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Gebruiker\Desktop\Wielerjaarspel 2022\"/>
    </mc:Choice>
  </mc:AlternateContent>
  <xr:revisionPtr revIDLastSave="0" documentId="8_{6390AAF7-0FF8-4060-9DE5-C5CAEEF9AB12}" xr6:coauthVersionLast="47" xr6:coauthVersionMax="47" xr10:uidLastSave="{00000000-0000-0000-0000-000000000000}"/>
  <bookViews>
    <workbookView xWindow="-120" yWindow="-120" windowWidth="24240" windowHeight="13140" tabRatio="605" xr2:uid="{00000000-000D-0000-FFFF-FFFF00000000}"/>
  </bookViews>
  <sheets>
    <sheet name="Punten" sheetId="1" r:id="rId1"/>
    <sheet name="Medailles" sheetId="2" r:id="rId2"/>
    <sheet name="Punten per wedstrijd" sheetId="4" r:id="rId3"/>
    <sheet name="UCIRanking" sheetId="5" r:id="rId4"/>
    <sheet name="Puntenklassement" sheetId="6" r:id="rId5"/>
    <sheet name="Palmares WT koersen" sheetId="8" r:id="rId6"/>
    <sheet name="Topresultaten" sheetId="9" r:id="rId7"/>
    <sheet name="Medailleklasseringen" sheetId="10" r:id="rId8"/>
    <sheet name="WT uitslagen" sheetId="11" r:id="rId9"/>
    <sheet name="Overwinningen in Grote Ronde" sheetId="12" r:id="rId10"/>
    <sheet name="Divisiestanden tm 2020" sheetId="13" r:id="rId11"/>
    <sheet name="Bekercompetitie" sheetId="15" r:id="rId12"/>
  </sheets>
  <definedNames>
    <definedName name="_xlnm._FilterDatabase" localSheetId="3" hidden="1">UCIRanking!$HC$102:$HF$155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425" i="8" l="1"/>
  <c r="M430" i="8"/>
  <c r="M419" i="8"/>
  <c r="M417" i="8"/>
  <c r="M418" i="8"/>
  <c r="M431" i="8"/>
  <c r="M405" i="8"/>
  <c r="M387" i="8"/>
  <c r="M411" i="8"/>
  <c r="M409" i="8"/>
  <c r="M424" i="8"/>
  <c r="M408" i="8"/>
  <c r="M406" i="8"/>
  <c r="M422" i="8"/>
  <c r="M429" i="8"/>
  <c r="M412" i="8"/>
  <c r="M413" i="8"/>
  <c r="M428" i="8"/>
  <c r="M427" i="8"/>
  <c r="M402" i="8"/>
  <c r="M426" i="8"/>
  <c r="M401" i="8"/>
  <c r="M423" i="8"/>
  <c r="M415" i="8"/>
  <c r="M421" i="8"/>
  <c r="M420" i="8"/>
  <c r="M416" i="8"/>
  <c r="M394" i="8"/>
  <c r="M396" i="8"/>
  <c r="M407" i="8"/>
  <c r="M380" i="8"/>
  <c r="M414" i="8"/>
  <c r="M375" i="8"/>
  <c r="M399" i="8"/>
  <c r="M390" i="8"/>
  <c r="M393" i="8"/>
  <c r="M400" i="8"/>
  <c r="M382" i="8"/>
  <c r="M381" i="8"/>
  <c r="M410" i="8"/>
  <c r="M392" i="8"/>
  <c r="M385" i="8"/>
  <c r="M377" i="8"/>
  <c r="M391" i="8"/>
  <c r="M404" i="8"/>
  <c r="M383" i="8"/>
  <c r="M403" i="8"/>
  <c r="M378" i="8"/>
  <c r="M376" i="8"/>
  <c r="M398" i="8"/>
  <c r="M374" i="8"/>
  <c r="M397" i="8"/>
  <c r="M372" i="8"/>
  <c r="M379" i="8"/>
  <c r="M395" i="8"/>
  <c r="M364" i="8"/>
  <c r="M370" i="8"/>
  <c r="M389" i="8"/>
  <c r="M373" i="8"/>
  <c r="M388" i="8"/>
  <c r="M386" i="8"/>
  <c r="M359" i="8"/>
  <c r="M366" i="8"/>
  <c r="M371" i="8"/>
  <c r="M365" i="8"/>
  <c r="M384" i="8"/>
  <c r="M369" i="8"/>
  <c r="M367" i="8"/>
  <c r="M357" i="8"/>
  <c r="M361" i="8"/>
  <c r="M355" i="8"/>
  <c r="M358" i="8"/>
  <c r="M363" i="8"/>
  <c r="M350" i="8"/>
  <c r="M362" i="8"/>
  <c r="M347" i="8"/>
  <c r="M352" i="8"/>
  <c r="M360" i="8"/>
  <c r="M353" i="8"/>
  <c r="M354" i="8"/>
  <c r="M339" i="8"/>
  <c r="M344" i="8"/>
  <c r="M351" i="8"/>
  <c r="M356" i="8"/>
  <c r="M368" i="8"/>
  <c r="M346" i="8"/>
  <c r="M349" i="8"/>
  <c r="M348" i="8"/>
  <c r="M345" i="8"/>
  <c r="M336" i="8"/>
  <c r="M343" i="8"/>
  <c r="M340" i="8"/>
  <c r="M342" i="8"/>
  <c r="M341" i="8"/>
  <c r="M332" i="8"/>
  <c r="M331" i="8"/>
  <c r="M337" i="8"/>
  <c r="M333" i="8"/>
  <c r="M334" i="8"/>
  <c r="M335" i="8"/>
  <c r="M338" i="8"/>
  <c r="M110" i="8"/>
  <c r="M109" i="8"/>
  <c r="M108" i="8"/>
  <c r="M107" i="8"/>
  <c r="M106" i="8"/>
  <c r="M105" i="8"/>
  <c r="M104" i="8"/>
  <c r="M103" i="8"/>
  <c r="M102" i="8"/>
  <c r="M101" i="8"/>
  <c r="M100" i="8"/>
  <c r="M99" i="8"/>
  <c r="M98" i="8"/>
  <c r="M97" i="8"/>
  <c r="M96" i="8"/>
  <c r="M95" i="8"/>
  <c r="M94" i="8"/>
  <c r="M93" i="8"/>
  <c r="M92" i="8"/>
  <c r="M91" i="8"/>
  <c r="M90" i="8"/>
  <c r="M89" i="8"/>
  <c r="M88" i="8"/>
  <c r="M87" i="8"/>
  <c r="M86" i="8"/>
  <c r="M85" i="8"/>
  <c r="M84" i="8"/>
  <c r="M83" i="8"/>
  <c r="M82" i="8"/>
  <c r="M81" i="8"/>
  <c r="M80" i="8"/>
  <c r="M79" i="8"/>
  <c r="M78" i="8"/>
  <c r="M77" i="8"/>
  <c r="M76" i="8"/>
  <c r="M75" i="8"/>
  <c r="M74" i="8"/>
  <c r="M73" i="8"/>
  <c r="M72" i="8"/>
  <c r="M71" i="8"/>
  <c r="M70" i="8"/>
  <c r="M69" i="8"/>
  <c r="M68" i="8"/>
  <c r="M67" i="8"/>
  <c r="M66" i="8"/>
  <c r="M65" i="8"/>
  <c r="M64" i="8"/>
  <c r="M63" i="8"/>
  <c r="M62" i="8"/>
  <c r="M61" i="8"/>
  <c r="M60" i="8"/>
  <c r="M59" i="8"/>
  <c r="M58" i="8"/>
  <c r="M57" i="8"/>
  <c r="M56" i="8"/>
  <c r="M55" i="8"/>
  <c r="M54" i="8"/>
  <c r="M53" i="8"/>
  <c r="M52" i="8"/>
  <c r="M51" i="8"/>
  <c r="M50" i="8"/>
  <c r="M49" i="8"/>
  <c r="M48" i="8"/>
  <c r="M47" i="8"/>
  <c r="M46" i="8"/>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17" i="8"/>
  <c r="M16" i="8"/>
  <c r="M15" i="8"/>
  <c r="M14" i="8"/>
  <c r="M13" i="8"/>
  <c r="M12" i="8"/>
  <c r="M11" i="8"/>
  <c r="M10" i="8"/>
  <c r="M217" i="8"/>
  <c r="M216" i="8"/>
  <c r="M215" i="8"/>
  <c r="M214" i="8"/>
  <c r="M213" i="8"/>
  <c r="M212" i="8"/>
  <c r="M211" i="8"/>
  <c r="M210" i="8"/>
  <c r="M209" i="8"/>
  <c r="M208" i="8"/>
  <c r="M207" i="8"/>
  <c r="M206" i="8"/>
  <c r="M205" i="8"/>
  <c r="M204" i="8"/>
  <c r="M203" i="8"/>
  <c r="M202" i="8"/>
  <c r="M201" i="8"/>
  <c r="M200" i="8"/>
  <c r="M199" i="8"/>
  <c r="M198" i="8"/>
  <c r="M197" i="8"/>
  <c r="M196" i="8"/>
  <c r="M195" i="8"/>
  <c r="M194" i="8"/>
  <c r="M193" i="8"/>
  <c r="M192" i="8"/>
  <c r="M191" i="8"/>
  <c r="M190" i="8"/>
  <c r="M189" i="8"/>
  <c r="M188" i="8"/>
  <c r="M187" i="8"/>
  <c r="M186" i="8"/>
  <c r="M185" i="8"/>
  <c r="M184" i="8"/>
  <c r="M183" i="8"/>
  <c r="M182" i="8"/>
  <c r="M181" i="8"/>
  <c r="M180" i="8"/>
  <c r="M179" i="8"/>
  <c r="M178" i="8"/>
  <c r="M177" i="8"/>
  <c r="M176" i="8"/>
  <c r="M175" i="8"/>
  <c r="M174" i="8"/>
  <c r="M173" i="8"/>
  <c r="M172" i="8"/>
  <c r="M171" i="8"/>
  <c r="M170" i="8"/>
  <c r="M169" i="8"/>
  <c r="M168" i="8"/>
  <c r="M167" i="8"/>
  <c r="M166" i="8"/>
  <c r="M165" i="8"/>
  <c r="M164" i="8"/>
  <c r="M163" i="8"/>
  <c r="M162" i="8"/>
  <c r="M161" i="8"/>
  <c r="M160" i="8"/>
  <c r="M159" i="8"/>
  <c r="M158" i="8"/>
  <c r="M157" i="8"/>
  <c r="M156" i="8"/>
  <c r="M155" i="8"/>
  <c r="M154" i="8"/>
  <c r="M153" i="8"/>
  <c r="M152" i="8"/>
  <c r="M151" i="8"/>
  <c r="M150" i="8"/>
  <c r="M149" i="8"/>
  <c r="M148" i="8"/>
  <c r="M147" i="8"/>
  <c r="M146" i="8"/>
  <c r="M145" i="8"/>
  <c r="M144" i="8"/>
  <c r="M143" i="8"/>
  <c r="M142" i="8"/>
  <c r="M141" i="8"/>
  <c r="M140" i="8"/>
  <c r="M139" i="8"/>
  <c r="M138" i="8"/>
  <c r="M137" i="8"/>
  <c r="M136" i="8"/>
  <c r="M135" i="8"/>
  <c r="M134" i="8"/>
  <c r="M133" i="8"/>
  <c r="M132" i="8"/>
  <c r="M131" i="8"/>
  <c r="M130" i="8"/>
  <c r="M129" i="8"/>
  <c r="M128" i="8"/>
  <c r="M127" i="8"/>
  <c r="M126" i="8"/>
  <c r="M125" i="8"/>
  <c r="M124" i="8"/>
  <c r="M123" i="8"/>
  <c r="M122" i="8"/>
  <c r="M121" i="8"/>
  <c r="M120" i="8"/>
  <c r="M119" i="8"/>
  <c r="M118" i="8"/>
  <c r="M117" i="8"/>
  <c r="M293" i="8"/>
  <c r="M266" i="8"/>
  <c r="M318" i="8"/>
  <c r="M241" i="8"/>
  <c r="M278" i="8"/>
  <c r="M243" i="8"/>
  <c r="M321" i="8"/>
  <c r="M239" i="8"/>
  <c r="M288" i="8"/>
  <c r="M238" i="8"/>
  <c r="M227" i="8"/>
  <c r="M268" i="8"/>
  <c r="M323" i="8"/>
  <c r="M229" i="8"/>
  <c r="M269" i="8"/>
  <c r="M252" i="8"/>
  <c r="M259" i="8"/>
  <c r="M224" i="8"/>
  <c r="M292" i="8"/>
  <c r="M299" i="8"/>
  <c r="M276" i="8"/>
  <c r="M304" i="8"/>
  <c r="M289" i="8"/>
  <c r="M314" i="8"/>
  <c r="M312" i="8"/>
  <c r="M249" i="8"/>
  <c r="M265" i="8"/>
  <c r="M300" i="8"/>
  <c r="M254" i="8"/>
  <c r="M279" i="8"/>
  <c r="M264" i="8"/>
  <c r="M230" i="8"/>
  <c r="M281" i="8"/>
  <c r="M261" i="8"/>
  <c r="M233" i="8"/>
  <c r="M244" i="8"/>
  <c r="M234" i="8"/>
  <c r="M255" i="8"/>
  <c r="M308" i="8"/>
  <c r="M319" i="8"/>
  <c r="M274" i="8"/>
  <c r="M309" i="8"/>
  <c r="M272" i="8"/>
  <c r="M284" i="8"/>
  <c r="M316" i="8"/>
  <c r="M231" i="8"/>
  <c r="M232" i="8"/>
  <c r="M251" i="8"/>
  <c r="M258" i="8"/>
  <c r="M285" i="8"/>
  <c r="M305" i="8"/>
  <c r="M295" i="8"/>
  <c r="M306" i="8"/>
  <c r="M235" i="8"/>
  <c r="M225" i="8"/>
  <c r="M262" i="8"/>
  <c r="M307" i="8"/>
  <c r="M253" i="8"/>
  <c r="M283" i="8"/>
  <c r="M303" i="8"/>
  <c r="M240" i="8"/>
  <c r="M302" i="8"/>
  <c r="M247" i="8"/>
  <c r="M260" i="8"/>
  <c r="M298" i="8"/>
  <c r="M228" i="8"/>
  <c r="M290" i="8"/>
  <c r="M246" i="8"/>
  <c r="M310" i="8"/>
  <c r="M257" i="8"/>
  <c r="M242" i="8"/>
  <c r="M256" i="8"/>
  <c r="M291" i="8"/>
  <c r="M270" i="8"/>
  <c r="M277" i="8"/>
  <c r="M317" i="8"/>
  <c r="M226" i="8"/>
  <c r="M282" i="8"/>
  <c r="M236" i="8"/>
  <c r="M324" i="8"/>
  <c r="M315" i="8"/>
  <c r="M322" i="8"/>
  <c r="M250" i="8"/>
  <c r="M287" i="8"/>
  <c r="M245" i="8"/>
  <c r="M275" i="8"/>
  <c r="M313" i="8"/>
  <c r="M286" i="8"/>
  <c r="M267" i="8"/>
  <c r="M273" i="8"/>
  <c r="M297" i="8"/>
  <c r="M320" i="8"/>
  <c r="M301" i="8"/>
  <c r="M294" i="8"/>
  <c r="M237" i="8"/>
  <c r="M271" i="8"/>
  <c r="M280" i="8"/>
  <c r="M311" i="8"/>
  <c r="M248" i="8"/>
  <c r="M263" i="8"/>
  <c r="M296" i="8"/>
  <c r="E96" i="5" l="1"/>
  <c r="B96" i="5" s="1"/>
  <c r="E267" i="1" s="1"/>
  <c r="G96" i="5"/>
  <c r="I96" i="5"/>
  <c r="K96" i="5"/>
  <c r="N96" i="5"/>
  <c r="P96" i="5"/>
  <c r="R96" i="5"/>
  <c r="T96" i="5"/>
  <c r="W96" i="5"/>
  <c r="Y96" i="5"/>
  <c r="AA96" i="5"/>
  <c r="AC96" i="5"/>
  <c r="AF96" i="5"/>
  <c r="AH96" i="5"/>
  <c r="AJ96" i="5"/>
  <c r="AL96" i="5"/>
  <c r="AO96" i="5"/>
  <c r="AQ96" i="5"/>
  <c r="AS96" i="5"/>
  <c r="AU96" i="5"/>
  <c r="AX96" i="5"/>
  <c r="AZ96" i="5"/>
  <c r="BB96" i="5"/>
  <c r="BD96" i="5"/>
  <c r="BG96" i="5"/>
  <c r="BI96" i="5"/>
  <c r="BK96" i="5"/>
  <c r="BM96" i="5"/>
  <c r="BP96" i="5"/>
  <c r="BR96" i="5"/>
  <c r="BT96" i="5"/>
  <c r="BV96" i="5"/>
  <c r="BY96" i="5"/>
  <c r="CA96" i="5"/>
  <c r="CC96" i="5"/>
  <c r="CE96" i="5"/>
  <c r="CH96" i="5"/>
  <c r="CJ96" i="5"/>
  <c r="CL96" i="5"/>
  <c r="CN96" i="5"/>
  <c r="CQ96" i="5"/>
  <c r="CS96" i="5"/>
  <c r="CU96" i="5"/>
  <c r="CW96" i="5"/>
  <c r="CZ96" i="5"/>
  <c r="DB96" i="5"/>
  <c r="DD96" i="5"/>
  <c r="DF96" i="5"/>
  <c r="DI96" i="5"/>
  <c r="DK96" i="5"/>
  <c r="DM96" i="5"/>
  <c r="DO96" i="5"/>
  <c r="DR96" i="5"/>
  <c r="DT96" i="5"/>
  <c r="DV96" i="5"/>
  <c r="DX96" i="5"/>
  <c r="EA96" i="5"/>
  <c r="EC96" i="5"/>
  <c r="EE96" i="5"/>
  <c r="EG96" i="5"/>
  <c r="EJ96" i="5"/>
  <c r="EL96" i="5"/>
  <c r="EN96" i="5"/>
  <c r="EP96" i="5"/>
  <c r="ES96" i="5"/>
  <c r="EU96" i="5"/>
  <c r="EW96" i="5"/>
  <c r="EY96" i="5"/>
  <c r="FB96" i="5"/>
  <c r="FD96" i="5"/>
  <c r="FF96" i="5"/>
  <c r="FH96" i="5"/>
  <c r="FK96" i="5"/>
  <c r="FM96" i="5"/>
  <c r="FO96" i="5"/>
  <c r="FQ96" i="5"/>
  <c r="FT96" i="5"/>
  <c r="FV96" i="5"/>
  <c r="FX96" i="5"/>
  <c r="FZ96" i="5"/>
  <c r="GC96" i="5"/>
  <c r="GE96" i="5"/>
  <c r="GG96" i="5"/>
  <c r="GI96" i="5"/>
  <c r="GL96" i="5"/>
  <c r="GN96" i="5"/>
  <c r="GP96" i="5"/>
  <c r="GR96" i="5"/>
  <c r="GU96" i="5"/>
  <c r="GW96" i="5"/>
  <c r="GY96" i="5"/>
  <c r="HA96" i="5"/>
  <c r="HD96" i="5"/>
  <c r="HF96" i="5"/>
  <c r="HH96" i="5"/>
  <c r="HJ96" i="5"/>
  <c r="HM96" i="5"/>
  <c r="HO96" i="5"/>
  <c r="HQ96" i="5"/>
  <c r="HS96" i="5"/>
  <c r="HV96" i="5"/>
  <c r="HX96" i="5"/>
  <c r="HZ96" i="5"/>
  <c r="IB96" i="5"/>
  <c r="IE96" i="5"/>
  <c r="IG96" i="5"/>
  <c r="II96" i="5"/>
  <c r="IK96" i="5"/>
  <c r="IN96" i="5"/>
  <c r="IP96" i="5"/>
  <c r="IR96" i="5"/>
  <c r="IT96" i="5"/>
  <c r="IW96" i="5"/>
  <c r="IY96" i="5"/>
  <c r="JA96" i="5"/>
  <c r="JC96" i="5"/>
  <c r="JF96" i="5"/>
  <c r="JH96" i="5"/>
  <c r="JJ96" i="5"/>
  <c r="JL96" i="5"/>
  <c r="JO96" i="5"/>
  <c r="JQ96" i="5"/>
  <c r="JS96" i="5"/>
  <c r="JU96" i="5"/>
  <c r="JX96" i="5"/>
  <c r="JZ96" i="5"/>
  <c r="KB96" i="5"/>
  <c r="KD96" i="5"/>
  <c r="KG96" i="5"/>
  <c r="KI96" i="5"/>
  <c r="KK96" i="5"/>
  <c r="KM96" i="5"/>
  <c r="KP96" i="5"/>
  <c r="KR96" i="5"/>
  <c r="KT96" i="5"/>
  <c r="KV96" i="5"/>
  <c r="KY96" i="5"/>
  <c r="LA96" i="5"/>
  <c r="LC96" i="5"/>
  <c r="LE96" i="5"/>
  <c r="LH96" i="5"/>
  <c r="LJ96" i="5"/>
  <c r="LL96" i="5"/>
  <c r="LN96" i="5"/>
  <c r="LQ96" i="5"/>
  <c r="LS96" i="5"/>
  <c r="LU96" i="5"/>
  <c r="LW96" i="5"/>
  <c r="LZ96" i="5"/>
  <c r="MB96" i="5"/>
  <c r="MD96" i="5"/>
  <c r="MF96" i="5"/>
  <c r="MI96" i="5"/>
  <c r="MK96" i="5"/>
  <c r="MM96" i="5"/>
  <c r="MO96" i="5"/>
  <c r="MR96" i="5"/>
  <c r="MT96" i="5"/>
  <c r="MV96" i="5"/>
  <c r="MX96" i="5"/>
  <c r="NA96" i="5"/>
  <c r="NC96" i="5"/>
  <c r="NE96" i="5"/>
  <c r="NG96" i="5"/>
  <c r="AL300" i="5"/>
  <c r="AL297" i="5"/>
  <c r="AL294" i="5"/>
  <c r="AL291" i="5"/>
  <c r="AL288" i="5"/>
  <c r="AL285" i="5"/>
  <c r="AL282" i="5"/>
  <c r="AL279" i="5"/>
  <c r="AL276" i="5"/>
  <c r="AL273" i="5"/>
  <c r="AL270" i="5"/>
  <c r="AL267" i="5"/>
  <c r="AL264" i="5"/>
  <c r="AL261" i="5"/>
  <c r="AL258" i="5"/>
  <c r="AL255" i="5"/>
  <c r="AL252" i="5"/>
  <c r="AL249" i="5"/>
  <c r="AL246" i="5"/>
  <c r="AL243" i="5"/>
  <c r="AL240" i="5"/>
  <c r="AL237" i="5"/>
  <c r="AL234" i="5"/>
  <c r="AL231" i="5"/>
  <c r="AL228" i="5"/>
  <c r="AL225" i="5"/>
  <c r="AL222" i="5"/>
  <c r="AL219" i="5"/>
  <c r="AL216" i="5"/>
  <c r="AL213" i="5"/>
  <c r="AL210" i="5"/>
  <c r="AL207" i="5"/>
  <c r="AL204" i="5"/>
  <c r="AL201" i="5"/>
  <c r="AL198" i="5"/>
  <c r="AL195" i="5"/>
  <c r="AL192" i="5"/>
  <c r="AL189" i="5"/>
  <c r="AL186" i="5"/>
  <c r="AL183" i="5"/>
  <c r="AL180" i="5"/>
  <c r="AL177" i="5"/>
  <c r="AL174" i="5"/>
  <c r="AL171" i="5"/>
  <c r="AL168" i="5"/>
  <c r="AL165" i="5"/>
  <c r="AL162" i="5"/>
  <c r="AL159" i="5"/>
  <c r="AL156" i="5"/>
  <c r="AL153" i="5"/>
  <c r="AL150" i="5"/>
  <c r="AL147" i="5"/>
  <c r="AL144" i="5"/>
  <c r="AL141" i="5"/>
  <c r="AL138" i="5"/>
  <c r="AL135" i="5"/>
  <c r="AL132" i="5"/>
  <c r="AL129" i="5"/>
  <c r="AL126" i="5"/>
  <c r="AL123" i="5"/>
  <c r="AL120" i="5"/>
  <c r="AL117" i="5"/>
  <c r="AL114" i="5"/>
  <c r="AL111" i="5"/>
  <c r="AL108" i="5"/>
  <c r="AL105" i="5"/>
  <c r="AL102" i="5"/>
  <c r="AL99" i="5"/>
  <c r="AL93" i="5"/>
  <c r="AL90" i="5"/>
  <c r="AL87" i="5"/>
  <c r="AL84" i="5"/>
  <c r="AL81" i="5"/>
  <c r="AL78" i="5"/>
  <c r="AL75" i="5"/>
  <c r="AL72" i="5"/>
  <c r="AL69" i="5"/>
  <c r="AL66" i="5"/>
  <c r="AL63" i="5"/>
  <c r="AL60" i="5"/>
  <c r="AL57" i="5"/>
  <c r="AL54" i="5"/>
  <c r="AL51" i="5"/>
  <c r="AL48" i="5"/>
  <c r="AL45" i="5"/>
  <c r="AL42" i="5"/>
  <c r="AL39" i="5"/>
  <c r="AL36" i="5"/>
  <c r="AL33" i="5"/>
  <c r="AL30" i="5"/>
  <c r="AL27" i="5"/>
  <c r="AL24" i="5"/>
  <c r="AL21" i="5"/>
  <c r="AL18" i="5"/>
  <c r="AL15" i="5"/>
  <c r="AL12" i="5"/>
  <c r="AL9" i="5"/>
  <c r="AL6" i="5"/>
  <c r="AC300" i="5"/>
  <c r="AC297" i="5"/>
  <c r="AC294" i="5"/>
  <c r="AC291" i="5"/>
  <c r="AC288" i="5"/>
  <c r="AC285" i="5"/>
  <c r="AC282" i="5"/>
  <c r="AC279" i="5"/>
  <c r="AC276" i="5"/>
  <c r="AC273" i="5"/>
  <c r="AC270" i="5"/>
  <c r="AC267" i="5"/>
  <c r="AC264" i="5"/>
  <c r="AC261" i="5"/>
  <c r="AC258" i="5"/>
  <c r="AC255" i="5"/>
  <c r="AC252" i="5"/>
  <c r="AC249" i="5"/>
  <c r="AC246" i="5"/>
  <c r="AC243" i="5"/>
  <c r="AC240" i="5"/>
  <c r="AC237" i="5"/>
  <c r="AC234" i="5"/>
  <c r="AC231" i="5"/>
  <c r="AC228" i="5"/>
  <c r="AC225" i="5"/>
  <c r="AC222" i="5"/>
  <c r="AC219" i="5"/>
  <c r="AC216" i="5"/>
  <c r="AC213" i="5"/>
  <c r="AC210" i="5"/>
  <c r="AC207" i="5"/>
  <c r="AC204" i="5"/>
  <c r="AC201" i="5"/>
  <c r="AC198" i="5"/>
  <c r="AC195" i="5"/>
  <c r="AC192" i="5"/>
  <c r="AC189" i="5"/>
  <c r="AC186" i="5"/>
  <c r="AC183" i="5"/>
  <c r="AC180" i="5"/>
  <c r="AC177" i="5"/>
  <c r="AC174" i="5"/>
  <c r="AC171" i="5"/>
  <c r="AC168" i="5"/>
  <c r="AC165" i="5"/>
  <c r="AC162" i="5"/>
  <c r="AC159" i="5"/>
  <c r="AC156" i="5"/>
  <c r="AC153" i="5"/>
  <c r="AC150" i="5"/>
  <c r="AC147" i="5"/>
  <c r="AC144" i="5"/>
  <c r="AC141" i="5"/>
  <c r="AC138" i="5"/>
  <c r="AC135" i="5"/>
  <c r="AC132" i="5"/>
  <c r="AC129" i="5"/>
  <c r="AC126" i="5"/>
  <c r="AC123" i="5"/>
  <c r="AC120" i="5"/>
  <c r="AC117" i="5"/>
  <c r="AC114" i="5"/>
  <c r="AC111" i="5"/>
  <c r="AC108" i="5"/>
  <c r="AC105" i="5"/>
  <c r="AC102" i="5"/>
  <c r="AC99" i="5"/>
  <c r="AC93" i="5"/>
  <c r="AC90" i="5"/>
  <c r="AC87" i="5"/>
  <c r="AC84" i="5"/>
  <c r="AC81" i="5"/>
  <c r="AC78" i="5"/>
  <c r="AC75" i="5"/>
  <c r="AC72" i="5"/>
  <c r="AC69" i="5"/>
  <c r="AC66" i="5"/>
  <c r="AC63" i="5"/>
  <c r="AC60" i="5"/>
  <c r="AC57" i="5"/>
  <c r="AC54" i="5"/>
  <c r="AC51" i="5"/>
  <c r="AC48" i="5"/>
  <c r="AC45" i="5"/>
  <c r="AC42" i="5"/>
  <c r="AC39" i="5"/>
  <c r="AC36" i="5"/>
  <c r="AC33" i="5"/>
  <c r="AC30" i="5"/>
  <c r="AC27" i="5"/>
  <c r="AC24" i="5"/>
  <c r="AC21" i="5"/>
  <c r="AC18" i="5"/>
  <c r="AC15" i="5"/>
  <c r="AC12" i="5"/>
  <c r="AC9" i="5"/>
  <c r="AC6" i="5"/>
  <c r="AJ282" i="5"/>
  <c r="AH282" i="5"/>
  <c r="AF282" i="5"/>
  <c r="AJ243" i="5"/>
  <c r="AH243" i="5"/>
  <c r="AF243" i="5"/>
  <c r="AJ237" i="5"/>
  <c r="AH237" i="5"/>
  <c r="AF237" i="5"/>
  <c r="AJ228" i="5"/>
  <c r="AH228" i="5"/>
  <c r="AF228" i="5"/>
  <c r="AJ219" i="5"/>
  <c r="AH219" i="5"/>
  <c r="AF219" i="5"/>
  <c r="AJ183" i="5"/>
  <c r="AH183" i="5"/>
  <c r="AF183" i="5"/>
  <c r="AJ150" i="5"/>
  <c r="AH150" i="5"/>
  <c r="AF150" i="5"/>
  <c r="AJ144" i="5"/>
  <c r="AH144" i="5"/>
  <c r="AF144" i="5"/>
  <c r="AJ132" i="5"/>
  <c r="AH132" i="5"/>
  <c r="AF132" i="5"/>
  <c r="AJ75" i="5"/>
  <c r="AH75" i="5"/>
  <c r="AF75" i="5"/>
  <c r="AJ60" i="5"/>
  <c r="AH60" i="5"/>
  <c r="AF60" i="5"/>
  <c r="AJ45" i="5"/>
  <c r="AH45" i="5"/>
  <c r="AF45" i="5"/>
  <c r="AJ30" i="5"/>
  <c r="AH30" i="5"/>
  <c r="AF30" i="5"/>
  <c r="AA30" i="5"/>
  <c r="Y30" i="5"/>
  <c r="W30" i="5"/>
  <c r="AA45" i="5"/>
  <c r="Y45" i="5"/>
  <c r="W45" i="5"/>
  <c r="AA60" i="5"/>
  <c r="Y60" i="5"/>
  <c r="W60" i="5"/>
  <c r="AA75" i="5"/>
  <c r="Y75" i="5"/>
  <c r="W75" i="5"/>
  <c r="K282" i="5"/>
  <c r="I282" i="5"/>
  <c r="G282" i="5"/>
  <c r="E282" i="5"/>
  <c r="K243" i="5"/>
  <c r="I243" i="5"/>
  <c r="G243" i="5"/>
  <c r="E243" i="5"/>
  <c r="K237" i="5"/>
  <c r="I237" i="5"/>
  <c r="G237" i="5"/>
  <c r="E237" i="5"/>
  <c r="K228" i="5"/>
  <c r="I228" i="5"/>
  <c r="G228" i="5"/>
  <c r="E228" i="5"/>
  <c r="K219" i="5"/>
  <c r="I219" i="5"/>
  <c r="G219" i="5"/>
  <c r="E219" i="5"/>
  <c r="K183" i="5"/>
  <c r="I183" i="5"/>
  <c r="G183" i="5"/>
  <c r="E183" i="5"/>
  <c r="K150" i="5"/>
  <c r="I150" i="5"/>
  <c r="G150" i="5"/>
  <c r="E150" i="5"/>
  <c r="K144" i="5"/>
  <c r="I144" i="5"/>
  <c r="G144" i="5"/>
  <c r="E144" i="5"/>
  <c r="K132" i="5"/>
  <c r="I132" i="5"/>
  <c r="G132" i="5"/>
  <c r="E132" i="5"/>
  <c r="K75" i="5"/>
  <c r="I75" i="5"/>
  <c r="G75" i="5"/>
  <c r="E75" i="5"/>
  <c r="K60" i="5"/>
  <c r="I60" i="5"/>
  <c r="G60" i="5"/>
  <c r="E60" i="5"/>
  <c r="K45" i="5"/>
  <c r="I45" i="5"/>
  <c r="G45" i="5"/>
  <c r="E45" i="5"/>
  <c r="K30" i="5"/>
  <c r="I30" i="5"/>
  <c r="G30" i="5"/>
  <c r="E30" i="5"/>
  <c r="T282" i="5"/>
  <c r="R282" i="5"/>
  <c r="P282" i="5"/>
  <c r="N282" i="5"/>
  <c r="T243" i="5"/>
  <c r="R243" i="5"/>
  <c r="P243" i="5"/>
  <c r="N243" i="5"/>
  <c r="T237" i="5"/>
  <c r="R237" i="5"/>
  <c r="P237" i="5"/>
  <c r="N237" i="5"/>
  <c r="T228" i="5"/>
  <c r="R228" i="5"/>
  <c r="P228" i="5"/>
  <c r="N228" i="5"/>
  <c r="T219" i="5"/>
  <c r="R219" i="5"/>
  <c r="P219" i="5"/>
  <c r="N219" i="5"/>
  <c r="T183" i="5"/>
  <c r="R183" i="5"/>
  <c r="P183" i="5"/>
  <c r="N183" i="5"/>
  <c r="T150" i="5"/>
  <c r="R150" i="5"/>
  <c r="P150" i="5"/>
  <c r="N150" i="5"/>
  <c r="T144" i="5"/>
  <c r="R144" i="5"/>
  <c r="P144" i="5"/>
  <c r="N144" i="5"/>
  <c r="T132" i="5"/>
  <c r="R132" i="5"/>
  <c r="P132" i="5"/>
  <c r="N132" i="5"/>
  <c r="T75" i="5"/>
  <c r="R75" i="5"/>
  <c r="P75" i="5"/>
  <c r="N75" i="5"/>
  <c r="T60" i="5"/>
  <c r="R60" i="5"/>
  <c r="P60" i="5"/>
  <c r="N60" i="5"/>
  <c r="T45" i="5"/>
  <c r="R45" i="5"/>
  <c r="P45" i="5"/>
  <c r="N45" i="5"/>
  <c r="T30" i="5"/>
  <c r="R30" i="5"/>
  <c r="P30" i="5"/>
  <c r="N30" i="5"/>
  <c r="AA132" i="5"/>
  <c r="Y132" i="5"/>
  <c r="W132" i="5"/>
  <c r="AA144" i="5"/>
  <c r="Y144" i="5"/>
  <c r="W144" i="5"/>
  <c r="AA150" i="5"/>
  <c r="Y150" i="5"/>
  <c r="W150" i="5"/>
  <c r="AA183" i="5"/>
  <c r="Y183" i="5"/>
  <c r="W183" i="5"/>
  <c r="AA219" i="5"/>
  <c r="Y219" i="5"/>
  <c r="W219" i="5"/>
  <c r="AA228" i="5"/>
  <c r="Y228" i="5"/>
  <c r="W228" i="5"/>
  <c r="AA237" i="5"/>
  <c r="Y237" i="5"/>
  <c r="W237" i="5"/>
  <c r="AA243" i="5"/>
  <c r="Y243" i="5"/>
  <c r="W243" i="5"/>
  <c r="AA282" i="5"/>
  <c r="Y282" i="5"/>
  <c r="W282" i="5"/>
  <c r="N571" i="15"/>
  <c r="N570" i="15"/>
  <c r="N569" i="15"/>
  <c r="N568" i="15"/>
  <c r="N567" i="15"/>
  <c r="M571" i="15"/>
  <c r="M570" i="15"/>
  <c r="M569" i="15"/>
  <c r="M568" i="15"/>
  <c r="M567" i="15"/>
  <c r="E563" i="15"/>
  <c r="E562" i="15"/>
  <c r="E561" i="15"/>
  <c r="E560" i="15"/>
  <c r="E559" i="15"/>
  <c r="E558" i="15"/>
  <c r="E557" i="15"/>
  <c r="E556" i="15"/>
  <c r="E555" i="15"/>
  <c r="E554" i="15"/>
  <c r="W549" i="15"/>
  <c r="W547" i="15"/>
  <c r="W548" i="15"/>
  <c r="W546" i="15"/>
  <c r="W544" i="15"/>
  <c r="W543" i="15"/>
  <c r="W542" i="15"/>
  <c r="W541" i="15"/>
  <c r="W540" i="15"/>
  <c r="M501" i="15"/>
  <c r="M500" i="15"/>
  <c r="M499" i="15"/>
  <c r="M498" i="15"/>
  <c r="M497" i="15"/>
  <c r="N501" i="15"/>
  <c r="N500" i="15"/>
  <c r="N499" i="15"/>
  <c r="N498" i="15"/>
  <c r="N497" i="15"/>
  <c r="E493" i="15"/>
  <c r="E492" i="15"/>
  <c r="E491" i="15"/>
  <c r="E490" i="15"/>
  <c r="E489" i="15"/>
  <c r="E488" i="15"/>
  <c r="E487" i="15"/>
  <c r="E486" i="15"/>
  <c r="E485" i="15"/>
  <c r="E484" i="15"/>
  <c r="M431" i="15"/>
  <c r="M430" i="15"/>
  <c r="M429" i="15"/>
  <c r="M428" i="15"/>
  <c r="M427" i="15"/>
  <c r="N431" i="15"/>
  <c r="N430" i="15"/>
  <c r="N429" i="15"/>
  <c r="N428" i="15"/>
  <c r="N427" i="15"/>
  <c r="E423" i="15"/>
  <c r="E422" i="15"/>
  <c r="E421" i="15"/>
  <c r="E420" i="15"/>
  <c r="E419" i="15"/>
  <c r="E418" i="15"/>
  <c r="E417" i="15"/>
  <c r="E416" i="15"/>
  <c r="E415" i="15"/>
  <c r="E414" i="15"/>
  <c r="M361" i="15"/>
  <c r="M360" i="15"/>
  <c r="M359" i="15"/>
  <c r="M358" i="15"/>
  <c r="M357" i="15"/>
  <c r="N361" i="15"/>
  <c r="N360" i="15"/>
  <c r="N359" i="15"/>
  <c r="N358" i="15"/>
  <c r="N357" i="15"/>
  <c r="E353" i="15"/>
  <c r="E352" i="15"/>
  <c r="E351" i="15"/>
  <c r="E350" i="15"/>
  <c r="E349" i="15"/>
  <c r="E348" i="15"/>
  <c r="E347" i="15"/>
  <c r="E346" i="15"/>
  <c r="E345" i="15"/>
  <c r="E344" i="15"/>
  <c r="N291" i="15"/>
  <c r="N290" i="15"/>
  <c r="N289" i="15"/>
  <c r="N288" i="15"/>
  <c r="N287" i="15"/>
  <c r="M291" i="15"/>
  <c r="M290" i="15"/>
  <c r="M289" i="15"/>
  <c r="M288" i="15"/>
  <c r="M287" i="15"/>
  <c r="E283" i="15"/>
  <c r="E282" i="15"/>
  <c r="E281" i="15"/>
  <c r="E280" i="15"/>
  <c r="E279" i="15"/>
  <c r="E278" i="15"/>
  <c r="E277" i="15"/>
  <c r="E276" i="15"/>
  <c r="E275" i="15"/>
  <c r="E274" i="15"/>
  <c r="N221" i="15"/>
  <c r="N220" i="15"/>
  <c r="N219" i="15"/>
  <c r="N218" i="15"/>
  <c r="N217" i="15"/>
  <c r="M221" i="15"/>
  <c r="M220" i="15"/>
  <c r="M219" i="15"/>
  <c r="M218" i="15"/>
  <c r="M217" i="15"/>
  <c r="E213" i="15"/>
  <c r="E212" i="15"/>
  <c r="E211" i="15"/>
  <c r="E210" i="15"/>
  <c r="E209" i="15"/>
  <c r="E208" i="15"/>
  <c r="E207" i="15"/>
  <c r="E206" i="15"/>
  <c r="E205" i="15"/>
  <c r="E204" i="15"/>
  <c r="N151" i="15"/>
  <c r="N150" i="15"/>
  <c r="N149" i="15"/>
  <c r="N148" i="15"/>
  <c r="N147" i="15"/>
  <c r="M151" i="15"/>
  <c r="M150" i="15"/>
  <c r="M149" i="15"/>
  <c r="M148" i="15"/>
  <c r="M147" i="15"/>
  <c r="E143" i="15"/>
  <c r="E142" i="15"/>
  <c r="E141" i="15"/>
  <c r="E140" i="15"/>
  <c r="E139" i="15"/>
  <c r="E138" i="15"/>
  <c r="E137" i="15"/>
  <c r="E136" i="15"/>
  <c r="E135" i="15"/>
  <c r="E134" i="15"/>
  <c r="N81" i="15"/>
  <c r="N80" i="15"/>
  <c r="N79" i="15"/>
  <c r="N78" i="15"/>
  <c r="N77" i="15"/>
  <c r="M81" i="15"/>
  <c r="M80" i="15"/>
  <c r="M79" i="15"/>
  <c r="M78" i="15"/>
  <c r="M77" i="15"/>
  <c r="E73" i="15"/>
  <c r="E72" i="15"/>
  <c r="E71" i="15"/>
  <c r="E70" i="15"/>
  <c r="E69" i="15"/>
  <c r="E68" i="15"/>
  <c r="E67" i="15"/>
  <c r="E66" i="15"/>
  <c r="E65" i="15"/>
  <c r="E64" i="15"/>
  <c r="F1559" i="1"/>
  <c r="F1558" i="1"/>
  <c r="F1557" i="1"/>
  <c r="F1556" i="1"/>
  <c r="F1555" i="1"/>
  <c r="F1554" i="1"/>
  <c r="F1553" i="1"/>
  <c r="F1552" i="1"/>
  <c r="F1551" i="1"/>
  <c r="F1550" i="1"/>
  <c r="F1549" i="1"/>
  <c r="F1548" i="1"/>
  <c r="F1547" i="1"/>
  <c r="D563" i="15"/>
  <c r="E571" i="15" s="1"/>
  <c r="D562" i="15"/>
  <c r="F571" i="15" s="1"/>
  <c r="D561" i="15"/>
  <c r="F567" i="15" s="1"/>
  <c r="D560" i="15"/>
  <c r="D559" i="15"/>
  <c r="F570" i="15" s="1"/>
  <c r="D558" i="15"/>
  <c r="E570" i="15" s="1"/>
  <c r="D557" i="15"/>
  <c r="E569" i="15" s="1"/>
  <c r="D556" i="15"/>
  <c r="D555" i="15"/>
  <c r="E568" i="15" s="1"/>
  <c r="D554" i="15"/>
  <c r="E567" i="15" s="1"/>
  <c r="D493" i="15"/>
  <c r="E501" i="15" s="1"/>
  <c r="D492" i="15"/>
  <c r="D491" i="15"/>
  <c r="F497" i="15" s="1"/>
  <c r="D490" i="15"/>
  <c r="F499" i="15" s="1"/>
  <c r="D489" i="15"/>
  <c r="F500" i="15" s="1"/>
  <c r="D488" i="15"/>
  <c r="D487" i="15"/>
  <c r="E499" i="15" s="1"/>
  <c r="D486" i="15"/>
  <c r="F498" i="15" s="1"/>
  <c r="D485" i="15"/>
  <c r="E498" i="15" s="1"/>
  <c r="D484" i="15"/>
  <c r="E497" i="15" s="1"/>
  <c r="D423" i="15"/>
  <c r="E431" i="15" s="1"/>
  <c r="D422" i="15"/>
  <c r="F431" i="15" s="1"/>
  <c r="D421" i="15"/>
  <c r="F427" i="15" s="1"/>
  <c r="D420" i="15"/>
  <c r="D419" i="15"/>
  <c r="F430" i="15" s="1"/>
  <c r="D418" i="15"/>
  <c r="E430" i="15" s="1"/>
  <c r="D417" i="15"/>
  <c r="E429" i="15" s="1"/>
  <c r="D416" i="15"/>
  <c r="D415" i="15"/>
  <c r="E428" i="15" s="1"/>
  <c r="D414" i="15"/>
  <c r="E427" i="15" s="1"/>
  <c r="D353" i="15"/>
  <c r="E361" i="15" s="1"/>
  <c r="D352" i="15"/>
  <c r="D351" i="15"/>
  <c r="F357" i="15" s="1"/>
  <c r="D350" i="15"/>
  <c r="F359" i="15" s="1"/>
  <c r="D349" i="15"/>
  <c r="F360" i="15" s="1"/>
  <c r="D348" i="15"/>
  <c r="D347" i="15"/>
  <c r="E359" i="15" s="1"/>
  <c r="D346" i="15"/>
  <c r="F358" i="15" s="1"/>
  <c r="D345" i="15"/>
  <c r="E358" i="15" s="1"/>
  <c r="D344" i="15"/>
  <c r="E357" i="15" s="1"/>
  <c r="D283" i="15"/>
  <c r="E291" i="15" s="1"/>
  <c r="D282" i="15"/>
  <c r="F291" i="15" s="1"/>
  <c r="D281" i="15"/>
  <c r="F287" i="15" s="1"/>
  <c r="D280" i="15"/>
  <c r="D279" i="15"/>
  <c r="F290" i="15" s="1"/>
  <c r="D278" i="15"/>
  <c r="E290" i="15" s="1"/>
  <c r="D277" i="15"/>
  <c r="E289" i="15" s="1"/>
  <c r="D276" i="15"/>
  <c r="F288" i="15" s="1"/>
  <c r="D275" i="15"/>
  <c r="E288" i="15" s="1"/>
  <c r="D274" i="15"/>
  <c r="E287" i="15" s="1"/>
  <c r="D213" i="15"/>
  <c r="E221" i="15" s="1"/>
  <c r="D212" i="15"/>
  <c r="F221" i="15" s="1"/>
  <c r="D211" i="15"/>
  <c r="F217" i="15" s="1"/>
  <c r="D210" i="15"/>
  <c r="F219" i="15" s="1"/>
  <c r="D209" i="15"/>
  <c r="F220" i="15" s="1"/>
  <c r="D208" i="15"/>
  <c r="D207" i="15"/>
  <c r="E219" i="15" s="1"/>
  <c r="D206" i="15"/>
  <c r="F218" i="15" s="1"/>
  <c r="D205" i="15"/>
  <c r="E218" i="15" s="1"/>
  <c r="D204" i="15"/>
  <c r="E217" i="15" s="1"/>
  <c r="D143" i="15"/>
  <c r="E151" i="15" s="1"/>
  <c r="D142" i="15"/>
  <c r="F151" i="15" s="1"/>
  <c r="D141" i="15"/>
  <c r="F147" i="15" s="1"/>
  <c r="D140" i="15"/>
  <c r="F149" i="15" s="1"/>
  <c r="D139" i="15"/>
  <c r="F150" i="15" s="1"/>
  <c r="D138" i="15"/>
  <c r="E150" i="15" s="1"/>
  <c r="D137" i="15"/>
  <c r="E149" i="15" s="1"/>
  <c r="D136" i="15"/>
  <c r="D135" i="15"/>
  <c r="E148" i="15" s="1"/>
  <c r="D134" i="15"/>
  <c r="E147" i="15" s="1"/>
  <c r="U73" i="15"/>
  <c r="U72" i="15"/>
  <c r="U71" i="15"/>
  <c r="U70" i="15"/>
  <c r="U69" i="15"/>
  <c r="U68" i="15"/>
  <c r="U67" i="15"/>
  <c r="U66" i="15"/>
  <c r="U65" i="15"/>
  <c r="U64" i="15"/>
  <c r="P73" i="15"/>
  <c r="P72" i="15"/>
  <c r="P71" i="15"/>
  <c r="P70" i="15"/>
  <c r="P69" i="15"/>
  <c r="P68" i="15"/>
  <c r="P67" i="15"/>
  <c r="P66" i="15"/>
  <c r="P65" i="15"/>
  <c r="P64" i="15"/>
  <c r="J73" i="15"/>
  <c r="J72" i="15"/>
  <c r="J71" i="15"/>
  <c r="J70" i="15"/>
  <c r="J69" i="15"/>
  <c r="J68" i="15"/>
  <c r="J67" i="15"/>
  <c r="J66" i="15"/>
  <c r="J65" i="15"/>
  <c r="J64" i="15"/>
  <c r="H73" i="15"/>
  <c r="H72" i="15"/>
  <c r="H71" i="15"/>
  <c r="H70" i="15"/>
  <c r="H69" i="15"/>
  <c r="H68" i="15"/>
  <c r="H67" i="15"/>
  <c r="H66" i="15"/>
  <c r="H65" i="15"/>
  <c r="H64" i="15"/>
  <c r="G73" i="15"/>
  <c r="G72" i="15"/>
  <c r="G71" i="15"/>
  <c r="G70" i="15"/>
  <c r="G69" i="15"/>
  <c r="G68" i="15"/>
  <c r="G67" i="15"/>
  <c r="G66" i="15"/>
  <c r="G65" i="15"/>
  <c r="G64" i="15"/>
  <c r="D73" i="15"/>
  <c r="E81" i="15" s="1"/>
  <c r="D72" i="15"/>
  <c r="F81" i="15" s="1"/>
  <c r="D71" i="15"/>
  <c r="F77" i="15" s="1"/>
  <c r="D70" i="15"/>
  <c r="F79" i="15" s="1"/>
  <c r="D69" i="15"/>
  <c r="F80" i="15" s="1"/>
  <c r="D68" i="15"/>
  <c r="E80" i="15" s="1"/>
  <c r="D67" i="15"/>
  <c r="E79" i="15" s="1"/>
  <c r="D66" i="15"/>
  <c r="F78" i="15" s="1"/>
  <c r="D65" i="15"/>
  <c r="E78" i="15" s="1"/>
  <c r="D64" i="15"/>
  <c r="E77" i="15" s="1"/>
  <c r="F569" i="15"/>
  <c r="F568" i="15"/>
  <c r="E500" i="15"/>
  <c r="F501" i="15"/>
  <c r="F429" i="15"/>
  <c r="F428" i="15"/>
  <c r="E360" i="15"/>
  <c r="F361" i="15"/>
  <c r="F289" i="15"/>
  <c r="E220" i="15"/>
  <c r="F148" i="15"/>
  <c r="C126" i="12"/>
  <c r="M125" i="12"/>
  <c r="H123" i="12"/>
  <c r="F73" i="12"/>
  <c r="E73" i="12"/>
  <c r="D73"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H6" i="12"/>
  <c r="H5" i="12"/>
  <c r="H4" i="12"/>
  <c r="M4191" i="8"/>
  <c r="M4190" i="8"/>
  <c r="M4189" i="8"/>
  <c r="M4188" i="8"/>
  <c r="M4187" i="8"/>
  <c r="M4186" i="8"/>
  <c r="M4185" i="8"/>
  <c r="M4184" i="8"/>
  <c r="M4183" i="8"/>
  <c r="M4182" i="8"/>
  <c r="M4181" i="8"/>
  <c r="M4180" i="8"/>
  <c r="M4179" i="8"/>
  <c r="M4178" i="8"/>
  <c r="M4177" i="8"/>
  <c r="M4176" i="8"/>
  <c r="M4175" i="8"/>
  <c r="M4174" i="8"/>
  <c r="M4173" i="8"/>
  <c r="M4172" i="8"/>
  <c r="M4171" i="8"/>
  <c r="M4170" i="8"/>
  <c r="M4169" i="8"/>
  <c r="M4168" i="8"/>
  <c r="M4167" i="8"/>
  <c r="M4166" i="8"/>
  <c r="M4165" i="8"/>
  <c r="M4164" i="8"/>
  <c r="M4163" i="8"/>
  <c r="M4162" i="8"/>
  <c r="M4161" i="8"/>
  <c r="M4160" i="8"/>
  <c r="M4159" i="8"/>
  <c r="M4158" i="8"/>
  <c r="M4157" i="8"/>
  <c r="M4156" i="8"/>
  <c r="M4155" i="8"/>
  <c r="M4154" i="8"/>
  <c r="M4153" i="8"/>
  <c r="M4152" i="8"/>
  <c r="M4151" i="8"/>
  <c r="M4150" i="8"/>
  <c r="M4149" i="8"/>
  <c r="M4148" i="8"/>
  <c r="M4147" i="8"/>
  <c r="M4146" i="8"/>
  <c r="M4145" i="8"/>
  <c r="M4144" i="8"/>
  <c r="M4143" i="8"/>
  <c r="M4142" i="8"/>
  <c r="M4141" i="8"/>
  <c r="M4140" i="8"/>
  <c r="M4139" i="8"/>
  <c r="M4138" i="8"/>
  <c r="M4137" i="8"/>
  <c r="M4136" i="8"/>
  <c r="M4135" i="8"/>
  <c r="M4134" i="8"/>
  <c r="M4133" i="8"/>
  <c r="M4132" i="8"/>
  <c r="M4131" i="8"/>
  <c r="M4130" i="8"/>
  <c r="M4129" i="8"/>
  <c r="M4128" i="8"/>
  <c r="M4127" i="8"/>
  <c r="M4126" i="8"/>
  <c r="M4125" i="8"/>
  <c r="M4124" i="8"/>
  <c r="M4123" i="8"/>
  <c r="M4122" i="8"/>
  <c r="M4121" i="8"/>
  <c r="M4120" i="8"/>
  <c r="M4119" i="8"/>
  <c r="M4118" i="8"/>
  <c r="M4117" i="8"/>
  <c r="M4116" i="8"/>
  <c r="M4115" i="8"/>
  <c r="M4114" i="8"/>
  <c r="M4113" i="8"/>
  <c r="M4112" i="8"/>
  <c r="M4111" i="8"/>
  <c r="M4110" i="8"/>
  <c r="M4109" i="8"/>
  <c r="M4108" i="8"/>
  <c r="M4107" i="8"/>
  <c r="M4106" i="8"/>
  <c r="M4105" i="8"/>
  <c r="M4104" i="8"/>
  <c r="M4097" i="8"/>
  <c r="M4096" i="8"/>
  <c r="M4095" i="8"/>
  <c r="M4094" i="8"/>
  <c r="M4093" i="8"/>
  <c r="M4092" i="8"/>
  <c r="M4091" i="8"/>
  <c r="M4090" i="8"/>
  <c r="M4089" i="8"/>
  <c r="M4088" i="8"/>
  <c r="M4087" i="8"/>
  <c r="M4086" i="8"/>
  <c r="M4085" i="8"/>
  <c r="M4084" i="8"/>
  <c r="M4083" i="8"/>
  <c r="M4082" i="8"/>
  <c r="M4081" i="8"/>
  <c r="M4080" i="8"/>
  <c r="M4079" i="8"/>
  <c r="M4078" i="8"/>
  <c r="M4077" i="8"/>
  <c r="M4076" i="8"/>
  <c r="M4075" i="8"/>
  <c r="M4074" i="8"/>
  <c r="M4073" i="8"/>
  <c r="M4072" i="8"/>
  <c r="M4071" i="8"/>
  <c r="M4070" i="8"/>
  <c r="M4069" i="8"/>
  <c r="M4068" i="8"/>
  <c r="M4067" i="8"/>
  <c r="M4066" i="8"/>
  <c r="M4065" i="8"/>
  <c r="M4064" i="8"/>
  <c r="M4063" i="8"/>
  <c r="M4062" i="8"/>
  <c r="M4061" i="8"/>
  <c r="M4060" i="8"/>
  <c r="M4059" i="8"/>
  <c r="M4058" i="8"/>
  <c r="M4057" i="8"/>
  <c r="M4056" i="8"/>
  <c r="M4055" i="8"/>
  <c r="M4054" i="8"/>
  <c r="M4053" i="8"/>
  <c r="M4052" i="8"/>
  <c r="M4051" i="8"/>
  <c r="M4050" i="8"/>
  <c r="M4049" i="8"/>
  <c r="M4048" i="8"/>
  <c r="M4047" i="8"/>
  <c r="M4046" i="8"/>
  <c r="M4045" i="8"/>
  <c r="M4044" i="8"/>
  <c r="M4043" i="8"/>
  <c r="M4042" i="8"/>
  <c r="M4041" i="8"/>
  <c r="M4040" i="8"/>
  <c r="M4039" i="8"/>
  <c r="M4038" i="8"/>
  <c r="M4037" i="8"/>
  <c r="M4036" i="8"/>
  <c r="M4035" i="8"/>
  <c r="M4034" i="8"/>
  <c r="M4033" i="8"/>
  <c r="M4032" i="8"/>
  <c r="M4031" i="8"/>
  <c r="M4030" i="8"/>
  <c r="M4029" i="8"/>
  <c r="M4028" i="8"/>
  <c r="M4027" i="8"/>
  <c r="M4026" i="8"/>
  <c r="M4025" i="8"/>
  <c r="M4024" i="8"/>
  <c r="M4023" i="8"/>
  <c r="M4022" i="8"/>
  <c r="M4021" i="8"/>
  <c r="M4020" i="8"/>
  <c r="M4019" i="8"/>
  <c r="M4018" i="8"/>
  <c r="M4017" i="8"/>
  <c r="M4016" i="8"/>
  <c r="M4015" i="8"/>
  <c r="M4014" i="8"/>
  <c r="M4013" i="8"/>
  <c r="M4012" i="8"/>
  <c r="M4011" i="8"/>
  <c r="M4010" i="8"/>
  <c r="M4003" i="8"/>
  <c r="M4002" i="8"/>
  <c r="M4001" i="8"/>
  <c r="M4000" i="8"/>
  <c r="M3999" i="8"/>
  <c r="M3998" i="8"/>
  <c r="M3997" i="8"/>
  <c r="M3996" i="8"/>
  <c r="M3995" i="8"/>
  <c r="M3994" i="8"/>
  <c r="M3993" i="8"/>
  <c r="M3992" i="8"/>
  <c r="M3991" i="8"/>
  <c r="M3990" i="8"/>
  <c r="M3989" i="8"/>
  <c r="M3988" i="8"/>
  <c r="M3987" i="8"/>
  <c r="M3986" i="8"/>
  <c r="M3985" i="8"/>
  <c r="M3984" i="8"/>
  <c r="M3983" i="8"/>
  <c r="M3982" i="8"/>
  <c r="M3981" i="8"/>
  <c r="M3980" i="8"/>
  <c r="M3979" i="8"/>
  <c r="M3978" i="8"/>
  <c r="M3977" i="8"/>
  <c r="M3976" i="8"/>
  <c r="M3975" i="8"/>
  <c r="M3974" i="8"/>
  <c r="M3973" i="8"/>
  <c r="M3972" i="8"/>
  <c r="M3971" i="8"/>
  <c r="M3970" i="8"/>
  <c r="M3969" i="8"/>
  <c r="M3968" i="8"/>
  <c r="M3967" i="8"/>
  <c r="M3966" i="8"/>
  <c r="M3965" i="8"/>
  <c r="M3964" i="8"/>
  <c r="M3963" i="8"/>
  <c r="M3962" i="8"/>
  <c r="M3961" i="8"/>
  <c r="M3960" i="8"/>
  <c r="M3959" i="8"/>
  <c r="M3958" i="8"/>
  <c r="M3957" i="8"/>
  <c r="M3956" i="8"/>
  <c r="M3955" i="8"/>
  <c r="M3954" i="8"/>
  <c r="M3953" i="8"/>
  <c r="M3952" i="8"/>
  <c r="M3951" i="8"/>
  <c r="M3950" i="8"/>
  <c r="M3949" i="8"/>
  <c r="M3948" i="8"/>
  <c r="M3947" i="8"/>
  <c r="M3946" i="8"/>
  <c r="M3945" i="8"/>
  <c r="M3944" i="8"/>
  <c r="M3943" i="8"/>
  <c r="M3942" i="8"/>
  <c r="M3941" i="8"/>
  <c r="M3940" i="8"/>
  <c r="M3939" i="8"/>
  <c r="M3938" i="8"/>
  <c r="M3937" i="8"/>
  <c r="M3936" i="8"/>
  <c r="M3935" i="8"/>
  <c r="M3934" i="8"/>
  <c r="M3933" i="8"/>
  <c r="M3932" i="8"/>
  <c r="M3931" i="8"/>
  <c r="M3930" i="8"/>
  <c r="M3929" i="8"/>
  <c r="M3928" i="8"/>
  <c r="M3927" i="8"/>
  <c r="M3926" i="8"/>
  <c r="M3925" i="8"/>
  <c r="M3924" i="8"/>
  <c r="M3923" i="8"/>
  <c r="M3922" i="8"/>
  <c r="M3921" i="8"/>
  <c r="M3920" i="8"/>
  <c r="M3919" i="8"/>
  <c r="M3918" i="8"/>
  <c r="M3917" i="8"/>
  <c r="M3916" i="8"/>
  <c r="M3909" i="8"/>
  <c r="M3908" i="8"/>
  <c r="M3907" i="8"/>
  <c r="M3906" i="8"/>
  <c r="M3905" i="8"/>
  <c r="M3904" i="8"/>
  <c r="M3903" i="8"/>
  <c r="M3902" i="8"/>
  <c r="M3901" i="8"/>
  <c r="M3900" i="8"/>
  <c r="M3899" i="8"/>
  <c r="M3898" i="8"/>
  <c r="M3897" i="8"/>
  <c r="M3896" i="8"/>
  <c r="M3895" i="8"/>
  <c r="M3894" i="8"/>
  <c r="M3893" i="8"/>
  <c r="M3892" i="8"/>
  <c r="M3891" i="8"/>
  <c r="M3890" i="8"/>
  <c r="M3889" i="8"/>
  <c r="M3888" i="8"/>
  <c r="M3887" i="8"/>
  <c r="M3886" i="8"/>
  <c r="M3885" i="8"/>
  <c r="M3884" i="8"/>
  <c r="M3883" i="8"/>
  <c r="M3882" i="8"/>
  <c r="M3881" i="8"/>
  <c r="M3880" i="8"/>
  <c r="M3879" i="8"/>
  <c r="M3878" i="8"/>
  <c r="M3877" i="8"/>
  <c r="M3876" i="8"/>
  <c r="M3875" i="8"/>
  <c r="M3874" i="8"/>
  <c r="M3873" i="8"/>
  <c r="M3872" i="8"/>
  <c r="M3871" i="8"/>
  <c r="M3870" i="8"/>
  <c r="M3869" i="8"/>
  <c r="M3868" i="8"/>
  <c r="M3867" i="8"/>
  <c r="M3866" i="8"/>
  <c r="M3865" i="8"/>
  <c r="M3864" i="8"/>
  <c r="M3863" i="8"/>
  <c r="M3862" i="8"/>
  <c r="M3861" i="8"/>
  <c r="M3860" i="8"/>
  <c r="M3859" i="8"/>
  <c r="M3858" i="8"/>
  <c r="M3857" i="8"/>
  <c r="M3856" i="8"/>
  <c r="M3855" i="8"/>
  <c r="M3854" i="8"/>
  <c r="M3853" i="8"/>
  <c r="M3852" i="8"/>
  <c r="M3851" i="8"/>
  <c r="M3850" i="8"/>
  <c r="M3849" i="8"/>
  <c r="M3848" i="8"/>
  <c r="M3847" i="8"/>
  <c r="M3846" i="8"/>
  <c r="M3845" i="8"/>
  <c r="M3844" i="8"/>
  <c r="M3843" i="8"/>
  <c r="M3842" i="8"/>
  <c r="M3841" i="8"/>
  <c r="M3840" i="8"/>
  <c r="M3839" i="8"/>
  <c r="M3838" i="8"/>
  <c r="M3837" i="8"/>
  <c r="M3836" i="8"/>
  <c r="M3835" i="8"/>
  <c r="M3834" i="8"/>
  <c r="M3833" i="8"/>
  <c r="M3832" i="8"/>
  <c r="M3831" i="8"/>
  <c r="M3830" i="8"/>
  <c r="M3829" i="8"/>
  <c r="M3828" i="8"/>
  <c r="M3827" i="8"/>
  <c r="M3826" i="8"/>
  <c r="M3825" i="8"/>
  <c r="M3824" i="8"/>
  <c r="M3823" i="8"/>
  <c r="M3822" i="8"/>
  <c r="M3815" i="8"/>
  <c r="M3814" i="8"/>
  <c r="M3813" i="8"/>
  <c r="M3812" i="8"/>
  <c r="M3811" i="8"/>
  <c r="M3810" i="8"/>
  <c r="M3809" i="8"/>
  <c r="M3808" i="8"/>
  <c r="M3807" i="8"/>
  <c r="M3806" i="8"/>
  <c r="M3805" i="8"/>
  <c r="M3804" i="8"/>
  <c r="M3803" i="8"/>
  <c r="M3802" i="8"/>
  <c r="M3801" i="8"/>
  <c r="M3800" i="8"/>
  <c r="M3799" i="8"/>
  <c r="M3798" i="8"/>
  <c r="M3797" i="8"/>
  <c r="M3796" i="8"/>
  <c r="M3795" i="8"/>
  <c r="M3794" i="8"/>
  <c r="M3793" i="8"/>
  <c r="M3792" i="8"/>
  <c r="M3791" i="8"/>
  <c r="M3790" i="8"/>
  <c r="M3789" i="8"/>
  <c r="M3788" i="8"/>
  <c r="M3787" i="8"/>
  <c r="M3786" i="8"/>
  <c r="M3785" i="8"/>
  <c r="M3784" i="8"/>
  <c r="M3783" i="8"/>
  <c r="M3782" i="8"/>
  <c r="M3781" i="8"/>
  <c r="M3780" i="8"/>
  <c r="M3779" i="8"/>
  <c r="M3778" i="8"/>
  <c r="M3777" i="8"/>
  <c r="M3776" i="8"/>
  <c r="M3775" i="8"/>
  <c r="M3774" i="8"/>
  <c r="M3773" i="8"/>
  <c r="M3772" i="8"/>
  <c r="M3771" i="8"/>
  <c r="M3770" i="8"/>
  <c r="M3769" i="8"/>
  <c r="M3768" i="8"/>
  <c r="M3767" i="8"/>
  <c r="M3766" i="8"/>
  <c r="M3765" i="8"/>
  <c r="M3764" i="8"/>
  <c r="M3763" i="8"/>
  <c r="M3762" i="8"/>
  <c r="M3761" i="8"/>
  <c r="M3760" i="8"/>
  <c r="M3759" i="8"/>
  <c r="M3758" i="8"/>
  <c r="M3757" i="8"/>
  <c r="M3756" i="8"/>
  <c r="M3755" i="8"/>
  <c r="M3754" i="8"/>
  <c r="M3753" i="8"/>
  <c r="M3752" i="8"/>
  <c r="M3751" i="8"/>
  <c r="M3750" i="8"/>
  <c r="M3749" i="8"/>
  <c r="M3748" i="8"/>
  <c r="M3747" i="8"/>
  <c r="M3746" i="8"/>
  <c r="M3745" i="8"/>
  <c r="M3744" i="8"/>
  <c r="M3743" i="8"/>
  <c r="M3742" i="8"/>
  <c r="M3741" i="8"/>
  <c r="M3740" i="8"/>
  <c r="M3739" i="8"/>
  <c r="M3738" i="8"/>
  <c r="M3737" i="8"/>
  <c r="M3736" i="8"/>
  <c r="M3735" i="8"/>
  <c r="M3734" i="8"/>
  <c r="M3733" i="8"/>
  <c r="M3732" i="8"/>
  <c r="M3731" i="8"/>
  <c r="M3730" i="8"/>
  <c r="M3729" i="8"/>
  <c r="M3728" i="8"/>
  <c r="M3721" i="8"/>
  <c r="M3720" i="8"/>
  <c r="M3719" i="8"/>
  <c r="M3718" i="8"/>
  <c r="M3717" i="8"/>
  <c r="M3716" i="8"/>
  <c r="M3715" i="8"/>
  <c r="M3714" i="8"/>
  <c r="M3713" i="8"/>
  <c r="M3712" i="8"/>
  <c r="M3711" i="8"/>
  <c r="M3710" i="8"/>
  <c r="M3709" i="8"/>
  <c r="M3708" i="8"/>
  <c r="M3707" i="8"/>
  <c r="M3706" i="8"/>
  <c r="M3705" i="8"/>
  <c r="M3704" i="8"/>
  <c r="M3703" i="8"/>
  <c r="M3702" i="8"/>
  <c r="M3701" i="8"/>
  <c r="M3700" i="8"/>
  <c r="M3699" i="8"/>
  <c r="M3698" i="8"/>
  <c r="M3697" i="8"/>
  <c r="M3696" i="8"/>
  <c r="M3695" i="8"/>
  <c r="M3694" i="8"/>
  <c r="M3693" i="8"/>
  <c r="M3692" i="8"/>
  <c r="M3691" i="8"/>
  <c r="M3690" i="8"/>
  <c r="M3689" i="8"/>
  <c r="M3688" i="8"/>
  <c r="M3687" i="8"/>
  <c r="M3686" i="8"/>
  <c r="M3685" i="8"/>
  <c r="M3684" i="8"/>
  <c r="M3683" i="8"/>
  <c r="M3682" i="8"/>
  <c r="M3681" i="8"/>
  <c r="M3680" i="8"/>
  <c r="M3679" i="8"/>
  <c r="M3678" i="8"/>
  <c r="M3677" i="8"/>
  <c r="M3676" i="8"/>
  <c r="M3675" i="8"/>
  <c r="M3674" i="8"/>
  <c r="M3673" i="8"/>
  <c r="M3672" i="8"/>
  <c r="M3671" i="8"/>
  <c r="M3670" i="8"/>
  <c r="M3669" i="8"/>
  <c r="M3668" i="8"/>
  <c r="M3667" i="8"/>
  <c r="M3666" i="8"/>
  <c r="M3665" i="8"/>
  <c r="M3664" i="8"/>
  <c r="M3663" i="8"/>
  <c r="M3662" i="8"/>
  <c r="M3661" i="8"/>
  <c r="M3660" i="8"/>
  <c r="M3659" i="8"/>
  <c r="M3658" i="8"/>
  <c r="M3657" i="8"/>
  <c r="M3656" i="8"/>
  <c r="M3655" i="8"/>
  <c r="M3654" i="8"/>
  <c r="M3653" i="8"/>
  <c r="M3652" i="8"/>
  <c r="M3651" i="8"/>
  <c r="M3650" i="8"/>
  <c r="M3649" i="8"/>
  <c r="M3648" i="8"/>
  <c r="M3647" i="8"/>
  <c r="M3646" i="8"/>
  <c r="M3645" i="8"/>
  <c r="M3644" i="8"/>
  <c r="M3643" i="8"/>
  <c r="M3642" i="8"/>
  <c r="M3641" i="8"/>
  <c r="M3640" i="8"/>
  <c r="M3639" i="8"/>
  <c r="M3638" i="8"/>
  <c r="M3637" i="8"/>
  <c r="M3636" i="8"/>
  <c r="M3635" i="8"/>
  <c r="M3634" i="8"/>
  <c r="M3627" i="8"/>
  <c r="M3626" i="8"/>
  <c r="M3625" i="8"/>
  <c r="M3624" i="8"/>
  <c r="M3623" i="8"/>
  <c r="M3622" i="8"/>
  <c r="M3621" i="8"/>
  <c r="M3620" i="8"/>
  <c r="M3619" i="8"/>
  <c r="M3618" i="8"/>
  <c r="M3617" i="8"/>
  <c r="M3616" i="8"/>
  <c r="M3615" i="8"/>
  <c r="M3614" i="8"/>
  <c r="M3613" i="8"/>
  <c r="M3612" i="8"/>
  <c r="M3611" i="8"/>
  <c r="M3610" i="8"/>
  <c r="M3609" i="8"/>
  <c r="M3608" i="8"/>
  <c r="M3607" i="8"/>
  <c r="M3606" i="8"/>
  <c r="M3605" i="8"/>
  <c r="M3604" i="8"/>
  <c r="M3603" i="8"/>
  <c r="M3602" i="8"/>
  <c r="M3601" i="8"/>
  <c r="M3600" i="8"/>
  <c r="M3599" i="8"/>
  <c r="M3598" i="8"/>
  <c r="M3597" i="8"/>
  <c r="M3596" i="8"/>
  <c r="M3595" i="8"/>
  <c r="M3594" i="8"/>
  <c r="M3593" i="8"/>
  <c r="M3592" i="8"/>
  <c r="M3591" i="8"/>
  <c r="M3590" i="8"/>
  <c r="M3589" i="8"/>
  <c r="M3588" i="8"/>
  <c r="M3587" i="8"/>
  <c r="M3586" i="8"/>
  <c r="M3585" i="8"/>
  <c r="M3584" i="8"/>
  <c r="M3583" i="8"/>
  <c r="M3582" i="8"/>
  <c r="M3581" i="8"/>
  <c r="M3580" i="8"/>
  <c r="M3579" i="8"/>
  <c r="M3578" i="8"/>
  <c r="M3577" i="8"/>
  <c r="M3576" i="8"/>
  <c r="M3575" i="8"/>
  <c r="M3574" i="8"/>
  <c r="M3573" i="8"/>
  <c r="M3572" i="8"/>
  <c r="M3571" i="8"/>
  <c r="M3570" i="8"/>
  <c r="M3569" i="8"/>
  <c r="M3568" i="8"/>
  <c r="M3567" i="8"/>
  <c r="M3566" i="8"/>
  <c r="M3565" i="8"/>
  <c r="M3564" i="8"/>
  <c r="M3563" i="8"/>
  <c r="M3562" i="8"/>
  <c r="M3561" i="8"/>
  <c r="M3560" i="8"/>
  <c r="M3559" i="8"/>
  <c r="M3558" i="8"/>
  <c r="M3557" i="8"/>
  <c r="M3556" i="8"/>
  <c r="M3555" i="8"/>
  <c r="M3554" i="8"/>
  <c r="M3553" i="8"/>
  <c r="M3552" i="8"/>
  <c r="M3551" i="8"/>
  <c r="M3550" i="8"/>
  <c r="M3549" i="8"/>
  <c r="M3548" i="8"/>
  <c r="M3547" i="8"/>
  <c r="M3546" i="8"/>
  <c r="M3545" i="8"/>
  <c r="M3544" i="8"/>
  <c r="M3543" i="8"/>
  <c r="M3542" i="8"/>
  <c r="M3541" i="8"/>
  <c r="M3540" i="8"/>
  <c r="M3533" i="8"/>
  <c r="M3532" i="8"/>
  <c r="M3531" i="8"/>
  <c r="M3530" i="8"/>
  <c r="M3529" i="8"/>
  <c r="M3528" i="8"/>
  <c r="M3527" i="8"/>
  <c r="M3526" i="8"/>
  <c r="M3525" i="8"/>
  <c r="M3524" i="8"/>
  <c r="M3523" i="8"/>
  <c r="M3522" i="8"/>
  <c r="M3521" i="8"/>
  <c r="M3520" i="8"/>
  <c r="M3519" i="8"/>
  <c r="M3518" i="8"/>
  <c r="M3517" i="8"/>
  <c r="M3516" i="8"/>
  <c r="M3515" i="8"/>
  <c r="M3514" i="8"/>
  <c r="M3513" i="8"/>
  <c r="M3512" i="8"/>
  <c r="M3511" i="8"/>
  <c r="M3510" i="8"/>
  <c r="M3509" i="8"/>
  <c r="M3508" i="8"/>
  <c r="M3507" i="8"/>
  <c r="M3506" i="8"/>
  <c r="M3505" i="8"/>
  <c r="M3504" i="8"/>
  <c r="M3503" i="8"/>
  <c r="M3502" i="8"/>
  <c r="M3501" i="8"/>
  <c r="M3500" i="8"/>
  <c r="M3499" i="8"/>
  <c r="M3498" i="8"/>
  <c r="M3497" i="8"/>
  <c r="M3496" i="8"/>
  <c r="M3495" i="8"/>
  <c r="M3494" i="8"/>
  <c r="M3493" i="8"/>
  <c r="M3492" i="8"/>
  <c r="M3491" i="8"/>
  <c r="M3490" i="8"/>
  <c r="M3489" i="8"/>
  <c r="M3488" i="8"/>
  <c r="M3487" i="8"/>
  <c r="M3486" i="8"/>
  <c r="M3485" i="8"/>
  <c r="M3484" i="8"/>
  <c r="M3483" i="8"/>
  <c r="M3482" i="8"/>
  <c r="M3481" i="8"/>
  <c r="M3480" i="8"/>
  <c r="M3479" i="8"/>
  <c r="M3478" i="8"/>
  <c r="M3477" i="8"/>
  <c r="M3476" i="8"/>
  <c r="M3475" i="8"/>
  <c r="M3474" i="8"/>
  <c r="M3473" i="8"/>
  <c r="M3472" i="8"/>
  <c r="M3471" i="8"/>
  <c r="M3470" i="8"/>
  <c r="M3469" i="8"/>
  <c r="M3468" i="8"/>
  <c r="M3467" i="8"/>
  <c r="M3466" i="8"/>
  <c r="M3465" i="8"/>
  <c r="M3464" i="8"/>
  <c r="M3463" i="8"/>
  <c r="M3462" i="8"/>
  <c r="M3461" i="8"/>
  <c r="M3460" i="8"/>
  <c r="M3459" i="8"/>
  <c r="M3458" i="8"/>
  <c r="M3457" i="8"/>
  <c r="M3456" i="8"/>
  <c r="M3455" i="8"/>
  <c r="M3454" i="8"/>
  <c r="M3453" i="8"/>
  <c r="M3452" i="8"/>
  <c r="M3451" i="8"/>
  <c r="M3450" i="8"/>
  <c r="M3449" i="8"/>
  <c r="M3448" i="8"/>
  <c r="M3447" i="8"/>
  <c r="M3446" i="8"/>
  <c r="M3439" i="8"/>
  <c r="M3438" i="8"/>
  <c r="M3437" i="8"/>
  <c r="M3436" i="8"/>
  <c r="M3435" i="8"/>
  <c r="M3434" i="8"/>
  <c r="M3433" i="8"/>
  <c r="M3432" i="8"/>
  <c r="M3431" i="8"/>
  <c r="M3430" i="8"/>
  <c r="M3429" i="8"/>
  <c r="M3428" i="8"/>
  <c r="M3427" i="8"/>
  <c r="M3426" i="8"/>
  <c r="M3425" i="8"/>
  <c r="M3424" i="8"/>
  <c r="M3423" i="8"/>
  <c r="M3422" i="8"/>
  <c r="M3421" i="8"/>
  <c r="M3420" i="8"/>
  <c r="M3419" i="8"/>
  <c r="M3418" i="8"/>
  <c r="M3417" i="8"/>
  <c r="M3416" i="8"/>
  <c r="M3415" i="8"/>
  <c r="M3414" i="8"/>
  <c r="M3413" i="8"/>
  <c r="M3412" i="8"/>
  <c r="M3411" i="8"/>
  <c r="M3410" i="8"/>
  <c r="M3409" i="8"/>
  <c r="M3408" i="8"/>
  <c r="M3407" i="8"/>
  <c r="M3406" i="8"/>
  <c r="M3405" i="8"/>
  <c r="M3404" i="8"/>
  <c r="M3403" i="8"/>
  <c r="M3402" i="8"/>
  <c r="M3401" i="8"/>
  <c r="M3400" i="8"/>
  <c r="M3399" i="8"/>
  <c r="M3398" i="8"/>
  <c r="M3397" i="8"/>
  <c r="M3396" i="8"/>
  <c r="M3395" i="8"/>
  <c r="M3394" i="8"/>
  <c r="M3393" i="8"/>
  <c r="M3392" i="8"/>
  <c r="M3391" i="8"/>
  <c r="M3390" i="8"/>
  <c r="M3389" i="8"/>
  <c r="M3388" i="8"/>
  <c r="M3387" i="8"/>
  <c r="M3386" i="8"/>
  <c r="M3385" i="8"/>
  <c r="M3384" i="8"/>
  <c r="M3383" i="8"/>
  <c r="M3382" i="8"/>
  <c r="M3381" i="8"/>
  <c r="M3380" i="8"/>
  <c r="M3379" i="8"/>
  <c r="M3378" i="8"/>
  <c r="M3377" i="8"/>
  <c r="M3376" i="8"/>
  <c r="M3375" i="8"/>
  <c r="M3374" i="8"/>
  <c r="M3373" i="8"/>
  <c r="M3372" i="8"/>
  <c r="M3371" i="8"/>
  <c r="M3370" i="8"/>
  <c r="M3369" i="8"/>
  <c r="M3368" i="8"/>
  <c r="M3367" i="8"/>
  <c r="M3366" i="8"/>
  <c r="M3365" i="8"/>
  <c r="M3364" i="8"/>
  <c r="M3363" i="8"/>
  <c r="M3362" i="8"/>
  <c r="M3361" i="8"/>
  <c r="M3360" i="8"/>
  <c r="M3359" i="8"/>
  <c r="M3358" i="8"/>
  <c r="M3357" i="8"/>
  <c r="M3356" i="8"/>
  <c r="M3355" i="8"/>
  <c r="M3354" i="8"/>
  <c r="M3353" i="8"/>
  <c r="M3352" i="8"/>
  <c r="M3345" i="8"/>
  <c r="M3344" i="8"/>
  <c r="M3343" i="8"/>
  <c r="M3342" i="8"/>
  <c r="M3341" i="8"/>
  <c r="M3340" i="8"/>
  <c r="M3339" i="8"/>
  <c r="M3338" i="8"/>
  <c r="M3337" i="8"/>
  <c r="M3336" i="8"/>
  <c r="M3335" i="8"/>
  <c r="M3334" i="8"/>
  <c r="M3333" i="8"/>
  <c r="M3332" i="8"/>
  <c r="M3331" i="8"/>
  <c r="M3330" i="8"/>
  <c r="M3329" i="8"/>
  <c r="M3328" i="8"/>
  <c r="M3327" i="8"/>
  <c r="M3326" i="8"/>
  <c r="M3325" i="8"/>
  <c r="M3324" i="8"/>
  <c r="M3323" i="8"/>
  <c r="M3322" i="8"/>
  <c r="M3321" i="8"/>
  <c r="M3320" i="8"/>
  <c r="M3319" i="8"/>
  <c r="M3318" i="8"/>
  <c r="M3317" i="8"/>
  <c r="M3316" i="8"/>
  <c r="M3315" i="8"/>
  <c r="M3314" i="8"/>
  <c r="M3313" i="8"/>
  <c r="M3312" i="8"/>
  <c r="M3311" i="8"/>
  <c r="M3310" i="8"/>
  <c r="M3309" i="8"/>
  <c r="M3308" i="8"/>
  <c r="M3307" i="8"/>
  <c r="M3306" i="8"/>
  <c r="M3305" i="8"/>
  <c r="M3304" i="8"/>
  <c r="M3303" i="8"/>
  <c r="M3302" i="8"/>
  <c r="M3301" i="8"/>
  <c r="M3300" i="8"/>
  <c r="M3299" i="8"/>
  <c r="M3298" i="8"/>
  <c r="M3297" i="8"/>
  <c r="M3296" i="8"/>
  <c r="M3295" i="8"/>
  <c r="M3294" i="8"/>
  <c r="M3293" i="8"/>
  <c r="M3292" i="8"/>
  <c r="M3291" i="8"/>
  <c r="M3290" i="8"/>
  <c r="M3289" i="8"/>
  <c r="M3288" i="8"/>
  <c r="M3287" i="8"/>
  <c r="M3286" i="8"/>
  <c r="M3285" i="8"/>
  <c r="M3284" i="8"/>
  <c r="M3283" i="8"/>
  <c r="M3282" i="8"/>
  <c r="M3281" i="8"/>
  <c r="M3280" i="8"/>
  <c r="M3279" i="8"/>
  <c r="M3278" i="8"/>
  <c r="M3277" i="8"/>
  <c r="M3276" i="8"/>
  <c r="M3275" i="8"/>
  <c r="M3274" i="8"/>
  <c r="M3273" i="8"/>
  <c r="M3272" i="8"/>
  <c r="M3271" i="8"/>
  <c r="M3270" i="8"/>
  <c r="M3269" i="8"/>
  <c r="M3268" i="8"/>
  <c r="M3267" i="8"/>
  <c r="M3266" i="8"/>
  <c r="M3265" i="8"/>
  <c r="M3264" i="8"/>
  <c r="M3263" i="8"/>
  <c r="M3262" i="8"/>
  <c r="M3261" i="8"/>
  <c r="M3260" i="8"/>
  <c r="M3259" i="8"/>
  <c r="M3258" i="8"/>
  <c r="M3251" i="8"/>
  <c r="M3250" i="8"/>
  <c r="M3249" i="8"/>
  <c r="M3248" i="8"/>
  <c r="M3247" i="8"/>
  <c r="M3246" i="8"/>
  <c r="M3245" i="8"/>
  <c r="M3244" i="8"/>
  <c r="M3243" i="8"/>
  <c r="M3242" i="8"/>
  <c r="M3241" i="8"/>
  <c r="M3240" i="8"/>
  <c r="M3239" i="8"/>
  <c r="M3238" i="8"/>
  <c r="M3237" i="8"/>
  <c r="M3236" i="8"/>
  <c r="M3235" i="8"/>
  <c r="M3234" i="8"/>
  <c r="M3233" i="8"/>
  <c r="M3232" i="8"/>
  <c r="M3231" i="8"/>
  <c r="M3230" i="8"/>
  <c r="M3229" i="8"/>
  <c r="M3228" i="8"/>
  <c r="M3227" i="8"/>
  <c r="M3226" i="8"/>
  <c r="M3225" i="8"/>
  <c r="M3224" i="8"/>
  <c r="M3223" i="8"/>
  <c r="M3222" i="8"/>
  <c r="M3221" i="8"/>
  <c r="M3220" i="8"/>
  <c r="M3219" i="8"/>
  <c r="M3218" i="8"/>
  <c r="M3217" i="8"/>
  <c r="M3216" i="8"/>
  <c r="M3215" i="8"/>
  <c r="M3214" i="8"/>
  <c r="M3213" i="8"/>
  <c r="M3212" i="8"/>
  <c r="M3211" i="8"/>
  <c r="M3210" i="8"/>
  <c r="M3209" i="8"/>
  <c r="M3208" i="8"/>
  <c r="M3207" i="8"/>
  <c r="M3206" i="8"/>
  <c r="M3205" i="8"/>
  <c r="M3204" i="8"/>
  <c r="M3203" i="8"/>
  <c r="M3202" i="8"/>
  <c r="M3201" i="8"/>
  <c r="M3200" i="8"/>
  <c r="M3199" i="8"/>
  <c r="M3198" i="8"/>
  <c r="M3197" i="8"/>
  <c r="M3196" i="8"/>
  <c r="M3195" i="8"/>
  <c r="M3194" i="8"/>
  <c r="M3193" i="8"/>
  <c r="M3192" i="8"/>
  <c r="M3191" i="8"/>
  <c r="M3190" i="8"/>
  <c r="M3189" i="8"/>
  <c r="M3188" i="8"/>
  <c r="M3187" i="8"/>
  <c r="M3186" i="8"/>
  <c r="M3185" i="8"/>
  <c r="M3184" i="8"/>
  <c r="M3183" i="8"/>
  <c r="M3182" i="8"/>
  <c r="M3181" i="8"/>
  <c r="M3180" i="8"/>
  <c r="M3179" i="8"/>
  <c r="M3178" i="8"/>
  <c r="M3177" i="8"/>
  <c r="M3176" i="8"/>
  <c r="M3175" i="8"/>
  <c r="M3174" i="8"/>
  <c r="M3173" i="8"/>
  <c r="M3172" i="8"/>
  <c r="M3171" i="8"/>
  <c r="M3170" i="8"/>
  <c r="M3169" i="8"/>
  <c r="M3168" i="8"/>
  <c r="M3167" i="8"/>
  <c r="M3166" i="8"/>
  <c r="M3165" i="8"/>
  <c r="M3164" i="8"/>
  <c r="M3157" i="8"/>
  <c r="M3156" i="8"/>
  <c r="M3155" i="8"/>
  <c r="M3154" i="8"/>
  <c r="M3153" i="8"/>
  <c r="M3152" i="8"/>
  <c r="M3151" i="8"/>
  <c r="M3150" i="8"/>
  <c r="M3149" i="8"/>
  <c r="M3148" i="8"/>
  <c r="M3147" i="8"/>
  <c r="M3146" i="8"/>
  <c r="M3145" i="8"/>
  <c r="M3144" i="8"/>
  <c r="M3143" i="8"/>
  <c r="M3142" i="8"/>
  <c r="M3141" i="8"/>
  <c r="M3140" i="8"/>
  <c r="M3139" i="8"/>
  <c r="M3138" i="8"/>
  <c r="M3137" i="8"/>
  <c r="M3136" i="8"/>
  <c r="M3135" i="8"/>
  <c r="M3134" i="8"/>
  <c r="M3133" i="8"/>
  <c r="M3132" i="8"/>
  <c r="M3131" i="8"/>
  <c r="M3130" i="8"/>
  <c r="M3129" i="8"/>
  <c r="M3128" i="8"/>
  <c r="M3127" i="8"/>
  <c r="M3126" i="8"/>
  <c r="M3125" i="8"/>
  <c r="M3124" i="8"/>
  <c r="M3123" i="8"/>
  <c r="M3122" i="8"/>
  <c r="M3121" i="8"/>
  <c r="M3120" i="8"/>
  <c r="M3119" i="8"/>
  <c r="M3118" i="8"/>
  <c r="M3117" i="8"/>
  <c r="M3116" i="8"/>
  <c r="M3115" i="8"/>
  <c r="M3114" i="8"/>
  <c r="M3113" i="8"/>
  <c r="M3112" i="8"/>
  <c r="M3111" i="8"/>
  <c r="M3110" i="8"/>
  <c r="M3109" i="8"/>
  <c r="M3108" i="8"/>
  <c r="M3107" i="8"/>
  <c r="M3106" i="8"/>
  <c r="M3105" i="8"/>
  <c r="M3104" i="8"/>
  <c r="M3103" i="8"/>
  <c r="M3102" i="8"/>
  <c r="M3101" i="8"/>
  <c r="M3100" i="8"/>
  <c r="M3099" i="8"/>
  <c r="M3098" i="8"/>
  <c r="M3097" i="8"/>
  <c r="M3096" i="8"/>
  <c r="M3095" i="8"/>
  <c r="M3094" i="8"/>
  <c r="M3093" i="8"/>
  <c r="M3092" i="8"/>
  <c r="M3091" i="8"/>
  <c r="M3090" i="8"/>
  <c r="M3089" i="8"/>
  <c r="M3088" i="8"/>
  <c r="M3087" i="8"/>
  <c r="M3086" i="8"/>
  <c r="M3085" i="8"/>
  <c r="M3084" i="8"/>
  <c r="M3083" i="8"/>
  <c r="M3082" i="8"/>
  <c r="M3081" i="8"/>
  <c r="M3080" i="8"/>
  <c r="M3079" i="8"/>
  <c r="M3078" i="8"/>
  <c r="M3077" i="8"/>
  <c r="M3076" i="8"/>
  <c r="M3075" i="8"/>
  <c r="M3074" i="8"/>
  <c r="M3073" i="8"/>
  <c r="M3072" i="8"/>
  <c r="M3071" i="8"/>
  <c r="M3070" i="8"/>
  <c r="M3063" i="8"/>
  <c r="M3062" i="8"/>
  <c r="M3061" i="8"/>
  <c r="M3060" i="8"/>
  <c r="M3059" i="8"/>
  <c r="M3058" i="8"/>
  <c r="M3057" i="8"/>
  <c r="M3056" i="8"/>
  <c r="M3055" i="8"/>
  <c r="M3054" i="8"/>
  <c r="M3053" i="8"/>
  <c r="M3052" i="8"/>
  <c r="M3051" i="8"/>
  <c r="M3050" i="8"/>
  <c r="M3049" i="8"/>
  <c r="M3048" i="8"/>
  <c r="M3047" i="8"/>
  <c r="M3046" i="8"/>
  <c r="M3045" i="8"/>
  <c r="M3044" i="8"/>
  <c r="M3043" i="8"/>
  <c r="M3042" i="8"/>
  <c r="M3041" i="8"/>
  <c r="M3040" i="8"/>
  <c r="M3039" i="8"/>
  <c r="M3038" i="8"/>
  <c r="M3037" i="8"/>
  <c r="M3036" i="8"/>
  <c r="M3035" i="8"/>
  <c r="M3034" i="8"/>
  <c r="M3033" i="8"/>
  <c r="M3032" i="8"/>
  <c r="M3031" i="8"/>
  <c r="M3030" i="8"/>
  <c r="M3029" i="8"/>
  <c r="M3028" i="8"/>
  <c r="M3027" i="8"/>
  <c r="M3026" i="8"/>
  <c r="M3025" i="8"/>
  <c r="M3024" i="8"/>
  <c r="M3023" i="8"/>
  <c r="M3022" i="8"/>
  <c r="M3021" i="8"/>
  <c r="M3020" i="8"/>
  <c r="M3019" i="8"/>
  <c r="M3018" i="8"/>
  <c r="M3017" i="8"/>
  <c r="M3016" i="8"/>
  <c r="M3015" i="8"/>
  <c r="M3014" i="8"/>
  <c r="M3013" i="8"/>
  <c r="M3012" i="8"/>
  <c r="M3011" i="8"/>
  <c r="M3010" i="8"/>
  <c r="M3009" i="8"/>
  <c r="M3008" i="8"/>
  <c r="M3007" i="8"/>
  <c r="M3006" i="8"/>
  <c r="M3005" i="8"/>
  <c r="M3004" i="8"/>
  <c r="M3003" i="8"/>
  <c r="M3002" i="8"/>
  <c r="M3001" i="8"/>
  <c r="M3000" i="8"/>
  <c r="M2999" i="8"/>
  <c r="M2998" i="8"/>
  <c r="M2997" i="8"/>
  <c r="M2996" i="8"/>
  <c r="M2995" i="8"/>
  <c r="M2994" i="8"/>
  <c r="M2993" i="8"/>
  <c r="M2992" i="8"/>
  <c r="M2991" i="8"/>
  <c r="M2990" i="8"/>
  <c r="M2989" i="8"/>
  <c r="M2988" i="8"/>
  <c r="M2987" i="8"/>
  <c r="M2986" i="8"/>
  <c r="M2985" i="8"/>
  <c r="M2984" i="8"/>
  <c r="M2983" i="8"/>
  <c r="M2982" i="8"/>
  <c r="M2981" i="8"/>
  <c r="M2980" i="8"/>
  <c r="M2979" i="8"/>
  <c r="M2978" i="8"/>
  <c r="M2977" i="8"/>
  <c r="M2976" i="8"/>
  <c r="M2969" i="8"/>
  <c r="M2968" i="8"/>
  <c r="M2967" i="8"/>
  <c r="M2966" i="8"/>
  <c r="M2965" i="8"/>
  <c r="M2964" i="8"/>
  <c r="M2963" i="8"/>
  <c r="M2962" i="8"/>
  <c r="M2961" i="8"/>
  <c r="M2960" i="8"/>
  <c r="M2959" i="8"/>
  <c r="M2958" i="8"/>
  <c r="M2957" i="8"/>
  <c r="M2956" i="8"/>
  <c r="M2955" i="8"/>
  <c r="M2954" i="8"/>
  <c r="M2953" i="8"/>
  <c r="M2952" i="8"/>
  <c r="M2951" i="8"/>
  <c r="M2950" i="8"/>
  <c r="M2949" i="8"/>
  <c r="M2948" i="8"/>
  <c r="M2947" i="8"/>
  <c r="M2946" i="8"/>
  <c r="M2945" i="8"/>
  <c r="M2944" i="8"/>
  <c r="M2943" i="8"/>
  <c r="M2942" i="8"/>
  <c r="M2941" i="8"/>
  <c r="M2940" i="8"/>
  <c r="M2939" i="8"/>
  <c r="M2938" i="8"/>
  <c r="M2937" i="8"/>
  <c r="M2936" i="8"/>
  <c r="M2935" i="8"/>
  <c r="M2934" i="8"/>
  <c r="M2933" i="8"/>
  <c r="M2932" i="8"/>
  <c r="M2931" i="8"/>
  <c r="M2930" i="8"/>
  <c r="M2929" i="8"/>
  <c r="M2928" i="8"/>
  <c r="M2927" i="8"/>
  <c r="M2926" i="8"/>
  <c r="M2925" i="8"/>
  <c r="M2924" i="8"/>
  <c r="M2923" i="8"/>
  <c r="M2922" i="8"/>
  <c r="M2921" i="8"/>
  <c r="M2920" i="8"/>
  <c r="M2919" i="8"/>
  <c r="M2918" i="8"/>
  <c r="M2917" i="8"/>
  <c r="M2916" i="8"/>
  <c r="M2915" i="8"/>
  <c r="M2914" i="8"/>
  <c r="M2913" i="8"/>
  <c r="M2912" i="8"/>
  <c r="M2911" i="8"/>
  <c r="M2910" i="8"/>
  <c r="M2909" i="8"/>
  <c r="M2908" i="8"/>
  <c r="M2907" i="8"/>
  <c r="M2906" i="8"/>
  <c r="M2905" i="8"/>
  <c r="M2904" i="8"/>
  <c r="M2903" i="8"/>
  <c r="M2902" i="8"/>
  <c r="M2901" i="8"/>
  <c r="M2900" i="8"/>
  <c r="M2899" i="8"/>
  <c r="M2898" i="8"/>
  <c r="M2897" i="8"/>
  <c r="M2896" i="8"/>
  <c r="M2895" i="8"/>
  <c r="M2894" i="8"/>
  <c r="M2893" i="8"/>
  <c r="M2892" i="8"/>
  <c r="M2891" i="8"/>
  <c r="M2890" i="8"/>
  <c r="M2889" i="8"/>
  <c r="M2888" i="8"/>
  <c r="M2887" i="8"/>
  <c r="M2886" i="8"/>
  <c r="M2885" i="8"/>
  <c r="M2884" i="8"/>
  <c r="M2883" i="8"/>
  <c r="M2882" i="8"/>
  <c r="M2875" i="8"/>
  <c r="M2874" i="8"/>
  <c r="M2873" i="8"/>
  <c r="M2872" i="8"/>
  <c r="M2871" i="8"/>
  <c r="M2870" i="8"/>
  <c r="M2869" i="8"/>
  <c r="M2868" i="8"/>
  <c r="M2867" i="8"/>
  <c r="M2866" i="8"/>
  <c r="M2865" i="8"/>
  <c r="M2864" i="8"/>
  <c r="M2863" i="8"/>
  <c r="M2862" i="8"/>
  <c r="M2861" i="8"/>
  <c r="M2860" i="8"/>
  <c r="M2859" i="8"/>
  <c r="M2858" i="8"/>
  <c r="M2857" i="8"/>
  <c r="M2856" i="8"/>
  <c r="M2855" i="8"/>
  <c r="M2854" i="8"/>
  <c r="M2853" i="8"/>
  <c r="M2852" i="8"/>
  <c r="M2851" i="8"/>
  <c r="M2850" i="8"/>
  <c r="M2849" i="8"/>
  <c r="M2848" i="8"/>
  <c r="M2847" i="8"/>
  <c r="M2846" i="8"/>
  <c r="M2845" i="8"/>
  <c r="M2844" i="8"/>
  <c r="M2843" i="8"/>
  <c r="M2842" i="8"/>
  <c r="M2841" i="8"/>
  <c r="M2840" i="8"/>
  <c r="M2839" i="8"/>
  <c r="M2838" i="8"/>
  <c r="M2837" i="8"/>
  <c r="M2836" i="8"/>
  <c r="M2835" i="8"/>
  <c r="M2834" i="8"/>
  <c r="M2833" i="8"/>
  <c r="M2832" i="8"/>
  <c r="M2831" i="8"/>
  <c r="M2830" i="8"/>
  <c r="M2829" i="8"/>
  <c r="M2828" i="8"/>
  <c r="M2827" i="8"/>
  <c r="M2826" i="8"/>
  <c r="M2825" i="8"/>
  <c r="M2824" i="8"/>
  <c r="M2823" i="8"/>
  <c r="M2822" i="8"/>
  <c r="M2821" i="8"/>
  <c r="M2820" i="8"/>
  <c r="M2819" i="8"/>
  <c r="M2818" i="8"/>
  <c r="M2817" i="8"/>
  <c r="M2816" i="8"/>
  <c r="M2815" i="8"/>
  <c r="M2814" i="8"/>
  <c r="M2813" i="8"/>
  <c r="M2812" i="8"/>
  <c r="M2811" i="8"/>
  <c r="M2810" i="8"/>
  <c r="M2809" i="8"/>
  <c r="M2808" i="8"/>
  <c r="M2807" i="8"/>
  <c r="M2806" i="8"/>
  <c r="M2805" i="8"/>
  <c r="M2804" i="8"/>
  <c r="M2803" i="8"/>
  <c r="M2802" i="8"/>
  <c r="M2801" i="8"/>
  <c r="M2800" i="8"/>
  <c r="M2799" i="8"/>
  <c r="M2798" i="8"/>
  <c r="M2797" i="8"/>
  <c r="M2796" i="8"/>
  <c r="M2795" i="8"/>
  <c r="M2794" i="8"/>
  <c r="M2793" i="8"/>
  <c r="M2792" i="8"/>
  <c r="M2791" i="8"/>
  <c r="M2790" i="8"/>
  <c r="M2789" i="8"/>
  <c r="M2788" i="8"/>
  <c r="M2781" i="8"/>
  <c r="M2780" i="8"/>
  <c r="M2779" i="8"/>
  <c r="M2778" i="8"/>
  <c r="M2777" i="8"/>
  <c r="M2776" i="8"/>
  <c r="M2775" i="8"/>
  <c r="M2774" i="8"/>
  <c r="M2773" i="8"/>
  <c r="M2772" i="8"/>
  <c r="M2771" i="8"/>
  <c r="M2770" i="8"/>
  <c r="M2769" i="8"/>
  <c r="M2768" i="8"/>
  <c r="M2767" i="8"/>
  <c r="M2766" i="8"/>
  <c r="M2765" i="8"/>
  <c r="M2764" i="8"/>
  <c r="M2763" i="8"/>
  <c r="M2762" i="8"/>
  <c r="M2761" i="8"/>
  <c r="M2760" i="8"/>
  <c r="M2759" i="8"/>
  <c r="M2758" i="8"/>
  <c r="M2757" i="8"/>
  <c r="M2756" i="8"/>
  <c r="M2755" i="8"/>
  <c r="M2754" i="8"/>
  <c r="M2753" i="8"/>
  <c r="M2752" i="8"/>
  <c r="M2751" i="8"/>
  <c r="M2750" i="8"/>
  <c r="M2749" i="8"/>
  <c r="M2748" i="8"/>
  <c r="M2747" i="8"/>
  <c r="M2746" i="8"/>
  <c r="M2745" i="8"/>
  <c r="M2744" i="8"/>
  <c r="M2743" i="8"/>
  <c r="M2742" i="8"/>
  <c r="M2741" i="8"/>
  <c r="M2740" i="8"/>
  <c r="M2739" i="8"/>
  <c r="M2738" i="8"/>
  <c r="M2737" i="8"/>
  <c r="M2736" i="8"/>
  <c r="M2735" i="8"/>
  <c r="M2734" i="8"/>
  <c r="M2733" i="8"/>
  <c r="M2732" i="8"/>
  <c r="M2731" i="8"/>
  <c r="M2730" i="8"/>
  <c r="M2729" i="8"/>
  <c r="M2728" i="8"/>
  <c r="M2727" i="8"/>
  <c r="M2726" i="8"/>
  <c r="M2725" i="8"/>
  <c r="M2724" i="8"/>
  <c r="M2723" i="8"/>
  <c r="M2722" i="8"/>
  <c r="M2721" i="8"/>
  <c r="M2720" i="8"/>
  <c r="M2719" i="8"/>
  <c r="M2718" i="8"/>
  <c r="M2717" i="8"/>
  <c r="M2716" i="8"/>
  <c r="M2715" i="8"/>
  <c r="M2714" i="8"/>
  <c r="M2713" i="8"/>
  <c r="M2712" i="8"/>
  <c r="M2711" i="8"/>
  <c r="M2710" i="8"/>
  <c r="M2709" i="8"/>
  <c r="M2708" i="8"/>
  <c r="M2707" i="8"/>
  <c r="M2706" i="8"/>
  <c r="M2705" i="8"/>
  <c r="M2704" i="8"/>
  <c r="M2703" i="8"/>
  <c r="M2702" i="8"/>
  <c r="M2701" i="8"/>
  <c r="M2700" i="8"/>
  <c r="M2699" i="8"/>
  <c r="M2698" i="8"/>
  <c r="M2697" i="8"/>
  <c r="M2696" i="8"/>
  <c r="M2695" i="8"/>
  <c r="M2694" i="8"/>
  <c r="M2687" i="8"/>
  <c r="M2686" i="8"/>
  <c r="M2685" i="8"/>
  <c r="M2684" i="8"/>
  <c r="M2683" i="8"/>
  <c r="M2682" i="8"/>
  <c r="M2681" i="8"/>
  <c r="M2680" i="8"/>
  <c r="M2679" i="8"/>
  <c r="M2678" i="8"/>
  <c r="M2677" i="8"/>
  <c r="M2676" i="8"/>
  <c r="M2675" i="8"/>
  <c r="M2674" i="8"/>
  <c r="M2673" i="8"/>
  <c r="M2672" i="8"/>
  <c r="M2671" i="8"/>
  <c r="M2670" i="8"/>
  <c r="M2669" i="8"/>
  <c r="M2668" i="8"/>
  <c r="M2667" i="8"/>
  <c r="M2666" i="8"/>
  <c r="M2665" i="8"/>
  <c r="M2664" i="8"/>
  <c r="M2663" i="8"/>
  <c r="M2662" i="8"/>
  <c r="M2661" i="8"/>
  <c r="M2660" i="8"/>
  <c r="M2659" i="8"/>
  <c r="M2658" i="8"/>
  <c r="M2657" i="8"/>
  <c r="M2656" i="8"/>
  <c r="M2655" i="8"/>
  <c r="M2654" i="8"/>
  <c r="M2653" i="8"/>
  <c r="M2652" i="8"/>
  <c r="M2651" i="8"/>
  <c r="M2650" i="8"/>
  <c r="M2649" i="8"/>
  <c r="M2648" i="8"/>
  <c r="M2647" i="8"/>
  <c r="M2646" i="8"/>
  <c r="M2645" i="8"/>
  <c r="M2644" i="8"/>
  <c r="M2643" i="8"/>
  <c r="M2642" i="8"/>
  <c r="M2641" i="8"/>
  <c r="M2640" i="8"/>
  <c r="M2639" i="8"/>
  <c r="M2638" i="8"/>
  <c r="M2637" i="8"/>
  <c r="M2636" i="8"/>
  <c r="M2635" i="8"/>
  <c r="M2634" i="8"/>
  <c r="M2633" i="8"/>
  <c r="M2632" i="8"/>
  <c r="M2631" i="8"/>
  <c r="M2630" i="8"/>
  <c r="M2629" i="8"/>
  <c r="M2628" i="8"/>
  <c r="M2627" i="8"/>
  <c r="M2626" i="8"/>
  <c r="M2625" i="8"/>
  <c r="M2624" i="8"/>
  <c r="M2623" i="8"/>
  <c r="M2622" i="8"/>
  <c r="M2621" i="8"/>
  <c r="M2620" i="8"/>
  <c r="M2619" i="8"/>
  <c r="M2618" i="8"/>
  <c r="M2617" i="8"/>
  <c r="M2616" i="8"/>
  <c r="M2615" i="8"/>
  <c r="M2614" i="8"/>
  <c r="M2613" i="8"/>
  <c r="M2612" i="8"/>
  <c r="M2611" i="8"/>
  <c r="M2610" i="8"/>
  <c r="M2609" i="8"/>
  <c r="M2608" i="8"/>
  <c r="M2607" i="8"/>
  <c r="M2606" i="8"/>
  <c r="M2605" i="8"/>
  <c r="M2604" i="8"/>
  <c r="M2603" i="8"/>
  <c r="M2602" i="8"/>
  <c r="M2601" i="8"/>
  <c r="M2600" i="8"/>
  <c r="M2593" i="8"/>
  <c r="M2592" i="8"/>
  <c r="M2591" i="8"/>
  <c r="M2590" i="8"/>
  <c r="M2589" i="8"/>
  <c r="M2588" i="8"/>
  <c r="M2587" i="8"/>
  <c r="M2586" i="8"/>
  <c r="M2585" i="8"/>
  <c r="M2584" i="8"/>
  <c r="M2583" i="8"/>
  <c r="M2582" i="8"/>
  <c r="M2581" i="8"/>
  <c r="M2580" i="8"/>
  <c r="M2579" i="8"/>
  <c r="M2578" i="8"/>
  <c r="M2577" i="8"/>
  <c r="M2576" i="8"/>
  <c r="M2575" i="8"/>
  <c r="M2574" i="8"/>
  <c r="M2573" i="8"/>
  <c r="M2572" i="8"/>
  <c r="M2571" i="8"/>
  <c r="M2570" i="8"/>
  <c r="M2569" i="8"/>
  <c r="M2568" i="8"/>
  <c r="M2567" i="8"/>
  <c r="M2566" i="8"/>
  <c r="M2565" i="8"/>
  <c r="M2564" i="8"/>
  <c r="M2563" i="8"/>
  <c r="M2562" i="8"/>
  <c r="M2561" i="8"/>
  <c r="M2560" i="8"/>
  <c r="M2559" i="8"/>
  <c r="M2558" i="8"/>
  <c r="M2557" i="8"/>
  <c r="M2556" i="8"/>
  <c r="M2555" i="8"/>
  <c r="M2554" i="8"/>
  <c r="M2553" i="8"/>
  <c r="M2552" i="8"/>
  <c r="M2551" i="8"/>
  <c r="M2550" i="8"/>
  <c r="M2549" i="8"/>
  <c r="M2548" i="8"/>
  <c r="M2547" i="8"/>
  <c r="M2546" i="8"/>
  <c r="M2545" i="8"/>
  <c r="M2544" i="8"/>
  <c r="M2543" i="8"/>
  <c r="M2542" i="8"/>
  <c r="M2541" i="8"/>
  <c r="M2540" i="8"/>
  <c r="M2539" i="8"/>
  <c r="M2538" i="8"/>
  <c r="M2537" i="8"/>
  <c r="M2536" i="8"/>
  <c r="M2535" i="8"/>
  <c r="M2534" i="8"/>
  <c r="M2533" i="8"/>
  <c r="M2532" i="8"/>
  <c r="M2531" i="8"/>
  <c r="M2530" i="8"/>
  <c r="M2529" i="8"/>
  <c r="M2528" i="8"/>
  <c r="M2527" i="8"/>
  <c r="M2526" i="8"/>
  <c r="M2525" i="8"/>
  <c r="M2524" i="8"/>
  <c r="M2523" i="8"/>
  <c r="M2522" i="8"/>
  <c r="M2521" i="8"/>
  <c r="M2520" i="8"/>
  <c r="M2519" i="8"/>
  <c r="M2518" i="8"/>
  <c r="M2517" i="8"/>
  <c r="M2516" i="8"/>
  <c r="M2515" i="8"/>
  <c r="M2514" i="8"/>
  <c r="M2513" i="8"/>
  <c r="M2512" i="8"/>
  <c r="M2511" i="8"/>
  <c r="M2510" i="8"/>
  <c r="M2509" i="8"/>
  <c r="M2508" i="8"/>
  <c r="M2507" i="8"/>
  <c r="M2506" i="8"/>
  <c r="M2499" i="8"/>
  <c r="M2498" i="8"/>
  <c r="M2497" i="8"/>
  <c r="M2496" i="8"/>
  <c r="M2495" i="8"/>
  <c r="M2494" i="8"/>
  <c r="M2493" i="8"/>
  <c r="M2492" i="8"/>
  <c r="M2491" i="8"/>
  <c r="M2490" i="8"/>
  <c r="M2489" i="8"/>
  <c r="M2488" i="8"/>
  <c r="M2487" i="8"/>
  <c r="M2486" i="8"/>
  <c r="M2485" i="8"/>
  <c r="M2484" i="8"/>
  <c r="M2483" i="8"/>
  <c r="M2482" i="8"/>
  <c r="M2481" i="8"/>
  <c r="M2480" i="8"/>
  <c r="M2479" i="8"/>
  <c r="M2478" i="8"/>
  <c r="M2477" i="8"/>
  <c r="M2476" i="8"/>
  <c r="M2475" i="8"/>
  <c r="M2474" i="8"/>
  <c r="M2473" i="8"/>
  <c r="M2472" i="8"/>
  <c r="M2471" i="8"/>
  <c r="M2470" i="8"/>
  <c r="M2469" i="8"/>
  <c r="M2468" i="8"/>
  <c r="M2467" i="8"/>
  <c r="M2466" i="8"/>
  <c r="M2465" i="8"/>
  <c r="M2464" i="8"/>
  <c r="M2463" i="8"/>
  <c r="M2462" i="8"/>
  <c r="M2461" i="8"/>
  <c r="M2460" i="8"/>
  <c r="M2459" i="8"/>
  <c r="M2458" i="8"/>
  <c r="M2457" i="8"/>
  <c r="M2456" i="8"/>
  <c r="M2455" i="8"/>
  <c r="M2454" i="8"/>
  <c r="M2453" i="8"/>
  <c r="M2452" i="8"/>
  <c r="M2451" i="8"/>
  <c r="M2450" i="8"/>
  <c r="M2449" i="8"/>
  <c r="M2448" i="8"/>
  <c r="M2447" i="8"/>
  <c r="M2446" i="8"/>
  <c r="M2445" i="8"/>
  <c r="M2444" i="8"/>
  <c r="M2443" i="8"/>
  <c r="M2442" i="8"/>
  <c r="M2441" i="8"/>
  <c r="M2440" i="8"/>
  <c r="M2439" i="8"/>
  <c r="M2438" i="8"/>
  <c r="M2437" i="8"/>
  <c r="M2436" i="8"/>
  <c r="M2435" i="8"/>
  <c r="M2434" i="8"/>
  <c r="M2433" i="8"/>
  <c r="M2432" i="8"/>
  <c r="M2431" i="8"/>
  <c r="M2430" i="8"/>
  <c r="M2429" i="8"/>
  <c r="M2428" i="8"/>
  <c r="M2427" i="8"/>
  <c r="M2426" i="8"/>
  <c r="M2425" i="8"/>
  <c r="M2424" i="8"/>
  <c r="M2423" i="8"/>
  <c r="M2422" i="8"/>
  <c r="M2421" i="8"/>
  <c r="M2420" i="8"/>
  <c r="M2419" i="8"/>
  <c r="M2418" i="8"/>
  <c r="M2417" i="8"/>
  <c r="M2416" i="8"/>
  <c r="M2415" i="8"/>
  <c r="M2414" i="8"/>
  <c r="M2413" i="8"/>
  <c r="M2412" i="8"/>
  <c r="M2405" i="8"/>
  <c r="M2404" i="8"/>
  <c r="M2403" i="8"/>
  <c r="M2402" i="8"/>
  <c r="M2401" i="8"/>
  <c r="M2400" i="8"/>
  <c r="M2399" i="8"/>
  <c r="M2398" i="8"/>
  <c r="M2397" i="8"/>
  <c r="M2396" i="8"/>
  <c r="M2395" i="8"/>
  <c r="M2394" i="8"/>
  <c r="M2393" i="8"/>
  <c r="M2392" i="8"/>
  <c r="M2391" i="8"/>
  <c r="M2390" i="8"/>
  <c r="M2389" i="8"/>
  <c r="M2388" i="8"/>
  <c r="M2387" i="8"/>
  <c r="M2386" i="8"/>
  <c r="M2385" i="8"/>
  <c r="M2384" i="8"/>
  <c r="M2383" i="8"/>
  <c r="M2382" i="8"/>
  <c r="M2381" i="8"/>
  <c r="M2380" i="8"/>
  <c r="M2379" i="8"/>
  <c r="M2378" i="8"/>
  <c r="M2377" i="8"/>
  <c r="M2376" i="8"/>
  <c r="M2375" i="8"/>
  <c r="M2374" i="8"/>
  <c r="M2373" i="8"/>
  <c r="M2372" i="8"/>
  <c r="M2371" i="8"/>
  <c r="M2370" i="8"/>
  <c r="M2369" i="8"/>
  <c r="M2368" i="8"/>
  <c r="M2367" i="8"/>
  <c r="M2366" i="8"/>
  <c r="M2365" i="8"/>
  <c r="M2364" i="8"/>
  <c r="M2363" i="8"/>
  <c r="M2362" i="8"/>
  <c r="M2361" i="8"/>
  <c r="M2360" i="8"/>
  <c r="M2359" i="8"/>
  <c r="M2358" i="8"/>
  <c r="M2357" i="8"/>
  <c r="M2356" i="8"/>
  <c r="M2355" i="8"/>
  <c r="M2354" i="8"/>
  <c r="M2353" i="8"/>
  <c r="M2352" i="8"/>
  <c r="M2351" i="8"/>
  <c r="M2350" i="8"/>
  <c r="M2349" i="8"/>
  <c r="M2348" i="8"/>
  <c r="M2347" i="8"/>
  <c r="M2346" i="8"/>
  <c r="M2345" i="8"/>
  <c r="M2344" i="8"/>
  <c r="M2343" i="8"/>
  <c r="M2342" i="8"/>
  <c r="M2341" i="8"/>
  <c r="M2340" i="8"/>
  <c r="M2339" i="8"/>
  <c r="M2338" i="8"/>
  <c r="M2337" i="8"/>
  <c r="M2336" i="8"/>
  <c r="M2335" i="8"/>
  <c r="M2334" i="8"/>
  <c r="M2333" i="8"/>
  <c r="M2332" i="8"/>
  <c r="M2331" i="8"/>
  <c r="M2330" i="8"/>
  <c r="M2329" i="8"/>
  <c r="M2328" i="8"/>
  <c r="M2327" i="8"/>
  <c r="M2326" i="8"/>
  <c r="M2325" i="8"/>
  <c r="M2324" i="8"/>
  <c r="M2323" i="8"/>
  <c r="M2322" i="8"/>
  <c r="M2321" i="8"/>
  <c r="M2320" i="8"/>
  <c r="M2319" i="8"/>
  <c r="M2318" i="8"/>
  <c r="M2311" i="8"/>
  <c r="M2310" i="8"/>
  <c r="M2309" i="8"/>
  <c r="M2308" i="8"/>
  <c r="M2307" i="8"/>
  <c r="M2306" i="8"/>
  <c r="M2305" i="8"/>
  <c r="M2304" i="8"/>
  <c r="M2303" i="8"/>
  <c r="M2302" i="8"/>
  <c r="M2301" i="8"/>
  <c r="M2300" i="8"/>
  <c r="M2299" i="8"/>
  <c r="M2298" i="8"/>
  <c r="M2297" i="8"/>
  <c r="M2296" i="8"/>
  <c r="M2295" i="8"/>
  <c r="M2294" i="8"/>
  <c r="M2293" i="8"/>
  <c r="M2292" i="8"/>
  <c r="M2291" i="8"/>
  <c r="M2290" i="8"/>
  <c r="M2289" i="8"/>
  <c r="M2288" i="8"/>
  <c r="M2287" i="8"/>
  <c r="M2286" i="8"/>
  <c r="M2285" i="8"/>
  <c r="M2284" i="8"/>
  <c r="M2283" i="8"/>
  <c r="M2282" i="8"/>
  <c r="M2281" i="8"/>
  <c r="M2280" i="8"/>
  <c r="M2279" i="8"/>
  <c r="M2278" i="8"/>
  <c r="M2277" i="8"/>
  <c r="M2276" i="8"/>
  <c r="M2275" i="8"/>
  <c r="M2274" i="8"/>
  <c r="M2273" i="8"/>
  <c r="M2272" i="8"/>
  <c r="M2271" i="8"/>
  <c r="M2270" i="8"/>
  <c r="M2269" i="8"/>
  <c r="M2268" i="8"/>
  <c r="M2267" i="8"/>
  <c r="M2266" i="8"/>
  <c r="M2265" i="8"/>
  <c r="M2264" i="8"/>
  <c r="M2263" i="8"/>
  <c r="M2262" i="8"/>
  <c r="M2261" i="8"/>
  <c r="M2260" i="8"/>
  <c r="M2259" i="8"/>
  <c r="M2258" i="8"/>
  <c r="M2257" i="8"/>
  <c r="M2256" i="8"/>
  <c r="M2255" i="8"/>
  <c r="M2254" i="8"/>
  <c r="M2253" i="8"/>
  <c r="M2252" i="8"/>
  <c r="M2251" i="8"/>
  <c r="M2250" i="8"/>
  <c r="M2249" i="8"/>
  <c r="M2248" i="8"/>
  <c r="M2247" i="8"/>
  <c r="M2246" i="8"/>
  <c r="M2245" i="8"/>
  <c r="M2244" i="8"/>
  <c r="M2243" i="8"/>
  <c r="M2242" i="8"/>
  <c r="M2241" i="8"/>
  <c r="M2240" i="8"/>
  <c r="M2239" i="8"/>
  <c r="M2238" i="8"/>
  <c r="M2237" i="8"/>
  <c r="M2236" i="8"/>
  <c r="M2235" i="8"/>
  <c r="M2234" i="8"/>
  <c r="M2233" i="8"/>
  <c r="M2232" i="8"/>
  <c r="M2231" i="8"/>
  <c r="M2230" i="8"/>
  <c r="M2229" i="8"/>
  <c r="M2228" i="8"/>
  <c r="M2227" i="8"/>
  <c r="M2226" i="8"/>
  <c r="M2225" i="8"/>
  <c r="M2224" i="8"/>
  <c r="M2217" i="8"/>
  <c r="M2216" i="8"/>
  <c r="M2215" i="8"/>
  <c r="M2214" i="8"/>
  <c r="M2213" i="8"/>
  <c r="M2212" i="8"/>
  <c r="M2211" i="8"/>
  <c r="M2210" i="8"/>
  <c r="M2209" i="8"/>
  <c r="M2208" i="8"/>
  <c r="M2207" i="8"/>
  <c r="M2206" i="8"/>
  <c r="M2205" i="8"/>
  <c r="M2204" i="8"/>
  <c r="M2203" i="8"/>
  <c r="M2202" i="8"/>
  <c r="M2201" i="8"/>
  <c r="M2200" i="8"/>
  <c r="M2199" i="8"/>
  <c r="M2198" i="8"/>
  <c r="M2197" i="8"/>
  <c r="M2196" i="8"/>
  <c r="M2195" i="8"/>
  <c r="M2194" i="8"/>
  <c r="M2193" i="8"/>
  <c r="M2192" i="8"/>
  <c r="M2191" i="8"/>
  <c r="M2190" i="8"/>
  <c r="M2189" i="8"/>
  <c r="M2188" i="8"/>
  <c r="M2187" i="8"/>
  <c r="M2186" i="8"/>
  <c r="M2185" i="8"/>
  <c r="M2184" i="8"/>
  <c r="M2183" i="8"/>
  <c r="M2182" i="8"/>
  <c r="M2181" i="8"/>
  <c r="M2180" i="8"/>
  <c r="M2179" i="8"/>
  <c r="M2178" i="8"/>
  <c r="M2177" i="8"/>
  <c r="M2176" i="8"/>
  <c r="M2175" i="8"/>
  <c r="M2174" i="8"/>
  <c r="M2173" i="8"/>
  <c r="M2172" i="8"/>
  <c r="M2171" i="8"/>
  <c r="M2170" i="8"/>
  <c r="M2169" i="8"/>
  <c r="M2168" i="8"/>
  <c r="M2167" i="8"/>
  <c r="M2166" i="8"/>
  <c r="M2165" i="8"/>
  <c r="M2164" i="8"/>
  <c r="M2163" i="8"/>
  <c r="M2162" i="8"/>
  <c r="M2161" i="8"/>
  <c r="M2160" i="8"/>
  <c r="M2159" i="8"/>
  <c r="M2158" i="8"/>
  <c r="M2157" i="8"/>
  <c r="M2156" i="8"/>
  <c r="M2155" i="8"/>
  <c r="M2154" i="8"/>
  <c r="M2153" i="8"/>
  <c r="M2152" i="8"/>
  <c r="M2151" i="8"/>
  <c r="M2150" i="8"/>
  <c r="M2149" i="8"/>
  <c r="M2148" i="8"/>
  <c r="M2147" i="8"/>
  <c r="M2146" i="8"/>
  <c r="M2145" i="8"/>
  <c r="M2144" i="8"/>
  <c r="M2143" i="8"/>
  <c r="M2142" i="8"/>
  <c r="M2141" i="8"/>
  <c r="M2140" i="8"/>
  <c r="M2139" i="8"/>
  <c r="M2138" i="8"/>
  <c r="M2137" i="8"/>
  <c r="M2136" i="8"/>
  <c r="M2135" i="8"/>
  <c r="M2134" i="8"/>
  <c r="M2133" i="8"/>
  <c r="M2132" i="8"/>
  <c r="M2131" i="8"/>
  <c r="M2130" i="8"/>
  <c r="M2123" i="8"/>
  <c r="M2122" i="8"/>
  <c r="M2121" i="8"/>
  <c r="M2120" i="8"/>
  <c r="M2119" i="8"/>
  <c r="M2118" i="8"/>
  <c r="M2117" i="8"/>
  <c r="M2116" i="8"/>
  <c r="M2115" i="8"/>
  <c r="M2114" i="8"/>
  <c r="M2113" i="8"/>
  <c r="M2112" i="8"/>
  <c r="M2111" i="8"/>
  <c r="M2110" i="8"/>
  <c r="M2109" i="8"/>
  <c r="M2108" i="8"/>
  <c r="M2107" i="8"/>
  <c r="M2106" i="8"/>
  <c r="M2105" i="8"/>
  <c r="M2104" i="8"/>
  <c r="M2103" i="8"/>
  <c r="M2102" i="8"/>
  <c r="M2101" i="8"/>
  <c r="M2100" i="8"/>
  <c r="M2099" i="8"/>
  <c r="M2098" i="8"/>
  <c r="M2097" i="8"/>
  <c r="M2096" i="8"/>
  <c r="M2095" i="8"/>
  <c r="M2094" i="8"/>
  <c r="M2093" i="8"/>
  <c r="M2092" i="8"/>
  <c r="M2091" i="8"/>
  <c r="M2090" i="8"/>
  <c r="M2089" i="8"/>
  <c r="M2088" i="8"/>
  <c r="M2087" i="8"/>
  <c r="M2086" i="8"/>
  <c r="M2085" i="8"/>
  <c r="M2084" i="8"/>
  <c r="M2083" i="8"/>
  <c r="M2082" i="8"/>
  <c r="M2081" i="8"/>
  <c r="M2080" i="8"/>
  <c r="M2079" i="8"/>
  <c r="M2078" i="8"/>
  <c r="M2077" i="8"/>
  <c r="M2076" i="8"/>
  <c r="M2075" i="8"/>
  <c r="M2074" i="8"/>
  <c r="M2073" i="8"/>
  <c r="M2072" i="8"/>
  <c r="M2071" i="8"/>
  <c r="M2070" i="8"/>
  <c r="M2069" i="8"/>
  <c r="M2068" i="8"/>
  <c r="M2067" i="8"/>
  <c r="M2066" i="8"/>
  <c r="M2065" i="8"/>
  <c r="M2064" i="8"/>
  <c r="M2063" i="8"/>
  <c r="M2062" i="8"/>
  <c r="M2061" i="8"/>
  <c r="M2060" i="8"/>
  <c r="M2059" i="8"/>
  <c r="M2058" i="8"/>
  <c r="M2057" i="8"/>
  <c r="M2056" i="8"/>
  <c r="M2055" i="8"/>
  <c r="M2054" i="8"/>
  <c r="M2053" i="8"/>
  <c r="M2052" i="8"/>
  <c r="M2051" i="8"/>
  <c r="M2050" i="8"/>
  <c r="M2049" i="8"/>
  <c r="M2048" i="8"/>
  <c r="M2047" i="8"/>
  <c r="M2046" i="8"/>
  <c r="M2045" i="8"/>
  <c r="M2044" i="8"/>
  <c r="M2043" i="8"/>
  <c r="M2042" i="8"/>
  <c r="M2041" i="8"/>
  <c r="M2040" i="8"/>
  <c r="M2039" i="8"/>
  <c r="M2038" i="8"/>
  <c r="M2037" i="8"/>
  <c r="M2036" i="8"/>
  <c r="M2029" i="8"/>
  <c r="M2028" i="8"/>
  <c r="M2027" i="8"/>
  <c r="M2026" i="8"/>
  <c r="M2025" i="8"/>
  <c r="M2024" i="8"/>
  <c r="M2023" i="8"/>
  <c r="M2022" i="8"/>
  <c r="M2021" i="8"/>
  <c r="M2020" i="8"/>
  <c r="M2019" i="8"/>
  <c r="M2018" i="8"/>
  <c r="M2017" i="8"/>
  <c r="M2016" i="8"/>
  <c r="M2015" i="8"/>
  <c r="M2014" i="8"/>
  <c r="M2013" i="8"/>
  <c r="M2012" i="8"/>
  <c r="M2011" i="8"/>
  <c r="M2010" i="8"/>
  <c r="M2009" i="8"/>
  <c r="M2008" i="8"/>
  <c r="M2007" i="8"/>
  <c r="M2006" i="8"/>
  <c r="M2005" i="8"/>
  <c r="M2004" i="8"/>
  <c r="M2003" i="8"/>
  <c r="M2002" i="8"/>
  <c r="M2001" i="8"/>
  <c r="M2000" i="8"/>
  <c r="M1999" i="8"/>
  <c r="M1998" i="8"/>
  <c r="M1997" i="8"/>
  <c r="M1996" i="8"/>
  <c r="M1995" i="8"/>
  <c r="M1994" i="8"/>
  <c r="M1993" i="8"/>
  <c r="M1992" i="8"/>
  <c r="M1991" i="8"/>
  <c r="M1990" i="8"/>
  <c r="M1989" i="8"/>
  <c r="M1988" i="8"/>
  <c r="M1987" i="8"/>
  <c r="M1986" i="8"/>
  <c r="M1985" i="8"/>
  <c r="M1984" i="8"/>
  <c r="M1983" i="8"/>
  <c r="M1982" i="8"/>
  <c r="M1981" i="8"/>
  <c r="M1980" i="8"/>
  <c r="M1979" i="8"/>
  <c r="M1978" i="8"/>
  <c r="M1977" i="8"/>
  <c r="M1976" i="8"/>
  <c r="M1975" i="8"/>
  <c r="M1974" i="8"/>
  <c r="M1973" i="8"/>
  <c r="M1972" i="8"/>
  <c r="M1971" i="8"/>
  <c r="M1970" i="8"/>
  <c r="M1969" i="8"/>
  <c r="M1968" i="8"/>
  <c r="M1967" i="8"/>
  <c r="M1966" i="8"/>
  <c r="M1965" i="8"/>
  <c r="M1964" i="8"/>
  <c r="M1963" i="8"/>
  <c r="M1962" i="8"/>
  <c r="M1961" i="8"/>
  <c r="M1960" i="8"/>
  <c r="M1959" i="8"/>
  <c r="M1958" i="8"/>
  <c r="M1957" i="8"/>
  <c r="M1956" i="8"/>
  <c r="M1955" i="8"/>
  <c r="M1954" i="8"/>
  <c r="M1953" i="8"/>
  <c r="M1952" i="8"/>
  <c r="M1951" i="8"/>
  <c r="M1950" i="8"/>
  <c r="M1949" i="8"/>
  <c r="M1948" i="8"/>
  <c r="M1947" i="8"/>
  <c r="M1946" i="8"/>
  <c r="M1945" i="8"/>
  <c r="M1944" i="8"/>
  <c r="M1943" i="8"/>
  <c r="M1942" i="8"/>
  <c r="M1935" i="8"/>
  <c r="M1934" i="8"/>
  <c r="M1933" i="8"/>
  <c r="M1932" i="8"/>
  <c r="M1931" i="8"/>
  <c r="M1930" i="8"/>
  <c r="M1929" i="8"/>
  <c r="M1928" i="8"/>
  <c r="M1927" i="8"/>
  <c r="M1926" i="8"/>
  <c r="M1925" i="8"/>
  <c r="M1924" i="8"/>
  <c r="M1923" i="8"/>
  <c r="M1922" i="8"/>
  <c r="M1921" i="8"/>
  <c r="M1920" i="8"/>
  <c r="M1919" i="8"/>
  <c r="M1918" i="8"/>
  <c r="M1917" i="8"/>
  <c r="M1916" i="8"/>
  <c r="M1915" i="8"/>
  <c r="M1914" i="8"/>
  <c r="M1913" i="8"/>
  <c r="M1912" i="8"/>
  <c r="M1911" i="8"/>
  <c r="M1910" i="8"/>
  <c r="M1909" i="8"/>
  <c r="M1908" i="8"/>
  <c r="M1907" i="8"/>
  <c r="M1906" i="8"/>
  <c r="M1905" i="8"/>
  <c r="M1904" i="8"/>
  <c r="M1903" i="8"/>
  <c r="M1902" i="8"/>
  <c r="M1901" i="8"/>
  <c r="M1900" i="8"/>
  <c r="M1899" i="8"/>
  <c r="M1898" i="8"/>
  <c r="M1897" i="8"/>
  <c r="M1896" i="8"/>
  <c r="M1895" i="8"/>
  <c r="M1894" i="8"/>
  <c r="M1893" i="8"/>
  <c r="M1892" i="8"/>
  <c r="M1891" i="8"/>
  <c r="M1890" i="8"/>
  <c r="M1889" i="8"/>
  <c r="M1888" i="8"/>
  <c r="M1887" i="8"/>
  <c r="M1886" i="8"/>
  <c r="M1885" i="8"/>
  <c r="M1884" i="8"/>
  <c r="M1883" i="8"/>
  <c r="M1882" i="8"/>
  <c r="M1881" i="8"/>
  <c r="M1880" i="8"/>
  <c r="M1879" i="8"/>
  <c r="M1878" i="8"/>
  <c r="M1877" i="8"/>
  <c r="M1876" i="8"/>
  <c r="M1875" i="8"/>
  <c r="M1874" i="8"/>
  <c r="M1873" i="8"/>
  <c r="M1872" i="8"/>
  <c r="M1871" i="8"/>
  <c r="M1870" i="8"/>
  <c r="M1869" i="8"/>
  <c r="M1868" i="8"/>
  <c r="M1867" i="8"/>
  <c r="M1866" i="8"/>
  <c r="M1865" i="8"/>
  <c r="M1864" i="8"/>
  <c r="M1863" i="8"/>
  <c r="M1862" i="8"/>
  <c r="M1861" i="8"/>
  <c r="M1860" i="8"/>
  <c r="M1859" i="8"/>
  <c r="M1858" i="8"/>
  <c r="M1857" i="8"/>
  <c r="M1856" i="8"/>
  <c r="M1855" i="8"/>
  <c r="M1854" i="8"/>
  <c r="M1853" i="8"/>
  <c r="M1852" i="8"/>
  <c r="M1851" i="8"/>
  <c r="M1850" i="8"/>
  <c r="M1849" i="8"/>
  <c r="M1848" i="8"/>
  <c r="M1841" i="8"/>
  <c r="M1840" i="8"/>
  <c r="M1839" i="8"/>
  <c r="M1838" i="8"/>
  <c r="M1837" i="8"/>
  <c r="M1836" i="8"/>
  <c r="M1835" i="8"/>
  <c r="M1834" i="8"/>
  <c r="M1833" i="8"/>
  <c r="M1832" i="8"/>
  <c r="M1831" i="8"/>
  <c r="M1830" i="8"/>
  <c r="M1829" i="8"/>
  <c r="M1828" i="8"/>
  <c r="M1827" i="8"/>
  <c r="M1826" i="8"/>
  <c r="M1825" i="8"/>
  <c r="M1824" i="8"/>
  <c r="M1823" i="8"/>
  <c r="M1822" i="8"/>
  <c r="M1821" i="8"/>
  <c r="M1820" i="8"/>
  <c r="M1819" i="8"/>
  <c r="M1818" i="8"/>
  <c r="M1817" i="8"/>
  <c r="M1816" i="8"/>
  <c r="M1815" i="8"/>
  <c r="M1814" i="8"/>
  <c r="M1813" i="8"/>
  <c r="M1812" i="8"/>
  <c r="M1811" i="8"/>
  <c r="M1810" i="8"/>
  <c r="M1809" i="8"/>
  <c r="M1808" i="8"/>
  <c r="M1807" i="8"/>
  <c r="M1806" i="8"/>
  <c r="M1805" i="8"/>
  <c r="M1804" i="8"/>
  <c r="M1803" i="8"/>
  <c r="M1802" i="8"/>
  <c r="M1801" i="8"/>
  <c r="M1800" i="8"/>
  <c r="M1799" i="8"/>
  <c r="M1798" i="8"/>
  <c r="M1797" i="8"/>
  <c r="M1796" i="8"/>
  <c r="M1795" i="8"/>
  <c r="M1794" i="8"/>
  <c r="M1793" i="8"/>
  <c r="M1792" i="8"/>
  <c r="M1791" i="8"/>
  <c r="M1790" i="8"/>
  <c r="M1789" i="8"/>
  <c r="M1788" i="8"/>
  <c r="M1787" i="8"/>
  <c r="M1786" i="8"/>
  <c r="M1785" i="8"/>
  <c r="M1784" i="8"/>
  <c r="M1783" i="8"/>
  <c r="M1782" i="8"/>
  <c r="M1781" i="8"/>
  <c r="M1780" i="8"/>
  <c r="M1779" i="8"/>
  <c r="M1778" i="8"/>
  <c r="M1777" i="8"/>
  <c r="M1776" i="8"/>
  <c r="M1775" i="8"/>
  <c r="M1774" i="8"/>
  <c r="M1773" i="8"/>
  <c r="M1772" i="8"/>
  <c r="M1771" i="8"/>
  <c r="M1770" i="8"/>
  <c r="M1769" i="8"/>
  <c r="M1768" i="8"/>
  <c r="M1767" i="8"/>
  <c r="M1766" i="8"/>
  <c r="M1765" i="8"/>
  <c r="M1764" i="8"/>
  <c r="M1763" i="8"/>
  <c r="M1762" i="8"/>
  <c r="M1761" i="8"/>
  <c r="M1760" i="8"/>
  <c r="M1759" i="8"/>
  <c r="M1758" i="8"/>
  <c r="M1757" i="8"/>
  <c r="M1756" i="8"/>
  <c r="M1755" i="8"/>
  <c r="M1754" i="8"/>
  <c r="M1747" i="8"/>
  <c r="M1746" i="8"/>
  <c r="M1745" i="8"/>
  <c r="M1744" i="8"/>
  <c r="M1743" i="8"/>
  <c r="M1742" i="8"/>
  <c r="M1741" i="8"/>
  <c r="M1740" i="8"/>
  <c r="M1739" i="8"/>
  <c r="M1738" i="8"/>
  <c r="M1737" i="8"/>
  <c r="M1736" i="8"/>
  <c r="M1735" i="8"/>
  <c r="M1734" i="8"/>
  <c r="M1733" i="8"/>
  <c r="M1732" i="8"/>
  <c r="M1731" i="8"/>
  <c r="M1730" i="8"/>
  <c r="M1729" i="8"/>
  <c r="M1728" i="8"/>
  <c r="M1727" i="8"/>
  <c r="M1726" i="8"/>
  <c r="M1725" i="8"/>
  <c r="M1724" i="8"/>
  <c r="M1723" i="8"/>
  <c r="M1722" i="8"/>
  <c r="M1721" i="8"/>
  <c r="M1720" i="8"/>
  <c r="M1719" i="8"/>
  <c r="M1718" i="8"/>
  <c r="M1717" i="8"/>
  <c r="M1716" i="8"/>
  <c r="M1715" i="8"/>
  <c r="M1714" i="8"/>
  <c r="M1713" i="8"/>
  <c r="M1712" i="8"/>
  <c r="M1711" i="8"/>
  <c r="M1710" i="8"/>
  <c r="M1709" i="8"/>
  <c r="M1708" i="8"/>
  <c r="M1707" i="8"/>
  <c r="M1706" i="8"/>
  <c r="M1705" i="8"/>
  <c r="M1704" i="8"/>
  <c r="M1703" i="8"/>
  <c r="M1702" i="8"/>
  <c r="M1701" i="8"/>
  <c r="M1700" i="8"/>
  <c r="M1699" i="8"/>
  <c r="M1698" i="8"/>
  <c r="M1697" i="8"/>
  <c r="M1696" i="8"/>
  <c r="M1695" i="8"/>
  <c r="M1694" i="8"/>
  <c r="M1693" i="8"/>
  <c r="M1692" i="8"/>
  <c r="M1691" i="8"/>
  <c r="M1690" i="8"/>
  <c r="M1689" i="8"/>
  <c r="M1688" i="8"/>
  <c r="M1687" i="8"/>
  <c r="M1686" i="8"/>
  <c r="M1685" i="8"/>
  <c r="M1684" i="8"/>
  <c r="M1683" i="8"/>
  <c r="M1682" i="8"/>
  <c r="M1681" i="8"/>
  <c r="M1680" i="8"/>
  <c r="M1679" i="8"/>
  <c r="M1678" i="8"/>
  <c r="M1677" i="8"/>
  <c r="M1676" i="8"/>
  <c r="M1675" i="8"/>
  <c r="M1674" i="8"/>
  <c r="M1673" i="8"/>
  <c r="M1672" i="8"/>
  <c r="M1671" i="8"/>
  <c r="M1670" i="8"/>
  <c r="M1669" i="8"/>
  <c r="M1668" i="8"/>
  <c r="M1667" i="8"/>
  <c r="M1666" i="8"/>
  <c r="M1665" i="8"/>
  <c r="M1664" i="8"/>
  <c r="M1663" i="8"/>
  <c r="M1662" i="8"/>
  <c r="M1661" i="8"/>
  <c r="M1660" i="8"/>
  <c r="M1653" i="8"/>
  <c r="M1652" i="8"/>
  <c r="M1651" i="8"/>
  <c r="M1650" i="8"/>
  <c r="M1649" i="8"/>
  <c r="M1648" i="8"/>
  <c r="M1647" i="8"/>
  <c r="M1646" i="8"/>
  <c r="M1645" i="8"/>
  <c r="M1644" i="8"/>
  <c r="M1643" i="8"/>
  <c r="M1642" i="8"/>
  <c r="M1641" i="8"/>
  <c r="M1640" i="8"/>
  <c r="M1639" i="8"/>
  <c r="M1638" i="8"/>
  <c r="M1637" i="8"/>
  <c r="M1636" i="8"/>
  <c r="M1635" i="8"/>
  <c r="M1634" i="8"/>
  <c r="M1633" i="8"/>
  <c r="M1632" i="8"/>
  <c r="M1631" i="8"/>
  <c r="M1630" i="8"/>
  <c r="M1629" i="8"/>
  <c r="M1628" i="8"/>
  <c r="M1627" i="8"/>
  <c r="M1626" i="8"/>
  <c r="M1625" i="8"/>
  <c r="M1624" i="8"/>
  <c r="M1623" i="8"/>
  <c r="M1622" i="8"/>
  <c r="M1621" i="8"/>
  <c r="M1620" i="8"/>
  <c r="M1619" i="8"/>
  <c r="M1618" i="8"/>
  <c r="M1617" i="8"/>
  <c r="M1616" i="8"/>
  <c r="M1615" i="8"/>
  <c r="M1614" i="8"/>
  <c r="M1613" i="8"/>
  <c r="M1612" i="8"/>
  <c r="M1611" i="8"/>
  <c r="M1610" i="8"/>
  <c r="M1609" i="8"/>
  <c r="M1608" i="8"/>
  <c r="M1607" i="8"/>
  <c r="M1606" i="8"/>
  <c r="M1605" i="8"/>
  <c r="M1604" i="8"/>
  <c r="M1603" i="8"/>
  <c r="M1602" i="8"/>
  <c r="M1601" i="8"/>
  <c r="M1600" i="8"/>
  <c r="M1599" i="8"/>
  <c r="M1598" i="8"/>
  <c r="M1597" i="8"/>
  <c r="M1596" i="8"/>
  <c r="M1595" i="8"/>
  <c r="M1594" i="8"/>
  <c r="M1593" i="8"/>
  <c r="M1592" i="8"/>
  <c r="M1591" i="8"/>
  <c r="M1590" i="8"/>
  <c r="M1589" i="8"/>
  <c r="M1588" i="8"/>
  <c r="M1587" i="8"/>
  <c r="M1586" i="8"/>
  <c r="M1585" i="8"/>
  <c r="M1584" i="8"/>
  <c r="M1583" i="8"/>
  <c r="M1582" i="8"/>
  <c r="M1581" i="8"/>
  <c r="M1580" i="8"/>
  <c r="M1579" i="8"/>
  <c r="M1578" i="8"/>
  <c r="M1577" i="8"/>
  <c r="M1576" i="8"/>
  <c r="M1575" i="8"/>
  <c r="M1574" i="8"/>
  <c r="M1573" i="8"/>
  <c r="M1572" i="8"/>
  <c r="M1571" i="8"/>
  <c r="M1570" i="8"/>
  <c r="M1569" i="8"/>
  <c r="M1568" i="8"/>
  <c r="M1567" i="8"/>
  <c r="M1566" i="8"/>
  <c r="M1559" i="8"/>
  <c r="M1558" i="8"/>
  <c r="M1557" i="8"/>
  <c r="M1556" i="8"/>
  <c r="M1555" i="8"/>
  <c r="M1554" i="8"/>
  <c r="M1553" i="8"/>
  <c r="M1552" i="8"/>
  <c r="M1551" i="8"/>
  <c r="M1550" i="8"/>
  <c r="M1549" i="8"/>
  <c r="M1548" i="8"/>
  <c r="M1547" i="8"/>
  <c r="M1546" i="8"/>
  <c r="M1545" i="8"/>
  <c r="M1544" i="8"/>
  <c r="M1543" i="8"/>
  <c r="M1542" i="8"/>
  <c r="M1541" i="8"/>
  <c r="M1540" i="8"/>
  <c r="M1539" i="8"/>
  <c r="M1538" i="8"/>
  <c r="M1537" i="8"/>
  <c r="M1536" i="8"/>
  <c r="M1535" i="8"/>
  <c r="M1534" i="8"/>
  <c r="M1533" i="8"/>
  <c r="M1532" i="8"/>
  <c r="M1531" i="8"/>
  <c r="M1530" i="8"/>
  <c r="M1529" i="8"/>
  <c r="M1528" i="8"/>
  <c r="M1527" i="8"/>
  <c r="M1526" i="8"/>
  <c r="M1525" i="8"/>
  <c r="M1524" i="8"/>
  <c r="M1523" i="8"/>
  <c r="M1522" i="8"/>
  <c r="M1521" i="8"/>
  <c r="M1520" i="8"/>
  <c r="M1519" i="8"/>
  <c r="M1518" i="8"/>
  <c r="M1517" i="8"/>
  <c r="M1516" i="8"/>
  <c r="M1515" i="8"/>
  <c r="M1514" i="8"/>
  <c r="M1513" i="8"/>
  <c r="M1512" i="8"/>
  <c r="M1511" i="8"/>
  <c r="M1510" i="8"/>
  <c r="M1509" i="8"/>
  <c r="M1508" i="8"/>
  <c r="M1507" i="8"/>
  <c r="M1506" i="8"/>
  <c r="M1505" i="8"/>
  <c r="M1504" i="8"/>
  <c r="M1503" i="8"/>
  <c r="M1502" i="8"/>
  <c r="M1501" i="8"/>
  <c r="M1500" i="8"/>
  <c r="M1499" i="8"/>
  <c r="M1498" i="8"/>
  <c r="M1497" i="8"/>
  <c r="M1496" i="8"/>
  <c r="M1495" i="8"/>
  <c r="M1494" i="8"/>
  <c r="M1493" i="8"/>
  <c r="M1492" i="8"/>
  <c r="M1491" i="8"/>
  <c r="M1490" i="8"/>
  <c r="M1489" i="8"/>
  <c r="M1488" i="8"/>
  <c r="M1487" i="8"/>
  <c r="M1486" i="8"/>
  <c r="M1485" i="8"/>
  <c r="M1484" i="8"/>
  <c r="M1483" i="8"/>
  <c r="M1482" i="8"/>
  <c r="M1481" i="8"/>
  <c r="M1480" i="8"/>
  <c r="M1479" i="8"/>
  <c r="M1478" i="8"/>
  <c r="M1477" i="8"/>
  <c r="M1476" i="8"/>
  <c r="M1475" i="8"/>
  <c r="M1474" i="8"/>
  <c r="M1473" i="8"/>
  <c r="M1472" i="8"/>
  <c r="M1465" i="8"/>
  <c r="M1464" i="8"/>
  <c r="M1463" i="8"/>
  <c r="M1462" i="8"/>
  <c r="M1461" i="8"/>
  <c r="M1460" i="8"/>
  <c r="M1459" i="8"/>
  <c r="M1458" i="8"/>
  <c r="M1457" i="8"/>
  <c r="M1456" i="8"/>
  <c r="M1455" i="8"/>
  <c r="M1454" i="8"/>
  <c r="M1453" i="8"/>
  <c r="M1452" i="8"/>
  <c r="M1451" i="8"/>
  <c r="M1450" i="8"/>
  <c r="M1449" i="8"/>
  <c r="M1448" i="8"/>
  <c r="M1447" i="8"/>
  <c r="M1446" i="8"/>
  <c r="M1445" i="8"/>
  <c r="M1444" i="8"/>
  <c r="M1443" i="8"/>
  <c r="M1442" i="8"/>
  <c r="M1441" i="8"/>
  <c r="M1440" i="8"/>
  <c r="M1439" i="8"/>
  <c r="M1438" i="8"/>
  <c r="M1437" i="8"/>
  <c r="M1436" i="8"/>
  <c r="M1435" i="8"/>
  <c r="M1434" i="8"/>
  <c r="M1433" i="8"/>
  <c r="M1432" i="8"/>
  <c r="M1431" i="8"/>
  <c r="M1430" i="8"/>
  <c r="M1429" i="8"/>
  <c r="M1428" i="8"/>
  <c r="M1427" i="8"/>
  <c r="M1426" i="8"/>
  <c r="M1425" i="8"/>
  <c r="M1424" i="8"/>
  <c r="M1423" i="8"/>
  <c r="M1422" i="8"/>
  <c r="M1421" i="8"/>
  <c r="M1420" i="8"/>
  <c r="M1419" i="8"/>
  <c r="M1418" i="8"/>
  <c r="M1417" i="8"/>
  <c r="M1416" i="8"/>
  <c r="M1415" i="8"/>
  <c r="M1414" i="8"/>
  <c r="M1413" i="8"/>
  <c r="M1412" i="8"/>
  <c r="M1411" i="8"/>
  <c r="M1410" i="8"/>
  <c r="M1409" i="8"/>
  <c r="M1408" i="8"/>
  <c r="M1407" i="8"/>
  <c r="M1406" i="8"/>
  <c r="M1405" i="8"/>
  <c r="M1404" i="8"/>
  <c r="M1403" i="8"/>
  <c r="M1402" i="8"/>
  <c r="M1401" i="8"/>
  <c r="M1400" i="8"/>
  <c r="M1399" i="8"/>
  <c r="M1398" i="8"/>
  <c r="M1397" i="8"/>
  <c r="M1396" i="8"/>
  <c r="M1395" i="8"/>
  <c r="M1394" i="8"/>
  <c r="M1393" i="8"/>
  <c r="M1392" i="8"/>
  <c r="M1391" i="8"/>
  <c r="M1390" i="8"/>
  <c r="M1389" i="8"/>
  <c r="M1388" i="8"/>
  <c r="M1387" i="8"/>
  <c r="M1386" i="8"/>
  <c r="M1385" i="8"/>
  <c r="M1384" i="8"/>
  <c r="M1383" i="8"/>
  <c r="M1382" i="8"/>
  <c r="M1381" i="8"/>
  <c r="M1380" i="8"/>
  <c r="M1379" i="8"/>
  <c r="M1378" i="8"/>
  <c r="M1371" i="8"/>
  <c r="M1370" i="8"/>
  <c r="M1369" i="8"/>
  <c r="M1368" i="8"/>
  <c r="M1367" i="8"/>
  <c r="M1366" i="8"/>
  <c r="M1365" i="8"/>
  <c r="M1364" i="8"/>
  <c r="M1363" i="8"/>
  <c r="M1362" i="8"/>
  <c r="M1361" i="8"/>
  <c r="M1360" i="8"/>
  <c r="M1359" i="8"/>
  <c r="M1358" i="8"/>
  <c r="M1357" i="8"/>
  <c r="M1356" i="8"/>
  <c r="M1355" i="8"/>
  <c r="M1354" i="8"/>
  <c r="M1353" i="8"/>
  <c r="M1352" i="8"/>
  <c r="M1351" i="8"/>
  <c r="M1350" i="8"/>
  <c r="M1349" i="8"/>
  <c r="M1348" i="8"/>
  <c r="M1347" i="8"/>
  <c r="M1346" i="8"/>
  <c r="M1345" i="8"/>
  <c r="M1344" i="8"/>
  <c r="M1343" i="8"/>
  <c r="M1342" i="8"/>
  <c r="M1341" i="8"/>
  <c r="M1340" i="8"/>
  <c r="M1339" i="8"/>
  <c r="M1338" i="8"/>
  <c r="M1337" i="8"/>
  <c r="M1336" i="8"/>
  <c r="M1335" i="8"/>
  <c r="M1334" i="8"/>
  <c r="M1333" i="8"/>
  <c r="M1332" i="8"/>
  <c r="M1331" i="8"/>
  <c r="M1330" i="8"/>
  <c r="M1329" i="8"/>
  <c r="M1328" i="8"/>
  <c r="M1327" i="8"/>
  <c r="M1326" i="8"/>
  <c r="M1325" i="8"/>
  <c r="M1324" i="8"/>
  <c r="M1323" i="8"/>
  <c r="M1322" i="8"/>
  <c r="M1321" i="8"/>
  <c r="M1320" i="8"/>
  <c r="M1319" i="8"/>
  <c r="M1318" i="8"/>
  <c r="M1317" i="8"/>
  <c r="M1316" i="8"/>
  <c r="M1315" i="8"/>
  <c r="M1314" i="8"/>
  <c r="M1313" i="8"/>
  <c r="M1312" i="8"/>
  <c r="M1311" i="8"/>
  <c r="M1310" i="8"/>
  <c r="M1309" i="8"/>
  <c r="M1308" i="8"/>
  <c r="M1307" i="8"/>
  <c r="M1306" i="8"/>
  <c r="M1305" i="8"/>
  <c r="M1304" i="8"/>
  <c r="M1303" i="8"/>
  <c r="M1302" i="8"/>
  <c r="M1301" i="8"/>
  <c r="M1300" i="8"/>
  <c r="M1299" i="8"/>
  <c r="M1298" i="8"/>
  <c r="M1297" i="8"/>
  <c r="M1296" i="8"/>
  <c r="M1295" i="8"/>
  <c r="M1294" i="8"/>
  <c r="M1293" i="8"/>
  <c r="M1292" i="8"/>
  <c r="M1291" i="8"/>
  <c r="M1290" i="8"/>
  <c r="M1289" i="8"/>
  <c r="M1288" i="8"/>
  <c r="M1287" i="8"/>
  <c r="M1286" i="8"/>
  <c r="M1285" i="8"/>
  <c r="M1284" i="8"/>
  <c r="M1277" i="8"/>
  <c r="M1276" i="8"/>
  <c r="M1275" i="8"/>
  <c r="M1274" i="8"/>
  <c r="M1273" i="8"/>
  <c r="M1272" i="8"/>
  <c r="M1271" i="8"/>
  <c r="M1270" i="8"/>
  <c r="M1269" i="8"/>
  <c r="M1268" i="8"/>
  <c r="M1267" i="8"/>
  <c r="M1266" i="8"/>
  <c r="M1265" i="8"/>
  <c r="M1264" i="8"/>
  <c r="M1263" i="8"/>
  <c r="M1262" i="8"/>
  <c r="M1261" i="8"/>
  <c r="M1260" i="8"/>
  <c r="M1259" i="8"/>
  <c r="M1258" i="8"/>
  <c r="M1257" i="8"/>
  <c r="M1256" i="8"/>
  <c r="M1255" i="8"/>
  <c r="M1254" i="8"/>
  <c r="M1253" i="8"/>
  <c r="M1252" i="8"/>
  <c r="M1251" i="8"/>
  <c r="M1250" i="8"/>
  <c r="M1249" i="8"/>
  <c r="M1248" i="8"/>
  <c r="M1247" i="8"/>
  <c r="M1246" i="8"/>
  <c r="M1245" i="8"/>
  <c r="M1244" i="8"/>
  <c r="M1243" i="8"/>
  <c r="M1242" i="8"/>
  <c r="M1241" i="8"/>
  <c r="M1240" i="8"/>
  <c r="M1239" i="8"/>
  <c r="M1238" i="8"/>
  <c r="M1237" i="8"/>
  <c r="M1236" i="8"/>
  <c r="M1235" i="8"/>
  <c r="M1234" i="8"/>
  <c r="M1233" i="8"/>
  <c r="M1232" i="8"/>
  <c r="M1231" i="8"/>
  <c r="M1230" i="8"/>
  <c r="M1229" i="8"/>
  <c r="M1228" i="8"/>
  <c r="M1227" i="8"/>
  <c r="M1226" i="8"/>
  <c r="M1225" i="8"/>
  <c r="M1224" i="8"/>
  <c r="M1223" i="8"/>
  <c r="M1222" i="8"/>
  <c r="M1221" i="8"/>
  <c r="M1220" i="8"/>
  <c r="M1219" i="8"/>
  <c r="M1218" i="8"/>
  <c r="M1217" i="8"/>
  <c r="M1216" i="8"/>
  <c r="M1215" i="8"/>
  <c r="M1214" i="8"/>
  <c r="M1213" i="8"/>
  <c r="M1212" i="8"/>
  <c r="M1211" i="8"/>
  <c r="M1210" i="8"/>
  <c r="M1209" i="8"/>
  <c r="M1208" i="8"/>
  <c r="M1207" i="8"/>
  <c r="M1206" i="8"/>
  <c r="M1205" i="8"/>
  <c r="M1204" i="8"/>
  <c r="M1203" i="8"/>
  <c r="M1202" i="8"/>
  <c r="M1201" i="8"/>
  <c r="M1200" i="8"/>
  <c r="M1199" i="8"/>
  <c r="M1198" i="8"/>
  <c r="M1197" i="8"/>
  <c r="M1196" i="8"/>
  <c r="M1195" i="8"/>
  <c r="M1194" i="8"/>
  <c r="M1193" i="8"/>
  <c r="M1192" i="8"/>
  <c r="M1191" i="8"/>
  <c r="M1190" i="8"/>
  <c r="M1183" i="8"/>
  <c r="M1182" i="8"/>
  <c r="M1181" i="8"/>
  <c r="M1180" i="8"/>
  <c r="M1179" i="8"/>
  <c r="M1178" i="8"/>
  <c r="M1177" i="8"/>
  <c r="M1176" i="8"/>
  <c r="M1175" i="8"/>
  <c r="M1174" i="8"/>
  <c r="M1173" i="8"/>
  <c r="M1172" i="8"/>
  <c r="M1171" i="8"/>
  <c r="M1170" i="8"/>
  <c r="M1169" i="8"/>
  <c r="M1168" i="8"/>
  <c r="M1167" i="8"/>
  <c r="M1166" i="8"/>
  <c r="M1165" i="8"/>
  <c r="M1164" i="8"/>
  <c r="M1163" i="8"/>
  <c r="M1162" i="8"/>
  <c r="M1161" i="8"/>
  <c r="M1160" i="8"/>
  <c r="M1159" i="8"/>
  <c r="M1158" i="8"/>
  <c r="M1157" i="8"/>
  <c r="M1156" i="8"/>
  <c r="M1155" i="8"/>
  <c r="M1154" i="8"/>
  <c r="M1153" i="8"/>
  <c r="M1152" i="8"/>
  <c r="M1151" i="8"/>
  <c r="M1150" i="8"/>
  <c r="M1149" i="8"/>
  <c r="M1148" i="8"/>
  <c r="M1147" i="8"/>
  <c r="M1146" i="8"/>
  <c r="M1145" i="8"/>
  <c r="M1144" i="8"/>
  <c r="M1143" i="8"/>
  <c r="M1142" i="8"/>
  <c r="M1141" i="8"/>
  <c r="M1140" i="8"/>
  <c r="M1139" i="8"/>
  <c r="M1138" i="8"/>
  <c r="M1137" i="8"/>
  <c r="M1136" i="8"/>
  <c r="M1135" i="8"/>
  <c r="M1134" i="8"/>
  <c r="M1133" i="8"/>
  <c r="M1132" i="8"/>
  <c r="M1131" i="8"/>
  <c r="M1130" i="8"/>
  <c r="M1129" i="8"/>
  <c r="M1128" i="8"/>
  <c r="M1127" i="8"/>
  <c r="M1126" i="8"/>
  <c r="M1125" i="8"/>
  <c r="M1124" i="8"/>
  <c r="M1123" i="8"/>
  <c r="M1122" i="8"/>
  <c r="M1121" i="8"/>
  <c r="M1120" i="8"/>
  <c r="M1119" i="8"/>
  <c r="M1118" i="8"/>
  <c r="M1117" i="8"/>
  <c r="M1116" i="8"/>
  <c r="M1115" i="8"/>
  <c r="M1114" i="8"/>
  <c r="M1113" i="8"/>
  <c r="M1112" i="8"/>
  <c r="M1111" i="8"/>
  <c r="M1110" i="8"/>
  <c r="M1109" i="8"/>
  <c r="M1108" i="8"/>
  <c r="M1107" i="8"/>
  <c r="M1106" i="8"/>
  <c r="M1105" i="8"/>
  <c r="M1104" i="8"/>
  <c r="M1103" i="8"/>
  <c r="M1102" i="8"/>
  <c r="M1101" i="8"/>
  <c r="M1100" i="8"/>
  <c r="M1099" i="8"/>
  <c r="M1098" i="8"/>
  <c r="M1097" i="8"/>
  <c r="M1096" i="8"/>
  <c r="M1089" i="8"/>
  <c r="M1088" i="8"/>
  <c r="M1087" i="8"/>
  <c r="M1086" i="8"/>
  <c r="M1085" i="8"/>
  <c r="M1084" i="8"/>
  <c r="M1083" i="8"/>
  <c r="M1082" i="8"/>
  <c r="M1081" i="8"/>
  <c r="M1080" i="8"/>
  <c r="M1079" i="8"/>
  <c r="M1078" i="8"/>
  <c r="M1077" i="8"/>
  <c r="M1076" i="8"/>
  <c r="M1075" i="8"/>
  <c r="M1074" i="8"/>
  <c r="M1073" i="8"/>
  <c r="M1072" i="8"/>
  <c r="M1071" i="8"/>
  <c r="M1070" i="8"/>
  <c r="M1069" i="8"/>
  <c r="M1068" i="8"/>
  <c r="M1067" i="8"/>
  <c r="M1066" i="8"/>
  <c r="M1065" i="8"/>
  <c r="M1064" i="8"/>
  <c r="M1063" i="8"/>
  <c r="M1062" i="8"/>
  <c r="M1061" i="8"/>
  <c r="M1060" i="8"/>
  <c r="M1059" i="8"/>
  <c r="M1058" i="8"/>
  <c r="M1057" i="8"/>
  <c r="M1056" i="8"/>
  <c r="M1055" i="8"/>
  <c r="M1054" i="8"/>
  <c r="M1053" i="8"/>
  <c r="M1052" i="8"/>
  <c r="M1051" i="8"/>
  <c r="M1050" i="8"/>
  <c r="M1049" i="8"/>
  <c r="M1048" i="8"/>
  <c r="M1047" i="8"/>
  <c r="M1046" i="8"/>
  <c r="M1045" i="8"/>
  <c r="M1044" i="8"/>
  <c r="M1043" i="8"/>
  <c r="M1042" i="8"/>
  <c r="M1041" i="8"/>
  <c r="M1040" i="8"/>
  <c r="M1039" i="8"/>
  <c r="M1038" i="8"/>
  <c r="M1037" i="8"/>
  <c r="M1036" i="8"/>
  <c r="M1035" i="8"/>
  <c r="M1034" i="8"/>
  <c r="M1033" i="8"/>
  <c r="M1032" i="8"/>
  <c r="M1031" i="8"/>
  <c r="M1030" i="8"/>
  <c r="M1029" i="8"/>
  <c r="M1028" i="8"/>
  <c r="M1027" i="8"/>
  <c r="M1026" i="8"/>
  <c r="M1025" i="8"/>
  <c r="M1024" i="8"/>
  <c r="M1023" i="8"/>
  <c r="M1022" i="8"/>
  <c r="M1021" i="8"/>
  <c r="M1020" i="8"/>
  <c r="M1019" i="8"/>
  <c r="M1018" i="8"/>
  <c r="M1017" i="8"/>
  <c r="M1016" i="8"/>
  <c r="M1015" i="8"/>
  <c r="M1014" i="8"/>
  <c r="M1013" i="8"/>
  <c r="M1012" i="8"/>
  <c r="M1011" i="8"/>
  <c r="M1010" i="8"/>
  <c r="M1009" i="8"/>
  <c r="M1008" i="8"/>
  <c r="M1007" i="8"/>
  <c r="M1006" i="8"/>
  <c r="M1005" i="8"/>
  <c r="M1004" i="8"/>
  <c r="M1003" i="8"/>
  <c r="M1002" i="8"/>
  <c r="M995" i="8"/>
  <c r="M994" i="8"/>
  <c r="M993" i="8"/>
  <c r="M992" i="8"/>
  <c r="M991" i="8"/>
  <c r="M990" i="8"/>
  <c r="M989" i="8"/>
  <c r="M988" i="8"/>
  <c r="M987" i="8"/>
  <c r="M986" i="8"/>
  <c r="M985" i="8"/>
  <c r="M984" i="8"/>
  <c r="M983" i="8"/>
  <c r="M982" i="8"/>
  <c r="M981" i="8"/>
  <c r="M980" i="8"/>
  <c r="M979" i="8"/>
  <c r="M978" i="8"/>
  <c r="M977" i="8"/>
  <c r="M976" i="8"/>
  <c r="M975" i="8"/>
  <c r="M974" i="8"/>
  <c r="M973" i="8"/>
  <c r="M972" i="8"/>
  <c r="M971" i="8"/>
  <c r="M970" i="8"/>
  <c r="M969" i="8"/>
  <c r="M968" i="8"/>
  <c r="M967" i="8"/>
  <c r="M966" i="8"/>
  <c r="M965" i="8"/>
  <c r="M964" i="8"/>
  <c r="M963" i="8"/>
  <c r="M962" i="8"/>
  <c r="M961" i="8"/>
  <c r="M960" i="8"/>
  <c r="M959" i="8"/>
  <c r="M958" i="8"/>
  <c r="M957" i="8"/>
  <c r="M956" i="8"/>
  <c r="M955" i="8"/>
  <c r="M954" i="8"/>
  <c r="M953" i="8"/>
  <c r="M952" i="8"/>
  <c r="M951" i="8"/>
  <c r="M950" i="8"/>
  <c r="M949" i="8"/>
  <c r="M948" i="8"/>
  <c r="M947" i="8"/>
  <c r="M946" i="8"/>
  <c r="M945" i="8"/>
  <c r="M944" i="8"/>
  <c r="M943" i="8"/>
  <c r="M942" i="8"/>
  <c r="M941" i="8"/>
  <c r="M940" i="8"/>
  <c r="M939" i="8"/>
  <c r="M938" i="8"/>
  <c r="M937" i="8"/>
  <c r="M936" i="8"/>
  <c r="M935" i="8"/>
  <c r="M934" i="8"/>
  <c r="M933" i="8"/>
  <c r="M932" i="8"/>
  <c r="M931" i="8"/>
  <c r="M930" i="8"/>
  <c r="M929" i="8"/>
  <c r="M928" i="8"/>
  <c r="M927" i="8"/>
  <c r="M926" i="8"/>
  <c r="M925" i="8"/>
  <c r="M924" i="8"/>
  <c r="M923" i="8"/>
  <c r="M922" i="8"/>
  <c r="M921" i="8"/>
  <c r="M920" i="8"/>
  <c r="M919" i="8"/>
  <c r="M918" i="8"/>
  <c r="M917" i="8"/>
  <c r="M916" i="8"/>
  <c r="M915" i="8"/>
  <c r="M914" i="8"/>
  <c r="M913" i="8"/>
  <c r="M912" i="8"/>
  <c r="M911" i="8"/>
  <c r="M910" i="8"/>
  <c r="M909" i="8"/>
  <c r="M908" i="8"/>
  <c r="M901" i="8"/>
  <c r="M900" i="8"/>
  <c r="M899" i="8"/>
  <c r="M898" i="8"/>
  <c r="M897" i="8"/>
  <c r="M896" i="8"/>
  <c r="M895" i="8"/>
  <c r="M894" i="8"/>
  <c r="M893" i="8"/>
  <c r="M892" i="8"/>
  <c r="M891" i="8"/>
  <c r="M890" i="8"/>
  <c r="M889" i="8"/>
  <c r="M888" i="8"/>
  <c r="M887" i="8"/>
  <c r="M886" i="8"/>
  <c r="M885" i="8"/>
  <c r="M884" i="8"/>
  <c r="M883" i="8"/>
  <c r="M882" i="8"/>
  <c r="M881" i="8"/>
  <c r="M880" i="8"/>
  <c r="M879" i="8"/>
  <c r="M878" i="8"/>
  <c r="M877" i="8"/>
  <c r="M876" i="8"/>
  <c r="M875" i="8"/>
  <c r="M874" i="8"/>
  <c r="M873" i="8"/>
  <c r="M872" i="8"/>
  <c r="M871" i="8"/>
  <c r="M870" i="8"/>
  <c r="M869" i="8"/>
  <c r="M868" i="8"/>
  <c r="M867" i="8"/>
  <c r="M866" i="8"/>
  <c r="M865" i="8"/>
  <c r="M864" i="8"/>
  <c r="M863" i="8"/>
  <c r="M862" i="8"/>
  <c r="M861" i="8"/>
  <c r="M860" i="8"/>
  <c r="M859" i="8"/>
  <c r="M858" i="8"/>
  <c r="M857" i="8"/>
  <c r="M856" i="8"/>
  <c r="M855" i="8"/>
  <c r="M854" i="8"/>
  <c r="M853" i="8"/>
  <c r="M852" i="8"/>
  <c r="M851" i="8"/>
  <c r="M850" i="8"/>
  <c r="M849" i="8"/>
  <c r="M848" i="8"/>
  <c r="M847" i="8"/>
  <c r="M846" i="8"/>
  <c r="M845" i="8"/>
  <c r="M844" i="8"/>
  <c r="M843" i="8"/>
  <c r="M842" i="8"/>
  <c r="M841" i="8"/>
  <c r="M840" i="8"/>
  <c r="M839" i="8"/>
  <c r="M838" i="8"/>
  <c r="M837" i="8"/>
  <c r="M836" i="8"/>
  <c r="M835" i="8"/>
  <c r="M834" i="8"/>
  <c r="M833" i="8"/>
  <c r="M832" i="8"/>
  <c r="M831" i="8"/>
  <c r="M830" i="8"/>
  <c r="M829" i="8"/>
  <c r="M828" i="8"/>
  <c r="M827" i="8"/>
  <c r="M826" i="8"/>
  <c r="M825" i="8"/>
  <c r="M824" i="8"/>
  <c r="M823" i="8"/>
  <c r="M822" i="8"/>
  <c r="M821" i="8"/>
  <c r="M820" i="8"/>
  <c r="M819" i="8"/>
  <c r="M818" i="8"/>
  <c r="M817" i="8"/>
  <c r="M816" i="8"/>
  <c r="M815" i="8"/>
  <c r="M814" i="8"/>
  <c r="M807" i="8"/>
  <c r="M806" i="8"/>
  <c r="M805" i="8"/>
  <c r="M804" i="8"/>
  <c r="M803" i="8"/>
  <c r="M802" i="8"/>
  <c r="M801" i="8"/>
  <c r="M800" i="8"/>
  <c r="M799" i="8"/>
  <c r="M798" i="8"/>
  <c r="M797" i="8"/>
  <c r="M796" i="8"/>
  <c r="M795" i="8"/>
  <c r="M794" i="8"/>
  <c r="M793" i="8"/>
  <c r="M792" i="8"/>
  <c r="M791" i="8"/>
  <c r="M790" i="8"/>
  <c r="M789" i="8"/>
  <c r="M788" i="8"/>
  <c r="M787" i="8"/>
  <c r="M786" i="8"/>
  <c r="M785" i="8"/>
  <c r="M784" i="8"/>
  <c r="M783" i="8"/>
  <c r="M782" i="8"/>
  <c r="M781" i="8"/>
  <c r="M780" i="8"/>
  <c r="M779" i="8"/>
  <c r="M778" i="8"/>
  <c r="M777" i="8"/>
  <c r="M776" i="8"/>
  <c r="M775" i="8"/>
  <c r="M774" i="8"/>
  <c r="M773" i="8"/>
  <c r="M772" i="8"/>
  <c r="M771" i="8"/>
  <c r="M770" i="8"/>
  <c r="M769" i="8"/>
  <c r="M768" i="8"/>
  <c r="M767" i="8"/>
  <c r="M766" i="8"/>
  <c r="M765" i="8"/>
  <c r="M764" i="8"/>
  <c r="M763" i="8"/>
  <c r="M762" i="8"/>
  <c r="M761" i="8"/>
  <c r="M760" i="8"/>
  <c r="M759" i="8"/>
  <c r="M758" i="8"/>
  <c r="M757" i="8"/>
  <c r="M756" i="8"/>
  <c r="M755" i="8"/>
  <c r="M754" i="8"/>
  <c r="M753" i="8"/>
  <c r="M752" i="8"/>
  <c r="M751" i="8"/>
  <c r="M750" i="8"/>
  <c r="M749" i="8"/>
  <c r="M748" i="8"/>
  <c r="M747" i="8"/>
  <c r="M746" i="8"/>
  <c r="M745" i="8"/>
  <c r="M744" i="8"/>
  <c r="M743" i="8"/>
  <c r="M742" i="8"/>
  <c r="M741" i="8"/>
  <c r="M740" i="8"/>
  <c r="M739" i="8"/>
  <c r="M738" i="8"/>
  <c r="M737" i="8"/>
  <c r="M736" i="8"/>
  <c r="M735" i="8"/>
  <c r="M734" i="8"/>
  <c r="M733" i="8"/>
  <c r="M732" i="8"/>
  <c r="M731" i="8"/>
  <c r="M730" i="8"/>
  <c r="M729" i="8"/>
  <c r="M728" i="8"/>
  <c r="M727" i="8"/>
  <c r="M726" i="8"/>
  <c r="M725" i="8"/>
  <c r="M724" i="8"/>
  <c r="M723" i="8"/>
  <c r="M722" i="8"/>
  <c r="M721" i="8"/>
  <c r="M720" i="8"/>
  <c r="M713" i="8"/>
  <c r="M712" i="8"/>
  <c r="M711" i="8"/>
  <c r="M710" i="8"/>
  <c r="M709" i="8"/>
  <c r="M708" i="8"/>
  <c r="M707" i="8"/>
  <c r="M706" i="8"/>
  <c r="M705" i="8"/>
  <c r="M704" i="8"/>
  <c r="M703" i="8"/>
  <c r="M702" i="8"/>
  <c r="M701" i="8"/>
  <c r="M700" i="8"/>
  <c r="M699" i="8"/>
  <c r="M698" i="8"/>
  <c r="M697" i="8"/>
  <c r="M696" i="8"/>
  <c r="M695" i="8"/>
  <c r="M694" i="8"/>
  <c r="M693" i="8"/>
  <c r="M692" i="8"/>
  <c r="M691" i="8"/>
  <c r="M690" i="8"/>
  <c r="M689" i="8"/>
  <c r="M688" i="8"/>
  <c r="M687" i="8"/>
  <c r="M686" i="8"/>
  <c r="M685" i="8"/>
  <c r="M684" i="8"/>
  <c r="M683" i="8"/>
  <c r="M682" i="8"/>
  <c r="M681" i="8"/>
  <c r="M680" i="8"/>
  <c r="M679" i="8"/>
  <c r="M678" i="8"/>
  <c r="M677" i="8"/>
  <c r="M676" i="8"/>
  <c r="M675" i="8"/>
  <c r="M674" i="8"/>
  <c r="M673" i="8"/>
  <c r="M672" i="8"/>
  <c r="M671" i="8"/>
  <c r="M670" i="8"/>
  <c r="M669" i="8"/>
  <c r="M668" i="8"/>
  <c r="M667" i="8"/>
  <c r="M666" i="8"/>
  <c r="M665" i="8"/>
  <c r="M664" i="8"/>
  <c r="M663" i="8"/>
  <c r="M662" i="8"/>
  <c r="M661" i="8"/>
  <c r="M660" i="8"/>
  <c r="M659" i="8"/>
  <c r="M658" i="8"/>
  <c r="M657" i="8"/>
  <c r="M656" i="8"/>
  <c r="M655" i="8"/>
  <c r="M654" i="8"/>
  <c r="M653" i="8"/>
  <c r="M652" i="8"/>
  <c r="M651" i="8"/>
  <c r="M650" i="8"/>
  <c r="M649" i="8"/>
  <c r="M648" i="8"/>
  <c r="M647" i="8"/>
  <c r="M646" i="8"/>
  <c r="M645" i="8"/>
  <c r="M644" i="8"/>
  <c r="M643" i="8"/>
  <c r="M642" i="8"/>
  <c r="M641" i="8"/>
  <c r="M640" i="8"/>
  <c r="M639" i="8"/>
  <c r="M638" i="8"/>
  <c r="M637" i="8"/>
  <c r="M636" i="8"/>
  <c r="M635" i="8"/>
  <c r="M634" i="8"/>
  <c r="M633" i="8"/>
  <c r="M632" i="8"/>
  <c r="M631" i="8"/>
  <c r="M630" i="8"/>
  <c r="M629" i="8"/>
  <c r="M628" i="8"/>
  <c r="M627" i="8"/>
  <c r="M626" i="8"/>
  <c r="M619" i="8"/>
  <c r="M618" i="8"/>
  <c r="M617" i="8"/>
  <c r="M616" i="8"/>
  <c r="M615" i="8"/>
  <c r="M614" i="8"/>
  <c r="M613" i="8"/>
  <c r="M612" i="8"/>
  <c r="M611" i="8"/>
  <c r="M610" i="8"/>
  <c r="M609" i="8"/>
  <c r="M608" i="8"/>
  <c r="M607" i="8"/>
  <c r="M606" i="8"/>
  <c r="M605" i="8"/>
  <c r="M604" i="8"/>
  <c r="M603" i="8"/>
  <c r="M602" i="8"/>
  <c r="M601" i="8"/>
  <c r="M600" i="8"/>
  <c r="M599" i="8"/>
  <c r="M598" i="8"/>
  <c r="M597" i="8"/>
  <c r="M596" i="8"/>
  <c r="M595" i="8"/>
  <c r="M594" i="8"/>
  <c r="M593" i="8"/>
  <c r="M592" i="8"/>
  <c r="M591" i="8"/>
  <c r="M590" i="8"/>
  <c r="M589" i="8"/>
  <c r="M588" i="8"/>
  <c r="M587" i="8"/>
  <c r="M586" i="8"/>
  <c r="M585" i="8"/>
  <c r="M584" i="8"/>
  <c r="M583" i="8"/>
  <c r="M582" i="8"/>
  <c r="M581" i="8"/>
  <c r="M580" i="8"/>
  <c r="M579" i="8"/>
  <c r="M578" i="8"/>
  <c r="M577" i="8"/>
  <c r="M576" i="8"/>
  <c r="M575" i="8"/>
  <c r="M574" i="8"/>
  <c r="M573" i="8"/>
  <c r="M572" i="8"/>
  <c r="M571" i="8"/>
  <c r="M570" i="8"/>
  <c r="M569" i="8"/>
  <c r="M568" i="8"/>
  <c r="M567" i="8"/>
  <c r="M566" i="8"/>
  <c r="M565" i="8"/>
  <c r="M564" i="8"/>
  <c r="M563" i="8"/>
  <c r="M562" i="8"/>
  <c r="M561" i="8"/>
  <c r="M560" i="8"/>
  <c r="M559" i="8"/>
  <c r="M558" i="8"/>
  <c r="M557" i="8"/>
  <c r="M556" i="8"/>
  <c r="M555" i="8"/>
  <c r="M554" i="8"/>
  <c r="M553" i="8"/>
  <c r="M552" i="8"/>
  <c r="M551" i="8"/>
  <c r="M550" i="8"/>
  <c r="M549" i="8"/>
  <c r="M548" i="8"/>
  <c r="M547" i="8"/>
  <c r="M546" i="8"/>
  <c r="M545" i="8"/>
  <c r="M544" i="8"/>
  <c r="M543" i="8"/>
  <c r="M542" i="8"/>
  <c r="M541" i="8"/>
  <c r="M540" i="8"/>
  <c r="M539" i="8"/>
  <c r="M538" i="8"/>
  <c r="M537" i="8"/>
  <c r="M536" i="8"/>
  <c r="M535" i="8"/>
  <c r="M534" i="8"/>
  <c r="M533" i="8"/>
  <c r="M532" i="8"/>
  <c r="M525" i="8"/>
  <c r="M524" i="8"/>
  <c r="M523" i="8"/>
  <c r="M522" i="8"/>
  <c r="M521" i="8"/>
  <c r="M520" i="8"/>
  <c r="M519" i="8"/>
  <c r="M518" i="8"/>
  <c r="M517" i="8"/>
  <c r="M516" i="8"/>
  <c r="M515" i="8"/>
  <c r="M514" i="8"/>
  <c r="M513" i="8"/>
  <c r="M512" i="8"/>
  <c r="M511" i="8"/>
  <c r="M510" i="8"/>
  <c r="M509" i="8"/>
  <c r="M508" i="8"/>
  <c r="M507" i="8"/>
  <c r="M506" i="8"/>
  <c r="M505" i="8"/>
  <c r="M504" i="8"/>
  <c r="M503" i="8"/>
  <c r="M502" i="8"/>
  <c r="M501" i="8"/>
  <c r="M500" i="8"/>
  <c r="M499" i="8"/>
  <c r="M498" i="8"/>
  <c r="M497" i="8"/>
  <c r="M496" i="8"/>
  <c r="M495" i="8"/>
  <c r="M494" i="8"/>
  <c r="M493" i="8"/>
  <c r="M492" i="8"/>
  <c r="M491" i="8"/>
  <c r="M490" i="8"/>
  <c r="M489" i="8"/>
  <c r="M488" i="8"/>
  <c r="M487" i="8"/>
  <c r="M486" i="8"/>
  <c r="M485" i="8"/>
  <c r="M484" i="8"/>
  <c r="M483" i="8"/>
  <c r="M482" i="8"/>
  <c r="M481" i="8"/>
  <c r="M480" i="8"/>
  <c r="M479" i="8"/>
  <c r="M478" i="8"/>
  <c r="M477" i="8"/>
  <c r="M476" i="8"/>
  <c r="M475" i="8"/>
  <c r="M474" i="8"/>
  <c r="M473" i="8"/>
  <c r="M472" i="8"/>
  <c r="M471" i="8"/>
  <c r="M470" i="8"/>
  <c r="M469" i="8"/>
  <c r="M468" i="8"/>
  <c r="M467" i="8"/>
  <c r="M466" i="8"/>
  <c r="M465" i="8"/>
  <c r="M464" i="8"/>
  <c r="M463" i="8"/>
  <c r="M462" i="8"/>
  <c r="M461" i="8"/>
  <c r="M460" i="8"/>
  <c r="M459" i="8"/>
  <c r="M458" i="8"/>
  <c r="M457" i="8"/>
  <c r="M456" i="8"/>
  <c r="M455" i="8"/>
  <c r="M454" i="8"/>
  <c r="M453" i="8"/>
  <c r="M452" i="8"/>
  <c r="M451" i="8"/>
  <c r="M450" i="8"/>
  <c r="M449" i="8"/>
  <c r="M448" i="8"/>
  <c r="M447" i="8"/>
  <c r="M446" i="8"/>
  <c r="M445" i="8"/>
  <c r="M444" i="8"/>
  <c r="M443" i="8"/>
  <c r="M442" i="8"/>
  <c r="M441" i="8"/>
  <c r="M440" i="8"/>
  <c r="M439" i="8"/>
  <c r="M438" i="8"/>
  <c r="B282" i="5" l="1"/>
  <c r="E272" i="1" s="1"/>
  <c r="G272" i="1" s="1"/>
  <c r="B243" i="5"/>
  <c r="E275" i="1" s="1"/>
  <c r="G275" i="1" s="1"/>
  <c r="B237" i="5"/>
  <c r="E271" i="1" s="1"/>
  <c r="G271" i="1" s="1"/>
  <c r="B228" i="5"/>
  <c r="E276" i="1" s="1"/>
  <c r="G276" i="1" s="1"/>
  <c r="B219" i="5"/>
  <c r="E270" i="1" s="1"/>
  <c r="G270" i="1" s="1"/>
  <c r="B183" i="5"/>
  <c r="E278" i="1" s="1"/>
  <c r="G278" i="1" s="1"/>
  <c r="B150" i="5"/>
  <c r="E274" i="1" s="1"/>
  <c r="G274" i="1" s="1"/>
  <c r="B144" i="5"/>
  <c r="E269" i="1" s="1"/>
  <c r="G269" i="1" s="1"/>
  <c r="B132" i="5"/>
  <c r="E273" i="1" s="1"/>
  <c r="G273" i="1" s="1"/>
  <c r="B75" i="5"/>
  <c r="E277" i="1" s="1"/>
  <c r="G277" i="1" s="1"/>
  <c r="B60" i="5"/>
  <c r="E280" i="1" s="1"/>
  <c r="G280" i="1" s="1"/>
  <c r="B45" i="5"/>
  <c r="E279" i="1" s="1"/>
  <c r="G279" i="1" s="1"/>
  <c r="B30" i="5"/>
  <c r="E268" i="1" s="1"/>
  <c r="G268" i="1" s="1"/>
  <c r="NG300" i="5"/>
  <c r="NE300" i="5"/>
  <c r="NC300" i="5"/>
  <c r="NA300" i="5"/>
  <c r="MX300" i="5"/>
  <c r="MV300" i="5"/>
  <c r="MT300" i="5"/>
  <c r="MR300" i="5"/>
  <c r="MO300" i="5"/>
  <c r="MM300" i="5"/>
  <c r="MK300" i="5"/>
  <c r="MI300" i="5"/>
  <c r="MF300" i="5"/>
  <c r="MD300" i="5"/>
  <c r="MB300" i="5"/>
  <c r="LZ300" i="5"/>
  <c r="LW300" i="5"/>
  <c r="LU300" i="5"/>
  <c r="LS300" i="5"/>
  <c r="LQ300" i="5"/>
  <c r="LN300" i="5"/>
  <c r="LL300" i="5"/>
  <c r="LJ300" i="5"/>
  <c r="LH300" i="5"/>
  <c r="LE300" i="5"/>
  <c r="LC300" i="5"/>
  <c r="LA300" i="5"/>
  <c r="KY300" i="5"/>
  <c r="KV300" i="5"/>
  <c r="KT300" i="5"/>
  <c r="KR300" i="5"/>
  <c r="KP300" i="5"/>
  <c r="KM300" i="5"/>
  <c r="KK300" i="5"/>
  <c r="KI300" i="5"/>
  <c r="KG300" i="5"/>
  <c r="KD300" i="5"/>
  <c r="KB300" i="5"/>
  <c r="JZ300" i="5"/>
  <c r="JX300" i="5"/>
  <c r="JU300" i="5"/>
  <c r="JS300" i="5"/>
  <c r="JQ300" i="5"/>
  <c r="JO300" i="5"/>
  <c r="JL300" i="5"/>
  <c r="JJ300" i="5"/>
  <c r="JH300" i="5"/>
  <c r="JF300" i="5"/>
  <c r="JC300" i="5"/>
  <c r="JA300" i="5"/>
  <c r="IY300" i="5"/>
  <c r="IW300" i="5"/>
  <c r="IT300" i="5"/>
  <c r="IR300" i="5"/>
  <c r="IP300" i="5"/>
  <c r="IN300" i="5"/>
  <c r="IK300" i="5"/>
  <c r="II300" i="5"/>
  <c r="IG300" i="5"/>
  <c r="IE300" i="5"/>
  <c r="IB300" i="5"/>
  <c r="HZ300" i="5"/>
  <c r="HX300" i="5"/>
  <c r="HV300" i="5"/>
  <c r="HS300" i="5"/>
  <c r="HQ300" i="5"/>
  <c r="HO300" i="5"/>
  <c r="HM300" i="5"/>
  <c r="HJ300" i="5"/>
  <c r="HH300" i="5"/>
  <c r="HF300" i="5"/>
  <c r="HD300" i="5"/>
  <c r="HA300" i="5"/>
  <c r="GY300" i="5"/>
  <c r="GW300" i="5"/>
  <c r="GU300" i="5"/>
  <c r="GR300" i="5"/>
  <c r="GP300" i="5"/>
  <c r="GN300" i="5"/>
  <c r="GL300" i="5"/>
  <c r="GI300" i="5"/>
  <c r="GG300" i="5"/>
  <c r="GE300" i="5"/>
  <c r="GC300" i="5"/>
  <c r="FZ300" i="5"/>
  <c r="FX300" i="5"/>
  <c r="FV300" i="5"/>
  <c r="FT300" i="5"/>
  <c r="FQ300" i="5"/>
  <c r="FO300" i="5"/>
  <c r="FM300" i="5"/>
  <c r="FK300" i="5"/>
  <c r="FH300" i="5"/>
  <c r="FF300" i="5"/>
  <c r="FD300" i="5"/>
  <c r="FB300" i="5"/>
  <c r="EY300" i="5"/>
  <c r="EW300" i="5"/>
  <c r="EU300" i="5"/>
  <c r="ES300" i="5"/>
  <c r="EP300" i="5"/>
  <c r="EN300" i="5"/>
  <c r="EL300" i="5"/>
  <c r="EJ300" i="5"/>
  <c r="EG300" i="5"/>
  <c r="EE300" i="5"/>
  <c r="EC300" i="5"/>
  <c r="EA300" i="5"/>
  <c r="DX300" i="5"/>
  <c r="DV300" i="5"/>
  <c r="DT300" i="5"/>
  <c r="DR300" i="5"/>
  <c r="DO300" i="5"/>
  <c r="DM300" i="5"/>
  <c r="DK300" i="5"/>
  <c r="DI300" i="5"/>
  <c r="DF300" i="5"/>
  <c r="DD300" i="5"/>
  <c r="DB300" i="5"/>
  <c r="CZ300" i="5"/>
  <c r="CW300" i="5"/>
  <c r="CU300" i="5"/>
  <c r="CS300" i="5"/>
  <c r="CQ300" i="5"/>
  <c r="CN300" i="5"/>
  <c r="CL300" i="5"/>
  <c r="CJ300" i="5"/>
  <c r="CH300" i="5"/>
  <c r="CE300" i="5"/>
  <c r="CC300" i="5"/>
  <c r="CA300" i="5"/>
  <c r="BY300" i="5"/>
  <c r="BV300" i="5"/>
  <c r="BT300" i="5"/>
  <c r="BR300" i="5"/>
  <c r="BP300" i="5"/>
  <c r="BM300" i="5"/>
  <c r="BK300" i="5"/>
  <c r="BI300" i="5"/>
  <c r="BG300" i="5"/>
  <c r="BD300" i="5"/>
  <c r="BB300" i="5"/>
  <c r="AZ300" i="5"/>
  <c r="AX300" i="5"/>
  <c r="AU300" i="5"/>
  <c r="AS300" i="5"/>
  <c r="AQ300" i="5"/>
  <c r="AO300" i="5"/>
  <c r="AJ300" i="5"/>
  <c r="AH300" i="5"/>
  <c r="AF300" i="5"/>
  <c r="AA300" i="5"/>
  <c r="Y300" i="5"/>
  <c r="W300" i="5"/>
  <c r="T300" i="5"/>
  <c r="R300" i="5"/>
  <c r="P300" i="5"/>
  <c r="N300" i="5"/>
  <c r="K300" i="5"/>
  <c r="I300" i="5"/>
  <c r="G300" i="5"/>
  <c r="E300" i="5"/>
  <c r="NG297" i="5"/>
  <c r="NE297" i="5"/>
  <c r="NC297" i="5"/>
  <c r="NA297" i="5"/>
  <c r="MX297" i="5"/>
  <c r="MV297" i="5"/>
  <c r="MT297" i="5"/>
  <c r="MR297" i="5"/>
  <c r="MO297" i="5"/>
  <c r="MM297" i="5"/>
  <c r="MK297" i="5"/>
  <c r="MI297" i="5"/>
  <c r="MF297" i="5"/>
  <c r="MD297" i="5"/>
  <c r="MB297" i="5"/>
  <c r="LZ297" i="5"/>
  <c r="LW297" i="5"/>
  <c r="LU297" i="5"/>
  <c r="LS297" i="5"/>
  <c r="LQ297" i="5"/>
  <c r="LN297" i="5"/>
  <c r="LL297" i="5"/>
  <c r="LJ297" i="5"/>
  <c r="LH297" i="5"/>
  <c r="LE297" i="5"/>
  <c r="LC297" i="5"/>
  <c r="LA297" i="5"/>
  <c r="KY297" i="5"/>
  <c r="KV297" i="5"/>
  <c r="KT297" i="5"/>
  <c r="KR297" i="5"/>
  <c r="KP297" i="5"/>
  <c r="KM297" i="5"/>
  <c r="KK297" i="5"/>
  <c r="KI297" i="5"/>
  <c r="KG297" i="5"/>
  <c r="KD297" i="5"/>
  <c r="KB297" i="5"/>
  <c r="JZ297" i="5"/>
  <c r="JX297" i="5"/>
  <c r="JU297" i="5"/>
  <c r="JS297" i="5"/>
  <c r="JQ297" i="5"/>
  <c r="JO297" i="5"/>
  <c r="JL297" i="5"/>
  <c r="JJ297" i="5"/>
  <c r="JH297" i="5"/>
  <c r="JF297" i="5"/>
  <c r="JC297" i="5"/>
  <c r="JA297" i="5"/>
  <c r="IY297" i="5"/>
  <c r="IW297" i="5"/>
  <c r="IT297" i="5"/>
  <c r="IR297" i="5"/>
  <c r="IP297" i="5"/>
  <c r="IN297" i="5"/>
  <c r="IK297" i="5"/>
  <c r="II297" i="5"/>
  <c r="IG297" i="5"/>
  <c r="IE297" i="5"/>
  <c r="IB297" i="5"/>
  <c r="HZ297" i="5"/>
  <c r="HX297" i="5"/>
  <c r="HV297" i="5"/>
  <c r="HS297" i="5"/>
  <c r="HQ297" i="5"/>
  <c r="HO297" i="5"/>
  <c r="HM297" i="5"/>
  <c r="HJ297" i="5"/>
  <c r="HH297" i="5"/>
  <c r="HF297" i="5"/>
  <c r="HD297" i="5"/>
  <c r="HA297" i="5"/>
  <c r="GY297" i="5"/>
  <c r="GW297" i="5"/>
  <c r="GU297" i="5"/>
  <c r="GR297" i="5"/>
  <c r="GP297" i="5"/>
  <c r="GN297" i="5"/>
  <c r="GL297" i="5"/>
  <c r="GI297" i="5"/>
  <c r="GG297" i="5"/>
  <c r="GE297" i="5"/>
  <c r="GC297" i="5"/>
  <c r="FZ297" i="5"/>
  <c r="FX297" i="5"/>
  <c r="FV297" i="5"/>
  <c r="FT297" i="5"/>
  <c r="FQ297" i="5"/>
  <c r="FO297" i="5"/>
  <c r="FM297" i="5"/>
  <c r="FK297" i="5"/>
  <c r="FH297" i="5"/>
  <c r="FF297" i="5"/>
  <c r="FD297" i="5"/>
  <c r="FB297" i="5"/>
  <c r="EY297" i="5"/>
  <c r="EW297" i="5"/>
  <c r="EU297" i="5"/>
  <c r="ES297" i="5"/>
  <c r="EP297" i="5"/>
  <c r="EN297" i="5"/>
  <c r="EL297" i="5"/>
  <c r="EJ297" i="5"/>
  <c r="EG297" i="5"/>
  <c r="EE297" i="5"/>
  <c r="EC297" i="5"/>
  <c r="EA297" i="5"/>
  <c r="DX297" i="5"/>
  <c r="DV297" i="5"/>
  <c r="DT297" i="5"/>
  <c r="DR297" i="5"/>
  <c r="DO297" i="5"/>
  <c r="DM297" i="5"/>
  <c r="DK297" i="5"/>
  <c r="DI297" i="5"/>
  <c r="DF297" i="5"/>
  <c r="DD297" i="5"/>
  <c r="DB297" i="5"/>
  <c r="CZ297" i="5"/>
  <c r="CW297" i="5"/>
  <c r="CU297" i="5"/>
  <c r="CS297" i="5"/>
  <c r="CQ297" i="5"/>
  <c r="CN297" i="5"/>
  <c r="CL297" i="5"/>
  <c r="CJ297" i="5"/>
  <c r="CH297" i="5"/>
  <c r="CE297" i="5"/>
  <c r="CC297" i="5"/>
  <c r="CA297" i="5"/>
  <c r="BY297" i="5"/>
  <c r="BV297" i="5"/>
  <c r="BT297" i="5"/>
  <c r="BR297" i="5"/>
  <c r="BP297" i="5"/>
  <c r="BM297" i="5"/>
  <c r="BK297" i="5"/>
  <c r="BI297" i="5"/>
  <c r="BG297" i="5"/>
  <c r="BD297" i="5"/>
  <c r="BB297" i="5"/>
  <c r="AZ297" i="5"/>
  <c r="AX297" i="5"/>
  <c r="AU297" i="5"/>
  <c r="AS297" i="5"/>
  <c r="AQ297" i="5"/>
  <c r="AO297" i="5"/>
  <c r="AJ297" i="5"/>
  <c r="AH297" i="5"/>
  <c r="AF297" i="5"/>
  <c r="AA297" i="5"/>
  <c r="Y297" i="5"/>
  <c r="W297" i="5"/>
  <c r="T297" i="5"/>
  <c r="R297" i="5"/>
  <c r="P297" i="5"/>
  <c r="N297" i="5"/>
  <c r="K297" i="5"/>
  <c r="I297" i="5"/>
  <c r="G297" i="5"/>
  <c r="E297" i="5"/>
  <c r="NG294" i="5"/>
  <c r="NE294" i="5"/>
  <c r="NC294" i="5"/>
  <c r="NA294" i="5"/>
  <c r="MX294" i="5"/>
  <c r="MV294" i="5"/>
  <c r="MT294" i="5"/>
  <c r="MR294" i="5"/>
  <c r="MO294" i="5"/>
  <c r="MM294" i="5"/>
  <c r="MK294" i="5"/>
  <c r="MI294" i="5"/>
  <c r="MF294" i="5"/>
  <c r="MD294" i="5"/>
  <c r="MB294" i="5"/>
  <c r="LZ294" i="5"/>
  <c r="LW294" i="5"/>
  <c r="LU294" i="5"/>
  <c r="LS294" i="5"/>
  <c r="LQ294" i="5"/>
  <c r="LN294" i="5"/>
  <c r="LL294" i="5"/>
  <c r="LJ294" i="5"/>
  <c r="LH294" i="5"/>
  <c r="LE294" i="5"/>
  <c r="LC294" i="5"/>
  <c r="LA294" i="5"/>
  <c r="KY294" i="5"/>
  <c r="KV294" i="5"/>
  <c r="KT294" i="5"/>
  <c r="KR294" i="5"/>
  <c r="KP294" i="5"/>
  <c r="KM294" i="5"/>
  <c r="KK294" i="5"/>
  <c r="KI294" i="5"/>
  <c r="KG294" i="5"/>
  <c r="KD294" i="5"/>
  <c r="KB294" i="5"/>
  <c r="JZ294" i="5"/>
  <c r="JX294" i="5"/>
  <c r="JU294" i="5"/>
  <c r="JS294" i="5"/>
  <c r="JQ294" i="5"/>
  <c r="JO294" i="5"/>
  <c r="JL294" i="5"/>
  <c r="JJ294" i="5"/>
  <c r="JH294" i="5"/>
  <c r="JF294" i="5"/>
  <c r="JC294" i="5"/>
  <c r="JA294" i="5"/>
  <c r="IY294" i="5"/>
  <c r="IW294" i="5"/>
  <c r="IT294" i="5"/>
  <c r="IR294" i="5"/>
  <c r="IP294" i="5"/>
  <c r="IN294" i="5"/>
  <c r="IK294" i="5"/>
  <c r="II294" i="5"/>
  <c r="IG294" i="5"/>
  <c r="IE294" i="5"/>
  <c r="IB294" i="5"/>
  <c r="HZ294" i="5"/>
  <c r="HX294" i="5"/>
  <c r="HV294" i="5"/>
  <c r="HS294" i="5"/>
  <c r="HQ294" i="5"/>
  <c r="HO294" i="5"/>
  <c r="HM294" i="5"/>
  <c r="HJ294" i="5"/>
  <c r="HH294" i="5"/>
  <c r="HF294" i="5"/>
  <c r="HD294" i="5"/>
  <c r="HA294" i="5"/>
  <c r="GY294" i="5"/>
  <c r="GW294" i="5"/>
  <c r="GU294" i="5"/>
  <c r="GR294" i="5"/>
  <c r="GP294" i="5"/>
  <c r="GN294" i="5"/>
  <c r="GL294" i="5"/>
  <c r="GI294" i="5"/>
  <c r="GG294" i="5"/>
  <c r="GE294" i="5"/>
  <c r="GC294" i="5"/>
  <c r="FZ294" i="5"/>
  <c r="FX294" i="5"/>
  <c r="FV294" i="5"/>
  <c r="FT294" i="5"/>
  <c r="FQ294" i="5"/>
  <c r="FO294" i="5"/>
  <c r="FM294" i="5"/>
  <c r="FK294" i="5"/>
  <c r="FH294" i="5"/>
  <c r="FF294" i="5"/>
  <c r="FD294" i="5"/>
  <c r="FB294" i="5"/>
  <c r="EY294" i="5"/>
  <c r="EW294" i="5"/>
  <c r="EU294" i="5"/>
  <c r="ES294" i="5"/>
  <c r="EP294" i="5"/>
  <c r="EN294" i="5"/>
  <c r="EL294" i="5"/>
  <c r="EJ294" i="5"/>
  <c r="EG294" i="5"/>
  <c r="EE294" i="5"/>
  <c r="EC294" i="5"/>
  <c r="EA294" i="5"/>
  <c r="DX294" i="5"/>
  <c r="DV294" i="5"/>
  <c r="DT294" i="5"/>
  <c r="DR294" i="5"/>
  <c r="DO294" i="5"/>
  <c r="DM294" i="5"/>
  <c r="DK294" i="5"/>
  <c r="DI294" i="5"/>
  <c r="DF294" i="5"/>
  <c r="DD294" i="5"/>
  <c r="DB294" i="5"/>
  <c r="CZ294" i="5"/>
  <c r="CW294" i="5"/>
  <c r="CU294" i="5"/>
  <c r="CS294" i="5"/>
  <c r="CQ294" i="5"/>
  <c r="CN294" i="5"/>
  <c r="CL294" i="5"/>
  <c r="CJ294" i="5"/>
  <c r="CH294" i="5"/>
  <c r="CE294" i="5"/>
  <c r="CC294" i="5"/>
  <c r="CA294" i="5"/>
  <c r="BY294" i="5"/>
  <c r="BV294" i="5"/>
  <c r="BT294" i="5"/>
  <c r="BR294" i="5"/>
  <c r="BP294" i="5"/>
  <c r="BM294" i="5"/>
  <c r="BK294" i="5"/>
  <c r="BI294" i="5"/>
  <c r="BG294" i="5"/>
  <c r="BD294" i="5"/>
  <c r="BB294" i="5"/>
  <c r="AZ294" i="5"/>
  <c r="AX294" i="5"/>
  <c r="AU294" i="5"/>
  <c r="AS294" i="5"/>
  <c r="AQ294" i="5"/>
  <c r="AO294" i="5"/>
  <c r="AJ294" i="5"/>
  <c r="AH294" i="5"/>
  <c r="AF294" i="5"/>
  <c r="AA294" i="5"/>
  <c r="Y294" i="5"/>
  <c r="W294" i="5"/>
  <c r="T294" i="5"/>
  <c r="R294" i="5"/>
  <c r="P294" i="5"/>
  <c r="N294" i="5"/>
  <c r="K294" i="5"/>
  <c r="I294" i="5"/>
  <c r="G294" i="5"/>
  <c r="E294" i="5"/>
  <c r="NG291" i="5"/>
  <c r="NE291" i="5"/>
  <c r="NC291" i="5"/>
  <c r="NA291" i="5"/>
  <c r="MX291" i="5"/>
  <c r="MV291" i="5"/>
  <c r="MT291" i="5"/>
  <c r="MR291" i="5"/>
  <c r="MO291" i="5"/>
  <c r="MM291" i="5"/>
  <c r="MK291" i="5"/>
  <c r="MI291" i="5"/>
  <c r="MF291" i="5"/>
  <c r="MD291" i="5"/>
  <c r="MB291" i="5"/>
  <c r="LZ291" i="5"/>
  <c r="LW291" i="5"/>
  <c r="LU291" i="5"/>
  <c r="LS291" i="5"/>
  <c r="LQ291" i="5"/>
  <c r="LN291" i="5"/>
  <c r="LL291" i="5"/>
  <c r="LJ291" i="5"/>
  <c r="LH291" i="5"/>
  <c r="LE291" i="5"/>
  <c r="LC291" i="5"/>
  <c r="LA291" i="5"/>
  <c r="KY291" i="5"/>
  <c r="KV291" i="5"/>
  <c r="KT291" i="5"/>
  <c r="KR291" i="5"/>
  <c r="KP291" i="5"/>
  <c r="KM291" i="5"/>
  <c r="KK291" i="5"/>
  <c r="KI291" i="5"/>
  <c r="KG291" i="5"/>
  <c r="KD291" i="5"/>
  <c r="KB291" i="5"/>
  <c r="JZ291" i="5"/>
  <c r="JX291" i="5"/>
  <c r="JU291" i="5"/>
  <c r="JS291" i="5"/>
  <c r="JQ291" i="5"/>
  <c r="JO291" i="5"/>
  <c r="JL291" i="5"/>
  <c r="JJ291" i="5"/>
  <c r="JH291" i="5"/>
  <c r="JF291" i="5"/>
  <c r="JC291" i="5"/>
  <c r="JA291" i="5"/>
  <c r="IY291" i="5"/>
  <c r="IW291" i="5"/>
  <c r="IT291" i="5"/>
  <c r="IR291" i="5"/>
  <c r="IP291" i="5"/>
  <c r="IN291" i="5"/>
  <c r="IK291" i="5"/>
  <c r="II291" i="5"/>
  <c r="IG291" i="5"/>
  <c r="IE291" i="5"/>
  <c r="IB291" i="5"/>
  <c r="HZ291" i="5"/>
  <c r="HX291" i="5"/>
  <c r="HV291" i="5"/>
  <c r="HS291" i="5"/>
  <c r="HQ291" i="5"/>
  <c r="HO291" i="5"/>
  <c r="HM291" i="5"/>
  <c r="HJ291" i="5"/>
  <c r="HH291" i="5"/>
  <c r="HF291" i="5"/>
  <c r="HD291" i="5"/>
  <c r="HA291" i="5"/>
  <c r="GY291" i="5"/>
  <c r="GW291" i="5"/>
  <c r="GU291" i="5"/>
  <c r="GR291" i="5"/>
  <c r="GP291" i="5"/>
  <c r="GN291" i="5"/>
  <c r="GL291" i="5"/>
  <c r="GI291" i="5"/>
  <c r="GG291" i="5"/>
  <c r="GE291" i="5"/>
  <c r="GC291" i="5"/>
  <c r="FZ291" i="5"/>
  <c r="FX291" i="5"/>
  <c r="FV291" i="5"/>
  <c r="FT291" i="5"/>
  <c r="FQ291" i="5"/>
  <c r="FO291" i="5"/>
  <c r="FM291" i="5"/>
  <c r="FK291" i="5"/>
  <c r="FH291" i="5"/>
  <c r="FF291" i="5"/>
  <c r="FD291" i="5"/>
  <c r="FB291" i="5"/>
  <c r="EY291" i="5"/>
  <c r="EW291" i="5"/>
  <c r="EU291" i="5"/>
  <c r="ES291" i="5"/>
  <c r="EP291" i="5"/>
  <c r="EN291" i="5"/>
  <c r="EL291" i="5"/>
  <c r="EJ291" i="5"/>
  <c r="EG291" i="5"/>
  <c r="EE291" i="5"/>
  <c r="EC291" i="5"/>
  <c r="EA291" i="5"/>
  <c r="DX291" i="5"/>
  <c r="DV291" i="5"/>
  <c r="DT291" i="5"/>
  <c r="DR291" i="5"/>
  <c r="DO291" i="5"/>
  <c r="DM291" i="5"/>
  <c r="DK291" i="5"/>
  <c r="DI291" i="5"/>
  <c r="DF291" i="5"/>
  <c r="DD291" i="5"/>
  <c r="DB291" i="5"/>
  <c r="CZ291" i="5"/>
  <c r="CW291" i="5"/>
  <c r="CU291" i="5"/>
  <c r="CS291" i="5"/>
  <c r="CQ291" i="5"/>
  <c r="CN291" i="5"/>
  <c r="CL291" i="5"/>
  <c r="CJ291" i="5"/>
  <c r="CH291" i="5"/>
  <c r="CE291" i="5"/>
  <c r="CC291" i="5"/>
  <c r="CA291" i="5"/>
  <c r="BY291" i="5"/>
  <c r="BV291" i="5"/>
  <c r="BT291" i="5"/>
  <c r="BR291" i="5"/>
  <c r="BP291" i="5"/>
  <c r="BM291" i="5"/>
  <c r="BK291" i="5"/>
  <c r="BI291" i="5"/>
  <c r="BG291" i="5"/>
  <c r="BD291" i="5"/>
  <c r="BB291" i="5"/>
  <c r="AZ291" i="5"/>
  <c r="AX291" i="5"/>
  <c r="AU291" i="5"/>
  <c r="AS291" i="5"/>
  <c r="AQ291" i="5"/>
  <c r="AO291" i="5"/>
  <c r="AJ291" i="5"/>
  <c r="AH291" i="5"/>
  <c r="AF291" i="5"/>
  <c r="AA291" i="5"/>
  <c r="Y291" i="5"/>
  <c r="W291" i="5"/>
  <c r="T291" i="5"/>
  <c r="R291" i="5"/>
  <c r="P291" i="5"/>
  <c r="N291" i="5"/>
  <c r="K291" i="5"/>
  <c r="I291" i="5"/>
  <c r="G291" i="5"/>
  <c r="E291" i="5"/>
  <c r="NG288" i="5"/>
  <c r="NE288" i="5"/>
  <c r="NC288" i="5"/>
  <c r="NA288" i="5"/>
  <c r="MX288" i="5"/>
  <c r="MV288" i="5"/>
  <c r="MT288" i="5"/>
  <c r="MR288" i="5"/>
  <c r="MO288" i="5"/>
  <c r="MM288" i="5"/>
  <c r="MK288" i="5"/>
  <c r="MI288" i="5"/>
  <c r="MF288" i="5"/>
  <c r="MD288" i="5"/>
  <c r="MB288" i="5"/>
  <c r="LZ288" i="5"/>
  <c r="LW288" i="5"/>
  <c r="LU288" i="5"/>
  <c r="LS288" i="5"/>
  <c r="LQ288" i="5"/>
  <c r="LN288" i="5"/>
  <c r="LL288" i="5"/>
  <c r="LJ288" i="5"/>
  <c r="LH288" i="5"/>
  <c r="LE288" i="5"/>
  <c r="LC288" i="5"/>
  <c r="LA288" i="5"/>
  <c r="KY288" i="5"/>
  <c r="KV288" i="5"/>
  <c r="KT288" i="5"/>
  <c r="KR288" i="5"/>
  <c r="KP288" i="5"/>
  <c r="KM288" i="5"/>
  <c r="KK288" i="5"/>
  <c r="KI288" i="5"/>
  <c r="KG288" i="5"/>
  <c r="KD288" i="5"/>
  <c r="KB288" i="5"/>
  <c r="JZ288" i="5"/>
  <c r="JX288" i="5"/>
  <c r="JU288" i="5"/>
  <c r="JS288" i="5"/>
  <c r="JQ288" i="5"/>
  <c r="JO288" i="5"/>
  <c r="JL288" i="5"/>
  <c r="JJ288" i="5"/>
  <c r="JH288" i="5"/>
  <c r="JF288" i="5"/>
  <c r="JC288" i="5"/>
  <c r="JA288" i="5"/>
  <c r="IY288" i="5"/>
  <c r="IW288" i="5"/>
  <c r="IT288" i="5"/>
  <c r="IR288" i="5"/>
  <c r="IP288" i="5"/>
  <c r="IN288" i="5"/>
  <c r="IK288" i="5"/>
  <c r="II288" i="5"/>
  <c r="IG288" i="5"/>
  <c r="IE288" i="5"/>
  <c r="IB288" i="5"/>
  <c r="HZ288" i="5"/>
  <c r="HX288" i="5"/>
  <c r="HV288" i="5"/>
  <c r="HS288" i="5"/>
  <c r="HQ288" i="5"/>
  <c r="HO288" i="5"/>
  <c r="HM288" i="5"/>
  <c r="HJ288" i="5"/>
  <c r="HH288" i="5"/>
  <c r="HF288" i="5"/>
  <c r="HD288" i="5"/>
  <c r="HA288" i="5"/>
  <c r="GY288" i="5"/>
  <c r="GW288" i="5"/>
  <c r="GU288" i="5"/>
  <c r="GR288" i="5"/>
  <c r="GP288" i="5"/>
  <c r="GN288" i="5"/>
  <c r="GL288" i="5"/>
  <c r="GI288" i="5"/>
  <c r="GG288" i="5"/>
  <c r="GE288" i="5"/>
  <c r="GC288" i="5"/>
  <c r="FZ288" i="5"/>
  <c r="FX288" i="5"/>
  <c r="FV288" i="5"/>
  <c r="FT288" i="5"/>
  <c r="FQ288" i="5"/>
  <c r="FO288" i="5"/>
  <c r="FM288" i="5"/>
  <c r="FK288" i="5"/>
  <c r="FH288" i="5"/>
  <c r="FF288" i="5"/>
  <c r="FD288" i="5"/>
  <c r="FB288" i="5"/>
  <c r="EY288" i="5"/>
  <c r="EW288" i="5"/>
  <c r="EU288" i="5"/>
  <c r="ES288" i="5"/>
  <c r="EP288" i="5"/>
  <c r="EN288" i="5"/>
  <c r="EL288" i="5"/>
  <c r="EJ288" i="5"/>
  <c r="EG288" i="5"/>
  <c r="EE288" i="5"/>
  <c r="EC288" i="5"/>
  <c r="EA288" i="5"/>
  <c r="DX288" i="5"/>
  <c r="DV288" i="5"/>
  <c r="DT288" i="5"/>
  <c r="DR288" i="5"/>
  <c r="DO288" i="5"/>
  <c r="DM288" i="5"/>
  <c r="DK288" i="5"/>
  <c r="DI288" i="5"/>
  <c r="DF288" i="5"/>
  <c r="DD288" i="5"/>
  <c r="DB288" i="5"/>
  <c r="CZ288" i="5"/>
  <c r="CW288" i="5"/>
  <c r="CU288" i="5"/>
  <c r="CS288" i="5"/>
  <c r="CQ288" i="5"/>
  <c r="CN288" i="5"/>
  <c r="CL288" i="5"/>
  <c r="CJ288" i="5"/>
  <c r="CH288" i="5"/>
  <c r="CE288" i="5"/>
  <c r="CC288" i="5"/>
  <c r="CA288" i="5"/>
  <c r="BY288" i="5"/>
  <c r="BV288" i="5"/>
  <c r="BT288" i="5"/>
  <c r="BR288" i="5"/>
  <c r="BP288" i="5"/>
  <c r="BM288" i="5"/>
  <c r="BK288" i="5"/>
  <c r="BI288" i="5"/>
  <c r="BG288" i="5"/>
  <c r="BD288" i="5"/>
  <c r="BB288" i="5"/>
  <c r="AZ288" i="5"/>
  <c r="AX288" i="5"/>
  <c r="AU288" i="5"/>
  <c r="AS288" i="5"/>
  <c r="AQ288" i="5"/>
  <c r="AO288" i="5"/>
  <c r="AJ288" i="5"/>
  <c r="AH288" i="5"/>
  <c r="AF288" i="5"/>
  <c r="AA288" i="5"/>
  <c r="Y288" i="5"/>
  <c r="W288" i="5"/>
  <c r="T288" i="5"/>
  <c r="R288" i="5"/>
  <c r="P288" i="5"/>
  <c r="N288" i="5"/>
  <c r="K288" i="5"/>
  <c r="I288" i="5"/>
  <c r="G288" i="5"/>
  <c r="E288" i="5"/>
  <c r="NG285" i="5"/>
  <c r="NE285" i="5"/>
  <c r="NC285" i="5"/>
  <c r="NA285" i="5"/>
  <c r="MX285" i="5"/>
  <c r="MV285" i="5"/>
  <c r="MT285" i="5"/>
  <c r="MR285" i="5"/>
  <c r="MO285" i="5"/>
  <c r="MM285" i="5"/>
  <c r="MK285" i="5"/>
  <c r="MI285" i="5"/>
  <c r="MF285" i="5"/>
  <c r="MD285" i="5"/>
  <c r="MB285" i="5"/>
  <c r="LZ285" i="5"/>
  <c r="LW285" i="5"/>
  <c r="LU285" i="5"/>
  <c r="LS285" i="5"/>
  <c r="LQ285" i="5"/>
  <c r="LN285" i="5"/>
  <c r="LL285" i="5"/>
  <c r="LJ285" i="5"/>
  <c r="LH285" i="5"/>
  <c r="LE285" i="5"/>
  <c r="LC285" i="5"/>
  <c r="LA285" i="5"/>
  <c r="KY285" i="5"/>
  <c r="KV285" i="5"/>
  <c r="KT285" i="5"/>
  <c r="KR285" i="5"/>
  <c r="KP285" i="5"/>
  <c r="KM285" i="5"/>
  <c r="KK285" i="5"/>
  <c r="KI285" i="5"/>
  <c r="KG285" i="5"/>
  <c r="KD285" i="5"/>
  <c r="KB285" i="5"/>
  <c r="JZ285" i="5"/>
  <c r="JX285" i="5"/>
  <c r="JU285" i="5"/>
  <c r="JS285" i="5"/>
  <c r="JQ285" i="5"/>
  <c r="JO285" i="5"/>
  <c r="JL285" i="5"/>
  <c r="JJ285" i="5"/>
  <c r="JH285" i="5"/>
  <c r="JF285" i="5"/>
  <c r="JC285" i="5"/>
  <c r="JA285" i="5"/>
  <c r="IY285" i="5"/>
  <c r="IW285" i="5"/>
  <c r="IT285" i="5"/>
  <c r="IR285" i="5"/>
  <c r="IP285" i="5"/>
  <c r="IN285" i="5"/>
  <c r="IK285" i="5"/>
  <c r="II285" i="5"/>
  <c r="IG285" i="5"/>
  <c r="IE285" i="5"/>
  <c r="IB285" i="5"/>
  <c r="HZ285" i="5"/>
  <c r="HX285" i="5"/>
  <c r="HV285" i="5"/>
  <c r="HS285" i="5"/>
  <c r="HQ285" i="5"/>
  <c r="HO285" i="5"/>
  <c r="HM285" i="5"/>
  <c r="HJ285" i="5"/>
  <c r="HH285" i="5"/>
  <c r="HF285" i="5"/>
  <c r="HD285" i="5"/>
  <c r="HA285" i="5"/>
  <c r="GY285" i="5"/>
  <c r="GW285" i="5"/>
  <c r="GU285" i="5"/>
  <c r="GR285" i="5"/>
  <c r="GP285" i="5"/>
  <c r="GN285" i="5"/>
  <c r="GL285" i="5"/>
  <c r="GI285" i="5"/>
  <c r="GG285" i="5"/>
  <c r="GE285" i="5"/>
  <c r="GC285" i="5"/>
  <c r="FZ285" i="5"/>
  <c r="FX285" i="5"/>
  <c r="FV285" i="5"/>
  <c r="FT285" i="5"/>
  <c r="FQ285" i="5"/>
  <c r="FO285" i="5"/>
  <c r="FM285" i="5"/>
  <c r="FK285" i="5"/>
  <c r="FH285" i="5"/>
  <c r="FF285" i="5"/>
  <c r="FD285" i="5"/>
  <c r="FB285" i="5"/>
  <c r="EY285" i="5"/>
  <c r="EW285" i="5"/>
  <c r="EU285" i="5"/>
  <c r="ES285" i="5"/>
  <c r="EP285" i="5"/>
  <c r="EN285" i="5"/>
  <c r="EL285" i="5"/>
  <c r="EJ285" i="5"/>
  <c r="EG285" i="5"/>
  <c r="EE285" i="5"/>
  <c r="EC285" i="5"/>
  <c r="EA285" i="5"/>
  <c r="DX285" i="5"/>
  <c r="DV285" i="5"/>
  <c r="DT285" i="5"/>
  <c r="DR285" i="5"/>
  <c r="DO285" i="5"/>
  <c r="DM285" i="5"/>
  <c r="DK285" i="5"/>
  <c r="DI285" i="5"/>
  <c r="DF285" i="5"/>
  <c r="DD285" i="5"/>
  <c r="DB285" i="5"/>
  <c r="CZ285" i="5"/>
  <c r="CW285" i="5"/>
  <c r="CU285" i="5"/>
  <c r="CS285" i="5"/>
  <c r="CQ285" i="5"/>
  <c r="CN285" i="5"/>
  <c r="CL285" i="5"/>
  <c r="CJ285" i="5"/>
  <c r="CH285" i="5"/>
  <c r="CE285" i="5"/>
  <c r="CC285" i="5"/>
  <c r="CA285" i="5"/>
  <c r="BY285" i="5"/>
  <c r="BV285" i="5"/>
  <c r="BT285" i="5"/>
  <c r="BR285" i="5"/>
  <c r="BP285" i="5"/>
  <c r="BM285" i="5"/>
  <c r="BK285" i="5"/>
  <c r="BI285" i="5"/>
  <c r="BG285" i="5"/>
  <c r="BD285" i="5"/>
  <c r="BB285" i="5"/>
  <c r="AZ285" i="5"/>
  <c r="AX285" i="5"/>
  <c r="AU285" i="5"/>
  <c r="AS285" i="5"/>
  <c r="AQ285" i="5"/>
  <c r="AO285" i="5"/>
  <c r="AJ285" i="5"/>
  <c r="AH285" i="5"/>
  <c r="AF285" i="5"/>
  <c r="AA285" i="5"/>
  <c r="Y285" i="5"/>
  <c r="W285" i="5"/>
  <c r="T285" i="5"/>
  <c r="R285" i="5"/>
  <c r="P285" i="5"/>
  <c r="N285" i="5"/>
  <c r="K285" i="5"/>
  <c r="I285" i="5"/>
  <c r="G285" i="5"/>
  <c r="E285" i="5"/>
  <c r="NG279" i="5"/>
  <c r="NE279" i="5"/>
  <c r="NC279" i="5"/>
  <c r="NA279" i="5"/>
  <c r="MX279" i="5"/>
  <c r="MV279" i="5"/>
  <c r="MT279" i="5"/>
  <c r="MR279" i="5"/>
  <c r="MO279" i="5"/>
  <c r="MM279" i="5"/>
  <c r="MK279" i="5"/>
  <c r="MI279" i="5"/>
  <c r="MF279" i="5"/>
  <c r="MD279" i="5"/>
  <c r="MB279" i="5"/>
  <c r="LZ279" i="5"/>
  <c r="LW279" i="5"/>
  <c r="LU279" i="5"/>
  <c r="LS279" i="5"/>
  <c r="LQ279" i="5"/>
  <c r="LN279" i="5"/>
  <c r="LL279" i="5"/>
  <c r="LJ279" i="5"/>
  <c r="LH279" i="5"/>
  <c r="LE279" i="5"/>
  <c r="LC279" i="5"/>
  <c r="LA279" i="5"/>
  <c r="KY279" i="5"/>
  <c r="KV279" i="5"/>
  <c r="KT279" i="5"/>
  <c r="KR279" i="5"/>
  <c r="KP279" i="5"/>
  <c r="KM279" i="5"/>
  <c r="KK279" i="5"/>
  <c r="KI279" i="5"/>
  <c r="KG279" i="5"/>
  <c r="KD279" i="5"/>
  <c r="KB279" i="5"/>
  <c r="JZ279" i="5"/>
  <c r="JX279" i="5"/>
  <c r="JU279" i="5"/>
  <c r="JS279" i="5"/>
  <c r="JQ279" i="5"/>
  <c r="JO279" i="5"/>
  <c r="JL279" i="5"/>
  <c r="JJ279" i="5"/>
  <c r="JH279" i="5"/>
  <c r="JF279" i="5"/>
  <c r="JC279" i="5"/>
  <c r="JA279" i="5"/>
  <c r="IY279" i="5"/>
  <c r="IW279" i="5"/>
  <c r="IT279" i="5"/>
  <c r="IR279" i="5"/>
  <c r="IP279" i="5"/>
  <c r="IN279" i="5"/>
  <c r="IK279" i="5"/>
  <c r="II279" i="5"/>
  <c r="IG279" i="5"/>
  <c r="IE279" i="5"/>
  <c r="IB279" i="5"/>
  <c r="HZ279" i="5"/>
  <c r="HX279" i="5"/>
  <c r="HV279" i="5"/>
  <c r="HS279" i="5"/>
  <c r="HQ279" i="5"/>
  <c r="HO279" i="5"/>
  <c r="HM279" i="5"/>
  <c r="HJ279" i="5"/>
  <c r="HH279" i="5"/>
  <c r="HF279" i="5"/>
  <c r="HD279" i="5"/>
  <c r="HA279" i="5"/>
  <c r="GY279" i="5"/>
  <c r="GW279" i="5"/>
  <c r="GU279" i="5"/>
  <c r="GR279" i="5"/>
  <c r="GP279" i="5"/>
  <c r="GN279" i="5"/>
  <c r="GL279" i="5"/>
  <c r="GI279" i="5"/>
  <c r="GG279" i="5"/>
  <c r="GE279" i="5"/>
  <c r="GC279" i="5"/>
  <c r="FZ279" i="5"/>
  <c r="FX279" i="5"/>
  <c r="FV279" i="5"/>
  <c r="FT279" i="5"/>
  <c r="FQ279" i="5"/>
  <c r="FO279" i="5"/>
  <c r="FM279" i="5"/>
  <c r="FK279" i="5"/>
  <c r="FH279" i="5"/>
  <c r="FF279" i="5"/>
  <c r="FD279" i="5"/>
  <c r="FB279" i="5"/>
  <c r="EY279" i="5"/>
  <c r="EW279" i="5"/>
  <c r="EU279" i="5"/>
  <c r="ES279" i="5"/>
  <c r="EP279" i="5"/>
  <c r="EN279" i="5"/>
  <c r="EL279" i="5"/>
  <c r="EJ279" i="5"/>
  <c r="EG279" i="5"/>
  <c r="EE279" i="5"/>
  <c r="EC279" i="5"/>
  <c r="EA279" i="5"/>
  <c r="DX279" i="5"/>
  <c r="DV279" i="5"/>
  <c r="DT279" i="5"/>
  <c r="DR279" i="5"/>
  <c r="DO279" i="5"/>
  <c r="DM279" i="5"/>
  <c r="DK279" i="5"/>
  <c r="DI279" i="5"/>
  <c r="DF279" i="5"/>
  <c r="DD279" i="5"/>
  <c r="DB279" i="5"/>
  <c r="CZ279" i="5"/>
  <c r="CW279" i="5"/>
  <c r="CU279" i="5"/>
  <c r="CS279" i="5"/>
  <c r="CQ279" i="5"/>
  <c r="CN279" i="5"/>
  <c r="CL279" i="5"/>
  <c r="CJ279" i="5"/>
  <c r="CH279" i="5"/>
  <c r="CE279" i="5"/>
  <c r="CC279" i="5"/>
  <c r="CA279" i="5"/>
  <c r="BY279" i="5"/>
  <c r="BV279" i="5"/>
  <c r="BT279" i="5"/>
  <c r="BR279" i="5"/>
  <c r="BP279" i="5"/>
  <c r="BM279" i="5"/>
  <c r="BK279" i="5"/>
  <c r="BI279" i="5"/>
  <c r="BG279" i="5"/>
  <c r="BD279" i="5"/>
  <c r="BB279" i="5"/>
  <c r="AZ279" i="5"/>
  <c r="AX279" i="5"/>
  <c r="AU279" i="5"/>
  <c r="AS279" i="5"/>
  <c r="AQ279" i="5"/>
  <c r="AO279" i="5"/>
  <c r="AJ279" i="5"/>
  <c r="AH279" i="5"/>
  <c r="AF279" i="5"/>
  <c r="AA279" i="5"/>
  <c r="Y279" i="5"/>
  <c r="W279" i="5"/>
  <c r="T279" i="5"/>
  <c r="R279" i="5"/>
  <c r="P279" i="5"/>
  <c r="N279" i="5"/>
  <c r="K279" i="5"/>
  <c r="I279" i="5"/>
  <c r="G279" i="5"/>
  <c r="E279" i="5"/>
  <c r="NG276" i="5"/>
  <c r="NE276" i="5"/>
  <c r="NC276" i="5"/>
  <c r="NA276" i="5"/>
  <c r="MX276" i="5"/>
  <c r="MV276" i="5"/>
  <c r="MT276" i="5"/>
  <c r="MR276" i="5"/>
  <c r="MO276" i="5"/>
  <c r="MM276" i="5"/>
  <c r="MK276" i="5"/>
  <c r="MI276" i="5"/>
  <c r="MF276" i="5"/>
  <c r="MD276" i="5"/>
  <c r="MB276" i="5"/>
  <c r="LZ276" i="5"/>
  <c r="LW276" i="5"/>
  <c r="LU276" i="5"/>
  <c r="LS276" i="5"/>
  <c r="LQ276" i="5"/>
  <c r="LN276" i="5"/>
  <c r="LL276" i="5"/>
  <c r="LJ276" i="5"/>
  <c r="LH276" i="5"/>
  <c r="LE276" i="5"/>
  <c r="LC276" i="5"/>
  <c r="LA276" i="5"/>
  <c r="KY276" i="5"/>
  <c r="KV276" i="5"/>
  <c r="KT276" i="5"/>
  <c r="KR276" i="5"/>
  <c r="KP276" i="5"/>
  <c r="KM276" i="5"/>
  <c r="KK276" i="5"/>
  <c r="KI276" i="5"/>
  <c r="KG276" i="5"/>
  <c r="KD276" i="5"/>
  <c r="KB276" i="5"/>
  <c r="JZ276" i="5"/>
  <c r="JX276" i="5"/>
  <c r="JU276" i="5"/>
  <c r="JS276" i="5"/>
  <c r="JQ276" i="5"/>
  <c r="JO276" i="5"/>
  <c r="JL276" i="5"/>
  <c r="JJ276" i="5"/>
  <c r="JH276" i="5"/>
  <c r="JF276" i="5"/>
  <c r="JC276" i="5"/>
  <c r="JA276" i="5"/>
  <c r="IY276" i="5"/>
  <c r="IW276" i="5"/>
  <c r="IT276" i="5"/>
  <c r="IR276" i="5"/>
  <c r="IP276" i="5"/>
  <c r="IN276" i="5"/>
  <c r="IK276" i="5"/>
  <c r="II276" i="5"/>
  <c r="IG276" i="5"/>
  <c r="IE276" i="5"/>
  <c r="IB276" i="5"/>
  <c r="HZ276" i="5"/>
  <c r="HX276" i="5"/>
  <c r="HV276" i="5"/>
  <c r="HS276" i="5"/>
  <c r="HQ276" i="5"/>
  <c r="HO276" i="5"/>
  <c r="HM276" i="5"/>
  <c r="HJ276" i="5"/>
  <c r="HH276" i="5"/>
  <c r="HF276" i="5"/>
  <c r="HD276" i="5"/>
  <c r="HA276" i="5"/>
  <c r="GY276" i="5"/>
  <c r="GW276" i="5"/>
  <c r="GU276" i="5"/>
  <c r="GR276" i="5"/>
  <c r="GP276" i="5"/>
  <c r="GN276" i="5"/>
  <c r="GL276" i="5"/>
  <c r="GI276" i="5"/>
  <c r="GG276" i="5"/>
  <c r="GE276" i="5"/>
  <c r="GC276" i="5"/>
  <c r="FZ276" i="5"/>
  <c r="FX276" i="5"/>
  <c r="FV276" i="5"/>
  <c r="FT276" i="5"/>
  <c r="FQ276" i="5"/>
  <c r="FO276" i="5"/>
  <c r="FM276" i="5"/>
  <c r="FK276" i="5"/>
  <c r="FH276" i="5"/>
  <c r="FF276" i="5"/>
  <c r="FD276" i="5"/>
  <c r="FB276" i="5"/>
  <c r="EY276" i="5"/>
  <c r="EW276" i="5"/>
  <c r="EU276" i="5"/>
  <c r="ES276" i="5"/>
  <c r="EP276" i="5"/>
  <c r="EN276" i="5"/>
  <c r="EL276" i="5"/>
  <c r="EJ276" i="5"/>
  <c r="EG276" i="5"/>
  <c r="EE276" i="5"/>
  <c r="EC276" i="5"/>
  <c r="EA276" i="5"/>
  <c r="DX276" i="5"/>
  <c r="DV276" i="5"/>
  <c r="DT276" i="5"/>
  <c r="DR276" i="5"/>
  <c r="DO276" i="5"/>
  <c r="DM276" i="5"/>
  <c r="DK276" i="5"/>
  <c r="DI276" i="5"/>
  <c r="DF276" i="5"/>
  <c r="DD276" i="5"/>
  <c r="DB276" i="5"/>
  <c r="CZ276" i="5"/>
  <c r="CW276" i="5"/>
  <c r="CU276" i="5"/>
  <c r="CS276" i="5"/>
  <c r="CQ276" i="5"/>
  <c r="CN276" i="5"/>
  <c r="CL276" i="5"/>
  <c r="CJ276" i="5"/>
  <c r="CH276" i="5"/>
  <c r="CE276" i="5"/>
  <c r="CC276" i="5"/>
  <c r="CA276" i="5"/>
  <c r="BY276" i="5"/>
  <c r="BV276" i="5"/>
  <c r="BT276" i="5"/>
  <c r="BR276" i="5"/>
  <c r="BP276" i="5"/>
  <c r="BM276" i="5"/>
  <c r="BK276" i="5"/>
  <c r="BI276" i="5"/>
  <c r="BG276" i="5"/>
  <c r="BD276" i="5"/>
  <c r="BB276" i="5"/>
  <c r="AZ276" i="5"/>
  <c r="AX276" i="5"/>
  <c r="AU276" i="5"/>
  <c r="AS276" i="5"/>
  <c r="AQ276" i="5"/>
  <c r="AO276" i="5"/>
  <c r="AJ276" i="5"/>
  <c r="AH276" i="5"/>
  <c r="AF276" i="5"/>
  <c r="AA276" i="5"/>
  <c r="Y276" i="5"/>
  <c r="W276" i="5"/>
  <c r="T276" i="5"/>
  <c r="R276" i="5"/>
  <c r="P276" i="5"/>
  <c r="N276" i="5"/>
  <c r="K276" i="5"/>
  <c r="I276" i="5"/>
  <c r="G276" i="5"/>
  <c r="E276" i="5"/>
  <c r="NG273" i="5"/>
  <c r="NE273" i="5"/>
  <c r="NC273" i="5"/>
  <c r="NA273" i="5"/>
  <c r="MX273" i="5"/>
  <c r="MV273" i="5"/>
  <c r="MT273" i="5"/>
  <c r="MR273" i="5"/>
  <c r="MO273" i="5"/>
  <c r="MM273" i="5"/>
  <c r="MK273" i="5"/>
  <c r="MI273" i="5"/>
  <c r="MF273" i="5"/>
  <c r="MD273" i="5"/>
  <c r="MB273" i="5"/>
  <c r="LZ273" i="5"/>
  <c r="LW273" i="5"/>
  <c r="LU273" i="5"/>
  <c r="LS273" i="5"/>
  <c r="LQ273" i="5"/>
  <c r="LN273" i="5"/>
  <c r="LL273" i="5"/>
  <c r="LJ273" i="5"/>
  <c r="LH273" i="5"/>
  <c r="LE273" i="5"/>
  <c r="LC273" i="5"/>
  <c r="LA273" i="5"/>
  <c r="KY273" i="5"/>
  <c r="KV273" i="5"/>
  <c r="KT273" i="5"/>
  <c r="KR273" i="5"/>
  <c r="KP273" i="5"/>
  <c r="KM273" i="5"/>
  <c r="KK273" i="5"/>
  <c r="KI273" i="5"/>
  <c r="KG273" i="5"/>
  <c r="KD273" i="5"/>
  <c r="KB273" i="5"/>
  <c r="JZ273" i="5"/>
  <c r="JX273" i="5"/>
  <c r="JU273" i="5"/>
  <c r="JS273" i="5"/>
  <c r="JQ273" i="5"/>
  <c r="JO273" i="5"/>
  <c r="JL273" i="5"/>
  <c r="JJ273" i="5"/>
  <c r="JH273" i="5"/>
  <c r="JF273" i="5"/>
  <c r="JC273" i="5"/>
  <c r="JA273" i="5"/>
  <c r="IY273" i="5"/>
  <c r="IW273" i="5"/>
  <c r="IT273" i="5"/>
  <c r="IR273" i="5"/>
  <c r="IP273" i="5"/>
  <c r="IN273" i="5"/>
  <c r="IK273" i="5"/>
  <c r="II273" i="5"/>
  <c r="IG273" i="5"/>
  <c r="IE273" i="5"/>
  <c r="IB273" i="5"/>
  <c r="HZ273" i="5"/>
  <c r="HX273" i="5"/>
  <c r="HV273" i="5"/>
  <c r="HS273" i="5"/>
  <c r="HQ273" i="5"/>
  <c r="HO273" i="5"/>
  <c r="HM273" i="5"/>
  <c r="HJ273" i="5"/>
  <c r="HH273" i="5"/>
  <c r="HF273" i="5"/>
  <c r="HD273" i="5"/>
  <c r="HA273" i="5"/>
  <c r="GY273" i="5"/>
  <c r="GW273" i="5"/>
  <c r="GU273" i="5"/>
  <c r="GR273" i="5"/>
  <c r="GP273" i="5"/>
  <c r="GN273" i="5"/>
  <c r="GL273" i="5"/>
  <c r="GI273" i="5"/>
  <c r="GG273" i="5"/>
  <c r="GE273" i="5"/>
  <c r="GC273" i="5"/>
  <c r="FZ273" i="5"/>
  <c r="FX273" i="5"/>
  <c r="FV273" i="5"/>
  <c r="FT273" i="5"/>
  <c r="FQ273" i="5"/>
  <c r="FO273" i="5"/>
  <c r="FM273" i="5"/>
  <c r="FK273" i="5"/>
  <c r="FH273" i="5"/>
  <c r="FF273" i="5"/>
  <c r="FD273" i="5"/>
  <c r="FB273" i="5"/>
  <c r="EY273" i="5"/>
  <c r="EW273" i="5"/>
  <c r="EU273" i="5"/>
  <c r="ES273" i="5"/>
  <c r="EP273" i="5"/>
  <c r="EN273" i="5"/>
  <c r="EL273" i="5"/>
  <c r="EJ273" i="5"/>
  <c r="EG273" i="5"/>
  <c r="EE273" i="5"/>
  <c r="EC273" i="5"/>
  <c r="EA273" i="5"/>
  <c r="DX273" i="5"/>
  <c r="DV273" i="5"/>
  <c r="DT273" i="5"/>
  <c r="DR273" i="5"/>
  <c r="DO273" i="5"/>
  <c r="DM273" i="5"/>
  <c r="DK273" i="5"/>
  <c r="DI273" i="5"/>
  <c r="DF273" i="5"/>
  <c r="DD273" i="5"/>
  <c r="DB273" i="5"/>
  <c r="CZ273" i="5"/>
  <c r="CW273" i="5"/>
  <c r="CU273" i="5"/>
  <c r="CS273" i="5"/>
  <c r="CQ273" i="5"/>
  <c r="CN273" i="5"/>
  <c r="CL273" i="5"/>
  <c r="CJ273" i="5"/>
  <c r="CH273" i="5"/>
  <c r="CE273" i="5"/>
  <c r="CC273" i="5"/>
  <c r="CA273" i="5"/>
  <c r="BY273" i="5"/>
  <c r="BV273" i="5"/>
  <c r="BT273" i="5"/>
  <c r="BR273" i="5"/>
  <c r="BP273" i="5"/>
  <c r="BM273" i="5"/>
  <c r="BK273" i="5"/>
  <c r="BI273" i="5"/>
  <c r="BG273" i="5"/>
  <c r="BD273" i="5"/>
  <c r="BB273" i="5"/>
  <c r="AZ273" i="5"/>
  <c r="AX273" i="5"/>
  <c r="AU273" i="5"/>
  <c r="AS273" i="5"/>
  <c r="AQ273" i="5"/>
  <c r="AO273" i="5"/>
  <c r="AJ273" i="5"/>
  <c r="AH273" i="5"/>
  <c r="AF273" i="5"/>
  <c r="AA273" i="5"/>
  <c r="Y273" i="5"/>
  <c r="W273" i="5"/>
  <c r="T273" i="5"/>
  <c r="R273" i="5"/>
  <c r="P273" i="5"/>
  <c r="N273" i="5"/>
  <c r="K273" i="5"/>
  <c r="I273" i="5"/>
  <c r="G273" i="5"/>
  <c r="E273" i="5"/>
  <c r="NG270" i="5"/>
  <c r="NE270" i="5"/>
  <c r="NC270" i="5"/>
  <c r="NA270" i="5"/>
  <c r="MX270" i="5"/>
  <c r="MV270" i="5"/>
  <c r="MT270" i="5"/>
  <c r="MR270" i="5"/>
  <c r="MO270" i="5"/>
  <c r="MM270" i="5"/>
  <c r="MK270" i="5"/>
  <c r="MI270" i="5"/>
  <c r="MF270" i="5"/>
  <c r="MD270" i="5"/>
  <c r="MB270" i="5"/>
  <c r="LZ270" i="5"/>
  <c r="LW270" i="5"/>
  <c r="LU270" i="5"/>
  <c r="LS270" i="5"/>
  <c r="LQ270" i="5"/>
  <c r="LN270" i="5"/>
  <c r="LL270" i="5"/>
  <c r="LJ270" i="5"/>
  <c r="LH270" i="5"/>
  <c r="LE270" i="5"/>
  <c r="LC270" i="5"/>
  <c r="LA270" i="5"/>
  <c r="KY270" i="5"/>
  <c r="KV270" i="5"/>
  <c r="KT270" i="5"/>
  <c r="KR270" i="5"/>
  <c r="KP270" i="5"/>
  <c r="KM270" i="5"/>
  <c r="KK270" i="5"/>
  <c r="KI270" i="5"/>
  <c r="KG270" i="5"/>
  <c r="KD270" i="5"/>
  <c r="KB270" i="5"/>
  <c r="JZ270" i="5"/>
  <c r="JX270" i="5"/>
  <c r="JU270" i="5"/>
  <c r="JS270" i="5"/>
  <c r="JQ270" i="5"/>
  <c r="JO270" i="5"/>
  <c r="JL270" i="5"/>
  <c r="JJ270" i="5"/>
  <c r="JH270" i="5"/>
  <c r="JF270" i="5"/>
  <c r="JC270" i="5"/>
  <c r="JA270" i="5"/>
  <c r="IY270" i="5"/>
  <c r="IW270" i="5"/>
  <c r="IT270" i="5"/>
  <c r="IR270" i="5"/>
  <c r="IP270" i="5"/>
  <c r="IN270" i="5"/>
  <c r="IK270" i="5"/>
  <c r="II270" i="5"/>
  <c r="IG270" i="5"/>
  <c r="IE270" i="5"/>
  <c r="IB270" i="5"/>
  <c r="HZ270" i="5"/>
  <c r="HX270" i="5"/>
  <c r="HV270" i="5"/>
  <c r="HS270" i="5"/>
  <c r="HQ270" i="5"/>
  <c r="HO270" i="5"/>
  <c r="HM270" i="5"/>
  <c r="HJ270" i="5"/>
  <c r="HH270" i="5"/>
  <c r="HF270" i="5"/>
  <c r="HD270" i="5"/>
  <c r="HA270" i="5"/>
  <c r="GY270" i="5"/>
  <c r="GW270" i="5"/>
  <c r="GU270" i="5"/>
  <c r="GR270" i="5"/>
  <c r="GP270" i="5"/>
  <c r="GN270" i="5"/>
  <c r="GL270" i="5"/>
  <c r="GI270" i="5"/>
  <c r="GG270" i="5"/>
  <c r="GE270" i="5"/>
  <c r="GC270" i="5"/>
  <c r="FZ270" i="5"/>
  <c r="FX270" i="5"/>
  <c r="FV270" i="5"/>
  <c r="FT270" i="5"/>
  <c r="FQ270" i="5"/>
  <c r="FO270" i="5"/>
  <c r="FM270" i="5"/>
  <c r="FK270" i="5"/>
  <c r="FH270" i="5"/>
  <c r="FF270" i="5"/>
  <c r="FD270" i="5"/>
  <c r="FB270" i="5"/>
  <c r="EY270" i="5"/>
  <c r="EW270" i="5"/>
  <c r="EU270" i="5"/>
  <c r="ES270" i="5"/>
  <c r="EP270" i="5"/>
  <c r="EN270" i="5"/>
  <c r="EL270" i="5"/>
  <c r="EJ270" i="5"/>
  <c r="EG270" i="5"/>
  <c r="EE270" i="5"/>
  <c r="EC270" i="5"/>
  <c r="EA270" i="5"/>
  <c r="DX270" i="5"/>
  <c r="DV270" i="5"/>
  <c r="DT270" i="5"/>
  <c r="DR270" i="5"/>
  <c r="DO270" i="5"/>
  <c r="DM270" i="5"/>
  <c r="DK270" i="5"/>
  <c r="DI270" i="5"/>
  <c r="DF270" i="5"/>
  <c r="DD270" i="5"/>
  <c r="DB270" i="5"/>
  <c r="CZ270" i="5"/>
  <c r="CW270" i="5"/>
  <c r="CU270" i="5"/>
  <c r="CS270" i="5"/>
  <c r="CQ270" i="5"/>
  <c r="CN270" i="5"/>
  <c r="CL270" i="5"/>
  <c r="CJ270" i="5"/>
  <c r="CH270" i="5"/>
  <c r="CE270" i="5"/>
  <c r="CC270" i="5"/>
  <c r="CA270" i="5"/>
  <c r="BY270" i="5"/>
  <c r="BV270" i="5"/>
  <c r="BT270" i="5"/>
  <c r="BR270" i="5"/>
  <c r="BP270" i="5"/>
  <c r="BM270" i="5"/>
  <c r="BK270" i="5"/>
  <c r="BI270" i="5"/>
  <c r="BG270" i="5"/>
  <c r="BD270" i="5"/>
  <c r="BB270" i="5"/>
  <c r="AZ270" i="5"/>
  <c r="AX270" i="5"/>
  <c r="AU270" i="5"/>
  <c r="AS270" i="5"/>
  <c r="AQ270" i="5"/>
  <c r="AO270" i="5"/>
  <c r="AJ270" i="5"/>
  <c r="AH270" i="5"/>
  <c r="AF270" i="5"/>
  <c r="AA270" i="5"/>
  <c r="Y270" i="5"/>
  <c r="W270" i="5"/>
  <c r="T270" i="5"/>
  <c r="R270" i="5"/>
  <c r="P270" i="5"/>
  <c r="N270" i="5"/>
  <c r="K270" i="5"/>
  <c r="I270" i="5"/>
  <c r="G270" i="5"/>
  <c r="E270" i="5"/>
  <c r="NG267" i="5"/>
  <c r="NE267" i="5"/>
  <c r="NC267" i="5"/>
  <c r="NA267" i="5"/>
  <c r="MX267" i="5"/>
  <c r="MV267" i="5"/>
  <c r="MT267" i="5"/>
  <c r="MR267" i="5"/>
  <c r="MO267" i="5"/>
  <c r="MM267" i="5"/>
  <c r="MK267" i="5"/>
  <c r="MI267" i="5"/>
  <c r="MF267" i="5"/>
  <c r="MD267" i="5"/>
  <c r="MB267" i="5"/>
  <c r="LZ267" i="5"/>
  <c r="LW267" i="5"/>
  <c r="LU267" i="5"/>
  <c r="LS267" i="5"/>
  <c r="LQ267" i="5"/>
  <c r="LN267" i="5"/>
  <c r="LL267" i="5"/>
  <c r="LJ267" i="5"/>
  <c r="LH267" i="5"/>
  <c r="LE267" i="5"/>
  <c r="LC267" i="5"/>
  <c r="LA267" i="5"/>
  <c r="KY267" i="5"/>
  <c r="KV267" i="5"/>
  <c r="KT267" i="5"/>
  <c r="KR267" i="5"/>
  <c r="KP267" i="5"/>
  <c r="KM267" i="5"/>
  <c r="KK267" i="5"/>
  <c r="KI267" i="5"/>
  <c r="KG267" i="5"/>
  <c r="KD267" i="5"/>
  <c r="KB267" i="5"/>
  <c r="JZ267" i="5"/>
  <c r="JX267" i="5"/>
  <c r="JU267" i="5"/>
  <c r="JS267" i="5"/>
  <c r="JQ267" i="5"/>
  <c r="JO267" i="5"/>
  <c r="JL267" i="5"/>
  <c r="JJ267" i="5"/>
  <c r="JH267" i="5"/>
  <c r="JF267" i="5"/>
  <c r="JC267" i="5"/>
  <c r="JA267" i="5"/>
  <c r="IY267" i="5"/>
  <c r="IW267" i="5"/>
  <c r="IT267" i="5"/>
  <c r="IR267" i="5"/>
  <c r="IP267" i="5"/>
  <c r="IN267" i="5"/>
  <c r="IK267" i="5"/>
  <c r="II267" i="5"/>
  <c r="IG267" i="5"/>
  <c r="IE267" i="5"/>
  <c r="IB267" i="5"/>
  <c r="HZ267" i="5"/>
  <c r="HX267" i="5"/>
  <c r="HV267" i="5"/>
  <c r="HS267" i="5"/>
  <c r="HQ267" i="5"/>
  <c r="HO267" i="5"/>
  <c r="HM267" i="5"/>
  <c r="HJ267" i="5"/>
  <c r="HH267" i="5"/>
  <c r="HF267" i="5"/>
  <c r="HD267" i="5"/>
  <c r="HA267" i="5"/>
  <c r="GY267" i="5"/>
  <c r="GW267" i="5"/>
  <c r="GU267" i="5"/>
  <c r="GR267" i="5"/>
  <c r="GP267" i="5"/>
  <c r="GN267" i="5"/>
  <c r="GL267" i="5"/>
  <c r="GI267" i="5"/>
  <c r="GG267" i="5"/>
  <c r="GE267" i="5"/>
  <c r="GC267" i="5"/>
  <c r="FZ267" i="5"/>
  <c r="FX267" i="5"/>
  <c r="FV267" i="5"/>
  <c r="FT267" i="5"/>
  <c r="FQ267" i="5"/>
  <c r="FO267" i="5"/>
  <c r="FM267" i="5"/>
  <c r="FK267" i="5"/>
  <c r="FH267" i="5"/>
  <c r="FF267" i="5"/>
  <c r="FD267" i="5"/>
  <c r="FB267" i="5"/>
  <c r="EY267" i="5"/>
  <c r="EW267" i="5"/>
  <c r="EU267" i="5"/>
  <c r="ES267" i="5"/>
  <c r="EP267" i="5"/>
  <c r="EN267" i="5"/>
  <c r="EL267" i="5"/>
  <c r="EJ267" i="5"/>
  <c r="EG267" i="5"/>
  <c r="EE267" i="5"/>
  <c r="EC267" i="5"/>
  <c r="EA267" i="5"/>
  <c r="DX267" i="5"/>
  <c r="DV267" i="5"/>
  <c r="DT267" i="5"/>
  <c r="DR267" i="5"/>
  <c r="DO267" i="5"/>
  <c r="DM267" i="5"/>
  <c r="DK267" i="5"/>
  <c r="DI267" i="5"/>
  <c r="DF267" i="5"/>
  <c r="DD267" i="5"/>
  <c r="DB267" i="5"/>
  <c r="CZ267" i="5"/>
  <c r="CW267" i="5"/>
  <c r="CU267" i="5"/>
  <c r="CS267" i="5"/>
  <c r="CQ267" i="5"/>
  <c r="CN267" i="5"/>
  <c r="CL267" i="5"/>
  <c r="CJ267" i="5"/>
  <c r="CH267" i="5"/>
  <c r="CE267" i="5"/>
  <c r="CC267" i="5"/>
  <c r="CA267" i="5"/>
  <c r="BY267" i="5"/>
  <c r="BV267" i="5"/>
  <c r="BT267" i="5"/>
  <c r="BR267" i="5"/>
  <c r="BP267" i="5"/>
  <c r="BM267" i="5"/>
  <c r="BK267" i="5"/>
  <c r="BI267" i="5"/>
  <c r="BG267" i="5"/>
  <c r="BD267" i="5"/>
  <c r="BB267" i="5"/>
  <c r="AZ267" i="5"/>
  <c r="AX267" i="5"/>
  <c r="AU267" i="5"/>
  <c r="AS267" i="5"/>
  <c r="AQ267" i="5"/>
  <c r="AO267" i="5"/>
  <c r="AJ267" i="5"/>
  <c r="AH267" i="5"/>
  <c r="AF267" i="5"/>
  <c r="AA267" i="5"/>
  <c r="Y267" i="5"/>
  <c r="W267" i="5"/>
  <c r="T267" i="5"/>
  <c r="R267" i="5"/>
  <c r="P267" i="5"/>
  <c r="N267" i="5"/>
  <c r="K267" i="5"/>
  <c r="I267" i="5"/>
  <c r="G267" i="5"/>
  <c r="E267" i="5"/>
  <c r="NG264" i="5"/>
  <c r="NE264" i="5"/>
  <c r="NC264" i="5"/>
  <c r="NA264" i="5"/>
  <c r="MX264" i="5"/>
  <c r="MV264" i="5"/>
  <c r="MT264" i="5"/>
  <c r="MR264" i="5"/>
  <c r="MO264" i="5"/>
  <c r="MM264" i="5"/>
  <c r="MK264" i="5"/>
  <c r="MI264" i="5"/>
  <c r="MF264" i="5"/>
  <c r="MD264" i="5"/>
  <c r="MB264" i="5"/>
  <c r="LZ264" i="5"/>
  <c r="LW264" i="5"/>
  <c r="LU264" i="5"/>
  <c r="LS264" i="5"/>
  <c r="LQ264" i="5"/>
  <c r="LN264" i="5"/>
  <c r="LL264" i="5"/>
  <c r="LJ264" i="5"/>
  <c r="LH264" i="5"/>
  <c r="LE264" i="5"/>
  <c r="LC264" i="5"/>
  <c r="LA264" i="5"/>
  <c r="KY264" i="5"/>
  <c r="KV264" i="5"/>
  <c r="KT264" i="5"/>
  <c r="KR264" i="5"/>
  <c r="KP264" i="5"/>
  <c r="KM264" i="5"/>
  <c r="KK264" i="5"/>
  <c r="KI264" i="5"/>
  <c r="KG264" i="5"/>
  <c r="KD264" i="5"/>
  <c r="KB264" i="5"/>
  <c r="JZ264" i="5"/>
  <c r="JX264" i="5"/>
  <c r="JU264" i="5"/>
  <c r="JS264" i="5"/>
  <c r="JQ264" i="5"/>
  <c r="JO264" i="5"/>
  <c r="JL264" i="5"/>
  <c r="JJ264" i="5"/>
  <c r="JH264" i="5"/>
  <c r="JF264" i="5"/>
  <c r="JC264" i="5"/>
  <c r="JA264" i="5"/>
  <c r="IY264" i="5"/>
  <c r="IW264" i="5"/>
  <c r="IT264" i="5"/>
  <c r="IR264" i="5"/>
  <c r="IP264" i="5"/>
  <c r="IN264" i="5"/>
  <c r="IK264" i="5"/>
  <c r="II264" i="5"/>
  <c r="IG264" i="5"/>
  <c r="IE264" i="5"/>
  <c r="IB264" i="5"/>
  <c r="HZ264" i="5"/>
  <c r="HX264" i="5"/>
  <c r="HV264" i="5"/>
  <c r="HS264" i="5"/>
  <c r="HQ264" i="5"/>
  <c r="HO264" i="5"/>
  <c r="HM264" i="5"/>
  <c r="HJ264" i="5"/>
  <c r="HH264" i="5"/>
  <c r="HF264" i="5"/>
  <c r="HD264" i="5"/>
  <c r="HA264" i="5"/>
  <c r="GY264" i="5"/>
  <c r="GW264" i="5"/>
  <c r="GU264" i="5"/>
  <c r="GR264" i="5"/>
  <c r="GP264" i="5"/>
  <c r="GN264" i="5"/>
  <c r="GL264" i="5"/>
  <c r="GI264" i="5"/>
  <c r="GG264" i="5"/>
  <c r="GE264" i="5"/>
  <c r="GC264" i="5"/>
  <c r="FZ264" i="5"/>
  <c r="FX264" i="5"/>
  <c r="FV264" i="5"/>
  <c r="FT264" i="5"/>
  <c r="FQ264" i="5"/>
  <c r="FO264" i="5"/>
  <c r="FM264" i="5"/>
  <c r="FK264" i="5"/>
  <c r="FH264" i="5"/>
  <c r="FF264" i="5"/>
  <c r="FD264" i="5"/>
  <c r="FB264" i="5"/>
  <c r="EY264" i="5"/>
  <c r="EW264" i="5"/>
  <c r="EU264" i="5"/>
  <c r="ES264" i="5"/>
  <c r="EP264" i="5"/>
  <c r="EN264" i="5"/>
  <c r="EL264" i="5"/>
  <c r="EJ264" i="5"/>
  <c r="EG264" i="5"/>
  <c r="EE264" i="5"/>
  <c r="EC264" i="5"/>
  <c r="EA264" i="5"/>
  <c r="DX264" i="5"/>
  <c r="DV264" i="5"/>
  <c r="DT264" i="5"/>
  <c r="DR264" i="5"/>
  <c r="DO264" i="5"/>
  <c r="DM264" i="5"/>
  <c r="DK264" i="5"/>
  <c r="DI264" i="5"/>
  <c r="DF264" i="5"/>
  <c r="DD264" i="5"/>
  <c r="DB264" i="5"/>
  <c r="CZ264" i="5"/>
  <c r="CW264" i="5"/>
  <c r="CU264" i="5"/>
  <c r="CS264" i="5"/>
  <c r="CQ264" i="5"/>
  <c r="CN264" i="5"/>
  <c r="CL264" i="5"/>
  <c r="CJ264" i="5"/>
  <c r="CH264" i="5"/>
  <c r="CE264" i="5"/>
  <c r="CC264" i="5"/>
  <c r="CA264" i="5"/>
  <c r="BY264" i="5"/>
  <c r="BV264" i="5"/>
  <c r="BT264" i="5"/>
  <c r="BR264" i="5"/>
  <c r="BP264" i="5"/>
  <c r="BM264" i="5"/>
  <c r="BK264" i="5"/>
  <c r="BI264" i="5"/>
  <c r="BG264" i="5"/>
  <c r="BD264" i="5"/>
  <c r="BB264" i="5"/>
  <c r="AZ264" i="5"/>
  <c r="AX264" i="5"/>
  <c r="AU264" i="5"/>
  <c r="AS264" i="5"/>
  <c r="AQ264" i="5"/>
  <c r="AO264" i="5"/>
  <c r="AJ264" i="5"/>
  <c r="AH264" i="5"/>
  <c r="AF264" i="5"/>
  <c r="AA264" i="5"/>
  <c r="Y264" i="5"/>
  <c r="W264" i="5"/>
  <c r="T264" i="5"/>
  <c r="R264" i="5"/>
  <c r="P264" i="5"/>
  <c r="N264" i="5"/>
  <c r="K264" i="5"/>
  <c r="I264" i="5"/>
  <c r="G264" i="5"/>
  <c r="E264" i="5"/>
  <c r="NG261" i="5"/>
  <c r="NE261" i="5"/>
  <c r="NC261" i="5"/>
  <c r="NA261" i="5"/>
  <c r="MX261" i="5"/>
  <c r="MV261" i="5"/>
  <c r="MT261" i="5"/>
  <c r="MR261" i="5"/>
  <c r="MO261" i="5"/>
  <c r="MM261" i="5"/>
  <c r="MK261" i="5"/>
  <c r="MI261" i="5"/>
  <c r="MF261" i="5"/>
  <c r="MD261" i="5"/>
  <c r="MB261" i="5"/>
  <c r="LZ261" i="5"/>
  <c r="LW261" i="5"/>
  <c r="LU261" i="5"/>
  <c r="LS261" i="5"/>
  <c r="LQ261" i="5"/>
  <c r="LN261" i="5"/>
  <c r="LL261" i="5"/>
  <c r="LJ261" i="5"/>
  <c r="LH261" i="5"/>
  <c r="LE261" i="5"/>
  <c r="LC261" i="5"/>
  <c r="LA261" i="5"/>
  <c r="KY261" i="5"/>
  <c r="KV261" i="5"/>
  <c r="KT261" i="5"/>
  <c r="KR261" i="5"/>
  <c r="KP261" i="5"/>
  <c r="KM261" i="5"/>
  <c r="KK261" i="5"/>
  <c r="KI261" i="5"/>
  <c r="KG261" i="5"/>
  <c r="KD261" i="5"/>
  <c r="KB261" i="5"/>
  <c r="JZ261" i="5"/>
  <c r="JX261" i="5"/>
  <c r="JU261" i="5"/>
  <c r="JS261" i="5"/>
  <c r="JQ261" i="5"/>
  <c r="JO261" i="5"/>
  <c r="JL261" i="5"/>
  <c r="JJ261" i="5"/>
  <c r="JH261" i="5"/>
  <c r="JF261" i="5"/>
  <c r="JC261" i="5"/>
  <c r="JA261" i="5"/>
  <c r="IY261" i="5"/>
  <c r="IW261" i="5"/>
  <c r="IT261" i="5"/>
  <c r="IR261" i="5"/>
  <c r="IP261" i="5"/>
  <c r="IN261" i="5"/>
  <c r="IK261" i="5"/>
  <c r="II261" i="5"/>
  <c r="IG261" i="5"/>
  <c r="IE261" i="5"/>
  <c r="IB261" i="5"/>
  <c r="HZ261" i="5"/>
  <c r="HX261" i="5"/>
  <c r="HV261" i="5"/>
  <c r="HS261" i="5"/>
  <c r="HQ261" i="5"/>
  <c r="HO261" i="5"/>
  <c r="HM261" i="5"/>
  <c r="HJ261" i="5"/>
  <c r="HH261" i="5"/>
  <c r="HF261" i="5"/>
  <c r="HD261" i="5"/>
  <c r="HA261" i="5"/>
  <c r="GY261" i="5"/>
  <c r="GW261" i="5"/>
  <c r="GU261" i="5"/>
  <c r="GR261" i="5"/>
  <c r="GP261" i="5"/>
  <c r="GN261" i="5"/>
  <c r="GL261" i="5"/>
  <c r="GI261" i="5"/>
  <c r="GG261" i="5"/>
  <c r="GE261" i="5"/>
  <c r="GC261" i="5"/>
  <c r="FZ261" i="5"/>
  <c r="FX261" i="5"/>
  <c r="FV261" i="5"/>
  <c r="FT261" i="5"/>
  <c r="FQ261" i="5"/>
  <c r="FO261" i="5"/>
  <c r="FM261" i="5"/>
  <c r="FK261" i="5"/>
  <c r="FH261" i="5"/>
  <c r="FF261" i="5"/>
  <c r="FD261" i="5"/>
  <c r="FB261" i="5"/>
  <c r="EY261" i="5"/>
  <c r="EW261" i="5"/>
  <c r="EU261" i="5"/>
  <c r="ES261" i="5"/>
  <c r="EP261" i="5"/>
  <c r="EN261" i="5"/>
  <c r="EL261" i="5"/>
  <c r="EJ261" i="5"/>
  <c r="EG261" i="5"/>
  <c r="EE261" i="5"/>
  <c r="EC261" i="5"/>
  <c r="EA261" i="5"/>
  <c r="DX261" i="5"/>
  <c r="DV261" i="5"/>
  <c r="DT261" i="5"/>
  <c r="DR261" i="5"/>
  <c r="DO261" i="5"/>
  <c r="DM261" i="5"/>
  <c r="DK261" i="5"/>
  <c r="DI261" i="5"/>
  <c r="DF261" i="5"/>
  <c r="DD261" i="5"/>
  <c r="DB261" i="5"/>
  <c r="CZ261" i="5"/>
  <c r="CW261" i="5"/>
  <c r="CU261" i="5"/>
  <c r="CS261" i="5"/>
  <c r="CQ261" i="5"/>
  <c r="CN261" i="5"/>
  <c r="CL261" i="5"/>
  <c r="CJ261" i="5"/>
  <c r="CH261" i="5"/>
  <c r="CE261" i="5"/>
  <c r="CC261" i="5"/>
  <c r="CA261" i="5"/>
  <c r="BY261" i="5"/>
  <c r="BV261" i="5"/>
  <c r="BT261" i="5"/>
  <c r="BR261" i="5"/>
  <c r="BP261" i="5"/>
  <c r="BM261" i="5"/>
  <c r="BK261" i="5"/>
  <c r="BI261" i="5"/>
  <c r="BG261" i="5"/>
  <c r="BD261" i="5"/>
  <c r="BB261" i="5"/>
  <c r="AZ261" i="5"/>
  <c r="AX261" i="5"/>
  <c r="AU261" i="5"/>
  <c r="AS261" i="5"/>
  <c r="AQ261" i="5"/>
  <c r="AO261" i="5"/>
  <c r="AJ261" i="5"/>
  <c r="AH261" i="5"/>
  <c r="AF261" i="5"/>
  <c r="AA261" i="5"/>
  <c r="Y261" i="5"/>
  <c r="W261" i="5"/>
  <c r="T261" i="5"/>
  <c r="R261" i="5"/>
  <c r="P261" i="5"/>
  <c r="N261" i="5"/>
  <c r="K261" i="5"/>
  <c r="I261" i="5"/>
  <c r="G261" i="5"/>
  <c r="E261" i="5"/>
  <c r="NG258" i="5"/>
  <c r="NE258" i="5"/>
  <c r="NC258" i="5"/>
  <c r="NA258" i="5"/>
  <c r="MX258" i="5"/>
  <c r="MV258" i="5"/>
  <c r="MT258" i="5"/>
  <c r="MR258" i="5"/>
  <c r="MO258" i="5"/>
  <c r="MM258" i="5"/>
  <c r="MK258" i="5"/>
  <c r="MI258" i="5"/>
  <c r="MF258" i="5"/>
  <c r="MD258" i="5"/>
  <c r="MB258" i="5"/>
  <c r="LZ258" i="5"/>
  <c r="LW258" i="5"/>
  <c r="LU258" i="5"/>
  <c r="LS258" i="5"/>
  <c r="LQ258" i="5"/>
  <c r="LN258" i="5"/>
  <c r="LL258" i="5"/>
  <c r="LJ258" i="5"/>
  <c r="LH258" i="5"/>
  <c r="LE258" i="5"/>
  <c r="LC258" i="5"/>
  <c r="LA258" i="5"/>
  <c r="KY258" i="5"/>
  <c r="KV258" i="5"/>
  <c r="KT258" i="5"/>
  <c r="KR258" i="5"/>
  <c r="KP258" i="5"/>
  <c r="KM258" i="5"/>
  <c r="KK258" i="5"/>
  <c r="KI258" i="5"/>
  <c r="KG258" i="5"/>
  <c r="KD258" i="5"/>
  <c r="KB258" i="5"/>
  <c r="JZ258" i="5"/>
  <c r="JX258" i="5"/>
  <c r="JU258" i="5"/>
  <c r="JS258" i="5"/>
  <c r="JQ258" i="5"/>
  <c r="JO258" i="5"/>
  <c r="JL258" i="5"/>
  <c r="JJ258" i="5"/>
  <c r="JH258" i="5"/>
  <c r="JF258" i="5"/>
  <c r="JC258" i="5"/>
  <c r="JA258" i="5"/>
  <c r="IY258" i="5"/>
  <c r="IW258" i="5"/>
  <c r="IT258" i="5"/>
  <c r="IR258" i="5"/>
  <c r="IP258" i="5"/>
  <c r="IN258" i="5"/>
  <c r="IK258" i="5"/>
  <c r="II258" i="5"/>
  <c r="IG258" i="5"/>
  <c r="IE258" i="5"/>
  <c r="IB258" i="5"/>
  <c r="HZ258" i="5"/>
  <c r="HX258" i="5"/>
  <c r="HV258" i="5"/>
  <c r="HS258" i="5"/>
  <c r="HQ258" i="5"/>
  <c r="HO258" i="5"/>
  <c r="HM258" i="5"/>
  <c r="HJ258" i="5"/>
  <c r="HH258" i="5"/>
  <c r="HF258" i="5"/>
  <c r="HD258" i="5"/>
  <c r="HA258" i="5"/>
  <c r="GY258" i="5"/>
  <c r="GW258" i="5"/>
  <c r="GU258" i="5"/>
  <c r="GR258" i="5"/>
  <c r="GP258" i="5"/>
  <c r="GN258" i="5"/>
  <c r="GL258" i="5"/>
  <c r="GI258" i="5"/>
  <c r="GG258" i="5"/>
  <c r="GE258" i="5"/>
  <c r="GC258" i="5"/>
  <c r="FZ258" i="5"/>
  <c r="FX258" i="5"/>
  <c r="FV258" i="5"/>
  <c r="FT258" i="5"/>
  <c r="FQ258" i="5"/>
  <c r="FO258" i="5"/>
  <c r="FM258" i="5"/>
  <c r="FK258" i="5"/>
  <c r="FH258" i="5"/>
  <c r="FF258" i="5"/>
  <c r="FD258" i="5"/>
  <c r="FB258" i="5"/>
  <c r="EY258" i="5"/>
  <c r="EW258" i="5"/>
  <c r="EU258" i="5"/>
  <c r="ES258" i="5"/>
  <c r="EP258" i="5"/>
  <c r="EN258" i="5"/>
  <c r="EL258" i="5"/>
  <c r="EJ258" i="5"/>
  <c r="EG258" i="5"/>
  <c r="EE258" i="5"/>
  <c r="EC258" i="5"/>
  <c r="EA258" i="5"/>
  <c r="DX258" i="5"/>
  <c r="DV258" i="5"/>
  <c r="DT258" i="5"/>
  <c r="DR258" i="5"/>
  <c r="DO258" i="5"/>
  <c r="DM258" i="5"/>
  <c r="DK258" i="5"/>
  <c r="DI258" i="5"/>
  <c r="DF258" i="5"/>
  <c r="DD258" i="5"/>
  <c r="DB258" i="5"/>
  <c r="CZ258" i="5"/>
  <c r="CW258" i="5"/>
  <c r="CU258" i="5"/>
  <c r="CS258" i="5"/>
  <c r="CQ258" i="5"/>
  <c r="CN258" i="5"/>
  <c r="CL258" i="5"/>
  <c r="CJ258" i="5"/>
  <c r="CH258" i="5"/>
  <c r="CE258" i="5"/>
  <c r="CC258" i="5"/>
  <c r="CA258" i="5"/>
  <c r="BY258" i="5"/>
  <c r="BV258" i="5"/>
  <c r="BT258" i="5"/>
  <c r="BR258" i="5"/>
  <c r="BP258" i="5"/>
  <c r="BM258" i="5"/>
  <c r="BK258" i="5"/>
  <c r="BI258" i="5"/>
  <c r="BG258" i="5"/>
  <c r="BD258" i="5"/>
  <c r="BB258" i="5"/>
  <c r="AZ258" i="5"/>
  <c r="AX258" i="5"/>
  <c r="AU258" i="5"/>
  <c r="AS258" i="5"/>
  <c r="AQ258" i="5"/>
  <c r="AO258" i="5"/>
  <c r="AJ258" i="5"/>
  <c r="AH258" i="5"/>
  <c r="AF258" i="5"/>
  <c r="AA258" i="5"/>
  <c r="Y258" i="5"/>
  <c r="W258" i="5"/>
  <c r="T258" i="5"/>
  <c r="R258" i="5"/>
  <c r="P258" i="5"/>
  <c r="N258" i="5"/>
  <c r="K258" i="5"/>
  <c r="I258" i="5"/>
  <c r="G258" i="5"/>
  <c r="E258" i="5"/>
  <c r="NG255" i="5"/>
  <c r="NE255" i="5"/>
  <c r="NC255" i="5"/>
  <c r="NA255" i="5"/>
  <c r="MX255" i="5"/>
  <c r="MV255" i="5"/>
  <c r="MT255" i="5"/>
  <c r="MR255" i="5"/>
  <c r="MO255" i="5"/>
  <c r="MM255" i="5"/>
  <c r="MK255" i="5"/>
  <c r="MI255" i="5"/>
  <c r="MF255" i="5"/>
  <c r="MD255" i="5"/>
  <c r="MB255" i="5"/>
  <c r="LZ255" i="5"/>
  <c r="LW255" i="5"/>
  <c r="LU255" i="5"/>
  <c r="LS255" i="5"/>
  <c r="LQ255" i="5"/>
  <c r="LN255" i="5"/>
  <c r="LL255" i="5"/>
  <c r="LJ255" i="5"/>
  <c r="LH255" i="5"/>
  <c r="LE255" i="5"/>
  <c r="LC255" i="5"/>
  <c r="LA255" i="5"/>
  <c r="KY255" i="5"/>
  <c r="KV255" i="5"/>
  <c r="KT255" i="5"/>
  <c r="KR255" i="5"/>
  <c r="KP255" i="5"/>
  <c r="KM255" i="5"/>
  <c r="KK255" i="5"/>
  <c r="KI255" i="5"/>
  <c r="KG255" i="5"/>
  <c r="KD255" i="5"/>
  <c r="KB255" i="5"/>
  <c r="JZ255" i="5"/>
  <c r="JX255" i="5"/>
  <c r="JU255" i="5"/>
  <c r="JS255" i="5"/>
  <c r="JQ255" i="5"/>
  <c r="JO255" i="5"/>
  <c r="JL255" i="5"/>
  <c r="JJ255" i="5"/>
  <c r="JH255" i="5"/>
  <c r="JF255" i="5"/>
  <c r="JC255" i="5"/>
  <c r="JA255" i="5"/>
  <c r="IY255" i="5"/>
  <c r="IW255" i="5"/>
  <c r="IT255" i="5"/>
  <c r="IR255" i="5"/>
  <c r="IP255" i="5"/>
  <c r="IN255" i="5"/>
  <c r="IK255" i="5"/>
  <c r="II255" i="5"/>
  <c r="IG255" i="5"/>
  <c r="IE255" i="5"/>
  <c r="IB255" i="5"/>
  <c r="HZ255" i="5"/>
  <c r="HX255" i="5"/>
  <c r="HV255" i="5"/>
  <c r="HS255" i="5"/>
  <c r="HQ255" i="5"/>
  <c r="HO255" i="5"/>
  <c r="HM255" i="5"/>
  <c r="HJ255" i="5"/>
  <c r="HH255" i="5"/>
  <c r="HF255" i="5"/>
  <c r="HD255" i="5"/>
  <c r="HA255" i="5"/>
  <c r="GY255" i="5"/>
  <c r="GW255" i="5"/>
  <c r="GU255" i="5"/>
  <c r="GR255" i="5"/>
  <c r="GP255" i="5"/>
  <c r="GN255" i="5"/>
  <c r="GL255" i="5"/>
  <c r="GI255" i="5"/>
  <c r="GG255" i="5"/>
  <c r="GE255" i="5"/>
  <c r="GC255" i="5"/>
  <c r="FZ255" i="5"/>
  <c r="FX255" i="5"/>
  <c r="FV255" i="5"/>
  <c r="FT255" i="5"/>
  <c r="FQ255" i="5"/>
  <c r="FO255" i="5"/>
  <c r="FM255" i="5"/>
  <c r="FK255" i="5"/>
  <c r="FH255" i="5"/>
  <c r="FF255" i="5"/>
  <c r="FD255" i="5"/>
  <c r="FB255" i="5"/>
  <c r="EY255" i="5"/>
  <c r="EW255" i="5"/>
  <c r="EU255" i="5"/>
  <c r="ES255" i="5"/>
  <c r="EP255" i="5"/>
  <c r="EN255" i="5"/>
  <c r="EL255" i="5"/>
  <c r="EJ255" i="5"/>
  <c r="EG255" i="5"/>
  <c r="EE255" i="5"/>
  <c r="EC255" i="5"/>
  <c r="EA255" i="5"/>
  <c r="DX255" i="5"/>
  <c r="DV255" i="5"/>
  <c r="DT255" i="5"/>
  <c r="DR255" i="5"/>
  <c r="DO255" i="5"/>
  <c r="DM255" i="5"/>
  <c r="DK255" i="5"/>
  <c r="DI255" i="5"/>
  <c r="DF255" i="5"/>
  <c r="DD255" i="5"/>
  <c r="DB255" i="5"/>
  <c r="CZ255" i="5"/>
  <c r="CW255" i="5"/>
  <c r="CU255" i="5"/>
  <c r="CS255" i="5"/>
  <c r="CQ255" i="5"/>
  <c r="CN255" i="5"/>
  <c r="CL255" i="5"/>
  <c r="CJ255" i="5"/>
  <c r="CH255" i="5"/>
  <c r="CE255" i="5"/>
  <c r="CC255" i="5"/>
  <c r="CA255" i="5"/>
  <c r="BY255" i="5"/>
  <c r="BV255" i="5"/>
  <c r="BT255" i="5"/>
  <c r="BR255" i="5"/>
  <c r="BP255" i="5"/>
  <c r="BM255" i="5"/>
  <c r="BK255" i="5"/>
  <c r="BI255" i="5"/>
  <c r="BG255" i="5"/>
  <c r="BD255" i="5"/>
  <c r="BB255" i="5"/>
  <c r="AZ255" i="5"/>
  <c r="AX255" i="5"/>
  <c r="AU255" i="5"/>
  <c r="AS255" i="5"/>
  <c r="AQ255" i="5"/>
  <c r="AO255" i="5"/>
  <c r="AJ255" i="5"/>
  <c r="AH255" i="5"/>
  <c r="AF255" i="5"/>
  <c r="AA255" i="5"/>
  <c r="Y255" i="5"/>
  <c r="W255" i="5"/>
  <c r="T255" i="5"/>
  <c r="R255" i="5"/>
  <c r="P255" i="5"/>
  <c r="N255" i="5"/>
  <c r="K255" i="5"/>
  <c r="I255" i="5"/>
  <c r="G255" i="5"/>
  <c r="E255" i="5"/>
  <c r="NG252" i="5"/>
  <c r="NE252" i="5"/>
  <c r="NC252" i="5"/>
  <c r="NA252" i="5"/>
  <c r="MX252" i="5"/>
  <c r="MV252" i="5"/>
  <c r="MT252" i="5"/>
  <c r="MR252" i="5"/>
  <c r="MO252" i="5"/>
  <c r="MM252" i="5"/>
  <c r="MK252" i="5"/>
  <c r="MI252" i="5"/>
  <c r="MF252" i="5"/>
  <c r="MD252" i="5"/>
  <c r="MB252" i="5"/>
  <c r="LZ252" i="5"/>
  <c r="LW252" i="5"/>
  <c r="LU252" i="5"/>
  <c r="LS252" i="5"/>
  <c r="LQ252" i="5"/>
  <c r="LN252" i="5"/>
  <c r="LL252" i="5"/>
  <c r="LJ252" i="5"/>
  <c r="LH252" i="5"/>
  <c r="LE252" i="5"/>
  <c r="LC252" i="5"/>
  <c r="LA252" i="5"/>
  <c r="KY252" i="5"/>
  <c r="KV252" i="5"/>
  <c r="KT252" i="5"/>
  <c r="KR252" i="5"/>
  <c r="KP252" i="5"/>
  <c r="KM252" i="5"/>
  <c r="KK252" i="5"/>
  <c r="KI252" i="5"/>
  <c r="KG252" i="5"/>
  <c r="KD252" i="5"/>
  <c r="KB252" i="5"/>
  <c r="JZ252" i="5"/>
  <c r="JX252" i="5"/>
  <c r="JU252" i="5"/>
  <c r="JS252" i="5"/>
  <c r="JQ252" i="5"/>
  <c r="JO252" i="5"/>
  <c r="JL252" i="5"/>
  <c r="JJ252" i="5"/>
  <c r="JH252" i="5"/>
  <c r="JF252" i="5"/>
  <c r="JC252" i="5"/>
  <c r="JA252" i="5"/>
  <c r="IY252" i="5"/>
  <c r="IW252" i="5"/>
  <c r="IT252" i="5"/>
  <c r="IR252" i="5"/>
  <c r="IP252" i="5"/>
  <c r="IN252" i="5"/>
  <c r="IK252" i="5"/>
  <c r="II252" i="5"/>
  <c r="IG252" i="5"/>
  <c r="IE252" i="5"/>
  <c r="IB252" i="5"/>
  <c r="HZ252" i="5"/>
  <c r="HX252" i="5"/>
  <c r="HV252" i="5"/>
  <c r="HS252" i="5"/>
  <c r="HQ252" i="5"/>
  <c r="HO252" i="5"/>
  <c r="HM252" i="5"/>
  <c r="HJ252" i="5"/>
  <c r="HH252" i="5"/>
  <c r="HF252" i="5"/>
  <c r="HD252" i="5"/>
  <c r="HA252" i="5"/>
  <c r="GY252" i="5"/>
  <c r="GW252" i="5"/>
  <c r="GU252" i="5"/>
  <c r="GR252" i="5"/>
  <c r="GP252" i="5"/>
  <c r="GN252" i="5"/>
  <c r="GL252" i="5"/>
  <c r="GI252" i="5"/>
  <c r="GG252" i="5"/>
  <c r="GE252" i="5"/>
  <c r="GC252" i="5"/>
  <c r="FZ252" i="5"/>
  <c r="FX252" i="5"/>
  <c r="FV252" i="5"/>
  <c r="FT252" i="5"/>
  <c r="FQ252" i="5"/>
  <c r="FO252" i="5"/>
  <c r="FM252" i="5"/>
  <c r="FK252" i="5"/>
  <c r="FH252" i="5"/>
  <c r="FF252" i="5"/>
  <c r="FD252" i="5"/>
  <c r="FB252" i="5"/>
  <c r="EY252" i="5"/>
  <c r="EW252" i="5"/>
  <c r="EU252" i="5"/>
  <c r="ES252" i="5"/>
  <c r="EP252" i="5"/>
  <c r="EN252" i="5"/>
  <c r="EL252" i="5"/>
  <c r="EJ252" i="5"/>
  <c r="EG252" i="5"/>
  <c r="EE252" i="5"/>
  <c r="EC252" i="5"/>
  <c r="EA252" i="5"/>
  <c r="DX252" i="5"/>
  <c r="DV252" i="5"/>
  <c r="DT252" i="5"/>
  <c r="DR252" i="5"/>
  <c r="DO252" i="5"/>
  <c r="DM252" i="5"/>
  <c r="DK252" i="5"/>
  <c r="DI252" i="5"/>
  <c r="DF252" i="5"/>
  <c r="DD252" i="5"/>
  <c r="DB252" i="5"/>
  <c r="CZ252" i="5"/>
  <c r="CW252" i="5"/>
  <c r="CU252" i="5"/>
  <c r="CS252" i="5"/>
  <c r="CQ252" i="5"/>
  <c r="CN252" i="5"/>
  <c r="CL252" i="5"/>
  <c r="CJ252" i="5"/>
  <c r="CH252" i="5"/>
  <c r="CE252" i="5"/>
  <c r="CC252" i="5"/>
  <c r="CA252" i="5"/>
  <c r="BY252" i="5"/>
  <c r="BV252" i="5"/>
  <c r="BT252" i="5"/>
  <c r="BR252" i="5"/>
  <c r="BP252" i="5"/>
  <c r="BM252" i="5"/>
  <c r="BK252" i="5"/>
  <c r="BI252" i="5"/>
  <c r="BG252" i="5"/>
  <c r="BD252" i="5"/>
  <c r="BB252" i="5"/>
  <c r="AZ252" i="5"/>
  <c r="AX252" i="5"/>
  <c r="AU252" i="5"/>
  <c r="AS252" i="5"/>
  <c r="AQ252" i="5"/>
  <c r="AO252" i="5"/>
  <c r="AJ252" i="5"/>
  <c r="AH252" i="5"/>
  <c r="AF252" i="5"/>
  <c r="AA252" i="5"/>
  <c r="Y252" i="5"/>
  <c r="W252" i="5"/>
  <c r="T252" i="5"/>
  <c r="R252" i="5"/>
  <c r="P252" i="5"/>
  <c r="N252" i="5"/>
  <c r="K252" i="5"/>
  <c r="I252" i="5"/>
  <c r="G252" i="5"/>
  <c r="E252" i="5"/>
  <c r="NG249" i="5"/>
  <c r="NE249" i="5"/>
  <c r="NC249" i="5"/>
  <c r="NA249" i="5"/>
  <c r="MX249" i="5"/>
  <c r="MV249" i="5"/>
  <c r="MT249" i="5"/>
  <c r="MR249" i="5"/>
  <c r="MO249" i="5"/>
  <c r="MM249" i="5"/>
  <c r="MK249" i="5"/>
  <c r="MI249" i="5"/>
  <c r="MF249" i="5"/>
  <c r="MD249" i="5"/>
  <c r="MB249" i="5"/>
  <c r="LZ249" i="5"/>
  <c r="LW249" i="5"/>
  <c r="LU249" i="5"/>
  <c r="LS249" i="5"/>
  <c r="LQ249" i="5"/>
  <c r="LN249" i="5"/>
  <c r="LL249" i="5"/>
  <c r="LJ249" i="5"/>
  <c r="LH249" i="5"/>
  <c r="LE249" i="5"/>
  <c r="LC249" i="5"/>
  <c r="LA249" i="5"/>
  <c r="KY249" i="5"/>
  <c r="KV249" i="5"/>
  <c r="KT249" i="5"/>
  <c r="KR249" i="5"/>
  <c r="KP249" i="5"/>
  <c r="KM249" i="5"/>
  <c r="KK249" i="5"/>
  <c r="KI249" i="5"/>
  <c r="KG249" i="5"/>
  <c r="KD249" i="5"/>
  <c r="KB249" i="5"/>
  <c r="JZ249" i="5"/>
  <c r="JX249" i="5"/>
  <c r="JU249" i="5"/>
  <c r="JS249" i="5"/>
  <c r="JQ249" i="5"/>
  <c r="JO249" i="5"/>
  <c r="JL249" i="5"/>
  <c r="JJ249" i="5"/>
  <c r="JH249" i="5"/>
  <c r="JF249" i="5"/>
  <c r="JC249" i="5"/>
  <c r="JA249" i="5"/>
  <c r="IY249" i="5"/>
  <c r="IW249" i="5"/>
  <c r="IT249" i="5"/>
  <c r="IR249" i="5"/>
  <c r="IP249" i="5"/>
  <c r="IN249" i="5"/>
  <c r="IK249" i="5"/>
  <c r="II249" i="5"/>
  <c r="IG249" i="5"/>
  <c r="IE249" i="5"/>
  <c r="IB249" i="5"/>
  <c r="HZ249" i="5"/>
  <c r="HX249" i="5"/>
  <c r="HV249" i="5"/>
  <c r="HS249" i="5"/>
  <c r="HQ249" i="5"/>
  <c r="HO249" i="5"/>
  <c r="HM249" i="5"/>
  <c r="HJ249" i="5"/>
  <c r="HH249" i="5"/>
  <c r="HF249" i="5"/>
  <c r="HD249" i="5"/>
  <c r="HA249" i="5"/>
  <c r="GY249" i="5"/>
  <c r="GW249" i="5"/>
  <c r="GU249" i="5"/>
  <c r="GR249" i="5"/>
  <c r="GP249" i="5"/>
  <c r="GN249" i="5"/>
  <c r="GL249" i="5"/>
  <c r="GI249" i="5"/>
  <c r="GG249" i="5"/>
  <c r="GE249" i="5"/>
  <c r="GC249" i="5"/>
  <c r="FZ249" i="5"/>
  <c r="FX249" i="5"/>
  <c r="FV249" i="5"/>
  <c r="FT249" i="5"/>
  <c r="FQ249" i="5"/>
  <c r="FO249" i="5"/>
  <c r="FM249" i="5"/>
  <c r="FK249" i="5"/>
  <c r="FH249" i="5"/>
  <c r="FF249" i="5"/>
  <c r="FD249" i="5"/>
  <c r="FB249" i="5"/>
  <c r="EY249" i="5"/>
  <c r="EW249" i="5"/>
  <c r="EU249" i="5"/>
  <c r="ES249" i="5"/>
  <c r="EP249" i="5"/>
  <c r="EN249" i="5"/>
  <c r="EL249" i="5"/>
  <c r="EJ249" i="5"/>
  <c r="EG249" i="5"/>
  <c r="EE249" i="5"/>
  <c r="EC249" i="5"/>
  <c r="EA249" i="5"/>
  <c r="DX249" i="5"/>
  <c r="DV249" i="5"/>
  <c r="DT249" i="5"/>
  <c r="DR249" i="5"/>
  <c r="DO249" i="5"/>
  <c r="DM249" i="5"/>
  <c r="DK249" i="5"/>
  <c r="DI249" i="5"/>
  <c r="DF249" i="5"/>
  <c r="DD249" i="5"/>
  <c r="DB249" i="5"/>
  <c r="CZ249" i="5"/>
  <c r="CW249" i="5"/>
  <c r="CU249" i="5"/>
  <c r="CS249" i="5"/>
  <c r="CQ249" i="5"/>
  <c r="CN249" i="5"/>
  <c r="CL249" i="5"/>
  <c r="CJ249" i="5"/>
  <c r="CH249" i="5"/>
  <c r="CE249" i="5"/>
  <c r="CC249" i="5"/>
  <c r="CA249" i="5"/>
  <c r="BY249" i="5"/>
  <c r="BV249" i="5"/>
  <c r="BT249" i="5"/>
  <c r="BR249" i="5"/>
  <c r="BP249" i="5"/>
  <c r="BM249" i="5"/>
  <c r="BK249" i="5"/>
  <c r="BI249" i="5"/>
  <c r="BG249" i="5"/>
  <c r="BD249" i="5"/>
  <c r="BB249" i="5"/>
  <c r="AZ249" i="5"/>
  <c r="AX249" i="5"/>
  <c r="AU249" i="5"/>
  <c r="AS249" i="5"/>
  <c r="AQ249" i="5"/>
  <c r="AO249" i="5"/>
  <c r="AJ249" i="5"/>
  <c r="AH249" i="5"/>
  <c r="AF249" i="5"/>
  <c r="AA249" i="5"/>
  <c r="Y249" i="5"/>
  <c r="W249" i="5"/>
  <c r="T249" i="5"/>
  <c r="R249" i="5"/>
  <c r="P249" i="5"/>
  <c r="N249" i="5"/>
  <c r="K249" i="5"/>
  <c r="I249" i="5"/>
  <c r="G249" i="5"/>
  <c r="E249" i="5"/>
  <c r="NG246" i="5"/>
  <c r="NE246" i="5"/>
  <c r="NC246" i="5"/>
  <c r="NA246" i="5"/>
  <c r="MX246" i="5"/>
  <c r="MV246" i="5"/>
  <c r="MT246" i="5"/>
  <c r="MR246" i="5"/>
  <c r="MO246" i="5"/>
  <c r="MM246" i="5"/>
  <c r="MK246" i="5"/>
  <c r="MI246" i="5"/>
  <c r="MF246" i="5"/>
  <c r="MD246" i="5"/>
  <c r="MB246" i="5"/>
  <c r="LZ246" i="5"/>
  <c r="LW246" i="5"/>
  <c r="LU246" i="5"/>
  <c r="LS246" i="5"/>
  <c r="LQ246" i="5"/>
  <c r="LN246" i="5"/>
  <c r="LL246" i="5"/>
  <c r="LJ246" i="5"/>
  <c r="LH246" i="5"/>
  <c r="LE246" i="5"/>
  <c r="LC246" i="5"/>
  <c r="LA246" i="5"/>
  <c r="KY246" i="5"/>
  <c r="KV246" i="5"/>
  <c r="KT246" i="5"/>
  <c r="KR246" i="5"/>
  <c r="KP246" i="5"/>
  <c r="KM246" i="5"/>
  <c r="KK246" i="5"/>
  <c r="KI246" i="5"/>
  <c r="KG246" i="5"/>
  <c r="KD246" i="5"/>
  <c r="KB246" i="5"/>
  <c r="JZ246" i="5"/>
  <c r="JX246" i="5"/>
  <c r="JU246" i="5"/>
  <c r="JS246" i="5"/>
  <c r="JQ246" i="5"/>
  <c r="JO246" i="5"/>
  <c r="JL246" i="5"/>
  <c r="JJ246" i="5"/>
  <c r="JH246" i="5"/>
  <c r="JF246" i="5"/>
  <c r="JC246" i="5"/>
  <c r="JA246" i="5"/>
  <c r="IY246" i="5"/>
  <c r="IW246" i="5"/>
  <c r="IT246" i="5"/>
  <c r="IR246" i="5"/>
  <c r="IP246" i="5"/>
  <c r="IN246" i="5"/>
  <c r="IK246" i="5"/>
  <c r="II246" i="5"/>
  <c r="IG246" i="5"/>
  <c r="IE246" i="5"/>
  <c r="IB246" i="5"/>
  <c r="HZ246" i="5"/>
  <c r="HX246" i="5"/>
  <c r="HV246" i="5"/>
  <c r="HS246" i="5"/>
  <c r="HQ246" i="5"/>
  <c r="HO246" i="5"/>
  <c r="HM246" i="5"/>
  <c r="HJ246" i="5"/>
  <c r="HH246" i="5"/>
  <c r="HF246" i="5"/>
  <c r="HD246" i="5"/>
  <c r="HA246" i="5"/>
  <c r="GY246" i="5"/>
  <c r="GW246" i="5"/>
  <c r="GU246" i="5"/>
  <c r="GR246" i="5"/>
  <c r="GP246" i="5"/>
  <c r="GN246" i="5"/>
  <c r="GL246" i="5"/>
  <c r="GI246" i="5"/>
  <c r="GG246" i="5"/>
  <c r="GE246" i="5"/>
  <c r="GC246" i="5"/>
  <c r="FZ246" i="5"/>
  <c r="FX246" i="5"/>
  <c r="FV246" i="5"/>
  <c r="FT246" i="5"/>
  <c r="FQ246" i="5"/>
  <c r="FO246" i="5"/>
  <c r="FM246" i="5"/>
  <c r="FK246" i="5"/>
  <c r="FH246" i="5"/>
  <c r="FF246" i="5"/>
  <c r="FD246" i="5"/>
  <c r="FB246" i="5"/>
  <c r="EY246" i="5"/>
  <c r="EW246" i="5"/>
  <c r="EU246" i="5"/>
  <c r="ES246" i="5"/>
  <c r="EP246" i="5"/>
  <c r="EN246" i="5"/>
  <c r="EL246" i="5"/>
  <c r="EJ246" i="5"/>
  <c r="EG246" i="5"/>
  <c r="EE246" i="5"/>
  <c r="EC246" i="5"/>
  <c r="EA246" i="5"/>
  <c r="DX246" i="5"/>
  <c r="DV246" i="5"/>
  <c r="DT246" i="5"/>
  <c r="DR246" i="5"/>
  <c r="DO246" i="5"/>
  <c r="DM246" i="5"/>
  <c r="DK246" i="5"/>
  <c r="DI246" i="5"/>
  <c r="DF246" i="5"/>
  <c r="DD246" i="5"/>
  <c r="DB246" i="5"/>
  <c r="CZ246" i="5"/>
  <c r="CW246" i="5"/>
  <c r="CU246" i="5"/>
  <c r="CS246" i="5"/>
  <c r="CQ246" i="5"/>
  <c r="CN246" i="5"/>
  <c r="CL246" i="5"/>
  <c r="CJ246" i="5"/>
  <c r="CH246" i="5"/>
  <c r="CE246" i="5"/>
  <c r="CC246" i="5"/>
  <c r="CA246" i="5"/>
  <c r="BY246" i="5"/>
  <c r="BV246" i="5"/>
  <c r="BT246" i="5"/>
  <c r="BR246" i="5"/>
  <c r="BP246" i="5"/>
  <c r="BM246" i="5"/>
  <c r="BK246" i="5"/>
  <c r="BI246" i="5"/>
  <c r="BG246" i="5"/>
  <c r="BD246" i="5"/>
  <c r="BB246" i="5"/>
  <c r="AZ246" i="5"/>
  <c r="AX246" i="5"/>
  <c r="AU246" i="5"/>
  <c r="AS246" i="5"/>
  <c r="AQ246" i="5"/>
  <c r="AO246" i="5"/>
  <c r="AJ246" i="5"/>
  <c r="AH246" i="5"/>
  <c r="AF246" i="5"/>
  <c r="AA246" i="5"/>
  <c r="Y246" i="5"/>
  <c r="W246" i="5"/>
  <c r="T246" i="5"/>
  <c r="R246" i="5"/>
  <c r="P246" i="5"/>
  <c r="N246" i="5"/>
  <c r="K246" i="5"/>
  <c r="I246" i="5"/>
  <c r="G246" i="5"/>
  <c r="E246" i="5"/>
  <c r="NG240" i="5"/>
  <c r="NE240" i="5"/>
  <c r="NC240" i="5"/>
  <c r="NA240" i="5"/>
  <c r="MX240" i="5"/>
  <c r="MV240" i="5"/>
  <c r="MT240" i="5"/>
  <c r="MR240" i="5"/>
  <c r="MO240" i="5"/>
  <c r="MM240" i="5"/>
  <c r="MK240" i="5"/>
  <c r="MI240" i="5"/>
  <c r="MF240" i="5"/>
  <c r="MD240" i="5"/>
  <c r="MB240" i="5"/>
  <c r="LZ240" i="5"/>
  <c r="LW240" i="5"/>
  <c r="LU240" i="5"/>
  <c r="LS240" i="5"/>
  <c r="LQ240" i="5"/>
  <c r="LN240" i="5"/>
  <c r="LL240" i="5"/>
  <c r="LJ240" i="5"/>
  <c r="LH240" i="5"/>
  <c r="LE240" i="5"/>
  <c r="LC240" i="5"/>
  <c r="LA240" i="5"/>
  <c r="KY240" i="5"/>
  <c r="KV240" i="5"/>
  <c r="KT240" i="5"/>
  <c r="KR240" i="5"/>
  <c r="KP240" i="5"/>
  <c r="KM240" i="5"/>
  <c r="KK240" i="5"/>
  <c r="KI240" i="5"/>
  <c r="KG240" i="5"/>
  <c r="KD240" i="5"/>
  <c r="KB240" i="5"/>
  <c r="JZ240" i="5"/>
  <c r="JX240" i="5"/>
  <c r="JU240" i="5"/>
  <c r="JS240" i="5"/>
  <c r="JQ240" i="5"/>
  <c r="JO240" i="5"/>
  <c r="JL240" i="5"/>
  <c r="JJ240" i="5"/>
  <c r="JH240" i="5"/>
  <c r="JF240" i="5"/>
  <c r="JC240" i="5"/>
  <c r="JA240" i="5"/>
  <c r="IY240" i="5"/>
  <c r="IW240" i="5"/>
  <c r="IT240" i="5"/>
  <c r="IR240" i="5"/>
  <c r="IP240" i="5"/>
  <c r="IN240" i="5"/>
  <c r="IK240" i="5"/>
  <c r="II240" i="5"/>
  <c r="IG240" i="5"/>
  <c r="IE240" i="5"/>
  <c r="IB240" i="5"/>
  <c r="HZ240" i="5"/>
  <c r="HX240" i="5"/>
  <c r="HV240" i="5"/>
  <c r="HS240" i="5"/>
  <c r="HQ240" i="5"/>
  <c r="HO240" i="5"/>
  <c r="HM240" i="5"/>
  <c r="HJ240" i="5"/>
  <c r="HH240" i="5"/>
  <c r="HF240" i="5"/>
  <c r="HD240" i="5"/>
  <c r="HA240" i="5"/>
  <c r="GY240" i="5"/>
  <c r="GW240" i="5"/>
  <c r="GU240" i="5"/>
  <c r="GR240" i="5"/>
  <c r="GP240" i="5"/>
  <c r="GN240" i="5"/>
  <c r="GL240" i="5"/>
  <c r="GI240" i="5"/>
  <c r="GG240" i="5"/>
  <c r="GE240" i="5"/>
  <c r="GC240" i="5"/>
  <c r="FZ240" i="5"/>
  <c r="FX240" i="5"/>
  <c r="FV240" i="5"/>
  <c r="FT240" i="5"/>
  <c r="FQ240" i="5"/>
  <c r="FO240" i="5"/>
  <c r="FM240" i="5"/>
  <c r="FK240" i="5"/>
  <c r="FH240" i="5"/>
  <c r="FF240" i="5"/>
  <c r="FD240" i="5"/>
  <c r="FB240" i="5"/>
  <c r="EY240" i="5"/>
  <c r="EW240" i="5"/>
  <c r="EU240" i="5"/>
  <c r="ES240" i="5"/>
  <c r="EP240" i="5"/>
  <c r="EN240" i="5"/>
  <c r="EL240" i="5"/>
  <c r="EJ240" i="5"/>
  <c r="EG240" i="5"/>
  <c r="EE240" i="5"/>
  <c r="EC240" i="5"/>
  <c r="EA240" i="5"/>
  <c r="DX240" i="5"/>
  <c r="DV240" i="5"/>
  <c r="DT240" i="5"/>
  <c r="DR240" i="5"/>
  <c r="DO240" i="5"/>
  <c r="DM240" i="5"/>
  <c r="DK240" i="5"/>
  <c r="DI240" i="5"/>
  <c r="DF240" i="5"/>
  <c r="DD240" i="5"/>
  <c r="DB240" i="5"/>
  <c r="CZ240" i="5"/>
  <c r="CW240" i="5"/>
  <c r="CU240" i="5"/>
  <c r="CS240" i="5"/>
  <c r="CQ240" i="5"/>
  <c r="CN240" i="5"/>
  <c r="CL240" i="5"/>
  <c r="CJ240" i="5"/>
  <c r="CH240" i="5"/>
  <c r="CE240" i="5"/>
  <c r="CC240" i="5"/>
  <c r="CA240" i="5"/>
  <c r="BY240" i="5"/>
  <c r="BV240" i="5"/>
  <c r="BT240" i="5"/>
  <c r="BR240" i="5"/>
  <c r="BP240" i="5"/>
  <c r="BM240" i="5"/>
  <c r="BK240" i="5"/>
  <c r="BI240" i="5"/>
  <c r="BG240" i="5"/>
  <c r="BD240" i="5"/>
  <c r="BB240" i="5"/>
  <c r="AZ240" i="5"/>
  <c r="AX240" i="5"/>
  <c r="AU240" i="5"/>
  <c r="AS240" i="5"/>
  <c r="AQ240" i="5"/>
  <c r="AO240" i="5"/>
  <c r="AJ240" i="5"/>
  <c r="AH240" i="5"/>
  <c r="AF240" i="5"/>
  <c r="AA240" i="5"/>
  <c r="Y240" i="5"/>
  <c r="W240" i="5"/>
  <c r="T240" i="5"/>
  <c r="R240" i="5"/>
  <c r="P240" i="5"/>
  <c r="N240" i="5"/>
  <c r="K240" i="5"/>
  <c r="I240" i="5"/>
  <c r="G240" i="5"/>
  <c r="E240" i="5"/>
  <c r="NG234" i="5"/>
  <c r="NE234" i="5"/>
  <c r="NC234" i="5"/>
  <c r="NA234" i="5"/>
  <c r="MX234" i="5"/>
  <c r="MV234" i="5"/>
  <c r="MT234" i="5"/>
  <c r="MR234" i="5"/>
  <c r="MO234" i="5"/>
  <c r="MM234" i="5"/>
  <c r="MK234" i="5"/>
  <c r="MI234" i="5"/>
  <c r="MF234" i="5"/>
  <c r="MD234" i="5"/>
  <c r="MB234" i="5"/>
  <c r="LZ234" i="5"/>
  <c r="LW234" i="5"/>
  <c r="LU234" i="5"/>
  <c r="LS234" i="5"/>
  <c r="LQ234" i="5"/>
  <c r="LN234" i="5"/>
  <c r="LL234" i="5"/>
  <c r="LJ234" i="5"/>
  <c r="LH234" i="5"/>
  <c r="LE234" i="5"/>
  <c r="LC234" i="5"/>
  <c r="LA234" i="5"/>
  <c r="KY234" i="5"/>
  <c r="KV234" i="5"/>
  <c r="KT234" i="5"/>
  <c r="KR234" i="5"/>
  <c r="KP234" i="5"/>
  <c r="KM234" i="5"/>
  <c r="KK234" i="5"/>
  <c r="KI234" i="5"/>
  <c r="KG234" i="5"/>
  <c r="KD234" i="5"/>
  <c r="KB234" i="5"/>
  <c r="JZ234" i="5"/>
  <c r="JX234" i="5"/>
  <c r="JU234" i="5"/>
  <c r="JS234" i="5"/>
  <c r="JQ234" i="5"/>
  <c r="JO234" i="5"/>
  <c r="JL234" i="5"/>
  <c r="JJ234" i="5"/>
  <c r="JH234" i="5"/>
  <c r="JF234" i="5"/>
  <c r="JC234" i="5"/>
  <c r="JA234" i="5"/>
  <c r="IY234" i="5"/>
  <c r="IW234" i="5"/>
  <c r="IT234" i="5"/>
  <c r="IR234" i="5"/>
  <c r="IP234" i="5"/>
  <c r="IN234" i="5"/>
  <c r="IK234" i="5"/>
  <c r="II234" i="5"/>
  <c r="IG234" i="5"/>
  <c r="IE234" i="5"/>
  <c r="IB234" i="5"/>
  <c r="HZ234" i="5"/>
  <c r="HX234" i="5"/>
  <c r="HV234" i="5"/>
  <c r="HS234" i="5"/>
  <c r="HQ234" i="5"/>
  <c r="HO234" i="5"/>
  <c r="HM234" i="5"/>
  <c r="HJ234" i="5"/>
  <c r="HH234" i="5"/>
  <c r="HF234" i="5"/>
  <c r="HD234" i="5"/>
  <c r="HA234" i="5"/>
  <c r="GY234" i="5"/>
  <c r="GW234" i="5"/>
  <c r="GU234" i="5"/>
  <c r="GR234" i="5"/>
  <c r="GP234" i="5"/>
  <c r="GN234" i="5"/>
  <c r="GL234" i="5"/>
  <c r="GI234" i="5"/>
  <c r="GG234" i="5"/>
  <c r="GE234" i="5"/>
  <c r="GC234" i="5"/>
  <c r="FZ234" i="5"/>
  <c r="FX234" i="5"/>
  <c r="FV234" i="5"/>
  <c r="FT234" i="5"/>
  <c r="FQ234" i="5"/>
  <c r="FO234" i="5"/>
  <c r="FM234" i="5"/>
  <c r="FK234" i="5"/>
  <c r="FH234" i="5"/>
  <c r="FF234" i="5"/>
  <c r="FD234" i="5"/>
  <c r="FB234" i="5"/>
  <c r="EY234" i="5"/>
  <c r="EW234" i="5"/>
  <c r="EU234" i="5"/>
  <c r="ES234" i="5"/>
  <c r="EP234" i="5"/>
  <c r="EN234" i="5"/>
  <c r="EL234" i="5"/>
  <c r="EJ234" i="5"/>
  <c r="EG234" i="5"/>
  <c r="EE234" i="5"/>
  <c r="EC234" i="5"/>
  <c r="EA234" i="5"/>
  <c r="DX234" i="5"/>
  <c r="DV234" i="5"/>
  <c r="DT234" i="5"/>
  <c r="DR234" i="5"/>
  <c r="DO234" i="5"/>
  <c r="DM234" i="5"/>
  <c r="DK234" i="5"/>
  <c r="DI234" i="5"/>
  <c r="DF234" i="5"/>
  <c r="DD234" i="5"/>
  <c r="DB234" i="5"/>
  <c r="CZ234" i="5"/>
  <c r="CW234" i="5"/>
  <c r="CU234" i="5"/>
  <c r="CS234" i="5"/>
  <c r="CQ234" i="5"/>
  <c r="CN234" i="5"/>
  <c r="CL234" i="5"/>
  <c r="CJ234" i="5"/>
  <c r="CH234" i="5"/>
  <c r="CE234" i="5"/>
  <c r="CC234" i="5"/>
  <c r="CA234" i="5"/>
  <c r="BY234" i="5"/>
  <c r="BV234" i="5"/>
  <c r="BT234" i="5"/>
  <c r="BR234" i="5"/>
  <c r="BP234" i="5"/>
  <c r="BM234" i="5"/>
  <c r="BK234" i="5"/>
  <c r="BI234" i="5"/>
  <c r="BG234" i="5"/>
  <c r="BD234" i="5"/>
  <c r="BB234" i="5"/>
  <c r="AZ234" i="5"/>
  <c r="AX234" i="5"/>
  <c r="AU234" i="5"/>
  <c r="AS234" i="5"/>
  <c r="AQ234" i="5"/>
  <c r="AO234" i="5"/>
  <c r="AJ234" i="5"/>
  <c r="AH234" i="5"/>
  <c r="AF234" i="5"/>
  <c r="AA234" i="5"/>
  <c r="Y234" i="5"/>
  <c r="W234" i="5"/>
  <c r="T234" i="5"/>
  <c r="R234" i="5"/>
  <c r="P234" i="5"/>
  <c r="N234" i="5"/>
  <c r="K234" i="5"/>
  <c r="I234" i="5"/>
  <c r="G234" i="5"/>
  <c r="E234" i="5"/>
  <c r="NG231" i="5"/>
  <c r="NE231" i="5"/>
  <c r="NC231" i="5"/>
  <c r="NA231" i="5"/>
  <c r="MX231" i="5"/>
  <c r="MV231" i="5"/>
  <c r="MT231" i="5"/>
  <c r="MR231" i="5"/>
  <c r="MO231" i="5"/>
  <c r="MM231" i="5"/>
  <c r="MK231" i="5"/>
  <c r="MI231" i="5"/>
  <c r="MF231" i="5"/>
  <c r="MD231" i="5"/>
  <c r="MB231" i="5"/>
  <c r="LZ231" i="5"/>
  <c r="LW231" i="5"/>
  <c r="LU231" i="5"/>
  <c r="LS231" i="5"/>
  <c r="LQ231" i="5"/>
  <c r="LN231" i="5"/>
  <c r="LL231" i="5"/>
  <c r="LJ231" i="5"/>
  <c r="LH231" i="5"/>
  <c r="LE231" i="5"/>
  <c r="LC231" i="5"/>
  <c r="LA231" i="5"/>
  <c r="KY231" i="5"/>
  <c r="KV231" i="5"/>
  <c r="KT231" i="5"/>
  <c r="KR231" i="5"/>
  <c r="KP231" i="5"/>
  <c r="KM231" i="5"/>
  <c r="KK231" i="5"/>
  <c r="KI231" i="5"/>
  <c r="KG231" i="5"/>
  <c r="KD231" i="5"/>
  <c r="KB231" i="5"/>
  <c r="JZ231" i="5"/>
  <c r="JX231" i="5"/>
  <c r="JU231" i="5"/>
  <c r="JS231" i="5"/>
  <c r="JQ231" i="5"/>
  <c r="JO231" i="5"/>
  <c r="JL231" i="5"/>
  <c r="JJ231" i="5"/>
  <c r="JH231" i="5"/>
  <c r="JF231" i="5"/>
  <c r="JC231" i="5"/>
  <c r="JA231" i="5"/>
  <c r="IY231" i="5"/>
  <c r="IW231" i="5"/>
  <c r="IT231" i="5"/>
  <c r="IR231" i="5"/>
  <c r="IP231" i="5"/>
  <c r="IN231" i="5"/>
  <c r="IK231" i="5"/>
  <c r="II231" i="5"/>
  <c r="IG231" i="5"/>
  <c r="IE231" i="5"/>
  <c r="IB231" i="5"/>
  <c r="HZ231" i="5"/>
  <c r="HX231" i="5"/>
  <c r="HV231" i="5"/>
  <c r="HS231" i="5"/>
  <c r="HQ231" i="5"/>
  <c r="HO231" i="5"/>
  <c r="HM231" i="5"/>
  <c r="HJ231" i="5"/>
  <c r="HH231" i="5"/>
  <c r="HF231" i="5"/>
  <c r="HD231" i="5"/>
  <c r="HA231" i="5"/>
  <c r="GY231" i="5"/>
  <c r="GW231" i="5"/>
  <c r="GU231" i="5"/>
  <c r="GR231" i="5"/>
  <c r="GP231" i="5"/>
  <c r="GN231" i="5"/>
  <c r="GL231" i="5"/>
  <c r="GI231" i="5"/>
  <c r="GG231" i="5"/>
  <c r="GE231" i="5"/>
  <c r="GC231" i="5"/>
  <c r="FZ231" i="5"/>
  <c r="FX231" i="5"/>
  <c r="FV231" i="5"/>
  <c r="FT231" i="5"/>
  <c r="FQ231" i="5"/>
  <c r="FO231" i="5"/>
  <c r="FM231" i="5"/>
  <c r="FK231" i="5"/>
  <c r="FH231" i="5"/>
  <c r="FF231" i="5"/>
  <c r="FD231" i="5"/>
  <c r="FB231" i="5"/>
  <c r="EY231" i="5"/>
  <c r="EW231" i="5"/>
  <c r="EU231" i="5"/>
  <c r="ES231" i="5"/>
  <c r="EP231" i="5"/>
  <c r="EN231" i="5"/>
  <c r="EL231" i="5"/>
  <c r="EJ231" i="5"/>
  <c r="EG231" i="5"/>
  <c r="EE231" i="5"/>
  <c r="EC231" i="5"/>
  <c r="EA231" i="5"/>
  <c r="DX231" i="5"/>
  <c r="DV231" i="5"/>
  <c r="DT231" i="5"/>
  <c r="DR231" i="5"/>
  <c r="DO231" i="5"/>
  <c r="DM231" i="5"/>
  <c r="DK231" i="5"/>
  <c r="DI231" i="5"/>
  <c r="DF231" i="5"/>
  <c r="DD231" i="5"/>
  <c r="DB231" i="5"/>
  <c r="CZ231" i="5"/>
  <c r="CW231" i="5"/>
  <c r="CU231" i="5"/>
  <c r="CS231" i="5"/>
  <c r="CQ231" i="5"/>
  <c r="CN231" i="5"/>
  <c r="CL231" i="5"/>
  <c r="CJ231" i="5"/>
  <c r="CH231" i="5"/>
  <c r="CE231" i="5"/>
  <c r="CC231" i="5"/>
  <c r="CA231" i="5"/>
  <c r="BY231" i="5"/>
  <c r="BV231" i="5"/>
  <c r="BT231" i="5"/>
  <c r="BR231" i="5"/>
  <c r="BP231" i="5"/>
  <c r="BM231" i="5"/>
  <c r="BK231" i="5"/>
  <c r="BI231" i="5"/>
  <c r="BG231" i="5"/>
  <c r="BD231" i="5"/>
  <c r="BB231" i="5"/>
  <c r="AZ231" i="5"/>
  <c r="AX231" i="5"/>
  <c r="AU231" i="5"/>
  <c r="AS231" i="5"/>
  <c r="AQ231" i="5"/>
  <c r="AO231" i="5"/>
  <c r="AJ231" i="5"/>
  <c r="AH231" i="5"/>
  <c r="AF231" i="5"/>
  <c r="AA231" i="5"/>
  <c r="Y231" i="5"/>
  <c r="W231" i="5"/>
  <c r="T231" i="5"/>
  <c r="R231" i="5"/>
  <c r="P231" i="5"/>
  <c r="N231" i="5"/>
  <c r="K231" i="5"/>
  <c r="I231" i="5"/>
  <c r="G231" i="5"/>
  <c r="E231" i="5"/>
  <c r="NG225" i="5"/>
  <c r="NE225" i="5"/>
  <c r="NC225" i="5"/>
  <c r="NA225" i="5"/>
  <c r="MX225" i="5"/>
  <c r="MV225" i="5"/>
  <c r="MT225" i="5"/>
  <c r="MR225" i="5"/>
  <c r="MO225" i="5"/>
  <c r="MM225" i="5"/>
  <c r="MK225" i="5"/>
  <c r="MI225" i="5"/>
  <c r="MF225" i="5"/>
  <c r="MD225" i="5"/>
  <c r="MB225" i="5"/>
  <c r="LZ225" i="5"/>
  <c r="LW225" i="5"/>
  <c r="LU225" i="5"/>
  <c r="LS225" i="5"/>
  <c r="LQ225" i="5"/>
  <c r="LN225" i="5"/>
  <c r="LL225" i="5"/>
  <c r="LJ225" i="5"/>
  <c r="LH225" i="5"/>
  <c r="LE225" i="5"/>
  <c r="LC225" i="5"/>
  <c r="LA225" i="5"/>
  <c r="KY225" i="5"/>
  <c r="KV225" i="5"/>
  <c r="KT225" i="5"/>
  <c r="KR225" i="5"/>
  <c r="KP225" i="5"/>
  <c r="KM225" i="5"/>
  <c r="KK225" i="5"/>
  <c r="KI225" i="5"/>
  <c r="KG225" i="5"/>
  <c r="KD225" i="5"/>
  <c r="KB225" i="5"/>
  <c r="JZ225" i="5"/>
  <c r="JX225" i="5"/>
  <c r="JU225" i="5"/>
  <c r="JS225" i="5"/>
  <c r="JQ225" i="5"/>
  <c r="JO225" i="5"/>
  <c r="JL225" i="5"/>
  <c r="JJ225" i="5"/>
  <c r="JH225" i="5"/>
  <c r="JF225" i="5"/>
  <c r="JC225" i="5"/>
  <c r="JA225" i="5"/>
  <c r="IY225" i="5"/>
  <c r="IW225" i="5"/>
  <c r="IT225" i="5"/>
  <c r="IR225" i="5"/>
  <c r="IP225" i="5"/>
  <c r="IN225" i="5"/>
  <c r="IK225" i="5"/>
  <c r="II225" i="5"/>
  <c r="IG225" i="5"/>
  <c r="IE225" i="5"/>
  <c r="IB225" i="5"/>
  <c r="HZ225" i="5"/>
  <c r="HX225" i="5"/>
  <c r="HV225" i="5"/>
  <c r="HS225" i="5"/>
  <c r="HQ225" i="5"/>
  <c r="HO225" i="5"/>
  <c r="HM225" i="5"/>
  <c r="HJ225" i="5"/>
  <c r="HH225" i="5"/>
  <c r="HF225" i="5"/>
  <c r="HD225" i="5"/>
  <c r="HA225" i="5"/>
  <c r="GY225" i="5"/>
  <c r="GW225" i="5"/>
  <c r="GU225" i="5"/>
  <c r="GR225" i="5"/>
  <c r="GP225" i="5"/>
  <c r="GN225" i="5"/>
  <c r="GL225" i="5"/>
  <c r="GI225" i="5"/>
  <c r="GG225" i="5"/>
  <c r="GE225" i="5"/>
  <c r="GC225" i="5"/>
  <c r="FZ225" i="5"/>
  <c r="FX225" i="5"/>
  <c r="FV225" i="5"/>
  <c r="FT225" i="5"/>
  <c r="FQ225" i="5"/>
  <c r="FO225" i="5"/>
  <c r="FM225" i="5"/>
  <c r="FK225" i="5"/>
  <c r="FH225" i="5"/>
  <c r="FF225" i="5"/>
  <c r="FD225" i="5"/>
  <c r="FB225" i="5"/>
  <c r="EY225" i="5"/>
  <c r="EW225" i="5"/>
  <c r="EU225" i="5"/>
  <c r="ES225" i="5"/>
  <c r="EP225" i="5"/>
  <c r="EN225" i="5"/>
  <c r="EL225" i="5"/>
  <c r="EJ225" i="5"/>
  <c r="EG225" i="5"/>
  <c r="EE225" i="5"/>
  <c r="EC225" i="5"/>
  <c r="EA225" i="5"/>
  <c r="DX225" i="5"/>
  <c r="DV225" i="5"/>
  <c r="DT225" i="5"/>
  <c r="DR225" i="5"/>
  <c r="DO225" i="5"/>
  <c r="DM225" i="5"/>
  <c r="DK225" i="5"/>
  <c r="DI225" i="5"/>
  <c r="DF225" i="5"/>
  <c r="DD225" i="5"/>
  <c r="DB225" i="5"/>
  <c r="CZ225" i="5"/>
  <c r="CW225" i="5"/>
  <c r="CU225" i="5"/>
  <c r="CS225" i="5"/>
  <c r="CQ225" i="5"/>
  <c r="CN225" i="5"/>
  <c r="CL225" i="5"/>
  <c r="CJ225" i="5"/>
  <c r="CH225" i="5"/>
  <c r="CE225" i="5"/>
  <c r="CC225" i="5"/>
  <c r="CA225" i="5"/>
  <c r="BY225" i="5"/>
  <c r="BV225" i="5"/>
  <c r="BT225" i="5"/>
  <c r="BR225" i="5"/>
  <c r="BP225" i="5"/>
  <c r="BM225" i="5"/>
  <c r="BK225" i="5"/>
  <c r="BI225" i="5"/>
  <c r="BG225" i="5"/>
  <c r="BD225" i="5"/>
  <c r="BB225" i="5"/>
  <c r="AZ225" i="5"/>
  <c r="AX225" i="5"/>
  <c r="AU225" i="5"/>
  <c r="AS225" i="5"/>
  <c r="AQ225" i="5"/>
  <c r="AO225" i="5"/>
  <c r="AJ225" i="5"/>
  <c r="AH225" i="5"/>
  <c r="AF225" i="5"/>
  <c r="AA225" i="5"/>
  <c r="Y225" i="5"/>
  <c r="W225" i="5"/>
  <c r="T225" i="5"/>
  <c r="R225" i="5"/>
  <c r="P225" i="5"/>
  <c r="N225" i="5"/>
  <c r="K225" i="5"/>
  <c r="I225" i="5"/>
  <c r="G225" i="5"/>
  <c r="E225" i="5"/>
  <c r="NG222" i="5"/>
  <c r="NE222" i="5"/>
  <c r="NC222" i="5"/>
  <c r="NA222" i="5"/>
  <c r="MX222" i="5"/>
  <c r="MV222" i="5"/>
  <c r="MT222" i="5"/>
  <c r="MR222" i="5"/>
  <c r="MO222" i="5"/>
  <c r="MM222" i="5"/>
  <c r="MK222" i="5"/>
  <c r="MI222" i="5"/>
  <c r="MF222" i="5"/>
  <c r="MD222" i="5"/>
  <c r="MB222" i="5"/>
  <c r="LZ222" i="5"/>
  <c r="LW222" i="5"/>
  <c r="LU222" i="5"/>
  <c r="LS222" i="5"/>
  <c r="LQ222" i="5"/>
  <c r="LN222" i="5"/>
  <c r="LL222" i="5"/>
  <c r="LJ222" i="5"/>
  <c r="LH222" i="5"/>
  <c r="LE222" i="5"/>
  <c r="LC222" i="5"/>
  <c r="LA222" i="5"/>
  <c r="KY222" i="5"/>
  <c r="KV222" i="5"/>
  <c r="KT222" i="5"/>
  <c r="KR222" i="5"/>
  <c r="KP222" i="5"/>
  <c r="KM222" i="5"/>
  <c r="KK222" i="5"/>
  <c r="KI222" i="5"/>
  <c r="KG222" i="5"/>
  <c r="KD222" i="5"/>
  <c r="KB222" i="5"/>
  <c r="JZ222" i="5"/>
  <c r="JX222" i="5"/>
  <c r="JU222" i="5"/>
  <c r="JS222" i="5"/>
  <c r="JQ222" i="5"/>
  <c r="JO222" i="5"/>
  <c r="JL222" i="5"/>
  <c r="JJ222" i="5"/>
  <c r="JH222" i="5"/>
  <c r="JF222" i="5"/>
  <c r="JC222" i="5"/>
  <c r="JA222" i="5"/>
  <c r="IY222" i="5"/>
  <c r="IW222" i="5"/>
  <c r="IT222" i="5"/>
  <c r="IR222" i="5"/>
  <c r="IP222" i="5"/>
  <c r="IN222" i="5"/>
  <c r="IK222" i="5"/>
  <c r="II222" i="5"/>
  <c r="IG222" i="5"/>
  <c r="IE222" i="5"/>
  <c r="IB222" i="5"/>
  <c r="HZ222" i="5"/>
  <c r="HX222" i="5"/>
  <c r="HV222" i="5"/>
  <c r="HS222" i="5"/>
  <c r="HQ222" i="5"/>
  <c r="HO222" i="5"/>
  <c r="HM222" i="5"/>
  <c r="HJ222" i="5"/>
  <c r="HH222" i="5"/>
  <c r="HF222" i="5"/>
  <c r="HD222" i="5"/>
  <c r="HA222" i="5"/>
  <c r="GY222" i="5"/>
  <c r="GW222" i="5"/>
  <c r="GU222" i="5"/>
  <c r="GR222" i="5"/>
  <c r="GP222" i="5"/>
  <c r="GN222" i="5"/>
  <c r="GL222" i="5"/>
  <c r="GI222" i="5"/>
  <c r="GG222" i="5"/>
  <c r="GE222" i="5"/>
  <c r="GC222" i="5"/>
  <c r="FZ222" i="5"/>
  <c r="FX222" i="5"/>
  <c r="FV222" i="5"/>
  <c r="FT222" i="5"/>
  <c r="FQ222" i="5"/>
  <c r="FO222" i="5"/>
  <c r="FM222" i="5"/>
  <c r="FK222" i="5"/>
  <c r="FH222" i="5"/>
  <c r="FF222" i="5"/>
  <c r="FD222" i="5"/>
  <c r="FB222" i="5"/>
  <c r="EY222" i="5"/>
  <c r="EW222" i="5"/>
  <c r="EU222" i="5"/>
  <c r="ES222" i="5"/>
  <c r="EP222" i="5"/>
  <c r="EN222" i="5"/>
  <c r="EL222" i="5"/>
  <c r="EJ222" i="5"/>
  <c r="EG222" i="5"/>
  <c r="EE222" i="5"/>
  <c r="EC222" i="5"/>
  <c r="EA222" i="5"/>
  <c r="DX222" i="5"/>
  <c r="DV222" i="5"/>
  <c r="DT222" i="5"/>
  <c r="DR222" i="5"/>
  <c r="DO222" i="5"/>
  <c r="DM222" i="5"/>
  <c r="DK222" i="5"/>
  <c r="DI222" i="5"/>
  <c r="DF222" i="5"/>
  <c r="DD222" i="5"/>
  <c r="DB222" i="5"/>
  <c r="CZ222" i="5"/>
  <c r="CW222" i="5"/>
  <c r="CU222" i="5"/>
  <c r="CS222" i="5"/>
  <c r="CQ222" i="5"/>
  <c r="CN222" i="5"/>
  <c r="CL222" i="5"/>
  <c r="CJ222" i="5"/>
  <c r="CH222" i="5"/>
  <c r="CE222" i="5"/>
  <c r="CC222" i="5"/>
  <c r="CA222" i="5"/>
  <c r="BY222" i="5"/>
  <c r="BV222" i="5"/>
  <c r="BT222" i="5"/>
  <c r="BR222" i="5"/>
  <c r="BP222" i="5"/>
  <c r="BM222" i="5"/>
  <c r="BK222" i="5"/>
  <c r="BI222" i="5"/>
  <c r="BG222" i="5"/>
  <c r="BD222" i="5"/>
  <c r="BB222" i="5"/>
  <c r="AZ222" i="5"/>
  <c r="AX222" i="5"/>
  <c r="AU222" i="5"/>
  <c r="AS222" i="5"/>
  <c r="AQ222" i="5"/>
  <c r="AO222" i="5"/>
  <c r="AJ222" i="5"/>
  <c r="AH222" i="5"/>
  <c r="AF222" i="5"/>
  <c r="AA222" i="5"/>
  <c r="Y222" i="5"/>
  <c r="W222" i="5"/>
  <c r="T222" i="5"/>
  <c r="R222" i="5"/>
  <c r="P222" i="5"/>
  <c r="N222" i="5"/>
  <c r="K222" i="5"/>
  <c r="I222" i="5"/>
  <c r="G222" i="5"/>
  <c r="E222" i="5"/>
  <c r="NG216" i="5"/>
  <c r="NE216" i="5"/>
  <c r="NC216" i="5"/>
  <c r="NA216" i="5"/>
  <c r="MX216" i="5"/>
  <c r="MV216" i="5"/>
  <c r="MT216" i="5"/>
  <c r="MR216" i="5"/>
  <c r="MO216" i="5"/>
  <c r="MM216" i="5"/>
  <c r="MK216" i="5"/>
  <c r="MI216" i="5"/>
  <c r="MF216" i="5"/>
  <c r="MD216" i="5"/>
  <c r="MB216" i="5"/>
  <c r="LZ216" i="5"/>
  <c r="LW216" i="5"/>
  <c r="LU216" i="5"/>
  <c r="LS216" i="5"/>
  <c r="LQ216" i="5"/>
  <c r="LN216" i="5"/>
  <c r="LL216" i="5"/>
  <c r="LJ216" i="5"/>
  <c r="LH216" i="5"/>
  <c r="LE216" i="5"/>
  <c r="LC216" i="5"/>
  <c r="LA216" i="5"/>
  <c r="KY216" i="5"/>
  <c r="KV216" i="5"/>
  <c r="KT216" i="5"/>
  <c r="KR216" i="5"/>
  <c r="KP216" i="5"/>
  <c r="KM216" i="5"/>
  <c r="KK216" i="5"/>
  <c r="KI216" i="5"/>
  <c r="KG216" i="5"/>
  <c r="KD216" i="5"/>
  <c r="KB216" i="5"/>
  <c r="JZ216" i="5"/>
  <c r="JX216" i="5"/>
  <c r="JU216" i="5"/>
  <c r="JS216" i="5"/>
  <c r="JQ216" i="5"/>
  <c r="JO216" i="5"/>
  <c r="JL216" i="5"/>
  <c r="JJ216" i="5"/>
  <c r="JH216" i="5"/>
  <c r="JF216" i="5"/>
  <c r="JC216" i="5"/>
  <c r="JA216" i="5"/>
  <c r="IY216" i="5"/>
  <c r="IW216" i="5"/>
  <c r="IT216" i="5"/>
  <c r="IR216" i="5"/>
  <c r="IP216" i="5"/>
  <c r="IN216" i="5"/>
  <c r="IK216" i="5"/>
  <c r="II216" i="5"/>
  <c r="IG216" i="5"/>
  <c r="IE216" i="5"/>
  <c r="IB216" i="5"/>
  <c r="HZ216" i="5"/>
  <c r="HX216" i="5"/>
  <c r="HV216" i="5"/>
  <c r="HS216" i="5"/>
  <c r="HQ216" i="5"/>
  <c r="HO216" i="5"/>
  <c r="HM216" i="5"/>
  <c r="HJ216" i="5"/>
  <c r="HH216" i="5"/>
  <c r="HF216" i="5"/>
  <c r="HD216" i="5"/>
  <c r="HA216" i="5"/>
  <c r="GY216" i="5"/>
  <c r="GW216" i="5"/>
  <c r="GU216" i="5"/>
  <c r="GR216" i="5"/>
  <c r="GP216" i="5"/>
  <c r="GN216" i="5"/>
  <c r="GL216" i="5"/>
  <c r="GI216" i="5"/>
  <c r="GG216" i="5"/>
  <c r="GE216" i="5"/>
  <c r="GC216" i="5"/>
  <c r="FZ216" i="5"/>
  <c r="FX216" i="5"/>
  <c r="FV216" i="5"/>
  <c r="FT216" i="5"/>
  <c r="FQ216" i="5"/>
  <c r="FO216" i="5"/>
  <c r="FM216" i="5"/>
  <c r="FK216" i="5"/>
  <c r="FH216" i="5"/>
  <c r="FF216" i="5"/>
  <c r="FD216" i="5"/>
  <c r="FB216" i="5"/>
  <c r="EY216" i="5"/>
  <c r="EW216" i="5"/>
  <c r="EU216" i="5"/>
  <c r="ES216" i="5"/>
  <c r="EP216" i="5"/>
  <c r="EN216" i="5"/>
  <c r="EL216" i="5"/>
  <c r="EJ216" i="5"/>
  <c r="EG216" i="5"/>
  <c r="EE216" i="5"/>
  <c r="EC216" i="5"/>
  <c r="EA216" i="5"/>
  <c r="DX216" i="5"/>
  <c r="DV216" i="5"/>
  <c r="DT216" i="5"/>
  <c r="DR216" i="5"/>
  <c r="DO216" i="5"/>
  <c r="DM216" i="5"/>
  <c r="DK216" i="5"/>
  <c r="DI216" i="5"/>
  <c r="DF216" i="5"/>
  <c r="DD216" i="5"/>
  <c r="DB216" i="5"/>
  <c r="CZ216" i="5"/>
  <c r="CW216" i="5"/>
  <c r="CU216" i="5"/>
  <c r="CS216" i="5"/>
  <c r="CQ216" i="5"/>
  <c r="CN216" i="5"/>
  <c r="CL216" i="5"/>
  <c r="CJ216" i="5"/>
  <c r="CH216" i="5"/>
  <c r="CE216" i="5"/>
  <c r="CC216" i="5"/>
  <c r="CA216" i="5"/>
  <c r="BY216" i="5"/>
  <c r="BV216" i="5"/>
  <c r="BT216" i="5"/>
  <c r="BR216" i="5"/>
  <c r="BP216" i="5"/>
  <c r="BM216" i="5"/>
  <c r="BK216" i="5"/>
  <c r="BI216" i="5"/>
  <c r="BG216" i="5"/>
  <c r="BD216" i="5"/>
  <c r="BB216" i="5"/>
  <c r="AZ216" i="5"/>
  <c r="AX216" i="5"/>
  <c r="AU216" i="5"/>
  <c r="AS216" i="5"/>
  <c r="AQ216" i="5"/>
  <c r="AO216" i="5"/>
  <c r="AJ216" i="5"/>
  <c r="AH216" i="5"/>
  <c r="AF216" i="5"/>
  <c r="AA216" i="5"/>
  <c r="Y216" i="5"/>
  <c r="W216" i="5"/>
  <c r="T216" i="5"/>
  <c r="R216" i="5"/>
  <c r="P216" i="5"/>
  <c r="N216" i="5"/>
  <c r="K216" i="5"/>
  <c r="I216" i="5"/>
  <c r="G216" i="5"/>
  <c r="E216" i="5"/>
  <c r="NG213" i="5"/>
  <c r="NE213" i="5"/>
  <c r="NC213" i="5"/>
  <c r="NA213" i="5"/>
  <c r="MX213" i="5"/>
  <c r="MV213" i="5"/>
  <c r="MT213" i="5"/>
  <c r="MR213" i="5"/>
  <c r="MO213" i="5"/>
  <c r="MM213" i="5"/>
  <c r="MK213" i="5"/>
  <c r="MI213" i="5"/>
  <c r="MF213" i="5"/>
  <c r="MD213" i="5"/>
  <c r="MB213" i="5"/>
  <c r="LZ213" i="5"/>
  <c r="LW213" i="5"/>
  <c r="LU213" i="5"/>
  <c r="LS213" i="5"/>
  <c r="LQ213" i="5"/>
  <c r="LN213" i="5"/>
  <c r="LL213" i="5"/>
  <c r="LJ213" i="5"/>
  <c r="LH213" i="5"/>
  <c r="LE213" i="5"/>
  <c r="LC213" i="5"/>
  <c r="LA213" i="5"/>
  <c r="KY213" i="5"/>
  <c r="KV213" i="5"/>
  <c r="KT213" i="5"/>
  <c r="KR213" i="5"/>
  <c r="KP213" i="5"/>
  <c r="KM213" i="5"/>
  <c r="KK213" i="5"/>
  <c r="KI213" i="5"/>
  <c r="KG213" i="5"/>
  <c r="KD213" i="5"/>
  <c r="KB213" i="5"/>
  <c r="JZ213" i="5"/>
  <c r="JX213" i="5"/>
  <c r="JU213" i="5"/>
  <c r="JS213" i="5"/>
  <c r="JQ213" i="5"/>
  <c r="JO213" i="5"/>
  <c r="JL213" i="5"/>
  <c r="JJ213" i="5"/>
  <c r="JH213" i="5"/>
  <c r="JF213" i="5"/>
  <c r="JC213" i="5"/>
  <c r="JA213" i="5"/>
  <c r="IY213" i="5"/>
  <c r="IW213" i="5"/>
  <c r="IT213" i="5"/>
  <c r="IR213" i="5"/>
  <c r="IP213" i="5"/>
  <c r="IN213" i="5"/>
  <c r="IK213" i="5"/>
  <c r="II213" i="5"/>
  <c r="IG213" i="5"/>
  <c r="IE213" i="5"/>
  <c r="IB213" i="5"/>
  <c r="HZ213" i="5"/>
  <c r="HX213" i="5"/>
  <c r="HV213" i="5"/>
  <c r="HS213" i="5"/>
  <c r="HQ213" i="5"/>
  <c r="HO213" i="5"/>
  <c r="HM213" i="5"/>
  <c r="HJ213" i="5"/>
  <c r="HH213" i="5"/>
  <c r="HF213" i="5"/>
  <c r="HD213" i="5"/>
  <c r="HA213" i="5"/>
  <c r="GY213" i="5"/>
  <c r="GW213" i="5"/>
  <c r="GU213" i="5"/>
  <c r="GR213" i="5"/>
  <c r="GP213" i="5"/>
  <c r="GN213" i="5"/>
  <c r="GL213" i="5"/>
  <c r="GI213" i="5"/>
  <c r="GG213" i="5"/>
  <c r="GE213" i="5"/>
  <c r="GC213" i="5"/>
  <c r="FZ213" i="5"/>
  <c r="FX213" i="5"/>
  <c r="FV213" i="5"/>
  <c r="FT213" i="5"/>
  <c r="FQ213" i="5"/>
  <c r="FO213" i="5"/>
  <c r="FM213" i="5"/>
  <c r="FK213" i="5"/>
  <c r="FH213" i="5"/>
  <c r="FF213" i="5"/>
  <c r="FD213" i="5"/>
  <c r="FB213" i="5"/>
  <c r="EY213" i="5"/>
  <c r="EW213" i="5"/>
  <c r="EU213" i="5"/>
  <c r="ES213" i="5"/>
  <c r="EP213" i="5"/>
  <c r="EN213" i="5"/>
  <c r="EL213" i="5"/>
  <c r="EJ213" i="5"/>
  <c r="EG213" i="5"/>
  <c r="EE213" i="5"/>
  <c r="EC213" i="5"/>
  <c r="EA213" i="5"/>
  <c r="DX213" i="5"/>
  <c r="DV213" i="5"/>
  <c r="DT213" i="5"/>
  <c r="DR213" i="5"/>
  <c r="DO213" i="5"/>
  <c r="DM213" i="5"/>
  <c r="DK213" i="5"/>
  <c r="DI213" i="5"/>
  <c r="DF213" i="5"/>
  <c r="DD213" i="5"/>
  <c r="DB213" i="5"/>
  <c r="CZ213" i="5"/>
  <c r="CW213" i="5"/>
  <c r="CU213" i="5"/>
  <c r="CS213" i="5"/>
  <c r="CQ213" i="5"/>
  <c r="CN213" i="5"/>
  <c r="CL213" i="5"/>
  <c r="CJ213" i="5"/>
  <c r="CH213" i="5"/>
  <c r="CE213" i="5"/>
  <c r="CC213" i="5"/>
  <c r="CA213" i="5"/>
  <c r="BY213" i="5"/>
  <c r="BV213" i="5"/>
  <c r="BT213" i="5"/>
  <c r="BR213" i="5"/>
  <c r="BP213" i="5"/>
  <c r="BM213" i="5"/>
  <c r="BK213" i="5"/>
  <c r="BI213" i="5"/>
  <c r="BG213" i="5"/>
  <c r="BD213" i="5"/>
  <c r="BB213" i="5"/>
  <c r="AZ213" i="5"/>
  <c r="AX213" i="5"/>
  <c r="AU213" i="5"/>
  <c r="AS213" i="5"/>
  <c r="AQ213" i="5"/>
  <c r="AO213" i="5"/>
  <c r="AJ213" i="5"/>
  <c r="AH213" i="5"/>
  <c r="AF213" i="5"/>
  <c r="AA213" i="5"/>
  <c r="Y213" i="5"/>
  <c r="W213" i="5"/>
  <c r="T213" i="5"/>
  <c r="R213" i="5"/>
  <c r="P213" i="5"/>
  <c r="N213" i="5"/>
  <c r="K213" i="5"/>
  <c r="I213" i="5"/>
  <c r="G213" i="5"/>
  <c r="E213" i="5"/>
  <c r="NG210" i="5"/>
  <c r="NE210" i="5"/>
  <c r="NC210" i="5"/>
  <c r="NA210" i="5"/>
  <c r="MX210" i="5"/>
  <c r="MV210" i="5"/>
  <c r="MT210" i="5"/>
  <c r="MR210" i="5"/>
  <c r="MO210" i="5"/>
  <c r="MM210" i="5"/>
  <c r="MK210" i="5"/>
  <c r="MI210" i="5"/>
  <c r="MF210" i="5"/>
  <c r="MD210" i="5"/>
  <c r="MB210" i="5"/>
  <c r="LZ210" i="5"/>
  <c r="LW210" i="5"/>
  <c r="LU210" i="5"/>
  <c r="LS210" i="5"/>
  <c r="LQ210" i="5"/>
  <c r="LN210" i="5"/>
  <c r="LL210" i="5"/>
  <c r="LJ210" i="5"/>
  <c r="LH210" i="5"/>
  <c r="LE210" i="5"/>
  <c r="LC210" i="5"/>
  <c r="LA210" i="5"/>
  <c r="KY210" i="5"/>
  <c r="KV210" i="5"/>
  <c r="KT210" i="5"/>
  <c r="KR210" i="5"/>
  <c r="KP210" i="5"/>
  <c r="KM210" i="5"/>
  <c r="KK210" i="5"/>
  <c r="KI210" i="5"/>
  <c r="KG210" i="5"/>
  <c r="KD210" i="5"/>
  <c r="KB210" i="5"/>
  <c r="JZ210" i="5"/>
  <c r="JX210" i="5"/>
  <c r="JU210" i="5"/>
  <c r="JS210" i="5"/>
  <c r="JQ210" i="5"/>
  <c r="JO210" i="5"/>
  <c r="JL210" i="5"/>
  <c r="JJ210" i="5"/>
  <c r="JH210" i="5"/>
  <c r="JF210" i="5"/>
  <c r="JC210" i="5"/>
  <c r="JA210" i="5"/>
  <c r="IY210" i="5"/>
  <c r="IW210" i="5"/>
  <c r="IT210" i="5"/>
  <c r="IR210" i="5"/>
  <c r="IP210" i="5"/>
  <c r="IN210" i="5"/>
  <c r="IK210" i="5"/>
  <c r="II210" i="5"/>
  <c r="IG210" i="5"/>
  <c r="IE210" i="5"/>
  <c r="IB210" i="5"/>
  <c r="HZ210" i="5"/>
  <c r="HX210" i="5"/>
  <c r="HV210" i="5"/>
  <c r="HS210" i="5"/>
  <c r="HQ210" i="5"/>
  <c r="HO210" i="5"/>
  <c r="HM210" i="5"/>
  <c r="HJ210" i="5"/>
  <c r="HH210" i="5"/>
  <c r="HF210" i="5"/>
  <c r="HD210" i="5"/>
  <c r="HA210" i="5"/>
  <c r="GY210" i="5"/>
  <c r="GW210" i="5"/>
  <c r="GU210" i="5"/>
  <c r="GR210" i="5"/>
  <c r="GP210" i="5"/>
  <c r="GN210" i="5"/>
  <c r="GL210" i="5"/>
  <c r="GI210" i="5"/>
  <c r="GG210" i="5"/>
  <c r="GE210" i="5"/>
  <c r="GC210" i="5"/>
  <c r="FZ210" i="5"/>
  <c r="FX210" i="5"/>
  <c r="FV210" i="5"/>
  <c r="FT210" i="5"/>
  <c r="FQ210" i="5"/>
  <c r="FO210" i="5"/>
  <c r="FM210" i="5"/>
  <c r="FK210" i="5"/>
  <c r="FH210" i="5"/>
  <c r="FF210" i="5"/>
  <c r="FD210" i="5"/>
  <c r="FB210" i="5"/>
  <c r="EY210" i="5"/>
  <c r="EW210" i="5"/>
  <c r="EU210" i="5"/>
  <c r="ES210" i="5"/>
  <c r="EP210" i="5"/>
  <c r="EN210" i="5"/>
  <c r="EL210" i="5"/>
  <c r="EJ210" i="5"/>
  <c r="EG210" i="5"/>
  <c r="EE210" i="5"/>
  <c r="EC210" i="5"/>
  <c r="EA210" i="5"/>
  <c r="DX210" i="5"/>
  <c r="DV210" i="5"/>
  <c r="DT210" i="5"/>
  <c r="DR210" i="5"/>
  <c r="DO210" i="5"/>
  <c r="DM210" i="5"/>
  <c r="DK210" i="5"/>
  <c r="DI210" i="5"/>
  <c r="DF210" i="5"/>
  <c r="DD210" i="5"/>
  <c r="DB210" i="5"/>
  <c r="CZ210" i="5"/>
  <c r="CW210" i="5"/>
  <c r="CU210" i="5"/>
  <c r="CS210" i="5"/>
  <c r="CQ210" i="5"/>
  <c r="CN210" i="5"/>
  <c r="CL210" i="5"/>
  <c r="CJ210" i="5"/>
  <c r="CH210" i="5"/>
  <c r="CE210" i="5"/>
  <c r="CC210" i="5"/>
  <c r="CA210" i="5"/>
  <c r="BY210" i="5"/>
  <c r="BV210" i="5"/>
  <c r="BT210" i="5"/>
  <c r="BR210" i="5"/>
  <c r="BP210" i="5"/>
  <c r="BM210" i="5"/>
  <c r="BK210" i="5"/>
  <c r="BI210" i="5"/>
  <c r="BG210" i="5"/>
  <c r="BD210" i="5"/>
  <c r="BB210" i="5"/>
  <c r="AZ210" i="5"/>
  <c r="AX210" i="5"/>
  <c r="AU210" i="5"/>
  <c r="AS210" i="5"/>
  <c r="AQ210" i="5"/>
  <c r="AO210" i="5"/>
  <c r="AJ210" i="5"/>
  <c r="AH210" i="5"/>
  <c r="AF210" i="5"/>
  <c r="AA210" i="5"/>
  <c r="Y210" i="5"/>
  <c r="W210" i="5"/>
  <c r="T210" i="5"/>
  <c r="R210" i="5"/>
  <c r="P210" i="5"/>
  <c r="N210" i="5"/>
  <c r="K210" i="5"/>
  <c r="I210" i="5"/>
  <c r="G210" i="5"/>
  <c r="E210" i="5"/>
  <c r="NG207" i="5"/>
  <c r="NE207" i="5"/>
  <c r="NC207" i="5"/>
  <c r="NA207" i="5"/>
  <c r="MX207" i="5"/>
  <c r="MV207" i="5"/>
  <c r="MT207" i="5"/>
  <c r="MR207" i="5"/>
  <c r="MO207" i="5"/>
  <c r="MM207" i="5"/>
  <c r="MK207" i="5"/>
  <c r="MI207" i="5"/>
  <c r="MF207" i="5"/>
  <c r="MD207" i="5"/>
  <c r="MB207" i="5"/>
  <c r="LZ207" i="5"/>
  <c r="LW207" i="5"/>
  <c r="LU207" i="5"/>
  <c r="LS207" i="5"/>
  <c r="LQ207" i="5"/>
  <c r="LN207" i="5"/>
  <c r="LL207" i="5"/>
  <c r="LJ207" i="5"/>
  <c r="LH207" i="5"/>
  <c r="LE207" i="5"/>
  <c r="LC207" i="5"/>
  <c r="LA207" i="5"/>
  <c r="KY207" i="5"/>
  <c r="KV207" i="5"/>
  <c r="KT207" i="5"/>
  <c r="KR207" i="5"/>
  <c r="KP207" i="5"/>
  <c r="KM207" i="5"/>
  <c r="KK207" i="5"/>
  <c r="KI207" i="5"/>
  <c r="KG207" i="5"/>
  <c r="KD207" i="5"/>
  <c r="KB207" i="5"/>
  <c r="JZ207" i="5"/>
  <c r="JX207" i="5"/>
  <c r="JU207" i="5"/>
  <c r="JS207" i="5"/>
  <c r="JQ207" i="5"/>
  <c r="JO207" i="5"/>
  <c r="JL207" i="5"/>
  <c r="JJ207" i="5"/>
  <c r="JH207" i="5"/>
  <c r="JF207" i="5"/>
  <c r="JC207" i="5"/>
  <c r="JA207" i="5"/>
  <c r="IY207" i="5"/>
  <c r="IW207" i="5"/>
  <c r="IT207" i="5"/>
  <c r="IR207" i="5"/>
  <c r="IP207" i="5"/>
  <c r="IN207" i="5"/>
  <c r="IK207" i="5"/>
  <c r="II207" i="5"/>
  <c r="IG207" i="5"/>
  <c r="IE207" i="5"/>
  <c r="IB207" i="5"/>
  <c r="HZ207" i="5"/>
  <c r="HX207" i="5"/>
  <c r="HV207" i="5"/>
  <c r="HS207" i="5"/>
  <c r="HQ207" i="5"/>
  <c r="HO207" i="5"/>
  <c r="HM207" i="5"/>
  <c r="HJ207" i="5"/>
  <c r="HH207" i="5"/>
  <c r="HF207" i="5"/>
  <c r="HD207" i="5"/>
  <c r="HA207" i="5"/>
  <c r="GY207" i="5"/>
  <c r="GW207" i="5"/>
  <c r="GU207" i="5"/>
  <c r="GR207" i="5"/>
  <c r="GP207" i="5"/>
  <c r="GN207" i="5"/>
  <c r="GL207" i="5"/>
  <c r="GI207" i="5"/>
  <c r="GG207" i="5"/>
  <c r="GE207" i="5"/>
  <c r="GC207" i="5"/>
  <c r="FZ207" i="5"/>
  <c r="FX207" i="5"/>
  <c r="FV207" i="5"/>
  <c r="FT207" i="5"/>
  <c r="FQ207" i="5"/>
  <c r="FO207" i="5"/>
  <c r="FM207" i="5"/>
  <c r="FK207" i="5"/>
  <c r="FH207" i="5"/>
  <c r="FF207" i="5"/>
  <c r="FD207" i="5"/>
  <c r="FB207" i="5"/>
  <c r="EY207" i="5"/>
  <c r="EW207" i="5"/>
  <c r="EU207" i="5"/>
  <c r="ES207" i="5"/>
  <c r="EP207" i="5"/>
  <c r="EN207" i="5"/>
  <c r="EL207" i="5"/>
  <c r="EJ207" i="5"/>
  <c r="EG207" i="5"/>
  <c r="EE207" i="5"/>
  <c r="EC207" i="5"/>
  <c r="EA207" i="5"/>
  <c r="DX207" i="5"/>
  <c r="DV207" i="5"/>
  <c r="DT207" i="5"/>
  <c r="DR207" i="5"/>
  <c r="DO207" i="5"/>
  <c r="DM207" i="5"/>
  <c r="DK207" i="5"/>
  <c r="DI207" i="5"/>
  <c r="DF207" i="5"/>
  <c r="DD207" i="5"/>
  <c r="DB207" i="5"/>
  <c r="CZ207" i="5"/>
  <c r="CW207" i="5"/>
  <c r="CU207" i="5"/>
  <c r="CS207" i="5"/>
  <c r="CQ207" i="5"/>
  <c r="CN207" i="5"/>
  <c r="CL207" i="5"/>
  <c r="CJ207" i="5"/>
  <c r="CH207" i="5"/>
  <c r="CE207" i="5"/>
  <c r="CC207" i="5"/>
  <c r="CA207" i="5"/>
  <c r="BY207" i="5"/>
  <c r="BV207" i="5"/>
  <c r="BT207" i="5"/>
  <c r="BR207" i="5"/>
  <c r="BP207" i="5"/>
  <c r="BM207" i="5"/>
  <c r="BK207" i="5"/>
  <c r="BI207" i="5"/>
  <c r="BG207" i="5"/>
  <c r="BD207" i="5"/>
  <c r="BB207" i="5"/>
  <c r="AZ207" i="5"/>
  <c r="AX207" i="5"/>
  <c r="AU207" i="5"/>
  <c r="AS207" i="5"/>
  <c r="AQ207" i="5"/>
  <c r="AO207" i="5"/>
  <c r="AJ207" i="5"/>
  <c r="AH207" i="5"/>
  <c r="AF207" i="5"/>
  <c r="AA207" i="5"/>
  <c r="Y207" i="5"/>
  <c r="W207" i="5"/>
  <c r="T207" i="5"/>
  <c r="R207" i="5"/>
  <c r="P207" i="5"/>
  <c r="N207" i="5"/>
  <c r="K207" i="5"/>
  <c r="I207" i="5"/>
  <c r="G207" i="5"/>
  <c r="E207" i="5"/>
  <c r="NG204" i="5"/>
  <c r="NE204" i="5"/>
  <c r="NC204" i="5"/>
  <c r="NA204" i="5"/>
  <c r="MX204" i="5"/>
  <c r="MV204" i="5"/>
  <c r="MT204" i="5"/>
  <c r="MR204" i="5"/>
  <c r="MO204" i="5"/>
  <c r="MM204" i="5"/>
  <c r="MK204" i="5"/>
  <c r="MI204" i="5"/>
  <c r="MF204" i="5"/>
  <c r="MD204" i="5"/>
  <c r="MB204" i="5"/>
  <c r="LZ204" i="5"/>
  <c r="LW204" i="5"/>
  <c r="LU204" i="5"/>
  <c r="LS204" i="5"/>
  <c r="LQ204" i="5"/>
  <c r="LN204" i="5"/>
  <c r="LL204" i="5"/>
  <c r="LJ204" i="5"/>
  <c r="LH204" i="5"/>
  <c r="LE204" i="5"/>
  <c r="LC204" i="5"/>
  <c r="LA204" i="5"/>
  <c r="KY204" i="5"/>
  <c r="KV204" i="5"/>
  <c r="KT204" i="5"/>
  <c r="KR204" i="5"/>
  <c r="KP204" i="5"/>
  <c r="KM204" i="5"/>
  <c r="KK204" i="5"/>
  <c r="KI204" i="5"/>
  <c r="KG204" i="5"/>
  <c r="KD204" i="5"/>
  <c r="KB204" i="5"/>
  <c r="JZ204" i="5"/>
  <c r="JX204" i="5"/>
  <c r="JU204" i="5"/>
  <c r="JS204" i="5"/>
  <c r="JQ204" i="5"/>
  <c r="JO204" i="5"/>
  <c r="JL204" i="5"/>
  <c r="JJ204" i="5"/>
  <c r="JH204" i="5"/>
  <c r="JF204" i="5"/>
  <c r="JC204" i="5"/>
  <c r="JA204" i="5"/>
  <c r="IY204" i="5"/>
  <c r="IW204" i="5"/>
  <c r="IT204" i="5"/>
  <c r="IR204" i="5"/>
  <c r="IP204" i="5"/>
  <c r="IN204" i="5"/>
  <c r="IK204" i="5"/>
  <c r="II204" i="5"/>
  <c r="IG204" i="5"/>
  <c r="IE204" i="5"/>
  <c r="IB204" i="5"/>
  <c r="HZ204" i="5"/>
  <c r="HX204" i="5"/>
  <c r="HV204" i="5"/>
  <c r="HS204" i="5"/>
  <c r="HQ204" i="5"/>
  <c r="HO204" i="5"/>
  <c r="HM204" i="5"/>
  <c r="HJ204" i="5"/>
  <c r="HH204" i="5"/>
  <c r="HF204" i="5"/>
  <c r="HD204" i="5"/>
  <c r="HA204" i="5"/>
  <c r="GY204" i="5"/>
  <c r="GW204" i="5"/>
  <c r="GU204" i="5"/>
  <c r="GR204" i="5"/>
  <c r="GP204" i="5"/>
  <c r="GN204" i="5"/>
  <c r="GL204" i="5"/>
  <c r="GI204" i="5"/>
  <c r="GG204" i="5"/>
  <c r="GE204" i="5"/>
  <c r="GC204" i="5"/>
  <c r="FZ204" i="5"/>
  <c r="FX204" i="5"/>
  <c r="FV204" i="5"/>
  <c r="FT204" i="5"/>
  <c r="FQ204" i="5"/>
  <c r="FO204" i="5"/>
  <c r="FM204" i="5"/>
  <c r="FK204" i="5"/>
  <c r="FH204" i="5"/>
  <c r="FF204" i="5"/>
  <c r="FD204" i="5"/>
  <c r="FB204" i="5"/>
  <c r="EY204" i="5"/>
  <c r="EW204" i="5"/>
  <c r="EU204" i="5"/>
  <c r="ES204" i="5"/>
  <c r="EP204" i="5"/>
  <c r="EN204" i="5"/>
  <c r="EL204" i="5"/>
  <c r="EJ204" i="5"/>
  <c r="EG204" i="5"/>
  <c r="EE204" i="5"/>
  <c r="EC204" i="5"/>
  <c r="EA204" i="5"/>
  <c r="DX204" i="5"/>
  <c r="DV204" i="5"/>
  <c r="DT204" i="5"/>
  <c r="DR204" i="5"/>
  <c r="DO204" i="5"/>
  <c r="DM204" i="5"/>
  <c r="DK204" i="5"/>
  <c r="DI204" i="5"/>
  <c r="DF204" i="5"/>
  <c r="DD204" i="5"/>
  <c r="DB204" i="5"/>
  <c r="CZ204" i="5"/>
  <c r="CW204" i="5"/>
  <c r="CU204" i="5"/>
  <c r="CS204" i="5"/>
  <c r="CQ204" i="5"/>
  <c r="CN204" i="5"/>
  <c r="CL204" i="5"/>
  <c r="CJ204" i="5"/>
  <c r="CH204" i="5"/>
  <c r="CE204" i="5"/>
  <c r="CC204" i="5"/>
  <c r="CA204" i="5"/>
  <c r="BY204" i="5"/>
  <c r="BV204" i="5"/>
  <c r="BT204" i="5"/>
  <c r="BR204" i="5"/>
  <c r="BP204" i="5"/>
  <c r="BM204" i="5"/>
  <c r="BK204" i="5"/>
  <c r="BI204" i="5"/>
  <c r="BG204" i="5"/>
  <c r="BD204" i="5"/>
  <c r="BB204" i="5"/>
  <c r="AZ204" i="5"/>
  <c r="AX204" i="5"/>
  <c r="AU204" i="5"/>
  <c r="AS204" i="5"/>
  <c r="AQ204" i="5"/>
  <c r="AO204" i="5"/>
  <c r="AJ204" i="5"/>
  <c r="AH204" i="5"/>
  <c r="AF204" i="5"/>
  <c r="AA204" i="5"/>
  <c r="Y204" i="5"/>
  <c r="W204" i="5"/>
  <c r="T204" i="5"/>
  <c r="R204" i="5"/>
  <c r="P204" i="5"/>
  <c r="N204" i="5"/>
  <c r="K204" i="5"/>
  <c r="I204" i="5"/>
  <c r="G204" i="5"/>
  <c r="E204" i="5"/>
  <c r="NG201" i="5"/>
  <c r="NE201" i="5"/>
  <c r="NC201" i="5"/>
  <c r="NA201" i="5"/>
  <c r="MX201" i="5"/>
  <c r="MV201" i="5"/>
  <c r="MT201" i="5"/>
  <c r="MR201" i="5"/>
  <c r="MO201" i="5"/>
  <c r="MM201" i="5"/>
  <c r="MK201" i="5"/>
  <c r="MI201" i="5"/>
  <c r="MF201" i="5"/>
  <c r="MD201" i="5"/>
  <c r="MB201" i="5"/>
  <c r="LZ201" i="5"/>
  <c r="LW201" i="5"/>
  <c r="LU201" i="5"/>
  <c r="LS201" i="5"/>
  <c r="LQ201" i="5"/>
  <c r="LN201" i="5"/>
  <c r="LL201" i="5"/>
  <c r="LJ201" i="5"/>
  <c r="LH201" i="5"/>
  <c r="LE201" i="5"/>
  <c r="LC201" i="5"/>
  <c r="LA201" i="5"/>
  <c r="KY201" i="5"/>
  <c r="KV201" i="5"/>
  <c r="KT201" i="5"/>
  <c r="KR201" i="5"/>
  <c r="KP201" i="5"/>
  <c r="KM201" i="5"/>
  <c r="KK201" i="5"/>
  <c r="KI201" i="5"/>
  <c r="KG201" i="5"/>
  <c r="KD201" i="5"/>
  <c r="KB201" i="5"/>
  <c r="JZ201" i="5"/>
  <c r="JX201" i="5"/>
  <c r="JU201" i="5"/>
  <c r="JS201" i="5"/>
  <c r="JQ201" i="5"/>
  <c r="JO201" i="5"/>
  <c r="JL201" i="5"/>
  <c r="JJ201" i="5"/>
  <c r="JH201" i="5"/>
  <c r="JF201" i="5"/>
  <c r="JC201" i="5"/>
  <c r="JA201" i="5"/>
  <c r="IY201" i="5"/>
  <c r="IW201" i="5"/>
  <c r="IT201" i="5"/>
  <c r="IR201" i="5"/>
  <c r="IP201" i="5"/>
  <c r="IN201" i="5"/>
  <c r="IK201" i="5"/>
  <c r="II201" i="5"/>
  <c r="IG201" i="5"/>
  <c r="IE201" i="5"/>
  <c r="IB201" i="5"/>
  <c r="HZ201" i="5"/>
  <c r="HX201" i="5"/>
  <c r="HV201" i="5"/>
  <c r="HS201" i="5"/>
  <c r="HQ201" i="5"/>
  <c r="HO201" i="5"/>
  <c r="HM201" i="5"/>
  <c r="HJ201" i="5"/>
  <c r="HH201" i="5"/>
  <c r="HF201" i="5"/>
  <c r="HD201" i="5"/>
  <c r="HA201" i="5"/>
  <c r="GY201" i="5"/>
  <c r="GW201" i="5"/>
  <c r="GU201" i="5"/>
  <c r="GR201" i="5"/>
  <c r="GP201" i="5"/>
  <c r="GN201" i="5"/>
  <c r="GL201" i="5"/>
  <c r="GI201" i="5"/>
  <c r="GG201" i="5"/>
  <c r="GE201" i="5"/>
  <c r="GC201" i="5"/>
  <c r="FZ201" i="5"/>
  <c r="FX201" i="5"/>
  <c r="FV201" i="5"/>
  <c r="FT201" i="5"/>
  <c r="FQ201" i="5"/>
  <c r="FO201" i="5"/>
  <c r="FM201" i="5"/>
  <c r="FK201" i="5"/>
  <c r="FH201" i="5"/>
  <c r="FF201" i="5"/>
  <c r="FD201" i="5"/>
  <c r="FB201" i="5"/>
  <c r="EY201" i="5"/>
  <c r="EW201" i="5"/>
  <c r="EU201" i="5"/>
  <c r="ES201" i="5"/>
  <c r="EP201" i="5"/>
  <c r="EN201" i="5"/>
  <c r="EL201" i="5"/>
  <c r="EJ201" i="5"/>
  <c r="EG201" i="5"/>
  <c r="EE201" i="5"/>
  <c r="EC201" i="5"/>
  <c r="EA201" i="5"/>
  <c r="DX201" i="5"/>
  <c r="DV201" i="5"/>
  <c r="DT201" i="5"/>
  <c r="DR201" i="5"/>
  <c r="DO201" i="5"/>
  <c r="DM201" i="5"/>
  <c r="DK201" i="5"/>
  <c r="DI201" i="5"/>
  <c r="DF201" i="5"/>
  <c r="DD201" i="5"/>
  <c r="DB201" i="5"/>
  <c r="CZ201" i="5"/>
  <c r="CW201" i="5"/>
  <c r="CU201" i="5"/>
  <c r="CS201" i="5"/>
  <c r="CQ201" i="5"/>
  <c r="CN201" i="5"/>
  <c r="CL201" i="5"/>
  <c r="CJ201" i="5"/>
  <c r="CH201" i="5"/>
  <c r="CE201" i="5"/>
  <c r="CC201" i="5"/>
  <c r="CA201" i="5"/>
  <c r="BY201" i="5"/>
  <c r="BV201" i="5"/>
  <c r="BT201" i="5"/>
  <c r="BR201" i="5"/>
  <c r="BP201" i="5"/>
  <c r="BM201" i="5"/>
  <c r="BK201" i="5"/>
  <c r="BI201" i="5"/>
  <c r="BG201" i="5"/>
  <c r="BD201" i="5"/>
  <c r="BB201" i="5"/>
  <c r="AZ201" i="5"/>
  <c r="AX201" i="5"/>
  <c r="AU201" i="5"/>
  <c r="AS201" i="5"/>
  <c r="AQ201" i="5"/>
  <c r="AO201" i="5"/>
  <c r="AJ201" i="5"/>
  <c r="AH201" i="5"/>
  <c r="AF201" i="5"/>
  <c r="AA201" i="5"/>
  <c r="Y201" i="5"/>
  <c r="W201" i="5"/>
  <c r="T201" i="5"/>
  <c r="R201" i="5"/>
  <c r="P201" i="5"/>
  <c r="N201" i="5"/>
  <c r="K201" i="5"/>
  <c r="I201" i="5"/>
  <c r="G201" i="5"/>
  <c r="E201" i="5"/>
  <c r="NG198" i="5"/>
  <c r="NE198" i="5"/>
  <c r="NC198" i="5"/>
  <c r="NA198" i="5"/>
  <c r="MX198" i="5"/>
  <c r="MV198" i="5"/>
  <c r="MT198" i="5"/>
  <c r="MR198" i="5"/>
  <c r="MO198" i="5"/>
  <c r="MM198" i="5"/>
  <c r="MK198" i="5"/>
  <c r="MI198" i="5"/>
  <c r="MF198" i="5"/>
  <c r="MD198" i="5"/>
  <c r="MB198" i="5"/>
  <c r="LZ198" i="5"/>
  <c r="LW198" i="5"/>
  <c r="LU198" i="5"/>
  <c r="LS198" i="5"/>
  <c r="LQ198" i="5"/>
  <c r="LN198" i="5"/>
  <c r="LL198" i="5"/>
  <c r="LJ198" i="5"/>
  <c r="LH198" i="5"/>
  <c r="LE198" i="5"/>
  <c r="LC198" i="5"/>
  <c r="LA198" i="5"/>
  <c r="KY198" i="5"/>
  <c r="KV198" i="5"/>
  <c r="KT198" i="5"/>
  <c r="KR198" i="5"/>
  <c r="KP198" i="5"/>
  <c r="KM198" i="5"/>
  <c r="KK198" i="5"/>
  <c r="KI198" i="5"/>
  <c r="KG198" i="5"/>
  <c r="KD198" i="5"/>
  <c r="KB198" i="5"/>
  <c r="JZ198" i="5"/>
  <c r="JX198" i="5"/>
  <c r="JU198" i="5"/>
  <c r="JS198" i="5"/>
  <c r="JQ198" i="5"/>
  <c r="JO198" i="5"/>
  <c r="JL198" i="5"/>
  <c r="JJ198" i="5"/>
  <c r="JH198" i="5"/>
  <c r="JF198" i="5"/>
  <c r="JC198" i="5"/>
  <c r="JA198" i="5"/>
  <c r="IY198" i="5"/>
  <c r="IW198" i="5"/>
  <c r="IT198" i="5"/>
  <c r="IR198" i="5"/>
  <c r="IP198" i="5"/>
  <c r="IN198" i="5"/>
  <c r="IK198" i="5"/>
  <c r="II198" i="5"/>
  <c r="IG198" i="5"/>
  <c r="IE198" i="5"/>
  <c r="IB198" i="5"/>
  <c r="HZ198" i="5"/>
  <c r="HX198" i="5"/>
  <c r="HV198" i="5"/>
  <c r="HS198" i="5"/>
  <c r="HQ198" i="5"/>
  <c r="HO198" i="5"/>
  <c r="HM198" i="5"/>
  <c r="HJ198" i="5"/>
  <c r="HH198" i="5"/>
  <c r="HF198" i="5"/>
  <c r="HD198" i="5"/>
  <c r="HA198" i="5"/>
  <c r="GY198" i="5"/>
  <c r="GW198" i="5"/>
  <c r="GU198" i="5"/>
  <c r="GR198" i="5"/>
  <c r="GP198" i="5"/>
  <c r="GN198" i="5"/>
  <c r="GL198" i="5"/>
  <c r="GI198" i="5"/>
  <c r="GG198" i="5"/>
  <c r="GE198" i="5"/>
  <c r="GC198" i="5"/>
  <c r="FZ198" i="5"/>
  <c r="FX198" i="5"/>
  <c r="FV198" i="5"/>
  <c r="FT198" i="5"/>
  <c r="FQ198" i="5"/>
  <c r="FO198" i="5"/>
  <c r="FM198" i="5"/>
  <c r="FK198" i="5"/>
  <c r="FH198" i="5"/>
  <c r="FF198" i="5"/>
  <c r="FD198" i="5"/>
  <c r="FB198" i="5"/>
  <c r="EY198" i="5"/>
  <c r="EW198" i="5"/>
  <c r="EU198" i="5"/>
  <c r="ES198" i="5"/>
  <c r="EP198" i="5"/>
  <c r="EN198" i="5"/>
  <c r="EL198" i="5"/>
  <c r="EJ198" i="5"/>
  <c r="EG198" i="5"/>
  <c r="EE198" i="5"/>
  <c r="EC198" i="5"/>
  <c r="EA198" i="5"/>
  <c r="DX198" i="5"/>
  <c r="DV198" i="5"/>
  <c r="DT198" i="5"/>
  <c r="DR198" i="5"/>
  <c r="DO198" i="5"/>
  <c r="DM198" i="5"/>
  <c r="DK198" i="5"/>
  <c r="DI198" i="5"/>
  <c r="DF198" i="5"/>
  <c r="DD198" i="5"/>
  <c r="DB198" i="5"/>
  <c r="CZ198" i="5"/>
  <c r="CW198" i="5"/>
  <c r="CU198" i="5"/>
  <c r="CS198" i="5"/>
  <c r="CQ198" i="5"/>
  <c r="CN198" i="5"/>
  <c r="CL198" i="5"/>
  <c r="CJ198" i="5"/>
  <c r="CH198" i="5"/>
  <c r="CE198" i="5"/>
  <c r="CC198" i="5"/>
  <c r="CA198" i="5"/>
  <c r="BY198" i="5"/>
  <c r="BV198" i="5"/>
  <c r="BT198" i="5"/>
  <c r="BR198" i="5"/>
  <c r="BP198" i="5"/>
  <c r="BM198" i="5"/>
  <c r="BK198" i="5"/>
  <c r="BI198" i="5"/>
  <c r="BG198" i="5"/>
  <c r="BD198" i="5"/>
  <c r="BB198" i="5"/>
  <c r="AZ198" i="5"/>
  <c r="AX198" i="5"/>
  <c r="AU198" i="5"/>
  <c r="AS198" i="5"/>
  <c r="AQ198" i="5"/>
  <c r="AO198" i="5"/>
  <c r="AJ198" i="5"/>
  <c r="AH198" i="5"/>
  <c r="AF198" i="5"/>
  <c r="AA198" i="5"/>
  <c r="Y198" i="5"/>
  <c r="W198" i="5"/>
  <c r="T198" i="5"/>
  <c r="R198" i="5"/>
  <c r="P198" i="5"/>
  <c r="N198" i="5"/>
  <c r="K198" i="5"/>
  <c r="I198" i="5"/>
  <c r="G198" i="5"/>
  <c r="E198" i="5"/>
  <c r="NG195" i="5"/>
  <c r="NE195" i="5"/>
  <c r="NC195" i="5"/>
  <c r="NA195" i="5"/>
  <c r="MX195" i="5"/>
  <c r="MV195" i="5"/>
  <c r="MT195" i="5"/>
  <c r="MR195" i="5"/>
  <c r="MO195" i="5"/>
  <c r="MM195" i="5"/>
  <c r="MK195" i="5"/>
  <c r="MI195" i="5"/>
  <c r="MF195" i="5"/>
  <c r="MD195" i="5"/>
  <c r="MB195" i="5"/>
  <c r="LZ195" i="5"/>
  <c r="LW195" i="5"/>
  <c r="LU195" i="5"/>
  <c r="LS195" i="5"/>
  <c r="LQ195" i="5"/>
  <c r="LN195" i="5"/>
  <c r="LL195" i="5"/>
  <c r="LJ195" i="5"/>
  <c r="LH195" i="5"/>
  <c r="LE195" i="5"/>
  <c r="LC195" i="5"/>
  <c r="LA195" i="5"/>
  <c r="KY195" i="5"/>
  <c r="KV195" i="5"/>
  <c r="KT195" i="5"/>
  <c r="KR195" i="5"/>
  <c r="KP195" i="5"/>
  <c r="KM195" i="5"/>
  <c r="KK195" i="5"/>
  <c r="KI195" i="5"/>
  <c r="KG195" i="5"/>
  <c r="KD195" i="5"/>
  <c r="KB195" i="5"/>
  <c r="JZ195" i="5"/>
  <c r="JX195" i="5"/>
  <c r="JU195" i="5"/>
  <c r="JS195" i="5"/>
  <c r="JQ195" i="5"/>
  <c r="JO195" i="5"/>
  <c r="JL195" i="5"/>
  <c r="JJ195" i="5"/>
  <c r="JH195" i="5"/>
  <c r="JF195" i="5"/>
  <c r="JC195" i="5"/>
  <c r="JA195" i="5"/>
  <c r="IY195" i="5"/>
  <c r="IW195" i="5"/>
  <c r="IT195" i="5"/>
  <c r="IR195" i="5"/>
  <c r="IP195" i="5"/>
  <c r="IN195" i="5"/>
  <c r="IK195" i="5"/>
  <c r="II195" i="5"/>
  <c r="IG195" i="5"/>
  <c r="IE195" i="5"/>
  <c r="IB195" i="5"/>
  <c r="HZ195" i="5"/>
  <c r="HX195" i="5"/>
  <c r="HV195" i="5"/>
  <c r="HS195" i="5"/>
  <c r="HQ195" i="5"/>
  <c r="HO195" i="5"/>
  <c r="HM195" i="5"/>
  <c r="HJ195" i="5"/>
  <c r="HH195" i="5"/>
  <c r="HF195" i="5"/>
  <c r="HD195" i="5"/>
  <c r="HA195" i="5"/>
  <c r="GY195" i="5"/>
  <c r="GW195" i="5"/>
  <c r="GU195" i="5"/>
  <c r="GR195" i="5"/>
  <c r="GP195" i="5"/>
  <c r="GN195" i="5"/>
  <c r="GL195" i="5"/>
  <c r="GI195" i="5"/>
  <c r="GG195" i="5"/>
  <c r="GE195" i="5"/>
  <c r="GC195" i="5"/>
  <c r="FZ195" i="5"/>
  <c r="FX195" i="5"/>
  <c r="FV195" i="5"/>
  <c r="FT195" i="5"/>
  <c r="FQ195" i="5"/>
  <c r="FO195" i="5"/>
  <c r="FM195" i="5"/>
  <c r="FK195" i="5"/>
  <c r="FH195" i="5"/>
  <c r="FF195" i="5"/>
  <c r="FD195" i="5"/>
  <c r="FB195" i="5"/>
  <c r="EY195" i="5"/>
  <c r="EW195" i="5"/>
  <c r="EU195" i="5"/>
  <c r="ES195" i="5"/>
  <c r="EP195" i="5"/>
  <c r="EN195" i="5"/>
  <c r="EL195" i="5"/>
  <c r="EJ195" i="5"/>
  <c r="EG195" i="5"/>
  <c r="EE195" i="5"/>
  <c r="EC195" i="5"/>
  <c r="EA195" i="5"/>
  <c r="DX195" i="5"/>
  <c r="DV195" i="5"/>
  <c r="DT195" i="5"/>
  <c r="DR195" i="5"/>
  <c r="DO195" i="5"/>
  <c r="DM195" i="5"/>
  <c r="DK195" i="5"/>
  <c r="DI195" i="5"/>
  <c r="DF195" i="5"/>
  <c r="DD195" i="5"/>
  <c r="DB195" i="5"/>
  <c r="CZ195" i="5"/>
  <c r="CW195" i="5"/>
  <c r="CU195" i="5"/>
  <c r="CS195" i="5"/>
  <c r="CQ195" i="5"/>
  <c r="CN195" i="5"/>
  <c r="CL195" i="5"/>
  <c r="CJ195" i="5"/>
  <c r="CH195" i="5"/>
  <c r="CE195" i="5"/>
  <c r="CC195" i="5"/>
  <c r="CA195" i="5"/>
  <c r="BY195" i="5"/>
  <c r="BV195" i="5"/>
  <c r="BT195" i="5"/>
  <c r="BR195" i="5"/>
  <c r="BP195" i="5"/>
  <c r="BM195" i="5"/>
  <c r="BK195" i="5"/>
  <c r="BI195" i="5"/>
  <c r="BG195" i="5"/>
  <c r="BD195" i="5"/>
  <c r="BB195" i="5"/>
  <c r="AZ195" i="5"/>
  <c r="AX195" i="5"/>
  <c r="AU195" i="5"/>
  <c r="AS195" i="5"/>
  <c r="AQ195" i="5"/>
  <c r="AO195" i="5"/>
  <c r="AJ195" i="5"/>
  <c r="AH195" i="5"/>
  <c r="AF195" i="5"/>
  <c r="AA195" i="5"/>
  <c r="Y195" i="5"/>
  <c r="W195" i="5"/>
  <c r="T195" i="5"/>
  <c r="R195" i="5"/>
  <c r="P195" i="5"/>
  <c r="N195" i="5"/>
  <c r="K195" i="5"/>
  <c r="I195" i="5"/>
  <c r="G195" i="5"/>
  <c r="E195" i="5"/>
  <c r="NG192" i="5"/>
  <c r="NE192" i="5"/>
  <c r="NC192" i="5"/>
  <c r="NA192" i="5"/>
  <c r="MX192" i="5"/>
  <c r="MV192" i="5"/>
  <c r="MT192" i="5"/>
  <c r="MR192" i="5"/>
  <c r="MO192" i="5"/>
  <c r="MM192" i="5"/>
  <c r="MK192" i="5"/>
  <c r="MI192" i="5"/>
  <c r="MF192" i="5"/>
  <c r="MD192" i="5"/>
  <c r="MB192" i="5"/>
  <c r="LZ192" i="5"/>
  <c r="LW192" i="5"/>
  <c r="LU192" i="5"/>
  <c r="LS192" i="5"/>
  <c r="LQ192" i="5"/>
  <c r="LN192" i="5"/>
  <c r="LL192" i="5"/>
  <c r="LJ192" i="5"/>
  <c r="LH192" i="5"/>
  <c r="LE192" i="5"/>
  <c r="LC192" i="5"/>
  <c r="LA192" i="5"/>
  <c r="KY192" i="5"/>
  <c r="KV192" i="5"/>
  <c r="KT192" i="5"/>
  <c r="KR192" i="5"/>
  <c r="KP192" i="5"/>
  <c r="KM192" i="5"/>
  <c r="KK192" i="5"/>
  <c r="KI192" i="5"/>
  <c r="KG192" i="5"/>
  <c r="KD192" i="5"/>
  <c r="KB192" i="5"/>
  <c r="JZ192" i="5"/>
  <c r="JX192" i="5"/>
  <c r="JU192" i="5"/>
  <c r="JS192" i="5"/>
  <c r="JQ192" i="5"/>
  <c r="JO192" i="5"/>
  <c r="JL192" i="5"/>
  <c r="JJ192" i="5"/>
  <c r="JH192" i="5"/>
  <c r="JF192" i="5"/>
  <c r="JC192" i="5"/>
  <c r="JA192" i="5"/>
  <c r="IY192" i="5"/>
  <c r="IW192" i="5"/>
  <c r="IT192" i="5"/>
  <c r="IR192" i="5"/>
  <c r="IP192" i="5"/>
  <c r="IN192" i="5"/>
  <c r="IK192" i="5"/>
  <c r="II192" i="5"/>
  <c r="IG192" i="5"/>
  <c r="IE192" i="5"/>
  <c r="IB192" i="5"/>
  <c r="HZ192" i="5"/>
  <c r="HX192" i="5"/>
  <c r="HV192" i="5"/>
  <c r="HS192" i="5"/>
  <c r="HQ192" i="5"/>
  <c r="HO192" i="5"/>
  <c r="HM192" i="5"/>
  <c r="HJ192" i="5"/>
  <c r="HH192" i="5"/>
  <c r="HF192" i="5"/>
  <c r="HD192" i="5"/>
  <c r="HA192" i="5"/>
  <c r="GY192" i="5"/>
  <c r="GW192" i="5"/>
  <c r="GU192" i="5"/>
  <c r="GR192" i="5"/>
  <c r="GP192" i="5"/>
  <c r="GN192" i="5"/>
  <c r="GL192" i="5"/>
  <c r="GI192" i="5"/>
  <c r="GG192" i="5"/>
  <c r="GE192" i="5"/>
  <c r="GC192" i="5"/>
  <c r="FZ192" i="5"/>
  <c r="FX192" i="5"/>
  <c r="FV192" i="5"/>
  <c r="FT192" i="5"/>
  <c r="FQ192" i="5"/>
  <c r="FO192" i="5"/>
  <c r="FM192" i="5"/>
  <c r="FK192" i="5"/>
  <c r="FH192" i="5"/>
  <c r="FF192" i="5"/>
  <c r="FD192" i="5"/>
  <c r="FB192" i="5"/>
  <c r="EY192" i="5"/>
  <c r="EW192" i="5"/>
  <c r="EU192" i="5"/>
  <c r="ES192" i="5"/>
  <c r="EP192" i="5"/>
  <c r="EN192" i="5"/>
  <c r="EL192" i="5"/>
  <c r="EJ192" i="5"/>
  <c r="EG192" i="5"/>
  <c r="EE192" i="5"/>
  <c r="EC192" i="5"/>
  <c r="EA192" i="5"/>
  <c r="DX192" i="5"/>
  <c r="DV192" i="5"/>
  <c r="DT192" i="5"/>
  <c r="DR192" i="5"/>
  <c r="DO192" i="5"/>
  <c r="DM192" i="5"/>
  <c r="DK192" i="5"/>
  <c r="DI192" i="5"/>
  <c r="DF192" i="5"/>
  <c r="DD192" i="5"/>
  <c r="DB192" i="5"/>
  <c r="CZ192" i="5"/>
  <c r="CW192" i="5"/>
  <c r="CU192" i="5"/>
  <c r="CS192" i="5"/>
  <c r="CQ192" i="5"/>
  <c r="CN192" i="5"/>
  <c r="CL192" i="5"/>
  <c r="CJ192" i="5"/>
  <c r="CH192" i="5"/>
  <c r="CE192" i="5"/>
  <c r="CC192" i="5"/>
  <c r="CA192" i="5"/>
  <c r="BY192" i="5"/>
  <c r="BV192" i="5"/>
  <c r="BT192" i="5"/>
  <c r="BR192" i="5"/>
  <c r="BP192" i="5"/>
  <c r="BM192" i="5"/>
  <c r="BK192" i="5"/>
  <c r="BI192" i="5"/>
  <c r="BG192" i="5"/>
  <c r="BD192" i="5"/>
  <c r="BB192" i="5"/>
  <c r="AZ192" i="5"/>
  <c r="AX192" i="5"/>
  <c r="AU192" i="5"/>
  <c r="AS192" i="5"/>
  <c r="AQ192" i="5"/>
  <c r="AO192" i="5"/>
  <c r="AJ192" i="5"/>
  <c r="AH192" i="5"/>
  <c r="AF192" i="5"/>
  <c r="AA192" i="5"/>
  <c r="Y192" i="5"/>
  <c r="W192" i="5"/>
  <c r="T192" i="5"/>
  <c r="R192" i="5"/>
  <c r="P192" i="5"/>
  <c r="N192" i="5"/>
  <c r="K192" i="5"/>
  <c r="I192" i="5"/>
  <c r="G192" i="5"/>
  <c r="E192" i="5"/>
  <c r="NG189" i="5"/>
  <c r="NE189" i="5"/>
  <c r="NC189" i="5"/>
  <c r="NA189" i="5"/>
  <c r="MX189" i="5"/>
  <c r="MV189" i="5"/>
  <c r="MT189" i="5"/>
  <c r="MR189" i="5"/>
  <c r="MO189" i="5"/>
  <c r="MM189" i="5"/>
  <c r="MK189" i="5"/>
  <c r="MI189" i="5"/>
  <c r="MF189" i="5"/>
  <c r="MD189" i="5"/>
  <c r="MB189" i="5"/>
  <c r="LZ189" i="5"/>
  <c r="LW189" i="5"/>
  <c r="LU189" i="5"/>
  <c r="LS189" i="5"/>
  <c r="LQ189" i="5"/>
  <c r="LN189" i="5"/>
  <c r="LL189" i="5"/>
  <c r="LJ189" i="5"/>
  <c r="LH189" i="5"/>
  <c r="LE189" i="5"/>
  <c r="LC189" i="5"/>
  <c r="LA189" i="5"/>
  <c r="KY189" i="5"/>
  <c r="KV189" i="5"/>
  <c r="KT189" i="5"/>
  <c r="KR189" i="5"/>
  <c r="KP189" i="5"/>
  <c r="KM189" i="5"/>
  <c r="KK189" i="5"/>
  <c r="KI189" i="5"/>
  <c r="KG189" i="5"/>
  <c r="KD189" i="5"/>
  <c r="KB189" i="5"/>
  <c r="JZ189" i="5"/>
  <c r="JX189" i="5"/>
  <c r="JU189" i="5"/>
  <c r="JS189" i="5"/>
  <c r="JQ189" i="5"/>
  <c r="JO189" i="5"/>
  <c r="JL189" i="5"/>
  <c r="JJ189" i="5"/>
  <c r="JH189" i="5"/>
  <c r="JF189" i="5"/>
  <c r="JC189" i="5"/>
  <c r="JA189" i="5"/>
  <c r="IY189" i="5"/>
  <c r="IW189" i="5"/>
  <c r="IT189" i="5"/>
  <c r="IR189" i="5"/>
  <c r="IP189" i="5"/>
  <c r="IN189" i="5"/>
  <c r="IK189" i="5"/>
  <c r="II189" i="5"/>
  <c r="IG189" i="5"/>
  <c r="IE189" i="5"/>
  <c r="IB189" i="5"/>
  <c r="HZ189" i="5"/>
  <c r="HX189" i="5"/>
  <c r="HV189" i="5"/>
  <c r="HS189" i="5"/>
  <c r="HQ189" i="5"/>
  <c r="HO189" i="5"/>
  <c r="HM189" i="5"/>
  <c r="HJ189" i="5"/>
  <c r="HH189" i="5"/>
  <c r="HF189" i="5"/>
  <c r="HD189" i="5"/>
  <c r="HA189" i="5"/>
  <c r="GY189" i="5"/>
  <c r="GW189" i="5"/>
  <c r="GU189" i="5"/>
  <c r="GR189" i="5"/>
  <c r="GP189" i="5"/>
  <c r="GN189" i="5"/>
  <c r="GL189" i="5"/>
  <c r="GI189" i="5"/>
  <c r="GG189" i="5"/>
  <c r="GE189" i="5"/>
  <c r="GC189" i="5"/>
  <c r="FZ189" i="5"/>
  <c r="FX189" i="5"/>
  <c r="FV189" i="5"/>
  <c r="FT189" i="5"/>
  <c r="FQ189" i="5"/>
  <c r="FO189" i="5"/>
  <c r="FM189" i="5"/>
  <c r="FK189" i="5"/>
  <c r="FH189" i="5"/>
  <c r="FF189" i="5"/>
  <c r="FD189" i="5"/>
  <c r="FB189" i="5"/>
  <c r="EY189" i="5"/>
  <c r="EW189" i="5"/>
  <c r="EU189" i="5"/>
  <c r="ES189" i="5"/>
  <c r="EP189" i="5"/>
  <c r="EN189" i="5"/>
  <c r="EL189" i="5"/>
  <c r="EJ189" i="5"/>
  <c r="EG189" i="5"/>
  <c r="EE189" i="5"/>
  <c r="EC189" i="5"/>
  <c r="EA189" i="5"/>
  <c r="DX189" i="5"/>
  <c r="DV189" i="5"/>
  <c r="DT189" i="5"/>
  <c r="DR189" i="5"/>
  <c r="DO189" i="5"/>
  <c r="DM189" i="5"/>
  <c r="DK189" i="5"/>
  <c r="DI189" i="5"/>
  <c r="DF189" i="5"/>
  <c r="DD189" i="5"/>
  <c r="DB189" i="5"/>
  <c r="CZ189" i="5"/>
  <c r="CW189" i="5"/>
  <c r="CU189" i="5"/>
  <c r="CS189" i="5"/>
  <c r="CQ189" i="5"/>
  <c r="CN189" i="5"/>
  <c r="CL189" i="5"/>
  <c r="CJ189" i="5"/>
  <c r="CH189" i="5"/>
  <c r="CE189" i="5"/>
  <c r="CC189" i="5"/>
  <c r="CA189" i="5"/>
  <c r="BY189" i="5"/>
  <c r="BV189" i="5"/>
  <c r="BT189" i="5"/>
  <c r="BR189" i="5"/>
  <c r="BP189" i="5"/>
  <c r="BM189" i="5"/>
  <c r="BK189" i="5"/>
  <c r="BI189" i="5"/>
  <c r="BG189" i="5"/>
  <c r="BD189" i="5"/>
  <c r="BB189" i="5"/>
  <c r="AZ189" i="5"/>
  <c r="AX189" i="5"/>
  <c r="AU189" i="5"/>
  <c r="AS189" i="5"/>
  <c r="AQ189" i="5"/>
  <c r="AO189" i="5"/>
  <c r="AJ189" i="5"/>
  <c r="AH189" i="5"/>
  <c r="AF189" i="5"/>
  <c r="AA189" i="5"/>
  <c r="Y189" i="5"/>
  <c r="W189" i="5"/>
  <c r="T189" i="5"/>
  <c r="R189" i="5"/>
  <c r="P189" i="5"/>
  <c r="N189" i="5"/>
  <c r="K189" i="5"/>
  <c r="I189" i="5"/>
  <c r="G189" i="5"/>
  <c r="E189" i="5"/>
  <c r="NG186" i="5"/>
  <c r="NE186" i="5"/>
  <c r="NC186" i="5"/>
  <c r="NA186" i="5"/>
  <c r="MX186" i="5"/>
  <c r="MV186" i="5"/>
  <c r="MT186" i="5"/>
  <c r="MR186" i="5"/>
  <c r="MO186" i="5"/>
  <c r="MM186" i="5"/>
  <c r="MK186" i="5"/>
  <c r="MI186" i="5"/>
  <c r="MF186" i="5"/>
  <c r="MD186" i="5"/>
  <c r="MB186" i="5"/>
  <c r="LZ186" i="5"/>
  <c r="LW186" i="5"/>
  <c r="LU186" i="5"/>
  <c r="LS186" i="5"/>
  <c r="LQ186" i="5"/>
  <c r="LN186" i="5"/>
  <c r="LL186" i="5"/>
  <c r="LJ186" i="5"/>
  <c r="LH186" i="5"/>
  <c r="LE186" i="5"/>
  <c r="LC186" i="5"/>
  <c r="LA186" i="5"/>
  <c r="KY186" i="5"/>
  <c r="KV186" i="5"/>
  <c r="KT186" i="5"/>
  <c r="KR186" i="5"/>
  <c r="KP186" i="5"/>
  <c r="KM186" i="5"/>
  <c r="KK186" i="5"/>
  <c r="KI186" i="5"/>
  <c r="KG186" i="5"/>
  <c r="KD186" i="5"/>
  <c r="KB186" i="5"/>
  <c r="JZ186" i="5"/>
  <c r="JX186" i="5"/>
  <c r="JU186" i="5"/>
  <c r="JS186" i="5"/>
  <c r="JQ186" i="5"/>
  <c r="JO186" i="5"/>
  <c r="JL186" i="5"/>
  <c r="JJ186" i="5"/>
  <c r="JH186" i="5"/>
  <c r="JF186" i="5"/>
  <c r="JC186" i="5"/>
  <c r="JA186" i="5"/>
  <c r="IY186" i="5"/>
  <c r="IW186" i="5"/>
  <c r="IT186" i="5"/>
  <c r="IR186" i="5"/>
  <c r="IP186" i="5"/>
  <c r="IN186" i="5"/>
  <c r="IK186" i="5"/>
  <c r="II186" i="5"/>
  <c r="IG186" i="5"/>
  <c r="IE186" i="5"/>
  <c r="IB186" i="5"/>
  <c r="HZ186" i="5"/>
  <c r="HX186" i="5"/>
  <c r="HV186" i="5"/>
  <c r="HS186" i="5"/>
  <c r="HQ186" i="5"/>
  <c r="HO186" i="5"/>
  <c r="HM186" i="5"/>
  <c r="HJ186" i="5"/>
  <c r="HH186" i="5"/>
  <c r="HF186" i="5"/>
  <c r="HD186" i="5"/>
  <c r="HA186" i="5"/>
  <c r="GY186" i="5"/>
  <c r="GW186" i="5"/>
  <c r="GU186" i="5"/>
  <c r="GR186" i="5"/>
  <c r="GP186" i="5"/>
  <c r="GN186" i="5"/>
  <c r="GL186" i="5"/>
  <c r="GI186" i="5"/>
  <c r="GG186" i="5"/>
  <c r="GE186" i="5"/>
  <c r="GC186" i="5"/>
  <c r="FZ186" i="5"/>
  <c r="FX186" i="5"/>
  <c r="FV186" i="5"/>
  <c r="FT186" i="5"/>
  <c r="FQ186" i="5"/>
  <c r="FO186" i="5"/>
  <c r="FM186" i="5"/>
  <c r="FK186" i="5"/>
  <c r="FH186" i="5"/>
  <c r="FF186" i="5"/>
  <c r="FD186" i="5"/>
  <c r="FB186" i="5"/>
  <c r="EY186" i="5"/>
  <c r="EW186" i="5"/>
  <c r="EU186" i="5"/>
  <c r="ES186" i="5"/>
  <c r="EP186" i="5"/>
  <c r="EN186" i="5"/>
  <c r="EL186" i="5"/>
  <c r="EJ186" i="5"/>
  <c r="EG186" i="5"/>
  <c r="EE186" i="5"/>
  <c r="EC186" i="5"/>
  <c r="EA186" i="5"/>
  <c r="DX186" i="5"/>
  <c r="DV186" i="5"/>
  <c r="DT186" i="5"/>
  <c r="DR186" i="5"/>
  <c r="DO186" i="5"/>
  <c r="DM186" i="5"/>
  <c r="DK186" i="5"/>
  <c r="DI186" i="5"/>
  <c r="DF186" i="5"/>
  <c r="DD186" i="5"/>
  <c r="DB186" i="5"/>
  <c r="CZ186" i="5"/>
  <c r="CW186" i="5"/>
  <c r="CU186" i="5"/>
  <c r="CS186" i="5"/>
  <c r="CQ186" i="5"/>
  <c r="CN186" i="5"/>
  <c r="CL186" i="5"/>
  <c r="CJ186" i="5"/>
  <c r="CH186" i="5"/>
  <c r="CE186" i="5"/>
  <c r="CC186" i="5"/>
  <c r="CA186" i="5"/>
  <c r="BY186" i="5"/>
  <c r="BV186" i="5"/>
  <c r="BT186" i="5"/>
  <c r="BR186" i="5"/>
  <c r="BP186" i="5"/>
  <c r="BM186" i="5"/>
  <c r="BK186" i="5"/>
  <c r="BI186" i="5"/>
  <c r="BG186" i="5"/>
  <c r="BD186" i="5"/>
  <c r="BB186" i="5"/>
  <c r="AZ186" i="5"/>
  <c r="AX186" i="5"/>
  <c r="AU186" i="5"/>
  <c r="AS186" i="5"/>
  <c r="AQ186" i="5"/>
  <c r="AO186" i="5"/>
  <c r="AJ186" i="5"/>
  <c r="AH186" i="5"/>
  <c r="AF186" i="5"/>
  <c r="AA186" i="5"/>
  <c r="Y186" i="5"/>
  <c r="W186" i="5"/>
  <c r="T186" i="5"/>
  <c r="R186" i="5"/>
  <c r="P186" i="5"/>
  <c r="N186" i="5"/>
  <c r="K186" i="5"/>
  <c r="I186" i="5"/>
  <c r="G186" i="5"/>
  <c r="E186" i="5"/>
  <c r="NG180" i="5"/>
  <c r="NE180" i="5"/>
  <c r="NC180" i="5"/>
  <c r="NA180" i="5"/>
  <c r="MX180" i="5"/>
  <c r="MV180" i="5"/>
  <c r="MT180" i="5"/>
  <c r="MR180" i="5"/>
  <c r="MO180" i="5"/>
  <c r="MM180" i="5"/>
  <c r="MK180" i="5"/>
  <c r="MI180" i="5"/>
  <c r="MF180" i="5"/>
  <c r="MD180" i="5"/>
  <c r="MB180" i="5"/>
  <c r="LZ180" i="5"/>
  <c r="LW180" i="5"/>
  <c r="LU180" i="5"/>
  <c r="LS180" i="5"/>
  <c r="LQ180" i="5"/>
  <c r="LN180" i="5"/>
  <c r="LL180" i="5"/>
  <c r="LJ180" i="5"/>
  <c r="LH180" i="5"/>
  <c r="LE180" i="5"/>
  <c r="LC180" i="5"/>
  <c r="LA180" i="5"/>
  <c r="KY180" i="5"/>
  <c r="KV180" i="5"/>
  <c r="KT180" i="5"/>
  <c r="KR180" i="5"/>
  <c r="KP180" i="5"/>
  <c r="KM180" i="5"/>
  <c r="KK180" i="5"/>
  <c r="KI180" i="5"/>
  <c r="KG180" i="5"/>
  <c r="KD180" i="5"/>
  <c r="KB180" i="5"/>
  <c r="JZ180" i="5"/>
  <c r="JX180" i="5"/>
  <c r="JU180" i="5"/>
  <c r="JS180" i="5"/>
  <c r="JQ180" i="5"/>
  <c r="JO180" i="5"/>
  <c r="JL180" i="5"/>
  <c r="JJ180" i="5"/>
  <c r="JH180" i="5"/>
  <c r="JF180" i="5"/>
  <c r="JC180" i="5"/>
  <c r="JA180" i="5"/>
  <c r="IY180" i="5"/>
  <c r="IW180" i="5"/>
  <c r="IT180" i="5"/>
  <c r="IR180" i="5"/>
  <c r="IP180" i="5"/>
  <c r="IN180" i="5"/>
  <c r="IK180" i="5"/>
  <c r="II180" i="5"/>
  <c r="IG180" i="5"/>
  <c r="IE180" i="5"/>
  <c r="IB180" i="5"/>
  <c r="HZ180" i="5"/>
  <c r="HX180" i="5"/>
  <c r="HV180" i="5"/>
  <c r="HS180" i="5"/>
  <c r="HQ180" i="5"/>
  <c r="HO180" i="5"/>
  <c r="HM180" i="5"/>
  <c r="HJ180" i="5"/>
  <c r="HH180" i="5"/>
  <c r="HF180" i="5"/>
  <c r="HD180" i="5"/>
  <c r="HA180" i="5"/>
  <c r="GY180" i="5"/>
  <c r="GW180" i="5"/>
  <c r="GU180" i="5"/>
  <c r="GR180" i="5"/>
  <c r="GP180" i="5"/>
  <c r="GN180" i="5"/>
  <c r="GL180" i="5"/>
  <c r="GI180" i="5"/>
  <c r="GG180" i="5"/>
  <c r="GE180" i="5"/>
  <c r="GC180" i="5"/>
  <c r="FZ180" i="5"/>
  <c r="FX180" i="5"/>
  <c r="FV180" i="5"/>
  <c r="FT180" i="5"/>
  <c r="FQ180" i="5"/>
  <c r="FO180" i="5"/>
  <c r="FM180" i="5"/>
  <c r="FK180" i="5"/>
  <c r="FH180" i="5"/>
  <c r="FF180" i="5"/>
  <c r="FD180" i="5"/>
  <c r="FB180" i="5"/>
  <c r="EY180" i="5"/>
  <c r="EW180" i="5"/>
  <c r="EU180" i="5"/>
  <c r="ES180" i="5"/>
  <c r="EP180" i="5"/>
  <c r="EN180" i="5"/>
  <c r="EL180" i="5"/>
  <c r="EJ180" i="5"/>
  <c r="EG180" i="5"/>
  <c r="EE180" i="5"/>
  <c r="EC180" i="5"/>
  <c r="EA180" i="5"/>
  <c r="DX180" i="5"/>
  <c r="DV180" i="5"/>
  <c r="DT180" i="5"/>
  <c r="DR180" i="5"/>
  <c r="DO180" i="5"/>
  <c r="DM180" i="5"/>
  <c r="DK180" i="5"/>
  <c r="DI180" i="5"/>
  <c r="DF180" i="5"/>
  <c r="DD180" i="5"/>
  <c r="DB180" i="5"/>
  <c r="CZ180" i="5"/>
  <c r="CW180" i="5"/>
  <c r="CU180" i="5"/>
  <c r="CS180" i="5"/>
  <c r="CQ180" i="5"/>
  <c r="CN180" i="5"/>
  <c r="CL180" i="5"/>
  <c r="CJ180" i="5"/>
  <c r="CH180" i="5"/>
  <c r="CE180" i="5"/>
  <c r="CC180" i="5"/>
  <c r="CA180" i="5"/>
  <c r="BY180" i="5"/>
  <c r="BV180" i="5"/>
  <c r="BT180" i="5"/>
  <c r="BR180" i="5"/>
  <c r="BP180" i="5"/>
  <c r="BM180" i="5"/>
  <c r="BK180" i="5"/>
  <c r="BI180" i="5"/>
  <c r="BG180" i="5"/>
  <c r="BD180" i="5"/>
  <c r="BB180" i="5"/>
  <c r="AZ180" i="5"/>
  <c r="AX180" i="5"/>
  <c r="AU180" i="5"/>
  <c r="AS180" i="5"/>
  <c r="AQ180" i="5"/>
  <c r="AO180" i="5"/>
  <c r="AJ180" i="5"/>
  <c r="AH180" i="5"/>
  <c r="AF180" i="5"/>
  <c r="AA180" i="5"/>
  <c r="Y180" i="5"/>
  <c r="W180" i="5"/>
  <c r="T180" i="5"/>
  <c r="R180" i="5"/>
  <c r="P180" i="5"/>
  <c r="N180" i="5"/>
  <c r="K180" i="5"/>
  <c r="I180" i="5"/>
  <c r="G180" i="5"/>
  <c r="E180" i="5"/>
  <c r="NG177" i="5"/>
  <c r="NE177" i="5"/>
  <c r="NC177" i="5"/>
  <c r="NA177" i="5"/>
  <c r="MX177" i="5"/>
  <c r="MV177" i="5"/>
  <c r="MT177" i="5"/>
  <c r="MR177" i="5"/>
  <c r="MO177" i="5"/>
  <c r="MM177" i="5"/>
  <c r="MK177" i="5"/>
  <c r="MI177" i="5"/>
  <c r="MF177" i="5"/>
  <c r="MD177" i="5"/>
  <c r="MB177" i="5"/>
  <c r="LZ177" i="5"/>
  <c r="LW177" i="5"/>
  <c r="LU177" i="5"/>
  <c r="LS177" i="5"/>
  <c r="LQ177" i="5"/>
  <c r="LN177" i="5"/>
  <c r="LL177" i="5"/>
  <c r="LJ177" i="5"/>
  <c r="LH177" i="5"/>
  <c r="LE177" i="5"/>
  <c r="LC177" i="5"/>
  <c r="LA177" i="5"/>
  <c r="KY177" i="5"/>
  <c r="KV177" i="5"/>
  <c r="KT177" i="5"/>
  <c r="KR177" i="5"/>
  <c r="KP177" i="5"/>
  <c r="KM177" i="5"/>
  <c r="KK177" i="5"/>
  <c r="KI177" i="5"/>
  <c r="KG177" i="5"/>
  <c r="KD177" i="5"/>
  <c r="KB177" i="5"/>
  <c r="JZ177" i="5"/>
  <c r="JX177" i="5"/>
  <c r="JU177" i="5"/>
  <c r="JS177" i="5"/>
  <c r="JQ177" i="5"/>
  <c r="JO177" i="5"/>
  <c r="JL177" i="5"/>
  <c r="JJ177" i="5"/>
  <c r="JH177" i="5"/>
  <c r="JF177" i="5"/>
  <c r="JC177" i="5"/>
  <c r="JA177" i="5"/>
  <c r="IY177" i="5"/>
  <c r="IW177" i="5"/>
  <c r="IT177" i="5"/>
  <c r="IR177" i="5"/>
  <c r="IP177" i="5"/>
  <c r="IN177" i="5"/>
  <c r="IK177" i="5"/>
  <c r="II177" i="5"/>
  <c r="IG177" i="5"/>
  <c r="IE177" i="5"/>
  <c r="IB177" i="5"/>
  <c r="HZ177" i="5"/>
  <c r="HX177" i="5"/>
  <c r="HV177" i="5"/>
  <c r="HS177" i="5"/>
  <c r="HQ177" i="5"/>
  <c r="HO177" i="5"/>
  <c r="HM177" i="5"/>
  <c r="HJ177" i="5"/>
  <c r="HH177" i="5"/>
  <c r="HF177" i="5"/>
  <c r="HD177" i="5"/>
  <c r="HA177" i="5"/>
  <c r="GY177" i="5"/>
  <c r="GW177" i="5"/>
  <c r="GU177" i="5"/>
  <c r="GR177" i="5"/>
  <c r="GP177" i="5"/>
  <c r="GN177" i="5"/>
  <c r="GL177" i="5"/>
  <c r="GI177" i="5"/>
  <c r="GG177" i="5"/>
  <c r="GE177" i="5"/>
  <c r="GC177" i="5"/>
  <c r="FZ177" i="5"/>
  <c r="FX177" i="5"/>
  <c r="FV177" i="5"/>
  <c r="FT177" i="5"/>
  <c r="FQ177" i="5"/>
  <c r="FO177" i="5"/>
  <c r="FM177" i="5"/>
  <c r="FK177" i="5"/>
  <c r="FH177" i="5"/>
  <c r="FF177" i="5"/>
  <c r="FD177" i="5"/>
  <c r="FB177" i="5"/>
  <c r="EY177" i="5"/>
  <c r="EW177" i="5"/>
  <c r="EU177" i="5"/>
  <c r="ES177" i="5"/>
  <c r="EP177" i="5"/>
  <c r="EN177" i="5"/>
  <c r="EL177" i="5"/>
  <c r="EJ177" i="5"/>
  <c r="EG177" i="5"/>
  <c r="EE177" i="5"/>
  <c r="EC177" i="5"/>
  <c r="EA177" i="5"/>
  <c r="DX177" i="5"/>
  <c r="DV177" i="5"/>
  <c r="DT177" i="5"/>
  <c r="DR177" i="5"/>
  <c r="DO177" i="5"/>
  <c r="DM177" i="5"/>
  <c r="DK177" i="5"/>
  <c r="DI177" i="5"/>
  <c r="DF177" i="5"/>
  <c r="DD177" i="5"/>
  <c r="DB177" i="5"/>
  <c r="CZ177" i="5"/>
  <c r="CW177" i="5"/>
  <c r="CU177" i="5"/>
  <c r="CS177" i="5"/>
  <c r="CQ177" i="5"/>
  <c r="CN177" i="5"/>
  <c r="CL177" i="5"/>
  <c r="CJ177" i="5"/>
  <c r="CH177" i="5"/>
  <c r="CE177" i="5"/>
  <c r="CC177" i="5"/>
  <c r="CA177" i="5"/>
  <c r="BY177" i="5"/>
  <c r="BV177" i="5"/>
  <c r="BT177" i="5"/>
  <c r="BR177" i="5"/>
  <c r="BP177" i="5"/>
  <c r="BM177" i="5"/>
  <c r="BK177" i="5"/>
  <c r="BI177" i="5"/>
  <c r="BG177" i="5"/>
  <c r="BD177" i="5"/>
  <c r="BB177" i="5"/>
  <c r="AZ177" i="5"/>
  <c r="AX177" i="5"/>
  <c r="AU177" i="5"/>
  <c r="AS177" i="5"/>
  <c r="AQ177" i="5"/>
  <c r="AO177" i="5"/>
  <c r="AJ177" i="5"/>
  <c r="AH177" i="5"/>
  <c r="AF177" i="5"/>
  <c r="AA177" i="5"/>
  <c r="Y177" i="5"/>
  <c r="W177" i="5"/>
  <c r="T177" i="5"/>
  <c r="R177" i="5"/>
  <c r="P177" i="5"/>
  <c r="N177" i="5"/>
  <c r="K177" i="5"/>
  <c r="I177" i="5"/>
  <c r="G177" i="5"/>
  <c r="E177" i="5"/>
  <c r="NG174" i="5"/>
  <c r="NE174" i="5"/>
  <c r="NC174" i="5"/>
  <c r="NA174" i="5"/>
  <c r="MX174" i="5"/>
  <c r="MV174" i="5"/>
  <c r="MT174" i="5"/>
  <c r="MR174" i="5"/>
  <c r="MO174" i="5"/>
  <c r="MM174" i="5"/>
  <c r="MK174" i="5"/>
  <c r="MI174" i="5"/>
  <c r="MF174" i="5"/>
  <c r="MD174" i="5"/>
  <c r="MB174" i="5"/>
  <c r="LZ174" i="5"/>
  <c r="LW174" i="5"/>
  <c r="LU174" i="5"/>
  <c r="LS174" i="5"/>
  <c r="LQ174" i="5"/>
  <c r="LN174" i="5"/>
  <c r="LL174" i="5"/>
  <c r="LJ174" i="5"/>
  <c r="LH174" i="5"/>
  <c r="LE174" i="5"/>
  <c r="LC174" i="5"/>
  <c r="LA174" i="5"/>
  <c r="KY174" i="5"/>
  <c r="KV174" i="5"/>
  <c r="KT174" i="5"/>
  <c r="KR174" i="5"/>
  <c r="KP174" i="5"/>
  <c r="KM174" i="5"/>
  <c r="KK174" i="5"/>
  <c r="KI174" i="5"/>
  <c r="KG174" i="5"/>
  <c r="KD174" i="5"/>
  <c r="KB174" i="5"/>
  <c r="JZ174" i="5"/>
  <c r="JX174" i="5"/>
  <c r="JU174" i="5"/>
  <c r="JS174" i="5"/>
  <c r="JQ174" i="5"/>
  <c r="JO174" i="5"/>
  <c r="JL174" i="5"/>
  <c r="JJ174" i="5"/>
  <c r="JH174" i="5"/>
  <c r="JF174" i="5"/>
  <c r="JC174" i="5"/>
  <c r="JA174" i="5"/>
  <c r="IY174" i="5"/>
  <c r="IW174" i="5"/>
  <c r="IT174" i="5"/>
  <c r="IR174" i="5"/>
  <c r="IP174" i="5"/>
  <c r="IN174" i="5"/>
  <c r="IK174" i="5"/>
  <c r="II174" i="5"/>
  <c r="IG174" i="5"/>
  <c r="IE174" i="5"/>
  <c r="IB174" i="5"/>
  <c r="HZ174" i="5"/>
  <c r="HX174" i="5"/>
  <c r="HV174" i="5"/>
  <c r="HS174" i="5"/>
  <c r="HQ174" i="5"/>
  <c r="HO174" i="5"/>
  <c r="HM174" i="5"/>
  <c r="HJ174" i="5"/>
  <c r="HH174" i="5"/>
  <c r="HF174" i="5"/>
  <c r="HD174" i="5"/>
  <c r="HA174" i="5"/>
  <c r="GY174" i="5"/>
  <c r="GW174" i="5"/>
  <c r="GU174" i="5"/>
  <c r="GR174" i="5"/>
  <c r="GP174" i="5"/>
  <c r="GN174" i="5"/>
  <c r="GL174" i="5"/>
  <c r="GI174" i="5"/>
  <c r="GG174" i="5"/>
  <c r="GE174" i="5"/>
  <c r="GC174" i="5"/>
  <c r="FZ174" i="5"/>
  <c r="FX174" i="5"/>
  <c r="FV174" i="5"/>
  <c r="FT174" i="5"/>
  <c r="FQ174" i="5"/>
  <c r="FO174" i="5"/>
  <c r="FM174" i="5"/>
  <c r="FK174" i="5"/>
  <c r="FH174" i="5"/>
  <c r="FF174" i="5"/>
  <c r="FD174" i="5"/>
  <c r="FB174" i="5"/>
  <c r="EY174" i="5"/>
  <c r="EW174" i="5"/>
  <c r="EU174" i="5"/>
  <c r="ES174" i="5"/>
  <c r="EP174" i="5"/>
  <c r="EN174" i="5"/>
  <c r="EL174" i="5"/>
  <c r="EJ174" i="5"/>
  <c r="EG174" i="5"/>
  <c r="EE174" i="5"/>
  <c r="EC174" i="5"/>
  <c r="EA174" i="5"/>
  <c r="DX174" i="5"/>
  <c r="DV174" i="5"/>
  <c r="DT174" i="5"/>
  <c r="DR174" i="5"/>
  <c r="DO174" i="5"/>
  <c r="DM174" i="5"/>
  <c r="DK174" i="5"/>
  <c r="DI174" i="5"/>
  <c r="DF174" i="5"/>
  <c r="DD174" i="5"/>
  <c r="DB174" i="5"/>
  <c r="CZ174" i="5"/>
  <c r="CW174" i="5"/>
  <c r="CU174" i="5"/>
  <c r="CS174" i="5"/>
  <c r="CQ174" i="5"/>
  <c r="CN174" i="5"/>
  <c r="CL174" i="5"/>
  <c r="CJ174" i="5"/>
  <c r="CH174" i="5"/>
  <c r="CE174" i="5"/>
  <c r="CC174" i="5"/>
  <c r="CA174" i="5"/>
  <c r="BY174" i="5"/>
  <c r="BV174" i="5"/>
  <c r="BT174" i="5"/>
  <c r="BR174" i="5"/>
  <c r="BP174" i="5"/>
  <c r="BM174" i="5"/>
  <c r="BK174" i="5"/>
  <c r="BI174" i="5"/>
  <c r="BG174" i="5"/>
  <c r="BD174" i="5"/>
  <c r="BB174" i="5"/>
  <c r="AZ174" i="5"/>
  <c r="AX174" i="5"/>
  <c r="AU174" i="5"/>
  <c r="AS174" i="5"/>
  <c r="AQ174" i="5"/>
  <c r="AO174" i="5"/>
  <c r="AJ174" i="5"/>
  <c r="AH174" i="5"/>
  <c r="AF174" i="5"/>
  <c r="AA174" i="5"/>
  <c r="Y174" i="5"/>
  <c r="W174" i="5"/>
  <c r="T174" i="5"/>
  <c r="R174" i="5"/>
  <c r="P174" i="5"/>
  <c r="N174" i="5"/>
  <c r="K174" i="5"/>
  <c r="I174" i="5"/>
  <c r="G174" i="5"/>
  <c r="E174" i="5"/>
  <c r="NG171" i="5"/>
  <c r="NE171" i="5"/>
  <c r="NC171" i="5"/>
  <c r="NA171" i="5"/>
  <c r="MX171" i="5"/>
  <c r="MV171" i="5"/>
  <c r="MT171" i="5"/>
  <c r="MR171" i="5"/>
  <c r="MO171" i="5"/>
  <c r="MM171" i="5"/>
  <c r="MK171" i="5"/>
  <c r="MI171" i="5"/>
  <c r="MF171" i="5"/>
  <c r="MD171" i="5"/>
  <c r="MB171" i="5"/>
  <c r="LZ171" i="5"/>
  <c r="LW171" i="5"/>
  <c r="LU171" i="5"/>
  <c r="LS171" i="5"/>
  <c r="LQ171" i="5"/>
  <c r="LN171" i="5"/>
  <c r="LL171" i="5"/>
  <c r="LJ171" i="5"/>
  <c r="LH171" i="5"/>
  <c r="LE171" i="5"/>
  <c r="LC171" i="5"/>
  <c r="LA171" i="5"/>
  <c r="KY171" i="5"/>
  <c r="KV171" i="5"/>
  <c r="KT171" i="5"/>
  <c r="KR171" i="5"/>
  <c r="KP171" i="5"/>
  <c r="KM171" i="5"/>
  <c r="KK171" i="5"/>
  <c r="KI171" i="5"/>
  <c r="KG171" i="5"/>
  <c r="KD171" i="5"/>
  <c r="KB171" i="5"/>
  <c r="JZ171" i="5"/>
  <c r="JX171" i="5"/>
  <c r="JU171" i="5"/>
  <c r="JS171" i="5"/>
  <c r="JQ171" i="5"/>
  <c r="JO171" i="5"/>
  <c r="JL171" i="5"/>
  <c r="JJ171" i="5"/>
  <c r="JH171" i="5"/>
  <c r="JF171" i="5"/>
  <c r="JC171" i="5"/>
  <c r="JA171" i="5"/>
  <c r="IY171" i="5"/>
  <c r="IW171" i="5"/>
  <c r="IT171" i="5"/>
  <c r="IR171" i="5"/>
  <c r="IP171" i="5"/>
  <c r="IN171" i="5"/>
  <c r="IK171" i="5"/>
  <c r="II171" i="5"/>
  <c r="IG171" i="5"/>
  <c r="IE171" i="5"/>
  <c r="IB171" i="5"/>
  <c r="HZ171" i="5"/>
  <c r="HX171" i="5"/>
  <c r="HV171" i="5"/>
  <c r="HS171" i="5"/>
  <c r="HQ171" i="5"/>
  <c r="HO171" i="5"/>
  <c r="HM171" i="5"/>
  <c r="HJ171" i="5"/>
  <c r="HH171" i="5"/>
  <c r="HF171" i="5"/>
  <c r="HD171" i="5"/>
  <c r="HA171" i="5"/>
  <c r="GY171" i="5"/>
  <c r="GW171" i="5"/>
  <c r="GU171" i="5"/>
  <c r="GR171" i="5"/>
  <c r="GP171" i="5"/>
  <c r="GN171" i="5"/>
  <c r="GL171" i="5"/>
  <c r="GI171" i="5"/>
  <c r="GG171" i="5"/>
  <c r="GE171" i="5"/>
  <c r="GC171" i="5"/>
  <c r="FZ171" i="5"/>
  <c r="FX171" i="5"/>
  <c r="FV171" i="5"/>
  <c r="FT171" i="5"/>
  <c r="FQ171" i="5"/>
  <c r="FO171" i="5"/>
  <c r="FM171" i="5"/>
  <c r="FK171" i="5"/>
  <c r="FH171" i="5"/>
  <c r="FF171" i="5"/>
  <c r="FD171" i="5"/>
  <c r="FB171" i="5"/>
  <c r="EY171" i="5"/>
  <c r="EW171" i="5"/>
  <c r="EU171" i="5"/>
  <c r="ES171" i="5"/>
  <c r="EP171" i="5"/>
  <c r="EN171" i="5"/>
  <c r="EL171" i="5"/>
  <c r="EJ171" i="5"/>
  <c r="EG171" i="5"/>
  <c r="EE171" i="5"/>
  <c r="EC171" i="5"/>
  <c r="EA171" i="5"/>
  <c r="DX171" i="5"/>
  <c r="DV171" i="5"/>
  <c r="DT171" i="5"/>
  <c r="DR171" i="5"/>
  <c r="DO171" i="5"/>
  <c r="DM171" i="5"/>
  <c r="DK171" i="5"/>
  <c r="DI171" i="5"/>
  <c r="DF171" i="5"/>
  <c r="DD171" i="5"/>
  <c r="DB171" i="5"/>
  <c r="CZ171" i="5"/>
  <c r="CW171" i="5"/>
  <c r="CU171" i="5"/>
  <c r="CS171" i="5"/>
  <c r="CQ171" i="5"/>
  <c r="CN171" i="5"/>
  <c r="CL171" i="5"/>
  <c r="CJ171" i="5"/>
  <c r="CH171" i="5"/>
  <c r="CE171" i="5"/>
  <c r="CC171" i="5"/>
  <c r="CA171" i="5"/>
  <c r="BY171" i="5"/>
  <c r="BV171" i="5"/>
  <c r="BT171" i="5"/>
  <c r="BR171" i="5"/>
  <c r="BP171" i="5"/>
  <c r="BM171" i="5"/>
  <c r="BK171" i="5"/>
  <c r="BI171" i="5"/>
  <c r="BG171" i="5"/>
  <c r="BD171" i="5"/>
  <c r="BB171" i="5"/>
  <c r="AZ171" i="5"/>
  <c r="AX171" i="5"/>
  <c r="AU171" i="5"/>
  <c r="AS171" i="5"/>
  <c r="AQ171" i="5"/>
  <c r="AO171" i="5"/>
  <c r="AJ171" i="5"/>
  <c r="AH171" i="5"/>
  <c r="AF171" i="5"/>
  <c r="AA171" i="5"/>
  <c r="Y171" i="5"/>
  <c r="W171" i="5"/>
  <c r="T171" i="5"/>
  <c r="R171" i="5"/>
  <c r="P171" i="5"/>
  <c r="N171" i="5"/>
  <c r="K171" i="5"/>
  <c r="I171" i="5"/>
  <c r="G171" i="5"/>
  <c r="E171" i="5"/>
  <c r="NG168" i="5"/>
  <c r="NE168" i="5"/>
  <c r="NC168" i="5"/>
  <c r="NA168" i="5"/>
  <c r="MX168" i="5"/>
  <c r="MV168" i="5"/>
  <c r="MT168" i="5"/>
  <c r="MR168" i="5"/>
  <c r="MO168" i="5"/>
  <c r="MM168" i="5"/>
  <c r="MK168" i="5"/>
  <c r="MI168" i="5"/>
  <c r="MF168" i="5"/>
  <c r="MD168" i="5"/>
  <c r="MB168" i="5"/>
  <c r="LZ168" i="5"/>
  <c r="LW168" i="5"/>
  <c r="LU168" i="5"/>
  <c r="LS168" i="5"/>
  <c r="LQ168" i="5"/>
  <c r="LN168" i="5"/>
  <c r="LL168" i="5"/>
  <c r="LJ168" i="5"/>
  <c r="LH168" i="5"/>
  <c r="LE168" i="5"/>
  <c r="LC168" i="5"/>
  <c r="LA168" i="5"/>
  <c r="KY168" i="5"/>
  <c r="KV168" i="5"/>
  <c r="KT168" i="5"/>
  <c r="KR168" i="5"/>
  <c r="KP168" i="5"/>
  <c r="KM168" i="5"/>
  <c r="KK168" i="5"/>
  <c r="KI168" i="5"/>
  <c r="KG168" i="5"/>
  <c r="KD168" i="5"/>
  <c r="KB168" i="5"/>
  <c r="JZ168" i="5"/>
  <c r="JX168" i="5"/>
  <c r="JU168" i="5"/>
  <c r="JS168" i="5"/>
  <c r="JQ168" i="5"/>
  <c r="JO168" i="5"/>
  <c r="JL168" i="5"/>
  <c r="JJ168" i="5"/>
  <c r="JH168" i="5"/>
  <c r="JF168" i="5"/>
  <c r="JC168" i="5"/>
  <c r="JA168" i="5"/>
  <c r="IY168" i="5"/>
  <c r="IW168" i="5"/>
  <c r="IT168" i="5"/>
  <c r="IR168" i="5"/>
  <c r="IP168" i="5"/>
  <c r="IN168" i="5"/>
  <c r="IK168" i="5"/>
  <c r="II168" i="5"/>
  <c r="IG168" i="5"/>
  <c r="IE168" i="5"/>
  <c r="IB168" i="5"/>
  <c r="HZ168" i="5"/>
  <c r="HX168" i="5"/>
  <c r="HV168" i="5"/>
  <c r="HS168" i="5"/>
  <c r="HQ168" i="5"/>
  <c r="HO168" i="5"/>
  <c r="HM168" i="5"/>
  <c r="HJ168" i="5"/>
  <c r="HH168" i="5"/>
  <c r="HF168" i="5"/>
  <c r="HD168" i="5"/>
  <c r="HA168" i="5"/>
  <c r="GY168" i="5"/>
  <c r="GW168" i="5"/>
  <c r="GU168" i="5"/>
  <c r="GR168" i="5"/>
  <c r="GP168" i="5"/>
  <c r="GN168" i="5"/>
  <c r="GL168" i="5"/>
  <c r="GI168" i="5"/>
  <c r="GG168" i="5"/>
  <c r="GE168" i="5"/>
  <c r="GC168" i="5"/>
  <c r="FZ168" i="5"/>
  <c r="FX168" i="5"/>
  <c r="FV168" i="5"/>
  <c r="FT168" i="5"/>
  <c r="FQ168" i="5"/>
  <c r="FO168" i="5"/>
  <c r="FM168" i="5"/>
  <c r="FK168" i="5"/>
  <c r="FH168" i="5"/>
  <c r="FF168" i="5"/>
  <c r="FD168" i="5"/>
  <c r="FB168" i="5"/>
  <c r="EY168" i="5"/>
  <c r="EW168" i="5"/>
  <c r="EU168" i="5"/>
  <c r="ES168" i="5"/>
  <c r="EP168" i="5"/>
  <c r="EN168" i="5"/>
  <c r="EL168" i="5"/>
  <c r="EJ168" i="5"/>
  <c r="EG168" i="5"/>
  <c r="EE168" i="5"/>
  <c r="EC168" i="5"/>
  <c r="EA168" i="5"/>
  <c r="DX168" i="5"/>
  <c r="DV168" i="5"/>
  <c r="DT168" i="5"/>
  <c r="DR168" i="5"/>
  <c r="DO168" i="5"/>
  <c r="DM168" i="5"/>
  <c r="DK168" i="5"/>
  <c r="DI168" i="5"/>
  <c r="DF168" i="5"/>
  <c r="DD168" i="5"/>
  <c r="DB168" i="5"/>
  <c r="CZ168" i="5"/>
  <c r="CW168" i="5"/>
  <c r="CU168" i="5"/>
  <c r="CS168" i="5"/>
  <c r="CQ168" i="5"/>
  <c r="CN168" i="5"/>
  <c r="CL168" i="5"/>
  <c r="CJ168" i="5"/>
  <c r="CH168" i="5"/>
  <c r="CE168" i="5"/>
  <c r="CC168" i="5"/>
  <c r="CA168" i="5"/>
  <c r="BY168" i="5"/>
  <c r="BV168" i="5"/>
  <c r="BT168" i="5"/>
  <c r="BR168" i="5"/>
  <c r="BP168" i="5"/>
  <c r="BM168" i="5"/>
  <c r="BK168" i="5"/>
  <c r="BI168" i="5"/>
  <c r="BG168" i="5"/>
  <c r="BD168" i="5"/>
  <c r="BB168" i="5"/>
  <c r="AZ168" i="5"/>
  <c r="AX168" i="5"/>
  <c r="AU168" i="5"/>
  <c r="AS168" i="5"/>
  <c r="AQ168" i="5"/>
  <c r="AO168" i="5"/>
  <c r="AJ168" i="5"/>
  <c r="AH168" i="5"/>
  <c r="AF168" i="5"/>
  <c r="AA168" i="5"/>
  <c r="Y168" i="5"/>
  <c r="W168" i="5"/>
  <c r="T168" i="5"/>
  <c r="R168" i="5"/>
  <c r="P168" i="5"/>
  <c r="N168" i="5"/>
  <c r="K168" i="5"/>
  <c r="I168" i="5"/>
  <c r="G168" i="5"/>
  <c r="E168" i="5"/>
  <c r="NG165" i="5"/>
  <c r="NE165" i="5"/>
  <c r="NC165" i="5"/>
  <c r="NA165" i="5"/>
  <c r="MX165" i="5"/>
  <c r="MV165" i="5"/>
  <c r="MT165" i="5"/>
  <c r="MR165" i="5"/>
  <c r="MO165" i="5"/>
  <c r="MM165" i="5"/>
  <c r="MK165" i="5"/>
  <c r="MI165" i="5"/>
  <c r="MF165" i="5"/>
  <c r="MD165" i="5"/>
  <c r="MB165" i="5"/>
  <c r="LZ165" i="5"/>
  <c r="LW165" i="5"/>
  <c r="LU165" i="5"/>
  <c r="LS165" i="5"/>
  <c r="LQ165" i="5"/>
  <c r="LN165" i="5"/>
  <c r="LL165" i="5"/>
  <c r="LJ165" i="5"/>
  <c r="LH165" i="5"/>
  <c r="LE165" i="5"/>
  <c r="LC165" i="5"/>
  <c r="LA165" i="5"/>
  <c r="KY165" i="5"/>
  <c r="KV165" i="5"/>
  <c r="KT165" i="5"/>
  <c r="KR165" i="5"/>
  <c r="KP165" i="5"/>
  <c r="KM165" i="5"/>
  <c r="KK165" i="5"/>
  <c r="KI165" i="5"/>
  <c r="KG165" i="5"/>
  <c r="KD165" i="5"/>
  <c r="KB165" i="5"/>
  <c r="JZ165" i="5"/>
  <c r="JX165" i="5"/>
  <c r="JU165" i="5"/>
  <c r="JS165" i="5"/>
  <c r="JQ165" i="5"/>
  <c r="JO165" i="5"/>
  <c r="JL165" i="5"/>
  <c r="JJ165" i="5"/>
  <c r="JH165" i="5"/>
  <c r="JF165" i="5"/>
  <c r="JC165" i="5"/>
  <c r="JA165" i="5"/>
  <c r="IY165" i="5"/>
  <c r="IW165" i="5"/>
  <c r="IT165" i="5"/>
  <c r="IR165" i="5"/>
  <c r="IP165" i="5"/>
  <c r="IN165" i="5"/>
  <c r="IK165" i="5"/>
  <c r="II165" i="5"/>
  <c r="IG165" i="5"/>
  <c r="IE165" i="5"/>
  <c r="IB165" i="5"/>
  <c r="HZ165" i="5"/>
  <c r="HX165" i="5"/>
  <c r="HV165" i="5"/>
  <c r="HS165" i="5"/>
  <c r="HQ165" i="5"/>
  <c r="HO165" i="5"/>
  <c r="HM165" i="5"/>
  <c r="HJ165" i="5"/>
  <c r="HH165" i="5"/>
  <c r="HF165" i="5"/>
  <c r="HD165" i="5"/>
  <c r="HA165" i="5"/>
  <c r="GY165" i="5"/>
  <c r="GW165" i="5"/>
  <c r="GU165" i="5"/>
  <c r="GR165" i="5"/>
  <c r="GP165" i="5"/>
  <c r="GN165" i="5"/>
  <c r="GL165" i="5"/>
  <c r="GI165" i="5"/>
  <c r="GG165" i="5"/>
  <c r="GE165" i="5"/>
  <c r="GC165" i="5"/>
  <c r="FZ165" i="5"/>
  <c r="FX165" i="5"/>
  <c r="FV165" i="5"/>
  <c r="FT165" i="5"/>
  <c r="FQ165" i="5"/>
  <c r="FO165" i="5"/>
  <c r="FM165" i="5"/>
  <c r="FK165" i="5"/>
  <c r="FH165" i="5"/>
  <c r="FF165" i="5"/>
  <c r="FD165" i="5"/>
  <c r="FB165" i="5"/>
  <c r="EY165" i="5"/>
  <c r="EW165" i="5"/>
  <c r="EU165" i="5"/>
  <c r="ES165" i="5"/>
  <c r="EP165" i="5"/>
  <c r="EN165" i="5"/>
  <c r="EL165" i="5"/>
  <c r="EJ165" i="5"/>
  <c r="EG165" i="5"/>
  <c r="EE165" i="5"/>
  <c r="EC165" i="5"/>
  <c r="EA165" i="5"/>
  <c r="DX165" i="5"/>
  <c r="DV165" i="5"/>
  <c r="DT165" i="5"/>
  <c r="DR165" i="5"/>
  <c r="DO165" i="5"/>
  <c r="DM165" i="5"/>
  <c r="DK165" i="5"/>
  <c r="DI165" i="5"/>
  <c r="DF165" i="5"/>
  <c r="DD165" i="5"/>
  <c r="DB165" i="5"/>
  <c r="CZ165" i="5"/>
  <c r="CW165" i="5"/>
  <c r="CU165" i="5"/>
  <c r="CS165" i="5"/>
  <c r="CQ165" i="5"/>
  <c r="CN165" i="5"/>
  <c r="CL165" i="5"/>
  <c r="CJ165" i="5"/>
  <c r="CH165" i="5"/>
  <c r="CE165" i="5"/>
  <c r="CC165" i="5"/>
  <c r="CA165" i="5"/>
  <c r="BY165" i="5"/>
  <c r="BV165" i="5"/>
  <c r="BT165" i="5"/>
  <c r="BR165" i="5"/>
  <c r="BP165" i="5"/>
  <c r="BM165" i="5"/>
  <c r="BK165" i="5"/>
  <c r="BI165" i="5"/>
  <c r="BG165" i="5"/>
  <c r="BD165" i="5"/>
  <c r="BB165" i="5"/>
  <c r="AZ165" i="5"/>
  <c r="AX165" i="5"/>
  <c r="AU165" i="5"/>
  <c r="AS165" i="5"/>
  <c r="AQ165" i="5"/>
  <c r="AO165" i="5"/>
  <c r="AJ165" i="5"/>
  <c r="AH165" i="5"/>
  <c r="AF165" i="5"/>
  <c r="AA165" i="5"/>
  <c r="Y165" i="5"/>
  <c r="W165" i="5"/>
  <c r="T165" i="5"/>
  <c r="R165" i="5"/>
  <c r="P165" i="5"/>
  <c r="N165" i="5"/>
  <c r="K165" i="5"/>
  <c r="I165" i="5"/>
  <c r="G165" i="5"/>
  <c r="E165" i="5"/>
  <c r="NG162" i="5"/>
  <c r="NE162" i="5"/>
  <c r="NC162" i="5"/>
  <c r="NA162" i="5"/>
  <c r="MX162" i="5"/>
  <c r="MV162" i="5"/>
  <c r="MT162" i="5"/>
  <c r="MR162" i="5"/>
  <c r="MO162" i="5"/>
  <c r="MM162" i="5"/>
  <c r="MK162" i="5"/>
  <c r="MI162" i="5"/>
  <c r="MF162" i="5"/>
  <c r="MD162" i="5"/>
  <c r="MB162" i="5"/>
  <c r="LZ162" i="5"/>
  <c r="LW162" i="5"/>
  <c r="LU162" i="5"/>
  <c r="LS162" i="5"/>
  <c r="LQ162" i="5"/>
  <c r="LN162" i="5"/>
  <c r="LL162" i="5"/>
  <c r="LJ162" i="5"/>
  <c r="LH162" i="5"/>
  <c r="LE162" i="5"/>
  <c r="LC162" i="5"/>
  <c r="LA162" i="5"/>
  <c r="KY162" i="5"/>
  <c r="KV162" i="5"/>
  <c r="KT162" i="5"/>
  <c r="KR162" i="5"/>
  <c r="KP162" i="5"/>
  <c r="KM162" i="5"/>
  <c r="KK162" i="5"/>
  <c r="KI162" i="5"/>
  <c r="KG162" i="5"/>
  <c r="KD162" i="5"/>
  <c r="KB162" i="5"/>
  <c r="JZ162" i="5"/>
  <c r="JX162" i="5"/>
  <c r="JU162" i="5"/>
  <c r="JS162" i="5"/>
  <c r="JQ162" i="5"/>
  <c r="JO162" i="5"/>
  <c r="JL162" i="5"/>
  <c r="JJ162" i="5"/>
  <c r="JH162" i="5"/>
  <c r="JF162" i="5"/>
  <c r="JC162" i="5"/>
  <c r="JA162" i="5"/>
  <c r="IY162" i="5"/>
  <c r="IW162" i="5"/>
  <c r="IT162" i="5"/>
  <c r="IR162" i="5"/>
  <c r="IP162" i="5"/>
  <c r="IN162" i="5"/>
  <c r="IK162" i="5"/>
  <c r="II162" i="5"/>
  <c r="IG162" i="5"/>
  <c r="IE162" i="5"/>
  <c r="IB162" i="5"/>
  <c r="HZ162" i="5"/>
  <c r="HX162" i="5"/>
  <c r="HV162" i="5"/>
  <c r="HS162" i="5"/>
  <c r="HQ162" i="5"/>
  <c r="HO162" i="5"/>
  <c r="HM162" i="5"/>
  <c r="HJ162" i="5"/>
  <c r="HH162" i="5"/>
  <c r="HF162" i="5"/>
  <c r="HD162" i="5"/>
  <c r="HA162" i="5"/>
  <c r="GY162" i="5"/>
  <c r="GW162" i="5"/>
  <c r="GU162" i="5"/>
  <c r="GR162" i="5"/>
  <c r="GP162" i="5"/>
  <c r="GN162" i="5"/>
  <c r="GL162" i="5"/>
  <c r="GI162" i="5"/>
  <c r="GG162" i="5"/>
  <c r="GE162" i="5"/>
  <c r="GC162" i="5"/>
  <c r="FZ162" i="5"/>
  <c r="FX162" i="5"/>
  <c r="FV162" i="5"/>
  <c r="FT162" i="5"/>
  <c r="FQ162" i="5"/>
  <c r="FO162" i="5"/>
  <c r="FM162" i="5"/>
  <c r="FK162" i="5"/>
  <c r="FH162" i="5"/>
  <c r="FF162" i="5"/>
  <c r="FD162" i="5"/>
  <c r="FB162" i="5"/>
  <c r="EY162" i="5"/>
  <c r="EW162" i="5"/>
  <c r="EU162" i="5"/>
  <c r="ES162" i="5"/>
  <c r="EP162" i="5"/>
  <c r="EN162" i="5"/>
  <c r="EL162" i="5"/>
  <c r="EJ162" i="5"/>
  <c r="EG162" i="5"/>
  <c r="EE162" i="5"/>
  <c r="EC162" i="5"/>
  <c r="EA162" i="5"/>
  <c r="DX162" i="5"/>
  <c r="DV162" i="5"/>
  <c r="DT162" i="5"/>
  <c r="DR162" i="5"/>
  <c r="DO162" i="5"/>
  <c r="DM162" i="5"/>
  <c r="DK162" i="5"/>
  <c r="DI162" i="5"/>
  <c r="DF162" i="5"/>
  <c r="DD162" i="5"/>
  <c r="DB162" i="5"/>
  <c r="CZ162" i="5"/>
  <c r="CW162" i="5"/>
  <c r="CU162" i="5"/>
  <c r="CS162" i="5"/>
  <c r="CQ162" i="5"/>
  <c r="CN162" i="5"/>
  <c r="CL162" i="5"/>
  <c r="CJ162" i="5"/>
  <c r="CH162" i="5"/>
  <c r="CE162" i="5"/>
  <c r="CC162" i="5"/>
  <c r="CA162" i="5"/>
  <c r="BY162" i="5"/>
  <c r="BV162" i="5"/>
  <c r="BT162" i="5"/>
  <c r="BR162" i="5"/>
  <c r="BP162" i="5"/>
  <c r="BM162" i="5"/>
  <c r="BK162" i="5"/>
  <c r="BI162" i="5"/>
  <c r="BG162" i="5"/>
  <c r="BD162" i="5"/>
  <c r="BB162" i="5"/>
  <c r="AZ162" i="5"/>
  <c r="AX162" i="5"/>
  <c r="AU162" i="5"/>
  <c r="AS162" i="5"/>
  <c r="AQ162" i="5"/>
  <c r="AO162" i="5"/>
  <c r="AJ162" i="5"/>
  <c r="AH162" i="5"/>
  <c r="AF162" i="5"/>
  <c r="AA162" i="5"/>
  <c r="Y162" i="5"/>
  <c r="W162" i="5"/>
  <c r="T162" i="5"/>
  <c r="R162" i="5"/>
  <c r="P162" i="5"/>
  <c r="N162" i="5"/>
  <c r="K162" i="5"/>
  <c r="I162" i="5"/>
  <c r="G162" i="5"/>
  <c r="E162" i="5"/>
  <c r="NG159" i="5"/>
  <c r="NE159" i="5"/>
  <c r="NC159" i="5"/>
  <c r="NA159" i="5"/>
  <c r="MX159" i="5"/>
  <c r="MV159" i="5"/>
  <c r="MT159" i="5"/>
  <c r="MR159" i="5"/>
  <c r="MO159" i="5"/>
  <c r="MM159" i="5"/>
  <c r="MK159" i="5"/>
  <c r="MI159" i="5"/>
  <c r="MF159" i="5"/>
  <c r="MD159" i="5"/>
  <c r="MB159" i="5"/>
  <c r="LZ159" i="5"/>
  <c r="LW159" i="5"/>
  <c r="LU159" i="5"/>
  <c r="LS159" i="5"/>
  <c r="LQ159" i="5"/>
  <c r="LN159" i="5"/>
  <c r="LL159" i="5"/>
  <c r="LJ159" i="5"/>
  <c r="LH159" i="5"/>
  <c r="LE159" i="5"/>
  <c r="LC159" i="5"/>
  <c r="LA159" i="5"/>
  <c r="KY159" i="5"/>
  <c r="KV159" i="5"/>
  <c r="KT159" i="5"/>
  <c r="KR159" i="5"/>
  <c r="KP159" i="5"/>
  <c r="KM159" i="5"/>
  <c r="KK159" i="5"/>
  <c r="KI159" i="5"/>
  <c r="KG159" i="5"/>
  <c r="KD159" i="5"/>
  <c r="KB159" i="5"/>
  <c r="JZ159" i="5"/>
  <c r="JX159" i="5"/>
  <c r="JU159" i="5"/>
  <c r="JS159" i="5"/>
  <c r="JQ159" i="5"/>
  <c r="JO159" i="5"/>
  <c r="JL159" i="5"/>
  <c r="JJ159" i="5"/>
  <c r="JH159" i="5"/>
  <c r="JF159" i="5"/>
  <c r="JC159" i="5"/>
  <c r="JA159" i="5"/>
  <c r="IY159" i="5"/>
  <c r="IW159" i="5"/>
  <c r="IT159" i="5"/>
  <c r="IR159" i="5"/>
  <c r="IP159" i="5"/>
  <c r="IN159" i="5"/>
  <c r="IK159" i="5"/>
  <c r="II159" i="5"/>
  <c r="IG159" i="5"/>
  <c r="IE159" i="5"/>
  <c r="IB159" i="5"/>
  <c r="HZ159" i="5"/>
  <c r="HX159" i="5"/>
  <c r="HV159" i="5"/>
  <c r="HS159" i="5"/>
  <c r="HQ159" i="5"/>
  <c r="HO159" i="5"/>
  <c r="HM159" i="5"/>
  <c r="HJ159" i="5"/>
  <c r="HH159" i="5"/>
  <c r="HF159" i="5"/>
  <c r="HD159" i="5"/>
  <c r="HA159" i="5"/>
  <c r="GY159" i="5"/>
  <c r="GW159" i="5"/>
  <c r="GU159" i="5"/>
  <c r="GR159" i="5"/>
  <c r="GP159" i="5"/>
  <c r="GN159" i="5"/>
  <c r="GL159" i="5"/>
  <c r="GI159" i="5"/>
  <c r="GG159" i="5"/>
  <c r="GE159" i="5"/>
  <c r="GC159" i="5"/>
  <c r="FZ159" i="5"/>
  <c r="FX159" i="5"/>
  <c r="FV159" i="5"/>
  <c r="FT159" i="5"/>
  <c r="FQ159" i="5"/>
  <c r="FO159" i="5"/>
  <c r="FM159" i="5"/>
  <c r="FK159" i="5"/>
  <c r="FH159" i="5"/>
  <c r="FF159" i="5"/>
  <c r="FD159" i="5"/>
  <c r="FB159" i="5"/>
  <c r="EY159" i="5"/>
  <c r="EW159" i="5"/>
  <c r="EU159" i="5"/>
  <c r="ES159" i="5"/>
  <c r="EP159" i="5"/>
  <c r="EN159" i="5"/>
  <c r="EL159" i="5"/>
  <c r="EJ159" i="5"/>
  <c r="EG159" i="5"/>
  <c r="EE159" i="5"/>
  <c r="EC159" i="5"/>
  <c r="EA159" i="5"/>
  <c r="DX159" i="5"/>
  <c r="DV159" i="5"/>
  <c r="DT159" i="5"/>
  <c r="DR159" i="5"/>
  <c r="DO159" i="5"/>
  <c r="DM159" i="5"/>
  <c r="DK159" i="5"/>
  <c r="DI159" i="5"/>
  <c r="DF159" i="5"/>
  <c r="DD159" i="5"/>
  <c r="DB159" i="5"/>
  <c r="CZ159" i="5"/>
  <c r="CW159" i="5"/>
  <c r="CU159" i="5"/>
  <c r="CS159" i="5"/>
  <c r="CQ159" i="5"/>
  <c r="CN159" i="5"/>
  <c r="CL159" i="5"/>
  <c r="CJ159" i="5"/>
  <c r="CH159" i="5"/>
  <c r="CE159" i="5"/>
  <c r="CC159" i="5"/>
  <c r="CA159" i="5"/>
  <c r="BY159" i="5"/>
  <c r="BV159" i="5"/>
  <c r="BT159" i="5"/>
  <c r="BR159" i="5"/>
  <c r="BP159" i="5"/>
  <c r="BM159" i="5"/>
  <c r="BK159" i="5"/>
  <c r="BI159" i="5"/>
  <c r="BG159" i="5"/>
  <c r="BD159" i="5"/>
  <c r="BB159" i="5"/>
  <c r="AZ159" i="5"/>
  <c r="AX159" i="5"/>
  <c r="AU159" i="5"/>
  <c r="AS159" i="5"/>
  <c r="AQ159" i="5"/>
  <c r="AO159" i="5"/>
  <c r="AJ159" i="5"/>
  <c r="AH159" i="5"/>
  <c r="AF159" i="5"/>
  <c r="AA159" i="5"/>
  <c r="Y159" i="5"/>
  <c r="W159" i="5"/>
  <c r="T159" i="5"/>
  <c r="R159" i="5"/>
  <c r="P159" i="5"/>
  <c r="N159" i="5"/>
  <c r="K159" i="5"/>
  <c r="I159" i="5"/>
  <c r="G159" i="5"/>
  <c r="E159" i="5"/>
  <c r="NG156" i="5"/>
  <c r="NE156" i="5"/>
  <c r="NC156" i="5"/>
  <c r="NA156" i="5"/>
  <c r="MX156" i="5"/>
  <c r="MV156" i="5"/>
  <c r="MT156" i="5"/>
  <c r="MR156" i="5"/>
  <c r="MO156" i="5"/>
  <c r="MM156" i="5"/>
  <c r="MK156" i="5"/>
  <c r="MI156" i="5"/>
  <c r="MF156" i="5"/>
  <c r="MD156" i="5"/>
  <c r="MB156" i="5"/>
  <c r="LZ156" i="5"/>
  <c r="LW156" i="5"/>
  <c r="LU156" i="5"/>
  <c r="LS156" i="5"/>
  <c r="LQ156" i="5"/>
  <c r="LN156" i="5"/>
  <c r="LL156" i="5"/>
  <c r="LJ156" i="5"/>
  <c r="LH156" i="5"/>
  <c r="LE156" i="5"/>
  <c r="LC156" i="5"/>
  <c r="LA156" i="5"/>
  <c r="KY156" i="5"/>
  <c r="KV156" i="5"/>
  <c r="KT156" i="5"/>
  <c r="KR156" i="5"/>
  <c r="KP156" i="5"/>
  <c r="KM156" i="5"/>
  <c r="KK156" i="5"/>
  <c r="KI156" i="5"/>
  <c r="KG156" i="5"/>
  <c r="KD156" i="5"/>
  <c r="KB156" i="5"/>
  <c r="JZ156" i="5"/>
  <c r="JX156" i="5"/>
  <c r="JU156" i="5"/>
  <c r="JS156" i="5"/>
  <c r="JQ156" i="5"/>
  <c r="JO156" i="5"/>
  <c r="JL156" i="5"/>
  <c r="JJ156" i="5"/>
  <c r="JH156" i="5"/>
  <c r="JF156" i="5"/>
  <c r="JC156" i="5"/>
  <c r="JA156" i="5"/>
  <c r="IY156" i="5"/>
  <c r="IW156" i="5"/>
  <c r="IT156" i="5"/>
  <c r="IR156" i="5"/>
  <c r="IP156" i="5"/>
  <c r="IN156" i="5"/>
  <c r="IK156" i="5"/>
  <c r="II156" i="5"/>
  <c r="IG156" i="5"/>
  <c r="IE156" i="5"/>
  <c r="IB156" i="5"/>
  <c r="HZ156" i="5"/>
  <c r="HX156" i="5"/>
  <c r="HV156" i="5"/>
  <c r="HS156" i="5"/>
  <c r="HQ156" i="5"/>
  <c r="HO156" i="5"/>
  <c r="HM156" i="5"/>
  <c r="HJ156" i="5"/>
  <c r="HH156" i="5"/>
  <c r="HF156" i="5"/>
  <c r="HD156" i="5"/>
  <c r="HA156" i="5"/>
  <c r="GY156" i="5"/>
  <c r="GW156" i="5"/>
  <c r="GU156" i="5"/>
  <c r="GR156" i="5"/>
  <c r="GP156" i="5"/>
  <c r="GN156" i="5"/>
  <c r="GL156" i="5"/>
  <c r="GI156" i="5"/>
  <c r="GG156" i="5"/>
  <c r="GE156" i="5"/>
  <c r="GC156" i="5"/>
  <c r="FZ156" i="5"/>
  <c r="FX156" i="5"/>
  <c r="FV156" i="5"/>
  <c r="FT156" i="5"/>
  <c r="FQ156" i="5"/>
  <c r="FO156" i="5"/>
  <c r="FM156" i="5"/>
  <c r="FK156" i="5"/>
  <c r="FH156" i="5"/>
  <c r="FF156" i="5"/>
  <c r="FD156" i="5"/>
  <c r="FB156" i="5"/>
  <c r="EY156" i="5"/>
  <c r="EW156" i="5"/>
  <c r="EU156" i="5"/>
  <c r="ES156" i="5"/>
  <c r="EP156" i="5"/>
  <c r="EN156" i="5"/>
  <c r="EL156" i="5"/>
  <c r="EJ156" i="5"/>
  <c r="EG156" i="5"/>
  <c r="EE156" i="5"/>
  <c r="EC156" i="5"/>
  <c r="EA156" i="5"/>
  <c r="DX156" i="5"/>
  <c r="DV156" i="5"/>
  <c r="DT156" i="5"/>
  <c r="DR156" i="5"/>
  <c r="DO156" i="5"/>
  <c r="DM156" i="5"/>
  <c r="DK156" i="5"/>
  <c r="DI156" i="5"/>
  <c r="DF156" i="5"/>
  <c r="DD156" i="5"/>
  <c r="DB156" i="5"/>
  <c r="CZ156" i="5"/>
  <c r="CW156" i="5"/>
  <c r="CU156" i="5"/>
  <c r="CS156" i="5"/>
  <c r="CQ156" i="5"/>
  <c r="CN156" i="5"/>
  <c r="CL156" i="5"/>
  <c r="CJ156" i="5"/>
  <c r="CH156" i="5"/>
  <c r="CE156" i="5"/>
  <c r="CC156" i="5"/>
  <c r="CA156" i="5"/>
  <c r="BY156" i="5"/>
  <c r="BV156" i="5"/>
  <c r="BT156" i="5"/>
  <c r="BR156" i="5"/>
  <c r="BP156" i="5"/>
  <c r="BM156" i="5"/>
  <c r="BK156" i="5"/>
  <c r="BI156" i="5"/>
  <c r="BG156" i="5"/>
  <c r="BD156" i="5"/>
  <c r="BB156" i="5"/>
  <c r="AZ156" i="5"/>
  <c r="AX156" i="5"/>
  <c r="AU156" i="5"/>
  <c r="AS156" i="5"/>
  <c r="AQ156" i="5"/>
  <c r="AO156" i="5"/>
  <c r="AJ156" i="5"/>
  <c r="AH156" i="5"/>
  <c r="AF156" i="5"/>
  <c r="AA156" i="5"/>
  <c r="Y156" i="5"/>
  <c r="W156" i="5"/>
  <c r="T156" i="5"/>
  <c r="R156" i="5"/>
  <c r="P156" i="5"/>
  <c r="N156" i="5"/>
  <c r="K156" i="5"/>
  <c r="I156" i="5"/>
  <c r="G156" i="5"/>
  <c r="E156" i="5"/>
  <c r="NG153" i="5"/>
  <c r="NE153" i="5"/>
  <c r="NC153" i="5"/>
  <c r="NA153" i="5"/>
  <c r="MX153" i="5"/>
  <c r="MV153" i="5"/>
  <c r="MT153" i="5"/>
  <c r="MR153" i="5"/>
  <c r="MO153" i="5"/>
  <c r="MM153" i="5"/>
  <c r="MK153" i="5"/>
  <c r="MI153" i="5"/>
  <c r="MF153" i="5"/>
  <c r="MD153" i="5"/>
  <c r="MB153" i="5"/>
  <c r="LZ153" i="5"/>
  <c r="LW153" i="5"/>
  <c r="LU153" i="5"/>
  <c r="LS153" i="5"/>
  <c r="LQ153" i="5"/>
  <c r="LN153" i="5"/>
  <c r="LL153" i="5"/>
  <c r="LJ153" i="5"/>
  <c r="LH153" i="5"/>
  <c r="LE153" i="5"/>
  <c r="LC153" i="5"/>
  <c r="LA153" i="5"/>
  <c r="KY153" i="5"/>
  <c r="KV153" i="5"/>
  <c r="KT153" i="5"/>
  <c r="KR153" i="5"/>
  <c r="KP153" i="5"/>
  <c r="KM153" i="5"/>
  <c r="KK153" i="5"/>
  <c r="KI153" i="5"/>
  <c r="KG153" i="5"/>
  <c r="KD153" i="5"/>
  <c r="KB153" i="5"/>
  <c r="JZ153" i="5"/>
  <c r="JX153" i="5"/>
  <c r="JU153" i="5"/>
  <c r="JS153" i="5"/>
  <c r="JQ153" i="5"/>
  <c r="JO153" i="5"/>
  <c r="JL153" i="5"/>
  <c r="JJ153" i="5"/>
  <c r="JH153" i="5"/>
  <c r="JF153" i="5"/>
  <c r="JC153" i="5"/>
  <c r="JA153" i="5"/>
  <c r="IY153" i="5"/>
  <c r="IW153" i="5"/>
  <c r="IT153" i="5"/>
  <c r="IR153" i="5"/>
  <c r="IP153" i="5"/>
  <c r="IN153" i="5"/>
  <c r="IK153" i="5"/>
  <c r="II153" i="5"/>
  <c r="IG153" i="5"/>
  <c r="IE153" i="5"/>
  <c r="IB153" i="5"/>
  <c r="HZ153" i="5"/>
  <c r="HX153" i="5"/>
  <c r="HV153" i="5"/>
  <c r="HS153" i="5"/>
  <c r="HQ153" i="5"/>
  <c r="HO153" i="5"/>
  <c r="HM153" i="5"/>
  <c r="HJ153" i="5"/>
  <c r="HH153" i="5"/>
  <c r="HF153" i="5"/>
  <c r="HD153" i="5"/>
  <c r="HA153" i="5"/>
  <c r="GY153" i="5"/>
  <c r="GW153" i="5"/>
  <c r="GU153" i="5"/>
  <c r="GR153" i="5"/>
  <c r="GP153" i="5"/>
  <c r="GN153" i="5"/>
  <c r="GL153" i="5"/>
  <c r="GI153" i="5"/>
  <c r="GG153" i="5"/>
  <c r="GE153" i="5"/>
  <c r="GC153" i="5"/>
  <c r="FZ153" i="5"/>
  <c r="FX153" i="5"/>
  <c r="FV153" i="5"/>
  <c r="FT153" i="5"/>
  <c r="FQ153" i="5"/>
  <c r="FO153" i="5"/>
  <c r="FM153" i="5"/>
  <c r="FK153" i="5"/>
  <c r="FH153" i="5"/>
  <c r="FF153" i="5"/>
  <c r="FD153" i="5"/>
  <c r="FB153" i="5"/>
  <c r="EY153" i="5"/>
  <c r="EW153" i="5"/>
  <c r="EU153" i="5"/>
  <c r="ES153" i="5"/>
  <c r="EP153" i="5"/>
  <c r="EN153" i="5"/>
  <c r="EL153" i="5"/>
  <c r="EJ153" i="5"/>
  <c r="EG153" i="5"/>
  <c r="EE153" i="5"/>
  <c r="EC153" i="5"/>
  <c r="EA153" i="5"/>
  <c r="DX153" i="5"/>
  <c r="DV153" i="5"/>
  <c r="DT153" i="5"/>
  <c r="DR153" i="5"/>
  <c r="DO153" i="5"/>
  <c r="DM153" i="5"/>
  <c r="DK153" i="5"/>
  <c r="DI153" i="5"/>
  <c r="DF153" i="5"/>
  <c r="DD153" i="5"/>
  <c r="DB153" i="5"/>
  <c r="CZ153" i="5"/>
  <c r="CW153" i="5"/>
  <c r="CU153" i="5"/>
  <c r="CS153" i="5"/>
  <c r="CQ153" i="5"/>
  <c r="CN153" i="5"/>
  <c r="CL153" i="5"/>
  <c r="CJ153" i="5"/>
  <c r="CH153" i="5"/>
  <c r="CE153" i="5"/>
  <c r="CC153" i="5"/>
  <c r="CA153" i="5"/>
  <c r="BY153" i="5"/>
  <c r="BV153" i="5"/>
  <c r="BT153" i="5"/>
  <c r="BR153" i="5"/>
  <c r="BP153" i="5"/>
  <c r="BM153" i="5"/>
  <c r="BK153" i="5"/>
  <c r="BI153" i="5"/>
  <c r="BG153" i="5"/>
  <c r="BD153" i="5"/>
  <c r="BB153" i="5"/>
  <c r="AZ153" i="5"/>
  <c r="AX153" i="5"/>
  <c r="AU153" i="5"/>
  <c r="AS153" i="5"/>
  <c r="AQ153" i="5"/>
  <c r="AO153" i="5"/>
  <c r="AJ153" i="5"/>
  <c r="AH153" i="5"/>
  <c r="AF153" i="5"/>
  <c r="AA153" i="5"/>
  <c r="Y153" i="5"/>
  <c r="W153" i="5"/>
  <c r="T153" i="5"/>
  <c r="R153" i="5"/>
  <c r="P153" i="5"/>
  <c r="N153" i="5"/>
  <c r="K153" i="5"/>
  <c r="I153" i="5"/>
  <c r="G153" i="5"/>
  <c r="E153" i="5"/>
  <c r="NG147" i="5"/>
  <c r="NE147" i="5"/>
  <c r="NC147" i="5"/>
  <c r="NA147" i="5"/>
  <c r="MX147" i="5"/>
  <c r="MV147" i="5"/>
  <c r="MT147" i="5"/>
  <c r="MR147" i="5"/>
  <c r="MO147" i="5"/>
  <c r="MM147" i="5"/>
  <c r="MK147" i="5"/>
  <c r="MI147" i="5"/>
  <c r="MF147" i="5"/>
  <c r="MD147" i="5"/>
  <c r="MB147" i="5"/>
  <c r="LZ147" i="5"/>
  <c r="LW147" i="5"/>
  <c r="LU147" i="5"/>
  <c r="LS147" i="5"/>
  <c r="LQ147" i="5"/>
  <c r="LN147" i="5"/>
  <c r="LL147" i="5"/>
  <c r="LJ147" i="5"/>
  <c r="LH147" i="5"/>
  <c r="LE147" i="5"/>
  <c r="LC147" i="5"/>
  <c r="LA147" i="5"/>
  <c r="KY147" i="5"/>
  <c r="KV147" i="5"/>
  <c r="KT147" i="5"/>
  <c r="KR147" i="5"/>
  <c r="KP147" i="5"/>
  <c r="KM147" i="5"/>
  <c r="KK147" i="5"/>
  <c r="KI147" i="5"/>
  <c r="KG147" i="5"/>
  <c r="KD147" i="5"/>
  <c r="KB147" i="5"/>
  <c r="JZ147" i="5"/>
  <c r="JX147" i="5"/>
  <c r="JU147" i="5"/>
  <c r="JS147" i="5"/>
  <c r="JQ147" i="5"/>
  <c r="JO147" i="5"/>
  <c r="JL147" i="5"/>
  <c r="JJ147" i="5"/>
  <c r="JH147" i="5"/>
  <c r="JF147" i="5"/>
  <c r="JC147" i="5"/>
  <c r="JA147" i="5"/>
  <c r="IY147" i="5"/>
  <c r="IW147" i="5"/>
  <c r="IT147" i="5"/>
  <c r="IR147" i="5"/>
  <c r="IP147" i="5"/>
  <c r="IN147" i="5"/>
  <c r="IK147" i="5"/>
  <c r="II147" i="5"/>
  <c r="IG147" i="5"/>
  <c r="IE147" i="5"/>
  <c r="IB147" i="5"/>
  <c r="HZ147" i="5"/>
  <c r="HX147" i="5"/>
  <c r="HV147" i="5"/>
  <c r="HS147" i="5"/>
  <c r="HQ147" i="5"/>
  <c r="HO147" i="5"/>
  <c r="HM147" i="5"/>
  <c r="HJ147" i="5"/>
  <c r="HH147" i="5"/>
  <c r="HF147" i="5"/>
  <c r="HD147" i="5"/>
  <c r="HA147" i="5"/>
  <c r="GY147" i="5"/>
  <c r="GW147" i="5"/>
  <c r="GU147" i="5"/>
  <c r="GR147" i="5"/>
  <c r="GP147" i="5"/>
  <c r="GN147" i="5"/>
  <c r="GL147" i="5"/>
  <c r="GI147" i="5"/>
  <c r="GG147" i="5"/>
  <c r="GE147" i="5"/>
  <c r="GC147" i="5"/>
  <c r="FZ147" i="5"/>
  <c r="FX147" i="5"/>
  <c r="FV147" i="5"/>
  <c r="FT147" i="5"/>
  <c r="FQ147" i="5"/>
  <c r="FO147" i="5"/>
  <c r="FM147" i="5"/>
  <c r="FK147" i="5"/>
  <c r="FH147" i="5"/>
  <c r="FF147" i="5"/>
  <c r="FD147" i="5"/>
  <c r="FB147" i="5"/>
  <c r="EY147" i="5"/>
  <c r="EW147" i="5"/>
  <c r="EU147" i="5"/>
  <c r="ES147" i="5"/>
  <c r="EP147" i="5"/>
  <c r="EN147" i="5"/>
  <c r="EL147" i="5"/>
  <c r="EJ147" i="5"/>
  <c r="EG147" i="5"/>
  <c r="EE147" i="5"/>
  <c r="EC147" i="5"/>
  <c r="EA147" i="5"/>
  <c r="DX147" i="5"/>
  <c r="DV147" i="5"/>
  <c r="DT147" i="5"/>
  <c r="DR147" i="5"/>
  <c r="DO147" i="5"/>
  <c r="DM147" i="5"/>
  <c r="DK147" i="5"/>
  <c r="DI147" i="5"/>
  <c r="DF147" i="5"/>
  <c r="DD147" i="5"/>
  <c r="DB147" i="5"/>
  <c r="CZ147" i="5"/>
  <c r="CW147" i="5"/>
  <c r="CU147" i="5"/>
  <c r="CS147" i="5"/>
  <c r="CQ147" i="5"/>
  <c r="CN147" i="5"/>
  <c r="CL147" i="5"/>
  <c r="CJ147" i="5"/>
  <c r="CH147" i="5"/>
  <c r="CE147" i="5"/>
  <c r="CC147" i="5"/>
  <c r="CA147" i="5"/>
  <c r="BY147" i="5"/>
  <c r="BV147" i="5"/>
  <c r="BT147" i="5"/>
  <c r="BR147" i="5"/>
  <c r="BP147" i="5"/>
  <c r="BM147" i="5"/>
  <c r="BK147" i="5"/>
  <c r="BI147" i="5"/>
  <c r="BG147" i="5"/>
  <c r="BD147" i="5"/>
  <c r="BB147" i="5"/>
  <c r="AZ147" i="5"/>
  <c r="AX147" i="5"/>
  <c r="AU147" i="5"/>
  <c r="AS147" i="5"/>
  <c r="AQ147" i="5"/>
  <c r="AO147" i="5"/>
  <c r="AJ147" i="5"/>
  <c r="AH147" i="5"/>
  <c r="AF147" i="5"/>
  <c r="AA147" i="5"/>
  <c r="Y147" i="5"/>
  <c r="W147" i="5"/>
  <c r="T147" i="5"/>
  <c r="R147" i="5"/>
  <c r="P147" i="5"/>
  <c r="N147" i="5"/>
  <c r="K147" i="5"/>
  <c r="I147" i="5"/>
  <c r="G147" i="5"/>
  <c r="E147" i="5"/>
  <c r="NG141" i="5"/>
  <c r="NE141" i="5"/>
  <c r="NC141" i="5"/>
  <c r="NA141" i="5"/>
  <c r="MX141" i="5"/>
  <c r="MV141" i="5"/>
  <c r="MT141" i="5"/>
  <c r="MR141" i="5"/>
  <c r="MO141" i="5"/>
  <c r="MM141" i="5"/>
  <c r="MK141" i="5"/>
  <c r="MI141" i="5"/>
  <c r="MF141" i="5"/>
  <c r="MD141" i="5"/>
  <c r="MB141" i="5"/>
  <c r="LZ141" i="5"/>
  <c r="LW141" i="5"/>
  <c r="LU141" i="5"/>
  <c r="LS141" i="5"/>
  <c r="LQ141" i="5"/>
  <c r="LN141" i="5"/>
  <c r="LL141" i="5"/>
  <c r="LJ141" i="5"/>
  <c r="LH141" i="5"/>
  <c r="LE141" i="5"/>
  <c r="LC141" i="5"/>
  <c r="LA141" i="5"/>
  <c r="KY141" i="5"/>
  <c r="KV141" i="5"/>
  <c r="KT141" i="5"/>
  <c r="KR141" i="5"/>
  <c r="KP141" i="5"/>
  <c r="KM141" i="5"/>
  <c r="KK141" i="5"/>
  <c r="KI141" i="5"/>
  <c r="KG141" i="5"/>
  <c r="KD141" i="5"/>
  <c r="KB141" i="5"/>
  <c r="JZ141" i="5"/>
  <c r="JX141" i="5"/>
  <c r="JU141" i="5"/>
  <c r="JS141" i="5"/>
  <c r="JQ141" i="5"/>
  <c r="JO141" i="5"/>
  <c r="JL141" i="5"/>
  <c r="JJ141" i="5"/>
  <c r="JH141" i="5"/>
  <c r="JF141" i="5"/>
  <c r="JC141" i="5"/>
  <c r="JA141" i="5"/>
  <c r="IY141" i="5"/>
  <c r="IW141" i="5"/>
  <c r="IT141" i="5"/>
  <c r="IR141" i="5"/>
  <c r="IP141" i="5"/>
  <c r="IN141" i="5"/>
  <c r="IK141" i="5"/>
  <c r="II141" i="5"/>
  <c r="IG141" i="5"/>
  <c r="IE141" i="5"/>
  <c r="IB141" i="5"/>
  <c r="HZ141" i="5"/>
  <c r="HX141" i="5"/>
  <c r="HV141" i="5"/>
  <c r="HS141" i="5"/>
  <c r="HQ141" i="5"/>
  <c r="HO141" i="5"/>
  <c r="HM141" i="5"/>
  <c r="HJ141" i="5"/>
  <c r="HH141" i="5"/>
  <c r="HF141" i="5"/>
  <c r="HD141" i="5"/>
  <c r="HA141" i="5"/>
  <c r="GY141" i="5"/>
  <c r="GW141" i="5"/>
  <c r="GU141" i="5"/>
  <c r="GR141" i="5"/>
  <c r="GP141" i="5"/>
  <c r="GN141" i="5"/>
  <c r="GL141" i="5"/>
  <c r="GI141" i="5"/>
  <c r="GG141" i="5"/>
  <c r="GE141" i="5"/>
  <c r="GC141" i="5"/>
  <c r="FZ141" i="5"/>
  <c r="FX141" i="5"/>
  <c r="FV141" i="5"/>
  <c r="FT141" i="5"/>
  <c r="FQ141" i="5"/>
  <c r="FO141" i="5"/>
  <c r="FM141" i="5"/>
  <c r="FK141" i="5"/>
  <c r="FH141" i="5"/>
  <c r="FF141" i="5"/>
  <c r="FD141" i="5"/>
  <c r="FB141" i="5"/>
  <c r="EY141" i="5"/>
  <c r="EW141" i="5"/>
  <c r="EU141" i="5"/>
  <c r="ES141" i="5"/>
  <c r="EP141" i="5"/>
  <c r="EN141" i="5"/>
  <c r="EL141" i="5"/>
  <c r="EJ141" i="5"/>
  <c r="EG141" i="5"/>
  <c r="EE141" i="5"/>
  <c r="EC141" i="5"/>
  <c r="EA141" i="5"/>
  <c r="DX141" i="5"/>
  <c r="DV141" i="5"/>
  <c r="DT141" i="5"/>
  <c r="DR141" i="5"/>
  <c r="DO141" i="5"/>
  <c r="DM141" i="5"/>
  <c r="DK141" i="5"/>
  <c r="DI141" i="5"/>
  <c r="DF141" i="5"/>
  <c r="DD141" i="5"/>
  <c r="DB141" i="5"/>
  <c r="CZ141" i="5"/>
  <c r="CW141" i="5"/>
  <c r="CU141" i="5"/>
  <c r="CS141" i="5"/>
  <c r="CQ141" i="5"/>
  <c r="CN141" i="5"/>
  <c r="CL141" i="5"/>
  <c r="CJ141" i="5"/>
  <c r="CH141" i="5"/>
  <c r="CE141" i="5"/>
  <c r="CC141" i="5"/>
  <c r="CA141" i="5"/>
  <c r="BY141" i="5"/>
  <c r="BV141" i="5"/>
  <c r="BT141" i="5"/>
  <c r="BR141" i="5"/>
  <c r="BP141" i="5"/>
  <c r="BM141" i="5"/>
  <c r="BK141" i="5"/>
  <c r="BI141" i="5"/>
  <c r="BG141" i="5"/>
  <c r="BD141" i="5"/>
  <c r="BB141" i="5"/>
  <c r="AZ141" i="5"/>
  <c r="AX141" i="5"/>
  <c r="AU141" i="5"/>
  <c r="AS141" i="5"/>
  <c r="AQ141" i="5"/>
  <c r="AO141" i="5"/>
  <c r="AJ141" i="5"/>
  <c r="AH141" i="5"/>
  <c r="AF141" i="5"/>
  <c r="AA141" i="5"/>
  <c r="Y141" i="5"/>
  <c r="W141" i="5"/>
  <c r="T141" i="5"/>
  <c r="R141" i="5"/>
  <c r="P141" i="5"/>
  <c r="N141" i="5"/>
  <c r="K141" i="5"/>
  <c r="I141" i="5"/>
  <c r="G141" i="5"/>
  <c r="E141" i="5"/>
  <c r="NG138" i="5"/>
  <c r="NE138" i="5"/>
  <c r="NC138" i="5"/>
  <c r="NA138" i="5"/>
  <c r="MX138" i="5"/>
  <c r="MV138" i="5"/>
  <c r="MT138" i="5"/>
  <c r="MR138" i="5"/>
  <c r="MO138" i="5"/>
  <c r="MM138" i="5"/>
  <c r="MK138" i="5"/>
  <c r="MI138" i="5"/>
  <c r="MF138" i="5"/>
  <c r="MD138" i="5"/>
  <c r="MB138" i="5"/>
  <c r="LZ138" i="5"/>
  <c r="LW138" i="5"/>
  <c r="LU138" i="5"/>
  <c r="LS138" i="5"/>
  <c r="LQ138" i="5"/>
  <c r="LN138" i="5"/>
  <c r="LL138" i="5"/>
  <c r="LJ138" i="5"/>
  <c r="LH138" i="5"/>
  <c r="LE138" i="5"/>
  <c r="LC138" i="5"/>
  <c r="LA138" i="5"/>
  <c r="KY138" i="5"/>
  <c r="KV138" i="5"/>
  <c r="KT138" i="5"/>
  <c r="KR138" i="5"/>
  <c r="KP138" i="5"/>
  <c r="KM138" i="5"/>
  <c r="KK138" i="5"/>
  <c r="KI138" i="5"/>
  <c r="KG138" i="5"/>
  <c r="KD138" i="5"/>
  <c r="KB138" i="5"/>
  <c r="JZ138" i="5"/>
  <c r="JX138" i="5"/>
  <c r="JU138" i="5"/>
  <c r="JS138" i="5"/>
  <c r="JQ138" i="5"/>
  <c r="JO138" i="5"/>
  <c r="JL138" i="5"/>
  <c r="JJ138" i="5"/>
  <c r="JH138" i="5"/>
  <c r="JF138" i="5"/>
  <c r="JC138" i="5"/>
  <c r="JA138" i="5"/>
  <c r="IY138" i="5"/>
  <c r="IW138" i="5"/>
  <c r="IT138" i="5"/>
  <c r="IR138" i="5"/>
  <c r="IP138" i="5"/>
  <c r="IN138" i="5"/>
  <c r="IK138" i="5"/>
  <c r="II138" i="5"/>
  <c r="IG138" i="5"/>
  <c r="IE138" i="5"/>
  <c r="IB138" i="5"/>
  <c r="HZ138" i="5"/>
  <c r="HX138" i="5"/>
  <c r="HV138" i="5"/>
  <c r="HS138" i="5"/>
  <c r="HQ138" i="5"/>
  <c r="HO138" i="5"/>
  <c r="HM138" i="5"/>
  <c r="HJ138" i="5"/>
  <c r="HH138" i="5"/>
  <c r="HF138" i="5"/>
  <c r="HD138" i="5"/>
  <c r="HA138" i="5"/>
  <c r="GY138" i="5"/>
  <c r="GW138" i="5"/>
  <c r="GU138" i="5"/>
  <c r="GR138" i="5"/>
  <c r="GP138" i="5"/>
  <c r="GN138" i="5"/>
  <c r="GL138" i="5"/>
  <c r="GI138" i="5"/>
  <c r="GG138" i="5"/>
  <c r="GE138" i="5"/>
  <c r="GC138" i="5"/>
  <c r="FZ138" i="5"/>
  <c r="FX138" i="5"/>
  <c r="FV138" i="5"/>
  <c r="FT138" i="5"/>
  <c r="FQ138" i="5"/>
  <c r="FO138" i="5"/>
  <c r="FM138" i="5"/>
  <c r="FK138" i="5"/>
  <c r="FH138" i="5"/>
  <c r="FF138" i="5"/>
  <c r="FD138" i="5"/>
  <c r="FB138" i="5"/>
  <c r="EY138" i="5"/>
  <c r="EW138" i="5"/>
  <c r="EU138" i="5"/>
  <c r="ES138" i="5"/>
  <c r="EP138" i="5"/>
  <c r="EN138" i="5"/>
  <c r="EL138" i="5"/>
  <c r="EJ138" i="5"/>
  <c r="EG138" i="5"/>
  <c r="EE138" i="5"/>
  <c r="EC138" i="5"/>
  <c r="EA138" i="5"/>
  <c r="DX138" i="5"/>
  <c r="DV138" i="5"/>
  <c r="DT138" i="5"/>
  <c r="DR138" i="5"/>
  <c r="DO138" i="5"/>
  <c r="DM138" i="5"/>
  <c r="DK138" i="5"/>
  <c r="DI138" i="5"/>
  <c r="DF138" i="5"/>
  <c r="DD138" i="5"/>
  <c r="DB138" i="5"/>
  <c r="CZ138" i="5"/>
  <c r="CW138" i="5"/>
  <c r="CU138" i="5"/>
  <c r="CS138" i="5"/>
  <c r="CQ138" i="5"/>
  <c r="CN138" i="5"/>
  <c r="CL138" i="5"/>
  <c r="CJ138" i="5"/>
  <c r="CH138" i="5"/>
  <c r="CE138" i="5"/>
  <c r="CC138" i="5"/>
  <c r="CA138" i="5"/>
  <c r="BY138" i="5"/>
  <c r="BV138" i="5"/>
  <c r="BT138" i="5"/>
  <c r="BR138" i="5"/>
  <c r="BP138" i="5"/>
  <c r="BM138" i="5"/>
  <c r="BK138" i="5"/>
  <c r="BI138" i="5"/>
  <c r="BG138" i="5"/>
  <c r="BD138" i="5"/>
  <c r="BB138" i="5"/>
  <c r="AZ138" i="5"/>
  <c r="AX138" i="5"/>
  <c r="AU138" i="5"/>
  <c r="AS138" i="5"/>
  <c r="AQ138" i="5"/>
  <c r="AO138" i="5"/>
  <c r="AJ138" i="5"/>
  <c r="AH138" i="5"/>
  <c r="AF138" i="5"/>
  <c r="AA138" i="5"/>
  <c r="Y138" i="5"/>
  <c r="W138" i="5"/>
  <c r="T138" i="5"/>
  <c r="R138" i="5"/>
  <c r="P138" i="5"/>
  <c r="N138" i="5"/>
  <c r="K138" i="5"/>
  <c r="I138" i="5"/>
  <c r="G138" i="5"/>
  <c r="E138" i="5"/>
  <c r="NG135" i="5"/>
  <c r="NE135" i="5"/>
  <c r="NC135" i="5"/>
  <c r="NA135" i="5"/>
  <c r="MX135" i="5"/>
  <c r="MV135" i="5"/>
  <c r="MT135" i="5"/>
  <c r="MR135" i="5"/>
  <c r="MO135" i="5"/>
  <c r="MM135" i="5"/>
  <c r="MK135" i="5"/>
  <c r="MI135" i="5"/>
  <c r="MF135" i="5"/>
  <c r="MD135" i="5"/>
  <c r="MB135" i="5"/>
  <c r="LZ135" i="5"/>
  <c r="LW135" i="5"/>
  <c r="LU135" i="5"/>
  <c r="LS135" i="5"/>
  <c r="LQ135" i="5"/>
  <c r="LN135" i="5"/>
  <c r="LL135" i="5"/>
  <c r="LJ135" i="5"/>
  <c r="LH135" i="5"/>
  <c r="LE135" i="5"/>
  <c r="LC135" i="5"/>
  <c r="LA135" i="5"/>
  <c r="KY135" i="5"/>
  <c r="KV135" i="5"/>
  <c r="KT135" i="5"/>
  <c r="KR135" i="5"/>
  <c r="KP135" i="5"/>
  <c r="KM135" i="5"/>
  <c r="KK135" i="5"/>
  <c r="KI135" i="5"/>
  <c r="KG135" i="5"/>
  <c r="KD135" i="5"/>
  <c r="KB135" i="5"/>
  <c r="JZ135" i="5"/>
  <c r="JX135" i="5"/>
  <c r="JU135" i="5"/>
  <c r="JS135" i="5"/>
  <c r="JQ135" i="5"/>
  <c r="JO135" i="5"/>
  <c r="JL135" i="5"/>
  <c r="JJ135" i="5"/>
  <c r="JH135" i="5"/>
  <c r="JF135" i="5"/>
  <c r="JC135" i="5"/>
  <c r="JA135" i="5"/>
  <c r="IY135" i="5"/>
  <c r="IW135" i="5"/>
  <c r="IT135" i="5"/>
  <c r="IR135" i="5"/>
  <c r="IP135" i="5"/>
  <c r="IN135" i="5"/>
  <c r="IK135" i="5"/>
  <c r="II135" i="5"/>
  <c r="IG135" i="5"/>
  <c r="IE135" i="5"/>
  <c r="IB135" i="5"/>
  <c r="HZ135" i="5"/>
  <c r="HX135" i="5"/>
  <c r="HV135" i="5"/>
  <c r="HS135" i="5"/>
  <c r="HQ135" i="5"/>
  <c r="HO135" i="5"/>
  <c r="HM135" i="5"/>
  <c r="HJ135" i="5"/>
  <c r="HH135" i="5"/>
  <c r="HF135" i="5"/>
  <c r="HD135" i="5"/>
  <c r="HA135" i="5"/>
  <c r="GY135" i="5"/>
  <c r="GW135" i="5"/>
  <c r="GU135" i="5"/>
  <c r="GR135" i="5"/>
  <c r="GP135" i="5"/>
  <c r="GN135" i="5"/>
  <c r="GL135" i="5"/>
  <c r="GI135" i="5"/>
  <c r="GG135" i="5"/>
  <c r="GE135" i="5"/>
  <c r="GC135" i="5"/>
  <c r="FZ135" i="5"/>
  <c r="FX135" i="5"/>
  <c r="FV135" i="5"/>
  <c r="FT135" i="5"/>
  <c r="FQ135" i="5"/>
  <c r="FO135" i="5"/>
  <c r="FM135" i="5"/>
  <c r="FK135" i="5"/>
  <c r="FH135" i="5"/>
  <c r="FF135" i="5"/>
  <c r="FD135" i="5"/>
  <c r="FB135" i="5"/>
  <c r="EY135" i="5"/>
  <c r="EW135" i="5"/>
  <c r="EU135" i="5"/>
  <c r="ES135" i="5"/>
  <c r="EP135" i="5"/>
  <c r="EN135" i="5"/>
  <c r="EL135" i="5"/>
  <c r="EJ135" i="5"/>
  <c r="EG135" i="5"/>
  <c r="EE135" i="5"/>
  <c r="EC135" i="5"/>
  <c r="EA135" i="5"/>
  <c r="DX135" i="5"/>
  <c r="DV135" i="5"/>
  <c r="DT135" i="5"/>
  <c r="DR135" i="5"/>
  <c r="DO135" i="5"/>
  <c r="DM135" i="5"/>
  <c r="DK135" i="5"/>
  <c r="DI135" i="5"/>
  <c r="DF135" i="5"/>
  <c r="DD135" i="5"/>
  <c r="DB135" i="5"/>
  <c r="CZ135" i="5"/>
  <c r="CW135" i="5"/>
  <c r="CU135" i="5"/>
  <c r="CS135" i="5"/>
  <c r="CQ135" i="5"/>
  <c r="CN135" i="5"/>
  <c r="CL135" i="5"/>
  <c r="CJ135" i="5"/>
  <c r="CH135" i="5"/>
  <c r="CE135" i="5"/>
  <c r="CC135" i="5"/>
  <c r="CA135" i="5"/>
  <c r="BY135" i="5"/>
  <c r="BV135" i="5"/>
  <c r="BT135" i="5"/>
  <c r="BR135" i="5"/>
  <c r="BP135" i="5"/>
  <c r="BM135" i="5"/>
  <c r="BK135" i="5"/>
  <c r="BI135" i="5"/>
  <c r="BG135" i="5"/>
  <c r="BD135" i="5"/>
  <c r="BB135" i="5"/>
  <c r="AZ135" i="5"/>
  <c r="AX135" i="5"/>
  <c r="AU135" i="5"/>
  <c r="AS135" i="5"/>
  <c r="AQ135" i="5"/>
  <c r="AO135" i="5"/>
  <c r="AJ135" i="5"/>
  <c r="AH135" i="5"/>
  <c r="AF135" i="5"/>
  <c r="AA135" i="5"/>
  <c r="Y135" i="5"/>
  <c r="W135" i="5"/>
  <c r="T135" i="5"/>
  <c r="R135" i="5"/>
  <c r="P135" i="5"/>
  <c r="N135" i="5"/>
  <c r="K135" i="5"/>
  <c r="I135" i="5"/>
  <c r="G135" i="5"/>
  <c r="E135" i="5"/>
  <c r="NG129" i="5"/>
  <c r="NE129" i="5"/>
  <c r="NC129" i="5"/>
  <c r="NA129" i="5"/>
  <c r="MX129" i="5"/>
  <c r="MV129" i="5"/>
  <c r="MT129" i="5"/>
  <c r="MR129" i="5"/>
  <c r="MO129" i="5"/>
  <c r="MM129" i="5"/>
  <c r="MK129" i="5"/>
  <c r="MI129" i="5"/>
  <c r="MF129" i="5"/>
  <c r="MD129" i="5"/>
  <c r="MB129" i="5"/>
  <c r="LZ129" i="5"/>
  <c r="LW129" i="5"/>
  <c r="LU129" i="5"/>
  <c r="LS129" i="5"/>
  <c r="LQ129" i="5"/>
  <c r="LN129" i="5"/>
  <c r="LL129" i="5"/>
  <c r="LJ129" i="5"/>
  <c r="LH129" i="5"/>
  <c r="LE129" i="5"/>
  <c r="LC129" i="5"/>
  <c r="LA129" i="5"/>
  <c r="KY129" i="5"/>
  <c r="KV129" i="5"/>
  <c r="KT129" i="5"/>
  <c r="KR129" i="5"/>
  <c r="KP129" i="5"/>
  <c r="KM129" i="5"/>
  <c r="KK129" i="5"/>
  <c r="KI129" i="5"/>
  <c r="KG129" i="5"/>
  <c r="KD129" i="5"/>
  <c r="KB129" i="5"/>
  <c r="JZ129" i="5"/>
  <c r="JX129" i="5"/>
  <c r="JU129" i="5"/>
  <c r="JS129" i="5"/>
  <c r="JQ129" i="5"/>
  <c r="JO129" i="5"/>
  <c r="JL129" i="5"/>
  <c r="JJ129" i="5"/>
  <c r="JH129" i="5"/>
  <c r="JF129" i="5"/>
  <c r="JC129" i="5"/>
  <c r="JA129" i="5"/>
  <c r="IY129" i="5"/>
  <c r="IW129" i="5"/>
  <c r="IT129" i="5"/>
  <c r="IR129" i="5"/>
  <c r="IP129" i="5"/>
  <c r="IN129" i="5"/>
  <c r="IK129" i="5"/>
  <c r="II129" i="5"/>
  <c r="IG129" i="5"/>
  <c r="IE129" i="5"/>
  <c r="IB129" i="5"/>
  <c r="HZ129" i="5"/>
  <c r="HX129" i="5"/>
  <c r="HV129" i="5"/>
  <c r="HS129" i="5"/>
  <c r="HQ129" i="5"/>
  <c r="HO129" i="5"/>
  <c r="HM129" i="5"/>
  <c r="HJ129" i="5"/>
  <c r="HH129" i="5"/>
  <c r="HF129" i="5"/>
  <c r="HD129" i="5"/>
  <c r="HA129" i="5"/>
  <c r="GY129" i="5"/>
  <c r="GW129" i="5"/>
  <c r="GU129" i="5"/>
  <c r="GR129" i="5"/>
  <c r="GP129" i="5"/>
  <c r="GN129" i="5"/>
  <c r="GL129" i="5"/>
  <c r="GI129" i="5"/>
  <c r="GG129" i="5"/>
  <c r="GE129" i="5"/>
  <c r="GC129" i="5"/>
  <c r="FZ129" i="5"/>
  <c r="FX129" i="5"/>
  <c r="FV129" i="5"/>
  <c r="FT129" i="5"/>
  <c r="FQ129" i="5"/>
  <c r="FO129" i="5"/>
  <c r="FM129" i="5"/>
  <c r="FK129" i="5"/>
  <c r="FH129" i="5"/>
  <c r="FF129" i="5"/>
  <c r="FD129" i="5"/>
  <c r="FB129" i="5"/>
  <c r="EY129" i="5"/>
  <c r="EW129" i="5"/>
  <c r="EU129" i="5"/>
  <c r="ES129" i="5"/>
  <c r="EP129" i="5"/>
  <c r="EN129" i="5"/>
  <c r="EL129" i="5"/>
  <c r="EJ129" i="5"/>
  <c r="EG129" i="5"/>
  <c r="EE129" i="5"/>
  <c r="EC129" i="5"/>
  <c r="EA129" i="5"/>
  <c r="DX129" i="5"/>
  <c r="DV129" i="5"/>
  <c r="DT129" i="5"/>
  <c r="DR129" i="5"/>
  <c r="DO129" i="5"/>
  <c r="DM129" i="5"/>
  <c r="DK129" i="5"/>
  <c r="DI129" i="5"/>
  <c r="DF129" i="5"/>
  <c r="DD129" i="5"/>
  <c r="DB129" i="5"/>
  <c r="CZ129" i="5"/>
  <c r="CW129" i="5"/>
  <c r="CU129" i="5"/>
  <c r="CS129" i="5"/>
  <c r="CQ129" i="5"/>
  <c r="CN129" i="5"/>
  <c r="CL129" i="5"/>
  <c r="CJ129" i="5"/>
  <c r="CH129" i="5"/>
  <c r="CE129" i="5"/>
  <c r="CC129" i="5"/>
  <c r="CA129" i="5"/>
  <c r="BY129" i="5"/>
  <c r="BV129" i="5"/>
  <c r="BT129" i="5"/>
  <c r="BR129" i="5"/>
  <c r="BP129" i="5"/>
  <c r="BM129" i="5"/>
  <c r="BK129" i="5"/>
  <c r="BI129" i="5"/>
  <c r="BG129" i="5"/>
  <c r="BD129" i="5"/>
  <c r="BB129" i="5"/>
  <c r="AZ129" i="5"/>
  <c r="AX129" i="5"/>
  <c r="AU129" i="5"/>
  <c r="AS129" i="5"/>
  <c r="AQ129" i="5"/>
  <c r="AO129" i="5"/>
  <c r="AJ129" i="5"/>
  <c r="AH129" i="5"/>
  <c r="AF129" i="5"/>
  <c r="AA129" i="5"/>
  <c r="Y129" i="5"/>
  <c r="W129" i="5"/>
  <c r="T129" i="5"/>
  <c r="R129" i="5"/>
  <c r="P129" i="5"/>
  <c r="N129" i="5"/>
  <c r="K129" i="5"/>
  <c r="I129" i="5"/>
  <c r="G129" i="5"/>
  <c r="E129" i="5"/>
  <c r="NG126" i="5"/>
  <c r="NE126" i="5"/>
  <c r="NC126" i="5"/>
  <c r="NA126" i="5"/>
  <c r="MX126" i="5"/>
  <c r="MV126" i="5"/>
  <c r="MT126" i="5"/>
  <c r="MR126" i="5"/>
  <c r="MO126" i="5"/>
  <c r="MM126" i="5"/>
  <c r="MK126" i="5"/>
  <c r="MI126" i="5"/>
  <c r="MF126" i="5"/>
  <c r="MD126" i="5"/>
  <c r="MB126" i="5"/>
  <c r="LZ126" i="5"/>
  <c r="LW126" i="5"/>
  <c r="LU126" i="5"/>
  <c r="LS126" i="5"/>
  <c r="LQ126" i="5"/>
  <c r="LN126" i="5"/>
  <c r="LL126" i="5"/>
  <c r="LJ126" i="5"/>
  <c r="LH126" i="5"/>
  <c r="LE126" i="5"/>
  <c r="LC126" i="5"/>
  <c r="LA126" i="5"/>
  <c r="KY126" i="5"/>
  <c r="KV126" i="5"/>
  <c r="KT126" i="5"/>
  <c r="KR126" i="5"/>
  <c r="KP126" i="5"/>
  <c r="KM126" i="5"/>
  <c r="KK126" i="5"/>
  <c r="KI126" i="5"/>
  <c r="KG126" i="5"/>
  <c r="KD126" i="5"/>
  <c r="KB126" i="5"/>
  <c r="JZ126" i="5"/>
  <c r="JX126" i="5"/>
  <c r="JU126" i="5"/>
  <c r="JS126" i="5"/>
  <c r="JQ126" i="5"/>
  <c r="JO126" i="5"/>
  <c r="JL126" i="5"/>
  <c r="JJ126" i="5"/>
  <c r="JH126" i="5"/>
  <c r="JF126" i="5"/>
  <c r="JC126" i="5"/>
  <c r="JA126" i="5"/>
  <c r="IY126" i="5"/>
  <c r="IW126" i="5"/>
  <c r="IT126" i="5"/>
  <c r="IR126" i="5"/>
  <c r="IP126" i="5"/>
  <c r="IN126" i="5"/>
  <c r="IK126" i="5"/>
  <c r="II126" i="5"/>
  <c r="IG126" i="5"/>
  <c r="IE126" i="5"/>
  <c r="IB126" i="5"/>
  <c r="HZ126" i="5"/>
  <c r="HX126" i="5"/>
  <c r="HV126" i="5"/>
  <c r="HS126" i="5"/>
  <c r="HQ126" i="5"/>
  <c r="HO126" i="5"/>
  <c r="HM126" i="5"/>
  <c r="HJ126" i="5"/>
  <c r="HH126" i="5"/>
  <c r="HF126" i="5"/>
  <c r="HD126" i="5"/>
  <c r="HA126" i="5"/>
  <c r="GY126" i="5"/>
  <c r="GW126" i="5"/>
  <c r="GU126" i="5"/>
  <c r="GR126" i="5"/>
  <c r="GP126" i="5"/>
  <c r="GN126" i="5"/>
  <c r="GL126" i="5"/>
  <c r="GI126" i="5"/>
  <c r="GG126" i="5"/>
  <c r="GE126" i="5"/>
  <c r="GC126" i="5"/>
  <c r="FZ126" i="5"/>
  <c r="FX126" i="5"/>
  <c r="FV126" i="5"/>
  <c r="FT126" i="5"/>
  <c r="FQ126" i="5"/>
  <c r="FO126" i="5"/>
  <c r="FM126" i="5"/>
  <c r="FK126" i="5"/>
  <c r="FH126" i="5"/>
  <c r="FF126" i="5"/>
  <c r="FD126" i="5"/>
  <c r="FB126" i="5"/>
  <c r="EY126" i="5"/>
  <c r="EW126" i="5"/>
  <c r="EU126" i="5"/>
  <c r="ES126" i="5"/>
  <c r="EP126" i="5"/>
  <c r="EN126" i="5"/>
  <c r="EL126" i="5"/>
  <c r="EJ126" i="5"/>
  <c r="EG126" i="5"/>
  <c r="EE126" i="5"/>
  <c r="EC126" i="5"/>
  <c r="EA126" i="5"/>
  <c r="DX126" i="5"/>
  <c r="DV126" i="5"/>
  <c r="DT126" i="5"/>
  <c r="DR126" i="5"/>
  <c r="DO126" i="5"/>
  <c r="DM126" i="5"/>
  <c r="DK126" i="5"/>
  <c r="DI126" i="5"/>
  <c r="DF126" i="5"/>
  <c r="DD126" i="5"/>
  <c r="DB126" i="5"/>
  <c r="CZ126" i="5"/>
  <c r="CW126" i="5"/>
  <c r="CU126" i="5"/>
  <c r="CS126" i="5"/>
  <c r="CQ126" i="5"/>
  <c r="CN126" i="5"/>
  <c r="CL126" i="5"/>
  <c r="CJ126" i="5"/>
  <c r="CH126" i="5"/>
  <c r="CE126" i="5"/>
  <c r="CC126" i="5"/>
  <c r="CA126" i="5"/>
  <c r="BY126" i="5"/>
  <c r="BV126" i="5"/>
  <c r="BT126" i="5"/>
  <c r="BR126" i="5"/>
  <c r="BP126" i="5"/>
  <c r="BM126" i="5"/>
  <c r="BK126" i="5"/>
  <c r="BI126" i="5"/>
  <c r="BG126" i="5"/>
  <c r="BD126" i="5"/>
  <c r="BB126" i="5"/>
  <c r="AZ126" i="5"/>
  <c r="AX126" i="5"/>
  <c r="AU126" i="5"/>
  <c r="AS126" i="5"/>
  <c r="AQ126" i="5"/>
  <c r="AO126" i="5"/>
  <c r="AJ126" i="5"/>
  <c r="AH126" i="5"/>
  <c r="AF126" i="5"/>
  <c r="AA126" i="5"/>
  <c r="Y126" i="5"/>
  <c r="W126" i="5"/>
  <c r="T126" i="5"/>
  <c r="R126" i="5"/>
  <c r="P126" i="5"/>
  <c r="N126" i="5"/>
  <c r="K126" i="5"/>
  <c r="I126" i="5"/>
  <c r="G126" i="5"/>
  <c r="E126" i="5"/>
  <c r="NG123" i="5"/>
  <c r="NE123" i="5"/>
  <c r="NC123" i="5"/>
  <c r="NA123" i="5"/>
  <c r="MX123" i="5"/>
  <c r="MV123" i="5"/>
  <c r="MT123" i="5"/>
  <c r="MR123" i="5"/>
  <c r="MO123" i="5"/>
  <c r="MM123" i="5"/>
  <c r="MK123" i="5"/>
  <c r="MI123" i="5"/>
  <c r="MF123" i="5"/>
  <c r="MD123" i="5"/>
  <c r="MB123" i="5"/>
  <c r="LZ123" i="5"/>
  <c r="LW123" i="5"/>
  <c r="LU123" i="5"/>
  <c r="LS123" i="5"/>
  <c r="LQ123" i="5"/>
  <c r="LN123" i="5"/>
  <c r="LL123" i="5"/>
  <c r="LJ123" i="5"/>
  <c r="LH123" i="5"/>
  <c r="LE123" i="5"/>
  <c r="LC123" i="5"/>
  <c r="LA123" i="5"/>
  <c r="KY123" i="5"/>
  <c r="KV123" i="5"/>
  <c r="KT123" i="5"/>
  <c r="KR123" i="5"/>
  <c r="KP123" i="5"/>
  <c r="KM123" i="5"/>
  <c r="KK123" i="5"/>
  <c r="KI123" i="5"/>
  <c r="KG123" i="5"/>
  <c r="KD123" i="5"/>
  <c r="KB123" i="5"/>
  <c r="JZ123" i="5"/>
  <c r="JX123" i="5"/>
  <c r="JU123" i="5"/>
  <c r="JS123" i="5"/>
  <c r="JQ123" i="5"/>
  <c r="JO123" i="5"/>
  <c r="JL123" i="5"/>
  <c r="JJ123" i="5"/>
  <c r="JH123" i="5"/>
  <c r="JF123" i="5"/>
  <c r="JC123" i="5"/>
  <c r="JA123" i="5"/>
  <c r="IY123" i="5"/>
  <c r="IW123" i="5"/>
  <c r="IT123" i="5"/>
  <c r="IR123" i="5"/>
  <c r="IP123" i="5"/>
  <c r="IN123" i="5"/>
  <c r="IK123" i="5"/>
  <c r="II123" i="5"/>
  <c r="IG123" i="5"/>
  <c r="IE123" i="5"/>
  <c r="IB123" i="5"/>
  <c r="HZ123" i="5"/>
  <c r="HX123" i="5"/>
  <c r="HV123" i="5"/>
  <c r="HS123" i="5"/>
  <c r="HQ123" i="5"/>
  <c r="HO123" i="5"/>
  <c r="HM123" i="5"/>
  <c r="HJ123" i="5"/>
  <c r="HH123" i="5"/>
  <c r="HF123" i="5"/>
  <c r="HD123" i="5"/>
  <c r="HA123" i="5"/>
  <c r="GY123" i="5"/>
  <c r="GW123" i="5"/>
  <c r="GU123" i="5"/>
  <c r="GR123" i="5"/>
  <c r="GP123" i="5"/>
  <c r="GN123" i="5"/>
  <c r="GL123" i="5"/>
  <c r="GI123" i="5"/>
  <c r="GG123" i="5"/>
  <c r="GE123" i="5"/>
  <c r="GC123" i="5"/>
  <c r="FZ123" i="5"/>
  <c r="FX123" i="5"/>
  <c r="FV123" i="5"/>
  <c r="FT123" i="5"/>
  <c r="FQ123" i="5"/>
  <c r="FO123" i="5"/>
  <c r="FM123" i="5"/>
  <c r="FK123" i="5"/>
  <c r="FH123" i="5"/>
  <c r="FF123" i="5"/>
  <c r="FD123" i="5"/>
  <c r="FB123" i="5"/>
  <c r="EY123" i="5"/>
  <c r="EW123" i="5"/>
  <c r="EU123" i="5"/>
  <c r="ES123" i="5"/>
  <c r="EP123" i="5"/>
  <c r="EN123" i="5"/>
  <c r="EL123" i="5"/>
  <c r="EJ123" i="5"/>
  <c r="EG123" i="5"/>
  <c r="EE123" i="5"/>
  <c r="EC123" i="5"/>
  <c r="EA123" i="5"/>
  <c r="DX123" i="5"/>
  <c r="DV123" i="5"/>
  <c r="DT123" i="5"/>
  <c r="DR123" i="5"/>
  <c r="DO123" i="5"/>
  <c r="DM123" i="5"/>
  <c r="DK123" i="5"/>
  <c r="DI123" i="5"/>
  <c r="DF123" i="5"/>
  <c r="DD123" i="5"/>
  <c r="DB123" i="5"/>
  <c r="CZ123" i="5"/>
  <c r="CW123" i="5"/>
  <c r="CU123" i="5"/>
  <c r="CS123" i="5"/>
  <c r="CQ123" i="5"/>
  <c r="CN123" i="5"/>
  <c r="CL123" i="5"/>
  <c r="CJ123" i="5"/>
  <c r="CH123" i="5"/>
  <c r="CE123" i="5"/>
  <c r="CC123" i="5"/>
  <c r="CA123" i="5"/>
  <c r="BY123" i="5"/>
  <c r="BV123" i="5"/>
  <c r="BT123" i="5"/>
  <c r="BR123" i="5"/>
  <c r="BP123" i="5"/>
  <c r="BM123" i="5"/>
  <c r="BK123" i="5"/>
  <c r="BI123" i="5"/>
  <c r="BG123" i="5"/>
  <c r="BD123" i="5"/>
  <c r="BB123" i="5"/>
  <c r="AZ123" i="5"/>
  <c r="AX123" i="5"/>
  <c r="AU123" i="5"/>
  <c r="AS123" i="5"/>
  <c r="AQ123" i="5"/>
  <c r="AO123" i="5"/>
  <c r="AJ123" i="5"/>
  <c r="AH123" i="5"/>
  <c r="AF123" i="5"/>
  <c r="AA123" i="5"/>
  <c r="Y123" i="5"/>
  <c r="W123" i="5"/>
  <c r="T123" i="5"/>
  <c r="R123" i="5"/>
  <c r="P123" i="5"/>
  <c r="N123" i="5"/>
  <c r="K123" i="5"/>
  <c r="I123" i="5"/>
  <c r="G123" i="5"/>
  <c r="E123" i="5"/>
  <c r="NG120" i="5"/>
  <c r="NE120" i="5"/>
  <c r="NC120" i="5"/>
  <c r="NA120" i="5"/>
  <c r="MX120" i="5"/>
  <c r="MV120" i="5"/>
  <c r="MT120" i="5"/>
  <c r="MR120" i="5"/>
  <c r="MO120" i="5"/>
  <c r="MM120" i="5"/>
  <c r="MK120" i="5"/>
  <c r="MI120" i="5"/>
  <c r="MF120" i="5"/>
  <c r="MD120" i="5"/>
  <c r="MB120" i="5"/>
  <c r="LZ120" i="5"/>
  <c r="LW120" i="5"/>
  <c r="LU120" i="5"/>
  <c r="LS120" i="5"/>
  <c r="LQ120" i="5"/>
  <c r="LN120" i="5"/>
  <c r="LL120" i="5"/>
  <c r="LJ120" i="5"/>
  <c r="LH120" i="5"/>
  <c r="LE120" i="5"/>
  <c r="LC120" i="5"/>
  <c r="LA120" i="5"/>
  <c r="KY120" i="5"/>
  <c r="KV120" i="5"/>
  <c r="KT120" i="5"/>
  <c r="KR120" i="5"/>
  <c r="KP120" i="5"/>
  <c r="KM120" i="5"/>
  <c r="KK120" i="5"/>
  <c r="KI120" i="5"/>
  <c r="KG120" i="5"/>
  <c r="KD120" i="5"/>
  <c r="KB120" i="5"/>
  <c r="JZ120" i="5"/>
  <c r="JX120" i="5"/>
  <c r="JU120" i="5"/>
  <c r="JS120" i="5"/>
  <c r="JQ120" i="5"/>
  <c r="JO120" i="5"/>
  <c r="JL120" i="5"/>
  <c r="JJ120" i="5"/>
  <c r="JH120" i="5"/>
  <c r="JF120" i="5"/>
  <c r="JC120" i="5"/>
  <c r="JA120" i="5"/>
  <c r="IY120" i="5"/>
  <c r="IW120" i="5"/>
  <c r="IT120" i="5"/>
  <c r="IR120" i="5"/>
  <c r="IP120" i="5"/>
  <c r="IN120" i="5"/>
  <c r="IK120" i="5"/>
  <c r="II120" i="5"/>
  <c r="IG120" i="5"/>
  <c r="IE120" i="5"/>
  <c r="IB120" i="5"/>
  <c r="HZ120" i="5"/>
  <c r="HX120" i="5"/>
  <c r="HV120" i="5"/>
  <c r="HS120" i="5"/>
  <c r="HQ120" i="5"/>
  <c r="HO120" i="5"/>
  <c r="HM120" i="5"/>
  <c r="HJ120" i="5"/>
  <c r="HH120" i="5"/>
  <c r="HF120" i="5"/>
  <c r="HD120" i="5"/>
  <c r="HA120" i="5"/>
  <c r="GY120" i="5"/>
  <c r="GW120" i="5"/>
  <c r="GU120" i="5"/>
  <c r="GR120" i="5"/>
  <c r="GP120" i="5"/>
  <c r="GN120" i="5"/>
  <c r="GL120" i="5"/>
  <c r="GI120" i="5"/>
  <c r="GG120" i="5"/>
  <c r="GE120" i="5"/>
  <c r="GC120" i="5"/>
  <c r="FZ120" i="5"/>
  <c r="FX120" i="5"/>
  <c r="FV120" i="5"/>
  <c r="FT120" i="5"/>
  <c r="FQ120" i="5"/>
  <c r="FO120" i="5"/>
  <c r="FM120" i="5"/>
  <c r="FK120" i="5"/>
  <c r="FH120" i="5"/>
  <c r="FF120" i="5"/>
  <c r="FD120" i="5"/>
  <c r="FB120" i="5"/>
  <c r="EY120" i="5"/>
  <c r="EW120" i="5"/>
  <c r="EU120" i="5"/>
  <c r="ES120" i="5"/>
  <c r="EP120" i="5"/>
  <c r="EN120" i="5"/>
  <c r="EL120" i="5"/>
  <c r="EJ120" i="5"/>
  <c r="EG120" i="5"/>
  <c r="EE120" i="5"/>
  <c r="EC120" i="5"/>
  <c r="EA120" i="5"/>
  <c r="DX120" i="5"/>
  <c r="DV120" i="5"/>
  <c r="DT120" i="5"/>
  <c r="DR120" i="5"/>
  <c r="DO120" i="5"/>
  <c r="DM120" i="5"/>
  <c r="DK120" i="5"/>
  <c r="DI120" i="5"/>
  <c r="DF120" i="5"/>
  <c r="DD120" i="5"/>
  <c r="DB120" i="5"/>
  <c r="CZ120" i="5"/>
  <c r="CW120" i="5"/>
  <c r="CU120" i="5"/>
  <c r="CS120" i="5"/>
  <c r="CQ120" i="5"/>
  <c r="CN120" i="5"/>
  <c r="CL120" i="5"/>
  <c r="CJ120" i="5"/>
  <c r="CH120" i="5"/>
  <c r="CE120" i="5"/>
  <c r="CC120" i="5"/>
  <c r="CA120" i="5"/>
  <c r="BY120" i="5"/>
  <c r="BV120" i="5"/>
  <c r="BT120" i="5"/>
  <c r="BR120" i="5"/>
  <c r="BP120" i="5"/>
  <c r="BM120" i="5"/>
  <c r="BK120" i="5"/>
  <c r="BI120" i="5"/>
  <c r="BG120" i="5"/>
  <c r="BD120" i="5"/>
  <c r="BB120" i="5"/>
  <c r="AZ120" i="5"/>
  <c r="AX120" i="5"/>
  <c r="AU120" i="5"/>
  <c r="AS120" i="5"/>
  <c r="AQ120" i="5"/>
  <c r="AO120" i="5"/>
  <c r="AJ120" i="5"/>
  <c r="AH120" i="5"/>
  <c r="AF120" i="5"/>
  <c r="AA120" i="5"/>
  <c r="Y120" i="5"/>
  <c r="W120" i="5"/>
  <c r="T120" i="5"/>
  <c r="R120" i="5"/>
  <c r="P120" i="5"/>
  <c r="N120" i="5"/>
  <c r="K120" i="5"/>
  <c r="I120" i="5"/>
  <c r="G120" i="5"/>
  <c r="E120" i="5"/>
  <c r="NG117" i="5"/>
  <c r="NE117" i="5"/>
  <c r="NC117" i="5"/>
  <c r="NA117" i="5"/>
  <c r="MX117" i="5"/>
  <c r="MV117" i="5"/>
  <c r="MT117" i="5"/>
  <c r="MR117" i="5"/>
  <c r="MO117" i="5"/>
  <c r="MM117" i="5"/>
  <c r="MK117" i="5"/>
  <c r="MI117" i="5"/>
  <c r="MF117" i="5"/>
  <c r="MD117" i="5"/>
  <c r="MB117" i="5"/>
  <c r="LZ117" i="5"/>
  <c r="LW117" i="5"/>
  <c r="LU117" i="5"/>
  <c r="LS117" i="5"/>
  <c r="LQ117" i="5"/>
  <c r="LN117" i="5"/>
  <c r="LL117" i="5"/>
  <c r="LJ117" i="5"/>
  <c r="LH117" i="5"/>
  <c r="LE117" i="5"/>
  <c r="LC117" i="5"/>
  <c r="LA117" i="5"/>
  <c r="KY117" i="5"/>
  <c r="KV117" i="5"/>
  <c r="KT117" i="5"/>
  <c r="KR117" i="5"/>
  <c r="KP117" i="5"/>
  <c r="KM117" i="5"/>
  <c r="KK117" i="5"/>
  <c r="KI117" i="5"/>
  <c r="KG117" i="5"/>
  <c r="KD117" i="5"/>
  <c r="KB117" i="5"/>
  <c r="JZ117" i="5"/>
  <c r="JX117" i="5"/>
  <c r="JU117" i="5"/>
  <c r="JS117" i="5"/>
  <c r="JQ117" i="5"/>
  <c r="JO117" i="5"/>
  <c r="JL117" i="5"/>
  <c r="JJ117" i="5"/>
  <c r="JH117" i="5"/>
  <c r="JF117" i="5"/>
  <c r="JC117" i="5"/>
  <c r="JA117" i="5"/>
  <c r="IY117" i="5"/>
  <c r="IW117" i="5"/>
  <c r="IT117" i="5"/>
  <c r="IR117" i="5"/>
  <c r="IP117" i="5"/>
  <c r="IN117" i="5"/>
  <c r="IK117" i="5"/>
  <c r="II117" i="5"/>
  <c r="IG117" i="5"/>
  <c r="IE117" i="5"/>
  <c r="IB117" i="5"/>
  <c r="HZ117" i="5"/>
  <c r="HX117" i="5"/>
  <c r="HV117" i="5"/>
  <c r="HS117" i="5"/>
  <c r="HQ117" i="5"/>
  <c r="HO117" i="5"/>
  <c r="HM117" i="5"/>
  <c r="HJ117" i="5"/>
  <c r="HH117" i="5"/>
  <c r="HF117" i="5"/>
  <c r="HD117" i="5"/>
  <c r="HA117" i="5"/>
  <c r="GY117" i="5"/>
  <c r="GW117" i="5"/>
  <c r="GU117" i="5"/>
  <c r="GR117" i="5"/>
  <c r="GP117" i="5"/>
  <c r="GN117" i="5"/>
  <c r="GL117" i="5"/>
  <c r="GI117" i="5"/>
  <c r="GG117" i="5"/>
  <c r="GE117" i="5"/>
  <c r="GC117" i="5"/>
  <c r="FZ117" i="5"/>
  <c r="FX117" i="5"/>
  <c r="FV117" i="5"/>
  <c r="FT117" i="5"/>
  <c r="FQ117" i="5"/>
  <c r="FO117" i="5"/>
  <c r="FM117" i="5"/>
  <c r="FK117" i="5"/>
  <c r="FH117" i="5"/>
  <c r="FF117" i="5"/>
  <c r="FD117" i="5"/>
  <c r="FB117" i="5"/>
  <c r="EY117" i="5"/>
  <c r="EW117" i="5"/>
  <c r="EU117" i="5"/>
  <c r="ES117" i="5"/>
  <c r="EP117" i="5"/>
  <c r="EN117" i="5"/>
  <c r="EL117" i="5"/>
  <c r="EJ117" i="5"/>
  <c r="EG117" i="5"/>
  <c r="EE117" i="5"/>
  <c r="EC117" i="5"/>
  <c r="EA117" i="5"/>
  <c r="DX117" i="5"/>
  <c r="DV117" i="5"/>
  <c r="DT117" i="5"/>
  <c r="DR117" i="5"/>
  <c r="DO117" i="5"/>
  <c r="DM117" i="5"/>
  <c r="DK117" i="5"/>
  <c r="DI117" i="5"/>
  <c r="DF117" i="5"/>
  <c r="DD117" i="5"/>
  <c r="DB117" i="5"/>
  <c r="CZ117" i="5"/>
  <c r="CW117" i="5"/>
  <c r="CU117" i="5"/>
  <c r="CS117" i="5"/>
  <c r="CQ117" i="5"/>
  <c r="CN117" i="5"/>
  <c r="CL117" i="5"/>
  <c r="CJ117" i="5"/>
  <c r="CH117" i="5"/>
  <c r="CE117" i="5"/>
  <c r="CC117" i="5"/>
  <c r="CA117" i="5"/>
  <c r="BY117" i="5"/>
  <c r="BV117" i="5"/>
  <c r="BT117" i="5"/>
  <c r="BR117" i="5"/>
  <c r="BP117" i="5"/>
  <c r="BM117" i="5"/>
  <c r="BK117" i="5"/>
  <c r="BI117" i="5"/>
  <c r="BG117" i="5"/>
  <c r="BD117" i="5"/>
  <c r="BB117" i="5"/>
  <c r="AZ117" i="5"/>
  <c r="AX117" i="5"/>
  <c r="AU117" i="5"/>
  <c r="AS117" i="5"/>
  <c r="AQ117" i="5"/>
  <c r="AO117" i="5"/>
  <c r="AJ117" i="5"/>
  <c r="AH117" i="5"/>
  <c r="AF117" i="5"/>
  <c r="AA117" i="5"/>
  <c r="Y117" i="5"/>
  <c r="W117" i="5"/>
  <c r="T117" i="5"/>
  <c r="R117" i="5"/>
  <c r="P117" i="5"/>
  <c r="N117" i="5"/>
  <c r="K117" i="5"/>
  <c r="I117" i="5"/>
  <c r="G117" i="5"/>
  <c r="E117" i="5"/>
  <c r="NG114" i="5"/>
  <c r="NE114" i="5"/>
  <c r="NC114" i="5"/>
  <c r="NA114" i="5"/>
  <c r="MX114" i="5"/>
  <c r="MV114" i="5"/>
  <c r="MT114" i="5"/>
  <c r="MR114" i="5"/>
  <c r="MO114" i="5"/>
  <c r="MM114" i="5"/>
  <c r="MK114" i="5"/>
  <c r="MI114" i="5"/>
  <c r="MF114" i="5"/>
  <c r="MD114" i="5"/>
  <c r="MB114" i="5"/>
  <c r="LZ114" i="5"/>
  <c r="LW114" i="5"/>
  <c r="LU114" i="5"/>
  <c r="LS114" i="5"/>
  <c r="LQ114" i="5"/>
  <c r="LN114" i="5"/>
  <c r="LL114" i="5"/>
  <c r="LJ114" i="5"/>
  <c r="LH114" i="5"/>
  <c r="LE114" i="5"/>
  <c r="LC114" i="5"/>
  <c r="LA114" i="5"/>
  <c r="KY114" i="5"/>
  <c r="KV114" i="5"/>
  <c r="KT114" i="5"/>
  <c r="KR114" i="5"/>
  <c r="KP114" i="5"/>
  <c r="KM114" i="5"/>
  <c r="KK114" i="5"/>
  <c r="KI114" i="5"/>
  <c r="KG114" i="5"/>
  <c r="KD114" i="5"/>
  <c r="KB114" i="5"/>
  <c r="JZ114" i="5"/>
  <c r="JX114" i="5"/>
  <c r="JU114" i="5"/>
  <c r="JS114" i="5"/>
  <c r="JQ114" i="5"/>
  <c r="JO114" i="5"/>
  <c r="JL114" i="5"/>
  <c r="JJ114" i="5"/>
  <c r="JH114" i="5"/>
  <c r="JF114" i="5"/>
  <c r="JC114" i="5"/>
  <c r="JA114" i="5"/>
  <c r="IY114" i="5"/>
  <c r="IW114" i="5"/>
  <c r="IT114" i="5"/>
  <c r="IR114" i="5"/>
  <c r="IP114" i="5"/>
  <c r="IN114" i="5"/>
  <c r="IK114" i="5"/>
  <c r="II114" i="5"/>
  <c r="IG114" i="5"/>
  <c r="IE114" i="5"/>
  <c r="IB114" i="5"/>
  <c r="HZ114" i="5"/>
  <c r="HX114" i="5"/>
  <c r="HV114" i="5"/>
  <c r="HS114" i="5"/>
  <c r="HQ114" i="5"/>
  <c r="HO114" i="5"/>
  <c r="HM114" i="5"/>
  <c r="HJ114" i="5"/>
  <c r="HH114" i="5"/>
  <c r="HF114" i="5"/>
  <c r="HD114" i="5"/>
  <c r="HA114" i="5"/>
  <c r="GY114" i="5"/>
  <c r="GW114" i="5"/>
  <c r="GU114" i="5"/>
  <c r="GR114" i="5"/>
  <c r="GP114" i="5"/>
  <c r="GN114" i="5"/>
  <c r="GL114" i="5"/>
  <c r="GI114" i="5"/>
  <c r="GG114" i="5"/>
  <c r="GE114" i="5"/>
  <c r="GC114" i="5"/>
  <c r="FZ114" i="5"/>
  <c r="FX114" i="5"/>
  <c r="FV114" i="5"/>
  <c r="FT114" i="5"/>
  <c r="FQ114" i="5"/>
  <c r="FO114" i="5"/>
  <c r="FM114" i="5"/>
  <c r="FK114" i="5"/>
  <c r="FH114" i="5"/>
  <c r="FF114" i="5"/>
  <c r="FD114" i="5"/>
  <c r="FB114" i="5"/>
  <c r="EY114" i="5"/>
  <c r="EW114" i="5"/>
  <c r="EU114" i="5"/>
  <c r="ES114" i="5"/>
  <c r="EP114" i="5"/>
  <c r="EN114" i="5"/>
  <c r="EL114" i="5"/>
  <c r="EJ114" i="5"/>
  <c r="EG114" i="5"/>
  <c r="EE114" i="5"/>
  <c r="EC114" i="5"/>
  <c r="EA114" i="5"/>
  <c r="DX114" i="5"/>
  <c r="DV114" i="5"/>
  <c r="DT114" i="5"/>
  <c r="DR114" i="5"/>
  <c r="DO114" i="5"/>
  <c r="DM114" i="5"/>
  <c r="DK114" i="5"/>
  <c r="DI114" i="5"/>
  <c r="DF114" i="5"/>
  <c r="DD114" i="5"/>
  <c r="DB114" i="5"/>
  <c r="CZ114" i="5"/>
  <c r="CW114" i="5"/>
  <c r="CU114" i="5"/>
  <c r="CS114" i="5"/>
  <c r="CQ114" i="5"/>
  <c r="CN114" i="5"/>
  <c r="CL114" i="5"/>
  <c r="CJ114" i="5"/>
  <c r="CH114" i="5"/>
  <c r="CE114" i="5"/>
  <c r="CC114" i="5"/>
  <c r="CA114" i="5"/>
  <c r="BY114" i="5"/>
  <c r="BV114" i="5"/>
  <c r="BT114" i="5"/>
  <c r="BR114" i="5"/>
  <c r="BP114" i="5"/>
  <c r="BM114" i="5"/>
  <c r="BK114" i="5"/>
  <c r="BI114" i="5"/>
  <c r="BG114" i="5"/>
  <c r="BD114" i="5"/>
  <c r="BB114" i="5"/>
  <c r="AZ114" i="5"/>
  <c r="AX114" i="5"/>
  <c r="AU114" i="5"/>
  <c r="AS114" i="5"/>
  <c r="AQ114" i="5"/>
  <c r="AO114" i="5"/>
  <c r="AJ114" i="5"/>
  <c r="AH114" i="5"/>
  <c r="AF114" i="5"/>
  <c r="AA114" i="5"/>
  <c r="Y114" i="5"/>
  <c r="W114" i="5"/>
  <c r="T114" i="5"/>
  <c r="R114" i="5"/>
  <c r="P114" i="5"/>
  <c r="N114" i="5"/>
  <c r="K114" i="5"/>
  <c r="I114" i="5"/>
  <c r="G114" i="5"/>
  <c r="E114" i="5"/>
  <c r="NG111" i="5"/>
  <c r="NE111" i="5"/>
  <c r="NC111" i="5"/>
  <c r="NA111" i="5"/>
  <c r="MX111" i="5"/>
  <c r="MV111" i="5"/>
  <c r="MT111" i="5"/>
  <c r="MR111" i="5"/>
  <c r="MO111" i="5"/>
  <c r="MM111" i="5"/>
  <c r="MK111" i="5"/>
  <c r="MI111" i="5"/>
  <c r="MF111" i="5"/>
  <c r="MD111" i="5"/>
  <c r="MB111" i="5"/>
  <c r="LZ111" i="5"/>
  <c r="LW111" i="5"/>
  <c r="LU111" i="5"/>
  <c r="LS111" i="5"/>
  <c r="LQ111" i="5"/>
  <c r="LN111" i="5"/>
  <c r="LL111" i="5"/>
  <c r="LJ111" i="5"/>
  <c r="LH111" i="5"/>
  <c r="LE111" i="5"/>
  <c r="LC111" i="5"/>
  <c r="LA111" i="5"/>
  <c r="KY111" i="5"/>
  <c r="KV111" i="5"/>
  <c r="KT111" i="5"/>
  <c r="KR111" i="5"/>
  <c r="KP111" i="5"/>
  <c r="KM111" i="5"/>
  <c r="KK111" i="5"/>
  <c r="KI111" i="5"/>
  <c r="KG111" i="5"/>
  <c r="KD111" i="5"/>
  <c r="KB111" i="5"/>
  <c r="JZ111" i="5"/>
  <c r="JX111" i="5"/>
  <c r="JU111" i="5"/>
  <c r="JS111" i="5"/>
  <c r="JQ111" i="5"/>
  <c r="JO111" i="5"/>
  <c r="JL111" i="5"/>
  <c r="JJ111" i="5"/>
  <c r="JH111" i="5"/>
  <c r="JF111" i="5"/>
  <c r="JC111" i="5"/>
  <c r="JA111" i="5"/>
  <c r="IY111" i="5"/>
  <c r="IW111" i="5"/>
  <c r="IT111" i="5"/>
  <c r="IR111" i="5"/>
  <c r="IP111" i="5"/>
  <c r="IN111" i="5"/>
  <c r="IK111" i="5"/>
  <c r="II111" i="5"/>
  <c r="IG111" i="5"/>
  <c r="IE111" i="5"/>
  <c r="IB111" i="5"/>
  <c r="HZ111" i="5"/>
  <c r="HX111" i="5"/>
  <c r="HV111" i="5"/>
  <c r="HS111" i="5"/>
  <c r="HQ111" i="5"/>
  <c r="HO111" i="5"/>
  <c r="HM111" i="5"/>
  <c r="HJ111" i="5"/>
  <c r="HH111" i="5"/>
  <c r="HF111" i="5"/>
  <c r="HD111" i="5"/>
  <c r="HA111" i="5"/>
  <c r="GY111" i="5"/>
  <c r="GW111" i="5"/>
  <c r="GU111" i="5"/>
  <c r="GR111" i="5"/>
  <c r="GP111" i="5"/>
  <c r="GN111" i="5"/>
  <c r="GL111" i="5"/>
  <c r="GI111" i="5"/>
  <c r="GG111" i="5"/>
  <c r="GE111" i="5"/>
  <c r="GC111" i="5"/>
  <c r="FZ111" i="5"/>
  <c r="FX111" i="5"/>
  <c r="FV111" i="5"/>
  <c r="FT111" i="5"/>
  <c r="FQ111" i="5"/>
  <c r="FO111" i="5"/>
  <c r="FM111" i="5"/>
  <c r="FK111" i="5"/>
  <c r="FH111" i="5"/>
  <c r="FF111" i="5"/>
  <c r="FD111" i="5"/>
  <c r="FB111" i="5"/>
  <c r="EY111" i="5"/>
  <c r="EW111" i="5"/>
  <c r="EU111" i="5"/>
  <c r="ES111" i="5"/>
  <c r="EP111" i="5"/>
  <c r="EN111" i="5"/>
  <c r="EL111" i="5"/>
  <c r="EJ111" i="5"/>
  <c r="EG111" i="5"/>
  <c r="EE111" i="5"/>
  <c r="EC111" i="5"/>
  <c r="EA111" i="5"/>
  <c r="DX111" i="5"/>
  <c r="DV111" i="5"/>
  <c r="DT111" i="5"/>
  <c r="DR111" i="5"/>
  <c r="DO111" i="5"/>
  <c r="DM111" i="5"/>
  <c r="DK111" i="5"/>
  <c r="DI111" i="5"/>
  <c r="DF111" i="5"/>
  <c r="DD111" i="5"/>
  <c r="DB111" i="5"/>
  <c r="CZ111" i="5"/>
  <c r="CW111" i="5"/>
  <c r="CU111" i="5"/>
  <c r="CS111" i="5"/>
  <c r="CQ111" i="5"/>
  <c r="CN111" i="5"/>
  <c r="CL111" i="5"/>
  <c r="CJ111" i="5"/>
  <c r="CH111" i="5"/>
  <c r="CE111" i="5"/>
  <c r="CC111" i="5"/>
  <c r="CA111" i="5"/>
  <c r="BY111" i="5"/>
  <c r="BV111" i="5"/>
  <c r="BT111" i="5"/>
  <c r="BR111" i="5"/>
  <c r="BP111" i="5"/>
  <c r="BM111" i="5"/>
  <c r="BK111" i="5"/>
  <c r="BI111" i="5"/>
  <c r="BG111" i="5"/>
  <c r="BD111" i="5"/>
  <c r="BB111" i="5"/>
  <c r="AZ111" i="5"/>
  <c r="AX111" i="5"/>
  <c r="AU111" i="5"/>
  <c r="AS111" i="5"/>
  <c r="AQ111" i="5"/>
  <c r="AO111" i="5"/>
  <c r="AJ111" i="5"/>
  <c r="AH111" i="5"/>
  <c r="AF111" i="5"/>
  <c r="AA111" i="5"/>
  <c r="Y111" i="5"/>
  <c r="W111" i="5"/>
  <c r="T111" i="5"/>
  <c r="R111" i="5"/>
  <c r="P111" i="5"/>
  <c r="N111" i="5"/>
  <c r="K111" i="5"/>
  <c r="I111" i="5"/>
  <c r="G111" i="5"/>
  <c r="E111" i="5"/>
  <c r="NG108" i="5"/>
  <c r="NE108" i="5"/>
  <c r="NC108" i="5"/>
  <c r="NA108" i="5"/>
  <c r="MX108" i="5"/>
  <c r="MV108" i="5"/>
  <c r="MT108" i="5"/>
  <c r="MR108" i="5"/>
  <c r="MO108" i="5"/>
  <c r="MM108" i="5"/>
  <c r="MK108" i="5"/>
  <c r="MI108" i="5"/>
  <c r="MF108" i="5"/>
  <c r="MD108" i="5"/>
  <c r="MB108" i="5"/>
  <c r="LZ108" i="5"/>
  <c r="LW108" i="5"/>
  <c r="LU108" i="5"/>
  <c r="LS108" i="5"/>
  <c r="LQ108" i="5"/>
  <c r="LN108" i="5"/>
  <c r="LL108" i="5"/>
  <c r="LJ108" i="5"/>
  <c r="LH108" i="5"/>
  <c r="LE108" i="5"/>
  <c r="LC108" i="5"/>
  <c r="LA108" i="5"/>
  <c r="KY108" i="5"/>
  <c r="KV108" i="5"/>
  <c r="KT108" i="5"/>
  <c r="KR108" i="5"/>
  <c r="KP108" i="5"/>
  <c r="KM108" i="5"/>
  <c r="KK108" i="5"/>
  <c r="KI108" i="5"/>
  <c r="KG108" i="5"/>
  <c r="KD108" i="5"/>
  <c r="KB108" i="5"/>
  <c r="JZ108" i="5"/>
  <c r="JX108" i="5"/>
  <c r="JU108" i="5"/>
  <c r="JS108" i="5"/>
  <c r="JQ108" i="5"/>
  <c r="JO108" i="5"/>
  <c r="JL108" i="5"/>
  <c r="JJ108" i="5"/>
  <c r="JH108" i="5"/>
  <c r="JF108" i="5"/>
  <c r="JC108" i="5"/>
  <c r="JA108" i="5"/>
  <c r="IY108" i="5"/>
  <c r="IW108" i="5"/>
  <c r="IT108" i="5"/>
  <c r="IR108" i="5"/>
  <c r="IP108" i="5"/>
  <c r="IN108" i="5"/>
  <c r="IK108" i="5"/>
  <c r="II108" i="5"/>
  <c r="IG108" i="5"/>
  <c r="IE108" i="5"/>
  <c r="IB108" i="5"/>
  <c r="HZ108" i="5"/>
  <c r="HX108" i="5"/>
  <c r="HV108" i="5"/>
  <c r="HS108" i="5"/>
  <c r="HQ108" i="5"/>
  <c r="HO108" i="5"/>
  <c r="HM108" i="5"/>
  <c r="HJ108" i="5"/>
  <c r="HH108" i="5"/>
  <c r="HF108" i="5"/>
  <c r="HD108" i="5"/>
  <c r="HA108" i="5"/>
  <c r="GY108" i="5"/>
  <c r="GW108" i="5"/>
  <c r="GU108" i="5"/>
  <c r="GR108" i="5"/>
  <c r="GP108" i="5"/>
  <c r="GN108" i="5"/>
  <c r="GL108" i="5"/>
  <c r="GI108" i="5"/>
  <c r="GG108" i="5"/>
  <c r="GE108" i="5"/>
  <c r="GC108" i="5"/>
  <c r="FZ108" i="5"/>
  <c r="FX108" i="5"/>
  <c r="FV108" i="5"/>
  <c r="FT108" i="5"/>
  <c r="FQ108" i="5"/>
  <c r="FO108" i="5"/>
  <c r="FM108" i="5"/>
  <c r="FK108" i="5"/>
  <c r="FH108" i="5"/>
  <c r="FF108" i="5"/>
  <c r="FD108" i="5"/>
  <c r="FB108" i="5"/>
  <c r="EY108" i="5"/>
  <c r="EW108" i="5"/>
  <c r="EU108" i="5"/>
  <c r="ES108" i="5"/>
  <c r="EP108" i="5"/>
  <c r="EN108" i="5"/>
  <c r="EL108" i="5"/>
  <c r="EJ108" i="5"/>
  <c r="EG108" i="5"/>
  <c r="EE108" i="5"/>
  <c r="EC108" i="5"/>
  <c r="EA108" i="5"/>
  <c r="DX108" i="5"/>
  <c r="DV108" i="5"/>
  <c r="DT108" i="5"/>
  <c r="DR108" i="5"/>
  <c r="DO108" i="5"/>
  <c r="DM108" i="5"/>
  <c r="DK108" i="5"/>
  <c r="DI108" i="5"/>
  <c r="DF108" i="5"/>
  <c r="DD108" i="5"/>
  <c r="DB108" i="5"/>
  <c r="CZ108" i="5"/>
  <c r="CW108" i="5"/>
  <c r="CU108" i="5"/>
  <c r="CS108" i="5"/>
  <c r="CQ108" i="5"/>
  <c r="CN108" i="5"/>
  <c r="CL108" i="5"/>
  <c r="CJ108" i="5"/>
  <c r="CH108" i="5"/>
  <c r="CE108" i="5"/>
  <c r="CC108" i="5"/>
  <c r="CA108" i="5"/>
  <c r="BY108" i="5"/>
  <c r="BV108" i="5"/>
  <c r="BT108" i="5"/>
  <c r="BR108" i="5"/>
  <c r="BP108" i="5"/>
  <c r="BM108" i="5"/>
  <c r="BK108" i="5"/>
  <c r="BI108" i="5"/>
  <c r="BG108" i="5"/>
  <c r="BD108" i="5"/>
  <c r="BB108" i="5"/>
  <c r="AZ108" i="5"/>
  <c r="AX108" i="5"/>
  <c r="AU108" i="5"/>
  <c r="AS108" i="5"/>
  <c r="AQ108" i="5"/>
  <c r="AO108" i="5"/>
  <c r="AJ108" i="5"/>
  <c r="AH108" i="5"/>
  <c r="AF108" i="5"/>
  <c r="AA108" i="5"/>
  <c r="Y108" i="5"/>
  <c r="W108" i="5"/>
  <c r="T108" i="5"/>
  <c r="R108" i="5"/>
  <c r="P108" i="5"/>
  <c r="N108" i="5"/>
  <c r="K108" i="5"/>
  <c r="I108" i="5"/>
  <c r="G108" i="5"/>
  <c r="E108" i="5"/>
  <c r="NG105" i="5"/>
  <c r="NE105" i="5"/>
  <c r="NC105" i="5"/>
  <c r="NA105" i="5"/>
  <c r="MX105" i="5"/>
  <c r="MV105" i="5"/>
  <c r="MT105" i="5"/>
  <c r="MR105" i="5"/>
  <c r="MO105" i="5"/>
  <c r="MM105" i="5"/>
  <c r="MK105" i="5"/>
  <c r="MI105" i="5"/>
  <c r="MF105" i="5"/>
  <c r="MD105" i="5"/>
  <c r="MB105" i="5"/>
  <c r="LZ105" i="5"/>
  <c r="LW105" i="5"/>
  <c r="LU105" i="5"/>
  <c r="LS105" i="5"/>
  <c r="LQ105" i="5"/>
  <c r="LN105" i="5"/>
  <c r="LL105" i="5"/>
  <c r="LJ105" i="5"/>
  <c r="LH105" i="5"/>
  <c r="LE105" i="5"/>
  <c r="LC105" i="5"/>
  <c r="LA105" i="5"/>
  <c r="KY105" i="5"/>
  <c r="KV105" i="5"/>
  <c r="KT105" i="5"/>
  <c r="KR105" i="5"/>
  <c r="KP105" i="5"/>
  <c r="KM105" i="5"/>
  <c r="KK105" i="5"/>
  <c r="KI105" i="5"/>
  <c r="KG105" i="5"/>
  <c r="KD105" i="5"/>
  <c r="KB105" i="5"/>
  <c r="JZ105" i="5"/>
  <c r="JX105" i="5"/>
  <c r="JU105" i="5"/>
  <c r="JS105" i="5"/>
  <c r="JQ105" i="5"/>
  <c r="JO105" i="5"/>
  <c r="JL105" i="5"/>
  <c r="JJ105" i="5"/>
  <c r="JH105" i="5"/>
  <c r="JF105" i="5"/>
  <c r="JC105" i="5"/>
  <c r="JA105" i="5"/>
  <c r="IY105" i="5"/>
  <c r="IW105" i="5"/>
  <c r="IT105" i="5"/>
  <c r="IR105" i="5"/>
  <c r="IP105" i="5"/>
  <c r="IN105" i="5"/>
  <c r="IK105" i="5"/>
  <c r="II105" i="5"/>
  <c r="IG105" i="5"/>
  <c r="IE105" i="5"/>
  <c r="IB105" i="5"/>
  <c r="HZ105" i="5"/>
  <c r="HX105" i="5"/>
  <c r="HV105" i="5"/>
  <c r="HS105" i="5"/>
  <c r="HQ105" i="5"/>
  <c r="HO105" i="5"/>
  <c r="HM105" i="5"/>
  <c r="HJ105" i="5"/>
  <c r="HH105" i="5"/>
  <c r="HF105" i="5"/>
  <c r="HD105" i="5"/>
  <c r="HA105" i="5"/>
  <c r="GY105" i="5"/>
  <c r="GW105" i="5"/>
  <c r="GU105" i="5"/>
  <c r="GR105" i="5"/>
  <c r="GP105" i="5"/>
  <c r="GN105" i="5"/>
  <c r="GL105" i="5"/>
  <c r="GI105" i="5"/>
  <c r="GG105" i="5"/>
  <c r="GE105" i="5"/>
  <c r="GC105" i="5"/>
  <c r="FZ105" i="5"/>
  <c r="FX105" i="5"/>
  <c r="FV105" i="5"/>
  <c r="FT105" i="5"/>
  <c r="FQ105" i="5"/>
  <c r="FO105" i="5"/>
  <c r="FM105" i="5"/>
  <c r="FK105" i="5"/>
  <c r="FH105" i="5"/>
  <c r="FF105" i="5"/>
  <c r="FD105" i="5"/>
  <c r="FB105" i="5"/>
  <c r="EY105" i="5"/>
  <c r="EW105" i="5"/>
  <c r="EU105" i="5"/>
  <c r="ES105" i="5"/>
  <c r="EP105" i="5"/>
  <c r="EN105" i="5"/>
  <c r="EL105" i="5"/>
  <c r="EJ105" i="5"/>
  <c r="EG105" i="5"/>
  <c r="EE105" i="5"/>
  <c r="EC105" i="5"/>
  <c r="EA105" i="5"/>
  <c r="DX105" i="5"/>
  <c r="DV105" i="5"/>
  <c r="DT105" i="5"/>
  <c r="DR105" i="5"/>
  <c r="DO105" i="5"/>
  <c r="DM105" i="5"/>
  <c r="DK105" i="5"/>
  <c r="DI105" i="5"/>
  <c r="DF105" i="5"/>
  <c r="DD105" i="5"/>
  <c r="DB105" i="5"/>
  <c r="CZ105" i="5"/>
  <c r="CW105" i="5"/>
  <c r="CU105" i="5"/>
  <c r="CS105" i="5"/>
  <c r="CQ105" i="5"/>
  <c r="CN105" i="5"/>
  <c r="CL105" i="5"/>
  <c r="CJ105" i="5"/>
  <c r="CH105" i="5"/>
  <c r="CE105" i="5"/>
  <c r="CC105" i="5"/>
  <c r="CA105" i="5"/>
  <c r="BY105" i="5"/>
  <c r="BV105" i="5"/>
  <c r="BT105" i="5"/>
  <c r="BR105" i="5"/>
  <c r="BP105" i="5"/>
  <c r="BM105" i="5"/>
  <c r="BK105" i="5"/>
  <c r="BI105" i="5"/>
  <c r="BG105" i="5"/>
  <c r="BD105" i="5"/>
  <c r="BB105" i="5"/>
  <c r="AZ105" i="5"/>
  <c r="AX105" i="5"/>
  <c r="AU105" i="5"/>
  <c r="AS105" i="5"/>
  <c r="AQ105" i="5"/>
  <c r="AO105" i="5"/>
  <c r="AJ105" i="5"/>
  <c r="AH105" i="5"/>
  <c r="AF105" i="5"/>
  <c r="AA105" i="5"/>
  <c r="Y105" i="5"/>
  <c r="W105" i="5"/>
  <c r="T105" i="5"/>
  <c r="R105" i="5"/>
  <c r="P105" i="5"/>
  <c r="N105" i="5"/>
  <c r="K105" i="5"/>
  <c r="I105" i="5"/>
  <c r="G105" i="5"/>
  <c r="E105" i="5"/>
  <c r="NG102" i="5"/>
  <c r="NE102" i="5"/>
  <c r="NC102" i="5"/>
  <c r="NA102" i="5"/>
  <c r="MX102" i="5"/>
  <c r="MV102" i="5"/>
  <c r="MT102" i="5"/>
  <c r="MR102" i="5"/>
  <c r="MO102" i="5"/>
  <c r="MM102" i="5"/>
  <c r="MK102" i="5"/>
  <c r="MI102" i="5"/>
  <c r="MF102" i="5"/>
  <c r="MD102" i="5"/>
  <c r="MB102" i="5"/>
  <c r="LZ102" i="5"/>
  <c r="LW102" i="5"/>
  <c r="LU102" i="5"/>
  <c r="LS102" i="5"/>
  <c r="LQ102" i="5"/>
  <c r="LN102" i="5"/>
  <c r="LL102" i="5"/>
  <c r="LJ102" i="5"/>
  <c r="LH102" i="5"/>
  <c r="LE102" i="5"/>
  <c r="LC102" i="5"/>
  <c r="LA102" i="5"/>
  <c r="KY102" i="5"/>
  <c r="KV102" i="5"/>
  <c r="KT102" i="5"/>
  <c r="KR102" i="5"/>
  <c r="KP102" i="5"/>
  <c r="KM102" i="5"/>
  <c r="KK102" i="5"/>
  <c r="KI102" i="5"/>
  <c r="KG102" i="5"/>
  <c r="KD102" i="5"/>
  <c r="KB102" i="5"/>
  <c r="JZ102" i="5"/>
  <c r="JX102" i="5"/>
  <c r="JU102" i="5"/>
  <c r="JS102" i="5"/>
  <c r="JQ102" i="5"/>
  <c r="JO102" i="5"/>
  <c r="JL102" i="5"/>
  <c r="JJ102" i="5"/>
  <c r="JH102" i="5"/>
  <c r="JF102" i="5"/>
  <c r="JC102" i="5"/>
  <c r="JA102" i="5"/>
  <c r="IY102" i="5"/>
  <c r="IW102" i="5"/>
  <c r="IT102" i="5"/>
  <c r="IR102" i="5"/>
  <c r="IP102" i="5"/>
  <c r="IN102" i="5"/>
  <c r="IK102" i="5"/>
  <c r="II102" i="5"/>
  <c r="IG102" i="5"/>
  <c r="IE102" i="5"/>
  <c r="IB102" i="5"/>
  <c r="HZ102" i="5"/>
  <c r="HX102" i="5"/>
  <c r="HV102" i="5"/>
  <c r="HS102" i="5"/>
  <c r="HQ102" i="5"/>
  <c r="HO102" i="5"/>
  <c r="HM102" i="5"/>
  <c r="HJ102" i="5"/>
  <c r="HH102" i="5"/>
  <c r="HF102" i="5"/>
  <c r="HD102" i="5"/>
  <c r="HA102" i="5"/>
  <c r="GY102" i="5"/>
  <c r="GW102" i="5"/>
  <c r="GU102" i="5"/>
  <c r="GR102" i="5"/>
  <c r="GP102" i="5"/>
  <c r="GN102" i="5"/>
  <c r="GL102" i="5"/>
  <c r="GI102" i="5"/>
  <c r="GG102" i="5"/>
  <c r="GE102" i="5"/>
  <c r="GC102" i="5"/>
  <c r="FZ102" i="5"/>
  <c r="FX102" i="5"/>
  <c r="FV102" i="5"/>
  <c r="FT102" i="5"/>
  <c r="FQ102" i="5"/>
  <c r="FO102" i="5"/>
  <c r="FM102" i="5"/>
  <c r="FK102" i="5"/>
  <c r="FH102" i="5"/>
  <c r="FF102" i="5"/>
  <c r="FD102" i="5"/>
  <c r="FB102" i="5"/>
  <c r="EY102" i="5"/>
  <c r="EW102" i="5"/>
  <c r="EU102" i="5"/>
  <c r="ES102" i="5"/>
  <c r="EP102" i="5"/>
  <c r="EN102" i="5"/>
  <c r="EL102" i="5"/>
  <c r="EJ102" i="5"/>
  <c r="EG102" i="5"/>
  <c r="EE102" i="5"/>
  <c r="EC102" i="5"/>
  <c r="EA102" i="5"/>
  <c r="DX102" i="5"/>
  <c r="DV102" i="5"/>
  <c r="DT102" i="5"/>
  <c r="DR102" i="5"/>
  <c r="DO102" i="5"/>
  <c r="DM102" i="5"/>
  <c r="DK102" i="5"/>
  <c r="DI102" i="5"/>
  <c r="DF102" i="5"/>
  <c r="DD102" i="5"/>
  <c r="DB102" i="5"/>
  <c r="CZ102" i="5"/>
  <c r="CW102" i="5"/>
  <c r="CU102" i="5"/>
  <c r="CS102" i="5"/>
  <c r="CQ102" i="5"/>
  <c r="CN102" i="5"/>
  <c r="CL102" i="5"/>
  <c r="CJ102" i="5"/>
  <c r="CH102" i="5"/>
  <c r="CE102" i="5"/>
  <c r="CC102" i="5"/>
  <c r="CA102" i="5"/>
  <c r="BY102" i="5"/>
  <c r="BV102" i="5"/>
  <c r="BT102" i="5"/>
  <c r="BR102" i="5"/>
  <c r="BP102" i="5"/>
  <c r="BM102" i="5"/>
  <c r="BK102" i="5"/>
  <c r="BI102" i="5"/>
  <c r="BG102" i="5"/>
  <c r="BD102" i="5"/>
  <c r="BB102" i="5"/>
  <c r="AZ102" i="5"/>
  <c r="AX102" i="5"/>
  <c r="AU102" i="5"/>
  <c r="AS102" i="5"/>
  <c r="AQ102" i="5"/>
  <c r="AO102" i="5"/>
  <c r="AJ102" i="5"/>
  <c r="AH102" i="5"/>
  <c r="AF102" i="5"/>
  <c r="AA102" i="5"/>
  <c r="Y102" i="5"/>
  <c r="W102" i="5"/>
  <c r="T102" i="5"/>
  <c r="R102" i="5"/>
  <c r="P102" i="5"/>
  <c r="N102" i="5"/>
  <c r="K102" i="5"/>
  <c r="I102" i="5"/>
  <c r="G102" i="5"/>
  <c r="E102" i="5"/>
  <c r="NG99" i="5"/>
  <c r="NE99" i="5"/>
  <c r="NC99" i="5"/>
  <c r="NA99" i="5"/>
  <c r="MX99" i="5"/>
  <c r="MV99" i="5"/>
  <c r="MT99" i="5"/>
  <c r="MR99" i="5"/>
  <c r="MO99" i="5"/>
  <c r="MM99" i="5"/>
  <c r="MK99" i="5"/>
  <c r="MI99" i="5"/>
  <c r="MF99" i="5"/>
  <c r="MD99" i="5"/>
  <c r="MB99" i="5"/>
  <c r="LZ99" i="5"/>
  <c r="LW99" i="5"/>
  <c r="LU99" i="5"/>
  <c r="LS99" i="5"/>
  <c r="LQ99" i="5"/>
  <c r="LN99" i="5"/>
  <c r="LL99" i="5"/>
  <c r="LJ99" i="5"/>
  <c r="LH99" i="5"/>
  <c r="LE99" i="5"/>
  <c r="LC99" i="5"/>
  <c r="LA99" i="5"/>
  <c r="KY99" i="5"/>
  <c r="KV99" i="5"/>
  <c r="KT99" i="5"/>
  <c r="KR99" i="5"/>
  <c r="KP99" i="5"/>
  <c r="KM99" i="5"/>
  <c r="KK99" i="5"/>
  <c r="KI99" i="5"/>
  <c r="KG99" i="5"/>
  <c r="KD99" i="5"/>
  <c r="KB99" i="5"/>
  <c r="JZ99" i="5"/>
  <c r="JX99" i="5"/>
  <c r="JU99" i="5"/>
  <c r="JS99" i="5"/>
  <c r="JQ99" i="5"/>
  <c r="JO99" i="5"/>
  <c r="JL99" i="5"/>
  <c r="JJ99" i="5"/>
  <c r="JH99" i="5"/>
  <c r="JF99" i="5"/>
  <c r="JC99" i="5"/>
  <c r="JA99" i="5"/>
  <c r="IY99" i="5"/>
  <c r="IW99" i="5"/>
  <c r="IT99" i="5"/>
  <c r="IR99" i="5"/>
  <c r="IP99" i="5"/>
  <c r="IN99" i="5"/>
  <c r="IK99" i="5"/>
  <c r="II99" i="5"/>
  <c r="IG99" i="5"/>
  <c r="IE99" i="5"/>
  <c r="IB99" i="5"/>
  <c r="HZ99" i="5"/>
  <c r="HX99" i="5"/>
  <c r="HV99" i="5"/>
  <c r="HS99" i="5"/>
  <c r="HQ99" i="5"/>
  <c r="HO99" i="5"/>
  <c r="HM99" i="5"/>
  <c r="HJ99" i="5"/>
  <c r="HH99" i="5"/>
  <c r="HF99" i="5"/>
  <c r="HD99" i="5"/>
  <c r="HA99" i="5"/>
  <c r="GY99" i="5"/>
  <c r="GW99" i="5"/>
  <c r="GU99" i="5"/>
  <c r="GR99" i="5"/>
  <c r="GP99" i="5"/>
  <c r="GN99" i="5"/>
  <c r="GL99" i="5"/>
  <c r="GI99" i="5"/>
  <c r="GG99" i="5"/>
  <c r="GE99" i="5"/>
  <c r="GC99" i="5"/>
  <c r="FZ99" i="5"/>
  <c r="FX99" i="5"/>
  <c r="FV99" i="5"/>
  <c r="FT99" i="5"/>
  <c r="FQ99" i="5"/>
  <c r="FO99" i="5"/>
  <c r="FM99" i="5"/>
  <c r="FK99" i="5"/>
  <c r="FH99" i="5"/>
  <c r="FF99" i="5"/>
  <c r="FD99" i="5"/>
  <c r="FB99" i="5"/>
  <c r="EY99" i="5"/>
  <c r="EW99" i="5"/>
  <c r="EU99" i="5"/>
  <c r="ES99" i="5"/>
  <c r="EP99" i="5"/>
  <c r="EN99" i="5"/>
  <c r="EL99" i="5"/>
  <c r="EJ99" i="5"/>
  <c r="EG99" i="5"/>
  <c r="EE99" i="5"/>
  <c r="EC99" i="5"/>
  <c r="EA99" i="5"/>
  <c r="DX99" i="5"/>
  <c r="DV99" i="5"/>
  <c r="DT99" i="5"/>
  <c r="DR99" i="5"/>
  <c r="DO99" i="5"/>
  <c r="DM99" i="5"/>
  <c r="DK99" i="5"/>
  <c r="DI99" i="5"/>
  <c r="DF99" i="5"/>
  <c r="DD99" i="5"/>
  <c r="DB99" i="5"/>
  <c r="CZ99" i="5"/>
  <c r="CW99" i="5"/>
  <c r="CU99" i="5"/>
  <c r="CS99" i="5"/>
  <c r="CQ99" i="5"/>
  <c r="CN99" i="5"/>
  <c r="CL99" i="5"/>
  <c r="CJ99" i="5"/>
  <c r="CH99" i="5"/>
  <c r="CE99" i="5"/>
  <c r="CC99" i="5"/>
  <c r="CA99" i="5"/>
  <c r="BY99" i="5"/>
  <c r="BV99" i="5"/>
  <c r="BT99" i="5"/>
  <c r="BR99" i="5"/>
  <c r="BP99" i="5"/>
  <c r="BM99" i="5"/>
  <c r="BK99" i="5"/>
  <c r="BI99" i="5"/>
  <c r="BG99" i="5"/>
  <c r="BD99" i="5"/>
  <c r="BB99" i="5"/>
  <c r="AZ99" i="5"/>
  <c r="AX99" i="5"/>
  <c r="AU99" i="5"/>
  <c r="AS99" i="5"/>
  <c r="AQ99" i="5"/>
  <c r="AO99" i="5"/>
  <c r="AJ99" i="5"/>
  <c r="AH99" i="5"/>
  <c r="AF99" i="5"/>
  <c r="AA99" i="5"/>
  <c r="Y99" i="5"/>
  <c r="W99" i="5"/>
  <c r="T99" i="5"/>
  <c r="R99" i="5"/>
  <c r="P99" i="5"/>
  <c r="N99" i="5"/>
  <c r="K99" i="5"/>
  <c r="I99" i="5"/>
  <c r="G99" i="5"/>
  <c r="E99" i="5"/>
  <c r="NG93" i="5"/>
  <c r="NE93" i="5"/>
  <c r="NC93" i="5"/>
  <c r="NA93" i="5"/>
  <c r="MX93" i="5"/>
  <c r="MV93" i="5"/>
  <c r="MT93" i="5"/>
  <c r="MR93" i="5"/>
  <c r="MO93" i="5"/>
  <c r="MM93" i="5"/>
  <c r="MK93" i="5"/>
  <c r="MI93" i="5"/>
  <c r="MF93" i="5"/>
  <c r="MD93" i="5"/>
  <c r="MB93" i="5"/>
  <c r="LZ93" i="5"/>
  <c r="LW93" i="5"/>
  <c r="LU93" i="5"/>
  <c r="LS93" i="5"/>
  <c r="LQ93" i="5"/>
  <c r="LN93" i="5"/>
  <c r="LL93" i="5"/>
  <c r="LJ93" i="5"/>
  <c r="LH93" i="5"/>
  <c r="LE93" i="5"/>
  <c r="LC93" i="5"/>
  <c r="LA93" i="5"/>
  <c r="KY93" i="5"/>
  <c r="KV93" i="5"/>
  <c r="KT93" i="5"/>
  <c r="KR93" i="5"/>
  <c r="KP93" i="5"/>
  <c r="KM93" i="5"/>
  <c r="KK93" i="5"/>
  <c r="KI93" i="5"/>
  <c r="KG93" i="5"/>
  <c r="KD93" i="5"/>
  <c r="KB93" i="5"/>
  <c r="JZ93" i="5"/>
  <c r="JX93" i="5"/>
  <c r="JU93" i="5"/>
  <c r="JS93" i="5"/>
  <c r="JQ93" i="5"/>
  <c r="JO93" i="5"/>
  <c r="JL93" i="5"/>
  <c r="JJ93" i="5"/>
  <c r="JH93" i="5"/>
  <c r="JF93" i="5"/>
  <c r="JC93" i="5"/>
  <c r="JA93" i="5"/>
  <c r="IY93" i="5"/>
  <c r="IW93" i="5"/>
  <c r="IT93" i="5"/>
  <c r="IR93" i="5"/>
  <c r="IP93" i="5"/>
  <c r="IN93" i="5"/>
  <c r="IK93" i="5"/>
  <c r="II93" i="5"/>
  <c r="IG93" i="5"/>
  <c r="IE93" i="5"/>
  <c r="IB93" i="5"/>
  <c r="HZ93" i="5"/>
  <c r="HX93" i="5"/>
  <c r="HV93" i="5"/>
  <c r="HS93" i="5"/>
  <c r="HQ93" i="5"/>
  <c r="HO93" i="5"/>
  <c r="HM93" i="5"/>
  <c r="HJ93" i="5"/>
  <c r="HH93" i="5"/>
  <c r="HF93" i="5"/>
  <c r="HD93" i="5"/>
  <c r="HA93" i="5"/>
  <c r="GY93" i="5"/>
  <c r="GW93" i="5"/>
  <c r="GU93" i="5"/>
  <c r="GR93" i="5"/>
  <c r="GP93" i="5"/>
  <c r="GN93" i="5"/>
  <c r="GL93" i="5"/>
  <c r="GI93" i="5"/>
  <c r="GG93" i="5"/>
  <c r="GE93" i="5"/>
  <c r="GC93" i="5"/>
  <c r="FZ93" i="5"/>
  <c r="FX93" i="5"/>
  <c r="FV93" i="5"/>
  <c r="FT93" i="5"/>
  <c r="FQ93" i="5"/>
  <c r="FO93" i="5"/>
  <c r="FM93" i="5"/>
  <c r="FK93" i="5"/>
  <c r="FH93" i="5"/>
  <c r="FF93" i="5"/>
  <c r="FD93" i="5"/>
  <c r="FB93" i="5"/>
  <c r="EY93" i="5"/>
  <c r="EW93" i="5"/>
  <c r="EU93" i="5"/>
  <c r="ES93" i="5"/>
  <c r="EP93" i="5"/>
  <c r="EN93" i="5"/>
  <c r="EL93" i="5"/>
  <c r="EJ93" i="5"/>
  <c r="EG93" i="5"/>
  <c r="EE93" i="5"/>
  <c r="EC93" i="5"/>
  <c r="EA93" i="5"/>
  <c r="DX93" i="5"/>
  <c r="DV93" i="5"/>
  <c r="DT93" i="5"/>
  <c r="DR93" i="5"/>
  <c r="DO93" i="5"/>
  <c r="DM93" i="5"/>
  <c r="DK93" i="5"/>
  <c r="DI93" i="5"/>
  <c r="DF93" i="5"/>
  <c r="DD93" i="5"/>
  <c r="DB93" i="5"/>
  <c r="CZ93" i="5"/>
  <c r="CW93" i="5"/>
  <c r="CU93" i="5"/>
  <c r="CS93" i="5"/>
  <c r="CQ93" i="5"/>
  <c r="CN93" i="5"/>
  <c r="CL93" i="5"/>
  <c r="CJ93" i="5"/>
  <c r="CH93" i="5"/>
  <c r="CE93" i="5"/>
  <c r="CC93" i="5"/>
  <c r="CA93" i="5"/>
  <c r="BY93" i="5"/>
  <c r="BV93" i="5"/>
  <c r="BT93" i="5"/>
  <c r="BR93" i="5"/>
  <c r="BP93" i="5"/>
  <c r="BM93" i="5"/>
  <c r="BK93" i="5"/>
  <c r="BI93" i="5"/>
  <c r="BG93" i="5"/>
  <c r="BD93" i="5"/>
  <c r="BB93" i="5"/>
  <c r="AZ93" i="5"/>
  <c r="AX93" i="5"/>
  <c r="AU93" i="5"/>
  <c r="AS93" i="5"/>
  <c r="AQ93" i="5"/>
  <c r="AO93" i="5"/>
  <c r="AJ93" i="5"/>
  <c r="AH93" i="5"/>
  <c r="AF93" i="5"/>
  <c r="AA93" i="5"/>
  <c r="Y93" i="5"/>
  <c r="W93" i="5"/>
  <c r="T93" i="5"/>
  <c r="R93" i="5"/>
  <c r="P93" i="5"/>
  <c r="N93" i="5"/>
  <c r="K93" i="5"/>
  <c r="I93" i="5"/>
  <c r="G93" i="5"/>
  <c r="E93" i="5"/>
  <c r="NG90" i="5"/>
  <c r="NE90" i="5"/>
  <c r="NC90" i="5"/>
  <c r="NA90" i="5"/>
  <c r="MX90" i="5"/>
  <c r="MV90" i="5"/>
  <c r="MT90" i="5"/>
  <c r="MR90" i="5"/>
  <c r="MO90" i="5"/>
  <c r="MM90" i="5"/>
  <c r="MK90" i="5"/>
  <c r="MI90" i="5"/>
  <c r="MF90" i="5"/>
  <c r="MD90" i="5"/>
  <c r="MB90" i="5"/>
  <c r="LZ90" i="5"/>
  <c r="LW90" i="5"/>
  <c r="LU90" i="5"/>
  <c r="LS90" i="5"/>
  <c r="LQ90" i="5"/>
  <c r="LN90" i="5"/>
  <c r="LL90" i="5"/>
  <c r="LJ90" i="5"/>
  <c r="LH90" i="5"/>
  <c r="LE90" i="5"/>
  <c r="LC90" i="5"/>
  <c r="LA90" i="5"/>
  <c r="KY90" i="5"/>
  <c r="KV90" i="5"/>
  <c r="KT90" i="5"/>
  <c r="KR90" i="5"/>
  <c r="KP90" i="5"/>
  <c r="KM90" i="5"/>
  <c r="KK90" i="5"/>
  <c r="KI90" i="5"/>
  <c r="KG90" i="5"/>
  <c r="KD90" i="5"/>
  <c r="KB90" i="5"/>
  <c r="JZ90" i="5"/>
  <c r="JX90" i="5"/>
  <c r="JU90" i="5"/>
  <c r="JS90" i="5"/>
  <c r="JQ90" i="5"/>
  <c r="JO90" i="5"/>
  <c r="JL90" i="5"/>
  <c r="JJ90" i="5"/>
  <c r="JH90" i="5"/>
  <c r="JF90" i="5"/>
  <c r="JC90" i="5"/>
  <c r="JA90" i="5"/>
  <c r="IY90" i="5"/>
  <c r="IW90" i="5"/>
  <c r="IT90" i="5"/>
  <c r="IR90" i="5"/>
  <c r="IP90" i="5"/>
  <c r="IN90" i="5"/>
  <c r="IK90" i="5"/>
  <c r="II90" i="5"/>
  <c r="IG90" i="5"/>
  <c r="IE90" i="5"/>
  <c r="IB90" i="5"/>
  <c r="HZ90" i="5"/>
  <c r="HX90" i="5"/>
  <c r="HV90" i="5"/>
  <c r="HS90" i="5"/>
  <c r="HQ90" i="5"/>
  <c r="HO90" i="5"/>
  <c r="HM90" i="5"/>
  <c r="HJ90" i="5"/>
  <c r="HH90" i="5"/>
  <c r="HF90" i="5"/>
  <c r="HD90" i="5"/>
  <c r="HA90" i="5"/>
  <c r="GY90" i="5"/>
  <c r="GW90" i="5"/>
  <c r="GU90" i="5"/>
  <c r="GR90" i="5"/>
  <c r="GP90" i="5"/>
  <c r="GN90" i="5"/>
  <c r="GL90" i="5"/>
  <c r="GI90" i="5"/>
  <c r="GG90" i="5"/>
  <c r="GE90" i="5"/>
  <c r="GC90" i="5"/>
  <c r="FZ90" i="5"/>
  <c r="FX90" i="5"/>
  <c r="FV90" i="5"/>
  <c r="FT90" i="5"/>
  <c r="FQ90" i="5"/>
  <c r="FO90" i="5"/>
  <c r="FM90" i="5"/>
  <c r="FK90" i="5"/>
  <c r="FH90" i="5"/>
  <c r="FF90" i="5"/>
  <c r="FD90" i="5"/>
  <c r="FB90" i="5"/>
  <c r="EY90" i="5"/>
  <c r="EW90" i="5"/>
  <c r="EU90" i="5"/>
  <c r="ES90" i="5"/>
  <c r="EP90" i="5"/>
  <c r="EN90" i="5"/>
  <c r="EL90" i="5"/>
  <c r="EJ90" i="5"/>
  <c r="EG90" i="5"/>
  <c r="EE90" i="5"/>
  <c r="EC90" i="5"/>
  <c r="EA90" i="5"/>
  <c r="DX90" i="5"/>
  <c r="DV90" i="5"/>
  <c r="DT90" i="5"/>
  <c r="DR90" i="5"/>
  <c r="DO90" i="5"/>
  <c r="DM90" i="5"/>
  <c r="DK90" i="5"/>
  <c r="DI90" i="5"/>
  <c r="DF90" i="5"/>
  <c r="DD90" i="5"/>
  <c r="DB90" i="5"/>
  <c r="CZ90" i="5"/>
  <c r="CW90" i="5"/>
  <c r="CU90" i="5"/>
  <c r="CS90" i="5"/>
  <c r="CQ90" i="5"/>
  <c r="CN90" i="5"/>
  <c r="CL90" i="5"/>
  <c r="CJ90" i="5"/>
  <c r="CH90" i="5"/>
  <c r="CE90" i="5"/>
  <c r="CC90" i="5"/>
  <c r="CA90" i="5"/>
  <c r="BY90" i="5"/>
  <c r="BV90" i="5"/>
  <c r="BT90" i="5"/>
  <c r="BR90" i="5"/>
  <c r="BP90" i="5"/>
  <c r="BM90" i="5"/>
  <c r="BK90" i="5"/>
  <c r="BI90" i="5"/>
  <c r="BG90" i="5"/>
  <c r="BD90" i="5"/>
  <c r="BB90" i="5"/>
  <c r="AZ90" i="5"/>
  <c r="AX90" i="5"/>
  <c r="AU90" i="5"/>
  <c r="AS90" i="5"/>
  <c r="AQ90" i="5"/>
  <c r="AO90" i="5"/>
  <c r="AJ90" i="5"/>
  <c r="AH90" i="5"/>
  <c r="AF90" i="5"/>
  <c r="AA90" i="5"/>
  <c r="Y90" i="5"/>
  <c r="W90" i="5"/>
  <c r="T90" i="5"/>
  <c r="R90" i="5"/>
  <c r="P90" i="5"/>
  <c r="N90" i="5"/>
  <c r="K90" i="5"/>
  <c r="I90" i="5"/>
  <c r="G90" i="5"/>
  <c r="E90" i="5"/>
  <c r="NG87" i="5"/>
  <c r="NE87" i="5"/>
  <c r="NC87" i="5"/>
  <c r="NA87" i="5"/>
  <c r="MX87" i="5"/>
  <c r="MV87" i="5"/>
  <c r="MT87" i="5"/>
  <c r="MR87" i="5"/>
  <c r="MO87" i="5"/>
  <c r="MM87" i="5"/>
  <c r="MK87" i="5"/>
  <c r="MI87" i="5"/>
  <c r="MF87" i="5"/>
  <c r="MD87" i="5"/>
  <c r="MB87" i="5"/>
  <c r="LZ87" i="5"/>
  <c r="LW87" i="5"/>
  <c r="LU87" i="5"/>
  <c r="LS87" i="5"/>
  <c r="LQ87" i="5"/>
  <c r="LN87" i="5"/>
  <c r="LL87" i="5"/>
  <c r="LJ87" i="5"/>
  <c r="LH87" i="5"/>
  <c r="LE87" i="5"/>
  <c r="LC87" i="5"/>
  <c r="LA87" i="5"/>
  <c r="KY87" i="5"/>
  <c r="KV87" i="5"/>
  <c r="KT87" i="5"/>
  <c r="KR87" i="5"/>
  <c r="KP87" i="5"/>
  <c r="KM87" i="5"/>
  <c r="KK87" i="5"/>
  <c r="KI87" i="5"/>
  <c r="KG87" i="5"/>
  <c r="KD87" i="5"/>
  <c r="KB87" i="5"/>
  <c r="JZ87" i="5"/>
  <c r="JX87" i="5"/>
  <c r="JU87" i="5"/>
  <c r="JS87" i="5"/>
  <c r="JQ87" i="5"/>
  <c r="JO87" i="5"/>
  <c r="JL87" i="5"/>
  <c r="JJ87" i="5"/>
  <c r="JH87" i="5"/>
  <c r="JF87" i="5"/>
  <c r="JC87" i="5"/>
  <c r="JA87" i="5"/>
  <c r="IY87" i="5"/>
  <c r="IW87" i="5"/>
  <c r="IT87" i="5"/>
  <c r="IR87" i="5"/>
  <c r="IP87" i="5"/>
  <c r="IN87" i="5"/>
  <c r="IK87" i="5"/>
  <c r="II87" i="5"/>
  <c r="IG87" i="5"/>
  <c r="IE87" i="5"/>
  <c r="IB87" i="5"/>
  <c r="HZ87" i="5"/>
  <c r="HX87" i="5"/>
  <c r="HV87" i="5"/>
  <c r="HS87" i="5"/>
  <c r="HQ87" i="5"/>
  <c r="HO87" i="5"/>
  <c r="HM87" i="5"/>
  <c r="HJ87" i="5"/>
  <c r="HH87" i="5"/>
  <c r="HF87" i="5"/>
  <c r="HD87" i="5"/>
  <c r="HA87" i="5"/>
  <c r="GY87" i="5"/>
  <c r="GW87" i="5"/>
  <c r="GU87" i="5"/>
  <c r="GR87" i="5"/>
  <c r="GP87" i="5"/>
  <c r="GN87" i="5"/>
  <c r="GL87" i="5"/>
  <c r="GI87" i="5"/>
  <c r="GG87" i="5"/>
  <c r="GE87" i="5"/>
  <c r="GC87" i="5"/>
  <c r="FZ87" i="5"/>
  <c r="FX87" i="5"/>
  <c r="FV87" i="5"/>
  <c r="FT87" i="5"/>
  <c r="FQ87" i="5"/>
  <c r="FO87" i="5"/>
  <c r="FM87" i="5"/>
  <c r="FK87" i="5"/>
  <c r="FH87" i="5"/>
  <c r="FF87" i="5"/>
  <c r="FD87" i="5"/>
  <c r="FB87" i="5"/>
  <c r="EY87" i="5"/>
  <c r="EW87" i="5"/>
  <c r="EU87" i="5"/>
  <c r="ES87" i="5"/>
  <c r="EP87" i="5"/>
  <c r="EN87" i="5"/>
  <c r="EL87" i="5"/>
  <c r="EJ87" i="5"/>
  <c r="EG87" i="5"/>
  <c r="EE87" i="5"/>
  <c r="EC87" i="5"/>
  <c r="EA87" i="5"/>
  <c r="DX87" i="5"/>
  <c r="DV87" i="5"/>
  <c r="DT87" i="5"/>
  <c r="DR87" i="5"/>
  <c r="DO87" i="5"/>
  <c r="DM87" i="5"/>
  <c r="DK87" i="5"/>
  <c r="DI87" i="5"/>
  <c r="DF87" i="5"/>
  <c r="DD87" i="5"/>
  <c r="DB87" i="5"/>
  <c r="CZ87" i="5"/>
  <c r="CW87" i="5"/>
  <c r="CU87" i="5"/>
  <c r="CS87" i="5"/>
  <c r="CQ87" i="5"/>
  <c r="CN87" i="5"/>
  <c r="CL87" i="5"/>
  <c r="CJ87" i="5"/>
  <c r="CH87" i="5"/>
  <c r="CE87" i="5"/>
  <c r="CC87" i="5"/>
  <c r="CA87" i="5"/>
  <c r="BY87" i="5"/>
  <c r="BV87" i="5"/>
  <c r="BT87" i="5"/>
  <c r="BR87" i="5"/>
  <c r="BP87" i="5"/>
  <c r="BM87" i="5"/>
  <c r="BK87" i="5"/>
  <c r="BI87" i="5"/>
  <c r="BG87" i="5"/>
  <c r="BD87" i="5"/>
  <c r="BB87" i="5"/>
  <c r="AZ87" i="5"/>
  <c r="AX87" i="5"/>
  <c r="AU87" i="5"/>
  <c r="AS87" i="5"/>
  <c r="AQ87" i="5"/>
  <c r="AO87" i="5"/>
  <c r="AJ87" i="5"/>
  <c r="AH87" i="5"/>
  <c r="AF87" i="5"/>
  <c r="AA87" i="5"/>
  <c r="Y87" i="5"/>
  <c r="W87" i="5"/>
  <c r="T87" i="5"/>
  <c r="R87" i="5"/>
  <c r="P87" i="5"/>
  <c r="N87" i="5"/>
  <c r="K87" i="5"/>
  <c r="I87" i="5"/>
  <c r="G87" i="5"/>
  <c r="E87" i="5"/>
  <c r="NG84" i="5"/>
  <c r="NE84" i="5"/>
  <c r="NC84" i="5"/>
  <c r="NA84" i="5"/>
  <c r="MX84" i="5"/>
  <c r="MV84" i="5"/>
  <c r="MT84" i="5"/>
  <c r="MR84" i="5"/>
  <c r="MO84" i="5"/>
  <c r="MM84" i="5"/>
  <c r="MK84" i="5"/>
  <c r="MI84" i="5"/>
  <c r="MF84" i="5"/>
  <c r="MD84" i="5"/>
  <c r="MB84" i="5"/>
  <c r="LZ84" i="5"/>
  <c r="LW84" i="5"/>
  <c r="LU84" i="5"/>
  <c r="LS84" i="5"/>
  <c r="LQ84" i="5"/>
  <c r="LN84" i="5"/>
  <c r="LL84" i="5"/>
  <c r="LJ84" i="5"/>
  <c r="LH84" i="5"/>
  <c r="LE84" i="5"/>
  <c r="LC84" i="5"/>
  <c r="LA84" i="5"/>
  <c r="KY84" i="5"/>
  <c r="KV84" i="5"/>
  <c r="KT84" i="5"/>
  <c r="KR84" i="5"/>
  <c r="KP84" i="5"/>
  <c r="KM84" i="5"/>
  <c r="KK84" i="5"/>
  <c r="KI84" i="5"/>
  <c r="KG84" i="5"/>
  <c r="KD84" i="5"/>
  <c r="KB84" i="5"/>
  <c r="JZ84" i="5"/>
  <c r="JX84" i="5"/>
  <c r="JU84" i="5"/>
  <c r="JS84" i="5"/>
  <c r="JQ84" i="5"/>
  <c r="JO84" i="5"/>
  <c r="JL84" i="5"/>
  <c r="JJ84" i="5"/>
  <c r="JH84" i="5"/>
  <c r="JF84" i="5"/>
  <c r="JC84" i="5"/>
  <c r="JA84" i="5"/>
  <c r="IY84" i="5"/>
  <c r="IW84" i="5"/>
  <c r="IT84" i="5"/>
  <c r="IR84" i="5"/>
  <c r="IP84" i="5"/>
  <c r="IN84" i="5"/>
  <c r="IK84" i="5"/>
  <c r="II84" i="5"/>
  <c r="IG84" i="5"/>
  <c r="IE84" i="5"/>
  <c r="IB84" i="5"/>
  <c r="HZ84" i="5"/>
  <c r="HX84" i="5"/>
  <c r="HV84" i="5"/>
  <c r="HS84" i="5"/>
  <c r="HQ84" i="5"/>
  <c r="HO84" i="5"/>
  <c r="HM84" i="5"/>
  <c r="HJ84" i="5"/>
  <c r="HH84" i="5"/>
  <c r="HF84" i="5"/>
  <c r="HD84" i="5"/>
  <c r="HA84" i="5"/>
  <c r="GY84" i="5"/>
  <c r="GW84" i="5"/>
  <c r="GU84" i="5"/>
  <c r="GR84" i="5"/>
  <c r="GP84" i="5"/>
  <c r="GN84" i="5"/>
  <c r="GL84" i="5"/>
  <c r="GI84" i="5"/>
  <c r="GG84" i="5"/>
  <c r="GE84" i="5"/>
  <c r="GC84" i="5"/>
  <c r="FZ84" i="5"/>
  <c r="FX84" i="5"/>
  <c r="FV84" i="5"/>
  <c r="FT84" i="5"/>
  <c r="FQ84" i="5"/>
  <c r="FO84" i="5"/>
  <c r="FM84" i="5"/>
  <c r="FK84" i="5"/>
  <c r="FH84" i="5"/>
  <c r="FF84" i="5"/>
  <c r="FD84" i="5"/>
  <c r="FB84" i="5"/>
  <c r="EY84" i="5"/>
  <c r="EW84" i="5"/>
  <c r="EU84" i="5"/>
  <c r="ES84" i="5"/>
  <c r="EP84" i="5"/>
  <c r="EN84" i="5"/>
  <c r="EL84" i="5"/>
  <c r="EJ84" i="5"/>
  <c r="EG84" i="5"/>
  <c r="EE84" i="5"/>
  <c r="EC84" i="5"/>
  <c r="EA84" i="5"/>
  <c r="DX84" i="5"/>
  <c r="DV84" i="5"/>
  <c r="DT84" i="5"/>
  <c r="DR84" i="5"/>
  <c r="DO84" i="5"/>
  <c r="DM84" i="5"/>
  <c r="DK84" i="5"/>
  <c r="DI84" i="5"/>
  <c r="DF84" i="5"/>
  <c r="DD84" i="5"/>
  <c r="DB84" i="5"/>
  <c r="CZ84" i="5"/>
  <c r="CW84" i="5"/>
  <c r="CU84" i="5"/>
  <c r="CS84" i="5"/>
  <c r="CQ84" i="5"/>
  <c r="CN84" i="5"/>
  <c r="CL84" i="5"/>
  <c r="CJ84" i="5"/>
  <c r="CH84" i="5"/>
  <c r="CE84" i="5"/>
  <c r="CC84" i="5"/>
  <c r="CA84" i="5"/>
  <c r="BY84" i="5"/>
  <c r="BV84" i="5"/>
  <c r="BT84" i="5"/>
  <c r="BR84" i="5"/>
  <c r="BP84" i="5"/>
  <c r="BM84" i="5"/>
  <c r="BK84" i="5"/>
  <c r="BI84" i="5"/>
  <c r="BG84" i="5"/>
  <c r="BD84" i="5"/>
  <c r="BB84" i="5"/>
  <c r="AZ84" i="5"/>
  <c r="AX84" i="5"/>
  <c r="AU84" i="5"/>
  <c r="AS84" i="5"/>
  <c r="AQ84" i="5"/>
  <c r="AO84" i="5"/>
  <c r="AJ84" i="5"/>
  <c r="AH84" i="5"/>
  <c r="AF84" i="5"/>
  <c r="AA84" i="5"/>
  <c r="Y84" i="5"/>
  <c r="W84" i="5"/>
  <c r="T84" i="5"/>
  <c r="R84" i="5"/>
  <c r="P84" i="5"/>
  <c r="N84" i="5"/>
  <c r="K84" i="5"/>
  <c r="I84" i="5"/>
  <c r="G84" i="5"/>
  <c r="E84" i="5"/>
  <c r="NG81" i="5"/>
  <c r="NE81" i="5"/>
  <c r="NC81" i="5"/>
  <c r="NA81" i="5"/>
  <c r="MX81" i="5"/>
  <c r="MV81" i="5"/>
  <c r="MT81" i="5"/>
  <c r="MR81" i="5"/>
  <c r="MO81" i="5"/>
  <c r="MM81" i="5"/>
  <c r="MK81" i="5"/>
  <c r="MI81" i="5"/>
  <c r="MF81" i="5"/>
  <c r="MD81" i="5"/>
  <c r="MB81" i="5"/>
  <c r="LZ81" i="5"/>
  <c r="LW81" i="5"/>
  <c r="LU81" i="5"/>
  <c r="LS81" i="5"/>
  <c r="LQ81" i="5"/>
  <c r="LN81" i="5"/>
  <c r="LL81" i="5"/>
  <c r="LJ81" i="5"/>
  <c r="LH81" i="5"/>
  <c r="LE81" i="5"/>
  <c r="LC81" i="5"/>
  <c r="LA81" i="5"/>
  <c r="KY81" i="5"/>
  <c r="KV81" i="5"/>
  <c r="KT81" i="5"/>
  <c r="KR81" i="5"/>
  <c r="KP81" i="5"/>
  <c r="KM81" i="5"/>
  <c r="KK81" i="5"/>
  <c r="KI81" i="5"/>
  <c r="KG81" i="5"/>
  <c r="KD81" i="5"/>
  <c r="KB81" i="5"/>
  <c r="JZ81" i="5"/>
  <c r="JX81" i="5"/>
  <c r="JU81" i="5"/>
  <c r="JS81" i="5"/>
  <c r="JQ81" i="5"/>
  <c r="JO81" i="5"/>
  <c r="JL81" i="5"/>
  <c r="JJ81" i="5"/>
  <c r="JH81" i="5"/>
  <c r="JF81" i="5"/>
  <c r="JC81" i="5"/>
  <c r="JA81" i="5"/>
  <c r="IY81" i="5"/>
  <c r="IW81" i="5"/>
  <c r="IT81" i="5"/>
  <c r="IR81" i="5"/>
  <c r="IP81" i="5"/>
  <c r="IN81" i="5"/>
  <c r="IK81" i="5"/>
  <c r="II81" i="5"/>
  <c r="IG81" i="5"/>
  <c r="IE81" i="5"/>
  <c r="IB81" i="5"/>
  <c r="HZ81" i="5"/>
  <c r="HX81" i="5"/>
  <c r="HV81" i="5"/>
  <c r="HS81" i="5"/>
  <c r="HQ81" i="5"/>
  <c r="HO81" i="5"/>
  <c r="HM81" i="5"/>
  <c r="HJ81" i="5"/>
  <c r="HH81" i="5"/>
  <c r="HF81" i="5"/>
  <c r="HD81" i="5"/>
  <c r="HA81" i="5"/>
  <c r="GY81" i="5"/>
  <c r="GW81" i="5"/>
  <c r="GU81" i="5"/>
  <c r="GR81" i="5"/>
  <c r="GP81" i="5"/>
  <c r="GN81" i="5"/>
  <c r="GL81" i="5"/>
  <c r="GI81" i="5"/>
  <c r="GG81" i="5"/>
  <c r="GE81" i="5"/>
  <c r="GC81" i="5"/>
  <c r="FZ81" i="5"/>
  <c r="FX81" i="5"/>
  <c r="FV81" i="5"/>
  <c r="FT81" i="5"/>
  <c r="FQ81" i="5"/>
  <c r="FO81" i="5"/>
  <c r="FM81" i="5"/>
  <c r="FK81" i="5"/>
  <c r="FH81" i="5"/>
  <c r="FF81" i="5"/>
  <c r="FD81" i="5"/>
  <c r="FB81" i="5"/>
  <c r="EY81" i="5"/>
  <c r="EW81" i="5"/>
  <c r="EU81" i="5"/>
  <c r="ES81" i="5"/>
  <c r="EP81" i="5"/>
  <c r="EN81" i="5"/>
  <c r="EL81" i="5"/>
  <c r="EJ81" i="5"/>
  <c r="EG81" i="5"/>
  <c r="EE81" i="5"/>
  <c r="EC81" i="5"/>
  <c r="EA81" i="5"/>
  <c r="DX81" i="5"/>
  <c r="DV81" i="5"/>
  <c r="DT81" i="5"/>
  <c r="DR81" i="5"/>
  <c r="DO81" i="5"/>
  <c r="DM81" i="5"/>
  <c r="DK81" i="5"/>
  <c r="DI81" i="5"/>
  <c r="DF81" i="5"/>
  <c r="DD81" i="5"/>
  <c r="DB81" i="5"/>
  <c r="CZ81" i="5"/>
  <c r="CW81" i="5"/>
  <c r="CU81" i="5"/>
  <c r="CS81" i="5"/>
  <c r="CQ81" i="5"/>
  <c r="CN81" i="5"/>
  <c r="CL81" i="5"/>
  <c r="CJ81" i="5"/>
  <c r="CH81" i="5"/>
  <c r="CE81" i="5"/>
  <c r="CC81" i="5"/>
  <c r="CA81" i="5"/>
  <c r="BY81" i="5"/>
  <c r="BV81" i="5"/>
  <c r="BT81" i="5"/>
  <c r="BR81" i="5"/>
  <c r="BP81" i="5"/>
  <c r="BM81" i="5"/>
  <c r="BK81" i="5"/>
  <c r="BI81" i="5"/>
  <c r="BG81" i="5"/>
  <c r="BD81" i="5"/>
  <c r="BB81" i="5"/>
  <c r="AZ81" i="5"/>
  <c r="AX81" i="5"/>
  <c r="AU81" i="5"/>
  <c r="AS81" i="5"/>
  <c r="AQ81" i="5"/>
  <c r="AO81" i="5"/>
  <c r="AJ81" i="5"/>
  <c r="AH81" i="5"/>
  <c r="AF81" i="5"/>
  <c r="AA81" i="5"/>
  <c r="Y81" i="5"/>
  <c r="W81" i="5"/>
  <c r="T81" i="5"/>
  <c r="R81" i="5"/>
  <c r="P81" i="5"/>
  <c r="N81" i="5"/>
  <c r="K81" i="5"/>
  <c r="I81" i="5"/>
  <c r="G81" i="5"/>
  <c r="E81" i="5"/>
  <c r="NG78" i="5"/>
  <c r="NE78" i="5"/>
  <c r="NC78" i="5"/>
  <c r="NA78" i="5"/>
  <c r="MX78" i="5"/>
  <c r="MV78" i="5"/>
  <c r="MT78" i="5"/>
  <c r="MR78" i="5"/>
  <c r="MO78" i="5"/>
  <c r="MM78" i="5"/>
  <c r="MK78" i="5"/>
  <c r="MI78" i="5"/>
  <c r="MF78" i="5"/>
  <c r="MD78" i="5"/>
  <c r="MB78" i="5"/>
  <c r="LZ78" i="5"/>
  <c r="LW78" i="5"/>
  <c r="LU78" i="5"/>
  <c r="LS78" i="5"/>
  <c r="LQ78" i="5"/>
  <c r="LN78" i="5"/>
  <c r="LL78" i="5"/>
  <c r="LJ78" i="5"/>
  <c r="LH78" i="5"/>
  <c r="LE78" i="5"/>
  <c r="LC78" i="5"/>
  <c r="LA78" i="5"/>
  <c r="KY78" i="5"/>
  <c r="KV78" i="5"/>
  <c r="KT78" i="5"/>
  <c r="KR78" i="5"/>
  <c r="KP78" i="5"/>
  <c r="KM78" i="5"/>
  <c r="KK78" i="5"/>
  <c r="KI78" i="5"/>
  <c r="KG78" i="5"/>
  <c r="KD78" i="5"/>
  <c r="KB78" i="5"/>
  <c r="JZ78" i="5"/>
  <c r="JX78" i="5"/>
  <c r="JU78" i="5"/>
  <c r="JS78" i="5"/>
  <c r="JQ78" i="5"/>
  <c r="JO78" i="5"/>
  <c r="JL78" i="5"/>
  <c r="JJ78" i="5"/>
  <c r="JH78" i="5"/>
  <c r="JF78" i="5"/>
  <c r="JC78" i="5"/>
  <c r="JA78" i="5"/>
  <c r="IY78" i="5"/>
  <c r="IW78" i="5"/>
  <c r="IT78" i="5"/>
  <c r="IR78" i="5"/>
  <c r="IP78" i="5"/>
  <c r="IN78" i="5"/>
  <c r="IK78" i="5"/>
  <c r="II78" i="5"/>
  <c r="IG78" i="5"/>
  <c r="IE78" i="5"/>
  <c r="IB78" i="5"/>
  <c r="HZ78" i="5"/>
  <c r="HX78" i="5"/>
  <c r="HV78" i="5"/>
  <c r="HS78" i="5"/>
  <c r="HQ78" i="5"/>
  <c r="HO78" i="5"/>
  <c r="HM78" i="5"/>
  <c r="HJ78" i="5"/>
  <c r="HH78" i="5"/>
  <c r="HF78" i="5"/>
  <c r="HD78" i="5"/>
  <c r="HA78" i="5"/>
  <c r="GY78" i="5"/>
  <c r="GW78" i="5"/>
  <c r="GU78" i="5"/>
  <c r="GR78" i="5"/>
  <c r="GP78" i="5"/>
  <c r="GN78" i="5"/>
  <c r="GL78" i="5"/>
  <c r="GI78" i="5"/>
  <c r="GG78" i="5"/>
  <c r="GE78" i="5"/>
  <c r="GC78" i="5"/>
  <c r="FZ78" i="5"/>
  <c r="FX78" i="5"/>
  <c r="FV78" i="5"/>
  <c r="FT78" i="5"/>
  <c r="FQ78" i="5"/>
  <c r="FO78" i="5"/>
  <c r="FM78" i="5"/>
  <c r="FK78" i="5"/>
  <c r="FH78" i="5"/>
  <c r="FF78" i="5"/>
  <c r="FD78" i="5"/>
  <c r="FB78" i="5"/>
  <c r="EY78" i="5"/>
  <c r="EW78" i="5"/>
  <c r="EU78" i="5"/>
  <c r="ES78" i="5"/>
  <c r="EP78" i="5"/>
  <c r="EN78" i="5"/>
  <c r="EL78" i="5"/>
  <c r="EJ78" i="5"/>
  <c r="EG78" i="5"/>
  <c r="EE78" i="5"/>
  <c r="EC78" i="5"/>
  <c r="EA78" i="5"/>
  <c r="DX78" i="5"/>
  <c r="DV78" i="5"/>
  <c r="DT78" i="5"/>
  <c r="DR78" i="5"/>
  <c r="DO78" i="5"/>
  <c r="DM78" i="5"/>
  <c r="DK78" i="5"/>
  <c r="DI78" i="5"/>
  <c r="DF78" i="5"/>
  <c r="DD78" i="5"/>
  <c r="DB78" i="5"/>
  <c r="CZ78" i="5"/>
  <c r="CW78" i="5"/>
  <c r="CU78" i="5"/>
  <c r="CS78" i="5"/>
  <c r="CQ78" i="5"/>
  <c r="CN78" i="5"/>
  <c r="CL78" i="5"/>
  <c r="CJ78" i="5"/>
  <c r="CH78" i="5"/>
  <c r="CE78" i="5"/>
  <c r="CC78" i="5"/>
  <c r="CA78" i="5"/>
  <c r="BY78" i="5"/>
  <c r="BV78" i="5"/>
  <c r="BT78" i="5"/>
  <c r="BR78" i="5"/>
  <c r="BP78" i="5"/>
  <c r="BM78" i="5"/>
  <c r="BK78" i="5"/>
  <c r="BI78" i="5"/>
  <c r="BG78" i="5"/>
  <c r="BD78" i="5"/>
  <c r="BB78" i="5"/>
  <c r="AZ78" i="5"/>
  <c r="AX78" i="5"/>
  <c r="AU78" i="5"/>
  <c r="AS78" i="5"/>
  <c r="AQ78" i="5"/>
  <c r="AO78" i="5"/>
  <c r="AJ78" i="5"/>
  <c r="AH78" i="5"/>
  <c r="AF78" i="5"/>
  <c r="AA78" i="5"/>
  <c r="Y78" i="5"/>
  <c r="W78" i="5"/>
  <c r="T78" i="5"/>
  <c r="R78" i="5"/>
  <c r="P78" i="5"/>
  <c r="N78" i="5"/>
  <c r="K78" i="5"/>
  <c r="I78" i="5"/>
  <c r="G78" i="5"/>
  <c r="E78" i="5"/>
  <c r="NG72" i="5"/>
  <c r="NE72" i="5"/>
  <c r="NC72" i="5"/>
  <c r="NA72" i="5"/>
  <c r="MX72" i="5"/>
  <c r="MV72" i="5"/>
  <c r="MT72" i="5"/>
  <c r="MR72" i="5"/>
  <c r="MO72" i="5"/>
  <c r="MM72" i="5"/>
  <c r="MK72" i="5"/>
  <c r="MI72" i="5"/>
  <c r="MF72" i="5"/>
  <c r="MD72" i="5"/>
  <c r="MB72" i="5"/>
  <c r="LZ72" i="5"/>
  <c r="LW72" i="5"/>
  <c r="LU72" i="5"/>
  <c r="LS72" i="5"/>
  <c r="LQ72" i="5"/>
  <c r="LN72" i="5"/>
  <c r="LL72" i="5"/>
  <c r="LJ72" i="5"/>
  <c r="LH72" i="5"/>
  <c r="LE72" i="5"/>
  <c r="LC72" i="5"/>
  <c r="LA72" i="5"/>
  <c r="KY72" i="5"/>
  <c r="KV72" i="5"/>
  <c r="KT72" i="5"/>
  <c r="KR72" i="5"/>
  <c r="KP72" i="5"/>
  <c r="KM72" i="5"/>
  <c r="KK72" i="5"/>
  <c r="KI72" i="5"/>
  <c r="KG72" i="5"/>
  <c r="KD72" i="5"/>
  <c r="KB72" i="5"/>
  <c r="JZ72" i="5"/>
  <c r="JX72" i="5"/>
  <c r="JU72" i="5"/>
  <c r="JS72" i="5"/>
  <c r="JQ72" i="5"/>
  <c r="JO72" i="5"/>
  <c r="JL72" i="5"/>
  <c r="JJ72" i="5"/>
  <c r="JH72" i="5"/>
  <c r="JF72" i="5"/>
  <c r="JC72" i="5"/>
  <c r="JA72" i="5"/>
  <c r="IY72" i="5"/>
  <c r="IW72" i="5"/>
  <c r="IT72" i="5"/>
  <c r="IR72" i="5"/>
  <c r="IP72" i="5"/>
  <c r="IN72" i="5"/>
  <c r="IK72" i="5"/>
  <c r="II72" i="5"/>
  <c r="IG72" i="5"/>
  <c r="IE72" i="5"/>
  <c r="IB72" i="5"/>
  <c r="HZ72" i="5"/>
  <c r="HX72" i="5"/>
  <c r="HV72" i="5"/>
  <c r="HS72" i="5"/>
  <c r="HQ72" i="5"/>
  <c r="HO72" i="5"/>
  <c r="HM72" i="5"/>
  <c r="HJ72" i="5"/>
  <c r="HH72" i="5"/>
  <c r="HF72" i="5"/>
  <c r="HD72" i="5"/>
  <c r="HA72" i="5"/>
  <c r="GY72" i="5"/>
  <c r="GW72" i="5"/>
  <c r="GU72" i="5"/>
  <c r="GR72" i="5"/>
  <c r="GP72" i="5"/>
  <c r="GN72" i="5"/>
  <c r="GL72" i="5"/>
  <c r="GI72" i="5"/>
  <c r="GG72" i="5"/>
  <c r="GE72" i="5"/>
  <c r="GC72" i="5"/>
  <c r="FZ72" i="5"/>
  <c r="FX72" i="5"/>
  <c r="FV72" i="5"/>
  <c r="FT72" i="5"/>
  <c r="FQ72" i="5"/>
  <c r="FO72" i="5"/>
  <c r="FM72" i="5"/>
  <c r="FK72" i="5"/>
  <c r="FH72" i="5"/>
  <c r="FF72" i="5"/>
  <c r="FD72" i="5"/>
  <c r="FB72" i="5"/>
  <c r="EY72" i="5"/>
  <c r="EW72" i="5"/>
  <c r="EU72" i="5"/>
  <c r="ES72" i="5"/>
  <c r="EP72" i="5"/>
  <c r="EN72" i="5"/>
  <c r="EL72" i="5"/>
  <c r="EJ72" i="5"/>
  <c r="EG72" i="5"/>
  <c r="EE72" i="5"/>
  <c r="EC72" i="5"/>
  <c r="EA72" i="5"/>
  <c r="DX72" i="5"/>
  <c r="DV72" i="5"/>
  <c r="DT72" i="5"/>
  <c r="DR72" i="5"/>
  <c r="DO72" i="5"/>
  <c r="DM72" i="5"/>
  <c r="DK72" i="5"/>
  <c r="DI72" i="5"/>
  <c r="DF72" i="5"/>
  <c r="DD72" i="5"/>
  <c r="DB72" i="5"/>
  <c r="CZ72" i="5"/>
  <c r="CW72" i="5"/>
  <c r="CU72" i="5"/>
  <c r="CS72" i="5"/>
  <c r="CQ72" i="5"/>
  <c r="CN72" i="5"/>
  <c r="CL72" i="5"/>
  <c r="CJ72" i="5"/>
  <c r="CH72" i="5"/>
  <c r="CE72" i="5"/>
  <c r="CC72" i="5"/>
  <c r="CA72" i="5"/>
  <c r="BY72" i="5"/>
  <c r="BV72" i="5"/>
  <c r="BT72" i="5"/>
  <c r="BR72" i="5"/>
  <c r="BP72" i="5"/>
  <c r="BM72" i="5"/>
  <c r="BK72" i="5"/>
  <c r="BI72" i="5"/>
  <c r="BG72" i="5"/>
  <c r="BD72" i="5"/>
  <c r="BB72" i="5"/>
  <c r="AZ72" i="5"/>
  <c r="AX72" i="5"/>
  <c r="AU72" i="5"/>
  <c r="AS72" i="5"/>
  <c r="AQ72" i="5"/>
  <c r="AO72" i="5"/>
  <c r="AJ72" i="5"/>
  <c r="AH72" i="5"/>
  <c r="AF72" i="5"/>
  <c r="AA72" i="5"/>
  <c r="Y72" i="5"/>
  <c r="W72" i="5"/>
  <c r="T72" i="5"/>
  <c r="R72" i="5"/>
  <c r="P72" i="5"/>
  <c r="N72" i="5"/>
  <c r="K72" i="5"/>
  <c r="I72" i="5"/>
  <c r="G72" i="5"/>
  <c r="E72" i="5"/>
  <c r="NG69" i="5"/>
  <c r="NE69" i="5"/>
  <c r="NC69" i="5"/>
  <c r="NA69" i="5"/>
  <c r="MX69" i="5"/>
  <c r="MV69" i="5"/>
  <c r="MT69" i="5"/>
  <c r="MR69" i="5"/>
  <c r="MO69" i="5"/>
  <c r="MM69" i="5"/>
  <c r="MK69" i="5"/>
  <c r="MI69" i="5"/>
  <c r="MF69" i="5"/>
  <c r="MD69" i="5"/>
  <c r="MB69" i="5"/>
  <c r="LZ69" i="5"/>
  <c r="LW69" i="5"/>
  <c r="LU69" i="5"/>
  <c r="LS69" i="5"/>
  <c r="LQ69" i="5"/>
  <c r="LN69" i="5"/>
  <c r="LL69" i="5"/>
  <c r="LJ69" i="5"/>
  <c r="LH69" i="5"/>
  <c r="LE69" i="5"/>
  <c r="LC69" i="5"/>
  <c r="LA69" i="5"/>
  <c r="KY69" i="5"/>
  <c r="KV69" i="5"/>
  <c r="KT69" i="5"/>
  <c r="KR69" i="5"/>
  <c r="KP69" i="5"/>
  <c r="KM69" i="5"/>
  <c r="KK69" i="5"/>
  <c r="KI69" i="5"/>
  <c r="KG69" i="5"/>
  <c r="KD69" i="5"/>
  <c r="KB69" i="5"/>
  <c r="JZ69" i="5"/>
  <c r="JX69" i="5"/>
  <c r="JU69" i="5"/>
  <c r="JS69" i="5"/>
  <c r="JQ69" i="5"/>
  <c r="JO69" i="5"/>
  <c r="JL69" i="5"/>
  <c r="JJ69" i="5"/>
  <c r="JH69" i="5"/>
  <c r="JF69" i="5"/>
  <c r="JC69" i="5"/>
  <c r="JA69" i="5"/>
  <c r="IY69" i="5"/>
  <c r="IW69" i="5"/>
  <c r="IT69" i="5"/>
  <c r="IR69" i="5"/>
  <c r="IP69" i="5"/>
  <c r="IN69" i="5"/>
  <c r="IK69" i="5"/>
  <c r="II69" i="5"/>
  <c r="IG69" i="5"/>
  <c r="IE69" i="5"/>
  <c r="IB69" i="5"/>
  <c r="HZ69" i="5"/>
  <c r="HX69" i="5"/>
  <c r="HV69" i="5"/>
  <c r="HS69" i="5"/>
  <c r="HQ69" i="5"/>
  <c r="HO69" i="5"/>
  <c r="HM69" i="5"/>
  <c r="HJ69" i="5"/>
  <c r="HH69" i="5"/>
  <c r="HF69" i="5"/>
  <c r="HD69" i="5"/>
  <c r="HA69" i="5"/>
  <c r="GY69" i="5"/>
  <c r="GW69" i="5"/>
  <c r="GU69" i="5"/>
  <c r="GR69" i="5"/>
  <c r="GP69" i="5"/>
  <c r="GN69" i="5"/>
  <c r="GL69" i="5"/>
  <c r="GI69" i="5"/>
  <c r="GG69" i="5"/>
  <c r="GE69" i="5"/>
  <c r="GC69" i="5"/>
  <c r="FZ69" i="5"/>
  <c r="FX69" i="5"/>
  <c r="FV69" i="5"/>
  <c r="FT69" i="5"/>
  <c r="FQ69" i="5"/>
  <c r="FO69" i="5"/>
  <c r="FM69" i="5"/>
  <c r="FK69" i="5"/>
  <c r="FH69" i="5"/>
  <c r="FF69" i="5"/>
  <c r="FD69" i="5"/>
  <c r="FB69" i="5"/>
  <c r="EY69" i="5"/>
  <c r="EW69" i="5"/>
  <c r="EU69" i="5"/>
  <c r="ES69" i="5"/>
  <c r="EP69" i="5"/>
  <c r="EN69" i="5"/>
  <c r="EL69" i="5"/>
  <c r="EJ69" i="5"/>
  <c r="EG69" i="5"/>
  <c r="EE69" i="5"/>
  <c r="EC69" i="5"/>
  <c r="EA69" i="5"/>
  <c r="DX69" i="5"/>
  <c r="DV69" i="5"/>
  <c r="DT69" i="5"/>
  <c r="DR69" i="5"/>
  <c r="DO69" i="5"/>
  <c r="DM69" i="5"/>
  <c r="DK69" i="5"/>
  <c r="DI69" i="5"/>
  <c r="DF69" i="5"/>
  <c r="DD69" i="5"/>
  <c r="DB69" i="5"/>
  <c r="CZ69" i="5"/>
  <c r="CW69" i="5"/>
  <c r="CU69" i="5"/>
  <c r="CS69" i="5"/>
  <c r="CQ69" i="5"/>
  <c r="CN69" i="5"/>
  <c r="CL69" i="5"/>
  <c r="CJ69" i="5"/>
  <c r="CH69" i="5"/>
  <c r="CE69" i="5"/>
  <c r="CC69" i="5"/>
  <c r="CA69" i="5"/>
  <c r="BY69" i="5"/>
  <c r="BV69" i="5"/>
  <c r="BT69" i="5"/>
  <c r="BR69" i="5"/>
  <c r="BP69" i="5"/>
  <c r="BM69" i="5"/>
  <c r="BK69" i="5"/>
  <c r="BI69" i="5"/>
  <c r="BG69" i="5"/>
  <c r="BD69" i="5"/>
  <c r="BB69" i="5"/>
  <c r="AZ69" i="5"/>
  <c r="AX69" i="5"/>
  <c r="AU69" i="5"/>
  <c r="AS69" i="5"/>
  <c r="AQ69" i="5"/>
  <c r="AO69" i="5"/>
  <c r="AJ69" i="5"/>
  <c r="AH69" i="5"/>
  <c r="AF69" i="5"/>
  <c r="AA69" i="5"/>
  <c r="Y69" i="5"/>
  <c r="W69" i="5"/>
  <c r="T69" i="5"/>
  <c r="R69" i="5"/>
  <c r="P69" i="5"/>
  <c r="N69" i="5"/>
  <c r="K69" i="5"/>
  <c r="I69" i="5"/>
  <c r="G69" i="5"/>
  <c r="E69" i="5"/>
  <c r="NG66" i="5"/>
  <c r="NE66" i="5"/>
  <c r="NC66" i="5"/>
  <c r="NA66" i="5"/>
  <c r="MX66" i="5"/>
  <c r="MV66" i="5"/>
  <c r="MT66" i="5"/>
  <c r="MR66" i="5"/>
  <c r="MO66" i="5"/>
  <c r="MM66" i="5"/>
  <c r="MK66" i="5"/>
  <c r="MI66" i="5"/>
  <c r="MF66" i="5"/>
  <c r="MD66" i="5"/>
  <c r="MB66" i="5"/>
  <c r="LZ66" i="5"/>
  <c r="LW66" i="5"/>
  <c r="LU66" i="5"/>
  <c r="LS66" i="5"/>
  <c r="LQ66" i="5"/>
  <c r="LN66" i="5"/>
  <c r="LL66" i="5"/>
  <c r="LJ66" i="5"/>
  <c r="LH66" i="5"/>
  <c r="LE66" i="5"/>
  <c r="LC66" i="5"/>
  <c r="LA66" i="5"/>
  <c r="KY66" i="5"/>
  <c r="KV66" i="5"/>
  <c r="KT66" i="5"/>
  <c r="KR66" i="5"/>
  <c r="KP66" i="5"/>
  <c r="KM66" i="5"/>
  <c r="KK66" i="5"/>
  <c r="KI66" i="5"/>
  <c r="KG66" i="5"/>
  <c r="KD66" i="5"/>
  <c r="KB66" i="5"/>
  <c r="JZ66" i="5"/>
  <c r="JX66" i="5"/>
  <c r="JU66" i="5"/>
  <c r="JS66" i="5"/>
  <c r="JQ66" i="5"/>
  <c r="JO66" i="5"/>
  <c r="JL66" i="5"/>
  <c r="JJ66" i="5"/>
  <c r="JH66" i="5"/>
  <c r="JF66" i="5"/>
  <c r="JC66" i="5"/>
  <c r="JA66" i="5"/>
  <c r="IY66" i="5"/>
  <c r="IW66" i="5"/>
  <c r="IT66" i="5"/>
  <c r="IR66" i="5"/>
  <c r="IP66" i="5"/>
  <c r="IN66" i="5"/>
  <c r="IK66" i="5"/>
  <c r="II66" i="5"/>
  <c r="IG66" i="5"/>
  <c r="IE66" i="5"/>
  <c r="IB66" i="5"/>
  <c r="HZ66" i="5"/>
  <c r="HX66" i="5"/>
  <c r="HV66" i="5"/>
  <c r="HS66" i="5"/>
  <c r="HQ66" i="5"/>
  <c r="HO66" i="5"/>
  <c r="HM66" i="5"/>
  <c r="HJ66" i="5"/>
  <c r="HH66" i="5"/>
  <c r="HF66" i="5"/>
  <c r="HD66" i="5"/>
  <c r="HA66" i="5"/>
  <c r="GY66" i="5"/>
  <c r="GW66" i="5"/>
  <c r="GU66" i="5"/>
  <c r="GR66" i="5"/>
  <c r="GP66" i="5"/>
  <c r="GN66" i="5"/>
  <c r="GL66" i="5"/>
  <c r="GI66" i="5"/>
  <c r="GG66" i="5"/>
  <c r="GE66" i="5"/>
  <c r="GC66" i="5"/>
  <c r="FZ66" i="5"/>
  <c r="FX66" i="5"/>
  <c r="FV66" i="5"/>
  <c r="FT66" i="5"/>
  <c r="FQ66" i="5"/>
  <c r="FO66" i="5"/>
  <c r="FM66" i="5"/>
  <c r="FK66" i="5"/>
  <c r="FH66" i="5"/>
  <c r="FF66" i="5"/>
  <c r="FD66" i="5"/>
  <c r="FB66" i="5"/>
  <c r="EY66" i="5"/>
  <c r="EW66" i="5"/>
  <c r="EU66" i="5"/>
  <c r="ES66" i="5"/>
  <c r="EP66" i="5"/>
  <c r="EN66" i="5"/>
  <c r="EL66" i="5"/>
  <c r="EJ66" i="5"/>
  <c r="EG66" i="5"/>
  <c r="EE66" i="5"/>
  <c r="EC66" i="5"/>
  <c r="EA66" i="5"/>
  <c r="DX66" i="5"/>
  <c r="DV66" i="5"/>
  <c r="DT66" i="5"/>
  <c r="DR66" i="5"/>
  <c r="DO66" i="5"/>
  <c r="DM66" i="5"/>
  <c r="DK66" i="5"/>
  <c r="DI66" i="5"/>
  <c r="DF66" i="5"/>
  <c r="DD66" i="5"/>
  <c r="DB66" i="5"/>
  <c r="CZ66" i="5"/>
  <c r="CW66" i="5"/>
  <c r="CU66" i="5"/>
  <c r="CS66" i="5"/>
  <c r="CQ66" i="5"/>
  <c r="CN66" i="5"/>
  <c r="CL66" i="5"/>
  <c r="CJ66" i="5"/>
  <c r="CH66" i="5"/>
  <c r="CE66" i="5"/>
  <c r="CC66" i="5"/>
  <c r="CA66" i="5"/>
  <c r="BY66" i="5"/>
  <c r="BV66" i="5"/>
  <c r="BT66" i="5"/>
  <c r="BR66" i="5"/>
  <c r="BP66" i="5"/>
  <c r="BM66" i="5"/>
  <c r="BK66" i="5"/>
  <c r="BI66" i="5"/>
  <c r="BG66" i="5"/>
  <c r="BD66" i="5"/>
  <c r="BB66" i="5"/>
  <c r="AZ66" i="5"/>
  <c r="AX66" i="5"/>
  <c r="AU66" i="5"/>
  <c r="AS66" i="5"/>
  <c r="AQ66" i="5"/>
  <c r="AO66" i="5"/>
  <c r="AJ66" i="5"/>
  <c r="AH66" i="5"/>
  <c r="AF66" i="5"/>
  <c r="AA66" i="5"/>
  <c r="Y66" i="5"/>
  <c r="W66" i="5"/>
  <c r="T66" i="5"/>
  <c r="R66" i="5"/>
  <c r="P66" i="5"/>
  <c r="N66" i="5"/>
  <c r="K66" i="5"/>
  <c r="I66" i="5"/>
  <c r="G66" i="5"/>
  <c r="E66" i="5"/>
  <c r="NG63" i="5"/>
  <c r="NE63" i="5"/>
  <c r="NC63" i="5"/>
  <c r="NA63" i="5"/>
  <c r="MX63" i="5"/>
  <c r="MV63" i="5"/>
  <c r="MT63" i="5"/>
  <c r="MR63" i="5"/>
  <c r="MO63" i="5"/>
  <c r="MM63" i="5"/>
  <c r="MK63" i="5"/>
  <c r="MI63" i="5"/>
  <c r="MF63" i="5"/>
  <c r="MD63" i="5"/>
  <c r="MB63" i="5"/>
  <c r="LZ63" i="5"/>
  <c r="LW63" i="5"/>
  <c r="LU63" i="5"/>
  <c r="LS63" i="5"/>
  <c r="LQ63" i="5"/>
  <c r="LN63" i="5"/>
  <c r="LL63" i="5"/>
  <c r="LJ63" i="5"/>
  <c r="LH63" i="5"/>
  <c r="LE63" i="5"/>
  <c r="LC63" i="5"/>
  <c r="LA63" i="5"/>
  <c r="KY63" i="5"/>
  <c r="KV63" i="5"/>
  <c r="KT63" i="5"/>
  <c r="KR63" i="5"/>
  <c r="KP63" i="5"/>
  <c r="KM63" i="5"/>
  <c r="KK63" i="5"/>
  <c r="KI63" i="5"/>
  <c r="KG63" i="5"/>
  <c r="KD63" i="5"/>
  <c r="KB63" i="5"/>
  <c r="JZ63" i="5"/>
  <c r="JX63" i="5"/>
  <c r="JU63" i="5"/>
  <c r="JS63" i="5"/>
  <c r="JQ63" i="5"/>
  <c r="JO63" i="5"/>
  <c r="JL63" i="5"/>
  <c r="JJ63" i="5"/>
  <c r="JH63" i="5"/>
  <c r="JF63" i="5"/>
  <c r="JC63" i="5"/>
  <c r="JA63" i="5"/>
  <c r="IY63" i="5"/>
  <c r="IW63" i="5"/>
  <c r="IT63" i="5"/>
  <c r="IR63" i="5"/>
  <c r="IP63" i="5"/>
  <c r="IN63" i="5"/>
  <c r="IK63" i="5"/>
  <c r="II63" i="5"/>
  <c r="IG63" i="5"/>
  <c r="IE63" i="5"/>
  <c r="IB63" i="5"/>
  <c r="HZ63" i="5"/>
  <c r="HX63" i="5"/>
  <c r="HV63" i="5"/>
  <c r="HS63" i="5"/>
  <c r="HQ63" i="5"/>
  <c r="HO63" i="5"/>
  <c r="HM63" i="5"/>
  <c r="HJ63" i="5"/>
  <c r="HH63" i="5"/>
  <c r="HF63" i="5"/>
  <c r="HD63" i="5"/>
  <c r="HA63" i="5"/>
  <c r="GY63" i="5"/>
  <c r="GW63" i="5"/>
  <c r="GU63" i="5"/>
  <c r="GR63" i="5"/>
  <c r="GP63" i="5"/>
  <c r="GN63" i="5"/>
  <c r="GL63" i="5"/>
  <c r="GI63" i="5"/>
  <c r="GG63" i="5"/>
  <c r="GE63" i="5"/>
  <c r="GC63" i="5"/>
  <c r="FZ63" i="5"/>
  <c r="FX63" i="5"/>
  <c r="FV63" i="5"/>
  <c r="FT63" i="5"/>
  <c r="FQ63" i="5"/>
  <c r="FO63" i="5"/>
  <c r="FM63" i="5"/>
  <c r="FK63" i="5"/>
  <c r="FH63" i="5"/>
  <c r="FF63" i="5"/>
  <c r="FD63" i="5"/>
  <c r="FB63" i="5"/>
  <c r="EY63" i="5"/>
  <c r="EW63" i="5"/>
  <c r="EU63" i="5"/>
  <c r="ES63" i="5"/>
  <c r="EP63" i="5"/>
  <c r="EN63" i="5"/>
  <c r="EL63" i="5"/>
  <c r="EJ63" i="5"/>
  <c r="EG63" i="5"/>
  <c r="EE63" i="5"/>
  <c r="EC63" i="5"/>
  <c r="EA63" i="5"/>
  <c r="DX63" i="5"/>
  <c r="DV63" i="5"/>
  <c r="DT63" i="5"/>
  <c r="DR63" i="5"/>
  <c r="DO63" i="5"/>
  <c r="DM63" i="5"/>
  <c r="DK63" i="5"/>
  <c r="DI63" i="5"/>
  <c r="DF63" i="5"/>
  <c r="DD63" i="5"/>
  <c r="DB63" i="5"/>
  <c r="CZ63" i="5"/>
  <c r="CW63" i="5"/>
  <c r="CU63" i="5"/>
  <c r="CS63" i="5"/>
  <c r="CQ63" i="5"/>
  <c r="CN63" i="5"/>
  <c r="CL63" i="5"/>
  <c r="CJ63" i="5"/>
  <c r="CH63" i="5"/>
  <c r="CE63" i="5"/>
  <c r="CC63" i="5"/>
  <c r="CA63" i="5"/>
  <c r="BY63" i="5"/>
  <c r="BV63" i="5"/>
  <c r="BT63" i="5"/>
  <c r="BR63" i="5"/>
  <c r="BP63" i="5"/>
  <c r="BM63" i="5"/>
  <c r="BK63" i="5"/>
  <c r="BI63" i="5"/>
  <c r="BG63" i="5"/>
  <c r="BD63" i="5"/>
  <c r="BB63" i="5"/>
  <c r="AZ63" i="5"/>
  <c r="AX63" i="5"/>
  <c r="AU63" i="5"/>
  <c r="AS63" i="5"/>
  <c r="AQ63" i="5"/>
  <c r="AO63" i="5"/>
  <c r="AJ63" i="5"/>
  <c r="AH63" i="5"/>
  <c r="AF63" i="5"/>
  <c r="AA63" i="5"/>
  <c r="Y63" i="5"/>
  <c r="W63" i="5"/>
  <c r="T63" i="5"/>
  <c r="R63" i="5"/>
  <c r="P63" i="5"/>
  <c r="N63" i="5"/>
  <c r="K63" i="5"/>
  <c r="I63" i="5"/>
  <c r="G63" i="5"/>
  <c r="E63" i="5"/>
  <c r="NG57" i="5"/>
  <c r="NE57" i="5"/>
  <c r="NC57" i="5"/>
  <c r="NA57" i="5"/>
  <c r="MX57" i="5"/>
  <c r="MV57" i="5"/>
  <c r="MT57" i="5"/>
  <c r="MR57" i="5"/>
  <c r="MO57" i="5"/>
  <c r="MM57" i="5"/>
  <c r="MK57" i="5"/>
  <c r="MI57" i="5"/>
  <c r="MF57" i="5"/>
  <c r="MD57" i="5"/>
  <c r="MB57" i="5"/>
  <c r="LZ57" i="5"/>
  <c r="LW57" i="5"/>
  <c r="LU57" i="5"/>
  <c r="LS57" i="5"/>
  <c r="LQ57" i="5"/>
  <c r="LN57" i="5"/>
  <c r="LL57" i="5"/>
  <c r="LJ57" i="5"/>
  <c r="LH57" i="5"/>
  <c r="LE57" i="5"/>
  <c r="LC57" i="5"/>
  <c r="LA57" i="5"/>
  <c r="KY57" i="5"/>
  <c r="KV57" i="5"/>
  <c r="KT57" i="5"/>
  <c r="KR57" i="5"/>
  <c r="KP57" i="5"/>
  <c r="KM57" i="5"/>
  <c r="KK57" i="5"/>
  <c r="KI57" i="5"/>
  <c r="KG57" i="5"/>
  <c r="KD57" i="5"/>
  <c r="KB57" i="5"/>
  <c r="JZ57" i="5"/>
  <c r="JX57" i="5"/>
  <c r="JU57" i="5"/>
  <c r="JS57" i="5"/>
  <c r="JQ57" i="5"/>
  <c r="JO57" i="5"/>
  <c r="JL57" i="5"/>
  <c r="JJ57" i="5"/>
  <c r="JH57" i="5"/>
  <c r="JF57" i="5"/>
  <c r="JC57" i="5"/>
  <c r="JA57" i="5"/>
  <c r="IY57" i="5"/>
  <c r="IW57" i="5"/>
  <c r="IT57" i="5"/>
  <c r="IR57" i="5"/>
  <c r="IP57" i="5"/>
  <c r="IN57" i="5"/>
  <c r="IK57" i="5"/>
  <c r="II57" i="5"/>
  <c r="IG57" i="5"/>
  <c r="IE57" i="5"/>
  <c r="IB57" i="5"/>
  <c r="HZ57" i="5"/>
  <c r="HX57" i="5"/>
  <c r="HV57" i="5"/>
  <c r="HS57" i="5"/>
  <c r="HQ57" i="5"/>
  <c r="HO57" i="5"/>
  <c r="HM57" i="5"/>
  <c r="HJ57" i="5"/>
  <c r="HH57" i="5"/>
  <c r="HF57" i="5"/>
  <c r="HD57" i="5"/>
  <c r="HA57" i="5"/>
  <c r="GY57" i="5"/>
  <c r="GW57" i="5"/>
  <c r="GU57" i="5"/>
  <c r="GR57" i="5"/>
  <c r="GP57" i="5"/>
  <c r="GN57" i="5"/>
  <c r="GL57" i="5"/>
  <c r="GI57" i="5"/>
  <c r="GG57" i="5"/>
  <c r="GE57" i="5"/>
  <c r="GC57" i="5"/>
  <c r="FZ57" i="5"/>
  <c r="FX57" i="5"/>
  <c r="FV57" i="5"/>
  <c r="FT57" i="5"/>
  <c r="FQ57" i="5"/>
  <c r="FO57" i="5"/>
  <c r="FM57" i="5"/>
  <c r="FK57" i="5"/>
  <c r="FH57" i="5"/>
  <c r="FF57" i="5"/>
  <c r="FD57" i="5"/>
  <c r="FB57" i="5"/>
  <c r="EY57" i="5"/>
  <c r="EW57" i="5"/>
  <c r="EU57" i="5"/>
  <c r="ES57" i="5"/>
  <c r="EP57" i="5"/>
  <c r="EN57" i="5"/>
  <c r="EL57" i="5"/>
  <c r="EJ57" i="5"/>
  <c r="EG57" i="5"/>
  <c r="EE57" i="5"/>
  <c r="EC57" i="5"/>
  <c r="EA57" i="5"/>
  <c r="DX57" i="5"/>
  <c r="DV57" i="5"/>
  <c r="DT57" i="5"/>
  <c r="DR57" i="5"/>
  <c r="DO57" i="5"/>
  <c r="DM57" i="5"/>
  <c r="DK57" i="5"/>
  <c r="DI57" i="5"/>
  <c r="DF57" i="5"/>
  <c r="DD57" i="5"/>
  <c r="DB57" i="5"/>
  <c r="CZ57" i="5"/>
  <c r="CW57" i="5"/>
  <c r="CU57" i="5"/>
  <c r="CS57" i="5"/>
  <c r="CQ57" i="5"/>
  <c r="CN57" i="5"/>
  <c r="CL57" i="5"/>
  <c r="CJ57" i="5"/>
  <c r="CH57" i="5"/>
  <c r="CE57" i="5"/>
  <c r="CC57" i="5"/>
  <c r="CA57" i="5"/>
  <c r="BY57" i="5"/>
  <c r="BV57" i="5"/>
  <c r="BT57" i="5"/>
  <c r="BR57" i="5"/>
  <c r="BP57" i="5"/>
  <c r="BM57" i="5"/>
  <c r="BK57" i="5"/>
  <c r="BI57" i="5"/>
  <c r="BG57" i="5"/>
  <c r="BD57" i="5"/>
  <c r="BB57" i="5"/>
  <c r="AZ57" i="5"/>
  <c r="AX57" i="5"/>
  <c r="AU57" i="5"/>
  <c r="AS57" i="5"/>
  <c r="AQ57" i="5"/>
  <c r="AO57" i="5"/>
  <c r="AJ57" i="5"/>
  <c r="AH57" i="5"/>
  <c r="AF57" i="5"/>
  <c r="AA57" i="5"/>
  <c r="Y57" i="5"/>
  <c r="W57" i="5"/>
  <c r="T57" i="5"/>
  <c r="R57" i="5"/>
  <c r="P57" i="5"/>
  <c r="N57" i="5"/>
  <c r="K57" i="5"/>
  <c r="I57" i="5"/>
  <c r="G57" i="5"/>
  <c r="E57" i="5"/>
  <c r="NG54" i="5"/>
  <c r="NE54" i="5"/>
  <c r="NC54" i="5"/>
  <c r="NA54" i="5"/>
  <c r="MX54" i="5"/>
  <c r="MV54" i="5"/>
  <c r="MT54" i="5"/>
  <c r="MR54" i="5"/>
  <c r="MO54" i="5"/>
  <c r="MM54" i="5"/>
  <c r="MK54" i="5"/>
  <c r="MI54" i="5"/>
  <c r="MF54" i="5"/>
  <c r="MD54" i="5"/>
  <c r="MB54" i="5"/>
  <c r="LZ54" i="5"/>
  <c r="LW54" i="5"/>
  <c r="LU54" i="5"/>
  <c r="LS54" i="5"/>
  <c r="LQ54" i="5"/>
  <c r="LN54" i="5"/>
  <c r="LL54" i="5"/>
  <c r="LJ54" i="5"/>
  <c r="LH54" i="5"/>
  <c r="LE54" i="5"/>
  <c r="LC54" i="5"/>
  <c r="LA54" i="5"/>
  <c r="KY54" i="5"/>
  <c r="KV54" i="5"/>
  <c r="KT54" i="5"/>
  <c r="KR54" i="5"/>
  <c r="KP54" i="5"/>
  <c r="KM54" i="5"/>
  <c r="KK54" i="5"/>
  <c r="KI54" i="5"/>
  <c r="KG54" i="5"/>
  <c r="KD54" i="5"/>
  <c r="KB54" i="5"/>
  <c r="JZ54" i="5"/>
  <c r="JX54" i="5"/>
  <c r="JU54" i="5"/>
  <c r="JS54" i="5"/>
  <c r="JQ54" i="5"/>
  <c r="JO54" i="5"/>
  <c r="JL54" i="5"/>
  <c r="JJ54" i="5"/>
  <c r="JH54" i="5"/>
  <c r="JF54" i="5"/>
  <c r="JC54" i="5"/>
  <c r="JA54" i="5"/>
  <c r="IY54" i="5"/>
  <c r="IW54" i="5"/>
  <c r="IT54" i="5"/>
  <c r="IR54" i="5"/>
  <c r="IP54" i="5"/>
  <c r="IN54" i="5"/>
  <c r="IK54" i="5"/>
  <c r="II54" i="5"/>
  <c r="IG54" i="5"/>
  <c r="IE54" i="5"/>
  <c r="IB54" i="5"/>
  <c r="HZ54" i="5"/>
  <c r="HX54" i="5"/>
  <c r="HV54" i="5"/>
  <c r="HS54" i="5"/>
  <c r="HQ54" i="5"/>
  <c r="HO54" i="5"/>
  <c r="HM54" i="5"/>
  <c r="HJ54" i="5"/>
  <c r="HH54" i="5"/>
  <c r="HF54" i="5"/>
  <c r="HD54" i="5"/>
  <c r="HA54" i="5"/>
  <c r="GY54" i="5"/>
  <c r="GW54" i="5"/>
  <c r="GU54" i="5"/>
  <c r="GR54" i="5"/>
  <c r="GP54" i="5"/>
  <c r="GN54" i="5"/>
  <c r="GL54" i="5"/>
  <c r="GI54" i="5"/>
  <c r="GG54" i="5"/>
  <c r="GE54" i="5"/>
  <c r="GC54" i="5"/>
  <c r="FZ54" i="5"/>
  <c r="FX54" i="5"/>
  <c r="FV54" i="5"/>
  <c r="FT54" i="5"/>
  <c r="FQ54" i="5"/>
  <c r="FO54" i="5"/>
  <c r="FM54" i="5"/>
  <c r="FK54" i="5"/>
  <c r="FH54" i="5"/>
  <c r="FF54" i="5"/>
  <c r="FD54" i="5"/>
  <c r="FB54" i="5"/>
  <c r="EY54" i="5"/>
  <c r="EW54" i="5"/>
  <c r="EU54" i="5"/>
  <c r="ES54" i="5"/>
  <c r="EP54" i="5"/>
  <c r="EN54" i="5"/>
  <c r="EL54" i="5"/>
  <c r="EJ54" i="5"/>
  <c r="EG54" i="5"/>
  <c r="EE54" i="5"/>
  <c r="EC54" i="5"/>
  <c r="EA54" i="5"/>
  <c r="DX54" i="5"/>
  <c r="DV54" i="5"/>
  <c r="DT54" i="5"/>
  <c r="DR54" i="5"/>
  <c r="DO54" i="5"/>
  <c r="DM54" i="5"/>
  <c r="DK54" i="5"/>
  <c r="DI54" i="5"/>
  <c r="DF54" i="5"/>
  <c r="DD54" i="5"/>
  <c r="DB54" i="5"/>
  <c r="CZ54" i="5"/>
  <c r="CW54" i="5"/>
  <c r="CU54" i="5"/>
  <c r="CS54" i="5"/>
  <c r="CQ54" i="5"/>
  <c r="CN54" i="5"/>
  <c r="CL54" i="5"/>
  <c r="CJ54" i="5"/>
  <c r="CH54" i="5"/>
  <c r="CE54" i="5"/>
  <c r="CC54" i="5"/>
  <c r="CA54" i="5"/>
  <c r="BY54" i="5"/>
  <c r="BV54" i="5"/>
  <c r="BT54" i="5"/>
  <c r="BR54" i="5"/>
  <c r="BP54" i="5"/>
  <c r="BM54" i="5"/>
  <c r="BK54" i="5"/>
  <c r="BI54" i="5"/>
  <c r="BG54" i="5"/>
  <c r="BD54" i="5"/>
  <c r="BB54" i="5"/>
  <c r="AZ54" i="5"/>
  <c r="AX54" i="5"/>
  <c r="AU54" i="5"/>
  <c r="AS54" i="5"/>
  <c r="AQ54" i="5"/>
  <c r="AO54" i="5"/>
  <c r="AJ54" i="5"/>
  <c r="AH54" i="5"/>
  <c r="AF54" i="5"/>
  <c r="AA54" i="5"/>
  <c r="Y54" i="5"/>
  <c r="W54" i="5"/>
  <c r="T54" i="5"/>
  <c r="R54" i="5"/>
  <c r="P54" i="5"/>
  <c r="N54" i="5"/>
  <c r="K54" i="5"/>
  <c r="I54" i="5"/>
  <c r="G54" i="5"/>
  <c r="E54" i="5"/>
  <c r="NG51" i="5"/>
  <c r="NE51" i="5"/>
  <c r="NC51" i="5"/>
  <c r="NA51" i="5"/>
  <c r="MX51" i="5"/>
  <c r="MV51" i="5"/>
  <c r="MT51" i="5"/>
  <c r="MR51" i="5"/>
  <c r="MO51" i="5"/>
  <c r="MM51" i="5"/>
  <c r="MK51" i="5"/>
  <c r="MI51" i="5"/>
  <c r="MF51" i="5"/>
  <c r="MD51" i="5"/>
  <c r="MB51" i="5"/>
  <c r="LZ51" i="5"/>
  <c r="LW51" i="5"/>
  <c r="LU51" i="5"/>
  <c r="LS51" i="5"/>
  <c r="LQ51" i="5"/>
  <c r="LN51" i="5"/>
  <c r="LL51" i="5"/>
  <c r="LJ51" i="5"/>
  <c r="LH51" i="5"/>
  <c r="LE51" i="5"/>
  <c r="LC51" i="5"/>
  <c r="LA51" i="5"/>
  <c r="KY51" i="5"/>
  <c r="KV51" i="5"/>
  <c r="KT51" i="5"/>
  <c r="KR51" i="5"/>
  <c r="KP51" i="5"/>
  <c r="KM51" i="5"/>
  <c r="KK51" i="5"/>
  <c r="KI51" i="5"/>
  <c r="KG51" i="5"/>
  <c r="KD51" i="5"/>
  <c r="KB51" i="5"/>
  <c r="JZ51" i="5"/>
  <c r="JX51" i="5"/>
  <c r="JU51" i="5"/>
  <c r="JS51" i="5"/>
  <c r="JQ51" i="5"/>
  <c r="JO51" i="5"/>
  <c r="JL51" i="5"/>
  <c r="JJ51" i="5"/>
  <c r="JH51" i="5"/>
  <c r="JF51" i="5"/>
  <c r="JC51" i="5"/>
  <c r="JA51" i="5"/>
  <c r="IY51" i="5"/>
  <c r="IW51" i="5"/>
  <c r="IT51" i="5"/>
  <c r="IR51" i="5"/>
  <c r="IP51" i="5"/>
  <c r="IN51" i="5"/>
  <c r="IK51" i="5"/>
  <c r="II51" i="5"/>
  <c r="IG51" i="5"/>
  <c r="IE51" i="5"/>
  <c r="IB51" i="5"/>
  <c r="HZ51" i="5"/>
  <c r="HX51" i="5"/>
  <c r="HV51" i="5"/>
  <c r="HS51" i="5"/>
  <c r="HQ51" i="5"/>
  <c r="HO51" i="5"/>
  <c r="HM51" i="5"/>
  <c r="HJ51" i="5"/>
  <c r="HH51" i="5"/>
  <c r="HF51" i="5"/>
  <c r="HD51" i="5"/>
  <c r="HA51" i="5"/>
  <c r="GY51" i="5"/>
  <c r="GW51" i="5"/>
  <c r="GU51" i="5"/>
  <c r="GR51" i="5"/>
  <c r="GP51" i="5"/>
  <c r="GN51" i="5"/>
  <c r="GL51" i="5"/>
  <c r="GI51" i="5"/>
  <c r="GG51" i="5"/>
  <c r="GE51" i="5"/>
  <c r="GC51" i="5"/>
  <c r="FZ51" i="5"/>
  <c r="FX51" i="5"/>
  <c r="FV51" i="5"/>
  <c r="FT51" i="5"/>
  <c r="FQ51" i="5"/>
  <c r="FO51" i="5"/>
  <c r="FM51" i="5"/>
  <c r="FK51" i="5"/>
  <c r="FH51" i="5"/>
  <c r="FF51" i="5"/>
  <c r="FD51" i="5"/>
  <c r="FB51" i="5"/>
  <c r="EY51" i="5"/>
  <c r="EW51" i="5"/>
  <c r="EU51" i="5"/>
  <c r="ES51" i="5"/>
  <c r="EP51" i="5"/>
  <c r="EN51" i="5"/>
  <c r="EL51" i="5"/>
  <c r="EJ51" i="5"/>
  <c r="EG51" i="5"/>
  <c r="EE51" i="5"/>
  <c r="EC51" i="5"/>
  <c r="EA51" i="5"/>
  <c r="DX51" i="5"/>
  <c r="DV51" i="5"/>
  <c r="DT51" i="5"/>
  <c r="DR51" i="5"/>
  <c r="DO51" i="5"/>
  <c r="DM51" i="5"/>
  <c r="DK51" i="5"/>
  <c r="DI51" i="5"/>
  <c r="DF51" i="5"/>
  <c r="DD51" i="5"/>
  <c r="DB51" i="5"/>
  <c r="CZ51" i="5"/>
  <c r="CW51" i="5"/>
  <c r="CU51" i="5"/>
  <c r="CS51" i="5"/>
  <c r="CQ51" i="5"/>
  <c r="CN51" i="5"/>
  <c r="CL51" i="5"/>
  <c r="CJ51" i="5"/>
  <c r="CH51" i="5"/>
  <c r="CE51" i="5"/>
  <c r="CC51" i="5"/>
  <c r="CA51" i="5"/>
  <c r="BY51" i="5"/>
  <c r="BV51" i="5"/>
  <c r="BT51" i="5"/>
  <c r="BR51" i="5"/>
  <c r="BP51" i="5"/>
  <c r="BM51" i="5"/>
  <c r="BK51" i="5"/>
  <c r="BI51" i="5"/>
  <c r="BG51" i="5"/>
  <c r="BD51" i="5"/>
  <c r="BB51" i="5"/>
  <c r="AZ51" i="5"/>
  <c r="AX51" i="5"/>
  <c r="AU51" i="5"/>
  <c r="AS51" i="5"/>
  <c r="AQ51" i="5"/>
  <c r="AO51" i="5"/>
  <c r="AJ51" i="5"/>
  <c r="AH51" i="5"/>
  <c r="AF51" i="5"/>
  <c r="AA51" i="5"/>
  <c r="Y51" i="5"/>
  <c r="W51" i="5"/>
  <c r="T51" i="5"/>
  <c r="R51" i="5"/>
  <c r="P51" i="5"/>
  <c r="N51" i="5"/>
  <c r="K51" i="5"/>
  <c r="I51" i="5"/>
  <c r="G51" i="5"/>
  <c r="E51" i="5"/>
  <c r="NG48" i="5"/>
  <c r="NE48" i="5"/>
  <c r="NC48" i="5"/>
  <c r="NA48" i="5"/>
  <c r="MX48" i="5"/>
  <c r="MV48" i="5"/>
  <c r="MT48" i="5"/>
  <c r="MR48" i="5"/>
  <c r="MO48" i="5"/>
  <c r="MM48" i="5"/>
  <c r="MK48" i="5"/>
  <c r="MI48" i="5"/>
  <c r="MF48" i="5"/>
  <c r="MD48" i="5"/>
  <c r="MB48" i="5"/>
  <c r="LZ48" i="5"/>
  <c r="LW48" i="5"/>
  <c r="LU48" i="5"/>
  <c r="LS48" i="5"/>
  <c r="LQ48" i="5"/>
  <c r="LN48" i="5"/>
  <c r="LL48" i="5"/>
  <c r="LJ48" i="5"/>
  <c r="LH48" i="5"/>
  <c r="LE48" i="5"/>
  <c r="LC48" i="5"/>
  <c r="LA48" i="5"/>
  <c r="KY48" i="5"/>
  <c r="KV48" i="5"/>
  <c r="KT48" i="5"/>
  <c r="KR48" i="5"/>
  <c r="KP48" i="5"/>
  <c r="KM48" i="5"/>
  <c r="KK48" i="5"/>
  <c r="KI48" i="5"/>
  <c r="KG48" i="5"/>
  <c r="KD48" i="5"/>
  <c r="KB48" i="5"/>
  <c r="JZ48" i="5"/>
  <c r="JX48" i="5"/>
  <c r="JU48" i="5"/>
  <c r="JS48" i="5"/>
  <c r="JQ48" i="5"/>
  <c r="JO48" i="5"/>
  <c r="JL48" i="5"/>
  <c r="JJ48" i="5"/>
  <c r="JH48" i="5"/>
  <c r="JF48" i="5"/>
  <c r="JC48" i="5"/>
  <c r="JA48" i="5"/>
  <c r="IY48" i="5"/>
  <c r="IW48" i="5"/>
  <c r="IT48" i="5"/>
  <c r="IR48" i="5"/>
  <c r="IP48" i="5"/>
  <c r="IN48" i="5"/>
  <c r="IK48" i="5"/>
  <c r="II48" i="5"/>
  <c r="IG48" i="5"/>
  <c r="IE48" i="5"/>
  <c r="IB48" i="5"/>
  <c r="HZ48" i="5"/>
  <c r="HX48" i="5"/>
  <c r="HV48" i="5"/>
  <c r="HS48" i="5"/>
  <c r="HQ48" i="5"/>
  <c r="HO48" i="5"/>
  <c r="HM48" i="5"/>
  <c r="HJ48" i="5"/>
  <c r="HH48" i="5"/>
  <c r="HF48" i="5"/>
  <c r="HD48" i="5"/>
  <c r="HA48" i="5"/>
  <c r="GY48" i="5"/>
  <c r="GW48" i="5"/>
  <c r="GU48" i="5"/>
  <c r="GR48" i="5"/>
  <c r="GP48" i="5"/>
  <c r="GN48" i="5"/>
  <c r="GL48" i="5"/>
  <c r="GI48" i="5"/>
  <c r="GG48" i="5"/>
  <c r="GE48" i="5"/>
  <c r="GC48" i="5"/>
  <c r="FZ48" i="5"/>
  <c r="FX48" i="5"/>
  <c r="FV48" i="5"/>
  <c r="FT48" i="5"/>
  <c r="FQ48" i="5"/>
  <c r="FO48" i="5"/>
  <c r="FM48" i="5"/>
  <c r="FK48" i="5"/>
  <c r="FH48" i="5"/>
  <c r="FF48" i="5"/>
  <c r="FD48" i="5"/>
  <c r="FB48" i="5"/>
  <c r="EY48" i="5"/>
  <c r="EW48" i="5"/>
  <c r="EU48" i="5"/>
  <c r="ES48" i="5"/>
  <c r="EP48" i="5"/>
  <c r="EN48" i="5"/>
  <c r="EL48" i="5"/>
  <c r="EJ48" i="5"/>
  <c r="EG48" i="5"/>
  <c r="EE48" i="5"/>
  <c r="EC48" i="5"/>
  <c r="EA48" i="5"/>
  <c r="DX48" i="5"/>
  <c r="DV48" i="5"/>
  <c r="DT48" i="5"/>
  <c r="DR48" i="5"/>
  <c r="DO48" i="5"/>
  <c r="DM48" i="5"/>
  <c r="DK48" i="5"/>
  <c r="DI48" i="5"/>
  <c r="DF48" i="5"/>
  <c r="DD48" i="5"/>
  <c r="DB48" i="5"/>
  <c r="CZ48" i="5"/>
  <c r="CW48" i="5"/>
  <c r="CU48" i="5"/>
  <c r="CS48" i="5"/>
  <c r="CQ48" i="5"/>
  <c r="CN48" i="5"/>
  <c r="CL48" i="5"/>
  <c r="CJ48" i="5"/>
  <c r="CH48" i="5"/>
  <c r="CE48" i="5"/>
  <c r="CC48" i="5"/>
  <c r="CA48" i="5"/>
  <c r="BY48" i="5"/>
  <c r="BV48" i="5"/>
  <c r="BT48" i="5"/>
  <c r="BR48" i="5"/>
  <c r="BP48" i="5"/>
  <c r="BM48" i="5"/>
  <c r="BK48" i="5"/>
  <c r="BI48" i="5"/>
  <c r="BG48" i="5"/>
  <c r="BD48" i="5"/>
  <c r="BB48" i="5"/>
  <c r="AZ48" i="5"/>
  <c r="AX48" i="5"/>
  <c r="AU48" i="5"/>
  <c r="AS48" i="5"/>
  <c r="AQ48" i="5"/>
  <c r="AO48" i="5"/>
  <c r="AJ48" i="5"/>
  <c r="AH48" i="5"/>
  <c r="AF48" i="5"/>
  <c r="AA48" i="5"/>
  <c r="Y48" i="5"/>
  <c r="W48" i="5"/>
  <c r="T48" i="5"/>
  <c r="R48" i="5"/>
  <c r="P48" i="5"/>
  <c r="N48" i="5"/>
  <c r="K48" i="5"/>
  <c r="I48" i="5"/>
  <c r="G48" i="5"/>
  <c r="E48" i="5"/>
  <c r="NG42" i="5"/>
  <c r="NE42" i="5"/>
  <c r="NC42" i="5"/>
  <c r="NA42" i="5"/>
  <c r="MX42" i="5"/>
  <c r="MV42" i="5"/>
  <c r="MT42" i="5"/>
  <c r="MR42" i="5"/>
  <c r="MO42" i="5"/>
  <c r="MM42" i="5"/>
  <c r="MK42" i="5"/>
  <c r="MI42" i="5"/>
  <c r="MF42" i="5"/>
  <c r="MD42" i="5"/>
  <c r="MB42" i="5"/>
  <c r="LZ42" i="5"/>
  <c r="LW42" i="5"/>
  <c r="LU42" i="5"/>
  <c r="LS42" i="5"/>
  <c r="LQ42" i="5"/>
  <c r="LN42" i="5"/>
  <c r="LL42" i="5"/>
  <c r="LJ42" i="5"/>
  <c r="LH42" i="5"/>
  <c r="LE42" i="5"/>
  <c r="LC42" i="5"/>
  <c r="LA42" i="5"/>
  <c r="KY42" i="5"/>
  <c r="KV42" i="5"/>
  <c r="KT42" i="5"/>
  <c r="KR42" i="5"/>
  <c r="KP42" i="5"/>
  <c r="KM42" i="5"/>
  <c r="KK42" i="5"/>
  <c r="KI42" i="5"/>
  <c r="KG42" i="5"/>
  <c r="KD42" i="5"/>
  <c r="KB42" i="5"/>
  <c r="JZ42" i="5"/>
  <c r="JX42" i="5"/>
  <c r="JU42" i="5"/>
  <c r="JS42" i="5"/>
  <c r="JQ42" i="5"/>
  <c r="JO42" i="5"/>
  <c r="JL42" i="5"/>
  <c r="JJ42" i="5"/>
  <c r="JH42" i="5"/>
  <c r="JF42" i="5"/>
  <c r="JC42" i="5"/>
  <c r="JA42" i="5"/>
  <c r="IY42" i="5"/>
  <c r="IW42" i="5"/>
  <c r="IT42" i="5"/>
  <c r="IR42" i="5"/>
  <c r="IP42" i="5"/>
  <c r="IN42" i="5"/>
  <c r="IK42" i="5"/>
  <c r="II42" i="5"/>
  <c r="IG42" i="5"/>
  <c r="IE42" i="5"/>
  <c r="IB42" i="5"/>
  <c r="HZ42" i="5"/>
  <c r="HX42" i="5"/>
  <c r="HV42" i="5"/>
  <c r="HS42" i="5"/>
  <c r="HQ42" i="5"/>
  <c r="HO42" i="5"/>
  <c r="HM42" i="5"/>
  <c r="HJ42" i="5"/>
  <c r="HH42" i="5"/>
  <c r="HF42" i="5"/>
  <c r="HD42" i="5"/>
  <c r="HA42" i="5"/>
  <c r="GY42" i="5"/>
  <c r="GW42" i="5"/>
  <c r="GU42" i="5"/>
  <c r="GR42" i="5"/>
  <c r="GP42" i="5"/>
  <c r="GN42" i="5"/>
  <c r="GL42" i="5"/>
  <c r="GI42" i="5"/>
  <c r="GG42" i="5"/>
  <c r="GE42" i="5"/>
  <c r="GC42" i="5"/>
  <c r="FZ42" i="5"/>
  <c r="FX42" i="5"/>
  <c r="FV42" i="5"/>
  <c r="FT42" i="5"/>
  <c r="FQ42" i="5"/>
  <c r="FO42" i="5"/>
  <c r="FM42" i="5"/>
  <c r="FK42" i="5"/>
  <c r="FH42" i="5"/>
  <c r="FF42" i="5"/>
  <c r="FD42" i="5"/>
  <c r="FB42" i="5"/>
  <c r="EY42" i="5"/>
  <c r="EW42" i="5"/>
  <c r="EU42" i="5"/>
  <c r="ES42" i="5"/>
  <c r="EP42" i="5"/>
  <c r="EN42" i="5"/>
  <c r="EL42" i="5"/>
  <c r="EJ42" i="5"/>
  <c r="EG42" i="5"/>
  <c r="EE42" i="5"/>
  <c r="EC42" i="5"/>
  <c r="EA42" i="5"/>
  <c r="DX42" i="5"/>
  <c r="DV42" i="5"/>
  <c r="DT42" i="5"/>
  <c r="DR42" i="5"/>
  <c r="DO42" i="5"/>
  <c r="DM42" i="5"/>
  <c r="DK42" i="5"/>
  <c r="DI42" i="5"/>
  <c r="DF42" i="5"/>
  <c r="DD42" i="5"/>
  <c r="DB42" i="5"/>
  <c r="CZ42" i="5"/>
  <c r="CW42" i="5"/>
  <c r="CU42" i="5"/>
  <c r="CS42" i="5"/>
  <c r="CQ42" i="5"/>
  <c r="CN42" i="5"/>
  <c r="CL42" i="5"/>
  <c r="CJ42" i="5"/>
  <c r="CH42" i="5"/>
  <c r="CE42" i="5"/>
  <c r="CC42" i="5"/>
  <c r="CA42" i="5"/>
  <c r="BY42" i="5"/>
  <c r="BV42" i="5"/>
  <c r="BT42" i="5"/>
  <c r="BR42" i="5"/>
  <c r="BP42" i="5"/>
  <c r="BM42" i="5"/>
  <c r="BK42" i="5"/>
  <c r="BI42" i="5"/>
  <c r="BG42" i="5"/>
  <c r="BD42" i="5"/>
  <c r="BB42" i="5"/>
  <c r="AZ42" i="5"/>
  <c r="AX42" i="5"/>
  <c r="AU42" i="5"/>
  <c r="AS42" i="5"/>
  <c r="AQ42" i="5"/>
  <c r="AO42" i="5"/>
  <c r="AJ42" i="5"/>
  <c r="AH42" i="5"/>
  <c r="AF42" i="5"/>
  <c r="AA42" i="5"/>
  <c r="Y42" i="5"/>
  <c r="W42" i="5"/>
  <c r="T42" i="5"/>
  <c r="R42" i="5"/>
  <c r="P42" i="5"/>
  <c r="N42" i="5"/>
  <c r="K42" i="5"/>
  <c r="I42" i="5"/>
  <c r="G42" i="5"/>
  <c r="E42" i="5"/>
  <c r="NG39" i="5"/>
  <c r="NE39" i="5"/>
  <c r="NC39" i="5"/>
  <c r="NA39" i="5"/>
  <c r="MX39" i="5"/>
  <c r="MV39" i="5"/>
  <c r="MT39" i="5"/>
  <c r="MR39" i="5"/>
  <c r="MO39" i="5"/>
  <c r="MM39" i="5"/>
  <c r="MK39" i="5"/>
  <c r="MI39" i="5"/>
  <c r="MF39" i="5"/>
  <c r="MD39" i="5"/>
  <c r="MB39" i="5"/>
  <c r="LZ39" i="5"/>
  <c r="LW39" i="5"/>
  <c r="LU39" i="5"/>
  <c r="LS39" i="5"/>
  <c r="LQ39" i="5"/>
  <c r="LN39" i="5"/>
  <c r="LL39" i="5"/>
  <c r="LJ39" i="5"/>
  <c r="LH39" i="5"/>
  <c r="LE39" i="5"/>
  <c r="LC39" i="5"/>
  <c r="LA39" i="5"/>
  <c r="KY39" i="5"/>
  <c r="KV39" i="5"/>
  <c r="KT39" i="5"/>
  <c r="KR39" i="5"/>
  <c r="KP39" i="5"/>
  <c r="KM39" i="5"/>
  <c r="KK39" i="5"/>
  <c r="KI39" i="5"/>
  <c r="KG39" i="5"/>
  <c r="KD39" i="5"/>
  <c r="KB39" i="5"/>
  <c r="JZ39" i="5"/>
  <c r="JX39" i="5"/>
  <c r="JU39" i="5"/>
  <c r="JS39" i="5"/>
  <c r="JQ39" i="5"/>
  <c r="JO39" i="5"/>
  <c r="JL39" i="5"/>
  <c r="JJ39" i="5"/>
  <c r="JH39" i="5"/>
  <c r="JF39" i="5"/>
  <c r="JC39" i="5"/>
  <c r="JA39" i="5"/>
  <c r="IY39" i="5"/>
  <c r="IW39" i="5"/>
  <c r="IT39" i="5"/>
  <c r="IR39" i="5"/>
  <c r="IP39" i="5"/>
  <c r="IN39" i="5"/>
  <c r="IK39" i="5"/>
  <c r="II39" i="5"/>
  <c r="IG39" i="5"/>
  <c r="IE39" i="5"/>
  <c r="IB39" i="5"/>
  <c r="HZ39" i="5"/>
  <c r="HX39" i="5"/>
  <c r="HV39" i="5"/>
  <c r="HS39" i="5"/>
  <c r="HQ39" i="5"/>
  <c r="HO39" i="5"/>
  <c r="HM39" i="5"/>
  <c r="HJ39" i="5"/>
  <c r="HH39" i="5"/>
  <c r="HF39" i="5"/>
  <c r="HD39" i="5"/>
  <c r="HA39" i="5"/>
  <c r="GY39" i="5"/>
  <c r="GW39" i="5"/>
  <c r="GU39" i="5"/>
  <c r="GR39" i="5"/>
  <c r="GP39" i="5"/>
  <c r="GN39" i="5"/>
  <c r="GL39" i="5"/>
  <c r="GI39" i="5"/>
  <c r="GG39" i="5"/>
  <c r="GE39" i="5"/>
  <c r="GC39" i="5"/>
  <c r="FZ39" i="5"/>
  <c r="FX39" i="5"/>
  <c r="FV39" i="5"/>
  <c r="FT39" i="5"/>
  <c r="FQ39" i="5"/>
  <c r="FO39" i="5"/>
  <c r="FM39" i="5"/>
  <c r="FK39" i="5"/>
  <c r="FH39" i="5"/>
  <c r="FF39" i="5"/>
  <c r="FD39" i="5"/>
  <c r="FB39" i="5"/>
  <c r="EY39" i="5"/>
  <c r="EW39" i="5"/>
  <c r="EU39" i="5"/>
  <c r="ES39" i="5"/>
  <c r="EP39" i="5"/>
  <c r="EN39" i="5"/>
  <c r="EL39" i="5"/>
  <c r="EJ39" i="5"/>
  <c r="EG39" i="5"/>
  <c r="EE39" i="5"/>
  <c r="EC39" i="5"/>
  <c r="EA39" i="5"/>
  <c r="DX39" i="5"/>
  <c r="DV39" i="5"/>
  <c r="DT39" i="5"/>
  <c r="DR39" i="5"/>
  <c r="DO39" i="5"/>
  <c r="DM39" i="5"/>
  <c r="DK39" i="5"/>
  <c r="DI39" i="5"/>
  <c r="DF39" i="5"/>
  <c r="DD39" i="5"/>
  <c r="DB39" i="5"/>
  <c r="CZ39" i="5"/>
  <c r="CW39" i="5"/>
  <c r="CU39" i="5"/>
  <c r="CS39" i="5"/>
  <c r="CQ39" i="5"/>
  <c r="CN39" i="5"/>
  <c r="CL39" i="5"/>
  <c r="CJ39" i="5"/>
  <c r="CH39" i="5"/>
  <c r="CE39" i="5"/>
  <c r="CC39" i="5"/>
  <c r="CA39" i="5"/>
  <c r="BY39" i="5"/>
  <c r="BV39" i="5"/>
  <c r="BT39" i="5"/>
  <c r="BR39" i="5"/>
  <c r="BP39" i="5"/>
  <c r="BM39" i="5"/>
  <c r="BK39" i="5"/>
  <c r="BI39" i="5"/>
  <c r="BG39" i="5"/>
  <c r="BD39" i="5"/>
  <c r="BB39" i="5"/>
  <c r="AZ39" i="5"/>
  <c r="AX39" i="5"/>
  <c r="AU39" i="5"/>
  <c r="AS39" i="5"/>
  <c r="AQ39" i="5"/>
  <c r="AO39" i="5"/>
  <c r="AJ39" i="5"/>
  <c r="AH39" i="5"/>
  <c r="AF39" i="5"/>
  <c r="AA39" i="5"/>
  <c r="Y39" i="5"/>
  <c r="W39" i="5"/>
  <c r="T39" i="5"/>
  <c r="R39" i="5"/>
  <c r="P39" i="5"/>
  <c r="N39" i="5"/>
  <c r="K39" i="5"/>
  <c r="I39" i="5"/>
  <c r="G39" i="5"/>
  <c r="E39" i="5"/>
  <c r="NG36" i="5"/>
  <c r="NE36" i="5"/>
  <c r="NC36" i="5"/>
  <c r="NA36" i="5"/>
  <c r="MX36" i="5"/>
  <c r="MV36" i="5"/>
  <c r="MT36" i="5"/>
  <c r="MR36" i="5"/>
  <c r="MO36" i="5"/>
  <c r="MM36" i="5"/>
  <c r="MK36" i="5"/>
  <c r="MI36" i="5"/>
  <c r="MF36" i="5"/>
  <c r="MD36" i="5"/>
  <c r="MB36" i="5"/>
  <c r="LZ36" i="5"/>
  <c r="LW36" i="5"/>
  <c r="LU36" i="5"/>
  <c r="LS36" i="5"/>
  <c r="LQ36" i="5"/>
  <c r="LN36" i="5"/>
  <c r="LL36" i="5"/>
  <c r="LJ36" i="5"/>
  <c r="LH36" i="5"/>
  <c r="LE36" i="5"/>
  <c r="LC36" i="5"/>
  <c r="LA36" i="5"/>
  <c r="KY36" i="5"/>
  <c r="KV36" i="5"/>
  <c r="KT36" i="5"/>
  <c r="KR36" i="5"/>
  <c r="KP36" i="5"/>
  <c r="KM36" i="5"/>
  <c r="KK36" i="5"/>
  <c r="KI36" i="5"/>
  <c r="KG36" i="5"/>
  <c r="KD36" i="5"/>
  <c r="KB36" i="5"/>
  <c r="JZ36" i="5"/>
  <c r="JX36" i="5"/>
  <c r="JU36" i="5"/>
  <c r="JS36" i="5"/>
  <c r="JQ36" i="5"/>
  <c r="JO36" i="5"/>
  <c r="JL36" i="5"/>
  <c r="JJ36" i="5"/>
  <c r="JH36" i="5"/>
  <c r="JF36" i="5"/>
  <c r="JC36" i="5"/>
  <c r="JA36" i="5"/>
  <c r="IY36" i="5"/>
  <c r="IW36" i="5"/>
  <c r="IT36" i="5"/>
  <c r="IR36" i="5"/>
  <c r="IP36" i="5"/>
  <c r="IN36" i="5"/>
  <c r="IK36" i="5"/>
  <c r="II36" i="5"/>
  <c r="IG36" i="5"/>
  <c r="IE36" i="5"/>
  <c r="IB36" i="5"/>
  <c r="HZ36" i="5"/>
  <c r="HX36" i="5"/>
  <c r="HV36" i="5"/>
  <c r="HS36" i="5"/>
  <c r="HQ36" i="5"/>
  <c r="HO36" i="5"/>
  <c r="HM36" i="5"/>
  <c r="HJ36" i="5"/>
  <c r="HH36" i="5"/>
  <c r="HF36" i="5"/>
  <c r="HD36" i="5"/>
  <c r="HA36" i="5"/>
  <c r="GY36" i="5"/>
  <c r="GW36" i="5"/>
  <c r="GU36" i="5"/>
  <c r="GR36" i="5"/>
  <c r="GP36" i="5"/>
  <c r="GN36" i="5"/>
  <c r="GL36" i="5"/>
  <c r="GI36" i="5"/>
  <c r="GG36" i="5"/>
  <c r="GE36" i="5"/>
  <c r="GC36" i="5"/>
  <c r="FZ36" i="5"/>
  <c r="FX36" i="5"/>
  <c r="FV36" i="5"/>
  <c r="FT36" i="5"/>
  <c r="FQ36" i="5"/>
  <c r="FO36" i="5"/>
  <c r="FM36" i="5"/>
  <c r="FK36" i="5"/>
  <c r="FH36" i="5"/>
  <c r="FF36" i="5"/>
  <c r="FD36" i="5"/>
  <c r="FB36" i="5"/>
  <c r="EY36" i="5"/>
  <c r="EW36" i="5"/>
  <c r="EU36" i="5"/>
  <c r="ES36" i="5"/>
  <c r="EP36" i="5"/>
  <c r="EN36" i="5"/>
  <c r="EL36" i="5"/>
  <c r="EJ36" i="5"/>
  <c r="EG36" i="5"/>
  <c r="EE36" i="5"/>
  <c r="EC36" i="5"/>
  <c r="EA36" i="5"/>
  <c r="DX36" i="5"/>
  <c r="DV36" i="5"/>
  <c r="DT36" i="5"/>
  <c r="DR36" i="5"/>
  <c r="DO36" i="5"/>
  <c r="DM36" i="5"/>
  <c r="DK36" i="5"/>
  <c r="DI36" i="5"/>
  <c r="DF36" i="5"/>
  <c r="DD36" i="5"/>
  <c r="DB36" i="5"/>
  <c r="CZ36" i="5"/>
  <c r="CW36" i="5"/>
  <c r="CU36" i="5"/>
  <c r="CS36" i="5"/>
  <c r="CQ36" i="5"/>
  <c r="CN36" i="5"/>
  <c r="CL36" i="5"/>
  <c r="CJ36" i="5"/>
  <c r="CH36" i="5"/>
  <c r="CE36" i="5"/>
  <c r="CC36" i="5"/>
  <c r="CA36" i="5"/>
  <c r="BY36" i="5"/>
  <c r="BV36" i="5"/>
  <c r="BT36" i="5"/>
  <c r="BR36" i="5"/>
  <c r="BP36" i="5"/>
  <c r="BM36" i="5"/>
  <c r="BK36" i="5"/>
  <c r="BI36" i="5"/>
  <c r="BG36" i="5"/>
  <c r="BD36" i="5"/>
  <c r="BB36" i="5"/>
  <c r="AZ36" i="5"/>
  <c r="AX36" i="5"/>
  <c r="AU36" i="5"/>
  <c r="AS36" i="5"/>
  <c r="AQ36" i="5"/>
  <c r="AO36" i="5"/>
  <c r="AJ36" i="5"/>
  <c r="AH36" i="5"/>
  <c r="AF36" i="5"/>
  <c r="AA36" i="5"/>
  <c r="Y36" i="5"/>
  <c r="W36" i="5"/>
  <c r="T36" i="5"/>
  <c r="R36" i="5"/>
  <c r="P36" i="5"/>
  <c r="N36" i="5"/>
  <c r="K36" i="5"/>
  <c r="I36" i="5"/>
  <c r="G36" i="5"/>
  <c r="E36" i="5"/>
  <c r="NG33" i="5"/>
  <c r="NE33" i="5"/>
  <c r="NC33" i="5"/>
  <c r="NA33" i="5"/>
  <c r="MX33" i="5"/>
  <c r="MV33" i="5"/>
  <c r="MT33" i="5"/>
  <c r="MR33" i="5"/>
  <c r="MO33" i="5"/>
  <c r="MM33" i="5"/>
  <c r="MK33" i="5"/>
  <c r="MI33" i="5"/>
  <c r="MF33" i="5"/>
  <c r="MD33" i="5"/>
  <c r="MB33" i="5"/>
  <c r="LZ33" i="5"/>
  <c r="LW33" i="5"/>
  <c r="LU33" i="5"/>
  <c r="LS33" i="5"/>
  <c r="LQ33" i="5"/>
  <c r="LN33" i="5"/>
  <c r="LL33" i="5"/>
  <c r="LJ33" i="5"/>
  <c r="LH33" i="5"/>
  <c r="LE33" i="5"/>
  <c r="LC33" i="5"/>
  <c r="LA33" i="5"/>
  <c r="KY33" i="5"/>
  <c r="KV33" i="5"/>
  <c r="KT33" i="5"/>
  <c r="KR33" i="5"/>
  <c r="KP33" i="5"/>
  <c r="KM33" i="5"/>
  <c r="KK33" i="5"/>
  <c r="KI33" i="5"/>
  <c r="KG33" i="5"/>
  <c r="KD33" i="5"/>
  <c r="KB33" i="5"/>
  <c r="JZ33" i="5"/>
  <c r="JX33" i="5"/>
  <c r="JU33" i="5"/>
  <c r="JS33" i="5"/>
  <c r="JQ33" i="5"/>
  <c r="JO33" i="5"/>
  <c r="JL33" i="5"/>
  <c r="JJ33" i="5"/>
  <c r="JH33" i="5"/>
  <c r="JF33" i="5"/>
  <c r="JC33" i="5"/>
  <c r="JA33" i="5"/>
  <c r="IY33" i="5"/>
  <c r="IW33" i="5"/>
  <c r="IT33" i="5"/>
  <c r="IR33" i="5"/>
  <c r="IP33" i="5"/>
  <c r="IN33" i="5"/>
  <c r="IK33" i="5"/>
  <c r="II33" i="5"/>
  <c r="IG33" i="5"/>
  <c r="IE33" i="5"/>
  <c r="IB33" i="5"/>
  <c r="HZ33" i="5"/>
  <c r="HX33" i="5"/>
  <c r="HV33" i="5"/>
  <c r="HS33" i="5"/>
  <c r="HQ33" i="5"/>
  <c r="HO33" i="5"/>
  <c r="HM33" i="5"/>
  <c r="HJ33" i="5"/>
  <c r="HH33" i="5"/>
  <c r="HF33" i="5"/>
  <c r="HD33" i="5"/>
  <c r="HA33" i="5"/>
  <c r="GY33" i="5"/>
  <c r="GW33" i="5"/>
  <c r="GU33" i="5"/>
  <c r="GR33" i="5"/>
  <c r="GP33" i="5"/>
  <c r="GN33" i="5"/>
  <c r="GL33" i="5"/>
  <c r="GI33" i="5"/>
  <c r="GG33" i="5"/>
  <c r="GE33" i="5"/>
  <c r="GC33" i="5"/>
  <c r="FZ33" i="5"/>
  <c r="FX33" i="5"/>
  <c r="FV33" i="5"/>
  <c r="FT33" i="5"/>
  <c r="FQ33" i="5"/>
  <c r="FO33" i="5"/>
  <c r="FM33" i="5"/>
  <c r="FK33" i="5"/>
  <c r="FH33" i="5"/>
  <c r="FF33" i="5"/>
  <c r="FD33" i="5"/>
  <c r="FB33" i="5"/>
  <c r="EY33" i="5"/>
  <c r="EW33" i="5"/>
  <c r="EU33" i="5"/>
  <c r="ES33" i="5"/>
  <c r="EP33" i="5"/>
  <c r="EN33" i="5"/>
  <c r="EL33" i="5"/>
  <c r="EJ33" i="5"/>
  <c r="EG33" i="5"/>
  <c r="EE33" i="5"/>
  <c r="EC33" i="5"/>
  <c r="EA33" i="5"/>
  <c r="DX33" i="5"/>
  <c r="DV33" i="5"/>
  <c r="DT33" i="5"/>
  <c r="DR33" i="5"/>
  <c r="DO33" i="5"/>
  <c r="DM33" i="5"/>
  <c r="DK33" i="5"/>
  <c r="DI33" i="5"/>
  <c r="DF33" i="5"/>
  <c r="DD33" i="5"/>
  <c r="DB33" i="5"/>
  <c r="CZ33" i="5"/>
  <c r="CW33" i="5"/>
  <c r="CU33" i="5"/>
  <c r="CS33" i="5"/>
  <c r="CQ33" i="5"/>
  <c r="CN33" i="5"/>
  <c r="CL33" i="5"/>
  <c r="CJ33" i="5"/>
  <c r="CH33" i="5"/>
  <c r="CE33" i="5"/>
  <c r="CC33" i="5"/>
  <c r="CA33" i="5"/>
  <c r="BY33" i="5"/>
  <c r="BV33" i="5"/>
  <c r="BT33" i="5"/>
  <c r="BR33" i="5"/>
  <c r="BP33" i="5"/>
  <c r="BM33" i="5"/>
  <c r="BK33" i="5"/>
  <c r="BI33" i="5"/>
  <c r="BG33" i="5"/>
  <c r="BD33" i="5"/>
  <c r="BB33" i="5"/>
  <c r="AZ33" i="5"/>
  <c r="AX33" i="5"/>
  <c r="AU33" i="5"/>
  <c r="AS33" i="5"/>
  <c r="AQ33" i="5"/>
  <c r="AO33" i="5"/>
  <c r="AJ33" i="5"/>
  <c r="AH33" i="5"/>
  <c r="AF33" i="5"/>
  <c r="AA33" i="5"/>
  <c r="Y33" i="5"/>
  <c r="W33" i="5"/>
  <c r="T33" i="5"/>
  <c r="R33" i="5"/>
  <c r="P33" i="5"/>
  <c r="N33" i="5"/>
  <c r="K33" i="5"/>
  <c r="I33" i="5"/>
  <c r="G33" i="5"/>
  <c r="E33" i="5"/>
  <c r="NG27" i="5"/>
  <c r="NE27" i="5"/>
  <c r="NC27" i="5"/>
  <c r="NA27" i="5"/>
  <c r="MX27" i="5"/>
  <c r="MV27" i="5"/>
  <c r="MT27" i="5"/>
  <c r="MR27" i="5"/>
  <c r="MO27" i="5"/>
  <c r="MM27" i="5"/>
  <c r="MK27" i="5"/>
  <c r="MI27" i="5"/>
  <c r="MF27" i="5"/>
  <c r="MD27" i="5"/>
  <c r="MB27" i="5"/>
  <c r="LZ27" i="5"/>
  <c r="LW27" i="5"/>
  <c r="LU27" i="5"/>
  <c r="LS27" i="5"/>
  <c r="LQ27" i="5"/>
  <c r="LN27" i="5"/>
  <c r="LL27" i="5"/>
  <c r="LJ27" i="5"/>
  <c r="LH27" i="5"/>
  <c r="LE27" i="5"/>
  <c r="LC27" i="5"/>
  <c r="LA27" i="5"/>
  <c r="KY27" i="5"/>
  <c r="KV27" i="5"/>
  <c r="KT27" i="5"/>
  <c r="KR27" i="5"/>
  <c r="KP27" i="5"/>
  <c r="KM27" i="5"/>
  <c r="KK27" i="5"/>
  <c r="KI27" i="5"/>
  <c r="KG27" i="5"/>
  <c r="KD27" i="5"/>
  <c r="KB27" i="5"/>
  <c r="JZ27" i="5"/>
  <c r="JX27" i="5"/>
  <c r="JU27" i="5"/>
  <c r="JS27" i="5"/>
  <c r="JQ27" i="5"/>
  <c r="JO27" i="5"/>
  <c r="JL27" i="5"/>
  <c r="JJ27" i="5"/>
  <c r="JH27" i="5"/>
  <c r="JF27" i="5"/>
  <c r="JC27" i="5"/>
  <c r="JA27" i="5"/>
  <c r="IY27" i="5"/>
  <c r="IW27" i="5"/>
  <c r="IT27" i="5"/>
  <c r="IR27" i="5"/>
  <c r="IP27" i="5"/>
  <c r="IN27" i="5"/>
  <c r="IK27" i="5"/>
  <c r="II27" i="5"/>
  <c r="IG27" i="5"/>
  <c r="IE27" i="5"/>
  <c r="IB27" i="5"/>
  <c r="HZ27" i="5"/>
  <c r="HX27" i="5"/>
  <c r="HV27" i="5"/>
  <c r="HS27" i="5"/>
  <c r="HQ27" i="5"/>
  <c r="HO27" i="5"/>
  <c r="HM27" i="5"/>
  <c r="HJ27" i="5"/>
  <c r="HH27" i="5"/>
  <c r="HF27" i="5"/>
  <c r="HD27" i="5"/>
  <c r="HA27" i="5"/>
  <c r="GY27" i="5"/>
  <c r="GW27" i="5"/>
  <c r="GU27" i="5"/>
  <c r="GR27" i="5"/>
  <c r="GP27" i="5"/>
  <c r="GN27" i="5"/>
  <c r="GL27" i="5"/>
  <c r="GI27" i="5"/>
  <c r="GG27" i="5"/>
  <c r="GE27" i="5"/>
  <c r="GC27" i="5"/>
  <c r="FZ27" i="5"/>
  <c r="FX27" i="5"/>
  <c r="FV27" i="5"/>
  <c r="FT27" i="5"/>
  <c r="FQ27" i="5"/>
  <c r="FO27" i="5"/>
  <c r="FM27" i="5"/>
  <c r="FK27" i="5"/>
  <c r="FH27" i="5"/>
  <c r="FF27" i="5"/>
  <c r="FD27" i="5"/>
  <c r="FB27" i="5"/>
  <c r="EY27" i="5"/>
  <c r="EW27" i="5"/>
  <c r="EU27" i="5"/>
  <c r="ES27" i="5"/>
  <c r="EP27" i="5"/>
  <c r="EN27" i="5"/>
  <c r="EL27" i="5"/>
  <c r="EJ27" i="5"/>
  <c r="EG27" i="5"/>
  <c r="EE27" i="5"/>
  <c r="EC27" i="5"/>
  <c r="EA27" i="5"/>
  <c r="DX27" i="5"/>
  <c r="DV27" i="5"/>
  <c r="DT27" i="5"/>
  <c r="DR27" i="5"/>
  <c r="DO27" i="5"/>
  <c r="DM27" i="5"/>
  <c r="DK27" i="5"/>
  <c r="DI27" i="5"/>
  <c r="DF27" i="5"/>
  <c r="DD27" i="5"/>
  <c r="DB27" i="5"/>
  <c r="CZ27" i="5"/>
  <c r="CW27" i="5"/>
  <c r="CU27" i="5"/>
  <c r="CS27" i="5"/>
  <c r="CQ27" i="5"/>
  <c r="CN27" i="5"/>
  <c r="CL27" i="5"/>
  <c r="CJ27" i="5"/>
  <c r="CH27" i="5"/>
  <c r="CE27" i="5"/>
  <c r="CC27" i="5"/>
  <c r="CA27" i="5"/>
  <c r="BY27" i="5"/>
  <c r="BV27" i="5"/>
  <c r="BT27" i="5"/>
  <c r="BR27" i="5"/>
  <c r="BP27" i="5"/>
  <c r="BM27" i="5"/>
  <c r="BK27" i="5"/>
  <c r="BI27" i="5"/>
  <c r="BG27" i="5"/>
  <c r="BD27" i="5"/>
  <c r="BB27" i="5"/>
  <c r="AZ27" i="5"/>
  <c r="AX27" i="5"/>
  <c r="AU27" i="5"/>
  <c r="AS27" i="5"/>
  <c r="AQ27" i="5"/>
  <c r="AO27" i="5"/>
  <c r="AJ27" i="5"/>
  <c r="AH27" i="5"/>
  <c r="AF27" i="5"/>
  <c r="AA27" i="5"/>
  <c r="Y27" i="5"/>
  <c r="W27" i="5"/>
  <c r="T27" i="5"/>
  <c r="R27" i="5"/>
  <c r="P27" i="5"/>
  <c r="N27" i="5"/>
  <c r="K27" i="5"/>
  <c r="I27" i="5"/>
  <c r="G27" i="5"/>
  <c r="E27" i="5"/>
  <c r="NG24" i="5"/>
  <c r="NE24" i="5"/>
  <c r="NC24" i="5"/>
  <c r="NA24" i="5"/>
  <c r="MX24" i="5"/>
  <c r="MV24" i="5"/>
  <c r="MT24" i="5"/>
  <c r="MR24" i="5"/>
  <c r="MO24" i="5"/>
  <c r="MM24" i="5"/>
  <c r="MK24" i="5"/>
  <c r="MI24" i="5"/>
  <c r="MF24" i="5"/>
  <c r="MD24" i="5"/>
  <c r="MB24" i="5"/>
  <c r="LZ24" i="5"/>
  <c r="LW24" i="5"/>
  <c r="LU24" i="5"/>
  <c r="LS24" i="5"/>
  <c r="LQ24" i="5"/>
  <c r="LN24" i="5"/>
  <c r="LL24" i="5"/>
  <c r="LJ24" i="5"/>
  <c r="LH24" i="5"/>
  <c r="LE24" i="5"/>
  <c r="LC24" i="5"/>
  <c r="LA24" i="5"/>
  <c r="KY24" i="5"/>
  <c r="KV24" i="5"/>
  <c r="KT24" i="5"/>
  <c r="KR24" i="5"/>
  <c r="KP24" i="5"/>
  <c r="KM24" i="5"/>
  <c r="KK24" i="5"/>
  <c r="KI24" i="5"/>
  <c r="KG24" i="5"/>
  <c r="KD24" i="5"/>
  <c r="KB24" i="5"/>
  <c r="JZ24" i="5"/>
  <c r="JX24" i="5"/>
  <c r="JU24" i="5"/>
  <c r="JS24" i="5"/>
  <c r="JQ24" i="5"/>
  <c r="JO24" i="5"/>
  <c r="JL24" i="5"/>
  <c r="JJ24" i="5"/>
  <c r="JH24" i="5"/>
  <c r="JF24" i="5"/>
  <c r="JC24" i="5"/>
  <c r="JA24" i="5"/>
  <c r="IY24" i="5"/>
  <c r="IW24" i="5"/>
  <c r="IT24" i="5"/>
  <c r="IR24" i="5"/>
  <c r="IP24" i="5"/>
  <c r="IN24" i="5"/>
  <c r="IK24" i="5"/>
  <c r="II24" i="5"/>
  <c r="IG24" i="5"/>
  <c r="IE24" i="5"/>
  <c r="IB24" i="5"/>
  <c r="HZ24" i="5"/>
  <c r="HX24" i="5"/>
  <c r="HV24" i="5"/>
  <c r="HS24" i="5"/>
  <c r="HQ24" i="5"/>
  <c r="HO24" i="5"/>
  <c r="HM24" i="5"/>
  <c r="HJ24" i="5"/>
  <c r="HH24" i="5"/>
  <c r="HF24" i="5"/>
  <c r="HD24" i="5"/>
  <c r="HA24" i="5"/>
  <c r="GY24" i="5"/>
  <c r="GW24" i="5"/>
  <c r="GU24" i="5"/>
  <c r="GR24" i="5"/>
  <c r="GP24" i="5"/>
  <c r="GN24" i="5"/>
  <c r="GL24" i="5"/>
  <c r="GI24" i="5"/>
  <c r="GG24" i="5"/>
  <c r="GE24" i="5"/>
  <c r="GC24" i="5"/>
  <c r="FZ24" i="5"/>
  <c r="FX24" i="5"/>
  <c r="FV24" i="5"/>
  <c r="FT24" i="5"/>
  <c r="FQ24" i="5"/>
  <c r="FO24" i="5"/>
  <c r="FM24" i="5"/>
  <c r="FK24" i="5"/>
  <c r="FH24" i="5"/>
  <c r="FF24" i="5"/>
  <c r="FD24" i="5"/>
  <c r="FB24" i="5"/>
  <c r="EY24" i="5"/>
  <c r="EW24" i="5"/>
  <c r="EU24" i="5"/>
  <c r="ES24" i="5"/>
  <c r="EP24" i="5"/>
  <c r="EN24" i="5"/>
  <c r="EL24" i="5"/>
  <c r="EJ24" i="5"/>
  <c r="EG24" i="5"/>
  <c r="EE24" i="5"/>
  <c r="EC24" i="5"/>
  <c r="EA24" i="5"/>
  <c r="DX24" i="5"/>
  <c r="DV24" i="5"/>
  <c r="DT24" i="5"/>
  <c r="DR24" i="5"/>
  <c r="DO24" i="5"/>
  <c r="DM24" i="5"/>
  <c r="DK24" i="5"/>
  <c r="DI24" i="5"/>
  <c r="DF24" i="5"/>
  <c r="DD24" i="5"/>
  <c r="DB24" i="5"/>
  <c r="CZ24" i="5"/>
  <c r="CW24" i="5"/>
  <c r="CU24" i="5"/>
  <c r="CS24" i="5"/>
  <c r="CQ24" i="5"/>
  <c r="CN24" i="5"/>
  <c r="CL24" i="5"/>
  <c r="CJ24" i="5"/>
  <c r="CH24" i="5"/>
  <c r="CE24" i="5"/>
  <c r="CC24" i="5"/>
  <c r="CA24" i="5"/>
  <c r="BY24" i="5"/>
  <c r="BV24" i="5"/>
  <c r="BT24" i="5"/>
  <c r="BR24" i="5"/>
  <c r="BP24" i="5"/>
  <c r="BM24" i="5"/>
  <c r="BK24" i="5"/>
  <c r="BI24" i="5"/>
  <c r="BG24" i="5"/>
  <c r="BD24" i="5"/>
  <c r="BB24" i="5"/>
  <c r="AZ24" i="5"/>
  <c r="AX24" i="5"/>
  <c r="AU24" i="5"/>
  <c r="AS24" i="5"/>
  <c r="AQ24" i="5"/>
  <c r="AO24" i="5"/>
  <c r="AJ24" i="5"/>
  <c r="AH24" i="5"/>
  <c r="AF24" i="5"/>
  <c r="AA24" i="5"/>
  <c r="Y24" i="5"/>
  <c r="W24" i="5"/>
  <c r="T24" i="5"/>
  <c r="R24" i="5"/>
  <c r="P24" i="5"/>
  <c r="N24" i="5"/>
  <c r="K24" i="5"/>
  <c r="I24" i="5"/>
  <c r="G24" i="5"/>
  <c r="E24" i="5"/>
  <c r="NG21" i="5"/>
  <c r="NE21" i="5"/>
  <c r="NC21" i="5"/>
  <c r="NA21" i="5"/>
  <c r="MX21" i="5"/>
  <c r="MV21" i="5"/>
  <c r="MT21" i="5"/>
  <c r="MR21" i="5"/>
  <c r="MO21" i="5"/>
  <c r="MM21" i="5"/>
  <c r="MK21" i="5"/>
  <c r="MI21" i="5"/>
  <c r="MF21" i="5"/>
  <c r="MD21" i="5"/>
  <c r="MB21" i="5"/>
  <c r="LZ21" i="5"/>
  <c r="LW21" i="5"/>
  <c r="LU21" i="5"/>
  <c r="LS21" i="5"/>
  <c r="LQ21" i="5"/>
  <c r="LN21" i="5"/>
  <c r="LL21" i="5"/>
  <c r="LJ21" i="5"/>
  <c r="LH21" i="5"/>
  <c r="LE21" i="5"/>
  <c r="LC21" i="5"/>
  <c r="LA21" i="5"/>
  <c r="KY21" i="5"/>
  <c r="KV21" i="5"/>
  <c r="KT21" i="5"/>
  <c r="KR21" i="5"/>
  <c r="KP21" i="5"/>
  <c r="KM21" i="5"/>
  <c r="KK21" i="5"/>
  <c r="KI21" i="5"/>
  <c r="KG21" i="5"/>
  <c r="KD21" i="5"/>
  <c r="KB21" i="5"/>
  <c r="JZ21" i="5"/>
  <c r="JX21" i="5"/>
  <c r="JU21" i="5"/>
  <c r="JS21" i="5"/>
  <c r="JQ21" i="5"/>
  <c r="JO21" i="5"/>
  <c r="JL21" i="5"/>
  <c r="JJ21" i="5"/>
  <c r="JH21" i="5"/>
  <c r="JF21" i="5"/>
  <c r="JC21" i="5"/>
  <c r="JA21" i="5"/>
  <c r="IY21" i="5"/>
  <c r="IW21" i="5"/>
  <c r="IT21" i="5"/>
  <c r="IR21" i="5"/>
  <c r="IP21" i="5"/>
  <c r="IN21" i="5"/>
  <c r="IK21" i="5"/>
  <c r="II21" i="5"/>
  <c r="IG21" i="5"/>
  <c r="IE21" i="5"/>
  <c r="IB21" i="5"/>
  <c r="HZ21" i="5"/>
  <c r="HX21" i="5"/>
  <c r="HV21" i="5"/>
  <c r="HS21" i="5"/>
  <c r="HQ21" i="5"/>
  <c r="HO21" i="5"/>
  <c r="HM21" i="5"/>
  <c r="HJ21" i="5"/>
  <c r="HH21" i="5"/>
  <c r="HF21" i="5"/>
  <c r="HD21" i="5"/>
  <c r="HA21" i="5"/>
  <c r="GY21" i="5"/>
  <c r="GW21" i="5"/>
  <c r="GU21" i="5"/>
  <c r="GR21" i="5"/>
  <c r="GP21" i="5"/>
  <c r="GN21" i="5"/>
  <c r="GL21" i="5"/>
  <c r="GI21" i="5"/>
  <c r="GG21" i="5"/>
  <c r="GE21" i="5"/>
  <c r="GC21" i="5"/>
  <c r="FZ21" i="5"/>
  <c r="FX21" i="5"/>
  <c r="FV21" i="5"/>
  <c r="FT21" i="5"/>
  <c r="FQ21" i="5"/>
  <c r="FO21" i="5"/>
  <c r="FM21" i="5"/>
  <c r="FK21" i="5"/>
  <c r="FH21" i="5"/>
  <c r="FF21" i="5"/>
  <c r="FD21" i="5"/>
  <c r="FB21" i="5"/>
  <c r="EY21" i="5"/>
  <c r="EW21" i="5"/>
  <c r="EU21" i="5"/>
  <c r="ES21" i="5"/>
  <c r="EP21" i="5"/>
  <c r="EN21" i="5"/>
  <c r="EL21" i="5"/>
  <c r="EJ21" i="5"/>
  <c r="EG21" i="5"/>
  <c r="EE21" i="5"/>
  <c r="EC21" i="5"/>
  <c r="EA21" i="5"/>
  <c r="DX21" i="5"/>
  <c r="DV21" i="5"/>
  <c r="DT21" i="5"/>
  <c r="DR21" i="5"/>
  <c r="DO21" i="5"/>
  <c r="DM21" i="5"/>
  <c r="DK21" i="5"/>
  <c r="DI21" i="5"/>
  <c r="DF21" i="5"/>
  <c r="DD21" i="5"/>
  <c r="DB21" i="5"/>
  <c r="CZ21" i="5"/>
  <c r="CW21" i="5"/>
  <c r="CU21" i="5"/>
  <c r="CS21" i="5"/>
  <c r="CQ21" i="5"/>
  <c r="CN21" i="5"/>
  <c r="CL21" i="5"/>
  <c r="CJ21" i="5"/>
  <c r="CH21" i="5"/>
  <c r="CE21" i="5"/>
  <c r="CC21" i="5"/>
  <c r="CA21" i="5"/>
  <c r="BY21" i="5"/>
  <c r="BV21" i="5"/>
  <c r="BT21" i="5"/>
  <c r="BR21" i="5"/>
  <c r="BP21" i="5"/>
  <c r="BM21" i="5"/>
  <c r="BK21" i="5"/>
  <c r="BI21" i="5"/>
  <c r="BG21" i="5"/>
  <c r="BD21" i="5"/>
  <c r="BB21" i="5"/>
  <c r="AZ21" i="5"/>
  <c r="AX21" i="5"/>
  <c r="AU21" i="5"/>
  <c r="AS21" i="5"/>
  <c r="AQ21" i="5"/>
  <c r="AO21" i="5"/>
  <c r="AJ21" i="5"/>
  <c r="AH21" i="5"/>
  <c r="AF21" i="5"/>
  <c r="AA21" i="5"/>
  <c r="Y21" i="5"/>
  <c r="W21" i="5"/>
  <c r="T21" i="5"/>
  <c r="R21" i="5"/>
  <c r="P21" i="5"/>
  <c r="N21" i="5"/>
  <c r="K21" i="5"/>
  <c r="I21" i="5"/>
  <c r="G21" i="5"/>
  <c r="E21" i="5"/>
  <c r="NG18" i="5"/>
  <c r="NE18" i="5"/>
  <c r="NC18" i="5"/>
  <c r="NA18" i="5"/>
  <c r="MX18" i="5"/>
  <c r="MV18" i="5"/>
  <c r="MT18" i="5"/>
  <c r="MR18" i="5"/>
  <c r="MO18" i="5"/>
  <c r="MM18" i="5"/>
  <c r="MK18" i="5"/>
  <c r="MI18" i="5"/>
  <c r="MF18" i="5"/>
  <c r="MD18" i="5"/>
  <c r="MB18" i="5"/>
  <c r="LZ18" i="5"/>
  <c r="LW18" i="5"/>
  <c r="LU18" i="5"/>
  <c r="LS18" i="5"/>
  <c r="LQ18" i="5"/>
  <c r="LN18" i="5"/>
  <c r="LL18" i="5"/>
  <c r="LJ18" i="5"/>
  <c r="LH18" i="5"/>
  <c r="LE18" i="5"/>
  <c r="LC18" i="5"/>
  <c r="LA18" i="5"/>
  <c r="KY18" i="5"/>
  <c r="KV18" i="5"/>
  <c r="KT18" i="5"/>
  <c r="KR18" i="5"/>
  <c r="KP18" i="5"/>
  <c r="KM18" i="5"/>
  <c r="KK18" i="5"/>
  <c r="KI18" i="5"/>
  <c r="KG18" i="5"/>
  <c r="KD18" i="5"/>
  <c r="KB18" i="5"/>
  <c r="JZ18" i="5"/>
  <c r="JX18" i="5"/>
  <c r="JU18" i="5"/>
  <c r="JS18" i="5"/>
  <c r="JQ18" i="5"/>
  <c r="JO18" i="5"/>
  <c r="JL18" i="5"/>
  <c r="JJ18" i="5"/>
  <c r="JH18" i="5"/>
  <c r="JF18" i="5"/>
  <c r="JC18" i="5"/>
  <c r="JA18" i="5"/>
  <c r="IY18" i="5"/>
  <c r="IW18" i="5"/>
  <c r="IT18" i="5"/>
  <c r="IR18" i="5"/>
  <c r="IP18" i="5"/>
  <c r="IN18" i="5"/>
  <c r="IK18" i="5"/>
  <c r="II18" i="5"/>
  <c r="IG18" i="5"/>
  <c r="IE18" i="5"/>
  <c r="IB18" i="5"/>
  <c r="HZ18" i="5"/>
  <c r="HX18" i="5"/>
  <c r="HV18" i="5"/>
  <c r="HS18" i="5"/>
  <c r="HQ18" i="5"/>
  <c r="HO18" i="5"/>
  <c r="HM18" i="5"/>
  <c r="HJ18" i="5"/>
  <c r="HH18" i="5"/>
  <c r="HF18" i="5"/>
  <c r="HD18" i="5"/>
  <c r="HA18" i="5"/>
  <c r="GY18" i="5"/>
  <c r="GW18" i="5"/>
  <c r="GU18" i="5"/>
  <c r="GR18" i="5"/>
  <c r="GP18" i="5"/>
  <c r="GN18" i="5"/>
  <c r="GL18" i="5"/>
  <c r="GI18" i="5"/>
  <c r="GG18" i="5"/>
  <c r="GE18" i="5"/>
  <c r="GC18" i="5"/>
  <c r="FZ18" i="5"/>
  <c r="FX18" i="5"/>
  <c r="FV18" i="5"/>
  <c r="FT18" i="5"/>
  <c r="FQ18" i="5"/>
  <c r="FO18" i="5"/>
  <c r="FM18" i="5"/>
  <c r="FK18" i="5"/>
  <c r="FH18" i="5"/>
  <c r="FF18" i="5"/>
  <c r="FD18" i="5"/>
  <c r="FB18" i="5"/>
  <c r="EY18" i="5"/>
  <c r="EW18" i="5"/>
  <c r="EU18" i="5"/>
  <c r="ES18" i="5"/>
  <c r="EP18" i="5"/>
  <c r="EN18" i="5"/>
  <c r="EL18" i="5"/>
  <c r="EJ18" i="5"/>
  <c r="EG18" i="5"/>
  <c r="EE18" i="5"/>
  <c r="EC18" i="5"/>
  <c r="EA18" i="5"/>
  <c r="DX18" i="5"/>
  <c r="DV18" i="5"/>
  <c r="DT18" i="5"/>
  <c r="DR18" i="5"/>
  <c r="DO18" i="5"/>
  <c r="DM18" i="5"/>
  <c r="DK18" i="5"/>
  <c r="DI18" i="5"/>
  <c r="DF18" i="5"/>
  <c r="DD18" i="5"/>
  <c r="DB18" i="5"/>
  <c r="CZ18" i="5"/>
  <c r="CW18" i="5"/>
  <c r="CU18" i="5"/>
  <c r="CS18" i="5"/>
  <c r="CQ18" i="5"/>
  <c r="CN18" i="5"/>
  <c r="CL18" i="5"/>
  <c r="CJ18" i="5"/>
  <c r="CH18" i="5"/>
  <c r="CE18" i="5"/>
  <c r="CC18" i="5"/>
  <c r="CA18" i="5"/>
  <c r="BY18" i="5"/>
  <c r="BV18" i="5"/>
  <c r="BT18" i="5"/>
  <c r="BR18" i="5"/>
  <c r="BP18" i="5"/>
  <c r="BM18" i="5"/>
  <c r="BK18" i="5"/>
  <c r="BI18" i="5"/>
  <c r="BG18" i="5"/>
  <c r="BD18" i="5"/>
  <c r="BB18" i="5"/>
  <c r="AZ18" i="5"/>
  <c r="AX18" i="5"/>
  <c r="AU18" i="5"/>
  <c r="AS18" i="5"/>
  <c r="AQ18" i="5"/>
  <c r="AO18" i="5"/>
  <c r="AJ18" i="5"/>
  <c r="AH18" i="5"/>
  <c r="AF18" i="5"/>
  <c r="AA18" i="5"/>
  <c r="Y18" i="5"/>
  <c r="W18" i="5"/>
  <c r="T18" i="5"/>
  <c r="R18" i="5"/>
  <c r="P18" i="5"/>
  <c r="N18" i="5"/>
  <c r="K18" i="5"/>
  <c r="I18" i="5"/>
  <c r="G18" i="5"/>
  <c r="E18" i="5"/>
  <c r="NG15" i="5"/>
  <c r="NE15" i="5"/>
  <c r="NC15" i="5"/>
  <c r="NA15" i="5"/>
  <c r="MX15" i="5"/>
  <c r="MV15" i="5"/>
  <c r="MT15" i="5"/>
  <c r="MR15" i="5"/>
  <c r="MO15" i="5"/>
  <c r="MM15" i="5"/>
  <c r="MK15" i="5"/>
  <c r="MI15" i="5"/>
  <c r="MF15" i="5"/>
  <c r="MD15" i="5"/>
  <c r="MB15" i="5"/>
  <c r="LZ15" i="5"/>
  <c r="LW15" i="5"/>
  <c r="LU15" i="5"/>
  <c r="LS15" i="5"/>
  <c r="LQ15" i="5"/>
  <c r="LN15" i="5"/>
  <c r="LL15" i="5"/>
  <c r="LJ15" i="5"/>
  <c r="LH15" i="5"/>
  <c r="LE15" i="5"/>
  <c r="LC15" i="5"/>
  <c r="LA15" i="5"/>
  <c r="KY15" i="5"/>
  <c r="KV15" i="5"/>
  <c r="KT15" i="5"/>
  <c r="KR15" i="5"/>
  <c r="KP15" i="5"/>
  <c r="KM15" i="5"/>
  <c r="KK15" i="5"/>
  <c r="KI15" i="5"/>
  <c r="KG15" i="5"/>
  <c r="KD15" i="5"/>
  <c r="KB15" i="5"/>
  <c r="JZ15" i="5"/>
  <c r="JX15" i="5"/>
  <c r="JU15" i="5"/>
  <c r="JS15" i="5"/>
  <c r="JQ15" i="5"/>
  <c r="JO15" i="5"/>
  <c r="JL15" i="5"/>
  <c r="JJ15" i="5"/>
  <c r="JH15" i="5"/>
  <c r="JF15" i="5"/>
  <c r="JC15" i="5"/>
  <c r="JA15" i="5"/>
  <c r="IY15" i="5"/>
  <c r="IW15" i="5"/>
  <c r="IT15" i="5"/>
  <c r="IR15" i="5"/>
  <c r="IP15" i="5"/>
  <c r="IN15" i="5"/>
  <c r="IK15" i="5"/>
  <c r="II15" i="5"/>
  <c r="IG15" i="5"/>
  <c r="IE15" i="5"/>
  <c r="IB15" i="5"/>
  <c r="HZ15" i="5"/>
  <c r="HX15" i="5"/>
  <c r="HV15" i="5"/>
  <c r="HS15" i="5"/>
  <c r="HQ15" i="5"/>
  <c r="HO15" i="5"/>
  <c r="HM15" i="5"/>
  <c r="HJ15" i="5"/>
  <c r="HH15" i="5"/>
  <c r="HF15" i="5"/>
  <c r="HD15" i="5"/>
  <c r="HA15" i="5"/>
  <c r="GY15" i="5"/>
  <c r="GW15" i="5"/>
  <c r="GU15" i="5"/>
  <c r="GR15" i="5"/>
  <c r="GP15" i="5"/>
  <c r="GN15" i="5"/>
  <c r="GL15" i="5"/>
  <c r="GI15" i="5"/>
  <c r="GG15" i="5"/>
  <c r="GE15" i="5"/>
  <c r="GC15" i="5"/>
  <c r="FZ15" i="5"/>
  <c r="FX15" i="5"/>
  <c r="FV15" i="5"/>
  <c r="FT15" i="5"/>
  <c r="FQ15" i="5"/>
  <c r="FO15" i="5"/>
  <c r="FM15" i="5"/>
  <c r="FK15" i="5"/>
  <c r="FH15" i="5"/>
  <c r="FF15" i="5"/>
  <c r="FD15" i="5"/>
  <c r="FB15" i="5"/>
  <c r="EY15" i="5"/>
  <c r="EW15" i="5"/>
  <c r="EU15" i="5"/>
  <c r="ES15" i="5"/>
  <c r="EP15" i="5"/>
  <c r="EN15" i="5"/>
  <c r="EL15" i="5"/>
  <c r="EJ15" i="5"/>
  <c r="EG15" i="5"/>
  <c r="EE15" i="5"/>
  <c r="EC15" i="5"/>
  <c r="EA15" i="5"/>
  <c r="DX15" i="5"/>
  <c r="DV15" i="5"/>
  <c r="DT15" i="5"/>
  <c r="DR15" i="5"/>
  <c r="DO15" i="5"/>
  <c r="DM15" i="5"/>
  <c r="DK15" i="5"/>
  <c r="DI15" i="5"/>
  <c r="DF15" i="5"/>
  <c r="DD15" i="5"/>
  <c r="DB15" i="5"/>
  <c r="CZ15" i="5"/>
  <c r="CW15" i="5"/>
  <c r="CU15" i="5"/>
  <c r="CS15" i="5"/>
  <c r="CQ15" i="5"/>
  <c r="CN15" i="5"/>
  <c r="CL15" i="5"/>
  <c r="CJ15" i="5"/>
  <c r="CH15" i="5"/>
  <c r="CE15" i="5"/>
  <c r="CC15" i="5"/>
  <c r="CA15" i="5"/>
  <c r="BY15" i="5"/>
  <c r="BV15" i="5"/>
  <c r="BT15" i="5"/>
  <c r="BR15" i="5"/>
  <c r="BP15" i="5"/>
  <c r="BM15" i="5"/>
  <c r="BK15" i="5"/>
  <c r="BI15" i="5"/>
  <c r="BG15" i="5"/>
  <c r="BD15" i="5"/>
  <c r="BB15" i="5"/>
  <c r="AZ15" i="5"/>
  <c r="AX15" i="5"/>
  <c r="AU15" i="5"/>
  <c r="AS15" i="5"/>
  <c r="AQ15" i="5"/>
  <c r="AO15" i="5"/>
  <c r="AJ15" i="5"/>
  <c r="AH15" i="5"/>
  <c r="AF15" i="5"/>
  <c r="AA15" i="5"/>
  <c r="Y15" i="5"/>
  <c r="W15" i="5"/>
  <c r="T15" i="5"/>
  <c r="R15" i="5"/>
  <c r="P15" i="5"/>
  <c r="N15" i="5"/>
  <c r="K15" i="5"/>
  <c r="I15" i="5"/>
  <c r="G15" i="5"/>
  <c r="E15" i="5"/>
  <c r="NG12" i="5"/>
  <c r="NE12" i="5"/>
  <c r="NC12" i="5"/>
  <c r="NA12" i="5"/>
  <c r="MX12" i="5"/>
  <c r="MV12" i="5"/>
  <c r="MT12" i="5"/>
  <c r="MR12" i="5"/>
  <c r="MO12" i="5"/>
  <c r="MM12" i="5"/>
  <c r="MK12" i="5"/>
  <c r="MI12" i="5"/>
  <c r="MF12" i="5"/>
  <c r="MD12" i="5"/>
  <c r="MB12" i="5"/>
  <c r="LZ12" i="5"/>
  <c r="LW12" i="5"/>
  <c r="LU12" i="5"/>
  <c r="LS12" i="5"/>
  <c r="LQ12" i="5"/>
  <c r="LN12" i="5"/>
  <c r="LL12" i="5"/>
  <c r="LJ12" i="5"/>
  <c r="LH12" i="5"/>
  <c r="LE12" i="5"/>
  <c r="LC12" i="5"/>
  <c r="LA12" i="5"/>
  <c r="KY12" i="5"/>
  <c r="KV12" i="5"/>
  <c r="KT12" i="5"/>
  <c r="KR12" i="5"/>
  <c r="KP12" i="5"/>
  <c r="KM12" i="5"/>
  <c r="KK12" i="5"/>
  <c r="KI12" i="5"/>
  <c r="KG12" i="5"/>
  <c r="KD12" i="5"/>
  <c r="KB12" i="5"/>
  <c r="JZ12" i="5"/>
  <c r="JX12" i="5"/>
  <c r="JU12" i="5"/>
  <c r="JS12" i="5"/>
  <c r="JQ12" i="5"/>
  <c r="JO12" i="5"/>
  <c r="JL12" i="5"/>
  <c r="JJ12" i="5"/>
  <c r="JH12" i="5"/>
  <c r="JF12" i="5"/>
  <c r="JC12" i="5"/>
  <c r="JA12" i="5"/>
  <c r="IY12" i="5"/>
  <c r="IW12" i="5"/>
  <c r="IT12" i="5"/>
  <c r="IR12" i="5"/>
  <c r="IP12" i="5"/>
  <c r="IN12" i="5"/>
  <c r="IK12" i="5"/>
  <c r="II12" i="5"/>
  <c r="IG12" i="5"/>
  <c r="IE12" i="5"/>
  <c r="IB12" i="5"/>
  <c r="HZ12" i="5"/>
  <c r="HX12" i="5"/>
  <c r="HV12" i="5"/>
  <c r="HS12" i="5"/>
  <c r="HQ12" i="5"/>
  <c r="HO12" i="5"/>
  <c r="HM12" i="5"/>
  <c r="HJ12" i="5"/>
  <c r="HH12" i="5"/>
  <c r="HF12" i="5"/>
  <c r="HD12" i="5"/>
  <c r="HA12" i="5"/>
  <c r="GY12" i="5"/>
  <c r="GW12" i="5"/>
  <c r="GU12" i="5"/>
  <c r="GR12" i="5"/>
  <c r="GP12" i="5"/>
  <c r="GN12" i="5"/>
  <c r="GL12" i="5"/>
  <c r="GI12" i="5"/>
  <c r="GG12" i="5"/>
  <c r="GE12" i="5"/>
  <c r="GC12" i="5"/>
  <c r="FZ12" i="5"/>
  <c r="FX12" i="5"/>
  <c r="FV12" i="5"/>
  <c r="FT12" i="5"/>
  <c r="FQ12" i="5"/>
  <c r="FO12" i="5"/>
  <c r="FM12" i="5"/>
  <c r="FK12" i="5"/>
  <c r="FH12" i="5"/>
  <c r="FF12" i="5"/>
  <c r="FD12" i="5"/>
  <c r="FB12" i="5"/>
  <c r="EY12" i="5"/>
  <c r="EW12" i="5"/>
  <c r="EU12" i="5"/>
  <c r="ES12" i="5"/>
  <c r="EP12" i="5"/>
  <c r="EN12" i="5"/>
  <c r="EL12" i="5"/>
  <c r="EJ12" i="5"/>
  <c r="EG12" i="5"/>
  <c r="EE12" i="5"/>
  <c r="EC12" i="5"/>
  <c r="EA12" i="5"/>
  <c r="DX12" i="5"/>
  <c r="DV12" i="5"/>
  <c r="DT12" i="5"/>
  <c r="DR12" i="5"/>
  <c r="DO12" i="5"/>
  <c r="DM12" i="5"/>
  <c r="DK12" i="5"/>
  <c r="DI12" i="5"/>
  <c r="DF12" i="5"/>
  <c r="DD12" i="5"/>
  <c r="DB12" i="5"/>
  <c r="CZ12" i="5"/>
  <c r="CW12" i="5"/>
  <c r="CU12" i="5"/>
  <c r="CS12" i="5"/>
  <c r="CQ12" i="5"/>
  <c r="CN12" i="5"/>
  <c r="CL12" i="5"/>
  <c r="CJ12" i="5"/>
  <c r="CH12" i="5"/>
  <c r="CE12" i="5"/>
  <c r="CC12" i="5"/>
  <c r="CA12" i="5"/>
  <c r="BY12" i="5"/>
  <c r="BV12" i="5"/>
  <c r="BT12" i="5"/>
  <c r="BR12" i="5"/>
  <c r="BP12" i="5"/>
  <c r="BM12" i="5"/>
  <c r="BK12" i="5"/>
  <c r="BI12" i="5"/>
  <c r="BG12" i="5"/>
  <c r="BD12" i="5"/>
  <c r="BB12" i="5"/>
  <c r="AZ12" i="5"/>
  <c r="AX12" i="5"/>
  <c r="AU12" i="5"/>
  <c r="AS12" i="5"/>
  <c r="AQ12" i="5"/>
  <c r="AO12" i="5"/>
  <c r="AJ12" i="5"/>
  <c r="AH12" i="5"/>
  <c r="AF12" i="5"/>
  <c r="AA12" i="5"/>
  <c r="Y12" i="5"/>
  <c r="W12" i="5"/>
  <c r="T12" i="5"/>
  <c r="R12" i="5"/>
  <c r="P12" i="5"/>
  <c r="N12" i="5"/>
  <c r="K12" i="5"/>
  <c r="I12" i="5"/>
  <c r="G12" i="5"/>
  <c r="E12" i="5"/>
  <c r="NG9" i="5"/>
  <c r="NE9" i="5"/>
  <c r="NC9" i="5"/>
  <c r="NA9" i="5"/>
  <c r="MX9" i="5"/>
  <c r="MV9" i="5"/>
  <c r="MT9" i="5"/>
  <c r="MR9" i="5"/>
  <c r="MO9" i="5"/>
  <c r="MM9" i="5"/>
  <c r="MK9" i="5"/>
  <c r="MI9" i="5"/>
  <c r="MF9" i="5"/>
  <c r="MD9" i="5"/>
  <c r="MB9" i="5"/>
  <c r="LZ9" i="5"/>
  <c r="LW9" i="5"/>
  <c r="LU9" i="5"/>
  <c r="LS9" i="5"/>
  <c r="LQ9" i="5"/>
  <c r="LN9" i="5"/>
  <c r="LL9" i="5"/>
  <c r="LJ9" i="5"/>
  <c r="LH9" i="5"/>
  <c r="LE9" i="5"/>
  <c r="LC9" i="5"/>
  <c r="LA9" i="5"/>
  <c r="KY9" i="5"/>
  <c r="KV9" i="5"/>
  <c r="KT9" i="5"/>
  <c r="KR9" i="5"/>
  <c r="KP9" i="5"/>
  <c r="KM9" i="5"/>
  <c r="KK9" i="5"/>
  <c r="KI9" i="5"/>
  <c r="KG9" i="5"/>
  <c r="KD9" i="5"/>
  <c r="KB9" i="5"/>
  <c r="JZ9" i="5"/>
  <c r="JX9" i="5"/>
  <c r="JU9" i="5"/>
  <c r="JS9" i="5"/>
  <c r="JQ9" i="5"/>
  <c r="JO9" i="5"/>
  <c r="JL9" i="5"/>
  <c r="JJ9" i="5"/>
  <c r="JH9" i="5"/>
  <c r="JF9" i="5"/>
  <c r="JC9" i="5"/>
  <c r="JA9" i="5"/>
  <c r="IY9" i="5"/>
  <c r="IW9" i="5"/>
  <c r="IT9" i="5"/>
  <c r="IR9" i="5"/>
  <c r="IP9" i="5"/>
  <c r="IN9" i="5"/>
  <c r="IK9" i="5"/>
  <c r="II9" i="5"/>
  <c r="IG9" i="5"/>
  <c r="IE9" i="5"/>
  <c r="IB9" i="5"/>
  <c r="HZ9" i="5"/>
  <c r="HX9" i="5"/>
  <c r="HV9" i="5"/>
  <c r="HS9" i="5"/>
  <c r="HQ9" i="5"/>
  <c r="HO9" i="5"/>
  <c r="HM9" i="5"/>
  <c r="HJ9" i="5"/>
  <c r="HH9" i="5"/>
  <c r="HF9" i="5"/>
  <c r="HD9" i="5"/>
  <c r="HA9" i="5"/>
  <c r="GY9" i="5"/>
  <c r="GW9" i="5"/>
  <c r="GU9" i="5"/>
  <c r="GR9" i="5"/>
  <c r="GP9" i="5"/>
  <c r="GN9" i="5"/>
  <c r="GL9" i="5"/>
  <c r="GI9" i="5"/>
  <c r="GG9" i="5"/>
  <c r="GE9" i="5"/>
  <c r="GC9" i="5"/>
  <c r="FZ9" i="5"/>
  <c r="FX9" i="5"/>
  <c r="FV9" i="5"/>
  <c r="FT9" i="5"/>
  <c r="FQ9" i="5"/>
  <c r="FO9" i="5"/>
  <c r="FM9" i="5"/>
  <c r="FK9" i="5"/>
  <c r="FH9" i="5"/>
  <c r="FF9" i="5"/>
  <c r="FD9" i="5"/>
  <c r="FB9" i="5"/>
  <c r="EY9" i="5"/>
  <c r="EW9" i="5"/>
  <c r="EU9" i="5"/>
  <c r="ES9" i="5"/>
  <c r="EP9" i="5"/>
  <c r="EN9" i="5"/>
  <c r="EL9" i="5"/>
  <c r="EJ9" i="5"/>
  <c r="EG9" i="5"/>
  <c r="EE9" i="5"/>
  <c r="EC9" i="5"/>
  <c r="EA9" i="5"/>
  <c r="DX9" i="5"/>
  <c r="DV9" i="5"/>
  <c r="DT9" i="5"/>
  <c r="DR9" i="5"/>
  <c r="DO9" i="5"/>
  <c r="DM9" i="5"/>
  <c r="DK9" i="5"/>
  <c r="DI9" i="5"/>
  <c r="DF9" i="5"/>
  <c r="DD9" i="5"/>
  <c r="DB9" i="5"/>
  <c r="CZ9" i="5"/>
  <c r="CW9" i="5"/>
  <c r="CU9" i="5"/>
  <c r="CS9" i="5"/>
  <c r="CQ9" i="5"/>
  <c r="CN9" i="5"/>
  <c r="CL9" i="5"/>
  <c r="CJ9" i="5"/>
  <c r="CH9" i="5"/>
  <c r="CE9" i="5"/>
  <c r="CC9" i="5"/>
  <c r="CA9" i="5"/>
  <c r="BY9" i="5"/>
  <c r="BV9" i="5"/>
  <c r="BT9" i="5"/>
  <c r="BR9" i="5"/>
  <c r="BP9" i="5"/>
  <c r="BM9" i="5"/>
  <c r="BK9" i="5"/>
  <c r="BI9" i="5"/>
  <c r="BG9" i="5"/>
  <c r="BD9" i="5"/>
  <c r="BB9" i="5"/>
  <c r="AZ9" i="5"/>
  <c r="AX9" i="5"/>
  <c r="AU9" i="5"/>
  <c r="AS9" i="5"/>
  <c r="AQ9" i="5"/>
  <c r="AO9" i="5"/>
  <c r="AJ9" i="5"/>
  <c r="AH9" i="5"/>
  <c r="AF9" i="5"/>
  <c r="AA9" i="5"/>
  <c r="Y9" i="5"/>
  <c r="W9" i="5"/>
  <c r="T9" i="5"/>
  <c r="R9" i="5"/>
  <c r="P9" i="5"/>
  <c r="N9" i="5"/>
  <c r="K9" i="5"/>
  <c r="I9" i="5"/>
  <c r="G9" i="5"/>
  <c r="E9" i="5"/>
  <c r="NG6" i="5"/>
  <c r="NE6" i="5"/>
  <c r="NC6" i="5"/>
  <c r="NA6" i="5"/>
  <c r="MX6" i="5"/>
  <c r="MV6" i="5"/>
  <c r="MT6" i="5"/>
  <c r="MR6" i="5"/>
  <c r="MO6" i="5"/>
  <c r="MM6" i="5"/>
  <c r="MK6" i="5"/>
  <c r="MI6" i="5"/>
  <c r="MF6" i="5"/>
  <c r="MD6" i="5"/>
  <c r="MB6" i="5"/>
  <c r="LZ6" i="5"/>
  <c r="LW6" i="5"/>
  <c r="LU6" i="5"/>
  <c r="LS6" i="5"/>
  <c r="LQ6" i="5"/>
  <c r="LN6" i="5"/>
  <c r="LL6" i="5"/>
  <c r="LJ6" i="5"/>
  <c r="LH6" i="5"/>
  <c r="LE6" i="5"/>
  <c r="LC6" i="5"/>
  <c r="LA6" i="5"/>
  <c r="KY6" i="5"/>
  <c r="KV6" i="5"/>
  <c r="KT6" i="5"/>
  <c r="KR6" i="5"/>
  <c r="KP6" i="5"/>
  <c r="KM6" i="5"/>
  <c r="KK6" i="5"/>
  <c r="KI6" i="5"/>
  <c r="KG6" i="5"/>
  <c r="KD6" i="5"/>
  <c r="KB6" i="5"/>
  <c r="JZ6" i="5"/>
  <c r="JX6" i="5"/>
  <c r="JU6" i="5"/>
  <c r="JS6" i="5"/>
  <c r="JQ6" i="5"/>
  <c r="JO6" i="5"/>
  <c r="JL6" i="5"/>
  <c r="JJ6" i="5"/>
  <c r="JH6" i="5"/>
  <c r="JF6" i="5"/>
  <c r="JC6" i="5"/>
  <c r="JA6" i="5"/>
  <c r="IY6" i="5"/>
  <c r="IW6" i="5"/>
  <c r="IT6" i="5"/>
  <c r="IR6" i="5"/>
  <c r="IP6" i="5"/>
  <c r="IN6" i="5"/>
  <c r="IK6" i="5"/>
  <c r="II6" i="5"/>
  <c r="IG6" i="5"/>
  <c r="IE6" i="5"/>
  <c r="IB6" i="5"/>
  <c r="HZ6" i="5"/>
  <c r="HX6" i="5"/>
  <c r="HV6" i="5"/>
  <c r="HS6" i="5"/>
  <c r="HQ6" i="5"/>
  <c r="HO6" i="5"/>
  <c r="HM6" i="5"/>
  <c r="HJ6" i="5"/>
  <c r="HH6" i="5"/>
  <c r="HF6" i="5"/>
  <c r="HD6" i="5"/>
  <c r="HA6" i="5"/>
  <c r="GY6" i="5"/>
  <c r="GW6" i="5"/>
  <c r="GU6" i="5"/>
  <c r="GR6" i="5"/>
  <c r="GP6" i="5"/>
  <c r="GN6" i="5"/>
  <c r="GL6" i="5"/>
  <c r="GI6" i="5"/>
  <c r="GG6" i="5"/>
  <c r="GE6" i="5"/>
  <c r="GC6" i="5"/>
  <c r="FZ6" i="5"/>
  <c r="FX6" i="5"/>
  <c r="FV6" i="5"/>
  <c r="FT6" i="5"/>
  <c r="FQ6" i="5"/>
  <c r="FO6" i="5"/>
  <c r="FM6" i="5"/>
  <c r="FK6" i="5"/>
  <c r="FH6" i="5"/>
  <c r="FF6" i="5"/>
  <c r="FD6" i="5"/>
  <c r="FB6" i="5"/>
  <c r="EY6" i="5"/>
  <c r="EW6" i="5"/>
  <c r="EU6" i="5"/>
  <c r="ES6" i="5"/>
  <c r="EP6" i="5"/>
  <c r="EN6" i="5"/>
  <c r="EL6" i="5"/>
  <c r="EJ6" i="5"/>
  <c r="EG6" i="5"/>
  <c r="EE6" i="5"/>
  <c r="EC6" i="5"/>
  <c r="EA6" i="5"/>
  <c r="DX6" i="5"/>
  <c r="DV6" i="5"/>
  <c r="DT6" i="5"/>
  <c r="DR6" i="5"/>
  <c r="DO6" i="5"/>
  <c r="DM6" i="5"/>
  <c r="DK6" i="5"/>
  <c r="DI6" i="5"/>
  <c r="DF6" i="5"/>
  <c r="DD6" i="5"/>
  <c r="DB6" i="5"/>
  <c r="CZ6" i="5"/>
  <c r="CW6" i="5"/>
  <c r="CU6" i="5"/>
  <c r="CS6" i="5"/>
  <c r="CQ6" i="5"/>
  <c r="CN6" i="5"/>
  <c r="CL6" i="5"/>
  <c r="CJ6" i="5"/>
  <c r="CH6" i="5"/>
  <c r="CE6" i="5"/>
  <c r="CC6" i="5"/>
  <c r="CA6" i="5"/>
  <c r="BY6" i="5"/>
  <c r="BV6" i="5"/>
  <c r="BT6" i="5"/>
  <c r="BR6" i="5"/>
  <c r="BP6" i="5"/>
  <c r="BM6" i="5"/>
  <c r="BK6" i="5"/>
  <c r="BI6" i="5"/>
  <c r="BG6" i="5"/>
  <c r="BD6" i="5"/>
  <c r="BB6" i="5"/>
  <c r="AZ6" i="5"/>
  <c r="AX6" i="5"/>
  <c r="AU6" i="5"/>
  <c r="AS6" i="5"/>
  <c r="AQ6" i="5"/>
  <c r="AO6" i="5"/>
  <c r="AJ6" i="5"/>
  <c r="AH6" i="5"/>
  <c r="AF6" i="5"/>
  <c r="AA6" i="5"/>
  <c r="Y6" i="5"/>
  <c r="W6" i="5"/>
  <c r="T6" i="5"/>
  <c r="R6" i="5"/>
  <c r="P6" i="5"/>
  <c r="N6" i="5"/>
  <c r="K6" i="5"/>
  <c r="I6" i="5"/>
  <c r="G6" i="5"/>
  <c r="E6" i="5"/>
  <c r="B216" i="5" l="1"/>
  <c r="E196" i="1" s="1"/>
  <c r="G196" i="1" s="1"/>
  <c r="B285" i="5"/>
  <c r="E216" i="1" s="1"/>
  <c r="G216" i="1" s="1"/>
  <c r="B276" i="5"/>
  <c r="E230" i="1" s="1"/>
  <c r="G230" i="1" s="1"/>
  <c r="B288" i="5"/>
  <c r="E233" i="1" s="1"/>
  <c r="G233" i="1" s="1"/>
  <c r="B300" i="5"/>
  <c r="E244" i="1" s="1"/>
  <c r="G244" i="1" s="1"/>
  <c r="B135" i="5"/>
  <c r="E208" i="1" s="1"/>
  <c r="G208" i="1" s="1"/>
  <c r="B165" i="5"/>
  <c r="E191" i="1" s="1"/>
  <c r="G191" i="1" s="1"/>
  <c r="B171" i="5"/>
  <c r="E240" i="1" s="1"/>
  <c r="G240" i="1" s="1"/>
  <c r="B198" i="5"/>
  <c r="E182" i="1" s="1"/>
  <c r="G182" i="1" s="1"/>
  <c r="B27" i="5"/>
  <c r="E247" i="1" s="1"/>
  <c r="G247" i="1" s="1"/>
  <c r="B39" i="5"/>
  <c r="E220" i="1" s="1"/>
  <c r="G220" i="1" s="1"/>
  <c r="B21" i="5"/>
  <c r="E228" i="1" s="1"/>
  <c r="G228" i="1" s="1"/>
  <c r="B24" i="5"/>
  <c r="E221" i="1" s="1"/>
  <c r="G221" i="1" s="1"/>
  <c r="B153" i="5"/>
  <c r="E242" i="1" s="1"/>
  <c r="G242" i="1" s="1"/>
  <c r="B156" i="5"/>
  <c r="E212" i="1" s="1"/>
  <c r="G212" i="1" s="1"/>
  <c r="B252" i="5"/>
  <c r="E213" i="1" s="1"/>
  <c r="G213" i="1" s="1"/>
  <c r="B6" i="5"/>
  <c r="E251" i="1" s="1"/>
  <c r="B84" i="5"/>
  <c r="E248" i="1" s="1"/>
  <c r="G248" i="1" s="1"/>
  <c r="B87" i="5"/>
  <c r="E209" i="1" s="1"/>
  <c r="G209" i="1" s="1"/>
  <c r="B90" i="5"/>
  <c r="E217" i="1" s="1"/>
  <c r="G217" i="1" s="1"/>
  <c r="B93" i="5"/>
  <c r="E227" i="1" s="1"/>
  <c r="G227" i="1" s="1"/>
  <c r="B102" i="5"/>
  <c r="E254" i="1" s="1"/>
  <c r="G254" i="1" s="1"/>
  <c r="B105" i="5"/>
  <c r="E187" i="1" s="1"/>
  <c r="G187" i="1" s="1"/>
  <c r="B111" i="5"/>
  <c r="E211" i="1" s="1"/>
  <c r="G211" i="1" s="1"/>
  <c r="B123" i="5"/>
  <c r="E259" i="1" s="1"/>
  <c r="G259" i="1" s="1"/>
  <c r="B129" i="5"/>
  <c r="E200" i="1" s="1"/>
  <c r="G200" i="1" s="1"/>
  <c r="B234" i="5"/>
  <c r="E243" i="1" s="1"/>
  <c r="G243" i="1" s="1"/>
  <c r="B240" i="5"/>
  <c r="E219" i="1" s="1"/>
  <c r="G219" i="1" s="1"/>
  <c r="B15" i="5"/>
  <c r="E258" i="1" s="1"/>
  <c r="G258" i="1" s="1"/>
  <c r="B69" i="5"/>
  <c r="E246" i="1" s="1"/>
  <c r="G246" i="1" s="1"/>
  <c r="B78" i="5"/>
  <c r="E237" i="1" s="1"/>
  <c r="G237" i="1" s="1"/>
  <c r="B204" i="5"/>
  <c r="E250" i="1" s="1"/>
  <c r="G250" i="1" s="1"/>
  <c r="B99" i="5"/>
  <c r="E206" i="1" s="1"/>
  <c r="G206" i="1" s="1"/>
  <c r="B18" i="5"/>
  <c r="E238" i="1" s="1"/>
  <c r="G238" i="1" s="1"/>
  <c r="B36" i="5"/>
  <c r="E231" i="1" s="1"/>
  <c r="G231" i="1" s="1"/>
  <c r="B54" i="5"/>
  <c r="E245" i="1" s="1"/>
  <c r="G245" i="1" s="1"/>
  <c r="B114" i="5"/>
  <c r="E204" i="1" s="1"/>
  <c r="G204" i="1" s="1"/>
  <c r="B126" i="5"/>
  <c r="E241" i="1" s="1"/>
  <c r="G241" i="1" s="1"/>
  <c r="B138" i="5"/>
  <c r="E184" i="1" s="1"/>
  <c r="G184" i="1" s="1"/>
  <c r="B141" i="5"/>
  <c r="E186" i="1" s="1"/>
  <c r="G186" i="1" s="1"/>
  <c r="B147" i="5"/>
  <c r="E239" i="1" s="1"/>
  <c r="G239" i="1" s="1"/>
  <c r="B168" i="5"/>
  <c r="E266" i="1" s="1"/>
  <c r="G266" i="1" s="1"/>
  <c r="B180" i="5"/>
  <c r="E234" i="1" s="1"/>
  <c r="G234" i="1" s="1"/>
  <c r="B195" i="5"/>
  <c r="E205" i="1" s="1"/>
  <c r="G205" i="1" s="1"/>
  <c r="B210" i="5"/>
  <c r="E210" i="1" s="1"/>
  <c r="G210" i="1" s="1"/>
  <c r="B231" i="5"/>
  <c r="E265" i="1" s="1"/>
  <c r="G265" i="1" s="1"/>
  <c r="B255" i="5"/>
  <c r="E225" i="1" s="1"/>
  <c r="G225" i="1" s="1"/>
  <c r="B267" i="5"/>
  <c r="E249" i="1" s="1"/>
  <c r="G249" i="1" s="1"/>
  <c r="B297" i="5"/>
  <c r="E218" i="1" s="1"/>
  <c r="G218" i="1" s="1"/>
  <c r="B117" i="5"/>
  <c r="E264" i="1" s="1"/>
  <c r="G264" i="1" s="1"/>
  <c r="B33" i="5"/>
  <c r="E256" i="1" s="1"/>
  <c r="G256" i="1" s="1"/>
  <c r="B42" i="5"/>
  <c r="E255" i="1" s="1"/>
  <c r="G255" i="1" s="1"/>
  <c r="B48" i="5"/>
  <c r="E226" i="1" s="1"/>
  <c r="G226" i="1" s="1"/>
  <c r="B51" i="5"/>
  <c r="E198" i="1" s="1"/>
  <c r="G198" i="1" s="1"/>
  <c r="B57" i="5"/>
  <c r="E197" i="1" s="1"/>
  <c r="G197" i="1" s="1"/>
  <c r="B63" i="5"/>
  <c r="E257" i="1" s="1"/>
  <c r="G257" i="1" s="1"/>
  <c r="B66" i="5"/>
  <c r="E195" i="1" s="1"/>
  <c r="G195" i="1" s="1"/>
  <c r="B159" i="5"/>
  <c r="E214" i="1" s="1"/>
  <c r="G214" i="1" s="1"/>
  <c r="B162" i="5"/>
  <c r="E201" i="1" s="1"/>
  <c r="G201" i="1" s="1"/>
  <c r="B177" i="5"/>
  <c r="E261" i="1" s="1"/>
  <c r="G261" i="1" s="1"/>
  <c r="B192" i="5"/>
  <c r="E199" i="1" s="1"/>
  <c r="G199" i="1" s="1"/>
  <c r="B207" i="5"/>
  <c r="E189" i="1" s="1"/>
  <c r="G189" i="1" s="1"/>
  <c r="B225" i="5"/>
  <c r="E207" i="1" s="1"/>
  <c r="G207" i="1" s="1"/>
  <c r="B246" i="5"/>
  <c r="E252" i="1" s="1"/>
  <c r="G252" i="1" s="1"/>
  <c r="B249" i="5"/>
  <c r="E183" i="1" s="1"/>
  <c r="G183" i="1" s="1"/>
  <c r="B264" i="5"/>
  <c r="E263" i="1" s="1"/>
  <c r="G263" i="1" s="1"/>
  <c r="B279" i="5"/>
  <c r="E192" i="1" s="1"/>
  <c r="G192" i="1" s="1"/>
  <c r="B294" i="5"/>
  <c r="E260" i="1" s="1"/>
  <c r="G260" i="1" s="1"/>
  <c r="B213" i="5"/>
  <c r="E236" i="1" s="1"/>
  <c r="G236" i="1" s="1"/>
  <c r="B9" i="5"/>
  <c r="E235" i="1" s="1"/>
  <c r="G235" i="1" s="1"/>
  <c r="B12" i="5"/>
  <c r="E222" i="1" s="1"/>
  <c r="G222" i="1" s="1"/>
  <c r="B72" i="5"/>
  <c r="E185" i="1" s="1"/>
  <c r="G185" i="1" s="1"/>
  <c r="B81" i="5"/>
  <c r="E232" i="1" s="1"/>
  <c r="G232" i="1" s="1"/>
  <c r="G267" i="1"/>
  <c r="B108" i="5"/>
  <c r="E253" i="1" s="1"/>
  <c r="G253" i="1" s="1"/>
  <c r="B120" i="5"/>
  <c r="E202" i="1" s="1"/>
  <c r="G202" i="1" s="1"/>
  <c r="B174" i="5"/>
  <c r="E229" i="1" s="1"/>
  <c r="G229" i="1" s="1"/>
  <c r="B186" i="5"/>
  <c r="E262" i="1" s="1"/>
  <c r="G262" i="1" s="1"/>
  <c r="B189" i="5"/>
  <c r="E215" i="1" s="1"/>
  <c r="G215" i="1" s="1"/>
  <c r="B201" i="5"/>
  <c r="E223" i="1" s="1"/>
  <c r="G223" i="1" s="1"/>
  <c r="B222" i="5"/>
  <c r="E203" i="1" s="1"/>
  <c r="G203" i="1" s="1"/>
  <c r="B258" i="5"/>
  <c r="E224" i="1" s="1"/>
  <c r="G224" i="1" s="1"/>
  <c r="B261" i="5"/>
  <c r="E190" i="1" s="1"/>
  <c r="G190" i="1" s="1"/>
  <c r="B270" i="5"/>
  <c r="E194" i="1" s="1"/>
  <c r="G194" i="1" s="1"/>
  <c r="B273" i="5"/>
  <c r="E193" i="1" s="1"/>
  <c r="G193" i="1" s="1"/>
  <c r="B291" i="5"/>
  <c r="E188" i="1" s="1"/>
  <c r="G188" i="1" s="1"/>
  <c r="F1546" i="1" l="1"/>
  <c r="F1545" i="1"/>
  <c r="F1544" i="1"/>
  <c r="F1543" i="1"/>
  <c r="F1542" i="1"/>
  <c r="F1541" i="1"/>
  <c r="F1540" i="1"/>
  <c r="F1539" i="1"/>
  <c r="F1538" i="1"/>
  <c r="F1537" i="1"/>
  <c r="F1536" i="1"/>
  <c r="F1535" i="1"/>
  <c r="F1534" i="1"/>
  <c r="F1533" i="1"/>
  <c r="F1532" i="1"/>
  <c r="F1531" i="1"/>
  <c r="F1530" i="1"/>
  <c r="F1529" i="1" l="1"/>
  <c r="F1528" i="1"/>
  <c r="F1527" i="1"/>
  <c r="F1526" i="1"/>
  <c r="F1525" i="1"/>
  <c r="F1524" i="1"/>
  <c r="F1523" i="1"/>
  <c r="F1522" i="1"/>
  <c r="F1521" i="1"/>
  <c r="F1520" i="1"/>
  <c r="F1519" i="1"/>
  <c r="F1518" i="1"/>
  <c r="F1517" i="1"/>
  <c r="F1516" i="1"/>
  <c r="F1515" i="1"/>
  <c r="F1514" i="1" l="1"/>
  <c r="F1513" i="1"/>
  <c r="F1512" i="1"/>
  <c r="I179" i="1"/>
  <c r="F1511" i="1"/>
  <c r="V563" i="15" l="1"/>
  <c r="W614" i="15" s="1"/>
  <c r="V493" i="15"/>
  <c r="V73" i="15"/>
  <c r="V143" i="15"/>
  <c r="V213" i="15"/>
  <c r="V283" i="15"/>
  <c r="V353" i="15"/>
  <c r="V423" i="15"/>
  <c r="J1569" i="1" l="1"/>
  <c r="I1569" i="1"/>
  <c r="H1569" i="1"/>
  <c r="G1569" i="1"/>
  <c r="N223" i="1"/>
  <c r="M223" i="1"/>
  <c r="L223" i="1"/>
  <c r="H179" i="1"/>
  <c r="F1510" i="1"/>
  <c r="F1509" i="1"/>
  <c r="BA373" i="1"/>
  <c r="AW382" i="1"/>
  <c r="AR382" i="1"/>
  <c r="AN390" i="1"/>
  <c r="AI389" i="1"/>
  <c r="AE391" i="1"/>
  <c r="Z391" i="1"/>
  <c r="V391" i="1"/>
  <c r="Q391" i="1"/>
  <c r="M391" i="1"/>
  <c r="H391" i="1"/>
  <c r="D391" i="1"/>
  <c r="V390" i="1"/>
  <c r="O306" i="1" l="1"/>
  <c r="O305" i="1"/>
  <c r="K306" i="1"/>
  <c r="K305" i="1"/>
  <c r="F306" i="1"/>
  <c r="F305" i="1"/>
  <c r="B306" i="1"/>
  <c r="B305" i="1"/>
  <c r="W472" i="15" l="1"/>
  <c r="W401" i="15"/>
  <c r="W334" i="15"/>
  <c r="W260" i="15"/>
  <c r="W190" i="15"/>
  <c r="V614" i="15"/>
  <c r="V619" i="15"/>
  <c r="V613" i="15"/>
  <c r="V612" i="15"/>
  <c r="V615" i="15"/>
  <c r="V616" i="15"/>
  <c r="V611" i="15"/>
  <c r="V617" i="15"/>
  <c r="V618" i="15"/>
  <c r="V610" i="15"/>
  <c r="V562" i="15"/>
  <c r="W619" i="15" s="1"/>
  <c r="V561" i="15"/>
  <c r="W613" i="15" s="1"/>
  <c r="V560" i="15"/>
  <c r="W612" i="15" s="1"/>
  <c r="V559" i="15"/>
  <c r="W615" i="15" s="1"/>
  <c r="V558" i="15"/>
  <c r="W616" i="15" s="1"/>
  <c r="V557" i="15"/>
  <c r="W611" i="15" s="1"/>
  <c r="V556" i="15"/>
  <c r="W617" i="15" s="1"/>
  <c r="V555" i="15"/>
  <c r="W618" i="15" s="1"/>
  <c r="V554" i="15"/>
  <c r="W610" i="15" s="1"/>
  <c r="V546" i="15"/>
  <c r="V547" i="15"/>
  <c r="V548" i="15"/>
  <c r="V544" i="15"/>
  <c r="V541" i="15"/>
  <c r="V549" i="15"/>
  <c r="V540" i="15"/>
  <c r="V542" i="15"/>
  <c r="V543" i="15"/>
  <c r="V545" i="15"/>
  <c r="V492" i="15"/>
  <c r="V491" i="15"/>
  <c r="V490" i="15"/>
  <c r="V489" i="15"/>
  <c r="V488" i="15"/>
  <c r="V487" i="15"/>
  <c r="V486" i="15"/>
  <c r="V485" i="15"/>
  <c r="V484" i="15"/>
  <c r="V472" i="15"/>
  <c r="V475" i="15"/>
  <c r="V478" i="15"/>
  <c r="V479" i="15"/>
  <c r="V476" i="15"/>
  <c r="V471" i="15"/>
  <c r="V470" i="15"/>
  <c r="V477" i="15"/>
  <c r="V473" i="15"/>
  <c r="V474" i="15"/>
  <c r="V422" i="15"/>
  <c r="W475" i="15" s="1"/>
  <c r="V421" i="15"/>
  <c r="W478" i="15" s="1"/>
  <c r="V420" i="15"/>
  <c r="W479" i="15" s="1"/>
  <c r="V419" i="15"/>
  <c r="W476" i="15" s="1"/>
  <c r="V418" i="15"/>
  <c r="W471" i="15" s="1"/>
  <c r="V417" i="15"/>
  <c r="W470" i="15" s="1"/>
  <c r="V416" i="15"/>
  <c r="W477" i="15" s="1"/>
  <c r="V415" i="15"/>
  <c r="W473" i="15" s="1"/>
  <c r="V414" i="15"/>
  <c r="W474" i="15" s="1"/>
  <c r="V401" i="15"/>
  <c r="V402" i="15"/>
  <c r="V408" i="15"/>
  <c r="V405" i="15"/>
  <c r="V409" i="15"/>
  <c r="V406" i="15"/>
  <c r="V407" i="15"/>
  <c r="V403" i="15"/>
  <c r="V400" i="15"/>
  <c r="V404" i="15"/>
  <c r="V352" i="15"/>
  <c r="W402" i="15" s="1"/>
  <c r="V351" i="15"/>
  <c r="W408" i="15" s="1"/>
  <c r="V350" i="15"/>
  <c r="W405" i="15" s="1"/>
  <c r="V349" i="15"/>
  <c r="W409" i="15" s="1"/>
  <c r="V348" i="15"/>
  <c r="W406" i="15" s="1"/>
  <c r="V347" i="15"/>
  <c r="W407" i="15" s="1"/>
  <c r="V346" i="15"/>
  <c r="W403" i="15" s="1"/>
  <c r="V345" i="15"/>
  <c r="W400" i="15" s="1"/>
  <c r="V344" i="15"/>
  <c r="W404" i="15" s="1"/>
  <c r="V334" i="15"/>
  <c r="V338" i="15"/>
  <c r="V335" i="15"/>
  <c r="V336" i="15"/>
  <c r="V333" i="15"/>
  <c r="V331" i="15"/>
  <c r="V332" i="15"/>
  <c r="V330" i="15"/>
  <c r="V337" i="15"/>
  <c r="V339" i="15"/>
  <c r="V282" i="15"/>
  <c r="W338" i="15" s="1"/>
  <c r="V281" i="15"/>
  <c r="W335" i="15" s="1"/>
  <c r="V280" i="15"/>
  <c r="W336" i="15" s="1"/>
  <c r="V279" i="15"/>
  <c r="W333" i="15" s="1"/>
  <c r="V278" i="15"/>
  <c r="W331" i="15" s="1"/>
  <c r="V277" i="15"/>
  <c r="W332" i="15" s="1"/>
  <c r="V276" i="15"/>
  <c r="W330" i="15" s="1"/>
  <c r="V275" i="15"/>
  <c r="W337" i="15" s="1"/>
  <c r="V274" i="15"/>
  <c r="W339" i="15" s="1"/>
  <c r="V260" i="15"/>
  <c r="V267" i="15"/>
  <c r="V261" i="15"/>
  <c r="V263" i="15"/>
  <c r="V268" i="15"/>
  <c r="V264" i="15"/>
  <c r="V265" i="15"/>
  <c r="V269" i="15"/>
  <c r="V262" i="15"/>
  <c r="V266" i="15"/>
  <c r="V212" i="15"/>
  <c r="W267" i="15" s="1"/>
  <c r="V211" i="15"/>
  <c r="W261" i="15" s="1"/>
  <c r="V210" i="15"/>
  <c r="W263" i="15" s="1"/>
  <c r="V209" i="15"/>
  <c r="W268" i="15" s="1"/>
  <c r="V208" i="15"/>
  <c r="W264" i="15" s="1"/>
  <c r="V207" i="15"/>
  <c r="W265" i="15" s="1"/>
  <c r="V206" i="15"/>
  <c r="W269" i="15" s="1"/>
  <c r="V205" i="15"/>
  <c r="W262" i="15" s="1"/>
  <c r="V204" i="15"/>
  <c r="W266" i="15" s="1"/>
  <c r="V190" i="15"/>
  <c r="V193" i="15"/>
  <c r="V196" i="15"/>
  <c r="V191" i="15"/>
  <c r="V199" i="15"/>
  <c r="V198" i="15"/>
  <c r="V197" i="15"/>
  <c r="V195" i="15"/>
  <c r="V192" i="15"/>
  <c r="V194" i="15"/>
  <c r="V142" i="15"/>
  <c r="W193" i="15" s="1"/>
  <c r="V141" i="15"/>
  <c r="W196" i="15" s="1"/>
  <c r="V140" i="15"/>
  <c r="W191" i="15" s="1"/>
  <c r="V139" i="15"/>
  <c r="W199" i="15" s="1"/>
  <c r="V138" i="15"/>
  <c r="W198" i="15" s="1"/>
  <c r="V137" i="15"/>
  <c r="W197" i="15" s="1"/>
  <c r="V136" i="15"/>
  <c r="W195" i="15" s="1"/>
  <c r="V135" i="15"/>
  <c r="W192" i="15" s="1"/>
  <c r="V134" i="15"/>
  <c r="W194" i="15" s="1"/>
  <c r="V72" i="15"/>
  <c r="W126" i="15" s="1"/>
  <c r="V71" i="15"/>
  <c r="W127" i="15" s="1"/>
  <c r="V70" i="15"/>
  <c r="W122" i="15" s="1"/>
  <c r="V69" i="15"/>
  <c r="W124" i="15" s="1"/>
  <c r="V68" i="15"/>
  <c r="W128" i="15" s="1"/>
  <c r="V67" i="15"/>
  <c r="W123" i="15" s="1"/>
  <c r="V66" i="15"/>
  <c r="W125" i="15" s="1"/>
  <c r="V65" i="15"/>
  <c r="W129" i="15" s="1"/>
  <c r="V64" i="15"/>
  <c r="W121" i="15" s="1"/>
  <c r="W120" i="15"/>
  <c r="V120" i="15"/>
  <c r="V126" i="15"/>
  <c r="V127" i="15"/>
  <c r="V122" i="15"/>
  <c r="V124" i="15"/>
  <c r="V128" i="15"/>
  <c r="V123" i="15"/>
  <c r="V125" i="15"/>
  <c r="V129" i="15"/>
  <c r="V121" i="15"/>
  <c r="W545" i="15" l="1"/>
  <c r="W271" i="15"/>
  <c r="W201" i="15"/>
  <c r="W621" i="15"/>
  <c r="W481" i="15"/>
  <c r="W411" i="15"/>
  <c r="W341" i="15"/>
  <c r="W131" i="15"/>
  <c r="W551" i="15" l="1"/>
  <c r="D672" i="4"/>
  <c r="D475" i="1" s="1"/>
  <c r="D671" i="4"/>
  <c r="D474" i="1" s="1"/>
  <c r="D670" i="4"/>
  <c r="D473" i="1" s="1"/>
  <c r="D669" i="4"/>
  <c r="D472" i="1" s="1"/>
  <c r="D668" i="4"/>
  <c r="D471" i="1" s="1"/>
  <c r="D667" i="4"/>
  <c r="D470" i="1" s="1"/>
  <c r="D666" i="4"/>
  <c r="D469" i="1" s="1"/>
  <c r="D665" i="4"/>
  <c r="D468" i="1" s="1"/>
  <c r="D588" i="4"/>
  <c r="D587" i="4"/>
  <c r="D586" i="4"/>
  <c r="D585" i="4"/>
  <c r="D584" i="4"/>
  <c r="D583" i="4"/>
  <c r="D582" i="4"/>
  <c r="D581" i="4"/>
  <c r="D504" i="4"/>
  <c r="D503" i="4"/>
  <c r="D502" i="4"/>
  <c r="D501" i="4"/>
  <c r="D500" i="4"/>
  <c r="D499" i="4"/>
  <c r="D498" i="4"/>
  <c r="D497" i="4"/>
  <c r="D420" i="4"/>
  <c r="D419" i="4"/>
  <c r="D418" i="4"/>
  <c r="D417" i="4"/>
  <c r="D416" i="4"/>
  <c r="D415" i="4"/>
  <c r="D414" i="4"/>
  <c r="D413" i="4"/>
  <c r="D336" i="4"/>
  <c r="D335" i="4"/>
  <c r="D334" i="4"/>
  <c r="D333" i="4"/>
  <c r="D332" i="4"/>
  <c r="D331" i="4"/>
  <c r="D330" i="4"/>
  <c r="D329" i="4"/>
  <c r="D252" i="4"/>
  <c r="D251" i="4"/>
  <c r="D250" i="4"/>
  <c r="D249" i="4"/>
  <c r="D248" i="4"/>
  <c r="D247" i="4"/>
  <c r="D246" i="4"/>
  <c r="D245"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82" i="6"/>
  <c r="Q148" i="1" s="1"/>
  <c r="D81" i="6"/>
  <c r="Q125" i="1" s="1"/>
  <c r="D80" i="6"/>
  <c r="Q139" i="1" s="1"/>
  <c r="D79" i="6"/>
  <c r="Q99" i="1" s="1"/>
  <c r="D78" i="6"/>
  <c r="Q167" i="1" s="1"/>
  <c r="D77" i="6"/>
  <c r="Q135" i="1" s="1"/>
  <c r="D76" i="6"/>
  <c r="Q158" i="1" s="1"/>
  <c r="D75" i="6"/>
  <c r="Q105" i="1" s="1"/>
  <c r="OA481" i="1" l="1"/>
  <c r="SE487" i="1" l="1"/>
  <c r="F563" i="1" l="1"/>
  <c r="F564" i="1"/>
  <c r="F565" i="1"/>
  <c r="F566" i="1"/>
  <c r="F567" i="1"/>
  <c r="F568" i="1"/>
  <c r="F569" i="1"/>
  <c r="F570" i="1"/>
  <c r="F571" i="1"/>
  <c r="F572" i="1"/>
  <c r="OB483" i="1" s="1"/>
  <c r="F573" i="1"/>
  <c r="F574" i="1"/>
  <c r="F575" i="1"/>
  <c r="F576" i="1"/>
  <c r="F577" i="1"/>
  <c r="F578" i="1"/>
  <c r="OB535" i="1" s="1"/>
  <c r="F579" i="1"/>
  <c r="OB545" i="1" s="1"/>
  <c r="F580" i="1"/>
  <c r="F581" i="1"/>
  <c r="F582" i="1"/>
  <c r="F583" i="1"/>
  <c r="F584" i="1"/>
  <c r="F585" i="1"/>
  <c r="OB524" i="1" s="1"/>
  <c r="F586" i="1"/>
  <c r="F587" i="1"/>
  <c r="F588" i="1"/>
  <c r="F589" i="1"/>
  <c r="F590" i="1"/>
  <c r="F591" i="1"/>
  <c r="F592" i="1"/>
  <c r="F593" i="1"/>
  <c r="F594" i="1"/>
  <c r="F595" i="1"/>
  <c r="F596" i="1"/>
  <c r="F597" i="1"/>
  <c r="F598" i="1"/>
  <c r="F599" i="1"/>
  <c r="F600" i="1"/>
  <c r="F601" i="1"/>
  <c r="F602" i="1"/>
  <c r="F603" i="1"/>
  <c r="OB542" i="1" s="1"/>
  <c r="F604" i="1"/>
  <c r="F605" i="1"/>
  <c r="F606" i="1"/>
  <c r="F607" i="1"/>
  <c r="F608" i="1"/>
  <c r="F609" i="1"/>
  <c r="F610" i="1"/>
  <c r="F611" i="1"/>
  <c r="F612" i="1"/>
  <c r="F613" i="1"/>
  <c r="F614" i="1"/>
  <c r="F615" i="1"/>
  <c r="ZM544" i="1" s="1"/>
  <c r="F616" i="1"/>
  <c r="F617" i="1"/>
  <c r="F618" i="1"/>
  <c r="F619" i="1"/>
  <c r="F620" i="1"/>
  <c r="F621" i="1"/>
  <c r="OB541" i="1" s="1"/>
  <c r="F622" i="1"/>
  <c r="F623" i="1"/>
  <c r="F624" i="1"/>
  <c r="F625" i="1"/>
  <c r="F626" i="1"/>
  <c r="OB523" i="1" s="1"/>
  <c r="F627" i="1"/>
  <c r="F628" i="1"/>
  <c r="F629" i="1"/>
  <c r="F630" i="1"/>
  <c r="F631" i="1"/>
  <c r="F632" i="1"/>
  <c r="F633" i="1"/>
  <c r="F634" i="1"/>
  <c r="OB499" i="1" s="1"/>
  <c r="F635" i="1"/>
  <c r="F636" i="1"/>
  <c r="F637" i="1"/>
  <c r="F638" i="1"/>
  <c r="F639" i="1"/>
  <c r="OB484" i="1" s="1"/>
  <c r="F640" i="1"/>
  <c r="F641" i="1"/>
  <c r="F642" i="1"/>
  <c r="F643" i="1"/>
  <c r="F644" i="1"/>
  <c r="F645" i="1"/>
  <c r="OB536" i="1" s="1"/>
  <c r="F646" i="1"/>
  <c r="F647" i="1"/>
  <c r="OB543" i="1" s="1"/>
  <c r="F648" i="1"/>
  <c r="F649" i="1"/>
  <c r="F650" i="1"/>
  <c r="F651" i="1"/>
  <c r="F652" i="1"/>
  <c r="F653" i="1"/>
  <c r="F654" i="1"/>
  <c r="F655" i="1"/>
  <c r="F656" i="1"/>
  <c r="F657" i="1"/>
  <c r="F658" i="1"/>
  <c r="F659" i="1"/>
  <c r="F660" i="1"/>
  <c r="F661" i="1"/>
  <c r="F662" i="1"/>
  <c r="F663" i="1"/>
  <c r="OB517" i="1" s="1"/>
  <c r="F664" i="1"/>
  <c r="F665" i="1"/>
  <c r="F666" i="1"/>
  <c r="ZM515" i="1" s="1"/>
  <c r="F667" i="1"/>
  <c r="F668" i="1"/>
  <c r="F669" i="1"/>
  <c r="F670" i="1"/>
  <c r="F671" i="1"/>
  <c r="F672" i="1"/>
  <c r="F673" i="1"/>
  <c r="OB518" i="1" s="1"/>
  <c r="F674" i="1"/>
  <c r="F675" i="1"/>
  <c r="OB525" i="1" s="1"/>
  <c r="F676" i="1"/>
  <c r="F677" i="1"/>
  <c r="F678" i="1"/>
  <c r="F679" i="1"/>
  <c r="F680" i="1"/>
  <c r="F681" i="1"/>
  <c r="F682" i="1"/>
  <c r="F683" i="1"/>
  <c r="F684" i="1"/>
  <c r="F685" i="1"/>
  <c r="F686" i="1"/>
  <c r="F687" i="1"/>
  <c r="F688" i="1"/>
  <c r="OB529" i="1" s="1"/>
  <c r="F689" i="1"/>
  <c r="F690" i="1"/>
  <c r="F691" i="1"/>
  <c r="F692" i="1"/>
  <c r="F693" i="1"/>
  <c r="F694" i="1"/>
  <c r="F695" i="1"/>
  <c r="F696" i="1"/>
  <c r="OB547" i="1" s="1"/>
  <c r="F697" i="1"/>
  <c r="F698" i="1"/>
  <c r="F699" i="1"/>
  <c r="F700" i="1"/>
  <c r="F701" i="1"/>
  <c r="F702" i="1"/>
  <c r="F703" i="1"/>
  <c r="F704" i="1"/>
  <c r="F705" i="1"/>
  <c r="F706" i="1"/>
  <c r="F707" i="1"/>
  <c r="F708" i="1"/>
  <c r="F709" i="1"/>
  <c r="F710" i="1"/>
  <c r="F711" i="1"/>
  <c r="F712" i="1"/>
  <c r="F713" i="1"/>
  <c r="F714" i="1"/>
  <c r="F715" i="1"/>
  <c r="F716" i="1"/>
  <c r="F717" i="1"/>
  <c r="F718" i="1"/>
  <c r="OB507" i="1" s="1"/>
  <c r="F719" i="1"/>
  <c r="OB494" i="1" s="1"/>
  <c r="F720" i="1"/>
  <c r="F721" i="1"/>
  <c r="F722" i="1"/>
  <c r="F723" i="1"/>
  <c r="F724" i="1"/>
  <c r="F725" i="1"/>
  <c r="F726" i="1"/>
  <c r="ZM508" i="1" s="1"/>
  <c r="F727" i="1"/>
  <c r="F728" i="1"/>
  <c r="F729" i="1"/>
  <c r="F730" i="1"/>
  <c r="F731" i="1"/>
  <c r="F732" i="1"/>
  <c r="F733" i="1"/>
  <c r="F734" i="1"/>
  <c r="ZM511" i="1" s="1"/>
  <c r="F735" i="1"/>
  <c r="F736" i="1"/>
  <c r="F737" i="1"/>
  <c r="F738" i="1"/>
  <c r="F739" i="1"/>
  <c r="F740" i="1"/>
  <c r="F741" i="1"/>
  <c r="F742" i="1"/>
  <c r="F743" i="1"/>
  <c r="F744" i="1"/>
  <c r="F745" i="1"/>
  <c r="F746" i="1"/>
  <c r="F747" i="1"/>
  <c r="F748" i="1"/>
  <c r="F749" i="1"/>
  <c r="F750" i="1"/>
  <c r="F751" i="1"/>
  <c r="OB500" i="1" s="1"/>
  <c r="F752" i="1"/>
  <c r="F753" i="1"/>
  <c r="F754" i="1"/>
  <c r="F755" i="1"/>
  <c r="F756" i="1"/>
  <c r="F757" i="1"/>
  <c r="F758" i="1"/>
  <c r="F759" i="1"/>
  <c r="F760" i="1"/>
  <c r="F761" i="1"/>
  <c r="F762" i="1"/>
  <c r="F763" i="1"/>
  <c r="F764" i="1"/>
  <c r="OB515" i="1" s="1"/>
  <c r="F765" i="1"/>
  <c r="F766" i="1"/>
  <c r="F767" i="1"/>
  <c r="F768" i="1"/>
  <c r="OB530" i="1" s="1"/>
  <c r="F769" i="1"/>
  <c r="OB531" i="1" s="1"/>
  <c r="F770" i="1"/>
  <c r="OB550" i="1" s="1"/>
  <c r="F771" i="1"/>
  <c r="F772" i="1"/>
  <c r="F773" i="1"/>
  <c r="F774" i="1"/>
  <c r="F775" i="1"/>
  <c r="F776" i="1"/>
  <c r="F777" i="1"/>
  <c r="F778" i="1"/>
  <c r="F779" i="1"/>
  <c r="F780" i="1"/>
  <c r="F781" i="1"/>
  <c r="F782" i="1"/>
  <c r="F783" i="1"/>
  <c r="OB532" i="1" s="1"/>
  <c r="F784" i="1"/>
  <c r="F785" i="1"/>
  <c r="OB538" i="1" s="1"/>
  <c r="F786" i="1"/>
  <c r="F787" i="1"/>
  <c r="F788" i="1"/>
  <c r="F789" i="1"/>
  <c r="F790" i="1"/>
  <c r="F791" i="1"/>
  <c r="F792" i="1"/>
  <c r="F793" i="1"/>
  <c r="F794" i="1"/>
  <c r="F795" i="1"/>
  <c r="F796" i="1"/>
  <c r="F797" i="1"/>
  <c r="F798" i="1"/>
  <c r="F799" i="1"/>
  <c r="ZM535" i="1" s="1"/>
  <c r="F800" i="1"/>
  <c r="F801" i="1"/>
  <c r="F802" i="1"/>
  <c r="F803" i="1"/>
  <c r="F804" i="1"/>
  <c r="F805" i="1"/>
  <c r="F806" i="1"/>
  <c r="F807" i="1"/>
  <c r="OB511" i="1" s="1"/>
  <c r="F808" i="1"/>
  <c r="F809" i="1"/>
  <c r="F810" i="1"/>
  <c r="F811" i="1"/>
  <c r="F812" i="1"/>
  <c r="F813" i="1"/>
  <c r="F814" i="1"/>
  <c r="HD533" i="1" s="1"/>
  <c r="F815" i="1"/>
  <c r="OB526" i="1" s="1"/>
  <c r="F816" i="1"/>
  <c r="F817" i="1"/>
  <c r="OB505" i="1" s="1"/>
  <c r="F818" i="1"/>
  <c r="F819" i="1"/>
  <c r="F820" i="1"/>
  <c r="F821" i="1"/>
  <c r="F822" i="1"/>
  <c r="F823" i="1"/>
  <c r="F824" i="1"/>
  <c r="F825" i="1"/>
  <c r="OB487" i="1" s="1"/>
  <c r="F826" i="1"/>
  <c r="HD505" i="1" s="1"/>
  <c r="F827" i="1"/>
  <c r="F828" i="1"/>
  <c r="F829" i="1"/>
  <c r="F830" i="1"/>
  <c r="F831" i="1"/>
  <c r="F832" i="1"/>
  <c r="F833" i="1"/>
  <c r="F834" i="1"/>
  <c r="F835" i="1"/>
  <c r="F836" i="1"/>
  <c r="F837" i="1"/>
  <c r="F838" i="1"/>
  <c r="ZM529" i="1" s="1"/>
  <c r="F839" i="1"/>
  <c r="F840" i="1"/>
  <c r="F841" i="1"/>
  <c r="F842" i="1"/>
  <c r="F843" i="1"/>
  <c r="OB537" i="1" s="1"/>
  <c r="F844" i="1"/>
  <c r="F845" i="1"/>
  <c r="F846" i="1"/>
  <c r="F847" i="1"/>
  <c r="OB521" i="1" s="1"/>
  <c r="F848" i="1"/>
  <c r="F849" i="1"/>
  <c r="F850" i="1"/>
  <c r="HD508" i="1" s="1"/>
  <c r="F851" i="1"/>
  <c r="F852" i="1"/>
  <c r="F853" i="1"/>
  <c r="F854" i="1"/>
  <c r="F855" i="1"/>
  <c r="F856" i="1"/>
  <c r="OB506" i="1" s="1"/>
  <c r="F857" i="1"/>
  <c r="F858" i="1"/>
  <c r="F859" i="1"/>
  <c r="F860" i="1"/>
  <c r="F861" i="1"/>
  <c r="F862" i="1"/>
  <c r="F863" i="1"/>
  <c r="OB495" i="1" s="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HD536" i="1" s="1"/>
  <c r="F895" i="1"/>
  <c r="F896" i="1"/>
  <c r="F897" i="1"/>
  <c r="F898" i="1"/>
  <c r="F899" i="1"/>
  <c r="OB519" i="1" s="1"/>
  <c r="F900" i="1"/>
  <c r="F901" i="1"/>
  <c r="F902" i="1"/>
  <c r="F903" i="1"/>
  <c r="F904" i="1"/>
  <c r="F905" i="1"/>
  <c r="F906" i="1"/>
  <c r="F907" i="1"/>
  <c r="F908" i="1"/>
  <c r="F909" i="1"/>
  <c r="F910" i="1"/>
  <c r="F911" i="1"/>
  <c r="F912" i="1"/>
  <c r="F913" i="1"/>
  <c r="F914" i="1"/>
  <c r="ZM536" i="1" s="1"/>
  <c r="F915" i="1"/>
  <c r="F916" i="1"/>
  <c r="F917" i="1"/>
  <c r="F918" i="1"/>
  <c r="F919" i="1"/>
  <c r="F920" i="1"/>
  <c r="F921" i="1"/>
  <c r="F922" i="1"/>
  <c r="F923" i="1"/>
  <c r="F924" i="1"/>
  <c r="F925" i="1"/>
  <c r="F926" i="1"/>
  <c r="F927" i="1"/>
  <c r="ZM524" i="1" s="1"/>
  <c r="F928" i="1"/>
  <c r="OB520" i="1" s="1"/>
  <c r="F929" i="1"/>
  <c r="F930" i="1"/>
  <c r="F931" i="1"/>
  <c r="F932" i="1"/>
  <c r="F933" i="1"/>
  <c r="F934" i="1"/>
  <c r="F935" i="1"/>
  <c r="F936" i="1"/>
  <c r="F937" i="1"/>
  <c r="F938" i="1"/>
  <c r="F939" i="1"/>
  <c r="F940" i="1"/>
  <c r="F941" i="1"/>
  <c r="OB512" i="1" s="1"/>
  <c r="F942" i="1"/>
  <c r="F943" i="1"/>
  <c r="F944" i="1"/>
  <c r="F945" i="1"/>
  <c r="F946" i="1"/>
  <c r="F947" i="1"/>
  <c r="F948" i="1"/>
  <c r="F949" i="1"/>
  <c r="F950" i="1"/>
  <c r="F951" i="1"/>
  <c r="F952" i="1"/>
  <c r="F953" i="1"/>
  <c r="F954" i="1"/>
  <c r="F955" i="1"/>
  <c r="F956" i="1"/>
  <c r="F957" i="1"/>
  <c r="OB548" i="1" s="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HD535" i="1" s="1"/>
  <c r="F983" i="1"/>
  <c r="F984" i="1"/>
  <c r="F985" i="1"/>
  <c r="F986" i="1"/>
  <c r="F987" i="1"/>
  <c r="OB496" i="1" s="1"/>
  <c r="F988" i="1"/>
  <c r="F989" i="1"/>
  <c r="F990" i="1"/>
  <c r="F991" i="1"/>
  <c r="F992" i="1"/>
  <c r="F993" i="1"/>
  <c r="F994" i="1"/>
  <c r="HD537" i="1" s="1"/>
  <c r="F995" i="1"/>
  <c r="F996" i="1"/>
  <c r="F997" i="1"/>
  <c r="F998" i="1"/>
  <c r="F999" i="1"/>
  <c r="F1000" i="1"/>
  <c r="F1001" i="1"/>
  <c r="F1002" i="1"/>
  <c r="F1003" i="1"/>
  <c r="F1004" i="1"/>
  <c r="OB508" i="1" s="1"/>
  <c r="F1005" i="1"/>
  <c r="F1006" i="1"/>
  <c r="HD518" i="1" s="1"/>
  <c r="F1007" i="1"/>
  <c r="F1008" i="1"/>
  <c r="F1009" i="1"/>
  <c r="F1010" i="1"/>
  <c r="F1011" i="1"/>
  <c r="F1012" i="1"/>
  <c r="OB488" i="1" s="1"/>
  <c r="F1013" i="1"/>
  <c r="OB502" i="1" s="1"/>
  <c r="F1014" i="1"/>
  <c r="F1015" i="1"/>
  <c r="F1016" i="1"/>
  <c r="F1017" i="1"/>
  <c r="F1018" i="1"/>
  <c r="F1019" i="1"/>
  <c r="OB501" i="1" s="1"/>
  <c r="F1020" i="1"/>
  <c r="F1021" i="1"/>
  <c r="F1022" i="1"/>
  <c r="F1023" i="1"/>
  <c r="OB493" i="1" s="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OB491" i="1" s="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OB489" i="1" s="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F1139" i="1"/>
  <c r="F1140" i="1"/>
  <c r="F1141" i="1"/>
  <c r="N543" i="1" s="1"/>
  <c r="F1142" i="1"/>
  <c r="F1143" i="1"/>
  <c r="F1144" i="1"/>
  <c r="F1145" i="1"/>
  <c r="F1146" i="1"/>
  <c r="HD512" i="1" s="1"/>
  <c r="F1147" i="1"/>
  <c r="F1148" i="1"/>
  <c r="OB549" i="1" s="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ZM538" i="1" s="1"/>
  <c r="F1191" i="1"/>
  <c r="F1192" i="1"/>
  <c r="F1193" i="1"/>
  <c r="F1194" i="1"/>
  <c r="F1195" i="1"/>
  <c r="F1196" i="1"/>
  <c r="F1197" i="1"/>
  <c r="F1198" i="1"/>
  <c r="F1199" i="1"/>
  <c r="F1200" i="1"/>
  <c r="F1201" i="1"/>
  <c r="F1202" i="1"/>
  <c r="F1203" i="1"/>
  <c r="OB503" i="1" s="1"/>
  <c r="F1204" i="1"/>
  <c r="F1205" i="1"/>
  <c r="F1206" i="1"/>
  <c r="F1207" i="1"/>
  <c r="F1208" i="1"/>
  <c r="ZM543" i="1" s="1"/>
  <c r="F1209" i="1"/>
  <c r="F1210" i="1"/>
  <c r="F1211" i="1"/>
  <c r="F1212" i="1"/>
  <c r="F1213" i="1"/>
  <c r="OB482" i="1" s="1"/>
  <c r="F1214" i="1"/>
  <c r="F1215" i="1"/>
  <c r="F1216" i="1"/>
  <c r="F1217" i="1"/>
  <c r="F1218" i="1"/>
  <c r="F1219" i="1"/>
  <c r="F1220" i="1"/>
  <c r="F1221" i="1"/>
  <c r="F1222" i="1"/>
  <c r="F1223" i="1"/>
  <c r="F1224" i="1"/>
  <c r="F1225" i="1"/>
  <c r="F1226" i="1"/>
  <c r="F1227" i="1"/>
  <c r="F1228" i="1"/>
  <c r="F1229" i="1"/>
  <c r="F1230" i="1"/>
  <c r="ZM503" i="1" s="1"/>
  <c r="F1231" i="1"/>
  <c r="F1232" i="1"/>
  <c r="F1233" i="1"/>
  <c r="ZM550" i="1" s="1"/>
  <c r="F1234" i="1"/>
  <c r="F1235" i="1"/>
  <c r="F1236" i="1"/>
  <c r="F1237" i="1"/>
  <c r="F1238" i="1"/>
  <c r="F1239" i="1"/>
  <c r="F1240" i="1"/>
  <c r="F1241" i="1"/>
  <c r="F1242" i="1"/>
  <c r="F1243" i="1"/>
  <c r="F1244" i="1"/>
  <c r="F1245" i="1"/>
  <c r="F1246" i="1"/>
  <c r="F1247" i="1"/>
  <c r="F1248" i="1"/>
  <c r="F1249" i="1"/>
  <c r="F1250" i="1"/>
  <c r="F1251" i="1"/>
  <c r="F1252" i="1"/>
  <c r="F1253" i="1"/>
  <c r="F1254" i="1"/>
  <c r="ZM532" i="1" s="1"/>
  <c r="F1255" i="1"/>
  <c r="F1256" i="1"/>
  <c r="F1257" i="1"/>
  <c r="F1258" i="1"/>
  <c r="F1259" i="1"/>
  <c r="F1260" i="1"/>
  <c r="F1261" i="1"/>
  <c r="F1262" i="1"/>
  <c r="F1263" i="1"/>
  <c r="F1264" i="1"/>
  <c r="F1265" i="1"/>
  <c r="F1266" i="1"/>
  <c r="F1267" i="1"/>
  <c r="ZM485" i="1" s="1"/>
  <c r="F1268" i="1"/>
  <c r="F1269" i="1"/>
  <c r="F1270" i="1"/>
  <c r="F1271" i="1"/>
  <c r="F1272" i="1"/>
  <c r="F1273" i="1"/>
  <c r="F1274" i="1"/>
  <c r="F1275" i="1"/>
  <c r="F1276" i="1"/>
  <c r="F1277" i="1"/>
  <c r="F1278" i="1"/>
  <c r="F1279" i="1"/>
  <c r="F1280" i="1"/>
  <c r="F1281" i="1"/>
  <c r="F1282" i="1"/>
  <c r="F1283" i="1"/>
  <c r="F1284" i="1"/>
  <c r="F1285" i="1"/>
  <c r="F1286" i="1"/>
  <c r="F1287" i="1"/>
  <c r="F1288" i="1"/>
  <c r="F1289" i="1"/>
  <c r="F1290" i="1"/>
  <c r="F1291" i="1"/>
  <c r="F1292" i="1"/>
  <c r="F1293" i="1"/>
  <c r="F1294" i="1"/>
  <c r="F1295" i="1"/>
  <c r="F1296" i="1"/>
  <c r="F1297" i="1"/>
  <c r="F1298" i="1"/>
  <c r="F1299" i="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OB514" i="1" s="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HD490" i="1" s="1"/>
  <c r="F1355" i="1"/>
  <c r="F1356" i="1"/>
  <c r="F1357" i="1"/>
  <c r="F1358" i="1"/>
  <c r="F1359" i="1"/>
  <c r="F1360" i="1"/>
  <c r="F1361" i="1"/>
  <c r="F1362" i="1"/>
  <c r="F1363" i="1"/>
  <c r="F1364" i="1"/>
  <c r="F1365" i="1"/>
  <c r="F1366" i="1"/>
  <c r="F1367" i="1"/>
  <c r="HD548" i="1" s="1"/>
  <c r="F1368" i="1"/>
  <c r="F1369" i="1"/>
  <c r="F1370" i="1"/>
  <c r="F1371" i="1"/>
  <c r="OB513" i="1" s="1"/>
  <c r="F1372" i="1"/>
  <c r="F1373" i="1"/>
  <c r="F1374" i="1"/>
  <c r="F1375" i="1"/>
  <c r="F1376" i="1"/>
  <c r="F1377" i="1"/>
  <c r="ZM497" i="1" s="1"/>
  <c r="F1378" i="1"/>
  <c r="F1379" i="1"/>
  <c r="F1380" i="1"/>
  <c r="F1381" i="1"/>
  <c r="F1382" i="1"/>
  <c r="F1383" i="1"/>
  <c r="F1384" i="1"/>
  <c r="F1385" i="1"/>
  <c r="F1386" i="1"/>
  <c r="F1387" i="1"/>
  <c r="F1388" i="1"/>
  <c r="F1389" i="1"/>
  <c r="F1390" i="1"/>
  <c r="F1391" i="1"/>
  <c r="ZM520" i="1" s="1"/>
  <c r="F1392" i="1"/>
  <c r="F1393" i="1"/>
  <c r="F1394" i="1"/>
  <c r="F1395" i="1"/>
  <c r="F1396" i="1"/>
  <c r="F1397" i="1"/>
  <c r="F1398" i="1"/>
  <c r="F1399" i="1"/>
  <c r="F1400" i="1"/>
  <c r="F1401" i="1"/>
  <c r="HD496" i="1" s="1"/>
  <c r="F1402" i="1"/>
  <c r="F1403" i="1"/>
  <c r="F1404" i="1"/>
  <c r="F1405" i="1"/>
  <c r="F1406" i="1"/>
  <c r="F1407" i="1"/>
  <c r="OB509" i="1" s="1"/>
  <c r="F1408" i="1"/>
  <c r="F1409" i="1"/>
  <c r="F1410" i="1"/>
  <c r="F1411" i="1"/>
  <c r="F1412" i="1"/>
  <c r="OB497" i="1" s="1"/>
  <c r="F1413" i="1"/>
  <c r="HD549" i="1" s="1"/>
  <c r="F1414" i="1"/>
  <c r="F1415" i="1"/>
  <c r="F1416" i="1"/>
  <c r="F1417" i="1"/>
  <c r="ZM527" i="1" s="1"/>
  <c r="F1418" i="1"/>
  <c r="F1419" i="1"/>
  <c r="F1420" i="1"/>
  <c r="OB485" i="1" s="1"/>
  <c r="F1421" i="1"/>
  <c r="F1422" i="1"/>
  <c r="F1423" i="1"/>
  <c r="HD545" i="1" s="1"/>
  <c r="F1424" i="1"/>
  <c r="F1425" i="1"/>
  <c r="F1426" i="1"/>
  <c r="F1427" i="1"/>
  <c r="F1428" i="1"/>
  <c r="F1429" i="1"/>
  <c r="F1430" i="1"/>
  <c r="F1431" i="1"/>
  <c r="F1432" i="1"/>
  <c r="F1433" i="1"/>
  <c r="F1434" i="1"/>
  <c r="F1435" i="1"/>
  <c r="ZM502" i="1" s="1"/>
  <c r="F1436" i="1"/>
  <c r="F1437" i="1"/>
  <c r="F1438" i="1"/>
  <c r="F1439" i="1"/>
  <c r="F1440" i="1"/>
  <c r="F1441" i="1"/>
  <c r="F1442" i="1"/>
  <c r="F1443" i="1"/>
  <c r="F1444" i="1"/>
  <c r="F1445" i="1"/>
  <c r="F1446" i="1"/>
  <c r="F1447" i="1"/>
  <c r="F1448" i="1"/>
  <c r="F1449" i="1"/>
  <c r="F1450" i="1"/>
  <c r="F1451" i="1"/>
  <c r="F1452" i="1"/>
  <c r="F1453" i="1"/>
  <c r="F1454" i="1"/>
  <c r="F1455" i="1"/>
  <c r="F1456" i="1"/>
  <c r="F1457" i="1"/>
  <c r="F1458" i="1"/>
  <c r="F1459" i="1"/>
  <c r="OB490" i="1" s="1"/>
  <c r="F1460" i="1"/>
  <c r="F1461" i="1"/>
  <c r="HD502" i="1" s="1"/>
  <c r="F1462" i="1"/>
  <c r="F1463" i="1"/>
  <c r="F1464" i="1"/>
  <c r="F1465" i="1"/>
  <c r="F1466" i="1"/>
  <c r="F1467" i="1"/>
  <c r="F1468" i="1"/>
  <c r="F1469" i="1"/>
  <c r="F1470" i="1"/>
  <c r="F1471" i="1"/>
  <c r="F1472" i="1"/>
  <c r="F1473" i="1"/>
  <c r="F1474" i="1"/>
  <c r="F1475" i="1"/>
  <c r="F1476" i="1"/>
  <c r="OB527" i="1" s="1"/>
  <c r="F1477" i="1"/>
  <c r="F1478" i="1"/>
  <c r="F1479" i="1"/>
  <c r="F1480" i="1"/>
  <c r="F1481" i="1"/>
  <c r="F1482" i="1"/>
  <c r="F1483" i="1"/>
  <c r="F1484" i="1"/>
  <c r="F1485" i="1"/>
  <c r="OB539" i="1" s="1"/>
  <c r="F1486" i="1"/>
  <c r="F1487" i="1"/>
  <c r="F1488" i="1"/>
  <c r="F1489" i="1"/>
  <c r="ZM521" i="1" s="1"/>
  <c r="F1490" i="1"/>
  <c r="F1491" i="1"/>
  <c r="HD494" i="1" s="1"/>
  <c r="F1492" i="1"/>
  <c r="OB551" i="1" s="1"/>
  <c r="F1493" i="1"/>
  <c r="F1494" i="1"/>
  <c r="F1495" i="1"/>
  <c r="F1496" i="1"/>
  <c r="F1497" i="1"/>
  <c r="OB533" i="1" s="1"/>
  <c r="F1498" i="1"/>
  <c r="F1499" i="1"/>
  <c r="F1500" i="1"/>
  <c r="F1501" i="1"/>
  <c r="F1502" i="1"/>
  <c r="F1503" i="1"/>
  <c r="ZM551" i="1" s="1"/>
  <c r="F1504" i="1"/>
  <c r="OB544" i="1" s="1"/>
  <c r="AER538" i="1"/>
  <c r="ZM549" i="1"/>
  <c r="ZM548" i="1"/>
  <c r="ZM547" i="1"/>
  <c r="ZM545" i="1"/>
  <c r="ZM542" i="1"/>
  <c r="ZM541" i="1"/>
  <c r="ZM539" i="1"/>
  <c r="ZM537" i="1"/>
  <c r="ZM533" i="1"/>
  <c r="ZM531" i="1"/>
  <c r="ZM530" i="1"/>
  <c r="ZM526" i="1"/>
  <c r="ZM525" i="1"/>
  <c r="ZM523" i="1"/>
  <c r="ZM519" i="1"/>
  <c r="ZM518" i="1"/>
  <c r="ZM517" i="1"/>
  <c r="ZM514" i="1"/>
  <c r="ZM513" i="1"/>
  <c r="ZM512" i="1"/>
  <c r="ZM509" i="1"/>
  <c r="ZM507" i="1"/>
  <c r="ZM506" i="1"/>
  <c r="ZM505" i="1"/>
  <c r="ZM501" i="1"/>
  <c r="ZM499" i="1"/>
  <c r="ZM496" i="1"/>
  <c r="ZM495" i="1"/>
  <c r="ZM494" i="1"/>
  <c r="ZM493" i="1"/>
  <c r="ZM491" i="1"/>
  <c r="ZM489" i="1"/>
  <c r="ZM488" i="1"/>
  <c r="ZM487" i="1"/>
  <c r="ZM484" i="1"/>
  <c r="ZM483" i="1"/>
  <c r="ZM482" i="1"/>
  <c r="ZM481" i="1"/>
  <c r="ZD551" i="1"/>
  <c r="ZD550" i="1"/>
  <c r="ZD549" i="1"/>
  <c r="ZD548" i="1"/>
  <c r="ZD547" i="1"/>
  <c r="ZD545" i="1"/>
  <c r="ZD544" i="1"/>
  <c r="ZD543" i="1"/>
  <c r="ZD542" i="1"/>
  <c r="ZD541" i="1"/>
  <c r="ZD539" i="1"/>
  <c r="ZD538" i="1"/>
  <c r="ZD537" i="1"/>
  <c r="ZD536" i="1"/>
  <c r="ZD535" i="1"/>
  <c r="ZD533" i="1"/>
  <c r="ZD532" i="1"/>
  <c r="ZD531" i="1"/>
  <c r="ZD530" i="1"/>
  <c r="ZD529" i="1"/>
  <c r="ZD527" i="1"/>
  <c r="ZD526" i="1"/>
  <c r="ZD525" i="1"/>
  <c r="ZD524" i="1"/>
  <c r="ZD523" i="1"/>
  <c r="ZD521" i="1"/>
  <c r="ZD520" i="1"/>
  <c r="ZD519" i="1"/>
  <c r="ZD518" i="1"/>
  <c r="ZD517" i="1"/>
  <c r="ZD515" i="1"/>
  <c r="ZD514" i="1"/>
  <c r="ZD513" i="1"/>
  <c r="ZD512" i="1"/>
  <c r="ZD511" i="1"/>
  <c r="ZD509" i="1"/>
  <c r="ZD508" i="1"/>
  <c r="ZD507" i="1"/>
  <c r="ZD506" i="1"/>
  <c r="ZD505" i="1"/>
  <c r="ZD503" i="1"/>
  <c r="ZD502" i="1"/>
  <c r="ZD501" i="1"/>
  <c r="ZD500" i="1"/>
  <c r="ZD499" i="1"/>
  <c r="ZD497" i="1"/>
  <c r="ZD496" i="1"/>
  <c r="ZD495" i="1"/>
  <c r="ZD494" i="1"/>
  <c r="ZD493" i="1"/>
  <c r="ZD491" i="1"/>
  <c r="ZD490" i="1"/>
  <c r="ZD489" i="1"/>
  <c r="ZD488" i="1"/>
  <c r="ZD487" i="1"/>
  <c r="ZD485" i="1"/>
  <c r="ZD484" i="1"/>
  <c r="ZD483" i="1"/>
  <c r="ZD482" i="1"/>
  <c r="ZD481" i="1"/>
  <c r="YU551" i="1"/>
  <c r="YU550" i="1"/>
  <c r="YU549" i="1"/>
  <c r="YU548" i="1"/>
  <c r="YU547" i="1"/>
  <c r="YU545" i="1"/>
  <c r="YU544" i="1"/>
  <c r="YU543" i="1"/>
  <c r="YU542" i="1"/>
  <c r="YU541" i="1"/>
  <c r="YU539" i="1"/>
  <c r="YU538" i="1"/>
  <c r="YU537" i="1"/>
  <c r="YU536" i="1"/>
  <c r="YU535" i="1"/>
  <c r="YU533" i="1"/>
  <c r="YU532" i="1"/>
  <c r="YU531" i="1"/>
  <c r="YU530" i="1"/>
  <c r="YU529" i="1"/>
  <c r="YU527" i="1"/>
  <c r="YU526" i="1"/>
  <c r="YU525" i="1"/>
  <c r="YU524" i="1"/>
  <c r="YU523" i="1"/>
  <c r="YU521" i="1"/>
  <c r="YU520" i="1"/>
  <c r="YU519" i="1"/>
  <c r="YU518" i="1"/>
  <c r="YU517" i="1"/>
  <c r="YU515" i="1"/>
  <c r="YU514" i="1"/>
  <c r="YU513" i="1"/>
  <c r="YU512" i="1"/>
  <c r="YU511" i="1"/>
  <c r="YU509" i="1"/>
  <c r="YU508" i="1"/>
  <c r="YU507" i="1"/>
  <c r="YU506" i="1"/>
  <c r="YU505" i="1"/>
  <c r="YU503" i="1"/>
  <c r="YU502" i="1"/>
  <c r="YU501" i="1"/>
  <c r="YU500" i="1"/>
  <c r="YU499" i="1"/>
  <c r="YU497" i="1"/>
  <c r="YU496" i="1"/>
  <c r="YU495" i="1"/>
  <c r="YU494" i="1"/>
  <c r="YU493" i="1"/>
  <c r="YU491" i="1"/>
  <c r="YU490" i="1"/>
  <c r="YU489" i="1"/>
  <c r="YU488" i="1"/>
  <c r="YU487" i="1"/>
  <c r="YU485" i="1"/>
  <c r="YU484" i="1"/>
  <c r="YU483" i="1"/>
  <c r="YU482" i="1"/>
  <c r="YU481" i="1"/>
  <c r="XK551" i="1"/>
  <c r="XK550" i="1"/>
  <c r="XK549" i="1"/>
  <c r="XK548" i="1"/>
  <c r="XK547" i="1"/>
  <c r="XK545" i="1"/>
  <c r="XK544" i="1"/>
  <c r="XK543" i="1"/>
  <c r="XK542" i="1"/>
  <c r="XK541" i="1"/>
  <c r="XK539" i="1"/>
  <c r="XK538" i="1"/>
  <c r="XK537" i="1"/>
  <c r="XK536" i="1"/>
  <c r="XK535" i="1"/>
  <c r="XK533" i="1"/>
  <c r="XK532" i="1"/>
  <c r="XK531" i="1"/>
  <c r="XK530" i="1"/>
  <c r="XK529" i="1"/>
  <c r="XK527" i="1"/>
  <c r="XK526" i="1"/>
  <c r="XK525" i="1"/>
  <c r="XK524" i="1"/>
  <c r="XK523" i="1"/>
  <c r="XK521" i="1"/>
  <c r="XK520" i="1"/>
  <c r="XK519" i="1"/>
  <c r="XK518" i="1"/>
  <c r="XK517" i="1"/>
  <c r="XK515" i="1"/>
  <c r="XK514" i="1"/>
  <c r="XK513" i="1"/>
  <c r="XK512" i="1"/>
  <c r="XK511" i="1"/>
  <c r="XK509" i="1"/>
  <c r="XK508" i="1"/>
  <c r="XK507" i="1"/>
  <c r="XK506" i="1"/>
  <c r="XK505" i="1"/>
  <c r="XK503" i="1"/>
  <c r="XK502" i="1"/>
  <c r="XK501" i="1"/>
  <c r="XK500" i="1"/>
  <c r="XK499" i="1"/>
  <c r="XK497" i="1"/>
  <c r="XK496" i="1"/>
  <c r="XK495" i="1"/>
  <c r="XK494" i="1"/>
  <c r="XK493" i="1"/>
  <c r="XK491" i="1"/>
  <c r="XK490" i="1"/>
  <c r="XK489" i="1"/>
  <c r="XK488" i="1"/>
  <c r="XK487" i="1"/>
  <c r="XK485" i="1"/>
  <c r="XK484" i="1"/>
  <c r="XK483" i="1"/>
  <c r="XK482" i="1"/>
  <c r="XK481" i="1"/>
  <c r="WA551" i="1"/>
  <c r="WA550" i="1"/>
  <c r="WA549" i="1"/>
  <c r="WA548" i="1"/>
  <c r="WA547" i="1"/>
  <c r="WA545" i="1"/>
  <c r="WA544" i="1"/>
  <c r="WA543" i="1"/>
  <c r="WA542" i="1"/>
  <c r="WA541" i="1"/>
  <c r="WA539" i="1"/>
  <c r="WA538" i="1"/>
  <c r="WA537" i="1"/>
  <c r="WA536" i="1"/>
  <c r="WA535" i="1"/>
  <c r="WA533" i="1"/>
  <c r="WA532" i="1"/>
  <c r="WA531" i="1"/>
  <c r="WA530" i="1"/>
  <c r="WA529" i="1"/>
  <c r="WA527" i="1"/>
  <c r="WA526" i="1"/>
  <c r="WA525" i="1"/>
  <c r="WA524" i="1"/>
  <c r="WA523" i="1"/>
  <c r="WA521" i="1"/>
  <c r="WA520" i="1"/>
  <c r="WA519" i="1"/>
  <c r="WA518" i="1"/>
  <c r="WA517" i="1"/>
  <c r="WA515" i="1"/>
  <c r="WA514" i="1"/>
  <c r="WA513" i="1"/>
  <c r="WA512" i="1"/>
  <c r="WA511" i="1"/>
  <c r="WA509" i="1"/>
  <c r="WA508" i="1"/>
  <c r="WA507" i="1"/>
  <c r="WA506" i="1"/>
  <c r="WA505" i="1"/>
  <c r="WA503" i="1"/>
  <c r="WA502" i="1"/>
  <c r="WA501" i="1"/>
  <c r="WA500" i="1"/>
  <c r="WA499" i="1"/>
  <c r="WA497" i="1"/>
  <c r="WA496" i="1"/>
  <c r="WA495" i="1"/>
  <c r="WA494" i="1"/>
  <c r="WA493" i="1"/>
  <c r="WA491" i="1"/>
  <c r="WA490" i="1"/>
  <c r="WA489" i="1"/>
  <c r="WA488" i="1"/>
  <c r="WA487" i="1"/>
  <c r="WA485" i="1"/>
  <c r="WA484" i="1"/>
  <c r="WA483" i="1"/>
  <c r="WA482" i="1"/>
  <c r="WA481" i="1"/>
  <c r="RN551" i="1"/>
  <c r="RN550" i="1"/>
  <c r="RN549" i="1"/>
  <c r="RN548" i="1"/>
  <c r="RN547" i="1"/>
  <c r="RN545" i="1"/>
  <c r="RN544" i="1"/>
  <c r="RN543" i="1"/>
  <c r="RN542" i="1"/>
  <c r="RN541" i="1"/>
  <c r="RN539" i="1"/>
  <c r="RN538" i="1"/>
  <c r="RN537" i="1"/>
  <c r="RN536" i="1"/>
  <c r="RN535" i="1"/>
  <c r="RN533" i="1"/>
  <c r="RN532" i="1"/>
  <c r="RN531" i="1"/>
  <c r="RN530" i="1"/>
  <c r="RN529" i="1"/>
  <c r="RN527" i="1"/>
  <c r="RN526" i="1"/>
  <c r="RN525" i="1"/>
  <c r="RN524" i="1"/>
  <c r="RN523" i="1"/>
  <c r="RN521" i="1"/>
  <c r="RN520" i="1"/>
  <c r="RN519" i="1"/>
  <c r="RN518" i="1"/>
  <c r="RN517" i="1"/>
  <c r="RN515" i="1"/>
  <c r="RN514" i="1"/>
  <c r="RN513" i="1"/>
  <c r="RN512" i="1"/>
  <c r="RN511" i="1"/>
  <c r="RN509" i="1"/>
  <c r="RN508" i="1"/>
  <c r="RN507" i="1"/>
  <c r="RN506" i="1"/>
  <c r="RN505" i="1"/>
  <c r="RN503" i="1"/>
  <c r="RN502" i="1"/>
  <c r="RN501" i="1"/>
  <c r="RN500" i="1"/>
  <c r="RN499" i="1"/>
  <c r="RN497" i="1"/>
  <c r="RN496" i="1"/>
  <c r="RN495" i="1"/>
  <c r="RN494" i="1"/>
  <c r="RN493" i="1"/>
  <c r="RN491" i="1"/>
  <c r="RN490" i="1"/>
  <c r="RN489" i="1"/>
  <c r="RN488" i="1"/>
  <c r="RN487" i="1"/>
  <c r="RN485" i="1"/>
  <c r="RN484" i="1"/>
  <c r="RN483" i="1"/>
  <c r="RN482" i="1"/>
  <c r="RN481" i="1"/>
  <c r="HD551" i="1"/>
  <c r="HD550" i="1"/>
  <c r="HD547" i="1"/>
  <c r="HD544" i="1"/>
  <c r="HD543" i="1"/>
  <c r="HD542" i="1"/>
  <c r="HD541" i="1"/>
  <c r="HD539" i="1"/>
  <c r="HD532" i="1"/>
  <c r="HD531" i="1"/>
  <c r="HD530" i="1"/>
  <c r="HD529" i="1"/>
  <c r="HD527" i="1"/>
  <c r="HD526" i="1"/>
  <c r="HD525" i="1"/>
  <c r="HD524" i="1"/>
  <c r="HD523" i="1"/>
  <c r="HD521" i="1"/>
  <c r="HD520" i="1"/>
  <c r="HD519" i="1"/>
  <c r="HD517" i="1"/>
  <c r="HD515" i="1"/>
  <c r="HD514" i="1"/>
  <c r="HD513" i="1"/>
  <c r="HD511" i="1"/>
  <c r="HD509" i="1"/>
  <c r="HD507" i="1"/>
  <c r="HD506" i="1"/>
  <c r="HD501" i="1"/>
  <c r="HD499" i="1"/>
  <c r="HD497" i="1"/>
  <c r="HD495" i="1"/>
  <c r="HD493" i="1"/>
  <c r="HD491" i="1"/>
  <c r="HD489" i="1"/>
  <c r="HD488" i="1"/>
  <c r="HD487" i="1"/>
  <c r="HD485" i="1"/>
  <c r="HD484" i="1"/>
  <c r="HD483" i="1"/>
  <c r="HD481" i="1"/>
  <c r="HD503" i="1" l="1"/>
  <c r="HF503" i="1" s="1"/>
  <c r="F1569" i="1"/>
  <c r="HD538" i="1"/>
  <c r="HD500" i="1"/>
  <c r="HF500" i="1" s="1"/>
  <c r="ZM490" i="1"/>
  <c r="ZO490" i="1" s="1"/>
  <c r="ZM500" i="1"/>
  <c r="ZO500" i="1" s="1"/>
  <c r="HD482" i="1"/>
  <c r="HF482" i="1" s="1"/>
  <c r="OB481" i="1"/>
  <c r="OD481" i="1" s="1"/>
  <c r="ACY551" i="1"/>
  <c r="ADA551" i="1" s="1"/>
  <c r="ACP551" i="1"/>
  <c r="ACR551" i="1" s="1"/>
  <c r="ACG551" i="1"/>
  <c r="ACI551" i="1" s="1"/>
  <c r="ABX551" i="1"/>
  <c r="ABZ551" i="1" s="1"/>
  <c r="ABO551" i="1"/>
  <c r="ABQ551" i="1" s="1"/>
  <c r="ABF551" i="1"/>
  <c r="ABH551" i="1" s="1"/>
  <c r="AAW551" i="1"/>
  <c r="AAY551" i="1" s="1"/>
  <c r="AAN551" i="1"/>
  <c r="AAP551" i="1" s="1"/>
  <c r="AAE551" i="1"/>
  <c r="AAG551" i="1" s="1"/>
  <c r="ZV551" i="1"/>
  <c r="ZX551" i="1" s="1"/>
  <c r="ZO551" i="1"/>
  <c r="ZF551" i="1"/>
  <c r="YW551" i="1"/>
  <c r="XM551" i="1"/>
  <c r="WC551" i="1"/>
  <c r="VI551" i="1"/>
  <c r="VK551" i="1" s="1"/>
  <c r="UQ551" i="1"/>
  <c r="US551" i="1" s="1"/>
  <c r="TY551" i="1"/>
  <c r="UA551" i="1" s="1"/>
  <c r="RP551" i="1"/>
  <c r="RE551" i="1"/>
  <c r="RG551" i="1" s="1"/>
  <c r="QM551" i="1"/>
  <c r="QO551" i="1" s="1"/>
  <c r="OD551" i="1"/>
  <c r="HF551" i="1"/>
  <c r="FB551" i="1"/>
  <c r="FD551" i="1" s="1"/>
  <c r="EA551" i="1"/>
  <c r="EC551" i="1" s="1"/>
  <c r="ACY550" i="1"/>
  <c r="ADA550" i="1" s="1"/>
  <c r="ACP550" i="1"/>
  <c r="ACR550" i="1" s="1"/>
  <c r="ACG550" i="1"/>
  <c r="ACI550" i="1" s="1"/>
  <c r="ABX550" i="1"/>
  <c r="ABZ550" i="1" s="1"/>
  <c r="ABO550" i="1"/>
  <c r="ABQ550" i="1" s="1"/>
  <c r="ABF550" i="1"/>
  <c r="ABH550" i="1" s="1"/>
  <c r="AAW550" i="1"/>
  <c r="AAY550" i="1" s="1"/>
  <c r="AAN550" i="1"/>
  <c r="AAP550" i="1" s="1"/>
  <c r="AAE550" i="1"/>
  <c r="AAG550" i="1" s="1"/>
  <c r="ZV550" i="1"/>
  <c r="ZX550" i="1" s="1"/>
  <c r="ZO550" i="1"/>
  <c r="ZF550" i="1"/>
  <c r="YW550" i="1"/>
  <c r="XM550" i="1"/>
  <c r="WC550" i="1"/>
  <c r="VI550" i="1"/>
  <c r="VK550" i="1" s="1"/>
  <c r="UQ550" i="1"/>
  <c r="US550" i="1" s="1"/>
  <c r="TY550" i="1"/>
  <c r="UA550" i="1" s="1"/>
  <c r="RP550" i="1"/>
  <c r="RE550" i="1"/>
  <c r="RG550" i="1" s="1"/>
  <c r="QM550" i="1"/>
  <c r="QO550" i="1" s="1"/>
  <c r="OD550" i="1"/>
  <c r="HF550" i="1"/>
  <c r="FB550" i="1"/>
  <c r="FD550" i="1" s="1"/>
  <c r="EA550" i="1"/>
  <c r="EC550" i="1" s="1"/>
  <c r="ACY549" i="1"/>
  <c r="ADA549" i="1" s="1"/>
  <c r="ACP549" i="1"/>
  <c r="ACR549" i="1" s="1"/>
  <c r="ACG549" i="1"/>
  <c r="ACI549" i="1" s="1"/>
  <c r="ABX549" i="1"/>
  <c r="ABZ549" i="1" s="1"/>
  <c r="ABO549" i="1"/>
  <c r="ABQ549" i="1" s="1"/>
  <c r="ABF549" i="1"/>
  <c r="ABH549" i="1" s="1"/>
  <c r="AAW549" i="1"/>
  <c r="AAY549" i="1" s="1"/>
  <c r="AAN549" i="1"/>
  <c r="AAP549" i="1" s="1"/>
  <c r="AAE549" i="1"/>
  <c r="AAG549" i="1" s="1"/>
  <c r="ZV549" i="1"/>
  <c r="ZX549" i="1" s="1"/>
  <c r="ZO549" i="1"/>
  <c r="ZF549" i="1"/>
  <c r="YW549" i="1"/>
  <c r="XM549" i="1"/>
  <c r="WC549" i="1"/>
  <c r="VI549" i="1"/>
  <c r="VK549" i="1" s="1"/>
  <c r="UQ549" i="1"/>
  <c r="US549" i="1" s="1"/>
  <c r="TY549" i="1"/>
  <c r="UA549" i="1" s="1"/>
  <c r="RP549" i="1"/>
  <c r="RE549" i="1"/>
  <c r="RG549" i="1" s="1"/>
  <c r="QM549" i="1"/>
  <c r="QO549" i="1" s="1"/>
  <c r="OD549" i="1"/>
  <c r="HF549" i="1"/>
  <c r="FB549" i="1"/>
  <c r="FD549" i="1" s="1"/>
  <c r="EA549" i="1"/>
  <c r="EC549" i="1" s="1"/>
  <c r="ACY548" i="1"/>
  <c r="ADA548" i="1" s="1"/>
  <c r="ACP548" i="1"/>
  <c r="ACR548" i="1" s="1"/>
  <c r="ACG548" i="1"/>
  <c r="ACI548" i="1" s="1"/>
  <c r="ABX548" i="1"/>
  <c r="ABZ548" i="1" s="1"/>
  <c r="ABO548" i="1"/>
  <c r="ABQ548" i="1" s="1"/>
  <c r="ABF548" i="1"/>
  <c r="ABH548" i="1" s="1"/>
  <c r="AAW548" i="1"/>
  <c r="AAY548" i="1" s="1"/>
  <c r="AAN548" i="1"/>
  <c r="AAP548" i="1" s="1"/>
  <c r="AAE548" i="1"/>
  <c r="AAG548" i="1" s="1"/>
  <c r="ZV548" i="1"/>
  <c r="ZX548" i="1" s="1"/>
  <c r="ZO548" i="1"/>
  <c r="ZF548" i="1"/>
  <c r="YW548" i="1"/>
  <c r="XM548" i="1"/>
  <c r="WC548" i="1"/>
  <c r="VI548" i="1"/>
  <c r="VK548" i="1" s="1"/>
  <c r="UQ548" i="1"/>
  <c r="US548" i="1" s="1"/>
  <c r="TY548" i="1"/>
  <c r="UA548" i="1" s="1"/>
  <c r="RP548" i="1"/>
  <c r="RE548" i="1"/>
  <c r="RG548" i="1" s="1"/>
  <c r="QM548" i="1"/>
  <c r="QO548" i="1" s="1"/>
  <c r="OD548" i="1"/>
  <c r="HF548" i="1"/>
  <c r="FB548" i="1"/>
  <c r="FD548" i="1" s="1"/>
  <c r="EA548" i="1"/>
  <c r="EC548" i="1" s="1"/>
  <c r="AHB547" i="1"/>
  <c r="AGS547" i="1"/>
  <c r="AGJ547" i="1"/>
  <c r="AGA547" i="1"/>
  <c r="AFR547" i="1"/>
  <c r="AFI547" i="1"/>
  <c r="AEZ547" i="1"/>
  <c r="AEQ547" i="1"/>
  <c r="AEH547" i="1"/>
  <c r="ADP547" i="1"/>
  <c r="ADG547" i="1"/>
  <c r="ACY547" i="1"/>
  <c r="ACX547" i="1"/>
  <c r="ACP547" i="1"/>
  <c r="ACO547" i="1"/>
  <c r="ACG547" i="1"/>
  <c r="ACF547" i="1"/>
  <c r="ABX547" i="1"/>
  <c r="ABW547" i="1"/>
  <c r="ABO547" i="1"/>
  <c r="ABN547" i="1"/>
  <c r="ABF547" i="1"/>
  <c r="ABE547" i="1"/>
  <c r="AAW547" i="1"/>
  <c r="AAV547" i="1"/>
  <c r="AAN547" i="1"/>
  <c r="AAM547" i="1"/>
  <c r="AAE547" i="1"/>
  <c r="AAD547" i="1"/>
  <c r="ZV547" i="1"/>
  <c r="ZU547" i="1"/>
  <c r="ZO547" i="1"/>
  <c r="ZF547" i="1"/>
  <c r="YW547" i="1"/>
  <c r="YK547" i="1"/>
  <c r="YB547" i="1"/>
  <c r="XS547" i="1"/>
  <c r="XM547" i="1"/>
  <c r="XA547" i="1"/>
  <c r="WR547" i="1"/>
  <c r="WI547" i="1"/>
  <c r="WC547" i="1"/>
  <c r="VQ547" i="1"/>
  <c r="VI547" i="1"/>
  <c r="VH547" i="1"/>
  <c r="UY547" i="1"/>
  <c r="UQ547" i="1"/>
  <c r="UP547" i="1"/>
  <c r="UG547" i="1"/>
  <c r="TY547" i="1"/>
  <c r="TX547" i="1"/>
  <c r="TO547" i="1"/>
  <c r="TF547" i="1"/>
  <c r="SW547" i="1"/>
  <c r="SN547" i="1"/>
  <c r="SE547" i="1"/>
  <c r="RV547" i="1"/>
  <c r="RP547" i="1"/>
  <c r="RE547" i="1"/>
  <c r="RD547" i="1"/>
  <c r="QU547" i="1"/>
  <c r="QM547" i="1"/>
  <c r="QL547" i="1"/>
  <c r="QC547" i="1"/>
  <c r="PT547" i="1"/>
  <c r="PK547" i="1"/>
  <c r="PB547" i="1"/>
  <c r="OS547" i="1"/>
  <c r="OJ547" i="1"/>
  <c r="OD547" i="1"/>
  <c r="NR547" i="1"/>
  <c r="NI547" i="1"/>
  <c r="MZ547" i="1"/>
  <c r="MQ547" i="1"/>
  <c r="MH547" i="1"/>
  <c r="LY547" i="1"/>
  <c r="LP547" i="1"/>
  <c r="LG547" i="1"/>
  <c r="KX547" i="1"/>
  <c r="KO547" i="1"/>
  <c r="KF547" i="1"/>
  <c r="JW547" i="1"/>
  <c r="JN547" i="1"/>
  <c r="JE547" i="1"/>
  <c r="IV547" i="1"/>
  <c r="IM547" i="1"/>
  <c r="ID547" i="1"/>
  <c r="HU547" i="1"/>
  <c r="HL547" i="1"/>
  <c r="HC547" i="1"/>
  <c r="GT547" i="1"/>
  <c r="GK547" i="1"/>
  <c r="GB547" i="1"/>
  <c r="FS547" i="1"/>
  <c r="FJ547" i="1"/>
  <c r="FB547" i="1"/>
  <c r="FA547" i="1"/>
  <c r="ER547" i="1"/>
  <c r="EI547" i="1"/>
  <c r="EA547" i="1"/>
  <c r="DZ547" i="1"/>
  <c r="DQ547" i="1"/>
  <c r="DH547" i="1"/>
  <c r="CY547" i="1"/>
  <c r="CP547" i="1"/>
  <c r="CG547" i="1"/>
  <c r="BX547" i="1"/>
  <c r="BO547" i="1"/>
  <c r="BF547" i="1"/>
  <c r="AW547" i="1"/>
  <c r="AN547" i="1"/>
  <c r="AE547" i="1"/>
  <c r="V547" i="1"/>
  <c r="M547" i="1"/>
  <c r="D547" i="1"/>
  <c r="ACY545" i="1"/>
  <c r="ADA545" i="1" s="1"/>
  <c r="ACP545" i="1"/>
  <c r="ACR545" i="1" s="1"/>
  <c r="ACG545" i="1"/>
  <c r="ACI545" i="1" s="1"/>
  <c r="ABX545" i="1"/>
  <c r="ABZ545" i="1" s="1"/>
  <c r="ABO545" i="1"/>
  <c r="ABQ545" i="1" s="1"/>
  <c r="ABF545" i="1"/>
  <c r="ABH545" i="1" s="1"/>
  <c r="AAW545" i="1"/>
  <c r="AAY545" i="1" s="1"/>
  <c r="AAN545" i="1"/>
  <c r="AAP545" i="1" s="1"/>
  <c r="AAE545" i="1"/>
  <c r="AAG545" i="1" s="1"/>
  <c r="ZV545" i="1"/>
  <c r="ZX545" i="1" s="1"/>
  <c r="ZO545" i="1"/>
  <c r="ZF545" i="1"/>
  <c r="YW545" i="1"/>
  <c r="XM545" i="1"/>
  <c r="WC545" i="1"/>
  <c r="VI545" i="1"/>
  <c r="VK545" i="1" s="1"/>
  <c r="UQ545" i="1"/>
  <c r="US545" i="1" s="1"/>
  <c r="TY545" i="1"/>
  <c r="UA545" i="1" s="1"/>
  <c r="RP545" i="1"/>
  <c r="RE545" i="1"/>
  <c r="RG545" i="1" s="1"/>
  <c r="QM545" i="1"/>
  <c r="QO545" i="1" s="1"/>
  <c r="OD545" i="1"/>
  <c r="HF545" i="1"/>
  <c r="FB545" i="1"/>
  <c r="FD545" i="1" s="1"/>
  <c r="EA545" i="1"/>
  <c r="EC545" i="1" s="1"/>
  <c r="ACY544" i="1"/>
  <c r="ADA544" i="1" s="1"/>
  <c r="ACP544" i="1"/>
  <c r="ACR544" i="1" s="1"/>
  <c r="ACG544" i="1"/>
  <c r="ACI544" i="1" s="1"/>
  <c r="ABX544" i="1"/>
  <c r="ABZ544" i="1" s="1"/>
  <c r="ABO544" i="1"/>
  <c r="ABQ544" i="1" s="1"/>
  <c r="ABF544" i="1"/>
  <c r="ABH544" i="1" s="1"/>
  <c r="AAW544" i="1"/>
  <c r="AAY544" i="1" s="1"/>
  <c r="AAN544" i="1"/>
  <c r="AAP544" i="1" s="1"/>
  <c r="AAE544" i="1"/>
  <c r="AAG544" i="1" s="1"/>
  <c r="ZV544" i="1"/>
  <c r="ZX544" i="1" s="1"/>
  <c r="ZO544" i="1"/>
  <c r="ZF544" i="1"/>
  <c r="YW544" i="1"/>
  <c r="XM544" i="1"/>
  <c r="WC544" i="1"/>
  <c r="VI544" i="1"/>
  <c r="VK544" i="1" s="1"/>
  <c r="UQ544" i="1"/>
  <c r="US544" i="1" s="1"/>
  <c r="TY544" i="1"/>
  <c r="UA544" i="1" s="1"/>
  <c r="RP544" i="1"/>
  <c r="RE544" i="1"/>
  <c r="RG544" i="1" s="1"/>
  <c r="QM544" i="1"/>
  <c r="QO544" i="1" s="1"/>
  <c r="OD544" i="1"/>
  <c r="HF544" i="1"/>
  <c r="FB544" i="1"/>
  <c r="FD544" i="1" s="1"/>
  <c r="EA544" i="1"/>
  <c r="EC544" i="1" s="1"/>
  <c r="ACY543" i="1"/>
  <c r="ADA543" i="1" s="1"/>
  <c r="ACP543" i="1"/>
  <c r="ACR543" i="1" s="1"/>
  <c r="ACG543" i="1"/>
  <c r="ACI543" i="1" s="1"/>
  <c r="ABX543" i="1"/>
  <c r="ABZ543" i="1" s="1"/>
  <c r="ABO543" i="1"/>
  <c r="ABQ543" i="1" s="1"/>
  <c r="ABF543" i="1"/>
  <c r="ABH543" i="1" s="1"/>
  <c r="AAW543" i="1"/>
  <c r="AAY543" i="1" s="1"/>
  <c r="AAN543" i="1"/>
  <c r="AAP543" i="1" s="1"/>
  <c r="AAE543" i="1"/>
  <c r="AAG543" i="1" s="1"/>
  <c r="ZV543" i="1"/>
  <c r="ZX543" i="1" s="1"/>
  <c r="ZO543" i="1"/>
  <c r="ZF543" i="1"/>
  <c r="YW543" i="1"/>
  <c r="XM543" i="1"/>
  <c r="WC543" i="1"/>
  <c r="VI543" i="1"/>
  <c r="VK543" i="1" s="1"/>
  <c r="UQ543" i="1"/>
  <c r="US543" i="1" s="1"/>
  <c r="TY543" i="1"/>
  <c r="UA543" i="1" s="1"/>
  <c r="RP543" i="1"/>
  <c r="RE543" i="1"/>
  <c r="RG543" i="1" s="1"/>
  <c r="QM543" i="1"/>
  <c r="QO543" i="1" s="1"/>
  <c r="OD543" i="1"/>
  <c r="HF543" i="1"/>
  <c r="FB543" i="1"/>
  <c r="FD543" i="1" s="1"/>
  <c r="EA543" i="1"/>
  <c r="EC543" i="1" s="1"/>
  <c r="ACY542" i="1"/>
  <c r="ADA542" i="1" s="1"/>
  <c r="ACP542" i="1"/>
  <c r="ACR542" i="1" s="1"/>
  <c r="ACG542" i="1"/>
  <c r="ACI542" i="1" s="1"/>
  <c r="ABX542" i="1"/>
  <c r="ABZ542" i="1" s="1"/>
  <c r="ABO542" i="1"/>
  <c r="ABQ542" i="1" s="1"/>
  <c r="ABF542" i="1"/>
  <c r="ABH542" i="1" s="1"/>
  <c r="AAW542" i="1"/>
  <c r="AAY542" i="1" s="1"/>
  <c r="AAN542" i="1"/>
  <c r="AAP542" i="1" s="1"/>
  <c r="AAE542" i="1"/>
  <c r="AAG542" i="1" s="1"/>
  <c r="ZV542" i="1"/>
  <c r="ZX542" i="1" s="1"/>
  <c r="ZO542" i="1"/>
  <c r="ZF542" i="1"/>
  <c r="YW542" i="1"/>
  <c r="XM542" i="1"/>
  <c r="WC542" i="1"/>
  <c r="VI542" i="1"/>
  <c r="VK542" i="1" s="1"/>
  <c r="UQ542" i="1"/>
  <c r="US542" i="1" s="1"/>
  <c r="TY542" i="1"/>
  <c r="UA542" i="1" s="1"/>
  <c r="RP542" i="1"/>
  <c r="RE542" i="1"/>
  <c r="RG542" i="1" s="1"/>
  <c r="QM542" i="1"/>
  <c r="QO542" i="1" s="1"/>
  <c r="OD542" i="1"/>
  <c r="HF542" i="1"/>
  <c r="FB542" i="1"/>
  <c r="FD542" i="1" s="1"/>
  <c r="EA542" i="1"/>
  <c r="EC542" i="1" s="1"/>
  <c r="AHB541" i="1"/>
  <c r="AGS541" i="1"/>
  <c r="AGJ541" i="1"/>
  <c r="AGA541" i="1"/>
  <c r="AFR541" i="1"/>
  <c r="AFI541" i="1"/>
  <c r="AEZ541" i="1"/>
  <c r="AEQ541" i="1"/>
  <c r="AEH541" i="1"/>
  <c r="ADP541" i="1"/>
  <c r="ADG541" i="1"/>
  <c r="ACY541" i="1"/>
  <c r="ACX541" i="1"/>
  <c r="ACP541" i="1"/>
  <c r="ACO541" i="1"/>
  <c r="ACG541" i="1"/>
  <c r="ACF541" i="1"/>
  <c r="ABX541" i="1"/>
  <c r="ABW541" i="1"/>
  <c r="ABO541" i="1"/>
  <c r="ABN541" i="1"/>
  <c r="ABF541" i="1"/>
  <c r="ABE541" i="1"/>
  <c r="AAW541" i="1"/>
  <c r="AAV541" i="1"/>
  <c r="AAN541" i="1"/>
  <c r="AAM541" i="1"/>
  <c r="AAE541" i="1"/>
  <c r="AAD541" i="1"/>
  <c r="ZV541" i="1"/>
  <c r="ZU541" i="1"/>
  <c r="ZO541" i="1"/>
  <c r="ZF541" i="1"/>
  <c r="YW541" i="1"/>
  <c r="YK541" i="1"/>
  <c r="YB541" i="1"/>
  <c r="XS541" i="1"/>
  <c r="XM541" i="1"/>
  <c r="XA541" i="1"/>
  <c r="WR541" i="1"/>
  <c r="WI541" i="1"/>
  <c r="WC541" i="1"/>
  <c r="VQ541" i="1"/>
  <c r="VI541" i="1"/>
  <c r="VH541" i="1"/>
  <c r="UY541" i="1"/>
  <c r="UQ541" i="1"/>
  <c r="UP541" i="1"/>
  <c r="UG541" i="1"/>
  <c r="TY541" i="1"/>
  <c r="TX541" i="1"/>
  <c r="TO541" i="1"/>
  <c r="TF541" i="1"/>
  <c r="SW541" i="1"/>
  <c r="SN541" i="1"/>
  <c r="SE541" i="1"/>
  <c r="RV541" i="1"/>
  <c r="RP541" i="1"/>
  <c r="RE541" i="1"/>
  <c r="RD541" i="1"/>
  <c r="QU541" i="1"/>
  <c r="QM541" i="1"/>
  <c r="QL541" i="1"/>
  <c r="QC541" i="1"/>
  <c r="PT541" i="1"/>
  <c r="PK541" i="1"/>
  <c r="PB541" i="1"/>
  <c r="OS541" i="1"/>
  <c r="OJ541" i="1"/>
  <c r="OD541" i="1"/>
  <c r="NR541" i="1"/>
  <c r="NI541" i="1"/>
  <c r="MZ541" i="1"/>
  <c r="MQ541" i="1"/>
  <c r="MH541" i="1"/>
  <c r="LY541" i="1"/>
  <c r="LP541" i="1"/>
  <c r="LG541" i="1"/>
  <c r="KX541" i="1"/>
  <c r="KO541" i="1"/>
  <c r="KF541" i="1"/>
  <c r="JW541" i="1"/>
  <c r="JN541" i="1"/>
  <c r="JE541" i="1"/>
  <c r="IV541" i="1"/>
  <c r="IM541" i="1"/>
  <c r="ID541" i="1"/>
  <c r="HU541" i="1"/>
  <c r="HL541" i="1"/>
  <c r="HC541" i="1"/>
  <c r="GT541" i="1"/>
  <c r="GK541" i="1"/>
  <c r="GB541" i="1"/>
  <c r="FS541" i="1"/>
  <c r="FJ541" i="1"/>
  <c r="FB541" i="1"/>
  <c r="FA541" i="1"/>
  <c r="ER541" i="1"/>
  <c r="EI541" i="1"/>
  <c r="EA541" i="1"/>
  <c r="DZ541" i="1"/>
  <c r="DQ541" i="1"/>
  <c r="DH541" i="1"/>
  <c r="CY541" i="1"/>
  <c r="CP541" i="1"/>
  <c r="CG541" i="1"/>
  <c r="BX541" i="1"/>
  <c r="BO541" i="1"/>
  <c r="BF541" i="1"/>
  <c r="AW541" i="1"/>
  <c r="AN541" i="1"/>
  <c r="AE541" i="1"/>
  <c r="V541" i="1"/>
  <c r="M541" i="1"/>
  <c r="D541" i="1"/>
  <c r="ACY539" i="1"/>
  <c r="ADA539" i="1" s="1"/>
  <c r="ACP539" i="1"/>
  <c r="ACR539" i="1" s="1"/>
  <c r="ACG539" i="1"/>
  <c r="ACI539" i="1" s="1"/>
  <c r="ABX539" i="1"/>
  <c r="ABZ539" i="1" s="1"/>
  <c r="ABO539" i="1"/>
  <c r="ABQ539" i="1" s="1"/>
  <c r="ABF539" i="1"/>
  <c r="ABH539" i="1" s="1"/>
  <c r="AAW539" i="1"/>
  <c r="AAY539" i="1" s="1"/>
  <c r="AAN539" i="1"/>
  <c r="AAP539" i="1" s="1"/>
  <c r="AAE539" i="1"/>
  <c r="AAG539" i="1" s="1"/>
  <c r="ZV539" i="1"/>
  <c r="ZX539" i="1" s="1"/>
  <c r="ZO539" i="1"/>
  <c r="ZF539" i="1"/>
  <c r="YW539" i="1"/>
  <c r="XM539" i="1"/>
  <c r="WC539" i="1"/>
  <c r="VI539" i="1"/>
  <c r="VK539" i="1" s="1"/>
  <c r="UQ539" i="1"/>
  <c r="US539" i="1" s="1"/>
  <c r="TY539" i="1"/>
  <c r="UA539" i="1" s="1"/>
  <c r="RP539" i="1"/>
  <c r="RE539" i="1"/>
  <c r="RG539" i="1" s="1"/>
  <c r="QM539" i="1"/>
  <c r="QO539" i="1" s="1"/>
  <c r="OD539" i="1"/>
  <c r="HF539" i="1"/>
  <c r="FB539" i="1"/>
  <c r="FD539" i="1" s="1"/>
  <c r="EA539" i="1"/>
  <c r="EC539" i="1" s="1"/>
  <c r="AET538" i="1"/>
  <c r="ACY538" i="1"/>
  <c r="ADA538" i="1" s="1"/>
  <c r="ACP538" i="1"/>
  <c r="ACR538" i="1" s="1"/>
  <c r="ACG538" i="1"/>
  <c r="ACI538" i="1" s="1"/>
  <c r="ABX538" i="1"/>
  <c r="ABZ538" i="1" s="1"/>
  <c r="ABO538" i="1"/>
  <c r="ABQ538" i="1" s="1"/>
  <c r="ABF538" i="1"/>
  <c r="ABH538" i="1" s="1"/>
  <c r="AAW538" i="1"/>
  <c r="AAY538" i="1" s="1"/>
  <c r="AAN538" i="1"/>
  <c r="AAP538" i="1" s="1"/>
  <c r="AAE538" i="1"/>
  <c r="AAG538" i="1" s="1"/>
  <c r="ZV538" i="1"/>
  <c r="ZX538" i="1" s="1"/>
  <c r="ZO538" i="1"/>
  <c r="ZF538" i="1"/>
  <c r="YW538" i="1"/>
  <c r="XM538" i="1"/>
  <c r="WC538" i="1"/>
  <c r="VI538" i="1"/>
  <c r="VK538" i="1" s="1"/>
  <c r="UQ538" i="1"/>
  <c r="US538" i="1" s="1"/>
  <c r="TY538" i="1"/>
  <c r="UA538" i="1" s="1"/>
  <c r="RP538" i="1"/>
  <c r="RE538" i="1"/>
  <c r="RG538" i="1" s="1"/>
  <c r="QM538" i="1"/>
  <c r="QO538" i="1" s="1"/>
  <c r="OD538" i="1"/>
  <c r="HF538" i="1"/>
  <c r="FB538" i="1"/>
  <c r="FD538" i="1" s="1"/>
  <c r="EA538" i="1"/>
  <c r="EC538" i="1" s="1"/>
  <c r="ACY537" i="1"/>
  <c r="ADA537" i="1" s="1"/>
  <c r="ACP537" i="1"/>
  <c r="ACR537" i="1" s="1"/>
  <c r="ACG537" i="1"/>
  <c r="ACI537" i="1" s="1"/>
  <c r="ABX537" i="1"/>
  <c r="ABZ537" i="1" s="1"/>
  <c r="ABO537" i="1"/>
  <c r="ABQ537" i="1" s="1"/>
  <c r="ABF537" i="1"/>
  <c r="ABH537" i="1" s="1"/>
  <c r="AAW537" i="1"/>
  <c r="AAY537" i="1" s="1"/>
  <c r="AAN537" i="1"/>
  <c r="AAP537" i="1" s="1"/>
  <c r="AAE537" i="1"/>
  <c r="AAG537" i="1" s="1"/>
  <c r="ZV537" i="1"/>
  <c r="ZX537" i="1" s="1"/>
  <c r="ZO537" i="1"/>
  <c r="ZF537" i="1"/>
  <c r="YW537" i="1"/>
  <c r="XM537" i="1"/>
  <c r="WC537" i="1"/>
  <c r="VI537" i="1"/>
  <c r="VK537" i="1" s="1"/>
  <c r="UQ537" i="1"/>
  <c r="US537" i="1" s="1"/>
  <c r="TY537" i="1"/>
  <c r="UA537" i="1" s="1"/>
  <c r="RP537" i="1"/>
  <c r="RE537" i="1"/>
  <c r="RG537" i="1" s="1"/>
  <c r="QM537" i="1"/>
  <c r="QO537" i="1" s="1"/>
  <c r="OD537" i="1"/>
  <c r="HF537" i="1"/>
  <c r="FB537" i="1"/>
  <c r="FD537" i="1" s="1"/>
  <c r="EA537" i="1"/>
  <c r="EC537" i="1" s="1"/>
  <c r="ACY536" i="1"/>
  <c r="ADA536" i="1" s="1"/>
  <c r="ACP536" i="1"/>
  <c r="ACR536" i="1" s="1"/>
  <c r="ACG536" i="1"/>
  <c r="ACI536" i="1" s="1"/>
  <c r="ABX536" i="1"/>
  <c r="ABZ536" i="1" s="1"/>
  <c r="ABO536" i="1"/>
  <c r="ABQ536" i="1" s="1"/>
  <c r="ABF536" i="1"/>
  <c r="ABH536" i="1" s="1"/>
  <c r="AAW536" i="1"/>
  <c r="AAY536" i="1" s="1"/>
  <c r="AAN536" i="1"/>
  <c r="AAP536" i="1" s="1"/>
  <c r="AAE536" i="1"/>
  <c r="AAG536" i="1" s="1"/>
  <c r="ZV536" i="1"/>
  <c r="ZX536" i="1" s="1"/>
  <c r="ZO536" i="1"/>
  <c r="ZF536" i="1"/>
  <c r="YW536" i="1"/>
  <c r="XM536" i="1"/>
  <c r="WC536" i="1"/>
  <c r="VI536" i="1"/>
  <c r="VK536" i="1" s="1"/>
  <c r="UQ536" i="1"/>
  <c r="US536" i="1" s="1"/>
  <c r="TY536" i="1"/>
  <c r="UA536" i="1" s="1"/>
  <c r="RP536" i="1"/>
  <c r="RE536" i="1"/>
  <c r="RG536" i="1" s="1"/>
  <c r="QM536" i="1"/>
  <c r="QO536" i="1" s="1"/>
  <c r="OD536" i="1"/>
  <c r="HF536" i="1"/>
  <c r="FB536" i="1"/>
  <c r="FD536" i="1" s="1"/>
  <c r="EA536" i="1"/>
  <c r="EC536" i="1" s="1"/>
  <c r="AHB535" i="1"/>
  <c r="AGS535" i="1"/>
  <c r="AGJ535" i="1"/>
  <c r="AGA535" i="1"/>
  <c r="AFR535" i="1"/>
  <c r="AFI535" i="1"/>
  <c r="AEZ535" i="1"/>
  <c r="AEQ535" i="1"/>
  <c r="AEH535" i="1"/>
  <c r="ADP535" i="1"/>
  <c r="ADG535" i="1"/>
  <c r="ACY535" i="1"/>
  <c r="ACX535" i="1"/>
  <c r="ACP535" i="1"/>
  <c r="ACO535" i="1"/>
  <c r="ACG535" i="1"/>
  <c r="ACF535" i="1"/>
  <c r="ABX535" i="1"/>
  <c r="ABW535" i="1"/>
  <c r="ABO535" i="1"/>
  <c r="ABN535" i="1"/>
  <c r="ABF535" i="1"/>
  <c r="ABE535" i="1"/>
  <c r="AAW535" i="1"/>
  <c r="AAV535" i="1"/>
  <c r="AAN535" i="1"/>
  <c r="AAM535" i="1"/>
  <c r="AAE535" i="1"/>
  <c r="AAD535" i="1"/>
  <c r="ZV535" i="1"/>
  <c r="ZU535" i="1"/>
  <c r="ZO535" i="1"/>
  <c r="ZF535" i="1"/>
  <c r="YW535" i="1"/>
  <c r="YK535" i="1"/>
  <c r="YB535" i="1"/>
  <c r="XS535" i="1"/>
  <c r="XM535" i="1"/>
  <c r="XA535" i="1"/>
  <c r="WR535" i="1"/>
  <c r="WI535" i="1"/>
  <c r="WC535" i="1"/>
  <c r="VQ535" i="1"/>
  <c r="VI535" i="1"/>
  <c r="VH535" i="1"/>
  <c r="UY535" i="1"/>
  <c r="UQ535" i="1"/>
  <c r="UP535" i="1"/>
  <c r="UG535" i="1"/>
  <c r="TY535" i="1"/>
  <c r="TX535" i="1"/>
  <c r="TO535" i="1"/>
  <c r="TF535" i="1"/>
  <c r="SW535" i="1"/>
  <c r="SN535" i="1"/>
  <c r="SE535" i="1"/>
  <c r="RV535" i="1"/>
  <c r="RP535" i="1"/>
  <c r="RE535" i="1"/>
  <c r="RD535" i="1"/>
  <c r="QU535" i="1"/>
  <c r="QM535" i="1"/>
  <c r="QL535" i="1"/>
  <c r="QC535" i="1"/>
  <c r="PT535" i="1"/>
  <c r="PK535" i="1"/>
  <c r="PB535" i="1"/>
  <c r="OS535" i="1"/>
  <c r="OJ535" i="1"/>
  <c r="OD535" i="1"/>
  <c r="NR535" i="1"/>
  <c r="NI535" i="1"/>
  <c r="MZ535" i="1"/>
  <c r="MQ535" i="1"/>
  <c r="MH535" i="1"/>
  <c r="LY535" i="1"/>
  <c r="LP535" i="1"/>
  <c r="LG535" i="1"/>
  <c r="KX535" i="1"/>
  <c r="KO535" i="1"/>
  <c r="KF535" i="1"/>
  <c r="JW535" i="1"/>
  <c r="JN535" i="1"/>
  <c r="JE535" i="1"/>
  <c r="IV535" i="1"/>
  <c r="IM535" i="1"/>
  <c r="ID535" i="1"/>
  <c r="HU535" i="1"/>
  <c r="HL535" i="1"/>
  <c r="HC535" i="1"/>
  <c r="GT535" i="1"/>
  <c r="GK535" i="1"/>
  <c r="GB535" i="1"/>
  <c r="FS535" i="1"/>
  <c r="FJ535" i="1"/>
  <c r="FB535" i="1"/>
  <c r="FA535" i="1"/>
  <c r="ER535" i="1"/>
  <c r="EI535" i="1"/>
  <c r="EA535" i="1"/>
  <c r="DZ535" i="1"/>
  <c r="DQ535" i="1"/>
  <c r="DH535" i="1"/>
  <c r="CY535" i="1"/>
  <c r="CP535" i="1"/>
  <c r="CG535" i="1"/>
  <c r="BX535" i="1"/>
  <c r="BO535" i="1"/>
  <c r="BF535" i="1"/>
  <c r="AW535" i="1"/>
  <c r="AN535" i="1"/>
  <c r="AE535" i="1"/>
  <c r="V535" i="1"/>
  <c r="M535" i="1"/>
  <c r="D535" i="1"/>
  <c r="ACY533" i="1"/>
  <c r="ADA533" i="1" s="1"/>
  <c r="ACP533" i="1"/>
  <c r="ACR533" i="1" s="1"/>
  <c r="ACG533" i="1"/>
  <c r="ACI533" i="1" s="1"/>
  <c r="ABX533" i="1"/>
  <c r="ABZ533" i="1" s="1"/>
  <c r="ABO533" i="1"/>
  <c r="ABQ533" i="1" s="1"/>
  <c r="ABF533" i="1"/>
  <c r="ABH533" i="1" s="1"/>
  <c r="AAW533" i="1"/>
  <c r="AAY533" i="1" s="1"/>
  <c r="AAN533" i="1"/>
  <c r="AAP533" i="1" s="1"/>
  <c r="AAE533" i="1"/>
  <c r="AAG533" i="1" s="1"/>
  <c r="ZV533" i="1"/>
  <c r="ZX533" i="1" s="1"/>
  <c r="ZO533" i="1"/>
  <c r="ZF533" i="1"/>
  <c r="YW533" i="1"/>
  <c r="XM533" i="1"/>
  <c r="WC533" i="1"/>
  <c r="VI533" i="1"/>
  <c r="VK533" i="1" s="1"/>
  <c r="UQ533" i="1"/>
  <c r="US533" i="1" s="1"/>
  <c r="TY533" i="1"/>
  <c r="UA533" i="1" s="1"/>
  <c r="RP533" i="1"/>
  <c r="RE533" i="1"/>
  <c r="RG533" i="1" s="1"/>
  <c r="QM533" i="1"/>
  <c r="QO533" i="1" s="1"/>
  <c r="OD533" i="1"/>
  <c r="HF533" i="1"/>
  <c r="FB533" i="1"/>
  <c r="FD533" i="1" s="1"/>
  <c r="EA533" i="1"/>
  <c r="EC533" i="1" s="1"/>
  <c r="ACY532" i="1"/>
  <c r="ADA532" i="1" s="1"/>
  <c r="ACP532" i="1"/>
  <c r="ACR532" i="1" s="1"/>
  <c r="ACG532" i="1"/>
  <c r="ACI532" i="1" s="1"/>
  <c r="ABX532" i="1"/>
  <c r="ABZ532" i="1" s="1"/>
  <c r="ABO532" i="1"/>
  <c r="ABQ532" i="1" s="1"/>
  <c r="ABF532" i="1"/>
  <c r="ABH532" i="1" s="1"/>
  <c r="AAW532" i="1"/>
  <c r="AAY532" i="1" s="1"/>
  <c r="AAN532" i="1"/>
  <c r="AAP532" i="1" s="1"/>
  <c r="AAE532" i="1"/>
  <c r="AAG532" i="1" s="1"/>
  <c r="ZV532" i="1"/>
  <c r="ZX532" i="1" s="1"/>
  <c r="ZO532" i="1"/>
  <c r="ZF532" i="1"/>
  <c r="YW532" i="1"/>
  <c r="XM532" i="1"/>
  <c r="WC532" i="1"/>
  <c r="VI532" i="1"/>
  <c r="VK532" i="1" s="1"/>
  <c r="UQ532" i="1"/>
  <c r="US532" i="1" s="1"/>
  <c r="TY532" i="1"/>
  <c r="UA532" i="1" s="1"/>
  <c r="RP532" i="1"/>
  <c r="RE532" i="1"/>
  <c r="RG532" i="1" s="1"/>
  <c r="QM532" i="1"/>
  <c r="QO532" i="1" s="1"/>
  <c r="OD532" i="1"/>
  <c r="HF532" i="1"/>
  <c r="FB532" i="1"/>
  <c r="FD532" i="1" s="1"/>
  <c r="EA532" i="1"/>
  <c r="EC532" i="1" s="1"/>
  <c r="ACY531" i="1"/>
  <c r="ADA531" i="1" s="1"/>
  <c r="ACP531" i="1"/>
  <c r="ACR531" i="1" s="1"/>
  <c r="ACG531" i="1"/>
  <c r="ACI531" i="1" s="1"/>
  <c r="ABX531" i="1"/>
  <c r="ABZ531" i="1" s="1"/>
  <c r="ABO531" i="1"/>
  <c r="ABQ531" i="1" s="1"/>
  <c r="ABF531" i="1"/>
  <c r="ABH531" i="1" s="1"/>
  <c r="AAW531" i="1"/>
  <c r="AAY531" i="1" s="1"/>
  <c r="AAN531" i="1"/>
  <c r="AAP531" i="1" s="1"/>
  <c r="AAE531" i="1"/>
  <c r="AAG531" i="1" s="1"/>
  <c r="ZV531" i="1"/>
  <c r="ZX531" i="1" s="1"/>
  <c r="ZO531" i="1"/>
  <c r="ZF531" i="1"/>
  <c r="YW531" i="1"/>
  <c r="XM531" i="1"/>
  <c r="WC531" i="1"/>
  <c r="VI531" i="1"/>
  <c r="VK531" i="1" s="1"/>
  <c r="UQ531" i="1"/>
  <c r="US531" i="1" s="1"/>
  <c r="TY531" i="1"/>
  <c r="UA531" i="1" s="1"/>
  <c r="RP531" i="1"/>
  <c r="RE531" i="1"/>
  <c r="RG531" i="1" s="1"/>
  <c r="QM531" i="1"/>
  <c r="QO531" i="1" s="1"/>
  <c r="OD531" i="1"/>
  <c r="HF531" i="1"/>
  <c r="FB531" i="1"/>
  <c r="FD531" i="1" s="1"/>
  <c r="EA531" i="1"/>
  <c r="EC531" i="1" s="1"/>
  <c r="ACY530" i="1"/>
  <c r="ADA530" i="1" s="1"/>
  <c r="ACP530" i="1"/>
  <c r="ACR530" i="1" s="1"/>
  <c r="ACG530" i="1"/>
  <c r="ACI530" i="1" s="1"/>
  <c r="ABX530" i="1"/>
  <c r="ABZ530" i="1" s="1"/>
  <c r="ABO530" i="1"/>
  <c r="ABQ530" i="1" s="1"/>
  <c r="ABF530" i="1"/>
  <c r="ABH530" i="1" s="1"/>
  <c r="AAW530" i="1"/>
  <c r="AAY530" i="1" s="1"/>
  <c r="AAN530" i="1"/>
  <c r="AAP530" i="1" s="1"/>
  <c r="AAE530" i="1"/>
  <c r="AAG530" i="1" s="1"/>
  <c r="ZV530" i="1"/>
  <c r="ZX530" i="1" s="1"/>
  <c r="ZO530" i="1"/>
  <c r="ZF530" i="1"/>
  <c r="YW530" i="1"/>
  <c r="XM530" i="1"/>
  <c r="WC530" i="1"/>
  <c r="VI530" i="1"/>
  <c r="VK530" i="1" s="1"/>
  <c r="UQ530" i="1"/>
  <c r="US530" i="1" s="1"/>
  <c r="TY530" i="1"/>
  <c r="UA530" i="1" s="1"/>
  <c r="RP530" i="1"/>
  <c r="RE530" i="1"/>
  <c r="RG530" i="1" s="1"/>
  <c r="QM530" i="1"/>
  <c r="QO530" i="1" s="1"/>
  <c r="OD530" i="1"/>
  <c r="HF530" i="1"/>
  <c r="FB530" i="1"/>
  <c r="FD530" i="1" s="1"/>
  <c r="EA530" i="1"/>
  <c r="EC530" i="1" s="1"/>
  <c r="AHB529" i="1"/>
  <c r="AGS529" i="1"/>
  <c r="AGJ529" i="1"/>
  <c r="AGA529" i="1"/>
  <c r="AFR529" i="1"/>
  <c r="AFI529" i="1"/>
  <c r="AEZ529" i="1"/>
  <c r="AEQ529" i="1"/>
  <c r="AEH529" i="1"/>
  <c r="ADP529" i="1"/>
  <c r="ADG529" i="1"/>
  <c r="ACY529" i="1"/>
  <c r="ACX529" i="1"/>
  <c r="ACP529" i="1"/>
  <c r="ACO529" i="1"/>
  <c r="ACG529" i="1"/>
  <c r="ACF529" i="1"/>
  <c r="ABX529" i="1"/>
  <c r="ABW529" i="1"/>
  <c r="ABO529" i="1"/>
  <c r="ABN529" i="1"/>
  <c r="ABF529" i="1"/>
  <c r="ABE529" i="1"/>
  <c r="AAW529" i="1"/>
  <c r="AAV529" i="1"/>
  <c r="AAN529" i="1"/>
  <c r="AAM529" i="1"/>
  <c r="AAE529" i="1"/>
  <c r="AAD529" i="1"/>
  <c r="ZV529" i="1"/>
  <c r="ZU529" i="1"/>
  <c r="ZO529" i="1"/>
  <c r="ZF529" i="1"/>
  <c r="YW529" i="1"/>
  <c r="YK529" i="1"/>
  <c r="YB529" i="1"/>
  <c r="XS529" i="1"/>
  <c r="XM529" i="1"/>
  <c r="XA529" i="1"/>
  <c r="WR529" i="1"/>
  <c r="WI529" i="1"/>
  <c r="WC529" i="1"/>
  <c r="VQ529" i="1"/>
  <c r="VI529" i="1"/>
  <c r="VH529" i="1"/>
  <c r="UY529" i="1"/>
  <c r="UQ529" i="1"/>
  <c r="UP529" i="1"/>
  <c r="UG529" i="1"/>
  <c r="TY529" i="1"/>
  <c r="TX529" i="1"/>
  <c r="TO529" i="1"/>
  <c r="TF529" i="1"/>
  <c r="SW529" i="1"/>
  <c r="SN529" i="1"/>
  <c r="SE529" i="1"/>
  <c r="RV529" i="1"/>
  <c r="RP529" i="1"/>
  <c r="RE529" i="1"/>
  <c r="RD529" i="1"/>
  <c r="QU529" i="1"/>
  <c r="QM529" i="1"/>
  <c r="QL529" i="1"/>
  <c r="QC529" i="1"/>
  <c r="PT529" i="1"/>
  <c r="PK529" i="1"/>
  <c r="PB529" i="1"/>
  <c r="OS529" i="1"/>
  <c r="OD529" i="1"/>
  <c r="NR529" i="1"/>
  <c r="NI529" i="1"/>
  <c r="MZ529" i="1"/>
  <c r="MQ529" i="1"/>
  <c r="MH529" i="1"/>
  <c r="LY529" i="1"/>
  <c r="LP529" i="1"/>
  <c r="LG529" i="1"/>
  <c r="KX529" i="1"/>
  <c r="KO529" i="1"/>
  <c r="KF529" i="1"/>
  <c r="JW529" i="1"/>
  <c r="JN529" i="1"/>
  <c r="JE529" i="1"/>
  <c r="IV529" i="1"/>
  <c r="IM529" i="1"/>
  <c r="ID529" i="1"/>
  <c r="HU529" i="1"/>
  <c r="HL529" i="1"/>
  <c r="HC529" i="1"/>
  <c r="GT529" i="1"/>
  <c r="GK529" i="1"/>
  <c r="GB529" i="1"/>
  <c r="FS529" i="1"/>
  <c r="FJ529" i="1"/>
  <c r="FB529" i="1"/>
  <c r="FA529" i="1"/>
  <c r="ER529" i="1"/>
  <c r="EI529" i="1"/>
  <c r="EA529" i="1"/>
  <c r="DZ529" i="1"/>
  <c r="DQ529" i="1"/>
  <c r="DH529" i="1"/>
  <c r="CY529" i="1"/>
  <c r="CP529" i="1"/>
  <c r="CG529" i="1"/>
  <c r="BX529" i="1"/>
  <c r="BO529" i="1"/>
  <c r="BF529" i="1"/>
  <c r="AW529" i="1"/>
  <c r="AN529" i="1"/>
  <c r="AE529" i="1"/>
  <c r="V529" i="1"/>
  <c r="M529" i="1"/>
  <c r="D529" i="1"/>
  <c r="ACY527" i="1"/>
  <c r="ADA527" i="1" s="1"/>
  <c r="ACP527" i="1"/>
  <c r="ACR527" i="1" s="1"/>
  <c r="ACG527" i="1"/>
  <c r="ACI527" i="1" s="1"/>
  <c r="ABX527" i="1"/>
  <c r="ABZ527" i="1" s="1"/>
  <c r="ABO527" i="1"/>
  <c r="ABQ527" i="1" s="1"/>
  <c r="ABF527" i="1"/>
  <c r="ABH527" i="1" s="1"/>
  <c r="AAW527" i="1"/>
  <c r="AAY527" i="1" s="1"/>
  <c r="AAN527" i="1"/>
  <c r="AAP527" i="1" s="1"/>
  <c r="AAE527" i="1"/>
  <c r="AAG527" i="1" s="1"/>
  <c r="ZV527" i="1"/>
  <c r="ZX527" i="1" s="1"/>
  <c r="ZO527" i="1"/>
  <c r="ZF527" i="1"/>
  <c r="YW527" i="1"/>
  <c r="XM527" i="1"/>
  <c r="WC527" i="1"/>
  <c r="VI527" i="1"/>
  <c r="VK527" i="1" s="1"/>
  <c r="UQ527" i="1"/>
  <c r="US527" i="1" s="1"/>
  <c r="TY527" i="1"/>
  <c r="UA527" i="1" s="1"/>
  <c r="RP527" i="1"/>
  <c r="RE527" i="1"/>
  <c r="RG527" i="1" s="1"/>
  <c r="QM527" i="1"/>
  <c r="QO527" i="1" s="1"/>
  <c r="OD527" i="1"/>
  <c r="HF527" i="1"/>
  <c r="FB527" i="1"/>
  <c r="FD527" i="1" s="1"/>
  <c r="EA527" i="1"/>
  <c r="EC527" i="1" s="1"/>
  <c r="ACY526" i="1"/>
  <c r="ADA526" i="1" s="1"/>
  <c r="ACP526" i="1"/>
  <c r="ACR526" i="1" s="1"/>
  <c r="ACG526" i="1"/>
  <c r="ACI526" i="1" s="1"/>
  <c r="ABX526" i="1"/>
  <c r="ABZ526" i="1" s="1"/>
  <c r="ABO526" i="1"/>
  <c r="ABQ526" i="1" s="1"/>
  <c r="ABF526" i="1"/>
  <c r="ABH526" i="1" s="1"/>
  <c r="AAW526" i="1"/>
  <c r="AAY526" i="1" s="1"/>
  <c r="AAN526" i="1"/>
  <c r="AAP526" i="1" s="1"/>
  <c r="AAE526" i="1"/>
  <c r="AAG526" i="1" s="1"/>
  <c r="ZV526" i="1"/>
  <c r="ZX526" i="1" s="1"/>
  <c r="ZO526" i="1"/>
  <c r="ZF526" i="1"/>
  <c r="YW526" i="1"/>
  <c r="XM526" i="1"/>
  <c r="WC526" i="1"/>
  <c r="VI526" i="1"/>
  <c r="VK526" i="1" s="1"/>
  <c r="UQ526" i="1"/>
  <c r="US526" i="1" s="1"/>
  <c r="TY526" i="1"/>
  <c r="UA526" i="1" s="1"/>
  <c r="RP526" i="1"/>
  <c r="RE526" i="1"/>
  <c r="RG526" i="1" s="1"/>
  <c r="QM526" i="1"/>
  <c r="QO526" i="1" s="1"/>
  <c r="OD526" i="1"/>
  <c r="HF526" i="1"/>
  <c r="FB526" i="1"/>
  <c r="FD526" i="1" s="1"/>
  <c r="EA526" i="1"/>
  <c r="EC526" i="1" s="1"/>
  <c r="ACY525" i="1"/>
  <c r="ADA525" i="1" s="1"/>
  <c r="ACP525" i="1"/>
  <c r="ACR525" i="1" s="1"/>
  <c r="ACG525" i="1"/>
  <c r="ACI525" i="1" s="1"/>
  <c r="ABX525" i="1"/>
  <c r="ABZ525" i="1" s="1"/>
  <c r="ABO525" i="1"/>
  <c r="ABQ525" i="1" s="1"/>
  <c r="ABF525" i="1"/>
  <c r="ABH525" i="1" s="1"/>
  <c r="AAW525" i="1"/>
  <c r="AAY525" i="1" s="1"/>
  <c r="AAN525" i="1"/>
  <c r="AAP525" i="1" s="1"/>
  <c r="AAE525" i="1"/>
  <c r="AAG525" i="1" s="1"/>
  <c r="ZV525" i="1"/>
  <c r="ZX525" i="1" s="1"/>
  <c r="ZO525" i="1"/>
  <c r="ZF525" i="1"/>
  <c r="YW525" i="1"/>
  <c r="XM525" i="1"/>
  <c r="WC525" i="1"/>
  <c r="VI525" i="1"/>
  <c r="VK525" i="1" s="1"/>
  <c r="UQ525" i="1"/>
  <c r="US525" i="1" s="1"/>
  <c r="TY525" i="1"/>
  <c r="UA525" i="1" s="1"/>
  <c r="RP525" i="1"/>
  <c r="RE525" i="1"/>
  <c r="RG525" i="1" s="1"/>
  <c r="QM525" i="1"/>
  <c r="QO525" i="1" s="1"/>
  <c r="OD525" i="1"/>
  <c r="HF525" i="1"/>
  <c r="FB525" i="1"/>
  <c r="FD525" i="1" s="1"/>
  <c r="EA525" i="1"/>
  <c r="EC525" i="1" s="1"/>
  <c r="ACY524" i="1"/>
  <c r="ADA524" i="1" s="1"/>
  <c r="ACP524" i="1"/>
  <c r="ACR524" i="1" s="1"/>
  <c r="ACG524" i="1"/>
  <c r="ACI524" i="1" s="1"/>
  <c r="ABX524" i="1"/>
  <c r="ABZ524" i="1" s="1"/>
  <c r="ABO524" i="1"/>
  <c r="ABQ524" i="1" s="1"/>
  <c r="ABF524" i="1"/>
  <c r="ABH524" i="1" s="1"/>
  <c r="AAW524" i="1"/>
  <c r="AAY524" i="1" s="1"/>
  <c r="AAN524" i="1"/>
  <c r="AAP524" i="1" s="1"/>
  <c r="AAE524" i="1"/>
  <c r="AAG524" i="1" s="1"/>
  <c r="ZV524" i="1"/>
  <c r="ZX524" i="1" s="1"/>
  <c r="ZO524" i="1"/>
  <c r="ZF524" i="1"/>
  <c r="YW524" i="1"/>
  <c r="XM524" i="1"/>
  <c r="WC524" i="1"/>
  <c r="VI524" i="1"/>
  <c r="VK524" i="1" s="1"/>
  <c r="UQ524" i="1"/>
  <c r="US524" i="1" s="1"/>
  <c r="TY524" i="1"/>
  <c r="UA524" i="1" s="1"/>
  <c r="RP524" i="1"/>
  <c r="RE524" i="1"/>
  <c r="RG524" i="1" s="1"/>
  <c r="QM524" i="1"/>
  <c r="QO524" i="1" s="1"/>
  <c r="OD524" i="1"/>
  <c r="HF524" i="1"/>
  <c r="FB524" i="1"/>
  <c r="FD524" i="1" s="1"/>
  <c r="EA524" i="1"/>
  <c r="EC524" i="1" s="1"/>
  <c r="AHB523" i="1"/>
  <c r="AGS523" i="1"/>
  <c r="AGJ523" i="1"/>
  <c r="AGA523" i="1"/>
  <c r="AFR523" i="1"/>
  <c r="AFI523" i="1"/>
  <c r="AEZ523" i="1"/>
  <c r="AEQ523" i="1"/>
  <c r="AEH523" i="1"/>
  <c r="ADP523" i="1"/>
  <c r="ADG523" i="1"/>
  <c r="ACY523" i="1"/>
  <c r="ACX523" i="1"/>
  <c r="ACP523" i="1"/>
  <c r="ACO523" i="1"/>
  <c r="ACG523" i="1"/>
  <c r="ACF523" i="1"/>
  <c r="ABX523" i="1"/>
  <c r="ABW523" i="1"/>
  <c r="ABO523" i="1"/>
  <c r="ABN523" i="1"/>
  <c r="ABF523" i="1"/>
  <c r="ABE523" i="1"/>
  <c r="AAW523" i="1"/>
  <c r="AAV523" i="1"/>
  <c r="AAN523" i="1"/>
  <c r="AAM523" i="1"/>
  <c r="AAE523" i="1"/>
  <c r="AAD523" i="1"/>
  <c r="ZV523" i="1"/>
  <c r="ZU523" i="1"/>
  <c r="ZO523" i="1"/>
  <c r="ZF523" i="1"/>
  <c r="YW523" i="1"/>
  <c r="YK523" i="1"/>
  <c r="YB523" i="1"/>
  <c r="XS523" i="1"/>
  <c r="XM523" i="1"/>
  <c r="XA523" i="1"/>
  <c r="WR523" i="1"/>
  <c r="WI523" i="1"/>
  <c r="WC523" i="1"/>
  <c r="VQ523" i="1"/>
  <c r="VI523" i="1"/>
  <c r="VH523" i="1"/>
  <c r="UY523" i="1"/>
  <c r="UQ523" i="1"/>
  <c r="UP523" i="1"/>
  <c r="UG523" i="1"/>
  <c r="TY523" i="1"/>
  <c r="TX523" i="1"/>
  <c r="TO523" i="1"/>
  <c r="TF523" i="1"/>
  <c r="SW523" i="1"/>
  <c r="SN523" i="1"/>
  <c r="SE523" i="1"/>
  <c r="RV523" i="1"/>
  <c r="RP523" i="1"/>
  <c r="RE523" i="1"/>
  <c r="RD523" i="1"/>
  <c r="QU523" i="1"/>
  <c r="QM523" i="1"/>
  <c r="QL523" i="1"/>
  <c r="QC523" i="1"/>
  <c r="PT523" i="1"/>
  <c r="PK523" i="1"/>
  <c r="PB523" i="1"/>
  <c r="OS523" i="1"/>
  <c r="OJ523" i="1"/>
  <c r="OD523" i="1"/>
  <c r="NR523" i="1"/>
  <c r="NI523" i="1"/>
  <c r="MZ523" i="1"/>
  <c r="MQ523" i="1"/>
  <c r="MH523" i="1"/>
  <c r="LY523" i="1"/>
  <c r="LP523" i="1"/>
  <c r="LG523" i="1"/>
  <c r="KX523" i="1"/>
  <c r="KO523" i="1"/>
  <c r="KF523" i="1"/>
  <c r="JW523" i="1"/>
  <c r="JN523" i="1"/>
  <c r="JE523" i="1"/>
  <c r="IV523" i="1"/>
  <c r="IM523" i="1"/>
  <c r="ID523" i="1"/>
  <c r="HU523" i="1"/>
  <c r="HL523" i="1"/>
  <c r="HC523" i="1"/>
  <c r="GT523" i="1"/>
  <c r="GK523" i="1"/>
  <c r="GB523" i="1"/>
  <c r="FS523" i="1"/>
  <c r="FJ523" i="1"/>
  <c r="FB523" i="1"/>
  <c r="FA523" i="1"/>
  <c r="ER523" i="1"/>
  <c r="EI523" i="1"/>
  <c r="EA523" i="1"/>
  <c r="DZ523" i="1"/>
  <c r="DQ523" i="1"/>
  <c r="DH523" i="1"/>
  <c r="CY523" i="1"/>
  <c r="CP523" i="1"/>
  <c r="CG523" i="1"/>
  <c r="BX523" i="1"/>
  <c r="BO523" i="1"/>
  <c r="BF523" i="1"/>
  <c r="AW523" i="1"/>
  <c r="AN523" i="1"/>
  <c r="AE523" i="1"/>
  <c r="V523" i="1"/>
  <c r="M523" i="1"/>
  <c r="D523" i="1"/>
  <c r="ACY521" i="1"/>
  <c r="ADA521" i="1" s="1"/>
  <c r="ACP521" i="1"/>
  <c r="ACR521" i="1" s="1"/>
  <c r="ACG521" i="1"/>
  <c r="ACI521" i="1" s="1"/>
  <c r="ABX521" i="1"/>
  <c r="ABZ521" i="1" s="1"/>
  <c r="ABO521" i="1"/>
  <c r="ABQ521" i="1" s="1"/>
  <c r="ABF521" i="1"/>
  <c r="ABH521" i="1" s="1"/>
  <c r="AAW521" i="1"/>
  <c r="AAY521" i="1" s="1"/>
  <c r="AAN521" i="1"/>
  <c r="AAP521" i="1" s="1"/>
  <c r="AAE521" i="1"/>
  <c r="AAG521" i="1" s="1"/>
  <c r="ZV521" i="1"/>
  <c r="ZX521" i="1" s="1"/>
  <c r="ZO521" i="1"/>
  <c r="ZF521" i="1"/>
  <c r="YW521" i="1"/>
  <c r="XM521" i="1"/>
  <c r="WC521" i="1"/>
  <c r="VI521" i="1"/>
  <c r="VK521" i="1" s="1"/>
  <c r="UQ521" i="1"/>
  <c r="US521" i="1" s="1"/>
  <c r="TY521" i="1"/>
  <c r="UA521" i="1" s="1"/>
  <c r="RP521" i="1"/>
  <c r="RE521" i="1"/>
  <c r="RG521" i="1" s="1"/>
  <c r="QM521" i="1"/>
  <c r="QO521" i="1" s="1"/>
  <c r="OD521" i="1"/>
  <c r="HF521" i="1"/>
  <c r="FB521" i="1"/>
  <c r="FD521" i="1" s="1"/>
  <c r="EA521" i="1"/>
  <c r="EC521" i="1" s="1"/>
  <c r="ACY520" i="1"/>
  <c r="ADA520" i="1" s="1"/>
  <c r="ACP520" i="1"/>
  <c r="ACR520" i="1" s="1"/>
  <c r="ACG520" i="1"/>
  <c r="ACI520" i="1" s="1"/>
  <c r="ABX520" i="1"/>
  <c r="ABZ520" i="1" s="1"/>
  <c r="ABO520" i="1"/>
  <c r="ABQ520" i="1" s="1"/>
  <c r="ABF520" i="1"/>
  <c r="ABH520" i="1" s="1"/>
  <c r="AAW520" i="1"/>
  <c r="AAY520" i="1" s="1"/>
  <c r="AAN520" i="1"/>
  <c r="AAP520" i="1" s="1"/>
  <c r="AAE520" i="1"/>
  <c r="AAG520" i="1" s="1"/>
  <c r="ZV520" i="1"/>
  <c r="ZX520" i="1" s="1"/>
  <c r="ZO520" i="1"/>
  <c r="ZF520" i="1"/>
  <c r="YW520" i="1"/>
  <c r="XM520" i="1"/>
  <c r="WC520" i="1"/>
  <c r="VI520" i="1"/>
  <c r="VK520" i="1" s="1"/>
  <c r="UQ520" i="1"/>
  <c r="US520" i="1" s="1"/>
  <c r="TY520" i="1"/>
  <c r="UA520" i="1" s="1"/>
  <c r="RP520" i="1"/>
  <c r="RE520" i="1"/>
  <c r="RG520" i="1" s="1"/>
  <c r="QM520" i="1"/>
  <c r="QO520" i="1" s="1"/>
  <c r="OD520" i="1"/>
  <c r="HF520" i="1"/>
  <c r="FB520" i="1"/>
  <c r="FD520" i="1" s="1"/>
  <c r="EA520" i="1"/>
  <c r="EC520" i="1" s="1"/>
  <c r="ACY519" i="1"/>
  <c r="ADA519" i="1" s="1"/>
  <c r="ACP519" i="1"/>
  <c r="ACR519" i="1" s="1"/>
  <c r="ACG519" i="1"/>
  <c r="ACI519" i="1" s="1"/>
  <c r="ABX519" i="1"/>
  <c r="ABZ519" i="1" s="1"/>
  <c r="ABO519" i="1"/>
  <c r="ABQ519" i="1" s="1"/>
  <c r="ABF519" i="1"/>
  <c r="ABH519" i="1" s="1"/>
  <c r="AAW519" i="1"/>
  <c r="AAY519" i="1" s="1"/>
  <c r="AAN519" i="1"/>
  <c r="AAP519" i="1" s="1"/>
  <c r="AAE519" i="1"/>
  <c r="AAG519" i="1" s="1"/>
  <c r="ZV519" i="1"/>
  <c r="ZX519" i="1" s="1"/>
  <c r="ZO519" i="1"/>
  <c r="ZF519" i="1"/>
  <c r="YW519" i="1"/>
  <c r="XM519" i="1"/>
  <c r="WC519" i="1"/>
  <c r="VI519" i="1"/>
  <c r="VK519" i="1" s="1"/>
  <c r="UQ519" i="1"/>
  <c r="US519" i="1" s="1"/>
  <c r="TY519" i="1"/>
  <c r="UA519" i="1" s="1"/>
  <c r="RP519" i="1"/>
  <c r="RE519" i="1"/>
  <c r="RG519" i="1" s="1"/>
  <c r="QM519" i="1"/>
  <c r="QO519" i="1" s="1"/>
  <c r="OD519" i="1"/>
  <c r="HF519" i="1"/>
  <c r="FB519" i="1"/>
  <c r="FD519" i="1" s="1"/>
  <c r="EA519" i="1"/>
  <c r="EC519" i="1" s="1"/>
  <c r="ACY518" i="1"/>
  <c r="ADA518" i="1" s="1"/>
  <c r="ACP518" i="1"/>
  <c r="ACR518" i="1" s="1"/>
  <c r="ACG518" i="1"/>
  <c r="ACI518" i="1" s="1"/>
  <c r="ABX518" i="1"/>
  <c r="ABZ518" i="1" s="1"/>
  <c r="ABO518" i="1"/>
  <c r="ABQ518" i="1" s="1"/>
  <c r="ABF518" i="1"/>
  <c r="ABH518" i="1" s="1"/>
  <c r="AAW518" i="1"/>
  <c r="AAY518" i="1" s="1"/>
  <c r="AAN518" i="1"/>
  <c r="AAP518" i="1" s="1"/>
  <c r="AAE518" i="1"/>
  <c r="AAG518" i="1" s="1"/>
  <c r="ZV518" i="1"/>
  <c r="ZX518" i="1" s="1"/>
  <c r="ZO518" i="1"/>
  <c r="ZF518" i="1"/>
  <c r="YW518" i="1"/>
  <c r="XM518" i="1"/>
  <c r="WC518" i="1"/>
  <c r="VI518" i="1"/>
  <c r="VK518" i="1" s="1"/>
  <c r="UQ518" i="1"/>
  <c r="US518" i="1" s="1"/>
  <c r="TY518" i="1"/>
  <c r="UA518" i="1" s="1"/>
  <c r="RP518" i="1"/>
  <c r="RE518" i="1"/>
  <c r="RG518" i="1" s="1"/>
  <c r="QM518" i="1"/>
  <c r="QO518" i="1" s="1"/>
  <c r="OD518" i="1"/>
  <c r="HF518" i="1"/>
  <c r="FB518" i="1"/>
  <c r="FD518" i="1" s="1"/>
  <c r="EA518" i="1"/>
  <c r="EC518" i="1" s="1"/>
  <c r="AHB517" i="1"/>
  <c r="AGS517" i="1"/>
  <c r="AGJ517" i="1"/>
  <c r="AGA517" i="1"/>
  <c r="AFR517" i="1"/>
  <c r="AFI517" i="1"/>
  <c r="AEZ517" i="1"/>
  <c r="AEQ517" i="1"/>
  <c r="AEH517" i="1"/>
  <c r="ADP517" i="1"/>
  <c r="ADG517" i="1"/>
  <c r="ACY517" i="1"/>
  <c r="ACX517" i="1"/>
  <c r="ACP517" i="1"/>
  <c r="ACO517" i="1"/>
  <c r="ACG517" i="1"/>
  <c r="ACF517" i="1"/>
  <c r="ABX517" i="1"/>
  <c r="ABW517" i="1"/>
  <c r="ABO517" i="1"/>
  <c r="ABN517" i="1"/>
  <c r="ABF517" i="1"/>
  <c r="ABE517" i="1"/>
  <c r="AAW517" i="1"/>
  <c r="AAV517" i="1"/>
  <c r="AAN517" i="1"/>
  <c r="AAM517" i="1"/>
  <c r="AAE517" i="1"/>
  <c r="AAD517" i="1"/>
  <c r="ZV517" i="1"/>
  <c r="ZU517" i="1"/>
  <c r="ZO517" i="1"/>
  <c r="ZF517" i="1"/>
  <c r="YW517" i="1"/>
  <c r="YK517" i="1"/>
  <c r="YB517" i="1"/>
  <c r="XS517" i="1"/>
  <c r="XM517" i="1"/>
  <c r="XA517" i="1"/>
  <c r="WR517" i="1"/>
  <c r="WI517" i="1"/>
  <c r="WC517" i="1"/>
  <c r="VQ517" i="1"/>
  <c r="VI517" i="1"/>
  <c r="VH517" i="1"/>
  <c r="UY517" i="1"/>
  <c r="UQ517" i="1"/>
  <c r="UP517" i="1"/>
  <c r="UG517" i="1"/>
  <c r="TY517" i="1"/>
  <c r="TX517" i="1"/>
  <c r="TO517" i="1"/>
  <c r="TF517" i="1"/>
  <c r="SW517" i="1"/>
  <c r="SN517" i="1"/>
  <c r="SE517" i="1"/>
  <c r="RV517" i="1"/>
  <c r="RP517" i="1"/>
  <c r="RE517" i="1"/>
  <c r="RD517" i="1"/>
  <c r="QU517" i="1"/>
  <c r="QM517" i="1"/>
  <c r="QL517" i="1"/>
  <c r="QC517" i="1"/>
  <c r="PT517" i="1"/>
  <c r="PK517" i="1"/>
  <c r="PB517" i="1"/>
  <c r="OS517" i="1"/>
  <c r="OJ517" i="1"/>
  <c r="OD517" i="1"/>
  <c r="NR517" i="1"/>
  <c r="NI517" i="1"/>
  <c r="MZ517" i="1"/>
  <c r="MQ517" i="1"/>
  <c r="MH517" i="1"/>
  <c r="LY517" i="1"/>
  <c r="LP517" i="1"/>
  <c r="LG517" i="1"/>
  <c r="KX517" i="1"/>
  <c r="KO517" i="1"/>
  <c r="KF517" i="1"/>
  <c r="JW517" i="1"/>
  <c r="JN517" i="1"/>
  <c r="JE517" i="1"/>
  <c r="IV517" i="1"/>
  <c r="IM517" i="1"/>
  <c r="ID517" i="1"/>
  <c r="HU517" i="1"/>
  <c r="HL517" i="1"/>
  <c r="HC517" i="1"/>
  <c r="GT517" i="1"/>
  <c r="GK517" i="1"/>
  <c r="GB517" i="1"/>
  <c r="FS517" i="1"/>
  <c r="FJ517" i="1"/>
  <c r="FB517" i="1"/>
  <c r="FA517" i="1"/>
  <c r="ER517" i="1"/>
  <c r="EI517" i="1"/>
  <c r="EA517" i="1"/>
  <c r="DZ517" i="1"/>
  <c r="DQ517" i="1"/>
  <c r="DH517" i="1"/>
  <c r="CY517" i="1"/>
  <c r="CP517" i="1"/>
  <c r="CG517" i="1"/>
  <c r="BX517" i="1"/>
  <c r="BO517" i="1"/>
  <c r="BF517" i="1"/>
  <c r="AW517" i="1"/>
  <c r="AN517" i="1"/>
  <c r="AE517" i="1"/>
  <c r="V517" i="1"/>
  <c r="M517" i="1"/>
  <c r="D517" i="1"/>
  <c r="ACY515" i="1"/>
  <c r="ADA515" i="1" s="1"/>
  <c r="ACP515" i="1"/>
  <c r="ACR515" i="1" s="1"/>
  <c r="ACG515" i="1"/>
  <c r="ACI515" i="1" s="1"/>
  <c r="ABX515" i="1"/>
  <c r="ABZ515" i="1" s="1"/>
  <c r="ABO515" i="1"/>
  <c r="ABQ515" i="1" s="1"/>
  <c r="ABF515" i="1"/>
  <c r="ABH515" i="1" s="1"/>
  <c r="AAW515" i="1"/>
  <c r="AAY515" i="1" s="1"/>
  <c r="AAN515" i="1"/>
  <c r="AAP515" i="1" s="1"/>
  <c r="AAE515" i="1"/>
  <c r="AAG515" i="1" s="1"/>
  <c r="ZV515" i="1"/>
  <c r="ZX515" i="1" s="1"/>
  <c r="ZO515" i="1"/>
  <c r="ZF515" i="1"/>
  <c r="YW515" i="1"/>
  <c r="XM515" i="1"/>
  <c r="WC515" i="1"/>
  <c r="VI515" i="1"/>
  <c r="VK515" i="1" s="1"/>
  <c r="UQ515" i="1"/>
  <c r="US515" i="1" s="1"/>
  <c r="TY515" i="1"/>
  <c r="UA515" i="1" s="1"/>
  <c r="RP515" i="1"/>
  <c r="RE515" i="1"/>
  <c r="RG515" i="1" s="1"/>
  <c r="QM515" i="1"/>
  <c r="QO515" i="1" s="1"/>
  <c r="OD515" i="1"/>
  <c r="HF515" i="1"/>
  <c r="FB515" i="1"/>
  <c r="FD515" i="1" s="1"/>
  <c r="EA515" i="1"/>
  <c r="EC515" i="1" s="1"/>
  <c r="ACY514" i="1"/>
  <c r="ADA514" i="1" s="1"/>
  <c r="ACP514" i="1"/>
  <c r="ACR514" i="1" s="1"/>
  <c r="ACG514" i="1"/>
  <c r="ACI514" i="1" s="1"/>
  <c r="ABX514" i="1"/>
  <c r="ABZ514" i="1" s="1"/>
  <c r="ABO514" i="1"/>
  <c r="ABQ514" i="1" s="1"/>
  <c r="ABF514" i="1"/>
  <c r="ABH514" i="1" s="1"/>
  <c r="AAW514" i="1"/>
  <c r="AAY514" i="1" s="1"/>
  <c r="AAN514" i="1"/>
  <c r="AAP514" i="1" s="1"/>
  <c r="AAE514" i="1"/>
  <c r="AAG514" i="1" s="1"/>
  <c r="ZV514" i="1"/>
  <c r="ZX514" i="1" s="1"/>
  <c r="ZO514" i="1"/>
  <c r="ZF514" i="1"/>
  <c r="YW514" i="1"/>
  <c r="XM514" i="1"/>
  <c r="WC514" i="1"/>
  <c r="VI514" i="1"/>
  <c r="VK514" i="1" s="1"/>
  <c r="UQ514" i="1"/>
  <c r="US514" i="1" s="1"/>
  <c r="TY514" i="1"/>
  <c r="UA514" i="1" s="1"/>
  <c r="RP514" i="1"/>
  <c r="RE514" i="1"/>
  <c r="RG514" i="1" s="1"/>
  <c r="QM514" i="1"/>
  <c r="QO514" i="1" s="1"/>
  <c r="OD514" i="1"/>
  <c r="HF514" i="1"/>
  <c r="FB514" i="1"/>
  <c r="FD514" i="1" s="1"/>
  <c r="EA514" i="1"/>
  <c r="EC514" i="1" s="1"/>
  <c r="ACY513" i="1"/>
  <c r="ADA513" i="1" s="1"/>
  <c r="ACP513" i="1"/>
  <c r="ACR513" i="1" s="1"/>
  <c r="ACG513" i="1"/>
  <c r="ACI513" i="1" s="1"/>
  <c r="ABX513" i="1"/>
  <c r="ABZ513" i="1" s="1"/>
  <c r="ABO513" i="1"/>
  <c r="ABQ513" i="1" s="1"/>
  <c r="ABF513" i="1"/>
  <c r="ABH513" i="1" s="1"/>
  <c r="AAW513" i="1"/>
  <c r="AAY513" i="1" s="1"/>
  <c r="AAN513" i="1"/>
  <c r="AAP513" i="1" s="1"/>
  <c r="AAE513" i="1"/>
  <c r="AAG513" i="1" s="1"/>
  <c r="ZV513" i="1"/>
  <c r="ZX513" i="1" s="1"/>
  <c r="ZO513" i="1"/>
  <c r="ZF513" i="1"/>
  <c r="YW513" i="1"/>
  <c r="XM513" i="1"/>
  <c r="WC513" i="1"/>
  <c r="VI513" i="1"/>
  <c r="VK513" i="1" s="1"/>
  <c r="UQ513" i="1"/>
  <c r="US513" i="1" s="1"/>
  <c r="TY513" i="1"/>
  <c r="UA513" i="1" s="1"/>
  <c r="RP513" i="1"/>
  <c r="RE513" i="1"/>
  <c r="RG513" i="1" s="1"/>
  <c r="QM513" i="1"/>
  <c r="QO513" i="1" s="1"/>
  <c r="OD513" i="1"/>
  <c r="HF513" i="1"/>
  <c r="FB513" i="1"/>
  <c r="FD513" i="1" s="1"/>
  <c r="EA513" i="1"/>
  <c r="EC513" i="1" s="1"/>
  <c r="ACY512" i="1"/>
  <c r="ADA512" i="1" s="1"/>
  <c r="ACP512" i="1"/>
  <c r="ACR512" i="1" s="1"/>
  <c r="ACG512" i="1"/>
  <c r="ACI512" i="1" s="1"/>
  <c r="ABX512" i="1"/>
  <c r="ABZ512" i="1" s="1"/>
  <c r="ABO512" i="1"/>
  <c r="ABQ512" i="1" s="1"/>
  <c r="ABF512" i="1"/>
  <c r="ABH512" i="1" s="1"/>
  <c r="AAW512" i="1"/>
  <c r="AAY512" i="1" s="1"/>
  <c r="AAN512" i="1"/>
  <c r="AAP512" i="1" s="1"/>
  <c r="AAE512" i="1"/>
  <c r="AAG512" i="1" s="1"/>
  <c r="ZV512" i="1"/>
  <c r="ZX512" i="1" s="1"/>
  <c r="ZO512" i="1"/>
  <c r="ZF512" i="1"/>
  <c r="YW512" i="1"/>
  <c r="XM512" i="1"/>
  <c r="WC512" i="1"/>
  <c r="VI512" i="1"/>
  <c r="VK512" i="1" s="1"/>
  <c r="UQ512" i="1"/>
  <c r="US512" i="1" s="1"/>
  <c r="TY512" i="1"/>
  <c r="UA512" i="1" s="1"/>
  <c r="RP512" i="1"/>
  <c r="RE512" i="1"/>
  <c r="RG512" i="1" s="1"/>
  <c r="QM512" i="1"/>
  <c r="QO512" i="1" s="1"/>
  <c r="OD512" i="1"/>
  <c r="HF512" i="1"/>
  <c r="FB512" i="1"/>
  <c r="FD512" i="1" s="1"/>
  <c r="EA512" i="1"/>
  <c r="EC512" i="1" s="1"/>
  <c r="AHB511" i="1"/>
  <c r="AGS511" i="1"/>
  <c r="AGJ511" i="1"/>
  <c r="AGA511" i="1"/>
  <c r="AFR511" i="1"/>
  <c r="AFI511" i="1"/>
  <c r="AEZ511" i="1"/>
  <c r="AEQ511" i="1"/>
  <c r="AEH511" i="1"/>
  <c r="ADP511" i="1"/>
  <c r="ADG511" i="1"/>
  <c r="ACY511" i="1"/>
  <c r="ACX511" i="1"/>
  <c r="ACP511" i="1"/>
  <c r="ACO511" i="1"/>
  <c r="ACG511" i="1"/>
  <c r="ACF511" i="1"/>
  <c r="ABX511" i="1"/>
  <c r="ABW511" i="1"/>
  <c r="ABO511" i="1"/>
  <c r="ABN511" i="1"/>
  <c r="ABF511" i="1"/>
  <c r="ABE511" i="1"/>
  <c r="AAW511" i="1"/>
  <c r="AAV511" i="1"/>
  <c r="AAN511" i="1"/>
  <c r="AAM511" i="1"/>
  <c r="AAE511" i="1"/>
  <c r="AAD511" i="1"/>
  <c r="ZV511" i="1"/>
  <c r="ZU511" i="1"/>
  <c r="ZO511" i="1"/>
  <c r="ZF511" i="1"/>
  <c r="YW511" i="1"/>
  <c r="YK511" i="1"/>
  <c r="YB511" i="1"/>
  <c r="XS511" i="1"/>
  <c r="XM511" i="1"/>
  <c r="XA511" i="1"/>
  <c r="WR511" i="1"/>
  <c r="WI511" i="1"/>
  <c r="WC511" i="1"/>
  <c r="VQ511" i="1"/>
  <c r="VI511" i="1"/>
  <c r="VH511" i="1"/>
  <c r="UY511" i="1"/>
  <c r="UQ511" i="1"/>
  <c r="UP511" i="1"/>
  <c r="UG511" i="1"/>
  <c r="TY511" i="1"/>
  <c r="TX511" i="1"/>
  <c r="TO511" i="1"/>
  <c r="TF511" i="1"/>
  <c r="SW511" i="1"/>
  <c r="SN511" i="1"/>
  <c r="SE511" i="1"/>
  <c r="RV511" i="1"/>
  <c r="RP511" i="1"/>
  <c r="RE511" i="1"/>
  <c r="RD511" i="1"/>
  <c r="QU511" i="1"/>
  <c r="QM511" i="1"/>
  <c r="QL511" i="1"/>
  <c r="QC511" i="1"/>
  <c r="PT511" i="1"/>
  <c r="PK511" i="1"/>
  <c r="PB511" i="1"/>
  <c r="OS511" i="1"/>
  <c r="OJ511" i="1"/>
  <c r="OD511" i="1"/>
  <c r="NR511" i="1"/>
  <c r="NI511" i="1"/>
  <c r="MZ511" i="1"/>
  <c r="MQ511" i="1"/>
  <c r="MH511" i="1"/>
  <c r="LY511" i="1"/>
  <c r="LP511" i="1"/>
  <c r="LG511" i="1"/>
  <c r="KX511" i="1"/>
  <c r="KO511" i="1"/>
  <c r="KF511" i="1"/>
  <c r="JW511" i="1"/>
  <c r="JN511" i="1"/>
  <c r="JE511" i="1"/>
  <c r="IV511" i="1"/>
  <c r="IM511" i="1"/>
  <c r="ID511" i="1"/>
  <c r="HU511" i="1"/>
  <c r="HL511" i="1"/>
  <c r="HC511" i="1"/>
  <c r="GT511" i="1"/>
  <c r="GK511" i="1"/>
  <c r="GB511" i="1"/>
  <c r="FS511" i="1"/>
  <c r="FJ511" i="1"/>
  <c r="FB511" i="1"/>
  <c r="FA511" i="1"/>
  <c r="ER511" i="1"/>
  <c r="EI511" i="1"/>
  <c r="EA511" i="1"/>
  <c r="DZ511" i="1"/>
  <c r="DQ511" i="1"/>
  <c r="DH511" i="1"/>
  <c r="CY511" i="1"/>
  <c r="CP511" i="1"/>
  <c r="CG511" i="1"/>
  <c r="BX511" i="1"/>
  <c r="BO511" i="1"/>
  <c r="BF511" i="1"/>
  <c r="AW511" i="1"/>
  <c r="AN511" i="1"/>
  <c r="AE511" i="1"/>
  <c r="V511" i="1"/>
  <c r="M511" i="1"/>
  <c r="D511" i="1"/>
  <c r="ACY509" i="1"/>
  <c r="ADA509" i="1" s="1"/>
  <c r="ACP509" i="1"/>
  <c r="ACR509" i="1" s="1"/>
  <c r="ACG509" i="1"/>
  <c r="ACI509" i="1" s="1"/>
  <c r="ABX509" i="1"/>
  <c r="ABZ509" i="1" s="1"/>
  <c r="ABO509" i="1"/>
  <c r="ABQ509" i="1" s="1"/>
  <c r="ABF509" i="1"/>
  <c r="ABH509" i="1" s="1"/>
  <c r="AAW509" i="1"/>
  <c r="AAY509" i="1" s="1"/>
  <c r="AAN509" i="1"/>
  <c r="AAP509" i="1" s="1"/>
  <c r="AAE509" i="1"/>
  <c r="AAG509" i="1" s="1"/>
  <c r="ZV509" i="1"/>
  <c r="ZX509" i="1" s="1"/>
  <c r="ZO509" i="1"/>
  <c r="ZF509" i="1"/>
  <c r="YW509" i="1"/>
  <c r="XM509" i="1"/>
  <c r="WC509" i="1"/>
  <c r="VI509" i="1"/>
  <c r="VK509" i="1" s="1"/>
  <c r="UQ509" i="1"/>
  <c r="US509" i="1" s="1"/>
  <c r="TY509" i="1"/>
  <c r="UA509" i="1" s="1"/>
  <c r="RP509" i="1"/>
  <c r="RE509" i="1"/>
  <c r="RG509" i="1" s="1"/>
  <c r="QM509" i="1"/>
  <c r="QO509" i="1" s="1"/>
  <c r="OD509" i="1"/>
  <c r="HF509" i="1"/>
  <c r="FB509" i="1"/>
  <c r="FD509" i="1" s="1"/>
  <c r="EA509" i="1"/>
  <c r="EC509" i="1" s="1"/>
  <c r="ACY508" i="1"/>
  <c r="ADA508" i="1" s="1"/>
  <c r="ACP508" i="1"/>
  <c r="ACR508" i="1" s="1"/>
  <c r="ACG508" i="1"/>
  <c r="ACI508" i="1" s="1"/>
  <c r="ABX508" i="1"/>
  <c r="ABZ508" i="1" s="1"/>
  <c r="ABO508" i="1"/>
  <c r="ABQ508" i="1" s="1"/>
  <c r="ABF508" i="1"/>
  <c r="ABH508" i="1" s="1"/>
  <c r="AAW508" i="1"/>
  <c r="AAY508" i="1" s="1"/>
  <c r="AAN508" i="1"/>
  <c r="AAP508" i="1" s="1"/>
  <c r="AAE508" i="1"/>
  <c r="AAG508" i="1" s="1"/>
  <c r="ZV508" i="1"/>
  <c r="ZX508" i="1" s="1"/>
  <c r="ZO508" i="1"/>
  <c r="ZF508" i="1"/>
  <c r="YW508" i="1"/>
  <c r="XM508" i="1"/>
  <c r="WC508" i="1"/>
  <c r="VI508" i="1"/>
  <c r="VK508" i="1" s="1"/>
  <c r="UQ508" i="1"/>
  <c r="US508" i="1" s="1"/>
  <c r="TY508" i="1"/>
  <c r="UA508" i="1" s="1"/>
  <c r="RP508" i="1"/>
  <c r="RE508" i="1"/>
  <c r="RG508" i="1" s="1"/>
  <c r="QM508" i="1"/>
  <c r="QO508" i="1" s="1"/>
  <c r="OD508" i="1"/>
  <c r="HF508" i="1"/>
  <c r="FB508" i="1"/>
  <c r="FD508" i="1" s="1"/>
  <c r="EA508" i="1"/>
  <c r="EC508" i="1" s="1"/>
  <c r="ACY507" i="1"/>
  <c r="ADA507" i="1" s="1"/>
  <c r="ACP507" i="1"/>
  <c r="ACR507" i="1" s="1"/>
  <c r="ACG507" i="1"/>
  <c r="ACI507" i="1" s="1"/>
  <c r="ABX507" i="1"/>
  <c r="ABZ507" i="1" s="1"/>
  <c r="ABO507" i="1"/>
  <c r="ABQ507" i="1" s="1"/>
  <c r="ABF507" i="1"/>
  <c r="ABH507" i="1" s="1"/>
  <c r="AAW507" i="1"/>
  <c r="AAY507" i="1" s="1"/>
  <c r="AAN507" i="1"/>
  <c r="AAP507" i="1" s="1"/>
  <c r="AAE507" i="1"/>
  <c r="AAG507" i="1" s="1"/>
  <c r="ZV507" i="1"/>
  <c r="ZX507" i="1" s="1"/>
  <c r="ZO507" i="1"/>
  <c r="ZF507" i="1"/>
  <c r="YW507" i="1"/>
  <c r="XM507" i="1"/>
  <c r="WC507" i="1"/>
  <c r="VI507" i="1"/>
  <c r="VK507" i="1" s="1"/>
  <c r="UQ507" i="1"/>
  <c r="US507" i="1" s="1"/>
  <c r="TY507" i="1"/>
  <c r="UA507" i="1" s="1"/>
  <c r="RP507" i="1"/>
  <c r="RE507" i="1"/>
  <c r="RG507" i="1" s="1"/>
  <c r="QM507" i="1"/>
  <c r="QO507" i="1" s="1"/>
  <c r="OD507" i="1"/>
  <c r="HF507" i="1"/>
  <c r="FB507" i="1"/>
  <c r="FD507" i="1" s="1"/>
  <c r="EA507" i="1"/>
  <c r="EC507" i="1" s="1"/>
  <c r="ACY506" i="1"/>
  <c r="ADA506" i="1" s="1"/>
  <c r="ACP506" i="1"/>
  <c r="ACR506" i="1" s="1"/>
  <c r="ACG506" i="1"/>
  <c r="ACI506" i="1" s="1"/>
  <c r="ABX506" i="1"/>
  <c r="ABZ506" i="1" s="1"/>
  <c r="ABO506" i="1"/>
  <c r="ABQ506" i="1" s="1"/>
  <c r="ABF506" i="1"/>
  <c r="ABH506" i="1" s="1"/>
  <c r="AAW506" i="1"/>
  <c r="AAY506" i="1" s="1"/>
  <c r="AAN506" i="1"/>
  <c r="AAP506" i="1" s="1"/>
  <c r="AAE506" i="1"/>
  <c r="AAG506" i="1" s="1"/>
  <c r="ZV506" i="1"/>
  <c r="ZX506" i="1" s="1"/>
  <c r="ZO506" i="1"/>
  <c r="ZF506" i="1"/>
  <c r="YW506" i="1"/>
  <c r="XM506" i="1"/>
  <c r="WC506" i="1"/>
  <c r="VI506" i="1"/>
  <c r="VK506" i="1" s="1"/>
  <c r="UQ506" i="1"/>
  <c r="US506" i="1" s="1"/>
  <c r="TY506" i="1"/>
  <c r="UA506" i="1" s="1"/>
  <c r="RP506" i="1"/>
  <c r="RE506" i="1"/>
  <c r="RG506" i="1" s="1"/>
  <c r="QM506" i="1"/>
  <c r="QO506" i="1" s="1"/>
  <c r="OD506" i="1"/>
  <c r="HF506" i="1"/>
  <c r="FB506" i="1"/>
  <c r="FD506" i="1" s="1"/>
  <c r="EA506" i="1"/>
  <c r="EC506" i="1" s="1"/>
  <c r="AHB505" i="1"/>
  <c r="AGS505" i="1"/>
  <c r="AGJ505" i="1"/>
  <c r="AGA505" i="1"/>
  <c r="AFR505" i="1"/>
  <c r="AFI505" i="1"/>
  <c r="AEZ505" i="1"/>
  <c r="AEQ505" i="1"/>
  <c r="AEH505" i="1"/>
  <c r="ADP505" i="1"/>
  <c r="ADG505" i="1"/>
  <c r="ACY505" i="1"/>
  <c r="ACX505" i="1"/>
  <c r="ACP505" i="1"/>
  <c r="ACO505" i="1"/>
  <c r="ACG505" i="1"/>
  <c r="ACF505" i="1"/>
  <c r="ABX505" i="1"/>
  <c r="ABW505" i="1"/>
  <c r="ABO505" i="1"/>
  <c r="ABN505" i="1"/>
  <c r="ABF505" i="1"/>
  <c r="ABE505" i="1"/>
  <c r="AAW505" i="1"/>
  <c r="AAV505" i="1"/>
  <c r="AAN505" i="1"/>
  <c r="AAM505" i="1"/>
  <c r="AAE505" i="1"/>
  <c r="AAD505" i="1"/>
  <c r="ZV505" i="1"/>
  <c r="ZU505" i="1"/>
  <c r="ZO505" i="1"/>
  <c r="ZF505" i="1"/>
  <c r="YW505" i="1"/>
  <c r="YK505" i="1"/>
  <c r="YB505" i="1"/>
  <c r="XS505" i="1"/>
  <c r="XM505" i="1"/>
  <c r="XA505" i="1"/>
  <c r="WR505" i="1"/>
  <c r="WI505" i="1"/>
  <c r="WC505" i="1"/>
  <c r="VQ505" i="1"/>
  <c r="VI505" i="1"/>
  <c r="VH505" i="1"/>
  <c r="UY505" i="1"/>
  <c r="UQ505" i="1"/>
  <c r="UP505" i="1"/>
  <c r="UG505" i="1"/>
  <c r="TY505" i="1"/>
  <c r="TX505" i="1"/>
  <c r="TO505" i="1"/>
  <c r="TF505" i="1"/>
  <c r="SW505" i="1"/>
  <c r="SN505" i="1"/>
  <c r="SE505" i="1"/>
  <c r="RV505" i="1"/>
  <c r="RP505" i="1"/>
  <c r="RE505" i="1"/>
  <c r="RD505" i="1"/>
  <c r="QU505" i="1"/>
  <c r="QM505" i="1"/>
  <c r="QL505" i="1"/>
  <c r="QC505" i="1"/>
  <c r="PT505" i="1"/>
  <c r="PK505" i="1"/>
  <c r="PB505" i="1"/>
  <c r="OS505" i="1"/>
  <c r="OJ505" i="1"/>
  <c r="OD505" i="1"/>
  <c r="NR505" i="1"/>
  <c r="NI505" i="1"/>
  <c r="MZ505" i="1"/>
  <c r="MQ505" i="1"/>
  <c r="MH505" i="1"/>
  <c r="LY505" i="1"/>
  <c r="LP505" i="1"/>
  <c r="LG505" i="1"/>
  <c r="KX505" i="1"/>
  <c r="KO505" i="1"/>
  <c r="KF505" i="1"/>
  <c r="JW505" i="1"/>
  <c r="JN505" i="1"/>
  <c r="JE505" i="1"/>
  <c r="IV505" i="1"/>
  <c r="IM505" i="1"/>
  <c r="ID505" i="1"/>
  <c r="HU505" i="1"/>
  <c r="HL505" i="1"/>
  <c r="HC505" i="1"/>
  <c r="GT505" i="1"/>
  <c r="GK505" i="1"/>
  <c r="GB505" i="1"/>
  <c r="FS505" i="1"/>
  <c r="FJ505" i="1"/>
  <c r="FB505" i="1"/>
  <c r="FA505" i="1"/>
  <c r="ER505" i="1"/>
  <c r="EI505" i="1"/>
  <c r="EA505" i="1"/>
  <c r="DZ505" i="1"/>
  <c r="DQ505" i="1"/>
  <c r="DH505" i="1"/>
  <c r="CY505" i="1"/>
  <c r="CP505" i="1"/>
  <c r="CG505" i="1"/>
  <c r="BX505" i="1"/>
  <c r="BO505" i="1"/>
  <c r="BF505" i="1"/>
  <c r="AW505" i="1"/>
  <c r="AN505" i="1"/>
  <c r="AE505" i="1"/>
  <c r="V505" i="1"/>
  <c r="M505" i="1"/>
  <c r="D505" i="1"/>
  <c r="ACY503" i="1"/>
  <c r="ADA503" i="1" s="1"/>
  <c r="ACP503" i="1"/>
  <c r="ACR503" i="1" s="1"/>
  <c r="ACG503" i="1"/>
  <c r="ACI503" i="1" s="1"/>
  <c r="ABX503" i="1"/>
  <c r="ABZ503" i="1" s="1"/>
  <c r="ABO503" i="1"/>
  <c r="ABQ503" i="1" s="1"/>
  <c r="ABF503" i="1"/>
  <c r="ABH503" i="1" s="1"/>
  <c r="AAW503" i="1"/>
  <c r="AAY503" i="1" s="1"/>
  <c r="AAN503" i="1"/>
  <c r="AAP503" i="1" s="1"/>
  <c r="AAE503" i="1"/>
  <c r="AAG503" i="1" s="1"/>
  <c r="ZV503" i="1"/>
  <c r="ZX503" i="1" s="1"/>
  <c r="ZO503" i="1"/>
  <c r="ZF503" i="1"/>
  <c r="YW503" i="1"/>
  <c r="XM503" i="1"/>
  <c r="WC503" i="1"/>
  <c r="VI503" i="1"/>
  <c r="VK503" i="1" s="1"/>
  <c r="UQ503" i="1"/>
  <c r="US503" i="1" s="1"/>
  <c r="TY503" i="1"/>
  <c r="UA503" i="1" s="1"/>
  <c r="RP503" i="1"/>
  <c r="RE503" i="1"/>
  <c r="RG503" i="1" s="1"/>
  <c r="QM503" i="1"/>
  <c r="QO503" i="1" s="1"/>
  <c r="OD503" i="1"/>
  <c r="FB503" i="1"/>
  <c r="FD503" i="1" s="1"/>
  <c r="EA503" i="1"/>
  <c r="EC503" i="1" s="1"/>
  <c r="ACY502" i="1"/>
  <c r="ADA502" i="1" s="1"/>
  <c r="ACP502" i="1"/>
  <c r="ACR502" i="1" s="1"/>
  <c r="ACG502" i="1"/>
  <c r="ACI502" i="1" s="1"/>
  <c r="ABX502" i="1"/>
  <c r="ABZ502" i="1" s="1"/>
  <c r="ABO502" i="1"/>
  <c r="ABQ502" i="1" s="1"/>
  <c r="ABF502" i="1"/>
  <c r="ABH502" i="1" s="1"/>
  <c r="AAW502" i="1"/>
  <c r="AAY502" i="1" s="1"/>
  <c r="AAN502" i="1"/>
  <c r="AAP502" i="1" s="1"/>
  <c r="AAE502" i="1"/>
  <c r="AAG502" i="1" s="1"/>
  <c r="ZV502" i="1"/>
  <c r="ZX502" i="1" s="1"/>
  <c r="ZO502" i="1"/>
  <c r="ZF502" i="1"/>
  <c r="YW502" i="1"/>
  <c r="XM502" i="1"/>
  <c r="WC502" i="1"/>
  <c r="VI502" i="1"/>
  <c r="VK502" i="1" s="1"/>
  <c r="UQ502" i="1"/>
  <c r="US502" i="1" s="1"/>
  <c r="TY502" i="1"/>
  <c r="UA502" i="1" s="1"/>
  <c r="RP502" i="1"/>
  <c r="RE502" i="1"/>
  <c r="RG502" i="1" s="1"/>
  <c r="QM502" i="1"/>
  <c r="QO502" i="1" s="1"/>
  <c r="OD502" i="1"/>
  <c r="HF502" i="1"/>
  <c r="FB502" i="1"/>
  <c r="FD502" i="1" s="1"/>
  <c r="EA502" i="1"/>
  <c r="EC502" i="1" s="1"/>
  <c r="ACY501" i="1"/>
  <c r="ADA501" i="1" s="1"/>
  <c r="ACP501" i="1"/>
  <c r="ACR501" i="1" s="1"/>
  <c r="ACG501" i="1"/>
  <c r="ACI501" i="1" s="1"/>
  <c r="ABX501" i="1"/>
  <c r="ABZ501" i="1" s="1"/>
  <c r="ABO501" i="1"/>
  <c r="ABQ501" i="1" s="1"/>
  <c r="ABF501" i="1"/>
  <c r="ABH501" i="1" s="1"/>
  <c r="AAW501" i="1"/>
  <c r="AAY501" i="1" s="1"/>
  <c r="AAN501" i="1"/>
  <c r="AAP501" i="1" s="1"/>
  <c r="AAE501" i="1"/>
  <c r="AAG501" i="1" s="1"/>
  <c r="ZV501" i="1"/>
  <c r="ZX501" i="1" s="1"/>
  <c r="ZO501" i="1"/>
  <c r="ZF501" i="1"/>
  <c r="YW501" i="1"/>
  <c r="XM501" i="1"/>
  <c r="WC501" i="1"/>
  <c r="VI501" i="1"/>
  <c r="VK501" i="1" s="1"/>
  <c r="UQ501" i="1"/>
  <c r="US501" i="1" s="1"/>
  <c r="TY501" i="1"/>
  <c r="UA501" i="1" s="1"/>
  <c r="RP501" i="1"/>
  <c r="RE501" i="1"/>
  <c r="RG501" i="1" s="1"/>
  <c r="QM501" i="1"/>
  <c r="QO501" i="1" s="1"/>
  <c r="OD501" i="1"/>
  <c r="HF501" i="1"/>
  <c r="FB501" i="1"/>
  <c r="FD501" i="1" s="1"/>
  <c r="EA501" i="1"/>
  <c r="EC501" i="1" s="1"/>
  <c r="ACY500" i="1"/>
  <c r="ADA500" i="1" s="1"/>
  <c r="ACP500" i="1"/>
  <c r="ACR500" i="1" s="1"/>
  <c r="ACG500" i="1"/>
  <c r="ACI500" i="1" s="1"/>
  <c r="ABX500" i="1"/>
  <c r="ABZ500" i="1" s="1"/>
  <c r="ABO500" i="1"/>
  <c r="ABQ500" i="1" s="1"/>
  <c r="ABF500" i="1"/>
  <c r="ABH500" i="1" s="1"/>
  <c r="AAW500" i="1"/>
  <c r="AAY500" i="1" s="1"/>
  <c r="AAN500" i="1"/>
  <c r="AAP500" i="1" s="1"/>
  <c r="AAE500" i="1"/>
  <c r="AAG500" i="1" s="1"/>
  <c r="ZV500" i="1"/>
  <c r="ZX500" i="1" s="1"/>
  <c r="ZF500" i="1"/>
  <c r="YW500" i="1"/>
  <c r="XM500" i="1"/>
  <c r="WC500" i="1"/>
  <c r="VI500" i="1"/>
  <c r="VK500" i="1" s="1"/>
  <c r="UQ500" i="1"/>
  <c r="US500" i="1" s="1"/>
  <c r="TY500" i="1"/>
  <c r="UA500" i="1" s="1"/>
  <c r="RP500" i="1"/>
  <c r="RE500" i="1"/>
  <c r="RG500" i="1" s="1"/>
  <c r="QM500" i="1"/>
  <c r="QO500" i="1" s="1"/>
  <c r="OD500" i="1"/>
  <c r="FB500" i="1"/>
  <c r="FD500" i="1" s="1"/>
  <c r="EA500" i="1"/>
  <c r="EC500" i="1" s="1"/>
  <c r="AHB499" i="1"/>
  <c r="AGS499" i="1"/>
  <c r="AGJ499" i="1"/>
  <c r="AGA499" i="1"/>
  <c r="AFR499" i="1"/>
  <c r="AFI499" i="1"/>
  <c r="AEZ499" i="1"/>
  <c r="AEQ499" i="1"/>
  <c r="AEH499" i="1"/>
  <c r="ADY499" i="1"/>
  <c r="ADP499" i="1"/>
  <c r="ADG499" i="1"/>
  <c r="ACY499" i="1"/>
  <c r="ACX499" i="1"/>
  <c r="ACP499" i="1"/>
  <c r="ACO499" i="1"/>
  <c r="ACG499" i="1"/>
  <c r="ACF499" i="1"/>
  <c r="ABX499" i="1"/>
  <c r="ABW499" i="1"/>
  <c r="ABO499" i="1"/>
  <c r="ABN499" i="1"/>
  <c r="ABF499" i="1"/>
  <c r="ABE499" i="1"/>
  <c r="AAW499" i="1"/>
  <c r="AAV499" i="1"/>
  <c r="AAN499" i="1"/>
  <c r="AAM499" i="1"/>
  <c r="AAE499" i="1"/>
  <c r="AAD499" i="1"/>
  <c r="ZV499" i="1"/>
  <c r="ZU499" i="1"/>
  <c r="ZO499" i="1"/>
  <c r="ZF499" i="1"/>
  <c r="YW499" i="1"/>
  <c r="YK499" i="1"/>
  <c r="YB499" i="1"/>
  <c r="XS499" i="1"/>
  <c r="XM499" i="1"/>
  <c r="XA499" i="1"/>
  <c r="WR499" i="1"/>
  <c r="WI499" i="1"/>
  <c r="WC499" i="1"/>
  <c r="VQ499" i="1"/>
  <c r="VI499" i="1"/>
  <c r="VH499" i="1"/>
  <c r="UY499" i="1"/>
  <c r="UQ499" i="1"/>
  <c r="UP499" i="1"/>
  <c r="UG499" i="1"/>
  <c r="TY499" i="1"/>
  <c r="TX499" i="1"/>
  <c r="TO499" i="1"/>
  <c r="TF499" i="1"/>
  <c r="SW499" i="1"/>
  <c r="SN499" i="1"/>
  <c r="SE499" i="1"/>
  <c r="RV499" i="1"/>
  <c r="RP499" i="1"/>
  <c r="RE499" i="1"/>
  <c r="RD499" i="1"/>
  <c r="QU499" i="1"/>
  <c r="QM499" i="1"/>
  <c r="QL499" i="1"/>
  <c r="QC499" i="1"/>
  <c r="PT499" i="1"/>
  <c r="PK499" i="1"/>
  <c r="PB499" i="1"/>
  <c r="OS499" i="1"/>
  <c r="OJ499" i="1"/>
  <c r="OD499" i="1"/>
  <c r="NR499" i="1"/>
  <c r="NI499" i="1"/>
  <c r="MZ499" i="1"/>
  <c r="MQ499" i="1"/>
  <c r="MH499" i="1"/>
  <c r="LY499" i="1"/>
  <c r="LP499" i="1"/>
  <c r="LG499" i="1"/>
  <c r="KX499" i="1"/>
  <c r="KO499" i="1"/>
  <c r="KF499" i="1"/>
  <c r="JW499" i="1"/>
  <c r="JN499" i="1"/>
  <c r="JE499" i="1"/>
  <c r="IV499" i="1"/>
  <c r="IM499" i="1"/>
  <c r="ID499" i="1"/>
  <c r="HU499" i="1"/>
  <c r="HL499" i="1"/>
  <c r="HC499" i="1"/>
  <c r="GT499" i="1"/>
  <c r="GK499" i="1"/>
  <c r="GB499" i="1"/>
  <c r="FS499" i="1"/>
  <c r="FJ499" i="1"/>
  <c r="FB499" i="1"/>
  <c r="FA499" i="1"/>
  <c r="ER499" i="1"/>
  <c r="EI499" i="1"/>
  <c r="EA499" i="1"/>
  <c r="DZ499" i="1"/>
  <c r="DQ499" i="1"/>
  <c r="DH499" i="1"/>
  <c r="CY499" i="1"/>
  <c r="CP499" i="1"/>
  <c r="CG499" i="1"/>
  <c r="BX499" i="1"/>
  <c r="BO499" i="1"/>
  <c r="BF499" i="1"/>
  <c r="AW499" i="1"/>
  <c r="AN499" i="1"/>
  <c r="AE499" i="1"/>
  <c r="V499" i="1"/>
  <c r="M499" i="1"/>
  <c r="D499" i="1"/>
  <c r="ACY497" i="1"/>
  <c r="ADA497" i="1" s="1"/>
  <c r="ACP497" i="1"/>
  <c r="ACR497" i="1" s="1"/>
  <c r="ACG497" i="1"/>
  <c r="ACI497" i="1" s="1"/>
  <c r="ABX497" i="1"/>
  <c r="ABZ497" i="1" s="1"/>
  <c r="ABO497" i="1"/>
  <c r="ABQ497" i="1" s="1"/>
  <c r="ABF497" i="1"/>
  <c r="ABH497" i="1" s="1"/>
  <c r="AAW497" i="1"/>
  <c r="AAY497" i="1" s="1"/>
  <c r="AAN497" i="1"/>
  <c r="AAP497" i="1" s="1"/>
  <c r="AAE497" i="1"/>
  <c r="AAG497" i="1" s="1"/>
  <c r="ZV497" i="1"/>
  <c r="ZX497" i="1" s="1"/>
  <c r="ZO497" i="1"/>
  <c r="ZF497" i="1"/>
  <c r="YW497" i="1"/>
  <c r="XM497" i="1"/>
  <c r="WC497" i="1"/>
  <c r="VI497" i="1"/>
  <c r="VK497" i="1" s="1"/>
  <c r="UQ497" i="1"/>
  <c r="US497" i="1" s="1"/>
  <c r="TY497" i="1"/>
  <c r="UA497" i="1" s="1"/>
  <c r="RP497" i="1"/>
  <c r="RE497" i="1"/>
  <c r="RG497" i="1" s="1"/>
  <c r="QM497" i="1"/>
  <c r="QO497" i="1" s="1"/>
  <c r="OD497" i="1"/>
  <c r="HF497" i="1"/>
  <c r="FB497" i="1"/>
  <c r="FD497" i="1" s="1"/>
  <c r="EA497" i="1"/>
  <c r="EC497" i="1" s="1"/>
  <c r="ACY496" i="1"/>
  <c r="ADA496" i="1" s="1"/>
  <c r="ACP496" i="1"/>
  <c r="ACR496" i="1" s="1"/>
  <c r="ACG496" i="1"/>
  <c r="ACI496" i="1" s="1"/>
  <c r="ABX496" i="1"/>
  <c r="ABZ496" i="1" s="1"/>
  <c r="ABO496" i="1"/>
  <c r="ABQ496" i="1" s="1"/>
  <c r="ABF496" i="1"/>
  <c r="ABH496" i="1" s="1"/>
  <c r="AAW496" i="1"/>
  <c r="AAY496" i="1" s="1"/>
  <c r="AAN496" i="1"/>
  <c r="AAP496" i="1" s="1"/>
  <c r="AAE496" i="1"/>
  <c r="AAG496" i="1" s="1"/>
  <c r="ZV496" i="1"/>
  <c r="ZX496" i="1" s="1"/>
  <c r="ZO496" i="1"/>
  <c r="ZF496" i="1"/>
  <c r="YW496" i="1"/>
  <c r="XM496" i="1"/>
  <c r="WC496" i="1"/>
  <c r="VI496" i="1"/>
  <c r="VK496" i="1" s="1"/>
  <c r="UQ496" i="1"/>
  <c r="US496" i="1" s="1"/>
  <c r="TY496" i="1"/>
  <c r="UA496" i="1" s="1"/>
  <c r="RP496" i="1"/>
  <c r="RE496" i="1"/>
  <c r="RG496" i="1" s="1"/>
  <c r="QM496" i="1"/>
  <c r="QO496" i="1" s="1"/>
  <c r="OD496" i="1"/>
  <c r="HF496" i="1"/>
  <c r="FB496" i="1"/>
  <c r="FD496" i="1" s="1"/>
  <c r="EA496" i="1"/>
  <c r="EC496" i="1" s="1"/>
  <c r="ACY495" i="1"/>
  <c r="ADA495" i="1" s="1"/>
  <c r="ACP495" i="1"/>
  <c r="ACR495" i="1" s="1"/>
  <c r="ACG495" i="1"/>
  <c r="ACI495" i="1" s="1"/>
  <c r="ABX495" i="1"/>
  <c r="ABZ495" i="1" s="1"/>
  <c r="ABO495" i="1"/>
  <c r="ABQ495" i="1" s="1"/>
  <c r="ABF495" i="1"/>
  <c r="ABH495" i="1" s="1"/>
  <c r="AAW495" i="1"/>
  <c r="AAY495" i="1" s="1"/>
  <c r="AAN495" i="1"/>
  <c r="AAP495" i="1" s="1"/>
  <c r="AAE495" i="1"/>
  <c r="AAG495" i="1" s="1"/>
  <c r="ZV495" i="1"/>
  <c r="ZX495" i="1" s="1"/>
  <c r="ZO495" i="1"/>
  <c r="ZF495" i="1"/>
  <c r="YW495" i="1"/>
  <c r="XM495" i="1"/>
  <c r="WC495" i="1"/>
  <c r="VI495" i="1"/>
  <c r="VK495" i="1" s="1"/>
  <c r="UQ495" i="1"/>
  <c r="US495" i="1" s="1"/>
  <c r="TY495" i="1"/>
  <c r="UA495" i="1" s="1"/>
  <c r="RP495" i="1"/>
  <c r="RE495" i="1"/>
  <c r="RG495" i="1" s="1"/>
  <c r="QM495" i="1"/>
  <c r="QO495" i="1" s="1"/>
  <c r="OD495" i="1"/>
  <c r="HF495" i="1"/>
  <c r="FB495" i="1"/>
  <c r="FD495" i="1" s="1"/>
  <c r="EA495" i="1"/>
  <c r="EC495" i="1" s="1"/>
  <c r="ACY494" i="1"/>
  <c r="ADA494" i="1" s="1"/>
  <c r="ACP494" i="1"/>
  <c r="ACR494" i="1" s="1"/>
  <c r="ACG494" i="1"/>
  <c r="ACI494" i="1" s="1"/>
  <c r="ABX494" i="1"/>
  <c r="ABZ494" i="1" s="1"/>
  <c r="ABO494" i="1"/>
  <c r="ABQ494" i="1" s="1"/>
  <c r="ABF494" i="1"/>
  <c r="ABH494" i="1" s="1"/>
  <c r="AAW494" i="1"/>
  <c r="AAY494" i="1" s="1"/>
  <c r="AAN494" i="1"/>
  <c r="AAP494" i="1" s="1"/>
  <c r="AAE494" i="1"/>
  <c r="AAG494" i="1" s="1"/>
  <c r="ZV494" i="1"/>
  <c r="ZX494" i="1" s="1"/>
  <c r="ZO494" i="1"/>
  <c r="ZF494" i="1"/>
  <c r="YW494" i="1"/>
  <c r="XM494" i="1"/>
  <c r="WC494" i="1"/>
  <c r="VI494" i="1"/>
  <c r="VK494" i="1" s="1"/>
  <c r="UQ494" i="1"/>
  <c r="US494" i="1" s="1"/>
  <c r="TY494" i="1"/>
  <c r="UA494" i="1" s="1"/>
  <c r="RP494" i="1"/>
  <c r="RE494" i="1"/>
  <c r="RG494" i="1" s="1"/>
  <c r="QM494" i="1"/>
  <c r="QO494" i="1" s="1"/>
  <c r="OD494" i="1"/>
  <c r="HF494" i="1"/>
  <c r="FB494" i="1"/>
  <c r="FD494" i="1" s="1"/>
  <c r="EA494" i="1"/>
  <c r="EC494" i="1" s="1"/>
  <c r="AHB493" i="1"/>
  <c r="AGS493" i="1"/>
  <c r="AGJ493" i="1"/>
  <c r="AGA493" i="1"/>
  <c r="AFR493" i="1"/>
  <c r="AFI493" i="1"/>
  <c r="AEZ493" i="1"/>
  <c r="AEQ493" i="1"/>
  <c r="AEH493" i="1"/>
  <c r="ADP493" i="1"/>
  <c r="ADG493" i="1"/>
  <c r="ACY493" i="1"/>
  <c r="ACX493" i="1"/>
  <c r="ACP493" i="1"/>
  <c r="ACO493" i="1"/>
  <c r="ACG493" i="1"/>
  <c r="ACF493" i="1"/>
  <c r="ABX493" i="1"/>
  <c r="ABW493" i="1"/>
  <c r="ABO493" i="1"/>
  <c r="ABN493" i="1"/>
  <c r="ABF493" i="1"/>
  <c r="ABE493" i="1"/>
  <c r="AAW493" i="1"/>
  <c r="AAV493" i="1"/>
  <c r="AAN493" i="1"/>
  <c r="AAM493" i="1"/>
  <c r="AAE493" i="1"/>
  <c r="AAD493" i="1"/>
  <c r="ZV493" i="1"/>
  <c r="ZU493" i="1"/>
  <c r="ZO493" i="1"/>
  <c r="ZF493" i="1"/>
  <c r="YW493" i="1"/>
  <c r="YK493" i="1"/>
  <c r="YB493" i="1"/>
  <c r="XS493" i="1"/>
  <c r="XM493" i="1"/>
  <c r="XA493" i="1"/>
  <c r="WR493" i="1"/>
  <c r="WI493" i="1"/>
  <c r="WC493" i="1"/>
  <c r="VQ493" i="1"/>
  <c r="VI493" i="1"/>
  <c r="VH493" i="1"/>
  <c r="UY493" i="1"/>
  <c r="UQ493" i="1"/>
  <c r="UP493" i="1"/>
  <c r="UG493" i="1"/>
  <c r="TY493" i="1"/>
  <c r="TX493" i="1"/>
  <c r="TO493" i="1"/>
  <c r="TF493" i="1"/>
  <c r="SW493" i="1"/>
  <c r="SN493" i="1"/>
  <c r="SE493" i="1"/>
  <c r="RV493" i="1"/>
  <c r="RP493" i="1"/>
  <c r="RE493" i="1"/>
  <c r="RD493" i="1"/>
  <c r="QU493" i="1"/>
  <c r="QM493" i="1"/>
  <c r="QL493" i="1"/>
  <c r="QC493" i="1"/>
  <c r="PT493" i="1"/>
  <c r="PK493" i="1"/>
  <c r="PB493" i="1"/>
  <c r="OS493" i="1"/>
  <c r="OJ493" i="1"/>
  <c r="OD493" i="1"/>
  <c r="NR493" i="1"/>
  <c r="NI493" i="1"/>
  <c r="MZ493" i="1"/>
  <c r="MQ493" i="1"/>
  <c r="MH493" i="1"/>
  <c r="LY493" i="1"/>
  <c r="LP493" i="1"/>
  <c r="LG493" i="1"/>
  <c r="KX493" i="1"/>
  <c r="KO493" i="1"/>
  <c r="KF493" i="1"/>
  <c r="JW493" i="1"/>
  <c r="JN493" i="1"/>
  <c r="JE493" i="1"/>
  <c r="IV493" i="1"/>
  <c r="IM493" i="1"/>
  <c r="ID493" i="1"/>
  <c r="HU493" i="1"/>
  <c r="HL493" i="1"/>
  <c r="HC493" i="1"/>
  <c r="GT493" i="1"/>
  <c r="GK493" i="1"/>
  <c r="GB493" i="1"/>
  <c r="FS493" i="1"/>
  <c r="FJ493" i="1"/>
  <c r="FB493" i="1"/>
  <c r="FA493" i="1"/>
  <c r="ER493" i="1"/>
  <c r="EI493" i="1"/>
  <c r="EA493" i="1"/>
  <c r="DZ493" i="1"/>
  <c r="DQ493" i="1"/>
  <c r="DH493" i="1"/>
  <c r="CY493" i="1"/>
  <c r="CP493" i="1"/>
  <c r="CG493" i="1"/>
  <c r="BX493" i="1"/>
  <c r="BO493" i="1"/>
  <c r="BF493" i="1"/>
  <c r="AW493" i="1"/>
  <c r="AN493" i="1"/>
  <c r="AE493" i="1"/>
  <c r="V493" i="1"/>
  <c r="M493" i="1"/>
  <c r="D493" i="1"/>
  <c r="ACY491" i="1"/>
  <c r="ADA491" i="1" s="1"/>
  <c r="ACP491" i="1"/>
  <c r="ACR491" i="1" s="1"/>
  <c r="ACG491" i="1"/>
  <c r="ACI491" i="1" s="1"/>
  <c r="ABX491" i="1"/>
  <c r="ABZ491" i="1" s="1"/>
  <c r="ABO491" i="1"/>
  <c r="ABQ491" i="1" s="1"/>
  <c r="ABF491" i="1"/>
  <c r="ABH491" i="1" s="1"/>
  <c r="AAW491" i="1"/>
  <c r="AAY491" i="1" s="1"/>
  <c r="AAN491" i="1"/>
  <c r="AAP491" i="1" s="1"/>
  <c r="AAE491" i="1"/>
  <c r="AAG491" i="1" s="1"/>
  <c r="ZV491" i="1"/>
  <c r="ZX491" i="1" s="1"/>
  <c r="ZO491" i="1"/>
  <c r="ZF491" i="1"/>
  <c r="YW491" i="1"/>
  <c r="XM491" i="1"/>
  <c r="WC491" i="1"/>
  <c r="VI491" i="1"/>
  <c r="VK491" i="1" s="1"/>
  <c r="UQ491" i="1"/>
  <c r="US491" i="1" s="1"/>
  <c r="TY491" i="1"/>
  <c r="UA491" i="1" s="1"/>
  <c r="RP491" i="1"/>
  <c r="RE491" i="1"/>
  <c r="RG491" i="1" s="1"/>
  <c r="QM491" i="1"/>
  <c r="QO491" i="1" s="1"/>
  <c r="OD491" i="1"/>
  <c r="HF491" i="1"/>
  <c r="FB491" i="1"/>
  <c r="FD491" i="1" s="1"/>
  <c r="EA491" i="1"/>
  <c r="EC491" i="1" s="1"/>
  <c r="ACY490" i="1"/>
  <c r="ADA490" i="1" s="1"/>
  <c r="ACP490" i="1"/>
  <c r="ACR490" i="1" s="1"/>
  <c r="ACG490" i="1"/>
  <c r="ACI490" i="1" s="1"/>
  <c r="ABX490" i="1"/>
  <c r="ABZ490" i="1" s="1"/>
  <c r="ABO490" i="1"/>
  <c r="ABQ490" i="1" s="1"/>
  <c r="ABF490" i="1"/>
  <c r="ABH490" i="1" s="1"/>
  <c r="AAW490" i="1"/>
  <c r="AAY490" i="1" s="1"/>
  <c r="AAN490" i="1"/>
  <c r="AAP490" i="1" s="1"/>
  <c r="AAE490" i="1"/>
  <c r="AAG490" i="1" s="1"/>
  <c r="ZV490" i="1"/>
  <c r="ZX490" i="1" s="1"/>
  <c r="ZF490" i="1"/>
  <c r="YW490" i="1"/>
  <c r="XM490" i="1"/>
  <c r="WC490" i="1"/>
  <c r="VI490" i="1"/>
  <c r="VK490" i="1" s="1"/>
  <c r="UQ490" i="1"/>
  <c r="US490" i="1" s="1"/>
  <c r="TY490" i="1"/>
  <c r="UA490" i="1" s="1"/>
  <c r="RP490" i="1"/>
  <c r="RE490" i="1"/>
  <c r="RG490" i="1" s="1"/>
  <c r="QM490" i="1"/>
  <c r="QO490" i="1" s="1"/>
  <c r="OD490" i="1"/>
  <c r="HF490" i="1"/>
  <c r="FB490" i="1"/>
  <c r="FD490" i="1" s="1"/>
  <c r="EA490" i="1"/>
  <c r="EC490" i="1" s="1"/>
  <c r="ACY489" i="1"/>
  <c r="ADA489" i="1" s="1"/>
  <c r="ACP489" i="1"/>
  <c r="ACR489" i="1" s="1"/>
  <c r="ACG489" i="1"/>
  <c r="ACI489" i="1" s="1"/>
  <c r="ABX489" i="1"/>
  <c r="ABZ489" i="1" s="1"/>
  <c r="ABO489" i="1"/>
  <c r="ABQ489" i="1" s="1"/>
  <c r="ABF489" i="1"/>
  <c r="ABH489" i="1" s="1"/>
  <c r="AAW489" i="1"/>
  <c r="AAY489" i="1" s="1"/>
  <c r="AAN489" i="1"/>
  <c r="AAP489" i="1" s="1"/>
  <c r="AAE489" i="1"/>
  <c r="AAG489" i="1" s="1"/>
  <c r="ZV489" i="1"/>
  <c r="ZX489" i="1" s="1"/>
  <c r="ZO489" i="1"/>
  <c r="ZF489" i="1"/>
  <c r="YW489" i="1"/>
  <c r="XM489" i="1"/>
  <c r="WC489" i="1"/>
  <c r="VI489" i="1"/>
  <c r="VK489" i="1" s="1"/>
  <c r="UQ489" i="1"/>
  <c r="US489" i="1" s="1"/>
  <c r="TY489" i="1"/>
  <c r="UA489" i="1" s="1"/>
  <c r="RP489" i="1"/>
  <c r="RE489" i="1"/>
  <c r="RG489" i="1" s="1"/>
  <c r="QM489" i="1"/>
  <c r="QO489" i="1" s="1"/>
  <c r="OD489" i="1"/>
  <c r="HF489" i="1"/>
  <c r="FB489" i="1"/>
  <c r="FD489" i="1" s="1"/>
  <c r="EA489" i="1"/>
  <c r="EC489" i="1" s="1"/>
  <c r="ACY488" i="1"/>
  <c r="ADA488" i="1" s="1"/>
  <c r="ACP488" i="1"/>
  <c r="ACR488" i="1" s="1"/>
  <c r="ACG488" i="1"/>
  <c r="ACI488" i="1" s="1"/>
  <c r="ABX488" i="1"/>
  <c r="ABZ488" i="1" s="1"/>
  <c r="ABO488" i="1"/>
  <c r="ABQ488" i="1" s="1"/>
  <c r="ABF488" i="1"/>
  <c r="ABH488" i="1" s="1"/>
  <c r="AAW488" i="1"/>
  <c r="AAY488" i="1" s="1"/>
  <c r="AAN488" i="1"/>
  <c r="AAP488" i="1" s="1"/>
  <c r="AAE488" i="1"/>
  <c r="AAG488" i="1" s="1"/>
  <c r="ZV488" i="1"/>
  <c r="ZX488" i="1" s="1"/>
  <c r="ZO488" i="1"/>
  <c r="ZF488" i="1"/>
  <c r="YW488" i="1"/>
  <c r="XM488" i="1"/>
  <c r="WC488" i="1"/>
  <c r="VI488" i="1"/>
  <c r="VK488" i="1" s="1"/>
  <c r="UQ488" i="1"/>
  <c r="US488" i="1" s="1"/>
  <c r="TY488" i="1"/>
  <c r="UA488" i="1" s="1"/>
  <c r="RP488" i="1"/>
  <c r="RE488" i="1"/>
  <c r="RG488" i="1" s="1"/>
  <c r="QM488" i="1"/>
  <c r="QO488" i="1" s="1"/>
  <c r="OD488" i="1"/>
  <c r="HF488" i="1"/>
  <c r="FB488" i="1"/>
  <c r="FD488" i="1" s="1"/>
  <c r="EA488" i="1"/>
  <c r="EC488" i="1" s="1"/>
  <c r="AHB487" i="1"/>
  <c r="AGS487" i="1"/>
  <c r="AGJ487" i="1"/>
  <c r="AGA487" i="1"/>
  <c r="AFR487" i="1"/>
  <c r="AFI487" i="1"/>
  <c r="AEZ487" i="1"/>
  <c r="AEQ487" i="1"/>
  <c r="AEH487" i="1"/>
  <c r="ADP487" i="1"/>
  <c r="ADG487" i="1"/>
  <c r="ACY487" i="1"/>
  <c r="ACX487" i="1"/>
  <c r="ACP487" i="1"/>
  <c r="ACO487" i="1"/>
  <c r="ACG487" i="1"/>
  <c r="ACF487" i="1"/>
  <c r="ABX487" i="1"/>
  <c r="ABW487" i="1"/>
  <c r="ABO487" i="1"/>
  <c r="ABN487" i="1"/>
  <c r="ABF487" i="1"/>
  <c r="ABE487" i="1"/>
  <c r="AAW487" i="1"/>
  <c r="AAV487" i="1"/>
  <c r="AAN487" i="1"/>
  <c r="AAM487" i="1"/>
  <c r="AAE487" i="1"/>
  <c r="AAD487" i="1"/>
  <c r="ZV487" i="1"/>
  <c r="ZU487" i="1"/>
  <c r="ZO487" i="1"/>
  <c r="ZF487" i="1"/>
  <c r="YW487" i="1"/>
  <c r="YK487" i="1"/>
  <c r="YB487" i="1"/>
  <c r="XS487" i="1"/>
  <c r="XM487" i="1"/>
  <c r="XA487" i="1"/>
  <c r="WR487" i="1"/>
  <c r="WI487" i="1"/>
  <c r="WC487" i="1"/>
  <c r="VQ487" i="1"/>
  <c r="VI487" i="1"/>
  <c r="VH487" i="1"/>
  <c r="UY487" i="1"/>
  <c r="UQ487" i="1"/>
  <c r="UP487" i="1"/>
  <c r="UG487" i="1"/>
  <c r="TY487" i="1"/>
  <c r="TX487" i="1"/>
  <c r="TO487" i="1"/>
  <c r="TF487" i="1"/>
  <c r="SW487" i="1"/>
  <c r="SN487" i="1"/>
  <c r="RV487" i="1"/>
  <c r="RP487" i="1"/>
  <c r="RE487" i="1"/>
  <c r="RD487" i="1"/>
  <c r="QU487" i="1"/>
  <c r="QM487" i="1"/>
  <c r="QL487" i="1"/>
  <c r="QC487" i="1"/>
  <c r="PT487" i="1"/>
  <c r="PK487" i="1"/>
  <c r="PB487" i="1"/>
  <c r="OS487" i="1"/>
  <c r="OJ487" i="1"/>
  <c r="OD487" i="1"/>
  <c r="NR487" i="1"/>
  <c r="NI487" i="1"/>
  <c r="MZ487" i="1"/>
  <c r="MQ487" i="1"/>
  <c r="MH487" i="1"/>
  <c r="LY487" i="1"/>
  <c r="LP487" i="1"/>
  <c r="LG487" i="1"/>
  <c r="KX487" i="1"/>
  <c r="KO487" i="1"/>
  <c r="KF487" i="1"/>
  <c r="JW487" i="1"/>
  <c r="JN487" i="1"/>
  <c r="JE487" i="1"/>
  <c r="IV487" i="1"/>
  <c r="IM487" i="1"/>
  <c r="ID487" i="1"/>
  <c r="HU487" i="1"/>
  <c r="HL487" i="1"/>
  <c r="HC487" i="1"/>
  <c r="GT487" i="1"/>
  <c r="GK487" i="1"/>
  <c r="GB487" i="1"/>
  <c r="FS487" i="1"/>
  <c r="FJ487" i="1"/>
  <c r="FB487" i="1"/>
  <c r="FA487" i="1"/>
  <c r="ER487" i="1"/>
  <c r="EI487" i="1"/>
  <c r="EA487" i="1"/>
  <c r="DZ487" i="1"/>
  <c r="DQ487" i="1"/>
  <c r="DH487" i="1"/>
  <c r="CY487" i="1"/>
  <c r="CP487" i="1"/>
  <c r="CG487" i="1"/>
  <c r="BX487" i="1"/>
  <c r="BO487" i="1"/>
  <c r="BF487" i="1"/>
  <c r="AW487" i="1"/>
  <c r="AN487" i="1"/>
  <c r="AE487" i="1"/>
  <c r="V487" i="1"/>
  <c r="M487" i="1"/>
  <c r="D487" i="1"/>
  <c r="ACY485" i="1"/>
  <c r="ADA485" i="1" s="1"/>
  <c r="ACP485" i="1"/>
  <c r="ACR485" i="1" s="1"/>
  <c r="ACG485" i="1"/>
  <c r="ACI485" i="1" s="1"/>
  <c r="ABX485" i="1"/>
  <c r="ABZ485" i="1" s="1"/>
  <c r="ABO485" i="1"/>
  <c r="ABQ485" i="1" s="1"/>
  <c r="ABF485" i="1"/>
  <c r="ABH485" i="1" s="1"/>
  <c r="AAW485" i="1"/>
  <c r="AAY485" i="1" s="1"/>
  <c r="AAN485" i="1"/>
  <c r="AAP485" i="1" s="1"/>
  <c r="AAE485" i="1"/>
  <c r="AAG485" i="1" s="1"/>
  <c r="ZV485" i="1"/>
  <c r="ZX485" i="1" s="1"/>
  <c r="ZO485" i="1"/>
  <c r="ZF485" i="1"/>
  <c r="YW485" i="1"/>
  <c r="XM485" i="1"/>
  <c r="WC485" i="1"/>
  <c r="VI485" i="1"/>
  <c r="VK485" i="1" s="1"/>
  <c r="UQ485" i="1"/>
  <c r="US485" i="1" s="1"/>
  <c r="TY485" i="1"/>
  <c r="UA485" i="1" s="1"/>
  <c r="RP485" i="1"/>
  <c r="RE485" i="1"/>
  <c r="RG485" i="1" s="1"/>
  <c r="QM485" i="1"/>
  <c r="QO485" i="1" s="1"/>
  <c r="OD485" i="1"/>
  <c r="HF485" i="1"/>
  <c r="FB485" i="1"/>
  <c r="FD485" i="1" s="1"/>
  <c r="EA485" i="1"/>
  <c r="EC485" i="1" s="1"/>
  <c r="ACY484" i="1"/>
  <c r="ADA484" i="1" s="1"/>
  <c r="ACP484" i="1"/>
  <c r="ACR484" i="1" s="1"/>
  <c r="ACG484" i="1"/>
  <c r="ACI484" i="1" s="1"/>
  <c r="ABX484" i="1"/>
  <c r="ABZ484" i="1" s="1"/>
  <c r="ABO484" i="1"/>
  <c r="ABQ484" i="1" s="1"/>
  <c r="ABF484" i="1"/>
  <c r="ABH484" i="1" s="1"/>
  <c r="AAW484" i="1"/>
  <c r="AAY484" i="1" s="1"/>
  <c r="AAN484" i="1"/>
  <c r="AAP484" i="1" s="1"/>
  <c r="AAE484" i="1"/>
  <c r="AAG484" i="1" s="1"/>
  <c r="ZV484" i="1"/>
  <c r="ZX484" i="1" s="1"/>
  <c r="ZO484" i="1"/>
  <c r="ZF484" i="1"/>
  <c r="YW484" i="1"/>
  <c r="XM484" i="1"/>
  <c r="WC484" i="1"/>
  <c r="VI484" i="1"/>
  <c r="VK484" i="1" s="1"/>
  <c r="UQ484" i="1"/>
  <c r="US484" i="1" s="1"/>
  <c r="TY484" i="1"/>
  <c r="UA484" i="1" s="1"/>
  <c r="RP484" i="1"/>
  <c r="RE484" i="1"/>
  <c r="RG484" i="1" s="1"/>
  <c r="QM484" i="1"/>
  <c r="QO484" i="1" s="1"/>
  <c r="OD484" i="1"/>
  <c r="HF484" i="1"/>
  <c r="FB484" i="1"/>
  <c r="FD484" i="1" s="1"/>
  <c r="EA484" i="1"/>
  <c r="EC484" i="1" s="1"/>
  <c r="ACY483" i="1"/>
  <c r="ADA483" i="1" s="1"/>
  <c r="ACP483" i="1"/>
  <c r="ACR483" i="1" s="1"/>
  <c r="ACG483" i="1"/>
  <c r="ACI483" i="1" s="1"/>
  <c r="ABX483" i="1"/>
  <c r="ABZ483" i="1" s="1"/>
  <c r="ABO483" i="1"/>
  <c r="ABQ483" i="1" s="1"/>
  <c r="ABF483" i="1"/>
  <c r="ABH483" i="1" s="1"/>
  <c r="AAW483" i="1"/>
  <c r="AAY483" i="1" s="1"/>
  <c r="AAN483" i="1"/>
  <c r="AAP483" i="1" s="1"/>
  <c r="AAE483" i="1"/>
  <c r="AAG483" i="1" s="1"/>
  <c r="ZV483" i="1"/>
  <c r="ZX483" i="1" s="1"/>
  <c r="ZO483" i="1"/>
  <c r="ZF483" i="1"/>
  <c r="YW483" i="1"/>
  <c r="XM483" i="1"/>
  <c r="WC483" i="1"/>
  <c r="VI483" i="1"/>
  <c r="VK483" i="1" s="1"/>
  <c r="UQ483" i="1"/>
  <c r="US483" i="1" s="1"/>
  <c r="TY483" i="1"/>
  <c r="UA483" i="1" s="1"/>
  <c r="RP483" i="1"/>
  <c r="RE483" i="1"/>
  <c r="RG483" i="1" s="1"/>
  <c r="QM483" i="1"/>
  <c r="QO483" i="1" s="1"/>
  <c r="OD483" i="1"/>
  <c r="HF483" i="1"/>
  <c r="FB483" i="1"/>
  <c r="FD483" i="1" s="1"/>
  <c r="EA483" i="1"/>
  <c r="EC483" i="1" s="1"/>
  <c r="ACY482" i="1"/>
  <c r="ADA482" i="1" s="1"/>
  <c r="ACP482" i="1"/>
  <c r="ACR482" i="1" s="1"/>
  <c r="ACG482" i="1"/>
  <c r="ACI482" i="1" s="1"/>
  <c r="ABX482" i="1"/>
  <c r="ABZ482" i="1" s="1"/>
  <c r="ABO482" i="1"/>
  <c r="ABQ482" i="1" s="1"/>
  <c r="ABF482" i="1"/>
  <c r="ABH482" i="1" s="1"/>
  <c r="AAW482" i="1"/>
  <c r="AAY482" i="1" s="1"/>
  <c r="AAN482" i="1"/>
  <c r="AAP482" i="1" s="1"/>
  <c r="AAE482" i="1"/>
  <c r="AAG482" i="1" s="1"/>
  <c r="ZV482" i="1"/>
  <c r="ZX482" i="1" s="1"/>
  <c r="ZO482" i="1"/>
  <c r="ZF482" i="1"/>
  <c r="YW482" i="1"/>
  <c r="XM482" i="1"/>
  <c r="WC482" i="1"/>
  <c r="VI482" i="1"/>
  <c r="VK482" i="1" s="1"/>
  <c r="UQ482" i="1"/>
  <c r="US482" i="1" s="1"/>
  <c r="TY482" i="1"/>
  <c r="UA482" i="1" s="1"/>
  <c r="RP482" i="1"/>
  <c r="RE482" i="1"/>
  <c r="RG482" i="1" s="1"/>
  <c r="QM482" i="1"/>
  <c r="QO482" i="1" s="1"/>
  <c r="OD482" i="1"/>
  <c r="FB482" i="1"/>
  <c r="FD482" i="1" s="1"/>
  <c r="EA482" i="1"/>
  <c r="EC482" i="1" s="1"/>
  <c r="AHB481" i="1"/>
  <c r="AGS481" i="1"/>
  <c r="AGJ481" i="1"/>
  <c r="AGA481" i="1"/>
  <c r="AFR481" i="1"/>
  <c r="AFI481" i="1"/>
  <c r="AEZ481" i="1"/>
  <c r="AEQ481" i="1"/>
  <c r="AEH481" i="1"/>
  <c r="ADP481" i="1"/>
  <c r="ADG481" i="1"/>
  <c r="ACY481" i="1"/>
  <c r="ACX481" i="1"/>
  <c r="ACP481" i="1"/>
  <c r="ACO481" i="1"/>
  <c r="ACG481" i="1"/>
  <c r="ACF481" i="1"/>
  <c r="ABX481" i="1"/>
  <c r="ABW481" i="1"/>
  <c r="ABO481" i="1"/>
  <c r="ABN481" i="1"/>
  <c r="ABF481" i="1"/>
  <c r="ABE481" i="1"/>
  <c r="AAW481" i="1"/>
  <c r="AAV481" i="1"/>
  <c r="AAN481" i="1"/>
  <c r="AAM481" i="1"/>
  <c r="AAE481" i="1"/>
  <c r="AAD481" i="1"/>
  <c r="ZV481" i="1"/>
  <c r="ZU481" i="1"/>
  <c r="ZO481" i="1"/>
  <c r="ZF481" i="1"/>
  <c r="YW481" i="1"/>
  <c r="YK481" i="1"/>
  <c r="YB481" i="1"/>
  <c r="XS481" i="1"/>
  <c r="XM481" i="1"/>
  <c r="XA481" i="1"/>
  <c r="WR481" i="1"/>
  <c r="WI481" i="1"/>
  <c r="WC481" i="1"/>
  <c r="VQ481" i="1"/>
  <c r="VI481" i="1"/>
  <c r="VH481" i="1"/>
  <c r="UY481" i="1"/>
  <c r="UQ481" i="1"/>
  <c r="UP481" i="1"/>
  <c r="UG481" i="1"/>
  <c r="TY481" i="1"/>
  <c r="TX481" i="1"/>
  <c r="TO481" i="1"/>
  <c r="TF481" i="1"/>
  <c r="SW481" i="1"/>
  <c r="SN481" i="1"/>
  <c r="SE481" i="1"/>
  <c r="RV481" i="1"/>
  <c r="RP481" i="1"/>
  <c r="RE481" i="1"/>
  <c r="RD481" i="1"/>
  <c r="QU481" i="1"/>
  <c r="QM481" i="1"/>
  <c r="QL481" i="1"/>
  <c r="QC481" i="1"/>
  <c r="PT481" i="1"/>
  <c r="PK481" i="1"/>
  <c r="PB481" i="1"/>
  <c r="OS481" i="1"/>
  <c r="OJ481" i="1"/>
  <c r="NR481" i="1"/>
  <c r="NI481" i="1"/>
  <c r="MZ481" i="1"/>
  <c r="MQ481" i="1"/>
  <c r="MH481" i="1"/>
  <c r="LY481" i="1"/>
  <c r="LP481" i="1"/>
  <c r="LG481" i="1"/>
  <c r="KX481" i="1"/>
  <c r="KO481" i="1"/>
  <c r="KF481" i="1"/>
  <c r="JW481" i="1"/>
  <c r="JN481" i="1"/>
  <c r="JE481" i="1"/>
  <c r="IV481" i="1"/>
  <c r="IM481" i="1"/>
  <c r="ID481" i="1"/>
  <c r="HU481" i="1"/>
  <c r="HL481" i="1"/>
  <c r="HC481" i="1"/>
  <c r="GT481" i="1"/>
  <c r="GK481" i="1"/>
  <c r="GB481" i="1"/>
  <c r="FS481" i="1"/>
  <c r="FJ481" i="1"/>
  <c r="FB481" i="1"/>
  <c r="FA481" i="1"/>
  <c r="ER481" i="1"/>
  <c r="EI481" i="1"/>
  <c r="EA481" i="1"/>
  <c r="DZ481" i="1"/>
  <c r="DQ481" i="1"/>
  <c r="DH481" i="1"/>
  <c r="CY481" i="1"/>
  <c r="CP481" i="1"/>
  <c r="CG481" i="1"/>
  <c r="BX481" i="1"/>
  <c r="BO481" i="1"/>
  <c r="BF481" i="1"/>
  <c r="AW481" i="1"/>
  <c r="AN481" i="1"/>
  <c r="AE481" i="1"/>
  <c r="V481" i="1"/>
  <c r="M481" i="1"/>
  <c r="D481" i="1"/>
  <c r="VK487" i="1" l="1"/>
  <c r="VL492" i="1" s="1"/>
  <c r="ABQ493" i="1"/>
  <c r="ABR498" i="1" s="1"/>
  <c r="RG511" i="1"/>
  <c r="RH516" i="1" s="1"/>
  <c r="Z354" i="1" s="1"/>
  <c r="XN516" i="1"/>
  <c r="EC523" i="1"/>
  <c r="ED528" i="1" s="1"/>
  <c r="RG523" i="1"/>
  <c r="RH528" i="1" s="1"/>
  <c r="AI348" i="1" s="1"/>
  <c r="RG541" i="1"/>
  <c r="RH546" i="1" s="1"/>
  <c r="AW389" i="1" s="1"/>
  <c r="ACI541" i="1"/>
  <c r="ACJ546" i="1" s="1"/>
  <c r="ACI547" i="1"/>
  <c r="ACJ552" i="1" s="1"/>
  <c r="RQ516" i="1"/>
  <c r="QO505" i="1"/>
  <c r="QP510" i="1" s="1"/>
  <c r="V388" i="1" s="1"/>
  <c r="ABZ505" i="1"/>
  <c r="ACA510" i="1" s="1"/>
  <c r="VK511" i="1"/>
  <c r="VL516" i="1" s="1"/>
  <c r="FD523" i="1"/>
  <c r="FE528" i="1" s="1"/>
  <c r="VK523" i="1"/>
  <c r="VL528" i="1" s="1"/>
  <c r="EC493" i="1"/>
  <c r="ED498" i="1" s="1"/>
  <c r="ACI499" i="1"/>
  <c r="ACJ504" i="1" s="1"/>
  <c r="WD510" i="1"/>
  <c r="HF523" i="1"/>
  <c r="HG528" i="1" s="1"/>
  <c r="AI369" i="1" s="1"/>
  <c r="AAY529" i="1"/>
  <c r="AAZ534" i="1" s="1"/>
  <c r="ACI529" i="1"/>
  <c r="ACJ534" i="1" s="1"/>
  <c r="RQ498" i="1"/>
  <c r="ZG516" i="1"/>
  <c r="EC517" i="1"/>
  <c r="ED522" i="1" s="1"/>
  <c r="RQ534" i="1"/>
  <c r="US529" i="1"/>
  <c r="UT534" i="1" s="1"/>
  <c r="QO487" i="1"/>
  <c r="QP492" i="1" s="1"/>
  <c r="H390" i="1" s="1"/>
  <c r="FD493" i="1"/>
  <c r="FE498" i="1" s="1"/>
  <c r="RG493" i="1"/>
  <c r="RH498" i="1" s="1"/>
  <c r="M319" i="1" s="1"/>
  <c r="ABQ499" i="1"/>
  <c r="ABR504" i="1" s="1"/>
  <c r="ZG510" i="1"/>
  <c r="ADA487" i="1"/>
  <c r="ADB492" i="1" s="1"/>
  <c r="AAY511" i="1"/>
  <c r="AAZ516" i="1" s="1"/>
  <c r="ACI511" i="1"/>
  <c r="ACJ516" i="1" s="1"/>
  <c r="ADA517" i="1"/>
  <c r="ADB522" i="1" s="1"/>
  <c r="AAG523" i="1"/>
  <c r="AAH528" i="1" s="1"/>
  <c r="HF535" i="1"/>
  <c r="HG540" i="1" s="1"/>
  <c r="AR331" i="1" s="1"/>
  <c r="RG535" i="1"/>
  <c r="RH540" i="1" s="1"/>
  <c r="AR387" i="1" s="1"/>
  <c r="ZG540" i="1"/>
  <c r="FD547" i="1"/>
  <c r="FE552" i="1" s="1"/>
  <c r="AAY481" i="1"/>
  <c r="AAY554" i="1" s="1"/>
  <c r="ZX529" i="1"/>
  <c r="ZY534" i="1" s="1"/>
  <c r="ACR493" i="1"/>
  <c r="ACS498" i="1" s="1"/>
  <c r="ABQ535" i="1"/>
  <c r="ABR540" i="1" s="1"/>
  <c r="FD505" i="1"/>
  <c r="FE510" i="1" s="1"/>
  <c r="ACI481" i="1"/>
  <c r="ACI554" i="1" s="1"/>
  <c r="ACR487" i="1"/>
  <c r="ACS492" i="1" s="1"/>
  <c r="HF493" i="1"/>
  <c r="HG498" i="1" s="1"/>
  <c r="M372" i="1" s="1"/>
  <c r="QO493" i="1"/>
  <c r="QP498" i="1" s="1"/>
  <c r="M316" i="1" s="1"/>
  <c r="YX498" i="1"/>
  <c r="ABH493" i="1"/>
  <c r="ABI498" i="1" s="1"/>
  <c r="ZP504" i="1"/>
  <c r="Q332" i="1" s="1"/>
  <c r="ABZ487" i="1"/>
  <c r="ACA492" i="1" s="1"/>
  <c r="EC499" i="1"/>
  <c r="ED504" i="1" s="1"/>
  <c r="OE504" i="1"/>
  <c r="Q387" i="1" s="1"/>
  <c r="RG499" i="1"/>
  <c r="RH504" i="1" s="1"/>
  <c r="Q345" i="1" s="1"/>
  <c r="XN504" i="1"/>
  <c r="ZX487" i="1"/>
  <c r="ZY492" i="1" s="1"/>
  <c r="EC529" i="1"/>
  <c r="ED534" i="1" s="1"/>
  <c r="HF529" i="1"/>
  <c r="HG534" i="1" s="1"/>
  <c r="AN335" i="1" s="1"/>
  <c r="ZG534" i="1"/>
  <c r="ADA529" i="1"/>
  <c r="ADB534" i="1" s="1"/>
  <c r="EC535" i="1"/>
  <c r="ED540" i="1" s="1"/>
  <c r="US535" i="1"/>
  <c r="UT540" i="1" s="1"/>
  <c r="VK535" i="1"/>
  <c r="VL540" i="1" s="1"/>
  <c r="XN540" i="1"/>
  <c r="ZX535" i="1"/>
  <c r="ZY540" i="1" s="1"/>
  <c r="ZG546" i="1"/>
  <c r="AAG541" i="1"/>
  <c r="AAH546" i="1" s="1"/>
  <c r="AAY541" i="1"/>
  <c r="AAZ546" i="1" s="1"/>
  <c r="ABH523" i="1"/>
  <c r="ABI528" i="1" s="1"/>
  <c r="OE534" i="1"/>
  <c r="AN361" i="1" s="1"/>
  <c r="XN546" i="1"/>
  <c r="ZP552" i="1"/>
  <c r="BA369" i="1" s="1"/>
  <c r="EC481" i="1"/>
  <c r="EC554" i="1" s="1"/>
  <c r="H300" i="1" s="1"/>
  <c r="FD481" i="1"/>
  <c r="FD554" i="1" s="1"/>
  <c r="H302" i="1" s="1"/>
  <c r="RG481" i="1"/>
  <c r="EC487" i="1"/>
  <c r="ED492" i="1" s="1"/>
  <c r="WD492" i="1"/>
  <c r="ZG492" i="1"/>
  <c r="ABQ487" i="1"/>
  <c r="ABR492" i="1" s="1"/>
  <c r="HF499" i="1"/>
  <c r="HG504" i="1" s="1"/>
  <c r="Q350" i="1" s="1"/>
  <c r="QO499" i="1"/>
  <c r="QP504" i="1" s="1"/>
  <c r="Q337" i="1" s="1"/>
  <c r="RQ504" i="1"/>
  <c r="US499" i="1"/>
  <c r="UT504" i="1" s="1"/>
  <c r="YX504" i="1"/>
  <c r="ZX499" i="1"/>
  <c r="ZY504" i="1" s="1"/>
  <c r="ABH499" i="1"/>
  <c r="ABI504" i="1" s="1"/>
  <c r="OE510" i="1"/>
  <c r="V374" i="1" s="1"/>
  <c r="UA511" i="1"/>
  <c r="UB516" i="1" s="1"/>
  <c r="RQ522" i="1"/>
  <c r="UA517" i="1"/>
  <c r="UB522" i="1" s="1"/>
  <c r="US517" i="1"/>
  <c r="UT522" i="1" s="1"/>
  <c r="XN522" i="1"/>
  <c r="ZX517" i="1"/>
  <c r="ZY522" i="1" s="1"/>
  <c r="ABZ517" i="1"/>
  <c r="ACA522" i="1" s="1"/>
  <c r="ACR517" i="1"/>
  <c r="ACS522" i="1" s="1"/>
  <c r="ABH529" i="1"/>
  <c r="ABI534" i="1" s="1"/>
  <c r="QO535" i="1"/>
  <c r="QP540" i="1" s="1"/>
  <c r="AR383" i="1" s="1"/>
  <c r="WD546" i="1"/>
  <c r="RG547" i="1"/>
  <c r="RH552" i="1" s="1"/>
  <c r="BA386" i="1" s="1"/>
  <c r="AAP547" i="1"/>
  <c r="AAQ552" i="1" s="1"/>
  <c r="ABZ547" i="1"/>
  <c r="ACA552" i="1" s="1"/>
  <c r="ACR481" i="1"/>
  <c r="ACR554" i="1" s="1"/>
  <c r="FD487" i="1"/>
  <c r="FE492" i="1" s="1"/>
  <c r="HF487" i="1"/>
  <c r="HG492" i="1" s="1"/>
  <c r="H384" i="1" s="1"/>
  <c r="OE492" i="1"/>
  <c r="H374" i="1" s="1"/>
  <c r="AAG487" i="1"/>
  <c r="AAH492" i="1" s="1"/>
  <c r="UA493" i="1"/>
  <c r="UB498" i="1" s="1"/>
  <c r="WD498" i="1"/>
  <c r="ABZ493" i="1"/>
  <c r="ACA498" i="1" s="1"/>
  <c r="WD504" i="1"/>
  <c r="ZG504" i="1"/>
  <c r="ACR499" i="1"/>
  <c r="ACS504" i="1" s="1"/>
  <c r="ZP510" i="1"/>
  <c r="V319" i="1" s="1"/>
  <c r="AAY505" i="1"/>
  <c r="AAZ510" i="1" s="1"/>
  <c r="ABQ505" i="1"/>
  <c r="ABR510" i="1" s="1"/>
  <c r="US511" i="1"/>
  <c r="UT516" i="1" s="1"/>
  <c r="YX516" i="1"/>
  <c r="ZX511" i="1"/>
  <c r="ZY516" i="1" s="1"/>
  <c r="AAP511" i="1"/>
  <c r="AAQ516" i="1" s="1"/>
  <c r="ABH511" i="1"/>
  <c r="ABI516" i="1" s="1"/>
  <c r="ABZ511" i="1"/>
  <c r="ACA516" i="1" s="1"/>
  <c r="HF517" i="1"/>
  <c r="HG522" i="1" s="1"/>
  <c r="AE361" i="1" s="1"/>
  <c r="OE528" i="1"/>
  <c r="AI349" i="1" s="1"/>
  <c r="US523" i="1"/>
  <c r="UT528" i="1" s="1"/>
  <c r="ZP528" i="1"/>
  <c r="AI364" i="1" s="1"/>
  <c r="ACI523" i="1"/>
  <c r="ACJ528" i="1" s="1"/>
  <c r="ADA523" i="1"/>
  <c r="ADB528" i="1" s="1"/>
  <c r="UA529" i="1"/>
  <c r="UB534" i="1" s="1"/>
  <c r="WD534" i="1"/>
  <c r="YX534" i="1"/>
  <c r="ZO554" i="1"/>
  <c r="P41" i="1" s="1"/>
  <c r="ADA481" i="1"/>
  <c r="ADB486" i="1" s="1"/>
  <c r="XN492" i="1"/>
  <c r="VK493" i="1"/>
  <c r="VL498" i="1" s="1"/>
  <c r="FD499" i="1"/>
  <c r="FE504" i="1" s="1"/>
  <c r="VK499" i="1"/>
  <c r="VL504" i="1" s="1"/>
  <c r="VK505" i="1"/>
  <c r="VL510" i="1" s="1"/>
  <c r="XN510" i="1"/>
  <c r="ZX505" i="1"/>
  <c r="ZY510" i="1" s="1"/>
  <c r="AAP505" i="1"/>
  <c r="AAQ510" i="1" s="1"/>
  <c r="ACR505" i="1"/>
  <c r="ACS510" i="1" s="1"/>
  <c r="EC511" i="1"/>
  <c r="ED516" i="1" s="1"/>
  <c r="WD516" i="1"/>
  <c r="AAG511" i="1"/>
  <c r="AAH516" i="1" s="1"/>
  <c r="ABQ511" i="1"/>
  <c r="ABR516" i="1" s="1"/>
  <c r="ZG522" i="1"/>
  <c r="RQ492" i="1"/>
  <c r="YX492" i="1"/>
  <c r="OE498" i="1"/>
  <c r="M363" i="1" s="1"/>
  <c r="US493" i="1"/>
  <c r="UT498" i="1" s="1"/>
  <c r="XN498" i="1"/>
  <c r="ZX493" i="1"/>
  <c r="ZY498" i="1" s="1"/>
  <c r="AAP493" i="1"/>
  <c r="AAQ498" i="1" s="1"/>
  <c r="AAP499" i="1"/>
  <c r="AAQ504" i="1" s="1"/>
  <c r="RQ510" i="1"/>
  <c r="UA505" i="1"/>
  <c r="UB510" i="1" s="1"/>
  <c r="YX510" i="1"/>
  <c r="HF511" i="1"/>
  <c r="HG516" i="1" s="1"/>
  <c r="Z360" i="1" s="1"/>
  <c r="OE516" i="1"/>
  <c r="Z337" i="1" s="1"/>
  <c r="QO511" i="1"/>
  <c r="QP516" i="1" s="1"/>
  <c r="Z369" i="1" s="1"/>
  <c r="ZP516" i="1"/>
  <c r="Z328" i="1" s="1"/>
  <c r="AAG517" i="1"/>
  <c r="AAH522" i="1" s="1"/>
  <c r="AAY517" i="1"/>
  <c r="AAZ522" i="1" s="1"/>
  <c r="UA523" i="1"/>
  <c r="UB528" i="1" s="1"/>
  <c r="AAP523" i="1"/>
  <c r="AAQ528" i="1" s="1"/>
  <c r="ABZ523" i="1"/>
  <c r="ACA528" i="1" s="1"/>
  <c r="ABH517" i="1"/>
  <c r="ABI522" i="1" s="1"/>
  <c r="RG529" i="1"/>
  <c r="RH534" i="1" s="1"/>
  <c r="AN358" i="1" s="1"/>
  <c r="XN534" i="1"/>
  <c r="ZP534" i="1"/>
  <c r="AN337" i="1" s="1"/>
  <c r="ACR529" i="1"/>
  <c r="ACS534" i="1" s="1"/>
  <c r="OE540" i="1"/>
  <c r="AR378" i="1" s="1"/>
  <c r="YX540" i="1"/>
  <c r="AAP535" i="1"/>
  <c r="AAQ540" i="1" s="1"/>
  <c r="ABH535" i="1"/>
  <c r="ABI540" i="1" s="1"/>
  <c r="ACR535" i="1"/>
  <c r="ACS540" i="1" s="1"/>
  <c r="EC541" i="1"/>
  <c r="ED546" i="1" s="1"/>
  <c r="UA547" i="1"/>
  <c r="UB552" i="1" s="1"/>
  <c r="XN552" i="1"/>
  <c r="ADA547" i="1"/>
  <c r="ADB552" i="1" s="1"/>
  <c r="RQ540" i="1"/>
  <c r="ZP540" i="1"/>
  <c r="AR375" i="1" s="1"/>
  <c r="AAG535" i="1"/>
  <c r="AAH540" i="1" s="1"/>
  <c r="ADA535" i="1"/>
  <c r="ADB540" i="1" s="1"/>
  <c r="OE546" i="1"/>
  <c r="AW355" i="1" s="1"/>
  <c r="YX546" i="1"/>
  <c r="ZX541" i="1"/>
  <c r="ZY546" i="1" s="1"/>
  <c r="AAP541" i="1"/>
  <c r="AAQ546" i="1" s="1"/>
  <c r="EC547" i="1"/>
  <c r="ED552" i="1" s="1"/>
  <c r="US547" i="1"/>
  <c r="UT552" i="1" s="1"/>
  <c r="AAY547" i="1"/>
  <c r="AAZ552" i="1" s="1"/>
  <c r="UA481" i="1"/>
  <c r="UB486" i="1" s="1"/>
  <c r="ZX481" i="1"/>
  <c r="ZX554" i="1" s="1"/>
  <c r="AAP481" i="1"/>
  <c r="AAP554" i="1" s="1"/>
  <c r="UA487" i="1"/>
  <c r="UB492" i="1" s="1"/>
  <c r="US487" i="1"/>
  <c r="UT492" i="1" s="1"/>
  <c r="AAP487" i="1"/>
  <c r="AAQ492" i="1" s="1"/>
  <c r="ABH487" i="1"/>
  <c r="ABI492" i="1" s="1"/>
  <c r="US481" i="1"/>
  <c r="US554" i="1" s="1"/>
  <c r="VK481" i="1"/>
  <c r="VL486" i="1" s="1"/>
  <c r="AAG481" i="1"/>
  <c r="AAG554" i="1" s="1"/>
  <c r="ABH481" i="1"/>
  <c r="ABH554" i="1" s="1"/>
  <c r="ABZ481" i="1"/>
  <c r="ABZ554" i="1" s="1"/>
  <c r="AAY487" i="1"/>
  <c r="AAZ492" i="1" s="1"/>
  <c r="HF481" i="1"/>
  <c r="QO481" i="1"/>
  <c r="ABQ481" i="1"/>
  <c r="ABQ554" i="1" s="1"/>
  <c r="RG487" i="1"/>
  <c r="RH492" i="1" s="1"/>
  <c r="H375" i="1" s="1"/>
  <c r="ACI487" i="1"/>
  <c r="ACJ492" i="1" s="1"/>
  <c r="AAG493" i="1"/>
  <c r="AAH498" i="1" s="1"/>
  <c r="AAY493" i="1"/>
  <c r="AAZ498" i="1" s="1"/>
  <c r="UA499" i="1"/>
  <c r="UB504" i="1" s="1"/>
  <c r="ABZ499" i="1"/>
  <c r="ACA504" i="1" s="1"/>
  <c r="ADA499" i="1"/>
  <c r="ADB504" i="1" s="1"/>
  <c r="RG505" i="1"/>
  <c r="RH510" i="1" s="1"/>
  <c r="V371" i="1" s="1"/>
  <c r="US505" i="1"/>
  <c r="UT510" i="1" s="1"/>
  <c r="ABH505" i="1"/>
  <c r="ABI510" i="1" s="1"/>
  <c r="ACI505" i="1"/>
  <c r="ACJ510" i="1" s="1"/>
  <c r="ADA505" i="1"/>
  <c r="ADB510" i="1" s="1"/>
  <c r="ACI493" i="1"/>
  <c r="ACJ498" i="1" s="1"/>
  <c r="ADA493" i="1"/>
  <c r="ADB498" i="1" s="1"/>
  <c r="AAG499" i="1"/>
  <c r="AAH504" i="1" s="1"/>
  <c r="AAY499" i="1"/>
  <c r="AAZ504" i="1" s="1"/>
  <c r="EC505" i="1"/>
  <c r="ED510" i="1" s="1"/>
  <c r="HF505" i="1"/>
  <c r="HG510" i="1" s="1"/>
  <c r="V318" i="1" s="1"/>
  <c r="AAG505" i="1"/>
  <c r="AAH510" i="1" s="1"/>
  <c r="FD511" i="1"/>
  <c r="FE516" i="1" s="1"/>
  <c r="ACR511" i="1"/>
  <c r="ACS516" i="1" s="1"/>
  <c r="ADA511" i="1"/>
  <c r="ADB516" i="1" s="1"/>
  <c r="FD517" i="1"/>
  <c r="FE522" i="1" s="1"/>
  <c r="QO517" i="1"/>
  <c r="QP522" i="1" s="1"/>
  <c r="AE360" i="1" s="1"/>
  <c r="RG517" i="1"/>
  <c r="RH522" i="1" s="1"/>
  <c r="AE367" i="1" s="1"/>
  <c r="VK517" i="1"/>
  <c r="VL522" i="1" s="1"/>
  <c r="WD522" i="1"/>
  <c r="ZP522" i="1"/>
  <c r="AE386" i="1" s="1"/>
  <c r="OE522" i="1"/>
  <c r="AE381" i="1" s="1"/>
  <c r="YX522" i="1"/>
  <c r="AAP517" i="1"/>
  <c r="AAQ522" i="1" s="1"/>
  <c r="ABQ517" i="1"/>
  <c r="ABR522" i="1" s="1"/>
  <c r="ACI517" i="1"/>
  <c r="ACJ522" i="1" s="1"/>
  <c r="QO523" i="1"/>
  <c r="QP528" i="1" s="1"/>
  <c r="AI329" i="1" s="1"/>
  <c r="ZX523" i="1"/>
  <c r="ZY528" i="1" s="1"/>
  <c r="AAY523" i="1"/>
  <c r="AAZ528" i="1" s="1"/>
  <c r="ABQ523" i="1"/>
  <c r="ABR528" i="1" s="1"/>
  <c r="XN528" i="1"/>
  <c r="YX528" i="1"/>
  <c r="AAG529" i="1"/>
  <c r="AAH534" i="1" s="1"/>
  <c r="ABZ529" i="1"/>
  <c r="ACA534" i="1" s="1"/>
  <c r="RQ528" i="1"/>
  <c r="WD528" i="1"/>
  <c r="ACR523" i="1"/>
  <c r="ACS528" i="1" s="1"/>
  <c r="QO529" i="1"/>
  <c r="QP534" i="1" s="1"/>
  <c r="AN375" i="1" s="1"/>
  <c r="ABQ529" i="1"/>
  <c r="ABR534" i="1" s="1"/>
  <c r="FD535" i="1"/>
  <c r="FE540" i="1" s="1"/>
  <c r="UA535" i="1"/>
  <c r="UB540" i="1" s="1"/>
  <c r="AAY535" i="1"/>
  <c r="AAZ540" i="1" s="1"/>
  <c r="ABZ535" i="1"/>
  <c r="ACA540" i="1" s="1"/>
  <c r="WD540" i="1"/>
  <c r="UA541" i="1"/>
  <c r="UB546" i="1" s="1"/>
  <c r="US541" i="1"/>
  <c r="UT546" i="1" s="1"/>
  <c r="VK541" i="1"/>
  <c r="VL546" i="1" s="1"/>
  <c r="ABH541" i="1"/>
  <c r="ABI546" i="1" s="1"/>
  <c r="ABZ541" i="1"/>
  <c r="ACA546" i="1" s="1"/>
  <c r="ADA541" i="1"/>
  <c r="ADB546" i="1" s="1"/>
  <c r="FD541" i="1"/>
  <c r="FE546" i="1" s="1"/>
  <c r="HF541" i="1"/>
  <c r="HG546" i="1" s="1"/>
  <c r="AW314" i="1" s="1"/>
  <c r="QO541" i="1"/>
  <c r="QP546" i="1" s="1"/>
  <c r="AW385" i="1" s="1"/>
  <c r="ZP546" i="1"/>
  <c r="AW366" i="1" s="1"/>
  <c r="ABQ541" i="1"/>
  <c r="ABR546" i="1" s="1"/>
  <c r="ACR541" i="1"/>
  <c r="ACS546" i="1" s="1"/>
  <c r="OE552" i="1"/>
  <c r="BA374" i="1" s="1"/>
  <c r="ZX547" i="1"/>
  <c r="ZY552" i="1" s="1"/>
  <c r="ACR547" i="1"/>
  <c r="ACS552" i="1" s="1"/>
  <c r="RQ552" i="1"/>
  <c r="VK547" i="1"/>
  <c r="VL552" i="1" s="1"/>
  <c r="WD552" i="1"/>
  <c r="ABH547" i="1"/>
  <c r="ABI552" i="1" s="1"/>
  <c r="ZP486" i="1"/>
  <c r="D389" i="1" s="1"/>
  <c r="OD554" i="1"/>
  <c r="P46" i="1" s="1"/>
  <c r="RP554" i="1"/>
  <c r="WC554" i="1"/>
  <c r="H301" i="1" s="1"/>
  <c r="XM554" i="1"/>
  <c r="RQ486" i="1"/>
  <c r="ZG498" i="1"/>
  <c r="YW554" i="1"/>
  <c r="WD486" i="1"/>
  <c r="XN486" i="1"/>
  <c r="YX486" i="1"/>
  <c r="ZP492" i="1"/>
  <c r="H359" i="1" s="1"/>
  <c r="ZP498" i="1"/>
  <c r="M390" i="1" s="1"/>
  <c r="ZF554" i="1"/>
  <c r="OE486" i="1"/>
  <c r="D360" i="1" s="1"/>
  <c r="ZG486" i="1"/>
  <c r="ZG528" i="1"/>
  <c r="FD529" i="1"/>
  <c r="FE534" i="1" s="1"/>
  <c r="VK529" i="1"/>
  <c r="VL534" i="1" s="1"/>
  <c r="AAP529" i="1"/>
  <c r="AAQ534" i="1" s="1"/>
  <c r="ACI535" i="1"/>
  <c r="ACJ540" i="1" s="1"/>
  <c r="RQ546" i="1"/>
  <c r="HF547" i="1"/>
  <c r="HG552" i="1" s="1"/>
  <c r="BA353" i="1" s="1"/>
  <c r="QO547" i="1"/>
  <c r="QP552" i="1" s="1"/>
  <c r="BA377" i="1" s="1"/>
  <c r="AAG547" i="1"/>
  <c r="AAH552" i="1" s="1"/>
  <c r="ABQ547" i="1"/>
  <c r="ABR552" i="1" s="1"/>
  <c r="YX552" i="1"/>
  <c r="ZG552" i="1"/>
  <c r="Q301" i="1" l="1"/>
  <c r="Q302" i="1"/>
  <c r="QO554" i="1"/>
  <c r="P19" i="1" s="1"/>
  <c r="RG554" i="1"/>
  <c r="P10" i="1" s="1"/>
  <c r="G74" i="1"/>
  <c r="G78" i="1"/>
  <c r="HF554" i="1"/>
  <c r="P34" i="1" s="1"/>
  <c r="AAZ486" i="1"/>
  <c r="FE486" i="1"/>
  <c r="VK554" i="1"/>
  <c r="M301" i="1" s="1"/>
  <c r="ACS486" i="1"/>
  <c r="ADA554" i="1"/>
  <c r="P80" i="1" s="1"/>
  <c r="QP486" i="1"/>
  <c r="D364" i="1" s="1"/>
  <c r="ACA486" i="1"/>
  <c r="UT486" i="1"/>
  <c r="AAQ486" i="1"/>
  <c r="HG486" i="1"/>
  <c r="D382" i="1" s="1"/>
  <c r="ED486" i="1"/>
  <c r="ABR486" i="1"/>
  <c r="ABI486" i="1"/>
  <c r="ACJ486" i="1"/>
  <c r="ZY486" i="1"/>
  <c r="RH486" i="1"/>
  <c r="D318" i="1" s="1"/>
  <c r="AAH486" i="1"/>
  <c r="UA554" i="1"/>
  <c r="M302" i="1" s="1"/>
  <c r="N193" i="1" l="1"/>
  <c r="M299" i="1"/>
  <c r="V296" i="1"/>
  <c r="H299" i="1"/>
  <c r="G77" i="1"/>
  <c r="G53" i="1"/>
  <c r="Q291" i="1"/>
  <c r="G80" i="1"/>
  <c r="G67" i="1"/>
  <c r="AI449" i="1" l="1"/>
  <c r="AI420" i="1"/>
  <c r="AI442" i="1"/>
  <c r="AI411" i="1"/>
  <c r="AI459" i="1"/>
  <c r="AI421" i="1"/>
  <c r="AI469" i="1"/>
  <c r="AI433" i="1"/>
  <c r="AE412" i="1"/>
  <c r="AE407" i="1"/>
  <c r="AE457" i="1"/>
  <c r="AE403" i="1"/>
  <c r="AE456" i="1"/>
  <c r="AE450" i="1"/>
  <c r="AE433" i="1"/>
  <c r="AE397" i="1"/>
  <c r="Z455" i="1"/>
  <c r="Z416" i="1"/>
  <c r="Z453" i="1"/>
  <c r="Z422" i="1"/>
  <c r="Z469" i="1"/>
  <c r="Z396" i="1"/>
  <c r="Z441" i="1"/>
  <c r="Z401" i="1"/>
  <c r="V475" i="1"/>
  <c r="V474" i="1"/>
  <c r="V473" i="1"/>
  <c r="V472" i="1"/>
  <c r="V471" i="1"/>
  <c r="V470" i="1"/>
  <c r="V469" i="1"/>
  <c r="V468" i="1"/>
  <c r="Q401" i="1"/>
  <c r="Q449" i="1"/>
  <c r="Q444" i="1"/>
  <c r="Q420" i="1"/>
  <c r="Q450" i="1"/>
  <c r="Q443" i="1"/>
  <c r="Q458" i="1"/>
  <c r="Q454" i="1"/>
  <c r="M450" i="1"/>
  <c r="M418" i="1"/>
  <c r="M398" i="1"/>
  <c r="M420" i="1"/>
  <c r="M465" i="1"/>
  <c r="M438" i="1"/>
  <c r="M431" i="1"/>
  <c r="M401" i="1"/>
  <c r="H422" i="1"/>
  <c r="H433" i="1"/>
  <c r="H399" i="1"/>
  <c r="H435" i="1"/>
  <c r="H451" i="1"/>
  <c r="H472" i="1"/>
  <c r="H445" i="1"/>
  <c r="H455" i="1"/>
  <c r="G577" i="11" l="1"/>
  <c r="G575" i="11"/>
  <c r="G572" i="11"/>
  <c r="G574" i="11"/>
  <c r="G576" i="11"/>
  <c r="G573" i="11"/>
  <c r="G585" i="11"/>
  <c r="G569" i="11"/>
  <c r="G568" i="11"/>
  <c r="G582" i="11"/>
  <c r="D664" i="4" l="1"/>
  <c r="D467" i="1" s="1"/>
  <c r="D580" i="4"/>
  <c r="V467" i="1" s="1"/>
  <c r="D496" i="4"/>
  <c r="H427" i="1" s="1"/>
  <c r="D412" i="4"/>
  <c r="Z448" i="1" s="1"/>
  <c r="D328" i="4"/>
  <c r="M436" i="1" s="1"/>
  <c r="D244" i="4"/>
  <c r="AE411" i="1" s="1"/>
  <c r="Q429" i="1"/>
  <c r="Q451" i="1"/>
  <c r="Q405" i="1"/>
  <c r="Q465" i="1"/>
  <c r="Q403" i="1"/>
  <c r="Q440" i="1"/>
  <c r="Q412" i="1"/>
  <c r="Q469" i="1"/>
  <c r="Q460" i="1"/>
  <c r="Q442" i="1"/>
  <c r="AI412" i="1"/>
  <c r="AI460" i="1"/>
  <c r="AI473" i="1"/>
  <c r="AI438" i="1"/>
  <c r="AI424" i="1"/>
  <c r="AI429" i="1"/>
  <c r="AI447" i="1"/>
  <c r="AI462" i="1"/>
  <c r="AI425" i="1"/>
  <c r="AI475" i="1"/>
  <c r="Q452" i="1" l="1"/>
  <c r="AI457" i="1"/>
  <c r="GC551" i="1" l="1"/>
  <c r="GE551" i="1" s="1"/>
  <c r="AER503" i="1"/>
  <c r="AET503" i="1" s="1"/>
  <c r="GC549" i="1"/>
  <c r="GE549" i="1" s="1"/>
  <c r="XB530" i="1"/>
  <c r="XD530" i="1" s="1"/>
  <c r="AEI493" i="1"/>
  <c r="AEK493" i="1" s="1"/>
  <c r="XB533" i="1"/>
  <c r="XD533" i="1" s="1"/>
  <c r="DR495" i="1"/>
  <c r="DT495" i="1" s="1"/>
  <c r="HM527" i="1"/>
  <c r="HO527" i="1" s="1"/>
  <c r="AER494" i="1"/>
  <c r="AET494" i="1" s="1"/>
  <c r="ADZ506" i="1"/>
  <c r="AEB506" i="1" s="1"/>
  <c r="DR551" i="1"/>
  <c r="DT551" i="1" s="1"/>
  <c r="DR529" i="1"/>
  <c r="DT529" i="1" s="1"/>
  <c r="AEI489" i="1"/>
  <c r="AEK489" i="1" s="1"/>
  <c r="AEI517" i="1"/>
  <c r="AEK517" i="1" s="1"/>
  <c r="AER501" i="1"/>
  <c r="AET501" i="1" s="1"/>
  <c r="AEI506" i="1"/>
  <c r="AEK506" i="1" s="1"/>
  <c r="KP547" i="1"/>
  <c r="KR547" i="1" s="1"/>
  <c r="AEI495" i="1"/>
  <c r="AEK495" i="1" s="1"/>
  <c r="GC503" i="1"/>
  <c r="GE503" i="1" s="1"/>
  <c r="AEI509" i="1"/>
  <c r="AEK509" i="1" s="1"/>
  <c r="XB545" i="1"/>
  <c r="XD545" i="1" s="1"/>
  <c r="AFA531" i="1"/>
  <c r="AFC531" i="1" s="1"/>
  <c r="GC532" i="1"/>
  <c r="GE532" i="1" s="1"/>
  <c r="DR514" i="1"/>
  <c r="DT514" i="1" s="1"/>
  <c r="YC494" i="1"/>
  <c r="YE494" i="1" s="1"/>
  <c r="AER536" i="1"/>
  <c r="AET536" i="1" s="1"/>
  <c r="HM544" i="1"/>
  <c r="HO544" i="1" s="1"/>
  <c r="AER497" i="1"/>
  <c r="AET497" i="1" s="1"/>
  <c r="DR507" i="1"/>
  <c r="DT507" i="1" s="1"/>
  <c r="ADZ489" i="1"/>
  <c r="AEB489" i="1" s="1"/>
  <c r="AEI531" i="1"/>
  <c r="AEK531" i="1" s="1"/>
  <c r="OT545" i="1"/>
  <c r="OV545" i="1" s="1"/>
  <c r="XB539" i="1"/>
  <c r="XD539" i="1" s="1"/>
  <c r="ADH521" i="1"/>
  <c r="ADJ521" i="1" s="1"/>
  <c r="XB537" i="1"/>
  <c r="XD537" i="1" s="1"/>
  <c r="KP545" i="1"/>
  <c r="KR545" i="1" s="1"/>
  <c r="AER541" i="1"/>
  <c r="AET541" i="1" s="1"/>
  <c r="HM502" i="1"/>
  <c r="HO502" i="1" s="1"/>
  <c r="AEI525" i="1"/>
  <c r="AEK525" i="1" s="1"/>
  <c r="AER523" i="1"/>
  <c r="AET523" i="1" s="1"/>
  <c r="AEI502" i="1"/>
  <c r="AEK502" i="1" s="1"/>
  <c r="AER514" i="1"/>
  <c r="AET514" i="1" s="1"/>
  <c r="GC533" i="1"/>
  <c r="GE533" i="1" s="1"/>
  <c r="KP543" i="1"/>
  <c r="KR543" i="1" s="1"/>
  <c r="CZ545" i="1"/>
  <c r="DB545" i="1" s="1"/>
  <c r="OT521" i="1"/>
  <c r="OV521" i="1" s="1"/>
  <c r="AGB538" i="1"/>
  <c r="AGD538" i="1" s="1"/>
  <c r="DR524" i="1"/>
  <c r="DT524" i="1" s="1"/>
  <c r="YC511" i="1"/>
  <c r="YE511" i="1" s="1"/>
  <c r="AEI545" i="1"/>
  <c r="AEK545" i="1" s="1"/>
  <c r="NJ531" i="1"/>
  <c r="NL531" i="1" s="1"/>
  <c r="ADZ507" i="1"/>
  <c r="AEB507" i="1" s="1"/>
  <c r="DR543" i="1"/>
  <c r="DT543" i="1" s="1"/>
  <c r="AEI529" i="1"/>
  <c r="AEK529" i="1" s="1"/>
  <c r="AEI503" i="1"/>
  <c r="AEK503" i="1" s="1"/>
  <c r="AEI508" i="1"/>
  <c r="AEK508" i="1" s="1"/>
  <c r="XB544" i="1"/>
  <c r="XD544" i="1" s="1"/>
  <c r="AER526" i="1"/>
  <c r="AET526" i="1" s="1"/>
  <c r="OT544" i="1"/>
  <c r="OV544" i="1" s="1"/>
  <c r="AEI527" i="1"/>
  <c r="AEK527" i="1" s="1"/>
  <c r="AER524" i="1"/>
  <c r="AET524" i="1" s="1"/>
  <c r="AEI496" i="1"/>
  <c r="AEK496" i="1" s="1"/>
  <c r="AEI526" i="1"/>
  <c r="AEK526" i="1" s="1"/>
  <c r="AHC536" i="1"/>
  <c r="AHE536" i="1" s="1"/>
  <c r="AHC550" i="1"/>
  <c r="AHE550" i="1" s="1"/>
  <c r="AEI530" i="1"/>
  <c r="AEK530" i="1" s="1"/>
  <c r="OT551" i="1"/>
  <c r="OV551" i="1" s="1"/>
  <c r="WJ551" i="1"/>
  <c r="WL551" i="1" s="1"/>
  <c r="JF547" i="1"/>
  <c r="JH547" i="1" s="1"/>
  <c r="AHC551" i="1"/>
  <c r="AHE551" i="1" s="1"/>
  <c r="XB551" i="1"/>
  <c r="XD551" i="1" s="1"/>
  <c r="ADZ541" i="1"/>
  <c r="AEB541" i="1" s="1"/>
  <c r="KP525" i="1"/>
  <c r="KR525" i="1" s="1"/>
  <c r="DR550" i="1"/>
  <c r="DT550" i="1" s="1"/>
  <c r="GC506" i="1"/>
  <c r="GE506" i="1" s="1"/>
  <c r="OK509" i="1"/>
  <c r="OM509" i="1" s="1"/>
  <c r="ADZ512" i="1"/>
  <c r="AEB512" i="1" s="1"/>
  <c r="EJ551" i="1"/>
  <c r="EL551" i="1" s="1"/>
  <c r="MR547" i="1"/>
  <c r="MT547" i="1" s="1"/>
  <c r="ADZ515" i="1"/>
  <c r="AEB515" i="1" s="1"/>
  <c r="AFA550" i="1"/>
  <c r="AFC550" i="1" s="1"/>
  <c r="XB547" i="1"/>
  <c r="XD547" i="1" s="1"/>
  <c r="YC544" i="1"/>
  <c r="YE544" i="1" s="1"/>
  <c r="GU521" i="1"/>
  <c r="GW521" i="1" s="1"/>
  <c r="KG551" i="1"/>
  <c r="KI551" i="1" s="1"/>
  <c r="MR551" i="1"/>
  <c r="MT551" i="1" s="1"/>
  <c r="ADH519" i="1"/>
  <c r="ADJ519" i="1" s="1"/>
  <c r="AER502" i="1"/>
  <c r="AET502" i="1" s="1"/>
  <c r="AEI547" i="1"/>
  <c r="AEK547" i="1" s="1"/>
  <c r="AFA549" i="1"/>
  <c r="AFC549" i="1" s="1"/>
  <c r="KP526" i="1"/>
  <c r="KR526" i="1" s="1"/>
  <c r="ADH545" i="1"/>
  <c r="ADJ545" i="1" s="1"/>
  <c r="HM511" i="1"/>
  <c r="HO511" i="1" s="1"/>
  <c r="PL548" i="1"/>
  <c r="PN548" i="1" s="1"/>
  <c r="AER551" i="1"/>
  <c r="AET551" i="1" s="1"/>
  <c r="QV551" i="1"/>
  <c r="QX551" i="1" s="1"/>
  <c r="YC538" i="1"/>
  <c r="YE538" i="1" s="1"/>
  <c r="GC527" i="1"/>
  <c r="GE527" i="1" s="1"/>
  <c r="LZ529" i="1"/>
  <c r="MB529" i="1" s="1"/>
  <c r="UH533" i="1"/>
  <c r="UJ533" i="1" s="1"/>
  <c r="DR520" i="1"/>
  <c r="DT520" i="1" s="1"/>
  <c r="ADH544" i="1"/>
  <c r="ADJ544" i="1" s="1"/>
  <c r="XB520" i="1"/>
  <c r="XD520" i="1" s="1"/>
  <c r="GU525" i="1"/>
  <c r="GW525" i="1" s="1"/>
  <c r="KP538" i="1"/>
  <c r="KR538" i="1" s="1"/>
  <c r="AER525" i="1"/>
  <c r="AET525" i="1" s="1"/>
  <c r="AER520" i="1"/>
  <c r="AET520" i="1" s="1"/>
  <c r="AER537" i="1"/>
  <c r="AET537" i="1" s="1"/>
  <c r="TG519" i="1"/>
  <c r="TI519" i="1" s="1"/>
  <c r="AHC543" i="1"/>
  <c r="AHE543" i="1" s="1"/>
  <c r="YL531" i="1"/>
  <c r="YN531" i="1" s="1"/>
  <c r="KP532" i="1"/>
  <c r="KR532" i="1" s="1"/>
  <c r="AFJ519" i="1"/>
  <c r="AFL519" i="1" s="1"/>
  <c r="XB527" i="1"/>
  <c r="XD527" i="1" s="1"/>
  <c r="ADZ500" i="1"/>
  <c r="AEB500" i="1" s="1"/>
  <c r="AER508" i="1"/>
  <c r="AET508" i="1" s="1"/>
  <c r="AF548" i="1"/>
  <c r="AH548" i="1" s="1"/>
  <c r="ADZ502" i="1"/>
  <c r="AEB502" i="1" s="1"/>
  <c r="ADZ501" i="1"/>
  <c r="AEB501" i="1" s="1"/>
  <c r="AER543" i="1"/>
  <c r="AET543" i="1" s="1"/>
  <c r="AEI535" i="1"/>
  <c r="AEK535" i="1" s="1"/>
  <c r="TG548" i="1"/>
  <c r="TI548" i="1" s="1"/>
  <c r="ADZ520" i="1"/>
  <c r="AEB520" i="1" s="1"/>
  <c r="IE550" i="1"/>
  <c r="IG550" i="1" s="1"/>
  <c r="KP519" i="1"/>
  <c r="KR519" i="1" s="1"/>
  <c r="ADZ535" i="1"/>
  <c r="AEB535" i="1" s="1"/>
  <c r="HM539" i="1"/>
  <c r="HO539" i="1" s="1"/>
  <c r="AEI521" i="1"/>
  <c r="AEK521" i="1" s="1"/>
  <c r="HM547" i="1"/>
  <c r="HO547" i="1" s="1"/>
  <c r="AER542" i="1"/>
  <c r="AET542" i="1" s="1"/>
  <c r="XB549" i="1"/>
  <c r="XD549" i="1" s="1"/>
  <c r="ADZ538" i="1"/>
  <c r="AEB538" i="1" s="1"/>
  <c r="KP514" i="1"/>
  <c r="KR514" i="1" s="1"/>
  <c r="ADZ544" i="1"/>
  <c r="AEB544" i="1" s="1"/>
  <c r="AER509" i="1"/>
  <c r="AET509" i="1" s="1"/>
  <c r="ADZ494" i="1"/>
  <c r="AEB494" i="1" s="1"/>
  <c r="AER493" i="1"/>
  <c r="AET493" i="1" s="1"/>
  <c r="LZ551" i="1"/>
  <c r="MB551" i="1" s="1"/>
  <c r="OT513" i="1"/>
  <c r="OV513" i="1" s="1"/>
  <c r="YC549" i="1"/>
  <c r="YE549" i="1" s="1"/>
  <c r="AHC547" i="1"/>
  <c r="AHE547" i="1" s="1"/>
  <c r="GC545" i="1"/>
  <c r="GE545" i="1" s="1"/>
  <c r="AEI542" i="1"/>
  <c r="AEK542" i="1" s="1"/>
  <c r="AER539" i="1"/>
  <c r="AET539" i="1" s="1"/>
  <c r="TG549" i="1"/>
  <c r="TI549" i="1" s="1"/>
  <c r="ADZ550" i="1"/>
  <c r="AEB550" i="1" s="1"/>
  <c r="ADZ547" i="1"/>
  <c r="AEB547" i="1" s="1"/>
  <c r="NA550" i="1"/>
  <c r="NC550" i="1" s="1"/>
  <c r="AER530" i="1"/>
  <c r="AET530" i="1" s="1"/>
  <c r="XB512" i="1"/>
  <c r="XD512" i="1" s="1"/>
  <c r="AEI541" i="1"/>
  <c r="AEK541" i="1" s="1"/>
  <c r="AER545" i="1"/>
  <c r="AET545" i="1" s="1"/>
  <c r="YC543" i="1"/>
  <c r="YE543" i="1" s="1"/>
  <c r="XT550" i="1"/>
  <c r="XV550" i="1" s="1"/>
  <c r="XB523" i="1"/>
  <c r="XD523" i="1" s="1"/>
  <c r="ADQ545" i="1"/>
  <c r="ADS545" i="1" s="1"/>
  <c r="GC520" i="1"/>
  <c r="GE520" i="1" s="1"/>
  <c r="OT543" i="1"/>
  <c r="OV543" i="1" s="1"/>
  <c r="XB513" i="1"/>
  <c r="XD513" i="1" s="1"/>
  <c r="GU549" i="1"/>
  <c r="GW549" i="1" s="1"/>
  <c r="ADZ503" i="1"/>
  <c r="AEB503" i="1" s="1"/>
  <c r="AFS524" i="1"/>
  <c r="AFU524" i="1" s="1"/>
  <c r="GC507" i="1"/>
  <c r="GE507" i="1" s="1"/>
  <c r="GC537" i="1"/>
  <c r="GE537" i="1" s="1"/>
  <c r="KP529" i="1"/>
  <c r="KR529" i="1" s="1"/>
  <c r="AER519" i="1"/>
  <c r="AET519" i="1" s="1"/>
  <c r="KP549" i="1"/>
  <c r="KR549" i="1" s="1"/>
  <c r="BP551" i="1"/>
  <c r="BR551" i="1" s="1"/>
  <c r="GL550" i="1"/>
  <c r="GN550" i="1" s="1"/>
  <c r="YC537" i="1"/>
  <c r="YE537" i="1" s="1"/>
  <c r="DR513" i="1"/>
  <c r="DT513" i="1" s="1"/>
  <c r="ADZ527" i="1"/>
  <c r="AEB527" i="1" s="1"/>
  <c r="ADZ548" i="1"/>
  <c r="AEB548" i="1" s="1"/>
  <c r="KP541" i="1"/>
  <c r="KR541" i="1" s="1"/>
  <c r="AER535" i="1"/>
  <c r="AET535" i="1" s="1"/>
  <c r="ADZ524" i="1"/>
  <c r="AEB524" i="1" s="1"/>
  <c r="YC545" i="1"/>
  <c r="YE545" i="1" s="1"/>
  <c r="ADZ543" i="1"/>
  <c r="AEB543" i="1" s="1"/>
  <c r="KP520" i="1"/>
  <c r="KR520" i="1" s="1"/>
  <c r="XB524" i="1"/>
  <c r="XD524" i="1" s="1"/>
  <c r="XT547" i="1"/>
  <c r="XV547" i="1" s="1"/>
  <c r="KP513" i="1"/>
  <c r="KR513" i="1" s="1"/>
  <c r="XB503" i="1"/>
  <c r="XD503" i="1" s="1"/>
  <c r="ADZ531" i="1"/>
  <c r="AEB531" i="1" s="1"/>
  <c r="ADH533" i="1"/>
  <c r="ADJ533" i="1" s="1"/>
  <c r="AER485" i="1"/>
  <c r="AET485" i="1" s="1"/>
  <c r="GC530" i="1"/>
  <c r="GE530" i="1" s="1"/>
  <c r="QD549" i="1"/>
  <c r="QF549" i="1" s="1"/>
  <c r="KP551" i="1"/>
  <c r="KR551" i="1" s="1"/>
  <c r="AER548" i="1"/>
  <c r="AET548" i="1" s="1"/>
  <c r="AGB547" i="1"/>
  <c r="AGD547" i="1" s="1"/>
  <c r="TG550" i="1"/>
  <c r="TI550" i="1" s="1"/>
  <c r="YC536" i="1"/>
  <c r="YE536" i="1" s="1"/>
  <c r="AER515" i="1"/>
  <c r="AET515" i="1" s="1"/>
  <c r="IE549" i="1"/>
  <c r="IG549" i="1" s="1"/>
  <c r="TP549" i="1"/>
  <c r="TR549" i="1" s="1"/>
  <c r="HM536" i="1"/>
  <c r="HO536" i="1" s="1"/>
  <c r="IW551" i="1"/>
  <c r="IY551" i="1" s="1"/>
  <c r="N527" i="1"/>
  <c r="P527" i="1" s="1"/>
  <c r="ADZ542" i="1"/>
  <c r="AEB542" i="1" s="1"/>
  <c r="GC519" i="1"/>
  <c r="GE519" i="1" s="1"/>
  <c r="GC543" i="1"/>
  <c r="GE543" i="1" s="1"/>
  <c r="GC542" i="1"/>
  <c r="GE542" i="1" s="1"/>
  <c r="ADZ509" i="1"/>
  <c r="AEB509" i="1" s="1"/>
  <c r="DR537" i="1"/>
  <c r="DT537" i="1" s="1"/>
  <c r="IW536" i="1"/>
  <c r="IY536" i="1" s="1"/>
  <c r="AER517" i="1"/>
  <c r="AET517" i="1" s="1"/>
  <c r="AEI539" i="1"/>
  <c r="AEK539" i="1" s="1"/>
  <c r="YC551" i="1"/>
  <c r="YE551" i="1" s="1"/>
  <c r="KP508" i="1"/>
  <c r="KR508" i="1" s="1"/>
  <c r="ADZ525" i="1"/>
  <c r="AEB525" i="1" s="1"/>
  <c r="AER488" i="1"/>
  <c r="AET488" i="1" s="1"/>
  <c r="GC501" i="1"/>
  <c r="GE501" i="1" s="1"/>
  <c r="TG530" i="1"/>
  <c r="TI530" i="1" s="1"/>
  <c r="KP544" i="1"/>
  <c r="KR544" i="1" s="1"/>
  <c r="AEI520" i="1"/>
  <c r="AEK520" i="1" s="1"/>
  <c r="AEI491" i="1"/>
  <c r="AEK491" i="1" s="1"/>
  <c r="ADZ521" i="1"/>
  <c r="AEB521" i="1" s="1"/>
  <c r="OT536" i="1"/>
  <c r="OV536" i="1" s="1"/>
  <c r="GC550" i="1"/>
  <c r="GE550" i="1" s="1"/>
  <c r="WS549" i="1"/>
  <c r="WU549" i="1" s="1"/>
  <c r="GL536" i="1"/>
  <c r="GN536" i="1" s="1"/>
  <c r="TG551" i="1"/>
  <c r="TI551" i="1" s="1"/>
  <c r="AER531" i="1"/>
  <c r="AET531" i="1" s="1"/>
  <c r="GU548" i="1"/>
  <c r="GW548" i="1" s="1"/>
  <c r="AEI524" i="1"/>
  <c r="AEK524" i="1" s="1"/>
  <c r="AER547" i="1"/>
  <c r="AET547" i="1" s="1"/>
  <c r="ADZ532" i="1"/>
  <c r="AEB532" i="1" s="1"/>
  <c r="AER521" i="1"/>
  <c r="AET521" i="1" s="1"/>
  <c r="LZ548" i="1"/>
  <c r="MB548" i="1" s="1"/>
  <c r="ADZ488" i="1"/>
  <c r="AEB488" i="1" s="1"/>
  <c r="OK535" i="1"/>
  <c r="OM535" i="1" s="1"/>
  <c r="ADZ530" i="1"/>
  <c r="AEB530" i="1" s="1"/>
  <c r="XB532" i="1"/>
  <c r="XD532" i="1" s="1"/>
  <c r="ADZ549" i="1"/>
  <c r="AEB549" i="1" s="1"/>
  <c r="ADZ533" i="1"/>
  <c r="AEB533" i="1" s="1"/>
  <c r="AEI550" i="1"/>
  <c r="AEK550" i="1" s="1"/>
  <c r="XB548" i="1"/>
  <c r="XD548" i="1" s="1"/>
  <c r="DR542" i="1"/>
  <c r="DT542" i="1" s="1"/>
  <c r="ADQ547" i="1"/>
  <c r="ADS547" i="1" s="1"/>
  <c r="YL518" i="1"/>
  <c r="YN518" i="1" s="1"/>
  <c r="GC536" i="1"/>
  <c r="GE536" i="1" s="1"/>
  <c r="GC515" i="1"/>
  <c r="GE515" i="1" s="1"/>
  <c r="ADZ539" i="1"/>
  <c r="AEB539" i="1" s="1"/>
  <c r="AER506" i="1"/>
  <c r="AET506" i="1" s="1"/>
  <c r="ADZ495" i="1"/>
  <c r="AEB495" i="1" s="1"/>
  <c r="ADZ514" i="1"/>
  <c r="AEB514" i="1" s="1"/>
  <c r="JX545" i="1"/>
  <c r="JZ545" i="1" s="1"/>
  <c r="ADH502" i="1"/>
  <c r="ADJ502" i="1" s="1"/>
  <c r="YC520" i="1"/>
  <c r="YE520" i="1" s="1"/>
  <c r="AER482" i="1"/>
  <c r="AET482" i="1" s="1"/>
  <c r="AEI533" i="1"/>
  <c r="AEK533" i="1" s="1"/>
  <c r="AEU540" i="1" l="1"/>
  <c r="AR376" i="1" s="1"/>
  <c r="IW547" i="1"/>
  <c r="IY547" i="1" s="1"/>
  <c r="ES550" i="1"/>
  <c r="EU550" i="1" s="1"/>
  <c r="ADH514" i="1"/>
  <c r="ADJ514" i="1" s="1"/>
  <c r="AER511" i="1"/>
  <c r="AET511" i="1" s="1"/>
  <c r="AER483" i="1"/>
  <c r="AET483" i="1" s="1"/>
  <c r="AEI485" i="1"/>
  <c r="AEK485" i="1" s="1"/>
  <c r="YC533" i="1"/>
  <c r="YE533" i="1" s="1"/>
  <c r="AEI532" i="1"/>
  <c r="AEK532" i="1" s="1"/>
  <c r="AEL534" i="1" s="1"/>
  <c r="AN368" i="1" s="1"/>
  <c r="LH544" i="1"/>
  <c r="LJ544" i="1" s="1"/>
  <c r="ADZ482" i="1"/>
  <c r="AEB482" i="1" s="1"/>
  <c r="AEI483" i="1"/>
  <c r="AEK483" i="1" s="1"/>
  <c r="ADH532" i="1"/>
  <c r="ADJ532" i="1" s="1"/>
  <c r="AER529" i="1"/>
  <c r="AET529" i="1" s="1"/>
  <c r="HM490" i="1"/>
  <c r="HO490" i="1" s="1"/>
  <c r="AER491" i="1"/>
  <c r="AET491" i="1" s="1"/>
  <c r="AEI484" i="1"/>
  <c r="AEK484" i="1" s="1"/>
  <c r="AER481" i="1"/>
  <c r="AET481" i="1" s="1"/>
  <c r="ADZ485" i="1"/>
  <c r="AEB485" i="1" s="1"/>
  <c r="IE535" i="1"/>
  <c r="IG535" i="1" s="1"/>
  <c r="AEI536" i="1"/>
  <c r="AEK536" i="1" s="1"/>
  <c r="ADZ496" i="1"/>
  <c r="AEB496" i="1" s="1"/>
  <c r="AER495" i="1"/>
  <c r="AET495" i="1" s="1"/>
  <c r="KP515" i="1"/>
  <c r="KR515" i="1" s="1"/>
  <c r="AEI515" i="1"/>
  <c r="AEK515" i="1" s="1"/>
  <c r="OT508" i="1"/>
  <c r="OV508" i="1" s="1"/>
  <c r="ADZ508" i="1"/>
  <c r="AEB508" i="1" s="1"/>
  <c r="KG544" i="1"/>
  <c r="KI544" i="1" s="1"/>
  <c r="AEI544" i="1"/>
  <c r="AEK544" i="1" s="1"/>
  <c r="AEI512" i="1"/>
  <c r="AEK512" i="1" s="1"/>
  <c r="ADZ511" i="1"/>
  <c r="AEB511" i="1" s="1"/>
  <c r="ADQ541" i="1"/>
  <c r="ADS541" i="1" s="1"/>
  <c r="GC502" i="1"/>
  <c r="GE502" i="1" s="1"/>
  <c r="AEI499" i="1"/>
  <c r="AEK499" i="1" s="1"/>
  <c r="AER500" i="1"/>
  <c r="AET500" i="1" s="1"/>
  <c r="IE491" i="1"/>
  <c r="IG491" i="1" s="1"/>
  <c r="AER487" i="1"/>
  <c r="AET487" i="1" s="1"/>
  <c r="ADZ481" i="1"/>
  <c r="AEB481" i="1" s="1"/>
  <c r="AEI481" i="1"/>
  <c r="AEK481" i="1" s="1"/>
  <c r="ADZ536" i="1"/>
  <c r="AEB536" i="1" s="1"/>
  <c r="AEI538" i="1"/>
  <c r="AEK538" i="1" s="1"/>
  <c r="YC550" i="1"/>
  <c r="YE550" i="1" s="1"/>
  <c r="AER550" i="1"/>
  <c r="AET550" i="1" s="1"/>
  <c r="AHC549" i="1"/>
  <c r="AHE549" i="1" s="1"/>
  <c r="AER549" i="1"/>
  <c r="AET549" i="1" s="1"/>
  <c r="AER499" i="1"/>
  <c r="AET499" i="1" s="1"/>
  <c r="AEI500" i="1"/>
  <c r="AEK500" i="1" s="1"/>
  <c r="KP536" i="1"/>
  <c r="KR536" i="1" s="1"/>
  <c r="ADZ537" i="1"/>
  <c r="AEB537" i="1" s="1"/>
  <c r="TG541" i="1"/>
  <c r="TI541" i="1" s="1"/>
  <c r="ADZ545" i="1"/>
  <c r="AEB545" i="1" s="1"/>
  <c r="AEC546" i="1" s="1"/>
  <c r="AW390" i="1" s="1"/>
  <c r="KP484" i="1"/>
  <c r="KR484" i="1" s="1"/>
  <c r="AER484" i="1"/>
  <c r="AET484" i="1" s="1"/>
  <c r="AER489" i="1"/>
  <c r="AET489" i="1" s="1"/>
  <c r="ADZ487" i="1"/>
  <c r="AEB487" i="1" s="1"/>
  <c r="AEI490" i="1"/>
  <c r="AEK490" i="1" s="1"/>
  <c r="DR532" i="1"/>
  <c r="DT532" i="1" s="1"/>
  <c r="ADZ529" i="1"/>
  <c r="AEB529" i="1" s="1"/>
  <c r="AEC534" i="1" s="1"/>
  <c r="AN387" i="1" s="1"/>
  <c r="IE548" i="1"/>
  <c r="IG548" i="1" s="1"/>
  <c r="AEI548" i="1"/>
  <c r="AEK548" i="1" s="1"/>
  <c r="GU490" i="1"/>
  <c r="GW490" i="1" s="1"/>
  <c r="AEI488" i="1"/>
  <c r="AEK488" i="1" s="1"/>
  <c r="ADZ491" i="1"/>
  <c r="AEB491" i="1" s="1"/>
  <c r="HV551" i="1"/>
  <c r="HX551" i="1" s="1"/>
  <c r="YC542" i="1"/>
  <c r="YE542" i="1" s="1"/>
  <c r="AEI543" i="1"/>
  <c r="AEK543" i="1" s="1"/>
  <c r="AER505" i="1"/>
  <c r="AET505" i="1" s="1"/>
  <c r="AEI505" i="1"/>
  <c r="AEK505" i="1" s="1"/>
  <c r="XB509" i="1"/>
  <c r="XD509" i="1" s="1"/>
  <c r="AER507" i="1"/>
  <c r="AET507" i="1" s="1"/>
  <c r="NS550" i="1"/>
  <c r="NU550" i="1" s="1"/>
  <c r="ADZ551" i="1"/>
  <c r="AEB551" i="1" s="1"/>
  <c r="AEC552" i="1" s="1"/>
  <c r="BA346" i="1" s="1"/>
  <c r="AEI501" i="1"/>
  <c r="AEK501" i="1" s="1"/>
  <c r="ADZ499" i="1"/>
  <c r="AEB499" i="1" s="1"/>
  <c r="AEC504" i="1" s="1"/>
  <c r="Q323" i="1" s="1"/>
  <c r="AEI518" i="1"/>
  <c r="AEK518" i="1" s="1"/>
  <c r="ADZ517" i="1"/>
  <c r="AEB517" i="1" s="1"/>
  <c r="OT511" i="1"/>
  <c r="OV511" i="1" s="1"/>
  <c r="AEI514" i="1"/>
  <c r="AEK514" i="1" s="1"/>
  <c r="SX550" i="1"/>
  <c r="SZ550" i="1" s="1"/>
  <c r="AEI523" i="1"/>
  <c r="AEK523" i="1" s="1"/>
  <c r="AEL528" i="1" s="1"/>
  <c r="AI319" i="1" s="1"/>
  <c r="ADZ523" i="1"/>
  <c r="AEB523" i="1" s="1"/>
  <c r="YC547" i="1"/>
  <c r="YE547" i="1" s="1"/>
  <c r="AEI549" i="1"/>
  <c r="AEK549" i="1" s="1"/>
  <c r="ADZ493" i="1"/>
  <c r="AEB493" i="1" s="1"/>
  <c r="AEI497" i="1"/>
  <c r="AEK497" i="1" s="1"/>
  <c r="AER513" i="1"/>
  <c r="AET513" i="1" s="1"/>
  <c r="AEI511" i="1"/>
  <c r="AEK511" i="1" s="1"/>
  <c r="GC496" i="1"/>
  <c r="GE496" i="1" s="1"/>
  <c r="AEI494" i="1"/>
  <c r="AEK494" i="1" s="1"/>
  <c r="AEL498" i="1" s="1"/>
  <c r="M381" i="1" s="1"/>
  <c r="KP521" i="1"/>
  <c r="KR521" i="1" s="1"/>
  <c r="AEI519" i="1"/>
  <c r="AEK519" i="1" s="1"/>
  <c r="ADH484" i="1"/>
  <c r="ADJ484" i="1" s="1"/>
  <c r="ADZ484" i="1"/>
  <c r="AEB484" i="1" s="1"/>
  <c r="AER490" i="1"/>
  <c r="AET490" i="1" s="1"/>
  <c r="AEI487" i="1"/>
  <c r="AEK487" i="1" s="1"/>
  <c r="ADZ490" i="1"/>
  <c r="AEB490" i="1" s="1"/>
  <c r="DR521" i="1"/>
  <c r="DT521" i="1" s="1"/>
  <c r="AER518" i="1"/>
  <c r="AET518" i="1" s="1"/>
  <c r="AEU522" i="1" s="1"/>
  <c r="AE389" i="1" s="1"/>
  <c r="ADZ519" i="1"/>
  <c r="AEB519" i="1" s="1"/>
  <c r="ADH524" i="1"/>
  <c r="ADJ524" i="1" s="1"/>
  <c r="ADZ526" i="1"/>
  <c r="AEB526" i="1" s="1"/>
  <c r="XT549" i="1"/>
  <c r="XV549" i="1" s="1"/>
  <c r="AEI507" i="1"/>
  <c r="AEK507" i="1" s="1"/>
  <c r="ADZ505" i="1"/>
  <c r="AEB505" i="1" s="1"/>
  <c r="YC531" i="1"/>
  <c r="YE531" i="1" s="1"/>
  <c r="AER532" i="1"/>
  <c r="AET532" i="1" s="1"/>
  <c r="AEI513" i="1"/>
  <c r="AEK513" i="1" s="1"/>
  <c r="AER512" i="1"/>
  <c r="AET512" i="1" s="1"/>
  <c r="ADZ513" i="1"/>
  <c r="AEB513" i="1" s="1"/>
  <c r="NJ551" i="1"/>
  <c r="NL551" i="1" s="1"/>
  <c r="AEI551" i="1"/>
  <c r="AEK551" i="1" s="1"/>
  <c r="GC544" i="1"/>
  <c r="GE544" i="1" s="1"/>
  <c r="AER544" i="1"/>
  <c r="AET544" i="1" s="1"/>
  <c r="AEU546" i="1" s="1"/>
  <c r="AW323" i="1" s="1"/>
  <c r="IE520" i="1"/>
  <c r="IG520" i="1" s="1"/>
  <c r="ADZ518" i="1"/>
  <c r="AEB518" i="1" s="1"/>
  <c r="ADZ497" i="1"/>
  <c r="AEB497" i="1" s="1"/>
  <c r="AER496" i="1"/>
  <c r="AET496" i="1" s="1"/>
  <c r="ADH537" i="1"/>
  <c r="ADJ537" i="1" s="1"/>
  <c r="AEI537" i="1"/>
  <c r="AEK537" i="1" s="1"/>
  <c r="YC527" i="1"/>
  <c r="YE527" i="1" s="1"/>
  <c r="AER527" i="1"/>
  <c r="AET527" i="1" s="1"/>
  <c r="AEU528" i="1" s="1"/>
  <c r="AI380" i="1" s="1"/>
  <c r="MR531" i="1"/>
  <c r="MT531" i="1" s="1"/>
  <c r="AER533" i="1"/>
  <c r="AET533" i="1" s="1"/>
  <c r="ADZ483" i="1"/>
  <c r="AEB483" i="1" s="1"/>
  <c r="AEI482" i="1"/>
  <c r="AEK482" i="1" s="1"/>
  <c r="KP512" i="1"/>
  <c r="KR512" i="1" s="1"/>
  <c r="GU515" i="1"/>
  <c r="GW515" i="1" s="1"/>
  <c r="YC530" i="1"/>
  <c r="YE530" i="1" s="1"/>
  <c r="GU531" i="1"/>
  <c r="GW531" i="1" s="1"/>
  <c r="WJ529" i="1"/>
  <c r="WL529" i="1" s="1"/>
  <c r="IE530" i="1"/>
  <c r="IG530" i="1" s="1"/>
  <c r="TG532" i="1"/>
  <c r="TI532" i="1" s="1"/>
  <c r="HM529" i="1"/>
  <c r="HO529" i="1" s="1"/>
  <c r="DR533" i="1"/>
  <c r="DT533" i="1" s="1"/>
  <c r="OT530" i="1"/>
  <c r="OV530" i="1" s="1"/>
  <c r="GU508" i="1"/>
  <c r="GW508" i="1" s="1"/>
  <c r="XB505" i="1"/>
  <c r="XD505" i="1" s="1"/>
  <c r="GC505" i="1"/>
  <c r="GE505" i="1" s="1"/>
  <c r="YC488" i="1"/>
  <c r="YE488" i="1" s="1"/>
  <c r="XB488" i="1"/>
  <c r="XD488" i="1" s="1"/>
  <c r="ADH491" i="1"/>
  <c r="ADJ491" i="1" s="1"/>
  <c r="TG489" i="1"/>
  <c r="TI489" i="1" s="1"/>
  <c r="GC489" i="1"/>
  <c r="GE489" i="1" s="1"/>
  <c r="IE526" i="1"/>
  <c r="IG526" i="1" s="1"/>
  <c r="HM525" i="1"/>
  <c r="HO525" i="1" s="1"/>
  <c r="XB506" i="1"/>
  <c r="XD506" i="1" s="1"/>
  <c r="KP507" i="1"/>
  <c r="KR507" i="1" s="1"/>
  <c r="GC508" i="1"/>
  <c r="GE508" i="1" s="1"/>
  <c r="ADH518" i="1"/>
  <c r="ADJ518" i="1" s="1"/>
  <c r="KP518" i="1"/>
  <c r="KR518" i="1" s="1"/>
  <c r="IE518" i="1"/>
  <c r="IG518" i="1" s="1"/>
  <c r="OT520" i="1"/>
  <c r="OV520" i="1" s="1"/>
  <c r="ADH505" i="1"/>
  <c r="ADJ505" i="1" s="1"/>
  <c r="WJ509" i="1"/>
  <c r="WL509" i="1" s="1"/>
  <c r="TG505" i="1"/>
  <c r="TI505" i="1" s="1"/>
  <c r="GU505" i="1"/>
  <c r="GW505" i="1" s="1"/>
  <c r="DR506" i="1"/>
  <c r="DT506" i="1" s="1"/>
  <c r="YC532" i="1"/>
  <c r="YE532" i="1" s="1"/>
  <c r="WJ530" i="1"/>
  <c r="WL530" i="1" s="1"/>
  <c r="ADH529" i="1"/>
  <c r="ADJ529" i="1" s="1"/>
  <c r="HM531" i="1"/>
  <c r="HO531" i="1" s="1"/>
  <c r="TG533" i="1"/>
  <c r="TI533" i="1" s="1"/>
  <c r="GU530" i="1"/>
  <c r="GW530" i="1" s="1"/>
  <c r="IE532" i="1"/>
  <c r="IG532" i="1" s="1"/>
  <c r="OT529" i="1"/>
  <c r="OV529" i="1" s="1"/>
  <c r="WJ550" i="1"/>
  <c r="WL550" i="1" s="1"/>
  <c r="GU547" i="1"/>
  <c r="GW547" i="1" s="1"/>
  <c r="OT550" i="1"/>
  <c r="OV550" i="1" s="1"/>
  <c r="GC547" i="1"/>
  <c r="GE547" i="1" s="1"/>
  <c r="LZ550" i="1"/>
  <c r="MB550" i="1" s="1"/>
  <c r="KP548" i="1"/>
  <c r="KR548" i="1" s="1"/>
  <c r="YC499" i="1"/>
  <c r="YE499" i="1" s="1"/>
  <c r="XB502" i="1"/>
  <c r="XD502" i="1" s="1"/>
  <c r="GU502" i="1"/>
  <c r="GW502" i="1" s="1"/>
  <c r="OT501" i="1"/>
  <c r="OV501" i="1" s="1"/>
  <c r="WJ543" i="1"/>
  <c r="WL543" i="1" s="1"/>
  <c r="KP542" i="1"/>
  <c r="KR542" i="1" s="1"/>
  <c r="KS546" i="1" s="1"/>
  <c r="AW363" i="1" s="1"/>
  <c r="IE513" i="1"/>
  <c r="IG513" i="1" s="1"/>
  <c r="GC512" i="1"/>
  <c r="GE512" i="1" s="1"/>
  <c r="YC521" i="1"/>
  <c r="YE521" i="1" s="1"/>
  <c r="WJ521" i="1"/>
  <c r="WL521" i="1" s="1"/>
  <c r="ADH520" i="1"/>
  <c r="ADJ520" i="1" s="1"/>
  <c r="HM521" i="1"/>
  <c r="HO521" i="1" s="1"/>
  <c r="ADH535" i="1"/>
  <c r="ADJ535" i="1" s="1"/>
  <c r="YC535" i="1"/>
  <c r="YE535" i="1" s="1"/>
  <c r="WJ535" i="1"/>
  <c r="WL535" i="1" s="1"/>
  <c r="TG535" i="1"/>
  <c r="TI535" i="1" s="1"/>
  <c r="IE539" i="1"/>
  <c r="IG539" i="1" s="1"/>
  <c r="HM535" i="1"/>
  <c r="HO535" i="1" s="1"/>
  <c r="GU537" i="1"/>
  <c r="GW537" i="1" s="1"/>
  <c r="DR535" i="1"/>
  <c r="DT535" i="1" s="1"/>
  <c r="OT539" i="1"/>
  <c r="OV539" i="1" s="1"/>
  <c r="ADH549" i="1"/>
  <c r="ADJ549" i="1" s="1"/>
  <c r="WJ549" i="1"/>
  <c r="WL549" i="1" s="1"/>
  <c r="HM499" i="1"/>
  <c r="HO499" i="1" s="1"/>
  <c r="IE499" i="1"/>
  <c r="IG499" i="1" s="1"/>
  <c r="WJ512" i="1"/>
  <c r="WL512" i="1" s="1"/>
  <c r="GU511" i="1"/>
  <c r="GW511" i="1" s="1"/>
  <c r="DR515" i="1"/>
  <c r="DT515" i="1" s="1"/>
  <c r="OT514" i="1"/>
  <c r="OV514" i="1" s="1"/>
  <c r="KP524" i="1"/>
  <c r="KR524" i="1" s="1"/>
  <c r="OT524" i="1"/>
  <c r="OV524" i="1" s="1"/>
  <c r="YC497" i="1"/>
  <c r="YE497" i="1" s="1"/>
  <c r="WJ496" i="1"/>
  <c r="WL496" i="1" s="1"/>
  <c r="GU497" i="1"/>
  <c r="GW497" i="1" s="1"/>
  <c r="KP496" i="1"/>
  <c r="KR496" i="1" s="1"/>
  <c r="IE494" i="1"/>
  <c r="IG494" i="1" s="1"/>
  <c r="AFJ549" i="1"/>
  <c r="AFL549" i="1" s="1"/>
  <c r="HM550" i="1"/>
  <c r="HO550" i="1" s="1"/>
  <c r="IE544" i="1"/>
  <c r="IG544" i="1" s="1"/>
  <c r="TG542" i="1"/>
  <c r="TI542" i="1" s="1"/>
  <c r="ADH536" i="1"/>
  <c r="ADJ536" i="1" s="1"/>
  <c r="IE536" i="1"/>
  <c r="IG536" i="1" s="1"/>
  <c r="HM538" i="1"/>
  <c r="HO538" i="1" s="1"/>
  <c r="KP535" i="1"/>
  <c r="KR535" i="1" s="1"/>
  <c r="OT535" i="1"/>
  <c r="OV535" i="1" s="1"/>
  <c r="ADH548" i="1"/>
  <c r="ADJ548" i="1" s="1"/>
  <c r="HM551" i="1"/>
  <c r="HO551" i="1" s="1"/>
  <c r="IE551" i="1"/>
  <c r="IG551" i="1" s="1"/>
  <c r="XB531" i="1"/>
  <c r="XD531" i="1" s="1"/>
  <c r="DR530" i="1"/>
  <c r="DT530" i="1" s="1"/>
  <c r="XB508" i="1"/>
  <c r="XD508" i="1" s="1"/>
  <c r="YC507" i="1"/>
  <c r="YE507" i="1" s="1"/>
  <c r="ADH509" i="1"/>
  <c r="ADJ509" i="1" s="1"/>
  <c r="IE509" i="1"/>
  <c r="IG509" i="1" s="1"/>
  <c r="HM508" i="1"/>
  <c r="HO508" i="1" s="1"/>
  <c r="GU506" i="1"/>
  <c r="GW506" i="1" s="1"/>
  <c r="TG509" i="1"/>
  <c r="TI509" i="1" s="1"/>
  <c r="WJ505" i="1"/>
  <c r="WL505" i="1" s="1"/>
  <c r="OT506" i="1"/>
  <c r="OV506" i="1" s="1"/>
  <c r="GC490" i="1"/>
  <c r="GE490" i="1" s="1"/>
  <c r="OT489" i="1"/>
  <c r="OV489" i="1" s="1"/>
  <c r="XB521" i="1"/>
  <c r="XD521" i="1" s="1"/>
  <c r="GU519" i="1"/>
  <c r="GW519" i="1" s="1"/>
  <c r="YC485" i="1"/>
  <c r="YE485" i="1" s="1"/>
  <c r="WJ484" i="1"/>
  <c r="WL484" i="1" s="1"/>
  <c r="IE485" i="1"/>
  <c r="IG485" i="1" s="1"/>
  <c r="HM484" i="1"/>
  <c r="HO484" i="1" s="1"/>
  <c r="WJ532" i="1"/>
  <c r="WL532" i="1" s="1"/>
  <c r="GU533" i="1"/>
  <c r="GW533" i="1" s="1"/>
  <c r="ADH507" i="1"/>
  <c r="ADJ507" i="1" s="1"/>
  <c r="DR505" i="1"/>
  <c r="DT505" i="1" s="1"/>
  <c r="TG538" i="1"/>
  <c r="TI538" i="1" s="1"/>
  <c r="GC539" i="1"/>
  <c r="GE539" i="1" s="1"/>
  <c r="GU539" i="1"/>
  <c r="GW539" i="1" s="1"/>
  <c r="ADH538" i="1"/>
  <c r="ADJ538" i="1" s="1"/>
  <c r="WJ538" i="1"/>
  <c r="WL538" i="1" s="1"/>
  <c r="DR538" i="1"/>
  <c r="DT538" i="1" s="1"/>
  <c r="WJ525" i="1"/>
  <c r="WL525" i="1" s="1"/>
  <c r="IE525" i="1"/>
  <c r="IG525" i="1" s="1"/>
  <c r="GU523" i="1"/>
  <c r="GW523" i="1" s="1"/>
  <c r="KP494" i="1"/>
  <c r="KR494" i="1" s="1"/>
  <c r="OT494" i="1"/>
  <c r="OV494" i="1" s="1"/>
  <c r="XB550" i="1"/>
  <c r="XD550" i="1" s="1"/>
  <c r="XE552" i="1" s="1"/>
  <c r="BA378" i="1" s="1"/>
  <c r="WJ548" i="1"/>
  <c r="WL548" i="1" s="1"/>
  <c r="YC548" i="1"/>
  <c r="YE548" i="1" s="1"/>
  <c r="OT549" i="1"/>
  <c r="OV549" i="1" s="1"/>
  <c r="DR547" i="1"/>
  <c r="DT547" i="1" s="1"/>
  <c r="TG488" i="1"/>
  <c r="TI488" i="1" s="1"/>
  <c r="GU488" i="1"/>
  <c r="GW488" i="1" s="1"/>
  <c r="WJ490" i="1"/>
  <c r="WL490" i="1" s="1"/>
  <c r="HM549" i="1"/>
  <c r="HO549" i="1" s="1"/>
  <c r="KP550" i="1"/>
  <c r="KR550" i="1" s="1"/>
  <c r="IE547" i="1"/>
  <c r="IG547" i="1" s="1"/>
  <c r="OT547" i="1"/>
  <c r="OV547" i="1" s="1"/>
  <c r="YC518" i="1"/>
  <c r="YE518" i="1" s="1"/>
  <c r="WJ519" i="1"/>
  <c r="WL519" i="1" s="1"/>
  <c r="OT517" i="1"/>
  <c r="OV517" i="1" s="1"/>
  <c r="DR518" i="1"/>
  <c r="DT518" i="1" s="1"/>
  <c r="GC517" i="1"/>
  <c r="GE517" i="1" s="1"/>
  <c r="TG527" i="1"/>
  <c r="TI527" i="1" s="1"/>
  <c r="GC526" i="1"/>
  <c r="GE526" i="1" s="1"/>
  <c r="YC483" i="1"/>
  <c r="YE483" i="1" s="1"/>
  <c r="ADH482" i="1"/>
  <c r="ADJ482" i="1" s="1"/>
  <c r="XB482" i="1"/>
  <c r="XD482" i="1" s="1"/>
  <c r="WJ482" i="1"/>
  <c r="WL482" i="1" s="1"/>
  <c r="TG481" i="1"/>
  <c r="TI481" i="1" s="1"/>
  <c r="HM483" i="1"/>
  <c r="HO483" i="1" s="1"/>
  <c r="KP485" i="1"/>
  <c r="KR485" i="1" s="1"/>
  <c r="IE484" i="1"/>
  <c r="IG484" i="1" s="1"/>
  <c r="GU484" i="1"/>
  <c r="GW484" i="1" s="1"/>
  <c r="OT481" i="1"/>
  <c r="OV481" i="1" s="1"/>
  <c r="DR483" i="1"/>
  <c r="DT483" i="1" s="1"/>
  <c r="GC482" i="1"/>
  <c r="GE482" i="1" s="1"/>
  <c r="XB493" i="1"/>
  <c r="XD493" i="1" s="1"/>
  <c r="GC493" i="1"/>
  <c r="GE493" i="1" s="1"/>
  <c r="AFA525" i="1"/>
  <c r="AFC525" i="1" s="1"/>
  <c r="OT525" i="1"/>
  <c r="OV525" i="1" s="1"/>
  <c r="TG526" i="1"/>
  <c r="TI526" i="1" s="1"/>
  <c r="KP523" i="1"/>
  <c r="KR523" i="1" s="1"/>
  <c r="YC487" i="1"/>
  <c r="YE487" i="1" s="1"/>
  <c r="XB491" i="1"/>
  <c r="XD491" i="1" s="1"/>
  <c r="ADH490" i="1"/>
  <c r="ADJ490" i="1" s="1"/>
  <c r="HM488" i="1"/>
  <c r="HO488" i="1" s="1"/>
  <c r="WJ489" i="1"/>
  <c r="WL489" i="1" s="1"/>
  <c r="GU489" i="1"/>
  <c r="GW489" i="1" s="1"/>
  <c r="OT490" i="1"/>
  <c r="OV490" i="1" s="1"/>
  <c r="DR488" i="1"/>
  <c r="DT488" i="1" s="1"/>
  <c r="GC487" i="1"/>
  <c r="GE487" i="1" s="1"/>
  <c r="XB483" i="1"/>
  <c r="XD483" i="1" s="1"/>
  <c r="WJ483" i="1"/>
  <c r="WL483" i="1" s="1"/>
  <c r="YC482" i="1"/>
  <c r="YE482" i="1" s="1"/>
  <c r="TG482" i="1"/>
  <c r="TI482" i="1" s="1"/>
  <c r="IE483" i="1"/>
  <c r="IG483" i="1" s="1"/>
  <c r="KP481" i="1"/>
  <c r="KR481" i="1" s="1"/>
  <c r="HM485" i="1"/>
  <c r="HO485" i="1" s="1"/>
  <c r="GU485" i="1"/>
  <c r="GW485" i="1" s="1"/>
  <c r="GC484" i="1"/>
  <c r="GE484" i="1" s="1"/>
  <c r="OT484" i="1"/>
  <c r="OV484" i="1" s="1"/>
  <c r="DR482" i="1"/>
  <c r="DT482" i="1" s="1"/>
  <c r="WJ537" i="1"/>
  <c r="WL537" i="1" s="1"/>
  <c r="XB536" i="1"/>
  <c r="XD536" i="1" s="1"/>
  <c r="TG537" i="1"/>
  <c r="TI537" i="1" s="1"/>
  <c r="GU536" i="1"/>
  <c r="GW536" i="1" s="1"/>
  <c r="GC538" i="1"/>
  <c r="GE538" i="1" s="1"/>
  <c r="XB494" i="1"/>
  <c r="XD494" i="1" s="1"/>
  <c r="GU496" i="1"/>
  <c r="GW496" i="1" s="1"/>
  <c r="GC497" i="1"/>
  <c r="GE497" i="1" s="1"/>
  <c r="ADH494" i="1"/>
  <c r="ADJ494" i="1" s="1"/>
  <c r="KP497" i="1"/>
  <c r="KR497" i="1" s="1"/>
  <c r="IE493" i="1"/>
  <c r="IG493" i="1" s="1"/>
  <c r="GU493" i="1"/>
  <c r="GW493" i="1" s="1"/>
  <c r="TG495" i="1"/>
  <c r="TI495" i="1" s="1"/>
  <c r="WJ520" i="1"/>
  <c r="WL520" i="1" s="1"/>
  <c r="XB519" i="1"/>
  <c r="XD519" i="1" s="1"/>
  <c r="IE521" i="1"/>
  <c r="IG521" i="1" s="1"/>
  <c r="HM520" i="1"/>
  <c r="HO520" i="1" s="1"/>
  <c r="KP517" i="1"/>
  <c r="KR517" i="1" s="1"/>
  <c r="YC515" i="1"/>
  <c r="YE515" i="1" s="1"/>
  <c r="XB514" i="1"/>
  <c r="XD514" i="1" s="1"/>
  <c r="YC502" i="1"/>
  <c r="YE502" i="1" s="1"/>
  <c r="XB500" i="1"/>
  <c r="XD500" i="1" s="1"/>
  <c r="TG499" i="1"/>
  <c r="TI499" i="1" s="1"/>
  <c r="IE501" i="1"/>
  <c r="IG501" i="1" s="1"/>
  <c r="HM501" i="1"/>
  <c r="HO501" i="1" s="1"/>
  <c r="ADH500" i="1"/>
  <c r="ADJ500" i="1" s="1"/>
  <c r="WJ499" i="1"/>
  <c r="WL499" i="1" s="1"/>
  <c r="GU499" i="1"/>
  <c r="GW499" i="1" s="1"/>
  <c r="WJ539" i="1"/>
  <c r="WL539" i="1" s="1"/>
  <c r="GU538" i="1"/>
  <c r="GW538" i="1" s="1"/>
  <c r="YC513" i="1"/>
  <c r="YE513" i="1" s="1"/>
  <c r="XB511" i="1"/>
  <c r="XD511" i="1" s="1"/>
  <c r="WJ514" i="1"/>
  <c r="WL514" i="1" s="1"/>
  <c r="ADH501" i="1"/>
  <c r="ADJ501" i="1" s="1"/>
  <c r="TG501" i="1"/>
  <c r="TI501" i="1" s="1"/>
  <c r="IE500" i="1"/>
  <c r="IG500" i="1" s="1"/>
  <c r="OT500" i="1"/>
  <c r="OV500" i="1" s="1"/>
  <c r="GC499" i="1"/>
  <c r="GE499" i="1" s="1"/>
  <c r="XB501" i="1"/>
  <c r="XD501" i="1" s="1"/>
  <c r="DR501" i="1"/>
  <c r="DT501" i="1" s="1"/>
  <c r="ADH547" i="1"/>
  <c r="ADJ547" i="1" s="1"/>
  <c r="GU550" i="1"/>
  <c r="GW550" i="1" s="1"/>
  <c r="TG502" i="1"/>
  <c r="TI502" i="1" s="1"/>
  <c r="KP499" i="1"/>
  <c r="KR499" i="1" s="1"/>
  <c r="DR499" i="1"/>
  <c r="DT499" i="1" s="1"/>
  <c r="ADH541" i="1"/>
  <c r="ADJ541" i="1" s="1"/>
  <c r="IE543" i="1"/>
  <c r="IG543" i="1" s="1"/>
  <c r="HM543" i="1"/>
  <c r="HO543" i="1" s="1"/>
  <c r="ADH530" i="1"/>
  <c r="ADJ530" i="1" s="1"/>
  <c r="IE533" i="1"/>
  <c r="IG533" i="1" s="1"/>
  <c r="YC529" i="1"/>
  <c r="YE529" i="1" s="1"/>
  <c r="TG529" i="1"/>
  <c r="TI529" i="1" s="1"/>
  <c r="WJ541" i="1"/>
  <c r="WL541" i="1" s="1"/>
  <c r="TG543" i="1"/>
  <c r="TI543" i="1" s="1"/>
  <c r="GU544" i="1"/>
  <c r="GW544" i="1" s="1"/>
  <c r="OT541" i="1"/>
  <c r="OV541" i="1" s="1"/>
  <c r="XB526" i="1"/>
  <c r="XD526" i="1" s="1"/>
  <c r="ADH525" i="1"/>
  <c r="ADJ525" i="1" s="1"/>
  <c r="KP527" i="1"/>
  <c r="KR527" i="1" s="1"/>
  <c r="XB507" i="1"/>
  <c r="XD507" i="1" s="1"/>
  <c r="GU509" i="1"/>
  <c r="GW509" i="1" s="1"/>
  <c r="HM509" i="1"/>
  <c r="HO509" i="1" s="1"/>
  <c r="WJ524" i="1"/>
  <c r="WL524" i="1" s="1"/>
  <c r="GU524" i="1"/>
  <c r="GW524" i="1" s="1"/>
  <c r="OT527" i="1"/>
  <c r="OV527" i="1" s="1"/>
  <c r="DR525" i="1"/>
  <c r="DT525" i="1" s="1"/>
  <c r="ADH526" i="1"/>
  <c r="ADJ526" i="1" s="1"/>
  <c r="WJ526" i="1"/>
  <c r="WL526" i="1" s="1"/>
  <c r="YC525" i="1"/>
  <c r="YE525" i="1" s="1"/>
  <c r="OT526" i="1"/>
  <c r="OV526" i="1" s="1"/>
  <c r="XB484" i="1"/>
  <c r="XD484" i="1" s="1"/>
  <c r="ADH483" i="1"/>
  <c r="ADJ483" i="1" s="1"/>
  <c r="KP483" i="1"/>
  <c r="KR483" i="1" s="1"/>
  <c r="GU483" i="1"/>
  <c r="GW483" i="1" s="1"/>
  <c r="HM482" i="1"/>
  <c r="HO482" i="1" s="1"/>
  <c r="IE481" i="1"/>
  <c r="IG481" i="1" s="1"/>
  <c r="WJ485" i="1"/>
  <c r="WL485" i="1" s="1"/>
  <c r="GC485" i="1"/>
  <c r="GE485" i="1" s="1"/>
  <c r="DR485" i="1"/>
  <c r="DT485" i="1" s="1"/>
  <c r="ADH551" i="1"/>
  <c r="ADJ551" i="1" s="1"/>
  <c r="DR548" i="1"/>
  <c r="DT548" i="1" s="1"/>
  <c r="HM496" i="1"/>
  <c r="HO496" i="1" s="1"/>
  <c r="WJ495" i="1"/>
  <c r="WL495" i="1" s="1"/>
  <c r="GC495" i="1"/>
  <c r="GE495" i="1" s="1"/>
  <c r="KS552" i="1"/>
  <c r="BA385" i="1" s="1"/>
  <c r="HM507" i="1"/>
  <c r="HO507" i="1" s="1"/>
  <c r="YC509" i="1"/>
  <c r="YE509" i="1" s="1"/>
  <c r="KP533" i="1"/>
  <c r="KR533" i="1" s="1"/>
  <c r="HM533" i="1"/>
  <c r="HO533" i="1" s="1"/>
  <c r="AFA551" i="1"/>
  <c r="AFC551" i="1" s="1"/>
  <c r="HM548" i="1"/>
  <c r="HO548" i="1" s="1"/>
  <c r="TG493" i="1"/>
  <c r="TI493" i="1" s="1"/>
  <c r="IE495" i="1"/>
  <c r="IG495" i="1" s="1"/>
  <c r="DR497" i="1"/>
  <c r="DT497" i="1" s="1"/>
  <c r="YC484" i="1"/>
  <c r="YE484" i="1" s="1"/>
  <c r="ADH485" i="1"/>
  <c r="ADJ485" i="1" s="1"/>
  <c r="TG485" i="1"/>
  <c r="TI485" i="1" s="1"/>
  <c r="XB485" i="1"/>
  <c r="XD485" i="1" s="1"/>
  <c r="GU482" i="1"/>
  <c r="GW482" i="1" s="1"/>
  <c r="DR484" i="1"/>
  <c r="DT484" i="1" s="1"/>
  <c r="OT485" i="1"/>
  <c r="OV485" i="1" s="1"/>
  <c r="GC483" i="1"/>
  <c r="GE483" i="1" s="1"/>
  <c r="ADH487" i="1"/>
  <c r="ADJ487" i="1" s="1"/>
  <c r="YC491" i="1"/>
  <c r="YE491" i="1" s="1"/>
  <c r="WJ487" i="1"/>
  <c r="WL487" i="1" s="1"/>
  <c r="TG487" i="1"/>
  <c r="TI487" i="1" s="1"/>
  <c r="KP487" i="1"/>
  <c r="KR487" i="1" s="1"/>
  <c r="IE487" i="1"/>
  <c r="IG487" i="1" s="1"/>
  <c r="HM487" i="1"/>
  <c r="HO487" i="1" s="1"/>
  <c r="XB490" i="1"/>
  <c r="XD490" i="1" s="1"/>
  <c r="GU487" i="1"/>
  <c r="GW487" i="1" s="1"/>
  <c r="GC491" i="1"/>
  <c r="GE491" i="1" s="1"/>
  <c r="OT487" i="1"/>
  <c r="OV487" i="1" s="1"/>
  <c r="DR487" i="1"/>
  <c r="DT487" i="1" s="1"/>
  <c r="KP491" i="1"/>
  <c r="KR491" i="1" s="1"/>
  <c r="GU491" i="1"/>
  <c r="GW491" i="1" s="1"/>
  <c r="XB538" i="1"/>
  <c r="XD538" i="1" s="1"/>
  <c r="KP537" i="1"/>
  <c r="KR537" i="1" s="1"/>
  <c r="KP501" i="1"/>
  <c r="KR501" i="1" s="1"/>
  <c r="DR503" i="1"/>
  <c r="DT503" i="1" s="1"/>
  <c r="TG517" i="1"/>
  <c r="TI517" i="1" s="1"/>
  <c r="IE517" i="1"/>
  <c r="IG517" i="1" s="1"/>
  <c r="HM519" i="1"/>
  <c r="HO519" i="1" s="1"/>
  <c r="ADH531" i="1"/>
  <c r="ADJ531" i="1" s="1"/>
  <c r="WJ533" i="1"/>
  <c r="WL533" i="1" s="1"/>
  <c r="HM532" i="1"/>
  <c r="HO532" i="1" s="1"/>
  <c r="GU529" i="1"/>
  <c r="GW529" i="1" s="1"/>
  <c r="OT531" i="1"/>
  <c r="OV531" i="1" s="1"/>
  <c r="IE538" i="1"/>
  <c r="IG538" i="1" s="1"/>
  <c r="HM537" i="1"/>
  <c r="HO537" i="1" s="1"/>
  <c r="DR536" i="1"/>
  <c r="DT536" i="1" s="1"/>
  <c r="TG507" i="1"/>
  <c r="TI507" i="1" s="1"/>
  <c r="WJ508" i="1"/>
  <c r="WL508" i="1" s="1"/>
  <c r="W527" i="1"/>
  <c r="Y527" i="1" s="1"/>
  <c r="ADH527" i="1"/>
  <c r="ADJ527" i="1" s="1"/>
  <c r="XB542" i="1"/>
  <c r="XD542" i="1" s="1"/>
  <c r="WJ545" i="1"/>
  <c r="WL545" i="1" s="1"/>
  <c r="TG545" i="1"/>
  <c r="TI545" i="1" s="1"/>
  <c r="GU542" i="1"/>
  <c r="GW542" i="1" s="1"/>
  <c r="XB497" i="1"/>
  <c r="XD497" i="1" s="1"/>
  <c r="WJ494" i="1"/>
  <c r="WL494" i="1" s="1"/>
  <c r="YC508" i="1"/>
  <c r="YE508" i="1" s="1"/>
  <c r="KP505" i="1"/>
  <c r="KR505" i="1" s="1"/>
  <c r="IE505" i="1"/>
  <c r="IG505" i="1" s="1"/>
  <c r="HM505" i="1"/>
  <c r="HO505" i="1" s="1"/>
  <c r="OT509" i="1"/>
  <c r="OV509" i="1" s="1"/>
  <c r="IE523" i="1"/>
  <c r="IG523" i="1" s="1"/>
  <c r="HM523" i="1"/>
  <c r="HO523" i="1" s="1"/>
  <c r="ADH543" i="1"/>
  <c r="ADJ543" i="1" s="1"/>
  <c r="HM542" i="1"/>
  <c r="HO542" i="1" s="1"/>
  <c r="ADH542" i="1"/>
  <c r="ADJ542" i="1" s="1"/>
  <c r="WJ542" i="1"/>
  <c r="WL542" i="1" s="1"/>
  <c r="XB541" i="1"/>
  <c r="XD541" i="1" s="1"/>
  <c r="GU541" i="1"/>
  <c r="GW541" i="1" s="1"/>
  <c r="IE542" i="1"/>
  <c r="IG542" i="1" s="1"/>
  <c r="OT542" i="1"/>
  <c r="OV542" i="1" s="1"/>
  <c r="GC541" i="1"/>
  <c r="GE541" i="1" s="1"/>
  <c r="KP530" i="1"/>
  <c r="KR530" i="1" s="1"/>
  <c r="GC531" i="1"/>
  <c r="GE531" i="1" s="1"/>
  <c r="XB515" i="1"/>
  <c r="XD515" i="1" s="1"/>
  <c r="IE514" i="1"/>
  <c r="IG514" i="1" s="1"/>
  <c r="GC511" i="1"/>
  <c r="GE511" i="1" s="1"/>
  <c r="ADH513" i="1"/>
  <c r="ADJ513" i="1" s="1"/>
  <c r="OT512" i="1"/>
  <c r="OV512" i="1" s="1"/>
  <c r="YC541" i="1"/>
  <c r="YE541" i="1" s="1"/>
  <c r="IE545" i="1"/>
  <c r="IG545" i="1" s="1"/>
  <c r="DR545" i="1"/>
  <c r="DT545" i="1" s="1"/>
  <c r="YC503" i="1"/>
  <c r="YE503" i="1" s="1"/>
  <c r="WJ502" i="1"/>
  <c r="WL502" i="1" s="1"/>
  <c r="WJ501" i="1"/>
  <c r="WL501" i="1" s="1"/>
  <c r="GU500" i="1"/>
  <c r="GW500" i="1" s="1"/>
  <c r="KP503" i="1"/>
  <c r="KR503" i="1" s="1"/>
  <c r="HM503" i="1"/>
  <c r="HO503" i="1" s="1"/>
  <c r="DR502" i="1"/>
  <c r="DT502" i="1" s="1"/>
  <c r="OT503" i="1"/>
  <c r="OV503" i="1" s="1"/>
  <c r="ADH499" i="1"/>
  <c r="ADJ499" i="1" s="1"/>
  <c r="XB499" i="1"/>
  <c r="XD499" i="1" s="1"/>
  <c r="IE502" i="1"/>
  <c r="IG502" i="1" s="1"/>
  <c r="YC500" i="1"/>
  <c r="YE500" i="1" s="1"/>
  <c r="WJ500" i="1"/>
  <c r="WL500" i="1" s="1"/>
  <c r="TG500" i="1"/>
  <c r="TI500" i="1" s="1"/>
  <c r="HM500" i="1"/>
  <c r="HO500" i="1" s="1"/>
  <c r="GU503" i="1"/>
  <c r="GW503" i="1" s="1"/>
  <c r="OT499" i="1"/>
  <c r="OV499" i="1" s="1"/>
  <c r="DR500" i="1"/>
  <c r="DT500" i="1" s="1"/>
  <c r="GC500" i="1"/>
  <c r="GE500" i="1" s="1"/>
  <c r="OT538" i="1"/>
  <c r="OV538" i="1" s="1"/>
  <c r="GC535" i="1"/>
  <c r="GE535" i="1" s="1"/>
  <c r="TG536" i="1"/>
  <c r="TI536" i="1" s="1"/>
  <c r="YC539" i="1"/>
  <c r="YE539" i="1" s="1"/>
  <c r="XB535" i="1"/>
  <c r="XD535" i="1" s="1"/>
  <c r="ADH517" i="1"/>
  <c r="ADJ517" i="1" s="1"/>
  <c r="YC517" i="1"/>
  <c r="YE517" i="1" s="1"/>
  <c r="WJ517" i="1"/>
  <c r="WL517" i="1" s="1"/>
  <c r="TG518" i="1"/>
  <c r="TI518" i="1" s="1"/>
  <c r="HM517" i="1"/>
  <c r="HO517" i="1" s="1"/>
  <c r="GU517" i="1"/>
  <c r="GW517" i="1" s="1"/>
  <c r="IE519" i="1"/>
  <c r="IG519" i="1" s="1"/>
  <c r="GC521" i="1"/>
  <c r="GE521" i="1" s="1"/>
  <c r="DR517" i="1"/>
  <c r="DT517" i="1" s="1"/>
  <c r="OT519" i="1"/>
  <c r="OV519" i="1" s="1"/>
  <c r="WJ547" i="1"/>
  <c r="WL547" i="1" s="1"/>
  <c r="ADH550" i="1"/>
  <c r="ADJ550" i="1" s="1"/>
  <c r="TG547" i="1"/>
  <c r="TI547" i="1" s="1"/>
  <c r="TJ552" i="1" s="1"/>
  <c r="BA352" i="1" s="1"/>
  <c r="GU551" i="1"/>
  <c r="GW551" i="1" s="1"/>
  <c r="GC548" i="1"/>
  <c r="GE548" i="1" s="1"/>
  <c r="OT548" i="1"/>
  <c r="OV548" i="1" s="1"/>
  <c r="DR549" i="1"/>
  <c r="DT549" i="1" s="1"/>
  <c r="ADH523" i="1"/>
  <c r="ADJ523" i="1" s="1"/>
  <c r="YC523" i="1"/>
  <c r="YE523" i="1" s="1"/>
  <c r="WJ523" i="1"/>
  <c r="WL523" i="1" s="1"/>
  <c r="XB525" i="1"/>
  <c r="XD525" i="1" s="1"/>
  <c r="TG523" i="1"/>
  <c r="TI523" i="1" s="1"/>
  <c r="IE524" i="1"/>
  <c r="IG524" i="1" s="1"/>
  <c r="HM524" i="1"/>
  <c r="HO524" i="1" s="1"/>
  <c r="DR526" i="1"/>
  <c r="DT526" i="1" s="1"/>
  <c r="OT523" i="1"/>
  <c r="OV523" i="1" s="1"/>
  <c r="GC523" i="1"/>
  <c r="GE523" i="1" s="1"/>
  <c r="WJ497" i="1"/>
  <c r="WL497" i="1" s="1"/>
  <c r="ADH496" i="1"/>
  <c r="ADJ496" i="1" s="1"/>
  <c r="YC496" i="1"/>
  <c r="YE496" i="1" s="1"/>
  <c r="KP493" i="1"/>
  <c r="KR493" i="1" s="1"/>
  <c r="XB495" i="1"/>
  <c r="XD495" i="1" s="1"/>
  <c r="IE496" i="1"/>
  <c r="IG496" i="1" s="1"/>
  <c r="GU494" i="1"/>
  <c r="GW494" i="1" s="1"/>
  <c r="HM495" i="1"/>
  <c r="HO495" i="1" s="1"/>
  <c r="DR496" i="1"/>
  <c r="DT496" i="1" s="1"/>
  <c r="OT495" i="1"/>
  <c r="OV495" i="1" s="1"/>
  <c r="WJ527" i="1"/>
  <c r="WL527" i="1" s="1"/>
  <c r="GU527" i="1"/>
  <c r="GW527" i="1" s="1"/>
  <c r="GC525" i="1"/>
  <c r="GE525" i="1" s="1"/>
  <c r="XB489" i="1"/>
  <c r="XD489" i="1" s="1"/>
  <c r="IE489" i="1"/>
  <c r="IG489" i="1" s="1"/>
  <c r="WJ513" i="1"/>
  <c r="WL513" i="1" s="1"/>
  <c r="YC512" i="1"/>
  <c r="YE512" i="1" s="1"/>
  <c r="TG512" i="1"/>
  <c r="TI512" i="1" s="1"/>
  <c r="ADH511" i="1"/>
  <c r="ADJ511" i="1" s="1"/>
  <c r="IE511" i="1"/>
  <c r="IG511" i="1" s="1"/>
  <c r="GU514" i="1"/>
  <c r="GW514" i="1" s="1"/>
  <c r="HM513" i="1"/>
  <c r="HO513" i="1" s="1"/>
  <c r="GC513" i="1"/>
  <c r="GE513" i="1" s="1"/>
  <c r="DR512" i="1"/>
  <c r="DT512" i="1" s="1"/>
  <c r="KP502" i="1"/>
  <c r="KR502" i="1" s="1"/>
  <c r="IE503" i="1"/>
  <c r="IG503" i="1" s="1"/>
  <c r="WJ544" i="1"/>
  <c r="WL544" i="1" s="1"/>
  <c r="TG544" i="1"/>
  <c r="TI544" i="1" s="1"/>
  <c r="HM545" i="1"/>
  <c r="HO545" i="1" s="1"/>
  <c r="GU545" i="1"/>
  <c r="GW545" i="1" s="1"/>
  <c r="YC524" i="1"/>
  <c r="YE524" i="1" s="1"/>
  <c r="GC524" i="1"/>
  <c r="GE524" i="1" s="1"/>
  <c r="IE506" i="1"/>
  <c r="IG506" i="1" s="1"/>
  <c r="DR508" i="1"/>
  <c r="DT508" i="1" s="1"/>
  <c r="WJ518" i="1"/>
  <c r="WL518" i="1" s="1"/>
  <c r="HM518" i="1"/>
  <c r="HO518" i="1" s="1"/>
  <c r="OT518" i="1"/>
  <c r="OV518" i="1" s="1"/>
  <c r="DR519" i="1"/>
  <c r="DT519" i="1" s="1"/>
  <c r="YC489" i="1"/>
  <c r="YE489" i="1" s="1"/>
  <c r="WJ491" i="1"/>
  <c r="WL491" i="1" s="1"/>
  <c r="KP490" i="1"/>
  <c r="KR490" i="1" s="1"/>
  <c r="HM489" i="1"/>
  <c r="HO489" i="1" s="1"/>
  <c r="DR490" i="1"/>
  <c r="DT490" i="1" s="1"/>
  <c r="ADH488" i="1"/>
  <c r="ADJ488" i="1" s="1"/>
  <c r="TG491" i="1"/>
  <c r="TI491" i="1" s="1"/>
  <c r="KP488" i="1"/>
  <c r="KR488" i="1" s="1"/>
  <c r="IE488" i="1"/>
  <c r="IG488" i="1" s="1"/>
  <c r="YC490" i="1"/>
  <c r="YE490" i="1" s="1"/>
  <c r="OT491" i="1"/>
  <c r="OV491" i="1" s="1"/>
  <c r="DR489" i="1"/>
  <c r="DT489" i="1" s="1"/>
  <c r="GC488" i="1"/>
  <c r="GE488" i="1" s="1"/>
  <c r="TG531" i="1"/>
  <c r="TI531" i="1" s="1"/>
  <c r="KP531" i="1"/>
  <c r="KR531" i="1" s="1"/>
  <c r="IE529" i="1"/>
  <c r="IG529" i="1" s="1"/>
  <c r="OT532" i="1"/>
  <c r="OV532" i="1" s="1"/>
  <c r="KG519" i="1"/>
  <c r="KI519" i="1" s="1"/>
  <c r="WJ531" i="1"/>
  <c r="WL531" i="1" s="1"/>
  <c r="IE531" i="1"/>
  <c r="IG531" i="1" s="1"/>
  <c r="GU532" i="1"/>
  <c r="GW532" i="1" s="1"/>
  <c r="OT533" i="1"/>
  <c r="OV533" i="1" s="1"/>
  <c r="GC529" i="1"/>
  <c r="GE529" i="1" s="1"/>
  <c r="GF534" i="1" s="1"/>
  <c r="AN374" i="1" s="1"/>
  <c r="QD544" i="1"/>
  <c r="QF544" i="1" s="1"/>
  <c r="XB543" i="1"/>
  <c r="XD543" i="1" s="1"/>
  <c r="XB518" i="1"/>
  <c r="XD518" i="1" s="1"/>
  <c r="YC519" i="1"/>
  <c r="YE519" i="1" s="1"/>
  <c r="GU520" i="1"/>
  <c r="GW520" i="1" s="1"/>
  <c r="ADH489" i="1"/>
  <c r="ADJ489" i="1" s="1"/>
  <c r="WJ488" i="1"/>
  <c r="WL488" i="1" s="1"/>
  <c r="XB487" i="1"/>
  <c r="XD487" i="1" s="1"/>
  <c r="HM491" i="1"/>
  <c r="HO491" i="1" s="1"/>
  <c r="IE490" i="1"/>
  <c r="IG490" i="1" s="1"/>
  <c r="TG490" i="1"/>
  <c r="TI490" i="1" s="1"/>
  <c r="KP489" i="1"/>
  <c r="KR489" i="1" s="1"/>
  <c r="OT488" i="1"/>
  <c r="OV488" i="1" s="1"/>
  <c r="DR491" i="1"/>
  <c r="DT491" i="1" s="1"/>
  <c r="TG521" i="1"/>
  <c r="TI521" i="1" s="1"/>
  <c r="GU518" i="1"/>
  <c r="GW518" i="1" s="1"/>
  <c r="GC518" i="1"/>
  <c r="GE518" i="1" s="1"/>
  <c r="IE541" i="1"/>
  <c r="IG541" i="1" s="1"/>
  <c r="HM541" i="1"/>
  <c r="HO541" i="1" s="1"/>
  <c r="DR544" i="1"/>
  <c r="DT544" i="1" s="1"/>
  <c r="YC526" i="1"/>
  <c r="YE526" i="1" s="1"/>
  <c r="GU526" i="1"/>
  <c r="GW526" i="1" s="1"/>
  <c r="ADH506" i="1"/>
  <c r="ADJ506" i="1" s="1"/>
  <c r="YC506" i="1"/>
  <c r="YE506" i="1" s="1"/>
  <c r="WJ506" i="1"/>
  <c r="WL506" i="1" s="1"/>
  <c r="KP506" i="1"/>
  <c r="KR506" i="1" s="1"/>
  <c r="TG508" i="1"/>
  <c r="TI508" i="1" s="1"/>
  <c r="IE507" i="1"/>
  <c r="IG507" i="1" s="1"/>
  <c r="GU507" i="1"/>
  <c r="GW507" i="1" s="1"/>
  <c r="HM506" i="1"/>
  <c r="HO506" i="1" s="1"/>
  <c r="GC509" i="1"/>
  <c r="GE509" i="1" s="1"/>
  <c r="WJ515" i="1"/>
  <c r="WL515" i="1" s="1"/>
  <c r="HM515" i="1"/>
  <c r="HO515" i="1" s="1"/>
  <c r="GU513" i="1"/>
  <c r="GW513" i="1" s="1"/>
  <c r="DR511" i="1"/>
  <c r="DT511" i="1" s="1"/>
  <c r="JO536" i="1"/>
  <c r="JQ536" i="1" s="1"/>
  <c r="OT537" i="1"/>
  <c r="OV537" i="1" s="1"/>
  <c r="TG483" i="1"/>
  <c r="TI483" i="1" s="1"/>
  <c r="OT483" i="1"/>
  <c r="OV483" i="1" s="1"/>
  <c r="ADH497" i="1"/>
  <c r="ADJ497" i="1" s="1"/>
  <c r="HM497" i="1"/>
  <c r="HO497" i="1" s="1"/>
  <c r="YC495" i="1"/>
  <c r="YE495" i="1" s="1"/>
  <c r="TG494" i="1"/>
  <c r="TI494" i="1" s="1"/>
  <c r="KP495" i="1"/>
  <c r="KR495" i="1" s="1"/>
  <c r="ADH539" i="1"/>
  <c r="ADJ539" i="1" s="1"/>
  <c r="TG539" i="1"/>
  <c r="TI539" i="1" s="1"/>
  <c r="IE537" i="1"/>
  <c r="IG537" i="1" s="1"/>
  <c r="DR539" i="1"/>
  <c r="DT539" i="1" s="1"/>
  <c r="HM530" i="1"/>
  <c r="HO530" i="1" s="1"/>
  <c r="DR531" i="1"/>
  <c r="DT531" i="1" s="1"/>
  <c r="TG503" i="1"/>
  <c r="TI503" i="1" s="1"/>
  <c r="OT502" i="1"/>
  <c r="OV502" i="1" s="1"/>
  <c r="WJ507" i="1"/>
  <c r="WL507" i="1" s="1"/>
  <c r="OT507" i="1"/>
  <c r="OV507" i="1" s="1"/>
  <c r="TG497" i="1"/>
  <c r="TI497" i="1" s="1"/>
  <c r="GC494" i="1"/>
  <c r="GE494" i="1" s="1"/>
  <c r="ADH493" i="1"/>
  <c r="ADJ493" i="1" s="1"/>
  <c r="YC493" i="1"/>
  <c r="YE493" i="1" s="1"/>
  <c r="WJ493" i="1"/>
  <c r="WL493" i="1" s="1"/>
  <c r="XB496" i="1"/>
  <c r="XD496" i="1" s="1"/>
  <c r="IE497" i="1"/>
  <c r="IG497" i="1" s="1"/>
  <c r="OT493" i="1"/>
  <c r="OV493" i="1" s="1"/>
  <c r="DR493" i="1"/>
  <c r="DT493" i="1" s="1"/>
  <c r="TG515" i="1"/>
  <c r="TI515" i="1" s="1"/>
  <c r="KP511" i="1"/>
  <c r="KR511" i="1" s="1"/>
  <c r="IE515" i="1"/>
  <c r="IG515" i="1" s="1"/>
  <c r="HM514" i="1"/>
  <c r="HO514" i="1" s="1"/>
  <c r="GU543" i="1"/>
  <c r="GW543" i="1" s="1"/>
  <c r="DR541" i="1"/>
  <c r="DT541" i="1" s="1"/>
  <c r="KP509" i="1"/>
  <c r="KR509" i="1" s="1"/>
  <c r="DR509" i="1"/>
  <c r="DT509" i="1" s="1"/>
  <c r="OK533" i="1"/>
  <c r="OM533" i="1" s="1"/>
  <c r="XB529" i="1"/>
  <c r="XD529" i="1" s="1"/>
  <c r="TG525" i="1"/>
  <c r="TI525" i="1" s="1"/>
  <c r="DR523" i="1"/>
  <c r="DT523" i="1" s="1"/>
  <c r="ADH515" i="1"/>
  <c r="ADJ515" i="1" s="1"/>
  <c r="TG514" i="1"/>
  <c r="TI514" i="1" s="1"/>
  <c r="GC514" i="1"/>
  <c r="GE514" i="1" s="1"/>
  <c r="GU512" i="1"/>
  <c r="GW512" i="1" s="1"/>
  <c r="TG513" i="1"/>
  <c r="TI513" i="1" s="1"/>
  <c r="ADH512" i="1"/>
  <c r="ADJ512" i="1" s="1"/>
  <c r="WJ511" i="1"/>
  <c r="WL511" i="1" s="1"/>
  <c r="TG511" i="1"/>
  <c r="TI511" i="1" s="1"/>
  <c r="IE512" i="1"/>
  <c r="IG512" i="1" s="1"/>
  <c r="HM512" i="1"/>
  <c r="HO512" i="1" s="1"/>
  <c r="YC514" i="1"/>
  <c r="YE514" i="1" s="1"/>
  <c r="OT515" i="1"/>
  <c r="OV515" i="1" s="1"/>
  <c r="XB481" i="1"/>
  <c r="XD481" i="1" s="1"/>
  <c r="YC481" i="1"/>
  <c r="YE481" i="1" s="1"/>
  <c r="WJ481" i="1"/>
  <c r="WL481" i="1" s="1"/>
  <c r="KP482" i="1"/>
  <c r="KR482" i="1" s="1"/>
  <c r="IE482" i="1"/>
  <c r="IG482" i="1" s="1"/>
  <c r="ADH481" i="1"/>
  <c r="ADJ481" i="1" s="1"/>
  <c r="TG484" i="1"/>
  <c r="TI484" i="1" s="1"/>
  <c r="GU481" i="1"/>
  <c r="GW481" i="1" s="1"/>
  <c r="HM481" i="1"/>
  <c r="HO481" i="1" s="1"/>
  <c r="OT482" i="1"/>
  <c r="OV482" i="1" s="1"/>
  <c r="DR481" i="1"/>
  <c r="DT481" i="1" s="1"/>
  <c r="GC481" i="1"/>
  <c r="GE481" i="1" s="1"/>
  <c r="ADH508" i="1"/>
  <c r="ADJ508" i="1" s="1"/>
  <c r="TG506" i="1"/>
  <c r="TI506" i="1" s="1"/>
  <c r="YC505" i="1"/>
  <c r="YE505" i="1" s="1"/>
  <c r="IE508" i="1"/>
  <c r="IG508" i="1" s="1"/>
  <c r="OT505" i="1"/>
  <c r="OV505" i="1" s="1"/>
  <c r="TG524" i="1"/>
  <c r="TI524" i="1" s="1"/>
  <c r="DR527" i="1"/>
  <c r="DT527" i="1" s="1"/>
  <c r="HM494" i="1"/>
  <c r="HO494" i="1" s="1"/>
  <c r="OT497" i="1"/>
  <c r="OV497" i="1" s="1"/>
  <c r="HM526" i="1"/>
  <c r="HO526" i="1" s="1"/>
  <c r="IE527" i="1"/>
  <c r="IG527" i="1" s="1"/>
  <c r="TG496" i="1"/>
  <c r="TI496" i="1" s="1"/>
  <c r="HM493" i="1"/>
  <c r="HO493" i="1" s="1"/>
  <c r="ADH495" i="1"/>
  <c r="ADJ495" i="1" s="1"/>
  <c r="GU495" i="1"/>
  <c r="GW495" i="1" s="1"/>
  <c r="OT496" i="1"/>
  <c r="OV496" i="1" s="1"/>
  <c r="DR494" i="1"/>
  <c r="DT494" i="1" s="1"/>
  <c r="XB517" i="1"/>
  <c r="XD517" i="1" s="1"/>
  <c r="TG520" i="1"/>
  <c r="TI520" i="1" s="1"/>
  <c r="WJ536" i="1"/>
  <c r="WL536" i="1" s="1"/>
  <c r="KP539" i="1"/>
  <c r="KR539" i="1" s="1"/>
  <c r="GU535" i="1"/>
  <c r="GW535" i="1" s="1"/>
  <c r="ADH503" i="1"/>
  <c r="ADJ503" i="1" s="1"/>
  <c r="YC501" i="1"/>
  <c r="YE501" i="1" s="1"/>
  <c r="WJ503" i="1"/>
  <c r="WL503" i="1" s="1"/>
  <c r="KP500" i="1"/>
  <c r="KR500" i="1" s="1"/>
  <c r="GU501" i="1"/>
  <c r="GW501" i="1" s="1"/>
  <c r="AGK550" i="1"/>
  <c r="AGM550" i="1" s="1"/>
  <c r="OK549" i="1"/>
  <c r="OM549" i="1" s="1"/>
  <c r="WS550" i="1"/>
  <c r="WU550" i="1" s="1"/>
  <c r="MR548" i="1"/>
  <c r="MT548" i="1" s="1"/>
  <c r="MR549" i="1"/>
  <c r="MT549" i="1" s="1"/>
  <c r="AGT549" i="1"/>
  <c r="AGV549" i="1" s="1"/>
  <c r="AFA529" i="1"/>
  <c r="AFC529" i="1" s="1"/>
  <c r="RW551" i="1"/>
  <c r="RY551" i="1" s="1"/>
  <c r="PU549" i="1"/>
  <c r="PW549" i="1" s="1"/>
  <c r="PL551" i="1"/>
  <c r="PN551" i="1" s="1"/>
  <c r="GL548" i="1"/>
  <c r="GN548" i="1" s="1"/>
  <c r="QV547" i="1"/>
  <c r="QX547" i="1" s="1"/>
  <c r="KY551" i="1"/>
  <c r="LA551" i="1" s="1"/>
  <c r="JX549" i="1"/>
  <c r="JZ549" i="1" s="1"/>
  <c r="QD550" i="1"/>
  <c r="QF550" i="1" s="1"/>
  <c r="YL548" i="1"/>
  <c r="YN548" i="1" s="1"/>
  <c r="AGB551" i="1"/>
  <c r="AGD551" i="1" s="1"/>
  <c r="QD548" i="1"/>
  <c r="QF548" i="1" s="1"/>
  <c r="FK550" i="1"/>
  <c r="FM550" i="1" s="1"/>
  <c r="TP551" i="1"/>
  <c r="TR551" i="1" s="1"/>
  <c r="SO550" i="1"/>
  <c r="SQ550" i="1" s="1"/>
  <c r="ES551" i="1"/>
  <c r="EU551" i="1" s="1"/>
  <c r="PL550" i="1"/>
  <c r="PN550" i="1" s="1"/>
  <c r="CQ548" i="1"/>
  <c r="CS548" i="1" s="1"/>
  <c r="CZ550" i="1"/>
  <c r="DB550" i="1" s="1"/>
  <c r="UH549" i="1"/>
  <c r="UJ549" i="1" s="1"/>
  <c r="BY551" i="1"/>
  <c r="CA551" i="1" s="1"/>
  <c r="AGT550" i="1"/>
  <c r="AGV550" i="1" s="1"/>
  <c r="JO542" i="1"/>
  <c r="JQ542" i="1" s="1"/>
  <c r="KG548" i="1"/>
  <c r="KI548" i="1" s="1"/>
  <c r="SX551" i="1"/>
  <c r="SZ551" i="1" s="1"/>
  <c r="AX551" i="1"/>
  <c r="AZ551" i="1" s="1"/>
  <c r="AHC548" i="1"/>
  <c r="AHE548" i="1" s="1"/>
  <c r="AFA548" i="1"/>
  <c r="AFC548" i="1" s="1"/>
  <c r="OK548" i="1"/>
  <c r="OM548" i="1" s="1"/>
  <c r="ADQ551" i="1"/>
  <c r="ADS551" i="1" s="1"/>
  <c r="TP550" i="1"/>
  <c r="TR550" i="1" s="1"/>
  <c r="BG551" i="1"/>
  <c r="BI551" i="1" s="1"/>
  <c r="E551" i="1"/>
  <c r="G551" i="1" s="1"/>
  <c r="FT547" i="1"/>
  <c r="FV547" i="1" s="1"/>
  <c r="W548" i="1"/>
  <c r="Y548" i="1" s="1"/>
  <c r="WS548" i="1"/>
  <c r="WU548" i="1" s="1"/>
  <c r="BY550" i="1"/>
  <c r="CA550" i="1" s="1"/>
  <c r="YL550" i="1"/>
  <c r="YN550" i="1" s="1"/>
  <c r="AGT551" i="1"/>
  <c r="AGV551" i="1" s="1"/>
  <c r="AF550" i="1"/>
  <c r="AH550" i="1" s="1"/>
  <c r="IN551" i="1"/>
  <c r="IP551" i="1" s="1"/>
  <c r="NS507" i="1"/>
  <c r="NU507" i="1" s="1"/>
  <c r="JX551" i="1"/>
  <c r="JZ551" i="1" s="1"/>
  <c r="W550" i="1"/>
  <c r="Y550" i="1" s="1"/>
  <c r="IN549" i="1"/>
  <c r="IP549" i="1" s="1"/>
  <c r="ES548" i="1"/>
  <c r="EU548" i="1" s="1"/>
  <c r="VR547" i="1"/>
  <c r="VT547" i="1" s="1"/>
  <c r="N547" i="1"/>
  <c r="P547" i="1" s="1"/>
  <c r="E547" i="1"/>
  <c r="G547" i="1" s="1"/>
  <c r="CH551" i="1"/>
  <c r="CJ551" i="1" s="1"/>
  <c r="UZ550" i="1"/>
  <c r="VB550" i="1" s="1"/>
  <c r="AX549" i="1"/>
  <c r="AZ549" i="1" s="1"/>
  <c r="EJ548" i="1"/>
  <c r="EL548" i="1" s="1"/>
  <c r="AFS551" i="1"/>
  <c r="AFU551" i="1" s="1"/>
  <c r="PC551" i="1"/>
  <c r="PE551" i="1" s="1"/>
  <c r="AF551" i="1"/>
  <c r="AH551" i="1" s="1"/>
  <c r="BG550" i="1"/>
  <c r="BI550" i="1" s="1"/>
  <c r="KG549" i="1"/>
  <c r="KI549" i="1" s="1"/>
  <c r="NJ548" i="1"/>
  <c r="NL548" i="1" s="1"/>
  <c r="SO547" i="1"/>
  <c r="SQ547" i="1" s="1"/>
  <c r="SX548" i="1"/>
  <c r="SZ548" i="1" s="1"/>
  <c r="AFA539" i="1"/>
  <c r="AFC539" i="1" s="1"/>
  <c r="SO549" i="1"/>
  <c r="SQ549" i="1" s="1"/>
  <c r="OK551" i="1"/>
  <c r="OM551" i="1" s="1"/>
  <c r="FK551" i="1"/>
  <c r="FM551" i="1" s="1"/>
  <c r="NJ549" i="1"/>
  <c r="NL549" i="1" s="1"/>
  <c r="AX547" i="1"/>
  <c r="AZ547" i="1" s="1"/>
  <c r="JO551" i="1"/>
  <c r="JQ551" i="1" s="1"/>
  <c r="N550" i="1"/>
  <c r="P550" i="1" s="1"/>
  <c r="IN547" i="1"/>
  <c r="IP547" i="1" s="1"/>
  <c r="BG549" i="1"/>
  <c r="BI549" i="1" s="1"/>
  <c r="BY548" i="1"/>
  <c r="CA548" i="1" s="1"/>
  <c r="CH549" i="1"/>
  <c r="CJ549" i="1" s="1"/>
  <c r="VR548" i="1"/>
  <c r="VT548" i="1" s="1"/>
  <c r="SO551" i="1"/>
  <c r="SQ551" i="1" s="1"/>
  <c r="PC549" i="1"/>
  <c r="PE549" i="1" s="1"/>
  <c r="GL549" i="1"/>
  <c r="GN549" i="1" s="1"/>
  <c r="AX548" i="1"/>
  <c r="AZ548" i="1" s="1"/>
  <c r="FK549" i="1"/>
  <c r="FM549" i="1" s="1"/>
  <c r="E550" i="1"/>
  <c r="G550" i="1" s="1"/>
  <c r="UZ549" i="1"/>
  <c r="VB549" i="1" s="1"/>
  <c r="AF549" i="1"/>
  <c r="AH549" i="1" s="1"/>
  <c r="UH548" i="1"/>
  <c r="UJ548" i="1" s="1"/>
  <c r="JO547" i="1"/>
  <c r="JQ547" i="1" s="1"/>
  <c r="EJ547" i="1"/>
  <c r="EL547" i="1" s="1"/>
  <c r="N551" i="1"/>
  <c r="P551" i="1" s="1"/>
  <c r="YL551" i="1"/>
  <c r="YN551" i="1" s="1"/>
  <c r="AFJ550" i="1"/>
  <c r="AFL550" i="1" s="1"/>
  <c r="FT550" i="1"/>
  <c r="FV550" i="1" s="1"/>
  <c r="E542" i="1"/>
  <c r="G542" i="1" s="1"/>
  <c r="FT541" i="1"/>
  <c r="FV541" i="1" s="1"/>
  <c r="AF543" i="1"/>
  <c r="AH543" i="1" s="1"/>
  <c r="UZ542" i="1"/>
  <c r="VB542" i="1" s="1"/>
  <c r="SO542" i="1"/>
  <c r="SQ542" i="1" s="1"/>
  <c r="UH543" i="1"/>
  <c r="UJ543" i="1" s="1"/>
  <c r="PC543" i="1"/>
  <c r="PE543" i="1" s="1"/>
  <c r="W543" i="1"/>
  <c r="Y543" i="1" s="1"/>
  <c r="IN543" i="1"/>
  <c r="IP543" i="1" s="1"/>
  <c r="BG543" i="1"/>
  <c r="BI543" i="1" s="1"/>
  <c r="VR542" i="1"/>
  <c r="VT542" i="1" s="1"/>
  <c r="JX541" i="1"/>
  <c r="JZ541" i="1" s="1"/>
  <c r="SX545" i="1"/>
  <c r="SZ545" i="1" s="1"/>
  <c r="FT545" i="1"/>
  <c r="FV545" i="1" s="1"/>
  <c r="AF545" i="1"/>
  <c r="AH545" i="1" s="1"/>
  <c r="PC544" i="1"/>
  <c r="PE544" i="1" s="1"/>
  <c r="UZ543" i="1"/>
  <c r="VB543" i="1" s="1"/>
  <c r="AGK542" i="1"/>
  <c r="AGM542" i="1" s="1"/>
  <c r="NS542" i="1"/>
  <c r="NU542" i="1" s="1"/>
  <c r="YL544" i="1"/>
  <c r="YN544" i="1" s="1"/>
  <c r="FK544" i="1"/>
  <c r="FM544" i="1" s="1"/>
  <c r="AFS545" i="1"/>
  <c r="AFU545" i="1" s="1"/>
  <c r="IN544" i="1"/>
  <c r="IP544" i="1" s="1"/>
  <c r="BG544" i="1"/>
  <c r="BI544" i="1" s="1"/>
  <c r="VR543" i="1"/>
  <c r="VT543" i="1" s="1"/>
  <c r="BY543" i="1"/>
  <c r="CA543" i="1" s="1"/>
  <c r="MI544" i="1"/>
  <c r="MK544" i="1" s="1"/>
  <c r="AO541" i="1"/>
  <c r="AQ541" i="1" s="1"/>
  <c r="CH539" i="1"/>
  <c r="CJ539" i="1" s="1"/>
  <c r="AX538" i="1"/>
  <c r="AZ538" i="1" s="1"/>
  <c r="EJ537" i="1"/>
  <c r="EL537" i="1" s="1"/>
  <c r="LZ538" i="1"/>
  <c r="MB538" i="1" s="1"/>
  <c r="N535" i="1"/>
  <c r="P535" i="1" s="1"/>
  <c r="SO535" i="1"/>
  <c r="SQ535" i="1" s="1"/>
  <c r="AF539" i="1"/>
  <c r="AH539" i="1" s="1"/>
  <c r="AGT535" i="1"/>
  <c r="AGV535" i="1" s="1"/>
  <c r="SX543" i="1"/>
  <c r="SZ543" i="1" s="1"/>
  <c r="QD543" i="1"/>
  <c r="QF543" i="1" s="1"/>
  <c r="FK543" i="1"/>
  <c r="FM543" i="1" s="1"/>
  <c r="DI542" i="1"/>
  <c r="DK542" i="1" s="1"/>
  <c r="CH545" i="1"/>
  <c r="CJ545" i="1" s="1"/>
  <c r="BY542" i="1"/>
  <c r="CA542" i="1" s="1"/>
  <c r="AFS544" i="1"/>
  <c r="AFU544" i="1" s="1"/>
  <c r="RW544" i="1"/>
  <c r="RY544" i="1" s="1"/>
  <c r="AO542" i="1"/>
  <c r="AQ542" i="1" s="1"/>
  <c r="SO544" i="1"/>
  <c r="SQ544" i="1" s="1"/>
  <c r="EJ545" i="1"/>
  <c r="EL545" i="1" s="1"/>
  <c r="QV544" i="1"/>
  <c r="QX544" i="1" s="1"/>
  <c r="VR538" i="1"/>
  <c r="VT538" i="1" s="1"/>
  <c r="SO537" i="1"/>
  <c r="SQ537" i="1" s="1"/>
  <c r="BY535" i="1"/>
  <c r="CA535" i="1" s="1"/>
  <c r="PL539" i="1"/>
  <c r="PN539" i="1" s="1"/>
  <c r="AF538" i="1"/>
  <c r="AH538" i="1" s="1"/>
  <c r="E537" i="1"/>
  <c r="G537" i="1" s="1"/>
  <c r="AGK539" i="1"/>
  <c r="AGM539" i="1" s="1"/>
  <c r="UZ538" i="1"/>
  <c r="VB538" i="1" s="1"/>
  <c r="PC538" i="1"/>
  <c r="PE538" i="1" s="1"/>
  <c r="W538" i="1"/>
  <c r="Y538" i="1" s="1"/>
  <c r="NA536" i="1"/>
  <c r="NC536" i="1" s="1"/>
  <c r="FT536" i="1"/>
  <c r="FV536" i="1" s="1"/>
  <c r="UH535" i="1"/>
  <c r="UJ535" i="1" s="1"/>
  <c r="IN539" i="1"/>
  <c r="IP539" i="1" s="1"/>
  <c r="CZ537" i="1"/>
  <c r="DB537" i="1" s="1"/>
  <c r="BG536" i="1"/>
  <c r="BI536" i="1" s="1"/>
  <c r="XT542" i="1"/>
  <c r="XV542" i="1" s="1"/>
  <c r="KY545" i="1"/>
  <c r="LA545" i="1" s="1"/>
  <c r="DI545" i="1"/>
  <c r="DK545" i="1" s="1"/>
  <c r="QV542" i="1"/>
  <c r="QX542" i="1" s="1"/>
  <c r="XT541" i="1"/>
  <c r="XV541" i="1" s="1"/>
  <c r="PU541" i="1"/>
  <c r="PW541" i="1" s="1"/>
  <c r="PC541" i="1"/>
  <c r="PE541" i="1" s="1"/>
  <c r="NA541" i="1"/>
  <c r="NC541" i="1" s="1"/>
  <c r="NJ542" i="1"/>
  <c r="NL542" i="1" s="1"/>
  <c r="FT542" i="1"/>
  <c r="FV542" i="1" s="1"/>
  <c r="VR541" i="1"/>
  <c r="VT541" i="1" s="1"/>
  <c r="UZ541" i="1"/>
  <c r="VB541" i="1" s="1"/>
  <c r="SO541" i="1"/>
  <c r="SQ541" i="1" s="1"/>
  <c r="JO541" i="1"/>
  <c r="JQ541" i="1" s="1"/>
  <c r="IN541" i="1"/>
  <c r="IP541" i="1" s="1"/>
  <c r="CH541" i="1"/>
  <c r="CJ541" i="1" s="1"/>
  <c r="BP541" i="1"/>
  <c r="BR541" i="1" s="1"/>
  <c r="AX541" i="1"/>
  <c r="AZ541" i="1" s="1"/>
  <c r="AF541" i="1"/>
  <c r="AH541" i="1" s="1"/>
  <c r="N541" i="1"/>
  <c r="P541" i="1" s="1"/>
  <c r="GL545" i="1"/>
  <c r="GN545" i="1" s="1"/>
  <c r="PL541" i="1"/>
  <c r="PN541" i="1" s="1"/>
  <c r="FK541" i="1"/>
  <c r="FM541" i="1" s="1"/>
  <c r="CZ541" i="1"/>
  <c r="DB541" i="1" s="1"/>
  <c r="SX541" i="1"/>
  <c r="SZ541" i="1" s="1"/>
  <c r="EJ541" i="1"/>
  <c r="EL541" i="1" s="1"/>
  <c r="BY541" i="1"/>
  <c r="CA541" i="1" s="1"/>
  <c r="BG541" i="1"/>
  <c r="BI541" i="1" s="1"/>
  <c r="W541" i="1"/>
  <c r="Y541" i="1" s="1"/>
  <c r="E541" i="1"/>
  <c r="G541" i="1" s="1"/>
  <c r="AO543" i="1"/>
  <c r="AQ543" i="1" s="1"/>
  <c r="LZ542" i="1"/>
  <c r="MB542" i="1" s="1"/>
  <c r="BY545" i="1"/>
  <c r="CA545" i="1" s="1"/>
  <c r="TP543" i="1"/>
  <c r="TR543" i="1" s="1"/>
  <c r="UH537" i="1"/>
  <c r="UJ537" i="1" s="1"/>
  <c r="JF533" i="1"/>
  <c r="JH533" i="1" s="1"/>
  <c r="KG532" i="1"/>
  <c r="KI532" i="1" s="1"/>
  <c r="OK541" i="1"/>
  <c r="OM541" i="1" s="1"/>
  <c r="SF538" i="1"/>
  <c r="SH538" i="1" s="1"/>
  <c r="UH536" i="1"/>
  <c r="UJ536" i="1" s="1"/>
  <c r="AHC514" i="1"/>
  <c r="AHE514" i="1" s="1"/>
  <c r="SF545" i="1"/>
  <c r="SH545" i="1" s="1"/>
  <c r="TP545" i="1"/>
  <c r="TR545" i="1" s="1"/>
  <c r="RW542" i="1"/>
  <c r="RY542" i="1" s="1"/>
  <c r="HV532" i="1"/>
  <c r="HX532" i="1" s="1"/>
  <c r="TP538" i="1"/>
  <c r="TR538" i="1" s="1"/>
  <c r="MR538" i="1"/>
  <c r="MT538" i="1" s="1"/>
  <c r="SF542" i="1"/>
  <c r="SH542" i="1" s="1"/>
  <c r="LZ545" i="1"/>
  <c r="MB545" i="1" s="1"/>
  <c r="AGT543" i="1"/>
  <c r="AGV543" i="1" s="1"/>
  <c r="WS542" i="1"/>
  <c r="WU542" i="1" s="1"/>
  <c r="AO545" i="1"/>
  <c r="AQ545" i="1" s="1"/>
  <c r="W537" i="1"/>
  <c r="Y537" i="1" s="1"/>
  <c r="XT539" i="1"/>
  <c r="XV539" i="1" s="1"/>
  <c r="NJ535" i="1"/>
  <c r="NL535" i="1" s="1"/>
  <c r="ADQ537" i="1"/>
  <c r="ADS537" i="1" s="1"/>
  <c r="FT538" i="1"/>
  <c r="FV538" i="1" s="1"/>
  <c r="SO538" i="1"/>
  <c r="SQ538" i="1" s="1"/>
  <c r="FT544" i="1"/>
  <c r="FV544" i="1" s="1"/>
  <c r="N544" i="1"/>
  <c r="P544" i="1" s="1"/>
  <c r="AF544" i="1"/>
  <c r="AH544" i="1" s="1"/>
  <c r="OK539" i="1"/>
  <c r="OM539" i="1" s="1"/>
  <c r="BY539" i="1"/>
  <c r="CA539" i="1" s="1"/>
  <c r="PC539" i="1"/>
  <c r="PE539" i="1" s="1"/>
  <c r="AFJ517" i="1"/>
  <c r="AFL517" i="1" s="1"/>
  <c r="NJ538" i="1"/>
  <c r="NL538" i="1" s="1"/>
  <c r="GL541" i="1"/>
  <c r="GN541" i="1" s="1"/>
  <c r="AGK545" i="1"/>
  <c r="AGM545" i="1" s="1"/>
  <c r="VR545" i="1"/>
  <c r="VT545" i="1" s="1"/>
  <c r="BY544" i="1"/>
  <c r="CA544" i="1" s="1"/>
  <c r="CZ543" i="1"/>
  <c r="DB543" i="1" s="1"/>
  <c r="JO543" i="1"/>
  <c r="JQ543" i="1" s="1"/>
  <c r="UZ545" i="1"/>
  <c r="VB545" i="1" s="1"/>
  <c r="AFS543" i="1"/>
  <c r="AFU543" i="1" s="1"/>
  <c r="N539" i="1"/>
  <c r="P539" i="1" s="1"/>
  <c r="NA537" i="1"/>
  <c r="NC537" i="1" s="1"/>
  <c r="OK537" i="1"/>
  <c r="OM537" i="1" s="1"/>
  <c r="AO539" i="1"/>
  <c r="AQ539" i="1" s="1"/>
  <c r="CZ536" i="1"/>
  <c r="DB536" i="1" s="1"/>
  <c r="XT537" i="1"/>
  <c r="XV537" i="1" s="1"/>
  <c r="NJ537" i="1"/>
  <c r="NL537" i="1" s="1"/>
  <c r="W535" i="1"/>
  <c r="Y535" i="1" s="1"/>
  <c r="FK539" i="1"/>
  <c r="FM539" i="1" s="1"/>
  <c r="FK545" i="1"/>
  <c r="FM545" i="1" s="1"/>
  <c r="AHC544" i="1"/>
  <c r="AHE544" i="1" s="1"/>
  <c r="MR545" i="1"/>
  <c r="MT545" i="1" s="1"/>
  <c r="JX521" i="1"/>
  <c r="JZ521" i="1" s="1"/>
  <c r="MR533" i="1"/>
  <c r="MT533" i="1" s="1"/>
  <c r="AFA530" i="1"/>
  <c r="AFC530" i="1" s="1"/>
  <c r="AHC533" i="1"/>
  <c r="AHE533" i="1" s="1"/>
  <c r="AX532" i="1"/>
  <c r="AZ532" i="1" s="1"/>
  <c r="SF532" i="1"/>
  <c r="SH532" i="1" s="1"/>
  <c r="SO533" i="1"/>
  <c r="SQ533" i="1" s="1"/>
  <c r="AHC529" i="1"/>
  <c r="AHE529" i="1" s="1"/>
  <c r="XT529" i="1"/>
  <c r="XV529" i="1" s="1"/>
  <c r="NJ529" i="1"/>
  <c r="NL529" i="1" s="1"/>
  <c r="JO533" i="1"/>
  <c r="JQ533" i="1" s="1"/>
  <c r="AHC531" i="1"/>
  <c r="AHE531" i="1" s="1"/>
  <c r="AFS533" i="1"/>
  <c r="AFU533" i="1" s="1"/>
  <c r="TP532" i="1"/>
  <c r="TR532" i="1" s="1"/>
  <c r="FK530" i="1"/>
  <c r="FM530" i="1" s="1"/>
  <c r="ADQ513" i="1"/>
  <c r="ADS513" i="1" s="1"/>
  <c r="JO513" i="1"/>
  <c r="JQ513" i="1" s="1"/>
  <c r="BG515" i="1"/>
  <c r="BI515" i="1" s="1"/>
  <c r="LQ515" i="1"/>
  <c r="LS515" i="1" s="1"/>
  <c r="UH512" i="1"/>
  <c r="UJ512" i="1" s="1"/>
  <c r="AO513" i="1"/>
  <c r="AQ513" i="1" s="1"/>
  <c r="AFA521" i="1"/>
  <c r="AFC521" i="1" s="1"/>
  <c r="JF527" i="1"/>
  <c r="JH527" i="1" s="1"/>
  <c r="CQ518" i="1"/>
  <c r="CS518" i="1" s="1"/>
  <c r="SF521" i="1"/>
  <c r="SH521" i="1" s="1"/>
  <c r="MR517" i="1"/>
  <c r="MT517" i="1" s="1"/>
  <c r="UH517" i="1"/>
  <c r="UJ517" i="1" s="1"/>
  <c r="AHC517" i="1"/>
  <c r="AHE517" i="1" s="1"/>
  <c r="UH521" i="1"/>
  <c r="UJ521" i="1" s="1"/>
  <c r="KG527" i="1"/>
  <c r="KI527" i="1" s="1"/>
  <c r="LZ524" i="1"/>
  <c r="MB524" i="1" s="1"/>
  <c r="SF520" i="1"/>
  <c r="SH520" i="1" s="1"/>
  <c r="AGB517" i="1"/>
  <c r="AGD517" i="1" s="1"/>
  <c r="RW503" i="1"/>
  <c r="RY503" i="1" s="1"/>
  <c r="AFS538" i="1"/>
  <c r="AFU538" i="1" s="1"/>
  <c r="LH539" i="1"/>
  <c r="LJ539" i="1" s="1"/>
  <c r="IW535" i="1"/>
  <c r="IY535" i="1" s="1"/>
  <c r="P543" i="1"/>
  <c r="EJ542" i="1"/>
  <c r="EL542" i="1" s="1"/>
  <c r="IW549" i="1"/>
  <c r="IY549" i="1" s="1"/>
  <c r="XT548" i="1"/>
  <c r="XV548" i="1" s="1"/>
  <c r="KG539" i="1"/>
  <c r="KI539" i="1" s="1"/>
  <c r="AFA536" i="1"/>
  <c r="AFC536" i="1" s="1"/>
  <c r="XT526" i="1"/>
  <c r="XV526" i="1" s="1"/>
  <c r="AGB524" i="1"/>
  <c r="AGD524" i="1" s="1"/>
  <c r="AGT539" i="1"/>
  <c r="AGV539" i="1" s="1"/>
  <c r="PU539" i="1"/>
  <c r="PW539" i="1" s="1"/>
  <c r="QD538" i="1"/>
  <c r="QF538" i="1" s="1"/>
  <c r="CZ539" i="1"/>
  <c r="DB539" i="1" s="1"/>
  <c r="RW538" i="1"/>
  <c r="RY538" i="1" s="1"/>
  <c r="UH539" i="1"/>
  <c r="UJ539" i="1" s="1"/>
  <c r="JX538" i="1"/>
  <c r="JZ538" i="1" s="1"/>
  <c r="PL536" i="1"/>
  <c r="PN536" i="1" s="1"/>
  <c r="LQ536" i="1"/>
  <c r="LS536" i="1" s="1"/>
  <c r="BP535" i="1"/>
  <c r="BR535" i="1" s="1"/>
  <c r="VR537" i="1"/>
  <c r="VT537" i="1" s="1"/>
  <c r="MI537" i="1"/>
  <c r="MK537" i="1" s="1"/>
  <c r="ES537" i="1"/>
  <c r="EU537" i="1" s="1"/>
  <c r="AX537" i="1"/>
  <c r="AZ537" i="1" s="1"/>
  <c r="AFS536" i="1"/>
  <c r="AFU536" i="1" s="1"/>
  <c r="KG535" i="1"/>
  <c r="KI535" i="1" s="1"/>
  <c r="NA538" i="1"/>
  <c r="NC538" i="1" s="1"/>
  <c r="WS537" i="1"/>
  <c r="WU537" i="1" s="1"/>
  <c r="PC537" i="1"/>
  <c r="PE537" i="1" s="1"/>
  <c r="UZ537" i="1"/>
  <c r="VB537" i="1" s="1"/>
  <c r="KY537" i="1"/>
  <c r="LA537" i="1" s="1"/>
  <c r="DI536" i="1"/>
  <c r="DK536" i="1" s="1"/>
  <c r="LZ507" i="1"/>
  <c r="MB507" i="1" s="1"/>
  <c r="AHC506" i="1"/>
  <c r="AHE506" i="1" s="1"/>
  <c r="EJ509" i="1"/>
  <c r="EL509" i="1" s="1"/>
  <c r="CZ509" i="1"/>
  <c r="DB509" i="1" s="1"/>
  <c r="AGB509" i="1"/>
  <c r="AGD509" i="1" s="1"/>
  <c r="MI509" i="1"/>
  <c r="MK509" i="1" s="1"/>
  <c r="TP509" i="1"/>
  <c r="TR509" i="1" s="1"/>
  <c r="ES508" i="1"/>
  <c r="EU508" i="1" s="1"/>
  <c r="VR507" i="1"/>
  <c r="VT507" i="1" s="1"/>
  <c r="HV507" i="1"/>
  <c r="HX507" i="1" s="1"/>
  <c r="AX506" i="1"/>
  <c r="AZ506" i="1" s="1"/>
  <c r="NS505" i="1"/>
  <c r="NU505" i="1" s="1"/>
  <c r="W508" i="1"/>
  <c r="Y508" i="1" s="1"/>
  <c r="UH507" i="1"/>
  <c r="UJ507" i="1" s="1"/>
  <c r="QD507" i="1"/>
  <c r="QF507" i="1" s="1"/>
  <c r="CH507" i="1"/>
  <c r="CJ507" i="1" s="1"/>
  <c r="KY506" i="1"/>
  <c r="LA506" i="1" s="1"/>
  <c r="JO506" i="1"/>
  <c r="JQ506" i="1" s="1"/>
  <c r="YL505" i="1"/>
  <c r="YN505" i="1" s="1"/>
  <c r="AGK508" i="1"/>
  <c r="AGM508" i="1" s="1"/>
  <c r="SX507" i="1"/>
  <c r="SZ507" i="1" s="1"/>
  <c r="JX507" i="1"/>
  <c r="JZ507" i="1" s="1"/>
  <c r="PU506" i="1"/>
  <c r="PW506" i="1" s="1"/>
  <c r="DI506" i="1"/>
  <c r="DK506" i="1" s="1"/>
  <c r="WS505" i="1"/>
  <c r="WU505" i="1" s="1"/>
  <c r="PC508" i="1"/>
  <c r="PE508" i="1" s="1"/>
  <c r="JF508" i="1"/>
  <c r="JH508" i="1" s="1"/>
  <c r="UZ507" i="1"/>
  <c r="VB507" i="1" s="1"/>
  <c r="RW507" i="1"/>
  <c r="RY507" i="1" s="1"/>
  <c r="NA507" i="1"/>
  <c r="NC507" i="1" s="1"/>
  <c r="BP507" i="1"/>
  <c r="BR507" i="1" s="1"/>
  <c r="PL506" i="1"/>
  <c r="PN506" i="1" s="1"/>
  <c r="LZ506" i="1"/>
  <c r="MB506" i="1" s="1"/>
  <c r="LH506" i="1"/>
  <c r="LJ506" i="1" s="1"/>
  <c r="IN503" i="1"/>
  <c r="IP503" i="1" s="1"/>
  <c r="FK499" i="1"/>
  <c r="FM499" i="1" s="1"/>
  <c r="SF503" i="1"/>
  <c r="SH503" i="1" s="1"/>
  <c r="ADQ500" i="1"/>
  <c r="ADS500" i="1" s="1"/>
  <c r="GL509" i="1"/>
  <c r="GN509" i="1" s="1"/>
  <c r="TP508" i="1"/>
  <c r="TR508" i="1" s="1"/>
  <c r="FT508" i="1"/>
  <c r="FV508" i="1" s="1"/>
  <c r="SO521" i="1"/>
  <c r="SQ521" i="1" s="1"/>
  <c r="YL519" i="1"/>
  <c r="YN519" i="1" s="1"/>
  <c r="SF485" i="1"/>
  <c r="SH485" i="1" s="1"/>
  <c r="AHC484" i="1"/>
  <c r="AHE484" i="1" s="1"/>
  <c r="AGT485" i="1"/>
  <c r="AGV485" i="1" s="1"/>
  <c r="MR485" i="1"/>
  <c r="MT485" i="1" s="1"/>
  <c r="IW485" i="1"/>
  <c r="IY485" i="1" s="1"/>
  <c r="HV485" i="1"/>
  <c r="HX485" i="1" s="1"/>
  <c r="SO485" i="1"/>
  <c r="SQ485" i="1" s="1"/>
  <c r="WS481" i="1"/>
  <c r="WU481" i="1" s="1"/>
  <c r="YL485" i="1"/>
  <c r="YN485" i="1" s="1"/>
  <c r="NA485" i="1"/>
  <c r="NC485" i="1" s="1"/>
  <c r="JF484" i="1"/>
  <c r="JH484" i="1" s="1"/>
  <c r="AFA482" i="1"/>
  <c r="AFC482" i="1" s="1"/>
  <c r="JX539" i="1"/>
  <c r="JZ539" i="1" s="1"/>
  <c r="SX538" i="1"/>
  <c r="SZ538" i="1" s="1"/>
  <c r="NS538" i="1"/>
  <c r="NU538" i="1" s="1"/>
  <c r="IW539" i="1"/>
  <c r="IY539" i="1" s="1"/>
  <c r="ADQ539" i="1"/>
  <c r="ADS539" i="1" s="1"/>
  <c r="JF537" i="1"/>
  <c r="JH537" i="1" s="1"/>
  <c r="YL536" i="1"/>
  <c r="YN536" i="1" s="1"/>
  <c r="QV536" i="1"/>
  <c r="QX536" i="1" s="1"/>
  <c r="AGB527" i="1"/>
  <c r="AGD527" i="1" s="1"/>
  <c r="KG526" i="1"/>
  <c r="KI526" i="1" s="1"/>
  <c r="CZ517" i="1"/>
  <c r="DB517" i="1" s="1"/>
  <c r="NA518" i="1"/>
  <c r="NC518" i="1" s="1"/>
  <c r="LQ497" i="1"/>
  <c r="LS497" i="1" s="1"/>
  <c r="IW497" i="1"/>
  <c r="IY497" i="1" s="1"/>
  <c r="AGK496" i="1"/>
  <c r="AGM496" i="1" s="1"/>
  <c r="PL495" i="1"/>
  <c r="PN495" i="1" s="1"/>
  <c r="QD494" i="1"/>
  <c r="QF494" i="1" s="1"/>
  <c r="KY494" i="1"/>
  <c r="LA494" i="1" s="1"/>
  <c r="AGB496" i="1"/>
  <c r="AGD496" i="1" s="1"/>
  <c r="AFJ494" i="1"/>
  <c r="AFL494" i="1" s="1"/>
  <c r="AO551" i="1"/>
  <c r="AQ551" i="1" s="1"/>
  <c r="BG548" i="1"/>
  <c r="BI548" i="1" s="1"/>
  <c r="AHC526" i="1"/>
  <c r="AHE526" i="1" s="1"/>
  <c r="AHC525" i="1"/>
  <c r="AHE525" i="1" s="1"/>
  <c r="TP525" i="1"/>
  <c r="TR525" i="1" s="1"/>
  <c r="UH524" i="1"/>
  <c r="UJ524" i="1" s="1"/>
  <c r="AHC521" i="1"/>
  <c r="AHE521" i="1" s="1"/>
  <c r="XT519" i="1"/>
  <c r="XV519" i="1" s="1"/>
  <c r="NJ517" i="1"/>
  <c r="NL517" i="1" s="1"/>
  <c r="IW517" i="1"/>
  <c r="IY517" i="1" s="1"/>
  <c r="YL532" i="1"/>
  <c r="YN532" i="1" s="1"/>
  <c r="AFS532" i="1"/>
  <c r="AFU532" i="1" s="1"/>
  <c r="WS532" i="1"/>
  <c r="WU532" i="1" s="1"/>
  <c r="FK485" i="1"/>
  <c r="FM485" i="1" s="1"/>
  <c r="W485" i="1"/>
  <c r="Y485" i="1" s="1"/>
  <c r="ADQ484" i="1"/>
  <c r="ADS484" i="1" s="1"/>
  <c r="CZ484" i="1"/>
  <c r="DB484" i="1" s="1"/>
  <c r="KG482" i="1"/>
  <c r="KI482" i="1" s="1"/>
  <c r="JO482" i="1"/>
  <c r="JQ482" i="1" s="1"/>
  <c r="IW482" i="1"/>
  <c r="IY482" i="1" s="1"/>
  <c r="HV482" i="1"/>
  <c r="HX482" i="1" s="1"/>
  <c r="LH485" i="1"/>
  <c r="LJ485" i="1" s="1"/>
  <c r="SO483" i="1"/>
  <c r="SQ483" i="1" s="1"/>
  <c r="RW483" i="1"/>
  <c r="RY483" i="1" s="1"/>
  <c r="IN483" i="1"/>
  <c r="IP483" i="1" s="1"/>
  <c r="AFJ482" i="1"/>
  <c r="AFL482" i="1" s="1"/>
  <c r="PL482" i="1"/>
  <c r="PN482" i="1" s="1"/>
  <c r="NS482" i="1"/>
  <c r="NU482" i="1" s="1"/>
  <c r="MI482" i="1"/>
  <c r="MK482" i="1" s="1"/>
  <c r="GL482" i="1"/>
  <c r="GN482" i="1" s="1"/>
  <c r="CH482" i="1"/>
  <c r="CJ482" i="1" s="1"/>
  <c r="AX482" i="1"/>
  <c r="AZ482" i="1" s="1"/>
  <c r="AGB481" i="1"/>
  <c r="AGD481" i="1" s="1"/>
  <c r="TP481" i="1"/>
  <c r="TR481" i="1" s="1"/>
  <c r="LZ481" i="1"/>
  <c r="MB481" i="1" s="1"/>
  <c r="VR483" i="1"/>
  <c r="VT483" i="1" s="1"/>
  <c r="UH483" i="1"/>
  <c r="UJ483" i="1" s="1"/>
  <c r="QD483" i="1"/>
  <c r="QF483" i="1" s="1"/>
  <c r="KY483" i="1"/>
  <c r="LA483" i="1" s="1"/>
  <c r="JX482" i="1"/>
  <c r="JZ482" i="1" s="1"/>
  <c r="ES482" i="1"/>
  <c r="EU482" i="1" s="1"/>
  <c r="BY482" i="1"/>
  <c r="CA482" i="1" s="1"/>
  <c r="AO482" i="1"/>
  <c r="AQ482" i="1" s="1"/>
  <c r="E482" i="1"/>
  <c r="G482" i="1" s="1"/>
  <c r="QV481" i="1"/>
  <c r="QX481" i="1" s="1"/>
  <c r="NJ484" i="1"/>
  <c r="NL484" i="1" s="1"/>
  <c r="WS483" i="1"/>
  <c r="WU483" i="1" s="1"/>
  <c r="SX483" i="1"/>
  <c r="SZ483" i="1" s="1"/>
  <c r="PU483" i="1"/>
  <c r="PW483" i="1" s="1"/>
  <c r="JF483" i="1"/>
  <c r="JH483" i="1" s="1"/>
  <c r="DI483" i="1"/>
  <c r="DK483" i="1" s="1"/>
  <c r="CQ483" i="1"/>
  <c r="CS483" i="1" s="1"/>
  <c r="BG483" i="1"/>
  <c r="BI483" i="1" s="1"/>
  <c r="AGK482" i="1"/>
  <c r="AGM482" i="1" s="1"/>
  <c r="UZ482" i="1"/>
  <c r="VB482" i="1" s="1"/>
  <c r="PC482" i="1"/>
  <c r="PE482" i="1" s="1"/>
  <c r="FT482" i="1"/>
  <c r="FV482" i="1" s="1"/>
  <c r="BP482" i="1"/>
  <c r="BR482" i="1" s="1"/>
  <c r="AF482" i="1"/>
  <c r="AH482" i="1" s="1"/>
  <c r="AFS481" i="1"/>
  <c r="AFU481" i="1" s="1"/>
  <c r="LQ481" i="1"/>
  <c r="LS481" i="1" s="1"/>
  <c r="CQ509" i="1"/>
  <c r="CS509" i="1" s="1"/>
  <c r="UZ509" i="1"/>
  <c r="VB509" i="1" s="1"/>
  <c r="FK505" i="1"/>
  <c r="FM505" i="1" s="1"/>
  <c r="AGT508" i="1"/>
  <c r="AGV508" i="1" s="1"/>
  <c r="VR508" i="1"/>
  <c r="VT508" i="1" s="1"/>
  <c r="SF508" i="1"/>
  <c r="SH508" i="1" s="1"/>
  <c r="JO508" i="1"/>
  <c r="JQ508" i="1" s="1"/>
  <c r="AGK507" i="1"/>
  <c r="AGM507" i="1" s="1"/>
  <c r="AHC507" i="1"/>
  <c r="AHE507" i="1" s="1"/>
  <c r="ADQ505" i="1"/>
  <c r="ADS505" i="1" s="1"/>
  <c r="NS515" i="1"/>
  <c r="NU515" i="1" s="1"/>
  <c r="JO515" i="1"/>
  <c r="JQ515" i="1" s="1"/>
  <c r="TP514" i="1"/>
  <c r="TR514" i="1" s="1"/>
  <c r="IW514" i="1"/>
  <c r="IY514" i="1" s="1"/>
  <c r="AGT514" i="1"/>
  <c r="AGV514" i="1" s="1"/>
  <c r="LH512" i="1"/>
  <c r="LJ512" i="1" s="1"/>
  <c r="JF511" i="1"/>
  <c r="JH511" i="1" s="1"/>
  <c r="FT513" i="1"/>
  <c r="FV513" i="1" s="1"/>
  <c r="AGB531" i="1"/>
  <c r="AGD531" i="1" s="1"/>
  <c r="LH531" i="1"/>
  <c r="LJ531" i="1" s="1"/>
  <c r="KG533" i="1"/>
  <c r="KI533" i="1" s="1"/>
  <c r="LZ530" i="1"/>
  <c r="MB530" i="1" s="1"/>
  <c r="BP550" i="1"/>
  <c r="BR550" i="1" s="1"/>
  <c r="CQ549" i="1"/>
  <c r="CS549" i="1" s="1"/>
  <c r="UZ548" i="1"/>
  <c r="VB548" i="1" s="1"/>
  <c r="PC533" i="1"/>
  <c r="PE533" i="1" s="1"/>
  <c r="FT533" i="1"/>
  <c r="FV533" i="1" s="1"/>
  <c r="N533" i="1"/>
  <c r="P533" i="1" s="1"/>
  <c r="CZ531" i="1"/>
  <c r="DB531" i="1" s="1"/>
  <c r="NA531" i="1"/>
  <c r="NC531" i="1" s="1"/>
  <c r="MI533" i="1"/>
  <c r="MK533" i="1" s="1"/>
  <c r="E533" i="1"/>
  <c r="G533" i="1" s="1"/>
  <c r="IN532" i="1"/>
  <c r="IP532" i="1" s="1"/>
  <c r="W532" i="1"/>
  <c r="Y532" i="1" s="1"/>
  <c r="AO530" i="1"/>
  <c r="AQ530" i="1" s="1"/>
  <c r="LQ530" i="1"/>
  <c r="LS530" i="1" s="1"/>
  <c r="PU515" i="1"/>
  <c r="PW515" i="1" s="1"/>
  <c r="LQ513" i="1"/>
  <c r="LS513" i="1" s="1"/>
  <c r="AFA512" i="1"/>
  <c r="AFC512" i="1" s="1"/>
  <c r="SF512" i="1"/>
  <c r="SH512" i="1" s="1"/>
  <c r="JF512" i="1"/>
  <c r="JH512" i="1" s="1"/>
  <c r="JX515" i="1"/>
  <c r="JZ515" i="1" s="1"/>
  <c r="CH515" i="1"/>
  <c r="CJ515" i="1" s="1"/>
  <c r="AO515" i="1"/>
  <c r="AQ515" i="1" s="1"/>
  <c r="ADQ514" i="1"/>
  <c r="ADS514" i="1" s="1"/>
  <c r="YL512" i="1"/>
  <c r="YN512" i="1" s="1"/>
  <c r="MR511" i="1"/>
  <c r="MT511" i="1" s="1"/>
  <c r="BY515" i="1"/>
  <c r="CA515" i="1" s="1"/>
  <c r="PC514" i="1"/>
  <c r="PE514" i="1" s="1"/>
  <c r="AF513" i="1"/>
  <c r="AH513" i="1" s="1"/>
  <c r="AX503" i="1"/>
  <c r="AZ503" i="1" s="1"/>
  <c r="MI502" i="1"/>
  <c r="MK502" i="1" s="1"/>
  <c r="AGK501" i="1"/>
  <c r="AGM501" i="1" s="1"/>
  <c r="LZ502" i="1"/>
  <c r="MB502" i="1" s="1"/>
  <c r="KY544" i="1"/>
  <c r="LA544" i="1" s="1"/>
  <c r="AX545" i="1"/>
  <c r="AZ545" i="1" s="1"/>
  <c r="JO544" i="1"/>
  <c r="JQ544" i="1" s="1"/>
  <c r="AF542" i="1"/>
  <c r="AH542" i="1" s="1"/>
  <c r="MI541" i="1"/>
  <c r="MK541" i="1" s="1"/>
  <c r="AGK495" i="1"/>
  <c r="AGM495" i="1" s="1"/>
  <c r="MR494" i="1"/>
  <c r="MT494" i="1" s="1"/>
  <c r="XT493" i="1"/>
  <c r="XV493" i="1" s="1"/>
  <c r="NJ493" i="1"/>
  <c r="NL493" i="1" s="1"/>
  <c r="RW533" i="1"/>
  <c r="RY533" i="1" s="1"/>
  <c r="VR531" i="1"/>
  <c r="VT531" i="1" s="1"/>
  <c r="AX530" i="1"/>
  <c r="AZ530" i="1" s="1"/>
  <c r="FK495" i="1"/>
  <c r="FM495" i="1" s="1"/>
  <c r="AGT493" i="1"/>
  <c r="AGV493" i="1" s="1"/>
  <c r="KG493" i="1"/>
  <c r="KI493" i="1" s="1"/>
  <c r="W497" i="1"/>
  <c r="Y497" i="1" s="1"/>
  <c r="NS495" i="1"/>
  <c r="NU495" i="1" s="1"/>
  <c r="OK494" i="1"/>
  <c r="OM494" i="1" s="1"/>
  <c r="AHC496" i="1"/>
  <c r="AHE496" i="1" s="1"/>
  <c r="TP495" i="1"/>
  <c r="TR495" i="1" s="1"/>
  <c r="XT494" i="1"/>
  <c r="XV494" i="1" s="1"/>
  <c r="JO509" i="1"/>
  <c r="JQ509" i="1" s="1"/>
  <c r="AFJ509" i="1"/>
  <c r="AFL509" i="1" s="1"/>
  <c r="KG507" i="1"/>
  <c r="KI507" i="1" s="1"/>
  <c r="LZ505" i="1"/>
  <c r="MB505" i="1" s="1"/>
  <c r="XT505" i="1"/>
  <c r="XV505" i="1" s="1"/>
  <c r="NJ508" i="1"/>
  <c r="NL508" i="1" s="1"/>
  <c r="AGB508" i="1"/>
  <c r="AGD508" i="1" s="1"/>
  <c r="LH508" i="1"/>
  <c r="LJ508" i="1" s="1"/>
  <c r="MR505" i="1"/>
  <c r="MT505" i="1" s="1"/>
  <c r="FT549" i="1"/>
  <c r="FV549" i="1" s="1"/>
  <c r="GL547" i="1"/>
  <c r="GN547" i="1" s="1"/>
  <c r="CZ533" i="1"/>
  <c r="DB533" i="1" s="1"/>
  <c r="CH533" i="1"/>
  <c r="CJ533" i="1" s="1"/>
  <c r="AX533" i="1"/>
  <c r="AZ533" i="1" s="1"/>
  <c r="AGT532" i="1"/>
  <c r="AGV532" i="1" s="1"/>
  <c r="UZ532" i="1"/>
  <c r="VB532" i="1" s="1"/>
  <c r="NA533" i="1"/>
  <c r="NC533" i="1" s="1"/>
  <c r="AFS515" i="1"/>
  <c r="AFU515" i="1" s="1"/>
  <c r="QV515" i="1"/>
  <c r="QX515" i="1" s="1"/>
  <c r="AGB514" i="1"/>
  <c r="AGD514" i="1" s="1"/>
  <c r="NS514" i="1"/>
  <c r="NU514" i="1" s="1"/>
  <c r="CH514" i="1"/>
  <c r="CJ514" i="1" s="1"/>
  <c r="MI512" i="1"/>
  <c r="MK512" i="1" s="1"/>
  <c r="IN512" i="1"/>
  <c r="IP512" i="1" s="1"/>
  <c r="WS513" i="1"/>
  <c r="WU513" i="1" s="1"/>
  <c r="EJ513" i="1"/>
  <c r="EL513" i="1" s="1"/>
  <c r="AGK515" i="1"/>
  <c r="AGM515" i="1" s="1"/>
  <c r="AGT515" i="1"/>
  <c r="AGV515" i="1" s="1"/>
  <c r="PL515" i="1"/>
  <c r="PN515" i="1" s="1"/>
  <c r="LZ515" i="1"/>
  <c r="MB515" i="1" s="1"/>
  <c r="FT515" i="1"/>
  <c r="FV515" i="1" s="1"/>
  <c r="OK514" i="1"/>
  <c r="OM514" i="1" s="1"/>
  <c r="SO513" i="1"/>
  <c r="SQ513" i="1" s="1"/>
  <c r="TP511" i="1"/>
  <c r="TR511" i="1" s="1"/>
  <c r="AFJ521" i="1"/>
  <c r="AFL521" i="1" s="1"/>
  <c r="DI519" i="1"/>
  <c r="DK519" i="1" s="1"/>
  <c r="OK518" i="1"/>
  <c r="OM518" i="1" s="1"/>
  <c r="LQ517" i="1"/>
  <c r="LS517" i="1" s="1"/>
  <c r="W519" i="1"/>
  <c r="Y519" i="1" s="1"/>
  <c r="JX520" i="1"/>
  <c r="JZ520" i="1" s="1"/>
  <c r="AGB519" i="1"/>
  <c r="AGD519" i="1" s="1"/>
  <c r="PC519" i="1"/>
  <c r="PE519" i="1" s="1"/>
  <c r="CZ519" i="1"/>
  <c r="DB519" i="1" s="1"/>
  <c r="QD518" i="1"/>
  <c r="QF518" i="1" s="1"/>
  <c r="NA517" i="1"/>
  <c r="NC517" i="1" s="1"/>
  <c r="JX532" i="1"/>
  <c r="JZ532" i="1" s="1"/>
  <c r="JF529" i="1"/>
  <c r="JH529" i="1" s="1"/>
  <c r="AGT529" i="1"/>
  <c r="AGV529" i="1" s="1"/>
  <c r="SX529" i="1"/>
  <c r="SZ529" i="1" s="1"/>
  <c r="GL539" i="1"/>
  <c r="GN539" i="1" s="1"/>
  <c r="UH538" i="1"/>
  <c r="UJ538" i="1" s="1"/>
  <c r="DI538" i="1"/>
  <c r="DK538" i="1" s="1"/>
  <c r="AGK536" i="1"/>
  <c r="AGM536" i="1" s="1"/>
  <c r="DI539" i="1"/>
  <c r="DK539" i="1" s="1"/>
  <c r="ADQ538" i="1"/>
  <c r="ADS538" i="1" s="1"/>
  <c r="UZ539" i="1"/>
  <c r="VB539" i="1" s="1"/>
  <c r="HV539" i="1"/>
  <c r="HX539" i="1" s="1"/>
  <c r="RW539" i="1"/>
  <c r="RY539" i="1" s="1"/>
  <c r="BP539" i="1"/>
  <c r="BR539" i="1" s="1"/>
  <c r="YL539" i="1"/>
  <c r="YN539" i="1" s="1"/>
  <c r="MI539" i="1"/>
  <c r="MK539" i="1" s="1"/>
  <c r="JO539" i="1"/>
  <c r="JQ539" i="1" s="1"/>
  <c r="PU538" i="1"/>
  <c r="PW538" i="1" s="1"/>
  <c r="KY538" i="1"/>
  <c r="LA538" i="1" s="1"/>
  <c r="CH538" i="1"/>
  <c r="CJ538" i="1" s="1"/>
  <c r="BY538" i="1"/>
  <c r="CA538" i="1" s="1"/>
  <c r="AFA535" i="1"/>
  <c r="AFC535" i="1" s="1"/>
  <c r="QD535" i="1"/>
  <c r="QF535" i="1" s="1"/>
  <c r="NS535" i="1"/>
  <c r="NU535" i="1" s="1"/>
  <c r="SF537" i="1"/>
  <c r="SH537" i="1" s="1"/>
  <c r="TP536" i="1"/>
  <c r="TR536" i="1" s="1"/>
  <c r="JF536" i="1"/>
  <c r="JH536" i="1" s="1"/>
  <c r="AX535" i="1"/>
  <c r="AZ535" i="1" s="1"/>
  <c r="JX536" i="1"/>
  <c r="JZ536" i="1" s="1"/>
  <c r="SX535" i="1"/>
  <c r="SZ535" i="1" s="1"/>
  <c r="FK514" i="1"/>
  <c r="FM514" i="1" s="1"/>
  <c r="AGT511" i="1"/>
  <c r="AGV511" i="1" s="1"/>
  <c r="FT532" i="1"/>
  <c r="FV532" i="1" s="1"/>
  <c r="GL532" i="1"/>
  <c r="GN532" i="1" s="1"/>
  <c r="UZ531" i="1"/>
  <c r="VB531" i="1" s="1"/>
  <c r="SO530" i="1"/>
  <c r="SQ530" i="1" s="1"/>
  <c r="VR533" i="1"/>
  <c r="VT533" i="1" s="1"/>
  <c r="BY533" i="1"/>
  <c r="CA533" i="1" s="1"/>
  <c r="XT532" i="1"/>
  <c r="XV532" i="1" s="1"/>
  <c r="SX532" i="1"/>
  <c r="SZ532" i="1" s="1"/>
  <c r="EJ532" i="1"/>
  <c r="EL532" i="1" s="1"/>
  <c r="BP532" i="1"/>
  <c r="BR532" i="1" s="1"/>
  <c r="ADQ530" i="1"/>
  <c r="ADS530" i="1" s="1"/>
  <c r="NJ530" i="1"/>
  <c r="NL530" i="1" s="1"/>
  <c r="N529" i="1"/>
  <c r="P529" i="1" s="1"/>
  <c r="PC530" i="1"/>
  <c r="PE530" i="1" s="1"/>
  <c r="BG531" i="1"/>
  <c r="BI531" i="1" s="1"/>
  <c r="ES529" i="1"/>
  <c r="EU529" i="1" s="1"/>
  <c r="W529" i="1"/>
  <c r="Y529" i="1" s="1"/>
  <c r="AFS514" i="1"/>
  <c r="AFU514" i="1" s="1"/>
  <c r="NS512" i="1"/>
  <c r="NU512" i="1" s="1"/>
  <c r="KG515" i="1"/>
  <c r="KI515" i="1" s="1"/>
  <c r="YL511" i="1"/>
  <c r="YN511" i="1" s="1"/>
  <c r="OK515" i="1"/>
  <c r="OM515" i="1" s="1"/>
  <c r="EJ511" i="1"/>
  <c r="EL511" i="1" s="1"/>
  <c r="AHC509" i="1"/>
  <c r="AHE509" i="1" s="1"/>
  <c r="AGT505" i="1"/>
  <c r="AGV505" i="1" s="1"/>
  <c r="EJ533" i="1"/>
  <c r="EL533" i="1" s="1"/>
  <c r="TP530" i="1"/>
  <c r="TR530" i="1" s="1"/>
  <c r="MI521" i="1"/>
  <c r="MK521" i="1" s="1"/>
  <c r="SF518" i="1"/>
  <c r="SH518" i="1" s="1"/>
  <c r="ADQ521" i="1"/>
  <c r="ADS521" i="1" s="1"/>
  <c r="LQ521" i="1"/>
  <c r="LS521" i="1" s="1"/>
  <c r="CQ521" i="1"/>
  <c r="CS521" i="1" s="1"/>
  <c r="NJ526" i="1"/>
  <c r="NL526" i="1" s="1"/>
  <c r="XT523" i="1"/>
  <c r="XV523" i="1" s="1"/>
  <c r="QD524" i="1"/>
  <c r="QF524" i="1" s="1"/>
  <c r="TP539" i="1"/>
  <c r="TR539" i="1" s="1"/>
  <c r="N538" i="1"/>
  <c r="P538" i="1" s="1"/>
  <c r="EJ536" i="1"/>
  <c r="EL536" i="1" s="1"/>
  <c r="VR509" i="1"/>
  <c r="VT509" i="1" s="1"/>
  <c r="QD509" i="1"/>
  <c r="QF509" i="1" s="1"/>
  <c r="PU509" i="1"/>
  <c r="PW509" i="1" s="1"/>
  <c r="AGK506" i="1"/>
  <c r="AGM506" i="1" s="1"/>
  <c r="UH506" i="1"/>
  <c r="UJ506" i="1" s="1"/>
  <c r="E507" i="1"/>
  <c r="G507" i="1" s="1"/>
  <c r="BG506" i="1"/>
  <c r="BI506" i="1" s="1"/>
  <c r="GL505" i="1"/>
  <c r="GN505" i="1" s="1"/>
  <c r="N508" i="1"/>
  <c r="P508" i="1" s="1"/>
  <c r="HV506" i="1"/>
  <c r="HX506" i="1" s="1"/>
  <c r="RW527" i="1"/>
  <c r="RY527" i="1" s="1"/>
  <c r="PU527" i="1"/>
  <c r="PW527" i="1" s="1"/>
  <c r="NS527" i="1"/>
  <c r="NU527" i="1" s="1"/>
  <c r="KY527" i="1"/>
  <c r="LA527" i="1" s="1"/>
  <c r="SX526" i="1"/>
  <c r="SZ526" i="1" s="1"/>
  <c r="AGT524" i="1"/>
  <c r="AGV524" i="1" s="1"/>
  <c r="SF527" i="1"/>
  <c r="SH527" i="1" s="1"/>
  <c r="EJ526" i="1"/>
  <c r="EL526" i="1" s="1"/>
  <c r="N526" i="1"/>
  <c r="P526" i="1" s="1"/>
  <c r="BP527" i="1"/>
  <c r="BR527" i="1" s="1"/>
  <c r="LZ544" i="1"/>
  <c r="MB544" i="1" s="1"/>
  <c r="NJ543" i="1"/>
  <c r="NL543" i="1" s="1"/>
  <c r="QD542" i="1"/>
  <c r="QF542" i="1" s="1"/>
  <c r="AX544" i="1"/>
  <c r="AZ544" i="1" s="1"/>
  <c r="RW543" i="1"/>
  <c r="RY543" i="1" s="1"/>
  <c r="JX543" i="1"/>
  <c r="JZ543" i="1" s="1"/>
  <c r="FT543" i="1"/>
  <c r="FV543" i="1" s="1"/>
  <c r="ADQ542" i="1"/>
  <c r="ADS542" i="1" s="1"/>
  <c r="NA544" i="1"/>
  <c r="NC544" i="1" s="1"/>
  <c r="KY542" i="1"/>
  <c r="LA542" i="1" s="1"/>
  <c r="WS543" i="1"/>
  <c r="WU543" i="1" s="1"/>
  <c r="W542" i="1"/>
  <c r="Y542" i="1" s="1"/>
  <c r="BG542" i="1"/>
  <c r="BI542" i="1" s="1"/>
  <c r="PL542" i="1"/>
  <c r="PN542" i="1" s="1"/>
  <c r="AGK497" i="1"/>
  <c r="AGM497" i="1" s="1"/>
  <c r="AFA497" i="1"/>
  <c r="AFC497" i="1" s="1"/>
  <c r="QV496" i="1"/>
  <c r="QX496" i="1" s="1"/>
  <c r="LZ493" i="1"/>
  <c r="MB493" i="1" s="1"/>
  <c r="AX497" i="1"/>
  <c r="AZ497" i="1" s="1"/>
  <c r="SO495" i="1"/>
  <c r="SQ495" i="1" s="1"/>
  <c r="IN495" i="1"/>
  <c r="IP495" i="1" s="1"/>
  <c r="PU493" i="1"/>
  <c r="PW493" i="1" s="1"/>
  <c r="JX497" i="1"/>
  <c r="JZ497" i="1" s="1"/>
  <c r="E497" i="1"/>
  <c r="G497" i="1" s="1"/>
  <c r="AF495" i="1"/>
  <c r="AH495" i="1" s="1"/>
  <c r="CQ493" i="1"/>
  <c r="CS493" i="1" s="1"/>
  <c r="AFS485" i="1"/>
  <c r="AFU485" i="1" s="1"/>
  <c r="ES485" i="1"/>
  <c r="EU485" i="1" s="1"/>
  <c r="CQ485" i="1"/>
  <c r="CS485" i="1" s="1"/>
  <c r="BY485" i="1"/>
  <c r="CA485" i="1" s="1"/>
  <c r="TP484" i="1"/>
  <c r="TR484" i="1" s="1"/>
  <c r="NJ481" i="1"/>
  <c r="NL481" i="1" s="1"/>
  <c r="AFJ485" i="1"/>
  <c r="AFL485" i="1" s="1"/>
  <c r="RW484" i="1"/>
  <c r="RY484" i="1" s="1"/>
  <c r="BG484" i="1"/>
  <c r="BI484" i="1" s="1"/>
  <c r="W484" i="1"/>
  <c r="Y484" i="1" s="1"/>
  <c r="AFA483" i="1"/>
  <c r="AFC483" i="1" s="1"/>
  <c r="AX483" i="1"/>
  <c r="AZ483" i="1" s="1"/>
  <c r="XT481" i="1"/>
  <c r="XV481" i="1" s="1"/>
  <c r="AGK485" i="1"/>
  <c r="AGM485" i="1" s="1"/>
  <c r="EJ485" i="1"/>
  <c r="EL485" i="1" s="1"/>
  <c r="CZ485" i="1"/>
  <c r="DB485" i="1" s="1"/>
  <c r="AF485" i="1"/>
  <c r="AH485" i="1" s="1"/>
  <c r="N485" i="1"/>
  <c r="P485" i="1" s="1"/>
  <c r="QV484" i="1"/>
  <c r="QX484" i="1" s="1"/>
  <c r="PL484" i="1"/>
  <c r="PN484" i="1" s="1"/>
  <c r="GL484" i="1"/>
  <c r="GN484" i="1" s="1"/>
  <c r="ADQ485" i="1"/>
  <c r="ADS485" i="1" s="1"/>
  <c r="UH485" i="1"/>
  <c r="UJ485" i="1" s="1"/>
  <c r="NS485" i="1"/>
  <c r="NU485" i="1" s="1"/>
  <c r="LQ485" i="1"/>
  <c r="LS485" i="1" s="1"/>
  <c r="DI484" i="1"/>
  <c r="DK484" i="1" s="1"/>
  <c r="AO484" i="1"/>
  <c r="AQ484" i="1" s="1"/>
  <c r="AHC483" i="1"/>
  <c r="AHE483" i="1" s="1"/>
  <c r="SF482" i="1"/>
  <c r="SH482" i="1" s="1"/>
  <c r="IW544" i="1"/>
  <c r="IY544" i="1" s="1"/>
  <c r="QV541" i="1"/>
  <c r="QX541" i="1" s="1"/>
  <c r="JF543" i="1"/>
  <c r="JH543" i="1" s="1"/>
  <c r="CH503" i="1"/>
  <c r="CJ503" i="1" s="1"/>
  <c r="ES502" i="1"/>
  <c r="EU502" i="1" s="1"/>
  <c r="DI502" i="1"/>
  <c r="DK502" i="1" s="1"/>
  <c r="BG502" i="1"/>
  <c r="BI502" i="1" s="1"/>
  <c r="AGK503" i="1"/>
  <c r="AGM503" i="1" s="1"/>
  <c r="ADQ503" i="1"/>
  <c r="ADS503" i="1" s="1"/>
  <c r="CQ501" i="1"/>
  <c r="CS501" i="1" s="1"/>
  <c r="LZ509" i="1"/>
  <c r="MB509" i="1" s="1"/>
  <c r="IW509" i="1"/>
  <c r="IY509" i="1" s="1"/>
  <c r="MR508" i="1"/>
  <c r="MT508" i="1" s="1"/>
  <c r="TP505" i="1"/>
  <c r="TR505" i="1" s="1"/>
  <c r="WS508" i="1"/>
  <c r="WU508" i="1" s="1"/>
  <c r="OK506" i="1"/>
  <c r="OM506" i="1" s="1"/>
  <c r="AGB526" i="1"/>
  <c r="AGD526" i="1" s="1"/>
  <c r="JF525" i="1"/>
  <c r="JH525" i="1" s="1"/>
  <c r="LH523" i="1"/>
  <c r="LJ523" i="1" s="1"/>
  <c r="EJ497" i="1"/>
  <c r="EL497" i="1" s="1"/>
  <c r="AF497" i="1"/>
  <c r="AH497" i="1" s="1"/>
  <c r="IW496" i="1"/>
  <c r="IY496" i="1" s="1"/>
  <c r="GL495" i="1"/>
  <c r="GN495" i="1" s="1"/>
  <c r="N495" i="1"/>
  <c r="P495" i="1" s="1"/>
  <c r="ADQ494" i="1"/>
  <c r="ADS494" i="1" s="1"/>
  <c r="LQ494" i="1"/>
  <c r="LS494" i="1" s="1"/>
  <c r="LZ497" i="1"/>
  <c r="MB497" i="1" s="1"/>
  <c r="IN497" i="1"/>
  <c r="IP497" i="1" s="1"/>
  <c r="DI497" i="1"/>
  <c r="DK497" i="1" s="1"/>
  <c r="BY497" i="1"/>
  <c r="CA497" i="1" s="1"/>
  <c r="BG496" i="1"/>
  <c r="BI496" i="1" s="1"/>
  <c r="AHC495" i="1"/>
  <c r="AHE495" i="1" s="1"/>
  <c r="XT495" i="1"/>
  <c r="XV495" i="1" s="1"/>
  <c r="AFS493" i="1"/>
  <c r="AFU493" i="1" s="1"/>
  <c r="KY502" i="1"/>
  <c r="LA502" i="1" s="1"/>
  <c r="OK502" i="1"/>
  <c r="OM502" i="1" s="1"/>
  <c r="TP501" i="1"/>
  <c r="TR501" i="1" s="1"/>
  <c r="BP501" i="1"/>
  <c r="BR501" i="1" s="1"/>
  <c r="XT499" i="1"/>
  <c r="XV499" i="1" s="1"/>
  <c r="FT503" i="1"/>
  <c r="FV503" i="1" s="1"/>
  <c r="NJ502" i="1"/>
  <c r="NL502" i="1" s="1"/>
  <c r="LH502" i="1"/>
  <c r="LJ502" i="1" s="1"/>
  <c r="AF502" i="1"/>
  <c r="AH502" i="1" s="1"/>
  <c r="KG543" i="1"/>
  <c r="KI543" i="1" s="1"/>
  <c r="AFJ541" i="1"/>
  <c r="AFL541" i="1" s="1"/>
  <c r="AGB543" i="1"/>
  <c r="AGD543" i="1" s="1"/>
  <c r="CQ543" i="1"/>
  <c r="CS543" i="1" s="1"/>
  <c r="JF545" i="1"/>
  <c r="JH545" i="1" s="1"/>
  <c r="TP542" i="1"/>
  <c r="TR542" i="1" s="1"/>
  <c r="E545" i="1"/>
  <c r="G545" i="1" s="1"/>
  <c r="AGT544" i="1"/>
  <c r="AGV544" i="1" s="1"/>
  <c r="QV543" i="1"/>
  <c r="QX543" i="1" s="1"/>
  <c r="CH542" i="1"/>
  <c r="CJ542" i="1" s="1"/>
  <c r="PL545" i="1"/>
  <c r="PN545" i="1" s="1"/>
  <c r="NJ545" i="1"/>
  <c r="NL545" i="1" s="1"/>
  <c r="GL544" i="1"/>
  <c r="GN544" i="1" s="1"/>
  <c r="SO543" i="1"/>
  <c r="SQ543" i="1" s="1"/>
  <c r="QD541" i="1"/>
  <c r="QF541" i="1" s="1"/>
  <c r="YL543" i="1"/>
  <c r="YN543" i="1" s="1"/>
  <c r="NA543" i="1"/>
  <c r="NC543" i="1" s="1"/>
  <c r="IN542" i="1"/>
  <c r="IP542" i="1" s="1"/>
  <c r="AGK541" i="1"/>
  <c r="AGM541" i="1" s="1"/>
  <c r="PU543" i="1"/>
  <c r="PW543" i="1" s="1"/>
  <c r="JF519" i="1"/>
  <c r="JH519" i="1" s="1"/>
  <c r="LH520" i="1"/>
  <c r="LJ520" i="1" s="1"/>
  <c r="PU544" i="1"/>
  <c r="PW544" i="1" s="1"/>
  <c r="E544" i="1"/>
  <c r="G544" i="1" s="1"/>
  <c r="XT545" i="1"/>
  <c r="XV545" i="1" s="1"/>
  <c r="PL544" i="1"/>
  <c r="PN544" i="1" s="1"/>
  <c r="SO545" i="1"/>
  <c r="SQ545" i="1" s="1"/>
  <c r="NJ544" i="1"/>
  <c r="NL544" i="1" s="1"/>
  <c r="DI544" i="1"/>
  <c r="DK544" i="1" s="1"/>
  <c r="BG545" i="1"/>
  <c r="BI545" i="1" s="1"/>
  <c r="ADQ544" i="1"/>
  <c r="ADS544" i="1" s="1"/>
  <c r="ES543" i="1"/>
  <c r="EU543" i="1" s="1"/>
  <c r="LQ543" i="1"/>
  <c r="LS543" i="1" s="1"/>
  <c r="OK524" i="1"/>
  <c r="OM524" i="1" s="1"/>
  <c r="BP525" i="1"/>
  <c r="BR525" i="1" s="1"/>
  <c r="LZ526" i="1"/>
  <c r="MB526" i="1" s="1"/>
  <c r="NS524" i="1"/>
  <c r="NU524" i="1" s="1"/>
  <c r="QD539" i="1"/>
  <c r="QF539" i="1" s="1"/>
  <c r="AFS537" i="1"/>
  <c r="AFU537" i="1" s="1"/>
  <c r="PL538" i="1"/>
  <c r="PN538" i="1" s="1"/>
  <c r="AHC537" i="1"/>
  <c r="AHE537" i="1" s="1"/>
  <c r="JX537" i="1"/>
  <c r="JZ537" i="1" s="1"/>
  <c r="PU536" i="1"/>
  <c r="PW536" i="1" s="1"/>
  <c r="MR537" i="1"/>
  <c r="MT537" i="1" s="1"/>
  <c r="BG527" i="1"/>
  <c r="BI527" i="1" s="1"/>
  <c r="VR526" i="1"/>
  <c r="VT526" i="1" s="1"/>
  <c r="BY527" i="1"/>
  <c r="CA527" i="1" s="1"/>
  <c r="FT525" i="1"/>
  <c r="FV525" i="1" s="1"/>
  <c r="GL527" i="1"/>
  <c r="GN527" i="1" s="1"/>
  <c r="AGT526" i="1"/>
  <c r="AGV526" i="1" s="1"/>
  <c r="YL525" i="1"/>
  <c r="YN525" i="1" s="1"/>
  <c r="IN523" i="1"/>
  <c r="IP523" i="1" s="1"/>
  <c r="YL491" i="1"/>
  <c r="YN491" i="1" s="1"/>
  <c r="BY489" i="1"/>
  <c r="CA489" i="1" s="1"/>
  <c r="AFA488" i="1"/>
  <c r="AFC488" i="1" s="1"/>
  <c r="SO490" i="1"/>
  <c r="SQ490" i="1" s="1"/>
  <c r="XT489" i="1"/>
  <c r="XV489" i="1" s="1"/>
  <c r="AGT487" i="1"/>
  <c r="AGV487" i="1" s="1"/>
  <c r="AGT491" i="1"/>
  <c r="AGV491" i="1" s="1"/>
  <c r="AF489" i="1"/>
  <c r="AH489" i="1" s="1"/>
  <c r="KY489" i="1"/>
  <c r="LA489" i="1" s="1"/>
  <c r="HV496" i="1"/>
  <c r="HX496" i="1" s="1"/>
  <c r="AFA493" i="1"/>
  <c r="AFC493" i="1" s="1"/>
  <c r="AGB497" i="1"/>
  <c r="AGD497" i="1" s="1"/>
  <c r="NS497" i="1"/>
  <c r="NU497" i="1" s="1"/>
  <c r="OK496" i="1"/>
  <c r="OM496" i="1" s="1"/>
  <c r="FK496" i="1"/>
  <c r="FM496" i="1" s="1"/>
  <c r="YL493" i="1"/>
  <c r="YN493" i="1" s="1"/>
  <c r="HV527" i="1"/>
  <c r="HX527" i="1" s="1"/>
  <c r="AFS525" i="1"/>
  <c r="AFU525" i="1" s="1"/>
  <c r="QV524" i="1"/>
  <c r="QX524" i="1" s="1"/>
  <c r="IW524" i="1"/>
  <c r="IY524" i="1" s="1"/>
  <c r="AFA524" i="1"/>
  <c r="AFC524" i="1" s="1"/>
  <c r="JX526" i="1"/>
  <c r="JZ526" i="1" s="1"/>
  <c r="BG539" i="1"/>
  <c r="BI539" i="1" s="1"/>
  <c r="YL538" i="1"/>
  <c r="YN538" i="1" s="1"/>
  <c r="AGK537" i="1"/>
  <c r="AGM537" i="1" s="1"/>
  <c r="AF537" i="1"/>
  <c r="AH537" i="1" s="1"/>
  <c r="LH533" i="1"/>
  <c r="LJ533" i="1" s="1"/>
  <c r="YL530" i="1"/>
  <c r="YN530" i="1" s="1"/>
  <c r="AGT521" i="1"/>
  <c r="AGV521" i="1" s="1"/>
  <c r="CH521" i="1"/>
  <c r="CJ521" i="1" s="1"/>
  <c r="AX521" i="1"/>
  <c r="AZ521" i="1" s="1"/>
  <c r="YL520" i="1"/>
  <c r="YN520" i="1" s="1"/>
  <c r="BY518" i="1"/>
  <c r="CA518" i="1" s="1"/>
  <c r="W518" i="1"/>
  <c r="Y518" i="1" s="1"/>
  <c r="MI517" i="1"/>
  <c r="MK517" i="1" s="1"/>
  <c r="AO521" i="1"/>
  <c r="AQ521" i="1" s="1"/>
  <c r="ES520" i="1"/>
  <c r="EU520" i="1" s="1"/>
  <c r="DI520" i="1"/>
  <c r="DK520" i="1" s="1"/>
  <c r="ADQ519" i="1"/>
  <c r="ADS519" i="1" s="1"/>
  <c r="WS521" i="1"/>
  <c r="WU521" i="1" s="1"/>
  <c r="UZ521" i="1"/>
  <c r="VB521" i="1" s="1"/>
  <c r="FT521" i="1"/>
  <c r="FV521" i="1" s="1"/>
  <c r="BP521" i="1"/>
  <c r="BR521" i="1" s="1"/>
  <c r="QV520" i="1"/>
  <c r="QX520" i="1" s="1"/>
  <c r="BG519" i="1"/>
  <c r="BI519" i="1" s="1"/>
  <c r="RW518" i="1"/>
  <c r="RY518" i="1" s="1"/>
  <c r="JX518" i="1"/>
  <c r="JZ518" i="1" s="1"/>
  <c r="EJ518" i="1"/>
  <c r="EL518" i="1" s="1"/>
  <c r="CZ518" i="1"/>
  <c r="DB518" i="1" s="1"/>
  <c r="N518" i="1"/>
  <c r="P518" i="1" s="1"/>
  <c r="SO517" i="1"/>
  <c r="SQ517" i="1" s="1"/>
  <c r="PL519" i="1"/>
  <c r="PN519" i="1" s="1"/>
  <c r="NA519" i="1"/>
  <c r="NC519" i="1" s="1"/>
  <c r="JO518" i="1"/>
  <c r="JQ518" i="1" s="1"/>
  <c r="LQ518" i="1"/>
  <c r="LS518" i="1" s="1"/>
  <c r="UH526" i="1"/>
  <c r="UJ526" i="1" s="1"/>
  <c r="AGT527" i="1"/>
  <c r="AGV527" i="1" s="1"/>
  <c r="JX508" i="1"/>
  <c r="JZ508" i="1" s="1"/>
  <c r="YL507" i="1"/>
  <c r="YN507" i="1" s="1"/>
  <c r="MR507" i="1"/>
  <c r="MT507" i="1" s="1"/>
  <c r="IW527" i="1"/>
  <c r="IY527" i="1" s="1"/>
  <c r="ES527" i="1"/>
  <c r="EU527" i="1" s="1"/>
  <c r="JF526" i="1"/>
  <c r="JH526" i="1" s="1"/>
  <c r="HV525" i="1"/>
  <c r="HX525" i="1" s="1"/>
  <c r="LZ523" i="1"/>
  <c r="MB523" i="1" s="1"/>
  <c r="AGK526" i="1"/>
  <c r="AGM526" i="1" s="1"/>
  <c r="YL524" i="1"/>
  <c r="YN524" i="1" s="1"/>
  <c r="AO527" i="1"/>
  <c r="AQ527" i="1" s="1"/>
  <c r="UH544" i="1"/>
  <c r="UJ544" i="1" s="1"/>
  <c r="BP545" i="1"/>
  <c r="BR545" i="1" s="1"/>
  <c r="QD545" i="1"/>
  <c r="QF545" i="1" s="1"/>
  <c r="BP515" i="1"/>
  <c r="BR515" i="1" s="1"/>
  <c r="JF515" i="1"/>
  <c r="JH515" i="1" s="1"/>
  <c r="WS514" i="1"/>
  <c r="WU514" i="1" s="1"/>
  <c r="AFS512" i="1"/>
  <c r="AFU512" i="1" s="1"/>
  <c r="NJ512" i="1"/>
  <c r="NL512" i="1" s="1"/>
  <c r="ES515" i="1"/>
  <c r="EU515" i="1" s="1"/>
  <c r="UH542" i="1"/>
  <c r="UJ542" i="1" s="1"/>
  <c r="FK542" i="1"/>
  <c r="FM542" i="1" s="1"/>
  <c r="SO539" i="1"/>
  <c r="SQ539" i="1" s="1"/>
  <c r="AGT536" i="1"/>
  <c r="AGV536" i="1" s="1"/>
  <c r="VR536" i="1"/>
  <c r="VT536" i="1" s="1"/>
  <c r="AX536" i="1"/>
  <c r="AZ536" i="1" s="1"/>
  <c r="W536" i="1"/>
  <c r="Y536" i="1" s="1"/>
  <c r="AFS535" i="1"/>
  <c r="AFU535" i="1" s="1"/>
  <c r="ADQ535" i="1"/>
  <c r="ADS535" i="1" s="1"/>
  <c r="UZ535" i="1"/>
  <c r="VB535" i="1" s="1"/>
  <c r="SF535" i="1"/>
  <c r="SH535" i="1" s="1"/>
  <c r="PL535" i="1"/>
  <c r="PN535" i="1" s="1"/>
  <c r="NA535" i="1"/>
  <c r="NC535" i="1" s="1"/>
  <c r="KY535" i="1"/>
  <c r="LA535" i="1" s="1"/>
  <c r="JF535" i="1"/>
  <c r="JH535" i="1" s="1"/>
  <c r="IN535" i="1"/>
  <c r="IP535" i="1" s="1"/>
  <c r="DI535" i="1"/>
  <c r="DK535" i="1" s="1"/>
  <c r="AO535" i="1"/>
  <c r="AQ535" i="1" s="1"/>
  <c r="BP538" i="1"/>
  <c r="BR538" i="1" s="1"/>
  <c r="BY537" i="1"/>
  <c r="CA537" i="1" s="1"/>
  <c r="WS536" i="1"/>
  <c r="WU536" i="1" s="1"/>
  <c r="GL535" i="1"/>
  <c r="GN535" i="1" s="1"/>
  <c r="ES535" i="1"/>
  <c r="EU535" i="1" s="1"/>
  <c r="RW535" i="1"/>
  <c r="RY535" i="1" s="1"/>
  <c r="PU535" i="1"/>
  <c r="PW535" i="1" s="1"/>
  <c r="PC535" i="1"/>
  <c r="PE535" i="1" s="1"/>
  <c r="MI535" i="1"/>
  <c r="MK535" i="1" s="1"/>
  <c r="BG535" i="1"/>
  <c r="BI535" i="1" s="1"/>
  <c r="AF535" i="1"/>
  <c r="AH535" i="1" s="1"/>
  <c r="E535" i="1"/>
  <c r="G535" i="1" s="1"/>
  <c r="QD537" i="1"/>
  <c r="QF537" i="1" s="1"/>
  <c r="JO537" i="1"/>
  <c r="JQ537" i="1" s="1"/>
  <c r="N537" i="1"/>
  <c r="P537" i="1" s="1"/>
  <c r="AGK535" i="1"/>
  <c r="AGM535" i="1" s="1"/>
  <c r="QV535" i="1"/>
  <c r="QX535" i="1" s="1"/>
  <c r="LQ535" i="1"/>
  <c r="LS535" i="1" s="1"/>
  <c r="JX535" i="1"/>
  <c r="JZ535" i="1" s="1"/>
  <c r="CZ535" i="1"/>
  <c r="DB535" i="1" s="1"/>
  <c r="CH535" i="1"/>
  <c r="CJ535" i="1" s="1"/>
  <c r="PU548" i="1"/>
  <c r="PW548" i="1" s="1"/>
  <c r="PC550" i="1"/>
  <c r="PE550" i="1" s="1"/>
  <c r="VR549" i="1"/>
  <c r="VT549" i="1" s="1"/>
  <c r="PL549" i="1"/>
  <c r="PN549" i="1" s="1"/>
  <c r="FT548" i="1"/>
  <c r="FV548" i="1" s="1"/>
  <c r="BP549" i="1"/>
  <c r="BR549" i="1" s="1"/>
  <c r="JO548" i="1"/>
  <c r="JQ548" i="1" s="1"/>
  <c r="RW525" i="1"/>
  <c r="RY525" i="1" s="1"/>
  <c r="AFJ525" i="1"/>
  <c r="AFL525" i="1" s="1"/>
  <c r="FK515" i="1"/>
  <c r="FM515" i="1" s="1"/>
  <c r="OK513" i="1"/>
  <c r="OM513" i="1" s="1"/>
  <c r="YL515" i="1"/>
  <c r="YN515" i="1" s="1"/>
  <c r="PU513" i="1"/>
  <c r="PW513" i="1" s="1"/>
  <c r="SF515" i="1"/>
  <c r="SH515" i="1" s="1"/>
  <c r="AGK514" i="1"/>
  <c r="AGM514" i="1" s="1"/>
  <c r="JF514" i="1"/>
  <c r="JH514" i="1" s="1"/>
  <c r="GL551" i="1"/>
  <c r="GN551" i="1" s="1"/>
  <c r="ES549" i="1"/>
  <c r="EU549" i="1" s="1"/>
  <c r="ADQ548" i="1"/>
  <c r="ADS548" i="1" s="1"/>
  <c r="SF548" i="1"/>
  <c r="SH548" i="1" s="1"/>
  <c r="UH550" i="1"/>
  <c r="UJ550" i="1" s="1"/>
  <c r="HV547" i="1"/>
  <c r="HX547" i="1" s="1"/>
  <c r="MR550" i="1"/>
  <c r="MT550" i="1" s="1"/>
  <c r="EJ550" i="1"/>
  <c r="EL550" i="1" s="1"/>
  <c r="QV548" i="1"/>
  <c r="QX548" i="1" s="1"/>
  <c r="CQ551" i="1"/>
  <c r="CS551" i="1" s="1"/>
  <c r="AFS550" i="1"/>
  <c r="AFU550" i="1" s="1"/>
  <c r="AGB549" i="1"/>
  <c r="AGD549" i="1" s="1"/>
  <c r="JF549" i="1"/>
  <c r="JH549" i="1" s="1"/>
  <c r="LH547" i="1"/>
  <c r="LJ547" i="1" s="1"/>
  <c r="QD547" i="1"/>
  <c r="QF547" i="1" s="1"/>
  <c r="LQ547" i="1"/>
  <c r="LS547" i="1" s="1"/>
  <c r="BP547" i="1"/>
  <c r="BR547" i="1" s="1"/>
  <c r="GL521" i="1"/>
  <c r="GN521" i="1" s="1"/>
  <c r="WS520" i="1"/>
  <c r="WU520" i="1" s="1"/>
  <c r="IN518" i="1"/>
  <c r="IP518" i="1" s="1"/>
  <c r="AX550" i="1"/>
  <c r="AZ550" i="1" s="1"/>
  <c r="DI549" i="1"/>
  <c r="DK549" i="1" s="1"/>
  <c r="AO549" i="1"/>
  <c r="AQ549" i="1" s="1"/>
  <c r="PC548" i="1"/>
  <c r="PE548" i="1" s="1"/>
  <c r="CZ548" i="1"/>
  <c r="DB548" i="1" s="1"/>
  <c r="QD533" i="1"/>
  <c r="QF533" i="1" s="1"/>
  <c r="ADQ532" i="1"/>
  <c r="ADS532" i="1" s="1"/>
  <c r="LZ532" i="1"/>
  <c r="MB532" i="1" s="1"/>
  <c r="BP533" i="1"/>
  <c r="BR533" i="1" s="1"/>
  <c r="QV531" i="1"/>
  <c r="QX531" i="1" s="1"/>
  <c r="PU533" i="1"/>
  <c r="PW533" i="1" s="1"/>
  <c r="JO532" i="1"/>
  <c r="JQ532" i="1" s="1"/>
  <c r="AFS531" i="1"/>
  <c r="AFU531" i="1" s="1"/>
  <c r="KY533" i="1"/>
  <c r="LA533" i="1" s="1"/>
  <c r="IW533" i="1"/>
  <c r="IY533" i="1" s="1"/>
  <c r="AO533" i="1"/>
  <c r="AQ533" i="1" s="1"/>
  <c r="SO529" i="1"/>
  <c r="SQ529" i="1" s="1"/>
  <c r="FT529" i="1"/>
  <c r="FV529" i="1" s="1"/>
  <c r="LH530" i="1"/>
  <c r="LJ530" i="1" s="1"/>
  <c r="JF530" i="1"/>
  <c r="JH530" i="1" s="1"/>
  <c r="EJ530" i="1"/>
  <c r="EL530" i="1" s="1"/>
  <c r="NS529" i="1"/>
  <c r="NU529" i="1" s="1"/>
  <c r="JX529" i="1"/>
  <c r="JZ529" i="1" s="1"/>
  <c r="CQ529" i="1"/>
  <c r="CS529" i="1" s="1"/>
  <c r="AF531" i="1"/>
  <c r="AH531" i="1" s="1"/>
  <c r="AGK530" i="1"/>
  <c r="AGM530" i="1" s="1"/>
  <c r="OK529" i="1"/>
  <c r="OM529" i="1" s="1"/>
  <c r="MI529" i="1"/>
  <c r="MK529" i="1" s="1"/>
  <c r="E530" i="1"/>
  <c r="G530" i="1" s="1"/>
  <c r="HV529" i="1"/>
  <c r="HX529" i="1" s="1"/>
  <c r="VR497" i="1"/>
  <c r="VT497" i="1" s="1"/>
  <c r="NA497" i="1"/>
  <c r="NC497" i="1" s="1"/>
  <c r="CZ497" i="1"/>
  <c r="DB497" i="1" s="1"/>
  <c r="LH497" i="1"/>
  <c r="LJ497" i="1" s="1"/>
  <c r="UH496" i="1"/>
  <c r="UJ496" i="1" s="1"/>
  <c r="NS496" i="1"/>
  <c r="NU496" i="1" s="1"/>
  <c r="AFS494" i="1"/>
  <c r="AFU494" i="1" s="1"/>
  <c r="OK493" i="1"/>
  <c r="OM493" i="1" s="1"/>
  <c r="MI493" i="1"/>
  <c r="MK493" i="1" s="1"/>
  <c r="UZ495" i="1"/>
  <c r="VB495" i="1" s="1"/>
  <c r="KG494" i="1"/>
  <c r="KI494" i="1" s="1"/>
  <c r="NJ539" i="1"/>
  <c r="NL539" i="1" s="1"/>
  <c r="SO536" i="1"/>
  <c r="SQ536" i="1" s="1"/>
  <c r="OK536" i="1"/>
  <c r="OM536" i="1" s="1"/>
  <c r="UH551" i="1"/>
  <c r="UJ551" i="1" s="1"/>
  <c r="NA549" i="1"/>
  <c r="NC549" i="1" s="1"/>
  <c r="LQ548" i="1"/>
  <c r="LS548" i="1" s="1"/>
  <c r="XT490" i="1"/>
  <c r="XV490" i="1" s="1"/>
  <c r="AFS489" i="1"/>
  <c r="AFU489" i="1" s="1"/>
  <c r="UZ488" i="1"/>
  <c r="VB488" i="1" s="1"/>
  <c r="UH488" i="1"/>
  <c r="UJ488" i="1" s="1"/>
  <c r="TP488" i="1"/>
  <c r="TR488" i="1" s="1"/>
  <c r="VR487" i="1"/>
  <c r="VT487" i="1" s="1"/>
  <c r="IW487" i="1"/>
  <c r="IY487" i="1" s="1"/>
  <c r="FT487" i="1"/>
  <c r="FV487" i="1" s="1"/>
  <c r="AF487" i="1"/>
  <c r="AH487" i="1" s="1"/>
  <c r="N487" i="1"/>
  <c r="P487" i="1" s="1"/>
  <c r="AHC490" i="1"/>
  <c r="AHE490" i="1" s="1"/>
  <c r="NS490" i="1"/>
  <c r="NU490" i="1" s="1"/>
  <c r="AGT489" i="1"/>
  <c r="AGV489" i="1" s="1"/>
  <c r="NJ489" i="1"/>
  <c r="NL489" i="1" s="1"/>
  <c r="LH488" i="1"/>
  <c r="LJ488" i="1" s="1"/>
  <c r="KG488" i="1"/>
  <c r="KI488" i="1" s="1"/>
  <c r="CQ488" i="1"/>
  <c r="CS488" i="1" s="1"/>
  <c r="RW487" i="1"/>
  <c r="RY487" i="1" s="1"/>
  <c r="PU487" i="1"/>
  <c r="PW487" i="1" s="1"/>
  <c r="BY487" i="1"/>
  <c r="CA487" i="1" s="1"/>
  <c r="BG487" i="1"/>
  <c r="BI487" i="1" s="1"/>
  <c r="HV491" i="1"/>
  <c r="HX491" i="1" s="1"/>
  <c r="FK490" i="1"/>
  <c r="FM490" i="1" s="1"/>
  <c r="SO489" i="1"/>
  <c r="SQ489" i="1" s="1"/>
  <c r="AGB488" i="1"/>
  <c r="AGD488" i="1" s="1"/>
  <c r="GL488" i="1"/>
  <c r="GN488" i="1" s="1"/>
  <c r="AFJ487" i="1"/>
  <c r="AFL487" i="1" s="1"/>
  <c r="SX487" i="1"/>
  <c r="SZ487" i="1" s="1"/>
  <c r="QV487" i="1"/>
  <c r="QX487" i="1" s="1"/>
  <c r="PC487" i="1"/>
  <c r="PE487" i="1" s="1"/>
  <c r="OK487" i="1"/>
  <c r="OM487" i="1" s="1"/>
  <c r="NA487" i="1"/>
  <c r="NC487" i="1" s="1"/>
  <c r="IN487" i="1"/>
  <c r="IP487" i="1" s="1"/>
  <c r="CZ487" i="1"/>
  <c r="DB487" i="1" s="1"/>
  <c r="AO487" i="1"/>
  <c r="AQ487" i="1" s="1"/>
  <c r="W487" i="1"/>
  <c r="Y487" i="1" s="1"/>
  <c r="CH491" i="1"/>
  <c r="CJ491" i="1" s="1"/>
  <c r="EJ490" i="1"/>
  <c r="EL490" i="1" s="1"/>
  <c r="JO489" i="1"/>
  <c r="JQ489" i="1" s="1"/>
  <c r="JX488" i="1"/>
  <c r="JZ488" i="1" s="1"/>
  <c r="JF488" i="1"/>
  <c r="JH488" i="1" s="1"/>
  <c r="DI488" i="1"/>
  <c r="DK488" i="1" s="1"/>
  <c r="AGK487" i="1"/>
  <c r="AGM487" i="1" s="1"/>
  <c r="ADQ487" i="1"/>
  <c r="ADS487" i="1" s="1"/>
  <c r="WS487" i="1"/>
  <c r="WU487" i="1" s="1"/>
  <c r="QD487" i="1"/>
  <c r="QF487" i="1" s="1"/>
  <c r="PL487" i="1"/>
  <c r="PN487" i="1" s="1"/>
  <c r="LQ487" i="1"/>
  <c r="LS487" i="1" s="1"/>
  <c r="KY487" i="1"/>
  <c r="LA487" i="1" s="1"/>
  <c r="ES487" i="1"/>
  <c r="EU487" i="1" s="1"/>
  <c r="BP487" i="1"/>
  <c r="BR487" i="1" s="1"/>
  <c r="AX487" i="1"/>
  <c r="AZ487" i="1" s="1"/>
  <c r="E487" i="1"/>
  <c r="G487" i="1" s="1"/>
  <c r="LH551" i="1"/>
  <c r="LJ551" i="1" s="1"/>
  <c r="VR550" i="1"/>
  <c r="VT550" i="1" s="1"/>
  <c r="NA548" i="1"/>
  <c r="NC548" i="1" s="1"/>
  <c r="PU547" i="1"/>
  <c r="PW547" i="1" s="1"/>
  <c r="KY547" i="1"/>
  <c r="LA547" i="1" s="1"/>
  <c r="ES547" i="1"/>
  <c r="EU547" i="1" s="1"/>
  <c r="IW550" i="1"/>
  <c r="IY550" i="1" s="1"/>
  <c r="AGK549" i="1"/>
  <c r="AGM549" i="1" s="1"/>
  <c r="JO549" i="1"/>
  <c r="JQ549" i="1" s="1"/>
  <c r="EJ549" i="1"/>
  <c r="EL549" i="1" s="1"/>
  <c r="IN548" i="1"/>
  <c r="IP548" i="1" s="1"/>
  <c r="CH548" i="1"/>
  <c r="CJ548" i="1" s="1"/>
  <c r="N548" i="1"/>
  <c r="P548" i="1" s="1"/>
  <c r="AGT547" i="1"/>
  <c r="AGV547" i="1" s="1"/>
  <c r="UZ547" i="1"/>
  <c r="VB547" i="1" s="1"/>
  <c r="RW547" i="1"/>
  <c r="RY547" i="1" s="1"/>
  <c r="PL547" i="1"/>
  <c r="PN547" i="1" s="1"/>
  <c r="BY547" i="1"/>
  <c r="CA547" i="1" s="1"/>
  <c r="BG547" i="1"/>
  <c r="BI547" i="1" s="1"/>
  <c r="NJ550" i="1"/>
  <c r="NL550" i="1" s="1"/>
  <c r="CZ547" i="1"/>
  <c r="DB547" i="1" s="1"/>
  <c r="MI548" i="1"/>
  <c r="MK548" i="1" s="1"/>
  <c r="AO547" i="1"/>
  <c r="AQ547" i="1" s="1"/>
  <c r="E548" i="1"/>
  <c r="G548" i="1" s="1"/>
  <c r="UH547" i="1"/>
  <c r="UJ547" i="1" s="1"/>
  <c r="W547" i="1"/>
  <c r="Y547" i="1" s="1"/>
  <c r="AF547" i="1"/>
  <c r="AH547" i="1" s="1"/>
  <c r="IW548" i="1"/>
  <c r="IY548" i="1" s="1"/>
  <c r="DI550" i="1"/>
  <c r="DK550" i="1" s="1"/>
  <c r="OK497" i="1"/>
  <c r="OM497" i="1" s="1"/>
  <c r="CQ495" i="1"/>
  <c r="CS495" i="1" s="1"/>
  <c r="AFA494" i="1"/>
  <c r="AFC494" i="1" s="1"/>
  <c r="WS493" i="1"/>
  <c r="WU493" i="1" s="1"/>
  <c r="MI495" i="1"/>
  <c r="MK495" i="1" s="1"/>
  <c r="KY497" i="1"/>
  <c r="LA497" i="1" s="1"/>
  <c r="LZ495" i="1"/>
  <c r="MB495" i="1" s="1"/>
  <c r="AGT494" i="1"/>
  <c r="AGV494" i="1" s="1"/>
  <c r="NS503" i="1"/>
  <c r="NU503" i="1" s="1"/>
  <c r="IN501" i="1"/>
  <c r="IP501" i="1" s="1"/>
  <c r="NJ503" i="1"/>
  <c r="NL503" i="1" s="1"/>
  <c r="LZ500" i="1"/>
  <c r="MB500" i="1" s="1"/>
  <c r="SF499" i="1"/>
  <c r="SH499" i="1" s="1"/>
  <c r="IW502" i="1"/>
  <c r="IY502" i="1" s="1"/>
  <c r="KG501" i="1"/>
  <c r="KI501" i="1" s="1"/>
  <c r="LH503" i="1"/>
  <c r="LJ503" i="1" s="1"/>
  <c r="AGB501" i="1"/>
  <c r="AGD501" i="1" s="1"/>
  <c r="AFJ501" i="1"/>
  <c r="AFL501" i="1" s="1"/>
  <c r="MI501" i="1"/>
  <c r="MK501" i="1" s="1"/>
  <c r="LQ500" i="1"/>
  <c r="LS500" i="1" s="1"/>
  <c r="BP543" i="1"/>
  <c r="BR543" i="1" s="1"/>
  <c r="DI541" i="1"/>
  <c r="DK541" i="1" s="1"/>
  <c r="UH509" i="1"/>
  <c r="UJ509" i="1" s="1"/>
  <c r="KG509" i="1"/>
  <c r="KI509" i="1" s="1"/>
  <c r="LQ506" i="1"/>
  <c r="LS506" i="1" s="1"/>
  <c r="AGT506" i="1"/>
  <c r="AGV506" i="1" s="1"/>
  <c r="IW506" i="1"/>
  <c r="IY506" i="1" s="1"/>
  <c r="XT527" i="1"/>
  <c r="XV527" i="1" s="1"/>
  <c r="QV527" i="1"/>
  <c r="QX527" i="1" s="1"/>
  <c r="KY526" i="1"/>
  <c r="LA526" i="1" s="1"/>
  <c r="JO526" i="1"/>
  <c r="JQ526" i="1" s="1"/>
  <c r="NJ525" i="1"/>
  <c r="NL525" i="1" s="1"/>
  <c r="SF523" i="1"/>
  <c r="SH523" i="1" s="1"/>
  <c r="PU526" i="1"/>
  <c r="PW526" i="1" s="1"/>
  <c r="WS525" i="1"/>
  <c r="WU525" i="1" s="1"/>
  <c r="VR525" i="1"/>
  <c r="VT525" i="1" s="1"/>
  <c r="UZ524" i="1"/>
  <c r="VB524" i="1" s="1"/>
  <c r="SO524" i="1"/>
  <c r="SQ524" i="1" s="1"/>
  <c r="AX524" i="1"/>
  <c r="AZ524" i="1" s="1"/>
  <c r="RW526" i="1"/>
  <c r="RY526" i="1" s="1"/>
  <c r="QV511" i="1"/>
  <c r="QX511" i="1" s="1"/>
  <c r="ADQ512" i="1"/>
  <c r="ADS512" i="1" s="1"/>
  <c r="FK512" i="1"/>
  <c r="FM512" i="1" s="1"/>
  <c r="AFA514" i="1"/>
  <c r="AFC514" i="1" s="1"/>
  <c r="NS521" i="1"/>
  <c r="NU521" i="1" s="1"/>
  <c r="PU521" i="1"/>
  <c r="PW521" i="1" s="1"/>
  <c r="KG520" i="1"/>
  <c r="KI520" i="1" s="1"/>
  <c r="FK519" i="1"/>
  <c r="FM519" i="1" s="1"/>
  <c r="OK519" i="1"/>
  <c r="OM519" i="1" s="1"/>
  <c r="LZ518" i="1"/>
  <c r="MB518" i="1" s="1"/>
  <c r="YL527" i="1"/>
  <c r="YN527" i="1" s="1"/>
  <c r="OK525" i="1"/>
  <c r="OM525" i="1" s="1"/>
  <c r="CQ525" i="1"/>
  <c r="CS525" i="1" s="1"/>
  <c r="OK545" i="1"/>
  <c r="OM545" i="1" s="1"/>
  <c r="SF544" i="1"/>
  <c r="SH544" i="1" s="1"/>
  <c r="NJ547" i="1"/>
  <c r="NL547" i="1" s="1"/>
  <c r="AGK548" i="1"/>
  <c r="AGM548" i="1" s="1"/>
  <c r="N549" i="1"/>
  <c r="P549" i="1" s="1"/>
  <c r="SX485" i="1"/>
  <c r="SZ485" i="1" s="1"/>
  <c r="OK485" i="1"/>
  <c r="OM485" i="1" s="1"/>
  <c r="JF485" i="1"/>
  <c r="JH485" i="1" s="1"/>
  <c r="AO485" i="1"/>
  <c r="AQ485" i="1" s="1"/>
  <c r="AGK484" i="1"/>
  <c r="AGM484" i="1" s="1"/>
  <c r="AFS484" i="1"/>
  <c r="AFU484" i="1" s="1"/>
  <c r="VR484" i="1"/>
  <c r="VT484" i="1" s="1"/>
  <c r="UZ484" i="1"/>
  <c r="VB484" i="1" s="1"/>
  <c r="UH484" i="1"/>
  <c r="UJ484" i="1" s="1"/>
  <c r="PU484" i="1"/>
  <c r="PW484" i="1" s="1"/>
  <c r="LQ484" i="1"/>
  <c r="LS484" i="1" s="1"/>
  <c r="EJ484" i="1"/>
  <c r="EL484" i="1" s="1"/>
  <c r="BP484" i="1"/>
  <c r="BR484" i="1" s="1"/>
  <c r="XT483" i="1"/>
  <c r="XV483" i="1" s="1"/>
  <c r="TP483" i="1"/>
  <c r="TR483" i="1" s="1"/>
  <c r="KG483" i="1"/>
  <c r="KI483" i="1" s="1"/>
  <c r="IW483" i="1"/>
  <c r="IY483" i="1" s="1"/>
  <c r="YL482" i="1"/>
  <c r="YN482" i="1" s="1"/>
  <c r="CQ482" i="1"/>
  <c r="CS482" i="1" s="1"/>
  <c r="QV485" i="1"/>
  <c r="QX485" i="1" s="1"/>
  <c r="NJ485" i="1"/>
  <c r="NL485" i="1" s="1"/>
  <c r="LZ485" i="1"/>
  <c r="MB485" i="1" s="1"/>
  <c r="LH484" i="1"/>
  <c r="LJ484" i="1" s="1"/>
  <c r="CZ483" i="1"/>
  <c r="DB483" i="1" s="1"/>
  <c r="N483" i="1"/>
  <c r="P483" i="1" s="1"/>
  <c r="AGB482" i="1"/>
  <c r="AGD482" i="1" s="1"/>
  <c r="RW485" i="1"/>
  <c r="RY485" i="1" s="1"/>
  <c r="PC485" i="1"/>
  <c r="PE485" i="1" s="1"/>
  <c r="JX485" i="1"/>
  <c r="JZ485" i="1" s="1"/>
  <c r="FT485" i="1"/>
  <c r="FV485" i="1" s="1"/>
  <c r="AFJ484" i="1"/>
  <c r="AFL484" i="1" s="1"/>
  <c r="QD484" i="1"/>
  <c r="QF484" i="1" s="1"/>
  <c r="MI484" i="1"/>
  <c r="MK484" i="1" s="1"/>
  <c r="KY484" i="1"/>
  <c r="LA484" i="1" s="1"/>
  <c r="CH484" i="1"/>
  <c r="CJ484" i="1" s="1"/>
  <c r="ADQ483" i="1"/>
  <c r="ADS483" i="1" s="1"/>
  <c r="NS483" i="1"/>
  <c r="NU483" i="1" s="1"/>
  <c r="NA483" i="1"/>
  <c r="NC483" i="1" s="1"/>
  <c r="JO483" i="1"/>
  <c r="JQ483" i="1" s="1"/>
  <c r="AHC481" i="1"/>
  <c r="AHE481" i="1" s="1"/>
  <c r="SO484" i="1"/>
  <c r="SQ484" i="1" s="1"/>
  <c r="IN484" i="1"/>
  <c r="IP484" i="1" s="1"/>
  <c r="BY484" i="1"/>
  <c r="CA484" i="1" s="1"/>
  <c r="E484" i="1"/>
  <c r="G484" i="1" s="1"/>
  <c r="FK483" i="1"/>
  <c r="FM483" i="1" s="1"/>
  <c r="SX503" i="1"/>
  <c r="SZ503" i="1" s="1"/>
  <c r="WS501" i="1"/>
  <c r="WU501" i="1" s="1"/>
  <c r="TP503" i="1"/>
  <c r="TR503" i="1" s="1"/>
  <c r="HV502" i="1"/>
  <c r="HX502" i="1" s="1"/>
  <c r="AFA500" i="1"/>
  <c r="AFC500" i="1" s="1"/>
  <c r="AO503" i="1"/>
  <c r="AQ503" i="1" s="1"/>
  <c r="GL502" i="1"/>
  <c r="GN502" i="1" s="1"/>
  <c r="AGB520" i="1"/>
  <c r="AGD520" i="1" s="1"/>
  <c r="AFS521" i="1"/>
  <c r="AFU521" i="1" s="1"/>
  <c r="LZ520" i="1"/>
  <c r="MB520" i="1" s="1"/>
  <c r="YL521" i="1"/>
  <c r="YN521" i="1" s="1"/>
  <c r="HV521" i="1"/>
  <c r="HX521" i="1" s="1"/>
  <c r="FK521" i="1"/>
  <c r="FM521" i="1" s="1"/>
  <c r="QV521" i="1"/>
  <c r="QX521" i="1" s="1"/>
  <c r="KY520" i="1"/>
  <c r="LA520" i="1" s="1"/>
  <c r="SX518" i="1"/>
  <c r="SZ518" i="1" s="1"/>
  <c r="PU518" i="1"/>
  <c r="PW518" i="1" s="1"/>
  <c r="JF521" i="1"/>
  <c r="JH521" i="1" s="1"/>
  <c r="AFS520" i="1"/>
  <c r="AFU520" i="1" s="1"/>
  <c r="AGK519" i="1"/>
  <c r="AGM519" i="1" s="1"/>
  <c r="PL520" i="1"/>
  <c r="PN520" i="1" s="1"/>
  <c r="RW519" i="1"/>
  <c r="RY519" i="1" s="1"/>
  <c r="IW519" i="1"/>
  <c r="IY519" i="1" s="1"/>
  <c r="HV519" i="1"/>
  <c r="HX519" i="1" s="1"/>
  <c r="LZ517" i="1"/>
  <c r="MB517" i="1" s="1"/>
  <c r="LH517" i="1"/>
  <c r="LJ517" i="1" s="1"/>
  <c r="AX520" i="1"/>
  <c r="AZ520" i="1" s="1"/>
  <c r="JF539" i="1"/>
  <c r="JH539" i="1" s="1"/>
  <c r="KY539" i="1"/>
  <c r="LA539" i="1" s="1"/>
  <c r="IW537" i="1"/>
  <c r="IY537" i="1" s="1"/>
  <c r="LH536" i="1"/>
  <c r="LJ536" i="1" s="1"/>
  <c r="NS536" i="1"/>
  <c r="NU536" i="1" s="1"/>
  <c r="HV545" i="1"/>
  <c r="HX545" i="1" s="1"/>
  <c r="MR541" i="1"/>
  <c r="MT541" i="1" s="1"/>
  <c r="SX521" i="1"/>
  <c r="SZ521" i="1" s="1"/>
  <c r="ES519" i="1"/>
  <c r="EU519" i="1" s="1"/>
  <c r="E519" i="1"/>
  <c r="G519" i="1" s="1"/>
  <c r="JO517" i="1"/>
  <c r="JQ517" i="1" s="1"/>
  <c r="PU520" i="1"/>
  <c r="PW520" i="1" s="1"/>
  <c r="IW521" i="1"/>
  <c r="IY521" i="1" s="1"/>
  <c r="KY518" i="1"/>
  <c r="LA518" i="1" s="1"/>
  <c r="AX542" i="1"/>
  <c r="AZ542" i="1" s="1"/>
  <c r="SX544" i="1"/>
  <c r="SZ544" i="1" s="1"/>
  <c r="ADQ527" i="1"/>
  <c r="ADS527" i="1" s="1"/>
  <c r="NJ527" i="1"/>
  <c r="NL527" i="1" s="1"/>
  <c r="PL503" i="1"/>
  <c r="PN503" i="1" s="1"/>
  <c r="GL503" i="1"/>
  <c r="GN503" i="1" s="1"/>
  <c r="UH502" i="1"/>
  <c r="UJ502" i="1" s="1"/>
  <c r="AO500" i="1"/>
  <c r="AQ500" i="1" s="1"/>
  <c r="W500" i="1"/>
  <c r="Y500" i="1" s="1"/>
  <c r="ES503" i="1"/>
  <c r="EU503" i="1" s="1"/>
  <c r="IW500" i="1"/>
  <c r="IY500" i="1" s="1"/>
  <c r="NJ499" i="1"/>
  <c r="NL499" i="1" s="1"/>
  <c r="CZ503" i="1"/>
  <c r="DB503" i="1" s="1"/>
  <c r="BP503" i="1"/>
  <c r="BR503" i="1" s="1"/>
  <c r="XT502" i="1"/>
  <c r="XV502" i="1" s="1"/>
  <c r="PC502" i="1"/>
  <c r="PE502" i="1" s="1"/>
  <c r="IN502" i="1"/>
  <c r="IP502" i="1" s="1"/>
  <c r="JO500" i="1"/>
  <c r="JQ500" i="1" s="1"/>
  <c r="N499" i="1"/>
  <c r="P499" i="1" s="1"/>
  <c r="OK488" i="1"/>
  <c r="OM488" i="1" s="1"/>
  <c r="TP489" i="1"/>
  <c r="TR489" i="1" s="1"/>
  <c r="MR489" i="1"/>
  <c r="MT489" i="1" s="1"/>
  <c r="KG491" i="1"/>
  <c r="KI491" i="1" s="1"/>
  <c r="NS488" i="1"/>
  <c r="NU488" i="1" s="1"/>
  <c r="MI487" i="1"/>
  <c r="MK487" i="1" s="1"/>
  <c r="IN491" i="1"/>
  <c r="IP491" i="1" s="1"/>
  <c r="EJ491" i="1"/>
  <c r="EL491" i="1" s="1"/>
  <c r="CQ545" i="1"/>
  <c r="CS545" i="1" s="1"/>
  <c r="AFJ543" i="1"/>
  <c r="AFL543" i="1" s="1"/>
  <c r="ADQ543" i="1"/>
  <c r="ADS543" i="1" s="1"/>
  <c r="NS543" i="1"/>
  <c r="NU543" i="1" s="1"/>
  <c r="AFS541" i="1"/>
  <c r="AFU541" i="1" s="1"/>
  <c r="RW541" i="1"/>
  <c r="RY541" i="1" s="1"/>
  <c r="IN519" i="1"/>
  <c r="IP519" i="1" s="1"/>
  <c r="BG520" i="1"/>
  <c r="BI520" i="1" s="1"/>
  <c r="PC521" i="1"/>
  <c r="PE521" i="1" s="1"/>
  <c r="CZ521" i="1"/>
  <c r="DB521" i="1" s="1"/>
  <c r="UZ520" i="1"/>
  <c r="VB520" i="1" s="1"/>
  <c r="AGK521" i="1"/>
  <c r="AGM521" i="1" s="1"/>
  <c r="AGT519" i="1"/>
  <c r="AGV519" i="1" s="1"/>
  <c r="QV519" i="1"/>
  <c r="QX519" i="1" s="1"/>
  <c r="ADQ518" i="1"/>
  <c r="ADS518" i="1" s="1"/>
  <c r="FT517" i="1"/>
  <c r="FV517" i="1" s="1"/>
  <c r="AF519" i="1"/>
  <c r="AH519" i="1" s="1"/>
  <c r="BY536" i="1"/>
  <c r="CA536" i="1" s="1"/>
  <c r="LZ535" i="1"/>
  <c r="MB535" i="1" s="1"/>
  <c r="AFJ536" i="1"/>
  <c r="AFL536" i="1" s="1"/>
  <c r="N521" i="1"/>
  <c r="P521" i="1" s="1"/>
  <c r="NJ521" i="1"/>
  <c r="NL521" i="1" s="1"/>
  <c r="SX520" i="1"/>
  <c r="SZ520" i="1" s="1"/>
  <c r="XT520" i="1"/>
  <c r="XV520" i="1" s="1"/>
  <c r="EJ520" i="1"/>
  <c r="EL520" i="1" s="1"/>
  <c r="WS497" i="1"/>
  <c r="WU497" i="1" s="1"/>
  <c r="TP496" i="1"/>
  <c r="TR496" i="1" s="1"/>
  <c r="JO497" i="1"/>
  <c r="JQ497" i="1" s="1"/>
  <c r="CQ497" i="1"/>
  <c r="CS497" i="1" s="1"/>
  <c r="AFA496" i="1"/>
  <c r="AFC496" i="1" s="1"/>
  <c r="AFJ497" i="1"/>
  <c r="AFL497" i="1" s="1"/>
  <c r="CH497" i="1"/>
  <c r="CJ497" i="1" s="1"/>
  <c r="NA496" i="1"/>
  <c r="NC496" i="1" s="1"/>
  <c r="NJ497" i="1"/>
  <c r="NL497" i="1" s="1"/>
  <c r="AFS495" i="1"/>
  <c r="AFU495" i="1" s="1"/>
  <c r="LQ493" i="1"/>
  <c r="LS493" i="1" s="1"/>
  <c r="JF513" i="1"/>
  <c r="JH513" i="1" s="1"/>
  <c r="LH515" i="1"/>
  <c r="LJ515" i="1" s="1"/>
  <c r="KG514" i="1"/>
  <c r="KI514" i="1" s="1"/>
  <c r="NJ513" i="1"/>
  <c r="NL513" i="1" s="1"/>
  <c r="MR513" i="1"/>
  <c r="MT513" i="1" s="1"/>
  <c r="LZ512" i="1"/>
  <c r="MB512" i="1" s="1"/>
  <c r="LQ551" i="1"/>
  <c r="LS551" i="1" s="1"/>
  <c r="HV548" i="1"/>
  <c r="HX548" i="1" s="1"/>
  <c r="N515" i="1"/>
  <c r="P515" i="1" s="1"/>
  <c r="SF513" i="1"/>
  <c r="SH513" i="1" s="1"/>
  <c r="UZ515" i="1"/>
  <c r="VB515" i="1" s="1"/>
  <c r="JX513" i="1"/>
  <c r="JZ513" i="1" s="1"/>
  <c r="YL533" i="1"/>
  <c r="YN533" i="1" s="1"/>
  <c r="JF532" i="1"/>
  <c r="JH532" i="1" s="1"/>
  <c r="SF531" i="1"/>
  <c r="SH531" i="1" s="1"/>
  <c r="IW531" i="1"/>
  <c r="IY531" i="1" s="1"/>
  <c r="MR524" i="1"/>
  <c r="MT524" i="1" s="1"/>
  <c r="HV524" i="1"/>
  <c r="HX524" i="1" s="1"/>
  <c r="FK508" i="1"/>
  <c r="FM508" i="1" s="1"/>
  <c r="YL506" i="1"/>
  <c r="YN506" i="1" s="1"/>
  <c r="OK507" i="1"/>
  <c r="OM507" i="1" s="1"/>
  <c r="QV506" i="1"/>
  <c r="QX506" i="1" s="1"/>
  <c r="KY550" i="1"/>
  <c r="LA550" i="1" s="1"/>
  <c r="QV550" i="1"/>
  <c r="QX550" i="1" s="1"/>
  <c r="LQ550" i="1"/>
  <c r="LS550" i="1" s="1"/>
  <c r="AFJ548" i="1"/>
  <c r="AFL548" i="1" s="1"/>
  <c r="DI548" i="1"/>
  <c r="DK548" i="1" s="1"/>
  <c r="AX515" i="1"/>
  <c r="AZ515" i="1" s="1"/>
  <c r="SX513" i="1"/>
  <c r="SZ513" i="1" s="1"/>
  <c r="BP514" i="1"/>
  <c r="BR514" i="1" s="1"/>
  <c r="VR515" i="1"/>
  <c r="VT515" i="1" s="1"/>
  <c r="W515" i="1"/>
  <c r="Y515" i="1" s="1"/>
  <c r="CZ513" i="1"/>
  <c r="DB513" i="1" s="1"/>
  <c r="KY491" i="1"/>
  <c r="LA491" i="1" s="1"/>
  <c r="WS490" i="1"/>
  <c r="WU490" i="1" s="1"/>
  <c r="YL490" i="1"/>
  <c r="YN490" i="1" s="1"/>
  <c r="FK487" i="1"/>
  <c r="FM487" i="1" s="1"/>
  <c r="AGB490" i="1"/>
  <c r="AGD490" i="1" s="1"/>
  <c r="AFJ490" i="1"/>
  <c r="AFL490" i="1" s="1"/>
  <c r="QD490" i="1"/>
  <c r="QF490" i="1" s="1"/>
  <c r="MI489" i="1"/>
  <c r="MK489" i="1" s="1"/>
  <c r="AFJ539" i="1"/>
  <c r="AFL539" i="1" s="1"/>
  <c r="WS539" i="1"/>
  <c r="WU539" i="1" s="1"/>
  <c r="AFA538" i="1"/>
  <c r="AFC538" i="1" s="1"/>
  <c r="MR539" i="1"/>
  <c r="MT539" i="1" s="1"/>
  <c r="BG538" i="1"/>
  <c r="BI538" i="1" s="1"/>
  <c r="AGB537" i="1"/>
  <c r="AGD537" i="1" s="1"/>
  <c r="HV537" i="1"/>
  <c r="HX537" i="1" s="1"/>
  <c r="ES538" i="1"/>
  <c r="EU538" i="1" s="1"/>
  <c r="RW536" i="1"/>
  <c r="RY536" i="1" s="1"/>
  <c r="XT538" i="1"/>
  <c r="XV538" i="1" s="1"/>
  <c r="SF551" i="1"/>
  <c r="SH551" i="1" s="1"/>
  <c r="TP548" i="1"/>
  <c r="TR548" i="1" s="1"/>
  <c r="BY549" i="1"/>
  <c r="CA549" i="1" s="1"/>
  <c r="PU551" i="1"/>
  <c r="PW551" i="1" s="1"/>
  <c r="OK517" i="1"/>
  <c r="OM517" i="1" s="1"/>
  <c r="AFS519" i="1"/>
  <c r="AFU519" i="1" s="1"/>
  <c r="HV520" i="1"/>
  <c r="HX520" i="1" s="1"/>
  <c r="JO521" i="1"/>
  <c r="JQ521" i="1" s="1"/>
  <c r="AFA520" i="1"/>
  <c r="AFC520" i="1" s="1"/>
  <c r="MI519" i="1"/>
  <c r="MK519" i="1" s="1"/>
  <c r="LH518" i="1"/>
  <c r="LJ518" i="1" s="1"/>
  <c r="LQ519" i="1"/>
  <c r="LS519" i="1" s="1"/>
  <c r="NS518" i="1"/>
  <c r="NU518" i="1" s="1"/>
  <c r="IW518" i="1"/>
  <c r="IY518" i="1" s="1"/>
  <c r="QV518" i="1"/>
  <c r="QX518" i="1" s="1"/>
  <c r="KG518" i="1"/>
  <c r="KI518" i="1" s="1"/>
  <c r="LQ520" i="1"/>
  <c r="LS520" i="1" s="1"/>
  <c r="XT521" i="1"/>
  <c r="XV521" i="1" s="1"/>
  <c r="AGT503" i="1"/>
  <c r="AGV503" i="1" s="1"/>
  <c r="NJ501" i="1"/>
  <c r="NL501" i="1" s="1"/>
  <c r="JF501" i="1"/>
  <c r="JH501" i="1" s="1"/>
  <c r="XT501" i="1"/>
  <c r="XV501" i="1" s="1"/>
  <c r="MR500" i="1"/>
  <c r="MT500" i="1" s="1"/>
  <c r="AFA502" i="1"/>
  <c r="AFC502" i="1" s="1"/>
  <c r="IW499" i="1"/>
  <c r="IY499" i="1" s="1"/>
  <c r="YL509" i="1"/>
  <c r="YN509" i="1" s="1"/>
  <c r="SX509" i="1"/>
  <c r="SZ509" i="1" s="1"/>
  <c r="IW508" i="1"/>
  <c r="IY508" i="1" s="1"/>
  <c r="E508" i="1"/>
  <c r="G508" i="1" s="1"/>
  <c r="AFS507" i="1"/>
  <c r="AFU507" i="1" s="1"/>
  <c r="SO507" i="1"/>
  <c r="SQ507" i="1" s="1"/>
  <c r="AFA506" i="1"/>
  <c r="AFC506" i="1" s="1"/>
  <c r="WS507" i="1"/>
  <c r="WU507" i="1" s="1"/>
  <c r="FT507" i="1"/>
  <c r="FV507" i="1" s="1"/>
  <c r="AF507" i="1"/>
  <c r="AH507" i="1" s="1"/>
  <c r="FK518" i="1"/>
  <c r="FM518" i="1" s="1"/>
  <c r="DI521" i="1"/>
  <c r="DK521" i="1" s="1"/>
  <c r="E539" i="1"/>
  <c r="G539" i="1" s="1"/>
  <c r="LQ538" i="1"/>
  <c r="LS538" i="1" s="1"/>
  <c r="YL537" i="1"/>
  <c r="YN537" i="1" s="1"/>
  <c r="GL537" i="1"/>
  <c r="GN537" i="1" s="1"/>
  <c r="IN537" i="1"/>
  <c r="IP537" i="1" s="1"/>
  <c r="AO537" i="1"/>
  <c r="AQ537" i="1" s="1"/>
  <c r="LZ539" i="1"/>
  <c r="MB539" i="1" s="1"/>
  <c r="AFJ538" i="1"/>
  <c r="AFL538" i="1" s="1"/>
  <c r="AGB521" i="1"/>
  <c r="AGD521" i="1" s="1"/>
  <c r="KY521" i="1"/>
  <c r="LA521" i="1" s="1"/>
  <c r="QD520" i="1"/>
  <c r="QF520" i="1" s="1"/>
  <c r="LZ519" i="1"/>
  <c r="MB519" i="1" s="1"/>
  <c r="TP517" i="1"/>
  <c r="TR517" i="1" s="1"/>
  <c r="KG517" i="1"/>
  <c r="KI517" i="1" s="1"/>
  <c r="AHC519" i="1"/>
  <c r="AHE519" i="1" s="1"/>
  <c r="AGK518" i="1"/>
  <c r="AGM518" i="1" s="1"/>
  <c r="RW521" i="1"/>
  <c r="RY521" i="1" s="1"/>
  <c r="NS509" i="1"/>
  <c r="NU509" i="1" s="1"/>
  <c r="TP507" i="1"/>
  <c r="TR507" i="1" s="1"/>
  <c r="LH505" i="1"/>
  <c r="LJ505" i="1" s="1"/>
  <c r="PL508" i="1"/>
  <c r="PN508" i="1" s="1"/>
  <c r="OK505" i="1"/>
  <c r="OM505" i="1" s="1"/>
  <c r="AF509" i="1"/>
  <c r="AH509" i="1" s="1"/>
  <c r="JF507" i="1"/>
  <c r="JH507" i="1" s="1"/>
  <c r="FK506" i="1"/>
  <c r="FM506" i="1" s="1"/>
  <c r="KY505" i="1"/>
  <c r="LA505" i="1" s="1"/>
  <c r="PC507" i="1"/>
  <c r="PE507" i="1" s="1"/>
  <c r="SO509" i="1"/>
  <c r="SQ509" i="1" s="1"/>
  <c r="FT509" i="1"/>
  <c r="FV509" i="1" s="1"/>
  <c r="BY509" i="1"/>
  <c r="CA509" i="1" s="1"/>
  <c r="PL509" i="1"/>
  <c r="PN509" i="1" s="1"/>
  <c r="LH509" i="1"/>
  <c r="LJ509" i="1" s="1"/>
  <c r="BP509" i="1"/>
  <c r="BR509" i="1" s="1"/>
  <c r="CZ508" i="1"/>
  <c r="DB508" i="1" s="1"/>
  <c r="W507" i="1"/>
  <c r="Y507" i="1" s="1"/>
  <c r="RW506" i="1"/>
  <c r="RY506" i="1" s="1"/>
  <c r="CH506" i="1"/>
  <c r="CJ506" i="1" s="1"/>
  <c r="LQ508" i="1"/>
  <c r="LS508" i="1" s="1"/>
  <c r="AFJ507" i="1"/>
  <c r="AFL507" i="1" s="1"/>
  <c r="NS506" i="1"/>
  <c r="NU506" i="1" s="1"/>
  <c r="NA506" i="1"/>
  <c r="NC506" i="1" s="1"/>
  <c r="MI508" i="1"/>
  <c r="MK508" i="1" s="1"/>
  <c r="KG508" i="1"/>
  <c r="KI508" i="1" s="1"/>
  <c r="XT507" i="1"/>
  <c r="XV507" i="1" s="1"/>
  <c r="QV505" i="1"/>
  <c r="QX505" i="1" s="1"/>
  <c r="AFS505" i="1"/>
  <c r="AFU505" i="1" s="1"/>
  <c r="ADQ520" i="1"/>
  <c r="ADS520" i="1" s="1"/>
  <c r="UH520" i="1"/>
  <c r="UJ520" i="1" s="1"/>
  <c r="NJ519" i="1"/>
  <c r="NL519" i="1" s="1"/>
  <c r="BG518" i="1"/>
  <c r="BI518" i="1" s="1"/>
  <c r="E518" i="1"/>
  <c r="G518" i="1" s="1"/>
  <c r="DI517" i="1"/>
  <c r="DK517" i="1" s="1"/>
  <c r="ES521" i="1"/>
  <c r="EU521" i="1" s="1"/>
  <c r="BY520" i="1"/>
  <c r="CA520" i="1" s="1"/>
  <c r="AO520" i="1"/>
  <c r="AQ520" i="1" s="1"/>
  <c r="UZ519" i="1"/>
  <c r="VB519" i="1" s="1"/>
  <c r="CQ519" i="1"/>
  <c r="CS519" i="1" s="1"/>
  <c r="FT518" i="1"/>
  <c r="FV518" i="1" s="1"/>
  <c r="CH518" i="1"/>
  <c r="CJ518" i="1" s="1"/>
  <c r="BP518" i="1"/>
  <c r="BR518" i="1" s="1"/>
  <c r="WS517" i="1"/>
  <c r="WU517" i="1" s="1"/>
  <c r="SO520" i="1"/>
  <c r="SQ520" i="1" s="1"/>
  <c r="PC520" i="1"/>
  <c r="PE520" i="1" s="1"/>
  <c r="QD519" i="1"/>
  <c r="QF519" i="1" s="1"/>
  <c r="KY519" i="1"/>
  <c r="LA519" i="1" s="1"/>
  <c r="GL519" i="1"/>
  <c r="GN519" i="1" s="1"/>
  <c r="VR518" i="1"/>
  <c r="VT518" i="1" s="1"/>
  <c r="EJ519" i="1"/>
  <c r="EL519" i="1" s="1"/>
  <c r="AGT517" i="1"/>
  <c r="AGV517" i="1" s="1"/>
  <c r="N517" i="1"/>
  <c r="P517" i="1" s="1"/>
  <c r="QV490" i="1"/>
  <c r="QX490" i="1" s="1"/>
  <c r="PC490" i="1"/>
  <c r="PE490" i="1" s="1"/>
  <c r="NA490" i="1"/>
  <c r="NC490" i="1" s="1"/>
  <c r="JF490" i="1"/>
  <c r="JH490" i="1" s="1"/>
  <c r="E490" i="1"/>
  <c r="G490" i="1" s="1"/>
  <c r="ES489" i="1"/>
  <c r="EU489" i="1" s="1"/>
  <c r="DI489" i="1"/>
  <c r="DK489" i="1" s="1"/>
  <c r="EJ488" i="1"/>
  <c r="EL488" i="1" s="1"/>
  <c r="SF491" i="1"/>
  <c r="SH491" i="1" s="1"/>
  <c r="OK491" i="1"/>
  <c r="OM491" i="1" s="1"/>
  <c r="CQ491" i="1"/>
  <c r="CS491" i="1" s="1"/>
  <c r="BY491" i="1"/>
  <c r="CA491" i="1" s="1"/>
  <c r="JX490" i="1"/>
  <c r="JZ490" i="1" s="1"/>
  <c r="AF490" i="1"/>
  <c r="AH490" i="1" s="1"/>
  <c r="LZ489" i="1"/>
  <c r="MB489" i="1" s="1"/>
  <c r="FK488" i="1"/>
  <c r="FM488" i="1" s="1"/>
  <c r="BG488" i="1"/>
  <c r="BI488" i="1" s="1"/>
  <c r="YL487" i="1"/>
  <c r="YN487" i="1" s="1"/>
  <c r="SO487" i="1"/>
  <c r="SQ487" i="1" s="1"/>
  <c r="XT491" i="1"/>
  <c r="XV491" i="1" s="1"/>
  <c r="UZ491" i="1"/>
  <c r="VB491" i="1" s="1"/>
  <c r="W490" i="1"/>
  <c r="Y490" i="1" s="1"/>
  <c r="AX489" i="1"/>
  <c r="AZ489" i="1" s="1"/>
  <c r="SX488" i="1"/>
  <c r="SZ488" i="1" s="1"/>
  <c r="CH488" i="1"/>
  <c r="CJ488" i="1" s="1"/>
  <c r="AGK491" i="1"/>
  <c r="AGM491" i="1" s="1"/>
  <c r="RW491" i="1"/>
  <c r="RY491" i="1" s="1"/>
  <c r="GL491" i="1"/>
  <c r="GN491" i="1" s="1"/>
  <c r="CZ491" i="1"/>
  <c r="DB491" i="1" s="1"/>
  <c r="N491" i="1"/>
  <c r="P491" i="1" s="1"/>
  <c r="MI490" i="1"/>
  <c r="MK490" i="1" s="1"/>
  <c r="VR489" i="1"/>
  <c r="VT489" i="1" s="1"/>
  <c r="QD489" i="1"/>
  <c r="QF489" i="1" s="1"/>
  <c r="LQ489" i="1"/>
  <c r="LS489" i="1" s="1"/>
  <c r="IN488" i="1"/>
  <c r="IP488" i="1" s="1"/>
  <c r="JO487" i="1"/>
  <c r="JQ487" i="1" s="1"/>
  <c r="AGB503" i="1"/>
  <c r="AGD503" i="1" s="1"/>
  <c r="SX500" i="1"/>
  <c r="SZ500" i="1" s="1"/>
  <c r="UH499" i="1"/>
  <c r="UJ499" i="1" s="1"/>
  <c r="MI499" i="1"/>
  <c r="MK499" i="1" s="1"/>
  <c r="JF499" i="1"/>
  <c r="JH499" i="1" s="1"/>
  <c r="BG499" i="1"/>
  <c r="BI499" i="1" s="1"/>
  <c r="AO499" i="1"/>
  <c r="AQ499" i="1" s="1"/>
  <c r="AHC502" i="1"/>
  <c r="AHE502" i="1" s="1"/>
  <c r="AFS502" i="1"/>
  <c r="AFU502" i="1" s="1"/>
  <c r="WS502" i="1"/>
  <c r="WU502" i="1" s="1"/>
  <c r="SF501" i="1"/>
  <c r="SH501" i="1" s="1"/>
  <c r="AFJ500" i="1"/>
  <c r="AFL500" i="1" s="1"/>
  <c r="LH500" i="1"/>
  <c r="LJ500" i="1" s="1"/>
  <c r="PL499" i="1"/>
  <c r="PN499" i="1" s="1"/>
  <c r="KY499" i="1"/>
  <c r="LA499" i="1" s="1"/>
  <c r="IN499" i="1"/>
  <c r="IP499" i="1" s="1"/>
  <c r="ES499" i="1"/>
  <c r="EU499" i="1" s="1"/>
  <c r="CZ499" i="1"/>
  <c r="DB499" i="1" s="1"/>
  <c r="CH499" i="1"/>
  <c r="CJ499" i="1" s="1"/>
  <c r="W499" i="1"/>
  <c r="Y499" i="1" s="1"/>
  <c r="E499" i="1"/>
  <c r="G499" i="1" s="1"/>
  <c r="LQ503" i="1"/>
  <c r="LS503" i="1" s="1"/>
  <c r="MR502" i="1"/>
  <c r="MT502" i="1" s="1"/>
  <c r="KG502" i="1"/>
  <c r="KI502" i="1" s="1"/>
  <c r="HV501" i="1"/>
  <c r="HX501" i="1" s="1"/>
  <c r="AGK500" i="1"/>
  <c r="AGM500" i="1" s="1"/>
  <c r="SO500" i="1"/>
  <c r="SQ500" i="1" s="1"/>
  <c r="RW500" i="1"/>
  <c r="RY500" i="1" s="1"/>
  <c r="JX500" i="1"/>
  <c r="JZ500" i="1" s="1"/>
  <c r="EJ500" i="1"/>
  <c r="EL500" i="1" s="1"/>
  <c r="BP500" i="1"/>
  <c r="BR500" i="1" s="1"/>
  <c r="N500" i="1"/>
  <c r="P500" i="1" s="1"/>
  <c r="JO499" i="1"/>
  <c r="JQ499" i="1" s="1"/>
  <c r="GL499" i="1"/>
  <c r="GN499" i="1" s="1"/>
  <c r="DI499" i="1"/>
  <c r="DK499" i="1" s="1"/>
  <c r="AX499" i="1"/>
  <c r="AZ499" i="1" s="1"/>
  <c r="IW503" i="1"/>
  <c r="IY503" i="1" s="1"/>
  <c r="QD501" i="1"/>
  <c r="QF501" i="1" s="1"/>
  <c r="YL500" i="1"/>
  <c r="YN500" i="1" s="1"/>
  <c r="NS500" i="1"/>
  <c r="NU500" i="1" s="1"/>
  <c r="ADQ499" i="1"/>
  <c r="ADS499" i="1" s="1"/>
  <c r="VR499" i="1"/>
  <c r="VT499" i="1" s="1"/>
  <c r="UZ499" i="1"/>
  <c r="VB499" i="1" s="1"/>
  <c r="PU499" i="1"/>
  <c r="PW499" i="1" s="1"/>
  <c r="PC499" i="1"/>
  <c r="PE499" i="1" s="1"/>
  <c r="NA499" i="1"/>
  <c r="NC499" i="1" s="1"/>
  <c r="FT499" i="1"/>
  <c r="FV499" i="1" s="1"/>
  <c r="BY499" i="1"/>
  <c r="CA499" i="1" s="1"/>
  <c r="AF499" i="1"/>
  <c r="AH499" i="1" s="1"/>
  <c r="QV483" i="1"/>
  <c r="QX483" i="1" s="1"/>
  <c r="NJ483" i="1"/>
  <c r="NL483" i="1" s="1"/>
  <c r="LH482" i="1"/>
  <c r="LJ482" i="1" s="1"/>
  <c r="AFA481" i="1"/>
  <c r="AFC481" i="1" s="1"/>
  <c r="UZ481" i="1"/>
  <c r="VB481" i="1" s="1"/>
  <c r="RW481" i="1"/>
  <c r="RY481" i="1" s="1"/>
  <c r="MR481" i="1"/>
  <c r="MT481" i="1" s="1"/>
  <c r="KY481" i="1"/>
  <c r="LA481" i="1" s="1"/>
  <c r="KG481" i="1"/>
  <c r="KI481" i="1" s="1"/>
  <c r="IN481" i="1"/>
  <c r="IP481" i="1" s="1"/>
  <c r="HV481" i="1"/>
  <c r="HX481" i="1" s="1"/>
  <c r="YL484" i="1"/>
  <c r="YN484" i="1" s="1"/>
  <c r="FK484" i="1"/>
  <c r="FM484" i="1" s="1"/>
  <c r="CQ484" i="1"/>
  <c r="CS484" i="1" s="1"/>
  <c r="EJ483" i="1"/>
  <c r="EL483" i="1" s="1"/>
  <c r="AGT482" i="1"/>
  <c r="AGV482" i="1" s="1"/>
  <c r="AFJ481" i="1"/>
  <c r="AFL481" i="1" s="1"/>
  <c r="SX481" i="1"/>
  <c r="SZ481" i="1" s="1"/>
  <c r="SF481" i="1"/>
  <c r="SH481" i="1" s="1"/>
  <c r="PU481" i="1"/>
  <c r="PW481" i="1" s="1"/>
  <c r="PC481" i="1"/>
  <c r="PE481" i="1" s="1"/>
  <c r="JO481" i="1"/>
  <c r="JQ481" i="1" s="1"/>
  <c r="IW481" i="1"/>
  <c r="IY481" i="1" s="1"/>
  <c r="BY481" i="1"/>
  <c r="CA481" i="1" s="1"/>
  <c r="N481" i="1"/>
  <c r="P481" i="1" s="1"/>
  <c r="DI481" i="1"/>
  <c r="DK481" i="1" s="1"/>
  <c r="AGB484" i="1"/>
  <c r="AGD484" i="1" s="1"/>
  <c r="MI483" i="1"/>
  <c r="MK483" i="1" s="1"/>
  <c r="LZ482" i="1"/>
  <c r="MB482" i="1" s="1"/>
  <c r="QD481" i="1"/>
  <c r="QF481" i="1" s="1"/>
  <c r="OK481" i="1"/>
  <c r="OM481" i="1" s="1"/>
  <c r="NS481" i="1"/>
  <c r="NU481" i="1" s="1"/>
  <c r="CZ481" i="1"/>
  <c r="DB481" i="1" s="1"/>
  <c r="BG481" i="1"/>
  <c r="BI481" i="1" s="1"/>
  <c r="AO481" i="1"/>
  <c r="AQ481" i="1" s="1"/>
  <c r="CH481" i="1"/>
  <c r="CJ481" i="1" s="1"/>
  <c r="W481" i="1"/>
  <c r="Y481" i="1" s="1"/>
  <c r="FT481" i="1"/>
  <c r="FV481" i="1" s="1"/>
  <c r="AF481" i="1"/>
  <c r="AH481" i="1" s="1"/>
  <c r="AFS483" i="1"/>
  <c r="AFU483" i="1" s="1"/>
  <c r="WS482" i="1"/>
  <c r="WU482" i="1" s="1"/>
  <c r="VR482" i="1"/>
  <c r="VT482" i="1" s="1"/>
  <c r="UH482" i="1"/>
  <c r="UJ482" i="1" s="1"/>
  <c r="TP482" i="1"/>
  <c r="TR482" i="1" s="1"/>
  <c r="NA482" i="1"/>
  <c r="NC482" i="1" s="1"/>
  <c r="LQ482" i="1"/>
  <c r="LS482" i="1" s="1"/>
  <c r="AGK481" i="1"/>
  <c r="AGM481" i="1" s="1"/>
  <c r="ADQ481" i="1"/>
  <c r="ADS481" i="1" s="1"/>
  <c r="SO481" i="1"/>
  <c r="SQ481" i="1" s="1"/>
  <c r="PL481" i="1"/>
  <c r="PN481" i="1" s="1"/>
  <c r="JX481" i="1"/>
  <c r="JZ481" i="1" s="1"/>
  <c r="JF481" i="1"/>
  <c r="JH481" i="1" s="1"/>
  <c r="ES481" i="1"/>
  <c r="EU481" i="1" s="1"/>
  <c r="BP481" i="1"/>
  <c r="BR481" i="1" s="1"/>
  <c r="E481" i="1"/>
  <c r="GL481" i="1"/>
  <c r="GN481" i="1" s="1"/>
  <c r="AX481" i="1"/>
  <c r="AZ481" i="1" s="1"/>
  <c r="NS544" i="1"/>
  <c r="NU544" i="1" s="1"/>
  <c r="WS544" i="1"/>
  <c r="WU544" i="1" s="1"/>
  <c r="AFA509" i="1"/>
  <c r="AFC509" i="1" s="1"/>
  <c r="QV509" i="1"/>
  <c r="QX509" i="1" s="1"/>
  <c r="IW507" i="1"/>
  <c r="IY507" i="1" s="1"/>
  <c r="EJ521" i="1"/>
  <c r="EL521" i="1" s="1"/>
  <c r="TP520" i="1"/>
  <c r="TR520" i="1" s="1"/>
  <c r="XT517" i="1"/>
  <c r="XV517" i="1" s="1"/>
  <c r="NJ518" i="1"/>
  <c r="NL518" i="1" s="1"/>
  <c r="QD551" i="1"/>
  <c r="QF551" i="1" s="1"/>
  <c r="NA551" i="1"/>
  <c r="NC551" i="1" s="1"/>
  <c r="MI551" i="1"/>
  <c r="MK551" i="1" s="1"/>
  <c r="W551" i="1"/>
  <c r="Y551" i="1" s="1"/>
  <c r="QV549" i="1"/>
  <c r="QX549" i="1" s="1"/>
  <c r="WS547" i="1"/>
  <c r="WU547" i="1" s="1"/>
  <c r="JX550" i="1"/>
  <c r="JZ550" i="1" s="1"/>
  <c r="CH550" i="1"/>
  <c r="CJ550" i="1" s="1"/>
  <c r="CQ547" i="1"/>
  <c r="CS547" i="1" s="1"/>
  <c r="JO550" i="1"/>
  <c r="JQ550" i="1" s="1"/>
  <c r="JF548" i="1"/>
  <c r="JH548" i="1" s="1"/>
  <c r="LZ537" i="1"/>
  <c r="MB537" i="1" s="1"/>
  <c r="XT536" i="1"/>
  <c r="XV536" i="1" s="1"/>
  <c r="TP535" i="1"/>
  <c r="TR535" i="1" s="1"/>
  <c r="JO538" i="1"/>
  <c r="JQ538" i="1" s="1"/>
  <c r="LZ533" i="1"/>
  <c r="MB533" i="1" s="1"/>
  <c r="ADQ531" i="1"/>
  <c r="ADS531" i="1" s="1"/>
  <c r="UH530" i="1"/>
  <c r="UJ530" i="1" s="1"/>
  <c r="KG529" i="1"/>
  <c r="KI529" i="1" s="1"/>
  <c r="AO526" i="1"/>
  <c r="AQ526" i="1" s="1"/>
  <c r="XT525" i="1"/>
  <c r="XV525" i="1" s="1"/>
  <c r="NJ523" i="1"/>
  <c r="NL523" i="1" s="1"/>
  <c r="AHC485" i="1"/>
  <c r="AHE485" i="1" s="1"/>
  <c r="XT484" i="1"/>
  <c r="XV484" i="1" s="1"/>
  <c r="AGT481" i="1"/>
  <c r="AGV481" i="1" s="1"/>
  <c r="MR484" i="1"/>
  <c r="MT484" i="1" s="1"/>
  <c r="JO485" i="1"/>
  <c r="JQ485" i="1" s="1"/>
  <c r="NA539" i="1"/>
  <c r="NC539" i="1" s="1"/>
  <c r="CZ538" i="1"/>
  <c r="DB538" i="1" s="1"/>
  <c r="VR520" i="1"/>
  <c r="VT520" i="1" s="1"/>
  <c r="WS518" i="1"/>
  <c r="WU518" i="1" s="1"/>
  <c r="ES518" i="1"/>
  <c r="EU518" i="1" s="1"/>
  <c r="AHC520" i="1"/>
  <c r="AHE520" i="1" s="1"/>
  <c r="UH519" i="1"/>
  <c r="UJ519" i="1" s="1"/>
  <c r="JO519" i="1"/>
  <c r="JQ519" i="1" s="1"/>
  <c r="SO518" i="1"/>
  <c r="SQ518" i="1" s="1"/>
  <c r="AX518" i="1"/>
  <c r="AZ518" i="1" s="1"/>
  <c r="AF518" i="1"/>
  <c r="AH518" i="1" s="1"/>
  <c r="AO517" i="1"/>
  <c r="AQ517" i="1" s="1"/>
  <c r="W521" i="1"/>
  <c r="Y521" i="1" s="1"/>
  <c r="BP519" i="1"/>
  <c r="BR519" i="1" s="1"/>
  <c r="E517" i="1"/>
  <c r="G517" i="1" s="1"/>
  <c r="FK517" i="1"/>
  <c r="FM517" i="1" s="1"/>
  <c r="NA520" i="1"/>
  <c r="NC520" i="1" s="1"/>
  <c r="VR521" i="1"/>
  <c r="VT521" i="1" s="1"/>
  <c r="AF521" i="1"/>
  <c r="AH521" i="1" s="1"/>
  <c r="BG521" i="1"/>
  <c r="BI521" i="1" s="1"/>
  <c r="GL520" i="1"/>
  <c r="GN520" i="1" s="1"/>
  <c r="FT520" i="1"/>
  <c r="FV520" i="1" s="1"/>
  <c r="CH519" i="1"/>
  <c r="CJ519" i="1" s="1"/>
  <c r="IN517" i="1"/>
  <c r="IP517" i="1" s="1"/>
  <c r="W517" i="1"/>
  <c r="Y517" i="1" s="1"/>
  <c r="SF519" i="1"/>
  <c r="SH519" i="1" s="1"/>
  <c r="AO525" i="1"/>
  <c r="AQ525" i="1" s="1"/>
  <c r="OK526" i="1"/>
  <c r="OM526" i="1" s="1"/>
  <c r="GL524" i="1"/>
  <c r="GN524" i="1" s="1"/>
  <c r="MI524" i="1"/>
  <c r="MK524" i="1" s="1"/>
  <c r="LQ539" i="1"/>
  <c r="LS539" i="1" s="1"/>
  <c r="PU537" i="1"/>
  <c r="PW537" i="1" s="1"/>
  <c r="IN536" i="1"/>
  <c r="IP536" i="1" s="1"/>
  <c r="PL537" i="1"/>
  <c r="PN537" i="1" s="1"/>
  <c r="QD536" i="1"/>
  <c r="QF536" i="1" s="1"/>
  <c r="PC536" i="1"/>
  <c r="PE536" i="1" s="1"/>
  <c r="MI536" i="1"/>
  <c r="MK536" i="1" s="1"/>
  <c r="ES536" i="1"/>
  <c r="EU536" i="1" s="1"/>
  <c r="E536" i="1"/>
  <c r="G536" i="1" s="1"/>
  <c r="FT535" i="1"/>
  <c r="FV535" i="1" s="1"/>
  <c r="AO538" i="1"/>
  <c r="AQ538" i="1" s="1"/>
  <c r="AGT537" i="1"/>
  <c r="AGV537" i="1" s="1"/>
  <c r="UZ536" i="1"/>
  <c r="VB536" i="1" s="1"/>
  <c r="CH536" i="1"/>
  <c r="CJ536" i="1" s="1"/>
  <c r="VR535" i="1"/>
  <c r="VT535" i="1" s="1"/>
  <c r="PL521" i="1"/>
  <c r="PN521" i="1" s="1"/>
  <c r="BY519" i="1"/>
  <c r="CA519" i="1" s="1"/>
  <c r="E521" i="1"/>
  <c r="G521" i="1" s="1"/>
  <c r="FK520" i="1"/>
  <c r="FM520" i="1" s="1"/>
  <c r="AF520" i="1"/>
  <c r="AH520" i="1" s="1"/>
  <c r="NS517" i="1"/>
  <c r="NU517" i="1" s="1"/>
  <c r="EJ539" i="1"/>
  <c r="EL539" i="1" s="1"/>
  <c r="AX539" i="1"/>
  <c r="AZ539" i="1" s="1"/>
  <c r="SX537" i="1"/>
  <c r="SZ537" i="1" s="1"/>
  <c r="MR535" i="1"/>
  <c r="MT535" i="1" s="1"/>
  <c r="HV533" i="1"/>
  <c r="HX533" i="1" s="1"/>
  <c r="AFJ532" i="1"/>
  <c r="AFL532" i="1" s="1"/>
  <c r="AHC515" i="1"/>
  <c r="AHE515" i="1" s="1"/>
  <c r="AFJ515" i="1"/>
  <c r="AFL515" i="1" s="1"/>
  <c r="RW514" i="1"/>
  <c r="RY514" i="1" s="1"/>
  <c r="QV514" i="1"/>
  <c r="QX514" i="1" s="1"/>
  <c r="HV514" i="1"/>
  <c r="HX514" i="1" s="1"/>
  <c r="YL513" i="1"/>
  <c r="YN513" i="1" s="1"/>
  <c r="TP512" i="1"/>
  <c r="TR512" i="1" s="1"/>
  <c r="JO512" i="1"/>
  <c r="JQ512" i="1" s="1"/>
  <c r="N542" i="1"/>
  <c r="P542" i="1" s="1"/>
  <c r="AGK543" i="1"/>
  <c r="AGM543" i="1" s="1"/>
  <c r="PC545" i="1"/>
  <c r="PE545" i="1" s="1"/>
  <c r="LQ545" i="1"/>
  <c r="LS545" i="1" s="1"/>
  <c r="QD521" i="1"/>
  <c r="QF521" i="1" s="1"/>
  <c r="JX519" i="1"/>
  <c r="JZ519" i="1" s="1"/>
  <c r="IN521" i="1"/>
  <c r="IP521" i="1" s="1"/>
  <c r="IW526" i="1"/>
  <c r="IY526" i="1" s="1"/>
  <c r="UH523" i="1"/>
  <c r="UJ523" i="1" s="1"/>
  <c r="WS484" i="1"/>
  <c r="WU484" i="1" s="1"/>
  <c r="AFJ483" i="1"/>
  <c r="AFL483" i="1" s="1"/>
  <c r="UZ483" i="1"/>
  <c r="VB483" i="1" s="1"/>
  <c r="PL483" i="1"/>
  <c r="PN483" i="1" s="1"/>
  <c r="LZ483" i="1"/>
  <c r="MB483" i="1" s="1"/>
  <c r="HV483" i="1"/>
  <c r="HX483" i="1" s="1"/>
  <c r="RW482" i="1"/>
  <c r="RY482" i="1" s="1"/>
  <c r="BG482" i="1"/>
  <c r="BI482" i="1" s="1"/>
  <c r="W482" i="1"/>
  <c r="Y482" i="1" s="1"/>
  <c r="YL481" i="1"/>
  <c r="YN481" i="1" s="1"/>
  <c r="VR481" i="1"/>
  <c r="VT481" i="1" s="1"/>
  <c r="XT485" i="1"/>
  <c r="XV485" i="1" s="1"/>
  <c r="KG484" i="1"/>
  <c r="KI484" i="1" s="1"/>
  <c r="JO484" i="1"/>
  <c r="JQ484" i="1" s="1"/>
  <c r="IW484" i="1"/>
  <c r="IY484" i="1" s="1"/>
  <c r="AGK483" i="1"/>
  <c r="AGM483" i="1" s="1"/>
  <c r="PC483" i="1"/>
  <c r="PE483" i="1" s="1"/>
  <c r="JX483" i="1"/>
  <c r="JZ483" i="1" s="1"/>
  <c r="GL483" i="1"/>
  <c r="GN483" i="1" s="1"/>
  <c r="FT483" i="1"/>
  <c r="FV483" i="1" s="1"/>
  <c r="CH483" i="1"/>
  <c r="CJ483" i="1" s="1"/>
  <c r="BP483" i="1"/>
  <c r="BR483" i="1" s="1"/>
  <c r="AF483" i="1"/>
  <c r="AH483" i="1" s="1"/>
  <c r="SX482" i="1"/>
  <c r="SZ482" i="1" s="1"/>
  <c r="QV482" i="1"/>
  <c r="QX482" i="1" s="1"/>
  <c r="QD482" i="1"/>
  <c r="QF482" i="1" s="1"/>
  <c r="KY482" i="1"/>
  <c r="LA482" i="1" s="1"/>
  <c r="N482" i="1"/>
  <c r="P482" i="1" s="1"/>
  <c r="LH481" i="1"/>
  <c r="LJ481" i="1" s="1"/>
  <c r="EJ481" i="1"/>
  <c r="EL481" i="1" s="1"/>
  <c r="CQ481" i="1"/>
  <c r="CS481" i="1" s="1"/>
  <c r="NS484" i="1"/>
  <c r="NU484" i="1" s="1"/>
  <c r="AX484" i="1"/>
  <c r="AZ484" i="1" s="1"/>
  <c r="AGB483" i="1"/>
  <c r="AGD483" i="1" s="1"/>
  <c r="LQ483" i="1"/>
  <c r="LS483" i="1" s="1"/>
  <c r="SO482" i="1"/>
  <c r="SQ482" i="1" s="1"/>
  <c r="NJ482" i="1"/>
  <c r="NL482" i="1" s="1"/>
  <c r="JF482" i="1"/>
  <c r="JH482" i="1" s="1"/>
  <c r="IN482" i="1"/>
  <c r="IP482" i="1" s="1"/>
  <c r="DI482" i="1"/>
  <c r="DK482" i="1" s="1"/>
  <c r="NA481" i="1"/>
  <c r="NC481" i="1" s="1"/>
  <c r="SF483" i="1"/>
  <c r="SH483" i="1" s="1"/>
  <c r="OK483" i="1"/>
  <c r="OM483" i="1" s="1"/>
  <c r="ES483" i="1"/>
  <c r="EU483" i="1" s="1"/>
  <c r="BY483" i="1"/>
  <c r="CA483" i="1" s="1"/>
  <c r="AO483" i="1"/>
  <c r="AQ483" i="1" s="1"/>
  <c r="E483" i="1"/>
  <c r="G483" i="1" s="1"/>
  <c r="ADQ482" i="1"/>
  <c r="ADS482" i="1" s="1"/>
  <c r="PU482" i="1"/>
  <c r="PW482" i="1" s="1"/>
  <c r="CZ482" i="1"/>
  <c r="DB482" i="1" s="1"/>
  <c r="MI481" i="1"/>
  <c r="MK481" i="1" s="1"/>
  <c r="FK481" i="1"/>
  <c r="FM481" i="1" s="1"/>
  <c r="NS551" i="1"/>
  <c r="NU551" i="1" s="1"/>
  <c r="MI550" i="1"/>
  <c r="MK550" i="1" s="1"/>
  <c r="IN550" i="1"/>
  <c r="IP550" i="1" s="1"/>
  <c r="VR527" i="1"/>
  <c r="VT527" i="1" s="1"/>
  <c r="FK524" i="1"/>
  <c r="FM524" i="1" s="1"/>
  <c r="E527" i="1"/>
  <c r="G527" i="1" s="1"/>
  <c r="TP524" i="1"/>
  <c r="TR524" i="1" s="1"/>
  <c r="UZ526" i="1"/>
  <c r="VB526" i="1" s="1"/>
  <c r="EJ527" i="1"/>
  <c r="EL527" i="1" s="1"/>
  <c r="AHC499" i="1"/>
  <c r="AHE499" i="1" s="1"/>
  <c r="QV499" i="1"/>
  <c r="QX499" i="1" s="1"/>
  <c r="PU502" i="1"/>
  <c r="PW502" i="1" s="1"/>
  <c r="JF502" i="1"/>
  <c r="JH502" i="1" s="1"/>
  <c r="BY502" i="1"/>
  <c r="CA502" i="1" s="1"/>
  <c r="W502" i="1"/>
  <c r="Y502" i="1" s="1"/>
  <c r="AFA503" i="1"/>
  <c r="AFC503" i="1" s="1"/>
  <c r="AF503" i="1"/>
  <c r="AH503" i="1" s="1"/>
  <c r="PL502" i="1"/>
  <c r="PN502" i="1" s="1"/>
  <c r="JO501" i="1"/>
  <c r="JQ501" i="1" s="1"/>
  <c r="BG501" i="1"/>
  <c r="BI501" i="1" s="1"/>
  <c r="HV499" i="1"/>
  <c r="HX499" i="1" s="1"/>
  <c r="RW502" i="1"/>
  <c r="RY502" i="1" s="1"/>
  <c r="EJ502" i="1"/>
  <c r="EL502" i="1" s="1"/>
  <c r="AX502" i="1"/>
  <c r="AZ502" i="1" s="1"/>
  <c r="KY501" i="1"/>
  <c r="LA501" i="1" s="1"/>
  <c r="NA500" i="1"/>
  <c r="NC500" i="1" s="1"/>
  <c r="TP544" i="1"/>
  <c r="TR544" i="1" s="1"/>
  <c r="HV544" i="1"/>
  <c r="HX544" i="1" s="1"/>
  <c r="IW543" i="1"/>
  <c r="IY543" i="1" s="1"/>
  <c r="AFJ545" i="1"/>
  <c r="AFL545" i="1" s="1"/>
  <c r="AGB545" i="1"/>
  <c r="AGD545" i="1" s="1"/>
  <c r="NS545" i="1"/>
  <c r="NU545" i="1" s="1"/>
  <c r="VR491" i="1"/>
  <c r="VT491" i="1" s="1"/>
  <c r="OK489" i="1"/>
  <c r="OM489" i="1" s="1"/>
  <c r="HV490" i="1"/>
  <c r="HX490" i="1" s="1"/>
  <c r="SF490" i="1"/>
  <c r="SH490" i="1" s="1"/>
  <c r="TP487" i="1"/>
  <c r="TR487" i="1" s="1"/>
  <c r="UZ490" i="1"/>
  <c r="VB490" i="1" s="1"/>
  <c r="NS489" i="1"/>
  <c r="NU489" i="1" s="1"/>
  <c r="KG537" i="1"/>
  <c r="KI537" i="1" s="1"/>
  <c r="OK538" i="1"/>
  <c r="OM538" i="1" s="1"/>
  <c r="AHC539" i="1"/>
  <c r="AHE539" i="1" s="1"/>
  <c r="WS535" i="1"/>
  <c r="WU535" i="1" s="1"/>
  <c r="NJ533" i="1"/>
  <c r="NL533" i="1" s="1"/>
  <c r="AFA532" i="1"/>
  <c r="AFC532" i="1" s="1"/>
  <c r="JO525" i="1"/>
  <c r="JQ525" i="1" s="1"/>
  <c r="AFA526" i="1"/>
  <c r="AFC526" i="1" s="1"/>
  <c r="TP541" i="1"/>
  <c r="TR541" i="1" s="1"/>
  <c r="OK542" i="1"/>
  <c r="OM542" i="1" s="1"/>
  <c r="JF524" i="1"/>
  <c r="JH524" i="1" s="1"/>
  <c r="PL527" i="1"/>
  <c r="PN527" i="1" s="1"/>
  <c r="PC509" i="1"/>
  <c r="PE509" i="1" s="1"/>
  <c r="KY509" i="1"/>
  <c r="LA509" i="1" s="1"/>
  <c r="ES509" i="1"/>
  <c r="EU509" i="1" s="1"/>
  <c r="DI509" i="1"/>
  <c r="DK509" i="1" s="1"/>
  <c r="BG509" i="1"/>
  <c r="BI509" i="1" s="1"/>
  <c r="AO509" i="1"/>
  <c r="AQ509" i="1" s="1"/>
  <c r="HV509" i="1"/>
  <c r="HX509" i="1" s="1"/>
  <c r="LZ508" i="1"/>
  <c r="MB508" i="1" s="1"/>
  <c r="LH507" i="1"/>
  <c r="LJ507" i="1" s="1"/>
  <c r="FK507" i="1"/>
  <c r="FM507" i="1" s="1"/>
  <c r="AX507" i="1"/>
  <c r="AZ507" i="1" s="1"/>
  <c r="ADQ506" i="1"/>
  <c r="ADS506" i="1" s="1"/>
  <c r="QD508" i="1"/>
  <c r="QF508" i="1" s="1"/>
  <c r="JF506" i="1"/>
  <c r="JH506" i="1" s="1"/>
  <c r="UZ508" i="1"/>
  <c r="VB508" i="1" s="1"/>
  <c r="RW508" i="1"/>
  <c r="RY508" i="1" s="1"/>
  <c r="AFJ506" i="1"/>
  <c r="AFL506" i="1" s="1"/>
  <c r="AFJ503" i="1"/>
  <c r="AFL503" i="1" s="1"/>
  <c r="ADQ502" i="1"/>
  <c r="ADS502" i="1" s="1"/>
  <c r="QD502" i="1"/>
  <c r="QF502" i="1" s="1"/>
  <c r="JO502" i="1"/>
  <c r="JQ502" i="1" s="1"/>
  <c r="SO501" i="1"/>
  <c r="SQ501" i="1" s="1"/>
  <c r="AO501" i="1"/>
  <c r="AQ501" i="1" s="1"/>
  <c r="E501" i="1"/>
  <c r="G501" i="1" s="1"/>
  <c r="BY503" i="1"/>
  <c r="CA503" i="1" s="1"/>
  <c r="AFA501" i="1"/>
  <c r="AFC501" i="1" s="1"/>
  <c r="VR501" i="1"/>
  <c r="VT501" i="1" s="1"/>
  <c r="NA501" i="1"/>
  <c r="NC501" i="1" s="1"/>
  <c r="FT501" i="1"/>
  <c r="FV501" i="1" s="1"/>
  <c r="UZ500" i="1"/>
  <c r="VB500" i="1" s="1"/>
  <c r="AFS503" i="1"/>
  <c r="AFU503" i="1" s="1"/>
  <c r="EJ503" i="1"/>
  <c r="EL503" i="1" s="1"/>
  <c r="KG503" i="1"/>
  <c r="KI503" i="1" s="1"/>
  <c r="HV503" i="1"/>
  <c r="HX503" i="1" s="1"/>
  <c r="W503" i="1"/>
  <c r="Y503" i="1" s="1"/>
  <c r="CZ502" i="1"/>
  <c r="DB502" i="1" s="1"/>
  <c r="N502" i="1"/>
  <c r="P502" i="1" s="1"/>
  <c r="SX501" i="1"/>
  <c r="SZ501" i="1" s="1"/>
  <c r="GL501" i="1"/>
  <c r="GN501" i="1" s="1"/>
  <c r="AHC518" i="1"/>
  <c r="AHE518" i="1" s="1"/>
  <c r="SX519" i="1"/>
  <c r="SZ519" i="1" s="1"/>
  <c r="AGT518" i="1"/>
  <c r="AGV518" i="1" s="1"/>
  <c r="W539" i="1"/>
  <c r="Y539" i="1" s="1"/>
  <c r="VR539" i="1"/>
  <c r="VT539" i="1" s="1"/>
  <c r="FT537" i="1"/>
  <c r="FV537" i="1" s="1"/>
  <c r="QV537" i="1"/>
  <c r="QX537" i="1" s="1"/>
  <c r="SF536" i="1"/>
  <c r="SH536" i="1" s="1"/>
  <c r="KY536" i="1"/>
  <c r="LA536" i="1" s="1"/>
  <c r="EJ538" i="1"/>
  <c r="EL538" i="1" s="1"/>
  <c r="ES539" i="1"/>
  <c r="EU539" i="1" s="1"/>
  <c r="CQ539" i="1"/>
  <c r="CS539" i="1" s="1"/>
  <c r="AHC538" i="1"/>
  <c r="AHE538" i="1" s="1"/>
  <c r="JF538" i="1"/>
  <c r="JH538" i="1" s="1"/>
  <c r="LQ537" i="1"/>
  <c r="LS537" i="1" s="1"/>
  <c r="BG537" i="1"/>
  <c r="BI537" i="1" s="1"/>
  <c r="AFJ537" i="1"/>
  <c r="AFL537" i="1" s="1"/>
  <c r="KG536" i="1"/>
  <c r="KI536" i="1" s="1"/>
  <c r="BP537" i="1"/>
  <c r="BR537" i="1" s="1"/>
  <c r="QD503" i="1"/>
  <c r="QF503" i="1" s="1"/>
  <c r="MI503" i="1"/>
  <c r="MK503" i="1" s="1"/>
  <c r="FK502" i="1"/>
  <c r="FM502" i="1" s="1"/>
  <c r="OK501" i="1"/>
  <c r="OM501" i="1" s="1"/>
  <c r="AFJ502" i="1"/>
  <c r="AFL502" i="1" s="1"/>
  <c r="NS499" i="1"/>
  <c r="NU499" i="1" s="1"/>
  <c r="AFS539" i="1"/>
  <c r="AFU539" i="1" s="1"/>
  <c r="LH538" i="1"/>
  <c r="LJ538" i="1" s="1"/>
  <c r="IW538" i="1"/>
  <c r="IY538" i="1" s="1"/>
  <c r="RW537" i="1"/>
  <c r="RY537" i="1" s="1"/>
  <c r="LQ509" i="1"/>
  <c r="LS509" i="1" s="1"/>
  <c r="WS509" i="1"/>
  <c r="WU509" i="1" s="1"/>
  <c r="IN506" i="1"/>
  <c r="IP506" i="1" s="1"/>
  <c r="GL508" i="1"/>
  <c r="GN508" i="1" s="1"/>
  <c r="BP505" i="1"/>
  <c r="BR505" i="1" s="1"/>
  <c r="ADQ508" i="1"/>
  <c r="ADS508" i="1" s="1"/>
  <c r="NJ507" i="1"/>
  <c r="NL507" i="1" s="1"/>
  <c r="CQ506" i="1"/>
  <c r="CS506" i="1" s="1"/>
  <c r="AGK533" i="1"/>
  <c r="AGM533" i="1" s="1"/>
  <c r="NA532" i="1"/>
  <c r="NC532" i="1" s="1"/>
  <c r="CH532" i="1"/>
  <c r="CJ532" i="1" s="1"/>
  <c r="AO532" i="1"/>
  <c r="AQ532" i="1" s="1"/>
  <c r="IN533" i="1"/>
  <c r="IP533" i="1" s="1"/>
  <c r="KY532" i="1"/>
  <c r="LA532" i="1" s="1"/>
  <c r="CZ532" i="1"/>
  <c r="DB532" i="1" s="1"/>
  <c r="JF531" i="1"/>
  <c r="JH531" i="1" s="1"/>
  <c r="GL531" i="1"/>
  <c r="GN531" i="1" s="1"/>
  <c r="EJ531" i="1"/>
  <c r="EL531" i="1" s="1"/>
  <c r="UZ533" i="1"/>
  <c r="VB533" i="1" s="1"/>
  <c r="BY532" i="1"/>
  <c r="CA532" i="1" s="1"/>
  <c r="QV530" i="1"/>
  <c r="QX530" i="1" s="1"/>
  <c r="PL533" i="1"/>
  <c r="PN533" i="1" s="1"/>
  <c r="BG533" i="1"/>
  <c r="BI533" i="1" s="1"/>
  <c r="VR532" i="1"/>
  <c r="VT532" i="1" s="1"/>
  <c r="RW509" i="1"/>
  <c r="RY509" i="1" s="1"/>
  <c r="ADQ509" i="1"/>
  <c r="ADS509" i="1" s="1"/>
  <c r="AFS508" i="1"/>
  <c r="AFU508" i="1" s="1"/>
  <c r="JF509" i="1"/>
  <c r="JH509" i="1" s="1"/>
  <c r="HV508" i="1"/>
  <c r="HX508" i="1" s="1"/>
  <c r="SO506" i="1"/>
  <c r="SQ506" i="1" s="1"/>
  <c r="FT506" i="1"/>
  <c r="FV506" i="1" s="1"/>
  <c r="EJ506" i="1"/>
  <c r="EL506" i="1" s="1"/>
  <c r="CZ506" i="1"/>
  <c r="DB506" i="1" s="1"/>
  <c r="AF506" i="1"/>
  <c r="AH506" i="1" s="1"/>
  <c r="JX505" i="1"/>
  <c r="JZ505" i="1" s="1"/>
  <c r="W505" i="1"/>
  <c r="Y505" i="1" s="1"/>
  <c r="SF507" i="1"/>
  <c r="SH507" i="1" s="1"/>
  <c r="PL507" i="1"/>
  <c r="PN507" i="1" s="1"/>
  <c r="KY507" i="1"/>
  <c r="LA507" i="1" s="1"/>
  <c r="GL507" i="1"/>
  <c r="GN507" i="1" s="1"/>
  <c r="VR506" i="1"/>
  <c r="VT506" i="1" s="1"/>
  <c r="QD506" i="1"/>
  <c r="QF506" i="1" s="1"/>
  <c r="AGB505" i="1"/>
  <c r="AGD505" i="1" s="1"/>
  <c r="AFJ505" i="1"/>
  <c r="AFL505" i="1" s="1"/>
  <c r="NA505" i="1"/>
  <c r="NC505" i="1" s="1"/>
  <c r="MI505" i="1"/>
  <c r="MK505" i="1" s="1"/>
  <c r="IN505" i="1"/>
  <c r="IP505" i="1" s="1"/>
  <c r="CH505" i="1"/>
  <c r="CJ505" i="1" s="1"/>
  <c r="BP508" i="1"/>
  <c r="BR508" i="1" s="1"/>
  <c r="AO508" i="1"/>
  <c r="AQ508" i="1" s="1"/>
  <c r="ES506" i="1"/>
  <c r="EU506" i="1" s="1"/>
  <c r="E506" i="1"/>
  <c r="G506" i="1" s="1"/>
  <c r="SX505" i="1"/>
  <c r="SZ505" i="1" s="1"/>
  <c r="KG505" i="1"/>
  <c r="KI505" i="1" s="1"/>
  <c r="DI505" i="1"/>
  <c r="DK505" i="1" s="1"/>
  <c r="CQ505" i="1"/>
  <c r="CS505" i="1" s="1"/>
  <c r="AX505" i="1"/>
  <c r="AZ505" i="1" s="1"/>
  <c r="QV508" i="1"/>
  <c r="QX508" i="1" s="1"/>
  <c r="PU507" i="1"/>
  <c r="PW507" i="1" s="1"/>
  <c r="LQ507" i="1"/>
  <c r="LS507" i="1" s="1"/>
  <c r="UZ506" i="1"/>
  <c r="VB506" i="1" s="1"/>
  <c r="TP506" i="1"/>
  <c r="TR506" i="1" s="1"/>
  <c r="NJ506" i="1"/>
  <c r="NL506" i="1" s="1"/>
  <c r="MR506" i="1"/>
  <c r="MT506" i="1" s="1"/>
  <c r="JO505" i="1"/>
  <c r="JQ505" i="1" s="1"/>
  <c r="BY505" i="1"/>
  <c r="CA505" i="1" s="1"/>
  <c r="N505" i="1"/>
  <c r="P505" i="1" s="1"/>
  <c r="FK509" i="1"/>
  <c r="FM509" i="1" s="1"/>
  <c r="PU508" i="1"/>
  <c r="PW508" i="1" s="1"/>
  <c r="AFA508" i="1"/>
  <c r="AFC508" i="1" s="1"/>
  <c r="EJ505" i="1"/>
  <c r="EL505" i="1" s="1"/>
  <c r="JX501" i="1"/>
  <c r="JZ501" i="1" s="1"/>
  <c r="DI501" i="1"/>
  <c r="DK501" i="1" s="1"/>
  <c r="JF500" i="1"/>
  <c r="JH500" i="1" s="1"/>
  <c r="FK500" i="1"/>
  <c r="FM500" i="1" s="1"/>
  <c r="UH501" i="1"/>
  <c r="UJ501" i="1" s="1"/>
  <c r="PC503" i="1"/>
  <c r="PE503" i="1" s="1"/>
  <c r="FT502" i="1"/>
  <c r="FV502" i="1" s="1"/>
  <c r="CH502" i="1"/>
  <c r="CJ502" i="1" s="1"/>
  <c r="HV549" i="1"/>
  <c r="HX549" i="1" s="1"/>
  <c r="ADQ550" i="1"/>
  <c r="ADS550" i="1" s="1"/>
  <c r="AGB548" i="1"/>
  <c r="AGD548" i="1" s="1"/>
  <c r="YL549" i="1"/>
  <c r="YN549" i="1" s="1"/>
  <c r="KG547" i="1"/>
  <c r="KI547" i="1" s="1"/>
  <c r="KY503" i="1"/>
  <c r="LA503" i="1" s="1"/>
  <c r="VR502" i="1"/>
  <c r="VT502" i="1" s="1"/>
  <c r="ES501" i="1"/>
  <c r="EU501" i="1" s="1"/>
  <c r="BY501" i="1"/>
  <c r="CA501" i="1" s="1"/>
  <c r="AHC500" i="1"/>
  <c r="AHE500" i="1" s="1"/>
  <c r="TP499" i="1"/>
  <c r="TR499" i="1" s="1"/>
  <c r="OK499" i="1"/>
  <c r="OM499" i="1" s="1"/>
  <c r="LQ499" i="1"/>
  <c r="LS499" i="1" s="1"/>
  <c r="SX502" i="1"/>
  <c r="SZ502" i="1" s="1"/>
  <c r="E502" i="1"/>
  <c r="G502" i="1" s="1"/>
  <c r="PU501" i="1"/>
  <c r="PW501" i="1" s="1"/>
  <c r="EJ501" i="1"/>
  <c r="EL501" i="1" s="1"/>
  <c r="AF501" i="1"/>
  <c r="AH501" i="1" s="1"/>
  <c r="UZ503" i="1"/>
  <c r="VB503" i="1" s="1"/>
  <c r="UH503" i="1"/>
  <c r="UJ503" i="1" s="1"/>
  <c r="PC500" i="1"/>
  <c r="PE500" i="1" s="1"/>
  <c r="WS499" i="1"/>
  <c r="WU499" i="1" s="1"/>
  <c r="MR499" i="1"/>
  <c r="MT499" i="1" s="1"/>
  <c r="KG499" i="1"/>
  <c r="KI499" i="1" s="1"/>
  <c r="BP499" i="1"/>
  <c r="BR499" i="1" s="1"/>
  <c r="BG503" i="1"/>
  <c r="BI503" i="1" s="1"/>
  <c r="SO502" i="1"/>
  <c r="SQ502" i="1" s="1"/>
  <c r="PL501" i="1"/>
  <c r="PN501" i="1" s="1"/>
  <c r="CH501" i="1"/>
  <c r="CJ501" i="1" s="1"/>
  <c r="AX501" i="1"/>
  <c r="AZ501" i="1" s="1"/>
  <c r="N501" i="1"/>
  <c r="P501" i="1" s="1"/>
  <c r="QD500" i="1"/>
  <c r="QF500" i="1" s="1"/>
  <c r="AGT499" i="1"/>
  <c r="AGV499" i="1" s="1"/>
  <c r="AGB499" i="1"/>
  <c r="AGD499" i="1" s="1"/>
  <c r="CQ499" i="1"/>
  <c r="CS499" i="1" s="1"/>
  <c r="FT551" i="1"/>
  <c r="FV551" i="1" s="1"/>
  <c r="NS549" i="1"/>
  <c r="NU549" i="1" s="1"/>
  <c r="AFS549" i="1"/>
  <c r="AFU549" i="1" s="1"/>
  <c r="CZ551" i="1"/>
  <c r="DB551" i="1" s="1"/>
  <c r="JX548" i="1"/>
  <c r="JZ548" i="1" s="1"/>
  <c r="KY548" i="1"/>
  <c r="LA548" i="1" s="1"/>
  <c r="AO548" i="1"/>
  <c r="AQ548" i="1" s="1"/>
  <c r="MI547" i="1"/>
  <c r="MK547" i="1" s="1"/>
  <c r="SF539" i="1"/>
  <c r="SH539" i="1" s="1"/>
  <c r="NS539" i="1"/>
  <c r="NU539" i="1" s="1"/>
  <c r="KG538" i="1"/>
  <c r="KI538" i="1" s="1"/>
  <c r="XT535" i="1"/>
  <c r="XV535" i="1" s="1"/>
  <c r="NJ536" i="1"/>
  <c r="NL536" i="1" s="1"/>
  <c r="AHC501" i="1"/>
  <c r="AHE501" i="1" s="1"/>
  <c r="XT500" i="1"/>
  <c r="XV500" i="1" s="1"/>
  <c r="AFS499" i="1"/>
  <c r="AFU499" i="1" s="1"/>
  <c r="AGT501" i="1"/>
  <c r="AGV501" i="1" s="1"/>
  <c r="RW499" i="1"/>
  <c r="RY499" i="1" s="1"/>
  <c r="GL512" i="1"/>
  <c r="GN512" i="1" s="1"/>
  <c r="SO515" i="1"/>
  <c r="SQ515" i="1" s="1"/>
  <c r="W513" i="1"/>
  <c r="Y513" i="1" s="1"/>
  <c r="LZ513" i="1"/>
  <c r="MB513" i="1" s="1"/>
  <c r="XT514" i="1"/>
  <c r="XV514" i="1" s="1"/>
  <c r="AF515" i="1"/>
  <c r="AH515" i="1" s="1"/>
  <c r="YL514" i="1"/>
  <c r="YN514" i="1" s="1"/>
  <c r="KG512" i="1"/>
  <c r="KI512" i="1" s="1"/>
  <c r="ES512" i="1"/>
  <c r="EU512" i="1" s="1"/>
  <c r="LH513" i="1"/>
  <c r="LJ513" i="1" s="1"/>
  <c r="IW512" i="1"/>
  <c r="IY512" i="1" s="1"/>
  <c r="PC515" i="1"/>
  <c r="PE515" i="1" s="1"/>
  <c r="AGK513" i="1"/>
  <c r="AGM513" i="1" s="1"/>
  <c r="RW513" i="1"/>
  <c r="RY513" i="1" s="1"/>
  <c r="AHC524" i="1"/>
  <c r="AHE524" i="1" s="1"/>
  <c r="CZ527" i="1"/>
  <c r="DB527" i="1" s="1"/>
  <c r="SF525" i="1"/>
  <c r="SH525" i="1" s="1"/>
  <c r="NA525" i="1"/>
  <c r="NC525" i="1" s="1"/>
  <c r="MR526" i="1"/>
  <c r="MT526" i="1" s="1"/>
  <c r="BG525" i="1"/>
  <c r="BI525" i="1" s="1"/>
  <c r="W525" i="1"/>
  <c r="Y525" i="1" s="1"/>
  <c r="AGK524" i="1"/>
  <c r="AGM524" i="1" s="1"/>
  <c r="PC524" i="1"/>
  <c r="PE524" i="1" s="1"/>
  <c r="AGT523" i="1"/>
  <c r="AGV523" i="1" s="1"/>
  <c r="NS523" i="1"/>
  <c r="NU523" i="1" s="1"/>
  <c r="QD527" i="1"/>
  <c r="QF527" i="1" s="1"/>
  <c r="MI538" i="1"/>
  <c r="MK538" i="1" s="1"/>
  <c r="WS538" i="1"/>
  <c r="WU538" i="1" s="1"/>
  <c r="IN538" i="1"/>
  <c r="IP538" i="1" s="1"/>
  <c r="E538" i="1"/>
  <c r="G538" i="1" s="1"/>
  <c r="AGB502" i="1"/>
  <c r="AGD502" i="1" s="1"/>
  <c r="WS500" i="1"/>
  <c r="WU500" i="1" s="1"/>
  <c r="CQ502" i="1"/>
  <c r="CS502" i="1" s="1"/>
  <c r="AFS501" i="1"/>
  <c r="AFU501" i="1" s="1"/>
  <c r="AGT502" i="1"/>
  <c r="AGV502" i="1" s="1"/>
  <c r="QV502" i="1"/>
  <c r="QX502" i="1" s="1"/>
  <c r="JO503" i="1"/>
  <c r="JQ503" i="1" s="1"/>
  <c r="NJ496" i="1"/>
  <c r="NL496" i="1" s="1"/>
  <c r="BG495" i="1"/>
  <c r="BI495" i="1" s="1"/>
  <c r="CH496" i="1"/>
  <c r="CJ496" i="1" s="1"/>
  <c r="AF496" i="1"/>
  <c r="AH496" i="1" s="1"/>
  <c r="NA494" i="1"/>
  <c r="NC494" i="1" s="1"/>
  <c r="UH493" i="1"/>
  <c r="UJ493" i="1" s="1"/>
  <c r="W493" i="1"/>
  <c r="Y493" i="1" s="1"/>
  <c r="SX497" i="1"/>
  <c r="SZ497" i="1" s="1"/>
  <c r="GL497" i="1"/>
  <c r="GN497" i="1" s="1"/>
  <c r="ADQ496" i="1"/>
  <c r="ADS496" i="1" s="1"/>
  <c r="QD496" i="1"/>
  <c r="QF496" i="1" s="1"/>
  <c r="MI496" i="1"/>
  <c r="MK496" i="1" s="1"/>
  <c r="ES495" i="1"/>
  <c r="EU495" i="1" s="1"/>
  <c r="DI494" i="1"/>
  <c r="DK494" i="1" s="1"/>
  <c r="E494" i="1"/>
  <c r="G494" i="1" s="1"/>
  <c r="AHC493" i="1"/>
  <c r="AHE493" i="1" s="1"/>
  <c r="PC493" i="1"/>
  <c r="PE493" i="1" s="1"/>
  <c r="IN493" i="1"/>
  <c r="IP493" i="1" s="1"/>
  <c r="PU496" i="1"/>
  <c r="PW496" i="1" s="1"/>
  <c r="QV494" i="1"/>
  <c r="QX494" i="1" s="1"/>
  <c r="FT493" i="1"/>
  <c r="FV493" i="1" s="1"/>
  <c r="BY493" i="1"/>
  <c r="CA493" i="1" s="1"/>
  <c r="BP493" i="1"/>
  <c r="BR493" i="1" s="1"/>
  <c r="N493" i="1"/>
  <c r="P493" i="1" s="1"/>
  <c r="EJ493" i="1"/>
  <c r="EL493" i="1" s="1"/>
  <c r="PC497" i="1"/>
  <c r="PE497" i="1" s="1"/>
  <c r="XT496" i="1"/>
  <c r="XV496" i="1" s="1"/>
  <c r="LZ496" i="1"/>
  <c r="MB496" i="1" s="1"/>
  <c r="RW495" i="1"/>
  <c r="RY495" i="1" s="1"/>
  <c r="JX494" i="1"/>
  <c r="JZ494" i="1" s="1"/>
  <c r="SO493" i="1"/>
  <c r="SQ493" i="1" s="1"/>
  <c r="QD493" i="1"/>
  <c r="QF493" i="1" s="1"/>
  <c r="JO493" i="1"/>
  <c r="JQ493" i="1" s="1"/>
  <c r="GL496" i="1"/>
  <c r="GN496" i="1" s="1"/>
  <c r="EJ496" i="1"/>
  <c r="EL496" i="1" s="1"/>
  <c r="CZ496" i="1"/>
  <c r="DB496" i="1" s="1"/>
  <c r="AX496" i="1"/>
  <c r="AZ496" i="1" s="1"/>
  <c r="AGB494" i="1"/>
  <c r="AGD494" i="1" s="1"/>
  <c r="YL494" i="1"/>
  <c r="YN494" i="1" s="1"/>
  <c r="NS493" i="1"/>
  <c r="NU493" i="1" s="1"/>
  <c r="FK493" i="1"/>
  <c r="FM493" i="1" s="1"/>
  <c r="MI497" i="1"/>
  <c r="MK497" i="1" s="1"/>
  <c r="N497" i="1"/>
  <c r="P497" i="1" s="1"/>
  <c r="SX494" i="1"/>
  <c r="SZ494" i="1" s="1"/>
  <c r="SF494" i="1"/>
  <c r="SH494" i="1" s="1"/>
  <c r="BG494" i="1"/>
  <c r="BI494" i="1" s="1"/>
  <c r="JF493" i="1"/>
  <c r="JH493" i="1" s="1"/>
  <c r="ES497" i="1"/>
  <c r="EU497" i="1" s="1"/>
  <c r="AO497" i="1"/>
  <c r="AQ497" i="1" s="1"/>
  <c r="BY496" i="1"/>
  <c r="CA496" i="1" s="1"/>
  <c r="WS495" i="1"/>
  <c r="WU495" i="1" s="1"/>
  <c r="LH494" i="1"/>
  <c r="LJ494" i="1" s="1"/>
  <c r="QV493" i="1"/>
  <c r="QX493" i="1" s="1"/>
  <c r="CH493" i="1"/>
  <c r="CJ493" i="1" s="1"/>
  <c r="VR490" i="1"/>
  <c r="VT490" i="1" s="1"/>
  <c r="CH490" i="1"/>
  <c r="CJ490" i="1" s="1"/>
  <c r="SX491" i="1"/>
  <c r="SZ491" i="1" s="1"/>
  <c r="AGK490" i="1"/>
  <c r="AGM490" i="1" s="1"/>
  <c r="CZ490" i="1"/>
  <c r="DB490" i="1" s="1"/>
  <c r="YL488" i="1"/>
  <c r="YN488" i="1" s="1"/>
  <c r="LQ490" i="1"/>
  <c r="LS490" i="1" s="1"/>
  <c r="AX490" i="1"/>
  <c r="AZ490" i="1" s="1"/>
  <c r="AFA489" i="1"/>
  <c r="AFC489" i="1" s="1"/>
  <c r="QV488" i="1"/>
  <c r="QX488" i="1" s="1"/>
  <c r="UH489" i="1"/>
  <c r="UJ489" i="1" s="1"/>
  <c r="SF541" i="1"/>
  <c r="SH541" i="1" s="1"/>
  <c r="AFS542" i="1"/>
  <c r="AFU542" i="1" s="1"/>
  <c r="AFJ544" i="1"/>
  <c r="AFL544" i="1" s="1"/>
  <c r="YL545" i="1"/>
  <c r="YN545" i="1" s="1"/>
  <c r="NA545" i="1"/>
  <c r="NC545" i="1" s="1"/>
  <c r="JF542" i="1"/>
  <c r="JH542" i="1" s="1"/>
  <c r="KG542" i="1"/>
  <c r="KI542" i="1" s="1"/>
  <c r="AGB515" i="1"/>
  <c r="AGD515" i="1" s="1"/>
  <c r="QD515" i="1"/>
  <c r="QF515" i="1" s="1"/>
  <c r="CZ515" i="1"/>
  <c r="DB515" i="1" s="1"/>
  <c r="LQ514" i="1"/>
  <c r="LS514" i="1" s="1"/>
  <c r="NA513" i="1"/>
  <c r="NC513" i="1" s="1"/>
  <c r="KY513" i="1"/>
  <c r="LA513" i="1" s="1"/>
  <c r="AFJ514" i="1"/>
  <c r="AFL514" i="1" s="1"/>
  <c r="ES513" i="1"/>
  <c r="EU513" i="1" s="1"/>
  <c r="CQ513" i="1"/>
  <c r="CS513" i="1" s="1"/>
  <c r="E513" i="1"/>
  <c r="G513" i="1" s="1"/>
  <c r="W511" i="1"/>
  <c r="Y511" i="1" s="1"/>
  <c r="LZ514" i="1"/>
  <c r="MB514" i="1" s="1"/>
  <c r="AF514" i="1"/>
  <c r="AH514" i="1" s="1"/>
  <c r="UH515" i="1"/>
  <c r="UJ515" i="1" s="1"/>
  <c r="BG514" i="1"/>
  <c r="BI514" i="1" s="1"/>
  <c r="N513" i="1"/>
  <c r="P513" i="1" s="1"/>
  <c r="AGK512" i="1"/>
  <c r="AGM512" i="1" s="1"/>
  <c r="NA509" i="1"/>
  <c r="NC509" i="1" s="1"/>
  <c r="SF509" i="1"/>
  <c r="SH509" i="1" s="1"/>
  <c r="W509" i="1"/>
  <c r="Y509" i="1" s="1"/>
  <c r="PC506" i="1"/>
  <c r="PE506" i="1" s="1"/>
  <c r="N506" i="1"/>
  <c r="P506" i="1" s="1"/>
  <c r="CZ505" i="1"/>
  <c r="DB505" i="1" s="1"/>
  <c r="UH508" i="1"/>
  <c r="UJ508" i="1" s="1"/>
  <c r="MI507" i="1"/>
  <c r="MK507" i="1" s="1"/>
  <c r="EJ507" i="1"/>
  <c r="EL507" i="1" s="1"/>
  <c r="KG506" i="1"/>
  <c r="KI506" i="1" s="1"/>
  <c r="AGB535" i="1"/>
  <c r="AGD535" i="1" s="1"/>
  <c r="TP537" i="1"/>
  <c r="TR537" i="1" s="1"/>
  <c r="LQ491" i="1"/>
  <c r="LS491" i="1" s="1"/>
  <c r="AHC488" i="1"/>
  <c r="AHE488" i="1" s="1"/>
  <c r="AGK488" i="1"/>
  <c r="AGM488" i="1" s="1"/>
  <c r="WS491" i="1"/>
  <c r="WU491" i="1" s="1"/>
  <c r="JF491" i="1"/>
  <c r="JH491" i="1" s="1"/>
  <c r="FK491" i="1"/>
  <c r="FM491" i="1" s="1"/>
  <c r="LH489" i="1"/>
  <c r="LJ489" i="1" s="1"/>
  <c r="AGB487" i="1"/>
  <c r="AGD487" i="1" s="1"/>
  <c r="GL490" i="1"/>
  <c r="GN490" i="1" s="1"/>
  <c r="MI488" i="1"/>
  <c r="MK488" i="1" s="1"/>
  <c r="HV487" i="1"/>
  <c r="HX487" i="1" s="1"/>
  <c r="FT491" i="1"/>
  <c r="FV491" i="1" s="1"/>
  <c r="KG490" i="1"/>
  <c r="KI490" i="1" s="1"/>
  <c r="BP490" i="1"/>
  <c r="BR490" i="1" s="1"/>
  <c r="YL489" i="1"/>
  <c r="YN489" i="1" s="1"/>
  <c r="NS532" i="1"/>
  <c r="NU532" i="1" s="1"/>
  <c r="AFJ531" i="1"/>
  <c r="AFL531" i="1" s="1"/>
  <c r="MR532" i="1"/>
  <c r="MT532" i="1" s="1"/>
  <c r="ADQ533" i="1"/>
  <c r="ADS533" i="1" s="1"/>
  <c r="QV539" i="1"/>
  <c r="QX539" i="1" s="1"/>
  <c r="HV535" i="1"/>
  <c r="HX535" i="1" s="1"/>
  <c r="CQ537" i="1"/>
  <c r="CS537" i="1" s="1"/>
  <c r="AFJ535" i="1"/>
  <c r="AFL535" i="1" s="1"/>
  <c r="LH535" i="1"/>
  <c r="LJ535" i="1" s="1"/>
  <c r="AGB539" i="1"/>
  <c r="AGD539" i="1" s="1"/>
  <c r="QV538" i="1"/>
  <c r="QX538" i="1" s="1"/>
  <c r="FK538" i="1"/>
  <c r="FM538" i="1" s="1"/>
  <c r="AFA537" i="1"/>
  <c r="AFC537" i="1" s="1"/>
  <c r="HV538" i="1"/>
  <c r="HX538" i="1" s="1"/>
  <c r="MR536" i="1"/>
  <c r="MT536" i="1" s="1"/>
  <c r="CH544" i="1"/>
  <c r="CJ544" i="1" s="1"/>
  <c r="WS541" i="1"/>
  <c r="WU541" i="1" s="1"/>
  <c r="NJ515" i="1"/>
  <c r="NL515" i="1" s="1"/>
  <c r="IW513" i="1"/>
  <c r="IY513" i="1" s="1"/>
  <c r="QD491" i="1"/>
  <c r="QF491" i="1" s="1"/>
  <c r="NA491" i="1"/>
  <c r="NC491" i="1" s="1"/>
  <c r="JO491" i="1"/>
  <c r="JQ491" i="1" s="1"/>
  <c r="RW490" i="1"/>
  <c r="RY490" i="1" s="1"/>
  <c r="BG490" i="1"/>
  <c r="BI490" i="1" s="1"/>
  <c r="PU489" i="1"/>
  <c r="PW489" i="1" s="1"/>
  <c r="JF489" i="1"/>
  <c r="JH489" i="1" s="1"/>
  <c r="XT488" i="1"/>
  <c r="XV488" i="1" s="1"/>
  <c r="AFS491" i="1"/>
  <c r="AFU491" i="1" s="1"/>
  <c r="DI491" i="1"/>
  <c r="DK491" i="1" s="1"/>
  <c r="KY490" i="1"/>
  <c r="LA490" i="1" s="1"/>
  <c r="ES490" i="1"/>
  <c r="EU490" i="1" s="1"/>
  <c r="QV489" i="1"/>
  <c r="QX489" i="1" s="1"/>
  <c r="IW489" i="1"/>
  <c r="IY489" i="1" s="1"/>
  <c r="UH487" i="1"/>
  <c r="UJ487" i="1" s="1"/>
  <c r="AFJ491" i="1"/>
  <c r="AFL491" i="1" s="1"/>
  <c r="N489" i="1"/>
  <c r="P489" i="1" s="1"/>
  <c r="PL488" i="1"/>
  <c r="PN488" i="1" s="1"/>
  <c r="SO491" i="1"/>
  <c r="SQ491" i="1" s="1"/>
  <c r="PC491" i="1"/>
  <c r="PE491" i="1" s="1"/>
  <c r="BP491" i="1"/>
  <c r="BR491" i="1" s="1"/>
  <c r="AF491" i="1"/>
  <c r="AH491" i="1" s="1"/>
  <c r="SX490" i="1"/>
  <c r="SZ490" i="1" s="1"/>
  <c r="AO490" i="1"/>
  <c r="AQ490" i="1" s="1"/>
  <c r="NJ488" i="1"/>
  <c r="NL488" i="1" s="1"/>
  <c r="LZ488" i="1"/>
  <c r="MB488" i="1" s="1"/>
  <c r="E488" i="1"/>
  <c r="G488" i="1" s="1"/>
  <c r="GL487" i="1"/>
  <c r="GN487" i="1" s="1"/>
  <c r="YL526" i="1"/>
  <c r="YN526" i="1" s="1"/>
  <c r="AFS526" i="1"/>
  <c r="AFU526" i="1" s="1"/>
  <c r="UH525" i="1"/>
  <c r="UJ525" i="1" s="1"/>
  <c r="JX523" i="1"/>
  <c r="JZ523" i="1" s="1"/>
  <c r="AFS513" i="1"/>
  <c r="AFU513" i="1" s="1"/>
  <c r="UZ513" i="1"/>
  <c r="VB513" i="1" s="1"/>
  <c r="AHC489" i="1"/>
  <c r="AHE489" i="1" s="1"/>
  <c r="CQ489" i="1"/>
  <c r="CS489" i="1" s="1"/>
  <c r="ADQ490" i="1"/>
  <c r="ADS490" i="1" s="1"/>
  <c r="NJ491" i="1"/>
  <c r="NL491" i="1" s="1"/>
  <c r="LZ491" i="1"/>
  <c r="MB491" i="1" s="1"/>
  <c r="IW491" i="1"/>
  <c r="IY491" i="1" s="1"/>
  <c r="XT551" i="1"/>
  <c r="XV551" i="1" s="1"/>
  <c r="RW550" i="1"/>
  <c r="RY550" i="1" s="1"/>
  <c r="BP548" i="1"/>
  <c r="BR548" i="1" s="1"/>
  <c r="SF547" i="1"/>
  <c r="SH547" i="1" s="1"/>
  <c r="AGK551" i="1"/>
  <c r="AGM551" i="1" s="1"/>
  <c r="LZ549" i="1"/>
  <c r="MB549" i="1" s="1"/>
  <c r="OK550" i="1"/>
  <c r="OM550" i="1" s="1"/>
  <c r="CQ544" i="1"/>
  <c r="CS544" i="1" s="1"/>
  <c r="GL543" i="1"/>
  <c r="GN543" i="1" s="1"/>
  <c r="N545" i="1"/>
  <c r="P545" i="1" s="1"/>
  <c r="BP542" i="1"/>
  <c r="BR542" i="1" s="1"/>
  <c r="AFA541" i="1"/>
  <c r="AFC541" i="1" s="1"/>
  <c r="AFJ542" i="1"/>
  <c r="AFL542" i="1" s="1"/>
  <c r="AGT541" i="1"/>
  <c r="AGV541" i="1" s="1"/>
  <c r="SX489" i="1"/>
  <c r="SZ489" i="1" s="1"/>
  <c r="BG489" i="1"/>
  <c r="BI489" i="1" s="1"/>
  <c r="W489" i="1"/>
  <c r="Y489" i="1" s="1"/>
  <c r="E489" i="1"/>
  <c r="G489" i="1" s="1"/>
  <c r="WS488" i="1"/>
  <c r="WU488" i="1" s="1"/>
  <c r="VR488" i="1"/>
  <c r="VT488" i="1" s="1"/>
  <c r="PU488" i="1"/>
  <c r="PW488" i="1" s="1"/>
  <c r="LQ488" i="1"/>
  <c r="LS488" i="1" s="1"/>
  <c r="FT488" i="1"/>
  <c r="FV488" i="1" s="1"/>
  <c r="AF488" i="1"/>
  <c r="AH488" i="1" s="1"/>
  <c r="AFS487" i="1"/>
  <c r="AFU487" i="1" s="1"/>
  <c r="LZ487" i="1"/>
  <c r="MB487" i="1" s="1"/>
  <c r="DI487" i="1"/>
  <c r="DK487" i="1" s="1"/>
  <c r="CQ487" i="1"/>
  <c r="CS487" i="1" s="1"/>
  <c r="AFA490" i="1"/>
  <c r="AFC490" i="1" s="1"/>
  <c r="TP490" i="1"/>
  <c r="TR490" i="1" s="1"/>
  <c r="PL489" i="1"/>
  <c r="PN489" i="1" s="1"/>
  <c r="IW488" i="1"/>
  <c r="IY488" i="1" s="1"/>
  <c r="HV488" i="1"/>
  <c r="HX488" i="1" s="1"/>
  <c r="XT487" i="1"/>
  <c r="XV487" i="1" s="1"/>
  <c r="UZ487" i="1"/>
  <c r="VB487" i="1" s="1"/>
  <c r="NS487" i="1"/>
  <c r="NU487" i="1" s="1"/>
  <c r="LH487" i="1"/>
  <c r="LJ487" i="1" s="1"/>
  <c r="JO490" i="1"/>
  <c r="JQ490" i="1" s="1"/>
  <c r="AGK489" i="1"/>
  <c r="AGM489" i="1" s="1"/>
  <c r="RW489" i="1"/>
  <c r="RY489" i="1" s="1"/>
  <c r="PC489" i="1"/>
  <c r="PE489" i="1" s="1"/>
  <c r="JX489" i="1"/>
  <c r="JZ489" i="1" s="1"/>
  <c r="CZ489" i="1"/>
  <c r="DB489" i="1" s="1"/>
  <c r="BP489" i="1"/>
  <c r="BR489" i="1" s="1"/>
  <c r="AGT488" i="1"/>
  <c r="AGV488" i="1" s="1"/>
  <c r="AFJ488" i="1"/>
  <c r="AFL488" i="1" s="1"/>
  <c r="KY488" i="1"/>
  <c r="LA488" i="1" s="1"/>
  <c r="AX488" i="1"/>
  <c r="AZ488" i="1" s="1"/>
  <c r="CH487" i="1"/>
  <c r="CJ487" i="1" s="1"/>
  <c r="OK490" i="1"/>
  <c r="OM490" i="1" s="1"/>
  <c r="IN490" i="1"/>
  <c r="IP490" i="1" s="1"/>
  <c r="AGB489" i="1"/>
  <c r="AGD489" i="1" s="1"/>
  <c r="ADQ489" i="1"/>
  <c r="ADS489" i="1" s="1"/>
  <c r="NA489" i="1"/>
  <c r="NC489" i="1" s="1"/>
  <c r="SO488" i="1"/>
  <c r="SQ488" i="1" s="1"/>
  <c r="ES488" i="1"/>
  <c r="EU488" i="1" s="1"/>
  <c r="BY488" i="1"/>
  <c r="CA488" i="1" s="1"/>
  <c r="AHC487" i="1"/>
  <c r="AHE487" i="1" s="1"/>
  <c r="SF487" i="1"/>
  <c r="SH487" i="1" s="1"/>
  <c r="NJ487" i="1"/>
  <c r="NL487" i="1" s="1"/>
  <c r="KG487" i="1"/>
  <c r="KI487" i="1" s="1"/>
  <c r="AGT545" i="1"/>
  <c r="AGV545" i="1" s="1"/>
  <c r="MR544" i="1"/>
  <c r="MT544" i="1" s="1"/>
  <c r="LH519" i="1"/>
  <c r="LJ519" i="1" s="1"/>
  <c r="TP518" i="1"/>
  <c r="TR518" i="1" s="1"/>
  <c r="AFJ547" i="1"/>
  <c r="AFL547" i="1" s="1"/>
  <c r="LQ549" i="1"/>
  <c r="LS549" i="1" s="1"/>
  <c r="AGT538" i="1"/>
  <c r="AGV538" i="1" s="1"/>
  <c r="ADQ536" i="1"/>
  <c r="ADS536" i="1" s="1"/>
  <c r="JO535" i="1"/>
  <c r="JQ535" i="1" s="1"/>
  <c r="FK535" i="1"/>
  <c r="FM535" i="1" s="1"/>
  <c r="SX536" i="1"/>
  <c r="SZ536" i="1" s="1"/>
  <c r="JX544" i="1"/>
  <c r="JZ544" i="1" s="1"/>
  <c r="HV543" i="1"/>
  <c r="HX543" i="1" s="1"/>
  <c r="AGB541" i="1"/>
  <c r="AGD541" i="1" s="1"/>
  <c r="LH545" i="1"/>
  <c r="LJ545" i="1" s="1"/>
  <c r="BP544" i="1"/>
  <c r="BR544" i="1" s="1"/>
  <c r="ES542" i="1"/>
  <c r="EU542" i="1" s="1"/>
  <c r="JF541" i="1"/>
  <c r="JH541" i="1" s="1"/>
  <c r="KG541" i="1"/>
  <c r="KI541" i="1" s="1"/>
  <c r="FT539" i="1"/>
  <c r="FV539" i="1" s="1"/>
  <c r="FK536" i="1"/>
  <c r="FM536" i="1" s="1"/>
  <c r="AGB536" i="1"/>
  <c r="AGD536" i="1" s="1"/>
  <c r="LZ536" i="1"/>
  <c r="MB536" i="1" s="1"/>
  <c r="BY521" i="1"/>
  <c r="CA521" i="1" s="1"/>
  <c r="AFA519" i="1"/>
  <c r="AFC519" i="1" s="1"/>
  <c r="CH520" i="1"/>
  <c r="CJ520" i="1" s="1"/>
  <c r="N519" i="1"/>
  <c r="P519" i="1" s="1"/>
  <c r="TP519" i="1"/>
  <c r="TR519" i="1" s="1"/>
  <c r="MI518" i="1"/>
  <c r="MK518" i="1" s="1"/>
  <c r="NS526" i="1"/>
  <c r="NU526" i="1" s="1"/>
  <c r="KG524" i="1"/>
  <c r="KI524" i="1" s="1"/>
  <c r="AFJ526" i="1"/>
  <c r="AFL526" i="1" s="1"/>
  <c r="LH526" i="1"/>
  <c r="LJ526" i="1" s="1"/>
  <c r="MR525" i="1"/>
  <c r="MT525" i="1" s="1"/>
  <c r="AFS497" i="1"/>
  <c r="AFU497" i="1" s="1"/>
  <c r="ADQ497" i="1"/>
  <c r="ADS497" i="1" s="1"/>
  <c r="BP497" i="1"/>
  <c r="BR497" i="1" s="1"/>
  <c r="IW495" i="1"/>
  <c r="IY495" i="1" s="1"/>
  <c r="IN494" i="1"/>
  <c r="IP494" i="1" s="1"/>
  <c r="GL494" i="1"/>
  <c r="GN494" i="1" s="1"/>
  <c r="EJ494" i="1"/>
  <c r="EL494" i="1" s="1"/>
  <c r="CZ494" i="1"/>
  <c r="DB494" i="1" s="1"/>
  <c r="BG497" i="1"/>
  <c r="BI497" i="1" s="1"/>
  <c r="PC496" i="1"/>
  <c r="PE496" i="1" s="1"/>
  <c r="N496" i="1"/>
  <c r="P496" i="1" s="1"/>
  <c r="QV495" i="1"/>
  <c r="QX495" i="1" s="1"/>
  <c r="QD495" i="1"/>
  <c r="QF495" i="1" s="1"/>
  <c r="CH495" i="1"/>
  <c r="CJ495" i="1" s="1"/>
  <c r="AGB493" i="1"/>
  <c r="AGD493" i="1" s="1"/>
  <c r="LH493" i="1"/>
  <c r="LJ493" i="1" s="1"/>
  <c r="AO495" i="1"/>
  <c r="AQ495" i="1" s="1"/>
  <c r="W494" i="1"/>
  <c r="Y494" i="1" s="1"/>
  <c r="AGK493" i="1"/>
  <c r="AGM493" i="1" s="1"/>
  <c r="AFJ493" i="1"/>
  <c r="AFL493" i="1" s="1"/>
  <c r="NA495" i="1"/>
  <c r="NC495" i="1" s="1"/>
  <c r="HV494" i="1"/>
  <c r="HX494" i="1" s="1"/>
  <c r="SF493" i="1"/>
  <c r="SH493" i="1" s="1"/>
  <c r="AX493" i="1"/>
  <c r="AZ493" i="1" s="1"/>
  <c r="AFA515" i="1"/>
  <c r="AFC515" i="1" s="1"/>
  <c r="EJ514" i="1"/>
  <c r="EL514" i="1" s="1"/>
  <c r="OK512" i="1"/>
  <c r="OM512" i="1" s="1"/>
  <c r="CQ512" i="1"/>
  <c r="CS512" i="1" s="1"/>
  <c r="MR514" i="1"/>
  <c r="MT514" i="1" s="1"/>
  <c r="XT513" i="1"/>
  <c r="XV513" i="1" s="1"/>
  <c r="AX512" i="1"/>
  <c r="AZ512" i="1" s="1"/>
  <c r="N512" i="1"/>
  <c r="P512" i="1" s="1"/>
  <c r="LH524" i="1"/>
  <c r="LJ524" i="1" s="1"/>
  <c r="JF523" i="1"/>
  <c r="JH523" i="1" s="1"/>
  <c r="AFJ523" i="1"/>
  <c r="AFL523" i="1" s="1"/>
  <c r="YL508" i="1"/>
  <c r="YN508" i="1" s="1"/>
  <c r="MR509" i="1"/>
  <c r="MT509" i="1" s="1"/>
  <c r="AGB506" i="1"/>
  <c r="AGD506" i="1" s="1"/>
  <c r="MI506" i="1"/>
  <c r="MK506" i="1" s="1"/>
  <c r="JF505" i="1"/>
  <c r="JH505" i="1" s="1"/>
  <c r="SX508" i="1"/>
  <c r="SZ508" i="1" s="1"/>
  <c r="OK508" i="1"/>
  <c r="OM508" i="1" s="1"/>
  <c r="ADQ507" i="1"/>
  <c r="ADS507" i="1" s="1"/>
  <c r="SF506" i="1"/>
  <c r="SH506" i="1" s="1"/>
  <c r="AHC505" i="1"/>
  <c r="AHE505" i="1" s="1"/>
  <c r="NA508" i="1"/>
  <c r="NC508" i="1" s="1"/>
  <c r="AFA518" i="1"/>
  <c r="AFC518" i="1" s="1"/>
  <c r="N520" i="1"/>
  <c r="P520" i="1" s="1"/>
  <c r="QD532" i="1"/>
  <c r="QF532" i="1" s="1"/>
  <c r="XT533" i="1"/>
  <c r="XV533" i="1" s="1"/>
  <c r="JX533" i="1"/>
  <c r="JZ533" i="1" s="1"/>
  <c r="SX531" i="1"/>
  <c r="SZ531" i="1" s="1"/>
  <c r="AGK538" i="1"/>
  <c r="AGM538" i="1" s="1"/>
  <c r="CQ538" i="1"/>
  <c r="CS538" i="1" s="1"/>
  <c r="FK537" i="1"/>
  <c r="FM537" i="1" s="1"/>
  <c r="NS537" i="1"/>
  <c r="NU537" i="1" s="1"/>
  <c r="FK533" i="1"/>
  <c r="FM533" i="1" s="1"/>
  <c r="AHC532" i="1"/>
  <c r="AHE532" i="1" s="1"/>
  <c r="NA526" i="1"/>
  <c r="NC526" i="1" s="1"/>
  <c r="MR527" i="1"/>
  <c r="MT527" i="1" s="1"/>
  <c r="N524" i="1"/>
  <c r="P524" i="1" s="1"/>
  <c r="FK523" i="1"/>
  <c r="FM523" i="1" s="1"/>
  <c r="JO523" i="1"/>
  <c r="JQ523" i="1" s="1"/>
  <c r="EJ523" i="1"/>
  <c r="EL523" i="1" s="1"/>
  <c r="HV526" i="1"/>
  <c r="HX526" i="1" s="1"/>
  <c r="KG525" i="1"/>
  <c r="KI525" i="1" s="1"/>
  <c r="IW525" i="1"/>
  <c r="IY525" i="1" s="1"/>
  <c r="OK527" i="1"/>
  <c r="OM527" i="1" s="1"/>
  <c r="AGT525" i="1"/>
  <c r="AGV525" i="1" s="1"/>
  <c r="AFJ527" i="1"/>
  <c r="AFL527" i="1" s="1"/>
  <c r="AGB523" i="1"/>
  <c r="AGD523" i="1" s="1"/>
  <c r="KY515" i="1"/>
  <c r="LA515" i="1" s="1"/>
  <c r="MI514" i="1"/>
  <c r="MK514" i="1" s="1"/>
  <c r="UZ512" i="1"/>
  <c r="VB512" i="1" s="1"/>
  <c r="AO512" i="1"/>
  <c r="AQ512" i="1" s="1"/>
  <c r="E512" i="1"/>
  <c r="G512" i="1" s="1"/>
  <c r="BG511" i="1"/>
  <c r="BI511" i="1" s="1"/>
  <c r="JO514" i="1"/>
  <c r="JQ514" i="1" s="1"/>
  <c r="IN514" i="1"/>
  <c r="IP514" i="1" s="1"/>
  <c r="AHC513" i="1"/>
  <c r="AHE513" i="1" s="1"/>
  <c r="BY513" i="1"/>
  <c r="CA513" i="1" s="1"/>
  <c r="WS512" i="1"/>
  <c r="WU512" i="1" s="1"/>
  <c r="VR512" i="1"/>
  <c r="VT512" i="1" s="1"/>
  <c r="AF512" i="1"/>
  <c r="AH512" i="1" s="1"/>
  <c r="AFJ513" i="1"/>
  <c r="AFL513" i="1" s="1"/>
  <c r="PL513" i="1"/>
  <c r="PN513" i="1" s="1"/>
  <c r="DI512" i="1"/>
  <c r="DK512" i="1" s="1"/>
  <c r="NJ511" i="1"/>
  <c r="NL511" i="1" s="1"/>
  <c r="GL511" i="1"/>
  <c r="GN511" i="1" s="1"/>
  <c r="FT511" i="1"/>
  <c r="FV511" i="1" s="1"/>
  <c r="QD514" i="1"/>
  <c r="QF514" i="1" s="1"/>
  <c r="ES514" i="1"/>
  <c r="EU514" i="1" s="1"/>
  <c r="PC513" i="1"/>
  <c r="PE513" i="1" s="1"/>
  <c r="CH513" i="1"/>
  <c r="CJ513" i="1" s="1"/>
  <c r="BP513" i="1"/>
  <c r="BR513" i="1" s="1"/>
  <c r="SO512" i="1"/>
  <c r="SQ512" i="1" s="1"/>
  <c r="XT511" i="1"/>
  <c r="XV511" i="1" s="1"/>
  <c r="UH511" i="1"/>
  <c r="UJ511" i="1" s="1"/>
  <c r="SF511" i="1"/>
  <c r="SH511" i="1" s="1"/>
  <c r="CQ511" i="1"/>
  <c r="CS511" i="1" s="1"/>
  <c r="JO495" i="1"/>
  <c r="JQ495" i="1" s="1"/>
  <c r="HV495" i="1"/>
  <c r="HX495" i="1" s="1"/>
  <c r="AGK494" i="1"/>
  <c r="AGM494" i="1" s="1"/>
  <c r="FK497" i="1"/>
  <c r="FM497" i="1" s="1"/>
  <c r="RW496" i="1"/>
  <c r="RY496" i="1" s="1"/>
  <c r="MI494" i="1"/>
  <c r="MK494" i="1" s="1"/>
  <c r="YL496" i="1"/>
  <c r="YN496" i="1" s="1"/>
  <c r="PC495" i="1"/>
  <c r="PE495" i="1" s="1"/>
  <c r="LH543" i="1"/>
  <c r="LJ543" i="1" s="1"/>
  <c r="JF544" i="1"/>
  <c r="JH544" i="1" s="1"/>
  <c r="JX547" i="1"/>
  <c r="JZ547" i="1" s="1"/>
  <c r="FK548" i="1"/>
  <c r="FM548" i="1" s="1"/>
  <c r="AO491" i="1"/>
  <c r="AQ491" i="1" s="1"/>
  <c r="W491" i="1"/>
  <c r="Y491" i="1" s="1"/>
  <c r="E491" i="1"/>
  <c r="G491" i="1" s="1"/>
  <c r="PU490" i="1"/>
  <c r="PW490" i="1" s="1"/>
  <c r="KG489" i="1"/>
  <c r="KI489" i="1" s="1"/>
  <c r="EJ487" i="1"/>
  <c r="EL487" i="1" s="1"/>
  <c r="LH491" i="1"/>
  <c r="LJ491" i="1" s="1"/>
  <c r="MR490" i="1"/>
  <c r="MT490" i="1" s="1"/>
  <c r="AFA491" i="1"/>
  <c r="AFC491" i="1" s="1"/>
  <c r="N490" i="1"/>
  <c r="P490" i="1" s="1"/>
  <c r="DI532" i="1"/>
  <c r="DK532" i="1" s="1"/>
  <c r="IN531" i="1"/>
  <c r="IP531" i="1" s="1"/>
  <c r="AFJ533" i="1"/>
  <c r="AFL533" i="1" s="1"/>
  <c r="QV533" i="1"/>
  <c r="QX533" i="1" s="1"/>
  <c r="E532" i="1"/>
  <c r="G532" i="1" s="1"/>
  <c r="NS531" i="1"/>
  <c r="NU531" i="1" s="1"/>
  <c r="JX531" i="1"/>
  <c r="JZ531" i="1" s="1"/>
  <c r="MI532" i="1"/>
  <c r="MK532" i="1" s="1"/>
  <c r="LH532" i="1"/>
  <c r="LJ532" i="1" s="1"/>
  <c r="AX531" i="1"/>
  <c r="AZ531" i="1" s="1"/>
  <c r="LQ529" i="1"/>
  <c r="LS529" i="1" s="1"/>
  <c r="DI514" i="1"/>
  <c r="DK514" i="1" s="1"/>
  <c r="MR515" i="1"/>
  <c r="MT515" i="1" s="1"/>
  <c r="TP533" i="1"/>
  <c r="TR533" i="1" s="1"/>
  <c r="AGB533" i="1"/>
  <c r="AGD533" i="1" s="1"/>
  <c r="NS530" i="1"/>
  <c r="NU530" i="1" s="1"/>
  <c r="AGK531" i="1"/>
  <c r="AGM531" i="1" s="1"/>
  <c r="JX527" i="1"/>
  <c r="JZ527" i="1" s="1"/>
  <c r="AF527" i="1"/>
  <c r="AH527" i="1" s="1"/>
  <c r="DI526" i="1"/>
  <c r="DK526" i="1" s="1"/>
  <c r="PC525" i="1"/>
  <c r="PE525" i="1" s="1"/>
  <c r="RW524" i="1"/>
  <c r="RY524" i="1" s="1"/>
  <c r="SO526" i="1"/>
  <c r="SQ526" i="1" s="1"/>
  <c r="PL525" i="1"/>
  <c r="PN525" i="1" s="1"/>
  <c r="AX526" i="1"/>
  <c r="AZ526" i="1" s="1"/>
  <c r="ADQ524" i="1"/>
  <c r="ADS524" i="1" s="1"/>
  <c r="AO514" i="1"/>
  <c r="AQ514" i="1" s="1"/>
  <c r="XT512" i="1"/>
  <c r="XV512" i="1" s="1"/>
  <c r="ADQ511" i="1"/>
  <c r="ADS511" i="1" s="1"/>
  <c r="JX511" i="1"/>
  <c r="JZ511" i="1" s="1"/>
  <c r="FK511" i="1"/>
  <c r="FM511" i="1" s="1"/>
  <c r="FT514" i="1"/>
  <c r="FV514" i="1" s="1"/>
  <c r="HV513" i="1"/>
  <c r="HX513" i="1" s="1"/>
  <c r="QD512" i="1"/>
  <c r="QF512" i="1" s="1"/>
  <c r="RW515" i="1"/>
  <c r="RY515" i="1" s="1"/>
  <c r="AGB511" i="1"/>
  <c r="AGD511" i="1" s="1"/>
  <c r="UH527" i="1"/>
  <c r="UJ527" i="1" s="1"/>
  <c r="TP523" i="1"/>
  <c r="TR523" i="1" s="1"/>
  <c r="VR514" i="1"/>
  <c r="VT514" i="1" s="1"/>
  <c r="SX514" i="1"/>
  <c r="SZ514" i="1" s="1"/>
  <c r="IN515" i="1"/>
  <c r="IP515" i="1" s="1"/>
  <c r="EJ515" i="1"/>
  <c r="EL515" i="1" s="1"/>
  <c r="PU514" i="1"/>
  <c r="PW514" i="1" s="1"/>
  <c r="NA512" i="1"/>
  <c r="NC512" i="1" s="1"/>
  <c r="QD511" i="1"/>
  <c r="QF511" i="1" s="1"/>
  <c r="BY514" i="1"/>
  <c r="CA514" i="1" s="1"/>
  <c r="GL514" i="1"/>
  <c r="GN514" i="1" s="1"/>
  <c r="JX512" i="1"/>
  <c r="JZ512" i="1" s="1"/>
  <c r="BG512" i="1"/>
  <c r="BI512" i="1" s="1"/>
  <c r="DI515" i="1"/>
  <c r="DK515" i="1" s="1"/>
  <c r="AFA513" i="1"/>
  <c r="AFC513" i="1" s="1"/>
  <c r="AX513" i="1"/>
  <c r="AZ513" i="1" s="1"/>
  <c r="N511" i="1"/>
  <c r="P511" i="1" s="1"/>
  <c r="MI520" i="1"/>
  <c r="MK520" i="1" s="1"/>
  <c r="JO520" i="1"/>
  <c r="JQ520" i="1" s="1"/>
  <c r="SO519" i="1"/>
  <c r="SQ519" i="1" s="1"/>
  <c r="DI518" i="1"/>
  <c r="DK518" i="1" s="1"/>
  <c r="AO518" i="1"/>
  <c r="AQ518" i="1" s="1"/>
  <c r="SX517" i="1"/>
  <c r="SZ517" i="1" s="1"/>
  <c r="QV517" i="1"/>
  <c r="QX517" i="1" s="1"/>
  <c r="KY517" i="1"/>
  <c r="LA517" i="1" s="1"/>
  <c r="AX517" i="1"/>
  <c r="AZ517" i="1" s="1"/>
  <c r="OK520" i="1"/>
  <c r="OM520" i="1" s="1"/>
  <c r="W520" i="1"/>
  <c r="Y520" i="1" s="1"/>
  <c r="E520" i="1"/>
  <c r="G520" i="1" s="1"/>
  <c r="WS519" i="1"/>
  <c r="WU519" i="1" s="1"/>
  <c r="NA521" i="1"/>
  <c r="NC521" i="1" s="1"/>
  <c r="AGT520" i="1"/>
  <c r="AGV520" i="1" s="1"/>
  <c r="PC518" i="1"/>
  <c r="PE518" i="1" s="1"/>
  <c r="GL518" i="1"/>
  <c r="GN518" i="1" s="1"/>
  <c r="JX517" i="1"/>
  <c r="JZ517" i="1" s="1"/>
  <c r="JF517" i="1"/>
  <c r="JH517" i="1" s="1"/>
  <c r="LH521" i="1"/>
  <c r="LJ521" i="1" s="1"/>
  <c r="RW520" i="1"/>
  <c r="RY520" i="1" s="1"/>
  <c r="IN520" i="1"/>
  <c r="IP520" i="1" s="1"/>
  <c r="NS519" i="1"/>
  <c r="NU519" i="1" s="1"/>
  <c r="AGB518" i="1"/>
  <c r="AGD518" i="1" s="1"/>
  <c r="YL517" i="1"/>
  <c r="YN517" i="1" s="1"/>
  <c r="EJ517" i="1"/>
  <c r="EL517" i="1" s="1"/>
  <c r="CH517" i="1"/>
  <c r="CJ517" i="1" s="1"/>
  <c r="BP517" i="1"/>
  <c r="BR517" i="1" s="1"/>
  <c r="AGK517" i="1"/>
  <c r="AGM517" i="1" s="1"/>
  <c r="AFS517" i="1"/>
  <c r="AFU517" i="1" s="1"/>
  <c r="VR517" i="1"/>
  <c r="VT517" i="1" s="1"/>
  <c r="UZ517" i="1"/>
  <c r="VB517" i="1" s="1"/>
  <c r="QD517" i="1"/>
  <c r="QF517" i="1" s="1"/>
  <c r="PL517" i="1"/>
  <c r="PN517" i="1" s="1"/>
  <c r="ES517" i="1"/>
  <c r="EU517" i="1" s="1"/>
  <c r="CQ517" i="1"/>
  <c r="CS517" i="1" s="1"/>
  <c r="BY517" i="1"/>
  <c r="CA517" i="1" s="1"/>
  <c r="BG517" i="1"/>
  <c r="BI517" i="1" s="1"/>
  <c r="AFJ518" i="1"/>
  <c r="AFL518" i="1" s="1"/>
  <c r="ADQ517" i="1"/>
  <c r="ADS517" i="1" s="1"/>
  <c r="SF517" i="1"/>
  <c r="SH517" i="1" s="1"/>
  <c r="PU517" i="1"/>
  <c r="PW517" i="1" s="1"/>
  <c r="AF517" i="1"/>
  <c r="AH517" i="1" s="1"/>
  <c r="SO503" i="1"/>
  <c r="SQ503" i="1" s="1"/>
  <c r="AGT500" i="1"/>
  <c r="AGV500" i="1" s="1"/>
  <c r="CQ503" i="1"/>
  <c r="CS503" i="1" s="1"/>
  <c r="OK484" i="1"/>
  <c r="OM484" i="1" s="1"/>
  <c r="AGT483" i="1"/>
  <c r="AGV483" i="1" s="1"/>
  <c r="TP485" i="1"/>
  <c r="TR485" i="1" s="1"/>
  <c r="UH481" i="1"/>
  <c r="UJ481" i="1" s="1"/>
  <c r="AFA485" i="1"/>
  <c r="AFC485" i="1" s="1"/>
  <c r="AFJ551" i="1"/>
  <c r="AFL551" i="1" s="1"/>
  <c r="AGT548" i="1"/>
  <c r="AGV548" i="1" s="1"/>
  <c r="JF551" i="1"/>
  <c r="JH551" i="1" s="1"/>
  <c r="AHC545" i="1"/>
  <c r="AHE545" i="1" s="1"/>
  <c r="AGT542" i="1"/>
  <c r="AGV542" i="1" s="1"/>
  <c r="LZ541" i="1"/>
  <c r="MB541" i="1" s="1"/>
  <c r="IW541" i="1"/>
  <c r="IY541" i="1" s="1"/>
  <c r="KG545" i="1"/>
  <c r="KI545" i="1" s="1"/>
  <c r="LQ544" i="1"/>
  <c r="LS544" i="1" s="1"/>
  <c r="AFA545" i="1"/>
  <c r="AFC545" i="1" s="1"/>
  <c r="KY543" i="1"/>
  <c r="LA543" i="1" s="1"/>
  <c r="ES541" i="1"/>
  <c r="EU541" i="1" s="1"/>
  <c r="MI542" i="1"/>
  <c r="MK542" i="1" s="1"/>
  <c r="AHC542" i="1"/>
  <c r="AHE542" i="1" s="1"/>
  <c r="LH542" i="1"/>
  <c r="LJ542" i="1" s="1"/>
  <c r="NJ520" i="1"/>
  <c r="NL520" i="1" s="1"/>
  <c r="MR519" i="1"/>
  <c r="MT519" i="1" s="1"/>
  <c r="XT518" i="1"/>
  <c r="XV518" i="1" s="1"/>
  <c r="ES544" i="1"/>
  <c r="EU544" i="1" s="1"/>
  <c r="CZ544" i="1"/>
  <c r="DB544" i="1" s="1"/>
  <c r="PL543" i="1"/>
  <c r="PN543" i="1" s="1"/>
  <c r="JX542" i="1"/>
  <c r="JZ542" i="1" s="1"/>
  <c r="GL542" i="1"/>
  <c r="GN542" i="1" s="1"/>
  <c r="W544" i="1"/>
  <c r="Y544" i="1" s="1"/>
  <c r="EJ543" i="1"/>
  <c r="EL543" i="1" s="1"/>
  <c r="CH543" i="1"/>
  <c r="CJ543" i="1" s="1"/>
  <c r="AX543" i="1"/>
  <c r="AZ543" i="1" s="1"/>
  <c r="E543" i="1"/>
  <c r="G543" i="1" s="1"/>
  <c r="RW545" i="1"/>
  <c r="RY545" i="1" s="1"/>
  <c r="IN545" i="1"/>
  <c r="IP545" i="1" s="1"/>
  <c r="UZ544" i="1"/>
  <c r="VB544" i="1" s="1"/>
  <c r="MI545" i="1"/>
  <c r="MK545" i="1" s="1"/>
  <c r="VR544" i="1"/>
  <c r="VT544" i="1" s="1"/>
  <c r="PC542" i="1"/>
  <c r="PE542" i="1" s="1"/>
  <c r="DI543" i="1"/>
  <c r="DK543" i="1" s="1"/>
  <c r="LQ542" i="1"/>
  <c r="LS542" i="1" s="1"/>
  <c r="SF543" i="1"/>
  <c r="SH543" i="1" s="1"/>
  <c r="PU542" i="1"/>
  <c r="PW542" i="1" s="1"/>
  <c r="KY541" i="1"/>
  <c r="LA541" i="1" s="1"/>
  <c r="JF520" i="1"/>
  <c r="JH520" i="1" s="1"/>
  <c r="UH518" i="1"/>
  <c r="UJ518" i="1" s="1"/>
  <c r="PU532" i="1"/>
  <c r="PW532" i="1" s="1"/>
  <c r="BG532" i="1"/>
  <c r="BI532" i="1" s="1"/>
  <c r="CH531" i="1"/>
  <c r="CJ531" i="1" s="1"/>
  <c r="AFA533" i="1"/>
  <c r="AFC533" i="1" s="1"/>
  <c r="LQ532" i="1"/>
  <c r="LS532" i="1" s="1"/>
  <c r="MI531" i="1"/>
  <c r="MK531" i="1" s="1"/>
  <c r="KY531" i="1"/>
  <c r="LA531" i="1" s="1"/>
  <c r="AFS530" i="1"/>
  <c r="AFU530" i="1" s="1"/>
  <c r="SF533" i="1"/>
  <c r="SH533" i="1" s="1"/>
  <c r="CQ533" i="1"/>
  <c r="CS533" i="1" s="1"/>
  <c r="PL531" i="1"/>
  <c r="PN531" i="1" s="1"/>
  <c r="ES531" i="1"/>
  <c r="EU531" i="1" s="1"/>
  <c r="JO530" i="1"/>
  <c r="JQ530" i="1" s="1"/>
  <c r="IN530" i="1"/>
  <c r="IP530" i="1" s="1"/>
  <c r="GL530" i="1"/>
  <c r="GN530" i="1" s="1"/>
  <c r="DI530" i="1"/>
  <c r="DK530" i="1" s="1"/>
  <c r="PC529" i="1"/>
  <c r="PE529" i="1" s="1"/>
  <c r="N530" i="1"/>
  <c r="P530" i="1" s="1"/>
  <c r="ADQ529" i="1"/>
  <c r="ADS529" i="1" s="1"/>
  <c r="W531" i="1"/>
  <c r="Y531" i="1" s="1"/>
  <c r="RW530" i="1"/>
  <c r="RY530" i="1" s="1"/>
  <c r="BY530" i="1"/>
  <c r="CA530" i="1" s="1"/>
  <c r="ES545" i="1"/>
  <c r="EU545" i="1" s="1"/>
  <c r="IW542" i="1"/>
  <c r="IY542" i="1" s="1"/>
  <c r="AGB542" i="1"/>
  <c r="AGD542" i="1" s="1"/>
  <c r="LQ541" i="1"/>
  <c r="LS541" i="1" s="1"/>
  <c r="QV503" i="1"/>
  <c r="QX503" i="1" s="1"/>
  <c r="LQ502" i="1"/>
  <c r="LS502" i="1" s="1"/>
  <c r="JX503" i="1"/>
  <c r="JZ503" i="1" s="1"/>
  <c r="DI503" i="1"/>
  <c r="DK503" i="1" s="1"/>
  <c r="E503" i="1"/>
  <c r="G503" i="1" s="1"/>
  <c r="PC501" i="1"/>
  <c r="PE501" i="1" s="1"/>
  <c r="AHC503" i="1"/>
  <c r="AHE503" i="1" s="1"/>
  <c r="NA503" i="1"/>
  <c r="NC503" i="1" s="1"/>
  <c r="UZ502" i="1"/>
  <c r="VB502" i="1" s="1"/>
  <c r="YL501" i="1"/>
  <c r="YN501" i="1" s="1"/>
  <c r="CZ500" i="1"/>
  <c r="DB500" i="1" s="1"/>
  <c r="AGK502" i="1"/>
  <c r="AGM502" i="1" s="1"/>
  <c r="LH499" i="1"/>
  <c r="LJ499" i="1" s="1"/>
  <c r="JF518" i="1"/>
  <c r="JH518" i="1" s="1"/>
  <c r="BP520" i="1"/>
  <c r="BR520" i="1" s="1"/>
  <c r="HV518" i="1"/>
  <c r="HX518" i="1" s="1"/>
  <c r="LH527" i="1"/>
  <c r="LJ527" i="1" s="1"/>
  <c r="SX523" i="1"/>
  <c r="SZ523" i="1" s="1"/>
  <c r="EJ525" i="1"/>
  <c r="EL525" i="1" s="1"/>
  <c r="MR523" i="1"/>
  <c r="MT523" i="1" s="1"/>
  <c r="SO532" i="1"/>
  <c r="SQ532" i="1" s="1"/>
  <c r="LZ531" i="1"/>
  <c r="MB531" i="1" s="1"/>
  <c r="N531" i="1"/>
  <c r="P531" i="1" s="1"/>
  <c r="SX530" i="1"/>
  <c r="SZ530" i="1" s="1"/>
  <c r="PL532" i="1"/>
  <c r="PN532" i="1" s="1"/>
  <c r="IW532" i="1"/>
  <c r="IY532" i="1" s="1"/>
  <c r="RW531" i="1"/>
  <c r="RY531" i="1" s="1"/>
  <c r="PU531" i="1"/>
  <c r="PW531" i="1" s="1"/>
  <c r="KG531" i="1"/>
  <c r="KI531" i="1" s="1"/>
  <c r="E531" i="1"/>
  <c r="G531" i="1" s="1"/>
  <c r="WS530" i="1"/>
  <c r="WU530" i="1" s="1"/>
  <c r="QD530" i="1"/>
  <c r="QF530" i="1" s="1"/>
  <c r="ES533" i="1"/>
  <c r="EU533" i="1" s="1"/>
  <c r="AGK532" i="1"/>
  <c r="AGM532" i="1" s="1"/>
  <c r="PC532" i="1"/>
  <c r="PE532" i="1" s="1"/>
  <c r="AFJ530" i="1"/>
  <c r="AFL530" i="1" s="1"/>
  <c r="CQ530" i="1"/>
  <c r="CS530" i="1" s="1"/>
  <c r="GL529" i="1"/>
  <c r="GN529" i="1" s="1"/>
  <c r="BP531" i="1"/>
  <c r="BR531" i="1" s="1"/>
  <c r="VR530" i="1"/>
  <c r="VT530" i="1" s="1"/>
  <c r="BG530" i="1"/>
  <c r="BI530" i="1" s="1"/>
  <c r="QV529" i="1"/>
  <c r="QX529" i="1" s="1"/>
  <c r="EJ529" i="1"/>
  <c r="EL529" i="1" s="1"/>
  <c r="AF530" i="1"/>
  <c r="AH530" i="1" s="1"/>
  <c r="AGB529" i="1"/>
  <c r="AGD529" i="1" s="1"/>
  <c r="JO529" i="1"/>
  <c r="JQ529" i="1" s="1"/>
  <c r="AX529" i="1"/>
  <c r="AZ529" i="1" s="1"/>
  <c r="UH531" i="1"/>
  <c r="UJ531" i="1" s="1"/>
  <c r="FK531" i="1"/>
  <c r="FM531" i="1" s="1"/>
  <c r="NS533" i="1"/>
  <c r="NU533" i="1" s="1"/>
  <c r="CQ532" i="1"/>
  <c r="CS532" i="1" s="1"/>
  <c r="IW529" i="1"/>
  <c r="IY529" i="1" s="1"/>
  <c r="YL529" i="1"/>
  <c r="YN529" i="1" s="1"/>
  <c r="LH529" i="1"/>
  <c r="LJ529" i="1" s="1"/>
  <c r="UH529" i="1"/>
  <c r="UJ529" i="1" s="1"/>
  <c r="AHC511" i="1"/>
  <c r="AHE511" i="1" s="1"/>
  <c r="SF514" i="1"/>
  <c r="SH514" i="1" s="1"/>
  <c r="CQ514" i="1"/>
  <c r="CS514" i="1" s="1"/>
  <c r="GL513" i="1"/>
  <c r="GN513" i="1" s="1"/>
  <c r="PU545" i="1"/>
  <c r="PW545" i="1" s="1"/>
  <c r="XT543" i="1"/>
  <c r="XV543" i="1" s="1"/>
  <c r="LZ543" i="1"/>
  <c r="MB543" i="1" s="1"/>
  <c r="W545" i="1"/>
  <c r="Y545" i="1" s="1"/>
  <c r="NJ541" i="1"/>
  <c r="NL541" i="1" s="1"/>
  <c r="NA542" i="1"/>
  <c r="NC542" i="1" s="1"/>
  <c r="NS520" i="1"/>
  <c r="NU520" i="1" s="1"/>
  <c r="LZ521" i="1"/>
  <c r="MB521" i="1" s="1"/>
  <c r="OK521" i="1"/>
  <c r="OM521" i="1" s="1"/>
  <c r="AFJ520" i="1"/>
  <c r="AFL520" i="1" s="1"/>
  <c r="IW520" i="1"/>
  <c r="IY520" i="1" s="1"/>
  <c r="KG521" i="1"/>
  <c r="KI521" i="1" s="1"/>
  <c r="AGK520" i="1"/>
  <c r="AGM520" i="1" s="1"/>
  <c r="CZ520" i="1"/>
  <c r="DB520" i="1" s="1"/>
  <c r="HV517" i="1"/>
  <c r="HX517" i="1" s="1"/>
  <c r="PL518" i="1"/>
  <c r="PN518" i="1" s="1"/>
  <c r="PU519" i="1"/>
  <c r="PW519" i="1" s="1"/>
  <c r="NS508" i="1"/>
  <c r="NU508" i="1" s="1"/>
  <c r="UH505" i="1"/>
  <c r="UJ505" i="1" s="1"/>
  <c r="AGK505" i="1"/>
  <c r="AGM505" i="1" s="1"/>
  <c r="N503" i="1"/>
  <c r="P503" i="1" s="1"/>
  <c r="NS502" i="1"/>
  <c r="NU502" i="1" s="1"/>
  <c r="NA502" i="1"/>
  <c r="NC502" i="1" s="1"/>
  <c r="AFS500" i="1"/>
  <c r="AFU500" i="1" s="1"/>
  <c r="SF500" i="1"/>
  <c r="SH500" i="1" s="1"/>
  <c r="PU500" i="1"/>
  <c r="PW500" i="1" s="1"/>
  <c r="OK500" i="1"/>
  <c r="OM500" i="1" s="1"/>
  <c r="ES500" i="1"/>
  <c r="EU500" i="1" s="1"/>
  <c r="DI500" i="1"/>
  <c r="DK500" i="1" s="1"/>
  <c r="CQ500" i="1"/>
  <c r="CS500" i="1" s="1"/>
  <c r="BY500" i="1"/>
  <c r="CA500" i="1" s="1"/>
  <c r="BG500" i="1"/>
  <c r="BI500" i="1" s="1"/>
  <c r="E500" i="1"/>
  <c r="G500" i="1" s="1"/>
  <c r="AFJ499" i="1"/>
  <c r="AFL499" i="1" s="1"/>
  <c r="SX499" i="1"/>
  <c r="SZ499" i="1" s="1"/>
  <c r="JX499" i="1"/>
  <c r="JZ499" i="1" s="1"/>
  <c r="EJ499" i="1"/>
  <c r="EL499" i="1" s="1"/>
  <c r="AO502" i="1"/>
  <c r="AQ502" i="1" s="1"/>
  <c r="ADQ501" i="1"/>
  <c r="ADS501" i="1" s="1"/>
  <c r="UZ501" i="1"/>
  <c r="VB501" i="1" s="1"/>
  <c r="LQ501" i="1"/>
  <c r="LS501" i="1" s="1"/>
  <c r="CZ501" i="1"/>
  <c r="DB501" i="1" s="1"/>
  <c r="PL500" i="1"/>
  <c r="PN500" i="1" s="1"/>
  <c r="KG500" i="1"/>
  <c r="KI500" i="1" s="1"/>
  <c r="HV500" i="1"/>
  <c r="HX500" i="1" s="1"/>
  <c r="AGK499" i="1"/>
  <c r="AGM499" i="1" s="1"/>
  <c r="QD499" i="1"/>
  <c r="QF499" i="1" s="1"/>
  <c r="WS503" i="1"/>
  <c r="WU503" i="1" s="1"/>
  <c r="RW501" i="1"/>
  <c r="RY501" i="1" s="1"/>
  <c r="MR501" i="1"/>
  <c r="MT501" i="1" s="1"/>
  <c r="LH501" i="1"/>
  <c r="LJ501" i="1" s="1"/>
  <c r="IW501" i="1"/>
  <c r="IY501" i="1" s="1"/>
  <c r="FK501" i="1"/>
  <c r="FM501" i="1" s="1"/>
  <c r="W501" i="1"/>
  <c r="Y501" i="1" s="1"/>
  <c r="IN500" i="1"/>
  <c r="IP500" i="1" s="1"/>
  <c r="GL500" i="1"/>
  <c r="GN500" i="1" s="1"/>
  <c r="FT500" i="1"/>
  <c r="FV500" i="1" s="1"/>
  <c r="CH500" i="1"/>
  <c r="CJ500" i="1" s="1"/>
  <c r="AX500" i="1"/>
  <c r="AZ500" i="1" s="1"/>
  <c r="AF500" i="1"/>
  <c r="AH500" i="1" s="1"/>
  <c r="SO499" i="1"/>
  <c r="SQ499" i="1" s="1"/>
  <c r="LZ499" i="1"/>
  <c r="MB499" i="1" s="1"/>
  <c r="YL503" i="1"/>
  <c r="YN503" i="1" s="1"/>
  <c r="BP502" i="1"/>
  <c r="BR502" i="1" s="1"/>
  <c r="QV501" i="1"/>
  <c r="QX501" i="1" s="1"/>
  <c r="AGB500" i="1"/>
  <c r="AGD500" i="1" s="1"/>
  <c r="VR500" i="1"/>
  <c r="VT500" i="1" s="1"/>
  <c r="UH500" i="1"/>
  <c r="UJ500" i="1" s="1"/>
  <c r="MI500" i="1"/>
  <c r="MK500" i="1" s="1"/>
  <c r="KY500" i="1"/>
  <c r="LA500" i="1" s="1"/>
  <c r="CZ549" i="1"/>
  <c r="DB549" i="1" s="1"/>
  <c r="E549" i="1"/>
  <c r="G549" i="1" s="1"/>
  <c r="WS551" i="1"/>
  <c r="WU551" i="1" s="1"/>
  <c r="HV550" i="1"/>
  <c r="HX550" i="1" s="1"/>
  <c r="LH549" i="1"/>
  <c r="LJ549" i="1" s="1"/>
  <c r="SO548" i="1"/>
  <c r="SQ548" i="1" s="1"/>
  <c r="AHC497" i="1"/>
  <c r="AHE497" i="1" s="1"/>
  <c r="FT497" i="1"/>
  <c r="FV497" i="1" s="1"/>
  <c r="AFJ496" i="1"/>
  <c r="AFL496" i="1" s="1"/>
  <c r="SO494" i="1"/>
  <c r="SQ494" i="1" s="1"/>
  <c r="RW494" i="1"/>
  <c r="RY494" i="1" s="1"/>
  <c r="BP494" i="1"/>
  <c r="BR494" i="1" s="1"/>
  <c r="MR497" i="1"/>
  <c r="MT497" i="1" s="1"/>
  <c r="KG497" i="1"/>
  <c r="KI497" i="1" s="1"/>
  <c r="HV497" i="1"/>
  <c r="HX497" i="1" s="1"/>
  <c r="JX496" i="1"/>
  <c r="JZ496" i="1" s="1"/>
  <c r="UH494" i="1"/>
  <c r="UJ494" i="1" s="1"/>
  <c r="ADQ493" i="1"/>
  <c r="ADS493" i="1" s="1"/>
  <c r="QD497" i="1"/>
  <c r="QF497" i="1" s="1"/>
  <c r="KY496" i="1"/>
  <c r="LA496" i="1" s="1"/>
  <c r="JO496" i="1"/>
  <c r="JQ496" i="1" s="1"/>
  <c r="DI495" i="1"/>
  <c r="DK495" i="1" s="1"/>
  <c r="E495" i="1"/>
  <c r="G495" i="1" s="1"/>
  <c r="WS494" i="1"/>
  <c r="WU494" i="1" s="1"/>
  <c r="SX493" i="1"/>
  <c r="SZ493" i="1" s="1"/>
  <c r="AFS496" i="1"/>
  <c r="AFU496" i="1" s="1"/>
  <c r="AO496" i="1"/>
  <c r="AQ496" i="1" s="1"/>
  <c r="AFA495" i="1"/>
  <c r="AFC495" i="1" s="1"/>
  <c r="VR495" i="1"/>
  <c r="VT495" i="1" s="1"/>
  <c r="LQ495" i="1"/>
  <c r="LS495" i="1" s="1"/>
  <c r="UZ494" i="1"/>
  <c r="VB494" i="1" s="1"/>
  <c r="NJ494" i="1"/>
  <c r="NL494" i="1" s="1"/>
  <c r="LZ525" i="1"/>
  <c r="MB525" i="1" s="1"/>
  <c r="BY525" i="1"/>
  <c r="CA525" i="1" s="1"/>
  <c r="AHC523" i="1"/>
  <c r="AHE523" i="1" s="1"/>
  <c r="PU525" i="1"/>
  <c r="PW525" i="1" s="1"/>
  <c r="LQ527" i="1"/>
  <c r="LS527" i="1" s="1"/>
  <c r="JO527" i="1"/>
  <c r="JQ527" i="1" s="1"/>
  <c r="TP526" i="1"/>
  <c r="TR526" i="1" s="1"/>
  <c r="GL526" i="1"/>
  <c r="GN526" i="1" s="1"/>
  <c r="PC526" i="1"/>
  <c r="PE526" i="1" s="1"/>
  <c r="CH526" i="1"/>
  <c r="CJ526" i="1" s="1"/>
  <c r="BP526" i="1"/>
  <c r="BR526" i="1" s="1"/>
  <c r="NS491" i="1"/>
  <c r="NU491" i="1" s="1"/>
  <c r="MI491" i="1"/>
  <c r="MK491" i="1" s="1"/>
  <c r="LH490" i="1"/>
  <c r="LJ490" i="1" s="1"/>
  <c r="FK489" i="1"/>
  <c r="FM489" i="1" s="1"/>
  <c r="AHC491" i="1"/>
  <c r="AHE491" i="1" s="1"/>
  <c r="HV489" i="1"/>
  <c r="HX489" i="1" s="1"/>
  <c r="MR491" i="1"/>
  <c r="MT491" i="1" s="1"/>
  <c r="GL489" i="1"/>
  <c r="GN489" i="1" s="1"/>
  <c r="AGT490" i="1"/>
  <c r="AGV490" i="1" s="1"/>
  <c r="AGK509" i="1"/>
  <c r="AGM509" i="1" s="1"/>
  <c r="KY508" i="1"/>
  <c r="LA508" i="1" s="1"/>
  <c r="JO507" i="1"/>
  <c r="JQ507" i="1" s="1"/>
  <c r="CQ507" i="1"/>
  <c r="CS507" i="1" s="1"/>
  <c r="JX506" i="1"/>
  <c r="JZ506" i="1" s="1"/>
  <c r="GL506" i="1"/>
  <c r="GN506" i="1" s="1"/>
  <c r="BP506" i="1"/>
  <c r="BR506" i="1" s="1"/>
  <c r="UZ505" i="1"/>
  <c r="VB505" i="1" s="1"/>
  <c r="SO505" i="1"/>
  <c r="SQ505" i="1" s="1"/>
  <c r="RW505" i="1"/>
  <c r="RY505" i="1" s="1"/>
  <c r="PU505" i="1"/>
  <c r="PW505" i="1" s="1"/>
  <c r="AO505" i="1"/>
  <c r="AQ505" i="1" s="1"/>
  <c r="AFJ508" i="1"/>
  <c r="AFL508" i="1" s="1"/>
  <c r="AX508" i="1"/>
  <c r="AZ508" i="1" s="1"/>
  <c r="N507" i="1"/>
  <c r="P507" i="1" s="1"/>
  <c r="PC505" i="1"/>
  <c r="PE505" i="1" s="1"/>
  <c r="HV505" i="1"/>
  <c r="HX505" i="1" s="1"/>
  <c r="ES505" i="1"/>
  <c r="EU505" i="1" s="1"/>
  <c r="E505" i="1"/>
  <c r="G505" i="1" s="1"/>
  <c r="IN508" i="1"/>
  <c r="IP508" i="1" s="1"/>
  <c r="EJ508" i="1"/>
  <c r="EL508" i="1" s="1"/>
  <c r="DI507" i="1"/>
  <c r="DK507" i="1" s="1"/>
  <c r="AFS506" i="1"/>
  <c r="AFU506" i="1" s="1"/>
  <c r="WS506" i="1"/>
  <c r="WU506" i="1" s="1"/>
  <c r="SX506" i="1"/>
  <c r="SZ506" i="1" s="1"/>
  <c r="BY506" i="1"/>
  <c r="CA506" i="1" s="1"/>
  <c r="W506" i="1"/>
  <c r="Y506" i="1" s="1"/>
  <c r="SF505" i="1"/>
  <c r="SH505" i="1" s="1"/>
  <c r="QD505" i="1"/>
  <c r="QF505" i="1" s="1"/>
  <c r="FT505" i="1"/>
  <c r="FV505" i="1" s="1"/>
  <c r="AF505" i="1"/>
  <c r="AH505" i="1" s="1"/>
  <c r="AGB507" i="1"/>
  <c r="AGD507" i="1" s="1"/>
  <c r="CZ507" i="1"/>
  <c r="DB507" i="1" s="1"/>
  <c r="XT506" i="1"/>
  <c r="XV506" i="1" s="1"/>
  <c r="VR505" i="1"/>
  <c r="VT505" i="1" s="1"/>
  <c r="PL505" i="1"/>
  <c r="PN505" i="1" s="1"/>
  <c r="NJ505" i="1"/>
  <c r="NL505" i="1" s="1"/>
  <c r="IW505" i="1"/>
  <c r="IY505" i="1" s="1"/>
  <c r="BG505" i="1"/>
  <c r="BI505" i="1" s="1"/>
  <c r="PC527" i="1"/>
  <c r="PE527" i="1" s="1"/>
  <c r="ADQ526" i="1"/>
  <c r="ADS526" i="1" s="1"/>
  <c r="MI526" i="1"/>
  <c r="MK526" i="1" s="1"/>
  <c r="ES525" i="1"/>
  <c r="EU525" i="1" s="1"/>
  <c r="E525" i="1"/>
  <c r="G525" i="1" s="1"/>
  <c r="SF524" i="1"/>
  <c r="SH524" i="1" s="1"/>
  <c r="DI524" i="1"/>
  <c r="DK524" i="1" s="1"/>
  <c r="AGK523" i="1"/>
  <c r="AGM523" i="1" s="1"/>
  <c r="WS526" i="1"/>
  <c r="WU526" i="1" s="1"/>
  <c r="BY526" i="1"/>
  <c r="CA526" i="1" s="1"/>
  <c r="PL524" i="1"/>
  <c r="PN524" i="1" s="1"/>
  <c r="AFS523" i="1"/>
  <c r="AFU523" i="1" s="1"/>
  <c r="CQ527" i="1"/>
  <c r="CS527" i="1" s="1"/>
  <c r="FK525" i="1"/>
  <c r="FM525" i="1" s="1"/>
  <c r="CZ526" i="1"/>
  <c r="DB526" i="1" s="1"/>
  <c r="AF526" i="1"/>
  <c r="AH526" i="1" s="1"/>
  <c r="SX525" i="1"/>
  <c r="SZ525" i="1" s="1"/>
  <c r="JO524" i="1"/>
  <c r="JQ524" i="1" s="1"/>
  <c r="CH525" i="1"/>
  <c r="CJ525" i="1" s="1"/>
  <c r="LQ524" i="1"/>
  <c r="LS524" i="1" s="1"/>
  <c r="YL523" i="1"/>
  <c r="YN523" i="1" s="1"/>
  <c r="IN526" i="1"/>
  <c r="IP526" i="1" s="1"/>
  <c r="FT526" i="1"/>
  <c r="FV526" i="1" s="1"/>
  <c r="KY525" i="1"/>
  <c r="LA525" i="1" s="1"/>
  <c r="LH496" i="1"/>
  <c r="LJ496" i="1" s="1"/>
  <c r="MR495" i="1"/>
  <c r="MT495" i="1" s="1"/>
  <c r="FT496" i="1"/>
  <c r="FV496" i="1" s="1"/>
  <c r="JF495" i="1"/>
  <c r="JH495" i="1" s="1"/>
  <c r="AHC494" i="1"/>
  <c r="AHE494" i="1" s="1"/>
  <c r="HV493" i="1"/>
  <c r="HX493" i="1" s="1"/>
  <c r="ES493" i="1"/>
  <c r="EU493" i="1" s="1"/>
  <c r="SF496" i="1"/>
  <c r="SH496" i="1" s="1"/>
  <c r="XT530" i="1"/>
  <c r="XV530" i="1" s="1"/>
  <c r="HV531" i="1"/>
  <c r="HX531" i="1" s="1"/>
  <c r="IW530" i="1"/>
  <c r="IY530" i="1" s="1"/>
  <c r="UH541" i="1"/>
  <c r="UJ541" i="1" s="1"/>
  <c r="AHC541" i="1"/>
  <c r="AHE541" i="1" s="1"/>
  <c r="AFA527" i="1"/>
  <c r="AFC527" i="1" s="1"/>
  <c r="AHC527" i="1"/>
  <c r="AHE527" i="1" s="1"/>
  <c r="AFJ512" i="1"/>
  <c r="AFL512" i="1" s="1"/>
  <c r="UH514" i="1"/>
  <c r="UJ514" i="1" s="1"/>
  <c r="AGB512" i="1"/>
  <c r="AGD512" i="1" s="1"/>
  <c r="BP512" i="1"/>
  <c r="BR512" i="1" s="1"/>
  <c r="AGK511" i="1"/>
  <c r="AGM511" i="1" s="1"/>
  <c r="NA515" i="1"/>
  <c r="NC515" i="1" s="1"/>
  <c r="LH514" i="1"/>
  <c r="LJ514" i="1" s="1"/>
  <c r="KG513" i="1"/>
  <c r="KI513" i="1" s="1"/>
  <c r="MR512" i="1"/>
  <c r="MT512" i="1" s="1"/>
  <c r="TP531" i="1"/>
  <c r="TR531" i="1" s="1"/>
  <c r="OK532" i="1"/>
  <c r="OM532" i="1" s="1"/>
  <c r="UH497" i="1"/>
  <c r="UJ497" i="1" s="1"/>
  <c r="AX494" i="1"/>
  <c r="AZ494" i="1" s="1"/>
  <c r="IW493" i="1"/>
  <c r="IY493" i="1" s="1"/>
  <c r="AGT495" i="1"/>
  <c r="AGV495" i="1" s="1"/>
  <c r="RW493" i="1"/>
  <c r="RY493" i="1" s="1"/>
  <c r="TP493" i="1"/>
  <c r="TR493" i="1" s="1"/>
  <c r="CQ496" i="1"/>
  <c r="CS496" i="1" s="1"/>
  <c r="PL494" i="1"/>
  <c r="PN494" i="1" s="1"/>
  <c r="AO519" i="1"/>
  <c r="AQ519" i="1" s="1"/>
  <c r="GL517" i="1"/>
  <c r="GN517" i="1" s="1"/>
  <c r="VR519" i="1"/>
  <c r="VT519" i="1" s="1"/>
  <c r="MR521" i="1"/>
  <c r="MT521" i="1" s="1"/>
  <c r="AX519" i="1"/>
  <c r="AZ519" i="1" s="1"/>
  <c r="UZ518" i="1"/>
  <c r="VB518" i="1" s="1"/>
  <c r="RW517" i="1"/>
  <c r="RY517" i="1" s="1"/>
  <c r="FT519" i="1"/>
  <c r="FV519" i="1" s="1"/>
  <c r="PC517" i="1"/>
  <c r="PE517" i="1" s="1"/>
  <c r="JF550" i="1"/>
  <c r="JH550" i="1" s="1"/>
  <c r="KG550" i="1"/>
  <c r="KI550" i="1" s="1"/>
  <c r="UH532" i="1"/>
  <c r="UJ532" i="1" s="1"/>
  <c r="FK532" i="1"/>
  <c r="FM532" i="1" s="1"/>
  <c r="KG530" i="1"/>
  <c r="KI530" i="1" s="1"/>
  <c r="JX509" i="1"/>
  <c r="JZ509" i="1" s="1"/>
  <c r="IN509" i="1"/>
  <c r="IP509" i="1" s="1"/>
  <c r="CH509" i="1"/>
  <c r="CJ509" i="1" s="1"/>
  <c r="SO508" i="1"/>
  <c r="SQ508" i="1" s="1"/>
  <c r="AF508" i="1"/>
  <c r="AH508" i="1" s="1"/>
  <c r="AGT507" i="1"/>
  <c r="AGV507" i="1" s="1"/>
  <c r="BG507" i="1"/>
  <c r="BI507" i="1" s="1"/>
  <c r="ES507" i="1"/>
  <c r="EU507" i="1" s="1"/>
  <c r="QV507" i="1"/>
  <c r="QX507" i="1" s="1"/>
  <c r="MR543" i="1"/>
  <c r="MT543" i="1" s="1"/>
  <c r="EJ544" i="1"/>
  <c r="EL544" i="1" s="1"/>
  <c r="OK543" i="1"/>
  <c r="OM543" i="1" s="1"/>
  <c r="W549" i="1"/>
  <c r="Y549" i="1" s="1"/>
  <c r="PC547" i="1"/>
  <c r="PE547" i="1" s="1"/>
  <c r="AFA542" i="1"/>
  <c r="AFC542" i="1" s="1"/>
  <c r="YL542" i="1"/>
  <c r="YN542" i="1" s="1"/>
  <c r="QV545" i="1"/>
  <c r="QX545" i="1" s="1"/>
  <c r="HV542" i="1"/>
  <c r="HX542" i="1" s="1"/>
  <c r="NS541" i="1"/>
  <c r="NU541" i="1" s="1"/>
  <c r="GL515" i="1"/>
  <c r="GN515" i="1" s="1"/>
  <c r="CQ515" i="1"/>
  <c r="CS515" i="1" s="1"/>
  <c r="UH513" i="1"/>
  <c r="UJ513" i="1" s="1"/>
  <c r="PU512" i="1"/>
  <c r="PW512" i="1" s="1"/>
  <c r="FT512" i="1"/>
  <c r="FV512" i="1" s="1"/>
  <c r="WS511" i="1"/>
  <c r="WU511" i="1" s="1"/>
  <c r="OK511" i="1"/>
  <c r="OM511" i="1" s="1"/>
  <c r="NS511" i="1"/>
  <c r="NU511" i="1" s="1"/>
  <c r="NA511" i="1"/>
  <c r="NC511" i="1" s="1"/>
  <c r="CZ511" i="1"/>
  <c r="DB511" i="1" s="1"/>
  <c r="AO511" i="1"/>
  <c r="AQ511" i="1" s="1"/>
  <c r="BG513" i="1"/>
  <c r="BI513" i="1" s="1"/>
  <c r="AFS511" i="1"/>
  <c r="AFU511" i="1" s="1"/>
  <c r="PL511" i="1"/>
  <c r="PN511" i="1" s="1"/>
  <c r="MI511" i="1"/>
  <c r="MK511" i="1" s="1"/>
  <c r="ES511" i="1"/>
  <c r="EU511" i="1" s="1"/>
  <c r="CH511" i="1"/>
  <c r="CJ511" i="1" s="1"/>
  <c r="BP511" i="1"/>
  <c r="BR511" i="1" s="1"/>
  <c r="E511" i="1"/>
  <c r="G511" i="1" s="1"/>
  <c r="TP513" i="1"/>
  <c r="TR513" i="1" s="1"/>
  <c r="EJ512" i="1"/>
  <c r="EL512" i="1" s="1"/>
  <c r="W512" i="1"/>
  <c r="Y512" i="1" s="1"/>
  <c r="VR511" i="1"/>
  <c r="VT511" i="1" s="1"/>
  <c r="UZ511" i="1"/>
  <c r="VB511" i="1" s="1"/>
  <c r="KY511" i="1"/>
  <c r="LA511" i="1" s="1"/>
  <c r="KG511" i="1"/>
  <c r="KI511" i="1" s="1"/>
  <c r="IN511" i="1"/>
  <c r="IP511" i="1" s="1"/>
  <c r="DI511" i="1"/>
  <c r="DK511" i="1" s="1"/>
  <c r="AX511" i="1"/>
  <c r="AZ511" i="1" s="1"/>
  <c r="AF511" i="1"/>
  <c r="AH511" i="1" s="1"/>
  <c r="QV512" i="1"/>
  <c r="QX512" i="1" s="1"/>
  <c r="LQ512" i="1"/>
  <c r="LS512" i="1" s="1"/>
  <c r="HV512" i="1"/>
  <c r="HX512" i="1" s="1"/>
  <c r="AFJ511" i="1"/>
  <c r="AFL511" i="1" s="1"/>
  <c r="SX511" i="1"/>
  <c r="SZ511" i="1" s="1"/>
  <c r="PC511" i="1"/>
  <c r="PE511" i="1" s="1"/>
  <c r="LZ511" i="1"/>
  <c r="MB511" i="1" s="1"/>
  <c r="LH511" i="1"/>
  <c r="LJ511" i="1" s="1"/>
  <c r="BY511" i="1"/>
  <c r="CA511" i="1" s="1"/>
  <c r="MI513" i="1"/>
  <c r="MK513" i="1" s="1"/>
  <c r="FK513" i="1"/>
  <c r="FM513" i="1" s="1"/>
  <c r="IN513" i="1"/>
  <c r="IP513" i="1" s="1"/>
  <c r="LZ501" i="1"/>
  <c r="MB501" i="1" s="1"/>
  <c r="TP500" i="1"/>
  <c r="TR500" i="1" s="1"/>
  <c r="PU503" i="1"/>
  <c r="PW503" i="1" s="1"/>
  <c r="AFA499" i="1"/>
  <c r="AFC499" i="1" s="1"/>
  <c r="MR503" i="1"/>
  <c r="MT503" i="1" s="1"/>
  <c r="FK503" i="1"/>
  <c r="FM503" i="1" s="1"/>
  <c r="NS501" i="1"/>
  <c r="NU501" i="1" s="1"/>
  <c r="LZ503" i="1"/>
  <c r="MB503" i="1" s="1"/>
  <c r="YL499" i="1"/>
  <c r="YN499" i="1" s="1"/>
  <c r="XT503" i="1"/>
  <c r="XV503" i="1" s="1"/>
  <c r="VR503" i="1"/>
  <c r="VT503" i="1" s="1"/>
  <c r="PC531" i="1"/>
  <c r="PE531" i="1" s="1"/>
  <c r="JO531" i="1"/>
  <c r="JQ531" i="1" s="1"/>
  <c r="UZ530" i="1"/>
  <c r="VB530" i="1" s="1"/>
  <c r="GL533" i="1"/>
  <c r="GN533" i="1" s="1"/>
  <c r="AF533" i="1"/>
  <c r="AH533" i="1" s="1"/>
  <c r="AGB532" i="1"/>
  <c r="AGD532" i="1" s="1"/>
  <c r="W533" i="1"/>
  <c r="Y533" i="1" s="1"/>
  <c r="CQ531" i="1"/>
  <c r="CS531" i="1" s="1"/>
  <c r="MI530" i="1"/>
  <c r="MK530" i="1" s="1"/>
  <c r="AFJ529" i="1"/>
  <c r="AFL529" i="1" s="1"/>
  <c r="VR529" i="1"/>
  <c r="VT529" i="1" s="1"/>
  <c r="BY531" i="1"/>
  <c r="CA531" i="1" s="1"/>
  <c r="AO531" i="1"/>
  <c r="AQ531" i="1" s="1"/>
  <c r="BP530" i="1"/>
  <c r="BR530" i="1" s="1"/>
  <c r="AFS529" i="1"/>
  <c r="AFU529" i="1" s="1"/>
  <c r="RW529" i="1"/>
  <c r="RY529" i="1" s="1"/>
  <c r="PU529" i="1"/>
  <c r="PW529" i="1" s="1"/>
  <c r="DI529" i="1"/>
  <c r="DK529" i="1" s="1"/>
  <c r="NA530" i="1"/>
  <c r="NC530" i="1" s="1"/>
  <c r="KY530" i="1"/>
  <c r="LA530" i="1" s="1"/>
  <c r="JX530" i="1"/>
  <c r="JZ530" i="1" s="1"/>
  <c r="CH530" i="1"/>
  <c r="CJ530" i="1" s="1"/>
  <c r="IN529" i="1"/>
  <c r="IP529" i="1" s="1"/>
  <c r="BG529" i="1"/>
  <c r="BI529" i="1" s="1"/>
  <c r="FT530" i="1"/>
  <c r="FV530" i="1" s="1"/>
  <c r="ES530" i="1"/>
  <c r="EU530" i="1" s="1"/>
  <c r="WS529" i="1"/>
  <c r="WU529" i="1" s="1"/>
  <c r="SF529" i="1"/>
  <c r="SH529" i="1" s="1"/>
  <c r="QD529" i="1"/>
  <c r="QF529" i="1" s="1"/>
  <c r="PL529" i="1"/>
  <c r="PN529" i="1" s="1"/>
  <c r="DI508" i="1"/>
  <c r="DK508" i="1" s="1"/>
  <c r="IN507" i="1"/>
  <c r="IP507" i="1" s="1"/>
  <c r="BG508" i="1"/>
  <c r="BI508" i="1" s="1"/>
  <c r="AFA505" i="1"/>
  <c r="AFC505" i="1" s="1"/>
  <c r="SF549" i="1"/>
  <c r="SH549" i="1" s="1"/>
  <c r="AFA547" i="1"/>
  <c r="AFC547" i="1" s="1"/>
  <c r="SF550" i="1"/>
  <c r="SH550" i="1" s="1"/>
  <c r="YL547" i="1"/>
  <c r="YN547" i="1" s="1"/>
  <c r="NS547" i="1"/>
  <c r="NU547" i="1" s="1"/>
  <c r="UZ551" i="1"/>
  <c r="VB551" i="1" s="1"/>
  <c r="VR551" i="1"/>
  <c r="VT551" i="1" s="1"/>
  <c r="ADQ549" i="1"/>
  <c r="ADS549" i="1" s="1"/>
  <c r="LH541" i="1"/>
  <c r="LJ541" i="1" s="1"/>
  <c r="IW545" i="1"/>
  <c r="IY545" i="1" s="1"/>
  <c r="AFA543" i="1"/>
  <c r="AFC543" i="1" s="1"/>
  <c r="SX542" i="1"/>
  <c r="SZ542" i="1" s="1"/>
  <c r="XT515" i="1"/>
  <c r="XV515" i="1" s="1"/>
  <c r="SX515" i="1"/>
  <c r="SZ515" i="1" s="1"/>
  <c r="E515" i="1"/>
  <c r="G515" i="1" s="1"/>
  <c r="QD513" i="1"/>
  <c r="QF513" i="1" s="1"/>
  <c r="SO511" i="1"/>
  <c r="SQ511" i="1" s="1"/>
  <c r="HV515" i="1"/>
  <c r="HX515" i="1" s="1"/>
  <c r="PL514" i="1"/>
  <c r="PN514" i="1" s="1"/>
  <c r="CZ514" i="1"/>
  <c r="DB514" i="1" s="1"/>
  <c r="QV513" i="1"/>
  <c r="QX513" i="1" s="1"/>
  <c r="AGT512" i="1"/>
  <c r="AGV512" i="1" s="1"/>
  <c r="KY512" i="1"/>
  <c r="LA512" i="1" s="1"/>
  <c r="AFA511" i="1"/>
  <c r="AFC511" i="1" s="1"/>
  <c r="RW511" i="1"/>
  <c r="RY511" i="1" s="1"/>
  <c r="WS515" i="1"/>
  <c r="WU515" i="1" s="1"/>
  <c r="LH537" i="1"/>
  <c r="LJ537" i="1" s="1"/>
  <c r="HV536" i="1"/>
  <c r="HX536" i="1" s="1"/>
  <c r="AGB491" i="1"/>
  <c r="AGD491" i="1" s="1"/>
  <c r="UH491" i="1"/>
  <c r="UJ491" i="1" s="1"/>
  <c r="WS489" i="1"/>
  <c r="WU489" i="1" s="1"/>
  <c r="SF489" i="1"/>
  <c r="SH489" i="1" s="1"/>
  <c r="AO489" i="1"/>
  <c r="AQ489" i="1" s="1"/>
  <c r="AFS488" i="1"/>
  <c r="AFU488" i="1" s="1"/>
  <c r="ADQ488" i="1"/>
  <c r="ADS488" i="1" s="1"/>
  <c r="BP488" i="1"/>
  <c r="BR488" i="1" s="1"/>
  <c r="AFA487" i="1"/>
  <c r="AFC487" i="1" s="1"/>
  <c r="MR487" i="1"/>
  <c r="MT487" i="1" s="1"/>
  <c r="PU491" i="1"/>
  <c r="PW491" i="1" s="1"/>
  <c r="BG491" i="1"/>
  <c r="BI491" i="1" s="1"/>
  <c r="LZ490" i="1"/>
  <c r="MB490" i="1" s="1"/>
  <c r="IW490" i="1"/>
  <c r="IY490" i="1" s="1"/>
  <c r="FT490" i="1"/>
  <c r="FV490" i="1" s="1"/>
  <c r="TP491" i="1"/>
  <c r="TR491" i="1" s="1"/>
  <c r="QV491" i="1"/>
  <c r="QX491" i="1" s="1"/>
  <c r="PL491" i="1"/>
  <c r="PN491" i="1" s="1"/>
  <c r="JX491" i="1"/>
  <c r="JZ491" i="1" s="1"/>
  <c r="NJ490" i="1"/>
  <c r="NL490" i="1" s="1"/>
  <c r="UZ497" i="1"/>
  <c r="VB497" i="1" s="1"/>
  <c r="TP497" i="1"/>
  <c r="TR497" i="1" s="1"/>
  <c r="AGT496" i="1"/>
  <c r="AGV496" i="1" s="1"/>
  <c r="KG496" i="1"/>
  <c r="KI496" i="1" s="1"/>
  <c r="YL495" i="1"/>
  <c r="YN495" i="1" s="1"/>
  <c r="MR493" i="1"/>
  <c r="MT493" i="1" s="1"/>
  <c r="AGB495" i="1"/>
  <c r="AGD495" i="1" s="1"/>
  <c r="VR493" i="1"/>
  <c r="VT493" i="1" s="1"/>
  <c r="PL497" i="1"/>
  <c r="PN497" i="1" s="1"/>
  <c r="JX495" i="1"/>
  <c r="JZ495" i="1" s="1"/>
  <c r="FK494" i="1"/>
  <c r="FM494" i="1" s="1"/>
  <c r="WS496" i="1"/>
  <c r="WU496" i="1" s="1"/>
  <c r="PU495" i="1"/>
  <c r="PW495" i="1" s="1"/>
  <c r="OK495" i="1"/>
  <c r="OM495" i="1" s="1"/>
  <c r="LZ494" i="1"/>
  <c r="MB494" i="1" s="1"/>
  <c r="IW494" i="1"/>
  <c r="IY494" i="1" s="1"/>
  <c r="KY493" i="1"/>
  <c r="LA493" i="1" s="1"/>
  <c r="JO545" i="1"/>
  <c r="JQ545" i="1" s="1"/>
  <c r="CQ542" i="1"/>
  <c r="CS542" i="1" s="1"/>
  <c r="JF503" i="1"/>
  <c r="JH503" i="1" s="1"/>
  <c r="SF502" i="1"/>
  <c r="SH502" i="1" s="1"/>
  <c r="QV500" i="1"/>
  <c r="QX500" i="1" s="1"/>
  <c r="NJ500" i="1"/>
  <c r="NL500" i="1" s="1"/>
  <c r="CH527" i="1"/>
  <c r="CJ527" i="1" s="1"/>
  <c r="LQ526" i="1"/>
  <c r="LS526" i="1" s="1"/>
  <c r="SO525" i="1"/>
  <c r="SQ525" i="1" s="1"/>
  <c r="BG524" i="1"/>
  <c r="BI524" i="1" s="1"/>
  <c r="FT523" i="1"/>
  <c r="FV523" i="1" s="1"/>
  <c r="TP527" i="1"/>
  <c r="TR527" i="1" s="1"/>
  <c r="FK526" i="1"/>
  <c r="FM526" i="1" s="1"/>
  <c r="ES526" i="1"/>
  <c r="EU526" i="1" s="1"/>
  <c r="W526" i="1"/>
  <c r="Y526" i="1" s="1"/>
  <c r="XT524" i="1"/>
  <c r="XV524" i="1" s="1"/>
  <c r="JX524" i="1"/>
  <c r="JZ524" i="1" s="1"/>
  <c r="AFS548" i="1"/>
  <c r="AFU548" i="1" s="1"/>
  <c r="AGB550" i="1"/>
  <c r="AGD550" i="1" s="1"/>
  <c r="PU550" i="1"/>
  <c r="PW550" i="1" s="1"/>
  <c r="AO550" i="1"/>
  <c r="AQ550" i="1" s="1"/>
  <c r="NA547" i="1"/>
  <c r="NC547" i="1" s="1"/>
  <c r="LZ547" i="1"/>
  <c r="MB547" i="1" s="1"/>
  <c r="MC552" i="1" s="1"/>
  <c r="BA356" i="1" s="1"/>
  <c r="SX549" i="1"/>
  <c r="SZ549" i="1" s="1"/>
  <c r="XT497" i="1"/>
  <c r="XV497" i="1" s="1"/>
  <c r="YL497" i="1"/>
  <c r="YN497" i="1" s="1"/>
  <c r="LQ496" i="1"/>
  <c r="LS496" i="1" s="1"/>
  <c r="JX493" i="1"/>
  <c r="JZ493" i="1" s="1"/>
  <c r="JF497" i="1"/>
  <c r="JH497" i="1" s="1"/>
  <c r="ADQ491" i="1"/>
  <c r="ADS491" i="1" s="1"/>
  <c r="SF488" i="1"/>
  <c r="SH488" i="1" s="1"/>
  <c r="PC488" i="1"/>
  <c r="PE488" i="1" s="1"/>
  <c r="NA488" i="1"/>
  <c r="NC488" i="1" s="1"/>
  <c r="CZ488" i="1"/>
  <c r="DB488" i="1" s="1"/>
  <c r="ES491" i="1"/>
  <c r="EU491" i="1" s="1"/>
  <c r="AFS490" i="1"/>
  <c r="AFU490" i="1" s="1"/>
  <c r="BY490" i="1"/>
  <c r="CA490" i="1" s="1"/>
  <c r="AFJ489" i="1"/>
  <c r="AFL489" i="1" s="1"/>
  <c r="UZ489" i="1"/>
  <c r="VB489" i="1" s="1"/>
  <c r="RW488" i="1"/>
  <c r="RY488" i="1" s="1"/>
  <c r="MR488" i="1"/>
  <c r="MT488" i="1" s="1"/>
  <c r="JO488" i="1"/>
  <c r="JQ488" i="1" s="1"/>
  <c r="W488" i="1"/>
  <c r="Y488" i="1" s="1"/>
  <c r="JX487" i="1"/>
  <c r="JZ487" i="1" s="1"/>
  <c r="UH490" i="1"/>
  <c r="UJ490" i="1" s="1"/>
  <c r="PL490" i="1"/>
  <c r="PN490" i="1" s="1"/>
  <c r="CQ490" i="1"/>
  <c r="CS490" i="1" s="1"/>
  <c r="IN489" i="1"/>
  <c r="IP489" i="1" s="1"/>
  <c r="FT489" i="1"/>
  <c r="FV489" i="1" s="1"/>
  <c r="EJ489" i="1"/>
  <c r="EL489" i="1" s="1"/>
  <c r="CH489" i="1"/>
  <c r="CJ489" i="1" s="1"/>
  <c r="QD488" i="1"/>
  <c r="QF488" i="1" s="1"/>
  <c r="N488" i="1"/>
  <c r="P488" i="1" s="1"/>
  <c r="JF487" i="1"/>
  <c r="JH487" i="1" s="1"/>
  <c r="AX491" i="1"/>
  <c r="AZ491" i="1" s="1"/>
  <c r="DI490" i="1"/>
  <c r="DK490" i="1" s="1"/>
  <c r="AO488" i="1"/>
  <c r="AQ488" i="1" s="1"/>
  <c r="AGT509" i="1"/>
  <c r="AGV509" i="1" s="1"/>
  <c r="E509" i="1"/>
  <c r="G509" i="1" s="1"/>
  <c r="AHC508" i="1"/>
  <c r="AHE508" i="1" s="1"/>
  <c r="CQ508" i="1"/>
  <c r="CS508" i="1" s="1"/>
  <c r="BY507" i="1"/>
  <c r="CA507" i="1" s="1"/>
  <c r="AO506" i="1"/>
  <c r="AQ506" i="1" s="1"/>
  <c r="LQ505" i="1"/>
  <c r="LS505" i="1" s="1"/>
  <c r="N509" i="1"/>
  <c r="P509" i="1" s="1"/>
  <c r="XT508" i="1"/>
  <c r="XV508" i="1" s="1"/>
  <c r="CH508" i="1"/>
  <c r="CJ508" i="1" s="1"/>
  <c r="WS527" i="1"/>
  <c r="WU527" i="1" s="1"/>
  <c r="SX524" i="1"/>
  <c r="SZ524" i="1" s="1"/>
  <c r="W524" i="1"/>
  <c r="Y524" i="1" s="1"/>
  <c r="E524" i="1"/>
  <c r="G524" i="1" s="1"/>
  <c r="QD523" i="1"/>
  <c r="QF523" i="1" s="1"/>
  <c r="LQ523" i="1"/>
  <c r="LS523" i="1" s="1"/>
  <c r="KY523" i="1"/>
  <c r="LA523" i="1" s="1"/>
  <c r="DI523" i="1"/>
  <c r="DK523" i="1" s="1"/>
  <c r="AX523" i="1"/>
  <c r="AZ523" i="1" s="1"/>
  <c r="CQ526" i="1"/>
  <c r="CS526" i="1" s="1"/>
  <c r="AGK525" i="1"/>
  <c r="AGM525" i="1" s="1"/>
  <c r="AFJ524" i="1"/>
  <c r="AFL524" i="1" s="1"/>
  <c r="NJ524" i="1"/>
  <c r="NL524" i="1" s="1"/>
  <c r="ADQ523" i="1"/>
  <c r="ADS523" i="1" s="1"/>
  <c r="VR523" i="1"/>
  <c r="VT523" i="1" s="1"/>
  <c r="QV526" i="1"/>
  <c r="QX526" i="1" s="1"/>
  <c r="FT524" i="1"/>
  <c r="FV524" i="1" s="1"/>
  <c r="EJ524" i="1"/>
  <c r="EL524" i="1" s="1"/>
  <c r="AF524" i="1"/>
  <c r="AH524" i="1" s="1"/>
  <c r="UZ523" i="1"/>
  <c r="VB523" i="1" s="1"/>
  <c r="SO523" i="1"/>
  <c r="SQ523" i="1" s="1"/>
  <c r="RW523" i="1"/>
  <c r="RY523" i="1" s="1"/>
  <c r="PU523" i="1"/>
  <c r="PW523" i="1" s="1"/>
  <c r="CZ523" i="1"/>
  <c r="DB523" i="1" s="1"/>
  <c r="AO523" i="1"/>
  <c r="AQ523" i="1" s="1"/>
  <c r="MI527" i="1"/>
  <c r="MK527" i="1" s="1"/>
  <c r="HV523" i="1"/>
  <c r="HX523" i="1" s="1"/>
  <c r="ES523" i="1"/>
  <c r="EU523" i="1" s="1"/>
  <c r="BP523" i="1"/>
  <c r="BR523" i="1" s="1"/>
  <c r="IN527" i="1"/>
  <c r="IP527" i="1" s="1"/>
  <c r="NS525" i="1"/>
  <c r="NU525" i="1" s="1"/>
  <c r="OK523" i="1"/>
  <c r="OM523" i="1" s="1"/>
  <c r="N523" i="1"/>
  <c r="P523" i="1" s="1"/>
  <c r="AGB525" i="1"/>
  <c r="AGD525" i="1" s="1"/>
  <c r="IW523" i="1"/>
  <c r="IY523" i="1" s="1"/>
  <c r="BG523" i="1"/>
  <c r="BI523" i="1" s="1"/>
  <c r="NA524" i="1"/>
  <c r="NC524" i="1" s="1"/>
  <c r="PL523" i="1"/>
  <c r="PN523" i="1" s="1"/>
  <c r="MI549" i="1"/>
  <c r="MK549" i="1" s="1"/>
  <c r="LH548" i="1"/>
  <c r="LJ548" i="1" s="1"/>
  <c r="AGK547" i="1"/>
  <c r="AGM547" i="1" s="1"/>
  <c r="AFS547" i="1"/>
  <c r="AFU547" i="1" s="1"/>
  <c r="KG523" i="1"/>
  <c r="KI523" i="1" s="1"/>
  <c r="SF526" i="1"/>
  <c r="SH526" i="1" s="1"/>
  <c r="RW549" i="1"/>
  <c r="RY549" i="1" s="1"/>
  <c r="CQ550" i="1"/>
  <c r="CS550" i="1" s="1"/>
  <c r="NS548" i="1"/>
  <c r="NU548" i="1" s="1"/>
  <c r="JX525" i="1"/>
  <c r="JZ525" i="1" s="1"/>
  <c r="LH525" i="1"/>
  <c r="LJ525" i="1" s="1"/>
  <c r="AHC512" i="1"/>
  <c r="AHE512" i="1" s="1"/>
  <c r="IW515" i="1"/>
  <c r="IY515" i="1" s="1"/>
  <c r="OK530" i="1"/>
  <c r="OM530" i="1" s="1"/>
  <c r="MR530" i="1"/>
  <c r="MT530" i="1" s="1"/>
  <c r="ADQ515" i="1"/>
  <c r="ADS515" i="1" s="1"/>
  <c r="SO514" i="1"/>
  <c r="SQ514" i="1" s="1"/>
  <c r="NA514" i="1"/>
  <c r="NC514" i="1" s="1"/>
  <c r="AX514" i="1"/>
  <c r="AZ514" i="1" s="1"/>
  <c r="N514" i="1"/>
  <c r="P514" i="1" s="1"/>
  <c r="AGB513" i="1"/>
  <c r="AGD513" i="1" s="1"/>
  <c r="VR513" i="1"/>
  <c r="VT513" i="1" s="1"/>
  <c r="CZ512" i="1"/>
  <c r="DB512" i="1" s="1"/>
  <c r="BY512" i="1"/>
  <c r="CA512" i="1" s="1"/>
  <c r="E514" i="1"/>
  <c r="G514" i="1" s="1"/>
  <c r="DI513" i="1"/>
  <c r="DK513" i="1" s="1"/>
  <c r="SX512" i="1"/>
  <c r="SZ512" i="1" s="1"/>
  <c r="PL512" i="1"/>
  <c r="PN512" i="1" s="1"/>
  <c r="LQ511" i="1"/>
  <c r="LS511" i="1" s="1"/>
  <c r="NJ514" i="1"/>
  <c r="NL514" i="1" s="1"/>
  <c r="HV511" i="1"/>
  <c r="HX511" i="1" s="1"/>
  <c r="UZ514" i="1"/>
  <c r="VB514" i="1" s="1"/>
  <c r="KY514" i="1"/>
  <c r="LA514" i="1" s="1"/>
  <c r="JX514" i="1"/>
  <c r="JZ514" i="1" s="1"/>
  <c r="W514" i="1"/>
  <c r="Y514" i="1" s="1"/>
  <c r="RW512" i="1"/>
  <c r="RY512" i="1" s="1"/>
  <c r="PC512" i="1"/>
  <c r="PE512" i="1" s="1"/>
  <c r="CH512" i="1"/>
  <c r="CJ512" i="1" s="1"/>
  <c r="PU511" i="1"/>
  <c r="PW511" i="1" s="1"/>
  <c r="JO511" i="1"/>
  <c r="JQ511" i="1" s="1"/>
  <c r="IW511" i="1"/>
  <c r="IY511" i="1" s="1"/>
  <c r="KY549" i="1"/>
  <c r="LA549" i="1" s="1"/>
  <c r="LH550" i="1"/>
  <c r="LJ550" i="1" s="1"/>
  <c r="RW548" i="1"/>
  <c r="RY548" i="1" s="1"/>
  <c r="CH547" i="1"/>
  <c r="CJ547" i="1" s="1"/>
  <c r="DI551" i="1"/>
  <c r="DK551" i="1" s="1"/>
  <c r="SX547" i="1"/>
  <c r="SZ547" i="1" s="1"/>
  <c r="AO544" i="1"/>
  <c r="AQ544" i="1" s="1"/>
  <c r="UH545" i="1"/>
  <c r="UJ545" i="1" s="1"/>
  <c r="CZ542" i="1"/>
  <c r="DB542" i="1" s="1"/>
  <c r="WS531" i="1"/>
  <c r="WU531" i="1" s="1"/>
  <c r="QD531" i="1"/>
  <c r="QF531" i="1" s="1"/>
  <c r="AGB530" i="1"/>
  <c r="AGD530" i="1" s="1"/>
  <c r="PU530" i="1"/>
  <c r="PW530" i="1" s="1"/>
  <c r="FT531" i="1"/>
  <c r="FV531" i="1" s="1"/>
  <c r="ES532" i="1"/>
  <c r="EU532" i="1" s="1"/>
  <c r="LQ531" i="1"/>
  <c r="LS531" i="1" s="1"/>
  <c r="PL530" i="1"/>
  <c r="PN530" i="1" s="1"/>
  <c r="AGT533" i="1"/>
  <c r="AGV533" i="1" s="1"/>
  <c r="SX533" i="1"/>
  <c r="SZ533" i="1" s="1"/>
  <c r="RW532" i="1"/>
  <c r="RY532" i="1" s="1"/>
  <c r="QV532" i="1"/>
  <c r="QX532" i="1" s="1"/>
  <c r="OK531" i="1"/>
  <c r="OM531" i="1" s="1"/>
  <c r="W530" i="1"/>
  <c r="Y530" i="1" s="1"/>
  <c r="UZ529" i="1"/>
  <c r="VB529" i="1" s="1"/>
  <c r="BP529" i="1"/>
  <c r="BR529" i="1" s="1"/>
  <c r="AGK529" i="1"/>
  <c r="AGM529" i="1" s="1"/>
  <c r="NA529" i="1"/>
  <c r="NC529" i="1" s="1"/>
  <c r="BY529" i="1"/>
  <c r="CA529" i="1" s="1"/>
  <c r="SF530" i="1"/>
  <c r="SH530" i="1" s="1"/>
  <c r="TP529" i="1"/>
  <c r="TR529" i="1" s="1"/>
  <c r="AO529" i="1"/>
  <c r="AQ529" i="1" s="1"/>
  <c r="KY529" i="1"/>
  <c r="LA529" i="1" s="1"/>
  <c r="CZ529" i="1"/>
  <c r="DB529" i="1" s="1"/>
  <c r="CH529" i="1"/>
  <c r="CJ529" i="1" s="1"/>
  <c r="E529" i="1"/>
  <c r="G529" i="1" s="1"/>
  <c r="AF529" i="1"/>
  <c r="AH529" i="1" s="1"/>
  <c r="WS545" i="1"/>
  <c r="WU545" i="1" s="1"/>
  <c r="OK544" i="1"/>
  <c r="OM544" i="1" s="1"/>
  <c r="AGB544" i="1"/>
  <c r="AGD544" i="1" s="1"/>
  <c r="MI543" i="1"/>
  <c r="MK543" i="1" s="1"/>
  <c r="TP547" i="1"/>
  <c r="TR547" i="1" s="1"/>
  <c r="OK547" i="1"/>
  <c r="OM547" i="1" s="1"/>
  <c r="GL538" i="1"/>
  <c r="GN538" i="1" s="1"/>
  <c r="YL535" i="1"/>
  <c r="YN535" i="1" s="1"/>
  <c r="AO536" i="1"/>
  <c r="AQ536" i="1" s="1"/>
  <c r="CH537" i="1"/>
  <c r="CJ537" i="1" s="1"/>
  <c r="AF536" i="1"/>
  <c r="AH536" i="1" s="1"/>
  <c r="CQ541" i="1"/>
  <c r="CS541" i="1" s="1"/>
  <c r="MR542" i="1"/>
  <c r="MT542" i="1" s="1"/>
  <c r="XT531" i="1"/>
  <c r="XV531" i="1" s="1"/>
  <c r="NJ532" i="1"/>
  <c r="NL532" i="1" s="1"/>
  <c r="AGT530" i="1"/>
  <c r="AGV530" i="1" s="1"/>
  <c r="CZ530" i="1"/>
  <c r="DB530" i="1" s="1"/>
  <c r="AFA544" i="1"/>
  <c r="AFC544" i="1" s="1"/>
  <c r="XT544" i="1"/>
  <c r="XV544" i="1" s="1"/>
  <c r="SF497" i="1"/>
  <c r="SH497" i="1" s="1"/>
  <c r="PU497" i="1"/>
  <c r="PW497" i="1" s="1"/>
  <c r="UZ496" i="1"/>
  <c r="VB496" i="1" s="1"/>
  <c r="PL496" i="1"/>
  <c r="PN496" i="1" s="1"/>
  <c r="MR496" i="1"/>
  <c r="MT496" i="1" s="1"/>
  <c r="LH495" i="1"/>
  <c r="LJ495" i="1" s="1"/>
  <c r="KG495" i="1"/>
  <c r="KI495" i="1" s="1"/>
  <c r="PC494" i="1"/>
  <c r="PE494" i="1" s="1"/>
  <c r="FT494" i="1"/>
  <c r="FV494" i="1" s="1"/>
  <c r="CH494" i="1"/>
  <c r="CJ494" i="1" s="1"/>
  <c r="AF494" i="1"/>
  <c r="AH494" i="1" s="1"/>
  <c r="RW497" i="1"/>
  <c r="RY497" i="1" s="1"/>
  <c r="BP496" i="1"/>
  <c r="BR496" i="1" s="1"/>
  <c r="KY495" i="1"/>
  <c r="LA495" i="1" s="1"/>
  <c r="NS494" i="1"/>
  <c r="NU494" i="1" s="1"/>
  <c r="JO494" i="1"/>
  <c r="JQ494" i="1" s="1"/>
  <c r="CZ493" i="1"/>
  <c r="DB493" i="1" s="1"/>
  <c r="QV497" i="1"/>
  <c r="QX497" i="1" s="1"/>
  <c r="VR496" i="1"/>
  <c r="VT496" i="1" s="1"/>
  <c r="BY495" i="1"/>
  <c r="CA495" i="1" s="1"/>
  <c r="JF494" i="1"/>
  <c r="JH494" i="1" s="1"/>
  <c r="SO497" i="1"/>
  <c r="SQ497" i="1" s="1"/>
  <c r="SX496" i="1"/>
  <c r="SZ496" i="1" s="1"/>
  <c r="ES496" i="1"/>
  <c r="EU496" i="1" s="1"/>
  <c r="DI496" i="1"/>
  <c r="DK496" i="1" s="1"/>
  <c r="W496" i="1"/>
  <c r="Y496" i="1" s="1"/>
  <c r="ADQ495" i="1"/>
  <c r="ADS495" i="1" s="1"/>
  <c r="AO493" i="1"/>
  <c r="AQ493" i="1" s="1"/>
  <c r="E493" i="1"/>
  <c r="G493" i="1" s="1"/>
  <c r="NA527" i="1"/>
  <c r="NC527" i="1" s="1"/>
  <c r="CQ524" i="1"/>
  <c r="CS524" i="1" s="1"/>
  <c r="CZ525" i="1"/>
  <c r="DB525" i="1" s="1"/>
  <c r="QV525" i="1"/>
  <c r="QX525" i="1" s="1"/>
  <c r="IN525" i="1"/>
  <c r="IP525" i="1" s="1"/>
  <c r="WS524" i="1"/>
  <c r="WU524" i="1" s="1"/>
  <c r="PU524" i="1"/>
  <c r="PW524" i="1" s="1"/>
  <c r="ES524" i="1"/>
  <c r="EU524" i="1" s="1"/>
  <c r="AO524" i="1"/>
  <c r="AQ524" i="1" s="1"/>
  <c r="QV523" i="1"/>
  <c r="QX523" i="1" s="1"/>
  <c r="LZ527" i="1"/>
  <c r="MB527" i="1" s="1"/>
  <c r="UZ525" i="1"/>
  <c r="VB525" i="1" s="1"/>
  <c r="AF525" i="1"/>
  <c r="AH525" i="1" s="1"/>
  <c r="FK527" i="1"/>
  <c r="FM527" i="1" s="1"/>
  <c r="PL526" i="1"/>
  <c r="PN526" i="1" s="1"/>
  <c r="DI527" i="1"/>
  <c r="DK527" i="1" s="1"/>
  <c r="GL525" i="1"/>
  <c r="GN525" i="1" s="1"/>
  <c r="VR524" i="1"/>
  <c r="VT524" i="1" s="1"/>
  <c r="CH523" i="1"/>
  <c r="CJ523" i="1" s="1"/>
  <c r="QD525" i="1"/>
  <c r="QF525" i="1" s="1"/>
  <c r="MI525" i="1"/>
  <c r="MK525" i="1" s="1"/>
  <c r="AX525" i="1"/>
  <c r="AZ525" i="1" s="1"/>
  <c r="KY524" i="1"/>
  <c r="LA524" i="1" s="1"/>
  <c r="BY523" i="1"/>
  <c r="CA523" i="1" s="1"/>
  <c r="N525" i="1"/>
  <c r="P525" i="1" s="1"/>
  <c r="E523" i="1"/>
  <c r="G523" i="1" s="1"/>
  <c r="AFS518" i="1"/>
  <c r="AFU518" i="1" s="1"/>
  <c r="TP521" i="1"/>
  <c r="TR521" i="1" s="1"/>
  <c r="DI485" i="1"/>
  <c r="DK485" i="1" s="1"/>
  <c r="E485" i="1"/>
  <c r="G485" i="1" s="1"/>
  <c r="SF484" i="1"/>
  <c r="SH484" i="1" s="1"/>
  <c r="PC484" i="1"/>
  <c r="PE484" i="1" s="1"/>
  <c r="FT484" i="1"/>
  <c r="FV484" i="1" s="1"/>
  <c r="AF484" i="1"/>
  <c r="AH484" i="1" s="1"/>
  <c r="MR483" i="1"/>
  <c r="MT483" i="1" s="1"/>
  <c r="UZ485" i="1"/>
  <c r="VB485" i="1" s="1"/>
  <c r="PL485" i="1"/>
  <c r="PN485" i="1" s="1"/>
  <c r="KG485" i="1"/>
  <c r="KI485" i="1" s="1"/>
  <c r="IN485" i="1"/>
  <c r="IP485" i="1" s="1"/>
  <c r="GL485" i="1"/>
  <c r="GN485" i="1" s="1"/>
  <c r="CH485" i="1"/>
  <c r="CJ485" i="1" s="1"/>
  <c r="AGT484" i="1"/>
  <c r="AGV484" i="1" s="1"/>
  <c r="SX484" i="1"/>
  <c r="SZ484" i="1" s="1"/>
  <c r="N484" i="1"/>
  <c r="P484" i="1" s="1"/>
  <c r="VR485" i="1"/>
  <c r="VT485" i="1" s="1"/>
  <c r="KY485" i="1"/>
  <c r="LA485" i="1" s="1"/>
  <c r="JX484" i="1"/>
  <c r="JZ484" i="1" s="1"/>
  <c r="ES484" i="1"/>
  <c r="EU484" i="1" s="1"/>
  <c r="W483" i="1"/>
  <c r="Y483" i="1" s="1"/>
  <c r="AHC482" i="1"/>
  <c r="AHE482" i="1" s="1"/>
  <c r="AFS482" i="1"/>
  <c r="AFU482" i="1" s="1"/>
  <c r="XT482" i="1"/>
  <c r="XV482" i="1" s="1"/>
  <c r="OK482" i="1"/>
  <c r="OM482" i="1" s="1"/>
  <c r="AGK544" i="1"/>
  <c r="AGM544" i="1" s="1"/>
  <c r="YL541" i="1"/>
  <c r="YN541" i="1" s="1"/>
  <c r="HV541" i="1"/>
  <c r="HX541" i="1" s="1"/>
  <c r="EJ535" i="1"/>
  <c r="EL535" i="1" s="1"/>
  <c r="BP536" i="1"/>
  <c r="BR536" i="1" s="1"/>
  <c r="N536" i="1"/>
  <c r="P536" i="1" s="1"/>
  <c r="CQ536" i="1"/>
  <c r="CS536" i="1" s="1"/>
  <c r="AHC535" i="1"/>
  <c r="AHE535" i="1" s="1"/>
  <c r="AFS509" i="1"/>
  <c r="AFU509" i="1" s="1"/>
  <c r="XT509" i="1"/>
  <c r="XV509" i="1" s="1"/>
  <c r="NJ509" i="1"/>
  <c r="NL509" i="1" s="1"/>
  <c r="BY508" i="1"/>
  <c r="CA508" i="1" s="1"/>
  <c r="AX509" i="1"/>
  <c r="AZ509" i="1" s="1"/>
  <c r="AFA507" i="1"/>
  <c r="AFC507" i="1" s="1"/>
  <c r="AO507" i="1"/>
  <c r="AQ507" i="1" s="1"/>
  <c r="FK547" i="1"/>
  <c r="FM547" i="1" s="1"/>
  <c r="DI547" i="1"/>
  <c r="DK547" i="1" s="1"/>
  <c r="WS485" i="1"/>
  <c r="WU485" i="1" s="1"/>
  <c r="PU485" i="1"/>
  <c r="PW485" i="1" s="1"/>
  <c r="BG485" i="1"/>
  <c r="BI485" i="1" s="1"/>
  <c r="AFA484" i="1"/>
  <c r="AFC484" i="1" s="1"/>
  <c r="NA484" i="1"/>
  <c r="NC484" i="1" s="1"/>
  <c r="LH483" i="1"/>
  <c r="LJ483" i="1" s="1"/>
  <c r="MR482" i="1"/>
  <c r="MT482" i="1" s="1"/>
  <c r="FK482" i="1"/>
  <c r="FM482" i="1" s="1"/>
  <c r="HV484" i="1"/>
  <c r="HX484" i="1" s="1"/>
  <c r="BP485" i="1"/>
  <c r="BR485" i="1" s="1"/>
  <c r="AX485" i="1"/>
  <c r="AZ485" i="1" s="1"/>
  <c r="YL483" i="1"/>
  <c r="YN483" i="1" s="1"/>
  <c r="AGB485" i="1"/>
  <c r="AGD485" i="1" s="1"/>
  <c r="QD485" i="1"/>
  <c r="QF485" i="1" s="1"/>
  <c r="MI485" i="1"/>
  <c r="MK485" i="1" s="1"/>
  <c r="LZ484" i="1"/>
  <c r="MB484" i="1" s="1"/>
  <c r="EJ482" i="1"/>
  <c r="EL482" i="1" s="1"/>
  <c r="DI533" i="1"/>
  <c r="DK533" i="1" s="1"/>
  <c r="HV530" i="1"/>
  <c r="HX530" i="1" s="1"/>
  <c r="YL502" i="1"/>
  <c r="YN502" i="1" s="1"/>
  <c r="OK503" i="1"/>
  <c r="OM503" i="1" s="1"/>
  <c r="TP502" i="1"/>
  <c r="TR502" i="1" s="1"/>
  <c r="JX502" i="1"/>
  <c r="JZ502" i="1" s="1"/>
  <c r="QD526" i="1"/>
  <c r="QF526" i="1" s="1"/>
  <c r="DI525" i="1"/>
  <c r="DK525" i="1" s="1"/>
  <c r="BY524" i="1"/>
  <c r="CA524" i="1" s="1"/>
  <c r="WS523" i="1"/>
  <c r="WU523" i="1" s="1"/>
  <c r="GL523" i="1"/>
  <c r="GN523" i="1" s="1"/>
  <c r="CQ523" i="1"/>
  <c r="CS523" i="1" s="1"/>
  <c r="AF523" i="1"/>
  <c r="AH523" i="1" s="1"/>
  <c r="AFS527" i="1"/>
  <c r="AFU527" i="1" s="1"/>
  <c r="SO527" i="1"/>
  <c r="SQ527" i="1" s="1"/>
  <c r="FT527" i="1"/>
  <c r="FV527" i="1" s="1"/>
  <c r="BG526" i="1"/>
  <c r="BI526" i="1" s="1"/>
  <c r="E526" i="1"/>
  <c r="G526" i="1" s="1"/>
  <c r="ADQ525" i="1"/>
  <c r="ADS525" i="1" s="1"/>
  <c r="LQ525" i="1"/>
  <c r="LS525" i="1" s="1"/>
  <c r="AFA523" i="1"/>
  <c r="AFC523" i="1" s="1"/>
  <c r="AGK527" i="1"/>
  <c r="AGM527" i="1" s="1"/>
  <c r="AX527" i="1"/>
  <c r="AZ527" i="1" s="1"/>
  <c r="IN524" i="1"/>
  <c r="IP524" i="1" s="1"/>
  <c r="CZ524" i="1"/>
  <c r="DB524" i="1" s="1"/>
  <c r="CH524" i="1"/>
  <c r="CJ524" i="1" s="1"/>
  <c r="BP524" i="1"/>
  <c r="BR524" i="1" s="1"/>
  <c r="W523" i="1"/>
  <c r="Y523" i="1" s="1"/>
  <c r="UZ527" i="1"/>
  <c r="VB527" i="1" s="1"/>
  <c r="SX527" i="1"/>
  <c r="SZ527" i="1" s="1"/>
  <c r="PC523" i="1"/>
  <c r="PE523" i="1" s="1"/>
  <c r="NA523" i="1"/>
  <c r="NC523" i="1" s="1"/>
  <c r="MI523" i="1"/>
  <c r="MK523" i="1" s="1"/>
  <c r="MI515" i="1"/>
  <c r="MK515" i="1" s="1"/>
  <c r="NS513" i="1"/>
  <c r="NU513" i="1" s="1"/>
  <c r="AGT513" i="1"/>
  <c r="AGV513" i="1" s="1"/>
  <c r="TP515" i="1"/>
  <c r="TR515" i="1" s="1"/>
  <c r="CQ520" i="1"/>
  <c r="CS520" i="1" s="1"/>
  <c r="MR520" i="1"/>
  <c r="MT520" i="1" s="1"/>
  <c r="AHC530" i="1"/>
  <c r="AHE530" i="1" s="1"/>
  <c r="WS533" i="1"/>
  <c r="WU533" i="1" s="1"/>
  <c r="DI531" i="1"/>
  <c r="DK531" i="1" s="1"/>
  <c r="AF532" i="1"/>
  <c r="AH532" i="1" s="1"/>
  <c r="LQ533" i="1"/>
  <c r="LS533" i="1" s="1"/>
  <c r="AFA517" i="1"/>
  <c r="AFC517" i="1" s="1"/>
  <c r="MR518" i="1"/>
  <c r="MT518" i="1" s="1"/>
  <c r="W495" i="1"/>
  <c r="Y495" i="1" s="1"/>
  <c r="N494" i="1"/>
  <c r="P494" i="1" s="1"/>
  <c r="PL493" i="1"/>
  <c r="PN493" i="1" s="1"/>
  <c r="SO496" i="1"/>
  <c r="SQ496" i="1" s="1"/>
  <c r="IN496" i="1"/>
  <c r="IP496" i="1" s="1"/>
  <c r="AFJ495" i="1"/>
  <c r="AFL495" i="1" s="1"/>
  <c r="SX495" i="1"/>
  <c r="SZ495" i="1" s="1"/>
  <c r="AX495" i="1"/>
  <c r="AZ495" i="1" s="1"/>
  <c r="VR494" i="1"/>
  <c r="VT494" i="1" s="1"/>
  <c r="UZ493" i="1"/>
  <c r="VB493" i="1" s="1"/>
  <c r="NA493" i="1"/>
  <c r="NC493" i="1" s="1"/>
  <c r="AGT497" i="1"/>
  <c r="AGV497" i="1" s="1"/>
  <c r="NJ495" i="1"/>
  <c r="NL495" i="1" s="1"/>
  <c r="PU494" i="1"/>
  <c r="PW494" i="1" s="1"/>
  <c r="ES494" i="1"/>
  <c r="EU494" i="1" s="1"/>
  <c r="CQ494" i="1"/>
  <c r="CS494" i="1" s="1"/>
  <c r="BY494" i="1"/>
  <c r="CA494" i="1" s="1"/>
  <c r="AO494" i="1"/>
  <c r="AQ494" i="1" s="1"/>
  <c r="GL493" i="1"/>
  <c r="GN493" i="1" s="1"/>
  <c r="JF496" i="1"/>
  <c r="JH496" i="1" s="1"/>
  <c r="E496" i="1"/>
  <c r="G496" i="1" s="1"/>
  <c r="UH495" i="1"/>
  <c r="UJ495" i="1" s="1"/>
  <c r="SF495" i="1"/>
  <c r="SH495" i="1" s="1"/>
  <c r="FT495" i="1"/>
  <c r="FV495" i="1" s="1"/>
  <c r="EJ495" i="1"/>
  <c r="EL495" i="1" s="1"/>
  <c r="CZ495" i="1"/>
  <c r="DB495" i="1" s="1"/>
  <c r="BP495" i="1"/>
  <c r="BR495" i="1" s="1"/>
  <c r="TP494" i="1"/>
  <c r="TR494" i="1" s="1"/>
  <c r="BG493" i="1"/>
  <c r="BI493" i="1" s="1"/>
  <c r="DI493" i="1"/>
  <c r="DK493" i="1" s="1"/>
  <c r="AF493" i="1"/>
  <c r="AH493" i="1" s="1"/>
  <c r="SX539" i="1"/>
  <c r="SZ539" i="1" s="1"/>
  <c r="CQ535" i="1"/>
  <c r="CS535" i="1" s="1"/>
  <c r="DI537" i="1"/>
  <c r="DK537" i="1" s="1"/>
  <c r="N532" i="1"/>
  <c r="P532" i="1" s="1"/>
  <c r="AGT531" i="1"/>
  <c r="AGV531" i="1" s="1"/>
  <c r="SO531" i="1"/>
  <c r="SQ531" i="1" s="1"/>
  <c r="MR529" i="1"/>
  <c r="MT529" i="1" s="1"/>
  <c r="FK529" i="1"/>
  <c r="FM529" i="1" s="1"/>
  <c r="AHF552" i="1" l="1"/>
  <c r="BA387" i="1" s="1"/>
  <c r="XW552" i="1"/>
  <c r="BA362" i="1" s="1"/>
  <c r="GF546" i="1"/>
  <c r="AW342" i="1" s="1"/>
  <c r="YF552" i="1"/>
  <c r="BA368" i="1" s="1"/>
  <c r="AEC510" i="1"/>
  <c r="V361" i="1" s="1"/>
  <c r="AEU498" i="1"/>
  <c r="M331" i="1" s="1"/>
  <c r="YF546" i="1"/>
  <c r="AW369" i="1" s="1"/>
  <c r="AEU552" i="1"/>
  <c r="BA375" i="1" s="1"/>
  <c r="XE522" i="1"/>
  <c r="AE388" i="1" s="1"/>
  <c r="ADK522" i="1"/>
  <c r="AE340" i="1" s="1"/>
  <c r="KS516" i="1"/>
  <c r="Z321" i="1" s="1"/>
  <c r="HP552" i="1"/>
  <c r="BA345" i="1" s="1"/>
  <c r="DU534" i="1"/>
  <c r="AN373" i="1" s="1"/>
  <c r="AEU504" i="1"/>
  <c r="Q364" i="1" s="1"/>
  <c r="AEL546" i="1"/>
  <c r="AW376" i="1" s="1"/>
  <c r="AEL522" i="1"/>
  <c r="AE372" i="1" s="1"/>
  <c r="AEU510" i="1"/>
  <c r="V344" i="1" s="1"/>
  <c r="XE534" i="1"/>
  <c r="AN382" i="1" s="1"/>
  <c r="AEL540" i="1"/>
  <c r="AR370" i="1" s="1"/>
  <c r="ADK528" i="1"/>
  <c r="AI375" i="1" s="1"/>
  <c r="XE504" i="1"/>
  <c r="Q355" i="1" s="1"/>
  <c r="AEL492" i="1"/>
  <c r="H313" i="1" s="1"/>
  <c r="YF516" i="1"/>
  <c r="Z376" i="1" s="1"/>
  <c r="GX540" i="1"/>
  <c r="AR315" i="1" s="1"/>
  <c r="OW510" i="1"/>
  <c r="V370" i="1" s="1"/>
  <c r="DU546" i="1"/>
  <c r="AW383" i="1" s="1"/>
  <c r="IH546" i="1"/>
  <c r="AW336" i="1" s="1"/>
  <c r="KS522" i="1"/>
  <c r="AE344" i="1" s="1"/>
  <c r="AEC540" i="1"/>
  <c r="AR346" i="1" s="1"/>
  <c r="OW516" i="1"/>
  <c r="Z318" i="1" s="1"/>
  <c r="OW528" i="1"/>
  <c r="AI372" i="1" s="1"/>
  <c r="AEL552" i="1"/>
  <c r="BA358" i="1" s="1"/>
  <c r="HP546" i="1"/>
  <c r="AW359" i="1" s="1"/>
  <c r="YF534" i="1"/>
  <c r="AN324" i="1" s="1"/>
  <c r="AEC528" i="1"/>
  <c r="AI373" i="1" s="1"/>
  <c r="AEC492" i="1"/>
  <c r="H377" i="1" s="1"/>
  <c r="AEC516" i="1"/>
  <c r="Z329" i="1" s="1"/>
  <c r="AEU516" i="1"/>
  <c r="Z370" i="1" s="1"/>
  <c r="AEC498" i="1"/>
  <c r="M325" i="1" s="1"/>
  <c r="AEL504" i="1"/>
  <c r="Q312" i="1" s="1"/>
  <c r="AEL516" i="1"/>
  <c r="Z323" i="1" s="1"/>
  <c r="AEC522" i="1"/>
  <c r="AE373" i="1" s="1"/>
  <c r="AEU492" i="1"/>
  <c r="H339" i="1" s="1"/>
  <c r="AET554" i="1"/>
  <c r="P53" i="1" s="1"/>
  <c r="AEU486" i="1"/>
  <c r="D390" i="1" s="1"/>
  <c r="AEU534" i="1"/>
  <c r="AN332" i="1" s="1"/>
  <c r="AEL510" i="1"/>
  <c r="V377" i="1" s="1"/>
  <c r="YF510" i="1"/>
  <c r="V356" i="1" s="1"/>
  <c r="WM516" i="1"/>
  <c r="Z379" i="1" s="1"/>
  <c r="XE528" i="1"/>
  <c r="AI336" i="1" s="1"/>
  <c r="GF540" i="1"/>
  <c r="AR386" i="1" s="1"/>
  <c r="WM498" i="1"/>
  <c r="M379" i="1" s="1"/>
  <c r="IH540" i="1"/>
  <c r="AR363" i="1" s="1"/>
  <c r="DU516" i="1"/>
  <c r="Z390" i="1" s="1"/>
  <c r="AEK554" i="1"/>
  <c r="P12" i="1" s="1"/>
  <c r="AEL486" i="1"/>
  <c r="D332" i="1" s="1"/>
  <c r="YF498" i="1"/>
  <c r="M387" i="1" s="1"/>
  <c r="WM552" i="1"/>
  <c r="BA340" i="1" s="1"/>
  <c r="AEC486" i="1"/>
  <c r="D325" i="1" s="1"/>
  <c r="AEB554" i="1"/>
  <c r="P3" i="1" s="1"/>
  <c r="IH552" i="1"/>
  <c r="BA319" i="1" s="1"/>
  <c r="TJ516" i="1"/>
  <c r="Z330" i="1" s="1"/>
  <c r="HP498" i="1"/>
  <c r="M377" i="1" s="1"/>
  <c r="HP516" i="1"/>
  <c r="Z368" i="1" s="1"/>
  <c r="XE540" i="1"/>
  <c r="AR379" i="1" s="1"/>
  <c r="KS534" i="1"/>
  <c r="AN388" i="1" s="1"/>
  <c r="TJ546" i="1"/>
  <c r="AW374" i="1" s="1"/>
  <c r="XE492" i="1"/>
  <c r="H365" i="1" s="1"/>
  <c r="DU486" i="1"/>
  <c r="D370" i="1" s="1"/>
  <c r="DT554" i="1"/>
  <c r="P61" i="1" s="1"/>
  <c r="WL554" i="1"/>
  <c r="P64" i="1" s="1"/>
  <c r="WM486" i="1"/>
  <c r="D327" i="1" s="1"/>
  <c r="ADK498" i="1"/>
  <c r="M350" i="1" s="1"/>
  <c r="IH534" i="1"/>
  <c r="AN355" i="1" s="1"/>
  <c r="TJ528" i="1"/>
  <c r="AI378" i="1" s="1"/>
  <c r="WM522" i="1"/>
  <c r="AE342" i="1" s="1"/>
  <c r="GF516" i="1"/>
  <c r="Z343" i="1" s="1"/>
  <c r="GX546" i="1"/>
  <c r="AW339" i="1" s="1"/>
  <c r="IH522" i="1"/>
  <c r="AE338" i="1" s="1"/>
  <c r="DU492" i="1"/>
  <c r="H319" i="1" s="1"/>
  <c r="TJ492" i="1"/>
  <c r="H354" i="1" s="1"/>
  <c r="ADK546" i="1"/>
  <c r="AW333" i="1" s="1"/>
  <c r="GF504" i="1"/>
  <c r="Q313" i="1" s="1"/>
  <c r="KS528" i="1"/>
  <c r="AI383" i="1" s="1"/>
  <c r="GF498" i="1"/>
  <c r="M318" i="1" s="1"/>
  <c r="OW486" i="1"/>
  <c r="D384" i="1" s="1"/>
  <c r="OV554" i="1"/>
  <c r="P30" i="1" s="1"/>
  <c r="GF522" i="1"/>
  <c r="AE328" i="1" s="1"/>
  <c r="DU552" i="1"/>
  <c r="BA376" i="1" s="1"/>
  <c r="DU510" i="1"/>
  <c r="V386" i="1" s="1"/>
  <c r="KS540" i="1"/>
  <c r="AR339" i="1" s="1"/>
  <c r="HP504" i="1"/>
  <c r="Q327" i="1" s="1"/>
  <c r="DU540" i="1"/>
  <c r="AR337" i="1" s="1"/>
  <c r="TJ540" i="1"/>
  <c r="AR352" i="1" s="1"/>
  <c r="GX552" i="1"/>
  <c r="BA317" i="1" s="1"/>
  <c r="ADK510" i="1"/>
  <c r="V348" i="1" s="1"/>
  <c r="XE510" i="1"/>
  <c r="V379" i="1" s="1"/>
  <c r="HP534" i="1"/>
  <c r="AN339" i="1" s="1"/>
  <c r="ADK486" i="1"/>
  <c r="D317" i="1" s="1"/>
  <c r="ADJ554" i="1"/>
  <c r="P24" i="1" s="1"/>
  <c r="YF486" i="1"/>
  <c r="D359" i="1" s="1"/>
  <c r="YE554" i="1"/>
  <c r="P68" i="1" s="1"/>
  <c r="DU528" i="1"/>
  <c r="AI387" i="1" s="1"/>
  <c r="GX522" i="1"/>
  <c r="AE359" i="1" s="1"/>
  <c r="YF522" i="1"/>
  <c r="AE349" i="1" s="1"/>
  <c r="XE546" i="1"/>
  <c r="AW348" i="1" s="1"/>
  <c r="HP510" i="1"/>
  <c r="V357" i="1" s="1"/>
  <c r="TJ522" i="1"/>
  <c r="AE324" i="1" s="1"/>
  <c r="OW492" i="1"/>
  <c r="H342" i="1" s="1"/>
  <c r="HP492" i="1"/>
  <c r="H318" i="1" s="1"/>
  <c r="WM492" i="1"/>
  <c r="H321" i="1" s="1"/>
  <c r="WM546" i="1"/>
  <c r="AW346" i="1" s="1"/>
  <c r="DU504" i="1"/>
  <c r="Q314" i="1" s="1"/>
  <c r="ADK552" i="1"/>
  <c r="BA316" i="1" s="1"/>
  <c r="KS486" i="1"/>
  <c r="D356" i="1" s="1"/>
  <c r="KR554" i="1"/>
  <c r="P36" i="1" s="1"/>
  <c r="XE498" i="1"/>
  <c r="M314" i="1" s="1"/>
  <c r="TI554" i="1"/>
  <c r="P7" i="1" s="1"/>
  <c r="TJ486" i="1"/>
  <c r="D388" i="1" s="1"/>
  <c r="OW552" i="1"/>
  <c r="BA332" i="1" s="1"/>
  <c r="WM510" i="1"/>
  <c r="V317" i="1" s="1"/>
  <c r="GX516" i="1"/>
  <c r="Z351" i="1" s="1"/>
  <c r="WM540" i="1"/>
  <c r="AR313" i="1" s="1"/>
  <c r="GX510" i="1"/>
  <c r="V330" i="1" s="1"/>
  <c r="HO554" i="1"/>
  <c r="P56" i="1" s="1"/>
  <c r="HP486" i="1"/>
  <c r="D322" i="1" s="1"/>
  <c r="XD554" i="1"/>
  <c r="P39" i="1" s="1"/>
  <c r="XE486" i="1"/>
  <c r="D362" i="1" s="1"/>
  <c r="DU498" i="1"/>
  <c r="M332" i="1" s="1"/>
  <c r="IH516" i="1"/>
  <c r="Z325" i="1" s="1"/>
  <c r="KS498" i="1"/>
  <c r="M370" i="1" s="1"/>
  <c r="WM528" i="1"/>
  <c r="AI326" i="1" s="1"/>
  <c r="DU522" i="1"/>
  <c r="AE319" i="1" s="1"/>
  <c r="HP522" i="1"/>
  <c r="AE365" i="1" s="1"/>
  <c r="OW504" i="1"/>
  <c r="Q315" i="1" s="1"/>
  <c r="ADK504" i="1"/>
  <c r="Q366" i="1" s="1"/>
  <c r="HP528" i="1"/>
  <c r="AI334" i="1" s="1"/>
  <c r="IH510" i="1"/>
  <c r="V358" i="1" s="1"/>
  <c r="IH492" i="1"/>
  <c r="H324" i="1" s="1"/>
  <c r="TJ498" i="1"/>
  <c r="M337" i="1" s="1"/>
  <c r="IG554" i="1"/>
  <c r="P77" i="1" s="1"/>
  <c r="IH486" i="1"/>
  <c r="D339" i="1" s="1"/>
  <c r="OW546" i="1"/>
  <c r="AW316" i="1" s="1"/>
  <c r="TJ534" i="1"/>
  <c r="AN356" i="1" s="1"/>
  <c r="KS504" i="1"/>
  <c r="Q333" i="1" s="1"/>
  <c r="XE516" i="1"/>
  <c r="Z332" i="1" s="1"/>
  <c r="GX504" i="1"/>
  <c r="Q317" i="1" s="1"/>
  <c r="GX498" i="1"/>
  <c r="M328" i="1" s="1"/>
  <c r="OW522" i="1"/>
  <c r="AE327" i="1" s="1"/>
  <c r="HP540" i="1"/>
  <c r="AR335" i="1" s="1"/>
  <c r="YF540" i="1"/>
  <c r="AR347" i="1" s="1"/>
  <c r="GF552" i="1"/>
  <c r="BA330" i="1" s="1"/>
  <c r="OW534" i="1"/>
  <c r="AN331" i="1" s="1"/>
  <c r="TJ510" i="1"/>
  <c r="V354" i="1" s="1"/>
  <c r="GF486" i="1"/>
  <c r="D346" i="1" s="1"/>
  <c r="GE554" i="1"/>
  <c r="P9" i="1" s="1"/>
  <c r="GX486" i="1"/>
  <c r="D368" i="1" s="1"/>
  <c r="GW554" i="1"/>
  <c r="P13" i="1" s="1"/>
  <c r="OW498" i="1"/>
  <c r="M352" i="1" s="1"/>
  <c r="ADK516" i="1"/>
  <c r="Z384" i="1" s="1"/>
  <c r="GF528" i="1"/>
  <c r="AI330" i="1" s="1"/>
  <c r="YF528" i="1"/>
  <c r="AI366" i="1" s="1"/>
  <c r="IH528" i="1"/>
  <c r="AI360" i="1" s="1"/>
  <c r="KS510" i="1"/>
  <c r="V369" i="1" s="1"/>
  <c r="GX534" i="1"/>
  <c r="AN316" i="1" s="1"/>
  <c r="GX492" i="1"/>
  <c r="H382" i="1" s="1"/>
  <c r="KS492" i="1"/>
  <c r="H312" i="1" s="1"/>
  <c r="ADK492" i="1"/>
  <c r="H345" i="1" s="1"/>
  <c r="WM504" i="1"/>
  <c r="Q320" i="1" s="1"/>
  <c r="TJ504" i="1"/>
  <c r="Q359" i="1" s="1"/>
  <c r="IH498" i="1"/>
  <c r="M375" i="1" s="1"/>
  <c r="GF492" i="1"/>
  <c r="H381" i="1" s="1"/>
  <c r="YF492" i="1"/>
  <c r="H335" i="1" s="1"/>
  <c r="GX528" i="1"/>
  <c r="AI345" i="1" s="1"/>
  <c r="OW540" i="1"/>
  <c r="AR362" i="1" s="1"/>
  <c r="IH504" i="1"/>
  <c r="Q378" i="1" s="1"/>
  <c r="ADK540" i="1"/>
  <c r="AR330" i="1" s="1"/>
  <c r="YF504" i="1"/>
  <c r="Q318" i="1" s="1"/>
  <c r="ADK534" i="1"/>
  <c r="AN322" i="1" s="1"/>
  <c r="GF510" i="1"/>
  <c r="V335" i="1" s="1"/>
  <c r="WM534" i="1"/>
  <c r="AN318" i="1" s="1"/>
  <c r="SR552" i="1"/>
  <c r="BA320" i="1" s="1"/>
  <c r="AFD552" i="1"/>
  <c r="BA383" i="1" s="1"/>
  <c r="TA546" i="1"/>
  <c r="AW345" i="1" s="1"/>
  <c r="NM546" i="1"/>
  <c r="AW330" i="1" s="1"/>
  <c r="YO552" i="1"/>
  <c r="BA380" i="1" s="1"/>
  <c r="VU546" i="1"/>
  <c r="AW334" i="1" s="1"/>
  <c r="MU552" i="1"/>
  <c r="BA347" i="1" s="1"/>
  <c r="EV552" i="1"/>
  <c r="BA324" i="1" s="1"/>
  <c r="AI546" i="1"/>
  <c r="AW347" i="1" s="1"/>
  <c r="Q540" i="1"/>
  <c r="AR360" i="1" s="1"/>
  <c r="GO546" i="1"/>
  <c r="AW328" i="1" s="1"/>
  <c r="UK552" i="1"/>
  <c r="BA350" i="1" s="1"/>
  <c r="BA552" i="1"/>
  <c r="BA323" i="1" s="1"/>
  <c r="FW546" i="1"/>
  <c r="AW354" i="1" s="1"/>
  <c r="NM540" i="1"/>
  <c r="AR373" i="1" s="1"/>
  <c r="DC546" i="1"/>
  <c r="AW324" i="1" s="1"/>
  <c r="PF552" i="1"/>
  <c r="BA313" i="1" s="1"/>
  <c r="AI552" i="1"/>
  <c r="BA326" i="1" s="1"/>
  <c r="FN546" i="1"/>
  <c r="AW350" i="1" s="1"/>
  <c r="AR546" i="1"/>
  <c r="AW367" i="1" s="1"/>
  <c r="VC546" i="1"/>
  <c r="AW335" i="1" s="1"/>
  <c r="PF546" i="1"/>
  <c r="AW312" i="1" s="1"/>
  <c r="KA546" i="1"/>
  <c r="AW364" i="1" s="1"/>
  <c r="AGE552" i="1"/>
  <c r="BA360" i="1" s="1"/>
  <c r="WV552" i="1"/>
  <c r="BA370" i="1" s="1"/>
  <c r="IQ552" i="1"/>
  <c r="BA337" i="1" s="1"/>
  <c r="QG552" i="1"/>
  <c r="BA371" i="1" s="1"/>
  <c r="JR552" i="1"/>
  <c r="BA322" i="1" s="1"/>
  <c r="VU552" i="1"/>
  <c r="BA312" i="1" s="1"/>
  <c r="Z552" i="1"/>
  <c r="BA341" i="1" s="1"/>
  <c r="CB552" i="1"/>
  <c r="BA351" i="1" s="1"/>
  <c r="EM552" i="1"/>
  <c r="BA315" i="1" s="1"/>
  <c r="GO552" i="1"/>
  <c r="BA355" i="1" s="1"/>
  <c r="KJ552" i="1"/>
  <c r="BA335" i="1" s="1"/>
  <c r="NM552" i="1"/>
  <c r="BA334" i="1" s="1"/>
  <c r="Q552" i="1"/>
  <c r="BA321" i="1" s="1"/>
  <c r="QY552" i="1"/>
  <c r="BA343" i="1" s="1"/>
  <c r="FW552" i="1"/>
  <c r="BA338" i="1" s="1"/>
  <c r="H552" i="1"/>
  <c r="BA318" i="1" s="1"/>
  <c r="H546" i="1"/>
  <c r="AW320" i="1" s="1"/>
  <c r="CB546" i="1"/>
  <c r="AW352" i="1" s="1"/>
  <c r="UK546" i="1"/>
  <c r="AW368" i="1" s="1"/>
  <c r="JR546" i="1"/>
  <c r="AW349" i="1" s="1"/>
  <c r="ND546" i="1"/>
  <c r="AW329" i="1" s="1"/>
  <c r="XW546" i="1"/>
  <c r="AW337" i="1" s="1"/>
  <c r="DL546" i="1"/>
  <c r="AW325" i="1" s="1"/>
  <c r="AGN546" i="1"/>
  <c r="AW338" i="1" s="1"/>
  <c r="QY546" i="1"/>
  <c r="AW332" i="1" s="1"/>
  <c r="BJ546" i="1"/>
  <c r="AW340" i="1" s="1"/>
  <c r="Q546" i="1"/>
  <c r="AW313" i="1" s="1"/>
  <c r="BA546" i="1"/>
  <c r="AW331" i="1" s="1"/>
  <c r="IQ546" i="1"/>
  <c r="AW322" i="1" s="1"/>
  <c r="SR546" i="1"/>
  <c r="AW326" i="1" s="1"/>
  <c r="CK546" i="1"/>
  <c r="AW321" i="1" s="1"/>
  <c r="Z546" i="1"/>
  <c r="AW315" i="1" s="1"/>
  <c r="NV546" i="1"/>
  <c r="AW373" i="1" s="1"/>
  <c r="PX546" i="1"/>
  <c r="AW318" i="1" s="1"/>
  <c r="MC546" i="1"/>
  <c r="AW380" i="1" s="1"/>
  <c r="BS546" i="1"/>
  <c r="AW351" i="1" s="1"/>
  <c r="PO546" i="1"/>
  <c r="AW319" i="1" s="1"/>
  <c r="EM546" i="1"/>
  <c r="AW327" i="1" s="1"/>
  <c r="EM540" i="1"/>
  <c r="AR372" i="1" s="1"/>
  <c r="UK522" i="1"/>
  <c r="AE379" i="1" s="1"/>
  <c r="CK552" i="1"/>
  <c r="BA327" i="1" s="1"/>
  <c r="QY522" i="1"/>
  <c r="AE326" i="1" s="1"/>
  <c r="AHF540" i="1"/>
  <c r="AR389" i="1" s="1"/>
  <c r="JR540" i="1"/>
  <c r="AR357" i="1" s="1"/>
  <c r="CB540" i="1"/>
  <c r="AR312" i="1" s="1"/>
  <c r="UK540" i="1"/>
  <c r="AR332" i="1" s="1"/>
  <c r="FW540" i="1"/>
  <c r="AR329" i="1" s="1"/>
  <c r="ON540" i="1"/>
  <c r="AR367" i="1" s="1"/>
  <c r="Z540" i="1"/>
  <c r="AR322" i="1" s="1"/>
  <c r="SR540" i="1"/>
  <c r="AR327" i="1" s="1"/>
  <c r="DC540" i="1"/>
  <c r="AR323" i="1" s="1"/>
  <c r="ND540" i="1"/>
  <c r="AR318" i="1" s="1"/>
  <c r="BJ540" i="1"/>
  <c r="AR314" i="1" s="1"/>
  <c r="AGW540" i="1"/>
  <c r="AR356" i="1" s="1"/>
  <c r="FN534" i="1"/>
  <c r="AN325" i="1" s="1"/>
  <c r="XW534" i="1"/>
  <c r="AN364" i="1" s="1"/>
  <c r="NM534" i="1"/>
  <c r="AN348" i="1" s="1"/>
  <c r="AHF534" i="1"/>
  <c r="AN381" i="1" s="1"/>
  <c r="AR516" i="1"/>
  <c r="Z356" i="1" s="1"/>
  <c r="BJ552" i="1"/>
  <c r="BA325" i="1" s="1"/>
  <c r="AHF522" i="1"/>
  <c r="AE376" i="1" s="1"/>
  <c r="PO552" i="1"/>
  <c r="BA336" i="1" s="1"/>
  <c r="MU522" i="1"/>
  <c r="AE387" i="1" s="1"/>
  <c r="CT522" i="1"/>
  <c r="AE380" i="1" s="1"/>
  <c r="JR516" i="1"/>
  <c r="Z340" i="1" s="1"/>
  <c r="UK516" i="1"/>
  <c r="Z348" i="1" s="1"/>
  <c r="BJ522" i="1"/>
  <c r="AE318" i="1" s="1"/>
  <c r="VU540" i="1"/>
  <c r="AR321" i="1" s="1"/>
  <c r="BA534" i="1"/>
  <c r="AN385" i="1" s="1"/>
  <c r="AFM552" i="1"/>
  <c r="BA328" i="1" s="1"/>
  <c r="XW540" i="1"/>
  <c r="AR371" i="1" s="1"/>
  <c r="ADT546" i="1"/>
  <c r="AW356" i="1" s="1"/>
  <c r="LT516" i="1"/>
  <c r="Z339" i="1" s="1"/>
  <c r="JI492" i="1"/>
  <c r="H353" i="1" s="1"/>
  <c r="VC510" i="1"/>
  <c r="V347" i="1" s="1"/>
  <c r="MU534" i="1"/>
  <c r="AN345" i="1" s="1"/>
  <c r="JI552" i="1"/>
  <c r="BA367" i="1" s="1"/>
  <c r="WV528" i="1"/>
  <c r="AI353" i="1" s="1"/>
  <c r="HY510" i="1"/>
  <c r="V337" i="1" s="1"/>
  <c r="UK510" i="1"/>
  <c r="V385" i="1" s="1"/>
  <c r="KA552" i="1"/>
  <c r="BA344" i="1" s="1"/>
  <c r="DL498" i="1"/>
  <c r="M354" i="1" s="1"/>
  <c r="AI498" i="1"/>
  <c r="M330" i="1" s="1"/>
  <c r="TS552" i="1"/>
  <c r="BA381" i="1" s="1"/>
  <c r="QG504" i="1"/>
  <c r="Q351" i="1" s="1"/>
  <c r="MC534" i="1"/>
  <c r="AN389" i="1" s="1"/>
  <c r="AGE522" i="1"/>
  <c r="AE382" i="1" s="1"/>
  <c r="VC552" i="1"/>
  <c r="BA314" i="1" s="1"/>
  <c r="HY528" i="1"/>
  <c r="AI337" i="1" s="1"/>
  <c r="YO534" i="1"/>
  <c r="AN371" i="1" s="1"/>
  <c r="BJ498" i="1"/>
  <c r="M338" i="1" s="1"/>
  <c r="KA498" i="1"/>
  <c r="M347" i="1" s="1"/>
  <c r="LK546" i="1"/>
  <c r="AW377" i="1" s="1"/>
  <c r="SI522" i="1"/>
  <c r="AE364" i="1" s="1"/>
  <c r="IZ552" i="1"/>
  <c r="BA349" i="1" s="1"/>
  <c r="VC534" i="1"/>
  <c r="AN329" i="1" s="1"/>
  <c r="YO528" i="1"/>
  <c r="AI374" i="1" s="1"/>
  <c r="CT528" i="1"/>
  <c r="AI333" i="1" s="1"/>
  <c r="AR534" i="1"/>
  <c r="AN338" i="1" s="1"/>
  <c r="PX510" i="1"/>
  <c r="V312" i="1" s="1"/>
  <c r="H534" i="1"/>
  <c r="AN363" i="1" s="1"/>
  <c r="ADT534" i="1"/>
  <c r="AN328" i="1" s="1"/>
  <c r="JI528" i="1"/>
  <c r="AI390" i="1" s="1"/>
  <c r="RZ546" i="1"/>
  <c r="AW317" i="1" s="1"/>
  <c r="IZ528" i="1"/>
  <c r="AI379" i="1" s="1"/>
  <c r="TS534" i="1"/>
  <c r="AN386" i="1" s="1"/>
  <c r="AGN534" i="1"/>
  <c r="AN365" i="1" s="1"/>
  <c r="BJ534" i="1"/>
  <c r="AN319" i="1" s="1"/>
  <c r="AFV516" i="1"/>
  <c r="Z359" i="1" s="1"/>
  <c r="AGN516" i="1"/>
  <c r="Z352" i="1" s="1"/>
  <c r="VU510" i="1"/>
  <c r="V329" i="1" s="1"/>
  <c r="LB546" i="1"/>
  <c r="AW343" i="1" s="1"/>
  <c r="KJ546" i="1"/>
  <c r="AW391" i="1" s="1"/>
  <c r="GO498" i="1"/>
  <c r="M335" i="1" s="1"/>
  <c r="ND498" i="1"/>
  <c r="M345" i="1" s="1"/>
  <c r="AFD522" i="1"/>
  <c r="AE375" i="1" s="1"/>
  <c r="KA492" i="1"/>
  <c r="H315" i="1" s="1"/>
  <c r="AFV534" i="1"/>
  <c r="AN352" i="1" s="1"/>
  <c r="VC498" i="1"/>
  <c r="M385" i="1" s="1"/>
  <c r="KA522" i="1"/>
  <c r="AE317" i="1" s="1"/>
  <c r="TA522" i="1"/>
  <c r="AE321" i="1" s="1"/>
  <c r="G481" i="1"/>
  <c r="PF522" i="1"/>
  <c r="AE374" i="1" s="1"/>
  <c r="Z528" i="1"/>
  <c r="AI322" i="1" s="1"/>
  <c r="AFV552" i="1"/>
  <c r="BA329" i="1" s="1"/>
  <c r="ND552" i="1"/>
  <c r="BA357" i="1" s="1"/>
  <c r="AFD516" i="1"/>
  <c r="Z312" i="1" s="1"/>
  <c r="AFM534" i="1"/>
  <c r="AN383" i="1" s="1"/>
  <c r="ON516" i="1"/>
  <c r="Z387" i="1" s="1"/>
  <c r="QG510" i="1"/>
  <c r="V333" i="1" s="1"/>
  <c r="TA504" i="1"/>
  <c r="Q352" i="1" s="1"/>
  <c r="QG522" i="1"/>
  <c r="AE346" i="1" s="1"/>
  <c r="YO522" i="1"/>
  <c r="AE356" i="1" s="1"/>
  <c r="YO540" i="1"/>
  <c r="AR369" i="1" s="1"/>
  <c r="KJ528" i="1"/>
  <c r="AI391" i="1" s="1"/>
  <c r="PX516" i="1"/>
  <c r="Z349" i="1" s="1"/>
  <c r="AGN552" i="1"/>
  <c r="BA384" i="1" s="1"/>
  <c r="AFD504" i="1"/>
  <c r="Q380" i="1" s="1"/>
  <c r="PO510" i="1"/>
  <c r="V341" i="1" s="1"/>
  <c r="AFM504" i="1"/>
  <c r="Q353" i="1" s="1"/>
  <c r="LK534" i="1"/>
  <c r="AN372" i="1" s="1"/>
  <c r="ADT522" i="1"/>
  <c r="AE339" i="1" s="1"/>
  <c r="ND528" i="1"/>
  <c r="AI327" i="1" s="1"/>
  <c r="YO546" i="1"/>
  <c r="AW361" i="1" s="1"/>
  <c r="ND534" i="1"/>
  <c r="AN327" i="1" s="1"/>
  <c r="IQ516" i="1"/>
  <c r="Z382" i="1" s="1"/>
  <c r="HY498" i="1"/>
  <c r="M317" i="1" s="1"/>
  <c r="HY522" i="1"/>
  <c r="AE350" i="1" s="1"/>
  <c r="EM534" i="1"/>
  <c r="AN343" i="1" s="1"/>
  <c r="CB522" i="1"/>
  <c r="AE352" i="1" s="1"/>
  <c r="JI510" i="1"/>
  <c r="V376" i="1" s="1"/>
  <c r="QY528" i="1"/>
  <c r="AI361" i="1" s="1"/>
  <c r="BS516" i="1"/>
  <c r="Z361" i="1" s="1"/>
  <c r="PF510" i="1"/>
  <c r="V372" i="1" s="1"/>
  <c r="AGN504" i="1"/>
  <c r="Q324" i="1" s="1"/>
  <c r="LB534" i="1"/>
  <c r="AN334" i="1" s="1"/>
  <c r="DL552" i="1"/>
  <c r="BA389" i="1" s="1"/>
  <c r="ON546" i="1"/>
  <c r="AW353" i="1" s="1"/>
  <c r="TA552" i="1"/>
  <c r="BA359" i="1" s="1"/>
  <c r="HY516" i="1"/>
  <c r="Z335" i="1" s="1"/>
  <c r="BS534" i="1"/>
  <c r="AN349" i="1" s="1"/>
  <c r="LT510" i="1"/>
  <c r="V375" i="1" s="1"/>
  <c r="MC516" i="1"/>
  <c r="Z320" i="1" s="1"/>
  <c r="GO522" i="1"/>
  <c r="AE363" i="1" s="1"/>
  <c r="SR504" i="1"/>
  <c r="Q343" i="1" s="1"/>
  <c r="EM504" i="1"/>
  <c r="Q346" i="1" s="1"/>
  <c r="AI522" i="1"/>
  <c r="AE345" i="1" s="1"/>
  <c r="AFM522" i="1"/>
  <c r="AE383" i="1" s="1"/>
  <c r="EV522" i="1"/>
  <c r="AE313" i="1" s="1"/>
  <c r="CK522" i="1"/>
  <c r="AE335" i="1" s="1"/>
  <c r="AFD534" i="1"/>
  <c r="AN346" i="1" s="1"/>
  <c r="ADT552" i="1"/>
  <c r="BA348" i="1" s="1"/>
  <c r="QG546" i="1"/>
  <c r="AW357" i="1" s="1"/>
  <c r="FN552" i="1"/>
  <c r="BA354" i="1" s="1"/>
  <c r="CT540" i="1"/>
  <c r="AR381" i="1" s="1"/>
  <c r="ML528" i="1"/>
  <c r="AI354" i="1" s="1"/>
  <c r="AFD528" i="1"/>
  <c r="AI342" i="1" s="1"/>
  <c r="AI528" i="1"/>
  <c r="AI351" i="1" s="1"/>
  <c r="HY546" i="1"/>
  <c r="AW388" i="1" s="1"/>
  <c r="CT546" i="1"/>
  <c r="AW375" i="1" s="1"/>
  <c r="CB534" i="1"/>
  <c r="AN314" i="1" s="1"/>
  <c r="ON528" i="1"/>
  <c r="AI382" i="1" s="1"/>
  <c r="AFD492" i="1"/>
  <c r="H341" i="1" s="1"/>
  <c r="IQ534" i="1"/>
  <c r="AN320" i="1" s="1"/>
  <c r="VU534" i="1"/>
  <c r="AN342" i="1" s="1"/>
  <c r="EV516" i="1"/>
  <c r="Z334" i="1" s="1"/>
  <c r="IZ510" i="1"/>
  <c r="V366" i="1" s="1"/>
  <c r="FW510" i="1"/>
  <c r="V360" i="1" s="1"/>
  <c r="RZ510" i="1"/>
  <c r="V363" i="1" s="1"/>
  <c r="MU528" i="1"/>
  <c r="AI328" i="1" s="1"/>
  <c r="LT546" i="1"/>
  <c r="AW344" i="1" s="1"/>
  <c r="EM522" i="1"/>
  <c r="AE343" i="1" s="1"/>
  <c r="AFM540" i="1"/>
  <c r="AR374" i="1" s="1"/>
  <c r="TS546" i="1"/>
  <c r="AW387" i="1" s="1"/>
  <c r="KA540" i="1"/>
  <c r="AR354" i="1" s="1"/>
  <c r="PO498" i="1"/>
  <c r="M366" i="1" s="1"/>
  <c r="PF528" i="1"/>
  <c r="AI331" i="1" s="1"/>
  <c r="GO528" i="1"/>
  <c r="AI352" i="1" s="1"/>
  <c r="ON552" i="1"/>
  <c r="BA366" i="1" s="1"/>
  <c r="CK534" i="1"/>
  <c r="AN326" i="1" s="1"/>
  <c r="RZ528" i="1"/>
  <c r="AI381" i="1" s="1"/>
  <c r="LK516" i="1"/>
  <c r="Z347" i="1" s="1"/>
  <c r="AFM516" i="1"/>
  <c r="Z380" i="1" s="1"/>
  <c r="AI516" i="1"/>
  <c r="Z358" i="1" s="1"/>
  <c r="KJ516" i="1"/>
  <c r="Z341" i="1" s="1"/>
  <c r="RZ522" i="1"/>
  <c r="AE330" i="1" s="1"/>
  <c r="AHF546" i="1"/>
  <c r="AW370" i="1" s="1"/>
  <c r="SI510" i="1"/>
  <c r="V346" i="1" s="1"/>
  <c r="LB522" i="1"/>
  <c r="AE315" i="1" s="1"/>
  <c r="XW492" i="1"/>
  <c r="H338" i="1" s="1"/>
  <c r="PX552" i="1"/>
  <c r="BA339" i="1" s="1"/>
  <c r="CK528" i="1"/>
  <c r="AI316" i="1" s="1"/>
  <c r="AR498" i="1"/>
  <c r="M371" i="1" s="1"/>
  <c r="BJ528" i="1"/>
  <c r="AI320" i="1" s="1"/>
  <c r="EV528" i="1"/>
  <c r="AI323" i="1" s="1"/>
  <c r="DC528" i="1"/>
  <c r="AI325" i="1" s="1"/>
  <c r="VC528" i="1"/>
  <c r="AI357" i="1" s="1"/>
  <c r="DL528" i="1"/>
  <c r="AI350" i="1" s="1"/>
  <c r="FW528" i="1"/>
  <c r="AI312" i="1" s="1"/>
  <c r="VU498" i="1"/>
  <c r="M386" i="1" s="1"/>
  <c r="RZ516" i="1"/>
  <c r="Z316" i="1" s="1"/>
  <c r="SR516" i="1"/>
  <c r="Z313" i="1" s="1"/>
  <c r="NV552" i="1"/>
  <c r="BA388" i="1" s="1"/>
  <c r="WV534" i="1"/>
  <c r="AN369" i="1" s="1"/>
  <c r="PF516" i="1"/>
  <c r="Z346" i="1" s="1"/>
  <c r="DL516" i="1"/>
  <c r="Z365" i="1" s="1"/>
  <c r="VC516" i="1"/>
  <c r="Z366" i="1" s="1"/>
  <c r="NV516" i="1"/>
  <c r="Z385" i="1" s="1"/>
  <c r="RZ498" i="1"/>
  <c r="M322" i="1" s="1"/>
  <c r="EV498" i="1"/>
  <c r="M351" i="1" s="1"/>
  <c r="EV510" i="1"/>
  <c r="V321" i="1" s="1"/>
  <c r="ADT498" i="1"/>
  <c r="M342" i="1" s="1"/>
  <c r="KA504" i="1"/>
  <c r="Q371" i="1" s="1"/>
  <c r="AGN510" i="1"/>
  <c r="V380" i="1" s="1"/>
  <c r="IZ534" i="1"/>
  <c r="AN370" i="1" s="1"/>
  <c r="IZ546" i="1"/>
  <c r="AW379" i="1" s="1"/>
  <c r="UK486" i="1"/>
  <c r="D369" i="1" s="1"/>
  <c r="UJ554" i="1"/>
  <c r="P81" i="1" s="1"/>
  <c r="PX522" i="1"/>
  <c r="AE320" i="1" s="1"/>
  <c r="PO522" i="1"/>
  <c r="AE332" i="1" s="1"/>
  <c r="AFV522" i="1"/>
  <c r="AE368" i="1" s="1"/>
  <c r="FN516" i="1"/>
  <c r="Z353" i="1" s="1"/>
  <c r="LT534" i="1"/>
  <c r="AN336" i="1" s="1"/>
  <c r="XW516" i="1"/>
  <c r="Z319" i="1" s="1"/>
  <c r="GO516" i="1"/>
  <c r="Z345" i="1" s="1"/>
  <c r="BJ516" i="1"/>
  <c r="Z355" i="1" s="1"/>
  <c r="AHF510" i="1"/>
  <c r="V381" i="1" s="1"/>
  <c r="NM492" i="1"/>
  <c r="H344" i="1" s="1"/>
  <c r="NV492" i="1"/>
  <c r="H385" i="1" s="1"/>
  <c r="CT492" i="1"/>
  <c r="H376" i="1" s="1"/>
  <c r="AFD546" i="1"/>
  <c r="AW378" i="1" s="1"/>
  <c r="SI552" i="1"/>
  <c r="BA364" i="1" s="1"/>
  <c r="HY492" i="1"/>
  <c r="H386" i="1" s="1"/>
  <c r="AGE540" i="1"/>
  <c r="AR342" i="1" s="1"/>
  <c r="NV498" i="1"/>
  <c r="M389" i="1" s="1"/>
  <c r="QG498" i="1"/>
  <c r="M358" i="1" s="1"/>
  <c r="Q498" i="1"/>
  <c r="M333" i="1" s="1"/>
  <c r="AHF498" i="1"/>
  <c r="M324" i="1" s="1"/>
  <c r="NV528" i="1"/>
  <c r="AI377" i="1" s="1"/>
  <c r="AGE504" i="1"/>
  <c r="Q362" i="1" s="1"/>
  <c r="WV504" i="1"/>
  <c r="Q386" i="1" s="1"/>
  <c r="JR510" i="1"/>
  <c r="V315" i="1" s="1"/>
  <c r="BA510" i="1"/>
  <c r="V331" i="1" s="1"/>
  <c r="TA510" i="1"/>
  <c r="V351" i="1" s="1"/>
  <c r="ND510" i="1"/>
  <c r="V368" i="1" s="1"/>
  <c r="BS510" i="1"/>
  <c r="V362" i="1" s="1"/>
  <c r="FN486" i="1"/>
  <c r="D375" i="1" s="1"/>
  <c r="FM554" i="1"/>
  <c r="P4" i="1" s="1"/>
  <c r="UK528" i="1"/>
  <c r="AI388" i="1" s="1"/>
  <c r="AGV554" i="1"/>
  <c r="P71" i="1" s="1"/>
  <c r="AGW486" i="1"/>
  <c r="D313" i="1" s="1"/>
  <c r="CT552" i="1"/>
  <c r="BA391" i="1" s="1"/>
  <c r="GN554" i="1"/>
  <c r="P50" i="1" s="1"/>
  <c r="GO486" i="1"/>
  <c r="D358" i="1" s="1"/>
  <c r="JI486" i="1"/>
  <c r="D314" i="1" s="1"/>
  <c r="JH554" i="1"/>
  <c r="P16" i="1" s="1"/>
  <c r="ADS554" i="1"/>
  <c r="P27" i="1" s="1"/>
  <c r="ADT486" i="1"/>
  <c r="D341" i="1" s="1"/>
  <c r="CK486" i="1"/>
  <c r="D337" i="1" s="1"/>
  <c r="CJ554" i="1"/>
  <c r="P54" i="1" s="1"/>
  <c r="NV486" i="1"/>
  <c r="D351" i="1" s="1"/>
  <c r="NU554" i="1"/>
  <c r="P26" i="1" s="1"/>
  <c r="CA554" i="1"/>
  <c r="P65" i="1" s="1"/>
  <c r="CB486" i="1"/>
  <c r="D367" i="1" s="1"/>
  <c r="PW554" i="1"/>
  <c r="P8" i="1" s="1"/>
  <c r="PX486" i="1"/>
  <c r="D363" i="1" s="1"/>
  <c r="LB486" i="1"/>
  <c r="D316" i="1" s="1"/>
  <c r="LA554" i="1"/>
  <c r="P20" i="1" s="1"/>
  <c r="AFC554" i="1"/>
  <c r="P11" i="1" s="1"/>
  <c r="AFD486" i="1"/>
  <c r="D354" i="1" s="1"/>
  <c r="AI504" i="1"/>
  <c r="Q326" i="1" s="1"/>
  <c r="PF504" i="1"/>
  <c r="Q388" i="1" s="1"/>
  <c r="ADT504" i="1"/>
  <c r="Q377" i="1" s="1"/>
  <c r="JR504" i="1"/>
  <c r="Q389" i="1" s="1"/>
  <c r="H504" i="1"/>
  <c r="Q334" i="1" s="1"/>
  <c r="EV504" i="1"/>
  <c r="Q373" i="1" s="1"/>
  <c r="JI504" i="1"/>
  <c r="Q390" i="1" s="1"/>
  <c r="MC540" i="1"/>
  <c r="AR380" i="1" s="1"/>
  <c r="AHF486" i="1"/>
  <c r="D387" i="1" s="1"/>
  <c r="AHE554" i="1"/>
  <c r="P73" i="1" s="1"/>
  <c r="AR552" i="1"/>
  <c r="BA361" i="1" s="1"/>
  <c r="BA492" i="1"/>
  <c r="H361" i="1" s="1"/>
  <c r="LT492" i="1"/>
  <c r="H363" i="1" s="1"/>
  <c r="ADT492" i="1"/>
  <c r="H327" i="1" s="1"/>
  <c r="Z492" i="1"/>
  <c r="H362" i="1" s="1"/>
  <c r="ND492" i="1"/>
  <c r="H352" i="1" s="1"/>
  <c r="TA492" i="1"/>
  <c r="H337" i="1" s="1"/>
  <c r="CB492" i="1"/>
  <c r="H328" i="1" s="1"/>
  <c r="FW492" i="1"/>
  <c r="H336" i="1" s="1"/>
  <c r="ML534" i="1"/>
  <c r="AN341" i="1" s="1"/>
  <c r="CT534" i="1"/>
  <c r="AN380" i="1" s="1"/>
  <c r="LT552" i="1"/>
  <c r="BA331" i="1" s="1"/>
  <c r="LT540" i="1"/>
  <c r="AR343" i="1" s="1"/>
  <c r="RZ540" i="1"/>
  <c r="AR336" i="1" s="1"/>
  <c r="IQ540" i="1"/>
  <c r="AR324" i="1" s="1"/>
  <c r="PO540" i="1"/>
  <c r="AR326" i="1" s="1"/>
  <c r="AFV540" i="1"/>
  <c r="AR353" i="1" s="1"/>
  <c r="MC528" i="1"/>
  <c r="AI365" i="1" s="1"/>
  <c r="XV554" i="1"/>
  <c r="P70" i="1" s="1"/>
  <c r="XW486" i="1"/>
  <c r="D386" i="1" s="1"/>
  <c r="AGW510" i="1"/>
  <c r="V382" i="1" s="1"/>
  <c r="YO516" i="1"/>
  <c r="Z357" i="1" s="1"/>
  <c r="Z534" i="1"/>
  <c r="AN313" i="1" s="1"/>
  <c r="Q534" i="1"/>
  <c r="AN312" i="1" s="1"/>
  <c r="LT522" i="1"/>
  <c r="AE366" i="1" s="1"/>
  <c r="TS516" i="1"/>
  <c r="Z389" i="1" s="1"/>
  <c r="XW498" i="1"/>
  <c r="M374" i="1" s="1"/>
  <c r="MU516" i="1"/>
  <c r="Z371" i="1" s="1"/>
  <c r="FN510" i="1"/>
  <c r="V373" i="1" s="1"/>
  <c r="AFU554" i="1"/>
  <c r="P82" i="1" s="1"/>
  <c r="AFV486" i="1"/>
  <c r="D381" i="1" s="1"/>
  <c r="WV486" i="1"/>
  <c r="D345" i="1" s="1"/>
  <c r="WU554" i="1"/>
  <c r="P14" i="1" s="1"/>
  <c r="YO510" i="1"/>
  <c r="V389" i="1" s="1"/>
  <c r="H528" i="1"/>
  <c r="AI335" i="1" s="1"/>
  <c r="PX528" i="1"/>
  <c r="AI359" i="1" s="1"/>
  <c r="VU528" i="1"/>
  <c r="AI371" i="1" s="1"/>
  <c r="LB528" i="1"/>
  <c r="AI363" i="1" s="1"/>
  <c r="AFD510" i="1"/>
  <c r="V364" i="1" s="1"/>
  <c r="PO534" i="1"/>
  <c r="AN330" i="1" s="1"/>
  <c r="DL534" i="1"/>
  <c r="AN344" i="1" s="1"/>
  <c r="YO504" i="1"/>
  <c r="Q383" i="1" s="1"/>
  <c r="CB516" i="1"/>
  <c r="Z363" i="1" s="1"/>
  <c r="TA516" i="1"/>
  <c r="Z336" i="1" s="1"/>
  <c r="VU516" i="1"/>
  <c r="Z364" i="1" s="1"/>
  <c r="H516" i="1"/>
  <c r="Z322" i="1" s="1"/>
  <c r="ML516" i="1"/>
  <c r="Z381" i="1" s="1"/>
  <c r="NM510" i="1"/>
  <c r="V314" i="1" s="1"/>
  <c r="SR510" i="1"/>
  <c r="V325" i="1" s="1"/>
  <c r="TA498" i="1"/>
  <c r="M373" i="1" s="1"/>
  <c r="UK534" i="1"/>
  <c r="AN321" i="1" s="1"/>
  <c r="PF534" i="1"/>
  <c r="AN315" i="1" s="1"/>
  <c r="AGN522" i="1"/>
  <c r="AE358" i="1" s="1"/>
  <c r="BA522" i="1"/>
  <c r="AE316" i="1" s="1"/>
  <c r="TS528" i="1"/>
  <c r="AI317" i="1" s="1"/>
  <c r="KA516" i="1"/>
  <c r="Z377" i="1" s="1"/>
  <c r="CT516" i="1"/>
  <c r="Z378" i="1" s="1"/>
  <c r="NM516" i="1"/>
  <c r="Z315" i="1" s="1"/>
  <c r="EM528" i="1"/>
  <c r="AI341" i="1" s="1"/>
  <c r="BA498" i="1"/>
  <c r="M315" i="1" s="1"/>
  <c r="AFM498" i="1"/>
  <c r="M365" i="1" s="1"/>
  <c r="LK498" i="1"/>
  <c r="M367" i="1" s="1"/>
  <c r="JI546" i="1"/>
  <c r="AW386" i="1" s="1"/>
  <c r="AGE546" i="1"/>
  <c r="AW384" i="1" s="1"/>
  <c r="FN540" i="1"/>
  <c r="AR365" i="1" s="1"/>
  <c r="SI492" i="1"/>
  <c r="H348" i="1" s="1"/>
  <c r="VC492" i="1"/>
  <c r="H368" i="1" s="1"/>
  <c r="DL492" i="1"/>
  <c r="H360" i="1" s="1"/>
  <c r="KA528" i="1"/>
  <c r="AI318" i="1" s="1"/>
  <c r="GO492" i="1"/>
  <c r="H356" i="1" s="1"/>
  <c r="DC510" i="1"/>
  <c r="V338" i="1" s="1"/>
  <c r="Z516" i="1"/>
  <c r="Z333" i="1" s="1"/>
  <c r="JI498" i="1"/>
  <c r="M364" i="1" s="1"/>
  <c r="SR498" i="1"/>
  <c r="M356" i="1" s="1"/>
  <c r="BS498" i="1"/>
  <c r="M346" i="1" s="1"/>
  <c r="Z498" i="1"/>
  <c r="M344" i="1" s="1"/>
  <c r="AGW528" i="1"/>
  <c r="AI384" i="1" s="1"/>
  <c r="RZ504" i="1"/>
  <c r="Q336" i="1" s="1"/>
  <c r="AGW504" i="1"/>
  <c r="Q385" i="1" s="1"/>
  <c r="BS504" i="1"/>
  <c r="Q331" i="1" s="1"/>
  <c r="LT504" i="1"/>
  <c r="Q344" i="1" s="1"/>
  <c r="CT510" i="1"/>
  <c r="V342" i="1" s="1"/>
  <c r="CK510" i="1"/>
  <c r="V340" i="1" s="1"/>
  <c r="AFM510" i="1"/>
  <c r="V339" i="1" s="1"/>
  <c r="Z510" i="1"/>
  <c r="V336" i="1" s="1"/>
  <c r="NV504" i="1"/>
  <c r="Q339" i="1" s="1"/>
  <c r="WV540" i="1"/>
  <c r="AR345" i="1" s="1"/>
  <c r="QY504" i="1"/>
  <c r="Q361" i="1" s="1"/>
  <c r="MK554" i="1"/>
  <c r="P17" i="1" s="1"/>
  <c r="ML486" i="1"/>
  <c r="D372" i="1" s="1"/>
  <c r="CS554" i="1"/>
  <c r="P48" i="1" s="1"/>
  <c r="CT486" i="1"/>
  <c r="D336" i="1" s="1"/>
  <c r="VU486" i="1"/>
  <c r="D330" i="1" s="1"/>
  <c r="VT554" i="1"/>
  <c r="P45" i="1" s="1"/>
  <c r="Z522" i="1"/>
  <c r="AE322" i="1" s="1"/>
  <c r="KA486" i="1"/>
  <c r="D335" i="1" s="1"/>
  <c r="JZ554" i="1"/>
  <c r="P25" i="1" s="1"/>
  <c r="AGN486" i="1"/>
  <c r="D365" i="1" s="1"/>
  <c r="AGM554" i="1"/>
  <c r="P38" i="1" s="1"/>
  <c r="AH554" i="1"/>
  <c r="P63" i="1" s="1"/>
  <c r="AI486" i="1"/>
  <c r="D352" i="1" s="1"/>
  <c r="AQ554" i="1"/>
  <c r="P74" i="1" s="1"/>
  <c r="AR486" i="1"/>
  <c r="D371" i="1" s="1"/>
  <c r="OM554" i="1"/>
  <c r="P78" i="1" s="1"/>
  <c r="ON486" i="1"/>
  <c r="D312" i="1" s="1"/>
  <c r="IY554" i="1"/>
  <c r="P15" i="1" s="1"/>
  <c r="IZ486" i="1"/>
  <c r="D331" i="1" s="1"/>
  <c r="SH554" i="1"/>
  <c r="P33" i="1" s="1"/>
  <c r="SI486" i="1"/>
  <c r="D319" i="1" s="1"/>
  <c r="HX554" i="1"/>
  <c r="P6" i="1" s="1"/>
  <c r="HY486" i="1"/>
  <c r="D340" i="1" s="1"/>
  <c r="MT554" i="1"/>
  <c r="P22" i="1" s="1"/>
  <c r="MU486" i="1"/>
  <c r="D344" i="1" s="1"/>
  <c r="CB504" i="1"/>
  <c r="Q354" i="1" s="1"/>
  <c r="PX504" i="1"/>
  <c r="Q328" i="1" s="1"/>
  <c r="BA504" i="1"/>
  <c r="Q357" i="1" s="1"/>
  <c r="Z504" i="1"/>
  <c r="Q368" i="1" s="1"/>
  <c r="IQ504" i="1"/>
  <c r="Q379" i="1" s="1"/>
  <c r="ML504" i="1"/>
  <c r="Q360" i="1" s="1"/>
  <c r="JR492" i="1"/>
  <c r="H346" i="1" s="1"/>
  <c r="Q522" i="1"/>
  <c r="AE353" i="1" s="1"/>
  <c r="AFV510" i="1"/>
  <c r="V349" i="1" s="1"/>
  <c r="LB510" i="1"/>
  <c r="V345" i="1" s="1"/>
  <c r="ON510" i="1"/>
  <c r="V378" i="1" s="1"/>
  <c r="KJ522" i="1"/>
  <c r="AE371" i="1" s="1"/>
  <c r="ML492" i="1"/>
  <c r="H387" i="1" s="1"/>
  <c r="JR522" i="1"/>
  <c r="AE312" i="1" s="1"/>
  <c r="MU546" i="1"/>
  <c r="AW362" i="1" s="1"/>
  <c r="LK522" i="1"/>
  <c r="AE362" i="1" s="1"/>
  <c r="QY516" i="1"/>
  <c r="Z314" i="1" s="1"/>
  <c r="SI528" i="1"/>
  <c r="AI368" i="1" s="1"/>
  <c r="SI504" i="1"/>
  <c r="Q358" i="1" s="1"/>
  <c r="AGW552" i="1"/>
  <c r="BA363" i="1" s="1"/>
  <c r="BS492" i="1"/>
  <c r="H334" i="1" s="1"/>
  <c r="PO492" i="1"/>
  <c r="H330" i="1" s="1"/>
  <c r="AGN492" i="1"/>
  <c r="H378" i="1" s="1"/>
  <c r="AR492" i="1"/>
  <c r="H320" i="1" s="1"/>
  <c r="ON492" i="1"/>
  <c r="H373" i="1" s="1"/>
  <c r="AFM492" i="1"/>
  <c r="H379" i="1" s="1"/>
  <c r="PX492" i="1"/>
  <c r="H331" i="1" s="1"/>
  <c r="IZ492" i="1"/>
  <c r="H326" i="1" s="1"/>
  <c r="ML498" i="1"/>
  <c r="M326" i="1" s="1"/>
  <c r="ON534" i="1"/>
  <c r="AN367" i="1" s="1"/>
  <c r="KA534" i="1"/>
  <c r="AN384" i="1" s="1"/>
  <c r="CK540" i="1"/>
  <c r="AR351" i="1" s="1"/>
  <c r="QY540" i="1"/>
  <c r="AR328" i="1" s="1"/>
  <c r="ML540" i="1"/>
  <c r="AR349" i="1" s="1"/>
  <c r="EV540" i="1"/>
  <c r="AR338" i="1" s="1"/>
  <c r="JI540" i="1"/>
  <c r="AR350" i="1" s="1"/>
  <c r="SI540" i="1"/>
  <c r="AR333" i="1" s="1"/>
  <c r="YO498" i="1"/>
  <c r="M353" i="1" s="1"/>
  <c r="IQ528" i="1"/>
  <c r="AI356" i="1" s="1"/>
  <c r="XW504" i="1"/>
  <c r="Q348" i="1" s="1"/>
  <c r="LK528" i="1"/>
  <c r="AI362" i="1" s="1"/>
  <c r="CT498" i="1"/>
  <c r="M313" i="1" s="1"/>
  <c r="PX498" i="1"/>
  <c r="M339" i="1" s="1"/>
  <c r="MC498" i="1"/>
  <c r="M336" i="1" s="1"/>
  <c r="EV534" i="1"/>
  <c r="AN323" i="1" s="1"/>
  <c r="AGW516" i="1"/>
  <c r="Z350" i="1" s="1"/>
  <c r="BA540" i="1"/>
  <c r="AR358" i="1" s="1"/>
  <c r="NV540" i="1"/>
  <c r="AR390" i="1" s="1"/>
  <c r="TA534" i="1"/>
  <c r="AN357" i="1" s="1"/>
  <c r="ND522" i="1"/>
  <c r="AE329" i="1" s="1"/>
  <c r="KJ498" i="1"/>
  <c r="M388" i="1" s="1"/>
  <c r="ADT510" i="1"/>
  <c r="V384" i="1" s="1"/>
  <c r="MC486" i="1"/>
  <c r="D376" i="1" s="1"/>
  <c r="MB554" i="1"/>
  <c r="P37" i="1" s="1"/>
  <c r="DC522" i="1"/>
  <c r="AE347" i="1" s="1"/>
  <c r="KJ540" i="1"/>
  <c r="AR391" i="1" s="1"/>
  <c r="IZ540" i="1"/>
  <c r="AR388" i="1" s="1"/>
  <c r="DC534" i="1"/>
  <c r="AN333" i="1" s="1"/>
  <c r="PO528" i="1"/>
  <c r="AI367" i="1" s="1"/>
  <c r="ADT528" i="1"/>
  <c r="AI355" i="1" s="1"/>
  <c r="LT528" i="1"/>
  <c r="AI313" i="1" s="1"/>
  <c r="MU498" i="1"/>
  <c r="M382" i="1" s="1"/>
  <c r="QG534" i="1"/>
  <c r="AN377" i="1" s="1"/>
  <c r="PX534" i="1"/>
  <c r="AN351" i="1" s="1"/>
  <c r="PO516" i="1"/>
  <c r="Z326" i="1" s="1"/>
  <c r="DC516" i="1"/>
  <c r="Z324" i="1" s="1"/>
  <c r="WV516" i="1"/>
  <c r="Z327" i="1" s="1"/>
  <c r="IZ498" i="1"/>
  <c r="M334" i="1" s="1"/>
  <c r="AR510" i="1"/>
  <c r="V326" i="1" s="1"/>
  <c r="MC504" i="1"/>
  <c r="Q319" i="1" s="1"/>
  <c r="JR534" i="1"/>
  <c r="AN354" i="1" s="1"/>
  <c r="QY534" i="1"/>
  <c r="AN360" i="1" s="1"/>
  <c r="GO534" i="1"/>
  <c r="AN317" i="1" s="1"/>
  <c r="TA528" i="1"/>
  <c r="AI347" i="1" s="1"/>
  <c r="VC522" i="1"/>
  <c r="AE351" i="1" s="1"/>
  <c r="BS522" i="1"/>
  <c r="AE323" i="1" s="1"/>
  <c r="Q516" i="1"/>
  <c r="Z372" i="1" s="1"/>
  <c r="QG516" i="1"/>
  <c r="Z342" i="1" s="1"/>
  <c r="ADT516" i="1"/>
  <c r="Z338" i="1" s="1"/>
  <c r="SI516" i="1"/>
  <c r="Z374" i="1" s="1"/>
  <c r="AGE528" i="1"/>
  <c r="AI386" i="1" s="1"/>
  <c r="JR528" i="1"/>
  <c r="AI321" i="1" s="1"/>
  <c r="AFM528" i="1"/>
  <c r="AI385" i="1" s="1"/>
  <c r="SI498" i="1"/>
  <c r="M355" i="1" s="1"/>
  <c r="AGN498" i="1"/>
  <c r="M320" i="1" s="1"/>
  <c r="AGE498" i="1"/>
  <c r="M380" i="1" s="1"/>
  <c r="AHF492" i="1"/>
  <c r="H389" i="1" s="1"/>
  <c r="MC492" i="1"/>
  <c r="H371" i="1" s="1"/>
  <c r="AGW546" i="1"/>
  <c r="AW358" i="1" s="1"/>
  <c r="UK492" i="1"/>
  <c r="H323" i="1" s="1"/>
  <c r="HY540" i="1"/>
  <c r="AR368" i="1" s="1"/>
  <c r="SI546" i="1"/>
  <c r="AW341" i="1" s="1"/>
  <c r="CB498" i="1"/>
  <c r="M359" i="1" s="1"/>
  <c r="IQ498" i="1"/>
  <c r="M312" i="1" s="1"/>
  <c r="UK498" i="1"/>
  <c r="M327" i="1" s="1"/>
  <c r="KJ504" i="1"/>
  <c r="Q341" i="1" s="1"/>
  <c r="ON504" i="1"/>
  <c r="Q335" i="1" s="1"/>
  <c r="EM510" i="1"/>
  <c r="V313" i="1" s="1"/>
  <c r="Q510" i="1"/>
  <c r="V322" i="1" s="1"/>
  <c r="DL510" i="1"/>
  <c r="V353" i="1" s="1"/>
  <c r="IQ510" i="1"/>
  <c r="V332" i="1" s="1"/>
  <c r="AGE510" i="1"/>
  <c r="V316" i="1" s="1"/>
  <c r="KA510" i="1"/>
  <c r="V323" i="1" s="1"/>
  <c r="AHF504" i="1"/>
  <c r="Q369" i="1" s="1"/>
  <c r="EM486" i="1"/>
  <c r="D373" i="1" s="1"/>
  <c r="EL554" i="1"/>
  <c r="P52" i="1" s="1"/>
  <c r="YO486" i="1"/>
  <c r="D329" i="1" s="1"/>
  <c r="YN554" i="1"/>
  <c r="P5" i="1" s="1"/>
  <c r="IQ522" i="1"/>
  <c r="AE314" i="1" s="1"/>
  <c r="FN522" i="1"/>
  <c r="AE369" i="1" s="1"/>
  <c r="AR522" i="1"/>
  <c r="AE341" i="1" s="1"/>
  <c r="KJ534" i="1"/>
  <c r="AN391" i="1" s="1"/>
  <c r="XW522" i="1"/>
  <c r="AE378" i="1" s="1"/>
  <c r="BS486" i="1"/>
  <c r="D366" i="1" s="1"/>
  <c r="BR554" i="1"/>
  <c r="P67" i="1" s="1"/>
  <c r="PN554" i="1"/>
  <c r="P75" i="1" s="1"/>
  <c r="PO486" i="1"/>
  <c r="D357" i="1" s="1"/>
  <c r="FV554" i="1"/>
  <c r="P66" i="1" s="1"/>
  <c r="FW486" i="1"/>
  <c r="D334" i="1" s="1"/>
  <c r="BJ486" i="1"/>
  <c r="D383" i="1" s="1"/>
  <c r="BI554" i="1"/>
  <c r="P60" i="1" s="1"/>
  <c r="QF554" i="1"/>
  <c r="P28" i="1" s="1"/>
  <c r="QG486" i="1"/>
  <c r="D361" i="1" s="1"/>
  <c r="DK554" i="1"/>
  <c r="P59" i="1" s="1"/>
  <c r="DL486" i="1"/>
  <c r="D349" i="1" s="1"/>
  <c r="JR486" i="1"/>
  <c r="D342" i="1" s="1"/>
  <c r="JQ554" i="1"/>
  <c r="P18" i="1" s="1"/>
  <c r="SZ554" i="1"/>
  <c r="P31" i="1" s="1"/>
  <c r="TA486" i="1"/>
  <c r="D326" i="1" s="1"/>
  <c r="IQ486" i="1"/>
  <c r="D328" i="1" s="1"/>
  <c r="IP554" i="1"/>
  <c r="P40" i="1" s="1"/>
  <c r="RZ486" i="1"/>
  <c r="D347" i="1" s="1"/>
  <c r="RY554" i="1"/>
  <c r="P44" i="1" s="1"/>
  <c r="FW504" i="1"/>
  <c r="Q330" i="1" s="1"/>
  <c r="VC504" i="1"/>
  <c r="Q342" i="1" s="1"/>
  <c r="DL504" i="1"/>
  <c r="Q375" i="1" s="1"/>
  <c r="CK504" i="1"/>
  <c r="Q376" i="1" s="1"/>
  <c r="LB504" i="1"/>
  <c r="Q329" i="1" s="1"/>
  <c r="AR504" i="1"/>
  <c r="Q321" i="1" s="1"/>
  <c r="UK504" i="1"/>
  <c r="Q382" i="1" s="1"/>
  <c r="SR492" i="1"/>
  <c r="H332" i="1" s="1"/>
  <c r="AGW522" i="1"/>
  <c r="AE348" i="1" s="1"/>
  <c r="WV522" i="1"/>
  <c r="AE336" i="1" s="1"/>
  <c r="QY510" i="1"/>
  <c r="V359" i="1" s="1"/>
  <c r="TS522" i="1"/>
  <c r="AE390" i="1" s="1"/>
  <c r="FN492" i="1"/>
  <c r="H347" i="1" s="1"/>
  <c r="AFV546" i="1"/>
  <c r="AW371" i="1" s="1"/>
  <c r="NM504" i="1"/>
  <c r="Q381" i="1" s="1"/>
  <c r="MC522" i="1"/>
  <c r="AE370" i="1" s="1"/>
  <c r="WV498" i="1"/>
  <c r="M376" i="1" s="1"/>
  <c r="DC552" i="1"/>
  <c r="BA390" i="1" s="1"/>
  <c r="LB552" i="1"/>
  <c r="BA342" i="1" s="1"/>
  <c r="EV492" i="1"/>
  <c r="H350" i="1" s="1"/>
  <c r="QG492" i="1"/>
  <c r="H333" i="1" s="1"/>
  <c r="DC492" i="1"/>
  <c r="H364" i="1" s="1"/>
  <c r="PF492" i="1"/>
  <c r="H351" i="1" s="1"/>
  <c r="RZ492" i="1"/>
  <c r="H355" i="1" s="1"/>
  <c r="Q492" i="1"/>
  <c r="H340" i="1" s="1"/>
  <c r="VU492" i="1"/>
  <c r="H367" i="1" s="1"/>
  <c r="ON498" i="1"/>
  <c r="M383" i="1" s="1"/>
  <c r="HY534" i="1"/>
  <c r="AN359" i="1" s="1"/>
  <c r="NV534" i="1"/>
  <c r="AN376" i="1" s="1"/>
  <c r="FW534" i="1"/>
  <c r="AN340" i="1" s="1"/>
  <c r="LK552" i="1"/>
  <c r="BA379" i="1" s="1"/>
  <c r="HY552" i="1"/>
  <c r="BA382" i="1" s="1"/>
  <c r="AGN540" i="1"/>
  <c r="AR319" i="1" s="1"/>
  <c r="H540" i="1"/>
  <c r="AR320" i="1" s="1"/>
  <c r="PF540" i="1"/>
  <c r="AR316" i="1" s="1"/>
  <c r="GO540" i="1"/>
  <c r="AR341" i="1" s="1"/>
  <c r="AR540" i="1"/>
  <c r="AR340" i="1" s="1"/>
  <c r="LB540" i="1"/>
  <c r="AR334" i="1" s="1"/>
  <c r="VC540" i="1"/>
  <c r="AR325" i="1" s="1"/>
  <c r="SR522" i="1"/>
  <c r="AE334" i="1" s="1"/>
  <c r="ML522" i="1"/>
  <c r="AE354" i="1" s="1"/>
  <c r="AFD498" i="1"/>
  <c r="M343" i="1" s="1"/>
  <c r="AFV498" i="1"/>
  <c r="M362" i="1" s="1"/>
  <c r="TS510" i="1"/>
  <c r="V327" i="1" s="1"/>
  <c r="EM516" i="1"/>
  <c r="Z388" i="1" s="1"/>
  <c r="QG540" i="1"/>
  <c r="AR359" i="1" s="1"/>
  <c r="AGW534" i="1"/>
  <c r="AN366" i="1" s="1"/>
  <c r="MU510" i="1"/>
  <c r="XW510" i="1"/>
  <c r="V352" i="1" s="1"/>
  <c r="AGW498" i="1"/>
  <c r="M341" i="1" s="1"/>
  <c r="JI516" i="1"/>
  <c r="Z331" i="1" s="1"/>
  <c r="TR554" i="1"/>
  <c r="P79" i="1" s="1"/>
  <c r="TS486" i="1"/>
  <c r="D380" i="1" s="1"/>
  <c r="IZ522" i="1"/>
  <c r="AE333" i="1" s="1"/>
  <c r="WV510" i="1"/>
  <c r="V365" i="1" s="1"/>
  <c r="CB528" i="1"/>
  <c r="AI332" i="1" s="1"/>
  <c r="H498" i="1"/>
  <c r="M340" i="1" s="1"/>
  <c r="DC498" i="1"/>
  <c r="M378" i="1" s="1"/>
  <c r="AI534" i="1"/>
  <c r="AN378" i="1" s="1"/>
  <c r="IZ516" i="1"/>
  <c r="Z344" i="1" s="1"/>
  <c r="Q528" i="1"/>
  <c r="AI358" i="1" s="1"/>
  <c r="BS528" i="1"/>
  <c r="AI338" i="1" s="1"/>
  <c r="AR528" i="1"/>
  <c r="AI370" i="1" s="1"/>
  <c r="SR528" i="1"/>
  <c r="AI324" i="1" s="1"/>
  <c r="BA528" i="1"/>
  <c r="AI376" i="1" s="1"/>
  <c r="QG528" i="1"/>
  <c r="AI340" i="1" s="1"/>
  <c r="LB498" i="1"/>
  <c r="M384" i="1" s="1"/>
  <c r="MU492" i="1"/>
  <c r="H369" i="1" s="1"/>
  <c r="SI534" i="1"/>
  <c r="AN353" i="1" s="1"/>
  <c r="RZ534" i="1"/>
  <c r="AN347" i="1" s="1"/>
  <c r="BA516" i="1"/>
  <c r="Z375" i="1" s="1"/>
  <c r="LB516" i="1"/>
  <c r="Z317" i="1" s="1"/>
  <c r="CK516" i="1"/>
  <c r="Z362" i="1" s="1"/>
  <c r="ND516" i="1"/>
  <c r="Z367" i="1" s="1"/>
  <c r="TS498" i="1"/>
  <c r="M349" i="1" s="1"/>
  <c r="AFV528" i="1"/>
  <c r="AI344" i="1" s="1"/>
  <c r="AGN528" i="1"/>
  <c r="AI346" i="1" s="1"/>
  <c r="BJ510" i="1"/>
  <c r="V355" i="1" s="1"/>
  <c r="AI510" i="1"/>
  <c r="V320" i="1" s="1"/>
  <c r="H510" i="1"/>
  <c r="V328" i="1" s="1"/>
  <c r="AHF528" i="1"/>
  <c r="AI343" i="1" s="1"/>
  <c r="AHF516" i="1"/>
  <c r="Z386" i="1" s="1"/>
  <c r="AGE534" i="1"/>
  <c r="AN379" i="1" s="1"/>
  <c r="LK504" i="1"/>
  <c r="Q322" i="1" s="1"/>
  <c r="EV546" i="1"/>
  <c r="AW360" i="1" s="1"/>
  <c r="VU522" i="1"/>
  <c r="AE357" i="1" s="1"/>
  <c r="JI522" i="1"/>
  <c r="AE331" i="1" s="1"/>
  <c r="AGE516" i="1"/>
  <c r="Z373" i="1" s="1"/>
  <c r="EM492" i="1"/>
  <c r="H366" i="1" s="1"/>
  <c r="FW516" i="1"/>
  <c r="Z383" i="1" s="1"/>
  <c r="FN528" i="1"/>
  <c r="AI314" i="1" s="1"/>
  <c r="KJ492" i="1"/>
  <c r="H388" i="1" s="1"/>
  <c r="CK492" i="1"/>
  <c r="H372" i="1" s="1"/>
  <c r="LK492" i="1"/>
  <c r="H383" i="1" s="1"/>
  <c r="AFV492" i="1"/>
  <c r="H325" i="1" s="1"/>
  <c r="WV546" i="1"/>
  <c r="AW381" i="1" s="1"/>
  <c r="LK540" i="1"/>
  <c r="AR384" i="1" s="1"/>
  <c r="AGE492" i="1"/>
  <c r="H349" i="1" s="1"/>
  <c r="QY498" i="1"/>
  <c r="M329" i="1" s="1"/>
  <c r="FN498" i="1"/>
  <c r="M369" i="1" s="1"/>
  <c r="JR498" i="1"/>
  <c r="M357" i="1" s="1"/>
  <c r="EM498" i="1"/>
  <c r="M323" i="1" s="1"/>
  <c r="FW498" i="1"/>
  <c r="M348" i="1" s="1"/>
  <c r="PF498" i="1"/>
  <c r="M321" i="1" s="1"/>
  <c r="AFV504" i="1"/>
  <c r="Q325" i="1" s="1"/>
  <c r="ML552" i="1"/>
  <c r="BA372" i="1" s="1"/>
  <c r="CT504" i="1"/>
  <c r="Q367" i="1" s="1"/>
  <c r="MU504" i="1"/>
  <c r="Q340" i="1" s="1"/>
  <c r="TS504" i="1"/>
  <c r="Q338" i="1" s="1"/>
  <c r="CB510" i="1"/>
  <c r="V324" i="1" s="1"/>
  <c r="KJ510" i="1"/>
  <c r="V350" i="1" s="1"/>
  <c r="ML510" i="1"/>
  <c r="V367" i="1" s="1"/>
  <c r="TS492" i="1"/>
  <c r="H343" i="1" s="1"/>
  <c r="HY504" i="1"/>
  <c r="Q370" i="1" s="1"/>
  <c r="NC554" i="1"/>
  <c r="P23" i="1" s="1"/>
  <c r="ND486" i="1"/>
  <c r="D324" i="1" s="1"/>
  <c r="LJ554" i="1"/>
  <c r="P42" i="1" s="1"/>
  <c r="LK486" i="1"/>
  <c r="D350" i="1" s="1"/>
  <c r="MU540" i="1"/>
  <c r="AR366" i="1" s="1"/>
  <c r="NV522" i="1"/>
  <c r="AE384" i="1" s="1"/>
  <c r="H522" i="1"/>
  <c r="AE325" i="1" s="1"/>
  <c r="NM528" i="1"/>
  <c r="AI339" i="1" s="1"/>
  <c r="TS540" i="1"/>
  <c r="AR385" i="1" s="1"/>
  <c r="AZ554" i="1"/>
  <c r="P69" i="1" s="1"/>
  <c r="BA486" i="1"/>
  <c r="D385" i="1" s="1"/>
  <c r="EU554" i="1"/>
  <c r="P35" i="1" s="1"/>
  <c r="EV486" i="1"/>
  <c r="D353" i="1" s="1"/>
  <c r="SQ554" i="1"/>
  <c r="P21" i="1" s="1"/>
  <c r="SR486" i="1"/>
  <c r="D315" i="1" s="1"/>
  <c r="Z486" i="1"/>
  <c r="D343" i="1" s="1"/>
  <c r="Y554" i="1"/>
  <c r="P58" i="1" s="1"/>
  <c r="DC486" i="1"/>
  <c r="D355" i="1" s="1"/>
  <c r="DB554" i="1"/>
  <c r="P55" i="1" s="1"/>
  <c r="P554" i="1"/>
  <c r="P57" i="1" s="1"/>
  <c r="Q486" i="1"/>
  <c r="D320" i="1" s="1"/>
  <c r="PF486" i="1"/>
  <c r="D333" i="1" s="1"/>
  <c r="PE554" i="1"/>
  <c r="P43" i="1" s="1"/>
  <c r="AFL554" i="1"/>
  <c r="P49" i="1" s="1"/>
  <c r="AFM486" i="1"/>
  <c r="D348" i="1" s="1"/>
  <c r="KI554" i="1"/>
  <c r="P76" i="1" s="1"/>
  <c r="KJ486" i="1"/>
  <c r="D323" i="1" s="1"/>
  <c r="VB554" i="1"/>
  <c r="P62" i="1" s="1"/>
  <c r="VC486" i="1"/>
  <c r="D321" i="1" s="1"/>
  <c r="ND504" i="1"/>
  <c r="Q356" i="1" s="1"/>
  <c r="VU504" i="1"/>
  <c r="Q349" i="1" s="1"/>
  <c r="GO504" i="1"/>
  <c r="Q316" i="1" s="1"/>
  <c r="DC504" i="1"/>
  <c r="Q347" i="1" s="1"/>
  <c r="PO504" i="1"/>
  <c r="Q374" i="1" s="1"/>
  <c r="BJ504" i="1"/>
  <c r="Q372" i="1" s="1"/>
  <c r="YO492" i="1"/>
  <c r="H380" i="1" s="1"/>
  <c r="DL522" i="1"/>
  <c r="AE355" i="1" s="1"/>
  <c r="LK510" i="1"/>
  <c r="V383" i="1" s="1"/>
  <c r="IZ504" i="1"/>
  <c r="Q384" i="1" s="1"/>
  <c r="ON522" i="1"/>
  <c r="AE385" i="1" s="1"/>
  <c r="LT498" i="1"/>
  <c r="M361" i="1" s="1"/>
  <c r="CK498" i="1"/>
  <c r="M360" i="1" s="1"/>
  <c r="FW522" i="1"/>
  <c r="AE337" i="1" s="1"/>
  <c r="Q504" i="1"/>
  <c r="Q365" i="1" s="1"/>
  <c r="RZ552" i="1"/>
  <c r="BA365" i="1" s="1"/>
  <c r="H492" i="1"/>
  <c r="H370" i="1" s="1"/>
  <c r="LB492" i="1"/>
  <c r="H358" i="1" s="1"/>
  <c r="WV492" i="1"/>
  <c r="H322" i="1" s="1"/>
  <c r="IQ492" i="1"/>
  <c r="H357" i="1" s="1"/>
  <c r="QY492" i="1"/>
  <c r="H314" i="1" s="1"/>
  <c r="BJ492" i="1"/>
  <c r="H316" i="1" s="1"/>
  <c r="AI492" i="1"/>
  <c r="H329" i="1" s="1"/>
  <c r="SR534" i="1"/>
  <c r="AN350" i="1" s="1"/>
  <c r="BS552" i="1"/>
  <c r="BA333" i="1" s="1"/>
  <c r="AI540" i="1"/>
  <c r="AR317" i="1" s="1"/>
  <c r="PX540" i="1"/>
  <c r="AR355" i="1" s="1"/>
  <c r="DL540" i="1"/>
  <c r="AR348" i="1" s="1"/>
  <c r="ADT540" i="1"/>
  <c r="AR344" i="1" s="1"/>
  <c r="AGW492" i="1"/>
  <c r="H317" i="1" s="1"/>
  <c r="AFM546" i="1"/>
  <c r="AW372" i="1" s="1"/>
  <c r="NM486" i="1"/>
  <c r="D377" i="1" s="1"/>
  <c r="NL554" i="1"/>
  <c r="P72" i="1" s="1"/>
  <c r="GO510" i="1"/>
  <c r="V343" i="1" s="1"/>
  <c r="XW528" i="1"/>
  <c r="AI315" i="1" s="1"/>
  <c r="TA540" i="1"/>
  <c r="AR377" i="1" s="1"/>
  <c r="AFD540" i="1"/>
  <c r="AR364" i="1" s="1"/>
  <c r="JI534" i="1"/>
  <c r="AN362" i="1" s="1"/>
  <c r="MC510" i="1"/>
  <c r="V334" i="1" s="1"/>
  <c r="NM498" i="1"/>
  <c r="M368" i="1" s="1"/>
  <c r="ML546" i="1"/>
  <c r="AW365" i="1" s="1"/>
  <c r="LT486" i="1"/>
  <c r="D374" i="1" s="1"/>
  <c r="LS554" i="1"/>
  <c r="P47" i="1" s="1"/>
  <c r="QY486" i="1"/>
  <c r="D378" i="1" s="1"/>
  <c r="QX554" i="1"/>
  <c r="P29" i="1" s="1"/>
  <c r="AGD554" i="1"/>
  <c r="P51" i="1" s="1"/>
  <c r="AGE486" i="1"/>
  <c r="D379" i="1" s="1"/>
  <c r="NM522" i="1"/>
  <c r="AE377" i="1" s="1"/>
  <c r="FN504" i="1"/>
  <c r="Q363" i="1" s="1"/>
  <c r="NV510" i="1"/>
  <c r="V387" i="1" s="1"/>
  <c r="BS540" i="1"/>
  <c r="AR361" i="1" s="1"/>
  <c r="N202" i="1" l="1"/>
  <c r="N189" i="1"/>
  <c r="N184" i="1"/>
  <c r="N204" i="1"/>
  <c r="N199" i="1"/>
  <c r="N188" i="1"/>
  <c r="N185" i="1"/>
  <c r="G42" i="1"/>
  <c r="G75" i="1"/>
  <c r="N191" i="1"/>
  <c r="N208" i="1"/>
  <c r="N205" i="1"/>
  <c r="N201" i="1"/>
  <c r="N194" i="1"/>
  <c r="N183" i="1"/>
  <c r="N187" i="1"/>
  <c r="N192" i="1"/>
  <c r="N190" i="1"/>
  <c r="N206" i="1"/>
  <c r="N186" i="1"/>
  <c r="N207" i="1"/>
  <c r="N200" i="1"/>
  <c r="N182" i="1"/>
  <c r="H295" i="1"/>
  <c r="Q298" i="1"/>
  <c r="V293" i="1"/>
  <c r="Q287" i="1"/>
  <c r="M292" i="1"/>
  <c r="M298" i="1"/>
  <c r="Q285" i="1"/>
  <c r="Q299" i="1"/>
  <c r="Q288" i="1"/>
  <c r="H296" i="1"/>
  <c r="M290" i="1"/>
  <c r="V292" i="1"/>
  <c r="M300" i="1"/>
  <c r="V287" i="1"/>
  <c r="Q297" i="1"/>
  <c r="H290" i="1"/>
  <c r="Q296" i="1"/>
  <c r="Q293" i="1"/>
  <c r="M285" i="1"/>
  <c r="Q289" i="1"/>
  <c r="M287" i="1"/>
  <c r="Q300" i="1"/>
  <c r="H287" i="1"/>
  <c r="M296" i="1"/>
  <c r="Q292" i="1"/>
  <c r="V291" i="1"/>
  <c r="H286" i="1"/>
  <c r="V288" i="1"/>
  <c r="D293" i="1"/>
  <c r="D296" i="1"/>
  <c r="M286" i="1"/>
  <c r="M291" i="1"/>
  <c r="M289" i="1"/>
  <c r="V294" i="1"/>
  <c r="D291" i="1"/>
  <c r="H285" i="1"/>
  <c r="H291" i="1"/>
  <c r="Q290" i="1"/>
  <c r="M295" i="1"/>
  <c r="V297" i="1"/>
  <c r="H289" i="1"/>
  <c r="H298" i="1"/>
  <c r="M293" i="1"/>
  <c r="H293" i="1"/>
  <c r="V286" i="1"/>
  <c r="V290" i="1"/>
  <c r="V295" i="1"/>
  <c r="H288" i="1"/>
  <c r="M297" i="1"/>
  <c r="H294" i="1"/>
  <c r="D287" i="1"/>
  <c r="D299" i="1"/>
  <c r="M294" i="1"/>
  <c r="V289" i="1"/>
  <c r="Q295" i="1"/>
  <c r="Q294" i="1"/>
  <c r="M288" i="1"/>
  <c r="Q286" i="1"/>
  <c r="V285" i="1"/>
  <c r="D288" i="1"/>
  <c r="D294" i="1"/>
  <c r="D295" i="1"/>
  <c r="D292" i="1"/>
  <c r="D300" i="1"/>
  <c r="D289" i="1"/>
  <c r="D301" i="1"/>
  <c r="D298" i="1"/>
  <c r="D286" i="1"/>
  <c r="H297" i="1"/>
  <c r="G12" i="1"/>
  <c r="G49" i="1"/>
  <c r="G76" i="1"/>
  <c r="G3" i="1"/>
  <c r="G69" i="1"/>
  <c r="G23" i="1"/>
  <c r="G50" i="1"/>
  <c r="G38" i="1"/>
  <c r="G52" i="1"/>
  <c r="G82" i="1"/>
  <c r="G41" i="1"/>
  <c r="G64" i="1"/>
  <c r="G21" i="1"/>
  <c r="G62" i="1"/>
  <c r="G57" i="1"/>
  <c r="G19" i="1"/>
  <c r="G35" i="1"/>
  <c r="G25" i="1"/>
  <c r="G73" i="1"/>
  <c r="G13" i="1"/>
  <c r="G70" i="1"/>
  <c r="G56" i="1"/>
  <c r="G51" i="1"/>
  <c r="G8" i="1"/>
  <c r="G22" i="1"/>
  <c r="G31" i="1"/>
  <c r="G24" i="1"/>
  <c r="G40" i="1"/>
  <c r="G33" i="1"/>
  <c r="G15" i="1"/>
  <c r="G7" i="1"/>
  <c r="G27" i="1"/>
  <c r="G65" i="1"/>
  <c r="G45" i="1"/>
  <c r="G68" i="1"/>
  <c r="G81" i="1"/>
  <c r="G17" i="1"/>
  <c r="G66" i="1"/>
  <c r="G54" i="1"/>
  <c r="G28" i="1"/>
  <c r="G39" i="1"/>
  <c r="G34" i="1"/>
  <c r="G44" i="1"/>
  <c r="G79" i="1"/>
  <c r="G72" i="1"/>
  <c r="G16" i="1"/>
  <c r="G71" i="1"/>
  <c r="G46" i="1"/>
  <c r="G9" i="1"/>
  <c r="G37" i="1"/>
  <c r="G58" i="1"/>
  <c r="G43" i="1"/>
  <c r="G61" i="1"/>
  <c r="G59" i="1"/>
  <c r="G29" i="1"/>
  <c r="G4" i="1"/>
  <c r="G18" i="1"/>
  <c r="G554" i="1"/>
  <c r="P32" i="1" s="1"/>
  <c r="E1145" i="1"/>
  <c r="H486" i="1"/>
  <c r="E656" i="1" l="1"/>
  <c r="D338" i="1"/>
  <c r="N203" i="1"/>
  <c r="D285" i="1"/>
  <c r="E1303" i="1"/>
  <c r="E1178" i="1"/>
  <c r="E1293" i="1"/>
  <c r="E1065" i="1"/>
  <c r="E1127" i="1"/>
  <c r="E1194" i="1"/>
  <c r="E1226" i="1"/>
  <c r="E1258" i="1"/>
  <c r="E1290" i="1"/>
  <c r="E1322" i="1"/>
  <c r="E1354" i="1"/>
  <c r="E1386" i="1"/>
  <c r="E1347" i="1"/>
  <c r="E1385" i="1"/>
  <c r="E1435" i="1"/>
  <c r="E1467" i="1"/>
  <c r="E1499" i="1"/>
  <c r="E1325" i="1"/>
  <c r="E1420" i="1"/>
  <c r="E1452" i="1"/>
  <c r="E1484" i="1"/>
  <c r="E1295" i="1"/>
  <c r="E1161" i="1"/>
  <c r="E1180" i="1"/>
  <c r="E1212" i="1"/>
  <c r="E1244" i="1"/>
  <c r="E1276" i="1"/>
  <c r="E1308" i="1"/>
  <c r="E1340" i="1"/>
  <c r="E1372" i="1"/>
  <c r="E1404" i="1"/>
  <c r="E1329" i="1"/>
  <c r="E1421" i="1"/>
  <c r="E1453" i="1"/>
  <c r="E1485" i="1"/>
  <c r="E1367" i="1"/>
  <c r="E1397" i="1"/>
  <c r="E1438" i="1"/>
  <c r="E1470" i="1"/>
  <c r="E1502" i="1"/>
  <c r="E1245" i="1"/>
  <c r="E1213" i="1"/>
  <c r="E1181" i="1"/>
  <c r="E1083" i="1"/>
  <c r="E898" i="1"/>
  <c r="E1146" i="1"/>
  <c r="E1114" i="1"/>
  <c r="E1082" i="1"/>
  <c r="E1050" i="1"/>
  <c r="E1018" i="1"/>
  <c r="E986" i="1"/>
  <c r="E954" i="1"/>
  <c r="E922" i="1"/>
  <c r="E886" i="1"/>
  <c r="E1035" i="1"/>
  <c r="E1003" i="1"/>
  <c r="E971" i="1"/>
  <c r="E939" i="1"/>
  <c r="E907" i="1"/>
  <c r="E881" i="1"/>
  <c r="E849" i="1"/>
  <c r="E817" i="1"/>
  <c r="E785" i="1"/>
  <c r="E753" i="1"/>
  <c r="E866" i="1"/>
  <c r="E834" i="1"/>
  <c r="E802" i="1"/>
  <c r="E770" i="1"/>
  <c r="E720" i="1"/>
  <c r="E1285" i="1"/>
  <c r="E1474" i="1"/>
  <c r="E1442" i="1"/>
  <c r="E1410" i="1"/>
  <c r="E1383" i="1"/>
  <c r="E1489" i="1"/>
  <c r="E1457" i="1"/>
  <c r="E1425" i="1"/>
  <c r="E1345" i="1"/>
  <c r="E1408" i="1"/>
  <c r="E1376" i="1"/>
  <c r="E1344" i="1"/>
  <c r="E1312" i="1"/>
  <c r="E1280" i="1"/>
  <c r="E1248" i="1"/>
  <c r="E1216" i="1"/>
  <c r="E1184" i="1"/>
  <c r="E1071" i="1"/>
  <c r="E1301" i="1"/>
  <c r="E1488" i="1"/>
  <c r="E1456" i="1"/>
  <c r="E1424" i="1"/>
  <c r="E1341" i="1"/>
  <c r="E1503" i="1"/>
  <c r="E1471" i="1"/>
  <c r="E1439" i="1"/>
  <c r="E1401" i="1"/>
  <c r="E1363" i="1"/>
  <c r="E1390" i="1"/>
  <c r="E1358" i="1"/>
  <c r="E1326" i="1"/>
  <c r="E1294" i="1"/>
  <c r="E1262" i="1"/>
  <c r="E1230" i="1"/>
  <c r="E1198" i="1"/>
  <c r="E1151" i="1"/>
  <c r="E1081" i="1"/>
  <c r="E569" i="1"/>
  <c r="E601" i="1"/>
  <c r="E633" i="1"/>
  <c r="E665" i="1"/>
  <c r="E697" i="1"/>
  <c r="E570" i="1"/>
  <c r="E602" i="1"/>
  <c r="E634" i="1"/>
  <c r="E666" i="1"/>
  <c r="E698" i="1"/>
  <c r="E730" i="1"/>
  <c r="E756" i="1"/>
  <c r="E788" i="1"/>
  <c r="E820" i="1"/>
  <c r="E852" i="1"/>
  <c r="E739" i="1"/>
  <c r="E771" i="1"/>
  <c r="E803" i="1"/>
  <c r="E835" i="1"/>
  <c r="E867" i="1"/>
  <c r="E899" i="1"/>
  <c r="E925" i="1"/>
  <c r="E957" i="1"/>
  <c r="E989" i="1"/>
  <c r="E1021" i="1"/>
  <c r="E1053" i="1"/>
  <c r="E908" i="1"/>
  <c r="E940" i="1"/>
  <c r="E972" i="1"/>
  <c r="E1004" i="1"/>
  <c r="E1036" i="1"/>
  <c r="E1068" i="1"/>
  <c r="E1100" i="1"/>
  <c r="E1132" i="1"/>
  <c r="E1164" i="1"/>
  <c r="E1133" i="1"/>
  <c r="E1155" i="1"/>
  <c r="E1199" i="1"/>
  <c r="E1231" i="1"/>
  <c r="E1263" i="1"/>
  <c r="E571" i="1"/>
  <c r="E603" i="1"/>
  <c r="E635" i="1"/>
  <c r="E667" i="1"/>
  <c r="E699" i="1"/>
  <c r="E572" i="1"/>
  <c r="E604" i="1"/>
  <c r="E636" i="1"/>
  <c r="E668" i="1"/>
  <c r="E700" i="1"/>
  <c r="E732" i="1"/>
  <c r="E758" i="1"/>
  <c r="E790" i="1"/>
  <c r="E822" i="1"/>
  <c r="E854" i="1"/>
  <c r="E741" i="1"/>
  <c r="E773" i="1"/>
  <c r="E805" i="1"/>
  <c r="E837" i="1"/>
  <c r="E869" i="1"/>
  <c r="E880" i="1"/>
  <c r="E927" i="1"/>
  <c r="E959" i="1"/>
  <c r="E991" i="1"/>
  <c r="E1023" i="1"/>
  <c r="E1055" i="1"/>
  <c r="E910" i="1"/>
  <c r="E942" i="1"/>
  <c r="E974" i="1"/>
  <c r="E1006" i="1"/>
  <c r="E1038" i="1"/>
  <c r="E1070" i="1"/>
  <c r="E1102" i="1"/>
  <c r="E1134" i="1"/>
  <c r="E1166" i="1"/>
  <c r="E1141" i="1"/>
  <c r="E1163" i="1"/>
  <c r="E1201" i="1"/>
  <c r="E1233" i="1"/>
  <c r="E1265" i="1"/>
  <c r="E1297" i="1"/>
  <c r="E1121" i="1"/>
  <c r="E1143" i="1"/>
  <c r="E589" i="1"/>
  <c r="E621" i="1"/>
  <c r="E653" i="1"/>
  <c r="E685" i="1"/>
  <c r="E717" i="1"/>
  <c r="E590" i="1"/>
  <c r="E622" i="1"/>
  <c r="E654" i="1"/>
  <c r="E686" i="1"/>
  <c r="E718" i="1"/>
  <c r="E744" i="1"/>
  <c r="E776" i="1"/>
  <c r="E808" i="1"/>
  <c r="E840" i="1"/>
  <c r="E872" i="1"/>
  <c r="E759" i="1"/>
  <c r="E791" i="1"/>
  <c r="E823" i="1"/>
  <c r="E855" i="1"/>
  <c r="E887" i="1"/>
  <c r="E913" i="1"/>
  <c r="E945" i="1"/>
  <c r="E977" i="1"/>
  <c r="E1009" i="1"/>
  <c r="E1041" i="1"/>
  <c r="E884" i="1"/>
  <c r="E928" i="1"/>
  <c r="E960" i="1"/>
  <c r="E992" i="1"/>
  <c r="E1024" i="1"/>
  <c r="E1056" i="1"/>
  <c r="E1088" i="1"/>
  <c r="E1120" i="1"/>
  <c r="E1152" i="1"/>
  <c r="E1085" i="1"/>
  <c r="E1107" i="1"/>
  <c r="E1187" i="1"/>
  <c r="E1219" i="1"/>
  <c r="E1251" i="1"/>
  <c r="E1283" i="1"/>
  <c r="E583" i="1"/>
  <c r="E615" i="1"/>
  <c r="E647" i="1"/>
  <c r="E679" i="1"/>
  <c r="E711" i="1"/>
  <c r="E584" i="1"/>
  <c r="E1498" i="1"/>
  <c r="E1466" i="1"/>
  <c r="E1434" i="1"/>
  <c r="E1381" i="1"/>
  <c r="E1351" i="1"/>
  <c r="E1481" i="1"/>
  <c r="E1449" i="1"/>
  <c r="E1417" i="1"/>
  <c r="E1403" i="1"/>
  <c r="E1400" i="1"/>
  <c r="E1368" i="1"/>
  <c r="E1336" i="1"/>
  <c r="E1304" i="1"/>
  <c r="E1272" i="1"/>
  <c r="E1240" i="1"/>
  <c r="E1208" i="1"/>
  <c r="E1176" i="1"/>
  <c r="E1137" i="1"/>
  <c r="E1287" i="1"/>
  <c r="E1480" i="1"/>
  <c r="E1448" i="1"/>
  <c r="E1416" i="1"/>
  <c r="E1407" i="1"/>
  <c r="E1495" i="1"/>
  <c r="E1463" i="1"/>
  <c r="E1431" i="1"/>
  <c r="E1369" i="1"/>
  <c r="E1331" i="1"/>
  <c r="E1382" i="1"/>
  <c r="E1350" i="1"/>
  <c r="E1318" i="1"/>
  <c r="E1286" i="1"/>
  <c r="E1254" i="1"/>
  <c r="E1222" i="1"/>
  <c r="E1190" i="1"/>
  <c r="E1103" i="1"/>
  <c r="E1309" i="1"/>
  <c r="E577" i="1"/>
  <c r="E609" i="1"/>
  <c r="E641" i="1"/>
  <c r="E673" i="1"/>
  <c r="E705" i="1"/>
  <c r="E578" i="1"/>
  <c r="E610" i="1"/>
  <c r="E642" i="1"/>
  <c r="E674" i="1"/>
  <c r="E706" i="1"/>
  <c r="E729" i="1"/>
  <c r="E764" i="1"/>
  <c r="E796" i="1"/>
  <c r="E828" i="1"/>
  <c r="E860" i="1"/>
  <c r="E747" i="1"/>
  <c r="E779" i="1"/>
  <c r="E811" i="1"/>
  <c r="E843" i="1"/>
  <c r="E875" i="1"/>
  <c r="E901" i="1"/>
  <c r="E933" i="1"/>
  <c r="E965" i="1"/>
  <c r="E997" i="1"/>
  <c r="E1029" i="1"/>
  <c r="E1061" i="1"/>
  <c r="E916" i="1"/>
  <c r="E948" i="1"/>
  <c r="E980" i="1"/>
  <c r="E1012" i="1"/>
  <c r="E1044" i="1"/>
  <c r="E1076" i="1"/>
  <c r="E1108" i="1"/>
  <c r="E1140" i="1"/>
  <c r="E874" i="1"/>
  <c r="E1165" i="1"/>
  <c r="E1175" i="1"/>
  <c r="E1207" i="1"/>
  <c r="E1239" i="1"/>
  <c r="E1271" i="1"/>
  <c r="E579" i="1"/>
  <c r="E611" i="1"/>
  <c r="E643" i="1"/>
  <c r="E675" i="1"/>
  <c r="E707" i="1"/>
  <c r="E580" i="1"/>
  <c r="E612" i="1"/>
  <c r="E644" i="1"/>
  <c r="E676" i="1"/>
  <c r="E708" i="1"/>
  <c r="E734" i="1"/>
  <c r="E766" i="1"/>
  <c r="E798" i="1"/>
  <c r="E830" i="1"/>
  <c r="E862" i="1"/>
  <c r="E749" i="1"/>
  <c r="E781" i="1"/>
  <c r="E813" i="1"/>
  <c r="E845" i="1"/>
  <c r="E877" i="1"/>
  <c r="E903" i="1"/>
  <c r="E935" i="1"/>
  <c r="E967" i="1"/>
  <c r="E999" i="1"/>
  <c r="E1031" i="1"/>
  <c r="E1063" i="1"/>
  <c r="E918" i="1"/>
  <c r="E950" i="1"/>
  <c r="E982" i="1"/>
  <c r="E1014" i="1"/>
  <c r="E1046" i="1"/>
  <c r="E1078" i="1"/>
  <c r="E1110" i="1"/>
  <c r="E1142" i="1"/>
  <c r="E882" i="1"/>
  <c r="E1067" i="1"/>
  <c r="E1177" i="1"/>
  <c r="E1209" i="1"/>
  <c r="E1241" i="1"/>
  <c r="E1273" i="1"/>
  <c r="E1305" i="1"/>
  <c r="E1153" i="1"/>
  <c r="E565" i="1"/>
  <c r="E597" i="1"/>
  <c r="E629" i="1"/>
  <c r="E661" i="1"/>
  <c r="E693" i="1"/>
  <c r="E566" i="1"/>
  <c r="E598" i="1"/>
  <c r="E630" i="1"/>
  <c r="E662" i="1"/>
  <c r="E694" i="1"/>
  <c r="E726" i="1"/>
  <c r="E752" i="1"/>
  <c r="E784" i="1"/>
  <c r="E816" i="1"/>
  <c r="E848" i="1"/>
  <c r="E735" i="1"/>
  <c r="E767" i="1"/>
  <c r="E799" i="1"/>
  <c r="E831" i="1"/>
  <c r="E863" i="1"/>
  <c r="E895" i="1"/>
  <c r="E921" i="1"/>
  <c r="E953" i="1"/>
  <c r="E985" i="1"/>
  <c r="E1017" i="1"/>
  <c r="E1049" i="1"/>
  <c r="E904" i="1"/>
  <c r="E936" i="1"/>
  <c r="E968" i="1"/>
  <c r="E1000" i="1"/>
  <c r="E1032" i="1"/>
  <c r="E1064" i="1"/>
  <c r="E1096" i="1"/>
  <c r="E1128" i="1"/>
  <c r="E1160" i="1"/>
  <c r="E1117" i="1"/>
  <c r="E1139" i="1"/>
  <c r="E1195" i="1"/>
  <c r="E1227" i="1"/>
  <c r="E1259" i="1"/>
  <c r="E1291" i="1"/>
  <c r="E591" i="1"/>
  <c r="E623" i="1"/>
  <c r="E655" i="1"/>
  <c r="E687" i="1"/>
  <c r="E719" i="1"/>
  <c r="E592" i="1"/>
  <c r="E624" i="1"/>
  <c r="E1490" i="1"/>
  <c r="E1458" i="1"/>
  <c r="E1426" i="1"/>
  <c r="E1349" i="1"/>
  <c r="E1319" i="1"/>
  <c r="E1473" i="1"/>
  <c r="E1441" i="1"/>
  <c r="E1409" i="1"/>
  <c r="E1371" i="1"/>
  <c r="E1392" i="1"/>
  <c r="E1360" i="1"/>
  <c r="E1328" i="1"/>
  <c r="E1296" i="1"/>
  <c r="E1264" i="1"/>
  <c r="E1232" i="1"/>
  <c r="E1200" i="1"/>
  <c r="E1159" i="1"/>
  <c r="E1097" i="1"/>
  <c r="E1504" i="1"/>
  <c r="E1472" i="1"/>
  <c r="E1440" i="1"/>
  <c r="E1405" i="1"/>
  <c r="E1375" i="1"/>
  <c r="E1487" i="1"/>
  <c r="E1455" i="1"/>
  <c r="E1423" i="1"/>
  <c r="E1337" i="1"/>
  <c r="E1406" i="1"/>
  <c r="E1374" i="1"/>
  <c r="E1342" i="1"/>
  <c r="E1310" i="1"/>
  <c r="E1278" i="1"/>
  <c r="E1246" i="1"/>
  <c r="E1214" i="1"/>
  <c r="E1182" i="1"/>
  <c r="E1169" i="1"/>
  <c r="E1299" i="1"/>
  <c r="E585" i="1"/>
  <c r="E617" i="1"/>
  <c r="E649" i="1"/>
  <c r="E681" i="1"/>
  <c r="E713" i="1"/>
  <c r="E586" i="1"/>
  <c r="E618" i="1"/>
  <c r="E650" i="1"/>
  <c r="E682" i="1"/>
  <c r="E714" i="1"/>
  <c r="E740" i="1"/>
  <c r="E772" i="1"/>
  <c r="E804" i="1"/>
  <c r="E836" i="1"/>
  <c r="E868" i="1"/>
  <c r="E755" i="1"/>
  <c r="E787" i="1"/>
  <c r="E819" i="1"/>
  <c r="E851" i="1"/>
  <c r="E883" i="1"/>
  <c r="E909" i="1"/>
  <c r="E941" i="1"/>
  <c r="E973" i="1"/>
  <c r="E1005" i="1"/>
  <c r="E1037" i="1"/>
  <c r="E894" i="1"/>
  <c r="E924" i="1"/>
  <c r="E956" i="1"/>
  <c r="E988" i="1"/>
  <c r="E1020" i="1"/>
  <c r="E1052" i="1"/>
  <c r="E1084" i="1"/>
  <c r="E1116" i="1"/>
  <c r="E1148" i="1"/>
  <c r="E1069" i="1"/>
  <c r="E1091" i="1"/>
  <c r="E1183" i="1"/>
  <c r="E1215" i="1"/>
  <c r="E1247" i="1"/>
  <c r="E1279" i="1"/>
  <c r="E587" i="1"/>
  <c r="E619" i="1"/>
  <c r="E651" i="1"/>
  <c r="E683" i="1"/>
  <c r="E715" i="1"/>
  <c r="E588" i="1"/>
  <c r="E620" i="1"/>
  <c r="E652" i="1"/>
  <c r="E684" i="1"/>
  <c r="E716" i="1"/>
  <c r="E742" i="1"/>
  <c r="E774" i="1"/>
  <c r="E806" i="1"/>
  <c r="E838" i="1"/>
  <c r="E870" i="1"/>
  <c r="E757" i="1"/>
  <c r="E789" i="1"/>
  <c r="E821" i="1"/>
  <c r="E853" i="1"/>
  <c r="E885" i="1"/>
  <c r="E911" i="1"/>
  <c r="E943" i="1"/>
  <c r="E975" i="1"/>
  <c r="E1007" i="1"/>
  <c r="E1039" i="1"/>
  <c r="E876" i="1"/>
  <c r="E926" i="1"/>
  <c r="E958" i="1"/>
  <c r="E990" i="1"/>
  <c r="E1022" i="1"/>
  <c r="E1054" i="1"/>
  <c r="E1086" i="1"/>
  <c r="E1118" i="1"/>
  <c r="E1150" i="1"/>
  <c r="E1077" i="1"/>
  <c r="E1099" i="1"/>
  <c r="E1185" i="1"/>
  <c r="E1217" i="1"/>
  <c r="E1249" i="1"/>
  <c r="E1281" i="1"/>
  <c r="E1313" i="1"/>
  <c r="E1079" i="1"/>
  <c r="E573" i="1"/>
  <c r="E605" i="1"/>
  <c r="E637" i="1"/>
  <c r="E669" i="1"/>
  <c r="E701" i="1"/>
  <c r="E574" i="1"/>
  <c r="E606" i="1"/>
  <c r="E638" i="1"/>
  <c r="E670" i="1"/>
  <c r="E702" i="1"/>
  <c r="E723" i="1"/>
  <c r="E760" i="1"/>
  <c r="E792" i="1"/>
  <c r="E824" i="1"/>
  <c r="E856" i="1"/>
  <c r="E743" i="1"/>
  <c r="E775" i="1"/>
  <c r="E807" i="1"/>
  <c r="E839" i="1"/>
  <c r="E871" i="1"/>
  <c r="E888" i="1"/>
  <c r="E929" i="1"/>
  <c r="E961" i="1"/>
  <c r="E993" i="1"/>
  <c r="E1025" i="1"/>
  <c r="E1057" i="1"/>
  <c r="E912" i="1"/>
  <c r="E944" i="1"/>
  <c r="E976" i="1"/>
  <c r="E1008" i="1"/>
  <c r="E1040" i="1"/>
  <c r="E1072" i="1"/>
  <c r="E1104" i="1"/>
  <c r="E1136" i="1"/>
  <c r="E1168" i="1"/>
  <c r="E1149" i="1"/>
  <c r="E1171" i="1"/>
  <c r="E1203" i="1"/>
  <c r="E1235" i="1"/>
  <c r="E1267" i="1"/>
  <c r="E567" i="1"/>
  <c r="E599" i="1"/>
  <c r="E631" i="1"/>
  <c r="E663" i="1"/>
  <c r="E695" i="1"/>
  <c r="E568" i="1"/>
  <c r="E600" i="1"/>
  <c r="E632" i="1"/>
  <c r="E664" i="1"/>
  <c r="E696" i="1"/>
  <c r="E728" i="1"/>
  <c r="E1482" i="1"/>
  <c r="E1450" i="1"/>
  <c r="E1418" i="1"/>
  <c r="E1317" i="1"/>
  <c r="E1497" i="1"/>
  <c r="E1465" i="1"/>
  <c r="E1433" i="1"/>
  <c r="E1377" i="1"/>
  <c r="E1339" i="1"/>
  <c r="E1384" i="1"/>
  <c r="E1352" i="1"/>
  <c r="E1320" i="1"/>
  <c r="E1288" i="1"/>
  <c r="E1256" i="1"/>
  <c r="E1224" i="1"/>
  <c r="E1192" i="1"/>
  <c r="E1119" i="1"/>
  <c r="E1311" i="1"/>
  <c r="E1496" i="1"/>
  <c r="E1464" i="1"/>
  <c r="E1432" i="1"/>
  <c r="E1373" i="1"/>
  <c r="E1343" i="1"/>
  <c r="E1479" i="1"/>
  <c r="E1447" i="1"/>
  <c r="E1415" i="1"/>
  <c r="E1395" i="1"/>
  <c r="E1398" i="1"/>
  <c r="E1366" i="1"/>
  <c r="E1334" i="1"/>
  <c r="E1302" i="1"/>
  <c r="E1270" i="1"/>
  <c r="E1238" i="1"/>
  <c r="E1206" i="1"/>
  <c r="E1174" i="1"/>
  <c r="E1129" i="1"/>
  <c r="E593" i="1"/>
  <c r="E625" i="1"/>
  <c r="E657" i="1"/>
  <c r="E689" i="1"/>
  <c r="E721" i="1"/>
  <c r="E594" i="1"/>
  <c r="E626" i="1"/>
  <c r="E658" i="1"/>
  <c r="E690" i="1"/>
  <c r="E722" i="1"/>
  <c r="E748" i="1"/>
  <c r="E780" i="1"/>
  <c r="E812" i="1"/>
  <c r="E844" i="1"/>
  <c r="E725" i="1"/>
  <c r="E763" i="1"/>
  <c r="E795" i="1"/>
  <c r="E827" i="1"/>
  <c r="E859" i="1"/>
  <c r="E891" i="1"/>
  <c r="E917" i="1"/>
  <c r="E949" i="1"/>
  <c r="E981" i="1"/>
  <c r="E1013" i="1"/>
  <c r="E1045" i="1"/>
  <c r="E900" i="1"/>
  <c r="E932" i="1"/>
  <c r="E964" i="1"/>
  <c r="E996" i="1"/>
  <c r="E1028" i="1"/>
  <c r="E1060" i="1"/>
  <c r="E1092" i="1"/>
  <c r="E1124" i="1"/>
  <c r="E1156" i="1"/>
  <c r="E1101" i="1"/>
  <c r="E1123" i="1"/>
  <c r="E1191" i="1"/>
  <c r="E1223" i="1"/>
  <c r="E1255" i="1"/>
  <c r="E563" i="1"/>
  <c r="E595" i="1"/>
  <c r="E627" i="1"/>
  <c r="E659" i="1"/>
  <c r="E691" i="1"/>
  <c r="E564" i="1"/>
  <c r="E596" i="1"/>
  <c r="E628" i="1"/>
  <c r="E660" i="1"/>
  <c r="E692" i="1"/>
  <c r="E724" i="1"/>
  <c r="E750" i="1"/>
  <c r="E782" i="1"/>
  <c r="E814" i="1"/>
  <c r="E846" i="1"/>
  <c r="E733" i="1"/>
  <c r="E765" i="1"/>
  <c r="E797" i="1"/>
  <c r="E829" i="1"/>
  <c r="E861" i="1"/>
  <c r="E893" i="1"/>
  <c r="E919" i="1"/>
  <c r="E951" i="1"/>
  <c r="E983" i="1"/>
  <c r="E1015" i="1"/>
  <c r="E1047" i="1"/>
  <c r="E902" i="1"/>
  <c r="E934" i="1"/>
  <c r="E966" i="1"/>
  <c r="E998" i="1"/>
  <c r="E1030" i="1"/>
  <c r="E1062" i="1"/>
  <c r="E1094" i="1"/>
  <c r="E1126" i="1"/>
  <c r="E1158" i="1"/>
  <c r="E1109" i="1"/>
  <c r="E1131" i="1"/>
  <c r="E1193" i="1"/>
  <c r="E1225" i="1"/>
  <c r="E1257" i="1"/>
  <c r="E1289" i="1"/>
  <c r="E1089" i="1"/>
  <c r="E1111" i="1"/>
  <c r="E581" i="1"/>
  <c r="E613" i="1"/>
  <c r="E645" i="1"/>
  <c r="E677" i="1"/>
  <c r="E709" i="1"/>
  <c r="E582" i="1"/>
  <c r="E614" i="1"/>
  <c r="E646" i="1"/>
  <c r="E678" i="1"/>
  <c r="E710" i="1"/>
  <c r="E736" i="1"/>
  <c r="E768" i="1"/>
  <c r="E800" i="1"/>
  <c r="E832" i="1"/>
  <c r="E864" i="1"/>
  <c r="E751" i="1"/>
  <c r="E783" i="1"/>
  <c r="E815" i="1"/>
  <c r="E847" i="1"/>
  <c r="E879" i="1"/>
  <c r="E905" i="1"/>
  <c r="E937" i="1"/>
  <c r="E969" i="1"/>
  <c r="E1001" i="1"/>
  <c r="E1033" i="1"/>
  <c r="E878" i="1"/>
  <c r="E920" i="1"/>
  <c r="E952" i="1"/>
  <c r="E984" i="1"/>
  <c r="E1016" i="1"/>
  <c r="E1048" i="1"/>
  <c r="E1080" i="1"/>
  <c r="E1112" i="1"/>
  <c r="E1144" i="1"/>
  <c r="E890" i="1"/>
  <c r="E1075" i="1"/>
  <c r="E1179" i="1"/>
  <c r="E1211" i="1"/>
  <c r="E1243" i="1"/>
  <c r="E1275" i="1"/>
  <c r="E575" i="1"/>
  <c r="E607" i="1"/>
  <c r="E639" i="1"/>
  <c r="E671" i="1"/>
  <c r="E703" i="1"/>
  <c r="E576" i="1"/>
  <c r="E608" i="1"/>
  <c r="E640" i="1"/>
  <c r="E672" i="1"/>
  <c r="E704" i="1"/>
  <c r="E731" i="1"/>
  <c r="E762" i="1"/>
  <c r="E1105" i="1"/>
  <c r="E1167" i="1"/>
  <c r="E1202" i="1"/>
  <c r="E1234" i="1"/>
  <c r="E1266" i="1"/>
  <c r="E1298" i="1"/>
  <c r="E1330" i="1"/>
  <c r="E1362" i="1"/>
  <c r="E1394" i="1"/>
  <c r="E1379" i="1"/>
  <c r="E1411" i="1"/>
  <c r="E1443" i="1"/>
  <c r="E1475" i="1"/>
  <c r="E1327" i="1"/>
  <c r="E1357" i="1"/>
  <c r="E1428" i="1"/>
  <c r="E1460" i="1"/>
  <c r="E1492" i="1"/>
  <c r="E1307" i="1"/>
  <c r="E1095" i="1"/>
  <c r="E1188" i="1"/>
  <c r="E1220" i="1"/>
  <c r="E1252" i="1"/>
  <c r="E1284" i="1"/>
  <c r="E1316" i="1"/>
  <c r="E1348" i="1"/>
  <c r="E1380" i="1"/>
  <c r="E1323" i="1"/>
  <c r="E1361" i="1"/>
  <c r="E1429" i="1"/>
  <c r="E1461" i="1"/>
  <c r="E1493" i="1"/>
  <c r="E1399" i="1"/>
  <c r="E1414" i="1"/>
  <c r="E1446" i="1"/>
  <c r="E1478" i="1"/>
  <c r="E1269" i="1"/>
  <c r="E1237" i="1"/>
  <c r="E1205" i="1"/>
  <c r="E1173" i="1"/>
  <c r="E1157" i="1"/>
  <c r="E1170" i="1"/>
  <c r="E1138" i="1"/>
  <c r="E1106" i="1"/>
  <c r="E1074" i="1"/>
  <c r="E1042" i="1"/>
  <c r="E1010" i="1"/>
  <c r="E978" i="1"/>
  <c r="E946" i="1"/>
  <c r="E914" i="1"/>
  <c r="E1059" i="1"/>
  <c r="E1027" i="1"/>
  <c r="E995" i="1"/>
  <c r="E963" i="1"/>
  <c r="E931" i="1"/>
  <c r="E896" i="1"/>
  <c r="E873" i="1"/>
  <c r="E841" i="1"/>
  <c r="E809" i="1"/>
  <c r="E777" i="1"/>
  <c r="E745" i="1"/>
  <c r="E858" i="1"/>
  <c r="E826" i="1"/>
  <c r="E794" i="1"/>
  <c r="E754" i="1"/>
  <c r="E712" i="1"/>
  <c r="E648" i="1"/>
  <c r="E1210" i="1"/>
  <c r="E1242" i="1"/>
  <c r="E1274" i="1"/>
  <c r="E1306" i="1"/>
  <c r="E1338" i="1"/>
  <c r="E1370" i="1"/>
  <c r="E1402" i="1"/>
  <c r="E1321" i="1"/>
  <c r="E1419" i="1"/>
  <c r="E1451" i="1"/>
  <c r="E1483" i="1"/>
  <c r="E1359" i="1"/>
  <c r="E1389" i="1"/>
  <c r="E1436" i="1"/>
  <c r="E1468" i="1"/>
  <c r="E1500" i="1"/>
  <c r="E1073" i="1"/>
  <c r="E1135" i="1"/>
  <c r="E1196" i="1"/>
  <c r="E1228" i="1"/>
  <c r="E1260" i="1"/>
  <c r="E1292" i="1"/>
  <c r="E1324" i="1"/>
  <c r="E1356" i="1"/>
  <c r="E1388" i="1"/>
  <c r="E1355" i="1"/>
  <c r="E1393" i="1"/>
  <c r="E1437" i="1"/>
  <c r="E1469" i="1"/>
  <c r="E1501" i="1"/>
  <c r="E1333" i="1"/>
  <c r="E1422" i="1"/>
  <c r="E1454" i="1"/>
  <c r="E1486" i="1"/>
  <c r="E1261" i="1"/>
  <c r="E1229" i="1"/>
  <c r="E1197" i="1"/>
  <c r="E1147" i="1"/>
  <c r="E1125" i="1"/>
  <c r="E1162" i="1"/>
  <c r="E1130" i="1"/>
  <c r="E1098" i="1"/>
  <c r="E1066" i="1"/>
  <c r="E1034" i="1"/>
  <c r="E1002" i="1"/>
  <c r="E970" i="1"/>
  <c r="E938" i="1"/>
  <c r="E906" i="1"/>
  <c r="E1051" i="1"/>
  <c r="E1019" i="1"/>
  <c r="E987" i="1"/>
  <c r="E955" i="1"/>
  <c r="E923" i="1"/>
  <c r="E897" i="1"/>
  <c r="E865" i="1"/>
  <c r="E833" i="1"/>
  <c r="E801" i="1"/>
  <c r="E769" i="1"/>
  <c r="E737" i="1"/>
  <c r="E850" i="1"/>
  <c r="E818" i="1"/>
  <c r="E786" i="1"/>
  <c r="E746" i="1"/>
  <c r="E688" i="1"/>
  <c r="E616" i="1"/>
  <c r="E1087" i="1"/>
  <c r="E1186" i="1"/>
  <c r="E1218" i="1"/>
  <c r="E1250" i="1"/>
  <c r="E1282" i="1"/>
  <c r="E1314" i="1"/>
  <c r="E1346" i="1"/>
  <c r="E1378" i="1"/>
  <c r="E1315" i="1"/>
  <c r="E1353" i="1"/>
  <c r="E1427" i="1"/>
  <c r="E1459" i="1"/>
  <c r="E1491" i="1"/>
  <c r="E1391" i="1"/>
  <c r="E1412" i="1"/>
  <c r="E1444" i="1"/>
  <c r="E1476" i="1"/>
  <c r="E1277" i="1"/>
  <c r="E1113" i="1"/>
  <c r="E1172" i="1"/>
  <c r="E1204" i="1"/>
  <c r="E1236" i="1"/>
  <c r="E1268" i="1"/>
  <c r="E1300" i="1"/>
  <c r="E1332" i="1"/>
  <c r="E1364" i="1"/>
  <c r="E1396" i="1"/>
  <c r="E1387" i="1"/>
  <c r="E1413" i="1"/>
  <c r="E1445" i="1"/>
  <c r="E1477" i="1"/>
  <c r="E1335" i="1"/>
  <c r="E1365" i="1"/>
  <c r="E1430" i="1"/>
  <c r="E1462" i="1"/>
  <c r="E1494" i="1"/>
  <c r="E1253" i="1"/>
  <c r="E1221" i="1"/>
  <c r="E1189" i="1"/>
  <c r="E1115" i="1"/>
  <c r="E1093" i="1"/>
  <c r="E1154" i="1"/>
  <c r="E1122" i="1"/>
  <c r="E1090" i="1"/>
  <c r="E1058" i="1"/>
  <c r="E1026" i="1"/>
  <c r="E994" i="1"/>
  <c r="E962" i="1"/>
  <c r="E930" i="1"/>
  <c r="E892" i="1"/>
  <c r="E1043" i="1"/>
  <c r="E1011" i="1"/>
  <c r="E979" i="1"/>
  <c r="E947" i="1"/>
  <c r="E915" i="1"/>
  <c r="E889" i="1"/>
  <c r="E857" i="1"/>
  <c r="E825" i="1"/>
  <c r="E793" i="1"/>
  <c r="E761" i="1"/>
  <c r="E727" i="1"/>
  <c r="E842" i="1"/>
  <c r="E810" i="1"/>
  <c r="E778" i="1"/>
  <c r="E738" i="1"/>
  <c r="E680" i="1"/>
  <c r="E1507" i="1" l="1"/>
  <c r="F587" i="11" l="1"/>
  <c r="E587" i="11"/>
  <c r="D587" i="11"/>
  <c r="G581" i="11" l="1"/>
  <c r="G555" i="11"/>
  <c r="G564" i="11"/>
  <c r="G567" i="11"/>
  <c r="G578" i="11"/>
  <c r="G570" i="11"/>
  <c r="G565" i="11"/>
  <c r="G566" i="11"/>
  <c r="G584" i="11"/>
  <c r="G554" i="11"/>
  <c r="G583" i="11"/>
  <c r="G580" i="11"/>
  <c r="G556" i="11"/>
  <c r="G571" i="11"/>
  <c r="G563" i="11"/>
  <c r="G562" i="11"/>
  <c r="G546" i="11"/>
  <c r="G545" i="11"/>
  <c r="G558" i="11"/>
  <c r="G561" i="11"/>
  <c r="D70" i="6" l="1"/>
  <c r="Q166" i="1" s="1"/>
  <c r="D66" i="6"/>
  <c r="Q165" i="1" s="1"/>
  <c r="D74" i="6"/>
  <c r="Q115" i="1" s="1"/>
  <c r="D73" i="6"/>
  <c r="Q163" i="1" s="1"/>
  <c r="D72" i="6"/>
  <c r="Q117" i="1" s="1"/>
  <c r="D71" i="6"/>
  <c r="Q177" i="1" s="1"/>
  <c r="D69" i="6"/>
  <c r="Q118" i="1" s="1"/>
  <c r="D68" i="6"/>
  <c r="Q111" i="1" s="1"/>
  <c r="D67" i="6"/>
  <c r="Q161" i="1" s="1"/>
  <c r="D65" i="6"/>
  <c r="Q159" i="1" s="1"/>
  <c r="D64" i="6"/>
  <c r="Q136" i="1" s="1"/>
  <c r="D63" i="6"/>
  <c r="Q176" i="1" s="1"/>
  <c r="D62" i="6"/>
  <c r="Q113" i="1" s="1"/>
  <c r="D61" i="6"/>
  <c r="Q109" i="1" s="1"/>
  <c r="D60" i="6"/>
  <c r="Q124" i="1" s="1"/>
  <c r="D59" i="6"/>
  <c r="Q133" i="1" s="1"/>
  <c r="D58" i="6"/>
  <c r="Q119" i="1" s="1"/>
  <c r="D57" i="6"/>
  <c r="Q146" i="1" s="1"/>
  <c r="D56" i="6"/>
  <c r="Q141" i="1" s="1"/>
  <c r="D55" i="6"/>
  <c r="Q104" i="1" s="1"/>
  <c r="D54" i="6"/>
  <c r="Q100" i="1" s="1"/>
  <c r="D53" i="6"/>
  <c r="Q121" i="1" s="1"/>
  <c r="D52" i="6"/>
  <c r="Q160" i="1" s="1"/>
  <c r="D51" i="6"/>
  <c r="Q103" i="1" s="1"/>
  <c r="D50" i="6"/>
  <c r="Q174" i="1" s="1"/>
  <c r="D49" i="6"/>
  <c r="Q107" i="1" s="1"/>
  <c r="D48" i="6"/>
  <c r="Q112" i="1" s="1"/>
  <c r="D47" i="6"/>
  <c r="D46" i="6"/>
  <c r="Q138" i="1" s="1"/>
  <c r="D45" i="6"/>
  <c r="Q110" i="1" s="1"/>
  <c r="D44" i="6"/>
  <c r="Q122" i="1" s="1"/>
  <c r="D43" i="6"/>
  <c r="Q120" i="1" s="1"/>
  <c r="D42" i="6"/>
  <c r="Q171" i="1" s="1"/>
  <c r="D41" i="6"/>
  <c r="Q129" i="1" s="1"/>
  <c r="D40" i="6"/>
  <c r="Q144" i="1" s="1"/>
  <c r="D39" i="6"/>
  <c r="Q127" i="1" s="1"/>
  <c r="D38" i="6"/>
  <c r="Q101" i="1" s="1"/>
  <c r="D37" i="6"/>
  <c r="Q143" i="1" s="1"/>
  <c r="D36" i="6"/>
  <c r="Q149" i="1" s="1"/>
  <c r="D35" i="6"/>
  <c r="Q132" i="1" s="1"/>
  <c r="D34" i="6"/>
  <c r="Q175" i="1" s="1"/>
  <c r="D33" i="6"/>
  <c r="Q128" i="1" s="1"/>
  <c r="D32" i="6"/>
  <c r="Q172" i="1" s="1"/>
  <c r="D31" i="6"/>
  <c r="Q123" i="1" s="1"/>
  <c r="D30" i="6"/>
  <c r="Q170" i="1" s="1"/>
  <c r="D29" i="6"/>
  <c r="Q157" i="1" s="1"/>
  <c r="D28" i="6"/>
  <c r="Q131" i="1" s="1"/>
  <c r="D27" i="6"/>
  <c r="Q156" i="1" s="1"/>
  <c r="D26" i="6"/>
  <c r="Q126" i="1" s="1"/>
  <c r="D25" i="6"/>
  <c r="Q140" i="1" s="1"/>
  <c r="D24" i="6"/>
  <c r="Q147" i="1" s="1"/>
  <c r="D23" i="6"/>
  <c r="Q98" i="1" s="1"/>
  <c r="D22" i="6"/>
  <c r="Q169" i="1" s="1"/>
  <c r="D21" i="6"/>
  <c r="D20" i="6"/>
  <c r="D19" i="6"/>
  <c r="Q155" i="1" s="1"/>
  <c r="D18" i="6"/>
  <c r="Q150" i="1" s="1"/>
  <c r="D17" i="6"/>
  <c r="Q108" i="1" s="1"/>
  <c r="D16" i="6"/>
  <c r="D15" i="6"/>
  <c r="Q168" i="1" s="1"/>
  <c r="D14" i="6"/>
  <c r="Q164" i="1" s="1"/>
  <c r="D13" i="6"/>
  <c r="Q173" i="1" s="1"/>
  <c r="D12" i="6"/>
  <c r="Q137" i="1" s="1"/>
  <c r="D11" i="6"/>
  <c r="Q116" i="1" s="1"/>
  <c r="D10" i="6"/>
  <c r="D9" i="6"/>
  <c r="Q153" i="1" s="1"/>
  <c r="D8" i="6"/>
  <c r="Q142" i="1" s="1"/>
  <c r="D7" i="6"/>
  <c r="D6" i="6"/>
  <c r="D5" i="6"/>
  <c r="D4" i="6"/>
  <c r="Q162" i="1" l="1"/>
  <c r="N227" i="1"/>
  <c r="Q152" i="1"/>
  <c r="N234" i="1"/>
  <c r="Q106" i="1"/>
  <c r="N229" i="1"/>
  <c r="Q154" i="1"/>
  <c r="N232" i="1"/>
  <c r="Q151" i="1"/>
  <c r="N233" i="1"/>
  <c r="Q102" i="1"/>
  <c r="N230" i="1"/>
  <c r="Q145" i="1"/>
  <c r="N235" i="1"/>
  <c r="Q134" i="1"/>
  <c r="N231" i="1"/>
  <c r="Q130" i="1"/>
  <c r="N228" i="1"/>
  <c r="AI448" i="1" l="1"/>
  <c r="AI406" i="1"/>
  <c r="AI399" i="1"/>
  <c r="AI450" i="1"/>
  <c r="AI413" i="1"/>
  <c r="D5" i="4"/>
  <c r="AI401" i="1" s="1"/>
  <c r="AI458" i="1"/>
  <c r="AI444" i="1"/>
  <c r="AI440" i="1"/>
  <c r="AI428" i="1"/>
  <c r="AI446" i="1"/>
  <c r="AI409" i="1"/>
  <c r="AI396" i="1"/>
  <c r="AI437" i="1"/>
  <c r="AI407" i="1"/>
  <c r="AI471" i="1"/>
  <c r="AI434" i="1"/>
  <c r="Q456" i="1"/>
  <c r="Q459" i="1"/>
  <c r="Q418" i="1"/>
  <c r="Q436" i="1"/>
  <c r="Q409" i="1"/>
  <c r="Q402" i="1"/>
  <c r="Q404" i="1"/>
  <c r="Q424" i="1"/>
  <c r="Q438" i="1"/>
  <c r="Q470" i="1"/>
  <c r="Q475" i="1"/>
  <c r="Q410" i="1"/>
  <c r="Q441" i="1"/>
  <c r="Q431" i="1"/>
  <c r="Q434" i="1"/>
  <c r="Q464" i="1"/>
  <c r="Q428" i="1"/>
  <c r="D237" i="4"/>
  <c r="AE423" i="1" s="1"/>
  <c r="D211" i="4"/>
  <c r="AE421" i="1" s="1"/>
  <c r="D222" i="4"/>
  <c r="AE447" i="1" s="1"/>
  <c r="D240" i="4"/>
  <c r="AE474" i="1" s="1"/>
  <c r="D242" i="4"/>
  <c r="AE416" i="1" s="1"/>
  <c r="D173" i="4"/>
  <c r="AE472" i="1" s="1"/>
  <c r="D213" i="4"/>
  <c r="AE408" i="1" s="1"/>
  <c r="D187" i="4"/>
  <c r="AE401" i="1" s="1"/>
  <c r="D210" i="4"/>
  <c r="AE471" i="1" s="1"/>
  <c r="D179" i="4"/>
  <c r="AE454" i="1" s="1"/>
  <c r="D175" i="4"/>
  <c r="AE446" i="1" s="1"/>
  <c r="D212" i="4"/>
  <c r="AE455" i="1" s="1"/>
  <c r="D214" i="4"/>
  <c r="AE458" i="1" s="1"/>
  <c r="D226" i="4"/>
  <c r="AE452" i="1" s="1"/>
  <c r="D176" i="4"/>
  <c r="AE453" i="1" s="1"/>
  <c r="D204" i="4"/>
  <c r="AE467" i="1" s="1"/>
  <c r="D205" i="4"/>
  <c r="AE437" i="1" s="1"/>
  <c r="D199" i="4"/>
  <c r="AE445" i="1" s="1"/>
  <c r="D198" i="4"/>
  <c r="AE443" i="1" s="1"/>
  <c r="D321" i="4"/>
  <c r="M439" i="1" s="1"/>
  <c r="D295" i="4"/>
  <c r="M445" i="1" s="1"/>
  <c r="D306" i="4"/>
  <c r="M447" i="1" s="1"/>
  <c r="D324" i="4"/>
  <c r="M459" i="1" s="1"/>
  <c r="D326" i="4"/>
  <c r="M409" i="1" s="1"/>
  <c r="D257" i="4"/>
  <c r="M405" i="1" s="1"/>
  <c r="D297" i="4"/>
  <c r="M426" i="1" s="1"/>
  <c r="D271" i="4"/>
  <c r="M432" i="1" s="1"/>
  <c r="D294" i="4"/>
  <c r="M471" i="1" s="1"/>
  <c r="D263" i="4"/>
  <c r="M470" i="1" s="1"/>
  <c r="D259" i="4"/>
  <c r="M455" i="1" s="1"/>
  <c r="D296" i="4"/>
  <c r="M403" i="1" s="1"/>
  <c r="D298" i="4"/>
  <c r="M434" i="1" s="1"/>
  <c r="D310" i="4"/>
  <c r="M397" i="1" s="1"/>
  <c r="D260" i="4"/>
  <c r="M442" i="1" s="1"/>
  <c r="D288" i="4"/>
  <c r="M410" i="1" s="1"/>
  <c r="D289" i="4"/>
  <c r="M396" i="1" s="1"/>
  <c r="D283" i="4"/>
  <c r="M440" i="1" s="1"/>
  <c r="D282" i="4"/>
  <c r="M416" i="1" s="1"/>
  <c r="D405" i="4"/>
  <c r="Z461" i="1" s="1"/>
  <c r="D379" i="4"/>
  <c r="Z431" i="1" s="1"/>
  <c r="D390" i="4"/>
  <c r="Z397" i="1" s="1"/>
  <c r="D408" i="4"/>
  <c r="Z471" i="1" s="1"/>
  <c r="D410" i="4"/>
  <c r="Z458" i="1" s="1"/>
  <c r="D341" i="4"/>
  <c r="Z463" i="1" s="1"/>
  <c r="D381" i="4"/>
  <c r="Z411" i="1" s="1"/>
  <c r="D355" i="4"/>
  <c r="Z445" i="1" s="1"/>
  <c r="D378" i="4"/>
  <c r="Z404" i="1" s="1"/>
  <c r="D347" i="4"/>
  <c r="Z415" i="1" s="1"/>
  <c r="D343" i="4"/>
  <c r="Z430" i="1" s="1"/>
  <c r="D380" i="4"/>
  <c r="Z474" i="1" s="1"/>
  <c r="D382" i="4"/>
  <c r="Z429" i="1" s="1"/>
  <c r="D394" i="4"/>
  <c r="Z460" i="1" s="1"/>
  <c r="D344" i="4"/>
  <c r="Z434" i="1" s="1"/>
  <c r="D372" i="4"/>
  <c r="Z472" i="1" s="1"/>
  <c r="D373" i="4"/>
  <c r="Z459" i="1" s="1"/>
  <c r="D367" i="4"/>
  <c r="Z427" i="1" s="1"/>
  <c r="D366" i="4"/>
  <c r="Z423" i="1" s="1"/>
  <c r="D489" i="4"/>
  <c r="H432" i="1" s="1"/>
  <c r="D463" i="4"/>
  <c r="H430" i="1" s="1"/>
  <c r="D474" i="4"/>
  <c r="H468" i="1" s="1"/>
  <c r="D492" i="4"/>
  <c r="H405" i="1" s="1"/>
  <c r="D494" i="4"/>
  <c r="H423" i="1" s="1"/>
  <c r="D425" i="4"/>
  <c r="H467" i="1" s="1"/>
  <c r="D465" i="4"/>
  <c r="H450" i="1" s="1"/>
  <c r="D439" i="4"/>
  <c r="H439" i="1" s="1"/>
  <c r="D462" i="4"/>
  <c r="H431" i="1" s="1"/>
  <c r="D431" i="4"/>
  <c r="H411" i="1" s="1"/>
  <c r="D427" i="4"/>
  <c r="H414" i="1" s="1"/>
  <c r="D464" i="4"/>
  <c r="H418" i="1" s="1"/>
  <c r="D466" i="4"/>
  <c r="H425" i="1" s="1"/>
  <c r="D478" i="4"/>
  <c r="H447" i="1" s="1"/>
  <c r="D428" i="4"/>
  <c r="H475" i="1" s="1"/>
  <c r="D456" i="4"/>
  <c r="H448" i="1" s="1"/>
  <c r="D457" i="4"/>
  <c r="H420" i="1" s="1"/>
  <c r="D451" i="4"/>
  <c r="H460" i="1" s="1"/>
  <c r="D450" i="4"/>
  <c r="H446" i="1" s="1"/>
  <c r="D573" i="4"/>
  <c r="V460" i="1" s="1"/>
  <c r="D547" i="4"/>
  <c r="V434" i="1" s="1"/>
  <c r="D558" i="4"/>
  <c r="V445" i="1" s="1"/>
  <c r="D576" i="4"/>
  <c r="V463" i="1" s="1"/>
  <c r="D578" i="4"/>
  <c r="V465" i="1" s="1"/>
  <c r="D509" i="4"/>
  <c r="V396" i="1" s="1"/>
  <c r="D549" i="4"/>
  <c r="V436" i="1" s="1"/>
  <c r="D523" i="4"/>
  <c r="V410" i="1" s="1"/>
  <c r="D546" i="4"/>
  <c r="V433" i="1" s="1"/>
  <c r="D515" i="4"/>
  <c r="V402" i="1" s="1"/>
  <c r="D511" i="4"/>
  <c r="V398" i="1" s="1"/>
  <c r="D548" i="4"/>
  <c r="V435" i="1" s="1"/>
  <c r="D550" i="4"/>
  <c r="V437" i="1" s="1"/>
  <c r="D562" i="4"/>
  <c r="V449" i="1" s="1"/>
  <c r="D512" i="4"/>
  <c r="V399" i="1" s="1"/>
  <c r="D540" i="4"/>
  <c r="V427" i="1" s="1"/>
  <c r="D541" i="4"/>
  <c r="V428" i="1" s="1"/>
  <c r="D535" i="4"/>
  <c r="V422" i="1" s="1"/>
  <c r="D534" i="4"/>
  <c r="V421" i="1" s="1"/>
  <c r="D657" i="4"/>
  <c r="D460" i="1" s="1"/>
  <c r="D631" i="4"/>
  <c r="D434" i="1" s="1"/>
  <c r="D642" i="4"/>
  <c r="D445" i="1" s="1"/>
  <c r="D660" i="4"/>
  <c r="D463" i="1" s="1"/>
  <c r="D662" i="4"/>
  <c r="D465" i="1" s="1"/>
  <c r="D593" i="4"/>
  <c r="D396" i="1" s="1"/>
  <c r="D633" i="4"/>
  <c r="D436" i="1" s="1"/>
  <c r="D607" i="4"/>
  <c r="D410" i="1" s="1"/>
  <c r="D630" i="4"/>
  <c r="D433" i="1" s="1"/>
  <c r="D599" i="4"/>
  <c r="D402" i="1" s="1"/>
  <c r="D595" i="4"/>
  <c r="D398" i="1" s="1"/>
  <c r="D632" i="4"/>
  <c r="D435" i="1" s="1"/>
  <c r="D634" i="4"/>
  <c r="D437" i="1" s="1"/>
  <c r="D646" i="4"/>
  <c r="D449" i="1" s="1"/>
  <c r="D596" i="4"/>
  <c r="D399" i="1" s="1"/>
  <c r="D624" i="4"/>
  <c r="D427" i="1" s="1"/>
  <c r="D625" i="4"/>
  <c r="D428" i="1" s="1"/>
  <c r="D619" i="4"/>
  <c r="D422" i="1" s="1"/>
  <c r="D618" i="4"/>
  <c r="D421" i="1" s="1"/>
  <c r="G539" i="11" l="1"/>
  <c r="G548" i="11"/>
  <c r="G579" i="11"/>
  <c r="G547" i="11"/>
  <c r="G551" i="11" l="1"/>
  <c r="G540" i="11"/>
  <c r="G544" i="11"/>
  <c r="G560" i="11" l="1"/>
  <c r="G527" i="11"/>
  <c r="G535" i="11"/>
  <c r="G542" i="11"/>
  <c r="G549" i="11"/>
  <c r="G550" i="11"/>
  <c r="G529" i="11"/>
  <c r="G557" i="11"/>
  <c r="G553" i="11"/>
  <c r="G520" i="11"/>
  <c r="G559" i="11"/>
  <c r="G541" i="11"/>
  <c r="G533" i="11"/>
  <c r="G537" i="11"/>
  <c r="G534" i="11"/>
  <c r="G531" i="11"/>
  <c r="G530" i="11"/>
  <c r="G536" i="11"/>
  <c r="G528" i="11"/>
  <c r="G552" i="11" l="1"/>
  <c r="G513" i="11"/>
  <c r="G525" i="11"/>
  <c r="G538" i="11"/>
  <c r="G532" i="11"/>
  <c r="G511" i="11"/>
  <c r="G514" i="11"/>
  <c r="G521" i="11" l="1"/>
  <c r="G508" i="11"/>
  <c r="G506" i="11"/>
  <c r="G526" i="11"/>
  <c r="G522" i="11" l="1"/>
  <c r="G524" i="11"/>
  <c r="G507" i="11"/>
  <c r="G500" i="11"/>
  <c r="G523" i="11"/>
  <c r="G543" i="11"/>
  <c r="G517" i="11"/>
  <c r="G516" i="11"/>
  <c r="G519" i="11"/>
  <c r="G512" i="11"/>
  <c r="G518" i="11"/>
  <c r="G501" i="11"/>
  <c r="G510" i="11"/>
  <c r="G499" i="11"/>
  <c r="G515" i="11"/>
  <c r="G503" i="11"/>
  <c r="G509" i="11"/>
  <c r="G505" i="11"/>
  <c r="G504" i="11"/>
  <c r="G498" i="11"/>
  <c r="G502" i="11"/>
  <c r="G587" i="11" l="1"/>
  <c r="D663" i="4" l="1"/>
  <c r="D466" i="1" s="1"/>
  <c r="D661" i="4"/>
  <c r="D464" i="1" s="1"/>
  <c r="D659" i="4"/>
  <c r="D462" i="1" s="1"/>
  <c r="D658" i="4"/>
  <c r="D461" i="1" s="1"/>
  <c r="D656" i="4"/>
  <c r="D459" i="1" s="1"/>
  <c r="D655" i="4"/>
  <c r="D458" i="1" s="1"/>
  <c r="D654" i="4"/>
  <c r="D457" i="1" s="1"/>
  <c r="D653" i="4"/>
  <c r="D456" i="1" s="1"/>
  <c r="D652" i="4"/>
  <c r="D455" i="1" s="1"/>
  <c r="D651" i="4"/>
  <c r="D454" i="1" s="1"/>
  <c r="D650" i="4"/>
  <c r="D453" i="1" s="1"/>
  <c r="D649" i="4"/>
  <c r="D452" i="1" s="1"/>
  <c r="D648" i="4"/>
  <c r="D451" i="1" s="1"/>
  <c r="D647" i="4"/>
  <c r="D450" i="1" s="1"/>
  <c r="D645" i="4"/>
  <c r="D448" i="1" s="1"/>
  <c r="D644" i="4"/>
  <c r="D447" i="1" s="1"/>
  <c r="D643" i="4"/>
  <c r="D446" i="1" s="1"/>
  <c r="D641" i="4"/>
  <c r="D444" i="1" s="1"/>
  <c r="D640" i="4"/>
  <c r="D443" i="1" s="1"/>
  <c r="D639" i="4"/>
  <c r="D442" i="1" s="1"/>
  <c r="D638" i="4"/>
  <c r="D441" i="1" s="1"/>
  <c r="D637" i="4"/>
  <c r="D440" i="1" s="1"/>
  <c r="D636" i="4"/>
  <c r="D439" i="1" s="1"/>
  <c r="D635" i="4"/>
  <c r="D438" i="1" s="1"/>
  <c r="D579" i="4"/>
  <c r="V466" i="1" s="1"/>
  <c r="D577" i="4"/>
  <c r="V464" i="1" s="1"/>
  <c r="D575" i="4"/>
  <c r="V462" i="1" s="1"/>
  <c r="D574" i="4"/>
  <c r="V461" i="1" s="1"/>
  <c r="D572" i="4"/>
  <c r="V459" i="1" s="1"/>
  <c r="D571" i="4"/>
  <c r="V458" i="1" s="1"/>
  <c r="D570" i="4"/>
  <c r="V457" i="1" s="1"/>
  <c r="D569" i="4"/>
  <c r="V456" i="1" s="1"/>
  <c r="D568" i="4"/>
  <c r="V455" i="1" s="1"/>
  <c r="D567" i="4"/>
  <c r="V454" i="1" s="1"/>
  <c r="D566" i="4"/>
  <c r="V453" i="1" s="1"/>
  <c r="D565" i="4"/>
  <c r="V452" i="1" s="1"/>
  <c r="D564" i="4"/>
  <c r="V451" i="1" s="1"/>
  <c r="D563" i="4"/>
  <c r="V450" i="1" s="1"/>
  <c r="D561" i="4"/>
  <c r="V448" i="1" s="1"/>
  <c r="D560" i="4"/>
  <c r="V447" i="1" s="1"/>
  <c r="D559" i="4"/>
  <c r="V446" i="1" s="1"/>
  <c r="D557" i="4"/>
  <c r="V444" i="1" s="1"/>
  <c r="D556" i="4"/>
  <c r="V443" i="1" s="1"/>
  <c r="D555" i="4"/>
  <c r="V442" i="1" s="1"/>
  <c r="D554" i="4"/>
  <c r="V441" i="1" s="1"/>
  <c r="D553" i="4"/>
  <c r="V440" i="1" s="1"/>
  <c r="D552" i="4"/>
  <c r="V439" i="1" s="1"/>
  <c r="D551" i="4"/>
  <c r="V438" i="1" s="1"/>
  <c r="D495" i="4"/>
  <c r="H424" i="1" s="1"/>
  <c r="D493" i="4"/>
  <c r="H471" i="1" s="1"/>
  <c r="D491" i="4"/>
  <c r="H428" i="1" s="1"/>
  <c r="D490" i="4"/>
  <c r="H415" i="1" s="1"/>
  <c r="D488" i="4"/>
  <c r="H398" i="1" s="1"/>
  <c r="D487" i="4"/>
  <c r="H436" i="1" s="1"/>
  <c r="D486" i="4"/>
  <c r="H429" i="1" s="1"/>
  <c r="D485" i="4"/>
  <c r="H458" i="1" s="1"/>
  <c r="D484" i="4"/>
  <c r="H408" i="1" s="1"/>
  <c r="D483" i="4"/>
  <c r="H416" i="1" s="1"/>
  <c r="D482" i="4"/>
  <c r="H401" i="1" s="1"/>
  <c r="D481" i="4"/>
  <c r="H403" i="1" s="1"/>
  <c r="D480" i="4"/>
  <c r="H417" i="1" s="1"/>
  <c r="D479" i="4"/>
  <c r="H462" i="1" s="1"/>
  <c r="D477" i="4"/>
  <c r="H454" i="1" s="1"/>
  <c r="D476" i="4"/>
  <c r="H410" i="1" s="1"/>
  <c r="D475" i="4"/>
  <c r="H442" i="1" s="1"/>
  <c r="D473" i="4"/>
  <c r="H434" i="1" s="1"/>
  <c r="D472" i="4"/>
  <c r="H469" i="1" s="1"/>
  <c r="D471" i="4"/>
  <c r="H459" i="1" s="1"/>
  <c r="D470" i="4"/>
  <c r="H413" i="1" s="1"/>
  <c r="D469" i="4"/>
  <c r="H453" i="1" s="1"/>
  <c r="D468" i="4"/>
  <c r="H409" i="1" s="1"/>
  <c r="D467" i="4"/>
  <c r="H463" i="1" s="1"/>
  <c r="D411" i="4"/>
  <c r="Z452" i="1" s="1"/>
  <c r="D409" i="4"/>
  <c r="Z419" i="1" s="1"/>
  <c r="D407" i="4"/>
  <c r="Z418" i="1" s="1"/>
  <c r="D406" i="4"/>
  <c r="Z450" i="1" s="1"/>
  <c r="D404" i="4"/>
  <c r="Z475" i="1" s="1"/>
  <c r="D403" i="4"/>
  <c r="Z440" i="1" s="1"/>
  <c r="D402" i="4"/>
  <c r="Z417" i="1" s="1"/>
  <c r="D401" i="4"/>
  <c r="Z466" i="1" s="1"/>
  <c r="D400" i="4"/>
  <c r="Z470" i="1" s="1"/>
  <c r="D399" i="4"/>
  <c r="Z443" i="1" s="1"/>
  <c r="D398" i="4"/>
  <c r="Z464" i="1" s="1"/>
  <c r="D397" i="4"/>
  <c r="Z428" i="1" s="1"/>
  <c r="D396" i="4"/>
  <c r="Z437" i="1" s="1"/>
  <c r="D395" i="4"/>
  <c r="Z408" i="1" s="1"/>
  <c r="D393" i="4"/>
  <c r="Z465" i="1" s="1"/>
  <c r="D392" i="4"/>
  <c r="Z425" i="1" s="1"/>
  <c r="D391" i="4"/>
  <c r="Z406" i="1" s="1"/>
  <c r="D389" i="4"/>
  <c r="Z413" i="1" s="1"/>
  <c r="D388" i="4"/>
  <c r="Z442" i="1" s="1"/>
  <c r="D387" i="4"/>
  <c r="Z403" i="1" s="1"/>
  <c r="D386" i="4"/>
  <c r="Z468" i="1" s="1"/>
  <c r="D385" i="4"/>
  <c r="Z400" i="1" s="1"/>
  <c r="D384" i="4"/>
  <c r="Z447" i="1" s="1"/>
  <c r="D383" i="4"/>
  <c r="Z402" i="1" s="1"/>
  <c r="D327" i="4"/>
  <c r="M451" i="1" s="1"/>
  <c r="D325" i="4"/>
  <c r="M474" i="1" s="1"/>
  <c r="D323" i="4"/>
  <c r="M422" i="1" s="1"/>
  <c r="D322" i="4"/>
  <c r="M417" i="1" s="1"/>
  <c r="D320" i="4"/>
  <c r="M427" i="1" s="1"/>
  <c r="D319" i="4"/>
  <c r="M419" i="1" s="1"/>
  <c r="D318" i="4"/>
  <c r="M443" i="1" s="1"/>
  <c r="D317" i="4"/>
  <c r="M464" i="1" s="1"/>
  <c r="D316" i="4"/>
  <c r="M453" i="1" s="1"/>
  <c r="D315" i="4"/>
  <c r="M406" i="1" s="1"/>
  <c r="D314" i="4"/>
  <c r="M454" i="1" s="1"/>
  <c r="D313" i="4"/>
  <c r="M411" i="1" s="1"/>
  <c r="D312" i="4"/>
  <c r="M462" i="1" s="1"/>
  <c r="D311" i="4"/>
  <c r="M424" i="1" s="1"/>
  <c r="D309" i="4"/>
  <c r="M404" i="1" s="1"/>
  <c r="D308" i="4"/>
  <c r="M415" i="1" s="1"/>
  <c r="D307" i="4"/>
  <c r="M413" i="1" s="1"/>
  <c r="D305" i="4"/>
  <c r="M437" i="1" s="1"/>
  <c r="D304" i="4"/>
  <c r="M444" i="1" s="1"/>
  <c r="D303" i="4"/>
  <c r="M466" i="1" s="1"/>
  <c r="D302" i="4"/>
  <c r="M441" i="1" s="1"/>
  <c r="D301" i="4"/>
  <c r="M456" i="1" s="1"/>
  <c r="D300" i="4"/>
  <c r="M425" i="1" s="1"/>
  <c r="D299" i="4"/>
  <c r="M412" i="1" s="1"/>
  <c r="D243" i="4"/>
  <c r="AE424" i="1" s="1"/>
  <c r="D241" i="4"/>
  <c r="AE470" i="1" s="1"/>
  <c r="D239" i="4"/>
  <c r="AE400" i="1" s="1"/>
  <c r="D238" i="4"/>
  <c r="AE399" i="1" s="1"/>
  <c r="D236" i="4"/>
  <c r="AE442" i="1" s="1"/>
  <c r="D235" i="4"/>
  <c r="AE417" i="1" s="1"/>
  <c r="D234" i="4"/>
  <c r="AE406" i="1" s="1"/>
  <c r="D233" i="4"/>
  <c r="AE475" i="1" s="1"/>
  <c r="D232" i="4"/>
  <c r="AE419" i="1" s="1"/>
  <c r="D231" i="4"/>
  <c r="AE441" i="1" s="1"/>
  <c r="D230" i="4"/>
  <c r="AE466" i="1" s="1"/>
  <c r="D229" i="4"/>
  <c r="AE438" i="1" s="1"/>
  <c r="D228" i="4"/>
  <c r="AE398" i="1" s="1"/>
  <c r="D227" i="4"/>
  <c r="AE428" i="1" s="1"/>
  <c r="D225" i="4"/>
  <c r="AE469" i="1" s="1"/>
  <c r="D224" i="4"/>
  <c r="AE418" i="1" s="1"/>
  <c r="D223" i="4"/>
  <c r="AE429" i="1" s="1"/>
  <c r="D221" i="4"/>
  <c r="AE436" i="1" s="1"/>
  <c r="D220" i="4"/>
  <c r="AE444" i="1" s="1"/>
  <c r="D219" i="4"/>
  <c r="AE430" i="1" s="1"/>
  <c r="D218" i="4"/>
  <c r="AE405" i="1" s="1"/>
  <c r="D217" i="4"/>
  <c r="AE462" i="1" s="1"/>
  <c r="D216" i="4"/>
  <c r="AE410" i="1" s="1"/>
  <c r="D215" i="4"/>
  <c r="AE404" i="1" s="1"/>
  <c r="Q471" i="1"/>
  <c r="Q413" i="1"/>
  <c r="Q416" i="1"/>
  <c r="Q423" i="1"/>
  <c r="Q415" i="1"/>
  <c r="Q397" i="1"/>
  <c r="Q408" i="1"/>
  <c r="Q419" i="1"/>
  <c r="Q463" i="1"/>
  <c r="Q398" i="1"/>
  <c r="Q461" i="1"/>
  <c r="Q407" i="1"/>
  <c r="Q427" i="1"/>
  <c r="Q435" i="1"/>
  <c r="Q421" i="1"/>
  <c r="Q433" i="1"/>
  <c r="Q432" i="1"/>
  <c r="Q472" i="1"/>
  <c r="Q448" i="1"/>
  <c r="AI474" i="1"/>
  <c r="AI404" i="1"/>
  <c r="AI463" i="1"/>
  <c r="AI405" i="1"/>
  <c r="AI466" i="1"/>
  <c r="AI445" i="1"/>
  <c r="AI403" i="1"/>
  <c r="AI410" i="1"/>
  <c r="AI464" i="1"/>
  <c r="AI400" i="1"/>
  <c r="AI468" i="1"/>
  <c r="AI416" i="1"/>
  <c r="AI419" i="1"/>
  <c r="AI455" i="1"/>
  <c r="AI452" i="1"/>
  <c r="AI414" i="1"/>
  <c r="AI435" i="1"/>
  <c r="AI470" i="1"/>
  <c r="AI432" i="1"/>
  <c r="D3" i="6" l="1"/>
  <c r="N236" i="1" s="1"/>
  <c r="Q114" i="1" l="1"/>
  <c r="D629" i="4" l="1"/>
  <c r="D432" i="1" s="1"/>
  <c r="D628" i="4"/>
  <c r="D431" i="1" s="1"/>
  <c r="D627" i="4"/>
  <c r="D430" i="1" s="1"/>
  <c r="D626" i="4"/>
  <c r="D429" i="1" s="1"/>
  <c r="D623" i="4"/>
  <c r="D426" i="1" s="1"/>
  <c r="D622" i="4"/>
  <c r="D425" i="1" s="1"/>
  <c r="D621" i="4"/>
  <c r="D424" i="1" s="1"/>
  <c r="D620" i="4"/>
  <c r="D423" i="1" s="1"/>
  <c r="D617" i="4"/>
  <c r="D420" i="1" s="1"/>
  <c r="D616" i="4"/>
  <c r="D419" i="1" s="1"/>
  <c r="D615" i="4"/>
  <c r="D418" i="1" s="1"/>
  <c r="D614" i="4"/>
  <c r="D417" i="1" s="1"/>
  <c r="D613" i="4"/>
  <c r="D416" i="1" s="1"/>
  <c r="D612" i="4"/>
  <c r="D415" i="1" s="1"/>
  <c r="D611" i="4"/>
  <c r="D414" i="1" s="1"/>
  <c r="D610" i="4"/>
  <c r="D413" i="1" s="1"/>
  <c r="D609" i="4"/>
  <c r="D412" i="1" s="1"/>
  <c r="D608" i="4"/>
  <c r="D411" i="1" s="1"/>
  <c r="D606" i="4"/>
  <c r="D409" i="1" s="1"/>
  <c r="D605" i="4"/>
  <c r="D408" i="1" s="1"/>
  <c r="D604" i="4"/>
  <c r="D407" i="1" s="1"/>
  <c r="D602" i="4"/>
  <c r="D405" i="1" s="1"/>
  <c r="D601" i="4"/>
  <c r="D404" i="1" s="1"/>
  <c r="D600" i="4"/>
  <c r="D403" i="1" s="1"/>
  <c r="D598" i="4"/>
  <c r="D401" i="1" s="1"/>
  <c r="D597" i="4"/>
  <c r="D400" i="1" s="1"/>
  <c r="D594" i="4"/>
  <c r="D397" i="1" s="1"/>
  <c r="D545" i="4"/>
  <c r="V432" i="1" s="1"/>
  <c r="D544" i="4"/>
  <c r="V431" i="1" s="1"/>
  <c r="D543" i="4"/>
  <c r="V430" i="1" s="1"/>
  <c r="D542" i="4"/>
  <c r="V429" i="1" s="1"/>
  <c r="D539" i="4"/>
  <c r="V426" i="1" s="1"/>
  <c r="D537" i="4"/>
  <c r="V424" i="1" s="1"/>
  <c r="D536" i="4"/>
  <c r="V423" i="1" s="1"/>
  <c r="D533" i="4"/>
  <c r="V420" i="1" s="1"/>
  <c r="D532" i="4"/>
  <c r="V419" i="1" s="1"/>
  <c r="D531" i="4"/>
  <c r="V418" i="1" s="1"/>
  <c r="D530" i="4"/>
  <c r="V417" i="1" s="1"/>
  <c r="D529" i="4"/>
  <c r="V416" i="1" s="1"/>
  <c r="D528" i="4"/>
  <c r="V415" i="1" s="1"/>
  <c r="D526" i="4"/>
  <c r="V413" i="1" s="1"/>
  <c r="D525" i="4"/>
  <c r="V412" i="1" s="1"/>
  <c r="D524" i="4"/>
  <c r="V411" i="1" s="1"/>
  <c r="D522" i="4"/>
  <c r="V409" i="1" s="1"/>
  <c r="D521" i="4"/>
  <c r="V408" i="1" s="1"/>
  <c r="D520" i="4"/>
  <c r="V407" i="1" s="1"/>
  <c r="D519" i="4"/>
  <c r="V406" i="1" s="1"/>
  <c r="D518" i="4"/>
  <c r="V405" i="1" s="1"/>
  <c r="D517" i="4"/>
  <c r="V404" i="1" s="1"/>
  <c r="D513" i="4"/>
  <c r="V400" i="1" s="1"/>
  <c r="D510" i="4"/>
  <c r="V397" i="1" s="1"/>
  <c r="D459" i="4"/>
  <c r="H457" i="1" s="1"/>
  <c r="D455" i="4"/>
  <c r="H406" i="1" s="1"/>
  <c r="D454" i="4"/>
  <c r="H419" i="1" s="1"/>
  <c r="D453" i="4"/>
  <c r="H456" i="1" s="1"/>
  <c r="D452" i="4"/>
  <c r="H465" i="1" s="1"/>
  <c r="D449" i="4"/>
  <c r="H464" i="1" s="1"/>
  <c r="D447" i="4"/>
  <c r="H440" i="1" s="1"/>
  <c r="D446" i="4"/>
  <c r="H474" i="1" s="1"/>
  <c r="D445" i="4"/>
  <c r="H438" i="1" s="1"/>
  <c r="D443" i="4"/>
  <c r="H412" i="1" s="1"/>
  <c r="D442" i="4"/>
  <c r="H396" i="1" s="1"/>
  <c r="D441" i="4"/>
  <c r="H441" i="1" s="1"/>
  <c r="D440" i="4"/>
  <c r="H473" i="1" s="1"/>
  <c r="D438" i="4"/>
  <c r="H421" i="1" s="1"/>
  <c r="D437" i="4"/>
  <c r="H470" i="1" s="1"/>
  <c r="D436" i="4"/>
  <c r="H461" i="1" s="1"/>
  <c r="D435" i="4"/>
  <c r="H452" i="1" s="1"/>
  <c r="D434" i="4"/>
  <c r="H449" i="1" s="1"/>
  <c r="D433" i="4"/>
  <c r="H402" i="1" s="1"/>
  <c r="D432" i="4"/>
  <c r="H444" i="1" s="1"/>
  <c r="D430" i="4"/>
  <c r="H404" i="1" s="1"/>
  <c r="D429" i="4"/>
  <c r="H426" i="1" s="1"/>
  <c r="D426" i="4"/>
  <c r="H397" i="1" s="1"/>
  <c r="D376" i="4"/>
  <c r="Z451" i="1" s="1"/>
  <c r="D375" i="4"/>
  <c r="Z399" i="1" s="1"/>
  <c r="D371" i="4"/>
  <c r="Z449" i="1" s="1"/>
  <c r="D370" i="4"/>
  <c r="Z409" i="1" s="1"/>
  <c r="D365" i="4"/>
  <c r="Z435" i="1" s="1"/>
  <c r="D364" i="4"/>
  <c r="Z433" i="1" s="1"/>
  <c r="D363" i="4"/>
  <c r="Z432" i="1" s="1"/>
  <c r="D362" i="4"/>
  <c r="Z412" i="1" s="1"/>
  <c r="D361" i="4"/>
  <c r="Z414" i="1" s="1"/>
  <c r="D360" i="4"/>
  <c r="Z444" i="1" s="1"/>
  <c r="D359" i="4"/>
  <c r="Z456" i="1" s="1"/>
  <c r="D357" i="4"/>
  <c r="Z454" i="1" s="1"/>
  <c r="D356" i="4"/>
  <c r="Z446" i="1" s="1"/>
  <c r="D354" i="4"/>
  <c r="Z438" i="1" s="1"/>
  <c r="D352" i="4"/>
  <c r="Z473" i="1" s="1"/>
  <c r="D351" i="4"/>
  <c r="Z410" i="1" s="1"/>
  <c r="D349" i="4"/>
  <c r="Z405" i="1" s="1"/>
  <c r="D348" i="4"/>
  <c r="Z407" i="1" s="1"/>
  <c r="D346" i="4"/>
  <c r="Z436" i="1" s="1"/>
  <c r="D345" i="4"/>
  <c r="Z424" i="1" s="1"/>
  <c r="D342" i="4"/>
  <c r="Z426" i="1" s="1"/>
  <c r="D293" i="4"/>
  <c r="M461" i="1" s="1"/>
  <c r="D292" i="4"/>
  <c r="M407" i="1" s="1"/>
  <c r="D291" i="4"/>
  <c r="M468" i="1" s="1"/>
  <c r="D287" i="4"/>
  <c r="M414" i="1" s="1"/>
  <c r="D286" i="4"/>
  <c r="M467" i="1" s="1"/>
  <c r="D281" i="4"/>
  <c r="M458" i="1" s="1"/>
  <c r="D280" i="4"/>
  <c r="M435" i="1" s="1"/>
  <c r="D278" i="4"/>
  <c r="M472" i="1" s="1"/>
  <c r="D277" i="4"/>
  <c r="M402" i="1" s="1"/>
  <c r="D273" i="4"/>
  <c r="M408" i="1" s="1"/>
  <c r="D270" i="4"/>
  <c r="M449" i="1" s="1"/>
  <c r="D268" i="4"/>
  <c r="M457" i="1" s="1"/>
  <c r="D267" i="4"/>
  <c r="M469" i="1" s="1"/>
  <c r="D266" i="4"/>
  <c r="M430" i="1" s="1"/>
  <c r="D264" i="4"/>
  <c r="M423" i="1" s="1"/>
  <c r="D261" i="4"/>
  <c r="M429" i="1" s="1"/>
  <c r="D209" i="4"/>
  <c r="AE396" i="1" s="1"/>
  <c r="D208" i="4"/>
  <c r="AE409" i="1" s="1"/>
  <c r="D207" i="4"/>
  <c r="AE463" i="1" s="1"/>
  <c r="D206" i="4"/>
  <c r="AE440" i="1" s="1"/>
  <c r="D203" i="4"/>
  <c r="AE435" i="1" s="1"/>
  <c r="D201" i="4"/>
  <c r="AE422" i="1" s="1"/>
  <c r="D200" i="4"/>
  <c r="AE459" i="1" s="1"/>
  <c r="D197" i="4"/>
  <c r="AE439" i="1" s="1"/>
  <c r="D196" i="4"/>
  <c r="AE402" i="1" s="1"/>
  <c r="D195" i="4"/>
  <c r="AE420" i="1" s="1"/>
  <c r="D191" i="4"/>
  <c r="AE426" i="1" s="1"/>
  <c r="D190" i="4"/>
  <c r="AE427" i="1" s="1"/>
  <c r="D189" i="4"/>
  <c r="AE432" i="1" s="1"/>
  <c r="D188" i="4"/>
  <c r="AE464" i="1" s="1"/>
  <c r="D186" i="4"/>
  <c r="AE449" i="1" s="1"/>
  <c r="D183" i="4"/>
  <c r="AE431" i="1" s="1"/>
  <c r="D182" i="4"/>
  <c r="AE448" i="1" s="1"/>
  <c r="D181" i="4"/>
  <c r="AE465" i="1" s="1"/>
  <c r="D180" i="4"/>
  <c r="AE473" i="1" s="1"/>
  <c r="D174" i="4"/>
  <c r="AE434" i="1" s="1"/>
  <c r="Q426" i="1"/>
  <c r="Q411" i="1"/>
  <c r="Q437" i="1"/>
  <c r="Q455" i="1"/>
  <c r="Q462" i="1"/>
  <c r="Q417" i="1"/>
  <c r="Q466" i="1"/>
  <c r="Q474" i="1"/>
  <c r="Q396" i="1"/>
  <c r="Q445" i="1"/>
  <c r="Q399" i="1"/>
  <c r="Q422" i="1"/>
  <c r="Q430" i="1"/>
  <c r="Q447" i="1"/>
  <c r="AI451" i="1"/>
  <c r="AI472" i="1"/>
  <c r="AI418" i="1"/>
  <c r="AI461" i="1"/>
  <c r="AI398" i="1"/>
  <c r="AI453" i="1"/>
  <c r="AI431" i="1"/>
  <c r="AI423" i="1"/>
  <c r="AI408" i="1"/>
  <c r="D285" i="4" l="1"/>
  <c r="M400" i="1" s="1"/>
  <c r="D274" i="4"/>
  <c r="M399" i="1" s="1"/>
  <c r="H292" i="1" l="1"/>
  <c r="D302" i="1" l="1"/>
  <c r="D290" i="1"/>
  <c r="D297" i="1"/>
  <c r="G26" i="1"/>
  <c r="G30" i="1"/>
  <c r="G63" i="1"/>
  <c r="G55" i="1"/>
  <c r="G60" i="1"/>
  <c r="G47" i="1"/>
  <c r="G11" i="1"/>
  <c r="G6" i="1"/>
  <c r="G10" i="1"/>
  <c r="G14" i="1"/>
  <c r="G36" i="1"/>
  <c r="G32" i="1"/>
  <c r="G5" i="1"/>
  <c r="G48" i="1"/>
  <c r="G20" i="1"/>
  <c r="D279" i="4" l="1"/>
  <c r="M452" i="1" s="1"/>
  <c r="D272" i="4"/>
  <c r="M463" i="1" s="1"/>
  <c r="D284" i="4"/>
  <c r="M475" i="1" s="1"/>
  <c r="Q457" i="1"/>
  <c r="Q406" i="1"/>
  <c r="AI402" i="1"/>
  <c r="D538" i="4"/>
  <c r="V425" i="1" s="1"/>
  <c r="D603" i="4"/>
  <c r="D406" i="1" s="1"/>
  <c r="D514" i="4"/>
  <c r="V401" i="1" s="1"/>
  <c r="D374" i="4"/>
  <c r="Z420" i="1" s="1"/>
  <c r="D350" i="4"/>
  <c r="Z421" i="1" s="1"/>
  <c r="D265" i="4"/>
  <c r="M448" i="1" s="1"/>
  <c r="D262" i="4"/>
  <c r="M433" i="1" s="1"/>
  <c r="Q400" i="1"/>
  <c r="D461" i="4"/>
  <c r="H443" i="1" s="1"/>
  <c r="AI439" i="1"/>
  <c r="D444" i="4"/>
  <c r="H466" i="1" s="1"/>
  <c r="D276" i="4"/>
  <c r="M446" i="1" s="1"/>
  <c r="Q414" i="1"/>
  <c r="D275" i="4"/>
  <c r="M421" i="1" s="1"/>
  <c r="Q473" i="1"/>
  <c r="Q439" i="1"/>
  <c r="D458" i="4"/>
  <c r="H437" i="1" s="1"/>
  <c r="Q468" i="1"/>
  <c r="D258" i="4"/>
  <c r="M473" i="1" s="1"/>
  <c r="D353" i="4"/>
  <c r="Z439" i="1" s="1"/>
  <c r="Q446" i="1"/>
  <c r="D358" i="4" l="1"/>
  <c r="Z457" i="1" s="1"/>
  <c r="D460" i="4"/>
  <c r="H407" i="1" s="1"/>
  <c r="AI430" i="1" l="1"/>
  <c r="D448" i="4"/>
  <c r="H400" i="1" s="1"/>
  <c r="D377" i="4"/>
  <c r="Z462" i="1" s="1"/>
  <c r="AI436" i="1"/>
  <c r="D202" i="4"/>
  <c r="AE461" i="1" s="1"/>
  <c r="D185" i="4"/>
  <c r="AE414" i="1" s="1"/>
  <c r="D184" i="4"/>
  <c r="AE468" i="1" s="1"/>
  <c r="D193" i="4"/>
  <c r="AE415" i="1" s="1"/>
  <c r="D527" i="4"/>
  <c r="V414" i="1" s="1"/>
  <c r="D516" i="4"/>
  <c r="V403" i="1" s="1"/>
  <c r="D177" i="4"/>
  <c r="AE451" i="1" s="1"/>
  <c r="Q467" i="1"/>
  <c r="AI417" i="1"/>
  <c r="Q425" i="1"/>
  <c r="D178" i="4"/>
  <c r="AE425" i="1" s="1"/>
  <c r="AI427" i="1"/>
  <c r="AI467" i="1"/>
  <c r="AI426" i="1"/>
  <c r="Q453" i="1"/>
  <c r="D194" i="4"/>
  <c r="AE413" i="1" s="1"/>
  <c r="AI465" i="1"/>
  <c r="AI415" i="1"/>
  <c r="D368" i="4"/>
  <c r="Z398" i="1" s="1"/>
  <c r="D290" i="4"/>
  <c r="M428" i="1" s="1"/>
  <c r="D192" i="4"/>
  <c r="AE460" i="1" s="1"/>
  <c r="AI422" i="1"/>
  <c r="D369" i="4"/>
  <c r="Z467" i="1" s="1"/>
  <c r="D269" i="4"/>
  <c r="M460" i="1" s="1"/>
  <c r="AI454" i="1"/>
  <c r="AI456" i="1"/>
  <c r="AI397" i="1"/>
  <c r="AI441" i="1"/>
  <c r="AI443" i="1"/>
  <c r="G179" i="1" l="1"/>
  <c r="G251" i="1"/>
</calcChain>
</file>

<file path=xl/sharedStrings.xml><?xml version="1.0" encoding="utf-8"?>
<sst xmlns="http://schemas.openxmlformats.org/spreadsheetml/2006/main" count="71825" uniqueCount="3991">
  <si>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</si>
  <si>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</si>
  <si>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</si>
  <si>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</si>
  <si>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</si>
  <si>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</si>
  <si>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</si>
  <si>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</si>
  <si>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</si>
  <si>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</si>
  <si>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</si>
  <si>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</si>
  <si>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</si>
  <si>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</si>
  <si>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</si>
  <si>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</si>
  <si>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</si>
  <si>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</si>
  <si>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</si>
  <si>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</si>
  <si>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</si>
  <si>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</si>
  <si>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</si>
  <si>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</si>
  <si>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</si>
  <si>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</si>
  <si>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</si>
  <si>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</si>
  <si>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</si>
  <si>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</si>
  <si>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</si>
  <si>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</si>
  <si>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</si>
  <si>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</si>
  <si>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</si>
  <si>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</si>
  <si>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</si>
  <si>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</si>
  <si>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</si>
  <si>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</si>
  <si>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</si>
  <si>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</si>
  <si>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</si>
  <si>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</si>
  <si>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</si>
  <si>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</si>
  <si>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</si>
  <si>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</si>
  <si>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</si>
  <si>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</si>
  <si>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</si>
  <si>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</si>
  <si>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</si>
  <si>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</si>
  <si>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</si>
  <si>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</si>
  <si>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</si>
  <si>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</si>
  <si>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</si>
  <si>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</si>
  <si>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</si>
  <si>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</si>
  <si>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</si>
  <si>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</si>
  <si>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</si>
  <si>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</si>
  <si>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</si>
  <si>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</si>
  <si>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</si>
  <si>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</si>
  <si>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</si>
  <si>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</si>
  <si>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</si>
  <si>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</si>
  <si>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</si>
  <si>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</si>
  <si>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</si>
  <si>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</si>
  <si>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</si>
  <si>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</si>
  <si>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</si>
  <si>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</si>
  <si>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</si>
  <si>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</si>
  <si>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</si>
  <si>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</si>
  <si>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</si>
  <si>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</si>
  <si>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</si>
  <si>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</si>
  <si>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</si>
  <si>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</si>
  <si>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</si>
  <si>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</si>
  <si>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</si>
  <si>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</si>
  <si>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</si>
  <si>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</si>
  <si>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</si>
  <si>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</si>
  <si>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</si>
  <si>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</si>
  <si>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</si>
  <si>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</si>
  <si>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</si>
  <si>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</si>
  <si>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</si>
  <si>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</si>
  <si>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</si>
  <si>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</si>
  <si>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</si>
  <si>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</si>
  <si>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</si>
  <si>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</si>
  <si>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</si>
  <si>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</si>
  <si>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</si>
  <si>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</si>
  <si>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</si>
  <si>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</si>
  <si>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</si>
  <si>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</si>
  <si>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</si>
  <si>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</si>
  <si>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</si>
  <si>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</si>
  <si>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</si>
  <si>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</si>
  <si>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</si>
  <si>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</si>
  <si>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</si>
  <si>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</si>
  <si>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</si>
  <si>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</si>
  <si>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</si>
  <si>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</si>
  <si>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</si>
  <si>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</si>
  <si>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</si>
  <si>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</si>
  <si>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</si>
  <si>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</si>
  <si>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</si>
  <si>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</si>
  <si>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</si>
  <si>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</si>
  <si>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</si>
  <si>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</si>
  <si>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</si>
  <si>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X 1,5</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</si>
  <si>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</si>
  <si>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</si>
  <si>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</si>
  <si>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</si>
  <si>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</si>
  <si>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</si>
  <si>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</si>
  <si>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</si>
  <si>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</si>
  <si>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</si>
  <si>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</si>
  <si>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</si>
  <si>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</si>
  <si>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</si>
  <si>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</si>
  <si>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</si>
  <si>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</si>
  <si>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</si>
  <si>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</si>
  <si>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</si>
  <si>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</si>
  <si>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</si>
  <si>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</si>
  <si>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</si>
  <si>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</si>
  <si>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</si>
  <si>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</si>
  <si>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</si>
  <si>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</si>
  <si>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</si>
  <si>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</si>
  <si>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</si>
  <si>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</si>
  <si>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x50%</t>
  </si>
  <si>
    <t>x75%</t>
  </si>
  <si>
    <t>x100%</t>
  </si>
  <si>
    <t>nvt</t>
  </si>
  <si>
    <t>x25%</t>
  </si>
  <si>
    <t>Cadel Evans Great Ocean Roadrace</t>
  </si>
  <si>
    <t>Omloop Het Nieuwsblad</t>
  </si>
  <si>
    <t>Strade Bianche</t>
  </si>
  <si>
    <t>Tirreno Adriatico</t>
  </si>
  <si>
    <t>Milaan-San Remo</t>
  </si>
  <si>
    <t>Volta Ciclista a Catalunya</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</si>
  <si>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</si>
  <si>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</si>
  <si>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</si>
  <si>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</si>
  <si>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</si>
  <si>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</si>
  <si>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</si>
  <si>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</si>
  <si>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</si>
  <si>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</si>
  <si>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</si>
  <si>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</si>
  <si>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</si>
  <si>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</si>
  <si>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</si>
  <si>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</si>
  <si>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</si>
  <si>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</si>
  <si>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Binck Bank Tour</t>
  </si>
  <si>
    <t>Cyclassics Hamburg</t>
  </si>
  <si>
    <t>Bretagne Classic</t>
  </si>
  <si>
    <t>GP Quebec</t>
  </si>
  <si>
    <t>GP Montreal</t>
  </si>
  <si>
    <t>Ronde van Turkije</t>
  </si>
  <si>
    <t>Ronde van Lombardije</t>
  </si>
  <si>
    <t>Ronde van Guangxi</t>
  </si>
  <si>
    <t>Wereldkampioenschappen</t>
  </si>
  <si>
    <t>2016, 2017, 2018</t>
  </si>
  <si>
    <t>2015, 2016, 2017</t>
  </si>
  <si>
    <t>2014, 2015, 2016, 2017, 2018</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</si>
  <si>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</si>
  <si>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</si>
  <si>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</si>
  <si>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</si>
  <si>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</si>
  <si>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</si>
  <si>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</si>
  <si>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</si>
  <si>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</si>
  <si>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</si>
  <si>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</si>
  <si>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</si>
  <si>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</si>
  <si>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</si>
  <si>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</si>
  <si>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</si>
  <si>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</si>
  <si>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</si>
  <si>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</si>
  <si>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</si>
  <si>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</si>
  <si>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</si>
  <si>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</si>
  <si>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</si>
  <si>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</si>
  <si>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</si>
  <si>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</si>
  <si>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</si>
  <si>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</si>
  <si>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</si>
  <si>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</si>
  <si>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</si>
  <si>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</si>
  <si>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</si>
  <si>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</si>
  <si>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</si>
  <si>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</si>
  <si>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</si>
  <si>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</si>
  <si>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</si>
  <si>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</si>
  <si>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</si>
  <si>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</si>
  <si>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</si>
  <si>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</si>
  <si>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</si>
  <si>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</si>
  <si>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</si>
  <si>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</si>
  <si>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</si>
  <si>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</si>
  <si>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</si>
  <si>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</si>
  <si>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</si>
  <si>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</si>
  <si>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</si>
  <si>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</si>
  <si>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</si>
  <si>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</si>
  <si>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</si>
  <si>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</si>
  <si>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</si>
  <si>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</si>
  <si>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</si>
  <si>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</si>
  <si>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</si>
  <si>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</si>
  <si>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</si>
  <si>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</si>
  <si>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</si>
  <si>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</si>
  <si>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</si>
  <si>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</si>
  <si>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</si>
  <si>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</si>
  <si>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</si>
  <si>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</si>
  <si>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</si>
  <si>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</si>
  <si>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</si>
  <si>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</si>
  <si>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</si>
  <si>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</si>
  <si>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</si>
  <si>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</si>
  <si>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</si>
  <si>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</si>
  <si>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</si>
  <si>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</si>
  <si>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</si>
  <si>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</si>
  <si>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1x3e, 1x8e</t>
  </si>
  <si>
    <t>2x4e</t>
  </si>
  <si>
    <t>1x2e, 1x7e</t>
  </si>
  <si>
    <t>1x5e, 1x6e</t>
  </si>
  <si>
    <t>2x9e, 1x10e</t>
  </si>
  <si>
    <t>2x1e</t>
  </si>
  <si>
    <t>1x4e, 1x9e</t>
  </si>
  <si>
    <t>2x6e</t>
  </si>
  <si>
    <t>1x6e, 1x7e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</si>
  <si>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</si>
  <si>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</si>
  <si>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</si>
  <si>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</si>
  <si>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</si>
  <si>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</si>
  <si>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</si>
  <si>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</si>
  <si>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</si>
  <si>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</si>
  <si>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</si>
  <si>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</si>
  <si>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</si>
  <si>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</si>
  <si>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</si>
  <si>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</si>
  <si>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</si>
  <si>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</si>
  <si>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</si>
  <si>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</si>
  <si>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</si>
  <si>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</si>
  <si>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2x2e, 1x10e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</si>
  <si>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</si>
  <si>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</si>
  <si>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</si>
  <si>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</si>
  <si>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</si>
  <si>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</si>
  <si>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</si>
  <si>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</si>
  <si>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</si>
  <si>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</si>
  <si>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</si>
  <si>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</si>
  <si>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</si>
  <si>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</si>
  <si>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</si>
  <si>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</si>
  <si>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</si>
  <si>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</si>
  <si>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</si>
  <si>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</si>
  <si>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</si>
  <si>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</si>
  <si>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</si>
  <si>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</si>
  <si>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</si>
  <si>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</si>
  <si>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</si>
  <si>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</si>
  <si>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</si>
  <si>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</si>
  <si>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</si>
  <si>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</si>
  <si>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</si>
  <si>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</si>
  <si>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</si>
  <si>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</si>
  <si>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</si>
  <si>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</si>
  <si>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</si>
  <si>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</si>
  <si>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</si>
  <si>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</si>
  <si>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</si>
  <si>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</si>
  <si>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</si>
  <si>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</si>
  <si>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</si>
  <si>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</si>
  <si>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</si>
  <si>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</si>
  <si>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</si>
  <si>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</si>
  <si>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</si>
  <si>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</si>
  <si>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</si>
  <si>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</si>
  <si>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</si>
  <si>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</si>
  <si>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</si>
  <si>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</si>
  <si>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</si>
  <si>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</si>
  <si>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</si>
  <si>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</si>
  <si>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</si>
  <si>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</si>
  <si>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</si>
  <si>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</si>
  <si>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</si>
  <si>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</si>
  <si>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</si>
  <si>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</si>
  <si>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</si>
  <si>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</si>
  <si>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VALVERDE Alejandro</t>
  </si>
  <si>
    <t>YATES Simon</t>
  </si>
  <si>
    <t>SAGAN Peter</t>
  </si>
  <si>
    <t>VIVIANI Elia</t>
  </si>
  <si>
    <t>DUMOULIN Tom</t>
  </si>
  <si>
    <t>ALAPHILIPPE Julian</t>
  </si>
  <si>
    <t>LÓPEZ Miguel Ángel</t>
  </si>
  <si>
    <t>VAN AVERMAET Greg</t>
  </si>
  <si>
    <t>PINOT Thibaut</t>
  </si>
  <si>
    <t>THOMAS Geraint</t>
  </si>
  <si>
    <t>BERNAL Egan</t>
  </si>
  <si>
    <t>MATTHEWS Michael</t>
  </si>
  <si>
    <t>BARDET Romain</t>
  </si>
  <si>
    <t>KWIATKOWSKI Michał</t>
  </si>
  <si>
    <t>ROGLIČ Primož</t>
  </si>
  <si>
    <t>KRISTOFF Alexander</t>
  </si>
  <si>
    <t>IZAGIRRE Ion</t>
  </si>
  <si>
    <t>DÉMARE Arnaud</t>
  </si>
  <si>
    <t>STUYVEN Jasper</t>
  </si>
  <si>
    <t>POZZOVIVO Domenico</t>
  </si>
  <si>
    <t>QUINTANA Nairo</t>
  </si>
  <si>
    <t>WELLENS Tim</t>
  </si>
  <si>
    <t>KRUIJSWIJK Steven</t>
  </si>
  <si>
    <t>VALGREN Michael</t>
  </si>
  <si>
    <t>LATOUR Pierre</t>
  </si>
  <si>
    <t>NAESEN Oliver</t>
  </si>
  <si>
    <t>MAS Enric</t>
  </si>
  <si>
    <t>CARAPAZ Richard</t>
  </si>
  <si>
    <t>MOLLEMA Bauke</t>
  </si>
  <si>
    <t>DENNIS Rohan</t>
  </si>
  <si>
    <t>ACKERMANN Pascal</t>
  </si>
  <si>
    <t>BENOOT Tiesj</t>
  </si>
  <si>
    <t>URÁN Rigoberto</t>
  </si>
  <si>
    <t>MOSCON Gianni</t>
  </si>
  <si>
    <t>COLBRELLI Sonny</t>
  </si>
  <si>
    <t>OOMEN Sam</t>
  </si>
  <si>
    <t>BENNETT George</t>
  </si>
  <si>
    <t>TEUNS Dylan</t>
  </si>
  <si>
    <t>MAJKA Rafał</t>
  </si>
  <si>
    <t>GILBERT Philippe</t>
  </si>
  <si>
    <t>TERPSTRA Niki</t>
  </si>
  <si>
    <t>ŠTYBAR Zdeněk</t>
  </si>
  <si>
    <t>FUGLSANG Jakob</t>
  </si>
  <si>
    <t>KONRAD Patrick</t>
  </si>
  <si>
    <t>BENNETT Sam</t>
  </si>
  <si>
    <t>IMPEY Daryl</t>
  </si>
  <si>
    <t>SCHACHMANN Maximilian</t>
  </si>
  <si>
    <t>LANDA Mikel</t>
  </si>
  <si>
    <t>BUCHMANN Emanuel</t>
  </si>
  <si>
    <t>WOODS Michael</t>
  </si>
  <si>
    <t>DEGENKOLB John</t>
  </si>
  <si>
    <t>FORMOLO Davide</t>
  </si>
  <si>
    <t>ULISSI Diego</t>
  </si>
  <si>
    <t>KELDERMAN Wilco</t>
  </si>
  <si>
    <t>MOHORIČ Matej</t>
  </si>
  <si>
    <t>EWAN Caleb</t>
  </si>
  <si>
    <t>SOLER Marc</t>
  </si>
  <si>
    <t>YATES Adam</t>
  </si>
  <si>
    <t>IZAGIRRE Gorka</t>
  </si>
  <si>
    <t>JUNGELS Bob</t>
  </si>
  <si>
    <t>BILBAO Pello</t>
  </si>
  <si>
    <t>VANMARCKE Sep</t>
  </si>
  <si>
    <t>GROENEWEGEN Dylan</t>
  </si>
  <si>
    <t>MARTÍNEZ Daniel Felipe</t>
  </si>
  <si>
    <t>PORTE Richie</t>
  </si>
  <si>
    <t>VAN POPPEL Danny</t>
  </si>
  <si>
    <t>LAPORTE Christophe</t>
  </si>
  <si>
    <t>TRENTIN Matteo</t>
  </si>
  <si>
    <t>LAMPAERT Yves</t>
  </si>
  <si>
    <t>BOASSON HAGEN Edvald</t>
  </si>
  <si>
    <t>CAMPENAERTS Victor</t>
  </si>
  <si>
    <t>VAN AERT Wout</t>
  </si>
  <si>
    <t>COSTA Rui</t>
  </si>
  <si>
    <t>GROSSSCHARTNE Felix</t>
  </si>
  <si>
    <t>NIBALI Vincenzo</t>
  </si>
  <si>
    <t>SÁNCHEZ Luis León</t>
  </si>
  <si>
    <t>PASQUALON Andrea</t>
  </si>
  <si>
    <t>DE GENDT Thomas</t>
  </si>
  <si>
    <t>JAKOBSEN Fabio</t>
  </si>
  <si>
    <t>GAVIRIA Fernando</t>
  </si>
  <si>
    <t>NIZZOLO Giacomo</t>
  </si>
  <si>
    <t>CASTROVIEJO Jonathan</t>
  </si>
  <si>
    <t>KRAGH ANDERSEN Søren</t>
  </si>
  <si>
    <t>LUTSENKO Alexey</t>
  </si>
  <si>
    <t>ZAKARIN Ilnur</t>
  </si>
  <si>
    <t>NIEVE Mikel</t>
  </si>
  <si>
    <t>HENAO Sergio</t>
  </si>
  <si>
    <t>MOLARD Rudy</t>
  </si>
  <si>
    <t>PEDERSEN Mads</t>
  </si>
  <si>
    <t>GUERREIRO Ruben</t>
  </si>
  <si>
    <t>CORT Magnus</t>
  </si>
  <si>
    <t>ROOSEN Timo</t>
  </si>
  <si>
    <t>TOLHOEK Antwan</t>
  </si>
  <si>
    <t>CARUSO Damiano</t>
  </si>
  <si>
    <t>KÜNG Stefan</t>
  </si>
  <si>
    <t>MARTIN Guillaume</t>
  </si>
  <si>
    <t>DUPONT Timothy</t>
  </si>
  <si>
    <t>DE LA CRUZ David</t>
  </si>
  <si>
    <t>PRADES Eduard</t>
  </si>
  <si>
    <t>SKUJIŅŠ Toms</t>
  </si>
  <si>
    <t>DRUCKER Jempy</t>
  </si>
  <si>
    <t>HAIG Jack</t>
  </si>
  <si>
    <t>DILLIER Silvan</t>
  </si>
  <si>
    <t>BARGUIL Warren</t>
  </si>
  <si>
    <t>GALLOPIN Tony</t>
  </si>
  <si>
    <t>SOSA Iván Ramiro</t>
  </si>
  <si>
    <t>HODEG Álvaro José</t>
  </si>
  <si>
    <t>KING Ben</t>
  </si>
  <si>
    <t>MADOUAS Valentin</t>
  </si>
  <si>
    <t>BALLERINI Davide</t>
  </si>
  <si>
    <t>BRAMBILLA Gianluca</t>
  </si>
  <si>
    <t>POELS Wout</t>
  </si>
  <si>
    <t>HOFSTETTER Hugo</t>
  </si>
  <si>
    <t>DEVENYNS Dries</t>
  </si>
  <si>
    <t>CONSONNI Simone</t>
  </si>
  <si>
    <t>TEUNISSEN Mike</t>
  </si>
  <si>
    <t>HERRADA Jesús</t>
  </si>
  <si>
    <t>VISCONTI Giovanni</t>
  </si>
  <si>
    <t>DEBUSSCHERE Jens</t>
  </si>
  <si>
    <t>ROUX Anthony</t>
  </si>
  <si>
    <t>CHERNETSKI Sergei</t>
  </si>
  <si>
    <t>TRATNIK Jan</t>
  </si>
  <si>
    <t>CICCONE Giulio</t>
  </si>
  <si>
    <t>VAN DER POEL Mathieu</t>
  </si>
  <si>
    <t>GAUDU David</t>
  </si>
  <si>
    <t>VAN BAARLE Dylan</t>
  </si>
  <si>
    <t>BONIFAZIO Niccolò</t>
  </si>
  <si>
    <t>CARTHY Hugh</t>
  </si>
  <si>
    <t>CHAVES Esteban</t>
  </si>
  <si>
    <t>MODOLO Sacha</t>
  </si>
  <si>
    <t>BEVIN Patrick</t>
  </si>
  <si>
    <t>GEOGHEGAN HART Tao</t>
  </si>
  <si>
    <t>CONTI Valerio</t>
  </si>
  <si>
    <t>CANOLA Marco</t>
  </si>
  <si>
    <t>ROLLAND Pierre</t>
  </si>
  <si>
    <t>SIMON Julien</t>
  </si>
  <si>
    <t>O'CONNOR Ben</t>
  </si>
  <si>
    <t>POLITT Nils</t>
  </si>
  <si>
    <t>SÉNÉCHAL Florian</t>
  </si>
  <si>
    <t>VUILLERMOZ Alexis</t>
  </si>
  <si>
    <t>MATÉ Luis Ángel</t>
  </si>
  <si>
    <t>BATTAGLIN Enrico</t>
  </si>
  <si>
    <t>MASNADA Fausto</t>
  </si>
  <si>
    <t>CALMEJANE Lilian</t>
  </si>
  <si>
    <t>BARBERO Carlos</t>
  </si>
  <si>
    <t>SARREAU Marc</t>
  </si>
  <si>
    <t>KANGERT Tanel</t>
  </si>
  <si>
    <t>SMITH Dion</t>
  </si>
  <si>
    <t>OVECHKIN Artem</t>
  </si>
  <si>
    <t>WALSCHEID Max</t>
  </si>
  <si>
    <t>POWER Robert</t>
  </si>
  <si>
    <t>BOUHANNI Nacer</t>
  </si>
  <si>
    <t>GAVAZZI Francesco</t>
  </si>
  <si>
    <t>DE PLUS Laurens</t>
  </si>
  <si>
    <t>HERMANS Ben</t>
  </si>
  <si>
    <t>VAN DER HOORN Taco</t>
  </si>
  <si>
    <t>BAUHAUS Phil</t>
  </si>
  <si>
    <t>MADSEN Martin Toft</t>
  </si>
  <si>
    <t>ARNDT Nikias</t>
  </si>
  <si>
    <t>GARCÍA Iván</t>
  </si>
  <si>
    <t>BOUDAT Thomas</t>
  </si>
  <si>
    <t>CAVAGNA Rémi</t>
  </si>
  <si>
    <t>MEURISSE Xandro</t>
  </si>
  <si>
    <t>OLIVEIRA Nelson</t>
  </si>
  <si>
    <t>VAN EMDEN Jos</t>
  </si>
  <si>
    <t>DE MARCHI Alessandro</t>
  </si>
  <si>
    <t>LOBATO Juan José</t>
  </si>
  <si>
    <t>MINALI Riccardo</t>
  </si>
  <si>
    <t>REICHENBACH Sébastien</t>
  </si>
  <si>
    <t>WIŚNIOWSKI Łukasz</t>
  </si>
  <si>
    <t>COQUARD Bryan</t>
  </si>
  <si>
    <t>FRAILE Omar</t>
  </si>
  <si>
    <t>MCNULTY Brandon</t>
  </si>
  <si>
    <t>MARECZKO Jakub</t>
  </si>
  <si>
    <t>POLANC Jan</t>
  </si>
  <si>
    <t>RICHEZE Maximiliano</t>
  </si>
  <si>
    <t>KUDUS Merhawi</t>
  </si>
  <si>
    <t>VERONA Carlos</t>
  </si>
  <si>
    <t>NAVARRO Daniel</t>
  </si>
  <si>
    <t>MØRKØV Michael</t>
  </si>
  <si>
    <t>JANSEN Amund Grøndahl</t>
  </si>
  <si>
    <t>FINETTO Mauro</t>
  </si>
  <si>
    <t>PHILIPSEN Jasper</t>
  </si>
  <si>
    <t>BIZKARRA Mikel</t>
  </si>
  <si>
    <t>DUNBAR Eddie</t>
  </si>
  <si>
    <t>LAMMERTINK Maurits</t>
  </si>
  <si>
    <t>POGAČAR Tadej</t>
  </si>
  <si>
    <t>BOIVIN Guillaume</t>
  </si>
  <si>
    <t>HIVERT Jonathan</t>
  </si>
  <si>
    <t>PLANCKAERT Baptiste</t>
  </si>
  <si>
    <t>ABERASTURI Jon</t>
  </si>
  <si>
    <t>EDET Nicolas</t>
  </si>
  <si>
    <t>GUARDINI Andrea</t>
  </si>
  <si>
    <t>KRIEGER Alexander</t>
  </si>
  <si>
    <t>MOLANO Juan Sebastián</t>
  </si>
  <si>
    <t>DOWSETT Alex</t>
  </si>
  <si>
    <t>FELLINE Fabio</t>
  </si>
  <si>
    <t>HERMANS Quinten</t>
  </si>
  <si>
    <t>MÄDER Gino</t>
  </si>
  <si>
    <t>PACIONI Luca</t>
  </si>
  <si>
    <t>TAARAMÄE Rein</t>
  </si>
  <si>
    <t>CATALDO Dario</t>
  </si>
  <si>
    <t>COSNEFROY Benoît</t>
  </si>
  <si>
    <t>KOCH Jonas</t>
  </si>
  <si>
    <t>VAN SCHIP Jan-Willem</t>
  </si>
  <si>
    <t>KUSS Sepp</t>
  </si>
  <si>
    <t>PERNSTEINER Hermann</t>
  </si>
  <si>
    <t>BÁRTA Jan</t>
  </si>
  <si>
    <t>VAN HOOYDONCK Nathan</t>
  </si>
  <si>
    <t>DENZ Nico</t>
  </si>
  <si>
    <t>GROSU Eduard Michael</t>
  </si>
  <si>
    <t>BODNAR Maciej</t>
  </si>
  <si>
    <t>MOSCA Jacopo</t>
  </si>
  <si>
    <t>CATTANEO Mattia</t>
  </si>
  <si>
    <t>OWSIAN Łukasz</t>
  </si>
  <si>
    <t>MANNION Gavin</t>
  </si>
  <si>
    <t>PADUN Mark</t>
  </si>
  <si>
    <t>GHEBREIGZABHIER Amanuel</t>
  </si>
  <si>
    <t>GIDICH Yevgeniy</t>
  </si>
  <si>
    <t>LE GAC Olivier</t>
  </si>
  <si>
    <t>MANZIN Lorrenzo</t>
  </si>
  <si>
    <t>RICKAERT Jonas</t>
  </si>
  <si>
    <t>SIVAKOV Pavel</t>
  </si>
  <si>
    <t>ȚVETCOV Serghei</t>
  </si>
  <si>
    <t>CRADDOCK Lawson</t>
  </si>
  <si>
    <t>STRAKHOV Dmitry</t>
  </si>
  <si>
    <t>GANNA Filippo</t>
  </si>
  <si>
    <t>JOYCE Colin</t>
  </si>
  <si>
    <t>POWLESS Neilson</t>
  </si>
  <si>
    <t>ARANBURU Alex</t>
  </si>
  <si>
    <t>PACHER Quentin</t>
  </si>
  <si>
    <t>ROSSKOPF Joey</t>
  </si>
  <si>
    <t>THEUNS Edward</t>
  </si>
  <si>
    <t>DE BUYST Jasper</t>
  </si>
  <si>
    <t>CAPIOT Amaury</t>
  </si>
  <si>
    <t>HOULE Hugo</t>
  </si>
  <si>
    <t>VENTURINI Clément</t>
  </si>
  <si>
    <t>BURGHARDT Marcus</t>
  </si>
  <si>
    <t>PÉRICHON Pierre-Luc</t>
  </si>
  <si>
    <t>DE BONDT Dries</t>
  </si>
  <si>
    <t>DE GENDT Aimé</t>
  </si>
  <si>
    <t>KANTER Max</t>
  </si>
  <si>
    <t>VILLELLA Davide</t>
  </si>
  <si>
    <t>WALLAYS Jelle</t>
  </si>
  <si>
    <t>DLAMINI Nic</t>
  </si>
  <si>
    <t>ČERNÝ Josef</t>
  </si>
  <si>
    <t>CLAEYS Dimitri</t>
  </si>
  <si>
    <t>DOULL Owain</t>
  </si>
  <si>
    <t>EENKHOORN Pascal</t>
  </si>
  <si>
    <t>MULLEN Ryan</t>
  </si>
  <si>
    <t>NARVÁEZ Jhonatan</t>
  </si>
  <si>
    <t>VAN LERBERGHE Bert</t>
  </si>
  <si>
    <t>WÜRTZ SCHMIDT Mads</t>
  </si>
  <si>
    <t>NEILANDS Krists</t>
  </si>
  <si>
    <t>VERMELTFOORT Coen</t>
  </si>
  <si>
    <t>CAVENDISH Mark</t>
  </si>
  <si>
    <t>GESCHKE Simon</t>
  </si>
  <si>
    <t>KIRSCH Alex</t>
  </si>
  <si>
    <t>RÄIM Mihkel</t>
  </si>
  <si>
    <t>CLARKE Simon</t>
  </si>
  <si>
    <t>HOELGAARD Markus</t>
  </si>
  <si>
    <t>RIESEBEEK Oscar</t>
  </si>
  <si>
    <t>DE TIER Floris</t>
  </si>
  <si>
    <t>FERNÁNDEZ Rubén</t>
  </si>
  <si>
    <t>MEZGEC Luka</t>
  </si>
  <si>
    <t>EIKING Odd Christian</t>
  </si>
  <si>
    <t>FERNÁNDEZ Delio</t>
  </si>
  <si>
    <t>MEYER Cameron</t>
  </si>
  <si>
    <t>SBARAGLI Kristian</t>
  </si>
  <si>
    <t>GAUDIN Damien</t>
  </si>
  <si>
    <t>RESTREPO Jhonatan</t>
  </si>
  <si>
    <t>MERLIER Tim</t>
  </si>
  <si>
    <t>VLASOV Aleksandr</t>
  </si>
  <si>
    <t>WELTEN Bram</t>
  </si>
  <si>
    <t>GOGL Michael</t>
  </si>
  <si>
    <t>HALVORSEN Kristoffer</t>
  </si>
  <si>
    <t>BARBIER Rudy</t>
  </si>
  <si>
    <t>TOUZE Damien</t>
  </si>
  <si>
    <t>FABBRO Matteo</t>
  </si>
  <si>
    <t>KAMP Alexander</t>
  </si>
  <si>
    <t>GOUGEARD Alexis</t>
  </si>
  <si>
    <t>KNOX James</t>
  </si>
  <si>
    <t>AMADOR Andrey</t>
  </si>
  <si>
    <t>CIMOLAI Davide</t>
  </si>
  <si>
    <t>FRISON Frederik</t>
  </si>
  <si>
    <t>SPRENGERS Thomas</t>
  </si>
  <si>
    <t>DOMBROWSKI Joe</t>
  </si>
  <si>
    <t>BRANDÃO Joni</t>
  </si>
  <si>
    <t>DECLERCQ Benjamin</t>
  </si>
  <si>
    <t>HARPER Chris</t>
  </si>
  <si>
    <t>THOMAS Benjamin</t>
  </si>
  <si>
    <t>VELASCO Simone</t>
  </si>
  <si>
    <t>CARPENTER Robin</t>
  </si>
  <si>
    <t>GIBBONS Ryan</t>
  </si>
  <si>
    <t>PEDERSEN Casper</t>
  </si>
  <si>
    <t>TIZZA Marco</t>
  </si>
  <si>
    <t>ZABEL Rick</t>
  </si>
  <si>
    <t>ROJAS José Joaquín</t>
  </si>
  <si>
    <t>HIRT Jan</t>
  </si>
  <si>
    <t>LASTRA Jonathan</t>
  </si>
  <si>
    <t>ZOIDL Riccardo</t>
  </si>
  <si>
    <t>LIEPIŅŠ Emīls</t>
  </si>
  <si>
    <t>CARSTENSEN Lucas</t>
  </si>
  <si>
    <t>GROVES Kaden</t>
  </si>
  <si>
    <t>HAMILTON Chris</t>
  </si>
  <si>
    <t>HOWSON Damien</t>
  </si>
  <si>
    <t>JOHANSEN Julius</t>
  </si>
  <si>
    <t>OSS Daniel</t>
  </si>
  <si>
    <t>VAN GESTEL Dries</t>
  </si>
  <si>
    <t>BERHANE Natnael</t>
  </si>
  <si>
    <t>RODRÍGUEZ Óscar</t>
  </si>
  <si>
    <t>STOKBRO Andreas</t>
  </si>
  <si>
    <t>TURGIS Anthony</t>
  </si>
  <si>
    <t>EL FARES Julien</t>
  </si>
  <si>
    <t>JUUL-JENSEN Christopher</t>
  </si>
  <si>
    <t>ARENSMAN Thymen</t>
  </si>
  <si>
    <t>EG Niklas</t>
  </si>
  <si>
    <t>OLIVEIRA Rui</t>
  </si>
  <si>
    <t>RODRÍGUEZ Cristián</t>
  </si>
  <si>
    <t>VAN ROOY Kenneth</t>
  </si>
  <si>
    <t>PLANCKAERT Edward</t>
  </si>
  <si>
    <t>VENDRAME Andrea</t>
  </si>
  <si>
    <t>BJERG Mikkel</t>
  </si>
  <si>
    <t>KREDER Wesley</t>
  </si>
  <si>
    <t>MALUCELLI Matteo</t>
  </si>
  <si>
    <t>MENTEN Milan</t>
  </si>
  <si>
    <t>SWIFT Connor</t>
  </si>
  <si>
    <t>ANTUNES Amaro</t>
  </si>
  <si>
    <t>JANSE VAN RENSBURG Reinardt</t>
  </si>
  <si>
    <t>LAENGEN Vegard Stake</t>
  </si>
  <si>
    <t>PEREZ Anthony</t>
  </si>
  <si>
    <t>ASGREEN Kasper</t>
  </si>
  <si>
    <t>BOHLI Tom</t>
  </si>
  <si>
    <t>BOL Cees</t>
  </si>
  <si>
    <t>BOUWMAN Koen</t>
  </si>
  <si>
    <t>LECROQ Jérémy</t>
  </si>
  <si>
    <t>NOPPE Christophe</t>
  </si>
  <si>
    <t>VLIEGEN Loïc</t>
  </si>
  <si>
    <t>COMBAUD Romain</t>
  </si>
  <si>
    <t>CRAS Steff</t>
  </si>
  <si>
    <t>DUCHESNE Antoine</t>
  </si>
  <si>
    <t>EDMONDSON Alex</t>
  </si>
  <si>
    <t>BARCELÓ Fernando</t>
  </si>
  <si>
    <t>BENNETT Sean</t>
  </si>
  <si>
    <t>BOWDEN Scott</t>
  </si>
  <si>
    <t>MACIEJUK Filip</t>
  </si>
  <si>
    <t>MAS Lluís</t>
  </si>
  <si>
    <t>RUBIO Diego</t>
  </si>
  <si>
    <t>BAKELANTS Jan</t>
  </si>
  <si>
    <t>BRAVO Garikoitz</t>
  </si>
  <si>
    <t>CIEŚLIK Paweł</t>
  </si>
  <si>
    <t>FOSS Tobias</t>
  </si>
  <si>
    <t>KLARIS Magnus Bak</t>
  </si>
  <si>
    <t>LAAS Martin</t>
  </si>
  <si>
    <t>MARQUE Alejandro Manuel</t>
  </si>
  <si>
    <t>MOSCHETTI Matteo</t>
  </si>
  <si>
    <t>SELIG Rüdiger</t>
  </si>
  <si>
    <t>WACKERMANN Luca</t>
  </si>
  <si>
    <t>CARDIS Romain</t>
  </si>
  <si>
    <t>CHAMPOUSSIN Clément</t>
  </si>
  <si>
    <t>HINDLEY Jai</t>
  </si>
  <si>
    <t>MEINTJES Louis</t>
  </si>
  <si>
    <t>STOSZ Patryk</t>
  </si>
  <si>
    <t>VAN POPPEL Boy</t>
  </si>
  <si>
    <t>ZEITS Andrey</t>
  </si>
  <si>
    <t>BARBIER Pierre</t>
  </si>
  <si>
    <t>BRÄNDLE Matthias</t>
  </si>
  <si>
    <t>DEBESAY Mekseb</t>
  </si>
  <si>
    <t>HIRSCHI Marc</t>
  </si>
  <si>
    <t>JENSEN August</t>
  </si>
  <si>
    <t>MARCHAND Gianni</t>
  </si>
  <si>
    <t>MEEUS Jordi</t>
  </si>
  <si>
    <t>MERTZ Rémy</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</si>
  <si>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</si>
  <si>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</si>
  <si>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</si>
  <si>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</si>
  <si>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</si>
  <si>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</si>
  <si>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</si>
  <si>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</si>
  <si>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</si>
  <si>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</si>
  <si>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4</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</si>
  <si>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</si>
  <si>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</si>
  <si>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</si>
  <si>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</si>
  <si>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</si>
  <si>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</si>
  <si>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</si>
  <si>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</si>
  <si>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</si>
  <si>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</si>
  <si>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</si>
  <si>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</si>
  <si>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</si>
  <si>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</si>
  <si>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</si>
  <si>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</si>
  <si>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</si>
  <si>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</si>
  <si>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</si>
  <si>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</si>
  <si>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</si>
  <si>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</si>
  <si>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</si>
  <si>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</si>
  <si>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</si>
  <si>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</si>
  <si>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</si>
  <si>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</si>
  <si>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</si>
  <si>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</si>
  <si>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</si>
  <si>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</si>
  <si>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</si>
  <si>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</si>
  <si>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</si>
  <si>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</si>
  <si>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</si>
  <si>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</si>
  <si>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Oud Vossemeer</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</si>
  <si>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</si>
  <si>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</si>
  <si>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</si>
  <si>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</si>
  <si>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</si>
  <si>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</si>
  <si>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</si>
  <si>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</si>
  <si>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</si>
  <si>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</si>
  <si>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</si>
  <si>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</si>
  <si>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</si>
  <si>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</si>
  <si>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</si>
  <si>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</si>
  <si>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</si>
  <si>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</si>
  <si>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Dordrecht</t>
  </si>
  <si>
    <t>Ronald Krijnen</t>
  </si>
  <si>
    <t>Hank</t>
  </si>
  <si>
    <t>Genemuiden</t>
  </si>
  <si>
    <t>54.</t>
  </si>
  <si>
    <t>55.</t>
  </si>
  <si>
    <t>56.</t>
  </si>
  <si>
    <t>John Hertogh</t>
  </si>
  <si>
    <t>57.</t>
  </si>
  <si>
    <t>58.</t>
  </si>
  <si>
    <t>59.</t>
  </si>
  <si>
    <t>Jesse van Dalen</t>
  </si>
  <si>
    <t>Brakel</t>
  </si>
  <si>
    <t>60.</t>
  </si>
  <si>
    <t>Naam</t>
  </si>
  <si>
    <t>2016, 2017, 2018, 2019</t>
  </si>
  <si>
    <t>2018, 2019</t>
  </si>
  <si>
    <t>2014, 2015, 2016, 2017, 2018, 2019</t>
  </si>
  <si>
    <t>2015, 2016, 2017, 2018, 2019</t>
  </si>
  <si>
    <t>2017, 2018, 2019</t>
  </si>
  <si>
    <t>Verschil</t>
  </si>
  <si>
    <t>STORER Michael</t>
  </si>
  <si>
    <t>BOARO Manuele</t>
  </si>
  <si>
    <t>HAMILTON Lucas</t>
  </si>
  <si>
    <t>ELISSONDE Kenny</t>
  </si>
  <si>
    <t>WHITE Nicholas</t>
  </si>
  <si>
    <t>1x3e, 1x8e, 2x9e</t>
  </si>
  <si>
    <t>1x1e, 1x2e, 1x4e</t>
  </si>
  <si>
    <t>1x4e, 1x7e, 1x10e</t>
  </si>
  <si>
    <t>1e</t>
  </si>
  <si>
    <t>2e</t>
  </si>
  <si>
    <t>3e</t>
  </si>
  <si>
    <t>top 10</t>
  </si>
  <si>
    <t>0 punten gehaald (did not finish)</t>
  </si>
  <si>
    <t>niet meegedaan (did not start)</t>
  </si>
  <si>
    <t>BYSTRØM Sven Erik</t>
  </si>
  <si>
    <t>BETTIOL Alberto</t>
  </si>
  <si>
    <t>GHIRMAY Biniyam</t>
  </si>
  <si>
    <t>REGUIGUI Youcef</t>
  </si>
  <si>
    <t>EYOB Metkel</t>
  </si>
  <si>
    <t>MULUBRHAN Henok</t>
  </si>
  <si>
    <t>HIGUITA Sergio</t>
  </si>
  <si>
    <t>MCLAY Daniel</t>
  </si>
  <si>
    <t>STANNARD Robert</t>
  </si>
  <si>
    <t>SCHULTZ Nick</t>
  </si>
  <si>
    <t>VAN ASBROECK Tom</t>
  </si>
  <si>
    <t>TRARIEUX Julien</t>
  </si>
  <si>
    <t>OSORIO Alejandro</t>
  </si>
  <si>
    <t>EVENEPOEL Remco</t>
  </si>
  <si>
    <t>ANACONA Winner</t>
  </si>
  <si>
    <t>SEVILLA Óscar</t>
  </si>
  <si>
    <t>SWIFT Ben</t>
  </si>
  <si>
    <t>ARISTI Mikel</t>
  </si>
  <si>
    <t>LANGEVELD Sebastian</t>
  </si>
  <si>
    <t>LIETAER Eliot</t>
  </si>
  <si>
    <t>GUERNALEC Thibault</t>
  </si>
  <si>
    <t>WIRTGEN Tom</t>
  </si>
  <si>
    <t>MALDONADO Anthony</t>
  </si>
  <si>
    <t>SOBRERO Matteo</t>
  </si>
  <si>
    <t>HARDY Romain</t>
  </si>
  <si>
    <t>CONTRERAS Rodrigo</t>
  </si>
  <si>
    <t>GESBERT Élie</t>
  </si>
  <si>
    <t>DOUBEY Fabien</t>
  </si>
  <si>
    <t>ERIKSSON Lucas</t>
  </si>
  <si>
    <t>BERNARD Julien</t>
  </si>
  <si>
    <t>GAUTIER Cyril</t>
  </si>
  <si>
    <t>SAMITIER Sergio</t>
  </si>
  <si>
    <t>CUADROS Álvaro</t>
  </si>
  <si>
    <t>VAN DER SANDE Tosh</t>
  </si>
  <si>
    <t>CARRETERO Héctor</t>
  </si>
  <si>
    <t>RODRIGUES João</t>
  </si>
  <si>
    <t>PETILLI Simone</t>
  </si>
  <si>
    <t>NUNES Hugo</t>
  </si>
  <si>
    <t>DECLERCQ Tim</t>
  </si>
  <si>
    <t>UAE Tour</t>
  </si>
  <si>
    <t>DE LA PARTE Víctor</t>
  </si>
  <si>
    <t>BOUCHARD Geoffrey</t>
  </si>
  <si>
    <t>GRMAY Tsgabu</t>
  </si>
  <si>
    <t>PARET-PEINTRE Aurélien</t>
  </si>
  <si>
    <t>NYCH Artem</t>
  </si>
  <si>
    <t>DURBRIDGE Luke</t>
  </si>
  <si>
    <t>BADILATTI Matteo</t>
  </si>
  <si>
    <t>BELLICAUD Jeremy</t>
  </si>
  <si>
    <t>TUREK Daniel</t>
  </si>
  <si>
    <t>MUGISHA Moise</t>
  </si>
  <si>
    <t>REINDERS Elmar</t>
  </si>
  <si>
    <t>1x2e, 1x3e, 1x8e</t>
  </si>
  <si>
    <t>ŠIŠKEVIČIUS Evaldas</t>
  </si>
  <si>
    <t>SCULLY Tom</t>
  </si>
  <si>
    <t>DE BOD Stefan</t>
  </si>
  <si>
    <t>SCHELLING Ide</t>
  </si>
  <si>
    <t>TAMINIAUX Lionel</t>
  </si>
  <si>
    <t>MAESTRI Mirco</t>
  </si>
  <si>
    <t>SCHÖNBERGER Sebastian</t>
  </si>
  <si>
    <t>GABBURO Davide</t>
  </si>
  <si>
    <t>1x2e, 1x4e, 1x10e</t>
  </si>
  <si>
    <t>1x3e, 2x6e, 1x9e</t>
  </si>
  <si>
    <t>Tirreno Adriatico Specialist</t>
  </si>
  <si>
    <t>NAESEN Lawrence</t>
  </si>
  <si>
    <t>DEWULF Stan</t>
  </si>
  <si>
    <t>CARVALHO Andre</t>
  </si>
  <si>
    <t>LONARDI Giovanni</t>
  </si>
  <si>
    <t>PICCOLI James</t>
  </si>
  <si>
    <t>NIV Guy</t>
  </si>
  <si>
    <t>WEEMAES Sasha</t>
  </si>
  <si>
    <t>VERMEULEN Emiel</t>
  </si>
  <si>
    <t>HALLER Marco</t>
  </si>
  <si>
    <t>1x3e, 1x4e, 1x9e</t>
  </si>
  <si>
    <t>3daagse Brugge-De Panne</t>
  </si>
  <si>
    <t>1x2e, 1x9e, 1x10e</t>
  </si>
  <si>
    <t>TOWNSEND Rory</t>
  </si>
  <si>
    <t>FERASSE Thibault</t>
  </si>
  <si>
    <t>Te behalen titels (vanaf 2016):</t>
  </si>
  <si>
    <t>Volta Ciclista a Catalunya Specialist</t>
  </si>
  <si>
    <t>1x3e, 1x7e, 1x9e</t>
  </si>
  <si>
    <t>1x4e, 1x6e, 1x10e</t>
  </si>
  <si>
    <t>1x2e, 1x3e, 2x9e</t>
  </si>
  <si>
    <t>STACCHIOTTI Riccardo</t>
  </si>
  <si>
    <t>CRISTA Daniel</t>
  </si>
  <si>
    <t>ROBEET Ludovic</t>
  </si>
  <si>
    <t>FLÓREZ Miguel Eduardo</t>
  </si>
  <si>
    <t>VAN POUCKE Aaron</t>
  </si>
  <si>
    <t xml:space="preserve">2014 en 2015 buiten beschouwing ivm andere spelregels en puntentelling </t>
  </si>
  <si>
    <t>4e</t>
  </si>
  <si>
    <t>5e</t>
  </si>
  <si>
    <t>6e</t>
  </si>
  <si>
    <t>7e</t>
  </si>
  <si>
    <t>8e</t>
  </si>
  <si>
    <t>9e</t>
  </si>
  <si>
    <t>10e</t>
  </si>
  <si>
    <t>PÖSTLBERGER Lukas</t>
  </si>
  <si>
    <t>HAUSSLER Heinrich</t>
  </si>
  <si>
    <t>BAUER Jack</t>
  </si>
  <si>
    <t>1x4e, 1x5e, 1x8e</t>
  </si>
  <si>
    <t>Joh Verschoor</t>
  </si>
  <si>
    <t>Tinus van de Heuvel</t>
  </si>
  <si>
    <t>SOTO Nelson Andrés</t>
  </si>
  <si>
    <t>TEUGELS Lennert</t>
  </si>
  <si>
    <t>PAASSCHENS Mathijs</t>
  </si>
  <si>
    <t>HAVIK Piotr</t>
  </si>
  <si>
    <t>RIES Michel</t>
  </si>
  <si>
    <t>SIRIRONNACHAI Sarawut</t>
  </si>
  <si>
    <t>BERWICK Sebastian</t>
  </si>
  <si>
    <t>RUSSO Clément</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</si>
  <si>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</si>
  <si>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</si>
  <si>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</si>
  <si>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</si>
  <si>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</si>
  <si>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</si>
  <si>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</si>
  <si>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</si>
  <si>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</si>
  <si>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</si>
  <si>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</si>
  <si>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</si>
  <si>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</si>
  <si>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</si>
  <si>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</si>
  <si>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</si>
  <si>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</si>
  <si>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</si>
  <si>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</si>
  <si>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</si>
  <si>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</si>
  <si>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</si>
  <si>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</si>
  <si>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</si>
  <si>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</si>
  <si>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</si>
  <si>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</si>
  <si>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</si>
  <si>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</si>
  <si>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</si>
  <si>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</si>
  <si>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</si>
  <si>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</si>
  <si>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</si>
  <si>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</si>
  <si>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</si>
  <si>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</si>
  <si>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</si>
  <si>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</si>
  <si>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</si>
  <si>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</si>
  <si>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11e</t>
  </si>
  <si>
    <t>12e</t>
  </si>
  <si>
    <t>13e</t>
  </si>
  <si>
    <t>14e</t>
  </si>
  <si>
    <t>16e</t>
  </si>
  <si>
    <t>15e</t>
  </si>
  <si>
    <t>17e</t>
  </si>
  <si>
    <t>18e</t>
  </si>
  <si>
    <t>19e</t>
  </si>
  <si>
    <t>20e</t>
  </si>
  <si>
    <t>22e</t>
  </si>
  <si>
    <t>23e</t>
  </si>
  <si>
    <t>24e</t>
  </si>
  <si>
    <t>21e</t>
  </si>
  <si>
    <t>1x4e, 2x7e, 1x8e</t>
  </si>
  <si>
    <t>LEDANOIS Kévin</t>
  </si>
  <si>
    <t>CARISEY Clément</t>
  </si>
  <si>
    <t>LIVYNS Arjen</t>
  </si>
  <si>
    <t>PRONSKIY Vadim</t>
  </si>
  <si>
    <t>MAIN Kent</t>
  </si>
  <si>
    <t>ZUKOWSKY Nicolas</t>
  </si>
  <si>
    <t>EWART Jesse</t>
  </si>
  <si>
    <t>VINGEGAARD Jonas</t>
  </si>
  <si>
    <t>1x6e, 1x7e,1x8e</t>
  </si>
  <si>
    <t>Ronde van het Baskenland Specialist</t>
  </si>
  <si>
    <t>QUINTERO Carlos</t>
  </si>
  <si>
    <t>ITURRIA Mikel</t>
  </si>
  <si>
    <t>CASIMIRO Henrique</t>
  </si>
  <si>
    <t>FIGUEIREDO Frederico</t>
  </si>
  <si>
    <t>MOLENAAR Alex</t>
  </si>
  <si>
    <t>LOPES Pedro Miguel</t>
  </si>
  <si>
    <t>BARBOSA João</t>
  </si>
  <si>
    <t>GENIETS Kevin</t>
  </si>
  <si>
    <t>GODON Dorian</t>
  </si>
  <si>
    <t>FORTUNATO Lorenzo</t>
  </si>
  <si>
    <t>SERRANO Gonzalo</t>
  </si>
  <si>
    <t>WILLEMS Thimo</t>
  </si>
  <si>
    <t>GIBSON Matthew</t>
  </si>
  <si>
    <t>MURPHY Kyle</t>
  </si>
  <si>
    <t>FOMINYKH Daniil</t>
  </si>
  <si>
    <t>BARTHE Cyril</t>
  </si>
  <si>
    <t>MOREIRA Mauricio</t>
  </si>
  <si>
    <t>MARENGO Umberto</t>
  </si>
  <si>
    <t>2x2e, 1x7e, 1x9e</t>
  </si>
  <si>
    <t>Ronde van Turkije Specialist</t>
  </si>
  <si>
    <t>GATE Aaron</t>
  </si>
  <si>
    <t>VALTER Attila</t>
  </si>
  <si>
    <t>DELAPLACE Anthony</t>
  </si>
  <si>
    <t>1x5e, 1x7e, 1x8e</t>
  </si>
  <si>
    <t>THALMANN Roland</t>
  </si>
  <si>
    <t>DIMA Emil</t>
  </si>
  <si>
    <t>COVILI Luca</t>
  </si>
  <si>
    <t>ZIMMERMANN Georg</t>
  </si>
  <si>
    <t>SILVA Bruno</t>
  </si>
  <si>
    <t>PARRA Jordan</t>
  </si>
  <si>
    <t>RAVANELLI Simone</t>
  </si>
  <si>
    <t>NIEUWENHUIS Joris</t>
  </si>
  <si>
    <t>AULAR Orluis</t>
  </si>
  <si>
    <t>GARCÍA Jhojan</t>
  </si>
  <si>
    <t>CULLAIGH Gabriel</t>
  </si>
  <si>
    <t>BIGHAM Daniel</t>
  </si>
  <si>
    <t>SCOTT Jacob</t>
  </si>
  <si>
    <t>ARCHIBALD John</t>
  </si>
  <si>
    <t>HOLMES Matthew</t>
  </si>
  <si>
    <t>SHAW James</t>
  </si>
  <si>
    <t>VAN DER LIJKE Nick</t>
  </si>
  <si>
    <t>BIERMANS Jenthe</t>
  </si>
  <si>
    <t>SEPÚLVEDA Eduardo</t>
  </si>
  <si>
    <t>IMHOF Claudio</t>
  </si>
  <si>
    <t>GREGAARD Jonas</t>
  </si>
  <si>
    <t>STORK Florian</t>
  </si>
  <si>
    <t>1x1e, 1x5e, 1x6e, 1x7e</t>
  </si>
  <si>
    <t>1x3e, 1x5e, 1x6e, 1x8e</t>
  </si>
  <si>
    <t>Ronde van Romandie Specialist</t>
  </si>
  <si>
    <t>SEVILLA Diego Pablo</t>
  </si>
  <si>
    <t>CUADRADO Unai</t>
  </si>
  <si>
    <t>PUPPIO Antonio</t>
  </si>
  <si>
    <t>GUTIERREZ José Manuel</t>
  </si>
  <si>
    <t>EZQUERRA Jesús</t>
  </si>
  <si>
    <t>LOPEZ Juan Pedro</t>
  </si>
  <si>
    <t>OLDANI Stefano</t>
  </si>
  <si>
    <t>LEROUX Samuel</t>
  </si>
  <si>
    <t>DEVRIENDT Tom</t>
  </si>
  <si>
    <t>ALLEGAERT Piet</t>
  </si>
  <si>
    <t>BERRADE Urko</t>
  </si>
  <si>
    <t>HOEHN Alex</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</si>
  <si>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</si>
  <si>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</si>
  <si>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</si>
  <si>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</si>
  <si>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</si>
  <si>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</si>
  <si>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</si>
  <si>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</si>
  <si>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</si>
  <si>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</si>
  <si>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</si>
  <si>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</si>
  <si>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</si>
  <si>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</si>
  <si>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E3 Harelbeke:</t>
  </si>
  <si>
    <t>Ronde van Catalonie:</t>
  </si>
  <si>
    <t>Gent-Wevelgem:</t>
  </si>
  <si>
    <t>3daagse De Panne:</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</si>
  <si>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</si>
  <si>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</si>
  <si>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</si>
  <si>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</si>
  <si>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</si>
  <si>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</si>
  <si>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</si>
  <si>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</si>
  <si>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</si>
  <si>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</si>
  <si>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</si>
  <si>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</si>
  <si>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</si>
  <si>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</si>
  <si>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</si>
  <si>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</si>
  <si>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</si>
  <si>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</si>
  <si>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</si>
  <si>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</si>
  <si>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</si>
  <si>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</si>
  <si>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</si>
  <si>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</si>
  <si>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</si>
  <si>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</si>
  <si>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</si>
  <si>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</si>
  <si>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</si>
  <si>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</si>
  <si>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</si>
  <si>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</si>
  <si>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</si>
  <si>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TOTAAL</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</si>
  <si>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</si>
  <si>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</si>
  <si>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</si>
  <si>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</si>
  <si>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</si>
  <si>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</si>
  <si>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</si>
  <si>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</si>
  <si>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</si>
  <si>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</si>
  <si>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</si>
  <si>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</si>
  <si>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</si>
  <si>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</si>
  <si>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</si>
  <si>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</si>
  <si>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</si>
  <si>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</si>
  <si>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</si>
  <si>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</si>
  <si>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</si>
  <si>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</si>
  <si>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</si>
  <si>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</si>
  <si>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</si>
  <si>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</si>
  <si>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</si>
  <si>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</si>
  <si>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17 - 11 - 12        40</t>
  </si>
  <si>
    <t>10 - 10 - 8          28</t>
  </si>
  <si>
    <t>7 - 7 - 3             17</t>
  </si>
  <si>
    <t>7 - 6 - 2             15</t>
  </si>
  <si>
    <t>6 - 9 - 5             20</t>
  </si>
  <si>
    <t>6 - 2 - 5             13</t>
  </si>
  <si>
    <t>5 - 5 - 7             17</t>
  </si>
  <si>
    <t>4 - 7 - 1             12</t>
  </si>
  <si>
    <t>4 - 6 - 9             19</t>
  </si>
  <si>
    <t>4 - 3 - 5             12</t>
  </si>
  <si>
    <t>4 - 2 - 5             11</t>
  </si>
  <si>
    <t>4 - 2 - 2               8</t>
  </si>
  <si>
    <t>3 - 7 - 3              13</t>
  </si>
  <si>
    <t>3 - 3 - 3                9</t>
  </si>
  <si>
    <t>3 - 2 - 2                7</t>
  </si>
  <si>
    <t>2 - 3 - 7               12</t>
  </si>
  <si>
    <t>1 - 6 - 4               11</t>
  </si>
  <si>
    <t>1 - 2 - 5                 8</t>
  </si>
  <si>
    <t>Totaal 2016:</t>
  </si>
  <si>
    <t>Totaal 2017:</t>
  </si>
  <si>
    <t>Totaal 2018:</t>
  </si>
  <si>
    <t>Totaal 2019:</t>
  </si>
  <si>
    <t>Santos Tour Down Under:</t>
  </si>
  <si>
    <t>2 - 1 - 1                 4</t>
  </si>
  <si>
    <t>1 - 5 - 3                 9</t>
  </si>
  <si>
    <t>5 - 2 - 6             13</t>
  </si>
  <si>
    <t>99 - 101 - 98</t>
  </si>
  <si>
    <t>!! Indien wedstrijden in dat jaar geen WT koers waren dan staat er nvt</t>
  </si>
  <si>
    <t>!! Santos Tour Down Under 2017 nvt ivm later starten wielerjaarspel</t>
  </si>
  <si>
    <t>Leendert-Jan Visser /</t>
  </si>
  <si>
    <t>/ Stefan Verschoor</t>
  </si>
  <si>
    <t>16 - 12 - 9            37</t>
  </si>
  <si>
    <t>9 - 5 - 5               19</t>
  </si>
  <si>
    <t>8 - 14 - 4              26</t>
  </si>
  <si>
    <t>8 - 3 - 5               16</t>
  </si>
  <si>
    <t>7 - 4 - 3               14</t>
  </si>
  <si>
    <t>7 - 3 - 7               17</t>
  </si>
  <si>
    <t>6 - 3 - 4               13</t>
  </si>
  <si>
    <t>5 - 2 - 7               14</t>
  </si>
  <si>
    <t>4 - 11 - 9             24</t>
  </si>
  <si>
    <t>4 - 6 - 5               15</t>
  </si>
  <si>
    <t>4 - 6 - 3               13</t>
  </si>
  <si>
    <t>4 - 5 - 7               16</t>
  </si>
  <si>
    <t>4 - 5 - 5               14</t>
  </si>
  <si>
    <t>4 - 1 - 3                 8</t>
  </si>
  <si>
    <t>3 - 0 - 2                 5</t>
  </si>
  <si>
    <t>2 - 6 - 2                10</t>
  </si>
  <si>
    <t>2 - 2 - 4                  8</t>
  </si>
  <si>
    <t>2 - 0 - 1                  3</t>
  </si>
  <si>
    <t>2 - 4 - 3                  9</t>
  </si>
  <si>
    <t>1 - 6 - 7                 14</t>
  </si>
  <si>
    <t>1 - 2 - 1                   4</t>
  </si>
  <si>
    <t>1 - 1 - 4                   6</t>
  </si>
  <si>
    <t>1 - 0 - 2                   3</t>
  </si>
  <si>
    <t>0 - 4 - 4                   8</t>
  </si>
  <si>
    <t>105 - 105 - 106</t>
  </si>
  <si>
    <t>UAE Tour:</t>
  </si>
  <si>
    <t>Nathan van Zijl</t>
  </si>
  <si>
    <t>Henri Koobs /</t>
  </si>
  <si>
    <t>John Verschoor /</t>
  </si>
  <si>
    <t>Overwinningen Giro:</t>
  </si>
  <si>
    <t>Coen Prenger /</t>
  </si>
  <si>
    <t>Johnny Koolen /</t>
  </si>
  <si>
    <t>/ Peter van Gisteren</t>
  </si>
  <si>
    <t>Tour of Guangxi</t>
  </si>
  <si>
    <t>Overwinningen Tour:</t>
  </si>
  <si>
    <t>Overwinningen Vuelta:</t>
  </si>
  <si>
    <t>9 - 4 - 3             16</t>
  </si>
  <si>
    <t>8 - 6 - 0             14</t>
  </si>
  <si>
    <t>8 - 7 - 3             18</t>
  </si>
  <si>
    <t>7- 5 - 6              18</t>
  </si>
  <si>
    <t>7 - 5 - 5             17</t>
  </si>
  <si>
    <t>7 - 4 - 7             18</t>
  </si>
  <si>
    <t>7 - 3 - 5             15</t>
  </si>
  <si>
    <t>7 - 2 - 3             12</t>
  </si>
  <si>
    <t>6 - 3 - 6             15</t>
  </si>
  <si>
    <t>4 - 6 - 7             17</t>
  </si>
  <si>
    <t>4 - 5 - 6             15</t>
  </si>
  <si>
    <t>3 - 7 - 7             17</t>
  </si>
  <si>
    <t>3 - 4 - 2               9</t>
  </si>
  <si>
    <t>3 - 3 - 2               8</t>
  </si>
  <si>
    <t>3 - 2 - 5              10</t>
  </si>
  <si>
    <t>3 - 1 - 1                5</t>
  </si>
  <si>
    <t>2 - 5 - 5               12</t>
  </si>
  <si>
    <t>2 - 5 - 2                 9</t>
  </si>
  <si>
    <t>2 - 3 - 5                10</t>
  </si>
  <si>
    <t>2 - 1 - 6                  9</t>
  </si>
  <si>
    <t>1 - 10 - 4               15</t>
  </si>
  <si>
    <t>1 - 3 - 3                  7</t>
  </si>
  <si>
    <t>1 - 3 - 1                  5</t>
  </si>
  <si>
    <t>1 - 3 - 0                  4</t>
  </si>
  <si>
    <t>1 - 2 - 3                  6</t>
  </si>
  <si>
    <t>1 - 1 - 3                  5</t>
  </si>
  <si>
    <t>1 - 1 - 2                  4</t>
  </si>
  <si>
    <t>0 - 1 - 3                  4</t>
  </si>
  <si>
    <t>108 - 107 - 108</t>
  </si>
  <si>
    <t>2 - 2 - 2                6</t>
  </si>
  <si>
    <t>0 - 0 - 2                2</t>
  </si>
  <si>
    <t>0 - 0 - 1                1</t>
  </si>
  <si>
    <t>RODRIGUEZ Jose Luis</t>
  </si>
  <si>
    <t>VARGAS Walter</t>
  </si>
  <si>
    <t>CEPEDA Jefferson Alveiro</t>
  </si>
  <si>
    <t>NAVARRETE Segundo</t>
  </si>
  <si>
    <t>ARMÉE Sander</t>
  </si>
  <si>
    <t>MARTINELLI Davide</t>
  </si>
  <si>
    <t>SCOTSON Callum</t>
  </si>
  <si>
    <t>AFFINI Edoardo</t>
  </si>
  <si>
    <t>ŤOUPALÍK Adam</t>
  </si>
  <si>
    <t>PATERSKI Maciej</t>
  </si>
  <si>
    <t>FORSSELL Hugo</t>
  </si>
  <si>
    <t>BABOR Daniel</t>
  </si>
  <si>
    <t>ÄRM Rait</t>
  </si>
  <si>
    <t>BISSEGGER Stefan</t>
  </si>
  <si>
    <t>GALL Felix</t>
  </si>
  <si>
    <t>BUDDING Martijn</t>
  </si>
  <si>
    <t>RUTSCH Jonas</t>
  </si>
  <si>
    <t>ANIOLKOWSKI Stanislaw</t>
  </si>
  <si>
    <t>PALUTA Michał</t>
  </si>
  <si>
    <t>100a</t>
  </si>
  <si>
    <t>100b</t>
  </si>
  <si>
    <t>ERIKSSON Jacob</t>
  </si>
  <si>
    <t>SKAARSETH Anders</t>
  </si>
  <si>
    <t>BONNAMOUR Franck</t>
  </si>
  <si>
    <t>ABRAHAMSEN Jonas</t>
  </si>
  <si>
    <t>VERVAEKE Louis</t>
  </si>
  <si>
    <t>CARBONI Giovanni</t>
  </si>
  <si>
    <t>HENAO Sebastián</t>
  </si>
  <si>
    <t>PEDRERO Antonio</t>
  </si>
  <si>
    <t>HAGA Chad</t>
  </si>
  <si>
    <t>CIMA Damiano</t>
  </si>
  <si>
    <t>Giro</t>
  </si>
  <si>
    <t>1x3e, 1x4e, 1x8e</t>
  </si>
  <si>
    <t>2x2e, 1x3e, 1x5e</t>
  </si>
  <si>
    <t>1x1e, 2x8e</t>
  </si>
  <si>
    <t>RIABUSHENKO Alexandr</t>
  </si>
  <si>
    <t>MADRAZO Ángel</t>
  </si>
  <si>
    <t>SWEENY Harry</t>
  </si>
  <si>
    <t>BAIS Mattia</t>
  </si>
  <si>
    <t>SCHLEGEL Michal</t>
  </si>
  <si>
    <t>VAN HOECKE Gijs</t>
  </si>
  <si>
    <t>VAN MOER Brent</t>
  </si>
  <si>
    <t>KÄMNA Lennard</t>
  </si>
  <si>
    <t>MEISEN Marcel</t>
  </si>
  <si>
    <t>ALBANESE Vincenzo</t>
  </si>
  <si>
    <t>SILVA Joaquim</t>
  </si>
  <si>
    <t>REKITA Szymon</t>
  </si>
  <si>
    <t>WARLOP Jordi</t>
  </si>
  <si>
    <t>SCHWARZMANN Michael</t>
  </si>
  <si>
    <t>DINA Márton</t>
  </si>
  <si>
    <t>KRON Andreas</t>
  </si>
  <si>
    <t>AERTS Toon</t>
  </si>
  <si>
    <t>MUÑOZ Cristian Camilo</t>
  </si>
  <si>
    <t>Criterium du Dauphine Specialist</t>
  </si>
  <si>
    <t>1x1e, 1x2e, 1x10e</t>
  </si>
  <si>
    <t>VERMEERSCH Gianni</t>
  </si>
  <si>
    <t>SAVINI Daniel</t>
  </si>
  <si>
    <t>ARCHBOLD Shane</t>
  </si>
  <si>
    <t>ROTA Lorenzo</t>
  </si>
  <si>
    <t>BOU Joan</t>
  </si>
  <si>
    <t>HOČEVAR Kristjan</t>
  </si>
  <si>
    <t>LAVRIČ Martin</t>
  </si>
  <si>
    <t>VAN DEN BERG Lars</t>
  </si>
  <si>
    <t>1x8e, 1x9e, 1x10e</t>
  </si>
  <si>
    <t>O'BRIEN Kelland</t>
  </si>
  <si>
    <t>LEKNESSUND Andreas</t>
  </si>
  <si>
    <t>LAUK Karl Patrick</t>
  </si>
  <si>
    <t>Nationale Kampioenschappen Tijdrit Specialist</t>
  </si>
  <si>
    <t>0 - 1 - 2                3</t>
  </si>
  <si>
    <t>0 - 2 - 1                3</t>
  </si>
  <si>
    <t>1 - 2 - 1                4</t>
  </si>
  <si>
    <t>1 - 2 - 2                5</t>
  </si>
  <si>
    <t>0 - 0 - 0                0</t>
  </si>
  <si>
    <t>VAN DER KOOIJ Bas</t>
  </si>
  <si>
    <t>BASSETT Stephen</t>
  </si>
  <si>
    <t>MESTRE Ricardo</t>
  </si>
  <si>
    <t>TESFATSION Natnael</t>
  </si>
  <si>
    <t>SLIK Ivar</t>
  </si>
  <si>
    <t>SUTER Joel</t>
  </si>
  <si>
    <t>MUÑOZ Daniel</t>
  </si>
  <si>
    <t>Tour</t>
  </si>
  <si>
    <t>Vuelta</t>
  </si>
  <si>
    <t>STEIMLE Jannik</t>
  </si>
  <si>
    <t>GAMPER Patrick</t>
  </si>
  <si>
    <t>BOL Jetse</t>
  </si>
  <si>
    <t>ROLDÁN Weimar Alfonso</t>
  </si>
  <si>
    <t>KONONENKO Mykhaylo</t>
  </si>
  <si>
    <t>WOLF Justin</t>
  </si>
  <si>
    <t>BERGSTROM FRISK Erik</t>
  </si>
  <si>
    <t>HONORÉ Mikkel Frølich</t>
  </si>
  <si>
    <t>129a</t>
  </si>
  <si>
    <t>129b</t>
  </si>
  <si>
    <t>Tour de France Specialist</t>
  </si>
  <si>
    <t>1x6e, 2x9e</t>
  </si>
  <si>
    <t>2 - 3 - 4                9</t>
  </si>
  <si>
    <t>1 - 3 - 2                6</t>
  </si>
  <si>
    <t>2 - 2 - 0                4</t>
  </si>
  <si>
    <t>2 - 1 - 3                6</t>
  </si>
  <si>
    <t>0 - 0 - 3                3</t>
  </si>
  <si>
    <t>2 - 0 - 0                2</t>
  </si>
  <si>
    <t>STEELS Stijn</t>
  </si>
  <si>
    <t>1x1e, 1x3e, 1x10e</t>
  </si>
  <si>
    <t>1x2e, 1x6e, 1x7e</t>
  </si>
  <si>
    <t>2x7e, 1x9e</t>
  </si>
  <si>
    <t>HAYTER Ethan</t>
  </si>
  <si>
    <t>WALLS Matthew</t>
  </si>
  <si>
    <t>THIJSSEN Gerben</t>
  </si>
  <si>
    <t>OVERWINNINGEN IN GROTE RONDES</t>
  </si>
  <si>
    <t>Dik en cursief gedrukte deelnemers hebben overwinningen behaald in alledrie de grote rondes</t>
  </si>
  <si>
    <t>KACZMAREK Jakub</t>
  </si>
  <si>
    <t>5 - 0 - 3                8</t>
  </si>
  <si>
    <t>2x3e, 1x7e</t>
  </si>
  <si>
    <t>1x2e, 1x4e, 1x8e</t>
  </si>
  <si>
    <t>CÉSAR Gustavo</t>
  </si>
  <si>
    <t>GOMES Luis</t>
  </si>
  <si>
    <t>DAINESE Alberto</t>
  </si>
  <si>
    <t>KUKRLE Michael</t>
  </si>
  <si>
    <t>DÍAZ José Manuel</t>
  </si>
  <si>
    <t>HVIDEBERG Jonas Iversby</t>
  </si>
  <si>
    <t>TUSVELD Martijn</t>
  </si>
  <si>
    <t>FERRON Valentin</t>
  </si>
  <si>
    <t>DELETTRE Alexandre</t>
  </si>
  <si>
    <t>NORSGAARD JØRGENSEN Mathias</t>
  </si>
  <si>
    <t>PIDCOCK Thomas</t>
  </si>
  <si>
    <t>MÄRKL Niklas</t>
  </si>
  <si>
    <t>TEJADA Harold</t>
  </si>
  <si>
    <t>WÆRENSKJOLD Søren</t>
  </si>
  <si>
    <t>WRIGHT Alfred</t>
  </si>
  <si>
    <t>GUGLIELMI Simon</t>
  </si>
  <si>
    <t>ALEOTTI Giovanni</t>
  </si>
  <si>
    <t>HULGAARD Morten</t>
  </si>
  <si>
    <t>JORGENSON Matteo</t>
  </si>
  <si>
    <t>BAYER Tobias</t>
  </si>
  <si>
    <t>VANSEVENANT Mauri</t>
  </si>
  <si>
    <t>MONIQUET Sylvain</t>
  </si>
  <si>
    <t>BATTISTELLA Samuele</t>
  </si>
  <si>
    <t>VAN WILDER Ilan</t>
  </si>
  <si>
    <t>PEÁK Barnabás</t>
  </si>
  <si>
    <t>AGIRRE Jon</t>
  </si>
  <si>
    <t>DE KLEIJN Arvid</t>
  </si>
  <si>
    <t>JANSSEN Adriaan</t>
  </si>
  <si>
    <t>RAHBEK Mads</t>
  </si>
  <si>
    <t>TRAEEN Torstein</t>
  </si>
  <si>
    <t>7 - 3 - 2               12</t>
  </si>
  <si>
    <t>1 - 1 - 1                3</t>
  </si>
  <si>
    <t>4 - 2 - 3                9</t>
  </si>
  <si>
    <t>1x3e, 1x5e, 1x9e</t>
  </si>
  <si>
    <t>1x5e, 1x7e, 1x10e</t>
  </si>
  <si>
    <t>MOLLY Kenny</t>
  </si>
  <si>
    <t>SCOTSON Miles</t>
  </si>
  <si>
    <t>CELANO Danilo</t>
  </si>
  <si>
    <t>FEDOROV Yevgeniy</t>
  </si>
  <si>
    <t>2 - 1 - 2                5</t>
  </si>
  <si>
    <t>GAROSIO Andrea</t>
  </si>
  <si>
    <t>MILAN Jonathan</t>
  </si>
  <si>
    <t>VAHTRA Norman</t>
  </si>
  <si>
    <t>BOBBO Riccardo</t>
  </si>
  <si>
    <t>NOVIKOV Savva</t>
  </si>
  <si>
    <t>KONYCHEV Alexander</t>
  </si>
  <si>
    <t>HÄNNINEN Jaakko</t>
  </si>
  <si>
    <t>1 - 1 - 2                4</t>
  </si>
  <si>
    <t>GUERIN Alexis</t>
  </si>
  <si>
    <t>LEMOINE Cyril</t>
  </si>
  <si>
    <t>HJEMSAETER Olav</t>
  </si>
  <si>
    <t>SALMON Martin</t>
  </si>
  <si>
    <t>URIANSTAD Martin</t>
  </si>
  <si>
    <t>FERNANDES José</t>
  </si>
  <si>
    <t>JOSEPH Thomas</t>
  </si>
  <si>
    <t>WILDAUER Markus</t>
  </si>
  <si>
    <t>BAX Sjoerd</t>
  </si>
  <si>
    <t>CHEVALIER Maxime</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</si>
  <si>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</si>
  <si>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</si>
  <si>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</si>
  <si>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</si>
  <si>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</si>
  <si>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</si>
  <si>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</si>
  <si>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</si>
  <si>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</si>
  <si>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</si>
  <si>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</si>
  <si>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</si>
  <si>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</si>
  <si>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</si>
  <si>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VENCHIARUTTI Nicola</t>
  </si>
  <si>
    <t>MOHD ZARIFF Muhammad Nur Aiman</t>
  </si>
  <si>
    <t>1 - 1 - 6                8</t>
  </si>
  <si>
    <t>0 - 3 - 1                4</t>
  </si>
  <si>
    <t>0 - 0 - 4                4</t>
  </si>
  <si>
    <t>1x1e, 1x3e, 1x9e</t>
  </si>
  <si>
    <t>209b</t>
  </si>
  <si>
    <t>1 - 0 - 2                3</t>
  </si>
  <si>
    <t>5 - 5 - 2               12</t>
  </si>
  <si>
    <t>4 - 1 - 1                6</t>
  </si>
  <si>
    <t>2x1e, 1x2e</t>
  </si>
  <si>
    <t>1 - 1 - 0                2</t>
  </si>
  <si>
    <t>1x2e, 1x6e, 1x10e</t>
  </si>
  <si>
    <t>ARMIRAIL Bruno</t>
  </si>
  <si>
    <t>SEIGLE Romain</t>
  </si>
  <si>
    <t>Erik Golverdingen /</t>
  </si>
  <si>
    <t>/ Rolf Pruijsen</t>
  </si>
  <si>
    <t>8 - 5 - 4               17</t>
  </si>
  <si>
    <t>5 - 12 - 8             25</t>
  </si>
  <si>
    <t>3 - 0 - 3                6</t>
  </si>
  <si>
    <t>1 - 4 - 4                9</t>
  </si>
  <si>
    <t>3 - 0 - 2                5</t>
  </si>
  <si>
    <t>5 - 3 - 1                9</t>
  </si>
  <si>
    <t>4 - 1 - 3                8</t>
  </si>
  <si>
    <t>3 - 6 - 1                10</t>
  </si>
  <si>
    <t>4 - 3 - 4               11</t>
  </si>
  <si>
    <t>7 - 2 - 4               13</t>
  </si>
  <si>
    <t>2 - 1 - 1                4</t>
  </si>
  <si>
    <t>0 - 3 - 0                3</t>
  </si>
  <si>
    <t>0 - 2 - 0                2</t>
  </si>
  <si>
    <t>2 - 4 - 2                8</t>
  </si>
  <si>
    <t>3 - 9 - 3               15</t>
  </si>
  <si>
    <t>3 - 3 - 2                8</t>
  </si>
  <si>
    <t>108 - 108 - 109</t>
  </si>
  <si>
    <t>Bert Evers en Gregory Souprayen verwijderd</t>
  </si>
  <si>
    <t>1x2e, 1x4e, 2x10e</t>
  </si>
  <si>
    <t>1x1e, 2x3e, 1x6e</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</si>
  <si>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</si>
  <si>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</si>
  <si>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</si>
  <si>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</si>
  <si>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</si>
  <si>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</si>
  <si>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</si>
  <si>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</si>
  <si>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</si>
  <si>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</si>
  <si>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</si>
  <si>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</si>
  <si>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</si>
  <si>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</si>
  <si>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</si>
  <si>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</si>
  <si>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</si>
  <si>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</si>
  <si>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</si>
  <si>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</si>
  <si>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</si>
  <si>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</si>
  <si>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</si>
  <si>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</si>
  <si>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</si>
  <si>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</si>
  <si>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</si>
  <si>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</si>
  <si>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</si>
  <si>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</si>
  <si>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</si>
  <si>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</si>
  <si>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</si>
  <si>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</si>
  <si>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</si>
  <si>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</si>
  <si>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</si>
  <si>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</si>
  <si>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</si>
  <si>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</si>
  <si>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</si>
  <si>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</si>
  <si>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</si>
  <si>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</si>
  <si>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</si>
  <si>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</si>
  <si>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</si>
  <si>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</si>
  <si>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</si>
  <si>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</si>
  <si>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</si>
  <si>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</si>
  <si>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</si>
  <si>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</si>
  <si>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</si>
  <si>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</si>
  <si>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</si>
  <si>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</si>
  <si>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</si>
  <si>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</si>
  <si>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</si>
  <si>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</si>
  <si>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</si>
  <si>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</si>
  <si>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</si>
  <si>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</si>
  <si>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</si>
  <si>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</si>
  <si>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</si>
  <si>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</si>
  <si>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</si>
  <si>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</si>
  <si>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</si>
  <si>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</si>
  <si>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</si>
  <si>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</si>
  <si>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</si>
  <si>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</si>
  <si>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</si>
  <si>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</si>
  <si>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</si>
  <si>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</si>
  <si>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</si>
  <si>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</si>
  <si>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</si>
  <si>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</si>
  <si>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</si>
  <si>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</si>
  <si>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</si>
  <si>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</si>
  <si>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</si>
  <si>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</si>
  <si>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</si>
  <si>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</si>
  <si>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</si>
  <si>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</si>
  <si>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</si>
  <si>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</si>
  <si>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</si>
  <si>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</si>
  <si>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</si>
  <si>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</si>
  <si>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BEULLENS Cédric</t>
  </si>
  <si>
    <t>BAGIOLI Andrea</t>
  </si>
  <si>
    <t>RUBIO Einer Augusto</t>
  </si>
  <si>
    <t>BRUNEL Alexys</t>
  </si>
  <si>
    <t>ZANA Filippo</t>
  </si>
  <si>
    <t>COLLEONI Kevin</t>
  </si>
  <si>
    <t>COVI Alessandro</t>
  </si>
  <si>
    <t>RIVI Samuele</t>
  </si>
  <si>
    <t>UCI-01</t>
  </si>
  <si>
    <t>UCI-02</t>
  </si>
  <si>
    <t>UCI-03</t>
  </si>
  <si>
    <t>UCI-04</t>
  </si>
  <si>
    <t>UCI-05</t>
  </si>
  <si>
    <t>UCI-06</t>
  </si>
  <si>
    <t>UCI-07</t>
  </si>
  <si>
    <t>UCI-08</t>
  </si>
  <si>
    <t>UCI-09</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</si>
  <si>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</si>
  <si>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</si>
  <si>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</si>
  <si>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</si>
  <si>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</si>
  <si>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</si>
  <si>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</si>
  <si>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</si>
  <si>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</si>
  <si>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</si>
  <si>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</si>
  <si>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</si>
  <si>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</si>
  <si>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</si>
  <si>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</si>
  <si>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</si>
  <si>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</si>
  <si>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</si>
  <si>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</si>
  <si>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</si>
  <si>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</si>
  <si>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</si>
  <si>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</si>
  <si>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</si>
  <si>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</si>
  <si>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</si>
  <si>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</si>
  <si>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</si>
  <si>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</si>
  <si>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</si>
  <si>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</si>
  <si>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promotie</t>
  </si>
  <si>
    <t>playoff</t>
  </si>
  <si>
    <t>degradatie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</si>
  <si>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</si>
  <si>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</si>
  <si>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</si>
  <si>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</si>
  <si>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</si>
  <si>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</si>
  <si>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</si>
  <si>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</si>
  <si>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</si>
  <si>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</si>
  <si>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</si>
  <si>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</si>
  <si>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</si>
  <si>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</si>
  <si>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</si>
  <si>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</si>
  <si>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</si>
  <si>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</si>
  <si>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</si>
  <si>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</si>
  <si>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</si>
  <si>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</si>
  <si>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</si>
  <si>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</si>
  <si>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</si>
  <si>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</si>
  <si>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</si>
  <si>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</si>
  <si>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</si>
  <si>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</si>
  <si>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</si>
  <si>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</si>
  <si>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</si>
  <si>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</si>
  <si>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</si>
  <si>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</si>
  <si>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</si>
  <si>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</si>
  <si>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</si>
  <si>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</si>
  <si>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</si>
  <si>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</si>
  <si>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</si>
  <si>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</si>
  <si>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</si>
  <si>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</si>
  <si>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</si>
  <si>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</si>
  <si>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</si>
  <si>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</si>
  <si>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</si>
  <si>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</si>
  <si>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</si>
  <si>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</si>
  <si>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</si>
  <si>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</si>
  <si>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</si>
  <si>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</si>
  <si>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</si>
  <si>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</si>
  <si>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</si>
  <si>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</si>
  <si>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</si>
  <si>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</si>
  <si>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</si>
  <si>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</si>
  <si>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koers is geen WT koers meer</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</si>
  <si>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</si>
  <si>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</si>
  <si>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</si>
  <si>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</si>
  <si>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</si>
  <si>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</si>
  <si>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</si>
  <si>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</si>
  <si>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</si>
  <si>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</si>
  <si>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</si>
  <si>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</si>
  <si>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</si>
  <si>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</si>
  <si>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</si>
  <si>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</si>
  <si>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</si>
  <si>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</si>
  <si>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</si>
  <si>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</si>
  <si>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</si>
  <si>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</si>
  <si>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</si>
  <si>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</si>
  <si>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</si>
  <si>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</si>
  <si>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</si>
  <si>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</si>
  <si>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</si>
  <si>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</si>
  <si>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</si>
  <si>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</si>
  <si>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</si>
  <si>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</si>
  <si>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</si>
  <si>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</si>
  <si>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</si>
  <si>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</si>
  <si>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</si>
  <si>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</si>
  <si>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</si>
  <si>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</si>
  <si>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</si>
  <si>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</si>
  <si>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</si>
  <si>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</si>
  <si>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</si>
  <si>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</si>
  <si>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</si>
  <si>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</si>
  <si>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</si>
  <si>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</si>
  <si>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</si>
  <si>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</si>
  <si>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</si>
  <si>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</si>
  <si>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</si>
  <si>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</si>
  <si>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</si>
  <si>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</si>
  <si>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</si>
  <si>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Totaal 2020:</t>
  </si>
  <si>
    <t>UCI59</t>
  </si>
  <si>
    <t>UCI60</t>
  </si>
  <si>
    <t>UCI61</t>
  </si>
  <si>
    <t>UCI62</t>
  </si>
  <si>
    <t>UCI63</t>
  </si>
  <si>
    <t>UCI64</t>
  </si>
  <si>
    <t>UCI65</t>
  </si>
  <si>
    <t>UCI66</t>
  </si>
  <si>
    <t>UCI67</t>
  </si>
  <si>
    <t>UCI68</t>
  </si>
  <si>
    <t>UCI69</t>
  </si>
  <si>
    <t>UCI70</t>
  </si>
  <si>
    <t>UCI71</t>
  </si>
  <si>
    <t>UCI72</t>
  </si>
  <si>
    <t>UCI73</t>
  </si>
  <si>
    <t>UCI74</t>
  </si>
  <si>
    <t>UCI75</t>
  </si>
  <si>
    <t>UCI76</t>
  </si>
  <si>
    <t>UCI77</t>
  </si>
  <si>
    <t>UCI78</t>
  </si>
  <si>
    <t>Geertruidenberg</t>
  </si>
  <si>
    <t>Jan-Willem Prinsen</t>
  </si>
  <si>
    <t>RODRIGUEZ Carlos</t>
  </si>
  <si>
    <t>Jeanet van den Heuvel</t>
  </si>
  <si>
    <t>ARDILA ORDOÑEZ Andrés Camilo</t>
  </si>
  <si>
    <t>Kevin Hoeke</t>
  </si>
  <si>
    <t>Julian Buijzen</t>
  </si>
  <si>
    <t>Nijmegen</t>
  </si>
  <si>
    <t>Bart Willemse</t>
  </si>
  <si>
    <t>Peter van den Heuvel</t>
  </si>
  <si>
    <t>Posterholt</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</si>
  <si>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</si>
  <si>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</si>
  <si>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</si>
  <si>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</si>
  <si>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</si>
  <si>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</si>
  <si>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</si>
  <si>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</si>
  <si>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</si>
  <si>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</si>
  <si>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</si>
  <si>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</si>
  <si>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</si>
  <si>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Waalwijk</t>
  </si>
  <si>
    <t>Amsterdam</t>
  </si>
  <si>
    <t>Genderen</t>
  </si>
  <si>
    <t>Terneuzen</t>
  </si>
  <si>
    <t>Raamsdonksveer</t>
  </si>
  <si>
    <t>Rotterdam</t>
  </si>
  <si>
    <t>Wijk en Aalburg</t>
  </si>
  <si>
    <t>Steenbergen</t>
  </si>
  <si>
    <t>Team PostNL</t>
  </si>
  <si>
    <t>Team Gorinchem</t>
  </si>
  <si>
    <t>Team Brabant</t>
  </si>
  <si>
    <t>Team Boven de Rivieren</t>
  </si>
  <si>
    <t>Wouwse Plantage</t>
  </si>
  <si>
    <t>Silvio de Mooy</t>
  </si>
  <si>
    <t>Erik Golverdingen, Goof van den Dool, Hans de Jong, Hesther van Wingerden, Nathan van Zijll, Reinier Mulder, Sarco Bosschaart, Stefan Admiraal</t>
  </si>
  <si>
    <t>YEMANE Dawit</t>
  </si>
  <si>
    <t>MORIN Emmanuel</t>
  </si>
  <si>
    <t>CABOT Jérémy</t>
  </si>
  <si>
    <t>DRIZNERS Jarrad</t>
  </si>
  <si>
    <t>BUITRAGO SANCHEZ Santiago</t>
  </si>
  <si>
    <t>HOLLMANN Juri</t>
  </si>
  <si>
    <t>1x1e, 2x2e, 1x3e, 1x9e</t>
  </si>
  <si>
    <t>1x4e, 1x5e, 1x7e, 1x10e</t>
  </si>
  <si>
    <t>1x1e, 2x6e, 1x8e</t>
  </si>
  <si>
    <t>KLUGE Roger</t>
  </si>
  <si>
    <t>PEÑALVER Manuel</t>
  </si>
  <si>
    <t>VANHOUCKE Harm</t>
  </si>
  <si>
    <t>Goof Pruijsen /</t>
  </si>
  <si>
    <t>/ Sjaan van den Heuvel</t>
  </si>
  <si>
    <t>1x1e, 1x4e, 1x5e, 1x7e</t>
  </si>
  <si>
    <t>CONTTE Tomas</t>
  </si>
  <si>
    <t>CAMARGO Diego Andres</t>
  </si>
  <si>
    <t>VINE Jay</t>
  </si>
  <si>
    <t>CHRÉTIEN Charles-Étienne</t>
  </si>
  <si>
    <t>HUYS Laurens</t>
  </si>
  <si>
    <t>MORENO Ivan</t>
  </si>
  <si>
    <t>BRUSSENSKIY Gleb</t>
  </si>
  <si>
    <t>Posities gestegen/gedaald tov vorige week</t>
  </si>
  <si>
    <t>Naam + (klassementswinnaar)</t>
  </si>
  <si>
    <t>CONCA Filippo</t>
  </si>
  <si>
    <t>EINHORN Itamar</t>
  </si>
  <si>
    <t>JACOBS Johan</t>
  </si>
  <si>
    <t>LAFAY Victor</t>
  </si>
  <si>
    <t>BUTS Vitaliy</t>
  </si>
  <si>
    <t>TULETT Ben</t>
  </si>
  <si>
    <t>HEIDEMANN Miguel</t>
  </si>
  <si>
    <t>STOJNIĆ Veljko</t>
  </si>
  <si>
    <t>1x2e,1x3e</t>
  </si>
  <si>
    <t>1x2e, 2x3e</t>
  </si>
  <si>
    <t>1x2e, 2x4e, 1x6e</t>
  </si>
  <si>
    <t>1x2e, 2x10e</t>
  </si>
  <si>
    <t>PICHON Laurent</t>
  </si>
  <si>
    <t>DEKKER David</t>
  </si>
  <si>
    <t>MOZZATO Luca</t>
  </si>
  <si>
    <t>ROCHAS Rémy</t>
  </si>
  <si>
    <t>VAN ENGELEN Adne</t>
  </si>
  <si>
    <t>REBELLIN Davide</t>
  </si>
  <si>
    <t>FIORELLI Filippo</t>
  </si>
  <si>
    <t>MARTÍN Gotzon</t>
  </si>
  <si>
    <t>1x4e, 1x7e, 1x9e</t>
  </si>
  <si>
    <t>VAN DEN BERG Julius</t>
  </si>
  <si>
    <t>TORRES Albert</t>
  </si>
  <si>
    <t>SIMMONS Quinn</t>
  </si>
  <si>
    <t>1x3e, 1x4e, 1x10e</t>
  </si>
  <si>
    <t>1x3e, 1x5e, 2x7e, 1x8e</t>
  </si>
  <si>
    <t>PAQUOT Tom</t>
  </si>
  <si>
    <t>CANAL Carlos</t>
  </si>
  <si>
    <t>STEWART Jake</t>
  </si>
  <si>
    <t>GALVÁN Francisco</t>
  </si>
  <si>
    <t>ANGULO Antonio</t>
  </si>
  <si>
    <t>MILTIADIS Andreas</t>
  </si>
  <si>
    <t>REIS Rafael</t>
  </si>
  <si>
    <t>TZORTZAKIS Polychronis</t>
  </si>
  <si>
    <t>NEUMAN Dominik</t>
  </si>
  <si>
    <t>RUMAC Josip</t>
  </si>
  <si>
    <t>1x2e, 1x3e, 1x6e</t>
  </si>
  <si>
    <t>KEISSE Iljo</t>
  </si>
  <si>
    <t>VERMEERSCH Florian</t>
  </si>
  <si>
    <t>RADICE Raffaele</t>
  </si>
  <si>
    <t>MAAS Jan</t>
  </si>
  <si>
    <t>LEVEAU Jérémy</t>
  </si>
  <si>
    <t>BLIKRA Erlend</t>
  </si>
  <si>
    <t>KOOIJ Olav</t>
  </si>
  <si>
    <t>AMEZQUETA Julen</t>
  </si>
  <si>
    <t>CAÑELLAS Xavier</t>
  </si>
  <si>
    <t>HEMING Mika</t>
  </si>
  <si>
    <t>LAZKANO Oier</t>
  </si>
  <si>
    <t>PLUIMERS Rick</t>
  </si>
  <si>
    <t>NEKRASOV Denis</t>
  </si>
  <si>
    <t>2x1e, 1x8e</t>
  </si>
  <si>
    <t>1x2e, 1x3e, 1x5e</t>
  </si>
  <si>
    <t>2018, 2019, 2020</t>
  </si>
  <si>
    <t>2016, 2017, 2018, 2019, 2020</t>
  </si>
  <si>
    <t>2019, 2020</t>
  </si>
  <si>
    <t>2014, 2015, 2016, 2017, 2018, 2019,</t>
  </si>
  <si>
    <t>2015, 2016, 2017, 2018, 2019, 2020</t>
  </si>
  <si>
    <t>2017, 2018, 2019, 2020</t>
  </si>
  <si>
    <t>CHIRICO Luca</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</si>
  <si>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</si>
  <si>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</si>
  <si>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</si>
  <si>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</si>
  <si>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</si>
  <si>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</si>
  <si>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</si>
  <si>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r>
      <t>Santos Tour Down Under Talent/</t>
    </r>
    <r>
      <rPr>
        <sz val="10"/>
        <color rgb="FFFF0000"/>
        <rFont val="Arial"/>
        <family val="2"/>
      </rPr>
      <t>Specialist</t>
    </r>
  </si>
  <si>
    <r>
      <t>Cadel Evans Great Ocean Roadrace Talent/</t>
    </r>
    <r>
      <rPr>
        <sz val="10"/>
        <color rgb="FFFF0000"/>
        <rFont val="Arial"/>
        <family val="2"/>
      </rPr>
      <t>Specialist</t>
    </r>
  </si>
  <si>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</si>
  <si>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</si>
  <si>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</si>
  <si>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</si>
  <si>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</si>
  <si>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</si>
  <si>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</si>
  <si>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</si>
  <si>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r>
      <rPr>
        <sz val="10"/>
        <rFont val="Arial"/>
        <family val="2"/>
      </rPr>
      <t>Parijs-Nice Talent</t>
    </r>
    <r>
      <rPr>
        <sz val="10"/>
        <color rgb="FFFF0000"/>
        <rFont val="Arial"/>
        <family val="2"/>
      </rPr>
      <t>/Specialist</t>
    </r>
  </si>
  <si>
    <r>
      <rPr>
        <sz val="10"/>
        <rFont val="Arial"/>
        <family val="2"/>
      </rPr>
      <t>Tirreno Adriatico Talent</t>
    </r>
    <r>
      <rPr>
        <sz val="10"/>
        <color rgb="FFFF0000"/>
        <rFont val="Arial"/>
        <family val="2"/>
      </rPr>
      <t>/Specialist</t>
    </r>
  </si>
  <si>
    <t>Tirreno Adriatico Talent</t>
  </si>
  <si>
    <t>Milaan-San Remo Talent/Specialist</t>
  </si>
  <si>
    <t>Milaan-San Remo Talent</t>
  </si>
  <si>
    <t>3daagse Brugge-De Panne Talent</t>
  </si>
  <si>
    <t>3daagse Brugge-De Panne Talent/Specialist</t>
  </si>
  <si>
    <t>Volta Ciclista a Catalunya Talent/Specialist</t>
  </si>
  <si>
    <t>Volta Ciclista a Catalunya Talent</t>
  </si>
  <si>
    <t>E3 Harelbeke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</si>
  <si>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</si>
  <si>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</si>
  <si>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</si>
  <si>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</si>
  <si>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</si>
  <si>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</si>
  <si>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</si>
  <si>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</si>
  <si>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</si>
  <si>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</si>
  <si>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</si>
  <si>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</si>
  <si>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</si>
  <si>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</si>
  <si>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</si>
  <si>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</si>
  <si>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</si>
  <si>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</si>
  <si>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ŠTOČEK Matúš</t>
  </si>
  <si>
    <t>RAPP Jonas</t>
  </si>
  <si>
    <t>ZINGLE Axel</t>
  </si>
  <si>
    <t>MARTÍN Sergio Roman</t>
  </si>
  <si>
    <t>SCHMID Mauro</t>
  </si>
  <si>
    <t>11e etappe</t>
  </si>
  <si>
    <t>Puntenkl.</t>
  </si>
  <si>
    <t xml:space="preserve">Alex van der Pluijm </t>
  </si>
  <si>
    <t>25e</t>
  </si>
  <si>
    <t>26e</t>
  </si>
  <si>
    <t>27e</t>
  </si>
  <si>
    <t>28e</t>
  </si>
  <si>
    <t>29e</t>
  </si>
  <si>
    <t>30e</t>
  </si>
  <si>
    <t>31e</t>
  </si>
  <si>
    <t>32e</t>
  </si>
  <si>
    <t>33e</t>
  </si>
  <si>
    <t>34e</t>
  </si>
  <si>
    <t>35e</t>
  </si>
  <si>
    <t>36e</t>
  </si>
  <si>
    <t>37e</t>
  </si>
  <si>
    <t>38e</t>
  </si>
  <si>
    <t>39e</t>
  </si>
  <si>
    <t>40e</t>
  </si>
  <si>
    <t>41e</t>
  </si>
  <si>
    <t>42e</t>
  </si>
  <si>
    <t>1x2e, 2x3e, 1x4e, 1x9e</t>
  </si>
  <si>
    <t>Prudential Ride London-Surrey Classic Talent</t>
  </si>
  <si>
    <t>Clasica San Sebastian Talent</t>
  </si>
  <si>
    <t>Ronde van Polen Talent</t>
  </si>
  <si>
    <t>Binck Bank Tour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</si>
  <si>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</si>
  <si>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</si>
  <si>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</si>
  <si>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</si>
  <si>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</si>
  <si>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</si>
  <si>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</si>
  <si>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</si>
  <si>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</si>
  <si>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</si>
  <si>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</si>
  <si>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</si>
  <si>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</si>
  <si>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</si>
  <si>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</si>
  <si>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</si>
  <si>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</si>
  <si>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1x3e, 2x8e</t>
  </si>
  <si>
    <t>2x1e, 1x2e, 1x5e</t>
  </si>
  <si>
    <r>
      <t>Waalse Pijl Talent/</t>
    </r>
    <r>
      <rPr>
        <sz val="10"/>
        <color rgb="FFFF0000"/>
        <rFont val="Arial"/>
        <family val="2"/>
      </rPr>
      <t>Specialist</t>
    </r>
  </si>
  <si>
    <t>1x6e, 1x3e</t>
  </si>
  <si>
    <t>1x3e, 1x6e, 1x7e</t>
  </si>
  <si>
    <t>National Divisie:</t>
  </si>
  <si>
    <t>CARR Simon</t>
  </si>
  <si>
    <t>FERNANDES Luis</t>
  </si>
  <si>
    <t>LOUVEL Matis</t>
  </si>
  <si>
    <t>CHAWCHIANGKWANG Peerapol</t>
  </si>
  <si>
    <t>1x6e, 2x10e</t>
  </si>
  <si>
    <t>NIBALI Antonio</t>
  </si>
  <si>
    <t>0 - 0 - 0</t>
  </si>
  <si>
    <t>1x3e, 1x4e, 1x6e</t>
  </si>
  <si>
    <r>
      <t>Giro d'Italia Talent/</t>
    </r>
    <r>
      <rPr>
        <sz val="10"/>
        <color rgb="FFFF0000"/>
        <rFont val="Arial"/>
        <family val="2"/>
      </rPr>
      <t>Specialist</t>
    </r>
  </si>
  <si>
    <t>1x6e, 1x8e, 2x9e, 1x10e</t>
  </si>
  <si>
    <t>MUFF Frederik</t>
  </si>
  <si>
    <t>KUBA Ronald</t>
  </si>
  <si>
    <t>MCDUNPHY Conn</t>
  </si>
  <si>
    <t>1x3e, 1x9e, 1x10e</t>
  </si>
  <si>
    <t>KUBIŠ Lukáš</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</si>
  <si>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</si>
  <si>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</si>
  <si>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</si>
  <si>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</si>
  <si>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</si>
  <si>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</si>
  <si>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</si>
  <si>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</si>
  <si>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</si>
  <si>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</si>
  <si>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</si>
  <si>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</si>
  <si>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</si>
  <si>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</si>
  <si>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</si>
  <si>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</si>
  <si>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</si>
  <si>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</si>
  <si>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</si>
  <si>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</si>
  <si>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</si>
  <si>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</si>
  <si>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</si>
  <si>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</si>
  <si>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</si>
  <si>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</si>
  <si>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</si>
  <si>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</si>
  <si>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</si>
  <si>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</si>
  <si>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</si>
  <si>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</si>
  <si>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</si>
  <si>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</si>
  <si>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</si>
  <si>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</si>
  <si>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</si>
  <si>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</si>
  <si>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</si>
  <si>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</si>
  <si>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</si>
  <si>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</si>
  <si>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</si>
  <si>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</si>
  <si>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</si>
  <si>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</si>
  <si>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</si>
  <si>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</si>
  <si>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</si>
  <si>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</si>
  <si>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</si>
  <si>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</si>
  <si>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</si>
  <si>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</si>
  <si>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</si>
  <si>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</si>
  <si>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</si>
  <si>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</si>
  <si>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</si>
  <si>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</si>
  <si>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</si>
  <si>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</si>
  <si>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</si>
  <si>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</si>
  <si>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</si>
  <si>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</si>
  <si>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</si>
  <si>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</si>
  <si>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</si>
  <si>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</si>
  <si>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</si>
  <si>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</si>
  <si>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</si>
  <si>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</si>
  <si>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</si>
  <si>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</si>
  <si>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</si>
  <si>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</si>
  <si>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</si>
  <si>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</si>
  <si>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</si>
  <si>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</si>
  <si>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</si>
  <si>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</si>
  <si>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</si>
  <si>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</si>
  <si>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</si>
  <si>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</si>
  <si>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</si>
  <si>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</si>
  <si>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</si>
  <si>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</si>
  <si>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</si>
  <si>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</si>
  <si>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</si>
  <si>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</si>
  <si>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</si>
  <si>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</si>
  <si>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</si>
  <si>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</si>
  <si>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</si>
  <si>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</si>
  <si>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2014, 2015, 2016, 2017, 2018, 2019, 2020</t>
  </si>
  <si>
    <t>2017, 2018, 2019,2020</t>
  </si>
  <si>
    <t>2014, 2015, 2016, 2017, 2018, 2019. 2020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</si>
  <si>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</si>
  <si>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</si>
  <si>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</si>
  <si>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</si>
  <si>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</si>
  <si>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</si>
  <si>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</si>
  <si>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</si>
  <si>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</si>
  <si>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</si>
  <si>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</si>
  <si>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</si>
  <si>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</si>
  <si>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</si>
  <si>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</si>
  <si>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</si>
  <si>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</si>
  <si>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</si>
  <si>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</si>
  <si>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</si>
  <si>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</si>
  <si>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</si>
  <si>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</si>
  <si>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</si>
  <si>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</si>
  <si>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</si>
  <si>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</si>
  <si>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</si>
  <si>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</si>
  <si>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</si>
  <si>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</si>
  <si>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</si>
  <si>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</si>
  <si>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</si>
  <si>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</si>
  <si>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</si>
  <si>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</si>
  <si>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</si>
  <si>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</si>
  <si>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</si>
  <si>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UCI-87</t>
  </si>
  <si>
    <t>UCI79</t>
  </si>
  <si>
    <t>UCI80</t>
  </si>
  <si>
    <t>UCI81</t>
  </si>
  <si>
    <t>UCI82</t>
  </si>
  <si>
    <t>UCI83</t>
  </si>
  <si>
    <t>UCI84</t>
  </si>
  <si>
    <t>UCI85</t>
  </si>
  <si>
    <t>UCI86</t>
  </si>
  <si>
    <t>UCI87</t>
  </si>
  <si>
    <t>degradatie     16.</t>
  </si>
  <si>
    <t>degradatie     17.</t>
  </si>
  <si>
    <t>degradatie     18.</t>
  </si>
  <si>
    <t>UCI ranking+UCI punten per 01/01</t>
  </si>
  <si>
    <t>Ploegenklassement Algemeen</t>
  </si>
  <si>
    <t>Ploegenklassement Medailles</t>
  </si>
  <si>
    <t>Ploegenklassement Punten</t>
  </si>
  <si>
    <t>TOP 30 Renners:</t>
  </si>
  <si>
    <t>Divisie / Team</t>
  </si>
  <si>
    <t>Aantal gekozen</t>
  </si>
  <si>
    <t>Rijn van Dommele</t>
  </si>
  <si>
    <t>Arjen Rousse</t>
  </si>
  <si>
    <t>Dennis Wezenbeek</t>
  </si>
  <si>
    <t>Noordhoek</t>
  </si>
  <si>
    <t>Corne van Dorst</t>
  </si>
  <si>
    <t>Henri Dunant</t>
  </si>
  <si>
    <t>Yvo van Dorst</t>
  </si>
  <si>
    <t>Bas Walraven</t>
  </si>
  <si>
    <t>Adri Willemstein</t>
  </si>
  <si>
    <t>Freek Zuidam</t>
  </si>
  <si>
    <t>s-Hertogenbosch</t>
  </si>
  <si>
    <t>Vuren</t>
  </si>
  <si>
    <t>UCI-54 geen lijst ingeleverd</t>
  </si>
  <si>
    <t>UCI-67 geen lijst ingeleverd</t>
  </si>
  <si>
    <t>UCI-71 geen lijst ingeleverd</t>
  </si>
  <si>
    <t>UCI-75 geen lijst ingeleverd</t>
  </si>
  <si>
    <t>UCI-76 geen lijst ingeleverd</t>
  </si>
  <si>
    <t>UCI-87/0</t>
  </si>
  <si>
    <t>Team</t>
  </si>
  <si>
    <t>Elly Mathijssen</t>
  </si>
  <si>
    <t>1.WorldTour / PostNL</t>
  </si>
  <si>
    <t>1.WorldTour / Gorinchem</t>
  </si>
  <si>
    <t>1.WorldTour / Boven de Rivieren</t>
  </si>
  <si>
    <t>2.ProContinental / Gorinchem</t>
  </si>
  <si>
    <t>3.Continental / Brabant</t>
  </si>
  <si>
    <t>3.Continental / Boven de Rivieren</t>
  </si>
  <si>
    <t>2.ProContinental / PostNL</t>
  </si>
  <si>
    <t>3.Continental / PostNL</t>
  </si>
  <si>
    <t>3.Continental / Gorinchem</t>
  </si>
  <si>
    <t>4.ProNational / PostNL</t>
  </si>
  <si>
    <t>4.ProNational / Brabant</t>
  </si>
  <si>
    <t>kopman</t>
  </si>
  <si>
    <t>X  1,5  X  1,9</t>
  </si>
  <si>
    <t>X  1,5  X  1,4</t>
  </si>
  <si>
    <t>Totaal WT podiumklasseringen 2016 t/m 2021:</t>
  </si>
  <si>
    <t>Totaal 2021:</t>
  </si>
  <si>
    <t>2016 t/m 2021</t>
  </si>
  <si>
    <t>Puntenklassement 2021</t>
  </si>
  <si>
    <t>Medailles 2021:</t>
  </si>
  <si>
    <t>Bas-Jan Zwijnenburg</t>
  </si>
  <si>
    <t>Cynthia van Berchum</t>
  </si>
  <si>
    <t>Everard van de Luijtgaarden</t>
  </si>
  <si>
    <t>Jimmy van Cutsem</t>
  </si>
  <si>
    <t>Jomardi van Berchum</t>
  </si>
  <si>
    <t>Kees van As</t>
  </si>
  <si>
    <t>Marcel Bekkering</t>
  </si>
  <si>
    <t>Rens Krijnen</t>
  </si>
  <si>
    <t>Tom Uil</t>
  </si>
  <si>
    <t>Alex van de Pluijm</t>
  </si>
  <si>
    <t>Iwan van oord</t>
  </si>
  <si>
    <t>UCI88</t>
  </si>
  <si>
    <t>Apeldoorn</t>
  </si>
  <si>
    <t>Lubbeek (Belgie)</t>
  </si>
  <si>
    <t>UCI89</t>
  </si>
  <si>
    <t>Uden</t>
  </si>
  <si>
    <t>UCI90</t>
  </si>
  <si>
    <t>UCI91</t>
  </si>
  <si>
    <t>Zwijndrecht</t>
  </si>
  <si>
    <t>UCI92</t>
  </si>
  <si>
    <t>UCI93</t>
  </si>
  <si>
    <t>Zoetermeer</t>
  </si>
  <si>
    <t>UCI94</t>
  </si>
  <si>
    <t>UCI95</t>
  </si>
  <si>
    <t>UCI96</t>
  </si>
  <si>
    <t>Hoeven</t>
  </si>
  <si>
    <t>UCI97</t>
  </si>
  <si>
    <t>Dongen</t>
  </si>
  <si>
    <t>UCI98</t>
  </si>
  <si>
    <t>Peer Verwijmeren</t>
  </si>
  <si>
    <t>UCI99</t>
  </si>
  <si>
    <t>Peter Pruijsten</t>
  </si>
  <si>
    <t>Christoph Rousse</t>
  </si>
  <si>
    <t xml:space="preserve"> </t>
  </si>
  <si>
    <t>SKJELMOSE JENSEN Mattias</t>
  </si>
  <si>
    <t>HERREGODTS Rune</t>
  </si>
  <si>
    <t>MARIT Arne</t>
  </si>
  <si>
    <t>CEPEDA Jefferson Alexander</t>
  </si>
  <si>
    <t>CABEDO Óscar</t>
  </si>
  <si>
    <t>TESSON Jason</t>
  </si>
  <si>
    <t>BURGAUDEAU Mathieu</t>
  </si>
  <si>
    <t>JOHANNESSEN Anders Halland</t>
  </si>
  <si>
    <t>GONZÁLEZ Abner</t>
  </si>
  <si>
    <t>PLAPP Luke</t>
  </si>
  <si>
    <t>SOTO Antonio Jesús</t>
  </si>
  <si>
    <t>ADRIÀ Roger</t>
  </si>
  <si>
    <t>QUINN Sean</t>
  </si>
  <si>
    <t>WILLIAMS Stephen</t>
  </si>
  <si>
    <t>AASVOLD Kristian</t>
  </si>
  <si>
    <t>VAN GILS Maxim</t>
  </si>
  <si>
    <t>AYUSO Juan</t>
  </si>
  <si>
    <t>VAN DIJKE Mick</t>
  </si>
  <si>
    <t>BARONCINI Filippo</t>
  </si>
  <si>
    <t>FISHER-BLACK Finn</t>
  </si>
  <si>
    <t>TIBERI Antonio</t>
  </si>
  <si>
    <t>LEEMREIZE Gijs</t>
  </si>
  <si>
    <t>BERTHET Clément</t>
  </si>
  <si>
    <t>ANDERSEN Idar</t>
  </si>
  <si>
    <t>RIOU Alan</t>
  </si>
  <si>
    <t>ROMO Javier</t>
  </si>
  <si>
    <t>ZOCCARATO Samuele</t>
  </si>
  <si>
    <t>BOILEAU Alan</t>
  </si>
  <si>
    <t>RUIZ Ibon</t>
  </si>
  <si>
    <t>JOHANNESSEN Tobias Halland</t>
  </si>
  <si>
    <t>UMBA Santiago</t>
  </si>
  <si>
    <t>VAN DEN BERG Marijn</t>
  </si>
  <si>
    <t>VERNON Ethan</t>
  </si>
  <si>
    <t>PLUTO Mārtiņš</t>
  </si>
  <si>
    <t>BRENNER Marco</t>
  </si>
  <si>
    <t>STEINHAUSER Georg</t>
  </si>
  <si>
    <t>BUDZINSKI Tomasz</t>
  </si>
  <si>
    <t>AASKOV PALLESEN Jeppe</t>
  </si>
  <si>
    <t>ANDRADE Pedro</t>
  </si>
  <si>
    <t>PICCOLO Andrea</t>
  </si>
  <si>
    <t>CAMRDA Karel</t>
  </si>
  <si>
    <t>NYS Thibau</t>
  </si>
  <si>
    <t>CHAMPION Thomas</t>
  </si>
  <si>
    <t>DOUBLE Paul</t>
  </si>
  <si>
    <t>WANDAHL Frederik</t>
  </si>
  <si>
    <t>GARCÍA PIERNA Raúl</t>
  </si>
  <si>
    <t>VAN TRICHT Stan</t>
  </si>
  <si>
    <t>GONCALVES Gaspar</t>
  </si>
  <si>
    <t>VAN DEN BOSSCHE Fabio</t>
  </si>
  <si>
    <t>NENCINI Tommaso</t>
  </si>
  <si>
    <t>SCHEULEN Marvin</t>
  </si>
  <si>
    <t>FETTER Erik</t>
  </si>
  <si>
    <t>VAN DIJKE Tim</t>
  </si>
  <si>
    <t>SÁNCHEZ Brayan</t>
  </si>
  <si>
    <t>MANSOURI Hamza</t>
  </si>
  <si>
    <t>VAN KESSEL Corné</t>
  </si>
  <si>
    <t>ZERAI Nahom</t>
  </si>
  <si>
    <t>BANASZEK Alan</t>
  </si>
  <si>
    <t>HOOLE Daan</t>
  </si>
  <si>
    <t>SANCHEZ Pelayo</t>
  </si>
  <si>
    <t>VANDEPITTE Nathan</t>
  </si>
  <si>
    <t>Jannie van den Heuvel XXX</t>
  </si>
  <si>
    <t>Henri Verschoor XXX</t>
  </si>
  <si>
    <t>Peter van Gisteren XXX</t>
  </si>
  <si>
    <t>Nathan van den Heuvel XXX</t>
  </si>
  <si>
    <t>Coen Prenger XXX</t>
  </si>
  <si>
    <t>CHARMIG Anthon</t>
  </si>
  <si>
    <t>BOGUSLAWSKI Marceli</t>
  </si>
  <si>
    <t>CALA Aristóbulo</t>
  </si>
  <si>
    <t>OWEN Logan</t>
  </si>
  <si>
    <t>ANDERSEN Kasper</t>
  </si>
  <si>
    <t>ANDERSON Edward X</t>
  </si>
  <si>
    <t>ANSONS Kristers</t>
  </si>
  <si>
    <t>ARCHIBOLD Franklin</t>
  </si>
  <si>
    <t>ARROYAVE Daniel</t>
  </si>
  <si>
    <t>AUER Daniel</t>
  </si>
  <si>
    <t>BALLERSTEDT Maurice</t>
  </si>
  <si>
    <t>BANASZEK Adrian</t>
  </si>
  <si>
    <t>BANASZEK Norbert</t>
  </si>
  <si>
    <t>BEERS Matthew</t>
  </si>
  <si>
    <t>BILYI Maksym</t>
  </si>
  <si>
    <t>BOSTOCK Matthew</t>
  </si>
  <si>
    <t>BOUET Maxime</t>
  </si>
  <si>
    <t>BROEX Victor</t>
  </si>
  <si>
    <t>BROGE Nils Lau Nyborg</t>
  </si>
  <si>
    <t>COLNAGHI Luca</t>
  </si>
  <si>
    <t>COTARD Théo</t>
  </si>
  <si>
    <t>COTÉ Pier-André</t>
  </si>
  <si>
    <t>COWAN Alexander</t>
  </si>
  <si>
    <t>DE JONG Timo</t>
  </si>
  <si>
    <t>DE WITTE Mathias</t>
  </si>
  <si>
    <t>D'HEYGERE Gil</t>
  </si>
  <si>
    <t>DVERSNES Fredrik</t>
  </si>
  <si>
    <t>ENGELHARDT Felix</t>
  </si>
  <si>
    <t>ERVITI Imanol</t>
  </si>
  <si>
    <t>FEELEY Daire</t>
  </si>
  <si>
    <t>FREDERIKSEN Oliver Wulff</t>
  </si>
  <si>
    <t>FREITAS Daniel</t>
  </si>
  <si>
    <t>FUENTES Ángel</t>
  </si>
  <si>
    <t>GANDIN Stefano</t>
  </si>
  <si>
    <t>GHYS Robbe</t>
  </si>
  <si>
    <t>GLIVAR Gal</t>
  </si>
  <si>
    <t>GOEMAN Andreas</t>
  </si>
  <si>
    <t>GOLDSTEIN Omer</t>
  </si>
  <si>
    <t>GONZÁLEZ David</t>
  </si>
  <si>
    <t>GOVEKAR Matevž</t>
  </si>
  <si>
    <t>GUAMÁ Byron</t>
  </si>
  <si>
    <t>HESTERS Jules</t>
  </si>
  <si>
    <t>HOLLYMAN Mason</t>
  </si>
  <si>
    <t>HOYOS Juan Diego</t>
  </si>
  <si>
    <t>HUPPERTZ Joshua</t>
  </si>
  <si>
    <t>ILIĆ Ognjen</t>
  </si>
  <si>
    <t>IWERSEN Emil Schandorff</t>
  </si>
  <si>
    <t>JÄGELER Robert</t>
  </si>
  <si>
    <t>JAIME Álex</t>
  </si>
  <si>
    <t>JENSEN Frederik Irgens</t>
  </si>
  <si>
    <t>JERMAN Žiga</t>
  </si>
  <si>
    <t>JUNTUNEN Antti-Jussi</t>
  </si>
  <si>
    <t>JURADO Christofer Robín</t>
  </si>
  <si>
    <t>KENCH Josh</t>
  </si>
  <si>
    <t>KNOLLE Jon</t>
  </si>
  <si>
    <t>KONGSTAD Tobias</t>
  </si>
  <si>
    <t>KRUL Wessel</t>
  </si>
  <si>
    <t>LAMPERTI Luke</t>
  </si>
  <si>
    <t>LARA Francisco</t>
  </si>
  <si>
    <t>LEITÃO Iúri</t>
  </si>
  <si>
    <t>LINDNER Tom</t>
  </si>
  <si>
    <t>LINO Julian</t>
  </si>
  <si>
    <t>LIPOWITZ Florian</t>
  </si>
  <si>
    <t>LOPEZ Diego</t>
  </si>
  <si>
    <t>LÓPEZ Jordi</t>
  </si>
  <si>
    <t>LUNDER Eirik</t>
  </si>
  <si>
    <t>MACKELLAR Alastair</t>
  </si>
  <si>
    <t>MAHOUDO Nolann</t>
  </si>
  <si>
    <t>MANIZABAYO Eric</t>
  </si>
  <si>
    <t>MARCHIORI Leonardo</t>
  </si>
  <si>
    <t>MARTINEZ Luis Miguel</t>
  </si>
  <si>
    <t>MAYRHOFER Marius</t>
  </si>
  <si>
    <t>MONACO Alessandro</t>
  </si>
  <si>
    <t>MONK Cyrus</t>
  </si>
  <si>
    <t>MONTENEGRO Jorge</t>
  </si>
  <si>
    <t>MORA Sebastián</t>
  </si>
  <si>
    <t>MORENO Adrià</t>
  </si>
  <si>
    <t>NICOLAU Joel</t>
  </si>
  <si>
    <t>NIELSEN Sebastian</t>
  </si>
  <si>
    <t>NØRTOFT Morten Aalling</t>
  </si>
  <si>
    <t>NOVOA Leonidas Sebastián</t>
  </si>
  <si>
    <t>OKAMIKA Ander</t>
  </si>
  <si>
    <t>ORRICO Davide</t>
  </si>
  <si>
    <t>PAJEK Luka</t>
  </si>
  <si>
    <t>PELIKÁN János</t>
  </si>
  <si>
    <t>PERSICO Davide</t>
  </si>
  <si>
    <t>PETERS Alex</t>
  </si>
  <si>
    <t>PETRELLI Gabriele</t>
  </si>
  <si>
    <t>PITA Cristian David</t>
  </si>
  <si>
    <t>PITHIE Laurence</t>
  </si>
  <si>
    <t>PONOMAR Andrii</t>
  </si>
  <si>
    <t>PRIMOŽIČ Jaka</t>
  </si>
  <si>
    <t>PRITZEN Marc Oliver</t>
  </si>
  <si>
    <t>QUARTUCCI Lorenzo</t>
  </si>
  <si>
    <t>RESELL Erik Nordsaeter</t>
  </si>
  <si>
    <t>REX Laurenz</t>
  </si>
  <si>
    <t>RICCITELLO Matthew</t>
  </si>
  <si>
    <t>RITZINGER Felix</t>
  </si>
  <si>
    <t>RÖBER Dominik</t>
  </si>
  <si>
    <t>RODAS Manuel</t>
  </si>
  <si>
    <t>ROPERO Alejandro</t>
  </si>
  <si>
    <t>SAIDI Nassim</t>
  </si>
  <si>
    <t>SCARONI Cristian</t>
  </si>
  <si>
    <t>SCHIR Théry</t>
  </si>
  <si>
    <t>SESSLER Nícolas</t>
  </si>
  <si>
    <t>SIEMONS Stijn</t>
  </si>
  <si>
    <t>SINZA Raul-Antonio</t>
  </si>
  <si>
    <t>SKIVILD Robin Juel</t>
  </si>
  <si>
    <t>SMARZARO Daniel</t>
  </si>
  <si>
    <t>SMIT Willie</t>
  </si>
  <si>
    <t>STACHOWIAK Adam</t>
  </si>
  <si>
    <t>STEWART Campbell</t>
  </si>
  <si>
    <t>SUESCA Marco Tulio</t>
  </si>
  <si>
    <t>TABELLION Valentin</t>
  </si>
  <si>
    <t>TAGLIANI Filippo</t>
  </si>
  <si>
    <t>TARLTON Alexander</t>
  </si>
  <si>
    <t>THOMPSON Reuben</t>
  </si>
  <si>
    <t>TORCKLER Michael</t>
  </si>
  <si>
    <t>TOUDAL Emil</t>
  </si>
  <si>
    <t>URRUTY Maxime</t>
  </si>
  <si>
    <t>VABØ Tore Andre</t>
  </si>
  <si>
    <t>VAN DER TUUK Danny</t>
  </si>
  <si>
    <t>VOGEL Alex</t>
  </si>
  <si>
    <t>WALLIN Rasmus Bøgh</t>
  </si>
  <si>
    <t>WEULINK Meindert</t>
  </si>
  <si>
    <t>WIRTGEN Luc</t>
  </si>
  <si>
    <t>WOLLENBERG Tim</t>
  </si>
  <si>
    <t>YUSTRE Kristian Javier</t>
  </si>
  <si>
    <t>ZAMBELLI Samuele</t>
  </si>
  <si>
    <t>UCI-88</t>
  </si>
  <si>
    <t>UCI-89</t>
  </si>
  <si>
    <t>UCI-90</t>
  </si>
  <si>
    <t>UCI-91</t>
  </si>
  <si>
    <t>UCI-92</t>
  </si>
  <si>
    <t>UCI-93</t>
  </si>
  <si>
    <t>UCI-94</t>
  </si>
  <si>
    <t>UCI-95</t>
  </si>
  <si>
    <t>UCI-96</t>
  </si>
  <si>
    <t>UCI-97</t>
  </si>
  <si>
    <t>UCI-98</t>
  </si>
  <si>
    <t>UCI-99</t>
  </si>
  <si>
    <t>Team Altena A-L</t>
  </si>
  <si>
    <t>Team Roosendaal Belgie</t>
  </si>
  <si>
    <t>Team Altena L-Z</t>
  </si>
  <si>
    <t>Team Taxi Berm</t>
  </si>
  <si>
    <t>Team Van Berchum Rousse</t>
  </si>
  <si>
    <t>Team Diversen</t>
  </si>
  <si>
    <t>1.WorldTour / Altena L-Z</t>
  </si>
  <si>
    <t>1.WorldTour / Altena A-L</t>
  </si>
  <si>
    <t>1.WorldTour / Diversen</t>
  </si>
  <si>
    <t>1.WorldTour / Van Berchum Rousse</t>
  </si>
  <si>
    <t>2.ProContinental / Boven de Rivieren</t>
  </si>
  <si>
    <t>2.ProContinental / Altena A-L</t>
  </si>
  <si>
    <t>2.ProContinental / Diversen</t>
  </si>
  <si>
    <t>2.ProContinental / Altena L-Z</t>
  </si>
  <si>
    <t>2.ProContinental / Brabant</t>
  </si>
  <si>
    <t>3.Continental / Altena A-L</t>
  </si>
  <si>
    <t>3.Continental / Van Berchum Rousse</t>
  </si>
  <si>
    <t>3.Continental / Taxi Berm</t>
  </si>
  <si>
    <t>3.Continental / Roosendaal Belgie</t>
  </si>
  <si>
    <t>1.WorldTour / Roosendaal Belgie</t>
  </si>
  <si>
    <t>2.ProContinental / Roosendaal Belgie</t>
  </si>
  <si>
    <t>3.Continental / Altena L-Z</t>
  </si>
  <si>
    <t>4.ProNational / Taxi Berm</t>
  </si>
  <si>
    <t>4.ProNational / Altena A-L</t>
  </si>
  <si>
    <t>4.ProNational / Van Berchum Rousse</t>
  </si>
  <si>
    <t>4.ProNational / Diversen</t>
  </si>
  <si>
    <t>4.ProNational / Altena L-Z</t>
  </si>
  <si>
    <t>4.ProNational / Roosendaal Belgie</t>
  </si>
  <si>
    <t>5.National / Van Berchum Rousse</t>
  </si>
  <si>
    <t>5.National / Boven de Rivieren</t>
  </si>
  <si>
    <t>5.National / Roosendaal Belgie</t>
  </si>
  <si>
    <t>5.National / Brabant</t>
  </si>
  <si>
    <t>5.National / Diversen</t>
  </si>
  <si>
    <t>5.National / Altena L-Z</t>
  </si>
  <si>
    <t>5.National / Taxi Berm</t>
  </si>
  <si>
    <t>UCI-15 geen lijst ingeleverd</t>
  </si>
  <si>
    <t>UCI-18 geen lijst ingeleverd</t>
  </si>
  <si>
    <t>UCI-61 geen lijst ingeleverd</t>
  </si>
  <si>
    <t>UCI-63 geen lijst ingeleverd</t>
  </si>
  <si>
    <t>UCI-65 geen lijst ingeleverd</t>
  </si>
  <si>
    <t>UCI-79 geen lijst ingeleverd</t>
  </si>
  <si>
    <t>UCI-80 geen lijst ingeleverd</t>
  </si>
  <si>
    <t>UCI-81 geen lijst ingeleverd</t>
  </si>
  <si>
    <t>UCI-82 geen lijst ingeleverd</t>
  </si>
  <si>
    <t>UCI-83 geen lijst ingeleverd</t>
  </si>
  <si>
    <t>UCI-84 geen lijst ingeleverd</t>
  </si>
  <si>
    <t>UCI-85 geen lijst ingeleverd</t>
  </si>
  <si>
    <t>UCI-86 geen lijst ingeleverd</t>
  </si>
  <si>
    <t>Debutanten hebben een UCI nummer gekregen op volgorde van inschrijving, vanaf UCI-87</t>
  </si>
  <si>
    <t>UCI-78 geen lijst ingeleverd</t>
  </si>
  <si>
    <t>Pieter de Graaf</t>
  </si>
  <si>
    <t>Groep A</t>
  </si>
  <si>
    <t>Groep B</t>
  </si>
  <si>
    <t>Groep C</t>
  </si>
  <si>
    <t>Groep D</t>
  </si>
  <si>
    <t>Groep E</t>
  </si>
  <si>
    <t>Groep F</t>
  </si>
  <si>
    <t>Groep G</t>
  </si>
  <si>
    <t>Groep H</t>
  </si>
  <si>
    <t>1e ronde</t>
  </si>
  <si>
    <t>1/8 finale</t>
  </si>
  <si>
    <t>1/4 finale</t>
  </si>
  <si>
    <t>1/2 finale</t>
  </si>
  <si>
    <t>Finale</t>
  </si>
  <si>
    <t>WK Tijdrit</t>
  </si>
  <si>
    <t>WK Wegwedstrijd</t>
  </si>
  <si>
    <t>Schema vanaf knock out fase</t>
  </si>
  <si>
    <t>(1)</t>
  </si>
  <si>
    <t>(A)</t>
  </si>
  <si>
    <t xml:space="preserve">als de achterstand van de verliezer kleiner is dan 20% dan worden er 2 punten aan de winnaar toegekend en 1 punt aan de verliezer. </t>
  </si>
  <si>
    <t>(2)</t>
  </si>
  <si>
    <t>(B)</t>
  </si>
  <si>
    <t xml:space="preserve">Bij gelijke stand na 8 wedstrijden geeft het totale aantal gescoorde jaarspelpunten de doorslag. Als ook dat gelijk is beslist de onderlinge </t>
  </si>
  <si>
    <t>(3)</t>
  </si>
  <si>
    <t>(C)</t>
  </si>
  <si>
    <t>(4)</t>
  </si>
  <si>
    <t>(D)</t>
  </si>
  <si>
    <t>(5)</t>
  </si>
  <si>
    <t>(6)</t>
  </si>
  <si>
    <t>(7)</t>
  </si>
  <si>
    <t>(8)</t>
  </si>
  <si>
    <t>Romandie</t>
  </si>
  <si>
    <t>Pascal Hommelberg - Sander Vreugdenhil</t>
  </si>
  <si>
    <t>Lenard Huijzer - Jeanet van den Heuvel</t>
  </si>
  <si>
    <t>Corne van Dorst - Lenard Huijzer</t>
  </si>
  <si>
    <t>Jeanet van den Heuvel - Corne van Dorst</t>
  </si>
  <si>
    <t>Johnny Koolen - Martijn Verbeek</t>
  </si>
  <si>
    <t>Lars Kammers - Theo van de Luijtgaarden</t>
  </si>
  <si>
    <t>Goof van den Dool - Henri Koobs</t>
  </si>
  <si>
    <t>Roubaix</t>
  </si>
  <si>
    <t>1e Ronde, 8 groepen van 10 deelnemers. Beste 4 per groep over naar de 1/16 finale vanaf waar er met een knock out systeem verder gespeeld wordt. De punten zijn de punten die in de meetellende wedstrijden worden behaald.</t>
  </si>
  <si>
    <t>Groepsindeling 1e ronde Bekertournooi:</t>
  </si>
  <si>
    <t>Als er in een wedstrijd twee deelnemers precies een gelijk aantal jaarspelpunten halen, dan krijgen beide personen voor de beker 1 punt.</t>
  </si>
  <si>
    <t xml:space="preserve">In de eerste ronde spelen alle deelnemers twee keer tegen elkaar. De winnaar krijgt 3 punten en de verliezer 0 punten, met dien verstande </t>
  </si>
  <si>
    <t>Vanaf de knock out fase bestaat elke ronde uit 5 onderlinge wedstrijden. Als een deelnemer de eerste drie wedstrijden weet te winnen van</t>
  </si>
  <si>
    <t>De jacht op de Beker die Theo van de Luijtgaarden vorig seizoen won, kan dus worden geopend.</t>
  </si>
  <si>
    <t>1/16 finale</t>
  </si>
  <si>
    <t>20/02 UAE Tour</t>
  </si>
  <si>
    <t>26/02 Omloop het Nieuwsblad</t>
  </si>
  <si>
    <t>05/03 Strade Bianche</t>
  </si>
  <si>
    <t>06/03 Parijs-Nice</t>
  </si>
  <si>
    <t>07/03 Tirreno Adriatico</t>
  </si>
  <si>
    <t>Meetellende wedstrijden bekertournooi:</t>
  </si>
  <si>
    <t>21/03 Ronde van Catalonie</t>
  </si>
  <si>
    <t>23/03 Classic Brugge-De Panne</t>
  </si>
  <si>
    <t>25/03 E3 Classic</t>
  </si>
  <si>
    <t>27/03 Gent-Wevelgem</t>
  </si>
  <si>
    <t>30/03 Dwars door Vlaanderen</t>
  </si>
  <si>
    <t>03/04 Ronde van Vlaanderen</t>
  </si>
  <si>
    <t>04/04 Ronde van het Baskenland</t>
  </si>
  <si>
    <t>10/04 Amstel Gold Race</t>
  </si>
  <si>
    <t>17/04 Parijs-Roubaix</t>
  </si>
  <si>
    <t>20/04 Waalse Pijl</t>
  </si>
  <si>
    <t>24/04 Luik-Bastenaken-Luik</t>
  </si>
  <si>
    <t>26/04 Ronde van Romandie</t>
  </si>
  <si>
    <t>19/03 Milaan-San Remo</t>
  </si>
  <si>
    <t>01/05 Eschborn-Frankfurt</t>
  </si>
  <si>
    <t>06/05 Giro d'Italia</t>
  </si>
  <si>
    <t>24/05 Tour of Norway</t>
  </si>
  <si>
    <t>05/06 Brussels Cycling Classic</t>
  </si>
  <si>
    <t>05/06 Criterium du Dauphine</t>
  </si>
  <si>
    <t>12/06 Ronde van Zwitserland</t>
  </si>
  <si>
    <t>15/06 Ronde van Belgie</t>
  </si>
  <si>
    <t>15/06 Ronde van Slovenie</t>
  </si>
  <si>
    <t>01/07 Tour de France</t>
  </si>
  <si>
    <t>30/07 Clasica San Sebastian</t>
  </si>
  <si>
    <t>30/07 Ronde van Polen</t>
  </si>
  <si>
    <t>21/08 Cyclassics Hamburg</t>
  </si>
  <si>
    <t>28/08 Bretagne Classic</t>
  </si>
  <si>
    <t>29/08 Benelux Tour</t>
  </si>
  <si>
    <t>04/09 Ronde van Engeland</t>
  </si>
  <si>
    <t>09/09 GP Quebec</t>
  </si>
  <si>
    <t>11/09 GP Montreal</t>
  </si>
  <si>
    <t>08/10 Ronde van Lombardije</t>
  </si>
  <si>
    <t>13/10 Ronde van Guangxi</t>
  </si>
  <si>
    <t>13/09 Ronde van Luxemburg</t>
  </si>
  <si>
    <t>A1 - H4</t>
  </si>
  <si>
    <t>B1 - G4</t>
  </si>
  <si>
    <t>C1 - F4</t>
  </si>
  <si>
    <t>D1 - E4</t>
  </si>
  <si>
    <t>E1 - D4</t>
  </si>
  <si>
    <t>F1 - C4</t>
  </si>
  <si>
    <t>G1 - B4</t>
  </si>
  <si>
    <t>H1 - A4</t>
  </si>
  <si>
    <t>A2 - H3</t>
  </si>
  <si>
    <t>B2 - G3</t>
  </si>
  <si>
    <t>C2 - F3</t>
  </si>
  <si>
    <t>D2 - E3</t>
  </si>
  <si>
    <t>E2 - D3</t>
  </si>
  <si>
    <t>F2 - C3</t>
  </si>
  <si>
    <t>G2 - B3</t>
  </si>
  <si>
    <t>H2 - A3</t>
  </si>
  <si>
    <t>(9)</t>
  </si>
  <si>
    <t>(10)</t>
  </si>
  <si>
    <t>(11)</t>
  </si>
  <si>
    <t>(12)</t>
  </si>
  <si>
    <t>(13)</t>
  </si>
  <si>
    <t>(14)</t>
  </si>
  <si>
    <t>(15)</t>
  </si>
  <si>
    <t>(16)</t>
  </si>
  <si>
    <t>1 - 9</t>
  </si>
  <si>
    <t>2 - 10</t>
  </si>
  <si>
    <t>3 - 11</t>
  </si>
  <si>
    <t>4 - 12</t>
  </si>
  <si>
    <t>5 - 13</t>
  </si>
  <si>
    <t>6 - 14</t>
  </si>
  <si>
    <t>7 - 15</t>
  </si>
  <si>
    <t>8 - 16</t>
  </si>
  <si>
    <t>(F)</t>
  </si>
  <si>
    <t>(G)</t>
  </si>
  <si>
    <t>(H)</t>
  </si>
  <si>
    <t>(E)</t>
  </si>
  <si>
    <t>A - H</t>
  </si>
  <si>
    <t>B - G</t>
  </si>
  <si>
    <t>C - F</t>
  </si>
  <si>
    <t>D - E</t>
  </si>
  <si>
    <t>1 - 4</t>
  </si>
  <si>
    <t>2 - 3</t>
  </si>
  <si>
    <t>A - B</t>
  </si>
  <si>
    <t>UAE</t>
  </si>
  <si>
    <t>Nieuwsblad</t>
  </si>
  <si>
    <t>Strade</t>
  </si>
  <si>
    <t>Tirreno</t>
  </si>
  <si>
    <t>Nice</t>
  </si>
  <si>
    <t>San Remo</t>
  </si>
  <si>
    <t>Catalonie</t>
  </si>
  <si>
    <t>De Panne</t>
  </si>
  <si>
    <t>E3 Classic</t>
  </si>
  <si>
    <t>Wevelgem</t>
  </si>
  <si>
    <t>Dwars V</t>
  </si>
  <si>
    <t>Ronde V</t>
  </si>
  <si>
    <t>Baskenland</t>
  </si>
  <si>
    <t>Amstel</t>
  </si>
  <si>
    <t>Waalse P</t>
  </si>
  <si>
    <t>Luik</t>
  </si>
  <si>
    <t>Omloop het Nieuwsblad</t>
  </si>
  <si>
    <t>Ronde van Catalonie</t>
  </si>
  <si>
    <t>Classic Brugge-De Panne</t>
  </si>
  <si>
    <t>John Verschoor - Rijn van Dommele</t>
  </si>
  <si>
    <t>Kees van As - Pieter de Graaf</t>
  </si>
  <si>
    <t>Lars Kammers - Pascal Hommelberg</t>
  </si>
  <si>
    <t>Christa van Helden - Rijn van Dommele</t>
  </si>
  <si>
    <t>Everard van de Luijtgaarden - John Verschoor</t>
  </si>
  <si>
    <t>Theo van de Luijtgaarden - Sander Vreugdenhil</t>
  </si>
  <si>
    <t>John Verschoor - Christa van Helden</t>
  </si>
  <si>
    <t>Pieter de Graaf - Lars Kammers</t>
  </si>
  <si>
    <t>Rijn van Dommele - Kees van As</t>
  </si>
  <si>
    <t>Christa van Helden - Sander Vreugdenhil</t>
  </si>
  <si>
    <t>Everard van de Luijtgaarden - Pascal Hommelberg</t>
  </si>
  <si>
    <t>Kees van As - John Verschoor</t>
  </si>
  <si>
    <t>Rijn van Dommele - Pieter de Graaf</t>
  </si>
  <si>
    <t>Theo van de Luijtgaarden - Lars Kammers</t>
  </si>
  <si>
    <t>Lars Kammers - Everard van de Luijtgaarden</t>
  </si>
  <si>
    <t>Pascal Hommelberg - Christa van Helden</t>
  </si>
  <si>
    <t>Pieter de Graaf - Theo van de Luijtgaarden</t>
  </si>
  <si>
    <t>Sander Vreugdenhil - Kees van As</t>
  </si>
  <si>
    <t>Christa van Helden - Lars Kammers</t>
  </si>
  <si>
    <t>Everard van de Luijtgaarden - Theo van de Luijtgaarden</t>
  </si>
  <si>
    <t>John Verschoor - Pieter de Graaf</t>
  </si>
  <si>
    <t>Kees van As - Pascal Hommelberg</t>
  </si>
  <si>
    <t>Rijn van Dommele - Sander Vreugdenhil</t>
  </si>
  <si>
    <t>Lars Kammers - Kees van As</t>
  </si>
  <si>
    <t>Pascal Hommelberg - Rijn van Dommele</t>
  </si>
  <si>
    <t>Pieter de Graaf - Everard van de Luijtgaarden</t>
  </si>
  <si>
    <t>Sander Vreugdenhil - John Verschoor</t>
  </si>
  <si>
    <t>Theo van de Luijtgaarden - Christa van Helden</t>
  </si>
  <si>
    <t>Christa van Helden - Everard van de Luijtgaarden</t>
  </si>
  <si>
    <t>John Verschoor - Pascal Hommelberg</t>
  </si>
  <si>
    <t>Kees van As - Theo van de Luijtgaarden</t>
  </si>
  <si>
    <t>Rijn van Dommele - Lars Kammers</t>
  </si>
  <si>
    <t>Sander Vreugdenhil - Pieter de Graaf</t>
  </si>
  <si>
    <t>Christa van Helden - Pieter de Graaf</t>
  </si>
  <si>
    <t>Everard van de Luijtgaarden - Kees van As</t>
  </si>
  <si>
    <t>Lars Kammers - John Verschoor</t>
  </si>
  <si>
    <t>Theo van de Luijtgaarden - Rijn van Dommele</t>
  </si>
  <si>
    <t>John Verschoor - Theo van de Luijtgaarden</t>
  </si>
  <si>
    <t>Kees van As - Christa van Helden</t>
  </si>
  <si>
    <t>Pieter de Graaf - Pascal Hommelberg</t>
  </si>
  <si>
    <t>Rijn van Dommele - Everard van de Luijtgaarden</t>
  </si>
  <si>
    <t>Sander Vreugdenhil - Lars Kammers</t>
  </si>
  <si>
    <t>Rijn van Dommele Christa van Helden</t>
  </si>
  <si>
    <t>John Verschoor - Everard van de Luijtgaarden</t>
  </si>
  <si>
    <t>Pieter de Graaf - Kees van As</t>
  </si>
  <si>
    <t>Pascal Hommelberg - Lars Kammers</t>
  </si>
  <si>
    <t>Sander Vreugdenhil - Theo van de Luijtgaarden</t>
  </si>
  <si>
    <t>Christa van Helden - John Verschoor</t>
  </si>
  <si>
    <t>Theo van de Luijtgaarden - Pascal Hommelberg</t>
  </si>
  <si>
    <t>Lars Kammers - Pieter de Graaf</t>
  </si>
  <si>
    <t>Kees van As - Rijn van Dommele</t>
  </si>
  <si>
    <t>Everard van de Luijtgaarden - Sander Vreugdenhil</t>
  </si>
  <si>
    <t>Sander Vreugdenhil - Christa van Helden</t>
  </si>
  <si>
    <t>Pascal Hommelberg - Everard van de Luijtgaarden</t>
  </si>
  <si>
    <t>John Verschoor - Kees van As</t>
  </si>
  <si>
    <t>Pieter de Graaf - Rijn van Dommele</t>
  </si>
  <si>
    <t>Rijn van Dommele - John Verschoor</t>
  </si>
  <si>
    <t>Everard van de Luijtgaarden - Lars Kammers</t>
  </si>
  <si>
    <t>Christa van Helden - Pascal Hommelberg</t>
  </si>
  <si>
    <t>Theo van de Luijtgaarden - Pieter de Graaf</t>
  </si>
  <si>
    <t>Kees van As - Sander Vreugdenhil</t>
  </si>
  <si>
    <t>Lars Kammers - Christa van Helden</t>
  </si>
  <si>
    <t>Theo van de Luijtgaarden - Everard van de Luijtgaarden</t>
  </si>
  <si>
    <t>Pieter de Graaf - John Verschoor</t>
  </si>
  <si>
    <t>Pascal Hommelberg - Kees van As</t>
  </si>
  <si>
    <t>Sander Vreugdenhil - Rijn van Dommele</t>
  </si>
  <si>
    <t>Parijs - Roubaix</t>
  </si>
  <si>
    <t>Kees van As - Lars Kammers</t>
  </si>
  <si>
    <t>Rijn van Dommele - Pascal Hommelberg</t>
  </si>
  <si>
    <t>Everard van de Luijtgaarden - Pieter de Graaf</t>
  </si>
  <si>
    <t>John Verschoor - Sander Vreugdenhil</t>
  </si>
  <si>
    <t>Christa van Helden - Theo van de Luijtgaarden</t>
  </si>
  <si>
    <t>Pascal Hommelberg - John Verschoor</t>
  </si>
  <si>
    <t>Theo van de Luijtgaarden - Kees van As</t>
  </si>
  <si>
    <t>Lars Kammers - Rijn van Dommele</t>
  </si>
  <si>
    <t>Pieter de Graaf - Sander Vreugdenhil</t>
  </si>
  <si>
    <t>Pieter de Graaf - Christa van Helden</t>
  </si>
  <si>
    <t>Kees van As - Everard van de Luijtgaarden</t>
  </si>
  <si>
    <t>John Verschoor - Lars Kammers</t>
  </si>
  <si>
    <t>Sander Vreugdenhil - Pascal Hommelberg</t>
  </si>
  <si>
    <t>Rijn van Dommele - Theo van de Luijtgaarden</t>
  </si>
  <si>
    <t>Theo van de Luijtgaarden - John Verschoor</t>
  </si>
  <si>
    <t>Christa van Helden - Kees van As</t>
  </si>
  <si>
    <t>Pascal Hommelberg - Pieter de Graaf</t>
  </si>
  <si>
    <t>Everard van de Luijtgaarden - Rijn van Dommele</t>
  </si>
  <si>
    <t>Lars Kammers - Sander Vreugdenhil</t>
  </si>
  <si>
    <t>Corne van Dorst - Leendert-Jan Visser</t>
  </si>
  <si>
    <t>Elly Mathijssen - Fokko Haveman</t>
  </si>
  <si>
    <t>Goof van den Dool - Jomardi van Berchum</t>
  </si>
  <si>
    <t>Henri Koobs - Jeanet van den Heuvel</t>
  </si>
  <si>
    <t>Roos Pruijsen - Lenard Huijzer</t>
  </si>
  <si>
    <t>Fokko Haveman - Corne van Dorst</t>
  </si>
  <si>
    <t>Jeanet van den Heuvel - Roos Pruijsen</t>
  </si>
  <si>
    <t>Jomardi van Berchum - Henri Koobs</t>
  </si>
  <si>
    <t>Leendert-Jan Visser - Goof van den Dool</t>
  </si>
  <si>
    <t>Lenard Huijzer - Elly Mathijssen</t>
  </si>
  <si>
    <t>Elly Mathijssen - Jeanet van den Heuvel</t>
  </si>
  <si>
    <t>Goof van den Dool - Fokko Haveman</t>
  </si>
  <si>
    <t>Leendert-Jan Visser - Jomardi van Berchum</t>
  </si>
  <si>
    <t>Roos Pruijsen - Henri Koobs</t>
  </si>
  <si>
    <t>Fokko Haveman - Leendert-Jan Visser</t>
  </si>
  <si>
    <t>Henri Koobs - Elly Mathijssen</t>
  </si>
  <si>
    <t>Jomardi van Berchum - Roos Pruijsen</t>
  </si>
  <si>
    <t>Lenard Huijzer - Goof van den Dool</t>
  </si>
  <si>
    <t>Corne van Dorst - Henri Koobs</t>
  </si>
  <si>
    <t>Elly Mathijssen - Roos Pruijsen</t>
  </si>
  <si>
    <t>Fokko Haveman - Jomardi van Berchum</t>
  </si>
  <si>
    <t>Goof van den Dool - Jeanet van den Heuvel</t>
  </si>
  <si>
    <t>Leendert-Jan Visser - Lenard Huijzer</t>
  </si>
  <si>
    <t>Henri Koobs - Goof van den Dool</t>
  </si>
  <si>
    <t>Jeanet van den Heuvel - Leendert-Jan Visser</t>
  </si>
  <si>
    <t>Jomardi van Berchum - Elly Mathijssen</t>
  </si>
  <si>
    <t>Lenard Huijzer - Fokko Haveman</t>
  </si>
  <si>
    <t>Roos Pruijsen - Corne van Dorst</t>
  </si>
  <si>
    <t>Corne van Dorst - Elly Mathijssen</t>
  </si>
  <si>
    <t>Fokko Haveman - Jeanet van den Heuvel</t>
  </si>
  <si>
    <t>Goof van den Dool - Roos Pruijsen</t>
  </si>
  <si>
    <t>Leendert-Jan Visser - Henri Koobs</t>
  </si>
  <si>
    <t>Lenard Huijzer - Jomardi van Berchum</t>
  </si>
  <si>
    <t>Corne van Dorst - Jomardi van Berchum</t>
  </si>
  <si>
    <t>Elly Mathijssen - Goof van den Dool</t>
  </si>
  <si>
    <t>Henri Koobs - Fokko Haveman</t>
  </si>
  <si>
    <t>Jeanet van den Heuvel - Lenard Huijzer</t>
  </si>
  <si>
    <t>Roos Pruijsen - Leendert-Jan Visser</t>
  </si>
  <si>
    <t>Fokko Haveman - Roos Pruijsen</t>
  </si>
  <si>
    <t>Goof van den Dool - Corne van Dorst</t>
  </si>
  <si>
    <t>Jomardi van Berchum - Jeanet van den Heuvel</t>
  </si>
  <si>
    <t>Leendert-Jan Visser - Elly Mathijssen</t>
  </si>
  <si>
    <t>Lenard Huijzer - Henri Koobs</t>
  </si>
  <si>
    <t>Everard van de Luijtgaarden - Christa van Helden</t>
  </si>
  <si>
    <t>Leendert-Jan Visser - Corne van Dorst</t>
  </si>
  <si>
    <t>Fokko Haveman - Elly Mathijssen</t>
  </si>
  <si>
    <t>Jomardi van Berchum - Goof van den Dool</t>
  </si>
  <si>
    <t>Jeanet van den Heuvel - Henri Koobs</t>
  </si>
  <si>
    <t>Lenard Huijzer - Roos Pruijsen</t>
  </si>
  <si>
    <t>Corne van Dorst - Fokko Haveman</t>
  </si>
  <si>
    <t>Roos Pruijsen - Jeanet van den Heuvel</t>
  </si>
  <si>
    <t>Henri Koobs - Jomardi van Berchum</t>
  </si>
  <si>
    <t>Goof van den Dool - Leendert-Jan Visser</t>
  </si>
  <si>
    <t>Elly Mathijssen - Lenard Huijzer</t>
  </si>
  <si>
    <t>Lenard Huijzer - Corne van Dorst</t>
  </si>
  <si>
    <t>Jeanet van den Heuvel - Elly Mathijssen</t>
  </si>
  <si>
    <t>Fokko Haveman - Goof van den Dool</t>
  </si>
  <si>
    <t>Jomardi van Berchum - Leendert-Jan Visser</t>
  </si>
  <si>
    <t>Henri Koobs - Roos Pruijsen</t>
  </si>
  <si>
    <t>Leendert-Jan Visser - Fokko Haveman</t>
  </si>
  <si>
    <t>Elly Mathijssen - Henri Koobs</t>
  </si>
  <si>
    <t>Corne van Dorst - Jeanet van den Heuvel</t>
  </si>
  <si>
    <t>Roos Pruijsen - Jomardi van Berchum</t>
  </si>
  <si>
    <t>Goof van den Dool - Lenard Huijzer</t>
  </si>
  <si>
    <t>Henri Koobs - Corne van Dorst</t>
  </si>
  <si>
    <t>Roos Pruijsen - Elly Mathijssen</t>
  </si>
  <si>
    <t>Jomardi van Berchum - Fokko Haveman</t>
  </si>
  <si>
    <t>Jeanet van den Heuvel - Goof van den Dool</t>
  </si>
  <si>
    <t>Lenard Huijzer - Leendert-Jan Visser</t>
  </si>
  <si>
    <t>Leendert-Jan Visser - Jeanet van den Heuvel</t>
  </si>
  <si>
    <t>Elly Mathijssen - Jomardi van Berchum</t>
  </si>
  <si>
    <t>Fokko Haveman - Lenard Huijzer</t>
  </si>
  <si>
    <t>Corne van Dorst - Roos Pruijsen</t>
  </si>
  <si>
    <t>Elly Mathijssen - Corne van Dorst</t>
  </si>
  <si>
    <t>Jeanet van den Heuvel - Fokko Haveman</t>
  </si>
  <si>
    <t>Roos Pruijsen - Goof van den Dool</t>
  </si>
  <si>
    <t>Henri Koobs - Leendert-Jan Visser</t>
  </si>
  <si>
    <t>Jomardi van Berchum - Lenard Huijzer</t>
  </si>
  <si>
    <t>Jomardi van Berchum - Corne van Dorst</t>
  </si>
  <si>
    <t>Goof van den Dool - Elly Mathijssen</t>
  </si>
  <si>
    <t>Fokko Haveman - Henri Koobs</t>
  </si>
  <si>
    <t>Leendert-Jan Visser - Roos Pruijsen</t>
  </si>
  <si>
    <t>Roos Pruijsen - Fokko Haveman</t>
  </si>
  <si>
    <t>Corne van Dorst - Goof van den Dool</t>
  </si>
  <si>
    <t>Jeanet van den Heuvel - Jomardi van Berchum</t>
  </si>
  <si>
    <t>Elly Mathijssen - Leendert-Jan Visser</t>
  </si>
  <si>
    <t>Henri Koobs - Lenard Huijzer</t>
  </si>
  <si>
    <t>Arjen Rousse - Marcel Bekkering</t>
  </si>
  <si>
    <t>Bas Walraven - Christoph Rousse</t>
  </si>
  <si>
    <t>Goof Pruijsen - Marc Bouwens</t>
  </si>
  <si>
    <t>Jimmy van Cutsem - Johnny Koolen</t>
  </si>
  <si>
    <t>Peter Broos - Martijn Verbeek</t>
  </si>
  <si>
    <t>Christoph Rousse - Arjen Rousse</t>
  </si>
  <si>
    <t>Johnny Koolen - Peter Broos</t>
  </si>
  <si>
    <t>Marc Bouwens - Jimmy van Cutsem</t>
  </si>
  <si>
    <t>Marcel Bekkering - Goof Pruijsen</t>
  </si>
  <si>
    <t>Martijn Verbeek - Bas Walraven</t>
  </si>
  <si>
    <t>Arjen Rousse - Martijn Verbeek</t>
  </si>
  <si>
    <t>Bas Walraven - Johnny Koolen</t>
  </si>
  <si>
    <t>Goof Pruijsen - Christoph Rousse</t>
  </si>
  <si>
    <t>Marcel Bekkering - Marc Bouwens</t>
  </si>
  <si>
    <t>Peter Broos - Jimmy van Cutsem</t>
  </si>
  <si>
    <t>Christoph Rousse - Marcel Bekkering</t>
  </si>
  <si>
    <t>Jimmy van Cutsem - Bas Walraven</t>
  </si>
  <si>
    <t>Johnny Koolen - Arjen Rousse</t>
  </si>
  <si>
    <t>Marc Bouwens - Peter Broos</t>
  </si>
  <si>
    <t>Martijn Verbeek - Goof Pruijsen</t>
  </si>
  <si>
    <t>Arjen Rousse - Jimmy van Cutsem</t>
  </si>
  <si>
    <t>Bas Walraven - Peter Broos</t>
  </si>
  <si>
    <t>Christoph Rousse - Marc Bouwens</t>
  </si>
  <si>
    <t>Goof Pruijsen - Johnny Koolen</t>
  </si>
  <si>
    <t>Marcel Bekkering - Martijn Verbeek</t>
  </si>
  <si>
    <t>Jimmy van Cutsem - Goof Pruijsen</t>
  </si>
  <si>
    <t>Johnny Koolen - Marcel Bekkering</t>
  </si>
  <si>
    <t>Marc Bouwens - Bas Walraven</t>
  </si>
  <si>
    <t>Martijn Verbeek - Christoph Rousse</t>
  </si>
  <si>
    <t>Peter Broos - Arjen Rousse</t>
  </si>
  <si>
    <t>Arjen Rousse - Bas Walraven</t>
  </si>
  <si>
    <t>Christoph Rousse - Johnny Koolen</t>
  </si>
  <si>
    <t>Goof Pruijsen - Peter Broos</t>
  </si>
  <si>
    <t>Marcel Bekkering - Jimmy van Cutsem</t>
  </si>
  <si>
    <t>Martijn Verbeek - Marc Bouwens</t>
  </si>
  <si>
    <t>Arjen Rousse - Marc Bouwens</t>
  </si>
  <si>
    <t>Bas Walraven - Goof Pruijsen</t>
  </si>
  <si>
    <t>Jimmy van Cutsem - Christoph Rousse</t>
  </si>
  <si>
    <t>Peter Broos - Marcel Bekkering</t>
  </si>
  <si>
    <t>Christoph Rousse - Peter Broos</t>
  </si>
  <si>
    <t>Goof Pruijsen - Arjen Rousse</t>
  </si>
  <si>
    <t>Marc Bouwens - Johnny Koolen</t>
  </si>
  <si>
    <t>Marcel Bekkering - Bas Walraven</t>
  </si>
  <si>
    <t>Martijn Verbeek - Jimmy van Cutsem</t>
  </si>
  <si>
    <t>Marcel Bekkering - Arjen Rousse</t>
  </si>
  <si>
    <t>Christoph Rousse - Bas Walraven</t>
  </si>
  <si>
    <t>Marc Bouwens - Goof Pruijsen</t>
  </si>
  <si>
    <t>Johnny Koolen - Jimmy van Cutsem</t>
  </si>
  <si>
    <t>Martijn Verbeek - Peter Broos</t>
  </si>
  <si>
    <t>Arjen Rousse - Christoph Rousse</t>
  </si>
  <si>
    <t>Peter Broos - Johnny Koolen</t>
  </si>
  <si>
    <t>Jimmy van Cutsem - Marc Bouwens</t>
  </si>
  <si>
    <t>Goof Pruijsen - Marcel Bekkering</t>
  </si>
  <si>
    <t>Bas Walraven - Martijn Verbeek</t>
  </si>
  <si>
    <t>Martijn Verbeek - Arjen Rousse</t>
  </si>
  <si>
    <t>Johnny Koolen - Bas Walraven</t>
  </si>
  <si>
    <t>Christoph Rousse - Goof Pruijsen</t>
  </si>
  <si>
    <t>Marc Bouwens - Marcel Bekkering</t>
  </si>
  <si>
    <t>Jimmy van Cutsem - Peter Broos</t>
  </si>
  <si>
    <t>Marcel Bekkering - Christoph Rousse</t>
  </si>
  <si>
    <t>Bas Walraven - Jimmy van Cutsem</t>
  </si>
  <si>
    <t>Arjen Rousse - Johnny Koolen</t>
  </si>
  <si>
    <t>Peter Broos - Marc Bouwens</t>
  </si>
  <si>
    <t>Goof Pruijsen - Martijn Verbeek</t>
  </si>
  <si>
    <t>Jimmy van Cutsem - Arjen Rousse</t>
  </si>
  <si>
    <t>Peter Broos - Bas Walraven</t>
  </si>
  <si>
    <t>Marc Bouwens - Christoph Rousse</t>
  </si>
  <si>
    <t>Johnny Koolen - Goof Pruijsen</t>
  </si>
  <si>
    <t>Martijn Verbeek - Marcel Bekkering</t>
  </si>
  <si>
    <t>Goof Pruijsen - Jimmy van Cutsem</t>
  </si>
  <si>
    <t>Marcel Bekkering - Johnny Koolen</t>
  </si>
  <si>
    <t>Bas Walraven - Marc Bouwens</t>
  </si>
  <si>
    <t>Christoph Rousse - Martijn Verbeek</t>
  </si>
  <si>
    <t>Arjen Rousse - Peter Broos</t>
  </si>
  <si>
    <t>Bas Walraven - Arjen Rousse</t>
  </si>
  <si>
    <t>Johnny Koolen - Christoph Rousse</t>
  </si>
  <si>
    <t>Peter Broos - Goof Pruijsen</t>
  </si>
  <si>
    <t>Jimmy van Cutsem - Marcel Bekkering</t>
  </si>
  <si>
    <t>Marc Bouwens - Martijn Verbeek</t>
  </si>
  <si>
    <t>Marc Bouwens - Arjen Rousse</t>
  </si>
  <si>
    <t>Goof Pruijsen - Bas Walraven</t>
  </si>
  <si>
    <t>Christoph Rousse - Jimmy van Cutsem</t>
  </si>
  <si>
    <t>Martijn Verbeek - Johnny Koolen</t>
  </si>
  <si>
    <t>Marcel Bekkering - Peter Broos</t>
  </si>
  <si>
    <t>Peter Broos - Christoph Rousse</t>
  </si>
  <si>
    <t>Arjen Rousse - Goof Pruijsen</t>
  </si>
  <si>
    <t>Johnny Koolen - Marc Bouwens</t>
  </si>
  <si>
    <t>Bas Walraven - Marcel Bekkering</t>
  </si>
  <si>
    <t>Jimmy van Cutsem - Martijn Verbeek</t>
  </si>
  <si>
    <t>Adri Willemstein - Stefan Verschoor</t>
  </si>
  <si>
    <t>Frank Rousse - Freek Zuidam</t>
  </si>
  <si>
    <t>John Hertogh - Rolf Pruijsen</t>
  </si>
  <si>
    <t>Martijn Horsten - Nico Kammers</t>
  </si>
  <si>
    <t>Yvo van Dorst - Tinus van den Heuvel</t>
  </si>
  <si>
    <t>Freek Zuidam - Adri Willemstein</t>
  </si>
  <si>
    <t>Nico Kammers - Yvo van Dorst</t>
  </si>
  <si>
    <t>Rolf Pruijsen - Martijn Horsten</t>
  </si>
  <si>
    <t>Stefan Verschoor - John Hertogh</t>
  </si>
  <si>
    <t>Tinus van den Heuvel - Frank Rousse</t>
  </si>
  <si>
    <t>Adri Willemstein - Tinus van den Heuvel</t>
  </si>
  <si>
    <t>Frank Rousse - Nico Kammers</t>
  </si>
  <si>
    <t>John Hertogh - Freek Zuidam</t>
  </si>
  <si>
    <t>Stefan Verschoor - Rolf Pruijsen</t>
  </si>
  <si>
    <t>Yvo van Dorst - Martijn Horsten</t>
  </si>
  <si>
    <t>Freek Zuidam - Stefan Verschoor</t>
  </si>
  <si>
    <t>Martijn Horsten - Frank Rousse</t>
  </si>
  <si>
    <t>Nico Kammers - Adri Willemstein</t>
  </si>
  <si>
    <t>Rolf Pruijsen - Yvo van Dorst</t>
  </si>
  <si>
    <t>Tinus van den Heuvel - John Hertogh</t>
  </si>
  <si>
    <t>Adri Willemstein - Martijn Horsten</t>
  </si>
  <si>
    <t>Frank Rousse - Yvo van Dorst</t>
  </si>
  <si>
    <t>Freek Zuidam - Rolf Pruijsen</t>
  </si>
  <si>
    <t>John Hertogh - Nico Kammers</t>
  </si>
  <si>
    <t>Stefan Verschoor - Tinus van den Heuvel</t>
  </si>
  <si>
    <t>Martijn Horsten - John Hertogh</t>
  </si>
  <si>
    <t>Nico Kammers - Stefan Verschoor</t>
  </si>
  <si>
    <t>Rolf Pruijsen - Frank Rousse</t>
  </si>
  <si>
    <t>Tinus van den Heuvel - Freek Zuidam</t>
  </si>
  <si>
    <t>Yvo van Dorst - Adri Willemstein</t>
  </si>
  <si>
    <t>Adri Willemstein - Frank Rousse</t>
  </si>
  <si>
    <t>Freek Zuidam - Nico Kammers</t>
  </si>
  <si>
    <t>John Hertogh - Yvo van Dorst</t>
  </si>
  <si>
    <t>Stefan Verschoor - Martijn Horsten</t>
  </si>
  <si>
    <t>Tinus van den Heuvel - Rolf Pruijsen</t>
  </si>
  <si>
    <t>Adri Willemstein - Rolf Pruijsen</t>
  </si>
  <si>
    <t>Frank Rousse - John Hertogh</t>
  </si>
  <si>
    <t>Martijn Horsten - Freek Zuidam</t>
  </si>
  <si>
    <t>Nico Kammers - Tinus van den Heuvel</t>
  </si>
  <si>
    <t>Yvo van Dorst - Stefan Verschoor</t>
  </si>
  <si>
    <t>Freek Zuidam - Yvo van Dorst</t>
  </si>
  <si>
    <t>John Hertogh - Adri Willemstein</t>
  </si>
  <si>
    <t>Rolf Pruijsen - Nico Kammers</t>
  </si>
  <si>
    <t>Stefan Verschoor - Frank Rousse</t>
  </si>
  <si>
    <t>Tinus van den Heuvel - Martijn Horsten</t>
  </si>
  <si>
    <t>Stefan Verschoor - Adri Willemstein</t>
  </si>
  <si>
    <t>Freek Zuidam - Frank Rousse</t>
  </si>
  <si>
    <t>Rolf Pruijsen - John Hertogh</t>
  </si>
  <si>
    <t>Nico Kammers - Martijn Horsten</t>
  </si>
  <si>
    <t>Tinus van den Heuvel - Yvo van Dorst</t>
  </si>
  <si>
    <t>Adri Willemstein - Freek Zuidam</t>
  </si>
  <si>
    <t>Yvo van Dorst - Nico Kammers</t>
  </si>
  <si>
    <t>Martijn Horsten - Rolf Pruijsen</t>
  </si>
  <si>
    <t>John Hertogh - Stefan Verschoor</t>
  </si>
  <si>
    <t>Frank Rousse - Tinus van den Heuvel</t>
  </si>
  <si>
    <t>Tinus van den Heuvel - Adri Willemstein</t>
  </si>
  <si>
    <t>Nico Kammers - Frank Rousse</t>
  </si>
  <si>
    <t>Freek Zuidam - John Hertogh</t>
  </si>
  <si>
    <t>Rolf Pruijsen - Stefan Verschoor</t>
  </si>
  <si>
    <t>Martijn Horsten - Yvo van Dorst</t>
  </si>
  <si>
    <t>Stefan Verschoor - Freek Zuidam</t>
  </si>
  <si>
    <t>Frank Rousse - Martijn Horsten</t>
  </si>
  <si>
    <t>Adri Willemstein - Nico Kammers</t>
  </si>
  <si>
    <t>Yvo van Dorst - Rolf Pruijsen</t>
  </si>
  <si>
    <t>John Hertogh - Tinus van den Heuvel</t>
  </si>
  <si>
    <t>Martijn Horsten - Adri Willemstein</t>
  </si>
  <si>
    <t>Yvo van Dorst - Frank Rousse</t>
  </si>
  <si>
    <t>Rolf Pruijsen - Freek Zuidam</t>
  </si>
  <si>
    <t>Nico Kammers - John Hertogh</t>
  </si>
  <si>
    <t>Tinus van den Heuvel - Stefan Verschoor</t>
  </si>
  <si>
    <t>John Hertogh - Martijn Horsten</t>
  </si>
  <si>
    <t>Stefan Verschoor - Nico Kammers</t>
  </si>
  <si>
    <t>Frank Rousse - Rolf Pruijsen</t>
  </si>
  <si>
    <t>Freek Zuidam - Tinus van den Heuvel</t>
  </si>
  <si>
    <t>Adri Willemstein - Yvo van Dorst</t>
  </si>
  <si>
    <t>Frank Rousse - Adri Willemstein</t>
  </si>
  <si>
    <t>Nico Kammers - Freek Zuidam</t>
  </si>
  <si>
    <t>Yvo van Dorst - John Hertogh</t>
  </si>
  <si>
    <t>Martijn Horsten - Stefan Verschoor</t>
  </si>
  <si>
    <t>Rolf Pruijsen - Tinus van den Heuvel</t>
  </si>
  <si>
    <t>Rolf Pruijsen - Adri Willemstein</t>
  </si>
  <si>
    <t>John Hertogh - Frank Rousse</t>
  </si>
  <si>
    <t>Freek Zuidam - Martijn Horsten</t>
  </si>
  <si>
    <t>Tinus van den Heuvel - Nico Kammers</t>
  </si>
  <si>
    <t>Stefan Verschoor - Yvo van Dorst</t>
  </si>
  <si>
    <t>Yvo van Dorst - Freek Zuidam</t>
  </si>
  <si>
    <t>Adri Willemstein - John Hertogh</t>
  </si>
  <si>
    <t>Nico Kammers - Rolf Pruijsen</t>
  </si>
  <si>
    <t>Frank Rousse - Stefan Verschoor</t>
  </si>
  <si>
    <t>Martijn Horsten - Tinus van den Heuvel</t>
  </si>
  <si>
    <t>wedstrijd. Als thuisvoordeel in een wedstrijd, krijgt de thuisspelende persoon zijn punten vermenigvuldigt met 1,2.</t>
  </si>
  <si>
    <t>zijn opponent, dan is hij dus al gekwalificeerd voor de volgende ronde. Alleen in de finale is het niet een best of five, maar is het een</t>
  </si>
  <si>
    <t>best of three bestaande uit de WK Tijdrit, WK Wegwedstrijd en de Vuelta a Espana.</t>
  </si>
  <si>
    <t>Mochten er koersen onverhoopt niet doorgaan, dan zal de organisatie tijdig vervangende koersen daarvoor kiezen.</t>
  </si>
  <si>
    <t>Everard vd Luijtgaarden (5)</t>
  </si>
  <si>
    <t>John Verschoor (1)</t>
  </si>
  <si>
    <t>Kees van As (5)</t>
  </si>
  <si>
    <t>Pascal Hommelberg (1)</t>
  </si>
  <si>
    <t>Pieter de Graaf (5)</t>
  </si>
  <si>
    <t>Christa van Helden (3)</t>
  </si>
  <si>
    <t>Lars Kammers (2)</t>
  </si>
  <si>
    <t>Theo van de Luijtgaarden (2)</t>
  </si>
  <si>
    <t>Rijn van Dommele (4)</t>
  </si>
  <si>
    <t>Sander Vreugdenhil (3)</t>
  </si>
  <si>
    <t>Corne van Dorst (3)</t>
  </si>
  <si>
    <t>Elly Mathijssen (4)</t>
  </si>
  <si>
    <t>Fokko Haveman (4)</t>
  </si>
  <si>
    <t>Goof van den Dool (3)</t>
  </si>
  <si>
    <t>Henri Koobs (1)</t>
  </si>
  <si>
    <t>Jeanet van den Heuvel (4)</t>
  </si>
  <si>
    <t>Jomardi van Berchum (5)</t>
  </si>
  <si>
    <t>Leendert-Jan Visser (2)</t>
  </si>
  <si>
    <t>Lenard Huijzer (1)</t>
  </si>
  <si>
    <t>Roos Pruijsen (3)</t>
  </si>
  <si>
    <t>Arjen Rousse (4)</t>
  </si>
  <si>
    <t>Bas Walraven (4)</t>
  </si>
  <si>
    <t>Christoph Rousse (5)</t>
  </si>
  <si>
    <t>Goof Pruijsen (3)</t>
  </si>
  <si>
    <t>Jimmy van Cutsem (5)</t>
  </si>
  <si>
    <t>Johnny Koolen (1)</t>
  </si>
  <si>
    <t>Marcel Bekkering (5)</t>
  </si>
  <si>
    <t>Martijn Verbeek (2)</t>
  </si>
  <si>
    <t>Peter Broos (1)</t>
  </si>
  <si>
    <t>Marc Bouwens (4)</t>
  </si>
  <si>
    <t>John Hertogh (1)</t>
  </si>
  <si>
    <t>Rolf Pruijsen (1)</t>
  </si>
  <si>
    <t>Stefan Verschoor (1)</t>
  </si>
  <si>
    <t>Adri Willemstein (4)</t>
  </si>
  <si>
    <t>Frank Rousse (3)</t>
  </si>
  <si>
    <t>Freek Zuidam (4)</t>
  </si>
  <si>
    <t>Martijn Horsten (3)</t>
  </si>
  <si>
    <t>Nico Kammers (2)</t>
  </si>
  <si>
    <t>Tinus van den Heuvel (1)</t>
  </si>
  <si>
    <t>Yvo van Dorst (3)</t>
  </si>
  <si>
    <t>Tussen haakjes de divisie waarin de deelnemer in 2022 uitkomt.</t>
  </si>
  <si>
    <t>Bart Willemse (2)</t>
  </si>
  <si>
    <t>Gerben van Helden (2)</t>
  </si>
  <si>
    <t>Henri Dunant (4)</t>
  </si>
  <si>
    <t>Jesse van Dalen (1)</t>
  </si>
  <si>
    <t>Lizet Ballemans (3)</t>
  </si>
  <si>
    <t>Niels Cloin (4)</t>
  </si>
  <si>
    <t>Peter Muilwijk (1)</t>
  </si>
  <si>
    <t>Peter Pruijsten (5)</t>
  </si>
  <si>
    <t>Reinier Mulder (3)</t>
  </si>
  <si>
    <t>Tom Uil (5)</t>
  </si>
  <si>
    <t>Bart Willemse - Peter Pruijsten</t>
  </si>
  <si>
    <t>Gerben van Helden - Henri Dunant</t>
  </si>
  <si>
    <t>Jesse van Dalen - Peter Muilwijk</t>
  </si>
  <si>
    <t>Lizet Ballemans - Niels Cloin</t>
  </si>
  <si>
    <t>Tom Uil - Reinier Mulder</t>
  </si>
  <si>
    <t>Henri Dunant - Bart Willemse</t>
  </si>
  <si>
    <t>Niels Cloin - Tom Uil</t>
  </si>
  <si>
    <t>Peter Muilwijk - Lizet Ballemans</t>
  </si>
  <si>
    <t>Peter Pruijsten - Jesse van Dalen</t>
  </si>
  <si>
    <t>Reinier Mulder - Gerben van Helden</t>
  </si>
  <si>
    <t>Bart Willemse - Reinier Mulder</t>
  </si>
  <si>
    <t>Gerben van Helden - Niels Cloin</t>
  </si>
  <si>
    <t>Jesse van Dalen - Henri Dunant</t>
  </si>
  <si>
    <t>Peter Pruijsten - Peter Muilwijk</t>
  </si>
  <si>
    <t>Tom Uil - Lizet Ballemans</t>
  </si>
  <si>
    <t>Henri Dunant - Peter Pruijsten</t>
  </si>
  <si>
    <t>Lizet Ballemans - Gerben van Helden</t>
  </si>
  <si>
    <t>Niels Cloin - Bart Willemse</t>
  </si>
  <si>
    <t>Peter Muilwijk - Tom Uil</t>
  </si>
  <si>
    <t>Reinier Mulder - Jesse van Dalen</t>
  </si>
  <si>
    <t>Bart Willemse - Lizet Ballemans</t>
  </si>
  <si>
    <t>Gerben van Helden - Tom Uil</t>
  </si>
  <si>
    <t>Henri Dunant - Peter Muilwijk</t>
  </si>
  <si>
    <t>Jesse van Dalen - Niels Cloin</t>
  </si>
  <si>
    <t>Peter Pruijsten - Reinier Mulder</t>
  </si>
  <si>
    <t>Lizet Ballemans - Jesse van Dalen</t>
  </si>
  <si>
    <t>Niels Cloin - Peter Pruijsten</t>
  </si>
  <si>
    <t>Peter Muilwijk - Gerben van Helden</t>
  </si>
  <si>
    <t>Reinier Mulder - Henri Dunant</t>
  </si>
  <si>
    <t>Tom Uil - Bart Willemse</t>
  </si>
  <si>
    <t>Bart Willemse - Gerben van Helden</t>
  </si>
  <si>
    <t>Henri Dunant - Niels Cloin</t>
  </si>
  <si>
    <t>Jesse van Dalen - Tom Uil</t>
  </si>
  <si>
    <t>Peter Pruijsten - Lizet Ballemans</t>
  </si>
  <si>
    <t>Reinier Mulder - Peter Muilwijk</t>
  </si>
  <si>
    <t>Bart Willemse - Peter Muilwijk</t>
  </si>
  <si>
    <t>Gerben van Helden - Jesse van Dalen</t>
  </si>
  <si>
    <t>Lizet Ballemans - Henri Dunant</t>
  </si>
  <si>
    <t>Niels Cloin - Reinier Mulder</t>
  </si>
  <si>
    <t>Tom Uil - Peter Pruijsten</t>
  </si>
  <si>
    <t>Henri Dunant - Tom Uil</t>
  </si>
  <si>
    <t>Jesse van Dalen - Bart Willemse</t>
  </si>
  <si>
    <t>Peter Muilwijk - Niels Cloin</t>
  </si>
  <si>
    <t>Peter Pruijsten - Gerben van Helden</t>
  </si>
  <si>
    <t>Reinier Mulder - Lizet Ballemans</t>
  </si>
  <si>
    <t>Peter Pruijsten - Bart Willemse</t>
  </si>
  <si>
    <t>Henri Dunant - Gerben van Helden</t>
  </si>
  <si>
    <t>Peter Muilwijk - Jesse van Dalen</t>
  </si>
  <si>
    <t>Niels Cloin - Lizet Ballemans</t>
  </si>
  <si>
    <t>Reinier Mulder - Tom Uil</t>
  </si>
  <si>
    <t>Bart Willemse - Henri Dunant</t>
  </si>
  <si>
    <t>Tom Uil - Niels Cloin</t>
  </si>
  <si>
    <t>Lizet Ballemans - Peter Muilwijk</t>
  </si>
  <si>
    <t>Jesse van Dalen - Peter Pruijsten</t>
  </si>
  <si>
    <t>Gerben van Helden - Reinier Mulder</t>
  </si>
  <si>
    <t>Reinier Mulder - Bart Willemse</t>
  </si>
  <si>
    <t>Niels Cloin - Gerben van Helden</t>
  </si>
  <si>
    <t>Henri Dunant - Jesse van Dalen</t>
  </si>
  <si>
    <t>Peter Muilwijk - Peter Pruijsten</t>
  </si>
  <si>
    <t>Lizet Ballemans - Tom Uil</t>
  </si>
  <si>
    <t>Peter Pruijsten - Henri Dunant</t>
  </si>
  <si>
    <t>Gerben van Helden - Lizet Ballemans</t>
  </si>
  <si>
    <t>Bart Willemse - Niels Cloin</t>
  </si>
  <si>
    <t>Tom Uil - Peter Muilwijk</t>
  </si>
  <si>
    <t>Jesse van Dalen - Reinier Mulder</t>
  </si>
  <si>
    <t>Lizet Ballemans - Bart Willemse</t>
  </si>
  <si>
    <t>Tom Uil - Gerben van Helden</t>
  </si>
  <si>
    <t>Peter Muilwijk - Henri Dunant</t>
  </si>
  <si>
    <t>Niels Cloin - Jesse van Dalen</t>
  </si>
  <si>
    <t>Reinier Mulder - Peter Pruijsten</t>
  </si>
  <si>
    <t>Jesse van Dalen - Lizet Ballemans</t>
  </si>
  <si>
    <t>Peter Pruijsten - Niels Cloin</t>
  </si>
  <si>
    <t>Gerben van Helden - Peter Muilwijk</t>
  </si>
  <si>
    <t>Henri Dunant - Reinier Mulder</t>
  </si>
  <si>
    <t>Bart Willemse - Tom Uil</t>
  </si>
  <si>
    <t>Gerben van Helden - Bart Willemse</t>
  </si>
  <si>
    <t>Niels Cloin - Henri Dunant</t>
  </si>
  <si>
    <t>Tom Uil - Jesse van Dalen</t>
  </si>
  <si>
    <t>Lizet Ballemans - Peter Pruijsten</t>
  </si>
  <si>
    <t>Peter Muilwijk - Reinier Mulder</t>
  </si>
  <si>
    <t>Peter Muilwijk - Bart Willemse</t>
  </si>
  <si>
    <t>Jesse van Dalen - Gerben van Helden</t>
  </si>
  <si>
    <t>Henri Dunant - Lizet Ballemans</t>
  </si>
  <si>
    <t>Reinier Mulder - Niels Cloin</t>
  </si>
  <si>
    <t>Peter Pruijsten - Tom Uil</t>
  </si>
  <si>
    <t>Tom Uil - Henri Dunant</t>
  </si>
  <si>
    <t>Bart Willemse - Jesse van Dalen</t>
  </si>
  <si>
    <t>Niels Cloin - Peter Muilwijk</t>
  </si>
  <si>
    <t>Gerben van Helden - Peter Pruijsten</t>
  </si>
  <si>
    <t>Lizet Ballemans - Reinier Mulder</t>
  </si>
  <si>
    <t>Arjan Kolk (3)</t>
  </si>
  <si>
    <t>Cas Coppens (2)</t>
  </si>
  <si>
    <t>Cindy Rousse (4)</t>
  </si>
  <si>
    <t>Hermen Vreugdenhil (2)</t>
  </si>
  <si>
    <t>Michiel van der Stelt (1)</t>
  </si>
  <si>
    <t>Monique Kammers (3)</t>
  </si>
  <si>
    <t>Nathan van Zijll (1)</t>
  </si>
  <si>
    <t>Peer Verwijmeren (5)</t>
  </si>
  <si>
    <t>Wilmer van Ginkel (4)</t>
  </si>
  <si>
    <t>Wim Rommens (1)</t>
  </si>
  <si>
    <t>Arjan Kolk - Peer Verwijmeren</t>
  </si>
  <si>
    <t>Cas Coppens - Cindy Rousse</t>
  </si>
  <si>
    <t>Hermen Vreugdenhil - Nathan van Zijll</t>
  </si>
  <si>
    <t>Michiel van der Stelt - Monique Kammers</t>
  </si>
  <si>
    <t>Wim Rommens - Wilmer van Ginkel</t>
  </si>
  <si>
    <t>Cindy Rousse - Arjan Kolk</t>
  </si>
  <si>
    <t>Monique Kammers - Wim Rommens</t>
  </si>
  <si>
    <t>Nathan van Zijll - Michiel van der Stelt</t>
  </si>
  <si>
    <t>Peer Verwijmeren - Hermen Vreugdenhil</t>
  </si>
  <si>
    <t>Wilmer van Ginkel - Cas Coppens</t>
  </si>
  <si>
    <t>Arjan Kolk - Wilmer van Ginkel</t>
  </si>
  <si>
    <t>Cas Coppens - Monique Kammers</t>
  </si>
  <si>
    <t>Hermen Vreugdenhil - Cindy Rousse</t>
  </si>
  <si>
    <t>Peer Verwijmeren - Nathan van Zijll</t>
  </si>
  <si>
    <t>Wim Rommens - Michiel van der Stelt</t>
  </si>
  <si>
    <t>Cindy Rousse - Peer Verwijmeren</t>
  </si>
  <si>
    <t>Michiel van der Stelt - Cas Coppens</t>
  </si>
  <si>
    <t>Monique Kammers - Arjan Kolk</t>
  </si>
  <si>
    <t>Nathan van Zijll - Wim Rommens</t>
  </si>
  <si>
    <t>Wilmer van Ginkel - Hermen Vreugdenhil</t>
  </si>
  <si>
    <t>Arjan Kolk - Michiel van der Stelt</t>
  </si>
  <si>
    <t>Cas Coppens - Wim Rommens</t>
  </si>
  <si>
    <t>Cindy Rousse - Nathan van Zijll</t>
  </si>
  <si>
    <t>Hermen Vreugdenhil - Monique Kammers</t>
  </si>
  <si>
    <t>Peer Verwijmeren - Wilmer van Ginkel</t>
  </si>
  <si>
    <t>Michiel van der Stelt - Hermen Vreugdenhil</t>
  </si>
  <si>
    <t>Monique Kammers - Peer Verwijmeren</t>
  </si>
  <si>
    <t>Nathan van Zijll - Cas Coppens</t>
  </si>
  <si>
    <t>Wilmer van Ginkel - Cindy Rousse</t>
  </si>
  <si>
    <t>Wim Rommens - Arjan Kolk</t>
  </si>
  <si>
    <t>Arjan Kolk - Cas Coppens</t>
  </si>
  <si>
    <t>Cindy Rousse - Monique Kammers</t>
  </si>
  <si>
    <t>Hermen Vreugdenhil - Wim Rommens</t>
  </si>
  <si>
    <t>Peer Verwijmeren - Michiel van der Stelt</t>
  </si>
  <si>
    <t>Wilmer van Ginkel - Nathan van Zijll</t>
  </si>
  <si>
    <t>Arjan Kolk - Nathan van Zijll</t>
  </si>
  <si>
    <t>Cas Coppens - Hermen Vreugdenhil</t>
  </si>
  <si>
    <t>Michiel van der Stelt - Cindy Rousse</t>
  </si>
  <si>
    <t>Monique Kammers - Wilmer van Ginkel</t>
  </si>
  <si>
    <t>Wim Rommens - Peer Verwijmeren</t>
  </si>
  <si>
    <t>Cindy Rousse - Wim Rommens</t>
  </si>
  <si>
    <t>Hermen Vreugdenhil - Arjan Kolk</t>
  </si>
  <si>
    <t>Nathan van Zijll - Monique Kammers</t>
  </si>
  <si>
    <t>Peer Verwijmeren - Cas Coppens</t>
  </si>
  <si>
    <t>Wilmer van Ginkel - Michiel van der Stelt</t>
  </si>
  <si>
    <t>Peer Verwijmeren - Arjan Kolk</t>
  </si>
  <si>
    <t>Cindy Rousse -Cas Coppens</t>
  </si>
  <si>
    <t>Nathan van Zijll - Hermen Vreugdenhil</t>
  </si>
  <si>
    <t>Monique Kammers - Michiel van der Stelt</t>
  </si>
  <si>
    <t>Wilmer van Ginkel - Wim Rommens</t>
  </si>
  <si>
    <t>ZWIEHOFF Ben</t>
  </si>
  <si>
    <t>V Berchum Rousse</t>
  </si>
  <si>
    <t>Boven de Rivieren</t>
  </si>
  <si>
    <t>Roosendaal Belgie</t>
  </si>
  <si>
    <t>Brabant</t>
  </si>
  <si>
    <t>Diversen</t>
  </si>
  <si>
    <t>Altena L-Z</t>
  </si>
  <si>
    <t>Taxi Berm</t>
  </si>
  <si>
    <t>Alex van der Pluijm, Christa van Helden, Diederik van den Heuvel, Gerben van Helden, Henri Dunant, Hermen Vreugdenhil, John Verschoor, Lenard Huijzer</t>
  </si>
  <si>
    <t>Corne van Dorst, Jimmy van Cutsem, John Hertogh, Kees van As, Martijn Verbeek, Peter Broos, Rijn van Dommele, Yvo van Dorst</t>
  </si>
  <si>
    <t>Levi Splinters, Michiel van der Stelt, Rens Krijnen, Ronald Krijnen, Sander Vreugdenhil, Stefan Verschoor, Wilmer van Ginkel, Wouter van der Stelt</t>
  </si>
  <si>
    <t>Bart Mathijssen, Everard van de Luijtgaarden, Freek Zuidam, Lizet Ballemans, Marc Bouwens, Niels Cloin, Theo van de Luitgaarden, Tom Uil</t>
  </si>
  <si>
    <t>Arjan Kolk, Bart Willemse, Cas Coppens, Henri Koobs, Marcel Bekkering, Pascal Hommelberg, Pieter de Graaf, Wilco Middelkoop</t>
  </si>
  <si>
    <t>Arjen Rousse, Bas van Berchum, Christoph Rousse, Cindy Rousse, Corrie van Berchum, Cynthia van Berchum, Frank Rousse, Jomardi van Berchum</t>
  </si>
  <si>
    <t>Bas Walraven, Bas-Jan Zwijnenburg, Fokko Haveman, Jesse van Dalen, Leendert-Jan Visser, Mark van Hoven, Peter Muilwijk, Tinus van den Heuvel</t>
  </si>
  <si>
    <t>Adri Willemstein, Goof Pruijsen, Jeanet van den Heuvel, Kevin Hoeke, Martijn Horsten, Peer Verwijmeren, Peter Pruijsten, Roos Pruijsen</t>
  </si>
  <si>
    <t>Elly Mathijssen, Johnny Koolen, Kevin Kammers, Lars Kammers, Monique Kammers, Nico Kammers, Rolf Pruijsen, Wim Rommens</t>
  </si>
  <si>
    <t>playoff          15.</t>
  </si>
  <si>
    <t>playoff         15.</t>
  </si>
  <si>
    <t>degradatie   16.</t>
  </si>
  <si>
    <t>degradatie   17.</t>
  </si>
  <si>
    <t>degradatie   18.</t>
  </si>
  <si>
    <t>promotie       1.</t>
  </si>
  <si>
    <r>
      <rPr>
        <sz val="11"/>
        <color theme="6"/>
        <rFont val="Arial"/>
        <family val="2"/>
      </rPr>
      <t>playoff</t>
    </r>
    <r>
      <rPr>
        <sz val="11"/>
        <rFont val="Arial"/>
        <family val="2"/>
      </rPr>
      <t xml:space="preserve">          </t>
    </r>
    <r>
      <rPr>
        <sz val="11"/>
        <color theme="6"/>
        <rFont val="Arial"/>
        <family val="2"/>
      </rPr>
      <t>4.</t>
    </r>
  </si>
  <si>
    <t>promotie       3.</t>
  </si>
  <si>
    <t>promotie       2.</t>
  </si>
  <si>
    <t>Pollenca</t>
  </si>
  <si>
    <t>Tramuntana</t>
  </si>
  <si>
    <t>Alcudia</t>
  </si>
  <si>
    <t>Calvia</t>
  </si>
  <si>
    <t>DE LIE Arnaud</t>
  </si>
  <si>
    <t>Palma</t>
  </si>
  <si>
    <t>MCNULTY Brandon</t>
  </si>
  <si>
    <t>Marseille</t>
  </si>
  <si>
    <t>Arjan Kolk - Cindy Rousse</t>
  </si>
  <si>
    <t>Wim Rommens - Monique Kammers</t>
  </si>
  <si>
    <t>Michiel van der Stelt - Nathan van Zijll</t>
  </si>
  <si>
    <t>Hermen Vreugdenhil - Peer Verwijmeren</t>
  </si>
  <si>
    <t>Cas Coppens - Wilmer van Ginkel</t>
  </si>
  <si>
    <t>Wilmer van Ginkel - Arjan Kolk</t>
  </si>
  <si>
    <t>Monique Kammers - Cas Coppens</t>
  </si>
  <si>
    <t>Cindy Rousse - Hermen Vreugdenhil</t>
  </si>
  <si>
    <t>Nathan van Zijll - Peer Verwijmeren</t>
  </si>
  <si>
    <t>Michiel van der Stelt - Wim Rommens</t>
  </si>
  <si>
    <t>Peer Verwijmeren - Cindy Rousse</t>
  </si>
  <si>
    <t>Cas Coppens - Michiel van der Stelt</t>
  </si>
  <si>
    <t>Arjan Kolk - Monique Kammers</t>
  </si>
  <si>
    <t>Wim Rommens - Nathan van Zijll</t>
  </si>
  <si>
    <t>Hermen Vreugdenhil - Wilmer van Ginkel</t>
  </si>
  <si>
    <t>Michiel van der Stelt - Arjan Kolk</t>
  </si>
  <si>
    <t>Wim Rommens - Cas Coppens</t>
  </si>
  <si>
    <t>Nathan van Zijll - Cindy Rousse</t>
  </si>
  <si>
    <t>Monique Kammers - Hermen Vreugdenhil</t>
  </si>
  <si>
    <t>Wilmer van Ginkel - Peer Verwijmeren</t>
  </si>
  <si>
    <t>Hermen Vreugdenhil - Michiel van der Stelt</t>
  </si>
  <si>
    <t>Peer Verwijmeren - Monique Kammers</t>
  </si>
  <si>
    <t>Cas Coppens - Nathan van Zijll</t>
  </si>
  <si>
    <t>Cindy Rousse - Wilmer van Ginkel</t>
  </si>
  <si>
    <t>Arjan Kolk - Wim Rommens</t>
  </si>
  <si>
    <t>Cas Coppens - Arjan Kolk</t>
  </si>
  <si>
    <t>Monique Kammers - Cindy Rousse</t>
  </si>
  <si>
    <t>Wim Rommens - Hermen Vreugdenhil</t>
  </si>
  <si>
    <t>Michiel van der Stelt - Peer Verwijmeren</t>
  </si>
  <si>
    <t>Nathan van Zijll - Wilmer van Ginkel</t>
  </si>
  <si>
    <t>Nathan van Zijll - Arjan Kolk</t>
  </si>
  <si>
    <t>Hermen Vreugdenhil - Cas Coppens</t>
  </si>
  <si>
    <t>Cindy Rousse - Michiel van der Stelt</t>
  </si>
  <si>
    <t>Wilmer van Ginkel - Monique Kammers</t>
  </si>
  <si>
    <t>Peer Verwijmeren - Wim Rommens</t>
  </si>
  <si>
    <t>Wim Rommens - Cindy Rousse</t>
  </si>
  <si>
    <t>Arjan Kolk - Hermen Vreugdenhil</t>
  </si>
  <si>
    <t>Monique Kammers - Nathan van Zijll</t>
  </si>
  <si>
    <t>Cas Coppens - Peer Verwijmeren</t>
  </si>
  <si>
    <t>Michiel van der Stelt - Wilmer van Ginkel</t>
  </si>
  <si>
    <t>Bart Mathijssen (4)</t>
  </si>
  <si>
    <t>Bas-Jan Zwijnenburg (5)</t>
  </si>
  <si>
    <t>Corrie van Berchum (1)</t>
  </si>
  <si>
    <t>Cynthia van Berchum (5)</t>
  </si>
  <si>
    <t>Rens Krijnen (5)</t>
  </si>
  <si>
    <t>Hans de Jong (2)</t>
  </si>
  <si>
    <t>Levi Splinters (4)</t>
  </si>
  <si>
    <t>Sarco Bosschaart (1)</t>
  </si>
  <si>
    <t>Stefan Admiraal (2)</t>
  </si>
  <si>
    <t>Alex van de Pluijm (4)</t>
  </si>
  <si>
    <t>Bart Mathijssen - Bas-Jan Zwijnenburg</t>
  </si>
  <si>
    <t>Corrie van Berchum - Levi Splinters</t>
  </si>
  <si>
    <t>Cynthia van Berchum - Hans de Jong</t>
  </si>
  <si>
    <t>Stefan Admiraal - Sarco Bosschaart</t>
  </si>
  <si>
    <t>Hans de Jong - Stefan Admiraal</t>
  </si>
  <si>
    <t>Levi Splinters - Cynthia van Berchum</t>
  </si>
  <si>
    <t>Rens Krijnen - Corrie van Berchum</t>
  </si>
  <si>
    <t>Sarco Bosschaart - Bart Mathijssen</t>
  </si>
  <si>
    <t>Bart Mathijssen - Hans de Jong</t>
  </si>
  <si>
    <t>Corrie van Berchum - Bas-Jan Zwijnenburg</t>
  </si>
  <si>
    <t>Rens Krijnen - Levi Splinters</t>
  </si>
  <si>
    <t>Stefan Admiraal - Cynthia van Berchum</t>
  </si>
  <si>
    <t>Bas-Jan Zwijnenburg - Rens Krijnen</t>
  </si>
  <si>
    <t>Cynthia van Berchum - Bart Mathijssen</t>
  </si>
  <si>
    <t>Levi Splinters - Stefan Admiraal</t>
  </si>
  <si>
    <t>Sarco Bosschaart - Corrie van Berchum</t>
  </si>
  <si>
    <t>Bart Mathijssen - Stefan Admiraal</t>
  </si>
  <si>
    <t>Bas-Jan Zwijnenburg - Levi Splinters</t>
  </si>
  <si>
    <t>Corrie van Berchum - Hans de Jong</t>
  </si>
  <si>
    <t>Rens Krijnen - Sarco Bosschaart</t>
  </si>
  <si>
    <t>Cynthia van Berchum - Corrie van Berchum</t>
  </si>
  <si>
    <t>Hans de Jong - Rens Krijnen</t>
  </si>
  <si>
    <t>Levi Splinters - Bart Mathijssen</t>
  </si>
  <si>
    <t>Sarco Bosschaart - Bas-Jan Zwijnenburg</t>
  </si>
  <si>
    <t>Bas-Jan Zwijnenburg - Hans de Jong</t>
  </si>
  <si>
    <t>Corrie van Berchum - Stefan Admiraal</t>
  </si>
  <si>
    <t>Rens Krijnen - Cynthia van Berchum</t>
  </si>
  <si>
    <t>Sarco Bosschaart - Levi Splinters</t>
  </si>
  <si>
    <t>Bart Mathijssen - Corrie van Berchum</t>
  </si>
  <si>
    <t>Cynthia van Berchum - Bas-Jan Zwijnenburg</t>
  </si>
  <si>
    <t>Hans de Jong - Sarco Bosschaart</t>
  </si>
  <si>
    <t>Stefan Admiraal - Rens Krijnen</t>
  </si>
  <si>
    <t>Bas-Jan Zwijnenburg - Stefan Admiraal</t>
  </si>
  <si>
    <t>Levi Splinters - Hans de Jong</t>
  </si>
  <si>
    <t>Rens Krijnen - Bart Mathijssen</t>
  </si>
  <si>
    <t>Sarco Bosschaart - Cynthia van Berchum</t>
  </si>
  <si>
    <t>Alex van der Pluijm (4)</t>
  </si>
  <si>
    <t>Alex van der Pluijm - Rens Krijnen</t>
  </si>
  <si>
    <t>Bas-Jan Zwijnenburg - Alex van der Pluijm</t>
  </si>
  <si>
    <t>Alex van der Pluijm - Sarco Bosschaart</t>
  </si>
  <si>
    <t>Hans de Jong - Alex van der Pluijm</t>
  </si>
  <si>
    <t>Alex van der Pluijm - Cynthia van Berchum</t>
  </si>
  <si>
    <t>Stefan Admiraal - Alex van der Pluijm</t>
  </si>
  <si>
    <t>Alex van der Pluijm - Bart Mathijssen</t>
  </si>
  <si>
    <t>Alex van der Pluijm - Levi Splinters</t>
  </si>
  <si>
    <t>Corrie van Berchum - Alex van der Pluijm</t>
  </si>
  <si>
    <t>Rens Krijnen - Alex van der Pluijm</t>
  </si>
  <si>
    <t>Bas-Jan Zwijnenburg - Bart Mathijssen</t>
  </si>
  <si>
    <t>Levi Splinters - Corrie van Berchum</t>
  </si>
  <si>
    <t>Hans de Jong - Cynthia van Berchum</t>
  </si>
  <si>
    <t>Sarco Bosschaart - Stefan Admiraal</t>
  </si>
  <si>
    <t>Stefan Admiraal - Hans de Jong</t>
  </si>
  <si>
    <t>Cynthia van Berchum - Levi Splinters</t>
  </si>
  <si>
    <t>Corrie van Berchum - Rens Krijnen</t>
  </si>
  <si>
    <t>Bart Mathijssen - Sarco Bosschaart</t>
  </si>
  <si>
    <t>Sarco Bosschaart - Alex van der Pluijm</t>
  </si>
  <si>
    <t>Hans de Jong - Bart Mathijssen</t>
  </si>
  <si>
    <t>Bas-Jan Zwijnenburg - Corrie van Berchum</t>
  </si>
  <si>
    <t>Levi Splinters - Rens Krijnen</t>
  </si>
  <si>
    <t>Cynthia van Berchum - Stefan Admiraal</t>
  </si>
  <si>
    <t>Rens Krijnen - Bas-Jan Zwijnenburg</t>
  </si>
  <si>
    <t>Bart Mathijssen - Cynthia van Berchum</t>
  </si>
  <si>
    <t>Alex van der Pluijm - Hans de Jong</t>
  </si>
  <si>
    <t>Stefan Admiraal - Levi Splinters</t>
  </si>
  <si>
    <t>Corrie van Berchum - Sarco Bosschaart</t>
  </si>
  <si>
    <t>Alex van der Pluijm - Bas-Jan Zwijnenburg</t>
  </si>
  <si>
    <t>Cynthia van Berchum - Alex van der Pluijm</t>
  </si>
  <si>
    <t>Stefan Admiraal - Bart Mathijssen</t>
  </si>
  <si>
    <t>Levi Splinters - Bas-Jan Zwijnenburg</t>
  </si>
  <si>
    <t>Hans de Jong - Corrie van Berchum</t>
  </si>
  <si>
    <t>Sarco Bosschaart - Rens Krijnen</t>
  </si>
  <si>
    <t>Corrie van Berchum - Cynthia van Berchum</t>
  </si>
  <si>
    <t>Rens Krijnen - Hans de Jong</t>
  </si>
  <si>
    <t>Bart Mathijssen - Levi Splinters</t>
  </si>
  <si>
    <t>Bas-Jan Zwijnenburg - Sarco Bosschaart</t>
  </si>
  <si>
    <t>Alex van der Pluijm - Stefan Admiraal</t>
  </si>
  <si>
    <t>Bart Mathijssen - Alex van der Pluijm</t>
  </si>
  <si>
    <t>Hans de Jong - Bas-Jan Zwijnenburg</t>
  </si>
  <si>
    <t>Stefan Admiraal - Corrie van Berchum</t>
  </si>
  <si>
    <t>Cynthia van Berchum - Rens Krijnen</t>
  </si>
  <si>
    <t>Levi Splinters - Sarco Bosschaart</t>
  </si>
  <si>
    <t>Levi Splinters - Alex van der Pluijm</t>
  </si>
  <si>
    <t>Corrie van Berchum - Bart Mathijssen</t>
  </si>
  <si>
    <t>Bas-Jan Zwijnenburg - Cynthia van Berchum</t>
  </si>
  <si>
    <t>Sarco Bosschaart - Hans de Jong</t>
  </si>
  <si>
    <t>Rens Krijnen - Stefan Admiraal</t>
  </si>
  <si>
    <t>Stefan Admiraal - Bas-Jan Zwijnenburg</t>
  </si>
  <si>
    <t>Alex van der Pluijm - Corrie van Berchum</t>
  </si>
  <si>
    <t>Hans de Jong - Levi Splinters</t>
  </si>
  <si>
    <t>Bart Mathijssen - Rens Krijnen</t>
  </si>
  <si>
    <t>Cynthia van Berchum - Sarco Bosschaart</t>
  </si>
  <si>
    <t>Bas van Berchum (4)</t>
  </si>
  <si>
    <t>Diederik van den Heuvel (2)</t>
  </si>
  <si>
    <t>Erik Golverdingen (1)</t>
  </si>
  <si>
    <t>Hesther van Wingerden (3)</t>
  </si>
  <si>
    <t>Kevin Hoeke (4)</t>
  </si>
  <si>
    <t>Kevin Kammers (2)</t>
  </si>
  <si>
    <t>Mark van Hoven (2)</t>
  </si>
  <si>
    <t>Ronald Krijnen (2)</t>
  </si>
  <si>
    <t>Wilco Middelkoop (3)</t>
  </si>
  <si>
    <t>Wouter van der Stelt (3)</t>
  </si>
  <si>
    <t>Bas van Berchum - Ronald Krijnen</t>
  </si>
  <si>
    <t>Diederik van den Heuvel - Erik Golverdingen</t>
  </si>
  <si>
    <t>Hesther van Wingerden - Mark van Hoven</t>
  </si>
  <si>
    <t>Kevin Hoeke - Kevin Kammers</t>
  </si>
  <si>
    <t>Wouter van der Stelt - Wilco Middelkoop</t>
  </si>
  <si>
    <t>GENIEZ Alexandre</t>
  </si>
  <si>
    <t>Saudi</t>
  </si>
  <si>
    <t>MARQUEZ Marti</t>
  </si>
  <si>
    <t>MIQUEL Pau</t>
  </si>
  <si>
    <t>BARRÉ Louis</t>
  </si>
  <si>
    <t>Besseges</t>
  </si>
  <si>
    <t>Valencia</t>
  </si>
  <si>
    <t>Erik Golverdingen - Bas van Berchum</t>
  </si>
  <si>
    <t>Kevin Kammers - Wouter van der Stelt</t>
  </si>
  <si>
    <t>Mark van Hoven - Kevin Hoeke</t>
  </si>
  <si>
    <t>Ronald Krijnen - Hesther van Wingerden</t>
  </si>
  <si>
    <t>Bas van Berchum - Wilco Middelkoop</t>
  </si>
  <si>
    <t>Diederik van den Heuvel - Kevin Kammers</t>
  </si>
  <si>
    <t>Hesther van Wingerden - Erik Golverdingen</t>
  </si>
  <si>
    <t>Ronald Krijnen - Mark van Hoven</t>
  </si>
  <si>
    <t>Wouter van der Stelt - Kevin Hoeke</t>
  </si>
  <si>
    <t>Erik Golverdingen - Ronald Krijnen</t>
  </si>
  <si>
    <t>Kevin Hoeke - Diederik van den Heuvel</t>
  </si>
  <si>
    <t>Kevin Kammers - Bas van Berchum</t>
  </si>
  <si>
    <t>Mark van Hoven - Wouter van der Stelt</t>
  </si>
  <si>
    <t>Wilco Middelkoop - Hesther van Wingerden</t>
  </si>
  <si>
    <t>Bas van Berchum - Kevin Hoeke</t>
  </si>
  <si>
    <t>Diederik van den Heuvel - Wouter van der Stelt</t>
  </si>
  <si>
    <t>Erik Golverdingen - Mark van Hoven</t>
  </si>
  <si>
    <t>Hesther van Wingerden - Kevin Kammers</t>
  </si>
  <si>
    <t>Ronald Krijnen - Wilco Middelkoop</t>
  </si>
  <si>
    <t>Kevin Hoeke - Hesther van Wingerden</t>
  </si>
  <si>
    <t>Kevin Kammers - Ronald Krijnen</t>
  </si>
  <si>
    <t>Mark van Hoven - Diederik van den Heuvel</t>
  </si>
  <si>
    <t>Wilco Middelkoop - Erik Golverdingen</t>
  </si>
  <si>
    <t>Wouter van der Stelt - Bas van Berchum</t>
  </si>
  <si>
    <t>Bas van Berchum - Diederik van den Heuvel</t>
  </si>
  <si>
    <t>Erik Golverdingen - Kevin Kammers</t>
  </si>
  <si>
    <t>Hesther van Wingerden - Wouter van der Stelt</t>
  </si>
  <si>
    <t>Ronald Krijnen - Kevin Hoeke</t>
  </si>
  <si>
    <t>Wilco Middelkoop - Mark van Hoven</t>
  </si>
  <si>
    <t>Bas van Berchum - Mark van Hoven</t>
  </si>
  <si>
    <t>Diederik van den Heuvel - Hesther van Wingerden</t>
  </si>
  <si>
    <t>Kevin Hoeke - Erik Golverdingen</t>
  </si>
  <si>
    <t>Kevin Kammers - Wilco Middelkoop</t>
  </si>
  <si>
    <t>Wouter van der Stelt - Ronald Krijnen</t>
  </si>
  <si>
    <t>Erik Golverdingen - Wouter van der Stelt</t>
  </si>
  <si>
    <t>Hesther van Wingerden - Bas van Berchum</t>
  </si>
  <si>
    <t>Mark van Hoven - Kevin Kammers</t>
  </si>
  <si>
    <t>Ronald Krijnen - Diederik van den Heuvel</t>
  </si>
  <si>
    <t>Wilco Middelkoop - Kevin Hoeke</t>
  </si>
  <si>
    <t>Ronald Krijnen - Bas van Berchum</t>
  </si>
  <si>
    <t>Erik Golverdingen - Diederik van den Heuvel</t>
  </si>
  <si>
    <t>Mark van Hoven - Hesther van Wingerden</t>
  </si>
  <si>
    <t>Kevin Kammers - Kevin Hoeke</t>
  </si>
  <si>
    <t>Wilco Middelkoop - Wouter van der Stelt</t>
  </si>
  <si>
    <t>Bas van Berchum - Erik Golverdingen</t>
  </si>
  <si>
    <t>Wouter van der Stelt - Kevin Kammers</t>
  </si>
  <si>
    <t>Kevin Hoeke - Mark van Hoven</t>
  </si>
  <si>
    <t>Hesther van Wingerden - Ronald Krijnen</t>
  </si>
  <si>
    <t>Wilco Middelkoop - Diederik van den Heuvel</t>
  </si>
  <si>
    <t>Diederik van den Heuvel - Wilco Middelkoop</t>
  </si>
  <si>
    <t>Wilco Middelkoop - Bas van Berchum</t>
  </si>
  <si>
    <t>Kevin Kammers - Diederik van den Heuvel</t>
  </si>
  <si>
    <t>Erik Golverdingen - Hesther van Wingerden</t>
  </si>
  <si>
    <t>Mark van Hoven - Ronald Krijnen</t>
  </si>
  <si>
    <t>Kevin Hoeke - Wouter van der Stelt</t>
  </si>
  <si>
    <t>Ronald Krijnen - Erik Golverdingen</t>
  </si>
  <si>
    <t>Diederik van den Heuvel - Kevin Hoeke</t>
  </si>
  <si>
    <t>Bas van Berchum - Kevin Kammers</t>
  </si>
  <si>
    <t>Wouter van der Stelt - Mark van Hoven</t>
  </si>
  <si>
    <t>Hesther van Wingerden - Wilco Middelkoop</t>
  </si>
  <si>
    <t>Kevin Hoeke - Bas van Berchum</t>
  </si>
  <si>
    <t>Wouter van der Stelt - Diederik van den Heuvel</t>
  </si>
  <si>
    <t>Mark van Hoven - Erik Golverdingen</t>
  </si>
  <si>
    <t>Kevin Kammers - Hesther van Wingerden</t>
  </si>
  <si>
    <t>Wilco Middelkoop - Ronald Krijnen</t>
  </si>
  <si>
    <t>Hesther van Wingerden - Kevin Hoeke</t>
  </si>
  <si>
    <t>Ronald Krijnen - Kevin Kammers</t>
  </si>
  <si>
    <t>Diederik van den Heuvel - Mark van Hoven</t>
  </si>
  <si>
    <t>Erik Golverdingen - Wilco Midderlkoop</t>
  </si>
  <si>
    <t>Bas van Berchum - Wouter van der Stelt</t>
  </si>
  <si>
    <t>Diederik van den Heuvel - Bas van Berchum</t>
  </si>
  <si>
    <t>Kevin Kammers - Erik Golverdingen</t>
  </si>
  <si>
    <t>Wouter van der Stelt - Hesther van Wingerden</t>
  </si>
  <si>
    <t>Kevin Hoeke - Ronald Krijnen</t>
  </si>
  <si>
    <t>Mark van Hoven - Wilco Middelkoop</t>
  </si>
  <si>
    <t>Mark van Hoven - Bas van Berchum</t>
  </si>
  <si>
    <t>Hesther van Wingerden - Diederik van den Heuvel</t>
  </si>
  <si>
    <t>Erik Golverdingen - Kevin Hoeke</t>
  </si>
  <si>
    <t>Wilco Middelkoop - Kevin Kammers</t>
  </si>
  <si>
    <t>Ronald Krijnen - Wouter van der Stelt</t>
  </si>
  <si>
    <t>Wouter van der Stelt - Erik Golverdingen</t>
  </si>
  <si>
    <t>Bas van Berchum - Hesther van Wingerden</t>
  </si>
  <si>
    <t>Kevin Kammers - Mark van Hoven</t>
  </si>
  <si>
    <t>Diederik van den Heuvel - Ronald Krijnen</t>
  </si>
  <si>
    <t>Kevin Hoeke - Wilco Middelkoop</t>
  </si>
  <si>
    <t>PERRY Benjamin</t>
  </si>
  <si>
    <t>HINDSGAUL Jacob</t>
  </si>
  <si>
    <t>FEDELI Alessandro</t>
  </si>
  <si>
    <t>HOLTER Ådne</t>
  </si>
  <si>
    <t>BUDYAK Anatoliy</t>
  </si>
  <si>
    <t>Antalya</t>
  </si>
  <si>
    <t>Murcia</t>
  </si>
  <si>
    <t>LÜHRS Luis-Joe</t>
  </si>
  <si>
    <t>PELEGRÍ Óscar</t>
  </si>
  <si>
    <t>Almeria</t>
  </si>
  <si>
    <t>LUDVIGSSON Tobias</t>
  </si>
  <si>
    <t>MAINGUENAUD Tom</t>
  </si>
  <si>
    <t>DELACROIX Tristan</t>
  </si>
  <si>
    <t>OURSELIN Paul</t>
  </si>
  <si>
    <t>BESSON Kevin</t>
  </si>
  <si>
    <t>ROSSETTO Stéphane</t>
  </si>
  <si>
    <t>Provence</t>
  </si>
  <si>
    <t>Paraiso</t>
  </si>
  <si>
    <t>MIFSUD Andrea</t>
  </si>
  <si>
    <t>COUANON Jonathan</t>
  </si>
  <si>
    <t>Alpes Mar.</t>
  </si>
  <si>
    <t>ISASA Xabier</t>
  </si>
  <si>
    <t>BARRENETXEA Jon</t>
  </si>
  <si>
    <t>DE VYLDER Lindsay</t>
  </si>
  <si>
    <t>SHEFFIELD Magnus</t>
  </si>
  <si>
    <t>TURNER Ben</t>
  </si>
  <si>
    <t>Andalucia</t>
  </si>
  <si>
    <t>PENHOËT Paul</t>
  </si>
  <si>
    <t>GOIKOETXEA Peio</t>
  </si>
  <si>
    <t>DUNNEWIND Jan</t>
  </si>
  <si>
    <t>VAUQUELIN Kevin</t>
  </si>
  <si>
    <t>VERMAERKE Kevin</t>
  </si>
  <si>
    <t>VANDENABEELE Henri</t>
  </si>
  <si>
    <t>Oman</t>
  </si>
  <si>
    <t>GAZZOLI Michele</t>
  </si>
  <si>
    <t>MATIAS João</t>
  </si>
  <si>
    <t>PINTO Pedro</t>
  </si>
  <si>
    <t>STAUNE-MITTET Johannes</t>
  </si>
  <si>
    <t>FERREIRA António Manuel Sousa</t>
  </si>
  <si>
    <t>SILVA Afonso</t>
  </si>
  <si>
    <t>Algarve</t>
  </si>
  <si>
    <t>Wim Rommens (2020)</t>
  </si>
  <si>
    <t>Lizet Ballemans (2021)</t>
  </si>
  <si>
    <t>Rolf Pruijsen (2018+2019)</t>
  </si>
  <si>
    <t>Hans de Jong (2014)</t>
  </si>
  <si>
    <t>John Verschoor (2015)</t>
  </si>
  <si>
    <t>Erik Golverdingen (2016)</t>
  </si>
  <si>
    <t>Stefan Verschoor (2017)</t>
  </si>
  <si>
    <t>Ardeche</t>
  </si>
  <si>
    <t>UCI-01/56752</t>
  </si>
  <si>
    <t>UCI-02/55630</t>
  </si>
  <si>
    <t>UCI-03/54865</t>
  </si>
  <si>
    <t>UCI-04/54739</t>
  </si>
  <si>
    <t>UCI-05/53023</t>
  </si>
  <si>
    <t>UCI-06/52996</t>
  </si>
  <si>
    <t>UCI-07/52057</t>
  </si>
  <si>
    <t>UCI-08/52047</t>
  </si>
  <si>
    <t>UCI-09/51845</t>
  </si>
  <si>
    <t>UCI-10/50889</t>
  </si>
  <si>
    <t>UCI-11/50768</t>
  </si>
  <si>
    <t>UCI-12/49838</t>
  </si>
  <si>
    <t>UCI-13/49630</t>
  </si>
  <si>
    <t>UCI-14/48309</t>
  </si>
  <si>
    <t>UCI-15/48201</t>
  </si>
  <si>
    <t>UCI-16/47946</t>
  </si>
  <si>
    <t>UCI-17/47569</t>
  </si>
  <si>
    <t>UCI-18/47383</t>
  </si>
  <si>
    <t>UCI-19/47173</t>
  </si>
  <si>
    <t>UCI-20/46375</t>
  </si>
  <si>
    <t>UCI-21/46371</t>
  </si>
  <si>
    <t>UCI-22/45916</t>
  </si>
  <si>
    <t>UCI-23/45790</t>
  </si>
  <si>
    <t>UCI-24/45597</t>
  </si>
  <si>
    <t>UCI-25/45577</t>
  </si>
  <si>
    <t>UCI-26/45278</t>
  </si>
  <si>
    <t>UCI-27/45039</t>
  </si>
  <si>
    <t>UCI-28/44889</t>
  </si>
  <si>
    <t>UCI-29/44501</t>
  </si>
  <si>
    <t>UCI-30/44251</t>
  </si>
  <si>
    <t>UCI-31/43546</t>
  </si>
  <si>
    <t>UCI-32/43241</t>
  </si>
  <si>
    <t>UCI-33/43108</t>
  </si>
  <si>
    <t>UCI-34/42865</t>
  </si>
  <si>
    <t>UCI-35/42853</t>
  </si>
  <si>
    <t>UCI-36/42636</t>
  </si>
  <si>
    <t>UCI-37/41885</t>
  </si>
  <si>
    <t>UCI-38/41882</t>
  </si>
  <si>
    <t>UCI-39/41856</t>
  </si>
  <si>
    <t>UCI-40/41839</t>
  </si>
  <si>
    <t>UCI-41/41827</t>
  </si>
  <si>
    <t>UCI-42/41020</t>
  </si>
  <si>
    <t>UCI-43/39978</t>
  </si>
  <si>
    <t>UCI-44/38876</t>
  </si>
  <si>
    <t>UCI-45/38704</t>
  </si>
  <si>
    <t>UCI-46/38473</t>
  </si>
  <si>
    <t>UCI-47/36282</t>
  </si>
  <si>
    <t>UCI-48/35732</t>
  </si>
  <si>
    <t>UCI-49/35570</t>
  </si>
  <si>
    <t>UCI-50/34854</t>
  </si>
  <si>
    <t>UCI-51/34208</t>
  </si>
  <si>
    <t>UCI-52/32943</t>
  </si>
  <si>
    <t>UCI-53/32705</t>
  </si>
  <si>
    <t>UCI-54/31863</t>
  </si>
  <si>
    <t>UCI-55/31815</t>
  </si>
  <si>
    <t>UCI-56/31766</t>
  </si>
  <si>
    <t>UCI-57/31720</t>
  </si>
  <si>
    <t>UCI-58/31298</t>
  </si>
  <si>
    <t>UCI-59/29490</t>
  </si>
  <si>
    <t>UCI-60/28535</t>
  </si>
  <si>
    <t>UCI-61/25593</t>
  </si>
  <si>
    <t>UCI-62/25506</t>
  </si>
  <si>
    <t>UCI-63/23511</t>
  </si>
  <si>
    <t>UCI-64/23405</t>
  </si>
  <si>
    <t>UCI-65/23071</t>
  </si>
  <si>
    <t>UCI-66/23006</t>
  </si>
  <si>
    <t>UCI-67/22522</t>
  </si>
  <si>
    <t>UCI-68/22419</t>
  </si>
  <si>
    <t>UCI-69/22226</t>
  </si>
  <si>
    <t>UCI-70/22039</t>
  </si>
  <si>
    <t>UCI-71/21779</t>
  </si>
  <si>
    <t>UCI-72/21550</t>
  </si>
  <si>
    <t>UCI-73/21282</t>
  </si>
  <si>
    <t>UCI-74/20667</t>
  </si>
  <si>
    <t>UCI-75/20430</t>
  </si>
  <si>
    <t>UCI-76/19623</t>
  </si>
  <si>
    <t>UCI-77/17329</t>
  </si>
  <si>
    <t>UCI-78/11163</t>
  </si>
  <si>
    <t>UCI-79/10004</t>
  </si>
  <si>
    <t>UCI-80/9931</t>
  </si>
  <si>
    <t>UCI-81/9693</t>
  </si>
  <si>
    <t>UCI-82/9576</t>
  </si>
  <si>
    <t>UCI-83/9240</t>
  </si>
  <si>
    <t>UCI-84/8487</t>
  </si>
  <si>
    <t>UCI-85/8213</t>
  </si>
  <si>
    <t>UCI-86/4868</t>
  </si>
  <si>
    <t>UCI-88/0</t>
  </si>
  <si>
    <t>UCI-89/0</t>
  </si>
  <si>
    <t>UCI-90/0</t>
  </si>
  <si>
    <t>UCI-91/0</t>
  </si>
  <si>
    <t>UCI-92/0</t>
  </si>
  <si>
    <t>UCI-93/0</t>
  </si>
  <si>
    <t>UCI-94/0</t>
  </si>
  <si>
    <t>UCI-95/0</t>
  </si>
  <si>
    <t>UCI-96/0</t>
  </si>
  <si>
    <t>UCI-97/0</t>
  </si>
  <si>
    <t>UCI-98/0</t>
  </si>
  <si>
    <t>UCI-99/0</t>
  </si>
  <si>
    <t>Olympische Spelen</t>
  </si>
  <si>
    <t>2018, 2019, 2020, 2021</t>
  </si>
  <si>
    <t>2020, 2021</t>
  </si>
  <si>
    <t>2016, 2017, 2018, 2019, 2020, 2021</t>
  </si>
  <si>
    <t>2017, 2018, 2019, 2020, 2021</t>
  </si>
  <si>
    <t>2016, 2017, 2018, 2021</t>
  </si>
  <si>
    <t>2021, 2022</t>
  </si>
  <si>
    <t>2018, 2019, 2020, 2021, 2022</t>
  </si>
  <si>
    <t>2020, 2021, 2022</t>
  </si>
  <si>
    <t>2016, 2017, 2018, 2019, 2020, 2021,</t>
  </si>
  <si>
    <t>2020, 2021. 2022</t>
  </si>
  <si>
    <t>2019, 2020, 2021, 2022</t>
  </si>
  <si>
    <t>, 2022</t>
  </si>
  <si>
    <t>2017, 2018, 2019, 2020, 2021, 2022</t>
  </si>
  <si>
    <t>UCI punten per 01/01</t>
  </si>
  <si>
    <t>UCI punten per 27/02</t>
  </si>
  <si>
    <t>UCI Ranking 31-12-2021</t>
  </si>
  <si>
    <t>(+8309)</t>
  </si>
  <si>
    <t>(+1145)</t>
  </si>
  <si>
    <t>2014, 2015, 2016, 2017, 2018, 2019, 2020, 2021</t>
  </si>
  <si>
    <t>(+2585)</t>
  </si>
  <si>
    <t>(+3205)</t>
  </si>
  <si>
    <t>(+2077)</t>
  </si>
  <si>
    <t>2015, 2016, 2017, 2018, 2019, 2020, 2021</t>
  </si>
  <si>
    <t>2017, 2018, 2019,2020, 2021</t>
  </si>
  <si>
    <t>(+3332)</t>
  </si>
  <si>
    <t>(+7878)</t>
  </si>
  <si>
    <t>(+3623)</t>
  </si>
  <si>
    <t>(+3674)</t>
  </si>
  <si>
    <t>(+2014)</t>
  </si>
  <si>
    <t>(+3634)</t>
  </si>
  <si>
    <t>(+926)</t>
  </si>
  <si>
    <t>(+4813)</t>
  </si>
  <si>
    <t>(+1662)</t>
  </si>
  <si>
    <t>2014, 2015, 2016, 2017, 2018, 2019. 2020, 2021</t>
  </si>
  <si>
    <t>(+2465)</t>
  </si>
  <si>
    <t>(+9772)</t>
  </si>
  <si>
    <t>2019, 2020, 2021</t>
  </si>
  <si>
    <t>(+13716)</t>
  </si>
  <si>
    <t>(+794)</t>
  </si>
  <si>
    <t>(+2845)</t>
  </si>
  <si>
    <t>(+14189)</t>
  </si>
  <si>
    <t>(+3433)</t>
  </si>
  <si>
    <t>(+12890)</t>
  </si>
  <si>
    <t>(+11131)</t>
  </si>
  <si>
    <t>(+3748)</t>
  </si>
  <si>
    <t>(+4141)</t>
  </si>
  <si>
    <t>(+15524)</t>
  </si>
  <si>
    <t>(+15575)</t>
  </si>
  <si>
    <t>(+14400)</t>
  </si>
  <si>
    <t>(+13291)</t>
  </si>
  <si>
    <t>(+13734)</t>
  </si>
  <si>
    <t>(+13861)</t>
  </si>
  <si>
    <t>(+11304)</t>
  </si>
  <si>
    <t>(+1594)</t>
  </si>
  <si>
    <t>(+14336)</t>
  </si>
  <si>
    <t>(+13430)</t>
  </si>
  <si>
    <t>(+1613)</t>
  </si>
  <si>
    <t>(+12395)</t>
  </si>
  <si>
    <t>(+7146)</t>
  </si>
  <si>
    <t>(+12936)</t>
  </si>
  <si>
    <t>(+1580)</t>
  </si>
  <si>
    <t>UCI-79</t>
  </si>
  <si>
    <t>UCI-80</t>
  </si>
  <si>
    <t>UCI-81</t>
  </si>
  <si>
    <t>UCI-82</t>
  </si>
  <si>
    <t>UCI-83</t>
  </si>
  <si>
    <t>UCI-84</t>
  </si>
  <si>
    <t>UCI-85</t>
  </si>
  <si>
    <t>UCI-86</t>
  </si>
  <si>
    <t>(-5319)</t>
  </si>
  <si>
    <t>(+12752)</t>
  </si>
  <si>
    <t>(+15834)</t>
  </si>
  <si>
    <t>(+11750)</t>
  </si>
  <si>
    <t>(+15445)</t>
  </si>
  <si>
    <t>(+13882)</t>
  </si>
  <si>
    <t>(+11410)</t>
  </si>
  <si>
    <t>(+21822)</t>
  </si>
  <si>
    <t>(+21989)</t>
  </si>
  <si>
    <t>(+20689)</t>
  </si>
  <si>
    <t>(+20584)</t>
  </si>
  <si>
    <t>(+6031)</t>
  </si>
  <si>
    <t>(+19389)</t>
  </si>
  <si>
    <t>(+19003)</t>
  </si>
  <si>
    <t>(+17910)</t>
  </si>
  <si>
    <t>(+18210)</t>
  </si>
  <si>
    <t>(+18174)</t>
  </si>
  <si>
    <t>(+18026)</t>
  </si>
  <si>
    <t>(+17691)</t>
  </si>
  <si>
    <t>(+17073)</t>
  </si>
  <si>
    <t>(+17016)</t>
  </si>
  <si>
    <t>(-13630)</t>
  </si>
  <si>
    <t>(+12421)</t>
  </si>
  <si>
    <t>(-17309)</t>
  </si>
  <si>
    <t>(+7668)</t>
  </si>
  <si>
    <t>(+23006)</t>
  </si>
  <si>
    <t>(+23405)</t>
  </si>
  <si>
    <t>(-9329)</t>
  </si>
  <si>
    <t>(+22419)</t>
  </si>
  <si>
    <t>(+22226)</t>
  </si>
  <si>
    <t>(+22039)</t>
  </si>
  <si>
    <t>(-15173)</t>
  </si>
  <si>
    <t>(+21550)</t>
  </si>
  <si>
    <t>(+21282)</t>
  </si>
  <si>
    <t>(+20667)</t>
  </si>
  <si>
    <t>(-8475)</t>
  </si>
  <si>
    <t>(+19623)</t>
  </si>
  <si>
    <t>(+17329)</t>
  </si>
  <si>
    <t>(-3721)</t>
  </si>
  <si>
    <t>(-3335)</t>
  </si>
  <si>
    <t>(-3310)</t>
  </si>
  <si>
    <t>(-3232)</t>
  </si>
  <si>
    <t>(-3192)</t>
  </si>
  <si>
    <t>(-2830)</t>
  </si>
  <si>
    <t>(-4106)</t>
  </si>
  <si>
    <t>(-4895)</t>
  </si>
  <si>
    <t>001 Trofeo Calvia (1.1)</t>
  </si>
  <si>
    <t>002 Trofeo Alcudia (1.1)</t>
  </si>
  <si>
    <t>003 Trofeo Serra de Tramuntana (1.1)</t>
  </si>
  <si>
    <t>004 Trofeo Pollenca (1.1)</t>
  </si>
  <si>
    <t>005 Trofeo Playa de Palma (1.1)</t>
  </si>
  <si>
    <t>006 GP La Marseillaise (1.1)</t>
  </si>
  <si>
    <t>007 Saudi Tour (2.1)</t>
  </si>
  <si>
    <t>008 Etoile de Besseges (2.1)</t>
  </si>
  <si>
    <t>009 Ronde van Valencia (2.Pro)</t>
  </si>
  <si>
    <t>010 Tour of Antalya (2.1)</t>
  </si>
  <si>
    <t>011 Vuelta Ciclista Murcia</t>
  </si>
  <si>
    <t>012 Clasica de Almeria (1.Pro)</t>
  </si>
  <si>
    <t>013 Tour de la Provence (2.Pro)</t>
  </si>
  <si>
    <t>014 Clasica Jean Paraiso Interior (1.1)</t>
  </si>
  <si>
    <t>015 Tour des Alpes Maritimes (2.1)</t>
  </si>
  <si>
    <t>016 Vuelta a Andalucia (2.Pro)</t>
  </si>
  <si>
    <t>017 Tour of Oman (2.Pro)</t>
  </si>
  <si>
    <t>018 Volta ao Algarve (2.Pro)</t>
  </si>
  <si>
    <t>019 Faun Ardeche Classic (1.Pro)</t>
  </si>
  <si>
    <t>Klassementsleider:</t>
  </si>
  <si>
    <t>1x7e, 2x9e</t>
  </si>
  <si>
    <t>2x1e, 1x5e, 1x9e</t>
  </si>
  <si>
    <t>1x1e, 1x3e, 1x7e</t>
  </si>
  <si>
    <t>1x1e, 1x4e, 1x7e, 2x8e</t>
  </si>
  <si>
    <t>2x1e, 1x2e, 1x3e</t>
  </si>
  <si>
    <t>2x4e, 1x8e, 1x9e</t>
  </si>
  <si>
    <t>Parijs-Nice Specialist</t>
  </si>
  <si>
    <t>1x2e, 1x3e, 1x9e</t>
  </si>
  <si>
    <t>1x4e, 1x6e, 1x8e</t>
  </si>
  <si>
    <t>1x1e, 1x7e, 1x10e</t>
  </si>
  <si>
    <t>1x5e, 1x6e, 2x8e, 1x10e</t>
  </si>
  <si>
    <t>1x2e, 1x3e, 1x4e, 1x10e</t>
  </si>
  <si>
    <t>1x3e, 1x6e, 1x10e</t>
  </si>
  <si>
    <t>1x1e, 1x2e, 1x8e</t>
  </si>
  <si>
    <t>1x3e, 2x7e</t>
  </si>
  <si>
    <t>1x4e, 1x6e, 1x7e</t>
  </si>
  <si>
    <t>2x6e, 1x8e</t>
  </si>
  <si>
    <t>Gent-Wevelgem Talent/Specialist</t>
  </si>
  <si>
    <t>1x4e, 1x7e, 1x8e</t>
  </si>
  <si>
    <t>1x1e, 1x4e, 1x7e, 1x8e, 1x9e</t>
  </si>
  <si>
    <t>2x4e, 1x7e</t>
  </si>
  <si>
    <t>1x2e, 1x6e, 1x8e</t>
  </si>
  <si>
    <t>2x 3e, 1x4e, 1x7e, 1x8e</t>
  </si>
  <si>
    <t>1x3e, 1x7e, 1x10e</t>
  </si>
  <si>
    <t>1x2e, 1x5e, 1x7e, 1x10e</t>
  </si>
  <si>
    <t>Waalse Pijl Specialist</t>
  </si>
  <si>
    <t>1x2e, 1x8e, 1x10e</t>
  </si>
  <si>
    <t>1x4e, 1x5e, 1x6e</t>
  </si>
  <si>
    <t>1x1e, 1x2e, 1x7e</t>
  </si>
  <si>
    <t>2x1e, 2x5e, 1x7e</t>
  </si>
  <si>
    <t>1x1e, 1x5e, 1x6e, 1x8e</t>
  </si>
  <si>
    <t>1x2e, 1x6e, 1x9e</t>
  </si>
  <si>
    <t>1x1e, 1x2e, 1x5e, 1x10e</t>
  </si>
  <si>
    <t>Criterium du Dauphine Talent/Specialist</t>
  </si>
  <si>
    <t>1x1e, 2x2e, 1x10e</t>
  </si>
  <si>
    <r>
      <t>Criterium du Dauphine Talent/</t>
    </r>
    <r>
      <rPr>
        <sz val="10"/>
        <color rgb="FFFF0000"/>
        <rFont val="Arial"/>
        <family val="2"/>
      </rPr>
      <t>Specialist</t>
    </r>
  </si>
  <si>
    <t>1x5e, 1x7e, 1x8e, 1x10e</t>
  </si>
  <si>
    <t>1x1e, 1x4e, 1x7e</t>
  </si>
  <si>
    <t>1x1e, 2x10e</t>
  </si>
  <si>
    <t>1x7e, 1x8e, 2x9e</t>
  </si>
  <si>
    <t>Clasica San Sebastian Specialist</t>
  </si>
  <si>
    <t>1x3e, 1x4e, 2x5e, 1x9e</t>
  </si>
  <si>
    <t>2x2e, 1x4e</t>
  </si>
  <si>
    <t>1x4e, 2x6e</t>
  </si>
  <si>
    <t>3x1e</t>
  </si>
  <si>
    <r>
      <t>Wereldkampioenschappen Tijdrit Talent/Specialist/</t>
    </r>
    <r>
      <rPr>
        <sz val="10"/>
        <color rgb="FFFF0000"/>
        <rFont val="Arial"/>
        <family val="2"/>
      </rPr>
      <t>Topper</t>
    </r>
  </si>
  <si>
    <t>1x2e,1x4e, 2x6e, 1x7e</t>
  </si>
  <si>
    <t>1x4e, 1x8e, 1x10e</t>
  </si>
  <si>
    <t>1x4e, 1x6e, 1x9e</t>
  </si>
  <si>
    <t>2x2e, 1x6e, 1x9e</t>
  </si>
  <si>
    <t>Nationale Kampioenschappen Wegwedstrijd Specialist</t>
  </si>
  <si>
    <t>Olympische Spelen Wegwedstrijd</t>
  </si>
  <si>
    <t>Olympische Spelen Wegwedstrijd Talent</t>
  </si>
  <si>
    <t>Olympische Spelen Tijdrit</t>
  </si>
  <si>
    <t>Olympische Spelen Tijdrit Talent</t>
  </si>
  <si>
    <t>1x6e, 1x7e, 1x10e</t>
  </si>
  <si>
    <t>101.</t>
  </si>
  <si>
    <t>2021:</t>
  </si>
  <si>
    <t>Lennart Marinissen verwijderd</t>
  </si>
  <si>
    <t>Christine vd Heuvel</t>
  </si>
  <si>
    <t>Theo vd Luijtgaarden</t>
  </si>
  <si>
    <t>D4   21e</t>
  </si>
  <si>
    <t>D4   22e</t>
  </si>
  <si>
    <t>D4   23e</t>
  </si>
  <si>
    <t>D4   24e</t>
  </si>
  <si>
    <t>Iwan van Oord, Wouter Hendriksen, Silvio de Mooy, Luud van Nijnatten, Marcel Vaessen en Peter van den Heuvel verwijderd</t>
  </si>
  <si>
    <t>VERVLOESEM Xandres</t>
  </si>
  <si>
    <t>TONELLI Alessandro</t>
  </si>
  <si>
    <t>LAPEIRA Paul</t>
  </si>
  <si>
    <t>VACEK Mathias</t>
  </si>
  <si>
    <t>KOCHETKOV Pavel</t>
  </si>
  <si>
    <t>020 UAE Tour (2.WT)</t>
  </si>
  <si>
    <t>2-1</t>
  </si>
  <si>
    <t>0-3</t>
  </si>
  <si>
    <t>1-2</t>
  </si>
  <si>
    <t>3-0</t>
  </si>
  <si>
    <t>ARRIETA Igor</t>
  </si>
  <si>
    <t>021 Gran Camino (2.1)</t>
  </si>
  <si>
    <t>Gr Camino</t>
  </si>
  <si>
    <t>DUJARDIN Sandy</t>
  </si>
  <si>
    <t>DREGE André</t>
  </si>
  <si>
    <t>SABBAHI El Houcaine</t>
  </si>
  <si>
    <t>LAURANCE Axel</t>
  </si>
  <si>
    <t>NSENGIMANA Jean Bosco</t>
  </si>
  <si>
    <t>ALBA Juan Diego</t>
  </si>
  <si>
    <t>HAYTER Leo</t>
  </si>
  <si>
    <t>022 Tour du Rwanda (2.1)</t>
  </si>
  <si>
    <t>Rwanda</t>
  </si>
  <si>
    <t>023 Drome Classic (1.Pro)</t>
  </si>
  <si>
    <t>Drome</t>
  </si>
  <si>
    <t>Kuurne</t>
  </si>
  <si>
    <t>Klassement na Omloop het Nieuwsblad (1.WT)</t>
  </si>
  <si>
    <t>Uitslag Omloop het Nieuwsblad (1.WT)</t>
  </si>
  <si>
    <t>025 Omloop het Nieuwsblad (1.WT)</t>
  </si>
  <si>
    <t>024 Kuurne-Brussel-Kuurne (1.Pro)</t>
  </si>
  <si>
    <t>13 (1)</t>
  </si>
  <si>
    <t>Omloop</t>
  </si>
  <si>
    <t>0</t>
  </si>
  <si>
    <t>+14</t>
  </si>
  <si>
    <t>+3</t>
  </si>
  <si>
    <t>+8</t>
  </si>
  <si>
    <t>+27</t>
  </si>
  <si>
    <t>-4</t>
  </si>
  <si>
    <t>+9</t>
  </si>
  <si>
    <t>+1</t>
  </si>
  <si>
    <t>+4</t>
  </si>
  <si>
    <t>-1</t>
  </si>
  <si>
    <t>+18</t>
  </si>
  <si>
    <t>+19</t>
  </si>
  <si>
    <t>-2</t>
  </si>
  <si>
    <t>-5</t>
  </si>
  <si>
    <t>+24</t>
  </si>
  <si>
    <t>-18</t>
  </si>
  <si>
    <t>+6</t>
  </si>
  <si>
    <t>-26</t>
  </si>
  <si>
    <t>+23</t>
  </si>
  <si>
    <t>+17</t>
  </si>
  <si>
    <t>-10</t>
  </si>
  <si>
    <t>-27</t>
  </si>
  <si>
    <t>-17</t>
  </si>
  <si>
    <t>-7</t>
  </si>
  <si>
    <t>+5</t>
  </si>
  <si>
    <t>+12</t>
  </si>
  <si>
    <t>+34</t>
  </si>
  <si>
    <t>-15</t>
  </si>
  <si>
    <t>+2</t>
  </si>
  <si>
    <t>-39</t>
  </si>
  <si>
    <t>-9</t>
  </si>
  <si>
    <t>+7</t>
  </si>
  <si>
    <t>+11</t>
  </si>
  <si>
    <t>-54</t>
  </si>
  <si>
    <t>-6</t>
  </si>
  <si>
    <t>+10</t>
  </si>
  <si>
    <t>-20</t>
  </si>
  <si>
    <t>-11</t>
  </si>
  <si>
    <t>-25</t>
  </si>
  <si>
    <t>-13</t>
  </si>
  <si>
    <t>-3</t>
  </si>
  <si>
    <t>Dwars Vl.</t>
  </si>
  <si>
    <t>Ronde Vl.</t>
  </si>
  <si>
    <t>Pascal Hommelberg - Theo vd Luijtgaarden</t>
  </si>
  <si>
    <t>Sander Vreugdenhil - Everard vd Luijtgaarden</t>
  </si>
  <si>
    <t>Itzulia Basque Country</t>
  </si>
  <si>
    <t>43e</t>
  </si>
  <si>
    <t>44e</t>
  </si>
  <si>
    <t>45e</t>
  </si>
  <si>
    <t>46e</t>
  </si>
  <si>
    <t>47e</t>
  </si>
  <si>
    <t>48e</t>
  </si>
  <si>
    <t>49e</t>
  </si>
  <si>
    <t>50e</t>
  </si>
  <si>
    <t>Nbart Mathijssen</t>
  </si>
  <si>
    <t>1x6e, 1x7e, 1x8e, 1x9e</t>
  </si>
  <si>
    <t>Omloop Het Nieuwsblad Specialist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</si>
</sst>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General"/>
    <numFmt numFmtId="165" formatCode="0.0"/>
  </numFmts>
  <fonts count="12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sz val="14"/>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u/>
      <sz val="7"/>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sz val="9"/>
      <color rgb="FF0000FF"/>
      <name val="Arial"/>
      <family val="2"/>
    </font>
    <font>
      <b/>
      <i/>
      <u/>
      <sz val="11"/>
      <color rgb="FF0000FF"/>
      <name val="Calibri"/>
      <family val="2"/>
    </font>
    <font>
      <b/>
      <u/>
      <sz val="10"/>
      <name val="Arial"/>
      <family val="2"/>
    </font>
    <font>
      <b/>
      <i/>
      <u/>
      <sz val="11"/>
      <color theme="10"/>
      <name val="Calibri"/>
      <family val="2"/>
    </font>
    <font>
      <sz val="8"/>
      <color theme="9"/>
      <name val="Arial"/>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i/>
      <sz val="11"/>
      <color indexed="8"/>
      <name val="Arial"/>
      <family val="2"/>
    </font>
    <font>
      <sz val="11"/>
      <color theme="9"/>
      <name val="Arial"/>
      <family val="2"/>
    </font>
    <font>
      <sz val="10"/>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b/>
      <i/>
      <u/>
      <sz val="9"/>
      <name val="Arial"/>
      <family val="2"/>
    </font>
    <font>
      <sz val="11"/>
      <name val="Calibri"/>
      <family val="2"/>
      <scheme val="minor"/>
    </font>
    <font>
      <b/>
      <i/>
      <u/>
      <sz val="11"/>
      <color rgb="FFFF0000"/>
      <name val="Calibri"/>
      <family val="2"/>
    </font>
    <font>
      <sz val="12"/>
      <color theme="9"/>
      <name val="Arial"/>
      <family val="2"/>
    </font>
    <font>
      <sz val="16"/>
      <color indexed="8"/>
      <name val="Arial"/>
      <family val="2"/>
    </font>
    <font>
      <sz val="16"/>
      <name val="Arial"/>
      <family val="2"/>
    </font>
    <font>
      <sz val="12"/>
      <color theme="1"/>
      <name val="Arial"/>
      <family val="2"/>
    </font>
    <font>
      <sz val="11"/>
      <color theme="1"/>
      <name val="Calibri"/>
      <family val="2"/>
    </font>
    <font>
      <u/>
      <sz val="16"/>
      <name val="Arial"/>
      <family val="2"/>
    </font>
    <font>
      <u/>
      <sz val="11"/>
      <name val="Arial"/>
      <family val="2"/>
    </font>
    <font>
      <sz val="11"/>
      <color rgb="FF333333"/>
      <name val="Karla"/>
    </font>
    <font>
      <sz val="11"/>
      <color rgb="FFFF0000"/>
      <name val="Arial"/>
      <family val="2"/>
    </font>
    <font>
      <i/>
      <u/>
      <sz val="11"/>
      <name val="Arial"/>
      <family val="2"/>
    </font>
    <font>
      <b/>
      <u/>
      <sz val="11"/>
      <name val="Arial"/>
      <family val="2"/>
    </font>
    <font>
      <b/>
      <u/>
      <sz val="10"/>
      <color rgb="FFFF0000"/>
      <name val="Arial"/>
      <family val="2"/>
    </font>
    <font>
      <u/>
      <sz val="9"/>
      <name val="Arial"/>
      <family val="2"/>
    </font>
    <font>
      <sz val="10"/>
      <color rgb="FF333333"/>
      <name val="Karla"/>
    </font>
    <font>
      <sz val="10"/>
      <name val="Karla"/>
    </font>
    <font>
      <b/>
      <u/>
      <sz val="12"/>
      <name val="Karla"/>
    </font>
    <font>
      <b/>
      <u/>
      <sz val="11"/>
      <name val="Karla"/>
    </font>
    <font>
      <sz val="11"/>
      <name val="Karla"/>
    </font>
    <font>
      <sz val="9"/>
      <color rgb="FF000000"/>
      <name val="Arial"/>
      <family val="2"/>
    </font>
    <font>
      <sz val="11"/>
      <color rgb="FF00B050"/>
      <name val="Arial"/>
      <family val="2"/>
    </font>
    <font>
      <sz val="11"/>
      <color theme="6"/>
      <name val="Arial"/>
      <family val="2"/>
    </font>
    <font>
      <u/>
      <sz val="10"/>
      <color theme="10"/>
      <name val="Calibri"/>
      <family val="2"/>
    </font>
    <font>
      <sz val="10"/>
      <color theme="10"/>
      <name val="Calibri"/>
      <family val="2"/>
    </font>
    <font>
      <sz val="10"/>
      <color rgb="FF0000FF"/>
      <name val="Calibri"/>
      <family val="2"/>
    </font>
    <font>
      <u/>
      <sz val="10"/>
      <color rgb="FF0000FF"/>
      <name val="Calibri"/>
      <family val="2"/>
    </font>
    <font>
      <u/>
      <sz val="10"/>
      <color rgb="FF0000FF"/>
      <name val="Arial"/>
      <family val="2"/>
    </font>
    <font>
      <u/>
      <sz val="10"/>
      <name val="Calibri"/>
      <family val="2"/>
    </font>
    <font>
      <u/>
      <sz val="10"/>
      <color theme="10"/>
      <name val="Arial"/>
      <family val="2"/>
    </font>
    <font>
      <u/>
      <sz val="11"/>
      <name val="Calibri"/>
      <family val="2"/>
    </font>
    <font>
      <b/>
      <u/>
      <sz val="11"/>
      <color rgb="FF0000FF"/>
      <name val="Calibri"/>
      <family val="2"/>
    </font>
    <font>
      <b/>
      <u/>
      <sz val="11"/>
      <color theme="10"/>
      <name val="Calibri"/>
      <family val="2"/>
    </font>
  </fonts>
  <fills count="10">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FF"/>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medium">
        <color rgb="FFDDDDDD"/>
      </top>
      <bottom/>
      <diagonal/>
    </border>
    <border>
      <left/>
      <right/>
      <top/>
      <bottom style="dotted">
        <color rgb="FF333333"/>
      </bottom>
      <diagonal/>
    </border>
    <border>
      <left/>
      <right/>
      <top style="medium">
        <color rgb="FFDDDDDD"/>
      </top>
      <bottom style="thin">
        <color auto="1"/>
      </bottom>
      <diagonal/>
    </border>
    <border>
      <left/>
      <right/>
      <top style="medium">
        <color rgb="FFDDDDDD"/>
      </top>
      <bottom style="medium">
        <color rgb="FFDDDDDD"/>
      </bottom>
      <diagonal/>
    </border>
  </borders>
  <cellStyleXfs count="7">
    <xf numFmtId="0" fontId="0" fillId="0" borderId="0"/>
    <xf numFmtId="164" fontId="26" fillId="0" borderId="0"/>
    <xf numFmtId="0" fontId="21" fillId="0" borderId="0"/>
    <xf numFmtId="0" fontId="54" fillId="0" borderId="0" applyNumberFormat="0" applyFill="0" applyBorder="0" applyAlignment="0" applyProtection="0">
      <alignment vertical="top"/>
      <protection locked="0"/>
    </xf>
    <xf numFmtId="164" fontId="58" fillId="0" borderId="0"/>
    <xf numFmtId="0" fontId="3" fillId="0" borderId="0"/>
    <xf numFmtId="0" fontId="2" fillId="0" borderId="0"/>
  </cellStyleXfs>
  <cellXfs count="728">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49" fontId="7" fillId="0" borderId="0" xfId="0" applyNumberFormat="1" applyFont="1" applyAlignment="1">
      <alignment horizontal="center"/>
    </xf>
    <xf numFmtId="0" fontId="7" fillId="0" borderId="0" xfId="0" applyFont="1" applyAlignment="1">
      <alignment horizontal="center"/>
    </xf>
    <xf numFmtId="49" fontId="8" fillId="0" borderId="0" xfId="0" applyNumberFormat="1" applyFont="1" applyAlignment="1">
      <alignment horizontal="right"/>
    </xf>
    <xf numFmtId="0" fontId="17" fillId="0" borderId="0" xfId="0" applyFont="1"/>
    <xf numFmtId="0" fontId="0" fillId="0" borderId="0" xfId="0" applyFont="1" applyAlignment="1">
      <alignment horizontal="center"/>
    </xf>
    <xf numFmtId="0" fontId="20" fillId="0" borderId="0" xfId="0" applyFont="1"/>
    <xf numFmtId="0" fontId="20" fillId="0" borderId="0" xfId="0" applyNumberFormat="1" applyFont="1" applyAlignment="1">
      <alignment horizontal="center"/>
    </xf>
    <xf numFmtId="0" fontId="19" fillId="0" borderId="0" xfId="0" applyFont="1" applyAlignment="1">
      <alignment horizontal="center"/>
    </xf>
    <xf numFmtId="0" fontId="0" fillId="0" borderId="0" xfId="0" applyFont="1"/>
    <xf numFmtId="0" fontId="0" fillId="0" borderId="0" xfId="0" applyNumberFormat="1"/>
    <xf numFmtId="49" fontId="0" fillId="0" borderId="0" xfId="0" applyNumberFormat="1" applyAlignment="1">
      <alignment horizontal="right"/>
    </xf>
    <xf numFmtId="0" fontId="0" fillId="0" borderId="0" xfId="0" applyAlignment="1">
      <alignment horizontal="right"/>
    </xf>
    <xf numFmtId="0" fontId="12" fillId="0" borderId="0" xfId="0" applyFont="1" applyAlignment="1">
      <alignment horizontal="center"/>
    </xf>
    <xf numFmtId="0" fontId="22" fillId="0" borderId="0" xfId="0" applyFont="1" applyAlignment="1">
      <alignment horizontal="center"/>
    </xf>
    <xf numFmtId="0" fontId="23" fillId="0" borderId="0" xfId="0" applyFont="1"/>
    <xf numFmtId="0" fontId="19" fillId="0" borderId="0" xfId="0" applyNumberFormat="1" applyFont="1" applyAlignment="1">
      <alignment horizontal="center"/>
    </xf>
    <xf numFmtId="0" fontId="25" fillId="0" borderId="0" xfId="0" applyFont="1" applyAlignment="1">
      <alignment horizontal="left"/>
    </xf>
    <xf numFmtId="0" fontId="5" fillId="0" borderId="0" xfId="0" applyFont="1"/>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25" fillId="0" borderId="0" xfId="0" applyFont="1"/>
    <xf numFmtId="0" fontId="30" fillId="0" borderId="0" xfId="0" applyFont="1"/>
    <xf numFmtId="0" fontId="10" fillId="0" borderId="0" xfId="0" applyFont="1"/>
    <xf numFmtId="0" fontId="31" fillId="0" borderId="0" xfId="0" applyFont="1" applyAlignment="1">
      <alignment horizontal="center"/>
    </xf>
    <xf numFmtId="0" fontId="32" fillId="0" borderId="0" xfId="0" applyFont="1" applyAlignment="1">
      <alignment horizontal="center"/>
    </xf>
    <xf numFmtId="0" fontId="33" fillId="0" borderId="0" xfId="0" applyFont="1" applyAlignment="1">
      <alignment horizontal="center"/>
    </xf>
    <xf numFmtId="0" fontId="34"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0" fillId="0" borderId="0" xfId="0" applyNumberFormat="1" applyAlignment="1">
      <alignment horizontal="left"/>
    </xf>
    <xf numFmtId="0" fontId="15" fillId="0" borderId="0" xfId="0" applyFont="1" applyAlignment="1">
      <alignment horizontal="left"/>
    </xf>
    <xf numFmtId="0" fontId="38" fillId="0" borderId="0" xfId="0" applyFont="1"/>
    <xf numFmtId="0" fontId="41" fillId="0" borderId="0" xfId="0" applyFont="1" applyAlignment="1">
      <alignment horizontal="center"/>
    </xf>
    <xf numFmtId="0" fontId="42" fillId="0" borderId="0" xfId="0" applyFont="1"/>
    <xf numFmtId="0" fontId="43" fillId="0" borderId="0" xfId="0" applyFont="1"/>
    <xf numFmtId="0" fontId="43" fillId="0" borderId="0" xfId="0" applyFont="1" applyAlignment="1">
      <alignment horizontal="left"/>
    </xf>
    <xf numFmtId="0" fontId="43" fillId="0" borderId="0" xfId="0" applyNumberFormat="1" applyFont="1" applyFill="1" applyBorder="1" applyAlignment="1" applyProtection="1">
      <alignment horizontal="left"/>
      <protection locked="0"/>
    </xf>
    <xf numFmtId="0" fontId="0" fillId="3" borderId="0" xfId="0" applyFill="1"/>
    <xf numFmtId="0" fontId="41" fillId="3" borderId="0" xfId="0" applyFont="1" applyFill="1" applyAlignment="1">
      <alignment horizontal="center"/>
    </xf>
    <xf numFmtId="0" fontId="23" fillId="3" borderId="0" xfId="0" applyFont="1" applyFill="1"/>
    <xf numFmtId="1" fontId="0" fillId="0" borderId="0" xfId="0" applyNumberFormat="1"/>
    <xf numFmtId="1" fontId="39" fillId="0" borderId="0" xfId="0" applyNumberFormat="1" applyFont="1"/>
    <xf numFmtId="1" fontId="44" fillId="0" borderId="0" xfId="0" applyNumberFormat="1" applyFont="1"/>
    <xf numFmtId="1" fontId="40" fillId="0" borderId="0" xfId="0" applyNumberFormat="1" applyFont="1"/>
    <xf numFmtId="0" fontId="41" fillId="0" borderId="0" xfId="0" applyFont="1" applyAlignment="1">
      <alignment horizontal="right"/>
    </xf>
    <xf numFmtId="0" fontId="45" fillId="3" borderId="0" xfId="0" applyFont="1" applyFill="1"/>
    <xf numFmtId="0" fontId="28" fillId="0" borderId="0" xfId="0" applyFont="1" applyAlignment="1">
      <alignment horizontal="left"/>
    </xf>
    <xf numFmtId="0" fontId="28" fillId="0" borderId="0" xfId="0" applyNumberFormat="1" applyFont="1" applyFill="1" applyBorder="1" applyAlignment="1" applyProtection="1">
      <alignment horizontal="left"/>
      <protection locked="0"/>
    </xf>
    <xf numFmtId="0" fontId="14" fillId="0" borderId="0" xfId="0" applyFont="1" applyAlignment="1">
      <alignment horizontal="center"/>
    </xf>
    <xf numFmtId="0" fontId="15" fillId="0" borderId="0" xfId="0" applyFont="1"/>
    <xf numFmtId="0" fontId="46" fillId="0" borderId="0" xfId="0" applyFont="1"/>
    <xf numFmtId="0" fontId="40" fillId="0" borderId="0" xfId="0" applyFont="1" applyAlignment="1">
      <alignment horizontal="right"/>
    </xf>
    <xf numFmtId="0" fontId="49" fillId="0" borderId="0" xfId="0" applyFont="1" applyAlignment="1">
      <alignment horizontal="right"/>
    </xf>
    <xf numFmtId="1" fontId="40" fillId="0" borderId="0" xfId="0" applyNumberFormat="1" applyFont="1" applyAlignment="1">
      <alignment horizontal="right"/>
    </xf>
    <xf numFmtId="0" fontId="48" fillId="0" borderId="0" xfId="0" applyFont="1" applyAlignment="1">
      <alignment horizontal="right"/>
    </xf>
    <xf numFmtId="0" fontId="6" fillId="0" borderId="0" xfId="0" applyFont="1" applyAlignment="1">
      <alignment horizontal="center"/>
    </xf>
    <xf numFmtId="0" fontId="50" fillId="0" borderId="0" xfId="0" applyFont="1"/>
    <xf numFmtId="0" fontId="0" fillId="0" borderId="0" xfId="0" applyAlignment="1"/>
    <xf numFmtId="0" fontId="5" fillId="0" borderId="0" xfId="0" applyFont="1" applyAlignment="1"/>
    <xf numFmtId="0" fontId="27" fillId="0" borderId="0" xfId="0" applyFont="1" applyAlignment="1"/>
    <xf numFmtId="0" fontId="0" fillId="0" borderId="0" xfId="0" applyFont="1" applyAlignment="1"/>
    <xf numFmtId="0" fontId="23" fillId="0" borderId="0" xfId="0" applyFont="1" applyAlignment="1">
      <alignment horizontal="right"/>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51" fillId="0" borderId="0" xfId="0" applyFont="1" applyAlignment="1">
      <alignment horizontal="center"/>
    </xf>
    <xf numFmtId="0" fontId="52" fillId="0" borderId="0" xfId="0" applyFont="1" applyAlignment="1">
      <alignment horizontal="center"/>
    </xf>
    <xf numFmtId="0" fontId="14" fillId="0" borderId="0" xfId="0" applyFont="1" applyAlignment="1">
      <alignment horizontal="left"/>
    </xf>
    <xf numFmtId="0" fontId="13" fillId="4" borderId="0" xfId="0" applyFont="1" applyFill="1" applyAlignment="1">
      <alignment horizontal="center"/>
    </xf>
    <xf numFmtId="0" fontId="53" fillId="0" borderId="0" xfId="0" applyFont="1" applyAlignment="1">
      <alignment horizontal="left"/>
    </xf>
    <xf numFmtId="49" fontId="53" fillId="0" borderId="0" xfId="0" applyNumberFormat="1" applyFont="1" applyAlignment="1">
      <alignment horizontal="right"/>
    </xf>
    <xf numFmtId="4" fontId="13" fillId="0" borderId="0" xfId="0" applyNumberFormat="1" applyFont="1" applyAlignment="1">
      <alignment horizontal="center"/>
    </xf>
    <xf numFmtId="4" fontId="16" fillId="0" borderId="0" xfId="0" applyNumberFormat="1" applyFont="1"/>
    <xf numFmtId="4" fontId="0" fillId="0" borderId="0" xfId="0" applyNumberFormat="1"/>
    <xf numFmtId="4" fontId="20" fillId="0" borderId="0" xfId="0" applyNumberFormat="1" applyFont="1" applyAlignment="1">
      <alignment horizontal="center"/>
    </xf>
    <xf numFmtId="0" fontId="27" fillId="0" borderId="0" xfId="0" applyFont="1" applyAlignment="1">
      <alignment horizontal="center"/>
    </xf>
    <xf numFmtId="0" fontId="23" fillId="0" borderId="0" xfId="0" applyFont="1" applyAlignment="1">
      <alignment horizontal="center"/>
    </xf>
    <xf numFmtId="0" fontId="28" fillId="0" borderId="0" xfId="0" applyFont="1" applyAlignment="1">
      <alignment horizontal="center"/>
    </xf>
    <xf numFmtId="14" fontId="0" fillId="0" borderId="0" xfId="0" applyNumberFormat="1" applyAlignment="1">
      <alignment horizontal="left"/>
    </xf>
    <xf numFmtId="4" fontId="6" fillId="0" borderId="0" xfId="0" applyNumberFormat="1" applyFont="1" applyAlignment="1">
      <alignment horizontal="center"/>
    </xf>
    <xf numFmtId="0" fontId="55" fillId="0" borderId="0" xfId="0" applyFont="1" applyAlignment="1">
      <alignment horizontal="center"/>
    </xf>
    <xf numFmtId="0" fontId="55" fillId="0" borderId="0" xfId="0" applyNumberFormat="1" applyFont="1" applyAlignment="1">
      <alignment horizontal="center"/>
    </xf>
    <xf numFmtId="0" fontId="10" fillId="0" borderId="0" xfId="0" applyFont="1" applyAlignment="1">
      <alignment horizontal="left"/>
    </xf>
    <xf numFmtId="0" fontId="10" fillId="0" borderId="0" xfId="0" applyFont="1" applyAlignment="1"/>
    <xf numFmtId="0" fontId="37" fillId="0" borderId="0" xfId="0" applyNumberFormat="1" applyFont="1" applyAlignment="1">
      <alignment horizontal="center"/>
    </xf>
    <xf numFmtId="0" fontId="57" fillId="0" borderId="0" xfId="3" applyFont="1" applyAlignment="1" applyProtection="1"/>
    <xf numFmtId="0" fontId="24" fillId="0" borderId="0" xfId="0" applyFont="1" applyAlignment="1">
      <alignment horizontal="left"/>
    </xf>
    <xf numFmtId="0" fontId="61" fillId="0" borderId="0" xfId="0" applyFont="1" applyAlignment="1">
      <alignment horizontal="center"/>
    </xf>
    <xf numFmtId="2" fontId="15" fillId="0" borderId="0" xfId="0" applyNumberFormat="1" applyFont="1" applyAlignment="1">
      <alignment horizontal="center"/>
    </xf>
    <xf numFmtId="0" fontId="21" fillId="0" borderId="0" xfId="3" applyFont="1" applyAlignment="1" applyProtection="1">
      <alignment horizontal="left"/>
    </xf>
    <xf numFmtId="0" fontId="20" fillId="0" borderId="0" xfId="0" applyNumberFormat="1" applyFont="1" applyAlignment="1">
      <alignment horizontal="left" vertical="center"/>
    </xf>
    <xf numFmtId="0" fontId="43" fillId="0" borderId="0" xfId="3" applyFont="1" applyAlignment="1" applyProtection="1">
      <alignment horizontal="left"/>
    </xf>
    <xf numFmtId="0" fontId="60" fillId="0" borderId="0" xfId="3" applyFont="1" applyAlignment="1" applyProtection="1">
      <alignment horizontal="left"/>
    </xf>
    <xf numFmtId="0" fontId="62" fillId="0" borderId="0" xfId="3" applyFont="1" applyAlignment="1" applyProtection="1">
      <alignment horizontal="left"/>
    </xf>
    <xf numFmtId="0" fontId="58" fillId="0" borderId="0" xfId="3" applyFont="1" applyAlignment="1" applyProtection="1">
      <alignment horizontal="left"/>
    </xf>
    <xf numFmtId="0" fontId="63" fillId="0" borderId="0" xfId="0" applyFont="1" applyAlignment="1">
      <alignment horizontal="left"/>
    </xf>
    <xf numFmtId="0" fontId="64" fillId="0" borderId="0" xfId="0" applyFont="1" applyAlignment="1">
      <alignment horizontal="center"/>
    </xf>
    <xf numFmtId="0" fontId="64" fillId="0" borderId="0" xfId="0" applyFont="1"/>
    <xf numFmtId="0" fontId="65" fillId="0" borderId="0" xfId="0" applyFont="1"/>
    <xf numFmtId="1" fontId="15" fillId="0" borderId="0" xfId="0" applyNumberFormat="1" applyFont="1" applyAlignment="1">
      <alignment horizontal="center"/>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23" fillId="0" borderId="0" xfId="0" applyFont="1" applyAlignment="1">
      <alignment horizontal="left"/>
    </xf>
    <xf numFmtId="0" fontId="66" fillId="0" borderId="0" xfId="3" applyFont="1" applyAlignment="1" applyProtection="1"/>
    <xf numFmtId="4" fontId="67" fillId="0" borderId="0" xfId="0" applyNumberFormat="1" applyFont="1" applyAlignment="1">
      <alignment horizontal="center"/>
    </xf>
    <xf numFmtId="0" fontId="0" fillId="6" borderId="0" xfId="0" applyFill="1"/>
    <xf numFmtId="0" fontId="16" fillId="7" borderId="0" xfId="0" applyFont="1" applyFill="1"/>
    <xf numFmtId="0" fontId="0" fillId="8" borderId="0" xfId="0" applyFill="1"/>
    <xf numFmtId="0" fontId="6" fillId="0" borderId="0" xfId="0" applyFont="1"/>
    <xf numFmtId="0" fontId="0" fillId="0" borderId="0" xfId="3" applyFont="1" applyAlignment="1" applyProtection="1">
      <alignment horizontal="left"/>
    </xf>
    <xf numFmtId="0" fontId="68" fillId="0" borderId="0" xfId="0" applyFont="1" applyAlignment="1">
      <alignment horizontal="left"/>
    </xf>
    <xf numFmtId="0" fontId="69" fillId="0" borderId="0" xfId="0" applyFont="1" applyAlignment="1">
      <alignment horizontal="left"/>
    </xf>
    <xf numFmtId="0" fontId="70" fillId="0" borderId="0" xfId="0" applyFont="1" applyAlignment="1">
      <alignment horizontal="left"/>
    </xf>
    <xf numFmtId="0" fontId="34" fillId="0" borderId="0" xfId="0" applyFont="1" applyAlignment="1">
      <alignment horizontal="left"/>
    </xf>
    <xf numFmtId="0" fontId="71" fillId="0" borderId="0" xfId="0" applyFont="1" applyAlignment="1">
      <alignment horizontal="left"/>
    </xf>
    <xf numFmtId="0" fontId="72" fillId="0" borderId="0" xfId="0" applyNumberFormat="1" applyFont="1" applyFill="1" applyBorder="1" applyAlignment="1" applyProtection="1">
      <alignment horizontal="left"/>
      <protection locked="0"/>
    </xf>
    <xf numFmtId="0" fontId="21" fillId="0" borderId="0" xfId="0" applyFont="1" applyAlignment="1">
      <alignment horizontal="left"/>
    </xf>
    <xf numFmtId="0" fontId="30" fillId="0" borderId="0" xfId="0" applyFont="1" applyAlignment="1">
      <alignment horizontal="center"/>
    </xf>
    <xf numFmtId="4" fontId="0" fillId="0" borderId="0" xfId="0" applyNumberFormat="1" applyFont="1" applyAlignment="1">
      <alignment horizontal="center"/>
    </xf>
    <xf numFmtId="0" fontId="50" fillId="0" borderId="0" xfId="0" applyFont="1" applyAlignment="1">
      <alignment horizontal="center"/>
    </xf>
    <xf numFmtId="49" fontId="0" fillId="0" borderId="0" xfId="0" applyNumberFormat="1" applyAlignment="1">
      <alignment horizontal="left"/>
    </xf>
    <xf numFmtId="0" fontId="21" fillId="0" borderId="0" xfId="3" applyFont="1" applyAlignment="1" applyProtection="1">
      <alignment horizontal="center"/>
    </xf>
    <xf numFmtId="0" fontId="13" fillId="0" borderId="0" xfId="0" applyNumberFormat="1" applyFont="1" applyAlignment="1">
      <alignment horizontal="center"/>
    </xf>
    <xf numFmtId="0" fontId="0" fillId="0" borderId="0" xfId="0" applyNumberFormat="1" applyAlignment="1">
      <alignment horizontal="right"/>
    </xf>
    <xf numFmtId="0" fontId="0" fillId="0" borderId="0" xfId="0" applyFill="1"/>
    <xf numFmtId="0" fontId="73" fillId="0" borderId="0" xfId="0" applyFont="1" applyFill="1" applyBorder="1" applyAlignment="1" applyProtection="1">
      <alignment horizontal="left"/>
      <protection locked="0"/>
    </xf>
    <xf numFmtId="0" fontId="73" fillId="0" borderId="0" xfId="0" applyFont="1" applyFill="1" applyBorder="1" applyAlignment="1" applyProtection="1">
      <protection locked="0"/>
    </xf>
    <xf numFmtId="0" fontId="15" fillId="0" borderId="0" xfId="0" applyFont="1" applyFill="1" applyBorder="1" applyAlignment="1" applyProtection="1">
      <alignment horizontal="center"/>
      <protection locked="0"/>
    </xf>
    <xf numFmtId="0" fontId="15" fillId="3" borderId="0" xfId="0" applyFont="1" applyFill="1" applyAlignment="1">
      <alignment horizontal="center"/>
    </xf>
    <xf numFmtId="4" fontId="15" fillId="0" borderId="0" xfId="0" applyNumberFormat="1" applyFont="1" applyAlignment="1">
      <alignment horizontal="center"/>
    </xf>
    <xf numFmtId="0" fontId="13" fillId="0" borderId="0" xfId="3" applyFont="1" applyAlignment="1" applyProtection="1">
      <alignment horizontal="left"/>
    </xf>
    <xf numFmtId="0" fontId="13" fillId="0" borderId="0" xfId="0" applyFont="1" applyAlignment="1">
      <alignment horizontal="left"/>
    </xf>
    <xf numFmtId="0" fontId="35" fillId="0" borderId="0" xfId="0" applyNumberFormat="1" applyFont="1" applyAlignment="1">
      <alignment horizontal="center"/>
    </xf>
    <xf numFmtId="0" fontId="75" fillId="0" borderId="0" xfId="3" applyFont="1" applyAlignment="1" applyProtection="1">
      <alignment horizontal="left"/>
    </xf>
    <xf numFmtId="0" fontId="16" fillId="0" borderId="0" xfId="3" applyFont="1" applyAlignment="1" applyProtection="1">
      <alignment horizontal="left"/>
    </xf>
    <xf numFmtId="0" fontId="0" fillId="3" borderId="0" xfId="0" applyFill="1" applyAlignment="1">
      <alignment horizontal="left"/>
    </xf>
    <xf numFmtId="0" fontId="74" fillId="0" borderId="0" xfId="0" applyFont="1"/>
    <xf numFmtId="0" fontId="34" fillId="0" borderId="0" xfId="0" applyFont="1"/>
    <xf numFmtId="0" fontId="29" fillId="0" borderId="0" xfId="0" applyFont="1" applyAlignment="1">
      <alignment horizontal="center"/>
    </xf>
    <xf numFmtId="49" fontId="0" fillId="0" borderId="0" xfId="0" applyNumberFormat="1"/>
    <xf numFmtId="49" fontId="15" fillId="0" borderId="0" xfId="0" applyNumberFormat="1" applyFont="1"/>
    <xf numFmtId="49" fontId="61" fillId="0" borderId="0" xfId="0" applyNumberFormat="1" applyFont="1"/>
    <xf numFmtId="0" fontId="15" fillId="0" borderId="0" xfId="0" applyFont="1" applyAlignment="1">
      <alignment horizontal="right"/>
    </xf>
    <xf numFmtId="49" fontId="0" fillId="0" borderId="0" xfId="0" applyNumberFormat="1" applyAlignment="1"/>
    <xf numFmtId="49" fontId="0" fillId="0" borderId="0" xfId="0" applyNumberFormat="1" applyAlignment="1">
      <alignment horizontal="center"/>
    </xf>
    <xf numFmtId="0" fontId="76" fillId="0" borderId="0" xfId="0" applyFont="1" applyAlignment="1">
      <alignment horizontal="left"/>
    </xf>
    <xf numFmtId="4" fontId="21" fillId="0" borderId="0" xfId="0" applyNumberFormat="1" applyFont="1" applyAlignment="1">
      <alignment horizontal="left"/>
    </xf>
    <xf numFmtId="4" fontId="37" fillId="0" borderId="0" xfId="0" applyNumberFormat="1" applyFont="1" applyAlignment="1">
      <alignment horizontal="center"/>
    </xf>
    <xf numFmtId="4" fontId="35" fillId="0" borderId="0" xfId="0" applyNumberFormat="1" applyFont="1" applyAlignment="1">
      <alignment horizontal="center"/>
    </xf>
    <xf numFmtId="4" fontId="36" fillId="0" borderId="0" xfId="0" applyNumberFormat="1" applyFont="1" applyAlignment="1">
      <alignment horizontal="center"/>
    </xf>
    <xf numFmtId="4" fontId="14" fillId="0" borderId="0" xfId="0" applyNumberFormat="1" applyFont="1" applyAlignment="1">
      <alignment horizontal="left"/>
    </xf>
    <xf numFmtId="0" fontId="74" fillId="0" borderId="0" xfId="0" applyFont="1" applyAlignment="1">
      <alignment horizontal="center"/>
    </xf>
    <xf numFmtId="0" fontId="77" fillId="0" borderId="0" xfId="0" applyFont="1"/>
    <xf numFmtId="49" fontId="0" fillId="0" borderId="0" xfId="0" applyNumberFormat="1" applyFont="1" applyFill="1" applyAlignment="1">
      <alignment horizontal="center"/>
    </xf>
    <xf numFmtId="49" fontId="0" fillId="0" borderId="0" xfId="0" applyNumberFormat="1" applyFill="1" applyAlignment="1">
      <alignment horizontal="center"/>
    </xf>
    <xf numFmtId="0" fontId="0" fillId="0" borderId="0" xfId="0" applyFont="1" applyFill="1" applyAlignment="1">
      <alignment horizontal="left"/>
    </xf>
    <xf numFmtId="0" fontId="14" fillId="0" borderId="0" xfId="0" applyNumberFormat="1" applyFont="1" applyAlignment="1">
      <alignment horizontal="left"/>
    </xf>
    <xf numFmtId="4" fontId="6" fillId="0" borderId="0" xfId="0" applyNumberFormat="1" applyFont="1" applyAlignment="1">
      <alignment horizontal="right"/>
    </xf>
    <xf numFmtId="4" fontId="43" fillId="0" borderId="0" xfId="0" applyNumberFormat="1" applyFont="1" applyAlignment="1">
      <alignment horizontal="right"/>
    </xf>
    <xf numFmtId="49" fontId="5" fillId="0" borderId="0" xfId="0" applyNumberFormat="1" applyFont="1"/>
    <xf numFmtId="0" fontId="12" fillId="0" borderId="0" xfId="0" applyFont="1"/>
    <xf numFmtId="0" fontId="80" fillId="0" borderId="0" xfId="0" applyFont="1"/>
    <xf numFmtId="0" fontId="43" fillId="0" borderId="0" xfId="0" applyFont="1" applyAlignment="1">
      <alignment horizontal="right"/>
    </xf>
    <xf numFmtId="0" fontId="82" fillId="0" borderId="0" xfId="0" applyFont="1"/>
    <xf numFmtId="4" fontId="82" fillId="0" borderId="0" xfId="0" applyNumberFormat="1" applyFont="1" applyAlignment="1">
      <alignment horizontal="right"/>
    </xf>
    <xf numFmtId="4" fontId="43" fillId="0" borderId="0" xfId="0" applyNumberFormat="1" applyFont="1"/>
    <xf numFmtId="4" fontId="6" fillId="0" borderId="0" xfId="0" applyNumberFormat="1" applyFont="1"/>
    <xf numFmtId="4" fontId="82" fillId="0" borderId="0" xfId="0" applyNumberFormat="1" applyFont="1"/>
    <xf numFmtId="4" fontId="33" fillId="0" borderId="0" xfId="0" applyNumberFormat="1" applyFont="1"/>
    <xf numFmtId="0" fontId="33" fillId="0" borderId="0" xfId="0" applyFont="1"/>
    <xf numFmtId="0" fontId="43" fillId="0" borderId="0" xfId="0" applyFont="1" applyBorder="1" applyAlignment="1">
      <alignment horizontal="right"/>
    </xf>
    <xf numFmtId="0" fontId="43" fillId="0" borderId="0" xfId="0" applyFont="1" applyBorder="1"/>
    <xf numFmtId="4" fontId="6" fillId="0" borderId="0" xfId="0" applyNumberFormat="1" applyFont="1" applyBorder="1"/>
    <xf numFmtId="0" fontId="43" fillId="0" borderId="1" xfId="0" applyFont="1" applyBorder="1" applyAlignment="1">
      <alignment horizontal="right"/>
    </xf>
    <xf numFmtId="0" fontId="43" fillId="0" borderId="1" xfId="0" applyFont="1" applyBorder="1"/>
    <xf numFmtId="4" fontId="6" fillId="0" borderId="1" xfId="0" applyNumberFormat="1" applyFont="1" applyBorder="1"/>
    <xf numFmtId="0" fontId="43" fillId="0" borderId="2" xfId="0" applyFont="1" applyBorder="1" applyAlignment="1">
      <alignment horizontal="right"/>
    </xf>
    <xf numFmtId="0" fontId="43" fillId="0" borderId="2" xfId="0" applyFont="1" applyBorder="1"/>
    <xf numFmtId="4" fontId="6" fillId="0" borderId="2" xfId="0" applyNumberFormat="1" applyFont="1" applyBorder="1"/>
    <xf numFmtId="0" fontId="82" fillId="0" borderId="1" xfId="0" applyFont="1" applyBorder="1"/>
    <xf numFmtId="4" fontId="82" fillId="0" borderId="1" xfId="0" applyNumberFormat="1" applyFont="1" applyBorder="1"/>
    <xf numFmtId="0" fontId="33" fillId="0" borderId="2" xfId="0" applyFont="1" applyBorder="1"/>
    <xf numFmtId="4" fontId="33" fillId="0" borderId="2" xfId="0" applyNumberFormat="1" applyFont="1" applyBorder="1"/>
    <xf numFmtId="0" fontId="82" fillId="0" borderId="2" xfId="0" applyFont="1" applyBorder="1"/>
    <xf numFmtId="4" fontId="82" fillId="0" borderId="2" xfId="0" applyNumberFormat="1" applyFont="1" applyBorder="1"/>
    <xf numFmtId="0" fontId="0" fillId="0" borderId="0" xfId="0" applyBorder="1"/>
    <xf numFmtId="4" fontId="33" fillId="0" borderId="1" xfId="0" applyNumberFormat="1" applyFont="1" applyBorder="1"/>
    <xf numFmtId="0" fontId="33" fillId="0" borderId="1" xfId="0" applyFont="1" applyBorder="1"/>
    <xf numFmtId="4" fontId="84" fillId="0" borderId="0" xfId="0" applyNumberFormat="1" applyFont="1"/>
    <xf numFmtId="0" fontId="84" fillId="0" borderId="0" xfId="0" applyFont="1"/>
    <xf numFmtId="4" fontId="81" fillId="0" borderId="0" xfId="0" applyNumberFormat="1" applyFont="1"/>
    <xf numFmtId="0" fontId="6" fillId="0" borderId="1" xfId="0" applyFont="1" applyBorder="1"/>
    <xf numFmtId="0" fontId="83" fillId="0" borderId="1" xfId="0" applyFont="1" applyBorder="1"/>
    <xf numFmtId="0" fontId="21" fillId="0" borderId="0" xfId="0" applyFont="1"/>
    <xf numFmtId="0" fontId="15" fillId="0" borderId="0" xfId="0" applyFont="1" applyFill="1" applyAlignment="1">
      <alignment horizontal="center"/>
    </xf>
    <xf numFmtId="0" fontId="0" fillId="0" borderId="0" xfId="0" applyFont="1" applyFill="1" applyBorder="1" applyAlignment="1" applyProtection="1">
      <alignment horizontal="left"/>
      <protection locked="0"/>
    </xf>
    <xf numFmtId="1" fontId="40" fillId="0" borderId="0" xfId="0" applyNumberFormat="1" applyFont="1" applyAlignment="1">
      <alignment horizontal="center"/>
    </xf>
    <xf numFmtId="1" fontId="64" fillId="0" borderId="0" xfId="0" applyNumberFormat="1" applyFont="1"/>
    <xf numFmtId="0" fontId="64" fillId="3" borderId="0" xfId="0" applyFont="1" applyFill="1"/>
    <xf numFmtId="0" fontId="64" fillId="0" borderId="0" xfId="0" applyFont="1" applyAlignment="1">
      <alignment horizontal="right"/>
    </xf>
    <xf numFmtId="0" fontId="64" fillId="0" borderId="0" xfId="0" applyFont="1" applyAlignment="1">
      <alignment horizontal="left"/>
    </xf>
    <xf numFmtId="0" fontId="64" fillId="0" borderId="0" xfId="0" applyFont="1" applyFill="1"/>
    <xf numFmtId="0" fontId="64" fillId="0" borderId="0" xfId="0" applyFont="1" applyFill="1" applyAlignment="1">
      <alignment horizontal="left"/>
    </xf>
    <xf numFmtId="0" fontId="65" fillId="0" borderId="0" xfId="0" applyFont="1" applyAlignment="1">
      <alignment horizontal="left"/>
    </xf>
    <xf numFmtId="49" fontId="43" fillId="0" borderId="0" xfId="0" applyNumberFormat="1" applyFont="1" applyAlignment="1">
      <alignment horizontal="center"/>
    </xf>
    <xf numFmtId="4" fontId="43" fillId="0" borderId="0" xfId="0" applyNumberFormat="1" applyFont="1" applyAlignment="1">
      <alignment horizontal="left"/>
    </xf>
    <xf numFmtId="49" fontId="43" fillId="0" borderId="0" xfId="0" applyNumberFormat="1" applyFont="1" applyFill="1" applyAlignment="1">
      <alignment horizontal="center"/>
    </xf>
    <xf numFmtId="4" fontId="43" fillId="0" borderId="0" xfId="0" applyNumberFormat="1" applyFont="1" applyAlignment="1">
      <alignment horizontal="center"/>
    </xf>
    <xf numFmtId="4" fontId="43" fillId="0" borderId="0" xfId="0" applyNumberFormat="1" applyFont="1" applyFill="1" applyAlignment="1">
      <alignment horizontal="left"/>
    </xf>
    <xf numFmtId="0" fontId="43" fillId="0" borderId="0" xfId="0" applyFont="1" applyFill="1" applyAlignment="1">
      <alignment horizontal="left"/>
    </xf>
    <xf numFmtId="0" fontId="85" fillId="0" borderId="0" xfId="0" applyFont="1" applyAlignment="1">
      <alignment horizontal="left"/>
    </xf>
    <xf numFmtId="0" fontId="57" fillId="0" borderId="0" xfId="3" applyFont="1" applyAlignment="1" applyProtection="1">
      <alignment horizontal="left"/>
    </xf>
    <xf numFmtId="0" fontId="16" fillId="0" borderId="0" xfId="0" applyFont="1" applyAlignment="1">
      <alignment horizontal="left"/>
    </xf>
    <xf numFmtId="0" fontId="27" fillId="0" borderId="0" xfId="0" applyFont="1" applyAlignment="1">
      <alignment horizontal="left"/>
    </xf>
    <xf numFmtId="0" fontId="0" fillId="0" borderId="0" xfId="0" applyFill="1" applyAlignment="1">
      <alignment horizontal="left"/>
    </xf>
    <xf numFmtId="0" fontId="8" fillId="0" borderId="0" xfId="0" applyFont="1" applyFill="1" applyAlignment="1">
      <alignment horizontal="left"/>
    </xf>
    <xf numFmtId="0" fontId="69" fillId="0" borderId="0" xfId="0" applyFont="1" applyFill="1" applyAlignment="1">
      <alignment horizontal="left"/>
    </xf>
    <xf numFmtId="0" fontId="14" fillId="0" borderId="0" xfId="0" applyFont="1" applyFill="1" applyAlignment="1">
      <alignment horizontal="left"/>
    </xf>
    <xf numFmtId="0" fontId="4" fillId="0" borderId="0" xfId="0" applyFont="1" applyFill="1"/>
    <xf numFmtId="0" fontId="79" fillId="0" borderId="0" xfId="0" applyFont="1" applyFill="1"/>
    <xf numFmtId="0" fontId="0" fillId="0" borderId="0" xfId="0" applyFont="1" applyFill="1" applyAlignment="1">
      <alignment horizontal="center"/>
    </xf>
    <xf numFmtId="0" fontId="61" fillId="0" borderId="0" xfId="0" applyFont="1"/>
    <xf numFmtId="0" fontId="0" fillId="0" borderId="3" xfId="0" applyFont="1" applyBorder="1" applyAlignment="1">
      <alignment horizontal="left"/>
    </xf>
    <xf numFmtId="49" fontId="0" fillId="0" borderId="3" xfId="0" applyNumberFormat="1" applyBorder="1" applyAlignment="1">
      <alignment horizontal="right"/>
    </xf>
    <xf numFmtId="0" fontId="4" fillId="0" borderId="3" xfId="0" applyFont="1" applyBorder="1" applyAlignment="1">
      <alignment horizontal="left"/>
    </xf>
    <xf numFmtId="1" fontId="15" fillId="0" borderId="3" xfId="0" applyNumberFormat="1" applyFont="1" applyBorder="1" applyAlignment="1">
      <alignment horizontal="center"/>
    </xf>
    <xf numFmtId="1" fontId="0" fillId="0" borderId="0" xfId="0" applyNumberFormat="1" applyFont="1" applyAlignment="1">
      <alignment horizontal="left"/>
    </xf>
    <xf numFmtId="0" fontId="0" fillId="7" borderId="0" xfId="0" applyFont="1" applyFill="1" applyAlignment="1">
      <alignment horizontal="left"/>
    </xf>
    <xf numFmtId="0" fontId="88" fillId="0" borderId="0" xfId="0" applyFont="1" applyAlignment="1">
      <alignment horizontal="center"/>
    </xf>
    <xf numFmtId="0" fontId="89" fillId="0" borderId="0" xfId="0" applyFont="1"/>
    <xf numFmtId="0" fontId="89" fillId="0" borderId="0" xfId="0" applyFont="1" applyBorder="1"/>
    <xf numFmtId="0" fontId="0" fillId="7" borderId="0" xfId="0" applyFill="1" applyAlignment="1">
      <alignment horizontal="left"/>
    </xf>
    <xf numFmtId="0" fontId="14" fillId="0" borderId="3" xfId="0" applyNumberFormat="1" applyFont="1" applyBorder="1" applyAlignment="1">
      <alignment horizontal="left"/>
    </xf>
    <xf numFmtId="0" fontId="13" fillId="0" borderId="3" xfId="0" applyFont="1" applyBorder="1" applyAlignment="1">
      <alignment horizontal="center"/>
    </xf>
    <xf numFmtId="0" fontId="90" fillId="0" borderId="0" xfId="0" applyFont="1" applyAlignment="1">
      <alignment horizontal="center" wrapText="1"/>
    </xf>
    <xf numFmtId="0" fontId="70" fillId="0" borderId="0" xfId="0" applyFont="1"/>
    <xf numFmtId="0" fontId="14" fillId="0" borderId="0" xfId="0" applyFont="1" applyFill="1" applyAlignment="1">
      <alignment horizontal="center"/>
    </xf>
    <xf numFmtId="0" fontId="93" fillId="0" borderId="0" xfId="0" applyFont="1" applyAlignment="1">
      <alignment horizontal="left"/>
    </xf>
    <xf numFmtId="1" fontId="43" fillId="0" borderId="0" xfId="0" applyNumberFormat="1" applyFont="1"/>
    <xf numFmtId="0" fontId="43" fillId="3" borderId="0" xfId="0" applyFont="1" applyFill="1"/>
    <xf numFmtId="1" fontId="6" fillId="0" borderId="0" xfId="0" applyNumberFormat="1" applyFont="1"/>
    <xf numFmtId="0" fontId="83" fillId="0" borderId="0" xfId="3" applyFont="1" applyAlignment="1" applyProtection="1">
      <alignment horizontal="left"/>
    </xf>
    <xf numFmtId="0" fontId="93" fillId="0" borderId="0" xfId="3" applyFont="1" applyAlignment="1" applyProtection="1">
      <alignment horizontal="left"/>
    </xf>
    <xf numFmtId="0" fontId="42" fillId="0" borderId="0" xfId="3" applyFont="1" applyAlignment="1" applyProtection="1">
      <alignment horizontal="left"/>
    </xf>
    <xf numFmtId="0" fontId="53" fillId="0" borderId="0" xfId="0" applyFont="1"/>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0" fillId="0" borderId="0" xfId="0" applyNumberFormat="1" applyFont="1" applyAlignment="1">
      <alignment horizontal="center"/>
    </xf>
    <xf numFmtId="0" fontId="14" fillId="0" borderId="0" xfId="3" applyFont="1" applyAlignment="1" applyProtection="1"/>
    <xf numFmtId="0" fontId="19" fillId="0" borderId="0" xfId="0" applyFont="1" applyAlignment="1">
      <alignment horizontal="left" wrapText="1"/>
    </xf>
    <xf numFmtId="49" fontId="68" fillId="0" borderId="0" xfId="0" applyNumberFormat="1" applyFont="1" applyAlignment="1">
      <alignment horizontal="right"/>
    </xf>
    <xf numFmtId="0" fontId="14" fillId="0" borderId="0" xfId="0" applyNumberFormat="1" applyFont="1"/>
    <xf numFmtId="0" fontId="21" fillId="0" borderId="0" xfId="3" applyNumberFormat="1" applyFont="1" applyAlignment="1" applyProtection="1">
      <alignment horizontal="left"/>
    </xf>
    <xf numFmtId="0" fontId="15" fillId="0" borderId="0" xfId="3" applyNumberFormat="1" applyFont="1" applyAlignment="1" applyProtection="1">
      <alignment horizontal="left"/>
    </xf>
    <xf numFmtId="0" fontId="0" fillId="0" borderId="0" xfId="0" applyFont="1" applyFill="1" applyBorder="1" applyAlignment="1" applyProtection="1">
      <protection locked="0"/>
    </xf>
    <xf numFmtId="0" fontId="0" fillId="0" borderId="0" xfId="3" applyNumberFormat="1" applyFont="1" applyAlignment="1" applyProtection="1">
      <alignment horizontal="left"/>
    </xf>
    <xf numFmtId="0" fontId="0" fillId="0" borderId="0" xfId="3" applyNumberFormat="1" applyFont="1" applyAlignment="1" applyProtection="1">
      <alignment horizontal="center"/>
    </xf>
    <xf numFmtId="49" fontId="0" fillId="0" borderId="0" xfId="0" applyNumberFormat="1" applyFont="1" applyAlignment="1">
      <alignment horizontal="center"/>
    </xf>
    <xf numFmtId="0" fontId="0" fillId="0" borderId="0" xfId="0"/>
    <xf numFmtId="0" fontId="0" fillId="0" borderId="0" xfId="0" applyAlignment="1">
      <alignment horizontal="center"/>
    </xf>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0" fontId="0" fillId="0" borderId="0" xfId="0" applyFont="1" applyAlignment="1">
      <alignment horizontal="center"/>
    </xf>
    <xf numFmtId="0" fontId="19" fillId="0" borderId="0" xfId="0" applyFont="1" applyAlignment="1">
      <alignment horizontal="center"/>
    </xf>
    <xf numFmtId="0" fontId="0" fillId="0" borderId="0" xfId="0" applyFont="1"/>
    <xf numFmtId="49" fontId="0" fillId="0" borderId="0" xfId="0" applyNumberFormat="1" applyAlignment="1">
      <alignment horizontal="right"/>
    </xf>
    <xf numFmtId="0" fontId="23" fillId="0" borderId="0" xfId="0" applyFont="1"/>
    <xf numFmtId="0" fontId="20" fillId="0" borderId="0" xfId="0" applyFont="1" applyAlignment="1">
      <alignment horizontal="center"/>
    </xf>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31"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37" fillId="0" borderId="0" xfId="0" applyFont="1" applyAlignment="1">
      <alignment horizontal="center"/>
    </xf>
    <xf numFmtId="0" fontId="15" fillId="0" borderId="0" xfId="0" applyFont="1" applyAlignment="1">
      <alignment horizontal="left"/>
    </xf>
    <xf numFmtId="0" fontId="43" fillId="0" borderId="0" xfId="0" applyFont="1"/>
    <xf numFmtId="0" fontId="43" fillId="0" borderId="0" xfId="0" applyFont="1" applyAlignment="1">
      <alignment horizontal="left"/>
    </xf>
    <xf numFmtId="0" fontId="14" fillId="0" borderId="0" xfId="0" applyFont="1" applyAlignment="1">
      <alignment horizontal="center"/>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14" fillId="0" borderId="0" xfId="0" applyFont="1" applyAlignment="1">
      <alignment horizontal="left"/>
    </xf>
    <xf numFmtId="0" fontId="29" fillId="0" borderId="0" xfId="0" applyFont="1" applyAlignment="1">
      <alignment horizontal="left"/>
    </xf>
    <xf numFmtId="4" fontId="13" fillId="0" borderId="0" xfId="0" applyNumberFormat="1" applyFont="1" applyAlignment="1">
      <alignment horizontal="center"/>
    </xf>
    <xf numFmtId="4" fontId="0" fillId="0" borderId="0" xfId="0" applyNumberFormat="1"/>
    <xf numFmtId="0" fontId="37" fillId="0" borderId="0" xfId="0" applyNumberFormat="1" applyFont="1" applyAlignment="1">
      <alignment horizontal="center"/>
    </xf>
    <xf numFmtId="0" fontId="24" fillId="0" borderId="0" xfId="0" applyFont="1" applyAlignment="1">
      <alignment horizontal="left"/>
    </xf>
    <xf numFmtId="0" fontId="21" fillId="0" borderId="0" xfId="3" applyFont="1" applyAlignment="1" applyProtection="1">
      <alignment horizontal="left"/>
    </xf>
    <xf numFmtId="0" fontId="58" fillId="0" borderId="0" xfId="3" applyFont="1" applyAlignment="1" applyProtection="1">
      <alignment horizontal="left"/>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14" fillId="0" borderId="0" xfId="0" applyFont="1" applyAlignment="1"/>
    <xf numFmtId="0" fontId="23" fillId="0" borderId="0" xfId="0" applyFont="1" applyAlignment="1">
      <alignment horizontal="left"/>
    </xf>
    <xf numFmtId="0" fontId="67" fillId="0" borderId="0" xfId="0" applyFont="1" applyAlignment="1">
      <alignment horizontal="center"/>
    </xf>
    <xf numFmtId="0" fontId="0" fillId="0" borderId="0" xfId="3" applyFont="1" applyAlignment="1" applyProtection="1">
      <alignment horizontal="left"/>
    </xf>
    <xf numFmtId="0" fontId="21" fillId="0" borderId="0" xfId="0" applyFont="1" applyAlignment="1">
      <alignment horizontal="left"/>
    </xf>
    <xf numFmtId="0" fontId="13" fillId="0" borderId="0" xfId="0" applyNumberFormat="1" applyFont="1" applyAlignment="1">
      <alignment horizontal="center"/>
    </xf>
    <xf numFmtId="0" fontId="14" fillId="0" borderId="0" xfId="3" applyFont="1" applyAlignment="1" applyProtection="1">
      <alignment horizontal="left"/>
    </xf>
    <xf numFmtId="0" fontId="15" fillId="0" borderId="0" xfId="3" applyFont="1" applyAlignment="1" applyProtection="1">
      <alignment horizontal="left"/>
    </xf>
    <xf numFmtId="0" fontId="67" fillId="0" borderId="0" xfId="0" applyNumberFormat="1" applyFont="1" applyAlignment="1">
      <alignment horizontal="center"/>
    </xf>
    <xf numFmtId="0" fontId="36" fillId="0" borderId="0" xfId="0" applyNumberFormat="1" applyFont="1" applyAlignment="1">
      <alignment horizontal="center"/>
    </xf>
    <xf numFmtId="0" fontId="35" fillId="0" borderId="0" xfId="0" applyNumberFormat="1" applyFont="1" applyAlignment="1">
      <alignment horizontal="center"/>
    </xf>
    <xf numFmtId="0" fontId="16" fillId="0" borderId="0" xfId="3" applyFont="1" applyAlignment="1" applyProtection="1">
      <alignment horizontal="left"/>
    </xf>
    <xf numFmtId="49" fontId="0" fillId="0" borderId="0" xfId="0" applyNumberFormat="1"/>
    <xf numFmtId="49" fontId="0" fillId="0" borderId="0" xfId="0" applyNumberFormat="1" applyAlignment="1"/>
    <xf numFmtId="49" fontId="0" fillId="0" borderId="0" xfId="0" applyNumberFormat="1" applyAlignment="1">
      <alignment horizontal="center"/>
    </xf>
    <xf numFmtId="0" fontId="21" fillId="0" borderId="0" xfId="0" applyFont="1" applyAlignment="1">
      <alignment horizontal="center"/>
    </xf>
    <xf numFmtId="0" fontId="68" fillId="0" borderId="0" xfId="0" applyFont="1"/>
    <xf numFmtId="4" fontId="0" fillId="0" borderId="0" xfId="0" applyNumberFormat="1" applyFont="1" applyFill="1" applyAlignment="1">
      <alignment horizontal="center"/>
    </xf>
    <xf numFmtId="49" fontId="0" fillId="0" borderId="0" xfId="0" applyNumberFormat="1" applyFont="1" applyFill="1" applyAlignment="1">
      <alignment horizontal="center"/>
    </xf>
    <xf numFmtId="49" fontId="0" fillId="0" borderId="0" xfId="0" applyNumberFormat="1" applyFill="1" applyAlignment="1">
      <alignment horizontal="center"/>
    </xf>
    <xf numFmtId="4" fontId="0" fillId="0" borderId="0" xfId="0" applyNumberFormat="1" applyFont="1" applyFill="1" applyAlignment="1">
      <alignment horizontal="left"/>
    </xf>
    <xf numFmtId="0" fontId="0" fillId="0" borderId="0" xfId="0" applyFont="1" applyFill="1" applyAlignment="1">
      <alignment horizontal="left"/>
    </xf>
    <xf numFmtId="0" fontId="14" fillId="0" borderId="0" xfId="3" applyNumberFormat="1" applyFont="1" applyAlignment="1" applyProtection="1">
      <alignment horizontal="left"/>
    </xf>
    <xf numFmtId="49" fontId="21" fillId="0" borderId="0" xfId="0" applyNumberFormat="1" applyFont="1" applyFill="1" applyAlignment="1">
      <alignment horizontal="center"/>
    </xf>
    <xf numFmtId="4" fontId="0" fillId="0" borderId="0" xfId="0" applyNumberFormat="1" applyFont="1" applyFill="1" applyBorder="1" applyAlignment="1">
      <alignment horizontal="center"/>
    </xf>
    <xf numFmtId="0" fontId="0" fillId="0" borderId="0" xfId="3" applyFont="1" applyFill="1" applyAlignment="1" applyProtection="1">
      <alignment horizontal="left"/>
    </xf>
    <xf numFmtId="0" fontId="21" fillId="0" borderId="0" xfId="0" applyFont="1"/>
    <xf numFmtId="0" fontId="0" fillId="0" borderId="0" xfId="0" applyFont="1" applyFill="1" applyBorder="1" applyAlignment="1" applyProtection="1">
      <alignment horizontal="left"/>
      <protection locked="0"/>
    </xf>
    <xf numFmtId="49" fontId="43" fillId="0" borderId="0" xfId="0" applyNumberFormat="1" applyFont="1" applyAlignment="1">
      <alignment horizontal="center"/>
    </xf>
    <xf numFmtId="49" fontId="43" fillId="0" borderId="0" xfId="0" applyNumberFormat="1" applyFont="1" applyFill="1" applyAlignment="1">
      <alignment horizontal="center"/>
    </xf>
    <xf numFmtId="4" fontId="43" fillId="0" borderId="0" xfId="0" applyNumberFormat="1" applyFont="1" applyAlignment="1">
      <alignment horizontal="center"/>
    </xf>
    <xf numFmtId="0" fontId="43" fillId="0" borderId="0" xfId="0" applyFont="1" applyFill="1" applyAlignment="1">
      <alignment horizontal="left"/>
    </xf>
    <xf numFmtId="0" fontId="0" fillId="0" borderId="0" xfId="0" applyFont="1" applyBorder="1" applyAlignment="1">
      <alignment horizontal="left"/>
    </xf>
    <xf numFmtId="0" fontId="0" fillId="0" borderId="0" xfId="0" applyFont="1" applyFill="1" applyAlignment="1">
      <alignment horizontal="center"/>
    </xf>
    <xf numFmtId="0" fontId="43" fillId="0" borderId="0" xfId="0" applyFont="1" applyAlignment="1">
      <alignment horizontal="center"/>
    </xf>
    <xf numFmtId="0" fontId="93" fillId="0" borderId="0" xfId="3" applyFont="1" applyAlignment="1" applyProtection="1">
      <alignment horizontal="left"/>
    </xf>
    <xf numFmtId="0" fontId="42" fillId="0" borderId="0" xfId="3" applyFont="1" applyAlignment="1" applyProtection="1">
      <alignment horizontal="left"/>
    </xf>
    <xf numFmtId="0" fontId="0" fillId="0" borderId="0" xfId="0" applyNumberFormat="1" applyFont="1" applyAlignment="1">
      <alignment horizontal="center"/>
    </xf>
    <xf numFmtId="49" fontId="15" fillId="0" borderId="0" xfId="0" applyNumberFormat="1" applyFont="1" applyAlignment="1">
      <alignment horizontal="left"/>
    </xf>
    <xf numFmtId="0" fontId="14" fillId="0" borderId="0" xfId="0" applyNumberFormat="1" applyFont="1" applyFill="1" applyBorder="1" applyAlignment="1" applyProtection="1">
      <protection locked="0"/>
    </xf>
    <xf numFmtId="0" fontId="14" fillId="0" borderId="0" xfId="3" applyNumberFormat="1" applyFont="1" applyAlignment="1" applyProtection="1"/>
    <xf numFmtId="0" fontId="19" fillId="0" borderId="0" xfId="0" applyFont="1" applyAlignment="1">
      <alignment horizontal="left" wrapText="1"/>
    </xf>
    <xf numFmtId="0" fontId="0" fillId="0" borderId="0" xfId="0" applyNumberFormat="1" applyFont="1" applyFill="1" applyAlignment="1">
      <alignment horizontal="center"/>
    </xf>
    <xf numFmtId="0" fontId="21" fillId="0" borderId="0" xfId="0" applyNumberFormat="1" applyFont="1" applyFill="1" applyBorder="1" applyAlignment="1" applyProtection="1">
      <alignment horizontal="left"/>
      <protection locked="0"/>
    </xf>
    <xf numFmtId="0" fontId="0" fillId="0" borderId="0" xfId="0" applyFont="1" applyFill="1" applyBorder="1" applyAlignment="1">
      <alignment horizontal="center"/>
    </xf>
    <xf numFmtId="0" fontId="24" fillId="0" borderId="0" xfId="0" applyFont="1" applyFill="1" applyAlignment="1">
      <alignment horizontal="left"/>
    </xf>
    <xf numFmtId="4" fontId="6" fillId="0" borderId="0" xfId="0" applyNumberFormat="1" applyFont="1" applyFill="1" applyAlignment="1">
      <alignment horizontal="center"/>
    </xf>
    <xf numFmtId="0" fontId="0" fillId="0" borderId="0" xfId="0" applyFont="1" applyFill="1"/>
    <xf numFmtId="4" fontId="24" fillId="0" borderId="0" xfId="0" applyNumberFormat="1" applyFont="1" applyFill="1" applyAlignment="1">
      <alignment horizontal="left"/>
    </xf>
    <xf numFmtId="0" fontId="50" fillId="0" borderId="0" xfId="0" applyFont="1" applyAlignment="1">
      <alignment wrapText="1"/>
    </xf>
    <xf numFmtId="0" fontId="21" fillId="0" borderId="0" xfId="3" applyFont="1" applyFill="1" applyAlignment="1" applyProtection="1">
      <alignment horizontal="left"/>
    </xf>
    <xf numFmtId="4" fontId="43" fillId="0" borderId="0" xfId="0" applyNumberFormat="1" applyFont="1" applyFill="1" applyAlignment="1">
      <alignment horizontal="center"/>
    </xf>
    <xf numFmtId="0" fontId="19" fillId="0" borderId="0" xfId="3" applyFont="1" applyAlignment="1" applyProtection="1">
      <alignment horizontal="left"/>
    </xf>
    <xf numFmtId="49" fontId="28" fillId="0" borderId="0" xfId="0" applyNumberFormat="1" applyFont="1" applyFill="1" applyAlignment="1">
      <alignment horizontal="center"/>
    </xf>
    <xf numFmtId="49" fontId="21" fillId="0" borderId="0" xfId="0" applyNumberFormat="1" applyFont="1" applyAlignment="1">
      <alignment horizontal="center"/>
    </xf>
    <xf numFmtId="49" fontId="21" fillId="0" borderId="0" xfId="0" applyNumberFormat="1" applyFont="1"/>
    <xf numFmtId="49" fontId="21" fillId="0" borderId="0" xfId="0" applyNumberFormat="1" applyFont="1" applyAlignment="1"/>
    <xf numFmtId="0" fontId="0" fillId="0" borderId="0" xfId="0" applyNumberFormat="1" applyFont="1" applyFill="1" applyAlignment="1">
      <alignment horizontal="left"/>
    </xf>
    <xf numFmtId="0" fontId="0" fillId="0" borderId="0" xfId="3" applyNumberFormat="1" applyFont="1" applyFill="1" applyAlignment="1" applyProtection="1">
      <alignment horizontal="left"/>
    </xf>
    <xf numFmtId="0" fontId="15" fillId="0" borderId="0" xfId="3" applyNumberFormat="1" applyFont="1" applyFill="1" applyAlignment="1" applyProtection="1">
      <alignment horizontal="left"/>
    </xf>
    <xf numFmtId="0" fontId="13" fillId="0" borderId="0" xfId="3" applyNumberFormat="1" applyFont="1" applyFill="1" applyAlignment="1" applyProtection="1">
      <alignment horizontal="left"/>
    </xf>
    <xf numFmtId="0" fontId="14" fillId="0" borderId="0" xfId="3" applyNumberFormat="1" applyFont="1" applyFill="1" applyAlignment="1" applyProtection="1">
      <alignment horizontal="left"/>
    </xf>
    <xf numFmtId="0" fontId="23" fillId="0" borderId="0" xfId="0" applyFont="1" applyFill="1" applyAlignment="1">
      <alignment horizontal="left"/>
    </xf>
    <xf numFmtId="0" fontId="15" fillId="0" borderId="0" xfId="3" applyFont="1" applyFill="1" applyAlignment="1" applyProtection="1">
      <alignment horizontal="left"/>
    </xf>
    <xf numFmtId="0" fontId="14" fillId="0" borderId="0" xfId="3" applyFont="1" applyFill="1" applyAlignment="1" applyProtection="1">
      <alignment horizontal="left"/>
    </xf>
    <xf numFmtId="4" fontId="43" fillId="0" borderId="0" xfId="3" applyNumberFormat="1" applyFont="1" applyAlignment="1" applyProtection="1">
      <alignment horizontal="left"/>
    </xf>
    <xf numFmtId="4" fontId="13" fillId="0" borderId="0" xfId="0" applyNumberFormat="1" applyFont="1" applyFill="1" applyAlignment="1">
      <alignment horizontal="center"/>
    </xf>
    <xf numFmtId="1" fontId="0" fillId="0" borderId="0" xfId="0" applyNumberFormat="1" applyAlignment="1">
      <alignment horizontal="center"/>
    </xf>
    <xf numFmtId="0" fontId="74" fillId="0" borderId="0" xfId="0" applyFont="1" applyAlignment="1">
      <alignment horizontal="left"/>
    </xf>
    <xf numFmtId="0" fontId="94" fillId="0" borderId="0" xfId="0" applyFont="1" applyAlignment="1">
      <alignment horizontal="left"/>
    </xf>
    <xf numFmtId="0" fontId="95" fillId="0" borderId="0" xfId="0" applyNumberFormat="1" applyFont="1" applyAlignment="1">
      <alignment horizontal="left"/>
    </xf>
    <xf numFmtId="1" fontId="80" fillId="0" borderId="0" xfId="0" applyNumberFormat="1" applyFont="1" applyAlignment="1">
      <alignment horizontal="center"/>
    </xf>
    <xf numFmtId="0" fontId="95" fillId="0" borderId="0" xfId="0" applyFont="1" applyAlignment="1">
      <alignment horizontal="left"/>
    </xf>
    <xf numFmtId="49" fontId="43" fillId="0" borderId="0" xfId="0" applyNumberFormat="1" applyFont="1" applyAlignment="1">
      <alignment horizontal="right"/>
    </xf>
    <xf numFmtId="0" fontId="96" fillId="0" borderId="0" xfId="0" applyFont="1"/>
    <xf numFmtId="49" fontId="43" fillId="0" borderId="0" xfId="0" applyNumberFormat="1" applyFont="1" applyBorder="1" applyAlignment="1">
      <alignment horizontal="right"/>
    </xf>
    <xf numFmtId="0" fontId="43" fillId="0" borderId="0" xfId="0" applyFont="1" applyBorder="1" applyAlignment="1">
      <alignment horizontal="left"/>
    </xf>
    <xf numFmtId="49" fontId="43" fillId="0" borderId="1" xfId="0" applyNumberFormat="1" applyFont="1" applyBorder="1" applyAlignment="1">
      <alignment horizontal="right"/>
    </xf>
    <xf numFmtId="0" fontId="96" fillId="0" borderId="1" xfId="0" applyFont="1" applyBorder="1"/>
    <xf numFmtId="0" fontId="43" fillId="0" borderId="1" xfId="0" applyFont="1" applyBorder="1" applyAlignment="1">
      <alignment horizontal="left"/>
    </xf>
    <xf numFmtId="4" fontId="6" fillId="0" borderId="1" xfId="0" applyNumberFormat="1" applyFont="1" applyBorder="1" applyAlignment="1">
      <alignment horizontal="center"/>
    </xf>
    <xf numFmtId="0" fontId="96" fillId="0" borderId="0" xfId="0" applyFont="1" applyAlignment="1"/>
    <xf numFmtId="0" fontId="33" fillId="0" borderId="0" xfId="0" applyFont="1" applyAlignment="1"/>
    <xf numFmtId="0" fontId="33" fillId="0" borderId="0" xfId="0" applyFont="1" applyBorder="1"/>
    <xf numFmtId="4" fontId="6" fillId="0" borderId="0" xfId="0" applyNumberFormat="1" applyFont="1" applyBorder="1" applyAlignment="1">
      <alignment horizontal="center"/>
    </xf>
    <xf numFmtId="49" fontId="43" fillId="0" borderId="2" xfId="0" applyNumberFormat="1" applyFont="1" applyBorder="1" applyAlignment="1">
      <alignment horizontal="right"/>
    </xf>
    <xf numFmtId="1" fontId="6" fillId="0" borderId="0" xfId="0" applyNumberFormat="1" applyFont="1" applyAlignment="1">
      <alignment horizontal="center"/>
    </xf>
    <xf numFmtId="1" fontId="6" fillId="0" borderId="0" xfId="0" applyNumberFormat="1" applyFont="1" applyBorder="1" applyAlignment="1">
      <alignment horizontal="center"/>
    </xf>
    <xf numFmtId="1" fontId="6" fillId="0" borderId="2" xfId="0" applyNumberFormat="1" applyFont="1" applyBorder="1" applyAlignment="1">
      <alignment horizontal="center"/>
    </xf>
    <xf numFmtId="4"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0" xfId="0" applyFont="1" applyBorder="1" applyAlignment="1">
      <alignment horizontal="center"/>
    </xf>
    <xf numFmtId="1" fontId="43" fillId="0" borderId="0" xfId="0" applyNumberFormat="1" applyFont="1" applyAlignment="1">
      <alignment horizontal="left"/>
    </xf>
    <xf numFmtId="0" fontId="42" fillId="0" borderId="0" xfId="0" applyFont="1" applyAlignment="1">
      <alignment horizontal="left"/>
    </xf>
    <xf numFmtId="0" fontId="83" fillId="0" borderId="0" xfId="0" applyFont="1" applyBorder="1" applyAlignment="1">
      <alignment horizontal="left"/>
    </xf>
    <xf numFmtId="0" fontId="6" fillId="0" borderId="0" xfId="0" applyFont="1" applyAlignment="1">
      <alignment horizontal="left"/>
    </xf>
    <xf numFmtId="49" fontId="6" fillId="0" borderId="0" xfId="0" applyNumberFormat="1" applyFont="1" applyAlignment="1">
      <alignment horizontal="right"/>
    </xf>
    <xf numFmtId="0" fontId="82" fillId="0" borderId="0" xfId="0" applyFont="1" applyAlignment="1"/>
    <xf numFmtId="0" fontId="82" fillId="0" borderId="0" xfId="0" applyFont="1" applyBorder="1" applyAlignment="1"/>
    <xf numFmtId="0" fontId="43" fillId="0" borderId="2" xfId="0" applyFont="1" applyBorder="1" applyAlignment="1">
      <alignment horizontal="left"/>
    </xf>
    <xf numFmtId="0" fontId="96" fillId="0" borderId="1" xfId="0" applyFont="1" applyBorder="1" applyAlignment="1"/>
    <xf numFmtId="0" fontId="33" fillId="0" borderId="0" xfId="0" applyFont="1" applyBorder="1" applyAlignment="1"/>
    <xf numFmtId="0" fontId="82" fillId="0" borderId="2" xfId="0" applyFont="1" applyBorder="1" applyAlignment="1"/>
    <xf numFmtId="0" fontId="43" fillId="0" borderId="0" xfId="3" applyFont="1" applyBorder="1" applyAlignment="1" applyProtection="1">
      <alignment horizontal="left"/>
    </xf>
    <xf numFmtId="0" fontId="43" fillId="0" borderId="1" xfId="3" applyFont="1" applyBorder="1" applyAlignment="1" applyProtection="1">
      <alignment horizontal="left"/>
    </xf>
    <xf numFmtId="0" fontId="33" fillId="0" borderId="0" xfId="3" applyFont="1" applyAlignment="1" applyProtection="1">
      <alignment horizontal="left"/>
    </xf>
    <xf numFmtId="0" fontId="82" fillId="0" borderId="0" xfId="3" applyFont="1" applyBorder="1" applyAlignment="1" applyProtection="1">
      <alignment horizontal="left"/>
    </xf>
    <xf numFmtId="0" fontId="82" fillId="0" borderId="0" xfId="3" applyFont="1" applyAlignment="1" applyProtection="1">
      <alignment horizontal="left"/>
    </xf>
    <xf numFmtId="0" fontId="82" fillId="0" borderId="2" xfId="3" applyFont="1" applyBorder="1" applyAlignment="1" applyProtection="1">
      <alignment horizontal="left"/>
    </xf>
    <xf numFmtId="0" fontId="33" fillId="0" borderId="2" xfId="0" applyFont="1" applyBorder="1" applyAlignment="1"/>
    <xf numFmtId="0" fontId="27" fillId="0" borderId="0" xfId="0" applyFont="1" applyFill="1" applyAlignment="1">
      <alignment horizontal="left"/>
    </xf>
    <xf numFmtId="2" fontId="87" fillId="0" borderId="0" xfId="3" applyNumberFormat="1" applyFont="1" applyFill="1" applyAlignment="1" applyProtection="1">
      <alignment horizontal="left"/>
    </xf>
    <xf numFmtId="2" fontId="91" fillId="0" borderId="0" xfId="0" applyNumberFormat="1" applyFont="1" applyFill="1" applyAlignment="1">
      <alignment horizontal="left"/>
    </xf>
    <xf numFmtId="2" fontId="92" fillId="0" borderId="0" xfId="3" applyNumberFormat="1" applyFont="1" applyFill="1" applyAlignment="1" applyProtection="1">
      <alignment horizontal="left"/>
    </xf>
    <xf numFmtId="0" fontId="27" fillId="0" borderId="0" xfId="0" applyFont="1" applyFill="1" applyBorder="1" applyAlignment="1">
      <alignment horizontal="left"/>
    </xf>
    <xf numFmtId="49" fontId="23" fillId="0" borderId="0" xfId="0" applyNumberFormat="1" applyFont="1" applyAlignment="1">
      <alignment horizontal="left"/>
    </xf>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0" fontId="90" fillId="0" borderId="0" xfId="0" applyFont="1" applyAlignment="1">
      <alignment horizontal="left" wrapText="1"/>
    </xf>
    <xf numFmtId="0" fontId="0" fillId="0" borderId="0" xfId="0" applyAlignment="1" applyProtection="1">
      <alignment horizontal="left"/>
      <protection locked="0"/>
    </xf>
    <xf numFmtId="0" fontId="79" fillId="0" borderId="0" xfId="0" applyFont="1"/>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8" fillId="0" borderId="0" xfId="0" applyFont="1" applyAlignment="1">
      <alignment horizontal="left"/>
    </xf>
    <xf numFmtId="0" fontId="9" fillId="0" borderId="0" xfId="0" applyFont="1" applyAlignment="1">
      <alignment horizontal="left"/>
    </xf>
    <xf numFmtId="0" fontId="0" fillId="0" borderId="0" xfId="0" applyFont="1" applyAlignment="1">
      <alignment horizontal="left"/>
    </xf>
    <xf numFmtId="0" fontId="15" fillId="0" borderId="0" xfId="0" applyFont="1" applyAlignment="1">
      <alignment horizontal="center"/>
    </xf>
    <xf numFmtId="0" fontId="7" fillId="0" borderId="0" xfId="0" applyFont="1"/>
    <xf numFmtId="0" fontId="4" fillId="2" borderId="0" xfId="0" applyFont="1" applyFill="1"/>
    <xf numFmtId="0" fontId="16" fillId="0" borderId="0" xfId="0" applyFont="1" applyAlignment="1">
      <alignment horizontal="center"/>
    </xf>
    <xf numFmtId="0" fontId="17" fillId="0" borderId="0" xfId="0" applyFont="1" applyAlignment="1">
      <alignment horizontal="center"/>
    </xf>
    <xf numFmtId="0" fontId="17" fillId="0" borderId="0" xfId="0" applyFont="1"/>
    <xf numFmtId="0" fontId="18" fillId="2" borderId="0" xfId="0" applyFont="1" applyFill="1"/>
    <xf numFmtId="0" fontId="19" fillId="0" borderId="0" xfId="0" applyFont="1"/>
    <xf numFmtId="0" fontId="20" fillId="0" borderId="0" xfId="0" applyFont="1"/>
    <xf numFmtId="0" fontId="14" fillId="0" borderId="0" xfId="0" applyFont="1"/>
    <xf numFmtId="0" fontId="0" fillId="3" borderId="0" xfId="0" applyFill="1"/>
    <xf numFmtId="0" fontId="14" fillId="0" borderId="0" xfId="0" applyFont="1" applyAlignment="1">
      <alignment horizontal="center"/>
    </xf>
    <xf numFmtId="0" fontId="15" fillId="0" borderId="0" xfId="0" applyFont="1"/>
    <xf numFmtId="0" fontId="6" fillId="0" borderId="0" xfId="0" applyFont="1" applyAlignment="1">
      <alignment horizontal="center"/>
    </xf>
    <xf numFmtId="0" fontId="14" fillId="0" borderId="0" xfId="0" applyFont="1" applyAlignment="1">
      <alignment horizontal="left"/>
    </xf>
    <xf numFmtId="4" fontId="6" fillId="0" borderId="0" xfId="0" applyNumberFormat="1" applyFont="1" applyAlignment="1">
      <alignment horizontal="center"/>
    </xf>
    <xf numFmtId="0" fontId="58" fillId="0" borderId="0" xfId="3" applyFont="1" applyAlignment="1" applyProtection="1"/>
    <xf numFmtId="0" fontId="59" fillId="0" borderId="0" xfId="0" applyFont="1"/>
    <xf numFmtId="0" fontId="24" fillId="0" borderId="0" xfId="0" applyFont="1" applyAlignment="1">
      <alignment horizontal="left"/>
    </xf>
    <xf numFmtId="0" fontId="56" fillId="0" borderId="0" xfId="0" applyFont="1"/>
    <xf numFmtId="0" fontId="64" fillId="0" borderId="0" xfId="0" applyFont="1" applyAlignment="1">
      <alignment horizontal="center"/>
    </xf>
    <xf numFmtId="0" fontId="64" fillId="0" borderId="0" xfId="0" applyFont="1"/>
    <xf numFmtId="0" fontId="65" fillId="0" borderId="0" xfId="0" applyFont="1"/>
    <xf numFmtId="0" fontId="14" fillId="0" borderId="0" xfId="0" applyFont="1" applyAlignment="1"/>
    <xf numFmtId="0" fontId="66" fillId="0" borderId="0" xfId="3" applyFont="1" applyAlignment="1" applyProtection="1"/>
    <xf numFmtId="0" fontId="6" fillId="0" borderId="0" xfId="0" applyFont="1"/>
    <xf numFmtId="0" fontId="69" fillId="0" borderId="0" xfId="0" applyFont="1" applyAlignment="1">
      <alignment horizontal="left"/>
    </xf>
    <xf numFmtId="0" fontId="0" fillId="0" borderId="0" xfId="0" applyFill="1"/>
    <xf numFmtId="0" fontId="15" fillId="0" borderId="0" xfId="0" applyFont="1" applyFill="1"/>
    <xf numFmtId="0" fontId="78" fillId="0" borderId="0" xfId="0" applyFont="1" applyAlignment="1">
      <alignment horizontal="center"/>
    </xf>
    <xf numFmtId="0" fontId="79" fillId="2" borderId="0" xfId="0" applyFont="1" applyFill="1"/>
    <xf numFmtId="0" fontId="15" fillId="0" borderId="0" xfId="0" applyFont="1" applyFill="1" applyAlignment="1">
      <alignment horizontal="center"/>
    </xf>
    <xf numFmtId="0" fontId="64" fillId="0" borderId="0" xfId="0" applyFont="1" applyFill="1"/>
    <xf numFmtId="0" fontId="8" fillId="0" borderId="0" xfId="0" applyFont="1" applyFill="1" applyAlignment="1">
      <alignment horizontal="left"/>
    </xf>
    <xf numFmtId="0" fontId="4" fillId="0" borderId="0" xfId="0" applyFont="1" applyFill="1"/>
    <xf numFmtId="0" fontId="79" fillId="0" borderId="0" xfId="0" applyFont="1" applyFill="1"/>
    <xf numFmtId="0" fontId="17" fillId="3" borderId="0" xfId="0" applyFont="1" applyFill="1"/>
    <xf numFmtId="0" fontId="6" fillId="3" borderId="0" xfId="0" applyFont="1" applyFill="1"/>
    <xf numFmtId="0" fontId="86" fillId="0" borderId="0" xfId="0" applyFont="1"/>
    <xf numFmtId="0" fontId="86" fillId="0" borderId="0" xfId="0" applyFont="1" applyFill="1"/>
    <xf numFmtId="2" fontId="87" fillId="0" borderId="0" xfId="3" applyNumberFormat="1" applyFont="1" applyAlignment="1" applyProtection="1">
      <alignment horizontal="left"/>
    </xf>
    <xf numFmtId="2" fontId="91" fillId="0" borderId="0" xfId="0" applyNumberFormat="1" applyFont="1" applyAlignment="1">
      <alignment horizontal="left"/>
    </xf>
    <xf numFmtId="1" fontId="17" fillId="0" borderId="0" xfId="0" applyNumberFormat="1" applyFont="1" applyAlignment="1">
      <alignment horizontal="center"/>
    </xf>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0" fillId="0" borderId="0" xfId="0" applyFont="1" applyBorder="1" applyAlignment="1">
      <alignment horizontal="left"/>
    </xf>
    <xf numFmtId="0" fontId="86" fillId="0" borderId="1" xfId="0" applyFont="1" applyBorder="1"/>
    <xf numFmtId="0" fontId="86" fillId="0" borderId="2" xfId="0" applyFont="1" applyBorder="1"/>
    <xf numFmtId="0" fontId="87" fillId="0" borderId="0" xfId="3" applyFont="1" applyAlignment="1" applyProtection="1"/>
    <xf numFmtId="0" fontId="91" fillId="0" borderId="0" xfId="0" applyFont="1"/>
    <xf numFmtId="0" fontId="14" fillId="0" borderId="0" xfId="3" applyFont="1" applyBorder="1" applyAlignment="1" applyProtection="1">
      <alignment horizontal="left"/>
    </xf>
    <xf numFmtId="0" fontId="14" fillId="0" borderId="0" xfId="0" applyFont="1" applyAlignment="1">
      <alignment horizontal="right"/>
    </xf>
    <xf numFmtId="4" fontId="6" fillId="0" borderId="0" xfId="0" applyNumberFormat="1" applyFont="1" applyBorder="1" applyAlignment="1">
      <alignment horizontal="center"/>
    </xf>
    <xf numFmtId="0" fontId="54" fillId="0" borderId="0" xfId="3" applyAlignment="1" applyProtection="1">
      <alignment horizontal="left"/>
    </xf>
    <xf numFmtId="2" fontId="87" fillId="0" borderId="0" xfId="3" applyNumberFormat="1" applyFont="1" applyFill="1" applyAlignment="1" applyProtection="1">
      <alignment horizontal="left"/>
    </xf>
    <xf numFmtId="2" fontId="91" fillId="0" borderId="0" xfId="0" applyNumberFormat="1" applyFont="1" applyFill="1" applyAlignment="1">
      <alignment horizontal="left"/>
    </xf>
    <xf numFmtId="0" fontId="86" fillId="0" borderId="0" xfId="0" applyFont="1" applyBorder="1" applyAlignment="1"/>
    <xf numFmtId="0" fontId="14" fillId="0" borderId="2" xfId="3" applyFont="1" applyBorder="1" applyAlignment="1" applyProtection="1">
      <alignment horizontal="left"/>
    </xf>
    <xf numFmtId="0" fontId="86" fillId="0" borderId="0" xfId="0" applyFont="1" applyBorder="1"/>
    <xf numFmtId="0" fontId="15" fillId="0" borderId="0" xfId="0" quotePrefix="1" applyFont="1"/>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2" fontId="97" fillId="0" borderId="0" xfId="3" applyNumberFormat="1" applyFont="1" applyAlignment="1" applyProtection="1">
      <alignment horizontal="left"/>
    </xf>
    <xf numFmtId="0" fontId="87" fillId="0" borderId="0" xfId="3" applyFont="1" applyFill="1" applyAlignment="1" applyProtection="1"/>
    <xf numFmtId="165" fontId="17" fillId="0" borderId="0" xfId="0" applyNumberFormat="1" applyFont="1" applyAlignment="1">
      <alignment horizontal="center"/>
    </xf>
    <xf numFmtId="0" fontId="40" fillId="0" borderId="0" xfId="0" applyFont="1" applyAlignment="1">
      <alignment horizontal="center"/>
    </xf>
    <xf numFmtId="2" fontId="87" fillId="0" borderId="0" xfId="3" applyNumberFormat="1" applyFont="1" applyAlignment="1" applyProtection="1"/>
    <xf numFmtId="2" fontId="17" fillId="0" borderId="0" xfId="0" applyNumberFormat="1" applyFont="1"/>
    <xf numFmtId="2" fontId="87" fillId="0" borderId="0" xfId="0" applyNumberFormat="1" applyFont="1"/>
    <xf numFmtId="2" fontId="91" fillId="0" borderId="0" xfId="0" applyNumberFormat="1" applyFont="1"/>
    <xf numFmtId="0" fontId="86" fillId="0" borderId="0" xfId="0" applyFont="1" applyFill="1" applyBorder="1"/>
    <xf numFmtId="0" fontId="14" fillId="0" borderId="0" xfId="0" applyFont="1" applyAlignment="1" applyProtection="1">
      <alignment horizontal="left"/>
      <protection locked="0"/>
    </xf>
    <xf numFmtId="0" fontId="14" fillId="0" borderId="0" xfId="0" applyFont="1" applyBorder="1" applyAlignment="1" applyProtection="1">
      <alignment horizontal="left"/>
      <protection locked="0"/>
    </xf>
    <xf numFmtId="0" fontId="64" fillId="0" borderId="0" xfId="0" applyFont="1" applyBorder="1" applyAlignment="1">
      <alignment horizontal="left"/>
    </xf>
    <xf numFmtId="165" fontId="17" fillId="0" borderId="0" xfId="0" applyNumberFormat="1" applyFont="1" applyFill="1" applyAlignment="1">
      <alignment horizontal="center"/>
    </xf>
    <xf numFmtId="0" fontId="0" fillId="0" borderId="0" xfId="0" applyFill="1" applyAlignment="1">
      <alignment horizontal="center"/>
    </xf>
    <xf numFmtId="2" fontId="91" fillId="0" borderId="0" xfId="5" applyNumberFormat="1" applyFont="1" applyAlignment="1">
      <alignment horizontal="left"/>
    </xf>
    <xf numFmtId="0" fontId="14" fillId="0" borderId="2" xfId="0" applyNumberFormat="1" applyFont="1" applyFill="1" applyBorder="1" applyAlignment="1" applyProtection="1">
      <alignment horizontal="left"/>
      <protection locked="0"/>
    </xf>
    <xf numFmtId="0" fontId="87" fillId="0" borderId="0" xfId="3" applyFont="1" applyFill="1" applyAlignment="1" applyProtection="1"/>
    <xf numFmtId="0" fontId="43" fillId="0" borderId="0" xfId="0" applyFont="1" applyAlignment="1" applyProtection="1">
      <alignment horizontal="left"/>
      <protection locked="0"/>
    </xf>
    <xf numFmtId="0" fontId="87" fillId="0" borderId="0" xfId="3" applyFont="1" applyAlignment="1" applyProtection="1"/>
    <xf numFmtId="0" fontId="21" fillId="0" borderId="0" xfId="3" applyFont="1" applyAlignment="1" applyProtection="1">
      <alignment horizontal="left"/>
    </xf>
    <xf numFmtId="0" fontId="54" fillId="0" borderId="0" xfId="3" applyAlignment="1" applyProtection="1"/>
    <xf numFmtId="0" fontId="54" fillId="0" borderId="0" xfId="3" applyAlignment="1" applyProtection="1">
      <alignment horizontal="left"/>
    </xf>
    <xf numFmtId="0" fontId="87" fillId="0" borderId="0" xfId="3" applyFont="1" applyFill="1" applyAlignment="1" applyProtection="1"/>
    <xf numFmtId="0" fontId="98" fillId="0" borderId="0" xfId="0" applyFont="1"/>
    <xf numFmtId="0" fontId="99" fillId="0" borderId="0" xfId="0" applyFont="1"/>
    <xf numFmtId="0" fontId="100" fillId="0" borderId="4" xfId="0" applyFont="1" applyBorder="1" applyAlignment="1">
      <alignment vertical="top"/>
    </xf>
    <xf numFmtId="0" fontId="100" fillId="0" borderId="4" xfId="0" applyFont="1" applyBorder="1" applyAlignment="1">
      <alignment horizontal="left" vertical="top"/>
    </xf>
    <xf numFmtId="0" fontId="51" fillId="0" borderId="0" xfId="0" applyFont="1"/>
    <xf numFmtId="0" fontId="101" fillId="0" borderId="0" xfId="0" applyFont="1"/>
    <xf numFmtId="0" fontId="102" fillId="0" borderId="0" xfId="0" applyFont="1"/>
    <xf numFmtId="49" fontId="14" fillId="0" borderId="0" xfId="0" applyNumberFormat="1" applyFont="1"/>
    <xf numFmtId="4" fontId="14" fillId="0" borderId="0" xfId="0" applyNumberFormat="1" applyFont="1" applyAlignment="1">
      <alignment horizontal="center"/>
    </xf>
    <xf numFmtId="4" fontId="16" fillId="0" borderId="0" xfId="0" applyNumberFormat="1" applyFont="1" applyAlignment="1">
      <alignment horizontal="center"/>
    </xf>
    <xf numFmtId="0" fontId="100" fillId="0" borderId="0" xfId="0" applyFont="1" applyAlignment="1">
      <alignment vertical="top"/>
    </xf>
    <xf numFmtId="4" fontId="103" fillId="0" borderId="0" xfId="0" applyNumberFormat="1" applyFont="1" applyAlignment="1">
      <alignment horizontal="center"/>
    </xf>
    <xf numFmtId="49" fontId="14" fillId="0" borderId="0" xfId="0" applyNumberFormat="1" applyFont="1" applyAlignment="1">
      <alignment horizontal="center"/>
    </xf>
    <xf numFmtId="4" fontId="14" fillId="0" borderId="0" xfId="0" applyNumberFormat="1" applyFont="1"/>
    <xf numFmtId="1" fontId="14" fillId="0" borderId="0" xfId="0" applyNumberFormat="1" applyFont="1" applyAlignment="1">
      <alignment horizontal="center"/>
    </xf>
    <xf numFmtId="1" fontId="16" fillId="0" borderId="0" xfId="0" applyNumberFormat="1" applyFont="1" applyAlignment="1">
      <alignment horizontal="center"/>
    </xf>
    <xf numFmtId="4" fontId="17" fillId="0" borderId="0" xfId="0" applyNumberFormat="1" applyFont="1"/>
    <xf numFmtId="1" fontId="14" fillId="0" borderId="0" xfId="0" applyNumberFormat="1" applyFont="1"/>
    <xf numFmtId="0" fontId="36" fillId="0" borderId="0" xfId="0" applyFont="1"/>
    <xf numFmtId="4" fontId="101" fillId="0" borderId="0" xfId="0" applyNumberFormat="1" applyFont="1"/>
    <xf numFmtId="4" fontId="23" fillId="0" borderId="0" xfId="0" applyNumberFormat="1" applyFont="1"/>
    <xf numFmtId="0" fontId="104" fillId="0" borderId="0" xfId="0" applyFont="1"/>
    <xf numFmtId="0" fontId="100" fillId="0" borderId="0" xfId="0" applyFont="1" applyBorder="1" applyAlignment="1">
      <alignment vertical="top"/>
    </xf>
    <xf numFmtId="0" fontId="100" fillId="9" borderId="0" xfId="0" applyFont="1" applyFill="1" applyBorder="1" applyAlignment="1">
      <alignment horizontal="left"/>
    </xf>
    <xf numFmtId="0" fontId="105" fillId="0" borderId="0" xfId="0" applyFont="1" applyAlignment="1">
      <alignment horizontal="center"/>
    </xf>
    <xf numFmtId="0" fontId="106" fillId="0" borderId="0" xfId="0" applyFont="1" applyAlignment="1">
      <alignment vertical="top"/>
    </xf>
    <xf numFmtId="4" fontId="0" fillId="0" borderId="0" xfId="0" applyNumberFormat="1" applyFont="1" applyAlignment="1">
      <alignment horizontal="left"/>
    </xf>
    <xf numFmtId="4" fontId="14" fillId="0" borderId="0" xfId="0" applyNumberFormat="1" applyFont="1" applyAlignment="1">
      <alignment horizontal="center" vertical="center"/>
    </xf>
    <xf numFmtId="4" fontId="103" fillId="0" borderId="0" xfId="0" applyNumberFormat="1" applyFont="1" applyAlignment="1">
      <alignment horizontal="center" vertical="center"/>
    </xf>
    <xf numFmtId="49" fontId="14" fillId="0" borderId="0" xfId="0" applyNumberFormat="1" applyFont="1" applyAlignment="1">
      <alignment horizontal="center" vertical="center"/>
    </xf>
    <xf numFmtId="0" fontId="14" fillId="0" borderId="0" xfId="0" applyFont="1" applyAlignment="1">
      <alignment horizontal="center" vertical="center"/>
    </xf>
    <xf numFmtId="4" fontId="0" fillId="0" borderId="0" xfId="0" applyNumberFormat="1" applyFont="1" applyAlignment="1">
      <alignment horizontal="left" vertical="center"/>
    </xf>
    <xf numFmtId="4" fontId="14" fillId="0" borderId="0" xfId="0" applyNumberFormat="1" applyFont="1" applyAlignment="1">
      <alignment horizontal="left" vertical="center"/>
    </xf>
    <xf numFmtId="4" fontId="103" fillId="0" borderId="0" xfId="0" applyNumberFormat="1" applyFont="1" applyAlignment="1">
      <alignment horizontal="left" vertical="center"/>
    </xf>
    <xf numFmtId="0" fontId="14" fillId="0" borderId="0" xfId="0" applyFont="1" applyAlignment="1">
      <alignment horizontal="left" vertical="center"/>
    </xf>
    <xf numFmtId="4" fontId="16" fillId="0" borderId="0" xfId="0" applyNumberFormat="1" applyFont="1" applyAlignment="1">
      <alignment horizontal="left" vertical="center"/>
    </xf>
    <xf numFmtId="0" fontId="108" fillId="0" borderId="0" xfId="0" applyFont="1" applyAlignment="1">
      <alignment horizontal="left" vertical="center"/>
    </xf>
    <xf numFmtId="0" fontId="0" fillId="0" borderId="0" xfId="0" applyFont="1" applyAlignment="1">
      <alignment horizontal="left" vertical="center"/>
    </xf>
    <xf numFmtId="0" fontId="109" fillId="0" borderId="0" xfId="0" applyFont="1" applyAlignment="1">
      <alignment horizontal="left" vertical="center"/>
    </xf>
    <xf numFmtId="0" fontId="107" fillId="0" borderId="0" xfId="0" applyFont="1" applyAlignment="1">
      <alignment horizontal="left" vertical="center"/>
    </xf>
    <xf numFmtId="0" fontId="110" fillId="0" borderId="0" xfId="0" applyFont="1" applyAlignment="1">
      <alignment horizontal="left" vertical="center"/>
    </xf>
    <xf numFmtId="0" fontId="111" fillId="0" borderId="5" xfId="0" applyFont="1" applyBorder="1" applyAlignment="1">
      <alignment horizontal="left" vertical="center"/>
    </xf>
    <xf numFmtId="0" fontId="0" fillId="0" borderId="0" xfId="0" applyFont="1" applyAlignment="1">
      <alignment horizontal="center" vertical="center"/>
    </xf>
    <xf numFmtId="0" fontId="98" fillId="5" borderId="0" xfId="0" applyFont="1" applyFill="1"/>
    <xf numFmtId="0" fontId="0" fillId="5" borderId="0" xfId="0" applyFill="1"/>
    <xf numFmtId="0" fontId="100" fillId="0" borderId="6" xfId="0" applyFont="1" applyBorder="1" applyAlignment="1">
      <alignment vertical="top"/>
    </xf>
    <xf numFmtId="0" fontId="0" fillId="0" borderId="1" xfId="0" applyBorder="1"/>
    <xf numFmtId="1" fontId="14" fillId="0" borderId="1" xfId="0" applyNumberFormat="1" applyFont="1" applyBorder="1" applyAlignment="1">
      <alignment horizontal="center"/>
    </xf>
    <xf numFmtId="0" fontId="14" fillId="0" borderId="1" xfId="0" applyFont="1" applyBorder="1"/>
    <xf numFmtId="0" fontId="14" fillId="0" borderId="1" xfId="0" applyFont="1" applyBorder="1" applyAlignment="1">
      <alignment horizontal="left"/>
    </xf>
    <xf numFmtId="1" fontId="16" fillId="0" borderId="1" xfId="0" applyNumberFormat="1" applyFont="1" applyBorder="1" applyAlignment="1">
      <alignment horizontal="center"/>
    </xf>
    <xf numFmtId="4" fontId="0" fillId="0" borderId="1" xfId="0" applyNumberFormat="1" applyBorder="1"/>
    <xf numFmtId="0" fontId="14" fillId="0" borderId="1" xfId="0" applyFont="1" applyBorder="1" applyAlignment="1">
      <alignment horizontal="center"/>
    </xf>
    <xf numFmtId="1" fontId="14" fillId="0" borderId="0" xfId="0" applyNumberFormat="1" applyFont="1" applyBorder="1" applyAlignment="1">
      <alignment horizontal="center"/>
    </xf>
    <xf numFmtId="0" fontId="14" fillId="0" borderId="0" xfId="0" applyFont="1" applyBorder="1"/>
    <xf numFmtId="0" fontId="14" fillId="0" borderId="0" xfId="0" applyFont="1" applyBorder="1" applyAlignment="1">
      <alignment horizontal="left"/>
    </xf>
    <xf numFmtId="1" fontId="16" fillId="0" borderId="0" xfId="0" applyNumberFormat="1" applyFont="1" applyBorder="1" applyAlignment="1">
      <alignment horizontal="center"/>
    </xf>
    <xf numFmtId="4" fontId="0" fillId="0" borderId="0" xfId="0" applyNumberFormat="1" applyBorder="1"/>
    <xf numFmtId="0" fontId="100" fillId="0" borderId="0" xfId="0" applyFont="1" applyBorder="1" applyAlignment="1">
      <alignment horizontal="left" vertical="top"/>
    </xf>
    <xf numFmtId="0" fontId="100" fillId="0" borderId="7" xfId="0" applyFont="1" applyBorder="1" applyAlignment="1">
      <alignment vertical="top"/>
    </xf>
    <xf numFmtId="0" fontId="100" fillId="0" borderId="0" xfId="0" applyFont="1" applyFill="1" applyBorder="1" applyAlignment="1">
      <alignment vertical="top"/>
    </xf>
    <xf numFmtId="0" fontId="14" fillId="0" borderId="0" xfId="3" applyFont="1" applyFill="1" applyAlignment="1" applyProtection="1"/>
    <xf numFmtId="0" fontId="86" fillId="0" borderId="0" xfId="0" applyFont="1" applyAlignment="1">
      <alignment horizontal="center"/>
    </xf>
    <xf numFmtId="49" fontId="14" fillId="0" borderId="0" xfId="0" applyNumberFormat="1" applyFont="1" applyAlignment="1">
      <alignment horizontal="right"/>
    </xf>
    <xf numFmtId="1" fontId="14" fillId="0" borderId="0" xfId="0" applyNumberFormat="1" applyFont="1" applyAlignment="1">
      <alignment horizontal="left"/>
    </xf>
    <xf numFmtId="0" fontId="101" fillId="0" borderId="0" xfId="0" applyFont="1" applyAlignment="1">
      <alignment horizontal="left"/>
    </xf>
    <xf numFmtId="0" fontId="54" fillId="0" borderId="0" xfId="3" applyFont="1" applyAlignment="1" applyProtection="1"/>
    <xf numFmtId="0" fontId="54" fillId="0" borderId="0" xfId="3" applyFont="1" applyAlignment="1" applyProtection="1">
      <alignment horizontal="left"/>
    </xf>
    <xf numFmtId="0" fontId="101" fillId="0" borderId="0" xfId="0" applyFont="1" applyAlignment="1">
      <alignment horizontal="center"/>
    </xf>
    <xf numFmtId="0" fontId="34" fillId="0" borderId="0" xfId="0" applyFont="1" applyAlignment="1"/>
    <xf numFmtId="0" fontId="103" fillId="0" borderId="0" xfId="0" applyFont="1" applyAlignment="1">
      <alignment horizontal="center"/>
    </xf>
    <xf numFmtId="3" fontId="37" fillId="0" borderId="0" xfId="0" applyNumberFormat="1" applyFont="1" applyAlignment="1">
      <alignment horizontal="center"/>
    </xf>
    <xf numFmtId="3" fontId="35" fillId="0" borderId="0" xfId="0" applyNumberFormat="1" applyFont="1" applyAlignment="1">
      <alignment horizontal="center"/>
    </xf>
    <xf numFmtId="3" fontId="36" fillId="0" borderId="0" xfId="0" applyNumberFormat="1" applyFont="1" applyAlignment="1">
      <alignment horizontal="center"/>
    </xf>
    <xf numFmtId="2" fontId="14" fillId="0" borderId="0" xfId="0" applyNumberFormat="1" applyFont="1" applyAlignment="1">
      <alignment horizontal="left"/>
    </xf>
    <xf numFmtId="0" fontId="1" fillId="0" borderId="0" xfId="0" applyFont="1"/>
    <xf numFmtId="3" fontId="13" fillId="0" borderId="0" xfId="0" applyNumberFormat="1" applyFont="1" applyAlignment="1">
      <alignment horizontal="center"/>
    </xf>
    <xf numFmtId="0" fontId="17" fillId="0" borderId="0" xfId="0" applyFont="1" applyAlignment="1">
      <alignment horizontal="left"/>
    </xf>
    <xf numFmtId="0" fontId="14" fillId="0" borderId="2" xfId="0" applyFont="1" applyBorder="1" applyAlignment="1">
      <alignment horizontal="left"/>
    </xf>
    <xf numFmtId="49" fontId="112" fillId="0" borderId="0" xfId="0" applyNumberFormat="1" applyFont="1" applyAlignment="1">
      <alignment horizontal="right"/>
    </xf>
    <xf numFmtId="1" fontId="13" fillId="0" borderId="0" xfId="0" applyNumberFormat="1" applyFont="1" applyBorder="1" applyAlignment="1">
      <alignment horizontal="center"/>
    </xf>
    <xf numFmtId="0" fontId="112" fillId="0" borderId="0" xfId="0" applyFont="1" applyAlignment="1">
      <alignment horizontal="left"/>
    </xf>
    <xf numFmtId="49" fontId="112" fillId="0" borderId="0" xfId="0" applyNumberFormat="1" applyFont="1" applyAlignment="1">
      <alignment horizontal="left"/>
    </xf>
    <xf numFmtId="4" fontId="13" fillId="0" borderId="0" xfId="0" applyNumberFormat="1" applyFont="1" applyBorder="1" applyAlignment="1">
      <alignment horizontal="center"/>
    </xf>
    <xf numFmtId="0" fontId="112" fillId="0" borderId="0" xfId="0" applyFont="1" applyBorder="1" applyAlignment="1">
      <alignment horizontal="left"/>
    </xf>
    <xf numFmtId="49" fontId="14" fillId="0" borderId="0" xfId="0" applyNumberFormat="1" applyFont="1" applyBorder="1" applyAlignment="1">
      <alignment horizontal="right"/>
    </xf>
    <xf numFmtId="49" fontId="112" fillId="0" borderId="0" xfId="0" applyNumberFormat="1" applyFont="1" applyBorder="1" applyAlignment="1">
      <alignment horizontal="right"/>
    </xf>
    <xf numFmtId="1" fontId="13" fillId="0" borderId="1" xfId="0" applyNumberFormat="1" applyFont="1" applyBorder="1" applyAlignment="1">
      <alignment horizontal="center"/>
    </xf>
    <xf numFmtId="49" fontId="112" fillId="0" borderId="0" xfId="0" applyNumberFormat="1" applyFont="1" applyBorder="1" applyAlignment="1">
      <alignment horizontal="left"/>
    </xf>
    <xf numFmtId="0" fontId="103" fillId="0" borderId="0" xfId="0" applyFont="1" applyAlignment="1">
      <alignment horizontal="left"/>
    </xf>
    <xf numFmtId="49" fontId="113" fillId="0" borderId="0" xfId="0" applyNumberFormat="1" applyFont="1" applyBorder="1" applyAlignment="1">
      <alignment horizontal="right"/>
    </xf>
    <xf numFmtId="1" fontId="13" fillId="0" borderId="2" xfId="0" applyNumberFormat="1" applyFont="1" applyBorder="1" applyAlignment="1">
      <alignment horizontal="center"/>
    </xf>
    <xf numFmtId="4" fontId="13" fillId="0" borderId="2" xfId="0" applyNumberFormat="1" applyFont="1" applyBorder="1" applyAlignment="1">
      <alignment horizontal="center"/>
    </xf>
    <xf numFmtId="0" fontId="113" fillId="0" borderId="0" xfId="0" applyFont="1" applyBorder="1" applyAlignment="1">
      <alignment horizontal="left"/>
    </xf>
    <xf numFmtId="49" fontId="14" fillId="0" borderId="0" xfId="0" applyNumberFormat="1" applyFont="1" applyBorder="1" applyAlignment="1">
      <alignment horizontal="center"/>
    </xf>
    <xf numFmtId="49" fontId="113" fillId="0" borderId="0" xfId="0" applyNumberFormat="1" applyFont="1" applyBorder="1" applyAlignment="1">
      <alignment horizontal="left"/>
    </xf>
    <xf numFmtId="4" fontId="13" fillId="0" borderId="3" xfId="0" applyNumberFormat="1" applyFont="1" applyBorder="1" applyAlignment="1">
      <alignment horizontal="center"/>
    </xf>
    <xf numFmtId="49" fontId="14" fillId="0" borderId="1" xfId="0" applyNumberFormat="1" applyFont="1" applyBorder="1" applyAlignment="1">
      <alignment horizontal="right"/>
    </xf>
    <xf numFmtId="4" fontId="13" fillId="0" borderId="1" xfId="0" applyNumberFormat="1" applyFont="1" applyBorder="1" applyAlignment="1">
      <alignment horizontal="center"/>
    </xf>
    <xf numFmtId="0" fontId="70" fillId="0" borderId="0" xfId="0" applyFont="1" applyBorder="1" applyAlignment="1">
      <alignment horizontal="left"/>
    </xf>
    <xf numFmtId="49" fontId="72" fillId="0" borderId="1" xfId="0" applyNumberFormat="1" applyFont="1" applyBorder="1" applyAlignment="1">
      <alignment horizontal="right"/>
    </xf>
    <xf numFmtId="49" fontId="72" fillId="0" borderId="0" xfId="0" applyNumberFormat="1" applyFont="1" applyBorder="1" applyAlignment="1">
      <alignment horizontal="center"/>
    </xf>
    <xf numFmtId="0" fontId="72" fillId="0" borderId="0" xfId="0" applyFont="1" applyBorder="1" applyAlignment="1">
      <alignment horizontal="left"/>
    </xf>
    <xf numFmtId="49" fontId="72" fillId="0" borderId="0" xfId="0" applyNumberFormat="1" applyFont="1" applyBorder="1" applyAlignment="1">
      <alignment horizontal="right"/>
    </xf>
    <xf numFmtId="49" fontId="101" fillId="0" borderId="0" xfId="0" applyNumberFormat="1" applyFont="1" applyAlignment="1">
      <alignment horizontal="right"/>
    </xf>
    <xf numFmtId="0" fontId="101" fillId="0" borderId="0" xfId="0" applyFont="1" applyBorder="1" applyAlignment="1">
      <alignment horizontal="left"/>
    </xf>
    <xf numFmtId="49" fontId="101" fillId="0" borderId="0" xfId="0" applyNumberFormat="1" applyFont="1" applyBorder="1" applyAlignment="1">
      <alignment horizontal="right"/>
    </xf>
    <xf numFmtId="49" fontId="101" fillId="0" borderId="0" xfId="0" applyNumberFormat="1" applyFont="1" applyAlignment="1">
      <alignment horizontal="left"/>
    </xf>
    <xf numFmtId="0" fontId="14" fillId="0" borderId="0" xfId="0" applyNumberFormat="1" applyFont="1" applyAlignment="1" applyProtection="1">
      <alignment horizontal="left"/>
      <protection locked="0"/>
    </xf>
    <xf numFmtId="0" fontId="54" fillId="0" borderId="0" xfId="3" applyNumberFormat="1" applyFont="1" applyAlignment="1" applyProtection="1">
      <alignment horizontal="left"/>
    </xf>
    <xf numFmtId="0" fontId="54" fillId="0" borderId="0" xfId="3" applyNumberFormat="1" applyFont="1" applyAlignment="1" applyProtection="1"/>
    <xf numFmtId="0" fontId="28" fillId="0" borderId="0" xfId="0" applyFont="1" applyAlignment="1" applyProtection="1">
      <alignment horizontal="left"/>
      <protection locked="0"/>
    </xf>
    <xf numFmtId="3" fontId="14" fillId="0" borderId="0" xfId="0" applyNumberFormat="1" applyFont="1" applyAlignment="1">
      <alignment horizontal="center"/>
    </xf>
    <xf numFmtId="0" fontId="100" fillId="0" borderId="1" xfId="0" applyFont="1" applyBorder="1" applyAlignment="1">
      <alignment vertical="top"/>
    </xf>
    <xf numFmtId="0" fontId="14" fillId="0" borderId="1" xfId="0" applyFont="1" applyBorder="1" applyAlignment="1" applyProtection="1">
      <alignment horizontal="left"/>
      <protection locked="0"/>
    </xf>
    <xf numFmtId="0" fontId="86" fillId="0" borderId="1" xfId="0" applyFont="1" applyBorder="1" applyAlignment="1"/>
    <xf numFmtId="0" fontId="103" fillId="0" borderId="0" xfId="0" applyFont="1" applyBorder="1" applyAlignment="1">
      <alignment horizontal="left"/>
    </xf>
    <xf numFmtId="4" fontId="0" fillId="0" borderId="0" xfId="0" applyNumberFormat="1" applyAlignment="1">
      <alignment horizontal="right"/>
    </xf>
    <xf numFmtId="4" fontId="0" fillId="0" borderId="0" xfId="0" applyNumberFormat="1" applyAlignment="1">
      <alignment horizontal="center"/>
    </xf>
    <xf numFmtId="0" fontId="21" fillId="0" borderId="0" xfId="0" applyFont="1" applyAlignment="1">
      <alignment horizontal="right"/>
    </xf>
    <xf numFmtId="0" fontId="0" fillId="0" borderId="0" xfId="0" applyAlignment="1" applyProtection="1">
      <alignment horizontal="right"/>
      <protection locked="0"/>
    </xf>
    <xf numFmtId="0" fontId="63" fillId="0" borderId="0" xfId="0" applyFont="1" applyAlignment="1" applyProtection="1">
      <alignment horizontal="left"/>
      <protection locked="0"/>
    </xf>
    <xf numFmtId="0" fontId="93" fillId="0" borderId="0" xfId="0" applyFont="1" applyAlignment="1" applyProtection="1">
      <alignment horizontal="left"/>
      <protection locked="0"/>
    </xf>
    <xf numFmtId="0" fontId="47" fillId="0" borderId="0" xfId="0" applyFont="1" applyAlignment="1" applyProtection="1">
      <alignment horizontal="left"/>
      <protection locked="0"/>
    </xf>
    <xf numFmtId="0" fontId="114" fillId="0" borderId="0" xfId="3" applyNumberFormat="1" applyFont="1" applyAlignment="1" applyProtection="1">
      <alignment horizontal="right"/>
    </xf>
    <xf numFmtId="0" fontId="115" fillId="0" borderId="0" xfId="3" applyNumberFormat="1" applyFont="1" applyAlignment="1" applyProtection="1">
      <alignment horizontal="right"/>
    </xf>
    <xf numFmtId="0" fontId="116" fillId="0" borderId="0" xfId="3" applyNumberFormat="1" applyFont="1" applyAlignment="1" applyProtection="1">
      <alignment horizontal="right"/>
    </xf>
    <xf numFmtId="0" fontId="117" fillId="0" borderId="0" xfId="3" applyNumberFormat="1" applyFont="1" applyAlignment="1" applyProtection="1">
      <alignment horizontal="right"/>
    </xf>
    <xf numFmtId="0" fontId="117" fillId="0" borderId="0" xfId="3" applyFont="1" applyAlignment="1" applyProtection="1">
      <alignment horizontal="right"/>
    </xf>
    <xf numFmtId="0" fontId="118" fillId="0" borderId="0" xfId="3" applyNumberFormat="1" applyFont="1" applyAlignment="1" applyProtection="1">
      <alignment horizontal="right"/>
    </xf>
    <xf numFmtId="0" fontId="119" fillId="0" borderId="0" xfId="3" applyNumberFormat="1" applyFont="1" applyAlignment="1" applyProtection="1">
      <alignment horizontal="right"/>
    </xf>
    <xf numFmtId="4" fontId="0" fillId="0" borderId="0" xfId="0" applyNumberFormat="1" applyAlignment="1">
      <alignment horizontal="left"/>
    </xf>
    <xf numFmtId="0" fontId="21" fillId="0" borderId="0" xfId="3" applyNumberFormat="1" applyFont="1" applyAlignment="1" applyProtection="1">
      <alignment horizontal="right"/>
    </xf>
    <xf numFmtId="0" fontId="0" fillId="0" borderId="0" xfId="3" applyNumberFormat="1" applyFont="1" applyAlignment="1" applyProtection="1">
      <alignment horizontal="right"/>
    </xf>
    <xf numFmtId="0" fontId="0" fillId="0" borderId="0" xfId="3" applyFont="1" applyAlignment="1" applyProtection="1">
      <alignment horizontal="right"/>
    </xf>
    <xf numFmtId="0" fontId="114" fillId="0" borderId="0" xfId="3" applyFont="1" applyAlignment="1" applyProtection="1">
      <alignment horizontal="right"/>
    </xf>
    <xf numFmtId="0" fontId="120" fillId="0" borderId="0" xfId="3" applyNumberFormat="1" applyFont="1" applyAlignment="1" applyProtection="1">
      <alignment horizontal="right"/>
    </xf>
    <xf numFmtId="0" fontId="114" fillId="0" borderId="0" xfId="3" applyNumberFormat="1" applyFont="1" applyAlignment="1" applyProtection="1">
      <alignment horizontal="left"/>
    </xf>
    <xf numFmtId="0" fontId="114" fillId="0" borderId="0" xfId="3" applyNumberFormat="1" applyFont="1" applyAlignment="1" applyProtection="1"/>
    <xf numFmtId="0" fontId="34" fillId="0" borderId="0" xfId="0" applyFont="1" applyAlignment="1">
      <alignment horizontal="center" wrapText="1"/>
    </xf>
    <xf numFmtId="0" fontId="20" fillId="0" borderId="0" xfId="0" applyFont="1" applyAlignment="1">
      <alignment horizontal="center" wrapText="1"/>
    </xf>
    <xf numFmtId="0" fontId="14" fillId="0" borderId="0" xfId="0" applyFont="1" applyProtection="1">
      <protection locked="0"/>
    </xf>
    <xf numFmtId="0" fontId="54" fillId="0" borderId="0" xfId="3" applyNumberFormat="1" applyAlignment="1" applyProtection="1">
      <alignment horizontal="left"/>
    </xf>
    <xf numFmtId="0" fontId="54" fillId="0" borderId="0" xfId="3" applyNumberFormat="1" applyAlignment="1" applyProtection="1"/>
    <xf numFmtId="0" fontId="58" fillId="0" borderId="0" xfId="3" applyNumberFormat="1" applyFont="1" applyAlignment="1" applyProtection="1">
      <alignment horizontal="left"/>
    </xf>
    <xf numFmtId="0" fontId="58" fillId="0" borderId="0" xfId="3" applyNumberFormat="1" applyFont="1" applyAlignment="1" applyProtection="1"/>
    <xf numFmtId="49" fontId="13" fillId="0" borderId="0" xfId="0" applyNumberFormat="1" applyFont="1" applyAlignment="1">
      <alignment horizontal="center"/>
    </xf>
    <xf numFmtId="0" fontId="121" fillId="0" borderId="0" xfId="3" applyNumberFormat="1" applyFont="1" applyAlignment="1" applyProtection="1">
      <alignment horizontal="left"/>
    </xf>
    <xf numFmtId="0" fontId="121" fillId="0" borderId="0" xfId="3" applyNumberFormat="1" applyFont="1" applyAlignment="1" applyProtection="1"/>
    <xf numFmtId="0" fontId="13" fillId="0" borderId="0" xfId="0" applyFont="1"/>
    <xf numFmtId="0" fontId="122" fillId="0" borderId="0" xfId="3" applyNumberFormat="1" applyFont="1" applyAlignment="1" applyProtection="1">
      <alignment horizontal="left"/>
    </xf>
    <xf numFmtId="0" fontId="13" fillId="0" borderId="0" xfId="0" applyFont="1" applyAlignment="1" applyProtection="1">
      <alignment horizontal="left"/>
      <protection locked="0"/>
    </xf>
    <xf numFmtId="0" fontId="122" fillId="0" borderId="0" xfId="3" applyNumberFormat="1" applyFont="1" applyAlignment="1" applyProtection="1"/>
    <xf numFmtId="0" fontId="123" fillId="0" borderId="0" xfId="3" applyNumberFormat="1" applyFont="1" applyAlignment="1" applyProtection="1"/>
    <xf numFmtId="0" fontId="123" fillId="0" borderId="0" xfId="3" applyNumberFormat="1" applyFont="1" applyAlignment="1" applyProtection="1">
      <alignment horizontal="left"/>
    </xf>
    <xf numFmtId="0" fontId="13" fillId="0" borderId="0" xfId="3" applyNumberFormat="1" applyFont="1" applyAlignment="1" applyProtection="1">
      <alignment horizontal="left"/>
    </xf>
    <xf numFmtId="0" fontId="0" fillId="0" borderId="1" xfId="0" applyBorder="1" applyAlignment="1">
      <alignment horizontal="left"/>
    </xf>
    <xf numFmtId="0" fontId="0" fillId="0" borderId="2" xfId="0" applyBorder="1"/>
    <xf numFmtId="1" fontId="15" fillId="0" borderId="1" xfId="0" applyNumberFormat="1" applyFont="1" applyBorder="1" applyAlignment="1">
      <alignment horizontal="center"/>
    </xf>
    <xf numFmtId="1" fontId="15" fillId="0" borderId="2" xfId="0" applyNumberFormat="1" applyFont="1" applyBorder="1" applyAlignment="1">
      <alignment horizontal="center"/>
    </xf>
    <xf numFmtId="0" fontId="37" fillId="0" borderId="0" xfId="0" applyFont="1"/>
    <xf numFmtId="0" fontId="37" fillId="0" borderId="1" xfId="0" applyFont="1" applyBorder="1"/>
    <xf numFmtId="0" fontId="36" fillId="0" borderId="2" xfId="0" applyFont="1" applyBorder="1"/>
    <xf numFmtId="0" fontId="36" fillId="0" borderId="0" xfId="0" applyFont="1" applyBorder="1"/>
    <xf numFmtId="49" fontId="43" fillId="0" borderId="3" xfId="0" applyNumberFormat="1" applyFont="1" applyBorder="1" applyAlignment="1">
      <alignment horizontal="right"/>
    </xf>
    <xf numFmtId="0" fontId="0" fillId="0" borderId="3" xfId="0" applyBorder="1"/>
    <xf numFmtId="0" fontId="36" fillId="0" borderId="0" xfId="3" applyFont="1" applyBorder="1" applyAlignment="1" applyProtection="1">
      <alignment horizontal="left"/>
    </xf>
    <xf numFmtId="0" fontId="37" fillId="0" borderId="0" xfId="3" applyFont="1" applyBorder="1" applyAlignment="1" applyProtection="1">
      <alignment horizontal="left"/>
    </xf>
    <xf numFmtId="0" fontId="37" fillId="0" borderId="1" xfId="3" applyFont="1" applyBorder="1" applyAlignment="1" applyProtection="1">
      <alignment horizontal="left"/>
    </xf>
    <xf numFmtId="0" fontId="37" fillId="0" borderId="2" xfId="0" applyFont="1" applyBorder="1"/>
    <xf numFmtId="4" fontId="6" fillId="0" borderId="3" xfId="0" applyNumberFormat="1" applyFont="1" applyBorder="1" applyAlignment="1">
      <alignment horizontal="center"/>
    </xf>
    <xf numFmtId="0" fontId="0" fillId="0" borderId="0" xfId="0" applyBorder="1" applyAlignment="1">
      <alignment horizontal="left"/>
    </xf>
    <xf numFmtId="0" fontId="37" fillId="0" borderId="0" xfId="0" applyFont="1" applyAlignment="1" applyProtection="1">
      <alignment horizontal="left"/>
      <protection locked="0"/>
    </xf>
    <xf numFmtId="0" fontId="33" fillId="0" borderId="1" xfId="0" applyFont="1" applyBorder="1" applyAlignment="1"/>
    <xf numFmtId="0" fontId="14" fillId="0" borderId="0" xfId="0" applyNumberFormat="1" applyFont="1" applyAlignment="1">
      <alignment horizontal="center"/>
    </xf>
    <xf numFmtId="0" fontId="114" fillId="0" borderId="0" xfId="3" applyFont="1" applyAlignment="1" applyProtection="1">
      <alignment horizontal="left"/>
    </xf>
    <xf numFmtId="0" fontId="114" fillId="0" borderId="0" xfId="3" applyFont="1" applyAlignment="1" applyProtection="1"/>
    <xf numFmtId="0" fontId="0" fillId="0" borderId="0" xfId="0" applyNumberFormat="1" applyFont="1" applyAlignment="1" applyProtection="1">
      <alignment horizontal="right"/>
      <protection locked="0"/>
    </xf>
    <xf numFmtId="0" fontId="0" fillId="0" borderId="0" xfId="0" applyNumberFormat="1" applyFont="1" applyAlignment="1">
      <alignment horizontal="right"/>
    </xf>
    <xf numFmtId="0" fontId="0" fillId="0" borderId="0" xfId="0" applyNumberFormat="1" applyFont="1" applyFill="1" applyBorder="1" applyAlignment="1" applyProtection="1">
      <alignment horizontal="right"/>
      <protection locked="0"/>
    </xf>
    <xf numFmtId="0" fontId="86" fillId="0" borderId="2" xfId="0" applyFont="1" applyFill="1" applyBorder="1"/>
    <xf numFmtId="0" fontId="15" fillId="0" borderId="0" xfId="0" applyFont="1" applyAlignment="1" applyProtection="1">
      <alignment horizontal="left"/>
      <protection locked="0"/>
    </xf>
    <xf numFmtId="49" fontId="15" fillId="0" borderId="0" xfId="0" applyNumberFormat="1" applyFont="1" applyAlignment="1">
      <alignment horizontal="center"/>
    </xf>
    <xf numFmtId="0" fontId="0" fillId="0" borderId="0" xfId="0" applyAlignment="1" applyProtection="1">
      <alignment horizontal="center"/>
      <protection locked="0"/>
    </xf>
  </cellXfs>
  <cellStyles count="7">
    <cellStyle name="Excel Built-in Hyperlink" xfId="4" xr:uid="{00000000-0005-0000-0000-000000000000}"/>
    <cellStyle name="Excel Built-in Normal" xfId="1" xr:uid="{00000000-0005-0000-0000-000001000000}"/>
    <cellStyle name="Hyperlink" xfId="3" builtinId="8"/>
    <cellStyle name="Standaard" xfId="0" builtinId="0"/>
    <cellStyle name="Standaard 2" xfId="2" xr:uid="{00000000-0005-0000-0000-000004000000}"/>
    <cellStyle name="Standaard 3" xfId="5" xr:uid="{20DD154D-3AB9-463B-BC31-3959D25A73EE}"/>
    <cellStyle name="Standaard 4" xfId="6" xr:uid="{DE8E7E8E-D105-4476-9423-FD693FF03B1A}"/>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procyclingstats.com/rider/anatoliy-budyak" TargetMode="External"/><Relationship Id="rId18" Type="http://schemas.openxmlformats.org/officeDocument/2006/relationships/hyperlink" Target="https://www.procyclingstats.com/rider/tom-mainguenaud" TargetMode="External"/><Relationship Id="rId26" Type="http://schemas.openxmlformats.org/officeDocument/2006/relationships/hyperlink" Target="https://www.procyclingstats.com/rider/jon-barrenetxea-golzarri" TargetMode="External"/><Relationship Id="rId39" Type="http://schemas.openxmlformats.org/officeDocument/2006/relationships/hyperlink" Target="https://www.procyclingstats.com/rider/johannes-staune-mittet" TargetMode="External"/><Relationship Id="rId21" Type="http://schemas.openxmlformats.org/officeDocument/2006/relationships/hyperlink" Target="https://www.procyclingstats.com/rider/kevin-besson" TargetMode="External"/><Relationship Id="rId34" Type="http://schemas.openxmlformats.org/officeDocument/2006/relationships/hyperlink" Target="https://www.procyclingstats.com/rider/kevin-vermaerke" TargetMode="External"/><Relationship Id="rId42" Type="http://schemas.openxmlformats.org/officeDocument/2006/relationships/hyperlink" Target="https://www.procyclingstats.com/rider/xandres-vervloesem" TargetMode="External"/><Relationship Id="rId47" Type="http://schemas.openxmlformats.org/officeDocument/2006/relationships/hyperlink" Target="https://www.procyclingstats.com/rider/igor-arrieta-lizarraga" TargetMode="External"/><Relationship Id="rId50" Type="http://schemas.openxmlformats.org/officeDocument/2006/relationships/hyperlink" Target="https://www.procyclingstats.com/rider/el-houcaine-sabbahi" TargetMode="External"/><Relationship Id="rId55" Type="http://schemas.openxmlformats.org/officeDocument/2006/relationships/printerSettings" Target="../printerSettings/printerSettings1.bin"/><Relationship Id="rId7" Type="http://schemas.openxmlformats.org/officeDocument/2006/relationships/hyperlink" Target="https://www.procyclingstats.com/rider/pau-miquel-delgado" TargetMode="External"/><Relationship Id="rId2" Type="http://schemas.openxmlformats.org/officeDocument/2006/relationships/hyperlink" Target="https://www.procyclingstats.com/rider/jeppe-aaskov" TargetMode="External"/><Relationship Id="rId16" Type="http://schemas.openxmlformats.org/officeDocument/2006/relationships/hyperlink" Target="https://www.procyclingstats.com/rider/tobias-ludvigsson" TargetMode="External"/><Relationship Id="rId29" Type="http://schemas.openxmlformats.org/officeDocument/2006/relationships/hyperlink" Target="https://www.procyclingstats.com/rider/ben-turner" TargetMode="External"/><Relationship Id="rId11" Type="http://schemas.openxmlformats.org/officeDocument/2006/relationships/hyperlink" Target="https://www.procyclingstats.com/rider/alessandro-fedeli" TargetMode="External"/><Relationship Id="rId24" Type="http://schemas.openxmlformats.org/officeDocument/2006/relationships/hyperlink" Target="https://www.procyclingstats.com/rider/jonathan-couanon" TargetMode="External"/><Relationship Id="rId32" Type="http://schemas.openxmlformats.org/officeDocument/2006/relationships/hyperlink" Target="https://www.procyclingstats.com/rider/jan-dunnewind" TargetMode="External"/><Relationship Id="rId37" Type="http://schemas.openxmlformats.org/officeDocument/2006/relationships/hyperlink" Target="https://www.procyclingstats.com/rider/joao-matias" TargetMode="External"/><Relationship Id="rId40" Type="http://schemas.openxmlformats.org/officeDocument/2006/relationships/hyperlink" Target="https://www.procyclingstats.com/rider/antonio-manuel-sousa-ferreira" TargetMode="External"/><Relationship Id="rId45" Type="http://schemas.openxmlformats.org/officeDocument/2006/relationships/hyperlink" Target="https://www.procyclingstats.com/rider/mathias-vacek" TargetMode="External"/><Relationship Id="rId53" Type="http://schemas.openxmlformats.org/officeDocument/2006/relationships/hyperlink" Target="https://www.procyclingstats.com/rider/juan-diego-alba" TargetMode="External"/><Relationship Id="rId5" Type="http://schemas.openxmlformats.org/officeDocument/2006/relationships/hyperlink" Target="https://www.procyclingstats.com/rider/alexandre-geniez" TargetMode="External"/><Relationship Id="rId10" Type="http://schemas.openxmlformats.org/officeDocument/2006/relationships/hyperlink" Target="https://www.procyclingstats.com/rider/jacob-hindsgaul-madsen" TargetMode="External"/><Relationship Id="rId19" Type="http://schemas.openxmlformats.org/officeDocument/2006/relationships/hyperlink" Target="https://www.procyclingstats.com/rider/tristan-delacroix" TargetMode="External"/><Relationship Id="rId31" Type="http://schemas.openxmlformats.org/officeDocument/2006/relationships/hyperlink" Target="https://www.procyclingstats.com/rider/peio-goikoetxea" TargetMode="External"/><Relationship Id="rId44" Type="http://schemas.openxmlformats.org/officeDocument/2006/relationships/hyperlink" Target="https://www.procyclingstats.com/rider/paul-lapeira" TargetMode="External"/><Relationship Id="rId52" Type="http://schemas.openxmlformats.org/officeDocument/2006/relationships/hyperlink" Target="https://www.procyclingstats.com/rider/jean-bosco-nsengiyumva" TargetMode="External"/><Relationship Id="rId4" Type="http://schemas.openxmlformats.org/officeDocument/2006/relationships/hyperlink" Target="https://www.procyclingstats.com/rider/arnaud-de-lie" TargetMode="External"/><Relationship Id="rId9" Type="http://schemas.openxmlformats.org/officeDocument/2006/relationships/hyperlink" Target="https://www.procyclingstats.com/rider/benjamin-perry" TargetMode="External"/><Relationship Id="rId14" Type="http://schemas.openxmlformats.org/officeDocument/2006/relationships/hyperlink" Target="https://www.procyclingstats.com/rider/luis-joe-luhrs" TargetMode="External"/><Relationship Id="rId22" Type="http://schemas.openxmlformats.org/officeDocument/2006/relationships/hyperlink" Target="https://www.procyclingstats.com/rider/stephane-rossetto" TargetMode="External"/><Relationship Id="rId27" Type="http://schemas.openxmlformats.org/officeDocument/2006/relationships/hyperlink" Target="https://www.procyclingstats.com/rider/lindsay-de-vylder" TargetMode="External"/><Relationship Id="rId30" Type="http://schemas.openxmlformats.org/officeDocument/2006/relationships/hyperlink" Target="https://www.procyclingstats.com/rider/paul-penhoet" TargetMode="External"/><Relationship Id="rId35" Type="http://schemas.openxmlformats.org/officeDocument/2006/relationships/hyperlink" Target="https://www.procyclingstats.com/rider/henri-vandenabeele" TargetMode="External"/><Relationship Id="rId43" Type="http://schemas.openxmlformats.org/officeDocument/2006/relationships/hyperlink" Target="https://www.procyclingstats.com/rider/alessandro-tonelli" TargetMode="External"/><Relationship Id="rId48" Type="http://schemas.openxmlformats.org/officeDocument/2006/relationships/hyperlink" Target="https://www.procyclingstats.com/rider/sandy-dujardin" TargetMode="External"/><Relationship Id="rId8" Type="http://schemas.openxmlformats.org/officeDocument/2006/relationships/hyperlink" Target="https://www.procyclingstats.com/rider/louis-barre" TargetMode="External"/><Relationship Id="rId51" Type="http://schemas.openxmlformats.org/officeDocument/2006/relationships/hyperlink" Target="https://www.procyclingstats.com/rider/axel-laurance" TargetMode="External"/><Relationship Id="rId3" Type="http://schemas.openxmlformats.org/officeDocument/2006/relationships/hyperlink" Target="https://www.procyclingstats.com/rider/ben-zwiehoff" TargetMode="External"/><Relationship Id="rId12" Type="http://schemas.openxmlformats.org/officeDocument/2006/relationships/hyperlink" Target="https://www.procyclingstats.com/rider/adne-holter" TargetMode="External"/><Relationship Id="rId17" Type="http://schemas.openxmlformats.org/officeDocument/2006/relationships/hyperlink" Target="https://www.procyclingstats.com/rider/kristian-aasvold" TargetMode="External"/><Relationship Id="rId25" Type="http://schemas.openxmlformats.org/officeDocument/2006/relationships/hyperlink" Target="https://www.procyclingstats.com/rider/xabier-isasa-larranaga" TargetMode="External"/><Relationship Id="rId33" Type="http://schemas.openxmlformats.org/officeDocument/2006/relationships/hyperlink" Target="https://www.procyclingstats.com/rider/kevin-vauquelin" TargetMode="External"/><Relationship Id="rId38" Type="http://schemas.openxmlformats.org/officeDocument/2006/relationships/hyperlink" Target="https://www.procyclingstats.com/rider/pedro-pinto2" TargetMode="External"/><Relationship Id="rId46" Type="http://schemas.openxmlformats.org/officeDocument/2006/relationships/hyperlink" Target="https://www.procyclingstats.com/rider/pavel-kochetkov" TargetMode="External"/><Relationship Id="rId20" Type="http://schemas.openxmlformats.org/officeDocument/2006/relationships/hyperlink" Target="https://www.procyclingstats.com/rider/paul-ourselin" TargetMode="External"/><Relationship Id="rId41" Type="http://schemas.openxmlformats.org/officeDocument/2006/relationships/hyperlink" Target="https://www.procyclingstats.com/rider/afonso-silva" TargetMode="External"/><Relationship Id="rId54" Type="http://schemas.openxmlformats.org/officeDocument/2006/relationships/hyperlink" Target="https://www.procyclingstats.com/rider/leo-hayter" TargetMode="External"/><Relationship Id="rId1" Type="http://schemas.openxmlformats.org/officeDocument/2006/relationships/hyperlink" Target="https://www.procyclingstats.com/rider/kristian-aasvold" TargetMode="External"/><Relationship Id="rId6" Type="http://schemas.openxmlformats.org/officeDocument/2006/relationships/hyperlink" Target="https://www.procyclingstats.com/rider/marti-marquez" TargetMode="External"/><Relationship Id="rId15" Type="http://schemas.openxmlformats.org/officeDocument/2006/relationships/hyperlink" Target="https://www.procyclingstats.com/rider/oscar-pelegri" TargetMode="External"/><Relationship Id="rId23" Type="http://schemas.openxmlformats.org/officeDocument/2006/relationships/hyperlink" Target="https://www.procyclingstats.com/rider/andrea-mifsud" TargetMode="External"/><Relationship Id="rId28" Type="http://schemas.openxmlformats.org/officeDocument/2006/relationships/hyperlink" Target="https://www.procyclingstats.com/rider/magnus-sheffield" TargetMode="External"/><Relationship Id="rId36" Type="http://schemas.openxmlformats.org/officeDocument/2006/relationships/hyperlink" Target="https://www.procyclingstats.com/rider/michele-gazzoli" TargetMode="External"/><Relationship Id="rId49" Type="http://schemas.openxmlformats.org/officeDocument/2006/relationships/hyperlink" Target="https://www.procyclingstats.com/rider/andre-dreg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Q2093"/>
  <sheetViews>
    <sheetView tabSelected="1" zoomScale="90" zoomScaleNormal="90" workbookViewId="0"/>
  </sheetViews>
  <sheetFormatPr defaultColWidth="11.42578125" defaultRowHeight="12.75"/>
  <cols>
    <col min="1" max="1" width="5.7109375" style="1" customWidth="1"/>
    <col min="2" max="2" width="22" bestFit="1" customWidth="1"/>
    <col min="3" max="3" width="11.7109375" customWidth="1"/>
    <col min="4" max="4" width="12.5703125" customWidth="1"/>
    <col min="5" max="5" width="15.85546875" style="1" customWidth="1"/>
    <col min="6" max="6" width="13.140625" style="1" customWidth="1"/>
    <col min="7" max="7" width="15.7109375" style="1" customWidth="1"/>
    <col min="8" max="8" width="17.85546875" style="1" customWidth="1"/>
    <col min="9" max="9" width="11.42578125" style="2" customWidth="1"/>
    <col min="10" max="10" width="10.7109375" style="1" customWidth="1"/>
    <col min="11" max="11" width="22.140625" customWidth="1"/>
    <col min="12" max="12" width="11.7109375" customWidth="1"/>
    <col min="13" max="13" width="14" customWidth="1"/>
    <col min="14" max="14" width="14.7109375" style="1" customWidth="1"/>
    <col min="15" max="15" width="13" style="1" customWidth="1"/>
    <col min="16" max="16" width="15.7109375" style="1" customWidth="1"/>
    <col min="17" max="17" width="17.85546875" style="1" customWidth="1"/>
    <col min="18" max="18" width="11.42578125" style="2"/>
    <col min="19" max="19" width="5.42578125" style="1" customWidth="1"/>
    <col min="20" max="20" width="22"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5.42578125" style="1" customWidth="1"/>
    <col min="29" max="29" width="17.28515625" customWidth="1"/>
    <col min="32" max="32" width="15.28515625" style="1" customWidth="1"/>
    <col min="33" max="33" width="11.42578125" style="1"/>
    <col min="34" max="34" width="15.42578125" style="1" customWidth="1"/>
    <col min="35" max="35" width="17.85546875" style="1" customWidth="1"/>
    <col min="36" max="36" width="11.42578125" style="2"/>
    <col min="37" max="37" width="5.42578125" style="1" customWidth="1"/>
    <col min="38" max="38" width="22" bestFit="1" customWidth="1"/>
    <col min="41" max="41" width="15.28515625" style="1" customWidth="1"/>
    <col min="42" max="42" width="11.42578125" style="1"/>
    <col min="43" max="43" width="15.42578125" style="1" customWidth="1"/>
    <col min="44" max="44" width="17.85546875" style="1" customWidth="1"/>
    <col min="45" max="45" width="11.42578125" style="2"/>
    <col min="46" max="46" width="5.42578125" style="1" customWidth="1"/>
    <col min="47" max="47" width="18.85546875"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style="140"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7109375" customWidth="1"/>
    <col min="863" max="863" width="17.28515625" customWidth="1"/>
    <col min="865" max="865" width="5.42578125" customWidth="1"/>
    <col min="866" max="866" width="21.85546875" customWidth="1"/>
    <col min="871" max="871" width="15.7109375" customWidth="1"/>
    <col min="872" max="872" width="17.28515625" customWidth="1"/>
    <col min="874" max="874" width="5.42578125" customWidth="1"/>
    <col min="875" max="875" width="21.7109375" customWidth="1"/>
    <col min="880" max="880" width="15.7109375" customWidth="1"/>
    <col min="881" max="881" width="17.28515625" customWidth="1"/>
    <col min="883" max="883" width="5.42578125" customWidth="1"/>
    <col min="884" max="884" width="21.85546875" customWidth="1"/>
    <col min="889" max="889" width="15.7109375" customWidth="1"/>
    <col min="890" max="890" width="17.28515625" customWidth="1"/>
    <col min="892" max="892" width="6.42578125" customWidth="1"/>
    <col min="893" max="893" width="21.7109375" customWidth="1"/>
    <col min="898" max="898" width="15.7109375" customWidth="1"/>
    <col min="899" max="899" width="17.28515625" customWidth="1"/>
    <col min="901" max="901" width="5.42578125" customWidth="1"/>
    <col min="907" max="907" width="15.7109375" customWidth="1"/>
    <col min="908" max="908" width="17.28515625" customWidth="1"/>
    <col min="910" max="910" width="5.42578125" customWidth="1"/>
    <col min="916" max="916" width="15.7109375" customWidth="1"/>
    <col min="917" max="917" width="17.28515625" customWidth="1"/>
    <col min="919" max="919" width="5.42578125" customWidth="1"/>
    <col min="925" max="925" width="15.7109375" customWidth="1"/>
    <col min="926" max="926" width="17.28515625" customWidth="1"/>
  </cols>
  <sheetData>
    <row r="1" spans="1:487" s="3" customFormat="1" ht="23.25">
      <c r="A1" s="311" t="s">
        <v>3928</v>
      </c>
      <c r="G1" s="161"/>
      <c r="K1" s="311" t="s">
        <v>3929</v>
      </c>
      <c r="M1" s="7"/>
      <c r="N1" s="7"/>
      <c r="O1" s="7"/>
      <c r="AA1" s="4"/>
      <c r="AJ1" s="4"/>
      <c r="AS1" s="4"/>
      <c r="BB1" s="4"/>
      <c r="BK1" s="4"/>
      <c r="BT1" s="4"/>
      <c r="CC1" s="4"/>
      <c r="CL1" s="4"/>
      <c r="CU1" s="4"/>
      <c r="DD1" s="4"/>
      <c r="DM1" s="4"/>
      <c r="DV1" s="4"/>
      <c r="EE1" s="4"/>
      <c r="EN1" s="4"/>
      <c r="EW1" s="4"/>
      <c r="FF1" s="4"/>
      <c r="FO1" s="4"/>
      <c r="FX1" s="4"/>
      <c r="GG1" s="4"/>
      <c r="GP1" s="4"/>
      <c r="GY1" s="4"/>
      <c r="HH1" s="4"/>
      <c r="RS1" s="230"/>
    </row>
    <row r="2" spans="1:487" s="11" customFormat="1" ht="36">
      <c r="A2" s="34"/>
      <c r="B2" s="271" t="s">
        <v>1898</v>
      </c>
      <c r="D2" s="271" t="s">
        <v>1813</v>
      </c>
      <c r="E2" s="34" t="s">
        <v>2235</v>
      </c>
      <c r="F2" s="298"/>
      <c r="G2" s="20" t="s">
        <v>40</v>
      </c>
      <c r="H2" s="440" t="s">
        <v>1897</v>
      </c>
      <c r="J2" s="272"/>
      <c r="K2" s="126"/>
      <c r="L2" s="126"/>
      <c r="M2" s="362" t="s">
        <v>1813</v>
      </c>
      <c r="N2" s="298" t="s">
        <v>2235</v>
      </c>
      <c r="O2" s="298"/>
      <c r="P2" s="290" t="s">
        <v>40</v>
      </c>
      <c r="Q2" s="290" t="s">
        <v>2009</v>
      </c>
      <c r="R2" s="290"/>
      <c r="T2" s="290"/>
      <c r="U2" s="290"/>
      <c r="V2" s="290"/>
      <c r="W2" s="290"/>
      <c r="X2" s="290"/>
      <c r="Y2" s="290"/>
      <c r="Z2" s="290"/>
      <c r="AA2" s="290"/>
      <c r="AC2" s="290"/>
      <c r="AD2" s="290"/>
      <c r="AE2" s="290"/>
      <c r="AF2" s="290"/>
      <c r="AG2" s="290"/>
      <c r="AH2" s="290"/>
      <c r="AS2" s="4"/>
      <c r="BB2" s="4"/>
      <c r="BK2" s="4"/>
      <c r="BT2" s="4"/>
      <c r="CC2" s="4"/>
      <c r="CL2" s="4"/>
      <c r="CU2" s="4"/>
      <c r="DD2" s="4"/>
      <c r="DM2" s="4"/>
      <c r="DV2" s="4"/>
      <c r="EE2" s="4"/>
      <c r="EN2" s="4"/>
      <c r="EW2" s="4"/>
      <c r="FF2" s="4"/>
      <c r="FO2" s="4"/>
      <c r="FX2" s="4"/>
      <c r="GG2" s="4"/>
      <c r="GP2" s="4"/>
      <c r="GY2" s="4"/>
      <c r="HH2" s="4"/>
      <c r="RS2" s="171"/>
    </row>
    <row r="3" spans="1:487" s="3" customFormat="1" ht="15.75">
      <c r="A3" s="23" t="s">
        <v>0</v>
      </c>
      <c r="B3" s="540" t="s">
        <v>1852</v>
      </c>
      <c r="C3" s="464"/>
      <c r="D3" s="542" t="s">
        <v>1675</v>
      </c>
      <c r="E3" s="315" t="s">
        <v>2542</v>
      </c>
      <c r="F3" s="306"/>
      <c r="G3" s="94">
        <f>$SQ$554</f>
        <v>2467.0500000000006</v>
      </c>
      <c r="H3" s="335" t="s">
        <v>3934</v>
      </c>
      <c r="J3" s="292" t="s">
        <v>0</v>
      </c>
      <c r="K3" s="518" t="s">
        <v>2284</v>
      </c>
      <c r="L3" s="449"/>
      <c r="M3" s="542" t="s">
        <v>2507</v>
      </c>
      <c r="N3" s="468" t="s">
        <v>2548</v>
      </c>
      <c r="O3" s="306"/>
      <c r="P3" s="465">
        <f>$AEB$554-1396.6</f>
        <v>562.10000000000014</v>
      </c>
      <c r="Q3" s="354">
        <v>80</v>
      </c>
      <c r="R3" s="338"/>
      <c r="S3" s="342"/>
      <c r="T3" s="338"/>
      <c r="U3" s="338"/>
      <c r="V3" s="338"/>
      <c r="W3" s="338"/>
      <c r="X3" s="338"/>
      <c r="Y3" s="338"/>
      <c r="Z3" s="338"/>
      <c r="AA3" s="338"/>
      <c r="AB3" s="338"/>
      <c r="AC3" s="338"/>
      <c r="AD3" s="338"/>
      <c r="AE3" s="338"/>
      <c r="AF3" s="338"/>
      <c r="AG3" s="338"/>
      <c r="AH3" s="342"/>
      <c r="AK3" s="338"/>
      <c r="AL3" s="342"/>
      <c r="AM3" s="342"/>
      <c r="AN3" s="342"/>
      <c r="AS3" s="4"/>
      <c r="BB3" s="4"/>
      <c r="BK3" s="4"/>
      <c r="BT3" s="4"/>
      <c r="CC3" s="4"/>
      <c r="CL3" s="4"/>
      <c r="CU3" s="4"/>
      <c r="DD3" s="4"/>
      <c r="DM3" s="4"/>
      <c r="DV3" s="4"/>
      <c r="EE3" s="4"/>
      <c r="EN3" s="4"/>
      <c r="EW3" s="4"/>
      <c r="FF3" s="4"/>
      <c r="FO3" s="4"/>
      <c r="FX3" s="4"/>
      <c r="GG3" s="4"/>
      <c r="GP3" s="4"/>
      <c r="GY3" s="4"/>
      <c r="HH3" s="4"/>
      <c r="RS3" s="230"/>
    </row>
    <row r="4" spans="1:487" s="3" customFormat="1" ht="15.75">
      <c r="A4" s="23" t="s">
        <v>2</v>
      </c>
      <c r="B4" s="441" t="s">
        <v>2256</v>
      </c>
      <c r="C4" s="449"/>
      <c r="D4" s="542" t="s">
        <v>2086</v>
      </c>
      <c r="E4" s="468" t="s">
        <v>2266</v>
      </c>
      <c r="F4" s="306"/>
      <c r="G4" s="94">
        <f>$WL$554</f>
        <v>2368.4999999999995</v>
      </c>
      <c r="H4" s="279" t="s">
        <v>3935</v>
      </c>
      <c r="J4" s="292" t="s">
        <v>2</v>
      </c>
      <c r="K4" s="441" t="s">
        <v>27</v>
      </c>
      <c r="L4" s="464"/>
      <c r="M4" s="542" t="s">
        <v>1613</v>
      </c>
      <c r="N4" s="468" t="s">
        <v>2534</v>
      </c>
      <c r="O4" s="446"/>
      <c r="P4" s="465">
        <f>$FM$554-1355.7</f>
        <v>507.09999999999991</v>
      </c>
      <c r="Q4" s="354">
        <v>79</v>
      </c>
      <c r="R4" s="338"/>
      <c r="S4" s="342"/>
      <c r="T4" s="338"/>
      <c r="U4" s="338"/>
      <c r="V4" s="338"/>
      <c r="W4" s="338"/>
      <c r="X4" s="338"/>
      <c r="Y4" s="338"/>
      <c r="Z4" s="338"/>
      <c r="AA4" s="338"/>
      <c r="AB4" s="338"/>
      <c r="AC4" s="338"/>
      <c r="AD4" s="338"/>
      <c r="AE4" s="338"/>
      <c r="AF4" s="338"/>
      <c r="AG4" s="338"/>
      <c r="AH4" s="342"/>
      <c r="AK4" s="338"/>
      <c r="AL4" s="342"/>
      <c r="AM4" s="342"/>
      <c r="AN4" s="342"/>
      <c r="AS4" s="4"/>
      <c r="BB4" s="4"/>
      <c r="BK4" s="4"/>
      <c r="BT4" s="4"/>
      <c r="CC4" s="4"/>
      <c r="CL4" s="4"/>
      <c r="CU4" s="4"/>
      <c r="DD4" s="4"/>
      <c r="DM4" s="4"/>
      <c r="DV4" s="4"/>
      <c r="EE4" s="4"/>
      <c r="EN4" s="4"/>
      <c r="EW4" s="4"/>
      <c r="FF4" s="4"/>
      <c r="FO4" s="4"/>
      <c r="FX4" s="4"/>
      <c r="GG4" s="4"/>
      <c r="GP4" s="4"/>
      <c r="GY4" s="4"/>
      <c r="HH4" s="4"/>
      <c r="RS4" s="230"/>
    </row>
    <row r="5" spans="1:487" s="3" customFormat="1" ht="15.75">
      <c r="A5" s="23" t="s">
        <v>3</v>
      </c>
      <c r="B5" s="446" t="s">
        <v>154</v>
      </c>
      <c r="C5" s="446"/>
      <c r="D5" s="542" t="s">
        <v>1644</v>
      </c>
      <c r="E5" s="468" t="s">
        <v>2523</v>
      </c>
      <c r="F5" s="446"/>
      <c r="G5" s="94">
        <f>$G$554</f>
        <v>2331.6000000000004</v>
      </c>
      <c r="H5" s="279" t="s">
        <v>3936</v>
      </c>
      <c r="J5" s="292" t="s">
        <v>3</v>
      </c>
      <c r="K5" s="441" t="s">
        <v>2242</v>
      </c>
      <c r="L5" s="449"/>
      <c r="M5" s="542" t="s">
        <v>2092</v>
      </c>
      <c r="N5" s="468" t="s">
        <v>2540</v>
      </c>
      <c r="O5" s="306"/>
      <c r="P5" s="465">
        <f>$YN$554-1072.5</f>
        <v>495.80000000000064</v>
      </c>
      <c r="Q5" s="354">
        <v>78</v>
      </c>
      <c r="R5" s="338"/>
      <c r="S5" s="342"/>
      <c r="T5" s="338"/>
      <c r="U5" s="338"/>
      <c r="V5" s="338"/>
      <c r="W5" s="338"/>
      <c r="X5" s="338"/>
      <c r="Y5" s="338"/>
      <c r="Z5" s="338"/>
      <c r="AA5" s="338"/>
      <c r="AB5" s="338"/>
      <c r="AC5" s="338"/>
      <c r="AD5" s="338"/>
      <c r="AE5" s="338"/>
      <c r="AF5" s="338"/>
      <c r="AG5" s="338"/>
      <c r="AH5" s="342"/>
      <c r="AK5" s="338"/>
      <c r="AL5" s="342"/>
      <c r="AM5" s="342"/>
      <c r="AN5" s="342"/>
      <c r="AS5" s="4"/>
      <c r="BB5" s="4"/>
      <c r="BK5" s="4"/>
      <c r="BT5" s="4"/>
      <c r="CC5" s="4"/>
      <c r="CL5" s="4"/>
      <c r="CU5" s="4"/>
      <c r="DD5" s="4"/>
      <c r="DM5" s="4"/>
      <c r="DV5" s="4"/>
      <c r="EE5" s="4"/>
      <c r="EN5" s="4"/>
      <c r="EW5" s="4"/>
      <c r="FF5" s="4"/>
      <c r="FO5" s="4"/>
      <c r="FX5" s="4"/>
      <c r="GG5" s="4"/>
      <c r="GP5" s="4"/>
      <c r="GY5" s="4"/>
      <c r="HH5" s="4"/>
      <c r="RS5" s="230"/>
    </row>
    <row r="6" spans="1:487" s="3" customFormat="1" ht="15.75">
      <c r="A6" s="23" t="s">
        <v>5</v>
      </c>
      <c r="B6" s="443" t="s">
        <v>3599</v>
      </c>
      <c r="C6" s="446"/>
      <c r="D6" s="541" t="s">
        <v>1646</v>
      </c>
      <c r="E6" s="468" t="s">
        <v>2524</v>
      </c>
      <c r="F6" s="446"/>
      <c r="G6" s="94">
        <f>$Y$554</f>
        <v>2303.2999999999997</v>
      </c>
      <c r="H6" s="279" t="s">
        <v>3937</v>
      </c>
      <c r="J6" s="292" t="s">
        <v>5</v>
      </c>
      <c r="K6" s="446" t="s">
        <v>869</v>
      </c>
      <c r="L6" s="464"/>
      <c r="M6" s="542" t="s">
        <v>1620</v>
      </c>
      <c r="N6" s="468" t="s">
        <v>2536</v>
      </c>
      <c r="O6" s="446"/>
      <c r="P6" s="465">
        <f>$HX$554-1404.85</f>
        <v>422.40000000000032</v>
      </c>
      <c r="Q6" s="354">
        <v>77</v>
      </c>
      <c r="R6" s="338"/>
      <c r="S6" s="342"/>
      <c r="T6" s="338"/>
      <c r="U6" s="338"/>
      <c r="V6" s="338"/>
      <c r="W6" s="338"/>
      <c r="X6" s="338"/>
      <c r="Y6" s="338"/>
      <c r="Z6" s="338"/>
      <c r="AA6" s="338"/>
      <c r="AB6" s="338"/>
      <c r="AC6" s="338"/>
      <c r="AD6" s="338"/>
      <c r="AE6" s="338"/>
      <c r="AF6" s="338"/>
      <c r="AG6" s="338"/>
      <c r="AH6" s="342"/>
      <c r="AK6" s="338"/>
      <c r="AL6" s="342"/>
      <c r="AM6" s="342"/>
      <c r="AN6" s="342"/>
      <c r="AS6" s="4"/>
      <c r="BB6" s="4"/>
      <c r="BK6" s="4"/>
      <c r="BT6" s="4"/>
      <c r="CC6" s="4"/>
      <c r="CL6" s="4"/>
      <c r="CU6" s="4"/>
      <c r="DD6" s="4"/>
      <c r="DM6" s="4"/>
      <c r="DV6" s="4"/>
      <c r="EE6" s="4"/>
      <c r="EN6" s="4"/>
      <c r="EW6" s="4"/>
      <c r="FF6" s="4"/>
      <c r="FO6" s="4"/>
      <c r="FX6" s="4"/>
      <c r="GG6" s="4"/>
      <c r="GP6" s="4"/>
      <c r="GY6" s="4"/>
      <c r="HH6" s="4"/>
      <c r="RS6" s="230"/>
    </row>
    <row r="7" spans="1:487" s="3" customFormat="1" ht="15.75">
      <c r="A7" s="5" t="s">
        <v>7</v>
      </c>
      <c r="B7" s="446" t="s">
        <v>856</v>
      </c>
      <c r="C7" s="446"/>
      <c r="D7" s="542" t="s">
        <v>1622</v>
      </c>
      <c r="E7" s="468" t="s">
        <v>2528</v>
      </c>
      <c r="F7" s="446"/>
      <c r="G7" s="94">
        <f>$IP$554</f>
        <v>2294.6499999999996</v>
      </c>
      <c r="H7" s="335" t="s">
        <v>3938</v>
      </c>
      <c r="J7" s="284" t="s">
        <v>7</v>
      </c>
      <c r="K7" s="540" t="s">
        <v>1851</v>
      </c>
      <c r="L7" s="446"/>
      <c r="M7" s="542" t="s">
        <v>1677</v>
      </c>
      <c r="N7" s="468" t="s">
        <v>2543</v>
      </c>
      <c r="O7" s="306"/>
      <c r="P7" s="465">
        <f>$TI$554-1419.7</f>
        <v>384.49999999999977</v>
      </c>
      <c r="Q7" s="354">
        <v>76</v>
      </c>
      <c r="R7" s="338"/>
      <c r="S7" s="342"/>
      <c r="T7" s="338"/>
      <c r="U7" s="338"/>
      <c r="V7" s="338"/>
      <c r="W7" s="338"/>
      <c r="X7" s="338"/>
      <c r="Y7" s="338"/>
      <c r="Z7" s="338"/>
      <c r="AA7" s="338"/>
      <c r="AB7" s="338"/>
      <c r="AC7" s="338"/>
      <c r="AD7" s="338"/>
      <c r="AE7" s="338"/>
      <c r="AF7" s="338"/>
      <c r="AG7" s="338"/>
      <c r="AH7" s="342"/>
      <c r="AK7" s="338"/>
      <c r="AL7" s="342"/>
      <c r="AM7" s="342"/>
      <c r="AN7" s="342"/>
      <c r="AS7" s="4"/>
      <c r="BB7" s="4"/>
      <c r="BK7" s="4"/>
      <c r="BT7" s="4"/>
      <c r="CC7" s="4"/>
      <c r="CL7" s="4"/>
      <c r="CU7" s="4"/>
      <c r="DD7" s="4"/>
      <c r="DM7" s="4"/>
      <c r="DV7" s="4"/>
      <c r="EE7" s="4"/>
      <c r="EN7" s="4"/>
      <c r="EW7" s="4"/>
      <c r="FF7" s="4"/>
      <c r="FO7" s="4"/>
      <c r="FX7" s="4"/>
      <c r="GG7" s="4"/>
      <c r="GP7" s="4"/>
      <c r="GY7" s="4"/>
      <c r="HH7" s="4"/>
      <c r="RS7" s="230"/>
    </row>
    <row r="8" spans="1:487" s="3" customFormat="1" ht="15.75">
      <c r="A8" s="5" t="s">
        <v>8</v>
      </c>
      <c r="B8" s="540" t="s">
        <v>1859</v>
      </c>
      <c r="C8" s="464"/>
      <c r="D8" s="542" t="s">
        <v>1667</v>
      </c>
      <c r="E8" s="468" t="s">
        <v>2531</v>
      </c>
      <c r="F8" s="449"/>
      <c r="G8" s="94">
        <f>$PW$554</f>
        <v>2285.4999999999995</v>
      </c>
      <c r="H8" s="335" t="s">
        <v>3939</v>
      </c>
      <c r="J8" s="284" t="s">
        <v>8</v>
      </c>
      <c r="K8" s="540" t="s">
        <v>1859</v>
      </c>
      <c r="L8" s="464"/>
      <c r="M8" s="542" t="s">
        <v>1667</v>
      </c>
      <c r="N8" s="468" t="s">
        <v>2531</v>
      </c>
      <c r="O8" s="449"/>
      <c r="P8" s="465">
        <f>$PW$554-1911</f>
        <v>374.49999999999955</v>
      </c>
      <c r="Q8" s="354">
        <v>75</v>
      </c>
      <c r="R8" s="338"/>
      <c r="S8" s="342"/>
      <c r="T8" s="338"/>
      <c r="U8" s="338"/>
      <c r="V8" s="338"/>
      <c r="W8" s="338"/>
      <c r="X8" s="338"/>
      <c r="Y8" s="338"/>
      <c r="Z8" s="338"/>
      <c r="AA8" s="338"/>
      <c r="AB8" s="338"/>
      <c r="AC8" s="338"/>
      <c r="AD8" s="338"/>
      <c r="AE8" s="338"/>
      <c r="AF8" s="338"/>
      <c r="AG8" s="338"/>
      <c r="AH8" s="342"/>
      <c r="AK8" s="338"/>
      <c r="AL8" s="342"/>
      <c r="AM8" s="342"/>
      <c r="AN8" s="342"/>
      <c r="AS8" s="4"/>
      <c r="BB8" s="4"/>
      <c r="BK8" s="4"/>
      <c r="BT8" s="4"/>
      <c r="CC8" s="4"/>
      <c r="CL8" s="4"/>
      <c r="CU8" s="4"/>
      <c r="DD8" s="4"/>
      <c r="DM8" s="4"/>
      <c r="DV8" s="4"/>
      <c r="EE8" s="4"/>
      <c r="EN8" s="4"/>
      <c r="EW8" s="4"/>
      <c r="FF8" s="4"/>
      <c r="FO8" s="4"/>
      <c r="FX8" s="4"/>
      <c r="GG8" s="4"/>
      <c r="GP8" s="4"/>
      <c r="GY8" s="4"/>
      <c r="HH8" s="4"/>
      <c r="RS8" s="230"/>
    </row>
    <row r="9" spans="1:487" s="3" customFormat="1" ht="15.75">
      <c r="A9" s="5" t="s">
        <v>10</v>
      </c>
      <c r="B9" s="446" t="s">
        <v>873</v>
      </c>
      <c r="C9" s="449"/>
      <c r="D9" s="542" t="s">
        <v>1614</v>
      </c>
      <c r="E9" s="468" t="s">
        <v>2525</v>
      </c>
      <c r="F9" s="446"/>
      <c r="G9" s="94">
        <f>$FV$554</f>
        <v>2272.2999999999997</v>
      </c>
      <c r="H9" s="335" t="s">
        <v>3939</v>
      </c>
      <c r="J9" s="284" t="s">
        <v>10</v>
      </c>
      <c r="K9" s="441" t="s">
        <v>23</v>
      </c>
      <c r="L9" s="446"/>
      <c r="M9" s="542" t="s">
        <v>1615</v>
      </c>
      <c r="N9" s="468" t="s">
        <v>2529</v>
      </c>
      <c r="O9" s="446"/>
      <c r="P9" s="465">
        <f>$GE$554-1728.15</f>
        <v>367.00000000000045</v>
      </c>
      <c r="Q9" s="354">
        <v>74</v>
      </c>
      <c r="R9" s="338"/>
      <c r="S9" s="342"/>
      <c r="T9" s="338"/>
      <c r="U9" s="338"/>
      <c r="V9" s="338"/>
      <c r="W9" s="338"/>
      <c r="X9" s="338"/>
      <c r="Y9" s="338"/>
      <c r="Z9" s="338"/>
      <c r="AA9" s="338"/>
      <c r="AB9" s="338"/>
      <c r="AC9" s="338"/>
      <c r="AD9" s="338"/>
      <c r="AE9" s="338"/>
      <c r="AF9" s="338"/>
      <c r="AG9" s="338"/>
      <c r="AH9" s="342"/>
      <c r="AK9" s="338"/>
      <c r="AL9" s="342"/>
      <c r="AM9" s="342"/>
      <c r="AN9" s="342"/>
      <c r="AS9" s="4"/>
      <c r="BB9" s="4"/>
      <c r="BK9" s="4"/>
      <c r="BT9" s="4"/>
      <c r="CC9" s="4"/>
      <c r="CL9" s="4"/>
      <c r="CU9" s="4"/>
      <c r="DD9" s="4"/>
      <c r="DM9" s="4"/>
      <c r="DV9" s="4"/>
      <c r="EE9" s="4"/>
      <c r="EN9" s="4"/>
      <c r="EW9" s="4"/>
      <c r="FF9" s="4"/>
      <c r="FO9" s="4"/>
      <c r="FX9" s="4"/>
      <c r="GG9" s="4"/>
      <c r="GP9" s="4"/>
      <c r="GY9" s="4"/>
      <c r="HH9" s="4"/>
      <c r="RS9" s="230"/>
    </row>
    <row r="10" spans="1:487" s="3" customFormat="1" ht="15.75">
      <c r="A10" s="5" t="s">
        <v>12</v>
      </c>
      <c r="B10" s="441" t="s">
        <v>3597</v>
      </c>
      <c r="C10" s="446"/>
      <c r="D10" s="511" t="s">
        <v>1645</v>
      </c>
      <c r="E10" s="468" t="s">
        <v>2257</v>
      </c>
      <c r="F10" s="446"/>
      <c r="G10" s="94">
        <f>$P$554</f>
        <v>2258.8000000000002</v>
      </c>
      <c r="H10" s="279" t="s">
        <v>3940</v>
      </c>
      <c r="J10" s="284" t="s">
        <v>12</v>
      </c>
      <c r="K10" s="540" t="s">
        <v>1853</v>
      </c>
      <c r="L10" s="446"/>
      <c r="M10" s="542" t="s">
        <v>1671</v>
      </c>
      <c r="N10" s="468" t="s">
        <v>2267</v>
      </c>
      <c r="O10" s="306"/>
      <c r="P10" s="465">
        <f>$RG$554-1512.05</f>
        <v>366.29999999999995</v>
      </c>
      <c r="Q10" s="354">
        <v>73</v>
      </c>
      <c r="R10" s="338"/>
      <c r="S10" s="342"/>
      <c r="T10" s="338"/>
      <c r="U10" s="338"/>
      <c r="V10" s="338"/>
      <c r="W10" s="338"/>
      <c r="X10" s="338"/>
      <c r="Y10" s="338"/>
      <c r="Z10" s="338"/>
      <c r="AA10" s="338"/>
      <c r="AB10" s="338"/>
      <c r="AC10" s="338"/>
      <c r="AD10" s="338"/>
      <c r="AE10" s="338"/>
      <c r="AF10" s="338"/>
      <c r="AG10" s="338"/>
      <c r="AH10" s="342"/>
      <c r="AK10" s="338"/>
      <c r="AL10" s="342"/>
      <c r="AM10" s="342"/>
      <c r="AN10" s="342"/>
      <c r="AS10" s="4"/>
      <c r="BB10" s="4"/>
      <c r="BK10" s="4"/>
      <c r="BT10" s="4"/>
      <c r="CC10" s="4"/>
      <c r="CL10" s="4"/>
      <c r="CU10" s="4"/>
      <c r="DD10" s="4"/>
      <c r="DM10" s="4"/>
      <c r="DV10" s="4"/>
      <c r="EE10" s="4"/>
      <c r="EN10" s="4"/>
      <c r="EW10" s="4"/>
      <c r="FF10" s="4"/>
      <c r="FO10" s="4"/>
      <c r="FX10" s="4"/>
      <c r="GG10" s="4"/>
      <c r="GP10" s="4"/>
      <c r="GY10" s="4"/>
      <c r="HH10" s="4"/>
      <c r="RS10" s="230"/>
    </row>
    <row r="11" spans="1:487" s="3" customFormat="1" ht="15.75">
      <c r="A11" s="5" t="s">
        <v>14</v>
      </c>
      <c r="B11" s="446" t="s">
        <v>3595</v>
      </c>
      <c r="C11" s="446"/>
      <c r="D11" s="542" t="s">
        <v>1650</v>
      </c>
      <c r="E11" s="468" t="s">
        <v>2257</v>
      </c>
      <c r="F11" s="446"/>
      <c r="G11" s="94">
        <f>$BI$554</f>
        <v>2256.1999999999998</v>
      </c>
      <c r="H11" s="279" t="s">
        <v>3941</v>
      </c>
      <c r="J11" s="284" t="s">
        <v>14</v>
      </c>
      <c r="K11" s="518" t="s">
        <v>2280</v>
      </c>
      <c r="L11" s="464"/>
      <c r="M11" s="541" t="s">
        <v>2510</v>
      </c>
      <c r="N11" s="468" t="s">
        <v>2545</v>
      </c>
      <c r="O11" s="449"/>
      <c r="P11" s="465">
        <f>$AFC$554-1532.6</f>
        <v>362.39999999999986</v>
      </c>
      <c r="Q11" s="354">
        <v>72</v>
      </c>
      <c r="R11" s="338"/>
      <c r="S11" s="342"/>
      <c r="T11" s="338"/>
      <c r="U11" s="338"/>
      <c r="V11" s="338"/>
      <c r="W11" s="338"/>
      <c r="X11" s="338"/>
      <c r="Y11" s="338"/>
      <c r="Z11" s="338"/>
      <c r="AA11" s="338"/>
      <c r="AB11" s="338"/>
      <c r="AC11" s="338"/>
      <c r="AD11" s="338"/>
      <c r="AE11" s="338"/>
      <c r="AF11" s="338"/>
      <c r="AG11" s="338"/>
      <c r="AH11" s="342"/>
      <c r="AK11" s="338"/>
      <c r="AL11" s="342"/>
      <c r="AM11" s="342"/>
      <c r="AN11" s="342"/>
      <c r="AS11" s="4"/>
      <c r="BB11" s="4"/>
      <c r="BK11" s="4"/>
      <c r="BT11" s="4"/>
      <c r="CC11" s="4"/>
      <c r="CL11" s="4"/>
      <c r="CU11" s="4"/>
      <c r="DD11" s="4"/>
      <c r="DM11" s="4"/>
      <c r="DV11" s="4"/>
      <c r="EE11" s="4"/>
      <c r="EN11" s="4"/>
      <c r="EW11" s="4"/>
      <c r="FF11" s="4"/>
      <c r="FO11" s="4"/>
      <c r="FX11" s="4"/>
      <c r="GG11" s="4"/>
      <c r="GP11" s="4"/>
      <c r="GY11" s="4"/>
      <c r="HH11" s="4"/>
      <c r="RS11" s="230"/>
    </row>
    <row r="12" spans="1:487" s="3" customFormat="1" ht="15.75">
      <c r="A12" s="5" t="s">
        <v>16</v>
      </c>
      <c r="B12" s="540" t="s">
        <v>1856</v>
      </c>
      <c r="C12" s="464"/>
      <c r="D12" s="542" t="s">
        <v>1670</v>
      </c>
      <c r="E12" s="468" t="s">
        <v>2543</v>
      </c>
      <c r="F12" s="306"/>
      <c r="G12" s="94">
        <f>$QX$554</f>
        <v>2229.7000000000003</v>
      </c>
      <c r="H12" s="279" t="s">
        <v>3942</v>
      </c>
      <c r="J12" s="284" t="s">
        <v>16</v>
      </c>
      <c r="K12" s="518" t="s">
        <v>2276</v>
      </c>
      <c r="L12" s="449"/>
      <c r="M12" s="542" t="s">
        <v>2508</v>
      </c>
      <c r="N12" s="468" t="s">
        <v>2549</v>
      </c>
      <c r="O12" s="306"/>
      <c r="P12" s="465">
        <f>$AEK$554-1830</f>
        <v>354.30000000000018</v>
      </c>
      <c r="Q12" s="354">
        <v>71</v>
      </c>
      <c r="R12" s="338"/>
      <c r="S12" s="342"/>
      <c r="T12" s="338"/>
      <c r="U12" s="338"/>
      <c r="V12" s="338"/>
      <c r="W12" s="338"/>
      <c r="X12" s="338"/>
      <c r="Y12" s="338"/>
      <c r="Z12" s="338"/>
      <c r="AA12" s="338"/>
      <c r="AB12" s="338"/>
      <c r="AC12" s="338"/>
      <c r="AD12" s="338"/>
      <c r="AE12" s="338"/>
      <c r="AF12" s="338"/>
      <c r="AG12" s="338"/>
      <c r="AH12" s="342"/>
      <c r="AK12" s="338"/>
      <c r="AL12" s="342"/>
      <c r="AM12" s="342"/>
      <c r="AN12" s="342"/>
      <c r="AS12" s="4"/>
      <c r="BB12" s="4"/>
      <c r="BK12" s="4"/>
      <c r="BT12" s="4"/>
      <c r="CC12" s="4"/>
      <c r="CL12" s="4"/>
      <c r="CU12" s="4"/>
      <c r="DD12" s="4"/>
      <c r="DM12" s="4"/>
      <c r="DV12" s="4"/>
      <c r="EE12" s="4"/>
      <c r="EN12" s="4"/>
      <c r="EW12" s="4"/>
      <c r="FF12" s="4"/>
      <c r="FO12" s="4"/>
      <c r="FX12" s="4"/>
      <c r="GG12" s="4"/>
      <c r="GP12" s="4"/>
      <c r="GY12" s="4"/>
      <c r="HH12" s="4"/>
      <c r="RS12" s="230"/>
    </row>
    <row r="13" spans="1:487" s="3" customFormat="1" ht="15.75">
      <c r="A13" s="5" t="s">
        <v>18</v>
      </c>
      <c r="B13" s="446" t="s">
        <v>863</v>
      </c>
      <c r="C13" s="446"/>
      <c r="D13" s="542" t="s">
        <v>1631</v>
      </c>
      <c r="E13" s="468" t="s">
        <v>2530</v>
      </c>
      <c r="F13" s="449"/>
      <c r="G13" s="94">
        <f>$JZ$554</f>
        <v>2209.8000000000002</v>
      </c>
      <c r="H13" s="335" t="s">
        <v>3935</v>
      </c>
      <c r="J13" s="284" t="s">
        <v>18</v>
      </c>
      <c r="K13" s="446" t="s">
        <v>851</v>
      </c>
      <c r="L13" s="449"/>
      <c r="M13" s="541" t="s">
        <v>1617</v>
      </c>
      <c r="N13" s="468" t="s">
        <v>2537</v>
      </c>
      <c r="O13" s="446"/>
      <c r="P13" s="465">
        <f>$GW$554-1807.2</f>
        <v>350.39999999999941</v>
      </c>
      <c r="Q13" s="354">
        <v>70</v>
      </c>
      <c r="R13" s="338"/>
      <c r="S13" s="342"/>
      <c r="T13" s="338"/>
      <c r="U13" s="338"/>
      <c r="V13" s="338"/>
      <c r="W13" s="338"/>
      <c r="X13" s="338"/>
      <c r="Y13" s="338"/>
      <c r="Z13" s="338"/>
      <c r="AA13" s="338"/>
      <c r="AB13" s="338"/>
      <c r="AC13" s="338"/>
      <c r="AD13" s="338"/>
      <c r="AE13" s="338"/>
      <c r="AF13" s="338"/>
      <c r="AG13" s="338"/>
      <c r="AH13" s="342"/>
      <c r="AK13" s="338"/>
      <c r="AL13" s="342"/>
      <c r="AM13" s="342"/>
      <c r="AN13" s="342"/>
      <c r="AS13" s="4"/>
      <c r="BB13" s="4"/>
      <c r="BK13" s="4"/>
      <c r="BT13" s="4"/>
      <c r="CC13" s="4"/>
      <c r="CL13" s="4"/>
      <c r="CU13" s="4"/>
      <c r="DD13" s="4"/>
      <c r="DM13" s="4"/>
      <c r="DV13" s="4"/>
      <c r="EE13" s="4"/>
      <c r="EN13" s="4"/>
      <c r="EW13" s="4"/>
      <c r="FF13" s="4"/>
      <c r="FO13" s="4"/>
      <c r="FX13" s="4"/>
      <c r="GG13" s="4"/>
      <c r="GP13" s="4"/>
      <c r="GY13" s="4"/>
      <c r="HH13" s="4"/>
      <c r="RS13" s="230"/>
    </row>
    <row r="14" spans="1:487" s="3" customFormat="1" ht="15.75">
      <c r="A14" s="5" t="s">
        <v>20</v>
      </c>
      <c r="B14" s="441" t="s">
        <v>3600</v>
      </c>
      <c r="C14" s="449"/>
      <c r="D14" s="542" t="s">
        <v>1647</v>
      </c>
      <c r="E14" s="468" t="s">
        <v>2258</v>
      </c>
      <c r="F14" s="446"/>
      <c r="G14" s="94">
        <f>$AH$554</f>
        <v>2205.3000000000002</v>
      </c>
      <c r="H14" s="279" t="s">
        <v>3943</v>
      </c>
      <c r="J14" s="284" t="s">
        <v>20</v>
      </c>
      <c r="K14" s="441" t="s">
        <v>2244</v>
      </c>
      <c r="L14" s="449"/>
      <c r="M14" s="542" t="s">
        <v>2087</v>
      </c>
      <c r="N14" s="468" t="s">
        <v>2542</v>
      </c>
      <c r="O14" s="306"/>
      <c r="P14" s="465">
        <f>$WU$554-1504.8</f>
        <v>349.2000000000005</v>
      </c>
      <c r="Q14" s="354">
        <v>69</v>
      </c>
      <c r="R14" s="338"/>
      <c r="S14" s="342"/>
      <c r="T14" s="338"/>
      <c r="U14" s="338"/>
      <c r="V14" s="338"/>
      <c r="W14" s="338"/>
      <c r="X14" s="338"/>
      <c r="Y14" s="338"/>
      <c r="Z14" s="338"/>
      <c r="AA14" s="338"/>
      <c r="AB14" s="338"/>
      <c r="AC14" s="338"/>
      <c r="AD14" s="338"/>
      <c r="AE14" s="338"/>
      <c r="AF14" s="338"/>
      <c r="AG14" s="338"/>
      <c r="AH14" s="342"/>
      <c r="AK14" s="338"/>
      <c r="AL14" s="342"/>
      <c r="AM14" s="342"/>
      <c r="AN14" s="342"/>
      <c r="AS14" s="4"/>
      <c r="BB14" s="4"/>
      <c r="BK14" s="4"/>
      <c r="BT14" s="4"/>
      <c r="CC14" s="4"/>
      <c r="CL14" s="4"/>
      <c r="CU14" s="4"/>
      <c r="DD14" s="4"/>
      <c r="DM14" s="4"/>
      <c r="DV14" s="4"/>
      <c r="EE14" s="4"/>
      <c r="EN14" s="4"/>
      <c r="EW14" s="4"/>
      <c r="FF14" s="4"/>
      <c r="FO14" s="4"/>
      <c r="FX14" s="4"/>
      <c r="GG14" s="4"/>
      <c r="GP14" s="4"/>
      <c r="GY14" s="4"/>
      <c r="HH14" s="4"/>
      <c r="RS14" s="230"/>
    </row>
    <row r="15" spans="1:487" s="3" customFormat="1" ht="15.75">
      <c r="A15" s="5" t="s">
        <v>22</v>
      </c>
      <c r="B15" s="446" t="s">
        <v>852</v>
      </c>
      <c r="C15" s="449"/>
      <c r="D15" s="542" t="s">
        <v>1611</v>
      </c>
      <c r="E15" s="468" t="s">
        <v>2259</v>
      </c>
      <c r="F15" s="446"/>
      <c r="G15" s="94">
        <f>$EU$554</f>
        <v>2204.4</v>
      </c>
      <c r="H15" s="335" t="s">
        <v>3944</v>
      </c>
      <c r="J15" s="284" t="s">
        <v>22</v>
      </c>
      <c r="K15" s="446" t="s">
        <v>811</v>
      </c>
      <c r="L15" s="446"/>
      <c r="M15" s="542" t="s">
        <v>1623</v>
      </c>
      <c r="N15" s="468" t="s">
        <v>2263</v>
      </c>
      <c r="O15" s="446"/>
      <c r="P15" s="465">
        <f>$IY$554-1556</f>
        <v>348.59999999999968</v>
      </c>
      <c r="Q15" s="354">
        <v>68</v>
      </c>
      <c r="R15" s="338"/>
      <c r="S15" s="342"/>
      <c r="T15" s="338"/>
      <c r="U15" s="338"/>
      <c r="V15" s="338"/>
      <c r="W15" s="338"/>
      <c r="X15" s="338"/>
      <c r="Y15" s="338"/>
      <c r="Z15" s="338"/>
      <c r="AA15" s="338"/>
      <c r="AB15" s="338"/>
      <c r="AC15" s="338"/>
      <c r="AD15" s="338"/>
      <c r="AE15" s="338"/>
      <c r="AF15" s="338"/>
      <c r="AG15" s="338"/>
      <c r="AH15" s="342"/>
      <c r="AK15" s="338"/>
      <c r="AL15" s="342"/>
      <c r="AM15" s="342"/>
      <c r="AN15" s="342"/>
      <c r="AS15" s="4"/>
      <c r="BB15" s="4"/>
      <c r="BK15" s="4"/>
      <c r="BT15" s="4"/>
      <c r="CC15" s="4"/>
      <c r="CL15" s="4"/>
      <c r="CU15" s="4"/>
      <c r="DD15" s="4"/>
      <c r="DM15" s="4"/>
      <c r="DV15" s="4"/>
      <c r="EE15" s="4"/>
      <c r="EN15" s="4"/>
      <c r="EW15" s="4"/>
      <c r="FF15" s="4"/>
      <c r="FO15" s="4"/>
      <c r="FX15" s="4"/>
      <c r="GG15" s="4"/>
      <c r="GP15" s="4"/>
      <c r="GY15" s="4"/>
      <c r="HH15" s="4"/>
      <c r="RS15" s="230"/>
    </row>
    <row r="16" spans="1:487" s="3" customFormat="1" ht="15.75">
      <c r="A16" s="5" t="s">
        <v>24</v>
      </c>
      <c r="B16" s="540" t="s">
        <v>1844</v>
      </c>
      <c r="C16" s="449"/>
      <c r="D16" s="542" t="s">
        <v>1665</v>
      </c>
      <c r="E16" s="468" t="s">
        <v>2527</v>
      </c>
      <c r="F16" s="449"/>
      <c r="G16" s="94">
        <f>$PE$554</f>
        <v>2193.9</v>
      </c>
      <c r="H16" s="335" t="s">
        <v>3945</v>
      </c>
      <c r="I16" s="441"/>
      <c r="J16" s="284" t="s">
        <v>24</v>
      </c>
      <c r="K16" s="446" t="s">
        <v>830</v>
      </c>
      <c r="L16" s="449"/>
      <c r="M16" s="542" t="s">
        <v>1624</v>
      </c>
      <c r="N16" s="468" t="s">
        <v>2528</v>
      </c>
      <c r="O16" s="449"/>
      <c r="P16" s="465">
        <f>$JH$554-1393.35</f>
        <v>348.49999999999977</v>
      </c>
      <c r="Q16" s="354">
        <v>67</v>
      </c>
      <c r="R16" s="338"/>
      <c r="S16" s="342"/>
      <c r="T16" s="338"/>
      <c r="U16" s="338"/>
      <c r="V16" s="338"/>
      <c r="W16" s="338"/>
      <c r="X16" s="338"/>
      <c r="Y16" s="338"/>
      <c r="Z16" s="338"/>
      <c r="AA16" s="338"/>
      <c r="AB16" s="338"/>
      <c r="AC16" s="338"/>
      <c r="AD16" s="338"/>
      <c r="AE16" s="338"/>
      <c r="AF16" s="338"/>
      <c r="AG16" s="338"/>
      <c r="AH16" s="342"/>
      <c r="AK16" s="338"/>
      <c r="AL16" s="342"/>
      <c r="AM16" s="342"/>
      <c r="AN16" s="342"/>
      <c r="AS16" s="4"/>
      <c r="BB16" s="4"/>
      <c r="BK16" s="4"/>
      <c r="BT16" s="4"/>
      <c r="CC16" s="4"/>
      <c r="CL16" s="4"/>
      <c r="CU16" s="4"/>
      <c r="DD16" s="4"/>
      <c r="DM16" s="4"/>
      <c r="DV16" s="4"/>
      <c r="EE16" s="4"/>
      <c r="EN16" s="4"/>
      <c r="EW16" s="4"/>
      <c r="FF16" s="4"/>
      <c r="FO16" s="4"/>
      <c r="FX16" s="4"/>
      <c r="GG16" s="4"/>
      <c r="GP16" s="4"/>
      <c r="GY16" s="4"/>
      <c r="HH16" s="4"/>
      <c r="RS16" s="230"/>
    </row>
    <row r="17" spans="1:487" s="3" customFormat="1" ht="15.75">
      <c r="A17" s="5" t="s">
        <v>26</v>
      </c>
      <c r="B17" s="446" t="s">
        <v>819</v>
      </c>
      <c r="C17" s="446"/>
      <c r="D17" s="542" t="s">
        <v>1653</v>
      </c>
      <c r="E17" s="468" t="s">
        <v>2529</v>
      </c>
      <c r="F17" s="449"/>
      <c r="G17" s="465">
        <f>$LA$554</f>
        <v>2189.35</v>
      </c>
      <c r="H17" s="279" t="s">
        <v>3946</v>
      </c>
      <c r="I17" s="441"/>
      <c r="J17" s="284" t="s">
        <v>26</v>
      </c>
      <c r="K17" s="446" t="s">
        <v>844</v>
      </c>
      <c r="L17" s="464"/>
      <c r="M17" s="542" t="s">
        <v>1657</v>
      </c>
      <c r="N17" s="468" t="s">
        <v>2532</v>
      </c>
      <c r="O17" s="449"/>
      <c r="P17" s="465">
        <f>$MK$554-1291.7</f>
        <v>347.69999999999982</v>
      </c>
      <c r="Q17" s="354">
        <v>66</v>
      </c>
      <c r="R17" s="338"/>
      <c r="S17" s="342"/>
      <c r="T17" s="338"/>
      <c r="U17" s="338"/>
      <c r="V17" s="338"/>
      <c r="W17" s="338"/>
      <c r="X17" s="338"/>
      <c r="Y17" s="338"/>
      <c r="Z17" s="338"/>
      <c r="AA17" s="338"/>
      <c r="AB17" s="338"/>
      <c r="AC17" s="338"/>
      <c r="AD17" s="338"/>
      <c r="AE17" s="338"/>
      <c r="AF17" s="338"/>
      <c r="AG17" s="338"/>
      <c r="AH17" s="342"/>
      <c r="AK17" s="338"/>
      <c r="AL17" s="342"/>
      <c r="AM17" s="342"/>
      <c r="AN17" s="342"/>
      <c r="AS17" s="4"/>
      <c r="BB17" s="4"/>
      <c r="BK17" s="4"/>
      <c r="BT17" s="4"/>
      <c r="CC17" s="4"/>
      <c r="CL17" s="4"/>
      <c r="CU17" s="4"/>
      <c r="DD17" s="4"/>
      <c r="DM17" s="4"/>
      <c r="DV17" s="4"/>
      <c r="EE17" s="4"/>
      <c r="EN17" s="4"/>
      <c r="EW17" s="4"/>
      <c r="FF17" s="4"/>
      <c r="FO17" s="4"/>
      <c r="FX17" s="4"/>
      <c r="GG17" s="4"/>
      <c r="GP17" s="4"/>
      <c r="GY17" s="4"/>
      <c r="HH17" s="4"/>
      <c r="RS17" s="230"/>
    </row>
    <row r="18" spans="1:487" s="3" customFormat="1" ht="15.75">
      <c r="A18" s="5" t="s">
        <v>28</v>
      </c>
      <c r="B18" s="518" t="s">
        <v>2276</v>
      </c>
      <c r="C18" s="449"/>
      <c r="D18" s="542" t="s">
        <v>2508</v>
      </c>
      <c r="E18" s="468" t="s">
        <v>2549</v>
      </c>
      <c r="F18" s="306"/>
      <c r="G18" s="94">
        <f>$AEK$554</f>
        <v>2184.3000000000002</v>
      </c>
      <c r="H18" s="335" t="s">
        <v>3945</v>
      </c>
      <c r="J18" s="284" t="s">
        <v>28</v>
      </c>
      <c r="K18" s="446" t="s">
        <v>835</v>
      </c>
      <c r="L18" s="449"/>
      <c r="M18" s="541" t="s">
        <v>1630</v>
      </c>
      <c r="N18" s="468" t="s">
        <v>2263</v>
      </c>
      <c r="O18" s="449"/>
      <c r="P18" s="465">
        <f>$JQ$554-1773.6</f>
        <v>338</v>
      </c>
      <c r="Q18" s="354">
        <v>65</v>
      </c>
      <c r="R18" s="338"/>
      <c r="S18" s="342"/>
      <c r="T18" s="338"/>
      <c r="U18" s="338"/>
      <c r="V18" s="338"/>
      <c r="W18" s="338"/>
      <c r="X18" s="338"/>
      <c r="Y18" s="338"/>
      <c r="Z18" s="338"/>
      <c r="AA18" s="338"/>
      <c r="AB18" s="338"/>
      <c r="AC18" s="338"/>
      <c r="AD18" s="338"/>
      <c r="AE18" s="338"/>
      <c r="AF18" s="338"/>
      <c r="AG18" s="338"/>
      <c r="AH18" s="342"/>
      <c r="AK18" s="338"/>
      <c r="AL18" s="342"/>
      <c r="AM18" s="342"/>
      <c r="AN18" s="342"/>
      <c r="AS18" s="4"/>
      <c r="BB18" s="4"/>
      <c r="BK18" s="4"/>
      <c r="BT18" s="4"/>
      <c r="CC18" s="4"/>
      <c r="CL18" s="4"/>
      <c r="CU18" s="4"/>
      <c r="DD18" s="4"/>
      <c r="DM18" s="4"/>
      <c r="DV18" s="4"/>
      <c r="EE18" s="4"/>
      <c r="EN18" s="4"/>
      <c r="EW18" s="4"/>
      <c r="FF18" s="4"/>
      <c r="FO18" s="4"/>
      <c r="FX18" s="4"/>
      <c r="GG18" s="4"/>
      <c r="GP18" s="4"/>
      <c r="GY18" s="4"/>
      <c r="HH18" s="4"/>
      <c r="RS18" s="230"/>
    </row>
    <row r="19" spans="1:487" s="3" customFormat="1" ht="15.75">
      <c r="A19" s="5" t="s">
        <v>30</v>
      </c>
      <c r="B19" s="446" t="s">
        <v>826</v>
      </c>
      <c r="C19" s="449"/>
      <c r="D19" s="542" t="s">
        <v>1659</v>
      </c>
      <c r="E19" s="468" t="s">
        <v>2538</v>
      </c>
      <c r="F19" s="449"/>
      <c r="G19" s="94">
        <f>$NC$554</f>
        <v>2173.7000000000003</v>
      </c>
      <c r="H19" s="335" t="s">
        <v>3940</v>
      </c>
      <c r="J19" s="284" t="s">
        <v>30</v>
      </c>
      <c r="K19" s="446" t="s">
        <v>801</v>
      </c>
      <c r="L19" s="464"/>
      <c r="M19" s="541" t="s">
        <v>1669</v>
      </c>
      <c r="N19" s="468" t="s">
        <v>2533</v>
      </c>
      <c r="O19" s="306"/>
      <c r="P19" s="465">
        <f>$QO$554-1151.7</f>
        <v>331.09999999999991</v>
      </c>
      <c r="Q19" s="354">
        <v>64</v>
      </c>
      <c r="R19" s="338"/>
      <c r="S19" s="342"/>
      <c r="T19" s="338"/>
      <c r="U19" s="338"/>
      <c r="V19" s="338"/>
      <c r="W19" s="338"/>
      <c r="X19" s="338"/>
      <c r="Y19" s="338"/>
      <c r="Z19" s="338"/>
      <c r="AA19" s="338"/>
      <c r="AB19" s="338"/>
      <c r="AC19" s="338"/>
      <c r="AD19" s="338"/>
      <c r="AE19" s="338"/>
      <c r="AF19" s="338"/>
      <c r="AG19" s="338"/>
      <c r="AH19" s="342"/>
      <c r="AK19" s="338"/>
      <c r="AL19" s="342"/>
      <c r="AM19" s="342"/>
      <c r="AN19" s="342"/>
      <c r="AS19" s="4"/>
      <c r="BB19" s="4"/>
      <c r="BK19" s="4"/>
      <c r="BT19" s="4"/>
      <c r="CC19" s="4"/>
      <c r="CL19" s="4"/>
      <c r="CU19" s="4"/>
      <c r="DD19" s="4"/>
      <c r="DM19" s="4"/>
      <c r="DV19" s="4"/>
      <c r="EE19" s="4"/>
      <c r="EN19" s="4"/>
      <c r="EW19" s="4"/>
      <c r="FF19" s="4"/>
      <c r="FO19" s="4"/>
      <c r="FX19" s="4"/>
      <c r="GG19" s="4"/>
      <c r="GP19" s="4"/>
      <c r="GY19" s="4"/>
      <c r="HH19" s="4"/>
      <c r="RS19" s="230"/>
    </row>
    <row r="20" spans="1:487" s="3" customFormat="1" ht="15.75">
      <c r="A20" s="5" t="s">
        <v>32</v>
      </c>
      <c r="B20" s="441" t="s">
        <v>33</v>
      </c>
      <c r="C20" s="449"/>
      <c r="D20" s="542" t="s">
        <v>1652</v>
      </c>
      <c r="E20" s="468" t="s">
        <v>2258</v>
      </c>
      <c r="F20" s="446"/>
      <c r="G20" s="465">
        <f>$CA$554</f>
        <v>2163.1000000000004</v>
      </c>
      <c r="H20" s="279" t="s">
        <v>3941</v>
      </c>
      <c r="I20" s="441"/>
      <c r="J20" s="284" t="s">
        <v>32</v>
      </c>
      <c r="K20" s="446" t="s">
        <v>819</v>
      </c>
      <c r="L20" s="446"/>
      <c r="M20" s="542" t="s">
        <v>1653</v>
      </c>
      <c r="N20" s="468" t="s">
        <v>2529</v>
      </c>
      <c r="O20" s="449"/>
      <c r="P20" s="465">
        <f>$LA$554-1861.35</f>
        <v>328</v>
      </c>
      <c r="Q20" s="354">
        <v>63</v>
      </c>
      <c r="R20" s="338"/>
      <c r="S20" s="342"/>
      <c r="T20" s="338"/>
      <c r="U20" s="338"/>
      <c r="V20" s="338"/>
      <c r="W20" s="338"/>
      <c r="X20" s="338"/>
      <c r="Y20" s="338"/>
      <c r="Z20" s="338"/>
      <c r="AA20" s="338"/>
      <c r="AB20" s="338"/>
      <c r="AC20" s="338"/>
      <c r="AD20" s="338"/>
      <c r="AE20" s="338"/>
      <c r="AF20" s="338"/>
      <c r="AG20" s="338"/>
      <c r="AH20" s="342"/>
      <c r="AK20" s="338"/>
      <c r="AL20" s="342"/>
      <c r="AM20" s="342"/>
      <c r="AN20" s="342"/>
      <c r="AS20" s="4"/>
      <c r="BB20" s="4"/>
      <c r="BK20" s="4"/>
      <c r="BT20" s="4"/>
      <c r="CC20" s="4"/>
      <c r="CL20" s="4"/>
      <c r="CU20" s="4"/>
      <c r="DD20" s="4"/>
      <c r="DM20" s="4"/>
      <c r="DV20" s="4"/>
      <c r="EE20" s="4"/>
      <c r="EN20" s="4"/>
      <c r="EW20" s="4"/>
      <c r="FF20" s="4"/>
      <c r="FO20" s="4"/>
      <c r="FX20" s="4"/>
      <c r="GG20" s="4"/>
      <c r="GP20" s="4"/>
      <c r="GY20" s="4"/>
      <c r="HH20" s="4"/>
      <c r="RS20" s="230"/>
    </row>
    <row r="21" spans="1:487" s="3" customFormat="1" ht="15.75">
      <c r="A21" s="5" t="s">
        <v>34</v>
      </c>
      <c r="B21" s="446" t="s">
        <v>851</v>
      </c>
      <c r="C21" s="449"/>
      <c r="D21" s="541" t="s">
        <v>1617</v>
      </c>
      <c r="E21" s="468" t="s">
        <v>2537</v>
      </c>
      <c r="F21" s="446"/>
      <c r="G21" s="94">
        <f>$GW$554</f>
        <v>2157.5999999999995</v>
      </c>
      <c r="H21" s="279" t="s">
        <v>3941</v>
      </c>
      <c r="J21" s="284" t="s">
        <v>34</v>
      </c>
      <c r="K21" s="540" t="s">
        <v>1852</v>
      </c>
      <c r="L21" s="464"/>
      <c r="M21" s="542" t="s">
        <v>1675</v>
      </c>
      <c r="N21" s="468" t="s">
        <v>2542</v>
      </c>
      <c r="O21" s="306"/>
      <c r="P21" s="465">
        <f>$SQ$554-2142.85</f>
        <v>324.20000000000073</v>
      </c>
      <c r="Q21" s="354">
        <v>62</v>
      </c>
      <c r="R21" s="338"/>
      <c r="S21" s="342"/>
      <c r="T21" s="338"/>
      <c r="U21" s="338"/>
      <c r="V21" s="338"/>
      <c r="W21" s="338"/>
      <c r="X21" s="338"/>
      <c r="Y21" s="338"/>
      <c r="Z21" s="338"/>
      <c r="AA21" s="338"/>
      <c r="AB21" s="338"/>
      <c r="AC21" s="338"/>
      <c r="AD21" s="338"/>
      <c r="AE21" s="338"/>
      <c r="AF21" s="338"/>
      <c r="AG21" s="338"/>
      <c r="AH21" s="342"/>
      <c r="AK21" s="338"/>
      <c r="AL21" s="342"/>
      <c r="AM21" s="342"/>
      <c r="AN21" s="342"/>
      <c r="AS21" s="4"/>
      <c r="BB21" s="4"/>
      <c r="BK21" s="4"/>
      <c r="BT21" s="4"/>
      <c r="CC21" s="4"/>
      <c r="CL21" s="4"/>
      <c r="CU21" s="4"/>
      <c r="DD21" s="4"/>
      <c r="DM21" s="4"/>
      <c r="DV21" s="4"/>
      <c r="EE21" s="4"/>
      <c r="EN21" s="4"/>
      <c r="EW21" s="4"/>
      <c r="FF21" s="4"/>
      <c r="FO21" s="4"/>
      <c r="FX21" s="4"/>
      <c r="GG21" s="4"/>
      <c r="GP21" s="4"/>
      <c r="GY21" s="4"/>
      <c r="HH21" s="4"/>
      <c r="RS21" s="230"/>
    </row>
    <row r="22" spans="1:487" s="3" customFormat="1" ht="15.75">
      <c r="A22" s="5" t="s">
        <v>36</v>
      </c>
      <c r="B22" s="446" t="s">
        <v>822</v>
      </c>
      <c r="C22" s="446"/>
      <c r="D22" s="542" t="s">
        <v>1616</v>
      </c>
      <c r="E22" s="468" t="s">
        <v>2536</v>
      </c>
      <c r="F22" s="446"/>
      <c r="G22" s="94">
        <f>$GN$554</f>
        <v>2144.7999999999997</v>
      </c>
      <c r="H22" s="279" t="s">
        <v>3947</v>
      </c>
      <c r="J22" s="284" t="s">
        <v>36</v>
      </c>
      <c r="K22" s="441" t="s">
        <v>1</v>
      </c>
      <c r="L22" s="464"/>
      <c r="M22" s="542" t="s">
        <v>1658</v>
      </c>
      <c r="N22" s="468" t="s">
        <v>2541</v>
      </c>
      <c r="O22" s="449"/>
      <c r="P22" s="465">
        <f>$MT$554-1457.7</f>
        <v>313.60000000000059</v>
      </c>
      <c r="Q22" s="354">
        <v>61</v>
      </c>
      <c r="R22" s="338"/>
      <c r="S22" s="342"/>
      <c r="T22" s="338"/>
      <c r="U22" s="338"/>
      <c r="V22" s="338"/>
      <c r="W22" s="338"/>
      <c r="X22" s="338"/>
      <c r="Y22" s="338"/>
      <c r="Z22" s="338"/>
      <c r="AA22" s="338"/>
      <c r="AB22" s="338"/>
      <c r="AC22" s="338"/>
      <c r="AD22" s="338"/>
      <c r="AE22" s="338"/>
      <c r="AF22" s="338"/>
      <c r="AG22" s="338"/>
      <c r="AH22" s="342"/>
      <c r="AK22" s="338"/>
      <c r="AL22" s="342"/>
      <c r="AM22" s="342"/>
      <c r="AN22" s="342"/>
      <c r="AS22" s="4"/>
      <c r="BB22" s="4"/>
      <c r="BK22" s="4"/>
      <c r="BT22" s="4"/>
      <c r="CC22" s="4"/>
      <c r="CL22" s="4"/>
      <c r="CU22" s="4"/>
      <c r="DD22" s="4"/>
      <c r="DM22" s="4"/>
      <c r="DV22" s="4"/>
      <c r="EE22" s="4"/>
      <c r="EN22" s="4"/>
      <c r="EW22" s="4"/>
      <c r="FF22" s="4"/>
      <c r="FO22" s="4"/>
      <c r="FX22" s="4"/>
      <c r="GG22" s="4"/>
      <c r="GP22" s="4"/>
      <c r="GY22" s="4"/>
      <c r="HH22" s="4"/>
      <c r="RS22" s="230"/>
    </row>
    <row r="23" spans="1:487" s="3" customFormat="1" ht="15.75">
      <c r="A23" s="5" t="s">
        <v>38</v>
      </c>
      <c r="B23" s="540" t="s">
        <v>1857</v>
      </c>
      <c r="C23" s="446"/>
      <c r="D23" s="542" t="s">
        <v>1673</v>
      </c>
      <c r="E23" s="468" t="s">
        <v>2267</v>
      </c>
      <c r="F23" s="306"/>
      <c r="G23" s="94">
        <f>$RY$554</f>
        <v>2138.9499999999998</v>
      </c>
      <c r="H23" s="335" t="s">
        <v>3948</v>
      </c>
      <c r="J23" s="284" t="s">
        <v>38</v>
      </c>
      <c r="K23" s="446" t="s">
        <v>826</v>
      </c>
      <c r="L23" s="449"/>
      <c r="M23" s="542" t="s">
        <v>1659</v>
      </c>
      <c r="N23" s="468" t="s">
        <v>2538</v>
      </c>
      <c r="O23" s="449"/>
      <c r="P23" s="465">
        <f>$NC$554-1860.2</f>
        <v>313.50000000000023</v>
      </c>
      <c r="Q23" s="354">
        <v>60</v>
      </c>
      <c r="R23" s="338"/>
      <c r="S23" s="342"/>
      <c r="T23" s="338"/>
      <c r="U23" s="338"/>
      <c r="V23" s="338"/>
      <c r="W23" s="338"/>
      <c r="X23" s="338"/>
      <c r="Y23" s="338"/>
      <c r="Z23" s="338"/>
      <c r="AA23" s="338"/>
      <c r="AB23" s="338"/>
      <c r="AC23" s="338"/>
      <c r="AD23" s="338"/>
      <c r="AE23" s="338"/>
      <c r="AF23" s="338"/>
      <c r="AG23" s="338"/>
      <c r="AH23" s="342"/>
      <c r="AK23" s="338"/>
      <c r="AL23" s="342"/>
      <c r="AM23" s="342"/>
      <c r="AN23" s="342"/>
      <c r="AS23" s="4"/>
      <c r="BB23" s="4"/>
      <c r="BK23" s="4"/>
      <c r="BT23" s="4"/>
      <c r="CC23" s="4"/>
      <c r="CL23" s="4"/>
      <c r="CU23" s="4"/>
      <c r="DD23" s="4"/>
      <c r="DM23" s="4"/>
      <c r="DV23" s="4"/>
      <c r="EE23" s="4"/>
      <c r="EN23" s="4"/>
      <c r="EW23" s="4"/>
      <c r="FF23" s="4"/>
      <c r="FO23" s="4"/>
      <c r="FX23" s="4"/>
      <c r="GG23" s="4"/>
      <c r="GP23" s="4"/>
      <c r="GY23" s="4"/>
      <c r="HH23" s="4"/>
      <c r="RS23" s="230"/>
    </row>
    <row r="24" spans="1:487" s="3" customFormat="1" ht="15.75">
      <c r="A24" s="23" t="s">
        <v>145</v>
      </c>
      <c r="B24" s="446" t="s">
        <v>162</v>
      </c>
      <c r="C24" s="449"/>
      <c r="D24" s="542" t="s">
        <v>1619</v>
      </c>
      <c r="E24" s="468" t="s">
        <v>2265</v>
      </c>
      <c r="F24" s="446"/>
      <c r="G24" s="94">
        <f>$HO$554</f>
        <v>2124.8000000000002</v>
      </c>
      <c r="H24" s="335" t="s">
        <v>3934</v>
      </c>
      <c r="J24" s="292" t="s">
        <v>145</v>
      </c>
      <c r="K24" s="518" t="s">
        <v>2567</v>
      </c>
      <c r="L24" s="449"/>
      <c r="M24" s="542" t="s">
        <v>2505</v>
      </c>
      <c r="N24" s="468" t="s">
        <v>2546</v>
      </c>
      <c r="O24" s="306"/>
      <c r="P24" s="465">
        <f>$ADJ$554-1740</f>
        <v>309.89999999999964</v>
      </c>
      <c r="Q24" s="354">
        <v>59</v>
      </c>
      <c r="R24" s="338"/>
      <c r="S24" s="342"/>
      <c r="T24" s="338"/>
      <c r="U24" s="338"/>
      <c r="V24" s="338"/>
      <c r="W24" s="338"/>
      <c r="X24" s="338"/>
      <c r="Y24" s="338"/>
      <c r="Z24" s="338"/>
      <c r="AA24" s="338"/>
      <c r="AB24" s="338"/>
      <c r="AC24" s="338"/>
      <c r="AD24" s="338"/>
      <c r="AE24" s="338"/>
      <c r="AF24" s="338"/>
      <c r="AG24" s="338"/>
      <c r="AH24" s="342"/>
      <c r="AK24" s="338"/>
      <c r="AL24" s="342"/>
      <c r="AM24" s="342"/>
      <c r="AN24" s="342"/>
      <c r="AS24" s="4"/>
      <c r="BB24" s="4"/>
      <c r="BK24" s="4"/>
      <c r="BT24" s="4"/>
      <c r="CC24" s="4"/>
      <c r="CL24" s="4"/>
      <c r="CU24" s="4"/>
      <c r="DD24" s="4"/>
      <c r="DM24" s="4"/>
      <c r="DV24" s="4"/>
      <c r="EE24" s="4"/>
      <c r="EN24" s="4"/>
      <c r="EW24" s="4"/>
      <c r="FF24" s="4"/>
      <c r="FO24" s="4"/>
      <c r="FX24" s="4"/>
      <c r="GG24" s="4"/>
      <c r="GP24" s="4"/>
      <c r="GY24" s="4"/>
      <c r="HH24" s="4"/>
      <c r="RS24" s="230"/>
    </row>
    <row r="25" spans="1:487" s="3" customFormat="1" ht="15.75">
      <c r="A25" s="292" t="s">
        <v>146</v>
      </c>
      <c r="B25" s="540" t="s">
        <v>3596</v>
      </c>
      <c r="C25" s="464"/>
      <c r="D25" s="542" t="s">
        <v>1666</v>
      </c>
      <c r="E25" s="468" t="s">
        <v>2261</v>
      </c>
      <c r="F25" s="449"/>
      <c r="G25" s="94">
        <f>$PN$554</f>
        <v>2124.5000000000005</v>
      </c>
      <c r="H25" s="335" t="s">
        <v>3942</v>
      </c>
      <c r="J25" s="292" t="s">
        <v>146</v>
      </c>
      <c r="K25" s="446" t="s">
        <v>863</v>
      </c>
      <c r="L25" s="446"/>
      <c r="M25" s="542" t="s">
        <v>1631</v>
      </c>
      <c r="N25" s="468" t="s">
        <v>2530</v>
      </c>
      <c r="O25" s="449"/>
      <c r="P25" s="465">
        <f>$JZ$554-1903</f>
        <v>306.80000000000018</v>
      </c>
      <c r="Q25" s="354">
        <v>58</v>
      </c>
      <c r="R25" s="338"/>
      <c r="S25" s="342"/>
      <c r="T25" s="338"/>
      <c r="U25" s="338"/>
      <c r="V25" s="338"/>
      <c r="W25" s="338"/>
      <c r="X25" s="338"/>
      <c r="Y25" s="338"/>
      <c r="Z25" s="338"/>
      <c r="AA25" s="338"/>
      <c r="AB25" s="338"/>
      <c r="AC25" s="338"/>
      <c r="AD25" s="338"/>
      <c r="AE25" s="338"/>
      <c r="AF25" s="338"/>
      <c r="AG25" s="338"/>
      <c r="AH25" s="342"/>
      <c r="AK25" s="338"/>
      <c r="AL25" s="342"/>
      <c r="AM25" s="342"/>
      <c r="AN25" s="342"/>
      <c r="AS25" s="4"/>
      <c r="BB25" s="4"/>
      <c r="BK25" s="4"/>
      <c r="BT25" s="4"/>
      <c r="CC25" s="4"/>
      <c r="CL25" s="4"/>
      <c r="CU25" s="4"/>
      <c r="DD25" s="4"/>
      <c r="DM25" s="4"/>
      <c r="DV25" s="4"/>
      <c r="EE25" s="4"/>
      <c r="EN25" s="4"/>
      <c r="EW25" s="4"/>
      <c r="FF25" s="4"/>
      <c r="FO25" s="4"/>
      <c r="FX25" s="4"/>
      <c r="GG25" s="4"/>
      <c r="GP25" s="4"/>
      <c r="GY25" s="4"/>
      <c r="HH25" s="4"/>
      <c r="RS25" s="230"/>
    </row>
    <row r="26" spans="1:487" s="3" customFormat="1" ht="15.75">
      <c r="A26" s="292" t="s">
        <v>147</v>
      </c>
      <c r="B26" s="441" t="s">
        <v>25</v>
      </c>
      <c r="C26" s="446"/>
      <c r="D26" s="541" t="s">
        <v>1604</v>
      </c>
      <c r="E26" s="468" t="s">
        <v>2524</v>
      </c>
      <c r="F26" s="446"/>
      <c r="G26" s="94">
        <f>$CJ$554</f>
        <v>2118.8999999999996</v>
      </c>
      <c r="H26" s="335" t="s">
        <v>3935</v>
      </c>
      <c r="J26" s="292" t="s">
        <v>147</v>
      </c>
      <c r="K26" s="446" t="s">
        <v>855</v>
      </c>
      <c r="L26" s="446"/>
      <c r="M26" s="541" t="s">
        <v>1661</v>
      </c>
      <c r="N26" s="468" t="s">
        <v>2538</v>
      </c>
      <c r="O26" s="449"/>
      <c r="P26" s="465">
        <f>$NU$554-925.85</f>
        <v>302.4000000000002</v>
      </c>
      <c r="Q26" s="354">
        <v>57</v>
      </c>
      <c r="R26" s="338"/>
      <c r="S26" s="342"/>
      <c r="T26" s="338"/>
      <c r="U26" s="338"/>
      <c r="V26" s="338"/>
      <c r="W26" s="338"/>
      <c r="X26" s="338"/>
      <c r="Y26" s="338"/>
      <c r="Z26" s="338"/>
      <c r="AA26" s="338"/>
      <c r="AB26" s="338"/>
      <c r="AC26" s="338"/>
      <c r="AD26" s="338"/>
      <c r="AE26" s="338"/>
      <c r="AF26" s="338"/>
      <c r="AG26" s="338"/>
      <c r="AH26" s="342"/>
      <c r="AK26" s="338"/>
      <c r="AL26" s="342"/>
      <c r="AM26" s="342"/>
      <c r="AN26" s="342"/>
      <c r="AS26" s="4"/>
      <c r="BB26" s="4"/>
      <c r="BK26" s="4"/>
      <c r="BT26" s="4"/>
      <c r="CC26" s="4"/>
      <c r="CL26" s="4"/>
      <c r="CU26" s="4"/>
      <c r="DD26" s="4"/>
      <c r="DM26" s="4"/>
      <c r="DV26" s="4"/>
      <c r="EE26" s="4"/>
      <c r="EN26" s="4"/>
      <c r="EW26" s="4"/>
      <c r="FF26" s="4"/>
      <c r="FO26" s="4"/>
      <c r="FX26" s="4"/>
      <c r="GG26" s="4"/>
      <c r="GP26" s="4"/>
      <c r="GY26" s="4"/>
      <c r="HH26" s="4"/>
      <c r="RS26" s="230"/>
    </row>
    <row r="27" spans="1:487" s="3" customFormat="1" ht="15.75">
      <c r="A27" s="292" t="s">
        <v>151</v>
      </c>
      <c r="B27" s="446" t="s">
        <v>835</v>
      </c>
      <c r="C27" s="449"/>
      <c r="D27" s="541" t="s">
        <v>1630</v>
      </c>
      <c r="E27" s="468" t="s">
        <v>2263</v>
      </c>
      <c r="F27" s="449"/>
      <c r="G27" s="94">
        <f>$JQ$554</f>
        <v>2111.6</v>
      </c>
      <c r="H27" s="279" t="s">
        <v>3939</v>
      </c>
      <c r="J27" s="292" t="s">
        <v>151</v>
      </c>
      <c r="K27" s="518" t="s">
        <v>2279</v>
      </c>
      <c r="L27" s="449"/>
      <c r="M27" s="542" t="s">
        <v>2506</v>
      </c>
      <c r="N27" s="468" t="s">
        <v>2547</v>
      </c>
      <c r="O27" s="306"/>
      <c r="P27" s="465">
        <f>$ADS$554-1683.15</f>
        <v>302.09999999999968</v>
      </c>
      <c r="Q27" s="354">
        <v>56</v>
      </c>
      <c r="R27" s="338"/>
      <c r="S27" s="342"/>
      <c r="T27" s="338"/>
      <c r="U27" s="338"/>
      <c r="V27" s="338"/>
      <c r="W27" s="338"/>
      <c r="X27" s="338"/>
      <c r="Y27" s="338"/>
      <c r="Z27" s="338"/>
      <c r="AA27" s="338"/>
      <c r="AB27" s="338"/>
      <c r="AC27" s="338"/>
      <c r="AD27" s="338"/>
      <c r="AE27" s="338"/>
      <c r="AF27" s="338"/>
      <c r="AG27" s="338"/>
      <c r="AH27" s="342"/>
      <c r="AK27" s="338"/>
      <c r="AL27" s="342"/>
      <c r="AM27" s="342"/>
      <c r="AN27" s="342"/>
      <c r="AS27" s="4"/>
      <c r="BB27" s="4"/>
      <c r="BK27" s="4"/>
      <c r="BT27" s="4"/>
      <c r="CC27" s="4"/>
      <c r="CL27" s="4"/>
      <c r="CU27" s="4"/>
      <c r="DD27" s="4"/>
      <c r="DM27" s="4"/>
      <c r="DV27" s="4"/>
      <c r="EE27" s="4"/>
      <c r="EN27" s="4"/>
      <c r="EW27" s="4"/>
      <c r="FF27" s="4"/>
      <c r="FO27" s="4"/>
      <c r="FX27" s="4"/>
      <c r="GG27" s="4"/>
      <c r="GP27" s="4"/>
      <c r="GY27" s="4"/>
      <c r="HH27" s="4"/>
      <c r="RS27" s="230"/>
    </row>
    <row r="28" spans="1:487" s="3" customFormat="1" ht="15.75">
      <c r="A28" s="292" t="s">
        <v>157</v>
      </c>
      <c r="B28" s="441" t="s">
        <v>23</v>
      </c>
      <c r="C28" s="446"/>
      <c r="D28" s="542" t="s">
        <v>1615</v>
      </c>
      <c r="E28" s="468" t="s">
        <v>2529</v>
      </c>
      <c r="F28" s="446"/>
      <c r="G28" s="94">
        <f>$GE$554</f>
        <v>2095.1500000000005</v>
      </c>
      <c r="H28" s="335" t="s">
        <v>3946</v>
      </c>
      <c r="J28" s="292" t="s">
        <v>157</v>
      </c>
      <c r="K28" s="540" t="s">
        <v>1850</v>
      </c>
      <c r="L28" s="464"/>
      <c r="M28" s="541" t="s">
        <v>1668</v>
      </c>
      <c r="N28" s="468" t="s">
        <v>2527</v>
      </c>
      <c r="O28" s="449"/>
      <c r="P28" s="465">
        <f>$QF$554-1648.3</f>
        <v>290.80000000000064</v>
      </c>
      <c r="Q28" s="354">
        <v>55</v>
      </c>
      <c r="R28" s="338"/>
      <c r="S28" s="342"/>
      <c r="T28" s="338"/>
      <c r="U28" s="338"/>
      <c r="V28" s="338"/>
      <c r="W28" s="338"/>
      <c r="X28" s="338"/>
      <c r="Y28" s="338"/>
      <c r="Z28" s="338"/>
      <c r="AA28" s="338"/>
      <c r="AB28" s="338"/>
      <c r="AC28" s="338"/>
      <c r="AD28" s="338"/>
      <c r="AE28" s="338"/>
      <c r="AF28" s="338"/>
      <c r="AG28" s="338"/>
      <c r="AH28" s="342"/>
      <c r="AK28" s="338"/>
      <c r="AL28" s="342"/>
      <c r="AM28" s="342"/>
      <c r="AN28" s="342"/>
      <c r="AS28" s="4"/>
      <c r="BB28" s="4"/>
      <c r="BK28" s="4"/>
      <c r="BT28" s="4"/>
      <c r="CC28" s="4"/>
      <c r="CL28" s="4"/>
      <c r="CU28" s="4"/>
      <c r="DD28" s="4"/>
      <c r="DM28" s="4"/>
      <c r="DV28" s="4"/>
      <c r="EE28" s="4"/>
      <c r="EN28" s="4"/>
      <c r="EW28" s="4"/>
      <c r="FF28" s="4"/>
      <c r="FO28" s="4"/>
      <c r="FX28" s="4"/>
      <c r="GG28" s="4"/>
      <c r="GP28" s="4"/>
      <c r="GY28" s="4"/>
      <c r="HH28" s="4"/>
      <c r="RS28" s="230"/>
    </row>
    <row r="29" spans="1:487" s="3" customFormat="1" ht="15.75">
      <c r="A29" s="292" t="s">
        <v>159</v>
      </c>
      <c r="B29" s="446" t="s">
        <v>807</v>
      </c>
      <c r="C29" s="446"/>
      <c r="D29" s="542" t="s">
        <v>1664</v>
      </c>
      <c r="E29" s="468" t="s">
        <v>2265</v>
      </c>
      <c r="F29" s="449"/>
      <c r="G29" s="94">
        <f>$OV$554</f>
        <v>2093.3999999999996</v>
      </c>
      <c r="H29" s="279" t="s">
        <v>3949</v>
      </c>
      <c r="J29" s="292" t="s">
        <v>159</v>
      </c>
      <c r="K29" s="540" t="s">
        <v>1856</v>
      </c>
      <c r="L29" s="464"/>
      <c r="M29" s="542" t="s">
        <v>1670</v>
      </c>
      <c r="N29" s="468" t="s">
        <v>2543</v>
      </c>
      <c r="O29" s="306"/>
      <c r="P29" s="465">
        <f>$QX$554-1939</f>
        <v>290.70000000000027</v>
      </c>
      <c r="Q29" s="354">
        <v>54</v>
      </c>
      <c r="R29" s="338"/>
      <c r="S29" s="342"/>
      <c r="T29" s="338"/>
      <c r="U29" s="338"/>
      <c r="V29" s="338"/>
      <c r="W29" s="338"/>
      <c r="X29" s="338"/>
      <c r="Y29" s="338"/>
      <c r="Z29" s="338"/>
      <c r="AA29" s="338"/>
      <c r="AB29" s="338"/>
      <c r="AC29" s="338"/>
      <c r="AD29" s="338"/>
      <c r="AE29" s="338"/>
      <c r="AF29" s="338"/>
      <c r="AG29" s="338"/>
      <c r="AH29" s="342"/>
      <c r="AK29" s="338"/>
      <c r="AL29" s="342"/>
      <c r="AM29" s="342"/>
      <c r="AN29" s="342"/>
      <c r="AS29" s="4"/>
      <c r="BB29" s="4"/>
      <c r="BK29" s="4"/>
      <c r="BT29" s="4"/>
      <c r="CC29" s="4"/>
      <c r="CL29" s="4"/>
      <c r="CU29" s="4"/>
      <c r="DD29" s="4"/>
      <c r="DM29" s="4"/>
      <c r="DV29" s="4"/>
      <c r="EE29" s="4"/>
      <c r="EN29" s="4"/>
      <c r="EW29" s="4"/>
      <c r="FF29" s="4"/>
      <c r="FO29" s="4"/>
      <c r="FX29" s="4"/>
      <c r="GG29" s="4"/>
      <c r="GP29" s="4"/>
      <c r="GY29" s="4"/>
      <c r="HH29" s="4"/>
      <c r="RS29" s="230"/>
    </row>
    <row r="30" spans="1:487" s="11" customFormat="1" ht="15.75">
      <c r="A30" s="292" t="s">
        <v>160</v>
      </c>
      <c r="B30" s="443" t="s">
        <v>3601</v>
      </c>
      <c r="C30" s="446"/>
      <c r="D30" s="542" t="s">
        <v>1606</v>
      </c>
      <c r="E30" s="468" t="s">
        <v>2523</v>
      </c>
      <c r="F30" s="446"/>
      <c r="G30" s="94">
        <f>$DB$554</f>
        <v>2076.5000000000014</v>
      </c>
      <c r="H30" s="335" t="s">
        <v>3950</v>
      </c>
      <c r="J30" s="292" t="s">
        <v>160</v>
      </c>
      <c r="K30" s="446" t="s">
        <v>807</v>
      </c>
      <c r="L30" s="446"/>
      <c r="M30" s="542" t="s">
        <v>1664</v>
      </c>
      <c r="N30" s="468" t="s">
        <v>2265</v>
      </c>
      <c r="O30" s="449"/>
      <c r="P30" s="465">
        <f>$OV$554-1805.9</f>
        <v>287.49999999999955</v>
      </c>
      <c r="Q30" s="354">
        <v>53</v>
      </c>
      <c r="R30" s="338"/>
      <c r="S30" s="342"/>
      <c r="T30" s="338"/>
      <c r="U30" s="338"/>
      <c r="V30" s="338"/>
      <c r="W30" s="338"/>
      <c r="X30" s="338"/>
      <c r="Y30" s="338"/>
      <c r="Z30" s="338"/>
      <c r="AA30" s="338"/>
      <c r="AB30" s="338"/>
      <c r="AC30" s="338"/>
      <c r="AD30" s="338"/>
      <c r="AE30" s="338"/>
      <c r="AF30" s="338"/>
      <c r="AG30" s="338"/>
      <c r="AH30" s="342"/>
      <c r="AK30" s="338"/>
      <c r="AL30" s="342"/>
      <c r="AM30" s="342"/>
      <c r="AN30" s="342"/>
      <c r="AS30" s="4"/>
      <c r="BB30" s="4"/>
      <c r="BK30" s="4"/>
      <c r="BT30" s="4"/>
      <c r="CC30" s="4"/>
      <c r="CL30" s="4"/>
      <c r="CU30" s="4"/>
      <c r="DD30" s="4"/>
      <c r="DM30" s="4"/>
      <c r="DV30" s="4"/>
      <c r="EE30" s="4"/>
      <c r="EN30" s="4"/>
      <c r="EW30" s="4"/>
      <c r="FF30" s="4"/>
      <c r="FO30" s="4"/>
      <c r="FX30" s="4"/>
      <c r="GG30" s="4"/>
      <c r="GP30" s="4"/>
      <c r="GY30" s="4"/>
      <c r="HH30" s="4"/>
      <c r="RS30" s="171"/>
    </row>
    <row r="31" spans="1:487" s="11" customFormat="1" ht="15.75">
      <c r="A31" s="292" t="s">
        <v>161</v>
      </c>
      <c r="B31" s="446" t="s">
        <v>821</v>
      </c>
      <c r="C31" s="446"/>
      <c r="D31" s="541" t="s">
        <v>1621</v>
      </c>
      <c r="E31" s="468" t="s">
        <v>2525</v>
      </c>
      <c r="F31" s="446"/>
      <c r="G31" s="94">
        <f>$IG$554</f>
        <v>2061.1000000000004</v>
      </c>
      <c r="H31" s="335" t="s">
        <v>3937</v>
      </c>
      <c r="J31" s="292" t="s">
        <v>161</v>
      </c>
      <c r="K31" s="540" t="s">
        <v>1849</v>
      </c>
      <c r="L31" s="464"/>
      <c r="M31" s="542" t="s">
        <v>1676</v>
      </c>
      <c r="N31" s="468" t="s">
        <v>2267</v>
      </c>
      <c r="O31" s="306"/>
      <c r="P31" s="465">
        <f>$SZ$554-1756.4</f>
        <v>285.70000000000073</v>
      </c>
      <c r="Q31" s="354">
        <v>52</v>
      </c>
      <c r="R31" s="338"/>
      <c r="S31" s="342"/>
      <c r="T31" s="338"/>
      <c r="U31" s="338"/>
      <c r="V31" s="338"/>
      <c r="W31" s="338"/>
      <c r="X31" s="338"/>
      <c r="Y31" s="338"/>
      <c r="Z31" s="338"/>
      <c r="AA31" s="338"/>
      <c r="AB31" s="338"/>
      <c r="AC31" s="338"/>
      <c r="AD31" s="338"/>
      <c r="AE31" s="338"/>
      <c r="AF31" s="338"/>
      <c r="AG31" s="338"/>
      <c r="AH31" s="342"/>
      <c r="AK31" s="338"/>
      <c r="AL31" s="342"/>
      <c r="AM31" s="342"/>
      <c r="AN31" s="342"/>
      <c r="AS31" s="4"/>
      <c r="BB31" s="4"/>
      <c r="BK31" s="4"/>
      <c r="BT31" s="4"/>
      <c r="CC31" s="4"/>
      <c r="CL31" s="4"/>
      <c r="CU31" s="4"/>
      <c r="DD31" s="4"/>
      <c r="DM31" s="4"/>
      <c r="DV31" s="4"/>
      <c r="EE31" s="4"/>
      <c r="EN31" s="4"/>
      <c r="EW31" s="4"/>
      <c r="FF31" s="4"/>
      <c r="FO31" s="4"/>
      <c r="FX31" s="4"/>
      <c r="GG31" s="4"/>
      <c r="GP31" s="4"/>
      <c r="GY31" s="4"/>
      <c r="HH31" s="4"/>
      <c r="RS31" s="171"/>
    </row>
    <row r="32" spans="1:487" s="11" customFormat="1" ht="15.75">
      <c r="A32" s="292" t="s">
        <v>163</v>
      </c>
      <c r="B32" s="443" t="s">
        <v>142</v>
      </c>
      <c r="C32" s="449"/>
      <c r="D32" s="542" t="s">
        <v>1651</v>
      </c>
      <c r="E32" s="468" t="s">
        <v>2258</v>
      </c>
      <c r="F32" s="446"/>
      <c r="G32" s="94">
        <f>$BR$554</f>
        <v>2057.0999999999995</v>
      </c>
      <c r="H32" s="335" t="s">
        <v>3951</v>
      </c>
      <c r="J32" s="292" t="s">
        <v>163</v>
      </c>
      <c r="K32" s="446" t="s">
        <v>154</v>
      </c>
      <c r="L32" s="446"/>
      <c r="M32" s="542" t="s">
        <v>1644</v>
      </c>
      <c r="N32" s="468" t="s">
        <v>2523</v>
      </c>
      <c r="O32" s="446"/>
      <c r="P32" s="465">
        <f>$G$554-2048</f>
        <v>283.60000000000036</v>
      </c>
      <c r="Q32" s="354">
        <v>51</v>
      </c>
      <c r="R32" s="338"/>
      <c r="S32" s="342"/>
      <c r="T32" s="338"/>
      <c r="U32" s="338"/>
      <c r="V32" s="338"/>
      <c r="W32" s="338"/>
      <c r="X32" s="338"/>
      <c r="Y32" s="338"/>
      <c r="Z32" s="338"/>
      <c r="AA32" s="338"/>
      <c r="AB32" s="338"/>
      <c r="AC32" s="338"/>
      <c r="AD32" s="338"/>
      <c r="AE32" s="338"/>
      <c r="AF32" s="338"/>
      <c r="AG32" s="338"/>
      <c r="AH32" s="342"/>
      <c r="AK32" s="338"/>
      <c r="AL32" s="342"/>
      <c r="AM32" s="342"/>
      <c r="AN32" s="342"/>
      <c r="AS32" s="4"/>
      <c r="BB32" s="4"/>
      <c r="BK32" s="4"/>
      <c r="BT32" s="4"/>
      <c r="CC32" s="4"/>
      <c r="CL32" s="4"/>
      <c r="CU32" s="4"/>
      <c r="DD32" s="4"/>
      <c r="DM32" s="4"/>
      <c r="DV32" s="4"/>
      <c r="EE32" s="4"/>
      <c r="EN32" s="4"/>
      <c r="EW32" s="4"/>
      <c r="FF32" s="4"/>
      <c r="FO32" s="4"/>
      <c r="FX32" s="4"/>
      <c r="GG32" s="4"/>
      <c r="GP32" s="4"/>
      <c r="GY32" s="4"/>
      <c r="HH32" s="4"/>
      <c r="RS32" s="171"/>
    </row>
    <row r="33" spans="1:487" s="11" customFormat="1" ht="15.75">
      <c r="A33" s="292" t="s">
        <v>281</v>
      </c>
      <c r="B33" s="441" t="s">
        <v>2243</v>
      </c>
      <c r="C33" s="449"/>
      <c r="D33" s="542" t="s">
        <v>2082</v>
      </c>
      <c r="E33" s="468" t="s">
        <v>2535</v>
      </c>
      <c r="F33" s="306"/>
      <c r="G33" s="94">
        <f>$VB$554</f>
        <v>2050.75</v>
      </c>
      <c r="H33" s="335" t="s">
        <v>3952</v>
      </c>
      <c r="J33" s="292" t="s">
        <v>281</v>
      </c>
      <c r="K33" s="540" t="s">
        <v>1854</v>
      </c>
      <c r="L33" s="464"/>
      <c r="M33" s="542" t="s">
        <v>1674</v>
      </c>
      <c r="N33" s="468" t="s">
        <v>2540</v>
      </c>
      <c r="O33" s="306"/>
      <c r="P33" s="465">
        <f>$SH$554-1663.5</f>
        <v>280.30000000000018</v>
      </c>
      <c r="Q33" s="354">
        <v>50</v>
      </c>
      <c r="R33" s="338"/>
      <c r="S33" s="342"/>
      <c r="T33" s="338"/>
      <c r="U33" s="338"/>
      <c r="V33" s="338"/>
      <c r="W33" s="338"/>
      <c r="X33" s="338"/>
      <c r="Y33" s="338"/>
      <c r="Z33" s="338"/>
      <c r="AA33" s="338"/>
      <c r="AB33" s="338"/>
      <c r="AC33" s="338"/>
      <c r="AD33" s="338"/>
      <c r="AE33" s="338"/>
      <c r="AF33" s="338"/>
      <c r="AG33" s="338"/>
      <c r="AH33" s="342"/>
      <c r="AK33" s="338"/>
      <c r="AL33" s="342"/>
      <c r="AM33" s="342"/>
      <c r="AN33" s="342"/>
      <c r="AS33" s="4"/>
      <c r="BB33" s="4"/>
      <c r="BK33" s="4"/>
      <c r="BT33" s="4"/>
      <c r="CC33" s="4"/>
      <c r="CL33" s="4"/>
      <c r="CU33" s="4"/>
      <c r="DD33" s="4"/>
      <c r="DM33" s="4"/>
      <c r="DV33" s="4"/>
      <c r="EE33" s="4"/>
      <c r="EN33" s="4"/>
      <c r="EW33" s="4"/>
      <c r="FF33" s="4"/>
      <c r="FO33" s="4"/>
      <c r="FX33" s="4"/>
      <c r="GG33" s="4"/>
      <c r="GP33" s="4"/>
      <c r="GY33" s="4"/>
      <c r="HH33" s="4"/>
      <c r="RS33" s="171"/>
    </row>
    <row r="34" spans="1:487" s="11" customFormat="1" ht="15.75">
      <c r="A34" s="292" t="s">
        <v>282</v>
      </c>
      <c r="B34" s="518" t="s">
        <v>2567</v>
      </c>
      <c r="C34" s="449"/>
      <c r="D34" s="542" t="s">
        <v>2505</v>
      </c>
      <c r="E34" s="468" t="s">
        <v>2546</v>
      </c>
      <c r="F34" s="306"/>
      <c r="G34" s="94">
        <f>$ADJ$554</f>
        <v>2049.8999999999996</v>
      </c>
      <c r="H34" s="335" t="s">
        <v>3953</v>
      </c>
      <c r="J34" s="292" t="s">
        <v>282</v>
      </c>
      <c r="K34" s="441" t="s">
        <v>15</v>
      </c>
      <c r="L34" s="464"/>
      <c r="M34" s="542" t="s">
        <v>1618</v>
      </c>
      <c r="N34" s="468" t="s">
        <v>2260</v>
      </c>
      <c r="O34" s="446"/>
      <c r="P34" s="465">
        <f>$HF$554-1460.8</f>
        <v>279.2000000000005</v>
      </c>
      <c r="Q34" s="354">
        <v>49</v>
      </c>
      <c r="R34" s="338"/>
      <c r="S34" s="342"/>
      <c r="T34" s="338"/>
      <c r="U34" s="338"/>
      <c r="V34" s="338"/>
      <c r="W34" s="338"/>
      <c r="X34" s="338"/>
      <c r="Y34" s="338"/>
      <c r="Z34" s="338"/>
      <c r="AA34" s="338"/>
      <c r="AB34" s="338"/>
      <c r="AC34" s="338"/>
      <c r="AD34" s="338"/>
      <c r="AE34" s="338"/>
      <c r="AF34" s="338"/>
      <c r="AG34" s="338"/>
      <c r="AH34" s="342"/>
      <c r="AK34" s="338"/>
      <c r="AL34" s="342"/>
      <c r="AM34" s="342"/>
      <c r="AN34" s="342"/>
      <c r="AS34" s="4"/>
      <c r="BB34" s="4"/>
      <c r="BK34" s="4"/>
      <c r="BT34" s="4"/>
      <c r="CC34" s="4"/>
      <c r="CL34" s="4"/>
      <c r="CU34" s="4"/>
      <c r="DD34" s="4"/>
      <c r="DM34" s="4"/>
      <c r="DV34" s="4"/>
      <c r="EE34" s="4"/>
      <c r="EN34" s="4"/>
      <c r="EW34" s="4"/>
      <c r="FF34" s="4"/>
      <c r="FO34" s="4"/>
      <c r="FX34" s="4"/>
      <c r="GG34" s="4"/>
      <c r="GP34" s="4"/>
      <c r="GY34" s="4"/>
      <c r="HH34" s="4"/>
      <c r="RS34" s="171"/>
    </row>
    <row r="35" spans="1:487" s="11" customFormat="1" ht="15.75">
      <c r="A35" s="292" t="s">
        <v>283</v>
      </c>
      <c r="B35" s="540" t="s">
        <v>1849</v>
      </c>
      <c r="C35" s="464"/>
      <c r="D35" s="542" t="s">
        <v>1676</v>
      </c>
      <c r="E35" s="468" t="s">
        <v>2267</v>
      </c>
      <c r="F35" s="306"/>
      <c r="G35" s="94">
        <f>$SZ$554</f>
        <v>2042.1000000000008</v>
      </c>
      <c r="H35" s="335" t="s">
        <v>3954</v>
      </c>
      <c r="J35" s="292" t="s">
        <v>283</v>
      </c>
      <c r="K35" s="446" t="s">
        <v>852</v>
      </c>
      <c r="L35" s="449"/>
      <c r="M35" s="542" t="s">
        <v>1611</v>
      </c>
      <c r="N35" s="468" t="s">
        <v>2259</v>
      </c>
      <c r="O35" s="446"/>
      <c r="P35" s="465">
        <f>$EU$554-1927.9</f>
        <v>276.5</v>
      </c>
      <c r="Q35" s="354">
        <v>48</v>
      </c>
      <c r="R35" s="338"/>
      <c r="S35" s="342"/>
      <c r="T35" s="338"/>
      <c r="U35" s="338"/>
      <c r="V35" s="338"/>
      <c r="W35" s="338"/>
      <c r="X35" s="338"/>
      <c r="Y35" s="338"/>
      <c r="Z35" s="338"/>
      <c r="AA35" s="338"/>
      <c r="AB35" s="338"/>
      <c r="AC35" s="338"/>
      <c r="AD35" s="338"/>
      <c r="AE35" s="338"/>
      <c r="AF35" s="338"/>
      <c r="AG35" s="338"/>
      <c r="AH35" s="342"/>
      <c r="AK35" s="338"/>
      <c r="AL35" s="342"/>
      <c r="AM35" s="342"/>
      <c r="AN35" s="342"/>
      <c r="AS35" s="4"/>
      <c r="BB35" s="4"/>
      <c r="BK35" s="4"/>
      <c r="BT35" s="4"/>
      <c r="CC35" s="4"/>
      <c r="CL35" s="4"/>
      <c r="CU35" s="4"/>
      <c r="DD35" s="4"/>
      <c r="DM35" s="4"/>
      <c r="DV35" s="4"/>
      <c r="EE35" s="4"/>
      <c r="EN35" s="4"/>
      <c r="EW35" s="4"/>
      <c r="FF35" s="4"/>
      <c r="FO35" s="4"/>
      <c r="FX35" s="4"/>
      <c r="GG35" s="4"/>
      <c r="GP35" s="4"/>
      <c r="GY35" s="4"/>
      <c r="HH35" s="4"/>
      <c r="RS35" s="171"/>
    </row>
    <row r="36" spans="1:487" s="11" customFormat="1" ht="15.75">
      <c r="A36" s="292" t="s">
        <v>284</v>
      </c>
      <c r="B36" s="441" t="s">
        <v>17</v>
      </c>
      <c r="C36" s="449"/>
      <c r="D36" s="542" t="s">
        <v>1648</v>
      </c>
      <c r="E36" s="468" t="s">
        <v>2259</v>
      </c>
      <c r="F36" s="446"/>
      <c r="G36" s="94">
        <f>$AQ$554</f>
        <v>2041.4000000000008</v>
      </c>
      <c r="H36" s="279" t="s">
        <v>3955</v>
      </c>
      <c r="J36" s="292" t="s">
        <v>284</v>
      </c>
      <c r="K36" s="446" t="s">
        <v>836</v>
      </c>
      <c r="L36" s="446"/>
      <c r="M36" s="542" t="s">
        <v>1633</v>
      </c>
      <c r="N36" s="468" t="s">
        <v>2263</v>
      </c>
      <c r="O36" s="449"/>
      <c r="P36" s="465">
        <f>$KR$554-1727.6</f>
        <v>273.20000000000073</v>
      </c>
      <c r="Q36" s="354">
        <v>47</v>
      </c>
      <c r="R36" s="338"/>
      <c r="S36" s="342"/>
      <c r="T36" s="338"/>
      <c r="U36" s="338"/>
      <c r="V36" s="338"/>
      <c r="W36" s="338"/>
      <c r="X36" s="338"/>
      <c r="Y36" s="338"/>
      <c r="Z36" s="338"/>
      <c r="AA36" s="338"/>
      <c r="AB36" s="338"/>
      <c r="AC36" s="338"/>
      <c r="AD36" s="338"/>
      <c r="AE36" s="338"/>
      <c r="AF36" s="338"/>
      <c r="AG36" s="338"/>
      <c r="AH36" s="342"/>
      <c r="AK36" s="338"/>
      <c r="AL36" s="342"/>
      <c r="AM36" s="342"/>
      <c r="AN36" s="342"/>
      <c r="AS36" s="4"/>
      <c r="BB36" s="4"/>
      <c r="BK36" s="4"/>
      <c r="BT36" s="4"/>
      <c r="CC36" s="4"/>
      <c r="CL36" s="4"/>
      <c r="CU36" s="4"/>
      <c r="DD36" s="4"/>
      <c r="DM36" s="4"/>
      <c r="DV36" s="4"/>
      <c r="EE36" s="4"/>
      <c r="EN36" s="4"/>
      <c r="EW36" s="4"/>
      <c r="FF36" s="4"/>
      <c r="FO36" s="4"/>
      <c r="FX36" s="4"/>
      <c r="GG36" s="4"/>
      <c r="GP36" s="4"/>
      <c r="GY36" s="4"/>
      <c r="HH36" s="4"/>
      <c r="RS36" s="171"/>
    </row>
    <row r="37" spans="1:487" s="11" customFormat="1" ht="15.75">
      <c r="A37" s="292" t="s">
        <v>808</v>
      </c>
      <c r="B37" s="446" t="s">
        <v>153</v>
      </c>
      <c r="C37" s="446"/>
      <c r="D37" s="542" t="s">
        <v>1610</v>
      </c>
      <c r="E37" s="468" t="s">
        <v>2526</v>
      </c>
      <c r="F37" s="446"/>
      <c r="G37" s="94">
        <f>$EL$554</f>
        <v>2022.2000000000003</v>
      </c>
      <c r="H37" s="279" t="s">
        <v>3956</v>
      </c>
      <c r="J37" s="292" t="s">
        <v>808</v>
      </c>
      <c r="K37" s="446" t="s">
        <v>156</v>
      </c>
      <c r="L37" s="464"/>
      <c r="M37" s="541" t="s">
        <v>1656</v>
      </c>
      <c r="N37" s="468" t="s">
        <v>2262</v>
      </c>
      <c r="O37" s="449"/>
      <c r="P37" s="465">
        <f>$MB$554-1577.2</f>
        <v>266.49999999999977</v>
      </c>
      <c r="Q37" s="354">
        <v>46</v>
      </c>
      <c r="R37" s="338"/>
      <c r="S37" s="342"/>
      <c r="T37" s="338"/>
      <c r="U37" s="338"/>
      <c r="V37" s="338"/>
      <c r="W37" s="338"/>
      <c r="X37" s="338"/>
      <c r="Y37" s="338"/>
      <c r="Z37" s="338"/>
      <c r="AA37" s="338"/>
      <c r="AB37" s="338"/>
      <c r="AC37" s="338"/>
      <c r="AD37" s="338"/>
      <c r="AE37" s="338"/>
      <c r="AF37" s="338"/>
      <c r="AG37" s="338"/>
      <c r="AH37" s="342"/>
      <c r="AK37" s="338"/>
      <c r="AL37" s="342"/>
      <c r="AM37" s="342"/>
      <c r="AN37" s="342"/>
      <c r="AS37" s="4"/>
      <c r="BB37" s="4"/>
      <c r="BK37" s="4"/>
      <c r="BT37" s="4"/>
      <c r="CC37" s="4"/>
      <c r="CL37" s="4"/>
      <c r="CU37" s="4"/>
      <c r="DD37" s="4"/>
      <c r="DM37" s="4"/>
      <c r="DV37" s="4"/>
      <c r="EE37" s="4"/>
      <c r="EN37" s="4"/>
      <c r="EW37" s="4"/>
      <c r="FF37" s="4"/>
      <c r="FO37" s="4"/>
      <c r="FX37" s="4"/>
      <c r="GG37" s="4"/>
      <c r="GP37" s="4"/>
      <c r="GY37" s="4"/>
      <c r="HH37" s="4"/>
      <c r="RS37" s="171"/>
    </row>
    <row r="38" spans="1:487" s="11" customFormat="1" ht="15.75">
      <c r="A38" s="292" t="s">
        <v>809</v>
      </c>
      <c r="B38" s="441" t="s">
        <v>2241</v>
      </c>
      <c r="C38" s="464"/>
      <c r="D38" s="541" t="s">
        <v>2084</v>
      </c>
      <c r="E38" s="468" t="s">
        <v>2535</v>
      </c>
      <c r="F38" s="306"/>
      <c r="G38" s="94">
        <f>$VT$554</f>
        <v>2020.5</v>
      </c>
      <c r="H38" s="335" t="s">
        <v>3942</v>
      </c>
      <c r="J38" s="292" t="s">
        <v>809</v>
      </c>
      <c r="K38" s="518" t="s">
        <v>2281</v>
      </c>
      <c r="L38" s="464"/>
      <c r="M38" s="541" t="s">
        <v>2514</v>
      </c>
      <c r="N38" s="468" t="s">
        <v>2547</v>
      </c>
      <c r="O38" s="449"/>
      <c r="P38" s="465">
        <f>$AGM$554-1710.2</f>
        <v>256.99999999999977</v>
      </c>
      <c r="Q38" s="354">
        <v>45</v>
      </c>
      <c r="R38" s="338"/>
      <c r="S38" s="342"/>
      <c r="T38" s="338"/>
      <c r="U38" s="338"/>
      <c r="V38" s="338"/>
      <c r="W38" s="338"/>
      <c r="X38" s="338"/>
      <c r="Y38" s="338"/>
      <c r="Z38" s="338"/>
      <c r="AA38" s="338"/>
      <c r="AB38" s="338"/>
      <c r="AC38" s="338"/>
      <c r="AD38" s="338"/>
      <c r="AE38" s="338"/>
      <c r="AF38" s="338"/>
      <c r="AG38" s="338"/>
      <c r="AH38" s="342"/>
      <c r="AK38" s="338"/>
      <c r="AL38" s="342"/>
      <c r="AM38" s="342"/>
      <c r="AN38" s="342"/>
      <c r="AS38" s="4"/>
      <c r="BB38" s="4"/>
      <c r="BK38" s="4"/>
      <c r="BT38" s="4"/>
      <c r="CC38" s="4"/>
      <c r="CL38" s="4"/>
      <c r="CU38" s="4"/>
      <c r="DD38" s="4"/>
      <c r="DM38" s="4"/>
      <c r="DV38" s="4"/>
      <c r="EE38" s="4"/>
      <c r="EN38" s="4"/>
      <c r="EW38" s="4"/>
      <c r="FF38" s="4"/>
      <c r="FO38" s="4"/>
      <c r="FX38" s="4"/>
      <c r="GG38" s="4"/>
      <c r="GP38" s="4"/>
      <c r="GY38" s="4"/>
      <c r="HH38" s="4"/>
      <c r="RS38" s="171"/>
    </row>
    <row r="39" spans="1:487" s="11" customFormat="1" ht="15.75">
      <c r="A39" s="292" t="s">
        <v>810</v>
      </c>
      <c r="B39" s="446" t="s">
        <v>836</v>
      </c>
      <c r="C39" s="446"/>
      <c r="D39" s="542" t="s">
        <v>1633</v>
      </c>
      <c r="E39" s="468" t="s">
        <v>2263</v>
      </c>
      <c r="F39" s="449"/>
      <c r="G39" s="94">
        <f>$KR$554</f>
        <v>2000.8000000000006</v>
      </c>
      <c r="H39" s="335" t="s">
        <v>3957</v>
      </c>
      <c r="J39" s="292" t="s">
        <v>810</v>
      </c>
      <c r="K39" s="441" t="s">
        <v>2246</v>
      </c>
      <c r="L39" s="449"/>
      <c r="M39" s="542" t="s">
        <v>2088</v>
      </c>
      <c r="N39" s="468" t="s">
        <v>2267</v>
      </c>
      <c r="O39" s="306"/>
      <c r="P39" s="465">
        <f>$XD$554-1577.2</f>
        <v>255.79999999999973</v>
      </c>
      <c r="Q39" s="354">
        <v>44</v>
      </c>
      <c r="R39" s="338"/>
      <c r="S39" s="342"/>
      <c r="T39" s="338"/>
      <c r="U39" s="338"/>
      <c r="V39" s="338"/>
      <c r="W39" s="338"/>
      <c r="X39" s="338"/>
      <c r="Y39" s="338"/>
      <c r="Z39" s="338"/>
      <c r="AA39" s="338"/>
      <c r="AB39" s="338"/>
      <c r="AC39" s="338"/>
      <c r="AD39" s="338"/>
      <c r="AE39" s="338"/>
      <c r="AF39" s="338"/>
      <c r="AG39" s="338"/>
      <c r="AH39" s="342"/>
      <c r="AK39" s="338"/>
      <c r="AL39" s="342"/>
      <c r="AM39" s="342"/>
      <c r="AN39" s="342"/>
      <c r="AS39" s="4"/>
      <c r="BB39" s="4"/>
      <c r="BK39" s="4"/>
      <c r="BT39" s="4"/>
      <c r="CC39" s="4"/>
      <c r="CL39" s="4"/>
      <c r="CU39" s="4"/>
      <c r="DD39" s="4"/>
      <c r="DM39" s="4"/>
      <c r="DV39" s="4"/>
      <c r="EE39" s="4"/>
      <c r="EN39" s="4"/>
      <c r="EW39" s="4"/>
      <c r="FF39" s="4"/>
      <c r="FO39" s="4"/>
      <c r="FX39" s="4"/>
      <c r="GG39" s="4"/>
      <c r="GP39" s="4"/>
      <c r="GY39" s="4"/>
      <c r="HH39" s="4"/>
      <c r="RS39" s="171"/>
    </row>
    <row r="40" spans="1:487" s="11" customFormat="1" ht="15.75">
      <c r="A40" s="292" t="s">
        <v>812</v>
      </c>
      <c r="B40" s="446" t="s">
        <v>806</v>
      </c>
      <c r="C40" s="464"/>
      <c r="D40" s="541" t="s">
        <v>1655</v>
      </c>
      <c r="E40" s="468" t="s">
        <v>2265</v>
      </c>
      <c r="F40" s="449"/>
      <c r="G40" s="94">
        <f>$LS$554</f>
        <v>1989.6</v>
      </c>
      <c r="H40" s="335" t="s">
        <v>3958</v>
      </c>
      <c r="J40" s="292" t="s">
        <v>812</v>
      </c>
      <c r="K40" s="446" t="s">
        <v>856</v>
      </c>
      <c r="L40" s="446"/>
      <c r="M40" s="542" t="s">
        <v>1622</v>
      </c>
      <c r="N40" s="468" t="s">
        <v>2528</v>
      </c>
      <c r="O40" s="446"/>
      <c r="P40" s="465">
        <f>$IP$554-2042.15</f>
        <v>252.49999999999955</v>
      </c>
      <c r="Q40" s="354">
        <v>43</v>
      </c>
      <c r="R40" s="338"/>
      <c r="S40" s="342"/>
      <c r="T40" s="338"/>
      <c r="U40" s="338"/>
      <c r="V40" s="338"/>
      <c r="W40" s="338"/>
      <c r="X40" s="338"/>
      <c r="Y40" s="338"/>
      <c r="Z40" s="338"/>
      <c r="AA40" s="338"/>
      <c r="AB40" s="338"/>
      <c r="AC40" s="338"/>
      <c r="AD40" s="338"/>
      <c r="AE40" s="338"/>
      <c r="AF40" s="338"/>
      <c r="AG40" s="338"/>
      <c r="AH40" s="342"/>
      <c r="AK40" s="338"/>
      <c r="AL40" s="342"/>
      <c r="AM40" s="342"/>
      <c r="AN40" s="342"/>
      <c r="AS40" s="4"/>
      <c r="BB40" s="4"/>
      <c r="BK40" s="4"/>
      <c r="BT40" s="4"/>
      <c r="CC40" s="4"/>
      <c r="CL40" s="4"/>
      <c r="CU40" s="4"/>
      <c r="DD40" s="4"/>
      <c r="DM40" s="4"/>
      <c r="DV40" s="4"/>
      <c r="EE40" s="4"/>
      <c r="EN40" s="4"/>
      <c r="EW40" s="4"/>
      <c r="FF40" s="4"/>
      <c r="FO40" s="4"/>
      <c r="FX40" s="4"/>
      <c r="GG40" s="4"/>
      <c r="GP40" s="4"/>
      <c r="GY40" s="4"/>
      <c r="HH40" s="4"/>
      <c r="RS40" s="171"/>
    </row>
    <row r="41" spans="1:487" s="11" customFormat="1" ht="15.75">
      <c r="A41" s="292" t="s">
        <v>818</v>
      </c>
      <c r="B41" s="518" t="s">
        <v>2305</v>
      </c>
      <c r="C41" s="449"/>
      <c r="D41" s="541" t="s">
        <v>2515</v>
      </c>
      <c r="E41" s="468" t="s">
        <v>2551</v>
      </c>
      <c r="F41" s="306"/>
      <c r="G41" s="94">
        <f>$AGV$554</f>
        <v>1986.2</v>
      </c>
      <c r="H41" s="335" t="s">
        <v>3953</v>
      </c>
      <c r="J41" s="292" t="s">
        <v>818</v>
      </c>
      <c r="K41" s="441" t="s">
        <v>2238</v>
      </c>
      <c r="L41" s="449"/>
      <c r="M41" s="542" t="s">
        <v>2095</v>
      </c>
      <c r="N41" s="468" t="s">
        <v>2541</v>
      </c>
      <c r="O41" s="306"/>
      <c r="P41" s="465">
        <f>$ZO$554-1184.8</f>
        <v>251.50000000000023</v>
      </c>
      <c r="Q41" s="354">
        <v>42</v>
      </c>
      <c r="R41" s="338"/>
      <c r="S41" s="342"/>
      <c r="T41" s="338"/>
      <c r="U41" s="338"/>
      <c r="V41" s="338"/>
      <c r="W41" s="338"/>
      <c r="X41" s="338"/>
      <c r="Y41" s="338"/>
      <c r="Z41" s="338"/>
      <c r="AA41" s="338"/>
      <c r="AB41" s="338"/>
      <c r="AC41" s="338"/>
      <c r="AD41" s="338"/>
      <c r="AE41" s="338"/>
      <c r="AF41" s="338"/>
      <c r="AG41" s="338"/>
      <c r="AH41" s="342"/>
      <c r="AK41" s="338"/>
      <c r="AL41" s="342"/>
      <c r="AM41" s="342"/>
      <c r="AN41" s="342"/>
      <c r="AS41" s="4"/>
      <c r="BB41" s="4"/>
      <c r="BK41" s="4"/>
      <c r="BT41" s="4"/>
      <c r="CC41" s="4"/>
      <c r="CL41" s="4"/>
      <c r="CU41" s="4"/>
      <c r="DD41" s="4"/>
      <c r="DM41" s="4"/>
      <c r="DV41" s="4"/>
      <c r="EE41" s="4"/>
      <c r="EN41" s="4"/>
      <c r="EW41" s="4"/>
      <c r="FF41" s="4"/>
      <c r="FO41" s="4"/>
      <c r="FX41" s="4"/>
      <c r="GG41" s="4"/>
      <c r="GP41" s="4"/>
      <c r="GY41" s="4"/>
      <c r="HH41" s="4"/>
      <c r="RS41" s="171"/>
    </row>
    <row r="42" spans="1:487" s="11" customFormat="1" ht="15.75">
      <c r="A42" s="292" t="s">
        <v>820</v>
      </c>
      <c r="B42" s="518" t="s">
        <v>2279</v>
      </c>
      <c r="C42" s="449"/>
      <c r="D42" s="542" t="s">
        <v>2506</v>
      </c>
      <c r="E42" s="468" t="s">
        <v>2547</v>
      </c>
      <c r="F42" s="306"/>
      <c r="G42" s="94">
        <f>$ADS$554</f>
        <v>1985.2499999999998</v>
      </c>
      <c r="H42" s="335" t="s">
        <v>3959</v>
      </c>
      <c r="J42" s="292" t="s">
        <v>820</v>
      </c>
      <c r="K42" s="441" t="s">
        <v>13</v>
      </c>
      <c r="L42" s="446"/>
      <c r="M42" s="542" t="s">
        <v>1654</v>
      </c>
      <c r="N42" s="468" t="s">
        <v>2534</v>
      </c>
      <c r="O42" s="449"/>
      <c r="P42" s="465">
        <f>$LJ$554-1341.6</f>
        <v>249.70000000000005</v>
      </c>
      <c r="Q42" s="354">
        <v>41</v>
      </c>
      <c r="R42" s="338"/>
      <c r="S42" s="342"/>
      <c r="T42" s="338"/>
      <c r="U42" s="338"/>
      <c r="V42" s="338"/>
      <c r="W42" s="338"/>
      <c r="X42" s="338"/>
      <c r="Y42" s="338"/>
      <c r="Z42" s="338"/>
      <c r="AA42" s="338"/>
      <c r="AB42" s="338"/>
      <c r="AC42" s="338"/>
      <c r="AD42" s="338"/>
      <c r="AE42" s="338"/>
      <c r="AF42" s="338"/>
      <c r="AG42" s="338"/>
      <c r="AH42" s="342"/>
      <c r="AK42" s="338"/>
      <c r="AL42" s="342"/>
      <c r="AM42" s="342"/>
      <c r="AN42" s="342"/>
      <c r="AS42" s="4"/>
      <c r="BB42" s="4"/>
      <c r="BK42" s="4"/>
      <c r="BT42" s="4"/>
      <c r="CC42" s="4"/>
      <c r="CL42" s="4"/>
      <c r="CU42" s="4"/>
      <c r="DD42" s="4"/>
      <c r="DM42" s="4"/>
      <c r="DV42" s="4"/>
      <c r="EE42" s="4"/>
      <c r="EN42" s="4"/>
      <c r="EW42" s="4"/>
      <c r="FF42" s="4"/>
      <c r="FO42" s="4"/>
      <c r="FX42" s="4"/>
      <c r="GG42" s="4"/>
      <c r="GP42" s="4"/>
      <c r="GY42" s="4"/>
      <c r="HH42" s="4"/>
      <c r="RS42" s="171"/>
    </row>
    <row r="43" spans="1:487" s="11" customFormat="1" ht="15.75">
      <c r="A43" s="292" t="s">
        <v>823</v>
      </c>
      <c r="B43" s="518" t="s">
        <v>2281</v>
      </c>
      <c r="C43" s="449"/>
      <c r="D43" s="541" t="s">
        <v>2514</v>
      </c>
      <c r="E43" s="468" t="s">
        <v>2547</v>
      </c>
      <c r="F43" s="306"/>
      <c r="G43" s="94">
        <f>$AGM$554</f>
        <v>1967.1999999999998</v>
      </c>
      <c r="H43" s="335" t="s">
        <v>3958</v>
      </c>
      <c r="J43" s="292" t="s">
        <v>823</v>
      </c>
      <c r="K43" s="540" t="s">
        <v>1844</v>
      </c>
      <c r="L43" s="449"/>
      <c r="M43" s="542" t="s">
        <v>1665</v>
      </c>
      <c r="N43" s="468" t="s">
        <v>2527</v>
      </c>
      <c r="O43" s="449"/>
      <c r="P43" s="465">
        <f>$PE$554-1948.9</f>
        <v>245</v>
      </c>
      <c r="Q43" s="354">
        <v>40</v>
      </c>
      <c r="R43" s="338"/>
      <c r="S43" s="342"/>
      <c r="T43" s="338"/>
      <c r="U43" s="338"/>
      <c r="V43" s="338"/>
      <c r="W43" s="338"/>
      <c r="X43" s="338"/>
      <c r="Y43" s="338"/>
      <c r="Z43" s="338"/>
      <c r="AA43" s="338"/>
      <c r="AB43" s="338"/>
      <c r="AC43" s="338"/>
      <c r="AD43" s="338"/>
      <c r="AE43" s="338"/>
      <c r="AF43" s="338"/>
      <c r="AG43" s="338"/>
      <c r="AH43" s="342"/>
      <c r="AK43" s="338"/>
      <c r="AL43" s="342"/>
      <c r="AM43" s="342"/>
      <c r="AN43" s="342"/>
      <c r="AS43" s="4"/>
      <c r="BB43" s="4"/>
      <c r="BK43" s="4"/>
      <c r="BT43" s="4"/>
      <c r="CC43" s="4"/>
      <c r="CL43" s="4"/>
      <c r="CU43" s="4"/>
      <c r="DD43" s="4"/>
      <c r="DM43" s="4"/>
      <c r="DV43" s="4"/>
      <c r="EE43" s="4"/>
      <c r="EN43" s="4"/>
      <c r="EW43" s="4"/>
      <c r="FF43" s="4"/>
      <c r="FO43" s="4"/>
      <c r="FX43" s="4"/>
      <c r="GG43" s="4"/>
      <c r="GP43" s="4"/>
      <c r="GY43" s="4"/>
      <c r="HH43" s="4"/>
      <c r="RS43" s="171"/>
    </row>
    <row r="44" spans="1:487" s="11" customFormat="1" ht="15.75">
      <c r="A44" s="292" t="s">
        <v>824</v>
      </c>
      <c r="B44" s="518" t="s">
        <v>2284</v>
      </c>
      <c r="C44" s="449"/>
      <c r="D44" s="542" t="s">
        <v>2507</v>
      </c>
      <c r="E44" s="468" t="s">
        <v>2548</v>
      </c>
      <c r="F44" s="306"/>
      <c r="G44" s="94">
        <f>$AEB$554</f>
        <v>1958.7</v>
      </c>
      <c r="H44" s="335" t="s">
        <v>3937</v>
      </c>
      <c r="J44" s="292" t="s">
        <v>824</v>
      </c>
      <c r="K44" s="540" t="s">
        <v>1857</v>
      </c>
      <c r="L44" s="446"/>
      <c r="M44" s="542" t="s">
        <v>1673</v>
      </c>
      <c r="N44" s="468" t="s">
        <v>2267</v>
      </c>
      <c r="O44" s="306"/>
      <c r="P44" s="465">
        <f>$RY$554-1895.55</f>
        <v>243.39999999999986</v>
      </c>
      <c r="Q44" s="354">
        <v>39</v>
      </c>
      <c r="R44" s="338"/>
      <c r="S44" s="342"/>
      <c r="T44" s="338"/>
      <c r="U44" s="338"/>
      <c r="V44" s="338"/>
      <c r="W44" s="338"/>
      <c r="X44" s="338"/>
      <c r="Y44" s="338"/>
      <c r="Z44" s="338"/>
      <c r="AA44" s="338"/>
      <c r="AB44" s="338"/>
      <c r="AC44" s="338"/>
      <c r="AD44" s="338"/>
      <c r="AE44" s="338"/>
      <c r="AF44" s="338"/>
      <c r="AG44" s="338"/>
      <c r="AH44" s="342"/>
      <c r="AK44" s="338"/>
      <c r="AL44" s="342"/>
      <c r="AM44" s="342"/>
      <c r="AN44" s="342"/>
      <c r="AS44" s="4"/>
      <c r="BB44" s="4"/>
      <c r="BK44" s="4"/>
      <c r="BT44" s="4"/>
      <c r="CC44" s="4"/>
      <c r="CL44" s="4"/>
      <c r="CU44" s="4"/>
      <c r="DD44" s="4"/>
      <c r="DM44" s="4"/>
      <c r="DV44" s="4"/>
      <c r="EE44" s="4"/>
      <c r="EN44" s="4"/>
      <c r="EW44" s="4"/>
      <c r="FF44" s="4"/>
      <c r="FO44" s="4"/>
      <c r="FX44" s="4"/>
      <c r="GG44" s="4"/>
      <c r="GP44" s="4"/>
      <c r="GY44" s="4"/>
      <c r="HH44" s="4"/>
      <c r="RS44" s="171"/>
    </row>
    <row r="45" spans="1:487" s="11" customFormat="1" ht="15.75">
      <c r="A45" s="292" t="s">
        <v>827</v>
      </c>
      <c r="B45" s="540" t="s">
        <v>1854</v>
      </c>
      <c r="C45" s="464"/>
      <c r="D45" s="542" t="s">
        <v>1674</v>
      </c>
      <c r="E45" s="468" t="s">
        <v>2540</v>
      </c>
      <c r="F45" s="306"/>
      <c r="G45" s="94">
        <f>$SH$554</f>
        <v>1943.8000000000002</v>
      </c>
      <c r="H45" s="335" t="s">
        <v>3960</v>
      </c>
      <c r="J45" s="292" t="s">
        <v>827</v>
      </c>
      <c r="K45" s="441" t="s">
        <v>2241</v>
      </c>
      <c r="L45" s="464"/>
      <c r="M45" s="541" t="s">
        <v>2084</v>
      </c>
      <c r="N45" s="468" t="s">
        <v>2535</v>
      </c>
      <c r="O45" s="306"/>
      <c r="P45" s="465">
        <f>$VT$554-1785.3</f>
        <v>235.20000000000005</v>
      </c>
      <c r="Q45" s="354">
        <v>38</v>
      </c>
      <c r="R45" s="338"/>
      <c r="S45" s="342"/>
      <c r="T45" s="338"/>
      <c r="U45" s="338"/>
      <c r="V45" s="338"/>
      <c r="W45" s="338"/>
      <c r="X45" s="338"/>
      <c r="Y45" s="338"/>
      <c r="Z45" s="338"/>
      <c r="AA45" s="338"/>
      <c r="AB45" s="338"/>
      <c r="AC45" s="338"/>
      <c r="AD45" s="338"/>
      <c r="AE45" s="338"/>
      <c r="AF45" s="338"/>
      <c r="AG45" s="338"/>
      <c r="AH45" s="342"/>
      <c r="AK45" s="338"/>
      <c r="AL45" s="342"/>
      <c r="AM45" s="342"/>
      <c r="AN45" s="342"/>
      <c r="AS45" s="4"/>
      <c r="BB45" s="4"/>
      <c r="BK45" s="4"/>
      <c r="BT45" s="4"/>
      <c r="CC45" s="4"/>
      <c r="CL45" s="4"/>
      <c r="CU45" s="4"/>
      <c r="DD45" s="4"/>
      <c r="DM45" s="4"/>
      <c r="DV45" s="4"/>
      <c r="EE45" s="4"/>
      <c r="EN45" s="4"/>
      <c r="EW45" s="4"/>
      <c r="FF45" s="4"/>
      <c r="FO45" s="4"/>
      <c r="FX45" s="4"/>
      <c r="GG45" s="4"/>
      <c r="GP45" s="4"/>
      <c r="GY45" s="4"/>
      <c r="HH45" s="4"/>
      <c r="RS45" s="171"/>
    </row>
    <row r="46" spans="1:487" s="11" customFormat="1" ht="15.75">
      <c r="A46" s="292" t="s">
        <v>829</v>
      </c>
      <c r="B46" s="540" t="s">
        <v>1850</v>
      </c>
      <c r="C46" s="464"/>
      <c r="D46" s="541" t="s">
        <v>1668</v>
      </c>
      <c r="E46" s="468" t="s">
        <v>2527</v>
      </c>
      <c r="F46" s="449"/>
      <c r="G46" s="94">
        <f>$QF$554</f>
        <v>1939.1000000000006</v>
      </c>
      <c r="H46" s="335" t="s">
        <v>3961</v>
      </c>
      <c r="J46" s="292" t="s">
        <v>829</v>
      </c>
      <c r="K46" s="446" t="s">
        <v>861</v>
      </c>
      <c r="L46" s="464"/>
      <c r="M46" s="542" t="s">
        <v>1662</v>
      </c>
      <c r="N46" s="468" t="s">
        <v>2541</v>
      </c>
      <c r="O46" s="449"/>
      <c r="P46" s="465">
        <f>$OD$554-1327.2</f>
        <v>232.50000000000023</v>
      </c>
      <c r="Q46" s="354">
        <v>37</v>
      </c>
      <c r="R46" s="338"/>
      <c r="S46" s="342"/>
      <c r="T46" s="338"/>
      <c r="U46" s="338"/>
      <c r="V46" s="338"/>
      <c r="W46" s="338"/>
      <c r="X46" s="338"/>
      <c r="Y46" s="338"/>
      <c r="Z46" s="338"/>
      <c r="AA46" s="338"/>
      <c r="AB46" s="338"/>
      <c r="AC46" s="338"/>
      <c r="AD46" s="338"/>
      <c r="AE46" s="338"/>
      <c r="AF46" s="338"/>
      <c r="AG46" s="338"/>
      <c r="AH46" s="342"/>
      <c r="AK46" s="338"/>
      <c r="AL46" s="342"/>
      <c r="AM46" s="342"/>
      <c r="AN46" s="342"/>
      <c r="AS46" s="4"/>
      <c r="BB46" s="4"/>
      <c r="BK46" s="4"/>
      <c r="BT46" s="4"/>
      <c r="CC46" s="4"/>
      <c r="CL46" s="4"/>
      <c r="CU46" s="4"/>
      <c r="DD46" s="4"/>
      <c r="DM46" s="4"/>
      <c r="DV46" s="4"/>
      <c r="EE46" s="4"/>
      <c r="EN46" s="4"/>
      <c r="EW46" s="4"/>
      <c r="FF46" s="4"/>
      <c r="FO46" s="4"/>
      <c r="FX46" s="4"/>
      <c r="GG46" s="4"/>
      <c r="GP46" s="4"/>
      <c r="GY46" s="4"/>
      <c r="HH46" s="4"/>
      <c r="RS46" s="171"/>
    </row>
    <row r="47" spans="1:487" s="11" customFormat="1" ht="15.75">
      <c r="A47" s="292" t="s">
        <v>834</v>
      </c>
      <c r="B47" s="446" t="s">
        <v>9</v>
      </c>
      <c r="C47" s="449"/>
      <c r="D47" s="542" t="s">
        <v>1608</v>
      </c>
      <c r="E47" s="468" t="s">
        <v>2528</v>
      </c>
      <c r="F47" s="446"/>
      <c r="G47" s="94">
        <f>$DT$554</f>
        <v>1921.0000000000007</v>
      </c>
      <c r="H47" s="335" t="s">
        <v>3956</v>
      </c>
      <c r="J47" s="292" t="s">
        <v>834</v>
      </c>
      <c r="K47" s="446" t="s">
        <v>806</v>
      </c>
      <c r="L47" s="464"/>
      <c r="M47" s="541" t="s">
        <v>1655</v>
      </c>
      <c r="N47" s="468" t="s">
        <v>2265</v>
      </c>
      <c r="O47" s="449"/>
      <c r="P47" s="465">
        <f>$LS$554-1757.9</f>
        <v>231.69999999999982</v>
      </c>
      <c r="Q47" s="354">
        <v>36</v>
      </c>
      <c r="R47" s="338"/>
      <c r="S47" s="352"/>
      <c r="T47" s="338"/>
      <c r="U47" s="338"/>
      <c r="V47" s="338"/>
      <c r="W47" s="338"/>
      <c r="X47" s="338"/>
      <c r="Y47" s="338"/>
      <c r="Z47" s="338"/>
      <c r="AA47" s="338"/>
      <c r="AB47" s="338"/>
      <c r="AC47" s="338"/>
      <c r="AD47" s="338"/>
      <c r="AE47" s="338"/>
      <c r="AF47" s="338"/>
      <c r="AG47" s="338"/>
      <c r="AH47" s="342"/>
      <c r="AK47" s="338"/>
      <c r="AL47" s="342"/>
      <c r="AM47" s="342"/>
      <c r="AN47" s="342"/>
      <c r="AS47" s="4"/>
      <c r="BB47" s="4"/>
      <c r="BK47" s="4"/>
      <c r="BT47" s="4"/>
      <c r="CC47" s="4"/>
      <c r="CL47" s="4"/>
      <c r="CU47" s="4"/>
      <c r="DD47" s="4"/>
      <c r="DM47" s="4"/>
      <c r="DV47" s="4"/>
      <c r="EE47" s="4"/>
      <c r="EN47" s="4"/>
      <c r="EW47" s="4"/>
      <c r="FF47" s="4"/>
      <c r="FO47" s="4"/>
      <c r="FX47" s="4"/>
      <c r="GG47" s="4"/>
      <c r="GP47" s="4"/>
      <c r="GY47" s="4"/>
      <c r="HH47" s="4"/>
      <c r="RS47" s="171"/>
    </row>
    <row r="48" spans="1:487" s="11" customFormat="1" ht="15.75">
      <c r="A48" s="292" t="s">
        <v>838</v>
      </c>
      <c r="B48" s="446" t="s">
        <v>141</v>
      </c>
      <c r="C48" s="449"/>
      <c r="D48" s="542" t="s">
        <v>1649</v>
      </c>
      <c r="E48" s="468" t="s">
        <v>2257</v>
      </c>
      <c r="F48" s="446"/>
      <c r="G48" s="94">
        <f>$AZ$554</f>
        <v>1920.7000000000005</v>
      </c>
      <c r="H48" s="335" t="s">
        <v>3962</v>
      </c>
      <c r="J48" s="292" t="s">
        <v>838</v>
      </c>
      <c r="K48" s="441" t="s">
        <v>39</v>
      </c>
      <c r="L48" s="449"/>
      <c r="M48" s="542" t="s">
        <v>1605</v>
      </c>
      <c r="N48" s="468" t="s">
        <v>2525</v>
      </c>
      <c r="O48" s="446"/>
      <c r="P48" s="465">
        <f>$CS$554-1565.3</f>
        <v>224.40000000000032</v>
      </c>
      <c r="Q48" s="354">
        <v>35</v>
      </c>
      <c r="R48" s="338"/>
      <c r="S48" s="342"/>
      <c r="T48" s="338"/>
      <c r="U48" s="338"/>
      <c r="V48" s="338"/>
      <c r="W48" s="338"/>
      <c r="X48" s="338"/>
      <c r="Y48" s="338"/>
      <c r="Z48" s="338"/>
      <c r="AA48" s="338"/>
      <c r="AB48" s="338"/>
      <c r="AC48" s="338"/>
      <c r="AD48" s="338"/>
      <c r="AE48" s="338"/>
      <c r="AF48" s="338"/>
      <c r="AG48" s="338"/>
      <c r="AH48" s="342"/>
      <c r="AK48" s="338"/>
      <c r="AL48" s="342"/>
      <c r="AM48" s="342"/>
      <c r="AN48" s="342"/>
      <c r="AS48" s="4"/>
      <c r="BB48" s="4"/>
      <c r="BK48" s="4"/>
      <c r="BT48" s="4"/>
      <c r="CC48" s="4"/>
      <c r="CL48" s="4"/>
      <c r="CU48" s="4"/>
      <c r="DD48" s="4"/>
      <c r="DM48" s="4"/>
      <c r="DV48" s="4"/>
      <c r="EE48" s="4"/>
      <c r="EN48" s="4"/>
      <c r="EW48" s="4"/>
      <c r="FF48" s="4"/>
      <c r="FO48" s="4"/>
      <c r="FX48" s="4"/>
      <c r="GG48" s="4"/>
      <c r="GP48" s="4"/>
      <c r="GY48" s="4"/>
      <c r="HH48" s="4"/>
      <c r="RS48" s="171"/>
    </row>
    <row r="49" spans="1:487" s="11" customFormat="1" ht="15.75">
      <c r="A49" s="292" t="s">
        <v>839</v>
      </c>
      <c r="B49" s="446" t="s">
        <v>837</v>
      </c>
      <c r="C49" s="446"/>
      <c r="D49" s="542" t="s">
        <v>1660</v>
      </c>
      <c r="E49" s="468" t="s">
        <v>2264</v>
      </c>
      <c r="F49" s="449"/>
      <c r="G49" s="94">
        <f>$NL$554</f>
        <v>1912.4</v>
      </c>
      <c r="H49" s="279" t="s">
        <v>3963</v>
      </c>
      <c r="J49" s="292" t="s">
        <v>839</v>
      </c>
      <c r="K49" s="518" t="s">
        <v>2282</v>
      </c>
      <c r="L49" s="464"/>
      <c r="M49" s="541" t="s">
        <v>2511</v>
      </c>
      <c r="N49" s="468" t="s">
        <v>2546</v>
      </c>
      <c r="O49" s="449"/>
      <c r="P49" s="465">
        <f>$AFL$554-1331.55</f>
        <v>213.40000000000032</v>
      </c>
      <c r="Q49" s="354">
        <v>34</v>
      </c>
      <c r="R49" s="338"/>
      <c r="S49" s="342"/>
      <c r="T49" s="338"/>
      <c r="U49" s="338"/>
      <c r="V49" s="338"/>
      <c r="W49" s="338"/>
      <c r="X49" s="338"/>
      <c r="Y49" s="338"/>
      <c r="Z49" s="338"/>
      <c r="AA49" s="338"/>
      <c r="AB49" s="338"/>
      <c r="AC49" s="338"/>
      <c r="AD49" s="338"/>
      <c r="AE49" s="338"/>
      <c r="AF49" s="338"/>
      <c r="AG49" s="338"/>
      <c r="AH49" s="342"/>
      <c r="AK49" s="338"/>
      <c r="AL49" s="342"/>
      <c r="AM49" s="342"/>
      <c r="AN49" s="342"/>
      <c r="AS49" s="4"/>
      <c r="BB49" s="4"/>
      <c r="BK49" s="4"/>
      <c r="BT49" s="4"/>
      <c r="CC49" s="4"/>
      <c r="CL49" s="4"/>
      <c r="CU49" s="4"/>
      <c r="DD49" s="4"/>
      <c r="DM49" s="4"/>
      <c r="DV49" s="4"/>
      <c r="EE49" s="4"/>
      <c r="EN49" s="4"/>
      <c r="EW49" s="4"/>
      <c r="FF49" s="4"/>
      <c r="FO49" s="4"/>
      <c r="FX49" s="4"/>
      <c r="GG49" s="4"/>
      <c r="GP49" s="4"/>
      <c r="GY49" s="4"/>
      <c r="HH49" s="4"/>
      <c r="RS49" s="171"/>
    </row>
    <row r="50" spans="1:487" s="11" customFormat="1" ht="15.75">
      <c r="A50" s="292" t="s">
        <v>840</v>
      </c>
      <c r="B50" s="446" t="s">
        <v>811</v>
      </c>
      <c r="C50" s="446"/>
      <c r="D50" s="542" t="s">
        <v>1623</v>
      </c>
      <c r="E50" s="468" t="s">
        <v>2263</v>
      </c>
      <c r="F50" s="446"/>
      <c r="G50" s="94">
        <f>$IY$554</f>
        <v>1904.5999999999997</v>
      </c>
      <c r="H50" s="335" t="s">
        <v>3964</v>
      </c>
      <c r="J50" s="292" t="s">
        <v>840</v>
      </c>
      <c r="K50" s="446" t="s">
        <v>822</v>
      </c>
      <c r="L50" s="446"/>
      <c r="M50" s="542" t="s">
        <v>1616</v>
      </c>
      <c r="N50" s="468" t="s">
        <v>2536</v>
      </c>
      <c r="O50" s="446"/>
      <c r="P50" s="465">
        <f>$GN$554-1931.7</f>
        <v>213.09999999999968</v>
      </c>
      <c r="Q50" s="354">
        <v>33</v>
      </c>
      <c r="R50" s="338"/>
      <c r="S50" s="352"/>
      <c r="T50" s="338"/>
      <c r="U50" s="338"/>
      <c r="V50" s="338"/>
      <c r="W50" s="338"/>
      <c r="X50" s="338"/>
      <c r="Y50" s="338"/>
      <c r="Z50" s="338"/>
      <c r="AA50" s="338"/>
      <c r="AB50" s="338"/>
      <c r="AC50" s="338"/>
      <c r="AD50" s="338"/>
      <c r="AE50" s="338"/>
      <c r="AF50" s="338"/>
      <c r="AG50" s="338"/>
      <c r="AH50" s="342"/>
      <c r="AK50" s="338"/>
      <c r="AL50" s="342"/>
      <c r="AM50" s="342"/>
      <c r="AN50" s="342"/>
      <c r="AS50" s="4"/>
      <c r="BB50" s="4"/>
      <c r="BK50" s="4"/>
      <c r="BT50" s="4"/>
      <c r="CC50" s="4"/>
      <c r="CL50" s="4"/>
      <c r="CU50" s="4"/>
      <c r="DD50" s="4"/>
      <c r="DM50" s="4"/>
      <c r="DV50" s="4"/>
      <c r="EE50" s="4"/>
      <c r="EN50" s="4"/>
      <c r="EW50" s="4"/>
      <c r="FF50" s="4"/>
      <c r="FO50" s="4"/>
      <c r="FX50" s="4"/>
      <c r="GG50" s="4"/>
      <c r="GP50" s="4"/>
      <c r="GY50" s="4"/>
      <c r="HH50" s="4"/>
      <c r="RS50" s="171"/>
    </row>
    <row r="51" spans="1:487" s="51" customFormat="1" ht="15.75">
      <c r="A51" s="292" t="s">
        <v>846</v>
      </c>
      <c r="B51" s="518" t="s">
        <v>2280</v>
      </c>
      <c r="C51" s="449"/>
      <c r="D51" s="541" t="s">
        <v>2510</v>
      </c>
      <c r="E51" s="468" t="s">
        <v>2545</v>
      </c>
      <c r="F51" s="306"/>
      <c r="G51" s="94">
        <f>$AFC$554</f>
        <v>1894.9999999999998</v>
      </c>
      <c r="H51" s="335" t="s">
        <v>3957</v>
      </c>
      <c r="J51" s="292" t="s">
        <v>846</v>
      </c>
      <c r="K51" s="518" t="s">
        <v>2278</v>
      </c>
      <c r="L51" s="464"/>
      <c r="M51" s="541" t="s">
        <v>2513</v>
      </c>
      <c r="N51" s="468" t="s">
        <v>2548</v>
      </c>
      <c r="O51" s="449"/>
      <c r="P51" s="465">
        <f>$AGD$554-1374.9</f>
        <v>210.09999999999991</v>
      </c>
      <c r="Q51" s="354">
        <v>32</v>
      </c>
      <c r="R51" s="338"/>
      <c r="S51" s="342"/>
      <c r="T51" s="338"/>
      <c r="U51" s="338"/>
      <c r="V51" s="338"/>
      <c r="W51" s="338"/>
      <c r="X51" s="338"/>
      <c r="Y51" s="338"/>
      <c r="Z51" s="338"/>
      <c r="AA51" s="338"/>
      <c r="AB51" s="338"/>
      <c r="AC51" s="338"/>
      <c r="AD51" s="338"/>
      <c r="AE51" s="338"/>
      <c r="AF51" s="338"/>
      <c r="AG51" s="338"/>
      <c r="AH51" s="352"/>
      <c r="AK51" s="338"/>
      <c r="AL51" s="352"/>
      <c r="AM51" s="352"/>
      <c r="AN51" s="352"/>
      <c r="AS51" s="226"/>
      <c r="BB51" s="226"/>
      <c r="BK51" s="226"/>
      <c r="BT51" s="226"/>
      <c r="CC51" s="226"/>
      <c r="CL51" s="226"/>
      <c r="CU51" s="226"/>
      <c r="DD51" s="226"/>
      <c r="DM51" s="226"/>
      <c r="DV51" s="226"/>
      <c r="EE51" s="226"/>
      <c r="EN51" s="226"/>
      <c r="EW51" s="226"/>
      <c r="FF51" s="226"/>
      <c r="FO51" s="226"/>
      <c r="FX51" s="226"/>
      <c r="GG51" s="226"/>
      <c r="GP51" s="226"/>
      <c r="GY51" s="226"/>
      <c r="HH51" s="226"/>
      <c r="RS51" s="225"/>
    </row>
    <row r="52" spans="1:487" s="51" customFormat="1" ht="15.75">
      <c r="A52" s="292" t="s">
        <v>854</v>
      </c>
      <c r="B52" s="518" t="s">
        <v>2283</v>
      </c>
      <c r="C52" s="449"/>
      <c r="D52" s="541" t="s">
        <v>2512</v>
      </c>
      <c r="E52" s="468" t="s">
        <v>2550</v>
      </c>
      <c r="F52" s="306"/>
      <c r="G52" s="94">
        <f>$AFU$554</f>
        <v>1887.6000000000001</v>
      </c>
      <c r="H52" s="335" t="s">
        <v>3964</v>
      </c>
      <c r="J52" s="292" t="s">
        <v>854</v>
      </c>
      <c r="K52" s="446" t="s">
        <v>153</v>
      </c>
      <c r="L52" s="446"/>
      <c r="M52" s="542" t="s">
        <v>1610</v>
      </c>
      <c r="N52" s="468" t="s">
        <v>2526</v>
      </c>
      <c r="O52" s="446"/>
      <c r="P52" s="465">
        <f>$EL$554-1814.05</f>
        <v>208.15000000000032</v>
      </c>
      <c r="Q52" s="354">
        <v>31</v>
      </c>
      <c r="R52" s="338"/>
      <c r="S52" s="342"/>
      <c r="T52" s="338"/>
      <c r="U52" s="338"/>
      <c r="V52" s="338"/>
      <c r="W52" s="338"/>
      <c r="X52" s="338"/>
      <c r="Y52" s="338"/>
      <c r="Z52" s="338"/>
      <c r="AA52" s="338"/>
      <c r="AB52" s="338"/>
      <c r="AC52" s="338"/>
      <c r="AD52" s="338"/>
      <c r="AE52" s="338"/>
      <c r="AF52" s="338"/>
      <c r="AG52" s="338"/>
      <c r="AH52" s="352"/>
      <c r="AK52" s="338"/>
      <c r="AL52" s="352"/>
      <c r="AM52" s="352"/>
      <c r="AN52" s="352"/>
      <c r="AS52" s="226"/>
      <c r="BB52" s="226"/>
      <c r="BK52" s="226"/>
      <c r="BT52" s="226"/>
      <c r="CC52" s="226"/>
      <c r="CL52" s="226"/>
      <c r="CU52" s="226"/>
      <c r="DD52" s="226"/>
      <c r="DM52" s="226"/>
      <c r="DV52" s="226"/>
      <c r="EE52" s="226"/>
      <c r="EN52" s="226"/>
      <c r="EW52" s="226"/>
      <c r="FF52" s="226"/>
      <c r="FO52" s="226"/>
      <c r="FX52" s="226"/>
      <c r="GG52" s="226"/>
      <c r="GP52" s="226"/>
      <c r="GY52" s="226"/>
      <c r="HH52" s="226"/>
      <c r="RS52" s="225"/>
    </row>
    <row r="53" spans="1:487" s="51" customFormat="1" ht="15.75">
      <c r="A53" s="292" t="s">
        <v>858</v>
      </c>
      <c r="B53" s="540" t="s">
        <v>1853</v>
      </c>
      <c r="C53" s="446"/>
      <c r="D53" s="542" t="s">
        <v>1671</v>
      </c>
      <c r="E53" s="468" t="s">
        <v>2267</v>
      </c>
      <c r="F53" s="306"/>
      <c r="G53" s="94">
        <f>$RG$554</f>
        <v>1878.35</v>
      </c>
      <c r="H53" s="335" t="s">
        <v>3965</v>
      </c>
      <c r="J53" s="292" t="s">
        <v>858</v>
      </c>
      <c r="K53" s="518" t="s">
        <v>2277</v>
      </c>
      <c r="L53" s="464"/>
      <c r="M53" s="541" t="s">
        <v>2509</v>
      </c>
      <c r="N53" s="468" t="s">
        <v>2545</v>
      </c>
      <c r="O53" s="449"/>
      <c r="P53" s="465">
        <f>$AET$554-1214.7</f>
        <v>203.79999999999995</v>
      </c>
      <c r="Q53" s="354">
        <v>30</v>
      </c>
      <c r="R53" s="338"/>
      <c r="S53" s="352"/>
      <c r="T53" s="338"/>
      <c r="U53" s="338"/>
      <c r="V53" s="338"/>
      <c r="W53" s="338"/>
      <c r="X53" s="338"/>
      <c r="Y53" s="338"/>
      <c r="Z53" s="338"/>
      <c r="AA53" s="338"/>
      <c r="AB53" s="338"/>
      <c r="AC53" s="338"/>
      <c r="AD53" s="338"/>
      <c r="AE53" s="338"/>
      <c r="AF53" s="338"/>
      <c r="AG53" s="338"/>
      <c r="AH53" s="352"/>
      <c r="AK53" s="338"/>
      <c r="AL53" s="352"/>
      <c r="AM53" s="352"/>
      <c r="AN53" s="352"/>
      <c r="AS53" s="226"/>
      <c r="BB53" s="226"/>
      <c r="BK53" s="226"/>
      <c r="BT53" s="226"/>
      <c r="CC53" s="226"/>
      <c r="CL53" s="226"/>
      <c r="CU53" s="226"/>
      <c r="DD53" s="226"/>
      <c r="DM53" s="226"/>
      <c r="DV53" s="226"/>
      <c r="EE53" s="226"/>
      <c r="EN53" s="226"/>
      <c r="EW53" s="226"/>
      <c r="FF53" s="226"/>
      <c r="FO53" s="226"/>
      <c r="FX53" s="226"/>
      <c r="GG53" s="226"/>
      <c r="GP53" s="226"/>
      <c r="GY53" s="226"/>
      <c r="HH53" s="226"/>
      <c r="RS53" s="225"/>
    </row>
    <row r="54" spans="1:487" s="51" customFormat="1" ht="15.75">
      <c r="A54" s="292" t="s">
        <v>859</v>
      </c>
      <c r="B54" s="441" t="s">
        <v>27</v>
      </c>
      <c r="C54" s="464"/>
      <c r="D54" s="542" t="s">
        <v>1613</v>
      </c>
      <c r="E54" s="468" t="s">
        <v>2534</v>
      </c>
      <c r="F54" s="446"/>
      <c r="G54" s="94">
        <f>$FM$554</f>
        <v>1862.8</v>
      </c>
      <c r="H54" s="335" t="s">
        <v>3941</v>
      </c>
      <c r="J54" s="292" t="s">
        <v>859</v>
      </c>
      <c r="K54" s="441" t="s">
        <v>25</v>
      </c>
      <c r="L54" s="446"/>
      <c r="M54" s="541" t="s">
        <v>1604</v>
      </c>
      <c r="N54" s="468" t="s">
        <v>2524</v>
      </c>
      <c r="O54" s="446"/>
      <c r="P54" s="465">
        <f>$CJ$554-1918.2</f>
        <v>200.69999999999959</v>
      </c>
      <c r="Q54" s="354">
        <v>29</v>
      </c>
      <c r="R54" s="338"/>
      <c r="S54" s="352"/>
      <c r="T54" s="338"/>
      <c r="U54" s="338"/>
      <c r="V54" s="338"/>
      <c r="W54" s="338"/>
      <c r="X54" s="338"/>
      <c r="Y54" s="338"/>
      <c r="Z54" s="338"/>
      <c r="AA54" s="338"/>
      <c r="AB54" s="338"/>
      <c r="AC54" s="338"/>
      <c r="AD54" s="338"/>
      <c r="AE54" s="338"/>
      <c r="AF54" s="338"/>
      <c r="AG54" s="338"/>
      <c r="AH54" s="352"/>
      <c r="AK54" s="338"/>
      <c r="AL54" s="352"/>
      <c r="AM54" s="352"/>
      <c r="AN54" s="352"/>
      <c r="AS54" s="226"/>
      <c r="BB54" s="226"/>
      <c r="BK54" s="226"/>
      <c r="BT54" s="226"/>
      <c r="CC54" s="226"/>
      <c r="CL54" s="226"/>
      <c r="CU54" s="226"/>
      <c r="DD54" s="226"/>
      <c r="DM54" s="226"/>
      <c r="DV54" s="226"/>
      <c r="EE54" s="226"/>
      <c r="EN54" s="226"/>
      <c r="EW54" s="226"/>
      <c r="FF54" s="226"/>
      <c r="FO54" s="226"/>
      <c r="FX54" s="226"/>
      <c r="GG54" s="226"/>
      <c r="GP54" s="226"/>
      <c r="GY54" s="226"/>
      <c r="HH54" s="226"/>
      <c r="RS54" s="225"/>
    </row>
    <row r="55" spans="1:487" s="51" customFormat="1" ht="15.75">
      <c r="A55" s="292" t="s">
        <v>860</v>
      </c>
      <c r="B55" s="441" t="s">
        <v>37</v>
      </c>
      <c r="C55" s="446"/>
      <c r="D55" s="542" t="s">
        <v>1607</v>
      </c>
      <c r="E55" s="468" t="s">
        <v>2260</v>
      </c>
      <c r="F55" s="446"/>
      <c r="G55" s="94">
        <f>$DK$554</f>
        <v>1858.5999999999997</v>
      </c>
      <c r="H55" s="335" t="s">
        <v>3966</v>
      </c>
      <c r="J55" s="292" t="s">
        <v>860</v>
      </c>
      <c r="K55" s="443" t="s">
        <v>143</v>
      </c>
      <c r="L55" s="446"/>
      <c r="M55" s="542" t="s">
        <v>1606</v>
      </c>
      <c r="N55" s="468" t="s">
        <v>2523</v>
      </c>
      <c r="O55" s="446"/>
      <c r="P55" s="465">
        <f>$DB$554-1876.4</f>
        <v>200.10000000000127</v>
      </c>
      <c r="Q55" s="354">
        <v>28</v>
      </c>
      <c r="R55" s="338"/>
      <c r="S55" s="352"/>
      <c r="T55" s="338"/>
      <c r="U55" s="338"/>
      <c r="V55" s="338"/>
      <c r="W55" s="338"/>
      <c r="X55" s="338"/>
      <c r="Y55" s="338"/>
      <c r="Z55" s="338"/>
      <c r="AA55" s="338"/>
      <c r="AB55" s="338"/>
      <c r="AC55" s="338"/>
      <c r="AD55" s="338"/>
      <c r="AE55" s="338"/>
      <c r="AF55" s="338"/>
      <c r="AG55" s="338"/>
      <c r="AH55" s="352"/>
      <c r="AK55" s="338"/>
      <c r="AL55" s="352"/>
      <c r="AM55" s="352"/>
      <c r="AN55" s="352"/>
      <c r="AS55" s="226"/>
      <c r="BB55" s="226"/>
      <c r="BK55" s="226"/>
      <c r="BT55" s="226"/>
      <c r="CC55" s="226"/>
      <c r="CL55" s="226"/>
      <c r="CU55" s="226"/>
      <c r="DD55" s="226"/>
      <c r="DM55" s="226"/>
      <c r="DV55" s="226"/>
      <c r="EE55" s="226"/>
      <c r="EN55" s="226"/>
      <c r="EW55" s="226"/>
      <c r="FF55" s="226"/>
      <c r="FO55" s="226"/>
      <c r="FX55" s="226"/>
      <c r="GG55" s="226"/>
      <c r="GP55" s="226"/>
      <c r="GY55" s="226"/>
      <c r="HH55" s="226"/>
      <c r="RS55" s="225"/>
    </row>
    <row r="56" spans="1:487" s="51" customFormat="1" ht="15.75">
      <c r="A56" s="292" t="s">
        <v>866</v>
      </c>
      <c r="B56" s="441" t="s">
        <v>2244</v>
      </c>
      <c r="C56" s="449"/>
      <c r="D56" s="542" t="s">
        <v>2087</v>
      </c>
      <c r="E56" s="468" t="s">
        <v>2542</v>
      </c>
      <c r="F56" s="306"/>
      <c r="G56" s="94">
        <f>$WU$554</f>
        <v>1854.0000000000005</v>
      </c>
      <c r="H56" s="335" t="s">
        <v>3954</v>
      </c>
      <c r="I56" s="316"/>
      <c r="J56" s="292" t="s">
        <v>866</v>
      </c>
      <c r="K56" s="446" t="s">
        <v>162</v>
      </c>
      <c r="L56" s="449"/>
      <c r="M56" s="542" t="s">
        <v>1619</v>
      </c>
      <c r="N56" s="468" t="s">
        <v>2265</v>
      </c>
      <c r="O56" s="446"/>
      <c r="P56" s="465">
        <f>$HO$554-1931.4</f>
        <v>193.40000000000009</v>
      </c>
      <c r="Q56" s="354">
        <v>27</v>
      </c>
      <c r="R56" s="338"/>
      <c r="S56" s="352"/>
      <c r="T56" s="338"/>
      <c r="U56" s="338"/>
      <c r="V56" s="338"/>
      <c r="W56" s="338"/>
      <c r="X56" s="338"/>
      <c r="Y56" s="338"/>
      <c r="Z56" s="338"/>
      <c r="AA56" s="338"/>
      <c r="AB56" s="338"/>
      <c r="AC56" s="338"/>
      <c r="AD56" s="338"/>
      <c r="AE56" s="338"/>
      <c r="AF56" s="338"/>
      <c r="AG56" s="338"/>
      <c r="AH56" s="352"/>
      <c r="AK56" s="338"/>
      <c r="AL56" s="352"/>
      <c r="AM56" s="352"/>
      <c r="AN56" s="352"/>
      <c r="AS56" s="226"/>
      <c r="BB56" s="226"/>
      <c r="BK56" s="226"/>
      <c r="BT56" s="226"/>
      <c r="CC56" s="226"/>
      <c r="CL56" s="226"/>
      <c r="CU56" s="226"/>
      <c r="DD56" s="226"/>
      <c r="DM56" s="226"/>
      <c r="DV56" s="226"/>
      <c r="EE56" s="226"/>
      <c r="EN56" s="226"/>
      <c r="EW56" s="226"/>
      <c r="FF56" s="226"/>
      <c r="FO56" s="226"/>
      <c r="FX56" s="226"/>
      <c r="GG56" s="226"/>
      <c r="GP56" s="226"/>
      <c r="GY56" s="226"/>
      <c r="HH56" s="226"/>
      <c r="RS56" s="225"/>
    </row>
    <row r="57" spans="1:487" s="51" customFormat="1" ht="15.75">
      <c r="A57" s="292" t="s">
        <v>867</v>
      </c>
      <c r="B57" s="441" t="s">
        <v>2237</v>
      </c>
      <c r="C57" s="449"/>
      <c r="D57" s="542" t="s">
        <v>2091</v>
      </c>
      <c r="E57" s="468" t="s">
        <v>2544</v>
      </c>
      <c r="F57" s="306"/>
      <c r="G57" s="94">
        <f>$YE$554</f>
        <v>1852.6000000000004</v>
      </c>
      <c r="H57" s="335" t="s">
        <v>3962</v>
      </c>
      <c r="J57" s="292" t="s">
        <v>867</v>
      </c>
      <c r="K57" s="441" t="s">
        <v>31</v>
      </c>
      <c r="L57" s="446"/>
      <c r="M57" s="542" t="s">
        <v>1645</v>
      </c>
      <c r="N57" s="468" t="s">
        <v>2257</v>
      </c>
      <c r="O57" s="446"/>
      <c r="P57" s="465">
        <f>$P$554-2066.8</f>
        <v>192</v>
      </c>
      <c r="Q57" s="354">
        <v>26</v>
      </c>
      <c r="R57" s="338"/>
      <c r="S57" s="352"/>
      <c r="T57" s="338"/>
      <c r="U57" s="338"/>
      <c r="V57" s="338"/>
      <c r="W57" s="338"/>
      <c r="X57" s="338"/>
      <c r="Y57" s="338"/>
      <c r="Z57" s="338"/>
      <c r="AA57" s="338"/>
      <c r="AB57" s="338"/>
      <c r="AC57" s="338"/>
      <c r="AD57" s="338"/>
      <c r="AE57" s="338"/>
      <c r="AF57" s="338"/>
      <c r="AG57" s="338"/>
      <c r="AH57" s="352"/>
      <c r="AK57" s="338"/>
      <c r="AL57" s="352"/>
      <c r="AM57" s="352"/>
      <c r="AN57" s="352"/>
      <c r="AS57" s="226"/>
      <c r="BB57" s="226"/>
      <c r="BK57" s="226"/>
      <c r="BT57" s="226"/>
      <c r="CC57" s="226"/>
      <c r="CL57" s="226"/>
      <c r="CU57" s="226"/>
      <c r="DD57" s="226"/>
      <c r="DM57" s="226"/>
      <c r="DV57" s="226"/>
      <c r="EE57" s="226"/>
      <c r="EN57" s="226"/>
      <c r="EW57" s="226"/>
      <c r="FF57" s="226"/>
      <c r="FO57" s="226"/>
      <c r="FX57" s="226"/>
      <c r="GG57" s="226"/>
      <c r="GP57" s="226"/>
      <c r="GY57" s="226"/>
      <c r="HH57" s="226"/>
      <c r="RS57" s="225"/>
    </row>
    <row r="58" spans="1:487" s="51" customFormat="1" ht="15.75">
      <c r="A58" s="292" t="s">
        <v>868</v>
      </c>
      <c r="B58" s="446" t="s">
        <v>156</v>
      </c>
      <c r="C58" s="464"/>
      <c r="D58" s="541" t="s">
        <v>1656</v>
      </c>
      <c r="E58" s="468" t="s">
        <v>2262</v>
      </c>
      <c r="F58" s="449"/>
      <c r="G58" s="94">
        <f>$MB$554</f>
        <v>1843.6999999999998</v>
      </c>
      <c r="H58" s="335" t="s">
        <v>3965</v>
      </c>
      <c r="J58" s="292" t="s">
        <v>868</v>
      </c>
      <c r="K58" s="443" t="s">
        <v>21</v>
      </c>
      <c r="L58" s="446"/>
      <c r="M58" s="541" t="s">
        <v>1646</v>
      </c>
      <c r="N58" s="468" t="s">
        <v>2524</v>
      </c>
      <c r="O58" s="446"/>
      <c r="P58" s="465">
        <f>$Y$554-2111.3</f>
        <v>191.99999999999955</v>
      </c>
      <c r="Q58" s="354">
        <v>26</v>
      </c>
      <c r="R58" s="338"/>
      <c r="S58" s="352"/>
      <c r="T58" s="338"/>
      <c r="U58" s="338"/>
      <c r="V58" s="338"/>
      <c r="W58" s="338"/>
      <c r="X58" s="338"/>
      <c r="Y58" s="338"/>
      <c r="Z58" s="338"/>
      <c r="AA58" s="338"/>
      <c r="AB58" s="338"/>
      <c r="AC58" s="338"/>
      <c r="AD58" s="338"/>
      <c r="AE58" s="338"/>
      <c r="AF58" s="338"/>
      <c r="AG58" s="338"/>
      <c r="AH58" s="352"/>
      <c r="AK58" s="338"/>
      <c r="AL58" s="352"/>
      <c r="AM58" s="352"/>
      <c r="AN58" s="352"/>
      <c r="AS58" s="226"/>
      <c r="BB58" s="226"/>
      <c r="BK58" s="226"/>
      <c r="BT58" s="226"/>
      <c r="CC58" s="226"/>
      <c r="CL58" s="226"/>
      <c r="CU58" s="226"/>
      <c r="DD58" s="226"/>
      <c r="DM58" s="226"/>
      <c r="DV58" s="226"/>
      <c r="EE58" s="226"/>
      <c r="EN58" s="226"/>
      <c r="EW58" s="226"/>
      <c r="FF58" s="226"/>
      <c r="FO58" s="226"/>
      <c r="FX58" s="226"/>
      <c r="GG58" s="226"/>
      <c r="GP58" s="226"/>
      <c r="GY58" s="226"/>
      <c r="HH58" s="226"/>
      <c r="RS58" s="225"/>
    </row>
    <row r="59" spans="1:487" s="51" customFormat="1" ht="15.75">
      <c r="A59" s="292" t="s">
        <v>870</v>
      </c>
      <c r="B59" s="441" t="s">
        <v>2246</v>
      </c>
      <c r="C59" s="449"/>
      <c r="D59" s="542" t="s">
        <v>2088</v>
      </c>
      <c r="E59" s="468" t="s">
        <v>2267</v>
      </c>
      <c r="F59" s="306"/>
      <c r="G59" s="94">
        <f>$XD$554</f>
        <v>1832.9999999999998</v>
      </c>
      <c r="H59" s="335" t="s">
        <v>3958</v>
      </c>
      <c r="J59" s="292" t="s">
        <v>870</v>
      </c>
      <c r="K59" s="441" t="s">
        <v>37</v>
      </c>
      <c r="L59" s="446"/>
      <c r="M59" s="542" t="s">
        <v>1607</v>
      </c>
      <c r="N59" s="468" t="s">
        <v>2260</v>
      </c>
      <c r="O59" s="446"/>
      <c r="P59" s="465">
        <f>$DK$554-1667.1</f>
        <v>191.49999999999977</v>
      </c>
      <c r="Q59" s="354">
        <v>24</v>
      </c>
      <c r="R59" s="338"/>
      <c r="S59" s="352"/>
      <c r="T59" s="338"/>
      <c r="U59" s="338"/>
      <c r="V59" s="338"/>
      <c r="W59" s="338"/>
      <c r="X59" s="338"/>
      <c r="Y59" s="338"/>
      <c r="Z59" s="338"/>
      <c r="AA59" s="338"/>
      <c r="AB59" s="338"/>
      <c r="AC59" s="338"/>
      <c r="AD59" s="338"/>
      <c r="AE59" s="338"/>
      <c r="AF59" s="338"/>
      <c r="AG59" s="338"/>
      <c r="AH59" s="352"/>
      <c r="AK59" s="338"/>
      <c r="AL59" s="352"/>
      <c r="AM59" s="352"/>
      <c r="AN59" s="352"/>
      <c r="AS59" s="226"/>
      <c r="BB59" s="226"/>
      <c r="BK59" s="226"/>
      <c r="BT59" s="226"/>
      <c r="CC59" s="226"/>
      <c r="CL59" s="226"/>
      <c r="CU59" s="226"/>
      <c r="DD59" s="226"/>
      <c r="DM59" s="226"/>
      <c r="DV59" s="226"/>
      <c r="EE59" s="226"/>
      <c r="EN59" s="226"/>
      <c r="EW59" s="226"/>
      <c r="FF59" s="226"/>
      <c r="FO59" s="226"/>
      <c r="FX59" s="226"/>
      <c r="GG59" s="226"/>
      <c r="GP59" s="226"/>
      <c r="GY59" s="226"/>
      <c r="HH59" s="226"/>
      <c r="RS59" s="225"/>
    </row>
    <row r="60" spans="1:487" s="51" customFormat="1" ht="15.75">
      <c r="A60" s="292" t="s">
        <v>871</v>
      </c>
      <c r="B60" s="446" t="s">
        <v>869</v>
      </c>
      <c r="C60" s="464"/>
      <c r="D60" s="542" t="s">
        <v>1620</v>
      </c>
      <c r="E60" s="468" t="s">
        <v>2536</v>
      </c>
      <c r="F60" s="446"/>
      <c r="G60" s="94">
        <f>$HX$554</f>
        <v>1827.2500000000002</v>
      </c>
      <c r="H60" s="335" t="s">
        <v>3936</v>
      </c>
      <c r="J60" s="292" t="s">
        <v>871</v>
      </c>
      <c r="K60" s="446" t="s">
        <v>155</v>
      </c>
      <c r="L60" s="446"/>
      <c r="M60" s="542" t="s">
        <v>1650</v>
      </c>
      <c r="N60" s="468" t="s">
        <v>2257</v>
      </c>
      <c r="O60" s="446"/>
      <c r="P60" s="465">
        <f>$BI$554-2065.2</f>
        <v>191</v>
      </c>
      <c r="Q60" s="354">
        <v>23</v>
      </c>
      <c r="R60" s="338"/>
      <c r="S60" s="352"/>
      <c r="T60" s="338"/>
      <c r="U60" s="338"/>
      <c r="V60" s="338"/>
      <c r="W60" s="338"/>
      <c r="X60" s="338"/>
      <c r="Y60" s="338"/>
      <c r="Z60" s="338"/>
      <c r="AA60" s="338"/>
      <c r="AB60" s="338"/>
      <c r="AC60" s="338"/>
      <c r="AD60" s="338"/>
      <c r="AE60" s="338"/>
      <c r="AF60" s="338"/>
      <c r="AG60" s="338"/>
      <c r="AH60" s="352"/>
      <c r="AK60" s="338"/>
      <c r="AL60" s="352"/>
      <c r="AM60" s="352"/>
      <c r="AN60" s="352"/>
      <c r="AS60" s="226"/>
      <c r="BB60" s="226"/>
      <c r="BK60" s="226"/>
      <c r="BT60" s="226"/>
      <c r="CC60" s="226"/>
      <c r="CL60" s="226"/>
      <c r="CU60" s="226"/>
      <c r="DD60" s="226"/>
      <c r="DM60" s="226"/>
      <c r="DV60" s="226"/>
      <c r="EE60" s="226"/>
      <c r="EN60" s="226"/>
      <c r="EW60" s="226"/>
      <c r="FF60" s="226"/>
      <c r="FO60" s="226"/>
      <c r="FX60" s="226"/>
      <c r="GG60" s="226"/>
      <c r="GP60" s="226"/>
      <c r="GY60" s="226"/>
      <c r="HH60" s="226"/>
      <c r="RS60" s="225"/>
    </row>
    <row r="61" spans="1:487" s="51" customFormat="1" ht="15.75">
      <c r="A61" s="292" t="s">
        <v>872</v>
      </c>
      <c r="B61" s="441" t="s">
        <v>2245</v>
      </c>
      <c r="C61" s="449"/>
      <c r="D61" s="542" t="s">
        <v>2090</v>
      </c>
      <c r="E61" s="468" t="s">
        <v>2539</v>
      </c>
      <c r="F61" s="306"/>
      <c r="G61" s="94">
        <f>$XV$554</f>
        <v>1827.1000000000008</v>
      </c>
      <c r="H61" s="279" t="s">
        <v>3967</v>
      </c>
      <c r="J61" s="292" t="s">
        <v>872</v>
      </c>
      <c r="K61" s="446" t="s">
        <v>9</v>
      </c>
      <c r="L61" s="449"/>
      <c r="M61" s="542" t="s">
        <v>1608</v>
      </c>
      <c r="N61" s="468" t="s">
        <v>2528</v>
      </c>
      <c r="O61" s="446"/>
      <c r="P61" s="465">
        <f>$DT$554-1731.6</f>
        <v>189.40000000000077</v>
      </c>
      <c r="Q61" s="354">
        <v>22</v>
      </c>
      <c r="R61" s="338"/>
      <c r="S61" s="352"/>
      <c r="T61" s="338"/>
      <c r="U61" s="338"/>
      <c r="V61" s="338"/>
      <c r="W61" s="338"/>
      <c r="X61" s="338"/>
      <c r="Y61" s="338"/>
      <c r="Z61" s="338"/>
      <c r="AA61" s="338"/>
      <c r="AB61" s="338"/>
      <c r="AC61" s="338"/>
      <c r="AD61" s="338"/>
      <c r="AE61" s="338"/>
      <c r="AF61" s="338"/>
      <c r="AG61" s="338"/>
      <c r="AH61" s="352"/>
      <c r="AK61" s="338"/>
      <c r="AL61" s="352"/>
      <c r="AM61" s="352"/>
      <c r="AN61" s="352"/>
      <c r="AS61" s="226"/>
      <c r="BB61" s="226"/>
      <c r="BK61" s="226"/>
      <c r="BT61" s="226"/>
      <c r="CC61" s="226"/>
      <c r="CL61" s="226"/>
      <c r="CU61" s="226"/>
      <c r="DD61" s="226"/>
      <c r="DM61" s="226"/>
      <c r="DV61" s="226"/>
      <c r="EE61" s="226"/>
      <c r="EN61" s="226"/>
      <c r="EW61" s="226"/>
      <c r="FF61" s="226"/>
      <c r="FO61" s="226"/>
      <c r="FX61" s="226"/>
      <c r="GG61" s="226"/>
      <c r="GP61" s="226"/>
      <c r="GY61" s="226"/>
      <c r="HH61" s="226"/>
      <c r="RS61" s="225"/>
    </row>
    <row r="62" spans="1:487" s="51" customFormat="1" ht="15.75">
      <c r="A62" s="292" t="s">
        <v>875</v>
      </c>
      <c r="B62" s="540" t="s">
        <v>1851</v>
      </c>
      <c r="C62" s="446"/>
      <c r="D62" s="542" t="s">
        <v>1677</v>
      </c>
      <c r="E62" s="468" t="s">
        <v>2543</v>
      </c>
      <c r="F62" s="306"/>
      <c r="G62" s="94">
        <f>$TI$554</f>
        <v>1804.1999999999998</v>
      </c>
      <c r="H62" s="335" t="s">
        <v>3965</v>
      </c>
      <c r="J62" s="292" t="s">
        <v>875</v>
      </c>
      <c r="K62" s="441" t="s">
        <v>2243</v>
      </c>
      <c r="L62" s="449"/>
      <c r="M62" s="542" t="s">
        <v>2082</v>
      </c>
      <c r="N62" s="468" t="s">
        <v>2535</v>
      </c>
      <c r="O62" s="306"/>
      <c r="P62" s="465">
        <f>$VB$554-1861.75</f>
        <v>189</v>
      </c>
      <c r="Q62" s="354">
        <v>21</v>
      </c>
      <c r="R62" s="338"/>
      <c r="S62" s="352"/>
      <c r="T62" s="338"/>
      <c r="U62" s="338"/>
      <c r="V62" s="338"/>
      <c r="W62" s="338"/>
      <c r="X62" s="338"/>
      <c r="Y62" s="338"/>
      <c r="Z62" s="338"/>
      <c r="AA62" s="338"/>
      <c r="AB62" s="338"/>
      <c r="AC62" s="338"/>
      <c r="AD62" s="338"/>
      <c r="AE62" s="338"/>
      <c r="AF62" s="338"/>
      <c r="AG62" s="338"/>
      <c r="AH62" s="352"/>
      <c r="AK62" s="338"/>
      <c r="AL62" s="352"/>
      <c r="AM62" s="352"/>
      <c r="AN62" s="352"/>
      <c r="AS62" s="226"/>
      <c r="BB62" s="226"/>
      <c r="BK62" s="226"/>
      <c r="BT62" s="226"/>
      <c r="CC62" s="226"/>
      <c r="CL62" s="226"/>
      <c r="CU62" s="226"/>
      <c r="DD62" s="226"/>
      <c r="DM62" s="226"/>
      <c r="DV62" s="226"/>
      <c r="EE62" s="226"/>
      <c r="EN62" s="226"/>
      <c r="EW62" s="226"/>
      <c r="FF62" s="226"/>
      <c r="FO62" s="226"/>
      <c r="FX62" s="226"/>
      <c r="GG62" s="226"/>
      <c r="GP62" s="226"/>
      <c r="GY62" s="226"/>
      <c r="HH62" s="226"/>
      <c r="RS62" s="225"/>
    </row>
    <row r="63" spans="1:487" s="51" customFormat="1" ht="15.75">
      <c r="A63" s="292" t="s">
        <v>1006</v>
      </c>
      <c r="B63" s="441" t="s">
        <v>39</v>
      </c>
      <c r="C63" s="449"/>
      <c r="D63" s="542" t="s">
        <v>1605</v>
      </c>
      <c r="E63" s="468" t="s">
        <v>2525</v>
      </c>
      <c r="F63" s="446"/>
      <c r="G63" s="94">
        <f>$CS$554</f>
        <v>1789.7000000000003</v>
      </c>
      <c r="H63" s="335" t="s">
        <v>3968</v>
      </c>
      <c r="I63" s="282"/>
      <c r="J63" s="292" t="s">
        <v>1006</v>
      </c>
      <c r="K63" s="441" t="s">
        <v>11</v>
      </c>
      <c r="L63" s="449"/>
      <c r="M63" s="542" t="s">
        <v>1647</v>
      </c>
      <c r="N63" s="468" t="s">
        <v>2258</v>
      </c>
      <c r="O63" s="446"/>
      <c r="P63" s="465">
        <f>$AH$554-2020.2</f>
        <v>185.10000000000014</v>
      </c>
      <c r="Q63" s="354">
        <v>20</v>
      </c>
      <c r="R63" s="338"/>
      <c r="S63" s="352"/>
      <c r="T63" s="338"/>
      <c r="U63" s="338"/>
      <c r="V63" s="338"/>
      <c r="W63" s="338"/>
      <c r="X63" s="338"/>
      <c r="Y63" s="338"/>
      <c r="Z63" s="338"/>
      <c r="AA63" s="338"/>
      <c r="AB63" s="338"/>
      <c r="AC63" s="338"/>
      <c r="AD63" s="338"/>
      <c r="AE63" s="338"/>
      <c r="AF63" s="338"/>
      <c r="AG63" s="338"/>
      <c r="AH63" s="352"/>
      <c r="AK63" s="338"/>
      <c r="AL63" s="352"/>
      <c r="AM63" s="352"/>
      <c r="AN63" s="352"/>
      <c r="AS63" s="226"/>
      <c r="BB63" s="226"/>
      <c r="BK63" s="226"/>
      <c r="BT63" s="226"/>
      <c r="CC63" s="226"/>
      <c r="CL63" s="226"/>
      <c r="CU63" s="226"/>
      <c r="DD63" s="226"/>
      <c r="DM63" s="226"/>
      <c r="DV63" s="226"/>
      <c r="EE63" s="226"/>
      <c r="EN63" s="226"/>
      <c r="EW63" s="226"/>
      <c r="FF63" s="226"/>
      <c r="FO63" s="226"/>
      <c r="FX63" s="226"/>
      <c r="GG63" s="226"/>
      <c r="GP63" s="226"/>
      <c r="GY63" s="226"/>
      <c r="HH63" s="226"/>
      <c r="RS63" s="225"/>
    </row>
    <row r="64" spans="1:487" s="306" customFormat="1" ht="15.75">
      <c r="A64" s="292" t="s">
        <v>1007</v>
      </c>
      <c r="B64" s="540" t="s">
        <v>1841</v>
      </c>
      <c r="C64" s="446"/>
      <c r="D64" s="541" t="s">
        <v>2080</v>
      </c>
      <c r="E64" s="468" t="s">
        <v>2539</v>
      </c>
      <c r="G64" s="94">
        <f>$UJ$554</f>
        <v>1783.4000000000003</v>
      </c>
      <c r="H64" s="335" t="s">
        <v>3951</v>
      </c>
      <c r="J64" s="292" t="s">
        <v>1007</v>
      </c>
      <c r="K64" s="441" t="s">
        <v>2256</v>
      </c>
      <c r="L64" s="449"/>
      <c r="M64" s="542" t="s">
        <v>2086</v>
      </c>
      <c r="N64" s="468" t="s">
        <v>2266</v>
      </c>
      <c r="P64" s="465">
        <f>$WL$554-2184</f>
        <v>184.49999999999955</v>
      </c>
      <c r="Q64" s="354">
        <v>19</v>
      </c>
      <c r="R64" s="338"/>
      <c r="S64" s="352"/>
      <c r="T64" s="338"/>
      <c r="U64" s="338"/>
      <c r="V64" s="338"/>
      <c r="W64" s="338"/>
      <c r="X64" s="338"/>
      <c r="Y64" s="338"/>
      <c r="Z64" s="338"/>
      <c r="AA64" s="338"/>
      <c r="AB64" s="338"/>
      <c r="AC64" s="338"/>
      <c r="AD64" s="338"/>
      <c r="AE64" s="338"/>
      <c r="AF64" s="338"/>
      <c r="AG64" s="338"/>
      <c r="AH64" s="338"/>
      <c r="AI64" s="354"/>
      <c r="AJ64" s="339"/>
      <c r="AK64" s="338"/>
      <c r="AL64" s="352"/>
      <c r="AM64" s="352"/>
      <c r="AN64" s="352"/>
      <c r="AS64" s="226"/>
      <c r="BB64" s="226"/>
      <c r="BK64" s="226"/>
      <c r="BT64" s="226"/>
      <c r="CC64" s="226"/>
      <c r="CL64" s="226"/>
      <c r="CU64" s="226"/>
      <c r="DD64" s="226"/>
      <c r="DM64" s="226"/>
      <c r="DV64" s="226"/>
      <c r="EE64" s="226"/>
      <c r="EN64" s="226"/>
      <c r="EW64" s="226"/>
      <c r="FF64" s="226"/>
      <c r="FO64" s="226"/>
      <c r="FX64" s="226"/>
      <c r="GG64" s="226"/>
      <c r="GP64" s="226"/>
      <c r="GY64" s="226"/>
      <c r="HH64" s="226"/>
      <c r="RS64" s="352"/>
    </row>
    <row r="65" spans="1:487" s="306" customFormat="1" ht="15.75">
      <c r="A65" s="292" t="s">
        <v>1008</v>
      </c>
      <c r="B65" s="441" t="s">
        <v>1</v>
      </c>
      <c r="C65" s="464"/>
      <c r="D65" s="542" t="s">
        <v>1658</v>
      </c>
      <c r="E65" s="468" t="s">
        <v>2541</v>
      </c>
      <c r="F65" s="449"/>
      <c r="G65" s="94">
        <f>$MT$554</f>
        <v>1771.3000000000006</v>
      </c>
      <c r="H65" s="335" t="s">
        <v>3969</v>
      </c>
      <c r="I65" s="441"/>
      <c r="J65" s="292" t="s">
        <v>1008</v>
      </c>
      <c r="K65" s="441" t="s">
        <v>33</v>
      </c>
      <c r="L65" s="449"/>
      <c r="M65" s="542" t="s">
        <v>1652</v>
      </c>
      <c r="N65" s="468" t="s">
        <v>2258</v>
      </c>
      <c r="O65" s="446"/>
      <c r="P65" s="465">
        <f>$CA$554-1983.1</f>
        <v>180.00000000000045</v>
      </c>
      <c r="Q65" s="354">
        <v>18</v>
      </c>
      <c r="R65" s="338"/>
      <c r="T65" s="338"/>
      <c r="U65" s="338"/>
      <c r="V65" s="338"/>
      <c r="W65" s="338"/>
      <c r="X65" s="338"/>
      <c r="Y65" s="338"/>
      <c r="Z65" s="338"/>
      <c r="AA65" s="338"/>
      <c r="AB65" s="338"/>
      <c r="AC65" s="338"/>
      <c r="AD65" s="338"/>
      <c r="AE65" s="338"/>
      <c r="AF65" s="338"/>
      <c r="AG65" s="338"/>
      <c r="AH65" s="338"/>
      <c r="AI65" s="289"/>
      <c r="AJ65" s="279"/>
      <c r="AK65" s="338"/>
      <c r="AS65" s="226"/>
      <c r="BB65" s="226"/>
      <c r="BK65" s="226"/>
      <c r="BT65" s="226"/>
      <c r="CC65" s="226"/>
      <c r="CL65" s="226"/>
      <c r="CU65" s="226"/>
      <c r="DD65" s="226"/>
      <c r="DM65" s="226"/>
      <c r="DV65" s="226"/>
      <c r="EE65" s="226"/>
      <c r="EN65" s="226"/>
      <c r="EW65" s="226"/>
      <c r="FF65" s="226"/>
      <c r="FO65" s="226"/>
      <c r="FX65" s="226"/>
      <c r="GG65" s="226"/>
      <c r="GP65" s="226"/>
      <c r="GY65" s="226"/>
      <c r="HH65" s="226"/>
      <c r="RS65" s="352"/>
    </row>
    <row r="66" spans="1:487" s="306" customFormat="1" ht="15.75">
      <c r="A66" s="292" t="s">
        <v>1009</v>
      </c>
      <c r="B66" s="446" t="s">
        <v>830</v>
      </c>
      <c r="C66" s="449"/>
      <c r="D66" s="542" t="s">
        <v>1624</v>
      </c>
      <c r="E66" s="468" t="s">
        <v>2528</v>
      </c>
      <c r="F66" s="449"/>
      <c r="G66" s="94">
        <f>$JH$554</f>
        <v>1741.8499999999997</v>
      </c>
      <c r="H66" s="335" t="s">
        <v>3969</v>
      </c>
      <c r="J66" s="292" t="s">
        <v>1009</v>
      </c>
      <c r="K66" s="446" t="s">
        <v>873</v>
      </c>
      <c r="L66" s="449"/>
      <c r="M66" s="542" t="s">
        <v>1614</v>
      </c>
      <c r="N66" s="468" t="s">
        <v>2525</v>
      </c>
      <c r="O66" s="446"/>
      <c r="P66" s="465">
        <f>$FV$554-2092.3</f>
        <v>179.99999999999955</v>
      </c>
      <c r="Q66" s="354">
        <v>18</v>
      </c>
      <c r="R66" s="338"/>
      <c r="T66" s="338"/>
      <c r="U66" s="338"/>
      <c r="V66" s="338"/>
      <c r="W66" s="338"/>
      <c r="X66" s="338"/>
      <c r="Y66" s="338"/>
      <c r="Z66" s="338"/>
      <c r="AA66" s="338"/>
      <c r="AB66" s="338"/>
      <c r="AC66" s="338"/>
      <c r="AD66" s="338"/>
      <c r="AE66" s="338"/>
      <c r="AF66" s="338"/>
      <c r="AG66" s="338"/>
      <c r="AH66" s="338"/>
      <c r="AI66" s="289"/>
      <c r="AJ66" s="279"/>
      <c r="AK66" s="338"/>
      <c r="AS66" s="226"/>
      <c r="BB66" s="226"/>
      <c r="BK66" s="226"/>
      <c r="BT66" s="226"/>
      <c r="CC66" s="226"/>
      <c r="CL66" s="226"/>
      <c r="CU66" s="226"/>
      <c r="DD66" s="226"/>
      <c r="DM66" s="226"/>
      <c r="DV66" s="226"/>
      <c r="EE66" s="226"/>
      <c r="EN66" s="226"/>
      <c r="EW66" s="226"/>
      <c r="FF66" s="226"/>
      <c r="FO66" s="226"/>
      <c r="FX66" s="226"/>
      <c r="GG66" s="226"/>
      <c r="GP66" s="226"/>
      <c r="GY66" s="226"/>
      <c r="HH66" s="226"/>
      <c r="RS66" s="352"/>
    </row>
    <row r="67" spans="1:487" s="306" customFormat="1" ht="15.75">
      <c r="A67" s="292" t="s">
        <v>1010</v>
      </c>
      <c r="B67" s="441" t="s">
        <v>3598</v>
      </c>
      <c r="C67" s="464"/>
      <c r="D67" s="542" t="s">
        <v>1618</v>
      </c>
      <c r="E67" s="468" t="s">
        <v>2260</v>
      </c>
      <c r="F67" s="446"/>
      <c r="G67" s="94">
        <f>$HF$554</f>
        <v>1740.0000000000005</v>
      </c>
      <c r="H67" s="335" t="s">
        <v>3947</v>
      </c>
      <c r="I67" s="441"/>
      <c r="J67" s="292" t="s">
        <v>1010</v>
      </c>
      <c r="K67" s="443" t="s">
        <v>142</v>
      </c>
      <c r="L67" s="449"/>
      <c r="M67" s="542" t="s">
        <v>1651</v>
      </c>
      <c r="N67" s="468" t="s">
        <v>2258</v>
      </c>
      <c r="O67" s="446"/>
      <c r="P67" s="465">
        <f>$BR$554-1878.2</f>
        <v>178.89999999999941</v>
      </c>
      <c r="Q67" s="354">
        <v>16</v>
      </c>
      <c r="R67" s="338"/>
      <c r="T67" s="338"/>
      <c r="U67" s="338"/>
      <c r="V67" s="338"/>
      <c r="W67" s="338"/>
      <c r="X67" s="338"/>
      <c r="Y67" s="338"/>
      <c r="Z67" s="338"/>
      <c r="AA67" s="338"/>
      <c r="AB67" s="338"/>
      <c r="AC67" s="338"/>
      <c r="AD67" s="338"/>
      <c r="AE67" s="338"/>
      <c r="AF67" s="338"/>
      <c r="AG67" s="338"/>
      <c r="AH67" s="338"/>
      <c r="AI67" s="289"/>
      <c r="AJ67" s="279"/>
      <c r="AK67" s="338"/>
      <c r="AS67" s="226"/>
      <c r="BB67" s="226"/>
      <c r="BK67" s="226"/>
      <c r="BT67" s="226"/>
      <c r="CC67" s="226"/>
      <c r="CL67" s="226"/>
      <c r="CU67" s="226"/>
      <c r="DD67" s="226"/>
      <c r="DM67" s="226"/>
      <c r="DV67" s="226"/>
      <c r="EE67" s="226"/>
      <c r="EN67" s="226"/>
      <c r="EW67" s="226"/>
      <c r="FF67" s="226"/>
      <c r="FO67" s="226"/>
      <c r="FX67" s="226"/>
      <c r="GG67" s="226"/>
      <c r="GP67" s="226"/>
      <c r="GY67" s="226"/>
      <c r="HH67" s="226"/>
      <c r="RS67" s="352"/>
    </row>
    <row r="68" spans="1:487" s="306" customFormat="1" ht="15.75">
      <c r="A68" s="292" t="s">
        <v>1011</v>
      </c>
      <c r="B68" s="446" t="s">
        <v>828</v>
      </c>
      <c r="C68" s="446"/>
      <c r="D68" s="542" t="s">
        <v>1663</v>
      </c>
      <c r="E68" s="468" t="s">
        <v>2534</v>
      </c>
      <c r="F68" s="449"/>
      <c r="G68" s="94">
        <f>$OM$554</f>
        <v>1738.1500000000005</v>
      </c>
      <c r="H68" s="335" t="s">
        <v>3958</v>
      </c>
      <c r="J68" s="292" t="s">
        <v>1011</v>
      </c>
      <c r="K68" s="441" t="s">
        <v>2237</v>
      </c>
      <c r="L68" s="449"/>
      <c r="M68" s="542" t="s">
        <v>2091</v>
      </c>
      <c r="N68" s="468" t="s">
        <v>2544</v>
      </c>
      <c r="P68" s="465">
        <f>$YE$554-1676.4</f>
        <v>176.20000000000027</v>
      </c>
      <c r="Q68" s="354">
        <v>15</v>
      </c>
      <c r="R68" s="338"/>
      <c r="T68" s="338"/>
      <c r="U68" s="338"/>
      <c r="V68" s="338"/>
      <c r="W68" s="338"/>
      <c r="X68" s="338"/>
      <c r="Y68" s="338"/>
      <c r="Z68" s="338"/>
      <c r="AA68" s="338"/>
      <c r="AB68" s="338"/>
      <c r="AC68" s="338"/>
      <c r="AD68" s="338"/>
      <c r="AE68" s="338"/>
      <c r="AF68" s="338"/>
      <c r="AG68" s="338"/>
      <c r="AH68" s="338"/>
      <c r="AI68" s="289"/>
      <c r="AJ68" s="279"/>
      <c r="AK68" s="338"/>
      <c r="AS68" s="226"/>
      <c r="BB68" s="226"/>
      <c r="BK68" s="226"/>
      <c r="BT68" s="226"/>
      <c r="CC68" s="226"/>
      <c r="CL68" s="226"/>
      <c r="CU68" s="226"/>
      <c r="DD68" s="226"/>
      <c r="DM68" s="226"/>
      <c r="DV68" s="226"/>
      <c r="EE68" s="226"/>
      <c r="EN68" s="226"/>
      <c r="EW68" s="226"/>
      <c r="FF68" s="226"/>
      <c r="FO68" s="226"/>
      <c r="FX68" s="226"/>
      <c r="GG68" s="226"/>
      <c r="GP68" s="226"/>
      <c r="GY68" s="226"/>
      <c r="HH68" s="226"/>
      <c r="RS68" s="352"/>
    </row>
    <row r="69" spans="1:487" s="306" customFormat="1" ht="15.75">
      <c r="A69" s="292" t="s">
        <v>1012</v>
      </c>
      <c r="B69" s="540" t="s">
        <v>1839</v>
      </c>
      <c r="C69" s="446"/>
      <c r="D69" s="542" t="s">
        <v>1678</v>
      </c>
      <c r="E69" s="468" t="s">
        <v>2539</v>
      </c>
      <c r="G69" s="94">
        <f>$TR$554</f>
        <v>1695.9</v>
      </c>
      <c r="H69" s="335" t="s">
        <v>3970</v>
      </c>
      <c r="I69" s="282"/>
      <c r="J69" s="292" t="s">
        <v>1012</v>
      </c>
      <c r="K69" s="446" t="s">
        <v>141</v>
      </c>
      <c r="L69" s="449"/>
      <c r="M69" s="542" t="s">
        <v>1649</v>
      </c>
      <c r="N69" s="468" t="s">
        <v>2257</v>
      </c>
      <c r="O69" s="446"/>
      <c r="P69" s="465">
        <f>$AZ$554-1744.6</f>
        <v>176.10000000000059</v>
      </c>
      <c r="Q69" s="354">
        <v>14</v>
      </c>
      <c r="R69" s="338"/>
      <c r="T69" s="338"/>
      <c r="U69" s="338"/>
      <c r="V69" s="338"/>
      <c r="W69" s="338"/>
      <c r="X69" s="338"/>
      <c r="Y69" s="338"/>
      <c r="Z69" s="338"/>
      <c r="AA69" s="338"/>
      <c r="AB69" s="338"/>
      <c r="AC69" s="338"/>
      <c r="AD69" s="338"/>
      <c r="AE69" s="338"/>
      <c r="AF69" s="338"/>
      <c r="AG69" s="338"/>
      <c r="AH69" s="338"/>
      <c r="AI69" s="289"/>
      <c r="AJ69" s="279"/>
      <c r="AK69" s="338"/>
      <c r="AS69" s="226"/>
      <c r="BB69" s="226"/>
      <c r="BK69" s="226"/>
      <c r="BT69" s="226"/>
      <c r="CC69" s="226"/>
      <c r="CL69" s="226"/>
      <c r="CU69" s="226"/>
      <c r="DD69" s="226"/>
      <c r="DM69" s="226"/>
      <c r="DV69" s="226"/>
      <c r="EE69" s="226"/>
      <c r="EN69" s="226"/>
      <c r="EW69" s="226"/>
      <c r="FF69" s="226"/>
      <c r="FO69" s="226"/>
      <c r="FX69" s="226"/>
      <c r="GG69" s="226"/>
      <c r="GP69" s="226"/>
      <c r="GY69" s="226"/>
      <c r="HH69" s="226"/>
      <c r="RS69" s="352"/>
    </row>
    <row r="70" spans="1:487" s="306" customFormat="1" ht="15.75">
      <c r="A70" s="292" t="s">
        <v>1013</v>
      </c>
      <c r="B70" s="446" t="s">
        <v>844</v>
      </c>
      <c r="C70" s="464"/>
      <c r="D70" s="542" t="s">
        <v>1657</v>
      </c>
      <c r="E70" s="468" t="s">
        <v>2532</v>
      </c>
      <c r="F70" s="449"/>
      <c r="G70" s="94">
        <f>$MK$554</f>
        <v>1639.3999999999999</v>
      </c>
      <c r="H70" s="335" t="s">
        <v>3969</v>
      </c>
      <c r="J70" s="292" t="s">
        <v>1013</v>
      </c>
      <c r="K70" s="441" t="s">
        <v>2245</v>
      </c>
      <c r="L70" s="449"/>
      <c r="M70" s="542" t="s">
        <v>2090</v>
      </c>
      <c r="N70" s="468" t="s">
        <v>2539</v>
      </c>
      <c r="P70" s="465">
        <f>$XV$554-1651.1</f>
        <v>176.00000000000091</v>
      </c>
      <c r="Q70" s="354">
        <v>13</v>
      </c>
      <c r="R70" s="338"/>
      <c r="T70" s="338"/>
      <c r="U70" s="338"/>
      <c r="V70" s="338"/>
      <c r="W70" s="338"/>
      <c r="X70" s="338"/>
      <c r="Y70" s="338"/>
      <c r="Z70" s="338"/>
      <c r="AA70" s="338"/>
      <c r="AB70" s="338"/>
      <c r="AC70" s="338"/>
      <c r="AD70" s="338"/>
      <c r="AE70" s="338"/>
      <c r="AF70" s="338"/>
      <c r="AG70" s="338"/>
      <c r="AH70" s="338"/>
      <c r="AI70" s="289"/>
      <c r="AJ70" s="279"/>
      <c r="AK70" s="338"/>
      <c r="AS70" s="226"/>
      <c r="BB70" s="226"/>
      <c r="BK70" s="226"/>
      <c r="BT70" s="226"/>
      <c r="CC70" s="226"/>
      <c r="CL70" s="226"/>
      <c r="CU70" s="226"/>
      <c r="DD70" s="226"/>
      <c r="DM70" s="226"/>
      <c r="DV70" s="226"/>
      <c r="EE70" s="226"/>
      <c r="EN70" s="226"/>
      <c r="EW70" s="226"/>
      <c r="FF70" s="226"/>
      <c r="FO70" s="226"/>
      <c r="FX70" s="226"/>
      <c r="GG70" s="226"/>
      <c r="GP70" s="226"/>
      <c r="GY70" s="226"/>
      <c r="HH70" s="226"/>
      <c r="RS70" s="352"/>
    </row>
    <row r="71" spans="1:487" s="306" customFormat="1" ht="15.75">
      <c r="A71" s="292" t="s">
        <v>1014</v>
      </c>
      <c r="B71" s="441" t="s">
        <v>13</v>
      </c>
      <c r="C71" s="446"/>
      <c r="D71" s="542" t="s">
        <v>1654</v>
      </c>
      <c r="E71" s="468" t="s">
        <v>2534</v>
      </c>
      <c r="F71" s="449"/>
      <c r="G71" s="94">
        <f>$LJ$554</f>
        <v>1591.3</v>
      </c>
      <c r="H71" s="335" t="s">
        <v>3934</v>
      </c>
      <c r="J71" s="292" t="s">
        <v>1014</v>
      </c>
      <c r="K71" s="518" t="s">
        <v>2305</v>
      </c>
      <c r="L71" s="464"/>
      <c r="M71" s="541" t="s">
        <v>2515</v>
      </c>
      <c r="N71" s="468" t="s">
        <v>2551</v>
      </c>
      <c r="O71" s="449"/>
      <c r="P71" s="465">
        <f>$AGV$554-1810.2</f>
        <v>176</v>
      </c>
      <c r="Q71" s="354">
        <v>13</v>
      </c>
      <c r="R71" s="338"/>
      <c r="T71" s="338"/>
      <c r="U71" s="338"/>
      <c r="V71" s="338"/>
      <c r="W71" s="338"/>
      <c r="X71" s="338"/>
      <c r="Y71" s="338"/>
      <c r="Z71" s="338"/>
      <c r="AA71" s="338"/>
      <c r="AB71" s="338"/>
      <c r="AC71" s="338"/>
      <c r="AD71" s="338"/>
      <c r="AE71" s="338"/>
      <c r="AF71" s="338"/>
      <c r="AG71" s="338"/>
      <c r="AH71" s="338"/>
      <c r="AI71" s="289"/>
      <c r="AJ71" s="279"/>
      <c r="AK71" s="338"/>
      <c r="AS71" s="226"/>
      <c r="BB71" s="226"/>
      <c r="BK71" s="226"/>
      <c r="BT71" s="226"/>
      <c r="CC71" s="226"/>
      <c r="CL71" s="226"/>
      <c r="CU71" s="226"/>
      <c r="DD71" s="226"/>
      <c r="DM71" s="226"/>
      <c r="DV71" s="226"/>
      <c r="EE71" s="226"/>
      <c r="EN71" s="226"/>
      <c r="EW71" s="226"/>
      <c r="FF71" s="226"/>
      <c r="FO71" s="226"/>
      <c r="FX71" s="226"/>
      <c r="GG71" s="226"/>
      <c r="GP71" s="226"/>
      <c r="GY71" s="226"/>
      <c r="HH71" s="226"/>
      <c r="RS71" s="352"/>
    </row>
    <row r="72" spans="1:487" s="306" customFormat="1" ht="15.75">
      <c r="A72" s="292" t="s">
        <v>1015</v>
      </c>
      <c r="B72" s="518" t="s">
        <v>2278</v>
      </c>
      <c r="C72" s="449"/>
      <c r="D72" s="541" t="s">
        <v>2513</v>
      </c>
      <c r="E72" s="468" t="s">
        <v>2548</v>
      </c>
      <c r="G72" s="94">
        <f>$AGD$554</f>
        <v>1585</v>
      </c>
      <c r="H72" s="335" t="s">
        <v>3971</v>
      </c>
      <c r="J72" s="292" t="s">
        <v>1015</v>
      </c>
      <c r="K72" s="446" t="s">
        <v>837</v>
      </c>
      <c r="L72" s="446"/>
      <c r="M72" s="542" t="s">
        <v>1660</v>
      </c>
      <c r="N72" s="468" t="s">
        <v>2264</v>
      </c>
      <c r="O72" s="449"/>
      <c r="P72" s="465">
        <f>$NL$554-1738.4</f>
        <v>174</v>
      </c>
      <c r="Q72" s="354">
        <v>11</v>
      </c>
      <c r="R72" s="338"/>
      <c r="T72" s="338"/>
      <c r="U72" s="338"/>
      <c r="V72" s="338"/>
      <c r="W72" s="338"/>
      <c r="X72" s="338"/>
      <c r="Y72" s="338"/>
      <c r="Z72" s="338"/>
      <c r="AA72" s="338"/>
      <c r="AB72" s="338"/>
      <c r="AC72" s="338"/>
      <c r="AD72" s="338"/>
      <c r="AE72" s="338"/>
      <c r="AF72" s="338"/>
      <c r="AG72" s="338"/>
      <c r="AH72" s="338"/>
      <c r="AI72" s="289"/>
      <c r="AJ72" s="279"/>
      <c r="AK72" s="338"/>
      <c r="AS72" s="226"/>
      <c r="BB72" s="226"/>
      <c r="BK72" s="226"/>
      <c r="BT72" s="226"/>
      <c r="CC72" s="226"/>
      <c r="CL72" s="226"/>
      <c r="CU72" s="226"/>
      <c r="DD72" s="226"/>
      <c r="DM72" s="226"/>
      <c r="DV72" s="226"/>
      <c r="EE72" s="226"/>
      <c r="EN72" s="226"/>
      <c r="EW72" s="226"/>
      <c r="FF72" s="226"/>
      <c r="FO72" s="226"/>
      <c r="FX72" s="226"/>
      <c r="GG72" s="226"/>
      <c r="GP72" s="226"/>
      <c r="GY72" s="226"/>
      <c r="HH72" s="226"/>
      <c r="RS72" s="352"/>
    </row>
    <row r="73" spans="1:487" s="306" customFormat="1" ht="15.75">
      <c r="A73" s="292" t="s">
        <v>1016</v>
      </c>
      <c r="B73" s="441" t="s">
        <v>2242</v>
      </c>
      <c r="C73" s="449"/>
      <c r="D73" s="542" t="s">
        <v>2092</v>
      </c>
      <c r="E73" s="468" t="s">
        <v>2540</v>
      </c>
      <c r="G73" s="94">
        <f>$YN$554</f>
        <v>1568.3000000000006</v>
      </c>
      <c r="H73" s="335" t="s">
        <v>3940</v>
      </c>
      <c r="I73" s="441"/>
      <c r="J73" s="292" t="s">
        <v>1016</v>
      </c>
      <c r="K73" s="518" t="s">
        <v>2307</v>
      </c>
      <c r="L73" s="464"/>
      <c r="M73" s="541" t="s">
        <v>2516</v>
      </c>
      <c r="N73" s="468" t="s">
        <v>2551</v>
      </c>
      <c r="O73" s="449"/>
      <c r="P73" s="465">
        <f>$AHE$554-1106.85</f>
        <v>172.65000000000009</v>
      </c>
      <c r="Q73" s="363">
        <v>10</v>
      </c>
      <c r="R73" s="338"/>
      <c r="T73" s="338"/>
      <c r="U73" s="338"/>
      <c r="V73" s="338"/>
      <c r="W73" s="338"/>
      <c r="X73" s="338"/>
      <c r="Y73" s="338"/>
      <c r="Z73" s="338"/>
      <c r="AA73" s="338"/>
      <c r="AB73" s="338"/>
      <c r="AC73" s="338"/>
      <c r="AD73" s="338"/>
      <c r="AE73" s="338"/>
      <c r="AF73" s="338"/>
      <c r="AG73" s="338"/>
      <c r="AH73" s="338"/>
      <c r="AI73" s="289"/>
      <c r="AJ73" s="279"/>
      <c r="AK73" s="338"/>
      <c r="AS73" s="226"/>
      <c r="BB73" s="226"/>
      <c r="BK73" s="226"/>
      <c r="BT73" s="226"/>
      <c r="CC73" s="226"/>
      <c r="CL73" s="226"/>
      <c r="CU73" s="226"/>
      <c r="DD73" s="226"/>
      <c r="DM73" s="226"/>
      <c r="DV73" s="226"/>
      <c r="EE73" s="226"/>
      <c r="EN73" s="226"/>
      <c r="EW73" s="226"/>
      <c r="FF73" s="226"/>
      <c r="FO73" s="226"/>
      <c r="FX73" s="226"/>
      <c r="GG73" s="226"/>
      <c r="GP73" s="226"/>
      <c r="GY73" s="226"/>
      <c r="HH73" s="226"/>
      <c r="RS73" s="352"/>
    </row>
    <row r="74" spans="1:487" s="306" customFormat="1" ht="15.75">
      <c r="A74" s="292" t="s">
        <v>1017</v>
      </c>
      <c r="B74" s="446" t="s">
        <v>861</v>
      </c>
      <c r="C74" s="464"/>
      <c r="D74" s="542" t="s">
        <v>1662</v>
      </c>
      <c r="E74" s="468" t="s">
        <v>2541</v>
      </c>
      <c r="F74" s="449"/>
      <c r="G74" s="94">
        <f>$OD$554</f>
        <v>1559.7000000000003</v>
      </c>
      <c r="H74" s="335" t="s">
        <v>3946</v>
      </c>
      <c r="J74" s="292" t="s">
        <v>1017</v>
      </c>
      <c r="K74" s="441" t="s">
        <v>17</v>
      </c>
      <c r="L74" s="449"/>
      <c r="M74" s="542" t="s">
        <v>1648</v>
      </c>
      <c r="N74" s="468" t="s">
        <v>2259</v>
      </c>
      <c r="O74" s="446"/>
      <c r="P74" s="465">
        <f>$AQ$554-1868.9</f>
        <v>172.50000000000068</v>
      </c>
      <c r="Q74" s="363">
        <v>9</v>
      </c>
      <c r="R74" s="338"/>
      <c r="T74" s="338"/>
      <c r="U74" s="338"/>
      <c r="V74" s="338"/>
      <c r="W74" s="338"/>
      <c r="X74" s="338"/>
      <c r="Y74" s="338"/>
      <c r="Z74" s="338"/>
      <c r="AA74" s="338"/>
      <c r="AB74" s="338"/>
      <c r="AC74" s="338"/>
      <c r="AD74" s="338"/>
      <c r="AE74" s="338"/>
      <c r="AF74" s="338"/>
      <c r="AG74" s="338"/>
      <c r="AH74" s="338"/>
      <c r="AI74" s="289"/>
      <c r="AJ74" s="279"/>
      <c r="AK74" s="338"/>
      <c r="AS74" s="226"/>
      <c r="BB74" s="226"/>
      <c r="BK74" s="226"/>
      <c r="BT74" s="226"/>
      <c r="CC74" s="226"/>
      <c r="CL74" s="226"/>
      <c r="CU74" s="226"/>
      <c r="DD74" s="226"/>
      <c r="DM74" s="226"/>
      <c r="DV74" s="226"/>
      <c r="EE74" s="226"/>
      <c r="EN74" s="226"/>
      <c r="EW74" s="226"/>
      <c r="FF74" s="226"/>
      <c r="FO74" s="226"/>
      <c r="FX74" s="226"/>
      <c r="GG74" s="226"/>
      <c r="GP74" s="226"/>
      <c r="GY74" s="226"/>
      <c r="HH74" s="226"/>
      <c r="RS74" s="352"/>
    </row>
    <row r="75" spans="1:487" s="306" customFormat="1" ht="15.75">
      <c r="A75" s="292" t="s">
        <v>1018</v>
      </c>
      <c r="B75" s="518" t="s">
        <v>2282</v>
      </c>
      <c r="C75" s="449"/>
      <c r="D75" s="541" t="s">
        <v>2511</v>
      </c>
      <c r="E75" s="468" t="s">
        <v>2546</v>
      </c>
      <c r="G75" s="94">
        <f>$AFL$554</f>
        <v>1544.9500000000003</v>
      </c>
      <c r="H75" s="335" t="s">
        <v>3947</v>
      </c>
      <c r="J75" s="292" t="s">
        <v>1018</v>
      </c>
      <c r="K75" s="540" t="s">
        <v>1858</v>
      </c>
      <c r="L75" s="464"/>
      <c r="M75" s="542" t="s">
        <v>1666</v>
      </c>
      <c r="N75" s="468" t="s">
        <v>2261</v>
      </c>
      <c r="O75" s="449"/>
      <c r="P75" s="465">
        <f>$PN$554-1952</f>
        <v>172.50000000000045</v>
      </c>
      <c r="Q75" s="363">
        <v>9</v>
      </c>
      <c r="R75" s="338"/>
      <c r="T75" s="338"/>
      <c r="U75" s="338"/>
      <c r="V75" s="338"/>
      <c r="W75" s="338"/>
      <c r="X75" s="338"/>
      <c r="Y75" s="338"/>
      <c r="Z75" s="338"/>
      <c r="AA75" s="338"/>
      <c r="AB75" s="338"/>
      <c r="AC75" s="338"/>
      <c r="AD75" s="338"/>
      <c r="AE75" s="338"/>
      <c r="AF75" s="338"/>
      <c r="AG75" s="338"/>
      <c r="AH75" s="338"/>
      <c r="AI75" s="289"/>
      <c r="AJ75" s="279"/>
      <c r="AK75" s="338"/>
      <c r="AS75" s="226"/>
      <c r="BB75" s="226"/>
      <c r="BK75" s="226"/>
      <c r="BT75" s="226"/>
      <c r="CC75" s="226"/>
      <c r="CL75" s="226"/>
      <c r="CU75" s="226"/>
      <c r="DD75" s="226"/>
      <c r="DM75" s="226"/>
      <c r="DV75" s="226"/>
      <c r="EE75" s="226"/>
      <c r="EN75" s="226"/>
      <c r="EW75" s="226"/>
      <c r="FF75" s="226"/>
      <c r="FO75" s="226"/>
      <c r="FX75" s="226"/>
      <c r="GG75" s="226"/>
      <c r="GP75" s="226"/>
      <c r="GY75" s="226"/>
      <c r="HH75" s="226"/>
      <c r="RS75" s="352"/>
    </row>
    <row r="76" spans="1:487" s="306" customFormat="1" ht="15.75">
      <c r="A76" s="292" t="s">
        <v>1019</v>
      </c>
      <c r="B76" s="443" t="s">
        <v>144</v>
      </c>
      <c r="C76" s="464"/>
      <c r="D76" s="542" t="s">
        <v>1632</v>
      </c>
      <c r="E76" s="468" t="s">
        <v>2262</v>
      </c>
      <c r="F76" s="449"/>
      <c r="G76" s="94">
        <f>$KI$554</f>
        <v>1513.9500000000003</v>
      </c>
      <c r="H76" s="335" t="s">
        <v>3946</v>
      </c>
      <c r="J76" s="292" t="s">
        <v>1019</v>
      </c>
      <c r="K76" s="443" t="s">
        <v>144</v>
      </c>
      <c r="L76" s="464"/>
      <c r="M76" s="542" t="s">
        <v>1632</v>
      </c>
      <c r="N76" s="468" t="s">
        <v>2262</v>
      </c>
      <c r="O76" s="449"/>
      <c r="P76" s="465">
        <f>$KI$554-1354.55</f>
        <v>159.40000000000032</v>
      </c>
      <c r="Q76" s="363">
        <v>7</v>
      </c>
      <c r="R76" s="338"/>
      <c r="T76" s="338"/>
      <c r="U76" s="338"/>
      <c r="V76" s="338"/>
      <c r="W76" s="338"/>
      <c r="X76" s="338"/>
      <c r="Y76" s="338"/>
      <c r="Z76" s="338"/>
      <c r="AA76" s="338"/>
      <c r="AB76" s="338"/>
      <c r="AC76" s="338"/>
      <c r="AD76" s="338"/>
      <c r="AE76" s="338"/>
      <c r="AF76" s="338"/>
      <c r="AG76" s="338"/>
      <c r="AH76" s="338"/>
      <c r="AI76" s="289"/>
      <c r="AJ76" s="279"/>
      <c r="AK76" s="338"/>
      <c r="AS76" s="226"/>
      <c r="BB76" s="226"/>
      <c r="BK76" s="226"/>
      <c r="BT76" s="226"/>
      <c r="CC76" s="226"/>
      <c r="CL76" s="226"/>
      <c r="CU76" s="226"/>
      <c r="DD76" s="226"/>
      <c r="DM76" s="226"/>
      <c r="DV76" s="226"/>
      <c r="EE76" s="226"/>
      <c r="EN76" s="226"/>
      <c r="EW76" s="226"/>
      <c r="FF76" s="226"/>
      <c r="FO76" s="226"/>
      <c r="FX76" s="226"/>
      <c r="GG76" s="226"/>
      <c r="GP76" s="226"/>
      <c r="GY76" s="226"/>
      <c r="HH76" s="226"/>
      <c r="RS76" s="352"/>
    </row>
    <row r="77" spans="1:487" s="306" customFormat="1" ht="15.75">
      <c r="A77" s="292" t="s">
        <v>1020</v>
      </c>
      <c r="B77" s="446" t="s">
        <v>801</v>
      </c>
      <c r="C77" s="464"/>
      <c r="D77" s="541" t="s">
        <v>1669</v>
      </c>
      <c r="E77" s="468" t="s">
        <v>2533</v>
      </c>
      <c r="G77" s="94">
        <f>$QO$554</f>
        <v>1482.8</v>
      </c>
      <c r="H77" s="335" t="s">
        <v>3934</v>
      </c>
      <c r="I77" s="282"/>
      <c r="J77" s="292" t="s">
        <v>1020</v>
      </c>
      <c r="K77" s="446" t="s">
        <v>821</v>
      </c>
      <c r="L77" s="446"/>
      <c r="M77" s="541" t="s">
        <v>1621</v>
      </c>
      <c r="N77" s="468" t="s">
        <v>2525</v>
      </c>
      <c r="O77" s="446"/>
      <c r="P77" s="465">
        <f>$IG$554-1902.8</f>
        <v>158.30000000000041</v>
      </c>
      <c r="Q77" s="363">
        <v>6</v>
      </c>
      <c r="R77" s="338"/>
      <c r="T77" s="338"/>
      <c r="U77" s="338"/>
      <c r="V77" s="338"/>
      <c r="W77" s="338"/>
      <c r="X77" s="338"/>
      <c r="Y77" s="338"/>
      <c r="Z77" s="338"/>
      <c r="AA77" s="338"/>
      <c r="AB77" s="338"/>
      <c r="AC77" s="338"/>
      <c r="AD77" s="338"/>
      <c r="AE77" s="338"/>
      <c r="AF77" s="338"/>
      <c r="AG77" s="338"/>
      <c r="AH77" s="338"/>
      <c r="AI77" s="289"/>
      <c r="AJ77" s="279"/>
      <c r="AK77" s="338"/>
      <c r="AS77" s="226"/>
      <c r="BB77" s="226"/>
      <c r="BK77" s="226"/>
      <c r="BT77" s="226"/>
      <c r="CC77" s="226"/>
      <c r="CL77" s="226"/>
      <c r="CU77" s="226"/>
      <c r="DD77" s="226"/>
      <c r="DM77" s="226"/>
      <c r="DV77" s="226"/>
      <c r="EE77" s="226"/>
      <c r="EN77" s="226"/>
      <c r="EW77" s="226"/>
      <c r="FF77" s="226"/>
      <c r="FO77" s="226"/>
      <c r="FX77" s="226"/>
      <c r="GG77" s="226"/>
      <c r="GP77" s="226"/>
      <c r="GY77" s="226"/>
      <c r="HH77" s="226"/>
      <c r="RS77" s="352"/>
    </row>
    <row r="78" spans="1:487" s="306" customFormat="1" ht="15.75">
      <c r="A78" s="292" t="s">
        <v>1021</v>
      </c>
      <c r="B78" s="441" t="s">
        <v>2238</v>
      </c>
      <c r="C78" s="449"/>
      <c r="D78" s="542" t="s">
        <v>2095</v>
      </c>
      <c r="E78" s="468" t="s">
        <v>2541</v>
      </c>
      <c r="G78" s="94">
        <f>$ZO$554</f>
        <v>1436.3000000000002</v>
      </c>
      <c r="H78" s="335" t="s">
        <v>3972</v>
      </c>
      <c r="I78" s="441"/>
      <c r="J78" s="292" t="s">
        <v>1021</v>
      </c>
      <c r="K78" s="446" t="s">
        <v>828</v>
      </c>
      <c r="L78" s="446"/>
      <c r="M78" s="542" t="s">
        <v>1663</v>
      </c>
      <c r="N78" s="468" t="s">
        <v>2534</v>
      </c>
      <c r="O78" s="449"/>
      <c r="P78" s="465">
        <f>$OM$554-1579.95</f>
        <v>158.2000000000005</v>
      </c>
      <c r="Q78" s="363">
        <v>5</v>
      </c>
      <c r="R78" s="338"/>
      <c r="T78" s="338"/>
      <c r="U78" s="338"/>
      <c r="V78" s="338"/>
      <c r="W78" s="338"/>
      <c r="X78" s="338"/>
      <c r="Y78" s="338"/>
      <c r="Z78" s="338"/>
      <c r="AA78" s="338"/>
      <c r="AB78" s="338"/>
      <c r="AC78" s="338"/>
      <c r="AD78" s="338"/>
      <c r="AE78" s="338"/>
      <c r="AF78" s="338"/>
      <c r="AG78" s="338"/>
      <c r="AH78" s="338"/>
      <c r="AI78" s="289"/>
      <c r="AJ78" s="279"/>
      <c r="AK78" s="338"/>
      <c r="AS78" s="226"/>
      <c r="BB78" s="226"/>
      <c r="BK78" s="226"/>
      <c r="BT78" s="226"/>
      <c r="CC78" s="226"/>
      <c r="CL78" s="226"/>
      <c r="CU78" s="226"/>
      <c r="DD78" s="226"/>
      <c r="DM78" s="226"/>
      <c r="DV78" s="226"/>
      <c r="EE78" s="226"/>
      <c r="EN78" s="226"/>
      <c r="EW78" s="226"/>
      <c r="FF78" s="226"/>
      <c r="FO78" s="226"/>
      <c r="FX78" s="226"/>
      <c r="GG78" s="226"/>
      <c r="GP78" s="226"/>
      <c r="GY78" s="226"/>
      <c r="HH78" s="226"/>
      <c r="RS78" s="352"/>
    </row>
    <row r="79" spans="1:487" s="306" customFormat="1" ht="15.75">
      <c r="A79" s="292" t="s">
        <v>1022</v>
      </c>
      <c r="B79" s="518" t="s">
        <v>2277</v>
      </c>
      <c r="C79" s="449"/>
      <c r="D79" s="541" t="s">
        <v>2509</v>
      </c>
      <c r="E79" s="468" t="s">
        <v>2545</v>
      </c>
      <c r="G79" s="94">
        <f>$AET$554</f>
        <v>1418.5</v>
      </c>
      <c r="H79" s="335" t="s">
        <v>3971</v>
      </c>
      <c r="J79" s="292" t="s">
        <v>1022</v>
      </c>
      <c r="K79" s="540" t="s">
        <v>1839</v>
      </c>
      <c r="L79" s="446"/>
      <c r="M79" s="542" t="s">
        <v>1678</v>
      </c>
      <c r="N79" s="468" t="s">
        <v>2539</v>
      </c>
      <c r="P79" s="465">
        <f>$TR$554-1576.9</f>
        <v>119</v>
      </c>
      <c r="Q79" s="363">
        <v>4</v>
      </c>
      <c r="R79" s="338"/>
      <c r="T79" s="338"/>
      <c r="U79" s="338"/>
      <c r="V79" s="338"/>
      <c r="W79" s="338"/>
      <c r="X79" s="338"/>
      <c r="Y79" s="338"/>
      <c r="Z79" s="338"/>
      <c r="AA79" s="338"/>
      <c r="AB79" s="338"/>
      <c r="AC79" s="338"/>
      <c r="AD79" s="338"/>
      <c r="AE79" s="338"/>
      <c r="AF79" s="338"/>
      <c r="AG79" s="338"/>
      <c r="AH79" s="338"/>
      <c r="AI79" s="289"/>
      <c r="AJ79" s="279"/>
      <c r="AK79" s="338"/>
      <c r="AS79" s="226"/>
      <c r="BB79" s="226"/>
      <c r="BK79" s="226"/>
      <c r="BT79" s="226"/>
      <c r="CC79" s="226"/>
      <c r="CL79" s="226"/>
      <c r="CU79" s="226"/>
      <c r="DD79" s="226"/>
      <c r="DM79" s="226"/>
      <c r="DV79" s="226"/>
      <c r="EE79" s="226"/>
      <c r="EN79" s="226"/>
      <c r="EW79" s="226"/>
      <c r="FF79" s="226"/>
      <c r="FO79" s="226"/>
      <c r="FX79" s="226"/>
      <c r="GG79" s="226"/>
      <c r="GP79" s="226"/>
      <c r="GY79" s="226"/>
      <c r="HH79" s="226"/>
      <c r="RS79" s="352"/>
    </row>
    <row r="80" spans="1:487" s="306" customFormat="1" ht="15.75">
      <c r="A80" s="292" t="s">
        <v>1023</v>
      </c>
      <c r="B80" s="518" t="s">
        <v>2308</v>
      </c>
      <c r="C80" s="449"/>
      <c r="D80" s="542" t="s">
        <v>2217</v>
      </c>
      <c r="E80" s="468" t="s">
        <v>2545</v>
      </c>
      <c r="G80" s="94">
        <f>$ADA$554</f>
        <v>1380.5999999999997</v>
      </c>
      <c r="H80" s="335" t="s">
        <v>3973</v>
      </c>
      <c r="I80" s="282"/>
      <c r="J80" s="292" t="s">
        <v>1023</v>
      </c>
      <c r="K80" s="518" t="s">
        <v>2308</v>
      </c>
      <c r="L80" s="449"/>
      <c r="M80" s="542" t="s">
        <v>2217</v>
      </c>
      <c r="N80" s="468" t="s">
        <v>2545</v>
      </c>
      <c r="P80" s="465">
        <f>$ADA$554-1325.9</f>
        <v>54.699999999999591</v>
      </c>
      <c r="Q80" s="363">
        <v>3</v>
      </c>
      <c r="R80" s="338"/>
      <c r="T80" s="338"/>
      <c r="U80" s="338"/>
      <c r="V80" s="338"/>
      <c r="W80" s="338"/>
      <c r="X80" s="338"/>
      <c r="Y80" s="338"/>
      <c r="Z80" s="338"/>
      <c r="AA80" s="338"/>
      <c r="AB80" s="338"/>
      <c r="AC80" s="338"/>
      <c r="AD80" s="338"/>
      <c r="AE80" s="338"/>
      <c r="AF80" s="338"/>
      <c r="AG80" s="338"/>
      <c r="AH80" s="338"/>
      <c r="AI80" s="289"/>
      <c r="AJ80" s="279"/>
      <c r="AK80" s="338"/>
      <c r="AS80" s="226"/>
      <c r="BB80" s="226"/>
      <c r="BK80" s="226"/>
      <c r="BT80" s="226"/>
      <c r="CC80" s="226"/>
      <c r="CL80" s="226"/>
      <c r="CU80" s="226"/>
      <c r="DD80" s="226"/>
      <c r="DM80" s="226"/>
      <c r="DV80" s="226"/>
      <c r="EE80" s="226"/>
      <c r="EN80" s="226"/>
      <c r="EW80" s="226"/>
      <c r="FF80" s="226"/>
      <c r="FO80" s="226"/>
      <c r="FX80" s="226"/>
      <c r="GG80" s="226"/>
      <c r="GP80" s="226"/>
      <c r="GY80" s="226"/>
      <c r="HH80" s="226"/>
      <c r="RS80" s="352"/>
    </row>
    <row r="81" spans="1:487" s="306" customFormat="1" ht="15.75">
      <c r="A81" s="292" t="s">
        <v>1024</v>
      </c>
      <c r="B81" s="518" t="s">
        <v>2307</v>
      </c>
      <c r="C81" s="449"/>
      <c r="D81" s="541" t="s">
        <v>2516</v>
      </c>
      <c r="E81" s="468" t="s">
        <v>2551</v>
      </c>
      <c r="G81" s="94">
        <f>$AHE$554</f>
        <v>1279.5</v>
      </c>
      <c r="H81" s="335" t="s">
        <v>3974</v>
      </c>
      <c r="I81" s="316"/>
      <c r="J81" s="292" t="s">
        <v>1024</v>
      </c>
      <c r="K81" s="540" t="s">
        <v>1841</v>
      </c>
      <c r="L81" s="446"/>
      <c r="M81" s="541" t="s">
        <v>2080</v>
      </c>
      <c r="N81" s="468" t="s">
        <v>2539</v>
      </c>
      <c r="P81" s="465">
        <f>$UJ$554-1740.25</f>
        <v>43.150000000000318</v>
      </c>
      <c r="Q81" s="363">
        <v>2</v>
      </c>
      <c r="R81" s="338"/>
      <c r="T81" s="338"/>
      <c r="U81" s="338"/>
      <c r="V81" s="338"/>
      <c r="W81" s="338"/>
      <c r="X81" s="338"/>
      <c r="Y81" s="338"/>
      <c r="Z81" s="338"/>
      <c r="AA81" s="338"/>
      <c r="AB81" s="338"/>
      <c r="AC81" s="338"/>
      <c r="AD81" s="338"/>
      <c r="AE81" s="338"/>
      <c r="AF81" s="338"/>
      <c r="AG81" s="338"/>
      <c r="AH81" s="338"/>
      <c r="AI81" s="289"/>
      <c r="AJ81" s="279"/>
      <c r="AK81" s="338"/>
      <c r="AS81" s="226"/>
      <c r="BB81" s="226"/>
      <c r="BK81" s="226"/>
      <c r="BT81" s="226"/>
      <c r="CC81" s="226"/>
      <c r="CL81" s="226"/>
      <c r="CU81" s="226"/>
      <c r="DD81" s="226"/>
      <c r="DM81" s="226"/>
      <c r="DV81" s="226"/>
      <c r="EE81" s="226"/>
      <c r="EN81" s="226"/>
      <c r="EW81" s="226"/>
      <c r="FF81" s="226"/>
      <c r="FO81" s="226"/>
      <c r="FX81" s="226"/>
      <c r="GG81" s="226"/>
      <c r="GP81" s="226"/>
      <c r="GY81" s="226"/>
      <c r="HH81" s="226"/>
      <c r="RS81" s="352"/>
    </row>
    <row r="82" spans="1:487" s="306" customFormat="1" ht="15.75">
      <c r="A82" s="292" t="s">
        <v>1025</v>
      </c>
      <c r="B82" s="446" t="s">
        <v>855</v>
      </c>
      <c r="C82" s="446"/>
      <c r="D82" s="541" t="s">
        <v>1661</v>
      </c>
      <c r="E82" s="468" t="s">
        <v>2538</v>
      </c>
      <c r="F82" s="449"/>
      <c r="G82" s="94">
        <f>$NU$554</f>
        <v>1228.2500000000002</v>
      </c>
      <c r="H82" s="335" t="s">
        <v>3943</v>
      </c>
      <c r="I82" s="316"/>
      <c r="J82" s="292" t="s">
        <v>1025</v>
      </c>
      <c r="K82" s="518" t="s">
        <v>2283</v>
      </c>
      <c r="L82" s="464"/>
      <c r="M82" s="541" t="s">
        <v>2512</v>
      </c>
      <c r="N82" s="468" t="s">
        <v>2550</v>
      </c>
      <c r="O82" s="449"/>
      <c r="P82" s="465">
        <f>$AFU$554-1872</f>
        <v>15.600000000000136</v>
      </c>
      <c r="Q82" s="363">
        <v>1</v>
      </c>
      <c r="R82" s="338"/>
      <c r="T82" s="338"/>
      <c r="U82" s="338"/>
      <c r="V82" s="338"/>
      <c r="W82" s="338"/>
      <c r="X82" s="338"/>
      <c r="Y82" s="338"/>
      <c r="Z82" s="338"/>
      <c r="AA82" s="338"/>
      <c r="AB82" s="338"/>
      <c r="AC82" s="338"/>
      <c r="AD82" s="338"/>
      <c r="AE82" s="338"/>
      <c r="AF82" s="338"/>
      <c r="AG82" s="338"/>
      <c r="AH82" s="338"/>
      <c r="AI82" s="289"/>
      <c r="AJ82" s="279"/>
      <c r="AK82" s="338"/>
      <c r="AS82" s="226"/>
      <c r="BB82" s="226"/>
      <c r="BK82" s="226"/>
      <c r="BT82" s="226"/>
      <c r="CC82" s="226"/>
      <c r="CL82" s="226"/>
      <c r="CU82" s="226"/>
      <c r="DD82" s="226"/>
      <c r="DM82" s="226"/>
      <c r="DV82" s="226"/>
      <c r="EE82" s="226"/>
      <c r="EN82" s="226"/>
      <c r="EW82" s="226"/>
      <c r="FF82" s="226"/>
      <c r="FO82" s="226"/>
      <c r="FX82" s="226"/>
      <c r="GG82" s="226"/>
      <c r="GP82" s="226"/>
      <c r="GY82" s="226"/>
      <c r="HH82" s="226"/>
      <c r="RS82" s="352"/>
    </row>
    <row r="83" spans="1:487" s="51" customFormat="1" ht="15">
      <c r="A83" s="23"/>
      <c r="I83" s="282"/>
      <c r="O83" s="287"/>
      <c r="P83" s="134"/>
      <c r="Q83" s="134"/>
      <c r="R83" s="134"/>
      <c r="S83" s="316"/>
      <c r="T83" s="134"/>
      <c r="U83" s="134"/>
      <c r="V83" s="134"/>
      <c r="W83" s="134"/>
      <c r="X83" s="134"/>
      <c r="Y83" s="134"/>
      <c r="Z83" s="134"/>
      <c r="AA83" s="134"/>
      <c r="AB83" s="341"/>
      <c r="AC83" s="134"/>
      <c r="AD83" s="134"/>
      <c r="AE83" s="134"/>
      <c r="AF83" s="134"/>
      <c r="AG83" s="134"/>
      <c r="AH83" s="134"/>
      <c r="AI83" s="134"/>
      <c r="AJ83" s="134"/>
      <c r="AK83" s="342"/>
      <c r="AL83" s="134"/>
      <c r="AM83" s="134"/>
      <c r="AN83" s="134"/>
      <c r="AO83" s="289"/>
      <c r="AS83" s="226"/>
      <c r="BB83" s="226"/>
      <c r="BK83" s="226"/>
      <c r="BT83" s="226"/>
      <c r="CC83" s="226"/>
      <c r="CL83" s="226"/>
      <c r="CU83" s="226"/>
      <c r="DD83" s="226"/>
      <c r="DM83" s="226"/>
      <c r="DV83" s="226"/>
      <c r="EE83" s="226"/>
      <c r="EN83" s="226"/>
      <c r="EW83" s="226"/>
      <c r="FF83" s="226"/>
      <c r="FO83" s="226"/>
      <c r="FX83" s="226"/>
      <c r="GG83" s="226"/>
      <c r="GP83" s="226"/>
      <c r="GY83" s="226"/>
      <c r="HH83" s="226"/>
      <c r="RS83" s="225"/>
    </row>
    <row r="84" spans="1:487" s="51" customFormat="1" ht="15.75">
      <c r="A84" s="542" t="s">
        <v>2552</v>
      </c>
      <c r="D84" s="542" t="s">
        <v>2252</v>
      </c>
      <c r="G84" s="542" t="s">
        <v>2562</v>
      </c>
      <c r="H84" s="338"/>
      <c r="I84" s="316"/>
      <c r="O84" s="287"/>
      <c r="P84" s="134"/>
      <c r="Q84" s="134"/>
      <c r="R84" s="134"/>
      <c r="S84" s="316"/>
      <c r="T84" s="134"/>
      <c r="U84" s="134"/>
      <c r="V84" s="134"/>
      <c r="W84" s="134"/>
      <c r="X84" s="134"/>
      <c r="Y84" s="134"/>
      <c r="Z84" s="134"/>
      <c r="AA84" s="134"/>
      <c r="AB84" s="341"/>
      <c r="AC84" s="134"/>
      <c r="AD84" s="134"/>
      <c r="AE84" s="134"/>
      <c r="AF84" s="134"/>
      <c r="AG84" s="134"/>
      <c r="AH84" s="134"/>
      <c r="AI84" s="134"/>
      <c r="AJ84" s="134"/>
      <c r="AK84" s="342"/>
      <c r="AL84" s="134"/>
      <c r="AM84" s="134"/>
      <c r="AN84" s="134"/>
      <c r="AO84" s="289"/>
      <c r="AS84" s="226"/>
      <c r="BB84" s="226"/>
      <c r="BK84" s="226"/>
      <c r="BT84" s="226"/>
      <c r="CC84" s="226"/>
      <c r="CL84" s="226"/>
      <c r="CU84" s="226"/>
      <c r="DD84" s="226"/>
      <c r="DM84" s="226"/>
      <c r="DV84" s="226"/>
      <c r="EE84" s="226"/>
      <c r="EN84" s="226"/>
      <c r="EW84" s="226"/>
      <c r="FF84" s="226"/>
      <c r="FO84" s="226"/>
      <c r="FX84" s="226"/>
      <c r="GG84" s="226"/>
      <c r="GP84" s="226"/>
      <c r="GY84" s="226"/>
      <c r="HH84" s="226"/>
      <c r="RS84" s="225"/>
    </row>
    <row r="85" spans="1:487" s="51" customFormat="1" ht="15.75">
      <c r="A85" s="542" t="s">
        <v>2553</v>
      </c>
      <c r="D85" s="542" t="s">
        <v>2253</v>
      </c>
      <c r="G85" s="542" t="s">
        <v>2563</v>
      </c>
      <c r="H85" s="338"/>
      <c r="I85" s="282"/>
      <c r="O85" s="287"/>
      <c r="P85" s="134"/>
      <c r="Q85" s="134"/>
      <c r="R85" s="134"/>
      <c r="S85" s="316"/>
      <c r="T85" s="134"/>
      <c r="U85" s="134"/>
      <c r="V85" s="134"/>
      <c r="W85" s="134"/>
      <c r="X85" s="134"/>
      <c r="Y85" s="134"/>
      <c r="Z85" s="134"/>
      <c r="AA85" s="134"/>
      <c r="AB85" s="341"/>
      <c r="AC85" s="134"/>
      <c r="AD85" s="134"/>
      <c r="AE85" s="134"/>
      <c r="AF85" s="134"/>
      <c r="AG85" s="134"/>
      <c r="AH85" s="134"/>
      <c r="AI85" s="134"/>
      <c r="AJ85" s="134"/>
      <c r="AK85" s="342"/>
      <c r="AL85" s="134"/>
      <c r="AM85" s="134"/>
      <c r="AN85" s="134"/>
      <c r="AO85" s="289"/>
      <c r="AS85" s="226"/>
      <c r="BB85" s="226"/>
      <c r="BK85" s="226"/>
      <c r="BT85" s="226"/>
      <c r="CC85" s="226"/>
      <c r="CL85" s="226"/>
      <c r="CU85" s="226"/>
      <c r="DD85" s="226"/>
      <c r="DM85" s="226"/>
      <c r="DV85" s="226"/>
      <c r="EE85" s="226"/>
      <c r="EN85" s="226"/>
      <c r="EW85" s="226"/>
      <c r="FF85" s="226"/>
      <c r="FO85" s="226"/>
      <c r="FX85" s="226"/>
      <c r="GG85" s="226"/>
      <c r="GP85" s="226"/>
      <c r="GY85" s="226"/>
      <c r="HH85" s="226"/>
      <c r="RS85" s="225"/>
    </row>
    <row r="86" spans="1:487" s="51" customFormat="1" ht="15.75">
      <c r="A86" s="542" t="s">
        <v>2249</v>
      </c>
      <c r="D86" s="542" t="s">
        <v>2566</v>
      </c>
      <c r="G86" s="542" t="s">
        <v>2564</v>
      </c>
      <c r="H86" s="338"/>
      <c r="I86" s="282"/>
      <c r="P86" s="223"/>
      <c r="Q86" s="223"/>
      <c r="R86" s="223"/>
      <c r="S86" s="106"/>
      <c r="T86" s="223"/>
      <c r="U86" s="223"/>
      <c r="V86" s="223"/>
      <c r="W86" s="223"/>
      <c r="X86" s="223"/>
      <c r="Y86" s="223"/>
      <c r="Z86" s="223"/>
      <c r="AA86" s="223"/>
      <c r="AB86" s="224"/>
      <c r="AC86" s="223"/>
      <c r="AD86" s="223"/>
      <c r="AE86" s="223"/>
      <c r="AF86" s="223"/>
      <c r="AG86" s="223"/>
      <c r="AH86" s="223"/>
      <c r="AI86" s="223"/>
      <c r="AJ86" s="223"/>
      <c r="AK86" s="225"/>
      <c r="AL86" s="223"/>
      <c r="AM86" s="223"/>
      <c r="AN86" s="223"/>
      <c r="AO86" s="71"/>
      <c r="AS86" s="226"/>
      <c r="BB86" s="226"/>
      <c r="BK86" s="226"/>
      <c r="BT86" s="226"/>
      <c r="CC86" s="226"/>
      <c r="CL86" s="226"/>
      <c r="CU86" s="226"/>
      <c r="DD86" s="226"/>
      <c r="DM86" s="226"/>
      <c r="DV86" s="226"/>
      <c r="EE86" s="226"/>
      <c r="EN86" s="226"/>
      <c r="EW86" s="226"/>
      <c r="FF86" s="226"/>
      <c r="FO86" s="226"/>
      <c r="FX86" s="226"/>
      <c r="GG86" s="226"/>
      <c r="GP86" s="226"/>
      <c r="GY86" s="226"/>
      <c r="HH86" s="226"/>
      <c r="RS86" s="225"/>
    </row>
    <row r="87" spans="1:487" s="51" customFormat="1" ht="15.75">
      <c r="A87" s="542" t="s">
        <v>2554</v>
      </c>
      <c r="D87" s="542" t="s">
        <v>2557</v>
      </c>
      <c r="H87" s="338"/>
      <c r="I87" s="441"/>
      <c r="P87" s="223"/>
      <c r="Q87" s="223"/>
      <c r="R87" s="223"/>
      <c r="S87" s="106"/>
      <c r="T87" s="223"/>
      <c r="U87" s="223"/>
      <c r="V87" s="223"/>
      <c r="W87" s="223"/>
      <c r="X87" s="223"/>
      <c r="Y87" s="223"/>
      <c r="Z87" s="223"/>
      <c r="AA87" s="223"/>
      <c r="AB87" s="224"/>
      <c r="AC87" s="223"/>
      <c r="AD87" s="223"/>
      <c r="AE87" s="223"/>
      <c r="AF87" s="223"/>
      <c r="AG87" s="223"/>
      <c r="AH87" s="223"/>
      <c r="AI87" s="223"/>
      <c r="AJ87" s="223"/>
      <c r="AK87" s="225"/>
      <c r="AL87" s="223"/>
      <c r="AM87" s="223"/>
      <c r="AN87" s="223"/>
      <c r="AO87" s="71"/>
      <c r="AS87" s="226"/>
      <c r="BB87" s="226"/>
      <c r="BK87" s="226"/>
      <c r="BT87" s="226"/>
      <c r="CC87" s="226"/>
      <c r="CL87" s="226"/>
      <c r="CU87" s="226"/>
      <c r="DD87" s="226"/>
      <c r="DM87" s="226"/>
      <c r="DV87" s="226"/>
      <c r="EE87" s="226"/>
      <c r="EN87" s="226"/>
      <c r="EW87" s="226"/>
      <c r="FF87" s="226"/>
      <c r="FO87" s="226"/>
      <c r="FX87" s="226"/>
      <c r="GG87" s="226"/>
      <c r="GP87" s="226"/>
      <c r="GY87" s="226"/>
      <c r="HH87" s="226"/>
      <c r="RS87" s="225"/>
    </row>
    <row r="88" spans="1:487" s="51" customFormat="1" ht="15.75">
      <c r="A88" s="542" t="s">
        <v>2555</v>
      </c>
      <c r="B88" s="227"/>
      <c r="C88" s="82"/>
      <c r="D88" s="542" t="s">
        <v>2558</v>
      </c>
      <c r="E88" s="101"/>
      <c r="F88" s="94"/>
      <c r="G88" s="220"/>
      <c r="H88" s="338"/>
      <c r="I88" s="338"/>
      <c r="J88" s="106"/>
      <c r="M88" s="222"/>
      <c r="N88" s="94"/>
      <c r="P88" s="223"/>
      <c r="Q88" s="223"/>
      <c r="R88" s="223"/>
      <c r="S88" s="106"/>
      <c r="T88" s="223"/>
      <c r="U88" s="223"/>
      <c r="V88" s="223"/>
      <c r="W88" s="223"/>
      <c r="X88" s="223"/>
      <c r="Y88" s="223"/>
      <c r="Z88" s="223"/>
      <c r="AA88" s="223"/>
      <c r="AB88" s="224"/>
      <c r="AC88" s="223"/>
      <c r="AD88" s="223"/>
      <c r="AE88" s="223"/>
      <c r="AF88" s="223"/>
      <c r="AG88" s="223"/>
      <c r="AH88" s="223"/>
      <c r="AI88" s="223"/>
      <c r="AJ88" s="223"/>
      <c r="AK88" s="225"/>
      <c r="AL88" s="223"/>
      <c r="AM88" s="223"/>
      <c r="AN88" s="223"/>
      <c r="AO88" s="71"/>
      <c r="AS88" s="226"/>
      <c r="BB88" s="226"/>
      <c r="BK88" s="226"/>
      <c r="BT88" s="226"/>
      <c r="CC88" s="226"/>
      <c r="CL88" s="226"/>
      <c r="CU88" s="226"/>
      <c r="DD88" s="226"/>
      <c r="DM88" s="226"/>
      <c r="DV88" s="226"/>
      <c r="EE88" s="226"/>
      <c r="EN88" s="226"/>
      <c r="EW88" s="226"/>
      <c r="FF88" s="226"/>
      <c r="FO88" s="226"/>
      <c r="FX88" s="226"/>
      <c r="GG88" s="226"/>
      <c r="GP88" s="226"/>
      <c r="GY88" s="226"/>
      <c r="HH88" s="226"/>
      <c r="RS88" s="225"/>
    </row>
    <row r="89" spans="1:487" s="51" customFormat="1" ht="15.75">
      <c r="A89" s="542" t="s">
        <v>2556</v>
      </c>
      <c r="B89" s="227"/>
      <c r="C89" s="82"/>
      <c r="D89" s="542" t="s">
        <v>2559</v>
      </c>
      <c r="E89" s="101"/>
      <c r="F89" s="94"/>
      <c r="G89" s="220"/>
      <c r="H89" s="338"/>
      <c r="I89" s="338"/>
      <c r="J89" s="106"/>
      <c r="M89" s="222"/>
      <c r="N89" s="94"/>
      <c r="P89" s="223"/>
      <c r="Q89" s="223"/>
      <c r="R89" s="223"/>
      <c r="S89" s="106"/>
      <c r="T89" s="223"/>
      <c r="U89" s="223"/>
      <c r="V89" s="223"/>
      <c r="W89" s="223"/>
      <c r="X89" s="223"/>
      <c r="Y89" s="223"/>
      <c r="Z89" s="223"/>
      <c r="AA89" s="223"/>
      <c r="AB89" s="224"/>
      <c r="AC89" s="223"/>
      <c r="AD89" s="223"/>
      <c r="AE89" s="223"/>
      <c r="AF89" s="223"/>
      <c r="AG89" s="223"/>
      <c r="AH89" s="223"/>
      <c r="AI89" s="223"/>
      <c r="AJ89" s="223"/>
      <c r="AK89" s="225"/>
      <c r="AL89" s="223"/>
      <c r="AM89" s="223"/>
      <c r="AN89" s="223"/>
      <c r="AO89" s="71"/>
      <c r="AS89" s="226"/>
      <c r="BB89" s="226"/>
      <c r="BK89" s="226"/>
      <c r="BT89" s="226"/>
      <c r="CC89" s="226"/>
      <c r="CL89" s="226"/>
      <c r="CU89" s="226"/>
      <c r="DD89" s="226"/>
      <c r="DM89" s="226"/>
      <c r="DV89" s="226"/>
      <c r="EE89" s="226"/>
      <c r="EN89" s="226"/>
      <c r="EW89" s="226"/>
      <c r="FF89" s="226"/>
      <c r="FO89" s="226"/>
      <c r="FX89" s="226"/>
      <c r="GG89" s="226"/>
      <c r="GP89" s="226"/>
      <c r="GY89" s="226"/>
      <c r="HH89" s="226"/>
      <c r="RS89" s="225"/>
    </row>
    <row r="90" spans="1:487" s="306" customFormat="1" ht="15.75">
      <c r="A90" s="542" t="s">
        <v>2250</v>
      </c>
      <c r="B90" s="227"/>
      <c r="C90" s="310"/>
      <c r="D90" s="542" t="s">
        <v>2560</v>
      </c>
      <c r="E90" s="315"/>
      <c r="F90" s="94"/>
      <c r="G90" s="349"/>
      <c r="H90" s="338"/>
      <c r="I90" s="338"/>
      <c r="J90" s="106"/>
      <c r="M90" s="350"/>
      <c r="N90" s="94"/>
      <c r="P90" s="351"/>
      <c r="Q90" s="351"/>
      <c r="R90" s="351"/>
      <c r="S90" s="106"/>
      <c r="T90" s="351"/>
      <c r="U90" s="351"/>
      <c r="V90" s="351"/>
      <c r="W90" s="351"/>
      <c r="X90" s="351"/>
      <c r="Y90" s="351"/>
      <c r="Z90" s="351"/>
      <c r="AA90" s="351"/>
      <c r="AB90" s="224"/>
      <c r="AC90" s="351"/>
      <c r="AD90" s="351"/>
      <c r="AE90" s="351"/>
      <c r="AF90" s="351"/>
      <c r="AG90" s="351"/>
      <c r="AH90" s="351"/>
      <c r="AI90" s="351"/>
      <c r="AJ90" s="351"/>
      <c r="AK90" s="352"/>
      <c r="AL90" s="351"/>
      <c r="AM90" s="351"/>
      <c r="AN90" s="351"/>
      <c r="AO90" s="71"/>
      <c r="AS90" s="226"/>
      <c r="BB90" s="226"/>
      <c r="BK90" s="226"/>
      <c r="BT90" s="226"/>
      <c r="CC90" s="226"/>
      <c r="CL90" s="226"/>
      <c r="CU90" s="226"/>
      <c r="DD90" s="226"/>
      <c r="DM90" s="226"/>
      <c r="DV90" s="226"/>
      <c r="EE90" s="226"/>
      <c r="EN90" s="226"/>
      <c r="EW90" s="226"/>
      <c r="FF90" s="226"/>
      <c r="FO90" s="226"/>
      <c r="FX90" s="226"/>
      <c r="GG90" s="226"/>
      <c r="GP90" s="226"/>
      <c r="GY90" s="226"/>
      <c r="HH90" s="226"/>
      <c r="RS90" s="352"/>
    </row>
    <row r="91" spans="1:487" s="306" customFormat="1" ht="15.75">
      <c r="A91" s="542" t="s">
        <v>2251</v>
      </c>
      <c r="B91" s="227"/>
      <c r="C91" s="310"/>
      <c r="D91" s="542" t="s">
        <v>2561</v>
      </c>
      <c r="E91" s="315"/>
      <c r="F91" s="94"/>
      <c r="G91" s="349"/>
      <c r="H91" s="338"/>
      <c r="I91" s="338"/>
      <c r="J91" s="106"/>
      <c r="M91" s="350"/>
      <c r="N91" s="94"/>
      <c r="P91" s="351"/>
      <c r="Q91" s="351"/>
      <c r="R91" s="351"/>
      <c r="S91" s="106"/>
      <c r="T91" s="351"/>
      <c r="U91" s="351"/>
      <c r="V91" s="351"/>
      <c r="W91" s="351"/>
      <c r="X91" s="351"/>
      <c r="Y91" s="351"/>
      <c r="Z91" s="351"/>
      <c r="AA91" s="351"/>
      <c r="AB91" s="224"/>
      <c r="AC91" s="351"/>
      <c r="AD91" s="351"/>
      <c r="AE91" s="351"/>
      <c r="AF91" s="351"/>
      <c r="AG91" s="351"/>
      <c r="AH91" s="351"/>
      <c r="AI91" s="351"/>
      <c r="AJ91" s="351"/>
      <c r="AK91" s="352"/>
      <c r="AL91" s="351"/>
      <c r="AM91" s="351"/>
      <c r="AN91" s="351"/>
      <c r="AO91" s="71"/>
      <c r="AS91" s="226"/>
      <c r="BB91" s="226"/>
      <c r="BK91" s="226"/>
      <c r="BT91" s="226"/>
      <c r="CC91" s="226"/>
      <c r="CL91" s="226"/>
      <c r="CU91" s="226"/>
      <c r="DD91" s="226"/>
      <c r="DM91" s="226"/>
      <c r="DV91" s="226"/>
      <c r="EE91" s="226"/>
      <c r="EN91" s="226"/>
      <c r="EW91" s="226"/>
      <c r="FF91" s="226"/>
      <c r="FO91" s="226"/>
      <c r="FX91" s="226"/>
      <c r="GG91" s="226"/>
      <c r="GP91" s="226"/>
      <c r="GY91" s="226"/>
      <c r="HH91" s="226"/>
      <c r="RS91" s="352"/>
    </row>
    <row r="92" spans="1:487" s="306" customFormat="1" ht="15.75">
      <c r="A92" s="136" t="s">
        <v>2565</v>
      </c>
      <c r="B92" s="227"/>
      <c r="C92" s="310"/>
      <c r="D92" s="317"/>
      <c r="E92" s="315"/>
      <c r="F92" s="94"/>
      <c r="G92" s="349"/>
      <c r="H92" s="338"/>
      <c r="I92" s="338"/>
      <c r="J92" s="106"/>
      <c r="M92" s="350"/>
      <c r="N92" s="94"/>
      <c r="P92" s="351"/>
      <c r="Q92" s="351"/>
      <c r="R92" s="351"/>
      <c r="S92" s="106"/>
      <c r="T92" s="351"/>
      <c r="U92" s="351"/>
      <c r="V92" s="351"/>
      <c r="W92" s="351"/>
      <c r="X92" s="351"/>
      <c r="Y92" s="351"/>
      <c r="Z92" s="351"/>
      <c r="AA92" s="351"/>
      <c r="AB92" s="224"/>
      <c r="AC92" s="351"/>
      <c r="AD92" s="351"/>
      <c r="AE92" s="351"/>
      <c r="AF92" s="351"/>
      <c r="AG92" s="351"/>
      <c r="AH92" s="351"/>
      <c r="AI92" s="351"/>
      <c r="AJ92" s="351"/>
      <c r="AK92" s="352"/>
      <c r="AL92" s="351"/>
      <c r="AM92" s="351"/>
      <c r="AN92" s="351"/>
      <c r="AO92" s="71"/>
      <c r="AS92" s="226"/>
      <c r="BB92" s="226"/>
      <c r="BK92" s="226"/>
      <c r="BT92" s="226"/>
      <c r="CC92" s="226"/>
      <c r="CL92" s="226"/>
      <c r="CU92" s="226"/>
      <c r="DD92" s="226"/>
      <c r="DM92" s="226"/>
      <c r="DV92" s="226"/>
      <c r="EE92" s="226"/>
      <c r="EN92" s="226"/>
      <c r="EW92" s="226"/>
      <c r="FF92" s="226"/>
      <c r="FO92" s="226"/>
      <c r="FX92" s="226"/>
      <c r="GG92" s="226"/>
      <c r="GP92" s="226"/>
      <c r="GY92" s="226"/>
      <c r="HH92" s="226"/>
      <c r="RS92" s="352"/>
    </row>
    <row r="93" spans="1:487" s="51" customFormat="1" ht="15.75">
      <c r="B93" s="227"/>
      <c r="C93" s="82"/>
      <c r="D93" s="109"/>
      <c r="E93" s="101"/>
      <c r="F93" s="94"/>
      <c r="G93" s="349"/>
      <c r="H93" s="338"/>
      <c r="I93" s="338"/>
      <c r="J93" s="386"/>
      <c r="M93" s="222"/>
      <c r="N93" s="94"/>
      <c r="P93" s="223"/>
      <c r="Q93" s="223"/>
      <c r="R93" s="223"/>
      <c r="S93" s="106"/>
      <c r="T93" s="223"/>
      <c r="U93" s="223"/>
      <c r="V93" s="223"/>
      <c r="W93" s="223"/>
      <c r="X93" s="223"/>
      <c r="Y93" s="223"/>
      <c r="Z93" s="223"/>
      <c r="AA93" s="223"/>
      <c r="AB93" s="224"/>
      <c r="AC93" s="223"/>
      <c r="AD93" s="223"/>
      <c r="AE93" s="223"/>
      <c r="AF93" s="223"/>
      <c r="AG93" s="223"/>
      <c r="AH93" s="223"/>
      <c r="AI93" s="223"/>
      <c r="AJ93" s="223"/>
      <c r="AK93" s="225"/>
      <c r="AL93" s="223"/>
      <c r="AM93" s="223"/>
      <c r="AN93" s="223"/>
      <c r="AO93" s="71"/>
      <c r="AS93" s="226"/>
      <c r="BB93" s="226"/>
      <c r="BK93" s="226"/>
      <c r="BT93" s="226"/>
      <c r="CC93" s="226"/>
      <c r="CL93" s="226"/>
      <c r="CU93" s="226"/>
      <c r="DD93" s="226"/>
      <c r="DM93" s="226"/>
      <c r="DV93" s="226"/>
      <c r="EE93" s="226"/>
      <c r="EN93" s="226"/>
      <c r="EW93" s="226"/>
      <c r="FF93" s="226"/>
      <c r="FO93" s="226"/>
      <c r="FX93" s="226"/>
      <c r="GG93" s="226"/>
      <c r="GP93" s="226"/>
      <c r="GY93" s="226"/>
      <c r="HH93" s="226"/>
      <c r="RS93" s="225"/>
    </row>
    <row r="94" spans="1:487" s="51" customFormat="1" ht="15.75">
      <c r="B94" s="227"/>
      <c r="C94" s="82"/>
      <c r="D94" s="109"/>
      <c r="E94" s="101"/>
      <c r="F94" s="94"/>
      <c r="G94" s="220"/>
      <c r="H94" s="221"/>
      <c r="I94" s="292"/>
      <c r="J94" s="106"/>
      <c r="M94" s="222"/>
      <c r="N94" s="94"/>
      <c r="P94" s="223"/>
      <c r="Q94" s="223"/>
      <c r="R94" s="223"/>
      <c r="S94" s="106"/>
      <c r="T94" s="223"/>
      <c r="U94" s="223"/>
      <c r="V94" s="223"/>
      <c r="W94" s="223"/>
      <c r="X94" s="223"/>
      <c r="Y94" s="223"/>
      <c r="Z94" s="223"/>
      <c r="AA94" s="223"/>
      <c r="AB94" s="224"/>
      <c r="AC94" s="223"/>
      <c r="AD94" s="223"/>
      <c r="AE94" s="223"/>
      <c r="AF94" s="223"/>
      <c r="AG94" s="223"/>
      <c r="AH94" s="223"/>
      <c r="AI94" s="223"/>
      <c r="AJ94" s="223"/>
      <c r="AK94" s="225"/>
      <c r="AL94" s="223"/>
      <c r="AM94" s="223"/>
      <c r="AN94" s="223"/>
      <c r="AO94" s="71"/>
      <c r="AS94" s="226"/>
      <c r="BB94" s="226"/>
      <c r="BK94" s="226"/>
      <c r="BT94" s="226"/>
      <c r="CC94" s="226"/>
      <c r="CL94" s="226"/>
      <c r="CU94" s="226"/>
      <c r="DD94" s="226"/>
      <c r="DM94" s="226"/>
      <c r="DV94" s="226"/>
      <c r="EE94" s="226"/>
      <c r="EN94" s="226"/>
      <c r="EW94" s="226"/>
      <c r="FF94" s="226"/>
      <c r="FO94" s="226"/>
      <c r="FX94" s="226"/>
      <c r="GG94" s="226"/>
      <c r="GP94" s="226"/>
      <c r="GY94" s="226"/>
      <c r="HH94" s="226"/>
      <c r="RS94" s="225"/>
    </row>
    <row r="95" spans="1:487" s="51" customFormat="1" ht="15.75">
      <c r="B95" s="227"/>
      <c r="C95" s="82"/>
      <c r="D95" s="109"/>
      <c r="E95" s="101"/>
      <c r="F95" s="94"/>
      <c r="G95" s="220"/>
      <c r="H95" s="221"/>
      <c r="I95" s="292"/>
      <c r="J95" s="106"/>
      <c r="M95" s="222"/>
      <c r="N95" s="94"/>
      <c r="P95" s="223"/>
      <c r="Q95" s="223"/>
      <c r="R95" s="223"/>
      <c r="S95" s="106"/>
      <c r="T95" s="223"/>
      <c r="U95" s="223"/>
      <c r="V95" s="223"/>
      <c r="W95" s="223"/>
      <c r="X95" s="223"/>
      <c r="Y95" s="223"/>
      <c r="Z95" s="223"/>
      <c r="AA95" s="223"/>
      <c r="AB95" s="224"/>
      <c r="AC95" s="223"/>
      <c r="AD95" s="223"/>
      <c r="AE95" s="223"/>
      <c r="AF95" s="223"/>
      <c r="AG95" s="223"/>
      <c r="AH95" s="223"/>
      <c r="AI95" s="223"/>
      <c r="AJ95" s="223"/>
      <c r="AK95" s="225"/>
      <c r="AL95" s="223"/>
      <c r="AM95" s="223"/>
      <c r="AN95" s="223"/>
      <c r="AO95" s="71"/>
      <c r="AS95" s="226"/>
      <c r="BB95" s="226"/>
      <c r="BK95" s="226"/>
      <c r="BT95" s="226"/>
      <c r="CC95" s="226"/>
      <c r="CL95" s="226"/>
      <c r="CU95" s="226"/>
      <c r="DD95" s="226"/>
      <c r="DM95" s="226"/>
      <c r="DV95" s="226"/>
      <c r="EE95" s="226"/>
      <c r="EN95" s="226"/>
      <c r="EW95" s="226"/>
      <c r="FF95" s="226"/>
      <c r="FO95" s="226"/>
      <c r="FX95" s="226"/>
      <c r="GG95" s="226"/>
      <c r="GP95" s="226"/>
      <c r="GY95" s="226"/>
      <c r="HH95" s="226"/>
      <c r="RS95" s="225"/>
    </row>
    <row r="96" spans="1:487" s="7" customFormat="1" ht="23.25">
      <c r="A96" s="97" t="s">
        <v>797</v>
      </c>
      <c r="B96" s="84"/>
      <c r="C96" s="84"/>
      <c r="G96" s="85"/>
      <c r="H96" s="140"/>
      <c r="I96" s="84"/>
      <c r="L96" s="97" t="s">
        <v>798</v>
      </c>
      <c r="M96" s="84"/>
      <c r="N96" s="84"/>
      <c r="O96" s="84"/>
      <c r="AA96" s="8"/>
      <c r="AS96" s="8"/>
      <c r="BB96" s="8"/>
      <c r="BK96" s="8"/>
      <c r="BT96" s="8"/>
      <c r="CC96" s="8"/>
      <c r="CL96" s="8"/>
      <c r="CU96" s="8"/>
      <c r="DD96" s="8"/>
      <c r="DM96" s="8"/>
      <c r="DV96" s="8"/>
      <c r="EE96" s="8"/>
      <c r="EN96" s="8"/>
      <c r="EW96" s="8"/>
      <c r="FF96" s="8"/>
      <c r="FO96" s="8"/>
      <c r="FX96" s="8"/>
      <c r="GG96" s="8"/>
      <c r="GP96" s="8"/>
      <c r="GY96" s="8"/>
      <c r="HH96" s="8"/>
      <c r="JD96" s="52"/>
      <c r="RS96" s="231"/>
    </row>
    <row r="97" spans="1:487" s="11" customFormat="1" ht="27">
      <c r="A97" s="107" t="s">
        <v>802</v>
      </c>
      <c r="B97" s="7"/>
      <c r="C97" s="7"/>
      <c r="D97" s="362" t="s">
        <v>1813</v>
      </c>
      <c r="E97" s="298" t="s">
        <v>2235</v>
      </c>
      <c r="G97" s="13" t="s">
        <v>53</v>
      </c>
      <c r="H97" s="14" t="s">
        <v>54</v>
      </c>
      <c r="I97" s="14" t="s">
        <v>55</v>
      </c>
      <c r="J97" s="9"/>
      <c r="K97" s="8"/>
      <c r="L97" s="107" t="s">
        <v>803</v>
      </c>
      <c r="M97" s="3"/>
      <c r="N97" s="362" t="s">
        <v>1813</v>
      </c>
      <c r="O97" s="298" t="s">
        <v>2235</v>
      </c>
      <c r="Q97" s="25" t="s">
        <v>40</v>
      </c>
      <c r="AS97" s="4"/>
      <c r="BB97" s="4"/>
      <c r="BK97" s="4"/>
      <c r="BT97" s="4"/>
      <c r="CC97" s="4"/>
      <c r="CL97" s="4"/>
      <c r="CU97" s="4"/>
      <c r="DD97" s="4"/>
      <c r="DM97" s="4"/>
      <c r="DV97" s="4"/>
      <c r="EE97" s="4"/>
      <c r="EN97" s="4"/>
      <c r="EW97" s="4"/>
      <c r="FF97" s="4"/>
      <c r="FO97" s="4"/>
      <c r="FX97" s="4"/>
      <c r="GG97" s="4"/>
      <c r="GP97" s="4"/>
      <c r="GY97" s="4"/>
      <c r="HH97" s="4"/>
      <c r="RS97" s="171"/>
    </row>
    <row r="98" spans="1:487" s="127" customFormat="1" ht="15">
      <c r="A98" s="292" t="s">
        <v>0</v>
      </c>
      <c r="B98" s="518" t="s">
        <v>2280</v>
      </c>
      <c r="C98" s="449"/>
      <c r="D98" s="541" t="s">
        <v>2510</v>
      </c>
      <c r="E98" s="468" t="s">
        <v>2545</v>
      </c>
      <c r="F98" s="446"/>
      <c r="G98" s="99">
        <v>4</v>
      </c>
      <c r="H98" s="43">
        <v>0</v>
      </c>
      <c r="I98" s="44">
        <v>1</v>
      </c>
      <c r="J98" s="160"/>
      <c r="K98" s="292" t="s">
        <v>0</v>
      </c>
      <c r="L98" s="540" t="s">
        <v>1852</v>
      </c>
      <c r="M98" s="464"/>
      <c r="N98" s="542" t="s">
        <v>1675</v>
      </c>
      <c r="O98" s="468" t="s">
        <v>2542</v>
      </c>
      <c r="P98" s="446"/>
      <c r="Q98" s="10">
        <f>SUM(Puntenklassement!D23)</f>
        <v>1366</v>
      </c>
      <c r="T98" s="42"/>
      <c r="U98" s="42"/>
      <c r="V98" s="42"/>
      <c r="W98" s="42"/>
      <c r="X98" s="42"/>
      <c r="Y98" s="42"/>
      <c r="Z98" s="42"/>
      <c r="AA98" s="42"/>
      <c r="AB98" s="42"/>
      <c r="AC98" s="42"/>
      <c r="AD98" s="129"/>
      <c r="AE98" s="42"/>
      <c r="AS98" s="130"/>
      <c r="BB98" s="130"/>
      <c r="BK98" s="130"/>
      <c r="BT98" s="130"/>
      <c r="CC98" s="130"/>
      <c r="CL98" s="130"/>
      <c r="CU98" s="130"/>
      <c r="DD98" s="130"/>
      <c r="DM98" s="130"/>
      <c r="DV98" s="130"/>
      <c r="EE98" s="130"/>
      <c r="EN98" s="130"/>
      <c r="EW98" s="130"/>
      <c r="FF98" s="130"/>
      <c r="FO98" s="130"/>
      <c r="FX98" s="130"/>
      <c r="GG98" s="130"/>
      <c r="GP98" s="130"/>
      <c r="GY98" s="130"/>
      <c r="HH98" s="130"/>
      <c r="JD98" s="131"/>
      <c r="RS98" s="232"/>
    </row>
    <row r="99" spans="1:487" s="3" customFormat="1" ht="15.75">
      <c r="A99" s="292" t="s">
        <v>2</v>
      </c>
      <c r="B99" s="446" t="s">
        <v>819</v>
      </c>
      <c r="C99" s="446"/>
      <c r="D99" s="542" t="s">
        <v>1653</v>
      </c>
      <c r="E99" s="468" t="s">
        <v>2529</v>
      </c>
      <c r="G99" s="314">
        <v>2</v>
      </c>
      <c r="H99" s="301">
        <v>0</v>
      </c>
      <c r="I99" s="302">
        <v>0</v>
      </c>
      <c r="J99" s="160"/>
      <c r="K99" s="292" t="s">
        <v>2</v>
      </c>
      <c r="L99" s="540" t="s">
        <v>1856</v>
      </c>
      <c r="M99" s="464"/>
      <c r="N99" s="542" t="s">
        <v>1670</v>
      </c>
      <c r="O99" s="468" t="s">
        <v>2543</v>
      </c>
      <c r="P99" s="446"/>
      <c r="Q99" s="286">
        <f>SUM(Puntenklassement!D79)</f>
        <v>1235</v>
      </c>
      <c r="T99" s="17"/>
      <c r="U99" s="91"/>
      <c r="V99" s="90"/>
      <c r="W99" s="90"/>
      <c r="X99" s="17"/>
      <c r="Y99" s="92"/>
      <c r="Z99" s="90"/>
      <c r="AA99" s="91"/>
      <c r="AC99" s="17"/>
      <c r="AD99" s="92"/>
      <c r="AE99" s="93"/>
      <c r="AS99" s="4"/>
      <c r="BB99" s="4"/>
      <c r="BK99" s="4"/>
      <c r="BT99" s="4"/>
      <c r="CC99" s="4"/>
      <c r="CL99" s="4"/>
      <c r="CU99" s="4"/>
      <c r="DD99" s="4"/>
      <c r="DM99" s="4"/>
      <c r="DV99" s="4"/>
      <c r="EE99" s="4"/>
      <c r="EN99" s="4"/>
      <c r="EW99" s="4"/>
      <c r="FF99" s="4"/>
      <c r="FO99" s="4"/>
      <c r="FX99" s="4"/>
      <c r="GG99" s="4"/>
      <c r="GP99" s="4"/>
      <c r="GY99" s="4"/>
      <c r="HH99" s="4"/>
      <c r="JD99" s="52"/>
      <c r="RS99" s="230"/>
    </row>
    <row r="100" spans="1:487" s="3" customFormat="1" ht="15">
      <c r="A100" s="292" t="s">
        <v>3</v>
      </c>
      <c r="B100" s="446" t="s">
        <v>822</v>
      </c>
      <c r="C100" s="446"/>
      <c r="D100" s="542" t="s">
        <v>1616</v>
      </c>
      <c r="E100" s="468" t="s">
        <v>2536</v>
      </c>
      <c r="G100" s="314">
        <v>2</v>
      </c>
      <c r="H100" s="301">
        <v>0</v>
      </c>
      <c r="I100" s="302">
        <v>0</v>
      </c>
      <c r="J100" s="160"/>
      <c r="K100" s="292" t="s">
        <v>3</v>
      </c>
      <c r="L100" s="446" t="s">
        <v>154</v>
      </c>
      <c r="M100" s="446"/>
      <c r="N100" s="542" t="s">
        <v>1644</v>
      </c>
      <c r="O100" s="468" t="s">
        <v>2523</v>
      </c>
      <c r="P100" s="476"/>
      <c r="Q100" s="286">
        <f>SUM(Puntenklassement!D54)</f>
        <v>1220</v>
      </c>
      <c r="T100" s="17"/>
      <c r="U100" s="17"/>
      <c r="V100" s="17"/>
      <c r="W100" s="17"/>
      <c r="X100" s="17"/>
      <c r="Y100" s="91"/>
      <c r="Z100" s="17"/>
      <c r="AA100" s="90"/>
      <c r="AC100" s="17"/>
      <c r="AD100" s="90"/>
      <c r="AS100" s="4"/>
      <c r="BB100" s="4"/>
      <c r="BK100" s="4"/>
      <c r="BT100" s="4"/>
      <c r="CC100" s="4"/>
      <c r="CL100" s="4"/>
      <c r="CU100" s="4"/>
      <c r="DD100" s="4"/>
      <c r="DM100" s="4"/>
      <c r="DV100" s="4"/>
      <c r="EE100" s="4"/>
      <c r="EN100" s="4"/>
      <c r="EW100" s="4"/>
      <c r="FF100" s="4"/>
      <c r="FO100" s="4"/>
      <c r="FX100" s="4"/>
      <c r="GG100" s="4"/>
      <c r="GP100" s="4"/>
      <c r="GY100" s="4"/>
      <c r="HH100" s="4"/>
      <c r="RS100" s="230"/>
    </row>
    <row r="101" spans="1:487" s="3" customFormat="1" ht="15">
      <c r="A101" s="292" t="s">
        <v>5</v>
      </c>
      <c r="B101" s="446" t="s">
        <v>863</v>
      </c>
      <c r="C101" s="446"/>
      <c r="D101" s="542" t="s">
        <v>1631</v>
      </c>
      <c r="E101" s="468" t="s">
        <v>2530</v>
      </c>
      <c r="G101" s="314">
        <v>2</v>
      </c>
      <c r="H101" s="301">
        <v>0</v>
      </c>
      <c r="I101" s="302">
        <v>0</v>
      </c>
      <c r="J101" s="160"/>
      <c r="K101" s="292" t="s">
        <v>5</v>
      </c>
      <c r="L101" s="443" t="s">
        <v>21</v>
      </c>
      <c r="M101" s="446"/>
      <c r="N101" s="541" t="s">
        <v>1646</v>
      </c>
      <c r="O101" s="468" t="s">
        <v>2524</v>
      </c>
      <c r="Q101" s="286">
        <f>SUM(Puntenklassement!D38)</f>
        <v>1207</v>
      </c>
      <c r="T101" s="17"/>
      <c r="U101" s="90"/>
      <c r="V101" s="91"/>
      <c r="W101" s="17"/>
      <c r="X101" s="17"/>
      <c r="Y101" s="17"/>
      <c r="Z101" s="17"/>
      <c r="AA101" s="17"/>
      <c r="AC101" s="17"/>
      <c r="AD101" s="91"/>
      <c r="AE101" s="93"/>
      <c r="AS101" s="4"/>
      <c r="BB101" s="4"/>
      <c r="BK101" s="4"/>
      <c r="BT101" s="4"/>
      <c r="CC101" s="4"/>
      <c r="CL101" s="4"/>
      <c r="CU101" s="4"/>
      <c r="DD101" s="4"/>
      <c r="DM101" s="4"/>
      <c r="DV101" s="4"/>
      <c r="EE101" s="4"/>
      <c r="EN101" s="4"/>
      <c r="EW101" s="4"/>
      <c r="FF101" s="4"/>
      <c r="FO101" s="4"/>
      <c r="FX101" s="4"/>
      <c r="GG101" s="4"/>
      <c r="GP101" s="4"/>
      <c r="GY101" s="4"/>
      <c r="HH101" s="4"/>
      <c r="RS101" s="230"/>
    </row>
    <row r="102" spans="1:487" s="3" customFormat="1" ht="15">
      <c r="A102" s="284" t="s">
        <v>7</v>
      </c>
      <c r="B102" s="540" t="s">
        <v>1854</v>
      </c>
      <c r="C102" s="464"/>
      <c r="D102" s="542" t="s">
        <v>1674</v>
      </c>
      <c r="E102" s="468" t="s">
        <v>2540</v>
      </c>
      <c r="G102" s="314">
        <v>1</v>
      </c>
      <c r="H102" s="301">
        <v>2</v>
      </c>
      <c r="I102" s="302">
        <v>0</v>
      </c>
      <c r="J102" s="160"/>
      <c r="K102" s="284" t="s">
        <v>7</v>
      </c>
      <c r="L102" s="441" t="s">
        <v>11</v>
      </c>
      <c r="M102" s="449"/>
      <c r="N102" s="542" t="s">
        <v>1647</v>
      </c>
      <c r="O102" s="468" t="s">
        <v>2258</v>
      </c>
      <c r="Q102" s="286">
        <f>SUM(Puntenklassement!D21)</f>
        <v>1204</v>
      </c>
      <c r="T102" s="17"/>
      <c r="U102" s="17"/>
      <c r="V102" s="17"/>
      <c r="W102" s="17"/>
      <c r="X102" s="17"/>
      <c r="Y102" s="17"/>
      <c r="Z102" s="92"/>
      <c r="AA102" s="17"/>
      <c r="AC102" s="17"/>
      <c r="AD102" s="17"/>
      <c r="AS102" s="4"/>
      <c r="BB102" s="4"/>
      <c r="BK102" s="4"/>
      <c r="BT102" s="4"/>
      <c r="CC102" s="4"/>
      <c r="CL102" s="4"/>
      <c r="CU102" s="4"/>
      <c r="DD102" s="4"/>
      <c r="DM102" s="4"/>
      <c r="DV102" s="4"/>
      <c r="EE102" s="4"/>
      <c r="EN102" s="4"/>
      <c r="EW102" s="4"/>
      <c r="FF102" s="4"/>
      <c r="FO102" s="4"/>
      <c r="FX102" s="4"/>
      <c r="GG102" s="4"/>
      <c r="GP102" s="4"/>
      <c r="GY102" s="4"/>
      <c r="HH102" s="4"/>
      <c r="RS102" s="230"/>
    </row>
    <row r="103" spans="1:487" s="3" customFormat="1" ht="15">
      <c r="A103" s="284" t="s">
        <v>8</v>
      </c>
      <c r="B103" s="441" t="s">
        <v>2245</v>
      </c>
      <c r="C103" s="449"/>
      <c r="D103" s="542" t="s">
        <v>2090</v>
      </c>
      <c r="E103" s="468" t="s">
        <v>2539</v>
      </c>
      <c r="G103" s="314">
        <v>1</v>
      </c>
      <c r="H103" s="301">
        <v>1</v>
      </c>
      <c r="I103" s="302">
        <v>2</v>
      </c>
      <c r="J103" s="160"/>
      <c r="K103" s="284" t="s">
        <v>8</v>
      </c>
      <c r="L103" s="446" t="s">
        <v>819</v>
      </c>
      <c r="M103" s="446"/>
      <c r="N103" s="542" t="s">
        <v>1653</v>
      </c>
      <c r="O103" s="468" t="s">
        <v>2529</v>
      </c>
      <c r="P103" s="446"/>
      <c r="Q103" s="286">
        <f>SUM(Puntenklassement!D51)</f>
        <v>1170</v>
      </c>
      <c r="T103" s="17"/>
      <c r="U103" s="17"/>
      <c r="V103" s="17"/>
      <c r="W103" s="17"/>
      <c r="X103" s="17"/>
      <c r="Y103" s="17"/>
      <c r="Z103" s="17"/>
      <c r="AA103" s="17"/>
      <c r="AC103" s="17"/>
      <c r="AD103" s="17"/>
      <c r="AE103" s="93"/>
      <c r="AS103" s="4"/>
      <c r="BB103" s="4"/>
      <c r="BK103" s="4"/>
      <c r="BT103" s="4"/>
      <c r="CC103" s="4"/>
      <c r="CL103" s="4"/>
      <c r="CU103" s="4"/>
      <c r="DD103" s="4"/>
      <c r="DM103" s="4"/>
      <c r="DV103" s="4"/>
      <c r="EE103" s="4"/>
      <c r="EN103" s="4"/>
      <c r="EW103" s="4"/>
      <c r="FF103" s="4"/>
      <c r="FO103" s="4"/>
      <c r="FX103" s="4"/>
      <c r="GG103" s="4"/>
      <c r="GP103" s="4"/>
      <c r="GY103" s="4"/>
      <c r="HH103" s="4"/>
      <c r="RS103" s="230"/>
    </row>
    <row r="104" spans="1:487" s="3" customFormat="1" ht="15">
      <c r="A104" s="284" t="s">
        <v>10</v>
      </c>
      <c r="B104" s="540" t="s">
        <v>1852</v>
      </c>
      <c r="C104" s="464"/>
      <c r="D104" s="542" t="s">
        <v>1675</v>
      </c>
      <c r="E104" s="468" t="s">
        <v>2542</v>
      </c>
      <c r="F104" s="446"/>
      <c r="G104" s="314">
        <v>1</v>
      </c>
      <c r="H104" s="301">
        <v>1</v>
      </c>
      <c r="I104" s="302">
        <v>1</v>
      </c>
      <c r="J104" s="160"/>
      <c r="K104" s="284" t="s">
        <v>10</v>
      </c>
      <c r="L104" s="446" t="s">
        <v>837</v>
      </c>
      <c r="M104" s="446"/>
      <c r="N104" s="542" t="s">
        <v>1660</v>
      </c>
      <c r="O104" s="468" t="s">
        <v>2264</v>
      </c>
      <c r="P104" s="446"/>
      <c r="Q104" s="286">
        <f>SUM(Puntenklassement!D55)</f>
        <v>1116</v>
      </c>
      <c r="T104" s="17"/>
      <c r="U104" s="17"/>
      <c r="V104" s="17"/>
      <c r="W104" s="17"/>
      <c r="X104" s="91"/>
      <c r="Y104" s="17"/>
      <c r="Z104" s="17"/>
      <c r="AA104" s="92"/>
      <c r="AC104" s="17"/>
      <c r="AD104" s="17"/>
      <c r="AS104" s="4"/>
      <c r="BB104" s="4"/>
      <c r="BK104" s="4"/>
      <c r="BT104" s="4"/>
      <c r="CC104" s="4"/>
      <c r="CL104" s="4"/>
      <c r="CU104" s="4"/>
      <c r="DD104" s="4"/>
      <c r="DM104" s="4"/>
      <c r="DV104" s="4"/>
      <c r="EE104" s="4"/>
      <c r="EN104" s="4"/>
      <c r="EW104" s="4"/>
      <c r="FF104" s="4"/>
      <c r="FO104" s="4"/>
      <c r="FX104" s="4"/>
      <c r="GG104" s="4"/>
      <c r="GP104" s="4"/>
      <c r="GY104" s="4"/>
      <c r="HH104" s="4"/>
      <c r="RS104" s="230"/>
    </row>
    <row r="105" spans="1:487" s="3" customFormat="1" ht="15">
      <c r="A105" s="284" t="s">
        <v>12</v>
      </c>
      <c r="B105" s="446" t="s">
        <v>873</v>
      </c>
      <c r="C105" s="449"/>
      <c r="D105" s="542" t="s">
        <v>1614</v>
      </c>
      <c r="E105" s="468" t="s">
        <v>2525</v>
      </c>
      <c r="G105" s="314">
        <v>1</v>
      </c>
      <c r="H105" s="301">
        <v>1</v>
      </c>
      <c r="I105" s="302">
        <v>1</v>
      </c>
      <c r="J105" s="160"/>
      <c r="K105" s="284" t="s">
        <v>12</v>
      </c>
      <c r="L105" s="540" t="s">
        <v>1859</v>
      </c>
      <c r="M105" s="464"/>
      <c r="N105" s="542" t="s">
        <v>1667</v>
      </c>
      <c r="O105" s="468" t="s">
        <v>2531</v>
      </c>
      <c r="Q105" s="286">
        <f>SUM(Puntenklassement!D75)</f>
        <v>1111</v>
      </c>
      <c r="T105" s="92"/>
      <c r="U105" s="17"/>
      <c r="V105" s="17"/>
      <c r="W105" s="17"/>
      <c r="X105" s="92"/>
      <c r="Y105" s="90"/>
      <c r="Z105" s="17"/>
      <c r="AA105" s="17"/>
      <c r="AC105" s="90"/>
      <c r="AD105" s="17"/>
      <c r="AE105" s="93"/>
      <c r="AS105" s="4"/>
      <c r="BB105" s="4"/>
      <c r="BK105" s="4"/>
      <c r="BT105" s="4"/>
      <c r="CC105" s="4"/>
      <c r="CL105" s="4"/>
      <c r="CU105" s="4"/>
      <c r="DD105" s="4"/>
      <c r="DM105" s="4"/>
      <c r="DV105" s="4"/>
      <c r="EE105" s="4"/>
      <c r="EN105" s="4"/>
      <c r="EW105" s="4"/>
      <c r="FF105" s="4"/>
      <c r="FO105" s="4"/>
      <c r="FX105" s="4"/>
      <c r="GG105" s="4"/>
      <c r="GP105" s="4"/>
      <c r="GY105" s="4"/>
      <c r="HH105" s="4"/>
      <c r="RS105" s="230"/>
    </row>
    <row r="106" spans="1:487" s="82" customFormat="1" ht="15">
      <c r="A106" s="284" t="s">
        <v>14</v>
      </c>
      <c r="B106" s="441" t="s">
        <v>2256</v>
      </c>
      <c r="C106" s="449"/>
      <c r="D106" s="542" t="s">
        <v>2086</v>
      </c>
      <c r="E106" s="468" t="s">
        <v>2266</v>
      </c>
      <c r="F106" s="446"/>
      <c r="G106" s="314">
        <v>1</v>
      </c>
      <c r="H106" s="301">
        <v>0</v>
      </c>
      <c r="I106" s="302">
        <v>1</v>
      </c>
      <c r="J106" s="160"/>
      <c r="K106" s="284" t="s">
        <v>14</v>
      </c>
      <c r="L106" s="540" t="s">
        <v>1849</v>
      </c>
      <c r="M106" s="464"/>
      <c r="N106" s="542" t="s">
        <v>1676</v>
      </c>
      <c r="O106" s="468" t="s">
        <v>2267</v>
      </c>
      <c r="P106" s="446"/>
      <c r="Q106" s="286">
        <f>SUM(Puntenklassement!D7)</f>
        <v>1110</v>
      </c>
      <c r="T106" s="64"/>
      <c r="U106" s="64"/>
      <c r="V106" s="64"/>
      <c r="W106" s="64"/>
      <c r="X106" s="64"/>
      <c r="Y106" s="64"/>
      <c r="Z106" s="64"/>
      <c r="AA106" s="64"/>
      <c r="AC106" s="64"/>
      <c r="AD106" s="64"/>
      <c r="AS106" s="128"/>
      <c r="BB106" s="128"/>
      <c r="BK106" s="128"/>
      <c r="BT106" s="128"/>
      <c r="CC106" s="128"/>
      <c r="CL106" s="128"/>
      <c r="CU106" s="128"/>
      <c r="DD106" s="128"/>
      <c r="DM106" s="128"/>
      <c r="DV106" s="128"/>
      <c r="EE106" s="128"/>
      <c r="EN106" s="128"/>
      <c r="EW106" s="128"/>
      <c r="FF106" s="128"/>
      <c r="FO106" s="128"/>
      <c r="FX106" s="128"/>
      <c r="GG106" s="128"/>
      <c r="GP106" s="128"/>
      <c r="GY106" s="128"/>
      <c r="HH106" s="128"/>
      <c r="RS106" s="233"/>
    </row>
    <row r="107" spans="1:487" s="3" customFormat="1" ht="15">
      <c r="A107" s="284" t="s">
        <v>16</v>
      </c>
      <c r="B107" s="441" t="s">
        <v>31</v>
      </c>
      <c r="C107" s="446"/>
      <c r="D107" s="542" t="s">
        <v>1645</v>
      </c>
      <c r="E107" s="468" t="s">
        <v>2257</v>
      </c>
      <c r="G107" s="314">
        <v>1</v>
      </c>
      <c r="H107" s="301">
        <v>0</v>
      </c>
      <c r="I107" s="302">
        <v>1</v>
      </c>
      <c r="J107" s="160"/>
      <c r="K107" s="284" t="s">
        <v>16</v>
      </c>
      <c r="L107" s="540" t="s">
        <v>1853</v>
      </c>
      <c r="M107" s="446"/>
      <c r="N107" s="542" t="s">
        <v>1671</v>
      </c>
      <c r="O107" s="468" t="s">
        <v>2267</v>
      </c>
      <c r="Q107" s="286">
        <f>SUM(Puntenklassement!D49)</f>
        <v>1105</v>
      </c>
      <c r="T107" s="17"/>
      <c r="U107" s="92"/>
      <c r="V107" s="92"/>
      <c r="W107" s="91"/>
      <c r="X107" s="17"/>
      <c r="Y107" s="17"/>
      <c r="Z107" s="91"/>
      <c r="AA107" s="17"/>
      <c r="AC107" s="17"/>
      <c r="AD107" s="17"/>
      <c r="AS107" s="4"/>
      <c r="BB107" s="4"/>
      <c r="BK107" s="4"/>
      <c r="BT107" s="4"/>
      <c r="CC107" s="4"/>
      <c r="CL107" s="4"/>
      <c r="CU107" s="4"/>
      <c r="DD107" s="4"/>
      <c r="DM107" s="4"/>
      <c r="DV107" s="4"/>
      <c r="EE107" s="4"/>
      <c r="EN107" s="4"/>
      <c r="EW107" s="4"/>
      <c r="FF107" s="4"/>
      <c r="FO107" s="4"/>
      <c r="FX107" s="4"/>
      <c r="GG107" s="4"/>
      <c r="GP107" s="4"/>
      <c r="GY107" s="4"/>
      <c r="HH107" s="4"/>
      <c r="RS107" s="230"/>
    </row>
    <row r="108" spans="1:487" s="3" customFormat="1" ht="15">
      <c r="A108" s="284" t="s">
        <v>18</v>
      </c>
      <c r="B108" s="540" t="s">
        <v>1856</v>
      </c>
      <c r="C108" s="464"/>
      <c r="D108" s="542" t="s">
        <v>1670</v>
      </c>
      <c r="E108" s="468" t="s">
        <v>2543</v>
      </c>
      <c r="F108" s="446"/>
      <c r="G108" s="314">
        <v>1</v>
      </c>
      <c r="H108" s="301">
        <v>0</v>
      </c>
      <c r="I108" s="302">
        <v>1</v>
      </c>
      <c r="J108" s="160"/>
      <c r="K108" s="284" t="s">
        <v>18</v>
      </c>
      <c r="L108" s="446" t="s">
        <v>153</v>
      </c>
      <c r="M108" s="446"/>
      <c r="N108" s="542" t="s">
        <v>1610</v>
      </c>
      <c r="O108" s="468" t="s">
        <v>2526</v>
      </c>
      <c r="P108" s="446"/>
      <c r="Q108" s="286">
        <f>SUM(Puntenklassement!D17)</f>
        <v>1101</v>
      </c>
      <c r="T108" s="90"/>
      <c r="U108" s="17"/>
      <c r="V108" s="17"/>
      <c r="W108" s="17"/>
      <c r="X108" s="17"/>
      <c r="Y108" s="17"/>
      <c r="Z108" s="17"/>
      <c r="AA108" s="17"/>
      <c r="AC108" s="91"/>
      <c r="AD108" s="17"/>
      <c r="AE108" s="93"/>
      <c r="AS108" s="4"/>
      <c r="BB108" s="4"/>
      <c r="BK108" s="4"/>
      <c r="BT108" s="4"/>
      <c r="CC108" s="4"/>
      <c r="CL108" s="4"/>
      <c r="CU108" s="4"/>
      <c r="DD108" s="4"/>
      <c r="DM108" s="4"/>
      <c r="DV108" s="4"/>
      <c r="EE108" s="4"/>
      <c r="EN108" s="4"/>
      <c r="EW108" s="4"/>
      <c r="FF108" s="4"/>
      <c r="FO108" s="4"/>
      <c r="FX108" s="4"/>
      <c r="GG108" s="4"/>
      <c r="GP108" s="4"/>
      <c r="GY108" s="4"/>
      <c r="HH108" s="4"/>
      <c r="RS108" s="230"/>
    </row>
    <row r="109" spans="1:487" s="3" customFormat="1" ht="15">
      <c r="A109" s="284" t="s">
        <v>20</v>
      </c>
      <c r="B109" s="540" t="s">
        <v>1844</v>
      </c>
      <c r="C109" s="449"/>
      <c r="D109" s="542" t="s">
        <v>1665</v>
      </c>
      <c r="E109" s="468" t="s">
        <v>2527</v>
      </c>
      <c r="G109" s="314">
        <v>1</v>
      </c>
      <c r="H109" s="301">
        <v>0</v>
      </c>
      <c r="I109" s="302">
        <v>0</v>
      </c>
      <c r="J109" s="160"/>
      <c r="K109" s="284" t="s">
        <v>20</v>
      </c>
      <c r="L109" s="446" t="s">
        <v>822</v>
      </c>
      <c r="M109" s="449"/>
      <c r="N109" s="541" t="s">
        <v>2515</v>
      </c>
      <c r="O109" s="468" t="s">
        <v>2551</v>
      </c>
      <c r="Q109" s="286">
        <f>SUM(Puntenklassement!D61)</f>
        <v>1098</v>
      </c>
      <c r="T109" s="91"/>
      <c r="U109" s="17"/>
      <c r="V109" s="17"/>
      <c r="W109" s="17"/>
      <c r="X109" s="17"/>
      <c r="Y109" s="17"/>
      <c r="Z109" s="17"/>
      <c r="AA109" s="17"/>
      <c r="AC109" s="17"/>
      <c r="AD109" s="17"/>
      <c r="AS109" s="4"/>
      <c r="BB109" s="4"/>
      <c r="BK109" s="4"/>
      <c r="BT109" s="4"/>
      <c r="CC109" s="4"/>
      <c r="CL109" s="4"/>
      <c r="CU109" s="4"/>
      <c r="DD109" s="4"/>
      <c r="DM109" s="4"/>
      <c r="DV109" s="4"/>
      <c r="EE109" s="4"/>
      <c r="EN109" s="4"/>
      <c r="EW109" s="4"/>
      <c r="FF109" s="4"/>
      <c r="FO109" s="4"/>
      <c r="FX109" s="4"/>
      <c r="GG109" s="4"/>
      <c r="GP109" s="4"/>
      <c r="GY109" s="4"/>
      <c r="HH109" s="4"/>
      <c r="RS109" s="230"/>
    </row>
    <row r="110" spans="1:487" s="3" customFormat="1" ht="15">
      <c r="A110" s="284" t="s">
        <v>22</v>
      </c>
      <c r="B110" s="518" t="s">
        <v>2277</v>
      </c>
      <c r="C110" s="449"/>
      <c r="D110" s="541" t="s">
        <v>2509</v>
      </c>
      <c r="E110" s="468" t="s">
        <v>2545</v>
      </c>
      <c r="F110" s="446"/>
      <c r="G110" s="314">
        <v>1</v>
      </c>
      <c r="H110" s="301">
        <v>0</v>
      </c>
      <c r="I110" s="302">
        <v>0</v>
      </c>
      <c r="J110" s="160"/>
      <c r="K110" s="284" t="s">
        <v>22</v>
      </c>
      <c r="L110" s="441" t="s">
        <v>23</v>
      </c>
      <c r="M110" s="446"/>
      <c r="N110" s="542" t="s">
        <v>1615</v>
      </c>
      <c r="O110" s="468" t="s">
        <v>2529</v>
      </c>
      <c r="P110" s="446"/>
      <c r="Q110" s="286">
        <f>SUM(Puntenklassement!D45)</f>
        <v>1097</v>
      </c>
      <c r="T110" s="17"/>
      <c r="U110" s="17"/>
      <c r="V110" s="17"/>
      <c r="W110" s="17"/>
      <c r="X110" s="17"/>
      <c r="Y110" s="17"/>
      <c r="Z110" s="17"/>
      <c r="AA110" s="17"/>
      <c r="AC110" s="17"/>
      <c r="AD110" s="17"/>
      <c r="AS110" s="4"/>
      <c r="BB110" s="4"/>
      <c r="BK110" s="4"/>
      <c r="BT110" s="4"/>
      <c r="CC110" s="4"/>
      <c r="CL110" s="4"/>
      <c r="CU110" s="4"/>
      <c r="DD110" s="4"/>
      <c r="DM110" s="4"/>
      <c r="DV110" s="4"/>
      <c r="EE110" s="4"/>
      <c r="EN110" s="4"/>
      <c r="EW110" s="4"/>
      <c r="FF110" s="4"/>
      <c r="FO110" s="4"/>
      <c r="FX110" s="4"/>
      <c r="GG110" s="4"/>
      <c r="GP110" s="4"/>
      <c r="GY110" s="4"/>
      <c r="HH110" s="4"/>
      <c r="RS110" s="230"/>
    </row>
    <row r="111" spans="1:487" s="3" customFormat="1" ht="15">
      <c r="A111" s="284" t="s">
        <v>24</v>
      </c>
      <c r="B111" s="446" t="s">
        <v>9</v>
      </c>
      <c r="C111" s="449"/>
      <c r="D111" s="542" t="s">
        <v>1608</v>
      </c>
      <c r="E111" s="468" t="s">
        <v>2528</v>
      </c>
      <c r="G111" s="314">
        <v>1</v>
      </c>
      <c r="H111" s="301">
        <v>0</v>
      </c>
      <c r="I111" s="302">
        <v>0</v>
      </c>
      <c r="J111" s="160"/>
      <c r="K111" s="284" t="s">
        <v>24</v>
      </c>
      <c r="L111" s="441" t="s">
        <v>31</v>
      </c>
      <c r="M111" s="446"/>
      <c r="N111" s="542" t="s">
        <v>1645</v>
      </c>
      <c r="O111" s="468" t="s">
        <v>2257</v>
      </c>
      <c r="Q111" s="286">
        <f>SUM(Puntenklassement!D68)</f>
        <v>1093</v>
      </c>
      <c r="T111" s="17"/>
      <c r="U111" s="17"/>
      <c r="V111" s="17"/>
      <c r="W111" s="17"/>
      <c r="X111" s="17"/>
      <c r="Y111" s="17"/>
      <c r="Z111" s="17"/>
      <c r="AA111" s="17"/>
      <c r="AC111" s="17"/>
      <c r="AD111" s="17"/>
      <c r="AS111" s="4"/>
      <c r="BB111" s="4"/>
      <c r="BK111" s="4"/>
      <c r="BT111" s="4"/>
      <c r="CC111" s="4"/>
      <c r="CL111" s="4"/>
      <c r="CU111" s="4"/>
      <c r="DD111" s="4"/>
      <c r="DM111" s="4"/>
      <c r="DV111" s="4"/>
      <c r="EE111" s="4"/>
      <c r="EN111" s="4"/>
      <c r="EW111" s="4"/>
      <c r="FF111" s="4"/>
      <c r="FO111" s="4"/>
      <c r="FX111" s="4"/>
      <c r="GG111" s="4"/>
      <c r="GP111" s="4"/>
      <c r="GY111" s="4"/>
      <c r="HH111" s="4"/>
      <c r="RS111" s="230"/>
    </row>
    <row r="112" spans="1:487" s="3" customFormat="1" ht="15">
      <c r="A112" s="284" t="s">
        <v>26</v>
      </c>
      <c r="B112" s="446" t="s">
        <v>856</v>
      </c>
      <c r="C112" s="446"/>
      <c r="D112" s="542" t="s">
        <v>1622</v>
      </c>
      <c r="E112" s="468" t="s">
        <v>2528</v>
      </c>
      <c r="G112" s="314">
        <v>1</v>
      </c>
      <c r="H112" s="301">
        <v>0</v>
      </c>
      <c r="I112" s="302">
        <v>0</v>
      </c>
      <c r="J112" s="160"/>
      <c r="K112" s="284" t="s">
        <v>26</v>
      </c>
      <c r="L112" s="540" t="s">
        <v>1858</v>
      </c>
      <c r="M112" s="464"/>
      <c r="N112" s="542" t="s">
        <v>1666</v>
      </c>
      <c r="O112" s="468" t="s">
        <v>2261</v>
      </c>
      <c r="Q112" s="286">
        <f>SUM(Puntenklassement!D48)</f>
        <v>1083</v>
      </c>
      <c r="T112" s="17"/>
      <c r="U112" s="17"/>
      <c r="V112" s="17"/>
      <c r="W112" s="17"/>
      <c r="X112" s="90"/>
      <c r="Y112" s="17"/>
      <c r="Z112" s="17"/>
      <c r="AA112" s="17"/>
      <c r="AC112" s="17"/>
      <c r="AD112" s="17"/>
      <c r="AS112" s="4"/>
      <c r="BB112" s="4"/>
      <c r="BK112" s="4"/>
      <c r="BT112" s="4"/>
      <c r="CC112" s="4"/>
      <c r="CL112" s="4"/>
      <c r="CU112" s="4"/>
      <c r="DD112" s="4"/>
      <c r="DM112" s="4"/>
      <c r="DV112" s="4"/>
      <c r="EE112" s="4"/>
      <c r="EN112" s="4"/>
      <c r="EW112" s="4"/>
      <c r="FF112" s="4"/>
      <c r="FO112" s="4"/>
      <c r="FX112" s="4"/>
      <c r="GG112" s="4"/>
      <c r="GP112" s="4"/>
      <c r="GY112" s="4"/>
      <c r="HH112" s="4"/>
      <c r="RS112" s="230"/>
    </row>
    <row r="113" spans="1:487" s="3" customFormat="1" ht="15">
      <c r="A113" s="284" t="s">
        <v>28</v>
      </c>
      <c r="B113" s="443" t="s">
        <v>142</v>
      </c>
      <c r="C113" s="449"/>
      <c r="D113" s="542" t="s">
        <v>1651</v>
      </c>
      <c r="E113" s="468" t="s">
        <v>2258</v>
      </c>
      <c r="G113" s="314">
        <v>1</v>
      </c>
      <c r="H113" s="301">
        <v>0</v>
      </c>
      <c r="I113" s="302">
        <v>0</v>
      </c>
      <c r="J113" s="160"/>
      <c r="K113" s="284" t="s">
        <v>28</v>
      </c>
      <c r="L113" s="446" t="s">
        <v>821</v>
      </c>
      <c r="M113" s="446"/>
      <c r="N113" s="542" t="s">
        <v>1616</v>
      </c>
      <c r="O113" s="468" t="s">
        <v>2536</v>
      </c>
      <c r="Q113" s="286">
        <f>SUM(Puntenklassement!D62)</f>
        <v>1081</v>
      </c>
      <c r="T113" s="17"/>
      <c r="U113" s="17"/>
      <c r="V113" s="17"/>
      <c r="W113" s="17"/>
      <c r="X113" s="17"/>
      <c r="Y113" s="17"/>
      <c r="Z113" s="17"/>
      <c r="AA113" s="17"/>
      <c r="AC113" s="92"/>
      <c r="AD113" s="17"/>
      <c r="AS113" s="4"/>
      <c r="BB113" s="4"/>
      <c r="BK113" s="4"/>
      <c r="BT113" s="4"/>
      <c r="CC113" s="4"/>
      <c r="CL113" s="4"/>
      <c r="CU113" s="4"/>
      <c r="DD113" s="4"/>
      <c r="DM113" s="4"/>
      <c r="DV113" s="4"/>
      <c r="EE113" s="4"/>
      <c r="EN113" s="4"/>
      <c r="EW113" s="4"/>
      <c r="FF113" s="4"/>
      <c r="FO113" s="4"/>
      <c r="FX113" s="4"/>
      <c r="GG113" s="4"/>
      <c r="GP113" s="4"/>
      <c r="GY113" s="4"/>
      <c r="HH113" s="4"/>
      <c r="RS113" s="230"/>
    </row>
    <row r="114" spans="1:487" s="3" customFormat="1" ht="15">
      <c r="A114" s="284" t="s">
        <v>30</v>
      </c>
      <c r="B114" s="441" t="s">
        <v>33</v>
      </c>
      <c r="C114" s="449"/>
      <c r="D114" s="542" t="s">
        <v>1652</v>
      </c>
      <c r="E114" s="468" t="s">
        <v>2258</v>
      </c>
      <c r="F114" s="464"/>
      <c r="G114" s="314">
        <v>1</v>
      </c>
      <c r="H114" s="301">
        <v>0</v>
      </c>
      <c r="I114" s="302">
        <v>0</v>
      </c>
      <c r="J114" s="160"/>
      <c r="K114" s="284" t="s">
        <v>30</v>
      </c>
      <c r="L114" s="441" t="s">
        <v>2245</v>
      </c>
      <c r="M114" s="449"/>
      <c r="N114" s="542" t="s">
        <v>2090</v>
      </c>
      <c r="O114" s="468" t="s">
        <v>2539</v>
      </c>
      <c r="Q114" s="286">
        <f>SUM(Puntenklassement!D3)</f>
        <v>1075</v>
      </c>
      <c r="T114" s="17"/>
      <c r="U114" s="17"/>
      <c r="V114" s="17"/>
      <c r="W114" s="92"/>
      <c r="X114" s="17"/>
      <c r="Y114" s="17"/>
      <c r="Z114" s="17"/>
      <c r="AA114" s="17"/>
      <c r="AC114" s="17"/>
      <c r="AD114" s="17"/>
      <c r="AE114" s="93"/>
      <c r="AS114" s="4"/>
      <c r="BB114" s="4"/>
      <c r="BK114" s="4"/>
      <c r="BT114" s="4"/>
      <c r="CC114" s="4"/>
      <c r="CL114" s="4"/>
      <c r="CU114" s="4"/>
      <c r="DD114" s="4"/>
      <c r="DM114" s="4"/>
      <c r="DV114" s="4"/>
      <c r="EE114" s="4"/>
      <c r="EN114" s="4"/>
      <c r="EW114" s="4"/>
      <c r="FF114" s="4"/>
      <c r="FO114" s="4"/>
      <c r="FX114" s="4"/>
      <c r="GG114" s="4"/>
      <c r="GP114" s="4"/>
      <c r="GY114" s="4"/>
      <c r="HH114" s="4"/>
      <c r="RS114" s="230"/>
    </row>
    <row r="115" spans="1:487" s="3" customFormat="1" ht="15">
      <c r="A115" s="284" t="s">
        <v>32</v>
      </c>
      <c r="B115" s="540" t="s">
        <v>1859</v>
      </c>
      <c r="C115" s="464"/>
      <c r="D115" s="542" t="s">
        <v>1667</v>
      </c>
      <c r="E115" s="468" t="s">
        <v>2531</v>
      </c>
      <c r="G115" s="314">
        <v>1</v>
      </c>
      <c r="H115" s="301">
        <v>0</v>
      </c>
      <c r="I115" s="302">
        <v>0</v>
      </c>
      <c r="J115" s="160"/>
      <c r="K115" s="284" t="s">
        <v>32</v>
      </c>
      <c r="L115" s="443" t="s">
        <v>143</v>
      </c>
      <c r="M115" s="446"/>
      <c r="N115" s="542" t="s">
        <v>1606</v>
      </c>
      <c r="O115" s="468" t="s">
        <v>2523</v>
      </c>
      <c r="Q115" s="286">
        <f>SUM(Puntenklassement!D74)</f>
        <v>1075</v>
      </c>
      <c r="T115" s="17"/>
      <c r="U115" s="17"/>
      <c r="V115" s="17"/>
      <c r="W115" s="17"/>
      <c r="X115" s="17"/>
      <c r="Y115" s="17"/>
      <c r="Z115" s="17"/>
      <c r="AA115" s="17"/>
      <c r="AC115" s="17"/>
      <c r="AD115" s="17"/>
      <c r="AS115" s="4"/>
      <c r="BB115" s="4"/>
      <c r="BK115" s="4"/>
      <c r="BT115" s="4"/>
      <c r="CC115" s="4"/>
      <c r="CL115" s="4"/>
      <c r="CU115" s="4"/>
      <c r="DD115" s="4"/>
      <c r="DM115" s="4"/>
      <c r="DV115" s="4"/>
      <c r="EE115" s="4"/>
      <c r="EN115" s="4"/>
      <c r="EW115" s="4"/>
      <c r="FF115" s="4"/>
      <c r="FO115" s="4"/>
      <c r="FX115" s="4"/>
      <c r="GG115" s="4"/>
      <c r="GP115" s="4"/>
      <c r="GY115" s="4"/>
      <c r="HH115" s="4"/>
      <c r="RS115" s="230"/>
    </row>
    <row r="116" spans="1:487" s="3" customFormat="1" ht="15">
      <c r="A116" s="284" t="s">
        <v>34</v>
      </c>
      <c r="B116" s="518" t="s">
        <v>2284</v>
      </c>
      <c r="C116" s="449"/>
      <c r="D116" s="542" t="s">
        <v>2507</v>
      </c>
      <c r="E116" s="468" t="s">
        <v>2548</v>
      </c>
      <c r="G116" s="314">
        <v>1</v>
      </c>
      <c r="H116" s="301">
        <v>0</v>
      </c>
      <c r="I116" s="302">
        <v>0</v>
      </c>
      <c r="J116" s="160"/>
      <c r="K116" s="284" t="s">
        <v>34</v>
      </c>
      <c r="L116" s="518" t="s">
        <v>2276</v>
      </c>
      <c r="M116" s="449"/>
      <c r="N116" s="542" t="s">
        <v>2508</v>
      </c>
      <c r="O116" s="468" t="s">
        <v>2549</v>
      </c>
      <c r="P116" s="446"/>
      <c r="Q116" s="286">
        <f>SUM(Puntenklassement!D11)</f>
        <v>1056</v>
      </c>
      <c r="T116" s="17"/>
      <c r="U116" s="17"/>
      <c r="V116" s="17"/>
      <c r="W116" s="17"/>
      <c r="X116" s="17"/>
      <c r="Y116" s="17"/>
      <c r="Z116" s="17"/>
      <c r="AA116" s="17"/>
      <c r="AC116" s="17"/>
      <c r="AD116" s="17"/>
      <c r="AS116" s="4"/>
      <c r="BB116" s="4"/>
      <c r="BK116" s="4"/>
      <c r="BT116" s="4"/>
      <c r="CC116" s="4"/>
      <c r="CL116" s="4"/>
      <c r="CU116" s="4"/>
      <c r="DD116" s="4"/>
      <c r="DM116" s="4"/>
      <c r="DV116" s="4"/>
      <c r="EE116" s="4"/>
      <c r="EN116" s="4"/>
      <c r="EW116" s="4"/>
      <c r="FF116" s="4"/>
      <c r="FO116" s="4"/>
      <c r="FX116" s="4"/>
      <c r="GG116" s="4"/>
      <c r="GP116" s="4"/>
      <c r="GY116" s="4"/>
      <c r="HH116" s="4"/>
      <c r="RS116" s="230"/>
    </row>
    <row r="117" spans="1:487" s="3" customFormat="1" ht="15">
      <c r="A117" s="284" t="s">
        <v>36</v>
      </c>
      <c r="B117" s="441" t="s">
        <v>2243</v>
      </c>
      <c r="C117" s="449"/>
      <c r="D117" s="542" t="s">
        <v>2082</v>
      </c>
      <c r="E117" s="468" t="s">
        <v>2535</v>
      </c>
      <c r="F117" s="446"/>
      <c r="G117" s="314">
        <v>1</v>
      </c>
      <c r="H117" s="301">
        <v>0</v>
      </c>
      <c r="I117" s="302">
        <v>0</v>
      </c>
      <c r="J117" s="160"/>
      <c r="K117" s="284" t="s">
        <v>36</v>
      </c>
      <c r="L117" s="441" t="s">
        <v>33</v>
      </c>
      <c r="M117" s="449"/>
      <c r="N117" s="542" t="s">
        <v>1652</v>
      </c>
      <c r="O117" s="468" t="s">
        <v>2258</v>
      </c>
      <c r="P117" s="464"/>
      <c r="Q117" s="286">
        <f>SUM(Puntenklassement!D72)</f>
        <v>1055</v>
      </c>
      <c r="T117" s="17"/>
      <c r="U117" s="17"/>
      <c r="V117" s="17"/>
      <c r="W117" s="17"/>
      <c r="X117" s="17"/>
      <c r="Y117" s="17"/>
      <c r="Z117" s="17"/>
      <c r="AA117" s="17"/>
      <c r="AC117" s="17"/>
      <c r="AD117" s="17"/>
      <c r="AS117" s="4"/>
      <c r="BB117" s="4"/>
      <c r="BK117" s="4"/>
      <c r="BT117" s="4"/>
      <c r="CC117" s="4"/>
      <c r="CL117" s="4"/>
      <c r="CU117" s="4"/>
      <c r="DD117" s="4"/>
      <c r="DM117" s="4"/>
      <c r="DV117" s="4"/>
      <c r="EE117" s="4"/>
      <c r="EN117" s="4"/>
      <c r="EW117" s="4"/>
      <c r="FF117" s="4"/>
      <c r="FO117" s="4"/>
      <c r="FX117" s="4"/>
      <c r="GG117" s="4"/>
      <c r="GP117" s="4"/>
      <c r="GY117" s="4"/>
      <c r="HH117" s="4"/>
      <c r="RS117" s="230"/>
    </row>
    <row r="118" spans="1:487" s="3" customFormat="1" ht="15">
      <c r="A118" s="284" t="s">
        <v>38</v>
      </c>
      <c r="B118" s="518" t="s">
        <v>2305</v>
      </c>
      <c r="C118" s="449"/>
      <c r="D118" s="541" t="s">
        <v>2515</v>
      </c>
      <c r="E118" s="468" t="s">
        <v>2551</v>
      </c>
      <c r="G118" s="314">
        <v>0</v>
      </c>
      <c r="H118" s="301">
        <v>2</v>
      </c>
      <c r="I118" s="302">
        <v>2</v>
      </c>
      <c r="J118" s="160"/>
      <c r="K118" s="284" t="s">
        <v>38</v>
      </c>
      <c r="L118" s="446" t="s">
        <v>863</v>
      </c>
      <c r="M118" s="446"/>
      <c r="N118" s="542" t="s">
        <v>1631</v>
      </c>
      <c r="O118" s="468" t="s">
        <v>2530</v>
      </c>
      <c r="Q118" s="286">
        <f>SUM(Puntenklassement!D69)</f>
        <v>1042</v>
      </c>
      <c r="T118" s="17"/>
      <c r="U118" s="17"/>
      <c r="V118" s="17"/>
      <c r="W118" s="17"/>
      <c r="X118" s="17"/>
      <c r="Y118" s="17"/>
      <c r="Z118" s="17"/>
      <c r="AA118" s="17"/>
      <c r="AC118" s="17"/>
      <c r="AD118" s="17"/>
      <c r="AS118" s="4"/>
      <c r="BB118" s="4"/>
      <c r="BK118" s="4"/>
      <c r="BT118" s="4"/>
      <c r="CC118" s="4"/>
      <c r="CL118" s="4"/>
      <c r="CU118" s="4"/>
      <c r="DD118" s="4"/>
      <c r="DM118" s="4"/>
      <c r="DV118" s="4"/>
      <c r="EE118" s="4"/>
      <c r="EN118" s="4"/>
      <c r="EW118" s="4"/>
      <c r="FF118" s="4"/>
      <c r="FO118" s="4"/>
      <c r="FX118" s="4"/>
      <c r="GG118" s="4"/>
      <c r="GP118" s="4"/>
      <c r="GY118" s="4"/>
      <c r="HH118" s="4"/>
      <c r="RS118" s="230"/>
    </row>
    <row r="119" spans="1:487" s="3" customFormat="1" ht="15">
      <c r="A119" s="292" t="s">
        <v>145</v>
      </c>
      <c r="B119" s="441" t="s">
        <v>17</v>
      </c>
      <c r="C119" s="449"/>
      <c r="D119" s="542" t="s">
        <v>1648</v>
      </c>
      <c r="E119" s="468" t="s">
        <v>2259</v>
      </c>
      <c r="G119" s="314">
        <v>0</v>
      </c>
      <c r="H119" s="301">
        <v>2</v>
      </c>
      <c r="I119" s="302">
        <v>1</v>
      </c>
      <c r="J119" s="160"/>
      <c r="K119" s="292" t="s">
        <v>145</v>
      </c>
      <c r="L119" s="540" t="s">
        <v>1857</v>
      </c>
      <c r="M119" s="446"/>
      <c r="N119" s="542" t="s">
        <v>1673</v>
      </c>
      <c r="O119" s="468" t="s">
        <v>2267</v>
      </c>
      <c r="Q119" s="286">
        <f>SUM(Puntenklassement!D58)</f>
        <v>1040</v>
      </c>
      <c r="T119" s="17"/>
      <c r="U119" s="17"/>
      <c r="V119" s="17"/>
      <c r="W119" s="17"/>
      <c r="X119" s="17"/>
      <c r="Y119" s="17"/>
      <c r="Z119" s="17"/>
      <c r="AA119" s="17"/>
      <c r="AC119" s="17"/>
      <c r="AD119" s="17"/>
      <c r="AS119" s="4"/>
      <c r="BB119" s="4"/>
      <c r="BK119" s="4"/>
      <c r="BT119" s="4"/>
      <c r="CC119" s="4"/>
      <c r="CL119" s="4"/>
      <c r="CU119" s="4"/>
      <c r="DD119" s="4"/>
      <c r="DM119" s="4"/>
      <c r="DV119" s="4"/>
      <c r="EE119" s="4"/>
      <c r="EN119" s="4"/>
      <c r="EW119" s="4"/>
      <c r="FF119" s="4"/>
      <c r="FO119" s="4"/>
      <c r="FX119" s="4"/>
      <c r="GG119" s="4"/>
      <c r="GP119" s="4"/>
      <c r="GY119" s="4"/>
      <c r="HH119" s="4"/>
      <c r="RS119" s="230"/>
    </row>
    <row r="120" spans="1:487" s="3" customFormat="1" ht="15">
      <c r="A120" s="292" t="s">
        <v>146</v>
      </c>
      <c r="B120" s="540" t="s">
        <v>1839</v>
      </c>
      <c r="C120" s="446"/>
      <c r="D120" s="542" t="s">
        <v>1678</v>
      </c>
      <c r="E120" s="468" t="s">
        <v>2539</v>
      </c>
      <c r="G120" s="314">
        <v>0</v>
      </c>
      <c r="H120" s="301">
        <v>2</v>
      </c>
      <c r="I120" s="302">
        <v>0</v>
      </c>
      <c r="J120" s="160"/>
      <c r="K120" s="292" t="s">
        <v>146</v>
      </c>
      <c r="L120" s="446" t="s">
        <v>835</v>
      </c>
      <c r="M120" s="449"/>
      <c r="N120" s="541" t="s">
        <v>1630</v>
      </c>
      <c r="O120" s="468" t="s">
        <v>2263</v>
      </c>
      <c r="Q120" s="286">
        <f>SUM(Puntenklassement!D43)</f>
        <v>1036</v>
      </c>
      <c r="T120" s="17"/>
      <c r="U120" s="17"/>
      <c r="V120" s="17"/>
      <c r="W120" s="17"/>
      <c r="X120" s="17"/>
      <c r="Y120" s="17"/>
      <c r="Z120" s="17"/>
      <c r="AA120" s="17"/>
      <c r="AC120" s="17"/>
      <c r="AD120" s="17"/>
      <c r="AS120" s="4"/>
      <c r="BB120" s="4"/>
      <c r="BK120" s="4"/>
      <c r="BT120" s="4"/>
      <c r="CC120" s="4"/>
      <c r="CL120" s="4"/>
      <c r="CU120" s="4"/>
      <c r="DD120" s="4"/>
      <c r="DM120" s="4"/>
      <c r="DV120" s="4"/>
      <c r="EE120" s="4"/>
      <c r="EN120" s="4"/>
      <c r="EW120" s="4"/>
      <c r="FF120" s="4"/>
      <c r="FO120" s="4"/>
      <c r="FX120" s="4"/>
      <c r="GG120" s="4"/>
      <c r="GP120" s="4"/>
      <c r="GY120" s="4"/>
      <c r="HH120" s="4"/>
      <c r="RS120" s="230"/>
    </row>
    <row r="121" spans="1:487" s="3" customFormat="1" ht="15">
      <c r="A121" s="292" t="s">
        <v>147</v>
      </c>
      <c r="B121" s="446" t="s">
        <v>851</v>
      </c>
      <c r="C121" s="449"/>
      <c r="D121" s="541" t="s">
        <v>1617</v>
      </c>
      <c r="E121" s="468" t="s">
        <v>2537</v>
      </c>
      <c r="G121" s="314">
        <v>0</v>
      </c>
      <c r="H121" s="301">
        <v>2</v>
      </c>
      <c r="I121" s="302">
        <v>0</v>
      </c>
      <c r="J121" s="160"/>
      <c r="K121" s="292" t="s">
        <v>147</v>
      </c>
      <c r="L121" s="446" t="s">
        <v>851</v>
      </c>
      <c r="M121" s="449"/>
      <c r="N121" s="541" t="s">
        <v>1617</v>
      </c>
      <c r="O121" s="468" t="s">
        <v>2537</v>
      </c>
      <c r="Q121" s="286">
        <f>SUM(Puntenklassement!D53)</f>
        <v>1026</v>
      </c>
      <c r="T121" s="17"/>
      <c r="U121" s="17"/>
      <c r="V121" s="17"/>
      <c r="W121" s="17"/>
      <c r="X121" s="17"/>
      <c r="Y121" s="17"/>
      <c r="Z121" s="17"/>
      <c r="AA121" s="17"/>
      <c r="AC121" s="17"/>
      <c r="AD121" s="17"/>
      <c r="AS121" s="4"/>
      <c r="BB121" s="4"/>
      <c r="BK121" s="4"/>
      <c r="BT121" s="4"/>
      <c r="CC121" s="4"/>
      <c r="CL121" s="4"/>
      <c r="CU121" s="4"/>
      <c r="DD121" s="4"/>
      <c r="DM121" s="4"/>
      <c r="DV121" s="4"/>
      <c r="EE121" s="4"/>
      <c r="EN121" s="4"/>
      <c r="EW121" s="4"/>
      <c r="FF121" s="4"/>
      <c r="FO121" s="4"/>
      <c r="FX121" s="4"/>
      <c r="GG121" s="4"/>
      <c r="GP121" s="4"/>
      <c r="GY121" s="4"/>
      <c r="HH121" s="4"/>
      <c r="RS121" s="230"/>
    </row>
    <row r="122" spans="1:487" s="3" customFormat="1" ht="15">
      <c r="A122" s="292" t="s">
        <v>151</v>
      </c>
      <c r="B122" s="446" t="s">
        <v>826</v>
      </c>
      <c r="C122" s="449"/>
      <c r="D122" s="542" t="s">
        <v>1659</v>
      </c>
      <c r="E122" s="468" t="s">
        <v>2538</v>
      </c>
      <c r="G122" s="314">
        <v>0</v>
      </c>
      <c r="H122" s="301">
        <v>2</v>
      </c>
      <c r="I122" s="302">
        <v>0</v>
      </c>
      <c r="J122" s="160"/>
      <c r="K122" s="292" t="s">
        <v>151</v>
      </c>
      <c r="L122" s="446" t="s">
        <v>836</v>
      </c>
      <c r="M122" s="446"/>
      <c r="N122" s="542" t="s">
        <v>1633</v>
      </c>
      <c r="O122" s="468" t="s">
        <v>2263</v>
      </c>
      <c r="Q122" s="286">
        <f>SUM(Puntenklassement!D44)</f>
        <v>1024</v>
      </c>
      <c r="T122" s="17"/>
      <c r="U122" s="17"/>
      <c r="V122" s="17"/>
      <c r="W122" s="17"/>
      <c r="X122" s="17"/>
      <c r="Y122" s="17"/>
      <c r="Z122" s="17"/>
      <c r="AA122" s="17"/>
      <c r="AC122" s="17"/>
      <c r="AD122" s="17"/>
      <c r="AS122" s="4"/>
      <c r="BB122" s="4"/>
      <c r="BK122" s="4"/>
      <c r="BT122" s="4"/>
      <c r="CC122" s="4"/>
      <c r="CL122" s="4"/>
      <c r="CU122" s="4"/>
      <c r="DD122" s="4"/>
      <c r="DM122" s="4"/>
      <c r="DV122" s="4"/>
      <c r="EE122" s="4"/>
      <c r="EN122" s="4"/>
      <c r="EW122" s="4"/>
      <c r="FF122" s="4"/>
      <c r="FO122" s="4"/>
      <c r="FX122" s="4"/>
      <c r="GG122" s="4"/>
      <c r="GP122" s="4"/>
      <c r="GY122" s="4"/>
      <c r="HH122" s="4"/>
      <c r="RS122" s="230"/>
    </row>
    <row r="123" spans="1:487" s="3" customFormat="1" ht="15">
      <c r="A123" s="292" t="s">
        <v>157</v>
      </c>
      <c r="B123" s="446" t="s">
        <v>807</v>
      </c>
      <c r="C123" s="446"/>
      <c r="D123" s="542" t="s">
        <v>1664</v>
      </c>
      <c r="E123" s="468" t="s">
        <v>2265</v>
      </c>
      <c r="G123" s="314">
        <v>0</v>
      </c>
      <c r="H123" s="301">
        <v>1</v>
      </c>
      <c r="I123" s="302">
        <v>1</v>
      </c>
      <c r="J123" s="160"/>
      <c r="K123" s="292" t="s">
        <v>157</v>
      </c>
      <c r="L123" s="441" t="s">
        <v>17</v>
      </c>
      <c r="M123" s="449"/>
      <c r="N123" s="542" t="s">
        <v>1648</v>
      </c>
      <c r="O123" s="468" t="s">
        <v>2259</v>
      </c>
      <c r="P123" s="446"/>
      <c r="Q123" s="286">
        <f>SUM(Puntenklassement!D31)</f>
        <v>1015</v>
      </c>
      <c r="T123" s="17"/>
      <c r="U123" s="17"/>
      <c r="V123" s="17"/>
      <c r="W123" s="17"/>
      <c r="X123" s="17"/>
      <c r="Y123" s="17"/>
      <c r="Z123" s="17"/>
      <c r="AA123" s="17"/>
      <c r="AC123" s="17"/>
      <c r="AD123" s="17"/>
      <c r="AS123" s="4"/>
      <c r="BB123" s="4"/>
      <c r="BK123" s="4"/>
      <c r="BT123" s="4"/>
      <c r="CC123" s="4"/>
      <c r="CL123" s="4"/>
      <c r="CU123" s="4"/>
      <c r="DD123" s="4"/>
      <c r="DM123" s="4"/>
      <c r="DV123" s="4"/>
      <c r="EE123" s="4"/>
      <c r="EN123" s="4"/>
      <c r="EW123" s="4"/>
      <c r="FF123" s="4"/>
      <c r="FO123" s="4"/>
      <c r="FX123" s="4"/>
      <c r="GG123" s="4"/>
      <c r="GP123" s="4"/>
      <c r="GY123" s="4"/>
      <c r="HH123" s="4"/>
      <c r="RS123" s="230"/>
    </row>
    <row r="124" spans="1:487" s="3" customFormat="1" ht="15">
      <c r="A124" s="292" t="s">
        <v>159</v>
      </c>
      <c r="B124" s="446" t="s">
        <v>154</v>
      </c>
      <c r="C124" s="446"/>
      <c r="D124" s="542" t="s">
        <v>1644</v>
      </c>
      <c r="E124" s="468" t="s">
        <v>2523</v>
      </c>
      <c r="F124" s="476"/>
      <c r="G124" s="314">
        <v>0</v>
      </c>
      <c r="H124" s="301">
        <v>1</v>
      </c>
      <c r="I124" s="302">
        <v>1</v>
      </c>
      <c r="J124" s="160"/>
      <c r="K124" s="292" t="s">
        <v>159</v>
      </c>
      <c r="L124" s="518" t="s">
        <v>2305</v>
      </c>
      <c r="M124" s="449"/>
      <c r="N124" s="542" t="s">
        <v>1611</v>
      </c>
      <c r="O124" s="468" t="s">
        <v>2259</v>
      </c>
      <c r="P124" s="446"/>
      <c r="Q124" s="286">
        <f>SUM(Puntenklassement!D60)</f>
        <v>1012</v>
      </c>
      <c r="T124" s="17"/>
      <c r="U124" s="17"/>
      <c r="V124" s="17"/>
      <c r="W124" s="17"/>
      <c r="X124" s="17"/>
      <c r="Y124" s="17"/>
      <c r="Z124" s="17"/>
      <c r="AA124" s="17"/>
      <c r="AC124" s="17"/>
      <c r="AD124" s="17"/>
      <c r="AS124" s="4"/>
      <c r="BB124" s="4"/>
      <c r="BK124" s="4"/>
      <c r="BT124" s="4"/>
      <c r="CC124" s="4"/>
      <c r="CL124" s="4"/>
      <c r="CU124" s="4"/>
      <c r="DD124" s="4"/>
      <c r="DM124" s="4"/>
      <c r="DV124" s="4"/>
      <c r="EE124" s="4"/>
      <c r="EN124" s="4"/>
      <c r="EW124" s="4"/>
      <c r="FF124" s="4"/>
      <c r="FO124" s="4"/>
      <c r="FX124" s="4"/>
      <c r="GG124" s="4"/>
      <c r="GP124" s="4"/>
      <c r="GY124" s="4"/>
      <c r="HH124" s="4"/>
      <c r="RS124" s="230"/>
    </row>
    <row r="125" spans="1:487" s="3" customFormat="1" ht="15">
      <c r="A125" s="292" t="s">
        <v>160</v>
      </c>
      <c r="B125" s="540" t="s">
        <v>1850</v>
      </c>
      <c r="C125" s="464"/>
      <c r="D125" s="541" t="s">
        <v>1668</v>
      </c>
      <c r="E125" s="468" t="s">
        <v>2527</v>
      </c>
      <c r="G125" s="314">
        <v>0</v>
      </c>
      <c r="H125" s="301">
        <v>1</v>
      </c>
      <c r="I125" s="302">
        <v>0</v>
      </c>
      <c r="J125" s="160"/>
      <c r="K125" s="292" t="s">
        <v>160</v>
      </c>
      <c r="L125" s="446" t="s">
        <v>826</v>
      </c>
      <c r="M125" s="449"/>
      <c r="N125" s="542" t="s">
        <v>1659</v>
      </c>
      <c r="O125" s="468" t="s">
        <v>2538</v>
      </c>
      <c r="Q125" s="286">
        <f>SUM(Puntenklassement!D81)</f>
        <v>1010</v>
      </c>
      <c r="T125" s="17"/>
      <c r="U125" s="17"/>
      <c r="V125" s="17"/>
      <c r="W125" s="17"/>
      <c r="X125" s="17"/>
      <c r="Y125" s="17"/>
      <c r="Z125" s="17"/>
      <c r="AA125" s="17"/>
      <c r="AC125" s="17"/>
      <c r="AD125" s="17"/>
      <c r="AS125" s="4"/>
      <c r="BB125" s="4"/>
      <c r="BK125" s="4"/>
      <c r="BT125" s="4"/>
      <c r="CC125" s="4"/>
      <c r="CL125" s="4"/>
      <c r="CU125" s="4"/>
      <c r="DD125" s="4"/>
      <c r="DM125" s="4"/>
      <c r="DV125" s="4"/>
      <c r="EE125" s="4"/>
      <c r="EN125" s="4"/>
      <c r="EW125" s="4"/>
      <c r="FF125" s="4"/>
      <c r="FO125" s="4"/>
      <c r="FX125" s="4"/>
      <c r="GG125" s="4"/>
      <c r="GP125" s="4"/>
      <c r="GY125" s="4"/>
      <c r="HH125" s="4"/>
      <c r="RS125" s="230"/>
    </row>
    <row r="126" spans="1:487" s="3" customFormat="1" ht="15">
      <c r="A126" s="292" t="s">
        <v>161</v>
      </c>
      <c r="B126" s="446" t="s">
        <v>153</v>
      </c>
      <c r="C126" s="446"/>
      <c r="D126" s="542" t="s">
        <v>1610</v>
      </c>
      <c r="E126" s="468" t="s">
        <v>2526</v>
      </c>
      <c r="G126" s="314">
        <v>0</v>
      </c>
      <c r="H126" s="301">
        <v>1</v>
      </c>
      <c r="I126" s="302">
        <v>0</v>
      </c>
      <c r="J126" s="160"/>
      <c r="K126" s="292" t="s">
        <v>161</v>
      </c>
      <c r="L126" s="446" t="s">
        <v>856</v>
      </c>
      <c r="M126" s="446"/>
      <c r="N126" s="542" t="s">
        <v>1622</v>
      </c>
      <c r="O126" s="468" t="s">
        <v>2528</v>
      </c>
      <c r="P126" s="446"/>
      <c r="Q126" s="286">
        <f>SUM(Puntenklassement!D26)</f>
        <v>1007</v>
      </c>
      <c r="T126" s="17"/>
      <c r="U126" s="17"/>
      <c r="V126" s="17"/>
      <c r="W126" s="17"/>
      <c r="X126" s="17"/>
      <c r="Y126" s="17"/>
      <c r="Z126" s="17"/>
      <c r="AA126" s="17"/>
      <c r="AC126" s="17"/>
      <c r="AD126" s="17"/>
      <c r="AS126" s="4"/>
      <c r="BB126" s="4"/>
      <c r="BK126" s="4"/>
      <c r="BT126" s="4"/>
      <c r="CC126" s="4"/>
      <c r="CL126" s="4"/>
      <c r="CU126" s="4"/>
      <c r="DD126" s="4"/>
      <c r="DM126" s="4"/>
      <c r="DV126" s="4"/>
      <c r="EE126" s="4"/>
      <c r="EN126" s="4"/>
      <c r="EW126" s="4"/>
      <c r="FF126" s="4"/>
      <c r="FO126" s="4"/>
      <c r="FX126" s="4"/>
      <c r="GG126" s="4"/>
      <c r="GP126" s="4"/>
      <c r="GY126" s="4"/>
      <c r="HH126" s="4"/>
      <c r="RS126" s="230"/>
    </row>
    <row r="127" spans="1:487" s="3" customFormat="1" ht="15">
      <c r="A127" s="292" t="s">
        <v>163</v>
      </c>
      <c r="B127" s="441" t="s">
        <v>11</v>
      </c>
      <c r="C127" s="449"/>
      <c r="D127" s="542" t="s">
        <v>1647</v>
      </c>
      <c r="E127" s="468" t="s">
        <v>2258</v>
      </c>
      <c r="G127" s="314">
        <v>0</v>
      </c>
      <c r="H127" s="301">
        <v>1</v>
      </c>
      <c r="I127" s="302">
        <v>0</v>
      </c>
      <c r="J127" s="160"/>
      <c r="K127" s="292" t="s">
        <v>163</v>
      </c>
      <c r="L127" s="446" t="s">
        <v>141</v>
      </c>
      <c r="M127" s="449"/>
      <c r="N127" s="542" t="s">
        <v>1649</v>
      </c>
      <c r="O127" s="468" t="s">
        <v>2257</v>
      </c>
      <c r="Q127" s="286">
        <f>SUM(Puntenklassement!D39)</f>
        <v>1005</v>
      </c>
      <c r="T127" s="17"/>
      <c r="U127" s="17"/>
      <c r="V127" s="17"/>
      <c r="W127" s="17"/>
      <c r="X127" s="17"/>
      <c r="Y127" s="17"/>
      <c r="Z127" s="17"/>
      <c r="AA127" s="17"/>
      <c r="AC127" s="17"/>
      <c r="AD127" s="17"/>
      <c r="AS127" s="4"/>
      <c r="BB127" s="4"/>
      <c r="BK127" s="4"/>
      <c r="BT127" s="4"/>
      <c r="CC127" s="4"/>
      <c r="CL127" s="4"/>
      <c r="CU127" s="4"/>
      <c r="DD127" s="4"/>
      <c r="DM127" s="4"/>
      <c r="DV127" s="4"/>
      <c r="EE127" s="4"/>
      <c r="EN127" s="4"/>
      <c r="EW127" s="4"/>
      <c r="FF127" s="4"/>
      <c r="FO127" s="4"/>
      <c r="FX127" s="4"/>
      <c r="GG127" s="4"/>
      <c r="GP127" s="4"/>
      <c r="GY127" s="4"/>
      <c r="HH127" s="4"/>
      <c r="RS127" s="230"/>
    </row>
    <row r="128" spans="1:487" s="3" customFormat="1" ht="15">
      <c r="A128" s="292" t="s">
        <v>281</v>
      </c>
      <c r="B128" s="540" t="s">
        <v>1853</v>
      </c>
      <c r="C128" s="446"/>
      <c r="D128" s="542" t="s">
        <v>1671</v>
      </c>
      <c r="E128" s="468" t="s">
        <v>2267</v>
      </c>
      <c r="G128" s="314">
        <v>0</v>
      </c>
      <c r="H128" s="301">
        <v>1</v>
      </c>
      <c r="I128" s="302">
        <v>0</v>
      </c>
      <c r="J128" s="160"/>
      <c r="K128" s="292" t="s">
        <v>281</v>
      </c>
      <c r="L128" s="446" t="s">
        <v>162</v>
      </c>
      <c r="M128" s="449"/>
      <c r="N128" s="542" t="s">
        <v>1619</v>
      </c>
      <c r="O128" s="468" t="s">
        <v>2265</v>
      </c>
      <c r="Q128" s="286">
        <f>SUM(Puntenklassement!D33)</f>
        <v>1001</v>
      </c>
      <c r="T128" s="17"/>
      <c r="U128" s="17"/>
      <c r="V128" s="17"/>
      <c r="W128" s="17"/>
      <c r="X128" s="17"/>
      <c r="Y128" s="17"/>
      <c r="Z128" s="17"/>
      <c r="AA128" s="17"/>
      <c r="AC128" s="17"/>
      <c r="AD128" s="17"/>
      <c r="AS128" s="4"/>
      <c r="BB128" s="4"/>
      <c r="BK128" s="4"/>
      <c r="BT128" s="4"/>
      <c r="CC128" s="4"/>
      <c r="CL128" s="4"/>
      <c r="CU128" s="4"/>
      <c r="DD128" s="4"/>
      <c r="DM128" s="4"/>
      <c r="DV128" s="4"/>
      <c r="EE128" s="4"/>
      <c r="EN128" s="4"/>
      <c r="EW128" s="4"/>
      <c r="FF128" s="4"/>
      <c r="FO128" s="4"/>
      <c r="FX128" s="4"/>
      <c r="GG128" s="4"/>
      <c r="GP128" s="4"/>
      <c r="GY128" s="4"/>
      <c r="HH128" s="4"/>
      <c r="RS128" s="230"/>
    </row>
    <row r="129" spans="1:487" s="3" customFormat="1" ht="15">
      <c r="A129" s="292" t="s">
        <v>282</v>
      </c>
      <c r="B129" s="441" t="s">
        <v>27</v>
      </c>
      <c r="C129" s="464"/>
      <c r="D129" s="542" t="s">
        <v>1613</v>
      </c>
      <c r="E129" s="468" t="s">
        <v>2534</v>
      </c>
      <c r="G129" s="314">
        <v>0</v>
      </c>
      <c r="H129" s="301">
        <v>1</v>
      </c>
      <c r="I129" s="302">
        <v>0</v>
      </c>
      <c r="J129" s="160"/>
      <c r="K129" s="292" t="s">
        <v>282</v>
      </c>
      <c r="L129" s="518" t="s">
        <v>2281</v>
      </c>
      <c r="M129" s="449"/>
      <c r="N129" s="541" t="s">
        <v>2514</v>
      </c>
      <c r="O129" s="468" t="s">
        <v>2547</v>
      </c>
      <c r="P129" s="446"/>
      <c r="Q129" s="286">
        <f>SUM(Puntenklassement!D41)</f>
        <v>997</v>
      </c>
      <c r="T129" s="17"/>
      <c r="U129" s="17"/>
      <c r="V129" s="17"/>
      <c r="W129" s="17"/>
      <c r="X129" s="17"/>
      <c r="Y129" s="17"/>
      <c r="Z129" s="17"/>
      <c r="AA129" s="17"/>
      <c r="AC129" s="17"/>
      <c r="AD129" s="17"/>
      <c r="AS129" s="4"/>
      <c r="BB129" s="4"/>
      <c r="BK129" s="4"/>
      <c r="BT129" s="4"/>
      <c r="CC129" s="4"/>
      <c r="CL129" s="4"/>
      <c r="CU129" s="4"/>
      <c r="DD129" s="4"/>
      <c r="DM129" s="4"/>
      <c r="DV129" s="4"/>
      <c r="EE129" s="4"/>
      <c r="EN129" s="4"/>
      <c r="EW129" s="4"/>
      <c r="FF129" s="4"/>
      <c r="FO129" s="4"/>
      <c r="FX129" s="4"/>
      <c r="GG129" s="4"/>
      <c r="GP129" s="4"/>
      <c r="GY129" s="4"/>
      <c r="HH129" s="4"/>
      <c r="RS129" s="230"/>
    </row>
    <row r="130" spans="1:487" s="3" customFormat="1" ht="15">
      <c r="A130" s="292" t="s">
        <v>283</v>
      </c>
      <c r="B130" s="446" t="s">
        <v>806</v>
      </c>
      <c r="C130" s="464"/>
      <c r="D130" s="541" t="s">
        <v>1655</v>
      </c>
      <c r="E130" s="468" t="s">
        <v>2265</v>
      </c>
      <c r="G130" s="314">
        <v>0</v>
      </c>
      <c r="H130" s="301">
        <v>1</v>
      </c>
      <c r="I130" s="302">
        <v>0</v>
      </c>
      <c r="J130" s="160"/>
      <c r="K130" s="292" t="s">
        <v>283</v>
      </c>
      <c r="L130" s="441" t="s">
        <v>2256</v>
      </c>
      <c r="M130" s="449"/>
      <c r="N130" s="542" t="s">
        <v>2086</v>
      </c>
      <c r="O130" s="468" t="s">
        <v>2266</v>
      </c>
      <c r="P130" s="446"/>
      <c r="Q130" s="286">
        <f>SUM(Puntenklassement!D20)</f>
        <v>995</v>
      </c>
      <c r="T130" s="17"/>
      <c r="U130" s="17"/>
      <c r="V130" s="17"/>
      <c r="W130" s="17"/>
      <c r="X130" s="17"/>
      <c r="Y130" s="17"/>
      <c r="Z130" s="17"/>
      <c r="AA130" s="17"/>
      <c r="AC130" s="17"/>
      <c r="AD130" s="17"/>
      <c r="AS130" s="4"/>
      <c r="BB130" s="4"/>
      <c r="BK130" s="4"/>
      <c r="BT130" s="4"/>
      <c r="CC130" s="4"/>
      <c r="CL130" s="4"/>
      <c r="CU130" s="4"/>
      <c r="DD130" s="4"/>
      <c r="DM130" s="4"/>
      <c r="DV130" s="4"/>
      <c r="EE130" s="4"/>
      <c r="EN130" s="4"/>
      <c r="EW130" s="4"/>
      <c r="FF130" s="4"/>
      <c r="FO130" s="4"/>
      <c r="FX130" s="4"/>
      <c r="GG130" s="4"/>
      <c r="GP130" s="4"/>
      <c r="GY130" s="4"/>
      <c r="HH130" s="4"/>
      <c r="RS130" s="230"/>
    </row>
    <row r="131" spans="1:487" s="3" customFormat="1" ht="15">
      <c r="A131" s="292" t="s">
        <v>284</v>
      </c>
      <c r="B131" s="446" t="s">
        <v>155</v>
      </c>
      <c r="C131" s="446"/>
      <c r="D131" s="542" t="s">
        <v>1650</v>
      </c>
      <c r="E131" s="468" t="s">
        <v>2257</v>
      </c>
      <c r="G131" s="314">
        <v>0</v>
      </c>
      <c r="H131" s="301">
        <v>1</v>
      </c>
      <c r="I131" s="302">
        <v>0</v>
      </c>
      <c r="J131" s="160"/>
      <c r="K131" s="292" t="s">
        <v>284</v>
      </c>
      <c r="L131" s="446" t="s">
        <v>807</v>
      </c>
      <c r="M131" s="446"/>
      <c r="N131" s="542" t="s">
        <v>1664</v>
      </c>
      <c r="O131" s="468" t="s">
        <v>2265</v>
      </c>
      <c r="P131" s="446"/>
      <c r="Q131" s="286">
        <f>SUM(Puntenklassement!D28)</f>
        <v>992</v>
      </c>
      <c r="T131" s="17"/>
      <c r="U131" s="17"/>
      <c r="V131" s="17"/>
      <c r="W131" s="17"/>
      <c r="X131" s="17"/>
      <c r="Y131" s="17"/>
      <c r="Z131" s="17"/>
      <c r="AA131" s="17"/>
      <c r="AC131" s="17"/>
      <c r="AD131" s="17"/>
      <c r="AS131" s="4"/>
      <c r="BB131" s="4"/>
      <c r="BK131" s="4"/>
      <c r="BT131" s="4"/>
      <c r="CC131" s="4"/>
      <c r="CL131" s="4"/>
      <c r="CU131" s="4"/>
      <c r="DD131" s="4"/>
      <c r="DM131" s="4"/>
      <c r="DV131" s="4"/>
      <c r="EE131" s="4"/>
      <c r="EN131" s="4"/>
      <c r="EW131" s="4"/>
      <c r="FF131" s="4"/>
      <c r="FO131" s="4"/>
      <c r="FX131" s="4"/>
      <c r="GG131" s="4"/>
      <c r="GP131" s="4"/>
      <c r="GY131" s="4"/>
      <c r="HH131" s="4"/>
      <c r="RS131" s="230"/>
    </row>
    <row r="132" spans="1:487" s="3" customFormat="1" ht="15">
      <c r="A132" s="292" t="s">
        <v>808</v>
      </c>
      <c r="B132" s="518" t="s">
        <v>2276</v>
      </c>
      <c r="C132" s="449"/>
      <c r="D132" s="542" t="s">
        <v>2508</v>
      </c>
      <c r="E132" s="468" t="s">
        <v>2549</v>
      </c>
      <c r="G132" s="314">
        <v>0</v>
      </c>
      <c r="H132" s="301">
        <v>0</v>
      </c>
      <c r="I132" s="302">
        <v>2</v>
      </c>
      <c r="J132" s="160"/>
      <c r="K132" s="292" t="s">
        <v>808</v>
      </c>
      <c r="L132" s="446" t="s">
        <v>873</v>
      </c>
      <c r="M132" s="449"/>
      <c r="N132" s="542" t="s">
        <v>1614</v>
      </c>
      <c r="O132" s="468" t="s">
        <v>2525</v>
      </c>
      <c r="P132" s="446"/>
      <c r="Q132" s="286">
        <f>SUM(Puntenklassement!D35)</f>
        <v>986</v>
      </c>
      <c r="T132" s="17"/>
      <c r="U132" s="17"/>
      <c r="V132" s="17"/>
      <c r="W132" s="17"/>
      <c r="X132" s="17"/>
      <c r="Y132" s="17"/>
      <c r="Z132" s="17"/>
      <c r="AA132" s="17"/>
      <c r="AC132" s="17"/>
      <c r="AD132" s="17"/>
      <c r="AS132" s="4"/>
      <c r="BB132" s="4"/>
      <c r="BK132" s="4"/>
      <c r="BT132" s="4"/>
      <c r="CC132" s="4"/>
      <c r="CL132" s="4"/>
      <c r="CU132" s="4"/>
      <c r="DD132" s="4"/>
      <c r="DM132" s="4"/>
      <c r="DV132" s="4"/>
      <c r="EE132" s="4"/>
      <c r="EN132" s="4"/>
      <c r="EW132" s="4"/>
      <c r="FF132" s="4"/>
      <c r="FO132" s="4"/>
      <c r="FX132" s="4"/>
      <c r="GG132" s="4"/>
      <c r="GP132" s="4"/>
      <c r="GY132" s="4"/>
      <c r="HH132" s="4"/>
      <c r="RS132" s="230"/>
    </row>
    <row r="133" spans="1:487" s="3" customFormat="1" ht="15">
      <c r="A133" s="292" t="s">
        <v>809</v>
      </c>
      <c r="B133" s="443" t="s">
        <v>21</v>
      </c>
      <c r="C133" s="446"/>
      <c r="D133" s="541" t="s">
        <v>1646</v>
      </c>
      <c r="E133" s="468" t="s">
        <v>2524</v>
      </c>
      <c r="G133" s="314">
        <v>0</v>
      </c>
      <c r="H133" s="301">
        <v>0</v>
      </c>
      <c r="I133" s="302">
        <v>2</v>
      </c>
      <c r="J133" s="160"/>
      <c r="K133" s="292" t="s">
        <v>809</v>
      </c>
      <c r="L133" s="446" t="s">
        <v>852</v>
      </c>
      <c r="M133" s="449"/>
      <c r="N133" s="542" t="s">
        <v>2505</v>
      </c>
      <c r="O133" s="468" t="s">
        <v>2546</v>
      </c>
      <c r="Q133" s="286">
        <f>SUM(Puntenklassement!D59)</f>
        <v>984</v>
      </c>
      <c r="T133" s="17"/>
      <c r="U133" s="17"/>
      <c r="V133" s="17"/>
      <c r="W133" s="17"/>
      <c r="X133" s="17"/>
      <c r="Y133" s="17"/>
      <c r="Z133" s="17"/>
      <c r="AA133" s="17"/>
      <c r="AC133" s="17"/>
      <c r="AD133" s="17"/>
      <c r="AS133" s="4"/>
      <c r="BB133" s="4"/>
      <c r="BK133" s="4"/>
      <c r="BT133" s="4"/>
      <c r="CC133" s="4"/>
      <c r="CL133" s="4"/>
      <c r="CU133" s="4"/>
      <c r="DD133" s="4"/>
      <c r="DM133" s="4"/>
      <c r="DV133" s="4"/>
      <c r="EE133" s="4"/>
      <c r="EN133" s="4"/>
      <c r="EW133" s="4"/>
      <c r="FF133" s="4"/>
      <c r="FO133" s="4"/>
      <c r="FX133" s="4"/>
      <c r="GG133" s="4"/>
      <c r="GP133" s="4"/>
      <c r="GY133" s="4"/>
      <c r="HH133" s="4"/>
      <c r="RS133" s="230"/>
    </row>
    <row r="134" spans="1:487" s="3" customFormat="1" ht="15">
      <c r="A134" s="292" t="s">
        <v>810</v>
      </c>
      <c r="B134" s="446" t="s">
        <v>861</v>
      </c>
      <c r="C134" s="464"/>
      <c r="D134" s="542" t="s">
        <v>1662</v>
      </c>
      <c r="E134" s="468" t="s">
        <v>2541</v>
      </c>
      <c r="G134" s="314">
        <v>0</v>
      </c>
      <c r="H134" s="301">
        <v>0</v>
      </c>
      <c r="I134" s="302">
        <v>1</v>
      </c>
      <c r="J134" s="160"/>
      <c r="K134" s="292" t="s">
        <v>810</v>
      </c>
      <c r="L134" s="441" t="s">
        <v>2241</v>
      </c>
      <c r="M134" s="464"/>
      <c r="N134" s="541" t="s">
        <v>2084</v>
      </c>
      <c r="O134" s="468" t="s">
        <v>2535</v>
      </c>
      <c r="Q134" s="286">
        <f>SUM(Puntenklassement!D16)</f>
        <v>962</v>
      </c>
      <c r="T134" s="17"/>
      <c r="U134" s="17"/>
      <c r="V134" s="17"/>
      <c r="W134" s="17"/>
      <c r="X134" s="17"/>
      <c r="Y134" s="17"/>
      <c r="Z134" s="17"/>
      <c r="AA134" s="17"/>
      <c r="AC134" s="17"/>
      <c r="AD134" s="17"/>
      <c r="AS134" s="4"/>
      <c r="BB134" s="4"/>
      <c r="BK134" s="4"/>
      <c r="BT134" s="4"/>
      <c r="CC134" s="4"/>
      <c r="CL134" s="4"/>
      <c r="CU134" s="4"/>
      <c r="DD134" s="4"/>
      <c r="DM134" s="4"/>
      <c r="DV134" s="4"/>
      <c r="EE134" s="4"/>
      <c r="EN134" s="4"/>
      <c r="EW134" s="4"/>
      <c r="FF134" s="4"/>
      <c r="FO134" s="4"/>
      <c r="FX134" s="4"/>
      <c r="GG134" s="4"/>
      <c r="GP134" s="4"/>
      <c r="GY134" s="4"/>
      <c r="HH134" s="4"/>
      <c r="RS134" s="230"/>
    </row>
    <row r="135" spans="1:487" s="3" customFormat="1" ht="15">
      <c r="A135" s="292" t="s">
        <v>812</v>
      </c>
      <c r="B135" s="441" t="s">
        <v>2242</v>
      </c>
      <c r="C135" s="449"/>
      <c r="D135" s="542" t="s">
        <v>2092</v>
      </c>
      <c r="E135" s="468" t="s">
        <v>2540</v>
      </c>
      <c r="G135" s="314">
        <v>0</v>
      </c>
      <c r="H135" s="301">
        <v>0</v>
      </c>
      <c r="I135" s="302">
        <v>1</v>
      </c>
      <c r="J135" s="160"/>
      <c r="K135" s="292" t="s">
        <v>812</v>
      </c>
      <c r="L135" s="518" t="s">
        <v>2284</v>
      </c>
      <c r="M135" s="449"/>
      <c r="N135" s="542" t="s">
        <v>2507</v>
      </c>
      <c r="O135" s="468" t="s">
        <v>2548</v>
      </c>
      <c r="Q135" s="286">
        <f>SUM(Puntenklassement!D77)</f>
        <v>946</v>
      </c>
      <c r="T135" s="17"/>
      <c r="U135" s="17"/>
      <c r="V135" s="17"/>
      <c r="W135" s="17"/>
      <c r="X135" s="17"/>
      <c r="Y135" s="17"/>
      <c r="Z135" s="17"/>
      <c r="AA135" s="17"/>
      <c r="AC135" s="17"/>
      <c r="AD135" s="17"/>
      <c r="AS135" s="4"/>
      <c r="BB135" s="4"/>
      <c r="BK135" s="4"/>
      <c r="BT135" s="4"/>
      <c r="CC135" s="4"/>
      <c r="CL135" s="4"/>
      <c r="CU135" s="4"/>
      <c r="DD135" s="4"/>
      <c r="DM135" s="4"/>
      <c r="DV135" s="4"/>
      <c r="EE135" s="4"/>
      <c r="EN135" s="4"/>
      <c r="EW135" s="4"/>
      <c r="FF135" s="4"/>
      <c r="FO135" s="4"/>
      <c r="FX135" s="4"/>
      <c r="GG135" s="4"/>
      <c r="GP135" s="4"/>
      <c r="GY135" s="4"/>
      <c r="HH135" s="4"/>
      <c r="RS135" s="230"/>
    </row>
    <row r="136" spans="1:487" s="3" customFormat="1" ht="15">
      <c r="A136" s="292" t="s">
        <v>818</v>
      </c>
      <c r="B136" s="446" t="s">
        <v>162</v>
      </c>
      <c r="C136" s="449"/>
      <c r="D136" s="542" t="s">
        <v>1619</v>
      </c>
      <c r="E136" s="468" t="s">
        <v>2265</v>
      </c>
      <c r="G136" s="314">
        <v>0</v>
      </c>
      <c r="H136" s="301">
        <v>0</v>
      </c>
      <c r="I136" s="302">
        <v>1</v>
      </c>
      <c r="J136" s="160"/>
      <c r="K136" s="292" t="s">
        <v>818</v>
      </c>
      <c r="L136" s="518" t="s">
        <v>2567</v>
      </c>
      <c r="M136" s="449"/>
      <c r="N136" s="541" t="s">
        <v>2516</v>
      </c>
      <c r="O136" s="468" t="s">
        <v>2551</v>
      </c>
      <c r="Q136" s="286">
        <f>SUM(Puntenklassement!D64)</f>
        <v>933</v>
      </c>
      <c r="T136" s="17"/>
      <c r="U136" s="17"/>
      <c r="V136" s="17"/>
      <c r="W136" s="17"/>
      <c r="X136" s="17"/>
      <c r="Y136" s="17"/>
      <c r="Z136" s="17"/>
      <c r="AA136" s="17"/>
      <c r="AC136" s="17"/>
      <c r="AD136" s="17"/>
      <c r="AS136" s="4"/>
      <c r="BB136" s="4"/>
      <c r="BK136" s="4"/>
      <c r="BT136" s="4"/>
      <c r="CC136" s="4"/>
      <c r="CL136" s="4"/>
      <c r="CU136" s="4"/>
      <c r="DD136" s="4"/>
      <c r="DM136" s="4"/>
      <c r="DV136" s="4"/>
      <c r="EE136" s="4"/>
      <c r="EN136" s="4"/>
      <c r="EW136" s="4"/>
      <c r="FF136" s="4"/>
      <c r="FO136" s="4"/>
      <c r="FX136" s="4"/>
      <c r="GG136" s="4"/>
      <c r="GP136" s="4"/>
      <c r="GY136" s="4"/>
      <c r="HH136" s="4"/>
      <c r="RS136" s="230"/>
    </row>
    <row r="137" spans="1:487" s="3" customFormat="1" ht="15">
      <c r="A137" s="292" t="s">
        <v>820</v>
      </c>
      <c r="B137" s="518" t="s">
        <v>2281</v>
      </c>
      <c r="C137" s="449"/>
      <c r="D137" s="541" t="s">
        <v>2514</v>
      </c>
      <c r="E137" s="468" t="s">
        <v>2547</v>
      </c>
      <c r="G137" s="314">
        <v>0</v>
      </c>
      <c r="H137" s="301">
        <v>0</v>
      </c>
      <c r="I137" s="302">
        <v>1</v>
      </c>
      <c r="J137" s="160"/>
      <c r="K137" s="292" t="s">
        <v>820</v>
      </c>
      <c r="L137" s="540" t="s">
        <v>1850</v>
      </c>
      <c r="M137" s="464"/>
      <c r="N137" s="541" t="s">
        <v>1668</v>
      </c>
      <c r="O137" s="468" t="s">
        <v>2527</v>
      </c>
      <c r="Q137" s="286">
        <f>SUM(Puntenklassement!D12)</f>
        <v>930</v>
      </c>
      <c r="T137" s="17"/>
      <c r="U137" s="17"/>
      <c r="V137" s="17"/>
      <c r="W137" s="17"/>
      <c r="X137" s="17"/>
      <c r="Y137" s="17"/>
      <c r="Z137" s="17"/>
      <c r="AA137" s="17"/>
      <c r="AC137" s="17"/>
      <c r="AD137" s="17"/>
      <c r="AS137" s="4"/>
      <c r="BB137" s="4"/>
      <c r="BK137" s="4"/>
      <c r="BT137" s="4"/>
      <c r="CC137" s="4"/>
      <c r="CL137" s="4"/>
      <c r="CU137" s="4"/>
      <c r="DD137" s="4"/>
      <c r="DM137" s="4"/>
      <c r="DV137" s="4"/>
      <c r="EE137" s="4"/>
      <c r="EN137" s="4"/>
      <c r="EW137" s="4"/>
      <c r="FF137" s="4"/>
      <c r="FO137" s="4"/>
      <c r="FX137" s="4"/>
      <c r="GG137" s="4"/>
      <c r="GP137" s="4"/>
      <c r="GY137" s="4"/>
      <c r="HH137" s="4"/>
      <c r="RS137" s="230"/>
    </row>
    <row r="138" spans="1:487" s="3" customFormat="1" ht="15">
      <c r="A138" s="292" t="s">
        <v>823</v>
      </c>
      <c r="B138" s="441" t="s">
        <v>23</v>
      </c>
      <c r="C138" s="446"/>
      <c r="D138" s="542" t="s">
        <v>1615</v>
      </c>
      <c r="E138" s="468" t="s">
        <v>2529</v>
      </c>
      <c r="G138" s="314">
        <v>0</v>
      </c>
      <c r="H138" s="301">
        <v>0</v>
      </c>
      <c r="I138" s="302">
        <v>1</v>
      </c>
      <c r="J138" s="160"/>
      <c r="K138" s="292" t="s">
        <v>823</v>
      </c>
      <c r="L138" s="441" t="s">
        <v>25</v>
      </c>
      <c r="M138" s="446"/>
      <c r="N138" s="541" t="s">
        <v>1604</v>
      </c>
      <c r="O138" s="468" t="s">
        <v>2524</v>
      </c>
      <c r="Q138" s="286">
        <f>SUM(Puntenklassement!D46)</f>
        <v>926</v>
      </c>
      <c r="T138" s="17"/>
      <c r="U138" s="17"/>
      <c r="V138" s="17"/>
      <c r="W138" s="17"/>
      <c r="X138" s="17"/>
      <c r="Y138" s="17"/>
      <c r="Z138" s="17"/>
      <c r="AA138" s="17"/>
      <c r="AC138" s="17"/>
      <c r="AD138" s="17"/>
      <c r="AS138" s="4"/>
      <c r="BB138" s="4"/>
      <c r="BK138" s="4"/>
      <c r="BT138" s="4"/>
      <c r="CC138" s="4"/>
      <c r="CL138" s="4"/>
      <c r="CU138" s="4"/>
      <c r="DD138" s="4"/>
      <c r="DM138" s="4"/>
      <c r="DV138" s="4"/>
      <c r="EE138" s="4"/>
      <c r="EN138" s="4"/>
      <c r="EW138" s="4"/>
      <c r="FF138" s="4"/>
      <c r="FO138" s="4"/>
      <c r="FX138" s="4"/>
      <c r="GG138" s="4"/>
      <c r="GP138" s="4"/>
      <c r="GY138" s="4"/>
      <c r="HH138" s="4"/>
      <c r="RS138" s="230"/>
    </row>
    <row r="139" spans="1:487" s="3" customFormat="1" ht="15">
      <c r="A139" s="292" t="s">
        <v>824</v>
      </c>
      <c r="B139" s="441" t="s">
        <v>25</v>
      </c>
      <c r="C139" s="446"/>
      <c r="D139" s="541" t="s">
        <v>1604</v>
      </c>
      <c r="E139" s="468" t="s">
        <v>2524</v>
      </c>
      <c r="G139" s="314">
        <v>0</v>
      </c>
      <c r="H139" s="301">
        <v>0</v>
      </c>
      <c r="I139" s="302">
        <v>1</v>
      </c>
      <c r="J139" s="160"/>
      <c r="K139" s="292" t="s">
        <v>824</v>
      </c>
      <c r="L139" s="446" t="s">
        <v>155</v>
      </c>
      <c r="M139" s="446"/>
      <c r="N139" s="542" t="s">
        <v>1650</v>
      </c>
      <c r="O139" s="468" t="s">
        <v>2257</v>
      </c>
      <c r="Q139" s="286">
        <f>SUM(Puntenklassement!D80)</f>
        <v>919</v>
      </c>
      <c r="T139" s="17"/>
      <c r="U139" s="17"/>
      <c r="V139" s="17"/>
      <c r="W139" s="17"/>
      <c r="X139" s="17"/>
      <c r="Y139" s="17"/>
      <c r="Z139" s="17"/>
      <c r="AA139" s="17"/>
      <c r="AC139" s="17"/>
      <c r="AD139" s="17"/>
      <c r="AS139" s="4"/>
      <c r="BB139" s="4"/>
      <c r="BK139" s="4"/>
      <c r="BT139" s="4"/>
      <c r="CC139" s="4"/>
      <c r="CL139" s="4"/>
      <c r="CU139" s="4"/>
      <c r="DD139" s="4"/>
      <c r="DM139" s="4"/>
      <c r="DV139" s="4"/>
      <c r="EE139" s="4"/>
      <c r="EN139" s="4"/>
      <c r="EW139" s="4"/>
      <c r="FF139" s="4"/>
      <c r="FO139" s="4"/>
      <c r="FX139" s="4"/>
      <c r="GG139" s="4"/>
      <c r="GP139" s="4"/>
      <c r="GY139" s="4"/>
      <c r="HH139" s="4"/>
      <c r="RS139" s="230"/>
    </row>
    <row r="140" spans="1:487" s="3" customFormat="1" ht="15">
      <c r="A140" s="292" t="s">
        <v>827</v>
      </c>
      <c r="B140" s="446" t="s">
        <v>837</v>
      </c>
      <c r="C140" s="446"/>
      <c r="D140" s="542" t="s">
        <v>1660</v>
      </c>
      <c r="E140" s="468" t="s">
        <v>2264</v>
      </c>
      <c r="G140" s="314">
        <v>0</v>
      </c>
      <c r="H140" s="301">
        <v>0</v>
      </c>
      <c r="I140" s="302">
        <v>1</v>
      </c>
      <c r="J140" s="160"/>
      <c r="K140" s="292" t="s">
        <v>827</v>
      </c>
      <c r="L140" s="441" t="s">
        <v>2246</v>
      </c>
      <c r="M140" s="449"/>
      <c r="N140" s="542" t="s">
        <v>2088</v>
      </c>
      <c r="O140" s="468" t="s">
        <v>2267</v>
      </c>
      <c r="Q140" s="286">
        <f>SUM(Puntenklassement!D25)</f>
        <v>913</v>
      </c>
      <c r="T140" s="17"/>
      <c r="U140" s="17"/>
      <c r="V140" s="17"/>
      <c r="W140" s="17"/>
      <c r="X140" s="17"/>
      <c r="Y140" s="17"/>
      <c r="Z140" s="17"/>
      <c r="AA140" s="17"/>
      <c r="AC140" s="17"/>
      <c r="AD140" s="17"/>
      <c r="AS140" s="4"/>
      <c r="BB140" s="4"/>
      <c r="BK140" s="4"/>
      <c r="BT140" s="4"/>
      <c r="CC140" s="4"/>
      <c r="CL140" s="4"/>
      <c r="CU140" s="4"/>
      <c r="DD140" s="4"/>
      <c r="DM140" s="4"/>
      <c r="DV140" s="4"/>
      <c r="EE140" s="4"/>
      <c r="EN140" s="4"/>
      <c r="EW140" s="4"/>
      <c r="FF140" s="4"/>
      <c r="FO140" s="4"/>
      <c r="FX140" s="4"/>
      <c r="GG140" s="4"/>
      <c r="GP140" s="4"/>
      <c r="GY140" s="4"/>
      <c r="HH140" s="4"/>
      <c r="RS140" s="230"/>
    </row>
    <row r="141" spans="1:487" s="3" customFormat="1" ht="15">
      <c r="A141" s="292" t="s">
        <v>829</v>
      </c>
      <c r="B141" s="518" t="s">
        <v>2567</v>
      </c>
      <c r="C141" s="449"/>
      <c r="D141" s="542" t="s">
        <v>2505</v>
      </c>
      <c r="E141" s="468" t="s">
        <v>2546</v>
      </c>
      <c r="G141" s="314">
        <v>0</v>
      </c>
      <c r="H141" s="301">
        <v>0</v>
      </c>
      <c r="I141" s="302">
        <v>1</v>
      </c>
      <c r="J141" s="160"/>
      <c r="K141" s="292" t="s">
        <v>829</v>
      </c>
      <c r="L141" s="443" t="s">
        <v>142</v>
      </c>
      <c r="M141" s="449"/>
      <c r="N141" s="542" t="s">
        <v>1651</v>
      </c>
      <c r="O141" s="468" t="s">
        <v>2258</v>
      </c>
      <c r="P141" s="446"/>
      <c r="Q141" s="286">
        <f>SUM(Puntenklassement!D56)</f>
        <v>913</v>
      </c>
      <c r="T141" s="17"/>
      <c r="U141" s="17"/>
      <c r="V141" s="17"/>
      <c r="W141" s="17"/>
      <c r="X141" s="17"/>
      <c r="Y141" s="17"/>
      <c r="Z141" s="17"/>
      <c r="AA141" s="17"/>
      <c r="AC141" s="17"/>
      <c r="AD141" s="17"/>
      <c r="AS141" s="4"/>
      <c r="BB141" s="4"/>
      <c r="BK141" s="4"/>
      <c r="BT141" s="4"/>
      <c r="CC141" s="4"/>
      <c r="CL141" s="4"/>
      <c r="CU141" s="4"/>
      <c r="DD141" s="4"/>
      <c r="DM141" s="4"/>
      <c r="DV141" s="4"/>
      <c r="EE141" s="4"/>
      <c r="EN141" s="4"/>
      <c r="EW141" s="4"/>
      <c r="FF141" s="4"/>
      <c r="FO141" s="4"/>
      <c r="FX141" s="4"/>
      <c r="GG141" s="4"/>
      <c r="GP141" s="4"/>
      <c r="GY141" s="4"/>
      <c r="HH141" s="4"/>
      <c r="RS141" s="230"/>
    </row>
    <row r="142" spans="1:487" s="3" customFormat="1" ht="15">
      <c r="A142" s="292" t="s">
        <v>834</v>
      </c>
      <c r="B142" s="518" t="s">
        <v>2283</v>
      </c>
      <c r="C142" s="449"/>
      <c r="D142" s="541" t="s">
        <v>2512</v>
      </c>
      <c r="E142" s="468" t="s">
        <v>2550</v>
      </c>
      <c r="G142" s="314">
        <v>0</v>
      </c>
      <c r="H142" s="301">
        <v>0</v>
      </c>
      <c r="I142" s="302">
        <v>1</v>
      </c>
      <c r="J142" s="160"/>
      <c r="K142" s="292" t="s">
        <v>834</v>
      </c>
      <c r="L142" s="540" t="s">
        <v>1844</v>
      </c>
      <c r="M142" s="449"/>
      <c r="N142" s="542" t="s">
        <v>1665</v>
      </c>
      <c r="O142" s="468" t="s">
        <v>2527</v>
      </c>
      <c r="Q142" s="286">
        <f>SUM(Puntenklassement!D8)</f>
        <v>908</v>
      </c>
      <c r="T142" s="17"/>
      <c r="U142" s="17"/>
      <c r="V142" s="17"/>
      <c r="W142" s="17"/>
      <c r="X142" s="17"/>
      <c r="Y142" s="17"/>
      <c r="Z142" s="17"/>
      <c r="AA142" s="17"/>
      <c r="AC142" s="17"/>
      <c r="AD142" s="17"/>
      <c r="AS142" s="4"/>
      <c r="BB142" s="4"/>
      <c r="BK142" s="4"/>
      <c r="BT142" s="4"/>
      <c r="CC142" s="4"/>
      <c r="CL142" s="4"/>
      <c r="CU142" s="4"/>
      <c r="DD142" s="4"/>
      <c r="DM142" s="4"/>
      <c r="DV142" s="4"/>
      <c r="EE142" s="4"/>
      <c r="EN142" s="4"/>
      <c r="EW142" s="4"/>
      <c r="FF142" s="4"/>
      <c r="FO142" s="4"/>
      <c r="FX142" s="4"/>
      <c r="GG142" s="4"/>
      <c r="GP142" s="4"/>
      <c r="GY142" s="4"/>
      <c r="HH142" s="4"/>
      <c r="RS142" s="230"/>
    </row>
    <row r="143" spans="1:487" s="3" customFormat="1" ht="15">
      <c r="A143" s="292" t="s">
        <v>838</v>
      </c>
      <c r="B143" s="446" t="s">
        <v>828</v>
      </c>
      <c r="C143" s="446"/>
      <c r="D143" s="542" t="s">
        <v>1663</v>
      </c>
      <c r="E143" s="468" t="s">
        <v>2534</v>
      </c>
      <c r="G143" s="314">
        <v>0</v>
      </c>
      <c r="H143" s="301">
        <v>0</v>
      </c>
      <c r="I143" s="302">
        <v>1</v>
      </c>
      <c r="J143" s="160"/>
      <c r="K143" s="292" t="s">
        <v>838</v>
      </c>
      <c r="L143" s="446" t="s">
        <v>869</v>
      </c>
      <c r="M143" s="464"/>
      <c r="N143" s="542" t="s">
        <v>1620</v>
      </c>
      <c r="O143" s="468" t="s">
        <v>2536</v>
      </c>
      <c r="Q143" s="286">
        <f>SUM(Puntenklassement!D37)</f>
        <v>906</v>
      </c>
      <c r="T143" s="17"/>
      <c r="U143" s="17"/>
      <c r="V143" s="17"/>
      <c r="W143" s="17"/>
      <c r="X143" s="17"/>
      <c r="Y143" s="17"/>
      <c r="Z143" s="17"/>
      <c r="AA143" s="17"/>
      <c r="AC143" s="17"/>
      <c r="AD143" s="17"/>
      <c r="AS143" s="4"/>
      <c r="BB143" s="4"/>
      <c r="BK143" s="4"/>
      <c r="BT143" s="4"/>
      <c r="CC143" s="4"/>
      <c r="CL143" s="4"/>
      <c r="CU143" s="4"/>
      <c r="DD143" s="4"/>
      <c r="DM143" s="4"/>
      <c r="DV143" s="4"/>
      <c r="EE143" s="4"/>
      <c r="EN143" s="4"/>
      <c r="EW143" s="4"/>
      <c r="FF143" s="4"/>
      <c r="FO143" s="4"/>
      <c r="FX143" s="4"/>
      <c r="GG143" s="4"/>
      <c r="GP143" s="4"/>
      <c r="GY143" s="4"/>
      <c r="HH143" s="4"/>
      <c r="RS143" s="230"/>
    </row>
    <row r="144" spans="1:487" s="3" customFormat="1" ht="15">
      <c r="A144" s="292" t="s">
        <v>839</v>
      </c>
      <c r="B144" s="443" t="s">
        <v>144</v>
      </c>
      <c r="C144" s="464"/>
      <c r="D144" s="542" t="s">
        <v>1632</v>
      </c>
      <c r="E144" s="468" t="s">
        <v>2262</v>
      </c>
      <c r="G144" s="314">
        <v>0</v>
      </c>
      <c r="H144" s="301">
        <v>0</v>
      </c>
      <c r="I144" s="302">
        <v>1</v>
      </c>
      <c r="J144" s="160"/>
      <c r="K144" s="292" t="s">
        <v>839</v>
      </c>
      <c r="L144" s="518" t="s">
        <v>2280</v>
      </c>
      <c r="M144" s="449"/>
      <c r="N144" s="541" t="s">
        <v>2510</v>
      </c>
      <c r="O144" s="468" t="s">
        <v>2545</v>
      </c>
      <c r="Q144" s="286">
        <f>SUM(Puntenklassement!D40)</f>
        <v>902</v>
      </c>
      <c r="T144" s="17"/>
      <c r="U144" s="17"/>
      <c r="V144" s="17"/>
      <c r="W144" s="17"/>
      <c r="X144" s="17"/>
      <c r="Y144" s="17"/>
      <c r="Z144" s="17"/>
      <c r="AA144" s="17"/>
      <c r="AC144" s="17"/>
      <c r="AD144" s="17"/>
      <c r="AS144" s="4"/>
      <c r="BB144" s="4"/>
      <c r="BK144" s="4"/>
      <c r="BT144" s="4"/>
      <c r="CC144" s="4"/>
      <c r="CL144" s="4"/>
      <c r="CU144" s="4"/>
      <c r="DD144" s="4"/>
      <c r="DM144" s="4"/>
      <c r="DV144" s="4"/>
      <c r="EE144" s="4"/>
      <c r="EN144" s="4"/>
      <c r="EW144" s="4"/>
      <c r="FF144" s="4"/>
      <c r="FO144" s="4"/>
      <c r="FX144" s="4"/>
      <c r="GG144" s="4"/>
      <c r="GP144" s="4"/>
      <c r="GY144" s="4"/>
      <c r="HH144" s="4"/>
      <c r="RS144" s="230"/>
    </row>
    <row r="145" spans="1:487" s="3" customFormat="1" ht="15">
      <c r="A145" s="292" t="s">
        <v>840</v>
      </c>
      <c r="B145" s="446" t="s">
        <v>156</v>
      </c>
      <c r="C145" s="464"/>
      <c r="D145" s="541" t="s">
        <v>1656</v>
      </c>
      <c r="E145" s="468" t="s">
        <v>2262</v>
      </c>
      <c r="G145" s="314">
        <v>0</v>
      </c>
      <c r="H145" s="301">
        <v>0</v>
      </c>
      <c r="I145" s="302">
        <v>0</v>
      </c>
      <c r="J145" s="160"/>
      <c r="K145" s="292" t="s">
        <v>840</v>
      </c>
      <c r="L145" s="540" t="s">
        <v>1854</v>
      </c>
      <c r="M145" s="464"/>
      <c r="N145" s="542" t="s">
        <v>1674</v>
      </c>
      <c r="O145" s="468" t="s">
        <v>2540</v>
      </c>
      <c r="Q145" s="286">
        <f>SUM(Puntenklassement!D4)</f>
        <v>894</v>
      </c>
      <c r="T145" s="17"/>
      <c r="U145" s="17"/>
      <c r="V145" s="17"/>
      <c r="W145" s="17"/>
      <c r="X145" s="17"/>
      <c r="Y145" s="17"/>
      <c r="Z145" s="17"/>
      <c r="AA145" s="17"/>
      <c r="AC145" s="17"/>
      <c r="AD145" s="17"/>
      <c r="AS145" s="4"/>
      <c r="BB145" s="4"/>
      <c r="BK145" s="4"/>
      <c r="BT145" s="4"/>
      <c r="CC145" s="4"/>
      <c r="CL145" s="4"/>
      <c r="CU145" s="4"/>
      <c r="DD145" s="4"/>
      <c r="DM145" s="4"/>
      <c r="DV145" s="4"/>
      <c r="EE145" s="4"/>
      <c r="EN145" s="4"/>
      <c r="EW145" s="4"/>
      <c r="FF145" s="4"/>
      <c r="FO145" s="4"/>
      <c r="FX145" s="4"/>
      <c r="GG145" s="4"/>
      <c r="GP145" s="4"/>
      <c r="GY145" s="4"/>
      <c r="HH145" s="4"/>
      <c r="RS145" s="230"/>
    </row>
    <row r="146" spans="1:487" s="3" customFormat="1" ht="15">
      <c r="A146" s="292" t="s">
        <v>846</v>
      </c>
      <c r="B146" s="441" t="s">
        <v>2238</v>
      </c>
      <c r="C146" s="449"/>
      <c r="D146" s="542" t="s">
        <v>2095</v>
      </c>
      <c r="E146" s="468" t="s">
        <v>2541</v>
      </c>
      <c r="G146" s="314">
        <v>0</v>
      </c>
      <c r="H146" s="301">
        <v>0</v>
      </c>
      <c r="I146" s="302">
        <v>0</v>
      </c>
      <c r="J146" s="160"/>
      <c r="K146" s="292" t="s">
        <v>846</v>
      </c>
      <c r="L146" s="446" t="s">
        <v>811</v>
      </c>
      <c r="M146" s="446"/>
      <c r="N146" s="542" t="s">
        <v>1623</v>
      </c>
      <c r="O146" s="468" t="s">
        <v>2263</v>
      </c>
      <c r="Q146" s="286">
        <f>SUM(Puntenklassement!D57)</f>
        <v>877</v>
      </c>
      <c r="T146" s="17"/>
      <c r="U146" s="17"/>
      <c r="V146" s="17"/>
      <c r="W146" s="17"/>
      <c r="X146" s="17"/>
      <c r="Y146" s="17"/>
      <c r="Z146" s="17"/>
      <c r="AA146" s="17"/>
      <c r="AC146" s="17"/>
      <c r="AD146" s="17"/>
      <c r="AS146" s="4"/>
      <c r="BB146" s="4"/>
      <c r="BK146" s="4"/>
      <c r="BT146" s="4"/>
      <c r="CC146" s="4"/>
      <c r="CL146" s="4"/>
      <c r="CU146" s="4"/>
      <c r="DD146" s="4"/>
      <c r="DM146" s="4"/>
      <c r="DV146" s="4"/>
      <c r="EE146" s="4"/>
      <c r="EN146" s="4"/>
      <c r="EW146" s="4"/>
      <c r="FF146" s="4"/>
      <c r="FO146" s="4"/>
      <c r="FX146" s="4"/>
      <c r="GG146" s="4"/>
      <c r="GP146" s="4"/>
      <c r="GY146" s="4"/>
      <c r="HH146" s="4"/>
      <c r="RS146" s="230"/>
    </row>
    <row r="147" spans="1:487" s="3" customFormat="1" ht="15">
      <c r="A147" s="292" t="s">
        <v>854</v>
      </c>
      <c r="B147" s="540" t="s">
        <v>1849</v>
      </c>
      <c r="C147" s="464"/>
      <c r="D147" s="542" t="s">
        <v>1676</v>
      </c>
      <c r="E147" s="468" t="s">
        <v>2267</v>
      </c>
      <c r="G147" s="314">
        <v>0</v>
      </c>
      <c r="H147" s="301">
        <v>0</v>
      </c>
      <c r="I147" s="302">
        <v>0</v>
      </c>
      <c r="J147" s="160"/>
      <c r="K147" s="292" t="s">
        <v>854</v>
      </c>
      <c r="L147" s="446" t="s">
        <v>801</v>
      </c>
      <c r="M147" s="464"/>
      <c r="N147" s="541" t="s">
        <v>1669</v>
      </c>
      <c r="O147" s="468" t="s">
        <v>2533</v>
      </c>
      <c r="Q147" s="286">
        <f>SUM(Puntenklassement!D24)</f>
        <v>868</v>
      </c>
      <c r="T147" s="17"/>
      <c r="U147" s="17"/>
      <c r="V147" s="17"/>
      <c r="W147" s="17"/>
      <c r="X147" s="17"/>
      <c r="Y147" s="17"/>
      <c r="Z147" s="17"/>
      <c r="AA147" s="17"/>
      <c r="AC147" s="17"/>
      <c r="AD147" s="17"/>
      <c r="AS147" s="4"/>
      <c r="BB147" s="4"/>
      <c r="BK147" s="4"/>
      <c r="BT147" s="4"/>
      <c r="CC147" s="4"/>
      <c r="CL147" s="4"/>
      <c r="CU147" s="4"/>
      <c r="DD147" s="4"/>
      <c r="DM147" s="4"/>
      <c r="DV147" s="4"/>
      <c r="EE147" s="4"/>
      <c r="EN147" s="4"/>
      <c r="EW147" s="4"/>
      <c r="FF147" s="4"/>
      <c r="FO147" s="4"/>
      <c r="FX147" s="4"/>
      <c r="GG147" s="4"/>
      <c r="GP147" s="4"/>
      <c r="GY147" s="4"/>
      <c r="HH147" s="4"/>
      <c r="RS147" s="230"/>
    </row>
    <row r="148" spans="1:487" s="3" customFormat="1" ht="15">
      <c r="A148" s="292" t="s">
        <v>858</v>
      </c>
      <c r="B148" s="441" t="s">
        <v>1</v>
      </c>
      <c r="C148" s="464"/>
      <c r="D148" s="542" t="s">
        <v>1658</v>
      </c>
      <c r="E148" s="468" t="s">
        <v>2541</v>
      </c>
      <c r="G148" s="314">
        <v>0</v>
      </c>
      <c r="H148" s="301">
        <v>0</v>
      </c>
      <c r="I148" s="302">
        <v>0</v>
      </c>
      <c r="J148" s="160"/>
      <c r="K148" s="292" t="s">
        <v>858</v>
      </c>
      <c r="L148" s="441" t="s">
        <v>2243</v>
      </c>
      <c r="M148" s="449"/>
      <c r="N148" s="542" t="s">
        <v>2082</v>
      </c>
      <c r="O148" s="468" t="s">
        <v>2535</v>
      </c>
      <c r="Q148" s="286">
        <f>SUM(Puntenklassement!D82)</f>
        <v>867</v>
      </c>
      <c r="T148" s="17"/>
      <c r="U148" s="17"/>
      <c r="V148" s="17"/>
      <c r="W148" s="17"/>
      <c r="X148" s="17"/>
      <c r="Y148" s="17"/>
      <c r="Z148" s="17"/>
      <c r="AA148" s="17"/>
      <c r="AC148" s="17"/>
      <c r="AD148" s="17"/>
      <c r="AS148" s="4"/>
      <c r="BB148" s="4"/>
      <c r="BK148" s="4"/>
      <c r="BT148" s="4"/>
      <c r="CC148" s="4"/>
      <c r="CL148" s="4"/>
      <c r="CU148" s="4"/>
      <c r="DD148" s="4"/>
      <c r="DM148" s="4"/>
      <c r="DV148" s="4"/>
      <c r="EE148" s="4"/>
      <c r="EN148" s="4"/>
      <c r="EW148" s="4"/>
      <c r="FF148" s="4"/>
      <c r="FO148" s="4"/>
      <c r="FX148" s="4"/>
      <c r="GG148" s="4"/>
      <c r="GP148" s="4"/>
      <c r="GY148" s="4"/>
      <c r="HH148" s="4"/>
      <c r="RS148" s="230"/>
    </row>
    <row r="149" spans="1:487" s="3" customFormat="1" ht="15">
      <c r="A149" s="292" t="s">
        <v>859</v>
      </c>
      <c r="B149" s="441" t="s">
        <v>2244</v>
      </c>
      <c r="C149" s="449"/>
      <c r="D149" s="542" t="s">
        <v>2087</v>
      </c>
      <c r="E149" s="468" t="s">
        <v>2542</v>
      </c>
      <c r="G149" s="314">
        <v>0</v>
      </c>
      <c r="H149" s="301">
        <v>0</v>
      </c>
      <c r="I149" s="302">
        <v>0</v>
      </c>
      <c r="J149" s="160"/>
      <c r="K149" s="292" t="s">
        <v>859</v>
      </c>
      <c r="L149" s="518" t="s">
        <v>2279</v>
      </c>
      <c r="M149" s="449"/>
      <c r="N149" s="542" t="s">
        <v>2506</v>
      </c>
      <c r="O149" s="468" t="s">
        <v>2547</v>
      </c>
      <c r="P149" s="446"/>
      <c r="Q149" s="286">
        <f>SUM(Puntenklassement!D36)</f>
        <v>860</v>
      </c>
      <c r="T149" s="17"/>
      <c r="U149" s="17"/>
      <c r="V149" s="17"/>
      <c r="W149" s="17"/>
      <c r="X149" s="17"/>
      <c r="Y149" s="17"/>
      <c r="Z149" s="17"/>
      <c r="AA149" s="17"/>
      <c r="AC149" s="17"/>
      <c r="AD149" s="17"/>
      <c r="AS149" s="4"/>
      <c r="BB149" s="4"/>
      <c r="BK149" s="4"/>
      <c r="BT149" s="4"/>
      <c r="CC149" s="4"/>
      <c r="CL149" s="4"/>
      <c r="CU149" s="4"/>
      <c r="DD149" s="4"/>
      <c r="DM149" s="4"/>
      <c r="DV149" s="4"/>
      <c r="EE149" s="4"/>
      <c r="EN149" s="4"/>
      <c r="EW149" s="4"/>
      <c r="FF149" s="4"/>
      <c r="FO149" s="4"/>
      <c r="FX149" s="4"/>
      <c r="GG149" s="4"/>
      <c r="GP149" s="4"/>
      <c r="GY149" s="4"/>
      <c r="HH149" s="4"/>
      <c r="RS149" s="230"/>
    </row>
    <row r="150" spans="1:487" s="3" customFormat="1" ht="15">
      <c r="A150" s="292" t="s">
        <v>860</v>
      </c>
      <c r="B150" s="446" t="s">
        <v>844</v>
      </c>
      <c r="C150" s="464"/>
      <c r="D150" s="542" t="s">
        <v>1657</v>
      </c>
      <c r="E150" s="468" t="s">
        <v>2532</v>
      </c>
      <c r="F150" s="446"/>
      <c r="G150" s="314">
        <v>0</v>
      </c>
      <c r="H150" s="301">
        <v>0</v>
      </c>
      <c r="I150" s="302">
        <v>0</v>
      </c>
      <c r="J150" s="160"/>
      <c r="K150" s="292" t="s">
        <v>860</v>
      </c>
      <c r="L150" s="518" t="s">
        <v>2277</v>
      </c>
      <c r="M150" s="449"/>
      <c r="N150" s="541" t="s">
        <v>2509</v>
      </c>
      <c r="O150" s="468" t="s">
        <v>2545</v>
      </c>
      <c r="Q150" s="286">
        <f>SUM(Puntenklassement!D18)</f>
        <v>849</v>
      </c>
      <c r="T150" s="17"/>
      <c r="U150" s="17"/>
      <c r="V150" s="17"/>
      <c r="W150" s="17"/>
      <c r="X150" s="17"/>
      <c r="Y150" s="17"/>
      <c r="Z150" s="17"/>
      <c r="AA150" s="17"/>
      <c r="AC150" s="17"/>
      <c r="AD150" s="17"/>
      <c r="AS150" s="4"/>
      <c r="BB150" s="4"/>
      <c r="BK150" s="4"/>
      <c r="BT150" s="4"/>
      <c r="CC150" s="4"/>
      <c r="CL150" s="4"/>
      <c r="CU150" s="4"/>
      <c r="DD150" s="4"/>
      <c r="DM150" s="4"/>
      <c r="DV150" s="4"/>
      <c r="EE150" s="4"/>
      <c r="EN150" s="4"/>
      <c r="EW150" s="4"/>
      <c r="FF150" s="4"/>
      <c r="FO150" s="4"/>
      <c r="FX150" s="4"/>
      <c r="GG150" s="4"/>
      <c r="GP150" s="4"/>
      <c r="GY150" s="4"/>
      <c r="HH150" s="4"/>
      <c r="RS150" s="230"/>
    </row>
    <row r="151" spans="1:487" s="3" customFormat="1" ht="15">
      <c r="A151" s="292" t="s">
        <v>866</v>
      </c>
      <c r="B151" s="518" t="s">
        <v>2308</v>
      </c>
      <c r="C151" s="449"/>
      <c r="D151" s="542" t="s">
        <v>2217</v>
      </c>
      <c r="E151" s="468" t="s">
        <v>2545</v>
      </c>
      <c r="G151" s="314">
        <v>0</v>
      </c>
      <c r="H151" s="301">
        <v>0</v>
      </c>
      <c r="I151" s="302">
        <v>0</v>
      </c>
      <c r="J151" s="160"/>
      <c r="K151" s="292" t="s">
        <v>866</v>
      </c>
      <c r="L151" s="446" t="s">
        <v>156</v>
      </c>
      <c r="M151" s="464"/>
      <c r="N151" s="541" t="s">
        <v>1656</v>
      </c>
      <c r="O151" s="468" t="s">
        <v>2262</v>
      </c>
      <c r="Q151" s="286">
        <f>SUM(Puntenklassement!D5)</f>
        <v>847</v>
      </c>
      <c r="T151" s="17"/>
      <c r="U151" s="17"/>
      <c r="V151" s="17"/>
      <c r="W151" s="17"/>
      <c r="X151" s="17"/>
      <c r="Y151" s="17"/>
      <c r="Z151" s="17"/>
      <c r="AA151" s="17"/>
      <c r="AC151" s="17"/>
      <c r="AD151" s="17"/>
      <c r="AS151" s="4"/>
      <c r="BB151" s="4"/>
      <c r="BK151" s="4"/>
      <c r="BT151" s="4"/>
      <c r="CC151" s="4"/>
      <c r="CL151" s="4"/>
      <c r="CU151" s="4"/>
      <c r="DD151" s="4"/>
      <c r="DM151" s="4"/>
      <c r="DV151" s="4"/>
      <c r="EE151" s="4"/>
      <c r="EN151" s="4"/>
      <c r="EW151" s="4"/>
      <c r="FF151" s="4"/>
      <c r="FO151" s="4"/>
      <c r="FX151" s="4"/>
      <c r="GG151" s="4"/>
      <c r="GP151" s="4"/>
      <c r="GY151" s="4"/>
      <c r="HH151" s="4"/>
      <c r="RS151" s="230"/>
    </row>
    <row r="152" spans="1:487" s="3" customFormat="1" ht="15">
      <c r="A152" s="292" t="s">
        <v>867</v>
      </c>
      <c r="B152" s="441" t="s">
        <v>2241</v>
      </c>
      <c r="C152" s="464"/>
      <c r="D152" s="541" t="s">
        <v>2084</v>
      </c>
      <c r="E152" s="468" t="s">
        <v>2535</v>
      </c>
      <c r="F152" s="446"/>
      <c r="G152" s="314">
        <v>0</v>
      </c>
      <c r="H152" s="301">
        <v>0</v>
      </c>
      <c r="I152" s="302">
        <v>0</v>
      </c>
      <c r="J152" s="160"/>
      <c r="K152" s="292" t="s">
        <v>867</v>
      </c>
      <c r="L152" s="441" t="s">
        <v>2238</v>
      </c>
      <c r="M152" s="449"/>
      <c r="N152" s="542" t="s">
        <v>2095</v>
      </c>
      <c r="O152" s="468" t="s">
        <v>2541</v>
      </c>
      <c r="Q152" s="286">
        <f>SUM(Puntenklassement!D6)</f>
        <v>842</v>
      </c>
      <c r="T152" s="17"/>
      <c r="U152" s="17"/>
      <c r="V152" s="17"/>
      <c r="W152" s="17"/>
      <c r="X152" s="17"/>
      <c r="Y152" s="17"/>
      <c r="Z152" s="17"/>
      <c r="AA152" s="17"/>
      <c r="AC152" s="17"/>
      <c r="AD152" s="17"/>
      <c r="AS152" s="4"/>
      <c r="BB152" s="4"/>
      <c r="BK152" s="4"/>
      <c r="BT152" s="4"/>
      <c r="CC152" s="4"/>
      <c r="CL152" s="4"/>
      <c r="CU152" s="4"/>
      <c r="DD152" s="4"/>
      <c r="DM152" s="4"/>
      <c r="DV152" s="4"/>
      <c r="EE152" s="4"/>
      <c r="EN152" s="4"/>
      <c r="EW152" s="4"/>
      <c r="FF152" s="4"/>
      <c r="FO152" s="4"/>
      <c r="FX152" s="4"/>
      <c r="GG152" s="4"/>
      <c r="GP152" s="4"/>
      <c r="GY152" s="4"/>
      <c r="HH152" s="4"/>
      <c r="RS152" s="230"/>
    </row>
    <row r="153" spans="1:487" s="3" customFormat="1" ht="15">
      <c r="A153" s="292" t="s">
        <v>868</v>
      </c>
      <c r="B153" s="518" t="s">
        <v>2278</v>
      </c>
      <c r="C153" s="449"/>
      <c r="D153" s="541" t="s">
        <v>2513</v>
      </c>
      <c r="E153" s="468" t="s">
        <v>2548</v>
      </c>
      <c r="G153" s="314">
        <v>0</v>
      </c>
      <c r="H153" s="301">
        <v>0</v>
      </c>
      <c r="I153" s="302">
        <v>0</v>
      </c>
      <c r="J153" s="160"/>
      <c r="K153" s="292" t="s">
        <v>868</v>
      </c>
      <c r="L153" s="441" t="s">
        <v>1</v>
      </c>
      <c r="M153" s="464"/>
      <c r="N153" s="542" t="s">
        <v>1658</v>
      </c>
      <c r="O153" s="468" t="s">
        <v>2541</v>
      </c>
      <c r="Q153" s="286">
        <f>SUM(Puntenklassement!D9)</f>
        <v>835</v>
      </c>
      <c r="T153" s="17"/>
      <c r="U153" s="17"/>
      <c r="V153" s="17"/>
      <c r="W153" s="17"/>
      <c r="X153" s="17"/>
      <c r="Y153" s="17"/>
      <c r="Z153" s="17"/>
      <c r="AA153" s="17"/>
      <c r="AC153" s="17"/>
      <c r="AD153" s="17"/>
      <c r="AS153" s="4"/>
      <c r="BB153" s="4"/>
      <c r="BK153" s="4"/>
      <c r="BT153" s="4"/>
      <c r="CC153" s="4"/>
      <c r="CL153" s="4"/>
      <c r="CU153" s="4"/>
      <c r="DD153" s="4"/>
      <c r="DM153" s="4"/>
      <c r="DV153" s="4"/>
      <c r="EE153" s="4"/>
      <c r="EN153" s="4"/>
      <c r="EW153" s="4"/>
      <c r="FF153" s="4"/>
      <c r="FO153" s="4"/>
      <c r="FX153" s="4"/>
      <c r="GG153" s="4"/>
      <c r="GP153" s="4"/>
      <c r="GY153" s="4"/>
      <c r="HH153" s="4"/>
      <c r="RS153" s="230"/>
    </row>
    <row r="154" spans="1:487" s="3" customFormat="1" ht="15">
      <c r="A154" s="292" t="s">
        <v>870</v>
      </c>
      <c r="B154" s="446" t="s">
        <v>801</v>
      </c>
      <c r="C154" s="464"/>
      <c r="D154" s="541" t="s">
        <v>1669</v>
      </c>
      <c r="E154" s="468" t="s">
        <v>2533</v>
      </c>
      <c r="G154" s="314">
        <v>0</v>
      </c>
      <c r="H154" s="301">
        <v>0</v>
      </c>
      <c r="I154" s="302">
        <v>0</v>
      </c>
      <c r="J154" s="160"/>
      <c r="K154" s="292" t="s">
        <v>870</v>
      </c>
      <c r="L154" s="540" t="s">
        <v>1851</v>
      </c>
      <c r="M154" s="446"/>
      <c r="N154" s="542" t="s">
        <v>1677</v>
      </c>
      <c r="O154" s="468" t="s">
        <v>2543</v>
      </c>
      <c r="Q154" s="286">
        <f>SUM(Puntenklassement!D47)</f>
        <v>808</v>
      </c>
      <c r="T154" s="17"/>
      <c r="U154" s="17"/>
      <c r="V154" s="17"/>
      <c r="W154" s="17"/>
      <c r="X154" s="17"/>
      <c r="Y154" s="17"/>
      <c r="Z154" s="17"/>
      <c r="AA154" s="17"/>
      <c r="AC154" s="17"/>
      <c r="AD154" s="17"/>
      <c r="AS154" s="4"/>
      <c r="BB154" s="4"/>
      <c r="BK154" s="4"/>
      <c r="BT154" s="4"/>
      <c r="CC154" s="4"/>
      <c r="CL154" s="4"/>
      <c r="CU154" s="4"/>
      <c r="DD154" s="4"/>
      <c r="DM154" s="4"/>
      <c r="DV154" s="4"/>
      <c r="EE154" s="4"/>
      <c r="EN154" s="4"/>
      <c r="EW154" s="4"/>
      <c r="FF154" s="4"/>
      <c r="FO154" s="4"/>
      <c r="FX154" s="4"/>
      <c r="GG154" s="4"/>
      <c r="GP154" s="4"/>
      <c r="GY154" s="4"/>
      <c r="HH154" s="4"/>
      <c r="RS154" s="230"/>
    </row>
    <row r="155" spans="1:487" s="3" customFormat="1" ht="15">
      <c r="A155" s="292" t="s">
        <v>871</v>
      </c>
      <c r="B155" s="441" t="s">
        <v>2246</v>
      </c>
      <c r="C155" s="449"/>
      <c r="D155" s="542" t="s">
        <v>2088</v>
      </c>
      <c r="E155" s="468" t="s">
        <v>2267</v>
      </c>
      <c r="G155" s="314">
        <v>0</v>
      </c>
      <c r="H155" s="301">
        <v>0</v>
      </c>
      <c r="I155" s="302">
        <v>0</v>
      </c>
      <c r="J155" s="160"/>
      <c r="K155" s="292" t="s">
        <v>871</v>
      </c>
      <c r="L155" s="446" t="s">
        <v>9</v>
      </c>
      <c r="M155" s="449"/>
      <c r="N155" s="542" t="s">
        <v>1608</v>
      </c>
      <c r="O155" s="468" t="s">
        <v>2528</v>
      </c>
      <c r="Q155" s="286">
        <f>SUM(Puntenklassement!D19)</f>
        <v>807</v>
      </c>
      <c r="T155" s="17"/>
      <c r="U155" s="17"/>
      <c r="V155" s="17"/>
      <c r="W155" s="17"/>
      <c r="X155" s="17"/>
      <c r="Y155" s="17"/>
      <c r="Z155" s="17"/>
      <c r="AA155" s="17"/>
      <c r="AC155" s="17"/>
      <c r="AD155" s="17"/>
      <c r="AS155" s="4"/>
      <c r="BB155" s="4"/>
      <c r="BK155" s="4"/>
      <c r="BT155" s="4"/>
      <c r="CC155" s="4"/>
      <c r="CL155" s="4"/>
      <c r="CU155" s="4"/>
      <c r="DD155" s="4"/>
      <c r="DM155" s="4"/>
      <c r="DV155" s="4"/>
      <c r="EE155" s="4"/>
      <c r="EN155" s="4"/>
      <c r="EW155" s="4"/>
      <c r="FF155" s="4"/>
      <c r="FO155" s="4"/>
      <c r="FX155" s="4"/>
      <c r="GG155" s="4"/>
      <c r="GP155" s="4"/>
      <c r="GY155" s="4"/>
      <c r="HH155" s="4"/>
      <c r="RS155" s="230"/>
    </row>
    <row r="156" spans="1:487" s="3" customFormat="1" ht="15">
      <c r="A156" s="292" t="s">
        <v>872</v>
      </c>
      <c r="B156" s="441" t="s">
        <v>13</v>
      </c>
      <c r="C156" s="446"/>
      <c r="D156" s="542" t="s">
        <v>1654</v>
      </c>
      <c r="E156" s="468" t="s">
        <v>2534</v>
      </c>
      <c r="G156" s="314">
        <v>0</v>
      </c>
      <c r="H156" s="301">
        <v>0</v>
      </c>
      <c r="I156" s="302">
        <v>0</v>
      </c>
      <c r="J156" s="160"/>
      <c r="K156" s="292" t="s">
        <v>872</v>
      </c>
      <c r="L156" s="441" t="s">
        <v>13</v>
      </c>
      <c r="M156" s="446"/>
      <c r="N156" s="542" t="s">
        <v>1654</v>
      </c>
      <c r="O156" s="468" t="s">
        <v>2534</v>
      </c>
      <c r="Q156" s="286">
        <f>SUM(Puntenklassement!D27)</f>
        <v>803</v>
      </c>
      <c r="T156" s="17"/>
      <c r="U156" s="17"/>
      <c r="V156" s="17"/>
      <c r="W156" s="17"/>
      <c r="X156" s="17"/>
      <c r="Y156" s="17"/>
      <c r="Z156" s="17"/>
      <c r="AA156" s="17"/>
      <c r="AC156" s="17"/>
      <c r="AD156" s="17"/>
      <c r="AS156" s="4"/>
      <c r="BB156" s="4"/>
      <c r="BK156" s="4"/>
      <c r="BT156" s="4"/>
      <c r="CC156" s="4"/>
      <c r="CL156" s="4"/>
      <c r="CU156" s="4"/>
      <c r="DD156" s="4"/>
      <c r="DM156" s="4"/>
      <c r="DV156" s="4"/>
      <c r="EE156" s="4"/>
      <c r="EN156" s="4"/>
      <c r="EW156" s="4"/>
      <c r="FF156" s="4"/>
      <c r="FO156" s="4"/>
      <c r="FX156" s="4"/>
      <c r="GG156" s="4"/>
      <c r="GP156" s="4"/>
      <c r="GY156" s="4"/>
      <c r="HH156" s="4"/>
      <c r="RS156" s="230"/>
    </row>
    <row r="157" spans="1:487" s="3" customFormat="1" ht="15">
      <c r="A157" s="292" t="s">
        <v>875</v>
      </c>
      <c r="B157" s="441" t="s">
        <v>15</v>
      </c>
      <c r="C157" s="464"/>
      <c r="D157" s="542" t="s">
        <v>1618</v>
      </c>
      <c r="E157" s="468" t="s">
        <v>2260</v>
      </c>
      <c r="G157" s="314">
        <v>0</v>
      </c>
      <c r="H157" s="301">
        <v>0</v>
      </c>
      <c r="I157" s="302">
        <v>0</v>
      </c>
      <c r="J157" s="160"/>
      <c r="K157" s="292" t="s">
        <v>875</v>
      </c>
      <c r="L157" s="441" t="s">
        <v>15</v>
      </c>
      <c r="M157" s="464"/>
      <c r="N157" s="542" t="s">
        <v>1618</v>
      </c>
      <c r="O157" s="468" t="s">
        <v>2260</v>
      </c>
      <c r="Q157" s="286">
        <f>SUM(Puntenklassement!D29)</f>
        <v>800</v>
      </c>
      <c r="T157" s="17"/>
      <c r="U157" s="17"/>
      <c r="V157" s="17"/>
      <c r="W157" s="17"/>
      <c r="X157" s="17"/>
      <c r="Y157" s="17"/>
      <c r="Z157" s="17"/>
      <c r="AA157" s="17"/>
      <c r="AC157" s="17"/>
      <c r="AD157" s="17"/>
      <c r="AS157" s="4"/>
      <c r="BB157" s="4"/>
      <c r="BK157" s="4"/>
      <c r="BT157" s="4"/>
      <c r="CC157" s="4"/>
      <c r="CL157" s="4"/>
      <c r="CU157" s="4"/>
      <c r="DD157" s="4"/>
      <c r="DM157" s="4"/>
      <c r="DV157" s="4"/>
      <c r="EE157" s="4"/>
      <c r="EN157" s="4"/>
      <c r="EW157" s="4"/>
      <c r="FF157" s="4"/>
      <c r="FO157" s="4"/>
      <c r="FX157" s="4"/>
      <c r="GG157" s="4"/>
      <c r="GP157" s="4"/>
      <c r="GY157" s="4"/>
      <c r="HH157" s="4"/>
      <c r="RS157" s="230"/>
    </row>
    <row r="158" spans="1:487" s="3" customFormat="1" ht="15">
      <c r="A158" s="292" t="s">
        <v>1006</v>
      </c>
      <c r="B158" s="446" t="s">
        <v>830</v>
      </c>
      <c r="C158" s="449"/>
      <c r="D158" s="542" t="s">
        <v>1624</v>
      </c>
      <c r="E158" s="468" t="s">
        <v>2528</v>
      </c>
      <c r="G158" s="314">
        <v>0</v>
      </c>
      <c r="H158" s="301">
        <v>0</v>
      </c>
      <c r="I158" s="302">
        <v>0</v>
      </c>
      <c r="J158" s="160"/>
      <c r="K158" s="292" t="s">
        <v>1006</v>
      </c>
      <c r="L158" s="441" t="s">
        <v>39</v>
      </c>
      <c r="M158" s="449"/>
      <c r="N158" s="542" t="s">
        <v>1605</v>
      </c>
      <c r="O158" s="468" t="s">
        <v>2525</v>
      </c>
      <c r="Q158" s="286">
        <f>SUM(Puntenklassement!D76)</f>
        <v>792</v>
      </c>
      <c r="T158" s="17"/>
      <c r="U158" s="17"/>
      <c r="V158" s="17"/>
      <c r="W158" s="17"/>
      <c r="X158" s="17"/>
      <c r="Y158" s="17"/>
      <c r="Z158" s="17"/>
      <c r="AA158" s="17"/>
      <c r="AC158" s="17"/>
      <c r="AD158" s="17"/>
      <c r="AS158" s="4"/>
      <c r="BB158" s="4"/>
      <c r="BK158" s="4"/>
      <c r="BT158" s="4"/>
      <c r="CC158" s="4"/>
      <c r="CL158" s="4"/>
      <c r="CU158" s="4"/>
      <c r="DD158" s="4"/>
      <c r="DM158" s="4"/>
      <c r="DV158" s="4"/>
      <c r="EE158" s="4"/>
      <c r="EN158" s="4"/>
      <c r="EW158" s="4"/>
      <c r="FF158" s="4"/>
      <c r="FO158" s="4"/>
      <c r="FX158" s="4"/>
      <c r="GG158" s="4"/>
      <c r="GP158" s="4"/>
      <c r="GY158" s="4"/>
      <c r="HH158" s="4"/>
      <c r="RS158" s="230"/>
    </row>
    <row r="159" spans="1:487" s="282" customFormat="1" ht="15">
      <c r="A159" s="292" t="s">
        <v>1007</v>
      </c>
      <c r="B159" s="518" t="s">
        <v>2279</v>
      </c>
      <c r="C159" s="449"/>
      <c r="D159" s="542" t="s">
        <v>2506</v>
      </c>
      <c r="E159" s="468" t="s">
        <v>2547</v>
      </c>
      <c r="G159" s="314">
        <v>0</v>
      </c>
      <c r="H159" s="301">
        <v>0</v>
      </c>
      <c r="I159" s="302">
        <v>0</v>
      </c>
      <c r="J159" s="335"/>
      <c r="K159" s="292" t="s">
        <v>1007</v>
      </c>
      <c r="L159" s="446" t="s">
        <v>806</v>
      </c>
      <c r="M159" s="464"/>
      <c r="N159" s="541" t="s">
        <v>1655</v>
      </c>
      <c r="O159" s="468" t="s">
        <v>2265</v>
      </c>
      <c r="Q159" s="286">
        <f>SUM(Puntenklassement!D65)</f>
        <v>774</v>
      </c>
      <c r="T159" s="289"/>
      <c r="U159" s="289"/>
      <c r="V159" s="289"/>
      <c r="W159" s="289"/>
      <c r="X159" s="289"/>
      <c r="Y159" s="289"/>
      <c r="Z159" s="289"/>
      <c r="AA159" s="289"/>
      <c r="AC159" s="289"/>
      <c r="AD159" s="289"/>
      <c r="AS159" s="283"/>
      <c r="BB159" s="283"/>
      <c r="BK159" s="283"/>
      <c r="BT159" s="283"/>
      <c r="CC159" s="283"/>
      <c r="CL159" s="283"/>
      <c r="CU159" s="283"/>
      <c r="DD159" s="283"/>
      <c r="DM159" s="283"/>
      <c r="DV159" s="283"/>
      <c r="EE159" s="283"/>
      <c r="EN159" s="283"/>
      <c r="EW159" s="283"/>
      <c r="FF159" s="283"/>
      <c r="FO159" s="283"/>
      <c r="FX159" s="283"/>
      <c r="GG159" s="283"/>
      <c r="GP159" s="283"/>
      <c r="GY159" s="283"/>
      <c r="HH159" s="283"/>
      <c r="RS159" s="230"/>
    </row>
    <row r="160" spans="1:487" s="282" customFormat="1" ht="15">
      <c r="A160" s="292" t="s">
        <v>1008</v>
      </c>
      <c r="B160" s="446" t="s">
        <v>869</v>
      </c>
      <c r="C160" s="464"/>
      <c r="D160" s="542" t="s">
        <v>1620</v>
      </c>
      <c r="E160" s="468" t="s">
        <v>2536</v>
      </c>
      <c r="G160" s="314">
        <v>0</v>
      </c>
      <c r="H160" s="301">
        <v>0</v>
      </c>
      <c r="I160" s="302">
        <v>0</v>
      </c>
      <c r="J160" s="335"/>
      <c r="K160" s="292" t="s">
        <v>1008</v>
      </c>
      <c r="L160" s="441" t="s">
        <v>27</v>
      </c>
      <c r="M160" s="464"/>
      <c r="N160" s="542" t="s">
        <v>1613</v>
      </c>
      <c r="O160" s="468" t="s">
        <v>2534</v>
      </c>
      <c r="Q160" s="286">
        <f>SUM(Puntenklassement!D52)</f>
        <v>768</v>
      </c>
      <c r="T160" s="289"/>
      <c r="U160" s="289"/>
      <c r="V160" s="289"/>
      <c r="W160" s="289"/>
      <c r="X160" s="289"/>
      <c r="Y160" s="289"/>
      <c r="Z160" s="289"/>
      <c r="AA160" s="289"/>
      <c r="AC160" s="289"/>
      <c r="AD160" s="289"/>
      <c r="AS160" s="283"/>
      <c r="BB160" s="283"/>
      <c r="BK160" s="283"/>
      <c r="BT160" s="283"/>
      <c r="CC160" s="283"/>
      <c r="CL160" s="283"/>
      <c r="CU160" s="283"/>
      <c r="DD160" s="283"/>
      <c r="DM160" s="283"/>
      <c r="DV160" s="283"/>
      <c r="EE160" s="283"/>
      <c r="EN160" s="283"/>
      <c r="EW160" s="283"/>
      <c r="FF160" s="283"/>
      <c r="FO160" s="283"/>
      <c r="FX160" s="283"/>
      <c r="GG160" s="283"/>
      <c r="GP160" s="283"/>
      <c r="GY160" s="283"/>
      <c r="HH160" s="283"/>
      <c r="RS160" s="230"/>
    </row>
    <row r="161" spans="1:487" s="282" customFormat="1" ht="15">
      <c r="A161" s="292" t="s">
        <v>1009</v>
      </c>
      <c r="B161" s="446" t="s">
        <v>141</v>
      </c>
      <c r="C161" s="449"/>
      <c r="D161" s="542" t="s">
        <v>1649</v>
      </c>
      <c r="E161" s="468" t="s">
        <v>2257</v>
      </c>
      <c r="G161" s="314">
        <v>0</v>
      </c>
      <c r="H161" s="301">
        <v>0</v>
      </c>
      <c r="I161" s="302">
        <v>0</v>
      </c>
      <c r="J161" s="335"/>
      <c r="K161" s="292" t="s">
        <v>1009</v>
      </c>
      <c r="L161" s="441" t="s">
        <v>2237</v>
      </c>
      <c r="M161" s="449"/>
      <c r="N161" s="542" t="s">
        <v>2091</v>
      </c>
      <c r="O161" s="468" t="s">
        <v>2544</v>
      </c>
      <c r="Q161" s="286">
        <f>SUM(Puntenklassement!D67)</f>
        <v>767</v>
      </c>
      <c r="T161" s="289"/>
      <c r="U161" s="289"/>
      <c r="V161" s="289"/>
      <c r="W161" s="289"/>
      <c r="X161" s="289"/>
      <c r="Y161" s="289"/>
      <c r="Z161" s="289"/>
      <c r="AA161" s="289"/>
      <c r="AC161" s="289"/>
      <c r="AD161" s="289"/>
      <c r="AS161" s="283"/>
      <c r="BB161" s="283"/>
      <c r="BK161" s="283"/>
      <c r="BT161" s="283"/>
      <c r="CC161" s="283"/>
      <c r="CL161" s="283"/>
      <c r="CU161" s="283"/>
      <c r="DD161" s="283"/>
      <c r="DM161" s="283"/>
      <c r="DV161" s="283"/>
      <c r="EE161" s="283"/>
      <c r="EN161" s="283"/>
      <c r="EW161" s="283"/>
      <c r="FF161" s="283"/>
      <c r="FO161" s="283"/>
      <c r="FX161" s="283"/>
      <c r="GG161" s="283"/>
      <c r="GP161" s="283"/>
      <c r="GY161" s="283"/>
      <c r="HH161" s="283"/>
      <c r="RS161" s="230"/>
    </row>
    <row r="162" spans="1:487" s="282" customFormat="1" ht="15">
      <c r="A162" s="292" t="s">
        <v>1010</v>
      </c>
      <c r="B162" s="540" t="s">
        <v>1841</v>
      </c>
      <c r="C162" s="446"/>
      <c r="D162" s="541" t="s">
        <v>2080</v>
      </c>
      <c r="E162" s="468" t="s">
        <v>2539</v>
      </c>
      <c r="G162" s="314">
        <v>0</v>
      </c>
      <c r="H162" s="301">
        <v>0</v>
      </c>
      <c r="I162" s="302">
        <v>0</v>
      </c>
      <c r="J162" s="335"/>
      <c r="K162" s="292" t="s">
        <v>1010</v>
      </c>
      <c r="L162" s="441" t="s">
        <v>2244</v>
      </c>
      <c r="M162" s="449"/>
      <c r="N162" s="542" t="s">
        <v>2087</v>
      </c>
      <c r="O162" s="468" t="s">
        <v>2542</v>
      </c>
      <c r="Q162" s="286">
        <f>SUM(Puntenklassement!D10)</f>
        <v>757</v>
      </c>
      <c r="T162" s="289"/>
      <c r="U162" s="289"/>
      <c r="V162" s="289"/>
      <c r="W162" s="289"/>
      <c r="X162" s="289"/>
      <c r="Y162" s="289"/>
      <c r="Z162" s="289"/>
      <c r="AA162" s="289"/>
      <c r="AC162" s="289"/>
      <c r="AD162" s="289"/>
      <c r="AS162" s="283"/>
      <c r="BB162" s="283"/>
      <c r="BK162" s="283"/>
      <c r="BT162" s="283"/>
      <c r="CC162" s="283"/>
      <c r="CL162" s="283"/>
      <c r="CU162" s="283"/>
      <c r="DD162" s="283"/>
      <c r="DM162" s="283"/>
      <c r="DV162" s="283"/>
      <c r="EE162" s="283"/>
      <c r="EN162" s="283"/>
      <c r="EW162" s="283"/>
      <c r="FF162" s="283"/>
      <c r="FO162" s="283"/>
      <c r="FX162" s="283"/>
      <c r="GG162" s="283"/>
      <c r="GP162" s="283"/>
      <c r="GY162" s="283"/>
      <c r="HH162" s="283"/>
      <c r="RS162" s="230"/>
    </row>
    <row r="163" spans="1:487" s="282" customFormat="1" ht="15">
      <c r="A163" s="292" t="s">
        <v>1011</v>
      </c>
      <c r="B163" s="446" t="s">
        <v>835</v>
      </c>
      <c r="C163" s="449"/>
      <c r="D163" s="541" t="s">
        <v>1630</v>
      </c>
      <c r="E163" s="468" t="s">
        <v>2263</v>
      </c>
      <c r="G163" s="314">
        <v>0</v>
      </c>
      <c r="H163" s="301">
        <v>0</v>
      </c>
      <c r="I163" s="302">
        <v>0</v>
      </c>
      <c r="J163" s="335"/>
      <c r="K163" s="292" t="s">
        <v>1011</v>
      </c>
      <c r="L163" s="441" t="s">
        <v>37</v>
      </c>
      <c r="M163" s="446"/>
      <c r="N163" s="542" t="s">
        <v>1607</v>
      </c>
      <c r="O163" s="468" t="s">
        <v>2260</v>
      </c>
      <c r="Q163" s="286">
        <f>SUM(Puntenklassement!D73)</f>
        <v>753</v>
      </c>
      <c r="T163" s="289"/>
      <c r="U163" s="289"/>
      <c r="V163" s="289"/>
      <c r="W163" s="289"/>
      <c r="X163" s="289"/>
      <c r="Y163" s="289"/>
      <c r="Z163" s="289"/>
      <c r="AA163" s="289"/>
      <c r="AC163" s="289"/>
      <c r="AD163" s="289"/>
      <c r="AS163" s="283"/>
      <c r="BB163" s="283"/>
      <c r="BK163" s="283"/>
      <c r="BT163" s="283"/>
      <c r="CC163" s="283"/>
      <c r="CL163" s="283"/>
      <c r="CU163" s="283"/>
      <c r="DD163" s="283"/>
      <c r="DM163" s="283"/>
      <c r="DV163" s="283"/>
      <c r="EE163" s="283"/>
      <c r="EN163" s="283"/>
      <c r="EW163" s="283"/>
      <c r="FF163" s="283"/>
      <c r="FO163" s="283"/>
      <c r="FX163" s="283"/>
      <c r="GG163" s="283"/>
      <c r="GP163" s="283"/>
      <c r="GY163" s="283"/>
      <c r="HH163" s="283"/>
      <c r="RS163" s="230"/>
    </row>
    <row r="164" spans="1:487" s="282" customFormat="1" ht="15">
      <c r="A164" s="292" t="s">
        <v>1012</v>
      </c>
      <c r="B164" s="446" t="s">
        <v>836</v>
      </c>
      <c r="C164" s="446"/>
      <c r="D164" s="542" t="s">
        <v>1633</v>
      </c>
      <c r="E164" s="468" t="s">
        <v>2263</v>
      </c>
      <c r="G164" s="314">
        <v>0</v>
      </c>
      <c r="H164" s="301">
        <v>0</v>
      </c>
      <c r="I164" s="302">
        <v>0</v>
      </c>
      <c r="J164" s="335"/>
      <c r="K164" s="292" t="s">
        <v>1012</v>
      </c>
      <c r="L164" s="518" t="s">
        <v>2308</v>
      </c>
      <c r="M164" s="449"/>
      <c r="N164" s="542" t="s">
        <v>2217</v>
      </c>
      <c r="O164" s="468" t="s">
        <v>2545</v>
      </c>
      <c r="Q164" s="286">
        <f>SUM(Puntenklassement!D14)</f>
        <v>705</v>
      </c>
      <c r="T164" s="289"/>
      <c r="U164" s="289"/>
      <c r="V164" s="289"/>
      <c r="W164" s="289"/>
      <c r="X164" s="289"/>
      <c r="Y164" s="289"/>
      <c r="Z164" s="289"/>
      <c r="AA164" s="289"/>
      <c r="AC164" s="289"/>
      <c r="AD164" s="289"/>
      <c r="AS164" s="283"/>
      <c r="BB164" s="283"/>
      <c r="BK164" s="283"/>
      <c r="BT164" s="283"/>
      <c r="CC164" s="283"/>
      <c r="CL164" s="283"/>
      <c r="CU164" s="283"/>
      <c r="DD164" s="283"/>
      <c r="DM164" s="283"/>
      <c r="DV164" s="283"/>
      <c r="EE164" s="283"/>
      <c r="EN164" s="283"/>
      <c r="EW164" s="283"/>
      <c r="FF164" s="283"/>
      <c r="FO164" s="283"/>
      <c r="FX164" s="283"/>
      <c r="GG164" s="283"/>
      <c r="GP164" s="283"/>
      <c r="GY164" s="283"/>
      <c r="HH164" s="283"/>
      <c r="RS164" s="230"/>
    </row>
    <row r="165" spans="1:487" s="282" customFormat="1" ht="15">
      <c r="A165" s="292" t="s">
        <v>1013</v>
      </c>
      <c r="B165" s="540" t="s">
        <v>1851</v>
      </c>
      <c r="C165" s="446"/>
      <c r="D165" s="542" t="s">
        <v>1677</v>
      </c>
      <c r="E165" s="468" t="s">
        <v>2543</v>
      </c>
      <c r="G165" s="314">
        <v>0</v>
      </c>
      <c r="H165" s="301">
        <v>0</v>
      </c>
      <c r="I165" s="302">
        <v>0</v>
      </c>
      <c r="J165" s="335"/>
      <c r="K165" s="292" t="s">
        <v>1013</v>
      </c>
      <c r="L165" s="518" t="s">
        <v>2283</v>
      </c>
      <c r="M165" s="449"/>
      <c r="N165" s="541" t="s">
        <v>2512</v>
      </c>
      <c r="O165" s="468" t="s">
        <v>2550</v>
      </c>
      <c r="Q165" s="286">
        <f>SUM(Puntenklassement!D66)</f>
        <v>694</v>
      </c>
      <c r="T165" s="289"/>
      <c r="U165" s="289"/>
      <c r="V165" s="289"/>
      <c r="W165" s="289"/>
      <c r="X165" s="289"/>
      <c r="Y165" s="289"/>
      <c r="Z165" s="289"/>
      <c r="AA165" s="289"/>
      <c r="AC165" s="289"/>
      <c r="AD165" s="289"/>
      <c r="AS165" s="283"/>
      <c r="BB165" s="283"/>
      <c r="BK165" s="283"/>
      <c r="BT165" s="283"/>
      <c r="CC165" s="283"/>
      <c r="CL165" s="283"/>
      <c r="CU165" s="283"/>
      <c r="DD165" s="283"/>
      <c r="DM165" s="283"/>
      <c r="DV165" s="283"/>
      <c r="EE165" s="283"/>
      <c r="EN165" s="283"/>
      <c r="EW165" s="283"/>
      <c r="FF165" s="283"/>
      <c r="FO165" s="283"/>
      <c r="FX165" s="283"/>
      <c r="GG165" s="283"/>
      <c r="GP165" s="283"/>
      <c r="GY165" s="283"/>
      <c r="HH165" s="283"/>
      <c r="RS165" s="230"/>
    </row>
    <row r="166" spans="1:487" s="282" customFormat="1" ht="15">
      <c r="A166" s="292" t="s">
        <v>1014</v>
      </c>
      <c r="B166" s="540" t="s">
        <v>1858</v>
      </c>
      <c r="C166" s="464"/>
      <c r="D166" s="542" t="s">
        <v>1666</v>
      </c>
      <c r="E166" s="468" t="s">
        <v>2261</v>
      </c>
      <c r="G166" s="314">
        <v>0</v>
      </c>
      <c r="H166" s="301">
        <v>0</v>
      </c>
      <c r="I166" s="302">
        <v>0</v>
      </c>
      <c r="J166" s="335"/>
      <c r="K166" s="292" t="s">
        <v>1014</v>
      </c>
      <c r="L166" s="446" t="s">
        <v>828</v>
      </c>
      <c r="M166" s="446"/>
      <c r="N166" s="542" t="s">
        <v>1663</v>
      </c>
      <c r="O166" s="468" t="s">
        <v>2534</v>
      </c>
      <c r="Q166" s="286">
        <f>SUM(Puntenklassement!D70)</f>
        <v>693</v>
      </c>
      <c r="T166" s="289"/>
      <c r="U166" s="289"/>
      <c r="V166" s="289"/>
      <c r="W166" s="289"/>
      <c r="X166" s="289"/>
      <c r="Y166" s="289"/>
      <c r="Z166" s="289"/>
      <c r="AA166" s="289"/>
      <c r="AC166" s="289"/>
      <c r="AD166" s="289"/>
      <c r="AS166" s="283"/>
      <c r="BB166" s="283"/>
      <c r="BK166" s="283"/>
      <c r="BT166" s="283"/>
      <c r="CC166" s="283"/>
      <c r="CL166" s="283"/>
      <c r="CU166" s="283"/>
      <c r="DD166" s="283"/>
      <c r="DM166" s="283"/>
      <c r="DV166" s="283"/>
      <c r="EE166" s="283"/>
      <c r="EN166" s="283"/>
      <c r="EW166" s="283"/>
      <c r="FF166" s="283"/>
      <c r="FO166" s="283"/>
      <c r="FX166" s="283"/>
      <c r="GG166" s="283"/>
      <c r="GP166" s="283"/>
      <c r="GY166" s="283"/>
      <c r="HH166" s="283"/>
      <c r="RS166" s="230"/>
    </row>
    <row r="167" spans="1:487" s="282" customFormat="1" ht="15">
      <c r="A167" s="292" t="s">
        <v>1015</v>
      </c>
      <c r="B167" s="518" t="s">
        <v>2282</v>
      </c>
      <c r="C167" s="449"/>
      <c r="D167" s="541" t="s">
        <v>2511</v>
      </c>
      <c r="E167" s="468" t="s">
        <v>2546</v>
      </c>
      <c r="F167" s="446"/>
      <c r="G167" s="314">
        <v>0</v>
      </c>
      <c r="H167" s="301">
        <v>0</v>
      </c>
      <c r="I167" s="302">
        <v>0</v>
      </c>
      <c r="J167" s="335"/>
      <c r="K167" s="292" t="s">
        <v>1015</v>
      </c>
      <c r="L167" s="443" t="s">
        <v>144</v>
      </c>
      <c r="M167" s="464"/>
      <c r="N167" s="542" t="s">
        <v>1632</v>
      </c>
      <c r="O167" s="468" t="s">
        <v>2262</v>
      </c>
      <c r="P167" s="446"/>
      <c r="Q167" s="286">
        <f>SUM(Puntenklassement!D78)</f>
        <v>693</v>
      </c>
      <c r="T167" s="289"/>
      <c r="U167" s="289"/>
      <c r="V167" s="289"/>
      <c r="W167" s="289"/>
      <c r="X167" s="289"/>
      <c r="Y167" s="289"/>
      <c r="Z167" s="289"/>
      <c r="AA167" s="289"/>
      <c r="AC167" s="289"/>
      <c r="AD167" s="289"/>
      <c r="AS167" s="283"/>
      <c r="BB167" s="283"/>
      <c r="BK167" s="283"/>
      <c r="BT167" s="283"/>
      <c r="CC167" s="283"/>
      <c r="CL167" s="283"/>
      <c r="CU167" s="283"/>
      <c r="DD167" s="283"/>
      <c r="DM167" s="283"/>
      <c r="DV167" s="283"/>
      <c r="EE167" s="283"/>
      <c r="EN167" s="283"/>
      <c r="EW167" s="283"/>
      <c r="FF167" s="283"/>
      <c r="FO167" s="283"/>
      <c r="FX167" s="283"/>
      <c r="GG167" s="283"/>
      <c r="GP167" s="283"/>
      <c r="GY167" s="283"/>
      <c r="HH167" s="283"/>
      <c r="RS167" s="230"/>
    </row>
    <row r="168" spans="1:487" s="282" customFormat="1" ht="15">
      <c r="A168" s="292" t="s">
        <v>1016</v>
      </c>
      <c r="B168" s="446" t="s">
        <v>811</v>
      </c>
      <c r="C168" s="446"/>
      <c r="D168" s="542" t="s">
        <v>1623</v>
      </c>
      <c r="E168" s="468" t="s">
        <v>2263</v>
      </c>
      <c r="F168" s="446"/>
      <c r="G168" s="314">
        <v>0</v>
      </c>
      <c r="H168" s="301">
        <v>0</v>
      </c>
      <c r="I168" s="302">
        <v>0</v>
      </c>
      <c r="J168" s="335"/>
      <c r="K168" s="292" t="s">
        <v>1016</v>
      </c>
      <c r="L168" s="446" t="s">
        <v>861</v>
      </c>
      <c r="M168" s="464"/>
      <c r="N168" s="542" t="s">
        <v>1662</v>
      </c>
      <c r="O168" s="468" t="s">
        <v>2541</v>
      </c>
      <c r="Q168" s="286">
        <f>SUM(Puntenklassement!D15)</f>
        <v>684</v>
      </c>
      <c r="T168" s="289"/>
      <c r="U168" s="289"/>
      <c r="V168" s="289"/>
      <c r="W168" s="289"/>
      <c r="X168" s="289"/>
      <c r="Y168" s="289"/>
      <c r="Z168" s="289"/>
      <c r="AA168" s="289"/>
      <c r="AC168" s="289"/>
      <c r="AD168" s="289"/>
      <c r="AS168" s="283"/>
      <c r="BB168" s="283"/>
      <c r="BK168" s="283"/>
      <c r="BT168" s="283"/>
      <c r="CC168" s="283"/>
      <c r="CL168" s="283"/>
      <c r="CU168" s="283"/>
      <c r="DD168" s="283"/>
      <c r="DM168" s="283"/>
      <c r="DV168" s="283"/>
      <c r="EE168" s="283"/>
      <c r="EN168" s="283"/>
      <c r="EW168" s="283"/>
      <c r="FF168" s="283"/>
      <c r="FO168" s="283"/>
      <c r="FX168" s="283"/>
      <c r="GG168" s="283"/>
      <c r="GP168" s="283"/>
      <c r="GY168" s="283"/>
      <c r="HH168" s="283"/>
      <c r="RS168" s="230"/>
    </row>
    <row r="169" spans="1:487" s="282" customFormat="1" ht="15">
      <c r="A169" s="292" t="s">
        <v>1017</v>
      </c>
      <c r="B169" s="540" t="s">
        <v>1857</v>
      </c>
      <c r="C169" s="446"/>
      <c r="D169" s="542" t="s">
        <v>1673</v>
      </c>
      <c r="E169" s="468" t="s">
        <v>2267</v>
      </c>
      <c r="G169" s="314">
        <v>0</v>
      </c>
      <c r="H169" s="301">
        <v>0</v>
      </c>
      <c r="I169" s="302">
        <v>0</v>
      </c>
      <c r="J169" s="335"/>
      <c r="K169" s="292" t="s">
        <v>1017</v>
      </c>
      <c r="L169" s="518" t="s">
        <v>2278</v>
      </c>
      <c r="M169" s="449"/>
      <c r="N169" s="541" t="s">
        <v>2513</v>
      </c>
      <c r="O169" s="468" t="s">
        <v>2548</v>
      </c>
      <c r="Q169" s="286">
        <f>SUM(Puntenklassement!D22)</f>
        <v>683</v>
      </c>
      <c r="T169" s="289"/>
      <c r="U169" s="289"/>
      <c r="V169" s="289"/>
      <c r="W169" s="289"/>
      <c r="X169" s="289"/>
      <c r="Y169" s="289"/>
      <c r="Z169" s="289"/>
      <c r="AA169" s="289"/>
      <c r="AC169" s="289"/>
      <c r="AD169" s="289"/>
      <c r="AS169" s="283"/>
      <c r="BB169" s="283"/>
      <c r="BK169" s="283"/>
      <c r="BT169" s="283"/>
      <c r="CC169" s="283"/>
      <c r="CL169" s="283"/>
      <c r="CU169" s="283"/>
      <c r="DD169" s="283"/>
      <c r="DM169" s="283"/>
      <c r="DV169" s="283"/>
      <c r="EE169" s="283"/>
      <c r="EN169" s="283"/>
      <c r="EW169" s="283"/>
      <c r="FF169" s="283"/>
      <c r="FO169" s="283"/>
      <c r="FX169" s="283"/>
      <c r="GG169" s="283"/>
      <c r="GP169" s="283"/>
      <c r="GY169" s="283"/>
      <c r="HH169" s="283"/>
      <c r="RS169" s="230"/>
    </row>
    <row r="170" spans="1:487" s="282" customFormat="1" ht="15">
      <c r="A170" s="292" t="s">
        <v>1018</v>
      </c>
      <c r="B170" s="446" t="s">
        <v>852</v>
      </c>
      <c r="C170" s="449"/>
      <c r="D170" s="542" t="s">
        <v>1611</v>
      </c>
      <c r="E170" s="468" t="s">
        <v>2259</v>
      </c>
      <c r="G170" s="314">
        <v>0</v>
      </c>
      <c r="H170" s="301">
        <v>0</v>
      </c>
      <c r="I170" s="302">
        <v>0</v>
      </c>
      <c r="J170" s="335"/>
      <c r="K170" s="292" t="s">
        <v>1018</v>
      </c>
      <c r="L170" s="441" t="s">
        <v>2242</v>
      </c>
      <c r="M170" s="449"/>
      <c r="N170" s="542" t="s">
        <v>2092</v>
      </c>
      <c r="O170" s="468" t="s">
        <v>2540</v>
      </c>
      <c r="Q170" s="286">
        <f>SUM(Puntenklassement!D30)</f>
        <v>680</v>
      </c>
      <c r="T170" s="289"/>
      <c r="U170" s="289"/>
      <c r="V170" s="289"/>
      <c r="W170" s="289"/>
      <c r="X170" s="289"/>
      <c r="Y170" s="289"/>
      <c r="Z170" s="289"/>
      <c r="AA170" s="289"/>
      <c r="AC170" s="289"/>
      <c r="AD170" s="289"/>
      <c r="AS170" s="283"/>
      <c r="BB170" s="283"/>
      <c r="BK170" s="283"/>
      <c r="BT170" s="283"/>
      <c r="CC170" s="283"/>
      <c r="CL170" s="283"/>
      <c r="CU170" s="283"/>
      <c r="DD170" s="283"/>
      <c r="DM170" s="283"/>
      <c r="DV170" s="283"/>
      <c r="EE170" s="283"/>
      <c r="EN170" s="283"/>
      <c r="EW170" s="283"/>
      <c r="FF170" s="283"/>
      <c r="FO170" s="283"/>
      <c r="FX170" s="283"/>
      <c r="GG170" s="283"/>
      <c r="GP170" s="283"/>
      <c r="GY170" s="283"/>
      <c r="HH170" s="283"/>
      <c r="RS170" s="230"/>
    </row>
    <row r="171" spans="1:487" s="282" customFormat="1" ht="15">
      <c r="A171" s="292" t="s">
        <v>1019</v>
      </c>
      <c r="B171" s="446" t="s">
        <v>821</v>
      </c>
      <c r="C171" s="446"/>
      <c r="D171" s="541" t="s">
        <v>1621</v>
      </c>
      <c r="E171" s="468" t="s">
        <v>2525</v>
      </c>
      <c r="G171" s="314">
        <v>0</v>
      </c>
      <c r="H171" s="301">
        <v>0</v>
      </c>
      <c r="I171" s="302">
        <v>0</v>
      </c>
      <c r="J171" s="335"/>
      <c r="K171" s="292" t="s">
        <v>1019</v>
      </c>
      <c r="L171" s="540" t="s">
        <v>1841</v>
      </c>
      <c r="M171" s="446"/>
      <c r="N171" s="541" t="s">
        <v>2080</v>
      </c>
      <c r="O171" s="468" t="s">
        <v>2539</v>
      </c>
      <c r="Q171" s="286">
        <f>SUM(Puntenklassement!D42)</f>
        <v>657</v>
      </c>
      <c r="T171" s="289"/>
      <c r="U171" s="289"/>
      <c r="V171" s="289"/>
      <c r="W171" s="289"/>
      <c r="X171" s="289"/>
      <c r="Y171" s="289"/>
      <c r="Z171" s="289"/>
      <c r="AA171" s="289"/>
      <c r="AC171" s="289"/>
      <c r="AD171" s="289"/>
      <c r="AS171" s="283"/>
      <c r="BB171" s="283"/>
      <c r="BK171" s="283"/>
      <c r="BT171" s="283"/>
      <c r="CC171" s="283"/>
      <c r="CL171" s="283"/>
      <c r="CU171" s="283"/>
      <c r="DD171" s="283"/>
      <c r="DM171" s="283"/>
      <c r="DV171" s="283"/>
      <c r="EE171" s="283"/>
      <c r="EN171" s="283"/>
      <c r="EW171" s="283"/>
      <c r="FF171" s="283"/>
      <c r="FO171" s="283"/>
      <c r="FX171" s="283"/>
      <c r="GG171" s="283"/>
      <c r="GP171" s="283"/>
      <c r="GY171" s="283"/>
      <c r="HH171" s="283"/>
      <c r="RS171" s="230"/>
    </row>
    <row r="172" spans="1:487" s="282" customFormat="1" ht="15">
      <c r="A172" s="292" t="s">
        <v>1020</v>
      </c>
      <c r="B172" s="518" t="s">
        <v>2307</v>
      </c>
      <c r="C172" s="449"/>
      <c r="D172" s="541" t="s">
        <v>2516</v>
      </c>
      <c r="E172" s="468" t="s">
        <v>2551</v>
      </c>
      <c r="G172" s="314">
        <v>0</v>
      </c>
      <c r="H172" s="301">
        <v>0</v>
      </c>
      <c r="I172" s="302">
        <v>0</v>
      </c>
      <c r="J172" s="335"/>
      <c r="K172" s="292" t="s">
        <v>1020</v>
      </c>
      <c r="L172" s="446" t="s">
        <v>830</v>
      </c>
      <c r="M172" s="449"/>
      <c r="N172" s="542" t="s">
        <v>1624</v>
      </c>
      <c r="O172" s="468" t="s">
        <v>2528</v>
      </c>
      <c r="Q172" s="286">
        <f>SUM(Puntenklassement!D32)</f>
        <v>616</v>
      </c>
      <c r="T172" s="289"/>
      <c r="U172" s="289"/>
      <c r="V172" s="289"/>
      <c r="W172" s="289"/>
      <c r="X172" s="289"/>
      <c r="Y172" s="289"/>
      <c r="Z172" s="289"/>
      <c r="AA172" s="289"/>
      <c r="AC172" s="289"/>
      <c r="AD172" s="289"/>
      <c r="AS172" s="283"/>
      <c r="BB172" s="283"/>
      <c r="BK172" s="283"/>
      <c r="BT172" s="283"/>
      <c r="CC172" s="283"/>
      <c r="CL172" s="283"/>
      <c r="CU172" s="283"/>
      <c r="DD172" s="283"/>
      <c r="DM172" s="283"/>
      <c r="DV172" s="283"/>
      <c r="EE172" s="283"/>
      <c r="EN172" s="283"/>
      <c r="EW172" s="283"/>
      <c r="FF172" s="283"/>
      <c r="FO172" s="283"/>
      <c r="FX172" s="283"/>
      <c r="GG172" s="283"/>
      <c r="GP172" s="283"/>
      <c r="GY172" s="283"/>
      <c r="HH172" s="283"/>
      <c r="RS172" s="230"/>
    </row>
    <row r="173" spans="1:487" s="282" customFormat="1" ht="15">
      <c r="A173" s="292" t="s">
        <v>1021</v>
      </c>
      <c r="B173" s="441" t="s">
        <v>2237</v>
      </c>
      <c r="C173" s="449"/>
      <c r="D173" s="542" t="s">
        <v>2091</v>
      </c>
      <c r="E173" s="468" t="s">
        <v>2544</v>
      </c>
      <c r="G173" s="314">
        <v>0</v>
      </c>
      <c r="H173" s="301">
        <v>0</v>
      </c>
      <c r="I173" s="302">
        <v>0</v>
      </c>
      <c r="J173" s="335"/>
      <c r="K173" s="292" t="s">
        <v>1021</v>
      </c>
      <c r="L173" s="446" t="s">
        <v>844</v>
      </c>
      <c r="M173" s="464"/>
      <c r="N173" s="542" t="s">
        <v>1657</v>
      </c>
      <c r="O173" s="468" t="s">
        <v>2532</v>
      </c>
      <c r="Q173" s="286">
        <f>SUM(Puntenklassement!D13)</f>
        <v>603</v>
      </c>
      <c r="T173" s="289"/>
      <c r="U173" s="289"/>
      <c r="V173" s="289"/>
      <c r="W173" s="289"/>
      <c r="X173" s="289"/>
      <c r="Y173" s="289"/>
      <c r="Z173" s="289"/>
      <c r="AA173" s="289"/>
      <c r="AC173" s="289"/>
      <c r="AD173" s="289"/>
      <c r="AS173" s="283"/>
      <c r="BB173" s="283"/>
      <c r="BK173" s="283"/>
      <c r="BT173" s="283"/>
      <c r="CC173" s="283"/>
      <c r="CL173" s="283"/>
      <c r="CU173" s="283"/>
      <c r="DD173" s="283"/>
      <c r="DM173" s="283"/>
      <c r="DV173" s="283"/>
      <c r="EE173" s="283"/>
      <c r="EN173" s="283"/>
      <c r="EW173" s="283"/>
      <c r="FF173" s="283"/>
      <c r="FO173" s="283"/>
      <c r="FX173" s="283"/>
      <c r="GG173" s="283"/>
      <c r="GP173" s="283"/>
      <c r="GY173" s="283"/>
      <c r="HH173" s="283"/>
      <c r="RS173" s="230"/>
    </row>
    <row r="174" spans="1:487" s="282" customFormat="1" ht="15">
      <c r="A174" s="292" t="s">
        <v>1022</v>
      </c>
      <c r="B174" s="446" t="s">
        <v>855</v>
      </c>
      <c r="C174" s="446"/>
      <c r="D174" s="541" t="s">
        <v>1661</v>
      </c>
      <c r="E174" s="468" t="s">
        <v>2538</v>
      </c>
      <c r="G174" s="314">
        <v>0</v>
      </c>
      <c r="H174" s="301">
        <v>0</v>
      </c>
      <c r="I174" s="302">
        <v>0</v>
      </c>
      <c r="J174" s="335"/>
      <c r="K174" s="292" t="s">
        <v>1022</v>
      </c>
      <c r="L174" s="518" t="s">
        <v>2282</v>
      </c>
      <c r="M174" s="449"/>
      <c r="N174" s="541" t="s">
        <v>2511</v>
      </c>
      <c r="O174" s="468" t="s">
        <v>2546</v>
      </c>
      <c r="Q174" s="286">
        <f>SUM(Puntenklassement!D50)</f>
        <v>598</v>
      </c>
      <c r="T174" s="289"/>
      <c r="U174" s="289"/>
      <c r="V174" s="289"/>
      <c r="W174" s="289"/>
      <c r="X174" s="289"/>
      <c r="Y174" s="289"/>
      <c r="Z174" s="289"/>
      <c r="AA174" s="289"/>
      <c r="AC174" s="289"/>
      <c r="AD174" s="289"/>
      <c r="AS174" s="283"/>
      <c r="BB174" s="283"/>
      <c r="BK174" s="283"/>
      <c r="BT174" s="283"/>
      <c r="CC174" s="283"/>
      <c r="CL174" s="283"/>
      <c r="CU174" s="283"/>
      <c r="DD174" s="283"/>
      <c r="DM174" s="283"/>
      <c r="DV174" s="283"/>
      <c r="EE174" s="283"/>
      <c r="EN174" s="283"/>
      <c r="EW174" s="283"/>
      <c r="FF174" s="283"/>
      <c r="FO174" s="283"/>
      <c r="FX174" s="283"/>
      <c r="GG174" s="283"/>
      <c r="GP174" s="283"/>
      <c r="GY174" s="283"/>
      <c r="HH174" s="283"/>
      <c r="RS174" s="230"/>
    </row>
    <row r="175" spans="1:487" s="282" customFormat="1" ht="15">
      <c r="A175" s="292" t="s">
        <v>1023</v>
      </c>
      <c r="B175" s="441" t="s">
        <v>37</v>
      </c>
      <c r="C175" s="446"/>
      <c r="D175" s="542" t="s">
        <v>1607</v>
      </c>
      <c r="E175" s="468" t="s">
        <v>2260</v>
      </c>
      <c r="G175" s="314">
        <v>0</v>
      </c>
      <c r="H175" s="301">
        <v>0</v>
      </c>
      <c r="I175" s="302">
        <v>0</v>
      </c>
      <c r="J175" s="335"/>
      <c r="K175" s="292" t="s">
        <v>1023</v>
      </c>
      <c r="L175" s="540" t="s">
        <v>1839</v>
      </c>
      <c r="M175" s="446"/>
      <c r="N175" s="542" t="s">
        <v>1678</v>
      </c>
      <c r="O175" s="468" t="s">
        <v>2539</v>
      </c>
      <c r="Q175" s="286">
        <f>SUM(Puntenklassement!D34)</f>
        <v>567</v>
      </c>
      <c r="T175" s="289"/>
      <c r="U175" s="289"/>
      <c r="V175" s="289"/>
      <c r="W175" s="289"/>
      <c r="X175" s="289"/>
      <c r="Y175" s="289"/>
      <c r="Z175" s="289"/>
      <c r="AA175" s="289"/>
      <c r="AC175" s="289"/>
      <c r="AD175" s="289"/>
      <c r="AS175" s="283"/>
      <c r="BB175" s="283"/>
      <c r="BK175" s="283"/>
      <c r="BT175" s="283"/>
      <c r="CC175" s="283"/>
      <c r="CL175" s="283"/>
      <c r="CU175" s="283"/>
      <c r="DD175" s="283"/>
      <c r="DM175" s="283"/>
      <c r="DV175" s="283"/>
      <c r="EE175" s="283"/>
      <c r="EN175" s="283"/>
      <c r="EW175" s="283"/>
      <c r="FF175" s="283"/>
      <c r="FO175" s="283"/>
      <c r="FX175" s="283"/>
      <c r="GG175" s="283"/>
      <c r="GP175" s="283"/>
      <c r="GY175" s="283"/>
      <c r="HH175" s="283"/>
      <c r="RS175" s="230"/>
    </row>
    <row r="176" spans="1:487" s="282" customFormat="1" ht="15">
      <c r="A176" s="292" t="s">
        <v>1024</v>
      </c>
      <c r="B176" s="443" t="s">
        <v>143</v>
      </c>
      <c r="C176" s="446"/>
      <c r="D176" s="542" t="s">
        <v>1606</v>
      </c>
      <c r="E176" s="468" t="s">
        <v>2523</v>
      </c>
      <c r="G176" s="314">
        <v>0</v>
      </c>
      <c r="H176" s="301">
        <v>0</v>
      </c>
      <c r="I176" s="302">
        <v>0</v>
      </c>
      <c r="J176" s="335"/>
      <c r="K176" s="292" t="s">
        <v>1024</v>
      </c>
      <c r="L176" s="518" t="s">
        <v>2307</v>
      </c>
      <c r="M176" s="446"/>
      <c r="N176" s="541" t="s">
        <v>1621</v>
      </c>
      <c r="O176" s="468" t="s">
        <v>2525</v>
      </c>
      <c r="Q176" s="286">
        <f>SUM(Puntenklassement!D63)</f>
        <v>376</v>
      </c>
      <c r="T176" s="289"/>
      <c r="U176" s="289"/>
      <c r="V176" s="289"/>
      <c r="W176" s="289"/>
      <c r="X176" s="289"/>
      <c r="Y176" s="289"/>
      <c r="Z176" s="289"/>
      <c r="AA176" s="289"/>
      <c r="AC176" s="289"/>
      <c r="AD176" s="289"/>
      <c r="AS176" s="283"/>
      <c r="BB176" s="283"/>
      <c r="BK176" s="283"/>
      <c r="BT176" s="283"/>
      <c r="CC176" s="283"/>
      <c r="CL176" s="283"/>
      <c r="CU176" s="283"/>
      <c r="DD176" s="283"/>
      <c r="DM176" s="283"/>
      <c r="DV176" s="283"/>
      <c r="EE176" s="283"/>
      <c r="EN176" s="283"/>
      <c r="EW176" s="283"/>
      <c r="FF176" s="283"/>
      <c r="FO176" s="283"/>
      <c r="FX176" s="283"/>
      <c r="GG176" s="283"/>
      <c r="GP176" s="283"/>
      <c r="GY176" s="283"/>
      <c r="HH176" s="283"/>
      <c r="RS176" s="230"/>
    </row>
    <row r="177" spans="1:487" s="282" customFormat="1" ht="15">
      <c r="A177" s="292" t="s">
        <v>1025</v>
      </c>
      <c r="B177" s="441" t="s">
        <v>39</v>
      </c>
      <c r="C177" s="287"/>
      <c r="D177" s="542" t="s">
        <v>1605</v>
      </c>
      <c r="E177" s="468" t="s">
        <v>2525</v>
      </c>
      <c r="G177" s="314">
        <v>0</v>
      </c>
      <c r="H177" s="301">
        <v>0</v>
      </c>
      <c r="I177" s="302">
        <v>0</v>
      </c>
      <c r="J177" s="335"/>
      <c r="K177" s="292" t="s">
        <v>1025</v>
      </c>
      <c r="L177" s="446" t="s">
        <v>855</v>
      </c>
      <c r="M177" s="446"/>
      <c r="N177" s="541" t="s">
        <v>1661</v>
      </c>
      <c r="O177" s="468" t="s">
        <v>2538</v>
      </c>
      <c r="Q177" s="286">
        <f>SUM(Puntenklassement!D71)</f>
        <v>370</v>
      </c>
      <c r="T177" s="289"/>
      <c r="U177" s="289"/>
      <c r="V177" s="289"/>
      <c r="W177" s="289"/>
      <c r="X177" s="289"/>
      <c r="Y177" s="289"/>
      <c r="Z177" s="289"/>
      <c r="AA177" s="289"/>
      <c r="AC177" s="289"/>
      <c r="AD177" s="289"/>
      <c r="AS177" s="283"/>
      <c r="BB177" s="283"/>
      <c r="BK177" s="283"/>
      <c r="BT177" s="283"/>
      <c r="CC177" s="283"/>
      <c r="CL177" s="283"/>
      <c r="CU177" s="283"/>
      <c r="DD177" s="283"/>
      <c r="DM177" s="283"/>
      <c r="DV177" s="283"/>
      <c r="EE177" s="283"/>
      <c r="EN177" s="283"/>
      <c r="EW177" s="283"/>
      <c r="FF177" s="283"/>
      <c r="FO177" s="283"/>
      <c r="FX177" s="283"/>
      <c r="GG177" s="283"/>
      <c r="GP177" s="283"/>
      <c r="GY177" s="283"/>
      <c r="HH177" s="283"/>
      <c r="RS177" s="230"/>
    </row>
    <row r="178" spans="1:487" s="3" customFormat="1" ht="18.75">
      <c r="A178" s="1"/>
      <c r="D178" s="7"/>
      <c r="P178" s="17"/>
      <c r="T178" s="17"/>
      <c r="U178" s="17"/>
      <c r="V178" s="17"/>
      <c r="W178" s="17"/>
      <c r="X178" s="17"/>
      <c r="Y178" s="17"/>
      <c r="Z178" s="17"/>
      <c r="AA178" s="17"/>
      <c r="AC178" s="17"/>
      <c r="AD178" s="17"/>
      <c r="AS178" s="4"/>
      <c r="BB178" s="4"/>
      <c r="BK178" s="4"/>
      <c r="BT178" s="4"/>
      <c r="CC178" s="4"/>
      <c r="CL178" s="4"/>
      <c r="CU178" s="4"/>
      <c r="DD178" s="4"/>
      <c r="DM178" s="4"/>
      <c r="DV178" s="4"/>
      <c r="EE178" s="4"/>
      <c r="EN178" s="4"/>
      <c r="EW178" s="4"/>
      <c r="FF178" s="4"/>
      <c r="FO178" s="4"/>
      <c r="FX178" s="4"/>
      <c r="GG178" s="4"/>
      <c r="GP178" s="4"/>
      <c r="GY178" s="4"/>
      <c r="HH178" s="4"/>
      <c r="RS178" s="230"/>
    </row>
    <row r="179" spans="1:487" s="7" customFormat="1" ht="18.75">
      <c r="G179" s="289">
        <f>SUM(G98:G178)</f>
        <v>26</v>
      </c>
      <c r="H179" s="289">
        <f>SUM(H98:H178)</f>
        <v>24</v>
      </c>
      <c r="I179" s="289">
        <f>SUM(I98:I178)</f>
        <v>28</v>
      </c>
      <c r="AA179" s="8"/>
      <c r="AS179" s="8"/>
      <c r="BB179" s="8"/>
      <c r="BK179" s="8"/>
      <c r="BT179" s="8"/>
      <c r="CC179" s="8"/>
      <c r="CL179" s="8"/>
      <c r="CU179" s="8"/>
      <c r="DD179" s="8"/>
      <c r="DM179" s="8"/>
      <c r="DV179" s="8"/>
      <c r="EE179" s="8"/>
      <c r="EN179" s="8"/>
      <c r="EW179" s="8"/>
      <c r="FF179" s="8"/>
      <c r="FO179" s="8"/>
      <c r="FX179" s="8"/>
      <c r="GG179" s="8"/>
      <c r="GP179" s="8"/>
      <c r="GY179" s="8"/>
      <c r="HH179" s="8"/>
      <c r="RS179" s="231"/>
    </row>
    <row r="180" spans="1:487" s="3" customFormat="1" ht="23.25">
      <c r="A180" s="97" t="s">
        <v>177</v>
      </c>
      <c r="B180" s="7"/>
      <c r="C180" s="8"/>
      <c r="D180" s="11"/>
      <c r="E180" s="7"/>
      <c r="J180" s="98" t="s">
        <v>799</v>
      </c>
      <c r="K180" s="7"/>
      <c r="L180" s="7"/>
      <c r="M180" s="7"/>
      <c r="N180" s="85"/>
      <c r="AA180" s="4"/>
      <c r="AS180" s="4"/>
      <c r="BB180" s="4"/>
      <c r="BK180" s="4"/>
      <c r="BT180" s="4"/>
      <c r="CC180" s="4"/>
      <c r="CL180" s="4"/>
      <c r="CU180" s="4"/>
      <c r="DD180" s="4"/>
      <c r="DM180" s="4"/>
      <c r="DV180" s="4"/>
      <c r="EE180" s="4"/>
      <c r="EN180" s="4"/>
      <c r="EW180" s="4"/>
      <c r="FF180" s="4"/>
      <c r="FO180" s="4"/>
      <c r="FX180" s="4"/>
      <c r="GG180" s="4"/>
      <c r="GP180" s="4"/>
      <c r="GY180" s="4"/>
      <c r="HH180" s="4"/>
      <c r="RS180" s="230"/>
    </row>
    <row r="181" spans="1:487" s="3" customFormat="1" ht="49.5">
      <c r="A181" s="108" t="s">
        <v>804</v>
      </c>
      <c r="B181" s="11"/>
      <c r="C181" s="11"/>
      <c r="D181" s="250" t="s">
        <v>2230</v>
      </c>
      <c r="E181" s="684" t="s">
        <v>3716</v>
      </c>
      <c r="F181" s="683" t="s">
        <v>3715</v>
      </c>
      <c r="G181" s="42" t="s">
        <v>882</v>
      </c>
      <c r="I181" s="11"/>
      <c r="J181" s="11"/>
      <c r="K181" s="11"/>
      <c r="L181" s="362" t="s">
        <v>1813</v>
      </c>
      <c r="M181" s="362" t="s">
        <v>2255</v>
      </c>
      <c r="N181" s="25" t="s">
        <v>40</v>
      </c>
      <c r="AA181" s="4"/>
      <c r="AS181" s="4"/>
      <c r="BB181" s="4"/>
      <c r="BK181" s="4"/>
      <c r="BT181" s="4"/>
      <c r="CC181" s="4"/>
      <c r="CL181" s="4"/>
      <c r="CU181" s="4"/>
      <c r="DD181" s="4"/>
      <c r="DM181" s="4"/>
      <c r="DV181" s="4"/>
      <c r="EE181" s="4"/>
      <c r="EN181" s="4"/>
      <c r="EW181" s="4"/>
      <c r="FF181" s="4"/>
      <c r="FO181" s="4"/>
      <c r="FX181" s="4"/>
      <c r="GG181" s="4"/>
      <c r="GP181" s="4"/>
      <c r="GY181" s="4"/>
      <c r="HH181" s="4"/>
      <c r="RS181" s="230"/>
    </row>
    <row r="182" spans="1:487" s="464" customFormat="1" ht="15.75">
      <c r="A182" s="607" t="s">
        <v>0</v>
      </c>
      <c r="B182" s="446" t="s">
        <v>154</v>
      </c>
      <c r="C182" s="286"/>
      <c r="D182" s="621" t="s">
        <v>3603</v>
      </c>
      <c r="E182" s="407">
        <f>UCIRanking!B198</f>
        <v>56644.499999999811</v>
      </c>
      <c r="F182" s="308">
        <v>56751.674999999799</v>
      </c>
      <c r="G182" s="308">
        <f>SUM(E182-F182)</f>
        <v>-107.17499999998836</v>
      </c>
      <c r="H182" s="608"/>
      <c r="I182" s="607" t="s">
        <v>0</v>
      </c>
      <c r="J182" s="501" t="s">
        <v>2276</v>
      </c>
      <c r="K182" s="609"/>
      <c r="L182" s="611" t="s">
        <v>2508</v>
      </c>
      <c r="M182" s="468" t="s">
        <v>3277</v>
      </c>
      <c r="N182" s="312">
        <f>$AEK$554</f>
        <v>2184.3000000000002</v>
      </c>
      <c r="O182" s="556"/>
      <c r="R182" s="128"/>
      <c r="AA182" s="128"/>
      <c r="AS182" s="128"/>
      <c r="BB182" s="128"/>
      <c r="BK182" s="128"/>
      <c r="BT182" s="128"/>
      <c r="CC182" s="128"/>
      <c r="CL182" s="128"/>
      <c r="CU182" s="128"/>
      <c r="DD182" s="128"/>
      <c r="DM182" s="128"/>
      <c r="DV182" s="128"/>
      <c r="EE182" s="128"/>
      <c r="EN182" s="128"/>
      <c r="EW182" s="128"/>
      <c r="FF182" s="128"/>
      <c r="FO182" s="128"/>
      <c r="FX182" s="128"/>
      <c r="GG182" s="128"/>
      <c r="GP182" s="128"/>
      <c r="GY182" s="128"/>
      <c r="HH182" s="128"/>
      <c r="RS182" s="233"/>
    </row>
    <row r="183" spans="1:487" s="464" customFormat="1" ht="15.75">
      <c r="A183" s="607" t="s">
        <v>2</v>
      </c>
      <c r="B183" s="441" t="s">
        <v>31</v>
      </c>
      <c r="C183" s="286"/>
      <c r="D183" s="621" t="s">
        <v>3604</v>
      </c>
      <c r="E183" s="407">
        <f>UCIRanking!B249</f>
        <v>55091.199999999633</v>
      </c>
      <c r="F183" s="308">
        <v>55629.624999999636</v>
      </c>
      <c r="G183" s="308">
        <f>SUM(E183-F183)</f>
        <v>-538.42500000000291</v>
      </c>
      <c r="I183" s="607" t="s">
        <v>2</v>
      </c>
      <c r="J183" s="501" t="s">
        <v>2567</v>
      </c>
      <c r="K183" s="609"/>
      <c r="L183" s="611" t="s">
        <v>2505</v>
      </c>
      <c r="M183" s="468" t="s">
        <v>3274</v>
      </c>
      <c r="N183" s="312">
        <f>$ADJ$554</f>
        <v>2049.8999999999996</v>
      </c>
      <c r="O183" s="556"/>
      <c r="R183" s="128"/>
      <c r="AA183" s="128"/>
      <c r="AS183" s="128"/>
      <c r="BB183" s="128"/>
      <c r="BK183" s="128"/>
      <c r="BT183" s="128"/>
      <c r="CC183" s="128"/>
      <c r="CL183" s="128"/>
      <c r="CU183" s="128"/>
      <c r="DD183" s="128"/>
      <c r="DM183" s="128"/>
      <c r="DV183" s="128"/>
      <c r="EE183" s="128"/>
      <c r="EN183" s="128"/>
      <c r="EW183" s="128"/>
      <c r="FF183" s="128"/>
      <c r="FO183" s="128"/>
      <c r="FX183" s="128"/>
      <c r="GG183" s="128"/>
      <c r="GP183" s="128"/>
      <c r="GY183" s="128"/>
      <c r="HH183" s="128"/>
      <c r="RS183" s="233"/>
    </row>
    <row r="184" spans="1:487" s="464" customFormat="1" ht="15.75">
      <c r="A184" s="607" t="s">
        <v>3</v>
      </c>
      <c r="B184" s="443" t="s">
        <v>21</v>
      </c>
      <c r="C184" s="286"/>
      <c r="D184" s="621" t="s">
        <v>3605</v>
      </c>
      <c r="E184" s="407">
        <f>UCIRanking!B138</f>
        <v>54502.749999999854</v>
      </c>
      <c r="F184" s="308">
        <v>54865.149999999849</v>
      </c>
      <c r="G184" s="308">
        <f>SUM(E184-F184)</f>
        <v>-362.39999999999418</v>
      </c>
      <c r="I184" s="607" t="s">
        <v>3</v>
      </c>
      <c r="J184" s="501" t="s">
        <v>2305</v>
      </c>
      <c r="K184" s="609"/>
      <c r="L184" s="610" t="s">
        <v>2515</v>
      </c>
      <c r="M184" s="468" t="s">
        <v>3279</v>
      </c>
      <c r="N184" s="312">
        <f>$AGV$554</f>
        <v>1986.2</v>
      </c>
      <c r="O184" s="556"/>
      <c r="R184" s="128"/>
      <c r="AA184" s="128"/>
      <c r="AS184" s="128"/>
      <c r="BB184" s="128"/>
      <c r="BK184" s="128"/>
      <c r="BT184" s="128"/>
      <c r="CC184" s="128"/>
      <c r="CL184" s="128"/>
      <c r="CU184" s="128"/>
      <c r="DD184" s="128"/>
      <c r="DM184" s="128"/>
      <c r="DV184" s="128"/>
      <c r="EE184" s="128"/>
      <c r="EN184" s="128"/>
      <c r="EW184" s="128"/>
      <c r="FF184" s="128"/>
      <c r="FO184" s="128"/>
      <c r="FX184" s="128"/>
      <c r="GG184" s="128"/>
      <c r="GP184" s="128"/>
      <c r="GY184" s="128"/>
      <c r="HH184" s="128"/>
      <c r="RS184" s="233"/>
    </row>
    <row r="185" spans="1:487" s="464" customFormat="1" ht="15.75">
      <c r="A185" s="607" t="s">
        <v>5</v>
      </c>
      <c r="B185" s="441" t="s">
        <v>11</v>
      </c>
      <c r="C185" s="286"/>
      <c r="D185" s="621" t="s">
        <v>3606</v>
      </c>
      <c r="E185" s="407">
        <f>UCIRanking!B72</f>
        <v>54441.925000000076</v>
      </c>
      <c r="F185" s="308">
        <v>54739.450000000084</v>
      </c>
      <c r="G185" s="308">
        <f>SUM(E185-F185)</f>
        <v>-297.52500000000873</v>
      </c>
      <c r="I185" s="607" t="s">
        <v>5</v>
      </c>
      <c r="J185" s="501" t="s">
        <v>2279</v>
      </c>
      <c r="K185" s="609"/>
      <c r="L185" s="611" t="s">
        <v>2506</v>
      </c>
      <c r="M185" s="468" t="s">
        <v>3275</v>
      </c>
      <c r="N185" s="312">
        <f>$ADS$554</f>
        <v>1985.2499999999998</v>
      </c>
      <c r="O185" s="556"/>
      <c r="R185" s="128"/>
      <c r="AA185" s="128"/>
      <c r="AS185" s="128"/>
      <c r="BB185" s="128"/>
      <c r="BK185" s="128"/>
      <c r="BT185" s="128"/>
      <c r="CC185" s="128"/>
      <c r="CL185" s="128"/>
      <c r="CU185" s="128"/>
      <c r="DD185" s="128"/>
      <c r="DM185" s="128"/>
      <c r="DV185" s="128"/>
      <c r="EE185" s="128"/>
      <c r="EN185" s="128"/>
      <c r="EW185" s="128"/>
      <c r="FF185" s="128"/>
      <c r="FO185" s="128"/>
      <c r="FX185" s="128"/>
      <c r="GG185" s="128"/>
      <c r="GP185" s="128"/>
      <c r="GY185" s="128"/>
      <c r="HH185" s="128"/>
      <c r="RS185" s="233"/>
    </row>
    <row r="186" spans="1:487" s="464" customFormat="1" ht="15.75">
      <c r="A186" s="607" t="s">
        <v>7</v>
      </c>
      <c r="B186" s="446" t="s">
        <v>141</v>
      </c>
      <c r="C186" s="286"/>
      <c r="D186" s="621" t="s">
        <v>3608</v>
      </c>
      <c r="E186" s="407">
        <f>UCIRanking!B141</f>
        <v>52613.649999999718</v>
      </c>
      <c r="F186" s="308">
        <v>52995.749999999724</v>
      </c>
      <c r="G186" s="308">
        <f>SUM(E186-F186)</f>
        <v>-382.10000000000582</v>
      </c>
      <c r="I186" s="607" t="s">
        <v>7</v>
      </c>
      <c r="J186" s="501" t="s">
        <v>2281</v>
      </c>
      <c r="K186" s="609"/>
      <c r="L186" s="610" t="s">
        <v>2514</v>
      </c>
      <c r="M186" s="468" t="s">
        <v>3275</v>
      </c>
      <c r="N186" s="312">
        <f>$AGM$554</f>
        <v>1967.1999999999998</v>
      </c>
      <c r="O186" s="461"/>
      <c r="R186" s="128"/>
      <c r="AA186" s="128"/>
      <c r="AS186" s="128"/>
      <c r="BB186" s="128"/>
      <c r="BK186" s="128"/>
      <c r="BT186" s="128"/>
      <c r="CC186" s="128"/>
      <c r="CL186" s="128"/>
      <c r="CU186" s="128"/>
      <c r="DD186" s="128"/>
      <c r="DM186" s="128"/>
      <c r="DV186" s="128"/>
      <c r="EE186" s="128"/>
      <c r="EN186" s="128"/>
      <c r="EW186" s="128"/>
      <c r="FF186" s="128"/>
      <c r="FO186" s="128"/>
      <c r="FX186" s="128"/>
      <c r="GG186" s="128"/>
      <c r="GP186" s="128"/>
      <c r="GY186" s="128"/>
      <c r="HH186" s="128"/>
      <c r="RS186" s="233"/>
    </row>
    <row r="187" spans="1:487" s="464" customFormat="1" ht="15.75">
      <c r="A187" s="607" t="s">
        <v>8</v>
      </c>
      <c r="B187" s="441" t="s">
        <v>17</v>
      </c>
      <c r="C187" s="286"/>
      <c r="D187" s="621" t="s">
        <v>3607</v>
      </c>
      <c r="E187" s="407">
        <f>UCIRanking!B105</f>
        <v>52580.47500000029</v>
      </c>
      <c r="F187" s="308">
        <v>53022.550000000287</v>
      </c>
      <c r="G187" s="308">
        <f>SUM(E187-F187)</f>
        <v>-442.07499999999709</v>
      </c>
      <c r="I187" s="607" t="s">
        <v>8</v>
      </c>
      <c r="J187" s="501" t="s">
        <v>2284</v>
      </c>
      <c r="K187" s="609"/>
      <c r="L187" s="611" t="s">
        <v>2507</v>
      </c>
      <c r="M187" s="468" t="s">
        <v>3276</v>
      </c>
      <c r="N187" s="312">
        <f>$AEB$554</f>
        <v>1958.7</v>
      </c>
      <c r="O187" s="556"/>
      <c r="R187" s="128"/>
      <c r="AA187" s="128"/>
      <c r="AS187" s="128"/>
      <c r="BB187" s="128"/>
      <c r="BK187" s="128"/>
      <c r="BT187" s="128"/>
      <c r="CC187" s="128"/>
      <c r="CL187" s="128"/>
      <c r="CU187" s="128"/>
      <c r="DD187" s="128"/>
      <c r="DM187" s="128"/>
      <c r="DV187" s="128"/>
      <c r="EE187" s="128"/>
      <c r="EN187" s="128"/>
      <c r="EW187" s="128"/>
      <c r="FF187" s="128"/>
      <c r="FO187" s="128"/>
      <c r="FX187" s="128"/>
      <c r="GG187" s="128"/>
      <c r="GP187" s="128"/>
      <c r="GY187" s="128"/>
      <c r="HH187" s="128"/>
      <c r="RS187" s="233"/>
    </row>
    <row r="188" spans="1:487" s="464" customFormat="1" ht="15.75">
      <c r="A188" s="607" t="s">
        <v>10</v>
      </c>
      <c r="B188" s="446" t="s">
        <v>155</v>
      </c>
      <c r="C188" s="286"/>
      <c r="D188" s="621" t="s">
        <v>3609</v>
      </c>
      <c r="E188" s="407">
        <f>UCIRanking!B291</f>
        <v>51882.924999999741</v>
      </c>
      <c r="F188" s="308">
        <v>52057.474999999744</v>
      </c>
      <c r="G188" s="308">
        <f>SUM(E188-F188)</f>
        <v>-174.55000000000291</v>
      </c>
      <c r="I188" s="607" t="s">
        <v>10</v>
      </c>
      <c r="J188" s="501" t="s">
        <v>2280</v>
      </c>
      <c r="K188" s="609"/>
      <c r="L188" s="610" t="s">
        <v>2510</v>
      </c>
      <c r="M188" s="468" t="s">
        <v>3273</v>
      </c>
      <c r="N188" s="312">
        <f>$AFC$554</f>
        <v>1894.9999999999998</v>
      </c>
      <c r="O188" s="556"/>
      <c r="R188" s="128"/>
      <c r="AA188" s="128"/>
      <c r="AS188" s="128"/>
      <c r="BB188" s="128"/>
      <c r="BK188" s="128"/>
      <c r="BT188" s="128"/>
      <c r="CC188" s="128"/>
      <c r="CL188" s="128"/>
      <c r="CU188" s="128"/>
      <c r="DD188" s="128"/>
      <c r="DM188" s="128"/>
      <c r="DV188" s="128"/>
      <c r="EE188" s="128"/>
      <c r="EN188" s="128"/>
      <c r="EW188" s="128"/>
      <c r="FF188" s="128"/>
      <c r="FO188" s="128"/>
      <c r="FX188" s="128"/>
      <c r="GG188" s="128"/>
      <c r="GP188" s="128"/>
      <c r="GY188" s="128"/>
      <c r="HH188" s="128"/>
      <c r="RS188" s="233"/>
    </row>
    <row r="189" spans="1:487" s="464" customFormat="1" ht="15.75">
      <c r="A189" s="607" t="s">
        <v>12</v>
      </c>
      <c r="B189" s="443" t="s">
        <v>142</v>
      </c>
      <c r="C189" s="286"/>
      <c r="D189" s="621" t="s">
        <v>3610</v>
      </c>
      <c r="E189" s="407">
        <f>UCIRanking!B207</f>
        <v>51588.774999999885</v>
      </c>
      <c r="F189" s="308">
        <v>52047.224999999882</v>
      </c>
      <c r="G189" s="308">
        <f>SUM(E189-F189)</f>
        <v>-458.44999999999709</v>
      </c>
      <c r="I189" s="509" t="s">
        <v>12</v>
      </c>
      <c r="J189" s="501" t="s">
        <v>2283</v>
      </c>
      <c r="K189" s="612"/>
      <c r="L189" s="610" t="s">
        <v>2512</v>
      </c>
      <c r="M189" s="468" t="s">
        <v>3278</v>
      </c>
      <c r="N189" s="312">
        <f>$AFU$554</f>
        <v>1887.6000000000001</v>
      </c>
      <c r="O189" s="461"/>
      <c r="R189" s="128"/>
      <c r="AA189" s="128"/>
      <c r="AS189" s="128"/>
      <c r="BB189" s="128"/>
      <c r="BK189" s="128"/>
      <c r="BT189" s="128"/>
      <c r="CC189" s="128"/>
      <c r="CL189" s="128"/>
      <c r="CU189" s="128"/>
      <c r="DD189" s="128"/>
      <c r="DM189" s="128"/>
      <c r="DV189" s="128"/>
      <c r="EE189" s="128"/>
      <c r="EN189" s="128"/>
      <c r="EW189" s="128"/>
      <c r="FF189" s="128"/>
      <c r="FO189" s="128"/>
      <c r="FX189" s="128"/>
      <c r="GG189" s="128"/>
      <c r="GP189" s="128"/>
      <c r="GY189" s="128"/>
      <c r="HH189" s="128"/>
      <c r="RS189" s="233"/>
    </row>
    <row r="190" spans="1:487" s="464" customFormat="1" ht="15.75">
      <c r="A190" s="607" t="s">
        <v>14</v>
      </c>
      <c r="B190" s="441" t="s">
        <v>33</v>
      </c>
      <c r="C190" s="286"/>
      <c r="D190" s="621" t="s">
        <v>3611</v>
      </c>
      <c r="E190" s="407">
        <f>UCIRanking!B261</f>
        <v>51520.725000000049</v>
      </c>
      <c r="F190" s="308">
        <v>51845.150000000052</v>
      </c>
      <c r="G190" s="308">
        <f>SUM(E190-F190)</f>
        <v>-324.42500000000291</v>
      </c>
      <c r="I190" s="509" t="s">
        <v>14</v>
      </c>
      <c r="J190" s="501" t="s">
        <v>2278</v>
      </c>
      <c r="K190" s="612"/>
      <c r="L190" s="610" t="s">
        <v>2513</v>
      </c>
      <c r="M190" s="468" t="s">
        <v>3276</v>
      </c>
      <c r="N190" s="312">
        <f>$AGD$554</f>
        <v>1585</v>
      </c>
      <c r="O190" s="556"/>
      <c r="R190" s="128"/>
      <c r="AA190" s="128"/>
      <c r="AS190" s="128"/>
      <c r="BB190" s="128"/>
      <c r="BK190" s="128"/>
      <c r="BT190" s="128"/>
      <c r="CC190" s="128"/>
      <c r="CL190" s="128"/>
      <c r="CU190" s="128"/>
      <c r="DD190" s="128"/>
      <c r="DM190" s="128"/>
      <c r="DV190" s="128"/>
      <c r="EE190" s="128"/>
      <c r="EN190" s="128"/>
      <c r="EW190" s="128"/>
      <c r="FF190" s="128"/>
      <c r="FO190" s="128"/>
      <c r="FX190" s="128"/>
      <c r="GG190" s="128"/>
      <c r="GP190" s="128"/>
      <c r="GY190" s="128"/>
      <c r="HH190" s="128"/>
      <c r="RS190" s="233"/>
    </row>
    <row r="191" spans="1:487" s="464" customFormat="1" ht="15.75">
      <c r="A191" s="607" t="s">
        <v>16</v>
      </c>
      <c r="B191" s="441" t="s">
        <v>25</v>
      </c>
      <c r="C191" s="286"/>
      <c r="D191" s="621" t="s">
        <v>3612</v>
      </c>
      <c r="E191" s="407">
        <f>UCIRanking!B165</f>
        <v>50532.112500000119</v>
      </c>
      <c r="F191" s="308">
        <v>50888.962500000125</v>
      </c>
      <c r="G191" s="308">
        <f>SUM(E191-F191)</f>
        <v>-356.85000000000582</v>
      </c>
      <c r="I191" s="509" t="s">
        <v>16</v>
      </c>
      <c r="J191" s="501" t="s">
        <v>2282</v>
      </c>
      <c r="K191" s="609"/>
      <c r="L191" s="610" t="s">
        <v>2511</v>
      </c>
      <c r="M191" s="468" t="s">
        <v>3274</v>
      </c>
      <c r="N191" s="312">
        <f>$AFL$554</f>
        <v>1544.9500000000003</v>
      </c>
      <c r="O191" s="461"/>
      <c r="R191" s="128"/>
      <c r="AA191" s="128"/>
      <c r="AS191" s="128"/>
      <c r="BB191" s="128"/>
      <c r="BK191" s="128"/>
      <c r="BT191" s="128"/>
      <c r="CC191" s="128"/>
      <c r="CL191" s="128"/>
      <c r="CU191" s="128"/>
      <c r="DD191" s="128"/>
      <c r="DM191" s="128"/>
      <c r="DV191" s="128"/>
      <c r="EE191" s="128"/>
      <c r="EN191" s="128"/>
      <c r="EW191" s="128"/>
      <c r="FF191" s="128"/>
      <c r="FO191" s="128"/>
      <c r="FX191" s="128"/>
      <c r="GG191" s="128"/>
      <c r="GP191" s="128"/>
      <c r="GY191" s="128"/>
      <c r="HH191" s="128"/>
      <c r="RS191" s="233"/>
    </row>
    <row r="192" spans="1:487" s="464" customFormat="1" ht="15.75">
      <c r="A192" s="607" t="s">
        <v>18</v>
      </c>
      <c r="B192" s="441" t="s">
        <v>39</v>
      </c>
      <c r="C192" s="128"/>
      <c r="D192" s="621" t="s">
        <v>3613</v>
      </c>
      <c r="E192" s="407">
        <f>UCIRanking!B279</f>
        <v>50273.699999999968</v>
      </c>
      <c r="F192" s="308">
        <v>50767.774999999965</v>
      </c>
      <c r="G192" s="308">
        <f>SUM(E192-F192)</f>
        <v>-494.07499999999709</v>
      </c>
      <c r="I192" s="509" t="s">
        <v>18</v>
      </c>
      <c r="J192" s="501" t="s">
        <v>2277</v>
      </c>
      <c r="K192" s="609"/>
      <c r="L192" s="610" t="s">
        <v>2509</v>
      </c>
      <c r="M192" s="468" t="s">
        <v>3273</v>
      </c>
      <c r="N192" s="312">
        <f>$AET$554</f>
        <v>1418.5</v>
      </c>
      <c r="O192" s="461"/>
      <c r="R192" s="128"/>
      <c r="AA192" s="128"/>
      <c r="AS192" s="128"/>
      <c r="BB192" s="128"/>
      <c r="BK192" s="128"/>
      <c r="BT192" s="128"/>
      <c r="CC192" s="128"/>
      <c r="CL192" s="128"/>
      <c r="CU192" s="128"/>
      <c r="DD192" s="128"/>
      <c r="DM192" s="128"/>
      <c r="DV192" s="128"/>
      <c r="EE192" s="128"/>
      <c r="EN192" s="128"/>
      <c r="EW192" s="128"/>
      <c r="FF192" s="128"/>
      <c r="FO192" s="128"/>
      <c r="FX192" s="128"/>
      <c r="GG192" s="128"/>
      <c r="GP192" s="128"/>
      <c r="GY192" s="128"/>
      <c r="HH192" s="128"/>
      <c r="RS192" s="233"/>
    </row>
    <row r="193" spans="1:487" s="464" customFormat="1" ht="15.75">
      <c r="A193" s="607" t="s">
        <v>20</v>
      </c>
      <c r="B193" s="443" t="s">
        <v>143</v>
      </c>
      <c r="C193" s="286"/>
      <c r="D193" s="621" t="s">
        <v>3614</v>
      </c>
      <c r="E193" s="407">
        <f>UCIRanking!B273</f>
        <v>49727.037500000122</v>
      </c>
      <c r="F193" s="308">
        <v>49837.962500000125</v>
      </c>
      <c r="G193" s="308">
        <f>SUM(E193-F193)</f>
        <v>-110.92500000000291</v>
      </c>
      <c r="I193" s="509" t="s">
        <v>20</v>
      </c>
      <c r="J193" s="501" t="s">
        <v>2308</v>
      </c>
      <c r="K193" s="609"/>
      <c r="L193" s="611" t="s">
        <v>2217</v>
      </c>
      <c r="M193" s="468" t="s">
        <v>3273</v>
      </c>
      <c r="N193" s="312">
        <f>$ADA$554</f>
        <v>1380.5999999999997</v>
      </c>
      <c r="O193" s="461"/>
      <c r="R193" s="128"/>
      <c r="AA193" s="128"/>
      <c r="AS193" s="128"/>
      <c r="BB193" s="128"/>
      <c r="BK193" s="128"/>
      <c r="BT193" s="128"/>
      <c r="CC193" s="128"/>
      <c r="CL193" s="128"/>
      <c r="CU193" s="128"/>
      <c r="DD193" s="128"/>
      <c r="DM193" s="128"/>
      <c r="DV193" s="128"/>
      <c r="EE193" s="128"/>
      <c r="EN193" s="128"/>
      <c r="EW193" s="128"/>
      <c r="FF193" s="128"/>
      <c r="FO193" s="128"/>
      <c r="FX193" s="128"/>
      <c r="GG193" s="128"/>
      <c r="GP193" s="128"/>
      <c r="GY193" s="128"/>
      <c r="HH193" s="128"/>
      <c r="RS193" s="233"/>
    </row>
    <row r="194" spans="1:487" s="464" customFormat="1" ht="15.75">
      <c r="A194" s="607" t="s">
        <v>22</v>
      </c>
      <c r="B194" s="441" t="s">
        <v>37</v>
      </c>
      <c r="C194" s="286"/>
      <c r="D194" s="621" t="s">
        <v>3615</v>
      </c>
      <c r="E194" s="407">
        <f>UCIRanking!B270</f>
        <v>49303.529999999904</v>
      </c>
      <c r="F194" s="308">
        <v>49630.37999999991</v>
      </c>
      <c r="G194" s="308">
        <f>SUM(E194-F194)</f>
        <v>-326.85000000000582</v>
      </c>
      <c r="I194" s="509" t="s">
        <v>22</v>
      </c>
      <c r="J194" s="501" t="s">
        <v>2307</v>
      </c>
      <c r="L194" s="610" t="s">
        <v>2516</v>
      </c>
      <c r="M194" s="468" t="s">
        <v>3279</v>
      </c>
      <c r="N194" s="312">
        <f>$AHE$554</f>
        <v>1279.5</v>
      </c>
      <c r="R194" s="128"/>
      <c r="AA194" s="128"/>
      <c r="AS194" s="128"/>
      <c r="BB194" s="128"/>
      <c r="BK194" s="128"/>
      <c r="BT194" s="128"/>
      <c r="CC194" s="128"/>
      <c r="CL194" s="128"/>
      <c r="CU194" s="128"/>
      <c r="DD194" s="128"/>
      <c r="DM194" s="128"/>
      <c r="DV194" s="128"/>
      <c r="EE194" s="128"/>
      <c r="EN194" s="128"/>
      <c r="EW194" s="128"/>
      <c r="FF194" s="128"/>
      <c r="FO194" s="128"/>
      <c r="FX194" s="128"/>
      <c r="GG194" s="128"/>
      <c r="GP194" s="128"/>
      <c r="GY194" s="128"/>
      <c r="HH194" s="128"/>
      <c r="RS194" s="233"/>
    </row>
    <row r="195" spans="1:487" s="464" customFormat="1" ht="15.75">
      <c r="A195" s="607" t="s">
        <v>24</v>
      </c>
      <c r="B195" s="441" t="s">
        <v>9</v>
      </c>
      <c r="C195" s="286"/>
      <c r="D195" s="621" t="s">
        <v>3616</v>
      </c>
      <c r="E195" s="407">
        <f>UCIRanking!B66</f>
        <v>48020.225000000188</v>
      </c>
      <c r="F195" s="308">
        <v>48309.212500000191</v>
      </c>
      <c r="G195" s="308">
        <f>SUM(E195-F195)</f>
        <v>-288.98750000000291</v>
      </c>
      <c r="R195" s="128"/>
      <c r="AA195" s="128"/>
      <c r="AS195" s="128"/>
      <c r="BB195" s="128"/>
      <c r="BK195" s="128"/>
      <c r="BT195" s="128"/>
      <c r="CC195" s="128"/>
      <c r="CL195" s="128"/>
      <c r="CU195" s="128"/>
      <c r="DD195" s="128"/>
      <c r="DM195" s="128"/>
      <c r="DV195" s="128"/>
      <c r="EE195" s="128"/>
      <c r="EN195" s="128"/>
      <c r="EW195" s="128"/>
      <c r="FF195" s="128"/>
      <c r="FO195" s="128"/>
      <c r="FX195" s="128"/>
      <c r="GG195" s="128"/>
      <c r="GP195" s="128"/>
      <c r="GY195" s="128"/>
      <c r="HH195" s="128"/>
      <c r="RS195" s="233"/>
    </row>
    <row r="196" spans="1:487" s="464" customFormat="1" ht="15.75">
      <c r="A196" s="607" t="s">
        <v>26</v>
      </c>
      <c r="B196" s="446" t="s">
        <v>852</v>
      </c>
      <c r="C196" s="128"/>
      <c r="D196" s="621" t="s">
        <v>3619</v>
      </c>
      <c r="E196" s="407">
        <f>UCIRanking!B216</f>
        <v>47763.749999999898</v>
      </c>
      <c r="F196" s="308">
        <v>47569.249999999898</v>
      </c>
      <c r="G196" s="308">
        <f>SUM(E196-F196)</f>
        <v>194.5</v>
      </c>
      <c r="AA196" s="128"/>
      <c r="AS196" s="128"/>
      <c r="BB196" s="128"/>
      <c r="BK196" s="128"/>
      <c r="BT196" s="128"/>
      <c r="CC196" s="128"/>
      <c r="CL196" s="128"/>
      <c r="CU196" s="128"/>
      <c r="DD196" s="128"/>
      <c r="DM196" s="128"/>
      <c r="DV196" s="128"/>
      <c r="EE196" s="128"/>
      <c r="EN196" s="128"/>
      <c r="EW196" s="128"/>
      <c r="FF196" s="128"/>
      <c r="FO196" s="128"/>
      <c r="FX196" s="128"/>
      <c r="GG196" s="128"/>
      <c r="GP196" s="128"/>
      <c r="GY196" s="128"/>
      <c r="HH196" s="128"/>
      <c r="RS196" s="233"/>
    </row>
    <row r="197" spans="1:487" s="464" customFormat="1" ht="15.75">
      <c r="A197" s="607" t="s">
        <v>28</v>
      </c>
      <c r="B197" s="446" t="s">
        <v>153</v>
      </c>
      <c r="C197" s="286"/>
      <c r="D197" s="621" t="s">
        <v>3618</v>
      </c>
      <c r="E197" s="407">
        <f>UCIRanking!B57</f>
        <v>47614.650000000052</v>
      </c>
      <c r="F197" s="308">
        <v>47946.225000000064</v>
      </c>
      <c r="G197" s="308">
        <f>SUM(E197-F197)</f>
        <v>-331.57500000001164</v>
      </c>
      <c r="J197" s="613" t="s">
        <v>2231</v>
      </c>
      <c r="O197" s="461"/>
      <c r="AA197" s="128"/>
      <c r="AS197" s="128"/>
      <c r="BB197" s="128"/>
      <c r="BK197" s="128"/>
      <c r="BT197" s="128"/>
      <c r="CC197" s="128"/>
      <c r="CL197" s="128"/>
      <c r="CU197" s="128"/>
      <c r="DD197" s="128"/>
      <c r="DM197" s="128"/>
      <c r="DV197" s="128"/>
      <c r="EE197" s="128"/>
      <c r="EN197" s="128"/>
      <c r="EW197" s="128"/>
      <c r="FF197" s="128"/>
      <c r="FO197" s="128"/>
      <c r="FX197" s="128"/>
      <c r="GG197" s="128"/>
      <c r="GP197" s="128"/>
      <c r="GY197" s="128"/>
      <c r="HH197" s="128"/>
      <c r="RS197" s="233"/>
    </row>
    <row r="198" spans="1:487" s="464" customFormat="1" ht="15.75">
      <c r="A198" s="607" t="s">
        <v>30</v>
      </c>
      <c r="B198" s="441" t="s">
        <v>6</v>
      </c>
      <c r="C198" s="286"/>
      <c r="D198" s="621" t="s">
        <v>3617</v>
      </c>
      <c r="E198" s="407">
        <f>UCIRanking!B51</f>
        <v>47015.262500000004</v>
      </c>
      <c r="F198" s="308">
        <v>48200.762500000019</v>
      </c>
      <c r="G198" s="308">
        <f>SUM(E198-F198)</f>
        <v>-1185.5000000000146</v>
      </c>
      <c r="L198" s="614"/>
      <c r="N198" s="614" t="s">
        <v>40</v>
      </c>
      <c r="O198" s="461"/>
      <c r="R198" s="128"/>
      <c r="AA198" s="128"/>
      <c r="AS198" s="128"/>
      <c r="BB198" s="128"/>
      <c r="BK198" s="128"/>
      <c r="BT198" s="128"/>
      <c r="CC198" s="128"/>
      <c r="CL198" s="128"/>
      <c r="CU198" s="128"/>
      <c r="DD198" s="128"/>
      <c r="DM198" s="128"/>
      <c r="DV198" s="128"/>
      <c r="EE198" s="128"/>
      <c r="EN198" s="128"/>
      <c r="EW198" s="128"/>
      <c r="FF198" s="128"/>
      <c r="FO198" s="128"/>
      <c r="FX198" s="128"/>
      <c r="GG198" s="128"/>
      <c r="GP198" s="128"/>
      <c r="GY198" s="128"/>
      <c r="HH198" s="128"/>
      <c r="RS198" s="233"/>
    </row>
    <row r="199" spans="1:487" s="464" customFormat="1" ht="15.75">
      <c r="A199" s="607" t="s">
        <v>32</v>
      </c>
      <c r="B199" s="441" t="s">
        <v>27</v>
      </c>
      <c r="C199" s="286"/>
      <c r="D199" s="621" t="s">
        <v>3621</v>
      </c>
      <c r="E199" s="407">
        <f>UCIRanking!B192</f>
        <v>46992.724999999366</v>
      </c>
      <c r="F199" s="308">
        <v>47172.87499999936</v>
      </c>
      <c r="G199" s="308">
        <f>SUM(E199-F199)</f>
        <v>-180.14999999999418</v>
      </c>
      <c r="I199" s="607" t="s">
        <v>0</v>
      </c>
      <c r="J199" s="464" t="s">
        <v>2522</v>
      </c>
      <c r="L199" s="461"/>
      <c r="N199" s="312">
        <f>SUM($WU$554+$AEK$554+$SQ$554+$FV$554+$GE$554+$LA$554+$IG$554+$CS$554)</f>
        <v>16912.950000000004</v>
      </c>
      <c r="O199" s="464" t="s">
        <v>3286</v>
      </c>
      <c r="R199" s="128"/>
      <c r="AA199" s="128"/>
      <c r="AS199" s="128"/>
      <c r="BB199" s="128"/>
      <c r="BK199" s="128"/>
      <c r="BT199" s="128"/>
      <c r="CC199" s="128"/>
      <c r="CL199" s="128"/>
      <c r="CU199" s="128"/>
      <c r="DD199" s="128"/>
      <c r="DM199" s="128"/>
      <c r="DV199" s="128"/>
      <c r="EE199" s="128"/>
      <c r="EN199" s="128"/>
      <c r="EW199" s="128"/>
      <c r="FF199" s="128"/>
      <c r="FO199" s="128"/>
      <c r="FX199" s="128"/>
      <c r="GG199" s="128"/>
      <c r="GP199" s="128"/>
      <c r="GY199" s="128"/>
      <c r="HH199" s="128"/>
      <c r="RS199" s="233"/>
    </row>
    <row r="200" spans="1:487" s="464" customFormat="1" ht="15.75">
      <c r="A200" s="607" t="s">
        <v>34</v>
      </c>
      <c r="B200" s="446" t="s">
        <v>873</v>
      </c>
      <c r="C200" s="128"/>
      <c r="D200" s="621" t="s">
        <v>3622</v>
      </c>
      <c r="E200" s="407">
        <f>UCIRanking!B129</f>
        <v>46228.724999999817</v>
      </c>
      <c r="F200" s="308">
        <v>46374.874999999825</v>
      </c>
      <c r="G200" s="308">
        <f>SUM(E200-F200)</f>
        <v>-146.15000000000873</v>
      </c>
      <c r="I200" s="607" t="s">
        <v>2</v>
      </c>
      <c r="J200" s="464" t="s">
        <v>1868</v>
      </c>
      <c r="L200" s="461"/>
      <c r="N200" s="312">
        <f>SUM($WL$554+$AZ$554+$JQ$554+$KR$554+$NL$554+$IY$554+$P$554+$BI$554)</f>
        <v>16733.600000000002</v>
      </c>
      <c r="O200" s="464" t="s">
        <v>3288</v>
      </c>
      <c r="R200" s="128"/>
      <c r="AA200" s="128"/>
      <c r="AS200" s="128"/>
      <c r="BB200" s="128"/>
      <c r="BK200" s="128"/>
      <c r="BT200" s="128"/>
      <c r="CC200" s="128"/>
      <c r="CL200" s="128"/>
      <c r="CU200" s="128"/>
      <c r="DD200" s="128"/>
      <c r="DM200" s="128"/>
      <c r="DV200" s="128"/>
      <c r="EE200" s="128"/>
      <c r="EN200" s="128"/>
      <c r="EW200" s="128"/>
      <c r="FF200" s="128"/>
      <c r="FO200" s="128"/>
      <c r="FX200" s="128"/>
      <c r="GG200" s="128"/>
      <c r="GP200" s="128"/>
      <c r="GY200" s="128"/>
      <c r="HH200" s="128"/>
      <c r="RS200" s="233"/>
    </row>
    <row r="201" spans="1:487" s="464" customFormat="1" ht="15.75">
      <c r="A201" s="607" t="s">
        <v>36</v>
      </c>
      <c r="B201" s="441" t="s">
        <v>23</v>
      </c>
      <c r="C201" s="303"/>
      <c r="D201" s="621" t="s">
        <v>3623</v>
      </c>
      <c r="E201" s="407">
        <f>UCIRanking!B162</f>
        <v>46186.187500000298</v>
      </c>
      <c r="F201" s="308">
        <v>46370.587500000292</v>
      </c>
      <c r="G201" s="308">
        <f>SUM(E201-F201)</f>
        <v>-184.39999999999418</v>
      </c>
      <c r="I201" s="607" t="s">
        <v>3</v>
      </c>
      <c r="J201" s="464" t="s">
        <v>1869</v>
      </c>
      <c r="L201" s="461"/>
      <c r="N201" s="312">
        <f>SUM($AH$554+$OV$554+$HF$554+$HO$554+$BR$554+$LS$554+$CA$554+$DK$554)</f>
        <v>16231.900000000001</v>
      </c>
      <c r="O201" s="464" t="s">
        <v>1874</v>
      </c>
      <c r="R201" s="128"/>
      <c r="AA201" s="128"/>
      <c r="AS201" s="128"/>
      <c r="BB201" s="128"/>
      <c r="BK201" s="128"/>
      <c r="BT201" s="128"/>
      <c r="CC201" s="128"/>
      <c r="CL201" s="128"/>
      <c r="CU201" s="128"/>
      <c r="DD201" s="128"/>
      <c r="DM201" s="128"/>
      <c r="DV201" s="128"/>
      <c r="EE201" s="128"/>
      <c r="EN201" s="128"/>
      <c r="EW201" s="128"/>
      <c r="FF201" s="128"/>
      <c r="FO201" s="128"/>
      <c r="FX201" s="128"/>
      <c r="GG201" s="128"/>
      <c r="GP201" s="128"/>
      <c r="GY201" s="128"/>
      <c r="HH201" s="128"/>
      <c r="RS201" s="233"/>
    </row>
    <row r="202" spans="1:487" s="464" customFormat="1" ht="15.75">
      <c r="A202" s="607" t="s">
        <v>38</v>
      </c>
      <c r="B202" s="441" t="s">
        <v>19</v>
      </c>
      <c r="C202" s="286"/>
      <c r="D202" s="621" t="s">
        <v>3620</v>
      </c>
      <c r="E202" s="407">
        <f>UCIRanking!B120</f>
        <v>46151.049999999908</v>
      </c>
      <c r="F202" s="308">
        <v>47382.62499999992</v>
      </c>
      <c r="G202" s="308">
        <f>SUM(E202-F202)</f>
        <v>-1231.5750000000116</v>
      </c>
      <c r="I202" s="607" t="s">
        <v>5</v>
      </c>
      <c r="J202" s="464" t="s">
        <v>2518</v>
      </c>
      <c r="L202" s="461"/>
      <c r="N202" s="312">
        <f>SUM($VT$554+$ADS$554+$HX$554+$AGM$554+$GW$554+$GN$554+$YE$554+$VB$554)</f>
        <v>16005.949999999999</v>
      </c>
      <c r="O202" s="464" t="s">
        <v>3281</v>
      </c>
      <c r="R202" s="128"/>
      <c r="AA202" s="128"/>
      <c r="AS202" s="128"/>
      <c r="BB202" s="128"/>
      <c r="BK202" s="128"/>
      <c r="BT202" s="128"/>
      <c r="CC202" s="128"/>
      <c r="CL202" s="128"/>
      <c r="CU202" s="128"/>
      <c r="DD202" s="128"/>
      <c r="DM202" s="128"/>
      <c r="DV202" s="128"/>
      <c r="EE202" s="128"/>
      <c r="EN202" s="128"/>
      <c r="EW202" s="128"/>
      <c r="FF202" s="128"/>
      <c r="FO202" s="128"/>
      <c r="FX202" s="128"/>
      <c r="GG202" s="128"/>
      <c r="GP202" s="128"/>
      <c r="GY202" s="128"/>
      <c r="HH202" s="128"/>
      <c r="RS202" s="233"/>
    </row>
    <row r="203" spans="1:487" s="464" customFormat="1" ht="15.75">
      <c r="A203" s="607" t="s">
        <v>145</v>
      </c>
      <c r="B203" s="446" t="s">
        <v>822</v>
      </c>
      <c r="C203" s="286"/>
      <c r="D203" s="621" t="s">
        <v>3624</v>
      </c>
      <c r="E203" s="407">
        <f>UCIRanking!B222</f>
        <v>46121.474999999933</v>
      </c>
      <c r="F203" s="308">
        <v>45916.074999999924</v>
      </c>
      <c r="G203" s="308">
        <f>SUM(E203-F203)</f>
        <v>205.40000000000873</v>
      </c>
      <c r="I203" s="607" t="s">
        <v>7</v>
      </c>
      <c r="J203" s="464" t="s">
        <v>2519</v>
      </c>
      <c r="L203" s="461"/>
      <c r="N203" s="312">
        <f>SUM($TI$554+$G$554+$AFU$554+$JZ$554+$NU$554+$DB$554+$QX$554+$NC$554)</f>
        <v>15941.350000000004</v>
      </c>
      <c r="O203" s="464" t="s">
        <v>3282</v>
      </c>
      <c r="R203" s="128"/>
      <c r="AA203" s="128"/>
      <c r="AS203" s="128"/>
      <c r="BB203" s="128"/>
      <c r="BK203" s="128"/>
      <c r="BT203" s="128"/>
      <c r="CC203" s="128"/>
      <c r="CL203" s="128"/>
      <c r="CU203" s="128"/>
      <c r="DD203" s="128"/>
      <c r="DM203" s="128"/>
      <c r="DV203" s="128"/>
      <c r="EE203" s="128"/>
      <c r="EN203" s="128"/>
      <c r="EW203" s="128"/>
      <c r="FF203" s="128"/>
      <c r="FO203" s="128"/>
      <c r="FX203" s="128"/>
      <c r="GG203" s="128"/>
      <c r="GP203" s="128"/>
      <c r="GY203" s="128"/>
      <c r="HH203" s="128"/>
      <c r="RS203" s="233"/>
    </row>
    <row r="204" spans="1:487" s="464" customFormat="1" ht="15.75">
      <c r="A204" s="607" t="s">
        <v>146</v>
      </c>
      <c r="B204" s="446" t="s">
        <v>162</v>
      </c>
      <c r="C204" s="286"/>
      <c r="D204" s="621" t="s">
        <v>3627</v>
      </c>
      <c r="E204" s="407">
        <f>UCIRanking!B114</f>
        <v>45600.32499999991</v>
      </c>
      <c r="F204" s="308">
        <v>45576.774999999907</v>
      </c>
      <c r="G204" s="308">
        <f>SUM(E204-F204)</f>
        <v>23.55000000000291</v>
      </c>
      <c r="I204" s="607" t="s">
        <v>8</v>
      </c>
      <c r="J204" s="464" t="s">
        <v>1870</v>
      </c>
      <c r="L204" s="461"/>
      <c r="N204" s="312">
        <f>SUM($SZ$554+$AGD$554+$XD$554+$PN$554+$RG$554+$RY$554+$PW$554+$AEB$554)</f>
        <v>15846.100000000002</v>
      </c>
      <c r="O204" s="464" t="s">
        <v>3283</v>
      </c>
      <c r="R204" s="128"/>
      <c r="AA204" s="128"/>
      <c r="AS204" s="128"/>
      <c r="BB204" s="128"/>
      <c r="BK204" s="128"/>
      <c r="BT204" s="128"/>
      <c r="CC204" s="128"/>
      <c r="CL204" s="128"/>
      <c r="CU204" s="128"/>
      <c r="DD204" s="128"/>
      <c r="DM204" s="128"/>
      <c r="DV204" s="128"/>
      <c r="EE204" s="128"/>
      <c r="EN204" s="128"/>
      <c r="EW204" s="128"/>
      <c r="FF204" s="128"/>
      <c r="FO204" s="128"/>
      <c r="FX204" s="128"/>
      <c r="GG204" s="128"/>
      <c r="GP204" s="128"/>
      <c r="GY204" s="128"/>
      <c r="HH204" s="128"/>
      <c r="RS204" s="233"/>
    </row>
    <row r="205" spans="1:487" s="464" customFormat="1" ht="15.75">
      <c r="A205" s="509" t="s">
        <v>147</v>
      </c>
      <c r="B205" s="446" t="s">
        <v>851</v>
      </c>
      <c r="C205" s="286"/>
      <c r="D205" s="621" t="s">
        <v>3625</v>
      </c>
      <c r="E205" s="407">
        <f>UCIRanking!B195</f>
        <v>45460.299999999828</v>
      </c>
      <c r="F205" s="308">
        <v>45790.474999999831</v>
      </c>
      <c r="G205" s="308">
        <f>SUM(E205-F205)</f>
        <v>-330.17500000000291</v>
      </c>
      <c r="I205" s="607" t="s">
        <v>10</v>
      </c>
      <c r="J205" s="464" t="s">
        <v>2517</v>
      </c>
      <c r="L205" s="461"/>
      <c r="N205" s="312">
        <f>SUM($SH$554+$MK$554+$DT$554+$IP$554+$YN$554+$JH$554+$Y$554+$CJ$554)</f>
        <v>15531.2</v>
      </c>
      <c r="O205" s="464" t="s">
        <v>3280</v>
      </c>
      <c r="R205" s="128"/>
      <c r="AA205" s="128"/>
      <c r="AS205" s="128"/>
      <c r="BB205" s="128"/>
      <c r="BK205" s="128"/>
      <c r="BT205" s="128"/>
      <c r="CC205" s="128"/>
      <c r="CL205" s="128"/>
      <c r="CU205" s="128"/>
      <c r="DD205" s="128"/>
      <c r="DM205" s="128"/>
      <c r="DV205" s="128"/>
      <c r="EE205" s="128"/>
      <c r="EN205" s="128"/>
      <c r="EW205" s="128"/>
      <c r="FF205" s="128"/>
      <c r="FO205" s="128"/>
      <c r="FX205" s="128"/>
      <c r="GG205" s="128"/>
      <c r="GP205" s="128"/>
      <c r="GY205" s="128"/>
      <c r="HH205" s="128"/>
      <c r="RS205" s="233"/>
    </row>
    <row r="206" spans="1:487" s="464" customFormat="1" ht="15.75">
      <c r="A206" s="607" t="s">
        <v>151</v>
      </c>
      <c r="B206" s="441" t="s">
        <v>15</v>
      </c>
      <c r="C206" s="286"/>
      <c r="D206" s="621" t="s">
        <v>3626</v>
      </c>
      <c r="E206" s="407">
        <f>UCIRanking!B99</f>
        <v>45169.624999999527</v>
      </c>
      <c r="F206" s="308">
        <v>45596.899999999521</v>
      </c>
      <c r="G206" s="308">
        <f>SUM(E206-F206)</f>
        <v>-427.27499999999418</v>
      </c>
      <c r="I206" s="607" t="s">
        <v>12</v>
      </c>
      <c r="J206" s="464" t="s">
        <v>1871</v>
      </c>
      <c r="L206" s="461"/>
      <c r="N206" s="312">
        <f>SUM($MB$554+$PE$554+$QF$554+$AQ$554+$AFL$554+$EU$554+$ADJ$554+$KI$554)</f>
        <v>15331.300000000001</v>
      </c>
      <c r="O206" s="464" t="s">
        <v>3284</v>
      </c>
      <c r="R206" s="128"/>
      <c r="AA206" s="128"/>
      <c r="AS206" s="128"/>
      <c r="BB206" s="128"/>
      <c r="BK206" s="128"/>
      <c r="BT206" s="128"/>
      <c r="CC206" s="128"/>
      <c r="CL206" s="128"/>
      <c r="CU206" s="128"/>
      <c r="DD206" s="128"/>
      <c r="DM206" s="128"/>
      <c r="DV206" s="128"/>
      <c r="EE206" s="128"/>
      <c r="EN206" s="128"/>
      <c r="EW206" s="128"/>
      <c r="FF206" s="128"/>
      <c r="FO206" s="128"/>
      <c r="FX206" s="128"/>
      <c r="GG206" s="128"/>
      <c r="GP206" s="128"/>
      <c r="GY206" s="128"/>
      <c r="HH206" s="128"/>
      <c r="RS206" s="233"/>
    </row>
    <row r="207" spans="1:487" s="464" customFormat="1" ht="15.75">
      <c r="A207" s="607" t="s">
        <v>157</v>
      </c>
      <c r="B207" s="446" t="s">
        <v>821</v>
      </c>
      <c r="C207" s="286"/>
      <c r="D207" s="621" t="s">
        <v>3629</v>
      </c>
      <c r="E207" s="407">
        <f>UCIRanking!B225</f>
        <v>45145.575000000201</v>
      </c>
      <c r="F207" s="308">
        <v>45039.100000000195</v>
      </c>
      <c r="G207" s="308">
        <f>SUM(E207-F207)</f>
        <v>106.47500000000582</v>
      </c>
      <c r="I207" s="509" t="s">
        <v>14</v>
      </c>
      <c r="J207" s="464" t="s">
        <v>2520</v>
      </c>
      <c r="M207" s="312"/>
      <c r="N207" s="312">
        <f>SUM($XV$554+$LJ$554+$TR$554+$UJ$554+$FM$554+$AGV$554+$AHE$554+$OM$554)</f>
        <v>13764.350000000002</v>
      </c>
      <c r="O207" s="464" t="s">
        <v>3287</v>
      </c>
      <c r="R207" s="128"/>
      <c r="AA207" s="128"/>
      <c r="AS207" s="128"/>
      <c r="BB207" s="128"/>
      <c r="BK207" s="128"/>
      <c r="BT207" s="128"/>
      <c r="CC207" s="128"/>
      <c r="CL207" s="128"/>
      <c r="CU207" s="128"/>
      <c r="DD207" s="128"/>
      <c r="DM207" s="128"/>
      <c r="DV207" s="128"/>
      <c r="EE207" s="128"/>
      <c r="EN207" s="128"/>
      <c r="EW207" s="128"/>
      <c r="FF207" s="128"/>
      <c r="FO207" s="128"/>
      <c r="FX207" s="128"/>
      <c r="GG207" s="128"/>
      <c r="GP207" s="128"/>
      <c r="GY207" s="128"/>
      <c r="HH207" s="128"/>
      <c r="RS207" s="233"/>
    </row>
    <row r="208" spans="1:487" s="464" customFormat="1" ht="15.75">
      <c r="A208" s="607" t="s">
        <v>159</v>
      </c>
      <c r="B208" s="446" t="s">
        <v>869</v>
      </c>
      <c r="C208" s="286"/>
      <c r="D208" s="621" t="s">
        <v>3628</v>
      </c>
      <c r="E208" s="407">
        <f>UCIRanking!B135</f>
        <v>45138.71249999982</v>
      </c>
      <c r="F208" s="308">
        <v>45277.549999999828</v>
      </c>
      <c r="G208" s="308">
        <f>SUM(E208-F208)</f>
        <v>-138.83750000000873</v>
      </c>
      <c r="I208" s="509" t="s">
        <v>16</v>
      </c>
      <c r="J208" s="464" t="s">
        <v>2521</v>
      </c>
      <c r="L208" s="461"/>
      <c r="N208" s="312">
        <f>SUM($ZO$554+$MT$554+$ADA$554+$OD$554+$EL$554+$AET$554+$QO$554+$AFC$554)</f>
        <v>12966.400000000001</v>
      </c>
      <c r="O208" s="464" t="s">
        <v>3285</v>
      </c>
      <c r="R208" s="128"/>
      <c r="AA208" s="128"/>
      <c r="AS208" s="128"/>
      <c r="BB208" s="128"/>
      <c r="BK208" s="128"/>
      <c r="BT208" s="128"/>
      <c r="CC208" s="128"/>
      <c r="CL208" s="128"/>
      <c r="CU208" s="128"/>
      <c r="DD208" s="128"/>
      <c r="DM208" s="128"/>
      <c r="DV208" s="128"/>
      <c r="EE208" s="128"/>
      <c r="EN208" s="128"/>
      <c r="EW208" s="128"/>
      <c r="FF208" s="128"/>
      <c r="FO208" s="128"/>
      <c r="FX208" s="128"/>
      <c r="GG208" s="128"/>
      <c r="GP208" s="128"/>
      <c r="GY208" s="128"/>
      <c r="HH208" s="128"/>
      <c r="RS208" s="233"/>
    </row>
    <row r="209" spans="1:487" s="464" customFormat="1" ht="15.75">
      <c r="A209" s="607" t="s">
        <v>160</v>
      </c>
      <c r="B209" s="446" t="s">
        <v>856</v>
      </c>
      <c r="C209" s="286"/>
      <c r="D209" s="621" t="s">
        <v>3630</v>
      </c>
      <c r="E209" s="407">
        <f>UCIRanking!B87</f>
        <v>45083.399999999805</v>
      </c>
      <c r="F209" s="308">
        <v>44889.249999999796</v>
      </c>
      <c r="G209" s="308">
        <f>SUM(E209-F209)</f>
        <v>194.15000000000873</v>
      </c>
      <c r="R209" s="128"/>
      <c r="AA209" s="128"/>
      <c r="AS209" s="128"/>
      <c r="BB209" s="128"/>
      <c r="BK209" s="128"/>
      <c r="BT209" s="128"/>
      <c r="CC209" s="128"/>
      <c r="CL209" s="128"/>
      <c r="CU209" s="128"/>
      <c r="DD209" s="128"/>
      <c r="DM209" s="128"/>
      <c r="DV209" s="128"/>
      <c r="EE209" s="128"/>
      <c r="EN209" s="128"/>
      <c r="EW209" s="128"/>
      <c r="FF209" s="128"/>
      <c r="FO209" s="128"/>
      <c r="FX209" s="128"/>
      <c r="GG209" s="128"/>
      <c r="GP209" s="128"/>
      <c r="GY209" s="128"/>
      <c r="HH209" s="128"/>
      <c r="RS209" s="233"/>
    </row>
    <row r="210" spans="1:487" s="464" customFormat="1" ht="15.75">
      <c r="A210" s="607" t="s">
        <v>161</v>
      </c>
      <c r="B210" s="446" t="s">
        <v>811</v>
      </c>
      <c r="D210" s="621" t="s">
        <v>3631</v>
      </c>
      <c r="E210" s="407">
        <f>UCIRanking!B210</f>
        <v>44500.174999999814</v>
      </c>
      <c r="F210" s="308">
        <v>44500.924999999814</v>
      </c>
      <c r="G210" s="308">
        <f>SUM(E210-F210)</f>
        <v>-0.75</v>
      </c>
      <c r="J210" s="613" t="s">
        <v>2232</v>
      </c>
      <c r="N210" s="461"/>
      <c r="R210" s="128"/>
      <c r="AA210" s="128"/>
      <c r="AS210" s="128"/>
      <c r="BB210" s="128"/>
      <c r="BK210" s="128"/>
      <c r="BT210" s="128"/>
      <c r="CC210" s="128"/>
      <c r="CL210" s="128"/>
      <c r="CU210" s="128"/>
      <c r="DD210" s="128"/>
      <c r="DM210" s="128"/>
      <c r="DV210" s="128"/>
      <c r="EE210" s="128"/>
      <c r="EN210" s="128"/>
      <c r="EW210" s="128"/>
      <c r="FF210" s="128"/>
      <c r="FO210" s="128"/>
      <c r="FX210" s="128"/>
      <c r="GG210" s="128"/>
      <c r="GP210" s="128"/>
      <c r="GY210" s="128"/>
      <c r="HH210" s="128"/>
      <c r="RS210" s="233"/>
    </row>
    <row r="211" spans="1:487" s="464" customFormat="1" ht="15.75">
      <c r="A211" s="607" t="s">
        <v>163</v>
      </c>
      <c r="B211" s="446" t="s">
        <v>830</v>
      </c>
      <c r="D211" s="621" t="s">
        <v>3632</v>
      </c>
      <c r="E211" s="407">
        <f>UCIRanking!B111</f>
        <v>44384.337500000285</v>
      </c>
      <c r="F211" s="308">
        <v>44250.637500000288</v>
      </c>
      <c r="G211" s="308">
        <f>SUM(E211-F211)</f>
        <v>133.69999999999709</v>
      </c>
      <c r="L211" s="614" t="s">
        <v>53</v>
      </c>
      <c r="M211" s="614" t="s">
        <v>54</v>
      </c>
      <c r="N211" s="614" t="s">
        <v>55</v>
      </c>
      <c r="O211" s="461"/>
      <c r="R211" s="128"/>
      <c r="AA211" s="128"/>
      <c r="AS211" s="128"/>
      <c r="BB211" s="128"/>
      <c r="BK211" s="128"/>
      <c r="BT211" s="128"/>
      <c r="CC211" s="128"/>
      <c r="CL211" s="128"/>
      <c r="CU211" s="128"/>
      <c r="DD211" s="128"/>
      <c r="DM211" s="128"/>
      <c r="DV211" s="128"/>
      <c r="EE211" s="128"/>
      <c r="EN211" s="128"/>
      <c r="EW211" s="128"/>
      <c r="FF211" s="128"/>
      <c r="FO211" s="128"/>
      <c r="FX211" s="128"/>
      <c r="GG211" s="128"/>
      <c r="GP211" s="128"/>
      <c r="GY211" s="128"/>
      <c r="HH211" s="128"/>
      <c r="RS211" s="233"/>
    </row>
    <row r="212" spans="1:487" s="464" customFormat="1" ht="15.75">
      <c r="A212" s="509" t="s">
        <v>281</v>
      </c>
      <c r="B212" s="446" t="s">
        <v>835</v>
      </c>
      <c r="D212" s="621" t="s">
        <v>3633</v>
      </c>
      <c r="E212" s="407">
        <f>UCIRanking!B156</f>
        <v>43588.924999999843</v>
      </c>
      <c r="F212" s="308">
        <v>43545.524999999849</v>
      </c>
      <c r="G212" s="308">
        <f>SUM(E212-F212)</f>
        <v>43.399999999994179</v>
      </c>
      <c r="I212" s="607" t="s">
        <v>0</v>
      </c>
      <c r="J212" s="464" t="s">
        <v>2521</v>
      </c>
      <c r="L212" s="615">
        <v>5</v>
      </c>
      <c r="M212" s="616">
        <v>1</v>
      </c>
      <c r="N212" s="617">
        <v>2</v>
      </c>
      <c r="O212" s="464" t="s">
        <v>3285</v>
      </c>
      <c r="R212" s="128"/>
      <c r="AA212" s="128"/>
      <c r="AS212" s="128"/>
      <c r="BB212" s="128"/>
      <c r="BK212" s="128"/>
      <c r="BT212" s="128"/>
      <c r="CC212" s="128"/>
      <c r="CL212" s="128"/>
      <c r="CU212" s="128"/>
      <c r="DD212" s="128"/>
      <c r="DM212" s="128"/>
      <c r="DV212" s="128"/>
      <c r="EE212" s="128"/>
      <c r="EN212" s="128"/>
      <c r="EW212" s="128"/>
      <c r="FF212" s="128"/>
      <c r="FO212" s="128"/>
      <c r="FX212" s="128"/>
      <c r="GG212" s="128"/>
      <c r="GP212" s="128"/>
      <c r="GY212" s="128"/>
      <c r="HH212" s="128"/>
      <c r="RS212" s="233"/>
    </row>
    <row r="213" spans="1:487" s="464" customFormat="1" ht="15.75">
      <c r="A213" s="509" t="s">
        <v>282</v>
      </c>
      <c r="B213" s="446" t="s">
        <v>863</v>
      </c>
      <c r="D213" s="621" t="s">
        <v>3634</v>
      </c>
      <c r="E213" s="407">
        <f>UCIRanking!B252</f>
        <v>43208.549999999748</v>
      </c>
      <c r="F213" s="308">
        <v>43241.099999999737</v>
      </c>
      <c r="G213" s="308">
        <f>SUM(E213-F213)</f>
        <v>-32.549999999988358</v>
      </c>
      <c r="H213" s="618"/>
      <c r="I213" s="607" t="s">
        <v>2</v>
      </c>
      <c r="J213" s="464" t="s">
        <v>2522</v>
      </c>
      <c r="L213" s="615">
        <v>4</v>
      </c>
      <c r="M213" s="616">
        <v>2</v>
      </c>
      <c r="N213" s="617">
        <v>5</v>
      </c>
      <c r="O213" s="464" t="s">
        <v>3286</v>
      </c>
      <c r="R213" s="128"/>
      <c r="AA213" s="128"/>
      <c r="AS213" s="128"/>
      <c r="BB213" s="128"/>
      <c r="BK213" s="128"/>
      <c r="BT213" s="128"/>
      <c r="CC213" s="128"/>
      <c r="CL213" s="128"/>
      <c r="CU213" s="128"/>
      <c r="DD213" s="128"/>
      <c r="DM213" s="128"/>
      <c r="DV213" s="128"/>
      <c r="EE213" s="128"/>
      <c r="EN213" s="128"/>
      <c r="EW213" s="128"/>
      <c r="FF213" s="128"/>
      <c r="FO213" s="128"/>
      <c r="FX213" s="128"/>
      <c r="GG213" s="128"/>
      <c r="GP213" s="128"/>
      <c r="GY213" s="128"/>
      <c r="HH213" s="128"/>
      <c r="RS213" s="233"/>
    </row>
    <row r="214" spans="1:487" s="464" customFormat="1" ht="15.75">
      <c r="A214" s="509" t="s">
        <v>283</v>
      </c>
      <c r="B214" s="446" t="s">
        <v>836</v>
      </c>
      <c r="C214" s="286"/>
      <c r="D214" s="621" t="s">
        <v>3636</v>
      </c>
      <c r="E214" s="407">
        <f>UCIRanking!B159</f>
        <v>43042.487499999894</v>
      </c>
      <c r="F214" s="308">
        <v>42864.749999999891</v>
      </c>
      <c r="G214" s="308">
        <f>SUM(E214-F214)</f>
        <v>177.73750000000291</v>
      </c>
      <c r="H214" s="618"/>
      <c r="I214" s="607" t="s">
        <v>3</v>
      </c>
      <c r="J214" s="464" t="s">
        <v>2519</v>
      </c>
      <c r="L214" s="615">
        <v>3</v>
      </c>
      <c r="M214" s="616">
        <v>3</v>
      </c>
      <c r="N214" s="617">
        <v>3</v>
      </c>
      <c r="O214" s="464" t="s">
        <v>3282</v>
      </c>
      <c r="R214" s="128"/>
      <c r="AA214" s="128"/>
      <c r="AS214" s="128"/>
      <c r="BB214" s="128"/>
      <c r="BK214" s="128"/>
      <c r="BT214" s="128"/>
      <c r="CC214" s="128"/>
      <c r="CL214" s="128"/>
      <c r="CU214" s="128"/>
      <c r="DD214" s="128"/>
      <c r="DM214" s="128"/>
      <c r="DV214" s="128"/>
      <c r="EE214" s="128"/>
      <c r="EN214" s="128"/>
      <c r="EW214" s="128"/>
      <c r="FF214" s="128"/>
      <c r="FO214" s="128"/>
      <c r="FX214" s="128"/>
      <c r="GG214" s="128"/>
      <c r="GP214" s="128"/>
      <c r="GY214" s="128"/>
      <c r="HH214" s="128"/>
      <c r="RS214" s="233"/>
    </row>
    <row r="215" spans="1:487" s="464" customFormat="1" ht="15.75">
      <c r="A215" s="509" t="s">
        <v>284</v>
      </c>
      <c r="B215" s="446" t="s">
        <v>819</v>
      </c>
      <c r="C215" s="286"/>
      <c r="D215" s="621" t="s">
        <v>3637</v>
      </c>
      <c r="E215" s="407">
        <f>UCIRanking!B189</f>
        <v>42894.63750000039</v>
      </c>
      <c r="F215" s="308">
        <v>42853.487500000381</v>
      </c>
      <c r="G215" s="308">
        <f>SUM(E215-F215)</f>
        <v>41.150000000008731</v>
      </c>
      <c r="H215" s="618"/>
      <c r="I215" s="607" t="s">
        <v>5</v>
      </c>
      <c r="J215" s="464" t="s">
        <v>2517</v>
      </c>
      <c r="L215" s="615">
        <v>3</v>
      </c>
      <c r="M215" s="616">
        <v>2</v>
      </c>
      <c r="N215" s="617">
        <v>4</v>
      </c>
      <c r="O215" s="464" t="s">
        <v>3280</v>
      </c>
      <c r="R215" s="128"/>
      <c r="AA215" s="128"/>
      <c r="AS215" s="128"/>
      <c r="BB215" s="128"/>
      <c r="BK215" s="128"/>
      <c r="BT215" s="128"/>
      <c r="CC215" s="128"/>
      <c r="CL215" s="128"/>
      <c r="CU215" s="128"/>
      <c r="DD215" s="128"/>
      <c r="DM215" s="128"/>
      <c r="DV215" s="128"/>
      <c r="EE215" s="128"/>
      <c r="EN215" s="128"/>
      <c r="EW215" s="128"/>
      <c r="FF215" s="128"/>
      <c r="FO215" s="128"/>
      <c r="FX215" s="128"/>
      <c r="GG215" s="128"/>
      <c r="GP215" s="128"/>
      <c r="GY215" s="128"/>
      <c r="HH215" s="128"/>
      <c r="RS215" s="233"/>
    </row>
    <row r="216" spans="1:487" s="464" customFormat="1" ht="15.75">
      <c r="A216" s="509" t="s">
        <v>808</v>
      </c>
      <c r="B216" s="443" t="s">
        <v>144</v>
      </c>
      <c r="D216" s="621" t="s">
        <v>3635</v>
      </c>
      <c r="E216" s="407">
        <f>UCIRanking!B285</f>
        <v>42752.050000000039</v>
      </c>
      <c r="F216" s="308">
        <v>43107.562500000036</v>
      </c>
      <c r="G216" s="308">
        <f>SUM(E216-F216)</f>
        <v>-355.51249999999709</v>
      </c>
      <c r="H216" s="618"/>
      <c r="I216" s="607" t="s">
        <v>7</v>
      </c>
      <c r="J216" s="464" t="s">
        <v>2518</v>
      </c>
      <c r="L216" s="615">
        <v>3</v>
      </c>
      <c r="M216" s="616">
        <v>2</v>
      </c>
      <c r="N216" s="617">
        <v>1</v>
      </c>
      <c r="O216" s="464" t="s">
        <v>3281</v>
      </c>
      <c r="R216" s="128"/>
      <c r="AA216" s="128"/>
      <c r="AS216" s="128"/>
      <c r="BB216" s="128"/>
      <c r="BK216" s="128"/>
      <c r="BT216" s="128"/>
      <c r="CC216" s="128"/>
      <c r="CL216" s="128"/>
      <c r="CU216" s="128"/>
      <c r="DD216" s="128"/>
      <c r="DM216" s="128"/>
      <c r="DV216" s="128"/>
      <c r="EE216" s="128"/>
      <c r="EN216" s="128"/>
      <c r="EW216" s="128"/>
      <c r="FF216" s="128"/>
      <c r="FO216" s="128"/>
      <c r="FX216" s="128"/>
      <c r="GG216" s="128"/>
      <c r="GP216" s="128"/>
      <c r="GY216" s="128"/>
      <c r="HH216" s="128"/>
      <c r="RS216" s="233"/>
    </row>
    <row r="217" spans="1:487" s="464" customFormat="1" ht="15.75">
      <c r="A217" s="509" t="s">
        <v>809</v>
      </c>
      <c r="B217" s="441" t="s">
        <v>13</v>
      </c>
      <c r="D217" s="621" t="s">
        <v>3638</v>
      </c>
      <c r="E217" s="407">
        <f>UCIRanking!B90</f>
        <v>42257.39999999998</v>
      </c>
      <c r="F217" s="308">
        <v>42636.099999999991</v>
      </c>
      <c r="G217" s="308">
        <f>SUM(E217-F217)</f>
        <v>-378.70000000001164</v>
      </c>
      <c r="H217" s="618"/>
      <c r="I217" s="607" t="s">
        <v>8</v>
      </c>
      <c r="J217" s="464" t="s">
        <v>1869</v>
      </c>
      <c r="L217" s="615">
        <v>2</v>
      </c>
      <c r="M217" s="616">
        <v>3</v>
      </c>
      <c r="N217" s="617">
        <v>2</v>
      </c>
      <c r="O217" s="464" t="s">
        <v>1874</v>
      </c>
      <c r="R217" s="128"/>
      <c r="AA217" s="128"/>
      <c r="AS217" s="128"/>
      <c r="BB217" s="128"/>
      <c r="BK217" s="128"/>
      <c r="BT217" s="128"/>
      <c r="CC217" s="128"/>
      <c r="CL217" s="128"/>
      <c r="CU217" s="128"/>
      <c r="DD217" s="128"/>
      <c r="DM217" s="128"/>
      <c r="DV217" s="128"/>
      <c r="EE217" s="128"/>
      <c r="EN217" s="128"/>
      <c r="EW217" s="128"/>
      <c r="FF217" s="128"/>
      <c r="FO217" s="128"/>
      <c r="FX217" s="128"/>
      <c r="GG217" s="128"/>
      <c r="GP217" s="128"/>
      <c r="GY217" s="128"/>
      <c r="HH217" s="128"/>
      <c r="RS217" s="233"/>
    </row>
    <row r="218" spans="1:487" s="464" customFormat="1" ht="15.75">
      <c r="A218" s="509" t="s">
        <v>810</v>
      </c>
      <c r="B218" s="446" t="s">
        <v>826</v>
      </c>
      <c r="C218" s="286"/>
      <c r="D218" s="621" t="s">
        <v>3643</v>
      </c>
      <c r="E218" s="407">
        <f>UCIRanking!B297</f>
        <v>41993.75000000024</v>
      </c>
      <c r="F218" s="308">
        <v>41827.37500000024</v>
      </c>
      <c r="G218" s="308">
        <f>SUM(E218-F218)</f>
        <v>166.375</v>
      </c>
      <c r="H218" s="618"/>
      <c r="I218" s="607" t="s">
        <v>10</v>
      </c>
      <c r="J218" s="464" t="s">
        <v>1868</v>
      </c>
      <c r="L218" s="615">
        <v>2</v>
      </c>
      <c r="M218" s="616">
        <v>1</v>
      </c>
      <c r="N218" s="617">
        <v>3</v>
      </c>
      <c r="O218" s="464" t="s">
        <v>3288</v>
      </c>
      <c r="R218" s="128"/>
      <c r="AA218" s="128"/>
      <c r="AS218" s="128"/>
      <c r="BB218" s="128"/>
      <c r="BK218" s="128"/>
      <c r="BT218" s="128"/>
      <c r="CC218" s="128"/>
      <c r="CL218" s="128"/>
      <c r="CU218" s="128"/>
      <c r="DD218" s="128"/>
      <c r="DM218" s="128"/>
      <c r="DV218" s="128"/>
      <c r="EE218" s="128"/>
      <c r="EN218" s="128"/>
      <c r="EW218" s="128"/>
      <c r="FF218" s="128"/>
      <c r="FO218" s="128"/>
      <c r="FX218" s="128"/>
      <c r="GG218" s="128"/>
      <c r="GP218" s="128"/>
      <c r="GY218" s="128"/>
      <c r="HH218" s="128"/>
      <c r="RS218" s="233"/>
    </row>
    <row r="219" spans="1:487" s="464" customFormat="1" ht="15.75">
      <c r="A219" s="509" t="s">
        <v>812</v>
      </c>
      <c r="B219" s="446" t="s">
        <v>806</v>
      </c>
      <c r="D219" s="621" t="s">
        <v>3639</v>
      </c>
      <c r="E219" s="407">
        <f>UCIRanking!B240</f>
        <v>41944.174999999916</v>
      </c>
      <c r="F219" s="308">
        <v>41884.649999999921</v>
      </c>
      <c r="G219" s="308">
        <f>SUM(E219-F219)</f>
        <v>59.524999999994179</v>
      </c>
      <c r="I219" s="607" t="s">
        <v>12</v>
      </c>
      <c r="J219" s="464" t="s">
        <v>1870</v>
      </c>
      <c r="L219" s="615">
        <v>2</v>
      </c>
      <c r="M219" s="616">
        <v>1</v>
      </c>
      <c r="N219" s="617">
        <v>0</v>
      </c>
      <c r="O219" s="464" t="s">
        <v>3283</v>
      </c>
      <c r="AA219" s="128"/>
      <c r="AS219" s="128"/>
      <c r="BB219" s="128"/>
      <c r="BK219" s="128"/>
      <c r="BT219" s="128"/>
      <c r="CC219" s="128"/>
      <c r="CL219" s="128"/>
      <c r="CU219" s="128"/>
      <c r="DD219" s="128"/>
      <c r="DM219" s="128"/>
      <c r="DV219" s="128"/>
      <c r="EE219" s="128"/>
      <c r="EN219" s="128"/>
      <c r="EW219" s="128"/>
      <c r="FF219" s="128"/>
      <c r="FO219" s="128"/>
      <c r="FX219" s="128"/>
      <c r="GG219" s="128"/>
      <c r="GP219" s="128"/>
      <c r="GY219" s="128"/>
      <c r="HH219" s="128"/>
      <c r="RS219" s="233"/>
    </row>
    <row r="220" spans="1:487" s="464" customFormat="1" ht="15.75">
      <c r="A220" s="509" t="s">
        <v>818</v>
      </c>
      <c r="B220" s="446" t="s">
        <v>844</v>
      </c>
      <c r="D220" s="621" t="s">
        <v>3641</v>
      </c>
      <c r="E220" s="407">
        <f>UCIRanking!B39</f>
        <v>41855.325000000041</v>
      </c>
      <c r="F220" s="308">
        <v>41855.750000000029</v>
      </c>
      <c r="G220" s="308">
        <f>SUM(E220-F220)</f>
        <v>-0.42499999998835847</v>
      </c>
      <c r="I220" s="509" t="s">
        <v>14</v>
      </c>
      <c r="J220" s="464" t="s">
        <v>2520</v>
      </c>
      <c r="L220" s="615">
        <v>1</v>
      </c>
      <c r="M220" s="616">
        <v>6</v>
      </c>
      <c r="N220" s="617">
        <v>5</v>
      </c>
      <c r="O220" s="464" t="s">
        <v>3287</v>
      </c>
      <c r="AA220" s="128"/>
      <c r="AS220" s="128"/>
      <c r="BB220" s="128"/>
      <c r="BK220" s="128"/>
      <c r="BT220" s="128"/>
      <c r="CC220" s="128"/>
      <c r="CL220" s="128"/>
      <c r="CU220" s="128"/>
      <c r="DD220" s="128"/>
      <c r="DM220" s="128"/>
      <c r="DV220" s="128"/>
      <c r="EE220" s="128"/>
      <c r="EN220" s="128"/>
      <c r="EW220" s="128"/>
      <c r="FF220" s="128"/>
      <c r="FO220" s="128"/>
      <c r="FX220" s="128"/>
      <c r="GG220" s="128"/>
      <c r="GP220" s="128"/>
      <c r="GY220" s="128"/>
      <c r="HH220" s="128"/>
      <c r="RS220" s="233"/>
    </row>
    <row r="221" spans="1:487" s="464" customFormat="1" ht="15.75">
      <c r="A221" s="509" t="s">
        <v>820</v>
      </c>
      <c r="B221" s="441" t="s">
        <v>1</v>
      </c>
      <c r="C221" s="286"/>
      <c r="D221" s="621" t="s">
        <v>3642</v>
      </c>
      <c r="E221" s="407">
        <f>UCIRanking!B24</f>
        <v>41756.437500000007</v>
      </c>
      <c r="F221" s="308">
        <v>41839.1</v>
      </c>
      <c r="G221" s="308">
        <f>SUM(E221-F221)</f>
        <v>-82.662499999991269</v>
      </c>
      <c r="I221" s="509" t="s">
        <v>16</v>
      </c>
      <c r="J221" s="464" t="s">
        <v>1871</v>
      </c>
      <c r="K221" s="619"/>
      <c r="L221" s="615">
        <v>1</v>
      </c>
      <c r="M221" s="616">
        <v>3</v>
      </c>
      <c r="N221" s="617">
        <v>3</v>
      </c>
      <c r="O221" s="464" t="s">
        <v>3284</v>
      </c>
      <c r="AA221" s="128"/>
      <c r="AS221" s="128"/>
      <c r="BB221" s="128"/>
      <c r="BK221" s="128"/>
      <c r="BT221" s="128"/>
      <c r="CC221" s="128"/>
      <c r="CL221" s="128"/>
      <c r="CU221" s="128"/>
      <c r="DD221" s="128"/>
      <c r="DM221" s="128"/>
      <c r="DV221" s="128"/>
      <c r="EE221" s="128"/>
      <c r="EN221" s="128"/>
      <c r="EW221" s="128"/>
      <c r="FF221" s="128"/>
      <c r="FO221" s="128"/>
      <c r="FX221" s="128"/>
      <c r="GG221" s="128"/>
      <c r="GP221" s="128"/>
      <c r="GY221" s="128"/>
      <c r="HH221" s="128"/>
      <c r="RS221" s="233"/>
    </row>
    <row r="222" spans="1:487" s="464" customFormat="1" ht="15.75">
      <c r="A222" s="509" t="s">
        <v>823</v>
      </c>
      <c r="B222" s="446" t="s">
        <v>156</v>
      </c>
      <c r="D222" s="621" t="s">
        <v>3640</v>
      </c>
      <c r="E222" s="407">
        <f>UCIRanking!B12</f>
        <v>41726.137500000346</v>
      </c>
      <c r="F222" s="308">
        <v>41882.362500000352</v>
      </c>
      <c r="G222" s="308">
        <f>SUM(E222-F222)</f>
        <v>-156.22500000000582</v>
      </c>
      <c r="AA222" s="128"/>
      <c r="AS222" s="128"/>
      <c r="BB222" s="128"/>
      <c r="BK222" s="128"/>
      <c r="BT222" s="128"/>
      <c r="CC222" s="128"/>
      <c r="CL222" s="128"/>
      <c r="CU222" s="128"/>
      <c r="DD222" s="128"/>
      <c r="DM222" s="128"/>
      <c r="DV222" s="128"/>
      <c r="EE222" s="128"/>
      <c r="EN222" s="128"/>
      <c r="EW222" s="128"/>
      <c r="FF222" s="128"/>
      <c r="FO222" s="128"/>
      <c r="FX222" s="128"/>
      <c r="GG222" s="128"/>
      <c r="GP222" s="128"/>
      <c r="GY222" s="128"/>
      <c r="HH222" s="128"/>
      <c r="RS222" s="233"/>
    </row>
    <row r="223" spans="1:487" s="464" customFormat="1" ht="15.75">
      <c r="A223" s="509" t="s">
        <v>824</v>
      </c>
      <c r="B223" s="446" t="s">
        <v>837</v>
      </c>
      <c r="C223" s="286"/>
      <c r="D223" s="621" t="s">
        <v>3644</v>
      </c>
      <c r="E223" s="407">
        <f>UCIRanking!B201</f>
        <v>41091.97500000018</v>
      </c>
      <c r="F223" s="308">
        <v>41019.60000000018</v>
      </c>
      <c r="G223" s="308">
        <f>SUM(E223-F223)</f>
        <v>72.375</v>
      </c>
      <c r="L223" s="656">
        <f>SUM(L212:L222)</f>
        <v>26</v>
      </c>
      <c r="M223" s="656">
        <f>SUM(M212:M222)</f>
        <v>24</v>
      </c>
      <c r="N223" s="656">
        <f>SUM(N212:N222)</f>
        <v>28</v>
      </c>
      <c r="AA223" s="128"/>
      <c r="AJ223" s="128"/>
      <c r="AS223" s="128"/>
      <c r="BB223" s="128"/>
      <c r="BK223" s="128"/>
      <c r="BT223" s="128"/>
      <c r="CC223" s="128"/>
      <c r="CL223" s="128"/>
      <c r="CU223" s="128"/>
      <c r="DD223" s="128"/>
      <c r="DM223" s="128"/>
      <c r="DV223" s="128"/>
      <c r="EE223" s="128"/>
      <c r="EN223" s="128"/>
      <c r="EW223" s="128"/>
      <c r="FF223" s="128"/>
      <c r="FO223" s="128"/>
      <c r="FX223" s="128"/>
      <c r="GG223" s="128"/>
      <c r="GP223" s="128"/>
      <c r="GY223" s="128"/>
      <c r="HH223" s="128"/>
      <c r="RS223" s="233"/>
    </row>
    <row r="224" spans="1:487" s="464" customFormat="1" ht="15.75">
      <c r="A224" s="509" t="s">
        <v>827</v>
      </c>
      <c r="B224" s="446" t="s">
        <v>855</v>
      </c>
      <c r="D224" s="621" t="s">
        <v>3645</v>
      </c>
      <c r="E224" s="407">
        <f>UCIRanking!B258</f>
        <v>39840.400000000314</v>
      </c>
      <c r="F224" s="308">
        <v>39978.200000000303</v>
      </c>
      <c r="G224" s="308">
        <f>SUM(E224-F224)</f>
        <v>-137.79999999998836</v>
      </c>
      <c r="AA224" s="128"/>
      <c r="AJ224" s="128"/>
      <c r="AS224" s="128"/>
      <c r="BB224" s="128"/>
      <c r="BK224" s="128"/>
      <c r="BT224" s="128"/>
      <c r="CC224" s="128"/>
      <c r="CL224" s="128"/>
      <c r="CU224" s="128"/>
      <c r="DD224" s="128"/>
      <c r="DM224" s="128"/>
      <c r="DV224" s="128"/>
      <c r="EE224" s="128"/>
      <c r="EN224" s="128"/>
      <c r="EW224" s="128"/>
      <c r="FF224" s="128"/>
      <c r="FO224" s="128"/>
      <c r="FX224" s="128"/>
      <c r="GG224" s="128"/>
      <c r="GP224" s="128"/>
      <c r="GY224" s="128"/>
      <c r="HH224" s="128"/>
      <c r="RS224" s="233"/>
    </row>
    <row r="225" spans="1:487" s="464" customFormat="1" ht="15.75">
      <c r="A225" s="509" t="s">
        <v>829</v>
      </c>
      <c r="B225" s="446" t="s">
        <v>828</v>
      </c>
      <c r="D225" s="621" t="s">
        <v>3647</v>
      </c>
      <c r="E225" s="407">
        <f>UCIRanking!B255</f>
        <v>38847.050000000076</v>
      </c>
      <c r="F225" s="308">
        <v>38703.900000000081</v>
      </c>
      <c r="G225" s="308">
        <f>SUM(E225-F225)</f>
        <v>143.14999999999418</v>
      </c>
      <c r="J225" s="613" t="s">
        <v>2233</v>
      </c>
      <c r="N225" s="461"/>
      <c r="AA225" s="128"/>
      <c r="AJ225" s="128"/>
      <c r="AS225" s="128"/>
      <c r="BB225" s="128"/>
      <c r="BK225" s="128"/>
      <c r="BT225" s="128"/>
      <c r="CC225" s="128"/>
      <c r="CL225" s="128"/>
      <c r="CU225" s="128"/>
      <c r="DD225" s="128"/>
      <c r="DM225" s="128"/>
      <c r="DV225" s="128"/>
      <c r="EE225" s="128"/>
      <c r="EN225" s="128"/>
      <c r="EW225" s="128"/>
      <c r="FF225" s="128"/>
      <c r="FO225" s="128"/>
      <c r="FX225" s="128"/>
      <c r="GG225" s="128"/>
      <c r="GP225" s="128"/>
      <c r="GY225" s="128"/>
      <c r="HH225" s="128"/>
      <c r="RS225" s="233"/>
    </row>
    <row r="226" spans="1:487" s="464" customFormat="1" ht="15.75">
      <c r="A226" s="509" t="s">
        <v>834</v>
      </c>
      <c r="B226" s="446" t="s">
        <v>861</v>
      </c>
      <c r="D226" s="621" t="s">
        <v>3646</v>
      </c>
      <c r="E226" s="407">
        <f>UCIRanking!B48</f>
        <v>38661.897999999856</v>
      </c>
      <c r="F226" s="308">
        <v>38875.597999999853</v>
      </c>
      <c r="G226" s="308">
        <f>SUM(E226-F226)</f>
        <v>-213.69999999999709</v>
      </c>
      <c r="L226" s="614"/>
      <c r="N226" s="614" t="s">
        <v>40</v>
      </c>
      <c r="O226" s="461"/>
      <c r="AA226" s="128"/>
      <c r="AJ226" s="128"/>
      <c r="AS226" s="128"/>
      <c r="BB226" s="128"/>
      <c r="BK226" s="128"/>
      <c r="BT226" s="128"/>
      <c r="CC226" s="128"/>
      <c r="CL226" s="128"/>
      <c r="CU226" s="128"/>
      <c r="DD226" s="128"/>
      <c r="DM226" s="128"/>
      <c r="DV226" s="128"/>
      <c r="EE226" s="128"/>
      <c r="EN226" s="128"/>
      <c r="EW226" s="128"/>
      <c r="FF226" s="128"/>
      <c r="FO226" s="128"/>
      <c r="FX226" s="128"/>
      <c r="GG226" s="128"/>
      <c r="GP226" s="128"/>
      <c r="GY226" s="128"/>
      <c r="HH226" s="128"/>
      <c r="RS226" s="233"/>
    </row>
    <row r="227" spans="1:487" s="464" customFormat="1" ht="15.75">
      <c r="A227" s="509" t="s">
        <v>838</v>
      </c>
      <c r="B227" s="446" t="s">
        <v>807</v>
      </c>
      <c r="D227" s="621" t="s">
        <v>3648</v>
      </c>
      <c r="E227" s="407">
        <f>UCIRanking!B93</f>
        <v>38473.875000000022</v>
      </c>
      <c r="F227" s="308">
        <v>38472.625000000022</v>
      </c>
      <c r="G227" s="308">
        <f>SUM(E227-F227)</f>
        <v>1.25</v>
      </c>
      <c r="I227" s="607" t="s">
        <v>0</v>
      </c>
      <c r="J227" s="464" t="s">
        <v>2522</v>
      </c>
      <c r="L227" s="461"/>
      <c r="N227" s="620">
        <f>SUM(Puntenklassement!D10)+(Puntenklassement!D11)+(Puntenklassement!D23)+(Puntenklassement!D35)+(Puntenklassement!D45)+(Puntenklassement!D51)+(Puntenklassement!D62)+(Puntenklassement!D76)</f>
        <v>8305</v>
      </c>
      <c r="O227" s="464" t="s">
        <v>3286</v>
      </c>
      <c r="AA227" s="128"/>
      <c r="AJ227" s="128"/>
      <c r="AS227" s="128"/>
      <c r="BB227" s="128"/>
      <c r="BK227" s="128"/>
      <c r="BT227" s="128"/>
      <c r="CC227" s="128"/>
      <c r="CL227" s="128"/>
      <c r="CU227" s="128"/>
      <c r="DD227" s="128"/>
      <c r="DM227" s="128"/>
      <c r="DV227" s="128"/>
      <c r="EE227" s="128"/>
      <c r="EN227" s="128"/>
      <c r="EW227" s="128"/>
      <c r="FF227" s="128"/>
      <c r="FO227" s="128"/>
      <c r="FX227" s="128"/>
      <c r="GG227" s="128"/>
      <c r="GP227" s="128"/>
      <c r="GY227" s="128"/>
      <c r="HH227" s="128"/>
      <c r="RS227" s="233"/>
    </row>
    <row r="228" spans="1:487" s="464" customFormat="1" ht="15.75">
      <c r="A228" s="509" t="s">
        <v>839</v>
      </c>
      <c r="B228" s="540" t="s">
        <v>1844</v>
      </c>
      <c r="C228" s="286"/>
      <c r="D228" s="621" t="s">
        <v>3649</v>
      </c>
      <c r="E228" s="407">
        <f>UCIRanking!B21</f>
        <v>36774.16249999986</v>
      </c>
      <c r="F228" s="308">
        <v>36281.662499999875</v>
      </c>
      <c r="G228" s="308">
        <f>SUM(E228-F228)</f>
        <v>492.49999999998545</v>
      </c>
      <c r="I228" s="607" t="s">
        <v>2</v>
      </c>
      <c r="J228" s="464" t="s">
        <v>1868</v>
      </c>
      <c r="N228" s="620">
        <f>SUM(Puntenklassement!D20)+(Puntenklassement!D39)+(Puntenklassement!D43)+(Puntenklassement!D44)+(Puntenklassement!D55)+(Puntenklassement!D57)+(Puntenklassement!D68)+(Puntenklassement!D80)</f>
        <v>8065</v>
      </c>
      <c r="O228" s="464" t="s">
        <v>3288</v>
      </c>
      <c r="AA228" s="128"/>
      <c r="AJ228" s="128"/>
      <c r="AS228" s="128"/>
      <c r="BB228" s="128"/>
      <c r="BK228" s="128"/>
      <c r="BT228" s="128"/>
      <c r="CC228" s="128"/>
      <c r="CL228" s="128"/>
      <c r="CU228" s="128"/>
      <c r="DD228" s="128"/>
      <c r="DM228" s="128"/>
      <c r="DV228" s="128"/>
      <c r="EE228" s="128"/>
      <c r="EN228" s="128"/>
      <c r="EW228" s="128"/>
      <c r="FF228" s="128"/>
      <c r="FO228" s="128"/>
      <c r="FX228" s="128"/>
      <c r="GG228" s="128"/>
      <c r="GP228" s="128"/>
      <c r="GY228" s="128"/>
      <c r="HH228" s="128"/>
      <c r="RS228" s="233"/>
    </row>
    <row r="229" spans="1:487" s="464" customFormat="1" ht="15.75">
      <c r="A229" s="509" t="s">
        <v>840</v>
      </c>
      <c r="B229" s="540" t="s">
        <v>1858</v>
      </c>
      <c r="D229" s="621" t="s">
        <v>3650</v>
      </c>
      <c r="E229" s="407">
        <f>UCIRanking!B174</f>
        <v>36046.324999999997</v>
      </c>
      <c r="F229" s="308">
        <v>35732.349999999991</v>
      </c>
      <c r="G229" s="308">
        <f>SUM(E229-F229)</f>
        <v>313.97500000000582</v>
      </c>
      <c r="I229" s="607" t="s">
        <v>3</v>
      </c>
      <c r="J229" s="464" t="s">
        <v>1870</v>
      </c>
      <c r="L229" s="461"/>
      <c r="N229" s="620">
        <f>SUM(Puntenklassement!D7)+(Puntenklassement!D22)+(Puntenklassement!D25)+(Puntenklassement!D48)+(Puntenklassement!D49)+(Puntenklassement!D58)+(Puntenklassement!D75)+(Puntenklassement!D77)</f>
        <v>7991</v>
      </c>
      <c r="O229" s="464" t="s">
        <v>3283</v>
      </c>
      <c r="AA229" s="128"/>
      <c r="AJ229" s="128"/>
      <c r="AS229" s="128"/>
      <c r="BB229" s="128"/>
      <c r="BK229" s="128"/>
      <c r="BT229" s="128"/>
      <c r="CC229" s="128"/>
      <c r="CL229" s="128"/>
      <c r="CU229" s="128"/>
      <c r="DD229" s="128"/>
      <c r="DM229" s="128"/>
      <c r="DV229" s="128"/>
      <c r="EE229" s="128"/>
      <c r="EN229" s="128"/>
      <c r="EW229" s="128"/>
      <c r="FF229" s="128"/>
      <c r="FO229" s="128"/>
      <c r="FX229" s="128"/>
      <c r="GG229" s="128"/>
      <c r="GP229" s="128"/>
      <c r="GY229" s="128"/>
      <c r="HH229" s="128"/>
      <c r="RS229" s="233"/>
    </row>
    <row r="230" spans="1:487" s="464" customFormat="1" ht="15.75">
      <c r="A230" s="509" t="s">
        <v>846</v>
      </c>
      <c r="B230" s="540" t="s">
        <v>1859</v>
      </c>
      <c r="C230" s="286"/>
      <c r="D230" s="621" t="s">
        <v>3651</v>
      </c>
      <c r="E230" s="407">
        <f>UCIRanking!B276</f>
        <v>35927.77499999982</v>
      </c>
      <c r="F230" s="308">
        <v>35569.749999999825</v>
      </c>
      <c r="G230" s="308">
        <f>SUM(E230-F230)</f>
        <v>358.02499999999418</v>
      </c>
      <c r="I230" s="607" t="s">
        <v>5</v>
      </c>
      <c r="J230" s="464" t="s">
        <v>1869</v>
      </c>
      <c r="L230" s="461"/>
      <c r="N230" s="620">
        <f>SUM(Puntenklassement!D21)+(Puntenklassement!D28)+(Puntenklassement!D29)+(Puntenklassement!D33)+(Puntenklassement!D56)+(Puntenklassement!D65)+(Puntenklassement!D72)+(Puntenklassement!D73)</f>
        <v>7492</v>
      </c>
      <c r="O230" s="464" t="s">
        <v>1874</v>
      </c>
      <c r="AA230" s="128"/>
      <c r="AJ230" s="128"/>
      <c r="AS230" s="128"/>
      <c r="BB230" s="128"/>
      <c r="BK230" s="128"/>
      <c r="BT230" s="128"/>
      <c r="CC230" s="128"/>
      <c r="CL230" s="128"/>
      <c r="CU230" s="128"/>
      <c r="DD230" s="128"/>
      <c r="DM230" s="128"/>
      <c r="DV230" s="128"/>
      <c r="EE230" s="128"/>
      <c r="EN230" s="128"/>
      <c r="EW230" s="128"/>
      <c r="FF230" s="128"/>
      <c r="FO230" s="128"/>
      <c r="FX230" s="128"/>
      <c r="GG230" s="128"/>
      <c r="GP230" s="128"/>
      <c r="GY230" s="128"/>
      <c r="HH230" s="128"/>
      <c r="RS230" s="233"/>
    </row>
    <row r="231" spans="1:487" s="464" customFormat="1" ht="15.75">
      <c r="A231" s="509" t="s">
        <v>854</v>
      </c>
      <c r="B231" s="540" t="s">
        <v>1850</v>
      </c>
      <c r="D231" s="621" t="s">
        <v>3652</v>
      </c>
      <c r="E231" s="407">
        <f>UCIRanking!B36</f>
        <v>34870.499999999927</v>
      </c>
      <c r="F231" s="308">
        <v>34583.774999999936</v>
      </c>
      <c r="G231" s="308">
        <f>SUM(E231-F231)</f>
        <v>286.72499999999127</v>
      </c>
      <c r="I231" s="607" t="s">
        <v>7</v>
      </c>
      <c r="J231" s="464" t="s">
        <v>2518</v>
      </c>
      <c r="L231" s="461"/>
      <c r="N231" s="620">
        <f>SUM(Puntenklassement!D16)+(Puntenklassement!D36)+(Puntenklassement!D37)+(Puntenklassement!D41)+(Puntenklassement!D53)+(Puntenklassement!D61)+(Puntenklassement!D67)+(Puntenklassement!D82)</f>
        <v>7483</v>
      </c>
      <c r="O231" s="464" t="s">
        <v>3281</v>
      </c>
      <c r="AA231" s="128"/>
      <c r="AJ231" s="128"/>
      <c r="AS231" s="128"/>
      <c r="BB231" s="128"/>
      <c r="BK231" s="128"/>
      <c r="BT231" s="128"/>
      <c r="CC231" s="128"/>
      <c r="CL231" s="128"/>
      <c r="CU231" s="128"/>
      <c r="DD231" s="128"/>
      <c r="DM231" s="128"/>
      <c r="DV231" s="128"/>
      <c r="EE231" s="128"/>
      <c r="EN231" s="128"/>
      <c r="EW231" s="128"/>
      <c r="FF231" s="128"/>
      <c r="FO231" s="128"/>
      <c r="FX231" s="128"/>
      <c r="GG231" s="128"/>
      <c r="GP231" s="128"/>
      <c r="GY231" s="128"/>
      <c r="HH231" s="128"/>
      <c r="RS231" s="233"/>
    </row>
    <row r="232" spans="1:487" s="464" customFormat="1" ht="15.75">
      <c r="A232" s="509" t="s">
        <v>858</v>
      </c>
      <c r="B232" s="446" t="s">
        <v>801</v>
      </c>
      <c r="D232" s="621" t="s">
        <v>3653</v>
      </c>
      <c r="E232" s="407">
        <f>UCIRanking!B81</f>
        <v>34131.600000000049</v>
      </c>
      <c r="F232" s="308">
        <v>34207.750000000044</v>
      </c>
      <c r="G232" s="308">
        <f>SUM(E232-F232)</f>
        <v>-76.149999999994179</v>
      </c>
      <c r="I232" s="607" t="s">
        <v>8</v>
      </c>
      <c r="J232" s="464" t="s">
        <v>2519</v>
      </c>
      <c r="L232" s="461"/>
      <c r="N232" s="620">
        <f>SUM(Puntenklassement!D47)+(Puntenklassement!D54)+(Puntenklassement!D66)+(Puntenklassement!D69)+(Puntenklassement!D71)+(Puntenklassement!D74)+(Puntenklassement!D79)+(Puntenklassement!D81)</f>
        <v>7454</v>
      </c>
      <c r="O232" s="464" t="s">
        <v>3282</v>
      </c>
      <c r="AA232" s="128"/>
      <c r="AJ232" s="128"/>
      <c r="AS232" s="128"/>
      <c r="BB232" s="128"/>
      <c r="BK232" s="128"/>
      <c r="BT232" s="128"/>
      <c r="CC232" s="128"/>
      <c r="CL232" s="128"/>
      <c r="CU232" s="128"/>
      <c r="DD232" s="128"/>
      <c r="DM232" s="128"/>
      <c r="DV232" s="128"/>
      <c r="EE232" s="128"/>
      <c r="EN232" s="128"/>
      <c r="EW232" s="128"/>
      <c r="FF232" s="128"/>
      <c r="FO232" s="128"/>
      <c r="FX232" s="128"/>
      <c r="GG232" s="128"/>
      <c r="GP232" s="128"/>
      <c r="GY232" s="128"/>
      <c r="HH232" s="128"/>
      <c r="RS232" s="233"/>
    </row>
    <row r="233" spans="1:487" s="464" customFormat="1" ht="15.75">
      <c r="A233" s="509" t="s">
        <v>859</v>
      </c>
      <c r="B233" s="540" t="s">
        <v>1856</v>
      </c>
      <c r="D233" s="621" t="s">
        <v>3654</v>
      </c>
      <c r="E233" s="407">
        <f>UCIRanking!B288</f>
        <v>33399.237500000076</v>
      </c>
      <c r="F233" s="308">
        <v>32942.537500000064</v>
      </c>
      <c r="G233" s="308">
        <f>SUM(E233-F233)</f>
        <v>456.70000000001164</v>
      </c>
      <c r="I233" s="607" t="s">
        <v>10</v>
      </c>
      <c r="J233" s="464" t="s">
        <v>1871</v>
      </c>
      <c r="L233" s="461"/>
      <c r="N233" s="620">
        <f>SUM(Puntenklassement!D5)+(Puntenklassement!D8)+(Puntenklassement!D12)+(Puntenklassement!D31)+(Puntenklassement!D50)+(Puntenklassement!D59)+(Puntenklassement!D64)+(Puntenklassement!D78)</f>
        <v>6908</v>
      </c>
      <c r="O233" s="464" t="s">
        <v>3284</v>
      </c>
      <c r="AA233" s="128"/>
      <c r="AJ233" s="128"/>
      <c r="AS233" s="128"/>
      <c r="BB233" s="128"/>
      <c r="BK233" s="128"/>
      <c r="BT233" s="128"/>
      <c r="CC233" s="128"/>
      <c r="CL233" s="128"/>
      <c r="CU233" s="128"/>
      <c r="DD233" s="128"/>
      <c r="DM233" s="128"/>
      <c r="DV233" s="128"/>
      <c r="EE233" s="128"/>
      <c r="EN233" s="128"/>
      <c r="EW233" s="128"/>
      <c r="FF233" s="128"/>
      <c r="FO233" s="128"/>
      <c r="FX233" s="128"/>
      <c r="GG233" s="128"/>
      <c r="GP233" s="128"/>
      <c r="GY233" s="128"/>
      <c r="HH233" s="128"/>
      <c r="RS233" s="233"/>
    </row>
    <row r="234" spans="1:487" s="464" customFormat="1" ht="15.75">
      <c r="A234" s="509" t="s">
        <v>860</v>
      </c>
      <c r="B234" s="540" t="s">
        <v>1853</v>
      </c>
      <c r="C234" s="286"/>
      <c r="D234" s="621" t="s">
        <v>3655</v>
      </c>
      <c r="E234" s="407">
        <f>UCIRanking!B180</f>
        <v>32907.162499999999</v>
      </c>
      <c r="F234" s="308">
        <v>32705.362499999992</v>
      </c>
      <c r="G234" s="308">
        <f>SUM(E234-F234)</f>
        <v>201.80000000000655</v>
      </c>
      <c r="I234" s="607" t="s">
        <v>12</v>
      </c>
      <c r="J234" s="464" t="s">
        <v>2521</v>
      </c>
      <c r="L234" s="461"/>
      <c r="N234" s="620">
        <f>SUM(Puntenklassement!D6)+(Puntenklassement!D9)+(Puntenklassement!D14)+(Puntenklassement!D15)+(Puntenklassement!D17)+(Puntenklassement!D18)+(Puntenklassement!D24)+(Puntenklassement!D40)</f>
        <v>6786</v>
      </c>
      <c r="O234" s="464" t="s">
        <v>3285</v>
      </c>
      <c r="AA234" s="128"/>
      <c r="AJ234" s="128"/>
      <c r="AS234" s="128"/>
      <c r="BB234" s="128"/>
      <c r="BK234" s="128"/>
      <c r="BT234" s="128"/>
      <c r="CC234" s="128"/>
      <c r="CL234" s="128"/>
      <c r="CU234" s="128"/>
      <c r="DD234" s="128"/>
      <c r="DM234" s="128"/>
      <c r="DV234" s="128"/>
      <c r="EE234" s="128"/>
      <c r="EN234" s="128"/>
      <c r="EW234" s="128"/>
      <c r="FF234" s="128"/>
      <c r="FO234" s="128"/>
      <c r="FX234" s="128"/>
      <c r="GG234" s="128"/>
      <c r="GP234" s="128"/>
      <c r="GY234" s="128"/>
      <c r="HH234" s="128"/>
      <c r="RS234" s="233"/>
    </row>
    <row r="235" spans="1:487" s="464" customFormat="1" ht="15.75">
      <c r="A235" s="509" t="s">
        <v>866</v>
      </c>
      <c r="B235" s="540" t="s">
        <v>1854</v>
      </c>
      <c r="C235" s="128"/>
      <c r="D235" s="621" t="s">
        <v>3658</v>
      </c>
      <c r="E235" s="407">
        <f>UCIRanking!B9</f>
        <v>32352.562499999847</v>
      </c>
      <c r="F235" s="308">
        <v>31765.562499999847</v>
      </c>
      <c r="G235" s="308">
        <f>SUM(E235-F235)</f>
        <v>587</v>
      </c>
      <c r="I235" s="509" t="s">
        <v>14</v>
      </c>
      <c r="J235" s="464" t="s">
        <v>2517</v>
      </c>
      <c r="L235" s="461"/>
      <c r="N235" s="620">
        <f>SUM(Puntenklassement!D4)+(Puntenklassement!D13)+(Puntenklassement!D19)+(Puntenklassement!D26)+(Puntenklassement!D30)+(Puntenklassement!D32)+(Puntenklassement!D38)+(Puntenklassement!D46)</f>
        <v>6740</v>
      </c>
      <c r="O235" s="464" t="s">
        <v>3280</v>
      </c>
      <c r="AA235" s="128"/>
      <c r="AJ235" s="128"/>
      <c r="AS235" s="128"/>
      <c r="BB235" s="128"/>
      <c r="BK235" s="128"/>
      <c r="BT235" s="128"/>
      <c r="CC235" s="128"/>
      <c r="CL235" s="128"/>
      <c r="CU235" s="128"/>
      <c r="DD235" s="128"/>
      <c r="DM235" s="128"/>
      <c r="DV235" s="128"/>
      <c r="EE235" s="128"/>
      <c r="EN235" s="128"/>
      <c r="EW235" s="128"/>
      <c r="FF235" s="128"/>
      <c r="FO235" s="128"/>
      <c r="FX235" s="128"/>
      <c r="GG235" s="128"/>
      <c r="GP235" s="128"/>
      <c r="GY235" s="128"/>
      <c r="HH235" s="128"/>
      <c r="RS235" s="233"/>
    </row>
    <row r="236" spans="1:487" s="464" customFormat="1" ht="15.75">
      <c r="A236" s="509" t="s">
        <v>867</v>
      </c>
      <c r="B236" s="540" t="s">
        <v>1857</v>
      </c>
      <c r="C236" s="128"/>
      <c r="D236" s="621" t="s">
        <v>3657</v>
      </c>
      <c r="E236" s="407">
        <f>UCIRanking!B213</f>
        <v>32210.399999999747</v>
      </c>
      <c r="F236" s="308">
        <v>31814.599999999751</v>
      </c>
      <c r="G236" s="308">
        <f>SUM(E236-F236)</f>
        <v>395.79999999999563</v>
      </c>
      <c r="I236" s="509" t="s">
        <v>16</v>
      </c>
      <c r="J236" s="464" t="s">
        <v>2520</v>
      </c>
      <c r="L236" s="461"/>
      <c r="N236" s="620">
        <f>SUM(Puntenklassement!D3)+(Puntenklassement!D27)+(Puntenklassement!D34)+(Puntenklassement!D42)+(Puntenklassement!D52)+(Puntenklassement!D60)+(Puntenklassement!D63)+(Puntenklassement!D70)</f>
        <v>5951</v>
      </c>
      <c r="O236" s="464" t="s">
        <v>3287</v>
      </c>
      <c r="AA236" s="128"/>
      <c r="AJ236" s="128"/>
      <c r="AS236" s="128"/>
      <c r="BB236" s="128"/>
      <c r="BK236" s="128"/>
      <c r="BT236" s="128"/>
      <c r="CC236" s="128"/>
      <c r="CL236" s="128"/>
      <c r="CU236" s="128"/>
      <c r="DD236" s="128"/>
      <c r="DM236" s="128"/>
      <c r="DV236" s="128"/>
      <c r="EE236" s="128"/>
      <c r="EN236" s="128"/>
      <c r="EW236" s="128"/>
      <c r="FF236" s="128"/>
      <c r="FO236" s="128"/>
      <c r="FX236" s="128"/>
      <c r="GG236" s="128"/>
      <c r="GP236" s="128"/>
      <c r="GY236" s="128"/>
      <c r="HH236" s="128"/>
      <c r="RS236" s="233"/>
    </row>
    <row r="237" spans="1:487" s="464" customFormat="1" ht="15.75">
      <c r="A237" s="509" t="s">
        <v>868</v>
      </c>
      <c r="B237" s="540" t="s">
        <v>1852</v>
      </c>
      <c r="C237" s="128"/>
      <c r="D237" s="621" t="s">
        <v>3659</v>
      </c>
      <c r="E237" s="407">
        <f>UCIRanking!B78</f>
        <v>32138.999999999705</v>
      </c>
      <c r="F237" s="308">
        <v>31719.524999999707</v>
      </c>
      <c r="G237" s="308">
        <f>SUM(E237-F237)</f>
        <v>419.47499999999854</v>
      </c>
      <c r="I237" s="607"/>
      <c r="J237" s="539"/>
      <c r="K237" s="507"/>
      <c r="L237" s="619"/>
      <c r="M237" s="461"/>
      <c r="N237" s="286"/>
      <c r="AA237" s="128"/>
      <c r="AJ237" s="128"/>
      <c r="AS237" s="128"/>
      <c r="BB237" s="128"/>
      <c r="BK237" s="128"/>
      <c r="BT237" s="128"/>
      <c r="CC237" s="128"/>
      <c r="CL237" s="128"/>
      <c r="CU237" s="128"/>
      <c r="DD237" s="128"/>
      <c r="DM237" s="128"/>
      <c r="DV237" s="128"/>
      <c r="EE237" s="128"/>
      <c r="EN237" s="128"/>
      <c r="EW237" s="128"/>
      <c r="FF237" s="128"/>
      <c r="FO237" s="128"/>
      <c r="FX237" s="128"/>
      <c r="GG237" s="128"/>
      <c r="GP237" s="128"/>
      <c r="GY237" s="128"/>
      <c r="HH237" s="128"/>
      <c r="RS237" s="233"/>
    </row>
    <row r="238" spans="1:487" s="464" customFormat="1" ht="15.75">
      <c r="A238" s="509" t="s">
        <v>870</v>
      </c>
      <c r="B238" s="540" t="s">
        <v>1849</v>
      </c>
      <c r="C238" s="128"/>
      <c r="D238" s="621" t="s">
        <v>3660</v>
      </c>
      <c r="E238" s="407">
        <f>UCIRanking!B18</f>
        <v>31666.900000000067</v>
      </c>
      <c r="F238" s="308">
        <v>31297.700000000063</v>
      </c>
      <c r="G238" s="308">
        <f>SUM(E238-F238)</f>
        <v>369.20000000000437</v>
      </c>
      <c r="I238" s="607"/>
      <c r="J238" s="539"/>
      <c r="K238" s="619"/>
      <c r="L238" s="619"/>
      <c r="M238" s="461"/>
      <c r="N238" s="286"/>
      <c r="AA238" s="128"/>
      <c r="AJ238" s="128"/>
      <c r="AS238" s="128"/>
      <c r="BB238" s="128"/>
      <c r="BK238" s="128"/>
      <c r="BT238" s="128"/>
      <c r="CC238" s="128"/>
      <c r="CL238" s="128"/>
      <c r="CU238" s="128"/>
      <c r="DD238" s="128"/>
      <c r="DM238" s="128"/>
      <c r="DV238" s="128"/>
      <c r="EE238" s="128"/>
      <c r="EN238" s="128"/>
      <c r="EW238" s="128"/>
      <c r="FF238" s="128"/>
      <c r="FO238" s="128"/>
      <c r="FX238" s="128"/>
      <c r="GG238" s="128"/>
      <c r="GP238" s="128"/>
      <c r="GY238" s="128"/>
      <c r="HH238" s="128"/>
      <c r="RS238" s="233"/>
    </row>
    <row r="239" spans="1:487" s="464" customFormat="1" ht="15.75">
      <c r="A239" s="509" t="s">
        <v>871</v>
      </c>
      <c r="B239" s="540" t="s">
        <v>1842</v>
      </c>
      <c r="C239" s="286"/>
      <c r="D239" s="621" t="s">
        <v>3656</v>
      </c>
      <c r="E239" s="407">
        <f>UCIRanking!B147</f>
        <v>31328.449999999819</v>
      </c>
      <c r="F239" s="308">
        <v>31862.974999999824</v>
      </c>
      <c r="G239" s="308">
        <f>SUM(E239-F239)</f>
        <v>-534.52500000000509</v>
      </c>
      <c r="I239" s="607"/>
      <c r="J239" s="129" t="s">
        <v>2234</v>
      </c>
      <c r="AA239" s="128"/>
      <c r="AJ239" s="128"/>
      <c r="AS239" s="128"/>
      <c r="BB239" s="128"/>
      <c r="BK239" s="128"/>
      <c r="BT239" s="128"/>
      <c r="CC239" s="128"/>
      <c r="CL239" s="128"/>
      <c r="CU239" s="128"/>
      <c r="DD239" s="128"/>
      <c r="DM239" s="128"/>
      <c r="DV239" s="128"/>
      <c r="EE239" s="128"/>
      <c r="EN239" s="128"/>
      <c r="EW239" s="128"/>
      <c r="FF239" s="128"/>
      <c r="FO239" s="128"/>
      <c r="FX239" s="128"/>
      <c r="GG239" s="128"/>
      <c r="GP239" s="128"/>
      <c r="GY239" s="128"/>
      <c r="HH239" s="128"/>
      <c r="RS239" s="233"/>
    </row>
    <row r="240" spans="1:487" s="464" customFormat="1" ht="15.75">
      <c r="A240" s="509" t="s">
        <v>872</v>
      </c>
      <c r="B240" s="540" t="s">
        <v>1851</v>
      </c>
      <c r="D240" s="621" t="s">
        <v>3661</v>
      </c>
      <c r="E240" s="407">
        <f>UCIRanking!B171</f>
        <v>29891.974999999904</v>
      </c>
      <c r="F240" s="308">
        <v>29489.574999999895</v>
      </c>
      <c r="G240" s="308">
        <f>SUM(E240-F240)</f>
        <v>402.40000000000873</v>
      </c>
      <c r="I240" s="509"/>
      <c r="K240" s="459"/>
      <c r="M240" s="42" t="s">
        <v>148</v>
      </c>
      <c r="N240" s="42" t="s">
        <v>150</v>
      </c>
      <c r="AA240" s="128"/>
      <c r="AJ240" s="128"/>
      <c r="AS240" s="128"/>
      <c r="BB240" s="128"/>
      <c r="BK240" s="128"/>
      <c r="BT240" s="128"/>
      <c r="CC240" s="128"/>
      <c r="CL240" s="128"/>
      <c r="CU240" s="128"/>
      <c r="DD240" s="128"/>
      <c r="DM240" s="128"/>
      <c r="DV240" s="128"/>
      <c r="EE240" s="128"/>
      <c r="EN240" s="128"/>
      <c r="EW240" s="128"/>
      <c r="FF240" s="128"/>
      <c r="FO240" s="128"/>
      <c r="FX240" s="128"/>
      <c r="GG240" s="128"/>
      <c r="GP240" s="128"/>
      <c r="GY240" s="128"/>
      <c r="HH240" s="128"/>
      <c r="RS240" s="233"/>
    </row>
    <row r="241" spans="1:487" s="464" customFormat="1" ht="15.75">
      <c r="A241" s="509" t="s">
        <v>875</v>
      </c>
      <c r="B241" s="540" t="s">
        <v>1839</v>
      </c>
      <c r="C241" s="128"/>
      <c r="D241" s="621" t="s">
        <v>3662</v>
      </c>
      <c r="E241" s="407">
        <f>UCIRanking!B126</f>
        <v>28756.125000000011</v>
      </c>
      <c r="F241" s="308">
        <v>28534.850000000002</v>
      </c>
      <c r="G241" s="308">
        <f>SUM(E241-F241)</f>
        <v>221.27500000000873</v>
      </c>
      <c r="I241" s="607" t="s">
        <v>0</v>
      </c>
      <c r="J241" s="605" t="s">
        <v>607</v>
      </c>
      <c r="K241" s="459"/>
      <c r="L241" s="488"/>
      <c r="M241" s="461" t="s">
        <v>138</v>
      </c>
      <c r="N241" s="286">
        <v>187</v>
      </c>
      <c r="AA241" s="128"/>
      <c r="AJ241" s="128"/>
      <c r="AS241" s="128"/>
      <c r="BB241" s="128"/>
      <c r="BK241" s="128"/>
      <c r="BT241" s="128"/>
      <c r="CC241" s="128"/>
      <c r="CL241" s="128"/>
      <c r="CU241" s="128"/>
      <c r="DD241" s="128"/>
      <c r="DM241" s="128"/>
      <c r="DV241" s="128"/>
      <c r="EE241" s="128"/>
      <c r="EN241" s="128"/>
      <c r="EW241" s="128"/>
      <c r="FF241" s="128"/>
      <c r="FO241" s="128"/>
      <c r="FX241" s="128"/>
      <c r="GG241" s="128"/>
      <c r="GP241" s="128"/>
      <c r="GY241" s="128"/>
      <c r="HH241" s="128"/>
      <c r="RS241" s="233"/>
    </row>
    <row r="242" spans="1:487" s="464" customFormat="1" ht="15.75">
      <c r="A242" s="607" t="s">
        <v>1006</v>
      </c>
      <c r="B242" s="540" t="s">
        <v>1841</v>
      </c>
      <c r="C242" s="128"/>
      <c r="D242" s="621" t="s">
        <v>3664</v>
      </c>
      <c r="E242" s="407">
        <f>UCIRanking!B153</f>
        <v>25875.224999999911</v>
      </c>
      <c r="F242" s="308">
        <v>25505.924999999916</v>
      </c>
      <c r="G242" s="308">
        <f>SUM(E242-F242)</f>
        <v>369.29999999999563</v>
      </c>
      <c r="I242" s="607" t="s">
        <v>2</v>
      </c>
      <c r="J242" s="605" t="s">
        <v>693</v>
      </c>
      <c r="K242" s="488"/>
      <c r="L242" s="488"/>
      <c r="M242" s="461" t="s">
        <v>139</v>
      </c>
      <c r="N242" s="286">
        <v>158</v>
      </c>
      <c r="AA242" s="128"/>
      <c r="AJ242" s="128"/>
      <c r="AS242" s="128"/>
      <c r="BB242" s="128"/>
      <c r="BK242" s="128"/>
      <c r="BT242" s="128"/>
      <c r="CC242" s="128"/>
      <c r="CL242" s="128"/>
      <c r="CU242" s="128"/>
      <c r="DD242" s="128"/>
      <c r="DM242" s="128"/>
      <c r="DV242" s="128"/>
      <c r="EE242" s="128"/>
      <c r="EN242" s="128"/>
      <c r="EW242" s="128"/>
      <c r="FF242" s="128"/>
      <c r="FO242" s="128"/>
      <c r="FX242" s="128"/>
      <c r="GG242" s="128"/>
      <c r="GP242" s="128"/>
      <c r="GY242" s="128"/>
      <c r="HH242" s="128"/>
      <c r="RS242" s="233"/>
    </row>
    <row r="243" spans="1:487" s="464" customFormat="1" ht="15.75">
      <c r="A243" s="607" t="s">
        <v>1007</v>
      </c>
      <c r="B243" s="446" t="s">
        <v>158</v>
      </c>
      <c r="C243" s="128"/>
      <c r="D243" s="621" t="s">
        <v>3663</v>
      </c>
      <c r="E243" s="407">
        <f>UCIRanking!B234</f>
        <v>24723.624999999953</v>
      </c>
      <c r="F243" s="308">
        <v>25592.699999999957</v>
      </c>
      <c r="G243" s="308">
        <f>SUM(E243-F243)</f>
        <v>-869.07500000000437</v>
      </c>
      <c r="I243" s="607" t="s">
        <v>3</v>
      </c>
      <c r="J243" s="605" t="s">
        <v>910</v>
      </c>
      <c r="K243" s="459"/>
      <c r="L243" s="488"/>
      <c r="M243" s="461" t="s">
        <v>139</v>
      </c>
      <c r="N243" s="286">
        <v>130</v>
      </c>
      <c r="AA243" s="128"/>
      <c r="AJ243" s="128"/>
      <c r="AS243" s="128"/>
      <c r="BB243" s="128"/>
      <c r="BK243" s="128"/>
      <c r="BT243" s="128"/>
      <c r="CC243" s="128"/>
      <c r="CL243" s="128"/>
      <c r="CU243" s="128"/>
      <c r="DD243" s="128"/>
      <c r="DM243" s="128"/>
      <c r="DV243" s="128"/>
      <c r="EE243" s="128"/>
      <c r="EN243" s="128"/>
      <c r="EW243" s="128"/>
      <c r="FF243" s="128"/>
      <c r="FO243" s="128"/>
      <c r="FX243" s="128"/>
      <c r="GG243" s="128"/>
      <c r="GP243" s="128"/>
      <c r="GY243" s="128"/>
      <c r="HH243" s="128"/>
      <c r="RS243" s="233"/>
    </row>
    <row r="244" spans="1:487" s="464" customFormat="1" ht="15.75">
      <c r="A244" s="607" t="s">
        <v>1008</v>
      </c>
      <c r="B244" s="441" t="s">
        <v>2243</v>
      </c>
      <c r="C244" s="128"/>
      <c r="D244" s="621" t="s">
        <v>3666</v>
      </c>
      <c r="E244" s="407">
        <f>UCIRanking!B300</f>
        <v>24006.000000000047</v>
      </c>
      <c r="F244" s="308">
        <v>23405.400000000049</v>
      </c>
      <c r="G244" s="308">
        <f>SUM(E244-F244)</f>
        <v>600.59999999999854</v>
      </c>
      <c r="I244" s="607" t="s">
        <v>5</v>
      </c>
      <c r="J244" s="605" t="s">
        <v>3304</v>
      </c>
      <c r="K244" s="488"/>
      <c r="L244" s="488"/>
      <c r="M244" s="461" t="s">
        <v>140</v>
      </c>
      <c r="N244" s="286">
        <v>123</v>
      </c>
      <c r="AA244" s="128"/>
      <c r="AJ244" s="128"/>
      <c r="AS244" s="128"/>
      <c r="BB244" s="128"/>
      <c r="BK244" s="128"/>
      <c r="BT244" s="128"/>
      <c r="CC244" s="128"/>
      <c r="CL244" s="128"/>
      <c r="CU244" s="128"/>
      <c r="DD244" s="128"/>
      <c r="DM244" s="128"/>
      <c r="DV244" s="128"/>
      <c r="EE244" s="128"/>
      <c r="EN244" s="128"/>
      <c r="EW244" s="128"/>
      <c r="FF244" s="128"/>
      <c r="FO244" s="128"/>
      <c r="FX244" s="128"/>
      <c r="GG244" s="128"/>
      <c r="GP244" s="128"/>
      <c r="GY244" s="128"/>
      <c r="HH244" s="128"/>
      <c r="RS244" s="233"/>
    </row>
    <row r="245" spans="1:487" s="464" customFormat="1" ht="15.75">
      <c r="A245" s="607" t="s">
        <v>1009</v>
      </c>
      <c r="B245" s="441" t="s">
        <v>2241</v>
      </c>
      <c r="C245" s="128"/>
      <c r="D245" s="621" t="s">
        <v>3668</v>
      </c>
      <c r="E245" s="407">
        <f>UCIRanking!B54</f>
        <v>23666.925000000079</v>
      </c>
      <c r="F245" s="308">
        <v>23005.50000000008</v>
      </c>
      <c r="G245" s="308">
        <f>SUM(E245-F245)</f>
        <v>661.42499999999927</v>
      </c>
      <c r="I245" s="607" t="s">
        <v>7</v>
      </c>
      <c r="J245" s="605" t="s">
        <v>492</v>
      </c>
      <c r="K245" s="459"/>
      <c r="L245" s="488"/>
      <c r="M245" s="461" t="s">
        <v>138</v>
      </c>
      <c r="N245" s="286">
        <v>120</v>
      </c>
      <c r="AA245" s="128"/>
      <c r="AJ245" s="128"/>
      <c r="AS245" s="128"/>
      <c r="BB245" s="128"/>
      <c r="BK245" s="128"/>
      <c r="BT245" s="128"/>
      <c r="CC245" s="128"/>
      <c r="CL245" s="128"/>
      <c r="CU245" s="128"/>
      <c r="DD245" s="128"/>
      <c r="DM245" s="128"/>
      <c r="DV245" s="128"/>
      <c r="EE245" s="128"/>
      <c r="EN245" s="128"/>
      <c r="EW245" s="128"/>
      <c r="FF245" s="128"/>
      <c r="FO245" s="128"/>
      <c r="FX245" s="128"/>
      <c r="GG245" s="128"/>
      <c r="GP245" s="128"/>
      <c r="GY245" s="128"/>
      <c r="HH245" s="128"/>
      <c r="RS245" s="233"/>
    </row>
    <row r="246" spans="1:487" s="464" customFormat="1" ht="15.75">
      <c r="A246" s="607" t="s">
        <v>1010</v>
      </c>
      <c r="B246" s="441" t="s">
        <v>2256</v>
      </c>
      <c r="C246" s="128"/>
      <c r="D246" s="621" t="s">
        <v>3670</v>
      </c>
      <c r="E246" s="407">
        <f>UCIRanking!B69</f>
        <v>23256.699999999895</v>
      </c>
      <c r="F246" s="308">
        <v>22419.349999999889</v>
      </c>
      <c r="G246" s="308">
        <f>SUM(E246-F246)</f>
        <v>837.35000000000582</v>
      </c>
      <c r="I246" s="607" t="s">
        <v>8</v>
      </c>
      <c r="J246" s="605" t="s">
        <v>478</v>
      </c>
      <c r="K246" s="459"/>
      <c r="L246" s="488"/>
      <c r="M246" s="461" t="s">
        <v>138</v>
      </c>
      <c r="N246" s="286">
        <v>112</v>
      </c>
      <c r="AA246" s="128"/>
      <c r="AJ246" s="128"/>
      <c r="AS246" s="128"/>
      <c r="BB246" s="128"/>
      <c r="BK246" s="128"/>
      <c r="BT246" s="128"/>
      <c r="CC246" s="128"/>
      <c r="CL246" s="128"/>
      <c r="CU246" s="128"/>
      <c r="DD246" s="128"/>
      <c r="DM246" s="128"/>
      <c r="DV246" s="128"/>
      <c r="EE246" s="128"/>
      <c r="EN246" s="128"/>
      <c r="EW246" s="128"/>
      <c r="FF246" s="128"/>
      <c r="FO246" s="128"/>
      <c r="FX246" s="128"/>
      <c r="GG246" s="128"/>
      <c r="GP246" s="128"/>
      <c r="GY246" s="128"/>
      <c r="HH246" s="128"/>
      <c r="RS246" s="233"/>
    </row>
    <row r="247" spans="1:487" s="464" customFormat="1" ht="15.75">
      <c r="A247" s="607" t="s">
        <v>1011</v>
      </c>
      <c r="B247" s="441" t="s">
        <v>2244</v>
      </c>
      <c r="C247" s="128"/>
      <c r="D247" s="621" t="s">
        <v>3671</v>
      </c>
      <c r="E247" s="407">
        <f>UCIRanking!B27</f>
        <v>22898.725000000177</v>
      </c>
      <c r="F247" s="308">
        <v>22226.350000000177</v>
      </c>
      <c r="G247" s="308">
        <f>SUM(E247-F247)</f>
        <v>672.375</v>
      </c>
      <c r="I247" s="607" t="s">
        <v>10</v>
      </c>
      <c r="J247" s="605" t="s">
        <v>455</v>
      </c>
      <c r="K247" s="459"/>
      <c r="L247" s="488"/>
      <c r="M247" s="461" t="s">
        <v>138</v>
      </c>
      <c r="N247" s="286">
        <v>100</v>
      </c>
      <c r="AA247" s="128"/>
      <c r="AJ247" s="128"/>
      <c r="AS247" s="128"/>
      <c r="BB247" s="128"/>
      <c r="BK247" s="128"/>
      <c r="BT247" s="128"/>
      <c r="CC247" s="128"/>
      <c r="CL247" s="128"/>
      <c r="CU247" s="128"/>
      <c r="DD247" s="128"/>
      <c r="DM247" s="128"/>
      <c r="DV247" s="128"/>
      <c r="EE247" s="128"/>
      <c r="EN247" s="128"/>
      <c r="EW247" s="128"/>
      <c r="FF247" s="128"/>
      <c r="FO247" s="128"/>
      <c r="FX247" s="128"/>
      <c r="GG247" s="128"/>
      <c r="GP247" s="128"/>
      <c r="GY247" s="128"/>
      <c r="HH247" s="128"/>
      <c r="RS247" s="233"/>
    </row>
    <row r="248" spans="1:487" s="464" customFormat="1" ht="15.75">
      <c r="A248" s="607" t="s">
        <v>1012</v>
      </c>
      <c r="B248" s="441" t="s">
        <v>2246</v>
      </c>
      <c r="C248" s="128"/>
      <c r="D248" s="621" t="s">
        <v>3672</v>
      </c>
      <c r="E248" s="407">
        <f>UCIRanking!B84</f>
        <v>22620.900000000245</v>
      </c>
      <c r="F248" s="308">
        <v>22038.700000000241</v>
      </c>
      <c r="G248" s="308">
        <f>SUM(E248-F248)</f>
        <v>582.20000000000437</v>
      </c>
      <c r="I248" s="607" t="s">
        <v>12</v>
      </c>
      <c r="J248" s="605" t="s">
        <v>603</v>
      </c>
      <c r="K248" s="488"/>
      <c r="L248" s="488"/>
      <c r="M248" s="461" t="s">
        <v>139</v>
      </c>
      <c r="N248" s="286">
        <v>95</v>
      </c>
      <c r="AA248" s="128"/>
      <c r="AJ248" s="128"/>
      <c r="AS248" s="128"/>
      <c r="BB248" s="128"/>
      <c r="BK248" s="128"/>
      <c r="BT248" s="128"/>
      <c r="CC248" s="128"/>
      <c r="CL248" s="128"/>
      <c r="CU248" s="128"/>
      <c r="DD248" s="128"/>
      <c r="DM248" s="128"/>
      <c r="DV248" s="128"/>
      <c r="EE248" s="128"/>
      <c r="EN248" s="128"/>
      <c r="EW248" s="128"/>
      <c r="FF248" s="128"/>
      <c r="FO248" s="128"/>
      <c r="FX248" s="128"/>
      <c r="GG248" s="128"/>
      <c r="GP248" s="128"/>
      <c r="GY248" s="128"/>
      <c r="HH248" s="128"/>
      <c r="RS248" s="233"/>
    </row>
    <row r="249" spans="1:487" s="464" customFormat="1" ht="15.75">
      <c r="A249" s="607" t="s">
        <v>1013</v>
      </c>
      <c r="B249" s="441" t="s">
        <v>35</v>
      </c>
      <c r="C249" s="128"/>
      <c r="D249" s="621" t="s">
        <v>3665</v>
      </c>
      <c r="E249" s="407">
        <f>UCIRanking!B267</f>
        <v>22578.67500000001</v>
      </c>
      <c r="F249" s="308">
        <v>23511.400000000016</v>
      </c>
      <c r="G249" s="308">
        <f>SUM(E249-F249)</f>
        <v>-932.72500000000582</v>
      </c>
      <c r="I249" s="607" t="s">
        <v>14</v>
      </c>
      <c r="J249" s="605" t="s">
        <v>499</v>
      </c>
      <c r="K249" s="488"/>
      <c r="L249" s="488"/>
      <c r="M249" s="461" t="s">
        <v>140</v>
      </c>
      <c r="N249" s="286">
        <v>93</v>
      </c>
      <c r="AA249" s="128"/>
      <c r="AJ249" s="128"/>
      <c r="AS249" s="128"/>
      <c r="BB249" s="128"/>
      <c r="BK249" s="128"/>
      <c r="BT249" s="128"/>
      <c r="CC249" s="128"/>
      <c r="CL249" s="128"/>
      <c r="CU249" s="128"/>
      <c r="DD249" s="128"/>
      <c r="DM249" s="128"/>
      <c r="DV249" s="128"/>
      <c r="EE249" s="128"/>
      <c r="EN249" s="128"/>
      <c r="EW249" s="128"/>
      <c r="FF249" s="128"/>
      <c r="FO249" s="128"/>
      <c r="FX249" s="128"/>
      <c r="GG249" s="128"/>
      <c r="GP249" s="128"/>
      <c r="GY249" s="128"/>
      <c r="HH249" s="128"/>
      <c r="RS249" s="233"/>
    </row>
    <row r="250" spans="1:487" s="464" customFormat="1" ht="15.75">
      <c r="A250" s="607" t="s">
        <v>1014</v>
      </c>
      <c r="B250" s="441" t="s">
        <v>29</v>
      </c>
      <c r="C250" s="128"/>
      <c r="D250" s="621" t="s">
        <v>3667</v>
      </c>
      <c r="E250" s="407">
        <f>UCIRanking!B204</f>
        <v>22552.774999999972</v>
      </c>
      <c r="F250" s="308">
        <v>23070.974999999969</v>
      </c>
      <c r="G250" s="308">
        <f>SUM(E250-F250)</f>
        <v>-518.19999999999709</v>
      </c>
      <c r="I250" s="607" t="s">
        <v>16</v>
      </c>
      <c r="J250" s="605" t="s">
        <v>1133</v>
      </c>
      <c r="K250" s="459"/>
      <c r="L250" s="488"/>
      <c r="M250" s="461" t="s">
        <v>138</v>
      </c>
      <c r="N250" s="286">
        <v>91</v>
      </c>
      <c r="AA250" s="128"/>
      <c r="AJ250" s="128"/>
      <c r="AS250" s="128"/>
      <c r="BB250" s="128"/>
      <c r="BK250" s="128"/>
      <c r="BT250" s="128"/>
      <c r="CC250" s="128"/>
      <c r="CL250" s="128"/>
      <c r="CU250" s="128"/>
      <c r="DD250" s="128"/>
      <c r="DM250" s="128"/>
      <c r="DV250" s="128"/>
      <c r="EE250" s="128"/>
      <c r="EN250" s="128"/>
      <c r="EW250" s="128"/>
      <c r="FF250" s="128"/>
      <c r="FO250" s="128"/>
      <c r="FX250" s="128"/>
      <c r="GG250" s="128"/>
      <c r="GP250" s="128"/>
      <c r="GY250" s="128"/>
      <c r="HH250" s="128"/>
      <c r="RS250" s="233"/>
    </row>
    <row r="251" spans="1:487" s="464" customFormat="1" ht="15.75">
      <c r="A251" s="607" t="s">
        <v>1015</v>
      </c>
      <c r="B251" s="441" t="s">
        <v>2245</v>
      </c>
      <c r="C251" s="128"/>
      <c r="D251" s="621" t="s">
        <v>3674</v>
      </c>
      <c r="E251" s="407">
        <f>UCIRanking!B6</f>
        <v>21926.349999999831</v>
      </c>
      <c r="F251" s="308">
        <v>21549.599999999831</v>
      </c>
      <c r="G251" s="308">
        <f>SUM(E251-F251)</f>
        <v>376.75</v>
      </c>
      <c r="I251" s="607" t="s">
        <v>18</v>
      </c>
      <c r="J251" s="605" t="s">
        <v>421</v>
      </c>
      <c r="K251" s="488"/>
      <c r="L251" s="488"/>
      <c r="M251" s="461" t="s">
        <v>139</v>
      </c>
      <c r="N251" s="286">
        <v>90</v>
      </c>
      <c r="AA251" s="128"/>
      <c r="AJ251" s="128"/>
      <c r="AS251" s="128"/>
      <c r="BB251" s="128"/>
      <c r="BK251" s="128"/>
      <c r="BT251" s="128"/>
      <c r="CC251" s="128"/>
      <c r="CL251" s="128"/>
      <c r="CU251" s="128"/>
      <c r="DD251" s="128"/>
      <c r="DM251" s="128"/>
      <c r="DV251" s="128"/>
      <c r="EE251" s="128"/>
      <c r="EN251" s="128"/>
      <c r="EW251" s="128"/>
      <c r="FF251" s="128"/>
      <c r="FO251" s="128"/>
      <c r="FX251" s="128"/>
      <c r="GG251" s="128"/>
      <c r="GP251" s="128"/>
      <c r="GY251" s="128"/>
      <c r="HH251" s="128"/>
      <c r="RS251" s="233"/>
    </row>
    <row r="252" spans="1:487" s="464" customFormat="1" ht="15.75">
      <c r="A252" s="607" t="s">
        <v>1016</v>
      </c>
      <c r="B252" s="441" t="s">
        <v>2237</v>
      </c>
      <c r="D252" s="621" t="s">
        <v>3675</v>
      </c>
      <c r="E252" s="407">
        <f>UCIRanking!B246</f>
        <v>21872.675000000003</v>
      </c>
      <c r="F252" s="308">
        <v>21281.950000000004</v>
      </c>
      <c r="G252" s="308">
        <f>SUM(E252-F252)</f>
        <v>590.72499999999854</v>
      </c>
      <c r="I252" s="607" t="s">
        <v>20</v>
      </c>
      <c r="J252" s="605" t="s">
        <v>428</v>
      </c>
      <c r="K252" s="488"/>
      <c r="L252" s="488"/>
      <c r="M252" s="461" t="s">
        <v>140</v>
      </c>
      <c r="N252" s="286">
        <v>85</v>
      </c>
      <c r="AA252" s="128"/>
      <c r="AJ252" s="128"/>
      <c r="AS252" s="128"/>
      <c r="BB252" s="128"/>
      <c r="BK252" s="128"/>
      <c r="BT252" s="128"/>
      <c r="CC252" s="128"/>
      <c r="CL252" s="128"/>
      <c r="CU252" s="128"/>
      <c r="DD252" s="128"/>
      <c r="DM252" s="128"/>
      <c r="DV252" s="128"/>
      <c r="EE252" s="128"/>
      <c r="EN252" s="128"/>
      <c r="EW252" s="128"/>
      <c r="FF252" s="128"/>
      <c r="FO252" s="128"/>
      <c r="FX252" s="128"/>
      <c r="GG252" s="128"/>
      <c r="GP252" s="128"/>
      <c r="GY252" s="128"/>
      <c r="HH252" s="128"/>
      <c r="RS252" s="233"/>
    </row>
    <row r="253" spans="1:487" s="464" customFormat="1" ht="15.75">
      <c r="A253" s="607" t="s">
        <v>1017</v>
      </c>
      <c r="B253" s="446" t="s">
        <v>817</v>
      </c>
      <c r="C253" s="128"/>
      <c r="D253" s="621" t="s">
        <v>3669</v>
      </c>
      <c r="E253" s="407">
        <f>UCIRanking!B108</f>
        <v>21786.875000000007</v>
      </c>
      <c r="F253" s="308">
        <v>22521.600000000006</v>
      </c>
      <c r="G253" s="308">
        <f>SUM(E253-F253)</f>
        <v>-734.72499999999854</v>
      </c>
      <c r="I253" s="607" t="s">
        <v>22</v>
      </c>
      <c r="J253" s="605" t="s">
        <v>441</v>
      </c>
      <c r="K253" s="488"/>
      <c r="L253" s="488"/>
      <c r="M253" s="461" t="s">
        <v>140</v>
      </c>
      <c r="N253" s="286">
        <v>81</v>
      </c>
      <c r="AA253" s="128"/>
      <c r="AJ253" s="128"/>
      <c r="AS253" s="128"/>
      <c r="BB253" s="128"/>
      <c r="BK253" s="128"/>
      <c r="BT253" s="128"/>
      <c r="CC253" s="128"/>
      <c r="CL253" s="128"/>
      <c r="CU253" s="128"/>
      <c r="DD253" s="128"/>
      <c r="DM253" s="128"/>
      <c r="DV253" s="128"/>
      <c r="EE253" s="128"/>
      <c r="EN253" s="128"/>
      <c r="EW253" s="128"/>
      <c r="FF253" s="128"/>
      <c r="FO253" s="128"/>
      <c r="FX253" s="128"/>
      <c r="GG253" s="128"/>
      <c r="GP253" s="128"/>
      <c r="GY253" s="128"/>
      <c r="HH253" s="128"/>
      <c r="RS253" s="233"/>
    </row>
    <row r="254" spans="1:487" s="464" customFormat="1" ht="15.75">
      <c r="A254" s="607" t="s">
        <v>1018</v>
      </c>
      <c r="B254" s="441" t="s">
        <v>2242</v>
      </c>
      <c r="C254" s="128"/>
      <c r="D254" s="621" t="s">
        <v>3676</v>
      </c>
      <c r="E254" s="407">
        <f>UCIRanking!B102</f>
        <v>21238.750000000051</v>
      </c>
      <c r="F254" s="308">
        <v>20666.500000000051</v>
      </c>
      <c r="G254" s="308">
        <f>SUM(E254-F254)</f>
        <v>572.25</v>
      </c>
      <c r="I254" s="607" t="s">
        <v>24</v>
      </c>
      <c r="J254" s="605" t="s">
        <v>481</v>
      </c>
      <c r="K254" s="488"/>
      <c r="L254" s="488"/>
      <c r="M254" s="461" t="s">
        <v>140</v>
      </c>
      <c r="N254" s="286">
        <v>76</v>
      </c>
      <c r="AA254" s="128"/>
      <c r="AJ254" s="128"/>
      <c r="AS254" s="128"/>
      <c r="BB254" s="128"/>
      <c r="BK254" s="128"/>
      <c r="BT254" s="128"/>
      <c r="CC254" s="128"/>
      <c r="CL254" s="128"/>
      <c r="CU254" s="128"/>
      <c r="DD254" s="128"/>
      <c r="DM254" s="128"/>
      <c r="DV254" s="128"/>
      <c r="EE254" s="128"/>
      <c r="EN254" s="128"/>
      <c r="EW254" s="128"/>
      <c r="FF254" s="128"/>
      <c r="FO254" s="128"/>
      <c r="FX254" s="128"/>
      <c r="GG254" s="128"/>
      <c r="GP254" s="128"/>
      <c r="GY254" s="128"/>
      <c r="HH254" s="128"/>
      <c r="RS254" s="233"/>
    </row>
    <row r="255" spans="1:487" s="464" customFormat="1" ht="15.75">
      <c r="A255" s="607" t="s">
        <v>1019</v>
      </c>
      <c r="B255" s="441" t="s">
        <v>4</v>
      </c>
      <c r="C255" s="128"/>
      <c r="D255" s="621" t="s">
        <v>3673</v>
      </c>
      <c r="E255" s="407">
        <f>UCIRanking!B42</f>
        <v>21234.662499999999</v>
      </c>
      <c r="F255" s="308">
        <v>21778.812499999993</v>
      </c>
      <c r="G255" s="308">
        <f>SUM(E255-F255)</f>
        <v>-544.14999999999418</v>
      </c>
      <c r="I255" s="607" t="s">
        <v>26</v>
      </c>
      <c r="J255" s="605" t="s">
        <v>446</v>
      </c>
      <c r="K255" s="459"/>
      <c r="L255" s="488"/>
      <c r="M255" s="461" t="s">
        <v>137</v>
      </c>
      <c r="N255" s="286">
        <v>75</v>
      </c>
      <c r="AA255" s="128"/>
      <c r="AJ255" s="128"/>
      <c r="AS255" s="128"/>
      <c r="BB255" s="128"/>
      <c r="BK255" s="128"/>
      <c r="BT255" s="128"/>
      <c r="CC255" s="128"/>
      <c r="CL255" s="128"/>
      <c r="CU255" s="128"/>
      <c r="DD255" s="128"/>
      <c r="DM255" s="128"/>
      <c r="DV255" s="128"/>
      <c r="EE255" s="128"/>
      <c r="EN255" s="128"/>
      <c r="EW255" s="128"/>
      <c r="FF255" s="128"/>
      <c r="FO255" s="128"/>
      <c r="FX255" s="128"/>
      <c r="GG255" s="128"/>
      <c r="GP255" s="128"/>
      <c r="GY255" s="128"/>
      <c r="HH255" s="128"/>
      <c r="RS255" s="233"/>
    </row>
    <row r="256" spans="1:487" s="464" customFormat="1" ht="15.75">
      <c r="A256" s="607" t="s">
        <v>1020</v>
      </c>
      <c r="B256" s="446" t="s">
        <v>842</v>
      </c>
      <c r="C256" s="128"/>
      <c r="D256" s="621" t="s">
        <v>3677</v>
      </c>
      <c r="E256" s="407">
        <f>UCIRanking!B33</f>
        <v>19708.162500000057</v>
      </c>
      <c r="F256" s="308">
        <v>20430.062500000058</v>
      </c>
      <c r="G256" s="308">
        <f>SUM(E256-F256)</f>
        <v>-721.90000000000146</v>
      </c>
      <c r="I256" s="607" t="s">
        <v>28</v>
      </c>
      <c r="J256" s="605" t="s">
        <v>488</v>
      </c>
      <c r="K256" s="488"/>
      <c r="L256" s="488"/>
      <c r="M256" s="461" t="s">
        <v>133</v>
      </c>
      <c r="N256" s="286">
        <v>74</v>
      </c>
      <c r="AA256" s="128"/>
      <c r="AJ256" s="128"/>
      <c r="AS256" s="128"/>
      <c r="BB256" s="128"/>
      <c r="BK256" s="128"/>
      <c r="BT256" s="128"/>
      <c r="CC256" s="128"/>
      <c r="CL256" s="128"/>
      <c r="CU256" s="128"/>
      <c r="DD256" s="128"/>
      <c r="DM256" s="128"/>
      <c r="DV256" s="128"/>
      <c r="EE256" s="128"/>
      <c r="EN256" s="128"/>
      <c r="EW256" s="128"/>
      <c r="FF256" s="128"/>
      <c r="FO256" s="128"/>
      <c r="FX256" s="128"/>
      <c r="GG256" s="128"/>
      <c r="GP256" s="128"/>
      <c r="GY256" s="128"/>
      <c r="HH256" s="128"/>
      <c r="RS256" s="233"/>
    </row>
    <row r="257" spans="1:487" s="464" customFormat="1" ht="15.75">
      <c r="A257" s="607" t="s">
        <v>1021</v>
      </c>
      <c r="B257" s="441" t="s">
        <v>2239</v>
      </c>
      <c r="C257" s="302"/>
      <c r="D257" s="621" t="s">
        <v>3678</v>
      </c>
      <c r="E257" s="407">
        <f>UCIRanking!B63</f>
        <v>19503.149999999812</v>
      </c>
      <c r="F257" s="308">
        <v>19623.499999999811</v>
      </c>
      <c r="G257" s="308">
        <f>SUM(E257-F257)</f>
        <v>-120.34999999999854</v>
      </c>
      <c r="I257" s="607" t="s">
        <v>30</v>
      </c>
      <c r="J257" s="605" t="s">
        <v>426</v>
      </c>
      <c r="K257" s="459"/>
      <c r="L257" s="488"/>
      <c r="M257" s="461" t="s">
        <v>138</v>
      </c>
      <c r="N257" s="286">
        <v>72</v>
      </c>
      <c r="AA257" s="128"/>
      <c r="AJ257" s="128"/>
      <c r="AS257" s="128"/>
      <c r="BB257" s="128"/>
      <c r="BK257" s="128"/>
      <c r="BT257" s="128"/>
      <c r="CC257" s="128"/>
      <c r="CL257" s="128"/>
      <c r="CU257" s="128"/>
      <c r="DD257" s="128"/>
      <c r="DM257" s="128"/>
      <c r="DV257" s="128"/>
      <c r="EE257" s="128"/>
      <c r="EN257" s="128"/>
      <c r="EW257" s="128"/>
      <c r="FF257" s="128"/>
      <c r="FO257" s="128"/>
      <c r="FX257" s="128"/>
      <c r="GG257" s="128"/>
      <c r="GP257" s="128"/>
      <c r="GY257" s="128"/>
      <c r="HH257" s="128"/>
      <c r="RS257" s="233"/>
    </row>
    <row r="258" spans="1:487" s="464" customFormat="1" ht="15.75">
      <c r="A258" s="607" t="s">
        <v>1022</v>
      </c>
      <c r="B258" s="441" t="s">
        <v>2238</v>
      </c>
      <c r="C258" s="286"/>
      <c r="D258" s="621" t="s">
        <v>3679</v>
      </c>
      <c r="E258" s="407">
        <f>UCIRanking!B15</f>
        <v>17612.099999999999</v>
      </c>
      <c r="F258" s="308">
        <v>17329.299999999996</v>
      </c>
      <c r="G258" s="308">
        <f>SUM(E258-F258)</f>
        <v>282.80000000000291</v>
      </c>
      <c r="I258" s="607" t="s">
        <v>32</v>
      </c>
      <c r="J258" s="605" t="s">
        <v>516</v>
      </c>
      <c r="K258" s="488"/>
      <c r="L258" s="488"/>
      <c r="M258" s="461" t="s">
        <v>133</v>
      </c>
      <c r="N258" s="286">
        <v>69</v>
      </c>
      <c r="AA258" s="128"/>
      <c r="AJ258" s="128"/>
      <c r="AS258" s="128"/>
      <c r="BB258" s="128"/>
      <c r="BK258" s="128"/>
      <c r="BT258" s="128"/>
      <c r="CC258" s="128"/>
      <c r="CL258" s="128"/>
      <c r="CU258" s="128"/>
      <c r="DD258" s="128"/>
      <c r="DM258" s="128"/>
      <c r="DV258" s="128"/>
      <c r="EE258" s="128"/>
      <c r="EN258" s="128"/>
      <c r="EW258" s="128"/>
      <c r="FF258" s="128"/>
      <c r="FO258" s="128"/>
      <c r="FX258" s="128"/>
      <c r="GG258" s="128"/>
      <c r="GP258" s="128"/>
      <c r="GY258" s="128"/>
      <c r="HH258" s="128"/>
      <c r="RS258" s="233"/>
    </row>
    <row r="259" spans="1:487" s="464" customFormat="1" ht="15.75">
      <c r="A259" s="607" t="s">
        <v>1023</v>
      </c>
      <c r="B259" s="446" t="s">
        <v>1837</v>
      </c>
      <c r="D259" s="621" t="s">
        <v>3680</v>
      </c>
      <c r="E259" s="407">
        <f>UCIRanking!B123</f>
        <v>10809.699999999921</v>
      </c>
      <c r="F259" s="308">
        <v>11163.374999999924</v>
      </c>
      <c r="G259" s="308">
        <f>SUM(E259-F259)</f>
        <v>-353.67500000000291</v>
      </c>
      <c r="I259" s="607" t="s">
        <v>34</v>
      </c>
      <c r="J259" s="605" t="s">
        <v>1838</v>
      </c>
      <c r="K259" s="488"/>
      <c r="L259" s="488"/>
      <c r="M259" s="461" t="s">
        <v>135</v>
      </c>
      <c r="N259" s="286">
        <v>68</v>
      </c>
      <c r="R259" s="128"/>
      <c r="AA259" s="128"/>
      <c r="AJ259" s="128"/>
      <c r="AS259" s="128"/>
      <c r="BB259" s="128"/>
      <c r="BK259" s="128"/>
      <c r="BT259" s="128"/>
      <c r="CC259" s="128"/>
      <c r="CL259" s="128"/>
      <c r="CU259" s="128"/>
      <c r="DD259" s="128"/>
      <c r="DM259" s="128"/>
      <c r="DV259" s="128"/>
      <c r="EE259" s="128"/>
      <c r="EN259" s="128"/>
      <c r="EW259" s="128"/>
      <c r="FF259" s="128"/>
      <c r="FO259" s="128"/>
      <c r="FX259" s="128"/>
      <c r="GG259" s="128"/>
      <c r="GP259" s="128"/>
      <c r="GY259" s="128"/>
      <c r="HH259" s="128"/>
      <c r="RS259" s="233"/>
    </row>
    <row r="260" spans="1:487" s="464" customFormat="1" ht="15.75">
      <c r="A260" s="607" t="s">
        <v>1024</v>
      </c>
      <c r="B260" s="540" t="s">
        <v>1855</v>
      </c>
      <c r="D260" s="621" t="s">
        <v>3681</v>
      </c>
      <c r="E260" s="407">
        <f>UCIRanking!B294</f>
        <v>9738.4749999999476</v>
      </c>
      <c r="F260" s="308">
        <v>10004.324999999946</v>
      </c>
      <c r="G260" s="308">
        <f>SUM(E260-F260)</f>
        <v>-265.84999999999854</v>
      </c>
      <c r="I260" s="607" t="s">
        <v>36</v>
      </c>
      <c r="J260" s="605" t="s">
        <v>442</v>
      </c>
      <c r="K260" s="459"/>
      <c r="L260" s="459"/>
      <c r="M260" s="461" t="s">
        <v>134</v>
      </c>
      <c r="N260" s="286">
        <v>68</v>
      </c>
      <c r="R260" s="128"/>
      <c r="AA260" s="128"/>
      <c r="AJ260" s="128"/>
      <c r="AS260" s="128"/>
      <c r="BB260" s="128"/>
      <c r="BK260" s="128"/>
      <c r="BT260" s="128"/>
      <c r="CC260" s="128"/>
      <c r="CL260" s="128"/>
      <c r="CU260" s="128"/>
      <c r="DD260" s="128"/>
      <c r="DM260" s="128"/>
      <c r="DV260" s="128"/>
      <c r="EE260" s="128"/>
      <c r="EN260" s="128"/>
      <c r="EW260" s="128"/>
      <c r="FF260" s="128"/>
      <c r="FO260" s="128"/>
      <c r="FX260" s="128"/>
      <c r="GG260" s="128"/>
      <c r="GP260" s="128"/>
      <c r="GY260" s="128"/>
      <c r="HH260" s="128"/>
      <c r="RS260" s="233"/>
    </row>
    <row r="261" spans="1:487" s="464" customFormat="1" ht="15.75">
      <c r="A261" s="607" t="s">
        <v>1025</v>
      </c>
      <c r="B261" s="540" t="s">
        <v>1848</v>
      </c>
      <c r="D261" s="621" t="s">
        <v>3682</v>
      </c>
      <c r="E261" s="407">
        <f>UCIRanking!B177</f>
        <v>9634.1500000000087</v>
      </c>
      <c r="F261" s="308">
        <v>9930.9750000000095</v>
      </c>
      <c r="G261" s="308">
        <f>SUM(E261-F261)</f>
        <v>-296.82500000000073</v>
      </c>
      <c r="I261" s="607" t="s">
        <v>38</v>
      </c>
      <c r="J261" s="605" t="s">
        <v>436</v>
      </c>
      <c r="K261" s="488"/>
      <c r="L261" s="488"/>
      <c r="M261" s="461" t="s">
        <v>136</v>
      </c>
      <c r="N261" s="286">
        <v>66</v>
      </c>
      <c r="R261" s="128"/>
      <c r="AA261" s="128"/>
      <c r="AJ261" s="128"/>
      <c r="AS261" s="128"/>
      <c r="BB261" s="128"/>
      <c r="BK261" s="128"/>
      <c r="BT261" s="128"/>
      <c r="CC261" s="128"/>
      <c r="CL261" s="128"/>
      <c r="CU261" s="128"/>
      <c r="DD261" s="128"/>
      <c r="DM261" s="128"/>
      <c r="DV261" s="128"/>
      <c r="EE261" s="128"/>
      <c r="EN261" s="128"/>
      <c r="EW261" s="128"/>
      <c r="FF261" s="128"/>
      <c r="FO261" s="128"/>
      <c r="FX261" s="128"/>
      <c r="GG261" s="128"/>
      <c r="GP261" s="128"/>
      <c r="GY261" s="128"/>
      <c r="HH261" s="128"/>
      <c r="RS261" s="233"/>
    </row>
    <row r="262" spans="1:487" s="464" customFormat="1" ht="15.75">
      <c r="A262" s="607" t="s">
        <v>1026</v>
      </c>
      <c r="B262" s="540" t="s">
        <v>1847</v>
      </c>
      <c r="D262" s="621" t="s">
        <v>3683</v>
      </c>
      <c r="E262" s="407">
        <f>UCIRanking!B186</f>
        <v>9394.6000000000149</v>
      </c>
      <c r="F262" s="308">
        <v>9693.4500000000153</v>
      </c>
      <c r="G262" s="308">
        <f>SUM(E262-F262)</f>
        <v>-298.85000000000036</v>
      </c>
      <c r="I262" s="607" t="s">
        <v>145</v>
      </c>
      <c r="J262" s="605" t="s">
        <v>491</v>
      </c>
      <c r="K262" s="459"/>
      <c r="L262" s="488"/>
      <c r="M262" s="461" t="s">
        <v>134</v>
      </c>
      <c r="N262" s="286">
        <v>65</v>
      </c>
      <c r="R262" s="128"/>
      <c r="AA262" s="128"/>
      <c r="AJ262" s="128"/>
      <c r="AS262" s="128"/>
      <c r="BB262" s="128"/>
      <c r="BK262" s="128"/>
      <c r="BT262" s="128"/>
      <c r="CC262" s="128"/>
      <c r="CL262" s="128"/>
      <c r="CU262" s="128"/>
      <c r="DD262" s="128"/>
      <c r="DM262" s="128"/>
      <c r="DV262" s="128"/>
      <c r="EE262" s="128"/>
      <c r="EN262" s="128"/>
      <c r="EW262" s="128"/>
      <c r="FF262" s="128"/>
      <c r="FO262" s="128"/>
      <c r="FX262" s="128"/>
      <c r="GG262" s="128"/>
      <c r="GP262" s="128"/>
      <c r="GY262" s="128"/>
      <c r="HH262" s="128"/>
      <c r="RS262" s="233"/>
    </row>
    <row r="263" spans="1:487" s="464" customFormat="1" ht="15.75">
      <c r="A263" s="607" t="s">
        <v>1027</v>
      </c>
      <c r="B263" s="540" t="s">
        <v>1873</v>
      </c>
      <c r="D263" s="621" t="s">
        <v>3684</v>
      </c>
      <c r="E263" s="407">
        <f>UCIRanking!B264</f>
        <v>9381.5750000000371</v>
      </c>
      <c r="F263" s="308">
        <v>9576.3000000000357</v>
      </c>
      <c r="G263" s="308">
        <f>SUM(E263-F263)</f>
        <v>-194.72499999999854</v>
      </c>
      <c r="I263" s="607" t="s">
        <v>146</v>
      </c>
      <c r="J263" s="605" t="s">
        <v>501</v>
      </c>
      <c r="K263" s="488"/>
      <c r="L263" s="488"/>
      <c r="M263" s="461" t="s">
        <v>133</v>
      </c>
      <c r="N263" s="286">
        <v>65</v>
      </c>
      <c r="R263" s="128"/>
      <c r="AA263" s="128"/>
      <c r="AJ263" s="128"/>
      <c r="AS263" s="128"/>
      <c r="BB263" s="128"/>
      <c r="BK263" s="128"/>
      <c r="BT263" s="128"/>
      <c r="CC263" s="128"/>
      <c r="CL263" s="128"/>
      <c r="CU263" s="128"/>
      <c r="DD263" s="128"/>
      <c r="DM263" s="128"/>
      <c r="DV263" s="128"/>
      <c r="EE263" s="128"/>
      <c r="EN263" s="128"/>
      <c r="EW263" s="128"/>
      <c r="FF263" s="128"/>
      <c r="FO263" s="128"/>
      <c r="FX263" s="128"/>
      <c r="GG263" s="128"/>
      <c r="GP263" s="128"/>
      <c r="GY263" s="128"/>
      <c r="HH263" s="128"/>
      <c r="RS263" s="233"/>
    </row>
    <row r="264" spans="1:487" s="464" customFormat="1" ht="15.75">
      <c r="A264" s="607" t="s">
        <v>1028</v>
      </c>
      <c r="B264" s="446" t="s">
        <v>847</v>
      </c>
      <c r="D264" s="621" t="s">
        <v>3685</v>
      </c>
      <c r="E264" s="407">
        <f>UCIRanking!B117</f>
        <v>8799.3499999999622</v>
      </c>
      <c r="F264" s="308">
        <v>9239.7749999999633</v>
      </c>
      <c r="G264" s="308">
        <f>SUM(E264-F264)</f>
        <v>-440.42500000000109</v>
      </c>
      <c r="I264" s="509" t="s">
        <v>147</v>
      </c>
      <c r="J264" s="605" t="s">
        <v>680</v>
      </c>
      <c r="K264" s="488"/>
      <c r="L264" s="488"/>
      <c r="M264" s="461" t="s">
        <v>135</v>
      </c>
      <c r="N264" s="286">
        <v>58</v>
      </c>
      <c r="R264" s="128"/>
      <c r="AA264" s="128"/>
      <c r="AJ264" s="128"/>
      <c r="AS264" s="128"/>
      <c r="BB264" s="128"/>
      <c r="BK264" s="128"/>
      <c r="BT264" s="128"/>
      <c r="CC264" s="128"/>
      <c r="CL264" s="128"/>
      <c r="CU264" s="128"/>
      <c r="DD264" s="128"/>
      <c r="DM264" s="128"/>
      <c r="DV264" s="128"/>
      <c r="EE264" s="128"/>
      <c r="EN264" s="128"/>
      <c r="EW264" s="128"/>
      <c r="FF264" s="128"/>
      <c r="FO264" s="128"/>
      <c r="FX264" s="128"/>
      <c r="GG264" s="128"/>
      <c r="GP264" s="128"/>
      <c r="GY264" s="128"/>
      <c r="HH264" s="128"/>
      <c r="RS264" s="233"/>
    </row>
    <row r="265" spans="1:487" s="464" customFormat="1" ht="15.75">
      <c r="A265" s="607" t="s">
        <v>1029</v>
      </c>
      <c r="B265" s="540" t="s">
        <v>1845</v>
      </c>
      <c r="D265" s="621" t="s">
        <v>3686</v>
      </c>
      <c r="E265" s="407">
        <f>UCIRanking!B231</f>
        <v>8283.9750000000695</v>
      </c>
      <c r="F265" s="308">
        <v>8487.3750000000709</v>
      </c>
      <c r="G265" s="308">
        <f>SUM(E265-F265)</f>
        <v>-203.40000000000146</v>
      </c>
      <c r="I265" s="607" t="s">
        <v>151</v>
      </c>
      <c r="J265" s="605" t="s">
        <v>476</v>
      </c>
      <c r="K265" s="488"/>
      <c r="L265" s="488"/>
      <c r="M265" s="461" t="s">
        <v>136</v>
      </c>
      <c r="N265" s="286">
        <v>56</v>
      </c>
      <c r="R265" s="128"/>
      <c r="AA265" s="128"/>
      <c r="AJ265" s="128"/>
      <c r="AS265" s="128"/>
      <c r="BB265" s="128"/>
      <c r="BK265" s="128"/>
      <c r="BT265" s="128"/>
      <c r="CC265" s="128"/>
      <c r="CL265" s="128"/>
      <c r="CU265" s="128"/>
      <c r="DD265" s="128"/>
      <c r="DM265" s="128"/>
      <c r="DV265" s="128"/>
      <c r="EE265" s="128"/>
      <c r="EN265" s="128"/>
      <c r="EW265" s="128"/>
      <c r="FF265" s="128"/>
      <c r="FO265" s="128"/>
      <c r="FX265" s="128"/>
      <c r="GG265" s="128"/>
      <c r="GP265" s="128"/>
      <c r="GY265" s="128"/>
      <c r="HH265" s="128"/>
      <c r="RS265" s="233"/>
    </row>
    <row r="266" spans="1:487" s="464" customFormat="1" ht="15.75">
      <c r="A266" s="607" t="s">
        <v>1030</v>
      </c>
      <c r="B266" s="446" t="s">
        <v>857</v>
      </c>
      <c r="D266" s="621" t="s">
        <v>3687</v>
      </c>
      <c r="E266" s="407">
        <f>UCIRanking!B168</f>
        <v>7918.0249999999869</v>
      </c>
      <c r="F266" s="308">
        <v>8212.7999999999884</v>
      </c>
      <c r="G266" s="308">
        <f>SUM(E266-F266)</f>
        <v>-294.77500000000146</v>
      </c>
      <c r="I266" s="607" t="s">
        <v>157</v>
      </c>
      <c r="J266" s="605" t="s">
        <v>796</v>
      </c>
      <c r="K266" s="459"/>
      <c r="L266" s="488"/>
      <c r="M266" s="461" t="s">
        <v>137</v>
      </c>
      <c r="N266" s="286">
        <v>55</v>
      </c>
      <c r="R266" s="128"/>
      <c r="AA266" s="128"/>
      <c r="AJ266" s="128"/>
      <c r="AS266" s="128"/>
      <c r="BB266" s="128"/>
      <c r="BK266" s="128"/>
      <c r="BT266" s="128"/>
      <c r="CC266" s="128"/>
      <c r="CL266" s="128"/>
      <c r="CU266" s="128"/>
      <c r="DD266" s="128"/>
      <c r="DM266" s="128"/>
      <c r="DV266" s="128"/>
      <c r="EE266" s="128"/>
      <c r="EN266" s="128"/>
      <c r="EW266" s="128"/>
      <c r="FF266" s="128"/>
      <c r="FO266" s="128"/>
      <c r="FX266" s="128"/>
      <c r="GG266" s="128"/>
      <c r="GP266" s="128"/>
      <c r="GY266" s="128"/>
      <c r="HH266" s="128"/>
      <c r="RS266" s="233"/>
    </row>
    <row r="267" spans="1:487" s="464" customFormat="1" ht="15.75">
      <c r="A267" s="607" t="s">
        <v>1031</v>
      </c>
      <c r="B267" s="446" t="s">
        <v>164</v>
      </c>
      <c r="D267" s="621" t="s">
        <v>3688</v>
      </c>
      <c r="E267" s="407">
        <f>UCIRanking!B96</f>
        <v>4535.9250000000002</v>
      </c>
      <c r="F267" s="308">
        <v>4868.0874999999996</v>
      </c>
      <c r="G267" s="308">
        <f>SUM(E267-F267)</f>
        <v>-332.16249999999945</v>
      </c>
      <c r="I267" s="607" t="s">
        <v>159</v>
      </c>
      <c r="J267" s="605" t="s">
        <v>719</v>
      </c>
      <c r="K267" s="488"/>
      <c r="L267" s="488"/>
      <c r="M267" s="461" t="s">
        <v>131</v>
      </c>
      <c r="N267" s="286">
        <v>54</v>
      </c>
      <c r="R267" s="128"/>
      <c r="AA267" s="128"/>
      <c r="AJ267" s="128"/>
      <c r="AS267" s="128"/>
      <c r="BB267" s="128"/>
      <c r="BK267" s="128"/>
      <c r="BT267" s="128"/>
      <c r="CC267" s="128"/>
      <c r="CL267" s="128"/>
      <c r="CU267" s="128"/>
      <c r="DD267" s="128"/>
      <c r="DM267" s="128"/>
      <c r="DV267" s="128"/>
      <c r="EE267" s="128"/>
      <c r="EN267" s="128"/>
      <c r="EW267" s="128"/>
      <c r="FF267" s="128"/>
      <c r="FO267" s="128"/>
      <c r="FX267" s="128"/>
      <c r="GG267" s="128"/>
      <c r="GP267" s="128"/>
      <c r="GY267" s="128"/>
      <c r="HH267" s="128"/>
      <c r="RS267" s="233"/>
    </row>
    <row r="268" spans="1:487" s="464" customFormat="1" ht="15.75">
      <c r="A268" s="607" t="s">
        <v>1032</v>
      </c>
      <c r="B268" s="501" t="s">
        <v>2276</v>
      </c>
      <c r="D268" s="621" t="s">
        <v>3692</v>
      </c>
      <c r="E268" s="407">
        <f>UCIRanking!B30</f>
        <v>1122.8000000000002</v>
      </c>
      <c r="F268" s="308">
        <v>0</v>
      </c>
      <c r="G268" s="308">
        <f>SUM(E268-F268)</f>
        <v>1122.8000000000002</v>
      </c>
      <c r="I268" s="607" t="s">
        <v>160</v>
      </c>
      <c r="J268" s="605" t="s">
        <v>1642</v>
      </c>
      <c r="K268" s="459"/>
      <c r="L268" s="488"/>
      <c r="M268" s="461" t="s">
        <v>134</v>
      </c>
      <c r="N268" s="286">
        <v>54</v>
      </c>
      <c r="R268" s="128"/>
      <c r="AA268" s="128"/>
      <c r="AJ268" s="128"/>
      <c r="AS268" s="128"/>
      <c r="BB268" s="128"/>
      <c r="BK268" s="128"/>
      <c r="BT268" s="128"/>
      <c r="CC268" s="128"/>
      <c r="CL268" s="128"/>
      <c r="CU268" s="128"/>
      <c r="DD268" s="128"/>
      <c r="DM268" s="128"/>
      <c r="DV268" s="128"/>
      <c r="EE268" s="128"/>
      <c r="EN268" s="128"/>
      <c r="EW268" s="128"/>
      <c r="FF268" s="128"/>
      <c r="FO268" s="128"/>
      <c r="FX268" s="128"/>
      <c r="GG268" s="128"/>
      <c r="GP268" s="128"/>
      <c r="GY268" s="128"/>
      <c r="HH268" s="128"/>
      <c r="RS268" s="233"/>
    </row>
    <row r="269" spans="1:487" s="464" customFormat="1" ht="15.75">
      <c r="A269" s="607" t="s">
        <v>1033</v>
      </c>
      <c r="B269" s="501" t="s">
        <v>2280</v>
      </c>
      <c r="D269" s="621" t="s">
        <v>3694</v>
      </c>
      <c r="E269" s="407">
        <f>UCIRanking!B144</f>
        <v>971.19999999999993</v>
      </c>
      <c r="F269" s="308">
        <v>0</v>
      </c>
      <c r="G269" s="308">
        <f>SUM(E269-F269)</f>
        <v>971.19999999999993</v>
      </c>
      <c r="I269" s="607" t="s">
        <v>161</v>
      </c>
      <c r="J269" s="605" t="s">
        <v>598</v>
      </c>
      <c r="K269" s="459"/>
      <c r="L269" s="459"/>
      <c r="M269" s="461" t="s">
        <v>130</v>
      </c>
      <c r="N269" s="286">
        <v>53</v>
      </c>
      <c r="R269" s="128"/>
      <c r="AA269" s="128"/>
      <c r="AJ269" s="128"/>
      <c r="AS269" s="128"/>
      <c r="BB269" s="128"/>
      <c r="BK269" s="128"/>
      <c r="BT269" s="128"/>
      <c r="CC269" s="128"/>
      <c r="CL269" s="128"/>
      <c r="CU269" s="128"/>
      <c r="DD269" s="128"/>
      <c r="DM269" s="128"/>
      <c r="DV269" s="128"/>
      <c r="EE269" s="128"/>
      <c r="EN269" s="128"/>
      <c r="EW269" s="128"/>
      <c r="FF269" s="128"/>
      <c r="FO269" s="128"/>
      <c r="FX269" s="128"/>
      <c r="GG269" s="128"/>
      <c r="GP269" s="128"/>
      <c r="GY269" s="128"/>
      <c r="HH269" s="128"/>
      <c r="RS269" s="233"/>
    </row>
    <row r="270" spans="1:487" s="464" customFormat="1" ht="15.75">
      <c r="A270" s="607" t="s">
        <v>1034</v>
      </c>
      <c r="B270" s="501" t="s">
        <v>2305</v>
      </c>
      <c r="D270" s="621" t="s">
        <v>3699</v>
      </c>
      <c r="E270" s="407">
        <f>UCIRanking!B219</f>
        <v>944.99999999999977</v>
      </c>
      <c r="F270" s="308">
        <v>0</v>
      </c>
      <c r="G270" s="308">
        <f>SUM(E270-F270)</f>
        <v>944.99999999999977</v>
      </c>
      <c r="I270" s="607" t="s">
        <v>163</v>
      </c>
      <c r="J270" s="605" t="s">
        <v>1445</v>
      </c>
      <c r="K270" s="459"/>
      <c r="L270" s="488"/>
      <c r="M270" s="461" t="s">
        <v>137</v>
      </c>
      <c r="N270" s="286">
        <v>51</v>
      </c>
      <c r="R270" s="128"/>
      <c r="AA270" s="128"/>
      <c r="AJ270" s="128"/>
      <c r="AS270" s="128"/>
      <c r="BB270" s="128"/>
      <c r="BK270" s="128"/>
      <c r="BT270" s="128"/>
      <c r="CC270" s="128"/>
      <c r="CL270" s="128"/>
      <c r="CU270" s="128"/>
      <c r="DD270" s="128"/>
      <c r="DM270" s="128"/>
      <c r="DV270" s="128"/>
      <c r="EE270" s="128"/>
      <c r="EN270" s="128"/>
      <c r="EW270" s="128"/>
      <c r="FF270" s="128"/>
      <c r="FO270" s="128"/>
      <c r="FX270" s="128"/>
      <c r="GG270" s="128"/>
      <c r="GP270" s="128"/>
      <c r="GY270" s="128"/>
      <c r="HH270" s="128"/>
      <c r="RS270" s="233"/>
    </row>
    <row r="271" spans="1:487" s="464" customFormat="1" ht="15.75">
      <c r="A271" s="607" t="s">
        <v>1035</v>
      </c>
      <c r="B271" s="501" t="s">
        <v>2567</v>
      </c>
      <c r="D271" s="621" t="s">
        <v>3689</v>
      </c>
      <c r="E271" s="407">
        <f>UCIRanking!B237</f>
        <v>921.6</v>
      </c>
      <c r="F271" s="308">
        <v>0</v>
      </c>
      <c r="G271" s="308">
        <f>SUM(E271-F271)</f>
        <v>921.6</v>
      </c>
      <c r="I271" s="509"/>
      <c r="R271" s="128"/>
      <c r="AA271" s="128"/>
      <c r="AJ271" s="128"/>
      <c r="AS271" s="128"/>
      <c r="BB271" s="128"/>
      <c r="BK271" s="128"/>
      <c r="BT271" s="128"/>
      <c r="CC271" s="128"/>
      <c r="CL271" s="128"/>
      <c r="CU271" s="128"/>
      <c r="DD271" s="128"/>
      <c r="DM271" s="128"/>
      <c r="DV271" s="128"/>
      <c r="EE271" s="128"/>
      <c r="EN271" s="128"/>
      <c r="EW271" s="128"/>
      <c r="FF271" s="128"/>
      <c r="FO271" s="128"/>
      <c r="FX271" s="128"/>
      <c r="GG271" s="128"/>
      <c r="GP271" s="128"/>
      <c r="GY271" s="128"/>
      <c r="HH271" s="128"/>
      <c r="RS271" s="233"/>
    </row>
    <row r="272" spans="1:487" s="464" customFormat="1" ht="15.75">
      <c r="A272" s="607" t="s">
        <v>1036</v>
      </c>
      <c r="B272" s="501" t="s">
        <v>2284</v>
      </c>
      <c r="D272" s="621" t="s">
        <v>3691</v>
      </c>
      <c r="E272" s="407">
        <f>UCIRanking!B282</f>
        <v>879</v>
      </c>
      <c r="F272" s="308">
        <v>0</v>
      </c>
      <c r="G272" s="308">
        <f>SUM(E272-F272)</f>
        <v>879</v>
      </c>
      <c r="I272" s="509"/>
      <c r="R272" s="128"/>
      <c r="AA272" s="128"/>
      <c r="AJ272" s="128"/>
      <c r="AS272" s="128"/>
      <c r="BB272" s="128"/>
      <c r="BK272" s="128"/>
      <c r="BT272" s="128"/>
      <c r="CC272" s="128"/>
      <c r="CL272" s="128"/>
      <c r="CU272" s="128"/>
      <c r="DD272" s="128"/>
      <c r="DM272" s="128"/>
      <c r="DV272" s="128"/>
      <c r="EE272" s="128"/>
      <c r="EN272" s="128"/>
      <c r="EW272" s="128"/>
      <c r="FF272" s="128"/>
      <c r="FO272" s="128"/>
      <c r="FX272" s="128"/>
      <c r="GG272" s="128"/>
      <c r="GP272" s="128"/>
      <c r="GY272" s="128"/>
      <c r="HH272" s="128"/>
      <c r="RS272" s="233"/>
    </row>
    <row r="273" spans="1:487" s="464" customFormat="1" ht="15.75">
      <c r="A273" s="607" t="s">
        <v>1037</v>
      </c>
      <c r="B273" s="501" t="s">
        <v>2279</v>
      </c>
      <c r="D273" s="621" t="s">
        <v>3690</v>
      </c>
      <c r="E273" s="407">
        <f>UCIRanking!B132</f>
        <v>868.44999999999948</v>
      </c>
      <c r="F273" s="308">
        <v>0</v>
      </c>
      <c r="G273" s="308">
        <f>SUM(E273-F273)</f>
        <v>868.44999999999948</v>
      </c>
      <c r="I273" s="509"/>
      <c r="R273" s="128"/>
      <c r="AA273" s="128"/>
      <c r="AJ273" s="128"/>
      <c r="AS273" s="128"/>
      <c r="BB273" s="128"/>
      <c r="BK273" s="128"/>
      <c r="BT273" s="128"/>
      <c r="CC273" s="128"/>
      <c r="CL273" s="128"/>
      <c r="CU273" s="128"/>
      <c r="DD273" s="128"/>
      <c r="DM273" s="128"/>
      <c r="DV273" s="128"/>
      <c r="EE273" s="128"/>
      <c r="EN273" s="128"/>
      <c r="EW273" s="128"/>
      <c r="FF273" s="128"/>
      <c r="FO273" s="128"/>
      <c r="FX273" s="128"/>
      <c r="GG273" s="128"/>
      <c r="GP273" s="128"/>
      <c r="GY273" s="128"/>
      <c r="HH273" s="128"/>
      <c r="RS273" s="233"/>
    </row>
    <row r="274" spans="1:487" s="464" customFormat="1" ht="15.75">
      <c r="A274" s="607" t="s">
        <v>1038</v>
      </c>
      <c r="B274" s="501" t="s">
        <v>2281</v>
      </c>
      <c r="D274" s="621" t="s">
        <v>3698</v>
      </c>
      <c r="E274" s="407">
        <f>UCIRanking!B150</f>
        <v>867.19999999999982</v>
      </c>
      <c r="F274" s="308">
        <v>0</v>
      </c>
      <c r="G274" s="308">
        <f>SUM(E274-F274)</f>
        <v>867.19999999999982</v>
      </c>
      <c r="I274" s="509"/>
      <c r="R274" s="128"/>
      <c r="AA274" s="128"/>
      <c r="AJ274" s="128"/>
      <c r="AS274" s="128"/>
      <c r="BB274" s="128"/>
      <c r="BK274" s="128"/>
      <c r="BT274" s="128"/>
      <c r="CC274" s="128"/>
      <c r="CL274" s="128"/>
      <c r="CU274" s="128"/>
      <c r="DD274" s="128"/>
      <c r="DM274" s="128"/>
      <c r="DV274" s="128"/>
      <c r="EE274" s="128"/>
      <c r="EN274" s="128"/>
      <c r="EW274" s="128"/>
      <c r="FF274" s="128"/>
      <c r="FO274" s="128"/>
      <c r="FX274" s="128"/>
      <c r="GG274" s="128"/>
      <c r="GP274" s="128"/>
      <c r="GY274" s="128"/>
      <c r="HH274" s="128"/>
      <c r="RS274" s="233"/>
    </row>
    <row r="275" spans="1:487" s="464" customFormat="1" ht="15.75">
      <c r="A275" s="607" t="s">
        <v>1039</v>
      </c>
      <c r="B275" s="501" t="s">
        <v>2283</v>
      </c>
      <c r="D275" s="621" t="s">
        <v>3696</v>
      </c>
      <c r="E275" s="407">
        <f>UCIRanking!B243</f>
        <v>819.10000000000036</v>
      </c>
      <c r="F275" s="308">
        <v>0</v>
      </c>
      <c r="G275" s="308">
        <f>SUM(E275-F275)</f>
        <v>819.10000000000036</v>
      </c>
      <c r="I275" s="509"/>
      <c r="R275" s="128"/>
      <c r="AA275" s="128"/>
      <c r="AJ275" s="128"/>
      <c r="AS275" s="128"/>
      <c r="BB275" s="128"/>
      <c r="BK275" s="128"/>
      <c r="BT275" s="128"/>
      <c r="CC275" s="128"/>
      <c r="CL275" s="128"/>
      <c r="CU275" s="128"/>
      <c r="DD275" s="128"/>
      <c r="DM275" s="128"/>
      <c r="DV275" s="128"/>
      <c r="EE275" s="128"/>
      <c r="EN275" s="128"/>
      <c r="EW275" s="128"/>
      <c r="FF275" s="128"/>
      <c r="FO275" s="128"/>
      <c r="FX275" s="128"/>
      <c r="GG275" s="128"/>
      <c r="GP275" s="128"/>
      <c r="GY275" s="128"/>
      <c r="HH275" s="128"/>
      <c r="RS275" s="233"/>
    </row>
    <row r="276" spans="1:487" s="464" customFormat="1" ht="15.75">
      <c r="A276" s="607" t="s">
        <v>1040</v>
      </c>
      <c r="B276" s="501" t="s">
        <v>2307</v>
      </c>
      <c r="D276" s="621" t="s">
        <v>3700</v>
      </c>
      <c r="E276" s="407">
        <f>UCIRanking!B228</f>
        <v>637.85000000000014</v>
      </c>
      <c r="F276" s="308">
        <v>0</v>
      </c>
      <c r="G276" s="308">
        <f>SUM(E276-F276)</f>
        <v>637.85000000000014</v>
      </c>
      <c r="I276" s="509"/>
      <c r="R276" s="128"/>
      <c r="AA276" s="128"/>
      <c r="AJ276" s="128"/>
      <c r="AS276" s="128"/>
      <c r="BB276" s="128"/>
      <c r="BK276" s="128"/>
      <c r="BT276" s="128"/>
      <c r="CC276" s="128"/>
      <c r="CL276" s="128"/>
      <c r="CU276" s="128"/>
      <c r="DD276" s="128"/>
      <c r="DM276" s="128"/>
      <c r="DV276" s="128"/>
      <c r="EE276" s="128"/>
      <c r="EN276" s="128"/>
      <c r="EW276" s="128"/>
      <c r="FF276" s="128"/>
      <c r="FO276" s="128"/>
      <c r="FX276" s="128"/>
      <c r="GG276" s="128"/>
      <c r="GP276" s="128"/>
      <c r="GY276" s="128"/>
      <c r="HH276" s="128"/>
      <c r="RS276" s="233"/>
    </row>
    <row r="277" spans="1:487" s="464" customFormat="1" ht="15.75">
      <c r="A277" s="607" t="s">
        <v>1041</v>
      </c>
      <c r="B277" s="501" t="s">
        <v>2278</v>
      </c>
      <c r="D277" s="621" t="s">
        <v>3697</v>
      </c>
      <c r="E277" s="407">
        <f>UCIRanking!B75</f>
        <v>622.99999999999977</v>
      </c>
      <c r="F277" s="308">
        <v>0</v>
      </c>
      <c r="G277" s="308">
        <f>SUM(E277-F277)</f>
        <v>622.99999999999977</v>
      </c>
      <c r="I277" s="509"/>
      <c r="R277" s="128"/>
      <c r="AA277" s="128"/>
      <c r="AJ277" s="128"/>
      <c r="AS277" s="128"/>
      <c r="BB277" s="128"/>
      <c r="BK277" s="128"/>
      <c r="BT277" s="128"/>
      <c r="CC277" s="128"/>
      <c r="CL277" s="128"/>
      <c r="CU277" s="128"/>
      <c r="DD277" s="128"/>
      <c r="DM277" s="128"/>
      <c r="DV277" s="128"/>
      <c r="EE277" s="128"/>
      <c r="EN277" s="128"/>
      <c r="EW277" s="128"/>
      <c r="FF277" s="128"/>
      <c r="FO277" s="128"/>
      <c r="FX277" s="128"/>
      <c r="GG277" s="128"/>
      <c r="GP277" s="128"/>
      <c r="GY277" s="128"/>
      <c r="HH277" s="128"/>
      <c r="RS277" s="233"/>
    </row>
    <row r="278" spans="1:487" s="464" customFormat="1" ht="15.75">
      <c r="A278" s="607" t="s">
        <v>1042</v>
      </c>
      <c r="B278" s="501" t="s">
        <v>2282</v>
      </c>
      <c r="D278" s="621" t="s">
        <v>3695</v>
      </c>
      <c r="E278" s="407">
        <f>UCIRanking!B183</f>
        <v>587.45000000000039</v>
      </c>
      <c r="F278" s="308">
        <v>0</v>
      </c>
      <c r="G278" s="308">
        <f>SUM(E278-F278)</f>
        <v>587.45000000000039</v>
      </c>
      <c r="I278" s="509"/>
      <c r="R278" s="128"/>
      <c r="AA278" s="128"/>
      <c r="AJ278" s="128"/>
      <c r="AS278" s="128"/>
      <c r="BB278" s="128"/>
      <c r="BK278" s="128"/>
      <c r="BT278" s="128"/>
      <c r="CC278" s="128"/>
      <c r="CL278" s="128"/>
      <c r="CU278" s="128"/>
      <c r="DD278" s="128"/>
      <c r="DM278" s="128"/>
      <c r="DV278" s="128"/>
      <c r="EE278" s="128"/>
      <c r="EN278" s="128"/>
      <c r="EW278" s="128"/>
      <c r="FF278" s="128"/>
      <c r="FO278" s="128"/>
      <c r="FX278" s="128"/>
      <c r="GG278" s="128"/>
      <c r="GP278" s="128"/>
      <c r="GY278" s="128"/>
      <c r="HH278" s="128"/>
      <c r="RS278" s="233"/>
    </row>
    <row r="279" spans="1:487" s="464" customFormat="1" ht="15.75">
      <c r="A279" s="607" t="s">
        <v>1043</v>
      </c>
      <c r="B279" s="441" t="s">
        <v>2308</v>
      </c>
      <c r="D279" s="621" t="s">
        <v>2254</v>
      </c>
      <c r="E279" s="407">
        <f>UCIRanking!B45</f>
        <v>514.49999999999955</v>
      </c>
      <c r="F279" s="308">
        <v>0</v>
      </c>
      <c r="G279" s="308">
        <f>SUM(E279-F279)</f>
        <v>514.49999999999955</v>
      </c>
      <c r="I279" s="509"/>
      <c r="R279" s="128"/>
      <c r="AA279" s="128"/>
      <c r="AJ279" s="128"/>
      <c r="AS279" s="128"/>
      <c r="BB279" s="128"/>
      <c r="BK279" s="128"/>
      <c r="BT279" s="128"/>
      <c r="CC279" s="128"/>
      <c r="CL279" s="128"/>
      <c r="CU279" s="128"/>
      <c r="DD279" s="128"/>
      <c r="DM279" s="128"/>
      <c r="DV279" s="128"/>
      <c r="EE279" s="128"/>
      <c r="EN279" s="128"/>
      <c r="EW279" s="128"/>
      <c r="FF279" s="128"/>
      <c r="FO279" s="128"/>
      <c r="FX279" s="128"/>
      <c r="GG279" s="128"/>
      <c r="GP279" s="128"/>
      <c r="GY279" s="128"/>
      <c r="HH279" s="128"/>
      <c r="RS279" s="233"/>
    </row>
    <row r="280" spans="1:487" s="464" customFormat="1" ht="15.75">
      <c r="A280" s="607" t="s">
        <v>1044</v>
      </c>
      <c r="B280" s="501" t="s">
        <v>2277</v>
      </c>
      <c r="D280" s="621" t="s">
        <v>3693</v>
      </c>
      <c r="E280" s="407">
        <f>UCIRanking!B60</f>
        <v>505.99999999999994</v>
      </c>
      <c r="F280" s="308">
        <v>0</v>
      </c>
      <c r="G280" s="308">
        <f>SUM(E280-F280)</f>
        <v>505.99999999999994</v>
      </c>
      <c r="I280" s="509"/>
      <c r="R280" s="128"/>
      <c r="AA280" s="128"/>
      <c r="AJ280" s="128"/>
      <c r="AS280" s="128"/>
      <c r="BB280" s="128"/>
      <c r="BK280" s="128"/>
      <c r="BT280" s="128"/>
      <c r="CC280" s="128"/>
      <c r="CL280" s="128"/>
      <c r="CU280" s="128"/>
      <c r="DD280" s="128"/>
      <c r="DM280" s="128"/>
      <c r="DV280" s="128"/>
      <c r="EE280" s="128"/>
      <c r="EN280" s="128"/>
      <c r="EW280" s="128"/>
      <c r="FF280" s="128"/>
      <c r="FO280" s="128"/>
      <c r="FX280" s="128"/>
      <c r="GG280" s="128"/>
      <c r="GP280" s="128"/>
      <c r="GY280" s="128"/>
      <c r="HH280" s="128"/>
      <c r="RS280" s="233"/>
    </row>
    <row r="281" spans="1:487" s="11" customFormat="1" ht="15">
      <c r="A281" s="23"/>
      <c r="C281" s="4"/>
      <c r="D281" s="45"/>
      <c r="E281" s="78"/>
      <c r="F281" s="114"/>
      <c r="G281" s="114"/>
      <c r="H281" s="3"/>
      <c r="R281" s="4"/>
      <c r="AA281" s="4"/>
      <c r="AJ281" s="4"/>
      <c r="AS281" s="4"/>
      <c r="BB281" s="4"/>
      <c r="BK281" s="4"/>
      <c r="BT281" s="4"/>
      <c r="CC281" s="4"/>
      <c r="CL281" s="4"/>
      <c r="CU281" s="4"/>
      <c r="DD281" s="4"/>
      <c r="DM281" s="4"/>
      <c r="DV281" s="4"/>
      <c r="EE281" s="4"/>
      <c r="EN281" s="4"/>
      <c r="EW281" s="4"/>
      <c r="FF281" s="4"/>
      <c r="FO281" s="4"/>
      <c r="FX281" s="4"/>
      <c r="GG281" s="4"/>
      <c r="GP281" s="4"/>
      <c r="GY281" s="4"/>
      <c r="HH281" s="4"/>
      <c r="RS281" s="171"/>
    </row>
    <row r="282" spans="1:487" s="11" customFormat="1" ht="15">
      <c r="A282" s="23"/>
      <c r="C282" s="4"/>
      <c r="D282" s="45"/>
      <c r="E282" s="78"/>
      <c r="F282" s="114"/>
      <c r="G282" s="114"/>
      <c r="H282" s="3"/>
      <c r="R282" s="4"/>
      <c r="AA282" s="4"/>
      <c r="AJ282" s="4"/>
      <c r="AS282" s="4"/>
      <c r="BB282" s="4"/>
      <c r="BK282" s="4"/>
      <c r="BT282" s="4"/>
      <c r="CC282" s="4"/>
      <c r="CL282" s="4"/>
      <c r="CU282" s="4"/>
      <c r="DD282" s="4"/>
      <c r="DM282" s="4"/>
      <c r="DV282" s="4"/>
      <c r="EE282" s="4"/>
      <c r="EN282" s="4"/>
      <c r="EW282" s="4"/>
      <c r="FF282" s="4"/>
      <c r="FO282" s="4"/>
      <c r="FX282" s="4"/>
      <c r="GG282" s="4"/>
      <c r="GP282" s="4"/>
      <c r="GY282" s="4"/>
      <c r="HH282" s="4"/>
      <c r="RS282" s="171"/>
    </row>
    <row r="283" spans="1:487" s="11" customFormat="1" ht="20.25">
      <c r="A283" s="97" t="s">
        <v>1679</v>
      </c>
      <c r="C283" s="4"/>
      <c r="D283" s="45"/>
      <c r="E283" s="78"/>
      <c r="F283" s="114"/>
      <c r="G283" s="114"/>
      <c r="H283" s="3"/>
      <c r="R283" s="4"/>
      <c r="AA283" s="4"/>
      <c r="AJ283" s="4"/>
      <c r="AS283" s="4"/>
      <c r="BB283" s="4"/>
      <c r="BK283" s="4"/>
      <c r="BT283" s="4"/>
      <c r="CC283" s="4"/>
      <c r="CL283" s="4"/>
      <c r="CU283" s="4"/>
      <c r="DD283" s="4"/>
      <c r="DM283" s="4"/>
      <c r="DV283" s="4"/>
      <c r="EE283" s="4"/>
      <c r="EN283" s="4"/>
      <c r="EW283" s="4"/>
      <c r="FF283" s="4"/>
      <c r="FO283" s="4"/>
      <c r="FX283" s="4"/>
      <c r="GG283" s="4"/>
      <c r="GP283" s="4"/>
      <c r="GY283" s="4"/>
      <c r="HH283" s="4"/>
      <c r="RS283" s="171"/>
    </row>
    <row r="284" spans="1:487" s="11" customFormat="1" ht="15.75">
      <c r="A284" s="23"/>
      <c r="B284" s="228" t="s">
        <v>1680</v>
      </c>
      <c r="C284" s="4"/>
      <c r="D284" s="45"/>
      <c r="E284" s="78"/>
      <c r="F284" s="228" t="s">
        <v>1682</v>
      </c>
      <c r="G284" s="114"/>
      <c r="H284" s="3"/>
      <c r="K284" s="228" t="s">
        <v>1681</v>
      </c>
      <c r="O284" s="228" t="s">
        <v>1683</v>
      </c>
      <c r="R284" s="4"/>
      <c r="T284" s="228" t="s">
        <v>2056</v>
      </c>
      <c r="AA284" s="4"/>
      <c r="AJ284" s="4"/>
      <c r="AS284" s="4"/>
      <c r="BB284" s="4"/>
      <c r="BK284" s="4"/>
      <c r="BT284" s="4"/>
      <c r="CC284" s="4"/>
      <c r="CL284" s="4"/>
      <c r="CU284" s="4"/>
      <c r="DD284" s="4"/>
      <c r="DM284" s="4"/>
      <c r="DV284" s="4"/>
      <c r="EE284" s="4"/>
      <c r="EN284" s="4"/>
      <c r="EW284" s="4"/>
      <c r="FF284" s="4"/>
      <c r="FO284" s="4"/>
      <c r="FX284" s="4"/>
      <c r="GG284" s="4"/>
      <c r="GP284" s="4"/>
      <c r="GY284" s="4"/>
      <c r="HH284" s="4"/>
      <c r="RS284" s="171"/>
    </row>
    <row r="285" spans="1:487" s="464" customFormat="1" ht="15">
      <c r="A285" s="607" t="s">
        <v>0</v>
      </c>
      <c r="B285" s="488" t="s">
        <v>154</v>
      </c>
      <c r="D285" s="312">
        <f>$G$554</f>
        <v>2331.6000000000004</v>
      </c>
      <c r="E285" s="623" t="s">
        <v>0</v>
      </c>
      <c r="F285" s="516" t="s">
        <v>856</v>
      </c>
      <c r="G285" s="624"/>
      <c r="H285" s="627">
        <f>$IP$554</f>
        <v>2294.6499999999996</v>
      </c>
      <c r="I285" s="625" t="s">
        <v>1684</v>
      </c>
      <c r="J285" s="623" t="s">
        <v>0</v>
      </c>
      <c r="K285" s="516" t="s">
        <v>826</v>
      </c>
      <c r="L285" s="599"/>
      <c r="M285" s="627">
        <f>$NC$554</f>
        <v>2173.7000000000003</v>
      </c>
      <c r="N285" s="626" t="s">
        <v>3294</v>
      </c>
      <c r="O285" s="508" t="s">
        <v>1852</v>
      </c>
      <c r="P285" s="599"/>
      <c r="Q285" s="627">
        <f>$SQ$554</f>
        <v>2467.0500000000006</v>
      </c>
      <c r="R285" s="625" t="s">
        <v>1684</v>
      </c>
      <c r="S285" s="623" t="s">
        <v>0</v>
      </c>
      <c r="T285" s="501" t="s">
        <v>2276</v>
      </c>
      <c r="U285" s="633"/>
      <c r="V285" s="627">
        <f>$AEK$554</f>
        <v>2184.3000000000002</v>
      </c>
      <c r="W285" s="626" t="s">
        <v>1684</v>
      </c>
      <c r="AA285" s="128"/>
      <c r="AJ285" s="128"/>
      <c r="AS285" s="128"/>
      <c r="BB285" s="128"/>
      <c r="BK285" s="128"/>
      <c r="BT285" s="128"/>
      <c r="CC285" s="128"/>
      <c r="CL285" s="128"/>
      <c r="CU285" s="128"/>
      <c r="DD285" s="128"/>
      <c r="DM285" s="128"/>
      <c r="DV285" s="128"/>
      <c r="EE285" s="128"/>
      <c r="EN285" s="128"/>
      <c r="EW285" s="128"/>
      <c r="FF285" s="128"/>
      <c r="FO285" s="128"/>
      <c r="FX285" s="128"/>
      <c r="GG285" s="128"/>
      <c r="GP285" s="128"/>
      <c r="GY285" s="128"/>
      <c r="HH285" s="128"/>
      <c r="RS285" s="233"/>
    </row>
    <row r="286" spans="1:487" s="464" customFormat="1" ht="15">
      <c r="A286" s="607" t="s">
        <v>2</v>
      </c>
      <c r="B286" s="488" t="s">
        <v>21</v>
      </c>
      <c r="D286" s="312">
        <f>$Y$554</f>
        <v>2303.2999999999997</v>
      </c>
      <c r="E286" s="623" t="s">
        <v>2</v>
      </c>
      <c r="F286" s="516" t="s">
        <v>1859</v>
      </c>
      <c r="G286" s="624"/>
      <c r="H286" s="627">
        <f>$PW$554</f>
        <v>2285.4999999999995</v>
      </c>
      <c r="I286" s="625" t="s">
        <v>1684</v>
      </c>
      <c r="J286" s="623" t="s">
        <v>2</v>
      </c>
      <c r="K286" s="508" t="s">
        <v>162</v>
      </c>
      <c r="L286" s="599"/>
      <c r="M286" s="627">
        <f>$HO$554</f>
        <v>2124.8000000000002</v>
      </c>
      <c r="N286" s="626" t="s">
        <v>3297</v>
      </c>
      <c r="O286" s="599" t="s">
        <v>2256</v>
      </c>
      <c r="P286" s="599"/>
      <c r="Q286" s="627">
        <f>$WL$554</f>
        <v>2368.4999999999995</v>
      </c>
      <c r="R286" s="628" t="s">
        <v>1684</v>
      </c>
      <c r="S286" s="623" t="s">
        <v>2</v>
      </c>
      <c r="T286" s="501" t="s">
        <v>2567</v>
      </c>
      <c r="V286" s="312">
        <f>$ADJ$554</f>
        <v>2049.8999999999996</v>
      </c>
      <c r="W286" s="626" t="s">
        <v>1684</v>
      </c>
      <c r="AA286" s="128"/>
      <c r="AJ286" s="128"/>
      <c r="AS286" s="128"/>
      <c r="BB286" s="128"/>
      <c r="BK286" s="128"/>
      <c r="BT286" s="128"/>
      <c r="CC286" s="128"/>
      <c r="CL286" s="128"/>
      <c r="CU286" s="128"/>
      <c r="DD286" s="128"/>
      <c r="DM286" s="128"/>
      <c r="DV286" s="128"/>
      <c r="EE286" s="128"/>
      <c r="EN286" s="128"/>
      <c r="EW286" s="128"/>
      <c r="FF286" s="128"/>
      <c r="FO286" s="128"/>
      <c r="FX286" s="128"/>
      <c r="GG286" s="128"/>
      <c r="GP286" s="128"/>
      <c r="GY286" s="128"/>
      <c r="HH286" s="128"/>
      <c r="RS286" s="233"/>
    </row>
    <row r="287" spans="1:487" s="464" customFormat="1" ht="15">
      <c r="A287" s="629" t="s">
        <v>3</v>
      </c>
      <c r="B287" s="516" t="s">
        <v>873</v>
      </c>
      <c r="C287" s="599"/>
      <c r="D287" s="312">
        <f>$FV$554</f>
        <v>2272.2999999999997</v>
      </c>
      <c r="E287" s="630" t="s">
        <v>3</v>
      </c>
      <c r="F287" s="504" t="s">
        <v>863</v>
      </c>
      <c r="G287" s="631"/>
      <c r="H287" s="312">
        <f>$JZ$554</f>
        <v>2209.8000000000002</v>
      </c>
      <c r="I287" s="628" t="s">
        <v>1684</v>
      </c>
      <c r="J287" s="630" t="s">
        <v>3</v>
      </c>
      <c r="K287" s="659" t="s">
        <v>1858</v>
      </c>
      <c r="L287" s="593"/>
      <c r="M287" s="312">
        <f>$PN$554</f>
        <v>2124.5000000000005</v>
      </c>
      <c r="N287" s="632" t="s">
        <v>3296</v>
      </c>
      <c r="O287" s="508" t="s">
        <v>1856</v>
      </c>
      <c r="P287" s="599"/>
      <c r="Q287" s="627">
        <f>$QX$554</f>
        <v>2229.7000000000003</v>
      </c>
      <c r="R287" s="628" t="s">
        <v>1684</v>
      </c>
      <c r="S287" s="630" t="s">
        <v>3</v>
      </c>
      <c r="T287" s="501" t="s">
        <v>2305</v>
      </c>
      <c r="V287" s="627">
        <f>$AGV$554</f>
        <v>1986.2</v>
      </c>
      <c r="W287" s="632" t="s">
        <v>1684</v>
      </c>
      <c r="AA287" s="128"/>
      <c r="AJ287" s="128"/>
      <c r="AS287" s="128"/>
      <c r="BB287" s="128"/>
      <c r="BK287" s="128"/>
      <c r="BT287" s="128"/>
      <c r="CC287" s="128"/>
      <c r="CL287" s="128"/>
      <c r="CU287" s="128"/>
      <c r="DD287" s="128"/>
      <c r="DM287" s="128"/>
      <c r="DV287" s="128"/>
      <c r="EE287" s="128"/>
      <c r="EN287" s="128"/>
      <c r="EW287" s="128"/>
      <c r="FF287" s="128"/>
      <c r="FO287" s="128"/>
      <c r="FX287" s="128"/>
      <c r="GG287" s="128"/>
      <c r="GP287" s="128"/>
      <c r="GY287" s="128"/>
      <c r="HH287" s="128"/>
      <c r="RS287" s="233"/>
    </row>
    <row r="288" spans="1:487" s="464" customFormat="1" ht="15">
      <c r="A288" s="629" t="s">
        <v>5</v>
      </c>
      <c r="B288" s="516" t="s">
        <v>31</v>
      </c>
      <c r="C288" s="599"/>
      <c r="D288" s="312">
        <f>$P$554</f>
        <v>2258.8000000000002</v>
      </c>
      <c r="E288" s="634" t="s">
        <v>5</v>
      </c>
      <c r="F288" s="724" t="s">
        <v>1844</v>
      </c>
      <c r="G288" s="635"/>
      <c r="H288" s="636">
        <f>$PE$554</f>
        <v>2193.9</v>
      </c>
      <c r="I288" s="637" t="s">
        <v>1685</v>
      </c>
      <c r="J288" s="634" t="s">
        <v>5</v>
      </c>
      <c r="K288" s="505" t="s">
        <v>807</v>
      </c>
      <c r="L288" s="622"/>
      <c r="M288" s="636">
        <f>$OV$554</f>
        <v>2093.3999999999996</v>
      </c>
      <c r="N288" s="638" t="s">
        <v>3295</v>
      </c>
      <c r="O288" s="515" t="s">
        <v>1857</v>
      </c>
      <c r="P288" s="622"/>
      <c r="Q288" s="636">
        <f>$RY$554</f>
        <v>2138.9499999999998</v>
      </c>
      <c r="R288" s="637" t="s">
        <v>1685</v>
      </c>
      <c r="S288" s="634" t="s">
        <v>5</v>
      </c>
      <c r="T288" s="536" t="s">
        <v>2279</v>
      </c>
      <c r="U288" s="622"/>
      <c r="V288" s="636">
        <f>$ADS$554</f>
        <v>1985.2499999999998</v>
      </c>
      <c r="W288" s="639" t="s">
        <v>1685</v>
      </c>
      <c r="AA288" s="128"/>
      <c r="AJ288" s="128"/>
      <c r="AS288" s="128"/>
      <c r="BB288" s="128"/>
      <c r="BK288" s="128"/>
      <c r="BT288" s="128"/>
      <c r="CC288" s="128"/>
      <c r="CL288" s="128"/>
      <c r="CU288" s="128"/>
      <c r="DD288" s="128"/>
      <c r="DM288" s="128"/>
      <c r="DV288" s="128"/>
      <c r="EE288" s="128"/>
      <c r="EN288" s="128"/>
      <c r="EW288" s="128"/>
      <c r="FF288" s="128"/>
      <c r="FO288" s="128"/>
      <c r="FX288" s="128"/>
      <c r="GG288" s="128"/>
      <c r="GP288" s="128"/>
      <c r="GY288" s="128"/>
      <c r="HH288" s="128"/>
      <c r="RS288" s="233"/>
    </row>
    <row r="289" spans="1:487" s="464" customFormat="1" ht="15">
      <c r="A289" s="607" t="s">
        <v>7</v>
      </c>
      <c r="B289" s="516" t="s">
        <v>155</v>
      </c>
      <c r="D289" s="312">
        <f>$BI$554</f>
        <v>2256.1999999999998</v>
      </c>
      <c r="E289" s="607" t="s">
        <v>7</v>
      </c>
      <c r="F289" s="488" t="s">
        <v>819</v>
      </c>
      <c r="G289" s="308"/>
      <c r="H289" s="312">
        <f>$LA$554</f>
        <v>2189.35</v>
      </c>
      <c r="J289" s="607" t="s">
        <v>7</v>
      </c>
      <c r="K289" s="508" t="s">
        <v>2243</v>
      </c>
      <c r="L289" s="599"/>
      <c r="M289" s="627">
        <f>$VB$554</f>
        <v>2050.75</v>
      </c>
      <c r="N289" s="607" t="s">
        <v>7</v>
      </c>
      <c r="O289" s="508" t="s">
        <v>1849</v>
      </c>
      <c r="P289" s="599"/>
      <c r="Q289" s="640">
        <f>$SZ$554</f>
        <v>2042.1000000000008</v>
      </c>
      <c r="R289" s="128"/>
      <c r="S289" s="607" t="s">
        <v>7</v>
      </c>
      <c r="T289" s="501" t="s">
        <v>2281</v>
      </c>
      <c r="U289" s="599"/>
      <c r="V289" s="627">
        <f>$AGM$554</f>
        <v>1967.1999999999998</v>
      </c>
      <c r="AA289" s="128"/>
      <c r="AJ289" s="128"/>
      <c r="AS289" s="128"/>
      <c r="BB289" s="128"/>
      <c r="BK289" s="128"/>
      <c r="BT289" s="128"/>
      <c r="CC289" s="128"/>
      <c r="CL289" s="128"/>
      <c r="CU289" s="128"/>
      <c r="DD289" s="128"/>
      <c r="DM289" s="128"/>
      <c r="DV289" s="128"/>
      <c r="EE289" s="128"/>
      <c r="EN289" s="128"/>
      <c r="EW289" s="128"/>
      <c r="FF289" s="128"/>
      <c r="FO289" s="128"/>
      <c r="FX289" s="128"/>
      <c r="GG289" s="128"/>
      <c r="GP289" s="128"/>
      <c r="GY289" s="128"/>
      <c r="HH289" s="128"/>
      <c r="RS289" s="233"/>
    </row>
    <row r="290" spans="1:487" s="464" customFormat="1" ht="15">
      <c r="A290" s="607" t="s">
        <v>8</v>
      </c>
      <c r="B290" s="488" t="s">
        <v>11</v>
      </c>
      <c r="D290" s="312">
        <f>$AH$554</f>
        <v>2205.3000000000002</v>
      </c>
      <c r="E290" s="607" t="s">
        <v>8</v>
      </c>
      <c r="F290" s="514" t="s">
        <v>851</v>
      </c>
      <c r="G290" s="624"/>
      <c r="H290" s="627">
        <f>$GW$554</f>
        <v>2157.5999999999995</v>
      </c>
      <c r="J290" s="607" t="s">
        <v>8</v>
      </c>
      <c r="K290" s="516" t="s">
        <v>2241</v>
      </c>
      <c r="L290" s="599"/>
      <c r="M290" s="627">
        <f>$VT$554</f>
        <v>2020.5</v>
      </c>
      <c r="N290" s="607" t="s">
        <v>8</v>
      </c>
      <c r="O290" s="508" t="s">
        <v>1854</v>
      </c>
      <c r="P290" s="599"/>
      <c r="Q290" s="312">
        <f>$SH$554</f>
        <v>1943.8000000000002</v>
      </c>
      <c r="R290" s="128"/>
      <c r="S290" s="607" t="s">
        <v>8</v>
      </c>
      <c r="T290" s="501" t="s">
        <v>2284</v>
      </c>
      <c r="U290" s="599"/>
      <c r="V290" s="627">
        <f>$AEB$554</f>
        <v>1958.7</v>
      </c>
      <c r="AA290" s="128"/>
      <c r="AJ290" s="128"/>
      <c r="AS290" s="128"/>
      <c r="BB290" s="128"/>
      <c r="BK290" s="128"/>
      <c r="BT290" s="128"/>
      <c r="CC290" s="128"/>
      <c r="CL290" s="128"/>
      <c r="CU290" s="128"/>
      <c r="DD290" s="128"/>
      <c r="DM290" s="128"/>
      <c r="DV290" s="128"/>
      <c r="EE290" s="128"/>
      <c r="EN290" s="128"/>
      <c r="EW290" s="128"/>
      <c r="FF290" s="128"/>
      <c r="FO290" s="128"/>
      <c r="FX290" s="128"/>
      <c r="GG290" s="128"/>
      <c r="GP290" s="128"/>
      <c r="GY290" s="128"/>
      <c r="HH290" s="128"/>
      <c r="RS290" s="233"/>
    </row>
    <row r="291" spans="1:487" s="464" customFormat="1" ht="15">
      <c r="A291" s="629" t="s">
        <v>10</v>
      </c>
      <c r="B291" s="516" t="s">
        <v>852</v>
      </c>
      <c r="C291" s="599"/>
      <c r="D291" s="627">
        <f>$EU$554</f>
        <v>2204.4</v>
      </c>
      <c r="E291" s="607" t="s">
        <v>10</v>
      </c>
      <c r="F291" s="516" t="s">
        <v>835</v>
      </c>
      <c r="G291" s="624"/>
      <c r="H291" s="627">
        <f>$JQ$554</f>
        <v>2111.6</v>
      </c>
      <c r="J291" s="607" t="s">
        <v>10</v>
      </c>
      <c r="K291" s="516" t="s">
        <v>806</v>
      </c>
      <c r="L291" s="599"/>
      <c r="M291" s="627">
        <f>$LS$554</f>
        <v>1989.6</v>
      </c>
      <c r="N291" s="607" t="s">
        <v>10</v>
      </c>
      <c r="O291" s="508" t="s">
        <v>1853</v>
      </c>
      <c r="P291" s="599"/>
      <c r="Q291" s="627">
        <f>$RG$554</f>
        <v>1878.35</v>
      </c>
      <c r="R291" s="128"/>
      <c r="S291" s="607" t="s">
        <v>10</v>
      </c>
      <c r="T291" s="501" t="s">
        <v>2280</v>
      </c>
      <c r="V291" s="627">
        <f>$AFC$554</f>
        <v>1894.9999999999998</v>
      </c>
      <c r="AA291" s="128"/>
      <c r="AJ291" s="128"/>
      <c r="AS291" s="128"/>
      <c r="BB291" s="128"/>
      <c r="BK291" s="128"/>
      <c r="BT291" s="128"/>
      <c r="CC291" s="128"/>
      <c r="CL291" s="128"/>
      <c r="CU291" s="128"/>
      <c r="DD291" s="128"/>
      <c r="DM291" s="128"/>
      <c r="DV291" s="128"/>
      <c r="EE291" s="128"/>
      <c r="EN291" s="128"/>
      <c r="EW291" s="128"/>
      <c r="FF291" s="128"/>
      <c r="FO291" s="128"/>
      <c r="FX291" s="128"/>
      <c r="GG291" s="128"/>
      <c r="GP291" s="128"/>
      <c r="GY291" s="128"/>
      <c r="HH291" s="128"/>
      <c r="RS291" s="233"/>
    </row>
    <row r="292" spans="1:487" s="464" customFormat="1" ht="15">
      <c r="A292" s="629" t="s">
        <v>12</v>
      </c>
      <c r="B292" s="516" t="s">
        <v>33</v>
      </c>
      <c r="C292" s="599"/>
      <c r="D292" s="627">
        <f>$CA$554</f>
        <v>2163.1000000000004</v>
      </c>
      <c r="E292" s="607" t="s">
        <v>12</v>
      </c>
      <c r="F292" s="488" t="s">
        <v>23</v>
      </c>
      <c r="G292" s="308"/>
      <c r="H292" s="312">
        <f>$GE$554</f>
        <v>2095.1500000000005</v>
      </c>
      <c r="J292" s="607" t="s">
        <v>12</v>
      </c>
      <c r="K292" s="516" t="s">
        <v>837</v>
      </c>
      <c r="L292" s="599"/>
      <c r="M292" s="312">
        <f>$NL$554</f>
        <v>1912.4</v>
      </c>
      <c r="N292" s="607" t="s">
        <v>12</v>
      </c>
      <c r="O292" s="531" t="s">
        <v>2244</v>
      </c>
      <c r="P292" s="599"/>
      <c r="Q292" s="312">
        <f>$WU$554</f>
        <v>1854.0000000000005</v>
      </c>
      <c r="R292" s="128"/>
      <c r="S292" s="607" t="s">
        <v>12</v>
      </c>
      <c r="T292" s="501" t="s">
        <v>2283</v>
      </c>
      <c r="V292" s="312">
        <f>$AFU$554</f>
        <v>1887.6000000000001</v>
      </c>
      <c r="AA292" s="128"/>
      <c r="AJ292" s="128"/>
      <c r="AS292" s="128"/>
      <c r="BB292" s="128"/>
      <c r="BK292" s="128"/>
      <c r="BT292" s="128"/>
      <c r="CC292" s="128"/>
      <c r="CL292" s="128"/>
      <c r="CU292" s="128"/>
      <c r="DD292" s="128"/>
      <c r="DM292" s="128"/>
      <c r="DV292" s="128"/>
      <c r="EE292" s="128"/>
      <c r="EN292" s="128"/>
      <c r="EW292" s="128"/>
      <c r="FF292" s="128"/>
      <c r="FO292" s="128"/>
      <c r="FX292" s="128"/>
      <c r="GG292" s="128"/>
      <c r="GP292" s="128"/>
      <c r="GY292" s="128"/>
      <c r="HH292" s="128"/>
      <c r="RS292" s="233"/>
    </row>
    <row r="293" spans="1:487" s="464" customFormat="1" ht="15">
      <c r="A293" s="607" t="s">
        <v>14</v>
      </c>
      <c r="B293" s="516" t="s">
        <v>822</v>
      </c>
      <c r="C293" s="599"/>
      <c r="D293" s="312">
        <f>$GN$554</f>
        <v>2144.7999999999997</v>
      </c>
      <c r="E293" s="607" t="s">
        <v>14</v>
      </c>
      <c r="F293" s="516" t="s">
        <v>836</v>
      </c>
      <c r="G293" s="624"/>
      <c r="H293" s="312">
        <f>$KR$554</f>
        <v>2000.8000000000006</v>
      </c>
      <c r="J293" s="607" t="s">
        <v>14</v>
      </c>
      <c r="K293" s="488" t="s">
        <v>27</v>
      </c>
      <c r="M293" s="312">
        <f>$FM$554</f>
        <v>1862.8</v>
      </c>
      <c r="N293" s="607" t="s">
        <v>14</v>
      </c>
      <c r="O293" s="530" t="s">
        <v>2237</v>
      </c>
      <c r="Q293" s="627">
        <f>$YE$554</f>
        <v>1852.6000000000004</v>
      </c>
      <c r="R293" s="128"/>
      <c r="S293" s="607" t="s">
        <v>14</v>
      </c>
      <c r="T293" s="501" t="s">
        <v>2278</v>
      </c>
      <c r="U293" s="660"/>
      <c r="V293" s="627">
        <f>$AGD$554</f>
        <v>1585</v>
      </c>
      <c r="AA293" s="128"/>
      <c r="AJ293" s="128"/>
      <c r="AS293" s="128"/>
      <c r="BB293" s="128"/>
      <c r="BK293" s="128"/>
      <c r="BT293" s="128"/>
      <c r="CC293" s="128"/>
      <c r="CL293" s="128"/>
      <c r="CU293" s="128"/>
      <c r="DD293" s="128"/>
      <c r="DM293" s="128"/>
      <c r="DV293" s="128"/>
      <c r="EE293" s="128"/>
      <c r="EN293" s="128"/>
      <c r="EW293" s="128"/>
      <c r="FF293" s="128"/>
      <c r="FO293" s="128"/>
      <c r="FX293" s="128"/>
      <c r="GG293" s="128"/>
      <c r="GP293" s="128"/>
      <c r="GY293" s="128"/>
      <c r="HH293" s="128"/>
      <c r="RS293" s="233"/>
    </row>
    <row r="294" spans="1:487" s="464" customFormat="1" ht="15">
      <c r="A294" s="607" t="s">
        <v>16</v>
      </c>
      <c r="B294" s="516" t="s">
        <v>25</v>
      </c>
      <c r="C294" s="599"/>
      <c r="D294" s="627">
        <f>$CJ$554</f>
        <v>2118.8999999999996</v>
      </c>
      <c r="E294" s="607" t="s">
        <v>16</v>
      </c>
      <c r="F294" s="489" t="s">
        <v>1850</v>
      </c>
      <c r="G294" s="308"/>
      <c r="H294" s="312">
        <f>$QF$554</f>
        <v>1939.1000000000006</v>
      </c>
      <c r="J294" s="607" t="s">
        <v>16</v>
      </c>
      <c r="K294" s="488" t="s">
        <v>156</v>
      </c>
      <c r="M294" s="312">
        <f>$MB$554</f>
        <v>1843.6999999999998</v>
      </c>
      <c r="N294" s="607" t="s">
        <v>16</v>
      </c>
      <c r="O294" s="531" t="s">
        <v>2246</v>
      </c>
      <c r="P294" s="599"/>
      <c r="Q294" s="627">
        <f>$XD$554</f>
        <v>1832.9999999999998</v>
      </c>
      <c r="R294" s="128"/>
      <c r="S294" s="607" t="s">
        <v>16</v>
      </c>
      <c r="T294" s="501" t="s">
        <v>2282</v>
      </c>
      <c r="V294" s="312">
        <f>$AFL$554</f>
        <v>1544.9500000000003</v>
      </c>
      <c r="AA294" s="128"/>
      <c r="AJ294" s="128"/>
      <c r="AS294" s="128"/>
      <c r="BB294" s="128"/>
      <c r="BK294" s="128"/>
      <c r="BT294" s="128"/>
      <c r="CC294" s="128"/>
      <c r="CL294" s="128"/>
      <c r="CU294" s="128"/>
      <c r="DD294" s="128"/>
      <c r="DM294" s="128"/>
      <c r="DV294" s="128"/>
      <c r="EE294" s="128"/>
      <c r="EN294" s="128"/>
      <c r="EW294" s="128"/>
      <c r="FF294" s="128"/>
      <c r="FO294" s="128"/>
      <c r="FX294" s="128"/>
      <c r="GG294" s="128"/>
      <c r="GP294" s="128"/>
      <c r="GY294" s="128"/>
      <c r="HH294" s="128"/>
      <c r="RS294" s="233"/>
    </row>
    <row r="295" spans="1:487" s="464" customFormat="1" ht="15">
      <c r="A295" s="607" t="s">
        <v>18</v>
      </c>
      <c r="B295" s="516" t="s">
        <v>143</v>
      </c>
      <c r="C295" s="599"/>
      <c r="D295" s="627">
        <f>$DB$554</f>
        <v>2076.5000000000014</v>
      </c>
      <c r="E295" s="607" t="s">
        <v>18</v>
      </c>
      <c r="F295" s="516" t="s">
        <v>9</v>
      </c>
      <c r="G295" s="624"/>
      <c r="H295" s="627">
        <f>$DT$554</f>
        <v>1921.0000000000007</v>
      </c>
      <c r="J295" s="607" t="s">
        <v>18</v>
      </c>
      <c r="K295" s="516" t="s">
        <v>828</v>
      </c>
      <c r="L295" s="599"/>
      <c r="M295" s="627">
        <f>$OM$554</f>
        <v>1738.1500000000005</v>
      </c>
      <c r="N295" s="607" t="s">
        <v>18</v>
      </c>
      <c r="O295" s="531" t="s">
        <v>2245</v>
      </c>
      <c r="P295" s="599"/>
      <c r="Q295" s="627">
        <f>$XV$554</f>
        <v>1827.1000000000008</v>
      </c>
      <c r="R295" s="128"/>
      <c r="S295" s="607" t="s">
        <v>18</v>
      </c>
      <c r="T295" s="501" t="s">
        <v>2277</v>
      </c>
      <c r="V295" s="627">
        <f>$AET$554</f>
        <v>1418.5</v>
      </c>
      <c r="AA295" s="128"/>
      <c r="AJ295" s="128"/>
      <c r="AS295" s="128"/>
      <c r="BB295" s="128"/>
      <c r="BK295" s="128"/>
      <c r="BT295" s="128"/>
      <c r="CC295" s="128"/>
      <c r="CL295" s="128"/>
      <c r="CU295" s="128"/>
      <c r="DD295" s="128"/>
      <c r="DM295" s="128"/>
      <c r="DV295" s="128"/>
      <c r="EE295" s="128"/>
      <c r="EN295" s="128"/>
      <c r="EW295" s="128"/>
      <c r="FF295" s="128"/>
      <c r="FO295" s="128"/>
      <c r="FX295" s="128"/>
      <c r="GG295" s="128"/>
      <c r="GP295" s="128"/>
      <c r="GY295" s="128"/>
      <c r="HH295" s="128"/>
      <c r="RS295" s="233"/>
    </row>
    <row r="296" spans="1:487" s="464" customFormat="1" ht="15">
      <c r="A296" s="607" t="s">
        <v>20</v>
      </c>
      <c r="B296" s="516" t="s">
        <v>821</v>
      </c>
      <c r="C296" s="599"/>
      <c r="D296" s="312">
        <f>$IG$554</f>
        <v>2061.1000000000004</v>
      </c>
      <c r="E296" s="607" t="s">
        <v>20</v>
      </c>
      <c r="F296" s="516" t="s">
        <v>811</v>
      </c>
      <c r="G296" s="624"/>
      <c r="H296" s="627">
        <f>$IY$554</f>
        <v>1904.5999999999997</v>
      </c>
      <c r="J296" s="607" t="s">
        <v>20</v>
      </c>
      <c r="K296" s="508" t="s">
        <v>844</v>
      </c>
      <c r="L296" s="599"/>
      <c r="M296" s="627">
        <f>$MK$554</f>
        <v>1639.3999999999999</v>
      </c>
      <c r="N296" s="607" t="s">
        <v>20</v>
      </c>
      <c r="O296" s="508" t="s">
        <v>1851</v>
      </c>
      <c r="P296" s="660"/>
      <c r="Q296" s="627">
        <f>$TI$554</f>
        <v>1804.1999999999998</v>
      </c>
      <c r="R296" s="128"/>
      <c r="S296" s="607" t="s">
        <v>20</v>
      </c>
      <c r="T296" s="501" t="s">
        <v>2308</v>
      </c>
      <c r="V296" s="312">
        <f>$ADA$554</f>
        <v>1380.5999999999997</v>
      </c>
      <c r="AA296" s="128"/>
      <c r="AJ296" s="128"/>
      <c r="AS296" s="128"/>
      <c r="BB296" s="128"/>
      <c r="BK296" s="128"/>
      <c r="BT296" s="128"/>
      <c r="CC296" s="128"/>
      <c r="CL296" s="128"/>
      <c r="CU296" s="128"/>
      <c r="DD296" s="128"/>
      <c r="DM296" s="128"/>
      <c r="DV296" s="128"/>
      <c r="EE296" s="128"/>
      <c r="EN296" s="128"/>
      <c r="EW296" s="128"/>
      <c r="FF296" s="128"/>
      <c r="FO296" s="128"/>
      <c r="FX296" s="128"/>
      <c r="GG296" s="128"/>
      <c r="GP296" s="128"/>
      <c r="GY296" s="128"/>
      <c r="HH296" s="128"/>
      <c r="RS296" s="233"/>
    </row>
    <row r="297" spans="1:487" s="464" customFormat="1" ht="15">
      <c r="A297" s="607" t="s">
        <v>22</v>
      </c>
      <c r="B297" s="516" t="s">
        <v>142</v>
      </c>
      <c r="C297" s="599"/>
      <c r="D297" s="312">
        <f>$BR$554</f>
        <v>2057.0999999999995</v>
      </c>
      <c r="E297" s="607" t="s">
        <v>22</v>
      </c>
      <c r="F297" s="514" t="s">
        <v>37</v>
      </c>
      <c r="G297" s="624"/>
      <c r="H297" s="312">
        <f>$DK$554</f>
        <v>1858.5999999999997</v>
      </c>
      <c r="J297" s="607" t="s">
        <v>22</v>
      </c>
      <c r="K297" s="488" t="s">
        <v>13</v>
      </c>
      <c r="M297" s="312">
        <f>$LJ$554</f>
        <v>1591.3</v>
      </c>
      <c r="N297" s="607" t="s">
        <v>22</v>
      </c>
      <c r="O297" s="508" t="s">
        <v>1841</v>
      </c>
      <c r="P297" s="599"/>
      <c r="Q297" s="627">
        <f>$UJ$554</f>
        <v>1783.4000000000003</v>
      </c>
      <c r="R297" s="128"/>
      <c r="S297" s="607" t="s">
        <v>22</v>
      </c>
      <c r="T297" s="501" t="s">
        <v>2307</v>
      </c>
      <c r="V297" s="627">
        <f>$AHE$554</f>
        <v>1279.5</v>
      </c>
      <c r="AA297" s="128"/>
      <c r="AJ297" s="128"/>
      <c r="AS297" s="128"/>
      <c r="BB297" s="128"/>
      <c r="BK297" s="128"/>
      <c r="BT297" s="128"/>
      <c r="CC297" s="128"/>
      <c r="CL297" s="128"/>
      <c r="CU297" s="128"/>
      <c r="DD297" s="128"/>
      <c r="DM297" s="128"/>
      <c r="DV297" s="128"/>
      <c r="EE297" s="128"/>
      <c r="EN297" s="128"/>
      <c r="EW297" s="128"/>
      <c r="FF297" s="128"/>
      <c r="FO297" s="128"/>
      <c r="FX297" s="128"/>
      <c r="GG297" s="128"/>
      <c r="GP297" s="128"/>
      <c r="GY297" s="128"/>
      <c r="HH297" s="128"/>
      <c r="RS297" s="233"/>
    </row>
    <row r="298" spans="1:487" s="464" customFormat="1" ht="15">
      <c r="A298" s="641" t="s">
        <v>24</v>
      </c>
      <c r="B298" s="504" t="s">
        <v>17</v>
      </c>
      <c r="C298" s="593"/>
      <c r="D298" s="312">
        <f>$AQ$554</f>
        <v>2041.4000000000008</v>
      </c>
      <c r="E298" s="629" t="s">
        <v>24</v>
      </c>
      <c r="F298" s="504" t="s">
        <v>830</v>
      </c>
      <c r="G298" s="631"/>
      <c r="H298" s="627">
        <f>$JH$554</f>
        <v>1741.8499999999997</v>
      </c>
      <c r="I298" s="599"/>
      <c r="J298" s="629" t="s">
        <v>24</v>
      </c>
      <c r="K298" s="504" t="s">
        <v>144</v>
      </c>
      <c r="L298" s="593"/>
      <c r="M298" s="642">
        <f>$KI$554</f>
        <v>1513.9500000000003</v>
      </c>
      <c r="N298" s="629" t="s">
        <v>24</v>
      </c>
      <c r="O298" s="508" t="s">
        <v>1</v>
      </c>
      <c r="P298" s="599"/>
      <c r="Q298" s="627">
        <f>$MT$554</f>
        <v>1771.3000000000006</v>
      </c>
      <c r="R298" s="643"/>
      <c r="S298" s="629"/>
      <c r="T298" s="501"/>
      <c r="AA298" s="128"/>
      <c r="AJ298" s="128"/>
      <c r="AS298" s="128"/>
      <c r="BB298" s="128"/>
      <c r="BK298" s="128"/>
      <c r="BT298" s="128"/>
      <c r="CC298" s="128"/>
      <c r="CL298" s="128"/>
      <c r="CU298" s="128"/>
      <c r="DD298" s="128"/>
      <c r="DM298" s="128"/>
      <c r="DV298" s="128"/>
      <c r="EE298" s="128"/>
      <c r="EN298" s="128"/>
      <c r="EW298" s="128"/>
      <c r="FF298" s="128"/>
      <c r="FO298" s="128"/>
      <c r="FX298" s="128"/>
      <c r="GG298" s="128"/>
      <c r="GP298" s="128"/>
      <c r="GY298" s="128"/>
      <c r="HH298" s="128"/>
      <c r="RS298" s="233"/>
    </row>
    <row r="299" spans="1:487" s="464" customFormat="1" ht="15">
      <c r="A299" s="644" t="s">
        <v>26</v>
      </c>
      <c r="B299" s="504" t="s">
        <v>153</v>
      </c>
      <c r="C299" s="593"/>
      <c r="D299" s="636">
        <f>$EL$554</f>
        <v>2022.2000000000003</v>
      </c>
      <c r="E299" s="645" t="s">
        <v>3289</v>
      </c>
      <c r="F299" s="505" t="s">
        <v>15</v>
      </c>
      <c r="G299" s="635"/>
      <c r="H299" s="636">
        <f>$HF$554</f>
        <v>1740.0000000000005</v>
      </c>
      <c r="I299" s="646" t="s">
        <v>1685</v>
      </c>
      <c r="J299" s="647" t="s">
        <v>26</v>
      </c>
      <c r="K299" s="504" t="s">
        <v>801</v>
      </c>
      <c r="L299" s="593"/>
      <c r="M299" s="642">
        <f>$QO$554</f>
        <v>1482.8</v>
      </c>
      <c r="N299" s="646" t="s">
        <v>3290</v>
      </c>
      <c r="O299" s="515" t="s">
        <v>1839</v>
      </c>
      <c r="P299" s="622"/>
      <c r="Q299" s="636">
        <f>$TR$554</f>
        <v>1695.9</v>
      </c>
      <c r="R299" s="646" t="s">
        <v>1685</v>
      </c>
      <c r="AA299" s="128"/>
      <c r="AJ299" s="128"/>
      <c r="AS299" s="128"/>
      <c r="BB299" s="128"/>
      <c r="BK299" s="128"/>
      <c r="BT299" s="128"/>
      <c r="CC299" s="128"/>
      <c r="CL299" s="128"/>
      <c r="CU299" s="128"/>
      <c r="DD299" s="128"/>
      <c r="DM299" s="128"/>
      <c r="DV299" s="128"/>
      <c r="EE299" s="128"/>
      <c r="EN299" s="128"/>
      <c r="EW299" s="128"/>
      <c r="FF299" s="128"/>
      <c r="FO299" s="128"/>
      <c r="FX299" s="128"/>
      <c r="GG299" s="128"/>
      <c r="GP299" s="128"/>
      <c r="GY299" s="128"/>
      <c r="HH299" s="128"/>
      <c r="RS299" s="233"/>
    </row>
    <row r="300" spans="1:487" s="464" customFormat="1" ht="15">
      <c r="A300" s="648" t="s">
        <v>28</v>
      </c>
      <c r="B300" s="488" t="s">
        <v>141</v>
      </c>
      <c r="D300" s="312">
        <f>$AZ$554</f>
        <v>1920.7000000000005</v>
      </c>
      <c r="E300" s="648" t="s">
        <v>2227</v>
      </c>
      <c r="F300" s="516" t="s">
        <v>2375</v>
      </c>
      <c r="G300" s="624"/>
      <c r="H300" s="627" t="e">
        <f>$EC$554</f>
        <v>#N/A</v>
      </c>
      <c r="I300" s="649" t="s">
        <v>1686</v>
      </c>
      <c r="J300" s="650" t="s">
        <v>28</v>
      </c>
      <c r="K300" s="516" t="s">
        <v>855</v>
      </c>
      <c r="L300" s="599"/>
      <c r="M300" s="627">
        <f>$NU$554</f>
        <v>1228.2500000000002</v>
      </c>
      <c r="N300" s="651" t="s">
        <v>3291</v>
      </c>
      <c r="O300" s="531" t="s">
        <v>2242</v>
      </c>
      <c r="P300" s="599"/>
      <c r="Q300" s="627">
        <f>$YN$554</f>
        <v>1568.3000000000006</v>
      </c>
      <c r="R300" s="651" t="s">
        <v>1686</v>
      </c>
      <c r="AA300" s="128"/>
      <c r="AJ300" s="128"/>
      <c r="AS300" s="128"/>
      <c r="BB300" s="128"/>
      <c r="BK300" s="128"/>
      <c r="BT300" s="128"/>
      <c r="CC300" s="128"/>
      <c r="CL300" s="128"/>
      <c r="CU300" s="128"/>
      <c r="DD300" s="128"/>
      <c r="DM300" s="128"/>
      <c r="DV300" s="128"/>
      <c r="EE300" s="128"/>
      <c r="EN300" s="128"/>
      <c r="EW300" s="128"/>
      <c r="FF300" s="128"/>
      <c r="FO300" s="128"/>
      <c r="FX300" s="128"/>
      <c r="GG300" s="128"/>
      <c r="GP300" s="128"/>
      <c r="GY300" s="128"/>
      <c r="HH300" s="128"/>
      <c r="RS300" s="233"/>
    </row>
    <row r="301" spans="1:487" s="464" customFormat="1" ht="15">
      <c r="A301" s="648" t="s">
        <v>30</v>
      </c>
      <c r="B301" s="516" t="s">
        <v>869</v>
      </c>
      <c r="D301" s="312">
        <f>$HX$554</f>
        <v>1827.2500000000002</v>
      </c>
      <c r="E301" s="648" t="s">
        <v>2228</v>
      </c>
      <c r="F301" s="529" t="s">
        <v>2372</v>
      </c>
      <c r="G301" s="308"/>
      <c r="H301" s="312" t="e">
        <f>$WC$554</f>
        <v>#N/A</v>
      </c>
      <c r="I301" s="649" t="s">
        <v>1686</v>
      </c>
      <c r="J301" s="650" t="s">
        <v>30</v>
      </c>
      <c r="K301" s="488" t="s">
        <v>2374</v>
      </c>
      <c r="M301" s="312" t="e">
        <f>$VK$554</f>
        <v>#N/A</v>
      </c>
      <c r="N301" s="651" t="s">
        <v>3292</v>
      </c>
      <c r="O301" s="508" t="s">
        <v>861</v>
      </c>
      <c r="P301" s="599"/>
      <c r="Q301" s="627">
        <f>$OD$554</f>
        <v>1559.7000000000003</v>
      </c>
      <c r="R301" s="651" t="s">
        <v>1686</v>
      </c>
      <c r="AA301" s="128"/>
      <c r="AJ301" s="128"/>
      <c r="AS301" s="128"/>
      <c r="BB301" s="128"/>
      <c r="BK301" s="128"/>
      <c r="BT301" s="128"/>
      <c r="CC301" s="128"/>
      <c r="CL301" s="128"/>
      <c r="CU301" s="128"/>
      <c r="DD301" s="128"/>
      <c r="DM301" s="128"/>
      <c r="DV301" s="128"/>
      <c r="EE301" s="128"/>
      <c r="EN301" s="128"/>
      <c r="EW301" s="128"/>
      <c r="FF301" s="128"/>
      <c r="FO301" s="128"/>
      <c r="FX301" s="128"/>
      <c r="GG301" s="128"/>
      <c r="GP301" s="128"/>
      <c r="GY301" s="128"/>
      <c r="HH301" s="128"/>
      <c r="RS301" s="233"/>
    </row>
    <row r="302" spans="1:487" s="464" customFormat="1" ht="15">
      <c r="A302" s="648" t="s">
        <v>32</v>
      </c>
      <c r="B302" s="504" t="s">
        <v>39</v>
      </c>
      <c r="C302" s="599"/>
      <c r="D302" s="627">
        <f>$CS$554</f>
        <v>1789.7000000000003</v>
      </c>
      <c r="E302" s="648" t="s">
        <v>2229</v>
      </c>
      <c r="F302" s="529" t="s">
        <v>2371</v>
      </c>
      <c r="G302" s="624"/>
      <c r="H302" s="627" t="e">
        <f>$FD$554</f>
        <v>#N/A</v>
      </c>
      <c r="I302" s="649" t="s">
        <v>1686</v>
      </c>
      <c r="J302" s="650" t="s">
        <v>32</v>
      </c>
      <c r="K302" s="504" t="s">
        <v>2373</v>
      </c>
      <c r="M302" s="312" t="e">
        <f>$UA$554</f>
        <v>#N/A</v>
      </c>
      <c r="N302" s="651" t="s">
        <v>3293</v>
      </c>
      <c r="O302" s="658" t="s">
        <v>2238</v>
      </c>
      <c r="P302" s="593"/>
      <c r="Q302" s="642">
        <f>$ZO$554</f>
        <v>1436.3000000000002</v>
      </c>
      <c r="R302" s="651" t="s">
        <v>1686</v>
      </c>
      <c r="AA302" s="128"/>
      <c r="AJ302" s="128"/>
      <c r="AS302" s="128"/>
      <c r="BB302" s="128"/>
      <c r="BK302" s="128"/>
      <c r="BT302" s="128"/>
      <c r="CC302" s="128"/>
      <c r="CL302" s="128"/>
      <c r="CU302" s="128"/>
      <c r="DD302" s="128"/>
      <c r="DM302" s="128"/>
      <c r="DV302" s="128"/>
      <c r="EE302" s="128"/>
      <c r="EN302" s="128"/>
      <c r="EW302" s="128"/>
      <c r="FF302" s="128"/>
      <c r="FO302" s="128"/>
      <c r="FX302" s="128"/>
      <c r="GG302" s="128"/>
      <c r="GP302" s="128"/>
      <c r="GY302" s="128"/>
      <c r="HH302" s="128"/>
      <c r="RS302" s="233"/>
    </row>
    <row r="303" spans="1:487" s="11" customFormat="1" ht="15.75">
      <c r="A303" s="239"/>
      <c r="B303" s="238"/>
      <c r="C303" s="240"/>
      <c r="D303" s="248"/>
      <c r="E303" s="239"/>
      <c r="F303" s="241"/>
      <c r="G303" s="241"/>
      <c r="H303" s="249"/>
      <c r="I303" s="503"/>
      <c r="J303" s="520"/>
      <c r="K303" s="238"/>
      <c r="L303" s="238"/>
      <c r="M303" s="249"/>
      <c r="N303" s="292"/>
      <c r="O303" s="530"/>
      <c r="P303" s="287"/>
      <c r="Q303" s="94"/>
      <c r="R303" s="438"/>
      <c r="AA303" s="4"/>
      <c r="AJ303" s="4"/>
      <c r="AS303" s="4"/>
      <c r="BB303" s="4"/>
      <c r="BK303" s="4"/>
      <c r="BT303" s="4"/>
      <c r="CC303" s="4"/>
      <c r="CL303" s="4"/>
      <c r="CU303" s="4"/>
      <c r="DD303" s="4"/>
      <c r="DM303" s="4"/>
      <c r="DV303" s="4"/>
      <c r="EE303" s="4"/>
      <c r="EN303" s="4"/>
      <c r="EW303" s="4"/>
      <c r="FF303" s="4"/>
      <c r="FO303" s="4"/>
      <c r="FX303" s="4"/>
      <c r="GG303" s="4"/>
      <c r="GP303" s="4"/>
      <c r="GY303" s="4"/>
      <c r="HH303" s="4"/>
      <c r="RS303" s="171"/>
    </row>
    <row r="304" spans="1:487" s="11" customFormat="1" ht="15.75">
      <c r="B304" s="18" t="s">
        <v>1492</v>
      </c>
      <c r="C304" s="4"/>
      <c r="D304" s="172"/>
      <c r="E304" s="23"/>
      <c r="F304" s="18" t="s">
        <v>1492</v>
      </c>
      <c r="G304" s="114"/>
      <c r="H304" s="10"/>
      <c r="J304" s="23"/>
      <c r="K304" s="458" t="s">
        <v>1492</v>
      </c>
      <c r="M304" s="10"/>
      <c r="N304" s="292"/>
      <c r="O304" s="458" t="s">
        <v>1492</v>
      </c>
      <c r="P304" s="353"/>
      <c r="Q304" s="94"/>
      <c r="R304" s="436"/>
      <c r="AA304" s="4"/>
      <c r="AJ304" s="4"/>
      <c r="AS304" s="4"/>
      <c r="BB304" s="4"/>
      <c r="BK304" s="4"/>
      <c r="BT304" s="4"/>
      <c r="CC304" s="4"/>
      <c r="CL304" s="4"/>
      <c r="CU304" s="4"/>
      <c r="DD304" s="4"/>
      <c r="DM304" s="4"/>
      <c r="DV304" s="4"/>
      <c r="EE304" s="4"/>
      <c r="EN304" s="4"/>
      <c r="EW304" s="4"/>
      <c r="FF304" s="4"/>
      <c r="FO304" s="4"/>
      <c r="FX304" s="4"/>
      <c r="GG304" s="4"/>
      <c r="GP304" s="4"/>
      <c r="GY304" s="4"/>
      <c r="HH304" s="4"/>
      <c r="RS304" s="171"/>
    </row>
    <row r="305" spans="1:487" s="11" customFormat="1" ht="15.75">
      <c r="A305" s="23"/>
      <c r="B305" s="11" t="str">
        <f>B299</f>
        <v>Corrie van Berchum</v>
      </c>
      <c r="C305" s="4"/>
      <c r="D305" s="387"/>
      <c r="E305" s="23"/>
      <c r="F305" s="242" t="str">
        <f>F299</f>
        <v>Hans de Jong</v>
      </c>
      <c r="G305" s="114"/>
      <c r="H305" s="387"/>
      <c r="I305" s="383"/>
      <c r="J305" s="23"/>
      <c r="K305" s="342" t="str">
        <f>K299</f>
        <v>Frank Rousse</v>
      </c>
      <c r="L305" s="342"/>
      <c r="M305" s="387"/>
      <c r="N305" s="292"/>
      <c r="O305" s="11" t="str">
        <f>O299</f>
        <v>Jeanet van den Heuvel</v>
      </c>
      <c r="P305" s="353"/>
      <c r="Q305" s="405"/>
      <c r="R305" s="436"/>
      <c r="AA305" s="4"/>
      <c r="AJ305" s="4"/>
      <c r="AS305" s="4"/>
      <c r="BB305" s="4"/>
      <c r="BK305" s="4"/>
      <c r="BT305" s="4"/>
      <c r="CC305" s="4"/>
      <c r="CL305" s="4"/>
      <c r="CU305" s="4"/>
      <c r="DD305" s="4"/>
      <c r="DM305" s="4"/>
      <c r="DV305" s="4"/>
      <c r="EE305" s="4"/>
      <c r="EN305" s="4"/>
      <c r="EW305" s="4"/>
      <c r="FF305" s="4"/>
      <c r="FO305" s="4"/>
      <c r="FX305" s="4"/>
      <c r="GG305" s="4"/>
      <c r="GP305" s="4"/>
      <c r="GY305" s="4"/>
      <c r="HH305" s="4"/>
      <c r="RS305" s="171"/>
    </row>
    <row r="306" spans="1:487" s="11" customFormat="1" ht="15.75">
      <c r="A306" s="23"/>
      <c r="B306" s="11" t="str">
        <f>F288</f>
        <v>Bart Willemse</v>
      </c>
      <c r="C306" s="4"/>
      <c r="D306" s="387"/>
      <c r="E306" s="23"/>
      <c r="F306" s="488" t="str">
        <f>K288</f>
        <v>Goof van den Dool</v>
      </c>
      <c r="G306" s="114"/>
      <c r="H306" s="387"/>
      <c r="I306" s="435"/>
      <c r="J306" s="23"/>
      <c r="K306" s="342" t="str">
        <f>O288</f>
        <v>Niels Cloin</v>
      </c>
      <c r="L306" s="342"/>
      <c r="M306" s="387"/>
      <c r="N306" s="439"/>
      <c r="O306" s="11" t="str">
        <f>T288</f>
        <v>Jimmy van Cutsem</v>
      </c>
      <c r="P306" s="287"/>
      <c r="Q306" s="94"/>
      <c r="R306" s="436"/>
      <c r="AA306" s="4"/>
      <c r="AJ306" s="4"/>
      <c r="AS306" s="4"/>
      <c r="BB306" s="4"/>
      <c r="BK306" s="4"/>
      <c r="BT306" s="4"/>
      <c r="CC306" s="4"/>
      <c r="CL306" s="4"/>
      <c r="CU306" s="4"/>
      <c r="DD306" s="4"/>
      <c r="DM306" s="4"/>
      <c r="DV306" s="4"/>
      <c r="EE306" s="4"/>
      <c r="EN306" s="4"/>
      <c r="EW306" s="4"/>
      <c r="FF306" s="4"/>
      <c r="FO306" s="4"/>
      <c r="FX306" s="4"/>
      <c r="GG306" s="4"/>
      <c r="GP306" s="4"/>
      <c r="GY306" s="4"/>
      <c r="HH306" s="4"/>
      <c r="RS306" s="171"/>
    </row>
    <row r="307" spans="1:487" s="216" customFormat="1" ht="18">
      <c r="A307" s="5"/>
      <c r="N307" s="439"/>
      <c r="P307" s="287"/>
      <c r="Q307" s="94"/>
      <c r="R307" s="436"/>
      <c r="AA307" s="219"/>
      <c r="AJ307" s="219"/>
      <c r="AS307" s="219"/>
      <c r="BB307" s="219"/>
      <c r="BK307" s="219"/>
      <c r="BT307" s="219"/>
      <c r="CC307" s="219"/>
      <c r="CL307" s="219"/>
      <c r="CU307" s="219"/>
      <c r="DD307" s="219"/>
      <c r="DM307" s="219"/>
      <c r="DV307" s="219"/>
      <c r="EE307" s="219"/>
      <c r="EN307" s="219"/>
      <c r="EW307" s="219"/>
      <c r="FF307" s="219"/>
      <c r="FO307" s="219"/>
      <c r="FX307" s="219"/>
      <c r="GG307" s="219"/>
      <c r="GP307" s="219"/>
      <c r="GY307" s="219"/>
      <c r="HH307" s="219"/>
      <c r="RS307" s="218"/>
    </row>
    <row r="308" spans="1:487" s="216" customFormat="1" ht="18">
      <c r="A308" s="5"/>
      <c r="N308" s="439"/>
      <c r="O308" s="532"/>
      <c r="P308" s="503"/>
      <c r="Q308" s="510"/>
      <c r="R308" s="519"/>
      <c r="AA308" s="219"/>
      <c r="AJ308" s="219"/>
      <c r="AS308" s="219"/>
      <c r="BB308" s="219"/>
      <c r="BK308" s="219"/>
      <c r="BT308" s="219"/>
      <c r="CC308" s="219"/>
      <c r="CL308" s="219"/>
      <c r="CU308" s="219"/>
      <c r="DD308" s="219"/>
      <c r="DM308" s="219"/>
      <c r="DV308" s="219"/>
      <c r="EE308" s="219"/>
      <c r="EN308" s="219"/>
      <c r="EW308" s="219"/>
      <c r="FF308" s="219"/>
      <c r="FO308" s="219"/>
      <c r="FX308" s="219"/>
      <c r="GG308" s="219"/>
      <c r="GP308" s="219"/>
      <c r="GY308" s="219"/>
      <c r="HH308" s="219"/>
      <c r="RS308" s="218"/>
    </row>
    <row r="309" spans="1:487" s="3" customFormat="1" ht="20.25">
      <c r="A309" s="97" t="s">
        <v>800</v>
      </c>
      <c r="D309" s="11"/>
      <c r="H309" s="51"/>
      <c r="R309" s="4"/>
      <c r="AA309" s="4"/>
      <c r="AJ309" s="4"/>
      <c r="AS309" s="4"/>
      <c r="BB309" s="4"/>
      <c r="BK309" s="4"/>
      <c r="BT309" s="4"/>
      <c r="CC309" s="4"/>
      <c r="CL309" s="4"/>
      <c r="CU309" s="4"/>
      <c r="DD309" s="4"/>
      <c r="DM309" s="4"/>
      <c r="DV309" s="4"/>
      <c r="EE309" s="4"/>
      <c r="EN309" s="4"/>
      <c r="EW309" s="4"/>
      <c r="FF309" s="4"/>
      <c r="FO309" s="4"/>
      <c r="FX309" s="4"/>
      <c r="GG309" s="4"/>
      <c r="GP309" s="4"/>
      <c r="GY309" s="4"/>
      <c r="HH309" s="4"/>
      <c r="RS309" s="230"/>
    </row>
    <row r="310" spans="1:487" s="11" customFormat="1" ht="15">
      <c r="A310" s="107" t="s">
        <v>805</v>
      </c>
      <c r="I310" s="4"/>
      <c r="R310" s="4"/>
      <c r="AA310" s="4"/>
      <c r="AJ310" s="4"/>
      <c r="AS310" s="4"/>
      <c r="BB310" s="4"/>
      <c r="BK310" s="4"/>
      <c r="BT310" s="4"/>
      <c r="CC310" s="4"/>
      <c r="CL310" s="4"/>
      <c r="CU310" s="4"/>
      <c r="DD310" s="4"/>
      <c r="DM310" s="4"/>
      <c r="DV310" s="4"/>
      <c r="EE310" s="4"/>
      <c r="EN310" s="4"/>
      <c r="EW310" s="4"/>
      <c r="FF310" s="4"/>
      <c r="FO310" s="4"/>
      <c r="FX310" s="4"/>
      <c r="GG310" s="4"/>
      <c r="GP310" s="4"/>
      <c r="GY310" s="4"/>
      <c r="HH310" s="4"/>
      <c r="RS310" s="171"/>
    </row>
    <row r="311" spans="1:487" s="11" customFormat="1" ht="19.5">
      <c r="A311" s="285"/>
      <c r="B311" s="29" t="s">
        <v>41</v>
      </c>
      <c r="C311" s="287"/>
      <c r="D311" s="287"/>
      <c r="E311" s="287"/>
      <c r="F311" s="29" t="s">
        <v>42</v>
      </c>
      <c r="G311" s="287"/>
      <c r="H311" s="287"/>
      <c r="I311" s="283"/>
      <c r="J311" s="280"/>
      <c r="K311" s="29" t="s">
        <v>43</v>
      </c>
      <c r="L311" s="287"/>
      <c r="M311" s="287"/>
      <c r="N311" s="287"/>
      <c r="O311" s="29" t="s">
        <v>44</v>
      </c>
      <c r="P311" s="287"/>
      <c r="Q311" s="287"/>
      <c r="R311" s="283"/>
      <c r="S311" s="280"/>
      <c r="T311" s="29" t="s">
        <v>45</v>
      </c>
      <c r="U311" s="287"/>
      <c r="V311" s="287"/>
      <c r="W311" s="287"/>
      <c r="X311" s="29" t="s">
        <v>46</v>
      </c>
      <c r="Y311" s="287"/>
      <c r="Z311" s="287"/>
      <c r="AA311" s="283"/>
      <c r="AB311" s="280"/>
      <c r="AC311" s="29" t="s">
        <v>47</v>
      </c>
      <c r="AD311" s="287"/>
      <c r="AE311" s="287"/>
      <c r="AF311" s="287"/>
      <c r="AG311" s="29" t="s">
        <v>48</v>
      </c>
      <c r="AH311" s="287"/>
      <c r="AI311" s="287"/>
      <c r="AJ311" s="283"/>
      <c r="AK311" s="280"/>
      <c r="AL311" s="29" t="s">
        <v>49</v>
      </c>
      <c r="AM311" s="287"/>
      <c r="AN311" s="287"/>
      <c r="AO311" s="287"/>
      <c r="AP311" s="29" t="s">
        <v>50</v>
      </c>
      <c r="AQ311" s="287"/>
      <c r="AR311" s="287"/>
      <c r="AS311" s="283"/>
      <c r="AT311" s="280"/>
      <c r="AU311" s="29" t="s">
        <v>51</v>
      </c>
      <c r="AV311" s="287"/>
      <c r="AW311" s="287"/>
      <c r="AX311" s="287"/>
      <c r="AY311" s="29" t="s">
        <v>52</v>
      </c>
      <c r="AZ311" s="287"/>
      <c r="BA311" s="287"/>
      <c r="BB311" s="4"/>
      <c r="BK311" s="4"/>
      <c r="BT311" s="4"/>
      <c r="CC311" s="4"/>
      <c r="CL311" s="4"/>
      <c r="CU311" s="4"/>
      <c r="DD311" s="4"/>
      <c r="DM311" s="4"/>
      <c r="DV311" s="4"/>
      <c r="EE311" s="4"/>
      <c r="EN311" s="4"/>
      <c r="EW311" s="4"/>
      <c r="FF311" s="4"/>
      <c r="FO311" s="4"/>
      <c r="FX311" s="4"/>
      <c r="GG311" s="4"/>
      <c r="GP311" s="4"/>
      <c r="GY311" s="4"/>
      <c r="HH311" s="4"/>
      <c r="RS311" s="171"/>
    </row>
    <row r="312" spans="1:487" s="446" customFormat="1">
      <c r="A312" s="292" t="s">
        <v>0</v>
      </c>
      <c r="B312" s="446" t="s">
        <v>828</v>
      </c>
      <c r="D312" s="103">
        <f>$ON$486</f>
        <v>805.55000000000007</v>
      </c>
      <c r="E312" s="292" t="s">
        <v>0</v>
      </c>
      <c r="F312" s="446" t="s">
        <v>836</v>
      </c>
      <c r="H312" s="103">
        <f>$KS$492</f>
        <v>580.9</v>
      </c>
      <c r="J312" s="292" t="s">
        <v>0</v>
      </c>
      <c r="K312" s="446" t="s">
        <v>856</v>
      </c>
      <c r="M312" s="103">
        <f>$IQ$498</f>
        <v>275.39999999999998</v>
      </c>
      <c r="N312" s="292" t="s">
        <v>0</v>
      </c>
      <c r="O312" s="441" t="s">
        <v>2276</v>
      </c>
      <c r="Q312" s="103">
        <f>$AEL$504</f>
        <v>415.6</v>
      </c>
      <c r="S312" s="292" t="s">
        <v>0</v>
      </c>
      <c r="T312" s="540" t="s">
        <v>1859</v>
      </c>
      <c r="V312" s="103">
        <f>$PX$510</f>
        <v>271.2</v>
      </c>
      <c r="W312" s="292" t="s">
        <v>0</v>
      </c>
      <c r="X312" s="441" t="s">
        <v>2280</v>
      </c>
      <c r="Z312" s="103">
        <f>$AFD$516</f>
        <v>242.3</v>
      </c>
      <c r="AB312" s="292" t="s">
        <v>0</v>
      </c>
      <c r="AC312" s="446" t="s">
        <v>835</v>
      </c>
      <c r="AE312" s="103">
        <f>$JR$522</f>
        <v>231.49999999999997</v>
      </c>
      <c r="AF312" s="292" t="s">
        <v>0</v>
      </c>
      <c r="AG312" s="446" t="s">
        <v>873</v>
      </c>
      <c r="AI312" s="103">
        <f>$FW$528</f>
        <v>251.39999999999998</v>
      </c>
      <c r="AK312" s="292" t="s">
        <v>0</v>
      </c>
      <c r="AL312" s="441" t="s">
        <v>31</v>
      </c>
      <c r="AN312" s="103">
        <f>$Q$534</f>
        <v>114.29999999999998</v>
      </c>
      <c r="AO312" s="292" t="s">
        <v>0</v>
      </c>
      <c r="AP312" s="441" t="s">
        <v>33</v>
      </c>
      <c r="AR312" s="103">
        <f>$CB$540</f>
        <v>151.5</v>
      </c>
      <c r="AT312" s="292" t="s">
        <v>0</v>
      </c>
      <c r="AU312" s="540" t="s">
        <v>1844</v>
      </c>
      <c r="AW312" s="103">
        <f>$PF$546</f>
        <v>137.1</v>
      </c>
      <c r="AX312" s="292" t="s">
        <v>0</v>
      </c>
      <c r="AY312" s="441" t="s">
        <v>2241</v>
      </c>
      <c r="BA312" s="103">
        <f>$VU$552</f>
        <v>104.9</v>
      </c>
    </row>
    <row r="313" spans="1:487" s="446" customFormat="1">
      <c r="A313" s="292" t="s">
        <v>2</v>
      </c>
      <c r="B313" s="441" t="s">
        <v>2305</v>
      </c>
      <c r="D313" s="103">
        <f>$AGW$486</f>
        <v>694.1</v>
      </c>
      <c r="E313" s="292" t="s">
        <v>2</v>
      </c>
      <c r="F313" s="441" t="s">
        <v>2276</v>
      </c>
      <c r="H313" s="103">
        <f>$AEL$492</f>
        <v>572.5</v>
      </c>
      <c r="J313" s="292" t="s">
        <v>2</v>
      </c>
      <c r="K313" s="441" t="s">
        <v>39</v>
      </c>
      <c r="M313" s="103">
        <f>$CT$498</f>
        <v>273.09999999999997</v>
      </c>
      <c r="N313" s="292" t="s">
        <v>2</v>
      </c>
      <c r="O313" s="441" t="s">
        <v>23</v>
      </c>
      <c r="Q313" s="103">
        <f>$GF$504</f>
        <v>376.5</v>
      </c>
      <c r="S313" s="292" t="s">
        <v>2</v>
      </c>
      <c r="T313" s="446" t="s">
        <v>153</v>
      </c>
      <c r="V313" s="103">
        <f>$EM$510</f>
        <v>253.69999999999996</v>
      </c>
      <c r="W313" s="292" t="s">
        <v>2</v>
      </c>
      <c r="X313" s="540" t="s">
        <v>1852</v>
      </c>
      <c r="Z313" s="103">
        <f>$SR$516</f>
        <v>216.4</v>
      </c>
      <c r="AB313" s="292" t="s">
        <v>2</v>
      </c>
      <c r="AC313" s="446" t="s">
        <v>852</v>
      </c>
      <c r="AE313" s="103">
        <f>$EV$522</f>
        <v>215.89999999999998</v>
      </c>
      <c r="AF313" s="292" t="s">
        <v>2</v>
      </c>
      <c r="AG313" s="446" t="s">
        <v>806</v>
      </c>
      <c r="AI313" s="103">
        <f>$LT$528</f>
        <v>198.5</v>
      </c>
      <c r="AK313" s="292" t="s">
        <v>2</v>
      </c>
      <c r="AL313" s="443" t="s">
        <v>21</v>
      </c>
      <c r="AN313" s="103">
        <f>$Z$534</f>
        <v>113</v>
      </c>
      <c r="AO313" s="292" t="s">
        <v>2</v>
      </c>
      <c r="AP313" s="441" t="s">
        <v>2256</v>
      </c>
      <c r="AR313" s="103">
        <f>$WM$540</f>
        <v>147.19999999999999</v>
      </c>
      <c r="AT313" s="292" t="s">
        <v>2</v>
      </c>
      <c r="AU313" s="441" t="s">
        <v>31</v>
      </c>
      <c r="AW313" s="103">
        <f>$Q$546</f>
        <v>132.1</v>
      </c>
      <c r="AX313" s="292" t="s">
        <v>2</v>
      </c>
      <c r="AY313" s="540" t="s">
        <v>1844</v>
      </c>
      <c r="BA313" s="103">
        <f>$PF$552</f>
        <v>74.300000000000011</v>
      </c>
    </row>
    <row r="314" spans="1:487" s="446" customFormat="1">
      <c r="A314" s="292" t="s">
        <v>3</v>
      </c>
      <c r="B314" s="446" t="s">
        <v>830</v>
      </c>
      <c r="D314" s="103">
        <f>$JI$486</f>
        <v>675.75</v>
      </c>
      <c r="E314" s="292" t="s">
        <v>3</v>
      </c>
      <c r="F314" s="540" t="s">
        <v>1856</v>
      </c>
      <c r="H314" s="103">
        <f>$QY$492</f>
        <v>549.79999999999995</v>
      </c>
      <c r="J314" s="292" t="s">
        <v>3</v>
      </c>
      <c r="K314" s="441" t="s">
        <v>2246</v>
      </c>
      <c r="M314" s="103">
        <f>$XE$498</f>
        <v>270.2</v>
      </c>
      <c r="N314" s="292" t="s">
        <v>3</v>
      </c>
      <c r="O314" s="441" t="s">
        <v>9</v>
      </c>
      <c r="Q314" s="103">
        <f>$DU$504</f>
        <v>362.69999999999993</v>
      </c>
      <c r="S314" s="292" t="s">
        <v>3</v>
      </c>
      <c r="T314" s="446" t="s">
        <v>837</v>
      </c>
      <c r="V314" s="103">
        <f>$NM$510</f>
        <v>228.49999999999997</v>
      </c>
      <c r="W314" s="292" t="s">
        <v>3</v>
      </c>
      <c r="X314" s="540" t="s">
        <v>1856</v>
      </c>
      <c r="Z314" s="103">
        <f>$QY$516</f>
        <v>197.10000000000002</v>
      </c>
      <c r="AB314" s="292" t="s">
        <v>3</v>
      </c>
      <c r="AC314" s="446" t="s">
        <v>856</v>
      </c>
      <c r="AE314" s="103">
        <f>$IQ$522</f>
        <v>205.45</v>
      </c>
      <c r="AF314" s="292" t="s">
        <v>3</v>
      </c>
      <c r="AG314" s="441" t="s">
        <v>27</v>
      </c>
      <c r="AI314" s="103">
        <f>$FN$528</f>
        <v>194.89999999999998</v>
      </c>
      <c r="AK314" s="292" t="s">
        <v>3</v>
      </c>
      <c r="AL314" s="441" t="s">
        <v>33</v>
      </c>
      <c r="AN314" s="103">
        <f>$CB$534</f>
        <v>110.79999999999998</v>
      </c>
      <c r="AO314" s="292" t="s">
        <v>3</v>
      </c>
      <c r="AP314" s="446" t="s">
        <v>155</v>
      </c>
      <c r="AR314" s="103">
        <f>$BJ$540</f>
        <v>147.19999999999999</v>
      </c>
      <c r="AT314" s="292" t="s">
        <v>3</v>
      </c>
      <c r="AU314" s="441" t="s">
        <v>15</v>
      </c>
      <c r="AW314" s="103">
        <f>$HG$546</f>
        <v>111.4</v>
      </c>
      <c r="AX314" s="292" t="s">
        <v>3</v>
      </c>
      <c r="AY314" s="441" t="s">
        <v>2243</v>
      </c>
      <c r="BA314" s="103">
        <f>$VC$552</f>
        <v>64.599999999999994</v>
      </c>
    </row>
    <row r="315" spans="1:487" s="446" customFormat="1">
      <c r="A315" s="292" t="s">
        <v>5</v>
      </c>
      <c r="B315" s="540" t="s">
        <v>1852</v>
      </c>
      <c r="D315" s="103">
        <f>$SR$486</f>
        <v>672.95</v>
      </c>
      <c r="E315" s="292" t="s">
        <v>5</v>
      </c>
      <c r="F315" s="446" t="s">
        <v>863</v>
      </c>
      <c r="H315" s="103">
        <f>$KA$492</f>
        <v>541.79999999999995</v>
      </c>
      <c r="I315" s="283"/>
      <c r="J315" s="292" t="s">
        <v>5</v>
      </c>
      <c r="K315" s="446" t="s">
        <v>141</v>
      </c>
      <c r="M315" s="103">
        <f>$BA$498</f>
        <v>269.7</v>
      </c>
      <c r="N315" s="292" t="s">
        <v>5</v>
      </c>
      <c r="O315" s="446" t="s">
        <v>807</v>
      </c>
      <c r="Q315" s="103">
        <f>$OW$504</f>
        <v>355.40000000000003</v>
      </c>
      <c r="R315" s="283"/>
      <c r="S315" s="292" t="s">
        <v>5</v>
      </c>
      <c r="T315" s="446" t="s">
        <v>835</v>
      </c>
      <c r="V315" s="103">
        <f>$JR$510</f>
        <v>228.1</v>
      </c>
      <c r="W315" s="292" t="s">
        <v>5</v>
      </c>
      <c r="X315" s="446" t="s">
        <v>837</v>
      </c>
      <c r="Z315" s="103">
        <f>$NM$516</f>
        <v>191.3</v>
      </c>
      <c r="AA315" s="283"/>
      <c r="AB315" s="292" t="s">
        <v>5</v>
      </c>
      <c r="AC315" s="446" t="s">
        <v>819</v>
      </c>
      <c r="AE315" s="103">
        <f>$LB$522</f>
        <v>177.79999999999998</v>
      </c>
      <c r="AF315" s="292" t="s">
        <v>5</v>
      </c>
      <c r="AG315" s="441" t="s">
        <v>2245</v>
      </c>
      <c r="AI315" s="103">
        <f>$XW$528</f>
        <v>187.5</v>
      </c>
      <c r="AJ315" s="283"/>
      <c r="AK315" s="292" t="s">
        <v>5</v>
      </c>
      <c r="AL315" s="540" t="s">
        <v>1844</v>
      </c>
      <c r="AN315" s="103">
        <f>$PF$534</f>
        <v>108.9</v>
      </c>
      <c r="AO315" s="292" t="s">
        <v>5</v>
      </c>
      <c r="AP315" s="446" t="s">
        <v>851</v>
      </c>
      <c r="AR315" s="103">
        <f>$GX$540</f>
        <v>145</v>
      </c>
      <c r="AS315" s="283"/>
      <c r="AT315" s="292" t="s">
        <v>5</v>
      </c>
      <c r="AU315" s="443" t="s">
        <v>21</v>
      </c>
      <c r="AW315" s="103">
        <f>$Z$546</f>
        <v>106.5</v>
      </c>
      <c r="AX315" s="292" t="s">
        <v>5</v>
      </c>
      <c r="AY315" s="446" t="s">
        <v>153</v>
      </c>
      <c r="BA315" s="103">
        <f>$EM$552</f>
        <v>55.9</v>
      </c>
      <c r="BB315" s="283"/>
      <c r="BK315" s="283"/>
      <c r="BT315" s="283"/>
      <c r="CC315" s="283"/>
      <c r="CL315" s="283"/>
      <c r="CU315" s="283"/>
      <c r="DD315" s="283"/>
      <c r="DM315" s="283"/>
      <c r="DV315" s="283"/>
      <c r="EE315" s="283"/>
      <c r="EN315" s="283"/>
      <c r="EW315" s="283"/>
      <c r="FF315" s="283"/>
      <c r="FO315" s="283"/>
      <c r="FX315" s="283"/>
      <c r="GG315" s="283"/>
      <c r="GP315" s="283"/>
      <c r="GY315" s="283"/>
      <c r="HH315" s="283"/>
    </row>
    <row r="316" spans="1:487" s="446" customFormat="1">
      <c r="A316" s="292" t="s">
        <v>7</v>
      </c>
      <c r="B316" s="446" t="s">
        <v>819</v>
      </c>
      <c r="D316" s="103">
        <f>$LB$486</f>
        <v>663.05000000000007</v>
      </c>
      <c r="E316" s="292" t="s">
        <v>7</v>
      </c>
      <c r="F316" s="446" t="s">
        <v>155</v>
      </c>
      <c r="H316" s="103">
        <f>$BJ$492</f>
        <v>537.79999999999995</v>
      </c>
      <c r="I316" s="283"/>
      <c r="J316" s="292" t="s">
        <v>7</v>
      </c>
      <c r="K316" s="446" t="s">
        <v>801</v>
      </c>
      <c r="M316" s="103">
        <f>$QP$498</f>
        <v>267.3</v>
      </c>
      <c r="N316" s="292" t="s">
        <v>7</v>
      </c>
      <c r="O316" s="446" t="s">
        <v>822</v>
      </c>
      <c r="Q316" s="103">
        <f>$GO$504</f>
        <v>353.8</v>
      </c>
      <c r="R316" s="283"/>
      <c r="S316" s="292" t="s">
        <v>7</v>
      </c>
      <c r="T316" s="441" t="s">
        <v>2278</v>
      </c>
      <c r="V316" s="103">
        <f>$AGE$510</f>
        <v>221</v>
      </c>
      <c r="W316" s="292" t="s">
        <v>7</v>
      </c>
      <c r="X316" s="540" t="s">
        <v>1857</v>
      </c>
      <c r="Z316" s="103">
        <f>$RZ$516</f>
        <v>190.89999999999998</v>
      </c>
      <c r="AA316" s="283"/>
      <c r="AB316" s="292" t="s">
        <v>7</v>
      </c>
      <c r="AC316" s="446" t="s">
        <v>141</v>
      </c>
      <c r="AE316" s="103">
        <f>$BA$522</f>
        <v>173.2</v>
      </c>
      <c r="AF316" s="292" t="s">
        <v>7</v>
      </c>
      <c r="AG316" s="441" t="s">
        <v>25</v>
      </c>
      <c r="AI316" s="103">
        <f>$CK$528</f>
        <v>182.70000000000002</v>
      </c>
      <c r="AJ316" s="283"/>
      <c r="AK316" s="292" t="s">
        <v>7</v>
      </c>
      <c r="AL316" s="446" t="s">
        <v>851</v>
      </c>
      <c r="AN316" s="103">
        <f>$GX$534</f>
        <v>106</v>
      </c>
      <c r="AO316" s="292" t="s">
        <v>7</v>
      </c>
      <c r="AP316" s="540" t="s">
        <v>1844</v>
      </c>
      <c r="AR316" s="103">
        <f>$PF$540</f>
        <v>144.4</v>
      </c>
      <c r="AS316" s="283"/>
      <c r="AT316" s="292" t="s">
        <v>7</v>
      </c>
      <c r="AU316" s="446" t="s">
        <v>807</v>
      </c>
      <c r="AW316" s="103">
        <f>$OW$546</f>
        <v>98.4</v>
      </c>
      <c r="AX316" s="292" t="s">
        <v>7</v>
      </c>
      <c r="AY316" s="441" t="s">
        <v>2567</v>
      </c>
      <c r="BA316" s="103">
        <f>$ADK$552</f>
        <v>55.9</v>
      </c>
      <c r="BB316" s="283"/>
      <c r="BK316" s="283"/>
      <c r="BT316" s="283"/>
      <c r="CC316" s="283"/>
      <c r="CL316" s="283"/>
      <c r="CU316" s="283"/>
      <c r="DD316" s="283"/>
      <c r="DM316" s="283"/>
      <c r="DV316" s="283"/>
      <c r="EE316" s="283"/>
      <c r="EN316" s="283"/>
      <c r="EW316" s="283"/>
      <c r="FF316" s="283"/>
      <c r="FO316" s="283"/>
      <c r="FX316" s="283"/>
      <c r="GG316" s="283"/>
      <c r="GP316" s="283"/>
      <c r="GY316" s="283"/>
      <c r="HH316" s="283"/>
    </row>
    <row r="317" spans="1:487" s="446" customFormat="1">
      <c r="A317" s="292" t="s">
        <v>8</v>
      </c>
      <c r="B317" s="441" t="s">
        <v>2567</v>
      </c>
      <c r="D317" s="103">
        <f>$ADK$486</f>
        <v>662.1</v>
      </c>
      <c r="E317" s="292" t="s">
        <v>8</v>
      </c>
      <c r="F317" s="441" t="s">
        <v>2305</v>
      </c>
      <c r="H317" s="103">
        <f>$AGW$492</f>
        <v>530.6</v>
      </c>
      <c r="I317" s="283"/>
      <c r="J317" s="292" t="s">
        <v>8</v>
      </c>
      <c r="K317" s="446" t="s">
        <v>869</v>
      </c>
      <c r="M317" s="103">
        <f>$HY$498</f>
        <v>246.40000000000003</v>
      </c>
      <c r="N317" s="292" t="s">
        <v>8</v>
      </c>
      <c r="O317" s="446" t="s">
        <v>851</v>
      </c>
      <c r="Q317" s="103">
        <f>$GX$504</f>
        <v>346.1</v>
      </c>
      <c r="R317" s="283"/>
      <c r="S317" s="292" t="s">
        <v>8</v>
      </c>
      <c r="T317" s="441" t="s">
        <v>2256</v>
      </c>
      <c r="V317" s="103">
        <f>$WM$510</f>
        <v>209.89999999999998</v>
      </c>
      <c r="W317" s="292" t="s">
        <v>8</v>
      </c>
      <c r="X317" s="446" t="s">
        <v>819</v>
      </c>
      <c r="Z317" s="103">
        <f>$LB$516</f>
        <v>177.1</v>
      </c>
      <c r="AA317" s="283"/>
      <c r="AB317" s="292" t="s">
        <v>8</v>
      </c>
      <c r="AC317" s="446" t="s">
        <v>863</v>
      </c>
      <c r="AE317" s="103">
        <f>$KA$522</f>
        <v>169.89999999999998</v>
      </c>
      <c r="AF317" s="292" t="s">
        <v>8</v>
      </c>
      <c r="AG317" s="540" t="s">
        <v>1839</v>
      </c>
      <c r="AI317" s="103">
        <f>$TS$528</f>
        <v>166.5</v>
      </c>
      <c r="AJ317" s="283"/>
      <c r="AK317" s="292" t="s">
        <v>8</v>
      </c>
      <c r="AL317" s="446" t="s">
        <v>822</v>
      </c>
      <c r="AN317" s="103">
        <f>$GO$534</f>
        <v>103.4</v>
      </c>
      <c r="AO317" s="292" t="s">
        <v>8</v>
      </c>
      <c r="AP317" s="441" t="s">
        <v>11</v>
      </c>
      <c r="AR317" s="103">
        <f>$AI$540</f>
        <v>131.39999999999998</v>
      </c>
      <c r="AS317" s="283"/>
      <c r="AT317" s="292" t="s">
        <v>8</v>
      </c>
      <c r="AU317" s="540" t="s">
        <v>1857</v>
      </c>
      <c r="AW317" s="103">
        <f>$RZ$546</f>
        <v>91.199999999999989</v>
      </c>
      <c r="AX317" s="292" t="s">
        <v>8</v>
      </c>
      <c r="AY317" s="446" t="s">
        <v>851</v>
      </c>
      <c r="BA317" s="103">
        <f>$GX$552</f>
        <v>54.6</v>
      </c>
      <c r="BB317" s="283"/>
      <c r="BK317" s="283"/>
      <c r="BT317" s="283"/>
      <c r="CC317" s="283"/>
      <c r="CL317" s="283"/>
      <c r="CU317" s="283"/>
      <c r="DD317" s="283"/>
      <c r="DM317" s="283"/>
      <c r="DV317" s="283"/>
      <c r="EE317" s="283"/>
      <c r="EN317" s="283"/>
      <c r="EW317" s="283"/>
      <c r="FF317" s="283"/>
      <c r="FO317" s="283"/>
      <c r="FX317" s="283"/>
      <c r="GG317" s="283"/>
      <c r="GP317" s="283"/>
      <c r="GY317" s="283"/>
      <c r="HH317" s="283"/>
    </row>
    <row r="318" spans="1:487" s="446" customFormat="1">
      <c r="A318" s="292" t="s">
        <v>10</v>
      </c>
      <c r="B318" s="540" t="s">
        <v>1853</v>
      </c>
      <c r="D318" s="103">
        <f>$RH$486</f>
        <v>660.95</v>
      </c>
      <c r="E318" s="292" t="s">
        <v>10</v>
      </c>
      <c r="F318" s="446" t="s">
        <v>162</v>
      </c>
      <c r="H318" s="103">
        <f>$HP$492</f>
        <v>528.9</v>
      </c>
      <c r="I318" s="283"/>
      <c r="J318" s="292" t="s">
        <v>10</v>
      </c>
      <c r="K318" s="441" t="s">
        <v>23</v>
      </c>
      <c r="M318" s="103">
        <f>$GF$498</f>
        <v>245.29999999999998</v>
      </c>
      <c r="N318" s="292" t="s">
        <v>10</v>
      </c>
      <c r="O318" s="441" t="s">
        <v>2237</v>
      </c>
      <c r="Q318" s="103">
        <f>$YF$504</f>
        <v>344</v>
      </c>
      <c r="R318" s="283"/>
      <c r="S318" s="292" t="s">
        <v>10</v>
      </c>
      <c r="T318" s="441" t="s">
        <v>15</v>
      </c>
      <c r="V318" s="103">
        <f>$HG$510</f>
        <v>200.7</v>
      </c>
      <c r="W318" s="292" t="s">
        <v>10</v>
      </c>
      <c r="X318" s="446" t="s">
        <v>807</v>
      </c>
      <c r="Z318" s="103">
        <f>$OW$516</f>
        <v>175.3</v>
      </c>
      <c r="AA318" s="283"/>
      <c r="AB318" s="292" t="s">
        <v>10</v>
      </c>
      <c r="AC318" s="446" t="s">
        <v>155</v>
      </c>
      <c r="AE318" s="103">
        <f>$BJ$522</f>
        <v>168.10000000000002</v>
      </c>
      <c r="AF318" s="292" t="s">
        <v>10</v>
      </c>
      <c r="AG318" s="446" t="s">
        <v>863</v>
      </c>
      <c r="AI318" s="103">
        <f>$KA$528</f>
        <v>162.1</v>
      </c>
      <c r="AJ318" s="283"/>
      <c r="AK318" s="292" t="s">
        <v>10</v>
      </c>
      <c r="AL318" s="441" t="s">
        <v>2256</v>
      </c>
      <c r="AN318" s="103">
        <f>$WM$534</f>
        <v>100.6</v>
      </c>
      <c r="AO318" s="292" t="s">
        <v>10</v>
      </c>
      <c r="AP318" s="446" t="s">
        <v>826</v>
      </c>
      <c r="AR318" s="103">
        <f>$ND$540</f>
        <v>127.8</v>
      </c>
      <c r="AS318" s="283"/>
      <c r="AT318" s="292" t="s">
        <v>10</v>
      </c>
      <c r="AU318" s="540" t="s">
        <v>1859</v>
      </c>
      <c r="AW318" s="103">
        <f>$PX$546</f>
        <v>81</v>
      </c>
      <c r="AX318" s="292" t="s">
        <v>10</v>
      </c>
      <c r="AY318" s="446" t="s">
        <v>154</v>
      </c>
      <c r="BA318" s="103">
        <f>$H$552</f>
        <v>54.6</v>
      </c>
      <c r="BB318" s="283"/>
      <c r="BK318" s="283"/>
      <c r="BT318" s="283"/>
      <c r="CC318" s="283"/>
      <c r="CL318" s="283"/>
      <c r="CU318" s="283"/>
      <c r="DD318" s="283"/>
      <c r="DM318" s="283"/>
      <c r="DV318" s="283"/>
      <c r="EE318" s="283"/>
      <c r="EN318" s="283"/>
      <c r="EW318" s="283"/>
      <c r="FF318" s="283"/>
      <c r="FO318" s="283"/>
      <c r="FX318" s="283"/>
      <c r="GG318" s="283"/>
      <c r="GP318" s="283"/>
      <c r="GY318" s="283"/>
      <c r="HH318" s="283"/>
    </row>
    <row r="319" spans="1:487" s="446" customFormat="1">
      <c r="A319" s="292" t="s">
        <v>12</v>
      </c>
      <c r="B319" s="540" t="s">
        <v>1854</v>
      </c>
      <c r="D319" s="103">
        <f>$SI$486</f>
        <v>655.7</v>
      </c>
      <c r="E319" s="292" t="s">
        <v>12</v>
      </c>
      <c r="F319" s="441" t="s">
        <v>9</v>
      </c>
      <c r="H319" s="103">
        <f>$DU$492</f>
        <v>528.1</v>
      </c>
      <c r="I319" s="283"/>
      <c r="J319" s="292" t="s">
        <v>12</v>
      </c>
      <c r="K319" s="540" t="s">
        <v>1853</v>
      </c>
      <c r="M319" s="103">
        <f>$RH$498</f>
        <v>241.9</v>
      </c>
      <c r="N319" s="292" t="s">
        <v>12</v>
      </c>
      <c r="O319" s="446" t="s">
        <v>156</v>
      </c>
      <c r="Q319" s="103">
        <f>$MC$504</f>
        <v>338.3</v>
      </c>
      <c r="R319" s="283"/>
      <c r="S319" s="292" t="s">
        <v>12</v>
      </c>
      <c r="T319" s="441" t="s">
        <v>2238</v>
      </c>
      <c r="V319" s="103">
        <f>$ZP$510</f>
        <v>200.20000000000002</v>
      </c>
      <c r="W319" s="292" t="s">
        <v>12</v>
      </c>
      <c r="X319" s="441" t="s">
        <v>2245</v>
      </c>
      <c r="Z319" s="103">
        <f>$XW$516</f>
        <v>168.70000000000002</v>
      </c>
      <c r="AA319" s="283"/>
      <c r="AB319" s="292" t="s">
        <v>12</v>
      </c>
      <c r="AC319" s="441" t="s">
        <v>9</v>
      </c>
      <c r="AE319" s="103">
        <f>$DU$522</f>
        <v>167.89999999999998</v>
      </c>
      <c r="AF319" s="292" t="s">
        <v>12</v>
      </c>
      <c r="AG319" s="441" t="s">
        <v>2276</v>
      </c>
      <c r="AI319" s="103">
        <f>$AEL$528</f>
        <v>138</v>
      </c>
      <c r="AJ319" s="283"/>
      <c r="AK319" s="292" t="s">
        <v>12</v>
      </c>
      <c r="AL319" s="446" t="s">
        <v>155</v>
      </c>
      <c r="AN319" s="103">
        <f>$BJ$534</f>
        <v>97.600000000000009</v>
      </c>
      <c r="AO319" s="292" t="s">
        <v>12</v>
      </c>
      <c r="AP319" s="441" t="s">
        <v>2281</v>
      </c>
      <c r="AR319" s="103">
        <f>$AGN$540</f>
        <v>126.5</v>
      </c>
      <c r="AS319" s="283"/>
      <c r="AT319" s="292" t="s">
        <v>12</v>
      </c>
      <c r="AU319" s="540" t="s">
        <v>1858</v>
      </c>
      <c r="AW319" s="103">
        <f>$PO$546</f>
        <v>77.099999999999994</v>
      </c>
      <c r="AX319" s="292" t="s">
        <v>12</v>
      </c>
      <c r="AY319" s="446" t="s">
        <v>821</v>
      </c>
      <c r="BA319" s="103">
        <f>$IH$552</f>
        <v>53.6</v>
      </c>
      <c r="BB319" s="283"/>
      <c r="BK319" s="283"/>
      <c r="BT319" s="283"/>
      <c r="CC319" s="283"/>
      <c r="CL319" s="283"/>
      <c r="CU319" s="283"/>
      <c r="DD319" s="283"/>
      <c r="DM319" s="283"/>
      <c r="DV319" s="283"/>
      <c r="EE319" s="283"/>
      <c r="EN319" s="283"/>
      <c r="EW319" s="283"/>
      <c r="FF319" s="283"/>
      <c r="FO319" s="283"/>
      <c r="FX319" s="283"/>
      <c r="GG319" s="283"/>
      <c r="GP319" s="283"/>
      <c r="GY319" s="283"/>
      <c r="HH319" s="283"/>
    </row>
    <row r="320" spans="1:487" s="446" customFormat="1">
      <c r="A320" s="292" t="s">
        <v>14</v>
      </c>
      <c r="B320" s="441" t="s">
        <v>31</v>
      </c>
      <c r="D320" s="103">
        <f>$Q$486</f>
        <v>651.30000000000007</v>
      </c>
      <c r="E320" s="292" t="s">
        <v>14</v>
      </c>
      <c r="F320" s="441" t="s">
        <v>17</v>
      </c>
      <c r="H320" s="103">
        <f>$AR$492</f>
        <v>512.19999999999993</v>
      </c>
      <c r="I320" s="283"/>
      <c r="J320" s="292" t="s">
        <v>14</v>
      </c>
      <c r="K320" s="441" t="s">
        <v>2281</v>
      </c>
      <c r="M320" s="103">
        <f>$AGN$498</f>
        <v>241.1</v>
      </c>
      <c r="N320" s="292" t="s">
        <v>14</v>
      </c>
      <c r="O320" s="441" t="s">
        <v>2256</v>
      </c>
      <c r="Q320" s="103">
        <f>$WM$504</f>
        <v>331.90000000000003</v>
      </c>
      <c r="R320" s="283"/>
      <c r="S320" s="292" t="s">
        <v>14</v>
      </c>
      <c r="T320" s="441" t="s">
        <v>11</v>
      </c>
      <c r="V320" s="103">
        <f>$AI$510</f>
        <v>199.19999999999996</v>
      </c>
      <c r="W320" s="292" t="s">
        <v>14</v>
      </c>
      <c r="X320" s="446" t="s">
        <v>156</v>
      </c>
      <c r="Z320" s="103">
        <f>$MC$516</f>
        <v>166.2</v>
      </c>
      <c r="AA320" s="283"/>
      <c r="AB320" s="292" t="s">
        <v>14</v>
      </c>
      <c r="AC320" s="540" t="s">
        <v>1859</v>
      </c>
      <c r="AE320" s="103">
        <f>$PX$522</f>
        <v>167.4</v>
      </c>
      <c r="AF320" s="292" t="s">
        <v>14</v>
      </c>
      <c r="AG320" s="446" t="s">
        <v>155</v>
      </c>
      <c r="AI320" s="103">
        <f>$BJ$528</f>
        <v>137.5</v>
      </c>
      <c r="AJ320" s="283"/>
      <c r="AK320" s="292" t="s">
        <v>14</v>
      </c>
      <c r="AL320" s="446" t="s">
        <v>856</v>
      </c>
      <c r="AN320" s="103">
        <f>$IQ$534</f>
        <v>97</v>
      </c>
      <c r="AO320" s="292" t="s">
        <v>14</v>
      </c>
      <c r="AP320" s="446" t="s">
        <v>154</v>
      </c>
      <c r="AR320" s="103">
        <f>$H$540</f>
        <v>125.10000000000001</v>
      </c>
      <c r="AS320" s="283"/>
      <c r="AT320" s="292" t="s">
        <v>14</v>
      </c>
      <c r="AU320" s="446" t="s">
        <v>154</v>
      </c>
      <c r="AW320" s="103">
        <f>$H$546</f>
        <v>77.099999999999994</v>
      </c>
      <c r="AX320" s="292" t="s">
        <v>14</v>
      </c>
      <c r="AY320" s="540" t="s">
        <v>1852</v>
      </c>
      <c r="BA320" s="103">
        <f>$SR$552</f>
        <v>53.3</v>
      </c>
      <c r="BB320" s="283"/>
      <c r="BK320" s="283"/>
      <c r="BT320" s="283"/>
      <c r="CC320" s="283"/>
      <c r="CL320" s="283"/>
      <c r="CU320" s="283"/>
      <c r="DD320" s="283"/>
      <c r="DM320" s="283"/>
      <c r="DV320" s="283"/>
      <c r="EE320" s="283"/>
      <c r="EN320" s="283"/>
      <c r="EW320" s="283"/>
      <c r="FF320" s="283"/>
      <c r="FO320" s="283"/>
      <c r="FX320" s="283"/>
      <c r="GG320" s="283"/>
      <c r="GP320" s="283"/>
      <c r="GY320" s="283"/>
      <c r="HH320" s="283"/>
    </row>
    <row r="321" spans="1:264" s="446" customFormat="1">
      <c r="A321" s="292" t="s">
        <v>16</v>
      </c>
      <c r="B321" s="441" t="s">
        <v>2243</v>
      </c>
      <c r="D321" s="103">
        <f>$VC$486</f>
        <v>651.05000000000007</v>
      </c>
      <c r="E321" s="292" t="s">
        <v>16</v>
      </c>
      <c r="F321" s="441" t="s">
        <v>2256</v>
      </c>
      <c r="H321" s="103">
        <f>$WM$492</f>
        <v>501.8</v>
      </c>
      <c r="I321" s="283"/>
      <c r="J321" s="292" t="s">
        <v>16</v>
      </c>
      <c r="K321" s="540" t="s">
        <v>1844</v>
      </c>
      <c r="M321" s="103">
        <f>$PF$498</f>
        <v>226.8</v>
      </c>
      <c r="N321" s="292" t="s">
        <v>16</v>
      </c>
      <c r="O321" s="441" t="s">
        <v>17</v>
      </c>
      <c r="Q321" s="103">
        <f>$AR$504</f>
        <v>325.3</v>
      </c>
      <c r="R321" s="283"/>
      <c r="S321" s="292" t="s">
        <v>16</v>
      </c>
      <c r="T321" s="446" t="s">
        <v>852</v>
      </c>
      <c r="V321" s="103">
        <f>$EV$510</f>
        <v>197.7</v>
      </c>
      <c r="W321" s="292" t="s">
        <v>16</v>
      </c>
      <c r="X321" s="446" t="s">
        <v>836</v>
      </c>
      <c r="Z321" s="103">
        <f>$KS$516</f>
        <v>164</v>
      </c>
      <c r="AA321" s="283"/>
      <c r="AB321" s="292" t="s">
        <v>16</v>
      </c>
      <c r="AC321" s="540" t="s">
        <v>1849</v>
      </c>
      <c r="AE321" s="103">
        <f>$TA$522</f>
        <v>166.3</v>
      </c>
      <c r="AF321" s="292" t="s">
        <v>16</v>
      </c>
      <c r="AG321" s="446" t="s">
        <v>835</v>
      </c>
      <c r="AI321" s="103">
        <f>$JR$528</f>
        <v>134.80000000000001</v>
      </c>
      <c r="AJ321" s="283"/>
      <c r="AK321" s="292" t="s">
        <v>16</v>
      </c>
      <c r="AL321" s="540" t="s">
        <v>1841</v>
      </c>
      <c r="AN321" s="103">
        <f>$UK$534</f>
        <v>86.3</v>
      </c>
      <c r="AO321" s="292" t="s">
        <v>16</v>
      </c>
      <c r="AP321" s="441" t="s">
        <v>2241</v>
      </c>
      <c r="AR321" s="103">
        <f>$VU$540</f>
        <v>124.1</v>
      </c>
      <c r="AS321" s="283"/>
      <c r="AT321" s="292" t="s">
        <v>16</v>
      </c>
      <c r="AU321" s="441" t="s">
        <v>25</v>
      </c>
      <c r="AW321" s="103">
        <f>$CK$546</f>
        <v>76.2</v>
      </c>
      <c r="AX321" s="292" t="s">
        <v>16</v>
      </c>
      <c r="AY321" s="441" t="s">
        <v>31</v>
      </c>
      <c r="BA321" s="103">
        <f>$Q$552</f>
        <v>53.3</v>
      </c>
      <c r="BB321" s="283"/>
      <c r="BK321" s="283"/>
      <c r="BT321" s="283"/>
      <c r="CC321" s="283"/>
      <c r="CL321" s="283"/>
      <c r="CU321" s="283"/>
      <c r="DD321" s="283"/>
      <c r="DM321" s="283"/>
      <c r="DV321" s="283"/>
      <c r="EE321" s="283"/>
      <c r="EN321" s="283"/>
      <c r="EW321" s="283"/>
      <c r="FF321" s="283"/>
      <c r="FO321" s="283"/>
      <c r="FX321" s="283"/>
      <c r="GG321" s="283"/>
      <c r="GP321" s="283"/>
      <c r="GY321" s="283"/>
      <c r="HH321" s="283"/>
    </row>
    <row r="322" spans="1:264" s="446" customFormat="1">
      <c r="A322" s="292" t="s">
        <v>18</v>
      </c>
      <c r="B322" s="446" t="s">
        <v>162</v>
      </c>
      <c r="D322" s="103">
        <f>$HP$486</f>
        <v>646.5</v>
      </c>
      <c r="E322" s="292" t="s">
        <v>18</v>
      </c>
      <c r="F322" s="441" t="s">
        <v>2244</v>
      </c>
      <c r="H322" s="103">
        <f>$WV$492</f>
        <v>482.59999999999997</v>
      </c>
      <c r="I322" s="283"/>
      <c r="J322" s="292" t="s">
        <v>18</v>
      </c>
      <c r="K322" s="540" t="s">
        <v>1857</v>
      </c>
      <c r="M322" s="103">
        <f>$RZ$498</f>
        <v>226.5</v>
      </c>
      <c r="N322" s="292" t="s">
        <v>18</v>
      </c>
      <c r="O322" s="441" t="s">
        <v>13</v>
      </c>
      <c r="Q322" s="103">
        <f>$LK$504</f>
        <v>320.5</v>
      </c>
      <c r="R322" s="283"/>
      <c r="S322" s="292" t="s">
        <v>18</v>
      </c>
      <c r="T322" s="441" t="s">
        <v>31</v>
      </c>
      <c r="V322" s="103">
        <f>$Q$510</f>
        <v>197.5</v>
      </c>
      <c r="W322" s="292" t="s">
        <v>18</v>
      </c>
      <c r="X322" s="446" t="s">
        <v>154</v>
      </c>
      <c r="Z322" s="103">
        <f>$H$516</f>
        <v>160</v>
      </c>
      <c r="AA322" s="283"/>
      <c r="AB322" s="292" t="s">
        <v>18</v>
      </c>
      <c r="AC322" s="443" t="s">
        <v>21</v>
      </c>
      <c r="AE322" s="103">
        <f>$Z$522</f>
        <v>164.5</v>
      </c>
      <c r="AF322" s="292" t="s">
        <v>18</v>
      </c>
      <c r="AG322" s="443" t="s">
        <v>21</v>
      </c>
      <c r="AI322" s="103">
        <f>$Z$528</f>
        <v>130.79999999999998</v>
      </c>
      <c r="AJ322" s="283"/>
      <c r="AK322" s="292" t="s">
        <v>18</v>
      </c>
      <c r="AL322" s="441" t="s">
        <v>2567</v>
      </c>
      <c r="AN322" s="103">
        <f>$ADK$534</f>
        <v>86.100000000000009</v>
      </c>
      <c r="AO322" s="292" t="s">
        <v>18</v>
      </c>
      <c r="AP322" s="443" t="s">
        <v>21</v>
      </c>
      <c r="AR322" s="103">
        <f>$Z$540</f>
        <v>124.1</v>
      </c>
      <c r="AS322" s="283"/>
      <c r="AT322" s="292" t="s">
        <v>18</v>
      </c>
      <c r="AU322" s="446" t="s">
        <v>856</v>
      </c>
      <c r="AW322" s="103">
        <f>$IQ$546</f>
        <v>74.2</v>
      </c>
      <c r="AX322" s="292" t="s">
        <v>18</v>
      </c>
      <c r="AY322" s="446" t="s">
        <v>835</v>
      </c>
      <c r="BA322" s="103">
        <f>$JR$552</f>
        <v>53.099999999999994</v>
      </c>
      <c r="BB322" s="283"/>
      <c r="BK322" s="283"/>
      <c r="BT322" s="283"/>
      <c r="CC322" s="283"/>
      <c r="CL322" s="283"/>
      <c r="CU322" s="283"/>
      <c r="DD322" s="283"/>
      <c r="DM322" s="283"/>
      <c r="DV322" s="283"/>
      <c r="EE322" s="283"/>
      <c r="EN322" s="283"/>
      <c r="EW322" s="283"/>
      <c r="FF322" s="283"/>
      <c r="FO322" s="283"/>
      <c r="FX322" s="283"/>
      <c r="GG322" s="283"/>
      <c r="GP322" s="283"/>
      <c r="GY322" s="283"/>
      <c r="HH322" s="283"/>
    </row>
    <row r="323" spans="1:264" s="446" customFormat="1">
      <c r="A323" s="292" t="s">
        <v>20</v>
      </c>
      <c r="B323" s="443" t="s">
        <v>144</v>
      </c>
      <c r="D323" s="103">
        <f>$KJ$486</f>
        <v>646.25000000000011</v>
      </c>
      <c r="E323" s="292" t="s">
        <v>20</v>
      </c>
      <c r="F323" s="540" t="s">
        <v>1841</v>
      </c>
      <c r="H323" s="103">
        <f>$UK$492</f>
        <v>474.8</v>
      </c>
      <c r="I323" s="283"/>
      <c r="J323" s="292" t="s">
        <v>20</v>
      </c>
      <c r="K323" s="446" t="s">
        <v>153</v>
      </c>
      <c r="M323" s="103">
        <f>$EM$498</f>
        <v>223.20000000000002</v>
      </c>
      <c r="N323" s="292" t="s">
        <v>20</v>
      </c>
      <c r="O323" s="441" t="s">
        <v>2284</v>
      </c>
      <c r="Q323" s="103">
        <f>$AEC$504</f>
        <v>314.8</v>
      </c>
      <c r="R323" s="283"/>
      <c r="S323" s="292" t="s">
        <v>20</v>
      </c>
      <c r="T323" s="446" t="s">
        <v>863</v>
      </c>
      <c r="V323" s="103">
        <f>$KA$510</f>
        <v>192.5</v>
      </c>
      <c r="W323" s="292" t="s">
        <v>20</v>
      </c>
      <c r="X323" s="441" t="s">
        <v>2276</v>
      </c>
      <c r="Z323" s="103">
        <f>$AEL$516</f>
        <v>159.4</v>
      </c>
      <c r="AA323" s="283"/>
      <c r="AB323" s="292" t="s">
        <v>20</v>
      </c>
      <c r="AC323" s="443" t="s">
        <v>142</v>
      </c>
      <c r="AE323" s="103">
        <f>$BS$522</f>
        <v>159.9</v>
      </c>
      <c r="AF323" s="292" t="s">
        <v>20</v>
      </c>
      <c r="AG323" s="446" t="s">
        <v>852</v>
      </c>
      <c r="AI323" s="103">
        <f>$EV$528</f>
        <v>128.69999999999999</v>
      </c>
      <c r="AJ323" s="283"/>
      <c r="AK323" s="292" t="s">
        <v>20</v>
      </c>
      <c r="AL323" s="446" t="s">
        <v>852</v>
      </c>
      <c r="AN323" s="103">
        <f>$EV$534</f>
        <v>85.8</v>
      </c>
      <c r="AO323" s="292" t="s">
        <v>20</v>
      </c>
      <c r="AP323" s="443" t="s">
        <v>143</v>
      </c>
      <c r="AR323" s="103">
        <f>$DC$540</f>
        <v>123.10000000000001</v>
      </c>
      <c r="AS323" s="283"/>
      <c r="AT323" s="292" t="s">
        <v>20</v>
      </c>
      <c r="AU323" s="441" t="s">
        <v>2277</v>
      </c>
      <c r="AW323" s="103">
        <f>$AEU$546</f>
        <v>72</v>
      </c>
      <c r="AX323" s="292" t="s">
        <v>20</v>
      </c>
      <c r="AY323" s="446" t="s">
        <v>141</v>
      </c>
      <c r="BA323" s="103">
        <f>$BA$552</f>
        <v>52</v>
      </c>
      <c r="BB323" s="283"/>
      <c r="BK323" s="283"/>
      <c r="BT323" s="283"/>
      <c r="CC323" s="283"/>
      <c r="CL323" s="283"/>
      <c r="CU323" s="283"/>
      <c r="DD323" s="283"/>
      <c r="DM323" s="283"/>
      <c r="DV323" s="283"/>
      <c r="EE323" s="283"/>
      <c r="EN323" s="283"/>
      <c r="EW323" s="283"/>
      <c r="FF323" s="283"/>
      <c r="FO323" s="283"/>
      <c r="FX323" s="283"/>
      <c r="GG323" s="283"/>
      <c r="GP323" s="283"/>
      <c r="GY323" s="283"/>
      <c r="HH323" s="283"/>
      <c r="JD323" s="62"/>
    </row>
    <row r="324" spans="1:264" s="446" customFormat="1" ht="13.5" customHeight="1">
      <c r="A324" s="292" t="s">
        <v>22</v>
      </c>
      <c r="B324" s="446" t="s">
        <v>826</v>
      </c>
      <c r="D324" s="103">
        <f>$ND$486</f>
        <v>645.4</v>
      </c>
      <c r="E324" s="292" t="s">
        <v>22</v>
      </c>
      <c r="F324" s="446" t="s">
        <v>821</v>
      </c>
      <c r="H324" s="103">
        <f>$IH$492</f>
        <v>473.4</v>
      </c>
      <c r="I324" s="283"/>
      <c r="J324" s="292" t="s">
        <v>22</v>
      </c>
      <c r="K324" s="441" t="s">
        <v>2307</v>
      </c>
      <c r="M324" s="103">
        <f>$AHF$498</f>
        <v>221.89999999999998</v>
      </c>
      <c r="N324" s="292" t="s">
        <v>22</v>
      </c>
      <c r="O324" s="441" t="s">
        <v>2281</v>
      </c>
      <c r="Q324" s="103">
        <f>$AGN$504</f>
        <v>310.2</v>
      </c>
      <c r="R324" s="283"/>
      <c r="S324" s="292" t="s">
        <v>22</v>
      </c>
      <c r="T324" s="441" t="s">
        <v>33</v>
      </c>
      <c r="V324" s="103">
        <f>$CB$510</f>
        <v>188.7</v>
      </c>
      <c r="W324" s="292" t="s">
        <v>22</v>
      </c>
      <c r="X324" s="443" t="s">
        <v>143</v>
      </c>
      <c r="Z324" s="103">
        <f>$DC$516</f>
        <v>156.5</v>
      </c>
      <c r="AA324" s="283"/>
      <c r="AB324" s="292" t="s">
        <v>22</v>
      </c>
      <c r="AC324" s="540" t="s">
        <v>1851</v>
      </c>
      <c r="AE324" s="103">
        <f>$TJ$522</f>
        <v>152.69999999999999</v>
      </c>
      <c r="AF324" s="292" t="s">
        <v>22</v>
      </c>
      <c r="AG324" s="540" t="s">
        <v>1852</v>
      </c>
      <c r="AI324" s="103">
        <f>$SR$528</f>
        <v>124.60000000000001</v>
      </c>
      <c r="AJ324" s="283"/>
      <c r="AK324" s="292" t="s">
        <v>22</v>
      </c>
      <c r="AL324" s="441" t="s">
        <v>2237</v>
      </c>
      <c r="AN324" s="103">
        <f>$YF$534</f>
        <v>85</v>
      </c>
      <c r="AO324" s="292" t="s">
        <v>22</v>
      </c>
      <c r="AP324" s="446" t="s">
        <v>856</v>
      </c>
      <c r="AR324" s="103">
        <f>$IQ$540</f>
        <v>116.10000000000001</v>
      </c>
      <c r="AS324" s="283"/>
      <c r="AT324" s="292" t="s">
        <v>22</v>
      </c>
      <c r="AU324" s="443" t="s">
        <v>143</v>
      </c>
      <c r="AW324" s="103">
        <f>$DC$546</f>
        <v>71.2</v>
      </c>
      <c r="AX324" s="292" t="s">
        <v>22</v>
      </c>
      <c r="AY324" s="446" t="s">
        <v>852</v>
      </c>
      <c r="BA324" s="103">
        <f>$EV$552</f>
        <v>48.4</v>
      </c>
      <c r="BB324" s="283"/>
      <c r="BK324" s="283"/>
      <c r="BT324" s="283"/>
      <c r="CC324" s="283"/>
      <c r="CL324" s="283"/>
      <c r="CU324" s="283"/>
      <c r="DD324" s="283"/>
      <c r="DM324" s="283"/>
      <c r="DV324" s="283"/>
      <c r="EE324" s="283"/>
      <c r="EN324" s="283"/>
      <c r="EW324" s="283"/>
      <c r="FF324" s="283"/>
      <c r="FO324" s="283"/>
      <c r="FX324" s="283"/>
      <c r="GG324" s="283"/>
      <c r="GP324" s="283"/>
      <c r="GY324" s="283"/>
      <c r="HH324" s="283"/>
      <c r="JD324" s="306"/>
    </row>
    <row r="325" spans="1:264" s="446" customFormat="1">
      <c r="A325" s="292" t="s">
        <v>24</v>
      </c>
      <c r="B325" s="441" t="s">
        <v>2284</v>
      </c>
      <c r="D325" s="103">
        <f>$AEC$486</f>
        <v>639.1</v>
      </c>
      <c r="E325" s="292" t="s">
        <v>24</v>
      </c>
      <c r="F325" s="441" t="s">
        <v>2283</v>
      </c>
      <c r="H325" s="103">
        <f>$AFV$492</f>
        <v>471.2</v>
      </c>
      <c r="I325" s="283"/>
      <c r="J325" s="292" t="s">
        <v>24</v>
      </c>
      <c r="K325" s="441" t="s">
        <v>2284</v>
      </c>
      <c r="M325" s="103">
        <f>$AEC$498</f>
        <v>217.79999999999998</v>
      </c>
      <c r="N325" s="292" t="s">
        <v>24</v>
      </c>
      <c r="O325" s="441" t="s">
        <v>2283</v>
      </c>
      <c r="Q325" s="103">
        <f>$AFV$504</f>
        <v>300.29999999999995</v>
      </c>
      <c r="R325" s="283"/>
      <c r="S325" s="292" t="s">
        <v>24</v>
      </c>
      <c r="T325" s="540" t="s">
        <v>1852</v>
      </c>
      <c r="V325" s="103">
        <f>$SR$510</f>
        <v>181.59999999999997</v>
      </c>
      <c r="W325" s="292" t="s">
        <v>24</v>
      </c>
      <c r="X325" s="446" t="s">
        <v>821</v>
      </c>
      <c r="Z325" s="103">
        <f>$IH$516</f>
        <v>155.4</v>
      </c>
      <c r="AA325" s="283"/>
      <c r="AB325" s="292" t="s">
        <v>24</v>
      </c>
      <c r="AC325" s="446" t="s">
        <v>154</v>
      </c>
      <c r="AE325" s="103">
        <f>$H$522</f>
        <v>151.9</v>
      </c>
      <c r="AF325" s="292" t="s">
        <v>24</v>
      </c>
      <c r="AG325" s="443" t="s">
        <v>143</v>
      </c>
      <c r="AI325" s="103">
        <f>$DC$528</f>
        <v>120.10000000000001</v>
      </c>
      <c r="AJ325" s="283"/>
      <c r="AK325" s="292" t="s">
        <v>24</v>
      </c>
      <c r="AL325" s="441" t="s">
        <v>27</v>
      </c>
      <c r="AN325" s="103">
        <f>$FN$534</f>
        <v>83.7</v>
      </c>
      <c r="AO325" s="292" t="s">
        <v>24</v>
      </c>
      <c r="AP325" s="441" t="s">
        <v>2243</v>
      </c>
      <c r="AR325" s="103">
        <f>$VC$540</f>
        <v>115.8</v>
      </c>
      <c r="AS325" s="283"/>
      <c r="AT325" s="292" t="s">
        <v>24</v>
      </c>
      <c r="AU325" s="441" t="s">
        <v>37</v>
      </c>
      <c r="AW325" s="103">
        <f>$DL$546</f>
        <v>70.3</v>
      </c>
      <c r="AX325" s="292" t="s">
        <v>24</v>
      </c>
      <c r="AY325" s="446" t="s">
        <v>155</v>
      </c>
      <c r="BA325" s="103">
        <f>$BJ$552</f>
        <v>48.1</v>
      </c>
      <c r="BB325" s="283"/>
      <c r="BK325" s="283"/>
      <c r="BT325" s="283"/>
      <c r="CC325" s="283"/>
      <c r="CL325" s="283"/>
      <c r="CU325" s="283"/>
      <c r="DD325" s="283"/>
      <c r="DM325" s="283"/>
      <c r="DV325" s="283"/>
      <c r="EE325" s="283"/>
      <c r="EN325" s="283"/>
      <c r="EW325" s="283"/>
      <c r="FF325" s="283"/>
      <c r="FO325" s="283"/>
      <c r="FX325" s="283"/>
      <c r="GG325" s="283"/>
      <c r="GP325" s="283"/>
      <c r="GY325" s="283"/>
      <c r="HH325" s="283"/>
    </row>
    <row r="326" spans="1:264" s="446" customFormat="1">
      <c r="A326" s="292" t="s">
        <v>26</v>
      </c>
      <c r="B326" s="540" t="s">
        <v>1849</v>
      </c>
      <c r="D326" s="103">
        <f>$TA$486</f>
        <v>636.90000000000009</v>
      </c>
      <c r="E326" s="292" t="s">
        <v>26</v>
      </c>
      <c r="F326" s="446" t="s">
        <v>811</v>
      </c>
      <c r="H326" s="103">
        <f>$IZ$492</f>
        <v>467</v>
      </c>
      <c r="I326" s="283"/>
      <c r="J326" s="292" t="s">
        <v>26</v>
      </c>
      <c r="K326" s="446" t="s">
        <v>844</v>
      </c>
      <c r="M326" s="103">
        <f>$ML$498</f>
        <v>217</v>
      </c>
      <c r="N326" s="292" t="s">
        <v>26</v>
      </c>
      <c r="O326" s="441" t="s">
        <v>11</v>
      </c>
      <c r="Q326" s="103">
        <f>$AI$504</f>
        <v>296.40000000000003</v>
      </c>
      <c r="R326" s="283"/>
      <c r="S326" s="292" t="s">
        <v>26</v>
      </c>
      <c r="T326" s="441" t="s">
        <v>17</v>
      </c>
      <c r="V326" s="103">
        <f>$AR$510</f>
        <v>179.9</v>
      </c>
      <c r="W326" s="292" t="s">
        <v>26</v>
      </c>
      <c r="X326" s="540" t="s">
        <v>1858</v>
      </c>
      <c r="Z326" s="103">
        <f>$PO$516</f>
        <v>154.1</v>
      </c>
      <c r="AA326" s="283"/>
      <c r="AB326" s="292" t="s">
        <v>26</v>
      </c>
      <c r="AC326" s="540" t="s">
        <v>1856</v>
      </c>
      <c r="AE326" s="103">
        <f>$QY$522</f>
        <v>146</v>
      </c>
      <c r="AF326" s="292" t="s">
        <v>26</v>
      </c>
      <c r="AG326" s="441" t="s">
        <v>2256</v>
      </c>
      <c r="AI326" s="103">
        <f>$WM$528</f>
        <v>117.10000000000001</v>
      </c>
      <c r="AJ326" s="283"/>
      <c r="AK326" s="292" t="s">
        <v>26</v>
      </c>
      <c r="AL326" s="441" t="s">
        <v>25</v>
      </c>
      <c r="AN326" s="103">
        <f>$CK$534</f>
        <v>82.100000000000009</v>
      </c>
      <c r="AO326" s="292" t="s">
        <v>26</v>
      </c>
      <c r="AP326" s="540" t="s">
        <v>1858</v>
      </c>
      <c r="AR326" s="103">
        <f>$PO$540</f>
        <v>110.9</v>
      </c>
      <c r="AS326" s="283"/>
      <c r="AT326" s="292" t="s">
        <v>26</v>
      </c>
      <c r="AU326" s="540" t="s">
        <v>1852</v>
      </c>
      <c r="AW326" s="103">
        <f>$SR$546</f>
        <v>69.900000000000006</v>
      </c>
      <c r="AX326" s="292" t="s">
        <v>26</v>
      </c>
      <c r="AY326" s="441" t="s">
        <v>11</v>
      </c>
      <c r="BA326" s="103">
        <f>$AI$552</f>
        <v>45.5</v>
      </c>
      <c r="BB326" s="283"/>
      <c r="BK326" s="283"/>
      <c r="BT326" s="283"/>
      <c r="CC326" s="283"/>
      <c r="CL326" s="283"/>
      <c r="CU326" s="283"/>
      <c r="DD326" s="283"/>
      <c r="DM326" s="283"/>
      <c r="DV326" s="283"/>
      <c r="EE326" s="283"/>
      <c r="EN326" s="283"/>
      <c r="EW326" s="283"/>
      <c r="FF326" s="283"/>
      <c r="FO326" s="283"/>
      <c r="FX326" s="283"/>
      <c r="GG326" s="283"/>
      <c r="GP326" s="283"/>
      <c r="GY326" s="283"/>
      <c r="HH326" s="283"/>
      <c r="JD326" s="655"/>
    </row>
    <row r="327" spans="1:264" s="446" customFormat="1" ht="13.5" customHeight="1">
      <c r="A327" s="292" t="s">
        <v>28</v>
      </c>
      <c r="B327" s="441" t="s">
        <v>2256</v>
      </c>
      <c r="D327" s="103">
        <f>$WM$486</f>
        <v>636.90000000000009</v>
      </c>
      <c r="E327" s="292" t="s">
        <v>28</v>
      </c>
      <c r="F327" s="441" t="s">
        <v>2279</v>
      </c>
      <c r="H327" s="103">
        <f>$ADT$492</f>
        <v>465</v>
      </c>
      <c r="I327" s="283"/>
      <c r="J327" s="292" t="s">
        <v>28</v>
      </c>
      <c r="K327" s="540" t="s">
        <v>1841</v>
      </c>
      <c r="M327" s="103">
        <f>$UK$498</f>
        <v>215.4</v>
      </c>
      <c r="N327" s="292" t="s">
        <v>28</v>
      </c>
      <c r="O327" s="446" t="s">
        <v>162</v>
      </c>
      <c r="Q327" s="103">
        <f>$HP$504</f>
        <v>289.39999999999998</v>
      </c>
      <c r="R327" s="283"/>
      <c r="S327" s="292" t="s">
        <v>28</v>
      </c>
      <c r="T327" s="540" t="s">
        <v>1839</v>
      </c>
      <c r="V327" s="103">
        <f>$TS$510</f>
        <v>179.2</v>
      </c>
      <c r="W327" s="292" t="s">
        <v>28</v>
      </c>
      <c r="X327" s="441" t="s">
        <v>2244</v>
      </c>
      <c r="Z327" s="103">
        <f>$WV$516</f>
        <v>151.4</v>
      </c>
      <c r="AA327" s="283"/>
      <c r="AB327" s="292" t="s">
        <v>28</v>
      </c>
      <c r="AC327" s="446" t="s">
        <v>807</v>
      </c>
      <c r="AE327" s="103">
        <f>$OW$522</f>
        <v>145.9</v>
      </c>
      <c r="AF327" s="292" t="s">
        <v>28</v>
      </c>
      <c r="AG327" s="446" t="s">
        <v>826</v>
      </c>
      <c r="AI327" s="103">
        <f>$ND$528</f>
        <v>114.5</v>
      </c>
      <c r="AJ327" s="283"/>
      <c r="AK327" s="292" t="s">
        <v>28</v>
      </c>
      <c r="AL327" s="446" t="s">
        <v>826</v>
      </c>
      <c r="AN327" s="103">
        <f>$ND$534</f>
        <v>81.000000000000014</v>
      </c>
      <c r="AO327" s="292" t="s">
        <v>28</v>
      </c>
      <c r="AP327" s="540" t="s">
        <v>1852</v>
      </c>
      <c r="AR327" s="103">
        <f>$SR$540</f>
        <v>105.5</v>
      </c>
      <c r="AS327" s="283"/>
      <c r="AT327" s="292" t="s">
        <v>28</v>
      </c>
      <c r="AU327" s="446" t="s">
        <v>153</v>
      </c>
      <c r="AW327" s="103">
        <f>$EM$546</f>
        <v>67.599999999999994</v>
      </c>
      <c r="AX327" s="292" t="s">
        <v>28</v>
      </c>
      <c r="AY327" s="441" t="s">
        <v>25</v>
      </c>
      <c r="BA327" s="103">
        <f>$CK$552</f>
        <v>45.5</v>
      </c>
      <c r="BB327" s="283"/>
      <c r="BK327" s="283"/>
      <c r="BT327" s="283"/>
      <c r="CC327" s="283"/>
      <c r="CL327" s="283"/>
      <c r="CU327" s="283"/>
      <c r="DD327" s="283"/>
      <c r="DM327" s="283"/>
      <c r="DV327" s="283"/>
      <c r="EE327" s="283"/>
      <c r="EN327" s="283"/>
      <c r="EW327" s="283"/>
      <c r="FF327" s="283"/>
      <c r="FO327" s="283"/>
      <c r="FX327" s="283"/>
      <c r="GG327" s="283"/>
      <c r="GP327" s="283"/>
      <c r="GY327" s="283"/>
      <c r="HH327" s="283"/>
      <c r="JD327" s="538"/>
    </row>
    <row r="328" spans="1:264" s="446" customFormat="1">
      <c r="A328" s="292" t="s">
        <v>30</v>
      </c>
      <c r="B328" s="446" t="s">
        <v>856</v>
      </c>
      <c r="D328" s="103">
        <f>$IQ$486</f>
        <v>635</v>
      </c>
      <c r="E328" s="292" t="s">
        <v>30</v>
      </c>
      <c r="F328" s="441" t="s">
        <v>33</v>
      </c>
      <c r="H328" s="103">
        <f>$CB$492</f>
        <v>464.5</v>
      </c>
      <c r="I328" s="283"/>
      <c r="J328" s="292" t="s">
        <v>30</v>
      </c>
      <c r="K328" s="446" t="s">
        <v>851</v>
      </c>
      <c r="M328" s="103">
        <f>$GX$498</f>
        <v>214.60000000000002</v>
      </c>
      <c r="N328" s="292" t="s">
        <v>30</v>
      </c>
      <c r="O328" s="540" t="s">
        <v>1859</v>
      </c>
      <c r="Q328" s="103">
        <f>$PX$504</f>
        <v>287.2</v>
      </c>
      <c r="R328" s="283"/>
      <c r="S328" s="292" t="s">
        <v>30</v>
      </c>
      <c r="T328" s="446" t="s">
        <v>154</v>
      </c>
      <c r="V328" s="103">
        <f>$H$510</f>
        <v>177.49999999999997</v>
      </c>
      <c r="W328" s="292" t="s">
        <v>30</v>
      </c>
      <c r="X328" s="441" t="s">
        <v>2238</v>
      </c>
      <c r="Z328" s="103">
        <f>$ZP$516</f>
        <v>151</v>
      </c>
      <c r="AA328" s="283"/>
      <c r="AB328" s="292" t="s">
        <v>30</v>
      </c>
      <c r="AC328" s="441" t="s">
        <v>23</v>
      </c>
      <c r="AE328" s="103">
        <f>$GF$522</f>
        <v>144.30000000000001</v>
      </c>
      <c r="AF328" s="292" t="s">
        <v>30</v>
      </c>
      <c r="AG328" s="441" t="s">
        <v>1</v>
      </c>
      <c r="AI328" s="103">
        <f>$MU$528</f>
        <v>113.39999999999998</v>
      </c>
      <c r="AJ328" s="283"/>
      <c r="AK328" s="292" t="s">
        <v>30</v>
      </c>
      <c r="AL328" s="441" t="s">
        <v>2279</v>
      </c>
      <c r="AN328" s="103">
        <f>$ADT$534</f>
        <v>78.400000000000006</v>
      </c>
      <c r="AO328" s="292" t="s">
        <v>30</v>
      </c>
      <c r="AP328" s="540" t="s">
        <v>1856</v>
      </c>
      <c r="AR328" s="103">
        <f>$QY$540</f>
        <v>89.3</v>
      </c>
      <c r="AS328" s="283"/>
      <c r="AT328" s="292" t="s">
        <v>30</v>
      </c>
      <c r="AU328" s="446" t="s">
        <v>822</v>
      </c>
      <c r="AW328" s="103">
        <f>$GO$546</f>
        <v>62.6</v>
      </c>
      <c r="AX328" s="292" t="s">
        <v>30</v>
      </c>
      <c r="AY328" s="441" t="s">
        <v>2282</v>
      </c>
      <c r="BA328" s="103">
        <f>$AFM$552</f>
        <v>43.9</v>
      </c>
      <c r="BB328" s="283"/>
      <c r="BK328" s="283"/>
      <c r="BT328" s="283"/>
      <c r="CC328" s="283"/>
      <c r="CL328" s="283"/>
      <c r="CU328" s="283"/>
      <c r="DD328" s="283"/>
      <c r="DM328" s="283"/>
      <c r="DV328" s="283"/>
      <c r="EE328" s="283"/>
      <c r="EN328" s="283"/>
      <c r="EW328" s="283"/>
      <c r="FF328" s="283"/>
      <c r="FO328" s="283"/>
      <c r="FX328" s="283"/>
      <c r="GG328" s="283"/>
      <c r="GP328" s="283"/>
      <c r="GY328" s="283"/>
      <c r="HH328" s="283"/>
    </row>
    <row r="329" spans="1:264" s="446" customFormat="1">
      <c r="A329" s="292" t="s">
        <v>32</v>
      </c>
      <c r="B329" s="441" t="s">
        <v>2242</v>
      </c>
      <c r="D329" s="103">
        <f>$YO$486</f>
        <v>633.20000000000005</v>
      </c>
      <c r="E329" s="292" t="s">
        <v>32</v>
      </c>
      <c r="F329" s="441" t="s">
        <v>11</v>
      </c>
      <c r="H329" s="103">
        <f>$AI$492</f>
        <v>459</v>
      </c>
      <c r="I329" s="283"/>
      <c r="J329" s="292" t="s">
        <v>32</v>
      </c>
      <c r="K329" s="540" t="s">
        <v>1856</v>
      </c>
      <c r="M329" s="103">
        <f>$QY$498</f>
        <v>211.6</v>
      </c>
      <c r="N329" s="292" t="s">
        <v>32</v>
      </c>
      <c r="O329" s="446" t="s">
        <v>819</v>
      </c>
      <c r="Q329" s="103">
        <f>$LB$504</f>
        <v>286.8</v>
      </c>
      <c r="R329" s="283"/>
      <c r="S329" s="292" t="s">
        <v>32</v>
      </c>
      <c r="T329" s="441" t="s">
        <v>2241</v>
      </c>
      <c r="V329" s="103">
        <f>$VU$510</f>
        <v>176.79999999999995</v>
      </c>
      <c r="W329" s="292" t="s">
        <v>32</v>
      </c>
      <c r="X329" s="441" t="s">
        <v>2284</v>
      </c>
      <c r="Z329" s="103">
        <f>$AEC$516</f>
        <v>150.80000000000001</v>
      </c>
      <c r="AA329" s="283"/>
      <c r="AB329" s="292" t="s">
        <v>32</v>
      </c>
      <c r="AC329" s="446" t="s">
        <v>826</v>
      </c>
      <c r="AE329" s="103">
        <f>$ND$522</f>
        <v>143.9</v>
      </c>
      <c r="AF329" s="292" t="s">
        <v>32</v>
      </c>
      <c r="AG329" s="446" t="s">
        <v>801</v>
      </c>
      <c r="AI329" s="103">
        <f>$QP$528</f>
        <v>110.5</v>
      </c>
      <c r="AJ329" s="283"/>
      <c r="AK329" s="292" t="s">
        <v>32</v>
      </c>
      <c r="AL329" s="441" t="s">
        <v>2243</v>
      </c>
      <c r="AN329" s="103">
        <f>$VC$534</f>
        <v>78</v>
      </c>
      <c r="AO329" s="292" t="s">
        <v>32</v>
      </c>
      <c r="AP329" s="446" t="s">
        <v>873</v>
      </c>
      <c r="AR329" s="103">
        <f>$FW$540</f>
        <v>85.1</v>
      </c>
      <c r="AS329" s="283"/>
      <c r="AT329" s="292" t="s">
        <v>32</v>
      </c>
      <c r="AU329" s="446" t="s">
        <v>826</v>
      </c>
      <c r="AW329" s="103">
        <f>$ND$546</f>
        <v>61.900000000000006</v>
      </c>
      <c r="AX329" s="292" t="s">
        <v>32</v>
      </c>
      <c r="AY329" s="441" t="s">
        <v>2283</v>
      </c>
      <c r="BA329" s="103">
        <f>$AFV$552</f>
        <v>41.2</v>
      </c>
      <c r="BB329" s="283"/>
      <c r="BK329" s="283"/>
      <c r="BT329" s="283"/>
      <c r="CC329" s="283"/>
      <c r="CL329" s="283"/>
      <c r="CU329" s="283"/>
      <c r="DD329" s="283"/>
      <c r="DM329" s="283"/>
      <c r="DV329" s="283"/>
      <c r="EE329" s="283"/>
      <c r="EN329" s="283"/>
      <c r="EW329" s="283"/>
      <c r="FF329" s="283"/>
      <c r="FO329" s="283"/>
      <c r="FX329" s="283"/>
      <c r="GG329" s="283"/>
      <c r="GP329" s="283"/>
      <c r="GY329" s="283"/>
      <c r="HH329" s="283"/>
      <c r="JD329" s="62"/>
    </row>
    <row r="330" spans="1:264" s="446" customFormat="1" ht="13.5" customHeight="1">
      <c r="A330" s="292" t="s">
        <v>34</v>
      </c>
      <c r="B330" s="441" t="s">
        <v>2241</v>
      </c>
      <c r="D330" s="103">
        <f>$VU$486</f>
        <v>628.30000000000007</v>
      </c>
      <c r="E330" s="292" t="s">
        <v>34</v>
      </c>
      <c r="F330" s="540" t="s">
        <v>1858</v>
      </c>
      <c r="H330" s="103">
        <f>$PO$492</f>
        <v>458.8</v>
      </c>
      <c r="I330" s="283"/>
      <c r="J330" s="292" t="s">
        <v>34</v>
      </c>
      <c r="K330" s="441" t="s">
        <v>11</v>
      </c>
      <c r="M330" s="103">
        <f>$AI$498</f>
        <v>206</v>
      </c>
      <c r="N330" s="292" t="s">
        <v>34</v>
      </c>
      <c r="O330" s="446" t="s">
        <v>873</v>
      </c>
      <c r="Q330" s="103">
        <f>$FW$504</f>
        <v>286.5</v>
      </c>
      <c r="R330" s="283"/>
      <c r="S330" s="292" t="s">
        <v>34</v>
      </c>
      <c r="T330" s="446" t="s">
        <v>851</v>
      </c>
      <c r="V330" s="103">
        <f>$GX$510</f>
        <v>175.39999999999998</v>
      </c>
      <c r="W330" s="292" t="s">
        <v>34</v>
      </c>
      <c r="X330" s="540" t="s">
        <v>1851</v>
      </c>
      <c r="Z330" s="103">
        <f>$TJ$516</f>
        <v>148.5</v>
      </c>
      <c r="AA330" s="283"/>
      <c r="AB330" s="292" t="s">
        <v>34</v>
      </c>
      <c r="AC330" s="540" t="s">
        <v>1857</v>
      </c>
      <c r="AE330" s="103">
        <f>$RZ$522</f>
        <v>139.79999999999998</v>
      </c>
      <c r="AF330" s="292" t="s">
        <v>34</v>
      </c>
      <c r="AG330" s="441" t="s">
        <v>23</v>
      </c>
      <c r="AI330" s="103">
        <f>$GF$528</f>
        <v>110.2</v>
      </c>
      <c r="AJ330" s="283"/>
      <c r="AK330" s="292" t="s">
        <v>34</v>
      </c>
      <c r="AL330" s="540" t="s">
        <v>1858</v>
      </c>
      <c r="AN330" s="103">
        <f>$PO$534</f>
        <v>77.599999999999994</v>
      </c>
      <c r="AO330" s="292" t="s">
        <v>34</v>
      </c>
      <c r="AP330" s="441" t="s">
        <v>2567</v>
      </c>
      <c r="AR330" s="103">
        <f>$ADK$540</f>
        <v>79.7</v>
      </c>
      <c r="AS330" s="283"/>
      <c r="AT330" s="292" t="s">
        <v>34</v>
      </c>
      <c r="AU330" s="446" t="s">
        <v>837</v>
      </c>
      <c r="AW330" s="103">
        <f>$NM$546</f>
        <v>61.099999999999994</v>
      </c>
      <c r="AX330" s="292" t="s">
        <v>34</v>
      </c>
      <c r="AY330" s="441" t="s">
        <v>23</v>
      </c>
      <c r="BA330" s="103">
        <f>$GF$552</f>
        <v>39</v>
      </c>
      <c r="BB330" s="283"/>
      <c r="BK330" s="283"/>
      <c r="BT330" s="283"/>
      <c r="CC330" s="283"/>
      <c r="CL330" s="283"/>
      <c r="CU330" s="283"/>
      <c r="DD330" s="283"/>
      <c r="DM330" s="283"/>
      <c r="DV330" s="283"/>
      <c r="EE330" s="283"/>
      <c r="EN330" s="283"/>
      <c r="EW330" s="283"/>
      <c r="FF330" s="283"/>
      <c r="FO330" s="283"/>
      <c r="FX330" s="283"/>
      <c r="GG330" s="283"/>
      <c r="GP330" s="283"/>
      <c r="GY330" s="283"/>
      <c r="HH330" s="283"/>
      <c r="JD330" s="306"/>
    </row>
    <row r="331" spans="1:264" s="446" customFormat="1">
      <c r="A331" s="292" t="s">
        <v>36</v>
      </c>
      <c r="B331" s="446" t="s">
        <v>811</v>
      </c>
      <c r="D331" s="103">
        <f>$IZ$486</f>
        <v>628.1</v>
      </c>
      <c r="E331" s="292" t="s">
        <v>36</v>
      </c>
      <c r="F331" s="540" t="s">
        <v>1859</v>
      </c>
      <c r="H331" s="103">
        <f>$PX$492</f>
        <v>456.8</v>
      </c>
      <c r="I331" s="283"/>
      <c r="J331" s="292" t="s">
        <v>36</v>
      </c>
      <c r="K331" s="441" t="s">
        <v>2277</v>
      </c>
      <c r="M331" s="103">
        <f>$AEU$498</f>
        <v>203.4</v>
      </c>
      <c r="N331" s="292" t="s">
        <v>36</v>
      </c>
      <c r="O331" s="443" t="s">
        <v>142</v>
      </c>
      <c r="Q331" s="103">
        <f>$BS$504</f>
        <v>280.09999999999997</v>
      </c>
      <c r="R331" s="283"/>
      <c r="S331" s="292" t="s">
        <v>36</v>
      </c>
      <c r="T331" s="446" t="s">
        <v>141</v>
      </c>
      <c r="V331" s="103">
        <f>$BA$510</f>
        <v>173.1</v>
      </c>
      <c r="W331" s="292" t="s">
        <v>36</v>
      </c>
      <c r="X331" s="446" t="s">
        <v>830</v>
      </c>
      <c r="Z331" s="103">
        <f>$JI$516</f>
        <v>147.1</v>
      </c>
      <c r="AA331" s="283"/>
      <c r="AB331" s="292" t="s">
        <v>36</v>
      </c>
      <c r="AC331" s="446" t="s">
        <v>830</v>
      </c>
      <c r="AE331" s="103">
        <f>$JI$522</f>
        <v>136.9</v>
      </c>
      <c r="AF331" s="292" t="s">
        <v>36</v>
      </c>
      <c r="AG331" s="540" t="s">
        <v>1844</v>
      </c>
      <c r="AI331" s="103">
        <f>$PF$528</f>
        <v>108.9</v>
      </c>
      <c r="AJ331" s="283"/>
      <c r="AK331" s="292" t="s">
        <v>36</v>
      </c>
      <c r="AL331" s="446" t="s">
        <v>807</v>
      </c>
      <c r="AN331" s="103">
        <f>$OW$534</f>
        <v>76.2</v>
      </c>
      <c r="AO331" s="292" t="s">
        <v>36</v>
      </c>
      <c r="AP331" s="441" t="s">
        <v>15</v>
      </c>
      <c r="AR331" s="103">
        <f>$HG$540</f>
        <v>73.8</v>
      </c>
      <c r="AS331" s="283"/>
      <c r="AT331" s="292" t="s">
        <v>36</v>
      </c>
      <c r="AU331" s="446" t="s">
        <v>141</v>
      </c>
      <c r="AW331" s="103">
        <f>$BA$546</f>
        <v>59.4</v>
      </c>
      <c r="AX331" s="292" t="s">
        <v>36</v>
      </c>
      <c r="AY331" s="446" t="s">
        <v>806</v>
      </c>
      <c r="BA331" s="103">
        <f>$LT$552</f>
        <v>37.700000000000003</v>
      </c>
      <c r="BB331" s="283"/>
      <c r="BK331" s="283"/>
      <c r="BT331" s="283"/>
      <c r="CC331" s="283"/>
      <c r="CL331" s="283"/>
      <c r="CU331" s="283"/>
      <c r="DD331" s="283"/>
      <c r="DM331" s="283"/>
      <c r="DV331" s="283"/>
      <c r="EE331" s="283"/>
      <c r="EN331" s="283"/>
      <c r="EW331" s="283"/>
      <c r="FF331" s="283"/>
      <c r="FO331" s="283"/>
      <c r="FX331" s="283"/>
      <c r="GG331" s="283"/>
      <c r="GP331" s="283"/>
      <c r="GY331" s="283"/>
      <c r="HH331" s="283"/>
    </row>
    <row r="332" spans="1:264" s="446" customFormat="1">
      <c r="A332" s="292" t="s">
        <v>38</v>
      </c>
      <c r="B332" s="441" t="s">
        <v>2276</v>
      </c>
      <c r="D332" s="103">
        <f>$AEL$486</f>
        <v>625.9</v>
      </c>
      <c r="E332" s="292" t="s">
        <v>38</v>
      </c>
      <c r="F332" s="540" t="s">
        <v>1852</v>
      </c>
      <c r="H332" s="103">
        <f>$SR$492</f>
        <v>452.5</v>
      </c>
      <c r="I332" s="283"/>
      <c r="J332" s="292" t="s">
        <v>38</v>
      </c>
      <c r="K332" s="441" t="s">
        <v>9</v>
      </c>
      <c r="M332" s="103">
        <f>$DU$498</f>
        <v>202.8</v>
      </c>
      <c r="N332" s="292" t="s">
        <v>38</v>
      </c>
      <c r="O332" s="441" t="s">
        <v>2238</v>
      </c>
      <c r="Q332" s="103">
        <f>$ZP$504</f>
        <v>276.90000000000003</v>
      </c>
      <c r="R332" s="283"/>
      <c r="S332" s="292" t="s">
        <v>38</v>
      </c>
      <c r="T332" s="446" t="s">
        <v>856</v>
      </c>
      <c r="V332" s="103">
        <f>$IQ$510</f>
        <v>172.29999999999998</v>
      </c>
      <c r="W332" s="292" t="s">
        <v>38</v>
      </c>
      <c r="X332" s="441" t="s">
        <v>2246</v>
      </c>
      <c r="Z332" s="103">
        <f>$XE$516</f>
        <v>146.39999999999998</v>
      </c>
      <c r="AA332" s="283"/>
      <c r="AB332" s="292" t="s">
        <v>38</v>
      </c>
      <c r="AC332" s="540" t="s">
        <v>1858</v>
      </c>
      <c r="AE332" s="103">
        <f>$PO$522</f>
        <v>136.5</v>
      </c>
      <c r="AF332" s="292" t="s">
        <v>38</v>
      </c>
      <c r="AG332" s="441" t="s">
        <v>33</v>
      </c>
      <c r="AI332" s="103">
        <f>$CB$528</f>
        <v>108.69999999999999</v>
      </c>
      <c r="AJ332" s="283"/>
      <c r="AK332" s="292" t="s">
        <v>38</v>
      </c>
      <c r="AL332" s="441" t="s">
        <v>2277</v>
      </c>
      <c r="AN332" s="103">
        <f>$AEU$534</f>
        <v>76</v>
      </c>
      <c r="AO332" s="292" t="s">
        <v>38</v>
      </c>
      <c r="AP332" s="540" t="s">
        <v>1841</v>
      </c>
      <c r="AR332" s="103">
        <f>$UK$540</f>
        <v>73.5</v>
      </c>
      <c r="AS332" s="283"/>
      <c r="AT332" s="292" t="s">
        <v>38</v>
      </c>
      <c r="AU332" s="540" t="s">
        <v>1856</v>
      </c>
      <c r="AW332" s="103">
        <f>$QY$546</f>
        <v>58.900000000000006</v>
      </c>
      <c r="AX332" s="292" t="s">
        <v>38</v>
      </c>
      <c r="AY332" s="446" t="s">
        <v>807</v>
      </c>
      <c r="BA332" s="103">
        <f>$OW$552</f>
        <v>37.200000000000003</v>
      </c>
      <c r="BB332" s="283"/>
      <c r="BK332" s="283"/>
      <c r="BT332" s="283"/>
      <c r="CC332" s="283"/>
      <c r="CL332" s="283"/>
      <c r="CU332" s="283"/>
      <c r="DD332" s="283"/>
      <c r="DM332" s="283"/>
      <c r="DV332" s="283"/>
      <c r="EE332" s="283"/>
      <c r="EN332" s="283"/>
      <c r="EW332" s="283"/>
      <c r="FF332" s="283"/>
      <c r="FO332" s="283"/>
      <c r="FX332" s="283"/>
      <c r="GG332" s="283"/>
      <c r="GP332" s="283"/>
      <c r="GY332" s="283"/>
      <c r="HH332" s="283"/>
      <c r="JD332" s="62"/>
    </row>
    <row r="333" spans="1:264" s="446" customFormat="1" ht="12.75" customHeight="1">
      <c r="A333" s="292" t="s">
        <v>145</v>
      </c>
      <c r="B333" s="540" t="s">
        <v>1844</v>
      </c>
      <c r="D333" s="103">
        <f>$PF$486</f>
        <v>624.90000000000009</v>
      </c>
      <c r="E333" s="292" t="s">
        <v>145</v>
      </c>
      <c r="F333" s="540" t="s">
        <v>1850</v>
      </c>
      <c r="H333" s="103">
        <f>$QG$492</f>
        <v>450.7</v>
      </c>
      <c r="I333" s="283"/>
      <c r="J333" s="292" t="s">
        <v>145</v>
      </c>
      <c r="K333" s="441" t="s">
        <v>31</v>
      </c>
      <c r="M333" s="103">
        <f>$Q$498</f>
        <v>201.5</v>
      </c>
      <c r="N333" s="292" t="s">
        <v>145</v>
      </c>
      <c r="O333" s="446" t="s">
        <v>836</v>
      </c>
      <c r="Q333" s="103">
        <f>$KS$504</f>
        <v>276.40000000000003</v>
      </c>
      <c r="R333" s="283"/>
      <c r="S333" s="292" t="s">
        <v>145</v>
      </c>
      <c r="T333" s="540" t="s">
        <v>1850</v>
      </c>
      <c r="V333" s="103">
        <f>$QG$510</f>
        <v>169.59999999999997</v>
      </c>
      <c r="W333" s="292" t="s">
        <v>145</v>
      </c>
      <c r="X333" s="443" t="s">
        <v>21</v>
      </c>
      <c r="Z333" s="103">
        <f>$Z$516</f>
        <v>143.1</v>
      </c>
      <c r="AA333" s="283"/>
      <c r="AB333" s="292" t="s">
        <v>145</v>
      </c>
      <c r="AC333" s="446" t="s">
        <v>811</v>
      </c>
      <c r="AE333" s="103">
        <f>$IZ$522</f>
        <v>135.30000000000001</v>
      </c>
      <c r="AF333" s="292" t="s">
        <v>145</v>
      </c>
      <c r="AG333" s="441" t="s">
        <v>39</v>
      </c>
      <c r="AI333" s="103">
        <f>$CT$528</f>
        <v>107.5</v>
      </c>
      <c r="AJ333" s="283"/>
      <c r="AK333" s="292" t="s">
        <v>145</v>
      </c>
      <c r="AL333" s="443" t="s">
        <v>143</v>
      </c>
      <c r="AN333" s="103">
        <f>$DC$534</f>
        <v>75.399999999999991</v>
      </c>
      <c r="AO333" s="292" t="s">
        <v>145</v>
      </c>
      <c r="AP333" s="540" t="s">
        <v>1854</v>
      </c>
      <c r="AR333" s="103">
        <f>$SI$540</f>
        <v>72.400000000000006</v>
      </c>
      <c r="AS333" s="283"/>
      <c r="AT333" s="292" t="s">
        <v>145</v>
      </c>
      <c r="AU333" s="441" t="s">
        <v>2567</v>
      </c>
      <c r="AW333" s="103">
        <f>$ADK$546</f>
        <v>57</v>
      </c>
      <c r="AX333" s="292" t="s">
        <v>145</v>
      </c>
      <c r="AY333" s="443" t="s">
        <v>142</v>
      </c>
      <c r="BA333" s="103">
        <f>$BS$552</f>
        <v>36.800000000000004</v>
      </c>
      <c r="BB333" s="283"/>
      <c r="BK333" s="283"/>
      <c r="BT333" s="283"/>
      <c r="CC333" s="283"/>
      <c r="CL333" s="283"/>
      <c r="CU333" s="283"/>
      <c r="DD333" s="283"/>
      <c r="DM333" s="283"/>
      <c r="DV333" s="283"/>
      <c r="EE333" s="283"/>
      <c r="EN333" s="283"/>
      <c r="EW333" s="283"/>
      <c r="FF333" s="283"/>
      <c r="FO333" s="283"/>
      <c r="FX333" s="283"/>
      <c r="GG333" s="283"/>
      <c r="GP333" s="283"/>
      <c r="GY333" s="283"/>
      <c r="HH333" s="283"/>
      <c r="JD333" s="305"/>
    </row>
    <row r="334" spans="1:264" s="446" customFormat="1">
      <c r="A334" s="292" t="s">
        <v>146</v>
      </c>
      <c r="B334" s="446" t="s">
        <v>873</v>
      </c>
      <c r="D334" s="103">
        <f>$FW$486</f>
        <v>624.90000000000009</v>
      </c>
      <c r="E334" s="292" t="s">
        <v>146</v>
      </c>
      <c r="F334" s="443" t="s">
        <v>142</v>
      </c>
      <c r="H334" s="103">
        <f>$BS$492</f>
        <v>449.2</v>
      </c>
      <c r="I334" s="283"/>
      <c r="J334" s="292" t="s">
        <v>146</v>
      </c>
      <c r="K334" s="446" t="s">
        <v>811</v>
      </c>
      <c r="M334" s="103">
        <f>$IZ$498</f>
        <v>200.29999999999998</v>
      </c>
      <c r="N334" s="292" t="s">
        <v>146</v>
      </c>
      <c r="O334" s="446" t="s">
        <v>154</v>
      </c>
      <c r="Q334" s="103">
        <f>$H$504</f>
        <v>274.8</v>
      </c>
      <c r="R334" s="283"/>
      <c r="S334" s="292" t="s">
        <v>146</v>
      </c>
      <c r="T334" s="446" t="s">
        <v>156</v>
      </c>
      <c r="V334" s="103">
        <f>$MC$510</f>
        <v>167</v>
      </c>
      <c r="W334" s="292" t="s">
        <v>146</v>
      </c>
      <c r="X334" s="446" t="s">
        <v>852</v>
      </c>
      <c r="Z334" s="103">
        <f>$EV$516</f>
        <v>140.5</v>
      </c>
      <c r="AA334" s="283"/>
      <c r="AB334" s="292" t="s">
        <v>146</v>
      </c>
      <c r="AC334" s="540" t="s">
        <v>1852</v>
      </c>
      <c r="AE334" s="103">
        <f>$SR$522</f>
        <v>134.70000000000002</v>
      </c>
      <c r="AF334" s="292" t="s">
        <v>146</v>
      </c>
      <c r="AG334" s="446" t="s">
        <v>162</v>
      </c>
      <c r="AI334" s="103">
        <f>$HP$528</f>
        <v>103.70000000000002</v>
      </c>
      <c r="AJ334" s="283"/>
      <c r="AK334" s="292" t="s">
        <v>146</v>
      </c>
      <c r="AL334" s="446" t="s">
        <v>819</v>
      </c>
      <c r="AN334" s="103">
        <f>$LB$534</f>
        <v>74.400000000000006</v>
      </c>
      <c r="AO334" s="292" t="s">
        <v>146</v>
      </c>
      <c r="AP334" s="446" t="s">
        <v>819</v>
      </c>
      <c r="AR334" s="103">
        <f>$LB$540</f>
        <v>72.400000000000006</v>
      </c>
      <c r="AS334" s="283"/>
      <c r="AT334" s="292" t="s">
        <v>146</v>
      </c>
      <c r="AU334" s="441" t="s">
        <v>2241</v>
      </c>
      <c r="AW334" s="103">
        <f>$VU$546</f>
        <v>57</v>
      </c>
      <c r="AX334" s="292" t="s">
        <v>146</v>
      </c>
      <c r="AY334" s="446" t="s">
        <v>837</v>
      </c>
      <c r="BA334" s="103">
        <f>$NM$552</f>
        <v>36.4</v>
      </c>
      <c r="BB334" s="283"/>
      <c r="BK334" s="283"/>
      <c r="BT334" s="283"/>
      <c r="CC334" s="283"/>
      <c r="CL334" s="283"/>
      <c r="CU334" s="283"/>
      <c r="DD334" s="283"/>
      <c r="DM334" s="283"/>
      <c r="DV334" s="283"/>
      <c r="EE334" s="283"/>
      <c r="EN334" s="283"/>
      <c r="EW334" s="283"/>
      <c r="FF334" s="283"/>
      <c r="FO334" s="283"/>
      <c r="FX334" s="283"/>
      <c r="GG334" s="283"/>
      <c r="GP334" s="283"/>
      <c r="GY334" s="283"/>
      <c r="HH334" s="283"/>
      <c r="JD334" s="62"/>
    </row>
    <row r="335" spans="1:264" s="446" customFormat="1">
      <c r="A335" s="292" t="s">
        <v>147</v>
      </c>
      <c r="B335" s="446" t="s">
        <v>863</v>
      </c>
      <c r="D335" s="103">
        <f>$KA$486</f>
        <v>624.90000000000009</v>
      </c>
      <c r="E335" s="292" t="s">
        <v>147</v>
      </c>
      <c r="F335" s="441" t="s">
        <v>2237</v>
      </c>
      <c r="H335" s="103">
        <f>$YF$492</f>
        <v>440.4</v>
      </c>
      <c r="I335" s="283"/>
      <c r="J335" s="292" t="s">
        <v>147</v>
      </c>
      <c r="K335" s="446" t="s">
        <v>822</v>
      </c>
      <c r="M335" s="103">
        <f>$GO$498</f>
        <v>194.7</v>
      </c>
      <c r="N335" s="292" t="s">
        <v>147</v>
      </c>
      <c r="O335" s="446" t="s">
        <v>828</v>
      </c>
      <c r="Q335" s="103">
        <f>$ON$504</f>
        <v>274.09999999999997</v>
      </c>
      <c r="R335" s="283"/>
      <c r="S335" s="292" t="s">
        <v>147</v>
      </c>
      <c r="T335" s="441" t="s">
        <v>23</v>
      </c>
      <c r="V335" s="103">
        <f>$GF$510</f>
        <v>165.8</v>
      </c>
      <c r="W335" s="292" t="s">
        <v>147</v>
      </c>
      <c r="X335" s="446" t="s">
        <v>869</v>
      </c>
      <c r="Z335" s="103">
        <f>$HY$516</f>
        <v>136.80000000000001</v>
      </c>
      <c r="AA335" s="283"/>
      <c r="AB335" s="292" t="s">
        <v>147</v>
      </c>
      <c r="AC335" s="441" t="s">
        <v>25</v>
      </c>
      <c r="AE335" s="103">
        <f>$CK$522</f>
        <v>128.80000000000001</v>
      </c>
      <c r="AF335" s="292" t="s">
        <v>147</v>
      </c>
      <c r="AG335" s="446" t="s">
        <v>154</v>
      </c>
      <c r="AI335" s="103">
        <f>$H$528</f>
        <v>103.5</v>
      </c>
      <c r="AJ335" s="283"/>
      <c r="AK335" s="292" t="s">
        <v>147</v>
      </c>
      <c r="AL335" s="441" t="s">
        <v>15</v>
      </c>
      <c r="AN335" s="103">
        <f>$HG$534</f>
        <v>73.8</v>
      </c>
      <c r="AO335" s="292" t="s">
        <v>147</v>
      </c>
      <c r="AP335" s="446" t="s">
        <v>162</v>
      </c>
      <c r="AR335" s="103">
        <f>$HP$540</f>
        <v>68.400000000000006</v>
      </c>
      <c r="AS335" s="283"/>
      <c r="AT335" s="292" t="s">
        <v>147</v>
      </c>
      <c r="AU335" s="441" t="s">
        <v>2243</v>
      </c>
      <c r="AW335" s="103">
        <f>$VC$546</f>
        <v>57</v>
      </c>
      <c r="AX335" s="292" t="s">
        <v>147</v>
      </c>
      <c r="AY335" s="443" t="s">
        <v>144</v>
      </c>
      <c r="BA335" s="103">
        <f>$KJ$552</f>
        <v>36.200000000000003</v>
      </c>
      <c r="BB335" s="283"/>
      <c r="BK335" s="283"/>
      <c r="BT335" s="283"/>
      <c r="CC335" s="283"/>
      <c r="CL335" s="283"/>
      <c r="CU335" s="283"/>
      <c r="DD335" s="283"/>
      <c r="DM335" s="283"/>
      <c r="DV335" s="283"/>
      <c r="EE335" s="283"/>
      <c r="EN335" s="283"/>
      <c r="EW335" s="283"/>
      <c r="FF335" s="283"/>
      <c r="FO335" s="283"/>
      <c r="FX335" s="283"/>
      <c r="GG335" s="283"/>
      <c r="GP335" s="283"/>
      <c r="GY335" s="283"/>
      <c r="HH335" s="283"/>
    </row>
    <row r="336" spans="1:264" s="446" customFormat="1" ht="12.75" customHeight="1">
      <c r="A336" s="292" t="s">
        <v>151</v>
      </c>
      <c r="B336" s="441" t="s">
        <v>39</v>
      </c>
      <c r="D336" s="103">
        <f>$CT$486</f>
        <v>623.30000000000007</v>
      </c>
      <c r="E336" s="292" t="s">
        <v>151</v>
      </c>
      <c r="F336" s="446" t="s">
        <v>873</v>
      </c>
      <c r="H336" s="103">
        <f>$FW$492</f>
        <v>436.6</v>
      </c>
      <c r="I336" s="283"/>
      <c r="J336" s="292" t="s">
        <v>151</v>
      </c>
      <c r="K336" s="446" t="s">
        <v>156</v>
      </c>
      <c r="M336" s="103">
        <f>$MC$498</f>
        <v>192.8</v>
      </c>
      <c r="N336" s="292" t="s">
        <v>151</v>
      </c>
      <c r="O336" s="540" t="s">
        <v>1857</v>
      </c>
      <c r="Q336" s="103">
        <f>$RZ$504</f>
        <v>273.39999999999998</v>
      </c>
      <c r="R336" s="283"/>
      <c r="S336" s="292" t="s">
        <v>151</v>
      </c>
      <c r="T336" s="443" t="s">
        <v>21</v>
      </c>
      <c r="V336" s="103">
        <f>$Z$510</f>
        <v>165.10000000000002</v>
      </c>
      <c r="W336" s="292" t="s">
        <v>151</v>
      </c>
      <c r="X336" s="540" t="s">
        <v>1849</v>
      </c>
      <c r="Z336" s="103">
        <f>$TA$516</f>
        <v>134.30000000000001</v>
      </c>
      <c r="AA336" s="283"/>
      <c r="AB336" s="292" t="s">
        <v>151</v>
      </c>
      <c r="AC336" s="441" t="s">
        <v>2244</v>
      </c>
      <c r="AE336" s="103">
        <f>$WV$522</f>
        <v>128.5</v>
      </c>
      <c r="AF336" s="292" t="s">
        <v>151</v>
      </c>
      <c r="AG336" s="441" t="s">
        <v>2246</v>
      </c>
      <c r="AI336" s="103">
        <f>$XE$528</f>
        <v>101.4</v>
      </c>
      <c r="AJ336" s="283"/>
      <c r="AK336" s="292" t="s">
        <v>151</v>
      </c>
      <c r="AL336" s="446" t="s">
        <v>806</v>
      </c>
      <c r="AN336" s="103">
        <f>$LT$534</f>
        <v>71</v>
      </c>
      <c r="AO336" s="292" t="s">
        <v>151</v>
      </c>
      <c r="AP336" s="540" t="s">
        <v>1857</v>
      </c>
      <c r="AR336" s="103">
        <f>$RZ$540</f>
        <v>66.8</v>
      </c>
      <c r="AS336" s="283"/>
      <c r="AT336" s="292" t="s">
        <v>151</v>
      </c>
      <c r="AU336" s="446" t="s">
        <v>821</v>
      </c>
      <c r="AW336" s="103">
        <f>$IH$546</f>
        <v>55</v>
      </c>
      <c r="AX336" s="292" t="s">
        <v>151</v>
      </c>
      <c r="AY336" s="540" t="s">
        <v>1858</v>
      </c>
      <c r="BA336" s="103">
        <f>$PO$552</f>
        <v>34</v>
      </c>
      <c r="BB336" s="283"/>
      <c r="BK336" s="283"/>
      <c r="BT336" s="283"/>
      <c r="CC336" s="283"/>
      <c r="CL336" s="283"/>
      <c r="CU336" s="283"/>
      <c r="DD336" s="283"/>
      <c r="DM336" s="283"/>
      <c r="DV336" s="283"/>
      <c r="EE336" s="283"/>
      <c r="EN336" s="283"/>
      <c r="EW336" s="283"/>
      <c r="FF336" s="283"/>
      <c r="FO336" s="283"/>
      <c r="FX336" s="283"/>
      <c r="GG336" s="283"/>
      <c r="GP336" s="283"/>
      <c r="GY336" s="283"/>
      <c r="HH336" s="283"/>
      <c r="JD336" s="538"/>
    </row>
    <row r="337" spans="1:264" s="446" customFormat="1">
      <c r="A337" s="292" t="s">
        <v>157</v>
      </c>
      <c r="B337" s="441" t="s">
        <v>25</v>
      </c>
      <c r="D337" s="103">
        <f>$CK$486</f>
        <v>623</v>
      </c>
      <c r="E337" s="292" t="s">
        <v>157</v>
      </c>
      <c r="F337" s="540" t="s">
        <v>1849</v>
      </c>
      <c r="H337" s="103">
        <f>$TA$492</f>
        <v>425</v>
      </c>
      <c r="I337" s="283"/>
      <c r="J337" s="292" t="s">
        <v>157</v>
      </c>
      <c r="K337" s="540" t="s">
        <v>1851</v>
      </c>
      <c r="M337" s="103">
        <f>$TJ$498</f>
        <v>190.9</v>
      </c>
      <c r="N337" s="292" t="s">
        <v>157</v>
      </c>
      <c r="O337" s="446" t="s">
        <v>801</v>
      </c>
      <c r="Q337" s="103">
        <f>$QP$504</f>
        <v>272.5</v>
      </c>
      <c r="R337" s="283"/>
      <c r="S337" s="292" t="s">
        <v>157</v>
      </c>
      <c r="T337" s="446" t="s">
        <v>869</v>
      </c>
      <c r="V337" s="103">
        <f>$HY$510</f>
        <v>165</v>
      </c>
      <c r="W337" s="292" t="s">
        <v>157</v>
      </c>
      <c r="X337" s="446" t="s">
        <v>861</v>
      </c>
      <c r="Z337" s="103">
        <f>$OE$516</f>
        <v>129.9</v>
      </c>
      <c r="AA337" s="283"/>
      <c r="AB337" s="292" t="s">
        <v>157</v>
      </c>
      <c r="AC337" s="446" t="s">
        <v>873</v>
      </c>
      <c r="AE337" s="103">
        <f>$FW$522</f>
        <v>119.5</v>
      </c>
      <c r="AF337" s="292" t="s">
        <v>157</v>
      </c>
      <c r="AG337" s="446" t="s">
        <v>869</v>
      </c>
      <c r="AI337" s="103">
        <f>$HY$528</f>
        <v>100.89999999999999</v>
      </c>
      <c r="AJ337" s="283"/>
      <c r="AK337" s="292" t="s">
        <v>157</v>
      </c>
      <c r="AL337" s="441" t="s">
        <v>2238</v>
      </c>
      <c r="AN337" s="103">
        <f>$ZP$534</f>
        <v>70.400000000000006</v>
      </c>
      <c r="AO337" s="292" t="s">
        <v>157</v>
      </c>
      <c r="AP337" s="441" t="s">
        <v>9</v>
      </c>
      <c r="AR337" s="103">
        <f>$DU$540</f>
        <v>65.400000000000006</v>
      </c>
      <c r="AS337" s="283"/>
      <c r="AT337" s="292" t="s">
        <v>157</v>
      </c>
      <c r="AU337" s="441" t="s">
        <v>2245</v>
      </c>
      <c r="AW337" s="103">
        <f>$XW$546</f>
        <v>53.6</v>
      </c>
      <c r="AX337" s="292" t="s">
        <v>157</v>
      </c>
      <c r="AY337" s="446" t="s">
        <v>856</v>
      </c>
      <c r="BA337" s="103">
        <f>$IQ$552</f>
        <v>33.800000000000004</v>
      </c>
      <c r="BB337" s="283"/>
      <c r="BK337" s="283"/>
      <c r="BT337" s="283"/>
      <c r="CC337" s="283"/>
      <c r="CL337" s="283"/>
      <c r="CU337" s="283"/>
      <c r="DD337" s="283"/>
      <c r="DM337" s="283"/>
      <c r="DV337" s="283"/>
      <c r="EE337" s="283"/>
      <c r="EN337" s="283"/>
      <c r="EW337" s="283"/>
      <c r="FF337" s="283"/>
      <c r="FO337" s="283"/>
      <c r="FX337" s="283"/>
      <c r="GG337" s="283"/>
      <c r="GP337" s="283"/>
      <c r="GY337" s="283"/>
      <c r="HH337" s="283"/>
    </row>
    <row r="338" spans="1:264" s="446" customFormat="1">
      <c r="A338" s="292" t="s">
        <v>159</v>
      </c>
      <c r="B338" s="446" t="s">
        <v>154</v>
      </c>
      <c r="D338" s="103">
        <f>$H$486</f>
        <v>623</v>
      </c>
      <c r="E338" s="292" t="s">
        <v>159</v>
      </c>
      <c r="F338" s="441" t="s">
        <v>2245</v>
      </c>
      <c r="H338" s="103">
        <f>$XW$492</f>
        <v>419.5</v>
      </c>
      <c r="I338" s="283"/>
      <c r="J338" s="292" t="s">
        <v>159</v>
      </c>
      <c r="K338" s="446" t="s">
        <v>155</v>
      </c>
      <c r="M338" s="103">
        <f>$BJ$498</f>
        <v>189</v>
      </c>
      <c r="N338" s="292" t="s">
        <v>159</v>
      </c>
      <c r="O338" s="540" t="s">
        <v>1839</v>
      </c>
      <c r="Q338" s="103">
        <f>$TS$504</f>
        <v>271.7</v>
      </c>
      <c r="R338" s="283"/>
      <c r="S338" s="292" t="s">
        <v>159</v>
      </c>
      <c r="T338" s="443" t="s">
        <v>143</v>
      </c>
      <c r="V338" s="103">
        <f>$DC$510</f>
        <v>161.69999999999999</v>
      </c>
      <c r="W338" s="292" t="s">
        <v>159</v>
      </c>
      <c r="X338" s="441" t="s">
        <v>2279</v>
      </c>
      <c r="Z338" s="103">
        <f>$ADT$516</f>
        <v>128.80000000000001</v>
      </c>
      <c r="AA338" s="283"/>
      <c r="AB338" s="292" t="s">
        <v>159</v>
      </c>
      <c r="AC338" s="446" t="s">
        <v>821</v>
      </c>
      <c r="AE338" s="103">
        <f>$IH$522</f>
        <v>119.20000000000002</v>
      </c>
      <c r="AF338" s="292" t="s">
        <v>159</v>
      </c>
      <c r="AG338" s="443" t="s">
        <v>142</v>
      </c>
      <c r="AI338" s="103">
        <f>$BS$528</f>
        <v>99</v>
      </c>
      <c r="AJ338" s="283"/>
      <c r="AK338" s="292" t="s">
        <v>159</v>
      </c>
      <c r="AL338" s="441" t="s">
        <v>17</v>
      </c>
      <c r="AN338" s="103">
        <f>$AR$534</f>
        <v>69.8</v>
      </c>
      <c r="AO338" s="292" t="s">
        <v>159</v>
      </c>
      <c r="AP338" s="446" t="s">
        <v>852</v>
      </c>
      <c r="AR338" s="103">
        <f>$EV$540</f>
        <v>65.400000000000006</v>
      </c>
      <c r="AS338" s="283"/>
      <c r="AT338" s="292" t="s">
        <v>159</v>
      </c>
      <c r="AU338" s="441" t="s">
        <v>2281</v>
      </c>
      <c r="AW338" s="103">
        <f>$AGN$546</f>
        <v>53.300000000000004</v>
      </c>
      <c r="AX338" s="292" t="s">
        <v>159</v>
      </c>
      <c r="AY338" s="446" t="s">
        <v>873</v>
      </c>
      <c r="BA338" s="103">
        <f>$FW$552</f>
        <v>33.599999999999994</v>
      </c>
      <c r="BB338" s="283"/>
      <c r="BK338" s="283"/>
      <c r="BT338" s="283"/>
      <c r="CC338" s="283"/>
      <c r="CL338" s="283"/>
      <c r="CU338" s="283"/>
      <c r="DD338" s="283"/>
      <c r="DM338" s="283"/>
      <c r="DV338" s="283"/>
      <c r="EE338" s="283"/>
      <c r="EN338" s="283"/>
      <c r="EW338" s="283"/>
      <c r="FF338" s="283"/>
      <c r="FO338" s="283"/>
      <c r="FX338" s="283"/>
      <c r="GG338" s="283"/>
      <c r="GP338" s="283"/>
      <c r="GY338" s="283"/>
      <c r="HH338" s="283"/>
      <c r="JD338" s="655"/>
    </row>
    <row r="339" spans="1:264" s="446" customFormat="1">
      <c r="A339" s="292" t="s">
        <v>160</v>
      </c>
      <c r="B339" s="446" t="s">
        <v>821</v>
      </c>
      <c r="D339" s="103">
        <f>$IH$486</f>
        <v>613.9</v>
      </c>
      <c r="E339" s="292" t="s">
        <v>160</v>
      </c>
      <c r="F339" s="441" t="s">
        <v>2277</v>
      </c>
      <c r="H339" s="103">
        <f>$AEU$492</f>
        <v>418</v>
      </c>
      <c r="I339" s="283"/>
      <c r="J339" s="292" t="s">
        <v>160</v>
      </c>
      <c r="K339" s="540" t="s">
        <v>1859</v>
      </c>
      <c r="M339" s="103">
        <f>$PX$498</f>
        <v>182.4</v>
      </c>
      <c r="N339" s="292" t="s">
        <v>160</v>
      </c>
      <c r="O339" s="446" t="s">
        <v>855</v>
      </c>
      <c r="Q339" s="103">
        <f>$NV$504</f>
        <v>270.5</v>
      </c>
      <c r="R339" s="283"/>
      <c r="S339" s="292" t="s">
        <v>160</v>
      </c>
      <c r="T339" s="441" t="s">
        <v>2282</v>
      </c>
      <c r="V339" s="103">
        <f>$AFM$510</f>
        <v>161.29999999999998</v>
      </c>
      <c r="W339" s="292" t="s">
        <v>160</v>
      </c>
      <c r="X339" s="446" t="s">
        <v>806</v>
      </c>
      <c r="Z339" s="103">
        <f>$LT$516</f>
        <v>125.9</v>
      </c>
      <c r="AA339" s="283"/>
      <c r="AB339" s="292" t="s">
        <v>160</v>
      </c>
      <c r="AC339" s="441" t="s">
        <v>2279</v>
      </c>
      <c r="AE339" s="103">
        <f>$ADT$522</f>
        <v>115.3</v>
      </c>
      <c r="AF339" s="292" t="s">
        <v>160</v>
      </c>
      <c r="AG339" s="446" t="s">
        <v>837</v>
      </c>
      <c r="AI339" s="103">
        <f>$NM$528</f>
        <v>98.1</v>
      </c>
      <c r="AJ339" s="283"/>
      <c r="AK339" s="292" t="s">
        <v>160</v>
      </c>
      <c r="AL339" s="446" t="s">
        <v>162</v>
      </c>
      <c r="AN339" s="103">
        <f>$HP$534</f>
        <v>68.8</v>
      </c>
      <c r="AO339" s="292" t="s">
        <v>160</v>
      </c>
      <c r="AP339" s="446" t="s">
        <v>836</v>
      </c>
      <c r="AR339" s="103">
        <f>$KS$540</f>
        <v>65</v>
      </c>
      <c r="AS339" s="283"/>
      <c r="AT339" s="292" t="s">
        <v>160</v>
      </c>
      <c r="AU339" s="446" t="s">
        <v>851</v>
      </c>
      <c r="AW339" s="103">
        <f>$GX$546</f>
        <v>49.4</v>
      </c>
      <c r="AX339" s="292" t="s">
        <v>160</v>
      </c>
      <c r="AY339" s="540" t="s">
        <v>1859</v>
      </c>
      <c r="BA339" s="103">
        <f>$PX$552</f>
        <v>33.599999999999994</v>
      </c>
      <c r="BB339" s="283"/>
      <c r="BK339" s="283"/>
      <c r="BT339" s="283"/>
      <c r="CC339" s="283"/>
      <c r="CL339" s="283"/>
      <c r="CU339" s="283"/>
      <c r="DD339" s="283"/>
      <c r="DM339" s="283"/>
      <c r="DV339" s="283"/>
      <c r="EE339" s="283"/>
      <c r="EN339" s="283"/>
      <c r="EW339" s="283"/>
      <c r="FF339" s="283"/>
      <c r="FO339" s="283"/>
      <c r="FX339" s="283"/>
      <c r="GG339" s="283"/>
      <c r="GP339" s="283"/>
      <c r="GY339" s="283"/>
      <c r="HH339" s="283"/>
      <c r="JD339" s="655"/>
    </row>
    <row r="340" spans="1:264" s="446" customFormat="1">
      <c r="A340" s="292" t="s">
        <v>161</v>
      </c>
      <c r="B340" s="446" t="s">
        <v>869</v>
      </c>
      <c r="D340" s="103">
        <f>$HY$486</f>
        <v>574.55000000000007</v>
      </c>
      <c r="E340" s="292" t="s">
        <v>161</v>
      </c>
      <c r="F340" s="441" t="s">
        <v>31</v>
      </c>
      <c r="H340" s="103">
        <f>$Q$492</f>
        <v>416.1</v>
      </c>
      <c r="I340" s="283"/>
      <c r="J340" s="292" t="s">
        <v>161</v>
      </c>
      <c r="K340" s="446" t="s">
        <v>154</v>
      </c>
      <c r="M340" s="103">
        <f>$H$498</f>
        <v>182</v>
      </c>
      <c r="N340" s="292" t="s">
        <v>161</v>
      </c>
      <c r="O340" s="441" t="s">
        <v>1</v>
      </c>
      <c r="Q340" s="103">
        <f>$MU$504</f>
        <v>266.60000000000002</v>
      </c>
      <c r="R340" s="283"/>
      <c r="S340" s="292" t="s">
        <v>161</v>
      </c>
      <c r="T340" s="441" t="s">
        <v>25</v>
      </c>
      <c r="V340" s="103">
        <f>$CK$510</f>
        <v>160.1</v>
      </c>
      <c r="W340" s="292" t="s">
        <v>161</v>
      </c>
      <c r="X340" s="446" t="s">
        <v>835</v>
      </c>
      <c r="Z340" s="103">
        <f>$JR$516</f>
        <v>119.9</v>
      </c>
      <c r="AA340" s="283"/>
      <c r="AB340" s="292" t="s">
        <v>161</v>
      </c>
      <c r="AC340" s="441" t="s">
        <v>2567</v>
      </c>
      <c r="AE340" s="103">
        <f>$ADK$522</f>
        <v>113.70000000000002</v>
      </c>
      <c r="AF340" s="292" t="s">
        <v>161</v>
      </c>
      <c r="AG340" s="540" t="s">
        <v>1850</v>
      </c>
      <c r="AI340" s="103">
        <f>$QG$528</f>
        <v>96.3</v>
      </c>
      <c r="AJ340" s="283"/>
      <c r="AK340" s="292" t="s">
        <v>161</v>
      </c>
      <c r="AL340" s="446" t="s">
        <v>873</v>
      </c>
      <c r="AN340" s="103">
        <f>$FW$534</f>
        <v>67.3</v>
      </c>
      <c r="AO340" s="292" t="s">
        <v>161</v>
      </c>
      <c r="AP340" s="441" t="s">
        <v>17</v>
      </c>
      <c r="AR340" s="103">
        <f>$AR$540</f>
        <v>62.2</v>
      </c>
      <c r="AS340" s="283"/>
      <c r="AT340" s="292" t="s">
        <v>161</v>
      </c>
      <c r="AU340" s="446" t="s">
        <v>155</v>
      </c>
      <c r="AW340" s="103">
        <f>$BJ$546</f>
        <v>49.4</v>
      </c>
      <c r="AX340" s="292" t="s">
        <v>161</v>
      </c>
      <c r="AY340" s="441" t="s">
        <v>2256</v>
      </c>
      <c r="BA340" s="103">
        <f>$WM$552</f>
        <v>31.2</v>
      </c>
      <c r="BB340" s="283"/>
      <c r="BK340" s="283"/>
      <c r="BT340" s="283"/>
      <c r="CC340" s="283"/>
      <c r="CL340" s="283"/>
      <c r="CU340" s="283"/>
      <c r="DD340" s="283"/>
      <c r="DM340" s="283"/>
      <c r="DV340" s="283"/>
      <c r="EE340" s="283"/>
      <c r="EN340" s="283"/>
      <c r="EW340" s="283"/>
      <c r="FF340" s="283"/>
      <c r="FO340" s="283"/>
      <c r="FX340" s="283"/>
      <c r="GG340" s="283"/>
      <c r="GP340" s="283"/>
      <c r="GY340" s="283"/>
      <c r="HH340" s="283"/>
      <c r="JD340" s="655"/>
    </row>
    <row r="341" spans="1:264" s="446" customFormat="1">
      <c r="A341" s="292" t="s">
        <v>163</v>
      </c>
      <c r="B341" s="441" t="s">
        <v>2279</v>
      </c>
      <c r="D341" s="103">
        <f>$ADT$486</f>
        <v>570.15</v>
      </c>
      <c r="E341" s="292" t="s">
        <v>163</v>
      </c>
      <c r="F341" s="441" t="s">
        <v>2280</v>
      </c>
      <c r="H341" s="103">
        <f>$AFD$492</f>
        <v>408.8</v>
      </c>
      <c r="I341" s="283"/>
      <c r="J341" s="292" t="s">
        <v>163</v>
      </c>
      <c r="K341" s="441" t="s">
        <v>2305</v>
      </c>
      <c r="M341" s="103">
        <f>$AGW$498</f>
        <v>181.39999999999998</v>
      </c>
      <c r="N341" s="292" t="s">
        <v>163</v>
      </c>
      <c r="O341" s="443" t="s">
        <v>144</v>
      </c>
      <c r="Q341" s="103">
        <f>$KJ$504</f>
        <v>264.29999999999995</v>
      </c>
      <c r="R341" s="283"/>
      <c r="S341" s="292" t="s">
        <v>163</v>
      </c>
      <c r="T341" s="540" t="s">
        <v>1858</v>
      </c>
      <c r="V341" s="103">
        <f>$PO$510</f>
        <v>160</v>
      </c>
      <c r="W341" s="292" t="s">
        <v>163</v>
      </c>
      <c r="X341" s="443" t="s">
        <v>144</v>
      </c>
      <c r="Z341" s="103">
        <f>$KJ$516</f>
        <v>118.8</v>
      </c>
      <c r="AA341" s="283"/>
      <c r="AB341" s="292" t="s">
        <v>163</v>
      </c>
      <c r="AC341" s="441" t="s">
        <v>17</v>
      </c>
      <c r="AE341" s="103">
        <f>$AR$522</f>
        <v>113.7</v>
      </c>
      <c r="AF341" s="292" t="s">
        <v>163</v>
      </c>
      <c r="AG341" s="446" t="s">
        <v>153</v>
      </c>
      <c r="AI341" s="103">
        <f>$EM$528</f>
        <v>89.4</v>
      </c>
      <c r="AJ341" s="283"/>
      <c r="AK341" s="292" t="s">
        <v>163</v>
      </c>
      <c r="AL341" s="446" t="s">
        <v>844</v>
      </c>
      <c r="AN341" s="103">
        <f>$ML$534</f>
        <v>67.3</v>
      </c>
      <c r="AO341" s="292" t="s">
        <v>163</v>
      </c>
      <c r="AP341" s="446" t="s">
        <v>822</v>
      </c>
      <c r="AR341" s="103">
        <f>$GO$540</f>
        <v>62.2</v>
      </c>
      <c r="AS341" s="283"/>
      <c r="AT341" s="292" t="s">
        <v>163</v>
      </c>
      <c r="AU341" s="540" t="s">
        <v>1854</v>
      </c>
      <c r="AW341" s="103">
        <f>$SI$546</f>
        <v>49</v>
      </c>
      <c r="AX341" s="292" t="s">
        <v>163</v>
      </c>
      <c r="AY341" s="443" t="s">
        <v>21</v>
      </c>
      <c r="BA341" s="103">
        <f>$Z$552</f>
        <v>31.2</v>
      </c>
      <c r="BB341" s="283"/>
      <c r="BK341" s="283"/>
      <c r="BT341" s="283"/>
      <c r="CC341" s="283"/>
      <c r="CL341" s="283"/>
      <c r="CU341" s="283"/>
      <c r="DD341" s="283"/>
      <c r="DM341" s="283"/>
      <c r="DV341" s="283"/>
      <c r="EE341" s="283"/>
      <c r="EN341" s="283"/>
      <c r="EW341" s="283"/>
      <c r="FF341" s="283"/>
      <c r="FO341" s="283"/>
      <c r="FX341" s="283"/>
      <c r="GG341" s="283"/>
      <c r="GP341" s="283"/>
      <c r="GY341" s="283"/>
      <c r="HH341" s="283"/>
      <c r="JD341" s="655"/>
    </row>
    <row r="342" spans="1:264" s="446" customFormat="1">
      <c r="A342" s="292" t="s">
        <v>281</v>
      </c>
      <c r="B342" s="446" t="s">
        <v>835</v>
      </c>
      <c r="D342" s="103">
        <f>$JR$486</f>
        <v>567.6</v>
      </c>
      <c r="E342" s="292" t="s">
        <v>281</v>
      </c>
      <c r="F342" s="446" t="s">
        <v>807</v>
      </c>
      <c r="H342" s="103">
        <f>$OW$492</f>
        <v>407.8</v>
      </c>
      <c r="I342" s="283"/>
      <c r="J342" s="292" t="s">
        <v>281</v>
      </c>
      <c r="K342" s="441" t="s">
        <v>2279</v>
      </c>
      <c r="M342" s="103">
        <f>$ADT$498</f>
        <v>175.29999999999998</v>
      </c>
      <c r="N342" s="292" t="s">
        <v>281</v>
      </c>
      <c r="O342" s="441" t="s">
        <v>2243</v>
      </c>
      <c r="Q342" s="103">
        <f>$VC$504</f>
        <v>263.8</v>
      </c>
      <c r="R342" s="283"/>
      <c r="S342" s="292" t="s">
        <v>281</v>
      </c>
      <c r="T342" s="441" t="s">
        <v>39</v>
      </c>
      <c r="V342" s="103">
        <f>$CT$510</f>
        <v>157.80000000000001</v>
      </c>
      <c r="W342" s="292" t="s">
        <v>281</v>
      </c>
      <c r="X342" s="540" t="s">
        <v>1850</v>
      </c>
      <c r="Z342" s="103">
        <f>$QG$516</f>
        <v>118.40000000000002</v>
      </c>
      <c r="AA342" s="283"/>
      <c r="AB342" s="292" t="s">
        <v>281</v>
      </c>
      <c r="AC342" s="441" t="s">
        <v>2256</v>
      </c>
      <c r="AE342" s="103">
        <f>$WM$522</f>
        <v>112.89999999999999</v>
      </c>
      <c r="AF342" s="292" t="s">
        <v>281</v>
      </c>
      <c r="AG342" s="441" t="s">
        <v>2280</v>
      </c>
      <c r="AI342" s="103">
        <f>$AFD$528</f>
        <v>87.2</v>
      </c>
      <c r="AJ342" s="283"/>
      <c r="AK342" s="292" t="s">
        <v>281</v>
      </c>
      <c r="AL342" s="441" t="s">
        <v>2241</v>
      </c>
      <c r="AN342" s="103">
        <f>$VU$534</f>
        <v>61</v>
      </c>
      <c r="AO342" s="292" t="s">
        <v>281</v>
      </c>
      <c r="AP342" s="441" t="s">
        <v>2278</v>
      </c>
      <c r="AR342" s="103">
        <f>$AGE$540</f>
        <v>62</v>
      </c>
      <c r="AS342" s="283"/>
      <c r="AT342" s="292" t="s">
        <v>281</v>
      </c>
      <c r="AU342" s="441" t="s">
        <v>23</v>
      </c>
      <c r="AW342" s="103">
        <f>$GF$546</f>
        <v>48.3</v>
      </c>
      <c r="AX342" s="292" t="s">
        <v>281</v>
      </c>
      <c r="AY342" s="446" t="s">
        <v>819</v>
      </c>
      <c r="BA342" s="103">
        <f>$LB$552</f>
        <v>31.2</v>
      </c>
      <c r="BB342" s="283"/>
      <c r="BK342" s="283"/>
      <c r="BT342" s="283"/>
      <c r="CC342" s="283"/>
      <c r="CL342" s="283"/>
      <c r="CU342" s="283"/>
      <c r="DD342" s="283"/>
      <c r="DM342" s="283"/>
      <c r="DV342" s="283"/>
      <c r="EE342" s="283"/>
      <c r="EN342" s="283"/>
      <c r="EW342" s="283"/>
      <c r="FF342" s="283"/>
      <c r="FO342" s="283"/>
      <c r="FX342" s="283"/>
      <c r="GG342" s="283"/>
      <c r="GP342" s="283"/>
      <c r="GY342" s="283"/>
      <c r="HH342" s="283"/>
      <c r="JD342" s="655"/>
    </row>
    <row r="343" spans="1:264" s="446" customFormat="1">
      <c r="A343" s="292" t="s">
        <v>282</v>
      </c>
      <c r="B343" s="443" t="s">
        <v>21</v>
      </c>
      <c r="D343" s="103">
        <f>$Z$486</f>
        <v>566.79999999999995</v>
      </c>
      <c r="E343" s="292" t="s">
        <v>282</v>
      </c>
      <c r="F343" s="540" t="s">
        <v>1839</v>
      </c>
      <c r="H343" s="103">
        <f>$TS$492</f>
        <v>406.9</v>
      </c>
      <c r="I343" s="283"/>
      <c r="J343" s="292" t="s">
        <v>282</v>
      </c>
      <c r="K343" s="441" t="s">
        <v>2280</v>
      </c>
      <c r="M343" s="103">
        <f>$AFD$498</f>
        <v>174.1</v>
      </c>
      <c r="N343" s="292" t="s">
        <v>282</v>
      </c>
      <c r="O343" s="540" t="s">
        <v>1852</v>
      </c>
      <c r="Q343" s="103">
        <f>$SR$504</f>
        <v>263.2</v>
      </c>
      <c r="R343" s="283"/>
      <c r="S343" s="292" t="s">
        <v>282</v>
      </c>
      <c r="T343" s="446" t="s">
        <v>822</v>
      </c>
      <c r="V343" s="103">
        <f>$GO$510</f>
        <v>156.19999999999999</v>
      </c>
      <c r="W343" s="292" t="s">
        <v>282</v>
      </c>
      <c r="X343" s="441" t="s">
        <v>23</v>
      </c>
      <c r="Z343" s="103">
        <f>$GF$516</f>
        <v>115.80000000000001</v>
      </c>
      <c r="AA343" s="283"/>
      <c r="AB343" s="292" t="s">
        <v>282</v>
      </c>
      <c r="AC343" s="446" t="s">
        <v>153</v>
      </c>
      <c r="AE343" s="103">
        <f>$EM$522</f>
        <v>110.99999999999999</v>
      </c>
      <c r="AF343" s="292" t="s">
        <v>282</v>
      </c>
      <c r="AG343" s="441" t="s">
        <v>2307</v>
      </c>
      <c r="AI343" s="103">
        <f>$AHF$528</f>
        <v>83.100000000000009</v>
      </c>
      <c r="AJ343" s="283"/>
      <c r="AK343" s="292" t="s">
        <v>282</v>
      </c>
      <c r="AL343" s="446" t="s">
        <v>153</v>
      </c>
      <c r="AN343" s="103">
        <f>$EM$534</f>
        <v>59.8</v>
      </c>
      <c r="AO343" s="292" t="s">
        <v>282</v>
      </c>
      <c r="AP343" s="446" t="s">
        <v>806</v>
      </c>
      <c r="AR343" s="103">
        <f>$LT$540</f>
        <v>61.8</v>
      </c>
      <c r="AS343" s="283"/>
      <c r="AT343" s="292" t="s">
        <v>282</v>
      </c>
      <c r="AU343" s="446" t="s">
        <v>819</v>
      </c>
      <c r="AW343" s="103">
        <f>$LB$546</f>
        <v>48</v>
      </c>
      <c r="AX343" s="292" t="s">
        <v>282</v>
      </c>
      <c r="AY343" s="540" t="s">
        <v>1856</v>
      </c>
      <c r="BA343" s="103">
        <f>$QY$552</f>
        <v>31.2</v>
      </c>
      <c r="BB343" s="283"/>
      <c r="BK343" s="283"/>
      <c r="BT343" s="283"/>
      <c r="CC343" s="283"/>
      <c r="CL343" s="283"/>
      <c r="CU343" s="283"/>
      <c r="DD343" s="283"/>
      <c r="DM343" s="283"/>
      <c r="DV343" s="283"/>
      <c r="EE343" s="283"/>
      <c r="EN343" s="283"/>
      <c r="EW343" s="283"/>
      <c r="FF343" s="283"/>
      <c r="FO343" s="283"/>
      <c r="FX343" s="283"/>
      <c r="GG343" s="283"/>
      <c r="GP343" s="283"/>
      <c r="GY343" s="283"/>
      <c r="HH343" s="283"/>
      <c r="JD343" s="655"/>
    </row>
    <row r="344" spans="1:264" s="446" customFormat="1">
      <c r="A344" s="292" t="s">
        <v>283</v>
      </c>
      <c r="B344" s="441" t="s">
        <v>1</v>
      </c>
      <c r="D344" s="103">
        <f>$MU$486</f>
        <v>562.80000000000007</v>
      </c>
      <c r="E344" s="292" t="s">
        <v>283</v>
      </c>
      <c r="F344" s="446" t="s">
        <v>837</v>
      </c>
      <c r="H344" s="103">
        <f>$NM$492</f>
        <v>405</v>
      </c>
      <c r="I344" s="283"/>
      <c r="J344" s="292" t="s">
        <v>283</v>
      </c>
      <c r="K344" s="443" t="s">
        <v>21</v>
      </c>
      <c r="M344" s="103">
        <f>$Z$498</f>
        <v>168.7</v>
      </c>
      <c r="N344" s="292" t="s">
        <v>283</v>
      </c>
      <c r="O344" s="446" t="s">
        <v>806</v>
      </c>
      <c r="Q344" s="103">
        <f>$LT$504</f>
        <v>257.2</v>
      </c>
      <c r="R344" s="283"/>
      <c r="S344" s="292" t="s">
        <v>283</v>
      </c>
      <c r="T344" s="441" t="s">
        <v>2277</v>
      </c>
      <c r="V344" s="103">
        <f>$AEU$510</f>
        <v>154.69999999999999</v>
      </c>
      <c r="W344" s="292" t="s">
        <v>283</v>
      </c>
      <c r="X344" s="446" t="s">
        <v>811</v>
      </c>
      <c r="Z344" s="103">
        <f>$IZ$516</f>
        <v>115.8</v>
      </c>
      <c r="AA344" s="283"/>
      <c r="AB344" s="292" t="s">
        <v>283</v>
      </c>
      <c r="AC344" s="446" t="s">
        <v>836</v>
      </c>
      <c r="AE344" s="103">
        <f>$KS$522</f>
        <v>109.60000000000001</v>
      </c>
      <c r="AF344" s="292" t="s">
        <v>283</v>
      </c>
      <c r="AG344" s="441" t="s">
        <v>2283</v>
      </c>
      <c r="AI344" s="103">
        <f>$AFV$528</f>
        <v>79.400000000000006</v>
      </c>
      <c r="AJ344" s="283"/>
      <c r="AK344" s="292" t="s">
        <v>283</v>
      </c>
      <c r="AL344" s="441" t="s">
        <v>37</v>
      </c>
      <c r="AN344" s="103">
        <f>$DL$534</f>
        <v>54.3</v>
      </c>
      <c r="AO344" s="292" t="s">
        <v>283</v>
      </c>
      <c r="AP344" s="441" t="s">
        <v>2279</v>
      </c>
      <c r="AR344" s="103">
        <f>$ADT$540</f>
        <v>61.2</v>
      </c>
      <c r="AS344" s="283"/>
      <c r="AT344" s="292" t="s">
        <v>283</v>
      </c>
      <c r="AU344" s="446" t="s">
        <v>806</v>
      </c>
      <c r="AW344" s="103">
        <f>$LT$546</f>
        <v>47.8</v>
      </c>
      <c r="AX344" s="292" t="s">
        <v>283</v>
      </c>
      <c r="AY344" s="446" t="s">
        <v>863</v>
      </c>
      <c r="BA344" s="103">
        <f>$KA$552</f>
        <v>28.6</v>
      </c>
      <c r="BB344" s="283"/>
      <c r="BK344" s="283"/>
      <c r="BT344" s="283"/>
      <c r="CC344" s="283"/>
      <c r="CL344" s="283"/>
      <c r="CU344" s="283"/>
      <c r="DD344" s="283"/>
      <c r="DM344" s="283"/>
      <c r="DV344" s="283"/>
      <c r="EE344" s="283"/>
      <c r="EN344" s="283"/>
      <c r="EW344" s="283"/>
      <c r="FF344" s="283"/>
      <c r="FO344" s="283"/>
      <c r="FX344" s="283"/>
      <c r="GG344" s="283"/>
      <c r="GP344" s="283"/>
      <c r="GY344" s="283"/>
      <c r="HH344" s="283"/>
      <c r="JD344" s="655"/>
    </row>
    <row r="345" spans="1:264" s="446" customFormat="1">
      <c r="A345" s="292" t="s">
        <v>284</v>
      </c>
      <c r="B345" s="441" t="s">
        <v>2244</v>
      </c>
      <c r="D345" s="103">
        <f>$WV$486</f>
        <v>555.79999999999995</v>
      </c>
      <c r="E345" s="292" t="s">
        <v>284</v>
      </c>
      <c r="F345" s="441" t="s">
        <v>2567</v>
      </c>
      <c r="H345" s="103">
        <f>$ADK$492</f>
        <v>404.5</v>
      </c>
      <c r="I345" s="283"/>
      <c r="J345" s="292" t="s">
        <v>284</v>
      </c>
      <c r="K345" s="446" t="s">
        <v>826</v>
      </c>
      <c r="M345" s="103">
        <f>$ND$498</f>
        <v>168.4</v>
      </c>
      <c r="N345" s="292" t="s">
        <v>284</v>
      </c>
      <c r="O345" s="540" t="s">
        <v>1853</v>
      </c>
      <c r="Q345" s="103">
        <f>$RH$504</f>
        <v>248</v>
      </c>
      <c r="R345" s="283"/>
      <c r="S345" s="292" t="s">
        <v>284</v>
      </c>
      <c r="T345" s="446" t="s">
        <v>819</v>
      </c>
      <c r="V345" s="103">
        <f>$LB$510</f>
        <v>154</v>
      </c>
      <c r="W345" s="292" t="s">
        <v>284</v>
      </c>
      <c r="X345" s="446" t="s">
        <v>822</v>
      </c>
      <c r="Z345" s="103">
        <f>$GO$516</f>
        <v>110.8</v>
      </c>
      <c r="AA345" s="283"/>
      <c r="AB345" s="292" t="s">
        <v>284</v>
      </c>
      <c r="AC345" s="441" t="s">
        <v>11</v>
      </c>
      <c r="AE345" s="103">
        <f>$AI$522</f>
        <v>109.5</v>
      </c>
      <c r="AF345" s="292" t="s">
        <v>284</v>
      </c>
      <c r="AG345" s="446" t="s">
        <v>851</v>
      </c>
      <c r="AI345" s="103">
        <f>$GX$528</f>
        <v>79.300000000000011</v>
      </c>
      <c r="AJ345" s="283"/>
      <c r="AK345" s="292" t="s">
        <v>284</v>
      </c>
      <c r="AL345" s="441" t="s">
        <v>1</v>
      </c>
      <c r="AN345" s="103">
        <f>$MU$534</f>
        <v>52.3</v>
      </c>
      <c r="AO345" s="292" t="s">
        <v>284</v>
      </c>
      <c r="AP345" s="441" t="s">
        <v>2244</v>
      </c>
      <c r="AR345" s="103">
        <f>$WV$540</f>
        <v>60.9</v>
      </c>
      <c r="AS345" s="283"/>
      <c r="AT345" s="292" t="s">
        <v>284</v>
      </c>
      <c r="AU345" s="540" t="s">
        <v>1849</v>
      </c>
      <c r="AW345" s="103">
        <f>$TA$546</f>
        <v>47.6</v>
      </c>
      <c r="AX345" s="292" t="s">
        <v>284</v>
      </c>
      <c r="AY345" s="446" t="s">
        <v>162</v>
      </c>
      <c r="BA345" s="103">
        <f>$HP$552</f>
        <v>28.6</v>
      </c>
      <c r="BB345" s="283"/>
      <c r="BK345" s="283"/>
      <c r="BT345" s="283"/>
      <c r="CC345" s="283"/>
      <c r="CL345" s="283"/>
      <c r="CU345" s="283"/>
      <c r="DD345" s="283"/>
      <c r="DM345" s="283"/>
      <c r="DV345" s="283"/>
      <c r="EE345" s="283"/>
      <c r="EN345" s="283"/>
      <c r="EW345" s="283"/>
      <c r="FF345" s="283"/>
      <c r="FO345" s="283"/>
      <c r="FX345" s="283"/>
      <c r="GG345" s="283"/>
      <c r="GP345" s="283"/>
      <c r="GY345" s="283"/>
      <c r="HH345" s="283"/>
      <c r="JD345" s="655"/>
    </row>
    <row r="346" spans="1:264" s="446" customFormat="1">
      <c r="A346" s="292" t="s">
        <v>808</v>
      </c>
      <c r="B346" s="441" t="s">
        <v>23</v>
      </c>
      <c r="D346" s="103">
        <f>$GF$486</f>
        <v>555.75</v>
      </c>
      <c r="E346" s="292" t="s">
        <v>808</v>
      </c>
      <c r="F346" s="446" t="s">
        <v>835</v>
      </c>
      <c r="H346" s="103">
        <f>$JR$492</f>
        <v>400.5</v>
      </c>
      <c r="I346" s="283"/>
      <c r="J346" s="292" t="s">
        <v>808</v>
      </c>
      <c r="K346" s="443" t="s">
        <v>142</v>
      </c>
      <c r="M346" s="103">
        <f>$BS$498</f>
        <v>167.2</v>
      </c>
      <c r="N346" s="292" t="s">
        <v>808</v>
      </c>
      <c r="O346" s="446" t="s">
        <v>153</v>
      </c>
      <c r="Q346" s="103">
        <f>$EM$504</f>
        <v>244.8</v>
      </c>
      <c r="R346" s="283"/>
      <c r="S346" s="292" t="s">
        <v>808</v>
      </c>
      <c r="T346" s="540" t="s">
        <v>1854</v>
      </c>
      <c r="V346" s="103">
        <f>$SI$510</f>
        <v>152.69999999999999</v>
      </c>
      <c r="W346" s="292" t="s">
        <v>808</v>
      </c>
      <c r="X346" s="540" t="s">
        <v>1844</v>
      </c>
      <c r="Z346" s="103">
        <f>$PF$516</f>
        <v>107.7</v>
      </c>
      <c r="AA346" s="283"/>
      <c r="AB346" s="292" t="s">
        <v>808</v>
      </c>
      <c r="AC346" s="540" t="s">
        <v>1850</v>
      </c>
      <c r="AE346" s="103">
        <f>$QG$522</f>
        <v>109</v>
      </c>
      <c r="AF346" s="292" t="s">
        <v>808</v>
      </c>
      <c r="AG346" s="441" t="s">
        <v>2281</v>
      </c>
      <c r="AI346" s="103">
        <f>$AGN$528</f>
        <v>79.300000000000011</v>
      </c>
      <c r="AJ346" s="283"/>
      <c r="AK346" s="292" t="s">
        <v>808</v>
      </c>
      <c r="AL346" s="441" t="s">
        <v>2280</v>
      </c>
      <c r="AN346" s="103">
        <f>$AFD$534</f>
        <v>50.900000000000006</v>
      </c>
      <c r="AO346" s="292" t="s">
        <v>808</v>
      </c>
      <c r="AP346" s="441" t="s">
        <v>2284</v>
      </c>
      <c r="AR346" s="103">
        <f>$AEC$540</f>
        <v>60.3</v>
      </c>
      <c r="AS346" s="283"/>
      <c r="AT346" s="292" t="s">
        <v>808</v>
      </c>
      <c r="AU346" s="441" t="s">
        <v>2256</v>
      </c>
      <c r="AW346" s="103">
        <f>$WM$546</f>
        <v>46.8</v>
      </c>
      <c r="AX346" s="292" t="s">
        <v>808</v>
      </c>
      <c r="AY346" s="441" t="s">
        <v>2284</v>
      </c>
      <c r="BA346" s="103">
        <f>$AEC$552</f>
        <v>28.599999999999998</v>
      </c>
      <c r="BB346" s="283"/>
      <c r="BK346" s="283"/>
      <c r="BT346" s="283"/>
      <c r="CC346" s="283"/>
      <c r="CL346" s="283"/>
      <c r="CU346" s="283"/>
      <c r="DD346" s="283"/>
      <c r="DM346" s="283"/>
      <c r="DV346" s="283"/>
      <c r="EE346" s="283"/>
      <c r="EN346" s="283"/>
      <c r="EW346" s="283"/>
      <c r="FF346" s="283"/>
      <c r="FO346" s="283"/>
      <c r="FX346" s="283"/>
      <c r="GG346" s="283"/>
      <c r="GP346" s="283"/>
      <c r="GY346" s="283"/>
      <c r="HH346" s="283"/>
      <c r="JD346" s="655"/>
    </row>
    <row r="347" spans="1:264" s="446" customFormat="1">
      <c r="A347" s="292" t="s">
        <v>809</v>
      </c>
      <c r="B347" s="540" t="s">
        <v>1857</v>
      </c>
      <c r="D347" s="103">
        <f>$RZ$486</f>
        <v>555.75</v>
      </c>
      <c r="E347" s="292" t="s">
        <v>809</v>
      </c>
      <c r="F347" s="441" t="s">
        <v>27</v>
      </c>
      <c r="H347" s="103">
        <f>$FN$492</f>
        <v>400.2</v>
      </c>
      <c r="I347" s="283"/>
      <c r="J347" s="292" t="s">
        <v>809</v>
      </c>
      <c r="K347" s="446" t="s">
        <v>863</v>
      </c>
      <c r="M347" s="103">
        <f>$KA$498</f>
        <v>163.1</v>
      </c>
      <c r="N347" s="292" t="s">
        <v>809</v>
      </c>
      <c r="O347" s="443" t="s">
        <v>143</v>
      </c>
      <c r="Q347" s="103">
        <f>$DC$504</f>
        <v>243.40000000000003</v>
      </c>
      <c r="R347" s="283"/>
      <c r="S347" s="292" t="s">
        <v>809</v>
      </c>
      <c r="T347" s="441" t="s">
        <v>2243</v>
      </c>
      <c r="V347" s="103">
        <f>$VC$510</f>
        <v>151.99999999999997</v>
      </c>
      <c r="W347" s="292" t="s">
        <v>809</v>
      </c>
      <c r="X347" s="441" t="s">
        <v>13</v>
      </c>
      <c r="Z347" s="103">
        <f>$LK$516</f>
        <v>106.4</v>
      </c>
      <c r="AA347" s="283"/>
      <c r="AB347" s="292" t="s">
        <v>809</v>
      </c>
      <c r="AC347" s="443" t="s">
        <v>143</v>
      </c>
      <c r="AE347" s="103">
        <f>$DC$522</f>
        <v>106.3</v>
      </c>
      <c r="AF347" s="292" t="s">
        <v>809</v>
      </c>
      <c r="AG347" s="540" t="s">
        <v>1849</v>
      </c>
      <c r="AI347" s="103">
        <f>$TA$528</f>
        <v>78.900000000000006</v>
      </c>
      <c r="AJ347" s="283"/>
      <c r="AK347" s="292" t="s">
        <v>809</v>
      </c>
      <c r="AL347" s="540" t="s">
        <v>1857</v>
      </c>
      <c r="AN347" s="103">
        <f>$RZ$534</f>
        <v>49.999999999999993</v>
      </c>
      <c r="AO347" s="292" t="s">
        <v>809</v>
      </c>
      <c r="AP347" s="441" t="s">
        <v>2237</v>
      </c>
      <c r="AR347" s="103">
        <f>$YF$540</f>
        <v>59.4</v>
      </c>
      <c r="AS347" s="283"/>
      <c r="AT347" s="292" t="s">
        <v>809</v>
      </c>
      <c r="AU347" s="441" t="s">
        <v>11</v>
      </c>
      <c r="AW347" s="103">
        <f>$AI$546</f>
        <v>46.2</v>
      </c>
      <c r="AX347" s="292" t="s">
        <v>809</v>
      </c>
      <c r="AY347" s="441" t="s">
        <v>1</v>
      </c>
      <c r="BA347" s="103">
        <f>$MU$552</f>
        <v>25.2</v>
      </c>
      <c r="BB347" s="283"/>
      <c r="BK347" s="283"/>
      <c r="BT347" s="283"/>
      <c r="CC347" s="283"/>
      <c r="CL347" s="283"/>
      <c r="CU347" s="283"/>
      <c r="DD347" s="283"/>
      <c r="DM347" s="283"/>
      <c r="DV347" s="283"/>
      <c r="EE347" s="283"/>
      <c r="EN347" s="283"/>
      <c r="EW347" s="283"/>
      <c r="FF347" s="283"/>
      <c r="FO347" s="283"/>
      <c r="FX347" s="283"/>
      <c r="GG347" s="283"/>
      <c r="GP347" s="283"/>
      <c r="GY347" s="283"/>
      <c r="HH347" s="283"/>
      <c r="JD347" s="655"/>
    </row>
    <row r="348" spans="1:264" s="446" customFormat="1">
      <c r="A348" s="292" t="s">
        <v>810</v>
      </c>
      <c r="B348" s="441" t="s">
        <v>2282</v>
      </c>
      <c r="D348" s="103">
        <f>$AFM$486</f>
        <v>550.95000000000005</v>
      </c>
      <c r="E348" s="292" t="s">
        <v>810</v>
      </c>
      <c r="F348" s="540" t="s">
        <v>1854</v>
      </c>
      <c r="H348" s="103">
        <f>$SI$492</f>
        <v>399.5</v>
      </c>
      <c r="I348" s="283"/>
      <c r="J348" s="292" t="s">
        <v>810</v>
      </c>
      <c r="K348" s="446" t="s">
        <v>873</v>
      </c>
      <c r="M348" s="103">
        <f>$FW$498</f>
        <v>162.89999999999998</v>
      </c>
      <c r="N348" s="292" t="s">
        <v>810</v>
      </c>
      <c r="O348" s="441" t="s">
        <v>2245</v>
      </c>
      <c r="Q348" s="103">
        <f>$XW$504</f>
        <v>242.99999999999997</v>
      </c>
      <c r="R348" s="283"/>
      <c r="S348" s="292" t="s">
        <v>810</v>
      </c>
      <c r="T348" s="441" t="s">
        <v>2567</v>
      </c>
      <c r="V348" s="103">
        <f>$ADK$510</f>
        <v>151</v>
      </c>
      <c r="W348" s="292" t="s">
        <v>810</v>
      </c>
      <c r="X348" s="540" t="s">
        <v>1841</v>
      </c>
      <c r="Z348" s="103">
        <f>$UK$516</f>
        <v>103.9</v>
      </c>
      <c r="AA348" s="283"/>
      <c r="AB348" s="292" t="s">
        <v>810</v>
      </c>
      <c r="AC348" s="441" t="s">
        <v>2305</v>
      </c>
      <c r="AE348" s="103">
        <f>$AGW$522</f>
        <v>104.5</v>
      </c>
      <c r="AF348" s="292" t="s">
        <v>810</v>
      </c>
      <c r="AG348" s="540" t="s">
        <v>1853</v>
      </c>
      <c r="AI348" s="103">
        <f>$RH$528</f>
        <v>78.8</v>
      </c>
      <c r="AJ348" s="283"/>
      <c r="AK348" s="292" t="s">
        <v>810</v>
      </c>
      <c r="AL348" s="446" t="s">
        <v>837</v>
      </c>
      <c r="AN348" s="103">
        <f>$NM$534</f>
        <v>49.4</v>
      </c>
      <c r="AO348" s="292" t="s">
        <v>810</v>
      </c>
      <c r="AP348" s="441" t="s">
        <v>37</v>
      </c>
      <c r="AR348" s="103">
        <f>$DL$540</f>
        <v>58.3</v>
      </c>
      <c r="AS348" s="283"/>
      <c r="AT348" s="292" t="s">
        <v>810</v>
      </c>
      <c r="AU348" s="441" t="s">
        <v>2246</v>
      </c>
      <c r="AW348" s="103">
        <f>$XE$546</f>
        <v>45</v>
      </c>
      <c r="AX348" s="292" t="s">
        <v>810</v>
      </c>
      <c r="AY348" s="441" t="s">
        <v>2279</v>
      </c>
      <c r="BA348" s="103">
        <f>$ADT$552</f>
        <v>22.5</v>
      </c>
      <c r="BB348" s="283"/>
      <c r="BK348" s="283"/>
      <c r="BT348" s="283"/>
      <c r="CC348" s="283"/>
      <c r="CL348" s="283"/>
      <c r="CU348" s="283"/>
      <c r="DD348" s="283"/>
      <c r="DM348" s="283"/>
      <c r="DV348" s="283"/>
      <c r="EE348" s="283"/>
      <c r="EN348" s="283"/>
      <c r="EW348" s="283"/>
      <c r="FF348" s="283"/>
      <c r="FO348" s="283"/>
      <c r="FX348" s="283"/>
      <c r="GG348" s="283"/>
      <c r="GP348" s="283"/>
      <c r="GY348" s="283"/>
      <c r="HH348" s="283"/>
      <c r="JD348" s="655"/>
    </row>
    <row r="349" spans="1:264" s="446" customFormat="1">
      <c r="A349" s="292" t="s">
        <v>812</v>
      </c>
      <c r="B349" s="441" t="s">
        <v>37</v>
      </c>
      <c r="D349" s="103">
        <f>$DL$486</f>
        <v>548.6</v>
      </c>
      <c r="E349" s="292" t="s">
        <v>812</v>
      </c>
      <c r="F349" s="441" t="s">
        <v>2278</v>
      </c>
      <c r="H349" s="103">
        <f>$AGE$492</f>
        <v>399</v>
      </c>
      <c r="I349" s="283"/>
      <c r="J349" s="292" t="s">
        <v>812</v>
      </c>
      <c r="K349" s="540" t="s">
        <v>1839</v>
      </c>
      <c r="M349" s="103">
        <f>$TS$498</f>
        <v>162.60000000000002</v>
      </c>
      <c r="N349" s="292" t="s">
        <v>812</v>
      </c>
      <c r="O349" s="441" t="s">
        <v>2241</v>
      </c>
      <c r="Q349" s="103">
        <f>$VU$504</f>
        <v>240.7</v>
      </c>
      <c r="R349" s="283"/>
      <c r="S349" s="292" t="s">
        <v>812</v>
      </c>
      <c r="T349" s="441" t="s">
        <v>2283</v>
      </c>
      <c r="V349" s="103">
        <f>$AFV$510</f>
        <v>149.5</v>
      </c>
      <c r="W349" s="292" t="s">
        <v>812</v>
      </c>
      <c r="X349" s="540" t="s">
        <v>1859</v>
      </c>
      <c r="Z349" s="103">
        <f>$PX$516</f>
        <v>103.6</v>
      </c>
      <c r="AA349" s="283"/>
      <c r="AB349" s="292" t="s">
        <v>812</v>
      </c>
      <c r="AC349" s="441" t="s">
        <v>2237</v>
      </c>
      <c r="AE349" s="103">
        <f>$YF$522</f>
        <v>103.19999999999999</v>
      </c>
      <c r="AF349" s="292" t="s">
        <v>812</v>
      </c>
      <c r="AG349" s="446" t="s">
        <v>861</v>
      </c>
      <c r="AI349" s="103">
        <f>$OE$528</f>
        <v>78.400000000000006</v>
      </c>
      <c r="AJ349" s="283"/>
      <c r="AK349" s="292" t="s">
        <v>812</v>
      </c>
      <c r="AL349" s="443" t="s">
        <v>142</v>
      </c>
      <c r="AN349" s="103">
        <f>$BS$534</f>
        <v>48.2</v>
      </c>
      <c r="AO349" s="292" t="s">
        <v>812</v>
      </c>
      <c r="AP349" s="446" t="s">
        <v>844</v>
      </c>
      <c r="AR349" s="103">
        <f>$ML$540</f>
        <v>57</v>
      </c>
      <c r="AS349" s="283"/>
      <c r="AT349" s="292" t="s">
        <v>812</v>
      </c>
      <c r="AU349" s="446" t="s">
        <v>835</v>
      </c>
      <c r="AW349" s="103">
        <f>$JR$546</f>
        <v>45</v>
      </c>
      <c r="AX349" s="292" t="s">
        <v>812</v>
      </c>
      <c r="AY349" s="446" t="s">
        <v>811</v>
      </c>
      <c r="BA349" s="103">
        <f>$IZ$552</f>
        <v>19.8</v>
      </c>
      <c r="BB349" s="283"/>
      <c r="BK349" s="283"/>
      <c r="BT349" s="283"/>
      <c r="CC349" s="283"/>
      <c r="CL349" s="283"/>
      <c r="CU349" s="283"/>
      <c r="DD349" s="283"/>
      <c r="DM349" s="283"/>
      <c r="DV349" s="283"/>
      <c r="EE349" s="283"/>
      <c r="EN349" s="283"/>
      <c r="EW349" s="283"/>
      <c r="FF349" s="283"/>
      <c r="FO349" s="283"/>
      <c r="FX349" s="283"/>
      <c r="GG349" s="283"/>
      <c r="GP349" s="283"/>
      <c r="GY349" s="283"/>
      <c r="HH349" s="283"/>
      <c r="JD349" s="655"/>
    </row>
    <row r="350" spans="1:264" s="446" customFormat="1">
      <c r="A350" s="292" t="s">
        <v>818</v>
      </c>
      <c r="B350" s="441" t="s">
        <v>13</v>
      </c>
      <c r="D350" s="103">
        <f>$LK$486</f>
        <v>546.20000000000005</v>
      </c>
      <c r="E350" s="292" t="s">
        <v>818</v>
      </c>
      <c r="F350" s="446" t="s">
        <v>852</v>
      </c>
      <c r="H350" s="103">
        <f>$EV$492</f>
        <v>398.5</v>
      </c>
      <c r="I350" s="283"/>
      <c r="J350" s="292" t="s">
        <v>818</v>
      </c>
      <c r="K350" s="441" t="s">
        <v>2567</v>
      </c>
      <c r="M350" s="103">
        <f>$ADK$498</f>
        <v>160.20000000000002</v>
      </c>
      <c r="N350" s="292" t="s">
        <v>818</v>
      </c>
      <c r="O350" s="441" t="s">
        <v>15</v>
      </c>
      <c r="Q350" s="103">
        <f>$HG$504</f>
        <v>238.7</v>
      </c>
      <c r="R350" s="283"/>
      <c r="S350" s="292" t="s">
        <v>818</v>
      </c>
      <c r="T350" s="443" t="s">
        <v>144</v>
      </c>
      <c r="V350" s="103">
        <f>$KJ$510</f>
        <v>148.1</v>
      </c>
      <c r="W350" s="292" t="s">
        <v>818</v>
      </c>
      <c r="X350" s="441" t="s">
        <v>2305</v>
      </c>
      <c r="Z350" s="103">
        <f>$AGW$516</f>
        <v>101.89999999999999</v>
      </c>
      <c r="AA350" s="283"/>
      <c r="AB350" s="292" t="s">
        <v>818</v>
      </c>
      <c r="AC350" s="446" t="s">
        <v>869</v>
      </c>
      <c r="AE350" s="103">
        <f>$HY$522</f>
        <v>102.80000000000001</v>
      </c>
      <c r="AF350" s="292" t="s">
        <v>818</v>
      </c>
      <c r="AG350" s="441" t="s">
        <v>37</v>
      </c>
      <c r="AI350" s="103">
        <f>$DL$528</f>
        <v>78.400000000000006</v>
      </c>
      <c r="AJ350" s="283"/>
      <c r="AK350" s="292" t="s">
        <v>818</v>
      </c>
      <c r="AL350" s="540" t="s">
        <v>1852</v>
      </c>
      <c r="AN350" s="103">
        <f>$SR$534</f>
        <v>48.1</v>
      </c>
      <c r="AO350" s="292" t="s">
        <v>818</v>
      </c>
      <c r="AP350" s="446" t="s">
        <v>830</v>
      </c>
      <c r="AR350" s="103">
        <f>$JI$540</f>
        <v>57</v>
      </c>
      <c r="AS350" s="283"/>
      <c r="AT350" s="292" t="s">
        <v>818</v>
      </c>
      <c r="AU350" s="441" t="s">
        <v>27</v>
      </c>
      <c r="AW350" s="103">
        <f>$FN$546</f>
        <v>45</v>
      </c>
      <c r="AX350" s="292" t="s">
        <v>818</v>
      </c>
      <c r="AY350" s="540" t="s">
        <v>1841</v>
      </c>
      <c r="BA350" s="103">
        <f>$UK$552</f>
        <v>18.2</v>
      </c>
      <c r="BB350" s="283"/>
      <c r="BK350" s="283"/>
      <c r="BT350" s="283"/>
      <c r="CC350" s="283"/>
      <c r="CL350" s="283"/>
      <c r="CU350" s="283"/>
      <c r="DD350" s="283"/>
      <c r="DM350" s="283"/>
      <c r="DV350" s="283"/>
      <c r="EE350" s="283"/>
      <c r="EN350" s="283"/>
      <c r="EW350" s="283"/>
      <c r="FF350" s="283"/>
      <c r="FO350" s="283"/>
      <c r="FX350" s="283"/>
      <c r="GG350" s="283"/>
      <c r="GP350" s="283"/>
      <c r="GY350" s="283"/>
      <c r="HH350" s="283"/>
      <c r="JD350" s="655"/>
    </row>
    <row r="351" spans="1:264" s="446" customFormat="1">
      <c r="A351" s="292" t="s">
        <v>820</v>
      </c>
      <c r="B351" s="446" t="s">
        <v>855</v>
      </c>
      <c r="D351" s="103">
        <f>$NV$486</f>
        <v>546.15000000000009</v>
      </c>
      <c r="E351" s="292" t="s">
        <v>820</v>
      </c>
      <c r="F351" s="540" t="s">
        <v>1844</v>
      </c>
      <c r="H351" s="103">
        <f>$PF$492</f>
        <v>398</v>
      </c>
      <c r="I351" s="283"/>
      <c r="J351" s="292" t="s">
        <v>820</v>
      </c>
      <c r="K351" s="446" t="s">
        <v>852</v>
      </c>
      <c r="M351" s="103">
        <f>$EV$498</f>
        <v>158.10000000000002</v>
      </c>
      <c r="N351" s="292" t="s">
        <v>820</v>
      </c>
      <c r="O351" s="540" t="s">
        <v>1850</v>
      </c>
      <c r="Q351" s="103">
        <f>$QG$504</f>
        <v>237</v>
      </c>
      <c r="R351" s="283"/>
      <c r="S351" s="292" t="s">
        <v>820</v>
      </c>
      <c r="T351" s="540" t="s">
        <v>1849</v>
      </c>
      <c r="V351" s="103">
        <f>$TA$510</f>
        <v>147.4</v>
      </c>
      <c r="W351" s="292" t="s">
        <v>820</v>
      </c>
      <c r="X351" s="446" t="s">
        <v>851</v>
      </c>
      <c r="Z351" s="103">
        <f>$GX$516</f>
        <v>101.89999999999999</v>
      </c>
      <c r="AA351" s="283"/>
      <c r="AB351" s="292" t="s">
        <v>820</v>
      </c>
      <c r="AC351" s="441" t="s">
        <v>2243</v>
      </c>
      <c r="AE351" s="103">
        <f>$VC$522</f>
        <v>102.5</v>
      </c>
      <c r="AF351" s="292" t="s">
        <v>820</v>
      </c>
      <c r="AG351" s="441" t="s">
        <v>11</v>
      </c>
      <c r="AI351" s="103">
        <f>$AI$528</f>
        <v>76.599999999999994</v>
      </c>
      <c r="AJ351" s="283"/>
      <c r="AK351" s="292" t="s">
        <v>820</v>
      </c>
      <c r="AL351" s="540" t="s">
        <v>1859</v>
      </c>
      <c r="AN351" s="103">
        <f>$PX$534</f>
        <v>45.2</v>
      </c>
      <c r="AO351" s="292" t="s">
        <v>820</v>
      </c>
      <c r="AP351" s="441" t="s">
        <v>25</v>
      </c>
      <c r="AR351" s="103">
        <f>$CK$540</f>
        <v>57</v>
      </c>
      <c r="AS351" s="283"/>
      <c r="AT351" s="292" t="s">
        <v>820</v>
      </c>
      <c r="AU351" s="443" t="s">
        <v>142</v>
      </c>
      <c r="AW351" s="103">
        <f>$BS$546</f>
        <v>45</v>
      </c>
      <c r="AX351" s="292" t="s">
        <v>820</v>
      </c>
      <c r="AY351" s="441" t="s">
        <v>33</v>
      </c>
      <c r="BA351" s="103">
        <f>$CB$552</f>
        <v>18.2</v>
      </c>
      <c r="BB351" s="283"/>
      <c r="BK351" s="283"/>
      <c r="BT351" s="283"/>
      <c r="CC351" s="283"/>
      <c r="CL351" s="283"/>
      <c r="CU351" s="283"/>
      <c r="DD351" s="283"/>
      <c r="DM351" s="283"/>
      <c r="DV351" s="283"/>
      <c r="EE351" s="283"/>
      <c r="EN351" s="283"/>
      <c r="EW351" s="283"/>
      <c r="FF351" s="283"/>
      <c r="FO351" s="283"/>
      <c r="FX351" s="283"/>
      <c r="GG351" s="283"/>
      <c r="GP351" s="283"/>
      <c r="GY351" s="283"/>
      <c r="HH351" s="283"/>
      <c r="JD351" s="655"/>
    </row>
    <row r="352" spans="1:264" s="446" customFormat="1">
      <c r="A352" s="292" t="s">
        <v>823</v>
      </c>
      <c r="B352" s="441" t="s">
        <v>11</v>
      </c>
      <c r="D352" s="103">
        <f>$AI$486</f>
        <v>545.70000000000005</v>
      </c>
      <c r="E352" s="292" t="s">
        <v>823</v>
      </c>
      <c r="F352" s="446" t="s">
        <v>826</v>
      </c>
      <c r="H352" s="103">
        <f>$ND$492</f>
        <v>398</v>
      </c>
      <c r="I352" s="283"/>
      <c r="J352" s="292" t="s">
        <v>823</v>
      </c>
      <c r="K352" s="446" t="s">
        <v>807</v>
      </c>
      <c r="M352" s="103">
        <f>$OW$498</f>
        <v>156.6</v>
      </c>
      <c r="N352" s="292" t="s">
        <v>823</v>
      </c>
      <c r="O352" s="540" t="s">
        <v>1849</v>
      </c>
      <c r="Q352" s="103">
        <f>$TA$504</f>
        <v>236.8</v>
      </c>
      <c r="R352" s="283"/>
      <c r="S352" s="292" t="s">
        <v>823</v>
      </c>
      <c r="T352" s="441" t="s">
        <v>2245</v>
      </c>
      <c r="V352" s="103">
        <f>$XW$510</f>
        <v>146.80000000000001</v>
      </c>
      <c r="W352" s="292" t="s">
        <v>823</v>
      </c>
      <c r="X352" s="441" t="s">
        <v>2281</v>
      </c>
      <c r="Z352" s="103">
        <f>$AGN$516</f>
        <v>100.80000000000001</v>
      </c>
      <c r="AA352" s="283"/>
      <c r="AB352" s="292" t="s">
        <v>823</v>
      </c>
      <c r="AC352" s="441" t="s">
        <v>33</v>
      </c>
      <c r="AE352" s="103">
        <f>$CB$522</f>
        <v>100.8</v>
      </c>
      <c r="AF352" s="292" t="s">
        <v>823</v>
      </c>
      <c r="AG352" s="446" t="s">
        <v>822</v>
      </c>
      <c r="AI352" s="103">
        <f>$GO$528</f>
        <v>75</v>
      </c>
      <c r="AJ352" s="283"/>
      <c r="AK352" s="292" t="s">
        <v>823</v>
      </c>
      <c r="AL352" s="441" t="s">
        <v>2283</v>
      </c>
      <c r="AN352" s="103">
        <f>$AFV$534</f>
        <v>45.199999999999996</v>
      </c>
      <c r="AO352" s="292" t="s">
        <v>823</v>
      </c>
      <c r="AP352" s="540" t="s">
        <v>1851</v>
      </c>
      <c r="AR352" s="103">
        <f>$TJ$540</f>
        <v>57</v>
      </c>
      <c r="AS352" s="283"/>
      <c r="AT352" s="292" t="s">
        <v>823</v>
      </c>
      <c r="AU352" s="441" t="s">
        <v>33</v>
      </c>
      <c r="AW352" s="103">
        <f>$CB$546</f>
        <v>45</v>
      </c>
      <c r="AX352" s="292" t="s">
        <v>823</v>
      </c>
      <c r="AY352" s="540" t="s">
        <v>1851</v>
      </c>
      <c r="BA352" s="103">
        <f>$TJ$552</f>
        <v>18</v>
      </c>
      <c r="BB352" s="283"/>
      <c r="BK352" s="283"/>
      <c r="BT352" s="283"/>
      <c r="CC352" s="283"/>
      <c r="CL352" s="283"/>
      <c r="CU352" s="283"/>
      <c r="DD352" s="283"/>
      <c r="DM352" s="283"/>
      <c r="DV352" s="283"/>
      <c r="EE352" s="283"/>
      <c r="EN352" s="283"/>
      <c r="EW352" s="283"/>
      <c r="FF352" s="283"/>
      <c r="FO352" s="283"/>
      <c r="FX352" s="283"/>
      <c r="GG352" s="283"/>
      <c r="GP352" s="283"/>
      <c r="GY352" s="283"/>
      <c r="HH352" s="283"/>
      <c r="JD352" s="655"/>
    </row>
    <row r="353" spans="1:264" s="446" customFormat="1">
      <c r="A353" s="292" t="s">
        <v>824</v>
      </c>
      <c r="B353" s="446" t="s">
        <v>852</v>
      </c>
      <c r="D353" s="103">
        <f>$EV$486</f>
        <v>545.70000000000005</v>
      </c>
      <c r="E353" s="292" t="s">
        <v>824</v>
      </c>
      <c r="F353" s="446" t="s">
        <v>830</v>
      </c>
      <c r="H353" s="103">
        <f>$JI$492</f>
        <v>395</v>
      </c>
      <c r="I353" s="283"/>
      <c r="J353" s="292" t="s">
        <v>824</v>
      </c>
      <c r="K353" s="441" t="s">
        <v>2242</v>
      </c>
      <c r="M353" s="103">
        <f>$YO$498</f>
        <v>154.5</v>
      </c>
      <c r="N353" s="292" t="s">
        <v>824</v>
      </c>
      <c r="O353" s="441" t="s">
        <v>2282</v>
      </c>
      <c r="Q353" s="103">
        <f>$AFM$504</f>
        <v>236.8</v>
      </c>
      <c r="R353" s="283"/>
      <c r="S353" s="292" t="s">
        <v>824</v>
      </c>
      <c r="T353" s="441" t="s">
        <v>37</v>
      </c>
      <c r="V353" s="103">
        <f>$DL$510</f>
        <v>144.80000000000001</v>
      </c>
      <c r="W353" s="292" t="s">
        <v>824</v>
      </c>
      <c r="X353" s="441" t="s">
        <v>27</v>
      </c>
      <c r="Z353" s="103">
        <f>$FN$516</f>
        <v>100</v>
      </c>
      <c r="AA353" s="283"/>
      <c r="AB353" s="292" t="s">
        <v>824</v>
      </c>
      <c r="AC353" s="441" t="s">
        <v>31</v>
      </c>
      <c r="AE353" s="103">
        <f>$Q$522</f>
        <v>99.499999999999986</v>
      </c>
      <c r="AF353" s="292" t="s">
        <v>824</v>
      </c>
      <c r="AG353" s="441" t="s">
        <v>2244</v>
      </c>
      <c r="AI353" s="103">
        <f>$WV$528</f>
        <v>74.2</v>
      </c>
      <c r="AJ353" s="283"/>
      <c r="AK353" s="292" t="s">
        <v>824</v>
      </c>
      <c r="AL353" s="540" t="s">
        <v>1854</v>
      </c>
      <c r="AN353" s="103">
        <f>$SI$534</f>
        <v>45</v>
      </c>
      <c r="AO353" s="292" t="s">
        <v>824</v>
      </c>
      <c r="AP353" s="441" t="s">
        <v>2283</v>
      </c>
      <c r="AR353" s="103">
        <f>$AFV$540</f>
        <v>57</v>
      </c>
      <c r="AS353" s="283"/>
      <c r="AT353" s="292" t="s">
        <v>824</v>
      </c>
      <c r="AU353" s="446" t="s">
        <v>828</v>
      </c>
      <c r="AW353" s="103">
        <f>$ON$546</f>
        <v>43.4</v>
      </c>
      <c r="AX353" s="292" t="s">
        <v>824</v>
      </c>
      <c r="AY353" s="441" t="s">
        <v>15</v>
      </c>
      <c r="BA353" s="103">
        <f>$HG$552</f>
        <v>16.900000000000002</v>
      </c>
      <c r="BB353" s="283"/>
      <c r="BK353" s="283"/>
      <c r="BT353" s="283"/>
      <c r="CC353" s="283"/>
      <c r="CL353" s="283"/>
      <c r="CU353" s="283"/>
      <c r="DD353" s="283"/>
      <c r="DM353" s="283"/>
      <c r="DV353" s="283"/>
      <c r="EE353" s="283"/>
      <c r="EN353" s="283"/>
      <c r="EW353" s="283"/>
      <c r="FF353" s="283"/>
      <c r="FO353" s="283"/>
      <c r="FX353" s="283"/>
      <c r="GG353" s="283"/>
      <c r="GP353" s="283"/>
      <c r="GY353" s="283"/>
      <c r="HH353" s="283"/>
      <c r="JD353" s="655"/>
    </row>
    <row r="354" spans="1:264" s="446" customFormat="1">
      <c r="A354" s="292" t="s">
        <v>827</v>
      </c>
      <c r="B354" s="441" t="s">
        <v>2280</v>
      </c>
      <c r="D354" s="103">
        <f>$AFD$486</f>
        <v>543.70000000000005</v>
      </c>
      <c r="E354" s="292" t="s">
        <v>827</v>
      </c>
      <c r="F354" s="540" t="s">
        <v>1851</v>
      </c>
      <c r="H354" s="103">
        <f>$TJ$492</f>
        <v>394</v>
      </c>
      <c r="I354" s="283"/>
      <c r="J354" s="292" t="s">
        <v>827</v>
      </c>
      <c r="K354" s="441" t="s">
        <v>37</v>
      </c>
      <c r="M354" s="103">
        <f>$DL$498</f>
        <v>152.80000000000001</v>
      </c>
      <c r="N354" s="292" t="s">
        <v>827</v>
      </c>
      <c r="O354" s="441" t="s">
        <v>33</v>
      </c>
      <c r="Q354" s="103">
        <f>$CB$504</f>
        <v>236.6</v>
      </c>
      <c r="R354" s="283"/>
      <c r="S354" s="292" t="s">
        <v>827</v>
      </c>
      <c r="T354" s="540" t="s">
        <v>1851</v>
      </c>
      <c r="V354" s="103">
        <f>$TJ$510</f>
        <v>139.80000000000001</v>
      </c>
      <c r="W354" s="292" t="s">
        <v>827</v>
      </c>
      <c r="X354" s="540" t="s">
        <v>1853</v>
      </c>
      <c r="Z354" s="103">
        <f>$RH$516</f>
        <v>97.699999999999989</v>
      </c>
      <c r="AA354" s="283"/>
      <c r="AB354" s="292" t="s">
        <v>827</v>
      </c>
      <c r="AC354" s="446" t="s">
        <v>844</v>
      </c>
      <c r="AE354" s="103">
        <f>$ML$522</f>
        <v>98.1</v>
      </c>
      <c r="AF354" s="292" t="s">
        <v>827</v>
      </c>
      <c r="AG354" s="446" t="s">
        <v>844</v>
      </c>
      <c r="AI354" s="103">
        <f>$ML$528</f>
        <v>74.2</v>
      </c>
      <c r="AJ354" s="283"/>
      <c r="AK354" s="292" t="s">
        <v>827</v>
      </c>
      <c r="AL354" s="446" t="s">
        <v>835</v>
      </c>
      <c r="AN354" s="103">
        <f>$JR$534</f>
        <v>44.4</v>
      </c>
      <c r="AO354" s="292" t="s">
        <v>827</v>
      </c>
      <c r="AP354" s="446" t="s">
        <v>863</v>
      </c>
      <c r="AR354" s="103">
        <f>$KA$540</f>
        <v>57</v>
      </c>
      <c r="AS354" s="283"/>
      <c r="AT354" s="292" t="s">
        <v>827</v>
      </c>
      <c r="AU354" s="446" t="s">
        <v>873</v>
      </c>
      <c r="AW354" s="103">
        <f>$FW$546</f>
        <v>43.2</v>
      </c>
      <c r="AX354" s="292" t="s">
        <v>827</v>
      </c>
      <c r="AY354" s="441" t="s">
        <v>27</v>
      </c>
      <c r="BA354" s="103">
        <f>$FN$552</f>
        <v>16.900000000000002</v>
      </c>
      <c r="BB354" s="283"/>
      <c r="BK354" s="283"/>
      <c r="BT354" s="283"/>
      <c r="CC354" s="283"/>
      <c r="CL354" s="283"/>
      <c r="CU354" s="283"/>
      <c r="DD354" s="283"/>
      <c r="DM354" s="283"/>
      <c r="DV354" s="283"/>
      <c r="EE354" s="283"/>
      <c r="EN354" s="283"/>
      <c r="EW354" s="283"/>
      <c r="FF354" s="283"/>
      <c r="FO354" s="283"/>
      <c r="FX354" s="283"/>
      <c r="GG354" s="283"/>
      <c r="GP354" s="283"/>
      <c r="GY354" s="283"/>
      <c r="HH354" s="283"/>
      <c r="JD354" s="655"/>
    </row>
    <row r="355" spans="1:264" s="446" customFormat="1">
      <c r="A355" s="292" t="s">
        <v>829</v>
      </c>
      <c r="B355" s="443" t="s">
        <v>143</v>
      </c>
      <c r="D355" s="103">
        <f>$DC$486</f>
        <v>542.1</v>
      </c>
      <c r="E355" s="292" t="s">
        <v>829</v>
      </c>
      <c r="F355" s="540" t="s">
        <v>1857</v>
      </c>
      <c r="H355" s="103">
        <f>$RZ$492</f>
        <v>391.5</v>
      </c>
      <c r="I355" s="283"/>
      <c r="J355" s="292" t="s">
        <v>829</v>
      </c>
      <c r="K355" s="540" t="s">
        <v>1854</v>
      </c>
      <c r="M355" s="103">
        <f>$SI$498</f>
        <v>152.4</v>
      </c>
      <c r="N355" s="292" t="s">
        <v>829</v>
      </c>
      <c r="O355" s="441" t="s">
        <v>2246</v>
      </c>
      <c r="Q355" s="103">
        <f>$XE$504</f>
        <v>235.29999999999998</v>
      </c>
      <c r="R355" s="283"/>
      <c r="S355" s="292" t="s">
        <v>829</v>
      </c>
      <c r="T355" s="446" t="s">
        <v>155</v>
      </c>
      <c r="V355" s="103">
        <f>$BJ$510</f>
        <v>138.1</v>
      </c>
      <c r="W355" s="292" t="s">
        <v>829</v>
      </c>
      <c r="X355" s="446" t="s">
        <v>155</v>
      </c>
      <c r="Z355" s="103">
        <f>$BJ$516</f>
        <v>92.100000000000009</v>
      </c>
      <c r="AA355" s="283"/>
      <c r="AB355" s="292" t="s">
        <v>829</v>
      </c>
      <c r="AC355" s="441" t="s">
        <v>37</v>
      </c>
      <c r="AE355" s="103">
        <f>$DL$522</f>
        <v>94.8</v>
      </c>
      <c r="AF355" s="292" t="s">
        <v>829</v>
      </c>
      <c r="AG355" s="441" t="s">
        <v>2279</v>
      </c>
      <c r="AI355" s="103">
        <f>$ADT$528</f>
        <v>74.099999999999994</v>
      </c>
      <c r="AJ355" s="283"/>
      <c r="AK355" s="292" t="s">
        <v>829</v>
      </c>
      <c r="AL355" s="446" t="s">
        <v>821</v>
      </c>
      <c r="AN355" s="103">
        <f>$IH$534</f>
        <v>43.6</v>
      </c>
      <c r="AO355" s="292" t="s">
        <v>829</v>
      </c>
      <c r="AP355" s="540" t="s">
        <v>1859</v>
      </c>
      <c r="AR355" s="103">
        <f>$PX$540</f>
        <v>57</v>
      </c>
      <c r="AS355" s="283"/>
      <c r="AT355" s="292" t="s">
        <v>829</v>
      </c>
      <c r="AU355" s="446" t="s">
        <v>861</v>
      </c>
      <c r="AW355" s="103">
        <f>$OE$546</f>
        <v>42</v>
      </c>
      <c r="AX355" s="292" t="s">
        <v>829</v>
      </c>
      <c r="AY355" s="446" t="s">
        <v>822</v>
      </c>
      <c r="BA355" s="103">
        <f>$GO$552</f>
        <v>16.900000000000002</v>
      </c>
      <c r="BB355" s="283"/>
      <c r="BK355" s="283"/>
      <c r="BT355" s="283"/>
      <c r="CC355" s="283"/>
      <c r="CL355" s="283"/>
      <c r="CU355" s="283"/>
      <c r="DD355" s="283"/>
      <c r="DM355" s="283"/>
      <c r="DV355" s="283"/>
      <c r="EE355" s="283"/>
      <c r="EN355" s="283"/>
      <c r="EW355" s="283"/>
      <c r="FF355" s="283"/>
      <c r="FO355" s="283"/>
      <c r="FX355" s="283"/>
      <c r="GG355" s="283"/>
      <c r="GP355" s="283"/>
      <c r="GY355" s="283"/>
      <c r="HH355" s="283"/>
      <c r="JD355" s="655"/>
    </row>
    <row r="356" spans="1:264" s="446" customFormat="1">
      <c r="A356" s="292" t="s">
        <v>834</v>
      </c>
      <c r="B356" s="446" t="s">
        <v>836</v>
      </c>
      <c r="D356" s="103">
        <f>$KS$486</f>
        <v>541.40000000000009</v>
      </c>
      <c r="E356" s="292" t="s">
        <v>834</v>
      </c>
      <c r="F356" s="446" t="s">
        <v>822</v>
      </c>
      <c r="H356" s="103">
        <f>$GO$492</f>
        <v>388.7</v>
      </c>
      <c r="I356" s="283"/>
      <c r="J356" s="292" t="s">
        <v>834</v>
      </c>
      <c r="K356" s="540" t="s">
        <v>1852</v>
      </c>
      <c r="M356" s="103">
        <f>$SR$498</f>
        <v>144.30000000000001</v>
      </c>
      <c r="N356" s="292" t="s">
        <v>834</v>
      </c>
      <c r="O356" s="446" t="s">
        <v>826</v>
      </c>
      <c r="Q356" s="103">
        <f>$ND$504</f>
        <v>233.79999999999998</v>
      </c>
      <c r="R356" s="283"/>
      <c r="S356" s="292" t="s">
        <v>834</v>
      </c>
      <c r="T356" s="441" t="s">
        <v>2237</v>
      </c>
      <c r="V356" s="103">
        <f>$YF$510</f>
        <v>137.19999999999999</v>
      </c>
      <c r="W356" s="292" t="s">
        <v>834</v>
      </c>
      <c r="X356" s="441" t="s">
        <v>17</v>
      </c>
      <c r="Z356" s="103">
        <f>$AR$516</f>
        <v>85.8</v>
      </c>
      <c r="AA356" s="283"/>
      <c r="AB356" s="292" t="s">
        <v>834</v>
      </c>
      <c r="AC356" s="441" t="s">
        <v>2242</v>
      </c>
      <c r="AE356" s="103">
        <f>$YO$522</f>
        <v>93.4</v>
      </c>
      <c r="AF356" s="292" t="s">
        <v>834</v>
      </c>
      <c r="AG356" s="446" t="s">
        <v>856</v>
      </c>
      <c r="AI356" s="103">
        <f>$IQ$528</f>
        <v>72</v>
      </c>
      <c r="AJ356" s="283"/>
      <c r="AK356" s="292" t="s">
        <v>834</v>
      </c>
      <c r="AL356" s="540" t="s">
        <v>1851</v>
      </c>
      <c r="AN356" s="103">
        <f>$TJ$534</f>
        <v>41.600000000000009</v>
      </c>
      <c r="AO356" s="292" t="s">
        <v>834</v>
      </c>
      <c r="AP356" s="441" t="s">
        <v>2305</v>
      </c>
      <c r="AR356" s="103">
        <f>$AGW$540</f>
        <v>56.8</v>
      </c>
      <c r="AS356" s="283"/>
      <c r="AT356" s="292" t="s">
        <v>834</v>
      </c>
      <c r="AU356" s="441" t="s">
        <v>2279</v>
      </c>
      <c r="AW356" s="103">
        <f>$ADT$546</f>
        <v>27.6</v>
      </c>
      <c r="AX356" s="292" t="s">
        <v>834</v>
      </c>
      <c r="AY356" s="446" t="s">
        <v>156</v>
      </c>
      <c r="BA356" s="103">
        <f>$MC$552</f>
        <v>13.5</v>
      </c>
      <c r="BB356" s="283"/>
      <c r="BK356" s="283"/>
      <c r="BT356" s="283"/>
      <c r="CC356" s="283"/>
      <c r="CL356" s="283"/>
      <c r="CU356" s="283"/>
      <c r="DD356" s="283"/>
      <c r="DM356" s="283"/>
      <c r="DV356" s="283"/>
      <c r="EE356" s="283"/>
      <c r="EN356" s="283"/>
      <c r="EW356" s="283"/>
      <c r="FF356" s="283"/>
      <c r="FO356" s="283"/>
      <c r="FX356" s="283"/>
      <c r="GG356" s="283"/>
      <c r="GP356" s="283"/>
      <c r="GY356" s="283"/>
      <c r="HH356" s="283"/>
      <c r="JD356" s="655"/>
    </row>
    <row r="357" spans="1:264" s="446" customFormat="1">
      <c r="A357" s="292" t="s">
        <v>838</v>
      </c>
      <c r="B357" s="540" t="s">
        <v>1858</v>
      </c>
      <c r="D357" s="103">
        <f>$PO$486</f>
        <v>536.6</v>
      </c>
      <c r="E357" s="292" t="s">
        <v>838</v>
      </c>
      <c r="F357" s="446" t="s">
        <v>856</v>
      </c>
      <c r="H357" s="103">
        <f>$IQ$492</f>
        <v>387.7</v>
      </c>
      <c r="I357" s="283"/>
      <c r="J357" s="292" t="s">
        <v>838</v>
      </c>
      <c r="K357" s="446" t="s">
        <v>835</v>
      </c>
      <c r="M357" s="103">
        <f>$JR$498</f>
        <v>144</v>
      </c>
      <c r="N357" s="292" t="s">
        <v>838</v>
      </c>
      <c r="O357" s="446" t="s">
        <v>141</v>
      </c>
      <c r="Q357" s="103">
        <f>$BA$504</f>
        <v>231.1</v>
      </c>
      <c r="R357" s="283"/>
      <c r="S357" s="292" t="s">
        <v>838</v>
      </c>
      <c r="T357" s="446" t="s">
        <v>162</v>
      </c>
      <c r="V357" s="103">
        <f>$HP$510</f>
        <v>136.6</v>
      </c>
      <c r="W357" s="292" t="s">
        <v>838</v>
      </c>
      <c r="X357" s="441" t="s">
        <v>2242</v>
      </c>
      <c r="Z357" s="103">
        <f>$YO$516</f>
        <v>80.7</v>
      </c>
      <c r="AA357" s="283"/>
      <c r="AB357" s="292" t="s">
        <v>838</v>
      </c>
      <c r="AC357" s="441" t="s">
        <v>2241</v>
      </c>
      <c r="AE357" s="103">
        <f>$VU$522</f>
        <v>90.1</v>
      </c>
      <c r="AF357" s="292" t="s">
        <v>838</v>
      </c>
      <c r="AG357" s="441" t="s">
        <v>2243</v>
      </c>
      <c r="AI357" s="103">
        <f>$VC$528</f>
        <v>69.800000000000011</v>
      </c>
      <c r="AJ357" s="283"/>
      <c r="AK357" s="292" t="s">
        <v>838</v>
      </c>
      <c r="AL357" s="540" t="s">
        <v>1849</v>
      </c>
      <c r="AN357" s="103">
        <f>$TA$534</f>
        <v>38.6</v>
      </c>
      <c r="AO357" s="292" t="s">
        <v>838</v>
      </c>
      <c r="AP357" s="446" t="s">
        <v>835</v>
      </c>
      <c r="AR357" s="103">
        <f>$JR$540</f>
        <v>53.9</v>
      </c>
      <c r="AS357" s="283"/>
      <c r="AT357" s="292" t="s">
        <v>838</v>
      </c>
      <c r="AU357" s="540" t="s">
        <v>1850</v>
      </c>
      <c r="AW357" s="103">
        <f>$QG$546</f>
        <v>19.5</v>
      </c>
      <c r="AX357" s="292" t="s">
        <v>838</v>
      </c>
      <c r="AY357" s="446" t="s">
        <v>826</v>
      </c>
      <c r="BA357" s="103">
        <f>$ND$552</f>
        <v>13.5</v>
      </c>
      <c r="BB357" s="283"/>
      <c r="BK357" s="283"/>
      <c r="BT357" s="283"/>
      <c r="CC357" s="283"/>
      <c r="CL357" s="283"/>
      <c r="CU357" s="283"/>
      <c r="DD357" s="283"/>
      <c r="DM357" s="283"/>
      <c r="DV357" s="283"/>
      <c r="EE357" s="283"/>
      <c r="EN357" s="283"/>
      <c r="EW357" s="283"/>
      <c r="FF357" s="283"/>
      <c r="FO357" s="283"/>
      <c r="FX357" s="283"/>
      <c r="GG357" s="283"/>
      <c r="GP357" s="283"/>
      <c r="GY357" s="283"/>
      <c r="HH357" s="283"/>
      <c r="JD357" s="655"/>
    </row>
    <row r="358" spans="1:264" s="446" customFormat="1">
      <c r="A358" s="292" t="s">
        <v>839</v>
      </c>
      <c r="B358" s="446" t="s">
        <v>822</v>
      </c>
      <c r="D358" s="103">
        <f>$GO$486</f>
        <v>536.6</v>
      </c>
      <c r="E358" s="292" t="s">
        <v>839</v>
      </c>
      <c r="F358" s="446" t="s">
        <v>819</v>
      </c>
      <c r="H358" s="103">
        <f>$LB$492</f>
        <v>387.6</v>
      </c>
      <c r="I358" s="283"/>
      <c r="J358" s="292" t="s">
        <v>839</v>
      </c>
      <c r="K358" s="540" t="s">
        <v>1850</v>
      </c>
      <c r="M358" s="103">
        <f>$QG$498</f>
        <v>143.10000000000002</v>
      </c>
      <c r="N358" s="292" t="s">
        <v>839</v>
      </c>
      <c r="O358" s="540" t="s">
        <v>1854</v>
      </c>
      <c r="Q358" s="103">
        <f>$SI$504</f>
        <v>229.1</v>
      </c>
      <c r="R358" s="283"/>
      <c r="S358" s="292" t="s">
        <v>839</v>
      </c>
      <c r="T358" s="446" t="s">
        <v>821</v>
      </c>
      <c r="V358" s="103">
        <f>$IH$510</f>
        <v>135.79999999999998</v>
      </c>
      <c r="W358" s="292" t="s">
        <v>839</v>
      </c>
      <c r="X358" s="441" t="s">
        <v>11</v>
      </c>
      <c r="Z358" s="103">
        <f>$AI$516</f>
        <v>79.400000000000006</v>
      </c>
      <c r="AA358" s="283"/>
      <c r="AB358" s="292" t="s">
        <v>839</v>
      </c>
      <c r="AC358" s="441" t="s">
        <v>2281</v>
      </c>
      <c r="AE358" s="103">
        <f>$AGN$522</f>
        <v>89.200000000000017</v>
      </c>
      <c r="AF358" s="292" t="s">
        <v>839</v>
      </c>
      <c r="AG358" s="441" t="s">
        <v>31</v>
      </c>
      <c r="AI358" s="103">
        <f>$Q$528</f>
        <v>68.900000000000006</v>
      </c>
      <c r="AJ358" s="283"/>
      <c r="AK358" s="292" t="s">
        <v>839</v>
      </c>
      <c r="AL358" s="540" t="s">
        <v>1853</v>
      </c>
      <c r="AN358" s="103">
        <f>$RH$534</f>
        <v>36</v>
      </c>
      <c r="AO358" s="292" t="s">
        <v>839</v>
      </c>
      <c r="AP358" s="446" t="s">
        <v>141</v>
      </c>
      <c r="AR358" s="103">
        <f>$BA$540</f>
        <v>53.199999999999996</v>
      </c>
      <c r="AS358" s="283"/>
      <c r="AT358" s="292" t="s">
        <v>839</v>
      </c>
      <c r="AU358" s="441" t="s">
        <v>2305</v>
      </c>
      <c r="AW358" s="103">
        <f>$AGW$546</f>
        <v>19.5</v>
      </c>
      <c r="AX358" s="292" t="s">
        <v>839</v>
      </c>
      <c r="AY358" s="441" t="s">
        <v>2276</v>
      </c>
      <c r="BA358" s="103">
        <f>$AEL$552</f>
        <v>12.6</v>
      </c>
      <c r="BB358" s="283"/>
      <c r="BK358" s="283"/>
      <c r="BT358" s="283"/>
      <c r="CC358" s="283"/>
      <c r="CL358" s="283"/>
      <c r="CU358" s="283"/>
      <c r="DD358" s="283"/>
      <c r="DM358" s="283"/>
      <c r="DV358" s="283"/>
      <c r="EE358" s="283"/>
      <c r="EN358" s="283"/>
      <c r="EW358" s="283"/>
      <c r="FF358" s="283"/>
      <c r="FO358" s="283"/>
      <c r="FX358" s="283"/>
      <c r="GG358" s="283"/>
      <c r="GP358" s="283"/>
      <c r="GY358" s="283"/>
      <c r="HH358" s="283"/>
      <c r="JD358" s="655"/>
    </row>
    <row r="359" spans="1:264" s="446" customFormat="1">
      <c r="A359" s="292" t="s">
        <v>840</v>
      </c>
      <c r="B359" s="441" t="s">
        <v>2237</v>
      </c>
      <c r="D359" s="103">
        <f>$YF$486</f>
        <v>536.6</v>
      </c>
      <c r="E359" s="292" t="s">
        <v>840</v>
      </c>
      <c r="F359" s="441" t="s">
        <v>2238</v>
      </c>
      <c r="H359" s="103">
        <f>$ZP$492</f>
        <v>386.6</v>
      </c>
      <c r="I359" s="283"/>
      <c r="J359" s="292" t="s">
        <v>840</v>
      </c>
      <c r="K359" s="441" t="s">
        <v>33</v>
      </c>
      <c r="M359" s="103">
        <f>$CB$498</f>
        <v>142.9</v>
      </c>
      <c r="N359" s="292" t="s">
        <v>840</v>
      </c>
      <c r="O359" s="540" t="s">
        <v>1851</v>
      </c>
      <c r="Q359" s="103">
        <f>$TJ$504</f>
        <v>227.3</v>
      </c>
      <c r="R359" s="283"/>
      <c r="S359" s="292" t="s">
        <v>840</v>
      </c>
      <c r="T359" s="540" t="s">
        <v>1856</v>
      </c>
      <c r="V359" s="103">
        <f>$QY$510</f>
        <v>135.69999999999999</v>
      </c>
      <c r="W359" s="292" t="s">
        <v>840</v>
      </c>
      <c r="X359" s="441" t="s">
        <v>2283</v>
      </c>
      <c r="Z359" s="103">
        <f>$AFV$516</f>
        <v>74.2</v>
      </c>
      <c r="AA359" s="283"/>
      <c r="AB359" s="292" t="s">
        <v>840</v>
      </c>
      <c r="AC359" s="446" t="s">
        <v>851</v>
      </c>
      <c r="AE359" s="103">
        <f>$GX$522</f>
        <v>88.6</v>
      </c>
      <c r="AF359" s="292" t="s">
        <v>840</v>
      </c>
      <c r="AG359" s="540" t="s">
        <v>1859</v>
      </c>
      <c r="AI359" s="103">
        <f>$PX$528</f>
        <v>65.2</v>
      </c>
      <c r="AJ359" s="283"/>
      <c r="AK359" s="292" t="s">
        <v>840</v>
      </c>
      <c r="AL359" s="446" t="s">
        <v>869</v>
      </c>
      <c r="AN359" s="103">
        <f>$HY$534</f>
        <v>36</v>
      </c>
      <c r="AO359" s="292" t="s">
        <v>840</v>
      </c>
      <c r="AP359" s="540" t="s">
        <v>1850</v>
      </c>
      <c r="AR359" s="103">
        <f>$QG$540</f>
        <v>49.4</v>
      </c>
      <c r="AS359" s="283"/>
      <c r="AT359" s="292" t="s">
        <v>840</v>
      </c>
      <c r="AU359" s="446" t="s">
        <v>162</v>
      </c>
      <c r="AW359" s="103">
        <f>$HP$546</f>
        <v>17.399999999999999</v>
      </c>
      <c r="AX359" s="292" t="s">
        <v>840</v>
      </c>
      <c r="AY359" s="540" t="s">
        <v>1849</v>
      </c>
      <c r="BA359" s="103">
        <f>$TA$552</f>
        <v>11.700000000000001</v>
      </c>
      <c r="BB359" s="283"/>
      <c r="BK359" s="283"/>
      <c r="BT359" s="283"/>
      <c r="CC359" s="283"/>
      <c r="CL359" s="283"/>
      <c r="CU359" s="283"/>
      <c r="DD359" s="283"/>
      <c r="DM359" s="283"/>
      <c r="DV359" s="283"/>
      <c r="EE359" s="283"/>
      <c r="EN359" s="283"/>
      <c r="EW359" s="283"/>
      <c r="FF359" s="283"/>
      <c r="FO359" s="283"/>
      <c r="FX359" s="283"/>
      <c r="GG359" s="283"/>
      <c r="GP359" s="283"/>
      <c r="GY359" s="283"/>
      <c r="HH359" s="283"/>
      <c r="JD359" s="655"/>
    </row>
    <row r="360" spans="1:264" s="446" customFormat="1">
      <c r="A360" s="292" t="s">
        <v>846</v>
      </c>
      <c r="B360" s="446" t="s">
        <v>861</v>
      </c>
      <c r="D360" s="103">
        <f>$OE$486</f>
        <v>535.4</v>
      </c>
      <c r="E360" s="292" t="s">
        <v>846</v>
      </c>
      <c r="F360" s="441" t="s">
        <v>37</v>
      </c>
      <c r="H360" s="103">
        <f>$DL$492</f>
        <v>386.5</v>
      </c>
      <c r="I360" s="283"/>
      <c r="J360" s="292" t="s">
        <v>846</v>
      </c>
      <c r="K360" s="441" t="s">
        <v>25</v>
      </c>
      <c r="M360" s="103">
        <f>$CK$498</f>
        <v>139.80000000000001</v>
      </c>
      <c r="N360" s="292" t="s">
        <v>846</v>
      </c>
      <c r="O360" s="446" t="s">
        <v>844</v>
      </c>
      <c r="Q360" s="103">
        <f>$ML$504</f>
        <v>226.5</v>
      </c>
      <c r="R360" s="283"/>
      <c r="S360" s="292" t="s">
        <v>846</v>
      </c>
      <c r="T360" s="446" t="s">
        <v>873</v>
      </c>
      <c r="V360" s="103">
        <f>$FW$510</f>
        <v>132.39999999999998</v>
      </c>
      <c r="W360" s="292" t="s">
        <v>846</v>
      </c>
      <c r="X360" s="441" t="s">
        <v>15</v>
      </c>
      <c r="Z360" s="103">
        <f>$HG$516</f>
        <v>73.600000000000009</v>
      </c>
      <c r="AA360" s="283"/>
      <c r="AB360" s="292" t="s">
        <v>846</v>
      </c>
      <c r="AC360" s="446" t="s">
        <v>801</v>
      </c>
      <c r="AE360" s="103">
        <f>$QP$522</f>
        <v>87.899999999999991</v>
      </c>
      <c r="AF360" s="292" t="s">
        <v>846</v>
      </c>
      <c r="AG360" s="446" t="s">
        <v>821</v>
      </c>
      <c r="AI360" s="103">
        <f>$IH$528</f>
        <v>64</v>
      </c>
      <c r="AJ360" s="283"/>
      <c r="AK360" s="292" t="s">
        <v>846</v>
      </c>
      <c r="AL360" s="540" t="s">
        <v>1856</v>
      </c>
      <c r="AN360" s="103">
        <f>$QY$534</f>
        <v>35.599999999999994</v>
      </c>
      <c r="AO360" s="292" t="s">
        <v>846</v>
      </c>
      <c r="AP360" s="441" t="s">
        <v>31</v>
      </c>
      <c r="AR360" s="103">
        <f>$Q$540</f>
        <v>49.4</v>
      </c>
      <c r="AS360" s="283"/>
      <c r="AT360" s="292" t="s">
        <v>846</v>
      </c>
      <c r="AU360" s="446" t="s">
        <v>852</v>
      </c>
      <c r="AW360" s="103">
        <f>$EV$546</f>
        <v>17.2</v>
      </c>
      <c r="AX360" s="292" t="s">
        <v>846</v>
      </c>
      <c r="AY360" s="441" t="s">
        <v>2278</v>
      </c>
      <c r="BA360" s="103">
        <f>$AGE$552</f>
        <v>10.799999999999999</v>
      </c>
      <c r="BB360" s="283"/>
      <c r="BK360" s="283"/>
      <c r="BT360" s="283"/>
      <c r="CC360" s="283"/>
      <c r="CL360" s="283"/>
      <c r="CU360" s="283"/>
      <c r="DD360" s="283"/>
      <c r="DM360" s="283"/>
      <c r="DV360" s="283"/>
      <c r="EE360" s="283"/>
      <c r="EN360" s="283"/>
      <c r="EW360" s="283"/>
      <c r="FF360" s="283"/>
      <c r="FO360" s="283"/>
      <c r="FX360" s="283"/>
      <c r="GG360" s="283"/>
      <c r="GP360" s="283"/>
      <c r="GY360" s="283"/>
      <c r="HH360" s="283"/>
      <c r="JD360" s="655"/>
    </row>
    <row r="361" spans="1:264" s="446" customFormat="1">
      <c r="A361" s="292" t="s">
        <v>854</v>
      </c>
      <c r="B361" s="540" t="s">
        <v>1850</v>
      </c>
      <c r="D361" s="103">
        <f>$QG$486</f>
        <v>534.9</v>
      </c>
      <c r="E361" s="292" t="s">
        <v>854</v>
      </c>
      <c r="F361" s="446" t="s">
        <v>141</v>
      </c>
      <c r="H361" s="103">
        <f>$BA$492</f>
        <v>386.5</v>
      </c>
      <c r="I361" s="283"/>
      <c r="J361" s="292" t="s">
        <v>854</v>
      </c>
      <c r="K361" s="446" t="s">
        <v>806</v>
      </c>
      <c r="M361" s="103">
        <f>$LT$498</f>
        <v>137.29999999999998</v>
      </c>
      <c r="N361" s="292" t="s">
        <v>854</v>
      </c>
      <c r="O361" s="540" t="s">
        <v>1856</v>
      </c>
      <c r="Q361" s="103">
        <f>$QY$504</f>
        <v>223.2</v>
      </c>
      <c r="R361" s="283"/>
      <c r="S361" s="292" t="s">
        <v>854</v>
      </c>
      <c r="T361" s="441" t="s">
        <v>2284</v>
      </c>
      <c r="V361" s="103">
        <f>$AEC$510</f>
        <v>130.80000000000001</v>
      </c>
      <c r="W361" s="292" t="s">
        <v>854</v>
      </c>
      <c r="X361" s="443" t="s">
        <v>142</v>
      </c>
      <c r="Z361" s="103">
        <f>$BS$516</f>
        <v>72.599999999999994</v>
      </c>
      <c r="AA361" s="283"/>
      <c r="AB361" s="292" t="s">
        <v>854</v>
      </c>
      <c r="AC361" s="441" t="s">
        <v>15</v>
      </c>
      <c r="AE361" s="103">
        <f>$HG$522</f>
        <v>87.5</v>
      </c>
      <c r="AF361" s="292" t="s">
        <v>854</v>
      </c>
      <c r="AG361" s="540" t="s">
        <v>1856</v>
      </c>
      <c r="AI361" s="103">
        <f>$QY$528</f>
        <v>61</v>
      </c>
      <c r="AJ361" s="283"/>
      <c r="AK361" s="292" t="s">
        <v>854</v>
      </c>
      <c r="AL361" s="446" t="s">
        <v>861</v>
      </c>
      <c r="AN361" s="103">
        <f>$OE$534</f>
        <v>34.700000000000003</v>
      </c>
      <c r="AO361" s="292" t="s">
        <v>854</v>
      </c>
      <c r="AP361" s="443" t="s">
        <v>142</v>
      </c>
      <c r="AR361" s="103">
        <f>$BS$540</f>
        <v>45.6</v>
      </c>
      <c r="AS361" s="283"/>
      <c r="AT361" s="292" t="s">
        <v>854</v>
      </c>
      <c r="AU361" s="441" t="s">
        <v>2242</v>
      </c>
      <c r="AW361" s="103">
        <f>$YO$546</f>
        <v>16.900000000000002</v>
      </c>
      <c r="AX361" s="292" t="s">
        <v>854</v>
      </c>
      <c r="AY361" s="441" t="s">
        <v>17</v>
      </c>
      <c r="BA361" s="103">
        <f>$AR$552</f>
        <v>10.799999999999999</v>
      </c>
      <c r="BB361" s="283"/>
      <c r="BK361" s="283"/>
      <c r="BT361" s="283"/>
      <c r="CC361" s="283"/>
      <c r="CL361" s="283"/>
      <c r="CU361" s="283"/>
      <c r="DD361" s="283"/>
      <c r="DM361" s="283"/>
      <c r="DV361" s="283"/>
      <c r="EE361" s="283"/>
      <c r="EN361" s="283"/>
      <c r="EW361" s="283"/>
      <c r="FF361" s="283"/>
      <c r="FO361" s="283"/>
      <c r="FX361" s="283"/>
      <c r="GG361" s="283"/>
      <c r="GP361" s="283"/>
      <c r="GY361" s="283"/>
      <c r="HH361" s="283"/>
      <c r="JD361" s="655"/>
    </row>
    <row r="362" spans="1:264" s="446" customFormat="1">
      <c r="A362" s="292" t="s">
        <v>858</v>
      </c>
      <c r="B362" s="441" t="s">
        <v>2246</v>
      </c>
      <c r="D362" s="103">
        <f>$XE$486</f>
        <v>534.9</v>
      </c>
      <c r="E362" s="292" t="s">
        <v>858</v>
      </c>
      <c r="F362" s="443" t="s">
        <v>21</v>
      </c>
      <c r="H362" s="103">
        <f>$Z$492</f>
        <v>384.8</v>
      </c>
      <c r="I362" s="283"/>
      <c r="J362" s="292" t="s">
        <v>858</v>
      </c>
      <c r="K362" s="441" t="s">
        <v>2283</v>
      </c>
      <c r="M362" s="103">
        <f>$AFV$498</f>
        <v>136.5</v>
      </c>
      <c r="N362" s="292" t="s">
        <v>858</v>
      </c>
      <c r="O362" s="441" t="s">
        <v>2278</v>
      </c>
      <c r="Q362" s="103">
        <f>$AGE$504</f>
        <v>220.29999999999998</v>
      </c>
      <c r="R362" s="283"/>
      <c r="S362" s="292" t="s">
        <v>858</v>
      </c>
      <c r="T362" s="443" t="s">
        <v>142</v>
      </c>
      <c r="V362" s="103">
        <f>$BS$510</f>
        <v>130.6</v>
      </c>
      <c r="W362" s="292" t="s">
        <v>858</v>
      </c>
      <c r="X362" s="441" t="s">
        <v>25</v>
      </c>
      <c r="Z362" s="103">
        <f>$CK$516</f>
        <v>72.5</v>
      </c>
      <c r="AA362" s="283"/>
      <c r="AB362" s="292" t="s">
        <v>858</v>
      </c>
      <c r="AC362" s="441" t="s">
        <v>13</v>
      </c>
      <c r="AE362" s="103">
        <f>$LK$522</f>
        <v>87</v>
      </c>
      <c r="AF362" s="292" t="s">
        <v>858</v>
      </c>
      <c r="AG362" s="441" t="s">
        <v>13</v>
      </c>
      <c r="AI362" s="103">
        <f>$LK$528</f>
        <v>58.5</v>
      </c>
      <c r="AJ362" s="283"/>
      <c r="AK362" s="292" t="s">
        <v>858</v>
      </c>
      <c r="AL362" s="446" t="s">
        <v>830</v>
      </c>
      <c r="AN362" s="103">
        <f>$JI$534</f>
        <v>34</v>
      </c>
      <c r="AO362" s="292" t="s">
        <v>858</v>
      </c>
      <c r="AP362" s="446" t="s">
        <v>807</v>
      </c>
      <c r="AR362" s="103">
        <f>$OW$540</f>
        <v>41.800000000000004</v>
      </c>
      <c r="AS362" s="283"/>
      <c r="AT362" s="292" t="s">
        <v>858</v>
      </c>
      <c r="AU362" s="441" t="s">
        <v>1</v>
      </c>
      <c r="AW362" s="103">
        <f>$MU$546</f>
        <v>15.9</v>
      </c>
      <c r="AX362" s="292" t="s">
        <v>858</v>
      </c>
      <c r="AY362" s="441" t="s">
        <v>2245</v>
      </c>
      <c r="BA362" s="103">
        <f>$XW$552</f>
        <v>9.6000000000000014</v>
      </c>
      <c r="BB362" s="283"/>
      <c r="BK362" s="283"/>
      <c r="BT362" s="283"/>
      <c r="CC362" s="283"/>
      <c r="CL362" s="283"/>
      <c r="CU362" s="283"/>
      <c r="DD362" s="283"/>
      <c r="DM362" s="283"/>
      <c r="DV362" s="283"/>
      <c r="EE362" s="283"/>
      <c r="EN362" s="283"/>
      <c r="EW362" s="283"/>
      <c r="FF362" s="283"/>
      <c r="FO362" s="283"/>
      <c r="FX362" s="283"/>
      <c r="GG362" s="283"/>
      <c r="GP362" s="283"/>
      <c r="GY362" s="283"/>
      <c r="HH362" s="283"/>
      <c r="JD362" s="655"/>
    </row>
    <row r="363" spans="1:264" s="446" customFormat="1">
      <c r="A363" s="292" t="s">
        <v>859</v>
      </c>
      <c r="B363" s="540" t="s">
        <v>1859</v>
      </c>
      <c r="D363" s="103">
        <f>$PX$486</f>
        <v>534.9</v>
      </c>
      <c r="E363" s="292" t="s">
        <v>859</v>
      </c>
      <c r="F363" s="446" t="s">
        <v>806</v>
      </c>
      <c r="H363" s="103">
        <f>$LT$492</f>
        <v>381.5</v>
      </c>
      <c r="I363" s="283"/>
      <c r="J363" s="292" t="s">
        <v>859</v>
      </c>
      <c r="K363" s="446" t="s">
        <v>861</v>
      </c>
      <c r="M363" s="103">
        <f>$OE$498</f>
        <v>134.6</v>
      </c>
      <c r="N363" s="292" t="s">
        <v>859</v>
      </c>
      <c r="O363" s="441" t="s">
        <v>27</v>
      </c>
      <c r="Q363" s="103">
        <f>$FN$504</f>
        <v>214.40000000000003</v>
      </c>
      <c r="R363" s="283"/>
      <c r="S363" s="292" t="s">
        <v>859</v>
      </c>
      <c r="T363" s="540" t="s">
        <v>1857</v>
      </c>
      <c r="V363" s="103">
        <f>$RZ$510</f>
        <v>128.60000000000002</v>
      </c>
      <c r="W363" s="292" t="s">
        <v>859</v>
      </c>
      <c r="X363" s="441" t="s">
        <v>33</v>
      </c>
      <c r="Z363" s="103">
        <f>$CB$516</f>
        <v>72.5</v>
      </c>
      <c r="AA363" s="283"/>
      <c r="AB363" s="292" t="s">
        <v>859</v>
      </c>
      <c r="AC363" s="446" t="s">
        <v>822</v>
      </c>
      <c r="AE363" s="103">
        <f>$GO$522</f>
        <v>83.9</v>
      </c>
      <c r="AF363" s="292" t="s">
        <v>859</v>
      </c>
      <c r="AG363" s="446" t="s">
        <v>819</v>
      </c>
      <c r="AI363" s="103">
        <f>$LB$528</f>
        <v>54.800000000000004</v>
      </c>
      <c r="AJ363" s="283"/>
      <c r="AK363" s="292" t="s">
        <v>859</v>
      </c>
      <c r="AL363" s="446" t="s">
        <v>154</v>
      </c>
      <c r="AN363" s="103">
        <f>$H$534</f>
        <v>31.3</v>
      </c>
      <c r="AO363" s="292" t="s">
        <v>859</v>
      </c>
      <c r="AP363" s="446" t="s">
        <v>821</v>
      </c>
      <c r="AR363" s="103">
        <f>$IH$540</f>
        <v>41.800000000000004</v>
      </c>
      <c r="AS363" s="283"/>
      <c r="AT363" s="292" t="s">
        <v>859</v>
      </c>
      <c r="AU363" s="446" t="s">
        <v>836</v>
      </c>
      <c r="AW363" s="103">
        <f>$KS$546</f>
        <v>14.3</v>
      </c>
      <c r="AX363" s="292" t="s">
        <v>859</v>
      </c>
      <c r="AY363" s="441" t="s">
        <v>2305</v>
      </c>
      <c r="BA363" s="103">
        <f>$AGW$552</f>
        <v>7.1999999999999993</v>
      </c>
      <c r="BB363" s="283"/>
      <c r="BK363" s="283"/>
      <c r="BT363" s="283"/>
      <c r="CC363" s="283"/>
      <c r="CL363" s="283"/>
      <c r="CU363" s="283"/>
      <c r="DD363" s="283"/>
      <c r="DM363" s="283"/>
      <c r="DV363" s="283"/>
      <c r="EE363" s="283"/>
      <c r="EN363" s="283"/>
      <c r="EW363" s="283"/>
      <c r="FF363" s="283"/>
      <c r="FO363" s="283"/>
      <c r="FX363" s="283"/>
      <c r="GG363" s="283"/>
      <c r="GP363" s="283"/>
      <c r="GY363" s="283"/>
      <c r="HH363" s="283"/>
      <c r="JD363" s="655"/>
    </row>
    <row r="364" spans="1:264" s="446" customFormat="1">
      <c r="A364" s="292" t="s">
        <v>860</v>
      </c>
      <c r="B364" s="446" t="s">
        <v>801</v>
      </c>
      <c r="D364" s="103">
        <f>$QP$486</f>
        <v>523.20000000000005</v>
      </c>
      <c r="E364" s="292" t="s">
        <v>860</v>
      </c>
      <c r="F364" s="443" t="s">
        <v>143</v>
      </c>
      <c r="H364" s="103">
        <f>$DC$492</f>
        <v>379.5</v>
      </c>
      <c r="I364" s="283"/>
      <c r="J364" s="292" t="s">
        <v>860</v>
      </c>
      <c r="K364" s="446" t="s">
        <v>830</v>
      </c>
      <c r="M364" s="103">
        <f>$JI$498</f>
        <v>133.30000000000001</v>
      </c>
      <c r="N364" s="292" t="s">
        <v>860</v>
      </c>
      <c r="O364" s="441" t="s">
        <v>2277</v>
      </c>
      <c r="Q364" s="103">
        <f>$AEU$504</f>
        <v>213.29999999999998</v>
      </c>
      <c r="R364" s="283"/>
      <c r="S364" s="292" t="s">
        <v>860</v>
      </c>
      <c r="T364" s="441" t="s">
        <v>2280</v>
      </c>
      <c r="V364" s="103">
        <f>$AFD$510</f>
        <v>127.9</v>
      </c>
      <c r="W364" s="292" t="s">
        <v>860</v>
      </c>
      <c r="X364" s="441" t="s">
        <v>2241</v>
      </c>
      <c r="Z364" s="103">
        <f>$VU$516</f>
        <v>71.399999999999991</v>
      </c>
      <c r="AA364" s="283"/>
      <c r="AB364" s="292" t="s">
        <v>860</v>
      </c>
      <c r="AC364" s="540" t="s">
        <v>1854</v>
      </c>
      <c r="AE364" s="103">
        <f>$SI$522</f>
        <v>75.900000000000006</v>
      </c>
      <c r="AF364" s="292" t="s">
        <v>860</v>
      </c>
      <c r="AG364" s="441" t="s">
        <v>2238</v>
      </c>
      <c r="AI364" s="103">
        <f>$ZP$528</f>
        <v>52.1</v>
      </c>
      <c r="AJ364" s="283"/>
      <c r="AK364" s="292" t="s">
        <v>860</v>
      </c>
      <c r="AL364" s="441" t="s">
        <v>2245</v>
      </c>
      <c r="AN364" s="103">
        <f>$XW$534</f>
        <v>31.2</v>
      </c>
      <c r="AO364" s="292" t="s">
        <v>860</v>
      </c>
      <c r="AP364" s="441" t="s">
        <v>2280</v>
      </c>
      <c r="AR364" s="103">
        <f>$AFD$540</f>
        <v>34.5</v>
      </c>
      <c r="AS364" s="283"/>
      <c r="AT364" s="292" t="s">
        <v>860</v>
      </c>
      <c r="AU364" s="446" t="s">
        <v>863</v>
      </c>
      <c r="AW364" s="103">
        <f>$KA$546</f>
        <v>14</v>
      </c>
      <c r="AX364" s="292" t="s">
        <v>860</v>
      </c>
      <c r="AY364" s="540" t="s">
        <v>1854</v>
      </c>
      <c r="BA364" s="103">
        <f>$SI$552</f>
        <v>6</v>
      </c>
      <c r="BB364" s="283"/>
      <c r="BK364" s="283"/>
      <c r="BT364" s="283"/>
      <c r="CC364" s="283"/>
      <c r="CL364" s="283"/>
      <c r="CU364" s="283"/>
      <c r="DD364" s="283"/>
      <c r="DM364" s="283"/>
      <c r="DV364" s="283"/>
      <c r="EE364" s="283"/>
      <c r="EN364" s="283"/>
      <c r="EW364" s="283"/>
      <c r="FF364" s="283"/>
      <c r="FO364" s="283"/>
      <c r="FX364" s="283"/>
      <c r="GG364" s="283"/>
      <c r="GP364" s="283"/>
      <c r="GY364" s="283"/>
      <c r="HH364" s="283"/>
      <c r="JD364" s="655"/>
    </row>
    <row r="365" spans="1:264" s="446" customFormat="1">
      <c r="A365" s="292" t="s">
        <v>866</v>
      </c>
      <c r="B365" s="441" t="s">
        <v>2281</v>
      </c>
      <c r="D365" s="103">
        <f>$AGN$486</f>
        <v>522.9</v>
      </c>
      <c r="E365" s="292" t="s">
        <v>866</v>
      </c>
      <c r="F365" s="441" t="s">
        <v>2246</v>
      </c>
      <c r="H365" s="103">
        <f>$XE$492</f>
        <v>377.9</v>
      </c>
      <c r="I365" s="283"/>
      <c r="J365" s="292" t="s">
        <v>866</v>
      </c>
      <c r="K365" s="441" t="s">
        <v>2282</v>
      </c>
      <c r="M365" s="103">
        <f>$AFM$498</f>
        <v>127.80000000000001</v>
      </c>
      <c r="N365" s="292" t="s">
        <v>866</v>
      </c>
      <c r="O365" s="441" t="s">
        <v>31</v>
      </c>
      <c r="Q365" s="103">
        <f>$Q$504</f>
        <v>212.4</v>
      </c>
      <c r="R365" s="283"/>
      <c r="S365" s="292" t="s">
        <v>866</v>
      </c>
      <c r="T365" s="441" t="s">
        <v>2244</v>
      </c>
      <c r="V365" s="103">
        <f>$WV$510</f>
        <v>120.6</v>
      </c>
      <c r="W365" s="292" t="s">
        <v>866</v>
      </c>
      <c r="X365" s="441" t="s">
        <v>37</v>
      </c>
      <c r="Z365" s="103">
        <f>$DL$516</f>
        <v>70.3</v>
      </c>
      <c r="AA365" s="283"/>
      <c r="AB365" s="292" t="s">
        <v>866</v>
      </c>
      <c r="AC365" s="446" t="s">
        <v>162</v>
      </c>
      <c r="AE365" s="103">
        <f>$HP$522</f>
        <v>72.599999999999994</v>
      </c>
      <c r="AF365" s="292" t="s">
        <v>866</v>
      </c>
      <c r="AG365" s="446" t="s">
        <v>156</v>
      </c>
      <c r="AI365" s="103">
        <f>$MC$528</f>
        <v>51.5</v>
      </c>
      <c r="AJ365" s="283"/>
      <c r="AK365" s="292" t="s">
        <v>866</v>
      </c>
      <c r="AL365" s="441" t="s">
        <v>2281</v>
      </c>
      <c r="AN365" s="103">
        <f>$AGN$534</f>
        <v>30.200000000000003</v>
      </c>
      <c r="AO365" s="292" t="s">
        <v>866</v>
      </c>
      <c r="AP365" s="441" t="s">
        <v>27</v>
      </c>
      <c r="AR365" s="103">
        <f>$FN$540</f>
        <v>30.8</v>
      </c>
      <c r="AS365" s="283"/>
      <c r="AT365" s="292" t="s">
        <v>866</v>
      </c>
      <c r="AU365" s="446" t="s">
        <v>844</v>
      </c>
      <c r="AW365" s="103">
        <f>$ML$546</f>
        <v>11</v>
      </c>
      <c r="AX365" s="292" t="s">
        <v>866</v>
      </c>
      <c r="AY365" s="540" t="s">
        <v>1857</v>
      </c>
      <c r="BA365" s="103">
        <f>$RZ$552</f>
        <v>4.8</v>
      </c>
      <c r="BB365" s="283"/>
      <c r="BK365" s="283"/>
      <c r="BT365" s="283"/>
      <c r="CC365" s="283"/>
      <c r="CL365" s="283"/>
      <c r="CU365" s="283"/>
      <c r="DD365" s="283"/>
      <c r="DM365" s="283"/>
      <c r="DV365" s="283"/>
      <c r="EE365" s="283"/>
      <c r="EN365" s="283"/>
      <c r="EW365" s="283"/>
      <c r="FF365" s="283"/>
      <c r="FO365" s="283"/>
      <c r="FX365" s="283"/>
      <c r="GG365" s="283"/>
      <c r="GP365" s="283"/>
      <c r="GY365" s="283"/>
      <c r="HH365" s="283"/>
      <c r="JD365" s="655"/>
    </row>
    <row r="366" spans="1:264" s="446" customFormat="1">
      <c r="A366" s="292" t="s">
        <v>867</v>
      </c>
      <c r="B366" s="443" t="s">
        <v>142</v>
      </c>
      <c r="D366" s="103">
        <f>$BS$486</f>
        <v>522.9</v>
      </c>
      <c r="E366" s="292" t="s">
        <v>867</v>
      </c>
      <c r="F366" s="446" t="s">
        <v>153</v>
      </c>
      <c r="H366" s="103">
        <f>$EM$492</f>
        <v>375.7</v>
      </c>
      <c r="I366" s="283"/>
      <c r="J366" s="292" t="s">
        <v>867</v>
      </c>
      <c r="K366" s="540" t="s">
        <v>1858</v>
      </c>
      <c r="M366" s="103">
        <f>$PO$498</f>
        <v>126.6</v>
      </c>
      <c r="N366" s="292" t="s">
        <v>867</v>
      </c>
      <c r="O366" s="441" t="s">
        <v>2567</v>
      </c>
      <c r="Q366" s="103">
        <f>$ADK$504</f>
        <v>211.60000000000002</v>
      </c>
      <c r="R366" s="283"/>
      <c r="S366" s="292" t="s">
        <v>867</v>
      </c>
      <c r="T366" s="446" t="s">
        <v>811</v>
      </c>
      <c r="V366" s="103">
        <f>$IZ$510</f>
        <v>117.6</v>
      </c>
      <c r="W366" s="292" t="s">
        <v>867</v>
      </c>
      <c r="X366" s="441" t="s">
        <v>2243</v>
      </c>
      <c r="Z366" s="103">
        <f>$VC$516</f>
        <v>70.3</v>
      </c>
      <c r="AA366" s="283"/>
      <c r="AB366" s="292" t="s">
        <v>867</v>
      </c>
      <c r="AC366" s="446" t="s">
        <v>806</v>
      </c>
      <c r="AE366" s="103">
        <f>$LT$522</f>
        <v>71.399999999999991</v>
      </c>
      <c r="AF366" s="292" t="s">
        <v>867</v>
      </c>
      <c r="AG366" s="441" t="s">
        <v>2237</v>
      </c>
      <c r="AI366" s="103">
        <f>$YF$528</f>
        <v>50.4</v>
      </c>
      <c r="AJ366" s="283"/>
      <c r="AK366" s="292" t="s">
        <v>867</v>
      </c>
      <c r="AL366" s="441" t="s">
        <v>2305</v>
      </c>
      <c r="AN366" s="103">
        <f>$AGW$534</f>
        <v>27.5</v>
      </c>
      <c r="AO366" s="292" t="s">
        <v>867</v>
      </c>
      <c r="AP366" s="441" t="s">
        <v>1</v>
      </c>
      <c r="AR366" s="103">
        <f>$MU$540</f>
        <v>28.700000000000003</v>
      </c>
      <c r="AS366" s="283"/>
      <c r="AT366" s="292" t="s">
        <v>867</v>
      </c>
      <c r="AU366" s="441" t="s">
        <v>2238</v>
      </c>
      <c r="AW366" s="103">
        <f>$ZP$546</f>
        <v>9.7999999999999989</v>
      </c>
      <c r="AX366" s="292" t="s">
        <v>867</v>
      </c>
      <c r="AY366" s="446" t="s">
        <v>828</v>
      </c>
      <c r="BA366" s="103">
        <f>$ON$552</f>
        <v>2.6</v>
      </c>
      <c r="BB366" s="283"/>
      <c r="BK366" s="283"/>
      <c r="BT366" s="283"/>
      <c r="CC366" s="283"/>
      <c r="CL366" s="283"/>
      <c r="CU366" s="283"/>
      <c r="DD366" s="283"/>
      <c r="DM366" s="283"/>
      <c r="DV366" s="283"/>
      <c r="EE366" s="283"/>
      <c r="EN366" s="283"/>
      <c r="EW366" s="283"/>
      <c r="FF366" s="283"/>
      <c r="FO366" s="283"/>
      <c r="FX366" s="283"/>
      <c r="GG366" s="283"/>
      <c r="GP366" s="283"/>
      <c r="GY366" s="283"/>
      <c r="HH366" s="283"/>
      <c r="JD366" s="655"/>
    </row>
    <row r="367" spans="1:264" s="446" customFormat="1">
      <c r="A367" s="292" t="s">
        <v>868</v>
      </c>
      <c r="B367" s="441" t="s">
        <v>33</v>
      </c>
      <c r="D367" s="103">
        <f>$CB$486</f>
        <v>522.9</v>
      </c>
      <c r="E367" s="292" t="s">
        <v>868</v>
      </c>
      <c r="F367" s="441" t="s">
        <v>2241</v>
      </c>
      <c r="H367" s="103">
        <f>$VU$492</f>
        <v>373.3</v>
      </c>
      <c r="I367" s="283"/>
      <c r="J367" s="292" t="s">
        <v>868</v>
      </c>
      <c r="K367" s="441" t="s">
        <v>13</v>
      </c>
      <c r="M367" s="103">
        <f>$LK$498</f>
        <v>126.4</v>
      </c>
      <c r="N367" s="292" t="s">
        <v>868</v>
      </c>
      <c r="O367" s="441" t="s">
        <v>39</v>
      </c>
      <c r="Q367" s="103">
        <f>$CT$504</f>
        <v>209.9</v>
      </c>
      <c r="R367" s="283"/>
      <c r="S367" s="292" t="s">
        <v>868</v>
      </c>
      <c r="T367" s="446" t="s">
        <v>844</v>
      </c>
      <c r="V367" s="103">
        <f>$ML$510</f>
        <v>117.1</v>
      </c>
      <c r="W367" s="292" t="s">
        <v>868</v>
      </c>
      <c r="X367" s="446" t="s">
        <v>826</v>
      </c>
      <c r="Z367" s="103">
        <f>$ND$516</f>
        <v>69.8</v>
      </c>
      <c r="AA367" s="283"/>
      <c r="AB367" s="292" t="s">
        <v>868</v>
      </c>
      <c r="AC367" s="540" t="s">
        <v>1853</v>
      </c>
      <c r="AE367" s="103">
        <f>$RH$522</f>
        <v>70.2</v>
      </c>
      <c r="AF367" s="292" t="s">
        <v>868</v>
      </c>
      <c r="AG367" s="540" t="s">
        <v>1858</v>
      </c>
      <c r="AI367" s="103">
        <f>$PO$528</f>
        <v>49.8</v>
      </c>
      <c r="AJ367" s="283"/>
      <c r="AK367" s="292" t="s">
        <v>868</v>
      </c>
      <c r="AL367" s="446" t="s">
        <v>828</v>
      </c>
      <c r="AN367" s="103">
        <f>$ON$534</f>
        <v>20.599999999999998</v>
      </c>
      <c r="AO367" s="292" t="s">
        <v>868</v>
      </c>
      <c r="AP367" s="446" t="s">
        <v>828</v>
      </c>
      <c r="AR367" s="103">
        <f>$ON$540</f>
        <v>28.6</v>
      </c>
      <c r="AS367" s="283"/>
      <c r="AT367" s="292" t="s">
        <v>868</v>
      </c>
      <c r="AU367" s="441" t="s">
        <v>17</v>
      </c>
      <c r="AW367" s="103">
        <f>$AR$546</f>
        <v>8.4</v>
      </c>
      <c r="AX367" s="292" t="s">
        <v>868</v>
      </c>
      <c r="AY367" s="446" t="s">
        <v>830</v>
      </c>
      <c r="BA367" s="103">
        <f>$JI$552</f>
        <v>2.4</v>
      </c>
      <c r="BB367" s="283"/>
      <c r="BK367" s="283"/>
      <c r="BT367" s="283"/>
      <c r="CC367" s="283"/>
      <c r="CL367" s="283"/>
      <c r="CU367" s="283"/>
      <c r="DD367" s="283"/>
      <c r="DM367" s="283"/>
      <c r="DV367" s="283"/>
      <c r="EE367" s="283"/>
      <c r="EN367" s="283"/>
      <c r="EW367" s="283"/>
      <c r="FF367" s="283"/>
      <c r="FO367" s="283"/>
      <c r="FX367" s="283"/>
      <c r="GG367" s="283"/>
      <c r="GP367" s="283"/>
      <c r="GY367" s="283"/>
      <c r="HH367" s="283"/>
      <c r="JD367" s="655"/>
    </row>
    <row r="368" spans="1:264" s="446" customFormat="1">
      <c r="A368" s="292" t="s">
        <v>870</v>
      </c>
      <c r="B368" s="446" t="s">
        <v>851</v>
      </c>
      <c r="D368" s="103">
        <f>$GX$486</f>
        <v>518.1</v>
      </c>
      <c r="E368" s="292" t="s">
        <v>870</v>
      </c>
      <c r="F368" s="441" t="s">
        <v>2243</v>
      </c>
      <c r="H368" s="103">
        <f>$VC$492</f>
        <v>372.1</v>
      </c>
      <c r="I368" s="283"/>
      <c r="J368" s="292" t="s">
        <v>870</v>
      </c>
      <c r="K368" s="446" t="s">
        <v>837</v>
      </c>
      <c r="M368" s="103">
        <f>$NM$498</f>
        <v>120.4</v>
      </c>
      <c r="N368" s="292" t="s">
        <v>870</v>
      </c>
      <c r="O368" s="443" t="s">
        <v>21</v>
      </c>
      <c r="Q368" s="103">
        <f>$Z$504</f>
        <v>204.7</v>
      </c>
      <c r="R368" s="283"/>
      <c r="S368" s="292" t="s">
        <v>870</v>
      </c>
      <c r="T368" s="446" t="s">
        <v>826</v>
      </c>
      <c r="V368" s="103">
        <f>$ND$510</f>
        <v>115.7</v>
      </c>
      <c r="W368" s="292" t="s">
        <v>870</v>
      </c>
      <c r="X368" s="446" t="s">
        <v>162</v>
      </c>
      <c r="Z368" s="103">
        <f>$HP$516</f>
        <v>66.5</v>
      </c>
      <c r="AA368" s="283"/>
      <c r="AB368" s="292" t="s">
        <v>870</v>
      </c>
      <c r="AC368" s="441" t="s">
        <v>2283</v>
      </c>
      <c r="AE368" s="103">
        <f>$AFV$522</f>
        <v>70.199999999999989</v>
      </c>
      <c r="AF368" s="292" t="s">
        <v>870</v>
      </c>
      <c r="AG368" s="540" t="s">
        <v>1854</v>
      </c>
      <c r="AI368" s="103">
        <f>$SI$528</f>
        <v>49.4</v>
      </c>
      <c r="AJ368" s="283"/>
      <c r="AK368" s="292" t="s">
        <v>870</v>
      </c>
      <c r="AL368" s="441" t="s">
        <v>2276</v>
      </c>
      <c r="AN368" s="103">
        <f>$AEL$534</f>
        <v>20.399999999999999</v>
      </c>
      <c r="AO368" s="292" t="s">
        <v>870</v>
      </c>
      <c r="AP368" s="446" t="s">
        <v>869</v>
      </c>
      <c r="AR368" s="103">
        <f>$HY$540</f>
        <v>27.1</v>
      </c>
      <c r="AS368" s="283"/>
      <c r="AT368" s="292" t="s">
        <v>870</v>
      </c>
      <c r="AU368" s="540" t="s">
        <v>1841</v>
      </c>
      <c r="AW368" s="103">
        <f>$UK$546</f>
        <v>7.7000000000000011</v>
      </c>
      <c r="AX368" s="292" t="s">
        <v>870</v>
      </c>
      <c r="AY368" s="441" t="s">
        <v>2237</v>
      </c>
      <c r="BA368" s="103">
        <f>$YF$552</f>
        <v>1.1000000000000001</v>
      </c>
      <c r="BB368" s="283"/>
      <c r="BK368" s="283"/>
      <c r="BT368" s="283"/>
      <c r="CC368" s="283"/>
      <c r="CL368" s="283"/>
      <c r="CU368" s="283"/>
      <c r="DD368" s="283"/>
      <c r="DM368" s="283"/>
      <c r="DV368" s="283"/>
      <c r="EE368" s="283"/>
      <c r="EN368" s="283"/>
      <c r="EW368" s="283"/>
      <c r="FF368" s="283"/>
      <c r="FO368" s="283"/>
      <c r="FX368" s="283"/>
      <c r="GG368" s="283"/>
      <c r="GP368" s="283"/>
      <c r="GY368" s="283"/>
      <c r="HH368" s="283"/>
      <c r="JD368" s="655"/>
    </row>
    <row r="369" spans="1:264" s="446" customFormat="1">
      <c r="A369" s="292" t="s">
        <v>871</v>
      </c>
      <c r="B369" s="540" t="s">
        <v>1841</v>
      </c>
      <c r="D369" s="103">
        <f>$UK$486</f>
        <v>516.20000000000005</v>
      </c>
      <c r="E369" s="292" t="s">
        <v>871</v>
      </c>
      <c r="F369" s="441" t="s">
        <v>1</v>
      </c>
      <c r="H369" s="103">
        <f>$MU$492</f>
        <v>372.1</v>
      </c>
      <c r="I369" s="283"/>
      <c r="J369" s="292" t="s">
        <v>871</v>
      </c>
      <c r="K369" s="441" t="s">
        <v>27</v>
      </c>
      <c r="M369" s="103">
        <f>$FN$498</f>
        <v>116.10000000000001</v>
      </c>
      <c r="N369" s="292" t="s">
        <v>871</v>
      </c>
      <c r="O369" s="441" t="s">
        <v>2307</v>
      </c>
      <c r="Q369" s="103">
        <f>$AHF$504</f>
        <v>204.49999999999997</v>
      </c>
      <c r="R369" s="283"/>
      <c r="S369" s="292" t="s">
        <v>871</v>
      </c>
      <c r="T369" s="446" t="s">
        <v>836</v>
      </c>
      <c r="V369" s="103">
        <f>$KS$510</f>
        <v>115.5</v>
      </c>
      <c r="W369" s="292" t="s">
        <v>871</v>
      </c>
      <c r="X369" s="446" t="s">
        <v>801</v>
      </c>
      <c r="Z369" s="103">
        <f>$QP$516</f>
        <v>65.3</v>
      </c>
      <c r="AA369" s="283"/>
      <c r="AB369" s="292" t="s">
        <v>871</v>
      </c>
      <c r="AC369" s="441" t="s">
        <v>27</v>
      </c>
      <c r="AE369" s="103">
        <f>$FN$522</f>
        <v>55.2</v>
      </c>
      <c r="AF369" s="292" t="s">
        <v>871</v>
      </c>
      <c r="AG369" s="441" t="s">
        <v>15</v>
      </c>
      <c r="AI369" s="103">
        <f>$HG$528</f>
        <v>47.699999999999996</v>
      </c>
      <c r="AJ369" s="283"/>
      <c r="AK369" s="292" t="s">
        <v>871</v>
      </c>
      <c r="AL369" s="441" t="s">
        <v>2244</v>
      </c>
      <c r="AN369" s="103">
        <f>$WV$534</f>
        <v>18.899999999999999</v>
      </c>
      <c r="AO369" s="292" t="s">
        <v>871</v>
      </c>
      <c r="AP369" s="441" t="s">
        <v>2242</v>
      </c>
      <c r="AR369" s="103">
        <f>$YO$540</f>
        <v>19.599999999999998</v>
      </c>
      <c r="AS369" s="283"/>
      <c r="AT369" s="292" t="s">
        <v>871</v>
      </c>
      <c r="AU369" s="441" t="s">
        <v>2237</v>
      </c>
      <c r="AW369" s="103">
        <f>$YF$546</f>
        <v>6.4</v>
      </c>
      <c r="AX369" s="292" t="s">
        <v>871</v>
      </c>
      <c r="AY369" s="441" t="s">
        <v>2238</v>
      </c>
      <c r="BA369" s="103">
        <f>$ZP$552</f>
        <v>0</v>
      </c>
      <c r="BB369" s="283"/>
      <c r="BK369" s="283"/>
      <c r="BT369" s="283"/>
      <c r="CC369" s="283"/>
      <c r="CL369" s="283"/>
      <c r="CU369" s="283"/>
      <c r="DD369" s="283"/>
      <c r="DM369" s="283"/>
      <c r="DV369" s="283"/>
      <c r="EE369" s="283"/>
      <c r="EN369" s="283"/>
      <c r="EW369" s="283"/>
      <c r="FF369" s="283"/>
      <c r="FO369" s="283"/>
      <c r="FX369" s="283"/>
      <c r="GG369" s="283"/>
      <c r="GP369" s="283"/>
      <c r="GY369" s="283"/>
      <c r="HH369" s="283"/>
      <c r="JD369" s="655"/>
    </row>
    <row r="370" spans="1:264" s="446" customFormat="1">
      <c r="A370" s="292" t="s">
        <v>872</v>
      </c>
      <c r="B370" s="441" t="s">
        <v>9</v>
      </c>
      <c r="D370" s="103">
        <f>$DU$486</f>
        <v>515.70000000000005</v>
      </c>
      <c r="E370" s="292" t="s">
        <v>872</v>
      </c>
      <c r="F370" s="446" t="s">
        <v>154</v>
      </c>
      <c r="H370" s="103">
        <f>$H$492</f>
        <v>370.8</v>
      </c>
      <c r="I370" s="283"/>
      <c r="J370" s="292" t="s">
        <v>872</v>
      </c>
      <c r="K370" s="446" t="s">
        <v>836</v>
      </c>
      <c r="M370" s="103">
        <f>$KS$498</f>
        <v>114.80000000000001</v>
      </c>
      <c r="N370" s="292" t="s">
        <v>872</v>
      </c>
      <c r="O370" s="446" t="s">
        <v>869</v>
      </c>
      <c r="Q370" s="103">
        <f>$HY$504</f>
        <v>203.9</v>
      </c>
      <c r="R370" s="283"/>
      <c r="S370" s="292" t="s">
        <v>872</v>
      </c>
      <c r="T370" s="446" t="s">
        <v>807</v>
      </c>
      <c r="V370" s="103">
        <f>$OW$510</f>
        <v>114.7</v>
      </c>
      <c r="W370" s="292" t="s">
        <v>872</v>
      </c>
      <c r="X370" s="441" t="s">
        <v>2277</v>
      </c>
      <c r="Z370" s="103">
        <f>$AEU$516</f>
        <v>63.699999999999996</v>
      </c>
      <c r="AA370" s="283"/>
      <c r="AB370" s="292" t="s">
        <v>872</v>
      </c>
      <c r="AC370" s="446" t="s">
        <v>156</v>
      </c>
      <c r="AE370" s="103">
        <f>$MC$522</f>
        <v>54</v>
      </c>
      <c r="AF370" s="292" t="s">
        <v>872</v>
      </c>
      <c r="AG370" s="441" t="s">
        <v>17</v>
      </c>
      <c r="AI370" s="103">
        <f>$AR$528</f>
        <v>43.2</v>
      </c>
      <c r="AJ370" s="283"/>
      <c r="AK370" s="292" t="s">
        <v>872</v>
      </c>
      <c r="AL370" s="446" t="s">
        <v>811</v>
      </c>
      <c r="AN370" s="103">
        <f>$IZ$534</f>
        <v>17.600000000000001</v>
      </c>
      <c r="AO370" s="292" t="s">
        <v>872</v>
      </c>
      <c r="AP370" s="441" t="s">
        <v>2276</v>
      </c>
      <c r="AR370" s="103">
        <f>$AEL$540</f>
        <v>18.8</v>
      </c>
      <c r="AS370" s="283"/>
      <c r="AT370" s="292" t="s">
        <v>872</v>
      </c>
      <c r="AU370" s="441" t="s">
        <v>2307</v>
      </c>
      <c r="AW370" s="103">
        <f>$AHF$546</f>
        <v>6</v>
      </c>
      <c r="AX370" s="292" t="s">
        <v>872</v>
      </c>
      <c r="AY370" s="441" t="s">
        <v>2244</v>
      </c>
      <c r="BA370" s="103">
        <f>$WV$552</f>
        <v>0</v>
      </c>
      <c r="BB370" s="283"/>
      <c r="BK370" s="283"/>
      <c r="BT370" s="283"/>
      <c r="CC370" s="283"/>
      <c r="CL370" s="283"/>
      <c r="CU370" s="283"/>
      <c r="DD370" s="283"/>
      <c r="DM370" s="283"/>
      <c r="DV370" s="283"/>
      <c r="EE370" s="283"/>
      <c r="EN370" s="283"/>
      <c r="EW370" s="283"/>
      <c r="FF370" s="283"/>
      <c r="FO370" s="283"/>
      <c r="FX370" s="283"/>
      <c r="GG370" s="283"/>
      <c r="GP370" s="283"/>
      <c r="GY370" s="283"/>
      <c r="HH370" s="283"/>
      <c r="JD370" s="655"/>
    </row>
    <row r="371" spans="1:264" s="446" customFormat="1">
      <c r="A371" s="292" t="s">
        <v>875</v>
      </c>
      <c r="B371" s="441" t="s">
        <v>17</v>
      </c>
      <c r="D371" s="103">
        <f>$AR$486</f>
        <v>515.70000000000005</v>
      </c>
      <c r="E371" s="292" t="s">
        <v>875</v>
      </c>
      <c r="F371" s="446" t="s">
        <v>156</v>
      </c>
      <c r="H371" s="103">
        <f>$MC$492</f>
        <v>359.5</v>
      </c>
      <c r="I371" s="283"/>
      <c r="J371" s="292" t="s">
        <v>875</v>
      </c>
      <c r="K371" s="441" t="s">
        <v>17</v>
      </c>
      <c r="M371" s="103">
        <f>$AR$498</f>
        <v>114.39999999999999</v>
      </c>
      <c r="N371" s="292" t="s">
        <v>875</v>
      </c>
      <c r="O371" s="446" t="s">
        <v>863</v>
      </c>
      <c r="Q371" s="103">
        <f>$KA$504</f>
        <v>202.9</v>
      </c>
      <c r="R371" s="283"/>
      <c r="S371" s="292" t="s">
        <v>875</v>
      </c>
      <c r="T371" s="540" t="s">
        <v>1853</v>
      </c>
      <c r="V371" s="103">
        <f>$RH$510</f>
        <v>113.79999999999998</v>
      </c>
      <c r="W371" s="292" t="s">
        <v>875</v>
      </c>
      <c r="X371" s="441" t="s">
        <v>1</v>
      </c>
      <c r="Z371" s="103">
        <f>$MU$516</f>
        <v>63.600000000000009</v>
      </c>
      <c r="AA371" s="283"/>
      <c r="AB371" s="292" t="s">
        <v>875</v>
      </c>
      <c r="AC371" s="443" t="s">
        <v>144</v>
      </c>
      <c r="AE371" s="103">
        <f>$KJ$522</f>
        <v>52</v>
      </c>
      <c r="AF371" s="292" t="s">
        <v>875</v>
      </c>
      <c r="AG371" s="441" t="s">
        <v>2241</v>
      </c>
      <c r="AI371" s="103">
        <f>$VU$528</f>
        <v>42.800000000000004</v>
      </c>
      <c r="AJ371" s="283"/>
      <c r="AK371" s="292" t="s">
        <v>875</v>
      </c>
      <c r="AL371" s="441" t="s">
        <v>2242</v>
      </c>
      <c r="AN371" s="103">
        <f>$YO$534</f>
        <v>17.2</v>
      </c>
      <c r="AO371" s="292" t="s">
        <v>875</v>
      </c>
      <c r="AP371" s="441" t="s">
        <v>2245</v>
      </c>
      <c r="AR371" s="103">
        <f>$XW$540</f>
        <v>15.9</v>
      </c>
      <c r="AS371" s="283"/>
      <c r="AT371" s="292" t="s">
        <v>875</v>
      </c>
      <c r="AU371" s="441" t="s">
        <v>2283</v>
      </c>
      <c r="AW371" s="103">
        <f>$AFV$546</f>
        <v>6</v>
      </c>
      <c r="AX371" s="292" t="s">
        <v>875</v>
      </c>
      <c r="AY371" s="540" t="s">
        <v>1850</v>
      </c>
      <c r="BA371" s="103">
        <f>$QG$552</f>
        <v>0</v>
      </c>
      <c r="BB371" s="283"/>
      <c r="BK371" s="283"/>
      <c r="BT371" s="283"/>
      <c r="CC371" s="283"/>
      <c r="CL371" s="283"/>
      <c r="CU371" s="283"/>
      <c r="DD371" s="283"/>
      <c r="DM371" s="283"/>
      <c r="DV371" s="283"/>
      <c r="EE371" s="283"/>
      <c r="EN371" s="283"/>
      <c r="EW371" s="283"/>
      <c r="FF371" s="283"/>
      <c r="FO371" s="283"/>
      <c r="FX371" s="283"/>
      <c r="GG371" s="283"/>
      <c r="GP371" s="283"/>
      <c r="GY371" s="283"/>
      <c r="HH371" s="283"/>
      <c r="JD371" s="655"/>
    </row>
    <row r="372" spans="1:264" s="446" customFormat="1">
      <c r="A372" s="292" t="s">
        <v>1006</v>
      </c>
      <c r="B372" s="446" t="s">
        <v>844</v>
      </c>
      <c r="D372" s="103">
        <f>$ML$486</f>
        <v>509.5</v>
      </c>
      <c r="E372" s="292" t="s">
        <v>1006</v>
      </c>
      <c r="F372" s="441" t="s">
        <v>25</v>
      </c>
      <c r="H372" s="103">
        <f>$CK$492</f>
        <v>352</v>
      </c>
      <c r="I372" s="283"/>
      <c r="J372" s="292" t="s">
        <v>1006</v>
      </c>
      <c r="K372" s="441" t="s">
        <v>15</v>
      </c>
      <c r="M372" s="103">
        <f>$HG$498</f>
        <v>113.30000000000001</v>
      </c>
      <c r="N372" s="292" t="s">
        <v>1006</v>
      </c>
      <c r="O372" s="446" t="s">
        <v>155</v>
      </c>
      <c r="Q372" s="103">
        <f>$BJ$504</f>
        <v>202.79999999999998</v>
      </c>
      <c r="R372" s="283"/>
      <c r="S372" s="292" t="s">
        <v>1006</v>
      </c>
      <c r="T372" s="540" t="s">
        <v>1844</v>
      </c>
      <c r="V372" s="103">
        <f>$PF$510</f>
        <v>110.6</v>
      </c>
      <c r="W372" s="292" t="s">
        <v>1006</v>
      </c>
      <c r="X372" s="441" t="s">
        <v>31</v>
      </c>
      <c r="Z372" s="103">
        <f>$Q$516</f>
        <v>62.5</v>
      </c>
      <c r="AA372" s="283"/>
      <c r="AB372" s="292" t="s">
        <v>1006</v>
      </c>
      <c r="AC372" s="441" t="s">
        <v>2276</v>
      </c>
      <c r="AE372" s="103">
        <f>$AEL$522</f>
        <v>44.7</v>
      </c>
      <c r="AF372" s="292" t="s">
        <v>1006</v>
      </c>
      <c r="AG372" s="446" t="s">
        <v>807</v>
      </c>
      <c r="AI372" s="103">
        <f>$OW$528</f>
        <v>42.3</v>
      </c>
      <c r="AJ372" s="283"/>
      <c r="AK372" s="292" t="s">
        <v>1006</v>
      </c>
      <c r="AL372" s="441" t="s">
        <v>13</v>
      </c>
      <c r="AN372" s="103">
        <f>$LK$534</f>
        <v>15</v>
      </c>
      <c r="AO372" s="292" t="s">
        <v>1006</v>
      </c>
      <c r="AP372" s="446" t="s">
        <v>153</v>
      </c>
      <c r="AR372" s="103">
        <f>$EM$540</f>
        <v>13.2</v>
      </c>
      <c r="AS372" s="283"/>
      <c r="AT372" s="292" t="s">
        <v>1006</v>
      </c>
      <c r="AU372" s="441" t="s">
        <v>2282</v>
      </c>
      <c r="AW372" s="103">
        <f>$AFM$546</f>
        <v>5.2</v>
      </c>
      <c r="AX372" s="292" t="s">
        <v>1006</v>
      </c>
      <c r="AY372" s="446" t="s">
        <v>844</v>
      </c>
      <c r="BA372" s="103">
        <f>$ML$552</f>
        <v>0</v>
      </c>
      <c r="BB372" s="283"/>
      <c r="BK372" s="283"/>
      <c r="BT372" s="283"/>
      <c r="CC372" s="283"/>
      <c r="CL372" s="283"/>
      <c r="CU372" s="283"/>
      <c r="DD372" s="283"/>
      <c r="DM372" s="283"/>
      <c r="DV372" s="283"/>
      <c r="EE372" s="283"/>
      <c r="EN372" s="283"/>
      <c r="EW372" s="283"/>
      <c r="FF372" s="283"/>
      <c r="FO372" s="283"/>
      <c r="FX372" s="283"/>
      <c r="GG372" s="283"/>
      <c r="GP372" s="283"/>
      <c r="GY372" s="283"/>
      <c r="HH372" s="283"/>
      <c r="JD372" s="655"/>
    </row>
    <row r="373" spans="1:264" s="446" customFormat="1">
      <c r="A373" s="292" t="s">
        <v>1007</v>
      </c>
      <c r="B373" s="446" t="s">
        <v>153</v>
      </c>
      <c r="D373" s="103">
        <f>$EM$486</f>
        <v>509.5</v>
      </c>
      <c r="E373" s="292" t="s">
        <v>1007</v>
      </c>
      <c r="F373" s="446" t="s">
        <v>828</v>
      </c>
      <c r="H373" s="103">
        <f>$ON$492</f>
        <v>345.70000000000005</v>
      </c>
      <c r="I373" s="283"/>
      <c r="J373" s="292" t="s">
        <v>1007</v>
      </c>
      <c r="K373" s="540" t="s">
        <v>1849</v>
      </c>
      <c r="M373" s="103">
        <f>$TA$498</f>
        <v>113.30000000000001</v>
      </c>
      <c r="N373" s="292" t="s">
        <v>1007</v>
      </c>
      <c r="O373" s="446" t="s">
        <v>852</v>
      </c>
      <c r="Q373" s="103">
        <f>$EV$504</f>
        <v>202.5</v>
      </c>
      <c r="R373" s="283"/>
      <c r="S373" s="292" t="s">
        <v>1007</v>
      </c>
      <c r="T373" s="441" t="s">
        <v>27</v>
      </c>
      <c r="V373" s="103">
        <f>$FN$510</f>
        <v>107.60000000000001</v>
      </c>
      <c r="W373" s="292" t="s">
        <v>1007</v>
      </c>
      <c r="X373" s="441" t="s">
        <v>2278</v>
      </c>
      <c r="Z373" s="103">
        <f>$AGE$516</f>
        <v>59.8</v>
      </c>
      <c r="AA373" s="283"/>
      <c r="AB373" s="292" t="s">
        <v>1007</v>
      </c>
      <c r="AC373" s="441" t="s">
        <v>2284</v>
      </c>
      <c r="AE373" s="103">
        <f>$AEC$522</f>
        <v>43.8</v>
      </c>
      <c r="AF373" s="292" t="s">
        <v>1007</v>
      </c>
      <c r="AG373" s="441" t="s">
        <v>2284</v>
      </c>
      <c r="AI373" s="103">
        <f>$AEC$528</f>
        <v>41.7</v>
      </c>
      <c r="AJ373" s="283"/>
      <c r="AK373" s="292" t="s">
        <v>1007</v>
      </c>
      <c r="AL373" s="441" t="s">
        <v>9</v>
      </c>
      <c r="AN373" s="103">
        <f>$DU$534</f>
        <v>14.2</v>
      </c>
      <c r="AO373" s="292" t="s">
        <v>1007</v>
      </c>
      <c r="AP373" s="446" t="s">
        <v>837</v>
      </c>
      <c r="AR373" s="103">
        <f>$NM$540</f>
        <v>10.6</v>
      </c>
      <c r="AS373" s="283"/>
      <c r="AT373" s="292" t="s">
        <v>1007</v>
      </c>
      <c r="AU373" s="446" t="s">
        <v>855</v>
      </c>
      <c r="AW373" s="103">
        <f>$NV$546</f>
        <v>5.2</v>
      </c>
      <c r="AX373" s="292" t="s">
        <v>1007</v>
      </c>
      <c r="AY373" s="441" t="s">
        <v>2308</v>
      </c>
      <c r="BA373" s="103">
        <f>$DB$552</f>
        <v>0</v>
      </c>
      <c r="BB373" s="283"/>
      <c r="BK373" s="283"/>
      <c r="BT373" s="283"/>
      <c r="CC373" s="283"/>
      <c r="CL373" s="283"/>
      <c r="CU373" s="283"/>
      <c r="DD373" s="283"/>
      <c r="DM373" s="283"/>
      <c r="DV373" s="283"/>
      <c r="EE373" s="283"/>
      <c r="EN373" s="283"/>
      <c r="EW373" s="283"/>
      <c r="FF373" s="283"/>
      <c r="FO373" s="283"/>
      <c r="FX373" s="283"/>
      <c r="GG373" s="283"/>
      <c r="GP373" s="283"/>
      <c r="GY373" s="283"/>
      <c r="HH373" s="283"/>
      <c r="JD373" s="655"/>
    </row>
    <row r="374" spans="1:264" s="446" customFormat="1">
      <c r="A374" s="292" t="s">
        <v>1008</v>
      </c>
      <c r="B374" s="446" t="s">
        <v>806</v>
      </c>
      <c r="D374" s="103">
        <f>$LT$486</f>
        <v>504.2</v>
      </c>
      <c r="E374" s="292" t="s">
        <v>1008</v>
      </c>
      <c r="F374" s="446" t="s">
        <v>861</v>
      </c>
      <c r="H374" s="103">
        <f>$OE$492</f>
        <v>333.50000000000006</v>
      </c>
      <c r="I374" s="283"/>
      <c r="J374" s="292" t="s">
        <v>1008</v>
      </c>
      <c r="K374" s="441" t="s">
        <v>2245</v>
      </c>
      <c r="M374" s="103">
        <f>$XW$498</f>
        <v>111.89999999999999</v>
      </c>
      <c r="N374" s="292" t="s">
        <v>1008</v>
      </c>
      <c r="O374" s="540" t="s">
        <v>1858</v>
      </c>
      <c r="Q374" s="103">
        <f>$PO$504</f>
        <v>202.5</v>
      </c>
      <c r="R374" s="283"/>
      <c r="S374" s="292" t="s">
        <v>1008</v>
      </c>
      <c r="T374" s="446" t="s">
        <v>861</v>
      </c>
      <c r="V374" s="103">
        <f>$OE$510</f>
        <v>101.6</v>
      </c>
      <c r="W374" s="292" t="s">
        <v>1008</v>
      </c>
      <c r="X374" s="540" t="s">
        <v>1854</v>
      </c>
      <c r="Z374" s="103">
        <f>$SI$516</f>
        <v>56.7</v>
      </c>
      <c r="AA374" s="283"/>
      <c r="AB374" s="292" t="s">
        <v>1008</v>
      </c>
      <c r="AC374" s="540" t="s">
        <v>1844</v>
      </c>
      <c r="AE374" s="103">
        <f>$PF$522</f>
        <v>43</v>
      </c>
      <c r="AF374" s="292" t="s">
        <v>1008</v>
      </c>
      <c r="AG374" s="441" t="s">
        <v>2242</v>
      </c>
      <c r="AI374" s="103">
        <f>$YO$528</f>
        <v>40.5</v>
      </c>
      <c r="AJ374" s="283"/>
      <c r="AK374" s="292" t="s">
        <v>1008</v>
      </c>
      <c r="AL374" s="441" t="s">
        <v>23</v>
      </c>
      <c r="AN374" s="103">
        <f>$GF$534</f>
        <v>14</v>
      </c>
      <c r="AO374" s="292" t="s">
        <v>1008</v>
      </c>
      <c r="AP374" s="441" t="s">
        <v>2282</v>
      </c>
      <c r="AR374" s="103">
        <f>$AFM$540</f>
        <v>7.7000000000000011</v>
      </c>
      <c r="AS374" s="283"/>
      <c r="AT374" s="292" t="s">
        <v>1008</v>
      </c>
      <c r="AU374" s="540" t="s">
        <v>1851</v>
      </c>
      <c r="AW374" s="103">
        <f>$TJ$546</f>
        <v>4.8</v>
      </c>
      <c r="AX374" s="292" t="s">
        <v>1008</v>
      </c>
      <c r="AY374" s="446" t="s">
        <v>861</v>
      </c>
      <c r="BA374" s="103">
        <f>$OE$552</f>
        <v>0</v>
      </c>
      <c r="BB374" s="283"/>
      <c r="BK374" s="283"/>
      <c r="BT374" s="283"/>
      <c r="CC374" s="283"/>
      <c r="CL374" s="283"/>
      <c r="CU374" s="283"/>
      <c r="DD374" s="283"/>
      <c r="DM374" s="283"/>
      <c r="DV374" s="283"/>
      <c r="EE374" s="283"/>
      <c r="EN374" s="283"/>
      <c r="EW374" s="283"/>
      <c r="FF374" s="283"/>
      <c r="FO374" s="283"/>
      <c r="FX374" s="283"/>
      <c r="GG374" s="283"/>
      <c r="GP374" s="283"/>
      <c r="GY374" s="283"/>
      <c r="HH374" s="283"/>
      <c r="JD374" s="655"/>
    </row>
    <row r="375" spans="1:264" s="446" customFormat="1">
      <c r="A375" s="292" t="s">
        <v>1009</v>
      </c>
      <c r="B375" s="441" t="s">
        <v>27</v>
      </c>
      <c r="D375" s="103">
        <f>$FN$486</f>
        <v>498</v>
      </c>
      <c r="E375" s="292" t="s">
        <v>1009</v>
      </c>
      <c r="F375" s="540" t="s">
        <v>1853</v>
      </c>
      <c r="H375" s="103">
        <f>$RH$492</f>
        <v>331</v>
      </c>
      <c r="I375" s="283"/>
      <c r="J375" s="292" t="s">
        <v>1009</v>
      </c>
      <c r="K375" s="446" t="s">
        <v>821</v>
      </c>
      <c r="M375" s="103">
        <f>$IH$498</f>
        <v>110.1</v>
      </c>
      <c r="N375" s="292" t="s">
        <v>1009</v>
      </c>
      <c r="O375" s="441" t="s">
        <v>37</v>
      </c>
      <c r="Q375" s="103">
        <f>$DL$504</f>
        <v>199.49999999999997</v>
      </c>
      <c r="R375" s="283"/>
      <c r="S375" s="292" t="s">
        <v>1009</v>
      </c>
      <c r="T375" s="446" t="s">
        <v>806</v>
      </c>
      <c r="V375" s="103">
        <f>$LT$510</f>
        <v>95.3</v>
      </c>
      <c r="W375" s="292" t="s">
        <v>1009</v>
      </c>
      <c r="X375" s="446" t="s">
        <v>141</v>
      </c>
      <c r="Z375" s="103">
        <f>$BA$516</f>
        <v>54.1</v>
      </c>
      <c r="AA375" s="283"/>
      <c r="AB375" s="292" t="s">
        <v>1009</v>
      </c>
      <c r="AC375" s="441" t="s">
        <v>2280</v>
      </c>
      <c r="AE375" s="103">
        <f>$AFD$522</f>
        <v>34</v>
      </c>
      <c r="AF375" s="292" t="s">
        <v>1009</v>
      </c>
      <c r="AG375" s="441" t="s">
        <v>2567</v>
      </c>
      <c r="AI375" s="103">
        <f>$ADK$528</f>
        <v>39.5</v>
      </c>
      <c r="AJ375" s="283"/>
      <c r="AK375" s="292" t="s">
        <v>1009</v>
      </c>
      <c r="AL375" s="446" t="s">
        <v>801</v>
      </c>
      <c r="AN375" s="103">
        <f>$QP$534</f>
        <v>13.5</v>
      </c>
      <c r="AO375" s="292" t="s">
        <v>1009</v>
      </c>
      <c r="AP375" s="441" t="s">
        <v>2238</v>
      </c>
      <c r="AR375" s="103">
        <f>$ZP$540</f>
        <v>7.1</v>
      </c>
      <c r="AS375" s="283"/>
      <c r="AT375" s="292" t="s">
        <v>1009</v>
      </c>
      <c r="AU375" s="441" t="s">
        <v>39</v>
      </c>
      <c r="AW375" s="103">
        <f>$CT$546</f>
        <v>4.4000000000000004</v>
      </c>
      <c r="AX375" s="292" t="s">
        <v>1009</v>
      </c>
      <c r="AY375" s="441" t="s">
        <v>2277</v>
      </c>
      <c r="BA375" s="103">
        <f>$AEU$552</f>
        <v>0</v>
      </c>
      <c r="BB375" s="283"/>
      <c r="BK375" s="283"/>
      <c r="BT375" s="283"/>
      <c r="CC375" s="283"/>
      <c r="CL375" s="283"/>
      <c r="CU375" s="283"/>
      <c r="DD375" s="283"/>
      <c r="DM375" s="283"/>
      <c r="DV375" s="283"/>
      <c r="EE375" s="283"/>
      <c r="EN375" s="283"/>
      <c r="EW375" s="283"/>
      <c r="FF375" s="283"/>
      <c r="FO375" s="283"/>
      <c r="FX375" s="283"/>
      <c r="GG375" s="283"/>
      <c r="GP375" s="283"/>
      <c r="GY375" s="283"/>
      <c r="HH375" s="283"/>
      <c r="JD375" s="655"/>
    </row>
    <row r="376" spans="1:264" s="446" customFormat="1">
      <c r="A376" s="292" t="s">
        <v>1010</v>
      </c>
      <c r="B376" s="446" t="s">
        <v>156</v>
      </c>
      <c r="D376" s="103">
        <f>$MC$486</f>
        <v>497</v>
      </c>
      <c r="E376" s="292" t="s">
        <v>1010</v>
      </c>
      <c r="F376" s="441" t="s">
        <v>39</v>
      </c>
      <c r="H376" s="103">
        <f>$CT$492</f>
        <v>327.7</v>
      </c>
      <c r="I376" s="283"/>
      <c r="J376" s="292" t="s">
        <v>1010</v>
      </c>
      <c r="K376" s="441" t="s">
        <v>2244</v>
      </c>
      <c r="M376" s="103">
        <f>$WV$498</f>
        <v>106.60000000000001</v>
      </c>
      <c r="N376" s="292" t="s">
        <v>1010</v>
      </c>
      <c r="O376" s="441" t="s">
        <v>25</v>
      </c>
      <c r="Q376" s="103">
        <f>$CK$504</f>
        <v>199.2</v>
      </c>
      <c r="R376" s="283"/>
      <c r="S376" s="292" t="s">
        <v>1010</v>
      </c>
      <c r="T376" s="446" t="s">
        <v>830</v>
      </c>
      <c r="V376" s="103">
        <f>$JI$510</f>
        <v>94.4</v>
      </c>
      <c r="W376" s="292" t="s">
        <v>1010</v>
      </c>
      <c r="X376" s="441" t="s">
        <v>2237</v>
      </c>
      <c r="Z376" s="103">
        <f>$YF$516</f>
        <v>48.499999999999993</v>
      </c>
      <c r="AA376" s="283"/>
      <c r="AB376" s="292" t="s">
        <v>1010</v>
      </c>
      <c r="AC376" s="441" t="s">
        <v>2307</v>
      </c>
      <c r="AE376" s="103">
        <f>$AHF$522</f>
        <v>34</v>
      </c>
      <c r="AF376" s="292" t="s">
        <v>1010</v>
      </c>
      <c r="AG376" s="446" t="s">
        <v>141</v>
      </c>
      <c r="AI376" s="103">
        <f>$BA$528</f>
        <v>36.200000000000003</v>
      </c>
      <c r="AJ376" s="283"/>
      <c r="AK376" s="292" t="s">
        <v>1010</v>
      </c>
      <c r="AL376" s="446" t="s">
        <v>855</v>
      </c>
      <c r="AN376" s="103">
        <f>$NV$534</f>
        <v>13.4</v>
      </c>
      <c r="AO376" s="292" t="s">
        <v>1010</v>
      </c>
      <c r="AP376" s="441" t="s">
        <v>2277</v>
      </c>
      <c r="AR376" s="103">
        <f>$AEU$540</f>
        <v>6.6000000000000005</v>
      </c>
      <c r="AS376" s="283"/>
      <c r="AT376" s="292" t="s">
        <v>1010</v>
      </c>
      <c r="AU376" s="441" t="s">
        <v>2276</v>
      </c>
      <c r="AW376" s="103">
        <f>$AEL$546</f>
        <v>1.5</v>
      </c>
      <c r="AX376" s="292" t="s">
        <v>1010</v>
      </c>
      <c r="AY376" s="441" t="s">
        <v>9</v>
      </c>
      <c r="BA376" s="103">
        <f>$DU$552</f>
        <v>0</v>
      </c>
      <c r="BB376" s="283"/>
      <c r="BK376" s="283"/>
      <c r="BT376" s="283"/>
      <c r="CC376" s="283"/>
      <c r="CL376" s="283"/>
      <c r="CU376" s="283"/>
      <c r="DD376" s="283"/>
      <c r="DM376" s="283"/>
      <c r="DV376" s="283"/>
      <c r="EE376" s="283"/>
      <c r="EN376" s="283"/>
      <c r="EW376" s="283"/>
      <c r="FF376" s="283"/>
      <c r="FO376" s="283"/>
      <c r="FX376" s="283"/>
      <c r="GG376" s="283"/>
      <c r="GP376" s="283"/>
      <c r="GY376" s="283"/>
      <c r="HH376" s="283"/>
      <c r="JD376" s="655"/>
    </row>
    <row r="377" spans="1:264" s="446" customFormat="1">
      <c r="A377" s="292" t="s">
        <v>1011</v>
      </c>
      <c r="B377" s="446" t="s">
        <v>837</v>
      </c>
      <c r="D377" s="103">
        <f>$NM$486</f>
        <v>490.3</v>
      </c>
      <c r="E377" s="292" t="s">
        <v>1011</v>
      </c>
      <c r="F377" s="441" t="s">
        <v>2284</v>
      </c>
      <c r="H377" s="103">
        <f>$AEC$492</f>
        <v>326.20000000000005</v>
      </c>
      <c r="I377" s="283"/>
      <c r="J377" s="292" t="s">
        <v>1011</v>
      </c>
      <c r="K377" s="446" t="s">
        <v>162</v>
      </c>
      <c r="M377" s="103">
        <f>$HP$498</f>
        <v>97.399999999999991</v>
      </c>
      <c r="N377" s="292" t="s">
        <v>1011</v>
      </c>
      <c r="O377" s="441" t="s">
        <v>2279</v>
      </c>
      <c r="Q377" s="103">
        <f>$ADT$504</f>
        <v>196.29999999999998</v>
      </c>
      <c r="R377" s="283"/>
      <c r="S377" s="292" t="s">
        <v>1011</v>
      </c>
      <c r="T377" s="441" t="s">
        <v>2276</v>
      </c>
      <c r="V377" s="103">
        <f>$AEL$510</f>
        <v>94.399999999999991</v>
      </c>
      <c r="W377" s="292" t="s">
        <v>1011</v>
      </c>
      <c r="X377" s="446" t="s">
        <v>863</v>
      </c>
      <c r="Z377" s="103">
        <f>$KA$516</f>
        <v>45</v>
      </c>
      <c r="AA377" s="283"/>
      <c r="AB377" s="292" t="s">
        <v>1011</v>
      </c>
      <c r="AC377" s="446" t="s">
        <v>837</v>
      </c>
      <c r="AE377" s="103">
        <f>$NM$522</f>
        <v>32.9</v>
      </c>
      <c r="AF377" s="292" t="s">
        <v>1011</v>
      </c>
      <c r="AG377" s="446" t="s">
        <v>855</v>
      </c>
      <c r="AI377" s="103">
        <f>$NV$528</f>
        <v>29.6</v>
      </c>
      <c r="AJ377" s="283"/>
      <c r="AK377" s="292" t="s">
        <v>1011</v>
      </c>
      <c r="AL377" s="540" t="s">
        <v>1850</v>
      </c>
      <c r="AN377" s="103">
        <f>$QG$534</f>
        <v>11.2</v>
      </c>
      <c r="AO377" s="292" t="s">
        <v>1011</v>
      </c>
      <c r="AP377" s="540" t="s">
        <v>1849</v>
      </c>
      <c r="AR377" s="103">
        <f>$TA$540</f>
        <v>5.2999999999999989</v>
      </c>
      <c r="AS377" s="283"/>
      <c r="AT377" s="292" t="s">
        <v>1011</v>
      </c>
      <c r="AU377" s="441" t="s">
        <v>13</v>
      </c>
      <c r="AW377" s="103">
        <f>$LK$546</f>
        <v>1.5</v>
      </c>
      <c r="AX377" s="292" t="s">
        <v>1011</v>
      </c>
      <c r="AY377" s="446" t="s">
        <v>801</v>
      </c>
      <c r="BA377" s="103">
        <f>$QP$552</f>
        <v>0</v>
      </c>
      <c r="BB377" s="283"/>
      <c r="BK377" s="283"/>
      <c r="BT377" s="283"/>
      <c r="CC377" s="283"/>
      <c r="CL377" s="283"/>
      <c r="CU377" s="283"/>
      <c r="DD377" s="283"/>
      <c r="DM377" s="283"/>
      <c r="DV377" s="283"/>
      <c r="EE377" s="283"/>
      <c r="EN377" s="283"/>
      <c r="EW377" s="283"/>
      <c r="FF377" s="283"/>
      <c r="FO377" s="283"/>
      <c r="FX377" s="283"/>
      <c r="GG377" s="283"/>
      <c r="GP377" s="283"/>
      <c r="GY377" s="283"/>
      <c r="HH377" s="283"/>
      <c r="JD377" s="655"/>
    </row>
    <row r="378" spans="1:264" s="446" customFormat="1">
      <c r="A378" s="292" t="s">
        <v>1012</v>
      </c>
      <c r="B378" s="540" t="s">
        <v>1856</v>
      </c>
      <c r="D378" s="103">
        <f>$QY$486</f>
        <v>490.3</v>
      </c>
      <c r="E378" s="292" t="s">
        <v>1012</v>
      </c>
      <c r="F378" s="441" t="s">
        <v>2281</v>
      </c>
      <c r="H378" s="103">
        <f>$AGN$492</f>
        <v>323.5</v>
      </c>
      <c r="I378" s="283"/>
      <c r="J378" s="292" t="s">
        <v>1012</v>
      </c>
      <c r="K378" s="443" t="s">
        <v>143</v>
      </c>
      <c r="M378" s="103">
        <f>$DC$498</f>
        <v>97.199999999999989</v>
      </c>
      <c r="N378" s="292" t="s">
        <v>1012</v>
      </c>
      <c r="O378" s="446" t="s">
        <v>821</v>
      </c>
      <c r="Q378" s="103">
        <f>$IH$504</f>
        <v>195.3</v>
      </c>
      <c r="R378" s="283"/>
      <c r="S378" s="292" t="s">
        <v>1012</v>
      </c>
      <c r="T378" s="446" t="s">
        <v>828</v>
      </c>
      <c r="V378" s="103">
        <f>$ON$510</f>
        <v>92.3</v>
      </c>
      <c r="W378" s="292" t="s">
        <v>1012</v>
      </c>
      <c r="X378" s="441" t="s">
        <v>39</v>
      </c>
      <c r="Z378" s="103">
        <f>$CT$516</f>
        <v>44.899999999999991</v>
      </c>
      <c r="AA378" s="283"/>
      <c r="AB378" s="292" t="s">
        <v>1012</v>
      </c>
      <c r="AC378" s="441" t="s">
        <v>2245</v>
      </c>
      <c r="AE378" s="103">
        <f>$XW$522</f>
        <v>32.4</v>
      </c>
      <c r="AF378" s="292" t="s">
        <v>1012</v>
      </c>
      <c r="AG378" s="540" t="s">
        <v>1851</v>
      </c>
      <c r="AI378" s="103">
        <f>$TJ$528</f>
        <v>25.2</v>
      </c>
      <c r="AJ378" s="283"/>
      <c r="AK378" s="292" t="s">
        <v>1012</v>
      </c>
      <c r="AL378" s="441" t="s">
        <v>11</v>
      </c>
      <c r="AN378" s="103">
        <f>$AI$534</f>
        <v>10.4</v>
      </c>
      <c r="AO378" s="292" t="s">
        <v>1012</v>
      </c>
      <c r="AP378" s="446" t="s">
        <v>861</v>
      </c>
      <c r="AR378" s="103">
        <f>$OE$540</f>
        <v>3.9000000000000004</v>
      </c>
      <c r="AS378" s="283"/>
      <c r="AT378" s="292" t="s">
        <v>1012</v>
      </c>
      <c r="AU378" s="441" t="s">
        <v>2280</v>
      </c>
      <c r="AW378" s="103">
        <f>$AFD$546</f>
        <v>1.3</v>
      </c>
      <c r="AX378" s="292" t="s">
        <v>1012</v>
      </c>
      <c r="AY378" s="441" t="s">
        <v>2246</v>
      </c>
      <c r="BA378" s="103">
        <f>$XE$552</f>
        <v>0</v>
      </c>
      <c r="BB378" s="283"/>
      <c r="BK378" s="283"/>
      <c r="BT378" s="283"/>
      <c r="CC378" s="283"/>
      <c r="CL378" s="283"/>
      <c r="CU378" s="283"/>
      <c r="DD378" s="283"/>
      <c r="DM378" s="283"/>
      <c r="DV378" s="283"/>
      <c r="EE378" s="283"/>
      <c r="EN378" s="283"/>
      <c r="EW378" s="283"/>
      <c r="FF378" s="283"/>
      <c r="FO378" s="283"/>
      <c r="FX378" s="283"/>
      <c r="GG378" s="283"/>
      <c r="GP378" s="283"/>
      <c r="GY378" s="283"/>
      <c r="HH378" s="283"/>
      <c r="JD378" s="655"/>
    </row>
    <row r="379" spans="1:264" s="446" customFormat="1">
      <c r="A379" s="292" t="s">
        <v>1013</v>
      </c>
      <c r="B379" s="441" t="s">
        <v>2278</v>
      </c>
      <c r="D379" s="103">
        <f>$AGE$486</f>
        <v>481.20000000000005</v>
      </c>
      <c r="E379" s="292" t="s">
        <v>1013</v>
      </c>
      <c r="F379" s="441" t="s">
        <v>2282</v>
      </c>
      <c r="H379" s="103">
        <f>$AFM$492</f>
        <v>323.2</v>
      </c>
      <c r="I379" s="283"/>
      <c r="J379" s="292" t="s">
        <v>1013</v>
      </c>
      <c r="K379" s="441" t="s">
        <v>2256</v>
      </c>
      <c r="M379" s="103">
        <f>$WM$498</f>
        <v>87.4</v>
      </c>
      <c r="N379" s="292" t="s">
        <v>1013</v>
      </c>
      <c r="O379" s="446" t="s">
        <v>856</v>
      </c>
      <c r="Q379" s="103">
        <f>$IQ$504</f>
        <v>195.29999999999998</v>
      </c>
      <c r="R379" s="283"/>
      <c r="S379" s="292" t="s">
        <v>1013</v>
      </c>
      <c r="T379" s="441" t="s">
        <v>2246</v>
      </c>
      <c r="V379" s="103">
        <f>$XE$510</f>
        <v>91</v>
      </c>
      <c r="W379" s="292" t="s">
        <v>1013</v>
      </c>
      <c r="X379" s="441" t="s">
        <v>2256</v>
      </c>
      <c r="Z379" s="103">
        <f>$WM$516</f>
        <v>44.800000000000004</v>
      </c>
      <c r="AA379" s="283"/>
      <c r="AB379" s="292" t="s">
        <v>1013</v>
      </c>
      <c r="AC379" s="540" t="s">
        <v>1841</v>
      </c>
      <c r="AE379" s="103">
        <f>$UK$522</f>
        <v>30.599999999999998</v>
      </c>
      <c r="AF379" s="292" t="s">
        <v>1013</v>
      </c>
      <c r="AG379" s="446" t="s">
        <v>811</v>
      </c>
      <c r="AI379" s="103">
        <f>$IZ$528</f>
        <v>21.799999999999997</v>
      </c>
      <c r="AJ379" s="283"/>
      <c r="AK379" s="292" t="s">
        <v>1013</v>
      </c>
      <c r="AL379" s="441" t="s">
        <v>2278</v>
      </c>
      <c r="AN379" s="103">
        <f>$AGE$534</f>
        <v>10.399999999999999</v>
      </c>
      <c r="AO379" s="292" t="s">
        <v>1013</v>
      </c>
      <c r="AP379" s="441" t="s">
        <v>2246</v>
      </c>
      <c r="AR379" s="103">
        <f>$XE$540</f>
        <v>3.5999999999999996</v>
      </c>
      <c r="AS379" s="283"/>
      <c r="AT379" s="292" t="s">
        <v>1013</v>
      </c>
      <c r="AU379" s="446" t="s">
        <v>811</v>
      </c>
      <c r="AW379" s="103">
        <f>$IZ$546</f>
        <v>1.1000000000000001</v>
      </c>
      <c r="AX379" s="292" t="s">
        <v>1013</v>
      </c>
      <c r="AY379" s="441" t="s">
        <v>13</v>
      </c>
      <c r="BA379" s="103">
        <f>$LK$552</f>
        <v>0</v>
      </c>
      <c r="BB379" s="283"/>
      <c r="BK379" s="283"/>
      <c r="BT379" s="283"/>
      <c r="CC379" s="283"/>
      <c r="CL379" s="283"/>
      <c r="CU379" s="283"/>
      <c r="DD379" s="283"/>
      <c r="DM379" s="283"/>
      <c r="DV379" s="283"/>
      <c r="EE379" s="283"/>
      <c r="EN379" s="283"/>
      <c r="EW379" s="283"/>
      <c r="FF379" s="283"/>
      <c r="FO379" s="283"/>
      <c r="FX379" s="283"/>
      <c r="GG379" s="283"/>
      <c r="GP379" s="283"/>
      <c r="GY379" s="283"/>
      <c r="HH379" s="283"/>
      <c r="JD379" s="655"/>
    </row>
    <row r="380" spans="1:264" s="446" customFormat="1">
      <c r="A380" s="292" t="s">
        <v>1014</v>
      </c>
      <c r="B380" s="540" t="s">
        <v>1839</v>
      </c>
      <c r="D380" s="103">
        <f>$TS$486</f>
        <v>478.6</v>
      </c>
      <c r="E380" s="292" t="s">
        <v>1014</v>
      </c>
      <c r="F380" s="441" t="s">
        <v>2242</v>
      </c>
      <c r="H380" s="103">
        <f>$YO$492</f>
        <v>312.7</v>
      </c>
      <c r="I380" s="283"/>
      <c r="J380" s="292" t="s">
        <v>1014</v>
      </c>
      <c r="K380" s="441" t="s">
        <v>2278</v>
      </c>
      <c r="M380" s="103">
        <f>$AGE$498</f>
        <v>84.9</v>
      </c>
      <c r="N380" s="292" t="s">
        <v>1014</v>
      </c>
      <c r="O380" s="441" t="s">
        <v>2280</v>
      </c>
      <c r="Q380" s="103">
        <f>$AFD$504</f>
        <v>190.29999999999998</v>
      </c>
      <c r="R380" s="283"/>
      <c r="S380" s="292" t="s">
        <v>1014</v>
      </c>
      <c r="T380" s="441" t="s">
        <v>2281</v>
      </c>
      <c r="V380" s="103">
        <f>$AGN$510</f>
        <v>90.199999999999989</v>
      </c>
      <c r="W380" s="292" t="s">
        <v>1014</v>
      </c>
      <c r="X380" s="441" t="s">
        <v>2282</v>
      </c>
      <c r="Z380" s="103">
        <f>$AFM$516</f>
        <v>43.1</v>
      </c>
      <c r="AA380" s="283"/>
      <c r="AB380" s="292" t="s">
        <v>1014</v>
      </c>
      <c r="AC380" s="441" t="s">
        <v>39</v>
      </c>
      <c r="AE380" s="103">
        <f>$CT$522</f>
        <v>29.6</v>
      </c>
      <c r="AF380" s="292" t="s">
        <v>1014</v>
      </c>
      <c r="AG380" s="441" t="s">
        <v>2277</v>
      </c>
      <c r="AI380" s="103">
        <f>$AEU$528</f>
        <v>20.8</v>
      </c>
      <c r="AJ380" s="283"/>
      <c r="AK380" s="292" t="s">
        <v>1014</v>
      </c>
      <c r="AL380" s="441" t="s">
        <v>39</v>
      </c>
      <c r="AN380" s="103">
        <f>$CT$534</f>
        <v>10</v>
      </c>
      <c r="AO380" s="292" t="s">
        <v>1014</v>
      </c>
      <c r="AP380" s="446" t="s">
        <v>156</v>
      </c>
      <c r="AR380" s="103">
        <f>$MC$540</f>
        <v>2.8</v>
      </c>
      <c r="AS380" s="283"/>
      <c r="AT380" s="292" t="s">
        <v>1014</v>
      </c>
      <c r="AU380" s="446" t="s">
        <v>156</v>
      </c>
      <c r="AW380" s="103">
        <f>$MC$546</f>
        <v>1.1000000000000001</v>
      </c>
      <c r="AX380" s="292" t="s">
        <v>1014</v>
      </c>
      <c r="AY380" s="441" t="s">
        <v>2242</v>
      </c>
      <c r="BA380" s="103">
        <f>$YO$552</f>
        <v>0</v>
      </c>
      <c r="BB380" s="283"/>
      <c r="BK380" s="283"/>
      <c r="BT380" s="283"/>
      <c r="CC380" s="283"/>
      <c r="CL380" s="283"/>
      <c r="CU380" s="283"/>
      <c r="DD380" s="283"/>
      <c r="DM380" s="283"/>
      <c r="DV380" s="283"/>
      <c r="EE380" s="283"/>
      <c r="EN380" s="283"/>
      <c r="EW380" s="283"/>
      <c r="FF380" s="283"/>
      <c r="FO380" s="283"/>
      <c r="FX380" s="283"/>
      <c r="GG380" s="283"/>
      <c r="GP380" s="283"/>
      <c r="GY380" s="283"/>
      <c r="HH380" s="283"/>
      <c r="JD380" s="655"/>
    </row>
    <row r="381" spans="1:264" s="446" customFormat="1">
      <c r="A381" s="292" t="s">
        <v>1015</v>
      </c>
      <c r="B381" s="441" t="s">
        <v>2283</v>
      </c>
      <c r="D381" s="103">
        <f>$AFV$486</f>
        <v>456.9</v>
      </c>
      <c r="E381" s="292" t="s">
        <v>1015</v>
      </c>
      <c r="F381" s="441" t="s">
        <v>23</v>
      </c>
      <c r="H381" s="103">
        <f>$GF$492</f>
        <v>280.2</v>
      </c>
      <c r="I381" s="283"/>
      <c r="J381" s="292" t="s">
        <v>1015</v>
      </c>
      <c r="K381" s="441" t="s">
        <v>2276</v>
      </c>
      <c r="M381" s="103">
        <f>$AEL$498</f>
        <v>80.5</v>
      </c>
      <c r="N381" s="292" t="s">
        <v>1015</v>
      </c>
      <c r="O381" s="446" t="s">
        <v>837</v>
      </c>
      <c r="Q381" s="103">
        <f>$NM$504</f>
        <v>188.4</v>
      </c>
      <c r="R381" s="283"/>
      <c r="S381" s="292" t="s">
        <v>1015</v>
      </c>
      <c r="T381" s="441" t="s">
        <v>2307</v>
      </c>
      <c r="V381" s="103">
        <f>$AHF$510</f>
        <v>86</v>
      </c>
      <c r="W381" s="292" t="s">
        <v>1015</v>
      </c>
      <c r="X381" s="446" t="s">
        <v>844</v>
      </c>
      <c r="Z381" s="103">
        <f>$ML$516</f>
        <v>42</v>
      </c>
      <c r="AA381" s="283"/>
      <c r="AB381" s="292" t="s">
        <v>1015</v>
      </c>
      <c r="AC381" s="446" t="s">
        <v>861</v>
      </c>
      <c r="AE381" s="103">
        <f>$OE$522</f>
        <v>28.200000000000003</v>
      </c>
      <c r="AF381" s="292" t="s">
        <v>1015</v>
      </c>
      <c r="AG381" s="540" t="s">
        <v>1857</v>
      </c>
      <c r="AI381" s="103">
        <f>$RZ$528</f>
        <v>19.700000000000003</v>
      </c>
      <c r="AJ381" s="283"/>
      <c r="AK381" s="292" t="s">
        <v>1015</v>
      </c>
      <c r="AL381" s="441" t="s">
        <v>2307</v>
      </c>
      <c r="AN381" s="103">
        <f>$AHF$534</f>
        <v>9.7999999999999989</v>
      </c>
      <c r="AO381" s="292" t="s">
        <v>1015</v>
      </c>
      <c r="AP381" s="441" t="s">
        <v>39</v>
      </c>
      <c r="AR381" s="103">
        <f>$CT$540</f>
        <v>1.5</v>
      </c>
      <c r="AS381" s="283"/>
      <c r="AT381" s="292" t="s">
        <v>1015</v>
      </c>
      <c r="AU381" s="441" t="s">
        <v>2244</v>
      </c>
      <c r="AW381" s="103">
        <f>$WV$546</f>
        <v>0</v>
      </c>
      <c r="AX381" s="292" t="s">
        <v>1015</v>
      </c>
      <c r="AY381" s="540" t="s">
        <v>1839</v>
      </c>
      <c r="BA381" s="103">
        <f>$TS$552</f>
        <v>0</v>
      </c>
      <c r="BB381" s="283"/>
      <c r="BK381" s="283"/>
      <c r="BT381" s="283"/>
      <c r="CC381" s="283"/>
      <c r="CL381" s="283"/>
      <c r="CU381" s="283"/>
      <c r="DD381" s="283"/>
      <c r="DM381" s="283"/>
      <c r="DV381" s="283"/>
      <c r="EE381" s="283"/>
      <c r="EN381" s="283"/>
      <c r="EW381" s="283"/>
      <c r="FF381" s="283"/>
      <c r="FO381" s="283"/>
      <c r="FX381" s="283"/>
      <c r="GG381" s="283"/>
      <c r="GP381" s="283"/>
      <c r="GY381" s="283"/>
      <c r="HH381" s="283"/>
      <c r="JD381" s="655"/>
    </row>
    <row r="382" spans="1:264" s="446" customFormat="1">
      <c r="A382" s="292" t="s">
        <v>1016</v>
      </c>
      <c r="B382" s="441" t="s">
        <v>15</v>
      </c>
      <c r="D382" s="103">
        <f>$HG$486</f>
        <v>448.5</v>
      </c>
      <c r="E382" s="292" t="s">
        <v>1016</v>
      </c>
      <c r="F382" s="446" t="s">
        <v>851</v>
      </c>
      <c r="H382" s="103">
        <f>$GX$492</f>
        <v>278.60000000000002</v>
      </c>
      <c r="I382" s="283"/>
      <c r="J382" s="292" t="s">
        <v>1016</v>
      </c>
      <c r="K382" s="441" t="s">
        <v>1</v>
      </c>
      <c r="M382" s="103">
        <f>$MU$498</f>
        <v>72</v>
      </c>
      <c r="N382" s="292" t="s">
        <v>1016</v>
      </c>
      <c r="O382" s="540" t="s">
        <v>1841</v>
      </c>
      <c r="Q382" s="103">
        <f>$UK$504</f>
        <v>184.89999999999998</v>
      </c>
      <c r="R382" s="283"/>
      <c r="S382" s="292" t="s">
        <v>1016</v>
      </c>
      <c r="T382" s="441" t="s">
        <v>2305</v>
      </c>
      <c r="V382" s="103">
        <f>$AGW$510</f>
        <v>77</v>
      </c>
      <c r="W382" s="292" t="s">
        <v>1016</v>
      </c>
      <c r="X382" s="446" t="s">
        <v>856</v>
      </c>
      <c r="Z382" s="103">
        <f>$IQ$516</f>
        <v>30.4</v>
      </c>
      <c r="AA382" s="283"/>
      <c r="AB382" s="292" t="s">
        <v>1016</v>
      </c>
      <c r="AC382" s="441" t="s">
        <v>2278</v>
      </c>
      <c r="AE382" s="103">
        <f>$AGE$522</f>
        <v>25.2</v>
      </c>
      <c r="AF382" s="292" t="s">
        <v>1016</v>
      </c>
      <c r="AG382" s="446" t="s">
        <v>828</v>
      </c>
      <c r="AI382" s="103">
        <f>$ON$528</f>
        <v>19</v>
      </c>
      <c r="AJ382" s="283"/>
      <c r="AK382" s="292" t="s">
        <v>1016</v>
      </c>
      <c r="AL382" s="441" t="s">
        <v>2246</v>
      </c>
      <c r="AN382" s="103">
        <f>$XE$534</f>
        <v>9.1</v>
      </c>
      <c r="AO382" s="292" t="s">
        <v>1016</v>
      </c>
      <c r="AP382" s="441" t="s">
        <v>2308</v>
      </c>
      <c r="AR382" s="103">
        <f>$DB$540</f>
        <v>0</v>
      </c>
      <c r="AS382" s="283"/>
      <c r="AT382" s="292" t="s">
        <v>1016</v>
      </c>
      <c r="AU382" s="441" t="s">
        <v>2308</v>
      </c>
      <c r="AW382" s="103">
        <f>$DB$546</f>
        <v>0</v>
      </c>
      <c r="AX382" s="292" t="s">
        <v>1016</v>
      </c>
      <c r="AY382" s="446" t="s">
        <v>869</v>
      </c>
      <c r="BA382" s="103">
        <f>$HY$552</f>
        <v>0</v>
      </c>
      <c r="BB382" s="283"/>
      <c r="BK382" s="283"/>
      <c r="BT382" s="283"/>
      <c r="CC382" s="283"/>
      <c r="CL382" s="283"/>
      <c r="CU382" s="283"/>
      <c r="DD382" s="283"/>
      <c r="DM382" s="283"/>
      <c r="DV382" s="283"/>
      <c r="EE382" s="283"/>
      <c r="EN382" s="283"/>
      <c r="EW382" s="283"/>
      <c r="FF382" s="283"/>
      <c r="FO382" s="283"/>
      <c r="FX382" s="283"/>
      <c r="GG382" s="283"/>
      <c r="GP382" s="283"/>
      <c r="GY382" s="283"/>
      <c r="HH382" s="283"/>
      <c r="JD382" s="655"/>
    </row>
    <row r="383" spans="1:264" s="446" customFormat="1">
      <c r="A383" s="292" t="s">
        <v>1017</v>
      </c>
      <c r="B383" s="446" t="s">
        <v>155</v>
      </c>
      <c r="D383" s="103">
        <f>$BJ$486</f>
        <v>448.5</v>
      </c>
      <c r="E383" s="292" t="s">
        <v>1017</v>
      </c>
      <c r="F383" s="441" t="s">
        <v>13</v>
      </c>
      <c r="H383" s="103">
        <f>$LK$492</f>
        <v>254.60000000000002</v>
      </c>
      <c r="I383" s="283"/>
      <c r="J383" s="292" t="s">
        <v>1017</v>
      </c>
      <c r="K383" s="446" t="s">
        <v>828</v>
      </c>
      <c r="M383" s="103">
        <f>$ON$498</f>
        <v>65.599999999999994</v>
      </c>
      <c r="N383" s="292" t="s">
        <v>1017</v>
      </c>
      <c r="O383" s="441" t="s">
        <v>2242</v>
      </c>
      <c r="Q383" s="103">
        <f>$YO$504</f>
        <v>180.40000000000003</v>
      </c>
      <c r="R383" s="283"/>
      <c r="S383" s="292" t="s">
        <v>1017</v>
      </c>
      <c r="T383" s="441" t="s">
        <v>13</v>
      </c>
      <c r="V383" s="103">
        <f>$LK$510</f>
        <v>75.199999999999989</v>
      </c>
      <c r="W383" s="292" t="s">
        <v>1017</v>
      </c>
      <c r="X383" s="446" t="s">
        <v>873</v>
      </c>
      <c r="Z383" s="103">
        <f>$FW$516</f>
        <v>28.9</v>
      </c>
      <c r="AA383" s="283"/>
      <c r="AB383" s="292" t="s">
        <v>1017</v>
      </c>
      <c r="AC383" s="441" t="s">
        <v>2282</v>
      </c>
      <c r="AE383" s="103">
        <f>$AFM$522</f>
        <v>25.2</v>
      </c>
      <c r="AF383" s="292" t="s">
        <v>1017</v>
      </c>
      <c r="AG383" s="446" t="s">
        <v>836</v>
      </c>
      <c r="AI383" s="103">
        <f>$KS$528</f>
        <v>16.5</v>
      </c>
      <c r="AJ383" s="283"/>
      <c r="AK383" s="292" t="s">
        <v>1017</v>
      </c>
      <c r="AL383" s="441" t="s">
        <v>2282</v>
      </c>
      <c r="AN383" s="103">
        <f>$AFM$534</f>
        <v>8.6</v>
      </c>
      <c r="AO383" s="292" t="s">
        <v>1017</v>
      </c>
      <c r="AP383" s="446" t="s">
        <v>801</v>
      </c>
      <c r="AR383" s="103">
        <f>$QP$540</f>
        <v>0</v>
      </c>
      <c r="AS383" s="283"/>
      <c r="AT383" s="292" t="s">
        <v>1017</v>
      </c>
      <c r="AU383" s="441" t="s">
        <v>9</v>
      </c>
      <c r="AW383" s="103">
        <f>$DU$546</f>
        <v>0</v>
      </c>
      <c r="AX383" s="292" t="s">
        <v>1017</v>
      </c>
      <c r="AY383" s="441" t="s">
        <v>2280</v>
      </c>
      <c r="BA383" s="103">
        <f>$AFD$552</f>
        <v>0</v>
      </c>
      <c r="BB383" s="283"/>
      <c r="BK383" s="283"/>
      <c r="BT383" s="283"/>
      <c r="CC383" s="283"/>
      <c r="CL383" s="283"/>
      <c r="CU383" s="283"/>
      <c r="DD383" s="283"/>
      <c r="DM383" s="283"/>
      <c r="DV383" s="283"/>
      <c r="EE383" s="283"/>
      <c r="EN383" s="283"/>
      <c r="EW383" s="283"/>
      <c r="FF383" s="283"/>
      <c r="FO383" s="283"/>
      <c r="FX383" s="283"/>
      <c r="GG383" s="283"/>
      <c r="GP383" s="283"/>
      <c r="GY383" s="283"/>
      <c r="HH383" s="283"/>
      <c r="JD383" s="655"/>
    </row>
    <row r="384" spans="1:264" s="446" customFormat="1">
      <c r="A384" s="292" t="s">
        <v>1018</v>
      </c>
      <c r="B384" s="446" t="s">
        <v>807</v>
      </c>
      <c r="D384" s="103">
        <f>$OW$486</f>
        <v>441.8</v>
      </c>
      <c r="E384" s="292" t="s">
        <v>1018</v>
      </c>
      <c r="F384" s="441" t="s">
        <v>15</v>
      </c>
      <c r="H384" s="103">
        <f>$HG$492</f>
        <v>254.1</v>
      </c>
      <c r="I384" s="283"/>
      <c r="J384" s="292" t="s">
        <v>1018</v>
      </c>
      <c r="K384" s="446" t="s">
        <v>819</v>
      </c>
      <c r="M384" s="103">
        <f>$LB$498</f>
        <v>62.2</v>
      </c>
      <c r="N384" s="292" t="s">
        <v>1018</v>
      </c>
      <c r="O384" s="446" t="s">
        <v>811</v>
      </c>
      <c r="Q384" s="103">
        <f>$IZ$504</f>
        <v>180.2</v>
      </c>
      <c r="R384" s="283"/>
      <c r="S384" s="292" t="s">
        <v>1018</v>
      </c>
      <c r="T384" s="441" t="s">
        <v>2279</v>
      </c>
      <c r="V384" s="103">
        <f>$ADT$510</f>
        <v>70.600000000000009</v>
      </c>
      <c r="W384" s="292" t="s">
        <v>1018</v>
      </c>
      <c r="X384" s="441" t="s">
        <v>2567</v>
      </c>
      <c r="Z384" s="103">
        <f>$ADK$516</f>
        <v>28.599999999999998</v>
      </c>
      <c r="AA384" s="283"/>
      <c r="AB384" s="292" t="s">
        <v>1018</v>
      </c>
      <c r="AC384" s="446" t="s">
        <v>855</v>
      </c>
      <c r="AE384" s="103">
        <f>$NV$522</f>
        <v>23.400000000000002</v>
      </c>
      <c r="AF384" s="292" t="s">
        <v>1018</v>
      </c>
      <c r="AG384" s="441" t="s">
        <v>2305</v>
      </c>
      <c r="AI384" s="103">
        <f>$AGW$528</f>
        <v>14.299999999999999</v>
      </c>
      <c r="AJ384" s="283"/>
      <c r="AK384" s="292" t="s">
        <v>1018</v>
      </c>
      <c r="AL384" s="446" t="s">
        <v>863</v>
      </c>
      <c r="AN384" s="103">
        <f>$KA$534</f>
        <v>8</v>
      </c>
      <c r="AO384" s="292" t="s">
        <v>1018</v>
      </c>
      <c r="AP384" s="441" t="s">
        <v>13</v>
      </c>
      <c r="AR384" s="103">
        <f>$LK$540</f>
        <v>0</v>
      </c>
      <c r="AS384" s="283"/>
      <c r="AT384" s="292" t="s">
        <v>1018</v>
      </c>
      <c r="AU384" s="441" t="s">
        <v>2278</v>
      </c>
      <c r="AW384" s="103">
        <f>$AGE$546</f>
        <v>0</v>
      </c>
      <c r="AX384" s="292" t="s">
        <v>1018</v>
      </c>
      <c r="AY384" s="441" t="s">
        <v>2281</v>
      </c>
      <c r="BA384" s="103">
        <f>$AGN$552</f>
        <v>0</v>
      </c>
      <c r="BB384" s="283"/>
      <c r="BK384" s="283"/>
      <c r="BT384" s="283"/>
      <c r="CC384" s="283"/>
      <c r="CL384" s="283"/>
      <c r="CU384" s="283"/>
      <c r="DD384" s="283"/>
      <c r="DM384" s="283"/>
      <c r="DV384" s="283"/>
      <c r="EE384" s="283"/>
      <c r="EN384" s="283"/>
      <c r="EW384" s="283"/>
      <c r="FF384" s="283"/>
      <c r="FO384" s="283"/>
      <c r="FX384" s="283"/>
      <c r="GG384" s="283"/>
      <c r="GP384" s="283"/>
      <c r="GY384" s="283"/>
      <c r="HH384" s="283"/>
      <c r="JD384" s="655"/>
    </row>
    <row r="385" spans="1:487" s="446" customFormat="1">
      <c r="A385" s="292" t="s">
        <v>1019</v>
      </c>
      <c r="B385" s="446" t="s">
        <v>141</v>
      </c>
      <c r="D385" s="103">
        <f>$BA$486</f>
        <v>424.5</v>
      </c>
      <c r="E385" s="292" t="s">
        <v>1019</v>
      </c>
      <c r="F385" s="446" t="s">
        <v>855</v>
      </c>
      <c r="H385" s="103">
        <f>$NV$492</f>
        <v>250.6</v>
      </c>
      <c r="I385" s="283"/>
      <c r="J385" s="292" t="s">
        <v>1019</v>
      </c>
      <c r="K385" s="441" t="s">
        <v>2243</v>
      </c>
      <c r="M385" s="103">
        <f>$VC$498</f>
        <v>53.8</v>
      </c>
      <c r="N385" s="292" t="s">
        <v>1019</v>
      </c>
      <c r="O385" s="441" t="s">
        <v>2305</v>
      </c>
      <c r="Q385" s="103">
        <f>$AGW$504</f>
        <v>171.39999999999998</v>
      </c>
      <c r="R385" s="283"/>
      <c r="S385" s="292" t="s">
        <v>1019</v>
      </c>
      <c r="T385" s="540" t="s">
        <v>1841</v>
      </c>
      <c r="V385" s="103">
        <f>$UK$510</f>
        <v>64.199999999999989</v>
      </c>
      <c r="W385" s="292" t="s">
        <v>1019</v>
      </c>
      <c r="X385" s="446" t="s">
        <v>855</v>
      </c>
      <c r="Z385" s="103">
        <f>$NV$516</f>
        <v>22.8</v>
      </c>
      <c r="AA385" s="283"/>
      <c r="AB385" s="292" t="s">
        <v>1019</v>
      </c>
      <c r="AC385" s="446" t="s">
        <v>828</v>
      </c>
      <c r="AE385" s="103">
        <f>$ON$522</f>
        <v>21.599999999999998</v>
      </c>
      <c r="AF385" s="292" t="s">
        <v>1019</v>
      </c>
      <c r="AG385" s="441" t="s">
        <v>2282</v>
      </c>
      <c r="AI385" s="103">
        <f>$AFM$528</f>
        <v>11.2</v>
      </c>
      <c r="AJ385" s="283"/>
      <c r="AK385" s="292" t="s">
        <v>1019</v>
      </c>
      <c r="AL385" s="446" t="s">
        <v>141</v>
      </c>
      <c r="AN385" s="103">
        <f>$BA$534</f>
        <v>7.7000000000000011</v>
      </c>
      <c r="AO385" s="292" t="s">
        <v>1019</v>
      </c>
      <c r="AP385" s="540" t="s">
        <v>1839</v>
      </c>
      <c r="AR385" s="103">
        <f>$TS$540</f>
        <v>0</v>
      </c>
      <c r="AS385" s="283"/>
      <c r="AT385" s="292" t="s">
        <v>1019</v>
      </c>
      <c r="AU385" s="446" t="s">
        <v>801</v>
      </c>
      <c r="AW385" s="103">
        <f>$QP$546</f>
        <v>0</v>
      </c>
      <c r="AX385" s="292" t="s">
        <v>1019</v>
      </c>
      <c r="AY385" s="446" t="s">
        <v>836</v>
      </c>
      <c r="BA385" s="103">
        <f>$KS$552</f>
        <v>0</v>
      </c>
      <c r="BB385" s="283"/>
      <c r="BK385" s="283"/>
      <c r="BT385" s="283"/>
      <c r="CC385" s="283"/>
      <c r="CL385" s="283"/>
      <c r="CU385" s="283"/>
      <c r="DD385" s="283"/>
      <c r="DM385" s="283"/>
      <c r="DV385" s="283"/>
      <c r="EE385" s="283"/>
      <c r="EN385" s="283"/>
      <c r="EW385" s="283"/>
      <c r="FF385" s="283"/>
      <c r="FO385" s="283"/>
      <c r="FX385" s="283"/>
      <c r="GG385" s="283"/>
      <c r="GP385" s="283"/>
      <c r="GY385" s="283"/>
      <c r="HH385" s="283"/>
      <c r="JD385" s="655"/>
    </row>
    <row r="386" spans="1:487" s="446" customFormat="1">
      <c r="A386" s="292" t="s">
        <v>1020</v>
      </c>
      <c r="B386" s="441" t="s">
        <v>2245</v>
      </c>
      <c r="D386" s="103">
        <f>$XW$486</f>
        <v>407</v>
      </c>
      <c r="E386" s="292" t="s">
        <v>1020</v>
      </c>
      <c r="F386" s="446" t="s">
        <v>869</v>
      </c>
      <c r="H386" s="103">
        <f>$HY$492</f>
        <v>233.8</v>
      </c>
      <c r="I386" s="283"/>
      <c r="J386" s="292" t="s">
        <v>1020</v>
      </c>
      <c r="K386" s="441" t="s">
        <v>2241</v>
      </c>
      <c r="M386" s="103">
        <f>$VU$498</f>
        <v>50.1</v>
      </c>
      <c r="N386" s="292" t="s">
        <v>1020</v>
      </c>
      <c r="O386" s="441" t="s">
        <v>2244</v>
      </c>
      <c r="Q386" s="103">
        <f>$WV$504</f>
        <v>154.5</v>
      </c>
      <c r="R386" s="283"/>
      <c r="S386" s="292" t="s">
        <v>1020</v>
      </c>
      <c r="T386" s="441" t="s">
        <v>9</v>
      </c>
      <c r="V386" s="103">
        <f>$DU$510</f>
        <v>41.899999999999991</v>
      </c>
      <c r="W386" s="292" t="s">
        <v>1020</v>
      </c>
      <c r="X386" s="441" t="s">
        <v>2307</v>
      </c>
      <c r="Z386" s="103">
        <f>$AHF$516</f>
        <v>19.7</v>
      </c>
      <c r="AA386" s="283"/>
      <c r="AB386" s="292" t="s">
        <v>1020</v>
      </c>
      <c r="AC386" s="441" t="s">
        <v>2238</v>
      </c>
      <c r="AE386" s="103">
        <f>$ZP$522</f>
        <v>20.3</v>
      </c>
      <c r="AF386" s="292" t="s">
        <v>1020</v>
      </c>
      <c r="AG386" s="441" t="s">
        <v>2278</v>
      </c>
      <c r="AI386" s="103">
        <f>$AGE$528</f>
        <v>10.4</v>
      </c>
      <c r="AJ386" s="283"/>
      <c r="AK386" s="292" t="s">
        <v>1020</v>
      </c>
      <c r="AL386" s="540" t="s">
        <v>1839</v>
      </c>
      <c r="AN386" s="103">
        <f>$TS$534</f>
        <v>6</v>
      </c>
      <c r="AO386" s="292" t="s">
        <v>1020</v>
      </c>
      <c r="AP386" s="441" t="s">
        <v>23</v>
      </c>
      <c r="AR386" s="103">
        <f>$GF$540</f>
        <v>0</v>
      </c>
      <c r="AS386" s="283"/>
      <c r="AT386" s="292" t="s">
        <v>1020</v>
      </c>
      <c r="AU386" s="446" t="s">
        <v>830</v>
      </c>
      <c r="AW386" s="103">
        <f>$JI$546</f>
        <v>0</v>
      </c>
      <c r="AX386" s="292" t="s">
        <v>1020</v>
      </c>
      <c r="AY386" s="540" t="s">
        <v>1853</v>
      </c>
      <c r="BA386" s="103">
        <f>$RH$552</f>
        <v>0</v>
      </c>
      <c r="BB386" s="283"/>
      <c r="BK386" s="283"/>
      <c r="BT386" s="283"/>
      <c r="CC386" s="283"/>
      <c r="CL386" s="283"/>
      <c r="CU386" s="283"/>
      <c r="DD386" s="283"/>
      <c r="DM386" s="283"/>
      <c r="DV386" s="283"/>
      <c r="EE386" s="283"/>
      <c r="EN386" s="283"/>
      <c r="EW386" s="283"/>
      <c r="FF386" s="283"/>
      <c r="FO386" s="283"/>
      <c r="FX386" s="283"/>
      <c r="GG386" s="283"/>
      <c r="GP386" s="283"/>
      <c r="GY386" s="283"/>
      <c r="HH386" s="283"/>
      <c r="JD386" s="655"/>
    </row>
    <row r="387" spans="1:487" s="446" customFormat="1">
      <c r="A387" s="292" t="s">
        <v>1021</v>
      </c>
      <c r="B387" s="441" t="s">
        <v>2307</v>
      </c>
      <c r="D387" s="103">
        <f>$AHF$486</f>
        <v>404.9</v>
      </c>
      <c r="E387" s="292" t="s">
        <v>1021</v>
      </c>
      <c r="F387" s="446" t="s">
        <v>844</v>
      </c>
      <c r="H387" s="103">
        <f>$ML$492</f>
        <v>219.70000000000002</v>
      </c>
      <c r="I387" s="283"/>
      <c r="J387" s="292" t="s">
        <v>1021</v>
      </c>
      <c r="K387" s="441" t="s">
        <v>2237</v>
      </c>
      <c r="M387" s="103">
        <f>$YF$498</f>
        <v>40.4</v>
      </c>
      <c r="N387" s="292" t="s">
        <v>1021</v>
      </c>
      <c r="O387" s="446" t="s">
        <v>861</v>
      </c>
      <c r="Q387" s="103">
        <f>$OE$504</f>
        <v>137.5</v>
      </c>
      <c r="R387" s="283"/>
      <c r="S387" s="292" t="s">
        <v>1021</v>
      </c>
      <c r="T387" s="446" t="s">
        <v>855</v>
      </c>
      <c r="V387" s="103">
        <f>$NV$510</f>
        <v>32.6</v>
      </c>
      <c r="W387" s="292" t="s">
        <v>1021</v>
      </c>
      <c r="X387" s="446" t="s">
        <v>828</v>
      </c>
      <c r="Z387" s="103">
        <f>$ON$516</f>
        <v>19.100000000000001</v>
      </c>
      <c r="AA387" s="283"/>
      <c r="AB387" s="292" t="s">
        <v>1021</v>
      </c>
      <c r="AC387" s="441" t="s">
        <v>1</v>
      </c>
      <c r="AE387" s="103">
        <f>$MU$522</f>
        <v>18.600000000000001</v>
      </c>
      <c r="AF387" s="292" t="s">
        <v>1021</v>
      </c>
      <c r="AG387" s="441" t="s">
        <v>9</v>
      </c>
      <c r="AI387" s="103">
        <f>$DU$528</f>
        <v>9.6</v>
      </c>
      <c r="AJ387" s="283"/>
      <c r="AK387" s="292" t="s">
        <v>1021</v>
      </c>
      <c r="AL387" s="441" t="s">
        <v>2284</v>
      </c>
      <c r="AN387" s="103">
        <f>$AEC$534</f>
        <v>4.8</v>
      </c>
      <c r="AO387" s="292" t="s">
        <v>1021</v>
      </c>
      <c r="AP387" s="540" t="s">
        <v>1853</v>
      </c>
      <c r="AR387" s="103">
        <f>$RH$540</f>
        <v>0</v>
      </c>
      <c r="AS387" s="283"/>
      <c r="AT387" s="292" t="s">
        <v>1021</v>
      </c>
      <c r="AU387" s="540" t="s">
        <v>1839</v>
      </c>
      <c r="AW387" s="103">
        <f>$TS$546</f>
        <v>0</v>
      </c>
      <c r="AX387" s="292" t="s">
        <v>1021</v>
      </c>
      <c r="AY387" s="441" t="s">
        <v>2307</v>
      </c>
      <c r="BA387" s="103">
        <f>$AHF$552</f>
        <v>0</v>
      </c>
      <c r="BB387" s="283"/>
      <c r="BK387" s="283"/>
      <c r="BT387" s="283"/>
      <c r="CC387" s="283"/>
      <c r="CL387" s="283"/>
      <c r="CU387" s="283"/>
      <c r="DD387" s="283"/>
      <c r="DM387" s="283"/>
      <c r="DV387" s="283"/>
      <c r="EE387" s="283"/>
      <c r="EN387" s="283"/>
      <c r="EW387" s="283"/>
      <c r="FF387" s="283"/>
      <c r="FO387" s="283"/>
      <c r="FX387" s="283"/>
      <c r="GG387" s="283"/>
      <c r="GP387" s="283"/>
      <c r="GY387" s="283"/>
      <c r="HH387" s="283"/>
      <c r="JD387" s="655"/>
    </row>
    <row r="388" spans="1:487" s="446" customFormat="1">
      <c r="A388" s="292" t="s">
        <v>1022</v>
      </c>
      <c r="B388" s="540" t="s">
        <v>1851</v>
      </c>
      <c r="D388" s="103">
        <f>$TJ$486</f>
        <v>404.4</v>
      </c>
      <c r="E388" s="292" t="s">
        <v>1022</v>
      </c>
      <c r="F388" s="443" t="s">
        <v>144</v>
      </c>
      <c r="H388" s="103">
        <f>$KJ$492</f>
        <v>213.1</v>
      </c>
      <c r="I388" s="283"/>
      <c r="J388" s="292" t="s">
        <v>1022</v>
      </c>
      <c r="K388" s="443" t="s">
        <v>144</v>
      </c>
      <c r="M388" s="103">
        <f>$KJ$498</f>
        <v>35.200000000000003</v>
      </c>
      <c r="N388" s="292" t="s">
        <v>1022</v>
      </c>
      <c r="O388" s="540" t="s">
        <v>1844</v>
      </c>
      <c r="Q388" s="103">
        <f>$PF$504</f>
        <v>109.3</v>
      </c>
      <c r="R388" s="283"/>
      <c r="S388" s="292" t="s">
        <v>1022</v>
      </c>
      <c r="T388" s="446" t="s">
        <v>801</v>
      </c>
      <c r="V388" s="103">
        <f>$QP$510</f>
        <v>23.799999999999997</v>
      </c>
      <c r="W388" s="292" t="s">
        <v>1022</v>
      </c>
      <c r="X388" s="446" t="s">
        <v>153</v>
      </c>
      <c r="Z388" s="103">
        <f>$EM$516</f>
        <v>18.399999999999999</v>
      </c>
      <c r="AA388" s="283"/>
      <c r="AB388" s="292" t="s">
        <v>1022</v>
      </c>
      <c r="AC388" s="441" t="s">
        <v>2246</v>
      </c>
      <c r="AE388" s="103">
        <f>$XE$522</f>
        <v>18.2</v>
      </c>
      <c r="AF388" s="292" t="s">
        <v>1022</v>
      </c>
      <c r="AG388" s="540" t="s">
        <v>1841</v>
      </c>
      <c r="AI388" s="103">
        <f>$UK$528</f>
        <v>7.7000000000000011</v>
      </c>
      <c r="AJ388" s="283"/>
      <c r="AK388" s="292" t="s">
        <v>1022</v>
      </c>
      <c r="AL388" s="446" t="s">
        <v>836</v>
      </c>
      <c r="AN388" s="103">
        <f>$KS$534</f>
        <v>2.4</v>
      </c>
      <c r="AO388" s="292" t="s">
        <v>1022</v>
      </c>
      <c r="AP388" s="446" t="s">
        <v>811</v>
      </c>
      <c r="AR388" s="103">
        <f>$IZ$540</f>
        <v>0</v>
      </c>
      <c r="AS388" s="283"/>
      <c r="AT388" s="292" t="s">
        <v>1022</v>
      </c>
      <c r="AU388" s="446" t="s">
        <v>869</v>
      </c>
      <c r="AW388" s="103">
        <f>$HY$546</f>
        <v>0</v>
      </c>
      <c r="AX388" s="292" t="s">
        <v>1022</v>
      </c>
      <c r="AY388" s="446" t="s">
        <v>855</v>
      </c>
      <c r="BA388" s="103">
        <f>$NV$552</f>
        <v>0</v>
      </c>
      <c r="BB388" s="283"/>
      <c r="BK388" s="283"/>
      <c r="BT388" s="283"/>
      <c r="CC388" s="283"/>
      <c r="CL388" s="283"/>
      <c r="CU388" s="283"/>
      <c r="DD388" s="283"/>
      <c r="DM388" s="283"/>
      <c r="DV388" s="283"/>
      <c r="EE388" s="283"/>
      <c r="EN388" s="283"/>
      <c r="EW388" s="283"/>
      <c r="FF388" s="283"/>
      <c r="FO388" s="283"/>
      <c r="FX388" s="283"/>
      <c r="GG388" s="283"/>
      <c r="GP388" s="283"/>
      <c r="GY388" s="283"/>
      <c r="HH388" s="283"/>
      <c r="JD388" s="655"/>
    </row>
    <row r="389" spans="1:487" s="446" customFormat="1">
      <c r="A389" s="292" t="s">
        <v>1023</v>
      </c>
      <c r="B389" s="441" t="s">
        <v>2238</v>
      </c>
      <c r="D389" s="103">
        <f>$ZP$486</f>
        <v>228</v>
      </c>
      <c r="E389" s="292" t="s">
        <v>1023</v>
      </c>
      <c r="F389" s="441" t="s">
        <v>2307</v>
      </c>
      <c r="H389" s="103">
        <f>$AHF$492</f>
        <v>209.6</v>
      </c>
      <c r="I389" s="283"/>
      <c r="J389" s="292" t="s">
        <v>1023</v>
      </c>
      <c r="K389" s="446" t="s">
        <v>855</v>
      </c>
      <c r="M389" s="103">
        <f>$NV$498</f>
        <v>34</v>
      </c>
      <c r="N389" s="292" t="s">
        <v>1023</v>
      </c>
      <c r="O389" s="446" t="s">
        <v>835</v>
      </c>
      <c r="Q389" s="103">
        <f>$JR$504</f>
        <v>88.8</v>
      </c>
      <c r="R389" s="283"/>
      <c r="S389" s="292" t="s">
        <v>1023</v>
      </c>
      <c r="T389" s="441" t="s">
        <v>2242</v>
      </c>
      <c r="V389" s="103">
        <f>$YO$510</f>
        <v>19.2</v>
      </c>
      <c r="W389" s="292" t="s">
        <v>1023</v>
      </c>
      <c r="X389" s="540" t="s">
        <v>1839</v>
      </c>
      <c r="Z389" s="103">
        <f>$TS$516</f>
        <v>14.8</v>
      </c>
      <c r="AA389" s="283"/>
      <c r="AB389" s="292" t="s">
        <v>1023</v>
      </c>
      <c r="AC389" s="441" t="s">
        <v>2277</v>
      </c>
      <c r="AE389" s="103">
        <f>$AEU$522</f>
        <v>17.7</v>
      </c>
      <c r="AF389" s="292" t="s">
        <v>1023</v>
      </c>
      <c r="AG389" s="441" t="s">
        <v>2308</v>
      </c>
      <c r="AI389" s="103">
        <f>$DB$528</f>
        <v>0</v>
      </c>
      <c r="AJ389" s="283"/>
      <c r="AK389" s="292" t="s">
        <v>1023</v>
      </c>
      <c r="AL389" s="446" t="s">
        <v>156</v>
      </c>
      <c r="AN389" s="103">
        <f>$MC$534</f>
        <v>0</v>
      </c>
      <c r="AO389" s="292" t="s">
        <v>1023</v>
      </c>
      <c r="AP389" s="441" t="s">
        <v>2307</v>
      </c>
      <c r="AR389" s="103">
        <f>$AHF$540</f>
        <v>0</v>
      </c>
      <c r="AS389" s="283"/>
      <c r="AT389" s="292" t="s">
        <v>1023</v>
      </c>
      <c r="AU389" s="540" t="s">
        <v>1853</v>
      </c>
      <c r="AW389" s="103">
        <f>$RH$546</f>
        <v>0</v>
      </c>
      <c r="AX389" s="292" t="s">
        <v>1023</v>
      </c>
      <c r="AY389" s="441" t="s">
        <v>37</v>
      </c>
      <c r="BA389" s="103">
        <f>$DL$552</f>
        <v>0</v>
      </c>
      <c r="BB389" s="283"/>
      <c r="BK389" s="283"/>
      <c r="BT389" s="283"/>
      <c r="CC389" s="283"/>
      <c r="CL389" s="283"/>
      <c r="CU389" s="283"/>
      <c r="DD389" s="283"/>
      <c r="DM389" s="283"/>
      <c r="DV389" s="283"/>
      <c r="EE389" s="283"/>
      <c r="EN389" s="283"/>
      <c r="EW389" s="283"/>
      <c r="FF389" s="283"/>
      <c r="FO389" s="283"/>
      <c r="FX389" s="283"/>
      <c r="GG389" s="283"/>
      <c r="GP389" s="283"/>
      <c r="GY389" s="283"/>
      <c r="HH389" s="283"/>
      <c r="JD389" s="655"/>
    </row>
    <row r="390" spans="1:487" s="446" customFormat="1">
      <c r="A390" s="292" t="s">
        <v>1024</v>
      </c>
      <c r="B390" s="441" t="s">
        <v>2277</v>
      </c>
      <c r="D390" s="103">
        <f>$AEU$486</f>
        <v>172.3</v>
      </c>
      <c r="E390" s="292" t="s">
        <v>1024</v>
      </c>
      <c r="F390" s="446" t="s">
        <v>801</v>
      </c>
      <c r="H390" s="103">
        <f>$QP$492</f>
        <v>118.8</v>
      </c>
      <c r="I390" s="283"/>
      <c r="J390" s="292" t="s">
        <v>1024</v>
      </c>
      <c r="K390" s="441" t="s">
        <v>2238</v>
      </c>
      <c r="M390" s="103">
        <f>$ZP$498</f>
        <v>33.9</v>
      </c>
      <c r="N390" s="292" t="s">
        <v>1024</v>
      </c>
      <c r="O390" s="446" t="s">
        <v>830</v>
      </c>
      <c r="Q390" s="103">
        <f>$JI$504</f>
        <v>66</v>
      </c>
      <c r="R390" s="283"/>
      <c r="S390" s="292" t="s">
        <v>1024</v>
      </c>
      <c r="T390" s="441" t="s">
        <v>1</v>
      </c>
      <c r="V390" s="103">
        <f>$MU$610</f>
        <v>0</v>
      </c>
      <c r="W390" s="292" t="s">
        <v>1024</v>
      </c>
      <c r="X390" s="441" t="s">
        <v>9</v>
      </c>
      <c r="Z390" s="103">
        <f>$DU$516</f>
        <v>12.7</v>
      </c>
      <c r="AA390" s="283"/>
      <c r="AB390" s="292" t="s">
        <v>1024</v>
      </c>
      <c r="AC390" s="540" t="s">
        <v>1839</v>
      </c>
      <c r="AE390" s="103">
        <f>$TS$522</f>
        <v>9.6</v>
      </c>
      <c r="AF390" s="292" t="s">
        <v>1024</v>
      </c>
      <c r="AG390" s="446" t="s">
        <v>830</v>
      </c>
      <c r="AI390" s="103">
        <f>$JI$528</f>
        <v>0</v>
      </c>
      <c r="AJ390" s="283"/>
      <c r="AK390" s="292" t="s">
        <v>1024</v>
      </c>
      <c r="AL390" s="441" t="s">
        <v>2308</v>
      </c>
      <c r="AN390" s="103">
        <f>$DB$534</f>
        <v>0</v>
      </c>
      <c r="AO390" s="292" t="s">
        <v>1024</v>
      </c>
      <c r="AP390" s="446" t="s">
        <v>855</v>
      </c>
      <c r="AR390" s="103">
        <f>$NV$540</f>
        <v>0</v>
      </c>
      <c r="AS390" s="283"/>
      <c r="AT390" s="292" t="s">
        <v>1024</v>
      </c>
      <c r="AU390" s="441" t="s">
        <v>2284</v>
      </c>
      <c r="AW390" s="103">
        <f>$AEC$546</f>
        <v>0</v>
      </c>
      <c r="AX390" s="292" t="s">
        <v>1024</v>
      </c>
      <c r="AY390" s="443" t="s">
        <v>143</v>
      </c>
      <c r="BA390" s="103">
        <f>$DC$552</f>
        <v>0</v>
      </c>
      <c r="BB390" s="283"/>
      <c r="BK390" s="283"/>
      <c r="BT390" s="283"/>
      <c r="CC390" s="283"/>
      <c r="CL390" s="283"/>
      <c r="CU390" s="283"/>
      <c r="DD390" s="283"/>
      <c r="DM390" s="283"/>
      <c r="DV390" s="283"/>
      <c r="EE390" s="283"/>
      <c r="EN390" s="283"/>
      <c r="EW390" s="283"/>
      <c r="FF390" s="283"/>
      <c r="FO390" s="283"/>
      <c r="FX390" s="283"/>
      <c r="GG390" s="283"/>
      <c r="GP390" s="283"/>
      <c r="GY390" s="283"/>
      <c r="HH390" s="283"/>
      <c r="JD390" s="655"/>
    </row>
    <row r="391" spans="1:487" s="446" customFormat="1">
      <c r="A391" s="292" t="s">
        <v>1025</v>
      </c>
      <c r="B391" s="441" t="s">
        <v>2308</v>
      </c>
      <c r="D391" s="103">
        <f>$DB$486</f>
        <v>0</v>
      </c>
      <c r="E391" s="292" t="s">
        <v>1025</v>
      </c>
      <c r="F391" s="441" t="s">
        <v>2308</v>
      </c>
      <c r="H391" s="103">
        <f>$DB$492</f>
        <v>0</v>
      </c>
      <c r="I391" s="283"/>
      <c r="J391" s="292" t="s">
        <v>1025</v>
      </c>
      <c r="K391" s="441" t="s">
        <v>2308</v>
      </c>
      <c r="M391" s="103">
        <f>$DB$498</f>
        <v>0</v>
      </c>
      <c r="N391" s="292" t="s">
        <v>1025</v>
      </c>
      <c r="O391" s="441" t="s">
        <v>2308</v>
      </c>
      <c r="Q391" s="103">
        <f>$DB$504</f>
        <v>0</v>
      </c>
      <c r="R391" s="283"/>
      <c r="S391" s="292" t="s">
        <v>1025</v>
      </c>
      <c r="T391" s="441" t="s">
        <v>2308</v>
      </c>
      <c r="V391" s="103">
        <f>$DB$510</f>
        <v>0</v>
      </c>
      <c r="W391" s="292" t="s">
        <v>1025</v>
      </c>
      <c r="X391" s="441" t="s">
        <v>2308</v>
      </c>
      <c r="Z391" s="103">
        <f>$DB$516</f>
        <v>0</v>
      </c>
      <c r="AA391" s="283"/>
      <c r="AB391" s="292" t="s">
        <v>1025</v>
      </c>
      <c r="AC391" s="441" t="s">
        <v>2308</v>
      </c>
      <c r="AE391" s="103">
        <f>$DB$522</f>
        <v>0</v>
      </c>
      <c r="AF391" s="292" t="s">
        <v>1025</v>
      </c>
      <c r="AG391" s="443" t="s">
        <v>144</v>
      </c>
      <c r="AI391" s="103">
        <f>$KJ$528</f>
        <v>0</v>
      </c>
      <c r="AJ391" s="283"/>
      <c r="AK391" s="292" t="s">
        <v>1025</v>
      </c>
      <c r="AL391" s="443" t="s">
        <v>144</v>
      </c>
      <c r="AN391" s="103">
        <f>$KJ$534</f>
        <v>0</v>
      </c>
      <c r="AO391" s="292" t="s">
        <v>1025</v>
      </c>
      <c r="AP391" s="443" t="s">
        <v>144</v>
      </c>
      <c r="AR391" s="103">
        <f>$KJ$540</f>
        <v>0</v>
      </c>
      <c r="AS391" s="283"/>
      <c r="AT391" s="292" t="s">
        <v>1025</v>
      </c>
      <c r="AU391" s="443" t="s">
        <v>144</v>
      </c>
      <c r="AW391" s="103">
        <f>$KJ$546</f>
        <v>0</v>
      </c>
      <c r="AX391" s="292" t="s">
        <v>1025</v>
      </c>
      <c r="AY391" s="441" t="s">
        <v>39</v>
      </c>
      <c r="BA391" s="103">
        <f>$CT$552</f>
        <v>0</v>
      </c>
      <c r="BB391" s="283"/>
      <c r="BK391" s="283"/>
      <c r="BT391" s="283"/>
      <c r="CC391" s="283"/>
      <c r="CL391" s="283"/>
      <c r="CU391" s="283"/>
      <c r="DD391" s="283"/>
      <c r="DM391" s="283"/>
      <c r="DV391" s="283"/>
      <c r="EE391" s="283"/>
      <c r="EN391" s="283"/>
      <c r="EW391" s="283"/>
      <c r="FF391" s="283"/>
      <c r="FO391" s="283"/>
      <c r="FX391" s="283"/>
      <c r="GG391" s="283"/>
      <c r="GP391" s="283"/>
      <c r="GY391" s="283"/>
      <c r="HH391" s="283"/>
      <c r="JD391" s="655"/>
    </row>
    <row r="392" spans="1:487" s="3" customFormat="1">
      <c r="A392" s="23"/>
      <c r="B392" s="104"/>
      <c r="C392" s="11"/>
      <c r="D392" s="103"/>
      <c r="E392" s="23"/>
      <c r="F392" s="104"/>
      <c r="G392" s="11"/>
      <c r="H392" s="103"/>
      <c r="I392" s="4"/>
      <c r="J392" s="23"/>
      <c r="K392" s="104"/>
      <c r="L392" s="11"/>
      <c r="M392" s="103"/>
      <c r="N392" s="23"/>
      <c r="O392" s="104"/>
      <c r="P392" s="11"/>
      <c r="Q392" s="103"/>
      <c r="R392" s="4"/>
      <c r="S392" s="23"/>
      <c r="T392" s="104"/>
      <c r="U392" s="11"/>
      <c r="V392" s="103"/>
      <c r="W392" s="23"/>
      <c r="X392" s="104"/>
      <c r="Y392" s="11"/>
      <c r="Z392" s="103"/>
      <c r="AA392" s="4"/>
      <c r="AB392" s="23"/>
      <c r="AC392" s="104"/>
      <c r="AD392" s="11"/>
      <c r="AE392" s="103"/>
      <c r="AF392" s="23"/>
      <c r="AG392" s="104"/>
      <c r="AH392" s="11"/>
      <c r="AI392" s="103"/>
      <c r="AJ392" s="4"/>
      <c r="AK392" s="23"/>
      <c r="AL392" s="104"/>
      <c r="AM392" s="11"/>
      <c r="AN392" s="103"/>
      <c r="AO392" s="23"/>
      <c r="AP392" s="104"/>
      <c r="AR392" s="103"/>
      <c r="AS392" s="4"/>
      <c r="AT392" s="23"/>
      <c r="AU392" s="104"/>
      <c r="AV392" s="11"/>
      <c r="AW392" s="103"/>
      <c r="AX392" s="23"/>
      <c r="AY392" s="104"/>
      <c r="AZ392" s="11"/>
      <c r="BA392" s="103"/>
      <c r="BB392" s="4"/>
      <c r="BK392" s="4"/>
      <c r="BT392" s="4"/>
      <c r="CC392" s="4"/>
      <c r="CL392" s="4"/>
      <c r="CU392" s="4"/>
      <c r="DD392" s="4"/>
      <c r="DM392" s="4"/>
      <c r="DV392" s="4"/>
      <c r="EE392" s="4"/>
      <c r="EN392" s="4"/>
      <c r="EW392" s="4"/>
      <c r="FF392" s="4"/>
      <c r="FO392" s="4"/>
      <c r="FX392" s="4"/>
      <c r="GG392" s="4"/>
      <c r="GP392" s="4"/>
      <c r="GY392" s="4"/>
      <c r="HH392" s="4"/>
      <c r="JD392" s="63"/>
      <c r="RS392" s="230"/>
    </row>
    <row r="393" spans="1:487" s="3" customFormat="1">
      <c r="A393" s="23"/>
      <c r="B393" s="104"/>
      <c r="C393" s="11"/>
      <c r="D393" s="103"/>
      <c r="E393" s="23"/>
      <c r="F393" s="104"/>
      <c r="G393" s="11"/>
      <c r="H393" s="103"/>
      <c r="I393" s="4"/>
      <c r="J393" s="23"/>
      <c r="K393" s="104"/>
      <c r="L393" s="11"/>
      <c r="M393" s="103"/>
      <c r="N393" s="23"/>
      <c r="O393" s="104"/>
      <c r="P393" s="11"/>
      <c r="Q393" s="103"/>
      <c r="R393" s="4"/>
      <c r="S393" s="23"/>
      <c r="T393" s="104"/>
      <c r="U393" s="11"/>
      <c r="V393" s="103"/>
      <c r="W393" s="23"/>
      <c r="X393" s="104"/>
      <c r="Y393" s="11"/>
      <c r="Z393" s="103"/>
      <c r="AA393" s="4"/>
      <c r="AB393" s="23"/>
      <c r="AC393" s="104"/>
      <c r="AD393" s="11"/>
      <c r="AE393" s="103"/>
      <c r="AF393" s="23"/>
      <c r="AG393" s="104"/>
      <c r="AH393" s="11"/>
      <c r="AI393" s="103"/>
      <c r="AJ393" s="4"/>
      <c r="AK393" s="23"/>
      <c r="AL393" s="104"/>
      <c r="AM393" s="11"/>
      <c r="AN393" s="103"/>
      <c r="AO393" s="23"/>
      <c r="AP393" s="104"/>
      <c r="AR393" s="103"/>
      <c r="AS393" s="4"/>
      <c r="AT393" s="23"/>
      <c r="AU393" s="104"/>
      <c r="AV393" s="11"/>
      <c r="AW393" s="103"/>
      <c r="AX393" s="23"/>
      <c r="AY393" s="104"/>
      <c r="AZ393" s="11"/>
      <c r="BA393" s="103"/>
      <c r="BB393" s="4"/>
      <c r="BK393" s="4"/>
      <c r="BT393" s="4"/>
      <c r="CC393" s="4"/>
      <c r="CL393" s="4"/>
      <c r="CU393" s="4"/>
      <c r="DD393" s="4"/>
      <c r="DM393" s="4"/>
      <c r="DV393" s="4"/>
      <c r="EE393" s="4"/>
      <c r="EN393" s="4"/>
      <c r="EW393" s="4"/>
      <c r="FF393" s="4"/>
      <c r="FO393" s="4"/>
      <c r="FX393" s="4"/>
      <c r="GG393" s="4"/>
      <c r="GP393" s="4"/>
      <c r="GY393" s="4"/>
      <c r="HH393" s="4"/>
      <c r="JD393" s="63"/>
      <c r="RS393" s="230"/>
    </row>
    <row r="394" spans="1:487" s="3" customFormat="1">
      <c r="A394" s="23"/>
      <c r="B394" s="104"/>
      <c r="C394" s="11"/>
      <c r="D394" s="103"/>
      <c r="E394" s="23"/>
      <c r="F394" s="104"/>
      <c r="G394" s="11"/>
      <c r="H394" s="103"/>
      <c r="I394" s="4"/>
      <c r="J394" s="23"/>
      <c r="K394" s="104"/>
      <c r="L394" s="11"/>
      <c r="M394" s="103"/>
      <c r="N394" s="23"/>
      <c r="O394" s="104"/>
      <c r="P394" s="11"/>
      <c r="Q394" s="103"/>
      <c r="R394" s="4"/>
      <c r="S394" s="23"/>
      <c r="T394" s="104"/>
      <c r="U394" s="11"/>
      <c r="V394" s="103"/>
      <c r="W394" s="23"/>
      <c r="X394" s="104"/>
      <c r="Y394" s="11"/>
      <c r="Z394" s="103"/>
      <c r="AA394" s="4"/>
      <c r="AB394" s="23"/>
      <c r="AC394" s="104"/>
      <c r="AD394" s="11"/>
      <c r="AE394" s="103"/>
      <c r="AF394" s="23"/>
      <c r="AG394" s="104"/>
      <c r="AH394" s="11"/>
      <c r="AI394" s="103"/>
      <c r="AJ394" s="4"/>
      <c r="AK394" s="23"/>
      <c r="AL394" s="104"/>
      <c r="AM394" s="11"/>
      <c r="AN394" s="103"/>
      <c r="AO394" s="23"/>
      <c r="AP394" s="104"/>
      <c r="AR394" s="103"/>
      <c r="AS394" s="4"/>
      <c r="AT394" s="23"/>
      <c r="AU394" s="104"/>
      <c r="AV394" s="11"/>
      <c r="AW394" s="103"/>
      <c r="AX394" s="23"/>
      <c r="AY394" s="104"/>
      <c r="AZ394" s="11"/>
      <c r="BA394" s="103"/>
      <c r="BB394" s="4"/>
      <c r="BK394" s="4"/>
      <c r="BT394" s="4"/>
      <c r="CC394" s="4"/>
      <c r="CL394" s="4"/>
      <c r="CU394" s="4"/>
      <c r="DD394" s="4"/>
      <c r="DM394" s="4"/>
      <c r="DV394" s="4"/>
      <c r="EE394" s="4"/>
      <c r="EN394" s="4"/>
      <c r="EW394" s="4"/>
      <c r="FF394" s="4"/>
      <c r="FO394" s="4"/>
      <c r="FX394" s="4"/>
      <c r="GG394" s="4"/>
      <c r="GP394" s="4"/>
      <c r="GY394" s="4"/>
      <c r="HH394" s="4"/>
      <c r="JD394" s="63"/>
      <c r="RS394" s="230"/>
    </row>
    <row r="395" spans="1:487" s="3" customFormat="1" ht="19.5">
      <c r="A395" s="6"/>
      <c r="B395" s="29" t="s">
        <v>152</v>
      </c>
      <c r="C395" s="11"/>
      <c r="E395" s="23"/>
      <c r="F395" s="29" t="s">
        <v>165</v>
      </c>
      <c r="H395" s="4"/>
      <c r="J395" s="23"/>
      <c r="K395" s="29" t="s">
        <v>1748</v>
      </c>
      <c r="N395" s="23"/>
      <c r="O395" s="29" t="s">
        <v>168</v>
      </c>
      <c r="P395" s="4"/>
      <c r="S395" s="23"/>
      <c r="T395" s="29" t="s">
        <v>1749</v>
      </c>
      <c r="U395" s="23"/>
      <c r="W395" s="23"/>
      <c r="X395" s="29" t="s">
        <v>166</v>
      </c>
      <c r="Z395" s="4"/>
      <c r="AB395" s="23"/>
      <c r="AC395" s="29" t="s">
        <v>1750</v>
      </c>
      <c r="AE395" s="12"/>
      <c r="AF395" s="23"/>
      <c r="AG395" s="29" t="s">
        <v>167</v>
      </c>
      <c r="AI395" s="12"/>
      <c r="AN395" s="12"/>
      <c r="AO395" s="23"/>
      <c r="AR395" s="12"/>
      <c r="AS395" s="4"/>
      <c r="AT395" s="23"/>
      <c r="AW395" s="12"/>
      <c r="AX395" s="23"/>
      <c r="BA395" s="12"/>
      <c r="BB395" s="4"/>
      <c r="BK395" s="4"/>
      <c r="BT395" s="4"/>
      <c r="CC395" s="4"/>
      <c r="CL395" s="4"/>
      <c r="CU395" s="4"/>
      <c r="DD395" s="4"/>
      <c r="DM395" s="4"/>
      <c r="DV395" s="4"/>
      <c r="EE395" s="4"/>
      <c r="EN395" s="4"/>
      <c r="EW395" s="4"/>
      <c r="FF395" s="4"/>
      <c r="FO395" s="4"/>
      <c r="FX395" s="4"/>
      <c r="GG395" s="4"/>
      <c r="GP395" s="4"/>
      <c r="GY395" s="4"/>
      <c r="HH395" s="4"/>
      <c r="JD395" s="63"/>
      <c r="RS395" s="230"/>
    </row>
    <row r="396" spans="1:487" s="11" customFormat="1" ht="15">
      <c r="A396" s="292" t="s">
        <v>0</v>
      </c>
      <c r="B396" s="441" t="s">
        <v>2245</v>
      </c>
      <c r="D396" s="103">
        <f>'Punten per wedstrijd'!D593</f>
        <v>0</v>
      </c>
      <c r="E396" s="292" t="s">
        <v>0</v>
      </c>
      <c r="F396" s="441" t="s">
        <v>2256</v>
      </c>
      <c r="G396" s="446"/>
      <c r="H396" s="103">
        <f>'Punten per wedstrijd'!D442</f>
        <v>857.10000000000059</v>
      </c>
      <c r="J396" s="292" t="s">
        <v>0</v>
      </c>
      <c r="K396" s="446" t="s">
        <v>873</v>
      </c>
      <c r="M396" s="103">
        <f>'Punten per wedstrijd'!D289</f>
        <v>953.6000000000007</v>
      </c>
      <c r="N396" s="292" t="s">
        <v>0</v>
      </c>
      <c r="O396" s="540" t="s">
        <v>1852</v>
      </c>
      <c r="P396" s="446"/>
      <c r="Q396" s="103">
        <f>'Punten per wedstrijd'!D109</f>
        <v>223.10000000000088</v>
      </c>
      <c r="S396" s="292" t="s">
        <v>0</v>
      </c>
      <c r="T396" s="441" t="s">
        <v>2245</v>
      </c>
      <c r="U396" s="284"/>
      <c r="V396" s="103">
        <f>'Punten per wedstrijd'!D509</f>
        <v>0</v>
      </c>
      <c r="W396" s="292" t="s">
        <v>0</v>
      </c>
      <c r="X396" s="518" t="s">
        <v>2284</v>
      </c>
      <c r="Y396" s="449"/>
      <c r="Z396" s="103">
        <f>'Punten per wedstrijd'!D415</f>
        <v>562.10000000000014</v>
      </c>
      <c r="AB396" s="292" t="s">
        <v>0</v>
      </c>
      <c r="AC396" s="446" t="s">
        <v>141</v>
      </c>
      <c r="AD396" s="449"/>
      <c r="AE396" s="103">
        <f>'Punten per wedstrijd'!D209</f>
        <v>473.70000000000101</v>
      </c>
      <c r="AF396" s="292" t="s">
        <v>0</v>
      </c>
      <c r="AG396" s="518" t="s">
        <v>2280</v>
      </c>
      <c r="AH396" s="3"/>
      <c r="AI396" s="103">
        <f>'Punten per wedstrijd'!D42</f>
        <v>293.50000000000011</v>
      </c>
      <c r="AN396" s="12"/>
      <c r="AO396" s="5"/>
      <c r="AR396" s="12"/>
      <c r="AT396" s="5"/>
      <c r="AW396" s="12"/>
      <c r="AX396" s="5"/>
      <c r="BA396" s="12"/>
      <c r="JD396" s="52"/>
      <c r="RS396" s="171"/>
    </row>
    <row r="397" spans="1:487" s="11" customFormat="1">
      <c r="A397" s="292" t="s">
        <v>2</v>
      </c>
      <c r="B397" s="540" t="s">
        <v>1854</v>
      </c>
      <c r="D397" s="103">
        <f>'Punten per wedstrijd'!D594</f>
        <v>0</v>
      </c>
      <c r="E397" s="292" t="s">
        <v>2</v>
      </c>
      <c r="F397" s="540" t="s">
        <v>1854</v>
      </c>
      <c r="H397" s="103">
        <f>'Punten per wedstrijd'!D426</f>
        <v>806.50000000000023</v>
      </c>
      <c r="J397" s="292" t="s">
        <v>2</v>
      </c>
      <c r="K397" s="443" t="s">
        <v>142</v>
      </c>
      <c r="L397" s="449"/>
      <c r="M397" s="103">
        <f>'Punten per wedstrijd'!D310</f>
        <v>921.40000000000009</v>
      </c>
      <c r="N397" s="292" t="s">
        <v>2</v>
      </c>
      <c r="O397" s="446" t="s">
        <v>837</v>
      </c>
      <c r="P397" s="446"/>
      <c r="Q397" s="103">
        <f>'Punten per wedstrijd'!D141</f>
        <v>215.10000000000014</v>
      </c>
      <c r="S397" s="292" t="s">
        <v>2</v>
      </c>
      <c r="T397" s="540" t="s">
        <v>1854</v>
      </c>
      <c r="U397" s="284"/>
      <c r="V397" s="103">
        <f>'Punten per wedstrijd'!D510</f>
        <v>0</v>
      </c>
      <c r="W397" s="292" t="s">
        <v>2</v>
      </c>
      <c r="X397" s="441" t="s">
        <v>27</v>
      </c>
      <c r="Z397" s="103">
        <f>'Punten per wedstrijd'!D390</f>
        <v>507.09999999999991</v>
      </c>
      <c r="AB397" s="292" t="s">
        <v>2</v>
      </c>
      <c r="AC397" s="540" t="s">
        <v>1859</v>
      </c>
      <c r="AD397" s="446"/>
      <c r="AE397" s="103">
        <f>'Punten per wedstrijd'!D245</f>
        <v>442.40000000000009</v>
      </c>
      <c r="AF397" s="292" t="s">
        <v>2</v>
      </c>
      <c r="AG397" s="540" t="s">
        <v>1852</v>
      </c>
      <c r="AH397" s="449"/>
      <c r="AI397" s="103">
        <f>'Punten per wedstrijd'!D25</f>
        <v>234.99999999999994</v>
      </c>
      <c r="AN397" s="12"/>
      <c r="AO397" s="5"/>
      <c r="AR397" s="12"/>
      <c r="AT397" s="5"/>
      <c r="AW397" s="12"/>
      <c r="AX397" s="5"/>
      <c r="BA397" s="12"/>
      <c r="RS397" s="171"/>
    </row>
    <row r="398" spans="1:487" s="11" customFormat="1">
      <c r="A398" s="292" t="s">
        <v>3</v>
      </c>
      <c r="B398" s="446" t="s">
        <v>156</v>
      </c>
      <c r="D398" s="103">
        <f>'Punten per wedstrijd'!D595</f>
        <v>0</v>
      </c>
      <c r="E398" s="292" t="s">
        <v>3</v>
      </c>
      <c r="F398" s="518" t="s">
        <v>2283</v>
      </c>
      <c r="H398" s="103">
        <f>'Punten per wedstrijd'!D488</f>
        <v>803.50000000000023</v>
      </c>
      <c r="J398" s="292" t="s">
        <v>3</v>
      </c>
      <c r="K398" s="446" t="s">
        <v>155</v>
      </c>
      <c r="L398" s="446"/>
      <c r="M398" s="103">
        <f>'Punten per wedstrijd'!D334</f>
        <v>869.09999999999991</v>
      </c>
      <c r="N398" s="292" t="s">
        <v>3</v>
      </c>
      <c r="O398" s="446" t="s">
        <v>819</v>
      </c>
      <c r="P398" s="446"/>
      <c r="Q398" s="103">
        <f>'Punten per wedstrijd'!D137</f>
        <v>205.19999999999976</v>
      </c>
      <c r="S398" s="292" t="s">
        <v>3</v>
      </c>
      <c r="T398" s="446" t="s">
        <v>156</v>
      </c>
      <c r="U398" s="5"/>
      <c r="V398" s="103">
        <f>'Punten per wedstrijd'!D511</f>
        <v>0</v>
      </c>
      <c r="W398" s="292" t="s">
        <v>3</v>
      </c>
      <c r="X398" s="441" t="s">
        <v>2242</v>
      </c>
      <c r="Y398" s="446"/>
      <c r="Z398" s="103">
        <f>'Punten per wedstrijd'!D368</f>
        <v>495.80000000000064</v>
      </c>
      <c r="AB398" s="292" t="s">
        <v>3</v>
      </c>
      <c r="AC398" s="540" t="s">
        <v>1857</v>
      </c>
      <c r="AD398" s="449"/>
      <c r="AE398" s="103">
        <f>'Punten per wedstrijd'!D228</f>
        <v>439.8</v>
      </c>
      <c r="AF398" s="292" t="s">
        <v>3</v>
      </c>
      <c r="AG398" s="446" t="s">
        <v>807</v>
      </c>
      <c r="AH398" s="446"/>
      <c r="AI398" s="103">
        <f>'Punten per wedstrijd'!D30</f>
        <v>198.50000000000023</v>
      </c>
      <c r="AN398" s="12"/>
      <c r="AO398" s="5"/>
      <c r="AR398" s="12"/>
      <c r="AT398" s="5"/>
      <c r="AW398" s="12"/>
      <c r="AX398" s="5"/>
      <c r="BA398" s="12"/>
      <c r="RS398" s="171"/>
    </row>
    <row r="399" spans="1:487" s="3" customFormat="1">
      <c r="A399" s="292" t="s">
        <v>5</v>
      </c>
      <c r="B399" s="441" t="s">
        <v>2238</v>
      </c>
      <c r="C399" s="11"/>
      <c r="D399" s="103">
        <f>'Punten per wedstrijd'!D596</f>
        <v>0</v>
      </c>
      <c r="E399" s="292" t="s">
        <v>5</v>
      </c>
      <c r="F399" s="446" t="s">
        <v>155</v>
      </c>
      <c r="G399" s="11"/>
      <c r="H399" s="103">
        <f>'Punten per wedstrijd'!D502</f>
        <v>794.95000000000027</v>
      </c>
      <c r="J399" s="292" t="s">
        <v>5</v>
      </c>
      <c r="K399" s="441" t="s">
        <v>2256</v>
      </c>
      <c r="L399" s="11"/>
      <c r="M399" s="103">
        <f>'Punten per wedstrijd'!D274</f>
        <v>799.59999999999991</v>
      </c>
      <c r="N399" s="292" t="s">
        <v>5</v>
      </c>
      <c r="O399" s="441" t="s">
        <v>11</v>
      </c>
      <c r="Q399" s="103">
        <f>'Punten per wedstrijd'!D107</f>
        <v>205.10000000000002</v>
      </c>
      <c r="S399" s="292" t="s">
        <v>5</v>
      </c>
      <c r="T399" s="441" t="s">
        <v>2238</v>
      </c>
      <c r="U399" s="284"/>
      <c r="V399" s="103">
        <f>'Punten per wedstrijd'!D512</f>
        <v>0</v>
      </c>
      <c r="W399" s="292" t="s">
        <v>5</v>
      </c>
      <c r="X399" s="446" t="s">
        <v>869</v>
      </c>
      <c r="Y399" s="11"/>
      <c r="Z399" s="103">
        <f>'Punten per wedstrijd'!D375</f>
        <v>422.40000000000032</v>
      </c>
      <c r="AB399" s="292" t="s">
        <v>5</v>
      </c>
      <c r="AC399" s="441" t="s">
        <v>31</v>
      </c>
      <c r="AD399" s="282"/>
      <c r="AE399" s="103">
        <f>'Punten per wedstrijd'!D238</f>
        <v>435.35000000000036</v>
      </c>
      <c r="AF399" s="292" t="s">
        <v>5</v>
      </c>
      <c r="AG399" s="446" t="s">
        <v>869</v>
      </c>
      <c r="AH399" s="446"/>
      <c r="AI399" s="103">
        <f>'Punten per wedstrijd'!D39</f>
        <v>178.40000000000003</v>
      </c>
      <c r="AN399" s="12"/>
      <c r="AO399" s="23"/>
      <c r="AR399" s="12"/>
      <c r="AS399" s="4"/>
      <c r="AT399" s="23"/>
      <c r="AW399" s="12"/>
      <c r="AX399" s="23"/>
      <c r="BA399" s="12"/>
      <c r="BB399" s="4"/>
      <c r="BK399" s="4"/>
      <c r="BT399" s="4"/>
      <c r="CC399" s="4"/>
      <c r="CL399" s="4"/>
      <c r="CU399" s="4"/>
      <c r="DD399" s="4"/>
      <c r="DM399" s="4"/>
      <c r="DV399" s="4"/>
      <c r="EE399" s="4"/>
      <c r="EN399" s="4"/>
      <c r="EW399" s="4"/>
      <c r="FF399" s="4"/>
      <c r="FO399" s="4"/>
      <c r="FX399" s="4"/>
      <c r="GG399" s="4"/>
      <c r="GP399" s="4"/>
      <c r="GY399" s="4"/>
      <c r="HH399" s="4"/>
      <c r="RS399" s="230"/>
    </row>
    <row r="400" spans="1:487" s="3" customFormat="1">
      <c r="A400" s="284" t="s">
        <v>7</v>
      </c>
      <c r="B400" s="540" t="s">
        <v>1849</v>
      </c>
      <c r="C400" s="11"/>
      <c r="D400" s="103">
        <f>'Punten per wedstrijd'!D597</f>
        <v>0</v>
      </c>
      <c r="E400" s="284" t="s">
        <v>7</v>
      </c>
      <c r="F400" s="446" t="s">
        <v>856</v>
      </c>
      <c r="G400" s="11"/>
      <c r="H400" s="103">
        <f>'Punten per wedstrijd'!D448</f>
        <v>777.5</v>
      </c>
      <c r="J400" s="284" t="s">
        <v>7</v>
      </c>
      <c r="K400" s="441" t="s">
        <v>17</v>
      </c>
      <c r="L400" s="287"/>
      <c r="M400" s="103">
        <f>'Punten per wedstrijd'!D285</f>
        <v>790.20000000000039</v>
      </c>
      <c r="N400" s="284" t="s">
        <v>7</v>
      </c>
      <c r="O400" s="441" t="s">
        <v>2241</v>
      </c>
      <c r="P400" s="446"/>
      <c r="Q400" s="103">
        <f>'Punten per wedstrijd'!D102</f>
        <v>204.90000000000032</v>
      </c>
      <c r="S400" s="284" t="s">
        <v>7</v>
      </c>
      <c r="T400" s="540" t="s">
        <v>1849</v>
      </c>
      <c r="U400" s="5"/>
      <c r="V400" s="103">
        <f>'Punten per wedstrijd'!D513</f>
        <v>0</v>
      </c>
      <c r="W400" s="284" t="s">
        <v>7</v>
      </c>
      <c r="X400" s="540" t="s">
        <v>1851</v>
      </c>
      <c r="Y400" s="11"/>
      <c r="Z400" s="103">
        <f>'Punten per wedstrijd'!D385</f>
        <v>384.49999999999977</v>
      </c>
      <c r="AB400" s="284" t="s">
        <v>7</v>
      </c>
      <c r="AC400" s="446" t="s">
        <v>863</v>
      </c>
      <c r="AD400" s="446"/>
      <c r="AE400" s="103">
        <f>'Punten per wedstrijd'!D239</f>
        <v>425.60000000000048</v>
      </c>
      <c r="AF400" s="284" t="s">
        <v>7</v>
      </c>
      <c r="AG400" s="446" t="s">
        <v>819</v>
      </c>
      <c r="AH400" s="446"/>
      <c r="AI400" s="103">
        <f>'Punten per wedstrijd'!D53</f>
        <v>174.29999999999998</v>
      </c>
      <c r="AN400" s="12"/>
      <c r="AO400" s="23"/>
      <c r="AR400" s="12"/>
      <c r="AS400" s="4"/>
      <c r="AT400" s="23"/>
      <c r="AW400" s="12"/>
      <c r="AX400" s="23"/>
      <c r="BA400" s="12"/>
      <c r="BB400" s="4"/>
      <c r="BK400" s="4"/>
      <c r="BT400" s="4"/>
      <c r="CC400" s="4"/>
      <c r="CL400" s="4"/>
      <c r="CU400" s="4"/>
      <c r="DD400" s="4"/>
      <c r="DM400" s="4"/>
      <c r="DV400" s="4"/>
      <c r="EE400" s="4"/>
      <c r="EN400" s="4"/>
      <c r="EW400" s="4"/>
      <c r="FF400" s="4"/>
      <c r="FO400" s="4"/>
      <c r="FX400" s="4"/>
      <c r="GG400" s="4"/>
      <c r="GP400" s="4"/>
      <c r="GY400" s="4"/>
      <c r="HH400" s="4"/>
      <c r="RS400" s="230"/>
    </row>
    <row r="401" spans="1:487" s="3" customFormat="1">
      <c r="A401" s="284" t="s">
        <v>8</v>
      </c>
      <c r="B401" s="540" t="s">
        <v>1844</v>
      </c>
      <c r="C401" s="11"/>
      <c r="D401" s="103">
        <f>'Punten per wedstrijd'!D598</f>
        <v>0</v>
      </c>
      <c r="E401" s="284" t="s">
        <v>8</v>
      </c>
      <c r="F401" s="518" t="s">
        <v>2305</v>
      </c>
      <c r="G401" s="446"/>
      <c r="H401" s="103">
        <f>'Punten per wedstrijd'!D482</f>
        <v>768.99999999999977</v>
      </c>
      <c r="J401" s="284" t="s">
        <v>8</v>
      </c>
      <c r="K401" s="540" t="s">
        <v>1859</v>
      </c>
      <c r="L401" s="446"/>
      <c r="M401" s="103">
        <f>'Punten per wedstrijd'!D329</f>
        <v>787.1</v>
      </c>
      <c r="N401" s="284" t="s">
        <v>8</v>
      </c>
      <c r="O401" s="441" t="s">
        <v>2243</v>
      </c>
      <c r="P401" s="446"/>
      <c r="Q401" s="103">
        <f>'Punten per wedstrijd'!D168</f>
        <v>187.29999999999973</v>
      </c>
      <c r="S401" s="284" t="s">
        <v>8</v>
      </c>
      <c r="T401" s="540" t="s">
        <v>1844</v>
      </c>
      <c r="U401" s="5"/>
      <c r="V401" s="103">
        <f>'Punten per wedstrijd'!D514</f>
        <v>0</v>
      </c>
      <c r="W401" s="284" t="s">
        <v>8</v>
      </c>
      <c r="X401" s="540" t="s">
        <v>1859</v>
      </c>
      <c r="Y401" s="287"/>
      <c r="Z401" s="103">
        <f>'Punten per wedstrijd'!D413</f>
        <v>374.49999999999955</v>
      </c>
      <c r="AB401" s="284" t="s">
        <v>8</v>
      </c>
      <c r="AC401" s="446" t="s">
        <v>153</v>
      </c>
      <c r="AD401" s="446"/>
      <c r="AE401" s="103">
        <f>'Punten per wedstrijd'!D187</f>
        <v>415.900000000001</v>
      </c>
      <c r="AF401" s="284" t="s">
        <v>8</v>
      </c>
      <c r="AG401" s="441" t="s">
        <v>2245</v>
      </c>
      <c r="AH401" s="446"/>
      <c r="AI401" s="103">
        <f>'Punten per wedstrijd'!D5</f>
        <v>174.2999999999999</v>
      </c>
      <c r="AN401" s="12"/>
      <c r="AO401" s="23"/>
      <c r="AR401" s="12"/>
      <c r="AS401" s="4"/>
      <c r="AT401" s="23"/>
      <c r="AW401" s="12"/>
      <c r="AX401" s="23"/>
      <c r="BA401" s="12"/>
      <c r="BB401" s="4"/>
      <c r="BK401" s="4"/>
      <c r="BT401" s="4"/>
      <c r="CC401" s="4"/>
      <c r="CL401" s="4"/>
      <c r="CU401" s="4"/>
      <c r="DD401" s="4"/>
      <c r="DM401" s="4"/>
      <c r="DV401" s="4"/>
      <c r="EE401" s="4"/>
      <c r="EN401" s="4"/>
      <c r="EW401" s="4"/>
      <c r="FF401" s="4"/>
      <c r="FO401" s="4"/>
      <c r="FX401" s="4"/>
      <c r="GG401" s="4"/>
      <c r="GP401" s="4"/>
      <c r="GY401" s="4"/>
      <c r="HH401" s="4"/>
      <c r="RS401" s="230"/>
    </row>
    <row r="402" spans="1:487" s="3" customFormat="1">
      <c r="A402" s="284" t="s">
        <v>10</v>
      </c>
      <c r="B402" s="441" t="s">
        <v>1</v>
      </c>
      <c r="C402" s="11"/>
      <c r="D402" s="103">
        <f>'Punten per wedstrijd'!D599</f>
        <v>0</v>
      </c>
      <c r="E402" s="284" t="s">
        <v>10</v>
      </c>
      <c r="F402" s="518" t="s">
        <v>2276</v>
      </c>
      <c r="G402" s="449"/>
      <c r="H402" s="103">
        <f>'Punten per wedstrijd'!D433</f>
        <v>768.49999999999955</v>
      </c>
      <c r="J402" s="284" t="s">
        <v>10</v>
      </c>
      <c r="K402" s="540" t="s">
        <v>1852</v>
      </c>
      <c r="L402" s="449"/>
      <c r="M402" s="103">
        <f>'Punten per wedstrijd'!D277</f>
        <v>780.8</v>
      </c>
      <c r="N402" s="284" t="s">
        <v>10</v>
      </c>
      <c r="O402" s="441" t="s">
        <v>2245</v>
      </c>
      <c r="P402" s="449"/>
      <c r="Q402" s="103">
        <f>'Punten per wedstrijd'!D89</f>
        <v>179.40000000000029</v>
      </c>
      <c r="S402" s="284" t="s">
        <v>10</v>
      </c>
      <c r="T402" s="441" t="s">
        <v>1</v>
      </c>
      <c r="U402" s="284"/>
      <c r="V402" s="103">
        <f>'Punten per wedstrijd'!D515</f>
        <v>0</v>
      </c>
      <c r="W402" s="284" t="s">
        <v>10</v>
      </c>
      <c r="X402" s="441" t="s">
        <v>23</v>
      </c>
      <c r="Y402" s="287"/>
      <c r="Z402" s="103">
        <f>'Punten per wedstrijd'!D383</f>
        <v>367.00000000000045</v>
      </c>
      <c r="AB402" s="284" t="s">
        <v>10</v>
      </c>
      <c r="AC402" s="446" t="s">
        <v>856</v>
      </c>
      <c r="AD402" s="449"/>
      <c r="AE402" s="103">
        <f>'Punten per wedstrijd'!D196</f>
        <v>412.95000000000067</v>
      </c>
      <c r="AF402" s="284" t="s">
        <v>10</v>
      </c>
      <c r="AG402" s="518" t="s">
        <v>2276</v>
      </c>
      <c r="AH402" s="446"/>
      <c r="AI402" s="103">
        <f>'Punten per wedstrijd'!D13</f>
        <v>169.7000000000001</v>
      </c>
      <c r="AN402" s="12"/>
      <c r="AO402" s="23"/>
      <c r="AR402" s="12"/>
      <c r="AS402" s="4"/>
      <c r="AT402" s="23"/>
      <c r="AW402" s="12"/>
      <c r="AX402" s="23"/>
      <c r="BA402" s="12"/>
      <c r="BB402" s="4"/>
      <c r="BK402" s="4"/>
      <c r="BT402" s="4"/>
      <c r="CC402" s="4"/>
      <c r="CL402" s="4"/>
      <c r="CU402" s="4"/>
      <c r="DD402" s="4"/>
      <c r="DM402" s="4"/>
      <c r="DV402" s="4"/>
      <c r="EE402" s="4"/>
      <c r="EN402" s="4"/>
      <c r="EW402" s="4"/>
      <c r="FF402" s="4"/>
      <c r="FO402" s="4"/>
      <c r="FX402" s="4"/>
      <c r="GG402" s="4"/>
      <c r="GP402" s="4"/>
      <c r="GY402" s="4"/>
      <c r="HH402" s="4"/>
      <c r="RS402" s="230"/>
    </row>
    <row r="403" spans="1:487" s="3" customFormat="1">
      <c r="A403" s="284" t="s">
        <v>12</v>
      </c>
      <c r="B403" s="441" t="s">
        <v>2244</v>
      </c>
      <c r="C403" s="287"/>
      <c r="D403" s="103">
        <f>'Punten per wedstrijd'!D600</f>
        <v>0</v>
      </c>
      <c r="E403" s="284" t="s">
        <v>12</v>
      </c>
      <c r="F403" s="446" t="s">
        <v>852</v>
      </c>
      <c r="G403" s="449"/>
      <c r="H403" s="103">
        <f>'Punten per wedstrijd'!D481</f>
        <v>763.40000000000009</v>
      </c>
      <c r="J403" s="284" t="s">
        <v>12</v>
      </c>
      <c r="K403" s="540" t="s">
        <v>1841</v>
      </c>
      <c r="L403" s="11"/>
      <c r="M403" s="103">
        <f>'Punten per wedstrijd'!D296</f>
        <v>776.85000000000036</v>
      </c>
      <c r="N403" s="284" t="s">
        <v>12</v>
      </c>
      <c r="O403" s="446" t="s">
        <v>828</v>
      </c>
      <c r="P403" s="446"/>
      <c r="Q403" s="103">
        <f>'Punten per wedstrijd'!D156</f>
        <v>179.10000000000005</v>
      </c>
      <c r="S403" s="284" t="s">
        <v>12</v>
      </c>
      <c r="T403" s="441" t="s">
        <v>2244</v>
      </c>
      <c r="U403" s="284"/>
      <c r="V403" s="103">
        <f>'Punten per wedstrijd'!D516</f>
        <v>0</v>
      </c>
      <c r="W403" s="284" t="s">
        <v>12</v>
      </c>
      <c r="X403" s="540" t="s">
        <v>1853</v>
      </c>
      <c r="Y403" s="282"/>
      <c r="Z403" s="103">
        <f>'Punten per wedstrijd'!D387</f>
        <v>366.29999999999995</v>
      </c>
      <c r="AB403" s="284" t="s">
        <v>12</v>
      </c>
      <c r="AC403" s="540" t="s">
        <v>1856</v>
      </c>
      <c r="AD403" s="446"/>
      <c r="AE403" s="103">
        <f>'Punten per wedstrijd'!D249</f>
        <v>407.00000000000023</v>
      </c>
      <c r="AF403" s="284" t="s">
        <v>12</v>
      </c>
      <c r="AG403" s="446" t="s">
        <v>154</v>
      </c>
      <c r="AH403" s="446"/>
      <c r="AI403" s="103">
        <f>'Punten per wedstrijd'!D56</f>
        <v>166.40000000000009</v>
      </c>
      <c r="AN403" s="12"/>
      <c r="AO403" s="23"/>
      <c r="AR403" s="12"/>
      <c r="AS403" s="4"/>
      <c r="AT403" s="23"/>
      <c r="AW403" s="12"/>
      <c r="AX403" s="23"/>
      <c r="BA403" s="12"/>
      <c r="BB403" s="4"/>
      <c r="BK403" s="4"/>
      <c r="BT403" s="4"/>
      <c r="CC403" s="4"/>
      <c r="CL403" s="4"/>
      <c r="CU403" s="4"/>
      <c r="DD403" s="4"/>
      <c r="DM403" s="4"/>
      <c r="DV403" s="4"/>
      <c r="EE403" s="4"/>
      <c r="EN403" s="4"/>
      <c r="EW403" s="4"/>
      <c r="FF403" s="4"/>
      <c r="FO403" s="4"/>
      <c r="FX403" s="4"/>
      <c r="GG403" s="4"/>
      <c r="GP403" s="4"/>
      <c r="GY403" s="4"/>
      <c r="HH403" s="4"/>
      <c r="RS403" s="230"/>
    </row>
    <row r="404" spans="1:487" s="3" customFormat="1">
      <c r="A404" s="284" t="s">
        <v>14</v>
      </c>
      <c r="B404" s="518" t="s">
        <v>2276</v>
      </c>
      <c r="C404" s="11"/>
      <c r="D404" s="103">
        <f>'Punten per wedstrijd'!D601</f>
        <v>0</v>
      </c>
      <c r="E404" s="284" t="s">
        <v>14</v>
      </c>
      <c r="F404" s="540" t="s">
        <v>1844</v>
      </c>
      <c r="G404" s="11"/>
      <c r="H404" s="103">
        <f>'Punten per wedstrijd'!D430</f>
        <v>758.1999999999997</v>
      </c>
      <c r="J404" s="284" t="s">
        <v>14</v>
      </c>
      <c r="K404" s="446" t="s">
        <v>837</v>
      </c>
      <c r="L404" s="449"/>
      <c r="M404" s="103">
        <f>'Punten per wedstrijd'!D309</f>
        <v>771.40000000000009</v>
      </c>
      <c r="N404" s="284" t="s">
        <v>14</v>
      </c>
      <c r="O404" s="446" t="s">
        <v>141</v>
      </c>
      <c r="P404" s="449"/>
      <c r="Q404" s="103">
        <f>'Punten per wedstrijd'!D125</f>
        <v>172.65000000000003</v>
      </c>
      <c r="S404" s="284" t="s">
        <v>14</v>
      </c>
      <c r="T404" s="518" t="s">
        <v>2276</v>
      </c>
      <c r="U404" s="5"/>
      <c r="V404" s="103">
        <f>'Punten per wedstrijd'!D517</f>
        <v>0</v>
      </c>
      <c r="W404" s="284" t="s">
        <v>14</v>
      </c>
      <c r="X404" s="518" t="s">
        <v>2280</v>
      </c>
      <c r="Y404" s="449"/>
      <c r="Z404" s="103">
        <f>'Punten per wedstrijd'!D378</f>
        <v>362.39999999999986</v>
      </c>
      <c r="AB404" s="284" t="s">
        <v>14</v>
      </c>
      <c r="AC404" s="441" t="s">
        <v>23</v>
      </c>
      <c r="AD404" s="449"/>
      <c r="AE404" s="103">
        <f>'Punten per wedstrijd'!D215</f>
        <v>403.40000000000026</v>
      </c>
      <c r="AF404" s="284" t="s">
        <v>14</v>
      </c>
      <c r="AG404" s="518" t="s">
        <v>2305</v>
      </c>
      <c r="AH404" s="449"/>
      <c r="AI404" s="103">
        <f>'Punten per wedstrijd'!D62</f>
        <v>166.40000000000003</v>
      </c>
      <c r="AN404" s="12"/>
      <c r="AO404" s="23"/>
      <c r="AR404" s="12"/>
      <c r="AS404" s="4"/>
      <c r="AT404" s="23"/>
      <c r="AW404" s="12"/>
      <c r="AX404" s="23"/>
      <c r="BA404" s="12"/>
      <c r="BB404" s="4"/>
      <c r="BK404" s="4"/>
      <c r="BT404" s="4"/>
      <c r="CC404" s="4"/>
      <c r="CL404" s="4"/>
      <c r="CU404" s="4"/>
      <c r="DD404" s="4"/>
      <c r="DM404" s="4"/>
      <c r="DV404" s="4"/>
      <c r="EE404" s="4"/>
      <c r="EN404" s="4"/>
      <c r="EW404" s="4"/>
      <c r="FF404" s="4"/>
      <c r="FO404" s="4"/>
      <c r="FX404" s="4"/>
      <c r="GG404" s="4"/>
      <c r="GP404" s="4"/>
      <c r="GY404" s="4"/>
      <c r="HH404" s="4"/>
      <c r="RS404" s="230"/>
    </row>
    <row r="405" spans="1:487" s="3" customFormat="1">
      <c r="A405" s="284" t="s">
        <v>16</v>
      </c>
      <c r="B405" s="540" t="s">
        <v>1850</v>
      </c>
      <c r="C405" s="11"/>
      <c r="D405" s="103">
        <f>'Punten per wedstrijd'!D602</f>
        <v>0</v>
      </c>
      <c r="E405" s="284" t="s">
        <v>16</v>
      </c>
      <c r="F405" s="446" t="s">
        <v>828</v>
      </c>
      <c r="G405" s="449"/>
      <c r="H405" s="103">
        <f>'Punten per wedstrijd'!D492</f>
        <v>751.05000000000018</v>
      </c>
      <c r="J405" s="284" t="s">
        <v>16</v>
      </c>
      <c r="K405" s="441" t="s">
        <v>2245</v>
      </c>
      <c r="L405" s="449"/>
      <c r="M405" s="103">
        <f>'Punten per wedstrijd'!D257</f>
        <v>760.40000000000009</v>
      </c>
      <c r="N405" s="284" t="s">
        <v>16</v>
      </c>
      <c r="O405" s="441" t="s">
        <v>33</v>
      </c>
      <c r="P405" s="446"/>
      <c r="Q405" s="103">
        <f>'Punten per wedstrijd'!D158</f>
        <v>171.30000000000069</v>
      </c>
      <c r="S405" s="284" t="s">
        <v>16</v>
      </c>
      <c r="T405" s="540" t="s">
        <v>1850</v>
      </c>
      <c r="U405" s="5"/>
      <c r="V405" s="103">
        <f>'Punten per wedstrijd'!D518</f>
        <v>0</v>
      </c>
      <c r="W405" s="284" t="s">
        <v>16</v>
      </c>
      <c r="X405" s="518" t="s">
        <v>2276</v>
      </c>
      <c r="Y405" s="446"/>
      <c r="Z405" s="103">
        <f>'Punten per wedstrijd'!D349</f>
        <v>354.30000000000018</v>
      </c>
      <c r="AB405" s="284" t="s">
        <v>16</v>
      </c>
      <c r="AC405" s="540" t="s">
        <v>1858</v>
      </c>
      <c r="AD405" s="449"/>
      <c r="AE405" s="103">
        <f>'Punten per wedstrijd'!D218</f>
        <v>401.1</v>
      </c>
      <c r="AF405" s="284" t="s">
        <v>16</v>
      </c>
      <c r="AG405" s="540" t="s">
        <v>1857</v>
      </c>
      <c r="AH405" s="449"/>
      <c r="AI405" s="103">
        <f>'Punten per wedstrijd'!D60</f>
        <v>165.70000000000005</v>
      </c>
      <c r="AN405" s="12"/>
      <c r="AO405" s="23"/>
      <c r="AR405" s="12"/>
      <c r="AS405" s="4"/>
      <c r="AT405" s="23"/>
      <c r="AW405" s="12"/>
      <c r="AX405" s="23"/>
      <c r="BA405" s="12"/>
      <c r="BB405" s="4"/>
      <c r="BK405" s="4"/>
      <c r="BT405" s="4"/>
      <c r="CC405" s="4"/>
      <c r="CL405" s="4"/>
      <c r="CU405" s="4"/>
      <c r="DD405" s="4"/>
      <c r="DM405" s="4"/>
      <c r="DV405" s="4"/>
      <c r="EE405" s="4"/>
      <c r="EN405" s="4"/>
      <c r="EW405" s="4"/>
      <c r="FF405" s="4"/>
      <c r="FO405" s="4"/>
      <c r="FX405" s="4"/>
      <c r="GG405" s="4"/>
      <c r="GP405" s="4"/>
      <c r="GY405" s="4"/>
      <c r="HH405" s="4"/>
      <c r="RS405" s="230"/>
    </row>
    <row r="406" spans="1:487" s="3" customFormat="1">
      <c r="A406" s="284" t="s">
        <v>18</v>
      </c>
      <c r="B406" s="446" t="s">
        <v>844</v>
      </c>
      <c r="C406" s="11"/>
      <c r="D406" s="103">
        <f>'Punten per wedstrijd'!D603</f>
        <v>0</v>
      </c>
      <c r="E406" s="284" t="s">
        <v>18</v>
      </c>
      <c r="F406" s="446" t="s">
        <v>162</v>
      </c>
      <c r="G406" s="446"/>
      <c r="H406" s="103">
        <f>'Punten per wedstrijd'!D455</f>
        <v>734.90000000000032</v>
      </c>
      <c r="J406" s="284" t="s">
        <v>18</v>
      </c>
      <c r="K406" s="446" t="s">
        <v>822</v>
      </c>
      <c r="L406" s="449"/>
      <c r="M406" s="103">
        <f>'Punten per wedstrijd'!D315</f>
        <v>745.59999999999957</v>
      </c>
      <c r="N406" s="284" t="s">
        <v>18</v>
      </c>
      <c r="O406" s="540" t="s">
        <v>1844</v>
      </c>
      <c r="P406" s="449"/>
      <c r="Q406" s="103">
        <f>'Punten per wedstrijd'!D94</f>
        <v>168.69999999999993</v>
      </c>
      <c r="S406" s="284" t="s">
        <v>18</v>
      </c>
      <c r="T406" s="446" t="s">
        <v>844</v>
      </c>
      <c r="U406" s="284"/>
      <c r="V406" s="103">
        <f>'Punten per wedstrijd'!D519</f>
        <v>0</v>
      </c>
      <c r="W406" s="284" t="s">
        <v>18</v>
      </c>
      <c r="X406" s="446" t="s">
        <v>851</v>
      </c>
      <c r="Y406" s="287"/>
      <c r="Z406" s="103">
        <f>'Punten per wedstrijd'!D391</f>
        <v>350.39999999999941</v>
      </c>
      <c r="AB406" s="284" t="s">
        <v>18</v>
      </c>
      <c r="AC406" s="518" t="s">
        <v>2567</v>
      </c>
      <c r="AD406" s="446"/>
      <c r="AE406" s="103">
        <f>'Punten per wedstrijd'!D234</f>
        <v>385.20000000000033</v>
      </c>
      <c r="AF406" s="284" t="s">
        <v>18</v>
      </c>
      <c r="AG406" s="446" t="s">
        <v>822</v>
      </c>
      <c r="AH406" s="446"/>
      <c r="AI406" s="103">
        <f>'Punten per wedstrijd'!D63</f>
        <v>159.59999999999988</v>
      </c>
      <c r="AN406" s="12"/>
      <c r="AO406" s="23"/>
      <c r="AR406" s="12"/>
      <c r="AS406" s="4"/>
      <c r="AT406" s="23"/>
      <c r="AW406" s="12"/>
      <c r="AX406" s="23"/>
      <c r="BA406" s="12"/>
      <c r="BB406" s="4"/>
      <c r="BK406" s="4"/>
      <c r="BT406" s="4"/>
      <c r="CC406" s="4"/>
      <c r="CL406" s="4"/>
      <c r="CU406" s="4"/>
      <c r="DD406" s="4"/>
      <c r="DM406" s="4"/>
      <c r="DV406" s="4"/>
      <c r="EE406" s="4"/>
      <c r="EN406" s="4"/>
      <c r="EW406" s="4"/>
      <c r="FF406" s="4"/>
      <c r="FO406" s="4"/>
      <c r="FX406" s="4"/>
      <c r="GG406" s="4"/>
      <c r="GP406" s="4"/>
      <c r="GY406" s="4"/>
      <c r="HH406" s="4"/>
      <c r="RS406" s="230"/>
    </row>
    <row r="407" spans="1:487" s="3" customFormat="1">
      <c r="A407" s="284" t="s">
        <v>20</v>
      </c>
      <c r="B407" s="518" t="s">
        <v>2308</v>
      </c>
      <c r="C407" s="287"/>
      <c r="D407" s="103">
        <f>'Punten per wedstrijd'!D604</f>
        <v>0</v>
      </c>
      <c r="E407" s="284" t="s">
        <v>20</v>
      </c>
      <c r="F407" s="443" t="s">
        <v>21</v>
      </c>
      <c r="G407" s="449"/>
      <c r="H407" s="103">
        <f>'Punten per wedstrijd'!D460</f>
        <v>710.2</v>
      </c>
      <c r="J407" s="284" t="s">
        <v>20</v>
      </c>
      <c r="K407" s="443" t="s">
        <v>21</v>
      </c>
      <c r="L407" s="449"/>
      <c r="M407" s="103">
        <f>'Punten per wedstrijd'!D292</f>
        <v>717.45000000000061</v>
      </c>
      <c r="N407" s="284" t="s">
        <v>20</v>
      </c>
      <c r="O407" s="540" t="s">
        <v>1853</v>
      </c>
      <c r="P407" s="446"/>
      <c r="Q407" s="103">
        <f>'Punten per wedstrijd'!D135</f>
        <v>168.3</v>
      </c>
      <c r="S407" s="284" t="s">
        <v>20</v>
      </c>
      <c r="T407" s="518" t="s">
        <v>2308</v>
      </c>
      <c r="U407" s="292"/>
      <c r="V407" s="103">
        <f>'Punten per wedstrijd'!D520</f>
        <v>0</v>
      </c>
      <c r="W407" s="284" t="s">
        <v>20</v>
      </c>
      <c r="X407" s="441" t="s">
        <v>2244</v>
      </c>
      <c r="Y407" s="446"/>
      <c r="Z407" s="103">
        <f>'Punten per wedstrijd'!D348</f>
        <v>349.2000000000005</v>
      </c>
      <c r="AB407" s="284" t="s">
        <v>20</v>
      </c>
      <c r="AC407" s="446" t="s">
        <v>826</v>
      </c>
      <c r="AD407" s="446"/>
      <c r="AE407" s="103">
        <f>'Punten per wedstrijd'!D251</f>
        <v>384.6000000000007</v>
      </c>
      <c r="AF407" s="284" t="s">
        <v>20</v>
      </c>
      <c r="AG407" s="441" t="s">
        <v>17</v>
      </c>
      <c r="AH407" s="446"/>
      <c r="AI407" s="103">
        <f>'Punten per wedstrijd'!D33</f>
        <v>154.2000000000001</v>
      </c>
      <c r="AN407" s="12"/>
      <c r="AO407" s="23"/>
      <c r="AR407" s="12"/>
      <c r="AS407" s="4"/>
      <c r="AT407" s="23"/>
      <c r="AW407" s="12"/>
      <c r="AX407" s="23"/>
      <c r="BA407" s="12"/>
      <c r="BB407" s="4"/>
      <c r="BK407" s="4"/>
      <c r="BT407" s="4"/>
      <c r="CC407" s="4"/>
      <c r="CL407" s="4"/>
      <c r="CU407" s="4"/>
      <c r="DD407" s="4"/>
      <c r="DM407" s="4"/>
      <c r="DV407" s="4"/>
      <c r="EE407" s="4"/>
      <c r="EN407" s="4"/>
      <c r="EW407" s="4"/>
      <c r="FF407" s="4"/>
      <c r="FO407" s="4"/>
      <c r="FX407" s="4"/>
      <c r="GG407" s="4"/>
      <c r="GP407" s="4"/>
      <c r="GY407" s="4"/>
      <c r="HH407" s="4"/>
      <c r="RS407" s="230"/>
    </row>
    <row r="408" spans="1:487" s="3" customFormat="1">
      <c r="A408" s="284" t="s">
        <v>22</v>
      </c>
      <c r="B408" s="446" t="s">
        <v>861</v>
      </c>
      <c r="C408" s="287"/>
      <c r="D408" s="103">
        <f>'Punten per wedstrijd'!D605</f>
        <v>0</v>
      </c>
      <c r="E408" s="284" t="s">
        <v>22</v>
      </c>
      <c r="F408" s="446" t="s">
        <v>821</v>
      </c>
      <c r="G408" s="287"/>
      <c r="H408" s="103">
        <f>'Punten per wedstrijd'!D484</f>
        <v>708.99999999999989</v>
      </c>
      <c r="J408" s="284" t="s">
        <v>22</v>
      </c>
      <c r="K408" s="446" t="s">
        <v>9</v>
      </c>
      <c r="L408" s="446"/>
      <c r="M408" s="103">
        <f>'Punten per wedstrijd'!D273</f>
        <v>699.49999999999966</v>
      </c>
      <c r="N408" s="284" t="s">
        <v>22</v>
      </c>
      <c r="O408" s="446" t="s">
        <v>154</v>
      </c>
      <c r="P408" s="446"/>
      <c r="Q408" s="103">
        <f>'Punten per wedstrijd'!D140</f>
        <v>167.99999999999997</v>
      </c>
      <c r="S408" s="284" t="s">
        <v>22</v>
      </c>
      <c r="T408" s="446" t="s">
        <v>861</v>
      </c>
      <c r="U408" s="284"/>
      <c r="V408" s="103">
        <f>'Punten per wedstrijd'!D521</f>
        <v>0</v>
      </c>
      <c r="W408" s="284" t="s">
        <v>22</v>
      </c>
      <c r="X408" s="446" t="s">
        <v>811</v>
      </c>
      <c r="Y408" s="446"/>
      <c r="Z408" s="103">
        <f>'Punten per wedstrijd'!D395</f>
        <v>348.59999999999968</v>
      </c>
      <c r="AB408" s="284" t="s">
        <v>22</v>
      </c>
      <c r="AC408" s="446" t="s">
        <v>835</v>
      </c>
      <c r="AD408" s="446"/>
      <c r="AE408" s="103">
        <f>'Punten per wedstrijd'!D213</f>
        <v>376.95000000000005</v>
      </c>
      <c r="AF408" s="284" t="s">
        <v>22</v>
      </c>
      <c r="AG408" s="441" t="s">
        <v>11</v>
      </c>
      <c r="AH408" s="449"/>
      <c r="AI408" s="103">
        <f>'Punten per wedstrijd'!D23</f>
        <v>152.10000000000011</v>
      </c>
      <c r="AN408" s="12"/>
      <c r="AO408" s="23"/>
      <c r="AR408" s="12"/>
      <c r="AS408" s="4"/>
      <c r="AT408" s="23"/>
      <c r="AW408" s="12"/>
      <c r="AX408" s="23"/>
      <c r="BA408" s="12"/>
      <c r="BB408" s="4"/>
      <c r="BK408" s="4"/>
      <c r="BT408" s="4"/>
      <c r="CC408" s="4"/>
      <c r="CL408" s="4"/>
      <c r="CU408" s="4"/>
      <c r="DD408" s="4"/>
      <c r="DM408" s="4"/>
      <c r="DV408" s="4"/>
      <c r="EE408" s="4"/>
      <c r="EN408" s="4"/>
      <c r="EW408" s="4"/>
      <c r="FF408" s="4"/>
      <c r="FO408" s="4"/>
      <c r="FX408" s="4"/>
      <c r="GG408" s="4"/>
      <c r="GP408" s="4"/>
      <c r="GY408" s="4"/>
      <c r="HH408" s="4"/>
      <c r="RS408" s="230"/>
    </row>
    <row r="409" spans="1:487" s="3" customFormat="1">
      <c r="A409" s="284" t="s">
        <v>24</v>
      </c>
      <c r="B409" s="441" t="s">
        <v>2241</v>
      </c>
      <c r="C409" s="11"/>
      <c r="D409" s="103">
        <f>'Punten per wedstrijd'!D606</f>
        <v>0</v>
      </c>
      <c r="E409" s="284" t="s">
        <v>24</v>
      </c>
      <c r="F409" s="441" t="s">
        <v>25</v>
      </c>
      <c r="G409" s="287"/>
      <c r="H409" s="103">
        <f>'Punten per wedstrijd'!D468</f>
        <v>708.09999999999991</v>
      </c>
      <c r="J409" s="284" t="s">
        <v>24</v>
      </c>
      <c r="K409" s="441" t="s">
        <v>33</v>
      </c>
      <c r="L409" s="446"/>
      <c r="M409" s="103">
        <f>'Punten per wedstrijd'!D326</f>
        <v>699.10000000000014</v>
      </c>
      <c r="N409" s="284" t="s">
        <v>24</v>
      </c>
      <c r="O409" s="446" t="s">
        <v>821</v>
      </c>
      <c r="P409" s="449"/>
      <c r="Q409" s="103">
        <f>'Punten per wedstrijd'!D148</f>
        <v>163.90000000000032</v>
      </c>
      <c r="S409" s="284" t="s">
        <v>24</v>
      </c>
      <c r="T409" s="441" t="s">
        <v>2241</v>
      </c>
      <c r="U409" s="284"/>
      <c r="V409" s="103">
        <f>'Punten per wedstrijd'!D522</f>
        <v>0</v>
      </c>
      <c r="W409" s="284" t="s">
        <v>24</v>
      </c>
      <c r="X409" s="446" t="s">
        <v>830</v>
      </c>
      <c r="Y409" s="287"/>
      <c r="Z409" s="103">
        <f>'Punten per wedstrijd'!D370</f>
        <v>348.49999999999977</v>
      </c>
      <c r="AB409" s="284" t="s">
        <v>24</v>
      </c>
      <c r="AC409" s="443" t="s">
        <v>21</v>
      </c>
      <c r="AD409" s="449"/>
      <c r="AE409" s="103">
        <f>'Punten per wedstrijd'!D208</f>
        <v>370.65000000000026</v>
      </c>
      <c r="AF409" s="284" t="s">
        <v>24</v>
      </c>
      <c r="AG409" s="443" t="s">
        <v>21</v>
      </c>
      <c r="AH409" s="449"/>
      <c r="AI409" s="103">
        <f>'Punten per wedstrijd'!D40</f>
        <v>150.60000000000019</v>
      </c>
      <c r="AN409" s="12"/>
      <c r="AO409" s="23"/>
      <c r="AR409" s="12"/>
      <c r="AS409" s="4"/>
      <c r="AT409" s="23"/>
      <c r="AW409" s="12"/>
      <c r="AX409" s="23"/>
      <c r="BA409" s="12"/>
      <c r="BB409" s="4"/>
      <c r="BK409" s="4"/>
      <c r="BT409" s="4"/>
      <c r="CC409" s="4"/>
      <c r="CL409" s="4"/>
      <c r="CU409" s="4"/>
      <c r="DD409" s="4"/>
      <c r="DM409" s="4"/>
      <c r="DV409" s="4"/>
      <c r="EE409" s="4"/>
      <c r="EN409" s="4"/>
      <c r="EW409" s="4"/>
      <c r="FF409" s="4"/>
      <c r="FO409" s="4"/>
      <c r="FX409" s="4"/>
      <c r="GG409" s="4"/>
      <c r="GP409" s="4"/>
      <c r="GY409" s="4"/>
      <c r="HH409" s="4"/>
      <c r="RS409" s="230"/>
    </row>
    <row r="410" spans="1:487" s="3" customFormat="1">
      <c r="A410" s="284" t="s">
        <v>26</v>
      </c>
      <c r="B410" s="446" t="s">
        <v>153</v>
      </c>
      <c r="C410" s="282"/>
      <c r="D410" s="103">
        <f>'Punten per wedstrijd'!D607</f>
        <v>0</v>
      </c>
      <c r="E410" s="284" t="s">
        <v>26</v>
      </c>
      <c r="F410" s="446" t="s">
        <v>154</v>
      </c>
      <c r="G410" s="11"/>
      <c r="H410" s="103">
        <f>'Punten per wedstrijd'!D476</f>
        <v>702.79999999999973</v>
      </c>
      <c r="J410" s="284" t="s">
        <v>26</v>
      </c>
      <c r="K410" s="540" t="s">
        <v>1839</v>
      </c>
      <c r="L410" s="449"/>
      <c r="M410" s="103">
        <f>'Punten per wedstrijd'!D288</f>
        <v>696.9000000000002</v>
      </c>
      <c r="N410" s="284" t="s">
        <v>26</v>
      </c>
      <c r="O410" s="443" t="s">
        <v>21</v>
      </c>
      <c r="Q410" s="103">
        <f>'Punten per wedstrijd'!D124</f>
        <v>162.40000000000009</v>
      </c>
      <c r="S410" s="284" t="s">
        <v>26</v>
      </c>
      <c r="T410" s="446" t="s">
        <v>153</v>
      </c>
      <c r="U410" s="292"/>
      <c r="V410" s="103">
        <f>'Punten per wedstrijd'!D523</f>
        <v>0</v>
      </c>
      <c r="W410" s="284" t="s">
        <v>26</v>
      </c>
      <c r="X410" s="446" t="s">
        <v>844</v>
      </c>
      <c r="Y410" s="449"/>
      <c r="Z410" s="103">
        <f>'Punten per wedstrijd'!D351</f>
        <v>347.69999999999982</v>
      </c>
      <c r="AB410" s="284" t="s">
        <v>26</v>
      </c>
      <c r="AC410" s="441" t="s">
        <v>25</v>
      </c>
      <c r="AD410" s="449"/>
      <c r="AE410" s="103">
        <f>'Punten per wedstrijd'!D216</f>
        <v>367.89999999999969</v>
      </c>
      <c r="AF410" s="284" t="s">
        <v>26</v>
      </c>
      <c r="AG410" s="446" t="s">
        <v>851</v>
      </c>
      <c r="AH410" s="449"/>
      <c r="AI410" s="103">
        <f>'Punten per wedstrijd'!D55</f>
        <v>150.00000000000006</v>
      </c>
      <c r="AN410" s="12"/>
      <c r="AO410" s="23"/>
      <c r="AR410" s="12"/>
      <c r="AS410" s="4"/>
      <c r="AT410" s="23"/>
      <c r="AW410" s="12"/>
      <c r="AX410" s="23"/>
      <c r="BA410" s="12"/>
      <c r="BB410" s="4"/>
      <c r="BK410" s="4"/>
      <c r="BT410" s="4"/>
      <c r="CC410" s="4"/>
      <c r="CL410" s="4"/>
      <c r="CU410" s="4"/>
      <c r="DD410" s="4"/>
      <c r="DM410" s="4"/>
      <c r="DV410" s="4"/>
      <c r="EE410" s="4"/>
      <c r="EN410" s="4"/>
      <c r="EW410" s="4"/>
      <c r="FF410" s="4"/>
      <c r="FO410" s="4"/>
      <c r="FX410" s="4"/>
      <c r="GG410" s="4"/>
      <c r="GP410" s="4"/>
      <c r="GY410" s="4"/>
      <c r="HH410" s="4"/>
      <c r="RS410" s="230"/>
    </row>
    <row r="411" spans="1:487" s="3" customFormat="1">
      <c r="A411" s="284" t="s">
        <v>28</v>
      </c>
      <c r="B411" s="518" t="s">
        <v>2277</v>
      </c>
      <c r="C411" s="287"/>
      <c r="D411" s="103">
        <f>'Punten per wedstrijd'!D608</f>
        <v>0</v>
      </c>
      <c r="E411" s="284" t="s">
        <v>28</v>
      </c>
      <c r="F411" s="441" t="s">
        <v>1</v>
      </c>
      <c r="G411" s="446"/>
      <c r="H411" s="103">
        <f>'Punten per wedstrijd'!D431</f>
        <v>700</v>
      </c>
      <c r="J411" s="284" t="s">
        <v>28</v>
      </c>
      <c r="K411" s="446" t="s">
        <v>852</v>
      </c>
      <c r="L411" s="446"/>
      <c r="M411" s="103">
        <f>'Punten per wedstrijd'!D313</f>
        <v>695.69999999999959</v>
      </c>
      <c r="N411" s="284" t="s">
        <v>28</v>
      </c>
      <c r="O411" s="540" t="s">
        <v>1839</v>
      </c>
      <c r="P411" s="446"/>
      <c r="Q411" s="103">
        <f>'Punten per wedstrijd'!D120</f>
        <v>157.50000000000026</v>
      </c>
      <c r="S411" s="284" t="s">
        <v>28</v>
      </c>
      <c r="T411" s="518" t="s">
        <v>2277</v>
      </c>
      <c r="U411" s="292"/>
      <c r="V411" s="103">
        <f>'Punten per wedstrijd'!D524</f>
        <v>0</v>
      </c>
      <c r="W411" s="284" t="s">
        <v>28</v>
      </c>
      <c r="X411" s="446" t="s">
        <v>835</v>
      </c>
      <c r="Y411" s="446"/>
      <c r="Z411" s="103">
        <f>'Punten per wedstrijd'!D381</f>
        <v>338</v>
      </c>
      <c r="AB411" s="284" t="s">
        <v>28</v>
      </c>
      <c r="AC411" s="443" t="s">
        <v>143</v>
      </c>
      <c r="AD411" s="446"/>
      <c r="AE411" s="103">
        <f>'Punten per wedstrijd'!D244</f>
        <v>366.50000000000085</v>
      </c>
      <c r="AF411" s="284" t="s">
        <v>28</v>
      </c>
      <c r="AG411" s="540" t="s">
        <v>1856</v>
      </c>
      <c r="AH411" s="449"/>
      <c r="AI411" s="103">
        <f>'Punten per wedstrijd'!D81</f>
        <v>149.80000000000013</v>
      </c>
      <c r="AN411" s="12"/>
      <c r="AO411" s="23"/>
      <c r="AR411" s="12"/>
      <c r="AS411" s="4"/>
      <c r="AT411" s="23"/>
      <c r="AW411" s="12"/>
      <c r="AX411" s="23"/>
      <c r="BA411" s="12"/>
      <c r="BB411" s="4"/>
      <c r="BK411" s="4"/>
      <c r="BT411" s="4"/>
      <c r="CC411" s="4"/>
      <c r="CL411" s="4"/>
      <c r="CU411" s="4"/>
      <c r="DD411" s="4"/>
      <c r="DM411" s="4"/>
      <c r="DV411" s="4"/>
      <c r="EE411" s="4"/>
      <c r="EN411" s="4"/>
      <c r="EW411" s="4"/>
      <c r="FF411" s="4"/>
      <c r="FO411" s="4"/>
      <c r="FX411" s="4"/>
      <c r="GG411" s="4"/>
      <c r="GP411" s="4"/>
      <c r="GY411" s="4"/>
      <c r="HH411" s="4"/>
      <c r="RS411" s="230"/>
    </row>
    <row r="412" spans="1:487" s="3" customFormat="1">
      <c r="A412" s="284" t="s">
        <v>30</v>
      </c>
      <c r="B412" s="446" t="s">
        <v>9</v>
      </c>
      <c r="C412" s="287"/>
      <c r="D412" s="103">
        <f>'Punten per wedstrijd'!D609</f>
        <v>0</v>
      </c>
      <c r="E412" s="284" t="s">
        <v>30</v>
      </c>
      <c r="F412" s="441" t="s">
        <v>11</v>
      </c>
      <c r="G412" s="11"/>
      <c r="H412" s="103">
        <f>'Punten per wedstrijd'!D443</f>
        <v>696.30000000000041</v>
      </c>
      <c r="J412" s="284" t="s">
        <v>30</v>
      </c>
      <c r="K412" s="441" t="s">
        <v>23</v>
      </c>
      <c r="L412" s="449"/>
      <c r="M412" s="103">
        <f>'Punten per wedstrijd'!D299</f>
        <v>686.39999999999975</v>
      </c>
      <c r="N412" s="284" t="s">
        <v>30</v>
      </c>
      <c r="O412" s="441" t="s">
        <v>31</v>
      </c>
      <c r="P412" s="446"/>
      <c r="Q412" s="103">
        <f>'Punten per wedstrijd'!D154</f>
        <v>157.30000000000035</v>
      </c>
      <c r="S412" s="284" t="s">
        <v>30</v>
      </c>
      <c r="T412" s="446" t="s">
        <v>9</v>
      </c>
      <c r="U412" s="23"/>
      <c r="V412" s="103">
        <f>'Punten per wedstrijd'!D525</f>
        <v>0</v>
      </c>
      <c r="W412" s="284" t="s">
        <v>30</v>
      </c>
      <c r="X412" s="446" t="s">
        <v>801</v>
      </c>
      <c r="Y412" s="449"/>
      <c r="Z412" s="103">
        <f>'Punten per wedstrijd'!D362</f>
        <v>331.09999999999991</v>
      </c>
      <c r="AB412" s="284" t="s">
        <v>30</v>
      </c>
      <c r="AC412" s="441" t="s">
        <v>2243</v>
      </c>
      <c r="AD412" s="446"/>
      <c r="AE412" s="103">
        <f>'Punten per wedstrijd'!D252</f>
        <v>358.09999999999957</v>
      </c>
      <c r="AF412" s="284" t="s">
        <v>30</v>
      </c>
      <c r="AG412" s="443" t="s">
        <v>143</v>
      </c>
      <c r="AH412" s="449"/>
      <c r="AI412" s="103">
        <f>'Punten per wedstrijd'!D76</f>
        <v>146.1</v>
      </c>
      <c r="AN412" s="12"/>
      <c r="AO412" s="23"/>
      <c r="AR412" s="12"/>
      <c r="AS412" s="4"/>
      <c r="AT412" s="23"/>
      <c r="AW412" s="12"/>
      <c r="AX412" s="23"/>
      <c r="BA412" s="12"/>
      <c r="BB412" s="4"/>
      <c r="BK412" s="4"/>
      <c r="BT412" s="4"/>
      <c r="CC412" s="4"/>
      <c r="CL412" s="4"/>
      <c r="CU412" s="4"/>
      <c r="DD412" s="4"/>
      <c r="DM412" s="4"/>
      <c r="DV412" s="4"/>
      <c r="EE412" s="4"/>
      <c r="EN412" s="4"/>
      <c r="EW412" s="4"/>
      <c r="FF412" s="4"/>
      <c r="FO412" s="4"/>
      <c r="FX412" s="4"/>
      <c r="GG412" s="4"/>
      <c r="GP412" s="4"/>
      <c r="GY412" s="4"/>
      <c r="HH412" s="4"/>
      <c r="RS412" s="230"/>
    </row>
    <row r="413" spans="1:487" s="3" customFormat="1">
      <c r="A413" s="284" t="s">
        <v>32</v>
      </c>
      <c r="B413" s="441" t="s">
        <v>2256</v>
      </c>
      <c r="C413" s="11"/>
      <c r="D413" s="103">
        <f>'Punten per wedstrijd'!D610</f>
        <v>0</v>
      </c>
      <c r="E413" s="284" t="s">
        <v>32</v>
      </c>
      <c r="F413" s="540" t="s">
        <v>1858</v>
      </c>
      <c r="G413" s="449"/>
      <c r="H413" s="103">
        <f>'Punten per wedstrijd'!D470</f>
        <v>693.5</v>
      </c>
      <c r="J413" s="284" t="s">
        <v>32</v>
      </c>
      <c r="K413" s="446" t="s">
        <v>851</v>
      </c>
      <c r="L413" s="449"/>
      <c r="M413" s="103">
        <f>'Punten per wedstrijd'!D307</f>
        <v>680.7</v>
      </c>
      <c r="N413" s="284" t="s">
        <v>32</v>
      </c>
      <c r="O413" s="518" t="s">
        <v>2305</v>
      </c>
      <c r="P413" s="446"/>
      <c r="Q413" s="103">
        <f>'Punten per wedstrijd'!D146</f>
        <v>155.30000000000007</v>
      </c>
      <c r="S413" s="284" t="s">
        <v>32</v>
      </c>
      <c r="T413" s="441" t="s">
        <v>2256</v>
      </c>
      <c r="U413" s="284"/>
      <c r="V413" s="103">
        <f>'Punten per wedstrijd'!D526</f>
        <v>0</v>
      </c>
      <c r="W413" s="284" t="s">
        <v>32</v>
      </c>
      <c r="X413" s="446" t="s">
        <v>819</v>
      </c>
      <c r="Y413" s="282"/>
      <c r="Z413" s="103">
        <f>'Punten per wedstrijd'!D389</f>
        <v>328</v>
      </c>
      <c r="AB413" s="284" t="s">
        <v>32</v>
      </c>
      <c r="AC413" s="446" t="s">
        <v>801</v>
      </c>
      <c r="AD413" s="287"/>
      <c r="AE413" s="103">
        <f>'Punten per wedstrijd'!D194</f>
        <v>355.19999999999993</v>
      </c>
      <c r="AF413" s="284" t="s">
        <v>32</v>
      </c>
      <c r="AG413" s="446" t="s">
        <v>821</v>
      </c>
      <c r="AH413" s="449"/>
      <c r="AI413" s="103">
        <f>'Punten per wedstrijd'!D64</f>
        <v>143.60000000000014</v>
      </c>
      <c r="AN413" s="12"/>
      <c r="AO413" s="23"/>
      <c r="AR413" s="12"/>
      <c r="AS413" s="4"/>
      <c r="AT413" s="23"/>
      <c r="AW413" s="12"/>
      <c r="AX413" s="23"/>
      <c r="BA413" s="12"/>
      <c r="BB413" s="4"/>
      <c r="BK413" s="4"/>
      <c r="BT413" s="4"/>
      <c r="CC413" s="4"/>
      <c r="CL413" s="4"/>
      <c r="CU413" s="4"/>
      <c r="DD413" s="4"/>
      <c r="DM413" s="4"/>
      <c r="DV413" s="4"/>
      <c r="EE413" s="4"/>
      <c r="EN413" s="4"/>
      <c r="EW413" s="4"/>
      <c r="FF413" s="4"/>
      <c r="FO413" s="4"/>
      <c r="FX413" s="4"/>
      <c r="GG413" s="4"/>
      <c r="GP413" s="4"/>
      <c r="GY413" s="4"/>
      <c r="HH413" s="4"/>
      <c r="RS413" s="230"/>
    </row>
    <row r="414" spans="1:487" s="3" customFormat="1">
      <c r="A414" s="284" t="s">
        <v>34</v>
      </c>
      <c r="B414" s="441" t="s">
        <v>11</v>
      </c>
      <c r="C414" s="287"/>
      <c r="D414" s="103">
        <f>'Punten per wedstrijd'!D611</f>
        <v>0</v>
      </c>
      <c r="E414" s="284" t="s">
        <v>34</v>
      </c>
      <c r="F414" s="446" t="s">
        <v>156</v>
      </c>
      <c r="G414" s="11"/>
      <c r="H414" s="103">
        <f>'Punten per wedstrijd'!D427</f>
        <v>693.09999999999968</v>
      </c>
      <c r="J414" s="284" t="s">
        <v>34</v>
      </c>
      <c r="K414" s="446" t="s">
        <v>162</v>
      </c>
      <c r="L414" s="449"/>
      <c r="M414" s="103">
        <f>'Punten per wedstrijd'!D287</f>
        <v>677.80000000000007</v>
      </c>
      <c r="N414" s="284" t="s">
        <v>34</v>
      </c>
      <c r="O414" s="540" t="s">
        <v>1854</v>
      </c>
      <c r="P414" s="446"/>
      <c r="Q414" s="103">
        <f>'Punten per wedstrijd'!D90</f>
        <v>152</v>
      </c>
      <c r="S414" s="284" t="s">
        <v>34</v>
      </c>
      <c r="T414" s="441" t="s">
        <v>11</v>
      </c>
      <c r="U414" s="5"/>
      <c r="V414" s="103">
        <f>'Punten per wedstrijd'!D527</f>
        <v>0</v>
      </c>
      <c r="W414" s="284" t="s">
        <v>34</v>
      </c>
      <c r="X414" s="540" t="s">
        <v>1852</v>
      </c>
      <c r="Y414" s="449"/>
      <c r="Z414" s="103">
        <f>'Punten per wedstrijd'!D361</f>
        <v>324.20000000000073</v>
      </c>
      <c r="AB414" s="284" t="s">
        <v>34</v>
      </c>
      <c r="AC414" s="446" t="s">
        <v>861</v>
      </c>
      <c r="AD414" s="446"/>
      <c r="AE414" s="103">
        <f>'Punten per wedstrijd'!D185</f>
        <v>354.9000000000006</v>
      </c>
      <c r="AF414" s="284" t="s">
        <v>34</v>
      </c>
      <c r="AG414" s="446" t="s">
        <v>836</v>
      </c>
      <c r="AH414" s="287"/>
      <c r="AI414" s="103">
        <f>'Punten per wedstrijd'!D46</f>
        <v>139.2999999999999</v>
      </c>
      <c r="AN414" s="12"/>
      <c r="AO414" s="23"/>
      <c r="AR414" s="12"/>
      <c r="AS414" s="4"/>
      <c r="AT414" s="23"/>
      <c r="AW414" s="12"/>
      <c r="AX414" s="23"/>
      <c r="BA414" s="12"/>
      <c r="BB414" s="4"/>
      <c r="BK414" s="4"/>
      <c r="BT414" s="4"/>
      <c r="CC414" s="4"/>
      <c r="CL414" s="4"/>
      <c r="CU414" s="4"/>
      <c r="DD414" s="4"/>
      <c r="DM414" s="4"/>
      <c r="DV414" s="4"/>
      <c r="EE414" s="4"/>
      <c r="EN414" s="4"/>
      <c r="EW414" s="4"/>
      <c r="FF414" s="4"/>
      <c r="FO414" s="4"/>
      <c r="FX414" s="4"/>
      <c r="GG414" s="4"/>
      <c r="GP414" s="4"/>
      <c r="GY414" s="4"/>
      <c r="HH414" s="4"/>
      <c r="RS414" s="230"/>
    </row>
    <row r="415" spans="1:487" s="3" customFormat="1">
      <c r="A415" s="284" t="s">
        <v>36</v>
      </c>
      <c r="B415" s="518" t="s">
        <v>2278</v>
      </c>
      <c r="C415" s="11"/>
      <c r="D415" s="103">
        <f>'Punten per wedstrijd'!D612</f>
        <v>0</v>
      </c>
      <c r="E415" s="284" t="s">
        <v>36</v>
      </c>
      <c r="F415" s="441" t="s">
        <v>31</v>
      </c>
      <c r="G415" s="449"/>
      <c r="H415" s="103">
        <f>'Punten per wedstrijd'!D490</f>
        <v>687.60000000000014</v>
      </c>
      <c r="J415" s="284" t="s">
        <v>36</v>
      </c>
      <c r="K415" s="446" t="s">
        <v>154</v>
      </c>
      <c r="L415" s="446"/>
      <c r="M415" s="103">
        <f>'Punten per wedstrijd'!D308</f>
        <v>674.59999999999991</v>
      </c>
      <c r="N415" s="284" t="s">
        <v>36</v>
      </c>
      <c r="O415" s="443" t="s">
        <v>142</v>
      </c>
      <c r="P415" s="449"/>
      <c r="Q415" s="103">
        <f>'Punten per wedstrijd'!D142</f>
        <v>151.79999999999947</v>
      </c>
      <c r="S415" s="284" t="s">
        <v>36</v>
      </c>
      <c r="T415" s="518" t="s">
        <v>2278</v>
      </c>
      <c r="U415" s="284"/>
      <c r="V415" s="103">
        <f>'Punten per wedstrijd'!D528</f>
        <v>0</v>
      </c>
      <c r="W415" s="284" t="s">
        <v>36</v>
      </c>
      <c r="X415" s="441" t="s">
        <v>1</v>
      </c>
      <c r="Y415" s="287"/>
      <c r="Z415" s="103">
        <f>'Punten per wedstrijd'!D347</f>
        <v>313.60000000000059</v>
      </c>
      <c r="AB415" s="284" t="s">
        <v>36</v>
      </c>
      <c r="AC415" s="540" t="s">
        <v>1852</v>
      </c>
      <c r="AD415" s="449"/>
      <c r="AE415" s="103">
        <f>'Punten per wedstrijd'!D193</f>
        <v>345.300000000002</v>
      </c>
      <c r="AF415" s="284" t="s">
        <v>36</v>
      </c>
      <c r="AG415" s="540" t="s">
        <v>1849</v>
      </c>
      <c r="AH415" s="449"/>
      <c r="AI415" s="103">
        <f>'Punten per wedstrijd'!D9</f>
        <v>135.80000000000024</v>
      </c>
      <c r="AN415" s="12"/>
      <c r="AO415" s="23"/>
      <c r="AR415" s="12"/>
      <c r="AS415" s="4"/>
      <c r="AT415" s="23"/>
      <c r="AW415" s="12"/>
      <c r="AX415" s="23"/>
      <c r="BA415" s="12"/>
      <c r="BB415" s="4"/>
      <c r="BK415" s="4"/>
      <c r="BT415" s="4"/>
      <c r="CC415" s="4"/>
      <c r="CL415" s="4"/>
      <c r="CU415" s="4"/>
      <c r="DD415" s="4"/>
      <c r="DM415" s="4"/>
      <c r="DV415" s="4"/>
      <c r="EE415" s="4"/>
      <c r="EN415" s="4"/>
      <c r="EW415" s="4"/>
      <c r="FF415" s="4"/>
      <c r="FO415" s="4"/>
      <c r="FX415" s="4"/>
      <c r="GG415" s="4"/>
      <c r="GP415" s="4"/>
      <c r="GY415" s="4"/>
      <c r="HH415" s="4"/>
      <c r="RS415" s="230"/>
    </row>
    <row r="416" spans="1:487" s="3" customFormat="1">
      <c r="A416" s="284" t="s">
        <v>38</v>
      </c>
      <c r="B416" s="540" t="s">
        <v>1852</v>
      </c>
      <c r="C416" s="11"/>
      <c r="D416" s="103">
        <f>'Punten per wedstrijd'!D613</f>
        <v>0</v>
      </c>
      <c r="E416" s="284" t="s">
        <v>38</v>
      </c>
      <c r="F416" s="446" t="s">
        <v>822</v>
      </c>
      <c r="H416" s="103">
        <f>'Punten per wedstrijd'!D483</f>
        <v>678.2</v>
      </c>
      <c r="J416" s="284" t="s">
        <v>38</v>
      </c>
      <c r="K416" s="446" t="s">
        <v>807</v>
      </c>
      <c r="L416" s="11"/>
      <c r="M416" s="103">
        <f>'Punten per wedstrijd'!D282</f>
        <v>670.00000000000023</v>
      </c>
      <c r="N416" s="284" t="s">
        <v>38</v>
      </c>
      <c r="O416" s="446" t="s">
        <v>852</v>
      </c>
      <c r="P416" s="446"/>
      <c r="Q416" s="103">
        <f>'Punten per wedstrijd'!D145</f>
        <v>148.89999999999986</v>
      </c>
      <c r="S416" s="284" t="s">
        <v>38</v>
      </c>
      <c r="T416" s="540" t="s">
        <v>1852</v>
      </c>
      <c r="U416" s="284"/>
      <c r="V416" s="103">
        <f>'Punten per wedstrijd'!D529</f>
        <v>0</v>
      </c>
      <c r="W416" s="284" t="s">
        <v>38</v>
      </c>
      <c r="X416" s="446" t="s">
        <v>826</v>
      </c>
      <c r="Y416" s="287"/>
      <c r="Z416" s="103">
        <f>'Punten per wedstrijd'!D419</f>
        <v>313.50000000000023</v>
      </c>
      <c r="AB416" s="284" t="s">
        <v>38</v>
      </c>
      <c r="AC416" s="441" t="s">
        <v>33</v>
      </c>
      <c r="AD416" s="446"/>
      <c r="AE416" s="103">
        <f>'Punten per wedstrijd'!D242</f>
        <v>345.00000000000097</v>
      </c>
      <c r="AF416" s="284" t="s">
        <v>38</v>
      </c>
      <c r="AG416" s="540" t="s">
        <v>1853</v>
      </c>
      <c r="AH416" s="449"/>
      <c r="AI416" s="103">
        <f>'Punten per wedstrijd'!D51</f>
        <v>134.10000000000005</v>
      </c>
      <c r="AN416" s="12"/>
      <c r="AO416" s="23"/>
      <c r="AR416" s="12"/>
      <c r="AS416" s="4"/>
      <c r="AT416" s="23"/>
      <c r="AW416" s="12"/>
      <c r="AX416" s="23"/>
      <c r="BA416" s="12"/>
      <c r="BB416" s="4"/>
      <c r="BK416" s="4"/>
      <c r="BT416" s="4"/>
      <c r="CC416" s="4"/>
      <c r="CL416" s="4"/>
      <c r="CU416" s="4"/>
      <c r="DD416" s="4"/>
      <c r="DM416" s="4"/>
      <c r="DV416" s="4"/>
      <c r="EE416" s="4"/>
      <c r="EN416" s="4"/>
      <c r="EW416" s="4"/>
      <c r="FF416" s="4"/>
      <c r="FO416" s="4"/>
      <c r="FX416" s="4"/>
      <c r="GG416" s="4"/>
      <c r="GP416" s="4"/>
      <c r="GY416" s="4"/>
      <c r="HH416" s="4"/>
      <c r="RS416" s="230"/>
    </row>
    <row r="417" spans="1:487" s="3" customFormat="1">
      <c r="A417" s="292" t="s">
        <v>145</v>
      </c>
      <c r="B417" s="446" t="s">
        <v>801</v>
      </c>
      <c r="C417" s="11"/>
      <c r="D417" s="103">
        <f>'Punten per wedstrijd'!D614</f>
        <v>0</v>
      </c>
      <c r="E417" s="292" t="s">
        <v>145</v>
      </c>
      <c r="F417" s="540" t="s">
        <v>1857</v>
      </c>
      <c r="G417" s="449"/>
      <c r="H417" s="103">
        <f>'Punten per wedstrijd'!D480</f>
        <v>673.55</v>
      </c>
      <c r="J417" s="292" t="s">
        <v>145</v>
      </c>
      <c r="K417" s="441" t="s">
        <v>31</v>
      </c>
      <c r="L417" s="446"/>
      <c r="M417" s="103">
        <f>'Punten per wedstrijd'!D322</f>
        <v>669.44999999999982</v>
      </c>
      <c r="N417" s="292" t="s">
        <v>145</v>
      </c>
      <c r="O417" s="446" t="s">
        <v>807</v>
      </c>
      <c r="P417" s="446"/>
      <c r="Q417" s="103">
        <f>'Punten per wedstrijd'!D114</f>
        <v>138.70000000000016</v>
      </c>
      <c r="S417" s="292" t="s">
        <v>145</v>
      </c>
      <c r="T417" s="446" t="s">
        <v>801</v>
      </c>
      <c r="U417" s="292"/>
      <c r="V417" s="103">
        <f>'Punten per wedstrijd'!D530</f>
        <v>0</v>
      </c>
      <c r="W417" s="292" t="s">
        <v>145</v>
      </c>
      <c r="X417" s="518" t="s">
        <v>2567</v>
      </c>
      <c r="Y417" s="287"/>
      <c r="Z417" s="103">
        <f>'Punten per wedstrijd'!D402</f>
        <v>309.89999999999964</v>
      </c>
      <c r="AB417" s="292" t="s">
        <v>145</v>
      </c>
      <c r="AC417" s="446" t="s">
        <v>806</v>
      </c>
      <c r="AD417" s="446"/>
      <c r="AE417" s="103">
        <f>'Punten per wedstrijd'!D235</f>
        <v>344.6999999999997</v>
      </c>
      <c r="AF417" s="292" t="s">
        <v>145</v>
      </c>
      <c r="AG417" s="540" t="s">
        <v>1850</v>
      </c>
      <c r="AH417" s="449"/>
      <c r="AI417" s="103">
        <f>'Punten per wedstrijd'!D14</f>
        <v>130.09999999999997</v>
      </c>
      <c r="AN417" s="12"/>
      <c r="AO417" s="23"/>
      <c r="AR417" s="12"/>
      <c r="AS417" s="4"/>
      <c r="AT417" s="23"/>
      <c r="AW417" s="12"/>
      <c r="AX417" s="23"/>
      <c r="BA417" s="12"/>
      <c r="BB417" s="4"/>
      <c r="BK417" s="4"/>
      <c r="BT417" s="4"/>
      <c r="CC417" s="4"/>
      <c r="CL417" s="4"/>
      <c r="CU417" s="4"/>
      <c r="DD417" s="4"/>
      <c r="DM417" s="4"/>
      <c r="DV417" s="4"/>
      <c r="EE417" s="4"/>
      <c r="EN417" s="4"/>
      <c r="EW417" s="4"/>
      <c r="FF417" s="4"/>
      <c r="FO417" s="4"/>
      <c r="FX417" s="4"/>
      <c r="GG417" s="4"/>
      <c r="GP417" s="4"/>
      <c r="GY417" s="4"/>
      <c r="HH417" s="4"/>
      <c r="RS417" s="230"/>
    </row>
    <row r="418" spans="1:487" s="3" customFormat="1">
      <c r="A418" s="292" t="s">
        <v>146</v>
      </c>
      <c r="B418" s="441" t="s">
        <v>2246</v>
      </c>
      <c r="C418" s="11"/>
      <c r="D418" s="103">
        <f>'Punten per wedstrijd'!D615</f>
        <v>0</v>
      </c>
      <c r="E418" s="292" t="s">
        <v>146</v>
      </c>
      <c r="F418" s="540" t="s">
        <v>1841</v>
      </c>
      <c r="G418" s="449"/>
      <c r="H418" s="103">
        <f>'Punten per wedstrijd'!D464</f>
        <v>672.10000000000048</v>
      </c>
      <c r="J418" s="292" t="s">
        <v>146</v>
      </c>
      <c r="K418" s="446" t="s">
        <v>826</v>
      </c>
      <c r="L418" s="446"/>
      <c r="M418" s="103">
        <f>'Punten per wedstrijd'!D335</f>
        <v>669.00000000000068</v>
      </c>
      <c r="N418" s="292" t="s">
        <v>146</v>
      </c>
      <c r="O418" s="446" t="s">
        <v>869</v>
      </c>
      <c r="P418" s="449"/>
      <c r="Q418" s="103">
        <f>'Punten per wedstrijd'!D123</f>
        <v>135.40000000000018</v>
      </c>
      <c r="S418" s="292" t="s">
        <v>146</v>
      </c>
      <c r="T418" s="441" t="s">
        <v>2246</v>
      </c>
      <c r="U418" s="284"/>
      <c r="V418" s="103">
        <f>'Punten per wedstrijd'!D531</f>
        <v>0</v>
      </c>
      <c r="W418" s="292" t="s">
        <v>146</v>
      </c>
      <c r="X418" s="446" t="s">
        <v>863</v>
      </c>
      <c r="Y418" s="11"/>
      <c r="Z418" s="103">
        <f>'Punten per wedstrijd'!D407</f>
        <v>306.80000000000018</v>
      </c>
      <c r="AB418" s="292" t="s">
        <v>146</v>
      </c>
      <c r="AC418" s="446" t="s">
        <v>154</v>
      </c>
      <c r="AD418" s="446"/>
      <c r="AE418" s="103">
        <f>'Punten per wedstrijd'!D224</f>
        <v>336.19999999999942</v>
      </c>
      <c r="AF418" s="292" t="s">
        <v>146</v>
      </c>
      <c r="AG418" s="446" t="s">
        <v>162</v>
      </c>
      <c r="AH418" s="449"/>
      <c r="AI418" s="103">
        <f>'Punten per wedstrijd'!D35</f>
        <v>128.30000000000013</v>
      </c>
      <c r="AN418" s="12"/>
      <c r="AO418" s="23"/>
      <c r="AR418" s="12"/>
      <c r="AS418" s="4"/>
      <c r="AT418" s="23"/>
      <c r="AW418" s="12"/>
      <c r="AX418" s="23"/>
      <c r="BA418" s="12"/>
      <c r="BB418" s="4"/>
      <c r="BK418" s="4"/>
      <c r="BT418" s="4"/>
      <c r="CC418" s="4"/>
      <c r="CL418" s="4"/>
      <c r="CU418" s="4"/>
      <c r="DD418" s="4"/>
      <c r="DM418" s="4"/>
      <c r="DV418" s="4"/>
      <c r="EE418" s="4"/>
      <c r="EN418" s="4"/>
      <c r="EW418" s="4"/>
      <c r="FF418" s="4"/>
      <c r="FO418" s="4"/>
      <c r="FX418" s="4"/>
      <c r="GG418" s="4"/>
      <c r="GP418" s="4"/>
      <c r="GY418" s="4"/>
      <c r="HH418" s="4"/>
      <c r="RS418" s="230"/>
    </row>
    <row r="419" spans="1:487" s="3" customFormat="1">
      <c r="A419" s="292" t="s">
        <v>147</v>
      </c>
      <c r="B419" s="446" t="s">
        <v>856</v>
      </c>
      <c r="C419" s="287"/>
      <c r="D419" s="103">
        <f>'Punten per wedstrijd'!D616</f>
        <v>0</v>
      </c>
      <c r="E419" s="292" t="s">
        <v>147</v>
      </c>
      <c r="F419" s="446" t="s">
        <v>830</v>
      </c>
      <c r="G419" s="287"/>
      <c r="H419" s="103">
        <f>'Punten per wedstrijd'!D454</f>
        <v>671.44999999999993</v>
      </c>
      <c r="J419" s="292" t="s">
        <v>147</v>
      </c>
      <c r="K419" s="446" t="s">
        <v>806</v>
      </c>
      <c r="L419" s="446"/>
      <c r="M419" s="103">
        <f>'Punten per wedstrijd'!D319</f>
        <v>668.5</v>
      </c>
      <c r="N419" s="292" t="s">
        <v>147</v>
      </c>
      <c r="O419" s="446" t="s">
        <v>851</v>
      </c>
      <c r="P419" s="449"/>
      <c r="Q419" s="103">
        <f>'Punten per wedstrijd'!D139</f>
        <v>134.70000000000005</v>
      </c>
      <c r="S419" s="292" t="s">
        <v>147</v>
      </c>
      <c r="T419" s="446" t="s">
        <v>856</v>
      </c>
      <c r="U419" s="5"/>
      <c r="V419" s="103">
        <f>'Punten per wedstrijd'!D532</f>
        <v>0</v>
      </c>
      <c r="W419" s="292" t="s">
        <v>147</v>
      </c>
      <c r="X419" s="446" t="s">
        <v>855</v>
      </c>
      <c r="Y419" s="11"/>
      <c r="Z419" s="103">
        <f>'Punten per wedstrijd'!D409</f>
        <v>302.4000000000002</v>
      </c>
      <c r="AB419" s="292" t="s">
        <v>147</v>
      </c>
      <c r="AC419" s="446" t="s">
        <v>821</v>
      </c>
      <c r="AD419" s="287"/>
      <c r="AE419" s="103">
        <f>'Punten per wedstrijd'!D232</f>
        <v>328.10000000000093</v>
      </c>
      <c r="AF419" s="292" t="s">
        <v>147</v>
      </c>
      <c r="AG419" s="540" t="s">
        <v>1858</v>
      </c>
      <c r="AH419" s="449"/>
      <c r="AI419" s="103">
        <f>'Punten per wedstrijd'!D50</f>
        <v>126.5</v>
      </c>
      <c r="AN419" s="12"/>
      <c r="AO419" s="23"/>
      <c r="AR419" s="12"/>
      <c r="AS419" s="4"/>
      <c r="AT419" s="23"/>
      <c r="AW419" s="12"/>
      <c r="AX419" s="23"/>
      <c r="BA419" s="12"/>
      <c r="BB419" s="4"/>
      <c r="BK419" s="4"/>
      <c r="BT419" s="4"/>
      <c r="CC419" s="4"/>
      <c r="CL419" s="4"/>
      <c r="CU419" s="4"/>
      <c r="DD419" s="4"/>
      <c r="DM419" s="4"/>
      <c r="DV419" s="4"/>
      <c r="EE419" s="4"/>
      <c r="EN419" s="4"/>
      <c r="EW419" s="4"/>
      <c r="FF419" s="4"/>
      <c r="FO419" s="4"/>
      <c r="FX419" s="4"/>
      <c r="GG419" s="4"/>
      <c r="GP419" s="4"/>
      <c r="GY419" s="4"/>
      <c r="HH419" s="4"/>
      <c r="RS419" s="230"/>
    </row>
    <row r="420" spans="1:487" s="3" customFormat="1">
      <c r="A420" s="292" t="s">
        <v>151</v>
      </c>
      <c r="B420" s="441" t="s">
        <v>13</v>
      </c>
      <c r="C420" s="287"/>
      <c r="D420" s="103">
        <f>'Punten per wedstrijd'!D617</f>
        <v>0</v>
      </c>
      <c r="E420" s="292" t="s">
        <v>151</v>
      </c>
      <c r="F420" s="446" t="s">
        <v>873</v>
      </c>
      <c r="G420" s="449"/>
      <c r="H420" s="103">
        <f>'Punten per wedstrijd'!D457</f>
        <v>668.80000000000018</v>
      </c>
      <c r="J420" s="292" t="s">
        <v>151</v>
      </c>
      <c r="K420" s="540" t="s">
        <v>1856</v>
      </c>
      <c r="L420" s="446"/>
      <c r="M420" s="103">
        <f>'Punten per wedstrijd'!D333</f>
        <v>665.90000000000032</v>
      </c>
      <c r="N420" s="292" t="s">
        <v>151</v>
      </c>
      <c r="O420" s="540" t="s">
        <v>1856</v>
      </c>
      <c r="P420" s="446"/>
      <c r="Q420" s="103">
        <f>'Punten per wedstrijd'!D165</f>
        <v>132.60000000000019</v>
      </c>
      <c r="S420" s="292" t="s">
        <v>151</v>
      </c>
      <c r="T420" s="441" t="s">
        <v>13</v>
      </c>
      <c r="U420" s="284"/>
      <c r="V420" s="103">
        <f>'Punten per wedstrijd'!D533</f>
        <v>0</v>
      </c>
      <c r="W420" s="292" t="s">
        <v>151</v>
      </c>
      <c r="X420" s="518" t="s">
        <v>2279</v>
      </c>
      <c r="Y420" s="446"/>
      <c r="Z420" s="103">
        <f>'Punten per wedstrijd'!D374</f>
        <v>302.09999999999968</v>
      </c>
      <c r="AB420" s="292" t="s">
        <v>151</v>
      </c>
      <c r="AC420" s="441" t="s">
        <v>2246</v>
      </c>
      <c r="AD420" s="11"/>
      <c r="AE420" s="103">
        <f>'Punten per wedstrijd'!D195</f>
        <v>325.50000000000034</v>
      </c>
      <c r="AF420" s="292" t="s">
        <v>151</v>
      </c>
      <c r="AG420" s="446" t="s">
        <v>826</v>
      </c>
      <c r="AH420" s="449"/>
      <c r="AI420" s="103">
        <f>'Punten per wedstrijd'!D83</f>
        <v>121.40000000000006</v>
      </c>
      <c r="AN420" s="12"/>
      <c r="AO420" s="23"/>
      <c r="AR420" s="12"/>
      <c r="AS420" s="4"/>
      <c r="AT420" s="23"/>
      <c r="AW420" s="12"/>
      <c r="AX420" s="23"/>
      <c r="BA420" s="12"/>
      <c r="BB420" s="4"/>
      <c r="BK420" s="4"/>
      <c r="BT420" s="4"/>
      <c r="CC420" s="4"/>
      <c r="CL420" s="4"/>
      <c r="CU420" s="4"/>
      <c r="DD420" s="4"/>
      <c r="DM420" s="4"/>
      <c r="DV420" s="4"/>
      <c r="EE420" s="4"/>
      <c r="EN420" s="4"/>
      <c r="EW420" s="4"/>
      <c r="FF420" s="4"/>
      <c r="FO420" s="4"/>
      <c r="FX420" s="4"/>
      <c r="GG420" s="4"/>
      <c r="GP420" s="4"/>
      <c r="GY420" s="4"/>
      <c r="HH420" s="4"/>
      <c r="RS420" s="230"/>
    </row>
    <row r="421" spans="1:487" s="3" customFormat="1">
      <c r="A421" s="292" t="s">
        <v>157</v>
      </c>
      <c r="B421" s="446" t="s">
        <v>807</v>
      </c>
      <c r="C421" s="11"/>
      <c r="D421" s="103">
        <f>'Punten per wedstrijd'!D618</f>
        <v>0</v>
      </c>
      <c r="E421" s="292" t="s">
        <v>157</v>
      </c>
      <c r="F421" s="441" t="s">
        <v>2241</v>
      </c>
      <c r="G421" s="449"/>
      <c r="H421" s="103">
        <f>'Punten per wedstrijd'!D438</f>
        <v>663.80000000000041</v>
      </c>
      <c r="I421" s="11"/>
      <c r="J421" s="292" t="s">
        <v>157</v>
      </c>
      <c r="K421" s="441" t="s">
        <v>11</v>
      </c>
      <c r="L421" s="449"/>
      <c r="M421" s="103">
        <f>'Punten per wedstrijd'!D275</f>
        <v>665.50000000000011</v>
      </c>
      <c r="N421" s="292" t="s">
        <v>157</v>
      </c>
      <c r="O421" s="441" t="s">
        <v>23</v>
      </c>
      <c r="P421" s="449"/>
      <c r="Q421" s="103">
        <f>'Punten per wedstrijd'!D131</f>
        <v>130.60000000000019</v>
      </c>
      <c r="R421" s="11"/>
      <c r="S421" s="292" t="s">
        <v>157</v>
      </c>
      <c r="T421" s="446" t="s">
        <v>807</v>
      </c>
      <c r="U421" s="292"/>
      <c r="V421" s="103">
        <f>'Punten per wedstrijd'!D534</f>
        <v>0</v>
      </c>
      <c r="W421" s="292" t="s">
        <v>157</v>
      </c>
      <c r="X421" s="540" t="s">
        <v>1850</v>
      </c>
      <c r="Y421" s="449"/>
      <c r="Z421" s="103">
        <f>'Punten per wedstrijd'!D350</f>
        <v>290.80000000000064</v>
      </c>
      <c r="AA421" s="11"/>
      <c r="AB421" s="292" t="s">
        <v>157</v>
      </c>
      <c r="AC421" s="518" t="s">
        <v>2281</v>
      </c>
      <c r="AD421" s="287"/>
      <c r="AE421" s="103">
        <f>'Punten per wedstrijd'!D211</f>
        <v>320.5999999999998</v>
      </c>
      <c r="AF421" s="292" t="s">
        <v>157</v>
      </c>
      <c r="AG421" s="518" t="s">
        <v>2284</v>
      </c>
      <c r="AH421" s="449"/>
      <c r="AI421" s="103">
        <f>'Punten per wedstrijd'!D79</f>
        <v>120.69999999999997</v>
      </c>
      <c r="AN421" s="12"/>
      <c r="AO421" s="23"/>
      <c r="AR421" s="12"/>
      <c r="AS421" s="4"/>
      <c r="AT421" s="23"/>
      <c r="AW421" s="12"/>
      <c r="AX421" s="23"/>
      <c r="BA421" s="12"/>
      <c r="BB421" s="4"/>
      <c r="BK421" s="4"/>
      <c r="BT421" s="4"/>
      <c r="CC421" s="4"/>
      <c r="CL421" s="4"/>
      <c r="CU421" s="4"/>
      <c r="DD421" s="4"/>
      <c r="DM421" s="4"/>
      <c r="DV421" s="4"/>
      <c r="EE421" s="4"/>
      <c r="EN421" s="4"/>
      <c r="EW421" s="4"/>
      <c r="FF421" s="4"/>
      <c r="FO421" s="4"/>
      <c r="FX421" s="4"/>
      <c r="GG421" s="4"/>
      <c r="GP421" s="4"/>
      <c r="GY421" s="4"/>
      <c r="HH421" s="4"/>
      <c r="RS421" s="230"/>
    </row>
    <row r="422" spans="1:487" s="11" customFormat="1">
      <c r="A422" s="292" t="s">
        <v>159</v>
      </c>
      <c r="B422" s="441" t="s">
        <v>15</v>
      </c>
      <c r="D422" s="103">
        <f>'Punten per wedstrijd'!D619</f>
        <v>0</v>
      </c>
      <c r="E422" s="292" t="s">
        <v>159</v>
      </c>
      <c r="F422" s="441" t="s">
        <v>2243</v>
      </c>
      <c r="H422" s="103">
        <f>'Punten per wedstrijd'!D504</f>
        <v>662.54999999999984</v>
      </c>
      <c r="J422" s="292" t="s">
        <v>159</v>
      </c>
      <c r="K422" s="446" t="s">
        <v>863</v>
      </c>
      <c r="L422" s="446"/>
      <c r="M422" s="103">
        <f>'Punten per wedstrijd'!D323</f>
        <v>660.90000000000009</v>
      </c>
      <c r="N422" s="292" t="s">
        <v>159</v>
      </c>
      <c r="O422" s="518" t="s">
        <v>2277</v>
      </c>
      <c r="P422" s="449"/>
      <c r="Q422" s="103">
        <f>'Punten per wedstrijd'!D104</f>
        <v>128.89999999999947</v>
      </c>
      <c r="S422" s="292" t="s">
        <v>159</v>
      </c>
      <c r="T422" s="441" t="s">
        <v>15</v>
      </c>
      <c r="U422" s="292"/>
      <c r="V422" s="103">
        <f>'Punten per wedstrijd'!D535</f>
        <v>0</v>
      </c>
      <c r="W422" s="292" t="s">
        <v>159</v>
      </c>
      <c r="X422" s="540" t="s">
        <v>1856</v>
      </c>
      <c r="Y422" s="287"/>
      <c r="Z422" s="103">
        <f>'Punten per wedstrijd'!D417</f>
        <v>290.70000000000027</v>
      </c>
      <c r="AB422" s="292" t="s">
        <v>159</v>
      </c>
      <c r="AC422" s="441" t="s">
        <v>17</v>
      </c>
      <c r="AD422" s="446"/>
      <c r="AE422" s="103">
        <f>'Punten per wedstrijd'!D201</f>
        <v>313.40000000000146</v>
      </c>
      <c r="AF422" s="292" t="s">
        <v>159</v>
      </c>
      <c r="AG422" s="446" t="s">
        <v>9</v>
      </c>
      <c r="AH422" s="287"/>
      <c r="AI422" s="103">
        <f>'Punten per wedstrijd'!D21</f>
        <v>120.4</v>
      </c>
      <c r="AN422" s="12"/>
      <c r="AO422" s="5"/>
      <c r="AR422" s="12"/>
      <c r="AS422" s="4"/>
      <c r="AT422" s="5"/>
      <c r="AW422" s="12"/>
      <c r="AX422" s="5"/>
      <c r="BA422" s="12"/>
      <c r="BB422" s="4"/>
      <c r="BK422" s="4"/>
      <c r="BT422" s="4"/>
      <c r="CC422" s="4"/>
      <c r="CL422" s="4"/>
      <c r="CU422" s="4"/>
      <c r="DD422" s="4"/>
      <c r="DM422" s="4"/>
      <c r="DV422" s="4"/>
      <c r="EE422" s="4"/>
      <c r="EN422" s="4"/>
      <c r="EW422" s="4"/>
      <c r="FF422" s="4"/>
      <c r="FO422" s="4"/>
      <c r="FX422" s="4"/>
      <c r="GG422" s="4"/>
      <c r="GP422" s="4"/>
      <c r="GY422" s="4"/>
      <c r="HH422" s="4"/>
      <c r="RS422" s="171"/>
    </row>
    <row r="423" spans="1:487" s="11" customFormat="1">
      <c r="A423" s="292" t="s">
        <v>160</v>
      </c>
      <c r="B423" s="441" t="s">
        <v>2242</v>
      </c>
      <c r="D423" s="103">
        <f>'Punten per wedstrijd'!D620</f>
        <v>0</v>
      </c>
      <c r="E423" s="292" t="s">
        <v>160</v>
      </c>
      <c r="F423" s="441" t="s">
        <v>33</v>
      </c>
      <c r="H423" s="103">
        <f>'Punten per wedstrijd'!D494</f>
        <v>651.70000000000027</v>
      </c>
      <c r="J423" s="292" t="s">
        <v>160</v>
      </c>
      <c r="K423" s="441" t="s">
        <v>2244</v>
      </c>
      <c r="L423" s="449"/>
      <c r="M423" s="103">
        <f>'Punten per wedstrijd'!D264</f>
        <v>659.30000000000007</v>
      </c>
      <c r="N423" s="292" t="s">
        <v>160</v>
      </c>
      <c r="O423" s="540" t="s">
        <v>1857</v>
      </c>
      <c r="P423" s="449"/>
      <c r="Q423" s="103">
        <f>'Punten per wedstrijd'!D144</f>
        <v>128.20000000000016</v>
      </c>
      <c r="S423" s="292" t="s">
        <v>160</v>
      </c>
      <c r="T423" s="441" t="s">
        <v>2242</v>
      </c>
      <c r="U423" s="292"/>
      <c r="V423" s="103">
        <f>'Punten per wedstrijd'!D536</f>
        <v>0</v>
      </c>
      <c r="W423" s="292" t="s">
        <v>160</v>
      </c>
      <c r="X423" s="446" t="s">
        <v>807</v>
      </c>
      <c r="Y423" s="282"/>
      <c r="Z423" s="103">
        <f>'Punten per wedstrijd'!D366</f>
        <v>287.49999999999955</v>
      </c>
      <c r="AB423" s="292" t="s">
        <v>160</v>
      </c>
      <c r="AC423" s="441" t="s">
        <v>2237</v>
      </c>
      <c r="AD423" s="446"/>
      <c r="AE423" s="103">
        <f>'Punten per wedstrijd'!D237</f>
        <v>309.60000000000036</v>
      </c>
      <c r="AF423" s="292" t="s">
        <v>160</v>
      </c>
      <c r="AG423" s="446" t="s">
        <v>801</v>
      </c>
      <c r="AH423" s="449"/>
      <c r="AI423" s="103">
        <f>'Punten per wedstrijd'!D26</f>
        <v>120.1999999999999</v>
      </c>
      <c r="AN423" s="12"/>
      <c r="AO423" s="5"/>
      <c r="AR423" s="12"/>
      <c r="AS423" s="4"/>
      <c r="AT423" s="5"/>
      <c r="AW423" s="12"/>
      <c r="AX423" s="5"/>
      <c r="BA423" s="12"/>
      <c r="BB423" s="4"/>
      <c r="BK423" s="4"/>
      <c r="BT423" s="4"/>
      <c r="CC423" s="4"/>
      <c r="CL423" s="4"/>
      <c r="CU423" s="4"/>
      <c r="DD423" s="4"/>
      <c r="DM423" s="4"/>
      <c r="DV423" s="4"/>
      <c r="EE423" s="4"/>
      <c r="EN423" s="4"/>
      <c r="EW423" s="4"/>
      <c r="FF423" s="4"/>
      <c r="FO423" s="4"/>
      <c r="FX423" s="4"/>
      <c r="GG423" s="4"/>
      <c r="GP423" s="4"/>
      <c r="GY423" s="4"/>
      <c r="HH423" s="4"/>
      <c r="RS423" s="171"/>
    </row>
    <row r="424" spans="1:487" s="11" customFormat="1">
      <c r="A424" s="292" t="s">
        <v>161</v>
      </c>
      <c r="B424" s="441" t="s">
        <v>17</v>
      </c>
      <c r="D424" s="103">
        <f>'Punten per wedstrijd'!D621</f>
        <v>0</v>
      </c>
      <c r="E424" s="292" t="s">
        <v>161</v>
      </c>
      <c r="F424" s="441" t="s">
        <v>37</v>
      </c>
      <c r="G424" s="449"/>
      <c r="H424" s="103">
        <f>'Punten per wedstrijd'!D495</f>
        <v>648.69999999999993</v>
      </c>
      <c r="J424" s="292" t="s">
        <v>161</v>
      </c>
      <c r="K424" s="446" t="s">
        <v>811</v>
      </c>
      <c r="L424" s="449"/>
      <c r="M424" s="103">
        <f>'Punten per wedstrijd'!D311</f>
        <v>658.49999999999977</v>
      </c>
      <c r="N424" s="292" t="s">
        <v>161</v>
      </c>
      <c r="O424" s="446" t="s">
        <v>153</v>
      </c>
      <c r="P424" s="446"/>
      <c r="Q424" s="103">
        <f>'Punten per wedstrijd'!D103</f>
        <v>126.80000000000027</v>
      </c>
      <c r="S424" s="292" t="s">
        <v>161</v>
      </c>
      <c r="T424" s="441" t="s">
        <v>17</v>
      </c>
      <c r="U424" s="23"/>
      <c r="V424" s="103">
        <f>'Punten per wedstrijd'!D537</f>
        <v>0</v>
      </c>
      <c r="W424" s="292" t="s">
        <v>161</v>
      </c>
      <c r="X424" s="540" t="s">
        <v>1849</v>
      </c>
      <c r="Y424" s="287"/>
      <c r="Z424" s="103">
        <f>'Punten per wedstrijd'!D345</f>
        <v>285.70000000000073</v>
      </c>
      <c r="AB424" s="292" t="s">
        <v>161</v>
      </c>
      <c r="AC424" s="441" t="s">
        <v>37</v>
      </c>
      <c r="AD424" s="446"/>
      <c r="AE424" s="103">
        <f>'Punten per wedstrijd'!D243</f>
        <v>307.79999999999956</v>
      </c>
      <c r="AF424" s="292" t="s">
        <v>161</v>
      </c>
      <c r="AG424" s="441" t="s">
        <v>31</v>
      </c>
      <c r="AH424" s="449"/>
      <c r="AI424" s="103">
        <f>'Punten per wedstrijd'!D70</f>
        <v>117.09999999999998</v>
      </c>
      <c r="AN424" s="12"/>
      <c r="AO424" s="5"/>
      <c r="AR424" s="12"/>
      <c r="AS424" s="4"/>
      <c r="AT424" s="5"/>
      <c r="AW424" s="12"/>
      <c r="AX424" s="5"/>
      <c r="BA424" s="12"/>
      <c r="BB424" s="4"/>
      <c r="BK424" s="4"/>
      <c r="BT424" s="4"/>
      <c r="CC424" s="4"/>
      <c r="CL424" s="4"/>
      <c r="CU424" s="4"/>
      <c r="DD424" s="4"/>
      <c r="DM424" s="4"/>
      <c r="DV424" s="4"/>
      <c r="EE424" s="4"/>
      <c r="EN424" s="4"/>
      <c r="EW424" s="4"/>
      <c r="FF424" s="4"/>
      <c r="FO424" s="4"/>
      <c r="FX424" s="4"/>
      <c r="GG424" s="4"/>
      <c r="GP424" s="4"/>
      <c r="GY424" s="4"/>
      <c r="HH424" s="4"/>
      <c r="RS424" s="171"/>
    </row>
    <row r="425" spans="1:487" s="11" customFormat="1">
      <c r="A425" s="292" t="s">
        <v>163</v>
      </c>
      <c r="B425" s="446" t="s">
        <v>830</v>
      </c>
      <c r="C425" s="282"/>
      <c r="D425" s="103">
        <f>'Punten per wedstrijd'!D622</f>
        <v>0</v>
      </c>
      <c r="E425" s="292" t="s">
        <v>163</v>
      </c>
      <c r="F425" s="446" t="s">
        <v>836</v>
      </c>
      <c r="G425" s="446"/>
      <c r="H425" s="103">
        <f>'Punten per wedstrijd'!D466</f>
        <v>623.30000000000064</v>
      </c>
      <c r="J425" s="292" t="s">
        <v>163</v>
      </c>
      <c r="K425" s="441" t="s">
        <v>25</v>
      </c>
      <c r="L425" s="446"/>
      <c r="M425" s="103">
        <f>'Punten per wedstrijd'!D300</f>
        <v>657.80000000000018</v>
      </c>
      <c r="N425" s="292" t="s">
        <v>163</v>
      </c>
      <c r="O425" s="540" t="s">
        <v>1849</v>
      </c>
      <c r="P425" s="449"/>
      <c r="Q425" s="103">
        <f>'Punten per wedstrijd'!D93</f>
        <v>126.60000000000106</v>
      </c>
      <c r="S425" s="292" t="s">
        <v>163</v>
      </c>
      <c r="T425" s="446" t="s">
        <v>830</v>
      </c>
      <c r="U425" s="292"/>
      <c r="V425" s="103">
        <f>'Punten per wedstrijd'!D538</f>
        <v>0</v>
      </c>
      <c r="W425" s="292" t="s">
        <v>163</v>
      </c>
      <c r="X425" s="446" t="s">
        <v>154</v>
      </c>
      <c r="Y425" s="287"/>
      <c r="Z425" s="103">
        <f>'Punten per wedstrijd'!D392</f>
        <v>283.60000000000036</v>
      </c>
      <c r="AB425" s="292" t="s">
        <v>163</v>
      </c>
      <c r="AC425" s="540" t="s">
        <v>1844</v>
      </c>
      <c r="AD425" s="287"/>
      <c r="AE425" s="103">
        <f>'Punten per wedstrijd'!D178</f>
        <v>304.34999999999962</v>
      </c>
      <c r="AF425" s="292" t="s">
        <v>163</v>
      </c>
      <c r="AG425" s="441" t="s">
        <v>33</v>
      </c>
      <c r="AH425" s="287"/>
      <c r="AI425" s="103">
        <f>'Punten per wedstrijd'!D74</f>
        <v>116.00000000000009</v>
      </c>
      <c r="AN425" s="12"/>
      <c r="AO425" s="5"/>
      <c r="AR425" s="12"/>
      <c r="AS425" s="4"/>
      <c r="AT425" s="5"/>
      <c r="AW425" s="12"/>
      <c r="AX425" s="5"/>
      <c r="BA425" s="12"/>
      <c r="BB425" s="4"/>
      <c r="BK425" s="4"/>
      <c r="BT425" s="4"/>
      <c r="CC425" s="4"/>
      <c r="CL425" s="4"/>
      <c r="CU425" s="4"/>
      <c r="DD425" s="4"/>
      <c r="DM425" s="4"/>
      <c r="DV425" s="4"/>
      <c r="EE425" s="4"/>
      <c r="EN425" s="4"/>
      <c r="EW425" s="4"/>
      <c r="FF425" s="4"/>
      <c r="FO425" s="4"/>
      <c r="FX425" s="4"/>
      <c r="GG425" s="4"/>
      <c r="GP425" s="4"/>
      <c r="GY425" s="4"/>
      <c r="HH425" s="4"/>
      <c r="RS425" s="171"/>
    </row>
    <row r="426" spans="1:487" s="11" customFormat="1">
      <c r="A426" s="292" t="s">
        <v>281</v>
      </c>
      <c r="B426" s="446" t="s">
        <v>162</v>
      </c>
      <c r="D426" s="103">
        <f>'Punten per wedstrijd'!D623</f>
        <v>0</v>
      </c>
      <c r="E426" s="292" t="s">
        <v>281</v>
      </c>
      <c r="F426" s="540" t="s">
        <v>1849</v>
      </c>
      <c r="G426" s="449"/>
      <c r="H426" s="103">
        <f>'Punten per wedstrijd'!D429</f>
        <v>623.20000000000095</v>
      </c>
      <c r="J426" s="292" t="s">
        <v>281</v>
      </c>
      <c r="K426" s="446" t="s">
        <v>835</v>
      </c>
      <c r="L426" s="449"/>
      <c r="M426" s="103">
        <f>'Punten per wedstrijd'!D297</f>
        <v>654.3000000000003</v>
      </c>
      <c r="N426" s="292" t="s">
        <v>281</v>
      </c>
      <c r="O426" s="446" t="s">
        <v>873</v>
      </c>
      <c r="P426" s="446"/>
      <c r="Q426" s="103">
        <f>'Punten per wedstrijd'!D121</f>
        <v>126.00000000000013</v>
      </c>
      <c r="S426" s="292" t="s">
        <v>281</v>
      </c>
      <c r="T426" s="446" t="s">
        <v>162</v>
      </c>
      <c r="U426" s="292"/>
      <c r="V426" s="103">
        <f>'Punten per wedstrijd'!D539</f>
        <v>0</v>
      </c>
      <c r="W426" s="292" t="s">
        <v>281</v>
      </c>
      <c r="X426" s="540" t="s">
        <v>1854</v>
      </c>
      <c r="Y426" s="449"/>
      <c r="Z426" s="103">
        <f>'Punten per wedstrijd'!D342</f>
        <v>280.30000000000018</v>
      </c>
      <c r="AB426" s="292" t="s">
        <v>281</v>
      </c>
      <c r="AC426" s="441" t="s">
        <v>11</v>
      </c>
      <c r="AD426" s="449"/>
      <c r="AE426" s="103">
        <f>'Punten per wedstrijd'!D191</f>
        <v>301.20000000000033</v>
      </c>
      <c r="AF426" s="292" t="s">
        <v>281</v>
      </c>
      <c r="AG426" s="441" t="s">
        <v>2256</v>
      </c>
      <c r="AH426" s="446"/>
      <c r="AI426" s="103">
        <f>'Punten per wedstrijd'!D22</f>
        <v>114.0000000000001</v>
      </c>
      <c r="AN426" s="12"/>
      <c r="AO426" s="5"/>
      <c r="AR426" s="12"/>
      <c r="AS426" s="4"/>
      <c r="AT426" s="5"/>
      <c r="AW426" s="12"/>
      <c r="AX426" s="5"/>
      <c r="BA426" s="12"/>
      <c r="BB426" s="4"/>
      <c r="BK426" s="4"/>
      <c r="BT426" s="4"/>
      <c r="CC426" s="4"/>
      <c r="CL426" s="4"/>
      <c r="CU426" s="4"/>
      <c r="DD426" s="4"/>
      <c r="DM426" s="4"/>
      <c r="DV426" s="4"/>
      <c r="EE426" s="4"/>
      <c r="EN426" s="4"/>
      <c r="EW426" s="4"/>
      <c r="FF426" s="4"/>
      <c r="FO426" s="4"/>
      <c r="FX426" s="4"/>
      <c r="GG426" s="4"/>
      <c r="GP426" s="4"/>
      <c r="GY426" s="4"/>
      <c r="HH426" s="4"/>
      <c r="RS426" s="171"/>
    </row>
    <row r="427" spans="1:487" s="11" customFormat="1">
      <c r="A427" s="292" t="s">
        <v>282</v>
      </c>
      <c r="B427" s="540" t="s">
        <v>1839</v>
      </c>
      <c r="C427" s="287"/>
      <c r="D427" s="103">
        <f>'Punten per wedstrijd'!D624</f>
        <v>0</v>
      </c>
      <c r="E427" s="292" t="s">
        <v>282</v>
      </c>
      <c r="F427" s="443" t="s">
        <v>143</v>
      </c>
      <c r="H427" s="103">
        <f>'Punten per wedstrijd'!D496</f>
        <v>619.30000000000007</v>
      </c>
      <c r="J427" s="292" t="s">
        <v>282</v>
      </c>
      <c r="K427" s="518" t="s">
        <v>2283</v>
      </c>
      <c r="L427" s="446"/>
      <c r="M427" s="103">
        <f>'Punten per wedstrijd'!D320</f>
        <v>649.10000000000014</v>
      </c>
      <c r="N427" s="292" t="s">
        <v>282</v>
      </c>
      <c r="O427" s="540" t="s">
        <v>1858</v>
      </c>
      <c r="P427" s="3"/>
      <c r="Q427" s="103">
        <f>'Punten per wedstrijd'!D134</f>
        <v>125.80000000000013</v>
      </c>
      <c r="S427" s="292" t="s">
        <v>282</v>
      </c>
      <c r="T427" s="540" t="s">
        <v>1839</v>
      </c>
      <c r="U427" s="5"/>
      <c r="V427" s="103">
        <f>'Punten per wedstrijd'!D540</f>
        <v>0</v>
      </c>
      <c r="W427" s="292" t="s">
        <v>282</v>
      </c>
      <c r="X427" s="441" t="s">
        <v>15</v>
      </c>
      <c r="Y427" s="449"/>
      <c r="Z427" s="103">
        <f>'Punten per wedstrijd'!D367</f>
        <v>279.2000000000005</v>
      </c>
      <c r="AB427" s="292" t="s">
        <v>282</v>
      </c>
      <c r="AC427" s="441" t="s">
        <v>2256</v>
      </c>
      <c r="AD427" s="449"/>
      <c r="AE427" s="103">
        <f>'Punten per wedstrijd'!D190</f>
        <v>299.80000000000086</v>
      </c>
      <c r="AF427" s="292" t="s">
        <v>282</v>
      </c>
      <c r="AG427" s="518" t="s">
        <v>2277</v>
      </c>
      <c r="AH427" s="446"/>
      <c r="AI427" s="103">
        <f>'Punten per wedstrijd'!D20</f>
        <v>108.6</v>
      </c>
      <c r="AN427" s="12"/>
      <c r="AO427" s="5"/>
      <c r="AR427" s="12"/>
      <c r="AS427" s="4"/>
      <c r="AT427" s="5"/>
      <c r="AW427" s="12"/>
      <c r="AX427" s="5"/>
      <c r="BA427" s="12"/>
      <c r="BB427" s="4"/>
      <c r="BK427" s="4"/>
      <c r="BT427" s="4"/>
      <c r="CC427" s="4"/>
      <c r="CL427" s="4"/>
      <c r="CU427" s="4"/>
      <c r="DD427" s="4"/>
      <c r="DM427" s="4"/>
      <c r="DV427" s="4"/>
      <c r="EE427" s="4"/>
      <c r="EN427" s="4"/>
      <c r="EW427" s="4"/>
      <c r="FF427" s="4"/>
      <c r="FO427" s="4"/>
      <c r="FX427" s="4"/>
      <c r="GG427" s="4"/>
      <c r="GP427" s="4"/>
      <c r="GY427" s="4"/>
      <c r="HH427" s="4"/>
      <c r="RS427" s="171"/>
    </row>
    <row r="428" spans="1:487" s="11" customFormat="1">
      <c r="A428" s="292" t="s">
        <v>283</v>
      </c>
      <c r="B428" s="446" t="s">
        <v>873</v>
      </c>
      <c r="C428" s="282"/>
      <c r="D428" s="103">
        <f>'Punten per wedstrijd'!D625</f>
        <v>0</v>
      </c>
      <c r="E428" s="292" t="s">
        <v>283</v>
      </c>
      <c r="F428" s="446" t="s">
        <v>863</v>
      </c>
      <c r="G428" s="287"/>
      <c r="H428" s="103">
        <f>'Punten per wedstrijd'!D491</f>
        <v>614.80000000000007</v>
      </c>
      <c r="J428" s="292" t="s">
        <v>283</v>
      </c>
      <c r="K428" s="518" t="s">
        <v>2279</v>
      </c>
      <c r="L428" s="446"/>
      <c r="M428" s="103">
        <f>'Punten per wedstrijd'!D290</f>
        <v>642.6</v>
      </c>
      <c r="N428" s="292" t="s">
        <v>283</v>
      </c>
      <c r="O428" s="446" t="s">
        <v>856</v>
      </c>
      <c r="P428" s="446"/>
      <c r="Q428" s="103">
        <f>'Punten per wedstrijd'!D112</f>
        <v>125.09999999999998</v>
      </c>
      <c r="S428" s="292" t="s">
        <v>283</v>
      </c>
      <c r="T428" s="446" t="s">
        <v>873</v>
      </c>
      <c r="U428" s="5"/>
      <c r="V428" s="103">
        <f>'Punten per wedstrijd'!D541</f>
        <v>0</v>
      </c>
      <c r="W428" s="292" t="s">
        <v>283</v>
      </c>
      <c r="X428" s="446" t="s">
        <v>852</v>
      </c>
      <c r="Y428" s="449"/>
      <c r="Z428" s="103">
        <f>'Punten per wedstrijd'!D397</f>
        <v>276.5</v>
      </c>
      <c r="AB428" s="292" t="s">
        <v>283</v>
      </c>
      <c r="AC428" s="446" t="s">
        <v>811</v>
      </c>
      <c r="AD428" s="449"/>
      <c r="AE428" s="103">
        <f>'Punten per wedstrijd'!D227</f>
        <v>296.59999999999974</v>
      </c>
      <c r="AF428" s="292" t="s">
        <v>283</v>
      </c>
      <c r="AG428" s="441" t="s">
        <v>1</v>
      </c>
      <c r="AH428" s="287"/>
      <c r="AI428" s="103">
        <f>'Punten per wedstrijd'!D11</f>
        <v>106.29999999999995</v>
      </c>
      <c r="AN428" s="12"/>
      <c r="AO428" s="5"/>
      <c r="AR428" s="12"/>
      <c r="AS428" s="4"/>
      <c r="AT428" s="5"/>
      <c r="AW428" s="12"/>
      <c r="AX428" s="5"/>
      <c r="BA428" s="12"/>
      <c r="BB428" s="4"/>
      <c r="BK428" s="4"/>
      <c r="BT428" s="4"/>
      <c r="CC428" s="4"/>
      <c r="CL428" s="4"/>
      <c r="CU428" s="4"/>
      <c r="DD428" s="4"/>
      <c r="DM428" s="4"/>
      <c r="DV428" s="4"/>
      <c r="EE428" s="4"/>
      <c r="EN428" s="4"/>
      <c r="EW428" s="4"/>
      <c r="FF428" s="4"/>
      <c r="FO428" s="4"/>
      <c r="FX428" s="4"/>
      <c r="GG428" s="4"/>
      <c r="GP428" s="4"/>
      <c r="GY428" s="4"/>
      <c r="HH428" s="4"/>
      <c r="RS428" s="171"/>
    </row>
    <row r="429" spans="1:487" s="11" customFormat="1">
      <c r="A429" s="292" t="s">
        <v>284</v>
      </c>
      <c r="B429" s="518" t="s">
        <v>2279</v>
      </c>
      <c r="C429" s="282"/>
      <c r="D429" s="103">
        <f>'Punten per wedstrijd'!D626</f>
        <v>0</v>
      </c>
      <c r="E429" s="292" t="s">
        <v>284</v>
      </c>
      <c r="F429" s="518" t="s">
        <v>2567</v>
      </c>
      <c r="H429" s="103">
        <f>'Punten per wedstrijd'!D486</f>
        <v>611.70000000000039</v>
      </c>
      <c r="J429" s="292" t="s">
        <v>284</v>
      </c>
      <c r="K429" s="540" t="s">
        <v>1849</v>
      </c>
      <c r="L429" s="449"/>
      <c r="M429" s="103">
        <f>'Punten per wedstrijd'!D261</f>
        <v>639.90000000000043</v>
      </c>
      <c r="N429" s="292" t="s">
        <v>284</v>
      </c>
      <c r="O429" s="443" t="s">
        <v>143</v>
      </c>
      <c r="P429" s="282"/>
      <c r="Q429" s="103">
        <f>'Punten per wedstrijd'!D160</f>
        <v>123.20000000000039</v>
      </c>
      <c r="S429" s="292" t="s">
        <v>284</v>
      </c>
      <c r="T429" s="518" t="s">
        <v>2279</v>
      </c>
      <c r="U429" s="5"/>
      <c r="V429" s="103">
        <f>'Punten per wedstrijd'!D542</f>
        <v>0</v>
      </c>
      <c r="W429" s="292" t="s">
        <v>284</v>
      </c>
      <c r="X429" s="446" t="s">
        <v>836</v>
      </c>
      <c r="Y429" s="449"/>
      <c r="Z429" s="103">
        <f>'Punten per wedstrijd'!D382</f>
        <v>273.20000000000073</v>
      </c>
      <c r="AB429" s="292" t="s">
        <v>284</v>
      </c>
      <c r="AC429" s="446" t="s">
        <v>851</v>
      </c>
      <c r="AD429" s="449"/>
      <c r="AE429" s="103">
        <f>'Punten per wedstrijd'!D223</f>
        <v>296.39999999999964</v>
      </c>
      <c r="AF429" s="292" t="s">
        <v>284</v>
      </c>
      <c r="AG429" s="441" t="s">
        <v>2237</v>
      </c>
      <c r="AI429" s="103">
        <f>'Punten per wedstrijd'!D69</f>
        <v>105.50000000000006</v>
      </c>
      <c r="AN429" s="12"/>
      <c r="AO429" s="5"/>
      <c r="AR429" s="12"/>
      <c r="AS429" s="4"/>
      <c r="AT429" s="5"/>
      <c r="AW429" s="12"/>
      <c r="AX429" s="5"/>
      <c r="BA429" s="12"/>
      <c r="BB429" s="4"/>
      <c r="BK429" s="4"/>
      <c r="BT429" s="4"/>
      <c r="CC429" s="4"/>
      <c r="CL429" s="4"/>
      <c r="CU429" s="4"/>
      <c r="DD429" s="4"/>
      <c r="DM429" s="4"/>
      <c r="DV429" s="4"/>
      <c r="EE429" s="4"/>
      <c r="EN429" s="4"/>
      <c r="EW429" s="4"/>
      <c r="FF429" s="4"/>
      <c r="FO429" s="4"/>
      <c r="FX429" s="4"/>
      <c r="GG429" s="4"/>
      <c r="GP429" s="4"/>
      <c r="GY429" s="4"/>
      <c r="HH429" s="4"/>
      <c r="RS429" s="171"/>
    </row>
    <row r="430" spans="1:487" s="11" customFormat="1">
      <c r="A430" s="292" t="s">
        <v>808</v>
      </c>
      <c r="B430" s="446" t="s">
        <v>869</v>
      </c>
      <c r="D430" s="103">
        <f>'Punten per wedstrijd'!D627</f>
        <v>0</v>
      </c>
      <c r="E430" s="292" t="s">
        <v>808</v>
      </c>
      <c r="F430" s="518" t="s">
        <v>2281</v>
      </c>
      <c r="G430" s="287"/>
      <c r="H430" s="103">
        <f>'Punten per wedstrijd'!D463</f>
        <v>610.20000000000005</v>
      </c>
      <c r="J430" s="292" t="s">
        <v>808</v>
      </c>
      <c r="K430" s="540" t="s">
        <v>1850</v>
      </c>
      <c r="M430" s="103">
        <f>'Punten per wedstrijd'!D266</f>
        <v>633.69999999999982</v>
      </c>
      <c r="N430" s="292" t="s">
        <v>808</v>
      </c>
      <c r="O430" s="518" t="s">
        <v>2276</v>
      </c>
      <c r="P430" s="446"/>
      <c r="Q430" s="103">
        <f>'Punten per wedstrijd'!D97</f>
        <v>122.29999999999956</v>
      </c>
      <c r="S430" s="292" t="s">
        <v>808</v>
      </c>
      <c r="T430" s="446" t="s">
        <v>869</v>
      </c>
      <c r="U430" s="292"/>
      <c r="V430" s="103">
        <f>'Punten per wedstrijd'!D543</f>
        <v>0</v>
      </c>
      <c r="W430" s="292" t="s">
        <v>808</v>
      </c>
      <c r="X430" s="446" t="s">
        <v>156</v>
      </c>
      <c r="Y430" s="287"/>
      <c r="Z430" s="103">
        <f>'Punten per wedstrijd'!D343</f>
        <v>266.49999999999977</v>
      </c>
      <c r="AB430" s="292" t="s">
        <v>808</v>
      </c>
      <c r="AC430" s="540" t="s">
        <v>1853</v>
      </c>
      <c r="AE430" s="103">
        <f>'Punten per wedstrijd'!D219</f>
        <v>289.7000000000001</v>
      </c>
      <c r="AF430" s="292" t="s">
        <v>808</v>
      </c>
      <c r="AG430" s="441" t="s">
        <v>2242</v>
      </c>
      <c r="AH430" s="446"/>
      <c r="AI430" s="103">
        <f>'Punten per wedstrijd'!D32</f>
        <v>102.90000000000005</v>
      </c>
      <c r="AN430" s="12"/>
      <c r="AO430" s="5"/>
      <c r="AR430" s="12"/>
      <c r="AS430" s="4"/>
      <c r="AT430" s="5"/>
      <c r="AW430" s="12"/>
      <c r="AX430" s="5"/>
      <c r="BA430" s="12"/>
      <c r="BB430" s="4"/>
      <c r="BK430" s="4"/>
      <c r="BT430" s="4"/>
      <c r="CC430" s="4"/>
      <c r="CL430" s="4"/>
      <c r="CU430" s="4"/>
      <c r="DD430" s="4"/>
      <c r="DM430" s="4"/>
      <c r="DV430" s="4"/>
      <c r="EE430" s="4"/>
      <c r="EN430" s="4"/>
      <c r="EW430" s="4"/>
      <c r="FF430" s="4"/>
      <c r="FO430" s="4"/>
      <c r="FX430" s="4"/>
      <c r="GG430" s="4"/>
      <c r="GP430" s="4"/>
      <c r="GY430" s="4"/>
      <c r="HH430" s="4"/>
      <c r="RS430" s="171"/>
    </row>
    <row r="431" spans="1:487" s="11" customFormat="1">
      <c r="A431" s="292" t="s">
        <v>809</v>
      </c>
      <c r="B431" s="443" t="s">
        <v>21</v>
      </c>
      <c r="D431" s="103">
        <f>'Punten per wedstrijd'!D628</f>
        <v>0</v>
      </c>
      <c r="E431" s="292" t="s">
        <v>809</v>
      </c>
      <c r="F431" s="518" t="s">
        <v>2280</v>
      </c>
      <c r="H431" s="103">
        <f>'Punten per wedstrijd'!D462</f>
        <v>608.80000000000007</v>
      </c>
      <c r="J431" s="292" t="s">
        <v>809</v>
      </c>
      <c r="K431" s="441" t="s">
        <v>39</v>
      </c>
      <c r="L431" s="446"/>
      <c r="M431" s="103">
        <f>'Punten per wedstrijd'!D330</f>
        <v>633.59999999999991</v>
      </c>
      <c r="N431" s="292" t="s">
        <v>809</v>
      </c>
      <c r="O431" s="441" t="s">
        <v>2238</v>
      </c>
      <c r="P431" s="446"/>
      <c r="Q431" s="103">
        <f>'Punten per wedstrijd'!D92</f>
        <v>121.79999999999944</v>
      </c>
      <c r="S431" s="292" t="s">
        <v>809</v>
      </c>
      <c r="T431" s="443" t="s">
        <v>21</v>
      </c>
      <c r="U431" s="284"/>
      <c r="V431" s="103">
        <f>'Punten per wedstrijd'!D544</f>
        <v>0</v>
      </c>
      <c r="W431" s="292" t="s">
        <v>809</v>
      </c>
      <c r="X431" s="518" t="s">
        <v>2281</v>
      </c>
      <c r="Y431" s="282"/>
      <c r="Z431" s="103">
        <f>'Punten per wedstrijd'!D379</f>
        <v>256.99999999999977</v>
      </c>
      <c r="AB431" s="292" t="s">
        <v>809</v>
      </c>
      <c r="AC431" s="446" t="s">
        <v>844</v>
      </c>
      <c r="AD431" s="287"/>
      <c r="AE431" s="103">
        <f>'Punten per wedstrijd'!D183</f>
        <v>287.50000000000006</v>
      </c>
      <c r="AF431" s="292" t="s">
        <v>809</v>
      </c>
      <c r="AG431" s="441" t="s">
        <v>2246</v>
      </c>
      <c r="AH431" s="287"/>
      <c r="AI431" s="103">
        <f>'Punten per wedstrijd'!D27</f>
        <v>102.50000000000021</v>
      </c>
      <c r="AN431" s="12"/>
      <c r="AO431" s="5"/>
      <c r="AR431" s="12"/>
      <c r="AS431" s="4"/>
      <c r="AT431" s="5"/>
      <c r="AW431" s="12"/>
      <c r="AX431" s="5"/>
      <c r="BA431" s="12"/>
      <c r="BB431" s="4"/>
      <c r="BK431" s="4"/>
      <c r="BT431" s="4"/>
      <c r="CC431" s="4"/>
      <c r="CL431" s="4"/>
      <c r="CU431" s="4"/>
      <c r="DD431" s="4"/>
      <c r="DM431" s="4"/>
      <c r="DV431" s="4"/>
      <c r="EE431" s="4"/>
      <c r="EN431" s="4"/>
      <c r="EW431" s="4"/>
      <c r="FF431" s="4"/>
      <c r="FO431" s="4"/>
      <c r="FX431" s="4"/>
      <c r="GG431" s="4"/>
      <c r="GP431" s="4"/>
      <c r="GY431" s="4"/>
      <c r="HH431" s="4"/>
      <c r="RS431" s="171"/>
    </row>
    <row r="432" spans="1:487" s="11" customFormat="1">
      <c r="A432" s="292" t="s">
        <v>810</v>
      </c>
      <c r="B432" s="446" t="s">
        <v>141</v>
      </c>
      <c r="D432" s="103">
        <f>'Punten per wedstrijd'!D629</f>
        <v>0</v>
      </c>
      <c r="E432" s="292" t="s">
        <v>810</v>
      </c>
      <c r="F432" s="441" t="s">
        <v>2237</v>
      </c>
      <c r="H432" s="103">
        <f>'Punten per wedstrijd'!D489</f>
        <v>597.60000000000014</v>
      </c>
      <c r="J432" s="292" t="s">
        <v>810</v>
      </c>
      <c r="K432" s="446" t="s">
        <v>153</v>
      </c>
      <c r="L432" s="449"/>
      <c r="M432" s="103">
        <f>'Punten per wedstrijd'!D271</f>
        <v>633.45000000000027</v>
      </c>
      <c r="N432" s="292" t="s">
        <v>810</v>
      </c>
      <c r="O432" s="446" t="s">
        <v>835</v>
      </c>
      <c r="P432" s="446"/>
      <c r="Q432" s="103">
        <f>'Punten per wedstrijd'!D129</f>
        <v>120.45000000000016</v>
      </c>
      <c r="S432" s="292" t="s">
        <v>810</v>
      </c>
      <c r="T432" s="446" t="s">
        <v>141</v>
      </c>
      <c r="U432" s="284"/>
      <c r="V432" s="103">
        <f>'Punten per wedstrijd'!D545</f>
        <v>0</v>
      </c>
      <c r="W432" s="292" t="s">
        <v>810</v>
      </c>
      <c r="X432" s="441" t="s">
        <v>2246</v>
      </c>
      <c r="Z432" s="103">
        <f>'Punten per wedstrijd'!D363</f>
        <v>255.79999999999973</v>
      </c>
      <c r="AB432" s="292" t="s">
        <v>810</v>
      </c>
      <c r="AC432" s="446" t="s">
        <v>9</v>
      </c>
      <c r="AD432" s="446"/>
      <c r="AE432" s="103">
        <f>'Punten per wedstrijd'!D189</f>
        <v>284.00000000000091</v>
      </c>
      <c r="AF432" s="292" t="s">
        <v>810</v>
      </c>
      <c r="AG432" s="518" t="s">
        <v>2281</v>
      </c>
      <c r="AH432" s="287"/>
      <c r="AI432" s="103">
        <f>'Punten per wedstrijd'!D43</f>
        <v>101.7000000000001</v>
      </c>
      <c r="AN432" s="12"/>
      <c r="AO432" s="5"/>
      <c r="AR432" s="12"/>
      <c r="AS432" s="4"/>
      <c r="AT432" s="5"/>
      <c r="AW432" s="12"/>
      <c r="AX432" s="5"/>
      <c r="BA432" s="12"/>
      <c r="BB432" s="4"/>
      <c r="BK432" s="4"/>
      <c r="BT432" s="4"/>
      <c r="CC432" s="4"/>
      <c r="CL432" s="4"/>
      <c r="CU432" s="4"/>
      <c r="DD432" s="4"/>
      <c r="DM432" s="4"/>
      <c r="DV432" s="4"/>
      <c r="EE432" s="4"/>
      <c r="EN432" s="4"/>
      <c r="EW432" s="4"/>
      <c r="FF432" s="4"/>
      <c r="FO432" s="4"/>
      <c r="FX432" s="4"/>
      <c r="GG432" s="4"/>
      <c r="GP432" s="4"/>
      <c r="GY432" s="4"/>
      <c r="HH432" s="4"/>
      <c r="RS432" s="171"/>
    </row>
    <row r="433" spans="1:487" s="11" customFormat="1">
      <c r="A433" s="292" t="s">
        <v>812</v>
      </c>
      <c r="B433" s="518" t="s">
        <v>2280</v>
      </c>
      <c r="C433" s="282"/>
      <c r="D433" s="103">
        <f>'Punten per wedstrijd'!D630</f>
        <v>0</v>
      </c>
      <c r="E433" s="292" t="s">
        <v>812</v>
      </c>
      <c r="F433" s="446" t="s">
        <v>826</v>
      </c>
      <c r="G433" s="287"/>
      <c r="H433" s="103">
        <f>'Punten per wedstrijd'!D503</f>
        <v>596.60000000000048</v>
      </c>
      <c r="J433" s="292" t="s">
        <v>812</v>
      </c>
      <c r="K433" s="540" t="s">
        <v>1844</v>
      </c>
      <c r="L433" s="446"/>
      <c r="M433" s="103">
        <f>'Punten per wedstrijd'!D262</f>
        <v>633.35000000000025</v>
      </c>
      <c r="N433" s="292" t="s">
        <v>812</v>
      </c>
      <c r="O433" s="446" t="s">
        <v>836</v>
      </c>
      <c r="P433" s="446"/>
      <c r="Q433" s="103">
        <f>'Punten per wedstrijd'!D130</f>
        <v>119.20000000000046</v>
      </c>
      <c r="S433" s="292" t="s">
        <v>812</v>
      </c>
      <c r="T433" s="518" t="s">
        <v>2280</v>
      </c>
      <c r="U433" s="5"/>
      <c r="V433" s="103">
        <f>'Punten per wedstrijd'!D546</f>
        <v>0</v>
      </c>
      <c r="W433" s="292" t="s">
        <v>812</v>
      </c>
      <c r="X433" s="446" t="s">
        <v>856</v>
      </c>
      <c r="Z433" s="103">
        <f>'Punten per wedstrijd'!D364</f>
        <v>252.49999999999955</v>
      </c>
      <c r="AB433" s="292" t="s">
        <v>812</v>
      </c>
      <c r="AC433" s="441" t="s">
        <v>39</v>
      </c>
      <c r="AD433" s="446"/>
      <c r="AE433" s="103">
        <f>'Punten per wedstrijd'!D246</f>
        <v>281.89999999999969</v>
      </c>
      <c r="AF433" s="292" t="s">
        <v>812</v>
      </c>
      <c r="AG433" s="540" t="s">
        <v>1859</v>
      </c>
      <c r="AH433" s="449"/>
      <c r="AI433" s="103">
        <f>'Punten per wedstrijd'!D77</f>
        <v>101.20000000000013</v>
      </c>
      <c r="AN433" s="12"/>
      <c r="AO433" s="5"/>
      <c r="AR433" s="12"/>
      <c r="AS433" s="4"/>
      <c r="AT433" s="5"/>
      <c r="AW433" s="12"/>
      <c r="AX433" s="5"/>
      <c r="BA433" s="12"/>
      <c r="BB433" s="4"/>
      <c r="BK433" s="4"/>
      <c r="BT433" s="4"/>
      <c r="CC433" s="4"/>
      <c r="CL433" s="4"/>
      <c r="CU433" s="4"/>
      <c r="DD433" s="4"/>
      <c r="DM433" s="4"/>
      <c r="DV433" s="4"/>
      <c r="EE433" s="4"/>
      <c r="EN433" s="4"/>
      <c r="EW433" s="4"/>
      <c r="FF433" s="4"/>
      <c r="FO433" s="4"/>
      <c r="FX433" s="4"/>
      <c r="GG433" s="4"/>
      <c r="GP433" s="4"/>
      <c r="GY433" s="4"/>
      <c r="HH433" s="4"/>
      <c r="RS433" s="171"/>
    </row>
    <row r="434" spans="1:487" s="11" customFormat="1">
      <c r="A434" s="292" t="s">
        <v>818</v>
      </c>
      <c r="B434" s="518" t="s">
        <v>2281</v>
      </c>
      <c r="D434" s="103">
        <f>'Punten per wedstrijd'!D631</f>
        <v>0</v>
      </c>
      <c r="E434" s="292" t="s">
        <v>818</v>
      </c>
      <c r="F434" s="446" t="s">
        <v>819</v>
      </c>
      <c r="G434" s="446"/>
      <c r="H434" s="103">
        <f>'Punten per wedstrijd'!D473</f>
        <v>594.04999999999973</v>
      </c>
      <c r="J434" s="292" t="s">
        <v>818</v>
      </c>
      <c r="K434" s="446" t="s">
        <v>836</v>
      </c>
      <c r="L434" s="446"/>
      <c r="M434" s="103">
        <f>'Punten per wedstrijd'!D298</f>
        <v>633.29999999999973</v>
      </c>
      <c r="N434" s="292" t="s">
        <v>818</v>
      </c>
      <c r="O434" s="441" t="s">
        <v>17</v>
      </c>
      <c r="P434" s="449"/>
      <c r="Q434" s="103">
        <f>'Punten per wedstrijd'!D117</f>
        <v>118.90000000000005</v>
      </c>
      <c r="S434" s="292" t="s">
        <v>818</v>
      </c>
      <c r="T434" s="518" t="s">
        <v>2281</v>
      </c>
      <c r="U434" s="284"/>
      <c r="V434" s="103">
        <f>'Punten per wedstrijd'!D547</f>
        <v>0</v>
      </c>
      <c r="W434" s="292" t="s">
        <v>818</v>
      </c>
      <c r="X434" s="441" t="s">
        <v>2238</v>
      </c>
      <c r="Y434" s="449"/>
      <c r="Z434" s="103">
        <f>'Punten per wedstrijd'!D344</f>
        <v>251.50000000000023</v>
      </c>
      <c r="AB434" s="292" t="s">
        <v>818</v>
      </c>
      <c r="AC434" s="540" t="s">
        <v>1854</v>
      </c>
      <c r="AD434" s="449"/>
      <c r="AE434" s="103">
        <f>'Punten per wedstrijd'!D174</f>
        <v>275.5000000000004</v>
      </c>
      <c r="AF434" s="292" t="s">
        <v>818</v>
      </c>
      <c r="AG434" s="446" t="s">
        <v>856</v>
      </c>
      <c r="AH434" s="446"/>
      <c r="AI434" s="103">
        <f>'Punten per wedstrijd'!D28</f>
        <v>99.999999999999957</v>
      </c>
      <c r="AN434" s="12"/>
      <c r="AO434" s="5"/>
      <c r="AR434" s="12"/>
      <c r="AS434" s="4"/>
      <c r="AT434" s="5"/>
      <c r="AW434" s="12"/>
      <c r="AX434" s="5"/>
      <c r="BA434" s="12"/>
      <c r="BB434" s="4"/>
      <c r="BK434" s="4"/>
      <c r="BT434" s="4"/>
      <c r="CC434" s="4"/>
      <c r="CL434" s="4"/>
      <c r="CU434" s="4"/>
      <c r="DD434" s="4"/>
      <c r="DM434" s="4"/>
      <c r="DV434" s="4"/>
      <c r="EE434" s="4"/>
      <c r="EN434" s="4"/>
      <c r="EW434" s="4"/>
      <c r="FF434" s="4"/>
      <c r="FO434" s="4"/>
      <c r="FX434" s="4"/>
      <c r="GG434" s="4"/>
      <c r="GP434" s="4"/>
      <c r="GY434" s="4"/>
      <c r="HH434" s="4"/>
      <c r="RS434" s="171"/>
    </row>
    <row r="435" spans="1:487" s="11" customFormat="1">
      <c r="A435" s="292" t="s">
        <v>820</v>
      </c>
      <c r="B435" s="540" t="s">
        <v>1841</v>
      </c>
      <c r="C435" s="287"/>
      <c r="D435" s="103">
        <f>'Punten per wedstrijd'!D632</f>
        <v>0</v>
      </c>
      <c r="E435" s="292" t="s">
        <v>820</v>
      </c>
      <c r="F435" s="540" t="s">
        <v>1856</v>
      </c>
      <c r="H435" s="103">
        <f>'Punten per wedstrijd'!D501</f>
        <v>583.70000000000005</v>
      </c>
      <c r="J435" s="292" t="s">
        <v>820</v>
      </c>
      <c r="K435" s="446" t="s">
        <v>856</v>
      </c>
      <c r="L435" s="446"/>
      <c r="M435" s="103">
        <f>'Punten per wedstrijd'!D280</f>
        <v>626.60000000000014</v>
      </c>
      <c r="N435" s="292" t="s">
        <v>820</v>
      </c>
      <c r="O435" s="441" t="s">
        <v>25</v>
      </c>
      <c r="P435" s="449"/>
      <c r="Q435" s="103">
        <f>'Punten per wedstrijd'!D132</f>
        <v>118.89999999999998</v>
      </c>
      <c r="S435" s="292" t="s">
        <v>820</v>
      </c>
      <c r="T435" s="540" t="s">
        <v>1841</v>
      </c>
      <c r="U435" s="292"/>
      <c r="V435" s="103">
        <f>'Punten per wedstrijd'!D548</f>
        <v>0</v>
      </c>
      <c r="W435" s="292" t="s">
        <v>820</v>
      </c>
      <c r="X435" s="441" t="s">
        <v>13</v>
      </c>
      <c r="Y435" s="287"/>
      <c r="Z435" s="103">
        <f>'Punten per wedstrijd'!D365</f>
        <v>249.70000000000005</v>
      </c>
      <c r="AB435" s="292" t="s">
        <v>820</v>
      </c>
      <c r="AC435" s="446" t="s">
        <v>162</v>
      </c>
      <c r="AD435" s="446"/>
      <c r="AE435" s="103">
        <f>'Punten per wedstrijd'!D203</f>
        <v>274.20000000000061</v>
      </c>
      <c r="AF435" s="292" t="s">
        <v>820</v>
      </c>
      <c r="AG435" s="446" t="s">
        <v>835</v>
      </c>
      <c r="AH435" s="449"/>
      <c r="AI435" s="103">
        <f>'Punten per wedstrijd'!D45</f>
        <v>97.500000000000085</v>
      </c>
      <c r="AN435" s="12"/>
      <c r="AO435" s="5"/>
      <c r="AR435" s="12"/>
      <c r="AS435" s="4"/>
      <c r="AT435" s="5"/>
      <c r="AW435" s="12"/>
      <c r="AX435" s="5"/>
      <c r="BA435" s="12"/>
      <c r="BB435" s="4"/>
      <c r="BK435" s="4"/>
      <c r="BT435" s="4"/>
      <c r="CC435" s="4"/>
      <c r="CL435" s="4"/>
      <c r="CU435" s="4"/>
      <c r="DD435" s="4"/>
      <c r="DM435" s="4"/>
      <c r="DV435" s="4"/>
      <c r="EE435" s="4"/>
      <c r="EN435" s="4"/>
      <c r="EW435" s="4"/>
      <c r="FF435" s="4"/>
      <c r="FO435" s="4"/>
      <c r="FX435" s="4"/>
      <c r="GG435" s="4"/>
      <c r="GP435" s="4"/>
      <c r="GY435" s="4"/>
      <c r="HH435" s="4"/>
      <c r="RS435" s="171"/>
    </row>
    <row r="436" spans="1:487" s="11" customFormat="1">
      <c r="A436" s="292" t="s">
        <v>823</v>
      </c>
      <c r="B436" s="446" t="s">
        <v>835</v>
      </c>
      <c r="D436" s="103">
        <f>'Punten per wedstrijd'!D633</f>
        <v>0</v>
      </c>
      <c r="E436" s="292" t="s">
        <v>823</v>
      </c>
      <c r="F436" s="446" t="s">
        <v>806</v>
      </c>
      <c r="H436" s="103">
        <f>'Punten per wedstrijd'!D487</f>
        <v>583.50000000000011</v>
      </c>
      <c r="J436" s="292" t="s">
        <v>823</v>
      </c>
      <c r="K436" s="443" t="s">
        <v>143</v>
      </c>
      <c r="L436" s="446"/>
      <c r="M436" s="103">
        <f>'Punten per wedstrijd'!D328</f>
        <v>621.29999999999939</v>
      </c>
      <c r="N436" s="292" t="s">
        <v>823</v>
      </c>
      <c r="O436" s="540" t="s">
        <v>1851</v>
      </c>
      <c r="P436" s="449"/>
      <c r="Q436" s="103">
        <f>'Punten per wedstrijd'!D133</f>
        <v>116.79999999999998</v>
      </c>
      <c r="S436" s="292" t="s">
        <v>823</v>
      </c>
      <c r="T436" s="446" t="s">
        <v>835</v>
      </c>
      <c r="U436" s="292"/>
      <c r="V436" s="103">
        <f>'Punten per wedstrijd'!D549</f>
        <v>0</v>
      </c>
      <c r="W436" s="292" t="s">
        <v>823</v>
      </c>
      <c r="X436" s="540" t="s">
        <v>1844</v>
      </c>
      <c r="Y436" s="449"/>
      <c r="Z436" s="103">
        <f>'Punten per wedstrijd'!D346</f>
        <v>245</v>
      </c>
      <c r="AB436" s="292" t="s">
        <v>823</v>
      </c>
      <c r="AC436" s="446" t="s">
        <v>819</v>
      </c>
      <c r="AD436" s="446"/>
      <c r="AE436" s="103">
        <f>'Punten per wedstrijd'!D221</f>
        <v>272.7</v>
      </c>
      <c r="AF436" s="292" t="s">
        <v>823</v>
      </c>
      <c r="AG436" s="518" t="s">
        <v>2308</v>
      </c>
      <c r="AH436" s="287"/>
      <c r="AI436" s="103">
        <f>'Punten per wedstrijd'!D16</f>
        <v>95.500000000000043</v>
      </c>
      <c r="AN436" s="12"/>
      <c r="AO436" s="5"/>
      <c r="AR436" s="12"/>
      <c r="AS436" s="4"/>
      <c r="AT436" s="5"/>
      <c r="AW436" s="12"/>
      <c r="AX436" s="5"/>
      <c r="BA436" s="12"/>
      <c r="BB436" s="4"/>
      <c r="BK436" s="4"/>
      <c r="BT436" s="4"/>
      <c r="CC436" s="4"/>
      <c r="CL436" s="4"/>
      <c r="CU436" s="4"/>
      <c r="DD436" s="4"/>
      <c r="DM436" s="4"/>
      <c r="DV436" s="4"/>
      <c r="EE436" s="4"/>
      <c r="EN436" s="4"/>
      <c r="EW436" s="4"/>
      <c r="FF436" s="4"/>
      <c r="FO436" s="4"/>
      <c r="FX436" s="4"/>
      <c r="GG436" s="4"/>
      <c r="GP436" s="4"/>
      <c r="GY436" s="4"/>
      <c r="HH436" s="4"/>
      <c r="RS436" s="171"/>
    </row>
    <row r="437" spans="1:487" s="11" customFormat="1">
      <c r="A437" s="292" t="s">
        <v>824</v>
      </c>
      <c r="B437" s="446" t="s">
        <v>836</v>
      </c>
      <c r="D437" s="103">
        <f>'Punten per wedstrijd'!D634</f>
        <v>0</v>
      </c>
      <c r="E437" s="292" t="s">
        <v>824</v>
      </c>
      <c r="F437" s="518" t="s">
        <v>2279</v>
      </c>
      <c r="G437" s="449"/>
      <c r="H437" s="103">
        <f>'Punten per wedstrijd'!D458</f>
        <v>566.3499999999998</v>
      </c>
      <c r="J437" s="292" t="s">
        <v>824</v>
      </c>
      <c r="K437" s="446" t="s">
        <v>819</v>
      </c>
      <c r="L437" s="449"/>
      <c r="M437" s="103">
        <f>'Punten per wedstrijd'!D305</f>
        <v>615.10000000000036</v>
      </c>
      <c r="N437" s="292" t="s">
        <v>824</v>
      </c>
      <c r="O437" s="446" t="s">
        <v>162</v>
      </c>
      <c r="P437" s="449"/>
      <c r="Q437" s="103">
        <f>'Punten per wedstrijd'!D119</f>
        <v>116.20000000000017</v>
      </c>
      <c r="S437" s="292" t="s">
        <v>824</v>
      </c>
      <c r="T437" s="446" t="s">
        <v>836</v>
      </c>
      <c r="U437" s="23"/>
      <c r="V437" s="103">
        <f>'Punten per wedstrijd'!D550</f>
        <v>0</v>
      </c>
      <c r="W437" s="292" t="s">
        <v>824</v>
      </c>
      <c r="X437" s="540" t="s">
        <v>1857</v>
      </c>
      <c r="Y437" s="287"/>
      <c r="Z437" s="103">
        <f>'Punten per wedstrijd'!D396</f>
        <v>243.39999999999986</v>
      </c>
      <c r="AB437" s="292" t="s">
        <v>824</v>
      </c>
      <c r="AC437" s="446" t="s">
        <v>873</v>
      </c>
      <c r="AD437" s="449"/>
      <c r="AE437" s="103">
        <f>'Punten per wedstrijd'!D205</f>
        <v>270.89999999999986</v>
      </c>
      <c r="AF437" s="292" t="s">
        <v>824</v>
      </c>
      <c r="AG437" s="441" t="s">
        <v>2238</v>
      </c>
      <c r="AH437" s="446"/>
      <c r="AI437" s="103">
        <f>'Punten per wedstrijd'!D8</f>
        <v>93.899999999999963</v>
      </c>
      <c r="AN437" s="12"/>
      <c r="AO437" s="5"/>
      <c r="AR437" s="12"/>
      <c r="AS437" s="4"/>
      <c r="AT437" s="5"/>
      <c r="AW437" s="12"/>
      <c r="AX437" s="5"/>
      <c r="BA437" s="12"/>
      <c r="BB437" s="4"/>
      <c r="BK437" s="4"/>
      <c r="BT437" s="4"/>
      <c r="CC437" s="4"/>
      <c r="CL437" s="4"/>
      <c r="CU437" s="4"/>
      <c r="DD437" s="4"/>
      <c r="DM437" s="4"/>
      <c r="DV437" s="4"/>
      <c r="EE437" s="4"/>
      <c r="EN437" s="4"/>
      <c r="EW437" s="4"/>
      <c r="FF437" s="4"/>
      <c r="FO437" s="4"/>
      <c r="FX437" s="4"/>
      <c r="GG437" s="4"/>
      <c r="GP437" s="4"/>
      <c r="GY437" s="4"/>
      <c r="HH437" s="4"/>
      <c r="RS437" s="171"/>
    </row>
    <row r="438" spans="1:487" s="11" customFormat="1">
      <c r="A438" s="292" t="s">
        <v>827</v>
      </c>
      <c r="B438" s="441" t="s">
        <v>23</v>
      </c>
      <c r="C438" s="287"/>
      <c r="D438" s="103">
        <f>'Punten per wedstrijd'!D635</f>
        <v>0</v>
      </c>
      <c r="E438" s="292" t="s">
        <v>827</v>
      </c>
      <c r="F438" s="540" t="s">
        <v>1852</v>
      </c>
      <c r="G438" s="446"/>
      <c r="H438" s="103">
        <f>'Punten per wedstrijd'!D445</f>
        <v>558.65000000000055</v>
      </c>
      <c r="J438" s="292" t="s">
        <v>827</v>
      </c>
      <c r="K438" s="518" t="s">
        <v>2284</v>
      </c>
      <c r="L438" s="446"/>
      <c r="M438" s="103">
        <f>'Punten per wedstrijd'!D331</f>
        <v>612.1999999999997</v>
      </c>
      <c r="N438" s="292" t="s">
        <v>827</v>
      </c>
      <c r="O438" s="518" t="s">
        <v>2279</v>
      </c>
      <c r="P438" s="446"/>
      <c r="Q438" s="103">
        <f>'Punten per wedstrijd'!D122</f>
        <v>115.9</v>
      </c>
      <c r="S438" s="292" t="s">
        <v>827</v>
      </c>
      <c r="T438" s="441" t="s">
        <v>23</v>
      </c>
      <c r="U438" s="292"/>
      <c r="V438" s="103">
        <f>'Punten per wedstrijd'!D551</f>
        <v>0</v>
      </c>
      <c r="W438" s="292" t="s">
        <v>827</v>
      </c>
      <c r="X438" s="441" t="s">
        <v>2241</v>
      </c>
      <c r="Y438" s="287"/>
      <c r="Z438" s="103">
        <f>'Punten per wedstrijd'!D354</f>
        <v>235.20000000000005</v>
      </c>
      <c r="AB438" s="292" t="s">
        <v>827</v>
      </c>
      <c r="AC438" s="446" t="s">
        <v>852</v>
      </c>
      <c r="AD438" s="287"/>
      <c r="AE438" s="103">
        <f>'Punten per wedstrijd'!D229</f>
        <v>269.30000000000013</v>
      </c>
      <c r="AF438" s="292" t="s">
        <v>827</v>
      </c>
      <c r="AG438" s="446" t="s">
        <v>863</v>
      </c>
      <c r="AH438" s="449"/>
      <c r="AI438" s="103">
        <f>'Punten per wedstrijd'!D71</f>
        <v>91.2</v>
      </c>
      <c r="AN438" s="12"/>
      <c r="AO438" s="5"/>
      <c r="AR438" s="12"/>
      <c r="AS438" s="4"/>
      <c r="AT438" s="5"/>
      <c r="AW438" s="12"/>
      <c r="AX438" s="5"/>
      <c r="BA438" s="12"/>
      <c r="BB438" s="4"/>
      <c r="BK438" s="4"/>
      <c r="BT438" s="4"/>
      <c r="CC438" s="4"/>
      <c r="CL438" s="4"/>
      <c r="CU438" s="4"/>
      <c r="DD438" s="4"/>
      <c r="DM438" s="4"/>
      <c r="DV438" s="4"/>
      <c r="EE438" s="4"/>
      <c r="EN438" s="4"/>
      <c r="EW438" s="4"/>
      <c r="FF438" s="4"/>
      <c r="FO438" s="4"/>
      <c r="FX438" s="4"/>
      <c r="GG438" s="4"/>
      <c r="GP438" s="4"/>
      <c r="GY438" s="4"/>
      <c r="HH438" s="4"/>
      <c r="RS438" s="171"/>
    </row>
    <row r="439" spans="1:487" s="11" customFormat="1">
      <c r="A439" s="292" t="s">
        <v>829</v>
      </c>
      <c r="B439" s="441" t="s">
        <v>25</v>
      </c>
      <c r="C439" s="282"/>
      <c r="D439" s="103">
        <f>'Punten per wedstrijd'!D636</f>
        <v>0</v>
      </c>
      <c r="E439" s="292" t="s">
        <v>829</v>
      </c>
      <c r="F439" s="446" t="s">
        <v>153</v>
      </c>
      <c r="G439" s="287"/>
      <c r="H439" s="103">
        <f>'Punten per wedstrijd'!D439</f>
        <v>554.70000000000027</v>
      </c>
      <c r="J439" s="292" t="s">
        <v>829</v>
      </c>
      <c r="K439" s="441" t="s">
        <v>2237</v>
      </c>
      <c r="L439" s="446"/>
      <c r="M439" s="103">
        <f>'Punten per wedstrijd'!D321</f>
        <v>610.29999999999995</v>
      </c>
      <c r="N439" s="292" t="s">
        <v>829</v>
      </c>
      <c r="O439" s="441" t="s">
        <v>2256</v>
      </c>
      <c r="P439" s="446"/>
      <c r="Q439" s="103">
        <f>'Punten per wedstrijd'!D106</f>
        <v>113.5000000000004</v>
      </c>
      <c r="S439" s="292" t="s">
        <v>829</v>
      </c>
      <c r="T439" s="441" t="s">
        <v>25</v>
      </c>
      <c r="U439" s="284"/>
      <c r="V439" s="103">
        <f>'Punten per wedstrijd'!D552</f>
        <v>0</v>
      </c>
      <c r="W439" s="292" t="s">
        <v>829</v>
      </c>
      <c r="X439" s="446" t="s">
        <v>861</v>
      </c>
      <c r="Y439" s="449"/>
      <c r="Z439" s="103">
        <f>'Punten per wedstrijd'!D353</f>
        <v>232.50000000000023</v>
      </c>
      <c r="AB439" s="292" t="s">
        <v>829</v>
      </c>
      <c r="AC439" s="441" t="s">
        <v>13</v>
      </c>
      <c r="AD439" s="449"/>
      <c r="AE439" s="103">
        <f>'Punten per wedstrijd'!D197</f>
        <v>268.49999999999989</v>
      </c>
      <c r="AF439" s="292" t="s">
        <v>829</v>
      </c>
      <c r="AG439" s="441" t="s">
        <v>2241</v>
      </c>
      <c r="AH439" s="446"/>
      <c r="AI439" s="103">
        <f>'Punten per wedstrijd'!D18</f>
        <v>90.400000000000048</v>
      </c>
      <c r="AN439" s="12"/>
      <c r="AO439" s="5"/>
      <c r="AR439" s="12"/>
      <c r="AS439" s="4"/>
      <c r="AT439" s="5"/>
      <c r="AW439" s="12"/>
      <c r="AX439" s="5"/>
      <c r="BA439" s="12"/>
      <c r="BB439" s="4"/>
      <c r="BK439" s="4"/>
      <c r="BT439" s="4"/>
      <c r="CC439" s="4"/>
      <c r="CL439" s="4"/>
      <c r="CU439" s="4"/>
      <c r="DD439" s="4"/>
      <c r="DM439" s="4"/>
      <c r="DV439" s="4"/>
      <c r="EE439" s="4"/>
      <c r="EN439" s="4"/>
      <c r="EW439" s="4"/>
      <c r="FF439" s="4"/>
      <c r="FO439" s="4"/>
      <c r="FX439" s="4"/>
      <c r="GG439" s="4"/>
      <c r="GP439" s="4"/>
      <c r="GY439" s="4"/>
      <c r="HH439" s="4"/>
      <c r="RS439" s="171"/>
    </row>
    <row r="440" spans="1:487" s="11" customFormat="1">
      <c r="A440" s="292" t="s">
        <v>834</v>
      </c>
      <c r="B440" s="540" t="s">
        <v>1851</v>
      </c>
      <c r="C440" s="282"/>
      <c r="D440" s="103">
        <f>'Punten per wedstrijd'!D637</f>
        <v>0</v>
      </c>
      <c r="E440" s="292" t="s">
        <v>834</v>
      </c>
      <c r="F440" s="441" t="s">
        <v>2246</v>
      </c>
      <c r="G440" s="446"/>
      <c r="H440" s="103">
        <f>'Punten per wedstrijd'!D447</f>
        <v>548.49999999999989</v>
      </c>
      <c r="J440" s="292" t="s">
        <v>834</v>
      </c>
      <c r="K440" s="441" t="s">
        <v>15</v>
      </c>
      <c r="L440" s="446"/>
      <c r="M440" s="103">
        <f>'Punten per wedstrijd'!D283</f>
        <v>609.64999999999975</v>
      </c>
      <c r="N440" s="292" t="s">
        <v>834</v>
      </c>
      <c r="O440" s="446" t="s">
        <v>863</v>
      </c>
      <c r="P440" s="446"/>
      <c r="Q440" s="103">
        <f>'Punten per wedstrijd'!D155</f>
        <v>110.50000000000001</v>
      </c>
      <c r="S440" s="292" t="s">
        <v>834</v>
      </c>
      <c r="T440" s="540" t="s">
        <v>1851</v>
      </c>
      <c r="U440" s="292"/>
      <c r="V440" s="103">
        <f>'Punten per wedstrijd'!D553</f>
        <v>0</v>
      </c>
      <c r="W440" s="292" t="s">
        <v>834</v>
      </c>
      <c r="X440" s="446" t="s">
        <v>806</v>
      </c>
      <c r="Y440" s="287"/>
      <c r="Z440" s="103">
        <f>'Punten per wedstrijd'!D403</f>
        <v>231.69999999999982</v>
      </c>
      <c r="AB440" s="292" t="s">
        <v>834</v>
      </c>
      <c r="AC440" s="518" t="s">
        <v>2279</v>
      </c>
      <c r="AD440" s="446"/>
      <c r="AE440" s="103">
        <f>'Punten per wedstrijd'!D206</f>
        <v>268.19999999999993</v>
      </c>
      <c r="AF440" s="292" t="s">
        <v>834</v>
      </c>
      <c r="AG440" s="518" t="s">
        <v>2279</v>
      </c>
      <c r="AH440" s="449"/>
      <c r="AI440" s="103">
        <f>'Punten per wedstrijd'!D38</f>
        <v>90.100000000000108</v>
      </c>
      <c r="AN440" s="12"/>
      <c r="AO440" s="5"/>
      <c r="AR440" s="12"/>
      <c r="AS440" s="4"/>
      <c r="AT440" s="5"/>
      <c r="AW440" s="12"/>
      <c r="AX440" s="5"/>
      <c r="BA440" s="12"/>
      <c r="BB440" s="4"/>
      <c r="BK440" s="4"/>
      <c r="BT440" s="4"/>
      <c r="CC440" s="4"/>
      <c r="CL440" s="4"/>
      <c r="CU440" s="4"/>
      <c r="DD440" s="4"/>
      <c r="DM440" s="4"/>
      <c r="DV440" s="4"/>
      <c r="EE440" s="4"/>
      <c r="EN440" s="4"/>
      <c r="EW440" s="4"/>
      <c r="FF440" s="4"/>
      <c r="FO440" s="4"/>
      <c r="FX440" s="4"/>
      <c r="GG440" s="4"/>
      <c r="GP440" s="4"/>
      <c r="GY440" s="4"/>
      <c r="HH440" s="4"/>
      <c r="RS440" s="171"/>
    </row>
    <row r="441" spans="1:487" s="11" customFormat="1">
      <c r="A441" s="292" t="s">
        <v>838</v>
      </c>
      <c r="B441" s="540" t="s">
        <v>1858</v>
      </c>
      <c r="D441" s="103">
        <f>'Punten per wedstrijd'!D638</f>
        <v>0</v>
      </c>
      <c r="E441" s="292" t="s">
        <v>838</v>
      </c>
      <c r="F441" s="446" t="s">
        <v>9</v>
      </c>
      <c r="G441" s="287"/>
      <c r="H441" s="103">
        <f>'Punten per wedstrijd'!D441</f>
        <v>547.15000000000032</v>
      </c>
      <c r="J441" s="292" t="s">
        <v>838</v>
      </c>
      <c r="K441" s="540" t="s">
        <v>1858</v>
      </c>
      <c r="L441" s="449"/>
      <c r="M441" s="103">
        <f>'Punten per wedstrijd'!D302</f>
        <v>605.10000000000025</v>
      </c>
      <c r="N441" s="292" t="s">
        <v>838</v>
      </c>
      <c r="O441" s="518" t="s">
        <v>2280</v>
      </c>
      <c r="P441" s="449"/>
      <c r="Q441" s="103">
        <f>'Punten per wedstrijd'!D126</f>
        <v>107.19999999999982</v>
      </c>
      <c r="S441" s="292" t="s">
        <v>838</v>
      </c>
      <c r="T441" s="540" t="s">
        <v>1858</v>
      </c>
      <c r="U441" s="284"/>
      <c r="V441" s="103">
        <f>'Punten per wedstrijd'!D554</f>
        <v>0</v>
      </c>
      <c r="W441" s="292" t="s">
        <v>838</v>
      </c>
      <c r="X441" s="441" t="s">
        <v>39</v>
      </c>
      <c r="Y441" s="287"/>
      <c r="Z441" s="103">
        <f>'Punten per wedstrijd'!D414</f>
        <v>224.40000000000032</v>
      </c>
      <c r="AB441" s="292" t="s">
        <v>838</v>
      </c>
      <c r="AC441" s="446" t="s">
        <v>822</v>
      </c>
      <c r="AD441" s="446"/>
      <c r="AE441" s="103">
        <f>'Punten per wedstrijd'!D231</f>
        <v>268.19999999999953</v>
      </c>
      <c r="AF441" s="292" t="s">
        <v>838</v>
      </c>
      <c r="AG441" s="441" t="s">
        <v>2244</v>
      </c>
      <c r="AH441" s="287"/>
      <c r="AI441" s="103">
        <f>'Punten per wedstrijd'!D12</f>
        <v>87.599999999999937</v>
      </c>
      <c r="AN441" s="12"/>
      <c r="AO441" s="5"/>
      <c r="AR441" s="12"/>
      <c r="AS441" s="4"/>
      <c r="AT441" s="5"/>
      <c r="AW441" s="12"/>
      <c r="AX441" s="5"/>
      <c r="BA441" s="12"/>
      <c r="BB441" s="4"/>
      <c r="BK441" s="4"/>
      <c r="BT441" s="4"/>
      <c r="CC441" s="4"/>
      <c r="CL441" s="4"/>
      <c r="CU441" s="4"/>
      <c r="DD441" s="4"/>
      <c r="DM441" s="4"/>
      <c r="DV441" s="4"/>
      <c r="EE441" s="4"/>
      <c r="EN441" s="4"/>
      <c r="EW441" s="4"/>
      <c r="FF441" s="4"/>
      <c r="FO441" s="4"/>
      <c r="FX441" s="4"/>
      <c r="GG441" s="4"/>
      <c r="GP441" s="4"/>
      <c r="GY441" s="4"/>
      <c r="HH441" s="4"/>
      <c r="RS441" s="171"/>
    </row>
    <row r="442" spans="1:487" s="11" customFormat="1">
      <c r="A442" s="292" t="s">
        <v>839</v>
      </c>
      <c r="B442" s="540" t="s">
        <v>1853</v>
      </c>
      <c r="C442" s="287"/>
      <c r="D442" s="103">
        <f>'Punten per wedstrijd'!D639</f>
        <v>0</v>
      </c>
      <c r="E442" s="292" t="s">
        <v>839</v>
      </c>
      <c r="F442" s="446" t="s">
        <v>851</v>
      </c>
      <c r="G442" s="282"/>
      <c r="H442" s="103">
        <f>'Punten per wedstrijd'!D475</f>
        <v>545.40000000000009</v>
      </c>
      <c r="J442" s="292" t="s">
        <v>839</v>
      </c>
      <c r="K442" s="441" t="s">
        <v>2238</v>
      </c>
      <c r="L442" s="449"/>
      <c r="M442" s="103">
        <f>'Punten per wedstrijd'!D260</f>
        <v>596.5</v>
      </c>
      <c r="N442" s="292" t="s">
        <v>839</v>
      </c>
      <c r="O442" s="446" t="s">
        <v>806</v>
      </c>
      <c r="P442" s="446"/>
      <c r="Q442" s="103">
        <f>'Punten per wedstrijd'!D151</f>
        <v>102.99999999999999</v>
      </c>
      <c r="S442" s="292" t="s">
        <v>839</v>
      </c>
      <c r="T442" s="540" t="s">
        <v>1853</v>
      </c>
      <c r="U442" s="292"/>
      <c r="V442" s="103">
        <f>'Punten per wedstrijd'!D555</f>
        <v>0</v>
      </c>
      <c r="W442" s="292" t="s">
        <v>839</v>
      </c>
      <c r="X442" s="518" t="s">
        <v>2282</v>
      </c>
      <c r="Y442" s="449"/>
      <c r="Z442" s="103">
        <f>'Punten per wedstrijd'!D388</f>
        <v>213.40000000000032</v>
      </c>
      <c r="AB442" s="292" t="s">
        <v>839</v>
      </c>
      <c r="AC442" s="518" t="s">
        <v>2283</v>
      </c>
      <c r="AD442" s="446"/>
      <c r="AE442" s="103">
        <f>'Punten per wedstrijd'!D236</f>
        <v>267.00000000000051</v>
      </c>
      <c r="AF442" s="292" t="s">
        <v>839</v>
      </c>
      <c r="AG442" s="446" t="s">
        <v>155</v>
      </c>
      <c r="AH442" s="449"/>
      <c r="AI442" s="103">
        <f>'Punten per wedstrijd'!D82</f>
        <v>84.500000000000114</v>
      </c>
      <c r="AN442" s="12"/>
      <c r="AO442" s="5"/>
      <c r="AR442" s="12"/>
      <c r="AS442" s="4"/>
      <c r="AT442" s="5"/>
      <c r="AW442" s="12"/>
      <c r="AX442" s="5"/>
      <c r="BA442" s="12"/>
      <c r="BB442" s="4"/>
      <c r="BK442" s="4"/>
      <c r="BT442" s="4"/>
      <c r="CC442" s="4"/>
      <c r="CL442" s="4"/>
      <c r="CU442" s="4"/>
      <c r="DD442" s="4"/>
      <c r="DM442" s="4"/>
      <c r="DV442" s="4"/>
      <c r="EE442" s="4"/>
      <c r="EN442" s="4"/>
      <c r="EW442" s="4"/>
      <c r="FF442" s="4"/>
      <c r="FO442" s="4"/>
      <c r="FX442" s="4"/>
      <c r="GG442" s="4"/>
      <c r="GP442" s="4"/>
      <c r="GY442" s="4"/>
      <c r="HH442" s="4"/>
      <c r="RS442" s="171"/>
    </row>
    <row r="443" spans="1:487" s="11" customFormat="1">
      <c r="A443" s="292" t="s">
        <v>840</v>
      </c>
      <c r="B443" s="518" t="s">
        <v>2282</v>
      </c>
      <c r="D443" s="103">
        <f>'Punten per wedstrijd'!D640</f>
        <v>0</v>
      </c>
      <c r="E443" s="292" t="s">
        <v>840</v>
      </c>
      <c r="F443" s="446" t="s">
        <v>141</v>
      </c>
      <c r="G443" s="449"/>
      <c r="H443" s="103">
        <f>'Punten per wedstrijd'!D461</f>
        <v>543.25000000000011</v>
      </c>
      <c r="J443" s="292" t="s">
        <v>840</v>
      </c>
      <c r="K443" s="518" t="s">
        <v>2567</v>
      </c>
      <c r="L443" s="446"/>
      <c r="M443" s="103">
        <f>'Punten per wedstrijd'!D318</f>
        <v>594.5</v>
      </c>
      <c r="N443" s="292" t="s">
        <v>840</v>
      </c>
      <c r="O443" s="518" t="s">
        <v>2284</v>
      </c>
      <c r="P443" s="446"/>
      <c r="Q443" s="103">
        <f>'Punten per wedstrijd'!D163</f>
        <v>102.69999999999975</v>
      </c>
      <c r="S443" s="292" t="s">
        <v>840</v>
      </c>
      <c r="T443" s="518" t="s">
        <v>2282</v>
      </c>
      <c r="U443" s="284"/>
      <c r="V443" s="103">
        <f>'Punten per wedstrijd'!D556</f>
        <v>0</v>
      </c>
      <c r="W443" s="292" t="s">
        <v>840</v>
      </c>
      <c r="X443" s="446" t="s">
        <v>822</v>
      </c>
      <c r="Y443" s="446"/>
      <c r="Z443" s="103">
        <f>'Punten per wedstrijd'!D399</f>
        <v>213.09999999999968</v>
      </c>
      <c r="AB443" s="292" t="s">
        <v>840</v>
      </c>
      <c r="AC443" s="446" t="s">
        <v>807</v>
      </c>
      <c r="AD443" s="449"/>
      <c r="AE443" s="103">
        <f>'Punten per wedstrijd'!D198</f>
        <v>265.09999999999968</v>
      </c>
      <c r="AF443" s="292" t="s">
        <v>840</v>
      </c>
      <c r="AG443" s="540" t="s">
        <v>1844</v>
      </c>
      <c r="AH443" s="449"/>
      <c r="AI443" s="103">
        <f>'Punten per wedstrijd'!D10</f>
        <v>84.300000000000011</v>
      </c>
      <c r="AN443" s="12"/>
      <c r="AO443" s="5"/>
      <c r="AR443" s="12"/>
      <c r="AS443" s="4"/>
      <c r="AT443" s="5"/>
      <c r="AW443" s="12"/>
      <c r="AX443" s="5"/>
      <c r="BA443" s="12"/>
      <c r="BB443" s="4"/>
      <c r="BK443" s="4"/>
      <c r="BT443" s="4"/>
      <c r="CC443" s="4"/>
      <c r="CL443" s="4"/>
      <c r="CU443" s="4"/>
      <c r="DD443" s="4"/>
      <c r="DM443" s="4"/>
      <c r="DV443" s="4"/>
      <c r="EE443" s="4"/>
      <c r="EN443" s="4"/>
      <c r="EW443" s="4"/>
      <c r="FF443" s="4"/>
      <c r="FO443" s="4"/>
      <c r="FX443" s="4"/>
      <c r="GG443" s="4"/>
      <c r="GP443" s="4"/>
      <c r="GY443" s="4"/>
      <c r="HH443" s="4"/>
      <c r="RS443" s="171"/>
    </row>
    <row r="444" spans="1:487" s="11" customFormat="1">
      <c r="A444" s="292" t="s">
        <v>846</v>
      </c>
      <c r="B444" s="446" t="s">
        <v>819</v>
      </c>
      <c r="C444" s="287"/>
      <c r="D444" s="103">
        <f>'Punten per wedstrijd'!D641</f>
        <v>0</v>
      </c>
      <c r="E444" s="292" t="s">
        <v>846</v>
      </c>
      <c r="F444" s="441" t="s">
        <v>2244</v>
      </c>
      <c r="G444" s="282"/>
      <c r="H444" s="103">
        <f>'Punten per wedstrijd'!D432</f>
        <v>537.40000000000032</v>
      </c>
      <c r="J444" s="292" t="s">
        <v>846</v>
      </c>
      <c r="K444" s="518" t="s">
        <v>2282</v>
      </c>
      <c r="M444" s="103">
        <f>'Punten per wedstrijd'!D304</f>
        <v>591.00000000000023</v>
      </c>
      <c r="N444" s="292" t="s">
        <v>846</v>
      </c>
      <c r="O444" s="446" t="s">
        <v>155</v>
      </c>
      <c r="P444" s="446"/>
      <c r="Q444" s="103">
        <f>'Punten per wedstrijd'!D166</f>
        <v>100.35000000000024</v>
      </c>
      <c r="S444" s="292" t="s">
        <v>846</v>
      </c>
      <c r="T444" s="446" t="s">
        <v>819</v>
      </c>
      <c r="U444" s="284"/>
      <c r="V444" s="103">
        <f>'Punten per wedstrijd'!D557</f>
        <v>0</v>
      </c>
      <c r="W444" s="292" t="s">
        <v>846</v>
      </c>
      <c r="X444" s="518" t="s">
        <v>2278</v>
      </c>
      <c r="Y444" s="449"/>
      <c r="Z444" s="103">
        <f>'Punten per wedstrijd'!D360</f>
        <v>210.09999999999991</v>
      </c>
      <c r="AB444" s="292" t="s">
        <v>846</v>
      </c>
      <c r="AC444" s="518" t="s">
        <v>2282</v>
      </c>
      <c r="AD444" s="3"/>
      <c r="AE444" s="103">
        <f>'Punten per wedstrijd'!D220</f>
        <v>264.70000000000005</v>
      </c>
      <c r="AF444" s="292" t="s">
        <v>846</v>
      </c>
      <c r="AG444" s="446" t="s">
        <v>153</v>
      </c>
      <c r="AH444" s="449"/>
      <c r="AI444" s="103">
        <f>'Punten per wedstrijd'!D19</f>
        <v>83.200000000000017</v>
      </c>
      <c r="AN444" s="12"/>
      <c r="AO444" s="5"/>
      <c r="AR444" s="12"/>
      <c r="AS444" s="4"/>
      <c r="AT444" s="5"/>
      <c r="AW444" s="12"/>
      <c r="AX444" s="5"/>
      <c r="BA444" s="12"/>
      <c r="BB444" s="4"/>
      <c r="BK444" s="4"/>
      <c r="BT444" s="4"/>
      <c r="CC444" s="4"/>
      <c r="CL444" s="4"/>
      <c r="CU444" s="4"/>
      <c r="DD444" s="4"/>
      <c r="DM444" s="4"/>
      <c r="DV444" s="4"/>
      <c r="EE444" s="4"/>
      <c r="EN444" s="4"/>
      <c r="EW444" s="4"/>
      <c r="FF444" s="4"/>
      <c r="FO444" s="4"/>
      <c r="FX444" s="4"/>
      <c r="GG444" s="4"/>
      <c r="GP444" s="4"/>
      <c r="GY444" s="4"/>
      <c r="HH444" s="4"/>
      <c r="RS444" s="171"/>
    </row>
    <row r="445" spans="1:487" s="11" customFormat="1">
      <c r="A445" s="292" t="s">
        <v>854</v>
      </c>
      <c r="B445" s="441" t="s">
        <v>27</v>
      </c>
      <c r="D445" s="103">
        <f>'Punten per wedstrijd'!D642</f>
        <v>0</v>
      </c>
      <c r="E445" s="292" t="s">
        <v>854</v>
      </c>
      <c r="F445" s="441" t="s">
        <v>39</v>
      </c>
      <c r="G445" s="449"/>
      <c r="H445" s="103">
        <f>'Punten per wedstrijd'!D498</f>
        <v>536.59999999999991</v>
      </c>
      <c r="J445" s="292" t="s">
        <v>854</v>
      </c>
      <c r="K445" s="518" t="s">
        <v>2281</v>
      </c>
      <c r="L445" s="446"/>
      <c r="M445" s="103">
        <f>'Punten per wedstrijd'!D295</f>
        <v>588.80000000000041</v>
      </c>
      <c r="N445" s="292" t="s">
        <v>854</v>
      </c>
      <c r="O445" s="518" t="s">
        <v>2278</v>
      </c>
      <c r="P445" s="446"/>
      <c r="Q445" s="103">
        <f>'Punten per wedstrijd'!D108</f>
        <v>100.05000000000003</v>
      </c>
      <c r="S445" s="292" t="s">
        <v>854</v>
      </c>
      <c r="T445" s="441" t="s">
        <v>27</v>
      </c>
      <c r="U445" s="284"/>
      <c r="V445" s="103">
        <f>'Punten per wedstrijd'!D558</f>
        <v>0</v>
      </c>
      <c r="W445" s="292" t="s">
        <v>854</v>
      </c>
      <c r="X445" s="446" t="s">
        <v>153</v>
      </c>
      <c r="Y445" s="446"/>
      <c r="Z445" s="103">
        <f>'Punten per wedstrijd'!D355</f>
        <v>208.15000000000032</v>
      </c>
      <c r="AB445" s="292" t="s">
        <v>854</v>
      </c>
      <c r="AC445" s="441" t="s">
        <v>15</v>
      </c>
      <c r="AD445" s="446"/>
      <c r="AE445" s="103">
        <f>'Punten per wedstrijd'!D199</f>
        <v>263.75</v>
      </c>
      <c r="AF445" s="292" t="s">
        <v>854</v>
      </c>
      <c r="AG445" s="446" t="s">
        <v>837</v>
      </c>
      <c r="AH445" s="449"/>
      <c r="AI445" s="103">
        <f>'Punten per wedstrijd'!D57</f>
        <v>82.4</v>
      </c>
      <c r="AN445" s="12"/>
      <c r="AO445" s="5"/>
      <c r="AR445" s="12"/>
      <c r="AS445" s="4"/>
      <c r="AT445" s="5"/>
      <c r="AW445" s="12"/>
      <c r="AX445" s="5"/>
      <c r="BA445" s="12"/>
      <c r="BB445" s="4"/>
      <c r="BK445" s="4"/>
      <c r="BT445" s="4"/>
      <c r="CC445" s="4"/>
      <c r="CL445" s="4"/>
      <c r="CU445" s="4"/>
      <c r="DD445" s="4"/>
      <c r="DM445" s="4"/>
      <c r="DV445" s="4"/>
      <c r="EE445" s="4"/>
      <c r="EN445" s="4"/>
      <c r="EW445" s="4"/>
      <c r="FF445" s="4"/>
      <c r="FO445" s="4"/>
      <c r="FX445" s="4"/>
      <c r="GG445" s="4"/>
      <c r="GP445" s="4"/>
      <c r="GY445" s="4"/>
      <c r="HH445" s="4"/>
      <c r="RS445" s="171"/>
    </row>
    <row r="446" spans="1:487" s="11" customFormat="1">
      <c r="A446" s="292" t="s">
        <v>858</v>
      </c>
      <c r="B446" s="446" t="s">
        <v>851</v>
      </c>
      <c r="D446" s="103">
        <f>'Punten per wedstrijd'!D643</f>
        <v>0</v>
      </c>
      <c r="E446" s="292" t="s">
        <v>858</v>
      </c>
      <c r="F446" s="446" t="s">
        <v>807</v>
      </c>
      <c r="G446" s="282"/>
      <c r="H446" s="103">
        <f>'Punten per wedstrijd'!D450</f>
        <v>533.59999999999991</v>
      </c>
      <c r="J446" s="292" t="s">
        <v>858</v>
      </c>
      <c r="K446" s="518" t="s">
        <v>2278</v>
      </c>
      <c r="M446" s="103">
        <f>'Punten per wedstrijd'!D276</f>
        <v>586.59999999999968</v>
      </c>
      <c r="N446" s="292" t="s">
        <v>858</v>
      </c>
      <c r="O446" s="540" t="s">
        <v>1850</v>
      </c>
      <c r="P446" s="446"/>
      <c r="Q446" s="103">
        <f>'Punten per wedstrijd'!D98</f>
        <v>99.15000000000002</v>
      </c>
      <c r="S446" s="292" t="s">
        <v>858</v>
      </c>
      <c r="T446" s="446" t="s">
        <v>851</v>
      </c>
      <c r="U446" s="292"/>
      <c r="V446" s="103">
        <f>'Punten per wedstrijd'!D559</f>
        <v>0</v>
      </c>
      <c r="W446" s="292" t="s">
        <v>858</v>
      </c>
      <c r="X446" s="518" t="s">
        <v>2277</v>
      </c>
      <c r="Y446" s="287"/>
      <c r="Z446" s="103">
        <f>'Punten per wedstrijd'!D356</f>
        <v>203.79999999999995</v>
      </c>
      <c r="AB446" s="292" t="s">
        <v>858</v>
      </c>
      <c r="AC446" s="446" t="s">
        <v>156</v>
      </c>
      <c r="AD446" s="446"/>
      <c r="AE446" s="103">
        <f>'Punten per wedstrijd'!D175</f>
        <v>262.29999999999933</v>
      </c>
      <c r="AF446" s="292" t="s">
        <v>858</v>
      </c>
      <c r="AG446" s="446" t="s">
        <v>156</v>
      </c>
      <c r="AH446" s="287"/>
      <c r="AI446" s="103">
        <f>'Punten per wedstrijd'!D7</f>
        <v>81.900000000000006</v>
      </c>
      <c r="AN446" s="12"/>
      <c r="AO446" s="5"/>
      <c r="AR446" s="12"/>
      <c r="AS446" s="4"/>
      <c r="AT446" s="5"/>
      <c r="AW446" s="12"/>
      <c r="AX446" s="5"/>
      <c r="BA446" s="12"/>
      <c r="BB446" s="4"/>
      <c r="BK446" s="4"/>
      <c r="BT446" s="4"/>
      <c r="CC446" s="4"/>
      <c r="CL446" s="4"/>
      <c r="CU446" s="4"/>
      <c r="DD446" s="4"/>
      <c r="DM446" s="4"/>
      <c r="DV446" s="4"/>
      <c r="EE446" s="4"/>
      <c r="EN446" s="4"/>
      <c r="EW446" s="4"/>
      <c r="FF446" s="4"/>
      <c r="FO446" s="4"/>
      <c r="FX446" s="4"/>
      <c r="GG446" s="4"/>
      <c r="GP446" s="4"/>
      <c r="GY446" s="4"/>
      <c r="HH446" s="4"/>
      <c r="RS446" s="171"/>
    </row>
    <row r="447" spans="1:487" s="11" customFormat="1">
      <c r="A447" s="292" t="s">
        <v>859</v>
      </c>
      <c r="B447" s="446" t="s">
        <v>154</v>
      </c>
      <c r="D447" s="103">
        <f>'Punten per wedstrijd'!D644</f>
        <v>0</v>
      </c>
      <c r="E447" s="292" t="s">
        <v>859</v>
      </c>
      <c r="F447" s="443" t="s">
        <v>142</v>
      </c>
      <c r="H447" s="103">
        <f>'Punten per wedstrijd'!D478</f>
        <v>530.89999999999964</v>
      </c>
      <c r="J447" s="292" t="s">
        <v>859</v>
      </c>
      <c r="K447" s="441" t="s">
        <v>27</v>
      </c>
      <c r="L447" s="449"/>
      <c r="M447" s="103">
        <f>'Punten per wedstrijd'!D306</f>
        <v>586.30000000000007</v>
      </c>
      <c r="N447" s="292" t="s">
        <v>859</v>
      </c>
      <c r="O447" s="441" t="s">
        <v>2244</v>
      </c>
      <c r="P447" s="449"/>
      <c r="Q447" s="103">
        <f>'Punten per wedstrijd'!D96</f>
        <v>91.799999999999898</v>
      </c>
      <c r="S447" s="292" t="s">
        <v>859</v>
      </c>
      <c r="T447" s="446" t="s">
        <v>154</v>
      </c>
      <c r="U447" s="284"/>
      <c r="V447" s="103">
        <f>'Punten per wedstrijd'!D560</f>
        <v>0</v>
      </c>
      <c r="W447" s="292" t="s">
        <v>859</v>
      </c>
      <c r="X447" s="441" t="s">
        <v>25</v>
      </c>
      <c r="Y447" s="446"/>
      <c r="Z447" s="103">
        <f>'Punten per wedstrijd'!D384</f>
        <v>200.69999999999959</v>
      </c>
      <c r="AB447" s="292" t="s">
        <v>859</v>
      </c>
      <c r="AC447" s="441" t="s">
        <v>27</v>
      </c>
      <c r="AD447" s="449"/>
      <c r="AE447" s="103">
        <f>'Punten per wedstrijd'!D222</f>
        <v>261.60000000000031</v>
      </c>
      <c r="AF447" s="292" t="s">
        <v>859</v>
      </c>
      <c r="AG447" s="518" t="s">
        <v>2283</v>
      </c>
      <c r="AH447" s="449"/>
      <c r="AI447" s="103">
        <f>'Punten per wedstrijd'!D68</f>
        <v>76.200000000000045</v>
      </c>
      <c r="AN447" s="12"/>
      <c r="AO447" s="5"/>
      <c r="AR447" s="12"/>
      <c r="AS447" s="4"/>
      <c r="AT447" s="5"/>
      <c r="AW447" s="12"/>
      <c r="AX447" s="5"/>
      <c r="BA447" s="12"/>
      <c r="BB447" s="4"/>
      <c r="BK447" s="4"/>
      <c r="BT447" s="4"/>
      <c r="CC447" s="4"/>
      <c r="CL447" s="4"/>
      <c r="CU447" s="4"/>
      <c r="DD447" s="4"/>
      <c r="DM447" s="4"/>
      <c r="DV447" s="4"/>
      <c r="EE447" s="4"/>
      <c r="EN447" s="4"/>
      <c r="EW447" s="4"/>
      <c r="FF447" s="4"/>
      <c r="FO447" s="4"/>
      <c r="FX447" s="4"/>
      <c r="GG447" s="4"/>
      <c r="GP447" s="4"/>
      <c r="GY447" s="4"/>
      <c r="HH447" s="4"/>
      <c r="RS447" s="171"/>
    </row>
    <row r="448" spans="1:487" s="11" customFormat="1">
      <c r="A448" s="292" t="s">
        <v>860</v>
      </c>
      <c r="B448" s="446" t="s">
        <v>837</v>
      </c>
      <c r="C448" s="282"/>
      <c r="D448" s="103">
        <f>'Punten per wedstrijd'!D645</f>
        <v>0</v>
      </c>
      <c r="E448" s="292" t="s">
        <v>860</v>
      </c>
      <c r="F448" s="540" t="s">
        <v>1839</v>
      </c>
      <c r="H448" s="103">
        <f>'Punten per wedstrijd'!D456</f>
        <v>529.00000000000023</v>
      </c>
      <c r="J448" s="292" t="s">
        <v>860</v>
      </c>
      <c r="K448" s="518" t="s">
        <v>2276</v>
      </c>
      <c r="L448" s="449"/>
      <c r="M448" s="103">
        <f>'Punten per wedstrijd'!D265</f>
        <v>581.29999999999984</v>
      </c>
      <c r="N448" s="292" t="s">
        <v>860</v>
      </c>
      <c r="O448" s="518" t="s">
        <v>2281</v>
      </c>
      <c r="P448" s="446"/>
      <c r="Q448" s="103">
        <f>'Punten per wedstrijd'!D127</f>
        <v>88.900000000000148</v>
      </c>
      <c r="S448" s="292" t="s">
        <v>860</v>
      </c>
      <c r="T448" s="446" t="s">
        <v>837</v>
      </c>
      <c r="U448" s="5"/>
      <c r="V448" s="103">
        <f>'Punten per wedstrijd'!D561</f>
        <v>0</v>
      </c>
      <c r="W448" s="292" t="s">
        <v>860</v>
      </c>
      <c r="X448" s="443" t="s">
        <v>143</v>
      </c>
      <c r="Y448" s="287"/>
      <c r="Z448" s="103">
        <f>'Punten per wedstrijd'!D412</f>
        <v>200.10000000000127</v>
      </c>
      <c r="AB448" s="292" t="s">
        <v>860</v>
      </c>
      <c r="AC448" s="540" t="s">
        <v>1850</v>
      </c>
      <c r="AD448" s="282"/>
      <c r="AE448" s="103">
        <f>'Punten per wedstrijd'!D182</f>
        <v>256.70000000000147</v>
      </c>
      <c r="AF448" s="292" t="s">
        <v>860</v>
      </c>
      <c r="AG448" s="446" t="s">
        <v>811</v>
      </c>
      <c r="AH448" s="449"/>
      <c r="AI448" s="103">
        <f>'Punten per wedstrijd'!D59</f>
        <v>75.700000000000045</v>
      </c>
      <c r="AN448" s="12"/>
      <c r="AO448" s="5"/>
      <c r="AR448" s="12"/>
      <c r="AS448" s="4"/>
      <c r="AT448" s="5"/>
      <c r="AW448" s="12"/>
      <c r="AX448" s="5"/>
      <c r="BA448" s="12"/>
      <c r="BB448" s="4"/>
      <c r="BK448" s="4"/>
      <c r="BT448" s="4"/>
      <c r="CC448" s="4"/>
      <c r="CL448" s="4"/>
      <c r="CU448" s="4"/>
      <c r="DD448" s="4"/>
      <c r="DM448" s="4"/>
      <c r="DV448" s="4"/>
      <c r="EE448" s="4"/>
      <c r="EN448" s="4"/>
      <c r="EW448" s="4"/>
      <c r="FF448" s="4"/>
      <c r="FO448" s="4"/>
      <c r="FX448" s="4"/>
      <c r="GG448" s="4"/>
      <c r="GP448" s="4"/>
      <c r="GY448" s="4"/>
      <c r="HH448" s="4"/>
      <c r="RS448" s="171"/>
    </row>
    <row r="449" spans="1:487" s="11" customFormat="1">
      <c r="A449" s="292" t="s">
        <v>866</v>
      </c>
      <c r="B449" s="443" t="s">
        <v>142</v>
      </c>
      <c r="C449" s="287"/>
      <c r="D449" s="103">
        <f>'Punten per wedstrijd'!D646</f>
        <v>0</v>
      </c>
      <c r="E449" s="292" t="s">
        <v>866</v>
      </c>
      <c r="F449" s="540" t="s">
        <v>1850</v>
      </c>
      <c r="G449" s="446"/>
      <c r="H449" s="103">
        <f>'Punten per wedstrijd'!D434</f>
        <v>528.65000000000055</v>
      </c>
      <c r="J449" s="292" t="s">
        <v>866</v>
      </c>
      <c r="K449" s="441" t="s">
        <v>2241</v>
      </c>
      <c r="L449" s="449"/>
      <c r="M449" s="103">
        <f>'Punten per wedstrijd'!D270</f>
        <v>579.70000000000027</v>
      </c>
      <c r="N449" s="292" t="s">
        <v>866</v>
      </c>
      <c r="O449" s="446" t="s">
        <v>826</v>
      </c>
      <c r="P449" s="446"/>
      <c r="Q449" s="103">
        <f>'Punten per wedstrijd'!D167</f>
        <v>88.600000000000577</v>
      </c>
      <c r="S449" s="292" t="s">
        <v>866</v>
      </c>
      <c r="T449" s="443" t="s">
        <v>142</v>
      </c>
      <c r="U449" s="284"/>
      <c r="V449" s="103">
        <f>'Punten per wedstrijd'!D562</f>
        <v>0</v>
      </c>
      <c r="W449" s="292" t="s">
        <v>866</v>
      </c>
      <c r="X449" s="446" t="s">
        <v>162</v>
      </c>
      <c r="Y449" s="446"/>
      <c r="Z449" s="103">
        <f>'Punten per wedstrijd'!D371</f>
        <v>193.40000000000009</v>
      </c>
      <c r="AB449" s="292" t="s">
        <v>866</v>
      </c>
      <c r="AC449" s="441" t="s">
        <v>2241</v>
      </c>
      <c r="AD449" s="449"/>
      <c r="AE449" s="103">
        <f>'Punten per wedstrijd'!D186</f>
        <v>246.5000000000004</v>
      </c>
      <c r="AF449" s="292" t="s">
        <v>866</v>
      </c>
      <c r="AG449" s="441" t="s">
        <v>2243</v>
      </c>
      <c r="AH449" s="449"/>
      <c r="AI449" s="103">
        <f>'Punten per wedstrijd'!D84</f>
        <v>75.7</v>
      </c>
      <c r="AN449" s="12"/>
      <c r="AO449" s="5"/>
      <c r="AR449" s="12"/>
      <c r="AS449" s="4"/>
      <c r="AT449" s="5"/>
      <c r="AW449" s="12"/>
      <c r="AX449" s="5"/>
      <c r="BA449" s="12"/>
      <c r="BB449" s="4"/>
      <c r="BK449" s="4"/>
      <c r="BT449" s="4"/>
      <c r="CC449" s="4"/>
      <c r="CL449" s="4"/>
      <c r="CU449" s="4"/>
      <c r="DD449" s="4"/>
      <c r="DM449" s="4"/>
      <c r="DV449" s="4"/>
      <c r="EE449" s="4"/>
      <c r="EN449" s="4"/>
      <c r="EW449" s="4"/>
      <c r="FF449" s="4"/>
      <c r="FO449" s="4"/>
      <c r="FX449" s="4"/>
      <c r="GG449" s="4"/>
      <c r="GP449" s="4"/>
      <c r="GY449" s="4"/>
      <c r="HH449" s="4"/>
      <c r="RS449" s="171"/>
    </row>
    <row r="450" spans="1:487" s="11" customFormat="1">
      <c r="A450" s="292" t="s">
        <v>867</v>
      </c>
      <c r="B450" s="446" t="s">
        <v>811</v>
      </c>
      <c r="D450" s="103">
        <f>'Punten per wedstrijd'!D647</f>
        <v>0</v>
      </c>
      <c r="E450" s="292" t="s">
        <v>867</v>
      </c>
      <c r="F450" s="446" t="s">
        <v>835</v>
      </c>
      <c r="H450" s="103">
        <f>'Punten per wedstrijd'!D465</f>
        <v>524.40000000000009</v>
      </c>
      <c r="J450" s="292" t="s">
        <v>867</v>
      </c>
      <c r="K450" s="441" t="s">
        <v>2243</v>
      </c>
      <c r="L450" s="446"/>
      <c r="M450" s="103">
        <f>'Punten per wedstrijd'!D336</f>
        <v>578.10000000000036</v>
      </c>
      <c r="N450" s="292" t="s">
        <v>867</v>
      </c>
      <c r="O450" s="443" t="s">
        <v>144</v>
      </c>
      <c r="P450" s="446"/>
      <c r="Q450" s="103">
        <f>'Punten per wedstrijd'!D164</f>
        <v>88.6</v>
      </c>
      <c r="S450" s="292" t="s">
        <v>867</v>
      </c>
      <c r="T450" s="446" t="s">
        <v>811</v>
      </c>
      <c r="U450" s="292"/>
      <c r="V450" s="103">
        <f>'Punten per wedstrijd'!D563</f>
        <v>0</v>
      </c>
      <c r="W450" s="292" t="s">
        <v>867</v>
      </c>
      <c r="X450" s="441" t="s">
        <v>31</v>
      </c>
      <c r="Y450" s="449"/>
      <c r="Z450" s="103">
        <f>'Punten per wedstrijd'!D406</f>
        <v>192</v>
      </c>
      <c r="AB450" s="292" t="s">
        <v>867</v>
      </c>
      <c r="AC450" s="518" t="s">
        <v>2284</v>
      </c>
      <c r="AD450" s="446"/>
      <c r="AE450" s="103">
        <f>'Punten per wedstrijd'!D247</f>
        <v>244.0999999999998</v>
      </c>
      <c r="AF450" s="292" t="s">
        <v>867</v>
      </c>
      <c r="AG450" s="540" t="s">
        <v>1851</v>
      </c>
      <c r="AH450" s="287"/>
      <c r="AI450" s="103">
        <f>'Punten per wedstrijd'!D49</f>
        <v>74.400000000000006</v>
      </c>
      <c r="AN450" s="12"/>
      <c r="AO450" s="5"/>
      <c r="AR450" s="12"/>
      <c r="AS450" s="4"/>
      <c r="AT450" s="5"/>
      <c r="AW450" s="12"/>
      <c r="AX450" s="5"/>
      <c r="BA450" s="12"/>
      <c r="BB450" s="4"/>
      <c r="BK450" s="4"/>
      <c r="BT450" s="4"/>
      <c r="CC450" s="4"/>
      <c r="CL450" s="4"/>
      <c r="CU450" s="4"/>
      <c r="DD450" s="4"/>
      <c r="DM450" s="4"/>
      <c r="DV450" s="4"/>
      <c r="EE450" s="4"/>
      <c r="EN450" s="4"/>
      <c r="EW450" s="4"/>
      <c r="FF450" s="4"/>
      <c r="FO450" s="4"/>
      <c r="FX450" s="4"/>
      <c r="GG450" s="4"/>
      <c r="GP450" s="4"/>
      <c r="GY450" s="4"/>
      <c r="HH450" s="4"/>
      <c r="RS450" s="171"/>
    </row>
    <row r="451" spans="1:487" s="11" customFormat="1">
      <c r="A451" s="292" t="s">
        <v>868</v>
      </c>
      <c r="B451" s="540" t="s">
        <v>1857</v>
      </c>
      <c r="D451" s="103">
        <f>'Punten per wedstrijd'!D648</f>
        <v>0</v>
      </c>
      <c r="E451" s="292" t="s">
        <v>868</v>
      </c>
      <c r="F451" s="443" t="s">
        <v>144</v>
      </c>
      <c r="H451" s="103">
        <f>'Punten per wedstrijd'!D500</f>
        <v>517.24999999999977</v>
      </c>
      <c r="J451" s="292" t="s">
        <v>868</v>
      </c>
      <c r="K451" s="441" t="s">
        <v>37</v>
      </c>
      <c r="L451" s="282"/>
      <c r="M451" s="103">
        <f>'Punten per wedstrijd'!D327</f>
        <v>564.79999999999984</v>
      </c>
      <c r="N451" s="292" t="s">
        <v>868</v>
      </c>
      <c r="O451" s="441" t="s">
        <v>37</v>
      </c>
      <c r="P451" s="446"/>
      <c r="Q451" s="103">
        <f>'Punten per wedstrijd'!D159</f>
        <v>85.800000000000111</v>
      </c>
      <c r="S451" s="292" t="s">
        <v>868</v>
      </c>
      <c r="T451" s="540" t="s">
        <v>1857</v>
      </c>
      <c r="U451" s="5"/>
      <c r="V451" s="103">
        <f>'Punten per wedstrijd'!D564</f>
        <v>0</v>
      </c>
      <c r="W451" s="292" t="s">
        <v>868</v>
      </c>
      <c r="X451" s="443" t="s">
        <v>21</v>
      </c>
      <c r="Y451" s="446"/>
      <c r="Z451" s="103">
        <f>'Punten per wedstrijd'!D376</f>
        <v>191.99999999999955</v>
      </c>
      <c r="AB451" s="292" t="s">
        <v>868</v>
      </c>
      <c r="AC451" s="540" t="s">
        <v>1849</v>
      </c>
      <c r="AD451" s="449"/>
      <c r="AE451" s="103">
        <f>'Punten per wedstrijd'!D177</f>
        <v>230.90000000000191</v>
      </c>
      <c r="AF451" s="292" t="s">
        <v>868</v>
      </c>
      <c r="AG451" s="446" t="s">
        <v>873</v>
      </c>
      <c r="AH451" s="449"/>
      <c r="AI451" s="103">
        <f>'Punten per wedstrijd'!D37</f>
        <v>73.000000000000114</v>
      </c>
      <c r="AN451" s="12"/>
      <c r="AO451" s="5"/>
      <c r="AR451" s="12"/>
      <c r="AS451" s="4"/>
      <c r="AT451" s="5"/>
      <c r="AW451" s="12"/>
      <c r="AX451" s="5"/>
      <c r="BA451" s="12"/>
      <c r="BB451" s="4"/>
      <c r="BK451" s="4"/>
      <c r="BT451" s="4"/>
      <c r="CC451" s="4"/>
      <c r="CL451" s="4"/>
      <c r="CU451" s="4"/>
      <c r="DD451" s="4"/>
      <c r="DM451" s="4"/>
      <c r="DV451" s="4"/>
      <c r="EE451" s="4"/>
      <c r="EN451" s="4"/>
      <c r="EW451" s="4"/>
      <c r="FF451" s="4"/>
      <c r="FO451" s="4"/>
      <c r="FX451" s="4"/>
      <c r="GG451" s="4"/>
      <c r="GP451" s="4"/>
      <c r="GY451" s="4"/>
      <c r="HH451" s="4"/>
      <c r="RS451" s="171"/>
    </row>
    <row r="452" spans="1:487" s="11" customFormat="1">
      <c r="A452" s="292" t="s">
        <v>870</v>
      </c>
      <c r="B452" s="446" t="s">
        <v>852</v>
      </c>
      <c r="C452" s="287"/>
      <c r="D452" s="103">
        <f>'Punten per wedstrijd'!D649</f>
        <v>0</v>
      </c>
      <c r="E452" s="292" t="s">
        <v>870</v>
      </c>
      <c r="F452" s="446" t="s">
        <v>844</v>
      </c>
      <c r="H452" s="103">
        <f>'Punten per wedstrijd'!D435</f>
        <v>516.90000000000009</v>
      </c>
      <c r="J452" s="292" t="s">
        <v>870</v>
      </c>
      <c r="K452" s="441" t="s">
        <v>2246</v>
      </c>
      <c r="L452" s="446"/>
      <c r="M452" s="103">
        <f>'Punten per wedstrijd'!D279</f>
        <v>563.10000000000048</v>
      </c>
      <c r="N452" s="292" t="s">
        <v>870</v>
      </c>
      <c r="O452" s="518" t="s">
        <v>2567</v>
      </c>
      <c r="P452" s="3"/>
      <c r="Q452" s="103">
        <f>'Punten per wedstrijd'!D150</f>
        <v>84.100000000000009</v>
      </c>
      <c r="S452" s="292" t="s">
        <v>870</v>
      </c>
      <c r="T452" s="446" t="s">
        <v>852</v>
      </c>
      <c r="U452" s="284"/>
      <c r="V452" s="103">
        <f>'Punten per wedstrijd'!D565</f>
        <v>0</v>
      </c>
      <c r="W452" s="292" t="s">
        <v>870</v>
      </c>
      <c r="X452" s="441" t="s">
        <v>37</v>
      </c>
      <c r="Y452" s="287"/>
      <c r="Z452" s="103">
        <f>'Punten per wedstrijd'!D411</f>
        <v>191.49999999999977</v>
      </c>
      <c r="AB452" s="292" t="s">
        <v>870</v>
      </c>
      <c r="AC452" s="443" t="s">
        <v>142</v>
      </c>
      <c r="AD452" s="287"/>
      <c r="AE452" s="103">
        <f>'Punten per wedstrijd'!D226</f>
        <v>230.69999999999908</v>
      </c>
      <c r="AF452" s="292" t="s">
        <v>870</v>
      </c>
      <c r="AG452" s="441" t="s">
        <v>23</v>
      </c>
      <c r="AH452" s="446"/>
      <c r="AI452" s="103">
        <f>'Punten per wedstrijd'!D47</f>
        <v>71.600000000000051</v>
      </c>
      <c r="AN452" s="12"/>
      <c r="AO452" s="5"/>
      <c r="AR452" s="12"/>
      <c r="AS452" s="4"/>
      <c r="AT452" s="5"/>
      <c r="AW452" s="12"/>
      <c r="AX452" s="5"/>
      <c r="BA452" s="12"/>
      <c r="BB452" s="4"/>
      <c r="BK452" s="4"/>
      <c r="BT452" s="4"/>
      <c r="CC452" s="4"/>
      <c r="CL452" s="4"/>
      <c r="CU452" s="4"/>
      <c r="DD452" s="4"/>
      <c r="DM452" s="4"/>
      <c r="DV452" s="4"/>
      <c r="EE452" s="4"/>
      <c r="EN452" s="4"/>
      <c r="EW452" s="4"/>
      <c r="FF452" s="4"/>
      <c r="FO452" s="4"/>
      <c r="FX452" s="4"/>
      <c r="GG452" s="4"/>
      <c r="GP452" s="4"/>
      <c r="GY452" s="4"/>
      <c r="HH452" s="4"/>
      <c r="RS452" s="171"/>
    </row>
    <row r="453" spans="1:487" s="11" customFormat="1">
      <c r="A453" s="292" t="s">
        <v>871</v>
      </c>
      <c r="B453" s="518" t="s">
        <v>2305</v>
      </c>
      <c r="C453" s="287"/>
      <c r="D453" s="103">
        <f>'Punten per wedstrijd'!D650</f>
        <v>0</v>
      </c>
      <c r="E453" s="292" t="s">
        <v>871</v>
      </c>
      <c r="F453" s="540" t="s">
        <v>1851</v>
      </c>
      <c r="G453" s="449"/>
      <c r="H453" s="103">
        <f>'Punten per wedstrijd'!D469</f>
        <v>511.29999999999995</v>
      </c>
      <c r="J453" s="292" t="s">
        <v>871</v>
      </c>
      <c r="K453" s="446" t="s">
        <v>821</v>
      </c>
      <c r="L453" s="449"/>
      <c r="M453" s="103">
        <f>'Punten per wedstrijd'!D316</f>
        <v>558.20000000000027</v>
      </c>
      <c r="N453" s="292" t="s">
        <v>871</v>
      </c>
      <c r="O453" s="518" t="s">
        <v>2308</v>
      </c>
      <c r="P453" s="449"/>
      <c r="Q453" s="103">
        <f>'Punten per wedstrijd'!D100</f>
        <v>82.400000000000077</v>
      </c>
      <c r="S453" s="292" t="s">
        <v>871</v>
      </c>
      <c r="T453" s="518" t="s">
        <v>2305</v>
      </c>
      <c r="U453" s="5"/>
      <c r="V453" s="103">
        <f>'Punten per wedstrijd'!D566</f>
        <v>0</v>
      </c>
      <c r="W453" s="292" t="s">
        <v>871</v>
      </c>
      <c r="X453" s="446" t="s">
        <v>155</v>
      </c>
      <c r="Y453" s="287"/>
      <c r="Z453" s="103">
        <f>'Punten per wedstrijd'!D418</f>
        <v>191</v>
      </c>
      <c r="AB453" s="292" t="s">
        <v>871</v>
      </c>
      <c r="AC453" s="441" t="s">
        <v>2238</v>
      </c>
      <c r="AD453" s="446"/>
      <c r="AE453" s="103">
        <f>'Punten per wedstrijd'!D176</f>
        <v>223.09999999999957</v>
      </c>
      <c r="AF453" s="292" t="s">
        <v>871</v>
      </c>
      <c r="AG453" s="441" t="s">
        <v>13</v>
      </c>
      <c r="AH453" s="446"/>
      <c r="AI453" s="103">
        <f>'Punten per wedstrijd'!D29</f>
        <v>70.600000000000009</v>
      </c>
      <c r="AN453" s="12"/>
      <c r="AO453" s="5"/>
      <c r="AR453" s="12"/>
      <c r="AS453" s="4"/>
      <c r="AT453" s="5"/>
      <c r="AW453" s="12"/>
      <c r="AX453" s="5"/>
      <c r="BA453" s="12"/>
      <c r="BB453" s="4"/>
      <c r="BK453" s="4"/>
      <c r="BT453" s="4"/>
      <c r="CC453" s="4"/>
      <c r="CL453" s="4"/>
      <c r="CU453" s="4"/>
      <c r="DD453" s="4"/>
      <c r="DM453" s="4"/>
      <c r="DV453" s="4"/>
      <c r="EE453" s="4"/>
      <c r="EN453" s="4"/>
      <c r="EW453" s="4"/>
      <c r="FF453" s="4"/>
      <c r="FO453" s="4"/>
      <c r="FX453" s="4"/>
      <c r="GG453" s="4"/>
      <c r="GP453" s="4"/>
      <c r="GY453" s="4"/>
      <c r="HH453" s="4"/>
      <c r="RS453" s="171"/>
    </row>
    <row r="454" spans="1:487" s="11" customFormat="1">
      <c r="A454" s="292" t="s">
        <v>872</v>
      </c>
      <c r="B454" s="446" t="s">
        <v>822</v>
      </c>
      <c r="D454" s="103">
        <f>'Punten per wedstrijd'!D651</f>
        <v>0</v>
      </c>
      <c r="E454" s="292" t="s">
        <v>872</v>
      </c>
      <c r="F454" s="446" t="s">
        <v>837</v>
      </c>
      <c r="G454" s="449"/>
      <c r="H454" s="103">
        <f>'Punten per wedstrijd'!D477</f>
        <v>503.70000000000005</v>
      </c>
      <c r="J454" s="292" t="s">
        <v>872</v>
      </c>
      <c r="K454" s="518" t="s">
        <v>2305</v>
      </c>
      <c r="L454" s="287"/>
      <c r="M454" s="103">
        <f>'Punten per wedstrijd'!D314</f>
        <v>535.00000000000057</v>
      </c>
      <c r="N454" s="292" t="s">
        <v>872</v>
      </c>
      <c r="O454" s="540" t="s">
        <v>1859</v>
      </c>
      <c r="P454" s="446"/>
      <c r="Q454" s="103">
        <f>'Punten per wedstrijd'!D161</f>
        <v>81.70000000000006</v>
      </c>
      <c r="S454" s="292" t="s">
        <v>872</v>
      </c>
      <c r="T454" s="446" t="s">
        <v>822</v>
      </c>
      <c r="U454" s="284"/>
      <c r="V454" s="103">
        <f>'Punten per wedstrijd'!D567</f>
        <v>0</v>
      </c>
      <c r="W454" s="292" t="s">
        <v>872</v>
      </c>
      <c r="X454" s="446" t="s">
        <v>9</v>
      </c>
      <c r="Y454" s="282"/>
      <c r="Z454" s="103">
        <f>'Punten per wedstrijd'!D357</f>
        <v>189.40000000000077</v>
      </c>
      <c r="AB454" s="292" t="s">
        <v>872</v>
      </c>
      <c r="AC454" s="441" t="s">
        <v>1</v>
      </c>
      <c r="AD454" s="446"/>
      <c r="AE454" s="103">
        <f>'Punten per wedstrijd'!D179</f>
        <v>220.40000000000066</v>
      </c>
      <c r="AF454" s="292" t="s">
        <v>872</v>
      </c>
      <c r="AG454" s="518" t="s">
        <v>2278</v>
      </c>
      <c r="AH454" s="449"/>
      <c r="AI454" s="103">
        <f>'Punten per wedstrijd'!D24</f>
        <v>66.8</v>
      </c>
      <c r="AN454" s="12"/>
      <c r="AO454" s="5"/>
      <c r="AR454" s="12"/>
      <c r="AS454" s="4"/>
      <c r="AT454" s="5"/>
      <c r="AW454" s="12"/>
      <c r="AX454" s="5"/>
      <c r="BA454" s="12"/>
      <c r="BB454" s="4"/>
      <c r="BK454" s="4"/>
      <c r="BT454" s="4"/>
      <c r="CC454" s="4"/>
      <c r="CL454" s="4"/>
      <c r="CU454" s="4"/>
      <c r="DD454" s="4"/>
      <c r="DM454" s="4"/>
      <c r="DV454" s="4"/>
      <c r="EE454" s="4"/>
      <c r="EN454" s="4"/>
      <c r="EW454" s="4"/>
      <c r="FF454" s="4"/>
      <c r="FO454" s="4"/>
      <c r="FX454" s="4"/>
      <c r="GG454" s="4"/>
      <c r="GP454" s="4"/>
      <c r="GY454" s="4"/>
      <c r="HH454" s="4"/>
      <c r="RS454" s="171"/>
    </row>
    <row r="455" spans="1:487" s="11" customFormat="1">
      <c r="A455" s="292" t="s">
        <v>875</v>
      </c>
      <c r="B455" s="446" t="s">
        <v>821</v>
      </c>
      <c r="D455" s="103">
        <f>'Punten per wedstrijd'!D652</f>
        <v>0</v>
      </c>
      <c r="E455" s="292" t="s">
        <v>875</v>
      </c>
      <c r="F455" s="540" t="s">
        <v>1859</v>
      </c>
      <c r="H455" s="103">
        <f>'Punten per wedstrijd'!D497</f>
        <v>498.60000000000014</v>
      </c>
      <c r="J455" s="292" t="s">
        <v>875</v>
      </c>
      <c r="K455" s="446" t="s">
        <v>156</v>
      </c>
      <c r="L455" s="446"/>
      <c r="M455" s="103">
        <f>'Punten per wedstrijd'!D259</f>
        <v>528.80000000000018</v>
      </c>
      <c r="N455" s="292" t="s">
        <v>875</v>
      </c>
      <c r="O455" s="441" t="s">
        <v>2242</v>
      </c>
      <c r="P455" s="446"/>
      <c r="Q455" s="103">
        <f>'Punten per wedstrijd'!D116</f>
        <v>81.59999999999998</v>
      </c>
      <c r="S455" s="292" t="s">
        <v>875</v>
      </c>
      <c r="T455" s="446" t="s">
        <v>821</v>
      </c>
      <c r="U455" s="292"/>
      <c r="V455" s="103">
        <f>'Punten per wedstrijd'!D568</f>
        <v>0</v>
      </c>
      <c r="W455" s="292" t="s">
        <v>875</v>
      </c>
      <c r="X455" s="441" t="s">
        <v>2243</v>
      </c>
      <c r="Y455" s="287"/>
      <c r="Z455" s="103">
        <f>'Punten per wedstrijd'!D420</f>
        <v>189</v>
      </c>
      <c r="AB455" s="292" t="s">
        <v>875</v>
      </c>
      <c r="AC455" s="540" t="s">
        <v>1841</v>
      </c>
      <c r="AE455" s="103">
        <f>'Punten per wedstrijd'!D212</f>
        <v>220.20000000000107</v>
      </c>
      <c r="AF455" s="292" t="s">
        <v>875</v>
      </c>
      <c r="AG455" s="441" t="s">
        <v>25</v>
      </c>
      <c r="AH455" s="449"/>
      <c r="AI455" s="103">
        <f>'Punten per wedstrijd'!D48</f>
        <v>65.500000000000114</v>
      </c>
      <c r="AN455" s="12"/>
      <c r="AO455" s="5"/>
      <c r="AR455" s="12"/>
      <c r="AS455" s="4"/>
      <c r="AT455" s="5"/>
      <c r="AW455" s="12"/>
      <c r="AX455" s="5"/>
      <c r="BA455" s="12"/>
      <c r="BB455" s="4"/>
      <c r="BK455" s="4"/>
      <c r="BT455" s="4"/>
      <c r="CC455" s="4"/>
      <c r="CL455" s="4"/>
      <c r="CU455" s="4"/>
      <c r="DD455" s="4"/>
      <c r="DM455" s="4"/>
      <c r="DV455" s="4"/>
      <c r="EE455" s="4"/>
      <c r="EN455" s="4"/>
      <c r="EW455" s="4"/>
      <c r="FF455" s="4"/>
      <c r="FO455" s="4"/>
      <c r="FX455" s="4"/>
      <c r="GG455" s="4"/>
      <c r="GP455" s="4"/>
      <c r="GY455" s="4"/>
      <c r="HH455" s="4"/>
      <c r="RS455" s="171"/>
    </row>
    <row r="456" spans="1:487" s="11" customFormat="1">
      <c r="A456" s="292" t="s">
        <v>1006</v>
      </c>
      <c r="B456" s="518" t="s">
        <v>2307</v>
      </c>
      <c r="D456" s="103">
        <f>'Punten per wedstrijd'!D653</f>
        <v>0</v>
      </c>
      <c r="E456" s="292" t="s">
        <v>1006</v>
      </c>
      <c r="F456" s="441" t="s">
        <v>17</v>
      </c>
      <c r="G456" s="446"/>
      <c r="H456" s="103">
        <f>'Punten per wedstrijd'!D453</f>
        <v>492.20000000000073</v>
      </c>
      <c r="J456" s="292" t="s">
        <v>1006</v>
      </c>
      <c r="K456" s="540" t="s">
        <v>1851</v>
      </c>
      <c r="L456" s="449"/>
      <c r="M456" s="103">
        <f>'Punten per wedstrijd'!D301</f>
        <v>524.0999999999998</v>
      </c>
      <c r="N456" s="292" t="s">
        <v>1006</v>
      </c>
      <c r="O456" s="446" t="s">
        <v>811</v>
      </c>
      <c r="P456" s="449"/>
      <c r="Q456" s="103">
        <f>'Punten per wedstrijd'!D143</f>
        <v>81.499999999999943</v>
      </c>
      <c r="S456" s="292" t="s">
        <v>1006</v>
      </c>
      <c r="T456" s="518" t="s">
        <v>2307</v>
      </c>
      <c r="U456" s="5"/>
      <c r="V456" s="103">
        <f>'Punten per wedstrijd'!D569</f>
        <v>0</v>
      </c>
      <c r="W456" s="292" t="s">
        <v>1006</v>
      </c>
      <c r="X456" s="441" t="s">
        <v>11</v>
      </c>
      <c r="Y456" s="446"/>
      <c r="Z456" s="103">
        <f>'Punten per wedstrijd'!D359</f>
        <v>185.10000000000014</v>
      </c>
      <c r="AB456" s="292" t="s">
        <v>1006</v>
      </c>
      <c r="AC456" s="443" t="s">
        <v>144</v>
      </c>
      <c r="AD456" s="282"/>
      <c r="AE456" s="103">
        <f>'Punten per wedstrijd'!D248</f>
        <v>220.19999999999993</v>
      </c>
      <c r="AF456" s="292" t="s">
        <v>1006</v>
      </c>
      <c r="AG456" s="540" t="s">
        <v>1854</v>
      </c>
      <c r="AH456" s="449"/>
      <c r="AI456" s="103">
        <f>'Punten per wedstrijd'!D6</f>
        <v>65.500000000000057</v>
      </c>
      <c r="AN456" s="12"/>
      <c r="AO456" s="5"/>
      <c r="AR456" s="12"/>
      <c r="AS456" s="4"/>
      <c r="AT456" s="5"/>
      <c r="AW456" s="12"/>
      <c r="AX456" s="5"/>
      <c r="BA456" s="12"/>
      <c r="BB456" s="4"/>
      <c r="BK456" s="4"/>
      <c r="BT456" s="4"/>
      <c r="CC456" s="4"/>
      <c r="CL456" s="4"/>
      <c r="CU456" s="4"/>
      <c r="DD456" s="4"/>
      <c r="DM456" s="4"/>
      <c r="DV456" s="4"/>
      <c r="EE456" s="4"/>
      <c r="EN456" s="4"/>
      <c r="EW456" s="4"/>
      <c r="FF456" s="4"/>
      <c r="FO456" s="4"/>
      <c r="FX456" s="4"/>
      <c r="GG456" s="4"/>
      <c r="GP456" s="4"/>
      <c r="GY456" s="4"/>
      <c r="HH456" s="4"/>
      <c r="RS456" s="171"/>
    </row>
    <row r="457" spans="1:487" s="287" customFormat="1">
      <c r="A457" s="292" t="s">
        <v>1007</v>
      </c>
      <c r="B457" s="518" t="s">
        <v>2567</v>
      </c>
      <c r="D457" s="103">
        <f>'Punten per wedstrijd'!D654</f>
        <v>0</v>
      </c>
      <c r="E457" s="292" t="s">
        <v>1007</v>
      </c>
      <c r="F457" s="446" t="s">
        <v>869</v>
      </c>
      <c r="H457" s="103">
        <f>'Punten per wedstrijd'!D459</f>
        <v>478.45000000000016</v>
      </c>
      <c r="J457" s="292" t="s">
        <v>1007</v>
      </c>
      <c r="K457" s="518" t="s">
        <v>2308</v>
      </c>
      <c r="L457" s="449"/>
      <c r="M457" s="103">
        <f>'Punten per wedstrijd'!D268</f>
        <v>520.20000000000027</v>
      </c>
      <c r="N457" s="292" t="s">
        <v>1007</v>
      </c>
      <c r="O457" s="446" t="s">
        <v>9</v>
      </c>
      <c r="P457" s="282"/>
      <c r="Q457" s="103">
        <f>'Punten per wedstrijd'!D105</f>
        <v>80.550000000000182</v>
      </c>
      <c r="S457" s="292" t="s">
        <v>1007</v>
      </c>
      <c r="T457" s="518" t="s">
        <v>2567</v>
      </c>
      <c r="U457" s="284"/>
      <c r="V457" s="103">
        <f>'Punten per wedstrijd'!D570</f>
        <v>0</v>
      </c>
      <c r="W457" s="292" t="s">
        <v>1007</v>
      </c>
      <c r="X457" s="441" t="s">
        <v>2256</v>
      </c>
      <c r="Y457" s="446"/>
      <c r="Z457" s="103">
        <f>'Punten per wedstrijd'!D358</f>
        <v>184.49999999999955</v>
      </c>
      <c r="AB457" s="292" t="s">
        <v>1007</v>
      </c>
      <c r="AC457" s="446" t="s">
        <v>155</v>
      </c>
      <c r="AD457" s="282"/>
      <c r="AE457" s="103">
        <f>'Punten per wedstrijd'!D250</f>
        <v>216.30000000000081</v>
      </c>
      <c r="AF457" s="292" t="s">
        <v>1007</v>
      </c>
      <c r="AG457" s="518" t="s">
        <v>2567</v>
      </c>
      <c r="AH457" s="449"/>
      <c r="AI457" s="103">
        <f>'Punten per wedstrijd'!D66</f>
        <v>64.5</v>
      </c>
      <c r="AN457" s="288"/>
      <c r="AO457" s="284"/>
      <c r="AR457" s="288"/>
      <c r="AS457" s="283"/>
      <c r="AT457" s="284"/>
      <c r="AW457" s="288"/>
      <c r="AX457" s="284"/>
      <c r="BA457" s="288"/>
      <c r="BB457" s="283"/>
      <c r="BK457" s="283"/>
      <c r="BT457" s="283"/>
      <c r="CC457" s="283"/>
      <c r="CL457" s="283"/>
      <c r="CU457" s="283"/>
      <c r="DD457" s="283"/>
      <c r="DM457" s="283"/>
      <c r="DV457" s="283"/>
      <c r="EE457" s="283"/>
      <c r="EN457" s="283"/>
      <c r="EW457" s="283"/>
      <c r="FF457" s="283"/>
      <c r="FO457" s="283"/>
      <c r="FX457" s="283"/>
      <c r="GG457" s="283"/>
      <c r="GP457" s="283"/>
      <c r="GY457" s="283"/>
      <c r="HH457" s="283"/>
      <c r="RS457" s="342"/>
    </row>
    <row r="458" spans="1:487" s="287" customFormat="1">
      <c r="A458" s="292" t="s">
        <v>1008</v>
      </c>
      <c r="B458" s="446" t="s">
        <v>806</v>
      </c>
      <c r="D458" s="103">
        <f>'Punten per wedstrijd'!D655</f>
        <v>0</v>
      </c>
      <c r="E458" s="292" t="s">
        <v>1008</v>
      </c>
      <c r="F458" s="518" t="s">
        <v>2307</v>
      </c>
      <c r="H458" s="103">
        <f>'Punten per wedstrijd'!D485</f>
        <v>465.20000000000005</v>
      </c>
      <c r="J458" s="292" t="s">
        <v>1008</v>
      </c>
      <c r="K458" s="441" t="s">
        <v>13</v>
      </c>
      <c r="L458" s="282"/>
      <c r="M458" s="103">
        <f>'Punten per wedstrijd'!D281</f>
        <v>510.90000000000009</v>
      </c>
      <c r="N458" s="292" t="s">
        <v>1008</v>
      </c>
      <c r="O458" s="441" t="s">
        <v>39</v>
      </c>
      <c r="P458" s="446"/>
      <c r="Q458" s="103">
        <f>'Punten per wedstrijd'!D162</f>
        <v>80.299999999999955</v>
      </c>
      <c r="S458" s="292" t="s">
        <v>1008</v>
      </c>
      <c r="T458" s="446" t="s">
        <v>806</v>
      </c>
      <c r="U458" s="284"/>
      <c r="V458" s="103">
        <f>'Punten per wedstrijd'!D571</f>
        <v>0</v>
      </c>
      <c r="W458" s="292" t="s">
        <v>1008</v>
      </c>
      <c r="X458" s="441" t="s">
        <v>33</v>
      </c>
      <c r="Z458" s="103">
        <f>'Punten per wedstrijd'!D410</f>
        <v>180.00000000000045</v>
      </c>
      <c r="AB458" s="292" t="s">
        <v>1008</v>
      </c>
      <c r="AC458" s="446" t="s">
        <v>836</v>
      </c>
      <c r="AD458" s="449"/>
      <c r="AE458" s="103">
        <f>'Punten per wedstrijd'!D214</f>
        <v>212.50000000000119</v>
      </c>
      <c r="AF458" s="292" t="s">
        <v>1008</v>
      </c>
      <c r="AG458" s="446" t="s">
        <v>141</v>
      </c>
      <c r="AI458" s="103">
        <f>'Punten per wedstrijd'!D41</f>
        <v>61.199999999999939</v>
      </c>
      <c r="AN458" s="288"/>
      <c r="AO458" s="284"/>
      <c r="AR458" s="288"/>
      <c r="AS458" s="283"/>
      <c r="AT458" s="284"/>
      <c r="AW458" s="288"/>
      <c r="AX458" s="284"/>
      <c r="BA458" s="288"/>
      <c r="BB458" s="283"/>
      <c r="BK458" s="283"/>
      <c r="BT458" s="283"/>
      <c r="CC458" s="283"/>
      <c r="CL458" s="283"/>
      <c r="CU458" s="283"/>
      <c r="DD458" s="283"/>
      <c r="DM458" s="283"/>
      <c r="DV458" s="283"/>
      <c r="EE458" s="283"/>
      <c r="EN458" s="283"/>
      <c r="EW458" s="283"/>
      <c r="FF458" s="283"/>
      <c r="FO458" s="283"/>
      <c r="FX458" s="283"/>
      <c r="GG458" s="283"/>
      <c r="GP458" s="283"/>
      <c r="GY458" s="283"/>
      <c r="HH458" s="283"/>
      <c r="RS458" s="342"/>
    </row>
    <row r="459" spans="1:487" s="287" customFormat="1">
      <c r="A459" s="292" t="s">
        <v>1009</v>
      </c>
      <c r="B459" s="518" t="s">
        <v>2283</v>
      </c>
      <c r="D459" s="103">
        <f>'Punten per wedstrijd'!D656</f>
        <v>0</v>
      </c>
      <c r="E459" s="292" t="s">
        <v>1009</v>
      </c>
      <c r="F459" s="540" t="s">
        <v>1853</v>
      </c>
      <c r="G459" s="446"/>
      <c r="H459" s="103">
        <f>'Punten per wedstrijd'!D471</f>
        <v>463.94999999999993</v>
      </c>
      <c r="J459" s="292" t="s">
        <v>1009</v>
      </c>
      <c r="K459" s="446" t="s">
        <v>828</v>
      </c>
      <c r="L459" s="446"/>
      <c r="M459" s="103">
        <f>'Punten per wedstrijd'!D324</f>
        <v>510.89999999999992</v>
      </c>
      <c r="N459" s="292" t="s">
        <v>1009</v>
      </c>
      <c r="O459" s="446" t="s">
        <v>822</v>
      </c>
      <c r="P459" s="449"/>
      <c r="Q459" s="103">
        <f>'Punten per wedstrijd'!D147</f>
        <v>80.099999999999937</v>
      </c>
      <c r="S459" s="292" t="s">
        <v>1009</v>
      </c>
      <c r="T459" s="518" t="s">
        <v>2283</v>
      </c>
      <c r="U459" s="284"/>
      <c r="V459" s="103">
        <f>'Punten per wedstrijd'!D572</f>
        <v>0</v>
      </c>
      <c r="W459" s="292" t="s">
        <v>1009</v>
      </c>
      <c r="X459" s="446" t="s">
        <v>873</v>
      </c>
      <c r="Y459" s="446"/>
      <c r="Z459" s="103">
        <f>'Punten per wedstrijd'!D373</f>
        <v>179.99999999999955</v>
      </c>
      <c r="AB459" s="292" t="s">
        <v>1009</v>
      </c>
      <c r="AC459" s="441" t="s">
        <v>2242</v>
      </c>
      <c r="AD459" s="449"/>
      <c r="AE459" s="103">
        <f>'Punten per wedstrijd'!D200</f>
        <v>211.10000000000042</v>
      </c>
      <c r="AF459" s="292" t="s">
        <v>1009</v>
      </c>
      <c r="AG459" s="443" t="s">
        <v>144</v>
      </c>
      <c r="AI459" s="103">
        <f>'Punten per wedstrijd'!D80</f>
        <v>60.800000000000075</v>
      </c>
      <c r="AN459" s="288"/>
      <c r="AO459" s="284"/>
      <c r="AR459" s="288"/>
      <c r="AS459" s="283"/>
      <c r="AT459" s="284"/>
      <c r="AW459" s="288"/>
      <c r="AX459" s="284"/>
      <c r="BA459" s="288"/>
      <c r="BB459" s="283"/>
      <c r="BK459" s="283"/>
      <c r="BT459" s="283"/>
      <c r="CC459" s="283"/>
      <c r="CL459" s="283"/>
      <c r="CU459" s="283"/>
      <c r="DD459" s="283"/>
      <c r="DM459" s="283"/>
      <c r="DV459" s="283"/>
      <c r="EE459" s="283"/>
      <c r="EN459" s="283"/>
      <c r="EW459" s="283"/>
      <c r="FF459" s="283"/>
      <c r="FO459" s="283"/>
      <c r="FX459" s="283"/>
      <c r="GG459" s="283"/>
      <c r="GP459" s="283"/>
      <c r="GY459" s="283"/>
      <c r="HH459" s="283"/>
      <c r="RS459" s="342"/>
    </row>
    <row r="460" spans="1:487" s="287" customFormat="1">
      <c r="A460" s="292" t="s">
        <v>1010</v>
      </c>
      <c r="B460" s="441" t="s">
        <v>2237</v>
      </c>
      <c r="D460" s="103">
        <f>'Punten per wedstrijd'!D657</f>
        <v>0</v>
      </c>
      <c r="E460" s="292" t="s">
        <v>1010</v>
      </c>
      <c r="F460" s="441" t="s">
        <v>15</v>
      </c>
      <c r="H460" s="103">
        <f>'Punten per wedstrijd'!D451</f>
        <v>463.1</v>
      </c>
      <c r="J460" s="292" t="s">
        <v>1010</v>
      </c>
      <c r="K460" s="446" t="s">
        <v>861</v>
      </c>
      <c r="L460" s="446"/>
      <c r="M460" s="103">
        <f>'Punten per wedstrijd'!D269</f>
        <v>501.1</v>
      </c>
      <c r="N460" s="292" t="s">
        <v>1010</v>
      </c>
      <c r="O460" s="518" t="s">
        <v>2283</v>
      </c>
      <c r="P460" s="446"/>
      <c r="Q460" s="103">
        <f>'Punten per wedstrijd'!D152</f>
        <v>76.19999999999996</v>
      </c>
      <c r="S460" s="292" t="s">
        <v>1010</v>
      </c>
      <c r="T460" s="441" t="s">
        <v>2237</v>
      </c>
      <c r="U460" s="284"/>
      <c r="V460" s="103">
        <f>'Punten per wedstrijd'!D573</f>
        <v>0</v>
      </c>
      <c r="W460" s="292" t="s">
        <v>1010</v>
      </c>
      <c r="X460" s="443" t="s">
        <v>142</v>
      </c>
      <c r="Z460" s="103">
        <f>'Punten per wedstrijd'!D394</f>
        <v>178.89999999999941</v>
      </c>
      <c r="AB460" s="292" t="s">
        <v>1010</v>
      </c>
      <c r="AC460" s="518" t="s">
        <v>2278</v>
      </c>
      <c r="AD460" s="282"/>
      <c r="AE460" s="103">
        <f>'Punten per wedstrijd'!D192</f>
        <v>208.55000000000007</v>
      </c>
      <c r="AF460" s="292" t="s">
        <v>1010</v>
      </c>
      <c r="AG460" s="441" t="s">
        <v>37</v>
      </c>
      <c r="AH460" s="449"/>
      <c r="AI460" s="103">
        <f>'Punten per wedstrijd'!D75</f>
        <v>60.000000000000114</v>
      </c>
      <c r="AN460" s="288"/>
      <c r="AO460" s="284"/>
      <c r="AR460" s="288"/>
      <c r="AS460" s="283"/>
      <c r="AT460" s="284"/>
      <c r="AW460" s="288"/>
      <c r="AX460" s="284"/>
      <c r="BA460" s="288"/>
      <c r="BB460" s="283"/>
      <c r="BK460" s="283"/>
      <c r="BT460" s="283"/>
      <c r="CC460" s="283"/>
      <c r="CL460" s="283"/>
      <c r="CU460" s="283"/>
      <c r="DD460" s="283"/>
      <c r="DM460" s="283"/>
      <c r="DV460" s="283"/>
      <c r="EE460" s="283"/>
      <c r="EN460" s="283"/>
      <c r="EW460" s="283"/>
      <c r="FF460" s="283"/>
      <c r="FO460" s="283"/>
      <c r="FX460" s="283"/>
      <c r="GG460" s="283"/>
      <c r="GP460" s="283"/>
      <c r="GY460" s="283"/>
      <c r="HH460" s="283"/>
      <c r="RS460" s="342"/>
    </row>
    <row r="461" spans="1:487" s="287" customFormat="1">
      <c r="A461" s="292" t="s">
        <v>1011</v>
      </c>
      <c r="B461" s="441" t="s">
        <v>31</v>
      </c>
      <c r="D461" s="103">
        <f>'Punten per wedstrijd'!D658</f>
        <v>0</v>
      </c>
      <c r="E461" s="292" t="s">
        <v>1011</v>
      </c>
      <c r="F461" s="518" t="s">
        <v>2308</v>
      </c>
      <c r="G461" s="446"/>
      <c r="H461" s="103">
        <f>'Punten per wedstrijd'!D436</f>
        <v>459.79999999999961</v>
      </c>
      <c r="J461" s="292" t="s">
        <v>1011</v>
      </c>
      <c r="K461" s="446" t="s">
        <v>141</v>
      </c>
      <c r="L461" s="282"/>
      <c r="M461" s="103">
        <f>'Punten per wedstrijd'!D293</f>
        <v>493.80000000000052</v>
      </c>
      <c r="N461" s="292" t="s">
        <v>1011</v>
      </c>
      <c r="O461" s="518" t="s">
        <v>2282</v>
      </c>
      <c r="P461" s="449"/>
      <c r="Q461" s="103">
        <f>'Punten per wedstrijd'!D136</f>
        <v>65.600000000000065</v>
      </c>
      <c r="S461" s="292" t="s">
        <v>1011</v>
      </c>
      <c r="T461" s="441" t="s">
        <v>31</v>
      </c>
      <c r="U461" s="284"/>
      <c r="V461" s="103">
        <f>'Punten per wedstrijd'!D574</f>
        <v>0</v>
      </c>
      <c r="W461" s="292" t="s">
        <v>1011</v>
      </c>
      <c r="X461" s="441" t="s">
        <v>2237</v>
      </c>
      <c r="Z461" s="103">
        <f>'Punten per wedstrijd'!D405</f>
        <v>176.20000000000027</v>
      </c>
      <c r="AB461" s="292" t="s">
        <v>1011</v>
      </c>
      <c r="AC461" s="446" t="s">
        <v>830</v>
      </c>
      <c r="AD461" s="449"/>
      <c r="AE461" s="103">
        <f>'Punten per wedstrijd'!D202</f>
        <v>202.49999999999949</v>
      </c>
      <c r="AF461" s="292" t="s">
        <v>1011</v>
      </c>
      <c r="AG461" s="441" t="s">
        <v>15</v>
      </c>
      <c r="AI461" s="103">
        <f>'Punten per wedstrijd'!D31</f>
        <v>59.499999999999943</v>
      </c>
      <c r="AN461" s="288"/>
      <c r="AO461" s="284"/>
      <c r="AR461" s="288"/>
      <c r="AS461" s="283"/>
      <c r="AT461" s="284"/>
      <c r="AW461" s="288"/>
      <c r="AX461" s="284"/>
      <c r="BA461" s="288"/>
      <c r="BB461" s="283"/>
      <c r="BK461" s="283"/>
      <c r="BT461" s="283"/>
      <c r="CC461" s="283"/>
      <c r="CL461" s="283"/>
      <c r="CU461" s="283"/>
      <c r="DD461" s="283"/>
      <c r="DM461" s="283"/>
      <c r="DV461" s="283"/>
      <c r="EE461" s="283"/>
      <c r="EN461" s="283"/>
      <c r="EW461" s="283"/>
      <c r="FF461" s="283"/>
      <c r="FO461" s="283"/>
      <c r="FX461" s="283"/>
      <c r="GG461" s="283"/>
      <c r="GP461" s="283"/>
      <c r="GY461" s="283"/>
      <c r="HH461" s="283"/>
      <c r="RS461" s="342"/>
    </row>
    <row r="462" spans="1:487" s="287" customFormat="1">
      <c r="A462" s="292" t="s">
        <v>1012</v>
      </c>
      <c r="B462" s="446" t="s">
        <v>863</v>
      </c>
      <c r="D462" s="103">
        <f>'Punten per wedstrijd'!D659</f>
        <v>0</v>
      </c>
      <c r="E462" s="292" t="s">
        <v>1012</v>
      </c>
      <c r="F462" s="446" t="s">
        <v>811</v>
      </c>
      <c r="H462" s="103">
        <f>'Punten per wedstrijd'!D479</f>
        <v>443.69999999999993</v>
      </c>
      <c r="J462" s="292" t="s">
        <v>1012</v>
      </c>
      <c r="K462" s="540" t="s">
        <v>1857</v>
      </c>
      <c r="L462" s="282"/>
      <c r="M462" s="103">
        <f>'Punten per wedstrijd'!D312</f>
        <v>488.3000000000003</v>
      </c>
      <c r="N462" s="292" t="s">
        <v>1012</v>
      </c>
      <c r="O462" s="441" t="s">
        <v>15</v>
      </c>
      <c r="P462" s="446"/>
      <c r="Q462" s="103">
        <f>'Punten per wedstrijd'!D115</f>
        <v>64.799999999999969</v>
      </c>
      <c r="S462" s="292" t="s">
        <v>1012</v>
      </c>
      <c r="T462" s="446" t="s">
        <v>863</v>
      </c>
      <c r="U462" s="284"/>
      <c r="V462" s="103">
        <f>'Punten per wedstrijd'!D575</f>
        <v>0</v>
      </c>
      <c r="W462" s="292" t="s">
        <v>1012</v>
      </c>
      <c r="X462" s="446" t="s">
        <v>141</v>
      </c>
      <c r="Z462" s="103">
        <f>'Punten per wedstrijd'!D377</f>
        <v>176.10000000000059</v>
      </c>
      <c r="AB462" s="292" t="s">
        <v>1012</v>
      </c>
      <c r="AC462" s="540" t="s">
        <v>1851</v>
      </c>
      <c r="AD462" s="446"/>
      <c r="AE462" s="103">
        <f>'Punten per wedstrijd'!D217</f>
        <v>193.0999999999998</v>
      </c>
      <c r="AF462" s="292" t="s">
        <v>1012</v>
      </c>
      <c r="AG462" s="446" t="s">
        <v>806</v>
      </c>
      <c r="AH462" s="449"/>
      <c r="AI462" s="103">
        <f>'Punten per wedstrijd'!D67</f>
        <v>58.2</v>
      </c>
      <c r="AN462" s="288"/>
      <c r="AO462" s="284"/>
      <c r="AR462" s="288"/>
      <c r="AS462" s="283"/>
      <c r="AT462" s="284"/>
      <c r="AW462" s="288"/>
      <c r="AX462" s="284"/>
      <c r="BA462" s="288"/>
      <c r="BB462" s="283"/>
      <c r="BK462" s="283"/>
      <c r="BT462" s="283"/>
      <c r="CC462" s="283"/>
      <c r="CL462" s="283"/>
      <c r="CU462" s="283"/>
      <c r="DD462" s="283"/>
      <c r="DM462" s="283"/>
      <c r="DV462" s="283"/>
      <c r="EE462" s="283"/>
      <c r="EN462" s="283"/>
      <c r="EW462" s="283"/>
      <c r="FF462" s="283"/>
      <c r="FO462" s="283"/>
      <c r="FX462" s="283"/>
      <c r="GG462" s="283"/>
      <c r="GP462" s="283"/>
      <c r="GY462" s="283"/>
      <c r="HH462" s="283"/>
      <c r="RS462" s="342"/>
    </row>
    <row r="463" spans="1:487" s="287" customFormat="1">
      <c r="A463" s="292" t="s">
        <v>1013</v>
      </c>
      <c r="B463" s="446" t="s">
        <v>828</v>
      </c>
      <c r="D463" s="103">
        <f>'Punten per wedstrijd'!D660</f>
        <v>0</v>
      </c>
      <c r="E463" s="292" t="s">
        <v>1013</v>
      </c>
      <c r="F463" s="441" t="s">
        <v>23</v>
      </c>
      <c r="H463" s="103">
        <f>'Punten per wedstrijd'!D467</f>
        <v>436.15000000000009</v>
      </c>
      <c r="J463" s="292" t="s">
        <v>1013</v>
      </c>
      <c r="K463" s="518" t="s">
        <v>2277</v>
      </c>
      <c r="L463" s="446"/>
      <c r="M463" s="103">
        <f>'Punten per wedstrijd'!D272</f>
        <v>482.90000000000003</v>
      </c>
      <c r="N463" s="292" t="s">
        <v>1013</v>
      </c>
      <c r="O463" s="441" t="s">
        <v>27</v>
      </c>
      <c r="P463" s="282"/>
      <c r="Q463" s="103">
        <f>'Punten per wedstrijd'!D138</f>
        <v>63.950000000000344</v>
      </c>
      <c r="S463" s="292" t="s">
        <v>1013</v>
      </c>
      <c r="T463" s="446" t="s">
        <v>828</v>
      </c>
      <c r="U463" s="284"/>
      <c r="V463" s="103">
        <f>'Punten per wedstrijd'!D576</f>
        <v>0</v>
      </c>
      <c r="W463" s="292" t="s">
        <v>1013</v>
      </c>
      <c r="X463" s="441" t="s">
        <v>2245</v>
      </c>
      <c r="Y463" s="446"/>
      <c r="Z463" s="103">
        <f>'Punten per wedstrijd'!D341</f>
        <v>176.00000000000091</v>
      </c>
      <c r="AB463" s="292" t="s">
        <v>1013</v>
      </c>
      <c r="AC463" s="446" t="s">
        <v>869</v>
      </c>
      <c r="AD463" s="449"/>
      <c r="AE463" s="103">
        <f>'Punten per wedstrijd'!D207</f>
        <v>192.89999999999986</v>
      </c>
      <c r="AF463" s="292" t="s">
        <v>1013</v>
      </c>
      <c r="AG463" s="446" t="s">
        <v>852</v>
      </c>
      <c r="AI463" s="103">
        <f>'Punten per wedstrijd'!D61</f>
        <v>50.599999999999874</v>
      </c>
      <c r="AN463" s="288"/>
      <c r="AO463" s="284"/>
      <c r="AR463" s="288"/>
      <c r="AS463" s="283"/>
      <c r="AT463" s="284"/>
      <c r="AW463" s="288"/>
      <c r="AX463" s="284"/>
      <c r="BA463" s="288"/>
      <c r="BB463" s="283"/>
      <c r="BK463" s="283"/>
      <c r="BT463" s="283"/>
      <c r="CC463" s="283"/>
      <c r="CL463" s="283"/>
      <c r="CU463" s="283"/>
      <c r="DD463" s="283"/>
      <c r="DM463" s="283"/>
      <c r="DV463" s="283"/>
      <c r="EE463" s="283"/>
      <c r="EN463" s="283"/>
      <c r="EW463" s="283"/>
      <c r="FF463" s="283"/>
      <c r="FO463" s="283"/>
      <c r="FX463" s="283"/>
      <c r="GG463" s="283"/>
      <c r="GP463" s="283"/>
      <c r="GY463" s="283"/>
      <c r="HH463" s="283"/>
      <c r="RS463" s="342"/>
    </row>
    <row r="464" spans="1:487" s="287" customFormat="1">
      <c r="A464" s="292" t="s">
        <v>1014</v>
      </c>
      <c r="B464" s="446" t="s">
        <v>855</v>
      </c>
      <c r="D464" s="103">
        <f>'Punten per wedstrijd'!D661</f>
        <v>0</v>
      </c>
      <c r="E464" s="292" t="s">
        <v>1014</v>
      </c>
      <c r="F464" s="441" t="s">
        <v>13</v>
      </c>
      <c r="G464" s="446"/>
      <c r="H464" s="103">
        <f>'Punten per wedstrijd'!D449</f>
        <v>432.10000000000014</v>
      </c>
      <c r="J464" s="292" t="s">
        <v>1014</v>
      </c>
      <c r="K464" s="518" t="s">
        <v>2307</v>
      </c>
      <c r="L464" s="282"/>
      <c r="M464" s="103">
        <f>'Punten per wedstrijd'!D317</f>
        <v>479.34999999999991</v>
      </c>
      <c r="N464" s="292" t="s">
        <v>1014</v>
      </c>
      <c r="O464" s="446" t="s">
        <v>830</v>
      </c>
      <c r="P464" s="282"/>
      <c r="Q464" s="103">
        <f>'Punten per wedstrijd'!D118</f>
        <v>63.599999999999937</v>
      </c>
      <c r="S464" s="292" t="s">
        <v>1014</v>
      </c>
      <c r="T464" s="446" t="s">
        <v>855</v>
      </c>
      <c r="U464" s="284"/>
      <c r="V464" s="103">
        <f>'Punten per wedstrijd'!D577</f>
        <v>0</v>
      </c>
      <c r="W464" s="292" t="s">
        <v>1014</v>
      </c>
      <c r="X464" s="518" t="s">
        <v>2305</v>
      </c>
      <c r="Z464" s="103">
        <f>'Punten per wedstrijd'!D398</f>
        <v>176</v>
      </c>
      <c r="AB464" s="292" t="s">
        <v>1014</v>
      </c>
      <c r="AC464" s="518" t="s">
        <v>2277</v>
      </c>
      <c r="AD464" s="449"/>
      <c r="AE464" s="103">
        <f>'Punten per wedstrijd'!D188</f>
        <v>192.09999999999957</v>
      </c>
      <c r="AF464" s="292" t="s">
        <v>1014</v>
      </c>
      <c r="AG464" s="441" t="s">
        <v>27</v>
      </c>
      <c r="AH464" s="446"/>
      <c r="AI464" s="103">
        <f>'Punten per wedstrijd'!D54</f>
        <v>48.75</v>
      </c>
      <c r="AN464" s="288"/>
      <c r="AO464" s="284"/>
      <c r="AR464" s="288"/>
      <c r="AS464" s="283"/>
      <c r="AT464" s="284"/>
      <c r="AW464" s="288"/>
      <c r="AX464" s="284"/>
      <c r="BA464" s="288"/>
      <c r="BB464" s="283"/>
      <c r="BK464" s="283"/>
      <c r="BT464" s="283"/>
      <c r="CC464" s="283"/>
      <c r="CL464" s="283"/>
      <c r="CU464" s="283"/>
      <c r="DD464" s="283"/>
      <c r="DM464" s="283"/>
      <c r="DV464" s="283"/>
      <c r="EE464" s="283"/>
      <c r="EN464" s="283"/>
      <c r="EW464" s="283"/>
      <c r="FF464" s="283"/>
      <c r="FO464" s="283"/>
      <c r="FX464" s="283"/>
      <c r="GG464" s="283"/>
      <c r="GP464" s="283"/>
      <c r="GY464" s="283"/>
      <c r="HH464" s="283"/>
      <c r="RS464" s="342"/>
    </row>
    <row r="465" spans="1:927" s="287" customFormat="1">
      <c r="A465" s="292" t="s">
        <v>1015</v>
      </c>
      <c r="B465" s="441" t="s">
        <v>33</v>
      </c>
      <c r="D465" s="103">
        <f>'Punten per wedstrijd'!D662</f>
        <v>0</v>
      </c>
      <c r="E465" s="292" t="s">
        <v>1015</v>
      </c>
      <c r="F465" s="441" t="s">
        <v>2242</v>
      </c>
      <c r="H465" s="103">
        <f>'Punten per wedstrijd'!D452</f>
        <v>431.4</v>
      </c>
      <c r="J465" s="292" t="s">
        <v>1015</v>
      </c>
      <c r="K465" s="443" t="s">
        <v>144</v>
      </c>
      <c r="L465" s="282"/>
      <c r="M465" s="103">
        <f>'Punten per wedstrijd'!D332</f>
        <v>467.69999999999987</v>
      </c>
      <c r="N465" s="292" t="s">
        <v>1015</v>
      </c>
      <c r="O465" s="446" t="s">
        <v>855</v>
      </c>
      <c r="P465" s="282"/>
      <c r="Q465" s="103">
        <f>'Punten per wedstrijd'!D157</f>
        <v>62.70000000000023</v>
      </c>
      <c r="S465" s="292" t="s">
        <v>1015</v>
      </c>
      <c r="T465" s="441" t="s">
        <v>33</v>
      </c>
      <c r="U465" s="284"/>
      <c r="V465" s="103">
        <f>'Punten per wedstrijd'!D578</f>
        <v>0</v>
      </c>
      <c r="W465" s="292" t="s">
        <v>1015</v>
      </c>
      <c r="X465" s="446" t="s">
        <v>837</v>
      </c>
      <c r="Z465" s="103">
        <f>'Punten per wedstrijd'!D393</f>
        <v>174</v>
      </c>
      <c r="AB465" s="292" t="s">
        <v>1015</v>
      </c>
      <c r="AC465" s="518" t="s">
        <v>2276</v>
      </c>
      <c r="AD465" s="282"/>
      <c r="AE465" s="103">
        <f>'Punten per wedstrijd'!D181</f>
        <v>188.19999999999857</v>
      </c>
      <c r="AF465" s="292" t="s">
        <v>1015</v>
      </c>
      <c r="AG465" s="446" t="s">
        <v>844</v>
      </c>
      <c r="AH465" s="449"/>
      <c r="AI465" s="103">
        <f>'Punten per wedstrijd'!D15</f>
        <v>47.19999999999996</v>
      </c>
      <c r="AN465" s="288"/>
      <c r="AO465" s="284"/>
      <c r="AR465" s="288"/>
      <c r="AS465" s="283"/>
      <c r="AT465" s="284"/>
      <c r="AW465" s="288"/>
      <c r="AX465" s="284"/>
      <c r="BA465" s="288"/>
      <c r="BB465" s="283"/>
      <c r="BK465" s="283"/>
      <c r="BT465" s="283"/>
      <c r="CC465" s="283"/>
      <c r="CL465" s="283"/>
      <c r="CU465" s="283"/>
      <c r="DD465" s="283"/>
      <c r="DM465" s="283"/>
      <c r="DV465" s="283"/>
      <c r="EE465" s="283"/>
      <c r="EN465" s="283"/>
      <c r="EW465" s="283"/>
      <c r="FF465" s="283"/>
      <c r="FO465" s="283"/>
      <c r="FX465" s="283"/>
      <c r="GG465" s="283"/>
      <c r="GP465" s="283"/>
      <c r="GY465" s="283"/>
      <c r="HH465" s="283"/>
      <c r="RS465" s="342"/>
    </row>
    <row r="466" spans="1:927" s="287" customFormat="1">
      <c r="A466" s="292" t="s">
        <v>1016</v>
      </c>
      <c r="B466" s="441" t="s">
        <v>37</v>
      </c>
      <c r="D466" s="103">
        <f>'Punten per wedstrijd'!D663</f>
        <v>0</v>
      </c>
      <c r="E466" s="292" t="s">
        <v>1016</v>
      </c>
      <c r="F466" s="518" t="s">
        <v>2278</v>
      </c>
      <c r="G466" s="446"/>
      <c r="H466" s="103">
        <f>'Punten per wedstrijd'!D444</f>
        <v>412.89999999999986</v>
      </c>
      <c r="J466" s="292" t="s">
        <v>1016</v>
      </c>
      <c r="K466" s="540" t="s">
        <v>1853</v>
      </c>
      <c r="L466" s="449"/>
      <c r="M466" s="103">
        <f>'Punten per wedstrijd'!D303</f>
        <v>455.99999999999994</v>
      </c>
      <c r="N466" s="292" t="s">
        <v>1016</v>
      </c>
      <c r="O466" s="441" t="s">
        <v>13</v>
      </c>
      <c r="P466" s="449"/>
      <c r="Q466" s="103">
        <f>'Punten per wedstrijd'!D113</f>
        <v>59.499999999999986</v>
      </c>
      <c r="S466" s="292" t="s">
        <v>1016</v>
      </c>
      <c r="T466" s="441" t="s">
        <v>37</v>
      </c>
      <c r="U466" s="284"/>
      <c r="V466" s="103">
        <f>'Punten per wedstrijd'!D579</f>
        <v>0</v>
      </c>
      <c r="W466" s="292" t="s">
        <v>1016</v>
      </c>
      <c r="X466" s="518" t="s">
        <v>2307</v>
      </c>
      <c r="Z466" s="103">
        <f>'Punten per wedstrijd'!D401</f>
        <v>172.65000000000009</v>
      </c>
      <c r="AB466" s="292" t="s">
        <v>1016</v>
      </c>
      <c r="AC466" s="518" t="s">
        <v>2305</v>
      </c>
      <c r="AD466" s="446"/>
      <c r="AE466" s="103">
        <f>'Punten per wedstrijd'!D230</f>
        <v>184.50000000000023</v>
      </c>
      <c r="AF466" s="292" t="s">
        <v>1016</v>
      </c>
      <c r="AG466" s="443" t="s">
        <v>142</v>
      </c>
      <c r="AH466" s="449"/>
      <c r="AI466" s="103">
        <f>'Punten per wedstrijd'!D58</f>
        <v>43.40000000000002</v>
      </c>
      <c r="AN466" s="288"/>
      <c r="AO466" s="284"/>
      <c r="AR466" s="288"/>
      <c r="AS466" s="283"/>
      <c r="AT466" s="284"/>
      <c r="AW466" s="288"/>
      <c r="AX466" s="284"/>
      <c r="BA466" s="288"/>
      <c r="BB466" s="283"/>
      <c r="BK466" s="283"/>
      <c r="BT466" s="283"/>
      <c r="CC466" s="283"/>
      <c r="CL466" s="283"/>
      <c r="CU466" s="283"/>
      <c r="DD466" s="283"/>
      <c r="DM466" s="283"/>
      <c r="DV466" s="283"/>
      <c r="EE466" s="283"/>
      <c r="EN466" s="283"/>
      <c r="EW466" s="283"/>
      <c r="FF466" s="283"/>
      <c r="FO466" s="283"/>
      <c r="FX466" s="283"/>
      <c r="GG466" s="283"/>
      <c r="GP466" s="283"/>
      <c r="GY466" s="283"/>
      <c r="HH466" s="283"/>
      <c r="RS466" s="342"/>
    </row>
    <row r="467" spans="1:927" s="287" customFormat="1">
      <c r="A467" s="292" t="s">
        <v>1017</v>
      </c>
      <c r="B467" s="443" t="s">
        <v>143</v>
      </c>
      <c r="D467" s="103">
        <f>'Punten per wedstrijd'!D664</f>
        <v>0</v>
      </c>
      <c r="E467" s="292" t="s">
        <v>1017</v>
      </c>
      <c r="F467" s="441" t="s">
        <v>2245</v>
      </c>
      <c r="H467" s="103">
        <f>'Punten per wedstrijd'!D425</f>
        <v>402.30000000000064</v>
      </c>
      <c r="J467" s="292" t="s">
        <v>1017</v>
      </c>
      <c r="K467" s="446" t="s">
        <v>830</v>
      </c>
      <c r="L467" s="449"/>
      <c r="M467" s="103">
        <f>'Punten per wedstrijd'!D286</f>
        <v>428.99999999999983</v>
      </c>
      <c r="N467" s="292" t="s">
        <v>1017</v>
      </c>
      <c r="O467" s="446" t="s">
        <v>844</v>
      </c>
      <c r="P467" s="282"/>
      <c r="Q467" s="103">
        <f>'Punten per wedstrijd'!D99</f>
        <v>55.199999999999946</v>
      </c>
      <c r="S467" s="292" t="s">
        <v>1017</v>
      </c>
      <c r="T467" s="443" t="s">
        <v>143</v>
      </c>
      <c r="U467" s="284"/>
      <c r="V467" s="103">
        <f>'Punten per wedstrijd'!D580</f>
        <v>0</v>
      </c>
      <c r="W467" s="292" t="s">
        <v>1017</v>
      </c>
      <c r="X467" s="441" t="s">
        <v>17</v>
      </c>
      <c r="Z467" s="103">
        <f>'Punten per wedstrijd'!D369</f>
        <v>172.50000000000068</v>
      </c>
      <c r="AB467" s="292" t="s">
        <v>1017</v>
      </c>
      <c r="AC467" s="540" t="s">
        <v>1839</v>
      </c>
      <c r="AD467" s="449"/>
      <c r="AE467" s="103">
        <f>'Punten per wedstrijd'!D204</f>
        <v>171.80000000000064</v>
      </c>
      <c r="AF467" s="292" t="s">
        <v>1017</v>
      </c>
      <c r="AG467" s="446" t="s">
        <v>861</v>
      </c>
      <c r="AH467" s="446"/>
      <c r="AI467" s="103">
        <f>'Punten per wedstrijd'!D17</f>
        <v>43.3</v>
      </c>
      <c r="AN467" s="288"/>
      <c r="AO467" s="284"/>
      <c r="AR467" s="288"/>
      <c r="AS467" s="283"/>
      <c r="AT467" s="284"/>
      <c r="AW467" s="288"/>
      <c r="AX467" s="284"/>
      <c r="BA467" s="288"/>
      <c r="BB467" s="283"/>
      <c r="BK467" s="283"/>
      <c r="BT467" s="283"/>
      <c r="CC467" s="283"/>
      <c r="CL467" s="283"/>
      <c r="CU467" s="283"/>
      <c r="DD467" s="283"/>
      <c r="DM467" s="283"/>
      <c r="DV467" s="283"/>
      <c r="EE467" s="283"/>
      <c r="EN467" s="283"/>
      <c r="EW467" s="283"/>
      <c r="FF467" s="283"/>
      <c r="FO467" s="283"/>
      <c r="FX467" s="283"/>
      <c r="GG467" s="283"/>
      <c r="GP467" s="283"/>
      <c r="GY467" s="283"/>
      <c r="HH467" s="283"/>
      <c r="RS467" s="342"/>
    </row>
    <row r="468" spans="1:927" s="287" customFormat="1">
      <c r="A468" s="292" t="s">
        <v>1018</v>
      </c>
      <c r="B468" s="540" t="s">
        <v>1859</v>
      </c>
      <c r="D468" s="103">
        <f>'Punten per wedstrijd'!D665</f>
        <v>0</v>
      </c>
      <c r="E468" s="292" t="s">
        <v>1018</v>
      </c>
      <c r="F468" s="441" t="s">
        <v>27</v>
      </c>
      <c r="G468" s="446"/>
      <c r="H468" s="103">
        <f>'Punten per wedstrijd'!D474</f>
        <v>395.10000000000036</v>
      </c>
      <c r="J468" s="292" t="s">
        <v>1018</v>
      </c>
      <c r="K468" s="446" t="s">
        <v>869</v>
      </c>
      <c r="L468" s="449"/>
      <c r="M468" s="103">
        <f>'Punten per wedstrijd'!D291</f>
        <v>419.70000000000005</v>
      </c>
      <c r="N468" s="292" t="s">
        <v>1018</v>
      </c>
      <c r="O468" s="446" t="s">
        <v>861</v>
      </c>
      <c r="P468" s="449"/>
      <c r="Q468" s="103">
        <f>'Punten per wedstrijd'!D101</f>
        <v>54.100000000000108</v>
      </c>
      <c r="S468" s="292" t="s">
        <v>1018</v>
      </c>
      <c r="T468" s="540" t="s">
        <v>1859</v>
      </c>
      <c r="U468" s="284"/>
      <c r="V468" s="103">
        <f>'Punten per wedstrijd'!D581</f>
        <v>0</v>
      </c>
      <c r="W468" s="292" t="s">
        <v>1018</v>
      </c>
      <c r="X468" s="540" t="s">
        <v>1858</v>
      </c>
      <c r="Z468" s="103">
        <f>'Punten per wedstrijd'!D386</f>
        <v>172.50000000000045</v>
      </c>
      <c r="AB468" s="292" t="s">
        <v>1018</v>
      </c>
      <c r="AC468" s="518" t="s">
        <v>2308</v>
      </c>
      <c r="AD468" s="449"/>
      <c r="AE468" s="103">
        <f>'Punten per wedstrijd'!D184</f>
        <v>167.99999999999926</v>
      </c>
      <c r="AF468" s="292" t="s">
        <v>1018</v>
      </c>
      <c r="AG468" s="518" t="s">
        <v>2282</v>
      </c>
      <c r="AH468" s="449"/>
      <c r="AI468" s="103">
        <f>'Punten per wedstrijd'!D52</f>
        <v>36.20000000000006</v>
      </c>
      <c r="AN468" s="288"/>
      <c r="AO468" s="284"/>
      <c r="AR468" s="288"/>
      <c r="AS468" s="283"/>
      <c r="AT468" s="284"/>
      <c r="AW468" s="288"/>
      <c r="AX468" s="284"/>
      <c r="BA468" s="288"/>
      <c r="BB468" s="283"/>
      <c r="BK468" s="283"/>
      <c r="BT468" s="283"/>
      <c r="CC468" s="283"/>
      <c r="CL468" s="283"/>
      <c r="CU468" s="283"/>
      <c r="DD468" s="283"/>
      <c r="DM468" s="283"/>
      <c r="DV468" s="283"/>
      <c r="EE468" s="283"/>
      <c r="EN468" s="283"/>
      <c r="EW468" s="283"/>
      <c r="FF468" s="283"/>
      <c r="FO468" s="283"/>
      <c r="FX468" s="283"/>
      <c r="GG468" s="283"/>
      <c r="GP468" s="283"/>
      <c r="GY468" s="283"/>
      <c r="HH468" s="283"/>
      <c r="RS468" s="342"/>
    </row>
    <row r="469" spans="1:927" s="287" customFormat="1">
      <c r="A469" s="292" t="s">
        <v>1019</v>
      </c>
      <c r="B469" s="441" t="s">
        <v>39</v>
      </c>
      <c r="D469" s="103">
        <f>'Punten per wedstrijd'!D666</f>
        <v>0</v>
      </c>
      <c r="E469" s="292" t="s">
        <v>1019</v>
      </c>
      <c r="F469" s="518" t="s">
        <v>2282</v>
      </c>
      <c r="G469" s="446"/>
      <c r="H469" s="103">
        <f>'Punten per wedstrijd'!D472</f>
        <v>374.05000000000007</v>
      </c>
      <c r="J469" s="292" t="s">
        <v>1019</v>
      </c>
      <c r="K469" s="446" t="s">
        <v>844</v>
      </c>
      <c r="L469" s="449"/>
      <c r="M469" s="103">
        <f>'Punten per wedstrijd'!D267</f>
        <v>384.9</v>
      </c>
      <c r="N469" s="292" t="s">
        <v>1019</v>
      </c>
      <c r="O469" s="441" t="s">
        <v>2237</v>
      </c>
      <c r="P469" s="446"/>
      <c r="Q469" s="103">
        <f>'Punten per wedstrijd'!D153</f>
        <v>53.399999999999991</v>
      </c>
      <c r="S469" s="292" t="s">
        <v>1019</v>
      </c>
      <c r="T469" s="441" t="s">
        <v>39</v>
      </c>
      <c r="U469" s="284"/>
      <c r="V469" s="103">
        <f>'Punten per wedstrijd'!D582</f>
        <v>0</v>
      </c>
      <c r="W469" s="292" t="s">
        <v>1019</v>
      </c>
      <c r="X469" s="443" t="s">
        <v>144</v>
      </c>
      <c r="Z469" s="103">
        <f>'Punten per wedstrijd'!D416</f>
        <v>159.40000000000032</v>
      </c>
      <c r="AB469" s="292" t="s">
        <v>1019</v>
      </c>
      <c r="AC469" s="446" t="s">
        <v>837</v>
      </c>
      <c r="AD469" s="282"/>
      <c r="AE469" s="103">
        <f>'Punten per wedstrijd'!D225</f>
        <v>165.8</v>
      </c>
      <c r="AF469" s="292" t="s">
        <v>1019</v>
      </c>
      <c r="AG469" s="441" t="s">
        <v>39</v>
      </c>
      <c r="AI469" s="103">
        <f>'Punten per wedstrijd'!D78</f>
        <v>32.9</v>
      </c>
      <c r="AN469" s="288"/>
      <c r="AO469" s="284"/>
      <c r="AR469" s="288"/>
      <c r="AS469" s="283"/>
      <c r="AT469" s="284"/>
      <c r="AW469" s="288"/>
      <c r="AX469" s="284"/>
      <c r="BA469" s="288"/>
      <c r="BB469" s="283"/>
      <c r="BK469" s="283"/>
      <c r="BT469" s="283"/>
      <c r="CC469" s="283"/>
      <c r="CL469" s="283"/>
      <c r="CU469" s="283"/>
      <c r="DD469" s="283"/>
      <c r="DM469" s="283"/>
      <c r="DV469" s="283"/>
      <c r="EE469" s="283"/>
      <c r="EN469" s="283"/>
      <c r="EW469" s="283"/>
      <c r="FF469" s="283"/>
      <c r="FO469" s="283"/>
      <c r="FX469" s="283"/>
      <c r="GG469" s="283"/>
      <c r="GP469" s="283"/>
      <c r="GY469" s="283"/>
      <c r="HH469" s="283"/>
      <c r="RS469" s="342"/>
    </row>
    <row r="470" spans="1:927" s="287" customFormat="1">
      <c r="A470" s="292" t="s">
        <v>1020</v>
      </c>
      <c r="B470" s="518" t="s">
        <v>2284</v>
      </c>
      <c r="D470" s="103">
        <f>'Punten per wedstrijd'!D667</f>
        <v>0</v>
      </c>
      <c r="E470" s="292" t="s">
        <v>1020</v>
      </c>
      <c r="F470" s="446" t="s">
        <v>861</v>
      </c>
      <c r="H470" s="103">
        <f>'Punten per wedstrijd'!D437</f>
        <v>373.80000000000018</v>
      </c>
      <c r="J470" s="292" t="s">
        <v>1020</v>
      </c>
      <c r="K470" s="441" t="s">
        <v>1</v>
      </c>
      <c r="L470" s="282"/>
      <c r="M470" s="103">
        <f>'Punten per wedstrijd'!D263</f>
        <v>380.5999999999998</v>
      </c>
      <c r="N470" s="292" t="s">
        <v>1020</v>
      </c>
      <c r="O470" s="441" t="s">
        <v>1</v>
      </c>
      <c r="P470" s="446"/>
      <c r="Q470" s="103">
        <f>'Punten per wedstrijd'!D95</f>
        <v>50.399999999999935</v>
      </c>
      <c r="S470" s="292" t="s">
        <v>1020</v>
      </c>
      <c r="T470" s="518" t="s">
        <v>2284</v>
      </c>
      <c r="U470" s="284"/>
      <c r="V470" s="103">
        <f>'Punten per wedstrijd'!D583</f>
        <v>0</v>
      </c>
      <c r="W470" s="292" t="s">
        <v>1020</v>
      </c>
      <c r="X470" s="446" t="s">
        <v>821</v>
      </c>
      <c r="Z470" s="103">
        <f>'Punten per wedstrijd'!D400</f>
        <v>158.30000000000041</v>
      </c>
      <c r="AB470" s="292" t="s">
        <v>1020</v>
      </c>
      <c r="AC470" s="446" t="s">
        <v>855</v>
      </c>
      <c r="AD470" s="282"/>
      <c r="AE470" s="103">
        <f>'Punten per wedstrijd'!D241</f>
        <v>152.2000000000003</v>
      </c>
      <c r="AF470" s="292" t="s">
        <v>1020</v>
      </c>
      <c r="AG470" s="540" t="s">
        <v>1841</v>
      </c>
      <c r="AH470" s="446"/>
      <c r="AI470" s="103">
        <f>'Punten per wedstrijd'!D44</f>
        <v>27.100000000000005</v>
      </c>
      <c r="AN470" s="288"/>
      <c r="AO470" s="284"/>
      <c r="AR470" s="288"/>
      <c r="AS470" s="283"/>
      <c r="AT470" s="284"/>
      <c r="AW470" s="288"/>
      <c r="AX470" s="284"/>
      <c r="BA470" s="288"/>
      <c r="BB470" s="283"/>
      <c r="BK470" s="283"/>
      <c r="BT470" s="283"/>
      <c r="CC470" s="283"/>
      <c r="CL470" s="283"/>
      <c r="CU470" s="283"/>
      <c r="DD470" s="283"/>
      <c r="DM470" s="283"/>
      <c r="DV470" s="283"/>
      <c r="EE470" s="283"/>
      <c r="EN470" s="283"/>
      <c r="EW470" s="283"/>
      <c r="FF470" s="283"/>
      <c r="FO470" s="283"/>
      <c r="FX470" s="283"/>
      <c r="GG470" s="283"/>
      <c r="GP470" s="283"/>
      <c r="GY470" s="283"/>
      <c r="HH470" s="283"/>
      <c r="RS470" s="342"/>
    </row>
    <row r="471" spans="1:927" s="287" customFormat="1">
      <c r="A471" s="292" t="s">
        <v>1021</v>
      </c>
      <c r="B471" s="443" t="s">
        <v>144</v>
      </c>
      <c r="D471" s="103">
        <f>'Punten per wedstrijd'!D668</f>
        <v>0</v>
      </c>
      <c r="E471" s="292" t="s">
        <v>1021</v>
      </c>
      <c r="F471" s="446" t="s">
        <v>855</v>
      </c>
      <c r="H471" s="103">
        <f>'Punten per wedstrijd'!D493</f>
        <v>347.6500000000002</v>
      </c>
      <c r="J471" s="292" t="s">
        <v>1021</v>
      </c>
      <c r="K471" s="518" t="s">
        <v>2280</v>
      </c>
      <c r="L471" s="446"/>
      <c r="M471" s="103">
        <f>'Punten per wedstrijd'!D294</f>
        <v>373.70000000000022</v>
      </c>
      <c r="N471" s="292" t="s">
        <v>1021</v>
      </c>
      <c r="O471" s="518" t="s">
        <v>2307</v>
      </c>
      <c r="P471" s="282"/>
      <c r="Q471" s="103">
        <f>'Punten per wedstrijd'!D149</f>
        <v>44.79999999999982</v>
      </c>
      <c r="S471" s="292" t="s">
        <v>1021</v>
      </c>
      <c r="T471" s="443" t="s">
        <v>144</v>
      </c>
      <c r="U471" s="284"/>
      <c r="V471" s="103">
        <f>'Punten per wedstrijd'!D584</f>
        <v>0</v>
      </c>
      <c r="W471" s="292" t="s">
        <v>1021</v>
      </c>
      <c r="X471" s="446" t="s">
        <v>828</v>
      </c>
      <c r="Z471" s="103">
        <f>'Punten per wedstrijd'!D408</f>
        <v>158.2000000000005</v>
      </c>
      <c r="AB471" s="292" t="s">
        <v>1021</v>
      </c>
      <c r="AC471" s="518" t="s">
        <v>2280</v>
      </c>
      <c r="AD471" s="449"/>
      <c r="AE471" s="103">
        <f>'Punten per wedstrijd'!D210</f>
        <v>149.40000000000003</v>
      </c>
      <c r="AF471" s="292" t="s">
        <v>1021</v>
      </c>
      <c r="AG471" s="446" t="s">
        <v>830</v>
      </c>
      <c r="AI471" s="103">
        <f>'Punten per wedstrijd'!D34</f>
        <v>26.799999999999944</v>
      </c>
      <c r="AN471" s="288"/>
      <c r="AO471" s="284"/>
      <c r="AR471" s="288"/>
      <c r="AS471" s="283"/>
      <c r="AT471" s="284"/>
      <c r="AW471" s="288"/>
      <c r="AX471" s="284"/>
      <c r="BA471" s="288"/>
      <c r="BB471" s="283"/>
      <c r="BK471" s="283"/>
      <c r="BT471" s="283"/>
      <c r="CC471" s="283"/>
      <c r="CL471" s="283"/>
      <c r="CU471" s="283"/>
      <c r="DD471" s="283"/>
      <c r="DM471" s="283"/>
      <c r="DV471" s="283"/>
      <c r="EE471" s="283"/>
      <c r="EN471" s="283"/>
      <c r="EW471" s="283"/>
      <c r="FF471" s="283"/>
      <c r="FO471" s="283"/>
      <c r="FX471" s="283"/>
      <c r="GG471" s="283"/>
      <c r="GP471" s="283"/>
      <c r="GY471" s="283"/>
      <c r="HH471" s="283"/>
      <c r="RS471" s="342"/>
    </row>
    <row r="472" spans="1:927" s="287" customFormat="1">
      <c r="A472" s="292" t="s">
        <v>1022</v>
      </c>
      <c r="B472" s="540" t="s">
        <v>1856</v>
      </c>
      <c r="D472" s="103">
        <f>'Punten per wedstrijd'!D669</f>
        <v>0</v>
      </c>
      <c r="E472" s="292" t="s">
        <v>1022</v>
      </c>
      <c r="F472" s="518" t="s">
        <v>2284</v>
      </c>
      <c r="H472" s="103">
        <f>'Punten per wedstrijd'!D499</f>
        <v>316.89999999999986</v>
      </c>
      <c r="J472" s="292" t="s">
        <v>1022</v>
      </c>
      <c r="K472" s="446" t="s">
        <v>801</v>
      </c>
      <c r="L472" s="449"/>
      <c r="M472" s="103">
        <f>'Punten per wedstrijd'!D278</f>
        <v>366.60000000000014</v>
      </c>
      <c r="N472" s="292" t="s">
        <v>1022</v>
      </c>
      <c r="O472" s="540" t="s">
        <v>1841</v>
      </c>
      <c r="P472" s="446"/>
      <c r="Q472" s="103">
        <f>'Punten per wedstrijd'!D128</f>
        <v>43.999999999999922</v>
      </c>
      <c r="S472" s="292" t="s">
        <v>1022</v>
      </c>
      <c r="T472" s="540" t="s">
        <v>1856</v>
      </c>
      <c r="U472" s="284"/>
      <c r="V472" s="103">
        <f>'Punten per wedstrijd'!D585</f>
        <v>0</v>
      </c>
      <c r="W472" s="292" t="s">
        <v>1022</v>
      </c>
      <c r="X472" s="540" t="s">
        <v>1839</v>
      </c>
      <c r="Y472" s="446"/>
      <c r="Z472" s="103">
        <f>'Punten per wedstrijd'!D372</f>
        <v>119</v>
      </c>
      <c r="AB472" s="292" t="s">
        <v>1022</v>
      </c>
      <c r="AC472" s="441" t="s">
        <v>2245</v>
      </c>
      <c r="AD472" s="449"/>
      <c r="AE472" s="103">
        <f>'Punten per wedstrijd'!D173</f>
        <v>134.70000000000147</v>
      </c>
      <c r="AF472" s="292" t="s">
        <v>1022</v>
      </c>
      <c r="AG472" s="540" t="s">
        <v>1839</v>
      </c>
      <c r="AI472" s="103">
        <f>'Punten per wedstrijd'!D36</f>
        <v>21.700000000000003</v>
      </c>
      <c r="AN472" s="288"/>
      <c r="AO472" s="284"/>
      <c r="AR472" s="288"/>
      <c r="AS472" s="283"/>
      <c r="AT472" s="284"/>
      <c r="AW472" s="288"/>
      <c r="AX472" s="284"/>
      <c r="BA472" s="288"/>
      <c r="BB472" s="283"/>
      <c r="BK472" s="283"/>
      <c r="BT472" s="283"/>
      <c r="CC472" s="283"/>
      <c r="CL472" s="283"/>
      <c r="CU472" s="283"/>
      <c r="DD472" s="283"/>
      <c r="DM472" s="283"/>
      <c r="DV472" s="283"/>
      <c r="EE472" s="283"/>
      <c r="EN472" s="283"/>
      <c r="EW472" s="283"/>
      <c r="FF472" s="283"/>
      <c r="FO472" s="283"/>
      <c r="FX472" s="283"/>
      <c r="GG472" s="283"/>
      <c r="GP472" s="283"/>
      <c r="GY472" s="283"/>
      <c r="HH472" s="283"/>
      <c r="RS472" s="342"/>
    </row>
    <row r="473" spans="1:927" s="287" customFormat="1">
      <c r="A473" s="292" t="s">
        <v>1023</v>
      </c>
      <c r="B473" s="446" t="s">
        <v>155</v>
      </c>
      <c r="D473" s="103">
        <f>'Punten per wedstrijd'!D670</f>
        <v>0</v>
      </c>
      <c r="E473" s="292" t="s">
        <v>1023</v>
      </c>
      <c r="F473" s="518" t="s">
        <v>2277</v>
      </c>
      <c r="H473" s="103">
        <f>'Punten per wedstrijd'!D440</f>
        <v>302.20000000000005</v>
      </c>
      <c r="J473" s="292" t="s">
        <v>1023</v>
      </c>
      <c r="K473" s="540" t="s">
        <v>1854</v>
      </c>
      <c r="L473" s="446"/>
      <c r="M473" s="103">
        <f>'Punten per wedstrijd'!D258</f>
        <v>364.00000000000011</v>
      </c>
      <c r="N473" s="292" t="s">
        <v>1023</v>
      </c>
      <c r="O473" s="441" t="s">
        <v>2246</v>
      </c>
      <c r="P473" s="446"/>
      <c r="Q473" s="103">
        <f>'Punten per wedstrijd'!D111</f>
        <v>37.600000000000122</v>
      </c>
      <c r="S473" s="292" t="s">
        <v>1023</v>
      </c>
      <c r="T473" s="446" t="s">
        <v>155</v>
      </c>
      <c r="U473" s="284"/>
      <c r="V473" s="103">
        <f>'Punten per wedstrijd'!D586</f>
        <v>0</v>
      </c>
      <c r="W473" s="292" t="s">
        <v>1023</v>
      </c>
      <c r="X473" s="518" t="s">
        <v>2308</v>
      </c>
      <c r="Z473" s="103">
        <f>'Punten per wedstrijd'!D352</f>
        <v>54.699999999999591</v>
      </c>
      <c r="AB473" s="292" t="s">
        <v>1023</v>
      </c>
      <c r="AC473" s="441" t="s">
        <v>2244</v>
      </c>
      <c r="AD473" s="449"/>
      <c r="AE473" s="103">
        <f>'Punten per wedstrijd'!D180</f>
        <v>128.70000000000016</v>
      </c>
      <c r="AF473" s="292" t="s">
        <v>1023</v>
      </c>
      <c r="AG473" s="446" t="s">
        <v>828</v>
      </c>
      <c r="AI473" s="103">
        <f>'Punten per wedstrijd'!D72</f>
        <v>20.900000000000006</v>
      </c>
      <c r="AN473" s="288"/>
      <c r="AO473" s="284"/>
      <c r="AR473" s="288"/>
      <c r="AS473" s="283"/>
      <c r="AT473" s="284"/>
      <c r="AW473" s="288"/>
      <c r="AX473" s="284"/>
      <c r="BA473" s="288"/>
      <c r="BB473" s="283"/>
      <c r="BK473" s="283"/>
      <c r="BT473" s="283"/>
      <c r="CC473" s="283"/>
      <c r="CL473" s="283"/>
      <c r="CU473" s="283"/>
      <c r="DD473" s="283"/>
      <c r="DM473" s="283"/>
      <c r="DV473" s="283"/>
      <c r="EE473" s="283"/>
      <c r="EN473" s="283"/>
      <c r="EW473" s="283"/>
      <c r="FF473" s="283"/>
      <c r="FO473" s="283"/>
      <c r="FX473" s="283"/>
      <c r="GG473" s="283"/>
      <c r="GP473" s="283"/>
      <c r="GY473" s="283"/>
      <c r="HH473" s="283"/>
      <c r="RS473" s="342"/>
    </row>
    <row r="474" spans="1:927" s="287" customFormat="1">
      <c r="A474" s="292" t="s">
        <v>1024</v>
      </c>
      <c r="B474" s="446" t="s">
        <v>826</v>
      </c>
      <c r="D474" s="103">
        <f>'Punten per wedstrijd'!D671</f>
        <v>0</v>
      </c>
      <c r="E474" s="292" t="s">
        <v>1024</v>
      </c>
      <c r="F474" s="446" t="s">
        <v>801</v>
      </c>
      <c r="G474" s="446"/>
      <c r="H474" s="103">
        <f>'Punten per wedstrijd'!D446</f>
        <v>284.20000000000005</v>
      </c>
      <c r="J474" s="292" t="s">
        <v>1024</v>
      </c>
      <c r="K474" s="446" t="s">
        <v>855</v>
      </c>
      <c r="L474" s="446"/>
      <c r="M474" s="103">
        <f>'Punten per wedstrijd'!D325</f>
        <v>351.99999999999989</v>
      </c>
      <c r="N474" s="292" t="s">
        <v>1024</v>
      </c>
      <c r="O474" s="446" t="s">
        <v>801</v>
      </c>
      <c r="P474" s="449"/>
      <c r="Q474" s="103">
        <f>'Punten per wedstrijd'!D110</f>
        <v>25.5</v>
      </c>
      <c r="S474" s="292" t="s">
        <v>1024</v>
      </c>
      <c r="T474" s="446" t="s">
        <v>826</v>
      </c>
      <c r="U474" s="284"/>
      <c r="V474" s="103">
        <f>'Punten per wedstrijd'!D587</f>
        <v>0</v>
      </c>
      <c r="W474" s="292" t="s">
        <v>1024</v>
      </c>
      <c r="X474" s="540" t="s">
        <v>1841</v>
      </c>
      <c r="Z474" s="103">
        <f>'Punten per wedstrijd'!D380</f>
        <v>43.150000000000318</v>
      </c>
      <c r="AB474" s="292" t="s">
        <v>1024</v>
      </c>
      <c r="AC474" s="446" t="s">
        <v>828</v>
      </c>
      <c r="AD474" s="282"/>
      <c r="AE474" s="103">
        <f>'Punten per wedstrijd'!D240</f>
        <v>118.00000000000068</v>
      </c>
      <c r="AF474" s="292" t="s">
        <v>1024</v>
      </c>
      <c r="AG474" s="518" t="s">
        <v>2307</v>
      </c>
      <c r="AI474" s="103">
        <f>'Punten per wedstrijd'!D65</f>
        <v>17.900000000000002</v>
      </c>
      <c r="AN474" s="288"/>
      <c r="AO474" s="284"/>
      <c r="AR474" s="288"/>
      <c r="AS474" s="283"/>
      <c r="AT474" s="284"/>
      <c r="AW474" s="288"/>
      <c r="AX474" s="284"/>
      <c r="BA474" s="288"/>
      <c r="BB474" s="283"/>
      <c r="BK474" s="283"/>
      <c r="BT474" s="283"/>
      <c r="CC474" s="283"/>
      <c r="CL474" s="283"/>
      <c r="CU474" s="283"/>
      <c r="DD474" s="283"/>
      <c r="DM474" s="283"/>
      <c r="DV474" s="283"/>
      <c r="EE474" s="283"/>
      <c r="EN474" s="283"/>
      <c r="EW474" s="283"/>
      <c r="FF474" s="283"/>
      <c r="FO474" s="283"/>
      <c r="FX474" s="283"/>
      <c r="GG474" s="283"/>
      <c r="GP474" s="283"/>
      <c r="GY474" s="283"/>
      <c r="HH474" s="283"/>
      <c r="RS474" s="342"/>
    </row>
    <row r="475" spans="1:927" s="287" customFormat="1">
      <c r="A475" s="292" t="s">
        <v>1025</v>
      </c>
      <c r="B475" s="441" t="s">
        <v>2243</v>
      </c>
      <c r="D475" s="103">
        <f>'Punten per wedstrijd'!D672</f>
        <v>0</v>
      </c>
      <c r="E475" s="292" t="s">
        <v>1025</v>
      </c>
      <c r="F475" s="441" t="s">
        <v>2238</v>
      </c>
      <c r="H475" s="103">
        <f>'Punten per wedstrijd'!D428</f>
        <v>149.49999999999989</v>
      </c>
      <c r="J475" s="292" t="s">
        <v>1025</v>
      </c>
      <c r="K475" s="441" t="s">
        <v>2242</v>
      </c>
      <c r="L475" s="449"/>
      <c r="M475" s="103">
        <f>'Punten per wedstrijd'!D284</f>
        <v>245.49999999999989</v>
      </c>
      <c r="N475" s="292" t="s">
        <v>1025</v>
      </c>
      <c r="O475" s="446" t="s">
        <v>156</v>
      </c>
      <c r="P475" s="446"/>
      <c r="Q475" s="103">
        <f>'Punten per wedstrijd'!D91</f>
        <v>11.099999999999596</v>
      </c>
      <c r="S475" s="292" t="s">
        <v>1025</v>
      </c>
      <c r="T475" s="441" t="s">
        <v>2243</v>
      </c>
      <c r="U475" s="284"/>
      <c r="V475" s="103">
        <f>'Punten per wedstrijd'!D588</f>
        <v>0</v>
      </c>
      <c r="W475" s="292" t="s">
        <v>1025</v>
      </c>
      <c r="X475" s="518" t="s">
        <v>2283</v>
      </c>
      <c r="Z475" s="103">
        <f>'Punten per wedstrijd'!D404</f>
        <v>15.600000000000136</v>
      </c>
      <c r="AB475" s="292" t="s">
        <v>1025</v>
      </c>
      <c r="AC475" s="518" t="s">
        <v>2307</v>
      </c>
      <c r="AD475" s="282"/>
      <c r="AE475" s="103">
        <f>'Punten per wedstrijd'!D233</f>
        <v>99.600000000000023</v>
      </c>
      <c r="AF475" s="292" t="s">
        <v>1025</v>
      </c>
      <c r="AG475" s="446" t="s">
        <v>855</v>
      </c>
      <c r="AI475" s="103">
        <f>'Punten per wedstrijd'!D73</f>
        <v>11.3</v>
      </c>
      <c r="AN475" s="288"/>
      <c r="AO475" s="284"/>
      <c r="AR475" s="288"/>
      <c r="AS475" s="283"/>
      <c r="AT475" s="284"/>
      <c r="AW475" s="288"/>
      <c r="AX475" s="284"/>
      <c r="BA475" s="288"/>
      <c r="BB475" s="283"/>
      <c r="BK475" s="283"/>
      <c r="BT475" s="283"/>
      <c r="CC475" s="283"/>
      <c r="CL475" s="283"/>
      <c r="CU475" s="283"/>
      <c r="DD475" s="283"/>
      <c r="DM475" s="283"/>
      <c r="DV475" s="283"/>
      <c r="EE475" s="283"/>
      <c r="EN475" s="283"/>
      <c r="EW475" s="283"/>
      <c r="FF475" s="283"/>
      <c r="FO475" s="283"/>
      <c r="FX475" s="283"/>
      <c r="GG475" s="283"/>
      <c r="GP475" s="283"/>
      <c r="GY475" s="283"/>
      <c r="HH475" s="283"/>
      <c r="RS475" s="342"/>
    </row>
    <row r="476" spans="1:927" s="7" customFormat="1" ht="19.5">
      <c r="A476" s="15"/>
      <c r="E476" s="96"/>
      <c r="F476" s="15"/>
      <c r="I476" s="95"/>
      <c r="K476" s="15"/>
      <c r="O476" s="95"/>
      <c r="P476" s="15"/>
      <c r="T476" s="95"/>
      <c r="U476" s="15"/>
      <c r="W476" s="15"/>
      <c r="Y476" s="95"/>
      <c r="AC476" s="95"/>
      <c r="AG476" s="95"/>
      <c r="AI476" s="95"/>
      <c r="AJ476" s="8"/>
      <c r="AK476" s="15"/>
      <c r="AN476" s="95"/>
      <c r="AO476" s="15"/>
      <c r="AR476" s="95"/>
      <c r="AS476" s="8"/>
      <c r="AT476" s="15"/>
      <c r="AW476" s="95"/>
      <c r="AX476" s="15"/>
      <c r="BA476" s="95"/>
      <c r="BB476" s="8"/>
      <c r="BK476" s="8"/>
      <c r="BT476" s="8"/>
      <c r="CC476" s="8"/>
      <c r="CL476" s="8"/>
      <c r="CU476" s="8"/>
      <c r="DD476" s="8"/>
      <c r="DM476" s="8"/>
      <c r="DV476" s="8"/>
      <c r="EE476" s="8"/>
      <c r="EN476" s="8"/>
      <c r="EW476" s="8"/>
      <c r="FF476" s="8"/>
      <c r="FO476" s="8"/>
      <c r="FX476" s="8"/>
      <c r="GG476" s="8"/>
      <c r="GP476" s="8"/>
      <c r="GY476" s="8"/>
      <c r="HH476" s="8"/>
      <c r="RS476" s="231"/>
    </row>
    <row r="477" spans="1:927" s="7" customFormat="1" ht="19.5">
      <c r="A477" s="15"/>
      <c r="E477" s="96"/>
      <c r="F477" s="15"/>
      <c r="I477" s="95"/>
      <c r="K477" s="15"/>
      <c r="O477" s="95"/>
      <c r="P477" s="15"/>
      <c r="T477" s="95"/>
      <c r="U477" s="15"/>
      <c r="W477" s="15"/>
      <c r="Y477" s="95"/>
      <c r="AC477" s="95"/>
      <c r="AG477" s="95"/>
      <c r="AI477" s="95"/>
      <c r="AJ477" s="8"/>
      <c r="AK477" s="15"/>
      <c r="AN477" s="95"/>
      <c r="AO477" s="15"/>
      <c r="AR477" s="95"/>
      <c r="AS477" s="8"/>
      <c r="AT477" s="15"/>
      <c r="AW477" s="95"/>
      <c r="AX477" s="15"/>
      <c r="BA477" s="95"/>
      <c r="BB477" s="8"/>
      <c r="BK477" s="8"/>
      <c r="BT477" s="8"/>
      <c r="CC477" s="8"/>
      <c r="CL477" s="8"/>
      <c r="CU477" s="8"/>
      <c r="DD477" s="8"/>
      <c r="DM477" s="8"/>
      <c r="DV477" s="8"/>
      <c r="EE477" s="8"/>
      <c r="EN477" s="8"/>
      <c r="EW477" s="8"/>
      <c r="FF477" s="8"/>
      <c r="FO477" s="8"/>
      <c r="FX477" s="8"/>
      <c r="GG477" s="8"/>
      <c r="GP477" s="8"/>
      <c r="GY477" s="8"/>
      <c r="HH477" s="8"/>
      <c r="RS477" s="231"/>
    </row>
    <row r="478" spans="1:927" s="7" customFormat="1" ht="18.75">
      <c r="A478" s="462" t="s">
        <v>816</v>
      </c>
      <c r="B478" s="447"/>
      <c r="C478" s="447"/>
      <c r="D478" s="443"/>
      <c r="E478" s="447"/>
      <c r="F478" s="447"/>
      <c r="G478" s="447"/>
      <c r="H478" s="447"/>
      <c r="I478" s="448"/>
      <c r="J478" s="462" t="s">
        <v>814</v>
      </c>
      <c r="K478" s="447"/>
      <c r="L478" s="447"/>
      <c r="M478" s="447"/>
      <c r="N478" s="447"/>
      <c r="O478" s="447"/>
      <c r="P478" s="447"/>
      <c r="Q478" s="447"/>
      <c r="R478" s="448"/>
      <c r="S478" s="462" t="s">
        <v>816</v>
      </c>
      <c r="T478" s="447"/>
      <c r="U478" s="447"/>
      <c r="V478" s="447"/>
      <c r="W478" s="447"/>
      <c r="X478" s="447"/>
      <c r="Y478" s="447"/>
      <c r="Z478" s="447"/>
      <c r="AA478" s="448"/>
      <c r="AB478" s="462" t="s">
        <v>813</v>
      </c>
      <c r="AC478" s="447"/>
      <c r="AD478" s="447"/>
      <c r="AE478" s="447"/>
      <c r="AF478" s="447"/>
      <c r="AG478" s="447"/>
      <c r="AH478" s="447"/>
      <c r="AI478" s="447"/>
      <c r="AJ478" s="448"/>
      <c r="AK478" s="462" t="s">
        <v>865</v>
      </c>
      <c r="AL478" s="447"/>
      <c r="AM478" s="447"/>
      <c r="AN478" s="447"/>
      <c r="AO478" s="447"/>
      <c r="AP478" s="447"/>
      <c r="AQ478" s="447"/>
      <c r="AR478" s="447"/>
      <c r="AS478" s="448"/>
      <c r="AT478" s="462" t="s">
        <v>850</v>
      </c>
      <c r="AU478" s="447"/>
      <c r="AV478" s="447"/>
      <c r="AW478" s="447"/>
      <c r="AX478" s="447"/>
      <c r="AY478" s="447"/>
      <c r="AZ478" s="447"/>
      <c r="BA478" s="447"/>
      <c r="BB478" s="448"/>
      <c r="BC478" s="462" t="s">
        <v>815</v>
      </c>
      <c r="BD478" s="447"/>
      <c r="BE478" s="447"/>
      <c r="BF478" s="447"/>
      <c r="BG478" s="447"/>
      <c r="BH478" s="447"/>
      <c r="BI478" s="447"/>
      <c r="BJ478" s="447"/>
      <c r="BK478" s="448"/>
      <c r="BL478" s="462" t="s">
        <v>813</v>
      </c>
      <c r="BM478" s="447"/>
      <c r="BN478" s="447"/>
      <c r="BO478" s="447"/>
      <c r="BP478" s="447"/>
      <c r="BQ478" s="447"/>
      <c r="BR478" s="447"/>
      <c r="BS478" s="447"/>
      <c r="BT478" s="448"/>
      <c r="BU478" s="462" t="s">
        <v>813</v>
      </c>
      <c r="BV478" s="447"/>
      <c r="BW478" s="447"/>
      <c r="BX478" s="447"/>
      <c r="BY478" s="447"/>
      <c r="BZ478" s="447"/>
      <c r="CA478" s="447"/>
      <c r="CB478" s="447"/>
      <c r="CC478" s="448"/>
      <c r="CD478" s="462" t="s">
        <v>816</v>
      </c>
      <c r="CE478" s="447"/>
      <c r="CF478" s="447"/>
      <c r="CG478" s="447"/>
      <c r="CH478" s="447"/>
      <c r="CI478" s="447"/>
      <c r="CJ478" s="447"/>
      <c r="CK478" s="447"/>
      <c r="CL478" s="448"/>
      <c r="CM478" s="462" t="s">
        <v>814</v>
      </c>
      <c r="CN478" s="447"/>
      <c r="CO478" s="447"/>
      <c r="CP478" s="447"/>
      <c r="CQ478" s="447"/>
      <c r="CR478" s="447"/>
      <c r="CS478" s="447"/>
      <c r="CT478" s="447"/>
      <c r="CU478" s="448"/>
      <c r="CV478" s="462" t="s">
        <v>816</v>
      </c>
      <c r="CW478" s="447"/>
      <c r="CX478" s="447"/>
      <c r="CY478" s="447"/>
      <c r="CZ478" s="447"/>
      <c r="DA478" s="447"/>
      <c r="DB478" s="447"/>
      <c r="DC478" s="447"/>
      <c r="DD478" s="448"/>
      <c r="DE478" s="462" t="s">
        <v>813</v>
      </c>
      <c r="DF478" s="447"/>
      <c r="DG478" s="447"/>
      <c r="DH478" s="447"/>
      <c r="DI478" s="447"/>
      <c r="DJ478" s="447"/>
      <c r="DK478" s="447"/>
      <c r="DL478" s="447"/>
      <c r="DM478" s="448"/>
      <c r="DN478" s="462" t="s">
        <v>816</v>
      </c>
      <c r="DO478" s="447"/>
      <c r="DP478" s="447"/>
      <c r="DQ478" s="447"/>
      <c r="DR478" s="447"/>
      <c r="DS478" s="447"/>
      <c r="DT478" s="447"/>
      <c r="DU478" s="447"/>
      <c r="DV478" s="448"/>
      <c r="DW478" s="462" t="s">
        <v>814</v>
      </c>
      <c r="DX478" s="447"/>
      <c r="DY478" s="447"/>
      <c r="DZ478" s="447"/>
      <c r="EA478" s="447"/>
      <c r="EB478" s="447"/>
      <c r="EC478" s="447"/>
      <c r="ED478" s="447"/>
      <c r="EE478" s="448"/>
      <c r="EF478" s="462" t="s">
        <v>814</v>
      </c>
      <c r="EG478" s="447"/>
      <c r="EH478" s="447"/>
      <c r="EI478" s="447"/>
      <c r="EJ478" s="447"/>
      <c r="EK478" s="447"/>
      <c r="EL478" s="447"/>
      <c r="EM478" s="447"/>
      <c r="EN478" s="448"/>
      <c r="EO478" s="462" t="s">
        <v>853</v>
      </c>
      <c r="EP478" s="447"/>
      <c r="EQ478" s="447"/>
      <c r="ER478" s="447"/>
      <c r="ES478" s="447"/>
      <c r="ET478" s="447"/>
      <c r="EU478" s="447"/>
      <c r="EV478" s="447"/>
      <c r="EW478" s="448"/>
      <c r="EX478" s="462" t="s">
        <v>814</v>
      </c>
      <c r="EY478" s="447"/>
      <c r="EZ478" s="447"/>
      <c r="FA478" s="447"/>
      <c r="FB478" s="447"/>
      <c r="FC478" s="447"/>
      <c r="FD478" s="447"/>
      <c r="FE478" s="447"/>
      <c r="FF478" s="448"/>
      <c r="FG478" s="462" t="s">
        <v>849</v>
      </c>
      <c r="FH478" s="447"/>
      <c r="FI478" s="447"/>
      <c r="FJ478" s="447"/>
      <c r="FK478" s="447"/>
      <c r="FL478" s="447"/>
      <c r="FM478" s="447"/>
      <c r="FN478" s="447"/>
      <c r="FO478" s="448"/>
      <c r="FP478" s="462" t="s">
        <v>874</v>
      </c>
      <c r="FQ478" s="447"/>
      <c r="FR478" s="447"/>
      <c r="FS478" s="447"/>
      <c r="FT478" s="447"/>
      <c r="FU478" s="447"/>
      <c r="FV478" s="447"/>
      <c r="FW478" s="447"/>
      <c r="FX478" s="448"/>
      <c r="FY478" s="462" t="s">
        <v>814</v>
      </c>
      <c r="FZ478" s="447"/>
      <c r="GA478" s="447"/>
      <c r="GB478" s="447"/>
      <c r="GC478" s="447"/>
      <c r="GD478" s="447"/>
      <c r="GE478" s="447"/>
      <c r="GF478" s="447"/>
      <c r="GG478" s="448"/>
      <c r="GH478" s="462" t="s">
        <v>815</v>
      </c>
      <c r="GI478" s="447"/>
      <c r="GJ478" s="447"/>
      <c r="GK478" s="447"/>
      <c r="GL478" s="447"/>
      <c r="GM478" s="447"/>
      <c r="GN478" s="447"/>
      <c r="GO478" s="447"/>
      <c r="GP478" s="448"/>
      <c r="GQ478" s="462" t="s">
        <v>815</v>
      </c>
      <c r="GR478" s="447"/>
      <c r="GS478" s="447"/>
      <c r="GT478" s="447"/>
      <c r="GU478" s="447"/>
      <c r="GV478" s="447"/>
      <c r="GW478" s="447"/>
      <c r="GX478" s="447"/>
      <c r="GY478" s="448"/>
      <c r="GZ478" s="462" t="s">
        <v>813</v>
      </c>
      <c r="HA478" s="447"/>
      <c r="HB478" s="447"/>
      <c r="HC478" s="447"/>
      <c r="HD478" s="447"/>
      <c r="HE478" s="447"/>
      <c r="HF478" s="447"/>
      <c r="HG478" s="447"/>
      <c r="HH478" s="448"/>
      <c r="HI478" s="462" t="s">
        <v>813</v>
      </c>
      <c r="HJ478" s="447"/>
      <c r="HK478" s="447"/>
      <c r="HL478" s="447"/>
      <c r="HM478" s="447"/>
      <c r="HN478" s="447"/>
      <c r="HO478" s="447"/>
      <c r="HP478" s="447"/>
      <c r="HQ478" s="447"/>
      <c r="HR478" s="462" t="s">
        <v>815</v>
      </c>
      <c r="HS478" s="447"/>
      <c r="HT478" s="447"/>
      <c r="HU478" s="447"/>
      <c r="HV478" s="447"/>
      <c r="HW478" s="447"/>
      <c r="HX478" s="447"/>
      <c r="HY478" s="447"/>
      <c r="HZ478" s="447"/>
      <c r="IA478" s="462" t="s">
        <v>825</v>
      </c>
      <c r="IB478" s="447"/>
      <c r="IC478" s="447"/>
      <c r="ID478" s="447"/>
      <c r="IE478" s="447"/>
      <c r="IF478" s="447"/>
      <c r="IG478" s="447"/>
      <c r="IH478" s="447"/>
      <c r="II478" s="447"/>
      <c r="IJ478" s="462" t="s">
        <v>845</v>
      </c>
      <c r="IK478" s="447"/>
      <c r="IL478" s="447"/>
      <c r="IM478" s="447"/>
      <c r="IN478" s="447"/>
      <c r="IO478" s="447"/>
      <c r="IP478" s="447"/>
      <c r="IQ478" s="447"/>
      <c r="IR478" s="447"/>
      <c r="IS478" s="462" t="s">
        <v>815</v>
      </c>
      <c r="IT478" s="447"/>
      <c r="IU478" s="447"/>
      <c r="IV478" s="447"/>
      <c r="IW478" s="447"/>
      <c r="IX478" s="447"/>
      <c r="IY478" s="447"/>
      <c r="IZ478" s="447"/>
      <c r="JA478" s="447"/>
      <c r="JB478" s="462" t="s">
        <v>831</v>
      </c>
      <c r="JC478" s="447"/>
      <c r="JD478" s="447"/>
      <c r="JE478" s="447"/>
      <c r="JF478" s="447"/>
      <c r="JG478" s="447"/>
      <c r="JH478" s="447"/>
      <c r="JI478" s="447"/>
      <c r="JJ478" s="447"/>
      <c r="JK478" s="462" t="s">
        <v>2216</v>
      </c>
      <c r="JL478" s="447"/>
      <c r="JM478" s="447"/>
      <c r="JN478" s="447"/>
      <c r="JO478" s="447"/>
      <c r="JP478" s="447"/>
      <c r="JQ478" s="447"/>
      <c r="JR478" s="447"/>
      <c r="JS478" s="447"/>
      <c r="JT478" s="462" t="s">
        <v>864</v>
      </c>
      <c r="JU478" s="447"/>
      <c r="JV478" s="447"/>
      <c r="JW478" s="447"/>
      <c r="JX478" s="447"/>
      <c r="JY478" s="447"/>
      <c r="JZ478" s="447"/>
      <c r="KA478" s="447"/>
      <c r="KB478" s="447"/>
      <c r="KC478" s="462" t="s">
        <v>862</v>
      </c>
      <c r="KD478" s="447"/>
      <c r="KE478" s="447"/>
      <c r="KF478" s="447"/>
      <c r="KG478" s="447"/>
      <c r="KH478" s="447"/>
      <c r="KI478" s="447"/>
      <c r="KJ478" s="447"/>
      <c r="KK478" s="447"/>
      <c r="KL478" s="462" t="s">
        <v>2216</v>
      </c>
      <c r="KM478" s="447"/>
      <c r="KN478" s="447"/>
      <c r="KO478" s="447"/>
      <c r="KP478" s="447"/>
      <c r="KQ478" s="447"/>
      <c r="KR478" s="447"/>
      <c r="KS478" s="447"/>
      <c r="KT478" s="447"/>
      <c r="KU478" s="462" t="s">
        <v>832</v>
      </c>
      <c r="KV478" s="447"/>
      <c r="KW478" s="447"/>
      <c r="KX478" s="447"/>
      <c r="KY478" s="447"/>
      <c r="KZ478" s="447"/>
      <c r="LA478" s="447"/>
      <c r="LB478" s="447"/>
      <c r="LC478" s="447"/>
      <c r="LD478" s="462" t="s">
        <v>814</v>
      </c>
      <c r="LE478" s="447"/>
      <c r="LF478" s="447"/>
      <c r="LG478" s="447"/>
      <c r="LH478" s="447"/>
      <c r="LI478" s="447"/>
      <c r="LJ478" s="447"/>
      <c r="LK478" s="447"/>
      <c r="LL478" s="447"/>
      <c r="LM478" s="462" t="s">
        <v>813</v>
      </c>
      <c r="LN478" s="447"/>
      <c r="LO478" s="447"/>
      <c r="LP478" s="447"/>
      <c r="LQ478" s="447"/>
      <c r="LR478" s="447"/>
      <c r="LS478" s="447"/>
      <c r="LT478" s="447"/>
      <c r="LU478" s="447"/>
      <c r="LV478" s="462" t="s">
        <v>865</v>
      </c>
      <c r="LW478" s="447"/>
      <c r="LX478" s="447"/>
      <c r="LY478" s="447"/>
      <c r="LZ478" s="447"/>
      <c r="MA478" s="447"/>
      <c r="MB478" s="447"/>
      <c r="MC478" s="447"/>
      <c r="MD478" s="447"/>
      <c r="ME478" s="462" t="s">
        <v>845</v>
      </c>
      <c r="MF478" s="447"/>
      <c r="MG478" s="447"/>
      <c r="MH478" s="447"/>
      <c r="MI478" s="447"/>
      <c r="MJ478" s="447"/>
      <c r="MK478" s="447"/>
      <c r="ML478" s="447"/>
      <c r="MM478" s="447"/>
      <c r="MN478" s="462" t="s">
        <v>814</v>
      </c>
      <c r="MO478" s="447"/>
      <c r="MP478" s="447"/>
      <c r="MQ478" s="447"/>
      <c r="MR478" s="447"/>
      <c r="MS478" s="447"/>
      <c r="MT478" s="447"/>
      <c r="MU478" s="447"/>
      <c r="MV478" s="447"/>
      <c r="MW478" s="462" t="s">
        <v>833</v>
      </c>
      <c r="MX478" s="447"/>
      <c r="MY478" s="447"/>
      <c r="MZ478" s="447"/>
      <c r="NA478" s="447"/>
      <c r="NB478" s="447"/>
      <c r="NC478" s="447"/>
      <c r="ND478" s="447"/>
      <c r="NE478" s="447"/>
      <c r="NF478" s="462" t="s">
        <v>815</v>
      </c>
      <c r="NG478" s="447"/>
      <c r="NH478" s="447"/>
      <c r="NI478" s="447"/>
      <c r="NJ478" s="447"/>
      <c r="NK478" s="447"/>
      <c r="NL478" s="447"/>
      <c r="NM478" s="447"/>
      <c r="NN478" s="447"/>
      <c r="NO478" s="462" t="s">
        <v>831</v>
      </c>
      <c r="NP478" s="447"/>
      <c r="NQ478" s="447"/>
      <c r="NR478" s="447"/>
      <c r="NS478" s="447"/>
      <c r="NT478" s="447"/>
      <c r="NU478" s="447"/>
      <c r="NV478" s="447"/>
      <c r="NW478" s="447"/>
      <c r="NX478" s="462" t="s">
        <v>813</v>
      </c>
      <c r="NY478" s="447"/>
      <c r="NZ478" s="447"/>
      <c r="OA478" s="447"/>
      <c r="OB478" s="447"/>
      <c r="OC478" s="447"/>
      <c r="OD478" s="447"/>
      <c r="OE478" s="447"/>
      <c r="OF478" s="447"/>
      <c r="OG478" s="462" t="s">
        <v>814</v>
      </c>
      <c r="OH478" s="447"/>
      <c r="OI478" s="447"/>
      <c r="OJ478" s="447"/>
      <c r="OK478" s="447"/>
      <c r="OL478" s="447"/>
      <c r="OM478" s="447"/>
      <c r="ON478" s="447"/>
      <c r="OO478" s="447"/>
      <c r="OP478" s="462" t="s">
        <v>813</v>
      </c>
      <c r="OQ478" s="447"/>
      <c r="OR478" s="447"/>
      <c r="OS478" s="447"/>
      <c r="OT478" s="447"/>
      <c r="OU478" s="447"/>
      <c r="OV478" s="447"/>
      <c r="OW478" s="447"/>
      <c r="OX478" s="447"/>
      <c r="OY478" s="462" t="s">
        <v>1843</v>
      </c>
      <c r="OZ478" s="447"/>
      <c r="PA478" s="447"/>
      <c r="PB478" s="447"/>
      <c r="PC478" s="447"/>
      <c r="PD478" s="447"/>
      <c r="PE478" s="447"/>
      <c r="PF478" s="447"/>
      <c r="PG478" s="447"/>
      <c r="PH478" s="462" t="s">
        <v>848</v>
      </c>
      <c r="PI478" s="447"/>
      <c r="PJ478" s="447"/>
      <c r="PK478" s="447"/>
      <c r="PL478" s="447"/>
      <c r="PM478" s="447"/>
      <c r="PN478" s="447"/>
      <c r="PO478" s="447"/>
      <c r="PP478" s="447"/>
      <c r="PQ478" s="462" t="s">
        <v>848</v>
      </c>
      <c r="PR478" s="447"/>
      <c r="PS478" s="447"/>
      <c r="PT478" s="447"/>
      <c r="PU478" s="447"/>
      <c r="PV478" s="447"/>
      <c r="PW478" s="447"/>
      <c r="PX478" s="447"/>
      <c r="PY478" s="447"/>
      <c r="PZ478" s="462" t="s">
        <v>1861</v>
      </c>
      <c r="QA478" s="447"/>
      <c r="QB478" s="447"/>
      <c r="QC478" s="447"/>
      <c r="QD478" s="447"/>
      <c r="QE478" s="447"/>
      <c r="QF478" s="447"/>
      <c r="QG478" s="447"/>
      <c r="QH478" s="447"/>
      <c r="QI478" s="462" t="s">
        <v>813</v>
      </c>
      <c r="QJ478" s="447"/>
      <c r="QK478" s="447"/>
      <c r="QL478" s="447"/>
      <c r="QM478" s="447"/>
      <c r="QN478" s="447"/>
      <c r="QO478" s="447"/>
      <c r="QP478" s="447"/>
      <c r="QQ478" s="447"/>
      <c r="QR478" s="462" t="s">
        <v>1866</v>
      </c>
      <c r="QS478" s="447"/>
      <c r="QT478" s="447"/>
      <c r="QU478" s="447"/>
      <c r="QV478" s="447"/>
      <c r="QW478" s="447"/>
      <c r="QX478" s="447"/>
      <c r="QY478" s="447"/>
      <c r="QZ478" s="447"/>
      <c r="RA478" s="462" t="s">
        <v>1864</v>
      </c>
      <c r="RB478" s="447"/>
      <c r="RC478" s="447"/>
      <c r="RD478" s="447"/>
      <c r="RE478" s="447"/>
      <c r="RF478" s="447"/>
      <c r="RG478" s="447"/>
      <c r="RH478" s="447"/>
      <c r="RI478" s="447"/>
      <c r="RJ478" s="462" t="s">
        <v>853</v>
      </c>
      <c r="RK478" s="447"/>
      <c r="RL478" s="447"/>
      <c r="RM478" s="447"/>
      <c r="RN478" s="447"/>
      <c r="RO478" s="447"/>
      <c r="RP478" s="447"/>
      <c r="RQ478" s="447"/>
      <c r="RR478" s="447"/>
      <c r="RS478" s="462" t="s">
        <v>1867</v>
      </c>
      <c r="RT478" s="447"/>
      <c r="RU478" s="447"/>
      <c r="RV478" s="447"/>
      <c r="RW478" s="447"/>
      <c r="RX478" s="447"/>
      <c r="RY478" s="447"/>
      <c r="RZ478" s="447"/>
      <c r="SA478" s="447"/>
      <c r="SB478" s="462" t="s">
        <v>864</v>
      </c>
      <c r="SC478" s="447"/>
      <c r="SD478" s="447"/>
      <c r="SE478" s="447"/>
      <c r="SF478" s="447"/>
      <c r="SG478" s="447"/>
      <c r="SH478" s="447"/>
      <c r="SI478" s="447"/>
      <c r="SJ478" s="447"/>
      <c r="SK478" s="462" t="s">
        <v>1863</v>
      </c>
      <c r="SL478" s="447"/>
      <c r="SM478" s="447"/>
      <c r="SN478" s="447"/>
      <c r="SO478" s="447"/>
      <c r="SP478" s="447"/>
      <c r="SQ478" s="447"/>
      <c r="SR478" s="447"/>
      <c r="SS478" s="447"/>
      <c r="ST478" s="462" t="s">
        <v>1860</v>
      </c>
      <c r="SU478" s="447"/>
      <c r="SV478" s="447"/>
      <c r="SW478" s="447"/>
      <c r="SX478" s="447"/>
      <c r="SY478" s="447"/>
      <c r="SZ478" s="447"/>
      <c r="TA478" s="447"/>
      <c r="TB478" s="447"/>
      <c r="TC478" s="462" t="s">
        <v>1862</v>
      </c>
      <c r="TD478" s="447"/>
      <c r="TE478" s="447"/>
      <c r="TF478" s="447"/>
      <c r="TG478" s="447"/>
      <c r="TH478" s="447"/>
      <c r="TI478" s="447"/>
      <c r="TJ478" s="447"/>
      <c r="TK478" s="447"/>
      <c r="TL478" s="462" t="s">
        <v>864</v>
      </c>
      <c r="TM478" s="447"/>
      <c r="TN478" s="447"/>
      <c r="TO478" s="447"/>
      <c r="TP478" s="447"/>
      <c r="TQ478" s="447"/>
      <c r="TR478" s="447"/>
      <c r="TS478" s="447"/>
      <c r="TT478" s="447"/>
      <c r="TU478" s="462" t="s">
        <v>841</v>
      </c>
      <c r="TV478" s="447"/>
      <c r="TW478" s="447"/>
      <c r="TX478" s="447"/>
      <c r="TY478" s="447"/>
      <c r="TZ478" s="447"/>
      <c r="UA478" s="447"/>
      <c r="UB478" s="447"/>
      <c r="UC478" s="447"/>
      <c r="UD478" s="462" t="s">
        <v>831</v>
      </c>
      <c r="UE478" s="447"/>
      <c r="UF478" s="447"/>
      <c r="UG478" s="447"/>
      <c r="UH478" s="447"/>
      <c r="UI478" s="447"/>
      <c r="UJ478" s="447"/>
      <c r="UK478" s="447"/>
      <c r="UL478" s="447"/>
      <c r="UM478" s="462" t="s">
        <v>814</v>
      </c>
      <c r="UN478" s="447"/>
      <c r="UO478" s="447"/>
      <c r="UP478" s="447"/>
      <c r="UQ478" s="447"/>
      <c r="UR478" s="447"/>
      <c r="US478" s="447"/>
      <c r="UT478" s="447"/>
      <c r="UU478" s="447"/>
      <c r="UV478" s="462" t="s">
        <v>2240</v>
      </c>
      <c r="UW478" s="447"/>
      <c r="UX478" s="447"/>
      <c r="UY478" s="447"/>
      <c r="UZ478" s="447"/>
      <c r="VA478" s="447"/>
      <c r="VB478" s="447"/>
      <c r="VC478" s="447"/>
      <c r="VD478" s="447"/>
      <c r="VE478" s="462" t="s">
        <v>816</v>
      </c>
      <c r="VF478" s="447"/>
      <c r="VG478" s="447"/>
      <c r="VH478" s="447"/>
      <c r="VI478" s="447"/>
      <c r="VJ478" s="447"/>
      <c r="VK478" s="447"/>
      <c r="VL478" s="447"/>
      <c r="VM478" s="447"/>
      <c r="VN478" s="462" t="s">
        <v>2240</v>
      </c>
      <c r="VO478" s="447"/>
      <c r="VP478" s="447"/>
      <c r="VQ478" s="447"/>
      <c r="VR478" s="447"/>
      <c r="VS478" s="447"/>
      <c r="VT478" s="447"/>
      <c r="VU478" s="447"/>
      <c r="VV478" s="447"/>
      <c r="VW478" s="462" t="s">
        <v>816</v>
      </c>
      <c r="VX478" s="447"/>
      <c r="VY478" s="447"/>
      <c r="VZ478" s="447"/>
      <c r="WA478" s="447"/>
      <c r="WB478" s="447"/>
      <c r="WC478" s="447"/>
      <c r="WD478" s="447"/>
      <c r="WE478" s="447"/>
      <c r="WF478" s="462" t="s">
        <v>815</v>
      </c>
      <c r="WG478" s="447"/>
      <c r="WH478" s="447"/>
      <c r="WI478" s="447"/>
      <c r="WJ478" s="447"/>
      <c r="WK478" s="447"/>
      <c r="WL478" s="447"/>
      <c r="WM478" s="447"/>
      <c r="WN478" s="447"/>
      <c r="WO478" s="462" t="s">
        <v>2248</v>
      </c>
      <c r="WP478" s="447"/>
      <c r="WQ478" s="447"/>
      <c r="WR478" s="447"/>
      <c r="WS478" s="447"/>
      <c r="WT478" s="447"/>
      <c r="WU478" s="447"/>
      <c r="WV478" s="447"/>
      <c r="WW478" s="447"/>
      <c r="WX478" s="517" t="s">
        <v>2247</v>
      </c>
      <c r="WY478" s="447"/>
      <c r="WZ478" s="447"/>
      <c r="XA478" s="447"/>
      <c r="XB478" s="447"/>
      <c r="XC478" s="447"/>
      <c r="XD478" s="447"/>
      <c r="XE478" s="447"/>
      <c r="XF478" s="447"/>
      <c r="XG478" s="462" t="s">
        <v>814</v>
      </c>
      <c r="XH478" s="447"/>
      <c r="XI478" s="447"/>
      <c r="XJ478" s="447"/>
      <c r="XK478" s="447"/>
      <c r="XL478" s="447"/>
      <c r="XM478" s="447"/>
      <c r="XN478" s="447"/>
      <c r="XO478" s="447"/>
      <c r="XP478" s="462" t="s">
        <v>816</v>
      </c>
      <c r="XQ478" s="447"/>
      <c r="XR478" s="447"/>
      <c r="XS478" s="447"/>
      <c r="XT478" s="447"/>
      <c r="XU478" s="447"/>
      <c r="XV478" s="447"/>
      <c r="XW478" s="447"/>
      <c r="XX478" s="447"/>
      <c r="XY478" s="462" t="s">
        <v>815</v>
      </c>
      <c r="XZ478" s="447"/>
      <c r="YA478" s="447"/>
      <c r="YB478" s="447"/>
      <c r="YC478" s="447"/>
      <c r="YD478" s="447"/>
      <c r="YE478" s="447"/>
      <c r="YF478" s="447"/>
      <c r="YG478" s="447"/>
      <c r="YH478" s="462" t="s">
        <v>1866</v>
      </c>
      <c r="YI478" s="447"/>
      <c r="YJ478" s="447"/>
      <c r="YK478" s="447"/>
      <c r="YL478" s="447"/>
      <c r="YM478" s="447"/>
      <c r="YN478" s="447"/>
      <c r="YO478" s="447"/>
      <c r="YP478" s="447"/>
      <c r="YQ478" s="462" t="s">
        <v>843</v>
      </c>
      <c r="YR478" s="447"/>
      <c r="YS478" s="447"/>
      <c r="YT478" s="447"/>
      <c r="YU478" s="447"/>
      <c r="YV478" s="447"/>
      <c r="YW478" s="447"/>
      <c r="YX478" s="447"/>
      <c r="YY478" s="447"/>
      <c r="YZ478" s="462" t="s">
        <v>815</v>
      </c>
      <c r="ZA478" s="447"/>
      <c r="ZB478" s="447"/>
      <c r="ZC478" s="447"/>
      <c r="ZD478" s="447"/>
      <c r="ZE478" s="447"/>
      <c r="ZF478" s="447"/>
      <c r="ZG478" s="447"/>
      <c r="ZH478" s="447"/>
      <c r="ZI478" s="462" t="s">
        <v>813</v>
      </c>
      <c r="ZJ478" s="447"/>
      <c r="ZK478" s="447"/>
      <c r="ZL478" s="447"/>
      <c r="ZM478" s="447"/>
      <c r="ZN478" s="447"/>
      <c r="ZO478" s="447"/>
      <c r="ZP478" s="447"/>
      <c r="ZQ478" s="447"/>
      <c r="ZR478" s="462" t="s">
        <v>1836</v>
      </c>
      <c r="ZS478" s="447"/>
      <c r="ZT478" s="447"/>
      <c r="ZU478" s="447"/>
      <c r="ZV478" s="447"/>
      <c r="ZW478" s="447"/>
      <c r="ZX478" s="447"/>
      <c r="ZY478" s="447"/>
      <c r="ZZ478" s="447"/>
      <c r="AAA478" s="462" t="s">
        <v>1865</v>
      </c>
      <c r="AAB478" s="447"/>
      <c r="AAC478" s="447"/>
      <c r="AAD478" s="447"/>
      <c r="AAE478" s="447"/>
      <c r="AAF478" s="447"/>
      <c r="AAG478" s="447"/>
      <c r="AAH478" s="447"/>
      <c r="AAI478" s="447"/>
      <c r="AAJ478" s="462" t="s">
        <v>815</v>
      </c>
      <c r="AAK478" s="447"/>
      <c r="AAL478" s="447"/>
      <c r="AAM478" s="447"/>
      <c r="AAN478" s="447"/>
      <c r="AAO478" s="447"/>
      <c r="AAP478" s="447"/>
      <c r="AAQ478" s="447"/>
      <c r="AAR478" s="447"/>
      <c r="AAS478" s="462" t="s">
        <v>1846</v>
      </c>
      <c r="AAT478" s="447"/>
      <c r="AAU478" s="447"/>
      <c r="AAV478" s="447"/>
      <c r="AAW478" s="447"/>
      <c r="AAX478" s="447"/>
      <c r="AAY478" s="447"/>
      <c r="AAZ478" s="447"/>
      <c r="ABA478" s="447"/>
      <c r="ABB478" s="462" t="s">
        <v>1872</v>
      </c>
      <c r="ABC478" s="447"/>
      <c r="ABD478" s="447"/>
      <c r="ABE478" s="447"/>
      <c r="ABF478" s="447"/>
      <c r="ABG478" s="447"/>
      <c r="ABH478" s="447"/>
      <c r="ABI478" s="447"/>
      <c r="ABJ478" s="447"/>
      <c r="ABK478" s="517" t="s">
        <v>848</v>
      </c>
      <c r="ABL478" s="447"/>
      <c r="ABM478" s="447"/>
      <c r="ABN478" s="447"/>
      <c r="ABO478" s="447"/>
      <c r="ABP478" s="447"/>
      <c r="ABQ478" s="447"/>
      <c r="ABR478" s="447"/>
      <c r="ABS478" s="447"/>
      <c r="ABT478" s="462" t="s">
        <v>814</v>
      </c>
      <c r="ABU478" s="447"/>
      <c r="ABV478" s="447"/>
      <c r="ABW478" s="447"/>
      <c r="ABX478" s="447"/>
      <c r="ABY478" s="447"/>
      <c r="ABZ478" s="447"/>
      <c r="ACA478" s="447"/>
      <c r="ACB478" s="447"/>
      <c r="ACC478" s="462" t="s">
        <v>833</v>
      </c>
      <c r="ACD478" s="447"/>
      <c r="ACE478" s="447"/>
      <c r="ACF478" s="447"/>
      <c r="ACG478" s="447"/>
      <c r="ACH478" s="447"/>
      <c r="ACI478" s="447"/>
      <c r="ACJ478" s="447"/>
      <c r="ACK478" s="447"/>
      <c r="ACL478" s="462" t="s">
        <v>813</v>
      </c>
      <c r="ACM478" s="447"/>
      <c r="ACN478" s="447"/>
      <c r="ACO478" s="447"/>
      <c r="ACP478" s="447"/>
      <c r="ACQ478" s="447"/>
      <c r="ACR478" s="447"/>
      <c r="ACS478" s="447"/>
      <c r="ACT478" s="447"/>
      <c r="ACU478" s="462" t="s">
        <v>813</v>
      </c>
      <c r="ACV478" s="447"/>
      <c r="ACW478" s="447"/>
      <c r="ACX478" s="447"/>
      <c r="ACY478" s="447"/>
      <c r="ACZ478" s="447"/>
      <c r="ADA478" s="447"/>
      <c r="ADB478" s="447"/>
      <c r="ADC478" s="447"/>
      <c r="ADD478" s="462" t="s">
        <v>2288</v>
      </c>
      <c r="ADE478" s="447"/>
      <c r="ADF478" s="447"/>
      <c r="ADG478" s="447"/>
      <c r="ADH478" s="447"/>
      <c r="ADI478" s="447"/>
      <c r="ADJ478" s="447"/>
      <c r="ADK478" s="447"/>
      <c r="ADL478" s="447"/>
      <c r="ADM478" s="462" t="s">
        <v>2289</v>
      </c>
      <c r="ADN478" s="447"/>
      <c r="ADO478" s="447"/>
      <c r="ADP478" s="447"/>
      <c r="ADQ478" s="447"/>
      <c r="ADR478" s="447"/>
      <c r="ADS478" s="447"/>
      <c r="ADT478" s="447"/>
      <c r="ADU478" s="447"/>
      <c r="ADV478" s="462" t="s">
        <v>2291</v>
      </c>
      <c r="ADW478" s="447"/>
      <c r="ADX478" s="447"/>
      <c r="ADY478" s="447"/>
      <c r="ADZ478" s="447"/>
      <c r="AEA478" s="447"/>
      <c r="AEB478" s="447"/>
      <c r="AEC478" s="447"/>
      <c r="AED478" s="447"/>
      <c r="AEE478" s="462" t="s">
        <v>2294</v>
      </c>
      <c r="AEF478" s="447"/>
      <c r="AEG478" s="447"/>
      <c r="AEH478" s="447"/>
      <c r="AEI478" s="447"/>
      <c r="AEJ478" s="447"/>
      <c r="AEK478" s="447"/>
      <c r="AEL478" s="447"/>
      <c r="AEM478" s="447"/>
      <c r="AEN478" s="462" t="s">
        <v>814</v>
      </c>
      <c r="AEO478" s="447"/>
      <c r="AEP478" s="447"/>
      <c r="AEQ478" s="447"/>
      <c r="AER478" s="447"/>
      <c r="AES478" s="447"/>
      <c r="AET478" s="447"/>
      <c r="AEU478" s="447"/>
      <c r="AEV478" s="447"/>
      <c r="AEW478" s="462" t="s">
        <v>814</v>
      </c>
      <c r="AEX478" s="447"/>
      <c r="AEY478" s="447"/>
      <c r="AEZ478" s="447"/>
      <c r="AFA478" s="447"/>
      <c r="AFB478" s="447"/>
      <c r="AFC478" s="447"/>
      <c r="AFD478" s="447"/>
      <c r="AFE478" s="447"/>
      <c r="AFF478" s="462" t="s">
        <v>2297</v>
      </c>
      <c r="AFG478" s="447"/>
      <c r="AFH478" s="447"/>
      <c r="AFI478" s="447"/>
      <c r="AFJ478" s="447"/>
      <c r="AFK478" s="447"/>
      <c r="AFL478" s="447"/>
      <c r="AFM478" s="447"/>
      <c r="AFN478" s="447"/>
      <c r="AFO478" s="462" t="s">
        <v>864</v>
      </c>
      <c r="AFP478" s="447"/>
      <c r="AFQ478" s="447"/>
      <c r="AFR478" s="447"/>
      <c r="AFS478" s="447"/>
      <c r="AFT478" s="447"/>
      <c r="AFU478" s="447"/>
      <c r="AFV478" s="447"/>
      <c r="AFW478" s="447"/>
      <c r="AFX478" s="462" t="s">
        <v>2301</v>
      </c>
      <c r="AFY478" s="447"/>
      <c r="AFZ478" s="447"/>
      <c r="AGA478" s="447"/>
      <c r="AGB478" s="447"/>
      <c r="AGC478" s="447"/>
      <c r="AGD478" s="447"/>
      <c r="AGE478" s="447"/>
      <c r="AGF478" s="447"/>
      <c r="AGG478" s="462" t="s">
        <v>815</v>
      </c>
      <c r="AGH478" s="447"/>
      <c r="AGI478" s="447"/>
      <c r="AGJ478" s="447"/>
      <c r="AGK478" s="447"/>
      <c r="AGL478" s="447"/>
      <c r="AGM478" s="447"/>
      <c r="AGN478" s="447"/>
      <c r="AGO478" s="447"/>
      <c r="AGP478" s="517" t="s">
        <v>2303</v>
      </c>
      <c r="AGQ478" s="447"/>
      <c r="AGR478" s="447"/>
      <c r="AGS478" s="447"/>
      <c r="AGT478" s="447"/>
      <c r="AGU478" s="447"/>
      <c r="AGV478" s="447"/>
      <c r="AGW478" s="447"/>
      <c r="AGX478" s="447"/>
      <c r="AGY478" s="462" t="s">
        <v>1836</v>
      </c>
      <c r="AGZ478" s="447"/>
      <c r="AHA478" s="447"/>
      <c r="AHB478" s="447"/>
      <c r="AHC478" s="447"/>
      <c r="AHD478" s="447"/>
      <c r="AHE478" s="447"/>
      <c r="AHF478" s="447"/>
      <c r="AHG478" s="447"/>
      <c r="AHH478" s="478"/>
      <c r="AHI478" s="483"/>
      <c r="AHJ478" s="483"/>
      <c r="AHK478" s="483"/>
      <c r="AHL478" s="483"/>
      <c r="AHM478" s="483"/>
      <c r="AHN478" s="483"/>
      <c r="AHO478" s="483"/>
      <c r="AHP478" s="483"/>
      <c r="AHQ478" s="478"/>
      <c r="AHR478" s="483"/>
      <c r="AHS478" s="483"/>
      <c r="AHT478" s="483"/>
      <c r="AHU478" s="483"/>
      <c r="AHV478" s="483"/>
      <c r="AHW478" s="483"/>
      <c r="AHX478" s="483"/>
      <c r="AHY478" s="483"/>
      <c r="AHZ478" s="478"/>
      <c r="AIA478" s="483"/>
      <c r="AIB478" s="483"/>
      <c r="AIC478" s="483"/>
      <c r="AID478" s="483"/>
      <c r="AIE478" s="483"/>
      <c r="AIF478" s="483"/>
      <c r="AIG478" s="483"/>
      <c r="AIH478" s="483"/>
    </row>
    <row r="479" spans="1:927" ht="19.5">
      <c r="A479" s="450" t="s">
        <v>1687</v>
      </c>
      <c r="B479" s="451" t="s">
        <v>154</v>
      </c>
      <c r="C479" s="443"/>
      <c r="D479" s="453"/>
      <c r="E479" s="444"/>
      <c r="F479" s="444"/>
      <c r="G479" s="444"/>
      <c r="H479" s="444"/>
      <c r="I479" s="452"/>
      <c r="J479" s="450" t="s">
        <v>1689</v>
      </c>
      <c r="K479" s="451" t="s">
        <v>31</v>
      </c>
      <c r="L479" s="443"/>
      <c r="M479" s="443"/>
      <c r="N479" s="444"/>
      <c r="O479" s="444"/>
      <c r="P479" s="444"/>
      <c r="Q479" s="444"/>
      <c r="R479" s="452"/>
      <c r="S479" s="450" t="s">
        <v>1690</v>
      </c>
      <c r="T479" s="451" t="s">
        <v>21</v>
      </c>
      <c r="U479" s="443"/>
      <c r="V479" s="443"/>
      <c r="W479" s="444"/>
      <c r="X479" s="444"/>
      <c r="Y479" s="444"/>
      <c r="Z479" s="444"/>
      <c r="AA479" s="452"/>
      <c r="AB479" s="450" t="s">
        <v>1691</v>
      </c>
      <c r="AC479" s="451" t="s">
        <v>11</v>
      </c>
      <c r="AD479" s="443"/>
      <c r="AE479" s="443"/>
      <c r="AF479" s="444"/>
      <c r="AG479" s="444"/>
      <c r="AH479" s="444"/>
      <c r="AI479" s="444"/>
      <c r="AJ479" s="452"/>
      <c r="AK479" s="450" t="s">
        <v>1692</v>
      </c>
      <c r="AL479" s="451" t="s">
        <v>17</v>
      </c>
      <c r="AM479" s="443"/>
      <c r="AN479" s="443"/>
      <c r="AO479" s="444"/>
      <c r="AP479" s="444"/>
      <c r="AQ479" s="444"/>
      <c r="AR479" s="444"/>
      <c r="AS479" s="452"/>
      <c r="AT479" s="450" t="s">
        <v>1693</v>
      </c>
      <c r="AU479" s="451" t="s">
        <v>141</v>
      </c>
      <c r="AV479" s="443"/>
      <c r="AW479" s="443"/>
      <c r="AX479" s="444"/>
      <c r="AY479" s="444"/>
      <c r="AZ479" s="444"/>
      <c r="BA479" s="444"/>
      <c r="BB479" s="452"/>
      <c r="BC479" s="450" t="s">
        <v>1694</v>
      </c>
      <c r="BD479" s="451" t="s">
        <v>155</v>
      </c>
      <c r="BE479" s="443"/>
      <c r="BF479" s="443"/>
      <c r="BG479" s="444"/>
      <c r="BH479" s="444"/>
      <c r="BI479" s="444"/>
      <c r="BJ479" s="444"/>
      <c r="BK479" s="452"/>
      <c r="BL479" s="450" t="s">
        <v>1695</v>
      </c>
      <c r="BM479" s="451" t="s">
        <v>142</v>
      </c>
      <c r="BN479" s="443"/>
      <c r="BO479" s="443"/>
      <c r="BP479" s="444"/>
      <c r="BQ479" s="444"/>
      <c r="BR479" s="444"/>
      <c r="BS479" s="444"/>
      <c r="BT479" s="452"/>
      <c r="BU479" s="450" t="s">
        <v>1696</v>
      </c>
      <c r="BV479" s="451" t="s">
        <v>33</v>
      </c>
      <c r="BW479" s="443"/>
      <c r="BX479" s="443"/>
      <c r="BY479" s="444"/>
      <c r="BZ479" s="444"/>
      <c r="CA479" s="444"/>
      <c r="CB479" s="444"/>
      <c r="CC479" s="452"/>
      <c r="CD479" s="450" t="s">
        <v>1697</v>
      </c>
      <c r="CE479" s="451" t="s">
        <v>25</v>
      </c>
      <c r="CF479" s="443"/>
      <c r="CG479" s="443"/>
      <c r="CH479" s="444"/>
      <c r="CI479" s="444"/>
      <c r="CJ479" s="444"/>
      <c r="CK479" s="444"/>
      <c r="CL479" s="452"/>
      <c r="CM479" s="450" t="s">
        <v>1698</v>
      </c>
      <c r="CN479" s="451" t="s">
        <v>39</v>
      </c>
      <c r="CO479" s="443"/>
      <c r="CP479" s="443"/>
      <c r="CQ479" s="444"/>
      <c r="CR479" s="444"/>
      <c r="CS479" s="444"/>
      <c r="CT479" s="444"/>
      <c r="CU479" s="452"/>
      <c r="CV479" s="450" t="s">
        <v>1699</v>
      </c>
      <c r="CW479" s="451" t="s">
        <v>143</v>
      </c>
      <c r="CX479" s="443"/>
      <c r="CY479" s="443"/>
      <c r="CZ479" s="444"/>
      <c r="DA479" s="444"/>
      <c r="DB479" s="444"/>
      <c r="DC479" s="444"/>
      <c r="DD479" s="452"/>
      <c r="DE479" s="450" t="s">
        <v>1700</v>
      </c>
      <c r="DF479" s="451" t="s">
        <v>37</v>
      </c>
      <c r="DG479" s="443"/>
      <c r="DH479" s="443"/>
      <c r="DI479" s="444"/>
      <c r="DJ479" s="444"/>
      <c r="DK479" s="444"/>
      <c r="DL479" s="444"/>
      <c r="DM479" s="452"/>
      <c r="DN479" s="450" t="s">
        <v>1701</v>
      </c>
      <c r="DO479" s="451" t="s">
        <v>9</v>
      </c>
      <c r="DP479" s="443"/>
      <c r="DQ479" s="443"/>
      <c r="DR479" s="444"/>
      <c r="DS479" s="444"/>
      <c r="DT479" s="444"/>
      <c r="DU479" s="444"/>
      <c r="DV479" s="452"/>
      <c r="DW479" s="450" t="s">
        <v>1702</v>
      </c>
      <c r="DX479" s="451" t="s">
        <v>6</v>
      </c>
      <c r="DY479" s="443"/>
      <c r="DZ479" s="443"/>
      <c r="EA479" s="444"/>
      <c r="EB479" s="444"/>
      <c r="EC479" s="444"/>
      <c r="ED479" s="444"/>
      <c r="EE479" s="452"/>
      <c r="EF479" s="450" t="s">
        <v>1703</v>
      </c>
      <c r="EG479" s="451" t="s">
        <v>153</v>
      </c>
      <c r="EH479" s="443"/>
      <c r="EI479" s="443"/>
      <c r="EJ479" s="444"/>
      <c r="EK479" s="444"/>
      <c r="EL479" s="444"/>
      <c r="EM479" s="444"/>
      <c r="EN479" s="452"/>
      <c r="EO479" s="450" t="s">
        <v>1704</v>
      </c>
      <c r="EP479" s="451" t="s">
        <v>852</v>
      </c>
      <c r="EQ479" s="443"/>
      <c r="ER479" s="443"/>
      <c r="ES479" s="444"/>
      <c r="ET479" s="444"/>
      <c r="EU479" s="444"/>
      <c r="EV479" s="444"/>
      <c r="EW479" s="452"/>
      <c r="EX479" s="450" t="s">
        <v>1705</v>
      </c>
      <c r="EY479" s="451" t="s">
        <v>19</v>
      </c>
      <c r="EZ479" s="443"/>
      <c r="FA479" s="443"/>
      <c r="FB479" s="444"/>
      <c r="FC479" s="444"/>
      <c r="FD479" s="444"/>
      <c r="FE479" s="444"/>
      <c r="FF479" s="452"/>
      <c r="FG479" s="450" t="s">
        <v>1706</v>
      </c>
      <c r="FH479" s="451" t="s">
        <v>27</v>
      </c>
      <c r="FI479" s="443"/>
      <c r="FJ479" s="443"/>
      <c r="FK479" s="444"/>
      <c r="FL479" s="444"/>
      <c r="FM479" s="444"/>
      <c r="FN479" s="444"/>
      <c r="FO479" s="452"/>
      <c r="FP479" s="450" t="s">
        <v>1707</v>
      </c>
      <c r="FQ479" s="451" t="s">
        <v>873</v>
      </c>
      <c r="FR479" s="443"/>
      <c r="FS479" s="443"/>
      <c r="FT479" s="444"/>
      <c r="FU479" s="444"/>
      <c r="FV479" s="444"/>
      <c r="FW479" s="444"/>
      <c r="FX479" s="452"/>
      <c r="FY479" s="450" t="s">
        <v>1708</v>
      </c>
      <c r="FZ479" s="451" t="s">
        <v>23</v>
      </c>
      <c r="GA479" s="443"/>
      <c r="GB479" s="443"/>
      <c r="GC479" s="444"/>
      <c r="GD479" s="444"/>
      <c r="GE479" s="444"/>
      <c r="GF479" s="444"/>
      <c r="GG479" s="452"/>
      <c r="GH479" s="450" t="s">
        <v>1709</v>
      </c>
      <c r="GI479" s="451" t="s">
        <v>822</v>
      </c>
      <c r="GJ479" s="443"/>
      <c r="GK479" s="443"/>
      <c r="GL479" s="444"/>
      <c r="GM479" s="444"/>
      <c r="GN479" s="444"/>
      <c r="GO479" s="444"/>
      <c r="GP479" s="452"/>
      <c r="GQ479" s="450" t="s">
        <v>1710</v>
      </c>
      <c r="GR479" s="451" t="s">
        <v>851</v>
      </c>
      <c r="GS479" s="443"/>
      <c r="GT479" s="443"/>
      <c r="GU479" s="444"/>
      <c r="GV479" s="444"/>
      <c r="GW479" s="444"/>
      <c r="GX479" s="444"/>
      <c r="GY479" s="452"/>
      <c r="GZ479" s="450" t="s">
        <v>1711</v>
      </c>
      <c r="HA479" s="451" t="s">
        <v>15</v>
      </c>
      <c r="HB479" s="443"/>
      <c r="HC479" s="443"/>
      <c r="HD479" s="444"/>
      <c r="HE479" s="444"/>
      <c r="HF479" s="444"/>
      <c r="HG479" s="444"/>
      <c r="HH479" s="452"/>
      <c r="HI479" s="450" t="s">
        <v>1712</v>
      </c>
      <c r="HJ479" s="451" t="s">
        <v>162</v>
      </c>
      <c r="HK479" s="443"/>
      <c r="HL479" s="443"/>
      <c r="HM479" s="444"/>
      <c r="HN479" s="444"/>
      <c r="HO479" s="444"/>
      <c r="HP479" s="444"/>
      <c r="HQ479" s="452"/>
      <c r="HR479" s="450" t="s">
        <v>1713</v>
      </c>
      <c r="HS479" s="451" t="s">
        <v>869</v>
      </c>
      <c r="HT479" s="443"/>
      <c r="HU479" s="443"/>
      <c r="HV479" s="444"/>
      <c r="HW479" s="444"/>
      <c r="HX479" s="444"/>
      <c r="HY479" s="444"/>
      <c r="HZ479" s="452"/>
      <c r="IA479" s="450" t="s">
        <v>1714</v>
      </c>
      <c r="IB479" s="451" t="s">
        <v>821</v>
      </c>
      <c r="IC479" s="443"/>
      <c r="ID479" s="443"/>
      <c r="IE479" s="444"/>
      <c r="IF479" s="444"/>
      <c r="IG479" s="444"/>
      <c r="IH479" s="444"/>
      <c r="II479" s="452"/>
      <c r="IJ479" s="450" t="s">
        <v>1715</v>
      </c>
      <c r="IK479" s="451" t="s">
        <v>856</v>
      </c>
      <c r="IL479" s="443"/>
      <c r="IM479" s="443"/>
      <c r="IN479" s="444"/>
      <c r="IO479" s="444"/>
      <c r="IP479" s="444"/>
      <c r="IQ479" s="444"/>
      <c r="IR479" s="452"/>
      <c r="IS479" s="450" t="s">
        <v>1716</v>
      </c>
      <c r="IT479" s="451" t="s">
        <v>811</v>
      </c>
      <c r="IU479" s="443"/>
      <c r="IV479" s="443"/>
      <c r="IW479" s="444"/>
      <c r="IX479" s="444"/>
      <c r="IY479" s="444"/>
      <c r="IZ479" s="444"/>
      <c r="JA479" s="452"/>
      <c r="JB479" s="450" t="s">
        <v>1717</v>
      </c>
      <c r="JC479" s="451" t="s">
        <v>830</v>
      </c>
      <c r="JD479" s="443"/>
      <c r="JE479" s="443"/>
      <c r="JF479" s="444"/>
      <c r="JG479" s="444"/>
      <c r="JH479" s="444"/>
      <c r="JI479" s="444"/>
      <c r="JJ479" s="452"/>
      <c r="JK479" s="450" t="s">
        <v>1718</v>
      </c>
      <c r="JL479" s="451" t="s">
        <v>835</v>
      </c>
      <c r="JM479" s="443"/>
      <c r="JN479" s="443"/>
      <c r="JO479" s="444"/>
      <c r="JP479" s="444"/>
      <c r="JQ479" s="444"/>
      <c r="JR479" s="444"/>
      <c r="JS479" s="452"/>
      <c r="JT479" s="450" t="s">
        <v>1719</v>
      </c>
      <c r="JU479" s="451" t="s">
        <v>863</v>
      </c>
      <c r="JV479" s="443"/>
      <c r="JW479" s="443"/>
      <c r="JX479" s="444"/>
      <c r="JY479" s="444"/>
      <c r="JZ479" s="444"/>
      <c r="KA479" s="444"/>
      <c r="KB479" s="452"/>
      <c r="KC479" s="450" t="s">
        <v>1720</v>
      </c>
      <c r="KD479" s="451" t="s">
        <v>144</v>
      </c>
      <c r="KE479" s="443"/>
      <c r="KF479" s="443"/>
      <c r="KG479" s="444"/>
      <c r="KH479" s="444"/>
      <c r="KI479" s="444"/>
      <c r="KJ479" s="444"/>
      <c r="KK479" s="452"/>
      <c r="KL479" s="450" t="s">
        <v>1721</v>
      </c>
      <c r="KM479" s="451" t="s">
        <v>836</v>
      </c>
      <c r="KN479" s="443"/>
      <c r="KO479" s="443"/>
      <c r="KP479" s="444"/>
      <c r="KQ479" s="444"/>
      <c r="KR479" s="444"/>
      <c r="KS479" s="444"/>
      <c r="KT479" s="452"/>
      <c r="KU479" s="450" t="s">
        <v>1722</v>
      </c>
      <c r="KV479" s="451" t="s">
        <v>819</v>
      </c>
      <c r="KW479" s="443"/>
      <c r="KX479" s="443"/>
      <c r="KY479" s="444"/>
      <c r="KZ479" s="444"/>
      <c r="LA479" s="444"/>
      <c r="LB479" s="444"/>
      <c r="LC479" s="452"/>
      <c r="LD479" s="450" t="s">
        <v>1723</v>
      </c>
      <c r="LE479" s="451" t="s">
        <v>13</v>
      </c>
      <c r="LF479" s="443"/>
      <c r="LG479" s="443"/>
      <c r="LH479" s="444"/>
      <c r="LI479" s="444"/>
      <c r="LJ479" s="444"/>
      <c r="LK479" s="444"/>
      <c r="LL479" s="452"/>
      <c r="LM479" s="450" t="s">
        <v>1724</v>
      </c>
      <c r="LN479" s="451" t="s">
        <v>806</v>
      </c>
      <c r="LO479" s="443"/>
      <c r="LP479" s="443"/>
      <c r="LQ479" s="444"/>
      <c r="LR479" s="444"/>
      <c r="LS479" s="444"/>
      <c r="LT479" s="444"/>
      <c r="LU479" s="452"/>
      <c r="LV479" s="450" t="s">
        <v>1725</v>
      </c>
      <c r="LW479" s="451" t="s">
        <v>156</v>
      </c>
      <c r="LX479" s="443"/>
      <c r="LY479" s="443"/>
      <c r="LZ479" s="444"/>
      <c r="MA479" s="444"/>
      <c r="MB479" s="444"/>
      <c r="MC479" s="444"/>
      <c r="MD479" s="452"/>
      <c r="ME479" s="450" t="s">
        <v>1726</v>
      </c>
      <c r="MF479" s="451" t="s">
        <v>844</v>
      </c>
      <c r="MG479" s="443"/>
      <c r="MH479" s="443"/>
      <c r="MI479" s="444"/>
      <c r="MJ479" s="444"/>
      <c r="MK479" s="444"/>
      <c r="ML479" s="444"/>
      <c r="MM479" s="452"/>
      <c r="MN479" s="450" t="s">
        <v>1727</v>
      </c>
      <c r="MO479" s="451" t="s">
        <v>1</v>
      </c>
      <c r="MP479" s="443"/>
      <c r="MQ479" s="443"/>
      <c r="MR479" s="444"/>
      <c r="MS479" s="444"/>
      <c r="MT479" s="444"/>
      <c r="MU479" s="444"/>
      <c r="MV479" s="452"/>
      <c r="MW479" s="450" t="s">
        <v>1728</v>
      </c>
      <c r="MX479" s="451" t="s">
        <v>826</v>
      </c>
      <c r="MY479" s="443"/>
      <c r="MZ479" s="443"/>
      <c r="NA479" s="444"/>
      <c r="NB479" s="444"/>
      <c r="NC479" s="444"/>
      <c r="ND479" s="444"/>
      <c r="NE479" s="452"/>
      <c r="NF479" s="450" t="s">
        <v>1729</v>
      </c>
      <c r="NG479" s="451" t="s">
        <v>837</v>
      </c>
      <c r="NH479" s="443"/>
      <c r="NI479" s="443"/>
      <c r="NJ479" s="444"/>
      <c r="NK479" s="444"/>
      <c r="NL479" s="444"/>
      <c r="NM479" s="444"/>
      <c r="NN479" s="452"/>
      <c r="NO479" s="450" t="s">
        <v>1730</v>
      </c>
      <c r="NP479" s="451" t="s">
        <v>855</v>
      </c>
      <c r="NQ479" s="443"/>
      <c r="NR479" s="443"/>
      <c r="NS479" s="444"/>
      <c r="NT479" s="444"/>
      <c r="NU479" s="444"/>
      <c r="NV479" s="444"/>
      <c r="NW479" s="452"/>
      <c r="NX479" s="450" t="s">
        <v>1688</v>
      </c>
      <c r="NY479" s="451" t="s">
        <v>861</v>
      </c>
      <c r="NZ479" s="443"/>
      <c r="OA479" s="443"/>
      <c r="OB479" s="444"/>
      <c r="OC479" s="444"/>
      <c r="OD479" s="444"/>
      <c r="OE479" s="444"/>
      <c r="OF479" s="452"/>
      <c r="OG479" s="450" t="s">
        <v>1731</v>
      </c>
      <c r="OH479" s="451" t="s">
        <v>828</v>
      </c>
      <c r="OI479" s="443"/>
      <c r="OJ479" s="443"/>
      <c r="OK479" s="444"/>
      <c r="OL479" s="444"/>
      <c r="OM479" s="444"/>
      <c r="ON479" s="444"/>
      <c r="OO479" s="452"/>
      <c r="OP479" s="450" t="s">
        <v>1732</v>
      </c>
      <c r="OQ479" s="451" t="s">
        <v>807</v>
      </c>
      <c r="OR479" s="443"/>
      <c r="OS479" s="443"/>
      <c r="OT479" s="444"/>
      <c r="OU479" s="444"/>
      <c r="OV479" s="444"/>
      <c r="OW479" s="444"/>
      <c r="OX479" s="452"/>
      <c r="OY479" s="450" t="s">
        <v>1733</v>
      </c>
      <c r="OZ479" s="451" t="s">
        <v>1844</v>
      </c>
      <c r="PA479" s="443"/>
      <c r="PB479" s="443"/>
      <c r="PC479" s="444"/>
      <c r="PD479" s="444"/>
      <c r="PE479" s="444"/>
      <c r="PF479" s="444"/>
      <c r="PG479" s="452"/>
      <c r="PH479" s="450" t="s">
        <v>1734</v>
      </c>
      <c r="PI479" s="451" t="s">
        <v>1858</v>
      </c>
      <c r="PJ479" s="443"/>
      <c r="PK479" s="443"/>
      <c r="PL479" s="444"/>
      <c r="PM479" s="444"/>
      <c r="PN479" s="444"/>
      <c r="PO479" s="444"/>
      <c r="PP479" s="452"/>
      <c r="PQ479" s="450" t="s">
        <v>1735</v>
      </c>
      <c r="PR479" s="451" t="s">
        <v>1859</v>
      </c>
      <c r="PS479" s="443"/>
      <c r="PT479" s="443"/>
      <c r="PU479" s="444"/>
      <c r="PV479" s="444"/>
      <c r="PW479" s="444"/>
      <c r="PX479" s="444"/>
      <c r="PY479" s="452"/>
      <c r="PZ479" s="450" t="s">
        <v>1736</v>
      </c>
      <c r="QA479" s="451" t="s">
        <v>1850</v>
      </c>
      <c r="QB479" s="443"/>
      <c r="QC479" s="443"/>
      <c r="QD479" s="444"/>
      <c r="QE479" s="444"/>
      <c r="QF479" s="444"/>
      <c r="QG479" s="444"/>
      <c r="QH479" s="452"/>
      <c r="QI479" s="450" t="s">
        <v>1737</v>
      </c>
      <c r="QJ479" s="451" t="s">
        <v>801</v>
      </c>
      <c r="QK479" s="443"/>
      <c r="QL479" s="443"/>
      <c r="QM479" s="444"/>
      <c r="QN479" s="444"/>
      <c r="QO479" s="444"/>
      <c r="QP479" s="444"/>
      <c r="QQ479" s="452"/>
      <c r="QR479" s="450" t="s">
        <v>1738</v>
      </c>
      <c r="QS479" s="451" t="s">
        <v>1856</v>
      </c>
      <c r="QT479" s="443"/>
      <c r="QU479" s="443"/>
      <c r="QV479" s="444"/>
      <c r="QW479" s="444"/>
      <c r="QX479" s="444"/>
      <c r="QY479" s="444"/>
      <c r="QZ479" s="452"/>
      <c r="RA479" s="450" t="s">
        <v>1739</v>
      </c>
      <c r="RB479" s="451" t="s">
        <v>1853</v>
      </c>
      <c r="RC479" s="443"/>
      <c r="RD479" s="443"/>
      <c r="RE479" s="444"/>
      <c r="RF479" s="444"/>
      <c r="RG479" s="444"/>
      <c r="RH479" s="444"/>
      <c r="RI479" s="452"/>
      <c r="RJ479" s="450" t="s">
        <v>1740</v>
      </c>
      <c r="RK479" s="451" t="s">
        <v>1842</v>
      </c>
      <c r="RL479" s="443"/>
      <c r="RM479" s="443"/>
      <c r="RN479" s="444"/>
      <c r="RO479" s="444"/>
      <c r="RP479" s="444"/>
      <c r="RQ479" s="444"/>
      <c r="RR479" s="452"/>
      <c r="RS479" s="450" t="s">
        <v>1741</v>
      </c>
      <c r="RT479" s="451" t="s">
        <v>1857</v>
      </c>
      <c r="RU479" s="443"/>
      <c r="RV479" s="443"/>
      <c r="RW479" s="443"/>
      <c r="RX479" s="443"/>
      <c r="RY479" s="443"/>
      <c r="RZ479" s="443"/>
      <c r="SA479" s="460"/>
      <c r="SB479" s="450" t="s">
        <v>1742</v>
      </c>
      <c r="SC479" s="451" t="s">
        <v>2285</v>
      </c>
      <c r="SD479" s="443"/>
      <c r="SE479" s="443"/>
      <c r="SF479" s="443"/>
      <c r="SG479" s="443"/>
      <c r="SH479" s="443"/>
      <c r="SI479" s="443"/>
      <c r="SJ479" s="460"/>
      <c r="SK479" s="450" t="s">
        <v>1743</v>
      </c>
      <c r="SL479" s="451" t="s">
        <v>1852</v>
      </c>
      <c r="SM479" s="443"/>
      <c r="SN479" s="443"/>
      <c r="SO479" s="443"/>
      <c r="SP479" s="443"/>
      <c r="SQ479" s="443"/>
      <c r="SR479" s="443"/>
      <c r="SS479" s="460"/>
      <c r="ST479" s="450" t="s">
        <v>1744</v>
      </c>
      <c r="SU479" s="451" t="s">
        <v>1849</v>
      </c>
      <c r="SV479" s="443"/>
      <c r="SW479" s="443"/>
      <c r="SX479" s="443"/>
      <c r="SY479" s="443"/>
      <c r="SZ479" s="443"/>
      <c r="TA479" s="443"/>
      <c r="TB479" s="460"/>
      <c r="TC479" s="450" t="s">
        <v>1816</v>
      </c>
      <c r="TD479" s="451" t="s">
        <v>1851</v>
      </c>
      <c r="TE479" s="443"/>
      <c r="TF479" s="443"/>
      <c r="TG479" s="443"/>
      <c r="TH479" s="443"/>
      <c r="TI479" s="443"/>
      <c r="TJ479" s="443"/>
      <c r="TK479" s="460"/>
      <c r="TL479" s="450" t="s">
        <v>1817</v>
      </c>
      <c r="TM479" s="451" t="s">
        <v>1839</v>
      </c>
      <c r="TN479" s="443"/>
      <c r="TO479" s="443"/>
      <c r="TP479" s="443"/>
      <c r="TQ479" s="443"/>
      <c r="TR479" s="443"/>
      <c r="TS479" s="443"/>
      <c r="TT479" s="460"/>
      <c r="TU479" s="450" t="s">
        <v>1818</v>
      </c>
      <c r="TV479" s="451" t="s">
        <v>158</v>
      </c>
      <c r="TW479" s="443"/>
      <c r="TX479" s="443"/>
      <c r="TY479" s="443"/>
      <c r="TZ479" s="443"/>
      <c r="UA479" s="443"/>
      <c r="UB479" s="443"/>
      <c r="UC479" s="460"/>
      <c r="UD479" s="450" t="s">
        <v>1819</v>
      </c>
      <c r="UE479" s="451" t="s">
        <v>1841</v>
      </c>
      <c r="UF479" s="443"/>
      <c r="UG479" s="443"/>
      <c r="UH479" s="443"/>
      <c r="UI479" s="443"/>
      <c r="UJ479" s="443"/>
      <c r="UK479" s="443"/>
      <c r="UL479" s="460"/>
      <c r="UM479" s="450" t="s">
        <v>1820</v>
      </c>
      <c r="UN479" s="451" t="s">
        <v>35</v>
      </c>
      <c r="UO479" s="443"/>
      <c r="UP479" s="443"/>
      <c r="UQ479" s="443"/>
      <c r="UR479" s="443"/>
      <c r="US479" s="443"/>
      <c r="UT479" s="443"/>
      <c r="UU479" s="460"/>
      <c r="UV479" s="450" t="s">
        <v>1821</v>
      </c>
      <c r="UW479" s="451" t="s">
        <v>2243</v>
      </c>
      <c r="UX479" s="443"/>
      <c r="UY479" s="443"/>
      <c r="UZ479" s="443"/>
      <c r="VA479" s="443"/>
      <c r="VB479" s="443"/>
      <c r="VC479" s="443"/>
      <c r="VD479" s="460"/>
      <c r="VE479" s="450" t="s">
        <v>1822</v>
      </c>
      <c r="VF479" s="451" t="s">
        <v>29</v>
      </c>
      <c r="VG479" s="443"/>
      <c r="VH479" s="443"/>
      <c r="VI479" s="443"/>
      <c r="VJ479" s="443"/>
      <c r="VK479" s="443"/>
      <c r="VL479" s="443"/>
      <c r="VM479" s="460"/>
      <c r="VN479" s="450" t="s">
        <v>1823</v>
      </c>
      <c r="VO479" s="451" t="s">
        <v>2241</v>
      </c>
      <c r="VP479" s="443"/>
      <c r="VQ479" s="443"/>
      <c r="VR479" s="443"/>
      <c r="VS479" s="443"/>
      <c r="VT479" s="443"/>
      <c r="VU479" s="443"/>
      <c r="VV479" s="460"/>
      <c r="VW479" s="450" t="s">
        <v>1824</v>
      </c>
      <c r="VX479" s="451" t="s">
        <v>817</v>
      </c>
      <c r="VY479" s="443"/>
      <c r="VZ479" s="443"/>
      <c r="WA479" s="443"/>
      <c r="WB479" s="443"/>
      <c r="WC479" s="443"/>
      <c r="WD479" s="443"/>
      <c r="WE479" s="460"/>
      <c r="WF479" s="450" t="s">
        <v>1825</v>
      </c>
      <c r="WG479" s="451" t="s">
        <v>2256</v>
      </c>
      <c r="WH479" s="443"/>
      <c r="WI479" s="443"/>
      <c r="WJ479" s="443"/>
      <c r="WK479" s="443"/>
      <c r="WL479" s="443"/>
      <c r="WM479" s="443"/>
      <c r="WN479" s="460"/>
      <c r="WO479" s="450" t="s">
        <v>1826</v>
      </c>
      <c r="WP479" s="451" t="s">
        <v>2244</v>
      </c>
      <c r="WQ479" s="443"/>
      <c r="WR479" s="443"/>
      <c r="WS479" s="443"/>
      <c r="WT479" s="443"/>
      <c r="WU479" s="443"/>
      <c r="WV479" s="443"/>
      <c r="WW479" s="460"/>
      <c r="WX479" s="450" t="s">
        <v>1827</v>
      </c>
      <c r="WY479" s="451" t="s">
        <v>2246</v>
      </c>
      <c r="WZ479" s="443"/>
      <c r="XA479" s="443"/>
      <c r="XB479" s="443"/>
      <c r="XC479" s="443"/>
      <c r="XD479" s="443"/>
      <c r="XE479" s="443"/>
      <c r="XF479" s="460"/>
      <c r="XG479" s="450" t="s">
        <v>1828</v>
      </c>
      <c r="XH479" s="451" t="s">
        <v>4</v>
      </c>
      <c r="XI479" s="443"/>
      <c r="XJ479" s="443"/>
      <c r="XK479" s="443"/>
      <c r="XL479" s="443"/>
      <c r="XM479" s="443"/>
      <c r="XN479" s="443"/>
      <c r="XO479" s="460"/>
      <c r="XP479" s="450" t="s">
        <v>1829</v>
      </c>
      <c r="XQ479" s="451" t="s">
        <v>2245</v>
      </c>
      <c r="XR479" s="443"/>
      <c r="XS479" s="443"/>
      <c r="XT479" s="443"/>
      <c r="XU479" s="443"/>
      <c r="XV479" s="443"/>
      <c r="XW479" s="443"/>
      <c r="XX479" s="460"/>
      <c r="XY479" s="450" t="s">
        <v>1830</v>
      </c>
      <c r="XZ479" s="451" t="s">
        <v>2237</v>
      </c>
      <c r="YA479" s="443"/>
      <c r="YB479" s="443"/>
      <c r="YC479" s="443"/>
      <c r="YD479" s="443"/>
      <c r="YE479" s="443"/>
      <c r="YF479" s="443"/>
      <c r="YG479" s="460"/>
      <c r="YH479" s="450" t="s">
        <v>1831</v>
      </c>
      <c r="YI479" s="451" t="s">
        <v>2242</v>
      </c>
      <c r="YJ479" s="443"/>
      <c r="YK479" s="443"/>
      <c r="YL479" s="443"/>
      <c r="YM479" s="443"/>
      <c r="YN479" s="443"/>
      <c r="YO479" s="443"/>
      <c r="YP479" s="460"/>
      <c r="YQ479" s="450" t="s">
        <v>1832</v>
      </c>
      <c r="YR479" s="451" t="s">
        <v>842</v>
      </c>
      <c r="YS479" s="443"/>
      <c r="YT479" s="443"/>
      <c r="YU479" s="443"/>
      <c r="YV479" s="443"/>
      <c r="YW479" s="443"/>
      <c r="YX479" s="443"/>
      <c r="YY479" s="460"/>
      <c r="YZ479" s="450" t="s">
        <v>1833</v>
      </c>
      <c r="ZA479" s="451" t="s">
        <v>2239</v>
      </c>
      <c r="ZB479" s="443"/>
      <c r="ZC479" s="443"/>
      <c r="ZD479" s="443"/>
      <c r="ZE479" s="443"/>
      <c r="ZF479" s="443"/>
      <c r="ZG479" s="443"/>
      <c r="ZH479" s="460"/>
      <c r="ZI479" s="450" t="s">
        <v>1834</v>
      </c>
      <c r="ZJ479" s="451" t="s">
        <v>2238</v>
      </c>
      <c r="ZK479" s="443"/>
      <c r="ZL479" s="443"/>
      <c r="ZM479" s="443"/>
      <c r="ZN479" s="443"/>
      <c r="ZO479" s="443"/>
      <c r="ZP479" s="443"/>
      <c r="ZQ479" s="460"/>
      <c r="ZR479" s="450" t="s">
        <v>1835</v>
      </c>
      <c r="ZS479" s="451" t="s">
        <v>1837</v>
      </c>
      <c r="ZT479" s="443"/>
      <c r="ZU479" s="443"/>
      <c r="ZV479" s="443"/>
      <c r="ZW479" s="443"/>
      <c r="ZX479" s="443"/>
      <c r="ZY479" s="443"/>
      <c r="ZZ479" s="460"/>
      <c r="AAA479" s="450" t="s">
        <v>2218</v>
      </c>
      <c r="AAB479" s="451" t="s">
        <v>1855</v>
      </c>
      <c r="AAC479" s="443"/>
      <c r="AAD479" s="443"/>
      <c r="AAE479" s="443"/>
      <c r="AAF479" s="443"/>
      <c r="AAG479" s="443"/>
      <c r="AAH479" s="443"/>
      <c r="AAI479" s="460"/>
      <c r="AAJ479" s="450" t="s">
        <v>2219</v>
      </c>
      <c r="AAK479" s="451" t="s">
        <v>1848</v>
      </c>
      <c r="AAL479" s="443"/>
      <c r="AAM479" s="443"/>
      <c r="AAN479" s="443"/>
      <c r="AAO479" s="443"/>
      <c r="AAP479" s="443"/>
      <c r="AAQ479" s="443"/>
      <c r="AAR479" s="460"/>
      <c r="AAS479" s="450" t="s">
        <v>2220</v>
      </c>
      <c r="AAT479" s="451" t="s">
        <v>1847</v>
      </c>
      <c r="AAU479" s="443"/>
      <c r="AAV479" s="443"/>
      <c r="AAW479" s="443"/>
      <c r="AAX479" s="443"/>
      <c r="AAY479" s="443"/>
      <c r="AAZ479" s="443"/>
      <c r="ABA479" s="460"/>
      <c r="ABB479" s="450" t="s">
        <v>2221</v>
      </c>
      <c r="ABC479" s="451" t="s">
        <v>1873</v>
      </c>
      <c r="ABD479" s="443"/>
      <c r="ABE479" s="443"/>
      <c r="ABF479" s="443"/>
      <c r="ABG479" s="443"/>
      <c r="ABH479" s="443"/>
      <c r="ABI479" s="443"/>
      <c r="ABJ479" s="460"/>
      <c r="ABK479" s="450" t="s">
        <v>2222</v>
      </c>
      <c r="ABL479" s="451" t="s">
        <v>2286</v>
      </c>
      <c r="ABM479" s="443"/>
      <c r="ABN479" s="443"/>
      <c r="ABO479" s="443"/>
      <c r="ABP479" s="443"/>
      <c r="ABQ479" s="443"/>
      <c r="ABR479" s="443"/>
      <c r="ABS479" s="443"/>
      <c r="ABT479" s="450" t="s">
        <v>2223</v>
      </c>
      <c r="ABU479" s="451" t="s">
        <v>1845</v>
      </c>
      <c r="ABV479" s="443"/>
      <c r="ABW479" s="443"/>
      <c r="ABX479" s="443"/>
      <c r="ABY479" s="443"/>
      <c r="ABZ479" s="443"/>
      <c r="ACA479" s="443"/>
      <c r="ACB479" s="460"/>
      <c r="ACC479" s="450" t="s">
        <v>2224</v>
      </c>
      <c r="ACD479" s="451" t="s">
        <v>857</v>
      </c>
      <c r="ACE479" s="443"/>
      <c r="ACF479" s="443"/>
      <c r="ACG479" s="443"/>
      <c r="ACH479" s="443"/>
      <c r="ACI479" s="443"/>
      <c r="ACJ479" s="443"/>
      <c r="ACK479" s="460"/>
      <c r="ACL479" s="450" t="s">
        <v>2225</v>
      </c>
      <c r="ACM479" s="451" t="s">
        <v>164</v>
      </c>
      <c r="ACN479" s="443"/>
      <c r="ACO479" s="443"/>
      <c r="ACP479" s="443"/>
      <c r="ACQ479" s="443"/>
      <c r="ACR479" s="443"/>
      <c r="ACS479" s="443"/>
      <c r="ACT479" s="460"/>
      <c r="ACU479" s="450" t="s">
        <v>2226</v>
      </c>
      <c r="ACV479" s="451" t="s">
        <v>2308</v>
      </c>
      <c r="ACW479" s="443"/>
      <c r="ACX479" s="443"/>
      <c r="ACY479" s="443"/>
      <c r="ACZ479" s="443"/>
      <c r="ADA479" s="443"/>
      <c r="ADB479" s="443"/>
      <c r="ADC479" s="460"/>
      <c r="ADD479" s="450" t="s">
        <v>2287</v>
      </c>
      <c r="ADE479" s="451" t="s">
        <v>2567</v>
      </c>
      <c r="ADF479" s="443"/>
      <c r="ADG479" s="443"/>
      <c r="ADH479" s="443"/>
      <c r="ADI479" s="443"/>
      <c r="ADJ479" s="443"/>
      <c r="ADK479" s="443"/>
      <c r="ADL479" s="460"/>
      <c r="ADM479" s="450" t="s">
        <v>2290</v>
      </c>
      <c r="ADN479" s="451" t="s">
        <v>2279</v>
      </c>
      <c r="ADO479" s="443"/>
      <c r="ADP479" s="443"/>
      <c r="ADQ479" s="443"/>
      <c r="ADR479" s="443"/>
      <c r="ADS479" s="443"/>
      <c r="ADT479" s="443"/>
      <c r="ADU479" s="460"/>
      <c r="ADV479" s="450" t="s">
        <v>2292</v>
      </c>
      <c r="ADW479" s="451" t="s">
        <v>2284</v>
      </c>
      <c r="ADX479" s="443"/>
      <c r="ADY479" s="443"/>
      <c r="ADZ479" s="443"/>
      <c r="AEA479" s="443"/>
      <c r="AEB479" s="443"/>
      <c r="AEC479" s="443"/>
      <c r="AED479" s="460"/>
      <c r="AEE479" s="450" t="s">
        <v>2293</v>
      </c>
      <c r="AEF479" s="451" t="s">
        <v>2276</v>
      </c>
      <c r="AEG479" s="443"/>
      <c r="AEH479" s="443"/>
      <c r="AEI479" s="443"/>
      <c r="AEJ479" s="443"/>
      <c r="AEK479" s="443"/>
      <c r="AEL479" s="443"/>
      <c r="AEM479" s="460"/>
      <c r="AEN479" s="450" t="s">
        <v>2295</v>
      </c>
      <c r="AEO479" s="451" t="s">
        <v>2277</v>
      </c>
      <c r="AEP479" s="443"/>
      <c r="AEQ479" s="443"/>
      <c r="AER479" s="443"/>
      <c r="AES479" s="443"/>
      <c r="AET479" s="443"/>
      <c r="AEU479" s="443"/>
      <c r="AEV479" s="460"/>
      <c r="AEW479" s="450" t="s">
        <v>2296</v>
      </c>
      <c r="AEX479" s="451" t="s">
        <v>2280</v>
      </c>
      <c r="AEY479" s="443"/>
      <c r="AEZ479" s="443"/>
      <c r="AFA479" s="443"/>
      <c r="AFB479" s="443"/>
      <c r="AFC479" s="443"/>
      <c r="AFD479" s="443"/>
      <c r="AFE479" s="460"/>
      <c r="AFF479" s="450" t="s">
        <v>2298</v>
      </c>
      <c r="AFG479" s="451" t="s">
        <v>2282</v>
      </c>
      <c r="AFH479" s="443"/>
      <c r="AFI479" s="443"/>
      <c r="AFJ479" s="443"/>
      <c r="AFK479" s="443"/>
      <c r="AFL479" s="443"/>
      <c r="AFM479" s="443"/>
      <c r="AFN479" s="460"/>
      <c r="AFO479" s="450" t="s">
        <v>2299</v>
      </c>
      <c r="AFP479" s="451" t="s">
        <v>2283</v>
      </c>
      <c r="AFQ479" s="443"/>
      <c r="AFR479" s="443"/>
      <c r="AFS479" s="443"/>
      <c r="AFT479" s="443"/>
      <c r="AFU479" s="443"/>
      <c r="AFV479" s="443"/>
      <c r="AFW479" s="460"/>
      <c r="AFX479" s="450" t="s">
        <v>2300</v>
      </c>
      <c r="AFY479" s="451" t="s">
        <v>2278</v>
      </c>
      <c r="AFZ479" s="443"/>
      <c r="AGA479" s="443"/>
      <c r="AGB479" s="443"/>
      <c r="AGC479" s="443"/>
      <c r="AGD479" s="443"/>
      <c r="AGE479" s="443"/>
      <c r="AGF479" s="460"/>
      <c r="AGG479" s="450" t="s">
        <v>2302</v>
      </c>
      <c r="AGH479" s="451" t="s">
        <v>2281</v>
      </c>
      <c r="AGI479" s="443"/>
      <c r="AGJ479" s="443"/>
      <c r="AGK479" s="443"/>
      <c r="AGL479" s="443"/>
      <c r="AGM479" s="443"/>
      <c r="AGN479" s="443"/>
      <c r="AGO479" s="460"/>
      <c r="AGP479" s="450" t="s">
        <v>2304</v>
      </c>
      <c r="AGQ479" s="451" t="s">
        <v>2305</v>
      </c>
      <c r="AGR479" s="443"/>
      <c r="AGS479" s="443"/>
      <c r="AGT479" s="443"/>
      <c r="AGU479" s="443"/>
      <c r="AGV479" s="443"/>
      <c r="AGW479" s="443"/>
      <c r="AGX479" s="443"/>
      <c r="AGY479" s="450" t="s">
        <v>2306</v>
      </c>
      <c r="AGZ479" s="451" t="s">
        <v>2307</v>
      </c>
      <c r="AHA479" s="443"/>
      <c r="AHB479" s="443"/>
      <c r="AHC479" s="443"/>
      <c r="AHD479" s="443"/>
      <c r="AHE479" s="443"/>
      <c r="AHF479" s="443"/>
      <c r="AHG479" s="460"/>
      <c r="AHH479" s="481"/>
      <c r="AHI479" s="493"/>
      <c r="AHJ479" s="477"/>
      <c r="AHK479" s="477"/>
      <c r="AHL479" s="477"/>
      <c r="AHM479" s="477"/>
      <c r="AHN479" s="477"/>
      <c r="AHO479" s="477"/>
      <c r="AHP479" s="477"/>
      <c r="AHQ479" s="481"/>
      <c r="AHR479" s="493"/>
      <c r="AHS479" s="477"/>
      <c r="AHT479" s="477"/>
      <c r="AHU479" s="477"/>
      <c r="AHV479" s="477"/>
      <c r="AHW479" s="477"/>
      <c r="AHX479" s="477"/>
      <c r="AHY479" s="477"/>
      <c r="AHZ479" s="481"/>
      <c r="AIA479" s="493"/>
      <c r="AIB479" s="477"/>
      <c r="AIC479" s="477"/>
      <c r="AID479" s="477"/>
      <c r="AIE479" s="477"/>
      <c r="AIF479" s="477"/>
      <c r="AIG479" s="477"/>
      <c r="AIH479" s="477"/>
      <c r="AII479" s="210"/>
      <c r="AIJ479" s="261"/>
      <c r="AIK479" s="140"/>
      <c r="AIL479" s="140"/>
      <c r="AIM479" s="140"/>
      <c r="AIN479" s="140"/>
      <c r="AIO479" s="140"/>
      <c r="AIP479" s="140"/>
      <c r="AIQ479" s="140"/>
    </row>
    <row r="480" spans="1:927" ht="15.75">
      <c r="A480" s="444"/>
      <c r="B480" s="443"/>
      <c r="C480" s="443"/>
      <c r="D480" s="454"/>
      <c r="E480" s="453" t="s">
        <v>56</v>
      </c>
      <c r="F480" s="453" t="s">
        <v>57</v>
      </c>
      <c r="G480" s="453" t="s">
        <v>58</v>
      </c>
      <c r="H480" s="453" t="s">
        <v>59</v>
      </c>
      <c r="I480" s="452"/>
      <c r="J480" s="444"/>
      <c r="K480" s="443"/>
      <c r="L480" s="443"/>
      <c r="M480" s="453"/>
      <c r="N480" s="453" t="s">
        <v>56</v>
      </c>
      <c r="O480" s="453" t="s">
        <v>57</v>
      </c>
      <c r="P480" s="453" t="s">
        <v>58</v>
      </c>
      <c r="Q480" s="453" t="s">
        <v>59</v>
      </c>
      <c r="R480" s="452"/>
      <c r="S480" s="444"/>
      <c r="T480" s="443"/>
      <c r="U480" s="443"/>
      <c r="V480" s="453"/>
      <c r="W480" s="453" t="s">
        <v>56</v>
      </c>
      <c r="X480" s="453" t="s">
        <v>57</v>
      </c>
      <c r="Y480" s="453" t="s">
        <v>58</v>
      </c>
      <c r="Z480" s="453" t="s">
        <v>59</v>
      </c>
      <c r="AA480" s="452"/>
      <c r="AB480" s="444"/>
      <c r="AC480" s="443"/>
      <c r="AD480" s="443"/>
      <c r="AE480" s="453"/>
      <c r="AF480" s="453" t="s">
        <v>56</v>
      </c>
      <c r="AG480" s="453" t="s">
        <v>57</v>
      </c>
      <c r="AH480" s="453" t="s">
        <v>58</v>
      </c>
      <c r="AI480" s="453" t="s">
        <v>59</v>
      </c>
      <c r="AJ480" s="452"/>
      <c r="AK480" s="444"/>
      <c r="AL480" s="443"/>
      <c r="AM480" s="443"/>
      <c r="AN480" s="453"/>
      <c r="AO480" s="453" t="s">
        <v>56</v>
      </c>
      <c r="AP480" s="453" t="s">
        <v>57</v>
      </c>
      <c r="AQ480" s="453" t="s">
        <v>58</v>
      </c>
      <c r="AR480" s="453" t="s">
        <v>59</v>
      </c>
      <c r="AS480" s="452"/>
      <c r="AT480" s="444"/>
      <c r="AU480" s="443"/>
      <c r="AV480" s="443"/>
      <c r="AW480" s="453"/>
      <c r="AX480" s="453" t="s">
        <v>56</v>
      </c>
      <c r="AY480" s="453" t="s">
        <v>57</v>
      </c>
      <c r="AZ480" s="453" t="s">
        <v>58</v>
      </c>
      <c r="BA480" s="453" t="s">
        <v>59</v>
      </c>
      <c r="BB480" s="452"/>
      <c r="BC480" s="444"/>
      <c r="BD480" s="443"/>
      <c r="BE480" s="443"/>
      <c r="BF480" s="453"/>
      <c r="BG480" s="453" t="s">
        <v>56</v>
      </c>
      <c r="BH480" s="453" t="s">
        <v>57</v>
      </c>
      <c r="BI480" s="453" t="s">
        <v>58</v>
      </c>
      <c r="BJ480" s="453" t="s">
        <v>59</v>
      </c>
      <c r="BK480" s="452"/>
      <c r="BL480" s="444"/>
      <c r="BM480" s="443"/>
      <c r="BN480" s="443"/>
      <c r="BO480" s="453"/>
      <c r="BP480" s="453" t="s">
        <v>56</v>
      </c>
      <c r="BQ480" s="453" t="s">
        <v>57</v>
      </c>
      <c r="BR480" s="453" t="s">
        <v>58</v>
      </c>
      <c r="BS480" s="453" t="s">
        <v>59</v>
      </c>
      <c r="BT480" s="452"/>
      <c r="BU480" s="444"/>
      <c r="BV480" s="443"/>
      <c r="BW480" s="443"/>
      <c r="BX480" s="453"/>
      <c r="BY480" s="453" t="s">
        <v>56</v>
      </c>
      <c r="BZ480" s="453" t="s">
        <v>57</v>
      </c>
      <c r="CA480" s="453" t="s">
        <v>58</v>
      </c>
      <c r="CB480" s="453" t="s">
        <v>59</v>
      </c>
      <c r="CC480" s="452"/>
      <c r="CD480" s="444"/>
      <c r="CE480" s="443"/>
      <c r="CF480" s="443"/>
      <c r="CG480" s="453"/>
      <c r="CH480" s="453" t="s">
        <v>56</v>
      </c>
      <c r="CI480" s="453" t="s">
        <v>57</v>
      </c>
      <c r="CJ480" s="453" t="s">
        <v>58</v>
      </c>
      <c r="CK480" s="453" t="s">
        <v>59</v>
      </c>
      <c r="CL480" s="452"/>
      <c r="CM480" s="444"/>
      <c r="CN480" s="443"/>
      <c r="CO480" s="443"/>
      <c r="CP480" s="453"/>
      <c r="CQ480" s="453" t="s">
        <v>56</v>
      </c>
      <c r="CR480" s="453" t="s">
        <v>57</v>
      </c>
      <c r="CS480" s="453" t="s">
        <v>58</v>
      </c>
      <c r="CT480" s="453" t="s">
        <v>59</v>
      </c>
      <c r="CU480" s="452"/>
      <c r="CV480" s="444"/>
      <c r="CW480" s="443"/>
      <c r="CX480" s="443"/>
      <c r="CY480" s="453"/>
      <c r="CZ480" s="453" t="s">
        <v>56</v>
      </c>
      <c r="DA480" s="453" t="s">
        <v>57</v>
      </c>
      <c r="DB480" s="453" t="s">
        <v>58</v>
      </c>
      <c r="DC480" s="453" t="s">
        <v>59</v>
      </c>
      <c r="DD480" s="452"/>
      <c r="DE480" s="444"/>
      <c r="DF480" s="443"/>
      <c r="DG480" s="443"/>
      <c r="DH480" s="453"/>
      <c r="DI480" s="453" t="s">
        <v>56</v>
      </c>
      <c r="DJ480" s="453" t="s">
        <v>57</v>
      </c>
      <c r="DK480" s="453" t="s">
        <v>58</v>
      </c>
      <c r="DL480" s="453" t="s">
        <v>59</v>
      </c>
      <c r="DM480" s="452"/>
      <c r="DN480" s="444"/>
      <c r="DO480" s="443"/>
      <c r="DP480" s="443"/>
      <c r="DQ480" s="453"/>
      <c r="DR480" s="453" t="s">
        <v>56</v>
      </c>
      <c r="DS480" s="453" t="s">
        <v>57</v>
      </c>
      <c r="DT480" s="453" t="s">
        <v>58</v>
      </c>
      <c r="DU480" s="453" t="s">
        <v>59</v>
      </c>
      <c r="DV480" s="452"/>
      <c r="DW480" s="444"/>
      <c r="DX480" s="443"/>
      <c r="DY480" s="443"/>
      <c r="DZ480" s="453"/>
      <c r="EA480" s="453" t="s">
        <v>56</v>
      </c>
      <c r="EB480" s="453" t="s">
        <v>57</v>
      </c>
      <c r="EC480" s="453" t="s">
        <v>58</v>
      </c>
      <c r="ED480" s="453" t="s">
        <v>59</v>
      </c>
      <c r="EE480" s="452"/>
      <c r="EF480" s="444"/>
      <c r="EG480" s="443"/>
      <c r="EH480" s="443"/>
      <c r="EI480" s="453"/>
      <c r="EJ480" s="453" t="s">
        <v>56</v>
      </c>
      <c r="EK480" s="453" t="s">
        <v>57</v>
      </c>
      <c r="EL480" s="453" t="s">
        <v>58</v>
      </c>
      <c r="EM480" s="453" t="s">
        <v>59</v>
      </c>
      <c r="EN480" s="452"/>
      <c r="EO480" s="444"/>
      <c r="EP480" s="443"/>
      <c r="EQ480" s="443"/>
      <c r="ER480" s="453"/>
      <c r="ES480" s="453" t="s">
        <v>56</v>
      </c>
      <c r="ET480" s="453" t="s">
        <v>57</v>
      </c>
      <c r="EU480" s="453" t="s">
        <v>58</v>
      </c>
      <c r="EV480" s="453" t="s">
        <v>59</v>
      </c>
      <c r="EW480" s="452"/>
      <c r="EX480" s="444"/>
      <c r="EY480" s="443"/>
      <c r="EZ480" s="443"/>
      <c r="FA480" s="453"/>
      <c r="FB480" s="453" t="s">
        <v>56</v>
      </c>
      <c r="FC480" s="453" t="s">
        <v>57</v>
      </c>
      <c r="FD480" s="453" t="s">
        <v>58</v>
      </c>
      <c r="FE480" s="453" t="s">
        <v>59</v>
      </c>
      <c r="FF480" s="452"/>
      <c r="FG480" s="444"/>
      <c r="FH480" s="443"/>
      <c r="FI480" s="443"/>
      <c r="FJ480" s="453"/>
      <c r="FK480" s="453" t="s">
        <v>56</v>
      </c>
      <c r="FL480" s="453" t="s">
        <v>57</v>
      </c>
      <c r="FM480" s="453" t="s">
        <v>58</v>
      </c>
      <c r="FN480" s="453" t="s">
        <v>59</v>
      </c>
      <c r="FO480" s="452"/>
      <c r="FP480" s="444"/>
      <c r="FQ480" s="443"/>
      <c r="FR480" s="443"/>
      <c r="FS480" s="453"/>
      <c r="FT480" s="453" t="s">
        <v>56</v>
      </c>
      <c r="FU480" s="453" t="s">
        <v>57</v>
      </c>
      <c r="FV480" s="453" t="s">
        <v>58</v>
      </c>
      <c r="FW480" s="453" t="s">
        <v>59</v>
      </c>
      <c r="FX480" s="452"/>
      <c r="FY480" s="444"/>
      <c r="FZ480" s="443"/>
      <c r="GA480" s="443"/>
      <c r="GB480" s="453"/>
      <c r="GC480" s="453" t="s">
        <v>56</v>
      </c>
      <c r="GD480" s="453" t="s">
        <v>57</v>
      </c>
      <c r="GE480" s="453" t="s">
        <v>58</v>
      </c>
      <c r="GF480" s="453" t="s">
        <v>59</v>
      </c>
      <c r="GG480" s="452"/>
      <c r="GH480" s="444"/>
      <c r="GI480" s="443"/>
      <c r="GJ480" s="443"/>
      <c r="GK480" s="453"/>
      <c r="GL480" s="453" t="s">
        <v>56</v>
      </c>
      <c r="GM480" s="453" t="s">
        <v>57</v>
      </c>
      <c r="GN480" s="453" t="s">
        <v>58</v>
      </c>
      <c r="GO480" s="453" t="s">
        <v>59</v>
      </c>
      <c r="GP480" s="452"/>
      <c r="GQ480" s="444"/>
      <c r="GR480" s="443"/>
      <c r="GS480" s="443"/>
      <c r="GT480" s="453"/>
      <c r="GU480" s="453" t="s">
        <v>56</v>
      </c>
      <c r="GV480" s="453" t="s">
        <v>57</v>
      </c>
      <c r="GW480" s="453" t="s">
        <v>58</v>
      </c>
      <c r="GX480" s="453" t="s">
        <v>59</v>
      </c>
      <c r="GY480" s="452"/>
      <c r="GZ480" s="444"/>
      <c r="HA480" s="443"/>
      <c r="HB480" s="443"/>
      <c r="HC480" s="453"/>
      <c r="HD480" s="453" t="s">
        <v>56</v>
      </c>
      <c r="HE480" s="453" t="s">
        <v>57</v>
      </c>
      <c r="HF480" s="453" t="s">
        <v>58</v>
      </c>
      <c r="HG480" s="453" t="s">
        <v>59</v>
      </c>
      <c r="HH480" s="452"/>
      <c r="HI480" s="444"/>
      <c r="HJ480" s="443"/>
      <c r="HK480" s="443"/>
      <c r="HL480" s="453"/>
      <c r="HM480" s="453" t="s">
        <v>56</v>
      </c>
      <c r="HN480" s="453" t="s">
        <v>57</v>
      </c>
      <c r="HO480" s="453" t="s">
        <v>58</v>
      </c>
      <c r="HP480" s="453" t="s">
        <v>59</v>
      </c>
      <c r="HQ480" s="452"/>
      <c r="HR480" s="444"/>
      <c r="HS480" s="443"/>
      <c r="HT480" s="443"/>
      <c r="HU480" s="453"/>
      <c r="HV480" s="453" t="s">
        <v>56</v>
      </c>
      <c r="HW480" s="453" t="s">
        <v>57</v>
      </c>
      <c r="HX480" s="453" t="s">
        <v>58</v>
      </c>
      <c r="HY480" s="453" t="s">
        <v>59</v>
      </c>
      <c r="HZ480" s="452"/>
      <c r="IA480" s="444"/>
      <c r="IB480" s="443"/>
      <c r="IC480" s="443"/>
      <c r="ID480" s="453"/>
      <c r="IE480" s="453" t="s">
        <v>56</v>
      </c>
      <c r="IF480" s="453" t="s">
        <v>57</v>
      </c>
      <c r="IG480" s="453" t="s">
        <v>58</v>
      </c>
      <c r="IH480" s="453" t="s">
        <v>59</v>
      </c>
      <c r="II480" s="452"/>
      <c r="IJ480" s="444"/>
      <c r="IK480" s="443"/>
      <c r="IL480" s="443"/>
      <c r="IM480" s="453"/>
      <c r="IN480" s="453" t="s">
        <v>56</v>
      </c>
      <c r="IO480" s="453" t="s">
        <v>57</v>
      </c>
      <c r="IP480" s="453" t="s">
        <v>58</v>
      </c>
      <c r="IQ480" s="453" t="s">
        <v>59</v>
      </c>
      <c r="IR480" s="452"/>
      <c r="IS480" s="444"/>
      <c r="IT480" s="443"/>
      <c r="IU480" s="443"/>
      <c r="IV480" s="453"/>
      <c r="IW480" s="453" t="s">
        <v>56</v>
      </c>
      <c r="IX480" s="453" t="s">
        <v>57</v>
      </c>
      <c r="IY480" s="453" t="s">
        <v>58</v>
      </c>
      <c r="IZ480" s="453" t="s">
        <v>59</v>
      </c>
      <c r="JA480" s="452"/>
      <c r="JB480" s="444"/>
      <c r="JC480" s="443"/>
      <c r="JD480" s="443"/>
      <c r="JE480" s="453"/>
      <c r="JF480" s="453" t="s">
        <v>56</v>
      </c>
      <c r="JG480" s="453" t="s">
        <v>57</v>
      </c>
      <c r="JH480" s="453" t="s">
        <v>58</v>
      </c>
      <c r="JI480" s="453" t="s">
        <v>59</v>
      </c>
      <c r="JJ480" s="452"/>
      <c r="JK480" s="444"/>
      <c r="JL480" s="443"/>
      <c r="JM480" s="443"/>
      <c r="JN480" s="453"/>
      <c r="JO480" s="453" t="s">
        <v>56</v>
      </c>
      <c r="JP480" s="453" t="s">
        <v>57</v>
      </c>
      <c r="JQ480" s="453" t="s">
        <v>58</v>
      </c>
      <c r="JR480" s="453" t="s">
        <v>59</v>
      </c>
      <c r="JS480" s="452"/>
      <c r="JT480" s="444"/>
      <c r="JU480" s="443"/>
      <c r="JV480" s="443"/>
      <c r="JW480" s="453"/>
      <c r="JX480" s="453" t="s">
        <v>56</v>
      </c>
      <c r="JY480" s="453" t="s">
        <v>57</v>
      </c>
      <c r="JZ480" s="453" t="s">
        <v>58</v>
      </c>
      <c r="KA480" s="453" t="s">
        <v>59</v>
      </c>
      <c r="KB480" s="452"/>
      <c r="KC480" s="444"/>
      <c r="KD480" s="469"/>
      <c r="KE480" s="443"/>
      <c r="KF480" s="453"/>
      <c r="KG480" s="453" t="s">
        <v>56</v>
      </c>
      <c r="KH480" s="453" t="s">
        <v>57</v>
      </c>
      <c r="KI480" s="453" t="s">
        <v>58</v>
      </c>
      <c r="KJ480" s="453" t="s">
        <v>59</v>
      </c>
      <c r="KK480" s="452"/>
      <c r="KL480" s="444"/>
      <c r="KM480" s="443"/>
      <c r="KN480" s="443"/>
      <c r="KO480" s="453"/>
      <c r="KP480" s="453" t="s">
        <v>56</v>
      </c>
      <c r="KQ480" s="453" t="s">
        <v>57</v>
      </c>
      <c r="KR480" s="453" t="s">
        <v>58</v>
      </c>
      <c r="KS480" s="453" t="s">
        <v>59</v>
      </c>
      <c r="KT480" s="452"/>
      <c r="KU480" s="444"/>
      <c r="KV480" s="443"/>
      <c r="KW480" s="443"/>
      <c r="KX480" s="453"/>
      <c r="KY480" s="453" t="s">
        <v>56</v>
      </c>
      <c r="KZ480" s="453" t="s">
        <v>57</v>
      </c>
      <c r="LA480" s="453" t="s">
        <v>58</v>
      </c>
      <c r="LB480" s="453" t="s">
        <v>59</v>
      </c>
      <c r="LC480" s="452"/>
      <c r="LD480" s="444"/>
      <c r="LE480" s="443"/>
      <c r="LF480" s="443"/>
      <c r="LG480" s="453"/>
      <c r="LH480" s="453" t="s">
        <v>56</v>
      </c>
      <c r="LI480" s="453" t="s">
        <v>57</v>
      </c>
      <c r="LJ480" s="453" t="s">
        <v>58</v>
      </c>
      <c r="LK480" s="453" t="s">
        <v>59</v>
      </c>
      <c r="LL480" s="452"/>
      <c r="LM480" s="444"/>
      <c r="LN480" s="443"/>
      <c r="LO480" s="443"/>
      <c r="LP480" s="453"/>
      <c r="LQ480" s="453" t="s">
        <v>56</v>
      </c>
      <c r="LR480" s="453" t="s">
        <v>57</v>
      </c>
      <c r="LS480" s="453" t="s">
        <v>58</v>
      </c>
      <c r="LT480" s="453" t="s">
        <v>59</v>
      </c>
      <c r="LU480" s="452"/>
      <c r="LV480" s="444"/>
      <c r="LW480" s="490"/>
      <c r="LX480" s="443"/>
      <c r="LY480" s="453"/>
      <c r="LZ480" s="453" t="s">
        <v>56</v>
      </c>
      <c r="MA480" s="453" t="s">
        <v>57</v>
      </c>
      <c r="MB480" s="453" t="s">
        <v>58</v>
      </c>
      <c r="MC480" s="453" t="s">
        <v>59</v>
      </c>
      <c r="MD480" s="452"/>
      <c r="ME480" s="444"/>
      <c r="MF480" s="443"/>
      <c r="MG480" s="443"/>
      <c r="MH480" s="453"/>
      <c r="MI480" s="453" t="s">
        <v>56</v>
      </c>
      <c r="MJ480" s="453" t="s">
        <v>57</v>
      </c>
      <c r="MK480" s="453" t="s">
        <v>58</v>
      </c>
      <c r="ML480" s="453" t="s">
        <v>59</v>
      </c>
      <c r="MM480" s="452"/>
      <c r="MN480" s="444"/>
      <c r="MO480" s="443"/>
      <c r="MP480" s="443"/>
      <c r="MQ480" s="453"/>
      <c r="MR480" s="453" t="s">
        <v>56</v>
      </c>
      <c r="MS480" s="453" t="s">
        <v>57</v>
      </c>
      <c r="MT480" s="453" t="s">
        <v>58</v>
      </c>
      <c r="MU480" s="453" t="s">
        <v>59</v>
      </c>
      <c r="MV480" s="452"/>
      <c r="MW480" s="444"/>
      <c r="MX480" s="443"/>
      <c r="MY480" s="443"/>
      <c r="MZ480" s="453"/>
      <c r="NA480" s="453" t="s">
        <v>56</v>
      </c>
      <c r="NB480" s="453" t="s">
        <v>57</v>
      </c>
      <c r="NC480" s="453" t="s">
        <v>58</v>
      </c>
      <c r="ND480" s="453" t="s">
        <v>59</v>
      </c>
      <c r="NE480" s="452"/>
      <c r="NF480" s="444"/>
      <c r="NG480" s="443"/>
      <c r="NH480" s="443"/>
      <c r="NI480" s="453"/>
      <c r="NJ480" s="453" t="s">
        <v>56</v>
      </c>
      <c r="NK480" s="453" t="s">
        <v>57</v>
      </c>
      <c r="NL480" s="453" t="s">
        <v>58</v>
      </c>
      <c r="NM480" s="453" t="s">
        <v>59</v>
      </c>
      <c r="NN480" s="452"/>
      <c r="NO480" s="444"/>
      <c r="NP480" s="443"/>
      <c r="NQ480" s="443"/>
      <c r="NR480" s="453"/>
      <c r="NS480" s="453" t="s">
        <v>56</v>
      </c>
      <c r="NT480" s="453" t="s">
        <v>57</v>
      </c>
      <c r="NU480" s="453" t="s">
        <v>58</v>
      </c>
      <c r="NV480" s="453" t="s">
        <v>59</v>
      </c>
      <c r="NW480" s="452"/>
      <c r="NX480" s="444"/>
      <c r="NY480" s="443"/>
      <c r="NZ480" s="443"/>
      <c r="OA480" s="453"/>
      <c r="OB480" s="453" t="s">
        <v>56</v>
      </c>
      <c r="OC480" s="453" t="s">
        <v>57</v>
      </c>
      <c r="OD480" s="453" t="s">
        <v>58</v>
      </c>
      <c r="OE480" s="453" t="s">
        <v>59</v>
      </c>
      <c r="OF480" s="452"/>
      <c r="OG480" s="444"/>
      <c r="OH480" s="443"/>
      <c r="OI480" s="443"/>
      <c r="OJ480" s="453"/>
      <c r="OK480" s="453" t="s">
        <v>56</v>
      </c>
      <c r="OL480" s="453" t="s">
        <v>57</v>
      </c>
      <c r="OM480" s="453" t="s">
        <v>58</v>
      </c>
      <c r="ON480" s="453" t="s">
        <v>59</v>
      </c>
      <c r="OO480" s="452"/>
      <c r="OP480" s="444"/>
      <c r="OQ480" s="443"/>
      <c r="OR480" s="443"/>
      <c r="OS480" s="453"/>
      <c r="OT480" s="453" t="s">
        <v>56</v>
      </c>
      <c r="OU480" s="453" t="s">
        <v>57</v>
      </c>
      <c r="OV480" s="453" t="s">
        <v>58</v>
      </c>
      <c r="OW480" s="453" t="s">
        <v>59</v>
      </c>
      <c r="OX480" s="452"/>
      <c r="OY480" s="444"/>
      <c r="OZ480" s="443"/>
      <c r="PA480" s="443"/>
      <c r="PB480" s="453"/>
      <c r="PC480" s="453" t="s">
        <v>56</v>
      </c>
      <c r="PD480" s="453" t="s">
        <v>57</v>
      </c>
      <c r="PE480" s="453" t="s">
        <v>58</v>
      </c>
      <c r="PF480" s="453" t="s">
        <v>59</v>
      </c>
      <c r="PG480" s="452"/>
      <c r="PH480" s="444"/>
      <c r="PI480" s="443"/>
      <c r="PJ480" s="443"/>
      <c r="PK480" s="453"/>
      <c r="PL480" s="453" t="s">
        <v>56</v>
      </c>
      <c r="PM480" s="453" t="s">
        <v>57</v>
      </c>
      <c r="PN480" s="453" t="s">
        <v>58</v>
      </c>
      <c r="PO480" s="453" t="s">
        <v>59</v>
      </c>
      <c r="PP480" s="452"/>
      <c r="PQ480" s="444"/>
      <c r="PR480" s="443"/>
      <c r="PS480" s="443"/>
      <c r="PT480" s="453"/>
      <c r="PU480" s="453" t="s">
        <v>56</v>
      </c>
      <c r="PV480" s="453" t="s">
        <v>57</v>
      </c>
      <c r="PW480" s="453" t="s">
        <v>58</v>
      </c>
      <c r="PX480" s="453" t="s">
        <v>59</v>
      </c>
      <c r="PY480" s="452"/>
      <c r="PZ480" s="444"/>
      <c r="QA480" s="443"/>
      <c r="QB480" s="443"/>
      <c r="QC480" s="453"/>
      <c r="QD480" s="453" t="s">
        <v>56</v>
      </c>
      <c r="QE480" s="453" t="s">
        <v>57</v>
      </c>
      <c r="QF480" s="453" t="s">
        <v>58</v>
      </c>
      <c r="QG480" s="453" t="s">
        <v>59</v>
      </c>
      <c r="QH480" s="452"/>
      <c r="QI480" s="444"/>
      <c r="QJ480" s="443"/>
      <c r="QK480" s="443"/>
      <c r="QL480" s="453"/>
      <c r="QM480" s="453" t="s">
        <v>56</v>
      </c>
      <c r="QN480" s="453" t="s">
        <v>57</v>
      </c>
      <c r="QO480" s="453" t="s">
        <v>58</v>
      </c>
      <c r="QP480" s="453" t="s">
        <v>59</v>
      </c>
      <c r="QQ480" s="452"/>
      <c r="QR480" s="444"/>
      <c r="QS480" s="443"/>
      <c r="QT480" s="443"/>
      <c r="QU480" s="453"/>
      <c r="QV480" s="453" t="s">
        <v>56</v>
      </c>
      <c r="QW480" s="453" t="s">
        <v>57</v>
      </c>
      <c r="QX480" s="453" t="s">
        <v>58</v>
      </c>
      <c r="QY480" s="453" t="s">
        <v>59</v>
      </c>
      <c r="QZ480" s="452"/>
      <c r="RA480" s="444"/>
      <c r="RB480" s="443"/>
      <c r="RC480" s="443"/>
      <c r="RD480" s="453"/>
      <c r="RE480" s="453" t="s">
        <v>56</v>
      </c>
      <c r="RF480" s="453" t="s">
        <v>57</v>
      </c>
      <c r="RG480" s="453" t="s">
        <v>58</v>
      </c>
      <c r="RH480" s="453" t="s">
        <v>59</v>
      </c>
      <c r="RI480" s="452"/>
      <c r="RJ480" s="444"/>
      <c r="RK480" s="443"/>
      <c r="RL480" s="443"/>
      <c r="RM480" s="453"/>
      <c r="RN480" s="453" t="s">
        <v>56</v>
      </c>
      <c r="RO480" s="453" t="s">
        <v>57</v>
      </c>
      <c r="RP480" s="453" t="s">
        <v>58</v>
      </c>
      <c r="RQ480" s="453" t="s">
        <v>59</v>
      </c>
      <c r="RR480" s="452"/>
      <c r="RS480" s="445"/>
      <c r="RT480" s="443"/>
      <c r="RU480" s="443"/>
      <c r="RV480" s="443"/>
      <c r="RW480" s="453" t="s">
        <v>56</v>
      </c>
      <c r="RX480" s="453" t="s">
        <v>57</v>
      </c>
      <c r="RY480" s="453" t="s">
        <v>58</v>
      </c>
      <c r="RZ480" s="453" t="s">
        <v>59</v>
      </c>
      <c r="SA480" s="460"/>
      <c r="SB480" s="445"/>
      <c r="SC480" s="443"/>
      <c r="SD480" s="443"/>
      <c r="SE480" s="443"/>
      <c r="SF480" s="453" t="s">
        <v>56</v>
      </c>
      <c r="SG480" s="453" t="s">
        <v>57</v>
      </c>
      <c r="SH480" s="453" t="s">
        <v>58</v>
      </c>
      <c r="SI480" s="453" t="s">
        <v>59</v>
      </c>
      <c r="SJ480" s="460"/>
      <c r="SK480" s="445"/>
      <c r="SL480" s="443"/>
      <c r="SM480" s="443"/>
      <c r="SN480" s="443"/>
      <c r="SO480" s="453" t="s">
        <v>56</v>
      </c>
      <c r="SP480" s="453" t="s">
        <v>57</v>
      </c>
      <c r="SQ480" s="453" t="s">
        <v>58</v>
      </c>
      <c r="SR480" s="453" t="s">
        <v>59</v>
      </c>
      <c r="SS480" s="460"/>
      <c r="ST480" s="445"/>
      <c r="SU480" s="443"/>
      <c r="SV480" s="443"/>
      <c r="SW480" s="443"/>
      <c r="SX480" s="453" t="s">
        <v>56</v>
      </c>
      <c r="SY480" s="453" t="s">
        <v>57</v>
      </c>
      <c r="SZ480" s="453" t="s">
        <v>58</v>
      </c>
      <c r="TA480" s="453" t="s">
        <v>59</v>
      </c>
      <c r="TB480" s="460"/>
      <c r="TC480" s="445"/>
      <c r="TD480" s="443"/>
      <c r="TE480" s="443"/>
      <c r="TF480" s="443"/>
      <c r="TG480" s="453" t="s">
        <v>56</v>
      </c>
      <c r="TH480" s="453" t="s">
        <v>57</v>
      </c>
      <c r="TI480" s="453" t="s">
        <v>58</v>
      </c>
      <c r="TJ480" s="453" t="s">
        <v>59</v>
      </c>
      <c r="TK480" s="460"/>
      <c r="TL480" s="445"/>
      <c r="TM480" s="443"/>
      <c r="TN480" s="443"/>
      <c r="TO480" s="443"/>
      <c r="TP480" s="453" t="s">
        <v>56</v>
      </c>
      <c r="TQ480" s="453" t="s">
        <v>57</v>
      </c>
      <c r="TR480" s="453" t="s">
        <v>58</v>
      </c>
      <c r="TS480" s="453" t="s">
        <v>59</v>
      </c>
      <c r="TT480" s="460"/>
      <c r="TU480" s="445"/>
      <c r="TV480" s="443"/>
      <c r="TW480" s="443"/>
      <c r="TX480" s="443"/>
      <c r="TY480" s="453" t="s">
        <v>56</v>
      </c>
      <c r="TZ480" s="453" t="s">
        <v>57</v>
      </c>
      <c r="UA480" s="453" t="s">
        <v>58</v>
      </c>
      <c r="UB480" s="453" t="s">
        <v>59</v>
      </c>
      <c r="UC480" s="460"/>
      <c r="UD480" s="445"/>
      <c r="UE480" s="443"/>
      <c r="UF480" s="443"/>
      <c r="UG480" s="443"/>
      <c r="UH480" s="453" t="s">
        <v>56</v>
      </c>
      <c r="UI480" s="453" t="s">
        <v>57</v>
      </c>
      <c r="UJ480" s="453" t="s">
        <v>58</v>
      </c>
      <c r="UK480" s="453" t="s">
        <v>59</v>
      </c>
      <c r="UL480" s="460"/>
      <c r="UM480" s="445"/>
      <c r="UN480" s="443"/>
      <c r="UO480" s="443"/>
      <c r="UP480" s="443"/>
      <c r="UQ480" s="453" t="s">
        <v>56</v>
      </c>
      <c r="UR480" s="453" t="s">
        <v>57</v>
      </c>
      <c r="US480" s="453" t="s">
        <v>58</v>
      </c>
      <c r="UT480" s="453" t="s">
        <v>59</v>
      </c>
      <c r="UU480" s="460"/>
      <c r="UV480" s="445"/>
      <c r="UW480" s="443"/>
      <c r="UX480" s="443"/>
      <c r="UY480" s="443"/>
      <c r="UZ480" s="453" t="s">
        <v>56</v>
      </c>
      <c r="VA480" s="453" t="s">
        <v>57</v>
      </c>
      <c r="VB480" s="453" t="s">
        <v>58</v>
      </c>
      <c r="VC480" s="453" t="s">
        <v>59</v>
      </c>
      <c r="VD480" s="460"/>
      <c r="VE480" s="445"/>
      <c r="VF480" s="443"/>
      <c r="VG480" s="443"/>
      <c r="VH480" s="443"/>
      <c r="VI480" s="453" t="s">
        <v>56</v>
      </c>
      <c r="VJ480" s="453" t="s">
        <v>57</v>
      </c>
      <c r="VK480" s="453" t="s">
        <v>58</v>
      </c>
      <c r="VL480" s="453" t="s">
        <v>59</v>
      </c>
      <c r="VM480" s="460"/>
      <c r="VN480" s="445"/>
      <c r="VO480" s="443"/>
      <c r="VP480" s="443"/>
      <c r="VQ480" s="443"/>
      <c r="VR480" s="453" t="s">
        <v>56</v>
      </c>
      <c r="VS480" s="453" t="s">
        <v>57</v>
      </c>
      <c r="VT480" s="453" t="s">
        <v>58</v>
      </c>
      <c r="VU480" s="453" t="s">
        <v>59</v>
      </c>
      <c r="VV480" s="460"/>
      <c r="VW480" s="445"/>
      <c r="VX480" s="443"/>
      <c r="VY480" s="443"/>
      <c r="VZ480" s="443"/>
      <c r="WA480" s="453" t="s">
        <v>56</v>
      </c>
      <c r="WB480" s="453" t="s">
        <v>57</v>
      </c>
      <c r="WC480" s="453" t="s">
        <v>58</v>
      </c>
      <c r="WD480" s="453" t="s">
        <v>59</v>
      </c>
      <c r="WE480" s="460"/>
      <c r="WF480" s="445"/>
      <c r="WG480" s="443"/>
      <c r="WH480" s="443"/>
      <c r="WI480" s="443"/>
      <c r="WJ480" s="453" t="s">
        <v>56</v>
      </c>
      <c r="WK480" s="453" t="s">
        <v>57</v>
      </c>
      <c r="WL480" s="453" t="s">
        <v>58</v>
      </c>
      <c r="WM480" s="453" t="s">
        <v>59</v>
      </c>
      <c r="WN480" s="460"/>
      <c r="WO480" s="445"/>
      <c r="WP480" s="443"/>
      <c r="WQ480" s="443"/>
      <c r="WR480" s="443"/>
      <c r="WS480" s="453" t="s">
        <v>56</v>
      </c>
      <c r="WT480" s="453" t="s">
        <v>57</v>
      </c>
      <c r="WU480" s="453" t="s">
        <v>58</v>
      </c>
      <c r="WV480" s="453" t="s">
        <v>59</v>
      </c>
      <c r="WW480" s="460"/>
      <c r="WX480" s="445"/>
      <c r="WY480" s="443"/>
      <c r="WZ480" s="443"/>
      <c r="XA480" s="443"/>
      <c r="XB480" s="453" t="s">
        <v>56</v>
      </c>
      <c r="XC480" s="453" t="s">
        <v>57</v>
      </c>
      <c r="XD480" s="453" t="s">
        <v>58</v>
      </c>
      <c r="XE480" s="453" t="s">
        <v>59</v>
      </c>
      <c r="XF480" s="460"/>
      <c r="XG480" s="445"/>
      <c r="XH480" s="443"/>
      <c r="XI480" s="443"/>
      <c r="XJ480" s="443"/>
      <c r="XK480" s="453" t="s">
        <v>56</v>
      </c>
      <c r="XL480" s="453" t="s">
        <v>57</v>
      </c>
      <c r="XM480" s="453" t="s">
        <v>58</v>
      </c>
      <c r="XN480" s="453" t="s">
        <v>59</v>
      </c>
      <c r="XO480" s="460"/>
      <c r="XP480" s="445"/>
      <c r="XQ480" s="443"/>
      <c r="XR480" s="443"/>
      <c r="XS480" s="443"/>
      <c r="XT480" s="453" t="s">
        <v>56</v>
      </c>
      <c r="XU480" s="453" t="s">
        <v>57</v>
      </c>
      <c r="XV480" s="453" t="s">
        <v>58</v>
      </c>
      <c r="XW480" s="453" t="s">
        <v>59</v>
      </c>
      <c r="XX480" s="460"/>
      <c r="XY480" s="445"/>
      <c r="XZ480" s="443"/>
      <c r="YA480" s="443"/>
      <c r="YB480" s="443"/>
      <c r="YC480" s="453" t="s">
        <v>56</v>
      </c>
      <c r="YD480" s="453" t="s">
        <v>57</v>
      </c>
      <c r="YE480" s="453" t="s">
        <v>58</v>
      </c>
      <c r="YF480" s="453" t="s">
        <v>59</v>
      </c>
      <c r="YG480" s="460"/>
      <c r="YH480" s="445"/>
      <c r="YI480" s="443"/>
      <c r="YJ480" s="443"/>
      <c r="YK480" s="443"/>
      <c r="YL480" s="453" t="s">
        <v>56</v>
      </c>
      <c r="YM480" s="453" t="s">
        <v>57</v>
      </c>
      <c r="YN480" s="453" t="s">
        <v>58</v>
      </c>
      <c r="YO480" s="453" t="s">
        <v>59</v>
      </c>
      <c r="YP480" s="460"/>
      <c r="YQ480" s="445"/>
      <c r="YR480" s="443"/>
      <c r="YS480" s="443"/>
      <c r="YT480" s="443"/>
      <c r="YU480" s="453" t="s">
        <v>56</v>
      </c>
      <c r="YV480" s="453" t="s">
        <v>57</v>
      </c>
      <c r="YW480" s="453" t="s">
        <v>58</v>
      </c>
      <c r="YX480" s="453" t="s">
        <v>59</v>
      </c>
      <c r="YY480" s="460"/>
      <c r="YZ480" s="445"/>
      <c r="ZA480" s="443"/>
      <c r="ZB480" s="443"/>
      <c r="ZC480" s="443"/>
      <c r="ZD480" s="453" t="s">
        <v>56</v>
      </c>
      <c r="ZE480" s="453" t="s">
        <v>57</v>
      </c>
      <c r="ZF480" s="453" t="s">
        <v>58</v>
      </c>
      <c r="ZG480" s="453" t="s">
        <v>59</v>
      </c>
      <c r="ZH480" s="460"/>
      <c r="ZI480" s="445"/>
      <c r="ZJ480" s="443"/>
      <c r="ZK480" s="443"/>
      <c r="ZL480" s="443"/>
      <c r="ZM480" s="453" t="s">
        <v>56</v>
      </c>
      <c r="ZN480" s="453" t="s">
        <v>57</v>
      </c>
      <c r="ZO480" s="453" t="s">
        <v>58</v>
      </c>
      <c r="ZP480" s="453" t="s">
        <v>59</v>
      </c>
      <c r="ZQ480" s="460"/>
      <c r="ZR480" s="445"/>
      <c r="ZS480" s="443"/>
      <c r="ZT480" s="443"/>
      <c r="ZU480" s="443"/>
      <c r="ZV480" s="453" t="s">
        <v>56</v>
      </c>
      <c r="ZW480" s="453" t="s">
        <v>57</v>
      </c>
      <c r="ZX480" s="453" t="s">
        <v>58</v>
      </c>
      <c r="ZY480" s="453" t="s">
        <v>59</v>
      </c>
      <c r="ZZ480" s="460"/>
      <c r="AAA480" s="445"/>
      <c r="AAB480" s="443"/>
      <c r="AAC480" s="443"/>
      <c r="AAD480" s="443"/>
      <c r="AAE480" s="453" t="s">
        <v>56</v>
      </c>
      <c r="AAF480" s="453" t="s">
        <v>57</v>
      </c>
      <c r="AAG480" s="453" t="s">
        <v>58</v>
      </c>
      <c r="AAH480" s="453" t="s">
        <v>59</v>
      </c>
      <c r="AAI480" s="460"/>
      <c r="AAJ480" s="445"/>
      <c r="AAK480" s="443"/>
      <c r="AAL480" s="443"/>
      <c r="AAM480" s="443"/>
      <c r="AAN480" s="453" t="s">
        <v>56</v>
      </c>
      <c r="AAO480" s="453" t="s">
        <v>57</v>
      </c>
      <c r="AAP480" s="453" t="s">
        <v>58</v>
      </c>
      <c r="AAQ480" s="453" t="s">
        <v>59</v>
      </c>
      <c r="AAR480" s="460"/>
      <c r="AAS480" s="445"/>
      <c r="AAT480" s="443"/>
      <c r="AAU480" s="443"/>
      <c r="AAV480" s="443"/>
      <c r="AAW480" s="453" t="s">
        <v>56</v>
      </c>
      <c r="AAX480" s="453" t="s">
        <v>57</v>
      </c>
      <c r="AAY480" s="453" t="s">
        <v>58</v>
      </c>
      <c r="AAZ480" s="453" t="s">
        <v>59</v>
      </c>
      <c r="ABA480" s="460"/>
      <c r="ABB480" s="445"/>
      <c r="ABC480" s="443"/>
      <c r="ABD480" s="443"/>
      <c r="ABE480" s="443"/>
      <c r="ABF480" s="453" t="s">
        <v>56</v>
      </c>
      <c r="ABG480" s="453" t="s">
        <v>57</v>
      </c>
      <c r="ABH480" s="453" t="s">
        <v>58</v>
      </c>
      <c r="ABI480" s="453" t="s">
        <v>59</v>
      </c>
      <c r="ABJ480" s="460"/>
      <c r="ABK480" s="445"/>
      <c r="ABL480" s="443"/>
      <c r="ABM480" s="443"/>
      <c r="ABN480" s="443"/>
      <c r="ABO480" s="453" t="s">
        <v>56</v>
      </c>
      <c r="ABP480" s="453" t="s">
        <v>57</v>
      </c>
      <c r="ABQ480" s="453" t="s">
        <v>58</v>
      </c>
      <c r="ABR480" s="453" t="s">
        <v>59</v>
      </c>
      <c r="ABS480" s="460"/>
      <c r="ABT480" s="445"/>
      <c r="ABU480" s="443"/>
      <c r="ABV480" s="443"/>
      <c r="ABW480" s="443"/>
      <c r="ABX480" s="453" t="s">
        <v>56</v>
      </c>
      <c r="ABY480" s="453" t="s">
        <v>57</v>
      </c>
      <c r="ABZ480" s="453" t="s">
        <v>58</v>
      </c>
      <c r="ACA480" s="453" t="s">
        <v>59</v>
      </c>
      <c r="ACB480" s="460"/>
      <c r="ACC480" s="445"/>
      <c r="ACD480" s="443"/>
      <c r="ACE480" s="443"/>
      <c r="ACF480" s="443"/>
      <c r="ACG480" s="453" t="s">
        <v>56</v>
      </c>
      <c r="ACH480" s="453" t="s">
        <v>57</v>
      </c>
      <c r="ACI480" s="453" t="s">
        <v>58</v>
      </c>
      <c r="ACJ480" s="453" t="s">
        <v>59</v>
      </c>
      <c r="ACK480" s="460"/>
      <c r="ACL480" s="445"/>
      <c r="ACM480" s="443"/>
      <c r="ACN480" s="443"/>
      <c r="ACO480" s="443"/>
      <c r="ACP480" s="453" t="s">
        <v>56</v>
      </c>
      <c r="ACQ480" s="453" t="s">
        <v>57</v>
      </c>
      <c r="ACR480" s="453" t="s">
        <v>58</v>
      </c>
      <c r="ACS480" s="453" t="s">
        <v>59</v>
      </c>
      <c r="ACT480" s="460"/>
      <c r="ACU480" s="445"/>
      <c r="ACV480" s="443"/>
      <c r="ACW480" s="443"/>
      <c r="ACX480" s="443"/>
      <c r="ACY480" s="453" t="s">
        <v>56</v>
      </c>
      <c r="ACZ480" s="453" t="s">
        <v>57</v>
      </c>
      <c r="ADA480" s="453" t="s">
        <v>58</v>
      </c>
      <c r="ADB480" s="453" t="s">
        <v>59</v>
      </c>
      <c r="ADC480" s="460"/>
      <c r="ADD480" s="445"/>
      <c r="ADE480" s="443"/>
      <c r="ADF480" s="443"/>
      <c r="ADG480" s="443"/>
      <c r="ADH480" s="453" t="s">
        <v>56</v>
      </c>
      <c r="ADI480" s="453" t="s">
        <v>57</v>
      </c>
      <c r="ADJ480" s="453" t="s">
        <v>58</v>
      </c>
      <c r="ADK480" s="453" t="s">
        <v>59</v>
      </c>
      <c r="ADL480" s="460"/>
      <c r="ADM480" s="445"/>
      <c r="ADN480" s="443"/>
      <c r="ADO480" s="443"/>
      <c r="ADP480" s="443"/>
      <c r="ADQ480" s="453" t="s">
        <v>56</v>
      </c>
      <c r="ADR480" s="453" t="s">
        <v>57</v>
      </c>
      <c r="ADS480" s="453" t="s">
        <v>58</v>
      </c>
      <c r="ADT480" s="453" t="s">
        <v>59</v>
      </c>
      <c r="ADU480" s="460"/>
      <c r="ADV480" s="445"/>
      <c r="ADW480" s="443"/>
      <c r="ADX480" s="443"/>
      <c r="ADY480" s="443"/>
      <c r="ADZ480" s="453" t="s">
        <v>56</v>
      </c>
      <c r="AEA480" s="453" t="s">
        <v>57</v>
      </c>
      <c r="AEB480" s="453" t="s">
        <v>58</v>
      </c>
      <c r="AEC480" s="453" t="s">
        <v>59</v>
      </c>
      <c r="AED480" s="460"/>
      <c r="AEE480" s="445"/>
      <c r="AEF480" s="443"/>
      <c r="AEG480" s="443"/>
      <c r="AEH480" s="443"/>
      <c r="AEI480" s="453" t="s">
        <v>56</v>
      </c>
      <c r="AEJ480" s="453" t="s">
        <v>57</v>
      </c>
      <c r="AEK480" s="453" t="s">
        <v>58</v>
      </c>
      <c r="AEL480" s="453" t="s">
        <v>59</v>
      </c>
      <c r="AEM480" s="460"/>
      <c r="AEN480" s="445"/>
      <c r="AEO480" s="443"/>
      <c r="AEP480" s="443"/>
      <c r="AEQ480" s="443"/>
      <c r="AER480" s="453" t="s">
        <v>56</v>
      </c>
      <c r="AES480" s="453" t="s">
        <v>57</v>
      </c>
      <c r="AET480" s="453" t="s">
        <v>58</v>
      </c>
      <c r="AEU480" s="453" t="s">
        <v>59</v>
      </c>
      <c r="AEV480" s="460"/>
      <c r="AEW480" s="445"/>
      <c r="AEX480" s="443"/>
      <c r="AEY480" s="443"/>
      <c r="AEZ480" s="443"/>
      <c r="AFA480" s="453" t="s">
        <v>56</v>
      </c>
      <c r="AFB480" s="453" t="s">
        <v>57</v>
      </c>
      <c r="AFC480" s="453" t="s">
        <v>58</v>
      </c>
      <c r="AFD480" s="453" t="s">
        <v>59</v>
      </c>
      <c r="AFE480" s="460"/>
      <c r="AFF480" s="445"/>
      <c r="AFG480" s="443"/>
      <c r="AFH480" s="443"/>
      <c r="AFI480" s="443"/>
      <c r="AFJ480" s="453" t="s">
        <v>56</v>
      </c>
      <c r="AFK480" s="453" t="s">
        <v>57</v>
      </c>
      <c r="AFL480" s="453" t="s">
        <v>58</v>
      </c>
      <c r="AFM480" s="453" t="s">
        <v>59</v>
      </c>
      <c r="AFN480" s="460"/>
      <c r="AFO480" s="445"/>
      <c r="AFP480" s="443"/>
      <c r="AFQ480" s="443"/>
      <c r="AFR480" s="443"/>
      <c r="AFS480" s="453" t="s">
        <v>56</v>
      </c>
      <c r="AFT480" s="453" t="s">
        <v>57</v>
      </c>
      <c r="AFU480" s="453" t="s">
        <v>58</v>
      </c>
      <c r="AFV480" s="453" t="s">
        <v>59</v>
      </c>
      <c r="AFW480" s="460"/>
      <c r="AFX480" s="445"/>
      <c r="AFY480" s="443"/>
      <c r="AFZ480" s="443"/>
      <c r="AGA480" s="443"/>
      <c r="AGB480" s="453" t="s">
        <v>56</v>
      </c>
      <c r="AGC480" s="453" t="s">
        <v>57</v>
      </c>
      <c r="AGD480" s="453" t="s">
        <v>58</v>
      </c>
      <c r="AGE480" s="453" t="s">
        <v>59</v>
      </c>
      <c r="AGF480" s="460"/>
      <c r="AGG480" s="445"/>
      <c r="AGH480" s="443"/>
      <c r="AGI480" s="443"/>
      <c r="AGJ480" s="443"/>
      <c r="AGK480" s="453" t="s">
        <v>56</v>
      </c>
      <c r="AGL480" s="453" t="s">
        <v>57</v>
      </c>
      <c r="AGM480" s="453" t="s">
        <v>58</v>
      </c>
      <c r="AGN480" s="453" t="s">
        <v>59</v>
      </c>
      <c r="AGO480" s="460"/>
      <c r="AGP480" s="445"/>
      <c r="AGQ480" s="443"/>
      <c r="AGR480" s="443"/>
      <c r="AGS480" s="443"/>
      <c r="AGT480" s="453" t="s">
        <v>56</v>
      </c>
      <c r="AGU480" s="453" t="s">
        <v>57</v>
      </c>
      <c r="AGV480" s="453" t="s">
        <v>58</v>
      </c>
      <c r="AGW480" s="453" t="s">
        <v>59</v>
      </c>
      <c r="AGX480" s="460"/>
      <c r="AGY480" s="445"/>
      <c r="AGZ480" s="443"/>
      <c r="AHA480" s="443"/>
      <c r="AHB480" s="443"/>
      <c r="AHC480" s="453" t="s">
        <v>56</v>
      </c>
      <c r="AHD480" s="453" t="s">
        <v>57</v>
      </c>
      <c r="AHE480" s="453" t="s">
        <v>58</v>
      </c>
      <c r="AHF480" s="453" t="s">
        <v>59</v>
      </c>
      <c r="AHG480" s="460"/>
      <c r="AHH480" s="484"/>
      <c r="AHI480" s="477"/>
      <c r="AHJ480" s="477"/>
      <c r="AHK480" s="477"/>
      <c r="AHL480" s="494"/>
      <c r="AHM480" s="494"/>
      <c r="AHN480" s="494"/>
      <c r="AHO480" s="494"/>
      <c r="AHP480" s="477"/>
      <c r="AHQ480" s="484"/>
      <c r="AHR480" s="477"/>
      <c r="AHS480" s="477"/>
      <c r="AHT480" s="477"/>
      <c r="AHU480" s="494"/>
      <c r="AHV480" s="494"/>
      <c r="AHW480" s="494"/>
      <c r="AHX480" s="494"/>
      <c r="AHY480" s="477"/>
      <c r="AHZ480" s="484"/>
      <c r="AIA480" s="477"/>
      <c r="AIB480" s="477"/>
      <c r="AIC480" s="477"/>
      <c r="AID480" s="494"/>
      <c r="AIE480" s="494"/>
      <c r="AIF480" s="494"/>
      <c r="AIG480" s="494"/>
      <c r="AIH480" s="477"/>
      <c r="AII480" s="234"/>
      <c r="AIJ480" s="140"/>
      <c r="AIK480" s="140"/>
      <c r="AIL480" s="140"/>
      <c r="AIM480" s="262"/>
      <c r="AIN480" s="262"/>
      <c r="AIO480" s="262"/>
      <c r="AIP480" s="262"/>
      <c r="AIQ480" s="140"/>
    </row>
    <row r="481" spans="1:927" s="16" customFormat="1" ht="15">
      <c r="A481" s="454" t="s">
        <v>60</v>
      </c>
      <c r="B481" s="490" t="s">
        <v>607</v>
      </c>
      <c r="C481" s="455"/>
      <c r="D481" s="523">
        <f>IF(C481="Kopman",1.1,1)</f>
        <v>1</v>
      </c>
      <c r="E481" s="492">
        <f>VLOOKUP(B481,$A$563:$F$2022,6,FALSE)</f>
        <v>187</v>
      </c>
      <c r="F481" s="454" t="s">
        <v>61</v>
      </c>
      <c r="G481" s="450">
        <f>E481*1.5*D481</f>
        <v>280.5</v>
      </c>
      <c r="H481" s="450"/>
      <c r="I481" s="456"/>
      <c r="J481" s="454" t="s">
        <v>60</v>
      </c>
      <c r="K481" s="525" t="s">
        <v>607</v>
      </c>
      <c r="L481" s="455"/>
      <c r="M481" s="523">
        <f>IF(L481="Kopman",1.1,1)</f>
        <v>1</v>
      </c>
      <c r="N481" s="492">
        <f>VLOOKUP(K481,$A$563:$F$2022,6,FALSE)</f>
        <v>187</v>
      </c>
      <c r="O481" s="454" t="s">
        <v>61</v>
      </c>
      <c r="P481" s="450">
        <f>N481*1.5*M481</f>
        <v>280.5</v>
      </c>
      <c r="Q481" s="450"/>
      <c r="R481" s="456"/>
      <c r="S481" s="454" t="s">
        <v>60</v>
      </c>
      <c r="T481" s="525" t="s">
        <v>607</v>
      </c>
      <c r="U481" s="455"/>
      <c r="V481" s="523">
        <f>IF(U481="Kopman",1.1,1)</f>
        <v>1</v>
      </c>
      <c r="W481" s="492">
        <f>VLOOKUP(T481,$A$563:$F$2022,6,FALSE)</f>
        <v>187</v>
      </c>
      <c r="X481" s="454" t="s">
        <v>61</v>
      </c>
      <c r="Y481" s="450">
        <f>W481*1.5*V481</f>
        <v>280.5</v>
      </c>
      <c r="Z481" s="450"/>
      <c r="AA481" s="456"/>
      <c r="AB481" s="454" t="s">
        <v>60</v>
      </c>
      <c r="AC481" s="525" t="s">
        <v>607</v>
      </c>
      <c r="AD481" s="455"/>
      <c r="AE481" s="523">
        <f>IF(AD481="Kopman",1.1,1)</f>
        <v>1</v>
      </c>
      <c r="AF481" s="492">
        <f>VLOOKUP(AC481,$A$563:$F$2022,6,FALSE)</f>
        <v>187</v>
      </c>
      <c r="AG481" s="454" t="s">
        <v>61</v>
      </c>
      <c r="AH481" s="450">
        <f>AF481*1.5*AE481</f>
        <v>280.5</v>
      </c>
      <c r="AI481" s="450"/>
      <c r="AJ481" s="456"/>
      <c r="AK481" s="454" t="s">
        <v>60</v>
      </c>
      <c r="AL481" s="490" t="s">
        <v>607</v>
      </c>
      <c r="AM481" s="455"/>
      <c r="AN481" s="523">
        <f>IF(AM481="Kopman",1.1,1)</f>
        <v>1</v>
      </c>
      <c r="AO481" s="492">
        <f>VLOOKUP(AL481,$A$563:$F$2022,6,FALSE)</f>
        <v>187</v>
      </c>
      <c r="AP481" s="454" t="s">
        <v>61</v>
      </c>
      <c r="AQ481" s="450">
        <f>AO481*1.5*AN481</f>
        <v>280.5</v>
      </c>
      <c r="AR481" s="450"/>
      <c r="AS481" s="456"/>
      <c r="AT481" s="454" t="s">
        <v>60</v>
      </c>
      <c r="AU481" s="525" t="s">
        <v>607</v>
      </c>
      <c r="AV481" s="455"/>
      <c r="AW481" s="523">
        <f>IF(AV481="Kopman",1.1,1)</f>
        <v>1</v>
      </c>
      <c r="AX481" s="492">
        <f>VLOOKUP(AU481,$A$563:$F$2022,6,FALSE)</f>
        <v>187</v>
      </c>
      <c r="AY481" s="454" t="s">
        <v>61</v>
      </c>
      <c r="AZ481" s="450">
        <f>AX481*1.5*AW481</f>
        <v>280.5</v>
      </c>
      <c r="BA481" s="450"/>
      <c r="BB481" s="456"/>
      <c r="BC481" s="454" t="s">
        <v>60</v>
      </c>
      <c r="BD481" s="525" t="s">
        <v>607</v>
      </c>
      <c r="BE481" s="455"/>
      <c r="BF481" s="523">
        <f>IF(BE481="Kopman",1.1,1)</f>
        <v>1</v>
      </c>
      <c r="BG481" s="492">
        <f>VLOOKUP(BD481,$A$563:$F$2022,6,FALSE)</f>
        <v>187</v>
      </c>
      <c r="BH481" s="454" t="s">
        <v>61</v>
      </c>
      <c r="BI481" s="450">
        <f>BG481*1.5*BF481</f>
        <v>280.5</v>
      </c>
      <c r="BJ481" s="450"/>
      <c r="BK481" s="456"/>
      <c r="BL481" s="454" t="s">
        <v>60</v>
      </c>
      <c r="BM481" s="525" t="s">
        <v>607</v>
      </c>
      <c r="BN481" s="455"/>
      <c r="BO481" s="523">
        <f>IF(BN481="Kopman",1.1,1)</f>
        <v>1</v>
      </c>
      <c r="BP481" s="492">
        <f>VLOOKUP(BM481,$A$563:$F$2022,6,FALSE)</f>
        <v>187</v>
      </c>
      <c r="BQ481" s="454" t="s">
        <v>61</v>
      </c>
      <c r="BR481" s="450">
        <f>BP481*1.5*BO481</f>
        <v>280.5</v>
      </c>
      <c r="BS481" s="450"/>
      <c r="BT481" s="456"/>
      <c r="BU481" s="454" t="s">
        <v>60</v>
      </c>
      <c r="BV481" s="525" t="s">
        <v>607</v>
      </c>
      <c r="BW481" s="455"/>
      <c r="BX481" s="523">
        <f>IF(BW481="Kopman",1.1,1)</f>
        <v>1</v>
      </c>
      <c r="BY481" s="492">
        <f>VLOOKUP(BV481,$A$563:$F$2022,6,FALSE)</f>
        <v>187</v>
      </c>
      <c r="BZ481" s="454" t="s">
        <v>61</v>
      </c>
      <c r="CA481" s="450">
        <f>BY481*1.5*BX481</f>
        <v>280.5</v>
      </c>
      <c r="CB481" s="450"/>
      <c r="CC481" s="456"/>
      <c r="CD481" s="454" t="s">
        <v>60</v>
      </c>
      <c r="CE481" s="525" t="s">
        <v>607</v>
      </c>
      <c r="CF481" s="455"/>
      <c r="CG481" s="523">
        <f>IF(CF481="Kopman",1.1,1)</f>
        <v>1</v>
      </c>
      <c r="CH481" s="492">
        <f>VLOOKUP(CE481,$A$563:$F$2022,6,FALSE)</f>
        <v>187</v>
      </c>
      <c r="CI481" s="454" t="s">
        <v>61</v>
      </c>
      <c r="CJ481" s="450">
        <f>CH481*1.5*CG481</f>
        <v>280.5</v>
      </c>
      <c r="CK481" s="450"/>
      <c r="CL481" s="456"/>
      <c r="CM481" s="454" t="s">
        <v>60</v>
      </c>
      <c r="CN481" s="525" t="s">
        <v>492</v>
      </c>
      <c r="CO481" s="455" t="s">
        <v>2268</v>
      </c>
      <c r="CP481" s="523">
        <f>IF(CO481="Kopman",1.1,1)</f>
        <v>1.1000000000000001</v>
      </c>
      <c r="CQ481" s="492">
        <f>VLOOKUP(CN481,$A$563:$F$2022,6,FALSE)</f>
        <v>120</v>
      </c>
      <c r="CR481" s="454" t="s">
        <v>61</v>
      </c>
      <c r="CS481" s="450">
        <f>CQ481*1.5*CP481</f>
        <v>198.00000000000003</v>
      </c>
      <c r="CT481" s="450"/>
      <c r="CU481" s="456"/>
      <c r="CV481" s="454" t="s">
        <v>60</v>
      </c>
      <c r="CW481" s="525" t="s">
        <v>607</v>
      </c>
      <c r="CX481" s="455"/>
      <c r="CY481" s="523">
        <f>IF(CX481="Kopman",1.1,1)</f>
        <v>1</v>
      </c>
      <c r="CZ481" s="492">
        <f>VLOOKUP(CW481,$A$563:$F$2022,6,FALSE)</f>
        <v>187</v>
      </c>
      <c r="DA481" s="454" t="s">
        <v>61</v>
      </c>
      <c r="DB481" s="450">
        <f>CZ481*1.5*CY481</f>
        <v>280.5</v>
      </c>
      <c r="DC481" s="450"/>
      <c r="DD481" s="456"/>
      <c r="DE481" s="454" t="s">
        <v>60</v>
      </c>
      <c r="DF481" s="525" t="s">
        <v>607</v>
      </c>
      <c r="DG481" s="455"/>
      <c r="DH481" s="523">
        <f>IF(DG481="Kopman",1.1,1)</f>
        <v>1</v>
      </c>
      <c r="DI481" s="492">
        <f>VLOOKUP(DF481,$A$563:$F$2022,6,FALSE)</f>
        <v>187</v>
      </c>
      <c r="DJ481" s="454" t="s">
        <v>61</v>
      </c>
      <c r="DK481" s="450">
        <f>DI481*1.5*DH481</f>
        <v>280.5</v>
      </c>
      <c r="DL481" s="450"/>
      <c r="DM481" s="456"/>
      <c r="DN481" s="454" t="s">
        <v>60</v>
      </c>
      <c r="DO481" s="525" t="s">
        <v>607</v>
      </c>
      <c r="DP481" s="455"/>
      <c r="DQ481" s="523">
        <f>IF(DP481="Kopman",1.1,1)</f>
        <v>1</v>
      </c>
      <c r="DR481" s="492">
        <f>VLOOKUP(DO481,$A$563:$F$2022,6,FALSE)</f>
        <v>187</v>
      </c>
      <c r="DS481" s="454" t="s">
        <v>61</v>
      </c>
      <c r="DT481" s="450">
        <f>DR481*1.5*DQ481</f>
        <v>280.5</v>
      </c>
      <c r="DU481" s="450"/>
      <c r="DV481" s="456"/>
      <c r="DW481" s="454" t="s">
        <v>60</v>
      </c>
      <c r="DX481" s="506" t="s">
        <v>186</v>
      </c>
      <c r="DY481" s="455"/>
      <c r="DZ481" s="523">
        <f>IF(DY481="Kopman",1.1,1)</f>
        <v>1</v>
      </c>
      <c r="EA481" s="492" t="e">
        <f>VLOOKUP(DX481,$A$563:$F$2022,6,FALSE)</f>
        <v>#N/A</v>
      </c>
      <c r="EB481" s="454" t="s">
        <v>61</v>
      </c>
      <c r="EC481" s="450" t="e">
        <f>EA481*1.5*DZ481</f>
        <v>#N/A</v>
      </c>
      <c r="ED481" s="450"/>
      <c r="EE481" s="456"/>
      <c r="EF481" s="454" t="s">
        <v>60</v>
      </c>
      <c r="EG481" s="525" t="s">
        <v>492</v>
      </c>
      <c r="EH481" s="455"/>
      <c r="EI481" s="523">
        <f>IF(EH481="Kopman",1.1,1)</f>
        <v>1</v>
      </c>
      <c r="EJ481" s="492">
        <f>VLOOKUP(EG481,$A$563:$F$2022,6,FALSE)</f>
        <v>120</v>
      </c>
      <c r="EK481" s="454" t="s">
        <v>61</v>
      </c>
      <c r="EL481" s="450">
        <f>EJ481*1.5*EI481</f>
        <v>180</v>
      </c>
      <c r="EM481" s="450"/>
      <c r="EN481" s="456"/>
      <c r="EO481" s="454" t="s">
        <v>60</v>
      </c>
      <c r="EP481" s="525" t="s">
        <v>607</v>
      </c>
      <c r="EQ481" s="455"/>
      <c r="ER481" s="523">
        <f>IF(EQ481="Kopman",1.1,1)</f>
        <v>1</v>
      </c>
      <c r="ES481" s="492">
        <f>VLOOKUP(EP481,$A$563:$F$2022,6,FALSE)</f>
        <v>187</v>
      </c>
      <c r="ET481" s="454" t="s">
        <v>61</v>
      </c>
      <c r="EU481" s="450">
        <f>ES481*1.5*ER481</f>
        <v>280.5</v>
      </c>
      <c r="EV481" s="450"/>
      <c r="EW481" s="456"/>
      <c r="EX481" s="454" t="s">
        <v>60</v>
      </c>
      <c r="EY481" s="506" t="s">
        <v>186</v>
      </c>
      <c r="EZ481" s="455"/>
      <c r="FA481" s="523">
        <f>IF(EZ481="Kopman",1.1,1)</f>
        <v>1</v>
      </c>
      <c r="FB481" s="492" t="e">
        <f>VLOOKUP(EY481,$A$563:$F$2022,6,FALSE)</f>
        <v>#N/A</v>
      </c>
      <c r="FC481" s="454" t="s">
        <v>61</v>
      </c>
      <c r="FD481" s="450" t="e">
        <f>FB481*1.5*FA481</f>
        <v>#N/A</v>
      </c>
      <c r="FE481" s="450"/>
      <c r="FF481" s="456"/>
      <c r="FG481" s="454" t="s">
        <v>60</v>
      </c>
      <c r="FH481" s="525" t="s">
        <v>492</v>
      </c>
      <c r="FI481" s="455"/>
      <c r="FJ481" s="523">
        <f>IF(FI481="Kopman",1.1,1)</f>
        <v>1</v>
      </c>
      <c r="FK481" s="492">
        <f>VLOOKUP(FH481,$A$563:$F$2022,6,FALSE)</f>
        <v>120</v>
      </c>
      <c r="FL481" s="454" t="s">
        <v>61</v>
      </c>
      <c r="FM481" s="450">
        <f>FK481*1.5*FJ481</f>
        <v>180</v>
      </c>
      <c r="FN481" s="450"/>
      <c r="FO481" s="456"/>
      <c r="FP481" s="454" t="s">
        <v>60</v>
      </c>
      <c r="FQ481" s="490" t="s">
        <v>607</v>
      </c>
      <c r="FR481" s="455"/>
      <c r="FS481" s="523">
        <f>IF(FR481="Kopman",1.1,1)</f>
        <v>1</v>
      </c>
      <c r="FT481" s="492">
        <f>VLOOKUP(FQ481,$A$563:$F$2022,6,FALSE)</f>
        <v>187</v>
      </c>
      <c r="FU481" s="454" t="s">
        <v>61</v>
      </c>
      <c r="FV481" s="450">
        <f>FT481*1.5*FS481</f>
        <v>280.5</v>
      </c>
      <c r="FW481" s="450"/>
      <c r="FX481" s="456"/>
      <c r="FY481" s="454" t="s">
        <v>60</v>
      </c>
      <c r="FZ481" s="490" t="s">
        <v>607</v>
      </c>
      <c r="GA481" s="455" t="s">
        <v>2268</v>
      </c>
      <c r="GB481" s="523">
        <f>IF(GA481="Kopman",1.1,1)</f>
        <v>1.1000000000000001</v>
      </c>
      <c r="GC481" s="492">
        <f>VLOOKUP(FZ481,$A$563:$F$2022,6,FALSE)</f>
        <v>187</v>
      </c>
      <c r="GD481" s="454" t="s">
        <v>61</v>
      </c>
      <c r="GE481" s="450">
        <f>GC481*1.5*GB481</f>
        <v>308.55</v>
      </c>
      <c r="GF481" s="450"/>
      <c r="GG481" s="456"/>
      <c r="GH481" s="454" t="s">
        <v>60</v>
      </c>
      <c r="GI481" s="525" t="s">
        <v>607</v>
      </c>
      <c r="GJ481" s="455"/>
      <c r="GK481" s="523">
        <f>IF(GJ481="Kopman",1.1,1)</f>
        <v>1</v>
      </c>
      <c r="GL481" s="492">
        <f>VLOOKUP(GI481,$A$563:$F$2022,6,FALSE)</f>
        <v>187</v>
      </c>
      <c r="GM481" s="454" t="s">
        <v>61</v>
      </c>
      <c r="GN481" s="450">
        <f>GL481*1.5*GK481</f>
        <v>280.5</v>
      </c>
      <c r="GO481" s="450"/>
      <c r="GP481" s="456"/>
      <c r="GQ481" s="454" t="s">
        <v>60</v>
      </c>
      <c r="GR481" s="525" t="s">
        <v>607</v>
      </c>
      <c r="GS481" s="455"/>
      <c r="GT481" s="523">
        <f>IF(GS481="Kopman",1.1,1)</f>
        <v>1</v>
      </c>
      <c r="GU481" s="492">
        <f>VLOOKUP(GR481,$A$563:$F$2022,6,FALSE)</f>
        <v>187</v>
      </c>
      <c r="GV481" s="454" t="s">
        <v>61</v>
      </c>
      <c r="GW481" s="450">
        <f>GU481*1.5</f>
        <v>280.5</v>
      </c>
      <c r="GX481" s="450"/>
      <c r="GY481" s="456"/>
      <c r="GZ481" s="454" t="s">
        <v>60</v>
      </c>
      <c r="HA481" s="525" t="s">
        <v>607</v>
      </c>
      <c r="HB481" s="455"/>
      <c r="HC481" s="523">
        <f>IF(HB481="Kopman",1.1,1)</f>
        <v>1</v>
      </c>
      <c r="HD481" s="492">
        <f>VLOOKUP(HA481,$A$563:$F$2022,6,FALSE)</f>
        <v>187</v>
      </c>
      <c r="HE481" s="454" t="s">
        <v>61</v>
      </c>
      <c r="HF481" s="450">
        <f>HD481*1.5*HC481</f>
        <v>280.5</v>
      </c>
      <c r="HG481" s="450"/>
      <c r="HH481" s="456"/>
      <c r="HI481" s="454" t="s">
        <v>60</v>
      </c>
      <c r="HJ481" s="525" t="s">
        <v>607</v>
      </c>
      <c r="HK481" s="455"/>
      <c r="HL481" s="523">
        <f>IF(HK481="Kopman",1.1,1)</f>
        <v>1</v>
      </c>
      <c r="HM481" s="492">
        <f>VLOOKUP(HJ481,$A$563:$F$2022,6,FALSE)</f>
        <v>187</v>
      </c>
      <c r="HN481" s="454" t="s">
        <v>61</v>
      </c>
      <c r="HO481" s="450">
        <f>HM481*1.5</f>
        <v>280.5</v>
      </c>
      <c r="HP481" s="450"/>
      <c r="HQ481" s="456"/>
      <c r="HR481" s="454" t="s">
        <v>60</v>
      </c>
      <c r="HS481" s="490" t="s">
        <v>607</v>
      </c>
      <c r="HT481" s="455" t="s">
        <v>2268</v>
      </c>
      <c r="HU481" s="523">
        <f>IF(HT481="Kopman",1.1,1)</f>
        <v>1.1000000000000001</v>
      </c>
      <c r="HV481" s="492">
        <f>VLOOKUP(HS481,$A$563:$F$2022,6,FALSE)</f>
        <v>187</v>
      </c>
      <c r="HW481" s="454" t="s">
        <v>61</v>
      </c>
      <c r="HX481" s="450">
        <f>HV481*1.5*HU481</f>
        <v>308.55</v>
      </c>
      <c r="HY481" s="450"/>
      <c r="HZ481" s="456"/>
      <c r="IA481" s="454" t="s">
        <v>60</v>
      </c>
      <c r="IB481" s="525" t="s">
        <v>426</v>
      </c>
      <c r="IC481" s="455"/>
      <c r="ID481" s="523">
        <f>IF(IC481="Kopman",1.1,1)</f>
        <v>1</v>
      </c>
      <c r="IE481" s="492">
        <f>VLOOKUP(IB481,$A$563:$F$2022,6,FALSE)</f>
        <v>72</v>
      </c>
      <c r="IF481" s="454" t="s">
        <v>61</v>
      </c>
      <c r="IG481" s="450">
        <f>IE481*1.5</f>
        <v>108</v>
      </c>
      <c r="IH481" s="450"/>
      <c r="II481" s="456"/>
      <c r="IJ481" s="454" t="s">
        <v>60</v>
      </c>
      <c r="IK481" s="525" t="s">
        <v>607</v>
      </c>
      <c r="IL481" s="455"/>
      <c r="IM481" s="523">
        <f>IF(IL481="Kopman",1.1,1)</f>
        <v>1</v>
      </c>
      <c r="IN481" s="492">
        <f>VLOOKUP(IK481,$A$563:$F$2022,6,FALSE)</f>
        <v>187</v>
      </c>
      <c r="IO481" s="454" t="s">
        <v>61</v>
      </c>
      <c r="IP481" s="450">
        <f>IN481*1.5*IM481</f>
        <v>280.5</v>
      </c>
      <c r="IQ481" s="450"/>
      <c r="IR481" s="456"/>
      <c r="IS481" s="454" t="s">
        <v>60</v>
      </c>
      <c r="IT481" s="525" t="s">
        <v>607</v>
      </c>
      <c r="IU481" s="455"/>
      <c r="IV481" s="523">
        <f>IF(IU481="Kopman",1.1,1)</f>
        <v>1</v>
      </c>
      <c r="IW481" s="492">
        <f>VLOOKUP(IT481,$A$563:$F$2022,6,FALSE)</f>
        <v>187</v>
      </c>
      <c r="IX481" s="454" t="s">
        <v>61</v>
      </c>
      <c r="IY481" s="450">
        <f>IW481*1.5*IV481</f>
        <v>280.5</v>
      </c>
      <c r="IZ481" s="450"/>
      <c r="JA481" s="456"/>
      <c r="JB481" s="454" t="s">
        <v>60</v>
      </c>
      <c r="JC481" s="525" t="s">
        <v>607</v>
      </c>
      <c r="JD481" s="455" t="s">
        <v>2268</v>
      </c>
      <c r="JE481" s="523">
        <f>IF(JD481="Kopman",1.1,1)</f>
        <v>1.1000000000000001</v>
      </c>
      <c r="JF481" s="492">
        <f>VLOOKUP(JC481,$A$563:$F$2022,6,FALSE)</f>
        <v>187</v>
      </c>
      <c r="JG481" s="454" t="s">
        <v>61</v>
      </c>
      <c r="JH481" s="450">
        <f>JF481*1.5*JE481</f>
        <v>308.55</v>
      </c>
      <c r="JI481" s="450"/>
      <c r="JJ481" s="456"/>
      <c r="JK481" s="454" t="s">
        <v>60</v>
      </c>
      <c r="JL481" s="525" t="s">
        <v>607</v>
      </c>
      <c r="JM481" s="455"/>
      <c r="JN481" s="523">
        <f>IF(JM481="Kopman",1.1,1)</f>
        <v>1</v>
      </c>
      <c r="JO481" s="492">
        <f>VLOOKUP(JL481,$A$563:$F$2022,6,FALSE)</f>
        <v>187</v>
      </c>
      <c r="JP481" s="454" t="s">
        <v>61</v>
      </c>
      <c r="JQ481" s="450">
        <f>JO481*1.5*JN481</f>
        <v>280.5</v>
      </c>
      <c r="JR481" s="450"/>
      <c r="JS481" s="456"/>
      <c r="JT481" s="454" t="s">
        <v>60</v>
      </c>
      <c r="JU481" s="525" t="s">
        <v>607</v>
      </c>
      <c r="JV481" s="455"/>
      <c r="JW481" s="523">
        <f>IF(JV481="Kopman",1.1,1)</f>
        <v>1</v>
      </c>
      <c r="JX481" s="492">
        <f>VLOOKUP(JU481,$A$563:$F$2022,6,FALSE)</f>
        <v>187</v>
      </c>
      <c r="JY481" s="454" t="s">
        <v>61</v>
      </c>
      <c r="JZ481" s="450">
        <f>JX481*1.5*JW481</f>
        <v>280.5</v>
      </c>
      <c r="KA481" s="450"/>
      <c r="KB481" s="456"/>
      <c r="KC481" s="454" t="s">
        <v>60</v>
      </c>
      <c r="KD481" s="525" t="s">
        <v>607</v>
      </c>
      <c r="KE481" s="455" t="s">
        <v>2268</v>
      </c>
      <c r="KF481" s="523">
        <f>IF(KE481="Kopman",1.1,1)</f>
        <v>1.1000000000000001</v>
      </c>
      <c r="KG481" s="492">
        <f>VLOOKUP(KD481,$A$563:$F$2022,6,FALSE)</f>
        <v>187</v>
      </c>
      <c r="KH481" s="454" t="s">
        <v>61</v>
      </c>
      <c r="KI481" s="450">
        <f>KG481*1.5*KF481</f>
        <v>308.55</v>
      </c>
      <c r="KJ481" s="450"/>
      <c r="KK481" s="456"/>
      <c r="KL481" s="454" t="s">
        <v>60</v>
      </c>
      <c r="KM481" s="525" t="s">
        <v>435</v>
      </c>
      <c r="KN481" s="455"/>
      <c r="KO481" s="523">
        <f>IF(KN481="Kopman",1.1,1)</f>
        <v>1</v>
      </c>
      <c r="KP481" s="492">
        <f>VLOOKUP(KM481,$A$563:$F$2022,6,FALSE)</f>
        <v>0</v>
      </c>
      <c r="KQ481" s="454" t="s">
        <v>61</v>
      </c>
      <c r="KR481" s="450">
        <f>KP481*1.5</f>
        <v>0</v>
      </c>
      <c r="KS481" s="450"/>
      <c r="KT481" s="456"/>
      <c r="KU481" s="454" t="s">
        <v>60</v>
      </c>
      <c r="KV481" s="525" t="s">
        <v>607</v>
      </c>
      <c r="KW481" s="455" t="s">
        <v>2268</v>
      </c>
      <c r="KX481" s="523">
        <f>IF(KW481="Kopman",1.1,1)</f>
        <v>1.1000000000000001</v>
      </c>
      <c r="KY481" s="492">
        <f>VLOOKUP(KV481,$A$563:$F$2022,6,FALSE)</f>
        <v>187</v>
      </c>
      <c r="KZ481" s="454" t="s">
        <v>61</v>
      </c>
      <c r="LA481" s="450">
        <f>KY481*1.5*KX481</f>
        <v>308.55</v>
      </c>
      <c r="LB481" s="450"/>
      <c r="LC481" s="456"/>
      <c r="LD481" s="454" t="s">
        <v>60</v>
      </c>
      <c r="LE481" s="525" t="s">
        <v>492</v>
      </c>
      <c r="LF481" s="455" t="s">
        <v>2268</v>
      </c>
      <c r="LG481" s="523">
        <f>IF(LF481="Kopman",1.1,1)</f>
        <v>1.1000000000000001</v>
      </c>
      <c r="LH481" s="492">
        <f>VLOOKUP(LE481,$A$563:$F$2022,6,FALSE)</f>
        <v>120</v>
      </c>
      <c r="LI481" s="454" t="s">
        <v>61</v>
      </c>
      <c r="LJ481" s="450">
        <f>LH481*1.5*LG481</f>
        <v>198.00000000000003</v>
      </c>
      <c r="LK481" s="450"/>
      <c r="LL481" s="456"/>
      <c r="LM481" s="454" t="s">
        <v>60</v>
      </c>
      <c r="LN481" s="525" t="s">
        <v>435</v>
      </c>
      <c r="LO481" s="455"/>
      <c r="LP481" s="523">
        <f>IF(LO481="Kopman",1.1,1)</f>
        <v>1</v>
      </c>
      <c r="LQ481" s="492">
        <f>VLOOKUP(LN481,$A$563:$F$2022,6,FALSE)</f>
        <v>0</v>
      </c>
      <c r="LR481" s="454" t="s">
        <v>61</v>
      </c>
      <c r="LS481" s="450">
        <f>LQ481*1.5*LP481</f>
        <v>0</v>
      </c>
      <c r="LT481" s="450"/>
      <c r="LU481" s="456"/>
      <c r="LV481" s="454" t="s">
        <v>60</v>
      </c>
      <c r="LW481" s="525" t="s">
        <v>435</v>
      </c>
      <c r="LX481" s="455" t="s">
        <v>2268</v>
      </c>
      <c r="LY481" s="523">
        <f>IF(LX481="Kopman",1.1,1)</f>
        <v>1.1000000000000001</v>
      </c>
      <c r="LZ481" s="492">
        <f>VLOOKUP(LW481,$A$563:$F$2022,6,FALSE)</f>
        <v>0</v>
      </c>
      <c r="MA481" s="454" t="s">
        <v>61</v>
      </c>
      <c r="MB481" s="450">
        <f>LZ481*1.5*LY481</f>
        <v>0</v>
      </c>
      <c r="MC481" s="450"/>
      <c r="MD481" s="456"/>
      <c r="ME481" s="454" t="s">
        <v>60</v>
      </c>
      <c r="MF481" s="527" t="s">
        <v>492</v>
      </c>
      <c r="MG481" s="455"/>
      <c r="MH481" s="523">
        <f>IF(MG481="Kopman",1.1,1)</f>
        <v>1</v>
      </c>
      <c r="MI481" s="492">
        <f>VLOOKUP(MF481,$A$563:$F$2022,6,FALSE)</f>
        <v>120</v>
      </c>
      <c r="MJ481" s="454" t="s">
        <v>61</v>
      </c>
      <c r="MK481" s="450">
        <f>MI481*1.5*MH481</f>
        <v>180</v>
      </c>
      <c r="ML481" s="450"/>
      <c r="MM481" s="456"/>
      <c r="MN481" s="454" t="s">
        <v>60</v>
      </c>
      <c r="MO481" s="525" t="s">
        <v>607</v>
      </c>
      <c r="MP481" s="455"/>
      <c r="MQ481" s="523">
        <f>IF(MP481="Kopman",1.1,1)</f>
        <v>1</v>
      </c>
      <c r="MR481" s="492">
        <f>VLOOKUP(MO481,$A$563:$F$2022,6,FALSE)</f>
        <v>187</v>
      </c>
      <c r="MS481" s="454" t="s">
        <v>61</v>
      </c>
      <c r="MT481" s="450">
        <f>MR481*1.5*MQ481</f>
        <v>280.5</v>
      </c>
      <c r="MU481" s="450"/>
      <c r="MV481" s="456"/>
      <c r="MW481" s="454" t="s">
        <v>60</v>
      </c>
      <c r="MX481" s="525" t="s">
        <v>492</v>
      </c>
      <c r="MY481" s="455"/>
      <c r="MZ481" s="523">
        <f>IF(MY481="Kopman",1.1,1)</f>
        <v>1</v>
      </c>
      <c r="NA481" s="492">
        <f>VLOOKUP(MX481,$A$563:$F$2022,6,FALSE)</f>
        <v>120</v>
      </c>
      <c r="NB481" s="454" t="s">
        <v>61</v>
      </c>
      <c r="NC481" s="450">
        <f>NA481*1.5*MZ481</f>
        <v>180</v>
      </c>
      <c r="ND481" s="450"/>
      <c r="NE481" s="456"/>
      <c r="NF481" s="454" t="s">
        <v>60</v>
      </c>
      <c r="NG481" s="525" t="s">
        <v>431</v>
      </c>
      <c r="NH481" s="455"/>
      <c r="NI481" s="523">
        <f>IF(NH481="Kopman",1.1,1)</f>
        <v>1</v>
      </c>
      <c r="NJ481" s="492">
        <f>VLOOKUP(NG481,$A$563:$F$2022,6,FALSE)</f>
        <v>0</v>
      </c>
      <c r="NK481" s="454" t="s">
        <v>61</v>
      </c>
      <c r="NL481" s="450">
        <f>NJ481*1.5*NI481</f>
        <v>0</v>
      </c>
      <c r="NM481" s="450"/>
      <c r="NN481" s="456"/>
      <c r="NO481" s="454" t="s">
        <v>60</v>
      </c>
      <c r="NP481" s="525" t="s">
        <v>607</v>
      </c>
      <c r="NQ481" s="455" t="s">
        <v>2268</v>
      </c>
      <c r="NR481" s="523">
        <f>IF(NQ481="Kopman",1.1,1)</f>
        <v>1.1000000000000001</v>
      </c>
      <c r="NS481" s="492">
        <f>VLOOKUP(NP481,$A$563:$F$2022,6,FALSE)</f>
        <v>187</v>
      </c>
      <c r="NT481" s="454" t="s">
        <v>61</v>
      </c>
      <c r="NU481" s="450">
        <f>NS481*1.5*NR481</f>
        <v>308.55</v>
      </c>
      <c r="NV481" s="450"/>
      <c r="NW481" s="456"/>
      <c r="NX481" s="454" t="s">
        <v>60</v>
      </c>
      <c r="NY481" s="490" t="s">
        <v>492</v>
      </c>
      <c r="NZ481" s="455" t="s">
        <v>2268</v>
      </c>
      <c r="OA481" s="523">
        <f>IF(NZ481="Kopman",1.1,1)</f>
        <v>1.1000000000000001</v>
      </c>
      <c r="OB481" s="492">
        <f>VLOOKUP(NY481,$A$563:$F$2022,6,FALSE)</f>
        <v>120</v>
      </c>
      <c r="OC481" s="454" t="s">
        <v>61</v>
      </c>
      <c r="OD481" s="450">
        <f>OB481*1.5</f>
        <v>180</v>
      </c>
      <c r="OE481" s="450"/>
      <c r="OF481" s="456"/>
      <c r="OG481" s="454" t="s">
        <v>60</v>
      </c>
      <c r="OH481" s="525" t="s">
        <v>607</v>
      </c>
      <c r="OI481" s="455" t="s">
        <v>2268</v>
      </c>
      <c r="OJ481" s="523">
        <f>IF(OI481="Kopman",1.1,1)</f>
        <v>1.1000000000000001</v>
      </c>
      <c r="OK481" s="492">
        <f>VLOOKUP(OH481,$A$563:$F$2022,6,FALSE)</f>
        <v>187</v>
      </c>
      <c r="OL481" s="454" t="s">
        <v>61</v>
      </c>
      <c r="OM481" s="450">
        <f>OK481*1.5*OJ481</f>
        <v>308.55</v>
      </c>
      <c r="ON481" s="450"/>
      <c r="OO481" s="456"/>
      <c r="OP481" s="454" t="s">
        <v>60</v>
      </c>
      <c r="OQ481" s="490" t="s">
        <v>492</v>
      </c>
      <c r="OR481" s="455"/>
      <c r="OS481" s="523">
        <f>IF(OR481="Kopman",1.1,1)</f>
        <v>1</v>
      </c>
      <c r="OT481" s="492">
        <f>VLOOKUP(OQ481,$A$563:$F$2022,6,FALSE)</f>
        <v>120</v>
      </c>
      <c r="OU481" s="454" t="s">
        <v>61</v>
      </c>
      <c r="OV481" s="450">
        <f>OT481*1.5*OS481</f>
        <v>180</v>
      </c>
      <c r="OW481" s="450"/>
      <c r="OX481" s="456"/>
      <c r="OY481" s="454" t="s">
        <v>60</v>
      </c>
      <c r="OZ481" s="525" t="s">
        <v>607</v>
      </c>
      <c r="PA481" s="455"/>
      <c r="PB481" s="523">
        <f>IF(PA481="Kopman",1.1,1)</f>
        <v>1</v>
      </c>
      <c r="PC481" s="492">
        <f>VLOOKUP(OZ481,$A$563:$F$2022,6,FALSE)</f>
        <v>187</v>
      </c>
      <c r="PD481" s="454" t="s">
        <v>61</v>
      </c>
      <c r="PE481" s="450">
        <f>PC481*1.5*PB481</f>
        <v>280.5</v>
      </c>
      <c r="PF481" s="450"/>
      <c r="PG481" s="456"/>
      <c r="PH481" s="454" t="s">
        <v>60</v>
      </c>
      <c r="PI481" s="525" t="s">
        <v>607</v>
      </c>
      <c r="PJ481" s="455"/>
      <c r="PK481" s="523">
        <f>IF(PJ481="Kopman",1.1,1)</f>
        <v>1</v>
      </c>
      <c r="PL481" s="492">
        <f>VLOOKUP(PI481,$A$563:$F$2022,6,FALSE)</f>
        <v>187</v>
      </c>
      <c r="PM481" s="454" t="s">
        <v>61</v>
      </c>
      <c r="PN481" s="450">
        <f>PL481*1.5*PK481</f>
        <v>280.5</v>
      </c>
      <c r="PO481" s="450"/>
      <c r="PP481" s="456"/>
      <c r="PQ481" s="454" t="s">
        <v>60</v>
      </c>
      <c r="PR481" s="490" t="s">
        <v>607</v>
      </c>
      <c r="PS481" s="455"/>
      <c r="PT481" s="523">
        <f>IF(PS481="Kopman",1.1,1)</f>
        <v>1</v>
      </c>
      <c r="PU481" s="492">
        <f>VLOOKUP(PR481,$A$563:$F$2022,6,FALSE)</f>
        <v>187</v>
      </c>
      <c r="PV481" s="454" t="s">
        <v>61</v>
      </c>
      <c r="PW481" s="450">
        <f>PU481*1.5*PT481</f>
        <v>280.5</v>
      </c>
      <c r="PX481" s="450"/>
      <c r="PY481" s="456"/>
      <c r="PZ481" s="454" t="s">
        <v>60</v>
      </c>
      <c r="QA481" s="525" t="s">
        <v>607</v>
      </c>
      <c r="QB481" s="455"/>
      <c r="QC481" s="523">
        <f>IF(QB481="Kopman",1.1,1)</f>
        <v>1</v>
      </c>
      <c r="QD481" s="492">
        <f>VLOOKUP(QA481,$A$563:$F$2022,6,FALSE)</f>
        <v>187</v>
      </c>
      <c r="QE481" s="454" t="s">
        <v>61</v>
      </c>
      <c r="QF481" s="450">
        <f>QD481*1.5*QC481</f>
        <v>280.5</v>
      </c>
      <c r="QG481" s="450"/>
      <c r="QH481" s="456"/>
      <c r="QI481" s="454" t="s">
        <v>60</v>
      </c>
      <c r="QJ481" s="490" t="s">
        <v>492</v>
      </c>
      <c r="QK481" s="455" t="s">
        <v>2268</v>
      </c>
      <c r="QL481" s="523">
        <f>IF(QK481="Kopman",1.1,1)</f>
        <v>1.1000000000000001</v>
      </c>
      <c r="QM481" s="492">
        <f>VLOOKUP(QJ481,$A$563:$F$2022,6,FALSE)</f>
        <v>120</v>
      </c>
      <c r="QN481" s="454" t="s">
        <v>61</v>
      </c>
      <c r="QO481" s="450">
        <f>QM481*1.5*QL481</f>
        <v>198.00000000000003</v>
      </c>
      <c r="QP481" s="450"/>
      <c r="QQ481" s="456"/>
      <c r="QR481" s="454" t="s">
        <v>60</v>
      </c>
      <c r="QS481" s="525" t="s">
        <v>435</v>
      </c>
      <c r="QT481" s="455"/>
      <c r="QU481" s="523">
        <f>IF(QT481="Kopman",1.1,1)</f>
        <v>1</v>
      </c>
      <c r="QV481" s="492">
        <f>VLOOKUP(QS481,$A$563:$F$2022,6,FALSE)</f>
        <v>0</v>
      </c>
      <c r="QW481" s="454" t="s">
        <v>61</v>
      </c>
      <c r="QX481" s="450">
        <f>QV481*1.5*QU481</f>
        <v>0</v>
      </c>
      <c r="QY481" s="450"/>
      <c r="QZ481" s="456"/>
      <c r="RA481" s="454" t="s">
        <v>60</v>
      </c>
      <c r="RB481" s="490" t="s">
        <v>607</v>
      </c>
      <c r="RC481" s="455" t="s">
        <v>2268</v>
      </c>
      <c r="RD481" s="523">
        <f>IF(RC481="Kopman",1.1,1)</f>
        <v>1.1000000000000001</v>
      </c>
      <c r="RE481" s="492">
        <f>VLOOKUP(RB481,$A$563:$F$2022,6,FALSE)</f>
        <v>187</v>
      </c>
      <c r="RF481" s="454" t="s">
        <v>61</v>
      </c>
      <c r="RG481" s="450">
        <f>RE481*1.5*RD481</f>
        <v>308.55</v>
      </c>
      <c r="RH481" s="450"/>
      <c r="RI481" s="456"/>
      <c r="RJ481" s="454" t="s">
        <v>60</v>
      </c>
      <c r="RK481" s="506" t="s">
        <v>186</v>
      </c>
      <c r="RL481" s="455"/>
      <c r="RM481" s="455"/>
      <c r="RN481" s="492" t="e">
        <f>VLOOKUP(RK481,$A$563:$F$2022,6,FALSE)</f>
        <v>#N/A</v>
      </c>
      <c r="RO481" s="454" t="s">
        <v>61</v>
      </c>
      <c r="RP481" s="450" t="e">
        <f>RN481*1.5</f>
        <v>#N/A</v>
      </c>
      <c r="RQ481" s="450"/>
      <c r="RR481" s="456"/>
      <c r="RS481" s="454" t="s">
        <v>60</v>
      </c>
      <c r="RT481" s="525" t="s">
        <v>607</v>
      </c>
      <c r="RU481" s="455" t="s">
        <v>2268</v>
      </c>
      <c r="RV481" s="523">
        <f>IF(RU481="Kopman",1.1,1)</f>
        <v>1.1000000000000001</v>
      </c>
      <c r="RW481" s="492">
        <f>VLOOKUP(RT481,$A$563:$F$2022,6,FALSE)</f>
        <v>187</v>
      </c>
      <c r="RX481" s="454" t="s">
        <v>61</v>
      </c>
      <c r="RY481" s="450">
        <f>RW481*1.5*RV481</f>
        <v>308.55</v>
      </c>
      <c r="RZ481" s="450"/>
      <c r="SA481" s="486"/>
      <c r="SB481" s="454" t="s">
        <v>60</v>
      </c>
      <c r="SC481" s="525" t="s">
        <v>607</v>
      </c>
      <c r="SD481" s="455"/>
      <c r="SE481" s="523">
        <f>IF(SD481="Kopman",1.1,1)</f>
        <v>1</v>
      </c>
      <c r="SF481" s="492">
        <f>VLOOKUP(SC481,$A$563:$F$2022,6,FALSE)</f>
        <v>187</v>
      </c>
      <c r="SG481" s="454" t="s">
        <v>61</v>
      </c>
      <c r="SH481" s="450">
        <f>SF481*1.5*SE481</f>
        <v>280.5</v>
      </c>
      <c r="SI481" s="450"/>
      <c r="SJ481" s="486"/>
      <c r="SK481" s="454" t="s">
        <v>60</v>
      </c>
      <c r="SL481" s="525" t="s">
        <v>607</v>
      </c>
      <c r="SM481" s="455" t="s">
        <v>2268</v>
      </c>
      <c r="SN481" s="523">
        <f>IF(SM481="Kopman",1.1,1)</f>
        <v>1.1000000000000001</v>
      </c>
      <c r="SO481" s="492">
        <f>VLOOKUP(SL481,$A$563:$F$2022,6,FALSE)</f>
        <v>187</v>
      </c>
      <c r="SP481" s="454" t="s">
        <v>61</v>
      </c>
      <c r="SQ481" s="450">
        <f>SO481*1.5*SN481</f>
        <v>308.55</v>
      </c>
      <c r="SR481" s="450"/>
      <c r="SS481" s="486"/>
      <c r="ST481" s="454" t="s">
        <v>60</v>
      </c>
      <c r="SU481" s="525" t="s">
        <v>607</v>
      </c>
      <c r="SV481" s="455"/>
      <c r="SW481" s="523">
        <f>IF(SV481="Kopman",1.1,1)</f>
        <v>1</v>
      </c>
      <c r="SX481" s="492">
        <f>VLOOKUP(SU481,$A$563:$F$2022,6,FALSE)</f>
        <v>187</v>
      </c>
      <c r="SY481" s="454" t="s">
        <v>61</v>
      </c>
      <c r="SZ481" s="450">
        <f>SX481*1.5*SW481</f>
        <v>280.5</v>
      </c>
      <c r="TA481" s="450"/>
      <c r="TB481" s="486"/>
      <c r="TC481" s="454" t="s">
        <v>60</v>
      </c>
      <c r="TD481" s="525" t="s">
        <v>492</v>
      </c>
      <c r="TE481" s="455" t="s">
        <v>2268</v>
      </c>
      <c r="TF481" s="523">
        <f>IF(TE481="Kopman",1.1,1)</f>
        <v>1.1000000000000001</v>
      </c>
      <c r="TG481" s="492">
        <f>VLOOKUP(TD481,$A$563:$F$2022,6,FALSE)</f>
        <v>120</v>
      </c>
      <c r="TH481" s="454" t="s">
        <v>61</v>
      </c>
      <c r="TI481" s="450">
        <f>TG481*1.5</f>
        <v>180</v>
      </c>
      <c r="TJ481" s="455"/>
      <c r="TK481" s="486"/>
      <c r="TL481" s="454" t="s">
        <v>60</v>
      </c>
      <c r="TM481" s="525" t="s">
        <v>435</v>
      </c>
      <c r="TN481" s="455"/>
      <c r="TO481" s="523">
        <f>IF(TN481="Kopman",1.1,1)</f>
        <v>1</v>
      </c>
      <c r="TP481" s="492">
        <f>VLOOKUP(TM481,$A$563:$F$2022,6,FALSE)</f>
        <v>0</v>
      </c>
      <c r="TQ481" s="454" t="s">
        <v>61</v>
      </c>
      <c r="TR481" s="450">
        <f>TP481*1.5*TO481</f>
        <v>0</v>
      </c>
      <c r="TS481" s="450"/>
      <c r="TT481" s="486"/>
      <c r="TU481" s="454" t="s">
        <v>60</v>
      </c>
      <c r="TV481" s="506" t="s">
        <v>186</v>
      </c>
      <c r="TW481" s="455"/>
      <c r="TX481" s="523">
        <f>IF(TW481="Kopman",1.1,1)</f>
        <v>1</v>
      </c>
      <c r="TY481" s="492" t="e">
        <f>VLOOKUP(TV481,$A$563:$F$2022,6,FALSE)</f>
        <v>#N/A</v>
      </c>
      <c r="TZ481" s="454" t="s">
        <v>61</v>
      </c>
      <c r="UA481" s="450" t="e">
        <f>TY481*1.5*TX481</f>
        <v>#N/A</v>
      </c>
      <c r="UB481" s="450"/>
      <c r="UC481" s="486"/>
      <c r="UD481" s="454" t="s">
        <v>60</v>
      </c>
      <c r="UE481" s="525" t="s">
        <v>478</v>
      </c>
      <c r="UF481" s="455"/>
      <c r="UG481" s="523">
        <f>IF(UF481="Kopman",1.1,1)</f>
        <v>1</v>
      </c>
      <c r="UH481" s="492">
        <f>VLOOKUP(UE481,$A$563:$F$2022,6,FALSE)</f>
        <v>112</v>
      </c>
      <c r="UI481" s="454" t="s">
        <v>61</v>
      </c>
      <c r="UJ481" s="450">
        <f>UH481*1.5*UG481</f>
        <v>168</v>
      </c>
      <c r="UK481" s="450"/>
      <c r="UL481" s="486"/>
      <c r="UM481" s="454" t="s">
        <v>60</v>
      </c>
      <c r="UN481" s="506" t="s">
        <v>186</v>
      </c>
      <c r="UO481" s="455"/>
      <c r="UP481" s="523">
        <f>IF(UO481="Kopman",1.1,1)</f>
        <v>1</v>
      </c>
      <c r="UQ481" s="492" t="e">
        <f>VLOOKUP(UN481,$A$563:$F$2022,6,FALSE)</f>
        <v>#N/A</v>
      </c>
      <c r="UR481" s="454" t="s">
        <v>61</v>
      </c>
      <c r="US481" s="450" t="e">
        <f>UQ481*1.5*UP481</f>
        <v>#N/A</v>
      </c>
      <c r="UT481" s="450"/>
      <c r="UU481" s="486"/>
      <c r="UV481" s="454" t="s">
        <v>60</v>
      </c>
      <c r="UW481" s="525" t="s">
        <v>607</v>
      </c>
      <c r="UX481" s="455" t="s">
        <v>2268</v>
      </c>
      <c r="UY481" s="523">
        <f>IF(UX481="Kopman",1.1,1)</f>
        <v>1.1000000000000001</v>
      </c>
      <c r="UZ481" s="492">
        <f>VLOOKUP(UW481,$A$563:$F$2022,6,FALSE)</f>
        <v>187</v>
      </c>
      <c r="VA481" s="454" t="s">
        <v>61</v>
      </c>
      <c r="VB481" s="450">
        <f>UZ481*1.5*UY481</f>
        <v>308.55</v>
      </c>
      <c r="VC481" s="450"/>
      <c r="VD481" s="486"/>
      <c r="VE481" s="454" t="s">
        <v>60</v>
      </c>
      <c r="VF481" s="506" t="s">
        <v>186</v>
      </c>
      <c r="VG481" s="455"/>
      <c r="VH481" s="523">
        <f>IF(VG481="Kopman",1.1,1)</f>
        <v>1</v>
      </c>
      <c r="VI481" s="492" t="e">
        <f>VLOOKUP(VF481,$A$563:$F$2022,6,FALSE)</f>
        <v>#N/A</v>
      </c>
      <c r="VJ481" s="454" t="s">
        <v>61</v>
      </c>
      <c r="VK481" s="450" t="e">
        <f>VI481*1.5*VH481</f>
        <v>#N/A</v>
      </c>
      <c r="VL481" s="450"/>
      <c r="VM481" s="486"/>
      <c r="VN481" s="454" t="s">
        <v>60</v>
      </c>
      <c r="VO481" s="525" t="s">
        <v>492</v>
      </c>
      <c r="VP481" s="455"/>
      <c r="VQ481" s="523">
        <f>IF(VP481="Kopman",1.1,1)</f>
        <v>1</v>
      </c>
      <c r="VR481" s="492">
        <f>VLOOKUP(VO481,$A$563:$F$2022,6,FALSE)</f>
        <v>120</v>
      </c>
      <c r="VS481" s="454" t="s">
        <v>61</v>
      </c>
      <c r="VT481" s="450">
        <f>VR481*1.5*VQ481</f>
        <v>180</v>
      </c>
      <c r="VU481" s="450"/>
      <c r="VV481" s="486"/>
      <c r="VW481" s="454" t="s">
        <v>60</v>
      </c>
      <c r="VX481" s="506" t="s">
        <v>186</v>
      </c>
      <c r="VY481" s="455"/>
      <c r="VZ481" s="455"/>
      <c r="WA481" s="492" t="e">
        <f>VLOOKUP(VX481,$A$563:$F$2022,6,FALSE)</f>
        <v>#N/A</v>
      </c>
      <c r="WB481" s="454" t="s">
        <v>61</v>
      </c>
      <c r="WC481" s="450" t="e">
        <f>WA481*1.5</f>
        <v>#N/A</v>
      </c>
      <c r="WD481" s="455"/>
      <c r="WE481" s="486"/>
      <c r="WF481" s="454" t="s">
        <v>60</v>
      </c>
      <c r="WG481" s="525" t="s">
        <v>607</v>
      </c>
      <c r="WH481" s="455"/>
      <c r="WI481" s="523">
        <f>IF(WH481="Kopman",1.1,1)</f>
        <v>1</v>
      </c>
      <c r="WJ481" s="492">
        <f>VLOOKUP(WG481,$A$563:$F$2022,6,FALSE)</f>
        <v>187</v>
      </c>
      <c r="WK481" s="454" t="s">
        <v>61</v>
      </c>
      <c r="WL481" s="450">
        <f>WJ481*1.5</f>
        <v>280.5</v>
      </c>
      <c r="WM481" s="455"/>
      <c r="WN481" s="486"/>
      <c r="WO481" s="454" t="s">
        <v>60</v>
      </c>
      <c r="WP481" s="525" t="s">
        <v>455</v>
      </c>
      <c r="WQ481" s="492"/>
      <c r="WR481" s="523">
        <f>IF(WQ481="Kopman",1.1,1)</f>
        <v>1</v>
      </c>
      <c r="WS481" s="492">
        <f>VLOOKUP(WP481,$A$563:$F$2022,6,FALSE)</f>
        <v>100</v>
      </c>
      <c r="WT481" s="454" t="s">
        <v>61</v>
      </c>
      <c r="WU481" s="450">
        <f>WS481*1.5*WR481</f>
        <v>150</v>
      </c>
      <c r="WV481" s="450"/>
      <c r="WW481" s="486"/>
      <c r="WX481" s="454" t="s">
        <v>60</v>
      </c>
      <c r="WY481" s="525" t="s">
        <v>607</v>
      </c>
      <c r="WZ481" s="455" t="s">
        <v>2268</v>
      </c>
      <c r="XA481" s="523">
        <f>IF(WZ481="Kopman",1.1,1)</f>
        <v>1.1000000000000001</v>
      </c>
      <c r="XB481" s="492">
        <f>VLOOKUP(WY481,$A$563:$F$2022,6,FALSE)</f>
        <v>187</v>
      </c>
      <c r="XC481" s="454" t="s">
        <v>61</v>
      </c>
      <c r="XD481" s="450">
        <f>XB481*1.5</f>
        <v>280.5</v>
      </c>
      <c r="XE481" s="455"/>
      <c r="XF481" s="486"/>
      <c r="XG481" s="454" t="s">
        <v>60</v>
      </c>
      <c r="XH481" s="506" t="s">
        <v>186</v>
      </c>
      <c r="XI481" s="455"/>
      <c r="XJ481" s="455"/>
      <c r="XK481" s="492" t="e">
        <f>VLOOKUP(XH481,$A$563:$F$2022,6,FALSE)</f>
        <v>#N/A</v>
      </c>
      <c r="XL481" s="454" t="s">
        <v>61</v>
      </c>
      <c r="XM481" s="450" t="e">
        <f>XK481*1.5</f>
        <v>#N/A</v>
      </c>
      <c r="XN481" s="455"/>
      <c r="XO481" s="486"/>
      <c r="XP481" s="454" t="s">
        <v>60</v>
      </c>
      <c r="XQ481" s="525" t="s">
        <v>431</v>
      </c>
      <c r="XR481" s="455"/>
      <c r="XS481" s="523">
        <f>IF(XR481="Kopman",1.1,1)</f>
        <v>1</v>
      </c>
      <c r="XT481" s="492">
        <f>VLOOKUP(XQ481,$A$563:$F$2022,6,FALSE)</f>
        <v>0</v>
      </c>
      <c r="XU481" s="454" t="s">
        <v>61</v>
      </c>
      <c r="XV481" s="450">
        <f>XT481*1.5*XS481</f>
        <v>0</v>
      </c>
      <c r="XW481" s="450"/>
      <c r="XX481" s="486"/>
      <c r="XY481" s="454" t="s">
        <v>60</v>
      </c>
      <c r="XZ481" s="525" t="s">
        <v>607</v>
      </c>
      <c r="YA481" s="455"/>
      <c r="YB481" s="523">
        <f>IF(YA481="Kopman",1.1,1)</f>
        <v>1</v>
      </c>
      <c r="YC481" s="492">
        <f>VLOOKUP(XZ481,$A$563:$F$2022,6,FALSE)</f>
        <v>187</v>
      </c>
      <c r="YD481" s="454" t="s">
        <v>61</v>
      </c>
      <c r="YE481" s="450">
        <f>YC481*1.5</f>
        <v>280.5</v>
      </c>
      <c r="YF481" s="455"/>
      <c r="YG481" s="486"/>
      <c r="YH481" s="454" t="s">
        <v>60</v>
      </c>
      <c r="YI481" s="525" t="s">
        <v>492</v>
      </c>
      <c r="YJ481" s="455" t="s">
        <v>2268</v>
      </c>
      <c r="YK481" s="523">
        <f>IF(YJ481="Kopman",1.1,1)</f>
        <v>1.1000000000000001</v>
      </c>
      <c r="YL481" s="492">
        <f>VLOOKUP(YI481,$A$563:$F$2022,6,FALSE)</f>
        <v>120</v>
      </c>
      <c r="YM481" s="454" t="s">
        <v>61</v>
      </c>
      <c r="YN481" s="450">
        <f>YL481*1.5*YK481</f>
        <v>198.00000000000003</v>
      </c>
      <c r="YO481" s="450"/>
      <c r="YP481" s="486"/>
      <c r="YQ481" s="454" t="s">
        <v>60</v>
      </c>
      <c r="YR481" s="506" t="s">
        <v>186</v>
      </c>
      <c r="YS481" s="455"/>
      <c r="YT481" s="455"/>
      <c r="YU481" s="492" t="e">
        <f>VLOOKUP(YR481,$A$563:$F$2022,6,FALSE)</f>
        <v>#N/A</v>
      </c>
      <c r="YV481" s="454" t="s">
        <v>61</v>
      </c>
      <c r="YW481" s="450" t="e">
        <f>YU481*1.5</f>
        <v>#N/A</v>
      </c>
      <c r="YX481" s="455"/>
      <c r="YY481" s="486"/>
      <c r="YZ481" s="454" t="s">
        <v>60</v>
      </c>
      <c r="ZA481" s="506" t="s">
        <v>186</v>
      </c>
      <c r="ZB481" s="455"/>
      <c r="ZC481" s="455"/>
      <c r="ZD481" s="492" t="e">
        <f>VLOOKUP(ZA481,$A$563:$F$2022,6,FALSE)</f>
        <v>#N/A</v>
      </c>
      <c r="ZE481" s="454" t="s">
        <v>61</v>
      </c>
      <c r="ZF481" s="450" t="e">
        <f>ZD481*1.5</f>
        <v>#N/A</v>
      </c>
      <c r="ZG481" s="455"/>
      <c r="ZH481" s="486"/>
      <c r="ZI481" s="454" t="s">
        <v>60</v>
      </c>
      <c r="ZJ481" s="490" t="s">
        <v>426</v>
      </c>
      <c r="ZK481" s="455"/>
      <c r="ZL481" s="455"/>
      <c r="ZM481" s="492">
        <f>VLOOKUP(ZJ481,$A$563:$F$2022,6,FALSE)</f>
        <v>72</v>
      </c>
      <c r="ZN481" s="454" t="s">
        <v>61</v>
      </c>
      <c r="ZO481" s="450">
        <f>ZM481*1.5</f>
        <v>108</v>
      </c>
      <c r="ZP481" s="455"/>
      <c r="ZQ481" s="486"/>
      <c r="ZR481" s="454" t="s">
        <v>60</v>
      </c>
      <c r="ZS481" s="506" t="s">
        <v>186</v>
      </c>
      <c r="ZT481" s="455"/>
      <c r="ZU481" s="523">
        <f>IF(ZT481="Kopman",1.1,1)</f>
        <v>1</v>
      </c>
      <c r="ZV481" s="492" t="e">
        <f>VLOOKUP(ZS481,$A$563:$F$2022,6,FALSE)</f>
        <v>#N/A</v>
      </c>
      <c r="ZW481" s="454" t="s">
        <v>61</v>
      </c>
      <c r="ZX481" s="450" t="e">
        <f>ZV481*1.5*ZU481</f>
        <v>#N/A</v>
      </c>
      <c r="ZY481" s="450"/>
      <c r="ZZ481" s="486"/>
      <c r="AAA481" s="454" t="s">
        <v>60</v>
      </c>
      <c r="AAB481" s="506" t="s">
        <v>186</v>
      </c>
      <c r="AAC481" s="455"/>
      <c r="AAD481" s="523">
        <f>IF(AAC481="Kopman",1.1,1)</f>
        <v>1</v>
      </c>
      <c r="AAE481" s="492" t="e">
        <f>VLOOKUP(AAB481,$A$563:$F$2022,6,FALSE)</f>
        <v>#N/A</v>
      </c>
      <c r="AAF481" s="454" t="s">
        <v>61</v>
      </c>
      <c r="AAG481" s="450" t="e">
        <f>AAE481*1.5*AAD481</f>
        <v>#N/A</v>
      </c>
      <c r="AAH481" s="450"/>
      <c r="AAI481" s="486"/>
      <c r="AAJ481" s="454" t="s">
        <v>60</v>
      </c>
      <c r="AAK481" s="506" t="s">
        <v>186</v>
      </c>
      <c r="AAL481" s="455"/>
      <c r="AAM481" s="523">
        <f>IF(AAL481="Kopman",1.1,1)</f>
        <v>1</v>
      </c>
      <c r="AAN481" s="492" t="e">
        <f>VLOOKUP(AAK481,$A$563:$F$2022,6,FALSE)</f>
        <v>#N/A</v>
      </c>
      <c r="AAO481" s="454" t="s">
        <v>61</v>
      </c>
      <c r="AAP481" s="450" t="e">
        <f>AAN481*1.5*AAM481</f>
        <v>#N/A</v>
      </c>
      <c r="AAQ481" s="450"/>
      <c r="AAR481" s="486"/>
      <c r="AAS481" s="454" t="s">
        <v>60</v>
      </c>
      <c r="AAT481" s="506" t="s">
        <v>186</v>
      </c>
      <c r="AAU481" s="455"/>
      <c r="AAV481" s="523">
        <f>IF(AAU481="Kopman",1.1,1)</f>
        <v>1</v>
      </c>
      <c r="AAW481" s="492" t="e">
        <f>VLOOKUP(AAT481,$A$563:$F$2022,6,FALSE)</f>
        <v>#N/A</v>
      </c>
      <c r="AAX481" s="454" t="s">
        <v>61</v>
      </c>
      <c r="AAY481" s="450" t="e">
        <f>AAW481*1.5*AAV481</f>
        <v>#N/A</v>
      </c>
      <c r="AAZ481" s="450"/>
      <c r="ABA481" s="486"/>
      <c r="ABB481" s="454" t="s">
        <v>60</v>
      </c>
      <c r="ABC481" s="506" t="s">
        <v>186</v>
      </c>
      <c r="ABD481" s="455"/>
      <c r="ABE481" s="523">
        <f>IF(ABD481="Kopman",1.1,1)</f>
        <v>1</v>
      </c>
      <c r="ABF481" s="492" t="e">
        <f>VLOOKUP(ABC481,$A$563:$F$2022,6,FALSE)</f>
        <v>#N/A</v>
      </c>
      <c r="ABG481" s="454" t="s">
        <v>61</v>
      </c>
      <c r="ABH481" s="450" t="e">
        <f>ABF481*1.5*ABE481</f>
        <v>#N/A</v>
      </c>
      <c r="ABI481" s="450"/>
      <c r="ABJ481" s="486"/>
      <c r="ABK481" s="454" t="s">
        <v>60</v>
      </c>
      <c r="ABL481" s="506" t="s">
        <v>186</v>
      </c>
      <c r="ABM481" s="455"/>
      <c r="ABN481" s="523">
        <f>IF(ABM481="Kopman",1.1,1)</f>
        <v>1</v>
      </c>
      <c r="ABO481" s="492" t="e">
        <f>VLOOKUP(ABL481,$A$563:$F$2022,6,FALSE)</f>
        <v>#N/A</v>
      </c>
      <c r="ABP481" s="454" t="s">
        <v>61</v>
      </c>
      <c r="ABQ481" s="450" t="e">
        <f>ABO481*1.5*ABN481</f>
        <v>#N/A</v>
      </c>
      <c r="ABR481" s="450"/>
      <c r="ABS481" s="486"/>
      <c r="ABT481" s="454" t="s">
        <v>60</v>
      </c>
      <c r="ABU481" s="506" t="s">
        <v>186</v>
      </c>
      <c r="ABV481" s="455"/>
      <c r="ABW481" s="523">
        <f>IF(ABV481="Kopman",1.1,1)</f>
        <v>1</v>
      </c>
      <c r="ABX481" s="492" t="e">
        <f>VLOOKUP(ABU481,$A$563:$F$2022,6,FALSE)</f>
        <v>#N/A</v>
      </c>
      <c r="ABY481" s="454" t="s">
        <v>61</v>
      </c>
      <c r="ABZ481" s="450" t="e">
        <f>ABX481*1.5*ABW481</f>
        <v>#N/A</v>
      </c>
      <c r="ACA481" s="450"/>
      <c r="ACB481" s="486"/>
      <c r="ACC481" s="454" t="s">
        <v>60</v>
      </c>
      <c r="ACD481" s="506" t="s">
        <v>186</v>
      </c>
      <c r="ACE481" s="455"/>
      <c r="ACF481" s="523">
        <f>IF(ACE481="Kopman",1.1,1)</f>
        <v>1</v>
      </c>
      <c r="ACG481" s="492" t="e">
        <f>VLOOKUP(ACD481,$A$563:$F$2022,6,FALSE)</f>
        <v>#N/A</v>
      </c>
      <c r="ACH481" s="454" t="s">
        <v>61</v>
      </c>
      <c r="ACI481" s="450" t="e">
        <f>ACG481*1.5*ACF481</f>
        <v>#N/A</v>
      </c>
      <c r="ACJ481" s="450"/>
      <c r="ACK481" s="486"/>
      <c r="ACL481" s="454" t="s">
        <v>60</v>
      </c>
      <c r="ACM481" s="506" t="s">
        <v>186</v>
      </c>
      <c r="ACN481" s="455"/>
      <c r="ACO481" s="523">
        <f>IF(ACN481="Kopman",1.1,1)</f>
        <v>1</v>
      </c>
      <c r="ACP481" s="492" t="e">
        <f>VLOOKUP(ACM481,$A$563:$F$2022,6,FALSE)</f>
        <v>#N/A</v>
      </c>
      <c r="ACQ481" s="454" t="s">
        <v>61</v>
      </c>
      <c r="ACR481" s="450" t="e">
        <f>ACP481*1.5*ACO481</f>
        <v>#N/A</v>
      </c>
      <c r="ACS481" s="450"/>
      <c r="ACT481" s="486"/>
      <c r="ACU481" s="454" t="s">
        <v>60</v>
      </c>
      <c r="ACV481" s="490" t="s">
        <v>544</v>
      </c>
      <c r="ACW481" s="455" t="s">
        <v>2268</v>
      </c>
      <c r="ACX481" s="523">
        <f>IF(ACW481="Kopman",1.1,1)</f>
        <v>1.1000000000000001</v>
      </c>
      <c r="ACY481" s="492">
        <f>VLOOKUP(ACV481,$A$563:$F$2022,6,FALSE)</f>
        <v>0</v>
      </c>
      <c r="ACZ481" s="454" t="s">
        <v>61</v>
      </c>
      <c r="ADA481" s="450">
        <f>ACY481*1.5*ACX481</f>
        <v>0</v>
      </c>
      <c r="ADB481" s="450"/>
      <c r="ADC481" s="486"/>
      <c r="ADD481" s="454" t="s">
        <v>60</v>
      </c>
      <c r="ADE481" s="525" t="s">
        <v>607</v>
      </c>
      <c r="ADF481" s="455"/>
      <c r="ADG481" s="523">
        <f>IF(ADF481="Kopman",1.1,1)</f>
        <v>1</v>
      </c>
      <c r="ADH481" s="492">
        <f>VLOOKUP(ADE481,$A$563:$F$2022,6,FALSE)</f>
        <v>187</v>
      </c>
      <c r="ADI481" s="454" t="s">
        <v>61</v>
      </c>
      <c r="ADJ481" s="450">
        <f>ADH481*1.5</f>
        <v>280.5</v>
      </c>
      <c r="ADK481" s="455"/>
      <c r="ADL481" s="486"/>
      <c r="ADM481" s="454" t="s">
        <v>60</v>
      </c>
      <c r="ADN481" s="525" t="s">
        <v>607</v>
      </c>
      <c r="ADO481" s="455" t="s">
        <v>2268</v>
      </c>
      <c r="ADP481" s="523">
        <f>IF(ADO481="Kopman",1.1,1)</f>
        <v>1.1000000000000001</v>
      </c>
      <c r="ADQ481" s="492">
        <f>VLOOKUP(ADN481,$A$563:$F$2022,6,FALSE)</f>
        <v>187</v>
      </c>
      <c r="ADR481" s="454" t="s">
        <v>61</v>
      </c>
      <c r="ADS481" s="450">
        <f>ADQ481*1.5*ADP481</f>
        <v>308.55</v>
      </c>
      <c r="ADT481" s="450"/>
      <c r="ADU481" s="486"/>
      <c r="ADV481" s="454" t="s">
        <v>60</v>
      </c>
      <c r="ADW481" s="525" t="s">
        <v>426</v>
      </c>
      <c r="ADX481" s="455"/>
      <c r="ADY481" s="455"/>
      <c r="ADZ481" s="492">
        <f>VLOOKUP(ADW481,$A$563:$F$2022,6,FALSE)</f>
        <v>72</v>
      </c>
      <c r="AEA481" s="454" t="s">
        <v>61</v>
      </c>
      <c r="AEB481" s="450">
        <f>ADZ481*1.5</f>
        <v>108</v>
      </c>
      <c r="AEC481" s="455"/>
      <c r="AED481" s="486"/>
      <c r="AEE481" s="454" t="s">
        <v>60</v>
      </c>
      <c r="AEF481" s="525" t="s">
        <v>426</v>
      </c>
      <c r="AEG481" s="455"/>
      <c r="AEH481" s="523">
        <f>IF(AEG481="Kopman",1.1,1)</f>
        <v>1</v>
      </c>
      <c r="AEI481" s="492">
        <f>VLOOKUP(AEF481,$A$563:$F$2022,6,FALSE)</f>
        <v>72</v>
      </c>
      <c r="AEJ481" s="454" t="s">
        <v>61</v>
      </c>
      <c r="AEK481" s="450">
        <f>AEI481*1.5</f>
        <v>108</v>
      </c>
      <c r="AEL481" s="455"/>
      <c r="AEM481" s="486"/>
      <c r="AEN481" s="454" t="s">
        <v>60</v>
      </c>
      <c r="AEO481" s="525" t="s">
        <v>435</v>
      </c>
      <c r="AEP481" s="455"/>
      <c r="AEQ481" s="523">
        <f>IF(AEP481="Kopman",1.1,1)</f>
        <v>1</v>
      </c>
      <c r="AER481" s="492">
        <f>VLOOKUP(AEO481,$A$563:$F$2022,6,FALSE)</f>
        <v>0</v>
      </c>
      <c r="AES481" s="454" t="s">
        <v>61</v>
      </c>
      <c r="AET481" s="450">
        <f>AER481*1.5</f>
        <v>0</v>
      </c>
      <c r="AEU481" s="455"/>
      <c r="AEV481" s="486"/>
      <c r="AEW481" s="454" t="s">
        <v>60</v>
      </c>
      <c r="AEX481" s="525" t="s">
        <v>607</v>
      </c>
      <c r="AEY481" s="455"/>
      <c r="AEZ481" s="523">
        <f>IF(AEY481="Kopman",1.1,1)</f>
        <v>1</v>
      </c>
      <c r="AFA481" s="492">
        <f>VLOOKUP(AEX481,$A$563:$F$2022,6,FALSE)</f>
        <v>187</v>
      </c>
      <c r="AFB481" s="454" t="s">
        <v>61</v>
      </c>
      <c r="AFC481" s="450">
        <f>AFA481*1.5*AEZ481</f>
        <v>280.5</v>
      </c>
      <c r="AFD481" s="450"/>
      <c r="AFE481" s="486"/>
      <c r="AFF481" s="454" t="s">
        <v>60</v>
      </c>
      <c r="AFG481" s="525" t="s">
        <v>607</v>
      </c>
      <c r="AFH481" s="455" t="s">
        <v>2268</v>
      </c>
      <c r="AFI481" s="523">
        <f>IF(AFH481="Kopman",1.1,1)</f>
        <v>1.1000000000000001</v>
      </c>
      <c r="AFJ481" s="492">
        <f>VLOOKUP(AFG481,$A$563:$F$2022,6,FALSE)</f>
        <v>187</v>
      </c>
      <c r="AFK481" s="454" t="s">
        <v>61</v>
      </c>
      <c r="AFL481" s="450">
        <f>AFJ481*1.5*AFI481</f>
        <v>308.55</v>
      </c>
      <c r="AFM481" s="450"/>
      <c r="AFN481" s="486"/>
      <c r="AFO481" s="454" t="s">
        <v>60</v>
      </c>
      <c r="AFP481" s="525" t="s">
        <v>435</v>
      </c>
      <c r="AFQ481" s="455" t="s">
        <v>2268</v>
      </c>
      <c r="AFR481" s="523">
        <f>IF(AFQ481="Kopman",1.1,1)</f>
        <v>1.1000000000000001</v>
      </c>
      <c r="AFS481" s="492">
        <f>VLOOKUP(AFP481,$A$563:$F$2022,6,FALSE)</f>
        <v>0</v>
      </c>
      <c r="AFT481" s="454" t="s">
        <v>61</v>
      </c>
      <c r="AFU481" s="450">
        <f>AFS481*1.5*AFR481</f>
        <v>0</v>
      </c>
      <c r="AFV481" s="450"/>
      <c r="AFW481" s="486"/>
      <c r="AFX481" s="454" t="s">
        <v>60</v>
      </c>
      <c r="AFY481" s="528" t="s">
        <v>435</v>
      </c>
      <c r="AFZ481" s="455"/>
      <c r="AGA481" s="523">
        <f>IF(AFZ481="Kopman",1.1,1)</f>
        <v>1</v>
      </c>
      <c r="AGB481" s="492">
        <f>VLOOKUP(AFY481,$A$563:$F$2022,6,FALSE)</f>
        <v>0</v>
      </c>
      <c r="AGC481" s="454" t="s">
        <v>61</v>
      </c>
      <c r="AGD481" s="450">
        <f>AGB481*1.5*AGA481</f>
        <v>0</v>
      </c>
      <c r="AGE481" s="450"/>
      <c r="AGF481" s="486"/>
      <c r="AGG481" s="454" t="s">
        <v>60</v>
      </c>
      <c r="AGH481" s="525" t="s">
        <v>607</v>
      </c>
      <c r="AGI481" s="455"/>
      <c r="AGJ481" s="523">
        <f>IF(AGI481="Kopman",1.1,1)</f>
        <v>1</v>
      </c>
      <c r="AGK481" s="492">
        <f>VLOOKUP(AGH481,$A$563:$F$2022,6,FALSE)</f>
        <v>187</v>
      </c>
      <c r="AGL481" s="454" t="s">
        <v>61</v>
      </c>
      <c r="AGM481" s="450">
        <f>AGK481*1.5*AGJ481</f>
        <v>280.5</v>
      </c>
      <c r="AGN481" s="450"/>
      <c r="AGO481" s="486"/>
      <c r="AGP481" s="454" t="s">
        <v>60</v>
      </c>
      <c r="AGQ481" s="525" t="s">
        <v>545</v>
      </c>
      <c r="AGR481" s="455"/>
      <c r="AGS481" s="523">
        <f>IF(AGR481="Kopman",1.1,1)</f>
        <v>1</v>
      </c>
      <c r="AGT481" s="492">
        <f>VLOOKUP(AGQ481,$A$563:$F$2022,6,FALSE)</f>
        <v>45</v>
      </c>
      <c r="AGU481" s="454" t="s">
        <v>61</v>
      </c>
      <c r="AGV481" s="450">
        <f>AGT481*1.5*AGS481</f>
        <v>67.5</v>
      </c>
      <c r="AGW481" s="450"/>
      <c r="AGX481" s="486"/>
      <c r="AGY481" s="454" t="s">
        <v>60</v>
      </c>
      <c r="AGZ481" s="527" t="s">
        <v>426</v>
      </c>
      <c r="AHA481" s="455"/>
      <c r="AHB481" s="523">
        <f>IF(AHA481="Kopman",1.1,1)</f>
        <v>1</v>
      </c>
      <c r="AHC481" s="492">
        <f>VLOOKUP(AGZ481,$A$563:$F$2022,6,FALSE)</f>
        <v>72</v>
      </c>
      <c r="AHD481" s="454" t="s">
        <v>61</v>
      </c>
      <c r="AHE481" s="450">
        <f>AHC481*1.5*AHB481</f>
        <v>108</v>
      </c>
      <c r="AHF481" s="450"/>
      <c r="AHG481" s="486"/>
      <c r="AHH481" s="495"/>
      <c r="AHI481" s="543"/>
      <c r="AHJ481" s="496"/>
      <c r="AHK481" s="533"/>
      <c r="AHL481" s="497"/>
      <c r="AHM481" s="495"/>
      <c r="AHN481" s="481"/>
      <c r="AHO481" s="481"/>
      <c r="AHP481" s="496"/>
      <c r="AHQ481" s="495"/>
      <c r="AHR481" s="512"/>
      <c r="AHS481" s="496"/>
      <c r="AHT481" s="533"/>
      <c r="AHU481" s="497"/>
      <c r="AHV481" s="495"/>
      <c r="AHW481" s="481"/>
      <c r="AHX481" s="481"/>
      <c r="AHY481" s="496"/>
      <c r="AHZ481" s="495"/>
      <c r="AIA481" s="512"/>
      <c r="AIB481" s="496"/>
      <c r="AIC481" s="533"/>
      <c r="AID481" s="497"/>
      <c r="AIE481" s="495"/>
      <c r="AIF481" s="481"/>
      <c r="AIG481" s="481"/>
      <c r="AIH481" s="496"/>
      <c r="AII481" s="263"/>
      <c r="AIJ481" s="432"/>
      <c r="AIK481" s="264"/>
      <c r="AIL481" s="264"/>
      <c r="AIM481" s="265"/>
      <c r="AIN481" s="263"/>
      <c r="AIO481" s="210"/>
      <c r="AIP481" s="264"/>
      <c r="AIQ481" s="264"/>
    </row>
    <row r="482" spans="1:927" s="16" customFormat="1" ht="15">
      <c r="A482" s="454" t="s">
        <v>62</v>
      </c>
      <c r="B482" s="490" t="s">
        <v>435</v>
      </c>
      <c r="C482" s="455"/>
      <c r="D482" s="492"/>
      <c r="E482" s="492">
        <f>VLOOKUP(B482,$A$563:$F$2022,6,FALSE)</f>
        <v>0</v>
      </c>
      <c r="F482" s="454" t="s">
        <v>63</v>
      </c>
      <c r="G482" s="450">
        <f>E482*1.4</f>
        <v>0</v>
      </c>
      <c r="H482" s="450"/>
      <c r="I482" s="456"/>
      <c r="J482" s="454" t="s">
        <v>62</v>
      </c>
      <c r="K482" s="525" t="s">
        <v>492</v>
      </c>
      <c r="L482" s="455"/>
      <c r="M482" s="492"/>
      <c r="N482" s="492">
        <f>VLOOKUP(K482,$A$563:$F$2022,6,FALSE)</f>
        <v>120</v>
      </c>
      <c r="O482" s="454" t="s">
        <v>63</v>
      </c>
      <c r="P482" s="450">
        <f>N482*1.4</f>
        <v>168</v>
      </c>
      <c r="Q482" s="450"/>
      <c r="R482" s="456"/>
      <c r="S482" s="454" t="s">
        <v>62</v>
      </c>
      <c r="T482" s="525" t="s">
        <v>492</v>
      </c>
      <c r="U482" s="455"/>
      <c r="V482" s="492"/>
      <c r="W482" s="492">
        <f>VLOOKUP(T482,$A$563:$F$2022,6,FALSE)</f>
        <v>120</v>
      </c>
      <c r="X482" s="454" t="s">
        <v>63</v>
      </c>
      <c r="Y482" s="450">
        <f>W482*1.4</f>
        <v>168</v>
      </c>
      <c r="Z482" s="450"/>
      <c r="AA482" s="456"/>
      <c r="AB482" s="454" t="s">
        <v>62</v>
      </c>
      <c r="AC482" s="525" t="s">
        <v>435</v>
      </c>
      <c r="AD482" s="455"/>
      <c r="AE482" s="492"/>
      <c r="AF482" s="492">
        <f>VLOOKUP(AC482,$A$563:$F$2022,6,FALSE)</f>
        <v>0</v>
      </c>
      <c r="AG482" s="454" t="s">
        <v>63</v>
      </c>
      <c r="AH482" s="450">
        <f>AF482*1.4</f>
        <v>0</v>
      </c>
      <c r="AI482" s="450"/>
      <c r="AJ482" s="456"/>
      <c r="AK482" s="454" t="s">
        <v>62</v>
      </c>
      <c r="AL482" s="490" t="s">
        <v>435</v>
      </c>
      <c r="AM482" s="455"/>
      <c r="AN482" s="492"/>
      <c r="AO482" s="492">
        <f>VLOOKUP(AL482,$A$563:$F$2022,6,FALSE)</f>
        <v>0</v>
      </c>
      <c r="AP482" s="454" t="s">
        <v>63</v>
      </c>
      <c r="AQ482" s="450">
        <f>AO482*1.4</f>
        <v>0</v>
      </c>
      <c r="AR482" s="450"/>
      <c r="AS482" s="456"/>
      <c r="AT482" s="454" t="s">
        <v>62</v>
      </c>
      <c r="AU482" s="525" t="s">
        <v>435</v>
      </c>
      <c r="AV482" s="455"/>
      <c r="AW482" s="492"/>
      <c r="AX482" s="492">
        <f>VLOOKUP(AU482,$A$563:$F$2022,6,FALSE)</f>
        <v>0</v>
      </c>
      <c r="AY482" s="454" t="s">
        <v>63</v>
      </c>
      <c r="AZ482" s="450">
        <f>AX482*1.4</f>
        <v>0</v>
      </c>
      <c r="BA482" s="450"/>
      <c r="BB482" s="456"/>
      <c r="BC482" s="454" t="s">
        <v>62</v>
      </c>
      <c r="BD482" s="525" t="s">
        <v>492</v>
      </c>
      <c r="BE482" s="455"/>
      <c r="BF482" s="492"/>
      <c r="BG482" s="492">
        <f>VLOOKUP(BD482,$A$563:$F$2022,6,FALSE)</f>
        <v>120</v>
      </c>
      <c r="BH482" s="454" t="s">
        <v>63</v>
      </c>
      <c r="BI482" s="450">
        <f>BG482*1.4</f>
        <v>168</v>
      </c>
      <c r="BJ482" s="450"/>
      <c r="BK482" s="456"/>
      <c r="BL482" s="454" t="s">
        <v>62</v>
      </c>
      <c r="BM482" s="525" t="s">
        <v>435</v>
      </c>
      <c r="BN482" s="455"/>
      <c r="BO482" s="492"/>
      <c r="BP482" s="492">
        <f>VLOOKUP(BM482,$A$563:$F$2022,6,FALSE)</f>
        <v>0</v>
      </c>
      <c r="BQ482" s="454" t="s">
        <v>63</v>
      </c>
      <c r="BR482" s="450">
        <f>BP482*1.4</f>
        <v>0</v>
      </c>
      <c r="BS482" s="450"/>
      <c r="BT482" s="456"/>
      <c r="BU482" s="454" t="s">
        <v>62</v>
      </c>
      <c r="BV482" s="525" t="s">
        <v>435</v>
      </c>
      <c r="BW482" s="455"/>
      <c r="BX482" s="492"/>
      <c r="BY482" s="492">
        <f>VLOOKUP(BV482,$A$563:$F$2022,6,FALSE)</f>
        <v>0</v>
      </c>
      <c r="BZ482" s="454" t="s">
        <v>63</v>
      </c>
      <c r="CA482" s="450">
        <f>BY482*1.4</f>
        <v>0</v>
      </c>
      <c r="CB482" s="450"/>
      <c r="CC482" s="456"/>
      <c r="CD482" s="454" t="s">
        <v>62</v>
      </c>
      <c r="CE482" s="525" t="s">
        <v>435</v>
      </c>
      <c r="CF482" s="455"/>
      <c r="CG482" s="492"/>
      <c r="CH482" s="492">
        <f>VLOOKUP(CE482,$A$563:$F$2022,6,FALSE)</f>
        <v>0</v>
      </c>
      <c r="CI482" s="454" t="s">
        <v>63</v>
      </c>
      <c r="CJ482" s="450">
        <f>CH482*1.4</f>
        <v>0</v>
      </c>
      <c r="CK482" s="450"/>
      <c r="CL482" s="456"/>
      <c r="CM482" s="454" t="s">
        <v>62</v>
      </c>
      <c r="CN482" s="525" t="s">
        <v>426</v>
      </c>
      <c r="CO482" s="455"/>
      <c r="CP482" s="492"/>
      <c r="CQ482" s="492">
        <f>VLOOKUP(CN482,$A$563:$F$2022,6,FALSE)</f>
        <v>72</v>
      </c>
      <c r="CR482" s="454" t="s">
        <v>63</v>
      </c>
      <c r="CS482" s="450">
        <f>CQ482*1.4</f>
        <v>100.8</v>
      </c>
      <c r="CT482" s="450"/>
      <c r="CU482" s="456"/>
      <c r="CV482" s="454" t="s">
        <v>62</v>
      </c>
      <c r="CW482" s="525" t="s">
        <v>492</v>
      </c>
      <c r="CX482" s="455"/>
      <c r="CY482" s="492"/>
      <c r="CZ482" s="492">
        <f>VLOOKUP(CW482,$A$563:$F$2022,6,FALSE)</f>
        <v>120</v>
      </c>
      <c r="DA482" s="454" t="s">
        <v>63</v>
      </c>
      <c r="DB482" s="450">
        <f>CZ482*1.4</f>
        <v>168</v>
      </c>
      <c r="DC482" s="450"/>
      <c r="DD482" s="456"/>
      <c r="DE482" s="454" t="s">
        <v>62</v>
      </c>
      <c r="DF482" s="525" t="s">
        <v>492</v>
      </c>
      <c r="DG482" s="455"/>
      <c r="DH482" s="492"/>
      <c r="DI482" s="492">
        <f>VLOOKUP(DF482,$A$563:$F$2022,6,FALSE)</f>
        <v>120</v>
      </c>
      <c r="DJ482" s="454" t="s">
        <v>63</v>
      </c>
      <c r="DK482" s="450">
        <f>DI482*1.4</f>
        <v>168</v>
      </c>
      <c r="DL482" s="450"/>
      <c r="DM482" s="456"/>
      <c r="DN482" s="454" t="s">
        <v>62</v>
      </c>
      <c r="DO482" s="490" t="s">
        <v>435</v>
      </c>
      <c r="DP482" s="455"/>
      <c r="DQ482" s="492"/>
      <c r="DR482" s="492">
        <f>VLOOKUP(DO482,$A$563:$F$2022,6,FALSE)</f>
        <v>0</v>
      </c>
      <c r="DS482" s="454" t="s">
        <v>63</v>
      </c>
      <c r="DT482" s="450">
        <f>DR482*1.4</f>
        <v>0</v>
      </c>
      <c r="DU482" s="450"/>
      <c r="DV482" s="456"/>
      <c r="DW482" s="454" t="s">
        <v>62</v>
      </c>
      <c r="DX482" s="506" t="s">
        <v>186</v>
      </c>
      <c r="DY482" s="455"/>
      <c r="DZ482" s="492"/>
      <c r="EA482" s="492" t="e">
        <f>VLOOKUP(DX482,$A$563:$F$2022,6,FALSE)</f>
        <v>#N/A</v>
      </c>
      <c r="EB482" s="454" t="s">
        <v>63</v>
      </c>
      <c r="EC482" s="450" t="e">
        <f>EA482*1.4</f>
        <v>#N/A</v>
      </c>
      <c r="ED482" s="450"/>
      <c r="EE482" s="456"/>
      <c r="EF482" s="454" t="s">
        <v>62</v>
      </c>
      <c r="EG482" s="525" t="s">
        <v>544</v>
      </c>
      <c r="EH482" s="455"/>
      <c r="EI482" s="492"/>
      <c r="EJ482" s="492">
        <f>VLOOKUP(EG482,$A$563:$F$2022,6,FALSE)</f>
        <v>0</v>
      </c>
      <c r="EK482" s="454" t="s">
        <v>63</v>
      </c>
      <c r="EL482" s="450">
        <f>EJ482*1.4</f>
        <v>0</v>
      </c>
      <c r="EM482" s="450"/>
      <c r="EN482" s="456"/>
      <c r="EO482" s="454" t="s">
        <v>62</v>
      </c>
      <c r="EP482" s="525" t="s">
        <v>435</v>
      </c>
      <c r="EQ482" s="455"/>
      <c r="ER482" s="492"/>
      <c r="ES482" s="492">
        <f>VLOOKUP(EP482,$A$563:$F$2022,6,FALSE)</f>
        <v>0</v>
      </c>
      <c r="ET482" s="454" t="s">
        <v>63</v>
      </c>
      <c r="EU482" s="450">
        <f>ES482*1.4</f>
        <v>0</v>
      </c>
      <c r="EV482" s="450"/>
      <c r="EW482" s="456"/>
      <c r="EX482" s="454" t="s">
        <v>62</v>
      </c>
      <c r="EY482" s="506" t="s">
        <v>186</v>
      </c>
      <c r="EZ482" s="455"/>
      <c r="FA482" s="492"/>
      <c r="FB482" s="492" t="e">
        <f>VLOOKUP(EY482,$A$563:$F$2022,6,FALSE)</f>
        <v>#N/A</v>
      </c>
      <c r="FC482" s="454" t="s">
        <v>63</v>
      </c>
      <c r="FD482" s="450" t="e">
        <f>FB482*1.4</f>
        <v>#N/A</v>
      </c>
      <c r="FE482" s="450"/>
      <c r="FF482" s="456"/>
      <c r="FG482" s="454" t="s">
        <v>62</v>
      </c>
      <c r="FH482" s="525" t="s">
        <v>544</v>
      </c>
      <c r="FI482" s="455"/>
      <c r="FJ482" s="492"/>
      <c r="FK482" s="492">
        <f>VLOOKUP(FH482,$A$563:$F$2022,6,FALSE)</f>
        <v>0</v>
      </c>
      <c r="FL482" s="454" t="s">
        <v>63</v>
      </c>
      <c r="FM482" s="450">
        <f>FK482*1.4</f>
        <v>0</v>
      </c>
      <c r="FN482" s="450"/>
      <c r="FO482" s="456"/>
      <c r="FP482" s="454" t="s">
        <v>62</v>
      </c>
      <c r="FQ482" s="490" t="s">
        <v>435</v>
      </c>
      <c r="FR482" s="455"/>
      <c r="FS482" s="492"/>
      <c r="FT482" s="492">
        <f>VLOOKUP(FQ482,$A$563:$F$2022,6,FALSE)</f>
        <v>0</v>
      </c>
      <c r="FU482" s="454" t="s">
        <v>63</v>
      </c>
      <c r="FV482" s="450">
        <f>FT482*1.4</f>
        <v>0</v>
      </c>
      <c r="FW482" s="450"/>
      <c r="FX482" s="456"/>
      <c r="FY482" s="454" t="s">
        <v>62</v>
      </c>
      <c r="FZ482" s="490" t="s">
        <v>492</v>
      </c>
      <c r="GA482" s="455"/>
      <c r="GB482" s="492"/>
      <c r="GC482" s="492">
        <f>VLOOKUP(FZ482,$A$563:$F$2022,6,FALSE)</f>
        <v>120</v>
      </c>
      <c r="GD482" s="454" t="s">
        <v>63</v>
      </c>
      <c r="GE482" s="450">
        <f>GC482*1.4</f>
        <v>168</v>
      </c>
      <c r="GF482" s="450"/>
      <c r="GG482" s="456"/>
      <c r="GH482" s="454" t="s">
        <v>62</v>
      </c>
      <c r="GI482" s="525" t="s">
        <v>435</v>
      </c>
      <c r="GJ482" s="455"/>
      <c r="GK482" s="492"/>
      <c r="GL482" s="492">
        <f>VLOOKUP(GI482,$A$563:$F$2022,6,FALSE)</f>
        <v>0</v>
      </c>
      <c r="GM482" s="454" t="s">
        <v>63</v>
      </c>
      <c r="GN482" s="450">
        <f>GL482*1.4</f>
        <v>0</v>
      </c>
      <c r="GO482" s="450"/>
      <c r="GP482" s="456"/>
      <c r="GQ482" s="454" t="s">
        <v>62</v>
      </c>
      <c r="GR482" s="525" t="s">
        <v>431</v>
      </c>
      <c r="GS482" s="455"/>
      <c r="GT482" s="492"/>
      <c r="GU482" s="492">
        <f>VLOOKUP(GR482,$A$563:$F$2022,6,FALSE)</f>
        <v>0</v>
      </c>
      <c r="GV482" s="454" t="s">
        <v>63</v>
      </c>
      <c r="GW482" s="450">
        <f>GU482*1.4</f>
        <v>0</v>
      </c>
      <c r="GX482" s="450"/>
      <c r="GY482" s="456"/>
      <c r="GZ482" s="454" t="s">
        <v>62</v>
      </c>
      <c r="HA482" s="490" t="s">
        <v>492</v>
      </c>
      <c r="HB482" s="455"/>
      <c r="HC482" s="492"/>
      <c r="HD482" s="492">
        <f>VLOOKUP(HA482,$A$563:$F$2022,6,FALSE)</f>
        <v>120</v>
      </c>
      <c r="HE482" s="454" t="s">
        <v>63</v>
      </c>
      <c r="HF482" s="450">
        <f>HD482*1.4</f>
        <v>168</v>
      </c>
      <c r="HG482" s="450"/>
      <c r="HH482" s="456"/>
      <c r="HI482" s="454" t="s">
        <v>62</v>
      </c>
      <c r="HJ482" s="525" t="s">
        <v>426</v>
      </c>
      <c r="HK482" s="455"/>
      <c r="HL482" s="492"/>
      <c r="HM482" s="492">
        <f>VLOOKUP(HJ482,$A$563:$F$2022,6,FALSE)</f>
        <v>72</v>
      </c>
      <c r="HN482" s="454" t="s">
        <v>63</v>
      </c>
      <c r="HO482" s="450">
        <f>HM482*1.4</f>
        <v>100.8</v>
      </c>
      <c r="HP482" s="450"/>
      <c r="HQ482" s="456"/>
      <c r="HR482" s="454" t="s">
        <v>62</v>
      </c>
      <c r="HS482" s="490" t="s">
        <v>435</v>
      </c>
      <c r="HT482" s="455"/>
      <c r="HU482" s="492"/>
      <c r="HV482" s="492">
        <f>VLOOKUP(HS482,$A$563:$F$2022,6,FALSE)</f>
        <v>0</v>
      </c>
      <c r="HW482" s="454" t="s">
        <v>63</v>
      </c>
      <c r="HX482" s="450">
        <f>HV482*1.4</f>
        <v>0</v>
      </c>
      <c r="HY482" s="450"/>
      <c r="HZ482" s="456"/>
      <c r="IA482" s="454" t="s">
        <v>62</v>
      </c>
      <c r="IB482" s="525" t="s">
        <v>607</v>
      </c>
      <c r="IC482" s="455"/>
      <c r="ID482" s="492"/>
      <c r="IE482" s="492">
        <f>VLOOKUP(IB482,$A$563:$F$2022,6,FALSE)</f>
        <v>187</v>
      </c>
      <c r="IF482" s="454" t="s">
        <v>63</v>
      </c>
      <c r="IG482" s="450">
        <f>IE482*1.4</f>
        <v>261.8</v>
      </c>
      <c r="IH482" s="450"/>
      <c r="II482" s="456"/>
      <c r="IJ482" s="454" t="s">
        <v>62</v>
      </c>
      <c r="IK482" s="525" t="s">
        <v>492</v>
      </c>
      <c r="IL482" s="455"/>
      <c r="IM482" s="492"/>
      <c r="IN482" s="492">
        <f>VLOOKUP(IK482,$A$563:$F$2022,6,FALSE)</f>
        <v>120</v>
      </c>
      <c r="IO482" s="454" t="s">
        <v>63</v>
      </c>
      <c r="IP482" s="450">
        <f>IN482*1.4</f>
        <v>168</v>
      </c>
      <c r="IQ482" s="450"/>
      <c r="IR482" s="456"/>
      <c r="IS482" s="454" t="s">
        <v>62</v>
      </c>
      <c r="IT482" s="525" t="s">
        <v>435</v>
      </c>
      <c r="IU482" s="455"/>
      <c r="IV482" s="492"/>
      <c r="IW482" s="492">
        <f>VLOOKUP(IT482,$A$563:$F$2022,6,FALSE)</f>
        <v>0</v>
      </c>
      <c r="IX482" s="454" t="s">
        <v>63</v>
      </c>
      <c r="IY482" s="450">
        <f>IW482*1.4</f>
        <v>0</v>
      </c>
      <c r="IZ482" s="450"/>
      <c r="JA482" s="456"/>
      <c r="JB482" s="454" t="s">
        <v>62</v>
      </c>
      <c r="JC482" s="525" t="s">
        <v>492</v>
      </c>
      <c r="JD482" s="455"/>
      <c r="JE482" s="492"/>
      <c r="JF482" s="492">
        <f>VLOOKUP(JC482,$A$563:$F$2022,6,FALSE)</f>
        <v>120</v>
      </c>
      <c r="JG482" s="454" t="s">
        <v>63</v>
      </c>
      <c r="JH482" s="450">
        <f>JF482*1.4</f>
        <v>168</v>
      </c>
      <c r="JI482" s="450"/>
      <c r="JJ482" s="456"/>
      <c r="JK482" s="454" t="s">
        <v>62</v>
      </c>
      <c r="JL482" s="525" t="s">
        <v>435</v>
      </c>
      <c r="JM482" s="455"/>
      <c r="JN482" s="492"/>
      <c r="JO482" s="492">
        <f>VLOOKUP(JL482,$A$563:$F$2022,6,FALSE)</f>
        <v>0</v>
      </c>
      <c r="JP482" s="454" t="s">
        <v>63</v>
      </c>
      <c r="JQ482" s="450">
        <f>JO482*1.4</f>
        <v>0</v>
      </c>
      <c r="JR482" s="450"/>
      <c r="JS482" s="456"/>
      <c r="JT482" s="454" t="s">
        <v>62</v>
      </c>
      <c r="JU482" s="525" t="s">
        <v>435</v>
      </c>
      <c r="JV482" s="455"/>
      <c r="JW482" s="492"/>
      <c r="JX482" s="492">
        <f>VLOOKUP(JU482,$A$563:$F$2022,6,FALSE)</f>
        <v>0</v>
      </c>
      <c r="JY482" s="454" t="s">
        <v>63</v>
      </c>
      <c r="JZ482" s="450">
        <f>JX482*1.4</f>
        <v>0</v>
      </c>
      <c r="KA482" s="450"/>
      <c r="KB482" s="456"/>
      <c r="KC482" s="454" t="s">
        <v>62</v>
      </c>
      <c r="KD482" s="525" t="s">
        <v>435</v>
      </c>
      <c r="KE482" s="455"/>
      <c r="KF482" s="492"/>
      <c r="KG482" s="492">
        <f>VLOOKUP(KD482,$A$563:$F$2022,6,FALSE)</f>
        <v>0</v>
      </c>
      <c r="KH482" s="454" t="s">
        <v>63</v>
      </c>
      <c r="KI482" s="450">
        <f>KG482*1.4</f>
        <v>0</v>
      </c>
      <c r="KJ482" s="450"/>
      <c r="KK482" s="456"/>
      <c r="KL482" s="454" t="s">
        <v>62</v>
      </c>
      <c r="KM482" s="525" t="s">
        <v>607</v>
      </c>
      <c r="KN482" s="455"/>
      <c r="KO482" s="492"/>
      <c r="KP482" s="492">
        <f>VLOOKUP(KM482,$A$563:$F$2022,6,FALSE)</f>
        <v>187</v>
      </c>
      <c r="KQ482" s="454" t="s">
        <v>63</v>
      </c>
      <c r="KR482" s="450">
        <f>KP482*1.4</f>
        <v>261.8</v>
      </c>
      <c r="KS482" s="450"/>
      <c r="KT482" s="456"/>
      <c r="KU482" s="454" t="s">
        <v>62</v>
      </c>
      <c r="KV482" s="525" t="s">
        <v>492</v>
      </c>
      <c r="KW482" s="455"/>
      <c r="KX482" s="492"/>
      <c r="KY482" s="492">
        <f>VLOOKUP(KV482,$A$563:$F$2022,6,FALSE)</f>
        <v>120</v>
      </c>
      <c r="KZ482" s="454" t="s">
        <v>63</v>
      </c>
      <c r="LA482" s="450">
        <f>KY482*1.4</f>
        <v>168</v>
      </c>
      <c r="LB482" s="450"/>
      <c r="LC482" s="456"/>
      <c r="LD482" s="454" t="s">
        <v>62</v>
      </c>
      <c r="LE482" s="525" t="s">
        <v>607</v>
      </c>
      <c r="LF482" s="455"/>
      <c r="LG482" s="492"/>
      <c r="LH482" s="492">
        <f>VLOOKUP(LE482,$A$563:$F$2022,6,FALSE)</f>
        <v>187</v>
      </c>
      <c r="LI482" s="454" t="s">
        <v>63</v>
      </c>
      <c r="LJ482" s="450">
        <f>LH482*1.4</f>
        <v>261.8</v>
      </c>
      <c r="LK482" s="450"/>
      <c r="LL482" s="456"/>
      <c r="LM482" s="454" t="s">
        <v>62</v>
      </c>
      <c r="LN482" s="525" t="s">
        <v>607</v>
      </c>
      <c r="LO482" s="455"/>
      <c r="LP482" s="492"/>
      <c r="LQ482" s="492">
        <f>VLOOKUP(LN482,$A$563:$F$2022,6,FALSE)</f>
        <v>187</v>
      </c>
      <c r="LR482" s="454" t="s">
        <v>63</v>
      </c>
      <c r="LS482" s="450">
        <f>LQ482*1.4</f>
        <v>261.8</v>
      </c>
      <c r="LT482" s="450"/>
      <c r="LU482" s="456"/>
      <c r="LV482" s="454" t="s">
        <v>62</v>
      </c>
      <c r="LW482" s="525" t="s">
        <v>607</v>
      </c>
      <c r="LX482" s="455"/>
      <c r="LY482" s="492"/>
      <c r="LZ482" s="492">
        <f>VLOOKUP(LW482,$A$563:$F$2022,6,FALSE)</f>
        <v>187</v>
      </c>
      <c r="MA482" s="454" t="s">
        <v>63</v>
      </c>
      <c r="MB482" s="450">
        <f>LZ482*1.4</f>
        <v>261.8</v>
      </c>
      <c r="MC482" s="450"/>
      <c r="MD482" s="456"/>
      <c r="ME482" s="454" t="s">
        <v>62</v>
      </c>
      <c r="MF482" s="527" t="s">
        <v>435</v>
      </c>
      <c r="MG482" s="455"/>
      <c r="MH482" s="492"/>
      <c r="MI482" s="492">
        <f>VLOOKUP(MF482,$A$563:$F$2022,6,FALSE)</f>
        <v>0</v>
      </c>
      <c r="MJ482" s="454" t="s">
        <v>63</v>
      </c>
      <c r="MK482" s="450">
        <f>MI482*1.4</f>
        <v>0</v>
      </c>
      <c r="ML482" s="450"/>
      <c r="MM482" s="456"/>
      <c r="MN482" s="454" t="s">
        <v>62</v>
      </c>
      <c r="MO482" s="525" t="s">
        <v>544</v>
      </c>
      <c r="MP482" s="455"/>
      <c r="MQ482" s="492"/>
      <c r="MR482" s="492">
        <f>VLOOKUP(MO482,$A$563:$F$2022,6,FALSE)</f>
        <v>0</v>
      </c>
      <c r="MS482" s="454" t="s">
        <v>63</v>
      </c>
      <c r="MT482" s="450">
        <f>MR482*1.4</f>
        <v>0</v>
      </c>
      <c r="MU482" s="450"/>
      <c r="MV482" s="456"/>
      <c r="MW482" s="454" t="s">
        <v>62</v>
      </c>
      <c r="MX482" s="525" t="s">
        <v>607</v>
      </c>
      <c r="MY482" s="455"/>
      <c r="MZ482" s="492"/>
      <c r="NA482" s="492">
        <f>VLOOKUP(MX482,$A$563:$F$2022,6,FALSE)</f>
        <v>187</v>
      </c>
      <c r="NB482" s="454" t="s">
        <v>63</v>
      </c>
      <c r="NC482" s="450">
        <f>NA482*1.4</f>
        <v>261.8</v>
      </c>
      <c r="ND482" s="450"/>
      <c r="NE482" s="456"/>
      <c r="NF482" s="454" t="s">
        <v>62</v>
      </c>
      <c r="NG482" s="525" t="s">
        <v>492</v>
      </c>
      <c r="NH482" s="455"/>
      <c r="NI482" s="492"/>
      <c r="NJ482" s="492">
        <f>VLOOKUP(NG482,$A$563:$F$2022,6,FALSE)</f>
        <v>120</v>
      </c>
      <c r="NK482" s="454" t="s">
        <v>63</v>
      </c>
      <c r="NL482" s="450">
        <f>NJ482*1.4</f>
        <v>168</v>
      </c>
      <c r="NM482" s="450"/>
      <c r="NN482" s="456"/>
      <c r="NO482" s="454" t="s">
        <v>62</v>
      </c>
      <c r="NP482" s="525" t="s">
        <v>435</v>
      </c>
      <c r="NQ482" s="455"/>
      <c r="NR482" s="492"/>
      <c r="NS482" s="492">
        <f>VLOOKUP(NP482,$A$563:$F$2022,6,FALSE)</f>
        <v>0</v>
      </c>
      <c r="NT482" s="454" t="s">
        <v>63</v>
      </c>
      <c r="NU482" s="450">
        <f>NS482*1.4</f>
        <v>0</v>
      </c>
      <c r="NV482" s="450"/>
      <c r="NW482" s="456"/>
      <c r="NX482" s="454" t="s">
        <v>62</v>
      </c>
      <c r="NY482" s="525" t="s">
        <v>607</v>
      </c>
      <c r="NZ482" s="455"/>
      <c r="OA482" s="455"/>
      <c r="OB482" s="492">
        <f>VLOOKUP(NY482,$A$563:$F$2022,6,FALSE)</f>
        <v>187</v>
      </c>
      <c r="OC482" s="454" t="s">
        <v>63</v>
      </c>
      <c r="OD482" s="450">
        <f>OB482*1.4</f>
        <v>261.8</v>
      </c>
      <c r="OE482" s="450"/>
      <c r="OF482" s="456"/>
      <c r="OG482" s="454" t="s">
        <v>62</v>
      </c>
      <c r="OH482" s="525" t="s">
        <v>1133</v>
      </c>
      <c r="OI482" s="455"/>
      <c r="OJ482" s="492"/>
      <c r="OK482" s="492">
        <f>VLOOKUP(OH482,$A$563:$F$2022,6,FALSE)</f>
        <v>91</v>
      </c>
      <c r="OL482" s="454" t="s">
        <v>63</v>
      </c>
      <c r="OM482" s="450">
        <f>OK482*1.4</f>
        <v>127.39999999999999</v>
      </c>
      <c r="ON482" s="450"/>
      <c r="OO482" s="456"/>
      <c r="OP482" s="454" t="s">
        <v>62</v>
      </c>
      <c r="OQ482" s="490" t="s">
        <v>607</v>
      </c>
      <c r="OR482" s="455"/>
      <c r="OS482" s="492"/>
      <c r="OT482" s="492">
        <f>VLOOKUP(OQ482,$A$563:$F$2022,6,FALSE)</f>
        <v>187</v>
      </c>
      <c r="OU482" s="454" t="s">
        <v>63</v>
      </c>
      <c r="OV482" s="450">
        <f>OT482*1.4</f>
        <v>261.8</v>
      </c>
      <c r="OW482" s="450"/>
      <c r="OX482" s="456"/>
      <c r="OY482" s="454" t="s">
        <v>62</v>
      </c>
      <c r="OZ482" s="525" t="s">
        <v>435</v>
      </c>
      <c r="PA482" s="455"/>
      <c r="PB482" s="492"/>
      <c r="PC482" s="492">
        <f>VLOOKUP(OZ482,$A$563:$F$2022,6,FALSE)</f>
        <v>0</v>
      </c>
      <c r="PD482" s="454" t="s">
        <v>63</v>
      </c>
      <c r="PE482" s="450">
        <f>PC482*1.4</f>
        <v>0</v>
      </c>
      <c r="PF482" s="450"/>
      <c r="PG482" s="456"/>
      <c r="PH482" s="454" t="s">
        <v>62</v>
      </c>
      <c r="PI482" s="525" t="s">
        <v>435</v>
      </c>
      <c r="PJ482" s="455"/>
      <c r="PK482" s="492"/>
      <c r="PL482" s="492">
        <f>VLOOKUP(PI482,$A$563:$F$2022,6,FALSE)</f>
        <v>0</v>
      </c>
      <c r="PM482" s="454" t="s">
        <v>63</v>
      </c>
      <c r="PN482" s="450">
        <f>PL482*1.4</f>
        <v>0</v>
      </c>
      <c r="PO482" s="450"/>
      <c r="PP482" s="456"/>
      <c r="PQ482" s="454" t="s">
        <v>62</v>
      </c>
      <c r="PR482" s="490" t="s">
        <v>492</v>
      </c>
      <c r="PS482" s="455"/>
      <c r="PT482" s="492"/>
      <c r="PU482" s="492">
        <f>VLOOKUP(PR482,$A$563:$F$2022,6,FALSE)</f>
        <v>120</v>
      </c>
      <c r="PV482" s="454" t="s">
        <v>63</v>
      </c>
      <c r="PW482" s="450">
        <f>PU482*1.4</f>
        <v>168</v>
      </c>
      <c r="PX482" s="450"/>
      <c r="PY482" s="456"/>
      <c r="PZ482" s="454" t="s">
        <v>62</v>
      </c>
      <c r="QA482" s="525" t="s">
        <v>492</v>
      </c>
      <c r="QB482" s="455"/>
      <c r="QC482" s="492"/>
      <c r="QD482" s="492">
        <f>VLOOKUP(QA482,$A$563:$F$2022,6,FALSE)</f>
        <v>120</v>
      </c>
      <c r="QE482" s="454" t="s">
        <v>63</v>
      </c>
      <c r="QF482" s="450">
        <f>QD482*1.4</f>
        <v>168</v>
      </c>
      <c r="QG482" s="450"/>
      <c r="QH482" s="456"/>
      <c r="QI482" s="454" t="s">
        <v>62</v>
      </c>
      <c r="QJ482" s="490" t="s">
        <v>426</v>
      </c>
      <c r="QK482" s="455"/>
      <c r="QL482" s="492"/>
      <c r="QM482" s="492">
        <f>VLOOKUP(QJ482,$A$563:$F$2022,6,FALSE)</f>
        <v>72</v>
      </c>
      <c r="QN482" s="454" t="s">
        <v>63</v>
      </c>
      <c r="QO482" s="450">
        <f>QM482*1.4</f>
        <v>100.8</v>
      </c>
      <c r="QP482" s="450"/>
      <c r="QQ482" s="456"/>
      <c r="QR482" s="454" t="s">
        <v>62</v>
      </c>
      <c r="QS482" s="525" t="s">
        <v>492</v>
      </c>
      <c r="QT482" s="455"/>
      <c r="QU482" s="492"/>
      <c r="QV482" s="492">
        <f>VLOOKUP(QS482,$A$563:$F$2022,6,FALSE)</f>
        <v>120</v>
      </c>
      <c r="QW482" s="454" t="s">
        <v>63</v>
      </c>
      <c r="QX482" s="450">
        <f>QV482*1.4</f>
        <v>168</v>
      </c>
      <c r="QY482" s="450"/>
      <c r="QZ482" s="456"/>
      <c r="RA482" s="454" t="s">
        <v>62</v>
      </c>
      <c r="RB482" s="490" t="s">
        <v>435</v>
      </c>
      <c r="RC482" s="455"/>
      <c r="RD482" s="492"/>
      <c r="RE482" s="492">
        <f>VLOOKUP(RB482,$A$563:$F$2022,6,FALSE)</f>
        <v>0</v>
      </c>
      <c r="RF482" s="454" t="s">
        <v>63</v>
      </c>
      <c r="RG482" s="450">
        <f>RE482*1.4</f>
        <v>0</v>
      </c>
      <c r="RH482" s="450"/>
      <c r="RI482" s="456"/>
      <c r="RJ482" s="454" t="s">
        <v>62</v>
      </c>
      <c r="RK482" s="506" t="s">
        <v>186</v>
      </c>
      <c r="RL482" s="455"/>
      <c r="RM482" s="455"/>
      <c r="RN482" s="492" t="e">
        <f>VLOOKUP(RK482,$A$563:$F$2022,6,FALSE)</f>
        <v>#N/A</v>
      </c>
      <c r="RO482" s="454" t="s">
        <v>63</v>
      </c>
      <c r="RP482" s="450" t="e">
        <f>RN482*1.4</f>
        <v>#N/A</v>
      </c>
      <c r="RQ482" s="450"/>
      <c r="RR482" s="456"/>
      <c r="RS482" s="454" t="s">
        <v>62</v>
      </c>
      <c r="RT482" s="525" t="s">
        <v>492</v>
      </c>
      <c r="RU482" s="455"/>
      <c r="RV482" s="492"/>
      <c r="RW482" s="492">
        <f>VLOOKUP(RT482,$A$563:$F$2022,6,FALSE)</f>
        <v>120</v>
      </c>
      <c r="RX482" s="454" t="s">
        <v>63</v>
      </c>
      <c r="RY482" s="450">
        <f>RW482*1.4</f>
        <v>168</v>
      </c>
      <c r="RZ482" s="450"/>
      <c r="SA482" s="486"/>
      <c r="SB482" s="454" t="s">
        <v>62</v>
      </c>
      <c r="SC482" s="525" t="s">
        <v>431</v>
      </c>
      <c r="SD482" s="455"/>
      <c r="SE482" s="492"/>
      <c r="SF482" s="492">
        <f>VLOOKUP(SC482,$A$563:$F$2022,6,FALSE)</f>
        <v>0</v>
      </c>
      <c r="SG482" s="454" t="s">
        <v>63</v>
      </c>
      <c r="SH482" s="450">
        <f>SF482*1.4</f>
        <v>0</v>
      </c>
      <c r="SI482" s="450"/>
      <c r="SJ482" s="486"/>
      <c r="SK482" s="454" t="s">
        <v>62</v>
      </c>
      <c r="SL482" s="525" t="s">
        <v>492</v>
      </c>
      <c r="SM482" s="455"/>
      <c r="SN482" s="492"/>
      <c r="SO482" s="492">
        <f>VLOOKUP(SL482,$A$563:$F$2022,6,FALSE)</f>
        <v>120</v>
      </c>
      <c r="SP482" s="454" t="s">
        <v>63</v>
      </c>
      <c r="SQ482" s="450">
        <f>SO482*1.4</f>
        <v>168</v>
      </c>
      <c r="SR482" s="450"/>
      <c r="SS482" s="486"/>
      <c r="ST482" s="454" t="s">
        <v>62</v>
      </c>
      <c r="SU482" s="525" t="s">
        <v>492</v>
      </c>
      <c r="SV482" s="455"/>
      <c r="SW482" s="492"/>
      <c r="SX482" s="492">
        <f>VLOOKUP(SU482,$A$563:$F$2022,6,FALSE)</f>
        <v>120</v>
      </c>
      <c r="SY482" s="454" t="s">
        <v>63</v>
      </c>
      <c r="SZ482" s="450">
        <f>SX482*1.4</f>
        <v>168</v>
      </c>
      <c r="TA482" s="450"/>
      <c r="TB482" s="486"/>
      <c r="TC482" s="454" t="s">
        <v>62</v>
      </c>
      <c r="TD482" s="525" t="s">
        <v>435</v>
      </c>
      <c r="TE482" s="455"/>
      <c r="TF482" s="492"/>
      <c r="TG482" s="492">
        <f>VLOOKUP(TD482,$A$563:$F$2022,6,FALSE)</f>
        <v>0</v>
      </c>
      <c r="TH482" s="454" t="s">
        <v>63</v>
      </c>
      <c r="TI482" s="450">
        <f>TG482*1.4</f>
        <v>0</v>
      </c>
      <c r="TJ482" s="455"/>
      <c r="TK482" s="486"/>
      <c r="TL482" s="454" t="s">
        <v>62</v>
      </c>
      <c r="TM482" s="525" t="s">
        <v>607</v>
      </c>
      <c r="TN482" s="455"/>
      <c r="TO482" s="492"/>
      <c r="TP482" s="492">
        <f>VLOOKUP(TM482,$A$563:$F$2022,6,FALSE)</f>
        <v>187</v>
      </c>
      <c r="TQ482" s="454" t="s">
        <v>63</v>
      </c>
      <c r="TR482" s="450">
        <f>TP482*1.4</f>
        <v>261.8</v>
      </c>
      <c r="TS482" s="450"/>
      <c r="TT482" s="486"/>
      <c r="TU482" s="454" t="s">
        <v>62</v>
      </c>
      <c r="TV482" s="506" t="s">
        <v>186</v>
      </c>
      <c r="TW482" s="455"/>
      <c r="TX482" s="492"/>
      <c r="TY482" s="492" t="e">
        <f>VLOOKUP(TV482,$A$563:$F$2022,6,FALSE)</f>
        <v>#N/A</v>
      </c>
      <c r="TZ482" s="454" t="s">
        <v>63</v>
      </c>
      <c r="UA482" s="450" t="e">
        <f>TY482*1.4</f>
        <v>#N/A</v>
      </c>
      <c r="UB482" s="450"/>
      <c r="UC482" s="486"/>
      <c r="UD482" s="454" t="s">
        <v>62</v>
      </c>
      <c r="UE482" s="525" t="s">
        <v>607</v>
      </c>
      <c r="UF482" s="455"/>
      <c r="UG482" s="492"/>
      <c r="UH482" s="492">
        <f>VLOOKUP(UE482,$A$563:$F$2022,6,FALSE)</f>
        <v>187</v>
      </c>
      <c r="UI482" s="454" t="s">
        <v>63</v>
      </c>
      <c r="UJ482" s="450">
        <f>UH482*1.4</f>
        <v>261.8</v>
      </c>
      <c r="UK482" s="450"/>
      <c r="UL482" s="486"/>
      <c r="UM482" s="454" t="s">
        <v>62</v>
      </c>
      <c r="UN482" s="506" t="s">
        <v>186</v>
      </c>
      <c r="UO482" s="455"/>
      <c r="UP482" s="492"/>
      <c r="UQ482" s="492" t="e">
        <f>VLOOKUP(UN482,$A$563:$F$2022,6,FALSE)</f>
        <v>#N/A</v>
      </c>
      <c r="UR482" s="454" t="s">
        <v>63</v>
      </c>
      <c r="US482" s="450" t="e">
        <f>UQ482*1.4</f>
        <v>#N/A</v>
      </c>
      <c r="UT482" s="450"/>
      <c r="UU482" s="486"/>
      <c r="UV482" s="454" t="s">
        <v>62</v>
      </c>
      <c r="UW482" s="525" t="s">
        <v>435</v>
      </c>
      <c r="UX482" s="455"/>
      <c r="UY482" s="492"/>
      <c r="UZ482" s="492">
        <f>VLOOKUP(UW482,$A$563:$F$2022,6,FALSE)</f>
        <v>0</v>
      </c>
      <c r="VA482" s="454" t="s">
        <v>63</v>
      </c>
      <c r="VB482" s="450">
        <f>UZ482*1.4</f>
        <v>0</v>
      </c>
      <c r="VC482" s="450"/>
      <c r="VD482" s="486"/>
      <c r="VE482" s="454" t="s">
        <v>62</v>
      </c>
      <c r="VF482" s="506" t="s">
        <v>186</v>
      </c>
      <c r="VG482" s="455"/>
      <c r="VH482" s="492"/>
      <c r="VI482" s="492" t="e">
        <f>VLOOKUP(VF482,$A$563:$F$2022,6,FALSE)</f>
        <v>#N/A</v>
      </c>
      <c r="VJ482" s="454" t="s">
        <v>63</v>
      </c>
      <c r="VK482" s="450" t="e">
        <f>VI482*1.4</f>
        <v>#N/A</v>
      </c>
      <c r="VL482" s="450"/>
      <c r="VM482" s="486"/>
      <c r="VN482" s="454" t="s">
        <v>62</v>
      </c>
      <c r="VO482" s="525" t="s">
        <v>607</v>
      </c>
      <c r="VP482" s="455"/>
      <c r="VQ482" s="492"/>
      <c r="VR482" s="492">
        <f>VLOOKUP(VO482,$A$563:$F$2022,6,FALSE)</f>
        <v>187</v>
      </c>
      <c r="VS482" s="454" t="s">
        <v>63</v>
      </c>
      <c r="VT482" s="450">
        <f>VR482*1.4</f>
        <v>261.8</v>
      </c>
      <c r="VU482" s="450"/>
      <c r="VV482" s="486"/>
      <c r="VW482" s="454" t="s">
        <v>62</v>
      </c>
      <c r="VX482" s="506" t="s">
        <v>186</v>
      </c>
      <c r="VY482" s="455"/>
      <c r="VZ482" s="455"/>
      <c r="WA482" s="492" t="e">
        <f>VLOOKUP(VX482,$A$563:$F$2022,6,FALSE)</f>
        <v>#N/A</v>
      </c>
      <c r="WB482" s="454" t="s">
        <v>63</v>
      </c>
      <c r="WC482" s="450" t="e">
        <f>WA482*1.4</f>
        <v>#N/A</v>
      </c>
      <c r="WD482" s="455"/>
      <c r="WE482" s="486"/>
      <c r="WF482" s="454" t="s">
        <v>62</v>
      </c>
      <c r="WG482" s="525" t="s">
        <v>492</v>
      </c>
      <c r="WH482" s="455"/>
      <c r="WI482" s="492"/>
      <c r="WJ482" s="492">
        <f>VLOOKUP(WG482,$A$563:$F$2022,6,FALSE)</f>
        <v>120</v>
      </c>
      <c r="WK482" s="454" t="s">
        <v>63</v>
      </c>
      <c r="WL482" s="450">
        <f>WJ482*1.4</f>
        <v>168</v>
      </c>
      <c r="WM482" s="455"/>
      <c r="WN482" s="486"/>
      <c r="WO482" s="454" t="s">
        <v>62</v>
      </c>
      <c r="WP482" s="525" t="s">
        <v>607</v>
      </c>
      <c r="WQ482" s="492"/>
      <c r="WR482" s="492"/>
      <c r="WS482" s="492">
        <f>VLOOKUP(WP482,$A$563:$F$2022,6,FALSE)</f>
        <v>187</v>
      </c>
      <c r="WT482" s="454" t="s">
        <v>63</v>
      </c>
      <c r="WU482" s="450">
        <f>WS482*1.4</f>
        <v>261.8</v>
      </c>
      <c r="WV482" s="450"/>
      <c r="WW482" s="486"/>
      <c r="WX482" s="454" t="s">
        <v>62</v>
      </c>
      <c r="WY482" s="525" t="s">
        <v>492</v>
      </c>
      <c r="WZ482" s="455"/>
      <c r="XA482" s="492"/>
      <c r="XB482" s="492">
        <f>VLOOKUP(WY482,$A$563:$F$2022,6,FALSE)</f>
        <v>120</v>
      </c>
      <c r="XC482" s="454" t="s">
        <v>63</v>
      </c>
      <c r="XD482" s="450">
        <f>XB482*1.4</f>
        <v>168</v>
      </c>
      <c r="XE482" s="455"/>
      <c r="XF482" s="486"/>
      <c r="XG482" s="454" t="s">
        <v>62</v>
      </c>
      <c r="XH482" s="506" t="s">
        <v>186</v>
      </c>
      <c r="XI482" s="455"/>
      <c r="XJ482" s="455"/>
      <c r="XK482" s="492" t="e">
        <f>VLOOKUP(XH482,$A$563:$F$2022,6,FALSE)</f>
        <v>#N/A</v>
      </c>
      <c r="XL482" s="454" t="s">
        <v>63</v>
      </c>
      <c r="XM482" s="450" t="e">
        <f>XK482*1.4</f>
        <v>#N/A</v>
      </c>
      <c r="XN482" s="455"/>
      <c r="XO482" s="486"/>
      <c r="XP482" s="454" t="s">
        <v>62</v>
      </c>
      <c r="XQ482" s="525" t="s">
        <v>1133</v>
      </c>
      <c r="XR482" s="455"/>
      <c r="XS482" s="492"/>
      <c r="XT482" s="492">
        <f>VLOOKUP(XQ482,$A$563:$F$2022,6,FALSE)</f>
        <v>91</v>
      </c>
      <c r="XU482" s="454" t="s">
        <v>63</v>
      </c>
      <c r="XV482" s="450">
        <f>XT482*1.4</f>
        <v>127.39999999999999</v>
      </c>
      <c r="XW482" s="450"/>
      <c r="XX482" s="486"/>
      <c r="XY482" s="454" t="s">
        <v>62</v>
      </c>
      <c r="XZ482" s="525" t="s">
        <v>435</v>
      </c>
      <c r="YA482" s="455"/>
      <c r="YB482" s="492"/>
      <c r="YC482" s="492">
        <f>VLOOKUP(XZ482,$A$563:$F$2022,6,FALSE)</f>
        <v>0</v>
      </c>
      <c r="YD482" s="454" t="s">
        <v>63</v>
      </c>
      <c r="YE482" s="450">
        <f>YC482*1.4</f>
        <v>0</v>
      </c>
      <c r="YF482" s="455"/>
      <c r="YG482" s="486"/>
      <c r="YH482" s="454" t="s">
        <v>62</v>
      </c>
      <c r="YI482" s="525" t="s">
        <v>426</v>
      </c>
      <c r="YJ482" s="455"/>
      <c r="YK482" s="492"/>
      <c r="YL482" s="492">
        <f>VLOOKUP(YI482,$A$563:$F$2022,6,FALSE)</f>
        <v>72</v>
      </c>
      <c r="YM482" s="454" t="s">
        <v>63</v>
      </c>
      <c r="YN482" s="450">
        <f>YL482*1.4</f>
        <v>100.8</v>
      </c>
      <c r="YO482" s="450"/>
      <c r="YP482" s="486"/>
      <c r="YQ482" s="454" t="s">
        <v>62</v>
      </c>
      <c r="YR482" s="506" t="s">
        <v>186</v>
      </c>
      <c r="YS482" s="455"/>
      <c r="YT482" s="455"/>
      <c r="YU482" s="492" t="e">
        <f>VLOOKUP(YR482,$A$563:$F$2022,6,FALSE)</f>
        <v>#N/A</v>
      </c>
      <c r="YV482" s="454" t="s">
        <v>63</v>
      </c>
      <c r="YW482" s="450" t="e">
        <f>YU482*1.4</f>
        <v>#N/A</v>
      </c>
      <c r="YX482" s="455"/>
      <c r="YY482" s="486"/>
      <c r="YZ482" s="454" t="s">
        <v>62</v>
      </c>
      <c r="ZA482" s="506" t="s">
        <v>186</v>
      </c>
      <c r="ZB482" s="455"/>
      <c r="ZC482" s="455"/>
      <c r="ZD482" s="492" t="e">
        <f>VLOOKUP(ZA482,$A$563:$F$2022,6,FALSE)</f>
        <v>#N/A</v>
      </c>
      <c r="ZE482" s="454" t="s">
        <v>63</v>
      </c>
      <c r="ZF482" s="450" t="e">
        <f>ZD482*1.4</f>
        <v>#N/A</v>
      </c>
      <c r="ZG482" s="455"/>
      <c r="ZH482" s="486"/>
      <c r="ZI482" s="454" t="s">
        <v>62</v>
      </c>
      <c r="ZJ482" s="490" t="s">
        <v>544</v>
      </c>
      <c r="ZK482" s="455"/>
      <c r="ZL482" s="455"/>
      <c r="ZM482" s="492">
        <f>VLOOKUP(ZJ482,$A$563:$F$2022,6,FALSE)</f>
        <v>0</v>
      </c>
      <c r="ZN482" s="454" t="s">
        <v>63</v>
      </c>
      <c r="ZO482" s="450">
        <f>ZM482*1.4</f>
        <v>0</v>
      </c>
      <c r="ZP482" s="455"/>
      <c r="ZQ482" s="486"/>
      <c r="ZR482" s="454" t="s">
        <v>62</v>
      </c>
      <c r="ZS482" s="506" t="s">
        <v>186</v>
      </c>
      <c r="ZT482" s="455"/>
      <c r="ZU482" s="492"/>
      <c r="ZV482" s="492" t="e">
        <f>VLOOKUP(ZS482,$A$563:$F$2022,6,FALSE)</f>
        <v>#N/A</v>
      </c>
      <c r="ZW482" s="454" t="s">
        <v>63</v>
      </c>
      <c r="ZX482" s="450" t="e">
        <f>ZV482*1.4</f>
        <v>#N/A</v>
      </c>
      <c r="ZY482" s="450"/>
      <c r="ZZ482" s="486"/>
      <c r="AAA482" s="454" t="s">
        <v>62</v>
      </c>
      <c r="AAB482" s="506" t="s">
        <v>186</v>
      </c>
      <c r="AAC482" s="455"/>
      <c r="AAD482" s="492"/>
      <c r="AAE482" s="492" t="e">
        <f>VLOOKUP(AAB482,$A$563:$F$2022,6,FALSE)</f>
        <v>#N/A</v>
      </c>
      <c r="AAF482" s="454" t="s">
        <v>63</v>
      </c>
      <c r="AAG482" s="450" t="e">
        <f>AAE482*1.4</f>
        <v>#N/A</v>
      </c>
      <c r="AAH482" s="450"/>
      <c r="AAI482" s="486"/>
      <c r="AAJ482" s="454" t="s">
        <v>62</v>
      </c>
      <c r="AAK482" s="506" t="s">
        <v>186</v>
      </c>
      <c r="AAL482" s="455"/>
      <c r="AAM482" s="492"/>
      <c r="AAN482" s="492" t="e">
        <f>VLOOKUP(AAK482,$A$563:$F$2022,6,FALSE)</f>
        <v>#N/A</v>
      </c>
      <c r="AAO482" s="454" t="s">
        <v>63</v>
      </c>
      <c r="AAP482" s="450" t="e">
        <f>AAN482*1.4</f>
        <v>#N/A</v>
      </c>
      <c r="AAQ482" s="450"/>
      <c r="AAR482" s="486"/>
      <c r="AAS482" s="454" t="s">
        <v>62</v>
      </c>
      <c r="AAT482" s="506" t="s">
        <v>186</v>
      </c>
      <c r="AAU482" s="455"/>
      <c r="AAV482" s="492"/>
      <c r="AAW482" s="492" t="e">
        <f>VLOOKUP(AAT482,$A$563:$F$2022,6,FALSE)</f>
        <v>#N/A</v>
      </c>
      <c r="AAX482" s="454" t="s">
        <v>63</v>
      </c>
      <c r="AAY482" s="450" t="e">
        <f>AAW482*1.4</f>
        <v>#N/A</v>
      </c>
      <c r="AAZ482" s="450"/>
      <c r="ABA482" s="486"/>
      <c r="ABB482" s="454" t="s">
        <v>62</v>
      </c>
      <c r="ABC482" s="506" t="s">
        <v>186</v>
      </c>
      <c r="ABD482" s="455"/>
      <c r="ABE482" s="492"/>
      <c r="ABF482" s="492" t="e">
        <f>VLOOKUP(ABC482,$A$563:$F$2022,6,FALSE)</f>
        <v>#N/A</v>
      </c>
      <c r="ABG482" s="454" t="s">
        <v>63</v>
      </c>
      <c r="ABH482" s="450" t="e">
        <f>ABF482*1.4</f>
        <v>#N/A</v>
      </c>
      <c r="ABI482" s="450"/>
      <c r="ABJ482" s="486"/>
      <c r="ABK482" s="454" t="s">
        <v>62</v>
      </c>
      <c r="ABL482" s="506" t="s">
        <v>186</v>
      </c>
      <c r="ABM482" s="455"/>
      <c r="ABN482" s="492"/>
      <c r="ABO482" s="492" t="e">
        <f>VLOOKUP(ABL482,$A$563:$F$2022,6,FALSE)</f>
        <v>#N/A</v>
      </c>
      <c r="ABP482" s="454" t="s">
        <v>63</v>
      </c>
      <c r="ABQ482" s="450" t="e">
        <f>ABO482*1.4</f>
        <v>#N/A</v>
      </c>
      <c r="ABR482" s="450"/>
      <c r="ABS482" s="486"/>
      <c r="ABT482" s="454" t="s">
        <v>62</v>
      </c>
      <c r="ABU482" s="506" t="s">
        <v>186</v>
      </c>
      <c r="ABV482" s="455"/>
      <c r="ABW482" s="492"/>
      <c r="ABX482" s="492" t="e">
        <f>VLOOKUP(ABU482,$A$563:$F$2022,6,FALSE)</f>
        <v>#N/A</v>
      </c>
      <c r="ABY482" s="454" t="s">
        <v>63</v>
      </c>
      <c r="ABZ482" s="450" t="e">
        <f>ABX482*1.4</f>
        <v>#N/A</v>
      </c>
      <c r="ACA482" s="450"/>
      <c r="ACB482" s="486"/>
      <c r="ACC482" s="454" t="s">
        <v>62</v>
      </c>
      <c r="ACD482" s="506" t="s">
        <v>186</v>
      </c>
      <c r="ACE482" s="455"/>
      <c r="ACF482" s="492"/>
      <c r="ACG482" s="492" t="e">
        <f>VLOOKUP(ACD482,$A$563:$F$2022,6,FALSE)</f>
        <v>#N/A</v>
      </c>
      <c r="ACH482" s="454" t="s">
        <v>63</v>
      </c>
      <c r="ACI482" s="450" t="e">
        <f>ACG482*1.4</f>
        <v>#N/A</v>
      </c>
      <c r="ACJ482" s="450"/>
      <c r="ACK482" s="486"/>
      <c r="ACL482" s="454" t="s">
        <v>62</v>
      </c>
      <c r="ACM482" s="506" t="s">
        <v>186</v>
      </c>
      <c r="ACN482" s="455"/>
      <c r="ACO482" s="492"/>
      <c r="ACP482" s="492" t="e">
        <f>VLOOKUP(ACM482,$A$563:$F$2022,6,FALSE)</f>
        <v>#N/A</v>
      </c>
      <c r="ACQ482" s="454" t="s">
        <v>63</v>
      </c>
      <c r="ACR482" s="450" t="e">
        <f>ACP482*1.4</f>
        <v>#N/A</v>
      </c>
      <c r="ACS482" s="450"/>
      <c r="ACT482" s="486"/>
      <c r="ACU482" s="454" t="s">
        <v>62</v>
      </c>
      <c r="ACV482" s="490" t="s">
        <v>426</v>
      </c>
      <c r="ACW482" s="455"/>
      <c r="ACX482" s="492"/>
      <c r="ACY482" s="492">
        <f>VLOOKUP(ACV482,$A$563:$F$2022,6,FALSE)</f>
        <v>72</v>
      </c>
      <c r="ACZ482" s="454" t="s">
        <v>63</v>
      </c>
      <c r="ADA482" s="450">
        <f>ACY482*1.4</f>
        <v>100.8</v>
      </c>
      <c r="ADB482" s="450"/>
      <c r="ADC482" s="486"/>
      <c r="ADD482" s="454" t="s">
        <v>62</v>
      </c>
      <c r="ADE482" s="525" t="s">
        <v>492</v>
      </c>
      <c r="ADF482" s="455"/>
      <c r="ADG482" s="492"/>
      <c r="ADH482" s="492">
        <f>VLOOKUP(ADE482,$A$563:$F$2022,6,FALSE)</f>
        <v>120</v>
      </c>
      <c r="ADI482" s="454" t="s">
        <v>63</v>
      </c>
      <c r="ADJ482" s="450">
        <f>ADH482*1.4</f>
        <v>168</v>
      </c>
      <c r="ADK482" s="455"/>
      <c r="ADL482" s="486"/>
      <c r="ADM482" s="454" t="s">
        <v>62</v>
      </c>
      <c r="ADN482" s="525" t="s">
        <v>492</v>
      </c>
      <c r="ADO482" s="455"/>
      <c r="ADP482" s="492"/>
      <c r="ADQ482" s="492">
        <f>VLOOKUP(ADN482,$A$563:$F$2022,6,FALSE)</f>
        <v>120</v>
      </c>
      <c r="ADR482" s="454" t="s">
        <v>63</v>
      </c>
      <c r="ADS482" s="450">
        <f>ADQ482*1.4</f>
        <v>168</v>
      </c>
      <c r="ADT482" s="450"/>
      <c r="ADU482" s="486"/>
      <c r="ADV482" s="454" t="s">
        <v>62</v>
      </c>
      <c r="ADW482" s="525" t="s">
        <v>492</v>
      </c>
      <c r="ADX482" s="455"/>
      <c r="ADY482" s="455"/>
      <c r="ADZ482" s="492">
        <f>VLOOKUP(ADW482,$A$563:$F$2022,6,FALSE)</f>
        <v>120</v>
      </c>
      <c r="AEA482" s="454" t="s">
        <v>63</v>
      </c>
      <c r="AEB482" s="450">
        <f>ADZ482*1.4</f>
        <v>168</v>
      </c>
      <c r="AEC482" s="455"/>
      <c r="AED482" s="486"/>
      <c r="AEE482" s="454" t="s">
        <v>62</v>
      </c>
      <c r="AEF482" s="525" t="s">
        <v>607</v>
      </c>
      <c r="AEG482" s="455"/>
      <c r="AEH482" s="492"/>
      <c r="AEI482" s="492">
        <f>VLOOKUP(AEF482,$A$563:$F$2022,6,FALSE)</f>
        <v>187</v>
      </c>
      <c r="AEJ482" s="454" t="s">
        <v>63</v>
      </c>
      <c r="AEK482" s="450">
        <f>AEI482*1.4</f>
        <v>261.8</v>
      </c>
      <c r="AEL482" s="455"/>
      <c r="AEM482" s="486"/>
      <c r="AEN482" s="454" t="s">
        <v>62</v>
      </c>
      <c r="AEO482" s="525" t="s">
        <v>431</v>
      </c>
      <c r="AEP482" s="455"/>
      <c r="AEQ482" s="492"/>
      <c r="AER482" s="492">
        <f>VLOOKUP(AEO482,$A$563:$F$2022,6,FALSE)</f>
        <v>0</v>
      </c>
      <c r="AES482" s="454" t="s">
        <v>63</v>
      </c>
      <c r="AET482" s="450">
        <f>AER482*1.4</f>
        <v>0</v>
      </c>
      <c r="AEU482" s="455"/>
      <c r="AEV482" s="486"/>
      <c r="AEW482" s="454" t="s">
        <v>62</v>
      </c>
      <c r="AEX482" s="525" t="s">
        <v>455</v>
      </c>
      <c r="AEY482" s="455"/>
      <c r="AEZ482" s="492"/>
      <c r="AFA482" s="492">
        <f>VLOOKUP(AEX482,$A$563:$F$2022,6,FALSE)</f>
        <v>100</v>
      </c>
      <c r="AFB482" s="454" t="s">
        <v>63</v>
      </c>
      <c r="AFC482" s="450">
        <f>AFA482*1.4</f>
        <v>140</v>
      </c>
      <c r="AFD482" s="450"/>
      <c r="AFE482" s="486"/>
      <c r="AFF482" s="454" t="s">
        <v>62</v>
      </c>
      <c r="AFG482" s="525" t="s">
        <v>435</v>
      </c>
      <c r="AFH482" s="455"/>
      <c r="AFI482" s="492"/>
      <c r="AFJ482" s="492">
        <f>VLOOKUP(AFG482,$A$563:$F$2022,6,FALSE)</f>
        <v>0</v>
      </c>
      <c r="AFK482" s="454" t="s">
        <v>63</v>
      </c>
      <c r="AFL482" s="450">
        <f>AFJ482*1.4</f>
        <v>0</v>
      </c>
      <c r="AFM482" s="450"/>
      <c r="AFN482" s="486"/>
      <c r="AFO482" s="454" t="s">
        <v>62</v>
      </c>
      <c r="AFP482" s="525" t="s">
        <v>1133</v>
      </c>
      <c r="AFQ482" s="455"/>
      <c r="AFR482" s="492"/>
      <c r="AFS482" s="492">
        <f>VLOOKUP(AFP482,$A$563:$F$2022,6,FALSE)</f>
        <v>91</v>
      </c>
      <c r="AFT482" s="454" t="s">
        <v>63</v>
      </c>
      <c r="AFU482" s="450">
        <f>AFS482*1.4</f>
        <v>127.39999999999999</v>
      </c>
      <c r="AFV482" s="450"/>
      <c r="AFW482" s="486"/>
      <c r="AFX482" s="454" t="s">
        <v>62</v>
      </c>
      <c r="AFY482" s="528" t="s">
        <v>426</v>
      </c>
      <c r="AFZ482" s="455"/>
      <c r="AGA482" s="492"/>
      <c r="AGB482" s="492">
        <f>VLOOKUP(AFY482,$A$563:$F$2022,6,FALSE)</f>
        <v>72</v>
      </c>
      <c r="AGC482" s="454" t="s">
        <v>63</v>
      </c>
      <c r="AGD482" s="450">
        <f>AGB482*1.4</f>
        <v>100.8</v>
      </c>
      <c r="AGE482" s="450"/>
      <c r="AGF482" s="486"/>
      <c r="AGG482" s="454" t="s">
        <v>62</v>
      </c>
      <c r="AGH482" s="525" t="s">
        <v>435</v>
      </c>
      <c r="AGI482" s="455"/>
      <c r="AGJ482" s="492"/>
      <c r="AGK482" s="492">
        <f>VLOOKUP(AGH482,$A$563:$F$2022,6,FALSE)</f>
        <v>0</v>
      </c>
      <c r="AGL482" s="454" t="s">
        <v>63</v>
      </c>
      <c r="AGM482" s="450">
        <f>AGK482*1.4</f>
        <v>0</v>
      </c>
      <c r="AGN482" s="450"/>
      <c r="AGO482" s="486"/>
      <c r="AGP482" s="454" t="s">
        <v>62</v>
      </c>
      <c r="AGQ482" s="525" t="s">
        <v>607</v>
      </c>
      <c r="AGR482" s="455"/>
      <c r="AGS482" s="492"/>
      <c r="AGT482" s="492">
        <f>VLOOKUP(AGQ482,$A$563:$F$2022,6,FALSE)</f>
        <v>187</v>
      </c>
      <c r="AGU482" s="454" t="s">
        <v>63</v>
      </c>
      <c r="AGV482" s="450">
        <f>AGT482*1.4</f>
        <v>261.8</v>
      </c>
      <c r="AGW482" s="450"/>
      <c r="AGX482" s="486"/>
      <c r="AGY482" s="454" t="s">
        <v>62</v>
      </c>
      <c r="AGZ482" s="527" t="s">
        <v>1133</v>
      </c>
      <c r="AHA482" s="455"/>
      <c r="AHB482" s="492"/>
      <c r="AHC482" s="492">
        <f>VLOOKUP(AGZ482,$A$563:$F$2022,6,FALSE)</f>
        <v>91</v>
      </c>
      <c r="AHD482" s="454" t="s">
        <v>63</v>
      </c>
      <c r="AHE482" s="450">
        <f>AHC482*1.4</f>
        <v>127.39999999999999</v>
      </c>
      <c r="AHF482" s="450"/>
      <c r="AHG482" s="486"/>
      <c r="AHH482" s="495"/>
      <c r="AHI482" s="543"/>
      <c r="AHJ482" s="496"/>
      <c r="AHK482" s="497"/>
      <c r="AHL482" s="497"/>
      <c r="AHM482" s="495"/>
      <c r="AHN482" s="481"/>
      <c r="AHO482" s="481"/>
      <c r="AHP482" s="496"/>
      <c r="AHQ482" s="495"/>
      <c r="AHR482" s="512"/>
      <c r="AHS482" s="496"/>
      <c r="AHT482" s="497"/>
      <c r="AHU482" s="497"/>
      <c r="AHV482" s="495"/>
      <c r="AHW482" s="481"/>
      <c r="AHX482" s="481"/>
      <c r="AHY482" s="496"/>
      <c r="AHZ482" s="495"/>
      <c r="AIA482" s="512"/>
      <c r="AIB482" s="496"/>
      <c r="AIC482" s="497"/>
      <c r="AID482" s="497"/>
      <c r="AIE482" s="495"/>
      <c r="AIF482" s="481"/>
      <c r="AIG482" s="481"/>
      <c r="AIH482" s="496"/>
      <c r="AII482" s="263"/>
      <c r="AIJ482" s="432"/>
      <c r="AIK482" s="264"/>
      <c r="AIL482" s="264"/>
      <c r="AIM482" s="265"/>
      <c r="AIN482" s="263"/>
      <c r="AIO482" s="210"/>
      <c r="AIP482" s="264"/>
      <c r="AIQ482" s="264"/>
    </row>
    <row r="483" spans="1:927" s="16" customFormat="1" ht="15">
      <c r="A483" s="454" t="s">
        <v>64</v>
      </c>
      <c r="B483" s="490" t="s">
        <v>492</v>
      </c>
      <c r="C483" s="455"/>
      <c r="D483" s="492"/>
      <c r="E483" s="492">
        <f>VLOOKUP(B483,$A$563:$F$2022,6,FALSE)</f>
        <v>120</v>
      </c>
      <c r="F483" s="454" t="s">
        <v>65</v>
      </c>
      <c r="G483" s="450">
        <f>E483*1.3</f>
        <v>156</v>
      </c>
      <c r="H483" s="450"/>
      <c r="I483" s="456"/>
      <c r="J483" s="454" t="s">
        <v>64</v>
      </c>
      <c r="K483" s="525" t="s">
        <v>426</v>
      </c>
      <c r="L483" s="455"/>
      <c r="M483" s="492"/>
      <c r="N483" s="492">
        <f>VLOOKUP(K483,$A$563:$F$2022,6,FALSE)</f>
        <v>72</v>
      </c>
      <c r="O483" s="454" t="s">
        <v>65</v>
      </c>
      <c r="P483" s="450">
        <f>N483*1.3</f>
        <v>93.600000000000009</v>
      </c>
      <c r="Q483" s="450"/>
      <c r="R483" s="456"/>
      <c r="S483" s="454" t="s">
        <v>64</v>
      </c>
      <c r="T483" s="525" t="s">
        <v>1133</v>
      </c>
      <c r="U483" s="455"/>
      <c r="V483" s="492"/>
      <c r="W483" s="492">
        <f>VLOOKUP(T483,$A$563:$F$2022,6,FALSE)</f>
        <v>91</v>
      </c>
      <c r="X483" s="454" t="s">
        <v>65</v>
      </c>
      <c r="Y483" s="450">
        <f>W483*1.3</f>
        <v>118.3</v>
      </c>
      <c r="Z483" s="450"/>
      <c r="AA483" s="456"/>
      <c r="AB483" s="454" t="s">
        <v>64</v>
      </c>
      <c r="AC483" s="525" t="s">
        <v>492</v>
      </c>
      <c r="AD483" s="455"/>
      <c r="AE483" s="492"/>
      <c r="AF483" s="492">
        <f>VLOOKUP(AC483,$A$563:$F$2022,6,FALSE)</f>
        <v>120</v>
      </c>
      <c r="AG483" s="454" t="s">
        <v>65</v>
      </c>
      <c r="AH483" s="450">
        <f>AF483*1.3</f>
        <v>156</v>
      </c>
      <c r="AI483" s="450"/>
      <c r="AJ483" s="456"/>
      <c r="AK483" s="454" t="s">
        <v>64</v>
      </c>
      <c r="AL483" s="490" t="s">
        <v>492</v>
      </c>
      <c r="AM483" s="455"/>
      <c r="AN483" s="492"/>
      <c r="AO483" s="492">
        <f>VLOOKUP(AL483,$A$563:$F$2022,6,FALSE)</f>
        <v>120</v>
      </c>
      <c r="AP483" s="454" t="s">
        <v>65</v>
      </c>
      <c r="AQ483" s="450">
        <f>AO483*1.3</f>
        <v>156</v>
      </c>
      <c r="AR483" s="450"/>
      <c r="AS483" s="456"/>
      <c r="AT483" s="454" t="s">
        <v>64</v>
      </c>
      <c r="AU483" s="525" t="s">
        <v>431</v>
      </c>
      <c r="AV483" s="455"/>
      <c r="AW483" s="492"/>
      <c r="AX483" s="492">
        <f>VLOOKUP(AU483,$A$563:$F$2022,6,FALSE)</f>
        <v>0</v>
      </c>
      <c r="AY483" s="454" t="s">
        <v>65</v>
      </c>
      <c r="AZ483" s="450">
        <f>AX483*1.3</f>
        <v>0</v>
      </c>
      <c r="BA483" s="450"/>
      <c r="BB483" s="456"/>
      <c r="BC483" s="454" t="s">
        <v>64</v>
      </c>
      <c r="BD483" s="525" t="s">
        <v>435</v>
      </c>
      <c r="BE483" s="455"/>
      <c r="BF483" s="492"/>
      <c r="BG483" s="492">
        <f>VLOOKUP(BD483,$A$563:$F$2022,6,FALSE)</f>
        <v>0</v>
      </c>
      <c r="BH483" s="454" t="s">
        <v>65</v>
      </c>
      <c r="BI483" s="450">
        <f>BG483*1.3</f>
        <v>0</v>
      </c>
      <c r="BJ483" s="450"/>
      <c r="BK483" s="456"/>
      <c r="BL483" s="454" t="s">
        <v>64</v>
      </c>
      <c r="BM483" s="525" t="s">
        <v>492</v>
      </c>
      <c r="BN483" s="455"/>
      <c r="BO483" s="492"/>
      <c r="BP483" s="492">
        <f>VLOOKUP(BM483,$A$563:$F$2022,6,FALSE)</f>
        <v>120</v>
      </c>
      <c r="BQ483" s="454" t="s">
        <v>65</v>
      </c>
      <c r="BR483" s="450">
        <f>BP483*1.3</f>
        <v>156</v>
      </c>
      <c r="BS483" s="450"/>
      <c r="BT483" s="456"/>
      <c r="BU483" s="454" t="s">
        <v>64</v>
      </c>
      <c r="BV483" s="525" t="s">
        <v>492</v>
      </c>
      <c r="BW483" s="455"/>
      <c r="BX483" s="492"/>
      <c r="BY483" s="492">
        <f>VLOOKUP(BV483,$A$563:$F$2022,6,FALSE)</f>
        <v>120</v>
      </c>
      <c r="BZ483" s="454" t="s">
        <v>65</v>
      </c>
      <c r="CA483" s="450">
        <f>BY483*1.3</f>
        <v>156</v>
      </c>
      <c r="CB483" s="450"/>
      <c r="CC483" s="456"/>
      <c r="CD483" s="454" t="s">
        <v>64</v>
      </c>
      <c r="CE483" s="525" t="s">
        <v>492</v>
      </c>
      <c r="CF483" s="455"/>
      <c r="CG483" s="492"/>
      <c r="CH483" s="492">
        <f>VLOOKUP(CE483,$A$563:$F$2022,6,FALSE)</f>
        <v>120</v>
      </c>
      <c r="CI483" s="454" t="s">
        <v>65</v>
      </c>
      <c r="CJ483" s="450">
        <f>CH483*1.3</f>
        <v>156</v>
      </c>
      <c r="CK483" s="450"/>
      <c r="CL483" s="456"/>
      <c r="CM483" s="454" t="s">
        <v>64</v>
      </c>
      <c r="CN483" s="525" t="s">
        <v>435</v>
      </c>
      <c r="CO483" s="455"/>
      <c r="CP483" s="492"/>
      <c r="CQ483" s="492">
        <f>VLOOKUP(CN483,$A$563:$F$2022,6,FALSE)</f>
        <v>0</v>
      </c>
      <c r="CR483" s="454" t="s">
        <v>65</v>
      </c>
      <c r="CS483" s="450">
        <f>CQ483*1.3</f>
        <v>0</v>
      </c>
      <c r="CT483" s="450"/>
      <c r="CU483" s="456"/>
      <c r="CV483" s="454" t="s">
        <v>64</v>
      </c>
      <c r="CW483" s="525" t="s">
        <v>426</v>
      </c>
      <c r="CX483" s="455"/>
      <c r="CY483" s="492"/>
      <c r="CZ483" s="492">
        <f>VLOOKUP(CW483,$A$563:$F$2022,6,FALSE)</f>
        <v>72</v>
      </c>
      <c r="DA483" s="454" t="s">
        <v>65</v>
      </c>
      <c r="DB483" s="450">
        <f>CZ483*1.3</f>
        <v>93.600000000000009</v>
      </c>
      <c r="DC483" s="450"/>
      <c r="DD483" s="456"/>
      <c r="DE483" s="454" t="s">
        <v>64</v>
      </c>
      <c r="DF483" s="525" t="s">
        <v>435</v>
      </c>
      <c r="DG483" s="455"/>
      <c r="DH483" s="492"/>
      <c r="DI483" s="492">
        <f>VLOOKUP(DF483,$A$563:$F$2022,6,FALSE)</f>
        <v>0</v>
      </c>
      <c r="DJ483" s="454" t="s">
        <v>65</v>
      </c>
      <c r="DK483" s="450">
        <f>DI483*1.3</f>
        <v>0</v>
      </c>
      <c r="DL483" s="450"/>
      <c r="DM483" s="456"/>
      <c r="DN483" s="454" t="s">
        <v>64</v>
      </c>
      <c r="DO483" s="490" t="s">
        <v>492</v>
      </c>
      <c r="DP483" s="455"/>
      <c r="DQ483" s="492"/>
      <c r="DR483" s="492">
        <f>VLOOKUP(DO483,$A$563:$F$2022,6,FALSE)</f>
        <v>120</v>
      </c>
      <c r="DS483" s="454" t="s">
        <v>65</v>
      </c>
      <c r="DT483" s="450">
        <f>DR483*1.3</f>
        <v>156</v>
      </c>
      <c r="DU483" s="450"/>
      <c r="DV483" s="456"/>
      <c r="DW483" s="454" t="s">
        <v>64</v>
      </c>
      <c r="DX483" s="506" t="s">
        <v>186</v>
      </c>
      <c r="DY483" s="455"/>
      <c r="DZ483" s="492"/>
      <c r="EA483" s="492" t="e">
        <f>VLOOKUP(DX483,$A$563:$F$2022,6,FALSE)</f>
        <v>#N/A</v>
      </c>
      <c r="EB483" s="454" t="s">
        <v>65</v>
      </c>
      <c r="EC483" s="450" t="e">
        <f>EA483*1.3</f>
        <v>#N/A</v>
      </c>
      <c r="ED483" s="450"/>
      <c r="EE483" s="456"/>
      <c r="EF483" s="454" t="s">
        <v>64</v>
      </c>
      <c r="EG483" s="525" t="s">
        <v>607</v>
      </c>
      <c r="EH483" s="455"/>
      <c r="EI483" s="492"/>
      <c r="EJ483" s="492">
        <f>VLOOKUP(EG483,$A$563:$F$2022,6,FALSE)</f>
        <v>187</v>
      </c>
      <c r="EK483" s="454" t="s">
        <v>65</v>
      </c>
      <c r="EL483" s="450">
        <f>EJ483*1.3</f>
        <v>243.1</v>
      </c>
      <c r="EM483" s="450"/>
      <c r="EN483" s="456"/>
      <c r="EO483" s="454" t="s">
        <v>64</v>
      </c>
      <c r="EP483" s="525" t="s">
        <v>492</v>
      </c>
      <c r="EQ483" s="455"/>
      <c r="ER483" s="492"/>
      <c r="ES483" s="492">
        <f>VLOOKUP(EP483,$A$563:$F$2022,6,FALSE)</f>
        <v>120</v>
      </c>
      <c r="ET483" s="454" t="s">
        <v>65</v>
      </c>
      <c r="EU483" s="450">
        <f>ES483*1.3</f>
        <v>156</v>
      </c>
      <c r="EV483" s="450"/>
      <c r="EW483" s="456"/>
      <c r="EX483" s="454" t="s">
        <v>64</v>
      </c>
      <c r="EY483" s="506" t="s">
        <v>186</v>
      </c>
      <c r="EZ483" s="455"/>
      <c r="FA483" s="492"/>
      <c r="FB483" s="492" t="e">
        <f>VLOOKUP(EY483,$A$563:$F$2022,6,FALSE)</f>
        <v>#N/A</v>
      </c>
      <c r="FC483" s="454" t="s">
        <v>65</v>
      </c>
      <c r="FD483" s="450" t="e">
        <f>FB483*1.3</f>
        <v>#N/A</v>
      </c>
      <c r="FE483" s="450"/>
      <c r="FF483" s="456"/>
      <c r="FG483" s="454" t="s">
        <v>64</v>
      </c>
      <c r="FH483" s="525" t="s">
        <v>426</v>
      </c>
      <c r="FI483" s="455"/>
      <c r="FJ483" s="492"/>
      <c r="FK483" s="492">
        <f>VLOOKUP(FH483,$A$563:$F$2022,6,FALSE)</f>
        <v>72</v>
      </c>
      <c r="FL483" s="454" t="s">
        <v>65</v>
      </c>
      <c r="FM483" s="450">
        <f>FK483*1.3</f>
        <v>93.600000000000009</v>
      </c>
      <c r="FN483" s="450"/>
      <c r="FO483" s="456"/>
      <c r="FP483" s="454" t="s">
        <v>64</v>
      </c>
      <c r="FQ483" s="490" t="s">
        <v>492</v>
      </c>
      <c r="FR483" s="455"/>
      <c r="FS483" s="492"/>
      <c r="FT483" s="492">
        <f>VLOOKUP(FQ483,$A$563:$F$2022,6,FALSE)</f>
        <v>120</v>
      </c>
      <c r="FU483" s="454" t="s">
        <v>65</v>
      </c>
      <c r="FV483" s="450">
        <f>FT483*1.3</f>
        <v>156</v>
      </c>
      <c r="FW483" s="450"/>
      <c r="FX483" s="456"/>
      <c r="FY483" s="454" t="s">
        <v>64</v>
      </c>
      <c r="FZ483" s="490" t="s">
        <v>431</v>
      </c>
      <c r="GA483" s="455"/>
      <c r="GB483" s="492"/>
      <c r="GC483" s="492">
        <f>VLOOKUP(FZ483,$A$563:$F$2022,6,FALSE)</f>
        <v>0</v>
      </c>
      <c r="GD483" s="454" t="s">
        <v>65</v>
      </c>
      <c r="GE483" s="450">
        <f>GC483*1.3</f>
        <v>0</v>
      </c>
      <c r="GF483" s="450"/>
      <c r="GG483" s="456"/>
      <c r="GH483" s="454" t="s">
        <v>64</v>
      </c>
      <c r="GI483" s="525" t="s">
        <v>492</v>
      </c>
      <c r="GJ483" s="455"/>
      <c r="GK483" s="492"/>
      <c r="GL483" s="492">
        <f>VLOOKUP(GI483,$A$563:$F$2022,6,FALSE)</f>
        <v>120</v>
      </c>
      <c r="GM483" s="454" t="s">
        <v>65</v>
      </c>
      <c r="GN483" s="450">
        <f>GL483*1.3</f>
        <v>156</v>
      </c>
      <c r="GO483" s="450"/>
      <c r="GP483" s="456"/>
      <c r="GQ483" s="454" t="s">
        <v>64</v>
      </c>
      <c r="GR483" s="525" t="s">
        <v>426</v>
      </c>
      <c r="GS483" s="455"/>
      <c r="GT483" s="492"/>
      <c r="GU483" s="492">
        <f>VLOOKUP(GR483,$A$563:$F$2022,6,FALSE)</f>
        <v>72</v>
      </c>
      <c r="GV483" s="454" t="s">
        <v>65</v>
      </c>
      <c r="GW483" s="450">
        <f>GU483*1.3</f>
        <v>93.600000000000009</v>
      </c>
      <c r="GX483" s="450"/>
      <c r="GY483" s="456"/>
      <c r="GZ483" s="454" t="s">
        <v>64</v>
      </c>
      <c r="HA483" s="525" t="s">
        <v>435</v>
      </c>
      <c r="HB483" s="455"/>
      <c r="HC483" s="492"/>
      <c r="HD483" s="492">
        <f>VLOOKUP(HA483,$A$563:$F$2022,6,FALSE)</f>
        <v>0</v>
      </c>
      <c r="HE483" s="454" t="s">
        <v>65</v>
      </c>
      <c r="HF483" s="450">
        <f>HD483*1.3</f>
        <v>0</v>
      </c>
      <c r="HG483" s="450"/>
      <c r="HH483" s="456"/>
      <c r="HI483" s="454" t="s">
        <v>64</v>
      </c>
      <c r="HJ483" s="525" t="s">
        <v>492</v>
      </c>
      <c r="HK483" s="455"/>
      <c r="HL483" s="492"/>
      <c r="HM483" s="492">
        <f>VLOOKUP(HJ483,$A$563:$F$2022,6,FALSE)</f>
        <v>120</v>
      </c>
      <c r="HN483" s="454" t="s">
        <v>65</v>
      </c>
      <c r="HO483" s="450">
        <f>HM483*1.3</f>
        <v>156</v>
      </c>
      <c r="HP483" s="450"/>
      <c r="HQ483" s="456"/>
      <c r="HR483" s="454" t="s">
        <v>64</v>
      </c>
      <c r="HS483" s="490" t="s">
        <v>492</v>
      </c>
      <c r="HT483" s="455"/>
      <c r="HU483" s="492"/>
      <c r="HV483" s="492">
        <f>VLOOKUP(HS483,$A$563:$F$2022,6,FALSE)</f>
        <v>120</v>
      </c>
      <c r="HW483" s="454" t="s">
        <v>65</v>
      </c>
      <c r="HX483" s="450">
        <f>HV483*1.3</f>
        <v>156</v>
      </c>
      <c r="HY483" s="450"/>
      <c r="HZ483" s="456"/>
      <c r="IA483" s="454" t="s">
        <v>64</v>
      </c>
      <c r="IB483" s="525" t="s">
        <v>435</v>
      </c>
      <c r="IC483" s="455"/>
      <c r="ID483" s="492"/>
      <c r="IE483" s="492">
        <f>VLOOKUP(IB483,$A$563:$F$2022,6,FALSE)</f>
        <v>0</v>
      </c>
      <c r="IF483" s="454" t="s">
        <v>65</v>
      </c>
      <c r="IG483" s="450">
        <f>IE483*1.3</f>
        <v>0</v>
      </c>
      <c r="IH483" s="450"/>
      <c r="II483" s="456"/>
      <c r="IJ483" s="454" t="s">
        <v>64</v>
      </c>
      <c r="IK483" s="525" t="s">
        <v>435</v>
      </c>
      <c r="IL483" s="455"/>
      <c r="IM483" s="492"/>
      <c r="IN483" s="492">
        <f>VLOOKUP(IK483,$A$563:$F$2022,6,FALSE)</f>
        <v>0</v>
      </c>
      <c r="IO483" s="454" t="s">
        <v>65</v>
      </c>
      <c r="IP483" s="450">
        <f>IN483*1.3</f>
        <v>0</v>
      </c>
      <c r="IQ483" s="450"/>
      <c r="IR483" s="456"/>
      <c r="IS483" s="454" t="s">
        <v>64</v>
      </c>
      <c r="IT483" s="525" t="s">
        <v>426</v>
      </c>
      <c r="IU483" s="455"/>
      <c r="IV483" s="492"/>
      <c r="IW483" s="492">
        <f>VLOOKUP(IT483,$A$563:$F$2022,6,FALSE)</f>
        <v>72</v>
      </c>
      <c r="IX483" s="454" t="s">
        <v>65</v>
      </c>
      <c r="IY483" s="450">
        <f>IW483*1.3</f>
        <v>93.600000000000009</v>
      </c>
      <c r="IZ483" s="450"/>
      <c r="JA483" s="456"/>
      <c r="JB483" s="454" t="s">
        <v>64</v>
      </c>
      <c r="JC483" s="525" t="s">
        <v>435</v>
      </c>
      <c r="JD483" s="455"/>
      <c r="JE483" s="492"/>
      <c r="JF483" s="492">
        <f>VLOOKUP(JC483,$A$563:$F$2022,6,FALSE)</f>
        <v>0</v>
      </c>
      <c r="JG483" s="454" t="s">
        <v>65</v>
      </c>
      <c r="JH483" s="450">
        <f>JF483*1.3</f>
        <v>0</v>
      </c>
      <c r="JI483" s="450"/>
      <c r="JJ483" s="456"/>
      <c r="JK483" s="454" t="s">
        <v>64</v>
      </c>
      <c r="JL483" s="525" t="s">
        <v>426</v>
      </c>
      <c r="JM483" s="455"/>
      <c r="JN483" s="492"/>
      <c r="JO483" s="492">
        <f>VLOOKUP(JL483,$A$563:$F$2022,6,FALSE)</f>
        <v>72</v>
      </c>
      <c r="JP483" s="454" t="s">
        <v>65</v>
      </c>
      <c r="JQ483" s="450">
        <f>JO483*1.3</f>
        <v>93.600000000000009</v>
      </c>
      <c r="JR483" s="450"/>
      <c r="JS483" s="456"/>
      <c r="JT483" s="454" t="s">
        <v>64</v>
      </c>
      <c r="JU483" s="525" t="s">
        <v>492</v>
      </c>
      <c r="JV483" s="455"/>
      <c r="JW483" s="492"/>
      <c r="JX483" s="492">
        <f>VLOOKUP(JU483,$A$563:$F$2022,6,FALSE)</f>
        <v>120</v>
      </c>
      <c r="JY483" s="454" t="s">
        <v>65</v>
      </c>
      <c r="JZ483" s="450">
        <f>JX483*1.3</f>
        <v>156</v>
      </c>
      <c r="KA483" s="450"/>
      <c r="KB483" s="456"/>
      <c r="KC483" s="454" t="s">
        <v>64</v>
      </c>
      <c r="KD483" s="525" t="s">
        <v>426</v>
      </c>
      <c r="KE483" s="455"/>
      <c r="KF483" s="492"/>
      <c r="KG483" s="492">
        <f>VLOOKUP(KD483,$A$563:$F$2022,6,FALSE)</f>
        <v>72</v>
      </c>
      <c r="KH483" s="454" t="s">
        <v>65</v>
      </c>
      <c r="KI483" s="450">
        <f>KG483*1.3</f>
        <v>93.600000000000009</v>
      </c>
      <c r="KJ483" s="450"/>
      <c r="KK483" s="456"/>
      <c r="KL483" s="454" t="s">
        <v>64</v>
      </c>
      <c r="KM483" s="525" t="s">
        <v>426</v>
      </c>
      <c r="KN483" s="455"/>
      <c r="KO483" s="492"/>
      <c r="KP483" s="492">
        <f>VLOOKUP(KM483,$A$563:$F$2022,6,FALSE)</f>
        <v>72</v>
      </c>
      <c r="KQ483" s="454" t="s">
        <v>65</v>
      </c>
      <c r="KR483" s="450">
        <f>KP483*1.3</f>
        <v>93.600000000000009</v>
      </c>
      <c r="KS483" s="450"/>
      <c r="KT483" s="456"/>
      <c r="KU483" s="454" t="s">
        <v>64</v>
      </c>
      <c r="KV483" s="525" t="s">
        <v>435</v>
      </c>
      <c r="KW483" s="455"/>
      <c r="KX483" s="492"/>
      <c r="KY483" s="492">
        <f>VLOOKUP(KV483,$A$563:$F$2022,6,FALSE)</f>
        <v>0</v>
      </c>
      <c r="KZ483" s="454" t="s">
        <v>65</v>
      </c>
      <c r="LA483" s="450">
        <f>KY483*1.3</f>
        <v>0</v>
      </c>
      <c r="LB483" s="450"/>
      <c r="LC483" s="456"/>
      <c r="LD483" s="454" t="s">
        <v>64</v>
      </c>
      <c r="LE483" s="525" t="s">
        <v>544</v>
      </c>
      <c r="LF483" s="455"/>
      <c r="LG483" s="492"/>
      <c r="LH483" s="492">
        <f>VLOOKUP(LE483,$A$563:$F$2022,6,FALSE)</f>
        <v>0</v>
      </c>
      <c r="LI483" s="454" t="s">
        <v>65</v>
      </c>
      <c r="LJ483" s="450">
        <f>LH483*1.3</f>
        <v>0</v>
      </c>
      <c r="LK483" s="450"/>
      <c r="LL483" s="456"/>
      <c r="LM483" s="454" t="s">
        <v>64</v>
      </c>
      <c r="LN483" s="525" t="s">
        <v>492</v>
      </c>
      <c r="LO483" s="455"/>
      <c r="LP483" s="492"/>
      <c r="LQ483" s="492">
        <f>VLOOKUP(LN483,$A$563:$F$2022,6,FALSE)</f>
        <v>120</v>
      </c>
      <c r="LR483" s="454" t="s">
        <v>65</v>
      </c>
      <c r="LS483" s="450">
        <f>LQ483*1.3</f>
        <v>156</v>
      </c>
      <c r="LT483" s="450"/>
      <c r="LU483" s="456"/>
      <c r="LV483" s="454" t="s">
        <v>64</v>
      </c>
      <c r="LW483" s="525" t="s">
        <v>492</v>
      </c>
      <c r="LX483" s="455"/>
      <c r="LY483" s="492"/>
      <c r="LZ483" s="492">
        <f>VLOOKUP(LW483,$A$563:$F$2022,6,FALSE)</f>
        <v>120</v>
      </c>
      <c r="MA483" s="454" t="s">
        <v>65</v>
      </c>
      <c r="MB483" s="450">
        <f>LZ483*1.3</f>
        <v>156</v>
      </c>
      <c r="MC483" s="450"/>
      <c r="MD483" s="456"/>
      <c r="ME483" s="454" t="s">
        <v>64</v>
      </c>
      <c r="MF483" s="527" t="s">
        <v>607</v>
      </c>
      <c r="MG483" s="455"/>
      <c r="MH483" s="492"/>
      <c r="MI483" s="492">
        <f>VLOOKUP(MF483,$A$563:$F$2022,6,FALSE)</f>
        <v>187</v>
      </c>
      <c r="MJ483" s="454" t="s">
        <v>65</v>
      </c>
      <c r="MK483" s="450">
        <f>MI483*1.3</f>
        <v>243.1</v>
      </c>
      <c r="ML483" s="450"/>
      <c r="MM483" s="456"/>
      <c r="MN483" s="454" t="s">
        <v>64</v>
      </c>
      <c r="MO483" s="525" t="s">
        <v>1133</v>
      </c>
      <c r="MP483" s="455"/>
      <c r="MQ483" s="492"/>
      <c r="MR483" s="492">
        <f>VLOOKUP(MO483,$A$563:$F$2022,6,FALSE)</f>
        <v>91</v>
      </c>
      <c r="MS483" s="454" t="s">
        <v>65</v>
      </c>
      <c r="MT483" s="450">
        <f>MR483*1.3</f>
        <v>118.3</v>
      </c>
      <c r="MU483" s="450"/>
      <c r="MV483" s="456"/>
      <c r="MW483" s="454" t="s">
        <v>64</v>
      </c>
      <c r="MX483" s="525" t="s">
        <v>426</v>
      </c>
      <c r="MY483" s="455"/>
      <c r="MZ483" s="492"/>
      <c r="NA483" s="492">
        <f>VLOOKUP(MX483,$A$563:$F$2022,6,FALSE)</f>
        <v>72</v>
      </c>
      <c r="NB483" s="454" t="s">
        <v>65</v>
      </c>
      <c r="NC483" s="450">
        <f>NA483*1.3</f>
        <v>93.600000000000009</v>
      </c>
      <c r="ND483" s="450"/>
      <c r="NE483" s="456"/>
      <c r="NF483" s="454" t="s">
        <v>64</v>
      </c>
      <c r="NG483" s="525" t="s">
        <v>607</v>
      </c>
      <c r="NH483" s="455"/>
      <c r="NI483" s="492"/>
      <c r="NJ483" s="492">
        <f>VLOOKUP(NG483,$A$563:$F$2022,6,FALSE)</f>
        <v>187</v>
      </c>
      <c r="NK483" s="454" t="s">
        <v>65</v>
      </c>
      <c r="NL483" s="450">
        <f>NJ483*1.3</f>
        <v>243.1</v>
      </c>
      <c r="NM483" s="450"/>
      <c r="NN483" s="456"/>
      <c r="NO483" s="454" t="s">
        <v>64</v>
      </c>
      <c r="NP483" s="525" t="s">
        <v>426</v>
      </c>
      <c r="NQ483" s="455"/>
      <c r="NR483" s="492"/>
      <c r="NS483" s="492">
        <f>VLOOKUP(NP483,$A$563:$F$2022,6,FALSE)</f>
        <v>72</v>
      </c>
      <c r="NT483" s="454" t="s">
        <v>65</v>
      </c>
      <c r="NU483" s="450">
        <f>NS483*1.3</f>
        <v>93.600000000000009</v>
      </c>
      <c r="NV483" s="450"/>
      <c r="NW483" s="456"/>
      <c r="NX483" s="454" t="s">
        <v>64</v>
      </c>
      <c r="NY483" s="490" t="s">
        <v>426</v>
      </c>
      <c r="NZ483" s="455"/>
      <c r="OA483" s="455"/>
      <c r="OB483" s="492">
        <f>VLOOKUP(NY483,$A$563:$F$2022,6,FALSE)</f>
        <v>72</v>
      </c>
      <c r="OC483" s="454" t="s">
        <v>65</v>
      </c>
      <c r="OD483" s="450">
        <f>OB483*1.3</f>
        <v>93.600000000000009</v>
      </c>
      <c r="OE483" s="450"/>
      <c r="OF483" s="456"/>
      <c r="OG483" s="454" t="s">
        <v>64</v>
      </c>
      <c r="OH483" s="525" t="s">
        <v>492</v>
      </c>
      <c r="OI483" s="455"/>
      <c r="OJ483" s="492"/>
      <c r="OK483" s="492">
        <f>VLOOKUP(OH483,$A$563:$F$2022,6,FALSE)</f>
        <v>120</v>
      </c>
      <c r="OL483" s="454" t="s">
        <v>65</v>
      </c>
      <c r="OM483" s="450">
        <f>OK483*1.3</f>
        <v>156</v>
      </c>
      <c r="ON483" s="450"/>
      <c r="OO483" s="456"/>
      <c r="OP483" s="454" t="s">
        <v>64</v>
      </c>
      <c r="OQ483" s="490" t="s">
        <v>544</v>
      </c>
      <c r="OR483" s="455"/>
      <c r="OS483" s="492"/>
      <c r="OT483" s="492">
        <f>VLOOKUP(OQ483,$A$563:$F$2022,6,FALSE)</f>
        <v>0</v>
      </c>
      <c r="OU483" s="454" t="s">
        <v>65</v>
      </c>
      <c r="OV483" s="450">
        <f>OT483*1.3</f>
        <v>0</v>
      </c>
      <c r="OW483" s="450"/>
      <c r="OX483" s="456"/>
      <c r="OY483" s="454" t="s">
        <v>64</v>
      </c>
      <c r="OZ483" s="525" t="s">
        <v>492</v>
      </c>
      <c r="PA483" s="455"/>
      <c r="PB483" s="492"/>
      <c r="PC483" s="492">
        <f>VLOOKUP(OZ483,$A$563:$F$2022,6,FALSE)</f>
        <v>120</v>
      </c>
      <c r="PD483" s="454" t="s">
        <v>65</v>
      </c>
      <c r="PE483" s="450">
        <f>PC483*1.3</f>
        <v>156</v>
      </c>
      <c r="PF483" s="450"/>
      <c r="PG483" s="456"/>
      <c r="PH483" s="454" t="s">
        <v>64</v>
      </c>
      <c r="PI483" s="525" t="s">
        <v>492</v>
      </c>
      <c r="PJ483" s="455"/>
      <c r="PK483" s="492"/>
      <c r="PL483" s="492">
        <f>VLOOKUP(PI483,$A$563:$F$2022,6,FALSE)</f>
        <v>120</v>
      </c>
      <c r="PM483" s="454" t="s">
        <v>65</v>
      </c>
      <c r="PN483" s="450">
        <f>PL483*1.3</f>
        <v>156</v>
      </c>
      <c r="PO483" s="450"/>
      <c r="PP483" s="456"/>
      <c r="PQ483" s="454" t="s">
        <v>64</v>
      </c>
      <c r="PR483" s="490" t="s">
        <v>435</v>
      </c>
      <c r="PS483" s="455"/>
      <c r="PT483" s="492"/>
      <c r="PU483" s="492">
        <f>VLOOKUP(PR483,$A$563:$F$2022,6,FALSE)</f>
        <v>0</v>
      </c>
      <c r="PV483" s="454" t="s">
        <v>65</v>
      </c>
      <c r="PW483" s="450">
        <f>PU483*1.3</f>
        <v>0</v>
      </c>
      <c r="PX483" s="450"/>
      <c r="PY483" s="456"/>
      <c r="PZ483" s="454" t="s">
        <v>64</v>
      </c>
      <c r="QA483" s="525" t="s">
        <v>435</v>
      </c>
      <c r="QB483" s="455"/>
      <c r="QC483" s="492"/>
      <c r="QD483" s="492">
        <f>VLOOKUP(QA483,$A$563:$F$2022,6,FALSE)</f>
        <v>0</v>
      </c>
      <c r="QE483" s="454" t="s">
        <v>65</v>
      </c>
      <c r="QF483" s="450">
        <f>QD483*1.3</f>
        <v>0</v>
      </c>
      <c r="QG483" s="450"/>
      <c r="QH483" s="456"/>
      <c r="QI483" s="454" t="s">
        <v>64</v>
      </c>
      <c r="QJ483" s="490" t="s">
        <v>431</v>
      </c>
      <c r="QK483" s="455"/>
      <c r="QL483" s="492"/>
      <c r="QM483" s="492">
        <f>VLOOKUP(QJ483,$A$563:$F$2022,6,FALSE)</f>
        <v>0</v>
      </c>
      <c r="QN483" s="454" t="s">
        <v>65</v>
      </c>
      <c r="QO483" s="450">
        <f>QM483*1.3</f>
        <v>0</v>
      </c>
      <c r="QP483" s="450"/>
      <c r="QQ483" s="456"/>
      <c r="QR483" s="454" t="s">
        <v>64</v>
      </c>
      <c r="QS483" s="525" t="s">
        <v>607</v>
      </c>
      <c r="QT483" s="455"/>
      <c r="QU483" s="492"/>
      <c r="QV483" s="492">
        <f>VLOOKUP(QS483,$A$563:$F$2022,6,FALSE)</f>
        <v>187</v>
      </c>
      <c r="QW483" s="454" t="s">
        <v>65</v>
      </c>
      <c r="QX483" s="450">
        <f>QV483*1.3</f>
        <v>243.1</v>
      </c>
      <c r="QY483" s="450"/>
      <c r="QZ483" s="456"/>
      <c r="RA483" s="454" t="s">
        <v>64</v>
      </c>
      <c r="RB483" s="490" t="s">
        <v>492</v>
      </c>
      <c r="RC483" s="455"/>
      <c r="RD483" s="492"/>
      <c r="RE483" s="492">
        <f>VLOOKUP(RB483,$A$563:$F$2022,6,FALSE)</f>
        <v>120</v>
      </c>
      <c r="RF483" s="454" t="s">
        <v>65</v>
      </c>
      <c r="RG483" s="450">
        <f>RE483*1.3</f>
        <v>156</v>
      </c>
      <c r="RH483" s="450"/>
      <c r="RI483" s="456"/>
      <c r="RJ483" s="454" t="s">
        <v>64</v>
      </c>
      <c r="RK483" s="506" t="s">
        <v>186</v>
      </c>
      <c r="RL483" s="455"/>
      <c r="RM483" s="455"/>
      <c r="RN483" s="492" t="e">
        <f>VLOOKUP(RK483,$A$563:$F$2022,6,FALSE)</f>
        <v>#N/A</v>
      </c>
      <c r="RO483" s="454" t="s">
        <v>65</v>
      </c>
      <c r="RP483" s="450" t="e">
        <f>RN483*1.3</f>
        <v>#N/A</v>
      </c>
      <c r="RQ483" s="450"/>
      <c r="RR483" s="456"/>
      <c r="RS483" s="454" t="s">
        <v>64</v>
      </c>
      <c r="RT483" s="525" t="s">
        <v>435</v>
      </c>
      <c r="RU483" s="455"/>
      <c r="RV483" s="492"/>
      <c r="RW483" s="492">
        <f>VLOOKUP(RT483,$A$563:$F$2022,6,FALSE)</f>
        <v>0</v>
      </c>
      <c r="RX483" s="454" t="s">
        <v>65</v>
      </c>
      <c r="RY483" s="450">
        <f>RW483*1.3</f>
        <v>0</v>
      </c>
      <c r="RZ483" s="450"/>
      <c r="SA483" s="486"/>
      <c r="SB483" s="454" t="s">
        <v>64</v>
      </c>
      <c r="SC483" s="525" t="s">
        <v>492</v>
      </c>
      <c r="SD483" s="455"/>
      <c r="SE483" s="492"/>
      <c r="SF483" s="492">
        <f>VLOOKUP(SC483,$A$563:$F$2022,6,FALSE)</f>
        <v>120</v>
      </c>
      <c r="SG483" s="454" t="s">
        <v>65</v>
      </c>
      <c r="SH483" s="450">
        <f>SF483*1.3</f>
        <v>156</v>
      </c>
      <c r="SI483" s="450"/>
      <c r="SJ483" s="486"/>
      <c r="SK483" s="454" t="s">
        <v>64</v>
      </c>
      <c r="SL483" s="525" t="s">
        <v>435</v>
      </c>
      <c r="SM483" s="455"/>
      <c r="SN483" s="492"/>
      <c r="SO483" s="492">
        <f>VLOOKUP(SL483,$A$563:$F$2022,6,FALSE)</f>
        <v>0</v>
      </c>
      <c r="SP483" s="454" t="s">
        <v>65</v>
      </c>
      <c r="SQ483" s="450">
        <f>SO483*1.3</f>
        <v>0</v>
      </c>
      <c r="SR483" s="450"/>
      <c r="SS483" s="486"/>
      <c r="ST483" s="454" t="s">
        <v>64</v>
      </c>
      <c r="SU483" s="525" t="s">
        <v>435</v>
      </c>
      <c r="SV483" s="455"/>
      <c r="SW483" s="492"/>
      <c r="SX483" s="492">
        <f>VLOOKUP(SU483,$A$563:$F$2022,6,FALSE)</f>
        <v>0</v>
      </c>
      <c r="SY483" s="454" t="s">
        <v>65</v>
      </c>
      <c r="SZ483" s="450">
        <f>SX483*1.3</f>
        <v>0</v>
      </c>
      <c r="TA483" s="450"/>
      <c r="TB483" s="486"/>
      <c r="TC483" s="454" t="s">
        <v>64</v>
      </c>
      <c r="TD483" s="525" t="s">
        <v>544</v>
      </c>
      <c r="TE483" s="455"/>
      <c r="TF483" s="492"/>
      <c r="TG483" s="492">
        <f>VLOOKUP(TD483,$A$563:$F$2022,6,FALSE)</f>
        <v>0</v>
      </c>
      <c r="TH483" s="454" t="s">
        <v>65</v>
      </c>
      <c r="TI483" s="450">
        <f>TG483*1.3</f>
        <v>0</v>
      </c>
      <c r="TJ483" s="455"/>
      <c r="TK483" s="486"/>
      <c r="TL483" s="454" t="s">
        <v>64</v>
      </c>
      <c r="TM483" s="525" t="s">
        <v>426</v>
      </c>
      <c r="TN483" s="455"/>
      <c r="TO483" s="492"/>
      <c r="TP483" s="492">
        <f>VLOOKUP(TM483,$A$563:$F$2022,6,FALSE)</f>
        <v>72</v>
      </c>
      <c r="TQ483" s="454" t="s">
        <v>65</v>
      </c>
      <c r="TR483" s="450">
        <f>TP483*1.3</f>
        <v>93.600000000000009</v>
      </c>
      <c r="TS483" s="450"/>
      <c r="TT483" s="486"/>
      <c r="TU483" s="454" t="s">
        <v>64</v>
      </c>
      <c r="TV483" s="506" t="s">
        <v>186</v>
      </c>
      <c r="TW483" s="455"/>
      <c r="TX483" s="492"/>
      <c r="TY483" s="492" t="e">
        <f>VLOOKUP(TV483,$A$563:$F$2022,6,FALSE)</f>
        <v>#N/A</v>
      </c>
      <c r="TZ483" s="454" t="s">
        <v>65</v>
      </c>
      <c r="UA483" s="450" t="e">
        <f>TY483*1.3</f>
        <v>#N/A</v>
      </c>
      <c r="UB483" s="450"/>
      <c r="UC483" s="486"/>
      <c r="UD483" s="454" t="s">
        <v>64</v>
      </c>
      <c r="UE483" s="525" t="s">
        <v>435</v>
      </c>
      <c r="UF483" s="455"/>
      <c r="UG483" s="492"/>
      <c r="UH483" s="492">
        <f>VLOOKUP(UE483,$A$563:$F$2022,6,FALSE)</f>
        <v>0</v>
      </c>
      <c r="UI483" s="454" t="s">
        <v>65</v>
      </c>
      <c r="UJ483" s="450">
        <f>UH483*1.3</f>
        <v>0</v>
      </c>
      <c r="UK483" s="450"/>
      <c r="UL483" s="486"/>
      <c r="UM483" s="454" t="s">
        <v>64</v>
      </c>
      <c r="UN483" s="506" t="s">
        <v>186</v>
      </c>
      <c r="UO483" s="455"/>
      <c r="UP483" s="492"/>
      <c r="UQ483" s="492" t="e">
        <f>VLOOKUP(UN483,$A$563:$F$2022,6,FALSE)</f>
        <v>#N/A</v>
      </c>
      <c r="UR483" s="454" t="s">
        <v>65</v>
      </c>
      <c r="US483" s="450" t="e">
        <f>UQ483*1.3</f>
        <v>#N/A</v>
      </c>
      <c r="UT483" s="450"/>
      <c r="UU483" s="486"/>
      <c r="UV483" s="454" t="s">
        <v>64</v>
      </c>
      <c r="UW483" s="525" t="s">
        <v>492</v>
      </c>
      <c r="UX483" s="455"/>
      <c r="UY483" s="492"/>
      <c r="UZ483" s="492">
        <f>VLOOKUP(UW483,$A$563:$F$2022,6,FALSE)</f>
        <v>120</v>
      </c>
      <c r="VA483" s="454" t="s">
        <v>65</v>
      </c>
      <c r="VB483" s="450">
        <f>UZ483*1.3</f>
        <v>156</v>
      </c>
      <c r="VC483" s="450"/>
      <c r="VD483" s="486"/>
      <c r="VE483" s="454" t="s">
        <v>64</v>
      </c>
      <c r="VF483" s="506" t="s">
        <v>186</v>
      </c>
      <c r="VG483" s="455"/>
      <c r="VH483" s="492"/>
      <c r="VI483" s="492" t="e">
        <f>VLOOKUP(VF483,$A$563:$F$2022,6,FALSE)</f>
        <v>#N/A</v>
      </c>
      <c r="VJ483" s="454" t="s">
        <v>65</v>
      </c>
      <c r="VK483" s="450" t="e">
        <f>VI483*1.3</f>
        <v>#N/A</v>
      </c>
      <c r="VL483" s="450"/>
      <c r="VM483" s="486"/>
      <c r="VN483" s="454" t="s">
        <v>64</v>
      </c>
      <c r="VO483" s="525" t="s">
        <v>435</v>
      </c>
      <c r="VP483" s="455"/>
      <c r="VQ483" s="492"/>
      <c r="VR483" s="492">
        <f>VLOOKUP(VO483,$A$563:$F$2022,6,FALSE)</f>
        <v>0</v>
      </c>
      <c r="VS483" s="454" t="s">
        <v>65</v>
      </c>
      <c r="VT483" s="450">
        <f>VR483*1.3</f>
        <v>0</v>
      </c>
      <c r="VU483" s="450"/>
      <c r="VV483" s="486"/>
      <c r="VW483" s="454" t="s">
        <v>64</v>
      </c>
      <c r="VX483" s="506" t="s">
        <v>186</v>
      </c>
      <c r="VY483" s="455"/>
      <c r="VZ483" s="455"/>
      <c r="WA483" s="492" t="e">
        <f>VLOOKUP(VX483,$A$563:$F$2022,6,FALSE)</f>
        <v>#N/A</v>
      </c>
      <c r="WB483" s="454" t="s">
        <v>65</v>
      </c>
      <c r="WC483" s="450" t="e">
        <f>WA483*1.3</f>
        <v>#N/A</v>
      </c>
      <c r="WD483" s="455"/>
      <c r="WE483" s="486"/>
      <c r="WF483" s="454" t="s">
        <v>64</v>
      </c>
      <c r="WG483" s="525" t="s">
        <v>435</v>
      </c>
      <c r="WH483" s="455"/>
      <c r="WI483" s="492"/>
      <c r="WJ483" s="492">
        <f>VLOOKUP(WG483,$A$563:$F$2022,6,FALSE)</f>
        <v>0</v>
      </c>
      <c r="WK483" s="454" t="s">
        <v>65</v>
      </c>
      <c r="WL483" s="450">
        <f>WJ483*1.3</f>
        <v>0</v>
      </c>
      <c r="WM483" s="455"/>
      <c r="WN483" s="486"/>
      <c r="WO483" s="454" t="s">
        <v>64</v>
      </c>
      <c r="WP483" s="525" t="s">
        <v>435</v>
      </c>
      <c r="WQ483" s="492"/>
      <c r="WR483" s="492"/>
      <c r="WS483" s="492">
        <f>VLOOKUP(WP483,$A$563:$F$2022,6,FALSE)</f>
        <v>0</v>
      </c>
      <c r="WT483" s="454" t="s">
        <v>65</v>
      </c>
      <c r="WU483" s="450">
        <f>WS483*1.3</f>
        <v>0</v>
      </c>
      <c r="WV483" s="450"/>
      <c r="WW483" s="486"/>
      <c r="WX483" s="454" t="s">
        <v>64</v>
      </c>
      <c r="WY483" s="525" t="s">
        <v>435</v>
      </c>
      <c r="WZ483" s="455"/>
      <c r="XA483" s="492"/>
      <c r="XB483" s="492">
        <f>VLOOKUP(WY483,$A$563:$F$2022,6,FALSE)</f>
        <v>0</v>
      </c>
      <c r="XC483" s="454" t="s">
        <v>65</v>
      </c>
      <c r="XD483" s="450">
        <f>XB483*1.3</f>
        <v>0</v>
      </c>
      <c r="XE483" s="455"/>
      <c r="XF483" s="486"/>
      <c r="XG483" s="454" t="s">
        <v>64</v>
      </c>
      <c r="XH483" s="506" t="s">
        <v>186</v>
      </c>
      <c r="XI483" s="455"/>
      <c r="XJ483" s="455"/>
      <c r="XK483" s="492" t="e">
        <f>VLOOKUP(XH483,$A$563:$F$2022,6,FALSE)</f>
        <v>#N/A</v>
      </c>
      <c r="XL483" s="454" t="s">
        <v>65</v>
      </c>
      <c r="XM483" s="450" t="e">
        <f>XK483*1.3</f>
        <v>#N/A</v>
      </c>
      <c r="XN483" s="455"/>
      <c r="XO483" s="486"/>
      <c r="XP483" s="454" t="s">
        <v>64</v>
      </c>
      <c r="XQ483" s="525" t="s">
        <v>426</v>
      </c>
      <c r="XR483" s="455"/>
      <c r="XS483" s="492"/>
      <c r="XT483" s="492">
        <f>VLOOKUP(XQ483,$A$563:$F$2022,6,FALSE)</f>
        <v>72</v>
      </c>
      <c r="XU483" s="454" t="s">
        <v>65</v>
      </c>
      <c r="XV483" s="450">
        <f>XT483*1.3</f>
        <v>93.600000000000009</v>
      </c>
      <c r="XW483" s="450"/>
      <c r="XX483" s="486"/>
      <c r="XY483" s="454" t="s">
        <v>64</v>
      </c>
      <c r="XZ483" s="525" t="s">
        <v>492</v>
      </c>
      <c r="YA483" s="455"/>
      <c r="YB483" s="492"/>
      <c r="YC483" s="492">
        <f>VLOOKUP(XZ483,$A$563:$F$2022,6,FALSE)</f>
        <v>120</v>
      </c>
      <c r="YD483" s="454" t="s">
        <v>65</v>
      </c>
      <c r="YE483" s="450">
        <f>YC483*1.3</f>
        <v>156</v>
      </c>
      <c r="YF483" s="455"/>
      <c r="YG483" s="486"/>
      <c r="YH483" s="454" t="s">
        <v>64</v>
      </c>
      <c r="YI483" s="525" t="s">
        <v>544</v>
      </c>
      <c r="YJ483" s="455"/>
      <c r="YK483" s="492"/>
      <c r="YL483" s="492">
        <f>VLOOKUP(YI483,$A$563:$F$2022,6,FALSE)</f>
        <v>0</v>
      </c>
      <c r="YM483" s="454" t="s">
        <v>65</v>
      </c>
      <c r="YN483" s="450">
        <f>YL483*1.3</f>
        <v>0</v>
      </c>
      <c r="YO483" s="450"/>
      <c r="YP483" s="486"/>
      <c r="YQ483" s="454" t="s">
        <v>64</v>
      </c>
      <c r="YR483" s="506" t="s">
        <v>186</v>
      </c>
      <c r="YS483" s="455"/>
      <c r="YT483" s="455"/>
      <c r="YU483" s="492" t="e">
        <f>VLOOKUP(YR483,$A$563:$F$2022,6,FALSE)</f>
        <v>#N/A</v>
      </c>
      <c r="YV483" s="454" t="s">
        <v>65</v>
      </c>
      <c r="YW483" s="450" t="e">
        <f>YU483*1.3</f>
        <v>#N/A</v>
      </c>
      <c r="YX483" s="455"/>
      <c r="YY483" s="486"/>
      <c r="YZ483" s="454" t="s">
        <v>64</v>
      </c>
      <c r="ZA483" s="506" t="s">
        <v>186</v>
      </c>
      <c r="ZB483" s="455"/>
      <c r="ZC483" s="455"/>
      <c r="ZD483" s="492" t="e">
        <f>VLOOKUP(ZA483,$A$563:$F$2022,6,FALSE)</f>
        <v>#N/A</v>
      </c>
      <c r="ZE483" s="454" t="s">
        <v>65</v>
      </c>
      <c r="ZF483" s="450" t="e">
        <f>ZD483*1.3</f>
        <v>#N/A</v>
      </c>
      <c r="ZG483" s="455"/>
      <c r="ZH483" s="486"/>
      <c r="ZI483" s="454" t="s">
        <v>64</v>
      </c>
      <c r="ZJ483" s="490" t="s">
        <v>431</v>
      </c>
      <c r="ZK483" s="455"/>
      <c r="ZL483" s="455"/>
      <c r="ZM483" s="492">
        <f>VLOOKUP(ZJ483,$A$563:$F$2022,6,FALSE)</f>
        <v>0</v>
      </c>
      <c r="ZN483" s="454" t="s">
        <v>65</v>
      </c>
      <c r="ZO483" s="450">
        <f>ZM483*1.3</f>
        <v>0</v>
      </c>
      <c r="ZP483" s="455"/>
      <c r="ZQ483" s="486"/>
      <c r="ZR483" s="454" t="s">
        <v>64</v>
      </c>
      <c r="ZS483" s="506" t="s">
        <v>186</v>
      </c>
      <c r="ZT483" s="455"/>
      <c r="ZU483" s="492"/>
      <c r="ZV483" s="492" t="e">
        <f>VLOOKUP(ZS483,$A$563:$F$2022,6,FALSE)</f>
        <v>#N/A</v>
      </c>
      <c r="ZW483" s="454" t="s">
        <v>65</v>
      </c>
      <c r="ZX483" s="450" t="e">
        <f>ZV483*1.3</f>
        <v>#N/A</v>
      </c>
      <c r="ZY483" s="450"/>
      <c r="ZZ483" s="486"/>
      <c r="AAA483" s="454" t="s">
        <v>64</v>
      </c>
      <c r="AAB483" s="506" t="s">
        <v>186</v>
      </c>
      <c r="AAC483" s="455"/>
      <c r="AAD483" s="492"/>
      <c r="AAE483" s="492" t="e">
        <f>VLOOKUP(AAB483,$A$563:$F$2022,6,FALSE)</f>
        <v>#N/A</v>
      </c>
      <c r="AAF483" s="454" t="s">
        <v>65</v>
      </c>
      <c r="AAG483" s="450" t="e">
        <f>AAE483*1.3</f>
        <v>#N/A</v>
      </c>
      <c r="AAH483" s="450"/>
      <c r="AAI483" s="486"/>
      <c r="AAJ483" s="454" t="s">
        <v>64</v>
      </c>
      <c r="AAK483" s="506" t="s">
        <v>186</v>
      </c>
      <c r="AAL483" s="455"/>
      <c r="AAM483" s="492"/>
      <c r="AAN483" s="492" t="e">
        <f>VLOOKUP(AAK483,$A$563:$F$2022,6,FALSE)</f>
        <v>#N/A</v>
      </c>
      <c r="AAO483" s="454" t="s">
        <v>65</v>
      </c>
      <c r="AAP483" s="450" t="e">
        <f>AAN483*1.3</f>
        <v>#N/A</v>
      </c>
      <c r="AAQ483" s="450"/>
      <c r="AAR483" s="486"/>
      <c r="AAS483" s="454" t="s">
        <v>64</v>
      </c>
      <c r="AAT483" s="506" t="s">
        <v>186</v>
      </c>
      <c r="AAU483" s="455"/>
      <c r="AAV483" s="492"/>
      <c r="AAW483" s="492" t="e">
        <f>VLOOKUP(AAT483,$A$563:$F$2022,6,FALSE)</f>
        <v>#N/A</v>
      </c>
      <c r="AAX483" s="454" t="s">
        <v>65</v>
      </c>
      <c r="AAY483" s="450" t="e">
        <f>AAW483*1.3</f>
        <v>#N/A</v>
      </c>
      <c r="AAZ483" s="450"/>
      <c r="ABA483" s="486"/>
      <c r="ABB483" s="454" t="s">
        <v>64</v>
      </c>
      <c r="ABC483" s="506" t="s">
        <v>186</v>
      </c>
      <c r="ABD483" s="455"/>
      <c r="ABE483" s="492"/>
      <c r="ABF483" s="492" t="e">
        <f>VLOOKUP(ABC483,$A$563:$F$2022,6,FALSE)</f>
        <v>#N/A</v>
      </c>
      <c r="ABG483" s="454" t="s">
        <v>65</v>
      </c>
      <c r="ABH483" s="450" t="e">
        <f>ABF483*1.3</f>
        <v>#N/A</v>
      </c>
      <c r="ABI483" s="450"/>
      <c r="ABJ483" s="486"/>
      <c r="ABK483" s="454" t="s">
        <v>64</v>
      </c>
      <c r="ABL483" s="506" t="s">
        <v>186</v>
      </c>
      <c r="ABM483" s="455"/>
      <c r="ABN483" s="492"/>
      <c r="ABO483" s="492" t="e">
        <f>VLOOKUP(ABL483,$A$563:$F$2022,6,FALSE)</f>
        <v>#N/A</v>
      </c>
      <c r="ABP483" s="454" t="s">
        <v>65</v>
      </c>
      <c r="ABQ483" s="450" t="e">
        <f>ABO483*1.3</f>
        <v>#N/A</v>
      </c>
      <c r="ABR483" s="450"/>
      <c r="ABS483" s="486"/>
      <c r="ABT483" s="454" t="s">
        <v>64</v>
      </c>
      <c r="ABU483" s="506" t="s">
        <v>186</v>
      </c>
      <c r="ABV483" s="455"/>
      <c r="ABW483" s="492"/>
      <c r="ABX483" s="492" t="e">
        <f>VLOOKUP(ABU483,$A$563:$F$2022,6,FALSE)</f>
        <v>#N/A</v>
      </c>
      <c r="ABY483" s="454" t="s">
        <v>65</v>
      </c>
      <c r="ABZ483" s="450" t="e">
        <f>ABX483*1.3</f>
        <v>#N/A</v>
      </c>
      <c r="ACA483" s="450"/>
      <c r="ACB483" s="486"/>
      <c r="ACC483" s="454" t="s">
        <v>64</v>
      </c>
      <c r="ACD483" s="506" t="s">
        <v>186</v>
      </c>
      <c r="ACE483" s="455"/>
      <c r="ACF483" s="492"/>
      <c r="ACG483" s="492" t="e">
        <f>VLOOKUP(ACD483,$A$563:$F$2022,6,FALSE)</f>
        <v>#N/A</v>
      </c>
      <c r="ACH483" s="454" t="s">
        <v>65</v>
      </c>
      <c r="ACI483" s="450" t="e">
        <f>ACG483*1.3</f>
        <v>#N/A</v>
      </c>
      <c r="ACJ483" s="450"/>
      <c r="ACK483" s="486"/>
      <c r="ACL483" s="454" t="s">
        <v>64</v>
      </c>
      <c r="ACM483" s="506" t="s">
        <v>186</v>
      </c>
      <c r="ACN483" s="455"/>
      <c r="ACO483" s="492"/>
      <c r="ACP483" s="492" t="e">
        <f>VLOOKUP(ACM483,$A$563:$F$2022,6,FALSE)</f>
        <v>#N/A</v>
      </c>
      <c r="ACQ483" s="454" t="s">
        <v>65</v>
      </c>
      <c r="ACR483" s="450" t="e">
        <f>ACP483*1.3</f>
        <v>#N/A</v>
      </c>
      <c r="ACS483" s="450"/>
      <c r="ACT483" s="486"/>
      <c r="ACU483" s="454" t="s">
        <v>64</v>
      </c>
      <c r="ACV483" s="490" t="s">
        <v>607</v>
      </c>
      <c r="ACW483" s="455"/>
      <c r="ACX483" s="492"/>
      <c r="ACY483" s="492">
        <f>VLOOKUP(ACV483,$A$563:$F$2022,6,FALSE)</f>
        <v>187</v>
      </c>
      <c r="ACZ483" s="454" t="s">
        <v>65</v>
      </c>
      <c r="ADA483" s="450">
        <f>ACY483*1.3</f>
        <v>243.1</v>
      </c>
      <c r="ADB483" s="450"/>
      <c r="ADC483" s="486"/>
      <c r="ADD483" s="454" t="s">
        <v>64</v>
      </c>
      <c r="ADE483" s="525" t="s">
        <v>426</v>
      </c>
      <c r="ADF483" s="455"/>
      <c r="ADG483" s="492"/>
      <c r="ADH483" s="492">
        <f>VLOOKUP(ADE483,$A$563:$F$2022,6,FALSE)</f>
        <v>72</v>
      </c>
      <c r="ADI483" s="454" t="s">
        <v>65</v>
      </c>
      <c r="ADJ483" s="450">
        <f>ADH483*1.3</f>
        <v>93.600000000000009</v>
      </c>
      <c r="ADK483" s="455"/>
      <c r="ADL483" s="486"/>
      <c r="ADM483" s="454" t="s">
        <v>64</v>
      </c>
      <c r="ADN483" s="525" t="s">
        <v>426</v>
      </c>
      <c r="ADO483" s="455"/>
      <c r="ADP483" s="492"/>
      <c r="ADQ483" s="492">
        <f>VLOOKUP(ADN483,$A$563:$F$2022,6,FALSE)</f>
        <v>72</v>
      </c>
      <c r="ADR483" s="454" t="s">
        <v>65</v>
      </c>
      <c r="ADS483" s="450">
        <f>ADQ483*1.3</f>
        <v>93.600000000000009</v>
      </c>
      <c r="ADT483" s="450"/>
      <c r="ADU483" s="486"/>
      <c r="ADV483" s="454" t="s">
        <v>64</v>
      </c>
      <c r="ADW483" s="525" t="s">
        <v>607</v>
      </c>
      <c r="ADX483" s="455"/>
      <c r="ADY483" s="455"/>
      <c r="ADZ483" s="492">
        <f>VLOOKUP(ADW483,$A$563:$F$2022,6,FALSE)</f>
        <v>187</v>
      </c>
      <c r="AEA483" s="454" t="s">
        <v>65</v>
      </c>
      <c r="AEB483" s="450">
        <f>ADZ483*1.3</f>
        <v>243.1</v>
      </c>
      <c r="AEC483" s="455"/>
      <c r="AED483" s="486"/>
      <c r="AEE483" s="454" t="s">
        <v>64</v>
      </c>
      <c r="AEF483" s="525" t="s">
        <v>492</v>
      </c>
      <c r="AEG483" s="455"/>
      <c r="AEH483" s="492"/>
      <c r="AEI483" s="492">
        <f>VLOOKUP(AEF483,$A$563:$F$2022,6,FALSE)</f>
        <v>120</v>
      </c>
      <c r="AEJ483" s="454" t="s">
        <v>65</v>
      </c>
      <c r="AEK483" s="450">
        <f>AEI483*1.3</f>
        <v>156</v>
      </c>
      <c r="AEL483" s="455"/>
      <c r="AEM483" s="486"/>
      <c r="AEN483" s="454" t="s">
        <v>64</v>
      </c>
      <c r="AEO483" s="525" t="s">
        <v>1133</v>
      </c>
      <c r="AEP483" s="455"/>
      <c r="AEQ483" s="492"/>
      <c r="AER483" s="492">
        <f>VLOOKUP(AEO483,$A$563:$F$2022,6,FALSE)</f>
        <v>91</v>
      </c>
      <c r="AES483" s="454" t="s">
        <v>65</v>
      </c>
      <c r="AET483" s="450">
        <f>AER483*1.3</f>
        <v>118.3</v>
      </c>
      <c r="AEU483" s="455"/>
      <c r="AEV483" s="486"/>
      <c r="AEW483" s="454" t="s">
        <v>64</v>
      </c>
      <c r="AEX483" s="525" t="s">
        <v>431</v>
      </c>
      <c r="AEY483" s="455"/>
      <c r="AEZ483" s="492"/>
      <c r="AFA483" s="492">
        <f>VLOOKUP(AEX483,$A$563:$F$2022,6,FALSE)</f>
        <v>0</v>
      </c>
      <c r="AFB483" s="454" t="s">
        <v>65</v>
      </c>
      <c r="AFC483" s="450">
        <f>AFA483*1.3</f>
        <v>0</v>
      </c>
      <c r="AFD483" s="450"/>
      <c r="AFE483" s="486"/>
      <c r="AFF483" s="454" t="s">
        <v>64</v>
      </c>
      <c r="AFG483" s="525" t="s">
        <v>492</v>
      </c>
      <c r="AFH483" s="455"/>
      <c r="AFI483" s="492"/>
      <c r="AFJ483" s="492">
        <f>VLOOKUP(AFG483,$A$563:$F$2022,6,FALSE)</f>
        <v>120</v>
      </c>
      <c r="AFK483" s="454" t="s">
        <v>65</v>
      </c>
      <c r="AFL483" s="450">
        <f>AFJ483*1.3</f>
        <v>156</v>
      </c>
      <c r="AFM483" s="450"/>
      <c r="AFN483" s="486"/>
      <c r="AFO483" s="454" t="s">
        <v>64</v>
      </c>
      <c r="AFP483" s="525" t="s">
        <v>607</v>
      </c>
      <c r="AFQ483" s="455"/>
      <c r="AFR483" s="492"/>
      <c r="AFS483" s="492">
        <f>VLOOKUP(AFP483,$A$563:$F$2022,6,FALSE)</f>
        <v>187</v>
      </c>
      <c r="AFT483" s="454" t="s">
        <v>65</v>
      </c>
      <c r="AFU483" s="450">
        <f>AFS483*1.3</f>
        <v>243.1</v>
      </c>
      <c r="AFV483" s="450"/>
      <c r="AFW483" s="486"/>
      <c r="AFX483" s="454" t="s">
        <v>64</v>
      </c>
      <c r="AFY483" s="528" t="s">
        <v>492</v>
      </c>
      <c r="AFZ483" s="455"/>
      <c r="AGA483" s="492"/>
      <c r="AGB483" s="492">
        <f>VLOOKUP(AFY483,$A$563:$F$2022,6,FALSE)</f>
        <v>120</v>
      </c>
      <c r="AGC483" s="454" t="s">
        <v>65</v>
      </c>
      <c r="AGD483" s="450">
        <f>AGB483*1.3</f>
        <v>156</v>
      </c>
      <c r="AGE483" s="450"/>
      <c r="AGF483" s="486"/>
      <c r="AGG483" s="454" t="s">
        <v>64</v>
      </c>
      <c r="AGH483" s="525" t="s">
        <v>492</v>
      </c>
      <c r="AGI483" s="455"/>
      <c r="AGJ483" s="492"/>
      <c r="AGK483" s="492">
        <f>VLOOKUP(AGH483,$A$563:$F$2022,6,FALSE)</f>
        <v>120</v>
      </c>
      <c r="AGL483" s="454" t="s">
        <v>65</v>
      </c>
      <c r="AGM483" s="450">
        <f>AGK483*1.3</f>
        <v>156</v>
      </c>
      <c r="AGN483" s="450"/>
      <c r="AGO483" s="486"/>
      <c r="AGP483" s="454" t="s">
        <v>64</v>
      </c>
      <c r="AGQ483" s="525" t="s">
        <v>478</v>
      </c>
      <c r="AGR483" s="455"/>
      <c r="AGS483" s="492"/>
      <c r="AGT483" s="492">
        <f>VLOOKUP(AGQ483,$A$563:$F$2022,6,FALSE)</f>
        <v>112</v>
      </c>
      <c r="AGU483" s="454" t="s">
        <v>65</v>
      </c>
      <c r="AGV483" s="450">
        <f>AGT483*1.3</f>
        <v>145.6</v>
      </c>
      <c r="AGW483" s="450"/>
      <c r="AGX483" s="486"/>
      <c r="AGY483" s="454" t="s">
        <v>64</v>
      </c>
      <c r="AGZ483" s="527" t="s">
        <v>431</v>
      </c>
      <c r="AHA483" s="455"/>
      <c r="AHB483" s="492"/>
      <c r="AHC483" s="492">
        <f>VLOOKUP(AGZ483,$A$563:$F$2022,6,FALSE)</f>
        <v>0</v>
      </c>
      <c r="AHD483" s="454" t="s">
        <v>65</v>
      </c>
      <c r="AHE483" s="450">
        <f>AHC483*1.3</f>
        <v>0</v>
      </c>
      <c r="AHF483" s="450"/>
      <c r="AHG483" s="486"/>
      <c r="AHH483" s="495"/>
      <c r="AHI483" s="543"/>
      <c r="AHJ483" s="496"/>
      <c r="AHK483" s="497"/>
      <c r="AHL483" s="497"/>
      <c r="AHM483" s="495"/>
      <c r="AHN483" s="481"/>
      <c r="AHO483" s="481"/>
      <c r="AHP483" s="496"/>
      <c r="AHQ483" s="495"/>
      <c r="AHR483" s="512"/>
      <c r="AHS483" s="496"/>
      <c r="AHT483" s="497"/>
      <c r="AHU483" s="497"/>
      <c r="AHV483" s="495"/>
      <c r="AHW483" s="481"/>
      <c r="AHX483" s="481"/>
      <c r="AHY483" s="496"/>
      <c r="AHZ483" s="495"/>
      <c r="AIA483" s="512"/>
      <c r="AIB483" s="496"/>
      <c r="AIC483" s="497"/>
      <c r="AID483" s="497"/>
      <c r="AIE483" s="495"/>
      <c r="AIF483" s="481"/>
      <c r="AIG483" s="481"/>
      <c r="AIH483" s="496"/>
      <c r="AII483" s="263"/>
      <c r="AIJ483" s="432"/>
      <c r="AIK483" s="264"/>
      <c r="AIL483" s="264"/>
      <c r="AIM483" s="265"/>
      <c r="AIN483" s="263"/>
      <c r="AIO483" s="210"/>
      <c r="AIP483" s="264"/>
      <c r="AIQ483" s="264"/>
    </row>
    <row r="484" spans="1:927" s="16" customFormat="1" ht="15">
      <c r="A484" s="454" t="s">
        <v>66</v>
      </c>
      <c r="B484" s="490" t="s">
        <v>426</v>
      </c>
      <c r="C484" s="455"/>
      <c r="D484" s="492"/>
      <c r="E484" s="492">
        <f>VLOOKUP(B484,$A$563:$F$2022,6,FALSE)</f>
        <v>72</v>
      </c>
      <c r="F484" s="454" t="s">
        <v>67</v>
      </c>
      <c r="G484" s="450">
        <f>E484*1.2</f>
        <v>86.399999999999991</v>
      </c>
      <c r="H484" s="450"/>
      <c r="I484" s="456"/>
      <c r="J484" s="454" t="s">
        <v>66</v>
      </c>
      <c r="K484" s="525" t="s">
        <v>1133</v>
      </c>
      <c r="L484" s="455"/>
      <c r="M484" s="492"/>
      <c r="N484" s="492">
        <f>VLOOKUP(K484,$A$563:$F$2022,6,FALSE)</f>
        <v>91</v>
      </c>
      <c r="O484" s="454" t="s">
        <v>67</v>
      </c>
      <c r="P484" s="450">
        <f>N484*1.2</f>
        <v>109.2</v>
      </c>
      <c r="Q484" s="450"/>
      <c r="R484" s="456"/>
      <c r="S484" s="454" t="s">
        <v>66</v>
      </c>
      <c r="T484" s="525" t="s">
        <v>431</v>
      </c>
      <c r="U484" s="455"/>
      <c r="V484" s="492"/>
      <c r="W484" s="492">
        <f>VLOOKUP(T484,$A$563:$F$2022,6,FALSE)</f>
        <v>0</v>
      </c>
      <c r="X484" s="454" t="s">
        <v>67</v>
      </c>
      <c r="Y484" s="450">
        <f>W484*1.2</f>
        <v>0</v>
      </c>
      <c r="Z484" s="450"/>
      <c r="AA484" s="456"/>
      <c r="AB484" s="454" t="s">
        <v>66</v>
      </c>
      <c r="AC484" s="525" t="s">
        <v>1133</v>
      </c>
      <c r="AD484" s="455"/>
      <c r="AE484" s="492"/>
      <c r="AF484" s="492">
        <f>VLOOKUP(AC484,$A$563:$F$2022,6,FALSE)</f>
        <v>91</v>
      </c>
      <c r="AG484" s="454" t="s">
        <v>67</v>
      </c>
      <c r="AH484" s="450">
        <f>AF484*1.2</f>
        <v>109.2</v>
      </c>
      <c r="AI484" s="450"/>
      <c r="AJ484" s="456"/>
      <c r="AK484" s="454" t="s">
        <v>66</v>
      </c>
      <c r="AL484" s="490" t="s">
        <v>431</v>
      </c>
      <c r="AM484" s="455"/>
      <c r="AN484" s="492"/>
      <c r="AO484" s="492">
        <f>VLOOKUP(AL484,$A$563:$F$2022,6,FALSE)</f>
        <v>0</v>
      </c>
      <c r="AP484" s="454" t="s">
        <v>67</v>
      </c>
      <c r="AQ484" s="450">
        <f>AO484*1.2</f>
        <v>0</v>
      </c>
      <c r="AR484" s="450"/>
      <c r="AS484" s="456"/>
      <c r="AT484" s="454" t="s">
        <v>66</v>
      </c>
      <c r="AU484" s="525" t="s">
        <v>492</v>
      </c>
      <c r="AV484" s="455"/>
      <c r="AW484" s="492"/>
      <c r="AX484" s="492">
        <f>VLOOKUP(AU484,$A$563:$F$2022,6,FALSE)</f>
        <v>120</v>
      </c>
      <c r="AY484" s="454" t="s">
        <v>67</v>
      </c>
      <c r="AZ484" s="450">
        <f>AX484*1.2</f>
        <v>144</v>
      </c>
      <c r="BA484" s="450"/>
      <c r="BB484" s="456"/>
      <c r="BC484" s="454" t="s">
        <v>66</v>
      </c>
      <c r="BD484" s="525" t="s">
        <v>431</v>
      </c>
      <c r="BE484" s="455"/>
      <c r="BF484" s="492"/>
      <c r="BG484" s="492">
        <f>VLOOKUP(BD484,$A$563:$F$2022,6,FALSE)</f>
        <v>0</v>
      </c>
      <c r="BH484" s="454" t="s">
        <v>67</v>
      </c>
      <c r="BI484" s="450">
        <f>BG484*1.2</f>
        <v>0</v>
      </c>
      <c r="BJ484" s="450"/>
      <c r="BK484" s="456"/>
      <c r="BL484" s="454" t="s">
        <v>66</v>
      </c>
      <c r="BM484" s="525" t="s">
        <v>426</v>
      </c>
      <c r="BN484" s="455"/>
      <c r="BO484" s="492"/>
      <c r="BP484" s="492">
        <f>VLOOKUP(BM484,$A$563:$F$2022,6,FALSE)</f>
        <v>72</v>
      </c>
      <c r="BQ484" s="454" t="s">
        <v>67</v>
      </c>
      <c r="BR484" s="450">
        <f>BP484*1.2</f>
        <v>86.399999999999991</v>
      </c>
      <c r="BS484" s="450"/>
      <c r="BT484" s="456"/>
      <c r="BU484" s="454" t="s">
        <v>66</v>
      </c>
      <c r="BV484" s="525" t="s">
        <v>426</v>
      </c>
      <c r="BW484" s="455"/>
      <c r="BX484" s="492"/>
      <c r="BY484" s="492">
        <f>VLOOKUP(BV484,$A$563:$F$2022,6,FALSE)</f>
        <v>72</v>
      </c>
      <c r="BZ484" s="454" t="s">
        <v>67</v>
      </c>
      <c r="CA484" s="450">
        <f>BY484*1.2</f>
        <v>86.399999999999991</v>
      </c>
      <c r="CB484" s="450"/>
      <c r="CC484" s="456"/>
      <c r="CD484" s="454" t="s">
        <v>66</v>
      </c>
      <c r="CE484" s="525" t="s">
        <v>426</v>
      </c>
      <c r="CF484" s="455"/>
      <c r="CG484" s="492"/>
      <c r="CH484" s="492">
        <f>VLOOKUP(CE484,$A$563:$F$2022,6,FALSE)</f>
        <v>72</v>
      </c>
      <c r="CI484" s="454" t="s">
        <v>67</v>
      </c>
      <c r="CJ484" s="450">
        <f>CH484*1.2</f>
        <v>86.399999999999991</v>
      </c>
      <c r="CK484" s="450"/>
      <c r="CL484" s="456"/>
      <c r="CM484" s="454" t="s">
        <v>66</v>
      </c>
      <c r="CN484" s="525" t="s">
        <v>607</v>
      </c>
      <c r="CO484" s="455"/>
      <c r="CP484" s="492"/>
      <c r="CQ484" s="492">
        <f>VLOOKUP(CN484,$A$563:$F$2022,6,FALSE)</f>
        <v>187</v>
      </c>
      <c r="CR484" s="454" t="s">
        <v>67</v>
      </c>
      <c r="CS484" s="450">
        <f>CQ484*1.2</f>
        <v>224.4</v>
      </c>
      <c r="CT484" s="450"/>
      <c r="CU484" s="456"/>
      <c r="CV484" s="454" t="s">
        <v>66</v>
      </c>
      <c r="CW484" s="525" t="s">
        <v>435</v>
      </c>
      <c r="CX484" s="455"/>
      <c r="CY484" s="492"/>
      <c r="CZ484" s="492">
        <f>VLOOKUP(CW484,$A$563:$F$2022,6,FALSE)</f>
        <v>0</v>
      </c>
      <c r="DA484" s="454" t="s">
        <v>67</v>
      </c>
      <c r="DB484" s="450">
        <f>CZ484*1.2</f>
        <v>0</v>
      </c>
      <c r="DC484" s="450"/>
      <c r="DD484" s="456"/>
      <c r="DE484" s="454" t="s">
        <v>66</v>
      </c>
      <c r="DF484" s="525" t="s">
        <v>431</v>
      </c>
      <c r="DG484" s="455"/>
      <c r="DH484" s="492"/>
      <c r="DI484" s="492">
        <f>VLOOKUP(DF484,$A$563:$F$2022,6,FALSE)</f>
        <v>0</v>
      </c>
      <c r="DJ484" s="454" t="s">
        <v>67</v>
      </c>
      <c r="DK484" s="450">
        <f>DI484*1.2</f>
        <v>0</v>
      </c>
      <c r="DL484" s="450"/>
      <c r="DM484" s="456"/>
      <c r="DN484" s="454" t="s">
        <v>66</v>
      </c>
      <c r="DO484" s="490" t="s">
        <v>431</v>
      </c>
      <c r="DP484" s="455"/>
      <c r="DQ484" s="492"/>
      <c r="DR484" s="492">
        <f>VLOOKUP(DO484,$A$563:$F$2022,6,FALSE)</f>
        <v>0</v>
      </c>
      <c r="DS484" s="454" t="s">
        <v>67</v>
      </c>
      <c r="DT484" s="450">
        <f>DR484*1.2</f>
        <v>0</v>
      </c>
      <c r="DU484" s="450"/>
      <c r="DV484" s="456"/>
      <c r="DW484" s="454" t="s">
        <v>66</v>
      </c>
      <c r="DX484" s="506" t="s">
        <v>186</v>
      </c>
      <c r="DY484" s="455"/>
      <c r="DZ484" s="492"/>
      <c r="EA484" s="492" t="e">
        <f>VLOOKUP(DX484,$A$563:$F$2022,6,FALSE)</f>
        <v>#N/A</v>
      </c>
      <c r="EB484" s="454" t="s">
        <v>67</v>
      </c>
      <c r="EC484" s="450" t="e">
        <f>EA484*1.2</f>
        <v>#N/A</v>
      </c>
      <c r="ED484" s="450"/>
      <c r="EE484" s="456"/>
      <c r="EF484" s="454" t="s">
        <v>66</v>
      </c>
      <c r="EG484" s="525" t="s">
        <v>426</v>
      </c>
      <c r="EH484" s="455"/>
      <c r="EI484" s="492"/>
      <c r="EJ484" s="492">
        <f>VLOOKUP(EG484,$A$563:$F$2022,6,FALSE)</f>
        <v>72</v>
      </c>
      <c r="EK484" s="454" t="s">
        <v>67</v>
      </c>
      <c r="EL484" s="450">
        <f>EJ484*1.2</f>
        <v>86.399999999999991</v>
      </c>
      <c r="EM484" s="450"/>
      <c r="EN484" s="456"/>
      <c r="EO484" s="454" t="s">
        <v>66</v>
      </c>
      <c r="EP484" s="525" t="s">
        <v>1133</v>
      </c>
      <c r="EQ484" s="455"/>
      <c r="ER484" s="492"/>
      <c r="ES484" s="492">
        <f>VLOOKUP(EP484,$A$563:$F$2022,6,FALSE)</f>
        <v>91</v>
      </c>
      <c r="ET484" s="454" t="s">
        <v>67</v>
      </c>
      <c r="EU484" s="450">
        <f>ES484*1.2</f>
        <v>109.2</v>
      </c>
      <c r="EV484" s="450"/>
      <c r="EW484" s="456"/>
      <c r="EX484" s="454" t="s">
        <v>66</v>
      </c>
      <c r="EY484" s="506" t="s">
        <v>186</v>
      </c>
      <c r="EZ484" s="455"/>
      <c r="FA484" s="492"/>
      <c r="FB484" s="492" t="e">
        <f>VLOOKUP(EY484,$A$563:$F$2022,6,FALSE)</f>
        <v>#N/A</v>
      </c>
      <c r="FC484" s="454" t="s">
        <v>67</v>
      </c>
      <c r="FD484" s="450" t="e">
        <f>FB484*1.2</f>
        <v>#N/A</v>
      </c>
      <c r="FE484" s="450"/>
      <c r="FF484" s="456"/>
      <c r="FG484" s="454" t="s">
        <v>66</v>
      </c>
      <c r="FH484" s="525" t="s">
        <v>607</v>
      </c>
      <c r="FI484" s="455"/>
      <c r="FJ484" s="492"/>
      <c r="FK484" s="492">
        <f>VLOOKUP(FH484,$A$563:$F$2022,6,FALSE)</f>
        <v>187</v>
      </c>
      <c r="FL484" s="454" t="s">
        <v>67</v>
      </c>
      <c r="FM484" s="450">
        <f>FK484*1.2</f>
        <v>224.4</v>
      </c>
      <c r="FN484" s="450"/>
      <c r="FO484" s="456"/>
      <c r="FP484" s="454" t="s">
        <v>66</v>
      </c>
      <c r="FQ484" s="490" t="s">
        <v>1133</v>
      </c>
      <c r="FR484" s="455"/>
      <c r="FS484" s="492"/>
      <c r="FT484" s="492">
        <f>VLOOKUP(FQ484,$A$563:$F$2022,6,FALSE)</f>
        <v>91</v>
      </c>
      <c r="FU484" s="454" t="s">
        <v>67</v>
      </c>
      <c r="FV484" s="450">
        <f>FT484*1.2</f>
        <v>109.2</v>
      </c>
      <c r="FW484" s="450"/>
      <c r="FX484" s="456"/>
      <c r="FY484" s="454" t="s">
        <v>66</v>
      </c>
      <c r="FZ484" s="490" t="s">
        <v>435</v>
      </c>
      <c r="GA484" s="455"/>
      <c r="GB484" s="492"/>
      <c r="GC484" s="492">
        <f>VLOOKUP(FZ484,$A$563:$F$2022,6,FALSE)</f>
        <v>0</v>
      </c>
      <c r="GD484" s="454" t="s">
        <v>67</v>
      </c>
      <c r="GE484" s="450">
        <f>GC484*1.2</f>
        <v>0</v>
      </c>
      <c r="GF484" s="450"/>
      <c r="GG484" s="456"/>
      <c r="GH484" s="454" t="s">
        <v>66</v>
      </c>
      <c r="GI484" s="525" t="s">
        <v>431</v>
      </c>
      <c r="GJ484" s="455"/>
      <c r="GK484" s="492"/>
      <c r="GL484" s="492">
        <f>VLOOKUP(GI484,$A$563:$F$2022,6,FALSE)</f>
        <v>0</v>
      </c>
      <c r="GM484" s="454" t="s">
        <v>67</v>
      </c>
      <c r="GN484" s="450">
        <f>GL484*1.2</f>
        <v>0</v>
      </c>
      <c r="GO484" s="450"/>
      <c r="GP484" s="456"/>
      <c r="GQ484" s="454" t="s">
        <v>66</v>
      </c>
      <c r="GR484" s="525" t="s">
        <v>492</v>
      </c>
      <c r="GS484" s="455"/>
      <c r="GT484" s="492"/>
      <c r="GU484" s="492">
        <f>VLOOKUP(GR484,$A$563:$F$2022,6,FALSE)</f>
        <v>120</v>
      </c>
      <c r="GV484" s="454" t="s">
        <v>67</v>
      </c>
      <c r="GW484" s="450">
        <f>GU484*1.2</f>
        <v>144</v>
      </c>
      <c r="GX484" s="450"/>
      <c r="GY484" s="456"/>
      <c r="GZ484" s="454" t="s">
        <v>66</v>
      </c>
      <c r="HA484" s="490" t="s">
        <v>431</v>
      </c>
      <c r="HB484" s="455"/>
      <c r="HC484" s="492"/>
      <c r="HD484" s="492">
        <f>VLOOKUP(HA484,$A$563:$F$2022,6,FALSE)</f>
        <v>0</v>
      </c>
      <c r="HE484" s="454" t="s">
        <v>67</v>
      </c>
      <c r="HF484" s="450">
        <f>HD484*1.2</f>
        <v>0</v>
      </c>
      <c r="HG484" s="450"/>
      <c r="HH484" s="456"/>
      <c r="HI484" s="454" t="s">
        <v>66</v>
      </c>
      <c r="HJ484" s="525" t="s">
        <v>1133</v>
      </c>
      <c r="HK484" s="455"/>
      <c r="HL484" s="492"/>
      <c r="HM484" s="492">
        <f>VLOOKUP(HJ484,$A$563:$F$2022,6,FALSE)</f>
        <v>91</v>
      </c>
      <c r="HN484" s="454" t="s">
        <v>67</v>
      </c>
      <c r="HO484" s="450">
        <f>HM484*1.2</f>
        <v>109.2</v>
      </c>
      <c r="HP484" s="450"/>
      <c r="HQ484" s="456"/>
      <c r="HR484" s="454" t="s">
        <v>66</v>
      </c>
      <c r="HS484" s="490" t="s">
        <v>544</v>
      </c>
      <c r="HT484" s="455"/>
      <c r="HU484" s="492"/>
      <c r="HV484" s="492">
        <f>VLOOKUP(HS484,$A$563:$F$2022,6,FALSE)</f>
        <v>0</v>
      </c>
      <c r="HW484" s="454" t="s">
        <v>67</v>
      </c>
      <c r="HX484" s="450">
        <f>HV484*1.2</f>
        <v>0</v>
      </c>
      <c r="HY484" s="450"/>
      <c r="HZ484" s="456"/>
      <c r="IA484" s="454" t="s">
        <v>66</v>
      </c>
      <c r="IB484" s="525" t="s">
        <v>492</v>
      </c>
      <c r="IC484" s="455"/>
      <c r="ID484" s="492"/>
      <c r="IE484" s="492">
        <f>VLOOKUP(IB484,$A$563:$F$2022,6,FALSE)</f>
        <v>120</v>
      </c>
      <c r="IF484" s="454" t="s">
        <v>67</v>
      </c>
      <c r="IG484" s="450">
        <f>IE484*1.2</f>
        <v>144</v>
      </c>
      <c r="IH484" s="450"/>
      <c r="II484" s="456"/>
      <c r="IJ484" s="454" t="s">
        <v>66</v>
      </c>
      <c r="IK484" s="525" t="s">
        <v>426</v>
      </c>
      <c r="IL484" s="455"/>
      <c r="IM484" s="492"/>
      <c r="IN484" s="492">
        <f>VLOOKUP(IK484,$A$563:$F$2022,6,FALSE)</f>
        <v>72</v>
      </c>
      <c r="IO484" s="454" t="s">
        <v>67</v>
      </c>
      <c r="IP484" s="450">
        <f>IN484*1.2</f>
        <v>86.399999999999991</v>
      </c>
      <c r="IQ484" s="450"/>
      <c r="IR484" s="456"/>
      <c r="IS484" s="454" t="s">
        <v>66</v>
      </c>
      <c r="IT484" s="525" t="s">
        <v>492</v>
      </c>
      <c r="IU484" s="455"/>
      <c r="IV484" s="492"/>
      <c r="IW484" s="492">
        <f>VLOOKUP(IT484,$A$563:$F$2022,6,FALSE)</f>
        <v>120</v>
      </c>
      <c r="IX484" s="454" t="s">
        <v>67</v>
      </c>
      <c r="IY484" s="450">
        <f>IW484*1.2</f>
        <v>144</v>
      </c>
      <c r="IZ484" s="450"/>
      <c r="JA484" s="456"/>
      <c r="JB484" s="454" t="s">
        <v>66</v>
      </c>
      <c r="JC484" s="525" t="s">
        <v>455</v>
      </c>
      <c r="JD484" s="455"/>
      <c r="JE484" s="492"/>
      <c r="JF484" s="492">
        <f>VLOOKUP(JC484,$A$563:$F$2022,6,FALSE)</f>
        <v>100</v>
      </c>
      <c r="JG484" s="454" t="s">
        <v>67</v>
      </c>
      <c r="JH484" s="450">
        <f>JF484*1.2</f>
        <v>120</v>
      </c>
      <c r="JI484" s="450"/>
      <c r="JJ484" s="456"/>
      <c r="JK484" s="454" t="s">
        <v>66</v>
      </c>
      <c r="JL484" s="525" t="s">
        <v>492</v>
      </c>
      <c r="JM484" s="455"/>
      <c r="JN484" s="492"/>
      <c r="JO484" s="492">
        <f>VLOOKUP(JL484,$A$563:$F$2022,6,FALSE)</f>
        <v>120</v>
      </c>
      <c r="JP484" s="454" t="s">
        <v>67</v>
      </c>
      <c r="JQ484" s="450">
        <f>JO484*1.2</f>
        <v>144</v>
      </c>
      <c r="JR484" s="450"/>
      <c r="JS484" s="456"/>
      <c r="JT484" s="454" t="s">
        <v>66</v>
      </c>
      <c r="JU484" s="525" t="s">
        <v>1133</v>
      </c>
      <c r="JV484" s="455"/>
      <c r="JW484" s="492"/>
      <c r="JX484" s="492">
        <f>VLOOKUP(JU484,$A$563:$F$2022,6,FALSE)</f>
        <v>91</v>
      </c>
      <c r="JY484" s="454" t="s">
        <v>67</v>
      </c>
      <c r="JZ484" s="450">
        <f>JX484*1.2</f>
        <v>109.2</v>
      </c>
      <c r="KA484" s="450"/>
      <c r="KB484" s="456"/>
      <c r="KC484" s="454" t="s">
        <v>66</v>
      </c>
      <c r="KD484" s="525" t="s">
        <v>492</v>
      </c>
      <c r="KE484" s="455"/>
      <c r="KF484" s="492"/>
      <c r="KG484" s="492">
        <f>VLOOKUP(KD484,$A$563:$F$2022,6,FALSE)</f>
        <v>120</v>
      </c>
      <c r="KH484" s="454" t="s">
        <v>67</v>
      </c>
      <c r="KI484" s="450">
        <f>KG484*1.2</f>
        <v>144</v>
      </c>
      <c r="KJ484" s="450"/>
      <c r="KK484" s="456"/>
      <c r="KL484" s="454" t="s">
        <v>66</v>
      </c>
      <c r="KM484" s="525" t="s">
        <v>545</v>
      </c>
      <c r="KN484" s="455"/>
      <c r="KO484" s="492"/>
      <c r="KP484" s="492">
        <f>VLOOKUP(KM484,$A$563:$F$2022,6,FALSE)</f>
        <v>45</v>
      </c>
      <c r="KQ484" s="454" t="s">
        <v>67</v>
      </c>
      <c r="KR484" s="450">
        <f>KP484*1.2</f>
        <v>54</v>
      </c>
      <c r="KS484" s="450"/>
      <c r="KT484" s="456"/>
      <c r="KU484" s="454" t="s">
        <v>66</v>
      </c>
      <c r="KV484" s="525" t="s">
        <v>426</v>
      </c>
      <c r="KW484" s="455"/>
      <c r="KX484" s="492"/>
      <c r="KY484" s="492">
        <f>VLOOKUP(KV484,$A$563:$F$2022,6,FALSE)</f>
        <v>72</v>
      </c>
      <c r="KZ484" s="454" t="s">
        <v>67</v>
      </c>
      <c r="LA484" s="450">
        <f>KY484*1.2</f>
        <v>86.399999999999991</v>
      </c>
      <c r="LB484" s="450"/>
      <c r="LC484" s="456"/>
      <c r="LD484" s="454" t="s">
        <v>66</v>
      </c>
      <c r="LE484" s="525" t="s">
        <v>426</v>
      </c>
      <c r="LF484" s="455"/>
      <c r="LG484" s="492"/>
      <c r="LH484" s="492">
        <f>VLOOKUP(LE484,$A$563:$F$2022,6,FALSE)</f>
        <v>72</v>
      </c>
      <c r="LI484" s="454" t="s">
        <v>67</v>
      </c>
      <c r="LJ484" s="450">
        <f>LH484*1.2</f>
        <v>86.399999999999991</v>
      </c>
      <c r="LK484" s="450"/>
      <c r="LL484" s="456"/>
      <c r="LM484" s="454" t="s">
        <v>66</v>
      </c>
      <c r="LN484" s="525" t="s">
        <v>426</v>
      </c>
      <c r="LO484" s="455"/>
      <c r="LP484" s="492"/>
      <c r="LQ484" s="492">
        <f>VLOOKUP(LN484,$A$563:$F$2022,6,FALSE)</f>
        <v>72</v>
      </c>
      <c r="LR484" s="454" t="s">
        <v>67</v>
      </c>
      <c r="LS484" s="450">
        <f>LQ484*1.2</f>
        <v>86.399999999999991</v>
      </c>
      <c r="LT484" s="450"/>
      <c r="LU484" s="456"/>
      <c r="LV484" s="454" t="s">
        <v>66</v>
      </c>
      <c r="LW484" s="525" t="s">
        <v>544</v>
      </c>
      <c r="LX484" s="455"/>
      <c r="LY484" s="492"/>
      <c r="LZ484" s="492">
        <f>VLOOKUP(LW484,$A$563:$F$2022,6,FALSE)</f>
        <v>0</v>
      </c>
      <c r="MA484" s="454" t="s">
        <v>67</v>
      </c>
      <c r="MB484" s="450">
        <f>LZ484*1.2</f>
        <v>0</v>
      </c>
      <c r="MC484" s="450"/>
      <c r="MD484" s="456"/>
      <c r="ME484" s="454" t="s">
        <v>66</v>
      </c>
      <c r="MF484" s="527" t="s">
        <v>426</v>
      </c>
      <c r="MG484" s="455"/>
      <c r="MH484" s="492"/>
      <c r="MI484" s="492">
        <f>VLOOKUP(MF484,$A$563:$F$2022,6,FALSE)</f>
        <v>72</v>
      </c>
      <c r="MJ484" s="454" t="s">
        <v>67</v>
      </c>
      <c r="MK484" s="450">
        <f>MI484*1.2</f>
        <v>86.399999999999991</v>
      </c>
      <c r="ML484" s="450"/>
      <c r="MM484" s="456"/>
      <c r="MN484" s="454" t="s">
        <v>66</v>
      </c>
      <c r="MO484" s="525" t="s">
        <v>545</v>
      </c>
      <c r="MP484" s="455"/>
      <c r="MQ484" s="492"/>
      <c r="MR484" s="492">
        <f>VLOOKUP(MO484,$A$563:$F$2022,6,FALSE)</f>
        <v>45</v>
      </c>
      <c r="MS484" s="454" t="s">
        <v>67</v>
      </c>
      <c r="MT484" s="450">
        <f>MR484*1.2</f>
        <v>54</v>
      </c>
      <c r="MU484" s="450"/>
      <c r="MV484" s="456"/>
      <c r="MW484" s="454" t="s">
        <v>66</v>
      </c>
      <c r="MX484" s="525" t="s">
        <v>544</v>
      </c>
      <c r="MY484" s="455"/>
      <c r="MZ484" s="492"/>
      <c r="NA484" s="492">
        <f>VLOOKUP(MX484,$A$563:$F$2022,6,FALSE)</f>
        <v>0</v>
      </c>
      <c r="NB484" s="454" t="s">
        <v>67</v>
      </c>
      <c r="NC484" s="450">
        <f>NA484*1.2</f>
        <v>0</v>
      </c>
      <c r="ND484" s="450"/>
      <c r="NE484" s="456"/>
      <c r="NF484" s="454" t="s">
        <v>66</v>
      </c>
      <c r="NG484" s="525" t="s">
        <v>435</v>
      </c>
      <c r="NH484" s="455"/>
      <c r="NI484" s="492"/>
      <c r="NJ484" s="492">
        <f>VLOOKUP(NG484,$A$563:$F$2022,6,FALSE)</f>
        <v>0</v>
      </c>
      <c r="NK484" s="454" t="s">
        <v>67</v>
      </c>
      <c r="NL484" s="450">
        <f>NJ484*1.2</f>
        <v>0</v>
      </c>
      <c r="NM484" s="450"/>
      <c r="NN484" s="456"/>
      <c r="NO484" s="454" t="s">
        <v>66</v>
      </c>
      <c r="NP484" s="525" t="s">
        <v>492</v>
      </c>
      <c r="NQ484" s="455"/>
      <c r="NR484" s="492"/>
      <c r="NS484" s="492">
        <f>VLOOKUP(NP484,$A$563:$F$2022,6,FALSE)</f>
        <v>120</v>
      </c>
      <c r="NT484" s="454" t="s">
        <v>67</v>
      </c>
      <c r="NU484" s="450">
        <f>NS484*1.2</f>
        <v>144</v>
      </c>
      <c r="NV484" s="450"/>
      <c r="NW484" s="456"/>
      <c r="NX484" s="454" t="s">
        <v>66</v>
      </c>
      <c r="NY484" s="490" t="s">
        <v>431</v>
      </c>
      <c r="NZ484" s="455"/>
      <c r="OA484" s="455"/>
      <c r="OB484" s="492">
        <f>VLOOKUP(NY484,$A$563:$F$2022,6,FALSE)</f>
        <v>0</v>
      </c>
      <c r="OC484" s="454" t="s">
        <v>67</v>
      </c>
      <c r="OD484" s="450">
        <f>OB484*1.2</f>
        <v>0</v>
      </c>
      <c r="OE484" s="450"/>
      <c r="OF484" s="456"/>
      <c r="OG484" s="454" t="s">
        <v>66</v>
      </c>
      <c r="OH484" s="525" t="s">
        <v>478</v>
      </c>
      <c r="OI484" s="455"/>
      <c r="OJ484" s="492"/>
      <c r="OK484" s="492">
        <f>VLOOKUP(OH484,$A$563:$F$2022,6,FALSE)</f>
        <v>112</v>
      </c>
      <c r="OL484" s="454" t="s">
        <v>67</v>
      </c>
      <c r="OM484" s="450">
        <f>OK484*1.2</f>
        <v>134.4</v>
      </c>
      <c r="ON484" s="450"/>
      <c r="OO484" s="456"/>
      <c r="OP484" s="454" t="s">
        <v>66</v>
      </c>
      <c r="OQ484" s="490" t="s">
        <v>435</v>
      </c>
      <c r="OR484" s="455"/>
      <c r="OS484" s="492"/>
      <c r="OT484" s="492">
        <f>VLOOKUP(OQ484,$A$563:$F$2022,6,FALSE)</f>
        <v>0</v>
      </c>
      <c r="OU484" s="454" t="s">
        <v>67</v>
      </c>
      <c r="OV484" s="450">
        <f>OT484*1.2</f>
        <v>0</v>
      </c>
      <c r="OW484" s="450"/>
      <c r="OX484" s="456"/>
      <c r="OY484" s="454" t="s">
        <v>66</v>
      </c>
      <c r="OZ484" s="525" t="s">
        <v>1133</v>
      </c>
      <c r="PA484" s="455"/>
      <c r="PB484" s="492"/>
      <c r="PC484" s="492">
        <f>VLOOKUP(OZ484,$A$563:$F$2022,6,FALSE)</f>
        <v>91</v>
      </c>
      <c r="PD484" s="454" t="s">
        <v>67</v>
      </c>
      <c r="PE484" s="450">
        <f>PC484*1.2</f>
        <v>109.2</v>
      </c>
      <c r="PF484" s="450"/>
      <c r="PG484" s="456"/>
      <c r="PH484" s="454" t="s">
        <v>66</v>
      </c>
      <c r="PI484" s="525" t="s">
        <v>431</v>
      </c>
      <c r="PJ484" s="455"/>
      <c r="PK484" s="492"/>
      <c r="PL484" s="492">
        <f>VLOOKUP(PI484,$A$563:$F$2022,6,FALSE)</f>
        <v>0</v>
      </c>
      <c r="PM484" s="454" t="s">
        <v>67</v>
      </c>
      <c r="PN484" s="450">
        <f>PL484*1.2</f>
        <v>0</v>
      </c>
      <c r="PO484" s="450"/>
      <c r="PP484" s="456"/>
      <c r="PQ484" s="454" t="s">
        <v>66</v>
      </c>
      <c r="PR484" s="490" t="s">
        <v>426</v>
      </c>
      <c r="PS484" s="455"/>
      <c r="PT484" s="492"/>
      <c r="PU484" s="492">
        <f>VLOOKUP(PR484,$A$563:$F$2022,6,FALSE)</f>
        <v>72</v>
      </c>
      <c r="PV484" s="454" t="s">
        <v>67</v>
      </c>
      <c r="PW484" s="450">
        <f>PU484*1.2</f>
        <v>86.399999999999991</v>
      </c>
      <c r="PX484" s="450"/>
      <c r="PY484" s="456"/>
      <c r="PZ484" s="454" t="s">
        <v>66</v>
      </c>
      <c r="QA484" s="525" t="s">
        <v>426</v>
      </c>
      <c r="QB484" s="455"/>
      <c r="QC484" s="492"/>
      <c r="QD484" s="492">
        <f>VLOOKUP(QA484,$A$563:$F$2022,6,FALSE)</f>
        <v>72</v>
      </c>
      <c r="QE484" s="454" t="s">
        <v>67</v>
      </c>
      <c r="QF484" s="450">
        <f>QD484*1.2</f>
        <v>86.399999999999991</v>
      </c>
      <c r="QG484" s="450"/>
      <c r="QH484" s="456"/>
      <c r="QI484" s="454" t="s">
        <v>66</v>
      </c>
      <c r="QJ484" s="490" t="s">
        <v>607</v>
      </c>
      <c r="QK484" s="455"/>
      <c r="QL484" s="492"/>
      <c r="QM484" s="492">
        <f>VLOOKUP(QJ484,$A$563:$F$2022,6,FALSE)</f>
        <v>187</v>
      </c>
      <c r="QN484" s="454" t="s">
        <v>67</v>
      </c>
      <c r="QO484" s="450">
        <f>QM484*1.2</f>
        <v>224.4</v>
      </c>
      <c r="QP484" s="450"/>
      <c r="QQ484" s="456"/>
      <c r="QR484" s="454" t="s">
        <v>66</v>
      </c>
      <c r="QS484" s="525" t="s">
        <v>431</v>
      </c>
      <c r="QT484" s="455"/>
      <c r="QU484" s="492"/>
      <c r="QV484" s="492">
        <f>VLOOKUP(QS484,$A$563:$F$2022,6,FALSE)</f>
        <v>0</v>
      </c>
      <c r="QW484" s="454" t="s">
        <v>67</v>
      </c>
      <c r="QX484" s="450">
        <f>QV484*1.2</f>
        <v>0</v>
      </c>
      <c r="QY484" s="450"/>
      <c r="QZ484" s="456"/>
      <c r="RA484" s="454" t="s">
        <v>66</v>
      </c>
      <c r="RB484" s="490" t="s">
        <v>426</v>
      </c>
      <c r="RC484" s="455"/>
      <c r="RD484" s="492"/>
      <c r="RE484" s="492">
        <f>VLOOKUP(RB484,$A$563:$F$2022,6,FALSE)</f>
        <v>72</v>
      </c>
      <c r="RF484" s="454" t="s">
        <v>67</v>
      </c>
      <c r="RG484" s="450">
        <f>RE484*1.2</f>
        <v>86.399999999999991</v>
      </c>
      <c r="RH484" s="450"/>
      <c r="RI484" s="456"/>
      <c r="RJ484" s="454" t="s">
        <v>66</v>
      </c>
      <c r="RK484" s="506" t="s">
        <v>186</v>
      </c>
      <c r="RL484" s="455"/>
      <c r="RM484" s="455"/>
      <c r="RN484" s="492" t="e">
        <f>VLOOKUP(RK484,$A$563:$F$2022,6,FALSE)</f>
        <v>#N/A</v>
      </c>
      <c r="RO484" s="454" t="s">
        <v>67</v>
      </c>
      <c r="RP484" s="450" t="e">
        <f>RN484*1.2</f>
        <v>#N/A</v>
      </c>
      <c r="RQ484" s="450"/>
      <c r="RR484" s="456"/>
      <c r="RS484" s="454" t="s">
        <v>66</v>
      </c>
      <c r="RT484" s="525" t="s">
        <v>431</v>
      </c>
      <c r="RU484" s="455"/>
      <c r="RV484" s="492"/>
      <c r="RW484" s="492">
        <f>VLOOKUP(RT484,$A$563:$F$2022,6,FALSE)</f>
        <v>0</v>
      </c>
      <c r="RX484" s="454" t="s">
        <v>67</v>
      </c>
      <c r="RY484" s="450">
        <f>RW484*1.2</f>
        <v>0</v>
      </c>
      <c r="RZ484" s="450"/>
      <c r="SA484" s="486"/>
      <c r="SB484" s="454" t="s">
        <v>66</v>
      </c>
      <c r="SC484" s="525" t="s">
        <v>1133</v>
      </c>
      <c r="SD484" s="455"/>
      <c r="SE484" s="492"/>
      <c r="SF484" s="492">
        <f>VLOOKUP(SC484,$A$563:$F$2022,6,FALSE)</f>
        <v>91</v>
      </c>
      <c r="SG484" s="454" t="s">
        <v>67</v>
      </c>
      <c r="SH484" s="450">
        <f>SF484*1.2</f>
        <v>109.2</v>
      </c>
      <c r="SI484" s="450"/>
      <c r="SJ484" s="486"/>
      <c r="SK484" s="454" t="s">
        <v>66</v>
      </c>
      <c r="SL484" s="525" t="s">
        <v>426</v>
      </c>
      <c r="SM484" s="455"/>
      <c r="SN484" s="492"/>
      <c r="SO484" s="492">
        <f>VLOOKUP(SL484,$A$563:$F$2022,6,FALSE)</f>
        <v>72</v>
      </c>
      <c r="SP484" s="454" t="s">
        <v>67</v>
      </c>
      <c r="SQ484" s="450">
        <f>SO484*1.2</f>
        <v>86.399999999999991</v>
      </c>
      <c r="SR484" s="450"/>
      <c r="SS484" s="486"/>
      <c r="ST484" s="454" t="s">
        <v>66</v>
      </c>
      <c r="SU484" s="525" t="s">
        <v>1133</v>
      </c>
      <c r="SV484" s="455"/>
      <c r="SW484" s="492"/>
      <c r="SX484" s="492">
        <f>VLOOKUP(SU484,$A$563:$F$2022,6,FALSE)</f>
        <v>91</v>
      </c>
      <c r="SY484" s="454" t="s">
        <v>67</v>
      </c>
      <c r="SZ484" s="450">
        <f>SX484*1.2</f>
        <v>109.2</v>
      </c>
      <c r="TA484" s="450"/>
      <c r="TB484" s="486"/>
      <c r="TC484" s="454" t="s">
        <v>66</v>
      </c>
      <c r="TD484" s="525" t="s">
        <v>607</v>
      </c>
      <c r="TE484" s="455"/>
      <c r="TF484" s="492"/>
      <c r="TG484" s="492">
        <f>VLOOKUP(TD484,$A$563:$F$2022,6,FALSE)</f>
        <v>187</v>
      </c>
      <c r="TH484" s="454" t="s">
        <v>67</v>
      </c>
      <c r="TI484" s="450">
        <f>TG484*1.2</f>
        <v>224.4</v>
      </c>
      <c r="TJ484" s="455"/>
      <c r="TK484" s="486"/>
      <c r="TL484" s="454" t="s">
        <v>66</v>
      </c>
      <c r="TM484" s="525" t="s">
        <v>431</v>
      </c>
      <c r="TN484" s="455"/>
      <c r="TO484" s="492"/>
      <c r="TP484" s="492">
        <f>VLOOKUP(TM484,$A$563:$F$2022,6,FALSE)</f>
        <v>0</v>
      </c>
      <c r="TQ484" s="454" t="s">
        <v>67</v>
      </c>
      <c r="TR484" s="450">
        <f>TP484*1.2</f>
        <v>0</v>
      </c>
      <c r="TS484" s="450"/>
      <c r="TT484" s="486"/>
      <c r="TU484" s="454" t="s">
        <v>66</v>
      </c>
      <c r="TV484" s="506" t="s">
        <v>186</v>
      </c>
      <c r="TW484" s="455"/>
      <c r="TX484" s="492"/>
      <c r="TY484" s="492" t="e">
        <f>VLOOKUP(TV484,$A$563:$F$2022,6,FALSE)</f>
        <v>#N/A</v>
      </c>
      <c r="TZ484" s="454" t="s">
        <v>67</v>
      </c>
      <c r="UA484" s="450" t="e">
        <f>TY484*1.2</f>
        <v>#N/A</v>
      </c>
      <c r="UB484" s="450"/>
      <c r="UC484" s="486"/>
      <c r="UD484" s="454" t="s">
        <v>66</v>
      </c>
      <c r="UE484" s="525" t="s">
        <v>426</v>
      </c>
      <c r="UF484" s="455"/>
      <c r="UG484" s="492"/>
      <c r="UH484" s="492">
        <f>VLOOKUP(UE484,$A$563:$F$2022,6,FALSE)</f>
        <v>72</v>
      </c>
      <c r="UI484" s="454" t="s">
        <v>67</v>
      </c>
      <c r="UJ484" s="450">
        <f>UH484*1.2</f>
        <v>86.399999999999991</v>
      </c>
      <c r="UK484" s="450"/>
      <c r="UL484" s="486"/>
      <c r="UM484" s="454" t="s">
        <v>66</v>
      </c>
      <c r="UN484" s="506" t="s">
        <v>186</v>
      </c>
      <c r="UO484" s="455"/>
      <c r="UP484" s="492"/>
      <c r="UQ484" s="492" t="e">
        <f>VLOOKUP(UN484,$A$563:$F$2022,6,FALSE)</f>
        <v>#N/A</v>
      </c>
      <c r="UR484" s="454" t="s">
        <v>67</v>
      </c>
      <c r="US484" s="450" t="e">
        <f>UQ484*1.2</f>
        <v>#N/A</v>
      </c>
      <c r="UT484" s="450"/>
      <c r="UU484" s="486"/>
      <c r="UV484" s="454" t="s">
        <v>66</v>
      </c>
      <c r="UW484" s="525" t="s">
        <v>426</v>
      </c>
      <c r="UX484" s="455"/>
      <c r="UY484" s="492"/>
      <c r="UZ484" s="492">
        <f>VLOOKUP(UW484,$A$563:$F$2022,6,FALSE)</f>
        <v>72</v>
      </c>
      <c r="VA484" s="454" t="s">
        <v>67</v>
      </c>
      <c r="VB484" s="450">
        <f>UZ484*1.2</f>
        <v>86.399999999999991</v>
      </c>
      <c r="VC484" s="450"/>
      <c r="VD484" s="486"/>
      <c r="VE484" s="454" t="s">
        <v>66</v>
      </c>
      <c r="VF484" s="506" t="s">
        <v>186</v>
      </c>
      <c r="VG484" s="455"/>
      <c r="VH484" s="492"/>
      <c r="VI484" s="492" t="e">
        <f>VLOOKUP(VF484,$A$563:$F$2022,6,FALSE)</f>
        <v>#N/A</v>
      </c>
      <c r="VJ484" s="454" t="s">
        <v>67</v>
      </c>
      <c r="VK484" s="450" t="e">
        <f>VI484*1.2</f>
        <v>#N/A</v>
      </c>
      <c r="VL484" s="450"/>
      <c r="VM484" s="486"/>
      <c r="VN484" s="454" t="s">
        <v>66</v>
      </c>
      <c r="VO484" s="525" t="s">
        <v>426</v>
      </c>
      <c r="VP484" s="455"/>
      <c r="VQ484" s="492"/>
      <c r="VR484" s="492">
        <f>VLOOKUP(VO484,$A$563:$F$2022,6,FALSE)</f>
        <v>72</v>
      </c>
      <c r="VS484" s="454" t="s">
        <v>67</v>
      </c>
      <c r="VT484" s="450">
        <f>VR484*1.2</f>
        <v>86.399999999999991</v>
      </c>
      <c r="VU484" s="450"/>
      <c r="VV484" s="486"/>
      <c r="VW484" s="454" t="s">
        <v>66</v>
      </c>
      <c r="VX484" s="506" t="s">
        <v>186</v>
      </c>
      <c r="VY484" s="455"/>
      <c r="VZ484" s="455"/>
      <c r="WA484" s="492" t="e">
        <f>VLOOKUP(VX484,$A$563:$F$2022,6,FALSE)</f>
        <v>#N/A</v>
      </c>
      <c r="WB484" s="454" t="s">
        <v>67</v>
      </c>
      <c r="WC484" s="450" t="e">
        <f>WA484*1.2</f>
        <v>#N/A</v>
      </c>
      <c r="WD484" s="455"/>
      <c r="WE484" s="486"/>
      <c r="WF484" s="454" t="s">
        <v>66</v>
      </c>
      <c r="WG484" s="525" t="s">
        <v>1133</v>
      </c>
      <c r="WH484" s="455"/>
      <c r="WI484" s="492"/>
      <c r="WJ484" s="492">
        <f>VLOOKUP(WG484,$A$563:$F$2022,6,FALSE)</f>
        <v>91</v>
      </c>
      <c r="WK484" s="454" t="s">
        <v>67</v>
      </c>
      <c r="WL484" s="450">
        <f>WJ484*1.2</f>
        <v>109.2</v>
      </c>
      <c r="WM484" s="455"/>
      <c r="WN484" s="486"/>
      <c r="WO484" s="454" t="s">
        <v>66</v>
      </c>
      <c r="WP484" s="525" t="s">
        <v>492</v>
      </c>
      <c r="WQ484" s="492"/>
      <c r="WR484" s="492"/>
      <c r="WS484" s="492">
        <f>VLOOKUP(WP484,$A$563:$F$2022,6,FALSE)</f>
        <v>120</v>
      </c>
      <c r="WT484" s="454" t="s">
        <v>67</v>
      </c>
      <c r="WU484" s="450">
        <f>WS484*1.2</f>
        <v>144</v>
      </c>
      <c r="WV484" s="450"/>
      <c r="WW484" s="486"/>
      <c r="WX484" s="454" t="s">
        <v>66</v>
      </c>
      <c r="WY484" s="525" t="s">
        <v>426</v>
      </c>
      <c r="WZ484" s="455"/>
      <c r="XA484" s="492"/>
      <c r="XB484" s="492">
        <f>VLOOKUP(WY484,$A$563:$F$2022,6,FALSE)</f>
        <v>72</v>
      </c>
      <c r="XC484" s="454" t="s">
        <v>67</v>
      </c>
      <c r="XD484" s="450">
        <f>XB484*1.2</f>
        <v>86.399999999999991</v>
      </c>
      <c r="XE484" s="455"/>
      <c r="XF484" s="486"/>
      <c r="XG484" s="454" t="s">
        <v>66</v>
      </c>
      <c r="XH484" s="506" t="s">
        <v>186</v>
      </c>
      <c r="XI484" s="455"/>
      <c r="XJ484" s="455"/>
      <c r="XK484" s="492" t="e">
        <f>VLOOKUP(XH484,$A$563:$F$2022,6,FALSE)</f>
        <v>#N/A</v>
      </c>
      <c r="XL484" s="454" t="s">
        <v>67</v>
      </c>
      <c r="XM484" s="450" t="e">
        <f>XK484*1.2</f>
        <v>#N/A</v>
      </c>
      <c r="XN484" s="455"/>
      <c r="XO484" s="486"/>
      <c r="XP484" s="454" t="s">
        <v>66</v>
      </c>
      <c r="XQ484" s="525" t="s">
        <v>545</v>
      </c>
      <c r="XR484" s="455"/>
      <c r="XS484" s="492"/>
      <c r="XT484" s="492">
        <f>VLOOKUP(XQ484,$A$563:$F$2022,6,FALSE)</f>
        <v>45</v>
      </c>
      <c r="XU484" s="454" t="s">
        <v>67</v>
      </c>
      <c r="XV484" s="450">
        <f>XT484*1.2</f>
        <v>54</v>
      </c>
      <c r="XW484" s="450"/>
      <c r="XX484" s="486"/>
      <c r="XY484" s="454" t="s">
        <v>66</v>
      </c>
      <c r="XZ484" s="525" t="s">
        <v>431</v>
      </c>
      <c r="YA484" s="455"/>
      <c r="YB484" s="492"/>
      <c r="YC484" s="492">
        <f>VLOOKUP(XZ484,$A$563:$F$2022,6,FALSE)</f>
        <v>0</v>
      </c>
      <c r="YD484" s="454" t="s">
        <v>67</v>
      </c>
      <c r="YE484" s="450">
        <f>YC484*1.2</f>
        <v>0</v>
      </c>
      <c r="YF484" s="455"/>
      <c r="YG484" s="486"/>
      <c r="YH484" s="454" t="s">
        <v>66</v>
      </c>
      <c r="YI484" s="525" t="s">
        <v>607</v>
      </c>
      <c r="YJ484" s="455"/>
      <c r="YK484" s="492"/>
      <c r="YL484" s="492">
        <f>VLOOKUP(YI484,$A$563:$F$2022,6,FALSE)</f>
        <v>187</v>
      </c>
      <c r="YM484" s="454" t="s">
        <v>67</v>
      </c>
      <c r="YN484" s="450">
        <f>YL484*1.2</f>
        <v>224.4</v>
      </c>
      <c r="YO484" s="450"/>
      <c r="YP484" s="486"/>
      <c r="YQ484" s="454" t="s">
        <v>66</v>
      </c>
      <c r="YR484" s="506" t="s">
        <v>186</v>
      </c>
      <c r="YS484" s="455"/>
      <c r="YT484" s="455"/>
      <c r="YU484" s="492" t="e">
        <f>VLOOKUP(YR484,$A$563:$F$2022,6,FALSE)</f>
        <v>#N/A</v>
      </c>
      <c r="YV484" s="454" t="s">
        <v>67</v>
      </c>
      <c r="YW484" s="450" t="e">
        <f>YU484*1.2</f>
        <v>#N/A</v>
      </c>
      <c r="YX484" s="455"/>
      <c r="YY484" s="486"/>
      <c r="YZ484" s="454" t="s">
        <v>66</v>
      </c>
      <c r="ZA484" s="506" t="s">
        <v>186</v>
      </c>
      <c r="ZB484" s="455"/>
      <c r="ZC484" s="455"/>
      <c r="ZD484" s="492" t="e">
        <f>VLOOKUP(ZA484,$A$563:$F$2022,6,FALSE)</f>
        <v>#N/A</v>
      </c>
      <c r="ZE484" s="454" t="s">
        <v>67</v>
      </c>
      <c r="ZF484" s="450" t="e">
        <f>ZD484*1.2</f>
        <v>#N/A</v>
      </c>
      <c r="ZG484" s="455"/>
      <c r="ZH484" s="486"/>
      <c r="ZI484" s="454" t="s">
        <v>66</v>
      </c>
      <c r="ZJ484" s="490" t="s">
        <v>455</v>
      </c>
      <c r="ZK484" s="455"/>
      <c r="ZL484" s="455"/>
      <c r="ZM484" s="492">
        <f>VLOOKUP(ZJ484,$A$563:$F$2022,6,FALSE)</f>
        <v>100</v>
      </c>
      <c r="ZN484" s="454" t="s">
        <v>67</v>
      </c>
      <c r="ZO484" s="450">
        <f>ZM484*1.2</f>
        <v>120</v>
      </c>
      <c r="ZP484" s="455"/>
      <c r="ZQ484" s="486"/>
      <c r="ZR484" s="454" t="s">
        <v>66</v>
      </c>
      <c r="ZS484" s="506" t="s">
        <v>186</v>
      </c>
      <c r="ZT484" s="455"/>
      <c r="ZU484" s="492"/>
      <c r="ZV484" s="492" t="e">
        <f>VLOOKUP(ZS484,$A$563:$F$2022,6,FALSE)</f>
        <v>#N/A</v>
      </c>
      <c r="ZW484" s="454" t="s">
        <v>67</v>
      </c>
      <c r="ZX484" s="450" t="e">
        <f>ZV484*1.2</f>
        <v>#N/A</v>
      </c>
      <c r="ZY484" s="450"/>
      <c r="ZZ484" s="486"/>
      <c r="AAA484" s="454" t="s">
        <v>66</v>
      </c>
      <c r="AAB484" s="506" t="s">
        <v>186</v>
      </c>
      <c r="AAC484" s="455"/>
      <c r="AAD484" s="492"/>
      <c r="AAE484" s="492" t="e">
        <f>VLOOKUP(AAB484,$A$563:$F$2022,6,FALSE)</f>
        <v>#N/A</v>
      </c>
      <c r="AAF484" s="454" t="s">
        <v>67</v>
      </c>
      <c r="AAG484" s="450" t="e">
        <f>AAE484*1.2</f>
        <v>#N/A</v>
      </c>
      <c r="AAH484" s="450"/>
      <c r="AAI484" s="486"/>
      <c r="AAJ484" s="454" t="s">
        <v>66</v>
      </c>
      <c r="AAK484" s="506" t="s">
        <v>186</v>
      </c>
      <c r="AAL484" s="455"/>
      <c r="AAM484" s="492"/>
      <c r="AAN484" s="492" t="e">
        <f>VLOOKUP(AAK484,$A$563:$F$2022,6,FALSE)</f>
        <v>#N/A</v>
      </c>
      <c r="AAO484" s="454" t="s">
        <v>67</v>
      </c>
      <c r="AAP484" s="450" t="e">
        <f>AAN484*1.2</f>
        <v>#N/A</v>
      </c>
      <c r="AAQ484" s="450"/>
      <c r="AAR484" s="486"/>
      <c r="AAS484" s="454" t="s">
        <v>66</v>
      </c>
      <c r="AAT484" s="506" t="s">
        <v>186</v>
      </c>
      <c r="AAU484" s="455"/>
      <c r="AAV484" s="492"/>
      <c r="AAW484" s="492" t="e">
        <f>VLOOKUP(AAT484,$A$563:$F$2022,6,FALSE)</f>
        <v>#N/A</v>
      </c>
      <c r="AAX484" s="454" t="s">
        <v>67</v>
      </c>
      <c r="AAY484" s="450" t="e">
        <f>AAW484*1.2</f>
        <v>#N/A</v>
      </c>
      <c r="AAZ484" s="450"/>
      <c r="ABA484" s="486"/>
      <c r="ABB484" s="454" t="s">
        <v>66</v>
      </c>
      <c r="ABC484" s="506" t="s">
        <v>186</v>
      </c>
      <c r="ABD484" s="455"/>
      <c r="ABE484" s="492"/>
      <c r="ABF484" s="492" t="e">
        <f>VLOOKUP(ABC484,$A$563:$F$2022,6,FALSE)</f>
        <v>#N/A</v>
      </c>
      <c r="ABG484" s="454" t="s">
        <v>67</v>
      </c>
      <c r="ABH484" s="450" t="e">
        <f>ABF484*1.2</f>
        <v>#N/A</v>
      </c>
      <c r="ABI484" s="450"/>
      <c r="ABJ484" s="486"/>
      <c r="ABK484" s="454" t="s">
        <v>66</v>
      </c>
      <c r="ABL484" s="506" t="s">
        <v>186</v>
      </c>
      <c r="ABM484" s="455"/>
      <c r="ABN484" s="492"/>
      <c r="ABO484" s="492" t="e">
        <f>VLOOKUP(ABL484,$A$563:$F$2022,6,FALSE)</f>
        <v>#N/A</v>
      </c>
      <c r="ABP484" s="454" t="s">
        <v>67</v>
      </c>
      <c r="ABQ484" s="450" t="e">
        <f>ABO484*1.2</f>
        <v>#N/A</v>
      </c>
      <c r="ABR484" s="450"/>
      <c r="ABS484" s="486"/>
      <c r="ABT484" s="454" t="s">
        <v>66</v>
      </c>
      <c r="ABU484" s="506" t="s">
        <v>186</v>
      </c>
      <c r="ABV484" s="455"/>
      <c r="ABW484" s="492"/>
      <c r="ABX484" s="492" t="e">
        <f>VLOOKUP(ABU484,$A$563:$F$2022,6,FALSE)</f>
        <v>#N/A</v>
      </c>
      <c r="ABY484" s="454" t="s">
        <v>67</v>
      </c>
      <c r="ABZ484" s="450" t="e">
        <f>ABX484*1.2</f>
        <v>#N/A</v>
      </c>
      <c r="ACA484" s="450"/>
      <c r="ACB484" s="486"/>
      <c r="ACC484" s="454" t="s">
        <v>66</v>
      </c>
      <c r="ACD484" s="506" t="s">
        <v>186</v>
      </c>
      <c r="ACE484" s="455"/>
      <c r="ACF484" s="492"/>
      <c r="ACG484" s="492" t="e">
        <f>VLOOKUP(ACD484,$A$563:$F$2022,6,FALSE)</f>
        <v>#N/A</v>
      </c>
      <c r="ACH484" s="454" t="s">
        <v>67</v>
      </c>
      <c r="ACI484" s="450" t="e">
        <f>ACG484*1.2</f>
        <v>#N/A</v>
      </c>
      <c r="ACJ484" s="450"/>
      <c r="ACK484" s="486"/>
      <c r="ACL484" s="454" t="s">
        <v>66</v>
      </c>
      <c r="ACM484" s="506" t="s">
        <v>186</v>
      </c>
      <c r="ACN484" s="455"/>
      <c r="ACO484" s="492"/>
      <c r="ACP484" s="492" t="e">
        <f>VLOOKUP(ACM484,$A$563:$F$2022,6,FALSE)</f>
        <v>#N/A</v>
      </c>
      <c r="ACQ484" s="454" t="s">
        <v>67</v>
      </c>
      <c r="ACR484" s="450" t="e">
        <f>ACP484*1.2</f>
        <v>#N/A</v>
      </c>
      <c r="ACS484" s="450"/>
      <c r="ACT484" s="486"/>
      <c r="ACU484" s="454" t="s">
        <v>66</v>
      </c>
      <c r="ACV484" s="490" t="s">
        <v>435</v>
      </c>
      <c r="ACW484" s="455"/>
      <c r="ACX484" s="492"/>
      <c r="ACY484" s="492">
        <f>VLOOKUP(ACV484,$A$563:$F$2022,6,FALSE)</f>
        <v>0</v>
      </c>
      <c r="ACZ484" s="454" t="s">
        <v>67</v>
      </c>
      <c r="ADA484" s="450">
        <f>ACY484*1.2</f>
        <v>0</v>
      </c>
      <c r="ADB484" s="450"/>
      <c r="ADC484" s="486"/>
      <c r="ADD484" s="454" t="s">
        <v>66</v>
      </c>
      <c r="ADE484" s="525" t="s">
        <v>455</v>
      </c>
      <c r="ADF484" s="455"/>
      <c r="ADG484" s="492"/>
      <c r="ADH484" s="492">
        <f>VLOOKUP(ADE484,$A$563:$F$2022,6,FALSE)</f>
        <v>100</v>
      </c>
      <c r="ADI484" s="454" t="s">
        <v>67</v>
      </c>
      <c r="ADJ484" s="450">
        <f>ADH484*1.2</f>
        <v>120</v>
      </c>
      <c r="ADK484" s="455"/>
      <c r="ADL484" s="486"/>
      <c r="ADM484" s="454" t="s">
        <v>66</v>
      </c>
      <c r="ADN484" s="525" t="s">
        <v>435</v>
      </c>
      <c r="ADO484" s="455"/>
      <c r="ADP484" s="492"/>
      <c r="ADQ484" s="492">
        <f>VLOOKUP(ADN484,$A$563:$F$2022,6,FALSE)</f>
        <v>0</v>
      </c>
      <c r="ADR484" s="454" t="s">
        <v>67</v>
      </c>
      <c r="ADS484" s="450">
        <f>ADQ484*1.2</f>
        <v>0</v>
      </c>
      <c r="ADT484" s="450"/>
      <c r="ADU484" s="486"/>
      <c r="ADV484" s="454" t="s">
        <v>66</v>
      </c>
      <c r="ADW484" s="525" t="s">
        <v>455</v>
      </c>
      <c r="ADX484" s="455"/>
      <c r="ADY484" s="455"/>
      <c r="ADZ484" s="492">
        <f>VLOOKUP(ADW484,$A$563:$F$2022,6,FALSE)</f>
        <v>100</v>
      </c>
      <c r="AEA484" s="454" t="s">
        <v>67</v>
      </c>
      <c r="AEB484" s="450">
        <f>ADZ484*1.2</f>
        <v>120</v>
      </c>
      <c r="AEC484" s="455"/>
      <c r="AED484" s="486"/>
      <c r="AEE484" s="454" t="s">
        <v>66</v>
      </c>
      <c r="AEF484" s="525" t="s">
        <v>435</v>
      </c>
      <c r="AEG484" s="455"/>
      <c r="AEH484" s="492"/>
      <c r="AEI484" s="492">
        <f>VLOOKUP(AEF484,$A$563:$F$2022,6,FALSE)</f>
        <v>0</v>
      </c>
      <c r="AEJ484" s="454" t="s">
        <v>67</v>
      </c>
      <c r="AEK484" s="450">
        <f>AEI484*1.2</f>
        <v>0</v>
      </c>
      <c r="AEL484" s="455"/>
      <c r="AEM484" s="486"/>
      <c r="AEN484" s="454" t="s">
        <v>66</v>
      </c>
      <c r="AEO484" s="525" t="s">
        <v>545</v>
      </c>
      <c r="AEP484" s="455"/>
      <c r="AEQ484" s="492"/>
      <c r="AER484" s="492">
        <f>VLOOKUP(AEO484,$A$563:$F$2022,6,FALSE)</f>
        <v>45</v>
      </c>
      <c r="AES484" s="454" t="s">
        <v>67</v>
      </c>
      <c r="AET484" s="450">
        <f>AER484*1.2</f>
        <v>54</v>
      </c>
      <c r="AEU484" s="455"/>
      <c r="AEV484" s="486"/>
      <c r="AEW484" s="454" t="s">
        <v>66</v>
      </c>
      <c r="AEX484" s="525" t="s">
        <v>544</v>
      </c>
      <c r="AEY484" s="455"/>
      <c r="AEZ484" s="492"/>
      <c r="AFA484" s="492">
        <f>VLOOKUP(AEX484,$A$563:$F$2022,6,FALSE)</f>
        <v>0</v>
      </c>
      <c r="AFB484" s="454" t="s">
        <v>67</v>
      </c>
      <c r="AFC484" s="450">
        <f>AFA484*1.2</f>
        <v>0</v>
      </c>
      <c r="AFD484" s="450"/>
      <c r="AFE484" s="486"/>
      <c r="AFF484" s="454" t="s">
        <v>66</v>
      </c>
      <c r="AFG484" s="525" t="s">
        <v>426</v>
      </c>
      <c r="AFH484" s="455"/>
      <c r="AFI484" s="492"/>
      <c r="AFJ484" s="492">
        <f>VLOOKUP(AFG484,$A$563:$F$2022,6,FALSE)</f>
        <v>72</v>
      </c>
      <c r="AFK484" s="454" t="s">
        <v>67</v>
      </c>
      <c r="AFL484" s="450">
        <f>AFJ484*1.2</f>
        <v>86.399999999999991</v>
      </c>
      <c r="AFM484" s="450"/>
      <c r="AFN484" s="486"/>
      <c r="AFO484" s="454" t="s">
        <v>66</v>
      </c>
      <c r="AFP484" s="525" t="s">
        <v>426</v>
      </c>
      <c r="AFQ484" s="455"/>
      <c r="AFR484" s="492"/>
      <c r="AFS484" s="492">
        <f>VLOOKUP(AFP484,$A$563:$F$2022,6,FALSE)</f>
        <v>72</v>
      </c>
      <c r="AFT484" s="454" t="s">
        <v>67</v>
      </c>
      <c r="AFU484" s="450">
        <f>AFS484*1.2</f>
        <v>86.399999999999991</v>
      </c>
      <c r="AFV484" s="450"/>
      <c r="AFW484" s="486"/>
      <c r="AFX484" s="454" t="s">
        <v>66</v>
      </c>
      <c r="AFY484" s="528" t="s">
        <v>607</v>
      </c>
      <c r="AFZ484" s="455"/>
      <c r="AGA484" s="492"/>
      <c r="AGB484" s="492">
        <f>VLOOKUP(AFY484,$A$563:$F$2022,6,FALSE)</f>
        <v>187</v>
      </c>
      <c r="AGC484" s="454" t="s">
        <v>67</v>
      </c>
      <c r="AGD484" s="450">
        <f>AGB484*1.2</f>
        <v>224.4</v>
      </c>
      <c r="AGE484" s="450"/>
      <c r="AGF484" s="486"/>
      <c r="AGG484" s="454" t="s">
        <v>66</v>
      </c>
      <c r="AGH484" s="525" t="s">
        <v>426</v>
      </c>
      <c r="AGI484" s="455"/>
      <c r="AGJ484" s="492"/>
      <c r="AGK484" s="492">
        <f>VLOOKUP(AGH484,$A$563:$F$2022,6,FALSE)</f>
        <v>72</v>
      </c>
      <c r="AGL484" s="454" t="s">
        <v>67</v>
      </c>
      <c r="AGM484" s="450">
        <f>AGK484*1.2</f>
        <v>86.399999999999991</v>
      </c>
      <c r="AGN484" s="450"/>
      <c r="AGO484" s="486"/>
      <c r="AGP484" s="454" t="s">
        <v>66</v>
      </c>
      <c r="AGQ484" s="525" t="s">
        <v>1133</v>
      </c>
      <c r="AGR484" s="455"/>
      <c r="AGS484" s="492"/>
      <c r="AGT484" s="492">
        <f>VLOOKUP(AGQ484,$A$563:$F$2022,6,FALSE)</f>
        <v>91</v>
      </c>
      <c r="AGU484" s="454" t="s">
        <v>67</v>
      </c>
      <c r="AGV484" s="450">
        <f>AGT484*1.2</f>
        <v>109.2</v>
      </c>
      <c r="AGW484" s="450"/>
      <c r="AGX484" s="486"/>
      <c r="AGY484" s="454" t="s">
        <v>66</v>
      </c>
      <c r="AGZ484" s="527" t="s">
        <v>455</v>
      </c>
      <c r="AHA484" s="455"/>
      <c r="AHB484" s="492"/>
      <c r="AHC484" s="492">
        <f>VLOOKUP(AGZ484,$A$563:$F$2022,6,FALSE)</f>
        <v>100</v>
      </c>
      <c r="AHD484" s="454" t="s">
        <v>67</v>
      </c>
      <c r="AHE484" s="450">
        <f>AHC484*1.2</f>
        <v>120</v>
      </c>
      <c r="AHF484" s="450"/>
      <c r="AHG484" s="486"/>
      <c r="AHH484" s="495"/>
      <c r="AHI484" s="543"/>
      <c r="AHJ484" s="496"/>
      <c r="AHK484" s="497"/>
      <c r="AHL484" s="497"/>
      <c r="AHM484" s="495"/>
      <c r="AHN484" s="481"/>
      <c r="AHO484" s="481"/>
      <c r="AHP484" s="496"/>
      <c r="AHQ484" s="495"/>
      <c r="AHR484" s="512"/>
      <c r="AHS484" s="496"/>
      <c r="AHT484" s="497"/>
      <c r="AHU484" s="497"/>
      <c r="AHV484" s="495"/>
      <c r="AHW484" s="481"/>
      <c r="AHX484" s="481"/>
      <c r="AHY484" s="496"/>
      <c r="AHZ484" s="495"/>
      <c r="AIA484" s="512"/>
      <c r="AIB484" s="496"/>
      <c r="AIC484" s="497"/>
      <c r="AID484" s="497"/>
      <c r="AIE484" s="495"/>
      <c r="AIF484" s="481"/>
      <c r="AIG484" s="481"/>
      <c r="AIH484" s="496"/>
      <c r="AII484" s="263"/>
      <c r="AIJ484" s="432"/>
      <c r="AIK484" s="264"/>
      <c r="AIL484" s="264"/>
      <c r="AIM484" s="265"/>
      <c r="AIN484" s="263"/>
      <c r="AIO484" s="210"/>
      <c r="AIP484" s="264"/>
      <c r="AIQ484" s="264"/>
    </row>
    <row r="485" spans="1:927" s="16" customFormat="1" ht="15">
      <c r="A485" s="454" t="s">
        <v>68</v>
      </c>
      <c r="B485" s="490" t="s">
        <v>1133</v>
      </c>
      <c r="C485" s="455"/>
      <c r="D485" s="492"/>
      <c r="E485" s="492">
        <f>VLOOKUP(B485,$A$563:$F$2022,6,FALSE)</f>
        <v>91</v>
      </c>
      <c r="F485" s="454" t="s">
        <v>69</v>
      </c>
      <c r="G485" s="450">
        <f>E485*1.1</f>
        <v>100.10000000000001</v>
      </c>
      <c r="H485" s="450"/>
      <c r="I485" s="456"/>
      <c r="J485" s="454" t="s">
        <v>68</v>
      </c>
      <c r="K485" s="525" t="s">
        <v>431</v>
      </c>
      <c r="L485" s="455"/>
      <c r="M485" s="492"/>
      <c r="N485" s="492">
        <f>VLOOKUP(K485,$A$563:$F$2022,6,FALSE)</f>
        <v>0</v>
      </c>
      <c r="O485" s="454" t="s">
        <v>69</v>
      </c>
      <c r="P485" s="450">
        <f>N485*1.1</f>
        <v>0</v>
      </c>
      <c r="Q485" s="450"/>
      <c r="R485" s="456"/>
      <c r="S485" s="454" t="s">
        <v>68</v>
      </c>
      <c r="T485" s="525" t="s">
        <v>435</v>
      </c>
      <c r="U485" s="455"/>
      <c r="V485" s="492"/>
      <c r="W485" s="492">
        <f>VLOOKUP(T485,$A$563:$F$2022,6,FALSE)</f>
        <v>0</v>
      </c>
      <c r="X485" s="454" t="s">
        <v>69</v>
      </c>
      <c r="Y485" s="450">
        <f>W485*1.1</f>
        <v>0</v>
      </c>
      <c r="Z485" s="450"/>
      <c r="AA485" s="456"/>
      <c r="AB485" s="454" t="s">
        <v>68</v>
      </c>
      <c r="AC485" s="525" t="s">
        <v>431</v>
      </c>
      <c r="AD485" s="455"/>
      <c r="AE485" s="492"/>
      <c r="AF485" s="492">
        <f>VLOOKUP(AC485,$A$563:$F$2022,6,FALSE)</f>
        <v>0</v>
      </c>
      <c r="AG485" s="454" t="s">
        <v>69</v>
      </c>
      <c r="AH485" s="450">
        <f>AF485*1.1</f>
        <v>0</v>
      </c>
      <c r="AI485" s="450"/>
      <c r="AJ485" s="456"/>
      <c r="AK485" s="454" t="s">
        <v>68</v>
      </c>
      <c r="AL485" s="490" t="s">
        <v>426</v>
      </c>
      <c r="AM485" s="455"/>
      <c r="AN485" s="492"/>
      <c r="AO485" s="492">
        <f>VLOOKUP(AL485,$A$563:$F$2022,6,FALSE)</f>
        <v>72</v>
      </c>
      <c r="AP485" s="454" t="s">
        <v>69</v>
      </c>
      <c r="AQ485" s="450">
        <f>AO485*1.1</f>
        <v>79.2</v>
      </c>
      <c r="AR485" s="450"/>
      <c r="AS485" s="456"/>
      <c r="AT485" s="454" t="s">
        <v>68</v>
      </c>
      <c r="AU485" s="525" t="s">
        <v>544</v>
      </c>
      <c r="AV485" s="455"/>
      <c r="AW485" s="492"/>
      <c r="AX485" s="492">
        <f>VLOOKUP(AU485,$A$563:$F$2022,6,FALSE)</f>
        <v>0</v>
      </c>
      <c r="AY485" s="454" t="s">
        <v>69</v>
      </c>
      <c r="AZ485" s="450">
        <f>AX485*1.1</f>
        <v>0</v>
      </c>
      <c r="BA485" s="450"/>
      <c r="BB485" s="456"/>
      <c r="BC485" s="454" t="s">
        <v>68</v>
      </c>
      <c r="BD485" s="525" t="s">
        <v>544</v>
      </c>
      <c r="BE485" s="455"/>
      <c r="BF485" s="492"/>
      <c r="BG485" s="492">
        <f>VLOOKUP(BD485,$A$563:$F$2022,6,FALSE)</f>
        <v>0</v>
      </c>
      <c r="BH485" s="454" t="s">
        <v>69</v>
      </c>
      <c r="BI485" s="450">
        <f>BG485*1.1</f>
        <v>0</v>
      </c>
      <c r="BJ485" s="450"/>
      <c r="BK485" s="456"/>
      <c r="BL485" s="454" t="s">
        <v>68</v>
      </c>
      <c r="BM485" s="525" t="s">
        <v>544</v>
      </c>
      <c r="BN485" s="455"/>
      <c r="BO485" s="492"/>
      <c r="BP485" s="492">
        <f>VLOOKUP(BM485,$A$563:$F$2022,6,FALSE)</f>
        <v>0</v>
      </c>
      <c r="BQ485" s="454" t="s">
        <v>69</v>
      </c>
      <c r="BR485" s="450">
        <f>BP485*1.1</f>
        <v>0</v>
      </c>
      <c r="BS485" s="450"/>
      <c r="BT485" s="456"/>
      <c r="BU485" s="454" t="s">
        <v>68</v>
      </c>
      <c r="BV485" s="525" t="s">
        <v>431</v>
      </c>
      <c r="BW485" s="455"/>
      <c r="BX485" s="492"/>
      <c r="BY485" s="492">
        <f>VLOOKUP(BV485,$A$563:$F$2022,6,FALSE)</f>
        <v>0</v>
      </c>
      <c r="BZ485" s="454" t="s">
        <v>69</v>
      </c>
      <c r="CA485" s="450">
        <f>BY485*1.1</f>
        <v>0</v>
      </c>
      <c r="CB485" s="450"/>
      <c r="CC485" s="456"/>
      <c r="CD485" s="454" t="s">
        <v>68</v>
      </c>
      <c r="CE485" s="525" t="s">
        <v>1133</v>
      </c>
      <c r="CF485" s="455"/>
      <c r="CG485" s="492"/>
      <c r="CH485" s="492">
        <f>VLOOKUP(CE485,$A$563:$F$2022,6,FALSE)</f>
        <v>91</v>
      </c>
      <c r="CI485" s="454" t="s">
        <v>69</v>
      </c>
      <c r="CJ485" s="450">
        <f>CH485*1.1</f>
        <v>100.10000000000001</v>
      </c>
      <c r="CK485" s="450"/>
      <c r="CL485" s="456"/>
      <c r="CM485" s="454" t="s">
        <v>68</v>
      </c>
      <c r="CN485" s="525" t="s">
        <v>1133</v>
      </c>
      <c r="CO485" s="455"/>
      <c r="CP485" s="492"/>
      <c r="CQ485" s="492">
        <f>VLOOKUP(CN485,$A$563:$F$2022,6,FALSE)</f>
        <v>91</v>
      </c>
      <c r="CR485" s="454" t="s">
        <v>69</v>
      </c>
      <c r="CS485" s="450">
        <f>CQ485*1.1</f>
        <v>100.10000000000001</v>
      </c>
      <c r="CT485" s="450"/>
      <c r="CU485" s="456"/>
      <c r="CV485" s="454" t="s">
        <v>68</v>
      </c>
      <c r="CW485" s="525" t="s">
        <v>431</v>
      </c>
      <c r="CX485" s="455"/>
      <c r="CY485" s="492"/>
      <c r="CZ485" s="492">
        <f>VLOOKUP(CW485,$A$563:$F$2022,6,FALSE)</f>
        <v>0</v>
      </c>
      <c r="DA485" s="454" t="s">
        <v>69</v>
      </c>
      <c r="DB485" s="450">
        <f>CZ485*1.1</f>
        <v>0</v>
      </c>
      <c r="DC485" s="450"/>
      <c r="DD485" s="456"/>
      <c r="DE485" s="454" t="s">
        <v>68</v>
      </c>
      <c r="DF485" s="525" t="s">
        <v>1133</v>
      </c>
      <c r="DG485" s="455"/>
      <c r="DH485" s="492"/>
      <c r="DI485" s="492">
        <f>VLOOKUP(DF485,$A$563:$F$2022,6,FALSE)</f>
        <v>91</v>
      </c>
      <c r="DJ485" s="454" t="s">
        <v>69</v>
      </c>
      <c r="DK485" s="450">
        <f>DI485*1.1</f>
        <v>100.10000000000001</v>
      </c>
      <c r="DL485" s="450"/>
      <c r="DM485" s="456"/>
      <c r="DN485" s="454" t="s">
        <v>68</v>
      </c>
      <c r="DO485" s="490" t="s">
        <v>426</v>
      </c>
      <c r="DP485" s="455"/>
      <c r="DQ485" s="492"/>
      <c r="DR485" s="492">
        <f>VLOOKUP(DO485,$A$563:$F$2022,6,FALSE)</f>
        <v>72</v>
      </c>
      <c r="DS485" s="454" t="s">
        <v>69</v>
      </c>
      <c r="DT485" s="450">
        <f>DR485*1.1</f>
        <v>79.2</v>
      </c>
      <c r="DU485" s="450"/>
      <c r="DV485" s="456"/>
      <c r="DW485" s="454" t="s">
        <v>68</v>
      </c>
      <c r="DX485" s="506" t="s">
        <v>186</v>
      </c>
      <c r="DY485" s="455"/>
      <c r="DZ485" s="492"/>
      <c r="EA485" s="492" t="e">
        <f>VLOOKUP(DX485,$A$563:$F$2022,6,FALSE)</f>
        <v>#N/A</v>
      </c>
      <c r="EB485" s="454" t="s">
        <v>69</v>
      </c>
      <c r="EC485" s="450" t="e">
        <f>EA485*1.1</f>
        <v>#N/A</v>
      </c>
      <c r="ED485" s="450"/>
      <c r="EE485" s="456"/>
      <c r="EF485" s="454" t="s">
        <v>68</v>
      </c>
      <c r="EG485" s="525" t="s">
        <v>431</v>
      </c>
      <c r="EH485" s="455"/>
      <c r="EI485" s="492"/>
      <c r="EJ485" s="492">
        <f>VLOOKUP(EG485,$A$563:$F$2022,6,FALSE)</f>
        <v>0</v>
      </c>
      <c r="EK485" s="454" t="s">
        <v>69</v>
      </c>
      <c r="EL485" s="450">
        <f>EJ485*1.1</f>
        <v>0</v>
      </c>
      <c r="EM485" s="450"/>
      <c r="EN485" s="456"/>
      <c r="EO485" s="454" t="s">
        <v>68</v>
      </c>
      <c r="EP485" s="525" t="s">
        <v>431</v>
      </c>
      <c r="EQ485" s="455"/>
      <c r="ER485" s="492"/>
      <c r="ES485" s="492">
        <f>VLOOKUP(EP485,$A$563:$F$2022,6,FALSE)</f>
        <v>0</v>
      </c>
      <c r="ET485" s="454" t="s">
        <v>69</v>
      </c>
      <c r="EU485" s="450">
        <f>ES485*1.1</f>
        <v>0</v>
      </c>
      <c r="EV485" s="450"/>
      <c r="EW485" s="456"/>
      <c r="EX485" s="454" t="s">
        <v>68</v>
      </c>
      <c r="EY485" s="506" t="s">
        <v>186</v>
      </c>
      <c r="EZ485" s="455"/>
      <c r="FA485" s="492"/>
      <c r="FB485" s="492" t="e">
        <f>VLOOKUP(EY485,$A$563:$F$2022,6,FALSE)</f>
        <v>#N/A</v>
      </c>
      <c r="FC485" s="454" t="s">
        <v>69</v>
      </c>
      <c r="FD485" s="450" t="e">
        <f>FB485*1.1</f>
        <v>#N/A</v>
      </c>
      <c r="FE485" s="450"/>
      <c r="FF485" s="456"/>
      <c r="FG485" s="454" t="s">
        <v>68</v>
      </c>
      <c r="FH485" s="525" t="s">
        <v>435</v>
      </c>
      <c r="FI485" s="455"/>
      <c r="FJ485" s="492"/>
      <c r="FK485" s="492">
        <f>VLOOKUP(FH485,$A$563:$F$2022,6,FALSE)</f>
        <v>0</v>
      </c>
      <c r="FL485" s="454" t="s">
        <v>69</v>
      </c>
      <c r="FM485" s="450">
        <f>FK485*1.1</f>
        <v>0</v>
      </c>
      <c r="FN485" s="450"/>
      <c r="FO485" s="456"/>
      <c r="FP485" s="454" t="s">
        <v>68</v>
      </c>
      <c r="FQ485" s="490" t="s">
        <v>426</v>
      </c>
      <c r="FR485" s="455"/>
      <c r="FS485" s="492"/>
      <c r="FT485" s="492">
        <f>VLOOKUP(FQ485,$A$563:$F$2022,6,FALSE)</f>
        <v>72</v>
      </c>
      <c r="FU485" s="454" t="s">
        <v>69</v>
      </c>
      <c r="FV485" s="450">
        <f>FT485*1.1</f>
        <v>79.2</v>
      </c>
      <c r="FW485" s="450"/>
      <c r="FX485" s="456"/>
      <c r="FY485" s="454" t="s">
        <v>68</v>
      </c>
      <c r="FZ485" s="490" t="s">
        <v>426</v>
      </c>
      <c r="GA485" s="455"/>
      <c r="GB485" s="492"/>
      <c r="GC485" s="492">
        <f>VLOOKUP(FZ485,$A$563:$F$2022,6,FALSE)</f>
        <v>72</v>
      </c>
      <c r="GD485" s="454" t="s">
        <v>69</v>
      </c>
      <c r="GE485" s="450">
        <f>GC485*1.1</f>
        <v>79.2</v>
      </c>
      <c r="GF485" s="450"/>
      <c r="GG485" s="456"/>
      <c r="GH485" s="454" t="s">
        <v>68</v>
      </c>
      <c r="GI485" s="525" t="s">
        <v>1133</v>
      </c>
      <c r="GJ485" s="455"/>
      <c r="GK485" s="492"/>
      <c r="GL485" s="492">
        <f>VLOOKUP(GI485,$A$563:$F$2022,6,FALSE)</f>
        <v>91</v>
      </c>
      <c r="GM485" s="454" t="s">
        <v>69</v>
      </c>
      <c r="GN485" s="450">
        <f>GL485*1.1</f>
        <v>100.10000000000001</v>
      </c>
      <c r="GO485" s="450"/>
      <c r="GP485" s="456"/>
      <c r="GQ485" s="454" t="s">
        <v>68</v>
      </c>
      <c r="GR485" s="525" t="s">
        <v>435</v>
      </c>
      <c r="GS485" s="455"/>
      <c r="GT485" s="492"/>
      <c r="GU485" s="492">
        <f>VLOOKUP(GR485,$A$563:$F$2022,6,FALSE)</f>
        <v>0</v>
      </c>
      <c r="GV485" s="454" t="s">
        <v>69</v>
      </c>
      <c r="GW485" s="450">
        <f>GU485*1.1</f>
        <v>0</v>
      </c>
      <c r="GX485" s="450"/>
      <c r="GY485" s="456"/>
      <c r="GZ485" s="454" t="s">
        <v>68</v>
      </c>
      <c r="HA485" s="490" t="s">
        <v>544</v>
      </c>
      <c r="HB485" s="455"/>
      <c r="HC485" s="492"/>
      <c r="HD485" s="492">
        <f>VLOOKUP(HA485,$A$563:$F$2022,6,FALSE)</f>
        <v>0</v>
      </c>
      <c r="HE485" s="454" t="s">
        <v>69</v>
      </c>
      <c r="HF485" s="450">
        <f>HD485*1.1</f>
        <v>0</v>
      </c>
      <c r="HG485" s="450"/>
      <c r="HH485" s="456"/>
      <c r="HI485" s="454" t="s">
        <v>68</v>
      </c>
      <c r="HJ485" s="525" t="s">
        <v>435</v>
      </c>
      <c r="HK485" s="455"/>
      <c r="HL485" s="492"/>
      <c r="HM485" s="492">
        <f>VLOOKUP(HJ485,$A$563:$F$2022,6,FALSE)</f>
        <v>0</v>
      </c>
      <c r="HN485" s="454" t="s">
        <v>69</v>
      </c>
      <c r="HO485" s="450">
        <f>HM485*1.1</f>
        <v>0</v>
      </c>
      <c r="HP485" s="450"/>
      <c r="HQ485" s="456"/>
      <c r="HR485" s="454" t="s">
        <v>68</v>
      </c>
      <c r="HS485" s="490" t="s">
        <v>455</v>
      </c>
      <c r="HT485" s="455"/>
      <c r="HU485" s="492"/>
      <c r="HV485" s="492">
        <f>VLOOKUP(HS485,$A$563:$F$2022,6,FALSE)</f>
        <v>100</v>
      </c>
      <c r="HW485" s="454" t="s">
        <v>69</v>
      </c>
      <c r="HX485" s="450">
        <f>HV485*1.1</f>
        <v>110.00000000000001</v>
      </c>
      <c r="HY485" s="450"/>
      <c r="HZ485" s="456"/>
      <c r="IA485" s="454" t="s">
        <v>68</v>
      </c>
      <c r="IB485" s="525" t="s">
        <v>1133</v>
      </c>
      <c r="IC485" s="455"/>
      <c r="ID485" s="492"/>
      <c r="IE485" s="492">
        <f>VLOOKUP(IB485,$A$563:$F$2022,6,FALSE)</f>
        <v>91</v>
      </c>
      <c r="IF485" s="454" t="s">
        <v>69</v>
      </c>
      <c r="IG485" s="450">
        <f>IE485*1.1</f>
        <v>100.10000000000001</v>
      </c>
      <c r="IH485" s="450"/>
      <c r="II485" s="456"/>
      <c r="IJ485" s="454" t="s">
        <v>68</v>
      </c>
      <c r="IK485" s="525" t="s">
        <v>1133</v>
      </c>
      <c r="IL485" s="455"/>
      <c r="IM485" s="492"/>
      <c r="IN485" s="492">
        <f>VLOOKUP(IK485,$A$563:$F$2022,6,FALSE)</f>
        <v>91</v>
      </c>
      <c r="IO485" s="454" t="s">
        <v>69</v>
      </c>
      <c r="IP485" s="450">
        <f>IN485*1.1</f>
        <v>100.10000000000001</v>
      </c>
      <c r="IQ485" s="450"/>
      <c r="IR485" s="456"/>
      <c r="IS485" s="454" t="s">
        <v>68</v>
      </c>
      <c r="IT485" s="525" t="s">
        <v>455</v>
      </c>
      <c r="IU485" s="455"/>
      <c r="IV485" s="492"/>
      <c r="IW485" s="492">
        <f>VLOOKUP(IT485,$A$563:$F$2022,6,FALSE)</f>
        <v>100</v>
      </c>
      <c r="IX485" s="454" t="s">
        <v>69</v>
      </c>
      <c r="IY485" s="450">
        <f>IW485*1.1</f>
        <v>110.00000000000001</v>
      </c>
      <c r="IZ485" s="450"/>
      <c r="JA485" s="456"/>
      <c r="JB485" s="454" t="s">
        <v>68</v>
      </c>
      <c r="JC485" s="525" t="s">
        <v>426</v>
      </c>
      <c r="JD485" s="455"/>
      <c r="JE485" s="492"/>
      <c r="JF485" s="492">
        <f>VLOOKUP(JC485,$A$563:$F$2022,6,FALSE)</f>
        <v>72</v>
      </c>
      <c r="JG485" s="454" t="s">
        <v>69</v>
      </c>
      <c r="JH485" s="450">
        <f>JF485*1.1</f>
        <v>79.2</v>
      </c>
      <c r="JI485" s="450"/>
      <c r="JJ485" s="456"/>
      <c r="JK485" s="454" t="s">
        <v>68</v>
      </c>
      <c r="JL485" s="525" t="s">
        <v>545</v>
      </c>
      <c r="JM485" s="455"/>
      <c r="JN485" s="492"/>
      <c r="JO485" s="492">
        <f>VLOOKUP(JL485,$A$563:$F$2022,6,FALSE)</f>
        <v>45</v>
      </c>
      <c r="JP485" s="454" t="s">
        <v>69</v>
      </c>
      <c r="JQ485" s="450">
        <f>JO485*1.1</f>
        <v>49.500000000000007</v>
      </c>
      <c r="JR485" s="450"/>
      <c r="JS485" s="456"/>
      <c r="JT485" s="454" t="s">
        <v>68</v>
      </c>
      <c r="JU485" s="525" t="s">
        <v>426</v>
      </c>
      <c r="JV485" s="455"/>
      <c r="JW485" s="492"/>
      <c r="JX485" s="492">
        <f>VLOOKUP(JU485,$A$563:$F$2022,6,FALSE)</f>
        <v>72</v>
      </c>
      <c r="JY485" s="454" t="s">
        <v>69</v>
      </c>
      <c r="JZ485" s="450">
        <f>JX485*1.1</f>
        <v>79.2</v>
      </c>
      <c r="KA485" s="450"/>
      <c r="KB485" s="456"/>
      <c r="KC485" s="454" t="s">
        <v>68</v>
      </c>
      <c r="KD485" s="525" t="s">
        <v>1133</v>
      </c>
      <c r="KE485" s="455"/>
      <c r="KF485" s="492"/>
      <c r="KG485" s="492">
        <f>VLOOKUP(KD485,$A$563:$F$2022,6,FALSE)</f>
        <v>91</v>
      </c>
      <c r="KH485" s="454" t="s">
        <v>69</v>
      </c>
      <c r="KI485" s="450">
        <f>KG485*1.1</f>
        <v>100.10000000000001</v>
      </c>
      <c r="KJ485" s="450"/>
      <c r="KK485" s="456"/>
      <c r="KL485" s="454" t="s">
        <v>68</v>
      </c>
      <c r="KM485" s="525" t="s">
        <v>492</v>
      </c>
      <c r="KN485" s="455"/>
      <c r="KO485" s="492"/>
      <c r="KP485" s="492">
        <f>VLOOKUP(KM485,$A$563:$F$2022,6,FALSE)</f>
        <v>120</v>
      </c>
      <c r="KQ485" s="454" t="s">
        <v>69</v>
      </c>
      <c r="KR485" s="450">
        <f>KP485*1.1</f>
        <v>132</v>
      </c>
      <c r="KS485" s="450"/>
      <c r="KT485" s="456"/>
      <c r="KU485" s="454" t="s">
        <v>68</v>
      </c>
      <c r="KV485" s="525" t="s">
        <v>1133</v>
      </c>
      <c r="KW485" s="455"/>
      <c r="KX485" s="492"/>
      <c r="KY485" s="492">
        <f>VLOOKUP(KV485,$A$563:$F$2022,6,FALSE)</f>
        <v>91</v>
      </c>
      <c r="KZ485" s="454" t="s">
        <v>69</v>
      </c>
      <c r="LA485" s="450">
        <f>KY485*1.1</f>
        <v>100.10000000000001</v>
      </c>
      <c r="LB485" s="450"/>
      <c r="LC485" s="456"/>
      <c r="LD485" s="454" t="s">
        <v>68</v>
      </c>
      <c r="LE485" s="525" t="s">
        <v>435</v>
      </c>
      <c r="LF485" s="455"/>
      <c r="LG485" s="492"/>
      <c r="LH485" s="492">
        <f>VLOOKUP(LE485,$A$563:$F$2022,6,FALSE)</f>
        <v>0</v>
      </c>
      <c r="LI485" s="454" t="s">
        <v>69</v>
      </c>
      <c r="LJ485" s="450">
        <f>LH485*1.1</f>
        <v>0</v>
      </c>
      <c r="LK485" s="450"/>
      <c r="LL485" s="456"/>
      <c r="LM485" s="454" t="s">
        <v>68</v>
      </c>
      <c r="LN485" s="525" t="s">
        <v>431</v>
      </c>
      <c r="LO485" s="455"/>
      <c r="LP485" s="492"/>
      <c r="LQ485" s="492">
        <f>VLOOKUP(LN485,$A$563:$F$2022,6,FALSE)</f>
        <v>0</v>
      </c>
      <c r="LR485" s="454" t="s">
        <v>69</v>
      </c>
      <c r="LS485" s="450">
        <f>LQ485*1.1</f>
        <v>0</v>
      </c>
      <c r="LT485" s="450"/>
      <c r="LU485" s="456"/>
      <c r="LV485" s="454" t="s">
        <v>68</v>
      </c>
      <c r="LW485" s="525" t="s">
        <v>426</v>
      </c>
      <c r="LX485" s="455"/>
      <c r="LY485" s="492"/>
      <c r="LZ485" s="492">
        <f>VLOOKUP(LW485,$A$563:$F$2022,6,FALSE)</f>
        <v>72</v>
      </c>
      <c r="MA485" s="454" t="s">
        <v>69</v>
      </c>
      <c r="MB485" s="450">
        <f>LZ485*1.1</f>
        <v>79.2</v>
      </c>
      <c r="MC485" s="450"/>
      <c r="MD485" s="456"/>
      <c r="ME485" s="454" t="s">
        <v>68</v>
      </c>
      <c r="MF485" s="527" t="s">
        <v>544</v>
      </c>
      <c r="MG485" s="455"/>
      <c r="MH485" s="492"/>
      <c r="MI485" s="492">
        <f>VLOOKUP(MF485,$A$563:$F$2022,6,FALSE)</f>
        <v>0</v>
      </c>
      <c r="MJ485" s="454" t="s">
        <v>69</v>
      </c>
      <c r="MK485" s="450">
        <f>MI485*1.1</f>
        <v>0</v>
      </c>
      <c r="ML485" s="450"/>
      <c r="MM485" s="456"/>
      <c r="MN485" s="454" t="s">
        <v>68</v>
      </c>
      <c r="MO485" s="525" t="s">
        <v>455</v>
      </c>
      <c r="MP485" s="455"/>
      <c r="MQ485" s="492"/>
      <c r="MR485" s="492">
        <f>VLOOKUP(MO485,$A$563:$F$2022,6,FALSE)</f>
        <v>100</v>
      </c>
      <c r="MS485" s="454" t="s">
        <v>69</v>
      </c>
      <c r="MT485" s="450">
        <f>MR485*1.1</f>
        <v>110.00000000000001</v>
      </c>
      <c r="MU485" s="450"/>
      <c r="MV485" s="456"/>
      <c r="MW485" s="454" t="s">
        <v>68</v>
      </c>
      <c r="MX485" s="525" t="s">
        <v>455</v>
      </c>
      <c r="MY485" s="455"/>
      <c r="MZ485" s="492"/>
      <c r="NA485" s="492">
        <f>VLOOKUP(MX485,$A$563:$F$2022,6,FALSE)</f>
        <v>100</v>
      </c>
      <c r="NB485" s="454" t="s">
        <v>69</v>
      </c>
      <c r="NC485" s="450">
        <f>NA485*1.1</f>
        <v>110.00000000000001</v>
      </c>
      <c r="ND485" s="450"/>
      <c r="NE485" s="456"/>
      <c r="NF485" s="454" t="s">
        <v>68</v>
      </c>
      <c r="NG485" s="525" t="s">
        <v>426</v>
      </c>
      <c r="NH485" s="455"/>
      <c r="NI485" s="492"/>
      <c r="NJ485" s="492">
        <f>VLOOKUP(NG485,$A$563:$F$2022,6,FALSE)</f>
        <v>72</v>
      </c>
      <c r="NK485" s="454" t="s">
        <v>69</v>
      </c>
      <c r="NL485" s="450">
        <f>NJ485*1.1</f>
        <v>79.2</v>
      </c>
      <c r="NM485" s="450"/>
      <c r="NN485" s="456"/>
      <c r="NO485" s="454" t="s">
        <v>68</v>
      </c>
      <c r="NP485" s="525" t="s">
        <v>431</v>
      </c>
      <c r="NQ485" s="455"/>
      <c r="NR485" s="492"/>
      <c r="NS485" s="492">
        <f>VLOOKUP(NP485,$A$563:$F$2022,6,FALSE)</f>
        <v>0</v>
      </c>
      <c r="NT485" s="454" t="s">
        <v>69</v>
      </c>
      <c r="NU485" s="450">
        <f>NS485*1.1</f>
        <v>0</v>
      </c>
      <c r="NV485" s="450"/>
      <c r="NW485" s="456"/>
      <c r="NX485" s="454" t="s">
        <v>68</v>
      </c>
      <c r="NY485" s="490" t="s">
        <v>544</v>
      </c>
      <c r="NZ485" s="455"/>
      <c r="OA485" s="455"/>
      <c r="OB485" s="492">
        <f>VLOOKUP(NY485,$A$563:$F$2022,6,FALSE)</f>
        <v>0</v>
      </c>
      <c r="OC485" s="454" t="s">
        <v>69</v>
      </c>
      <c r="OD485" s="450">
        <f>OB485*1.1</f>
        <v>0</v>
      </c>
      <c r="OE485" s="450"/>
      <c r="OF485" s="456"/>
      <c r="OG485" s="454" t="s">
        <v>68</v>
      </c>
      <c r="OH485" s="525" t="s">
        <v>426</v>
      </c>
      <c r="OI485" s="455"/>
      <c r="OJ485" s="492"/>
      <c r="OK485" s="492">
        <f>VLOOKUP(OH485,$A$563:$F$2022,6,FALSE)</f>
        <v>72</v>
      </c>
      <c r="OL485" s="454" t="s">
        <v>69</v>
      </c>
      <c r="OM485" s="450">
        <f>OK485*1.1</f>
        <v>79.2</v>
      </c>
      <c r="ON485" s="450"/>
      <c r="OO485" s="456"/>
      <c r="OP485" s="454" t="s">
        <v>68</v>
      </c>
      <c r="OQ485" s="490" t="s">
        <v>431</v>
      </c>
      <c r="OR485" s="455"/>
      <c r="OS485" s="492"/>
      <c r="OT485" s="492">
        <f>VLOOKUP(OQ485,$A$563:$F$2022,6,FALSE)</f>
        <v>0</v>
      </c>
      <c r="OU485" s="454" t="s">
        <v>69</v>
      </c>
      <c r="OV485" s="450">
        <f>OT485*1.1</f>
        <v>0</v>
      </c>
      <c r="OW485" s="450"/>
      <c r="OX485" s="456"/>
      <c r="OY485" s="454" t="s">
        <v>68</v>
      </c>
      <c r="OZ485" s="525" t="s">
        <v>426</v>
      </c>
      <c r="PA485" s="455"/>
      <c r="PB485" s="492"/>
      <c r="PC485" s="492">
        <f>VLOOKUP(OZ485,$A$563:$F$2022,6,FALSE)</f>
        <v>72</v>
      </c>
      <c r="PD485" s="454" t="s">
        <v>69</v>
      </c>
      <c r="PE485" s="450">
        <f>PC485*1.1</f>
        <v>79.2</v>
      </c>
      <c r="PF485" s="450"/>
      <c r="PG485" s="456"/>
      <c r="PH485" s="454" t="s">
        <v>68</v>
      </c>
      <c r="PI485" s="525" t="s">
        <v>1133</v>
      </c>
      <c r="PJ485" s="455"/>
      <c r="PK485" s="492"/>
      <c r="PL485" s="492">
        <f>VLOOKUP(PI485,$A$563:$F$2022,6,FALSE)</f>
        <v>91</v>
      </c>
      <c r="PM485" s="454" t="s">
        <v>69</v>
      </c>
      <c r="PN485" s="450">
        <f>PL485*1.1</f>
        <v>100.10000000000001</v>
      </c>
      <c r="PO485" s="450"/>
      <c r="PP485" s="456"/>
      <c r="PQ485" s="454" t="s">
        <v>68</v>
      </c>
      <c r="PR485" s="490" t="s">
        <v>544</v>
      </c>
      <c r="PS485" s="455"/>
      <c r="PT485" s="492"/>
      <c r="PU485" s="492">
        <f>VLOOKUP(PR485,$A$563:$F$2022,6,FALSE)</f>
        <v>0</v>
      </c>
      <c r="PV485" s="454" t="s">
        <v>69</v>
      </c>
      <c r="PW485" s="450">
        <f>PU485*1.1</f>
        <v>0</v>
      </c>
      <c r="PX485" s="450"/>
      <c r="PY485" s="456"/>
      <c r="PZ485" s="454" t="s">
        <v>68</v>
      </c>
      <c r="QA485" s="525" t="s">
        <v>544</v>
      </c>
      <c r="QB485" s="455"/>
      <c r="QC485" s="492"/>
      <c r="QD485" s="492">
        <f>VLOOKUP(QA485,$A$563:$F$2022,6,FALSE)</f>
        <v>0</v>
      </c>
      <c r="QE485" s="454" t="s">
        <v>69</v>
      </c>
      <c r="QF485" s="450">
        <f>QD485*1.1</f>
        <v>0</v>
      </c>
      <c r="QG485" s="450"/>
      <c r="QH485" s="456"/>
      <c r="QI485" s="454" t="s">
        <v>68</v>
      </c>
      <c r="QJ485" s="490" t="s">
        <v>435</v>
      </c>
      <c r="QK485" s="455"/>
      <c r="QL485" s="492"/>
      <c r="QM485" s="492">
        <f>VLOOKUP(QJ485,$A$563:$F$2022,6,FALSE)</f>
        <v>0</v>
      </c>
      <c r="QN485" s="454" t="s">
        <v>69</v>
      </c>
      <c r="QO485" s="450">
        <f>QM485*1.1</f>
        <v>0</v>
      </c>
      <c r="QP485" s="450"/>
      <c r="QQ485" s="456"/>
      <c r="QR485" s="454" t="s">
        <v>68</v>
      </c>
      <c r="QS485" s="525" t="s">
        <v>426</v>
      </c>
      <c r="QT485" s="455"/>
      <c r="QU485" s="492"/>
      <c r="QV485" s="492">
        <f>VLOOKUP(QS485,$A$563:$F$2022,6,FALSE)</f>
        <v>72</v>
      </c>
      <c r="QW485" s="454" t="s">
        <v>69</v>
      </c>
      <c r="QX485" s="450">
        <f>QV485*1.1</f>
        <v>79.2</v>
      </c>
      <c r="QY485" s="450"/>
      <c r="QZ485" s="456"/>
      <c r="RA485" s="454" t="s">
        <v>68</v>
      </c>
      <c r="RB485" s="490" t="s">
        <v>455</v>
      </c>
      <c r="RC485" s="455"/>
      <c r="RD485" s="492"/>
      <c r="RE485" s="492">
        <f>VLOOKUP(RB485,$A$563:$F$2022,6,FALSE)</f>
        <v>100</v>
      </c>
      <c r="RF485" s="454" t="s">
        <v>69</v>
      </c>
      <c r="RG485" s="450">
        <f>RE485*1.1</f>
        <v>110.00000000000001</v>
      </c>
      <c r="RH485" s="450"/>
      <c r="RI485" s="456"/>
      <c r="RJ485" s="454" t="s">
        <v>68</v>
      </c>
      <c r="RK485" s="506" t="s">
        <v>186</v>
      </c>
      <c r="RL485" s="455"/>
      <c r="RM485" s="455"/>
      <c r="RN485" s="492" t="e">
        <f>VLOOKUP(RK485,$A$563:$F$2022,6,FALSE)</f>
        <v>#N/A</v>
      </c>
      <c r="RO485" s="454" t="s">
        <v>69</v>
      </c>
      <c r="RP485" s="450" t="e">
        <f>RN485*1.1</f>
        <v>#N/A</v>
      </c>
      <c r="RQ485" s="450"/>
      <c r="RR485" s="456"/>
      <c r="RS485" s="454" t="s">
        <v>68</v>
      </c>
      <c r="RT485" s="525" t="s">
        <v>426</v>
      </c>
      <c r="RU485" s="455"/>
      <c r="RV485" s="492"/>
      <c r="RW485" s="492">
        <f>VLOOKUP(RT485,$A$563:$F$2022,6,FALSE)</f>
        <v>72</v>
      </c>
      <c r="RX485" s="454" t="s">
        <v>69</v>
      </c>
      <c r="RY485" s="450">
        <f>RW485*1.1</f>
        <v>79.2</v>
      </c>
      <c r="RZ485" s="450"/>
      <c r="SA485" s="486"/>
      <c r="SB485" s="454" t="s">
        <v>68</v>
      </c>
      <c r="SC485" s="525" t="s">
        <v>455</v>
      </c>
      <c r="SD485" s="455"/>
      <c r="SE485" s="492"/>
      <c r="SF485" s="492">
        <f>VLOOKUP(SC485,$A$563:$F$2022,6,FALSE)</f>
        <v>100</v>
      </c>
      <c r="SG485" s="454" t="s">
        <v>69</v>
      </c>
      <c r="SH485" s="450">
        <f>SF485*1.1</f>
        <v>110.00000000000001</v>
      </c>
      <c r="SI485" s="450"/>
      <c r="SJ485" s="486"/>
      <c r="SK485" s="454" t="s">
        <v>68</v>
      </c>
      <c r="SL485" s="525" t="s">
        <v>455</v>
      </c>
      <c r="SM485" s="455"/>
      <c r="SN485" s="492"/>
      <c r="SO485" s="492">
        <f>VLOOKUP(SL485,$A$563:$F$2022,6,FALSE)</f>
        <v>100</v>
      </c>
      <c r="SP485" s="454" t="s">
        <v>69</v>
      </c>
      <c r="SQ485" s="450">
        <f>SO485*1.1</f>
        <v>110.00000000000001</v>
      </c>
      <c r="SR485" s="450"/>
      <c r="SS485" s="486"/>
      <c r="ST485" s="454" t="s">
        <v>68</v>
      </c>
      <c r="SU485" s="525" t="s">
        <v>426</v>
      </c>
      <c r="SV485" s="455"/>
      <c r="SW485" s="492"/>
      <c r="SX485" s="492">
        <f>VLOOKUP(SU485,$A$563:$F$2022,6,FALSE)</f>
        <v>72</v>
      </c>
      <c r="SY485" s="454" t="s">
        <v>69</v>
      </c>
      <c r="SZ485" s="450">
        <f>SX485*1.1</f>
        <v>79.2</v>
      </c>
      <c r="TA485" s="450"/>
      <c r="TB485" s="486"/>
      <c r="TC485" s="454" t="s">
        <v>68</v>
      </c>
      <c r="TD485" s="525" t="s">
        <v>431</v>
      </c>
      <c r="TE485" s="455"/>
      <c r="TF485" s="492"/>
      <c r="TG485" s="492">
        <f>VLOOKUP(TD485,$A$563:$F$2022,6,FALSE)</f>
        <v>0</v>
      </c>
      <c r="TH485" s="454" t="s">
        <v>69</v>
      </c>
      <c r="TI485" s="450">
        <f>TG485*1.1</f>
        <v>0</v>
      </c>
      <c r="TJ485" s="455"/>
      <c r="TK485" s="486"/>
      <c r="TL485" s="454" t="s">
        <v>68</v>
      </c>
      <c r="TM485" s="525" t="s">
        <v>478</v>
      </c>
      <c r="TN485" s="455"/>
      <c r="TO485" s="492"/>
      <c r="TP485" s="492">
        <f>VLOOKUP(TM485,$A$563:$F$2022,6,FALSE)</f>
        <v>112</v>
      </c>
      <c r="TQ485" s="454" t="s">
        <v>69</v>
      </c>
      <c r="TR485" s="450">
        <f>TP485*1.1</f>
        <v>123.20000000000002</v>
      </c>
      <c r="TS485" s="450"/>
      <c r="TT485" s="486"/>
      <c r="TU485" s="454" t="s">
        <v>68</v>
      </c>
      <c r="TV485" s="506" t="s">
        <v>186</v>
      </c>
      <c r="TW485" s="455"/>
      <c r="TX485" s="492"/>
      <c r="TY485" s="492" t="e">
        <f>VLOOKUP(TV485,$A$563:$F$2022,6,FALSE)</f>
        <v>#N/A</v>
      </c>
      <c r="TZ485" s="454" t="s">
        <v>69</v>
      </c>
      <c r="UA485" s="450" t="e">
        <f>TY485*1.1</f>
        <v>#N/A</v>
      </c>
      <c r="UB485" s="450"/>
      <c r="UC485" s="486"/>
      <c r="UD485" s="454" t="s">
        <v>68</v>
      </c>
      <c r="UE485" s="525" t="s">
        <v>431</v>
      </c>
      <c r="UF485" s="455"/>
      <c r="UG485" s="492"/>
      <c r="UH485" s="492">
        <f>VLOOKUP(UE485,$A$563:$F$2022,6,FALSE)</f>
        <v>0</v>
      </c>
      <c r="UI485" s="454" t="s">
        <v>69</v>
      </c>
      <c r="UJ485" s="450">
        <f>UH485*1.1</f>
        <v>0</v>
      </c>
      <c r="UK485" s="450"/>
      <c r="UL485" s="486"/>
      <c r="UM485" s="454" t="s">
        <v>68</v>
      </c>
      <c r="UN485" s="506" t="s">
        <v>186</v>
      </c>
      <c r="UO485" s="455"/>
      <c r="UP485" s="492"/>
      <c r="UQ485" s="492" t="e">
        <f>VLOOKUP(UN485,$A$563:$F$2022,6,FALSE)</f>
        <v>#N/A</v>
      </c>
      <c r="UR485" s="454" t="s">
        <v>69</v>
      </c>
      <c r="US485" s="450" t="e">
        <f>UQ485*1.1</f>
        <v>#N/A</v>
      </c>
      <c r="UT485" s="450"/>
      <c r="UU485" s="486"/>
      <c r="UV485" s="454" t="s">
        <v>68</v>
      </c>
      <c r="UW485" s="525" t="s">
        <v>1133</v>
      </c>
      <c r="UX485" s="455"/>
      <c r="UY485" s="492"/>
      <c r="UZ485" s="492">
        <f>VLOOKUP(UW485,$A$563:$F$2022,6,FALSE)</f>
        <v>91</v>
      </c>
      <c r="VA485" s="454" t="s">
        <v>69</v>
      </c>
      <c r="VB485" s="450">
        <f>UZ485*1.1</f>
        <v>100.10000000000001</v>
      </c>
      <c r="VC485" s="450"/>
      <c r="VD485" s="486"/>
      <c r="VE485" s="454" t="s">
        <v>68</v>
      </c>
      <c r="VF485" s="506" t="s">
        <v>186</v>
      </c>
      <c r="VG485" s="455"/>
      <c r="VH485" s="492"/>
      <c r="VI485" s="492" t="e">
        <f>VLOOKUP(VF485,$A$563:$F$2022,6,FALSE)</f>
        <v>#N/A</v>
      </c>
      <c r="VJ485" s="454" t="s">
        <v>69</v>
      </c>
      <c r="VK485" s="450" t="e">
        <f>VI485*1.1</f>
        <v>#N/A</v>
      </c>
      <c r="VL485" s="450"/>
      <c r="VM485" s="486"/>
      <c r="VN485" s="454" t="s">
        <v>68</v>
      </c>
      <c r="VO485" s="525" t="s">
        <v>1133</v>
      </c>
      <c r="VP485" s="455"/>
      <c r="VQ485" s="492"/>
      <c r="VR485" s="492">
        <f>VLOOKUP(VO485,$A$563:$F$2022,6,FALSE)</f>
        <v>91</v>
      </c>
      <c r="VS485" s="454" t="s">
        <v>69</v>
      </c>
      <c r="VT485" s="450">
        <f>VR485*1.1</f>
        <v>100.10000000000001</v>
      </c>
      <c r="VU485" s="450"/>
      <c r="VV485" s="486"/>
      <c r="VW485" s="454" t="s">
        <v>68</v>
      </c>
      <c r="VX485" s="506" t="s">
        <v>186</v>
      </c>
      <c r="VY485" s="455"/>
      <c r="VZ485" s="455"/>
      <c r="WA485" s="492" t="e">
        <f>VLOOKUP(VX485,$A$563:$F$2022,6,FALSE)</f>
        <v>#N/A</v>
      </c>
      <c r="WB485" s="454" t="s">
        <v>69</v>
      </c>
      <c r="WC485" s="450" t="e">
        <f>WA485*1.1</f>
        <v>#N/A</v>
      </c>
      <c r="WD485" s="455"/>
      <c r="WE485" s="486"/>
      <c r="WF485" s="454" t="s">
        <v>68</v>
      </c>
      <c r="WG485" s="525" t="s">
        <v>426</v>
      </c>
      <c r="WH485" s="455"/>
      <c r="WI485" s="492"/>
      <c r="WJ485" s="492">
        <f>VLOOKUP(WG485,$A$563:$F$2022,6,FALSE)</f>
        <v>72</v>
      </c>
      <c r="WK485" s="454" t="s">
        <v>69</v>
      </c>
      <c r="WL485" s="450">
        <f>WJ485*1.1</f>
        <v>79.2</v>
      </c>
      <c r="WM485" s="455"/>
      <c r="WN485" s="486"/>
      <c r="WO485" s="454" t="s">
        <v>68</v>
      </c>
      <c r="WP485" s="525" t="s">
        <v>544</v>
      </c>
      <c r="WQ485" s="492"/>
      <c r="WR485" s="492"/>
      <c r="WS485" s="492">
        <f>VLOOKUP(WP485,$A$563:$F$2022,6,FALSE)</f>
        <v>0</v>
      </c>
      <c r="WT485" s="454" t="s">
        <v>69</v>
      </c>
      <c r="WU485" s="450">
        <f>WS485*1.1</f>
        <v>0</v>
      </c>
      <c r="WV485" s="450"/>
      <c r="WW485" s="486"/>
      <c r="WX485" s="454" t="s">
        <v>68</v>
      </c>
      <c r="WY485" s="525" t="s">
        <v>431</v>
      </c>
      <c r="WZ485" s="455"/>
      <c r="XA485" s="492"/>
      <c r="XB485" s="492">
        <f>VLOOKUP(WY485,$A$563:$F$2022,6,FALSE)</f>
        <v>0</v>
      </c>
      <c r="XC485" s="454" t="s">
        <v>69</v>
      </c>
      <c r="XD485" s="450">
        <f>XB485*1.1</f>
        <v>0</v>
      </c>
      <c r="XE485" s="455"/>
      <c r="XF485" s="486"/>
      <c r="XG485" s="454" t="s">
        <v>68</v>
      </c>
      <c r="XH485" s="506" t="s">
        <v>186</v>
      </c>
      <c r="XI485" s="455"/>
      <c r="XJ485" s="455"/>
      <c r="XK485" s="492" t="e">
        <f>VLOOKUP(XH485,$A$563:$F$2022,6,FALSE)</f>
        <v>#N/A</v>
      </c>
      <c r="XL485" s="454" t="s">
        <v>69</v>
      </c>
      <c r="XM485" s="450" t="e">
        <f>XK485*1.1</f>
        <v>#N/A</v>
      </c>
      <c r="XN485" s="455"/>
      <c r="XO485" s="486"/>
      <c r="XP485" s="454" t="s">
        <v>68</v>
      </c>
      <c r="XQ485" s="525" t="s">
        <v>492</v>
      </c>
      <c r="XR485" s="455"/>
      <c r="XS485" s="492"/>
      <c r="XT485" s="492">
        <f>VLOOKUP(XQ485,$A$563:$F$2022,6,FALSE)</f>
        <v>120</v>
      </c>
      <c r="XU485" s="454" t="s">
        <v>69</v>
      </c>
      <c r="XV485" s="450">
        <f>XT485*1.1</f>
        <v>132</v>
      </c>
      <c r="XW485" s="450"/>
      <c r="XX485" s="486"/>
      <c r="XY485" s="454" t="s">
        <v>68</v>
      </c>
      <c r="XZ485" s="525" t="s">
        <v>1133</v>
      </c>
      <c r="YA485" s="455"/>
      <c r="YB485" s="492"/>
      <c r="YC485" s="492">
        <f>VLOOKUP(XZ485,$A$563:$F$2022,6,FALSE)</f>
        <v>91</v>
      </c>
      <c r="YD485" s="454" t="s">
        <v>69</v>
      </c>
      <c r="YE485" s="450">
        <f>YC485*1.1</f>
        <v>100.10000000000001</v>
      </c>
      <c r="YF485" s="455"/>
      <c r="YG485" s="486"/>
      <c r="YH485" s="454" t="s">
        <v>68</v>
      </c>
      <c r="YI485" s="525" t="s">
        <v>455</v>
      </c>
      <c r="YJ485" s="455"/>
      <c r="YK485" s="492"/>
      <c r="YL485" s="492">
        <f>VLOOKUP(YI485,$A$563:$F$2022,6,FALSE)</f>
        <v>100</v>
      </c>
      <c r="YM485" s="454" t="s">
        <v>69</v>
      </c>
      <c r="YN485" s="450">
        <f>YL485*1.1</f>
        <v>110.00000000000001</v>
      </c>
      <c r="YO485" s="450"/>
      <c r="YP485" s="486"/>
      <c r="YQ485" s="454" t="s">
        <v>68</v>
      </c>
      <c r="YR485" s="506" t="s">
        <v>186</v>
      </c>
      <c r="YS485" s="455"/>
      <c r="YT485" s="455"/>
      <c r="YU485" s="492" t="e">
        <f>VLOOKUP(YR485,$A$563:$F$2022,6,FALSE)</f>
        <v>#N/A</v>
      </c>
      <c r="YV485" s="454" t="s">
        <v>69</v>
      </c>
      <c r="YW485" s="450" t="e">
        <f>YU485*1.1</f>
        <v>#N/A</v>
      </c>
      <c r="YX485" s="455"/>
      <c r="YY485" s="486"/>
      <c r="YZ485" s="454" t="s">
        <v>68</v>
      </c>
      <c r="ZA485" s="506" t="s">
        <v>186</v>
      </c>
      <c r="ZB485" s="455"/>
      <c r="ZC485" s="455"/>
      <c r="ZD485" s="492" t="e">
        <f>VLOOKUP(ZA485,$A$563:$F$2022,6,FALSE)</f>
        <v>#N/A</v>
      </c>
      <c r="ZE485" s="454" t="s">
        <v>69</v>
      </c>
      <c r="ZF485" s="450" t="e">
        <f>ZD485*1.1</f>
        <v>#N/A</v>
      </c>
      <c r="ZG485" s="455"/>
      <c r="ZH485" s="486"/>
      <c r="ZI485" s="454" t="s">
        <v>68</v>
      </c>
      <c r="ZJ485" s="490" t="s">
        <v>435</v>
      </c>
      <c r="ZK485" s="455"/>
      <c r="ZL485" s="455"/>
      <c r="ZM485" s="492">
        <f>VLOOKUP(ZJ485,$A$563:$F$2022,6,FALSE)</f>
        <v>0</v>
      </c>
      <c r="ZN485" s="454" t="s">
        <v>69</v>
      </c>
      <c r="ZO485" s="450">
        <f>ZM485*1.1</f>
        <v>0</v>
      </c>
      <c r="ZP485" s="455"/>
      <c r="ZQ485" s="486"/>
      <c r="ZR485" s="454" t="s">
        <v>68</v>
      </c>
      <c r="ZS485" s="506" t="s">
        <v>186</v>
      </c>
      <c r="ZT485" s="455"/>
      <c r="ZU485" s="492"/>
      <c r="ZV485" s="492" t="e">
        <f>VLOOKUP(ZS485,$A$563:$F$2022,6,FALSE)</f>
        <v>#N/A</v>
      </c>
      <c r="ZW485" s="454" t="s">
        <v>69</v>
      </c>
      <c r="ZX485" s="450" t="e">
        <f>ZV485*1.1</f>
        <v>#N/A</v>
      </c>
      <c r="ZY485" s="450"/>
      <c r="ZZ485" s="486"/>
      <c r="AAA485" s="454" t="s">
        <v>68</v>
      </c>
      <c r="AAB485" s="506" t="s">
        <v>186</v>
      </c>
      <c r="AAC485" s="455"/>
      <c r="AAD485" s="492"/>
      <c r="AAE485" s="492" t="e">
        <f>VLOOKUP(AAB485,$A$563:$F$2022,6,FALSE)</f>
        <v>#N/A</v>
      </c>
      <c r="AAF485" s="454" t="s">
        <v>69</v>
      </c>
      <c r="AAG485" s="450" t="e">
        <f>AAE485*1.1</f>
        <v>#N/A</v>
      </c>
      <c r="AAH485" s="450"/>
      <c r="AAI485" s="486"/>
      <c r="AAJ485" s="454" t="s">
        <v>68</v>
      </c>
      <c r="AAK485" s="506" t="s">
        <v>186</v>
      </c>
      <c r="AAL485" s="455"/>
      <c r="AAM485" s="492"/>
      <c r="AAN485" s="492" t="e">
        <f>VLOOKUP(AAK485,$A$563:$F$2022,6,FALSE)</f>
        <v>#N/A</v>
      </c>
      <c r="AAO485" s="454" t="s">
        <v>69</v>
      </c>
      <c r="AAP485" s="450" t="e">
        <f>AAN485*1.1</f>
        <v>#N/A</v>
      </c>
      <c r="AAQ485" s="450"/>
      <c r="AAR485" s="486"/>
      <c r="AAS485" s="454" t="s">
        <v>68</v>
      </c>
      <c r="AAT485" s="506" t="s">
        <v>186</v>
      </c>
      <c r="AAU485" s="455"/>
      <c r="AAV485" s="492"/>
      <c r="AAW485" s="492" t="e">
        <f>VLOOKUP(AAT485,$A$563:$F$2022,6,FALSE)</f>
        <v>#N/A</v>
      </c>
      <c r="AAX485" s="454" t="s">
        <v>69</v>
      </c>
      <c r="AAY485" s="450" t="e">
        <f>AAW485*1.1</f>
        <v>#N/A</v>
      </c>
      <c r="AAZ485" s="450"/>
      <c r="ABA485" s="486"/>
      <c r="ABB485" s="454" t="s">
        <v>68</v>
      </c>
      <c r="ABC485" s="506" t="s">
        <v>186</v>
      </c>
      <c r="ABD485" s="455"/>
      <c r="ABE485" s="492"/>
      <c r="ABF485" s="492" t="e">
        <f>VLOOKUP(ABC485,$A$563:$F$2022,6,FALSE)</f>
        <v>#N/A</v>
      </c>
      <c r="ABG485" s="454" t="s">
        <v>69</v>
      </c>
      <c r="ABH485" s="450" t="e">
        <f>ABF485*1.1</f>
        <v>#N/A</v>
      </c>
      <c r="ABI485" s="450"/>
      <c r="ABJ485" s="486"/>
      <c r="ABK485" s="454" t="s">
        <v>68</v>
      </c>
      <c r="ABL485" s="506" t="s">
        <v>186</v>
      </c>
      <c r="ABM485" s="455"/>
      <c r="ABN485" s="492"/>
      <c r="ABO485" s="492" t="e">
        <f>VLOOKUP(ABL485,$A$563:$F$2022,6,FALSE)</f>
        <v>#N/A</v>
      </c>
      <c r="ABP485" s="454" t="s">
        <v>69</v>
      </c>
      <c r="ABQ485" s="450" t="e">
        <f>ABO485*1.1</f>
        <v>#N/A</v>
      </c>
      <c r="ABR485" s="450"/>
      <c r="ABS485" s="486"/>
      <c r="ABT485" s="454" t="s">
        <v>68</v>
      </c>
      <c r="ABU485" s="506" t="s">
        <v>186</v>
      </c>
      <c r="ABV485" s="455"/>
      <c r="ABW485" s="492"/>
      <c r="ABX485" s="492" t="e">
        <f>VLOOKUP(ABU485,$A$563:$F$2022,6,FALSE)</f>
        <v>#N/A</v>
      </c>
      <c r="ABY485" s="454" t="s">
        <v>69</v>
      </c>
      <c r="ABZ485" s="450" t="e">
        <f>ABX485*1.1</f>
        <v>#N/A</v>
      </c>
      <c r="ACA485" s="450"/>
      <c r="ACB485" s="486"/>
      <c r="ACC485" s="454" t="s">
        <v>68</v>
      </c>
      <c r="ACD485" s="506" t="s">
        <v>186</v>
      </c>
      <c r="ACE485" s="455"/>
      <c r="ACF485" s="492"/>
      <c r="ACG485" s="492" t="e">
        <f>VLOOKUP(ACD485,$A$563:$F$2022,6,FALSE)</f>
        <v>#N/A</v>
      </c>
      <c r="ACH485" s="454" t="s">
        <v>69</v>
      </c>
      <c r="ACI485" s="450" t="e">
        <f>ACG485*1.1</f>
        <v>#N/A</v>
      </c>
      <c r="ACJ485" s="450"/>
      <c r="ACK485" s="486"/>
      <c r="ACL485" s="454" t="s">
        <v>68</v>
      </c>
      <c r="ACM485" s="506" t="s">
        <v>186</v>
      </c>
      <c r="ACN485" s="455"/>
      <c r="ACO485" s="492"/>
      <c r="ACP485" s="492" t="e">
        <f>VLOOKUP(ACM485,$A$563:$F$2022,6,FALSE)</f>
        <v>#N/A</v>
      </c>
      <c r="ACQ485" s="454" t="s">
        <v>69</v>
      </c>
      <c r="ACR485" s="450" t="e">
        <f>ACP485*1.1</f>
        <v>#N/A</v>
      </c>
      <c r="ACS485" s="450"/>
      <c r="ACT485" s="486"/>
      <c r="ACU485" s="454" t="s">
        <v>68</v>
      </c>
      <c r="ACV485" s="490" t="s">
        <v>545</v>
      </c>
      <c r="ACW485" s="455"/>
      <c r="ACX485" s="492"/>
      <c r="ACY485" s="492">
        <f>VLOOKUP(ACV485,$A$563:$F$2022,6,FALSE)</f>
        <v>45</v>
      </c>
      <c r="ACZ485" s="454" t="s">
        <v>69</v>
      </c>
      <c r="ADA485" s="450">
        <f>ACY485*1.1</f>
        <v>49.500000000000007</v>
      </c>
      <c r="ADB485" s="450"/>
      <c r="ADC485" s="486"/>
      <c r="ADD485" s="454" t="s">
        <v>68</v>
      </c>
      <c r="ADE485" s="525" t="s">
        <v>431</v>
      </c>
      <c r="ADF485" s="455"/>
      <c r="ADG485" s="492"/>
      <c r="ADH485" s="492">
        <f>VLOOKUP(ADE485,$A$563:$F$2022,6,FALSE)</f>
        <v>0</v>
      </c>
      <c r="ADI485" s="454" t="s">
        <v>69</v>
      </c>
      <c r="ADJ485" s="450">
        <f>ADH485*1.1</f>
        <v>0</v>
      </c>
      <c r="ADK485" s="455"/>
      <c r="ADL485" s="486"/>
      <c r="ADM485" s="454" t="s">
        <v>68</v>
      </c>
      <c r="ADN485" s="525" t="s">
        <v>431</v>
      </c>
      <c r="ADO485" s="455"/>
      <c r="ADP485" s="492"/>
      <c r="ADQ485" s="492">
        <f>VLOOKUP(ADN485,$A$563:$F$2022,6,FALSE)</f>
        <v>0</v>
      </c>
      <c r="ADR485" s="454" t="s">
        <v>69</v>
      </c>
      <c r="ADS485" s="450">
        <f>ADQ485*1.1</f>
        <v>0</v>
      </c>
      <c r="ADT485" s="450"/>
      <c r="ADU485" s="486"/>
      <c r="ADV485" s="454" t="s">
        <v>68</v>
      </c>
      <c r="ADW485" s="525" t="s">
        <v>435</v>
      </c>
      <c r="ADX485" s="455"/>
      <c r="ADY485" s="455"/>
      <c r="ADZ485" s="492">
        <f>VLOOKUP(ADW485,$A$563:$F$2022,6,FALSE)</f>
        <v>0</v>
      </c>
      <c r="AEA485" s="454" t="s">
        <v>69</v>
      </c>
      <c r="AEB485" s="450">
        <f>ADZ485*1.1</f>
        <v>0</v>
      </c>
      <c r="AEC485" s="455"/>
      <c r="AED485" s="486"/>
      <c r="AEE485" s="454" t="s">
        <v>68</v>
      </c>
      <c r="AEF485" s="525" t="s">
        <v>1133</v>
      </c>
      <c r="AEG485" s="455"/>
      <c r="AEH485" s="492"/>
      <c r="AEI485" s="492">
        <f>VLOOKUP(AEF485,$A$563:$F$2022,6,FALSE)</f>
        <v>91</v>
      </c>
      <c r="AEJ485" s="454" t="s">
        <v>69</v>
      </c>
      <c r="AEK485" s="450">
        <f>AEI485*1.1</f>
        <v>100.10000000000001</v>
      </c>
      <c r="AEL485" s="455"/>
      <c r="AEM485" s="486"/>
      <c r="AEN485" s="454" t="s">
        <v>68</v>
      </c>
      <c r="AEO485" s="525" t="s">
        <v>544</v>
      </c>
      <c r="AEP485" s="455"/>
      <c r="AEQ485" s="492"/>
      <c r="AER485" s="492">
        <f>VLOOKUP(AEO485,$A$563:$F$2022,6,FALSE)</f>
        <v>0</v>
      </c>
      <c r="AES485" s="454" t="s">
        <v>69</v>
      </c>
      <c r="AET485" s="450">
        <f>AER485*1.1</f>
        <v>0</v>
      </c>
      <c r="AEU485" s="455"/>
      <c r="AEV485" s="486"/>
      <c r="AEW485" s="454" t="s">
        <v>68</v>
      </c>
      <c r="AEX485" s="525" t="s">
        <v>478</v>
      </c>
      <c r="AEY485" s="455"/>
      <c r="AEZ485" s="492"/>
      <c r="AFA485" s="492">
        <f>VLOOKUP(AEX485,$A$563:$F$2022,6,FALSE)</f>
        <v>112</v>
      </c>
      <c r="AFB485" s="454" t="s">
        <v>69</v>
      </c>
      <c r="AFC485" s="450">
        <f>AFA485*1.1</f>
        <v>123.20000000000002</v>
      </c>
      <c r="AFD485" s="450"/>
      <c r="AFE485" s="486"/>
      <c r="AFF485" s="454" t="s">
        <v>68</v>
      </c>
      <c r="AFG485" s="525" t="s">
        <v>431</v>
      </c>
      <c r="AFH485" s="455"/>
      <c r="AFI485" s="492"/>
      <c r="AFJ485" s="492">
        <f>VLOOKUP(AFG485,$A$563:$F$2022,6,FALSE)</f>
        <v>0</v>
      </c>
      <c r="AFK485" s="454" t="s">
        <v>69</v>
      </c>
      <c r="AFL485" s="450">
        <f>AFJ485*1.1</f>
        <v>0</v>
      </c>
      <c r="AFM485" s="450"/>
      <c r="AFN485" s="486"/>
      <c r="AFO485" s="454" t="s">
        <v>68</v>
      </c>
      <c r="AFP485" s="525" t="s">
        <v>431</v>
      </c>
      <c r="AFQ485" s="455"/>
      <c r="AFR485" s="492"/>
      <c r="AFS485" s="492">
        <f>VLOOKUP(AFP485,$A$563:$F$2022,6,FALSE)</f>
        <v>0</v>
      </c>
      <c r="AFT485" s="454" t="s">
        <v>69</v>
      </c>
      <c r="AFU485" s="450">
        <f>AFS485*1.1</f>
        <v>0</v>
      </c>
      <c r="AFV485" s="450"/>
      <c r="AFW485" s="486"/>
      <c r="AFX485" s="454" t="s">
        <v>68</v>
      </c>
      <c r="AFY485" s="528" t="s">
        <v>544</v>
      </c>
      <c r="AFZ485" s="455"/>
      <c r="AGA485" s="492"/>
      <c r="AGB485" s="492">
        <f>VLOOKUP(AFY485,$A$563:$F$2022,6,FALSE)</f>
        <v>0</v>
      </c>
      <c r="AGC485" s="454" t="s">
        <v>69</v>
      </c>
      <c r="AGD485" s="450">
        <f>AGB485*1.1</f>
        <v>0</v>
      </c>
      <c r="AGE485" s="450"/>
      <c r="AGF485" s="486"/>
      <c r="AGG485" s="454" t="s">
        <v>68</v>
      </c>
      <c r="AGH485" s="525" t="s">
        <v>431</v>
      </c>
      <c r="AGI485" s="455"/>
      <c r="AGJ485" s="492"/>
      <c r="AGK485" s="492">
        <f>VLOOKUP(AGH485,$A$563:$F$2022,6,FALSE)</f>
        <v>0</v>
      </c>
      <c r="AGL485" s="454" t="s">
        <v>69</v>
      </c>
      <c r="AGM485" s="450">
        <f>AGK485*1.1</f>
        <v>0</v>
      </c>
      <c r="AGN485" s="450"/>
      <c r="AGO485" s="486"/>
      <c r="AGP485" s="454" t="s">
        <v>68</v>
      </c>
      <c r="AGQ485" s="525" t="s">
        <v>455</v>
      </c>
      <c r="AGR485" s="455"/>
      <c r="AGS485" s="492"/>
      <c r="AGT485" s="492">
        <f>VLOOKUP(AGQ485,$A$563:$F$2022,6,FALSE)</f>
        <v>100</v>
      </c>
      <c r="AGU485" s="454" t="s">
        <v>69</v>
      </c>
      <c r="AGV485" s="450">
        <f>AGT485*1.1</f>
        <v>110.00000000000001</v>
      </c>
      <c r="AGW485" s="450"/>
      <c r="AGX485" s="486"/>
      <c r="AGY485" s="454" t="s">
        <v>68</v>
      </c>
      <c r="AGZ485" s="527" t="s">
        <v>545</v>
      </c>
      <c r="AHA485" s="455"/>
      <c r="AHB485" s="492"/>
      <c r="AHC485" s="492">
        <f>VLOOKUP(AGZ485,$A$563:$F$2022,6,FALSE)</f>
        <v>45</v>
      </c>
      <c r="AHD485" s="454" t="s">
        <v>69</v>
      </c>
      <c r="AHE485" s="450">
        <f>AHC485*1.1</f>
        <v>49.500000000000007</v>
      </c>
      <c r="AHF485" s="450"/>
      <c r="AHG485" s="486"/>
      <c r="AHH485" s="495"/>
      <c r="AHI485" s="543"/>
      <c r="AHJ485" s="496"/>
      <c r="AHK485" s="497"/>
      <c r="AHL485" s="497"/>
      <c r="AHM485" s="495"/>
      <c r="AHN485" s="481"/>
      <c r="AHO485" s="481"/>
      <c r="AHP485" s="496"/>
      <c r="AHQ485" s="495"/>
      <c r="AHR485" s="512"/>
      <c r="AHS485" s="496"/>
      <c r="AHT485" s="497"/>
      <c r="AHU485" s="497"/>
      <c r="AHV485" s="495"/>
      <c r="AHW485" s="481"/>
      <c r="AHX485" s="481"/>
      <c r="AHY485" s="496"/>
      <c r="AHZ485" s="495"/>
      <c r="AIA485" s="512"/>
      <c r="AIB485" s="496"/>
      <c r="AIC485" s="497"/>
      <c r="AID485" s="497"/>
      <c r="AIE485" s="495"/>
      <c r="AIF485" s="481"/>
      <c r="AIG485" s="481"/>
      <c r="AIH485" s="496"/>
      <c r="AII485" s="263"/>
      <c r="AIJ485" s="432"/>
      <c r="AIK485" s="264"/>
      <c r="AIL485" s="264"/>
      <c r="AIM485" s="265"/>
      <c r="AIN485" s="263"/>
      <c r="AIO485" s="210"/>
      <c r="AIP485" s="264"/>
      <c r="AIQ485" s="264"/>
    </row>
    <row r="486" spans="1:927" s="16" customFormat="1" ht="15">
      <c r="A486" s="454"/>
      <c r="B486" s="491"/>
      <c r="C486" s="455"/>
      <c r="D486" s="454"/>
      <c r="E486" s="454"/>
      <c r="F486" s="454"/>
      <c r="G486" s="450"/>
      <c r="H486" s="450">
        <f>SUM(G481:G485)</f>
        <v>623</v>
      </c>
      <c r="I486" s="456"/>
      <c r="J486" s="454"/>
      <c r="K486" s="526"/>
      <c r="L486" s="455"/>
      <c r="M486" s="454"/>
      <c r="N486" s="454"/>
      <c r="O486" s="454"/>
      <c r="P486" s="450"/>
      <c r="Q486" s="450">
        <f>SUM(P481:P485)</f>
        <v>651.30000000000007</v>
      </c>
      <c r="R486" s="456"/>
      <c r="S486" s="454"/>
      <c r="T486" s="526"/>
      <c r="U486" s="455"/>
      <c r="V486" s="454"/>
      <c r="W486" s="454"/>
      <c r="X486" s="454"/>
      <c r="Y486" s="450"/>
      <c r="Z486" s="450">
        <f>SUM(Y481:Y485)</f>
        <v>566.79999999999995</v>
      </c>
      <c r="AA486" s="456"/>
      <c r="AB486" s="454"/>
      <c r="AC486" s="526"/>
      <c r="AD486" s="455"/>
      <c r="AE486" s="454"/>
      <c r="AF486" s="454"/>
      <c r="AG486" s="454"/>
      <c r="AH486" s="450"/>
      <c r="AI486" s="450">
        <f>SUM(AH481:AH485)</f>
        <v>545.70000000000005</v>
      </c>
      <c r="AJ486" s="456"/>
      <c r="AK486" s="454"/>
      <c r="AL486" s="491"/>
      <c r="AM486" s="455"/>
      <c r="AN486" s="454"/>
      <c r="AO486" s="454"/>
      <c r="AP486" s="454"/>
      <c r="AQ486" s="450"/>
      <c r="AR486" s="450">
        <f>SUM(AQ481:AQ485)</f>
        <v>515.70000000000005</v>
      </c>
      <c r="AS486" s="456"/>
      <c r="AT486" s="454"/>
      <c r="AU486" s="526"/>
      <c r="AV486" s="455"/>
      <c r="AW486" s="454"/>
      <c r="AX486" s="454"/>
      <c r="AY486" s="454"/>
      <c r="AZ486" s="450"/>
      <c r="BA486" s="450">
        <f>SUM(AZ481:AZ485)</f>
        <v>424.5</v>
      </c>
      <c r="BB486" s="456"/>
      <c r="BC486" s="454"/>
      <c r="BD486" s="526"/>
      <c r="BE486" s="455"/>
      <c r="BF486" s="454"/>
      <c r="BG486" s="454"/>
      <c r="BH486" s="454"/>
      <c r="BI486" s="450"/>
      <c r="BJ486" s="450">
        <f>SUM(BI481:BI485)</f>
        <v>448.5</v>
      </c>
      <c r="BK486" s="456"/>
      <c r="BL486" s="454"/>
      <c r="BM486" s="526"/>
      <c r="BN486" s="455"/>
      <c r="BO486" s="454"/>
      <c r="BP486" s="454"/>
      <c r="BQ486" s="454"/>
      <c r="BR486" s="450"/>
      <c r="BS486" s="450">
        <f>SUM(BR481:BR485)</f>
        <v>522.9</v>
      </c>
      <c r="BT486" s="456"/>
      <c r="BU486" s="454"/>
      <c r="BV486" s="526"/>
      <c r="BW486" s="455"/>
      <c r="BX486" s="454"/>
      <c r="BY486" s="454"/>
      <c r="BZ486" s="454"/>
      <c r="CA486" s="450"/>
      <c r="CB486" s="450">
        <f>SUM(CA481:CA485)</f>
        <v>522.9</v>
      </c>
      <c r="CC486" s="456"/>
      <c r="CD486" s="454"/>
      <c r="CE486" s="526"/>
      <c r="CF486" s="455"/>
      <c r="CG486" s="454"/>
      <c r="CH486" s="454"/>
      <c r="CI486" s="454"/>
      <c r="CJ486" s="450"/>
      <c r="CK486" s="450">
        <f>SUM(CJ481:CJ485)</f>
        <v>623</v>
      </c>
      <c r="CL486" s="456"/>
      <c r="CM486" s="454"/>
      <c r="CN486" s="526"/>
      <c r="CO486" s="455"/>
      <c r="CP486" s="454"/>
      <c r="CQ486" s="454"/>
      <c r="CR486" s="454"/>
      <c r="CS486" s="450"/>
      <c r="CT486" s="450">
        <f>SUM(CS481:CS485)</f>
        <v>623.30000000000007</v>
      </c>
      <c r="CU486" s="456"/>
      <c r="CV486" s="454"/>
      <c r="CW486" s="526"/>
      <c r="CX486" s="455"/>
      <c r="CY486" s="454"/>
      <c r="CZ486" s="454"/>
      <c r="DA486" s="454"/>
      <c r="DB486" s="450"/>
      <c r="DC486" s="450">
        <f>SUM(DB481:DB485)</f>
        <v>542.1</v>
      </c>
      <c r="DD486" s="456"/>
      <c r="DE486" s="454"/>
      <c r="DF486" s="526"/>
      <c r="DG486" s="455"/>
      <c r="DH486" s="454"/>
      <c r="DI486" s="454"/>
      <c r="DJ486" s="454"/>
      <c r="DK486" s="450"/>
      <c r="DL486" s="450">
        <f>SUM(DK481:DK485)</f>
        <v>548.6</v>
      </c>
      <c r="DM486" s="456"/>
      <c r="DN486" s="454"/>
      <c r="DO486" s="535"/>
      <c r="DP486" s="455"/>
      <c r="DQ486" s="454"/>
      <c r="DR486" s="454"/>
      <c r="DS486" s="454"/>
      <c r="DT486" s="450"/>
      <c r="DU486" s="450">
        <f>SUM(DT481:DT485)</f>
        <v>515.70000000000005</v>
      </c>
      <c r="DV486" s="456"/>
      <c r="DW486" s="454"/>
      <c r="DX486" s="455"/>
      <c r="DY486" s="455"/>
      <c r="DZ486" s="454"/>
      <c r="EA486" s="454"/>
      <c r="EB486" s="454"/>
      <c r="EC486" s="450"/>
      <c r="ED486" s="450" t="e">
        <f>SUM(EC481:EC485)</f>
        <v>#N/A</v>
      </c>
      <c r="EE486" s="456"/>
      <c r="EF486" s="454"/>
      <c r="EG486" s="526"/>
      <c r="EH486" s="455"/>
      <c r="EI486" s="454"/>
      <c r="EJ486" s="454"/>
      <c r="EK486" s="454"/>
      <c r="EL486" s="450"/>
      <c r="EM486" s="450">
        <f>SUM(EL481:EL485)</f>
        <v>509.5</v>
      </c>
      <c r="EN486" s="456"/>
      <c r="EO486" s="454"/>
      <c r="EP486" s="526"/>
      <c r="EQ486" s="455"/>
      <c r="ER486" s="454"/>
      <c r="ES486" s="454"/>
      <c r="ET486" s="454"/>
      <c r="EU486" s="450"/>
      <c r="EV486" s="450">
        <f>SUM(EU481:EU485)</f>
        <v>545.70000000000005</v>
      </c>
      <c r="EW486" s="456"/>
      <c r="EX486" s="454"/>
      <c r="EY486" s="455"/>
      <c r="EZ486" s="455"/>
      <c r="FA486" s="454"/>
      <c r="FB486" s="454"/>
      <c r="FC486" s="454"/>
      <c r="FD486" s="450"/>
      <c r="FE486" s="450" t="e">
        <f>SUM(FD481:FD485)</f>
        <v>#N/A</v>
      </c>
      <c r="FF486" s="456"/>
      <c r="FG486" s="454"/>
      <c r="FH486" s="526"/>
      <c r="FI486" s="455"/>
      <c r="FJ486" s="454"/>
      <c r="FK486" s="454"/>
      <c r="FL486" s="454"/>
      <c r="FM486" s="450"/>
      <c r="FN486" s="450">
        <f>SUM(FM481:FM485)</f>
        <v>498</v>
      </c>
      <c r="FO486" s="456"/>
      <c r="FP486" s="454"/>
      <c r="FQ486" s="491"/>
      <c r="FR486" s="455"/>
      <c r="FS486" s="454"/>
      <c r="FT486" s="454"/>
      <c r="FU486" s="454"/>
      <c r="FV486" s="450"/>
      <c r="FW486" s="450">
        <f>SUM(FV481:FV485)</f>
        <v>624.90000000000009</v>
      </c>
      <c r="FX486" s="456"/>
      <c r="FY486" s="454"/>
      <c r="FZ486" s="491"/>
      <c r="GA486" s="455"/>
      <c r="GB486" s="454"/>
      <c r="GC486" s="454"/>
      <c r="GD486" s="454"/>
      <c r="GE486" s="450"/>
      <c r="GF486" s="450">
        <f>SUM(GE481:GE485)</f>
        <v>555.75</v>
      </c>
      <c r="GG486" s="456"/>
      <c r="GH486" s="454"/>
      <c r="GI486" s="526"/>
      <c r="GJ486" s="455"/>
      <c r="GK486" s="454"/>
      <c r="GL486" s="454"/>
      <c r="GM486" s="454"/>
      <c r="GN486" s="450"/>
      <c r="GO486" s="450">
        <f>SUM(GN481:GN485)</f>
        <v>536.6</v>
      </c>
      <c r="GP486" s="456"/>
      <c r="GQ486" s="454"/>
      <c r="GR486" s="526"/>
      <c r="GS486" s="455"/>
      <c r="GT486" s="454"/>
      <c r="GU486" s="454"/>
      <c r="GV486" s="454"/>
      <c r="GW486" s="454"/>
      <c r="GX486" s="450">
        <f>SUM(GW481:GW485)</f>
        <v>518.1</v>
      </c>
      <c r="GY486" s="456"/>
      <c r="GZ486" s="454"/>
      <c r="HA486" s="535"/>
      <c r="HB486" s="455"/>
      <c r="HC486" s="454"/>
      <c r="HD486" s="454"/>
      <c r="HE486" s="454"/>
      <c r="HF486" s="450"/>
      <c r="HG486" s="450">
        <f>SUM(HF481:HF485)</f>
        <v>448.5</v>
      </c>
      <c r="HH486" s="456"/>
      <c r="HI486" s="454"/>
      <c r="HJ486" s="526"/>
      <c r="HK486" s="455"/>
      <c r="HL486" s="454"/>
      <c r="HM486" s="454"/>
      <c r="HN486" s="454"/>
      <c r="HO486" s="454"/>
      <c r="HP486" s="450">
        <f>SUM(HO481:HO485)</f>
        <v>646.5</v>
      </c>
      <c r="HQ486" s="456"/>
      <c r="HR486" s="454"/>
      <c r="HS486" s="491"/>
      <c r="HT486" s="455"/>
      <c r="HU486" s="454"/>
      <c r="HV486" s="454"/>
      <c r="HW486" s="454"/>
      <c r="HX486" s="450"/>
      <c r="HY486" s="450">
        <f>SUM(HX481:HX485)</f>
        <v>574.55000000000007</v>
      </c>
      <c r="HZ486" s="456"/>
      <c r="IA486" s="454"/>
      <c r="IB486" s="526"/>
      <c r="IC486" s="455"/>
      <c r="ID486" s="454"/>
      <c r="IE486" s="454"/>
      <c r="IF486" s="454"/>
      <c r="IG486" s="454"/>
      <c r="IH486" s="450">
        <f>SUM(IG481:IG485)</f>
        <v>613.9</v>
      </c>
      <c r="II486" s="456"/>
      <c r="IJ486" s="454"/>
      <c r="IK486" s="526"/>
      <c r="IL486" s="455"/>
      <c r="IM486" s="454"/>
      <c r="IN486" s="454"/>
      <c r="IO486" s="454"/>
      <c r="IP486" s="450"/>
      <c r="IQ486" s="450">
        <f>SUM(IP481:IP485)</f>
        <v>635</v>
      </c>
      <c r="IR486" s="456"/>
      <c r="IS486" s="454"/>
      <c r="IT486" s="526"/>
      <c r="IU486" s="455"/>
      <c r="IV486" s="454"/>
      <c r="IW486" s="454"/>
      <c r="IX486" s="454"/>
      <c r="IY486" s="450"/>
      <c r="IZ486" s="450">
        <f>SUM(IY481:IY485)</f>
        <v>628.1</v>
      </c>
      <c r="JA486" s="456"/>
      <c r="JB486" s="454"/>
      <c r="JC486" s="526"/>
      <c r="JD486" s="455"/>
      <c r="JE486" s="454"/>
      <c r="JF486" s="454"/>
      <c r="JG486" s="454"/>
      <c r="JH486" s="450"/>
      <c r="JI486" s="450">
        <f>SUM(JH481:JH485)</f>
        <v>675.75</v>
      </c>
      <c r="JJ486" s="456"/>
      <c r="JK486" s="454"/>
      <c r="JL486" s="526"/>
      <c r="JM486" s="455"/>
      <c r="JN486" s="454"/>
      <c r="JO486" s="454"/>
      <c r="JP486" s="454"/>
      <c r="JQ486" s="450"/>
      <c r="JR486" s="450">
        <f>SUM(JQ481:JQ485)</f>
        <v>567.6</v>
      </c>
      <c r="JS486" s="456"/>
      <c r="JT486" s="454"/>
      <c r="JU486" s="526"/>
      <c r="JV486" s="455"/>
      <c r="JW486" s="454"/>
      <c r="JX486" s="454"/>
      <c r="JY486" s="454"/>
      <c r="JZ486" s="450"/>
      <c r="KA486" s="450">
        <f>SUM(JZ481:JZ485)</f>
        <v>624.90000000000009</v>
      </c>
      <c r="KB486" s="456"/>
      <c r="KC486" s="454"/>
      <c r="KD486" s="526"/>
      <c r="KE486" s="455"/>
      <c r="KF486" s="454"/>
      <c r="KG486" s="454"/>
      <c r="KH486" s="454"/>
      <c r="KI486" s="450"/>
      <c r="KJ486" s="450">
        <f>SUM(KI481:KI485)</f>
        <v>646.25000000000011</v>
      </c>
      <c r="KK486" s="456"/>
      <c r="KL486" s="454"/>
      <c r="KM486" s="526"/>
      <c r="KN486" s="455"/>
      <c r="KO486" s="454"/>
      <c r="KP486" s="454"/>
      <c r="KQ486" s="454"/>
      <c r="KR486" s="454"/>
      <c r="KS486" s="450">
        <f>SUM(KR481:KR485)</f>
        <v>541.40000000000009</v>
      </c>
      <c r="KT486" s="456"/>
      <c r="KU486" s="454"/>
      <c r="KV486" s="526"/>
      <c r="KW486" s="455"/>
      <c r="KX486" s="454"/>
      <c r="KY486" s="454"/>
      <c r="KZ486" s="454"/>
      <c r="LA486" s="450"/>
      <c r="LB486" s="450">
        <f>SUM(LA481:LA485)</f>
        <v>663.05000000000007</v>
      </c>
      <c r="LC486" s="456"/>
      <c r="LD486" s="454"/>
      <c r="LE486" s="526"/>
      <c r="LF486" s="455"/>
      <c r="LG486" s="454"/>
      <c r="LH486" s="454"/>
      <c r="LI486" s="454"/>
      <c r="LJ486" s="450"/>
      <c r="LK486" s="450">
        <f>SUM(LJ481:LJ485)</f>
        <v>546.20000000000005</v>
      </c>
      <c r="LL486" s="456"/>
      <c r="LM486" s="454"/>
      <c r="LN486" s="526"/>
      <c r="LO486" s="455"/>
      <c r="LP486" s="454"/>
      <c r="LQ486" s="454"/>
      <c r="LR486" s="454"/>
      <c r="LS486" s="450"/>
      <c r="LT486" s="450">
        <f>SUM(LS481:LS485)</f>
        <v>504.2</v>
      </c>
      <c r="LU486" s="456"/>
      <c r="LV486" s="454"/>
      <c r="LW486" s="526"/>
      <c r="LX486" s="455"/>
      <c r="LY486" s="454"/>
      <c r="LZ486" s="454"/>
      <c r="MA486" s="454"/>
      <c r="MB486" s="450"/>
      <c r="MC486" s="450">
        <f>SUM(MB481:MB485)</f>
        <v>497</v>
      </c>
      <c r="MD486" s="456"/>
      <c r="ME486" s="454"/>
      <c r="MF486" s="527"/>
      <c r="MG486" s="455"/>
      <c r="MH486" s="454"/>
      <c r="MI486" s="454"/>
      <c r="MJ486" s="454"/>
      <c r="MK486" s="450"/>
      <c r="ML486" s="450">
        <f>SUM(MK481:MK485)</f>
        <v>509.5</v>
      </c>
      <c r="MM486" s="456"/>
      <c r="MN486" s="454"/>
      <c r="MO486" s="526"/>
      <c r="MP486" s="455"/>
      <c r="MQ486" s="454"/>
      <c r="MR486" s="454"/>
      <c r="MS486" s="454"/>
      <c r="MT486" s="450"/>
      <c r="MU486" s="450">
        <f>SUM(MT481:MT485)</f>
        <v>562.80000000000007</v>
      </c>
      <c r="MV486" s="456"/>
      <c r="MW486" s="454"/>
      <c r="MX486" s="526"/>
      <c r="MY486" s="455"/>
      <c r="MZ486" s="454"/>
      <c r="NA486" s="454"/>
      <c r="NB486" s="454"/>
      <c r="NC486" s="450"/>
      <c r="ND486" s="450">
        <f>SUM(NC481:NC485)</f>
        <v>645.4</v>
      </c>
      <c r="NE486" s="456"/>
      <c r="NF486" s="454"/>
      <c r="NG486" s="526"/>
      <c r="NH486" s="455"/>
      <c r="NI486" s="454"/>
      <c r="NJ486" s="454"/>
      <c r="NK486" s="454"/>
      <c r="NL486" s="450"/>
      <c r="NM486" s="450">
        <f>SUM(NL481:NL485)</f>
        <v>490.3</v>
      </c>
      <c r="NN486" s="456"/>
      <c r="NO486" s="454"/>
      <c r="NP486" s="526"/>
      <c r="NQ486" s="455"/>
      <c r="NR486" s="454"/>
      <c r="NS486" s="454"/>
      <c r="NT486" s="454"/>
      <c r="NU486" s="450"/>
      <c r="NV486" s="450">
        <f>SUM(NU481:NU485)</f>
        <v>546.15000000000009</v>
      </c>
      <c r="NW486" s="456"/>
      <c r="NX486" s="454"/>
      <c r="NY486" s="491"/>
      <c r="NZ486" s="455"/>
      <c r="OA486" s="455"/>
      <c r="OB486" s="454"/>
      <c r="OC486" s="454"/>
      <c r="OD486" s="454"/>
      <c r="OE486" s="450">
        <f>SUM(OD481:OD485)</f>
        <v>535.4</v>
      </c>
      <c r="OF486" s="456"/>
      <c r="OG486" s="454"/>
      <c r="OH486" s="526"/>
      <c r="OI486" s="455"/>
      <c r="OJ486" s="454"/>
      <c r="OK486" s="454"/>
      <c r="OL486" s="454"/>
      <c r="OM486" s="450"/>
      <c r="ON486" s="450">
        <f>SUM(OM481:OM485)</f>
        <v>805.55000000000007</v>
      </c>
      <c r="OO486" s="456"/>
      <c r="OP486" s="454"/>
      <c r="OQ486" s="491"/>
      <c r="OR486" s="455"/>
      <c r="OS486" s="454"/>
      <c r="OT486" s="454"/>
      <c r="OU486" s="454"/>
      <c r="OV486" s="450"/>
      <c r="OW486" s="450">
        <f>SUM(OV481:OV485)</f>
        <v>441.8</v>
      </c>
      <c r="OX486" s="456"/>
      <c r="OY486" s="454"/>
      <c r="OZ486" s="526"/>
      <c r="PA486" s="455"/>
      <c r="PB486" s="454"/>
      <c r="PC486" s="454"/>
      <c r="PD486" s="454"/>
      <c r="PE486" s="450"/>
      <c r="PF486" s="450">
        <f>SUM(PE481:PE485)</f>
        <v>624.90000000000009</v>
      </c>
      <c r="PG486" s="456"/>
      <c r="PH486" s="454"/>
      <c r="PI486" s="526"/>
      <c r="PJ486" s="455"/>
      <c r="PK486" s="454"/>
      <c r="PL486" s="454"/>
      <c r="PM486" s="454"/>
      <c r="PN486" s="450"/>
      <c r="PO486" s="450">
        <f>SUM(PN481:PN485)</f>
        <v>536.6</v>
      </c>
      <c r="PP486" s="456"/>
      <c r="PQ486" s="454"/>
      <c r="PR486" s="491"/>
      <c r="PS486" s="455"/>
      <c r="PT486" s="454"/>
      <c r="PU486" s="454"/>
      <c r="PV486" s="454"/>
      <c r="PW486" s="450"/>
      <c r="PX486" s="450">
        <f>SUM(PW481:PW485)</f>
        <v>534.9</v>
      </c>
      <c r="PY486" s="456"/>
      <c r="PZ486" s="454"/>
      <c r="QA486" s="526"/>
      <c r="QB486" s="455"/>
      <c r="QC486" s="454"/>
      <c r="QD486" s="454"/>
      <c r="QE486" s="454"/>
      <c r="QF486" s="450"/>
      <c r="QG486" s="450">
        <f>SUM(QF481:QF485)</f>
        <v>534.9</v>
      </c>
      <c r="QH486" s="456"/>
      <c r="QI486" s="454"/>
      <c r="QJ486" s="491"/>
      <c r="QK486" s="455"/>
      <c r="QL486" s="454"/>
      <c r="QM486" s="454"/>
      <c r="QN486" s="454"/>
      <c r="QO486" s="450"/>
      <c r="QP486" s="450">
        <f>SUM(QO481:QO485)</f>
        <v>523.20000000000005</v>
      </c>
      <c r="QQ486" s="456"/>
      <c r="QR486" s="454"/>
      <c r="QS486" s="526"/>
      <c r="QT486" s="455"/>
      <c r="QU486" s="454"/>
      <c r="QV486" s="454"/>
      <c r="QW486" s="454"/>
      <c r="QX486" s="450"/>
      <c r="QY486" s="450">
        <f>SUM(QX481:QX485)</f>
        <v>490.3</v>
      </c>
      <c r="QZ486" s="456"/>
      <c r="RA486" s="454"/>
      <c r="RB486" s="491"/>
      <c r="RC486" s="455"/>
      <c r="RD486" s="454"/>
      <c r="RE486" s="454"/>
      <c r="RF486" s="454"/>
      <c r="RG486" s="450"/>
      <c r="RH486" s="450">
        <f>SUM(RG481:RG485)</f>
        <v>660.95</v>
      </c>
      <c r="RI486" s="456"/>
      <c r="RJ486" s="454"/>
      <c r="RK486" s="455"/>
      <c r="RL486" s="455"/>
      <c r="RM486" s="455"/>
      <c r="RN486" s="454"/>
      <c r="RO486" s="454"/>
      <c r="RP486" s="454"/>
      <c r="RQ486" s="450" t="e">
        <f>SUM(RP481:RP485)</f>
        <v>#N/A</v>
      </c>
      <c r="RR486" s="456"/>
      <c r="RS486" s="454"/>
      <c r="RT486" s="526"/>
      <c r="RU486" s="455"/>
      <c r="RV486" s="454"/>
      <c r="RW486" s="454"/>
      <c r="RX486" s="454"/>
      <c r="RY486" s="450"/>
      <c r="RZ486" s="450">
        <f>SUM(RY481:RY485)</f>
        <v>555.75</v>
      </c>
      <c r="SA486" s="486"/>
      <c r="SB486" s="454"/>
      <c r="SC486" s="526"/>
      <c r="SD486" s="455"/>
      <c r="SE486" s="454"/>
      <c r="SF486" s="454"/>
      <c r="SG486" s="454"/>
      <c r="SH486" s="450"/>
      <c r="SI486" s="450">
        <f>SUM(SH481:SH485)</f>
        <v>655.7</v>
      </c>
      <c r="SJ486" s="486"/>
      <c r="SK486" s="454"/>
      <c r="SL486" s="526"/>
      <c r="SM486" s="455"/>
      <c r="SN486" s="454"/>
      <c r="SO486" s="454"/>
      <c r="SP486" s="454"/>
      <c r="SQ486" s="450"/>
      <c r="SR486" s="450">
        <f>SUM(SQ481:SQ485)</f>
        <v>672.95</v>
      </c>
      <c r="SS486" s="486"/>
      <c r="ST486" s="454"/>
      <c r="SU486" s="526"/>
      <c r="SV486" s="455"/>
      <c r="SW486" s="454"/>
      <c r="SX486" s="454"/>
      <c r="SY486" s="454"/>
      <c r="SZ486" s="450"/>
      <c r="TA486" s="450">
        <f>SUM(SZ481:SZ485)</f>
        <v>636.90000000000009</v>
      </c>
      <c r="TB486" s="486"/>
      <c r="TC486" s="454"/>
      <c r="TD486" s="526"/>
      <c r="TE486" s="455"/>
      <c r="TF486" s="454"/>
      <c r="TG486" s="454"/>
      <c r="TH486" s="454"/>
      <c r="TI486" s="454"/>
      <c r="TJ486" s="450">
        <f>SUM(TI481:TI485)</f>
        <v>404.4</v>
      </c>
      <c r="TK486" s="486"/>
      <c r="TL486" s="454"/>
      <c r="TM486" s="526"/>
      <c r="TN486" s="455"/>
      <c r="TO486" s="454"/>
      <c r="TP486" s="454"/>
      <c r="TQ486" s="454"/>
      <c r="TR486" s="450"/>
      <c r="TS486" s="450">
        <f>SUM(TR481:TR485)</f>
        <v>478.6</v>
      </c>
      <c r="TT486" s="486"/>
      <c r="TU486" s="454"/>
      <c r="TV486" s="455"/>
      <c r="TW486" s="455"/>
      <c r="TX486" s="454"/>
      <c r="TY486" s="454"/>
      <c r="TZ486" s="454"/>
      <c r="UA486" s="450"/>
      <c r="UB486" s="450" t="e">
        <f>SUM(UA481:UA485)</f>
        <v>#N/A</v>
      </c>
      <c r="UC486" s="486"/>
      <c r="UD486" s="454"/>
      <c r="UE486" s="526"/>
      <c r="UF486" s="455"/>
      <c r="UG486" s="454"/>
      <c r="UH486" s="454"/>
      <c r="UI486" s="454"/>
      <c r="UJ486" s="450"/>
      <c r="UK486" s="450">
        <f>SUM(UJ481:UJ485)</f>
        <v>516.20000000000005</v>
      </c>
      <c r="UL486" s="486"/>
      <c r="UM486" s="454"/>
      <c r="UN486" s="455"/>
      <c r="UO486" s="455"/>
      <c r="UP486" s="454"/>
      <c r="UQ486" s="454"/>
      <c r="UR486" s="454"/>
      <c r="US486" s="450"/>
      <c r="UT486" s="450" t="e">
        <f>SUM(US481:US485)</f>
        <v>#N/A</v>
      </c>
      <c r="UU486" s="486"/>
      <c r="UV486" s="454"/>
      <c r="UW486" s="526"/>
      <c r="UX486" s="455"/>
      <c r="UY486" s="454"/>
      <c r="UZ486" s="454"/>
      <c r="VA486" s="454"/>
      <c r="VB486" s="450"/>
      <c r="VC486" s="450">
        <f>SUM(VB481:VB485)</f>
        <v>651.05000000000007</v>
      </c>
      <c r="VD486" s="486"/>
      <c r="VE486" s="454"/>
      <c r="VF486" s="455"/>
      <c r="VG486" s="455"/>
      <c r="VH486" s="454"/>
      <c r="VI486" s="454"/>
      <c r="VJ486" s="454"/>
      <c r="VK486" s="450"/>
      <c r="VL486" s="450" t="e">
        <f>SUM(VK481:VK485)</f>
        <v>#N/A</v>
      </c>
      <c r="VM486" s="486"/>
      <c r="VN486" s="454"/>
      <c r="VO486" s="526"/>
      <c r="VP486" s="455"/>
      <c r="VQ486" s="454"/>
      <c r="VR486" s="454"/>
      <c r="VS486" s="454"/>
      <c r="VT486" s="450"/>
      <c r="VU486" s="450">
        <f>SUM(VT481:VT485)</f>
        <v>628.30000000000007</v>
      </c>
      <c r="VV486" s="486"/>
      <c r="VW486" s="454"/>
      <c r="VX486" s="455"/>
      <c r="VY486" s="455"/>
      <c r="VZ486" s="455"/>
      <c r="WA486" s="454"/>
      <c r="WB486" s="454"/>
      <c r="WC486" s="454"/>
      <c r="WD486" s="450" t="e">
        <f>SUM(WC481:WC485)</f>
        <v>#N/A</v>
      </c>
      <c r="WE486" s="486"/>
      <c r="WF486" s="454"/>
      <c r="WG486" s="526"/>
      <c r="WH486" s="455"/>
      <c r="WI486" s="454"/>
      <c r="WJ486" s="454"/>
      <c r="WK486" s="454"/>
      <c r="WL486" s="454"/>
      <c r="WM486" s="450">
        <f>SUM(WL481:WL485)</f>
        <v>636.90000000000009</v>
      </c>
      <c r="WN486" s="486"/>
      <c r="WO486" s="454"/>
      <c r="WP486" s="526"/>
      <c r="WQ486" s="454"/>
      <c r="WR486" s="454"/>
      <c r="WS486" s="454"/>
      <c r="WT486" s="454"/>
      <c r="WU486" s="450"/>
      <c r="WV486" s="450">
        <f>SUM(WU481:WU485)</f>
        <v>555.79999999999995</v>
      </c>
      <c r="WW486" s="486"/>
      <c r="WX486" s="454"/>
      <c r="WY486" s="526"/>
      <c r="WZ486" s="455"/>
      <c r="XA486" s="454"/>
      <c r="XB486" s="454"/>
      <c r="XC486" s="454"/>
      <c r="XD486" s="454"/>
      <c r="XE486" s="450">
        <f>SUM(XD481:XD485)</f>
        <v>534.9</v>
      </c>
      <c r="XF486" s="486"/>
      <c r="XG486" s="454"/>
      <c r="XH486" s="455"/>
      <c r="XI486" s="455"/>
      <c r="XJ486" s="455"/>
      <c r="XK486" s="454"/>
      <c r="XL486" s="454"/>
      <c r="XM486" s="454"/>
      <c r="XN486" s="450" t="e">
        <f>SUM(XM481:XM485)</f>
        <v>#N/A</v>
      </c>
      <c r="XO486" s="486"/>
      <c r="XP486" s="454"/>
      <c r="XQ486" s="526"/>
      <c r="XR486" s="455"/>
      <c r="XS486" s="454"/>
      <c r="XT486" s="454"/>
      <c r="XU486" s="454"/>
      <c r="XV486" s="450"/>
      <c r="XW486" s="450">
        <f>SUM(XV481:XV485)</f>
        <v>407</v>
      </c>
      <c r="XX486" s="486"/>
      <c r="XY486" s="454"/>
      <c r="XZ486" s="526"/>
      <c r="YA486" s="455"/>
      <c r="YB486" s="454"/>
      <c r="YC486" s="454"/>
      <c r="YD486" s="454"/>
      <c r="YE486" s="454"/>
      <c r="YF486" s="450">
        <f>SUM(YE481:YE485)</f>
        <v>536.6</v>
      </c>
      <c r="YG486" s="486"/>
      <c r="YH486" s="454"/>
      <c r="YI486" s="526"/>
      <c r="YJ486" s="455"/>
      <c r="YK486" s="454"/>
      <c r="YL486" s="454"/>
      <c r="YM486" s="454"/>
      <c r="YN486" s="450"/>
      <c r="YO486" s="450">
        <f>SUM(YN481:YN485)</f>
        <v>633.20000000000005</v>
      </c>
      <c r="YP486" s="486"/>
      <c r="YQ486" s="454"/>
      <c r="YR486" s="455"/>
      <c r="YS486" s="455"/>
      <c r="YT486" s="455"/>
      <c r="YU486" s="454"/>
      <c r="YV486" s="454"/>
      <c r="YW486" s="454"/>
      <c r="YX486" s="450" t="e">
        <f>SUM(YW481:YW485)</f>
        <v>#N/A</v>
      </c>
      <c r="YY486" s="486"/>
      <c r="YZ486" s="454"/>
      <c r="ZA486" s="455"/>
      <c r="ZB486" s="455"/>
      <c r="ZC486" s="455"/>
      <c r="ZD486" s="454"/>
      <c r="ZE486" s="454"/>
      <c r="ZF486" s="454"/>
      <c r="ZG486" s="450" t="e">
        <f>SUM(ZF481:ZF485)</f>
        <v>#N/A</v>
      </c>
      <c r="ZH486" s="486"/>
      <c r="ZI486" s="454"/>
      <c r="ZJ486" s="491"/>
      <c r="ZK486" s="455"/>
      <c r="ZL486" s="455"/>
      <c r="ZM486" s="454"/>
      <c r="ZN486" s="454"/>
      <c r="ZO486" s="454"/>
      <c r="ZP486" s="450">
        <f>SUM(ZO481:ZO485)</f>
        <v>228</v>
      </c>
      <c r="ZQ486" s="486"/>
      <c r="ZR486" s="454"/>
      <c r="ZS486" s="455"/>
      <c r="ZT486" s="455"/>
      <c r="ZU486" s="454"/>
      <c r="ZV486" s="454"/>
      <c r="ZW486" s="454"/>
      <c r="ZX486" s="450"/>
      <c r="ZY486" s="450" t="e">
        <f>SUM(ZX481:ZX485)</f>
        <v>#N/A</v>
      </c>
      <c r="ZZ486" s="486"/>
      <c r="AAA486" s="454"/>
      <c r="AAB486" s="455"/>
      <c r="AAC486" s="455"/>
      <c r="AAD486" s="454"/>
      <c r="AAE486" s="454"/>
      <c r="AAF486" s="454"/>
      <c r="AAG486" s="450"/>
      <c r="AAH486" s="450" t="e">
        <f>SUM(AAG481:AAG485)</f>
        <v>#N/A</v>
      </c>
      <c r="AAI486" s="486"/>
      <c r="AAJ486" s="454"/>
      <c r="AAK486" s="455"/>
      <c r="AAL486" s="455"/>
      <c r="AAM486" s="454"/>
      <c r="AAN486" s="454"/>
      <c r="AAO486" s="454"/>
      <c r="AAP486" s="450"/>
      <c r="AAQ486" s="450" t="e">
        <f>SUM(AAP481:AAP485)</f>
        <v>#N/A</v>
      </c>
      <c r="AAR486" s="486"/>
      <c r="AAS486" s="454"/>
      <c r="AAT486" s="455"/>
      <c r="AAU486" s="455"/>
      <c r="AAV486" s="454"/>
      <c r="AAW486" s="454"/>
      <c r="AAX486" s="454"/>
      <c r="AAY486" s="450"/>
      <c r="AAZ486" s="450" t="e">
        <f>SUM(AAY481:AAY485)</f>
        <v>#N/A</v>
      </c>
      <c r="ABA486" s="486"/>
      <c r="ABB486" s="454"/>
      <c r="ABC486" s="455"/>
      <c r="ABD486" s="455"/>
      <c r="ABE486" s="454"/>
      <c r="ABF486" s="454"/>
      <c r="ABG486" s="454"/>
      <c r="ABH486" s="450"/>
      <c r="ABI486" s="450" t="e">
        <f>SUM(ABH481:ABH485)</f>
        <v>#N/A</v>
      </c>
      <c r="ABJ486" s="486"/>
      <c r="ABK486" s="454"/>
      <c r="ABL486" s="455"/>
      <c r="ABM486" s="455"/>
      <c r="ABN486" s="454"/>
      <c r="ABO486" s="454"/>
      <c r="ABP486" s="454"/>
      <c r="ABQ486" s="450"/>
      <c r="ABR486" s="450" t="e">
        <f>SUM(ABQ481:ABQ485)</f>
        <v>#N/A</v>
      </c>
      <c r="ABS486" s="486"/>
      <c r="ABT486" s="454"/>
      <c r="ABU486" s="455"/>
      <c r="ABV486" s="455"/>
      <c r="ABW486" s="454"/>
      <c r="ABX486" s="454"/>
      <c r="ABY486" s="454"/>
      <c r="ABZ486" s="450"/>
      <c r="ACA486" s="450" t="e">
        <f>SUM(ABZ481:ABZ485)</f>
        <v>#N/A</v>
      </c>
      <c r="ACB486" s="486"/>
      <c r="ACC486" s="454"/>
      <c r="ACD486" s="455"/>
      <c r="ACE486" s="455"/>
      <c r="ACF486" s="454"/>
      <c r="ACG486" s="454"/>
      <c r="ACH486" s="454"/>
      <c r="ACI486" s="450"/>
      <c r="ACJ486" s="450" t="e">
        <f>SUM(ACI481:ACI485)</f>
        <v>#N/A</v>
      </c>
      <c r="ACK486" s="486"/>
      <c r="ACL486" s="454"/>
      <c r="ACM486" s="455"/>
      <c r="ACN486" s="455"/>
      <c r="ACO486" s="454"/>
      <c r="ACP486" s="454"/>
      <c r="ACQ486" s="454"/>
      <c r="ACR486" s="450"/>
      <c r="ACS486" s="450" t="e">
        <f>SUM(ACR481:ACR485)</f>
        <v>#N/A</v>
      </c>
      <c r="ACT486" s="486"/>
      <c r="ACU486" s="454"/>
      <c r="ACV486" s="491"/>
      <c r="ACW486" s="455"/>
      <c r="ACX486" s="454"/>
      <c r="ACY486" s="454"/>
      <c r="ACZ486" s="454"/>
      <c r="ADA486" s="450"/>
      <c r="ADB486" s="450">
        <f>SUM(ADA481:ADA485)</f>
        <v>393.4</v>
      </c>
      <c r="ADC486" s="486"/>
      <c r="ADD486" s="454"/>
      <c r="ADE486" s="526"/>
      <c r="ADF486" s="455"/>
      <c r="ADG486" s="454"/>
      <c r="ADH486" s="454"/>
      <c r="ADI486" s="454"/>
      <c r="ADJ486" s="454"/>
      <c r="ADK486" s="450">
        <f>SUM(ADJ481:ADJ485)</f>
        <v>662.1</v>
      </c>
      <c r="ADL486" s="486"/>
      <c r="ADM486" s="454"/>
      <c r="ADN486" s="526"/>
      <c r="ADO486" s="455"/>
      <c r="ADP486" s="454"/>
      <c r="ADQ486" s="454"/>
      <c r="ADR486" s="454"/>
      <c r="ADS486" s="450"/>
      <c r="ADT486" s="450">
        <f>SUM(ADS481:ADS485)</f>
        <v>570.15</v>
      </c>
      <c r="ADU486" s="486"/>
      <c r="ADV486" s="454"/>
      <c r="ADW486" s="526"/>
      <c r="ADX486" s="455"/>
      <c r="ADY486" s="455"/>
      <c r="ADZ486" s="454"/>
      <c r="AEA486" s="454"/>
      <c r="AEB486" s="454"/>
      <c r="AEC486" s="450">
        <f>SUM(AEB481:AEB485)</f>
        <v>639.1</v>
      </c>
      <c r="AED486" s="486"/>
      <c r="AEE486" s="454"/>
      <c r="AEF486" s="526"/>
      <c r="AEG486" s="455"/>
      <c r="AEH486" s="454"/>
      <c r="AEI486" s="454"/>
      <c r="AEJ486" s="454"/>
      <c r="AEK486" s="454"/>
      <c r="AEL486" s="450">
        <f>SUM(AEK481:AEK485)</f>
        <v>625.9</v>
      </c>
      <c r="AEM486" s="486"/>
      <c r="AEN486" s="454"/>
      <c r="AEO486" s="526"/>
      <c r="AEP486" s="455"/>
      <c r="AEQ486" s="454"/>
      <c r="AER486" s="454"/>
      <c r="AES486" s="454"/>
      <c r="AET486" s="454"/>
      <c r="AEU486" s="450">
        <f>SUM(AET481:AET485)</f>
        <v>172.3</v>
      </c>
      <c r="AEV486" s="486"/>
      <c r="AEW486" s="454"/>
      <c r="AEX486" s="526"/>
      <c r="AEY486" s="455"/>
      <c r="AEZ486" s="454"/>
      <c r="AFA486" s="454"/>
      <c r="AFB486" s="454"/>
      <c r="AFC486" s="450"/>
      <c r="AFD486" s="450">
        <f>SUM(AFC481:AFC485)</f>
        <v>543.70000000000005</v>
      </c>
      <c r="AFE486" s="486"/>
      <c r="AFF486" s="454"/>
      <c r="AFG486" s="526"/>
      <c r="AFH486" s="455"/>
      <c r="AFI486" s="454"/>
      <c r="AFJ486" s="454"/>
      <c r="AFK486" s="454"/>
      <c r="AFL486" s="450"/>
      <c r="AFM486" s="450">
        <f>SUM(AFL481:AFL485)</f>
        <v>550.95000000000005</v>
      </c>
      <c r="AFN486" s="486"/>
      <c r="AFO486" s="454"/>
      <c r="AFP486" s="526"/>
      <c r="AFQ486" s="455"/>
      <c r="AFR486" s="454"/>
      <c r="AFS486" s="454"/>
      <c r="AFT486" s="454"/>
      <c r="AFU486" s="450"/>
      <c r="AFV486" s="450">
        <f>SUM(AFU481:AFU485)</f>
        <v>456.9</v>
      </c>
      <c r="AFW486" s="486"/>
      <c r="AFX486" s="454"/>
      <c r="AFY486" s="528"/>
      <c r="AFZ486" s="455"/>
      <c r="AGA486" s="454"/>
      <c r="AGB486" s="454"/>
      <c r="AGC486" s="454"/>
      <c r="AGD486" s="450"/>
      <c r="AGE486" s="450">
        <f>SUM(AGD481:AGD485)</f>
        <v>481.20000000000005</v>
      </c>
      <c r="AGF486" s="486"/>
      <c r="AGG486" s="454"/>
      <c r="AGH486" s="526"/>
      <c r="AGI486" s="455"/>
      <c r="AGJ486" s="454"/>
      <c r="AGK486" s="454"/>
      <c r="AGL486" s="454"/>
      <c r="AGM486" s="450"/>
      <c r="AGN486" s="450">
        <f>SUM(AGM481:AGM485)</f>
        <v>522.9</v>
      </c>
      <c r="AGO486" s="486"/>
      <c r="AGP486" s="454"/>
      <c r="AGQ486" s="526"/>
      <c r="AGR486" s="455"/>
      <c r="AGS486" s="454"/>
      <c r="AGT486" s="454"/>
      <c r="AGU486" s="454"/>
      <c r="AGV486" s="450"/>
      <c r="AGW486" s="450">
        <f>SUM(AGV481:AGV485)</f>
        <v>694.1</v>
      </c>
      <c r="AGX486" s="486"/>
      <c r="AGY486" s="454"/>
      <c r="AGZ486" s="527"/>
      <c r="AHA486" s="455"/>
      <c r="AHB486" s="454"/>
      <c r="AHC486" s="454"/>
      <c r="AHD486" s="454"/>
      <c r="AHE486" s="450"/>
      <c r="AHF486" s="450">
        <f>SUM(AHE481:AHE485)</f>
        <v>404.9</v>
      </c>
      <c r="AHG486" s="486"/>
      <c r="AHH486" s="495"/>
      <c r="AHI486" s="496"/>
      <c r="AHJ486" s="496"/>
      <c r="AHK486" s="495"/>
      <c r="AHL486" s="495"/>
      <c r="AHM486" s="495"/>
      <c r="AHN486" s="481"/>
      <c r="AHO486" s="481"/>
      <c r="AHP486" s="496"/>
      <c r="AHQ486" s="495"/>
      <c r="AHR486" s="513"/>
      <c r="AHS486" s="496"/>
      <c r="AHT486" s="495"/>
      <c r="AHU486" s="495"/>
      <c r="AHV486" s="495"/>
      <c r="AHW486" s="481"/>
      <c r="AHX486" s="481"/>
      <c r="AHY486" s="496"/>
      <c r="AHZ486" s="495"/>
      <c r="AIA486" s="513"/>
      <c r="AIB486" s="496"/>
      <c r="AIC486" s="495"/>
      <c r="AID486" s="495"/>
      <c r="AIE486" s="495"/>
      <c r="AIF486" s="481"/>
      <c r="AIG486" s="481"/>
      <c r="AIH486" s="496"/>
      <c r="AII486" s="263"/>
      <c r="AIJ486" s="433"/>
      <c r="AIK486" s="264"/>
      <c r="AIL486" s="264"/>
      <c r="AIM486" s="263"/>
      <c r="AIN486" s="264"/>
      <c r="AIO486" s="264"/>
      <c r="AIP486" s="210"/>
      <c r="AIQ486" s="264"/>
    </row>
    <row r="487" spans="1:927" s="16" customFormat="1" ht="15">
      <c r="A487" s="454" t="s">
        <v>70</v>
      </c>
      <c r="B487" s="490" t="s">
        <v>910</v>
      </c>
      <c r="C487" s="455"/>
      <c r="D487" s="523">
        <f>IF(C487="Kopman",1.2,1)</f>
        <v>1</v>
      </c>
      <c r="E487" s="492">
        <f>VLOOKUP(B487,$A$563:$F$2022,6,FALSE)</f>
        <v>130</v>
      </c>
      <c r="F487" s="454" t="s">
        <v>61</v>
      </c>
      <c r="G487" s="450">
        <f>E487*1.5*D487</f>
        <v>195</v>
      </c>
      <c r="H487" s="450"/>
      <c r="I487" s="456"/>
      <c r="J487" s="454" t="s">
        <v>70</v>
      </c>
      <c r="K487" s="525" t="s">
        <v>910</v>
      </c>
      <c r="L487" s="455"/>
      <c r="M487" s="523">
        <f>IF(L487="Kopman",1.2,1)</f>
        <v>1</v>
      </c>
      <c r="N487" s="492">
        <f>VLOOKUP(K487,$A$563:$F$2022,6,FALSE)</f>
        <v>130</v>
      </c>
      <c r="O487" s="454" t="s">
        <v>61</v>
      </c>
      <c r="P487" s="450">
        <f>N487*1.5*M487</f>
        <v>195</v>
      </c>
      <c r="Q487" s="450"/>
      <c r="R487" s="456"/>
      <c r="S487" s="454" t="s">
        <v>70</v>
      </c>
      <c r="T487" s="525" t="s">
        <v>910</v>
      </c>
      <c r="U487" s="455"/>
      <c r="V487" s="523">
        <f>IF(U487="Kopman",1.2,1)</f>
        <v>1</v>
      </c>
      <c r="W487" s="492">
        <f>VLOOKUP(T487,$A$563:$F$2022,6,FALSE)</f>
        <v>130</v>
      </c>
      <c r="X487" s="454" t="s">
        <v>61</v>
      </c>
      <c r="Y487" s="450">
        <f>W487*1.5*V487</f>
        <v>195</v>
      </c>
      <c r="Z487" s="450"/>
      <c r="AA487" s="456"/>
      <c r="AB487" s="454" t="s">
        <v>70</v>
      </c>
      <c r="AC487" s="525" t="s">
        <v>910</v>
      </c>
      <c r="AD487" s="455"/>
      <c r="AE487" s="523">
        <f>IF(AD487="Kopman",1.2,1)</f>
        <v>1</v>
      </c>
      <c r="AF487" s="492">
        <f>VLOOKUP(AC487,$A$563:$F$2022,6,FALSE)</f>
        <v>130</v>
      </c>
      <c r="AG487" s="454" t="s">
        <v>61</v>
      </c>
      <c r="AH487" s="450">
        <f>AF487*1.5*AE487</f>
        <v>195</v>
      </c>
      <c r="AI487" s="450"/>
      <c r="AJ487" s="456"/>
      <c r="AK487" s="454" t="s">
        <v>70</v>
      </c>
      <c r="AL487" s="490" t="s">
        <v>910</v>
      </c>
      <c r="AM487" s="455"/>
      <c r="AN487" s="523">
        <f>IF(AM487="Kopman",1.2,1)</f>
        <v>1</v>
      </c>
      <c r="AO487" s="492">
        <f>VLOOKUP(AL487,$A$563:$F$2022,6,FALSE)</f>
        <v>130</v>
      </c>
      <c r="AP487" s="454" t="s">
        <v>61</v>
      </c>
      <c r="AQ487" s="450">
        <f>AO487*1.5*AN487</f>
        <v>195</v>
      </c>
      <c r="AR487" s="450"/>
      <c r="AS487" s="456"/>
      <c r="AT487" s="454" t="s">
        <v>70</v>
      </c>
      <c r="AU487" s="525" t="s">
        <v>910</v>
      </c>
      <c r="AV487" s="455"/>
      <c r="AW487" s="523">
        <f>IF(AV487="Kopman",1.2,1)</f>
        <v>1</v>
      </c>
      <c r="AX487" s="492">
        <f>VLOOKUP(AU487,$A$563:$F$2022,6,FALSE)</f>
        <v>130</v>
      </c>
      <c r="AY487" s="454" t="s">
        <v>61</v>
      </c>
      <c r="AZ487" s="450">
        <f>AX487*1.5*AW487</f>
        <v>195</v>
      </c>
      <c r="BA487" s="450"/>
      <c r="BB487" s="456"/>
      <c r="BC487" s="454" t="s">
        <v>70</v>
      </c>
      <c r="BD487" s="525" t="s">
        <v>910</v>
      </c>
      <c r="BE487" s="455"/>
      <c r="BF487" s="523">
        <f>IF(BE487="Kopman",1.2,1)</f>
        <v>1</v>
      </c>
      <c r="BG487" s="492">
        <f>VLOOKUP(BD487,$A$563:$F$2022,6,FALSE)</f>
        <v>130</v>
      </c>
      <c r="BH487" s="454" t="s">
        <v>61</v>
      </c>
      <c r="BI487" s="450">
        <f>BG487*1.5*BF487</f>
        <v>195</v>
      </c>
      <c r="BJ487" s="450"/>
      <c r="BK487" s="456"/>
      <c r="BL487" s="454" t="s">
        <v>70</v>
      </c>
      <c r="BM487" s="525" t="s">
        <v>910</v>
      </c>
      <c r="BN487" s="455"/>
      <c r="BO487" s="523">
        <f>IF(BN487="Kopman",1.2,1)</f>
        <v>1</v>
      </c>
      <c r="BP487" s="492">
        <f>VLOOKUP(BM487,$A$563:$F$2022,6,FALSE)</f>
        <v>130</v>
      </c>
      <c r="BQ487" s="454" t="s">
        <v>61</v>
      </c>
      <c r="BR487" s="450">
        <f>BP487*1.5*BO487</f>
        <v>195</v>
      </c>
      <c r="BS487" s="450"/>
      <c r="BT487" s="456"/>
      <c r="BU487" s="454" t="s">
        <v>70</v>
      </c>
      <c r="BV487" s="525" t="s">
        <v>910</v>
      </c>
      <c r="BW487" s="455"/>
      <c r="BX487" s="523">
        <f>IF(BW487="Kopman",1.2,1)</f>
        <v>1</v>
      </c>
      <c r="BY487" s="492">
        <f>VLOOKUP(BV487,$A$563:$F$2022,6,FALSE)</f>
        <v>130</v>
      </c>
      <c r="BZ487" s="454" t="s">
        <v>61</v>
      </c>
      <c r="CA487" s="450">
        <f>BY487*1.5*BX487</f>
        <v>195</v>
      </c>
      <c r="CB487" s="450"/>
      <c r="CC487" s="456"/>
      <c r="CD487" s="454" t="s">
        <v>70</v>
      </c>
      <c r="CE487" s="525" t="s">
        <v>448</v>
      </c>
      <c r="CF487" s="455"/>
      <c r="CG487" s="523">
        <f>IF(CF487="Kopman",1.2,1)</f>
        <v>1</v>
      </c>
      <c r="CH487" s="492">
        <f>VLOOKUP(CE487,$A$563:$F$2022,6,FALSE)</f>
        <v>0</v>
      </c>
      <c r="CI487" s="454" t="s">
        <v>61</v>
      </c>
      <c r="CJ487" s="450">
        <f>CH487*1.5*CG487</f>
        <v>0</v>
      </c>
      <c r="CK487" s="450"/>
      <c r="CL487" s="456"/>
      <c r="CM487" s="454" t="s">
        <v>70</v>
      </c>
      <c r="CN487" s="525" t="s">
        <v>448</v>
      </c>
      <c r="CO487" s="455"/>
      <c r="CP487" s="523">
        <f>IF(CO487="Kopman",1.2,1)</f>
        <v>1</v>
      </c>
      <c r="CQ487" s="492">
        <f>VLOOKUP(CN487,$A$563:$F$2022,6,FALSE)</f>
        <v>0</v>
      </c>
      <c r="CR487" s="454" t="s">
        <v>61</v>
      </c>
      <c r="CS487" s="450">
        <f>CQ487*1.5*CP487</f>
        <v>0</v>
      </c>
      <c r="CT487" s="450"/>
      <c r="CU487" s="456"/>
      <c r="CV487" s="454" t="s">
        <v>70</v>
      </c>
      <c r="CW487" s="525" t="s">
        <v>910</v>
      </c>
      <c r="CX487" s="455"/>
      <c r="CY487" s="523">
        <f>IF(CX487="Kopman",1.2,1)</f>
        <v>1</v>
      </c>
      <c r="CZ487" s="492">
        <f>VLOOKUP(CW487,$A$563:$F$2022,6,FALSE)</f>
        <v>130</v>
      </c>
      <c r="DA487" s="454" t="s">
        <v>61</v>
      </c>
      <c r="DB487" s="450">
        <f>CZ487*1.5*CY487</f>
        <v>195</v>
      </c>
      <c r="DC487" s="450"/>
      <c r="DD487" s="456"/>
      <c r="DE487" s="454" t="s">
        <v>70</v>
      </c>
      <c r="DF487" s="525" t="s">
        <v>448</v>
      </c>
      <c r="DG487" s="455"/>
      <c r="DH487" s="523">
        <f>IF(DG487="Kopman",1.2,1)</f>
        <v>1</v>
      </c>
      <c r="DI487" s="492">
        <f>VLOOKUP(DF487,$A$563:$F$2022,6,FALSE)</f>
        <v>0</v>
      </c>
      <c r="DJ487" s="454" t="s">
        <v>61</v>
      </c>
      <c r="DK487" s="450">
        <f>DI487*1.5*DH487</f>
        <v>0</v>
      </c>
      <c r="DL487" s="450"/>
      <c r="DM487" s="456"/>
      <c r="DN487" s="454" t="s">
        <v>70</v>
      </c>
      <c r="DO487" s="490" t="s">
        <v>910</v>
      </c>
      <c r="DP487" s="455"/>
      <c r="DQ487" s="523">
        <f>IF(DP487="Kopman",1.2,1)</f>
        <v>1</v>
      </c>
      <c r="DR487" s="492">
        <f>VLOOKUP(DO487,$A$563:$F$2022,6,FALSE)</f>
        <v>130</v>
      </c>
      <c r="DS487" s="454" t="s">
        <v>61</v>
      </c>
      <c r="DT487" s="450">
        <f>DR487*1.5*DQ487</f>
        <v>195</v>
      </c>
      <c r="DU487" s="450"/>
      <c r="DV487" s="456"/>
      <c r="DW487" s="454" t="s">
        <v>70</v>
      </c>
      <c r="DX487" s="506" t="s">
        <v>186</v>
      </c>
      <c r="DY487" s="455"/>
      <c r="DZ487" s="523">
        <f>IF(DY487="Kopman",1.2,1)</f>
        <v>1</v>
      </c>
      <c r="EA487" s="492" t="e">
        <f>VLOOKUP(DX487,$A$563:$F$2022,6,FALSE)</f>
        <v>#N/A</v>
      </c>
      <c r="EB487" s="454" t="s">
        <v>61</v>
      </c>
      <c r="EC487" s="450" t="e">
        <f>EA487*1.5*DZ487</f>
        <v>#N/A</v>
      </c>
      <c r="ED487" s="450"/>
      <c r="EE487" s="456"/>
      <c r="EF487" s="454" t="s">
        <v>70</v>
      </c>
      <c r="EG487" s="525" t="s">
        <v>432</v>
      </c>
      <c r="EH487" s="455"/>
      <c r="EI487" s="523">
        <f>IF(EH487="Kopman",1.2,1)</f>
        <v>1</v>
      </c>
      <c r="EJ487" s="492">
        <f>VLOOKUP(EG487,$A$563:$F$2022,6,FALSE)</f>
        <v>18</v>
      </c>
      <c r="EK487" s="454" t="s">
        <v>61</v>
      </c>
      <c r="EL487" s="450">
        <f>EJ487*1.5*EI487</f>
        <v>27</v>
      </c>
      <c r="EM487" s="450"/>
      <c r="EN487" s="456"/>
      <c r="EO487" s="454" t="s">
        <v>70</v>
      </c>
      <c r="EP487" s="525" t="s">
        <v>910</v>
      </c>
      <c r="EQ487" s="455"/>
      <c r="ER487" s="523">
        <f>IF(EQ487="Kopman",1.2,1)</f>
        <v>1</v>
      </c>
      <c r="ES487" s="492">
        <f>VLOOKUP(EP487,$A$563:$F$2022,6,FALSE)</f>
        <v>130</v>
      </c>
      <c r="ET487" s="454" t="s">
        <v>61</v>
      </c>
      <c r="EU487" s="450">
        <f>ES487*1.5*ER487</f>
        <v>195</v>
      </c>
      <c r="EV487" s="450"/>
      <c r="EW487" s="456"/>
      <c r="EX487" s="454" t="s">
        <v>70</v>
      </c>
      <c r="EY487" s="506" t="s">
        <v>186</v>
      </c>
      <c r="EZ487" s="455"/>
      <c r="FA487" s="523">
        <f>IF(EZ487="Kopman",1.2,1)</f>
        <v>1</v>
      </c>
      <c r="FB487" s="492" t="e">
        <f>VLOOKUP(EY487,$A$563:$F$2022,6,FALSE)</f>
        <v>#N/A</v>
      </c>
      <c r="FC487" s="454" t="s">
        <v>61</v>
      </c>
      <c r="FD487" s="450" t="e">
        <f>FB487*1.5*FA487</f>
        <v>#N/A</v>
      </c>
      <c r="FE487" s="450"/>
      <c r="FF487" s="456"/>
      <c r="FG487" s="454" t="s">
        <v>70</v>
      </c>
      <c r="FH487" s="525" t="s">
        <v>439</v>
      </c>
      <c r="FI487" s="455"/>
      <c r="FJ487" s="523">
        <f>IF(FI487="Kopman",1.2,1)</f>
        <v>1</v>
      </c>
      <c r="FK487" s="492">
        <f>VLOOKUP(FH487,$A$563:$F$2022,6,FALSE)</f>
        <v>36</v>
      </c>
      <c r="FL487" s="454" t="s">
        <v>61</v>
      </c>
      <c r="FM487" s="450">
        <f>FK487*1.5*FJ487</f>
        <v>54</v>
      </c>
      <c r="FN487" s="450"/>
      <c r="FO487" s="456"/>
      <c r="FP487" s="454" t="s">
        <v>70</v>
      </c>
      <c r="FQ487" s="490" t="s">
        <v>910</v>
      </c>
      <c r="FR487" s="455"/>
      <c r="FS487" s="523">
        <f>IF(FR487="Kopman",1.2,1)</f>
        <v>1</v>
      </c>
      <c r="FT487" s="492">
        <f>VLOOKUP(FQ487,$A$563:$F$2022,6,FALSE)</f>
        <v>130</v>
      </c>
      <c r="FU487" s="454" t="s">
        <v>61</v>
      </c>
      <c r="FV487" s="450">
        <f>FT487*1.5*FS487</f>
        <v>195</v>
      </c>
      <c r="FW487" s="450"/>
      <c r="FX487" s="456"/>
      <c r="FY487" s="454" t="s">
        <v>70</v>
      </c>
      <c r="FZ487" s="490" t="s">
        <v>448</v>
      </c>
      <c r="GA487" s="455"/>
      <c r="GB487" s="523">
        <f>IF(GA487="Kopman",1.2,1)</f>
        <v>1</v>
      </c>
      <c r="GC487" s="492">
        <f>VLOOKUP(FZ487,$A$563:$F$2022,6,FALSE)</f>
        <v>0</v>
      </c>
      <c r="GD487" s="454" t="s">
        <v>61</v>
      </c>
      <c r="GE487" s="450">
        <f>GC487*1.5*GB487</f>
        <v>0</v>
      </c>
      <c r="GF487" s="450"/>
      <c r="GG487" s="456"/>
      <c r="GH487" s="454" t="s">
        <v>70</v>
      </c>
      <c r="GI487" s="525" t="s">
        <v>447</v>
      </c>
      <c r="GJ487" s="455"/>
      <c r="GK487" s="523">
        <f>IF(GJ487="Kopman",1.2,1)</f>
        <v>1</v>
      </c>
      <c r="GL487" s="492">
        <f>VLOOKUP(GI487,$A$563:$F$2022,6,FALSE)</f>
        <v>30</v>
      </c>
      <c r="GM487" s="454" t="s">
        <v>61</v>
      </c>
      <c r="GN487" s="450">
        <f>GL487*1.5*GK487</f>
        <v>45</v>
      </c>
      <c r="GO487" s="450"/>
      <c r="GP487" s="456"/>
      <c r="GQ487" s="454" t="s">
        <v>70</v>
      </c>
      <c r="GR487" s="525" t="s">
        <v>910</v>
      </c>
      <c r="GS487" s="455"/>
      <c r="GT487" s="523">
        <f>IF(GS487="Kopman",1.2,1)</f>
        <v>1</v>
      </c>
      <c r="GU487" s="492">
        <f>VLOOKUP(GR487,$A$563:$F$2022,6,FALSE)</f>
        <v>130</v>
      </c>
      <c r="GV487" s="454" t="s">
        <v>61</v>
      </c>
      <c r="GW487" s="450">
        <f>GU487*1.5</f>
        <v>195</v>
      </c>
      <c r="GX487" s="450"/>
      <c r="GY487" s="456"/>
      <c r="GZ487" s="454" t="s">
        <v>70</v>
      </c>
      <c r="HA487" s="490" t="s">
        <v>448</v>
      </c>
      <c r="HB487" s="455" t="s">
        <v>2309</v>
      </c>
      <c r="HC487" s="523">
        <f>IF(HB487="Kopman",1.2,1)</f>
        <v>1</v>
      </c>
      <c r="HD487" s="492">
        <f>VLOOKUP(HA487,$A$563:$F$2022,6,FALSE)</f>
        <v>0</v>
      </c>
      <c r="HE487" s="454" t="s">
        <v>61</v>
      </c>
      <c r="HF487" s="450">
        <f>HD487*1.5*HC487</f>
        <v>0</v>
      </c>
      <c r="HG487" s="450"/>
      <c r="HH487" s="456"/>
      <c r="HI487" s="454" t="s">
        <v>70</v>
      </c>
      <c r="HJ487" s="525" t="s">
        <v>910</v>
      </c>
      <c r="HK487" s="455"/>
      <c r="HL487" s="523">
        <f>IF(HK487="Kopman",1.2,1)</f>
        <v>1</v>
      </c>
      <c r="HM487" s="492">
        <f>VLOOKUP(HJ487,$A$563:$F$2022,6,FALSE)</f>
        <v>130</v>
      </c>
      <c r="HN487" s="454" t="s">
        <v>61</v>
      </c>
      <c r="HO487" s="450">
        <f>HM487*1.5</f>
        <v>195</v>
      </c>
      <c r="HP487" s="450"/>
      <c r="HQ487" s="456"/>
      <c r="HR487" s="454" t="s">
        <v>70</v>
      </c>
      <c r="HS487" s="490" t="s">
        <v>752</v>
      </c>
      <c r="HT487" s="455"/>
      <c r="HU487" s="523">
        <f>IF(HT487="Kopman",1.2,1)</f>
        <v>1</v>
      </c>
      <c r="HV487" s="492">
        <f>VLOOKUP(HS487,$A$563:$F$2022,6,FALSE)</f>
        <v>0</v>
      </c>
      <c r="HW487" s="454" t="s">
        <v>61</v>
      </c>
      <c r="HX487" s="450">
        <f>HV487*1.5*HU487</f>
        <v>0</v>
      </c>
      <c r="HY487" s="450"/>
      <c r="HZ487" s="456"/>
      <c r="IA487" s="454" t="s">
        <v>70</v>
      </c>
      <c r="IB487" s="525" t="s">
        <v>910</v>
      </c>
      <c r="IC487" s="455"/>
      <c r="ID487" s="523">
        <f>IF(IC487="Kopman",1.2,1)</f>
        <v>1</v>
      </c>
      <c r="IE487" s="492">
        <f>VLOOKUP(IB487,$A$563:$F$2022,6,FALSE)</f>
        <v>130</v>
      </c>
      <c r="IF487" s="454" t="s">
        <v>61</v>
      </c>
      <c r="IG487" s="450">
        <f>IE487*1.5</f>
        <v>195</v>
      </c>
      <c r="IH487" s="450"/>
      <c r="II487" s="456"/>
      <c r="IJ487" s="454" t="s">
        <v>70</v>
      </c>
      <c r="IK487" s="525" t="s">
        <v>910</v>
      </c>
      <c r="IL487" s="455"/>
      <c r="IM487" s="523">
        <f>IF(IL487="Kopman",1.2,1)</f>
        <v>1</v>
      </c>
      <c r="IN487" s="492">
        <f>VLOOKUP(IK487,$A$563:$F$2022,6,FALSE)</f>
        <v>130</v>
      </c>
      <c r="IO487" s="454" t="s">
        <v>61</v>
      </c>
      <c r="IP487" s="450">
        <f>IN487*1.5*IM487</f>
        <v>195</v>
      </c>
      <c r="IQ487" s="450"/>
      <c r="IR487" s="456"/>
      <c r="IS487" s="454" t="s">
        <v>70</v>
      </c>
      <c r="IT487" s="525" t="s">
        <v>910</v>
      </c>
      <c r="IU487" s="455" t="s">
        <v>2268</v>
      </c>
      <c r="IV487" s="523">
        <f>IF(IU487="Kopman",1.2,1)</f>
        <v>1.2</v>
      </c>
      <c r="IW487" s="492">
        <f>VLOOKUP(IT487,$A$563:$F$2022,6,FALSE)</f>
        <v>130</v>
      </c>
      <c r="IX487" s="454" t="s">
        <v>61</v>
      </c>
      <c r="IY487" s="450">
        <f>IW487*1.5*IV487</f>
        <v>234</v>
      </c>
      <c r="IZ487" s="450"/>
      <c r="JA487" s="456"/>
      <c r="JB487" s="454" t="s">
        <v>70</v>
      </c>
      <c r="JC487" s="525" t="s">
        <v>1069</v>
      </c>
      <c r="JD487" s="455"/>
      <c r="JE487" s="523">
        <f>IF(JD487="Kopman",1.2,1)</f>
        <v>1</v>
      </c>
      <c r="JF487" s="492">
        <f>VLOOKUP(JC487,$A$563:$F$2022,6,FALSE)</f>
        <v>40</v>
      </c>
      <c r="JG487" s="454" t="s">
        <v>61</v>
      </c>
      <c r="JH487" s="450">
        <f>JF487*1.5*JE487</f>
        <v>60</v>
      </c>
      <c r="JI487" s="450"/>
      <c r="JJ487" s="456"/>
      <c r="JK487" s="454" t="s">
        <v>70</v>
      </c>
      <c r="JL487" s="525" t="s">
        <v>603</v>
      </c>
      <c r="JM487" s="455"/>
      <c r="JN487" s="523">
        <f>IF(JM487="Kopman",1.2,1)</f>
        <v>1</v>
      </c>
      <c r="JO487" s="492">
        <f>VLOOKUP(JL487,$A$563:$F$2022,6,FALSE)</f>
        <v>95</v>
      </c>
      <c r="JP487" s="454" t="s">
        <v>61</v>
      </c>
      <c r="JQ487" s="450">
        <f>JO487*1.5*JN487</f>
        <v>142.5</v>
      </c>
      <c r="JR487" s="450"/>
      <c r="JS487" s="456"/>
      <c r="JT487" s="454" t="s">
        <v>70</v>
      </c>
      <c r="JU487" s="525" t="s">
        <v>1069</v>
      </c>
      <c r="JV487" s="455" t="s">
        <v>2268</v>
      </c>
      <c r="JW487" s="523">
        <f>IF(JV487="Kopman",1.2,1)</f>
        <v>1.2</v>
      </c>
      <c r="JX487" s="492">
        <f>VLOOKUP(JU487,$A$563:$F$2022,6,FALSE)</f>
        <v>40</v>
      </c>
      <c r="JY487" s="454" t="s">
        <v>61</v>
      </c>
      <c r="JZ487" s="450">
        <f>JX487*1.5*JW487</f>
        <v>72</v>
      </c>
      <c r="KA487" s="450"/>
      <c r="KB487" s="456"/>
      <c r="KC487" s="454" t="s">
        <v>70</v>
      </c>
      <c r="KD487" s="525" t="s">
        <v>448</v>
      </c>
      <c r="KE487" s="455"/>
      <c r="KF487" s="523">
        <f>IF(KE487="Kopman",1.2,1)</f>
        <v>1</v>
      </c>
      <c r="KG487" s="492">
        <f>VLOOKUP(KD487,$A$563:$F$2022,6,FALSE)</f>
        <v>0</v>
      </c>
      <c r="KH487" s="454" t="s">
        <v>61</v>
      </c>
      <c r="KI487" s="450">
        <f>KG487*1.5*KF487</f>
        <v>0</v>
      </c>
      <c r="KJ487" s="450"/>
      <c r="KK487" s="456"/>
      <c r="KL487" s="454" t="s">
        <v>70</v>
      </c>
      <c r="KM487" s="525" t="s">
        <v>910</v>
      </c>
      <c r="KN487" s="455"/>
      <c r="KO487" s="523">
        <f>IF(KN487="Kopman",1.2,1)</f>
        <v>1</v>
      </c>
      <c r="KP487" s="492">
        <f>VLOOKUP(KM487,$A$563:$F$2022,6,FALSE)</f>
        <v>130</v>
      </c>
      <c r="KQ487" s="454" t="s">
        <v>61</v>
      </c>
      <c r="KR487" s="450">
        <f>KP487*1.5</f>
        <v>195</v>
      </c>
      <c r="KS487" s="450"/>
      <c r="KT487" s="456"/>
      <c r="KU487" s="454" t="s">
        <v>70</v>
      </c>
      <c r="KV487" s="525" t="s">
        <v>910</v>
      </c>
      <c r="KW487" s="455"/>
      <c r="KX487" s="523">
        <f>IF(KW487="Kopman",1.2,1)</f>
        <v>1</v>
      </c>
      <c r="KY487" s="492">
        <f>VLOOKUP(KV487,$A$563:$F$2022,6,FALSE)</f>
        <v>130</v>
      </c>
      <c r="KZ487" s="454" t="s">
        <v>61</v>
      </c>
      <c r="LA487" s="450">
        <f>KY487*1.5*KX487</f>
        <v>195</v>
      </c>
      <c r="LB487" s="450"/>
      <c r="LC487" s="456"/>
      <c r="LD487" s="454" t="s">
        <v>70</v>
      </c>
      <c r="LE487" s="525" t="s">
        <v>448</v>
      </c>
      <c r="LF487" s="455"/>
      <c r="LG487" s="523">
        <f>IF(LF487="Kopman",1.2,1)</f>
        <v>1</v>
      </c>
      <c r="LH487" s="492">
        <f>VLOOKUP(LE487,$A$563:$F$2022,6,FALSE)</f>
        <v>0</v>
      </c>
      <c r="LI487" s="454" t="s">
        <v>61</v>
      </c>
      <c r="LJ487" s="450">
        <f>LH487*1.5*LG487</f>
        <v>0</v>
      </c>
      <c r="LK487" s="450"/>
      <c r="LL487" s="456"/>
      <c r="LM487" s="454" t="s">
        <v>70</v>
      </c>
      <c r="LN487" s="525" t="s">
        <v>910</v>
      </c>
      <c r="LO487" s="455" t="s">
        <v>2268</v>
      </c>
      <c r="LP487" s="523">
        <f>IF(LO487="Kopman",1.2,1)</f>
        <v>1.2</v>
      </c>
      <c r="LQ487" s="492">
        <f>VLOOKUP(LN487,$A$563:$F$2022,6,FALSE)</f>
        <v>130</v>
      </c>
      <c r="LR487" s="454" t="s">
        <v>61</v>
      </c>
      <c r="LS487" s="450">
        <f>LQ487*1.5*LP487</f>
        <v>234</v>
      </c>
      <c r="LT487" s="450"/>
      <c r="LU487" s="456"/>
      <c r="LV487" s="454" t="s">
        <v>70</v>
      </c>
      <c r="LW487" s="525" t="s">
        <v>448</v>
      </c>
      <c r="LX487" s="455"/>
      <c r="LY487" s="523">
        <f>IF(LX487="Kopman",1.2,1)</f>
        <v>1</v>
      </c>
      <c r="LZ487" s="492">
        <f>VLOOKUP(LW487,$A$563:$F$2022,6,FALSE)</f>
        <v>0</v>
      </c>
      <c r="MA487" s="454" t="s">
        <v>61</v>
      </c>
      <c r="MB487" s="450">
        <f>LZ487*1.5*LY487</f>
        <v>0</v>
      </c>
      <c r="MC487" s="450"/>
      <c r="MD487" s="456"/>
      <c r="ME487" s="454" t="s">
        <v>70</v>
      </c>
      <c r="MF487" s="527" t="s">
        <v>449</v>
      </c>
      <c r="MG487" s="455"/>
      <c r="MH487" s="523">
        <f>IF(MG487="Kopman",1.2,1)</f>
        <v>1</v>
      </c>
      <c r="MI487" s="492">
        <f>VLOOKUP(MF487,$A$563:$F$2022,6,FALSE)</f>
        <v>7</v>
      </c>
      <c r="MJ487" s="454" t="s">
        <v>61</v>
      </c>
      <c r="MK487" s="450">
        <f>MI487*1.5*MH487</f>
        <v>10.5</v>
      </c>
      <c r="ML487" s="450"/>
      <c r="MM487" s="456"/>
      <c r="MN487" s="454" t="s">
        <v>70</v>
      </c>
      <c r="MO487" s="525" t="s">
        <v>693</v>
      </c>
      <c r="MP487" s="455"/>
      <c r="MQ487" s="523">
        <f>IF(MP487="Kopman",1.2,1)</f>
        <v>1</v>
      </c>
      <c r="MR487" s="492">
        <f>VLOOKUP(MO487,$A$563:$F$2022,6,FALSE)</f>
        <v>158</v>
      </c>
      <c r="MS487" s="454" t="s">
        <v>61</v>
      </c>
      <c r="MT487" s="450">
        <f>MR487*1.5*MQ487</f>
        <v>237</v>
      </c>
      <c r="MU487" s="450"/>
      <c r="MV487" s="456"/>
      <c r="MW487" s="454" t="s">
        <v>70</v>
      </c>
      <c r="MX487" s="525" t="s">
        <v>910</v>
      </c>
      <c r="MY487" s="455"/>
      <c r="MZ487" s="523">
        <f>IF(MY487="Kopman",1.2,1)</f>
        <v>1</v>
      </c>
      <c r="NA487" s="492">
        <f>VLOOKUP(MX487,$A$563:$F$2022,6,FALSE)</f>
        <v>130</v>
      </c>
      <c r="NB487" s="454" t="s">
        <v>61</v>
      </c>
      <c r="NC487" s="450">
        <f>NA487*1.5*MZ487</f>
        <v>195</v>
      </c>
      <c r="ND487" s="450"/>
      <c r="NE487" s="456"/>
      <c r="NF487" s="454" t="s">
        <v>70</v>
      </c>
      <c r="NG487" s="525" t="s">
        <v>448</v>
      </c>
      <c r="NH487" s="455"/>
      <c r="NI487" s="523">
        <f>IF(NH487="Kopman",1.2,1)</f>
        <v>1</v>
      </c>
      <c r="NJ487" s="492">
        <f>VLOOKUP(NG487,$A$563:$F$2022,6,FALSE)</f>
        <v>0</v>
      </c>
      <c r="NK487" s="454" t="s">
        <v>61</v>
      </c>
      <c r="NL487" s="450">
        <f>NJ487*1.5*NI487</f>
        <v>0</v>
      </c>
      <c r="NM487" s="450"/>
      <c r="NN487" s="456"/>
      <c r="NO487" s="454" t="s">
        <v>70</v>
      </c>
      <c r="NP487" s="525" t="s">
        <v>448</v>
      </c>
      <c r="NQ487" s="455"/>
      <c r="NR487" s="523">
        <f>IF(NQ487="Kopman",1.2,1)</f>
        <v>1</v>
      </c>
      <c r="NS487" s="492">
        <f>VLOOKUP(NP487,$A$563:$F$2022,6,FALSE)</f>
        <v>0</v>
      </c>
      <c r="NT487" s="454" t="s">
        <v>61</v>
      </c>
      <c r="NU487" s="450">
        <f>NS487*1.5*NR487</f>
        <v>0</v>
      </c>
      <c r="NV487" s="450"/>
      <c r="NW487" s="456"/>
      <c r="NX487" s="454" t="s">
        <v>70</v>
      </c>
      <c r="NY487" s="490" t="s">
        <v>910</v>
      </c>
      <c r="NZ487" s="455"/>
      <c r="OA487" s="455"/>
      <c r="OB487" s="492">
        <f>VLOOKUP(NY487,$A$563:$F$2022,6,FALSE)</f>
        <v>130</v>
      </c>
      <c r="OC487" s="454" t="s">
        <v>61</v>
      </c>
      <c r="OD487" s="450">
        <f>OB487*1.5</f>
        <v>195</v>
      </c>
      <c r="OE487" s="450"/>
      <c r="OF487" s="456"/>
      <c r="OG487" s="454" t="s">
        <v>70</v>
      </c>
      <c r="OH487" s="525" t="s">
        <v>910</v>
      </c>
      <c r="OI487" s="455"/>
      <c r="OJ487" s="523">
        <f>IF(OI487="Kopman",1.2,1)</f>
        <v>1</v>
      </c>
      <c r="OK487" s="492">
        <f>VLOOKUP(OH487,$A$563:$F$2022,6,FALSE)</f>
        <v>130</v>
      </c>
      <c r="OL487" s="454" t="s">
        <v>61</v>
      </c>
      <c r="OM487" s="450">
        <f>OK487*1.5*OJ487</f>
        <v>195</v>
      </c>
      <c r="ON487" s="450"/>
      <c r="OO487" s="456"/>
      <c r="OP487" s="454" t="s">
        <v>70</v>
      </c>
      <c r="OQ487" s="490" t="s">
        <v>910</v>
      </c>
      <c r="OR487" s="455"/>
      <c r="OS487" s="523">
        <f>IF(OR487="Kopman",1.2,1)</f>
        <v>1</v>
      </c>
      <c r="OT487" s="492">
        <f>VLOOKUP(OQ487,$A$563:$F$2022,6,FALSE)</f>
        <v>130</v>
      </c>
      <c r="OU487" s="454" t="s">
        <v>61</v>
      </c>
      <c r="OV487" s="450">
        <f>OT487*1.5*OS487</f>
        <v>195</v>
      </c>
      <c r="OW487" s="450"/>
      <c r="OX487" s="456"/>
      <c r="OY487" s="454" t="s">
        <v>70</v>
      </c>
      <c r="OZ487" s="525" t="s">
        <v>910</v>
      </c>
      <c r="PA487" s="455"/>
      <c r="PB487" s="523">
        <f>IF(PA487="Kopman",1.2,1)</f>
        <v>1</v>
      </c>
      <c r="PC487" s="492">
        <f>VLOOKUP(OZ487,$A$563:$F$2022,6,FALSE)</f>
        <v>130</v>
      </c>
      <c r="PD487" s="454" t="s">
        <v>61</v>
      </c>
      <c r="PE487" s="450">
        <f>PC487*1.5*PB487</f>
        <v>195</v>
      </c>
      <c r="PF487" s="450"/>
      <c r="PG487" s="456"/>
      <c r="PH487" s="454" t="s">
        <v>70</v>
      </c>
      <c r="PI487" s="525" t="s">
        <v>910</v>
      </c>
      <c r="PJ487" s="455"/>
      <c r="PK487" s="523">
        <f>IF(PJ487="Kopman",1.2,1)</f>
        <v>1</v>
      </c>
      <c r="PL487" s="492">
        <f>VLOOKUP(PI487,$A$563:$F$2022,6,FALSE)</f>
        <v>130</v>
      </c>
      <c r="PM487" s="454" t="s">
        <v>61</v>
      </c>
      <c r="PN487" s="450">
        <f>PL487*1.5*PK487</f>
        <v>195</v>
      </c>
      <c r="PO487" s="450"/>
      <c r="PP487" s="456"/>
      <c r="PQ487" s="454" t="s">
        <v>70</v>
      </c>
      <c r="PR487" s="490" t="s">
        <v>910</v>
      </c>
      <c r="PS487" s="455"/>
      <c r="PT487" s="523">
        <f>IF(PS487="Kopman",1.2,1)</f>
        <v>1</v>
      </c>
      <c r="PU487" s="492">
        <f>VLOOKUP(PR487,$A$563:$F$2022,6,FALSE)</f>
        <v>130</v>
      </c>
      <c r="PV487" s="454" t="s">
        <v>61</v>
      </c>
      <c r="PW487" s="450">
        <f>PU487*1.5*PT487</f>
        <v>195</v>
      </c>
      <c r="PX487" s="450"/>
      <c r="PY487" s="456"/>
      <c r="PZ487" s="454" t="s">
        <v>70</v>
      </c>
      <c r="QA487" s="525" t="s">
        <v>910</v>
      </c>
      <c r="QB487" s="455"/>
      <c r="QC487" s="523">
        <f>IF(QB487="Kopman",1.2,1)</f>
        <v>1</v>
      </c>
      <c r="QD487" s="492">
        <f>VLOOKUP(QA487,$A$563:$F$2022,6,FALSE)</f>
        <v>130</v>
      </c>
      <c r="QE487" s="454" t="s">
        <v>61</v>
      </c>
      <c r="QF487" s="450">
        <f>QD487*1.5*QC487</f>
        <v>195</v>
      </c>
      <c r="QG487" s="450"/>
      <c r="QH487" s="456"/>
      <c r="QI487" s="454" t="s">
        <v>70</v>
      </c>
      <c r="QJ487" s="490" t="s">
        <v>448</v>
      </c>
      <c r="QK487" s="455"/>
      <c r="QL487" s="523">
        <f>IF(QK487="Kopman",1.2,1)</f>
        <v>1</v>
      </c>
      <c r="QM487" s="492">
        <f>VLOOKUP(QJ487,$A$563:$F$2022,6,FALSE)</f>
        <v>0</v>
      </c>
      <c r="QN487" s="454" t="s">
        <v>61</v>
      </c>
      <c r="QO487" s="450">
        <f>QM487*1.5*QL487</f>
        <v>0</v>
      </c>
      <c r="QP487" s="450"/>
      <c r="QQ487" s="456"/>
      <c r="QR487" s="454" t="s">
        <v>70</v>
      </c>
      <c r="QS487" s="525" t="s">
        <v>910</v>
      </c>
      <c r="QT487" s="455"/>
      <c r="QU487" s="523">
        <f>IF(QT487="Kopman",1.2,1)</f>
        <v>1</v>
      </c>
      <c r="QV487" s="492">
        <f>VLOOKUP(QS487,$A$563:$F$2022,6,FALSE)</f>
        <v>130</v>
      </c>
      <c r="QW487" s="454" t="s">
        <v>61</v>
      </c>
      <c r="QX487" s="450">
        <f>QV487*1.5*QU487</f>
        <v>195</v>
      </c>
      <c r="QY487" s="450"/>
      <c r="QZ487" s="456"/>
      <c r="RA487" s="454" t="s">
        <v>70</v>
      </c>
      <c r="RB487" s="490" t="s">
        <v>910</v>
      </c>
      <c r="RC487" s="455"/>
      <c r="RD487" s="523">
        <f>IF(RC487="Kopman",1.2,1)</f>
        <v>1</v>
      </c>
      <c r="RE487" s="492">
        <f>VLOOKUP(RB487,$A$563:$F$2022,6,FALSE)</f>
        <v>130</v>
      </c>
      <c r="RF487" s="454" t="s">
        <v>61</v>
      </c>
      <c r="RG487" s="450">
        <f>RE487*1.5*RD487</f>
        <v>195</v>
      </c>
      <c r="RH487" s="450"/>
      <c r="RI487" s="456"/>
      <c r="RJ487" s="454" t="s">
        <v>70</v>
      </c>
      <c r="RK487" s="506" t="s">
        <v>186</v>
      </c>
      <c r="RL487" s="455"/>
      <c r="RM487" s="455"/>
      <c r="RN487" s="492" t="e">
        <f>VLOOKUP(RK487,$A$563:$F$2022,6,FALSE)</f>
        <v>#N/A</v>
      </c>
      <c r="RO487" s="454" t="s">
        <v>61</v>
      </c>
      <c r="RP487" s="450" t="e">
        <f>RN487*1.5</f>
        <v>#N/A</v>
      </c>
      <c r="RQ487" s="450"/>
      <c r="RR487" s="456"/>
      <c r="RS487" s="454" t="s">
        <v>70</v>
      </c>
      <c r="RT487" s="525" t="s">
        <v>910</v>
      </c>
      <c r="RU487" s="455"/>
      <c r="RV487" s="523">
        <f>IF(RU487="Kopman",1.2,1)</f>
        <v>1</v>
      </c>
      <c r="RW487" s="492">
        <f>VLOOKUP(RT487,$A$563:$F$2022,6,FALSE)</f>
        <v>130</v>
      </c>
      <c r="RX487" s="454" t="s">
        <v>61</v>
      </c>
      <c r="RY487" s="450">
        <f>RW487*1.5*RV487</f>
        <v>195</v>
      </c>
      <c r="RZ487" s="450"/>
      <c r="SA487" s="486"/>
      <c r="SB487" s="454" t="s">
        <v>70</v>
      </c>
      <c r="SC487" s="525" t="s">
        <v>693</v>
      </c>
      <c r="SD487" s="455" t="s">
        <v>2268</v>
      </c>
      <c r="SE487" s="523">
        <f>IF(SD487="Kopman",1.2,1)</f>
        <v>1.2</v>
      </c>
      <c r="SF487" s="492">
        <f>VLOOKUP(SC488,$A$563:$F$2022,6,FALSE)</f>
        <v>0</v>
      </c>
      <c r="SG487" s="454" t="s">
        <v>61</v>
      </c>
      <c r="SH487" s="450">
        <f>SF487*1.5*SE487</f>
        <v>0</v>
      </c>
      <c r="SI487" s="450"/>
      <c r="SJ487" s="486"/>
      <c r="SK487" s="454" t="s">
        <v>70</v>
      </c>
      <c r="SL487" s="525" t="s">
        <v>603</v>
      </c>
      <c r="SM487" s="455"/>
      <c r="SN487" s="523">
        <f>IF(SM487="Kopman",1.2,1)</f>
        <v>1</v>
      </c>
      <c r="SO487" s="492">
        <f>VLOOKUP(SL487,$A$563:$F$2022,6,FALSE)</f>
        <v>95</v>
      </c>
      <c r="SP487" s="454" t="s">
        <v>61</v>
      </c>
      <c r="SQ487" s="450">
        <f>SO487*1.5*SN487</f>
        <v>142.5</v>
      </c>
      <c r="SR487" s="450"/>
      <c r="SS487" s="486"/>
      <c r="ST487" s="454" t="s">
        <v>70</v>
      </c>
      <c r="SU487" s="525" t="s">
        <v>910</v>
      </c>
      <c r="SV487" s="455" t="s">
        <v>2268</v>
      </c>
      <c r="SW487" s="523">
        <f>IF(SV487="Kopman",1.2,1)</f>
        <v>1.2</v>
      </c>
      <c r="SX487" s="492">
        <f>VLOOKUP(SU487,$A$563:$F$2022,6,FALSE)</f>
        <v>130</v>
      </c>
      <c r="SY487" s="454" t="s">
        <v>61</v>
      </c>
      <c r="SZ487" s="450">
        <f>SX487*1.5*SW487</f>
        <v>234</v>
      </c>
      <c r="TA487" s="450"/>
      <c r="TB487" s="486"/>
      <c r="TC487" s="454" t="s">
        <v>70</v>
      </c>
      <c r="TD487" s="525" t="s">
        <v>910</v>
      </c>
      <c r="TE487" s="455"/>
      <c r="TF487" s="523">
        <f>IF(TE487="Kopman",1.2,1)</f>
        <v>1</v>
      </c>
      <c r="TG487" s="492">
        <f>VLOOKUP(TD487,$A$563:$F$2022,6,FALSE)</f>
        <v>130</v>
      </c>
      <c r="TH487" s="454" t="s">
        <v>61</v>
      </c>
      <c r="TI487" s="450">
        <f>TG487*1.5</f>
        <v>195</v>
      </c>
      <c r="TJ487" s="455"/>
      <c r="TK487" s="486"/>
      <c r="TL487" s="454" t="s">
        <v>70</v>
      </c>
      <c r="TM487" s="525" t="s">
        <v>470</v>
      </c>
      <c r="TN487" s="455"/>
      <c r="TO487" s="523">
        <f>IF(TN487="Kopman",1.2,1)</f>
        <v>1</v>
      </c>
      <c r="TP487" s="492">
        <f>VLOOKUP(TM487,$A$563:$F$2022,6,FALSE)</f>
        <v>28</v>
      </c>
      <c r="TQ487" s="454" t="s">
        <v>61</v>
      </c>
      <c r="TR487" s="450">
        <f>TP487*1.5*TO487</f>
        <v>42</v>
      </c>
      <c r="TS487" s="450"/>
      <c r="TT487" s="486"/>
      <c r="TU487" s="454" t="s">
        <v>70</v>
      </c>
      <c r="TV487" s="506" t="s">
        <v>186</v>
      </c>
      <c r="TW487" s="455"/>
      <c r="TX487" s="523">
        <f>IF(TW487="Kopman",1.2,1)</f>
        <v>1</v>
      </c>
      <c r="TY487" s="492" t="e">
        <f>VLOOKUP(TV487,$A$563:$F$2022,6,FALSE)</f>
        <v>#N/A</v>
      </c>
      <c r="TZ487" s="454" t="s">
        <v>61</v>
      </c>
      <c r="UA487" s="450" t="e">
        <f>TY487*1.5*TX487</f>
        <v>#N/A</v>
      </c>
      <c r="UB487" s="450"/>
      <c r="UC487" s="486"/>
      <c r="UD487" s="454" t="s">
        <v>70</v>
      </c>
      <c r="UE487" s="525" t="s">
        <v>447</v>
      </c>
      <c r="UF487" s="455"/>
      <c r="UG487" s="523">
        <f>IF(UF487="Kopman",1.2,1)</f>
        <v>1</v>
      </c>
      <c r="UH487" s="492">
        <f>VLOOKUP(UE487,$A$563:$F$2022,6,FALSE)</f>
        <v>30</v>
      </c>
      <c r="UI487" s="454" t="s">
        <v>61</v>
      </c>
      <c r="UJ487" s="450">
        <f>UH487*1.5*UG487</f>
        <v>45</v>
      </c>
      <c r="UK487" s="450"/>
      <c r="UL487" s="486"/>
      <c r="UM487" s="454" t="s">
        <v>70</v>
      </c>
      <c r="UN487" s="506" t="s">
        <v>186</v>
      </c>
      <c r="UO487" s="455"/>
      <c r="UP487" s="523">
        <f>IF(UO487="Kopman",1.2,1)</f>
        <v>1</v>
      </c>
      <c r="UQ487" s="492" t="e">
        <f>VLOOKUP(UN487,$A$563:$F$2022,6,FALSE)</f>
        <v>#N/A</v>
      </c>
      <c r="UR487" s="454" t="s">
        <v>61</v>
      </c>
      <c r="US487" s="450" t="e">
        <f>UQ487*1.5*UP487</f>
        <v>#N/A</v>
      </c>
      <c r="UT487" s="450"/>
      <c r="UU487" s="486"/>
      <c r="UV487" s="454" t="s">
        <v>70</v>
      </c>
      <c r="UW487" s="525" t="s">
        <v>448</v>
      </c>
      <c r="UX487" s="455"/>
      <c r="UY487" s="523">
        <f>IF(UX487="Kopman",1.2,1)</f>
        <v>1</v>
      </c>
      <c r="UZ487" s="492">
        <f>VLOOKUP(UW487,$A$563:$F$2022,6,FALSE)</f>
        <v>0</v>
      </c>
      <c r="VA487" s="454" t="s">
        <v>61</v>
      </c>
      <c r="VB487" s="450">
        <f>UZ487*1.5*UY487</f>
        <v>0</v>
      </c>
      <c r="VC487" s="450"/>
      <c r="VD487" s="486"/>
      <c r="VE487" s="454" t="s">
        <v>70</v>
      </c>
      <c r="VF487" s="506" t="s">
        <v>186</v>
      </c>
      <c r="VG487" s="455"/>
      <c r="VH487" s="523">
        <f>IF(VG487="Kopman",1.2,1)</f>
        <v>1</v>
      </c>
      <c r="VI487" s="492" t="e">
        <f>VLOOKUP(VF487,$A$563:$F$2022,6,FALSE)</f>
        <v>#N/A</v>
      </c>
      <c r="VJ487" s="454" t="s">
        <v>61</v>
      </c>
      <c r="VK487" s="450" t="e">
        <f>VI487*1.5*VH487</f>
        <v>#N/A</v>
      </c>
      <c r="VL487" s="450"/>
      <c r="VM487" s="486"/>
      <c r="VN487" s="454" t="s">
        <v>70</v>
      </c>
      <c r="VO487" s="525" t="s">
        <v>910</v>
      </c>
      <c r="VP487" s="455"/>
      <c r="VQ487" s="523">
        <f>IF(VP487="Kopman",1.2,1)</f>
        <v>1</v>
      </c>
      <c r="VR487" s="492">
        <f>VLOOKUP(VO487,$A$563:$F$2022,6,FALSE)</f>
        <v>130</v>
      </c>
      <c r="VS487" s="454" t="s">
        <v>61</v>
      </c>
      <c r="VT487" s="450">
        <f>VR487*1.5*VQ487</f>
        <v>195</v>
      </c>
      <c r="VU487" s="450"/>
      <c r="VV487" s="486"/>
      <c r="VW487" s="454" t="s">
        <v>70</v>
      </c>
      <c r="VX487" s="506" t="s">
        <v>186</v>
      </c>
      <c r="VY487" s="455" t="s">
        <v>2309</v>
      </c>
      <c r="VZ487" s="455"/>
      <c r="WA487" s="492" t="e">
        <f>VLOOKUP(VX487,$A$563:$F$2022,6,FALSE)</f>
        <v>#N/A</v>
      </c>
      <c r="WB487" s="454" t="s">
        <v>61</v>
      </c>
      <c r="WC487" s="450" t="e">
        <f>WA487*1.5</f>
        <v>#N/A</v>
      </c>
      <c r="WD487" s="455"/>
      <c r="WE487" s="486"/>
      <c r="WF487" s="454" t="s">
        <v>70</v>
      </c>
      <c r="WG487" s="525" t="s">
        <v>910</v>
      </c>
      <c r="WH487" s="455"/>
      <c r="WI487" s="523">
        <f>IF(WH487="Kopman",1.2,1)</f>
        <v>1</v>
      </c>
      <c r="WJ487" s="492">
        <f>VLOOKUP(WG487,$A$563:$F$2022,6,FALSE)</f>
        <v>130</v>
      </c>
      <c r="WK487" s="454" t="s">
        <v>61</v>
      </c>
      <c r="WL487" s="450">
        <f>WJ487*1.5</f>
        <v>195</v>
      </c>
      <c r="WM487" s="455"/>
      <c r="WN487" s="486"/>
      <c r="WO487" s="454" t="s">
        <v>70</v>
      </c>
      <c r="WP487" s="525" t="s">
        <v>910</v>
      </c>
      <c r="WQ487" s="492" t="s">
        <v>2268</v>
      </c>
      <c r="WR487" s="523">
        <f>IF(WQ487="Kopman",1.2,1)</f>
        <v>1.2</v>
      </c>
      <c r="WS487" s="492">
        <f>VLOOKUP(WP487,$A$563:$F$2022,6,FALSE)</f>
        <v>130</v>
      </c>
      <c r="WT487" s="454" t="s">
        <v>61</v>
      </c>
      <c r="WU487" s="450">
        <f>WS487*1.5*WR487</f>
        <v>234</v>
      </c>
      <c r="WV487" s="450"/>
      <c r="WW487" s="486"/>
      <c r="WX487" s="454" t="s">
        <v>70</v>
      </c>
      <c r="WY487" s="525" t="s">
        <v>603</v>
      </c>
      <c r="WZ487" s="455"/>
      <c r="XA487" s="523">
        <f>IF(WZ487="Kopman",1.2,1)</f>
        <v>1</v>
      </c>
      <c r="XB487" s="492">
        <f>VLOOKUP(WY487,$A$563:$F$2022,6,FALSE)</f>
        <v>95</v>
      </c>
      <c r="XC487" s="454" t="s">
        <v>61</v>
      </c>
      <c r="XD487" s="450">
        <f>XB487*1.5</f>
        <v>142.5</v>
      </c>
      <c r="XE487" s="455"/>
      <c r="XF487" s="486"/>
      <c r="XG487" s="454" t="s">
        <v>70</v>
      </c>
      <c r="XH487" s="506" t="s">
        <v>186</v>
      </c>
      <c r="XI487" s="455"/>
      <c r="XJ487" s="455"/>
      <c r="XK487" s="492" t="e">
        <f>VLOOKUP(XH487,$A$563:$F$2022,6,FALSE)</f>
        <v>#N/A</v>
      </c>
      <c r="XL487" s="454" t="s">
        <v>61</v>
      </c>
      <c r="XM487" s="450" t="e">
        <f>XK487*1.5</f>
        <v>#N/A</v>
      </c>
      <c r="XN487" s="455"/>
      <c r="XO487" s="486"/>
      <c r="XP487" s="454" t="s">
        <v>70</v>
      </c>
      <c r="XQ487" s="525" t="s">
        <v>448</v>
      </c>
      <c r="XR487" s="455"/>
      <c r="XS487" s="523">
        <f>IF(XR487="Kopman",1.2,1)</f>
        <v>1</v>
      </c>
      <c r="XT487" s="492">
        <f>VLOOKUP(XQ487,$A$563:$F$2022,6,FALSE)</f>
        <v>0</v>
      </c>
      <c r="XU487" s="454" t="s">
        <v>61</v>
      </c>
      <c r="XV487" s="450">
        <f>XT487*1.5*XS487</f>
        <v>0</v>
      </c>
      <c r="XW487" s="450"/>
      <c r="XX487" s="486"/>
      <c r="XY487" s="454" t="s">
        <v>70</v>
      </c>
      <c r="XZ487" s="525" t="s">
        <v>448</v>
      </c>
      <c r="YA487" s="455"/>
      <c r="YB487" s="523">
        <f>IF(YA487="Kopman",1.2,1)</f>
        <v>1</v>
      </c>
      <c r="YC487" s="492">
        <f>VLOOKUP(XZ487,$A$563:$F$2022,6,FALSE)</f>
        <v>0</v>
      </c>
      <c r="YD487" s="454" t="s">
        <v>61</v>
      </c>
      <c r="YE487" s="450">
        <f>YC487*1.5</f>
        <v>0</v>
      </c>
      <c r="YF487" s="455"/>
      <c r="YG487" s="486"/>
      <c r="YH487" s="454" t="s">
        <v>70</v>
      </c>
      <c r="YI487" s="525" t="s">
        <v>603</v>
      </c>
      <c r="YJ487" s="455"/>
      <c r="YK487" s="523">
        <f>IF(YJ487="Kopman",1.2,1)</f>
        <v>1</v>
      </c>
      <c r="YL487" s="492">
        <f>VLOOKUP(YI487,$A$563:$F$2022,6,FALSE)</f>
        <v>95</v>
      </c>
      <c r="YM487" s="454" t="s">
        <v>61</v>
      </c>
      <c r="YN487" s="450">
        <f>YL487*1.5*YK487</f>
        <v>142.5</v>
      </c>
      <c r="YO487" s="450"/>
      <c r="YP487" s="486"/>
      <c r="YQ487" s="454" t="s">
        <v>70</v>
      </c>
      <c r="YR487" s="506" t="s">
        <v>186</v>
      </c>
      <c r="YS487" s="455"/>
      <c r="YT487" s="455"/>
      <c r="YU487" s="492" t="e">
        <f>VLOOKUP(YR487,$A$563:$F$2022,6,FALSE)</f>
        <v>#N/A</v>
      </c>
      <c r="YV487" s="454" t="s">
        <v>61</v>
      </c>
      <c r="YW487" s="450" t="e">
        <f>YU487*1.5</f>
        <v>#N/A</v>
      </c>
      <c r="YX487" s="455"/>
      <c r="YY487" s="486"/>
      <c r="YZ487" s="454" t="s">
        <v>70</v>
      </c>
      <c r="ZA487" s="506" t="s">
        <v>186</v>
      </c>
      <c r="ZB487" s="455"/>
      <c r="ZC487" s="455"/>
      <c r="ZD487" s="492" t="e">
        <f>VLOOKUP(ZA487,$A$563:$F$2022,6,FALSE)</f>
        <v>#N/A</v>
      </c>
      <c r="ZE487" s="454" t="s">
        <v>61</v>
      </c>
      <c r="ZF487" s="450" t="e">
        <f>ZD487*1.5</f>
        <v>#N/A</v>
      </c>
      <c r="ZG487" s="455"/>
      <c r="ZH487" s="486"/>
      <c r="ZI487" s="454" t="s">
        <v>70</v>
      </c>
      <c r="ZJ487" s="490" t="s">
        <v>515</v>
      </c>
      <c r="ZK487" s="455"/>
      <c r="ZL487" s="455"/>
      <c r="ZM487" s="492">
        <f>VLOOKUP(ZJ487,$A$563:$F$2022,6,FALSE)</f>
        <v>44</v>
      </c>
      <c r="ZN487" s="454" t="s">
        <v>61</v>
      </c>
      <c r="ZO487" s="450">
        <f>ZM487*1.5</f>
        <v>66</v>
      </c>
      <c r="ZP487" s="455"/>
      <c r="ZQ487" s="486"/>
      <c r="ZR487" s="454" t="s">
        <v>70</v>
      </c>
      <c r="ZS487" s="506" t="s">
        <v>186</v>
      </c>
      <c r="ZT487" s="455"/>
      <c r="ZU487" s="523">
        <f>IF(ZT487="Kopman",1.2,1)</f>
        <v>1</v>
      </c>
      <c r="ZV487" s="492" t="e">
        <f>VLOOKUP(ZS487,$A$563:$F$2022,6,FALSE)</f>
        <v>#N/A</v>
      </c>
      <c r="ZW487" s="454" t="s">
        <v>61</v>
      </c>
      <c r="ZX487" s="450" t="e">
        <f>ZV487*1.5*ZU487</f>
        <v>#N/A</v>
      </c>
      <c r="ZY487" s="450"/>
      <c r="ZZ487" s="486"/>
      <c r="AAA487" s="454" t="s">
        <v>70</v>
      </c>
      <c r="AAB487" s="506" t="s">
        <v>186</v>
      </c>
      <c r="AAC487" s="455"/>
      <c r="AAD487" s="523">
        <f>IF(AAC487="Kopman",1.2,1)</f>
        <v>1</v>
      </c>
      <c r="AAE487" s="492" t="e">
        <f>VLOOKUP(AAB487,$A$563:$F$2022,6,FALSE)</f>
        <v>#N/A</v>
      </c>
      <c r="AAF487" s="454" t="s">
        <v>61</v>
      </c>
      <c r="AAG487" s="450" t="e">
        <f>AAE487*1.5*AAD487</f>
        <v>#N/A</v>
      </c>
      <c r="AAH487" s="450"/>
      <c r="AAI487" s="486"/>
      <c r="AAJ487" s="454" t="s">
        <v>70</v>
      </c>
      <c r="AAK487" s="506" t="s">
        <v>186</v>
      </c>
      <c r="AAL487" s="455"/>
      <c r="AAM487" s="523">
        <f>IF(AAL487="Kopman",1.2,1)</f>
        <v>1</v>
      </c>
      <c r="AAN487" s="492" t="e">
        <f>VLOOKUP(AAK487,$A$563:$F$2022,6,FALSE)</f>
        <v>#N/A</v>
      </c>
      <c r="AAO487" s="454" t="s">
        <v>61</v>
      </c>
      <c r="AAP487" s="450" t="e">
        <f>AAN487*1.5*AAM487</f>
        <v>#N/A</v>
      </c>
      <c r="AAQ487" s="450"/>
      <c r="AAR487" s="486"/>
      <c r="AAS487" s="454" t="s">
        <v>70</v>
      </c>
      <c r="AAT487" s="506" t="s">
        <v>186</v>
      </c>
      <c r="AAU487" s="455"/>
      <c r="AAV487" s="523">
        <f>IF(AAU487="Kopman",1.2,1)</f>
        <v>1</v>
      </c>
      <c r="AAW487" s="492" t="e">
        <f>VLOOKUP(AAT487,$A$563:$F$2022,6,FALSE)</f>
        <v>#N/A</v>
      </c>
      <c r="AAX487" s="454" t="s">
        <v>61</v>
      </c>
      <c r="AAY487" s="450" t="e">
        <f>AAW487*1.5*AAV487</f>
        <v>#N/A</v>
      </c>
      <c r="AAZ487" s="450"/>
      <c r="ABA487" s="486"/>
      <c r="ABB487" s="454" t="s">
        <v>70</v>
      </c>
      <c r="ABC487" s="506" t="s">
        <v>186</v>
      </c>
      <c r="ABD487" s="455"/>
      <c r="ABE487" s="523">
        <f>IF(ABD487="Kopman",1.2,1)</f>
        <v>1</v>
      </c>
      <c r="ABF487" s="492" t="e">
        <f>VLOOKUP(ABC487,$A$563:$F$2022,6,FALSE)</f>
        <v>#N/A</v>
      </c>
      <c r="ABG487" s="454" t="s">
        <v>61</v>
      </c>
      <c r="ABH487" s="450" t="e">
        <f>ABF487*1.5*ABE487</f>
        <v>#N/A</v>
      </c>
      <c r="ABI487" s="450"/>
      <c r="ABJ487" s="486"/>
      <c r="ABK487" s="454" t="s">
        <v>70</v>
      </c>
      <c r="ABL487" s="506" t="s">
        <v>186</v>
      </c>
      <c r="ABM487" s="455"/>
      <c r="ABN487" s="523">
        <f>IF(ABM487="Kopman",1.2,1)</f>
        <v>1</v>
      </c>
      <c r="ABO487" s="492" t="e">
        <f>VLOOKUP(ABL487,$A$563:$F$2022,6,FALSE)</f>
        <v>#N/A</v>
      </c>
      <c r="ABP487" s="454" t="s">
        <v>61</v>
      </c>
      <c r="ABQ487" s="450" t="e">
        <f>ABO487*1.5*ABN487</f>
        <v>#N/A</v>
      </c>
      <c r="ABR487" s="450"/>
      <c r="ABS487" s="486"/>
      <c r="ABT487" s="454" t="s">
        <v>70</v>
      </c>
      <c r="ABU487" s="506" t="s">
        <v>186</v>
      </c>
      <c r="ABV487" s="455"/>
      <c r="ABW487" s="523">
        <f>IF(ABV487="Kopman",1.2,1)</f>
        <v>1</v>
      </c>
      <c r="ABX487" s="492" t="e">
        <f>VLOOKUP(ABU487,$A$563:$F$2022,6,FALSE)</f>
        <v>#N/A</v>
      </c>
      <c r="ABY487" s="454" t="s">
        <v>61</v>
      </c>
      <c r="ABZ487" s="450" t="e">
        <f>ABX487*1.5*ABW487</f>
        <v>#N/A</v>
      </c>
      <c r="ACA487" s="450"/>
      <c r="ACB487" s="486"/>
      <c r="ACC487" s="454" t="s">
        <v>70</v>
      </c>
      <c r="ACD487" s="506" t="s">
        <v>186</v>
      </c>
      <c r="ACE487" s="455"/>
      <c r="ACF487" s="523">
        <f>IF(ACE487="Kopman",1.2,1)</f>
        <v>1</v>
      </c>
      <c r="ACG487" s="492" t="e">
        <f>VLOOKUP(ACD487,$A$563:$F$2022,6,FALSE)</f>
        <v>#N/A</v>
      </c>
      <c r="ACH487" s="454" t="s">
        <v>61</v>
      </c>
      <c r="ACI487" s="450" t="e">
        <f>ACG487*1.5*ACF487</f>
        <v>#N/A</v>
      </c>
      <c r="ACJ487" s="450"/>
      <c r="ACK487" s="486"/>
      <c r="ACL487" s="454" t="s">
        <v>70</v>
      </c>
      <c r="ACM487" s="506" t="s">
        <v>186</v>
      </c>
      <c r="ACN487" s="455"/>
      <c r="ACO487" s="523">
        <f>IF(ACN487="Kopman",1.2,1)</f>
        <v>1</v>
      </c>
      <c r="ACP487" s="492" t="e">
        <f>VLOOKUP(ACM487,$A$563:$F$2022,6,FALSE)</f>
        <v>#N/A</v>
      </c>
      <c r="ACQ487" s="454" t="s">
        <v>61</v>
      </c>
      <c r="ACR487" s="450" t="e">
        <f>ACP487*1.5*ACO487</f>
        <v>#N/A</v>
      </c>
      <c r="ACS487" s="450"/>
      <c r="ACT487" s="486"/>
      <c r="ACU487" s="454" t="s">
        <v>70</v>
      </c>
      <c r="ACV487" s="490" t="s">
        <v>693</v>
      </c>
      <c r="ACW487" s="455"/>
      <c r="ACX487" s="523">
        <f>IF(ACW487="Kopman",1.2,1)</f>
        <v>1</v>
      </c>
      <c r="ACY487" s="492">
        <f>VLOOKUP(ACV487,$A$563:$F$2022,6,FALSE)</f>
        <v>158</v>
      </c>
      <c r="ACZ487" s="454" t="s">
        <v>61</v>
      </c>
      <c r="ADA487" s="450">
        <f>ACY487*1.5*ACX487</f>
        <v>237</v>
      </c>
      <c r="ADB487" s="450"/>
      <c r="ADC487" s="486"/>
      <c r="ADD487" s="454" t="s">
        <v>70</v>
      </c>
      <c r="ADE487" s="525" t="s">
        <v>910</v>
      </c>
      <c r="ADF487" s="455"/>
      <c r="ADG487" s="523">
        <f>IF(ADF487="Kopman",1.2,1)</f>
        <v>1</v>
      </c>
      <c r="ADH487" s="492">
        <f>VLOOKUP(ADE487,$A$563:$F$2022,6,FALSE)</f>
        <v>130</v>
      </c>
      <c r="ADI487" s="454" t="s">
        <v>61</v>
      </c>
      <c r="ADJ487" s="450">
        <f>ADH487*1.5</f>
        <v>195</v>
      </c>
      <c r="ADK487" s="455"/>
      <c r="ADL487" s="486"/>
      <c r="ADM487" s="454" t="s">
        <v>70</v>
      </c>
      <c r="ADN487" s="525" t="s">
        <v>910</v>
      </c>
      <c r="ADO487" s="455"/>
      <c r="ADP487" s="523">
        <f>IF(ADO487="Kopman",1.2,1)</f>
        <v>1</v>
      </c>
      <c r="ADQ487" s="492">
        <f>VLOOKUP(ADN487,$A$563:$F$2022,6,FALSE)</f>
        <v>130</v>
      </c>
      <c r="ADR487" s="454" t="s">
        <v>61</v>
      </c>
      <c r="ADS487" s="450">
        <f>ADQ487*1.5*ADP487</f>
        <v>195</v>
      </c>
      <c r="ADT487" s="450"/>
      <c r="ADU487" s="486"/>
      <c r="ADV487" s="454" t="s">
        <v>70</v>
      </c>
      <c r="ADW487" s="525" t="s">
        <v>910</v>
      </c>
      <c r="ADX487" s="455"/>
      <c r="ADY487" s="455"/>
      <c r="ADZ487" s="492">
        <f>VLOOKUP(ADW487,$A$563:$F$2022,6,FALSE)</f>
        <v>130</v>
      </c>
      <c r="AEA487" s="454" t="s">
        <v>61</v>
      </c>
      <c r="AEB487" s="450">
        <f>ADZ487*1.5</f>
        <v>195</v>
      </c>
      <c r="AEC487" s="455"/>
      <c r="AED487" s="486"/>
      <c r="AEE487" s="454" t="s">
        <v>70</v>
      </c>
      <c r="AEF487" s="525" t="s">
        <v>447</v>
      </c>
      <c r="AEG487" s="455"/>
      <c r="AEH487" s="523">
        <f>IF(AEG487="Kopman",1.2,1)</f>
        <v>1</v>
      </c>
      <c r="AEI487" s="492">
        <f>VLOOKUP(AEF487,$A$563:$F$2022,6,FALSE)</f>
        <v>30</v>
      </c>
      <c r="AEJ487" s="454" t="s">
        <v>61</v>
      </c>
      <c r="AEK487" s="450">
        <f>AEI487*1.5</f>
        <v>45</v>
      </c>
      <c r="AEL487" s="455"/>
      <c r="AEM487" s="486"/>
      <c r="AEN487" s="454" t="s">
        <v>70</v>
      </c>
      <c r="AEO487" s="525" t="s">
        <v>421</v>
      </c>
      <c r="AEP487" s="455"/>
      <c r="AEQ487" s="523">
        <f>IF(AEP487="Kopman",1.2,1)</f>
        <v>1</v>
      </c>
      <c r="AER487" s="492">
        <f>VLOOKUP(AEO487,$A$563:$F$2022,6,FALSE)</f>
        <v>90</v>
      </c>
      <c r="AES487" s="454" t="s">
        <v>61</v>
      </c>
      <c r="AET487" s="450">
        <f>AER487*1.5</f>
        <v>135</v>
      </c>
      <c r="AEU487" s="455"/>
      <c r="AEV487" s="486"/>
      <c r="AEW487" s="454" t="s">
        <v>70</v>
      </c>
      <c r="AEX487" s="525" t="s">
        <v>693</v>
      </c>
      <c r="AEY487" s="455"/>
      <c r="AEZ487" s="523">
        <f>IF(AEY487="Kopman",1.2,1)</f>
        <v>1</v>
      </c>
      <c r="AFA487" s="492">
        <f>VLOOKUP(AEX487,$A$563:$F$2022,6,FALSE)</f>
        <v>158</v>
      </c>
      <c r="AFB487" s="454" t="s">
        <v>61</v>
      </c>
      <c r="AFC487" s="450">
        <f>AFA487*1.5*AEZ487</f>
        <v>237</v>
      </c>
      <c r="AFD487" s="450"/>
      <c r="AFE487" s="486"/>
      <c r="AFF487" s="454" t="s">
        <v>70</v>
      </c>
      <c r="AFG487" s="525" t="s">
        <v>910</v>
      </c>
      <c r="AFH487" s="455"/>
      <c r="AFI487" s="523">
        <f>IF(AFH487="Kopman",1.2,1)</f>
        <v>1</v>
      </c>
      <c r="AFJ487" s="492">
        <f>VLOOKUP(AFG487,$A$563:$F$2022,6,FALSE)</f>
        <v>130</v>
      </c>
      <c r="AFK487" s="454" t="s">
        <v>61</v>
      </c>
      <c r="AFL487" s="450">
        <f>AFJ487*1.5*AFI487</f>
        <v>195</v>
      </c>
      <c r="AFM487" s="450"/>
      <c r="AFN487" s="486"/>
      <c r="AFO487" s="454" t="s">
        <v>70</v>
      </c>
      <c r="AFP487" s="525" t="s">
        <v>448</v>
      </c>
      <c r="AFQ487" s="455"/>
      <c r="AFR487" s="523">
        <f>IF(AFQ487="Kopman",1.2,1)</f>
        <v>1</v>
      </c>
      <c r="AFS487" s="492">
        <f>VLOOKUP(AFP487,$A$563:$F$2022,6,FALSE)</f>
        <v>0</v>
      </c>
      <c r="AFT487" s="454" t="s">
        <v>61</v>
      </c>
      <c r="AFU487" s="450">
        <f>AFS487*1.5*AFR487</f>
        <v>0</v>
      </c>
      <c r="AFV487" s="450"/>
      <c r="AFW487" s="486"/>
      <c r="AFX487" s="454" t="s">
        <v>70</v>
      </c>
      <c r="AFY487" s="528" t="s">
        <v>752</v>
      </c>
      <c r="AFZ487" s="455"/>
      <c r="AGA487" s="523">
        <f>IF(AFZ487="Kopman",1.2,1)</f>
        <v>1</v>
      </c>
      <c r="AGB487" s="492">
        <f>VLOOKUP(AFY487,$A$563:$F$2022,6,FALSE)</f>
        <v>0</v>
      </c>
      <c r="AGC487" s="454" t="s">
        <v>61</v>
      </c>
      <c r="AGD487" s="450">
        <f>AGB487*1.5*AGA487</f>
        <v>0</v>
      </c>
      <c r="AGE487" s="450"/>
      <c r="AGF487" s="486"/>
      <c r="AGG487" s="454" t="s">
        <v>70</v>
      </c>
      <c r="AGH487" s="525" t="s">
        <v>910</v>
      </c>
      <c r="AGI487" s="455"/>
      <c r="AGJ487" s="523">
        <f>IF(AGI487="Kopman",1.2,1)</f>
        <v>1</v>
      </c>
      <c r="AGK487" s="492">
        <f>VLOOKUP(AGH487,$A$563:$F$2022,6,FALSE)</f>
        <v>130</v>
      </c>
      <c r="AGL487" s="454" t="s">
        <v>61</v>
      </c>
      <c r="AGM487" s="450">
        <f>AGK487*1.5*AGJ487</f>
        <v>195</v>
      </c>
      <c r="AGN487" s="450"/>
      <c r="AGO487" s="486"/>
      <c r="AGP487" s="454" t="s">
        <v>70</v>
      </c>
      <c r="AGQ487" s="525" t="s">
        <v>421</v>
      </c>
      <c r="AGR487" s="455"/>
      <c r="AGS487" s="523">
        <f>IF(AGR487="Kopman",1.2,1)</f>
        <v>1</v>
      </c>
      <c r="AGT487" s="492">
        <f>VLOOKUP(AGQ487,$A$563:$F$2022,6,FALSE)</f>
        <v>90</v>
      </c>
      <c r="AGU487" s="454" t="s">
        <v>61</v>
      </c>
      <c r="AGV487" s="450">
        <f>AGT487*1.5*AGS487</f>
        <v>135</v>
      </c>
      <c r="AGW487" s="450"/>
      <c r="AGX487" s="486"/>
      <c r="AGY487" s="454" t="s">
        <v>70</v>
      </c>
      <c r="AGZ487" s="527" t="s">
        <v>448</v>
      </c>
      <c r="AHA487" s="455"/>
      <c r="AHB487" s="523">
        <f>IF(AHA487="Kopman",1.2,1)</f>
        <v>1</v>
      </c>
      <c r="AHC487" s="492">
        <f>VLOOKUP(AGZ487,$A$563:$F$2022,6,FALSE)</f>
        <v>0</v>
      </c>
      <c r="AHD487" s="454" t="s">
        <v>61</v>
      </c>
      <c r="AHE487" s="450">
        <f>AHC487*1.5*AHB487</f>
        <v>0</v>
      </c>
      <c r="AHF487" s="450"/>
      <c r="AHG487" s="486"/>
      <c r="AHH487" s="495"/>
      <c r="AHI487" s="543"/>
      <c r="AHJ487" s="496"/>
      <c r="AHK487" s="533"/>
      <c r="AHL487" s="497"/>
      <c r="AHM487" s="495"/>
      <c r="AHN487" s="481"/>
      <c r="AHO487" s="481"/>
      <c r="AHP487" s="496"/>
      <c r="AHQ487" s="495"/>
      <c r="AHR487" s="512"/>
      <c r="AHS487" s="496"/>
      <c r="AHT487" s="533"/>
      <c r="AHU487" s="497"/>
      <c r="AHV487" s="495"/>
      <c r="AHW487" s="481"/>
      <c r="AHX487" s="481"/>
      <c r="AHY487" s="496"/>
      <c r="AHZ487" s="495"/>
      <c r="AIA487" s="512"/>
      <c r="AIB487" s="496"/>
      <c r="AIC487" s="533"/>
      <c r="AID487" s="497"/>
      <c r="AIE487" s="495"/>
      <c r="AIF487" s="481"/>
      <c r="AIG487" s="481"/>
      <c r="AIH487" s="496"/>
      <c r="AII487" s="263"/>
      <c r="AIJ487" s="432"/>
      <c r="AIK487" s="264"/>
      <c r="AIL487" s="264"/>
      <c r="AIM487" s="265"/>
      <c r="AIN487" s="263"/>
      <c r="AIO487" s="210"/>
      <c r="AIP487" s="264"/>
      <c r="AIQ487" s="264"/>
    </row>
    <row r="488" spans="1:927" s="16" customFormat="1" ht="15">
      <c r="A488" s="454" t="s">
        <v>71</v>
      </c>
      <c r="B488" s="490" t="s">
        <v>447</v>
      </c>
      <c r="C488" s="455"/>
      <c r="D488" s="492"/>
      <c r="E488" s="492">
        <f>VLOOKUP(B488,$A$563:$F$2022,6,FALSE)</f>
        <v>30</v>
      </c>
      <c r="F488" s="454" t="s">
        <v>63</v>
      </c>
      <c r="G488" s="450">
        <f>E488*1.4</f>
        <v>42</v>
      </c>
      <c r="H488" s="450"/>
      <c r="I488" s="456"/>
      <c r="J488" s="454" t="s">
        <v>71</v>
      </c>
      <c r="K488" s="525" t="s">
        <v>1069</v>
      </c>
      <c r="L488" s="455"/>
      <c r="M488" s="492"/>
      <c r="N488" s="492">
        <f>VLOOKUP(K488,$A$563:$F$2022,6,FALSE)</f>
        <v>40</v>
      </c>
      <c r="O488" s="454" t="s">
        <v>63</v>
      </c>
      <c r="P488" s="450">
        <f>N488*1.4</f>
        <v>56</v>
      </c>
      <c r="Q488" s="450"/>
      <c r="R488" s="456"/>
      <c r="S488" s="454" t="s">
        <v>71</v>
      </c>
      <c r="T488" s="525" t="s">
        <v>1069</v>
      </c>
      <c r="U488" s="455"/>
      <c r="V488" s="492"/>
      <c r="W488" s="492">
        <f>VLOOKUP(T488,$A$563:$F$2022,6,FALSE)</f>
        <v>40</v>
      </c>
      <c r="X488" s="454" t="s">
        <v>63</v>
      </c>
      <c r="Y488" s="450">
        <f>W488*1.4</f>
        <v>56</v>
      </c>
      <c r="Z488" s="450"/>
      <c r="AA488" s="456"/>
      <c r="AB488" s="454" t="s">
        <v>71</v>
      </c>
      <c r="AC488" s="525" t="s">
        <v>448</v>
      </c>
      <c r="AD488" s="455"/>
      <c r="AE488" s="492"/>
      <c r="AF488" s="492">
        <f>VLOOKUP(AC488,$A$563:$F$2022,6,FALSE)</f>
        <v>0</v>
      </c>
      <c r="AG488" s="454" t="s">
        <v>63</v>
      </c>
      <c r="AH488" s="450">
        <f>AF488*1.4</f>
        <v>0</v>
      </c>
      <c r="AI488" s="450"/>
      <c r="AJ488" s="456"/>
      <c r="AK488" s="454" t="s">
        <v>71</v>
      </c>
      <c r="AL488" s="490" t="s">
        <v>1069</v>
      </c>
      <c r="AM488" s="455"/>
      <c r="AN488" s="492"/>
      <c r="AO488" s="492">
        <f>VLOOKUP(AL488,$A$563:$F$2022,6,FALSE)</f>
        <v>40</v>
      </c>
      <c r="AP488" s="454" t="s">
        <v>63</v>
      </c>
      <c r="AQ488" s="450">
        <f>AO488*1.4</f>
        <v>56</v>
      </c>
      <c r="AR488" s="450"/>
      <c r="AS488" s="456"/>
      <c r="AT488" s="454" t="s">
        <v>71</v>
      </c>
      <c r="AU488" s="525" t="s">
        <v>448</v>
      </c>
      <c r="AV488" s="455"/>
      <c r="AW488" s="492"/>
      <c r="AX488" s="492">
        <f>VLOOKUP(AU488,$A$563:$F$2022,6,FALSE)</f>
        <v>0</v>
      </c>
      <c r="AY488" s="454" t="s">
        <v>63</v>
      </c>
      <c r="AZ488" s="450">
        <f>AX488*1.4</f>
        <v>0</v>
      </c>
      <c r="BA488" s="450"/>
      <c r="BB488" s="456"/>
      <c r="BC488" s="454" t="s">
        <v>71</v>
      </c>
      <c r="BD488" s="525" t="s">
        <v>603</v>
      </c>
      <c r="BE488" s="455"/>
      <c r="BF488" s="492"/>
      <c r="BG488" s="492">
        <f>VLOOKUP(BD488,$A$563:$F$2022,6,FALSE)</f>
        <v>95</v>
      </c>
      <c r="BH488" s="454" t="s">
        <v>63</v>
      </c>
      <c r="BI488" s="450">
        <f>BG488*1.4</f>
        <v>133</v>
      </c>
      <c r="BJ488" s="450"/>
      <c r="BK488" s="456"/>
      <c r="BL488" s="454" t="s">
        <v>71</v>
      </c>
      <c r="BM488" s="525" t="s">
        <v>693</v>
      </c>
      <c r="BN488" s="455"/>
      <c r="BO488" s="492"/>
      <c r="BP488" s="492">
        <f>VLOOKUP(BM488,$A$563:$F$2022,6,FALSE)</f>
        <v>158</v>
      </c>
      <c r="BQ488" s="454" t="s">
        <v>63</v>
      </c>
      <c r="BR488" s="450">
        <f>BP488*1.4</f>
        <v>221.2</v>
      </c>
      <c r="BS488" s="450"/>
      <c r="BT488" s="456"/>
      <c r="BU488" s="454" t="s">
        <v>71</v>
      </c>
      <c r="BV488" s="525" t="s">
        <v>448</v>
      </c>
      <c r="BW488" s="455"/>
      <c r="BX488" s="492"/>
      <c r="BY488" s="492">
        <f>VLOOKUP(BV488,$A$563:$F$2022,6,FALSE)</f>
        <v>0</v>
      </c>
      <c r="BZ488" s="454" t="s">
        <v>63</v>
      </c>
      <c r="CA488" s="450">
        <f>BY488*1.4</f>
        <v>0</v>
      </c>
      <c r="CB488" s="450"/>
      <c r="CC488" s="456"/>
      <c r="CD488" s="454" t="s">
        <v>71</v>
      </c>
      <c r="CE488" s="525" t="s">
        <v>603</v>
      </c>
      <c r="CF488" s="455"/>
      <c r="CG488" s="492"/>
      <c r="CH488" s="492">
        <f>VLOOKUP(CE488,$A$563:$F$2022,6,FALSE)</f>
        <v>95</v>
      </c>
      <c r="CI488" s="454" t="s">
        <v>63</v>
      </c>
      <c r="CJ488" s="450">
        <f>CH488*1.4</f>
        <v>133</v>
      </c>
      <c r="CK488" s="450"/>
      <c r="CL488" s="456"/>
      <c r="CM488" s="454" t="s">
        <v>71</v>
      </c>
      <c r="CN488" s="525" t="s">
        <v>910</v>
      </c>
      <c r="CO488" s="455"/>
      <c r="CP488" s="492"/>
      <c r="CQ488" s="492">
        <f>VLOOKUP(CN488,$A$563:$F$2022,6,FALSE)</f>
        <v>130</v>
      </c>
      <c r="CR488" s="454" t="s">
        <v>63</v>
      </c>
      <c r="CS488" s="450">
        <f>CQ488*1.4</f>
        <v>182</v>
      </c>
      <c r="CT488" s="450"/>
      <c r="CU488" s="456"/>
      <c r="CV488" s="454" t="s">
        <v>71</v>
      </c>
      <c r="CW488" s="525" t="s">
        <v>1069</v>
      </c>
      <c r="CX488" s="455"/>
      <c r="CY488" s="492"/>
      <c r="CZ488" s="492">
        <f>VLOOKUP(CW488,$A$563:$F$2022,6,FALSE)</f>
        <v>40</v>
      </c>
      <c r="DA488" s="454" t="s">
        <v>63</v>
      </c>
      <c r="DB488" s="450">
        <f>CZ488*1.4</f>
        <v>56</v>
      </c>
      <c r="DC488" s="450"/>
      <c r="DD488" s="456"/>
      <c r="DE488" s="454" t="s">
        <v>71</v>
      </c>
      <c r="DF488" s="525" t="s">
        <v>910</v>
      </c>
      <c r="DG488" s="455"/>
      <c r="DH488" s="492"/>
      <c r="DI488" s="492">
        <f>VLOOKUP(DF488,$A$563:$F$2022,6,FALSE)</f>
        <v>130</v>
      </c>
      <c r="DJ488" s="454" t="s">
        <v>63</v>
      </c>
      <c r="DK488" s="450">
        <f>DI488*1.4</f>
        <v>182</v>
      </c>
      <c r="DL488" s="450"/>
      <c r="DM488" s="456"/>
      <c r="DN488" s="454" t="s">
        <v>71</v>
      </c>
      <c r="DO488" s="490" t="s">
        <v>448</v>
      </c>
      <c r="DP488" s="455"/>
      <c r="DQ488" s="492"/>
      <c r="DR488" s="492">
        <f>VLOOKUP(DO488,$A$563:$F$2022,6,FALSE)</f>
        <v>0</v>
      </c>
      <c r="DS488" s="454" t="s">
        <v>63</v>
      </c>
      <c r="DT488" s="450">
        <f>DR488*1.4</f>
        <v>0</v>
      </c>
      <c r="DU488" s="450"/>
      <c r="DV488" s="456"/>
      <c r="DW488" s="454" t="s">
        <v>71</v>
      </c>
      <c r="DX488" s="506" t="s">
        <v>186</v>
      </c>
      <c r="DY488" s="455"/>
      <c r="DZ488" s="492"/>
      <c r="EA488" s="492" t="e">
        <f>VLOOKUP(DX488,$A$563:$F$2022,6,FALSE)</f>
        <v>#N/A</v>
      </c>
      <c r="EB488" s="454" t="s">
        <v>63</v>
      </c>
      <c r="EC488" s="450" t="e">
        <f>EA488*1.4</f>
        <v>#N/A</v>
      </c>
      <c r="ED488" s="450"/>
      <c r="EE488" s="456"/>
      <c r="EF488" s="454" t="s">
        <v>71</v>
      </c>
      <c r="EG488" s="525" t="s">
        <v>603</v>
      </c>
      <c r="EH488" s="455"/>
      <c r="EI488" s="492"/>
      <c r="EJ488" s="492">
        <f>VLOOKUP(EG488,$A$563:$F$2022,6,FALSE)</f>
        <v>95</v>
      </c>
      <c r="EK488" s="454" t="s">
        <v>63</v>
      </c>
      <c r="EL488" s="450">
        <f>EJ488*1.4</f>
        <v>133</v>
      </c>
      <c r="EM488" s="450"/>
      <c r="EN488" s="456"/>
      <c r="EO488" s="454" t="s">
        <v>71</v>
      </c>
      <c r="EP488" s="525" t="s">
        <v>448</v>
      </c>
      <c r="EQ488" s="455"/>
      <c r="ER488" s="492"/>
      <c r="ES488" s="492">
        <f>VLOOKUP(EP488,$A$563:$F$2022,6,FALSE)</f>
        <v>0</v>
      </c>
      <c r="ET488" s="454" t="s">
        <v>63</v>
      </c>
      <c r="EU488" s="450">
        <f>ES488*1.4</f>
        <v>0</v>
      </c>
      <c r="EV488" s="450"/>
      <c r="EW488" s="456"/>
      <c r="EX488" s="454" t="s">
        <v>71</v>
      </c>
      <c r="EY488" s="506" t="s">
        <v>186</v>
      </c>
      <c r="EZ488" s="455"/>
      <c r="FA488" s="492"/>
      <c r="FB488" s="492" t="e">
        <f>VLOOKUP(EY488,$A$563:$F$2022,6,FALSE)</f>
        <v>#N/A</v>
      </c>
      <c r="FC488" s="454" t="s">
        <v>63</v>
      </c>
      <c r="FD488" s="450" t="e">
        <f>FB488*1.4</f>
        <v>#N/A</v>
      </c>
      <c r="FE488" s="450"/>
      <c r="FF488" s="456"/>
      <c r="FG488" s="454" t="s">
        <v>71</v>
      </c>
      <c r="FH488" s="525" t="s">
        <v>603</v>
      </c>
      <c r="FI488" s="455"/>
      <c r="FJ488" s="492"/>
      <c r="FK488" s="492">
        <f>VLOOKUP(FH488,$A$563:$F$2022,6,FALSE)</f>
        <v>95</v>
      </c>
      <c r="FL488" s="454" t="s">
        <v>63</v>
      </c>
      <c r="FM488" s="450">
        <f>FK488*1.4</f>
        <v>133</v>
      </c>
      <c r="FN488" s="450"/>
      <c r="FO488" s="456"/>
      <c r="FP488" s="454" t="s">
        <v>71</v>
      </c>
      <c r="FQ488" s="490" t="s">
        <v>448</v>
      </c>
      <c r="FR488" s="455"/>
      <c r="FS488" s="492"/>
      <c r="FT488" s="492">
        <f>VLOOKUP(FQ488,$A$563:$F$2022,6,FALSE)</f>
        <v>0</v>
      </c>
      <c r="FU488" s="454" t="s">
        <v>63</v>
      </c>
      <c r="FV488" s="450">
        <f>FT488*1.4</f>
        <v>0</v>
      </c>
      <c r="FW488" s="450"/>
      <c r="FX488" s="456"/>
      <c r="FY488" s="454" t="s">
        <v>71</v>
      </c>
      <c r="FZ488" s="490" t="s">
        <v>447</v>
      </c>
      <c r="GA488" s="455"/>
      <c r="GB488" s="492"/>
      <c r="GC488" s="492">
        <f>VLOOKUP(FZ488,$A$563:$F$2022,6,FALSE)</f>
        <v>30</v>
      </c>
      <c r="GD488" s="454" t="s">
        <v>63</v>
      </c>
      <c r="GE488" s="450">
        <f>GC488*1.4</f>
        <v>42</v>
      </c>
      <c r="GF488" s="450"/>
      <c r="GG488" s="456"/>
      <c r="GH488" s="454" t="s">
        <v>71</v>
      </c>
      <c r="GI488" s="525" t="s">
        <v>910</v>
      </c>
      <c r="GJ488" s="455"/>
      <c r="GK488" s="492"/>
      <c r="GL488" s="492">
        <f>VLOOKUP(GI488,$A$563:$F$2022,6,FALSE)</f>
        <v>130</v>
      </c>
      <c r="GM488" s="454" t="s">
        <v>63</v>
      </c>
      <c r="GN488" s="450">
        <f>GL488*1.4</f>
        <v>182</v>
      </c>
      <c r="GO488" s="450"/>
      <c r="GP488" s="456"/>
      <c r="GQ488" s="454" t="s">
        <v>71</v>
      </c>
      <c r="GR488" s="525" t="s">
        <v>752</v>
      </c>
      <c r="GS488" s="455"/>
      <c r="GT488" s="492"/>
      <c r="GU488" s="492">
        <f>VLOOKUP(GR488,$A$563:$F$2022,6,FALSE)</f>
        <v>0</v>
      </c>
      <c r="GV488" s="454" t="s">
        <v>63</v>
      </c>
      <c r="GW488" s="450">
        <f>GU488*1.4</f>
        <v>0</v>
      </c>
      <c r="GX488" s="450"/>
      <c r="GY488" s="456"/>
      <c r="GZ488" s="454" t="s">
        <v>71</v>
      </c>
      <c r="HA488" s="490" t="s">
        <v>910</v>
      </c>
      <c r="HB488" s="455"/>
      <c r="HC488" s="492"/>
      <c r="HD488" s="492">
        <f>VLOOKUP(HA488,$A$563:$F$2022,6,FALSE)</f>
        <v>130</v>
      </c>
      <c r="HE488" s="454" t="s">
        <v>63</v>
      </c>
      <c r="HF488" s="450">
        <f>HD488*1.4</f>
        <v>182</v>
      </c>
      <c r="HG488" s="450"/>
      <c r="HH488" s="456"/>
      <c r="HI488" s="454" t="s">
        <v>71</v>
      </c>
      <c r="HJ488" s="525" t="s">
        <v>448</v>
      </c>
      <c r="HK488" s="455"/>
      <c r="HL488" s="492"/>
      <c r="HM488" s="492">
        <f>VLOOKUP(HJ488,$A$563:$F$2022,6,FALSE)</f>
        <v>0</v>
      </c>
      <c r="HN488" s="454" t="s">
        <v>63</v>
      </c>
      <c r="HO488" s="450">
        <f>HM488*1.4</f>
        <v>0</v>
      </c>
      <c r="HP488" s="450"/>
      <c r="HQ488" s="456"/>
      <c r="HR488" s="454" t="s">
        <v>71</v>
      </c>
      <c r="HS488" s="490" t="s">
        <v>448</v>
      </c>
      <c r="HT488" s="455"/>
      <c r="HU488" s="492"/>
      <c r="HV488" s="492">
        <f>VLOOKUP(HS488,$A$563:$F$2022,6,FALSE)</f>
        <v>0</v>
      </c>
      <c r="HW488" s="454" t="s">
        <v>63</v>
      </c>
      <c r="HX488" s="450">
        <f>HV488*1.4</f>
        <v>0</v>
      </c>
      <c r="HY488" s="450"/>
      <c r="HZ488" s="456"/>
      <c r="IA488" s="454" t="s">
        <v>71</v>
      </c>
      <c r="IB488" s="525" t="s">
        <v>447</v>
      </c>
      <c r="IC488" s="455"/>
      <c r="ID488" s="492"/>
      <c r="IE488" s="492">
        <f>VLOOKUP(IB488,$A$563:$F$2022,6,FALSE)</f>
        <v>30</v>
      </c>
      <c r="IF488" s="454" t="s">
        <v>63</v>
      </c>
      <c r="IG488" s="450">
        <f>IE488*1.4</f>
        <v>42</v>
      </c>
      <c r="IH488" s="450"/>
      <c r="II488" s="456"/>
      <c r="IJ488" s="454" t="s">
        <v>71</v>
      </c>
      <c r="IK488" s="525" t="s">
        <v>603</v>
      </c>
      <c r="IL488" s="455"/>
      <c r="IM488" s="492"/>
      <c r="IN488" s="492">
        <f>VLOOKUP(IK488,$A$563:$F$2022,6,FALSE)</f>
        <v>95</v>
      </c>
      <c r="IO488" s="454" t="s">
        <v>63</v>
      </c>
      <c r="IP488" s="450">
        <f>IN488*1.4</f>
        <v>133</v>
      </c>
      <c r="IQ488" s="450"/>
      <c r="IR488" s="456"/>
      <c r="IS488" s="454" t="s">
        <v>71</v>
      </c>
      <c r="IT488" s="525" t="s">
        <v>448</v>
      </c>
      <c r="IU488" s="455"/>
      <c r="IV488" s="492"/>
      <c r="IW488" s="492">
        <f>VLOOKUP(IT488,$A$563:$F$2022,6,FALSE)</f>
        <v>0</v>
      </c>
      <c r="IX488" s="454" t="s">
        <v>63</v>
      </c>
      <c r="IY488" s="450">
        <f>IW488*1.4</f>
        <v>0</v>
      </c>
      <c r="IZ488" s="450"/>
      <c r="JA488" s="456"/>
      <c r="JB488" s="454" t="s">
        <v>71</v>
      </c>
      <c r="JC488" s="525" t="s">
        <v>910</v>
      </c>
      <c r="JD488" s="455"/>
      <c r="JE488" s="492"/>
      <c r="JF488" s="492">
        <f>VLOOKUP(JC488,$A$563:$F$2022,6,FALSE)</f>
        <v>130</v>
      </c>
      <c r="JG488" s="454" t="s">
        <v>63</v>
      </c>
      <c r="JH488" s="450">
        <f>JF488*1.4</f>
        <v>182</v>
      </c>
      <c r="JI488" s="450"/>
      <c r="JJ488" s="456"/>
      <c r="JK488" s="454" t="s">
        <v>71</v>
      </c>
      <c r="JL488" s="525" t="s">
        <v>1069</v>
      </c>
      <c r="JM488" s="455"/>
      <c r="JN488" s="492"/>
      <c r="JO488" s="492">
        <f>VLOOKUP(JL488,$A$563:$F$2022,6,FALSE)</f>
        <v>40</v>
      </c>
      <c r="JP488" s="454" t="s">
        <v>63</v>
      </c>
      <c r="JQ488" s="450">
        <f>JO488*1.4</f>
        <v>56</v>
      </c>
      <c r="JR488" s="450"/>
      <c r="JS488" s="456"/>
      <c r="JT488" s="454" t="s">
        <v>71</v>
      </c>
      <c r="JU488" s="525" t="s">
        <v>910</v>
      </c>
      <c r="JV488" s="455"/>
      <c r="JW488" s="492"/>
      <c r="JX488" s="492">
        <f>VLOOKUP(JU488,$A$563:$F$2022,6,FALSE)</f>
        <v>130</v>
      </c>
      <c r="JY488" s="454" t="s">
        <v>63</v>
      </c>
      <c r="JZ488" s="450">
        <f>JX488*1.4</f>
        <v>182</v>
      </c>
      <c r="KA488" s="450"/>
      <c r="KB488" s="456"/>
      <c r="KC488" s="454" t="s">
        <v>71</v>
      </c>
      <c r="KD488" s="525" t="s">
        <v>910</v>
      </c>
      <c r="KE488" s="455"/>
      <c r="KF488" s="492"/>
      <c r="KG488" s="492">
        <f>VLOOKUP(KD488,$A$563:$F$2022,6,FALSE)</f>
        <v>130</v>
      </c>
      <c r="KH488" s="454" t="s">
        <v>63</v>
      </c>
      <c r="KI488" s="450">
        <f>KG488*1.4</f>
        <v>182</v>
      </c>
      <c r="KJ488" s="450"/>
      <c r="KK488" s="456"/>
      <c r="KL488" s="454" t="s">
        <v>71</v>
      </c>
      <c r="KM488" s="525" t="s">
        <v>447</v>
      </c>
      <c r="KN488" s="455"/>
      <c r="KO488" s="492"/>
      <c r="KP488" s="492">
        <f>VLOOKUP(KM488,$A$563:$F$2022,6,FALSE)</f>
        <v>30</v>
      </c>
      <c r="KQ488" s="454" t="s">
        <v>63</v>
      </c>
      <c r="KR488" s="450">
        <f>KP488*1.4</f>
        <v>42</v>
      </c>
      <c r="KS488" s="450"/>
      <c r="KT488" s="456"/>
      <c r="KU488" s="454" t="s">
        <v>71</v>
      </c>
      <c r="KV488" s="525" t="s">
        <v>448</v>
      </c>
      <c r="KW488" s="455"/>
      <c r="KX488" s="492"/>
      <c r="KY488" s="492">
        <f>VLOOKUP(KV488,$A$563:$F$2022,6,FALSE)</f>
        <v>0</v>
      </c>
      <c r="KZ488" s="454" t="s">
        <v>63</v>
      </c>
      <c r="LA488" s="450">
        <f>KY488*1.4</f>
        <v>0</v>
      </c>
      <c r="LB488" s="450"/>
      <c r="LC488" s="456"/>
      <c r="LD488" s="454" t="s">
        <v>71</v>
      </c>
      <c r="LE488" s="525" t="s">
        <v>910</v>
      </c>
      <c r="LF488" s="455"/>
      <c r="LG488" s="492"/>
      <c r="LH488" s="492">
        <f>VLOOKUP(LE488,$A$563:$F$2022,6,FALSE)</f>
        <v>130</v>
      </c>
      <c r="LI488" s="454" t="s">
        <v>63</v>
      </c>
      <c r="LJ488" s="450">
        <f>LH488*1.4</f>
        <v>182</v>
      </c>
      <c r="LK488" s="450"/>
      <c r="LL488" s="456"/>
      <c r="LM488" s="454" t="s">
        <v>71</v>
      </c>
      <c r="LN488" s="525" t="s">
        <v>448</v>
      </c>
      <c r="LO488" s="455"/>
      <c r="LP488" s="492"/>
      <c r="LQ488" s="492">
        <f>VLOOKUP(LN488,$A$563:$F$2022,6,FALSE)</f>
        <v>0</v>
      </c>
      <c r="LR488" s="454" t="s">
        <v>63</v>
      </c>
      <c r="LS488" s="450">
        <f>LQ488*1.4</f>
        <v>0</v>
      </c>
      <c r="LT488" s="450"/>
      <c r="LU488" s="456"/>
      <c r="LV488" s="454" t="s">
        <v>71</v>
      </c>
      <c r="LW488" s="525" t="s">
        <v>447</v>
      </c>
      <c r="LX488" s="455"/>
      <c r="LY488" s="492"/>
      <c r="LZ488" s="492">
        <f>VLOOKUP(LW488,$A$563:$F$2022,6,FALSE)</f>
        <v>30</v>
      </c>
      <c r="MA488" s="454" t="s">
        <v>63</v>
      </c>
      <c r="MB488" s="450">
        <f>LZ488*1.4</f>
        <v>42</v>
      </c>
      <c r="MC488" s="450"/>
      <c r="MD488" s="456"/>
      <c r="ME488" s="454" t="s">
        <v>71</v>
      </c>
      <c r="MF488" s="527" t="s">
        <v>752</v>
      </c>
      <c r="MG488" s="455"/>
      <c r="MH488" s="492"/>
      <c r="MI488" s="492">
        <f>VLOOKUP(MF488,$A$563:$F$2022,6,FALSE)</f>
        <v>0</v>
      </c>
      <c r="MJ488" s="454" t="s">
        <v>63</v>
      </c>
      <c r="MK488" s="450">
        <f>MI488*1.4</f>
        <v>0</v>
      </c>
      <c r="ML488" s="450"/>
      <c r="MM488" s="456"/>
      <c r="MN488" s="454" t="s">
        <v>71</v>
      </c>
      <c r="MO488" s="525" t="s">
        <v>1069</v>
      </c>
      <c r="MP488" s="455"/>
      <c r="MQ488" s="492"/>
      <c r="MR488" s="492">
        <f>VLOOKUP(MO488,$A$563:$F$2022,6,FALSE)</f>
        <v>40</v>
      </c>
      <c r="MS488" s="454" t="s">
        <v>63</v>
      </c>
      <c r="MT488" s="450">
        <f>MR488*1.4</f>
        <v>56</v>
      </c>
      <c r="MU488" s="450"/>
      <c r="MV488" s="456"/>
      <c r="MW488" s="454" t="s">
        <v>71</v>
      </c>
      <c r="MX488" s="525" t="s">
        <v>1069</v>
      </c>
      <c r="MY488" s="455"/>
      <c r="MZ488" s="492"/>
      <c r="NA488" s="492">
        <f>VLOOKUP(MX488,$A$563:$F$2022,6,FALSE)</f>
        <v>40</v>
      </c>
      <c r="NB488" s="454" t="s">
        <v>63</v>
      </c>
      <c r="NC488" s="450">
        <f>NA488*1.4</f>
        <v>56</v>
      </c>
      <c r="ND488" s="450"/>
      <c r="NE488" s="456"/>
      <c r="NF488" s="454" t="s">
        <v>71</v>
      </c>
      <c r="NG488" s="525" t="s">
        <v>447</v>
      </c>
      <c r="NH488" s="455"/>
      <c r="NI488" s="492"/>
      <c r="NJ488" s="492">
        <f>VLOOKUP(NG488,$A$563:$F$2022,6,FALSE)</f>
        <v>30</v>
      </c>
      <c r="NK488" s="454" t="s">
        <v>63</v>
      </c>
      <c r="NL488" s="450">
        <f>NJ488*1.4</f>
        <v>42</v>
      </c>
      <c r="NM488" s="450"/>
      <c r="NN488" s="456"/>
      <c r="NO488" s="454" t="s">
        <v>71</v>
      </c>
      <c r="NP488" s="525" t="s">
        <v>449</v>
      </c>
      <c r="NQ488" s="455"/>
      <c r="NR488" s="492"/>
      <c r="NS488" s="492">
        <f>VLOOKUP(NP488,$A$563:$F$2022,6,FALSE)</f>
        <v>7</v>
      </c>
      <c r="NT488" s="454" t="s">
        <v>63</v>
      </c>
      <c r="NU488" s="450">
        <f>NS488*1.4</f>
        <v>9.7999999999999989</v>
      </c>
      <c r="NV488" s="450"/>
      <c r="NW488" s="456"/>
      <c r="NX488" s="454" t="s">
        <v>71</v>
      </c>
      <c r="NY488" s="490" t="s">
        <v>515</v>
      </c>
      <c r="NZ488" s="455"/>
      <c r="OA488" s="455"/>
      <c r="OB488" s="492">
        <f>VLOOKUP(NY488,$A$563:$F$2022,6,FALSE)</f>
        <v>44</v>
      </c>
      <c r="OC488" s="454" t="s">
        <v>63</v>
      </c>
      <c r="OD488" s="450">
        <f>OB488*1.4</f>
        <v>61.599999999999994</v>
      </c>
      <c r="OE488" s="450"/>
      <c r="OF488" s="456"/>
      <c r="OG488" s="454" t="s">
        <v>71</v>
      </c>
      <c r="OH488" s="525" t="s">
        <v>449</v>
      </c>
      <c r="OI488" s="455"/>
      <c r="OJ488" s="492"/>
      <c r="OK488" s="492">
        <f>VLOOKUP(OH488,$A$563:$F$2022,6,FALSE)</f>
        <v>7</v>
      </c>
      <c r="OL488" s="454" t="s">
        <v>63</v>
      </c>
      <c r="OM488" s="450">
        <f>OK488*1.4</f>
        <v>9.7999999999999989</v>
      </c>
      <c r="ON488" s="450"/>
      <c r="OO488" s="456"/>
      <c r="OP488" s="454" t="s">
        <v>71</v>
      </c>
      <c r="OQ488" s="490" t="s">
        <v>603</v>
      </c>
      <c r="OR488" s="455"/>
      <c r="OS488" s="492"/>
      <c r="OT488" s="492">
        <f>VLOOKUP(OQ488,$A$563:$F$2022,6,FALSE)</f>
        <v>95</v>
      </c>
      <c r="OU488" s="454" t="s">
        <v>63</v>
      </c>
      <c r="OV488" s="450">
        <f>OT488*1.4</f>
        <v>133</v>
      </c>
      <c r="OW488" s="450"/>
      <c r="OX488" s="456"/>
      <c r="OY488" s="454" t="s">
        <v>71</v>
      </c>
      <c r="OZ488" s="525" t="s">
        <v>1069</v>
      </c>
      <c r="PA488" s="455"/>
      <c r="PB488" s="492"/>
      <c r="PC488" s="492">
        <f>VLOOKUP(OZ488,$A$563:$F$2022,6,FALSE)</f>
        <v>40</v>
      </c>
      <c r="PD488" s="454" t="s">
        <v>63</v>
      </c>
      <c r="PE488" s="450">
        <f>PC488*1.4</f>
        <v>56</v>
      </c>
      <c r="PF488" s="450"/>
      <c r="PG488" s="456"/>
      <c r="PH488" s="454" t="s">
        <v>71</v>
      </c>
      <c r="PI488" s="525" t="s">
        <v>447</v>
      </c>
      <c r="PJ488" s="455"/>
      <c r="PK488" s="492"/>
      <c r="PL488" s="492">
        <f>VLOOKUP(PI488,$A$563:$F$2022,6,FALSE)</f>
        <v>30</v>
      </c>
      <c r="PM488" s="454" t="s">
        <v>63</v>
      </c>
      <c r="PN488" s="450">
        <f>PL488*1.4</f>
        <v>42</v>
      </c>
      <c r="PO488" s="450"/>
      <c r="PP488" s="456"/>
      <c r="PQ488" s="454" t="s">
        <v>71</v>
      </c>
      <c r="PR488" s="490" t="s">
        <v>448</v>
      </c>
      <c r="PS488" s="455"/>
      <c r="PT488" s="492"/>
      <c r="PU488" s="492">
        <f>VLOOKUP(PR488,$A$563:$F$2022,6,FALSE)</f>
        <v>0</v>
      </c>
      <c r="PV488" s="454" t="s">
        <v>63</v>
      </c>
      <c r="PW488" s="450">
        <f>PU488*1.4</f>
        <v>0</v>
      </c>
      <c r="PX488" s="450"/>
      <c r="PY488" s="456"/>
      <c r="PZ488" s="454" t="s">
        <v>71</v>
      </c>
      <c r="QA488" s="525" t="s">
        <v>1069</v>
      </c>
      <c r="QB488" s="455"/>
      <c r="QC488" s="492"/>
      <c r="QD488" s="492">
        <f>VLOOKUP(QA488,$A$563:$F$2022,6,FALSE)</f>
        <v>40</v>
      </c>
      <c r="QE488" s="454" t="s">
        <v>63</v>
      </c>
      <c r="QF488" s="450">
        <f>QD488*1.4</f>
        <v>56</v>
      </c>
      <c r="QG488" s="450"/>
      <c r="QH488" s="456"/>
      <c r="QI488" s="454" t="s">
        <v>71</v>
      </c>
      <c r="QJ488" s="490" t="s">
        <v>514</v>
      </c>
      <c r="QK488" s="455"/>
      <c r="QL488" s="492"/>
      <c r="QM488" s="492">
        <f>VLOOKUP(QJ488,$A$563:$F$2022,6,FALSE)</f>
        <v>4</v>
      </c>
      <c r="QN488" s="454" t="s">
        <v>63</v>
      </c>
      <c r="QO488" s="450">
        <f>QM488*1.4</f>
        <v>5.6</v>
      </c>
      <c r="QP488" s="450"/>
      <c r="QQ488" s="456"/>
      <c r="QR488" s="454" t="s">
        <v>71</v>
      </c>
      <c r="QS488" s="525" t="s">
        <v>475</v>
      </c>
      <c r="QT488" s="455"/>
      <c r="QU488" s="492"/>
      <c r="QV488" s="492">
        <f>VLOOKUP(QS488,$A$563:$F$2022,6,FALSE)</f>
        <v>20</v>
      </c>
      <c r="QW488" s="454" t="s">
        <v>63</v>
      </c>
      <c r="QX488" s="450">
        <f>QV488*1.4</f>
        <v>28</v>
      </c>
      <c r="QY488" s="450"/>
      <c r="QZ488" s="456"/>
      <c r="RA488" s="454" t="s">
        <v>71</v>
      </c>
      <c r="RB488" s="490" t="s">
        <v>475</v>
      </c>
      <c r="RC488" s="455"/>
      <c r="RD488" s="492"/>
      <c r="RE488" s="492">
        <f>VLOOKUP(RB488,$A$563:$F$2022,6,FALSE)</f>
        <v>20</v>
      </c>
      <c r="RF488" s="454" t="s">
        <v>63</v>
      </c>
      <c r="RG488" s="450">
        <f>RE488*1.4</f>
        <v>28</v>
      </c>
      <c r="RH488" s="450"/>
      <c r="RI488" s="456"/>
      <c r="RJ488" s="454" t="s">
        <v>71</v>
      </c>
      <c r="RK488" s="506" t="s">
        <v>186</v>
      </c>
      <c r="RL488" s="455"/>
      <c r="RM488" s="455"/>
      <c r="RN488" s="492" t="e">
        <f>VLOOKUP(RK488,$A$563:$F$2022,6,FALSE)</f>
        <v>#N/A</v>
      </c>
      <c r="RO488" s="454" t="s">
        <v>63</v>
      </c>
      <c r="RP488" s="450" t="e">
        <f>RN488*1.4</f>
        <v>#N/A</v>
      </c>
      <c r="RQ488" s="450"/>
      <c r="RR488" s="456"/>
      <c r="RS488" s="454" t="s">
        <v>71</v>
      </c>
      <c r="RT488" s="525" t="s">
        <v>1069</v>
      </c>
      <c r="RU488" s="455"/>
      <c r="RV488" s="492"/>
      <c r="RW488" s="492">
        <f>VLOOKUP(RT488,$A$563:$F$2022,6,FALSE)</f>
        <v>40</v>
      </c>
      <c r="RX488" s="454" t="s">
        <v>63</v>
      </c>
      <c r="RY488" s="450">
        <f>RW488*1.4</f>
        <v>56</v>
      </c>
      <c r="RZ488" s="450"/>
      <c r="SA488" s="486"/>
      <c r="SB488" s="454" t="s">
        <v>71</v>
      </c>
      <c r="SC488" s="525" t="s">
        <v>448</v>
      </c>
      <c r="SD488" s="455"/>
      <c r="SE488" s="492"/>
      <c r="SF488" s="492">
        <f>VLOOKUP(SC489,$A$563:$F$2022,6,FALSE)</f>
        <v>40</v>
      </c>
      <c r="SG488" s="454" t="s">
        <v>63</v>
      </c>
      <c r="SH488" s="450">
        <f>SF488*1.4</f>
        <v>56</v>
      </c>
      <c r="SI488" s="450"/>
      <c r="SJ488" s="486"/>
      <c r="SK488" s="454" t="s">
        <v>71</v>
      </c>
      <c r="SL488" s="525" t="s">
        <v>448</v>
      </c>
      <c r="SM488" s="455"/>
      <c r="SN488" s="492"/>
      <c r="SO488" s="492">
        <f>VLOOKUP(SL488,$A$563:$F$2022,6,FALSE)</f>
        <v>0</v>
      </c>
      <c r="SP488" s="454" t="s">
        <v>63</v>
      </c>
      <c r="SQ488" s="450">
        <f>SO488*1.4</f>
        <v>0</v>
      </c>
      <c r="SR488" s="450"/>
      <c r="SS488" s="486"/>
      <c r="ST488" s="454" t="s">
        <v>71</v>
      </c>
      <c r="SU488" s="525" t="s">
        <v>603</v>
      </c>
      <c r="SV488" s="455"/>
      <c r="SW488" s="492"/>
      <c r="SX488" s="492">
        <f>VLOOKUP(SU488,$A$563:$F$2022,6,FALSE)</f>
        <v>95</v>
      </c>
      <c r="SY488" s="454" t="s">
        <v>63</v>
      </c>
      <c r="SZ488" s="450">
        <f>SX488*1.4</f>
        <v>133</v>
      </c>
      <c r="TA488" s="450"/>
      <c r="TB488" s="486"/>
      <c r="TC488" s="454" t="s">
        <v>71</v>
      </c>
      <c r="TD488" s="525" t="s">
        <v>752</v>
      </c>
      <c r="TE488" s="455"/>
      <c r="TF488" s="492"/>
      <c r="TG488" s="492">
        <f>VLOOKUP(TD488,$A$563:$F$2022,6,FALSE)</f>
        <v>0</v>
      </c>
      <c r="TH488" s="454" t="s">
        <v>63</v>
      </c>
      <c r="TI488" s="450">
        <f>TG488*1.4</f>
        <v>0</v>
      </c>
      <c r="TJ488" s="455"/>
      <c r="TK488" s="486"/>
      <c r="TL488" s="454" t="s">
        <v>71</v>
      </c>
      <c r="TM488" s="525" t="s">
        <v>910</v>
      </c>
      <c r="TN488" s="455"/>
      <c r="TO488" s="492"/>
      <c r="TP488" s="492">
        <f>VLOOKUP(TM488,$A$563:$F$2022,6,FALSE)</f>
        <v>130</v>
      </c>
      <c r="TQ488" s="454" t="s">
        <v>63</v>
      </c>
      <c r="TR488" s="450">
        <f>TP488*1.4</f>
        <v>182</v>
      </c>
      <c r="TS488" s="450"/>
      <c r="TT488" s="486"/>
      <c r="TU488" s="454" t="s">
        <v>71</v>
      </c>
      <c r="TV488" s="506" t="s">
        <v>186</v>
      </c>
      <c r="TW488" s="455"/>
      <c r="TX488" s="492"/>
      <c r="TY488" s="492" t="e">
        <f>VLOOKUP(TV488,$A$563:$F$2022,6,FALSE)</f>
        <v>#N/A</v>
      </c>
      <c r="TZ488" s="454" t="s">
        <v>63</v>
      </c>
      <c r="UA488" s="450" t="e">
        <f>TY488*1.4</f>
        <v>#N/A</v>
      </c>
      <c r="UB488" s="450"/>
      <c r="UC488" s="486"/>
      <c r="UD488" s="454" t="s">
        <v>71</v>
      </c>
      <c r="UE488" s="525" t="s">
        <v>910</v>
      </c>
      <c r="UF488" s="455"/>
      <c r="UG488" s="492"/>
      <c r="UH488" s="492">
        <f>VLOOKUP(UE488,$A$563:$F$2022,6,FALSE)</f>
        <v>130</v>
      </c>
      <c r="UI488" s="454" t="s">
        <v>63</v>
      </c>
      <c r="UJ488" s="450">
        <f>UH488*1.4</f>
        <v>182</v>
      </c>
      <c r="UK488" s="450"/>
      <c r="UL488" s="486"/>
      <c r="UM488" s="454" t="s">
        <v>71</v>
      </c>
      <c r="UN488" s="506" t="s">
        <v>186</v>
      </c>
      <c r="UO488" s="455"/>
      <c r="UP488" s="492"/>
      <c r="UQ488" s="492" t="e">
        <f>VLOOKUP(UN488,$A$563:$F$2022,6,FALSE)</f>
        <v>#N/A</v>
      </c>
      <c r="UR488" s="454" t="s">
        <v>63</v>
      </c>
      <c r="US488" s="450" t="e">
        <f>UQ488*1.4</f>
        <v>#N/A</v>
      </c>
      <c r="UT488" s="450"/>
      <c r="UU488" s="486"/>
      <c r="UV488" s="454" t="s">
        <v>71</v>
      </c>
      <c r="UW488" s="525" t="s">
        <v>910</v>
      </c>
      <c r="UX488" s="455"/>
      <c r="UY488" s="492"/>
      <c r="UZ488" s="492">
        <f>VLOOKUP(UW488,$A$563:$F$2022,6,FALSE)</f>
        <v>130</v>
      </c>
      <c r="VA488" s="454" t="s">
        <v>63</v>
      </c>
      <c r="VB488" s="450">
        <f>UZ488*1.4</f>
        <v>182</v>
      </c>
      <c r="VC488" s="450"/>
      <c r="VD488" s="486"/>
      <c r="VE488" s="454" t="s">
        <v>71</v>
      </c>
      <c r="VF488" s="506" t="s">
        <v>186</v>
      </c>
      <c r="VG488" s="455"/>
      <c r="VH488" s="492"/>
      <c r="VI488" s="492" t="e">
        <f>VLOOKUP(VF488,$A$563:$F$2022,6,FALSE)</f>
        <v>#N/A</v>
      </c>
      <c r="VJ488" s="454" t="s">
        <v>63</v>
      </c>
      <c r="VK488" s="450" t="e">
        <f>VI488*1.4</f>
        <v>#N/A</v>
      </c>
      <c r="VL488" s="450"/>
      <c r="VM488" s="486"/>
      <c r="VN488" s="454" t="s">
        <v>71</v>
      </c>
      <c r="VO488" s="525" t="s">
        <v>448</v>
      </c>
      <c r="VP488" s="455"/>
      <c r="VQ488" s="492"/>
      <c r="VR488" s="492">
        <f>VLOOKUP(VO488,$A$563:$F$2022,6,FALSE)</f>
        <v>0</v>
      </c>
      <c r="VS488" s="454" t="s">
        <v>63</v>
      </c>
      <c r="VT488" s="450">
        <f>VR488*1.4</f>
        <v>0</v>
      </c>
      <c r="VU488" s="450"/>
      <c r="VV488" s="486"/>
      <c r="VW488" s="454" t="s">
        <v>71</v>
      </c>
      <c r="VX488" s="506" t="s">
        <v>186</v>
      </c>
      <c r="VY488" s="455"/>
      <c r="VZ488" s="455"/>
      <c r="WA488" s="492" t="e">
        <f>VLOOKUP(VX488,$A$563:$F$2022,6,FALSE)</f>
        <v>#N/A</v>
      </c>
      <c r="WB488" s="454" t="s">
        <v>63</v>
      </c>
      <c r="WC488" s="450" t="e">
        <f>WA488*1.4</f>
        <v>#N/A</v>
      </c>
      <c r="WD488" s="455"/>
      <c r="WE488" s="486"/>
      <c r="WF488" s="454" t="s">
        <v>71</v>
      </c>
      <c r="WG488" s="525" t="s">
        <v>603</v>
      </c>
      <c r="WH488" s="455"/>
      <c r="WI488" s="492"/>
      <c r="WJ488" s="492">
        <f>VLOOKUP(WG488,$A$563:$F$2022,6,FALSE)</f>
        <v>95</v>
      </c>
      <c r="WK488" s="454" t="s">
        <v>63</v>
      </c>
      <c r="WL488" s="450">
        <f>WJ488*1.4</f>
        <v>133</v>
      </c>
      <c r="WM488" s="455"/>
      <c r="WN488" s="486"/>
      <c r="WO488" s="454" t="s">
        <v>71</v>
      </c>
      <c r="WP488" s="525" t="s">
        <v>448</v>
      </c>
      <c r="WQ488" s="492"/>
      <c r="WR488" s="492"/>
      <c r="WS488" s="492">
        <f>VLOOKUP(WP488,$A$563:$F$2022,6,FALSE)</f>
        <v>0</v>
      </c>
      <c r="WT488" s="454" t="s">
        <v>63</v>
      </c>
      <c r="WU488" s="450">
        <f>WS488*1.4</f>
        <v>0</v>
      </c>
      <c r="WV488" s="450"/>
      <c r="WW488" s="486"/>
      <c r="WX488" s="454" t="s">
        <v>71</v>
      </c>
      <c r="WY488" s="525" t="s">
        <v>1069</v>
      </c>
      <c r="WZ488" s="455"/>
      <c r="XA488" s="492"/>
      <c r="XB488" s="492">
        <f>VLOOKUP(WY488,$A$563:$F$2022,6,FALSE)</f>
        <v>40</v>
      </c>
      <c r="XC488" s="454" t="s">
        <v>63</v>
      </c>
      <c r="XD488" s="450">
        <f>XB488*1.4</f>
        <v>56</v>
      </c>
      <c r="XE488" s="455"/>
      <c r="XF488" s="486"/>
      <c r="XG488" s="454" t="s">
        <v>71</v>
      </c>
      <c r="XH488" s="506" t="s">
        <v>186</v>
      </c>
      <c r="XI488" s="455"/>
      <c r="XJ488" s="455"/>
      <c r="XK488" s="492" t="e">
        <f>VLOOKUP(XH488,$A$563:$F$2022,6,FALSE)</f>
        <v>#N/A</v>
      </c>
      <c r="XL488" s="454" t="s">
        <v>63</v>
      </c>
      <c r="XM488" s="450" t="e">
        <f>XK488*1.4</f>
        <v>#N/A</v>
      </c>
      <c r="XN488" s="455"/>
      <c r="XO488" s="486"/>
      <c r="XP488" s="454" t="s">
        <v>71</v>
      </c>
      <c r="XQ488" s="525" t="s">
        <v>447</v>
      </c>
      <c r="XR488" s="455"/>
      <c r="XS488" s="492"/>
      <c r="XT488" s="492">
        <f>VLOOKUP(XQ488,$A$563:$F$2022,6,FALSE)</f>
        <v>30</v>
      </c>
      <c r="XU488" s="454" t="s">
        <v>63</v>
      </c>
      <c r="XV488" s="450">
        <f>XT488*1.4</f>
        <v>42</v>
      </c>
      <c r="XW488" s="450"/>
      <c r="XX488" s="486"/>
      <c r="XY488" s="454" t="s">
        <v>71</v>
      </c>
      <c r="XZ488" s="525" t="s">
        <v>1069</v>
      </c>
      <c r="YA488" s="455"/>
      <c r="YB488" s="492"/>
      <c r="YC488" s="492">
        <f>VLOOKUP(XZ488,$A$563:$F$2022,6,FALSE)</f>
        <v>40</v>
      </c>
      <c r="YD488" s="454" t="s">
        <v>63</v>
      </c>
      <c r="YE488" s="450">
        <f>YC488*1.4</f>
        <v>56</v>
      </c>
      <c r="YF488" s="455"/>
      <c r="YG488" s="486"/>
      <c r="YH488" s="454" t="s">
        <v>71</v>
      </c>
      <c r="YI488" s="525" t="s">
        <v>475</v>
      </c>
      <c r="YJ488" s="455"/>
      <c r="YK488" s="492"/>
      <c r="YL488" s="492">
        <f>VLOOKUP(YI488,$A$563:$F$2022,6,FALSE)</f>
        <v>20</v>
      </c>
      <c r="YM488" s="454" t="s">
        <v>63</v>
      </c>
      <c r="YN488" s="450">
        <f>YL488*1.4</f>
        <v>28</v>
      </c>
      <c r="YO488" s="450"/>
      <c r="YP488" s="486"/>
      <c r="YQ488" s="454" t="s">
        <v>71</v>
      </c>
      <c r="YR488" s="506" t="s">
        <v>186</v>
      </c>
      <c r="YS488" s="455"/>
      <c r="YT488" s="455"/>
      <c r="YU488" s="492" t="e">
        <f>VLOOKUP(YR488,$A$563:$F$2022,6,FALSE)</f>
        <v>#N/A</v>
      </c>
      <c r="YV488" s="454" t="s">
        <v>63</v>
      </c>
      <c r="YW488" s="450" t="e">
        <f>YU488*1.4</f>
        <v>#N/A</v>
      </c>
      <c r="YX488" s="455"/>
      <c r="YY488" s="486"/>
      <c r="YZ488" s="454" t="s">
        <v>71</v>
      </c>
      <c r="ZA488" s="506" t="s">
        <v>186</v>
      </c>
      <c r="ZB488" s="455"/>
      <c r="ZC488" s="455"/>
      <c r="ZD488" s="492" t="e">
        <f>VLOOKUP(ZA488,$A$563:$F$2022,6,FALSE)</f>
        <v>#N/A</v>
      </c>
      <c r="ZE488" s="454" t="s">
        <v>63</v>
      </c>
      <c r="ZF488" s="450" t="e">
        <f>ZD488*1.4</f>
        <v>#N/A</v>
      </c>
      <c r="ZG488" s="455"/>
      <c r="ZH488" s="486"/>
      <c r="ZI488" s="454" t="s">
        <v>71</v>
      </c>
      <c r="ZJ488" s="490" t="s">
        <v>910</v>
      </c>
      <c r="ZK488" s="455"/>
      <c r="ZL488" s="455"/>
      <c r="ZM488" s="492">
        <f>VLOOKUP(ZJ488,$A$563:$F$2022,6,FALSE)</f>
        <v>130</v>
      </c>
      <c r="ZN488" s="454" t="s">
        <v>63</v>
      </c>
      <c r="ZO488" s="450">
        <f>ZM488*1.4</f>
        <v>182</v>
      </c>
      <c r="ZP488" s="455"/>
      <c r="ZQ488" s="486"/>
      <c r="ZR488" s="454" t="s">
        <v>71</v>
      </c>
      <c r="ZS488" s="506" t="s">
        <v>186</v>
      </c>
      <c r="ZT488" s="455"/>
      <c r="ZU488" s="492"/>
      <c r="ZV488" s="492" t="e">
        <f>VLOOKUP(ZS488,$A$563:$F$2022,6,FALSE)</f>
        <v>#N/A</v>
      </c>
      <c r="ZW488" s="454" t="s">
        <v>63</v>
      </c>
      <c r="ZX488" s="450" t="e">
        <f>ZV488*1.4</f>
        <v>#N/A</v>
      </c>
      <c r="ZY488" s="450"/>
      <c r="ZZ488" s="486"/>
      <c r="AAA488" s="454" t="s">
        <v>71</v>
      </c>
      <c r="AAB488" s="506" t="s">
        <v>186</v>
      </c>
      <c r="AAC488" s="455"/>
      <c r="AAD488" s="492"/>
      <c r="AAE488" s="492" t="e">
        <f>VLOOKUP(AAB488,$A$563:$F$2022,6,FALSE)</f>
        <v>#N/A</v>
      </c>
      <c r="AAF488" s="454" t="s">
        <v>63</v>
      </c>
      <c r="AAG488" s="450" t="e">
        <f>AAE488*1.4</f>
        <v>#N/A</v>
      </c>
      <c r="AAH488" s="450"/>
      <c r="AAI488" s="486"/>
      <c r="AAJ488" s="454" t="s">
        <v>71</v>
      </c>
      <c r="AAK488" s="506" t="s">
        <v>186</v>
      </c>
      <c r="AAL488" s="455"/>
      <c r="AAM488" s="492"/>
      <c r="AAN488" s="492" t="e">
        <f>VLOOKUP(AAK488,$A$563:$F$2022,6,FALSE)</f>
        <v>#N/A</v>
      </c>
      <c r="AAO488" s="454" t="s">
        <v>63</v>
      </c>
      <c r="AAP488" s="450" t="e">
        <f>AAN488*1.4</f>
        <v>#N/A</v>
      </c>
      <c r="AAQ488" s="450"/>
      <c r="AAR488" s="486"/>
      <c r="AAS488" s="454" t="s">
        <v>71</v>
      </c>
      <c r="AAT488" s="506" t="s">
        <v>186</v>
      </c>
      <c r="AAU488" s="455"/>
      <c r="AAV488" s="492"/>
      <c r="AAW488" s="492" t="e">
        <f>VLOOKUP(AAT488,$A$563:$F$2022,6,FALSE)</f>
        <v>#N/A</v>
      </c>
      <c r="AAX488" s="454" t="s">
        <v>63</v>
      </c>
      <c r="AAY488" s="450" t="e">
        <f>AAW488*1.4</f>
        <v>#N/A</v>
      </c>
      <c r="AAZ488" s="450"/>
      <c r="ABA488" s="486"/>
      <c r="ABB488" s="454" t="s">
        <v>71</v>
      </c>
      <c r="ABC488" s="506" t="s">
        <v>186</v>
      </c>
      <c r="ABD488" s="455"/>
      <c r="ABE488" s="492"/>
      <c r="ABF488" s="492" t="e">
        <f>VLOOKUP(ABC488,$A$563:$F$2022,6,FALSE)</f>
        <v>#N/A</v>
      </c>
      <c r="ABG488" s="454" t="s">
        <v>63</v>
      </c>
      <c r="ABH488" s="450" t="e">
        <f>ABF488*1.4</f>
        <v>#N/A</v>
      </c>
      <c r="ABI488" s="450"/>
      <c r="ABJ488" s="486"/>
      <c r="ABK488" s="454" t="s">
        <v>71</v>
      </c>
      <c r="ABL488" s="506" t="s">
        <v>186</v>
      </c>
      <c r="ABM488" s="455"/>
      <c r="ABN488" s="492"/>
      <c r="ABO488" s="492" t="e">
        <f>VLOOKUP(ABL488,$A$563:$F$2022,6,FALSE)</f>
        <v>#N/A</v>
      </c>
      <c r="ABP488" s="454" t="s">
        <v>63</v>
      </c>
      <c r="ABQ488" s="450" t="e">
        <f>ABO488*1.4</f>
        <v>#N/A</v>
      </c>
      <c r="ABR488" s="450"/>
      <c r="ABS488" s="486"/>
      <c r="ABT488" s="454" t="s">
        <v>71</v>
      </c>
      <c r="ABU488" s="506" t="s">
        <v>186</v>
      </c>
      <c r="ABV488" s="455"/>
      <c r="ABW488" s="492"/>
      <c r="ABX488" s="492" t="e">
        <f>VLOOKUP(ABU488,$A$563:$F$2022,6,FALSE)</f>
        <v>#N/A</v>
      </c>
      <c r="ABY488" s="454" t="s">
        <v>63</v>
      </c>
      <c r="ABZ488" s="450" t="e">
        <f>ABX488*1.4</f>
        <v>#N/A</v>
      </c>
      <c r="ACA488" s="450"/>
      <c r="ACB488" s="486"/>
      <c r="ACC488" s="454" t="s">
        <v>71</v>
      </c>
      <c r="ACD488" s="506" t="s">
        <v>186</v>
      </c>
      <c r="ACE488" s="455"/>
      <c r="ACF488" s="492"/>
      <c r="ACG488" s="492" t="e">
        <f>VLOOKUP(ACD488,$A$563:$F$2022,6,FALSE)</f>
        <v>#N/A</v>
      </c>
      <c r="ACH488" s="454" t="s">
        <v>63</v>
      </c>
      <c r="ACI488" s="450" t="e">
        <f>ACG488*1.4</f>
        <v>#N/A</v>
      </c>
      <c r="ACJ488" s="450"/>
      <c r="ACK488" s="486"/>
      <c r="ACL488" s="454" t="s">
        <v>71</v>
      </c>
      <c r="ACM488" s="506" t="s">
        <v>186</v>
      </c>
      <c r="ACN488" s="455"/>
      <c r="ACO488" s="492"/>
      <c r="ACP488" s="492" t="e">
        <f>VLOOKUP(ACM488,$A$563:$F$2022,6,FALSE)</f>
        <v>#N/A</v>
      </c>
      <c r="ACQ488" s="454" t="s">
        <v>63</v>
      </c>
      <c r="ACR488" s="450" t="e">
        <f>ACP488*1.4</f>
        <v>#N/A</v>
      </c>
      <c r="ACS488" s="450"/>
      <c r="ACT488" s="486"/>
      <c r="ACU488" s="454" t="s">
        <v>71</v>
      </c>
      <c r="ACV488" s="490" t="s">
        <v>515</v>
      </c>
      <c r="ACW488" s="455"/>
      <c r="ACX488" s="492"/>
      <c r="ACY488" s="492">
        <f>VLOOKUP(ACV488,$A$563:$F$2022,6,FALSE)</f>
        <v>44</v>
      </c>
      <c r="ACZ488" s="454" t="s">
        <v>63</v>
      </c>
      <c r="ADA488" s="450">
        <f>ACY488*1.4</f>
        <v>61.599999999999994</v>
      </c>
      <c r="ADB488" s="450"/>
      <c r="ADC488" s="486"/>
      <c r="ADD488" s="454" t="s">
        <v>71</v>
      </c>
      <c r="ADE488" s="525" t="s">
        <v>447</v>
      </c>
      <c r="ADF488" s="455"/>
      <c r="ADG488" s="492"/>
      <c r="ADH488" s="492">
        <f>VLOOKUP(ADE488,$A$563:$F$2022,6,FALSE)</f>
        <v>30</v>
      </c>
      <c r="ADI488" s="454" t="s">
        <v>63</v>
      </c>
      <c r="ADJ488" s="450">
        <f>ADH488*1.4</f>
        <v>42</v>
      </c>
      <c r="ADK488" s="455"/>
      <c r="ADL488" s="486"/>
      <c r="ADM488" s="454" t="s">
        <v>71</v>
      </c>
      <c r="ADN488" s="525" t="s">
        <v>693</v>
      </c>
      <c r="ADO488" s="455"/>
      <c r="ADP488" s="492"/>
      <c r="ADQ488" s="492">
        <f>VLOOKUP(ADN488,$A$563:$F$2022,6,FALSE)</f>
        <v>158</v>
      </c>
      <c r="ADR488" s="454" t="s">
        <v>63</v>
      </c>
      <c r="ADS488" s="450">
        <f>ADQ488*1.4</f>
        <v>221.2</v>
      </c>
      <c r="ADT488" s="450"/>
      <c r="ADU488" s="486"/>
      <c r="ADV488" s="454" t="s">
        <v>71</v>
      </c>
      <c r="ADW488" s="525" t="s">
        <v>752</v>
      </c>
      <c r="ADX488" s="455"/>
      <c r="ADY488" s="455"/>
      <c r="ADZ488" s="492">
        <f>VLOOKUP(ADW488,$A$563:$F$2022,6,FALSE)</f>
        <v>0</v>
      </c>
      <c r="AEA488" s="454" t="s">
        <v>63</v>
      </c>
      <c r="AEB488" s="450">
        <f>ADZ488*1.4</f>
        <v>0</v>
      </c>
      <c r="AEC488" s="455"/>
      <c r="AED488" s="486"/>
      <c r="AEE488" s="454" t="s">
        <v>71</v>
      </c>
      <c r="AEF488" s="525" t="s">
        <v>515</v>
      </c>
      <c r="AEG488" s="455"/>
      <c r="AEH488" s="492"/>
      <c r="AEI488" s="492">
        <f>VLOOKUP(AEF488,$A$563:$F$2022,6,FALSE)</f>
        <v>44</v>
      </c>
      <c r="AEJ488" s="454" t="s">
        <v>63</v>
      </c>
      <c r="AEK488" s="450">
        <f>AEI488*1.4</f>
        <v>61.599999999999994</v>
      </c>
      <c r="AEL488" s="455"/>
      <c r="AEM488" s="486"/>
      <c r="AEN488" s="454" t="s">
        <v>71</v>
      </c>
      <c r="AEO488" s="525" t="s">
        <v>1069</v>
      </c>
      <c r="AEP488" s="455"/>
      <c r="AEQ488" s="492"/>
      <c r="AER488" s="492">
        <f>VLOOKUP(AEO488,$A$563:$F$2022,6,FALSE)</f>
        <v>40</v>
      </c>
      <c r="AES488" s="454" t="s">
        <v>63</v>
      </c>
      <c r="AET488" s="450">
        <f>AER488*1.4</f>
        <v>56</v>
      </c>
      <c r="AEU488" s="455"/>
      <c r="AEV488" s="486"/>
      <c r="AEW488" s="454" t="s">
        <v>71</v>
      </c>
      <c r="AEX488" s="525" t="s">
        <v>421</v>
      </c>
      <c r="AEY488" s="455"/>
      <c r="AEZ488" s="492"/>
      <c r="AFA488" s="492">
        <f>VLOOKUP(AEX488,$A$563:$F$2022,6,FALSE)</f>
        <v>90</v>
      </c>
      <c r="AFB488" s="454" t="s">
        <v>63</v>
      </c>
      <c r="AFC488" s="450">
        <f>AFA488*1.4</f>
        <v>125.99999999999999</v>
      </c>
      <c r="AFD488" s="450"/>
      <c r="AFE488" s="486"/>
      <c r="AFF488" s="454" t="s">
        <v>71</v>
      </c>
      <c r="AFG488" s="525" t="s">
        <v>448</v>
      </c>
      <c r="AFH488" s="455"/>
      <c r="AFI488" s="492"/>
      <c r="AFJ488" s="492">
        <f>VLOOKUP(AFG488,$A$563:$F$2022,6,FALSE)</f>
        <v>0</v>
      </c>
      <c r="AFK488" s="454" t="s">
        <v>63</v>
      </c>
      <c r="AFL488" s="450">
        <f>AFJ488*1.4</f>
        <v>0</v>
      </c>
      <c r="AFM488" s="450"/>
      <c r="AFN488" s="486"/>
      <c r="AFO488" s="454" t="s">
        <v>71</v>
      </c>
      <c r="AFP488" s="525" t="s">
        <v>693</v>
      </c>
      <c r="AFQ488" s="455"/>
      <c r="AFR488" s="492"/>
      <c r="AFS488" s="492">
        <f>VLOOKUP(AFP488,$A$563:$F$2022,6,FALSE)</f>
        <v>158</v>
      </c>
      <c r="AFT488" s="454" t="s">
        <v>63</v>
      </c>
      <c r="AFU488" s="450">
        <f>AFS488*1.4</f>
        <v>221.2</v>
      </c>
      <c r="AFV488" s="450"/>
      <c r="AFW488" s="486"/>
      <c r="AFX488" s="454" t="s">
        <v>71</v>
      </c>
      <c r="AFY488" s="528" t="s">
        <v>910</v>
      </c>
      <c r="AFZ488" s="455"/>
      <c r="AGA488" s="492"/>
      <c r="AGB488" s="492">
        <f>VLOOKUP(AFY488,$A$563:$F$2022,6,FALSE)</f>
        <v>130</v>
      </c>
      <c r="AGC488" s="454" t="s">
        <v>63</v>
      </c>
      <c r="AGD488" s="450">
        <f>AGB488*1.4</f>
        <v>182</v>
      </c>
      <c r="AGE488" s="450"/>
      <c r="AGF488" s="486"/>
      <c r="AGG488" s="454" t="s">
        <v>71</v>
      </c>
      <c r="AGH488" s="525" t="s">
        <v>752</v>
      </c>
      <c r="AGI488" s="455"/>
      <c r="AGJ488" s="492"/>
      <c r="AGK488" s="492">
        <f>VLOOKUP(AGH488,$A$563:$F$2022,6,FALSE)</f>
        <v>0</v>
      </c>
      <c r="AGL488" s="454" t="s">
        <v>63</v>
      </c>
      <c r="AGM488" s="450">
        <f>AGK488*1.4</f>
        <v>0</v>
      </c>
      <c r="AGN488" s="450"/>
      <c r="AGO488" s="486"/>
      <c r="AGP488" s="454" t="s">
        <v>71</v>
      </c>
      <c r="AGQ488" s="525" t="s">
        <v>448</v>
      </c>
      <c r="AGR488" s="455"/>
      <c r="AGS488" s="492"/>
      <c r="AGT488" s="492">
        <f>VLOOKUP(AGQ488,$A$563:$F$2022,6,FALSE)</f>
        <v>0</v>
      </c>
      <c r="AGU488" s="454" t="s">
        <v>63</v>
      </c>
      <c r="AGV488" s="450">
        <f>AGT488*1.4</f>
        <v>0</v>
      </c>
      <c r="AGW488" s="450"/>
      <c r="AGX488" s="486"/>
      <c r="AGY488" s="454" t="s">
        <v>71</v>
      </c>
      <c r="AGZ488" s="527" t="s">
        <v>752</v>
      </c>
      <c r="AHA488" s="455"/>
      <c r="AHB488" s="492"/>
      <c r="AHC488" s="492">
        <f>VLOOKUP(AGZ488,$A$563:$F$2022,6,FALSE)</f>
        <v>0</v>
      </c>
      <c r="AHD488" s="454" t="s">
        <v>63</v>
      </c>
      <c r="AHE488" s="450">
        <f>AHC488*1.4</f>
        <v>0</v>
      </c>
      <c r="AHF488" s="450"/>
      <c r="AHG488" s="486"/>
      <c r="AHH488" s="495"/>
      <c r="AHI488" s="543"/>
      <c r="AHJ488" s="496"/>
      <c r="AHK488" s="497"/>
      <c r="AHL488" s="497"/>
      <c r="AHM488" s="495"/>
      <c r="AHN488" s="481"/>
      <c r="AHO488" s="481"/>
      <c r="AHP488" s="496"/>
      <c r="AHQ488" s="495"/>
      <c r="AHR488" s="512"/>
      <c r="AHS488" s="496"/>
      <c r="AHT488" s="497"/>
      <c r="AHU488" s="497"/>
      <c r="AHV488" s="495"/>
      <c r="AHW488" s="481"/>
      <c r="AHX488" s="481"/>
      <c r="AHY488" s="496"/>
      <c r="AHZ488" s="495"/>
      <c r="AIA488" s="512"/>
      <c r="AIB488" s="496"/>
      <c r="AIC488" s="497"/>
      <c r="AID488" s="497"/>
      <c r="AIE488" s="495"/>
      <c r="AIF488" s="481"/>
      <c r="AIG488" s="481"/>
      <c r="AIH488" s="496"/>
      <c r="AII488" s="263"/>
      <c r="AIJ488" s="432"/>
      <c r="AIK488" s="264"/>
      <c r="AIL488" s="264"/>
      <c r="AIM488" s="265"/>
      <c r="AIN488" s="263"/>
      <c r="AIO488" s="210"/>
      <c r="AIP488" s="264"/>
      <c r="AIQ488" s="264"/>
    </row>
    <row r="489" spans="1:927" s="16" customFormat="1" ht="15">
      <c r="A489" s="454" t="s">
        <v>72</v>
      </c>
      <c r="B489" s="490" t="s">
        <v>448</v>
      </c>
      <c r="C489" s="455"/>
      <c r="D489" s="492"/>
      <c r="E489" s="492">
        <f>VLOOKUP(B489,$A$563:$F$2022,6,FALSE)</f>
        <v>0</v>
      </c>
      <c r="F489" s="454" t="s">
        <v>65</v>
      </c>
      <c r="G489" s="450">
        <f>E489*1.3</f>
        <v>0</v>
      </c>
      <c r="H489" s="450"/>
      <c r="I489" s="456"/>
      <c r="J489" s="454" t="s">
        <v>72</v>
      </c>
      <c r="K489" s="525" t="s">
        <v>447</v>
      </c>
      <c r="L489" s="455"/>
      <c r="M489" s="492"/>
      <c r="N489" s="492">
        <f>VLOOKUP(K489,$A$563:$F$2022,6,FALSE)</f>
        <v>30</v>
      </c>
      <c r="O489" s="454" t="s">
        <v>65</v>
      </c>
      <c r="P489" s="450">
        <f>N489*1.3</f>
        <v>39</v>
      </c>
      <c r="Q489" s="450"/>
      <c r="R489" s="456"/>
      <c r="S489" s="454" t="s">
        <v>72</v>
      </c>
      <c r="T489" s="525" t="s">
        <v>448</v>
      </c>
      <c r="U489" s="455"/>
      <c r="V489" s="492"/>
      <c r="W489" s="492">
        <f>VLOOKUP(T489,$A$563:$F$2022,6,FALSE)</f>
        <v>0</v>
      </c>
      <c r="X489" s="454" t="s">
        <v>65</v>
      </c>
      <c r="Y489" s="450">
        <f>W489*1.3</f>
        <v>0</v>
      </c>
      <c r="Z489" s="450"/>
      <c r="AA489" s="456"/>
      <c r="AB489" s="454" t="s">
        <v>72</v>
      </c>
      <c r="AC489" s="525" t="s">
        <v>421</v>
      </c>
      <c r="AD489" s="455"/>
      <c r="AE489" s="492"/>
      <c r="AF489" s="492">
        <f>VLOOKUP(AC489,$A$563:$F$2022,6,FALSE)</f>
        <v>90</v>
      </c>
      <c r="AG489" s="454" t="s">
        <v>65</v>
      </c>
      <c r="AH489" s="450">
        <f>AF489*1.3</f>
        <v>117</v>
      </c>
      <c r="AI489" s="450"/>
      <c r="AJ489" s="456"/>
      <c r="AK489" s="454" t="s">
        <v>72</v>
      </c>
      <c r="AL489" s="490" t="s">
        <v>693</v>
      </c>
      <c r="AM489" s="455"/>
      <c r="AN489" s="492"/>
      <c r="AO489" s="492">
        <f>VLOOKUP(AL489,$A$563:$F$2022,6,FALSE)</f>
        <v>158</v>
      </c>
      <c r="AP489" s="454" t="s">
        <v>65</v>
      </c>
      <c r="AQ489" s="450">
        <f>AO489*1.3</f>
        <v>205.4</v>
      </c>
      <c r="AR489" s="450"/>
      <c r="AS489" s="456"/>
      <c r="AT489" s="454" t="s">
        <v>72</v>
      </c>
      <c r="AU489" s="525" t="s">
        <v>603</v>
      </c>
      <c r="AV489" s="455"/>
      <c r="AW489" s="492"/>
      <c r="AX489" s="492">
        <f>VLOOKUP(AU489,$A$563:$F$2022,6,FALSE)</f>
        <v>95</v>
      </c>
      <c r="AY489" s="454" t="s">
        <v>65</v>
      </c>
      <c r="AZ489" s="450">
        <f>AX489*1.3</f>
        <v>123.5</v>
      </c>
      <c r="BA489" s="450"/>
      <c r="BB489" s="456"/>
      <c r="BC489" s="454" t="s">
        <v>72</v>
      </c>
      <c r="BD489" s="525" t="s">
        <v>448</v>
      </c>
      <c r="BE489" s="455"/>
      <c r="BF489" s="492"/>
      <c r="BG489" s="492">
        <f>VLOOKUP(BD489,$A$563:$F$2022,6,FALSE)</f>
        <v>0</v>
      </c>
      <c r="BH489" s="454" t="s">
        <v>65</v>
      </c>
      <c r="BI489" s="450">
        <f>BG489*1.3</f>
        <v>0</v>
      </c>
      <c r="BJ489" s="450"/>
      <c r="BK489" s="456"/>
      <c r="BL489" s="454" t="s">
        <v>72</v>
      </c>
      <c r="BM489" s="525" t="s">
        <v>448</v>
      </c>
      <c r="BN489" s="455"/>
      <c r="BO489" s="492"/>
      <c r="BP489" s="492">
        <f>VLOOKUP(BM489,$A$563:$F$2022,6,FALSE)</f>
        <v>0</v>
      </c>
      <c r="BQ489" s="454" t="s">
        <v>65</v>
      </c>
      <c r="BR489" s="450">
        <f>BP489*1.3</f>
        <v>0</v>
      </c>
      <c r="BS489" s="450"/>
      <c r="BT489" s="456"/>
      <c r="BU489" s="454" t="s">
        <v>72</v>
      </c>
      <c r="BV489" s="525" t="s">
        <v>421</v>
      </c>
      <c r="BW489" s="455"/>
      <c r="BX489" s="492"/>
      <c r="BY489" s="492">
        <f>VLOOKUP(BV489,$A$563:$F$2022,6,FALSE)</f>
        <v>90</v>
      </c>
      <c r="BZ489" s="454" t="s">
        <v>65</v>
      </c>
      <c r="CA489" s="450">
        <f>BY489*1.3</f>
        <v>117</v>
      </c>
      <c r="CB489" s="450"/>
      <c r="CC489" s="456"/>
      <c r="CD489" s="454" t="s">
        <v>72</v>
      </c>
      <c r="CE489" s="525" t="s">
        <v>1069</v>
      </c>
      <c r="CF489" s="455"/>
      <c r="CG489" s="492"/>
      <c r="CH489" s="492">
        <f>VLOOKUP(CE489,$A$563:$F$2022,6,FALSE)</f>
        <v>40</v>
      </c>
      <c r="CI489" s="454" t="s">
        <v>65</v>
      </c>
      <c r="CJ489" s="450">
        <f>CH489*1.3</f>
        <v>52</v>
      </c>
      <c r="CK489" s="450"/>
      <c r="CL489" s="456"/>
      <c r="CM489" s="454" t="s">
        <v>72</v>
      </c>
      <c r="CN489" s="525" t="s">
        <v>514</v>
      </c>
      <c r="CO489" s="455"/>
      <c r="CP489" s="492"/>
      <c r="CQ489" s="492">
        <f>VLOOKUP(CN489,$A$563:$F$2022,6,FALSE)</f>
        <v>4</v>
      </c>
      <c r="CR489" s="454" t="s">
        <v>65</v>
      </c>
      <c r="CS489" s="450">
        <f>CQ489*1.3</f>
        <v>5.2</v>
      </c>
      <c r="CT489" s="450"/>
      <c r="CU489" s="456"/>
      <c r="CV489" s="454" t="s">
        <v>72</v>
      </c>
      <c r="CW489" s="525" t="s">
        <v>448</v>
      </c>
      <c r="CX489" s="455"/>
      <c r="CY489" s="492"/>
      <c r="CZ489" s="492">
        <f>VLOOKUP(CW489,$A$563:$F$2022,6,FALSE)</f>
        <v>0</v>
      </c>
      <c r="DA489" s="454" t="s">
        <v>65</v>
      </c>
      <c r="DB489" s="450">
        <f>CZ489*1.3</f>
        <v>0</v>
      </c>
      <c r="DC489" s="450"/>
      <c r="DD489" s="456"/>
      <c r="DE489" s="454" t="s">
        <v>72</v>
      </c>
      <c r="DF489" s="525" t="s">
        <v>603</v>
      </c>
      <c r="DG489" s="455"/>
      <c r="DH489" s="492"/>
      <c r="DI489" s="492">
        <f>VLOOKUP(DF489,$A$563:$F$2022,6,FALSE)</f>
        <v>95</v>
      </c>
      <c r="DJ489" s="454" t="s">
        <v>65</v>
      </c>
      <c r="DK489" s="450">
        <f>DI489*1.3</f>
        <v>123.5</v>
      </c>
      <c r="DL489" s="450"/>
      <c r="DM489" s="456"/>
      <c r="DN489" s="454" t="s">
        <v>72</v>
      </c>
      <c r="DO489" s="490" t="s">
        <v>447</v>
      </c>
      <c r="DP489" s="455"/>
      <c r="DQ489" s="492"/>
      <c r="DR489" s="492">
        <f>VLOOKUP(DO489,$A$563:$F$2022,6,FALSE)</f>
        <v>30</v>
      </c>
      <c r="DS489" s="454" t="s">
        <v>65</v>
      </c>
      <c r="DT489" s="450">
        <f>DR489*1.3</f>
        <v>39</v>
      </c>
      <c r="DU489" s="450"/>
      <c r="DV489" s="456"/>
      <c r="DW489" s="454" t="s">
        <v>72</v>
      </c>
      <c r="DX489" s="506" t="s">
        <v>186</v>
      </c>
      <c r="DY489" s="455"/>
      <c r="DZ489" s="492"/>
      <c r="EA489" s="492" t="e">
        <f>VLOOKUP(DX489,$A$563:$F$2022,6,FALSE)</f>
        <v>#N/A</v>
      </c>
      <c r="EB489" s="454" t="s">
        <v>65</v>
      </c>
      <c r="EC489" s="450" t="e">
        <f>EA489*1.3</f>
        <v>#N/A</v>
      </c>
      <c r="ED489" s="450"/>
      <c r="EE489" s="456"/>
      <c r="EF489" s="454" t="s">
        <v>72</v>
      </c>
      <c r="EG489" s="525" t="s">
        <v>1069</v>
      </c>
      <c r="EH489" s="455"/>
      <c r="EI489" s="492"/>
      <c r="EJ489" s="492">
        <f>VLOOKUP(EG489,$A$563:$F$2022,6,FALSE)</f>
        <v>40</v>
      </c>
      <c r="EK489" s="454" t="s">
        <v>65</v>
      </c>
      <c r="EL489" s="450">
        <f>EJ489*1.3</f>
        <v>52</v>
      </c>
      <c r="EM489" s="450"/>
      <c r="EN489" s="456"/>
      <c r="EO489" s="454" t="s">
        <v>72</v>
      </c>
      <c r="EP489" s="525" t="s">
        <v>603</v>
      </c>
      <c r="EQ489" s="455"/>
      <c r="ER489" s="492"/>
      <c r="ES489" s="492">
        <f>VLOOKUP(EP489,$A$563:$F$2022,6,FALSE)</f>
        <v>95</v>
      </c>
      <c r="ET489" s="454" t="s">
        <v>65</v>
      </c>
      <c r="EU489" s="450">
        <f>ES489*1.3</f>
        <v>123.5</v>
      </c>
      <c r="EV489" s="450"/>
      <c r="EW489" s="456"/>
      <c r="EX489" s="454" t="s">
        <v>72</v>
      </c>
      <c r="EY489" s="506" t="s">
        <v>186</v>
      </c>
      <c r="EZ489" s="455"/>
      <c r="FA489" s="492"/>
      <c r="FB489" s="492" t="e">
        <f>VLOOKUP(EY489,$A$563:$F$2022,6,FALSE)</f>
        <v>#N/A</v>
      </c>
      <c r="FC489" s="454" t="s">
        <v>65</v>
      </c>
      <c r="FD489" s="450" t="e">
        <f>FB489*1.3</f>
        <v>#N/A</v>
      </c>
      <c r="FE489" s="450"/>
      <c r="FF489" s="456"/>
      <c r="FG489" s="454" t="s">
        <v>72</v>
      </c>
      <c r="FH489" s="525" t="s">
        <v>515</v>
      </c>
      <c r="FI489" s="455"/>
      <c r="FJ489" s="492"/>
      <c r="FK489" s="492">
        <f>VLOOKUP(FH489,$A$563:$F$2022,6,FALSE)</f>
        <v>44</v>
      </c>
      <c r="FL489" s="454" t="s">
        <v>65</v>
      </c>
      <c r="FM489" s="450">
        <f>FK489*1.3</f>
        <v>57.2</v>
      </c>
      <c r="FN489" s="450"/>
      <c r="FO489" s="456"/>
      <c r="FP489" s="454" t="s">
        <v>72</v>
      </c>
      <c r="FQ489" s="490" t="s">
        <v>1069</v>
      </c>
      <c r="FR489" s="455"/>
      <c r="FS489" s="492"/>
      <c r="FT489" s="492">
        <f>VLOOKUP(FQ489,$A$563:$F$2022,6,FALSE)</f>
        <v>40</v>
      </c>
      <c r="FU489" s="454" t="s">
        <v>65</v>
      </c>
      <c r="FV489" s="450">
        <f>FT489*1.3</f>
        <v>52</v>
      </c>
      <c r="FW489" s="450"/>
      <c r="FX489" s="456"/>
      <c r="FY489" s="454" t="s">
        <v>72</v>
      </c>
      <c r="FZ489" s="490" t="s">
        <v>1069</v>
      </c>
      <c r="GA489" s="455"/>
      <c r="GB489" s="492"/>
      <c r="GC489" s="492">
        <f>VLOOKUP(FZ489,$A$563:$F$2022,6,FALSE)</f>
        <v>40</v>
      </c>
      <c r="GD489" s="454" t="s">
        <v>65</v>
      </c>
      <c r="GE489" s="450">
        <f>GC489*1.3</f>
        <v>52</v>
      </c>
      <c r="GF489" s="450"/>
      <c r="GG489" s="456"/>
      <c r="GH489" s="454" t="s">
        <v>72</v>
      </c>
      <c r="GI489" s="525" t="s">
        <v>515</v>
      </c>
      <c r="GJ489" s="455"/>
      <c r="GK489" s="492"/>
      <c r="GL489" s="492">
        <f>VLOOKUP(GI489,$A$563:$F$2022,6,FALSE)</f>
        <v>44</v>
      </c>
      <c r="GM489" s="454" t="s">
        <v>65</v>
      </c>
      <c r="GN489" s="450">
        <f>GL489*1.3</f>
        <v>57.2</v>
      </c>
      <c r="GO489" s="450"/>
      <c r="GP489" s="456"/>
      <c r="GQ489" s="454" t="s">
        <v>72</v>
      </c>
      <c r="GR489" s="525" t="s">
        <v>448</v>
      </c>
      <c r="GS489" s="455"/>
      <c r="GT489" s="492"/>
      <c r="GU489" s="492">
        <f>VLOOKUP(GR489,$A$563:$F$2022,6,FALSE)</f>
        <v>0</v>
      </c>
      <c r="GV489" s="454" t="s">
        <v>65</v>
      </c>
      <c r="GW489" s="450">
        <f>GU489*1.3</f>
        <v>0</v>
      </c>
      <c r="GX489" s="450"/>
      <c r="GY489" s="456"/>
      <c r="GZ489" s="454" t="s">
        <v>72</v>
      </c>
      <c r="HA489" s="490" t="s">
        <v>449</v>
      </c>
      <c r="HB489" s="455"/>
      <c r="HC489" s="492"/>
      <c r="HD489" s="492">
        <f>VLOOKUP(HA489,$A$563:$F$2022,6,FALSE)</f>
        <v>7</v>
      </c>
      <c r="HE489" s="454" t="s">
        <v>65</v>
      </c>
      <c r="HF489" s="450">
        <f>HD489*1.3</f>
        <v>9.1</v>
      </c>
      <c r="HG489" s="450"/>
      <c r="HH489" s="456"/>
      <c r="HI489" s="454" t="s">
        <v>72</v>
      </c>
      <c r="HJ489" s="525" t="s">
        <v>693</v>
      </c>
      <c r="HK489" s="455"/>
      <c r="HL489" s="492"/>
      <c r="HM489" s="492">
        <f>VLOOKUP(HJ489,$A$563:$F$2022,6,FALSE)</f>
        <v>158</v>
      </c>
      <c r="HN489" s="454" t="s">
        <v>65</v>
      </c>
      <c r="HO489" s="450">
        <f>HM489*1.3</f>
        <v>205.4</v>
      </c>
      <c r="HP489" s="450"/>
      <c r="HQ489" s="456"/>
      <c r="HR489" s="454" t="s">
        <v>72</v>
      </c>
      <c r="HS489" s="490" t="s">
        <v>515</v>
      </c>
      <c r="HT489" s="455"/>
      <c r="HU489" s="492"/>
      <c r="HV489" s="492">
        <f>VLOOKUP(HS489,$A$563:$F$2022,6,FALSE)</f>
        <v>44</v>
      </c>
      <c r="HW489" s="454" t="s">
        <v>65</v>
      </c>
      <c r="HX489" s="450">
        <f>HV489*1.3</f>
        <v>57.2</v>
      </c>
      <c r="HY489" s="450"/>
      <c r="HZ489" s="456"/>
      <c r="IA489" s="454" t="s">
        <v>72</v>
      </c>
      <c r="IB489" s="525" t="s">
        <v>432</v>
      </c>
      <c r="IC489" s="455"/>
      <c r="ID489" s="492"/>
      <c r="IE489" s="492">
        <f>VLOOKUP(IB489,$A$563:$F$2022,6,FALSE)</f>
        <v>18</v>
      </c>
      <c r="IF489" s="454" t="s">
        <v>65</v>
      </c>
      <c r="IG489" s="450">
        <f>IE489*1.3</f>
        <v>23.400000000000002</v>
      </c>
      <c r="IH489" s="450"/>
      <c r="II489" s="456"/>
      <c r="IJ489" s="454" t="s">
        <v>72</v>
      </c>
      <c r="IK489" s="525" t="s">
        <v>1069</v>
      </c>
      <c r="IL489" s="455"/>
      <c r="IM489" s="492"/>
      <c r="IN489" s="492">
        <f>VLOOKUP(IK489,$A$563:$F$2022,6,FALSE)</f>
        <v>40</v>
      </c>
      <c r="IO489" s="454" t="s">
        <v>65</v>
      </c>
      <c r="IP489" s="450">
        <f>IN489*1.3</f>
        <v>52</v>
      </c>
      <c r="IQ489" s="450"/>
      <c r="IR489" s="456"/>
      <c r="IS489" s="454" t="s">
        <v>72</v>
      </c>
      <c r="IT489" s="525" t="s">
        <v>447</v>
      </c>
      <c r="IU489" s="455"/>
      <c r="IV489" s="492"/>
      <c r="IW489" s="492">
        <f>VLOOKUP(IT489,$A$563:$F$2022,6,FALSE)</f>
        <v>30</v>
      </c>
      <c r="IX489" s="454" t="s">
        <v>65</v>
      </c>
      <c r="IY489" s="450">
        <f>IW489*1.3</f>
        <v>39</v>
      </c>
      <c r="IZ489" s="450"/>
      <c r="JA489" s="456"/>
      <c r="JB489" s="454" t="s">
        <v>72</v>
      </c>
      <c r="JC489" s="525" t="s">
        <v>447</v>
      </c>
      <c r="JD489" s="455"/>
      <c r="JE489" s="492"/>
      <c r="JF489" s="492">
        <f>VLOOKUP(JC489,$A$563:$F$2022,6,FALSE)</f>
        <v>30</v>
      </c>
      <c r="JG489" s="454" t="s">
        <v>65</v>
      </c>
      <c r="JH489" s="450">
        <f>JF489*1.3</f>
        <v>39</v>
      </c>
      <c r="JI489" s="450"/>
      <c r="JJ489" s="456"/>
      <c r="JK489" s="454" t="s">
        <v>72</v>
      </c>
      <c r="JL489" s="525" t="s">
        <v>910</v>
      </c>
      <c r="JM489" s="455"/>
      <c r="JN489" s="492"/>
      <c r="JO489" s="492">
        <f>VLOOKUP(JL489,$A$563:$F$2022,6,FALSE)</f>
        <v>130</v>
      </c>
      <c r="JP489" s="454" t="s">
        <v>65</v>
      </c>
      <c r="JQ489" s="450">
        <f>JO489*1.3</f>
        <v>169</v>
      </c>
      <c r="JR489" s="450"/>
      <c r="JS489" s="456"/>
      <c r="JT489" s="454" t="s">
        <v>72</v>
      </c>
      <c r="JU489" s="525" t="s">
        <v>448</v>
      </c>
      <c r="JV489" s="455"/>
      <c r="JW489" s="492"/>
      <c r="JX489" s="492">
        <f>VLOOKUP(JU489,$A$563:$F$2022,6,FALSE)</f>
        <v>0</v>
      </c>
      <c r="JY489" s="454" t="s">
        <v>65</v>
      </c>
      <c r="JZ489" s="450">
        <f>JX489*1.3</f>
        <v>0</v>
      </c>
      <c r="KA489" s="450"/>
      <c r="KB489" s="456"/>
      <c r="KC489" s="454" t="s">
        <v>72</v>
      </c>
      <c r="KD489" s="525" t="s">
        <v>432</v>
      </c>
      <c r="KE489" s="455"/>
      <c r="KF489" s="492"/>
      <c r="KG489" s="492">
        <f>VLOOKUP(KD489,$A$563:$F$2022,6,FALSE)</f>
        <v>18</v>
      </c>
      <c r="KH489" s="454" t="s">
        <v>65</v>
      </c>
      <c r="KI489" s="450">
        <f>KG489*1.3</f>
        <v>23.400000000000002</v>
      </c>
      <c r="KJ489" s="450"/>
      <c r="KK489" s="456"/>
      <c r="KL489" s="454" t="s">
        <v>72</v>
      </c>
      <c r="KM489" s="525" t="s">
        <v>603</v>
      </c>
      <c r="KN489" s="455"/>
      <c r="KO489" s="492"/>
      <c r="KP489" s="492">
        <f>VLOOKUP(KM489,$A$563:$F$2022,6,FALSE)</f>
        <v>95</v>
      </c>
      <c r="KQ489" s="454" t="s">
        <v>65</v>
      </c>
      <c r="KR489" s="450">
        <f>KP489*1.3</f>
        <v>123.5</v>
      </c>
      <c r="KS489" s="450"/>
      <c r="KT489" s="456"/>
      <c r="KU489" s="454" t="s">
        <v>72</v>
      </c>
      <c r="KV489" s="525" t="s">
        <v>421</v>
      </c>
      <c r="KW489" s="455"/>
      <c r="KX489" s="492"/>
      <c r="KY489" s="492">
        <f>VLOOKUP(KV489,$A$563:$F$2022,6,FALSE)</f>
        <v>90</v>
      </c>
      <c r="KZ489" s="454" t="s">
        <v>65</v>
      </c>
      <c r="LA489" s="450">
        <f>KY489*1.3</f>
        <v>117</v>
      </c>
      <c r="LB489" s="450"/>
      <c r="LC489" s="456"/>
      <c r="LD489" s="454" t="s">
        <v>72</v>
      </c>
      <c r="LE489" s="525" t="s">
        <v>752</v>
      </c>
      <c r="LF489" s="455"/>
      <c r="LG489" s="492"/>
      <c r="LH489" s="492">
        <f>VLOOKUP(LE489,$A$563:$F$2022,6,FALSE)</f>
        <v>0</v>
      </c>
      <c r="LI489" s="454" t="s">
        <v>65</v>
      </c>
      <c r="LJ489" s="450">
        <f>LH489*1.3</f>
        <v>0</v>
      </c>
      <c r="LK489" s="450"/>
      <c r="LL489" s="456"/>
      <c r="LM489" s="454" t="s">
        <v>72</v>
      </c>
      <c r="LN489" s="525" t="s">
        <v>603</v>
      </c>
      <c r="LO489" s="455"/>
      <c r="LP489" s="492"/>
      <c r="LQ489" s="492">
        <f>VLOOKUP(LN489,$A$563:$F$2022,6,FALSE)</f>
        <v>95</v>
      </c>
      <c r="LR489" s="454" t="s">
        <v>65</v>
      </c>
      <c r="LS489" s="450">
        <f>LQ489*1.3</f>
        <v>123.5</v>
      </c>
      <c r="LT489" s="450"/>
      <c r="LU489" s="456"/>
      <c r="LV489" s="454" t="s">
        <v>72</v>
      </c>
      <c r="LW489" s="525" t="s">
        <v>603</v>
      </c>
      <c r="LX489" s="455"/>
      <c r="LY489" s="492"/>
      <c r="LZ489" s="492">
        <f>VLOOKUP(LW489,$A$563:$F$2022,6,FALSE)</f>
        <v>95</v>
      </c>
      <c r="MA489" s="454" t="s">
        <v>65</v>
      </c>
      <c r="MB489" s="450">
        <f>LZ489*1.3</f>
        <v>123.5</v>
      </c>
      <c r="MC489" s="450"/>
      <c r="MD489" s="456"/>
      <c r="ME489" s="454" t="s">
        <v>72</v>
      </c>
      <c r="MF489" s="527" t="s">
        <v>439</v>
      </c>
      <c r="MG489" s="455"/>
      <c r="MH489" s="492"/>
      <c r="MI489" s="492">
        <f>VLOOKUP(MF489,$A$563:$F$2022,6,FALSE)</f>
        <v>36</v>
      </c>
      <c r="MJ489" s="454" t="s">
        <v>65</v>
      </c>
      <c r="MK489" s="450">
        <f>MI489*1.3</f>
        <v>46.800000000000004</v>
      </c>
      <c r="ML489" s="450"/>
      <c r="MM489" s="456"/>
      <c r="MN489" s="454" t="s">
        <v>72</v>
      </c>
      <c r="MO489" s="525" t="s">
        <v>449</v>
      </c>
      <c r="MP489" s="455"/>
      <c r="MQ489" s="492"/>
      <c r="MR489" s="492">
        <f>VLOOKUP(MO489,$A$563:$F$2022,6,FALSE)</f>
        <v>7</v>
      </c>
      <c r="MS489" s="454" t="s">
        <v>65</v>
      </c>
      <c r="MT489" s="450">
        <f>MR489*1.3</f>
        <v>9.1</v>
      </c>
      <c r="MU489" s="450"/>
      <c r="MV489" s="456"/>
      <c r="MW489" s="454" t="s">
        <v>72</v>
      </c>
      <c r="MX489" s="525" t="s">
        <v>448</v>
      </c>
      <c r="MY489" s="455"/>
      <c r="MZ489" s="492"/>
      <c r="NA489" s="492">
        <f>VLOOKUP(MX489,$A$563:$F$2022,6,FALSE)</f>
        <v>0</v>
      </c>
      <c r="NB489" s="454" t="s">
        <v>65</v>
      </c>
      <c r="NC489" s="450">
        <f>NA489*1.3</f>
        <v>0</v>
      </c>
      <c r="ND489" s="450"/>
      <c r="NE489" s="456"/>
      <c r="NF489" s="454" t="s">
        <v>72</v>
      </c>
      <c r="NG489" s="525" t="s">
        <v>910</v>
      </c>
      <c r="NH489" s="455"/>
      <c r="NI489" s="492"/>
      <c r="NJ489" s="492">
        <f>VLOOKUP(NG489,$A$563:$F$2022,6,FALSE)</f>
        <v>130</v>
      </c>
      <c r="NK489" s="454" t="s">
        <v>65</v>
      </c>
      <c r="NL489" s="450">
        <f>NJ489*1.3</f>
        <v>169</v>
      </c>
      <c r="NM489" s="450"/>
      <c r="NN489" s="456"/>
      <c r="NO489" s="454" t="s">
        <v>72</v>
      </c>
      <c r="NP489" s="525" t="s">
        <v>470</v>
      </c>
      <c r="NQ489" s="455"/>
      <c r="NR489" s="492"/>
      <c r="NS489" s="492">
        <f>VLOOKUP(NP489,$A$563:$F$2022,6,FALSE)</f>
        <v>28</v>
      </c>
      <c r="NT489" s="454" t="s">
        <v>65</v>
      </c>
      <c r="NU489" s="450">
        <f>NS489*1.3</f>
        <v>36.4</v>
      </c>
      <c r="NV489" s="450"/>
      <c r="NW489" s="456"/>
      <c r="NX489" s="454" t="s">
        <v>72</v>
      </c>
      <c r="NY489" s="490" t="s">
        <v>449</v>
      </c>
      <c r="NZ489" s="455"/>
      <c r="OA489" s="455"/>
      <c r="OB489" s="492">
        <f>VLOOKUP(NY489,$A$563:$F$2022,6,FALSE)</f>
        <v>7</v>
      </c>
      <c r="OC489" s="454" t="s">
        <v>65</v>
      </c>
      <c r="OD489" s="450">
        <f>OB489*1.3</f>
        <v>9.1</v>
      </c>
      <c r="OE489" s="450"/>
      <c r="OF489" s="456"/>
      <c r="OG489" s="454" t="s">
        <v>72</v>
      </c>
      <c r="OH489" s="525" t="s">
        <v>470</v>
      </c>
      <c r="OI489" s="455"/>
      <c r="OJ489" s="492"/>
      <c r="OK489" s="492">
        <f>VLOOKUP(OH489,$A$563:$F$2022,6,FALSE)</f>
        <v>28</v>
      </c>
      <c r="OL489" s="454" t="s">
        <v>65</v>
      </c>
      <c r="OM489" s="450">
        <f>OK489*1.3</f>
        <v>36.4</v>
      </c>
      <c r="ON489" s="450"/>
      <c r="OO489" s="456"/>
      <c r="OP489" s="454" t="s">
        <v>72</v>
      </c>
      <c r="OQ489" s="490" t="s">
        <v>439</v>
      </c>
      <c r="OR489" s="455"/>
      <c r="OS489" s="492"/>
      <c r="OT489" s="492">
        <f>VLOOKUP(OQ489,$A$563:$F$2022,6,FALSE)</f>
        <v>36</v>
      </c>
      <c r="OU489" s="454" t="s">
        <v>65</v>
      </c>
      <c r="OV489" s="450">
        <f>OT489*1.3</f>
        <v>46.800000000000004</v>
      </c>
      <c r="OW489" s="450"/>
      <c r="OX489" s="456"/>
      <c r="OY489" s="454" t="s">
        <v>72</v>
      </c>
      <c r="OZ489" s="525" t="s">
        <v>448</v>
      </c>
      <c r="PA489" s="455"/>
      <c r="PB489" s="492"/>
      <c r="PC489" s="492">
        <f>VLOOKUP(OZ489,$A$563:$F$2022,6,FALSE)</f>
        <v>0</v>
      </c>
      <c r="PD489" s="454" t="s">
        <v>65</v>
      </c>
      <c r="PE489" s="450">
        <f>PC489*1.3</f>
        <v>0</v>
      </c>
      <c r="PF489" s="450"/>
      <c r="PG489" s="456"/>
      <c r="PH489" s="454" t="s">
        <v>72</v>
      </c>
      <c r="PI489" s="525" t="s">
        <v>448</v>
      </c>
      <c r="PJ489" s="455"/>
      <c r="PK489" s="492"/>
      <c r="PL489" s="492">
        <f>VLOOKUP(PI489,$A$563:$F$2022,6,FALSE)</f>
        <v>0</v>
      </c>
      <c r="PM489" s="454" t="s">
        <v>65</v>
      </c>
      <c r="PN489" s="450">
        <f>PL489*1.3</f>
        <v>0</v>
      </c>
      <c r="PO489" s="450"/>
      <c r="PP489" s="456"/>
      <c r="PQ489" s="454" t="s">
        <v>72</v>
      </c>
      <c r="PR489" s="490" t="s">
        <v>1069</v>
      </c>
      <c r="PS489" s="455"/>
      <c r="PT489" s="492"/>
      <c r="PU489" s="492">
        <f>VLOOKUP(PR489,$A$563:$F$2022,6,FALSE)</f>
        <v>40</v>
      </c>
      <c r="PV489" s="454" t="s">
        <v>65</v>
      </c>
      <c r="PW489" s="450">
        <f>PU489*1.3</f>
        <v>52</v>
      </c>
      <c r="PX489" s="450"/>
      <c r="PY489" s="456"/>
      <c r="PZ489" s="454" t="s">
        <v>72</v>
      </c>
      <c r="QA489" s="525" t="s">
        <v>603</v>
      </c>
      <c r="QB489" s="455"/>
      <c r="QC489" s="492"/>
      <c r="QD489" s="492">
        <f>VLOOKUP(QA489,$A$563:$F$2022,6,FALSE)</f>
        <v>95</v>
      </c>
      <c r="QE489" s="454" t="s">
        <v>65</v>
      </c>
      <c r="QF489" s="450">
        <f>QD489*1.3</f>
        <v>123.5</v>
      </c>
      <c r="QG489" s="450"/>
      <c r="QH489" s="456"/>
      <c r="QI489" s="454" t="s">
        <v>72</v>
      </c>
      <c r="QJ489" s="490" t="s">
        <v>475</v>
      </c>
      <c r="QK489" s="455"/>
      <c r="QL489" s="492"/>
      <c r="QM489" s="492">
        <f>VLOOKUP(QJ489,$A$563:$F$2022,6,FALSE)</f>
        <v>20</v>
      </c>
      <c r="QN489" s="454" t="s">
        <v>65</v>
      </c>
      <c r="QO489" s="450">
        <f>QM489*1.3</f>
        <v>26</v>
      </c>
      <c r="QP489" s="450"/>
      <c r="QQ489" s="456"/>
      <c r="QR489" s="454" t="s">
        <v>72</v>
      </c>
      <c r="QS489" s="525" t="s">
        <v>447</v>
      </c>
      <c r="QT489" s="455"/>
      <c r="QU489" s="492"/>
      <c r="QV489" s="492">
        <f>VLOOKUP(QS489,$A$563:$F$2022,6,FALSE)</f>
        <v>30</v>
      </c>
      <c r="QW489" s="454" t="s">
        <v>65</v>
      </c>
      <c r="QX489" s="450">
        <f>QV489*1.3</f>
        <v>39</v>
      </c>
      <c r="QY489" s="450"/>
      <c r="QZ489" s="456"/>
      <c r="RA489" s="454" t="s">
        <v>72</v>
      </c>
      <c r="RB489" s="490" t="s">
        <v>752</v>
      </c>
      <c r="RC489" s="455"/>
      <c r="RD489" s="492"/>
      <c r="RE489" s="492">
        <f>VLOOKUP(RB489,$A$563:$F$2022,6,FALSE)</f>
        <v>0</v>
      </c>
      <c r="RF489" s="454" t="s">
        <v>65</v>
      </c>
      <c r="RG489" s="450">
        <f>RE489*1.3</f>
        <v>0</v>
      </c>
      <c r="RH489" s="450"/>
      <c r="RI489" s="456"/>
      <c r="RJ489" s="454" t="s">
        <v>72</v>
      </c>
      <c r="RK489" s="506" t="s">
        <v>186</v>
      </c>
      <c r="RL489" s="455"/>
      <c r="RM489" s="455"/>
      <c r="RN489" s="492" t="e">
        <f>VLOOKUP(RK489,$A$563:$F$2022,6,FALSE)</f>
        <v>#N/A</v>
      </c>
      <c r="RO489" s="454" t="s">
        <v>65</v>
      </c>
      <c r="RP489" s="450" t="e">
        <f>RN489*1.3</f>
        <v>#N/A</v>
      </c>
      <c r="RQ489" s="450"/>
      <c r="RR489" s="456"/>
      <c r="RS489" s="454" t="s">
        <v>72</v>
      </c>
      <c r="RT489" s="525" t="s">
        <v>448</v>
      </c>
      <c r="RU489" s="455"/>
      <c r="RV489" s="492"/>
      <c r="RW489" s="492">
        <f>VLOOKUP(RT489,$A$563:$F$2022,6,FALSE)</f>
        <v>0</v>
      </c>
      <c r="RX489" s="454" t="s">
        <v>65</v>
      </c>
      <c r="RY489" s="450">
        <f>RW489*1.3</f>
        <v>0</v>
      </c>
      <c r="RZ489" s="450"/>
      <c r="SA489" s="486"/>
      <c r="SB489" s="454" t="s">
        <v>72</v>
      </c>
      <c r="SC489" s="525" t="s">
        <v>1069</v>
      </c>
      <c r="SE489" s="492"/>
      <c r="SF489" s="492">
        <f>VLOOKUP(SC487,$A$563:$F$2022,6,FALSE)</f>
        <v>158</v>
      </c>
      <c r="SG489" s="454" t="s">
        <v>65</v>
      </c>
      <c r="SH489" s="450">
        <f>SF489*1.3</f>
        <v>205.4</v>
      </c>
      <c r="SI489" s="450"/>
      <c r="SJ489" s="486"/>
      <c r="SK489" s="454" t="s">
        <v>72</v>
      </c>
      <c r="SL489" s="525" t="s">
        <v>910</v>
      </c>
      <c r="SM489" s="455"/>
      <c r="SN489" s="492"/>
      <c r="SO489" s="492">
        <f>VLOOKUP(SL489,$A$563:$F$2022,6,FALSE)</f>
        <v>130</v>
      </c>
      <c r="SP489" s="454" t="s">
        <v>65</v>
      </c>
      <c r="SQ489" s="450">
        <f>SO489*1.3</f>
        <v>169</v>
      </c>
      <c r="SR489" s="450"/>
      <c r="SS489" s="486"/>
      <c r="ST489" s="454" t="s">
        <v>72</v>
      </c>
      <c r="SU489" s="525" t="s">
        <v>448</v>
      </c>
      <c r="SV489" s="455"/>
      <c r="SW489" s="492"/>
      <c r="SX489" s="492">
        <f>VLOOKUP(SU489,$A$563:$F$2022,6,FALSE)</f>
        <v>0</v>
      </c>
      <c r="SY489" s="454" t="s">
        <v>65</v>
      </c>
      <c r="SZ489" s="450">
        <f>SX489*1.3</f>
        <v>0</v>
      </c>
      <c r="TA489" s="450"/>
      <c r="TB489" s="486"/>
      <c r="TC489" s="454" t="s">
        <v>72</v>
      </c>
      <c r="TD489" s="525" t="s">
        <v>1069</v>
      </c>
      <c r="TE489" s="455"/>
      <c r="TF489" s="492"/>
      <c r="TG489" s="492">
        <f>VLOOKUP(TD489,$A$563:$F$2022,6,FALSE)</f>
        <v>40</v>
      </c>
      <c r="TH489" s="454" t="s">
        <v>65</v>
      </c>
      <c r="TI489" s="450">
        <f>TG489*1.3</f>
        <v>52</v>
      </c>
      <c r="TJ489" s="455"/>
      <c r="TK489" s="486"/>
      <c r="TL489" s="454" t="s">
        <v>72</v>
      </c>
      <c r="TM489" s="525" t="s">
        <v>449</v>
      </c>
      <c r="TN489" s="455"/>
      <c r="TO489" s="492"/>
      <c r="TP489" s="492">
        <f>VLOOKUP(TM489,$A$563:$F$2022,6,FALSE)</f>
        <v>7</v>
      </c>
      <c r="TQ489" s="454" t="s">
        <v>65</v>
      </c>
      <c r="TR489" s="450">
        <f>TP489*1.3</f>
        <v>9.1</v>
      </c>
      <c r="TS489" s="450"/>
      <c r="TT489" s="486"/>
      <c r="TU489" s="454" t="s">
        <v>72</v>
      </c>
      <c r="TV489" s="506" t="s">
        <v>186</v>
      </c>
      <c r="TW489" s="455"/>
      <c r="TX489" s="492"/>
      <c r="TY489" s="492" t="e">
        <f>VLOOKUP(TV489,$A$563:$F$2022,6,FALSE)</f>
        <v>#N/A</v>
      </c>
      <c r="TZ489" s="454" t="s">
        <v>65</v>
      </c>
      <c r="UA489" s="450" t="e">
        <f>TY489*1.3</f>
        <v>#N/A</v>
      </c>
      <c r="UB489" s="450"/>
      <c r="UC489" s="486"/>
      <c r="UD489" s="454" t="s">
        <v>72</v>
      </c>
      <c r="UE489" s="525" t="s">
        <v>475</v>
      </c>
      <c r="UF489" s="455"/>
      <c r="UG489" s="492"/>
      <c r="UH489" s="492">
        <f>VLOOKUP(UE489,$A$563:$F$2022,6,FALSE)</f>
        <v>20</v>
      </c>
      <c r="UI489" s="454" t="s">
        <v>65</v>
      </c>
      <c r="UJ489" s="450">
        <f>UH489*1.3</f>
        <v>26</v>
      </c>
      <c r="UK489" s="450"/>
      <c r="UL489" s="486"/>
      <c r="UM489" s="454" t="s">
        <v>72</v>
      </c>
      <c r="UN489" s="506" t="s">
        <v>186</v>
      </c>
      <c r="UO489" s="455"/>
      <c r="UP489" s="492"/>
      <c r="UQ489" s="492" t="e">
        <f>VLOOKUP(UN489,$A$563:$F$2022,6,FALSE)</f>
        <v>#N/A</v>
      </c>
      <c r="UR489" s="454" t="s">
        <v>65</v>
      </c>
      <c r="US489" s="450" t="e">
        <f>UQ489*1.3</f>
        <v>#N/A</v>
      </c>
      <c r="UT489" s="450"/>
      <c r="UU489" s="486"/>
      <c r="UV489" s="454" t="s">
        <v>72</v>
      </c>
      <c r="UW489" s="525" t="s">
        <v>1069</v>
      </c>
      <c r="UX489" s="455"/>
      <c r="UY489" s="492"/>
      <c r="UZ489" s="492">
        <f>VLOOKUP(UW489,$A$563:$F$2022,6,FALSE)</f>
        <v>40</v>
      </c>
      <c r="VA489" s="454" t="s">
        <v>65</v>
      </c>
      <c r="VB489" s="450">
        <f>UZ489*1.3</f>
        <v>52</v>
      </c>
      <c r="VC489" s="450"/>
      <c r="VD489" s="486"/>
      <c r="VE489" s="454" t="s">
        <v>72</v>
      </c>
      <c r="VF489" s="506" t="s">
        <v>186</v>
      </c>
      <c r="VG489" s="455"/>
      <c r="VH489" s="492"/>
      <c r="VI489" s="492" t="e">
        <f>VLOOKUP(VF489,$A$563:$F$2022,6,FALSE)</f>
        <v>#N/A</v>
      </c>
      <c r="VJ489" s="454" t="s">
        <v>65</v>
      </c>
      <c r="VK489" s="450" t="e">
        <f>VI489*1.3</f>
        <v>#N/A</v>
      </c>
      <c r="VL489" s="450"/>
      <c r="VM489" s="486"/>
      <c r="VN489" s="454" t="s">
        <v>72</v>
      </c>
      <c r="VO489" s="525" t="s">
        <v>603</v>
      </c>
      <c r="VP489" s="455"/>
      <c r="VQ489" s="492"/>
      <c r="VR489" s="492">
        <f>VLOOKUP(VO489,$A$563:$F$2022,6,FALSE)</f>
        <v>95</v>
      </c>
      <c r="VS489" s="454" t="s">
        <v>65</v>
      </c>
      <c r="VT489" s="450">
        <f>VR489*1.3</f>
        <v>123.5</v>
      </c>
      <c r="VU489" s="450"/>
      <c r="VV489" s="486"/>
      <c r="VW489" s="454" t="s">
        <v>72</v>
      </c>
      <c r="VX489" s="506" t="s">
        <v>186</v>
      </c>
      <c r="VY489" s="455"/>
      <c r="VZ489" s="455"/>
      <c r="WA489" s="492" t="e">
        <f>VLOOKUP(VX489,$A$563:$F$2022,6,FALSE)</f>
        <v>#N/A</v>
      </c>
      <c r="WB489" s="454" t="s">
        <v>65</v>
      </c>
      <c r="WC489" s="450" t="e">
        <f>WA489*1.3</f>
        <v>#N/A</v>
      </c>
      <c r="WD489" s="455"/>
      <c r="WE489" s="486"/>
      <c r="WF489" s="454" t="s">
        <v>72</v>
      </c>
      <c r="WG489" s="525" t="s">
        <v>448</v>
      </c>
      <c r="WH489" s="455"/>
      <c r="WI489" s="492"/>
      <c r="WJ489" s="492">
        <f>VLOOKUP(WG489,$A$563:$F$2022,6,FALSE)</f>
        <v>0</v>
      </c>
      <c r="WK489" s="454" t="s">
        <v>65</v>
      </c>
      <c r="WL489" s="450">
        <f>WJ489*1.3</f>
        <v>0</v>
      </c>
      <c r="WM489" s="455"/>
      <c r="WN489" s="486"/>
      <c r="WO489" s="454" t="s">
        <v>72</v>
      </c>
      <c r="WP489" s="525" t="s">
        <v>693</v>
      </c>
      <c r="WQ489" s="492"/>
      <c r="WR489" s="492"/>
      <c r="WS489" s="492">
        <f>VLOOKUP(WP489,$A$563:$F$2022,6,FALSE)</f>
        <v>158</v>
      </c>
      <c r="WT489" s="454" t="s">
        <v>65</v>
      </c>
      <c r="WU489" s="450">
        <f>WS489*1.3</f>
        <v>205.4</v>
      </c>
      <c r="WV489" s="450"/>
      <c r="WW489" s="486"/>
      <c r="WX489" s="454" t="s">
        <v>72</v>
      </c>
      <c r="WY489" s="525" t="s">
        <v>432</v>
      </c>
      <c r="WZ489" s="455"/>
      <c r="XA489" s="492"/>
      <c r="XB489" s="492">
        <f>VLOOKUP(WY489,$A$563:$F$2022,6,FALSE)</f>
        <v>18</v>
      </c>
      <c r="XC489" s="454" t="s">
        <v>65</v>
      </c>
      <c r="XD489" s="450">
        <f>XB489*1.3</f>
        <v>23.400000000000002</v>
      </c>
      <c r="XE489" s="455"/>
      <c r="XF489" s="486"/>
      <c r="XG489" s="454" t="s">
        <v>72</v>
      </c>
      <c r="XH489" s="506" t="s">
        <v>186</v>
      </c>
      <c r="XI489" s="455"/>
      <c r="XJ489" s="455"/>
      <c r="XK489" s="492" t="e">
        <f>VLOOKUP(XH489,$A$563:$F$2022,6,FALSE)</f>
        <v>#N/A</v>
      </c>
      <c r="XL489" s="454" t="s">
        <v>65</v>
      </c>
      <c r="XM489" s="450" t="e">
        <f>XK489*1.3</f>
        <v>#N/A</v>
      </c>
      <c r="XN489" s="455"/>
      <c r="XO489" s="486"/>
      <c r="XP489" s="454" t="s">
        <v>72</v>
      </c>
      <c r="XQ489" s="525" t="s">
        <v>421</v>
      </c>
      <c r="XR489" s="455"/>
      <c r="XS489" s="492"/>
      <c r="XT489" s="492">
        <f>VLOOKUP(XQ489,$A$563:$F$2022,6,FALSE)</f>
        <v>90</v>
      </c>
      <c r="XU489" s="454" t="s">
        <v>65</v>
      </c>
      <c r="XV489" s="450">
        <f>XT489*1.3</f>
        <v>117</v>
      </c>
      <c r="XW489" s="450"/>
      <c r="XX489" s="486"/>
      <c r="XY489" s="454" t="s">
        <v>72</v>
      </c>
      <c r="XZ489" s="525" t="s">
        <v>693</v>
      </c>
      <c r="YA489" s="455"/>
      <c r="YB489" s="492"/>
      <c r="YC489" s="492">
        <f>VLOOKUP(XZ489,$A$563:$F$2022,6,FALSE)</f>
        <v>158</v>
      </c>
      <c r="YD489" s="454" t="s">
        <v>65</v>
      </c>
      <c r="YE489" s="450">
        <f>YC489*1.3</f>
        <v>205.4</v>
      </c>
      <c r="YF489" s="455"/>
      <c r="YG489" s="486"/>
      <c r="YH489" s="454" t="s">
        <v>72</v>
      </c>
      <c r="YI489" s="525" t="s">
        <v>752</v>
      </c>
      <c r="YJ489" s="455"/>
      <c r="YK489" s="492"/>
      <c r="YL489" s="492">
        <f>VLOOKUP(YI489,$A$563:$F$2022,6,FALSE)</f>
        <v>0</v>
      </c>
      <c r="YM489" s="454" t="s">
        <v>65</v>
      </c>
      <c r="YN489" s="450">
        <f>YL489*1.3</f>
        <v>0</v>
      </c>
      <c r="YO489" s="450"/>
      <c r="YP489" s="486"/>
      <c r="YQ489" s="454" t="s">
        <v>72</v>
      </c>
      <c r="YR489" s="506" t="s">
        <v>186</v>
      </c>
      <c r="YS489" s="455"/>
      <c r="YT489" s="455"/>
      <c r="YU489" s="492" t="e">
        <f>VLOOKUP(YR489,$A$563:$F$2022,6,FALSE)</f>
        <v>#N/A</v>
      </c>
      <c r="YV489" s="454" t="s">
        <v>65</v>
      </c>
      <c r="YW489" s="450" t="e">
        <f>YU489*1.3</f>
        <v>#N/A</v>
      </c>
      <c r="YX489" s="455"/>
      <c r="YY489" s="486"/>
      <c r="YZ489" s="454" t="s">
        <v>72</v>
      </c>
      <c r="ZA489" s="506" t="s">
        <v>186</v>
      </c>
      <c r="ZB489" s="455"/>
      <c r="ZC489" s="455"/>
      <c r="ZD489" s="492" t="e">
        <f>VLOOKUP(ZA489,$A$563:$F$2022,6,FALSE)</f>
        <v>#N/A</v>
      </c>
      <c r="ZE489" s="454" t="s">
        <v>65</v>
      </c>
      <c r="ZF489" s="450" t="e">
        <f>ZD489*1.3</f>
        <v>#N/A</v>
      </c>
      <c r="ZG489" s="455"/>
      <c r="ZH489" s="486"/>
      <c r="ZI489" s="454" t="s">
        <v>72</v>
      </c>
      <c r="ZJ489" s="490" t="s">
        <v>421</v>
      </c>
      <c r="ZK489" s="455"/>
      <c r="ZL489" s="455"/>
      <c r="ZM489" s="492">
        <f>VLOOKUP(ZJ489,$A$563:$F$2022,6,FALSE)</f>
        <v>90</v>
      </c>
      <c r="ZN489" s="454" t="s">
        <v>65</v>
      </c>
      <c r="ZO489" s="450">
        <f>ZM489*1.3</f>
        <v>117</v>
      </c>
      <c r="ZP489" s="455"/>
      <c r="ZQ489" s="486"/>
      <c r="ZR489" s="454" t="s">
        <v>72</v>
      </c>
      <c r="ZS489" s="506" t="s">
        <v>186</v>
      </c>
      <c r="ZT489" s="455"/>
      <c r="ZU489" s="492"/>
      <c r="ZV489" s="492" t="e">
        <f>VLOOKUP(ZS489,$A$563:$F$2022,6,FALSE)</f>
        <v>#N/A</v>
      </c>
      <c r="ZW489" s="454" t="s">
        <v>65</v>
      </c>
      <c r="ZX489" s="450" t="e">
        <f>ZV489*1.3</f>
        <v>#N/A</v>
      </c>
      <c r="ZY489" s="450"/>
      <c r="ZZ489" s="486"/>
      <c r="AAA489" s="454" t="s">
        <v>72</v>
      </c>
      <c r="AAB489" s="506" t="s">
        <v>186</v>
      </c>
      <c r="AAC489" s="455"/>
      <c r="AAD489" s="492"/>
      <c r="AAE489" s="492" t="e">
        <f>VLOOKUP(AAB489,$A$563:$F$2022,6,FALSE)</f>
        <v>#N/A</v>
      </c>
      <c r="AAF489" s="454" t="s">
        <v>65</v>
      </c>
      <c r="AAG489" s="450" t="e">
        <f>AAE489*1.3</f>
        <v>#N/A</v>
      </c>
      <c r="AAH489" s="450"/>
      <c r="AAI489" s="486"/>
      <c r="AAJ489" s="454" t="s">
        <v>72</v>
      </c>
      <c r="AAK489" s="506" t="s">
        <v>186</v>
      </c>
      <c r="AAL489" s="455"/>
      <c r="AAM489" s="492"/>
      <c r="AAN489" s="492" t="e">
        <f>VLOOKUP(AAK489,$A$563:$F$2022,6,FALSE)</f>
        <v>#N/A</v>
      </c>
      <c r="AAO489" s="454" t="s">
        <v>65</v>
      </c>
      <c r="AAP489" s="450" t="e">
        <f>AAN489*1.3</f>
        <v>#N/A</v>
      </c>
      <c r="AAQ489" s="450"/>
      <c r="AAR489" s="486"/>
      <c r="AAS489" s="454" t="s">
        <v>72</v>
      </c>
      <c r="AAT489" s="506" t="s">
        <v>186</v>
      </c>
      <c r="AAU489" s="455"/>
      <c r="AAV489" s="492"/>
      <c r="AAW489" s="492" t="e">
        <f>VLOOKUP(AAT489,$A$563:$F$2022,6,FALSE)</f>
        <v>#N/A</v>
      </c>
      <c r="AAX489" s="454" t="s">
        <v>65</v>
      </c>
      <c r="AAY489" s="450" t="e">
        <f>AAW489*1.3</f>
        <v>#N/A</v>
      </c>
      <c r="AAZ489" s="450"/>
      <c r="ABA489" s="486"/>
      <c r="ABB489" s="454" t="s">
        <v>72</v>
      </c>
      <c r="ABC489" s="506" t="s">
        <v>186</v>
      </c>
      <c r="ABD489" s="455"/>
      <c r="ABE489" s="492"/>
      <c r="ABF489" s="492" t="e">
        <f>VLOOKUP(ABC489,$A$563:$F$2022,6,FALSE)</f>
        <v>#N/A</v>
      </c>
      <c r="ABG489" s="454" t="s">
        <v>65</v>
      </c>
      <c r="ABH489" s="450" t="e">
        <f>ABF489*1.3</f>
        <v>#N/A</v>
      </c>
      <c r="ABI489" s="450"/>
      <c r="ABJ489" s="486"/>
      <c r="ABK489" s="454" t="s">
        <v>72</v>
      </c>
      <c r="ABL489" s="506" t="s">
        <v>186</v>
      </c>
      <c r="ABM489" s="455"/>
      <c r="ABN489" s="492"/>
      <c r="ABO489" s="492" t="e">
        <f>VLOOKUP(ABL489,$A$563:$F$2022,6,FALSE)</f>
        <v>#N/A</v>
      </c>
      <c r="ABP489" s="454" t="s">
        <v>65</v>
      </c>
      <c r="ABQ489" s="450" t="e">
        <f>ABO489*1.3</f>
        <v>#N/A</v>
      </c>
      <c r="ABR489" s="450"/>
      <c r="ABS489" s="486"/>
      <c r="ABT489" s="454" t="s">
        <v>72</v>
      </c>
      <c r="ABU489" s="506" t="s">
        <v>186</v>
      </c>
      <c r="ABV489" s="455"/>
      <c r="ABW489" s="492"/>
      <c r="ABX489" s="492" t="e">
        <f>VLOOKUP(ABU489,$A$563:$F$2022,6,FALSE)</f>
        <v>#N/A</v>
      </c>
      <c r="ABY489" s="454" t="s">
        <v>65</v>
      </c>
      <c r="ABZ489" s="450" t="e">
        <f>ABX489*1.3</f>
        <v>#N/A</v>
      </c>
      <c r="ACA489" s="450"/>
      <c r="ACB489" s="486"/>
      <c r="ACC489" s="454" t="s">
        <v>72</v>
      </c>
      <c r="ACD489" s="506" t="s">
        <v>186</v>
      </c>
      <c r="ACE489" s="455"/>
      <c r="ACF489" s="492"/>
      <c r="ACG489" s="492" t="e">
        <f>VLOOKUP(ACD489,$A$563:$F$2022,6,FALSE)</f>
        <v>#N/A</v>
      </c>
      <c r="ACH489" s="454" t="s">
        <v>65</v>
      </c>
      <c r="ACI489" s="450" t="e">
        <f>ACG489*1.3</f>
        <v>#N/A</v>
      </c>
      <c r="ACJ489" s="450"/>
      <c r="ACK489" s="486"/>
      <c r="ACL489" s="454" t="s">
        <v>72</v>
      </c>
      <c r="ACM489" s="506" t="s">
        <v>186</v>
      </c>
      <c r="ACN489" s="455"/>
      <c r="ACO489" s="492"/>
      <c r="ACP489" s="492" t="e">
        <f>VLOOKUP(ACM489,$A$563:$F$2022,6,FALSE)</f>
        <v>#N/A</v>
      </c>
      <c r="ACQ489" s="454" t="s">
        <v>65</v>
      </c>
      <c r="ACR489" s="450" t="e">
        <f>ACP489*1.3</f>
        <v>#N/A</v>
      </c>
      <c r="ACS489" s="450"/>
      <c r="ACT489" s="486"/>
      <c r="ACU489" s="454" t="s">
        <v>72</v>
      </c>
      <c r="ACV489" s="490" t="s">
        <v>475</v>
      </c>
      <c r="ACW489" s="455"/>
      <c r="ACX489" s="492"/>
      <c r="ACY489" s="492">
        <f>VLOOKUP(ACV489,$A$563:$F$2022,6,FALSE)</f>
        <v>20</v>
      </c>
      <c r="ACZ489" s="454" t="s">
        <v>65</v>
      </c>
      <c r="ADA489" s="450">
        <f>ACY489*1.3</f>
        <v>26</v>
      </c>
      <c r="ADB489" s="450"/>
      <c r="ADC489" s="486"/>
      <c r="ADD489" s="454" t="s">
        <v>72</v>
      </c>
      <c r="ADE489" s="525" t="s">
        <v>603</v>
      </c>
      <c r="ADF489" s="455"/>
      <c r="ADG489" s="492"/>
      <c r="ADH489" s="492">
        <f>VLOOKUP(ADE489,$A$563:$F$2022,6,FALSE)</f>
        <v>95</v>
      </c>
      <c r="ADI489" s="454" t="s">
        <v>65</v>
      </c>
      <c r="ADJ489" s="450">
        <f>ADH489*1.3</f>
        <v>123.5</v>
      </c>
      <c r="ADK489" s="455"/>
      <c r="ADL489" s="486"/>
      <c r="ADM489" s="454" t="s">
        <v>72</v>
      </c>
      <c r="ADN489" s="525" t="s">
        <v>448</v>
      </c>
      <c r="ADO489" s="455"/>
      <c r="ADP489" s="492"/>
      <c r="ADQ489" s="492">
        <f>VLOOKUP(ADN489,$A$563:$F$2022,6,FALSE)</f>
        <v>0</v>
      </c>
      <c r="ADR489" s="454" t="s">
        <v>65</v>
      </c>
      <c r="ADS489" s="450">
        <f>ADQ489*1.3</f>
        <v>0</v>
      </c>
      <c r="ADT489" s="450"/>
      <c r="ADU489" s="486"/>
      <c r="ADV489" s="454" t="s">
        <v>72</v>
      </c>
      <c r="ADW489" s="525" t="s">
        <v>439</v>
      </c>
      <c r="ADX489" s="455"/>
      <c r="ADY489" s="455"/>
      <c r="ADZ489" s="492">
        <f>VLOOKUP(ADW489,$A$563:$F$2022,6,FALSE)</f>
        <v>36</v>
      </c>
      <c r="AEA489" s="454" t="s">
        <v>65</v>
      </c>
      <c r="AEB489" s="450">
        <f>ADZ489*1.3</f>
        <v>46.800000000000004</v>
      </c>
      <c r="AEC489" s="455"/>
      <c r="AED489" s="486"/>
      <c r="AEE489" s="454" t="s">
        <v>72</v>
      </c>
      <c r="AEF489" s="525" t="s">
        <v>693</v>
      </c>
      <c r="AEG489" s="455"/>
      <c r="AEH489" s="492"/>
      <c r="AEI489" s="492">
        <f>VLOOKUP(AEF489,$A$563:$F$2022,6,FALSE)</f>
        <v>158</v>
      </c>
      <c r="AEJ489" s="454" t="s">
        <v>65</v>
      </c>
      <c r="AEK489" s="450">
        <f>AEI489*1.3</f>
        <v>205.4</v>
      </c>
      <c r="AEL489" s="455"/>
      <c r="AEM489" s="486"/>
      <c r="AEN489" s="454" t="s">
        <v>72</v>
      </c>
      <c r="AEO489" s="525" t="s">
        <v>910</v>
      </c>
      <c r="AEP489" s="455"/>
      <c r="AEQ489" s="492"/>
      <c r="AER489" s="492">
        <f>VLOOKUP(AEO489,$A$563:$F$2022,6,FALSE)</f>
        <v>130</v>
      </c>
      <c r="AES489" s="454" t="s">
        <v>65</v>
      </c>
      <c r="AET489" s="450">
        <f>AER489*1.3</f>
        <v>169</v>
      </c>
      <c r="AEU489" s="455"/>
      <c r="AEV489" s="486"/>
      <c r="AEW489" s="454" t="s">
        <v>72</v>
      </c>
      <c r="AEX489" s="525" t="s">
        <v>475</v>
      </c>
      <c r="AEY489" s="455"/>
      <c r="AEZ489" s="492"/>
      <c r="AFA489" s="492">
        <f>VLOOKUP(AEX489,$A$563:$F$2022,6,FALSE)</f>
        <v>20</v>
      </c>
      <c r="AFB489" s="454" t="s">
        <v>65</v>
      </c>
      <c r="AFC489" s="450">
        <f>AFA489*1.3</f>
        <v>26</v>
      </c>
      <c r="AFD489" s="450"/>
      <c r="AFE489" s="486"/>
      <c r="AFF489" s="454" t="s">
        <v>72</v>
      </c>
      <c r="AFG489" s="525" t="s">
        <v>1069</v>
      </c>
      <c r="AFH489" s="455"/>
      <c r="AFI489" s="492"/>
      <c r="AFJ489" s="492">
        <f>VLOOKUP(AFG489,$A$563:$F$2022,6,FALSE)</f>
        <v>40</v>
      </c>
      <c r="AFK489" s="454" t="s">
        <v>65</v>
      </c>
      <c r="AFL489" s="450">
        <f>AFJ489*1.3</f>
        <v>52</v>
      </c>
      <c r="AFM489" s="450"/>
      <c r="AFN489" s="486"/>
      <c r="AFO489" s="454" t="s">
        <v>72</v>
      </c>
      <c r="AFP489" s="525" t="s">
        <v>910</v>
      </c>
      <c r="AFQ489" s="455"/>
      <c r="AFR489" s="492"/>
      <c r="AFS489" s="492">
        <f>VLOOKUP(AFP489,$A$563:$F$2022,6,FALSE)</f>
        <v>130</v>
      </c>
      <c r="AFT489" s="454" t="s">
        <v>65</v>
      </c>
      <c r="AFU489" s="450">
        <f>AFS489*1.3</f>
        <v>169</v>
      </c>
      <c r="AFV489" s="450"/>
      <c r="AFW489" s="486"/>
      <c r="AFX489" s="454" t="s">
        <v>72</v>
      </c>
      <c r="AFY489" s="528" t="s">
        <v>448</v>
      </c>
      <c r="AFZ489" s="455"/>
      <c r="AGA489" s="492"/>
      <c r="AGB489" s="492">
        <f>VLOOKUP(AFY489,$A$563:$F$2022,6,FALSE)</f>
        <v>0</v>
      </c>
      <c r="AGC489" s="454" t="s">
        <v>65</v>
      </c>
      <c r="AGD489" s="450">
        <f>AGB489*1.3</f>
        <v>0</v>
      </c>
      <c r="AGE489" s="450"/>
      <c r="AGF489" s="486"/>
      <c r="AGG489" s="454" t="s">
        <v>72</v>
      </c>
      <c r="AGH489" s="525" t="s">
        <v>448</v>
      </c>
      <c r="AGI489" s="455"/>
      <c r="AGJ489" s="492"/>
      <c r="AGK489" s="492">
        <f>VLOOKUP(AGH489,$A$563:$F$2022,6,FALSE)</f>
        <v>0</v>
      </c>
      <c r="AGL489" s="454" t="s">
        <v>65</v>
      </c>
      <c r="AGM489" s="450">
        <f>AGK489*1.3</f>
        <v>0</v>
      </c>
      <c r="AGN489" s="450"/>
      <c r="AGO489" s="486"/>
      <c r="AGP489" s="454" t="s">
        <v>72</v>
      </c>
      <c r="AGQ489" s="525" t="s">
        <v>910</v>
      </c>
      <c r="AGR489" s="455"/>
      <c r="AGS489" s="492"/>
      <c r="AGT489" s="492">
        <f>VLOOKUP(AGQ489,$A$563:$F$2022,6,FALSE)</f>
        <v>130</v>
      </c>
      <c r="AGU489" s="454" t="s">
        <v>65</v>
      </c>
      <c r="AGV489" s="450">
        <f>AGT489*1.3</f>
        <v>169</v>
      </c>
      <c r="AGW489" s="450"/>
      <c r="AGX489" s="486"/>
      <c r="AGY489" s="454" t="s">
        <v>72</v>
      </c>
      <c r="AGZ489" s="527" t="s">
        <v>514</v>
      </c>
      <c r="AHA489" s="455"/>
      <c r="AHB489" s="492"/>
      <c r="AHC489" s="492">
        <f>VLOOKUP(AGZ489,$A$563:$F$2022,6,FALSE)</f>
        <v>4</v>
      </c>
      <c r="AHD489" s="454" t="s">
        <v>65</v>
      </c>
      <c r="AHE489" s="450">
        <f>AHC489*1.3</f>
        <v>5.2</v>
      </c>
      <c r="AHF489" s="450"/>
      <c r="AHG489" s="486"/>
      <c r="AHH489" s="495"/>
      <c r="AHI489" s="543"/>
      <c r="AHJ489" s="496"/>
      <c r="AHK489" s="497"/>
      <c r="AHL489" s="497"/>
      <c r="AHM489" s="495"/>
      <c r="AHN489" s="481"/>
      <c r="AHO489" s="481"/>
      <c r="AHP489" s="496"/>
      <c r="AHQ489" s="495"/>
      <c r="AHR489" s="512"/>
      <c r="AHS489" s="496"/>
      <c r="AHT489" s="497"/>
      <c r="AHU489" s="497"/>
      <c r="AHV489" s="495"/>
      <c r="AHW489" s="481"/>
      <c r="AHX489" s="481"/>
      <c r="AHY489" s="496"/>
      <c r="AHZ489" s="495"/>
      <c r="AIA489" s="512"/>
      <c r="AIB489" s="496"/>
      <c r="AIC489" s="497"/>
      <c r="AID489" s="497"/>
      <c r="AIE489" s="495"/>
      <c r="AIF489" s="481"/>
      <c r="AIG489" s="481"/>
      <c r="AIH489" s="496"/>
      <c r="AII489" s="263"/>
      <c r="AIJ489" s="432"/>
      <c r="AIK489" s="264"/>
      <c r="AIL489" s="264"/>
      <c r="AIM489" s="265"/>
      <c r="AIN489" s="263"/>
      <c r="AIO489" s="210"/>
      <c r="AIP489" s="264"/>
      <c r="AIQ489" s="264"/>
    </row>
    <row r="490" spans="1:927" s="16" customFormat="1" ht="15">
      <c r="A490" s="454" t="s">
        <v>73</v>
      </c>
      <c r="B490" s="490" t="s">
        <v>603</v>
      </c>
      <c r="C490" s="455"/>
      <c r="D490" s="492"/>
      <c r="E490" s="492">
        <f>VLOOKUP(B490,$A$563:$F$2022,6,FALSE)</f>
        <v>95</v>
      </c>
      <c r="F490" s="454" t="s">
        <v>67</v>
      </c>
      <c r="G490" s="450">
        <f>E490*1.2</f>
        <v>114</v>
      </c>
      <c r="H490" s="450"/>
      <c r="I490" s="456"/>
      <c r="J490" s="454" t="s">
        <v>73</v>
      </c>
      <c r="K490" s="525" t="s">
        <v>432</v>
      </c>
      <c r="L490" s="455"/>
      <c r="M490" s="492"/>
      <c r="N490" s="492">
        <f>VLOOKUP(K490,$A$563:$F$2022,6,FALSE)</f>
        <v>18</v>
      </c>
      <c r="O490" s="454" t="s">
        <v>67</v>
      </c>
      <c r="P490" s="450">
        <f>N490*1.2</f>
        <v>21.599999999999998</v>
      </c>
      <c r="Q490" s="450"/>
      <c r="R490" s="456"/>
      <c r="S490" s="454" t="s">
        <v>73</v>
      </c>
      <c r="T490" s="525" t="s">
        <v>603</v>
      </c>
      <c r="U490" s="455"/>
      <c r="V490" s="492"/>
      <c r="W490" s="492">
        <f>VLOOKUP(T490,$A$563:$F$2022,6,FALSE)</f>
        <v>95</v>
      </c>
      <c r="X490" s="454" t="s">
        <v>67</v>
      </c>
      <c r="Y490" s="450">
        <f>W490*1.2</f>
        <v>114</v>
      </c>
      <c r="Z490" s="450"/>
      <c r="AA490" s="456"/>
      <c r="AB490" s="454" t="s">
        <v>73</v>
      </c>
      <c r="AC490" s="525" t="s">
        <v>603</v>
      </c>
      <c r="AD490" s="455"/>
      <c r="AE490" s="492"/>
      <c r="AF490" s="492">
        <f>VLOOKUP(AC490,$A$563:$F$2022,6,FALSE)</f>
        <v>95</v>
      </c>
      <c r="AG490" s="454" t="s">
        <v>67</v>
      </c>
      <c r="AH490" s="450">
        <f>AF490*1.2</f>
        <v>114</v>
      </c>
      <c r="AI490" s="450"/>
      <c r="AJ490" s="456"/>
      <c r="AK490" s="454" t="s">
        <v>73</v>
      </c>
      <c r="AL490" s="490" t="s">
        <v>447</v>
      </c>
      <c r="AM490" s="455"/>
      <c r="AN490" s="492"/>
      <c r="AO490" s="492">
        <f>VLOOKUP(AL490,$A$563:$F$2022,6,FALSE)</f>
        <v>30</v>
      </c>
      <c r="AP490" s="454" t="s">
        <v>67</v>
      </c>
      <c r="AQ490" s="450">
        <f>AO490*1.2</f>
        <v>36</v>
      </c>
      <c r="AR490" s="450"/>
      <c r="AS490" s="456"/>
      <c r="AT490" s="454" t="s">
        <v>73</v>
      </c>
      <c r="AU490" s="525" t="s">
        <v>475</v>
      </c>
      <c r="AV490" s="455"/>
      <c r="AW490" s="492"/>
      <c r="AX490" s="492">
        <f>VLOOKUP(AU490,$A$563:$F$2022,6,FALSE)</f>
        <v>20</v>
      </c>
      <c r="AY490" s="454" t="s">
        <v>67</v>
      </c>
      <c r="AZ490" s="450">
        <f>AX490*1.2</f>
        <v>24</v>
      </c>
      <c r="BA490" s="450"/>
      <c r="BB490" s="456"/>
      <c r="BC490" s="454" t="s">
        <v>73</v>
      </c>
      <c r="BD490" s="525" t="s">
        <v>447</v>
      </c>
      <c r="BE490" s="455"/>
      <c r="BF490" s="492"/>
      <c r="BG490" s="492">
        <f>VLOOKUP(BD490,$A$563:$F$2022,6,FALSE)</f>
        <v>30</v>
      </c>
      <c r="BH490" s="454" t="s">
        <v>67</v>
      </c>
      <c r="BI490" s="450">
        <f>BG490*1.2</f>
        <v>36</v>
      </c>
      <c r="BJ490" s="450"/>
      <c r="BK490" s="456"/>
      <c r="BL490" s="454" t="s">
        <v>73</v>
      </c>
      <c r="BM490" s="525" t="s">
        <v>752</v>
      </c>
      <c r="BN490" s="455"/>
      <c r="BO490" s="492"/>
      <c r="BP490" s="492">
        <f>VLOOKUP(BM490,$A$563:$F$2022,6,FALSE)</f>
        <v>0</v>
      </c>
      <c r="BQ490" s="454" t="s">
        <v>67</v>
      </c>
      <c r="BR490" s="450">
        <f>BP490*1.2</f>
        <v>0</v>
      </c>
      <c r="BS490" s="450"/>
      <c r="BT490" s="456"/>
      <c r="BU490" s="454" t="s">
        <v>73</v>
      </c>
      <c r="BV490" s="525" t="s">
        <v>1069</v>
      </c>
      <c r="BW490" s="455"/>
      <c r="BX490" s="492"/>
      <c r="BY490" s="492">
        <f>VLOOKUP(BV490,$A$563:$F$2022,6,FALSE)</f>
        <v>40</v>
      </c>
      <c r="BZ490" s="454" t="s">
        <v>67</v>
      </c>
      <c r="CA490" s="450">
        <f>BY490*1.2</f>
        <v>48</v>
      </c>
      <c r="CB490" s="450"/>
      <c r="CC490" s="456"/>
      <c r="CD490" s="454" t="s">
        <v>73</v>
      </c>
      <c r="CE490" s="525" t="s">
        <v>475</v>
      </c>
      <c r="CF490" s="455"/>
      <c r="CG490" s="492"/>
      <c r="CH490" s="492">
        <f>VLOOKUP(CE490,$A$563:$F$2022,6,FALSE)</f>
        <v>20</v>
      </c>
      <c r="CI490" s="454" t="s">
        <v>67</v>
      </c>
      <c r="CJ490" s="450">
        <f>CH490*1.2</f>
        <v>24</v>
      </c>
      <c r="CK490" s="450"/>
      <c r="CL490" s="456"/>
      <c r="CM490" s="454" t="s">
        <v>73</v>
      </c>
      <c r="CN490" s="525" t="s">
        <v>447</v>
      </c>
      <c r="CO490" s="455"/>
      <c r="CP490" s="492"/>
      <c r="CQ490" s="492">
        <f>VLOOKUP(CN490,$A$563:$F$2022,6,FALSE)</f>
        <v>30</v>
      </c>
      <c r="CR490" s="454" t="s">
        <v>67</v>
      </c>
      <c r="CS490" s="450">
        <f>CQ490*1.2</f>
        <v>36</v>
      </c>
      <c r="CT490" s="450"/>
      <c r="CU490" s="456"/>
      <c r="CV490" s="454" t="s">
        <v>73</v>
      </c>
      <c r="CW490" s="525" t="s">
        <v>475</v>
      </c>
      <c r="CX490" s="455"/>
      <c r="CY490" s="492"/>
      <c r="CZ490" s="492">
        <f>VLOOKUP(CW490,$A$563:$F$2022,6,FALSE)</f>
        <v>20</v>
      </c>
      <c r="DA490" s="454" t="s">
        <v>67</v>
      </c>
      <c r="DB490" s="450">
        <f>CZ490*1.2</f>
        <v>24</v>
      </c>
      <c r="DC490" s="450"/>
      <c r="DD490" s="456"/>
      <c r="DE490" s="454" t="s">
        <v>73</v>
      </c>
      <c r="DF490" s="525" t="s">
        <v>1069</v>
      </c>
      <c r="DG490" s="455"/>
      <c r="DH490" s="492"/>
      <c r="DI490" s="492">
        <f>VLOOKUP(DF490,$A$563:$F$2022,6,FALSE)</f>
        <v>40</v>
      </c>
      <c r="DJ490" s="454" t="s">
        <v>67</v>
      </c>
      <c r="DK490" s="450">
        <f>DI490*1.2</f>
        <v>48</v>
      </c>
      <c r="DL490" s="450"/>
      <c r="DM490" s="456"/>
      <c r="DN490" s="454" t="s">
        <v>73</v>
      </c>
      <c r="DO490" s="490" t="s">
        <v>693</v>
      </c>
      <c r="DP490" s="455"/>
      <c r="DQ490" s="492"/>
      <c r="DR490" s="492">
        <f>VLOOKUP(DO490,$A$563:$F$2022,6,FALSE)</f>
        <v>158</v>
      </c>
      <c r="DS490" s="454" t="s">
        <v>67</v>
      </c>
      <c r="DT490" s="450">
        <f>DR490*1.2</f>
        <v>189.6</v>
      </c>
      <c r="DU490" s="450"/>
      <c r="DV490" s="456"/>
      <c r="DW490" s="454" t="s">
        <v>73</v>
      </c>
      <c r="DX490" s="506" t="s">
        <v>186</v>
      </c>
      <c r="DY490" s="455"/>
      <c r="DZ490" s="492"/>
      <c r="EA490" s="492" t="e">
        <f>VLOOKUP(DX490,$A$563:$F$2022,6,FALSE)</f>
        <v>#N/A</v>
      </c>
      <c r="EB490" s="454" t="s">
        <v>67</v>
      </c>
      <c r="EC490" s="450" t="e">
        <f>EA490*1.2</f>
        <v>#N/A</v>
      </c>
      <c r="ED490" s="450"/>
      <c r="EE490" s="456"/>
      <c r="EF490" s="454" t="s">
        <v>73</v>
      </c>
      <c r="EG490" s="525" t="s">
        <v>910</v>
      </c>
      <c r="EH490" s="455"/>
      <c r="EI490" s="492"/>
      <c r="EJ490" s="492">
        <f>VLOOKUP(EG490,$A$563:$F$2022,6,FALSE)</f>
        <v>130</v>
      </c>
      <c r="EK490" s="454" t="s">
        <v>67</v>
      </c>
      <c r="EL490" s="450">
        <f>EJ490*1.2</f>
        <v>156</v>
      </c>
      <c r="EM490" s="450"/>
      <c r="EN490" s="456"/>
      <c r="EO490" s="454" t="s">
        <v>73</v>
      </c>
      <c r="EP490" s="525" t="s">
        <v>447</v>
      </c>
      <c r="EQ490" s="455"/>
      <c r="ER490" s="492"/>
      <c r="ES490" s="492">
        <f>VLOOKUP(EP490,$A$563:$F$2022,6,FALSE)</f>
        <v>30</v>
      </c>
      <c r="ET490" s="454" t="s">
        <v>67</v>
      </c>
      <c r="EU490" s="450">
        <f>ES490*1.2</f>
        <v>36</v>
      </c>
      <c r="EV490" s="450"/>
      <c r="EW490" s="456"/>
      <c r="EX490" s="454" t="s">
        <v>73</v>
      </c>
      <c r="EY490" s="506" t="s">
        <v>186</v>
      </c>
      <c r="EZ490" s="455"/>
      <c r="FA490" s="492"/>
      <c r="FB490" s="492" t="e">
        <f>VLOOKUP(EY490,$A$563:$F$2022,6,FALSE)</f>
        <v>#N/A</v>
      </c>
      <c r="FC490" s="454" t="s">
        <v>67</v>
      </c>
      <c r="FD490" s="450" t="e">
        <f>FB490*1.2</f>
        <v>#N/A</v>
      </c>
      <c r="FE490" s="450"/>
      <c r="FF490" s="456"/>
      <c r="FG490" s="454" t="s">
        <v>73</v>
      </c>
      <c r="FH490" s="525" t="s">
        <v>910</v>
      </c>
      <c r="FI490" s="455"/>
      <c r="FJ490" s="492"/>
      <c r="FK490" s="492">
        <f>VLOOKUP(FH490,$A$563:$F$2022,6,FALSE)</f>
        <v>130</v>
      </c>
      <c r="FL490" s="454" t="s">
        <v>67</v>
      </c>
      <c r="FM490" s="450">
        <f>FK490*1.2</f>
        <v>156</v>
      </c>
      <c r="FN490" s="450"/>
      <c r="FO490" s="456"/>
      <c r="FP490" s="454" t="s">
        <v>73</v>
      </c>
      <c r="FQ490" s="490" t="s">
        <v>693</v>
      </c>
      <c r="FR490" s="455"/>
      <c r="FS490" s="492"/>
      <c r="FT490" s="492">
        <f>VLOOKUP(FQ490,$A$563:$F$2022,6,FALSE)</f>
        <v>158</v>
      </c>
      <c r="FU490" s="454" t="s">
        <v>67</v>
      </c>
      <c r="FV490" s="450">
        <f>FT490*1.2</f>
        <v>189.6</v>
      </c>
      <c r="FW490" s="450"/>
      <c r="FX490" s="456"/>
      <c r="FY490" s="454" t="s">
        <v>73</v>
      </c>
      <c r="FZ490" s="490" t="s">
        <v>439</v>
      </c>
      <c r="GA490" s="455"/>
      <c r="GB490" s="492"/>
      <c r="GC490" s="492">
        <f>VLOOKUP(FZ490,$A$563:$F$2022,6,FALSE)</f>
        <v>36</v>
      </c>
      <c r="GD490" s="454" t="s">
        <v>67</v>
      </c>
      <c r="GE490" s="450">
        <f>GC490*1.2</f>
        <v>43.199999999999996</v>
      </c>
      <c r="GF490" s="450"/>
      <c r="GG490" s="456"/>
      <c r="GH490" s="454" t="s">
        <v>73</v>
      </c>
      <c r="GI490" s="525" t="s">
        <v>752</v>
      </c>
      <c r="GJ490" s="455"/>
      <c r="GK490" s="492"/>
      <c r="GL490" s="492">
        <f>VLOOKUP(GI490,$A$563:$F$2022,6,FALSE)</f>
        <v>0</v>
      </c>
      <c r="GM490" s="454" t="s">
        <v>67</v>
      </c>
      <c r="GN490" s="450">
        <f>GL490*1.2</f>
        <v>0</v>
      </c>
      <c r="GO490" s="450"/>
      <c r="GP490" s="456"/>
      <c r="GQ490" s="454" t="s">
        <v>73</v>
      </c>
      <c r="GR490" s="525" t="s">
        <v>515</v>
      </c>
      <c r="GS490" s="455"/>
      <c r="GT490" s="492"/>
      <c r="GU490" s="492">
        <f>VLOOKUP(GR490,$A$563:$F$2022,6,FALSE)</f>
        <v>44</v>
      </c>
      <c r="GV490" s="454" t="s">
        <v>67</v>
      </c>
      <c r="GW490" s="450">
        <f>GU490*1.2</f>
        <v>52.8</v>
      </c>
      <c r="GX490" s="450"/>
      <c r="GY490" s="456"/>
      <c r="GZ490" s="454" t="s">
        <v>73</v>
      </c>
      <c r="HA490" s="490" t="s">
        <v>439</v>
      </c>
      <c r="HB490" s="455"/>
      <c r="HC490" s="492"/>
      <c r="HD490" s="492">
        <f>VLOOKUP(HA490,$A$563:$F$2022,6,FALSE)</f>
        <v>36</v>
      </c>
      <c r="HE490" s="454" t="s">
        <v>67</v>
      </c>
      <c r="HF490" s="450">
        <f>HD490*1.2</f>
        <v>43.199999999999996</v>
      </c>
      <c r="HG490" s="450"/>
      <c r="HH490" s="456"/>
      <c r="HI490" s="454" t="s">
        <v>73</v>
      </c>
      <c r="HJ490" s="525" t="s">
        <v>475</v>
      </c>
      <c r="HK490" s="455"/>
      <c r="HL490" s="492"/>
      <c r="HM490" s="492">
        <f>VLOOKUP(HJ490,$A$563:$F$2022,6,FALSE)</f>
        <v>20</v>
      </c>
      <c r="HN490" s="454" t="s">
        <v>67</v>
      </c>
      <c r="HO490" s="450">
        <f>HM490*1.2</f>
        <v>24</v>
      </c>
      <c r="HP490" s="450"/>
      <c r="HQ490" s="456"/>
      <c r="HR490" s="454" t="s">
        <v>73</v>
      </c>
      <c r="HS490" s="490" t="s">
        <v>470</v>
      </c>
      <c r="HT490" s="455"/>
      <c r="HU490" s="492"/>
      <c r="HV490" s="492">
        <f>VLOOKUP(HS490,$A$563:$F$2022,6,FALSE)</f>
        <v>28</v>
      </c>
      <c r="HW490" s="454" t="s">
        <v>67</v>
      </c>
      <c r="HX490" s="450">
        <f>HV490*1.2</f>
        <v>33.6</v>
      </c>
      <c r="HY490" s="450"/>
      <c r="HZ490" s="456"/>
      <c r="IA490" s="454" t="s">
        <v>73</v>
      </c>
      <c r="IB490" s="525" t="s">
        <v>603</v>
      </c>
      <c r="IC490" s="455"/>
      <c r="ID490" s="492"/>
      <c r="IE490" s="492">
        <f>VLOOKUP(IB490,$A$563:$F$2022,6,FALSE)</f>
        <v>95</v>
      </c>
      <c r="IF490" s="454" t="s">
        <v>67</v>
      </c>
      <c r="IG490" s="450">
        <f>IE490*1.2</f>
        <v>114</v>
      </c>
      <c r="IH490" s="450"/>
      <c r="II490" s="456"/>
      <c r="IJ490" s="454" t="s">
        <v>73</v>
      </c>
      <c r="IK490" s="525" t="s">
        <v>448</v>
      </c>
      <c r="IL490" s="455"/>
      <c r="IM490" s="492"/>
      <c r="IN490" s="492">
        <f>VLOOKUP(IK490,$A$563:$F$2022,6,FALSE)</f>
        <v>0</v>
      </c>
      <c r="IO490" s="454" t="s">
        <v>67</v>
      </c>
      <c r="IP490" s="450">
        <f>IN490*1.2</f>
        <v>0</v>
      </c>
      <c r="IQ490" s="450"/>
      <c r="IR490" s="456"/>
      <c r="IS490" s="454" t="s">
        <v>73</v>
      </c>
      <c r="IT490" s="525" t="s">
        <v>693</v>
      </c>
      <c r="IU490" s="455"/>
      <c r="IV490" s="492"/>
      <c r="IW490" s="492">
        <f>VLOOKUP(IT490,$A$563:$F$2022,6,FALSE)</f>
        <v>158</v>
      </c>
      <c r="IX490" s="454" t="s">
        <v>67</v>
      </c>
      <c r="IY490" s="450">
        <f>IW490*1.2</f>
        <v>189.6</v>
      </c>
      <c r="IZ490" s="450"/>
      <c r="JA490" s="456"/>
      <c r="JB490" s="454" t="s">
        <v>73</v>
      </c>
      <c r="JC490" s="525" t="s">
        <v>603</v>
      </c>
      <c r="JD490" s="455"/>
      <c r="JE490" s="492"/>
      <c r="JF490" s="492">
        <f>VLOOKUP(JC490,$A$563:$F$2022,6,FALSE)</f>
        <v>95</v>
      </c>
      <c r="JG490" s="454" t="s">
        <v>67</v>
      </c>
      <c r="JH490" s="450">
        <f>JF490*1.2</f>
        <v>114</v>
      </c>
      <c r="JI490" s="450"/>
      <c r="JJ490" s="456"/>
      <c r="JK490" s="454" t="s">
        <v>73</v>
      </c>
      <c r="JL490" s="525" t="s">
        <v>448</v>
      </c>
      <c r="JM490" s="455"/>
      <c r="JN490" s="492"/>
      <c r="JO490" s="492">
        <f>VLOOKUP(JL490,$A$563:$F$2022,6,FALSE)</f>
        <v>0</v>
      </c>
      <c r="JP490" s="454" t="s">
        <v>67</v>
      </c>
      <c r="JQ490" s="450">
        <f>JO490*1.2</f>
        <v>0</v>
      </c>
      <c r="JR490" s="450"/>
      <c r="JS490" s="456"/>
      <c r="JT490" s="454" t="s">
        <v>73</v>
      </c>
      <c r="JU490" s="525" t="s">
        <v>603</v>
      </c>
      <c r="JV490" s="455"/>
      <c r="JW490" s="492"/>
      <c r="JX490" s="492">
        <f>VLOOKUP(JU490,$A$563:$F$2022,6,FALSE)</f>
        <v>95</v>
      </c>
      <c r="JY490" s="454" t="s">
        <v>67</v>
      </c>
      <c r="JZ490" s="450">
        <f>JX490*1.2</f>
        <v>114</v>
      </c>
      <c r="KA490" s="450"/>
      <c r="KB490" s="456"/>
      <c r="KC490" s="454" t="s">
        <v>73</v>
      </c>
      <c r="KD490" s="525" t="s">
        <v>752</v>
      </c>
      <c r="KE490" s="455"/>
      <c r="KF490" s="492"/>
      <c r="KG490" s="492">
        <f>VLOOKUP(KD490,$A$563:$F$2022,6,FALSE)</f>
        <v>0</v>
      </c>
      <c r="KH490" s="454" t="s">
        <v>67</v>
      </c>
      <c r="KI490" s="450">
        <f>KG490*1.2</f>
        <v>0</v>
      </c>
      <c r="KJ490" s="450"/>
      <c r="KK490" s="456"/>
      <c r="KL490" s="454" t="s">
        <v>73</v>
      </c>
      <c r="KM490" s="525" t="s">
        <v>693</v>
      </c>
      <c r="KN490" s="455"/>
      <c r="KO490" s="492"/>
      <c r="KP490" s="492">
        <f>VLOOKUP(KM490,$A$563:$F$2022,6,FALSE)</f>
        <v>158</v>
      </c>
      <c r="KQ490" s="454" t="s">
        <v>67</v>
      </c>
      <c r="KR490" s="450">
        <f>KP490*1.2</f>
        <v>189.6</v>
      </c>
      <c r="KS490" s="450"/>
      <c r="KT490" s="456"/>
      <c r="KU490" s="454" t="s">
        <v>73</v>
      </c>
      <c r="KV490" s="525" t="s">
        <v>447</v>
      </c>
      <c r="KW490" s="455"/>
      <c r="KX490" s="492"/>
      <c r="KY490" s="492">
        <f>VLOOKUP(KV490,$A$563:$F$2022,6,FALSE)</f>
        <v>30</v>
      </c>
      <c r="KZ490" s="454" t="s">
        <v>67</v>
      </c>
      <c r="LA490" s="450">
        <f>KY490*1.2</f>
        <v>36</v>
      </c>
      <c r="LB490" s="450"/>
      <c r="LC490" s="456"/>
      <c r="LD490" s="454" t="s">
        <v>73</v>
      </c>
      <c r="LE490" s="525" t="s">
        <v>515</v>
      </c>
      <c r="LF490" s="455"/>
      <c r="LG490" s="492"/>
      <c r="LH490" s="492">
        <f>VLOOKUP(LE490,$A$563:$F$2022,6,FALSE)</f>
        <v>44</v>
      </c>
      <c r="LI490" s="454" t="s">
        <v>67</v>
      </c>
      <c r="LJ490" s="450">
        <f>LH490*1.2</f>
        <v>52.8</v>
      </c>
      <c r="LK490" s="450"/>
      <c r="LL490" s="456"/>
      <c r="LM490" s="454" t="s">
        <v>73</v>
      </c>
      <c r="LN490" s="525" t="s">
        <v>475</v>
      </c>
      <c r="LO490" s="455"/>
      <c r="LP490" s="492"/>
      <c r="LQ490" s="492">
        <f>VLOOKUP(LN490,$A$563:$F$2022,6,FALSE)</f>
        <v>20</v>
      </c>
      <c r="LR490" s="454" t="s">
        <v>67</v>
      </c>
      <c r="LS490" s="450">
        <f>LQ490*1.2</f>
        <v>24</v>
      </c>
      <c r="LT490" s="450"/>
      <c r="LU490" s="456"/>
      <c r="LV490" s="454" t="s">
        <v>73</v>
      </c>
      <c r="LW490" s="525" t="s">
        <v>693</v>
      </c>
      <c r="LX490" s="455"/>
      <c r="LY490" s="492"/>
      <c r="LZ490" s="492">
        <f>VLOOKUP(LW490,$A$563:$F$2022,6,FALSE)</f>
        <v>158</v>
      </c>
      <c r="MA490" s="454" t="s">
        <v>67</v>
      </c>
      <c r="MB490" s="450">
        <f>LZ490*1.2</f>
        <v>189.6</v>
      </c>
      <c r="MC490" s="450"/>
      <c r="MD490" s="456"/>
      <c r="ME490" s="454" t="s">
        <v>73</v>
      </c>
      <c r="MF490" s="527" t="s">
        <v>603</v>
      </c>
      <c r="MG490" s="455"/>
      <c r="MH490" s="492"/>
      <c r="MI490" s="492">
        <f>VLOOKUP(MF490,$A$563:$F$2022,6,FALSE)</f>
        <v>95</v>
      </c>
      <c r="MJ490" s="454" t="s">
        <v>67</v>
      </c>
      <c r="MK490" s="450">
        <f>MI490*1.2</f>
        <v>114</v>
      </c>
      <c r="ML490" s="450"/>
      <c r="MM490" s="456"/>
      <c r="MN490" s="454" t="s">
        <v>73</v>
      </c>
      <c r="MO490" s="525" t="s">
        <v>432</v>
      </c>
      <c r="MP490" s="455"/>
      <c r="MQ490" s="492"/>
      <c r="MR490" s="492">
        <f>VLOOKUP(MO490,$A$563:$F$2022,6,FALSE)</f>
        <v>18</v>
      </c>
      <c r="MS490" s="454" t="s">
        <v>67</v>
      </c>
      <c r="MT490" s="450">
        <f>MR490*1.2</f>
        <v>21.599999999999998</v>
      </c>
      <c r="MU490" s="450"/>
      <c r="MV490" s="456"/>
      <c r="MW490" s="454" t="s">
        <v>73</v>
      </c>
      <c r="MX490" s="525" t="s">
        <v>603</v>
      </c>
      <c r="MY490" s="455"/>
      <c r="MZ490" s="492"/>
      <c r="NA490" s="492">
        <f>VLOOKUP(MX490,$A$563:$F$2022,6,FALSE)</f>
        <v>95</v>
      </c>
      <c r="NB490" s="454" t="s">
        <v>67</v>
      </c>
      <c r="NC490" s="450">
        <f>NA490*1.2</f>
        <v>114</v>
      </c>
      <c r="ND490" s="450"/>
      <c r="NE490" s="456"/>
      <c r="NF490" s="454" t="s">
        <v>73</v>
      </c>
      <c r="NG490" s="525" t="s">
        <v>693</v>
      </c>
      <c r="NH490" s="455"/>
      <c r="NI490" s="492"/>
      <c r="NJ490" s="492">
        <f>VLOOKUP(NG490,$A$563:$F$2022,6,FALSE)</f>
        <v>158</v>
      </c>
      <c r="NK490" s="454" t="s">
        <v>67</v>
      </c>
      <c r="NL490" s="450">
        <f>NJ490*1.2</f>
        <v>189.6</v>
      </c>
      <c r="NM490" s="450"/>
      <c r="NN490" s="456"/>
      <c r="NO490" s="454" t="s">
        <v>73</v>
      </c>
      <c r="NP490" s="525" t="s">
        <v>910</v>
      </c>
      <c r="NQ490" s="455"/>
      <c r="NR490" s="492"/>
      <c r="NS490" s="492">
        <f>VLOOKUP(NP490,$A$563:$F$2022,6,FALSE)</f>
        <v>130</v>
      </c>
      <c r="NT490" s="454" t="s">
        <v>67</v>
      </c>
      <c r="NU490" s="450">
        <f>NS490*1.2</f>
        <v>156</v>
      </c>
      <c r="NV490" s="450"/>
      <c r="NW490" s="456"/>
      <c r="NX490" s="454" t="s">
        <v>73</v>
      </c>
      <c r="NY490" s="490" t="s">
        <v>1069</v>
      </c>
      <c r="NZ490" s="455"/>
      <c r="OA490" s="455"/>
      <c r="OB490" s="492">
        <f>VLOOKUP(NY490,$A$563:$F$2022,6,FALSE)</f>
        <v>40</v>
      </c>
      <c r="OC490" s="454" t="s">
        <v>67</v>
      </c>
      <c r="OD490" s="450">
        <f>OB490*1.2</f>
        <v>48</v>
      </c>
      <c r="OE490" s="450"/>
      <c r="OF490" s="456"/>
      <c r="OG490" s="454" t="s">
        <v>73</v>
      </c>
      <c r="OH490" s="525" t="s">
        <v>448</v>
      </c>
      <c r="OI490" s="455"/>
      <c r="OJ490" s="492"/>
      <c r="OK490" s="492">
        <f>VLOOKUP(OH490,$A$563:$F$2022,6,FALSE)</f>
        <v>0</v>
      </c>
      <c r="OL490" s="454" t="s">
        <v>67</v>
      </c>
      <c r="OM490" s="450">
        <f>OK490*1.2</f>
        <v>0</v>
      </c>
      <c r="ON490" s="450"/>
      <c r="OO490" s="456"/>
      <c r="OP490" s="454" t="s">
        <v>73</v>
      </c>
      <c r="OQ490" s="490" t="s">
        <v>448</v>
      </c>
      <c r="OR490" s="455"/>
      <c r="OS490" s="492"/>
      <c r="OT490" s="492">
        <f>VLOOKUP(OQ490,$A$563:$F$2022,6,FALSE)</f>
        <v>0</v>
      </c>
      <c r="OU490" s="454" t="s">
        <v>67</v>
      </c>
      <c r="OV490" s="450">
        <f>OT490*1.2</f>
        <v>0</v>
      </c>
      <c r="OW490" s="450"/>
      <c r="OX490" s="456"/>
      <c r="OY490" s="454" t="s">
        <v>73</v>
      </c>
      <c r="OZ490" s="525" t="s">
        <v>603</v>
      </c>
      <c r="PA490" s="455"/>
      <c r="PB490" s="492"/>
      <c r="PC490" s="492">
        <f>VLOOKUP(OZ490,$A$563:$F$2022,6,FALSE)</f>
        <v>95</v>
      </c>
      <c r="PD490" s="454" t="s">
        <v>67</v>
      </c>
      <c r="PE490" s="450">
        <f>PC490*1.2</f>
        <v>114</v>
      </c>
      <c r="PF490" s="450"/>
      <c r="PG490" s="456"/>
      <c r="PH490" s="454" t="s">
        <v>73</v>
      </c>
      <c r="PI490" s="525" t="s">
        <v>1069</v>
      </c>
      <c r="PJ490" s="455"/>
      <c r="PK490" s="492"/>
      <c r="PL490" s="492">
        <f>VLOOKUP(PI490,$A$563:$F$2022,6,FALSE)</f>
        <v>40</v>
      </c>
      <c r="PM490" s="454" t="s">
        <v>67</v>
      </c>
      <c r="PN490" s="450">
        <f>PL490*1.2</f>
        <v>48</v>
      </c>
      <c r="PO490" s="450"/>
      <c r="PP490" s="456"/>
      <c r="PQ490" s="454" t="s">
        <v>73</v>
      </c>
      <c r="PR490" s="490" t="s">
        <v>447</v>
      </c>
      <c r="PS490" s="455"/>
      <c r="PT490" s="492"/>
      <c r="PU490" s="492">
        <f>VLOOKUP(PR490,$A$563:$F$2022,6,FALSE)</f>
        <v>30</v>
      </c>
      <c r="PV490" s="454" t="s">
        <v>67</v>
      </c>
      <c r="PW490" s="450">
        <f>PU490*1.2</f>
        <v>36</v>
      </c>
      <c r="PX490" s="450"/>
      <c r="PY490" s="456"/>
      <c r="PZ490" s="454" t="s">
        <v>73</v>
      </c>
      <c r="QA490" s="525" t="s">
        <v>439</v>
      </c>
      <c r="QB490" s="455"/>
      <c r="QC490" s="492"/>
      <c r="QD490" s="492">
        <f>VLOOKUP(QA490,$A$563:$F$2022,6,FALSE)</f>
        <v>36</v>
      </c>
      <c r="QE490" s="454" t="s">
        <v>67</v>
      </c>
      <c r="QF490" s="450">
        <f>QD490*1.2</f>
        <v>43.199999999999996</v>
      </c>
      <c r="QG490" s="450"/>
      <c r="QH490" s="456"/>
      <c r="QI490" s="454" t="s">
        <v>73</v>
      </c>
      <c r="QJ490" s="490" t="s">
        <v>439</v>
      </c>
      <c r="QK490" s="455"/>
      <c r="QL490" s="492"/>
      <c r="QM490" s="492">
        <f>VLOOKUP(QJ490,$A$563:$F$2022,6,FALSE)</f>
        <v>36</v>
      </c>
      <c r="QN490" s="454" t="s">
        <v>67</v>
      </c>
      <c r="QO490" s="450">
        <f>QM490*1.2</f>
        <v>43.199999999999996</v>
      </c>
      <c r="QP490" s="450"/>
      <c r="QQ490" s="456"/>
      <c r="QR490" s="454" t="s">
        <v>73</v>
      </c>
      <c r="QS490" s="525" t="s">
        <v>603</v>
      </c>
      <c r="QT490" s="455"/>
      <c r="QU490" s="492"/>
      <c r="QV490" s="492">
        <f>VLOOKUP(QS490,$A$563:$F$2022,6,FALSE)</f>
        <v>95</v>
      </c>
      <c r="QW490" s="454" t="s">
        <v>67</v>
      </c>
      <c r="QX490" s="450">
        <f>QV490*1.2</f>
        <v>114</v>
      </c>
      <c r="QY490" s="450"/>
      <c r="QZ490" s="456"/>
      <c r="RA490" s="454" t="s">
        <v>73</v>
      </c>
      <c r="RB490" s="490" t="s">
        <v>421</v>
      </c>
      <c r="RC490" s="455"/>
      <c r="RD490" s="492"/>
      <c r="RE490" s="492">
        <f>VLOOKUP(RB490,$A$563:$F$2022,6,FALSE)</f>
        <v>90</v>
      </c>
      <c r="RF490" s="454" t="s">
        <v>67</v>
      </c>
      <c r="RG490" s="450">
        <f>RE490*1.2</f>
        <v>108</v>
      </c>
      <c r="RH490" s="450"/>
      <c r="RI490" s="456"/>
      <c r="RJ490" s="454" t="s">
        <v>73</v>
      </c>
      <c r="RK490" s="506" t="s">
        <v>186</v>
      </c>
      <c r="RL490" s="455"/>
      <c r="RM490" s="455"/>
      <c r="RN490" s="492" t="e">
        <f>VLOOKUP(RK490,$A$563:$F$2022,6,FALSE)</f>
        <v>#N/A</v>
      </c>
      <c r="RO490" s="454" t="s">
        <v>67</v>
      </c>
      <c r="RP490" s="450" t="e">
        <f>RN490*1.2</f>
        <v>#N/A</v>
      </c>
      <c r="RQ490" s="450"/>
      <c r="RR490" s="456"/>
      <c r="RS490" s="454" t="s">
        <v>73</v>
      </c>
      <c r="RT490" s="525" t="s">
        <v>447</v>
      </c>
      <c r="RU490" s="455"/>
      <c r="RV490" s="492"/>
      <c r="RW490" s="492">
        <f>VLOOKUP(RT490,$A$563:$F$2022,6,FALSE)</f>
        <v>30</v>
      </c>
      <c r="RX490" s="454" t="s">
        <v>67</v>
      </c>
      <c r="RY490" s="450">
        <f>RW490*1.2</f>
        <v>36</v>
      </c>
      <c r="RZ490" s="450"/>
      <c r="SA490" s="486"/>
      <c r="SB490" s="454" t="s">
        <v>73</v>
      </c>
      <c r="SC490" s="525" t="s">
        <v>470</v>
      </c>
      <c r="SD490" s="455"/>
      <c r="SE490" s="492"/>
      <c r="SF490" s="492">
        <f>VLOOKUP(SC490,$A$563:$F$2022,6,FALSE)</f>
        <v>28</v>
      </c>
      <c r="SG490" s="454" t="s">
        <v>67</v>
      </c>
      <c r="SH490" s="450">
        <f>SF490*1.2</f>
        <v>33.6</v>
      </c>
      <c r="SI490" s="450"/>
      <c r="SJ490" s="486"/>
      <c r="SK490" s="454" t="s">
        <v>73</v>
      </c>
      <c r="SL490" s="525" t="s">
        <v>421</v>
      </c>
      <c r="SM490" s="455"/>
      <c r="SN490" s="492"/>
      <c r="SO490" s="492">
        <f>VLOOKUP(SL490,$A$563:$F$2022,6,FALSE)</f>
        <v>90</v>
      </c>
      <c r="SP490" s="454" t="s">
        <v>67</v>
      </c>
      <c r="SQ490" s="450">
        <f>SO490*1.2</f>
        <v>108</v>
      </c>
      <c r="SR490" s="450"/>
      <c r="SS490" s="486"/>
      <c r="ST490" s="454" t="s">
        <v>73</v>
      </c>
      <c r="SU490" s="525" t="s">
        <v>447</v>
      </c>
      <c r="SV490" s="455"/>
      <c r="SW490" s="492"/>
      <c r="SX490" s="492">
        <f>VLOOKUP(SU490,$A$563:$F$2022,6,FALSE)</f>
        <v>30</v>
      </c>
      <c r="SY490" s="454" t="s">
        <v>67</v>
      </c>
      <c r="SZ490" s="450">
        <f>SX490*1.2</f>
        <v>36</v>
      </c>
      <c r="TA490" s="450"/>
      <c r="TB490" s="486"/>
      <c r="TC490" s="454" t="s">
        <v>73</v>
      </c>
      <c r="TD490" s="525" t="s">
        <v>603</v>
      </c>
      <c r="TE490" s="455"/>
      <c r="TF490" s="492"/>
      <c r="TG490" s="492">
        <f>VLOOKUP(TD490,$A$563:$F$2022,6,FALSE)</f>
        <v>95</v>
      </c>
      <c r="TH490" s="454" t="s">
        <v>67</v>
      </c>
      <c r="TI490" s="450">
        <f>TG490*1.2</f>
        <v>114</v>
      </c>
      <c r="TJ490" s="455"/>
      <c r="TK490" s="486"/>
      <c r="TL490" s="454" t="s">
        <v>73</v>
      </c>
      <c r="TM490" s="525" t="s">
        <v>448</v>
      </c>
      <c r="TN490" s="455"/>
      <c r="TO490" s="492"/>
      <c r="TP490" s="492">
        <f>VLOOKUP(TM490,$A$563:$F$2022,6,FALSE)</f>
        <v>0</v>
      </c>
      <c r="TQ490" s="454" t="s">
        <v>67</v>
      </c>
      <c r="TR490" s="450">
        <f>TP490*1.2</f>
        <v>0</v>
      </c>
      <c r="TS490" s="450"/>
      <c r="TT490" s="486"/>
      <c r="TU490" s="454" t="s">
        <v>73</v>
      </c>
      <c r="TV490" s="506" t="s">
        <v>186</v>
      </c>
      <c r="TW490" s="455"/>
      <c r="TX490" s="492"/>
      <c r="TY490" s="492" t="e">
        <f>VLOOKUP(TV490,$A$563:$F$2022,6,FALSE)</f>
        <v>#N/A</v>
      </c>
      <c r="TZ490" s="454" t="s">
        <v>67</v>
      </c>
      <c r="UA490" s="450" t="e">
        <f>TY490*1.2</f>
        <v>#N/A</v>
      </c>
      <c r="UB490" s="450"/>
      <c r="UC490" s="486"/>
      <c r="UD490" s="454" t="s">
        <v>73</v>
      </c>
      <c r="UE490" s="525" t="s">
        <v>1069</v>
      </c>
      <c r="UF490" s="455"/>
      <c r="UG490" s="492"/>
      <c r="UH490" s="492">
        <f>VLOOKUP(UE490,$A$563:$F$2022,6,FALSE)</f>
        <v>40</v>
      </c>
      <c r="UI490" s="454" t="s">
        <v>67</v>
      </c>
      <c r="UJ490" s="450">
        <f>UH490*1.2</f>
        <v>48</v>
      </c>
      <c r="UK490" s="450"/>
      <c r="UL490" s="486"/>
      <c r="UM490" s="454" t="s">
        <v>73</v>
      </c>
      <c r="UN490" s="506" t="s">
        <v>186</v>
      </c>
      <c r="UO490" s="455"/>
      <c r="UP490" s="492"/>
      <c r="UQ490" s="492" t="e">
        <f>VLOOKUP(UN490,$A$563:$F$2022,6,FALSE)</f>
        <v>#N/A</v>
      </c>
      <c r="UR490" s="454" t="s">
        <v>67</v>
      </c>
      <c r="US490" s="450" t="e">
        <f>UQ490*1.2</f>
        <v>#N/A</v>
      </c>
      <c r="UT490" s="450"/>
      <c r="UU490" s="486"/>
      <c r="UV490" s="454" t="s">
        <v>73</v>
      </c>
      <c r="UW490" s="525" t="s">
        <v>470</v>
      </c>
      <c r="UX490" s="455"/>
      <c r="UY490" s="492"/>
      <c r="UZ490" s="492">
        <f>VLOOKUP(UW490,$A$563:$F$2022,6,FALSE)</f>
        <v>28</v>
      </c>
      <c r="VA490" s="454" t="s">
        <v>67</v>
      </c>
      <c r="VB490" s="450">
        <f>UZ490*1.2</f>
        <v>33.6</v>
      </c>
      <c r="VC490" s="450"/>
      <c r="VD490" s="486"/>
      <c r="VE490" s="454" t="s">
        <v>73</v>
      </c>
      <c r="VF490" s="506" t="s">
        <v>186</v>
      </c>
      <c r="VG490" s="455"/>
      <c r="VH490" s="492"/>
      <c r="VI490" s="492" t="e">
        <f>VLOOKUP(VF490,$A$563:$F$2022,6,FALSE)</f>
        <v>#N/A</v>
      </c>
      <c r="VJ490" s="454" t="s">
        <v>67</v>
      </c>
      <c r="VK490" s="450" t="e">
        <f>VI490*1.2</f>
        <v>#N/A</v>
      </c>
      <c r="VL490" s="450"/>
      <c r="VM490" s="486"/>
      <c r="VN490" s="454" t="s">
        <v>73</v>
      </c>
      <c r="VO490" s="525" t="s">
        <v>475</v>
      </c>
      <c r="VP490" s="455"/>
      <c r="VQ490" s="492"/>
      <c r="VR490" s="492">
        <f>VLOOKUP(VO490,$A$563:$F$2022,6,FALSE)</f>
        <v>20</v>
      </c>
      <c r="VS490" s="454" t="s">
        <v>67</v>
      </c>
      <c r="VT490" s="450">
        <f>VR490*1.2</f>
        <v>24</v>
      </c>
      <c r="VU490" s="450"/>
      <c r="VV490" s="486"/>
      <c r="VW490" s="454" t="s">
        <v>73</v>
      </c>
      <c r="VX490" s="506" t="s">
        <v>186</v>
      </c>
      <c r="VY490" s="455"/>
      <c r="VZ490" s="455"/>
      <c r="WA490" s="492" t="e">
        <f>VLOOKUP(VX490,$A$563:$F$2022,6,FALSE)</f>
        <v>#N/A</v>
      </c>
      <c r="WB490" s="454" t="s">
        <v>67</v>
      </c>
      <c r="WC490" s="450" t="e">
        <f>WA490*1.2</f>
        <v>#N/A</v>
      </c>
      <c r="WD490" s="455"/>
      <c r="WE490" s="486"/>
      <c r="WF490" s="454" t="s">
        <v>73</v>
      </c>
      <c r="WG490" s="525" t="s">
        <v>752</v>
      </c>
      <c r="WH490" s="455"/>
      <c r="WI490" s="492"/>
      <c r="WJ490" s="492">
        <f>VLOOKUP(WG490,$A$563:$F$2022,6,FALSE)</f>
        <v>0</v>
      </c>
      <c r="WK490" s="454" t="s">
        <v>67</v>
      </c>
      <c r="WL490" s="450">
        <f>WJ490*1.2</f>
        <v>0</v>
      </c>
      <c r="WM490" s="455"/>
      <c r="WN490" s="486"/>
      <c r="WO490" s="454" t="s">
        <v>73</v>
      </c>
      <c r="WP490" s="525" t="s">
        <v>439</v>
      </c>
      <c r="WQ490" s="492"/>
      <c r="WR490" s="492"/>
      <c r="WS490" s="492">
        <f>VLOOKUP(WP490,$A$563:$F$2022,6,FALSE)</f>
        <v>36</v>
      </c>
      <c r="WT490" s="454" t="s">
        <v>67</v>
      </c>
      <c r="WU490" s="450">
        <f>WS490*1.2</f>
        <v>43.199999999999996</v>
      </c>
      <c r="WV490" s="450"/>
      <c r="WW490" s="486"/>
      <c r="WX490" s="454" t="s">
        <v>73</v>
      </c>
      <c r="WY490" s="525" t="s">
        <v>910</v>
      </c>
      <c r="WZ490" s="455"/>
      <c r="XA490" s="492"/>
      <c r="XB490" s="492">
        <f>VLOOKUP(WY490,$A$563:$F$2022,6,FALSE)</f>
        <v>130</v>
      </c>
      <c r="XC490" s="454" t="s">
        <v>67</v>
      </c>
      <c r="XD490" s="450">
        <f>XB490*1.2</f>
        <v>156</v>
      </c>
      <c r="XE490" s="455"/>
      <c r="XF490" s="486"/>
      <c r="XG490" s="454" t="s">
        <v>73</v>
      </c>
      <c r="XH490" s="506" t="s">
        <v>186</v>
      </c>
      <c r="XI490" s="455"/>
      <c r="XJ490" s="455"/>
      <c r="XK490" s="492" t="e">
        <f>VLOOKUP(XH490,$A$563:$F$2022,6,FALSE)</f>
        <v>#N/A</v>
      </c>
      <c r="XL490" s="454" t="s">
        <v>67</v>
      </c>
      <c r="XM490" s="450" t="e">
        <f>XK490*1.2</f>
        <v>#N/A</v>
      </c>
      <c r="XN490" s="455"/>
      <c r="XO490" s="486"/>
      <c r="XP490" s="454" t="s">
        <v>73</v>
      </c>
      <c r="XQ490" s="525" t="s">
        <v>910</v>
      </c>
      <c r="XR490" s="455"/>
      <c r="XS490" s="492"/>
      <c r="XT490" s="492">
        <f>VLOOKUP(XQ490,$A$563:$F$2022,6,FALSE)</f>
        <v>130</v>
      </c>
      <c r="XU490" s="454" t="s">
        <v>67</v>
      </c>
      <c r="XV490" s="450">
        <f>XT490*1.2</f>
        <v>156</v>
      </c>
      <c r="XW490" s="450"/>
      <c r="XX490" s="486"/>
      <c r="XY490" s="454" t="s">
        <v>73</v>
      </c>
      <c r="XZ490" s="525" t="s">
        <v>447</v>
      </c>
      <c r="YA490" s="455"/>
      <c r="YB490" s="492"/>
      <c r="YC490" s="492">
        <f>VLOOKUP(XZ490,$A$563:$F$2022,6,FALSE)</f>
        <v>30</v>
      </c>
      <c r="YD490" s="454" t="s">
        <v>67</v>
      </c>
      <c r="YE490" s="450">
        <f>YC490*1.2</f>
        <v>36</v>
      </c>
      <c r="YF490" s="455"/>
      <c r="YG490" s="486"/>
      <c r="YH490" s="454" t="s">
        <v>73</v>
      </c>
      <c r="YI490" s="525" t="s">
        <v>439</v>
      </c>
      <c r="YJ490" s="455"/>
      <c r="YK490" s="492"/>
      <c r="YL490" s="492">
        <f>VLOOKUP(YI490,$A$563:$F$2022,6,FALSE)</f>
        <v>36</v>
      </c>
      <c r="YM490" s="454" t="s">
        <v>67</v>
      </c>
      <c r="YN490" s="450">
        <f>YL490*1.2</f>
        <v>43.199999999999996</v>
      </c>
      <c r="YO490" s="450"/>
      <c r="YP490" s="486"/>
      <c r="YQ490" s="454" t="s">
        <v>73</v>
      </c>
      <c r="YR490" s="506" t="s">
        <v>186</v>
      </c>
      <c r="YS490" s="455"/>
      <c r="YT490" s="455"/>
      <c r="YU490" s="492" t="e">
        <f>VLOOKUP(YR490,$A$563:$F$2022,6,FALSE)</f>
        <v>#N/A</v>
      </c>
      <c r="YV490" s="454" t="s">
        <v>67</v>
      </c>
      <c r="YW490" s="450" t="e">
        <f>YU490*1.2</f>
        <v>#N/A</v>
      </c>
      <c r="YX490" s="455"/>
      <c r="YY490" s="486"/>
      <c r="YZ490" s="454" t="s">
        <v>73</v>
      </c>
      <c r="ZA490" s="506" t="s">
        <v>186</v>
      </c>
      <c r="ZB490" s="455"/>
      <c r="ZC490" s="455"/>
      <c r="ZD490" s="492" t="e">
        <f>VLOOKUP(ZA490,$A$563:$F$2022,6,FALSE)</f>
        <v>#N/A</v>
      </c>
      <c r="ZE490" s="454" t="s">
        <v>67</v>
      </c>
      <c r="ZF490" s="450" t="e">
        <f>ZD490*1.2</f>
        <v>#N/A</v>
      </c>
      <c r="ZG490" s="455"/>
      <c r="ZH490" s="486"/>
      <c r="ZI490" s="454" t="s">
        <v>73</v>
      </c>
      <c r="ZJ490" s="490" t="s">
        <v>432</v>
      </c>
      <c r="ZK490" s="455"/>
      <c r="ZL490" s="455"/>
      <c r="ZM490" s="492">
        <f>VLOOKUP(ZJ490,$A$563:$F$2022,6,FALSE)</f>
        <v>18</v>
      </c>
      <c r="ZN490" s="454" t="s">
        <v>67</v>
      </c>
      <c r="ZO490" s="450">
        <f>ZM490*1.2</f>
        <v>21.599999999999998</v>
      </c>
      <c r="ZP490" s="455"/>
      <c r="ZQ490" s="486"/>
      <c r="ZR490" s="454" t="s">
        <v>73</v>
      </c>
      <c r="ZS490" s="506" t="s">
        <v>186</v>
      </c>
      <c r="ZT490" s="455"/>
      <c r="ZU490" s="492"/>
      <c r="ZV490" s="492" t="e">
        <f>VLOOKUP(ZS490,$A$563:$F$2022,6,FALSE)</f>
        <v>#N/A</v>
      </c>
      <c r="ZW490" s="454" t="s">
        <v>67</v>
      </c>
      <c r="ZX490" s="450" t="e">
        <f>ZV490*1.2</f>
        <v>#N/A</v>
      </c>
      <c r="ZY490" s="450"/>
      <c r="ZZ490" s="486"/>
      <c r="AAA490" s="454" t="s">
        <v>73</v>
      </c>
      <c r="AAB490" s="506" t="s">
        <v>186</v>
      </c>
      <c r="AAC490" s="455"/>
      <c r="AAD490" s="492"/>
      <c r="AAE490" s="492" t="e">
        <f>VLOOKUP(AAB490,$A$563:$F$2022,6,FALSE)</f>
        <v>#N/A</v>
      </c>
      <c r="AAF490" s="454" t="s">
        <v>67</v>
      </c>
      <c r="AAG490" s="450" t="e">
        <f>AAE490*1.2</f>
        <v>#N/A</v>
      </c>
      <c r="AAH490" s="450"/>
      <c r="AAI490" s="486"/>
      <c r="AAJ490" s="454" t="s">
        <v>73</v>
      </c>
      <c r="AAK490" s="506" t="s">
        <v>186</v>
      </c>
      <c r="AAL490" s="455"/>
      <c r="AAM490" s="492"/>
      <c r="AAN490" s="492" t="e">
        <f>VLOOKUP(AAK490,$A$563:$F$2022,6,FALSE)</f>
        <v>#N/A</v>
      </c>
      <c r="AAO490" s="454" t="s">
        <v>67</v>
      </c>
      <c r="AAP490" s="450" t="e">
        <f>AAN490*1.2</f>
        <v>#N/A</v>
      </c>
      <c r="AAQ490" s="450"/>
      <c r="AAR490" s="486"/>
      <c r="AAS490" s="454" t="s">
        <v>73</v>
      </c>
      <c r="AAT490" s="506" t="s">
        <v>186</v>
      </c>
      <c r="AAU490" s="455"/>
      <c r="AAV490" s="492"/>
      <c r="AAW490" s="492" t="e">
        <f>VLOOKUP(AAT490,$A$563:$F$2022,6,FALSE)</f>
        <v>#N/A</v>
      </c>
      <c r="AAX490" s="454" t="s">
        <v>67</v>
      </c>
      <c r="AAY490" s="450" t="e">
        <f>AAW490*1.2</f>
        <v>#N/A</v>
      </c>
      <c r="AAZ490" s="450"/>
      <c r="ABA490" s="486"/>
      <c r="ABB490" s="454" t="s">
        <v>73</v>
      </c>
      <c r="ABC490" s="506" t="s">
        <v>186</v>
      </c>
      <c r="ABD490" s="455"/>
      <c r="ABE490" s="492"/>
      <c r="ABF490" s="492" t="e">
        <f>VLOOKUP(ABC490,$A$563:$F$2022,6,FALSE)</f>
        <v>#N/A</v>
      </c>
      <c r="ABG490" s="454" t="s">
        <v>67</v>
      </c>
      <c r="ABH490" s="450" t="e">
        <f>ABF490*1.2</f>
        <v>#N/A</v>
      </c>
      <c r="ABI490" s="450"/>
      <c r="ABJ490" s="486"/>
      <c r="ABK490" s="454" t="s">
        <v>73</v>
      </c>
      <c r="ABL490" s="506" t="s">
        <v>186</v>
      </c>
      <c r="ABM490" s="455"/>
      <c r="ABN490" s="492"/>
      <c r="ABO490" s="492" t="e">
        <f>VLOOKUP(ABL490,$A$563:$F$2022,6,FALSE)</f>
        <v>#N/A</v>
      </c>
      <c r="ABP490" s="454" t="s">
        <v>67</v>
      </c>
      <c r="ABQ490" s="450" t="e">
        <f>ABO490*1.2</f>
        <v>#N/A</v>
      </c>
      <c r="ABR490" s="450"/>
      <c r="ABS490" s="486"/>
      <c r="ABT490" s="454" t="s">
        <v>73</v>
      </c>
      <c r="ABU490" s="506" t="s">
        <v>186</v>
      </c>
      <c r="ABV490" s="455"/>
      <c r="ABW490" s="492"/>
      <c r="ABX490" s="492" t="e">
        <f>VLOOKUP(ABU490,$A$563:$F$2022,6,FALSE)</f>
        <v>#N/A</v>
      </c>
      <c r="ABY490" s="454" t="s">
        <v>67</v>
      </c>
      <c r="ABZ490" s="450" t="e">
        <f>ABX490*1.2</f>
        <v>#N/A</v>
      </c>
      <c r="ACA490" s="450"/>
      <c r="ACB490" s="486"/>
      <c r="ACC490" s="454" t="s">
        <v>73</v>
      </c>
      <c r="ACD490" s="506" t="s">
        <v>186</v>
      </c>
      <c r="ACE490" s="455"/>
      <c r="ACF490" s="492"/>
      <c r="ACG490" s="492" t="e">
        <f>VLOOKUP(ACD490,$A$563:$F$2022,6,FALSE)</f>
        <v>#N/A</v>
      </c>
      <c r="ACH490" s="454" t="s">
        <v>67</v>
      </c>
      <c r="ACI490" s="450" t="e">
        <f>ACG490*1.2</f>
        <v>#N/A</v>
      </c>
      <c r="ACJ490" s="450"/>
      <c r="ACK490" s="486"/>
      <c r="ACL490" s="454" t="s">
        <v>73</v>
      </c>
      <c r="ACM490" s="506" t="s">
        <v>186</v>
      </c>
      <c r="ACN490" s="455"/>
      <c r="ACO490" s="492"/>
      <c r="ACP490" s="492" t="e">
        <f>VLOOKUP(ACM490,$A$563:$F$2022,6,FALSE)</f>
        <v>#N/A</v>
      </c>
      <c r="ACQ490" s="454" t="s">
        <v>67</v>
      </c>
      <c r="ACR490" s="450" t="e">
        <f>ACP490*1.2</f>
        <v>#N/A</v>
      </c>
      <c r="ACS490" s="450"/>
      <c r="ACT490" s="486"/>
      <c r="ACU490" s="454" t="s">
        <v>73</v>
      </c>
      <c r="ACV490" s="490" t="s">
        <v>448</v>
      </c>
      <c r="ACW490" s="455"/>
      <c r="ACX490" s="492"/>
      <c r="ACY490" s="492">
        <f>VLOOKUP(ACV490,$A$563:$F$2022,6,FALSE)</f>
        <v>0</v>
      </c>
      <c r="ACZ490" s="454" t="s">
        <v>67</v>
      </c>
      <c r="ADA490" s="450">
        <f>ACY490*1.2</f>
        <v>0</v>
      </c>
      <c r="ADB490" s="450"/>
      <c r="ADC490" s="486"/>
      <c r="ADD490" s="454" t="s">
        <v>73</v>
      </c>
      <c r="ADE490" s="525" t="s">
        <v>448</v>
      </c>
      <c r="ADF490" s="455"/>
      <c r="ADG490" s="492"/>
      <c r="ADH490" s="492">
        <f>VLOOKUP(ADE490,$A$563:$F$2022,6,FALSE)</f>
        <v>0</v>
      </c>
      <c r="ADI490" s="454" t="s">
        <v>67</v>
      </c>
      <c r="ADJ490" s="450">
        <f>ADH490*1.2</f>
        <v>0</v>
      </c>
      <c r="ADK490" s="455"/>
      <c r="ADL490" s="486"/>
      <c r="ADM490" s="454" t="s">
        <v>73</v>
      </c>
      <c r="ADN490" s="525" t="s">
        <v>514</v>
      </c>
      <c r="ADO490" s="455"/>
      <c r="ADP490" s="492"/>
      <c r="ADQ490" s="492">
        <f>VLOOKUP(ADN490,$A$563:$F$2022,6,FALSE)</f>
        <v>4</v>
      </c>
      <c r="ADR490" s="454" t="s">
        <v>67</v>
      </c>
      <c r="ADS490" s="450">
        <f>ADQ490*1.2</f>
        <v>4.8</v>
      </c>
      <c r="ADT490" s="450"/>
      <c r="ADU490" s="486"/>
      <c r="ADV490" s="454" t="s">
        <v>73</v>
      </c>
      <c r="ADW490" s="525" t="s">
        <v>447</v>
      </c>
      <c r="ADX490" s="455"/>
      <c r="ADY490" s="455"/>
      <c r="ADZ490" s="492">
        <f>VLOOKUP(ADW490,$A$563:$F$2022,6,FALSE)</f>
        <v>30</v>
      </c>
      <c r="AEA490" s="454" t="s">
        <v>67</v>
      </c>
      <c r="AEB490" s="450">
        <f>ADZ490*1.2</f>
        <v>36</v>
      </c>
      <c r="AEC490" s="455"/>
      <c r="AED490" s="486"/>
      <c r="AEE490" s="454" t="s">
        <v>73</v>
      </c>
      <c r="AEF490" s="525" t="s">
        <v>910</v>
      </c>
      <c r="AEG490" s="455"/>
      <c r="AEH490" s="492"/>
      <c r="AEI490" s="492">
        <f>VLOOKUP(AEF490,$A$563:$F$2022,6,FALSE)</f>
        <v>130</v>
      </c>
      <c r="AEJ490" s="454" t="s">
        <v>67</v>
      </c>
      <c r="AEK490" s="450">
        <f>AEI490*1.2</f>
        <v>156</v>
      </c>
      <c r="AEL490" s="455"/>
      <c r="AEM490" s="486"/>
      <c r="AEN490" s="454" t="s">
        <v>73</v>
      </c>
      <c r="AEO490" s="525" t="s">
        <v>447</v>
      </c>
      <c r="AEP490" s="455"/>
      <c r="AEQ490" s="492"/>
      <c r="AER490" s="492">
        <f>VLOOKUP(AEO490,$A$563:$F$2022,6,FALSE)</f>
        <v>30</v>
      </c>
      <c r="AES490" s="454" t="s">
        <v>67</v>
      </c>
      <c r="AET490" s="450">
        <f>AER490*1.2</f>
        <v>36</v>
      </c>
      <c r="AEU490" s="455"/>
      <c r="AEV490" s="486"/>
      <c r="AEW490" s="454" t="s">
        <v>73</v>
      </c>
      <c r="AEX490" s="525" t="s">
        <v>448</v>
      </c>
      <c r="AEY490" s="455"/>
      <c r="AEZ490" s="492"/>
      <c r="AFA490" s="492">
        <f>VLOOKUP(AEX490,$A$563:$F$2022,6,FALSE)</f>
        <v>0</v>
      </c>
      <c r="AFB490" s="454" t="s">
        <v>67</v>
      </c>
      <c r="AFC490" s="450">
        <f>AFA490*1.2</f>
        <v>0</v>
      </c>
      <c r="AFD490" s="450"/>
      <c r="AFE490" s="486"/>
      <c r="AFF490" s="454" t="s">
        <v>73</v>
      </c>
      <c r="AFG490" s="525" t="s">
        <v>439</v>
      </c>
      <c r="AFH490" s="455"/>
      <c r="AFI490" s="492"/>
      <c r="AFJ490" s="492">
        <f>VLOOKUP(AFG490,$A$563:$F$2022,6,FALSE)</f>
        <v>36</v>
      </c>
      <c r="AFK490" s="454" t="s">
        <v>67</v>
      </c>
      <c r="AFL490" s="450">
        <f>AFJ490*1.2</f>
        <v>43.199999999999996</v>
      </c>
      <c r="AFM490" s="450"/>
      <c r="AFN490" s="486"/>
      <c r="AFO490" s="454" t="s">
        <v>73</v>
      </c>
      <c r="AFP490" s="525" t="s">
        <v>1069</v>
      </c>
      <c r="AFQ490" s="455"/>
      <c r="AFR490" s="492"/>
      <c r="AFS490" s="492">
        <f>VLOOKUP(AFP490,$A$563:$F$2022,6,FALSE)</f>
        <v>40</v>
      </c>
      <c r="AFT490" s="454" t="s">
        <v>67</v>
      </c>
      <c r="AFU490" s="450">
        <f>AFS490*1.2</f>
        <v>48</v>
      </c>
      <c r="AFV490" s="450"/>
      <c r="AFW490" s="486"/>
      <c r="AFX490" s="454" t="s">
        <v>73</v>
      </c>
      <c r="AFY490" s="528" t="s">
        <v>439</v>
      </c>
      <c r="AFZ490" s="455"/>
      <c r="AGA490" s="492"/>
      <c r="AGB490" s="492">
        <f>VLOOKUP(AFY490,$A$563:$F$2022,6,FALSE)</f>
        <v>36</v>
      </c>
      <c r="AGC490" s="454" t="s">
        <v>67</v>
      </c>
      <c r="AGD490" s="450">
        <f>AGB490*1.2</f>
        <v>43.199999999999996</v>
      </c>
      <c r="AGE490" s="450"/>
      <c r="AGF490" s="486"/>
      <c r="AGG490" s="454" t="s">
        <v>73</v>
      </c>
      <c r="AGH490" s="525" t="s">
        <v>475</v>
      </c>
      <c r="AGI490" s="455"/>
      <c r="AGJ490" s="492"/>
      <c r="AGK490" s="492">
        <f>VLOOKUP(AGH490,$A$563:$F$2022,6,FALSE)</f>
        <v>20</v>
      </c>
      <c r="AGL490" s="454" t="s">
        <v>67</v>
      </c>
      <c r="AGM490" s="450">
        <f>AGK490*1.2</f>
        <v>24</v>
      </c>
      <c r="AGN490" s="450"/>
      <c r="AGO490" s="486"/>
      <c r="AGP490" s="454" t="s">
        <v>73</v>
      </c>
      <c r="AGQ490" s="525" t="s">
        <v>515</v>
      </c>
      <c r="AGR490" s="455"/>
      <c r="AGS490" s="492"/>
      <c r="AGT490" s="492">
        <f>VLOOKUP(AGQ490,$A$563:$F$2022,6,FALSE)</f>
        <v>44</v>
      </c>
      <c r="AGU490" s="454" t="s">
        <v>67</v>
      </c>
      <c r="AGV490" s="450">
        <f>AGT490*1.2</f>
        <v>52.8</v>
      </c>
      <c r="AGW490" s="450"/>
      <c r="AGX490" s="486"/>
      <c r="AGY490" s="454" t="s">
        <v>73</v>
      </c>
      <c r="AGZ490" s="527" t="s">
        <v>910</v>
      </c>
      <c r="AHA490" s="455"/>
      <c r="AHB490" s="492"/>
      <c r="AHC490" s="492">
        <f>VLOOKUP(AGZ490,$A$563:$F$2022,6,FALSE)</f>
        <v>130</v>
      </c>
      <c r="AHD490" s="454" t="s">
        <v>67</v>
      </c>
      <c r="AHE490" s="450">
        <f>AHC490*1.2</f>
        <v>156</v>
      </c>
      <c r="AHF490" s="450"/>
      <c r="AHG490" s="486"/>
      <c r="AHH490" s="495"/>
      <c r="AHI490" s="543"/>
      <c r="AHJ490" s="496"/>
      <c r="AHK490" s="497"/>
      <c r="AHL490" s="497"/>
      <c r="AHM490" s="495"/>
      <c r="AHN490" s="481"/>
      <c r="AHO490" s="481"/>
      <c r="AHP490" s="496"/>
      <c r="AHQ490" s="495"/>
      <c r="AHR490" s="512"/>
      <c r="AHS490" s="496"/>
      <c r="AHT490" s="497"/>
      <c r="AHU490" s="497"/>
      <c r="AHV490" s="495"/>
      <c r="AHW490" s="481"/>
      <c r="AHX490" s="481"/>
      <c r="AHY490" s="496"/>
      <c r="AHZ490" s="495"/>
      <c r="AIA490" s="522"/>
      <c r="AIB490" s="496"/>
      <c r="AIC490" s="497"/>
      <c r="AID490" s="497"/>
      <c r="AIE490" s="495"/>
      <c r="AIF490" s="481"/>
      <c r="AIG490" s="481"/>
      <c r="AIH490" s="496"/>
      <c r="AII490" s="263"/>
      <c r="AIJ490" s="432"/>
      <c r="AIK490" s="264"/>
      <c r="AIL490" s="264"/>
      <c r="AIM490" s="265"/>
      <c r="AIN490" s="263"/>
      <c r="AIO490" s="210"/>
      <c r="AIP490" s="264"/>
      <c r="AIQ490" s="264"/>
    </row>
    <row r="491" spans="1:927" s="16" customFormat="1" ht="15">
      <c r="A491" s="454" t="s">
        <v>74</v>
      </c>
      <c r="B491" s="490" t="s">
        <v>432</v>
      </c>
      <c r="C491" s="455"/>
      <c r="D491" s="492"/>
      <c r="E491" s="492">
        <f>VLOOKUP(B491,$A$563:$F$2022,6,FALSE)</f>
        <v>18</v>
      </c>
      <c r="F491" s="454" t="s">
        <v>69</v>
      </c>
      <c r="G491" s="450">
        <f>E491*1.1</f>
        <v>19.8</v>
      </c>
      <c r="H491" s="450"/>
      <c r="I491" s="456"/>
      <c r="J491" s="454" t="s">
        <v>74</v>
      </c>
      <c r="K491" s="525" t="s">
        <v>603</v>
      </c>
      <c r="L491" s="455"/>
      <c r="M491" s="492"/>
      <c r="N491" s="492">
        <f>VLOOKUP(K491,$A$563:$F$2022,6,FALSE)</f>
        <v>95</v>
      </c>
      <c r="O491" s="454" t="s">
        <v>69</v>
      </c>
      <c r="P491" s="450">
        <f>N491*1.1</f>
        <v>104.50000000000001</v>
      </c>
      <c r="Q491" s="450"/>
      <c r="R491" s="456"/>
      <c r="S491" s="454" t="s">
        <v>74</v>
      </c>
      <c r="T491" s="525" t="s">
        <v>432</v>
      </c>
      <c r="U491" s="455"/>
      <c r="V491" s="492"/>
      <c r="W491" s="492">
        <f>VLOOKUP(T491,$A$563:$F$2022,6,FALSE)</f>
        <v>18</v>
      </c>
      <c r="X491" s="454" t="s">
        <v>69</v>
      </c>
      <c r="Y491" s="450">
        <f>W491*1.1</f>
        <v>19.8</v>
      </c>
      <c r="Z491" s="450"/>
      <c r="AA491" s="456"/>
      <c r="AB491" s="454" t="s">
        <v>74</v>
      </c>
      <c r="AC491" s="525" t="s">
        <v>447</v>
      </c>
      <c r="AD491" s="455"/>
      <c r="AE491" s="492"/>
      <c r="AF491" s="492">
        <f>VLOOKUP(AC491,$A$563:$F$2022,6,FALSE)</f>
        <v>30</v>
      </c>
      <c r="AG491" s="454" t="s">
        <v>69</v>
      </c>
      <c r="AH491" s="450">
        <f>AF491*1.1</f>
        <v>33</v>
      </c>
      <c r="AI491" s="450"/>
      <c r="AJ491" s="456"/>
      <c r="AK491" s="454" t="s">
        <v>74</v>
      </c>
      <c r="AL491" s="490" t="s">
        <v>432</v>
      </c>
      <c r="AM491" s="455"/>
      <c r="AN491" s="492"/>
      <c r="AO491" s="492">
        <f>VLOOKUP(AL491,$A$563:$F$2022,6,FALSE)</f>
        <v>18</v>
      </c>
      <c r="AP491" s="454" t="s">
        <v>69</v>
      </c>
      <c r="AQ491" s="450">
        <f>AO491*1.1</f>
        <v>19.8</v>
      </c>
      <c r="AR491" s="450"/>
      <c r="AS491" s="456"/>
      <c r="AT491" s="454" t="s">
        <v>74</v>
      </c>
      <c r="AU491" s="525" t="s">
        <v>1069</v>
      </c>
      <c r="AV491" s="455"/>
      <c r="AW491" s="492"/>
      <c r="AX491" s="492">
        <f>VLOOKUP(AU491,$A$563:$F$2022,6,FALSE)</f>
        <v>40</v>
      </c>
      <c r="AY491" s="454" t="s">
        <v>69</v>
      </c>
      <c r="AZ491" s="450">
        <f>AX491*1.1</f>
        <v>44</v>
      </c>
      <c r="BA491" s="450"/>
      <c r="BB491" s="456"/>
      <c r="BC491" s="454" t="s">
        <v>74</v>
      </c>
      <c r="BD491" s="525" t="s">
        <v>693</v>
      </c>
      <c r="BE491" s="455"/>
      <c r="BF491" s="492"/>
      <c r="BG491" s="492">
        <f>VLOOKUP(BD491,$A$563:$F$2022,6,FALSE)</f>
        <v>158</v>
      </c>
      <c r="BH491" s="454" t="s">
        <v>69</v>
      </c>
      <c r="BI491" s="450">
        <f>BG491*1.1</f>
        <v>173.8</v>
      </c>
      <c r="BJ491" s="450"/>
      <c r="BK491" s="456"/>
      <c r="BL491" s="454" t="s">
        <v>74</v>
      </c>
      <c r="BM491" s="525" t="s">
        <v>447</v>
      </c>
      <c r="BN491" s="455"/>
      <c r="BO491" s="492"/>
      <c r="BP491" s="492">
        <f>VLOOKUP(BM491,$A$563:$F$2022,6,FALSE)</f>
        <v>30</v>
      </c>
      <c r="BQ491" s="454" t="s">
        <v>69</v>
      </c>
      <c r="BR491" s="450">
        <f>BP491*1.1</f>
        <v>33</v>
      </c>
      <c r="BS491" s="450"/>
      <c r="BT491" s="456"/>
      <c r="BU491" s="454" t="s">
        <v>74</v>
      </c>
      <c r="BV491" s="525" t="s">
        <v>603</v>
      </c>
      <c r="BW491" s="455"/>
      <c r="BX491" s="492"/>
      <c r="BY491" s="492">
        <f>VLOOKUP(BV491,$A$563:$F$2022,6,FALSE)</f>
        <v>95</v>
      </c>
      <c r="BZ491" s="454" t="s">
        <v>69</v>
      </c>
      <c r="CA491" s="450">
        <f>BY491*1.1</f>
        <v>104.50000000000001</v>
      </c>
      <c r="CB491" s="450"/>
      <c r="CC491" s="456"/>
      <c r="CD491" s="454" t="s">
        <v>74</v>
      </c>
      <c r="CE491" s="525" t="s">
        <v>910</v>
      </c>
      <c r="CF491" s="455"/>
      <c r="CG491" s="492"/>
      <c r="CH491" s="492">
        <f>VLOOKUP(CE491,$A$563:$F$2022,6,FALSE)</f>
        <v>130</v>
      </c>
      <c r="CI491" s="454" t="s">
        <v>69</v>
      </c>
      <c r="CJ491" s="450">
        <f>CH491*1.1</f>
        <v>143</v>
      </c>
      <c r="CK491" s="450"/>
      <c r="CL491" s="456"/>
      <c r="CM491" s="454" t="s">
        <v>74</v>
      </c>
      <c r="CN491" s="525" t="s">
        <v>603</v>
      </c>
      <c r="CO491" s="455"/>
      <c r="CP491" s="492"/>
      <c r="CQ491" s="492">
        <f>VLOOKUP(CN491,$A$563:$F$2022,6,FALSE)</f>
        <v>95</v>
      </c>
      <c r="CR491" s="454" t="s">
        <v>69</v>
      </c>
      <c r="CS491" s="450">
        <f>CQ491*1.1</f>
        <v>104.50000000000001</v>
      </c>
      <c r="CT491" s="450"/>
      <c r="CU491" s="456"/>
      <c r="CV491" s="454" t="s">
        <v>74</v>
      </c>
      <c r="CW491" s="525" t="s">
        <v>603</v>
      </c>
      <c r="CX491" s="455"/>
      <c r="CY491" s="492"/>
      <c r="CZ491" s="492">
        <f>VLOOKUP(CW491,$A$563:$F$2022,6,FALSE)</f>
        <v>95</v>
      </c>
      <c r="DA491" s="454" t="s">
        <v>69</v>
      </c>
      <c r="DB491" s="450">
        <f>CZ491*1.1</f>
        <v>104.50000000000001</v>
      </c>
      <c r="DC491" s="450"/>
      <c r="DD491" s="456"/>
      <c r="DE491" s="454" t="s">
        <v>74</v>
      </c>
      <c r="DF491" s="525" t="s">
        <v>447</v>
      </c>
      <c r="DG491" s="455"/>
      <c r="DH491" s="492"/>
      <c r="DI491" s="492">
        <f>VLOOKUP(DF491,$A$563:$F$2022,6,FALSE)</f>
        <v>30</v>
      </c>
      <c r="DJ491" s="454" t="s">
        <v>69</v>
      </c>
      <c r="DK491" s="450">
        <f>DI491*1.1</f>
        <v>33</v>
      </c>
      <c r="DL491" s="450"/>
      <c r="DM491" s="456"/>
      <c r="DN491" s="454" t="s">
        <v>74</v>
      </c>
      <c r="DO491" s="490" t="s">
        <v>603</v>
      </c>
      <c r="DP491" s="455"/>
      <c r="DQ491" s="492"/>
      <c r="DR491" s="492">
        <f>VLOOKUP(DO491,$A$563:$F$2022,6,FALSE)</f>
        <v>95</v>
      </c>
      <c r="DS491" s="454" t="s">
        <v>69</v>
      </c>
      <c r="DT491" s="450">
        <f>DR491*1.1</f>
        <v>104.50000000000001</v>
      </c>
      <c r="DU491" s="450"/>
      <c r="DV491" s="456"/>
      <c r="DW491" s="454" t="s">
        <v>74</v>
      </c>
      <c r="DX491" s="506" t="s">
        <v>186</v>
      </c>
      <c r="DY491" s="455"/>
      <c r="DZ491" s="492"/>
      <c r="EA491" s="492" t="e">
        <f>VLOOKUP(DX491,$A$563:$F$2022,6,FALSE)</f>
        <v>#N/A</v>
      </c>
      <c r="EB491" s="454" t="s">
        <v>69</v>
      </c>
      <c r="EC491" s="450" t="e">
        <f>EA491*1.1</f>
        <v>#N/A</v>
      </c>
      <c r="ED491" s="450"/>
      <c r="EE491" s="456"/>
      <c r="EF491" s="454" t="s">
        <v>74</v>
      </c>
      <c r="EG491" s="525" t="s">
        <v>449</v>
      </c>
      <c r="EH491" s="455"/>
      <c r="EI491" s="492"/>
      <c r="EJ491" s="492">
        <f>VLOOKUP(EG491,$A$563:$F$2022,6,FALSE)</f>
        <v>7</v>
      </c>
      <c r="EK491" s="454" t="s">
        <v>69</v>
      </c>
      <c r="EL491" s="450">
        <f>EJ491*1.1</f>
        <v>7.7000000000000011</v>
      </c>
      <c r="EM491" s="450"/>
      <c r="EN491" s="456"/>
      <c r="EO491" s="454" t="s">
        <v>74</v>
      </c>
      <c r="EP491" s="525" t="s">
        <v>1069</v>
      </c>
      <c r="EQ491" s="455"/>
      <c r="ER491" s="492"/>
      <c r="ES491" s="492">
        <f>VLOOKUP(EP491,$A$563:$F$2022,6,FALSE)</f>
        <v>40</v>
      </c>
      <c r="ET491" s="454" t="s">
        <v>69</v>
      </c>
      <c r="EU491" s="450">
        <f>ES491*1.1</f>
        <v>44</v>
      </c>
      <c r="EV491" s="450"/>
      <c r="EW491" s="456"/>
      <c r="EX491" s="454" t="s">
        <v>74</v>
      </c>
      <c r="EY491" s="506" t="s">
        <v>186</v>
      </c>
      <c r="EZ491" s="455"/>
      <c r="FA491" s="492"/>
      <c r="FB491" s="492" t="e">
        <f>VLOOKUP(EY491,$A$563:$F$2022,6,FALSE)</f>
        <v>#N/A</v>
      </c>
      <c r="FC491" s="454" t="s">
        <v>69</v>
      </c>
      <c r="FD491" s="450" t="e">
        <f>FB491*1.1</f>
        <v>#N/A</v>
      </c>
      <c r="FE491" s="450"/>
      <c r="FF491" s="456"/>
      <c r="FG491" s="454" t="s">
        <v>74</v>
      </c>
      <c r="FH491" s="525" t="s">
        <v>752</v>
      </c>
      <c r="FI491" s="455"/>
      <c r="FJ491" s="492"/>
      <c r="FK491" s="492">
        <f>VLOOKUP(FH491,$A$563:$F$2022,6,FALSE)</f>
        <v>0</v>
      </c>
      <c r="FL491" s="454" t="s">
        <v>69</v>
      </c>
      <c r="FM491" s="450">
        <f>FK491*1.1</f>
        <v>0</v>
      </c>
      <c r="FN491" s="450"/>
      <c r="FO491" s="456"/>
      <c r="FP491" s="454" t="s">
        <v>74</v>
      </c>
      <c r="FQ491" s="490" t="s">
        <v>752</v>
      </c>
      <c r="FR491" s="455"/>
      <c r="FS491" s="492"/>
      <c r="FT491" s="492">
        <f>VLOOKUP(FQ491,$A$563:$F$2022,6,FALSE)</f>
        <v>0</v>
      </c>
      <c r="FU491" s="454" t="s">
        <v>69</v>
      </c>
      <c r="FV491" s="450">
        <f>FT491*1.1</f>
        <v>0</v>
      </c>
      <c r="FW491" s="450"/>
      <c r="FX491" s="456"/>
      <c r="FY491" s="454" t="s">
        <v>74</v>
      </c>
      <c r="FZ491" s="490" t="s">
        <v>910</v>
      </c>
      <c r="GA491" s="455"/>
      <c r="GB491" s="492"/>
      <c r="GC491" s="492">
        <f>VLOOKUP(FZ491,$A$563:$F$2022,6,FALSE)</f>
        <v>130</v>
      </c>
      <c r="GD491" s="454" t="s">
        <v>69</v>
      </c>
      <c r="GE491" s="450">
        <f>GC491*1.1</f>
        <v>143</v>
      </c>
      <c r="GF491" s="450"/>
      <c r="GG491" s="456"/>
      <c r="GH491" s="454" t="s">
        <v>74</v>
      </c>
      <c r="GI491" s="525" t="s">
        <v>603</v>
      </c>
      <c r="GJ491" s="455"/>
      <c r="GK491" s="492"/>
      <c r="GL491" s="492">
        <f>VLOOKUP(GI491,$A$563:$F$2022,6,FALSE)</f>
        <v>95</v>
      </c>
      <c r="GM491" s="454" t="s">
        <v>69</v>
      </c>
      <c r="GN491" s="450">
        <f>GL491*1.1</f>
        <v>104.50000000000001</v>
      </c>
      <c r="GO491" s="450"/>
      <c r="GP491" s="456"/>
      <c r="GQ491" s="454" t="s">
        <v>74</v>
      </c>
      <c r="GR491" s="525" t="s">
        <v>470</v>
      </c>
      <c r="GS491" s="455"/>
      <c r="GT491" s="492"/>
      <c r="GU491" s="492">
        <f>VLOOKUP(GR491,$A$563:$F$2022,6,FALSE)</f>
        <v>28</v>
      </c>
      <c r="GV491" s="454" t="s">
        <v>69</v>
      </c>
      <c r="GW491" s="450">
        <f>GU491*1.1</f>
        <v>30.800000000000004</v>
      </c>
      <c r="GX491" s="450"/>
      <c r="GY491" s="456"/>
      <c r="GZ491" s="454" t="s">
        <v>74</v>
      </c>
      <c r="HA491" s="490" t="s">
        <v>432</v>
      </c>
      <c r="HB491" s="455"/>
      <c r="HC491" s="492"/>
      <c r="HD491" s="492">
        <f>VLOOKUP(HA491,$A$563:$F$2022,6,FALSE)</f>
        <v>18</v>
      </c>
      <c r="HE491" s="454" t="s">
        <v>69</v>
      </c>
      <c r="HF491" s="450">
        <f>HD491*1.1</f>
        <v>19.8</v>
      </c>
      <c r="HG491" s="450"/>
      <c r="HH491" s="456"/>
      <c r="HI491" s="454" t="s">
        <v>74</v>
      </c>
      <c r="HJ491" s="525" t="s">
        <v>603</v>
      </c>
      <c r="HK491" s="455"/>
      <c r="HL491" s="492"/>
      <c r="HM491" s="492">
        <f>VLOOKUP(HJ491,$A$563:$F$2022,6,FALSE)</f>
        <v>95</v>
      </c>
      <c r="HN491" s="454" t="s">
        <v>69</v>
      </c>
      <c r="HO491" s="450">
        <f>HM491*1.1</f>
        <v>104.50000000000001</v>
      </c>
      <c r="HP491" s="450"/>
      <c r="HQ491" s="456"/>
      <c r="HR491" s="454" t="s">
        <v>74</v>
      </c>
      <c r="HS491" s="490" t="s">
        <v>910</v>
      </c>
      <c r="HT491" s="455"/>
      <c r="HU491" s="492"/>
      <c r="HV491" s="492">
        <f>VLOOKUP(HS491,$A$563:$F$2022,6,FALSE)</f>
        <v>130</v>
      </c>
      <c r="HW491" s="454" t="s">
        <v>69</v>
      </c>
      <c r="HX491" s="450">
        <f>HV491*1.1</f>
        <v>143</v>
      </c>
      <c r="HY491" s="450"/>
      <c r="HZ491" s="456"/>
      <c r="IA491" s="454" t="s">
        <v>74</v>
      </c>
      <c r="IB491" s="525" t="s">
        <v>421</v>
      </c>
      <c r="IC491" s="455"/>
      <c r="ID491" s="492"/>
      <c r="IE491" s="492">
        <f>VLOOKUP(IB491,$A$563:$F$2022,6,FALSE)</f>
        <v>90</v>
      </c>
      <c r="IF491" s="454" t="s">
        <v>69</v>
      </c>
      <c r="IG491" s="450">
        <f>IE491*1.1</f>
        <v>99.000000000000014</v>
      </c>
      <c r="IH491" s="450"/>
      <c r="II491" s="456"/>
      <c r="IJ491" s="454" t="s">
        <v>74</v>
      </c>
      <c r="IK491" s="525" t="s">
        <v>449</v>
      </c>
      <c r="IL491" s="455"/>
      <c r="IM491" s="492"/>
      <c r="IN491" s="492">
        <f>VLOOKUP(IK491,$A$563:$F$2022,6,FALSE)</f>
        <v>7</v>
      </c>
      <c r="IO491" s="454" t="s">
        <v>69</v>
      </c>
      <c r="IP491" s="450">
        <f>IN491*1.1</f>
        <v>7.7000000000000011</v>
      </c>
      <c r="IQ491" s="450"/>
      <c r="IR491" s="456"/>
      <c r="IS491" s="454" t="s">
        <v>74</v>
      </c>
      <c r="IT491" s="525" t="s">
        <v>514</v>
      </c>
      <c r="IU491" s="455"/>
      <c r="IV491" s="492"/>
      <c r="IW491" s="492">
        <f>VLOOKUP(IT491,$A$563:$F$2022,6,FALSE)</f>
        <v>4</v>
      </c>
      <c r="IX491" s="454" t="s">
        <v>69</v>
      </c>
      <c r="IY491" s="450">
        <f>IW491*1.1</f>
        <v>4.4000000000000004</v>
      </c>
      <c r="IZ491" s="450"/>
      <c r="JA491" s="456"/>
      <c r="JB491" s="454" t="s">
        <v>74</v>
      </c>
      <c r="JC491" s="525" t="s">
        <v>752</v>
      </c>
      <c r="JD491" s="455"/>
      <c r="JE491" s="492"/>
      <c r="JF491" s="492">
        <f>VLOOKUP(JC491,$A$563:$F$2022,6,FALSE)</f>
        <v>0</v>
      </c>
      <c r="JG491" s="454" t="s">
        <v>69</v>
      </c>
      <c r="JH491" s="450">
        <f>JF491*1.1</f>
        <v>0</v>
      </c>
      <c r="JI491" s="450"/>
      <c r="JJ491" s="456"/>
      <c r="JK491" s="454" t="s">
        <v>74</v>
      </c>
      <c r="JL491" s="525" t="s">
        <v>447</v>
      </c>
      <c r="JM491" s="455"/>
      <c r="JN491" s="492"/>
      <c r="JO491" s="492">
        <f>VLOOKUP(JL491,$A$563:$F$2022,6,FALSE)</f>
        <v>30</v>
      </c>
      <c r="JP491" s="454" t="s">
        <v>69</v>
      </c>
      <c r="JQ491" s="450">
        <f>JO491*1.1</f>
        <v>33</v>
      </c>
      <c r="JR491" s="450"/>
      <c r="JS491" s="456"/>
      <c r="JT491" s="454" t="s">
        <v>74</v>
      </c>
      <c r="JU491" s="525" t="s">
        <v>693</v>
      </c>
      <c r="JV491" s="455"/>
      <c r="JW491" s="492"/>
      <c r="JX491" s="492">
        <f>VLOOKUP(JU491,$A$563:$F$2022,6,FALSE)</f>
        <v>158</v>
      </c>
      <c r="JY491" s="454" t="s">
        <v>69</v>
      </c>
      <c r="JZ491" s="450">
        <f>JX491*1.1</f>
        <v>173.8</v>
      </c>
      <c r="KA491" s="450"/>
      <c r="KB491" s="456"/>
      <c r="KC491" s="454" t="s">
        <v>74</v>
      </c>
      <c r="KD491" s="525" t="s">
        <v>449</v>
      </c>
      <c r="KE491" s="455"/>
      <c r="KF491" s="492"/>
      <c r="KG491" s="492">
        <f>VLOOKUP(KD491,$A$563:$F$2022,6,FALSE)</f>
        <v>7</v>
      </c>
      <c r="KH491" s="454" t="s">
        <v>69</v>
      </c>
      <c r="KI491" s="450">
        <f>KG491*1.1</f>
        <v>7.7000000000000011</v>
      </c>
      <c r="KJ491" s="450"/>
      <c r="KK491" s="456"/>
      <c r="KL491" s="454" t="s">
        <v>74</v>
      </c>
      <c r="KM491" s="525" t="s">
        <v>470</v>
      </c>
      <c r="KN491" s="455"/>
      <c r="KO491" s="492"/>
      <c r="KP491" s="492">
        <f>VLOOKUP(KM491,$A$563:$F$2022,6,FALSE)</f>
        <v>28</v>
      </c>
      <c r="KQ491" s="454" t="s">
        <v>69</v>
      </c>
      <c r="KR491" s="450">
        <f>KP491*1.1</f>
        <v>30.800000000000004</v>
      </c>
      <c r="KS491" s="450"/>
      <c r="KT491" s="456"/>
      <c r="KU491" s="454" t="s">
        <v>74</v>
      </c>
      <c r="KV491" s="525" t="s">
        <v>439</v>
      </c>
      <c r="KW491" s="455"/>
      <c r="KX491" s="492"/>
      <c r="KY491" s="492">
        <f>VLOOKUP(KV491,$A$563:$F$2022,6,FALSE)</f>
        <v>36</v>
      </c>
      <c r="KZ491" s="454" t="s">
        <v>69</v>
      </c>
      <c r="LA491" s="450">
        <f>KY491*1.1</f>
        <v>39.6</v>
      </c>
      <c r="LB491" s="450"/>
      <c r="LC491" s="456"/>
      <c r="LD491" s="454" t="s">
        <v>74</v>
      </c>
      <c r="LE491" s="525" t="s">
        <v>432</v>
      </c>
      <c r="LF491" s="455"/>
      <c r="LG491" s="492"/>
      <c r="LH491" s="492">
        <f>VLOOKUP(LE491,$A$563:$F$2022,6,FALSE)</f>
        <v>18</v>
      </c>
      <c r="LI491" s="454" t="s">
        <v>69</v>
      </c>
      <c r="LJ491" s="450">
        <f>LH491*1.1</f>
        <v>19.8</v>
      </c>
      <c r="LK491" s="450"/>
      <c r="LL491" s="456"/>
      <c r="LM491" s="454" t="s">
        <v>74</v>
      </c>
      <c r="LN491" s="525" t="s">
        <v>752</v>
      </c>
      <c r="LO491" s="455"/>
      <c r="LP491" s="492"/>
      <c r="LQ491" s="492">
        <f>VLOOKUP(LN491,$A$563:$F$2022,6,FALSE)</f>
        <v>0</v>
      </c>
      <c r="LR491" s="454" t="s">
        <v>69</v>
      </c>
      <c r="LS491" s="450">
        <f>LQ491*1.1</f>
        <v>0</v>
      </c>
      <c r="LT491" s="450"/>
      <c r="LU491" s="456"/>
      <c r="LV491" s="454" t="s">
        <v>74</v>
      </c>
      <c r="LW491" s="525" t="s">
        <v>514</v>
      </c>
      <c r="LX491" s="455"/>
      <c r="LY491" s="492"/>
      <c r="LZ491" s="492">
        <f>VLOOKUP(LW491,$A$563:$F$2022,6,FALSE)</f>
        <v>4</v>
      </c>
      <c r="MA491" s="454" t="s">
        <v>69</v>
      </c>
      <c r="MB491" s="450">
        <f>LZ491*1.1</f>
        <v>4.4000000000000004</v>
      </c>
      <c r="MC491" s="450"/>
      <c r="MD491" s="456"/>
      <c r="ME491" s="454" t="s">
        <v>74</v>
      </c>
      <c r="MF491" s="527" t="s">
        <v>515</v>
      </c>
      <c r="MG491" s="455"/>
      <c r="MH491" s="492"/>
      <c r="MI491" s="492">
        <f>VLOOKUP(MF491,$A$563:$F$2022,6,FALSE)</f>
        <v>44</v>
      </c>
      <c r="MJ491" s="454" t="s">
        <v>69</v>
      </c>
      <c r="MK491" s="450">
        <f>MI491*1.1</f>
        <v>48.400000000000006</v>
      </c>
      <c r="ML491" s="450"/>
      <c r="MM491" s="456"/>
      <c r="MN491" s="454" t="s">
        <v>74</v>
      </c>
      <c r="MO491" s="525" t="s">
        <v>515</v>
      </c>
      <c r="MP491" s="455"/>
      <c r="MQ491" s="492"/>
      <c r="MR491" s="492">
        <f>VLOOKUP(MO491,$A$563:$F$2022,6,FALSE)</f>
        <v>44</v>
      </c>
      <c r="MS491" s="454" t="s">
        <v>69</v>
      </c>
      <c r="MT491" s="450">
        <f>MR491*1.1</f>
        <v>48.400000000000006</v>
      </c>
      <c r="MU491" s="450"/>
      <c r="MV491" s="456"/>
      <c r="MW491" s="454" t="s">
        <v>74</v>
      </c>
      <c r="MX491" s="525" t="s">
        <v>447</v>
      </c>
      <c r="MY491" s="455"/>
      <c r="MZ491" s="492"/>
      <c r="NA491" s="492">
        <f>VLOOKUP(MX491,$A$563:$F$2022,6,FALSE)</f>
        <v>30</v>
      </c>
      <c r="NB491" s="454" t="s">
        <v>69</v>
      </c>
      <c r="NC491" s="450">
        <f>NA491*1.1</f>
        <v>33</v>
      </c>
      <c r="ND491" s="450"/>
      <c r="NE491" s="456"/>
      <c r="NF491" s="454" t="s">
        <v>74</v>
      </c>
      <c r="NG491" s="525" t="s">
        <v>514</v>
      </c>
      <c r="NH491" s="455"/>
      <c r="NI491" s="492"/>
      <c r="NJ491" s="492">
        <f>VLOOKUP(NG491,$A$563:$F$2022,6,FALSE)</f>
        <v>4</v>
      </c>
      <c r="NK491" s="454" t="s">
        <v>69</v>
      </c>
      <c r="NL491" s="450">
        <f>NJ491*1.1</f>
        <v>4.4000000000000004</v>
      </c>
      <c r="NM491" s="450"/>
      <c r="NN491" s="456"/>
      <c r="NO491" s="454" t="s">
        <v>74</v>
      </c>
      <c r="NP491" s="525" t="s">
        <v>515</v>
      </c>
      <c r="NQ491" s="455"/>
      <c r="NR491" s="492"/>
      <c r="NS491" s="492">
        <f>VLOOKUP(NP491,$A$563:$F$2022,6,FALSE)</f>
        <v>44</v>
      </c>
      <c r="NT491" s="454" t="s">
        <v>69</v>
      </c>
      <c r="NU491" s="450">
        <f>NS491*1.1</f>
        <v>48.400000000000006</v>
      </c>
      <c r="NV491" s="450"/>
      <c r="NW491" s="456"/>
      <c r="NX491" s="454" t="s">
        <v>74</v>
      </c>
      <c r="NY491" s="490" t="s">
        <v>432</v>
      </c>
      <c r="NZ491" s="455"/>
      <c r="OA491" s="455"/>
      <c r="OB491" s="492">
        <f>VLOOKUP(NY491,$A$563:$F$2022,6,FALSE)</f>
        <v>18</v>
      </c>
      <c r="OC491" s="454" t="s">
        <v>69</v>
      </c>
      <c r="OD491" s="450">
        <f>OB491*1.1</f>
        <v>19.8</v>
      </c>
      <c r="OE491" s="450"/>
      <c r="OF491" s="456"/>
      <c r="OG491" s="454" t="s">
        <v>74</v>
      </c>
      <c r="OH491" s="525" t="s">
        <v>603</v>
      </c>
      <c r="OI491" s="455"/>
      <c r="OJ491" s="492"/>
      <c r="OK491" s="492">
        <f>VLOOKUP(OH491,$A$563:$F$2022,6,FALSE)</f>
        <v>95</v>
      </c>
      <c r="OL491" s="454" t="s">
        <v>69</v>
      </c>
      <c r="OM491" s="450">
        <f>OK491*1.1</f>
        <v>104.50000000000001</v>
      </c>
      <c r="ON491" s="450"/>
      <c r="OO491" s="456"/>
      <c r="OP491" s="454" t="s">
        <v>74</v>
      </c>
      <c r="OQ491" s="490" t="s">
        <v>447</v>
      </c>
      <c r="OR491" s="455"/>
      <c r="OS491" s="492"/>
      <c r="OT491" s="492">
        <f>VLOOKUP(OQ491,$A$563:$F$2022,6,FALSE)</f>
        <v>30</v>
      </c>
      <c r="OU491" s="454" t="s">
        <v>69</v>
      </c>
      <c r="OV491" s="450">
        <f>OT491*1.1</f>
        <v>33</v>
      </c>
      <c r="OW491" s="450"/>
      <c r="OX491" s="456"/>
      <c r="OY491" s="454" t="s">
        <v>74</v>
      </c>
      <c r="OZ491" s="525" t="s">
        <v>447</v>
      </c>
      <c r="PA491" s="455"/>
      <c r="PB491" s="492"/>
      <c r="PC491" s="492">
        <f>VLOOKUP(OZ491,$A$563:$F$2022,6,FALSE)</f>
        <v>30</v>
      </c>
      <c r="PD491" s="454" t="s">
        <v>69</v>
      </c>
      <c r="PE491" s="450">
        <f>PC491*1.1</f>
        <v>33</v>
      </c>
      <c r="PF491" s="450"/>
      <c r="PG491" s="456"/>
      <c r="PH491" s="454" t="s">
        <v>74</v>
      </c>
      <c r="PI491" s="525" t="s">
        <v>693</v>
      </c>
      <c r="PJ491" s="455"/>
      <c r="PK491" s="492"/>
      <c r="PL491" s="492">
        <f>VLOOKUP(PI491,$A$563:$F$2022,6,FALSE)</f>
        <v>158</v>
      </c>
      <c r="PM491" s="454" t="s">
        <v>69</v>
      </c>
      <c r="PN491" s="450">
        <f>PL491*1.1</f>
        <v>173.8</v>
      </c>
      <c r="PO491" s="450"/>
      <c r="PP491" s="456"/>
      <c r="PQ491" s="454" t="s">
        <v>74</v>
      </c>
      <c r="PR491" s="490" t="s">
        <v>693</v>
      </c>
      <c r="PS491" s="455"/>
      <c r="PT491" s="492"/>
      <c r="PU491" s="492">
        <f>VLOOKUP(PR491,$A$563:$F$2022,6,FALSE)</f>
        <v>158</v>
      </c>
      <c r="PV491" s="454" t="s">
        <v>69</v>
      </c>
      <c r="PW491" s="450">
        <f>PU491*1.1</f>
        <v>173.8</v>
      </c>
      <c r="PX491" s="450"/>
      <c r="PY491" s="456"/>
      <c r="PZ491" s="454" t="s">
        <v>74</v>
      </c>
      <c r="QA491" s="525" t="s">
        <v>447</v>
      </c>
      <c r="QB491" s="455"/>
      <c r="QC491" s="492"/>
      <c r="QD491" s="492">
        <f>VLOOKUP(QA491,$A$563:$F$2022,6,FALSE)</f>
        <v>30</v>
      </c>
      <c r="QE491" s="454" t="s">
        <v>69</v>
      </c>
      <c r="QF491" s="450">
        <f>QD491*1.1</f>
        <v>33</v>
      </c>
      <c r="QG491" s="450"/>
      <c r="QH491" s="456"/>
      <c r="QI491" s="454" t="s">
        <v>74</v>
      </c>
      <c r="QJ491" s="490" t="s">
        <v>1069</v>
      </c>
      <c r="QK491" s="455"/>
      <c r="QL491" s="492"/>
      <c r="QM491" s="492">
        <f>VLOOKUP(QJ491,$A$563:$F$2022,6,FALSE)</f>
        <v>40</v>
      </c>
      <c r="QN491" s="454" t="s">
        <v>69</v>
      </c>
      <c r="QO491" s="450">
        <f>QM491*1.1</f>
        <v>44</v>
      </c>
      <c r="QP491" s="450"/>
      <c r="QQ491" s="456"/>
      <c r="QR491" s="454" t="s">
        <v>74</v>
      </c>
      <c r="QS491" s="525" t="s">
        <v>693</v>
      </c>
      <c r="QT491" s="455"/>
      <c r="QU491" s="492"/>
      <c r="QV491" s="492">
        <f>VLOOKUP(QS491,$A$563:$F$2022,6,FALSE)</f>
        <v>158</v>
      </c>
      <c r="QW491" s="454" t="s">
        <v>69</v>
      </c>
      <c r="QX491" s="450">
        <f>QV491*1.1</f>
        <v>173.8</v>
      </c>
      <c r="QY491" s="450"/>
      <c r="QZ491" s="456"/>
      <c r="RA491" s="454" t="s">
        <v>74</v>
      </c>
      <c r="RB491" s="490" t="s">
        <v>448</v>
      </c>
      <c r="RC491" s="455"/>
      <c r="RD491" s="492"/>
      <c r="RE491" s="492">
        <f>VLOOKUP(RB491,$A$563:$F$2022,6,FALSE)</f>
        <v>0</v>
      </c>
      <c r="RF491" s="454" t="s">
        <v>69</v>
      </c>
      <c r="RG491" s="450">
        <f>RE491*1.1</f>
        <v>0</v>
      </c>
      <c r="RH491" s="450"/>
      <c r="RI491" s="456"/>
      <c r="RJ491" s="454" t="s">
        <v>74</v>
      </c>
      <c r="RK491" s="506" t="s">
        <v>186</v>
      </c>
      <c r="RL491" s="455"/>
      <c r="RM491" s="455"/>
      <c r="RN491" s="492" t="e">
        <f>VLOOKUP(RK491,$A$563:$F$2022,6,FALSE)</f>
        <v>#N/A</v>
      </c>
      <c r="RO491" s="454" t="s">
        <v>69</v>
      </c>
      <c r="RP491" s="450" t="e">
        <f>RN491*1.1</f>
        <v>#N/A</v>
      </c>
      <c r="RQ491" s="450"/>
      <c r="RR491" s="456"/>
      <c r="RS491" s="454" t="s">
        <v>74</v>
      </c>
      <c r="RT491" s="525" t="s">
        <v>603</v>
      </c>
      <c r="RU491" s="455"/>
      <c r="RV491" s="492"/>
      <c r="RW491" s="492">
        <f>VLOOKUP(RT491,$A$563:$F$2022,6,FALSE)</f>
        <v>95</v>
      </c>
      <c r="RX491" s="454" t="s">
        <v>69</v>
      </c>
      <c r="RY491" s="450">
        <f>RW491*1.1</f>
        <v>104.50000000000001</v>
      </c>
      <c r="RZ491" s="450"/>
      <c r="SA491" s="486"/>
      <c r="SB491" s="454" t="s">
        <v>74</v>
      </c>
      <c r="SC491" s="525" t="s">
        <v>603</v>
      </c>
      <c r="SD491" s="455"/>
      <c r="SE491" s="492"/>
      <c r="SF491" s="492">
        <f>VLOOKUP(SC491,$A$563:$F$2022,6,FALSE)</f>
        <v>95</v>
      </c>
      <c r="SG491" s="454" t="s">
        <v>69</v>
      </c>
      <c r="SH491" s="450">
        <f>SF491*1.1</f>
        <v>104.50000000000001</v>
      </c>
      <c r="SI491" s="450"/>
      <c r="SJ491" s="486"/>
      <c r="SK491" s="454" t="s">
        <v>74</v>
      </c>
      <c r="SL491" s="525" t="s">
        <v>447</v>
      </c>
      <c r="SM491" s="455"/>
      <c r="SN491" s="492"/>
      <c r="SO491" s="492">
        <f>VLOOKUP(SL491,$A$563:$F$2022,6,FALSE)</f>
        <v>30</v>
      </c>
      <c r="SP491" s="454" t="s">
        <v>69</v>
      </c>
      <c r="SQ491" s="450">
        <f>SO491*1.1</f>
        <v>33</v>
      </c>
      <c r="SR491" s="450"/>
      <c r="SS491" s="486"/>
      <c r="ST491" s="454" t="s">
        <v>74</v>
      </c>
      <c r="SU491" s="525" t="s">
        <v>475</v>
      </c>
      <c r="SV491" s="455"/>
      <c r="SW491" s="492"/>
      <c r="SX491" s="492">
        <f>VLOOKUP(SU491,$A$563:$F$2022,6,FALSE)</f>
        <v>20</v>
      </c>
      <c r="SY491" s="454" t="s">
        <v>69</v>
      </c>
      <c r="SZ491" s="450">
        <f>SX491*1.1</f>
        <v>22</v>
      </c>
      <c r="TA491" s="450"/>
      <c r="TB491" s="486"/>
      <c r="TC491" s="454" t="s">
        <v>74</v>
      </c>
      <c r="TD491" s="525" t="s">
        <v>447</v>
      </c>
      <c r="TE491" s="455"/>
      <c r="TF491" s="492"/>
      <c r="TG491" s="492">
        <f>VLOOKUP(TD491,$A$563:$F$2022,6,FALSE)</f>
        <v>30</v>
      </c>
      <c r="TH491" s="454" t="s">
        <v>69</v>
      </c>
      <c r="TI491" s="450">
        <f>TG491*1.1</f>
        <v>33</v>
      </c>
      <c r="TJ491" s="455"/>
      <c r="TK491" s="486"/>
      <c r="TL491" s="454" t="s">
        <v>74</v>
      </c>
      <c r="TM491" s="525" t="s">
        <v>693</v>
      </c>
      <c r="TN491" s="455"/>
      <c r="TO491" s="492"/>
      <c r="TP491" s="492">
        <f>VLOOKUP(TM491,$A$563:$F$2022,6,FALSE)</f>
        <v>158</v>
      </c>
      <c r="TQ491" s="454" t="s">
        <v>69</v>
      </c>
      <c r="TR491" s="450">
        <f>TP491*1.1</f>
        <v>173.8</v>
      </c>
      <c r="TS491" s="450"/>
      <c r="TT491" s="486"/>
      <c r="TU491" s="454" t="s">
        <v>74</v>
      </c>
      <c r="TV491" s="506" t="s">
        <v>186</v>
      </c>
      <c r="TW491" s="455"/>
      <c r="TX491" s="492"/>
      <c r="TY491" s="492" t="e">
        <f>VLOOKUP(TV491,$A$563:$F$2022,6,FALSE)</f>
        <v>#N/A</v>
      </c>
      <c r="TZ491" s="454" t="s">
        <v>69</v>
      </c>
      <c r="UA491" s="450" t="e">
        <f>TY491*1.1</f>
        <v>#N/A</v>
      </c>
      <c r="UB491" s="450"/>
      <c r="UC491" s="486"/>
      <c r="UD491" s="454" t="s">
        <v>74</v>
      </c>
      <c r="UE491" s="525" t="s">
        <v>693</v>
      </c>
      <c r="UF491" s="455"/>
      <c r="UG491" s="492"/>
      <c r="UH491" s="492">
        <f>VLOOKUP(UE491,$A$563:$F$2022,6,FALSE)</f>
        <v>158</v>
      </c>
      <c r="UI491" s="454" t="s">
        <v>69</v>
      </c>
      <c r="UJ491" s="450">
        <f>UH491*1.1</f>
        <v>173.8</v>
      </c>
      <c r="UK491" s="450"/>
      <c r="UL491" s="486"/>
      <c r="UM491" s="454" t="s">
        <v>74</v>
      </c>
      <c r="UN491" s="506" t="s">
        <v>186</v>
      </c>
      <c r="UO491" s="455"/>
      <c r="UP491" s="492"/>
      <c r="UQ491" s="492" t="e">
        <f>VLOOKUP(UN491,$A$563:$F$2022,6,FALSE)</f>
        <v>#N/A</v>
      </c>
      <c r="UR491" s="454" t="s">
        <v>69</v>
      </c>
      <c r="US491" s="450" t="e">
        <f>UQ491*1.1</f>
        <v>#N/A</v>
      </c>
      <c r="UT491" s="450"/>
      <c r="UU491" s="486"/>
      <c r="UV491" s="454" t="s">
        <v>74</v>
      </c>
      <c r="UW491" s="525" t="s">
        <v>603</v>
      </c>
      <c r="UX491" s="455"/>
      <c r="UY491" s="492"/>
      <c r="UZ491" s="492">
        <f>VLOOKUP(UW491,$A$563:$F$2022,6,FALSE)</f>
        <v>95</v>
      </c>
      <c r="VA491" s="454" t="s">
        <v>69</v>
      </c>
      <c r="VB491" s="450">
        <f>UZ491*1.1</f>
        <v>104.50000000000001</v>
      </c>
      <c r="VC491" s="450"/>
      <c r="VD491" s="486"/>
      <c r="VE491" s="454" t="s">
        <v>74</v>
      </c>
      <c r="VF491" s="506" t="s">
        <v>186</v>
      </c>
      <c r="VG491" s="455"/>
      <c r="VH491" s="492"/>
      <c r="VI491" s="492" t="e">
        <f>VLOOKUP(VF491,$A$563:$F$2022,6,FALSE)</f>
        <v>#N/A</v>
      </c>
      <c r="VJ491" s="454" t="s">
        <v>69</v>
      </c>
      <c r="VK491" s="450" t="e">
        <f>VI491*1.1</f>
        <v>#N/A</v>
      </c>
      <c r="VL491" s="450"/>
      <c r="VM491" s="486"/>
      <c r="VN491" s="454" t="s">
        <v>74</v>
      </c>
      <c r="VO491" s="525" t="s">
        <v>470</v>
      </c>
      <c r="VP491" s="455"/>
      <c r="VQ491" s="492"/>
      <c r="VR491" s="492">
        <f>VLOOKUP(VO491,$A$563:$F$2022,6,FALSE)</f>
        <v>28</v>
      </c>
      <c r="VS491" s="454" t="s">
        <v>69</v>
      </c>
      <c r="VT491" s="450">
        <f>VR491*1.1</f>
        <v>30.800000000000004</v>
      </c>
      <c r="VU491" s="450"/>
      <c r="VV491" s="486"/>
      <c r="VW491" s="454" t="s">
        <v>74</v>
      </c>
      <c r="VX491" s="506" t="s">
        <v>186</v>
      </c>
      <c r="VY491" s="455"/>
      <c r="VZ491" s="455"/>
      <c r="WA491" s="492" t="e">
        <f>VLOOKUP(VX491,$A$563:$F$2022,6,FALSE)</f>
        <v>#N/A</v>
      </c>
      <c r="WB491" s="454" t="s">
        <v>69</v>
      </c>
      <c r="WC491" s="450" t="e">
        <f>WA491*1.1</f>
        <v>#N/A</v>
      </c>
      <c r="WD491" s="455"/>
      <c r="WE491" s="486"/>
      <c r="WF491" s="454" t="s">
        <v>74</v>
      </c>
      <c r="WG491" s="525" t="s">
        <v>693</v>
      </c>
      <c r="WH491" s="455"/>
      <c r="WI491" s="492"/>
      <c r="WJ491" s="492">
        <f>VLOOKUP(WG491,$A$563:$F$2022,6,FALSE)</f>
        <v>158</v>
      </c>
      <c r="WK491" s="454" t="s">
        <v>69</v>
      </c>
      <c r="WL491" s="450">
        <f>WJ491*1.1</f>
        <v>173.8</v>
      </c>
      <c r="WM491" s="455"/>
      <c r="WN491" s="486"/>
      <c r="WO491" s="454" t="s">
        <v>74</v>
      </c>
      <c r="WP491" s="525" t="s">
        <v>752</v>
      </c>
      <c r="WQ491" s="492"/>
      <c r="WR491" s="492"/>
      <c r="WS491" s="492">
        <f>VLOOKUP(WP491,$A$563:$F$2022,6,FALSE)</f>
        <v>0</v>
      </c>
      <c r="WT491" s="454" t="s">
        <v>69</v>
      </c>
      <c r="WU491" s="450">
        <f>WS491*1.1</f>
        <v>0</v>
      </c>
      <c r="WV491" s="450"/>
      <c r="WW491" s="486"/>
      <c r="WX491" s="454" t="s">
        <v>74</v>
      </c>
      <c r="WY491" s="525" t="s">
        <v>448</v>
      </c>
      <c r="WZ491" s="455"/>
      <c r="XA491" s="492"/>
      <c r="XB491" s="492">
        <f>VLOOKUP(WY491,$A$563:$F$2022,6,FALSE)</f>
        <v>0</v>
      </c>
      <c r="XC491" s="454" t="s">
        <v>69</v>
      </c>
      <c r="XD491" s="450">
        <f>XB491*1.1</f>
        <v>0</v>
      </c>
      <c r="XE491" s="455"/>
      <c r="XF491" s="486"/>
      <c r="XG491" s="454" t="s">
        <v>74</v>
      </c>
      <c r="XH491" s="506" t="s">
        <v>186</v>
      </c>
      <c r="XI491" s="455"/>
      <c r="XJ491" s="455"/>
      <c r="XK491" s="492" t="e">
        <f>VLOOKUP(XH491,$A$563:$F$2022,6,FALSE)</f>
        <v>#N/A</v>
      </c>
      <c r="XL491" s="454" t="s">
        <v>69</v>
      </c>
      <c r="XM491" s="450" t="e">
        <f>XK491*1.1</f>
        <v>#N/A</v>
      </c>
      <c r="XN491" s="455"/>
      <c r="XO491" s="486"/>
      <c r="XP491" s="454" t="s">
        <v>74</v>
      </c>
      <c r="XQ491" s="525" t="s">
        <v>603</v>
      </c>
      <c r="XR491" s="455"/>
      <c r="XS491" s="492"/>
      <c r="XT491" s="492">
        <f>VLOOKUP(XQ491,$A$563:$F$2022,6,FALSE)</f>
        <v>95</v>
      </c>
      <c r="XU491" s="454" t="s">
        <v>69</v>
      </c>
      <c r="XV491" s="450">
        <f>XT491*1.1</f>
        <v>104.50000000000001</v>
      </c>
      <c r="XW491" s="450"/>
      <c r="XX491" s="486"/>
      <c r="XY491" s="454" t="s">
        <v>74</v>
      </c>
      <c r="XZ491" s="525" t="s">
        <v>910</v>
      </c>
      <c r="YA491" s="455"/>
      <c r="YB491" s="492"/>
      <c r="YC491" s="492">
        <f>VLOOKUP(XZ491,$A$563:$F$2022,6,FALSE)</f>
        <v>130</v>
      </c>
      <c r="YD491" s="454" t="s">
        <v>69</v>
      </c>
      <c r="YE491" s="450">
        <f>YC491*1.1</f>
        <v>143</v>
      </c>
      <c r="YF491" s="455"/>
      <c r="YG491" s="486"/>
      <c r="YH491" s="454" t="s">
        <v>74</v>
      </c>
      <c r="YI491" s="525" t="s">
        <v>421</v>
      </c>
      <c r="YJ491" s="455"/>
      <c r="YK491" s="492"/>
      <c r="YL491" s="492">
        <f>VLOOKUP(YI491,$A$563:$F$2022,6,FALSE)</f>
        <v>90</v>
      </c>
      <c r="YM491" s="454" t="s">
        <v>69</v>
      </c>
      <c r="YN491" s="450">
        <f>YL491*1.1</f>
        <v>99.000000000000014</v>
      </c>
      <c r="YO491" s="450"/>
      <c r="YP491" s="486"/>
      <c r="YQ491" s="454" t="s">
        <v>74</v>
      </c>
      <c r="YR491" s="506" t="s">
        <v>186</v>
      </c>
      <c r="YS491" s="455"/>
      <c r="YT491" s="455"/>
      <c r="YU491" s="492" t="e">
        <f>VLOOKUP(YR491,$A$563:$F$2022,6,FALSE)</f>
        <v>#N/A</v>
      </c>
      <c r="YV491" s="454" t="s">
        <v>69</v>
      </c>
      <c r="YW491" s="450" t="e">
        <f>YU491*1.1</f>
        <v>#N/A</v>
      </c>
      <c r="YX491" s="455"/>
      <c r="YY491" s="486"/>
      <c r="YZ491" s="454" t="s">
        <v>74</v>
      </c>
      <c r="ZA491" s="506" t="s">
        <v>186</v>
      </c>
      <c r="ZB491" s="455"/>
      <c r="ZC491" s="455"/>
      <c r="ZD491" s="492" t="e">
        <f>VLOOKUP(ZA491,$A$563:$F$2022,6,FALSE)</f>
        <v>#N/A</v>
      </c>
      <c r="ZE491" s="454" t="s">
        <v>69</v>
      </c>
      <c r="ZF491" s="450" t="e">
        <f>ZD491*1.1</f>
        <v>#N/A</v>
      </c>
      <c r="ZG491" s="455"/>
      <c r="ZH491" s="486"/>
      <c r="ZI491" s="454" t="s">
        <v>74</v>
      </c>
      <c r="ZJ491" s="490" t="s">
        <v>448</v>
      </c>
      <c r="ZK491" s="455"/>
      <c r="ZL491" s="455"/>
      <c r="ZM491" s="492">
        <f>VLOOKUP(ZJ491,$A$563:$F$2022,6,FALSE)</f>
        <v>0</v>
      </c>
      <c r="ZN491" s="454" t="s">
        <v>69</v>
      </c>
      <c r="ZO491" s="450">
        <f>ZM491*1.1</f>
        <v>0</v>
      </c>
      <c r="ZP491" s="455"/>
      <c r="ZQ491" s="486"/>
      <c r="ZR491" s="454" t="s">
        <v>74</v>
      </c>
      <c r="ZS491" s="506" t="s">
        <v>186</v>
      </c>
      <c r="ZT491" s="455"/>
      <c r="ZU491" s="492"/>
      <c r="ZV491" s="492" t="e">
        <f>VLOOKUP(ZS491,$A$563:$F$2022,6,FALSE)</f>
        <v>#N/A</v>
      </c>
      <c r="ZW491" s="454" t="s">
        <v>69</v>
      </c>
      <c r="ZX491" s="450" t="e">
        <f>ZV491*1.1</f>
        <v>#N/A</v>
      </c>
      <c r="ZY491" s="450"/>
      <c r="ZZ491" s="486"/>
      <c r="AAA491" s="454" t="s">
        <v>74</v>
      </c>
      <c r="AAB491" s="506" t="s">
        <v>186</v>
      </c>
      <c r="AAC491" s="455"/>
      <c r="AAD491" s="492"/>
      <c r="AAE491" s="492" t="e">
        <f>VLOOKUP(AAB491,$A$563:$F$2022,6,FALSE)</f>
        <v>#N/A</v>
      </c>
      <c r="AAF491" s="454" t="s">
        <v>69</v>
      </c>
      <c r="AAG491" s="450" t="e">
        <f>AAE491*1.1</f>
        <v>#N/A</v>
      </c>
      <c r="AAH491" s="450"/>
      <c r="AAI491" s="486"/>
      <c r="AAJ491" s="454" t="s">
        <v>74</v>
      </c>
      <c r="AAK491" s="506" t="s">
        <v>186</v>
      </c>
      <c r="AAL491" s="455"/>
      <c r="AAM491" s="492"/>
      <c r="AAN491" s="492" t="e">
        <f>VLOOKUP(AAK491,$A$563:$F$2022,6,FALSE)</f>
        <v>#N/A</v>
      </c>
      <c r="AAO491" s="454" t="s">
        <v>69</v>
      </c>
      <c r="AAP491" s="450" t="e">
        <f>AAN491*1.1</f>
        <v>#N/A</v>
      </c>
      <c r="AAQ491" s="450"/>
      <c r="AAR491" s="486"/>
      <c r="AAS491" s="454" t="s">
        <v>74</v>
      </c>
      <c r="AAT491" s="506" t="s">
        <v>186</v>
      </c>
      <c r="AAU491" s="455"/>
      <c r="AAV491" s="492"/>
      <c r="AAW491" s="492" t="e">
        <f>VLOOKUP(AAT491,$A$563:$F$2022,6,FALSE)</f>
        <v>#N/A</v>
      </c>
      <c r="AAX491" s="454" t="s">
        <v>69</v>
      </c>
      <c r="AAY491" s="450" t="e">
        <f>AAW491*1.1</f>
        <v>#N/A</v>
      </c>
      <c r="AAZ491" s="450"/>
      <c r="ABA491" s="486"/>
      <c r="ABB491" s="454" t="s">
        <v>74</v>
      </c>
      <c r="ABC491" s="506" t="s">
        <v>186</v>
      </c>
      <c r="ABD491" s="455"/>
      <c r="ABE491" s="492"/>
      <c r="ABF491" s="492" t="e">
        <f>VLOOKUP(ABC491,$A$563:$F$2022,6,FALSE)</f>
        <v>#N/A</v>
      </c>
      <c r="ABG491" s="454" t="s">
        <v>69</v>
      </c>
      <c r="ABH491" s="450" t="e">
        <f>ABF491*1.1</f>
        <v>#N/A</v>
      </c>
      <c r="ABI491" s="450"/>
      <c r="ABJ491" s="486"/>
      <c r="ABK491" s="454" t="s">
        <v>74</v>
      </c>
      <c r="ABL491" s="506" t="s">
        <v>186</v>
      </c>
      <c r="ABM491" s="455"/>
      <c r="ABN491" s="492"/>
      <c r="ABO491" s="492" t="e">
        <f>VLOOKUP(ABL491,$A$563:$F$2022,6,FALSE)</f>
        <v>#N/A</v>
      </c>
      <c r="ABP491" s="454" t="s">
        <v>69</v>
      </c>
      <c r="ABQ491" s="450" t="e">
        <f>ABO491*1.1</f>
        <v>#N/A</v>
      </c>
      <c r="ABR491" s="450"/>
      <c r="ABS491" s="486"/>
      <c r="ABT491" s="454" t="s">
        <v>74</v>
      </c>
      <c r="ABU491" s="506" t="s">
        <v>186</v>
      </c>
      <c r="ABV491" s="455"/>
      <c r="ABW491" s="492"/>
      <c r="ABX491" s="492" t="e">
        <f>VLOOKUP(ABU491,$A$563:$F$2022,6,FALSE)</f>
        <v>#N/A</v>
      </c>
      <c r="ABY491" s="454" t="s">
        <v>69</v>
      </c>
      <c r="ABZ491" s="450" t="e">
        <f>ABX491*1.1</f>
        <v>#N/A</v>
      </c>
      <c r="ACA491" s="450"/>
      <c r="ACB491" s="486"/>
      <c r="ACC491" s="454" t="s">
        <v>74</v>
      </c>
      <c r="ACD491" s="506" t="s">
        <v>186</v>
      </c>
      <c r="ACE491" s="455"/>
      <c r="ACF491" s="492"/>
      <c r="ACG491" s="492" t="e">
        <f>VLOOKUP(ACD491,$A$563:$F$2022,6,FALSE)</f>
        <v>#N/A</v>
      </c>
      <c r="ACH491" s="454" t="s">
        <v>69</v>
      </c>
      <c r="ACI491" s="450" t="e">
        <f>ACG491*1.1</f>
        <v>#N/A</v>
      </c>
      <c r="ACJ491" s="450"/>
      <c r="ACK491" s="486"/>
      <c r="ACL491" s="454" t="s">
        <v>74</v>
      </c>
      <c r="ACM491" s="506" t="s">
        <v>186</v>
      </c>
      <c r="ACN491" s="455"/>
      <c r="ACO491" s="492"/>
      <c r="ACP491" s="492" t="e">
        <f>VLOOKUP(ACM491,$A$563:$F$2022,6,FALSE)</f>
        <v>#N/A</v>
      </c>
      <c r="ACQ491" s="454" t="s">
        <v>69</v>
      </c>
      <c r="ACR491" s="450" t="e">
        <f>ACP491*1.1</f>
        <v>#N/A</v>
      </c>
      <c r="ACS491" s="450"/>
      <c r="ACT491" s="486"/>
      <c r="ACU491" s="454" t="s">
        <v>74</v>
      </c>
      <c r="ACV491" s="490" t="s">
        <v>447</v>
      </c>
      <c r="ACW491" s="455"/>
      <c r="ACX491" s="492"/>
      <c r="ACY491" s="492">
        <f>VLOOKUP(ACV491,$A$563:$F$2022,6,FALSE)</f>
        <v>30</v>
      </c>
      <c r="ACZ491" s="454" t="s">
        <v>69</v>
      </c>
      <c r="ADA491" s="450">
        <f>ACY491*1.1</f>
        <v>33</v>
      </c>
      <c r="ADB491" s="450"/>
      <c r="ADC491" s="486"/>
      <c r="ADD491" s="454" t="s">
        <v>74</v>
      </c>
      <c r="ADE491" s="525" t="s">
        <v>1069</v>
      </c>
      <c r="ADF491" s="455"/>
      <c r="ADG491" s="492"/>
      <c r="ADH491" s="492">
        <f>VLOOKUP(ADE491,$A$563:$F$2022,6,FALSE)</f>
        <v>40</v>
      </c>
      <c r="ADI491" s="454" t="s">
        <v>69</v>
      </c>
      <c r="ADJ491" s="450">
        <f>ADH491*1.1</f>
        <v>44</v>
      </c>
      <c r="ADK491" s="455"/>
      <c r="ADL491" s="486"/>
      <c r="ADM491" s="454" t="s">
        <v>74</v>
      </c>
      <c r="ADN491" s="525" t="s">
        <v>1069</v>
      </c>
      <c r="ADO491" s="455"/>
      <c r="ADP491" s="492"/>
      <c r="ADQ491" s="492">
        <f>VLOOKUP(ADN491,$A$563:$F$2022,6,FALSE)</f>
        <v>40</v>
      </c>
      <c r="ADR491" s="454" t="s">
        <v>69</v>
      </c>
      <c r="ADS491" s="450">
        <f>ADQ491*1.1</f>
        <v>44</v>
      </c>
      <c r="ADT491" s="450"/>
      <c r="ADU491" s="486"/>
      <c r="ADV491" s="454" t="s">
        <v>74</v>
      </c>
      <c r="ADW491" s="525" t="s">
        <v>515</v>
      </c>
      <c r="ADX491" s="455"/>
      <c r="ADY491" s="455"/>
      <c r="ADZ491" s="492">
        <f>VLOOKUP(ADW491,$A$563:$F$2022,6,FALSE)</f>
        <v>44</v>
      </c>
      <c r="AEA491" s="454" t="s">
        <v>69</v>
      </c>
      <c r="AEB491" s="450">
        <f>ADZ491*1.1</f>
        <v>48.400000000000006</v>
      </c>
      <c r="AEC491" s="455"/>
      <c r="AED491" s="486"/>
      <c r="AEE491" s="454" t="s">
        <v>74</v>
      </c>
      <c r="AEF491" s="525" t="s">
        <v>603</v>
      </c>
      <c r="AEG491" s="455"/>
      <c r="AEH491" s="492"/>
      <c r="AEI491" s="492">
        <f>VLOOKUP(AEF491,$A$563:$F$2022,6,FALSE)</f>
        <v>95</v>
      </c>
      <c r="AEJ491" s="454" t="s">
        <v>69</v>
      </c>
      <c r="AEK491" s="450">
        <f>AEI491*1.1</f>
        <v>104.50000000000001</v>
      </c>
      <c r="AEL491" s="455"/>
      <c r="AEM491" s="486"/>
      <c r="AEN491" s="454" t="s">
        <v>74</v>
      </c>
      <c r="AEO491" s="525" t="s">
        <v>475</v>
      </c>
      <c r="AEP491" s="455"/>
      <c r="AEQ491" s="492"/>
      <c r="AER491" s="492">
        <f>VLOOKUP(AEO491,$A$563:$F$2022,6,FALSE)</f>
        <v>20</v>
      </c>
      <c r="AES491" s="454" t="s">
        <v>69</v>
      </c>
      <c r="AET491" s="450">
        <f>AER491*1.1</f>
        <v>22</v>
      </c>
      <c r="AEU491" s="455"/>
      <c r="AEV491" s="486"/>
      <c r="AEW491" s="454" t="s">
        <v>74</v>
      </c>
      <c r="AEX491" s="525" t="s">
        <v>432</v>
      </c>
      <c r="AEY491" s="455"/>
      <c r="AEZ491" s="492"/>
      <c r="AFA491" s="492">
        <f>VLOOKUP(AEX491,$A$563:$F$2022,6,FALSE)</f>
        <v>18</v>
      </c>
      <c r="AFB491" s="454" t="s">
        <v>69</v>
      </c>
      <c r="AFC491" s="450">
        <f>AFA491*1.1</f>
        <v>19.8</v>
      </c>
      <c r="AFD491" s="450"/>
      <c r="AFE491" s="486"/>
      <c r="AFF491" s="454" t="s">
        <v>74</v>
      </c>
      <c r="AFG491" s="525" t="s">
        <v>447</v>
      </c>
      <c r="AFH491" s="455"/>
      <c r="AFI491" s="492"/>
      <c r="AFJ491" s="492">
        <f>VLOOKUP(AFG491,$A$563:$F$2022,6,FALSE)</f>
        <v>30</v>
      </c>
      <c r="AFK491" s="454" t="s">
        <v>69</v>
      </c>
      <c r="AFL491" s="450">
        <f>AFJ491*1.1</f>
        <v>33</v>
      </c>
      <c r="AFM491" s="450"/>
      <c r="AFN491" s="486"/>
      <c r="AFO491" s="454" t="s">
        <v>74</v>
      </c>
      <c r="AFP491" s="525" t="s">
        <v>447</v>
      </c>
      <c r="AFQ491" s="455"/>
      <c r="AFR491" s="492"/>
      <c r="AFS491" s="492">
        <f>VLOOKUP(AFP491,$A$563:$F$2022,6,FALSE)</f>
        <v>30</v>
      </c>
      <c r="AFT491" s="454" t="s">
        <v>69</v>
      </c>
      <c r="AFU491" s="450">
        <f>AFS491*1.1</f>
        <v>33</v>
      </c>
      <c r="AFV491" s="450"/>
      <c r="AFW491" s="486"/>
      <c r="AFX491" s="454" t="s">
        <v>74</v>
      </c>
      <c r="AFY491" s="528" t="s">
        <v>693</v>
      </c>
      <c r="AFZ491" s="455"/>
      <c r="AGA491" s="492"/>
      <c r="AGB491" s="492">
        <f>VLOOKUP(AFY491,$A$563:$F$2022,6,FALSE)</f>
        <v>158</v>
      </c>
      <c r="AGC491" s="454" t="s">
        <v>69</v>
      </c>
      <c r="AGD491" s="450">
        <f>AGB491*1.1</f>
        <v>173.8</v>
      </c>
      <c r="AGE491" s="450"/>
      <c r="AGF491" s="486"/>
      <c r="AGG491" s="454" t="s">
        <v>74</v>
      </c>
      <c r="AGH491" s="525" t="s">
        <v>603</v>
      </c>
      <c r="AGI491" s="455"/>
      <c r="AGJ491" s="492"/>
      <c r="AGK491" s="492">
        <f>VLOOKUP(AGH491,$A$563:$F$2022,6,FALSE)</f>
        <v>95</v>
      </c>
      <c r="AGL491" s="454" t="s">
        <v>69</v>
      </c>
      <c r="AGM491" s="450">
        <f>AGK491*1.1</f>
        <v>104.50000000000001</v>
      </c>
      <c r="AGN491" s="450"/>
      <c r="AGO491" s="486"/>
      <c r="AGP491" s="454" t="s">
        <v>74</v>
      </c>
      <c r="AGQ491" s="490" t="s">
        <v>693</v>
      </c>
      <c r="AGR491" s="455"/>
      <c r="AGS491" s="492"/>
      <c r="AGT491" s="492">
        <f>VLOOKUP(AGQ491,$A$563:$F$2022,6,FALSE)</f>
        <v>158</v>
      </c>
      <c r="AGU491" s="454" t="s">
        <v>69</v>
      </c>
      <c r="AGV491" s="450">
        <f>AGT491*1.1</f>
        <v>173.8</v>
      </c>
      <c r="AGW491" s="450"/>
      <c r="AGX491" s="486"/>
      <c r="AGY491" s="454" t="s">
        <v>74</v>
      </c>
      <c r="AGZ491" s="527" t="s">
        <v>515</v>
      </c>
      <c r="AHA491" s="455"/>
      <c r="AHB491" s="492"/>
      <c r="AHC491" s="492">
        <f>VLOOKUP(AGZ491,$A$563:$F$2022,6,FALSE)</f>
        <v>44</v>
      </c>
      <c r="AHD491" s="454" t="s">
        <v>69</v>
      </c>
      <c r="AHE491" s="450">
        <f>AHC491*1.1</f>
        <v>48.400000000000006</v>
      </c>
      <c r="AHF491" s="450"/>
      <c r="AHG491" s="486"/>
      <c r="AHH491" s="495"/>
      <c r="AHI491" s="543"/>
      <c r="AHJ491" s="496"/>
      <c r="AHK491" s="497"/>
      <c r="AHL491" s="497"/>
      <c r="AHM491" s="495"/>
      <c r="AHN491" s="481"/>
      <c r="AHO491" s="481"/>
      <c r="AHP491" s="496"/>
      <c r="AHQ491" s="495"/>
      <c r="AHR491" s="512"/>
      <c r="AHS491" s="496"/>
      <c r="AHT491" s="497"/>
      <c r="AHU491" s="497"/>
      <c r="AHV491" s="495"/>
      <c r="AHW491" s="481"/>
      <c r="AHX491" s="481"/>
      <c r="AHY491" s="496"/>
      <c r="AHZ491" s="495"/>
      <c r="AIA491" s="522"/>
      <c r="AIB491" s="496"/>
      <c r="AIC491" s="497"/>
      <c r="AID491" s="497"/>
      <c r="AIE491" s="495"/>
      <c r="AIF491" s="481"/>
      <c r="AIG491" s="481"/>
      <c r="AIH491" s="496"/>
      <c r="AII491" s="263"/>
      <c r="AIJ491" s="432"/>
      <c r="AIK491" s="264"/>
      <c r="AIL491" s="264"/>
      <c r="AIM491" s="265"/>
      <c r="AIN491" s="263"/>
      <c r="AIO491" s="210"/>
      <c r="AIP491" s="264"/>
      <c r="AIQ491" s="264"/>
    </row>
    <row r="492" spans="1:927" s="16" customFormat="1" ht="15">
      <c r="A492" s="454"/>
      <c r="B492" s="491"/>
      <c r="C492" s="455"/>
      <c r="D492" s="454"/>
      <c r="E492" s="454"/>
      <c r="F492" s="454"/>
      <c r="G492" s="450"/>
      <c r="H492" s="450">
        <f>SUM(G487:G491)</f>
        <v>370.8</v>
      </c>
      <c r="I492" s="456"/>
      <c r="J492" s="454"/>
      <c r="K492" s="526"/>
      <c r="L492" s="455"/>
      <c r="M492" s="454"/>
      <c r="N492" s="454"/>
      <c r="O492" s="454"/>
      <c r="P492" s="450"/>
      <c r="Q492" s="450">
        <f>SUM(P487:P491)</f>
        <v>416.1</v>
      </c>
      <c r="R492" s="456"/>
      <c r="S492" s="454"/>
      <c r="T492" s="526"/>
      <c r="U492" s="455"/>
      <c r="V492" s="454"/>
      <c r="W492" s="454"/>
      <c r="X492" s="454"/>
      <c r="Y492" s="450"/>
      <c r="Z492" s="450">
        <f>SUM(Y487:Y491)</f>
        <v>384.8</v>
      </c>
      <c r="AA492" s="456"/>
      <c r="AB492" s="454"/>
      <c r="AC492" s="526"/>
      <c r="AD492" s="455"/>
      <c r="AE492" s="454"/>
      <c r="AF492" s="454"/>
      <c r="AG492" s="454"/>
      <c r="AH492" s="450"/>
      <c r="AI492" s="450">
        <f>SUM(AH487:AH491)</f>
        <v>459</v>
      </c>
      <c r="AJ492" s="456"/>
      <c r="AK492" s="454"/>
      <c r="AL492" s="491"/>
      <c r="AM492" s="455"/>
      <c r="AN492" s="454"/>
      <c r="AO492" s="454"/>
      <c r="AP492" s="454"/>
      <c r="AQ492" s="450"/>
      <c r="AR492" s="450">
        <f>SUM(AQ487:AQ491)</f>
        <v>512.19999999999993</v>
      </c>
      <c r="AS492" s="456"/>
      <c r="AT492" s="454"/>
      <c r="AU492" s="526"/>
      <c r="AV492" s="455"/>
      <c r="AW492" s="454"/>
      <c r="AX492" s="454"/>
      <c r="AY492" s="454"/>
      <c r="AZ492" s="450"/>
      <c r="BA492" s="450">
        <f>SUM(AZ487:AZ491)</f>
        <v>386.5</v>
      </c>
      <c r="BB492" s="456"/>
      <c r="BC492" s="454"/>
      <c r="BD492" s="526"/>
      <c r="BE492" s="455"/>
      <c r="BF492" s="454"/>
      <c r="BG492" s="454"/>
      <c r="BH492" s="454"/>
      <c r="BI492" s="450"/>
      <c r="BJ492" s="450">
        <f>SUM(BI487:BI491)</f>
        <v>537.79999999999995</v>
      </c>
      <c r="BK492" s="456"/>
      <c r="BL492" s="454"/>
      <c r="BM492" s="526"/>
      <c r="BN492" s="455"/>
      <c r="BO492" s="454"/>
      <c r="BP492" s="454"/>
      <c r="BQ492" s="454"/>
      <c r="BR492" s="450"/>
      <c r="BS492" s="450">
        <f>SUM(BR487:BR491)</f>
        <v>449.2</v>
      </c>
      <c r="BT492" s="456"/>
      <c r="BU492" s="454"/>
      <c r="BV492" s="526"/>
      <c r="BW492" s="455"/>
      <c r="BX492" s="454"/>
      <c r="BY492" s="454"/>
      <c r="BZ492" s="454"/>
      <c r="CA492" s="450"/>
      <c r="CB492" s="450">
        <f>SUM(CA487:CA491)</f>
        <v>464.5</v>
      </c>
      <c r="CC492" s="456"/>
      <c r="CD492" s="454"/>
      <c r="CE492" s="526"/>
      <c r="CF492" s="455"/>
      <c r="CG492" s="454"/>
      <c r="CH492" s="454"/>
      <c r="CI492" s="454"/>
      <c r="CJ492" s="450"/>
      <c r="CK492" s="450">
        <f>SUM(CJ487:CJ491)</f>
        <v>352</v>
      </c>
      <c r="CL492" s="456"/>
      <c r="CM492" s="454"/>
      <c r="CN492" s="526"/>
      <c r="CO492" s="455"/>
      <c r="CP492" s="454"/>
      <c r="CQ492" s="454"/>
      <c r="CR492" s="454"/>
      <c r="CS492" s="450"/>
      <c r="CT492" s="450">
        <f>SUM(CS487:CS491)</f>
        <v>327.7</v>
      </c>
      <c r="CU492" s="456"/>
      <c r="CV492" s="454"/>
      <c r="CW492" s="526"/>
      <c r="CX492" s="455"/>
      <c r="CY492" s="454"/>
      <c r="CZ492" s="454"/>
      <c r="DA492" s="454"/>
      <c r="DB492" s="450"/>
      <c r="DC492" s="450">
        <f>SUM(DB487:DB491)</f>
        <v>379.5</v>
      </c>
      <c r="DD492" s="456"/>
      <c r="DE492" s="454"/>
      <c r="DF492" s="526"/>
      <c r="DG492" s="455"/>
      <c r="DH492" s="454"/>
      <c r="DI492" s="454"/>
      <c r="DJ492" s="454"/>
      <c r="DK492" s="450"/>
      <c r="DL492" s="450">
        <f>SUM(DK487:DK491)</f>
        <v>386.5</v>
      </c>
      <c r="DM492" s="456"/>
      <c r="DN492" s="454"/>
      <c r="DO492" s="535"/>
      <c r="DP492" s="455"/>
      <c r="DQ492" s="454"/>
      <c r="DR492" s="454"/>
      <c r="DS492" s="454"/>
      <c r="DT492" s="450"/>
      <c r="DU492" s="450">
        <f>SUM(DT487:DT491)</f>
        <v>528.1</v>
      </c>
      <c r="DV492" s="456"/>
      <c r="DW492" s="454"/>
      <c r="DX492" s="455"/>
      <c r="DY492" s="455"/>
      <c r="DZ492" s="454"/>
      <c r="EA492" s="454"/>
      <c r="EB492" s="454"/>
      <c r="EC492" s="450"/>
      <c r="ED492" s="450" t="e">
        <f>SUM(EC487:EC491)</f>
        <v>#N/A</v>
      </c>
      <c r="EE492" s="456"/>
      <c r="EF492" s="454"/>
      <c r="EG492" s="526"/>
      <c r="EH492" s="455"/>
      <c r="EI492" s="454"/>
      <c r="EJ492" s="454"/>
      <c r="EK492" s="454"/>
      <c r="EL492" s="450"/>
      <c r="EM492" s="450">
        <f>SUM(EL487:EL491)</f>
        <v>375.7</v>
      </c>
      <c r="EN492" s="456"/>
      <c r="EO492" s="454"/>
      <c r="EP492" s="526"/>
      <c r="EQ492" s="455"/>
      <c r="ER492" s="454"/>
      <c r="ES492" s="454"/>
      <c r="ET492" s="454"/>
      <c r="EU492" s="450"/>
      <c r="EV492" s="450">
        <f>SUM(EU487:EU491)</f>
        <v>398.5</v>
      </c>
      <c r="EW492" s="456"/>
      <c r="EX492" s="454"/>
      <c r="EY492" s="455"/>
      <c r="EZ492" s="455"/>
      <c r="FA492" s="454"/>
      <c r="FB492" s="454"/>
      <c r="FC492" s="454"/>
      <c r="FD492" s="450"/>
      <c r="FE492" s="450" t="e">
        <f>SUM(FD487:FD491)</f>
        <v>#N/A</v>
      </c>
      <c r="FF492" s="456"/>
      <c r="FG492" s="454"/>
      <c r="FH492" s="526"/>
      <c r="FI492" s="455"/>
      <c r="FJ492" s="454"/>
      <c r="FK492" s="454"/>
      <c r="FL492" s="454"/>
      <c r="FM492" s="450"/>
      <c r="FN492" s="450">
        <f>SUM(FM487:FM491)</f>
        <v>400.2</v>
      </c>
      <c r="FO492" s="456"/>
      <c r="FP492" s="454"/>
      <c r="FQ492" s="491"/>
      <c r="FR492" s="455"/>
      <c r="FS492" s="454"/>
      <c r="FT492" s="454"/>
      <c r="FU492" s="454"/>
      <c r="FV492" s="450"/>
      <c r="FW492" s="450">
        <f>SUM(FV487:FV491)</f>
        <v>436.6</v>
      </c>
      <c r="FX492" s="456"/>
      <c r="FY492" s="454"/>
      <c r="FZ492" s="491"/>
      <c r="GA492" s="455"/>
      <c r="GB492" s="454"/>
      <c r="GC492" s="454"/>
      <c r="GD492" s="454"/>
      <c r="GE492" s="450"/>
      <c r="GF492" s="450">
        <f>SUM(GE487:GE491)</f>
        <v>280.2</v>
      </c>
      <c r="GG492" s="456"/>
      <c r="GH492" s="454"/>
      <c r="GI492" s="526"/>
      <c r="GJ492" s="455"/>
      <c r="GK492" s="454"/>
      <c r="GL492" s="454"/>
      <c r="GM492" s="454"/>
      <c r="GN492" s="450"/>
      <c r="GO492" s="450">
        <f>SUM(GN487:GN491)</f>
        <v>388.7</v>
      </c>
      <c r="GP492" s="456"/>
      <c r="GQ492" s="454"/>
      <c r="GR492" s="526"/>
      <c r="GS492" s="455"/>
      <c r="GT492" s="454"/>
      <c r="GU492" s="454"/>
      <c r="GV492" s="454"/>
      <c r="GW492" s="454"/>
      <c r="GX492" s="450">
        <f>SUM(GW487:GW491)</f>
        <v>278.60000000000002</v>
      </c>
      <c r="GY492" s="456"/>
      <c r="GZ492" s="454"/>
      <c r="HA492" s="535"/>
      <c r="HB492" s="455"/>
      <c r="HC492" s="454"/>
      <c r="HD492" s="454"/>
      <c r="HE492" s="454"/>
      <c r="HF492" s="450"/>
      <c r="HG492" s="450">
        <f>SUM(HF487:HF491)</f>
        <v>254.1</v>
      </c>
      <c r="HH492" s="456"/>
      <c r="HI492" s="454"/>
      <c r="HJ492" s="526"/>
      <c r="HK492" s="455"/>
      <c r="HL492" s="454"/>
      <c r="HM492" s="454"/>
      <c r="HN492" s="454"/>
      <c r="HO492" s="454"/>
      <c r="HP492" s="450">
        <f>SUM(HO487:HO491)</f>
        <v>528.9</v>
      </c>
      <c r="HQ492" s="456"/>
      <c r="HR492" s="454"/>
      <c r="HS492" s="491"/>
      <c r="HT492" s="455"/>
      <c r="HU492" s="454"/>
      <c r="HV492" s="454"/>
      <c r="HW492" s="454"/>
      <c r="HX492" s="450"/>
      <c r="HY492" s="450">
        <f>SUM(HX487:HX491)</f>
        <v>233.8</v>
      </c>
      <c r="HZ492" s="456"/>
      <c r="IA492" s="454"/>
      <c r="IB492" s="526"/>
      <c r="IC492" s="455"/>
      <c r="ID492" s="454"/>
      <c r="IE492" s="454"/>
      <c r="IF492" s="454"/>
      <c r="IG492" s="454"/>
      <c r="IH492" s="450">
        <f>SUM(IG487:IG491)</f>
        <v>473.4</v>
      </c>
      <c r="II492" s="456"/>
      <c r="IJ492" s="454"/>
      <c r="IK492" s="526"/>
      <c r="IL492" s="455"/>
      <c r="IM492" s="454"/>
      <c r="IN492" s="454"/>
      <c r="IO492" s="454"/>
      <c r="IP492" s="450"/>
      <c r="IQ492" s="450">
        <f>SUM(IP487:IP491)</f>
        <v>387.7</v>
      </c>
      <c r="IR492" s="456"/>
      <c r="IS492" s="454"/>
      <c r="IT492" s="526"/>
      <c r="IU492" s="455"/>
      <c r="IV492" s="454"/>
      <c r="IW492" s="454"/>
      <c r="IX492" s="454"/>
      <c r="IY492" s="450"/>
      <c r="IZ492" s="450">
        <f>SUM(IY487:IY491)</f>
        <v>467</v>
      </c>
      <c r="JA492" s="456"/>
      <c r="JB492" s="454"/>
      <c r="JC492" s="526"/>
      <c r="JD492" s="455"/>
      <c r="JE492" s="454"/>
      <c r="JF492" s="454"/>
      <c r="JG492" s="454"/>
      <c r="JH492" s="450"/>
      <c r="JI492" s="450">
        <f>SUM(JH487:JH491)</f>
        <v>395</v>
      </c>
      <c r="JJ492" s="456"/>
      <c r="JK492" s="454"/>
      <c r="JL492" s="526"/>
      <c r="JM492" s="455"/>
      <c r="JN492" s="454"/>
      <c r="JO492" s="454"/>
      <c r="JP492" s="454"/>
      <c r="JQ492" s="450"/>
      <c r="JR492" s="450">
        <f>SUM(JQ487:JQ491)</f>
        <v>400.5</v>
      </c>
      <c r="JS492" s="456"/>
      <c r="JT492" s="454"/>
      <c r="JU492" s="526"/>
      <c r="JV492" s="455"/>
      <c r="JW492" s="454"/>
      <c r="JX492" s="454"/>
      <c r="JY492" s="454"/>
      <c r="JZ492" s="450"/>
      <c r="KA492" s="450">
        <f>SUM(JZ487:JZ491)</f>
        <v>541.79999999999995</v>
      </c>
      <c r="KB492" s="456"/>
      <c r="KC492" s="454"/>
      <c r="KD492" s="526"/>
      <c r="KE492" s="455"/>
      <c r="KF492" s="454"/>
      <c r="KG492" s="454"/>
      <c r="KH492" s="454"/>
      <c r="KI492" s="450"/>
      <c r="KJ492" s="450">
        <f>SUM(KI487:KI491)</f>
        <v>213.1</v>
      </c>
      <c r="KK492" s="456"/>
      <c r="KL492" s="454"/>
      <c r="KM492" s="526"/>
      <c r="KN492" s="455"/>
      <c r="KO492" s="454"/>
      <c r="KP492" s="454"/>
      <c r="KQ492" s="454"/>
      <c r="KR492" s="454"/>
      <c r="KS492" s="450">
        <f>SUM(KR487:KR491)</f>
        <v>580.9</v>
      </c>
      <c r="KT492" s="456"/>
      <c r="KU492" s="454"/>
      <c r="KV492" s="526"/>
      <c r="KW492" s="455"/>
      <c r="KX492" s="454"/>
      <c r="KY492" s="454"/>
      <c r="KZ492" s="454"/>
      <c r="LA492" s="450"/>
      <c r="LB492" s="450">
        <f>SUM(LA487:LA491)</f>
        <v>387.6</v>
      </c>
      <c r="LC492" s="456"/>
      <c r="LD492" s="454"/>
      <c r="LE492" s="526"/>
      <c r="LF492" s="455"/>
      <c r="LG492" s="454"/>
      <c r="LH492" s="454"/>
      <c r="LI492" s="454"/>
      <c r="LJ492" s="450"/>
      <c r="LK492" s="450">
        <f>SUM(LJ487:LJ491)</f>
        <v>254.60000000000002</v>
      </c>
      <c r="LL492" s="456"/>
      <c r="LM492" s="454"/>
      <c r="LN492" s="526"/>
      <c r="LO492" s="455"/>
      <c r="LP492" s="454"/>
      <c r="LQ492" s="454"/>
      <c r="LR492" s="454"/>
      <c r="LS492" s="450"/>
      <c r="LT492" s="450">
        <f>SUM(LS487:LS491)</f>
        <v>381.5</v>
      </c>
      <c r="LU492" s="456"/>
      <c r="LV492" s="454"/>
      <c r="LW492" s="526"/>
      <c r="LX492" s="455"/>
      <c r="LY492" s="454"/>
      <c r="LZ492" s="454"/>
      <c r="MA492" s="454"/>
      <c r="MB492" s="450"/>
      <c r="MC492" s="450">
        <f>SUM(MB487:MB491)</f>
        <v>359.5</v>
      </c>
      <c r="MD492" s="456"/>
      <c r="ME492" s="454"/>
      <c r="MF492" s="527"/>
      <c r="MG492" s="455"/>
      <c r="MH492" s="454"/>
      <c r="MI492" s="454"/>
      <c r="MJ492" s="454"/>
      <c r="MK492" s="450"/>
      <c r="ML492" s="450">
        <f>SUM(MK487:MK491)</f>
        <v>219.70000000000002</v>
      </c>
      <c r="MM492" s="456"/>
      <c r="MN492" s="454"/>
      <c r="MO492" s="526"/>
      <c r="MP492" s="455"/>
      <c r="MQ492" s="454"/>
      <c r="MR492" s="454"/>
      <c r="MS492" s="454"/>
      <c r="MT492" s="450"/>
      <c r="MU492" s="450">
        <f>SUM(MT487:MT491)</f>
        <v>372.1</v>
      </c>
      <c r="MV492" s="456"/>
      <c r="MW492" s="454"/>
      <c r="MX492" s="526"/>
      <c r="MY492" s="455"/>
      <c r="MZ492" s="454"/>
      <c r="NA492" s="454"/>
      <c r="NB492" s="454"/>
      <c r="NC492" s="450"/>
      <c r="ND492" s="450">
        <f>SUM(NC487:NC491)</f>
        <v>398</v>
      </c>
      <c r="NE492" s="456"/>
      <c r="NF492" s="454"/>
      <c r="NG492" s="526"/>
      <c r="NH492" s="455"/>
      <c r="NI492" s="454"/>
      <c r="NJ492" s="454"/>
      <c r="NK492" s="454"/>
      <c r="NL492" s="450"/>
      <c r="NM492" s="450">
        <f>SUM(NL487:NL491)</f>
        <v>405</v>
      </c>
      <c r="NN492" s="456"/>
      <c r="NO492" s="454"/>
      <c r="NP492" s="526"/>
      <c r="NQ492" s="455"/>
      <c r="NR492" s="454"/>
      <c r="NS492" s="454"/>
      <c r="NT492" s="454"/>
      <c r="NU492" s="450"/>
      <c r="NV492" s="450">
        <f>SUM(NU487:NU491)</f>
        <v>250.6</v>
      </c>
      <c r="NW492" s="456"/>
      <c r="NX492" s="454"/>
      <c r="NY492" s="491"/>
      <c r="NZ492" s="455"/>
      <c r="OA492" s="455"/>
      <c r="OB492" s="454"/>
      <c r="OC492" s="454"/>
      <c r="OD492" s="454"/>
      <c r="OE492" s="450">
        <f>SUM(OD487:OD491)</f>
        <v>333.50000000000006</v>
      </c>
      <c r="OF492" s="456"/>
      <c r="OG492" s="454"/>
      <c r="OH492" s="526"/>
      <c r="OI492" s="455"/>
      <c r="OJ492" s="454"/>
      <c r="OK492" s="454"/>
      <c r="OL492" s="454"/>
      <c r="OM492" s="450"/>
      <c r="ON492" s="450">
        <f>SUM(OM487:OM491)</f>
        <v>345.70000000000005</v>
      </c>
      <c r="OO492" s="456"/>
      <c r="OP492" s="454"/>
      <c r="OQ492" s="491"/>
      <c r="OR492" s="455"/>
      <c r="OS492" s="454"/>
      <c r="OT492" s="454"/>
      <c r="OU492" s="454"/>
      <c r="OV492" s="450"/>
      <c r="OW492" s="450">
        <f>SUM(OV487:OV491)</f>
        <v>407.8</v>
      </c>
      <c r="OX492" s="456"/>
      <c r="OY492" s="454"/>
      <c r="OZ492" s="526"/>
      <c r="PA492" s="455"/>
      <c r="PB492" s="454"/>
      <c r="PC492" s="454"/>
      <c r="PD492" s="454"/>
      <c r="PE492" s="450"/>
      <c r="PF492" s="450">
        <f>SUM(PE487:PE491)</f>
        <v>398</v>
      </c>
      <c r="PG492" s="456"/>
      <c r="PH492" s="454"/>
      <c r="PI492" s="526"/>
      <c r="PJ492" s="455"/>
      <c r="PK492" s="454"/>
      <c r="PL492" s="454"/>
      <c r="PM492" s="454"/>
      <c r="PN492" s="450"/>
      <c r="PO492" s="450">
        <f>SUM(PN487:PN491)</f>
        <v>458.8</v>
      </c>
      <c r="PP492" s="456"/>
      <c r="PQ492" s="454"/>
      <c r="PR492" s="491"/>
      <c r="PS492" s="455"/>
      <c r="PT492" s="454"/>
      <c r="PU492" s="454"/>
      <c r="PV492" s="454"/>
      <c r="PW492" s="450"/>
      <c r="PX492" s="450">
        <f>SUM(PW487:PW491)</f>
        <v>456.8</v>
      </c>
      <c r="PY492" s="456"/>
      <c r="PZ492" s="454"/>
      <c r="QA492" s="526"/>
      <c r="QB492" s="455"/>
      <c r="QC492" s="454"/>
      <c r="QD492" s="454"/>
      <c r="QE492" s="454"/>
      <c r="QF492" s="450"/>
      <c r="QG492" s="450">
        <f>SUM(QF487:QF491)</f>
        <v>450.7</v>
      </c>
      <c r="QH492" s="456"/>
      <c r="QI492" s="454"/>
      <c r="QJ492" s="491"/>
      <c r="QK492" s="455"/>
      <c r="QL492" s="454"/>
      <c r="QM492" s="454"/>
      <c r="QN492" s="454"/>
      <c r="QO492" s="450"/>
      <c r="QP492" s="450">
        <f>SUM(QO487:QO491)</f>
        <v>118.8</v>
      </c>
      <c r="QQ492" s="456"/>
      <c r="QR492" s="454"/>
      <c r="QS492" s="526"/>
      <c r="QT492" s="455"/>
      <c r="QU492" s="454"/>
      <c r="QV492" s="454"/>
      <c r="QW492" s="454"/>
      <c r="QX492" s="450"/>
      <c r="QY492" s="450">
        <f>SUM(QX487:QX491)</f>
        <v>549.79999999999995</v>
      </c>
      <c r="QZ492" s="456"/>
      <c r="RA492" s="454"/>
      <c r="RB492" s="491"/>
      <c r="RC492" s="455"/>
      <c r="RD492" s="454"/>
      <c r="RE492" s="454"/>
      <c r="RF492" s="454"/>
      <c r="RG492" s="450"/>
      <c r="RH492" s="450">
        <f>SUM(RG487:RG491)</f>
        <v>331</v>
      </c>
      <c r="RI492" s="456"/>
      <c r="RJ492" s="454"/>
      <c r="RK492" s="455"/>
      <c r="RL492" s="455"/>
      <c r="RM492" s="455"/>
      <c r="RN492" s="454"/>
      <c r="RO492" s="454"/>
      <c r="RP492" s="454"/>
      <c r="RQ492" s="450" t="e">
        <f>SUM(RP487:RP491)</f>
        <v>#N/A</v>
      </c>
      <c r="RR492" s="456"/>
      <c r="RS492" s="454"/>
      <c r="RT492" s="526"/>
      <c r="RU492" s="455"/>
      <c r="RV492" s="454"/>
      <c r="RW492" s="454"/>
      <c r="RX492" s="454"/>
      <c r="RY492" s="450"/>
      <c r="RZ492" s="450">
        <f>SUM(RY487:RY491)</f>
        <v>391.5</v>
      </c>
      <c r="SA492" s="486"/>
      <c r="SB492" s="454"/>
      <c r="SC492" s="526"/>
      <c r="SD492" s="455"/>
      <c r="SE492" s="454"/>
      <c r="SF492" s="454"/>
      <c r="SG492" s="454"/>
      <c r="SH492" s="450"/>
      <c r="SI492" s="450">
        <f>SUM(SH487:SH491)</f>
        <v>399.5</v>
      </c>
      <c r="SJ492" s="486"/>
      <c r="SK492" s="454"/>
      <c r="SL492" s="526"/>
      <c r="SM492" s="455"/>
      <c r="SN492" s="454"/>
      <c r="SO492" s="454"/>
      <c r="SP492" s="454"/>
      <c r="SQ492" s="450"/>
      <c r="SR492" s="450">
        <f>SUM(SQ487:SQ491)</f>
        <v>452.5</v>
      </c>
      <c r="SS492" s="486"/>
      <c r="ST492" s="454"/>
      <c r="SU492" s="526"/>
      <c r="SV492" s="455"/>
      <c r="SW492" s="454"/>
      <c r="SX492" s="454"/>
      <c r="SY492" s="454"/>
      <c r="SZ492" s="450"/>
      <c r="TA492" s="450">
        <f>SUM(SZ487:SZ491)</f>
        <v>425</v>
      </c>
      <c r="TB492" s="486"/>
      <c r="TC492" s="454"/>
      <c r="TD492" s="526"/>
      <c r="TE492" s="455"/>
      <c r="TF492" s="454"/>
      <c r="TG492" s="454"/>
      <c r="TH492" s="454"/>
      <c r="TI492" s="454"/>
      <c r="TJ492" s="450">
        <f>SUM(TI487:TI491)</f>
        <v>394</v>
      </c>
      <c r="TK492" s="486"/>
      <c r="TL492" s="454"/>
      <c r="TM492" s="526"/>
      <c r="TN492" s="455"/>
      <c r="TO492" s="454"/>
      <c r="TP492" s="454"/>
      <c r="TQ492" s="454"/>
      <c r="TR492" s="450"/>
      <c r="TS492" s="450">
        <f>SUM(TR487:TR491)</f>
        <v>406.9</v>
      </c>
      <c r="TT492" s="486"/>
      <c r="TU492" s="454"/>
      <c r="TV492" s="455"/>
      <c r="TW492" s="455"/>
      <c r="TX492" s="454"/>
      <c r="TY492" s="454"/>
      <c r="TZ492" s="454"/>
      <c r="UA492" s="450"/>
      <c r="UB492" s="450" t="e">
        <f>SUM(UA487:UA491)</f>
        <v>#N/A</v>
      </c>
      <c r="UC492" s="486"/>
      <c r="UD492" s="454"/>
      <c r="UE492" s="526"/>
      <c r="UF492" s="455"/>
      <c r="UG492" s="454"/>
      <c r="UH492" s="454"/>
      <c r="UI492" s="454"/>
      <c r="UJ492" s="450"/>
      <c r="UK492" s="450">
        <f>SUM(UJ487:UJ491)</f>
        <v>474.8</v>
      </c>
      <c r="UL492" s="486"/>
      <c r="UM492" s="454"/>
      <c r="UN492" s="455"/>
      <c r="UO492" s="455"/>
      <c r="UP492" s="454"/>
      <c r="UQ492" s="454"/>
      <c r="UR492" s="454"/>
      <c r="US492" s="450"/>
      <c r="UT492" s="450" t="e">
        <f>SUM(US487:US491)</f>
        <v>#N/A</v>
      </c>
      <c r="UU492" s="486"/>
      <c r="UV492" s="454"/>
      <c r="UW492" s="526"/>
      <c r="UX492" s="455"/>
      <c r="UY492" s="454"/>
      <c r="UZ492" s="454"/>
      <c r="VA492" s="454"/>
      <c r="VB492" s="450"/>
      <c r="VC492" s="450">
        <f>SUM(VB487:VB491)</f>
        <v>372.1</v>
      </c>
      <c r="VD492" s="486"/>
      <c r="VE492" s="454"/>
      <c r="VF492" s="455"/>
      <c r="VG492" s="455"/>
      <c r="VH492" s="454"/>
      <c r="VI492" s="454"/>
      <c r="VJ492" s="454"/>
      <c r="VK492" s="450"/>
      <c r="VL492" s="450" t="e">
        <f>SUM(VK487:VK491)</f>
        <v>#N/A</v>
      </c>
      <c r="VM492" s="486"/>
      <c r="VN492" s="454"/>
      <c r="VO492" s="526"/>
      <c r="VP492" s="455"/>
      <c r="VQ492" s="454"/>
      <c r="VR492" s="454"/>
      <c r="VS492" s="454"/>
      <c r="VT492" s="450"/>
      <c r="VU492" s="450">
        <f>SUM(VT487:VT491)</f>
        <v>373.3</v>
      </c>
      <c r="VV492" s="486"/>
      <c r="VW492" s="454"/>
      <c r="VX492" s="455"/>
      <c r="VY492" s="455"/>
      <c r="VZ492" s="455"/>
      <c r="WA492" s="454"/>
      <c r="WB492" s="454"/>
      <c r="WC492" s="454"/>
      <c r="WD492" s="450" t="e">
        <f>SUM(WC487:WC491)</f>
        <v>#N/A</v>
      </c>
      <c r="WE492" s="486"/>
      <c r="WF492" s="454"/>
      <c r="WG492" s="526"/>
      <c r="WH492" s="455"/>
      <c r="WI492" s="454"/>
      <c r="WJ492" s="454"/>
      <c r="WK492" s="454"/>
      <c r="WL492" s="454"/>
      <c r="WM492" s="450">
        <f>SUM(WL487:WL491)</f>
        <v>501.8</v>
      </c>
      <c r="WN492" s="486"/>
      <c r="WO492" s="454"/>
      <c r="WP492" s="526"/>
      <c r="WQ492" s="454"/>
      <c r="WR492" s="454"/>
      <c r="WS492" s="454"/>
      <c r="WT492" s="454"/>
      <c r="WU492" s="450"/>
      <c r="WV492" s="450">
        <f>SUM(WU487:WU491)</f>
        <v>482.59999999999997</v>
      </c>
      <c r="WW492" s="486"/>
      <c r="WX492" s="454"/>
      <c r="WY492" s="526"/>
      <c r="WZ492" s="455"/>
      <c r="XA492" s="454"/>
      <c r="XB492" s="454"/>
      <c r="XC492" s="454"/>
      <c r="XD492" s="454"/>
      <c r="XE492" s="450">
        <f>SUM(XD487:XD491)</f>
        <v>377.9</v>
      </c>
      <c r="XF492" s="486"/>
      <c r="XG492" s="454"/>
      <c r="XH492" s="455"/>
      <c r="XI492" s="455"/>
      <c r="XJ492" s="455"/>
      <c r="XK492" s="454"/>
      <c r="XL492" s="454"/>
      <c r="XM492" s="454"/>
      <c r="XN492" s="450" t="e">
        <f>SUM(XM487:XM491)</f>
        <v>#N/A</v>
      </c>
      <c r="XO492" s="486"/>
      <c r="XP492" s="454"/>
      <c r="XQ492" s="526"/>
      <c r="XR492" s="455"/>
      <c r="XS492" s="454"/>
      <c r="XT492" s="454"/>
      <c r="XU492" s="454"/>
      <c r="XV492" s="450"/>
      <c r="XW492" s="450">
        <f>SUM(XV487:XV491)</f>
        <v>419.5</v>
      </c>
      <c r="XX492" s="486"/>
      <c r="XY492" s="454"/>
      <c r="XZ492" s="526"/>
      <c r="YA492" s="455"/>
      <c r="YB492" s="454"/>
      <c r="YC492" s="454"/>
      <c r="YD492" s="454"/>
      <c r="YE492" s="454"/>
      <c r="YF492" s="450">
        <f>SUM(YE487:YE491)</f>
        <v>440.4</v>
      </c>
      <c r="YG492" s="486"/>
      <c r="YH492" s="454"/>
      <c r="YI492" s="526"/>
      <c r="YJ492" s="455"/>
      <c r="YK492" s="454"/>
      <c r="YL492" s="454"/>
      <c r="YM492" s="454"/>
      <c r="YN492" s="450"/>
      <c r="YO492" s="450">
        <f>SUM(YN487:YN491)</f>
        <v>312.7</v>
      </c>
      <c r="YP492" s="486"/>
      <c r="YQ492" s="454"/>
      <c r="YR492" s="455"/>
      <c r="YS492" s="455"/>
      <c r="YT492" s="455"/>
      <c r="YU492" s="454"/>
      <c r="YV492" s="454"/>
      <c r="YW492" s="454"/>
      <c r="YX492" s="450" t="e">
        <f>SUM(YW487:YW491)</f>
        <v>#N/A</v>
      </c>
      <c r="YY492" s="486"/>
      <c r="YZ492" s="454"/>
      <c r="ZA492" s="455"/>
      <c r="ZB492" s="455"/>
      <c r="ZC492" s="455"/>
      <c r="ZD492" s="454"/>
      <c r="ZE492" s="454"/>
      <c r="ZF492" s="454"/>
      <c r="ZG492" s="450" t="e">
        <f>SUM(ZF487:ZF491)</f>
        <v>#N/A</v>
      </c>
      <c r="ZH492" s="486"/>
      <c r="ZI492" s="454"/>
      <c r="ZJ492" s="491"/>
      <c r="ZK492" s="455"/>
      <c r="ZL492" s="455"/>
      <c r="ZM492" s="454"/>
      <c r="ZN492" s="454"/>
      <c r="ZO492" s="454"/>
      <c r="ZP492" s="450">
        <f>SUM(ZO487:ZO491)</f>
        <v>386.6</v>
      </c>
      <c r="ZQ492" s="486"/>
      <c r="ZR492" s="454"/>
      <c r="ZS492" s="455"/>
      <c r="ZT492" s="455"/>
      <c r="ZU492" s="454"/>
      <c r="ZV492" s="454"/>
      <c r="ZW492" s="454"/>
      <c r="ZX492" s="450"/>
      <c r="ZY492" s="450" t="e">
        <f>SUM(ZX487:ZX491)</f>
        <v>#N/A</v>
      </c>
      <c r="ZZ492" s="486"/>
      <c r="AAA492" s="454"/>
      <c r="AAB492" s="455"/>
      <c r="AAC492" s="455"/>
      <c r="AAD492" s="454"/>
      <c r="AAE492" s="454"/>
      <c r="AAF492" s="454"/>
      <c r="AAG492" s="450"/>
      <c r="AAH492" s="450" t="e">
        <f>SUM(AAG487:AAG491)</f>
        <v>#N/A</v>
      </c>
      <c r="AAI492" s="486"/>
      <c r="AAJ492" s="454"/>
      <c r="AAK492" s="455"/>
      <c r="AAL492" s="455"/>
      <c r="AAM492" s="454"/>
      <c r="AAN492" s="454"/>
      <c r="AAO492" s="454"/>
      <c r="AAP492" s="450"/>
      <c r="AAQ492" s="450" t="e">
        <f>SUM(AAP487:AAP491)</f>
        <v>#N/A</v>
      </c>
      <c r="AAR492" s="486"/>
      <c r="AAS492" s="454"/>
      <c r="AAT492" s="455"/>
      <c r="AAU492" s="455"/>
      <c r="AAV492" s="454"/>
      <c r="AAW492" s="454"/>
      <c r="AAX492" s="454"/>
      <c r="AAY492" s="450"/>
      <c r="AAZ492" s="450" t="e">
        <f>SUM(AAY487:AAY491)</f>
        <v>#N/A</v>
      </c>
      <c r="ABA492" s="486"/>
      <c r="ABB492" s="454"/>
      <c r="ABC492" s="455"/>
      <c r="ABD492" s="455"/>
      <c r="ABE492" s="454"/>
      <c r="ABF492" s="454"/>
      <c r="ABG492" s="454"/>
      <c r="ABH492" s="450"/>
      <c r="ABI492" s="450" t="e">
        <f>SUM(ABH487:ABH491)</f>
        <v>#N/A</v>
      </c>
      <c r="ABJ492" s="486"/>
      <c r="ABK492" s="454"/>
      <c r="ABL492" s="455"/>
      <c r="ABM492" s="455"/>
      <c r="ABN492" s="454"/>
      <c r="ABO492" s="454"/>
      <c r="ABP492" s="454"/>
      <c r="ABQ492" s="450"/>
      <c r="ABR492" s="450" t="e">
        <f>SUM(ABQ487:ABQ491)</f>
        <v>#N/A</v>
      </c>
      <c r="ABS492" s="486"/>
      <c r="ABT492" s="454"/>
      <c r="ABU492" s="455"/>
      <c r="ABV492" s="455"/>
      <c r="ABW492" s="454"/>
      <c r="ABX492" s="454"/>
      <c r="ABY492" s="454"/>
      <c r="ABZ492" s="450"/>
      <c r="ACA492" s="450" t="e">
        <f>SUM(ABZ487:ABZ491)</f>
        <v>#N/A</v>
      </c>
      <c r="ACB492" s="486"/>
      <c r="ACC492" s="454"/>
      <c r="ACD492" s="455"/>
      <c r="ACE492" s="455"/>
      <c r="ACF492" s="454"/>
      <c r="ACG492" s="454"/>
      <c r="ACH492" s="454"/>
      <c r="ACI492" s="450"/>
      <c r="ACJ492" s="450" t="e">
        <f>SUM(ACI487:ACI491)</f>
        <v>#N/A</v>
      </c>
      <c r="ACK492" s="486"/>
      <c r="ACL492" s="454"/>
      <c r="ACM492" s="455"/>
      <c r="ACN492" s="455"/>
      <c r="ACO492" s="454"/>
      <c r="ACP492" s="454"/>
      <c r="ACQ492" s="454"/>
      <c r="ACR492" s="450"/>
      <c r="ACS492" s="450" t="e">
        <f>SUM(ACR487:ACR491)</f>
        <v>#N/A</v>
      </c>
      <c r="ACT492" s="486"/>
      <c r="ACU492" s="454"/>
      <c r="ACV492" s="491"/>
      <c r="ACW492" s="455"/>
      <c r="ACX492" s="454"/>
      <c r="ACY492" s="454"/>
      <c r="ACZ492" s="454"/>
      <c r="ADA492" s="450"/>
      <c r="ADB492" s="450">
        <f>SUM(ADA487:ADA491)</f>
        <v>357.6</v>
      </c>
      <c r="ADC492" s="486"/>
      <c r="ADD492" s="454"/>
      <c r="ADE492" s="526"/>
      <c r="ADF492" s="455"/>
      <c r="ADG492" s="454"/>
      <c r="ADH492" s="454"/>
      <c r="ADI492" s="454"/>
      <c r="ADJ492" s="454"/>
      <c r="ADK492" s="450">
        <f>SUM(ADJ487:ADJ491)</f>
        <v>404.5</v>
      </c>
      <c r="ADL492" s="486"/>
      <c r="ADM492" s="454"/>
      <c r="ADN492" s="526"/>
      <c r="ADO492" s="455"/>
      <c r="ADP492" s="454"/>
      <c r="ADQ492" s="454"/>
      <c r="ADR492" s="454"/>
      <c r="ADS492" s="450"/>
      <c r="ADT492" s="450">
        <f>SUM(ADS487:ADS491)</f>
        <v>465</v>
      </c>
      <c r="ADU492" s="486"/>
      <c r="ADV492" s="454"/>
      <c r="ADW492" s="526"/>
      <c r="ADX492" s="455"/>
      <c r="ADY492" s="455"/>
      <c r="ADZ492" s="454"/>
      <c r="AEA492" s="454"/>
      <c r="AEB492" s="454"/>
      <c r="AEC492" s="450">
        <f>SUM(AEB487:AEB491)</f>
        <v>326.20000000000005</v>
      </c>
      <c r="AED492" s="486"/>
      <c r="AEE492" s="454"/>
      <c r="AEF492" s="526"/>
      <c r="AEG492" s="455"/>
      <c r="AEH492" s="454"/>
      <c r="AEI492" s="454"/>
      <c r="AEJ492" s="454"/>
      <c r="AEK492" s="454"/>
      <c r="AEL492" s="450">
        <f>SUM(AEK487:AEK491)</f>
        <v>572.5</v>
      </c>
      <c r="AEM492" s="486"/>
      <c r="AEN492" s="454"/>
      <c r="AEO492" s="526"/>
      <c r="AEP492" s="455"/>
      <c r="AEQ492" s="454"/>
      <c r="AER492" s="454"/>
      <c r="AES492" s="454"/>
      <c r="AET492" s="454"/>
      <c r="AEU492" s="450">
        <f>SUM(AET487:AET491)</f>
        <v>418</v>
      </c>
      <c r="AEV492" s="486"/>
      <c r="AEW492" s="454"/>
      <c r="AEX492" s="526"/>
      <c r="AEY492" s="455"/>
      <c r="AEZ492" s="454"/>
      <c r="AFA492" s="454"/>
      <c r="AFB492" s="454"/>
      <c r="AFC492" s="450"/>
      <c r="AFD492" s="450">
        <f>SUM(AFC487:AFC491)</f>
        <v>408.8</v>
      </c>
      <c r="AFE492" s="486"/>
      <c r="AFF492" s="454"/>
      <c r="AFG492" s="526"/>
      <c r="AFH492" s="455"/>
      <c r="AFI492" s="454"/>
      <c r="AFJ492" s="454"/>
      <c r="AFK492" s="454"/>
      <c r="AFL492" s="450"/>
      <c r="AFM492" s="450">
        <f>SUM(AFL487:AFL491)</f>
        <v>323.2</v>
      </c>
      <c r="AFN492" s="486"/>
      <c r="AFO492" s="454"/>
      <c r="AFP492" s="526"/>
      <c r="AFQ492" s="455"/>
      <c r="AFR492" s="454"/>
      <c r="AFS492" s="454"/>
      <c r="AFT492" s="454"/>
      <c r="AFU492" s="450"/>
      <c r="AFV492" s="450">
        <f>SUM(AFU487:AFU491)</f>
        <v>471.2</v>
      </c>
      <c r="AFW492" s="486"/>
      <c r="AFX492" s="454"/>
      <c r="AFY492" s="528"/>
      <c r="AFZ492" s="455"/>
      <c r="AGA492" s="454"/>
      <c r="AGB492" s="454"/>
      <c r="AGC492" s="454"/>
      <c r="AGD492" s="450"/>
      <c r="AGE492" s="450">
        <f>SUM(AGD487:AGD491)</f>
        <v>399</v>
      </c>
      <c r="AGF492" s="486"/>
      <c r="AGG492" s="454"/>
      <c r="AGH492" s="526"/>
      <c r="AGI492" s="455"/>
      <c r="AGJ492" s="454"/>
      <c r="AGK492" s="454"/>
      <c r="AGL492" s="454"/>
      <c r="AGM492" s="450"/>
      <c r="AGN492" s="450">
        <f>SUM(AGM487:AGM491)</f>
        <v>323.5</v>
      </c>
      <c r="AGO492" s="486"/>
      <c r="AGP492" s="454"/>
      <c r="AGQ492" s="526"/>
      <c r="AGR492" s="455"/>
      <c r="AGS492" s="454"/>
      <c r="AGT492" s="454"/>
      <c r="AGU492" s="454"/>
      <c r="AGV492" s="450"/>
      <c r="AGW492" s="450">
        <f>SUM(AGV487:AGV491)</f>
        <v>530.6</v>
      </c>
      <c r="AGX492" s="486"/>
      <c r="AGY492" s="454"/>
      <c r="AGZ492" s="527"/>
      <c r="AHA492" s="455"/>
      <c r="AHB492" s="454"/>
      <c r="AHC492" s="454"/>
      <c r="AHD492" s="454"/>
      <c r="AHE492" s="450"/>
      <c r="AHF492" s="450">
        <f>SUM(AHE487:AHE491)</f>
        <v>209.6</v>
      </c>
      <c r="AHG492" s="486"/>
      <c r="AHH492" s="495"/>
      <c r="AHI492" s="496"/>
      <c r="AHJ492" s="496"/>
      <c r="AHK492" s="495"/>
      <c r="AHL492" s="495"/>
      <c r="AHM492" s="495"/>
      <c r="AHN492" s="481"/>
      <c r="AHO492" s="481"/>
      <c r="AHP492" s="496"/>
      <c r="AHQ492" s="495"/>
      <c r="AHR492" s="513"/>
      <c r="AHS492" s="496"/>
      <c r="AHT492" s="495"/>
      <c r="AHU492" s="495"/>
      <c r="AHV492" s="495"/>
      <c r="AHW492" s="481"/>
      <c r="AHX492" s="481"/>
      <c r="AHY492" s="496"/>
      <c r="AHZ492" s="495"/>
      <c r="AIA492" s="513"/>
      <c r="AIB492" s="496"/>
      <c r="AIC492" s="495"/>
      <c r="AID492" s="495"/>
      <c r="AIE492" s="495"/>
      <c r="AIF492" s="481"/>
      <c r="AIG492" s="481"/>
      <c r="AIH492" s="496"/>
      <c r="AII492" s="263"/>
      <c r="AIJ492" s="433"/>
      <c r="AIK492" s="264"/>
      <c r="AIL492" s="264"/>
      <c r="AIM492" s="263"/>
      <c r="AIN492" s="264"/>
      <c r="AIO492" s="264"/>
      <c r="AIP492" s="210"/>
      <c r="AIQ492" s="264"/>
    </row>
    <row r="493" spans="1:927" s="16" customFormat="1" ht="15">
      <c r="A493" s="454" t="s">
        <v>75</v>
      </c>
      <c r="B493" s="490" t="s">
        <v>467</v>
      </c>
      <c r="C493" s="455"/>
      <c r="D493" s="523">
        <f>IF(C493="Kopman",1.3,1)</f>
        <v>1</v>
      </c>
      <c r="E493" s="492">
        <f>VLOOKUP(B493,$A$563:$F$2022,6,FALSE)</f>
        <v>0</v>
      </c>
      <c r="F493" s="454" t="s">
        <v>61</v>
      </c>
      <c r="G493" s="450">
        <f>E493*1.5*D493</f>
        <v>0</v>
      </c>
      <c r="H493" s="450"/>
      <c r="I493" s="456"/>
      <c r="J493" s="454" t="s">
        <v>75</v>
      </c>
      <c r="K493" s="525" t="s">
        <v>1416</v>
      </c>
      <c r="L493" s="455"/>
      <c r="M493" s="523">
        <f>IF(L493="Kopman",1.3,1)</f>
        <v>1</v>
      </c>
      <c r="N493" s="492">
        <f>VLOOKUP(K493,$A$563:$F$2022,6,FALSE)</f>
        <v>46</v>
      </c>
      <c r="O493" s="454" t="s">
        <v>61</v>
      </c>
      <c r="P493" s="450">
        <f>N493*1.5*M493</f>
        <v>69</v>
      </c>
      <c r="Q493" s="450"/>
      <c r="R493" s="456"/>
      <c r="S493" s="454" t="s">
        <v>75</v>
      </c>
      <c r="T493" s="525" t="s">
        <v>1416</v>
      </c>
      <c r="U493" s="455"/>
      <c r="V493" s="523">
        <f>IF(U493="Kopman",1.3,1)</f>
        <v>1</v>
      </c>
      <c r="W493" s="492">
        <f>VLOOKUP(T493,$A$563:$F$2022,6,FALSE)</f>
        <v>46</v>
      </c>
      <c r="X493" s="454" t="s">
        <v>61</v>
      </c>
      <c r="Y493" s="450">
        <f>W493*1.5*V493</f>
        <v>69</v>
      </c>
      <c r="Z493" s="450"/>
      <c r="AA493" s="456"/>
      <c r="AB493" s="454" t="s">
        <v>75</v>
      </c>
      <c r="AC493" s="525" t="s">
        <v>422</v>
      </c>
      <c r="AD493" s="455"/>
      <c r="AE493" s="523">
        <f>IF(AD493="Kopman",1.3,1)</f>
        <v>1</v>
      </c>
      <c r="AF493" s="492">
        <f>VLOOKUP(AC493,$A$563:$F$2022,6,FALSE)</f>
        <v>20</v>
      </c>
      <c r="AG493" s="454" t="s">
        <v>61</v>
      </c>
      <c r="AH493" s="450">
        <f>AF493*1.5*AE493</f>
        <v>30</v>
      </c>
      <c r="AI493" s="450"/>
      <c r="AJ493" s="456"/>
      <c r="AK493" s="454" t="s">
        <v>75</v>
      </c>
      <c r="AL493" s="490" t="s">
        <v>467</v>
      </c>
      <c r="AM493" s="455"/>
      <c r="AN493" s="523">
        <f>IF(AM493="Kopman",1.3,1)</f>
        <v>1</v>
      </c>
      <c r="AO493" s="492">
        <f>VLOOKUP(AL493,$A$563:$F$2022,6,FALSE)</f>
        <v>0</v>
      </c>
      <c r="AP493" s="454" t="s">
        <v>61</v>
      </c>
      <c r="AQ493" s="450">
        <f>AO493*1.5*AN493</f>
        <v>0</v>
      </c>
      <c r="AR493" s="450"/>
      <c r="AS493" s="456"/>
      <c r="AT493" s="454" t="s">
        <v>75</v>
      </c>
      <c r="AU493" s="525" t="s">
        <v>647</v>
      </c>
      <c r="AV493" s="455"/>
      <c r="AW493" s="523">
        <f>IF(AV493="Kopman",1.3,1)</f>
        <v>1</v>
      </c>
      <c r="AX493" s="492">
        <f>VLOOKUP(AU493,$A$563:$F$2022,6,FALSE)</f>
        <v>44</v>
      </c>
      <c r="AY493" s="454" t="s">
        <v>61</v>
      </c>
      <c r="AZ493" s="450">
        <f>AX493*1.5*AW493</f>
        <v>66</v>
      </c>
      <c r="BA493" s="450"/>
      <c r="BB493" s="456"/>
      <c r="BC493" s="454" t="s">
        <v>75</v>
      </c>
      <c r="BD493" s="525" t="s">
        <v>422</v>
      </c>
      <c r="BE493" s="455"/>
      <c r="BF493" s="523">
        <f>IF(BE493="Kopman",1.3,1)</f>
        <v>1</v>
      </c>
      <c r="BG493" s="492">
        <f>VLOOKUP(BD493,$A$563:$F$2022,6,FALSE)</f>
        <v>20</v>
      </c>
      <c r="BH493" s="454" t="s">
        <v>61</v>
      </c>
      <c r="BI493" s="450">
        <f>BG493*1.5*BF493</f>
        <v>30</v>
      </c>
      <c r="BJ493" s="450"/>
      <c r="BK493" s="456"/>
      <c r="BL493" s="454" t="s">
        <v>75</v>
      </c>
      <c r="BM493" s="525" t="s">
        <v>1416</v>
      </c>
      <c r="BN493" s="455"/>
      <c r="BO493" s="523">
        <f>IF(BN493="Kopman",1.3,1)</f>
        <v>1</v>
      </c>
      <c r="BP493" s="492">
        <f>VLOOKUP(BM493,$A$563:$F$2022,6,FALSE)</f>
        <v>46</v>
      </c>
      <c r="BQ493" s="454" t="s">
        <v>61</v>
      </c>
      <c r="BR493" s="450">
        <f>BP493*1.5*BO493</f>
        <v>69</v>
      </c>
      <c r="BS493" s="450"/>
      <c r="BT493" s="456"/>
      <c r="BU493" s="454" t="s">
        <v>75</v>
      </c>
      <c r="BV493" s="525" t="s">
        <v>1416</v>
      </c>
      <c r="BW493" s="455"/>
      <c r="BX493" s="523">
        <f>IF(BW493="Kopman",1.3,1)</f>
        <v>1</v>
      </c>
      <c r="BY493" s="492">
        <f>VLOOKUP(BV493,$A$563:$F$2022,6,FALSE)</f>
        <v>46</v>
      </c>
      <c r="BZ493" s="454" t="s">
        <v>61</v>
      </c>
      <c r="CA493" s="450">
        <f>BY493*1.5*BX493</f>
        <v>69</v>
      </c>
      <c r="CB493" s="450"/>
      <c r="CC493" s="456"/>
      <c r="CD493" s="454" t="s">
        <v>75</v>
      </c>
      <c r="CE493" s="525" t="s">
        <v>692</v>
      </c>
      <c r="CF493" s="455"/>
      <c r="CG493" s="523">
        <f>IF(CF493="Kopman",1.3,1)</f>
        <v>1</v>
      </c>
      <c r="CH493" s="492">
        <f>VLOOKUP(CE493,$A$563:$F$2022,6,FALSE)</f>
        <v>8</v>
      </c>
      <c r="CI493" s="454" t="s">
        <v>61</v>
      </c>
      <c r="CJ493" s="450">
        <f>CH493*1.5*CG493</f>
        <v>12</v>
      </c>
      <c r="CK493" s="450"/>
      <c r="CL493" s="456"/>
      <c r="CM493" s="454" t="s">
        <v>75</v>
      </c>
      <c r="CN493" s="525" t="s">
        <v>501</v>
      </c>
      <c r="CO493" s="455"/>
      <c r="CP493" s="523">
        <f>IF(CO493="Kopman",1.3,1)</f>
        <v>1</v>
      </c>
      <c r="CQ493" s="492">
        <f>VLOOKUP(CN493,$A$563:$F$2022,6,FALSE)</f>
        <v>65</v>
      </c>
      <c r="CR493" s="454" t="s">
        <v>61</v>
      </c>
      <c r="CS493" s="450">
        <f>CQ493*1.5*CP493</f>
        <v>97.5</v>
      </c>
      <c r="CT493" s="450"/>
      <c r="CU493" s="456"/>
      <c r="CV493" s="454" t="s">
        <v>75</v>
      </c>
      <c r="CW493" s="525" t="s">
        <v>467</v>
      </c>
      <c r="CX493" s="455"/>
      <c r="CY493" s="523">
        <f>IF(CX493="Kopman",1.3,1)</f>
        <v>1</v>
      </c>
      <c r="CZ493" s="492">
        <f>VLOOKUP(CW493,$A$563:$F$2022,6,FALSE)</f>
        <v>0</v>
      </c>
      <c r="DA493" s="454" t="s">
        <v>61</v>
      </c>
      <c r="DB493" s="450">
        <f>CZ493*1.5*CY493</f>
        <v>0</v>
      </c>
      <c r="DC493" s="450"/>
      <c r="DD493" s="456"/>
      <c r="DE493" s="454" t="s">
        <v>75</v>
      </c>
      <c r="DF493" s="525" t="s">
        <v>422</v>
      </c>
      <c r="DG493" s="455"/>
      <c r="DH493" s="523">
        <f>IF(DG493="Kopman",1.3,1)</f>
        <v>1</v>
      </c>
      <c r="DI493" s="492">
        <f>VLOOKUP(DF493,$A$563:$F$2022,6,FALSE)</f>
        <v>20</v>
      </c>
      <c r="DJ493" s="454" t="s">
        <v>61</v>
      </c>
      <c r="DK493" s="450">
        <f>DI493*1.5*DH493</f>
        <v>30</v>
      </c>
      <c r="DL493" s="450"/>
      <c r="DM493" s="456"/>
      <c r="DN493" s="454" t="s">
        <v>75</v>
      </c>
      <c r="DO493" s="490" t="s">
        <v>422</v>
      </c>
      <c r="DP493" s="455"/>
      <c r="DQ493" s="523">
        <f>IF(DP493="Kopman",1.3,1)</f>
        <v>1</v>
      </c>
      <c r="DR493" s="492">
        <f>VLOOKUP(DO493,$A$563:$F$2022,6,FALSE)</f>
        <v>20</v>
      </c>
      <c r="DS493" s="454" t="s">
        <v>61</v>
      </c>
      <c r="DT493" s="450">
        <f>DR493*1.5*DQ493</f>
        <v>30</v>
      </c>
      <c r="DU493" s="450"/>
      <c r="DV493" s="456"/>
      <c r="DW493" s="454" t="s">
        <v>75</v>
      </c>
      <c r="DX493" s="506" t="s">
        <v>186</v>
      </c>
      <c r="DY493" s="455"/>
      <c r="DZ493" s="523">
        <f>IF(DY493="Kopman",1.3,1)</f>
        <v>1</v>
      </c>
      <c r="EA493" s="492" t="e">
        <f>VLOOKUP(DX493,$A$563:$F$2022,6,FALSE)</f>
        <v>#N/A</v>
      </c>
      <c r="EB493" s="454" t="s">
        <v>61</v>
      </c>
      <c r="EC493" s="450" t="e">
        <f>EA493*1.5*DZ493</f>
        <v>#N/A</v>
      </c>
      <c r="ED493" s="450"/>
      <c r="EE493" s="456"/>
      <c r="EF493" s="454" t="s">
        <v>75</v>
      </c>
      <c r="EG493" s="525" t="s">
        <v>1416</v>
      </c>
      <c r="EH493" s="455" t="s">
        <v>2268</v>
      </c>
      <c r="EI493" s="523">
        <f>IF(EH493="Kopman",1.3,1)</f>
        <v>1.3</v>
      </c>
      <c r="EJ493" s="492">
        <f>VLOOKUP(EG493,$A$563:$F$2022,6,FALSE)</f>
        <v>46</v>
      </c>
      <c r="EK493" s="454" t="s">
        <v>61</v>
      </c>
      <c r="EL493" s="450">
        <f>EJ493*1.5*EI493</f>
        <v>89.7</v>
      </c>
      <c r="EM493" s="450"/>
      <c r="EN493" s="456"/>
      <c r="EO493" s="454" t="s">
        <v>75</v>
      </c>
      <c r="EP493" s="525" t="s">
        <v>433</v>
      </c>
      <c r="EQ493" s="455"/>
      <c r="ER493" s="523">
        <f>IF(EQ493="Kopman",1.3,1)</f>
        <v>1</v>
      </c>
      <c r="ES493" s="492">
        <f>VLOOKUP(EP493,$A$563:$F$2022,6,FALSE)</f>
        <v>41</v>
      </c>
      <c r="ET493" s="454" t="s">
        <v>61</v>
      </c>
      <c r="EU493" s="450">
        <f>ES493*1.5*ER493</f>
        <v>61.5</v>
      </c>
      <c r="EV493" s="450"/>
      <c r="EW493" s="456"/>
      <c r="EX493" s="454" t="s">
        <v>75</v>
      </c>
      <c r="EY493" s="506" t="s">
        <v>186</v>
      </c>
      <c r="EZ493" s="455"/>
      <c r="FA493" s="523">
        <f>IF(EZ493="Kopman",1.3,1)</f>
        <v>1</v>
      </c>
      <c r="FB493" s="492" t="e">
        <f>VLOOKUP(EY493,$A$563:$F$2022,6,FALSE)</f>
        <v>#N/A</v>
      </c>
      <c r="FC493" s="454" t="s">
        <v>61</v>
      </c>
      <c r="FD493" s="450" t="e">
        <f>FB493*1.5*FA493</f>
        <v>#N/A</v>
      </c>
      <c r="FE493" s="450"/>
      <c r="FF493" s="456"/>
      <c r="FG493" s="454" t="s">
        <v>75</v>
      </c>
      <c r="FH493" s="525" t="s">
        <v>692</v>
      </c>
      <c r="FI493" s="455"/>
      <c r="FJ493" s="523">
        <f>IF(FI493="Kopman",1.3,1)</f>
        <v>1</v>
      </c>
      <c r="FK493" s="492">
        <f>VLOOKUP(FH493,$A$563:$F$2022,6,FALSE)</f>
        <v>8</v>
      </c>
      <c r="FL493" s="454" t="s">
        <v>61</v>
      </c>
      <c r="FM493" s="450">
        <f>FK493*1.5*FJ493</f>
        <v>12</v>
      </c>
      <c r="FN493" s="450"/>
      <c r="FO493" s="456"/>
      <c r="FP493" s="454" t="s">
        <v>75</v>
      </c>
      <c r="FQ493" s="490" t="s">
        <v>1416</v>
      </c>
      <c r="FR493" s="455"/>
      <c r="FS493" s="523">
        <f>IF(FR493="Kopman",1.3,1)</f>
        <v>1</v>
      </c>
      <c r="FT493" s="492">
        <f>VLOOKUP(FQ493,$A$563:$F$2022,6,FALSE)</f>
        <v>46</v>
      </c>
      <c r="FU493" s="454" t="s">
        <v>61</v>
      </c>
      <c r="FV493" s="450">
        <f>FT493*1.5*FS493</f>
        <v>69</v>
      </c>
      <c r="FW493" s="450"/>
      <c r="FX493" s="456"/>
      <c r="FY493" s="454" t="s">
        <v>75</v>
      </c>
      <c r="FZ493" s="490" t="s">
        <v>501</v>
      </c>
      <c r="GA493" s="455"/>
      <c r="GB493" s="523">
        <f>IF(GA493="Kopman",1.3,1)</f>
        <v>1</v>
      </c>
      <c r="GC493" s="492">
        <f>VLOOKUP(FZ493,$A$563:$F$2022,6,FALSE)</f>
        <v>65</v>
      </c>
      <c r="GD493" s="454" t="s">
        <v>61</v>
      </c>
      <c r="GE493" s="450">
        <f>GC493*1.5*GB493</f>
        <v>97.5</v>
      </c>
      <c r="GF493" s="450"/>
      <c r="GG493" s="456"/>
      <c r="GH493" s="454" t="s">
        <v>75</v>
      </c>
      <c r="GI493" s="525" t="s">
        <v>422</v>
      </c>
      <c r="GJ493" s="455"/>
      <c r="GK493" s="523">
        <f>IF(GJ493="Kopman",1.3,1)</f>
        <v>1</v>
      </c>
      <c r="GL493" s="492">
        <f>VLOOKUP(GI493,$A$563:$F$2022,6,FALSE)</f>
        <v>20</v>
      </c>
      <c r="GM493" s="454" t="s">
        <v>61</v>
      </c>
      <c r="GN493" s="450">
        <f>GL493*1.5*GK493</f>
        <v>30</v>
      </c>
      <c r="GO493" s="450"/>
      <c r="GP493" s="456"/>
      <c r="GQ493" s="454" t="s">
        <v>75</v>
      </c>
      <c r="GR493" s="525" t="s">
        <v>647</v>
      </c>
      <c r="GS493" s="455"/>
      <c r="GT493" s="523">
        <f>IF(GS493="Kopman",1.3,1)</f>
        <v>1</v>
      </c>
      <c r="GU493" s="492">
        <f>VLOOKUP(GR493,$A$563:$F$2022,6,FALSE)</f>
        <v>44</v>
      </c>
      <c r="GV493" s="454" t="s">
        <v>61</v>
      </c>
      <c r="GW493" s="450">
        <f>GU493*1.5</f>
        <v>66</v>
      </c>
      <c r="GX493" s="450"/>
      <c r="GY493" s="456"/>
      <c r="GZ493" s="454" t="s">
        <v>75</v>
      </c>
      <c r="HA493" s="490" t="s">
        <v>522</v>
      </c>
      <c r="HB493" s="455"/>
      <c r="HC493" s="523">
        <f>IF(HB493="Kopman",1.3,1)</f>
        <v>1</v>
      </c>
      <c r="HD493" s="492">
        <f>VLOOKUP(HA493,$A$563:$F$2022,6,FALSE)</f>
        <v>17</v>
      </c>
      <c r="HE493" s="454" t="s">
        <v>61</v>
      </c>
      <c r="HF493" s="450">
        <f>HD493*1.5*HC493</f>
        <v>25.5</v>
      </c>
      <c r="HG493" s="450"/>
      <c r="HH493" s="456"/>
      <c r="HI493" s="454" t="s">
        <v>75</v>
      </c>
      <c r="HJ493" s="525" t="s">
        <v>1416</v>
      </c>
      <c r="HK493" s="455"/>
      <c r="HL493" s="523">
        <f>IF(HK493="Kopman",1.3,1)</f>
        <v>1</v>
      </c>
      <c r="HM493" s="492">
        <f>VLOOKUP(HJ493,$A$563:$F$2022,6,FALSE)</f>
        <v>46</v>
      </c>
      <c r="HN493" s="454" t="s">
        <v>61</v>
      </c>
      <c r="HO493" s="450">
        <f>HM493*1.5</f>
        <v>69</v>
      </c>
      <c r="HP493" s="450"/>
      <c r="HQ493" s="456"/>
      <c r="HR493" s="454" t="s">
        <v>75</v>
      </c>
      <c r="HS493" s="490" t="s">
        <v>433</v>
      </c>
      <c r="HT493" s="455"/>
      <c r="HU493" s="523">
        <f>IF(HT493="Kopman",1.3,1)</f>
        <v>1</v>
      </c>
      <c r="HV493" s="492">
        <f>VLOOKUP(HS493,$A$563:$F$2022,6,FALSE)</f>
        <v>41</v>
      </c>
      <c r="HW493" s="454" t="s">
        <v>61</v>
      </c>
      <c r="HX493" s="450">
        <f>HV493*1.5*HU493</f>
        <v>61.5</v>
      </c>
      <c r="HY493" s="450"/>
      <c r="HZ493" s="456"/>
      <c r="IA493" s="454" t="s">
        <v>75</v>
      </c>
      <c r="IB493" s="525" t="s">
        <v>647</v>
      </c>
      <c r="IC493" s="455"/>
      <c r="ID493" s="523">
        <f>IF(IC493="Kopman",1.3,1)</f>
        <v>1</v>
      </c>
      <c r="IE493" s="492">
        <f>VLOOKUP(IB493,$A$563:$F$2022,6,FALSE)</f>
        <v>44</v>
      </c>
      <c r="IF493" s="454" t="s">
        <v>61</v>
      </c>
      <c r="IG493" s="450">
        <f>IE493*1.5</f>
        <v>66</v>
      </c>
      <c r="IH493" s="450"/>
      <c r="II493" s="456"/>
      <c r="IJ493" s="454" t="s">
        <v>75</v>
      </c>
      <c r="IK493" s="525" t="s">
        <v>1416</v>
      </c>
      <c r="IL493" s="455"/>
      <c r="IM493" s="523">
        <f>IF(IL493="Kopman",1.3,1)</f>
        <v>1</v>
      </c>
      <c r="IN493" s="492">
        <f>VLOOKUP(IK493,$A$563:$F$2022,6,FALSE)</f>
        <v>46</v>
      </c>
      <c r="IO493" s="454" t="s">
        <v>61</v>
      </c>
      <c r="IP493" s="450">
        <f>IN493*1.5*IM493</f>
        <v>69</v>
      </c>
      <c r="IQ493" s="450"/>
      <c r="IR493" s="456"/>
      <c r="IS493" s="454" t="s">
        <v>75</v>
      </c>
      <c r="IT493" s="525" t="s">
        <v>516</v>
      </c>
      <c r="IU493" s="455"/>
      <c r="IV493" s="523">
        <f>IF(IU493="Kopman",1.3,1)</f>
        <v>1</v>
      </c>
      <c r="IW493" s="492">
        <f>VLOOKUP(IT493,$A$563:$F$2022,6,FALSE)</f>
        <v>69</v>
      </c>
      <c r="IX493" s="454" t="s">
        <v>61</v>
      </c>
      <c r="IY493" s="450">
        <f>IW493*1.5*IV493</f>
        <v>103.5</v>
      </c>
      <c r="IZ493" s="450"/>
      <c r="JA493" s="456"/>
      <c r="JB493" s="454" t="s">
        <v>75</v>
      </c>
      <c r="JC493" s="525" t="s">
        <v>692</v>
      </c>
      <c r="JD493" s="455"/>
      <c r="JE493" s="523">
        <f>IF(JD493="Kopman",1.3,1)</f>
        <v>1</v>
      </c>
      <c r="JF493" s="492">
        <f>VLOOKUP(JC493,$A$563:$F$2022,6,FALSE)</f>
        <v>8</v>
      </c>
      <c r="JG493" s="454" t="s">
        <v>61</v>
      </c>
      <c r="JH493" s="450">
        <f>JF493*1.5*JE493</f>
        <v>12</v>
      </c>
      <c r="JI493" s="450"/>
      <c r="JJ493" s="456"/>
      <c r="JK493" s="454" t="s">
        <v>75</v>
      </c>
      <c r="JL493" s="525" t="s">
        <v>692</v>
      </c>
      <c r="JM493" s="455"/>
      <c r="JN493" s="523">
        <f>IF(JM493="Kopman",1.3,1)</f>
        <v>1</v>
      </c>
      <c r="JO493" s="492">
        <f>VLOOKUP(JL493,$A$563:$F$2022,6,FALSE)</f>
        <v>8</v>
      </c>
      <c r="JP493" s="454" t="s">
        <v>61</v>
      </c>
      <c r="JQ493" s="450">
        <f>JO493*1.5*JN493</f>
        <v>12</v>
      </c>
      <c r="JR493" s="450"/>
      <c r="JS493" s="456"/>
      <c r="JT493" s="454" t="s">
        <v>75</v>
      </c>
      <c r="JU493" s="525" t="s">
        <v>559</v>
      </c>
      <c r="JV493" s="455"/>
      <c r="JW493" s="523">
        <f>IF(JV493="Kopman",1.3,1)</f>
        <v>1</v>
      </c>
      <c r="JX493" s="492">
        <f>VLOOKUP(JU493,$A$563:$F$2022,6,FALSE)</f>
        <v>40</v>
      </c>
      <c r="JY493" s="454" t="s">
        <v>61</v>
      </c>
      <c r="JZ493" s="450">
        <f>JX493*1.5*JW493</f>
        <v>60</v>
      </c>
      <c r="KA493" s="450"/>
      <c r="KB493" s="456"/>
      <c r="KC493" s="454" t="s">
        <v>75</v>
      </c>
      <c r="KD493" s="525" t="s">
        <v>487</v>
      </c>
      <c r="KE493" s="455"/>
      <c r="KF493" s="523">
        <f>IF(KE493="Kopman",1.3,1)</f>
        <v>1</v>
      </c>
      <c r="KG493" s="492">
        <f>VLOOKUP(KD493,$A$563:$F$2022,6,FALSE)</f>
        <v>11</v>
      </c>
      <c r="KH493" s="454" t="s">
        <v>61</v>
      </c>
      <c r="KI493" s="450">
        <f>KG493*1.5*KF493</f>
        <v>16.5</v>
      </c>
      <c r="KJ493" s="450"/>
      <c r="KK493" s="456"/>
      <c r="KL493" s="454" t="s">
        <v>75</v>
      </c>
      <c r="KM493" s="525" t="s">
        <v>467</v>
      </c>
      <c r="KN493" s="455"/>
      <c r="KO493" s="523">
        <f>IF(KN493="Kopman",1.3,1)</f>
        <v>1</v>
      </c>
      <c r="KP493" s="492">
        <f>VLOOKUP(KM493,$A$563:$F$2022,6,FALSE)</f>
        <v>0</v>
      </c>
      <c r="KQ493" s="454" t="s">
        <v>61</v>
      </c>
      <c r="KR493" s="450">
        <f>KP493*1.5</f>
        <v>0</v>
      </c>
      <c r="KS493" s="450"/>
      <c r="KT493" s="456"/>
      <c r="KU493" s="454" t="s">
        <v>75</v>
      </c>
      <c r="KV493" s="525" t="s">
        <v>423</v>
      </c>
      <c r="KW493" s="455"/>
      <c r="KX493" s="523">
        <f>IF(KW493="Kopman",1.3,1)</f>
        <v>1</v>
      </c>
      <c r="KY493" s="492">
        <f>VLOOKUP(KV493,$A$563:$F$2022,6,FALSE)</f>
        <v>0</v>
      </c>
      <c r="KZ493" s="454" t="s">
        <v>61</v>
      </c>
      <c r="LA493" s="450">
        <f>KY493*1.5*KX493</f>
        <v>0</v>
      </c>
      <c r="LB493" s="450"/>
      <c r="LC493" s="456"/>
      <c r="LD493" s="454" t="s">
        <v>75</v>
      </c>
      <c r="LE493" s="525" t="s">
        <v>647</v>
      </c>
      <c r="LF493" s="455"/>
      <c r="LG493" s="523">
        <f>IF(LF493="Kopman",1.3,1)</f>
        <v>1</v>
      </c>
      <c r="LH493" s="492">
        <f>VLOOKUP(LE493,$A$563:$F$2022,6,FALSE)</f>
        <v>44</v>
      </c>
      <c r="LI493" s="454" t="s">
        <v>61</v>
      </c>
      <c r="LJ493" s="450">
        <f>LH493*1.5*LG493</f>
        <v>66</v>
      </c>
      <c r="LK493" s="450"/>
      <c r="LL493" s="456"/>
      <c r="LM493" s="454" t="s">
        <v>75</v>
      </c>
      <c r="LN493" s="525" t="s">
        <v>557</v>
      </c>
      <c r="LO493" s="455"/>
      <c r="LP493" s="523">
        <f>IF(LO493="Kopman",1.3,1)</f>
        <v>1</v>
      </c>
      <c r="LQ493" s="492">
        <f>VLOOKUP(LN493,$A$563:$F$2022,6,FALSE)</f>
        <v>14</v>
      </c>
      <c r="LR493" s="454" t="s">
        <v>61</v>
      </c>
      <c r="LS493" s="450">
        <f>LQ493*1.5*LP493</f>
        <v>21</v>
      </c>
      <c r="LT493" s="450"/>
      <c r="LU493" s="456"/>
      <c r="LV493" s="454" t="s">
        <v>75</v>
      </c>
      <c r="LW493" s="525" t="s">
        <v>501</v>
      </c>
      <c r="LX493" s="455"/>
      <c r="LY493" s="523">
        <f>IF(LX493="Kopman",1.3,1)</f>
        <v>1</v>
      </c>
      <c r="LZ493" s="492">
        <f>VLOOKUP(LW493,$A$563:$F$2022,6,FALSE)</f>
        <v>65</v>
      </c>
      <c r="MA493" s="454" t="s">
        <v>61</v>
      </c>
      <c r="MB493" s="450">
        <f>LZ493*1.5*LY493</f>
        <v>97.5</v>
      </c>
      <c r="MC493" s="450"/>
      <c r="MD493" s="456"/>
      <c r="ME493" s="454" t="s">
        <v>75</v>
      </c>
      <c r="MF493" s="527" t="s">
        <v>474</v>
      </c>
      <c r="MG493" s="455"/>
      <c r="MH493" s="523">
        <f>IF(MG493="Kopman",1.3,1)</f>
        <v>1</v>
      </c>
      <c r="MI493" s="492">
        <f>VLOOKUP(MF493,$A$563:$F$2022,6,FALSE)</f>
        <v>0</v>
      </c>
      <c r="MJ493" s="454" t="s">
        <v>61</v>
      </c>
      <c r="MK493" s="450">
        <f>MI493*1.5*MH493</f>
        <v>0</v>
      </c>
      <c r="ML493" s="450"/>
      <c r="MM493" s="456"/>
      <c r="MN493" s="454" t="s">
        <v>75</v>
      </c>
      <c r="MO493" s="525" t="s">
        <v>423</v>
      </c>
      <c r="MP493" s="455"/>
      <c r="MQ493" s="523">
        <f>IF(MP493="Kopman",1.3,1)</f>
        <v>1</v>
      </c>
      <c r="MR493" s="492">
        <f>VLOOKUP(MO493,$A$563:$F$2022,6,FALSE)</f>
        <v>0</v>
      </c>
      <c r="MS493" s="454" t="s">
        <v>61</v>
      </c>
      <c r="MT493" s="450">
        <f>MR493*1.5*MQ493</f>
        <v>0</v>
      </c>
      <c r="MU493" s="450"/>
      <c r="MV493" s="456"/>
      <c r="MW493" s="454" t="s">
        <v>75</v>
      </c>
      <c r="MX493" s="525" t="s">
        <v>422</v>
      </c>
      <c r="MY493" s="455"/>
      <c r="MZ493" s="523">
        <f>IF(MY493="Kopman",1.3,1)</f>
        <v>1</v>
      </c>
      <c r="NA493" s="492">
        <f>VLOOKUP(MX493,$A$563:$F$2022,6,FALSE)</f>
        <v>20</v>
      </c>
      <c r="NB493" s="454" t="s">
        <v>61</v>
      </c>
      <c r="NC493" s="450">
        <f>NA493*1.5*MZ493</f>
        <v>30</v>
      </c>
      <c r="ND493" s="450"/>
      <c r="NE493" s="456"/>
      <c r="NF493" s="454" t="s">
        <v>75</v>
      </c>
      <c r="NG493" s="525" t="s">
        <v>453</v>
      </c>
      <c r="NH493" s="455"/>
      <c r="NI493" s="523">
        <f>IF(NH493="Kopman",1.3,1)</f>
        <v>1</v>
      </c>
      <c r="NJ493" s="492">
        <f>VLOOKUP(NG493,$A$563:$F$2022,6,FALSE)</f>
        <v>0</v>
      </c>
      <c r="NK493" s="454" t="s">
        <v>61</v>
      </c>
      <c r="NL493" s="450">
        <f>NJ493*1.5*NI493</f>
        <v>0</v>
      </c>
      <c r="NM493" s="450"/>
      <c r="NN493" s="456"/>
      <c r="NO493" s="454" t="s">
        <v>75</v>
      </c>
      <c r="NP493" s="525" t="s">
        <v>692</v>
      </c>
      <c r="NQ493" s="455"/>
      <c r="NR493" s="523">
        <f>IF(NQ493="Kopman",1.3,1)</f>
        <v>1</v>
      </c>
      <c r="NS493" s="492">
        <f>VLOOKUP(NP493,$A$563:$F$2022,6,FALSE)</f>
        <v>8</v>
      </c>
      <c r="NT493" s="454" t="s">
        <v>61</v>
      </c>
      <c r="NU493" s="450">
        <f>NS493*1.5*NR493</f>
        <v>12</v>
      </c>
      <c r="NV493" s="450"/>
      <c r="NW493" s="456"/>
      <c r="NX493" s="454" t="s">
        <v>75</v>
      </c>
      <c r="NY493" s="490" t="s">
        <v>487</v>
      </c>
      <c r="NZ493" s="455"/>
      <c r="OA493" s="455"/>
      <c r="OB493" s="492">
        <f>VLOOKUP(NY493,$A$563:$F$2022,6,FALSE)</f>
        <v>11</v>
      </c>
      <c r="OC493" s="454" t="s">
        <v>61</v>
      </c>
      <c r="OD493" s="450">
        <f>OB493*1.5</f>
        <v>16.5</v>
      </c>
      <c r="OE493" s="450"/>
      <c r="OF493" s="456"/>
      <c r="OG493" s="454" t="s">
        <v>75</v>
      </c>
      <c r="OH493" s="525" t="s">
        <v>474</v>
      </c>
      <c r="OI493" s="455"/>
      <c r="OJ493" s="523">
        <f>IF(OI493="Kopman",1.3,1)</f>
        <v>1</v>
      </c>
      <c r="OK493" s="492">
        <f>VLOOKUP(OH493,$A$563:$F$2022,6,FALSE)</f>
        <v>0</v>
      </c>
      <c r="OL493" s="454" t="s">
        <v>61</v>
      </c>
      <c r="OM493" s="450">
        <f>OK493*1.5*OJ493</f>
        <v>0</v>
      </c>
      <c r="ON493" s="450"/>
      <c r="OO493" s="456"/>
      <c r="OP493" s="454" t="s">
        <v>75</v>
      </c>
      <c r="OQ493" s="490" t="s">
        <v>422</v>
      </c>
      <c r="OR493" s="455"/>
      <c r="OS493" s="523">
        <f>IF(OR493="Kopman",1.3,1)</f>
        <v>1</v>
      </c>
      <c r="OT493" s="492">
        <f>VLOOKUP(OQ493,$A$563:$F$2022,6,FALSE)</f>
        <v>20</v>
      </c>
      <c r="OU493" s="454" t="s">
        <v>61</v>
      </c>
      <c r="OV493" s="450">
        <f>OT493*1.5*OS493</f>
        <v>30</v>
      </c>
      <c r="OW493" s="450"/>
      <c r="OX493" s="456"/>
      <c r="OY493" s="454" t="s">
        <v>75</v>
      </c>
      <c r="OZ493" s="525" t="s">
        <v>1416</v>
      </c>
      <c r="PA493" s="455"/>
      <c r="PB493" s="523">
        <f>IF(PA493="Kopman",1.3,1)</f>
        <v>1</v>
      </c>
      <c r="PC493" s="492">
        <f>VLOOKUP(OZ493,$A$563:$F$2022,6,FALSE)</f>
        <v>46</v>
      </c>
      <c r="PD493" s="454" t="s">
        <v>61</v>
      </c>
      <c r="PE493" s="450">
        <f>PC493*1.5*PB493</f>
        <v>69</v>
      </c>
      <c r="PF493" s="450"/>
      <c r="PG493" s="456"/>
      <c r="PH493" s="454" t="s">
        <v>75</v>
      </c>
      <c r="PI493" s="525" t="s">
        <v>422</v>
      </c>
      <c r="PJ493" s="455"/>
      <c r="PK493" s="523">
        <f>IF(PJ493="Kopman",1.3,1)</f>
        <v>1</v>
      </c>
      <c r="PL493" s="492">
        <f>VLOOKUP(PI493,$A$563:$F$2022,6,FALSE)</f>
        <v>20</v>
      </c>
      <c r="PM493" s="454" t="s">
        <v>61</v>
      </c>
      <c r="PN493" s="450">
        <f>PL493*1.5*PK493</f>
        <v>30</v>
      </c>
      <c r="PO493" s="450"/>
      <c r="PP493" s="456"/>
      <c r="PQ493" s="454" t="s">
        <v>75</v>
      </c>
      <c r="PR493" s="490" t="s">
        <v>423</v>
      </c>
      <c r="PS493" s="455"/>
      <c r="PT493" s="523">
        <f>IF(PS493="Kopman",1.3,1)</f>
        <v>1</v>
      </c>
      <c r="PU493" s="492">
        <f>VLOOKUP(PR493,$A$563:$F$2022,6,FALSE)</f>
        <v>0</v>
      </c>
      <c r="PV493" s="454" t="s">
        <v>61</v>
      </c>
      <c r="PW493" s="450">
        <f>PU493*1.5*PT493</f>
        <v>0</v>
      </c>
      <c r="PX493" s="450"/>
      <c r="PY493" s="456"/>
      <c r="PZ493" s="454" t="s">
        <v>75</v>
      </c>
      <c r="QA493" s="525" t="s">
        <v>692</v>
      </c>
      <c r="QB493" s="455"/>
      <c r="QC493" s="523">
        <f>IF(QB493="Kopman",1.3,1)</f>
        <v>1</v>
      </c>
      <c r="QD493" s="492">
        <f>VLOOKUP(QA493,$A$563:$F$2022,6,FALSE)</f>
        <v>8</v>
      </c>
      <c r="QE493" s="454" t="s">
        <v>61</v>
      </c>
      <c r="QF493" s="450">
        <f>QD493*1.5*QC493</f>
        <v>12</v>
      </c>
      <c r="QG493" s="450"/>
      <c r="QH493" s="456"/>
      <c r="QI493" s="454" t="s">
        <v>75</v>
      </c>
      <c r="QJ493" s="490" t="s">
        <v>647</v>
      </c>
      <c r="QK493" s="455"/>
      <c r="QL493" s="523">
        <f>IF(QK493="Kopman",1.3,1)</f>
        <v>1</v>
      </c>
      <c r="QM493" s="492">
        <f>VLOOKUP(QJ493,$A$563:$F$2022,6,FALSE)</f>
        <v>44</v>
      </c>
      <c r="QN493" s="454" t="s">
        <v>61</v>
      </c>
      <c r="QO493" s="450">
        <f>QM493*1.5*QL493</f>
        <v>66</v>
      </c>
      <c r="QP493" s="450"/>
      <c r="QQ493" s="456"/>
      <c r="QR493" s="454" t="s">
        <v>75</v>
      </c>
      <c r="QS493" s="525" t="s">
        <v>692</v>
      </c>
      <c r="QT493" s="455"/>
      <c r="QU493" s="523">
        <f>IF(QT493="Kopman",1.3,1)</f>
        <v>1</v>
      </c>
      <c r="QV493" s="492">
        <f>VLOOKUP(QS493,$A$563:$F$2022,6,FALSE)</f>
        <v>8</v>
      </c>
      <c r="QW493" s="454" t="s">
        <v>61</v>
      </c>
      <c r="QX493" s="450">
        <f>QV493*1.5*QU493</f>
        <v>12</v>
      </c>
      <c r="QY493" s="450"/>
      <c r="QZ493" s="456"/>
      <c r="RA493" s="454" t="s">
        <v>75</v>
      </c>
      <c r="RB493" s="490" t="s">
        <v>692</v>
      </c>
      <c r="RC493" s="455"/>
      <c r="RD493" s="523">
        <f>IF(RC493="Kopman",1.3,1)</f>
        <v>1</v>
      </c>
      <c r="RE493" s="492">
        <f>VLOOKUP(RB493,$A$563:$F$2022,6,FALSE)</f>
        <v>8</v>
      </c>
      <c r="RF493" s="454" t="s">
        <v>61</v>
      </c>
      <c r="RG493" s="450">
        <f>RE493*1.5*RD493</f>
        <v>12</v>
      </c>
      <c r="RH493" s="450"/>
      <c r="RI493" s="456"/>
      <c r="RJ493" s="454" t="s">
        <v>75</v>
      </c>
      <c r="RK493" s="506" t="s">
        <v>186</v>
      </c>
      <c r="RL493" s="455"/>
      <c r="RM493" s="455"/>
      <c r="RN493" s="492" t="e">
        <f>VLOOKUP(RK493,$A$563:$F$2022,6,FALSE)</f>
        <v>#N/A</v>
      </c>
      <c r="RO493" s="454" t="s">
        <v>61</v>
      </c>
      <c r="RP493" s="450" t="e">
        <f>RN493*1.5</f>
        <v>#N/A</v>
      </c>
      <c r="RQ493" s="450"/>
      <c r="RR493" s="456"/>
      <c r="RS493" s="454" t="s">
        <v>75</v>
      </c>
      <c r="RT493" s="525" t="s">
        <v>516</v>
      </c>
      <c r="RU493" s="455"/>
      <c r="RV493" s="523">
        <f>IF(RU493="Kopman",1.3,1)</f>
        <v>1</v>
      </c>
      <c r="RW493" s="492">
        <f>VLOOKUP(RT493,$A$563:$F$2022,6,FALSE)</f>
        <v>69</v>
      </c>
      <c r="RX493" s="454" t="s">
        <v>61</v>
      </c>
      <c r="RY493" s="450">
        <f>RW493*1.5*RV493</f>
        <v>103.5</v>
      </c>
      <c r="RZ493" s="450"/>
      <c r="SA493" s="486"/>
      <c r="SB493" s="454" t="s">
        <v>75</v>
      </c>
      <c r="SC493" s="525" t="s">
        <v>647</v>
      </c>
      <c r="SD493" s="455"/>
      <c r="SE493" s="523">
        <f>IF(SD493="Kopman",1.3,1)</f>
        <v>1</v>
      </c>
      <c r="SF493" s="492">
        <f>VLOOKUP(SC493,$A$563:$F$2022,6,FALSE)</f>
        <v>44</v>
      </c>
      <c r="SG493" s="454" t="s">
        <v>61</v>
      </c>
      <c r="SH493" s="450">
        <f>SF493*1.5*SE493</f>
        <v>66</v>
      </c>
      <c r="SI493" s="450"/>
      <c r="SJ493" s="486"/>
      <c r="SK493" s="454" t="s">
        <v>75</v>
      </c>
      <c r="SL493" s="525" t="s">
        <v>692</v>
      </c>
      <c r="SM493" s="455"/>
      <c r="SN493" s="523">
        <f>IF(SM493="Kopman",1.3,1)</f>
        <v>1</v>
      </c>
      <c r="SO493" s="492">
        <f>VLOOKUP(SL493,$A$563:$F$2022,6,FALSE)</f>
        <v>8</v>
      </c>
      <c r="SP493" s="454" t="s">
        <v>61</v>
      </c>
      <c r="SQ493" s="450">
        <f>SO493*1.5*SN493</f>
        <v>12</v>
      </c>
      <c r="SR493" s="450"/>
      <c r="SS493" s="486"/>
      <c r="ST493" s="454" t="s">
        <v>75</v>
      </c>
      <c r="SU493" s="525" t="s">
        <v>522</v>
      </c>
      <c r="SV493" s="455"/>
      <c r="SW493" s="523">
        <f>IF(SV493="Kopman",1.3,1)</f>
        <v>1</v>
      </c>
      <c r="SX493" s="492">
        <f>VLOOKUP(SU493,$A$563:$F$2022,6,FALSE)</f>
        <v>17</v>
      </c>
      <c r="SY493" s="454" t="s">
        <v>61</v>
      </c>
      <c r="SZ493" s="450">
        <f>SX493*1.5*SW493</f>
        <v>25.5</v>
      </c>
      <c r="TA493" s="450"/>
      <c r="TB493" s="486"/>
      <c r="TC493" s="454" t="s">
        <v>75</v>
      </c>
      <c r="TD493" s="525" t="s">
        <v>522</v>
      </c>
      <c r="TE493" s="455"/>
      <c r="TF493" s="523">
        <f>IF(TE493="Kopman",1.3,1)</f>
        <v>1</v>
      </c>
      <c r="TG493" s="492">
        <f>VLOOKUP(TD493,$A$563:$F$2022,6,FALSE)</f>
        <v>17</v>
      </c>
      <c r="TH493" s="454" t="s">
        <v>61</v>
      </c>
      <c r="TI493" s="450">
        <f>TG493*1.5</f>
        <v>25.5</v>
      </c>
      <c r="TJ493" s="455"/>
      <c r="TK493" s="486"/>
      <c r="TL493" s="454" t="s">
        <v>75</v>
      </c>
      <c r="TM493" s="525" t="s">
        <v>516</v>
      </c>
      <c r="TN493" s="455"/>
      <c r="TO493" s="523">
        <f>IF(TN493="Kopman",1.3,1)</f>
        <v>1</v>
      </c>
      <c r="TP493" s="492">
        <f>VLOOKUP(TM493,$A$563:$F$2022,6,FALSE)</f>
        <v>69</v>
      </c>
      <c r="TQ493" s="454" t="s">
        <v>61</v>
      </c>
      <c r="TR493" s="450">
        <f>TP493*1.5*TO493</f>
        <v>103.5</v>
      </c>
      <c r="TS493" s="450"/>
      <c r="TT493" s="486"/>
      <c r="TU493" s="454" t="s">
        <v>75</v>
      </c>
      <c r="TV493" s="506" t="s">
        <v>186</v>
      </c>
      <c r="TW493" s="455"/>
      <c r="TX493" s="523">
        <f>IF(TW493="Kopman",1.3,1)</f>
        <v>1</v>
      </c>
      <c r="TY493" s="492" t="e">
        <f>VLOOKUP(TV493,$A$563:$F$2022,6,FALSE)</f>
        <v>#N/A</v>
      </c>
      <c r="TZ493" s="454" t="s">
        <v>61</v>
      </c>
      <c r="UA493" s="450" t="e">
        <f>TY493*1.5*TX493</f>
        <v>#N/A</v>
      </c>
      <c r="UB493" s="450"/>
      <c r="UC493" s="486"/>
      <c r="UD493" s="454" t="s">
        <v>75</v>
      </c>
      <c r="UE493" s="525" t="s">
        <v>1416</v>
      </c>
      <c r="UF493" s="455" t="s">
        <v>2268</v>
      </c>
      <c r="UG493" s="523">
        <f>IF(UF493="Kopman",1.3,1)</f>
        <v>1.3</v>
      </c>
      <c r="UH493" s="492">
        <f>VLOOKUP(UE493,$A$563:$F$2022,6,FALSE)</f>
        <v>46</v>
      </c>
      <c r="UI493" s="454" t="s">
        <v>61</v>
      </c>
      <c r="UJ493" s="450">
        <f>UH493*1.5*UG493</f>
        <v>89.7</v>
      </c>
      <c r="UK493" s="450"/>
      <c r="UL493" s="486"/>
      <c r="UM493" s="454" t="s">
        <v>75</v>
      </c>
      <c r="UN493" s="506" t="s">
        <v>186</v>
      </c>
      <c r="UO493" s="455"/>
      <c r="UP493" s="523">
        <f>IF(UO493="Kopman",1.3,1)</f>
        <v>1</v>
      </c>
      <c r="UQ493" s="492" t="e">
        <f>VLOOKUP(UN493,$A$563:$F$2022,6,FALSE)</f>
        <v>#N/A</v>
      </c>
      <c r="UR493" s="454" t="s">
        <v>61</v>
      </c>
      <c r="US493" s="450" t="e">
        <f>UQ493*1.5*UP493</f>
        <v>#N/A</v>
      </c>
      <c r="UT493" s="450"/>
      <c r="UU493" s="486"/>
      <c r="UV493" s="454" t="s">
        <v>75</v>
      </c>
      <c r="UW493" s="525" t="s">
        <v>422</v>
      </c>
      <c r="UX493" s="455"/>
      <c r="UY493" s="523">
        <f>IF(UX493="Kopman",1.3,1)</f>
        <v>1</v>
      </c>
      <c r="UZ493" s="492">
        <f>VLOOKUP(UW493,$A$563:$F$2022,6,FALSE)</f>
        <v>20</v>
      </c>
      <c r="VA493" s="454" t="s">
        <v>61</v>
      </c>
      <c r="VB493" s="450">
        <f>UZ493*1.5*UY493</f>
        <v>30</v>
      </c>
      <c r="VC493" s="450"/>
      <c r="VD493" s="486"/>
      <c r="VE493" s="454" t="s">
        <v>75</v>
      </c>
      <c r="VF493" s="506" t="s">
        <v>186</v>
      </c>
      <c r="VG493" s="455"/>
      <c r="VH493" s="523">
        <f>IF(VG493="Kopman",1.3,1)</f>
        <v>1</v>
      </c>
      <c r="VI493" s="492" t="e">
        <f>VLOOKUP(VF493,$A$563:$F$2022,6,FALSE)</f>
        <v>#N/A</v>
      </c>
      <c r="VJ493" s="454" t="s">
        <v>61</v>
      </c>
      <c r="VK493" s="450" t="e">
        <f>VI493*1.5*VH493</f>
        <v>#N/A</v>
      </c>
      <c r="VL493" s="450"/>
      <c r="VM493" s="486"/>
      <c r="VN493" s="454" t="s">
        <v>75</v>
      </c>
      <c r="VO493" s="525" t="s">
        <v>423</v>
      </c>
      <c r="VP493" s="455"/>
      <c r="VQ493" s="523">
        <f>IF(VP493="Kopman",1.3,1)</f>
        <v>1</v>
      </c>
      <c r="VR493" s="492">
        <f>VLOOKUP(VO493,$A$563:$F$2022,6,FALSE)</f>
        <v>0</v>
      </c>
      <c r="VS493" s="454" t="s">
        <v>61</v>
      </c>
      <c r="VT493" s="450">
        <f>VR493*1.5*VQ493</f>
        <v>0</v>
      </c>
      <c r="VU493" s="450"/>
      <c r="VV493" s="486"/>
      <c r="VW493" s="454" t="s">
        <v>75</v>
      </c>
      <c r="VX493" s="506" t="s">
        <v>186</v>
      </c>
      <c r="VY493" s="455"/>
      <c r="VZ493" s="455"/>
      <c r="WA493" s="492" t="e">
        <f>VLOOKUP(VX493,$A$563:$F$2022,6,FALSE)</f>
        <v>#N/A</v>
      </c>
      <c r="WB493" s="454" t="s">
        <v>61</v>
      </c>
      <c r="WC493" s="450" t="e">
        <f>WA493*1.5</f>
        <v>#N/A</v>
      </c>
      <c r="WD493" s="455"/>
      <c r="WE493" s="486"/>
      <c r="WF493" s="454" t="s">
        <v>75</v>
      </c>
      <c r="WG493" s="525" t="s">
        <v>422</v>
      </c>
      <c r="WH493" s="455"/>
      <c r="WI493" s="523">
        <f>IF(WH493="Kopman",1.3,1)</f>
        <v>1</v>
      </c>
      <c r="WJ493" s="492">
        <f>VLOOKUP(WG493,$A$563:$F$2022,6,FALSE)</f>
        <v>20</v>
      </c>
      <c r="WK493" s="454" t="s">
        <v>61</v>
      </c>
      <c r="WL493" s="450">
        <f>WJ493*1.5</f>
        <v>30</v>
      </c>
      <c r="WM493" s="455"/>
      <c r="WN493" s="486"/>
      <c r="WO493" s="454" t="s">
        <v>75</v>
      </c>
      <c r="WP493" s="525" t="s">
        <v>676</v>
      </c>
      <c r="WQ493" s="492"/>
      <c r="WR493" s="523">
        <f>IF(WQ493="Kopman",1.3,1)</f>
        <v>1</v>
      </c>
      <c r="WS493" s="492">
        <f>VLOOKUP(WP493,$A$563:$F$2022,6,FALSE)</f>
        <v>38</v>
      </c>
      <c r="WT493" s="454" t="s">
        <v>61</v>
      </c>
      <c r="WU493" s="450">
        <f>WS493*1.5*WR493</f>
        <v>57</v>
      </c>
      <c r="WV493" s="450"/>
      <c r="WW493" s="486"/>
      <c r="WX493" s="454" t="s">
        <v>75</v>
      </c>
      <c r="WY493" s="525" t="s">
        <v>501</v>
      </c>
      <c r="WZ493" s="455"/>
      <c r="XA493" s="523">
        <f>IF(WZ493="Kopman",1.3,1)</f>
        <v>1</v>
      </c>
      <c r="XB493" s="492">
        <f>VLOOKUP(WY493,$A$563:$F$2022,6,FALSE)</f>
        <v>65</v>
      </c>
      <c r="XC493" s="454" t="s">
        <v>61</v>
      </c>
      <c r="XD493" s="450">
        <f>XB493*1.5</f>
        <v>97.5</v>
      </c>
      <c r="XE493" s="455"/>
      <c r="XF493" s="486"/>
      <c r="XG493" s="454" t="s">
        <v>75</v>
      </c>
      <c r="XH493" s="506" t="s">
        <v>186</v>
      </c>
      <c r="XI493" s="455"/>
      <c r="XJ493" s="455"/>
      <c r="XK493" s="492" t="e">
        <f>VLOOKUP(XH493,$A$563:$F$2022,6,FALSE)</f>
        <v>#N/A</v>
      </c>
      <c r="XL493" s="454" t="s">
        <v>61</v>
      </c>
      <c r="XM493" s="450" t="e">
        <f>XK493*1.5</f>
        <v>#N/A</v>
      </c>
      <c r="XN493" s="455"/>
      <c r="XO493" s="486"/>
      <c r="XP493" s="454" t="s">
        <v>75</v>
      </c>
      <c r="XQ493" s="525" t="s">
        <v>453</v>
      </c>
      <c r="XR493" s="455"/>
      <c r="XS493" s="523">
        <f>IF(XR493="Kopman",1.3,1)</f>
        <v>1</v>
      </c>
      <c r="XT493" s="492">
        <f>VLOOKUP(XQ493,$A$563:$F$2022,6,FALSE)</f>
        <v>0</v>
      </c>
      <c r="XU493" s="454" t="s">
        <v>61</v>
      </c>
      <c r="XV493" s="450">
        <f>XT493*1.5*XS493</f>
        <v>0</v>
      </c>
      <c r="XW493" s="450"/>
      <c r="XX493" s="486"/>
      <c r="XY493" s="454" t="s">
        <v>75</v>
      </c>
      <c r="XZ493" s="525" t="s">
        <v>422</v>
      </c>
      <c r="YA493" s="455"/>
      <c r="YB493" s="523">
        <f>IF(YA493="Kopman",1.3,1)</f>
        <v>1</v>
      </c>
      <c r="YC493" s="492">
        <f>VLOOKUP(XZ493,$A$563:$F$2022,6,FALSE)</f>
        <v>20</v>
      </c>
      <c r="YD493" s="454" t="s">
        <v>61</v>
      </c>
      <c r="YE493" s="450">
        <f>YC493*1.5</f>
        <v>30</v>
      </c>
      <c r="YF493" s="455"/>
      <c r="YG493" s="486"/>
      <c r="YH493" s="454" t="s">
        <v>75</v>
      </c>
      <c r="YI493" s="525" t="s">
        <v>546</v>
      </c>
      <c r="YJ493" s="455"/>
      <c r="YK493" s="523">
        <f>IF(YJ493="Kopman",1.3,1)</f>
        <v>1</v>
      </c>
      <c r="YL493" s="492">
        <f>VLOOKUP(YI493,$A$563:$F$2022,6,FALSE)</f>
        <v>7</v>
      </c>
      <c r="YM493" s="454" t="s">
        <v>61</v>
      </c>
      <c r="YN493" s="450">
        <f>YL493*1.5*YK493</f>
        <v>10.5</v>
      </c>
      <c r="YO493" s="450"/>
      <c r="YP493" s="486"/>
      <c r="YQ493" s="454" t="s">
        <v>75</v>
      </c>
      <c r="YR493" s="506" t="s">
        <v>186</v>
      </c>
      <c r="YS493" s="455"/>
      <c r="YT493" s="455"/>
      <c r="YU493" s="492" t="e">
        <f>VLOOKUP(YR493,$A$563:$F$2022,6,FALSE)</f>
        <v>#N/A</v>
      </c>
      <c r="YV493" s="454" t="s">
        <v>61</v>
      </c>
      <c r="YW493" s="450" t="e">
        <f>YU493*1.5</f>
        <v>#N/A</v>
      </c>
      <c r="YX493" s="455"/>
      <c r="YY493" s="486"/>
      <c r="YZ493" s="454" t="s">
        <v>75</v>
      </c>
      <c r="ZA493" s="506" t="s">
        <v>186</v>
      </c>
      <c r="ZB493" s="455"/>
      <c r="ZC493" s="455"/>
      <c r="ZD493" s="492" t="e">
        <f>VLOOKUP(ZA493,$A$563:$F$2022,6,FALSE)</f>
        <v>#N/A</v>
      </c>
      <c r="ZE493" s="454" t="s">
        <v>61</v>
      </c>
      <c r="ZF493" s="450" t="e">
        <f>ZD493*1.5</f>
        <v>#N/A</v>
      </c>
      <c r="ZG493" s="455"/>
      <c r="ZH493" s="486"/>
      <c r="ZI493" s="454" t="s">
        <v>75</v>
      </c>
      <c r="ZJ493" s="490" t="s">
        <v>522</v>
      </c>
      <c r="ZK493" s="455"/>
      <c r="ZL493" s="455"/>
      <c r="ZM493" s="492">
        <f>VLOOKUP(ZJ493,$A$563:$F$2022,6,FALSE)</f>
        <v>17</v>
      </c>
      <c r="ZN493" s="454" t="s">
        <v>61</v>
      </c>
      <c r="ZO493" s="450">
        <f>ZM493*1.5</f>
        <v>25.5</v>
      </c>
      <c r="ZP493" s="455"/>
      <c r="ZQ493" s="486"/>
      <c r="ZR493" s="454" t="s">
        <v>75</v>
      </c>
      <c r="ZS493" s="506" t="s">
        <v>186</v>
      </c>
      <c r="ZT493" s="455"/>
      <c r="ZU493" s="523">
        <f>IF(ZT493="Kopman",1.3,1)</f>
        <v>1</v>
      </c>
      <c r="ZV493" s="492" t="e">
        <f>VLOOKUP(ZS493,$A$563:$F$2022,6,FALSE)</f>
        <v>#N/A</v>
      </c>
      <c r="ZW493" s="454" t="s">
        <v>61</v>
      </c>
      <c r="ZX493" s="450" t="e">
        <f>ZV493*1.5*ZU493</f>
        <v>#N/A</v>
      </c>
      <c r="ZY493" s="450"/>
      <c r="ZZ493" s="486"/>
      <c r="AAA493" s="454" t="s">
        <v>75</v>
      </c>
      <c r="AAB493" s="506" t="s">
        <v>186</v>
      </c>
      <c r="AAC493" s="455"/>
      <c r="AAD493" s="523">
        <f>IF(AAC493="Kopman",1.3,1)</f>
        <v>1</v>
      </c>
      <c r="AAE493" s="492" t="e">
        <f>VLOOKUP(AAB493,$A$563:$F$2022,6,FALSE)</f>
        <v>#N/A</v>
      </c>
      <c r="AAF493" s="454" t="s">
        <v>61</v>
      </c>
      <c r="AAG493" s="450" t="e">
        <f>AAE493*1.5*AAD493</f>
        <v>#N/A</v>
      </c>
      <c r="AAH493" s="450"/>
      <c r="AAI493" s="486"/>
      <c r="AAJ493" s="454" t="s">
        <v>75</v>
      </c>
      <c r="AAK493" s="506" t="s">
        <v>186</v>
      </c>
      <c r="AAL493" s="455"/>
      <c r="AAM493" s="523">
        <f>IF(AAL493="Kopman",1.3,1)</f>
        <v>1</v>
      </c>
      <c r="AAN493" s="492" t="e">
        <f>VLOOKUP(AAK493,$A$563:$F$2022,6,FALSE)</f>
        <v>#N/A</v>
      </c>
      <c r="AAO493" s="454" t="s">
        <v>61</v>
      </c>
      <c r="AAP493" s="450" t="e">
        <f>AAN493*1.5*AAM493</f>
        <v>#N/A</v>
      </c>
      <c r="AAQ493" s="450"/>
      <c r="AAR493" s="486"/>
      <c r="AAS493" s="454" t="s">
        <v>75</v>
      </c>
      <c r="AAT493" s="506" t="s">
        <v>186</v>
      </c>
      <c r="AAU493" s="455"/>
      <c r="AAV493" s="523">
        <f>IF(AAU493="Kopman",1.3,1)</f>
        <v>1</v>
      </c>
      <c r="AAW493" s="492" t="e">
        <f>VLOOKUP(AAT493,$A$563:$F$2022,6,FALSE)</f>
        <v>#N/A</v>
      </c>
      <c r="AAX493" s="454" t="s">
        <v>61</v>
      </c>
      <c r="AAY493" s="450" t="e">
        <f>AAW493*1.5*AAV493</f>
        <v>#N/A</v>
      </c>
      <c r="AAZ493" s="450"/>
      <c r="ABA493" s="486"/>
      <c r="ABB493" s="454" t="s">
        <v>75</v>
      </c>
      <c r="ABC493" s="506" t="s">
        <v>186</v>
      </c>
      <c r="ABD493" s="455"/>
      <c r="ABE493" s="523">
        <f>IF(ABD493="Kopman",1.3,1)</f>
        <v>1</v>
      </c>
      <c r="ABF493" s="492" t="e">
        <f>VLOOKUP(ABC493,$A$563:$F$2022,6,FALSE)</f>
        <v>#N/A</v>
      </c>
      <c r="ABG493" s="454" t="s">
        <v>61</v>
      </c>
      <c r="ABH493" s="450" t="e">
        <f>ABF493*1.5*ABE493</f>
        <v>#N/A</v>
      </c>
      <c r="ABI493" s="450"/>
      <c r="ABJ493" s="486"/>
      <c r="ABK493" s="454" t="s">
        <v>75</v>
      </c>
      <c r="ABL493" s="506" t="s">
        <v>186</v>
      </c>
      <c r="ABM493" s="455"/>
      <c r="ABN493" s="523">
        <f>IF(ABM493="Kopman",1.3,1)</f>
        <v>1</v>
      </c>
      <c r="ABO493" s="492" t="e">
        <f>VLOOKUP(ABL493,$A$563:$F$2022,6,FALSE)</f>
        <v>#N/A</v>
      </c>
      <c r="ABP493" s="454" t="s">
        <v>61</v>
      </c>
      <c r="ABQ493" s="450" t="e">
        <f>ABO493*1.5*ABN493</f>
        <v>#N/A</v>
      </c>
      <c r="ABR493" s="450"/>
      <c r="ABS493" s="486"/>
      <c r="ABT493" s="454" t="s">
        <v>75</v>
      </c>
      <c r="ABU493" s="506" t="s">
        <v>186</v>
      </c>
      <c r="ABV493" s="455"/>
      <c r="ABW493" s="523">
        <f>IF(ABV493="Kopman",1.3,1)</f>
        <v>1</v>
      </c>
      <c r="ABX493" s="492" t="e">
        <f>VLOOKUP(ABU493,$A$563:$F$2022,6,FALSE)</f>
        <v>#N/A</v>
      </c>
      <c r="ABY493" s="454" t="s">
        <v>61</v>
      </c>
      <c r="ABZ493" s="450" t="e">
        <f>ABX493*1.5*ABW493</f>
        <v>#N/A</v>
      </c>
      <c r="ACA493" s="450"/>
      <c r="ACB493" s="486"/>
      <c r="ACC493" s="454" t="s">
        <v>75</v>
      </c>
      <c r="ACD493" s="506" t="s">
        <v>186</v>
      </c>
      <c r="ACE493" s="455"/>
      <c r="ACF493" s="523">
        <f>IF(ACE493="Kopman",1.3,1)</f>
        <v>1</v>
      </c>
      <c r="ACG493" s="492" t="e">
        <f>VLOOKUP(ACD493,$A$563:$F$2022,6,FALSE)</f>
        <v>#N/A</v>
      </c>
      <c r="ACH493" s="454" t="s">
        <v>61</v>
      </c>
      <c r="ACI493" s="450" t="e">
        <f>ACG493*1.5*ACF493</f>
        <v>#N/A</v>
      </c>
      <c r="ACJ493" s="450"/>
      <c r="ACK493" s="486"/>
      <c r="ACL493" s="454" t="s">
        <v>75</v>
      </c>
      <c r="ACM493" s="506" t="s">
        <v>186</v>
      </c>
      <c r="ACN493" s="455"/>
      <c r="ACO493" s="523">
        <f>IF(ACN493="Kopman",1.3,1)</f>
        <v>1</v>
      </c>
      <c r="ACP493" s="492" t="e">
        <f>VLOOKUP(ACM493,$A$563:$F$2022,6,FALSE)</f>
        <v>#N/A</v>
      </c>
      <c r="ACQ493" s="454" t="s">
        <v>61</v>
      </c>
      <c r="ACR493" s="450" t="e">
        <f>ACP493*1.5*ACO493</f>
        <v>#N/A</v>
      </c>
      <c r="ACS493" s="450"/>
      <c r="ACT493" s="486"/>
      <c r="ACU493" s="454" t="s">
        <v>75</v>
      </c>
      <c r="ACV493" s="490" t="s">
        <v>467</v>
      </c>
      <c r="ACW493" s="455"/>
      <c r="ACX493" s="523">
        <f>IF(ACW493="Kopman",1.3,1)</f>
        <v>1</v>
      </c>
      <c r="ACY493" s="492">
        <f>VLOOKUP(ACV493,$A$563:$F$2022,6,FALSE)</f>
        <v>0</v>
      </c>
      <c r="ACZ493" s="454" t="s">
        <v>61</v>
      </c>
      <c r="ADA493" s="450">
        <f>ACY493*1.5*ACX493</f>
        <v>0</v>
      </c>
      <c r="ADB493" s="450"/>
      <c r="ADC493" s="486"/>
      <c r="ADD493" s="454" t="s">
        <v>75</v>
      </c>
      <c r="ADE493" s="525" t="s">
        <v>422</v>
      </c>
      <c r="ADF493" s="455"/>
      <c r="ADG493" s="523">
        <f>IF(ADF493="Kopman",1.3,1)</f>
        <v>1</v>
      </c>
      <c r="ADH493" s="492">
        <f>VLOOKUP(ADE493,$A$563:$F$2022,6,FALSE)</f>
        <v>20</v>
      </c>
      <c r="ADI493" s="454" t="s">
        <v>61</v>
      </c>
      <c r="ADJ493" s="450">
        <f>ADH493*1.5</f>
        <v>30</v>
      </c>
      <c r="ADK493" s="455"/>
      <c r="ADL493" s="486"/>
      <c r="ADM493" s="454" t="s">
        <v>75</v>
      </c>
      <c r="ADN493" s="525" t="s">
        <v>522</v>
      </c>
      <c r="ADO493" s="455"/>
      <c r="ADP493" s="523">
        <f>IF(ADO493="Kopman",1.3,1)</f>
        <v>1</v>
      </c>
      <c r="ADQ493" s="492">
        <f>VLOOKUP(ADN493,$A$563:$F$2022,6,FALSE)</f>
        <v>17</v>
      </c>
      <c r="ADR493" s="454" t="s">
        <v>61</v>
      </c>
      <c r="ADS493" s="450">
        <f>ADQ493*1.5*ADP493</f>
        <v>25.5</v>
      </c>
      <c r="ADT493" s="450"/>
      <c r="ADU493" s="486"/>
      <c r="ADV493" s="454" t="s">
        <v>75</v>
      </c>
      <c r="ADW493" s="525" t="s">
        <v>467</v>
      </c>
      <c r="ADX493" s="455"/>
      <c r="ADY493" s="455"/>
      <c r="ADZ493" s="492">
        <f>VLOOKUP(ADW493,$A$563:$F$2022,6,FALSE)</f>
        <v>0</v>
      </c>
      <c r="AEA493" s="454" t="s">
        <v>61</v>
      </c>
      <c r="AEB493" s="450">
        <f>ADZ493*1.5</f>
        <v>0</v>
      </c>
      <c r="AEC493" s="455"/>
      <c r="AED493" s="486"/>
      <c r="AEE493" s="454" t="s">
        <v>75</v>
      </c>
      <c r="AEF493" s="525" t="s">
        <v>522</v>
      </c>
      <c r="AEG493" s="455"/>
      <c r="AEH493" s="523">
        <f>IF(AEG493="Kopman",1.3,1)</f>
        <v>1</v>
      </c>
      <c r="AEI493" s="492">
        <f>VLOOKUP(AEF493,$A$563:$F$2022,6,FALSE)</f>
        <v>17</v>
      </c>
      <c r="AEJ493" s="454" t="s">
        <v>61</v>
      </c>
      <c r="AEK493" s="450">
        <f>AEI493*1.5</f>
        <v>25.5</v>
      </c>
      <c r="AEL493" s="455"/>
      <c r="AEM493" s="486"/>
      <c r="AEN493" s="454" t="s">
        <v>75</v>
      </c>
      <c r="AEO493" s="525" t="s">
        <v>422</v>
      </c>
      <c r="AEP493" s="455" t="s">
        <v>2268</v>
      </c>
      <c r="AEQ493" s="523">
        <f>IF(AEP493="Kopman",1.3,1)</f>
        <v>1.3</v>
      </c>
      <c r="AER493" s="492">
        <f>VLOOKUP(AEO493,$A$563:$F$2022,6,FALSE)</f>
        <v>20</v>
      </c>
      <c r="AES493" s="454" t="s">
        <v>61</v>
      </c>
      <c r="AET493" s="450">
        <f>AER493*1.5</f>
        <v>30</v>
      </c>
      <c r="AEU493" s="455"/>
      <c r="AEV493" s="486"/>
      <c r="AEW493" s="454" t="s">
        <v>75</v>
      </c>
      <c r="AEX493" s="525" t="s">
        <v>546</v>
      </c>
      <c r="AEY493" s="455"/>
      <c r="AEZ493" s="523">
        <f>IF(AEY493="Kopman",1.3,1)</f>
        <v>1</v>
      </c>
      <c r="AFA493" s="492">
        <f>VLOOKUP(AEX493,$A$563:$F$2022,6,FALSE)</f>
        <v>7</v>
      </c>
      <c r="AFB493" s="454" t="s">
        <v>61</v>
      </c>
      <c r="AFC493" s="450">
        <f>AFA493*1.5*AEZ493</f>
        <v>10.5</v>
      </c>
      <c r="AFD493" s="450"/>
      <c r="AFE493" s="486"/>
      <c r="AFF493" s="454" t="s">
        <v>75</v>
      </c>
      <c r="AFG493" s="525" t="s">
        <v>647</v>
      </c>
      <c r="AFH493" s="455"/>
      <c r="AFI493" s="523">
        <f>IF(AFH493="Kopman",1.3,1)</f>
        <v>1</v>
      </c>
      <c r="AFJ493" s="492">
        <f>VLOOKUP(AFG493,$A$563:$F$2022,6,FALSE)</f>
        <v>44</v>
      </c>
      <c r="AFK493" s="454" t="s">
        <v>61</v>
      </c>
      <c r="AFL493" s="450">
        <f>AFJ493*1.5*AFI493</f>
        <v>66</v>
      </c>
      <c r="AFM493" s="450"/>
      <c r="AFN493" s="486"/>
      <c r="AFO493" s="454" t="s">
        <v>75</v>
      </c>
      <c r="AFP493" s="525" t="s">
        <v>619</v>
      </c>
      <c r="AFQ493" s="455"/>
      <c r="AFR493" s="523">
        <f>IF(AFQ493="Kopman",1.3,1)</f>
        <v>1</v>
      </c>
      <c r="AFS493" s="492">
        <f>VLOOKUP(AFP493,$A$563:$F$2022,6,FALSE)</f>
        <v>33</v>
      </c>
      <c r="AFT493" s="454" t="s">
        <v>61</v>
      </c>
      <c r="AFU493" s="450">
        <f>AFS493*1.5*AFR493</f>
        <v>49.5</v>
      </c>
      <c r="AFV493" s="450"/>
      <c r="AFW493" s="486"/>
      <c r="AFX493" s="454" t="s">
        <v>75</v>
      </c>
      <c r="AFY493" s="528" t="s">
        <v>647</v>
      </c>
      <c r="AFZ493" s="455"/>
      <c r="AGA493" s="523">
        <f>IF(AFZ493="Kopman",1.3,1)</f>
        <v>1</v>
      </c>
      <c r="AGB493" s="492">
        <f>VLOOKUP(AFY493,$A$563:$F$2022,6,FALSE)</f>
        <v>44</v>
      </c>
      <c r="AGC493" s="454" t="s">
        <v>61</v>
      </c>
      <c r="AGD493" s="450">
        <f>AGB493*1.5*AGA493</f>
        <v>66</v>
      </c>
      <c r="AGE493" s="450"/>
      <c r="AGF493" s="486"/>
      <c r="AGG493" s="454" t="s">
        <v>75</v>
      </c>
      <c r="AGH493" s="525" t="s">
        <v>647</v>
      </c>
      <c r="AGI493" s="455"/>
      <c r="AGJ493" s="523">
        <f>IF(AGI493="Kopman",1.3,1)</f>
        <v>1</v>
      </c>
      <c r="AGK493" s="492">
        <f>VLOOKUP(AGH493,$A$563:$F$2022,6,FALSE)</f>
        <v>44</v>
      </c>
      <c r="AGL493" s="454" t="s">
        <v>61</v>
      </c>
      <c r="AGM493" s="450">
        <f>AGK493*1.5*AGJ493</f>
        <v>66</v>
      </c>
      <c r="AGN493" s="450"/>
      <c r="AGO493" s="486"/>
      <c r="AGP493" s="454" t="s">
        <v>75</v>
      </c>
      <c r="AGQ493" s="525" t="s">
        <v>487</v>
      </c>
      <c r="AGR493" s="455"/>
      <c r="AGS493" s="523">
        <f>IF(AGR493="Kopman",1.3,1)</f>
        <v>1</v>
      </c>
      <c r="AGT493" s="492">
        <f>VLOOKUP(AGQ493,$A$563:$F$2022,6,FALSE)</f>
        <v>11</v>
      </c>
      <c r="AGU493" s="454" t="s">
        <v>61</v>
      </c>
      <c r="AGV493" s="450">
        <f>AGT493*1.5*AGS493</f>
        <v>16.5</v>
      </c>
      <c r="AGW493" s="450"/>
      <c r="AGX493" s="486"/>
      <c r="AGY493" s="454" t="s">
        <v>75</v>
      </c>
      <c r="AGZ493" s="527" t="s">
        <v>1416</v>
      </c>
      <c r="AHA493" s="455" t="s">
        <v>2268</v>
      </c>
      <c r="AHB493" s="523">
        <f>IF(AHA493="Kopman",1.3,1)</f>
        <v>1.3</v>
      </c>
      <c r="AHC493" s="492">
        <f>VLOOKUP(AGZ493,$A$563:$F$2022,6,FALSE)</f>
        <v>46</v>
      </c>
      <c r="AHD493" s="454" t="s">
        <v>61</v>
      </c>
      <c r="AHE493" s="450">
        <f>AHC493*1.5*AHB493</f>
        <v>89.7</v>
      </c>
      <c r="AHF493" s="450"/>
      <c r="AHG493" s="486"/>
      <c r="AHH493" s="495"/>
      <c r="AHI493" s="543"/>
      <c r="AHJ493" s="496"/>
      <c r="AHK493" s="533"/>
      <c r="AHL493" s="497"/>
      <c r="AHM493" s="495"/>
      <c r="AHN493" s="481"/>
      <c r="AHO493" s="481"/>
      <c r="AHP493" s="496"/>
      <c r="AHQ493" s="495"/>
      <c r="AHR493" s="512"/>
      <c r="AHS493" s="496"/>
      <c r="AHT493" s="533"/>
      <c r="AHU493" s="497"/>
      <c r="AHV493" s="495"/>
      <c r="AHW493" s="481"/>
      <c r="AHX493" s="481"/>
      <c r="AHY493" s="496"/>
      <c r="AHZ493" s="495"/>
      <c r="AIA493" s="512"/>
      <c r="AIB493" s="496"/>
      <c r="AIC493" s="533"/>
      <c r="AID493" s="497"/>
      <c r="AIE493" s="495"/>
      <c r="AIF493" s="481"/>
      <c r="AIG493" s="481"/>
      <c r="AIH493" s="496"/>
      <c r="AII493" s="263"/>
      <c r="AIJ493" s="432"/>
      <c r="AIK493" s="264"/>
      <c r="AIL493" s="264"/>
      <c r="AIM493" s="265"/>
      <c r="AIN493" s="263"/>
      <c r="AIO493" s="210"/>
      <c r="AIP493" s="264"/>
      <c r="AIQ493" s="264"/>
    </row>
    <row r="494" spans="1:927" s="16" customFormat="1" ht="15">
      <c r="A494" s="454" t="s">
        <v>76</v>
      </c>
      <c r="B494" s="490" t="s">
        <v>1416</v>
      </c>
      <c r="C494" s="455"/>
      <c r="D494" s="492"/>
      <c r="E494" s="492">
        <f>VLOOKUP(B494,$A$563:$F$2022,6,FALSE)</f>
        <v>46</v>
      </c>
      <c r="F494" s="454" t="s">
        <v>63</v>
      </c>
      <c r="G494" s="450">
        <f>E494*1.4</f>
        <v>64.399999999999991</v>
      </c>
      <c r="H494" s="450"/>
      <c r="I494" s="456"/>
      <c r="J494" s="454" t="s">
        <v>76</v>
      </c>
      <c r="K494" s="525" t="s">
        <v>422</v>
      </c>
      <c r="L494" s="455"/>
      <c r="M494" s="492"/>
      <c r="N494" s="492">
        <f>VLOOKUP(K494,$A$563:$F$2022,6,FALSE)</f>
        <v>20</v>
      </c>
      <c r="O494" s="454" t="s">
        <v>63</v>
      </c>
      <c r="P494" s="450">
        <f>N494*1.4</f>
        <v>28</v>
      </c>
      <c r="Q494" s="450"/>
      <c r="R494" s="456"/>
      <c r="S494" s="454" t="s">
        <v>76</v>
      </c>
      <c r="T494" s="525" t="s">
        <v>647</v>
      </c>
      <c r="U494" s="455"/>
      <c r="V494" s="492"/>
      <c r="W494" s="492">
        <f>VLOOKUP(T494,$A$563:$F$2022,6,FALSE)</f>
        <v>44</v>
      </c>
      <c r="X494" s="454" t="s">
        <v>63</v>
      </c>
      <c r="Y494" s="450">
        <f>W494*1.4</f>
        <v>61.599999999999994</v>
      </c>
      <c r="Z494" s="450"/>
      <c r="AA494" s="456"/>
      <c r="AB494" s="454" t="s">
        <v>76</v>
      </c>
      <c r="AC494" s="525" t="s">
        <v>467</v>
      </c>
      <c r="AD494" s="455"/>
      <c r="AE494" s="492"/>
      <c r="AF494" s="492">
        <f>VLOOKUP(AC494,$A$563:$F$2022,6,FALSE)</f>
        <v>0</v>
      </c>
      <c r="AG494" s="454" t="s">
        <v>63</v>
      </c>
      <c r="AH494" s="450">
        <f>AF494*1.4</f>
        <v>0</v>
      </c>
      <c r="AI494" s="450"/>
      <c r="AJ494" s="456"/>
      <c r="AK494" s="454" t="s">
        <v>76</v>
      </c>
      <c r="AL494" s="490" t="s">
        <v>422</v>
      </c>
      <c r="AM494" s="455"/>
      <c r="AN494" s="492"/>
      <c r="AO494" s="492">
        <f>VLOOKUP(AL494,$A$563:$F$2022,6,FALSE)</f>
        <v>20</v>
      </c>
      <c r="AP494" s="454" t="s">
        <v>63</v>
      </c>
      <c r="AQ494" s="450">
        <f>AO494*1.4</f>
        <v>28</v>
      </c>
      <c r="AR494" s="450"/>
      <c r="AS494" s="456"/>
      <c r="AT494" s="454" t="s">
        <v>76</v>
      </c>
      <c r="AU494" s="525" t="s">
        <v>516</v>
      </c>
      <c r="AV494" s="455"/>
      <c r="AW494" s="492"/>
      <c r="AX494" s="492">
        <f>VLOOKUP(AU494,$A$563:$F$2022,6,FALSE)</f>
        <v>69</v>
      </c>
      <c r="AY494" s="454" t="s">
        <v>63</v>
      </c>
      <c r="AZ494" s="450">
        <f>AX494*1.4</f>
        <v>96.6</v>
      </c>
      <c r="BA494" s="450"/>
      <c r="BB494" s="456"/>
      <c r="BC494" s="454" t="s">
        <v>76</v>
      </c>
      <c r="BD494" s="525" t="s">
        <v>692</v>
      </c>
      <c r="BE494" s="455"/>
      <c r="BF494" s="492"/>
      <c r="BG494" s="492">
        <f>VLOOKUP(BD494,$A$563:$F$2022,6,FALSE)</f>
        <v>8</v>
      </c>
      <c r="BH494" s="454" t="s">
        <v>63</v>
      </c>
      <c r="BI494" s="450">
        <f>BG494*1.4</f>
        <v>11.2</v>
      </c>
      <c r="BJ494" s="450"/>
      <c r="BK494" s="456"/>
      <c r="BL494" s="454" t="s">
        <v>76</v>
      </c>
      <c r="BM494" s="525" t="s">
        <v>522</v>
      </c>
      <c r="BN494" s="455"/>
      <c r="BO494" s="492"/>
      <c r="BP494" s="492">
        <f>VLOOKUP(BM494,$A$563:$F$2022,6,FALSE)</f>
        <v>17</v>
      </c>
      <c r="BQ494" s="454" t="s">
        <v>63</v>
      </c>
      <c r="BR494" s="450">
        <f>BP494*1.4</f>
        <v>23.799999999999997</v>
      </c>
      <c r="BS494" s="450"/>
      <c r="BT494" s="456"/>
      <c r="BU494" s="454" t="s">
        <v>76</v>
      </c>
      <c r="BV494" s="525" t="s">
        <v>422</v>
      </c>
      <c r="BW494" s="455"/>
      <c r="BX494" s="492"/>
      <c r="BY494" s="492">
        <f>VLOOKUP(BV494,$A$563:$F$2022,6,FALSE)</f>
        <v>20</v>
      </c>
      <c r="BZ494" s="454" t="s">
        <v>63</v>
      </c>
      <c r="CA494" s="450">
        <f>BY494*1.4</f>
        <v>28</v>
      </c>
      <c r="CB494" s="450"/>
      <c r="CC494" s="456"/>
      <c r="CD494" s="454" t="s">
        <v>76</v>
      </c>
      <c r="CE494" s="525" t="s">
        <v>467</v>
      </c>
      <c r="CF494" s="455"/>
      <c r="CG494" s="492"/>
      <c r="CH494" s="492">
        <f>VLOOKUP(CE494,$A$563:$F$2022,6,FALSE)</f>
        <v>0</v>
      </c>
      <c r="CI494" s="454" t="s">
        <v>63</v>
      </c>
      <c r="CJ494" s="450">
        <f>CH494*1.4</f>
        <v>0</v>
      </c>
      <c r="CK494" s="450"/>
      <c r="CL494" s="456"/>
      <c r="CM494" s="454" t="s">
        <v>76</v>
      </c>
      <c r="CN494" s="525" t="s">
        <v>422</v>
      </c>
      <c r="CO494" s="455"/>
      <c r="CP494" s="492"/>
      <c r="CQ494" s="492">
        <f>VLOOKUP(CN494,$A$563:$F$2022,6,FALSE)</f>
        <v>20</v>
      </c>
      <c r="CR494" s="454" t="s">
        <v>63</v>
      </c>
      <c r="CS494" s="450">
        <f>CQ494*1.4</f>
        <v>28</v>
      </c>
      <c r="CT494" s="450"/>
      <c r="CU494" s="456"/>
      <c r="CV494" s="454" t="s">
        <v>76</v>
      </c>
      <c r="CW494" s="525" t="s">
        <v>647</v>
      </c>
      <c r="CX494" s="455"/>
      <c r="CY494" s="492"/>
      <c r="CZ494" s="492">
        <f>VLOOKUP(CW494,$A$563:$F$2022,6,FALSE)</f>
        <v>44</v>
      </c>
      <c r="DA494" s="454" t="s">
        <v>63</v>
      </c>
      <c r="DB494" s="450">
        <f>CZ494*1.4</f>
        <v>61.599999999999994</v>
      </c>
      <c r="DC494" s="450"/>
      <c r="DD494" s="456"/>
      <c r="DE494" s="454" t="s">
        <v>76</v>
      </c>
      <c r="DF494" s="525" t="s">
        <v>1416</v>
      </c>
      <c r="DG494" s="455"/>
      <c r="DH494" s="492"/>
      <c r="DI494" s="492">
        <f>VLOOKUP(DF494,$A$563:$F$2022,6,FALSE)</f>
        <v>46</v>
      </c>
      <c r="DJ494" s="454" t="s">
        <v>63</v>
      </c>
      <c r="DK494" s="450">
        <f>DI494*1.4</f>
        <v>64.399999999999991</v>
      </c>
      <c r="DL494" s="450"/>
      <c r="DM494" s="456"/>
      <c r="DN494" s="454" t="s">
        <v>76</v>
      </c>
      <c r="DO494" s="490" t="s">
        <v>1416</v>
      </c>
      <c r="DP494" s="455"/>
      <c r="DQ494" s="492"/>
      <c r="DR494" s="492">
        <f>VLOOKUP(DO494,$A$563:$F$2022,6,FALSE)</f>
        <v>46</v>
      </c>
      <c r="DS494" s="454" t="s">
        <v>63</v>
      </c>
      <c r="DT494" s="450">
        <f>DR494*1.4</f>
        <v>64.399999999999991</v>
      </c>
      <c r="DU494" s="450"/>
      <c r="DV494" s="456"/>
      <c r="DW494" s="454" t="s">
        <v>76</v>
      </c>
      <c r="DX494" s="506" t="s">
        <v>186</v>
      </c>
      <c r="DY494" s="455"/>
      <c r="DZ494" s="492"/>
      <c r="EA494" s="492" t="e">
        <f>VLOOKUP(DX494,$A$563:$F$2022,6,FALSE)</f>
        <v>#N/A</v>
      </c>
      <c r="EB494" s="454" t="s">
        <v>63</v>
      </c>
      <c r="EC494" s="450" t="e">
        <f>EA494*1.4</f>
        <v>#N/A</v>
      </c>
      <c r="ED494" s="450"/>
      <c r="EE494" s="456"/>
      <c r="EF494" s="454" t="s">
        <v>76</v>
      </c>
      <c r="EG494" s="525" t="s">
        <v>647</v>
      </c>
      <c r="EH494" s="455"/>
      <c r="EI494" s="492"/>
      <c r="EJ494" s="492">
        <f>VLOOKUP(EG494,$A$563:$F$2022,6,FALSE)</f>
        <v>44</v>
      </c>
      <c r="EK494" s="454" t="s">
        <v>63</v>
      </c>
      <c r="EL494" s="450">
        <f>EJ494*1.4</f>
        <v>61.599999999999994</v>
      </c>
      <c r="EM494" s="450"/>
      <c r="EN494" s="456"/>
      <c r="EO494" s="454" t="s">
        <v>76</v>
      </c>
      <c r="EP494" s="525" t="s">
        <v>422</v>
      </c>
      <c r="EQ494" s="455"/>
      <c r="ER494" s="492"/>
      <c r="ES494" s="492">
        <f>VLOOKUP(EP494,$A$563:$F$2022,6,FALSE)</f>
        <v>20</v>
      </c>
      <c r="ET494" s="454" t="s">
        <v>63</v>
      </c>
      <c r="EU494" s="450">
        <f>ES494*1.4</f>
        <v>28</v>
      </c>
      <c r="EV494" s="450"/>
      <c r="EW494" s="456"/>
      <c r="EX494" s="454" t="s">
        <v>76</v>
      </c>
      <c r="EY494" s="506" t="s">
        <v>186</v>
      </c>
      <c r="EZ494" s="455"/>
      <c r="FA494" s="492"/>
      <c r="FB494" s="492" t="e">
        <f>VLOOKUP(EY494,$A$563:$F$2022,6,FALSE)</f>
        <v>#N/A</v>
      </c>
      <c r="FC494" s="454" t="s">
        <v>63</v>
      </c>
      <c r="FD494" s="450" t="e">
        <f>FB494*1.4</f>
        <v>#N/A</v>
      </c>
      <c r="FE494" s="450"/>
      <c r="FF494" s="456"/>
      <c r="FG494" s="454" t="s">
        <v>76</v>
      </c>
      <c r="FH494" s="525" t="s">
        <v>423</v>
      </c>
      <c r="FI494" s="455"/>
      <c r="FJ494" s="492"/>
      <c r="FK494" s="492">
        <f>VLOOKUP(FH494,$A$563:$F$2022,6,FALSE)</f>
        <v>0</v>
      </c>
      <c r="FL494" s="454" t="s">
        <v>63</v>
      </c>
      <c r="FM494" s="450">
        <f>FK494*1.4</f>
        <v>0</v>
      </c>
      <c r="FN494" s="450"/>
      <c r="FO494" s="456"/>
      <c r="FP494" s="454" t="s">
        <v>76</v>
      </c>
      <c r="FQ494" s="490" t="s">
        <v>467</v>
      </c>
      <c r="FR494" s="455"/>
      <c r="FS494" s="492"/>
      <c r="FT494" s="492">
        <f>VLOOKUP(FQ494,$A$563:$F$2022,6,FALSE)</f>
        <v>0</v>
      </c>
      <c r="FU494" s="454" t="s">
        <v>63</v>
      </c>
      <c r="FV494" s="450">
        <f>FT494*1.4</f>
        <v>0</v>
      </c>
      <c r="FW494" s="450"/>
      <c r="FX494" s="456"/>
      <c r="FY494" s="454" t="s">
        <v>76</v>
      </c>
      <c r="FZ494" s="490" t="s">
        <v>676</v>
      </c>
      <c r="GA494" s="455"/>
      <c r="GB494" s="492"/>
      <c r="GC494" s="492">
        <f>VLOOKUP(FZ494,$A$563:$F$2022,6,FALSE)</f>
        <v>38</v>
      </c>
      <c r="GD494" s="454" t="s">
        <v>63</v>
      </c>
      <c r="GE494" s="450">
        <f>GC494*1.4</f>
        <v>53.199999999999996</v>
      </c>
      <c r="GF494" s="450"/>
      <c r="GG494" s="456"/>
      <c r="GH494" s="454" t="s">
        <v>76</v>
      </c>
      <c r="GI494" s="525" t="s">
        <v>647</v>
      </c>
      <c r="GJ494" s="455"/>
      <c r="GK494" s="492"/>
      <c r="GL494" s="492">
        <f>VLOOKUP(GI494,$A$563:$F$2022,6,FALSE)</f>
        <v>44</v>
      </c>
      <c r="GM494" s="454" t="s">
        <v>63</v>
      </c>
      <c r="GN494" s="450">
        <f>GL494*1.4</f>
        <v>61.599999999999994</v>
      </c>
      <c r="GO494" s="450"/>
      <c r="GP494" s="456"/>
      <c r="GQ494" s="454" t="s">
        <v>76</v>
      </c>
      <c r="GR494" s="525" t="s">
        <v>467</v>
      </c>
      <c r="GS494" s="455"/>
      <c r="GT494" s="492"/>
      <c r="GU494" s="492">
        <f>VLOOKUP(GR494,$A$563:$F$2022,6,FALSE)</f>
        <v>0</v>
      </c>
      <c r="GV494" s="454" t="s">
        <v>63</v>
      </c>
      <c r="GW494" s="450">
        <f>GU494*1.4</f>
        <v>0</v>
      </c>
      <c r="GX494" s="450"/>
      <c r="GY494" s="456"/>
      <c r="GZ494" s="454" t="s">
        <v>76</v>
      </c>
      <c r="HA494" s="490" t="s">
        <v>422</v>
      </c>
      <c r="HB494" s="455"/>
      <c r="HC494" s="492"/>
      <c r="HD494" s="492">
        <f>VLOOKUP(HA494,$A$563:$F$2022,6,FALSE)</f>
        <v>20</v>
      </c>
      <c r="HE494" s="454" t="s">
        <v>63</v>
      </c>
      <c r="HF494" s="450">
        <f>HD494*1.4</f>
        <v>28</v>
      </c>
      <c r="HG494" s="450"/>
      <c r="HH494" s="456"/>
      <c r="HI494" s="454" t="s">
        <v>76</v>
      </c>
      <c r="HJ494" s="525" t="s">
        <v>557</v>
      </c>
      <c r="HK494" s="455"/>
      <c r="HL494" s="492"/>
      <c r="HM494" s="492">
        <f>VLOOKUP(HJ494,$A$563:$F$2022,6,FALSE)</f>
        <v>14</v>
      </c>
      <c r="HN494" s="454" t="s">
        <v>63</v>
      </c>
      <c r="HO494" s="450">
        <f>HM494*1.4</f>
        <v>19.599999999999998</v>
      </c>
      <c r="HP494" s="450"/>
      <c r="HQ494" s="456"/>
      <c r="HR494" s="454" t="s">
        <v>76</v>
      </c>
      <c r="HS494" s="490" t="s">
        <v>647</v>
      </c>
      <c r="HT494" s="455"/>
      <c r="HU494" s="492"/>
      <c r="HV494" s="492">
        <f>VLOOKUP(HS494,$A$563:$F$2022,6,FALSE)</f>
        <v>44</v>
      </c>
      <c r="HW494" s="454" t="s">
        <v>63</v>
      </c>
      <c r="HX494" s="450">
        <f>HV494*1.4</f>
        <v>61.599999999999994</v>
      </c>
      <c r="HY494" s="450"/>
      <c r="HZ494" s="456"/>
      <c r="IA494" s="454" t="s">
        <v>76</v>
      </c>
      <c r="IB494" s="525" t="s">
        <v>423</v>
      </c>
      <c r="IC494" s="455"/>
      <c r="ID494" s="492"/>
      <c r="IE494" s="492">
        <f>VLOOKUP(IB494,$A$563:$F$2022,6,FALSE)</f>
        <v>0</v>
      </c>
      <c r="IF494" s="454" t="s">
        <v>63</v>
      </c>
      <c r="IG494" s="450">
        <f>IE494*1.4</f>
        <v>0</v>
      </c>
      <c r="IH494" s="450"/>
      <c r="II494" s="456"/>
      <c r="IJ494" s="454" t="s">
        <v>76</v>
      </c>
      <c r="IK494" s="525" t="s">
        <v>647</v>
      </c>
      <c r="IL494" s="455"/>
      <c r="IM494" s="492"/>
      <c r="IN494" s="492">
        <f>VLOOKUP(IK494,$A$563:$F$2022,6,FALSE)</f>
        <v>44</v>
      </c>
      <c r="IO494" s="454" t="s">
        <v>63</v>
      </c>
      <c r="IP494" s="450">
        <f>IN494*1.4</f>
        <v>61.599999999999994</v>
      </c>
      <c r="IQ494" s="450"/>
      <c r="IR494" s="456"/>
      <c r="IS494" s="454" t="s">
        <v>76</v>
      </c>
      <c r="IT494" s="525" t="s">
        <v>423</v>
      </c>
      <c r="IU494" s="455"/>
      <c r="IV494" s="492"/>
      <c r="IW494" s="492">
        <f>VLOOKUP(IT494,$A$563:$F$2022,6,FALSE)</f>
        <v>0</v>
      </c>
      <c r="IX494" s="454" t="s">
        <v>63</v>
      </c>
      <c r="IY494" s="450">
        <f>IW494*1.4</f>
        <v>0</v>
      </c>
      <c r="IZ494" s="450"/>
      <c r="JA494" s="456"/>
      <c r="JB494" s="454" t="s">
        <v>76</v>
      </c>
      <c r="JC494" s="525" t="s">
        <v>467</v>
      </c>
      <c r="JD494" s="455"/>
      <c r="JE494" s="492"/>
      <c r="JF494" s="492">
        <f>VLOOKUP(JC494,$A$563:$F$2022,6,FALSE)</f>
        <v>0</v>
      </c>
      <c r="JG494" s="454" t="s">
        <v>63</v>
      </c>
      <c r="JH494" s="450">
        <f>JF494*1.4</f>
        <v>0</v>
      </c>
      <c r="JI494" s="450"/>
      <c r="JJ494" s="456"/>
      <c r="JK494" s="454" t="s">
        <v>76</v>
      </c>
      <c r="JL494" s="525" t="s">
        <v>467</v>
      </c>
      <c r="JM494" s="455"/>
      <c r="JN494" s="492"/>
      <c r="JO494" s="492">
        <f>VLOOKUP(JL494,$A$563:$F$2022,6,FALSE)</f>
        <v>0</v>
      </c>
      <c r="JP494" s="454" t="s">
        <v>63</v>
      </c>
      <c r="JQ494" s="450">
        <f>JO494*1.4</f>
        <v>0</v>
      </c>
      <c r="JR494" s="450"/>
      <c r="JS494" s="456"/>
      <c r="JT494" s="454" t="s">
        <v>76</v>
      </c>
      <c r="JU494" s="525" t="s">
        <v>692</v>
      </c>
      <c r="JV494" s="455"/>
      <c r="JW494" s="492"/>
      <c r="JX494" s="492">
        <f>VLOOKUP(JU494,$A$563:$F$2022,6,FALSE)</f>
        <v>8</v>
      </c>
      <c r="JY494" s="454" t="s">
        <v>63</v>
      </c>
      <c r="JZ494" s="450">
        <f>JX494*1.4</f>
        <v>11.2</v>
      </c>
      <c r="KA494" s="450"/>
      <c r="KB494" s="456"/>
      <c r="KC494" s="454" t="s">
        <v>76</v>
      </c>
      <c r="KD494" s="525" t="s">
        <v>474</v>
      </c>
      <c r="KE494" s="455"/>
      <c r="KF494" s="492"/>
      <c r="KG494" s="492">
        <f>VLOOKUP(KD494,$A$563:$F$2022,6,FALSE)</f>
        <v>0</v>
      </c>
      <c r="KH494" s="454" t="s">
        <v>63</v>
      </c>
      <c r="KI494" s="450">
        <f>KG494*1.4</f>
        <v>0</v>
      </c>
      <c r="KJ494" s="450"/>
      <c r="KK494" s="456"/>
      <c r="KL494" s="454" t="s">
        <v>76</v>
      </c>
      <c r="KM494" s="525" t="s">
        <v>559</v>
      </c>
      <c r="KN494" s="455"/>
      <c r="KO494" s="492"/>
      <c r="KP494" s="492">
        <f>VLOOKUP(KM494,$A$563:$F$2022,6,FALSE)</f>
        <v>40</v>
      </c>
      <c r="KQ494" s="454" t="s">
        <v>63</v>
      </c>
      <c r="KR494" s="450">
        <f>KP494*1.4</f>
        <v>56</v>
      </c>
      <c r="KS494" s="450"/>
      <c r="KT494" s="456"/>
      <c r="KU494" s="454" t="s">
        <v>76</v>
      </c>
      <c r="KV494" s="525" t="s">
        <v>430</v>
      </c>
      <c r="KW494" s="455"/>
      <c r="KX494" s="492"/>
      <c r="KY494" s="492">
        <f>VLOOKUP(KV494,$A$563:$F$2022,6,FALSE)</f>
        <v>0</v>
      </c>
      <c r="KZ494" s="454" t="s">
        <v>63</v>
      </c>
      <c r="LA494" s="450">
        <f>KY494*1.4</f>
        <v>0</v>
      </c>
      <c r="LB494" s="450"/>
      <c r="LC494" s="456"/>
      <c r="LD494" s="454" t="s">
        <v>76</v>
      </c>
      <c r="LE494" s="525" t="s">
        <v>692</v>
      </c>
      <c r="LF494" s="455"/>
      <c r="LG494" s="492"/>
      <c r="LH494" s="492">
        <f>VLOOKUP(LE494,$A$563:$F$2022,6,FALSE)</f>
        <v>8</v>
      </c>
      <c r="LI494" s="454" t="s">
        <v>63</v>
      </c>
      <c r="LJ494" s="450">
        <f>LH494*1.4</f>
        <v>11.2</v>
      </c>
      <c r="LK494" s="450"/>
      <c r="LL494" s="456"/>
      <c r="LM494" s="454" t="s">
        <v>76</v>
      </c>
      <c r="LN494" s="525" t="s">
        <v>619</v>
      </c>
      <c r="LO494" s="455"/>
      <c r="LP494" s="492"/>
      <c r="LQ494" s="492">
        <f>VLOOKUP(LN494,$A$563:$F$2022,6,FALSE)</f>
        <v>33</v>
      </c>
      <c r="LR494" s="454" t="s">
        <v>63</v>
      </c>
      <c r="LS494" s="450">
        <f>LQ494*1.4</f>
        <v>46.199999999999996</v>
      </c>
      <c r="LT494" s="450"/>
      <c r="LU494" s="456"/>
      <c r="LV494" s="454" t="s">
        <v>76</v>
      </c>
      <c r="LW494" s="525" t="s">
        <v>423</v>
      </c>
      <c r="LX494" s="455"/>
      <c r="LY494" s="492"/>
      <c r="LZ494" s="492">
        <f>VLOOKUP(LW494,$A$563:$F$2022,6,FALSE)</f>
        <v>0</v>
      </c>
      <c r="MA494" s="454" t="s">
        <v>63</v>
      </c>
      <c r="MB494" s="450">
        <f>LZ494*1.4</f>
        <v>0</v>
      </c>
      <c r="MC494" s="450"/>
      <c r="MD494" s="456"/>
      <c r="ME494" s="454" t="s">
        <v>76</v>
      </c>
      <c r="MF494" s="527" t="s">
        <v>488</v>
      </c>
      <c r="MG494" s="455"/>
      <c r="MH494" s="492"/>
      <c r="MI494" s="492">
        <f>VLOOKUP(MF494,$A$563:$F$2022,6,FALSE)</f>
        <v>74</v>
      </c>
      <c r="MJ494" s="454" t="s">
        <v>63</v>
      </c>
      <c r="MK494" s="450">
        <f>MI494*1.4</f>
        <v>103.6</v>
      </c>
      <c r="ML494" s="450"/>
      <c r="MM494" s="456"/>
      <c r="MN494" s="454" t="s">
        <v>76</v>
      </c>
      <c r="MO494" s="525" t="s">
        <v>453</v>
      </c>
      <c r="MP494" s="455"/>
      <c r="MQ494" s="492"/>
      <c r="MR494" s="492">
        <f>VLOOKUP(MO494,$A$563:$F$2022,6,FALSE)</f>
        <v>0</v>
      </c>
      <c r="MS494" s="454" t="s">
        <v>63</v>
      </c>
      <c r="MT494" s="450">
        <f>MR494*1.4</f>
        <v>0</v>
      </c>
      <c r="MU494" s="450"/>
      <c r="MV494" s="456"/>
      <c r="MW494" s="454" t="s">
        <v>76</v>
      </c>
      <c r="MX494" s="525" t="s">
        <v>1416</v>
      </c>
      <c r="MY494" s="455"/>
      <c r="MZ494" s="492"/>
      <c r="NA494" s="492">
        <f>VLOOKUP(MX494,$A$563:$F$2022,6,FALSE)</f>
        <v>46</v>
      </c>
      <c r="NB494" s="454" t="s">
        <v>63</v>
      </c>
      <c r="NC494" s="450">
        <f>NA494*1.4</f>
        <v>64.399999999999991</v>
      </c>
      <c r="ND494" s="450"/>
      <c r="NE494" s="456"/>
      <c r="NF494" s="454" t="s">
        <v>76</v>
      </c>
      <c r="NG494" s="525" t="s">
        <v>522</v>
      </c>
      <c r="NH494" s="455"/>
      <c r="NI494" s="492"/>
      <c r="NJ494" s="492">
        <f>VLOOKUP(NG494,$A$563:$F$2022,6,FALSE)</f>
        <v>17</v>
      </c>
      <c r="NK494" s="454" t="s">
        <v>63</v>
      </c>
      <c r="NL494" s="450">
        <f>NJ494*1.4</f>
        <v>23.799999999999997</v>
      </c>
      <c r="NM494" s="450"/>
      <c r="NN494" s="456"/>
      <c r="NO494" s="454" t="s">
        <v>76</v>
      </c>
      <c r="NP494" s="525" t="s">
        <v>467</v>
      </c>
      <c r="NQ494" s="455"/>
      <c r="NR494" s="492"/>
      <c r="NS494" s="492">
        <f>VLOOKUP(NP494,$A$563:$F$2022,6,FALSE)</f>
        <v>0</v>
      </c>
      <c r="NT494" s="454" t="s">
        <v>63</v>
      </c>
      <c r="NU494" s="450">
        <f>NS494*1.4</f>
        <v>0</v>
      </c>
      <c r="NV494" s="450"/>
      <c r="NW494" s="456"/>
      <c r="NX494" s="454" t="s">
        <v>76</v>
      </c>
      <c r="NY494" s="490" t="s">
        <v>676</v>
      </c>
      <c r="NZ494" s="455"/>
      <c r="OA494" s="455"/>
      <c r="OB494" s="492">
        <f>VLOOKUP(NY494,$A$563:$F$2022,6,FALSE)</f>
        <v>38</v>
      </c>
      <c r="OC494" s="454" t="s">
        <v>63</v>
      </c>
      <c r="OD494" s="450">
        <f>OB494*1.4</f>
        <v>53.199999999999996</v>
      </c>
      <c r="OE494" s="450"/>
      <c r="OF494" s="456"/>
      <c r="OG494" s="454" t="s">
        <v>76</v>
      </c>
      <c r="OH494" s="525" t="s">
        <v>487</v>
      </c>
      <c r="OI494" s="455"/>
      <c r="OJ494" s="492"/>
      <c r="OK494" s="492">
        <f>VLOOKUP(OH494,$A$563:$F$2022,6,FALSE)</f>
        <v>11</v>
      </c>
      <c r="OL494" s="454" t="s">
        <v>63</v>
      </c>
      <c r="OM494" s="450">
        <f>OK494*1.4</f>
        <v>15.399999999999999</v>
      </c>
      <c r="ON494" s="450"/>
      <c r="OO494" s="456"/>
      <c r="OP494" s="454" t="s">
        <v>76</v>
      </c>
      <c r="OQ494" s="490" t="s">
        <v>559</v>
      </c>
      <c r="OR494" s="455"/>
      <c r="OS494" s="492"/>
      <c r="OT494" s="492">
        <f>VLOOKUP(OQ494,$A$563:$F$2022,6,FALSE)</f>
        <v>40</v>
      </c>
      <c r="OU494" s="454" t="s">
        <v>63</v>
      </c>
      <c r="OV494" s="450">
        <f>OT494*1.4</f>
        <v>56</v>
      </c>
      <c r="OW494" s="450"/>
      <c r="OX494" s="456"/>
      <c r="OY494" s="454" t="s">
        <v>76</v>
      </c>
      <c r="OZ494" s="525" t="s">
        <v>467</v>
      </c>
      <c r="PA494" s="455"/>
      <c r="PB494" s="492"/>
      <c r="PC494" s="492">
        <f>VLOOKUP(OZ494,$A$563:$F$2022,6,FALSE)</f>
        <v>0</v>
      </c>
      <c r="PD494" s="454" t="s">
        <v>63</v>
      </c>
      <c r="PE494" s="450">
        <f>PC494*1.4</f>
        <v>0</v>
      </c>
      <c r="PF494" s="450"/>
      <c r="PG494" s="456"/>
      <c r="PH494" s="454" t="s">
        <v>76</v>
      </c>
      <c r="PI494" s="525" t="s">
        <v>516</v>
      </c>
      <c r="PJ494" s="455"/>
      <c r="PK494" s="492"/>
      <c r="PL494" s="492">
        <f>VLOOKUP(PI494,$A$563:$F$2022,6,FALSE)</f>
        <v>69</v>
      </c>
      <c r="PM494" s="454" t="s">
        <v>63</v>
      </c>
      <c r="PN494" s="450">
        <f>PL494*1.4</f>
        <v>96.6</v>
      </c>
      <c r="PO494" s="450"/>
      <c r="PP494" s="456"/>
      <c r="PQ494" s="454" t="s">
        <v>76</v>
      </c>
      <c r="PR494" s="490" t="s">
        <v>501</v>
      </c>
      <c r="PS494" s="455"/>
      <c r="PT494" s="492"/>
      <c r="PU494" s="492">
        <f>VLOOKUP(PR494,$A$563:$F$2022,6,FALSE)</f>
        <v>65</v>
      </c>
      <c r="PV494" s="454" t="s">
        <v>63</v>
      </c>
      <c r="PW494" s="450">
        <f>PU494*1.4</f>
        <v>91</v>
      </c>
      <c r="PX494" s="450"/>
      <c r="PY494" s="456"/>
      <c r="PZ494" s="454" t="s">
        <v>76</v>
      </c>
      <c r="QA494" s="525" t="s">
        <v>430</v>
      </c>
      <c r="QB494" s="455"/>
      <c r="QC494" s="492"/>
      <c r="QD494" s="492">
        <f>VLOOKUP(QA494,$A$563:$F$2022,6,FALSE)</f>
        <v>0</v>
      </c>
      <c r="QE494" s="454" t="s">
        <v>63</v>
      </c>
      <c r="QF494" s="450">
        <f>QD494*1.4</f>
        <v>0</v>
      </c>
      <c r="QG494" s="450"/>
      <c r="QH494" s="456"/>
      <c r="QI494" s="454" t="s">
        <v>76</v>
      </c>
      <c r="QJ494" s="490" t="s">
        <v>488</v>
      </c>
      <c r="QK494" s="455"/>
      <c r="QL494" s="492"/>
      <c r="QM494" s="492">
        <f>VLOOKUP(QJ494,$A$563:$F$2022,6,FALSE)</f>
        <v>74</v>
      </c>
      <c r="QN494" s="454" t="s">
        <v>63</v>
      </c>
      <c r="QO494" s="450">
        <f>QM494*1.4</f>
        <v>103.6</v>
      </c>
      <c r="QP494" s="450"/>
      <c r="QQ494" s="456"/>
      <c r="QR494" s="454" t="s">
        <v>76</v>
      </c>
      <c r="QS494" s="525" t="s">
        <v>1416</v>
      </c>
      <c r="QT494" s="455"/>
      <c r="QU494" s="492"/>
      <c r="QV494" s="492">
        <f>VLOOKUP(QS494,$A$563:$F$2022,6,FALSE)</f>
        <v>46</v>
      </c>
      <c r="QW494" s="454" t="s">
        <v>63</v>
      </c>
      <c r="QX494" s="450">
        <f>QV494*1.4</f>
        <v>64.399999999999991</v>
      </c>
      <c r="QY494" s="450"/>
      <c r="QZ494" s="456"/>
      <c r="RA494" s="454" t="s">
        <v>76</v>
      </c>
      <c r="RB494" s="490" t="s">
        <v>488</v>
      </c>
      <c r="RC494" s="455"/>
      <c r="RD494" s="492"/>
      <c r="RE494" s="492">
        <f>VLOOKUP(RB494,$A$563:$F$2022,6,FALSE)</f>
        <v>74</v>
      </c>
      <c r="RF494" s="454" t="s">
        <v>63</v>
      </c>
      <c r="RG494" s="450">
        <f>RE494*1.4</f>
        <v>103.6</v>
      </c>
      <c r="RH494" s="450"/>
      <c r="RI494" s="456"/>
      <c r="RJ494" s="454" t="s">
        <v>76</v>
      </c>
      <c r="RK494" s="506" t="s">
        <v>186</v>
      </c>
      <c r="RL494" s="455"/>
      <c r="RM494" s="455"/>
      <c r="RN494" s="492" t="e">
        <f>VLOOKUP(RK494,$A$563:$F$2022,6,FALSE)</f>
        <v>#N/A</v>
      </c>
      <c r="RO494" s="454" t="s">
        <v>63</v>
      </c>
      <c r="RP494" s="450" t="e">
        <f>RN494*1.4</f>
        <v>#N/A</v>
      </c>
      <c r="RQ494" s="450"/>
      <c r="RR494" s="456"/>
      <c r="RS494" s="454" t="s">
        <v>76</v>
      </c>
      <c r="RT494" s="525" t="s">
        <v>522</v>
      </c>
      <c r="RU494" s="455"/>
      <c r="RV494" s="492"/>
      <c r="RW494" s="492">
        <f>VLOOKUP(RT494,$A$563:$F$2022,6,FALSE)</f>
        <v>17</v>
      </c>
      <c r="RX494" s="454" t="s">
        <v>63</v>
      </c>
      <c r="RY494" s="450">
        <f>RW494*1.4</f>
        <v>23.799999999999997</v>
      </c>
      <c r="RZ494" s="450"/>
      <c r="SA494" s="486"/>
      <c r="SB494" s="454" t="s">
        <v>76</v>
      </c>
      <c r="SC494" s="525" t="s">
        <v>692</v>
      </c>
      <c r="SD494" s="455"/>
      <c r="SE494" s="492"/>
      <c r="SF494" s="492">
        <f>VLOOKUP(SC494,$A$563:$F$2022,6,FALSE)</f>
        <v>8</v>
      </c>
      <c r="SG494" s="454" t="s">
        <v>63</v>
      </c>
      <c r="SH494" s="450">
        <f>SF494*1.4</f>
        <v>11.2</v>
      </c>
      <c r="SI494" s="450"/>
      <c r="SJ494" s="486"/>
      <c r="SK494" s="454" t="s">
        <v>76</v>
      </c>
      <c r="SL494" s="525" t="s">
        <v>522</v>
      </c>
      <c r="SM494" s="455"/>
      <c r="SN494" s="492"/>
      <c r="SO494" s="492">
        <f>VLOOKUP(SL494,$A$563:$F$2022,6,FALSE)</f>
        <v>17</v>
      </c>
      <c r="SP494" s="454" t="s">
        <v>63</v>
      </c>
      <c r="SQ494" s="450">
        <f>SO494*1.4</f>
        <v>23.799999999999997</v>
      </c>
      <c r="SR494" s="450"/>
      <c r="SS494" s="486"/>
      <c r="ST494" s="454" t="s">
        <v>76</v>
      </c>
      <c r="SU494" s="525" t="s">
        <v>692</v>
      </c>
      <c r="SV494" s="455"/>
      <c r="SW494" s="492"/>
      <c r="SX494" s="492">
        <f>VLOOKUP(SU494,$A$563:$F$2022,6,FALSE)</f>
        <v>8</v>
      </c>
      <c r="SY494" s="454" t="s">
        <v>63</v>
      </c>
      <c r="SZ494" s="450">
        <f>SX494*1.4</f>
        <v>11.2</v>
      </c>
      <c r="TA494" s="450"/>
      <c r="TB494" s="486"/>
      <c r="TC494" s="454" t="s">
        <v>76</v>
      </c>
      <c r="TD494" s="525" t="s">
        <v>692</v>
      </c>
      <c r="TE494" s="455"/>
      <c r="TF494" s="492"/>
      <c r="TG494" s="492">
        <f>VLOOKUP(TD494,$A$563:$F$2022,6,FALSE)</f>
        <v>8</v>
      </c>
      <c r="TH494" s="454" t="s">
        <v>63</v>
      </c>
      <c r="TI494" s="450">
        <f>TG494*1.4</f>
        <v>11.2</v>
      </c>
      <c r="TJ494" s="455"/>
      <c r="TK494" s="486"/>
      <c r="TL494" s="454" t="s">
        <v>76</v>
      </c>
      <c r="TM494" s="525" t="s">
        <v>422</v>
      </c>
      <c r="TN494" s="455"/>
      <c r="TO494" s="492"/>
      <c r="TP494" s="492">
        <f>VLOOKUP(TM494,$A$563:$F$2022,6,FALSE)</f>
        <v>20</v>
      </c>
      <c r="TQ494" s="454" t="s">
        <v>63</v>
      </c>
      <c r="TR494" s="450">
        <f>TP494*1.4</f>
        <v>28</v>
      </c>
      <c r="TS494" s="450"/>
      <c r="TT494" s="486"/>
      <c r="TU494" s="454" t="s">
        <v>76</v>
      </c>
      <c r="TV494" s="506" t="s">
        <v>186</v>
      </c>
      <c r="TW494" s="455"/>
      <c r="TX494" s="492"/>
      <c r="TY494" s="492" t="e">
        <f>VLOOKUP(TV494,$A$563:$F$2022,6,FALSE)</f>
        <v>#N/A</v>
      </c>
      <c r="TZ494" s="454" t="s">
        <v>63</v>
      </c>
      <c r="UA494" s="450" t="e">
        <f>TY494*1.4</f>
        <v>#N/A</v>
      </c>
      <c r="UB494" s="450"/>
      <c r="UC494" s="486"/>
      <c r="UD494" s="454" t="s">
        <v>76</v>
      </c>
      <c r="UE494" s="525" t="s">
        <v>522</v>
      </c>
      <c r="UF494" s="455"/>
      <c r="UG494" s="492"/>
      <c r="UH494" s="492">
        <f>VLOOKUP(UE494,$A$563:$F$2022,6,FALSE)</f>
        <v>17</v>
      </c>
      <c r="UI494" s="454" t="s">
        <v>63</v>
      </c>
      <c r="UJ494" s="450">
        <f>UH494*1.4</f>
        <v>23.799999999999997</v>
      </c>
      <c r="UK494" s="450"/>
      <c r="UL494" s="486"/>
      <c r="UM494" s="454" t="s">
        <v>76</v>
      </c>
      <c r="UN494" s="506" t="s">
        <v>186</v>
      </c>
      <c r="UO494" s="455"/>
      <c r="UP494" s="492"/>
      <c r="UQ494" s="492" t="e">
        <f>VLOOKUP(UN494,$A$563:$F$2022,6,FALSE)</f>
        <v>#N/A</v>
      </c>
      <c r="UR494" s="454" t="s">
        <v>63</v>
      </c>
      <c r="US494" s="450" t="e">
        <f>UQ494*1.4</f>
        <v>#N/A</v>
      </c>
      <c r="UT494" s="450"/>
      <c r="UU494" s="486"/>
      <c r="UV494" s="454" t="s">
        <v>76</v>
      </c>
      <c r="UW494" s="525" t="s">
        <v>522</v>
      </c>
      <c r="UX494" s="455"/>
      <c r="UY494" s="492"/>
      <c r="UZ494" s="492">
        <f>VLOOKUP(UW494,$A$563:$F$2022,6,FALSE)</f>
        <v>17</v>
      </c>
      <c r="VA494" s="454" t="s">
        <v>63</v>
      </c>
      <c r="VB494" s="450">
        <f>UZ494*1.4</f>
        <v>23.799999999999997</v>
      </c>
      <c r="VC494" s="450"/>
      <c r="VD494" s="486"/>
      <c r="VE494" s="454" t="s">
        <v>76</v>
      </c>
      <c r="VF494" s="506" t="s">
        <v>186</v>
      </c>
      <c r="VG494" s="455"/>
      <c r="VH494" s="492"/>
      <c r="VI494" s="492" t="e">
        <f>VLOOKUP(VF494,$A$563:$F$2022,6,FALSE)</f>
        <v>#N/A</v>
      </c>
      <c r="VJ494" s="454" t="s">
        <v>63</v>
      </c>
      <c r="VK494" s="450" t="e">
        <f>VI494*1.4</f>
        <v>#N/A</v>
      </c>
      <c r="VL494" s="450"/>
      <c r="VM494" s="486"/>
      <c r="VN494" s="454" t="s">
        <v>76</v>
      </c>
      <c r="VO494" s="525" t="s">
        <v>422</v>
      </c>
      <c r="VP494" s="455"/>
      <c r="VQ494" s="492"/>
      <c r="VR494" s="492">
        <f>VLOOKUP(VO494,$A$563:$F$2022,6,FALSE)</f>
        <v>20</v>
      </c>
      <c r="VS494" s="454" t="s">
        <v>63</v>
      </c>
      <c r="VT494" s="450">
        <f>VR494*1.4</f>
        <v>28</v>
      </c>
      <c r="VU494" s="450"/>
      <c r="VV494" s="486"/>
      <c r="VW494" s="454" t="s">
        <v>76</v>
      </c>
      <c r="VX494" s="506" t="s">
        <v>186</v>
      </c>
      <c r="VY494" s="455"/>
      <c r="VZ494" s="455"/>
      <c r="WA494" s="492" t="e">
        <f>VLOOKUP(VX494,$A$563:$F$2022,6,FALSE)</f>
        <v>#N/A</v>
      </c>
      <c r="WB494" s="454" t="s">
        <v>63</v>
      </c>
      <c r="WC494" s="450" t="e">
        <f>WA494*1.4</f>
        <v>#N/A</v>
      </c>
      <c r="WD494" s="455"/>
      <c r="WE494" s="486"/>
      <c r="WF494" s="454" t="s">
        <v>76</v>
      </c>
      <c r="WG494" s="525" t="s">
        <v>433</v>
      </c>
      <c r="WH494" s="455"/>
      <c r="WI494" s="492"/>
      <c r="WJ494" s="492">
        <f>VLOOKUP(WG494,$A$563:$F$2022,6,FALSE)</f>
        <v>41</v>
      </c>
      <c r="WK494" s="454" t="s">
        <v>63</v>
      </c>
      <c r="WL494" s="450">
        <f>WJ494*1.4</f>
        <v>57.4</v>
      </c>
      <c r="WM494" s="455"/>
      <c r="WN494" s="486"/>
      <c r="WO494" s="454" t="s">
        <v>76</v>
      </c>
      <c r="WP494" s="525" t="s">
        <v>522</v>
      </c>
      <c r="WQ494" s="492"/>
      <c r="WR494" s="492"/>
      <c r="WS494" s="492">
        <f>VLOOKUP(WP494,$A$563:$F$2022,6,FALSE)</f>
        <v>17</v>
      </c>
      <c r="WT494" s="454" t="s">
        <v>63</v>
      </c>
      <c r="WU494" s="450">
        <f>WS494*1.4</f>
        <v>23.799999999999997</v>
      </c>
      <c r="WV494" s="450"/>
      <c r="WW494" s="486"/>
      <c r="WX494" s="454" t="s">
        <v>76</v>
      </c>
      <c r="WY494" s="525" t="s">
        <v>488</v>
      </c>
      <c r="WZ494" s="455"/>
      <c r="XA494" s="492"/>
      <c r="XB494" s="492">
        <f>VLOOKUP(WY494,$A$563:$F$2022,6,FALSE)</f>
        <v>74</v>
      </c>
      <c r="XC494" s="454" t="s">
        <v>63</v>
      </c>
      <c r="XD494" s="450">
        <f>XB494*1.4</f>
        <v>103.6</v>
      </c>
      <c r="XE494" s="455"/>
      <c r="XF494" s="486"/>
      <c r="XG494" s="454" t="s">
        <v>76</v>
      </c>
      <c r="XH494" s="506" t="s">
        <v>186</v>
      </c>
      <c r="XI494" s="455"/>
      <c r="XJ494" s="455"/>
      <c r="XK494" s="492" t="e">
        <f>VLOOKUP(XH494,$A$563:$F$2022,6,FALSE)</f>
        <v>#N/A</v>
      </c>
      <c r="XL494" s="454" t="s">
        <v>63</v>
      </c>
      <c r="XM494" s="450" t="e">
        <f>XK494*1.4</f>
        <v>#N/A</v>
      </c>
      <c r="XN494" s="455"/>
      <c r="XO494" s="486"/>
      <c r="XP494" s="454" t="s">
        <v>76</v>
      </c>
      <c r="XQ494" s="525" t="s">
        <v>487</v>
      </c>
      <c r="XR494" s="455"/>
      <c r="XS494" s="492"/>
      <c r="XT494" s="492">
        <f>VLOOKUP(XQ494,$A$563:$F$2022,6,FALSE)</f>
        <v>11</v>
      </c>
      <c r="XU494" s="454" t="s">
        <v>63</v>
      </c>
      <c r="XV494" s="450">
        <f>XT494*1.4</f>
        <v>15.399999999999999</v>
      </c>
      <c r="XW494" s="450"/>
      <c r="XX494" s="486"/>
      <c r="XY494" s="454" t="s">
        <v>76</v>
      </c>
      <c r="XZ494" s="525" t="s">
        <v>453</v>
      </c>
      <c r="YA494" s="455"/>
      <c r="YB494" s="492"/>
      <c r="YC494" s="492">
        <f>VLOOKUP(XZ494,$A$563:$F$2022,6,FALSE)</f>
        <v>0</v>
      </c>
      <c r="YD494" s="454" t="s">
        <v>63</v>
      </c>
      <c r="YE494" s="450">
        <f>YC494*1.4</f>
        <v>0</v>
      </c>
      <c r="YF494" s="455"/>
      <c r="YG494" s="486"/>
      <c r="YH494" s="454" t="s">
        <v>76</v>
      </c>
      <c r="YI494" s="525" t="s">
        <v>692</v>
      </c>
      <c r="YJ494" s="455"/>
      <c r="YK494" s="492"/>
      <c r="YL494" s="492">
        <f>VLOOKUP(YI494,$A$563:$F$2022,6,FALSE)</f>
        <v>8</v>
      </c>
      <c r="YM494" s="454" t="s">
        <v>63</v>
      </c>
      <c r="YN494" s="450">
        <f>YL494*1.4</f>
        <v>11.2</v>
      </c>
      <c r="YO494" s="450"/>
      <c r="YP494" s="486"/>
      <c r="YQ494" s="454" t="s">
        <v>76</v>
      </c>
      <c r="YR494" s="506" t="s">
        <v>186</v>
      </c>
      <c r="YS494" s="455"/>
      <c r="YT494" s="455"/>
      <c r="YU494" s="492" t="e">
        <f>VLOOKUP(YR494,$A$563:$F$2022,6,FALSE)</f>
        <v>#N/A</v>
      </c>
      <c r="YV494" s="454" t="s">
        <v>63</v>
      </c>
      <c r="YW494" s="450" t="e">
        <f>YU494*1.4</f>
        <v>#N/A</v>
      </c>
      <c r="YX494" s="455"/>
      <c r="YY494" s="486"/>
      <c r="YZ494" s="454" t="s">
        <v>76</v>
      </c>
      <c r="ZA494" s="506" t="s">
        <v>186</v>
      </c>
      <c r="ZB494" s="455"/>
      <c r="ZC494" s="455"/>
      <c r="ZD494" s="492" t="e">
        <f>VLOOKUP(ZA494,$A$563:$F$2022,6,FALSE)</f>
        <v>#N/A</v>
      </c>
      <c r="ZE494" s="454" t="s">
        <v>63</v>
      </c>
      <c r="ZF494" s="450" t="e">
        <f>ZD494*1.4</f>
        <v>#N/A</v>
      </c>
      <c r="ZG494" s="455"/>
      <c r="ZH494" s="486"/>
      <c r="ZI494" s="454" t="s">
        <v>76</v>
      </c>
      <c r="ZJ494" s="490" t="s">
        <v>423</v>
      </c>
      <c r="ZK494" s="455"/>
      <c r="ZL494" s="455"/>
      <c r="ZM494" s="492">
        <f>VLOOKUP(ZJ494,$A$563:$F$2022,6,FALSE)</f>
        <v>0</v>
      </c>
      <c r="ZN494" s="454" t="s">
        <v>63</v>
      </c>
      <c r="ZO494" s="450">
        <f>ZM494*1.4</f>
        <v>0</v>
      </c>
      <c r="ZP494" s="455"/>
      <c r="ZQ494" s="486"/>
      <c r="ZR494" s="454" t="s">
        <v>76</v>
      </c>
      <c r="ZS494" s="506" t="s">
        <v>186</v>
      </c>
      <c r="ZT494" s="455"/>
      <c r="ZU494" s="492"/>
      <c r="ZV494" s="492" t="e">
        <f>VLOOKUP(ZS494,$A$563:$F$2022,6,FALSE)</f>
        <v>#N/A</v>
      </c>
      <c r="ZW494" s="454" t="s">
        <v>63</v>
      </c>
      <c r="ZX494" s="450" t="e">
        <f>ZV494*1.4</f>
        <v>#N/A</v>
      </c>
      <c r="ZY494" s="450"/>
      <c r="ZZ494" s="486"/>
      <c r="AAA494" s="454" t="s">
        <v>76</v>
      </c>
      <c r="AAB494" s="506" t="s">
        <v>186</v>
      </c>
      <c r="AAC494" s="455"/>
      <c r="AAD494" s="492"/>
      <c r="AAE494" s="492" t="e">
        <f>VLOOKUP(AAB494,$A$563:$F$2022,6,FALSE)</f>
        <v>#N/A</v>
      </c>
      <c r="AAF494" s="454" t="s">
        <v>63</v>
      </c>
      <c r="AAG494" s="450" t="e">
        <f>AAE494*1.4</f>
        <v>#N/A</v>
      </c>
      <c r="AAH494" s="450"/>
      <c r="AAI494" s="486"/>
      <c r="AAJ494" s="454" t="s">
        <v>76</v>
      </c>
      <c r="AAK494" s="506" t="s">
        <v>186</v>
      </c>
      <c r="AAL494" s="455"/>
      <c r="AAM494" s="492"/>
      <c r="AAN494" s="492" t="e">
        <f>VLOOKUP(AAK494,$A$563:$F$2022,6,FALSE)</f>
        <v>#N/A</v>
      </c>
      <c r="AAO494" s="454" t="s">
        <v>63</v>
      </c>
      <c r="AAP494" s="450" t="e">
        <f>AAN494*1.4</f>
        <v>#N/A</v>
      </c>
      <c r="AAQ494" s="450"/>
      <c r="AAR494" s="486"/>
      <c r="AAS494" s="454" t="s">
        <v>76</v>
      </c>
      <c r="AAT494" s="506" t="s">
        <v>186</v>
      </c>
      <c r="AAU494" s="455"/>
      <c r="AAV494" s="492"/>
      <c r="AAW494" s="492" t="e">
        <f>VLOOKUP(AAT494,$A$563:$F$2022,6,FALSE)</f>
        <v>#N/A</v>
      </c>
      <c r="AAX494" s="454" t="s">
        <v>63</v>
      </c>
      <c r="AAY494" s="450" t="e">
        <f>AAW494*1.4</f>
        <v>#N/A</v>
      </c>
      <c r="AAZ494" s="450"/>
      <c r="ABA494" s="486"/>
      <c r="ABB494" s="454" t="s">
        <v>76</v>
      </c>
      <c r="ABC494" s="506" t="s">
        <v>186</v>
      </c>
      <c r="ABD494" s="455"/>
      <c r="ABE494" s="492"/>
      <c r="ABF494" s="492" t="e">
        <f>VLOOKUP(ABC494,$A$563:$F$2022,6,FALSE)</f>
        <v>#N/A</v>
      </c>
      <c r="ABG494" s="454" t="s">
        <v>63</v>
      </c>
      <c r="ABH494" s="450" t="e">
        <f>ABF494*1.4</f>
        <v>#N/A</v>
      </c>
      <c r="ABI494" s="450"/>
      <c r="ABJ494" s="486"/>
      <c r="ABK494" s="454" t="s">
        <v>76</v>
      </c>
      <c r="ABL494" s="506" t="s">
        <v>186</v>
      </c>
      <c r="ABM494" s="455"/>
      <c r="ABN494" s="492"/>
      <c r="ABO494" s="492" t="e">
        <f>VLOOKUP(ABL494,$A$563:$F$2022,6,FALSE)</f>
        <v>#N/A</v>
      </c>
      <c r="ABP494" s="454" t="s">
        <v>63</v>
      </c>
      <c r="ABQ494" s="450" t="e">
        <f>ABO494*1.4</f>
        <v>#N/A</v>
      </c>
      <c r="ABR494" s="450"/>
      <c r="ABS494" s="486"/>
      <c r="ABT494" s="454" t="s">
        <v>76</v>
      </c>
      <c r="ABU494" s="506" t="s">
        <v>186</v>
      </c>
      <c r="ABV494" s="455"/>
      <c r="ABW494" s="492"/>
      <c r="ABX494" s="492" t="e">
        <f>VLOOKUP(ABU494,$A$563:$F$2022,6,FALSE)</f>
        <v>#N/A</v>
      </c>
      <c r="ABY494" s="454" t="s">
        <v>63</v>
      </c>
      <c r="ABZ494" s="450" t="e">
        <f>ABX494*1.4</f>
        <v>#N/A</v>
      </c>
      <c r="ACA494" s="450"/>
      <c r="ACB494" s="486"/>
      <c r="ACC494" s="454" t="s">
        <v>76</v>
      </c>
      <c r="ACD494" s="506" t="s">
        <v>186</v>
      </c>
      <c r="ACE494" s="455"/>
      <c r="ACF494" s="492"/>
      <c r="ACG494" s="492" t="e">
        <f>VLOOKUP(ACD494,$A$563:$F$2022,6,FALSE)</f>
        <v>#N/A</v>
      </c>
      <c r="ACH494" s="454" t="s">
        <v>63</v>
      </c>
      <c r="ACI494" s="450" t="e">
        <f>ACG494*1.4</f>
        <v>#N/A</v>
      </c>
      <c r="ACJ494" s="450"/>
      <c r="ACK494" s="486"/>
      <c r="ACL494" s="454" t="s">
        <v>76</v>
      </c>
      <c r="ACM494" s="506" t="s">
        <v>186</v>
      </c>
      <c r="ACN494" s="455"/>
      <c r="ACO494" s="492"/>
      <c r="ACP494" s="492" t="e">
        <f>VLOOKUP(ACM494,$A$563:$F$2022,6,FALSE)</f>
        <v>#N/A</v>
      </c>
      <c r="ACQ494" s="454" t="s">
        <v>63</v>
      </c>
      <c r="ACR494" s="450" t="e">
        <f>ACP494*1.4</f>
        <v>#N/A</v>
      </c>
      <c r="ACS494" s="450"/>
      <c r="ACT494" s="486"/>
      <c r="ACU494" s="454" t="s">
        <v>76</v>
      </c>
      <c r="ACV494" s="490" t="s">
        <v>422</v>
      </c>
      <c r="ACW494" s="455"/>
      <c r="ACX494" s="492"/>
      <c r="ACY494" s="492">
        <f>VLOOKUP(ACV494,$A$563:$F$2022,6,FALSE)</f>
        <v>20</v>
      </c>
      <c r="ACZ494" s="454" t="s">
        <v>63</v>
      </c>
      <c r="ADA494" s="450">
        <f>ACY494*1.4</f>
        <v>28</v>
      </c>
      <c r="ADB494" s="450"/>
      <c r="ADC494" s="486"/>
      <c r="ADD494" s="454" t="s">
        <v>76</v>
      </c>
      <c r="ADE494" s="525" t="s">
        <v>647</v>
      </c>
      <c r="ADF494" s="455"/>
      <c r="ADG494" s="492"/>
      <c r="ADH494" s="492">
        <f>VLOOKUP(ADE494,$A$563:$F$2022,6,FALSE)</f>
        <v>44</v>
      </c>
      <c r="ADI494" s="454" t="s">
        <v>63</v>
      </c>
      <c r="ADJ494" s="450">
        <f>ADH494*1.4</f>
        <v>61.599999999999994</v>
      </c>
      <c r="ADK494" s="455"/>
      <c r="ADL494" s="486"/>
      <c r="ADM494" s="454" t="s">
        <v>76</v>
      </c>
      <c r="ADN494" s="525" t="s">
        <v>619</v>
      </c>
      <c r="ADO494" s="455"/>
      <c r="ADP494" s="492"/>
      <c r="ADQ494" s="492">
        <f>VLOOKUP(ADN494,$A$563:$F$2022,6,FALSE)</f>
        <v>33</v>
      </c>
      <c r="ADR494" s="454" t="s">
        <v>63</v>
      </c>
      <c r="ADS494" s="450">
        <f>ADQ494*1.4</f>
        <v>46.199999999999996</v>
      </c>
      <c r="ADT494" s="450"/>
      <c r="ADU494" s="486"/>
      <c r="ADV494" s="454" t="s">
        <v>76</v>
      </c>
      <c r="ADW494" s="525" t="s">
        <v>647</v>
      </c>
      <c r="ADX494" s="455"/>
      <c r="ADY494" s="455"/>
      <c r="ADZ494" s="492">
        <f>VLOOKUP(ADW494,$A$563:$F$2022,6,FALSE)</f>
        <v>44</v>
      </c>
      <c r="AEA494" s="454" t="s">
        <v>63</v>
      </c>
      <c r="AEB494" s="450">
        <f>ADZ494*1.4</f>
        <v>61.599999999999994</v>
      </c>
      <c r="AEC494" s="455"/>
      <c r="AED494" s="486"/>
      <c r="AEE494" s="454" t="s">
        <v>76</v>
      </c>
      <c r="AEF494" s="525" t="s">
        <v>487</v>
      </c>
      <c r="AEG494" s="455"/>
      <c r="AEH494" s="492"/>
      <c r="AEI494" s="492">
        <f>VLOOKUP(AEF494,$A$563:$F$2022,6,FALSE)</f>
        <v>11</v>
      </c>
      <c r="AEJ494" s="454" t="s">
        <v>63</v>
      </c>
      <c r="AEK494" s="450">
        <f>AEI494*1.4</f>
        <v>15.399999999999999</v>
      </c>
      <c r="AEL494" s="455"/>
      <c r="AEM494" s="486"/>
      <c r="AEN494" s="454" t="s">
        <v>76</v>
      </c>
      <c r="AEO494" s="525" t="s">
        <v>546</v>
      </c>
      <c r="AEP494" s="455"/>
      <c r="AEQ494" s="492"/>
      <c r="AER494" s="492">
        <f>VLOOKUP(AEO494,$A$563:$F$2022,6,FALSE)</f>
        <v>7</v>
      </c>
      <c r="AES494" s="454" t="s">
        <v>63</v>
      </c>
      <c r="AET494" s="450">
        <f>AER494*1.4</f>
        <v>9.7999999999999989</v>
      </c>
      <c r="AEU494" s="455"/>
      <c r="AEV494" s="486"/>
      <c r="AEW494" s="454" t="s">
        <v>76</v>
      </c>
      <c r="AEX494" s="525" t="s">
        <v>676</v>
      </c>
      <c r="AEY494" s="455"/>
      <c r="AEZ494" s="492"/>
      <c r="AFA494" s="492">
        <f>VLOOKUP(AEX494,$A$563:$F$2022,6,FALSE)</f>
        <v>38</v>
      </c>
      <c r="AFB494" s="454" t="s">
        <v>63</v>
      </c>
      <c r="AFC494" s="450">
        <f>AFA494*1.4</f>
        <v>53.199999999999996</v>
      </c>
      <c r="AFD494" s="450"/>
      <c r="AFE494" s="486"/>
      <c r="AFF494" s="454" t="s">
        <v>76</v>
      </c>
      <c r="AFG494" s="525" t="s">
        <v>430</v>
      </c>
      <c r="AFH494" s="455"/>
      <c r="AFI494" s="492"/>
      <c r="AFJ494" s="492">
        <f>VLOOKUP(AFG494,$A$563:$F$2022,6,FALSE)</f>
        <v>0</v>
      </c>
      <c r="AFK494" s="454" t="s">
        <v>63</v>
      </c>
      <c r="AFL494" s="450">
        <f>AFJ494*1.4</f>
        <v>0</v>
      </c>
      <c r="AFM494" s="450"/>
      <c r="AFN494" s="486"/>
      <c r="AFO494" s="454" t="s">
        <v>76</v>
      </c>
      <c r="AFP494" s="525" t="s">
        <v>474</v>
      </c>
      <c r="AFQ494" s="455"/>
      <c r="AFR494" s="492"/>
      <c r="AFS494" s="492">
        <f>VLOOKUP(AFP494,$A$563:$F$2022,6,FALSE)</f>
        <v>0</v>
      </c>
      <c r="AFT494" s="454" t="s">
        <v>63</v>
      </c>
      <c r="AFU494" s="450">
        <f>AFS494*1.4</f>
        <v>0</v>
      </c>
      <c r="AFV494" s="450"/>
      <c r="AFW494" s="486"/>
      <c r="AFX494" s="454" t="s">
        <v>76</v>
      </c>
      <c r="AFY494" s="528" t="s">
        <v>692</v>
      </c>
      <c r="AFZ494" s="455"/>
      <c r="AGA494" s="492"/>
      <c r="AGB494" s="492">
        <f>VLOOKUP(AFY494,$A$563:$F$2022,6,FALSE)</f>
        <v>8</v>
      </c>
      <c r="AGC494" s="454" t="s">
        <v>63</v>
      </c>
      <c r="AGD494" s="450">
        <f>AGB494*1.4</f>
        <v>11.2</v>
      </c>
      <c r="AGE494" s="450"/>
      <c r="AGF494" s="486"/>
      <c r="AGG494" s="454" t="s">
        <v>76</v>
      </c>
      <c r="AGH494" s="525" t="s">
        <v>488</v>
      </c>
      <c r="AGI494" s="455"/>
      <c r="AGJ494" s="492"/>
      <c r="AGK494" s="492">
        <f>VLOOKUP(AGH494,$A$563:$F$2022,6,FALSE)</f>
        <v>74</v>
      </c>
      <c r="AGL494" s="454" t="s">
        <v>63</v>
      </c>
      <c r="AGM494" s="450">
        <f>AGK494*1.4</f>
        <v>103.6</v>
      </c>
      <c r="AGN494" s="450"/>
      <c r="AGO494" s="486"/>
      <c r="AGP494" s="454" t="s">
        <v>76</v>
      </c>
      <c r="AGQ494" s="525" t="s">
        <v>676</v>
      </c>
      <c r="AGR494" s="455"/>
      <c r="AGS494" s="492"/>
      <c r="AGT494" s="492">
        <f>VLOOKUP(AGQ494,$A$563:$F$2022,6,FALSE)</f>
        <v>38</v>
      </c>
      <c r="AGU494" s="454" t="s">
        <v>63</v>
      </c>
      <c r="AGV494" s="450">
        <f>AGT494*1.4</f>
        <v>53.199999999999996</v>
      </c>
      <c r="AGW494" s="450"/>
      <c r="AGX494" s="486"/>
      <c r="AGY494" s="454" t="s">
        <v>76</v>
      </c>
      <c r="AGZ494" s="527" t="s">
        <v>433</v>
      </c>
      <c r="AHA494" s="455"/>
      <c r="AHB494" s="492"/>
      <c r="AHC494" s="492">
        <f>VLOOKUP(AGZ494,$A$563:$F$2022,6,FALSE)</f>
        <v>41</v>
      </c>
      <c r="AHD494" s="454" t="s">
        <v>63</v>
      </c>
      <c r="AHE494" s="450">
        <f>AHC494*1.4</f>
        <v>57.4</v>
      </c>
      <c r="AHF494" s="450"/>
      <c r="AHG494" s="486"/>
      <c r="AHH494" s="495"/>
      <c r="AHI494" s="543"/>
      <c r="AHJ494" s="496"/>
      <c r="AHK494" s="497"/>
      <c r="AHL494" s="497"/>
      <c r="AHM494" s="495"/>
      <c r="AHN494" s="481"/>
      <c r="AHO494" s="481"/>
      <c r="AHP494" s="496"/>
      <c r="AHQ494" s="495"/>
      <c r="AHR494" s="512"/>
      <c r="AHS494" s="496"/>
      <c r="AHT494" s="497"/>
      <c r="AHU494" s="497"/>
      <c r="AHV494" s="495"/>
      <c r="AHW494" s="481"/>
      <c r="AHX494" s="481"/>
      <c r="AHY494" s="496"/>
      <c r="AHZ494" s="495"/>
      <c r="AIA494" s="512"/>
      <c r="AIB494" s="496"/>
      <c r="AIC494" s="497"/>
      <c r="AID494" s="497"/>
      <c r="AIE494" s="495"/>
      <c r="AIF494" s="481"/>
      <c r="AIG494" s="481"/>
      <c r="AIH494" s="496"/>
      <c r="AII494" s="263"/>
      <c r="AIJ494" s="432"/>
      <c r="AIK494" s="264"/>
      <c r="AIL494" s="264"/>
      <c r="AIM494" s="265"/>
      <c r="AIN494" s="263"/>
      <c r="AIO494" s="210"/>
      <c r="AIP494" s="264"/>
      <c r="AIQ494" s="264"/>
    </row>
    <row r="495" spans="1:927" s="16" customFormat="1" ht="15">
      <c r="A495" s="454" t="s">
        <v>77</v>
      </c>
      <c r="B495" s="490" t="s">
        <v>522</v>
      </c>
      <c r="C495" s="455"/>
      <c r="D495" s="492"/>
      <c r="E495" s="492">
        <f>VLOOKUP(B495,$A$563:$F$2022,6,FALSE)</f>
        <v>17</v>
      </c>
      <c r="F495" s="454" t="s">
        <v>65</v>
      </c>
      <c r="G495" s="450">
        <f>E495*1.3</f>
        <v>22.1</v>
      </c>
      <c r="H495" s="450"/>
      <c r="I495" s="456"/>
      <c r="J495" s="454" t="s">
        <v>77</v>
      </c>
      <c r="K495" s="525" t="s">
        <v>619</v>
      </c>
      <c r="L495" s="455"/>
      <c r="M495" s="492"/>
      <c r="N495" s="492">
        <f>VLOOKUP(K495,$A$563:$F$2022,6,FALSE)</f>
        <v>33</v>
      </c>
      <c r="O495" s="454" t="s">
        <v>65</v>
      </c>
      <c r="P495" s="450">
        <f>N495*1.3</f>
        <v>42.9</v>
      </c>
      <c r="Q495" s="450"/>
      <c r="R495" s="456"/>
      <c r="S495" s="454" t="s">
        <v>77</v>
      </c>
      <c r="T495" s="525" t="s">
        <v>422</v>
      </c>
      <c r="U495" s="455"/>
      <c r="V495" s="492"/>
      <c r="W495" s="492">
        <f>VLOOKUP(T495,$A$563:$F$2022,6,FALSE)</f>
        <v>20</v>
      </c>
      <c r="X495" s="454" t="s">
        <v>65</v>
      </c>
      <c r="Y495" s="450">
        <f>W495*1.3</f>
        <v>26</v>
      </c>
      <c r="Z495" s="450"/>
      <c r="AA495" s="456"/>
      <c r="AB495" s="454" t="s">
        <v>77</v>
      </c>
      <c r="AC495" s="525" t="s">
        <v>501</v>
      </c>
      <c r="AD495" s="455"/>
      <c r="AE495" s="492"/>
      <c r="AF495" s="492">
        <f>VLOOKUP(AC495,$A$563:$F$2022,6,FALSE)</f>
        <v>65</v>
      </c>
      <c r="AG495" s="454" t="s">
        <v>65</v>
      </c>
      <c r="AH495" s="450">
        <f>AF495*1.3</f>
        <v>84.5</v>
      </c>
      <c r="AI495" s="450"/>
      <c r="AJ495" s="456"/>
      <c r="AK495" s="454" t="s">
        <v>77</v>
      </c>
      <c r="AL495" s="490" t="s">
        <v>647</v>
      </c>
      <c r="AM495" s="455"/>
      <c r="AN495" s="492"/>
      <c r="AO495" s="492">
        <f>VLOOKUP(AL495,$A$563:$F$2022,6,FALSE)</f>
        <v>44</v>
      </c>
      <c r="AP495" s="454" t="s">
        <v>65</v>
      </c>
      <c r="AQ495" s="450">
        <f>AO495*1.3</f>
        <v>57.2</v>
      </c>
      <c r="AR495" s="450"/>
      <c r="AS495" s="456"/>
      <c r="AT495" s="454" t="s">
        <v>77</v>
      </c>
      <c r="AU495" s="525" t="s">
        <v>422</v>
      </c>
      <c r="AV495" s="455"/>
      <c r="AW495" s="492"/>
      <c r="AX495" s="492">
        <f>VLOOKUP(AU495,$A$563:$F$2022,6,FALSE)</f>
        <v>20</v>
      </c>
      <c r="AY495" s="454" t="s">
        <v>65</v>
      </c>
      <c r="AZ495" s="450">
        <f>AX495*1.3</f>
        <v>26</v>
      </c>
      <c r="BA495" s="450"/>
      <c r="BB495" s="456"/>
      <c r="BC495" s="454" t="s">
        <v>77</v>
      </c>
      <c r="BD495" s="525" t="s">
        <v>1416</v>
      </c>
      <c r="BE495" s="455"/>
      <c r="BF495" s="492"/>
      <c r="BG495" s="492">
        <f>VLOOKUP(BD495,$A$563:$F$2022,6,FALSE)</f>
        <v>46</v>
      </c>
      <c r="BH495" s="454" t="s">
        <v>65</v>
      </c>
      <c r="BI495" s="450">
        <f>BG495*1.3</f>
        <v>59.800000000000004</v>
      </c>
      <c r="BJ495" s="450"/>
      <c r="BK495" s="456"/>
      <c r="BL495" s="454" t="s">
        <v>77</v>
      </c>
      <c r="BM495" s="525" t="s">
        <v>422</v>
      </c>
      <c r="BN495" s="455"/>
      <c r="BO495" s="492"/>
      <c r="BP495" s="492">
        <f>VLOOKUP(BM495,$A$563:$F$2022,6,FALSE)</f>
        <v>20</v>
      </c>
      <c r="BQ495" s="454" t="s">
        <v>65</v>
      </c>
      <c r="BR495" s="450">
        <f>BP495*1.3</f>
        <v>26</v>
      </c>
      <c r="BS495" s="450"/>
      <c r="BT495" s="456"/>
      <c r="BU495" s="454" t="s">
        <v>77</v>
      </c>
      <c r="BV495" s="525" t="s">
        <v>467</v>
      </c>
      <c r="BW495" s="455"/>
      <c r="BX495" s="492"/>
      <c r="BY495" s="492">
        <f>VLOOKUP(BV495,$A$563:$F$2022,6,FALSE)</f>
        <v>0</v>
      </c>
      <c r="BZ495" s="454" t="s">
        <v>65</v>
      </c>
      <c r="CA495" s="450">
        <f>BY495*1.3</f>
        <v>0</v>
      </c>
      <c r="CB495" s="450"/>
      <c r="CC495" s="456"/>
      <c r="CD495" s="454" t="s">
        <v>77</v>
      </c>
      <c r="CE495" s="525" t="s">
        <v>647</v>
      </c>
      <c r="CF495" s="455"/>
      <c r="CG495" s="492"/>
      <c r="CH495" s="492">
        <f>VLOOKUP(CE495,$A$563:$F$2022,6,FALSE)</f>
        <v>44</v>
      </c>
      <c r="CI495" s="454" t="s">
        <v>65</v>
      </c>
      <c r="CJ495" s="450">
        <f>CH495*1.3</f>
        <v>57.2</v>
      </c>
      <c r="CK495" s="450"/>
      <c r="CL495" s="456"/>
      <c r="CM495" s="454" t="s">
        <v>77</v>
      </c>
      <c r="CN495" s="525" t="s">
        <v>676</v>
      </c>
      <c r="CO495" s="455"/>
      <c r="CP495" s="492"/>
      <c r="CQ495" s="492">
        <f>VLOOKUP(CN495,$A$563:$F$2022,6,FALSE)</f>
        <v>38</v>
      </c>
      <c r="CR495" s="454" t="s">
        <v>65</v>
      </c>
      <c r="CS495" s="450">
        <f>CQ495*1.3</f>
        <v>49.4</v>
      </c>
      <c r="CT495" s="450"/>
      <c r="CU495" s="456"/>
      <c r="CV495" s="454" t="s">
        <v>77</v>
      </c>
      <c r="CW495" s="525" t="s">
        <v>422</v>
      </c>
      <c r="CX495" s="455"/>
      <c r="CY495" s="492"/>
      <c r="CZ495" s="492">
        <f>VLOOKUP(CW495,$A$563:$F$2022,6,FALSE)</f>
        <v>20</v>
      </c>
      <c r="DA495" s="454" t="s">
        <v>65</v>
      </c>
      <c r="DB495" s="450">
        <f>CZ495*1.3</f>
        <v>26</v>
      </c>
      <c r="DC495" s="450"/>
      <c r="DD495" s="456"/>
      <c r="DE495" s="454" t="s">
        <v>77</v>
      </c>
      <c r="DF495" s="525" t="s">
        <v>522</v>
      </c>
      <c r="DG495" s="455"/>
      <c r="DH495" s="492"/>
      <c r="DI495" s="492">
        <f>VLOOKUP(DF495,$A$563:$F$2022,6,FALSE)</f>
        <v>17</v>
      </c>
      <c r="DJ495" s="454" t="s">
        <v>65</v>
      </c>
      <c r="DK495" s="450">
        <f>DI495*1.3</f>
        <v>22.1</v>
      </c>
      <c r="DL495" s="450"/>
      <c r="DM495" s="456"/>
      <c r="DN495" s="454" t="s">
        <v>77</v>
      </c>
      <c r="DO495" s="490" t="s">
        <v>516</v>
      </c>
      <c r="DP495" s="455"/>
      <c r="DQ495" s="492"/>
      <c r="DR495" s="492">
        <f>VLOOKUP(DO495,$A$563:$F$2022,6,FALSE)</f>
        <v>69</v>
      </c>
      <c r="DS495" s="454" t="s">
        <v>65</v>
      </c>
      <c r="DT495" s="450">
        <f>DR495*1.3</f>
        <v>89.7</v>
      </c>
      <c r="DU495" s="450"/>
      <c r="DV495" s="456"/>
      <c r="DW495" s="454" t="s">
        <v>77</v>
      </c>
      <c r="DX495" s="506" t="s">
        <v>186</v>
      </c>
      <c r="DY495" s="455"/>
      <c r="DZ495" s="492"/>
      <c r="EA495" s="492" t="e">
        <f>VLOOKUP(DX495,$A$563:$F$2022,6,FALSE)</f>
        <v>#N/A</v>
      </c>
      <c r="EB495" s="454" t="s">
        <v>65</v>
      </c>
      <c r="EC495" s="450" t="e">
        <f>EA495*1.3</f>
        <v>#N/A</v>
      </c>
      <c r="ED495" s="450"/>
      <c r="EE495" s="456"/>
      <c r="EF495" s="454" t="s">
        <v>77</v>
      </c>
      <c r="EG495" s="525" t="s">
        <v>422</v>
      </c>
      <c r="EH495" s="455"/>
      <c r="EI495" s="492"/>
      <c r="EJ495" s="492">
        <f>VLOOKUP(EG495,$A$563:$F$2022,6,FALSE)</f>
        <v>20</v>
      </c>
      <c r="EK495" s="454" t="s">
        <v>65</v>
      </c>
      <c r="EL495" s="450">
        <f>EJ495*1.3</f>
        <v>26</v>
      </c>
      <c r="EM495" s="450"/>
      <c r="EN495" s="456"/>
      <c r="EO495" s="454" t="s">
        <v>77</v>
      </c>
      <c r="EP495" s="525" t="s">
        <v>1416</v>
      </c>
      <c r="EQ495" s="455"/>
      <c r="ER495" s="492"/>
      <c r="ES495" s="492">
        <f>VLOOKUP(EP495,$A$563:$F$2022,6,FALSE)</f>
        <v>46</v>
      </c>
      <c r="ET495" s="454" t="s">
        <v>65</v>
      </c>
      <c r="EU495" s="450">
        <f>ES495*1.3</f>
        <v>59.800000000000004</v>
      </c>
      <c r="EV495" s="450"/>
      <c r="EW495" s="456"/>
      <c r="EX495" s="454" t="s">
        <v>77</v>
      </c>
      <c r="EY495" s="506" t="s">
        <v>186</v>
      </c>
      <c r="EZ495" s="455"/>
      <c r="FA495" s="492"/>
      <c r="FB495" s="492" t="e">
        <f>VLOOKUP(EY495,$A$563:$F$2022,6,FALSE)</f>
        <v>#N/A</v>
      </c>
      <c r="FC495" s="454" t="s">
        <v>65</v>
      </c>
      <c r="FD495" s="450" t="e">
        <f>FB495*1.3</f>
        <v>#N/A</v>
      </c>
      <c r="FE495" s="450"/>
      <c r="FF495" s="456"/>
      <c r="FG495" s="454" t="s">
        <v>77</v>
      </c>
      <c r="FH495" s="525" t="s">
        <v>487</v>
      </c>
      <c r="FI495" s="455"/>
      <c r="FJ495" s="492"/>
      <c r="FK495" s="492">
        <f>VLOOKUP(FH495,$A$563:$F$2022,6,FALSE)</f>
        <v>11</v>
      </c>
      <c r="FL495" s="454" t="s">
        <v>65</v>
      </c>
      <c r="FM495" s="450">
        <f>FK495*1.3</f>
        <v>14.3</v>
      </c>
      <c r="FN495" s="450"/>
      <c r="FO495" s="456"/>
      <c r="FP495" s="454" t="s">
        <v>77</v>
      </c>
      <c r="FQ495" s="490" t="s">
        <v>422</v>
      </c>
      <c r="FR495" s="455"/>
      <c r="FS495" s="492"/>
      <c r="FT495" s="492">
        <f>VLOOKUP(FQ495,$A$563:$F$2022,6,FALSE)</f>
        <v>20</v>
      </c>
      <c r="FU495" s="454" t="s">
        <v>65</v>
      </c>
      <c r="FV495" s="450">
        <f>FT495*1.3</f>
        <v>26</v>
      </c>
      <c r="FW495" s="450"/>
      <c r="FX495" s="456"/>
      <c r="FY495" s="454" t="s">
        <v>77</v>
      </c>
      <c r="FZ495" s="490" t="s">
        <v>474</v>
      </c>
      <c r="GA495" s="455"/>
      <c r="GB495" s="492"/>
      <c r="GC495" s="492">
        <f>VLOOKUP(FZ495,$A$563:$F$2022,6,FALSE)</f>
        <v>0</v>
      </c>
      <c r="GD495" s="454" t="s">
        <v>65</v>
      </c>
      <c r="GE495" s="450">
        <f>GC495*1.3</f>
        <v>0</v>
      </c>
      <c r="GF495" s="450"/>
      <c r="GG495" s="456"/>
      <c r="GH495" s="454" t="s">
        <v>77</v>
      </c>
      <c r="GI495" s="525" t="s">
        <v>619</v>
      </c>
      <c r="GJ495" s="455"/>
      <c r="GK495" s="492"/>
      <c r="GL495" s="492">
        <f>VLOOKUP(GI495,$A$563:$F$2022,6,FALSE)</f>
        <v>33</v>
      </c>
      <c r="GM495" s="454" t="s">
        <v>65</v>
      </c>
      <c r="GN495" s="450">
        <f>GL495*1.3</f>
        <v>42.9</v>
      </c>
      <c r="GO495" s="450"/>
      <c r="GP495" s="456"/>
      <c r="GQ495" s="454" t="s">
        <v>77</v>
      </c>
      <c r="GR495" s="525" t="s">
        <v>1416</v>
      </c>
      <c r="GS495" s="455"/>
      <c r="GT495" s="492"/>
      <c r="GU495" s="492">
        <f>VLOOKUP(GR495,$A$563:$F$2022,6,FALSE)</f>
        <v>46</v>
      </c>
      <c r="GV495" s="454" t="s">
        <v>65</v>
      </c>
      <c r="GW495" s="450">
        <f>GU495*1.3</f>
        <v>59.800000000000004</v>
      </c>
      <c r="GX495" s="450"/>
      <c r="GY495" s="456"/>
      <c r="GZ495" s="454" t="s">
        <v>77</v>
      </c>
      <c r="HA495" s="490" t="s">
        <v>1416</v>
      </c>
      <c r="HB495" s="455"/>
      <c r="HC495" s="492"/>
      <c r="HD495" s="492">
        <f>VLOOKUP(HA495,$A$563:$F$2022,6,FALSE)</f>
        <v>46</v>
      </c>
      <c r="HE495" s="454" t="s">
        <v>65</v>
      </c>
      <c r="HF495" s="450">
        <f>HD495*1.3</f>
        <v>59.800000000000004</v>
      </c>
      <c r="HG495" s="450"/>
      <c r="HH495" s="456"/>
      <c r="HI495" s="454" t="s">
        <v>77</v>
      </c>
      <c r="HJ495" s="525" t="s">
        <v>467</v>
      </c>
      <c r="HK495" s="455"/>
      <c r="HL495" s="492"/>
      <c r="HM495" s="492">
        <f>VLOOKUP(HJ495,$A$563:$F$2022,6,FALSE)</f>
        <v>0</v>
      </c>
      <c r="HN495" s="454" t="s">
        <v>65</v>
      </c>
      <c r="HO495" s="450">
        <f>HM495*1.3</f>
        <v>0</v>
      </c>
      <c r="HP495" s="450"/>
      <c r="HQ495" s="456"/>
      <c r="HR495" s="454" t="s">
        <v>77</v>
      </c>
      <c r="HS495" s="490" t="s">
        <v>488</v>
      </c>
      <c r="HT495" s="455"/>
      <c r="HU495" s="492"/>
      <c r="HV495" s="492">
        <f>VLOOKUP(HS495,$A$563:$F$2022,6,FALSE)</f>
        <v>74</v>
      </c>
      <c r="HW495" s="454" t="s">
        <v>65</v>
      </c>
      <c r="HX495" s="450">
        <f>HV495*1.3</f>
        <v>96.2</v>
      </c>
      <c r="HY495" s="450"/>
      <c r="HZ495" s="456"/>
      <c r="IA495" s="454" t="s">
        <v>77</v>
      </c>
      <c r="IB495" s="525" t="s">
        <v>522</v>
      </c>
      <c r="IC495" s="455"/>
      <c r="ID495" s="492"/>
      <c r="IE495" s="492">
        <f>VLOOKUP(IB495,$A$563:$F$2022,6,FALSE)</f>
        <v>17</v>
      </c>
      <c r="IF495" s="454" t="s">
        <v>65</v>
      </c>
      <c r="IG495" s="450">
        <f>IE495*1.3</f>
        <v>22.1</v>
      </c>
      <c r="IH495" s="450"/>
      <c r="II495" s="456"/>
      <c r="IJ495" s="454" t="s">
        <v>77</v>
      </c>
      <c r="IK495" s="525" t="s">
        <v>501</v>
      </c>
      <c r="IL495" s="455"/>
      <c r="IM495" s="492"/>
      <c r="IN495" s="492">
        <f>VLOOKUP(IK495,$A$563:$F$2022,6,FALSE)</f>
        <v>65</v>
      </c>
      <c r="IO495" s="454" t="s">
        <v>65</v>
      </c>
      <c r="IP495" s="450">
        <f>IN495*1.3</f>
        <v>84.5</v>
      </c>
      <c r="IQ495" s="450"/>
      <c r="IR495" s="456"/>
      <c r="IS495" s="454" t="s">
        <v>77</v>
      </c>
      <c r="IT495" s="525" t="s">
        <v>647</v>
      </c>
      <c r="IU495" s="455"/>
      <c r="IV495" s="492"/>
      <c r="IW495" s="492">
        <f>VLOOKUP(IT495,$A$563:$F$2022,6,FALSE)</f>
        <v>44</v>
      </c>
      <c r="IX495" s="454" t="s">
        <v>65</v>
      </c>
      <c r="IY495" s="450">
        <f>IW495*1.3</f>
        <v>57.2</v>
      </c>
      <c r="IZ495" s="450"/>
      <c r="JA495" s="456"/>
      <c r="JB495" s="454" t="s">
        <v>77</v>
      </c>
      <c r="JC495" s="525" t="s">
        <v>433</v>
      </c>
      <c r="JD495" s="455"/>
      <c r="JE495" s="492"/>
      <c r="JF495" s="492">
        <f>VLOOKUP(JC495,$A$563:$F$2022,6,FALSE)</f>
        <v>41</v>
      </c>
      <c r="JG495" s="454" t="s">
        <v>65</v>
      </c>
      <c r="JH495" s="450">
        <f>JF495*1.3</f>
        <v>53.300000000000004</v>
      </c>
      <c r="JI495" s="450"/>
      <c r="JJ495" s="456"/>
      <c r="JK495" s="454" t="s">
        <v>77</v>
      </c>
      <c r="JL495" s="525" t="s">
        <v>488</v>
      </c>
      <c r="JM495" s="455"/>
      <c r="JN495" s="492"/>
      <c r="JO495" s="492">
        <f>VLOOKUP(JL495,$A$563:$F$2022,6,FALSE)</f>
        <v>74</v>
      </c>
      <c r="JP495" s="454" t="s">
        <v>65</v>
      </c>
      <c r="JQ495" s="450">
        <f>JO495*1.3</f>
        <v>96.2</v>
      </c>
      <c r="JR495" s="450"/>
      <c r="JS495" s="456"/>
      <c r="JT495" s="454" t="s">
        <v>77</v>
      </c>
      <c r="JU495" s="525" t="s">
        <v>423</v>
      </c>
      <c r="JV495" s="455"/>
      <c r="JW495" s="492"/>
      <c r="JX495" s="492">
        <f>VLOOKUP(JU495,$A$563:$F$2022,6,FALSE)</f>
        <v>0</v>
      </c>
      <c r="JY495" s="454" t="s">
        <v>65</v>
      </c>
      <c r="JZ495" s="450">
        <f>JX495*1.3</f>
        <v>0</v>
      </c>
      <c r="KA495" s="450"/>
      <c r="KB495" s="456"/>
      <c r="KC495" s="454" t="s">
        <v>77</v>
      </c>
      <c r="KD495" s="525" t="s">
        <v>467</v>
      </c>
      <c r="KE495" s="455"/>
      <c r="KF495" s="492"/>
      <c r="KG495" s="492">
        <f>VLOOKUP(KD495,$A$563:$F$2022,6,FALSE)</f>
        <v>0</v>
      </c>
      <c r="KH495" s="454" t="s">
        <v>65</v>
      </c>
      <c r="KI495" s="450">
        <f>KG495*1.3</f>
        <v>0</v>
      </c>
      <c r="KJ495" s="450"/>
      <c r="KK495" s="456"/>
      <c r="KL495" s="454" t="s">
        <v>77</v>
      </c>
      <c r="KM495" s="525" t="s">
        <v>692</v>
      </c>
      <c r="KN495" s="455"/>
      <c r="KO495" s="492"/>
      <c r="KP495" s="492">
        <f>VLOOKUP(KM495,$A$563:$F$2022,6,FALSE)</f>
        <v>8</v>
      </c>
      <c r="KQ495" s="454" t="s">
        <v>65</v>
      </c>
      <c r="KR495" s="450">
        <f>KP495*1.3</f>
        <v>10.4</v>
      </c>
      <c r="KS495" s="450"/>
      <c r="KT495" s="456"/>
      <c r="KU495" s="454" t="s">
        <v>77</v>
      </c>
      <c r="KV495" s="525" t="s">
        <v>467</v>
      </c>
      <c r="KW495" s="455"/>
      <c r="KX495" s="492"/>
      <c r="KY495" s="492">
        <f>VLOOKUP(KV495,$A$563:$F$2022,6,FALSE)</f>
        <v>0</v>
      </c>
      <c r="KZ495" s="454" t="s">
        <v>65</v>
      </c>
      <c r="LA495" s="450">
        <f>KY495*1.3</f>
        <v>0</v>
      </c>
      <c r="LB495" s="450"/>
      <c r="LC495" s="456"/>
      <c r="LD495" s="454" t="s">
        <v>77</v>
      </c>
      <c r="LE495" s="525" t="s">
        <v>467</v>
      </c>
      <c r="LF495" s="455"/>
      <c r="LG495" s="492"/>
      <c r="LH495" s="492">
        <f>VLOOKUP(LE495,$A$563:$F$2022,6,FALSE)</f>
        <v>0</v>
      </c>
      <c r="LI495" s="454" t="s">
        <v>65</v>
      </c>
      <c r="LJ495" s="450">
        <f>LH495*1.3</f>
        <v>0</v>
      </c>
      <c r="LK495" s="450"/>
      <c r="LL495" s="456"/>
      <c r="LM495" s="454" t="s">
        <v>77</v>
      </c>
      <c r="LN495" s="525" t="s">
        <v>522</v>
      </c>
      <c r="LO495" s="455"/>
      <c r="LP495" s="492"/>
      <c r="LQ495" s="492">
        <f>VLOOKUP(LN495,$A$563:$F$2022,6,FALSE)</f>
        <v>17</v>
      </c>
      <c r="LR495" s="454" t="s">
        <v>65</v>
      </c>
      <c r="LS495" s="450">
        <f>LQ495*1.3</f>
        <v>22.1</v>
      </c>
      <c r="LT495" s="450"/>
      <c r="LU495" s="456"/>
      <c r="LV495" s="454" t="s">
        <v>77</v>
      </c>
      <c r="LW495" s="525" t="s">
        <v>676</v>
      </c>
      <c r="LX495" s="455"/>
      <c r="LY495" s="492"/>
      <c r="LZ495" s="492">
        <f>VLOOKUP(LW495,$A$563:$F$2022,6,FALSE)</f>
        <v>38</v>
      </c>
      <c r="MA495" s="454" t="s">
        <v>65</v>
      </c>
      <c r="MB495" s="450">
        <f>LZ495*1.3</f>
        <v>49.4</v>
      </c>
      <c r="MC495" s="450"/>
      <c r="MD495" s="456"/>
      <c r="ME495" s="454" t="s">
        <v>77</v>
      </c>
      <c r="MF495" s="527" t="s">
        <v>676</v>
      </c>
      <c r="MG495" s="455"/>
      <c r="MH495" s="492"/>
      <c r="MI495" s="492">
        <f>VLOOKUP(MF495,$A$563:$F$2022,6,FALSE)</f>
        <v>38</v>
      </c>
      <c r="MJ495" s="454" t="s">
        <v>65</v>
      </c>
      <c r="MK495" s="450">
        <f>MI495*1.3</f>
        <v>49.4</v>
      </c>
      <c r="ML495" s="450"/>
      <c r="MM495" s="456"/>
      <c r="MN495" s="454" t="s">
        <v>77</v>
      </c>
      <c r="MO495" s="525" t="s">
        <v>433</v>
      </c>
      <c r="MP495" s="455"/>
      <c r="MQ495" s="492"/>
      <c r="MR495" s="492">
        <f>VLOOKUP(MO495,$A$563:$F$2022,6,FALSE)</f>
        <v>41</v>
      </c>
      <c r="MS495" s="454" t="s">
        <v>65</v>
      </c>
      <c r="MT495" s="450">
        <f>MR495*1.3</f>
        <v>53.300000000000004</v>
      </c>
      <c r="MU495" s="450"/>
      <c r="MV495" s="456"/>
      <c r="MW495" s="454" t="s">
        <v>77</v>
      </c>
      <c r="MX495" s="525" t="s">
        <v>647</v>
      </c>
      <c r="MY495" s="455"/>
      <c r="MZ495" s="492"/>
      <c r="NA495" s="492">
        <f>VLOOKUP(MX495,$A$563:$F$2022,6,FALSE)</f>
        <v>44</v>
      </c>
      <c r="NB495" s="454" t="s">
        <v>65</v>
      </c>
      <c r="NC495" s="450">
        <f>NA495*1.3</f>
        <v>57.2</v>
      </c>
      <c r="ND495" s="450"/>
      <c r="NE495" s="456"/>
      <c r="NF495" s="454" t="s">
        <v>77</v>
      </c>
      <c r="NG495" s="525" t="s">
        <v>422</v>
      </c>
      <c r="NH495" s="455"/>
      <c r="NI495" s="492"/>
      <c r="NJ495" s="492">
        <f>VLOOKUP(NG495,$A$563:$F$2022,6,FALSE)</f>
        <v>20</v>
      </c>
      <c r="NK495" s="454" t="s">
        <v>65</v>
      </c>
      <c r="NL495" s="450">
        <f>NJ495*1.3</f>
        <v>26</v>
      </c>
      <c r="NM495" s="450"/>
      <c r="NN495" s="456"/>
      <c r="NO495" s="454" t="s">
        <v>77</v>
      </c>
      <c r="NP495" s="525" t="s">
        <v>487</v>
      </c>
      <c r="NQ495" s="455"/>
      <c r="NR495" s="492"/>
      <c r="NS495" s="492">
        <f>VLOOKUP(NP495,$A$563:$F$2022,6,FALSE)</f>
        <v>11</v>
      </c>
      <c r="NT495" s="454" t="s">
        <v>65</v>
      </c>
      <c r="NU495" s="450">
        <f>NS495*1.3</f>
        <v>14.3</v>
      </c>
      <c r="NV495" s="450"/>
      <c r="NW495" s="456"/>
      <c r="NX495" s="454" t="s">
        <v>77</v>
      </c>
      <c r="NY495" s="490" t="s">
        <v>647</v>
      </c>
      <c r="NZ495" s="455"/>
      <c r="OA495" s="455"/>
      <c r="OB495" s="492">
        <f>VLOOKUP(NY495,$A$563:$F$2022,6,FALSE)</f>
        <v>44</v>
      </c>
      <c r="OC495" s="454" t="s">
        <v>65</v>
      </c>
      <c r="OD495" s="450">
        <f>OB495*1.3</f>
        <v>57.2</v>
      </c>
      <c r="OE495" s="450"/>
      <c r="OF495" s="456"/>
      <c r="OG495" s="454" t="s">
        <v>77</v>
      </c>
      <c r="OH495" s="525" t="s">
        <v>423</v>
      </c>
      <c r="OI495" s="455"/>
      <c r="OJ495" s="492"/>
      <c r="OK495" s="492">
        <f>VLOOKUP(OH495,$A$563:$F$2022,6,FALSE)</f>
        <v>0</v>
      </c>
      <c r="OL495" s="454" t="s">
        <v>65</v>
      </c>
      <c r="OM495" s="450">
        <f>OK495*1.3</f>
        <v>0</v>
      </c>
      <c r="ON495" s="450"/>
      <c r="OO495" s="456"/>
      <c r="OP495" s="454" t="s">
        <v>77</v>
      </c>
      <c r="OQ495" s="490" t="s">
        <v>467</v>
      </c>
      <c r="OR495" s="455"/>
      <c r="OS495" s="492"/>
      <c r="OT495" s="492">
        <f>VLOOKUP(OQ495,$A$563:$F$2022,6,FALSE)</f>
        <v>0</v>
      </c>
      <c r="OU495" s="454" t="s">
        <v>65</v>
      </c>
      <c r="OV495" s="450">
        <f>OT495*1.3</f>
        <v>0</v>
      </c>
      <c r="OW495" s="450"/>
      <c r="OX495" s="456"/>
      <c r="OY495" s="454" t="s">
        <v>77</v>
      </c>
      <c r="OZ495" s="525" t="s">
        <v>488</v>
      </c>
      <c r="PA495" s="455"/>
      <c r="PB495" s="492"/>
      <c r="PC495" s="492">
        <f>VLOOKUP(OZ495,$A$563:$F$2022,6,FALSE)</f>
        <v>74</v>
      </c>
      <c r="PD495" s="454" t="s">
        <v>65</v>
      </c>
      <c r="PE495" s="450">
        <f>PC495*1.3</f>
        <v>96.2</v>
      </c>
      <c r="PF495" s="450"/>
      <c r="PG495" s="456"/>
      <c r="PH495" s="454" t="s">
        <v>77</v>
      </c>
      <c r="PI495" s="525" t="s">
        <v>430</v>
      </c>
      <c r="PJ495" s="455"/>
      <c r="PK495" s="492"/>
      <c r="PL495" s="492">
        <f>VLOOKUP(PI495,$A$563:$F$2022,6,FALSE)</f>
        <v>0</v>
      </c>
      <c r="PM495" s="454" t="s">
        <v>65</v>
      </c>
      <c r="PN495" s="450">
        <f>PL495*1.3</f>
        <v>0</v>
      </c>
      <c r="PO495" s="450"/>
      <c r="PP495" s="456"/>
      <c r="PQ495" s="454" t="s">
        <v>77</v>
      </c>
      <c r="PR495" s="490" t="s">
        <v>1416</v>
      </c>
      <c r="PS495" s="455"/>
      <c r="PT495" s="492"/>
      <c r="PU495" s="492">
        <f>VLOOKUP(PR495,$A$563:$F$2022,6,FALSE)</f>
        <v>46</v>
      </c>
      <c r="PV495" s="454" t="s">
        <v>65</v>
      </c>
      <c r="PW495" s="450">
        <f>PU495*1.3</f>
        <v>59.800000000000004</v>
      </c>
      <c r="PX495" s="450"/>
      <c r="PY495" s="456"/>
      <c r="PZ495" s="454" t="s">
        <v>77</v>
      </c>
      <c r="QA495" s="525" t="s">
        <v>647</v>
      </c>
      <c r="QB495" s="455"/>
      <c r="QC495" s="492"/>
      <c r="QD495" s="492">
        <f>VLOOKUP(QA495,$A$563:$F$2022,6,FALSE)</f>
        <v>44</v>
      </c>
      <c r="QE495" s="454" t="s">
        <v>65</v>
      </c>
      <c r="QF495" s="450">
        <f>QD495*1.3</f>
        <v>57.2</v>
      </c>
      <c r="QG495" s="450"/>
      <c r="QH495" s="456"/>
      <c r="QI495" s="454" t="s">
        <v>77</v>
      </c>
      <c r="QJ495" s="490" t="s">
        <v>501</v>
      </c>
      <c r="QK495" s="455"/>
      <c r="QL495" s="492"/>
      <c r="QM495" s="492">
        <f>VLOOKUP(QJ495,$A$563:$F$2022,6,FALSE)</f>
        <v>65</v>
      </c>
      <c r="QN495" s="454" t="s">
        <v>65</v>
      </c>
      <c r="QO495" s="450">
        <f>QM495*1.3</f>
        <v>84.5</v>
      </c>
      <c r="QP495" s="450"/>
      <c r="QQ495" s="456"/>
      <c r="QR495" s="454" t="s">
        <v>77</v>
      </c>
      <c r="QS495" s="525" t="s">
        <v>647</v>
      </c>
      <c r="QT495" s="455"/>
      <c r="QU495" s="492"/>
      <c r="QV495" s="492">
        <f>VLOOKUP(QS495,$A$563:$F$2022,6,FALSE)</f>
        <v>44</v>
      </c>
      <c r="QW495" s="454" t="s">
        <v>65</v>
      </c>
      <c r="QX495" s="450">
        <f>QV495*1.3</f>
        <v>57.2</v>
      </c>
      <c r="QY495" s="450"/>
      <c r="QZ495" s="456"/>
      <c r="RA495" s="454" t="s">
        <v>77</v>
      </c>
      <c r="RB495" s="490" t="s">
        <v>501</v>
      </c>
      <c r="RC495" s="455"/>
      <c r="RD495" s="492"/>
      <c r="RE495" s="492">
        <f>VLOOKUP(RB495,$A$563:$F$2022,6,FALSE)</f>
        <v>65</v>
      </c>
      <c r="RF495" s="454" t="s">
        <v>65</v>
      </c>
      <c r="RG495" s="450">
        <f>RE495*1.3</f>
        <v>84.5</v>
      </c>
      <c r="RH495" s="450"/>
      <c r="RI495" s="456"/>
      <c r="RJ495" s="454" t="s">
        <v>77</v>
      </c>
      <c r="RK495" s="506" t="s">
        <v>186</v>
      </c>
      <c r="RL495" s="455"/>
      <c r="RM495" s="455"/>
      <c r="RN495" s="492" t="e">
        <f>VLOOKUP(RK495,$A$563:$F$2022,6,FALSE)</f>
        <v>#N/A</v>
      </c>
      <c r="RO495" s="454" t="s">
        <v>65</v>
      </c>
      <c r="RP495" s="450" t="e">
        <f>RN495*1.3</f>
        <v>#N/A</v>
      </c>
      <c r="RQ495" s="450"/>
      <c r="RR495" s="456"/>
      <c r="RS495" s="454" t="s">
        <v>77</v>
      </c>
      <c r="RT495" s="525" t="s">
        <v>692</v>
      </c>
      <c r="RU495" s="455"/>
      <c r="RV495" s="492"/>
      <c r="RW495" s="492">
        <f>VLOOKUP(RT495,$A$563:$F$2022,6,FALSE)</f>
        <v>8</v>
      </c>
      <c r="RX495" s="454" t="s">
        <v>65</v>
      </c>
      <c r="RY495" s="450">
        <f>RW495*1.3</f>
        <v>10.4</v>
      </c>
      <c r="RZ495" s="450"/>
      <c r="SA495" s="486"/>
      <c r="SB495" s="454" t="s">
        <v>77</v>
      </c>
      <c r="SC495" s="525" t="s">
        <v>422</v>
      </c>
      <c r="SD495" s="455"/>
      <c r="SE495" s="492"/>
      <c r="SF495" s="492">
        <f>VLOOKUP(SC495,$A$563:$F$2022,6,FALSE)</f>
        <v>20</v>
      </c>
      <c r="SG495" s="454" t="s">
        <v>65</v>
      </c>
      <c r="SH495" s="450">
        <f>SF495*1.3</f>
        <v>26</v>
      </c>
      <c r="SI495" s="450"/>
      <c r="SJ495" s="486"/>
      <c r="SK495" s="454" t="s">
        <v>77</v>
      </c>
      <c r="SL495" s="525" t="s">
        <v>501</v>
      </c>
      <c r="SM495" s="455"/>
      <c r="SN495" s="492"/>
      <c r="SO495" s="492">
        <f>VLOOKUP(SL495,$A$563:$F$2022,6,FALSE)</f>
        <v>65</v>
      </c>
      <c r="SP495" s="454" t="s">
        <v>65</v>
      </c>
      <c r="SQ495" s="450">
        <f>SO495*1.3</f>
        <v>84.5</v>
      </c>
      <c r="SR495" s="450"/>
      <c r="SS495" s="486"/>
      <c r="ST495" s="454" t="s">
        <v>77</v>
      </c>
      <c r="SU495" s="525" t="s">
        <v>422</v>
      </c>
      <c r="SV495" s="455"/>
      <c r="SW495" s="492"/>
      <c r="SX495" s="492">
        <f>VLOOKUP(SU495,$A$563:$F$2022,6,FALSE)</f>
        <v>20</v>
      </c>
      <c r="SY495" s="454" t="s">
        <v>65</v>
      </c>
      <c r="SZ495" s="450">
        <f>SX495*1.3</f>
        <v>26</v>
      </c>
      <c r="TA495" s="450"/>
      <c r="TB495" s="486"/>
      <c r="TC495" s="454" t="s">
        <v>77</v>
      </c>
      <c r="TD495" s="525" t="s">
        <v>647</v>
      </c>
      <c r="TE495" s="455"/>
      <c r="TF495" s="492"/>
      <c r="TG495" s="492">
        <f>VLOOKUP(TD495,$A$563:$F$2022,6,FALSE)</f>
        <v>44</v>
      </c>
      <c r="TH495" s="454" t="s">
        <v>65</v>
      </c>
      <c r="TI495" s="450">
        <f>TG495*1.3</f>
        <v>57.2</v>
      </c>
      <c r="TJ495" s="455"/>
      <c r="TK495" s="486"/>
      <c r="TL495" s="454" t="s">
        <v>77</v>
      </c>
      <c r="TM495" s="525" t="s">
        <v>487</v>
      </c>
      <c r="TN495" s="455"/>
      <c r="TO495" s="492"/>
      <c r="TP495" s="492">
        <f>VLOOKUP(TM495,$A$563:$F$2022,6,FALSE)</f>
        <v>11</v>
      </c>
      <c r="TQ495" s="454" t="s">
        <v>65</v>
      </c>
      <c r="TR495" s="450">
        <f>TP495*1.3</f>
        <v>14.3</v>
      </c>
      <c r="TS495" s="450"/>
      <c r="TT495" s="486"/>
      <c r="TU495" s="454" t="s">
        <v>77</v>
      </c>
      <c r="TV495" s="506" t="s">
        <v>186</v>
      </c>
      <c r="TW495" s="455"/>
      <c r="TX495" s="492"/>
      <c r="TY495" s="492" t="e">
        <f>VLOOKUP(TV495,$A$563:$F$2022,6,FALSE)</f>
        <v>#N/A</v>
      </c>
      <c r="TZ495" s="454" t="s">
        <v>65</v>
      </c>
      <c r="UA495" s="450" t="e">
        <f>TY495*1.3</f>
        <v>#N/A</v>
      </c>
      <c r="UB495" s="450"/>
      <c r="UC495" s="486"/>
      <c r="UD495" s="454" t="s">
        <v>77</v>
      </c>
      <c r="UE495" s="525" t="s">
        <v>422</v>
      </c>
      <c r="UF495" s="455"/>
      <c r="UG495" s="492"/>
      <c r="UH495" s="492">
        <f>VLOOKUP(UE495,$A$563:$F$2022,6,FALSE)</f>
        <v>20</v>
      </c>
      <c r="UI495" s="454" t="s">
        <v>65</v>
      </c>
      <c r="UJ495" s="450">
        <f>UH495*1.3</f>
        <v>26</v>
      </c>
      <c r="UK495" s="450"/>
      <c r="UL495" s="486"/>
      <c r="UM495" s="454" t="s">
        <v>77</v>
      </c>
      <c r="UN495" s="506" t="s">
        <v>186</v>
      </c>
      <c r="UO495" s="455"/>
      <c r="UP495" s="492"/>
      <c r="UQ495" s="492" t="e">
        <f>VLOOKUP(UN495,$A$563:$F$2022,6,FALSE)</f>
        <v>#N/A</v>
      </c>
      <c r="UR495" s="454" t="s">
        <v>65</v>
      </c>
      <c r="US495" s="450" t="e">
        <f>UQ495*1.3</f>
        <v>#N/A</v>
      </c>
      <c r="UT495" s="450"/>
      <c r="UU495" s="486"/>
      <c r="UV495" s="454" t="s">
        <v>77</v>
      </c>
      <c r="UW495" s="525" t="s">
        <v>474</v>
      </c>
      <c r="UX495" s="455"/>
      <c r="UY495" s="492"/>
      <c r="UZ495" s="492">
        <f>VLOOKUP(UW495,$A$563:$F$2022,6,FALSE)</f>
        <v>0</v>
      </c>
      <c r="VA495" s="454" t="s">
        <v>65</v>
      </c>
      <c r="VB495" s="450">
        <f>UZ495*1.3</f>
        <v>0</v>
      </c>
      <c r="VC495" s="450"/>
      <c r="VD495" s="486"/>
      <c r="VE495" s="454" t="s">
        <v>77</v>
      </c>
      <c r="VF495" s="506" t="s">
        <v>186</v>
      </c>
      <c r="VG495" s="455"/>
      <c r="VH495" s="492"/>
      <c r="VI495" s="492" t="e">
        <f>VLOOKUP(VF495,$A$563:$F$2022,6,FALSE)</f>
        <v>#N/A</v>
      </c>
      <c r="VJ495" s="454" t="s">
        <v>65</v>
      </c>
      <c r="VK495" s="450" t="e">
        <f>VI495*1.3</f>
        <v>#N/A</v>
      </c>
      <c r="VL495" s="450"/>
      <c r="VM495" s="486"/>
      <c r="VN495" s="454" t="s">
        <v>77</v>
      </c>
      <c r="VO495" s="525" t="s">
        <v>522</v>
      </c>
      <c r="VP495" s="455"/>
      <c r="VQ495" s="492"/>
      <c r="VR495" s="492">
        <f>VLOOKUP(VO495,$A$563:$F$2022,6,FALSE)</f>
        <v>17</v>
      </c>
      <c r="VS495" s="454" t="s">
        <v>65</v>
      </c>
      <c r="VT495" s="450">
        <f>VR495*1.3</f>
        <v>22.1</v>
      </c>
      <c r="VU495" s="450"/>
      <c r="VV495" s="486"/>
      <c r="VW495" s="454" t="s">
        <v>77</v>
      </c>
      <c r="VX495" s="506" t="s">
        <v>186</v>
      </c>
      <c r="VY495" s="455"/>
      <c r="VZ495" s="455"/>
      <c r="WA495" s="492" t="e">
        <f>VLOOKUP(VX495,$A$563:$F$2022,6,FALSE)</f>
        <v>#N/A</v>
      </c>
      <c r="WB495" s="454" t="s">
        <v>65</v>
      </c>
      <c r="WC495" s="450" t="e">
        <f>WA495*1.3</f>
        <v>#N/A</v>
      </c>
      <c r="WD495" s="455"/>
      <c r="WE495" s="486"/>
      <c r="WF495" s="454" t="s">
        <v>77</v>
      </c>
      <c r="WG495" s="525" t="s">
        <v>474</v>
      </c>
      <c r="WH495" s="455"/>
      <c r="WI495" s="492"/>
      <c r="WJ495" s="492">
        <f>VLOOKUP(WG495,$A$563:$F$2022,6,FALSE)</f>
        <v>0</v>
      </c>
      <c r="WK495" s="454" t="s">
        <v>65</v>
      </c>
      <c r="WL495" s="450">
        <f>WJ495*1.3</f>
        <v>0</v>
      </c>
      <c r="WM495" s="455"/>
      <c r="WN495" s="486"/>
      <c r="WO495" s="454" t="s">
        <v>77</v>
      </c>
      <c r="WP495" s="525" t="s">
        <v>692</v>
      </c>
      <c r="WQ495" s="492"/>
      <c r="WR495" s="492"/>
      <c r="WS495" s="492">
        <f>VLOOKUP(WP495,$A$563:$F$2022,6,FALSE)</f>
        <v>8</v>
      </c>
      <c r="WT495" s="454" t="s">
        <v>65</v>
      </c>
      <c r="WU495" s="450">
        <f>WS495*1.3</f>
        <v>10.4</v>
      </c>
      <c r="WV495" s="450"/>
      <c r="WW495" s="486"/>
      <c r="WX495" s="454" t="s">
        <v>77</v>
      </c>
      <c r="WY495" s="525" t="s">
        <v>467</v>
      </c>
      <c r="WZ495" s="455"/>
      <c r="XA495" s="492"/>
      <c r="XB495" s="492">
        <f>VLOOKUP(WY495,$A$563:$F$2022,6,FALSE)</f>
        <v>0</v>
      </c>
      <c r="XC495" s="454" t="s">
        <v>65</v>
      </c>
      <c r="XD495" s="450">
        <f>XB495*1.3</f>
        <v>0</v>
      </c>
      <c r="XE495" s="455"/>
      <c r="XF495" s="486"/>
      <c r="XG495" s="454" t="s">
        <v>77</v>
      </c>
      <c r="XH495" s="506" t="s">
        <v>186</v>
      </c>
      <c r="XI495" s="455"/>
      <c r="XJ495" s="455"/>
      <c r="XK495" s="492" t="e">
        <f>VLOOKUP(XH495,$A$563:$F$2022,6,FALSE)</f>
        <v>#N/A</v>
      </c>
      <c r="XL495" s="454" t="s">
        <v>65</v>
      </c>
      <c r="XM495" s="450" t="e">
        <f>XK495*1.3</f>
        <v>#N/A</v>
      </c>
      <c r="XN495" s="455"/>
      <c r="XO495" s="486"/>
      <c r="XP495" s="454" t="s">
        <v>77</v>
      </c>
      <c r="XQ495" s="525" t="s">
        <v>619</v>
      </c>
      <c r="XR495" s="455"/>
      <c r="XS495" s="492"/>
      <c r="XT495" s="492">
        <f>VLOOKUP(XQ495,$A$563:$F$2022,6,FALSE)</f>
        <v>33</v>
      </c>
      <c r="XU495" s="454" t="s">
        <v>65</v>
      </c>
      <c r="XV495" s="450">
        <f>XT495*1.3</f>
        <v>42.9</v>
      </c>
      <c r="XW495" s="450"/>
      <c r="XX495" s="486"/>
      <c r="XY495" s="454" t="s">
        <v>77</v>
      </c>
      <c r="XZ495" s="525" t="s">
        <v>692</v>
      </c>
      <c r="YA495" s="455"/>
      <c r="YB495" s="492"/>
      <c r="YC495" s="492">
        <f>VLOOKUP(XZ495,$A$563:$F$2022,6,FALSE)</f>
        <v>8</v>
      </c>
      <c r="YD495" s="454" t="s">
        <v>65</v>
      </c>
      <c r="YE495" s="450">
        <f>YC495*1.3</f>
        <v>10.4</v>
      </c>
      <c r="YF495" s="455"/>
      <c r="YG495" s="486"/>
      <c r="YH495" s="454" t="s">
        <v>77</v>
      </c>
      <c r="YI495" s="525" t="s">
        <v>423</v>
      </c>
      <c r="YJ495" s="455"/>
      <c r="YK495" s="492"/>
      <c r="YL495" s="492">
        <f>VLOOKUP(YI495,$A$563:$F$2022,6,FALSE)</f>
        <v>0</v>
      </c>
      <c r="YM495" s="454" t="s">
        <v>65</v>
      </c>
      <c r="YN495" s="450">
        <f>YL495*1.3</f>
        <v>0</v>
      </c>
      <c r="YO495" s="450"/>
      <c r="YP495" s="486"/>
      <c r="YQ495" s="454" t="s">
        <v>77</v>
      </c>
      <c r="YR495" s="506" t="s">
        <v>186</v>
      </c>
      <c r="YS495" s="455"/>
      <c r="YT495" s="455"/>
      <c r="YU495" s="492" t="e">
        <f>VLOOKUP(YR495,$A$563:$F$2022,6,FALSE)</f>
        <v>#N/A</v>
      </c>
      <c r="YV495" s="454" t="s">
        <v>65</v>
      </c>
      <c r="YW495" s="450" t="e">
        <f>YU495*1.3</f>
        <v>#N/A</v>
      </c>
      <c r="YX495" s="455"/>
      <c r="YY495" s="486"/>
      <c r="YZ495" s="454" t="s">
        <v>77</v>
      </c>
      <c r="ZA495" s="506" t="s">
        <v>186</v>
      </c>
      <c r="ZB495" s="455"/>
      <c r="ZC495" s="455"/>
      <c r="ZD495" s="492" t="e">
        <f>VLOOKUP(ZA495,$A$563:$F$2022,6,FALSE)</f>
        <v>#N/A</v>
      </c>
      <c r="ZE495" s="454" t="s">
        <v>65</v>
      </c>
      <c r="ZF495" s="450" t="e">
        <f>ZD495*1.3</f>
        <v>#N/A</v>
      </c>
      <c r="ZG495" s="455"/>
      <c r="ZH495" s="486"/>
      <c r="ZI495" s="454" t="s">
        <v>77</v>
      </c>
      <c r="ZJ495" s="490" t="s">
        <v>474</v>
      </c>
      <c r="ZK495" s="455"/>
      <c r="ZL495" s="455"/>
      <c r="ZM495" s="492">
        <f>VLOOKUP(ZJ495,$A$563:$F$2022,6,FALSE)</f>
        <v>0</v>
      </c>
      <c r="ZN495" s="454" t="s">
        <v>65</v>
      </c>
      <c r="ZO495" s="450">
        <f>ZM495*1.3</f>
        <v>0</v>
      </c>
      <c r="ZP495" s="455"/>
      <c r="ZQ495" s="486"/>
      <c r="ZR495" s="454" t="s">
        <v>77</v>
      </c>
      <c r="ZS495" s="506" t="s">
        <v>186</v>
      </c>
      <c r="ZT495" s="455"/>
      <c r="ZU495" s="492"/>
      <c r="ZV495" s="492" t="e">
        <f>VLOOKUP(ZS495,$A$563:$F$2022,6,FALSE)</f>
        <v>#N/A</v>
      </c>
      <c r="ZW495" s="454" t="s">
        <v>65</v>
      </c>
      <c r="ZX495" s="450" t="e">
        <f>ZV495*1.3</f>
        <v>#N/A</v>
      </c>
      <c r="ZY495" s="450"/>
      <c r="ZZ495" s="486"/>
      <c r="AAA495" s="454" t="s">
        <v>77</v>
      </c>
      <c r="AAB495" s="506" t="s">
        <v>186</v>
      </c>
      <c r="AAC495" s="455"/>
      <c r="AAD495" s="492"/>
      <c r="AAE495" s="492" t="e">
        <f>VLOOKUP(AAB495,$A$563:$F$2022,6,FALSE)</f>
        <v>#N/A</v>
      </c>
      <c r="AAF495" s="454" t="s">
        <v>65</v>
      </c>
      <c r="AAG495" s="450" t="e">
        <f>AAE495*1.3</f>
        <v>#N/A</v>
      </c>
      <c r="AAH495" s="450"/>
      <c r="AAI495" s="486"/>
      <c r="AAJ495" s="454" t="s">
        <v>77</v>
      </c>
      <c r="AAK495" s="506" t="s">
        <v>186</v>
      </c>
      <c r="AAL495" s="455"/>
      <c r="AAM495" s="492"/>
      <c r="AAN495" s="492" t="e">
        <f>VLOOKUP(AAK495,$A$563:$F$2022,6,FALSE)</f>
        <v>#N/A</v>
      </c>
      <c r="AAO495" s="454" t="s">
        <v>65</v>
      </c>
      <c r="AAP495" s="450" t="e">
        <f>AAN495*1.3</f>
        <v>#N/A</v>
      </c>
      <c r="AAQ495" s="450"/>
      <c r="AAR495" s="486"/>
      <c r="AAS495" s="454" t="s">
        <v>77</v>
      </c>
      <c r="AAT495" s="506" t="s">
        <v>186</v>
      </c>
      <c r="AAU495" s="455"/>
      <c r="AAV495" s="492"/>
      <c r="AAW495" s="492" t="e">
        <f>VLOOKUP(AAT495,$A$563:$F$2022,6,FALSE)</f>
        <v>#N/A</v>
      </c>
      <c r="AAX495" s="454" t="s">
        <v>65</v>
      </c>
      <c r="AAY495" s="450" t="e">
        <f>AAW495*1.3</f>
        <v>#N/A</v>
      </c>
      <c r="AAZ495" s="450"/>
      <c r="ABA495" s="486"/>
      <c r="ABB495" s="454" t="s">
        <v>77</v>
      </c>
      <c r="ABC495" s="506" t="s">
        <v>186</v>
      </c>
      <c r="ABD495" s="455"/>
      <c r="ABE495" s="492"/>
      <c r="ABF495" s="492" t="e">
        <f>VLOOKUP(ABC495,$A$563:$F$2022,6,FALSE)</f>
        <v>#N/A</v>
      </c>
      <c r="ABG495" s="454" t="s">
        <v>65</v>
      </c>
      <c r="ABH495" s="450" t="e">
        <f>ABF495*1.3</f>
        <v>#N/A</v>
      </c>
      <c r="ABI495" s="450"/>
      <c r="ABJ495" s="486"/>
      <c r="ABK495" s="454" t="s">
        <v>77</v>
      </c>
      <c r="ABL495" s="506" t="s">
        <v>186</v>
      </c>
      <c r="ABM495" s="455"/>
      <c r="ABN495" s="492"/>
      <c r="ABO495" s="492" t="e">
        <f>VLOOKUP(ABL495,$A$563:$F$2022,6,FALSE)</f>
        <v>#N/A</v>
      </c>
      <c r="ABP495" s="454" t="s">
        <v>65</v>
      </c>
      <c r="ABQ495" s="450" t="e">
        <f>ABO495*1.3</f>
        <v>#N/A</v>
      </c>
      <c r="ABR495" s="450"/>
      <c r="ABS495" s="486"/>
      <c r="ABT495" s="454" t="s">
        <v>77</v>
      </c>
      <c r="ABU495" s="506" t="s">
        <v>186</v>
      </c>
      <c r="ABV495" s="455"/>
      <c r="ABW495" s="492"/>
      <c r="ABX495" s="492" t="e">
        <f>VLOOKUP(ABU495,$A$563:$F$2022,6,FALSE)</f>
        <v>#N/A</v>
      </c>
      <c r="ABY495" s="454" t="s">
        <v>65</v>
      </c>
      <c r="ABZ495" s="450" t="e">
        <f>ABX495*1.3</f>
        <v>#N/A</v>
      </c>
      <c r="ACA495" s="450"/>
      <c r="ACB495" s="486"/>
      <c r="ACC495" s="454" t="s">
        <v>77</v>
      </c>
      <c r="ACD495" s="506" t="s">
        <v>186</v>
      </c>
      <c r="ACE495" s="455"/>
      <c r="ACF495" s="492"/>
      <c r="ACG495" s="492" t="e">
        <f>VLOOKUP(ACD495,$A$563:$F$2022,6,FALSE)</f>
        <v>#N/A</v>
      </c>
      <c r="ACH495" s="454" t="s">
        <v>65</v>
      </c>
      <c r="ACI495" s="450" t="e">
        <f>ACG495*1.3</f>
        <v>#N/A</v>
      </c>
      <c r="ACJ495" s="450"/>
      <c r="ACK495" s="486"/>
      <c r="ACL495" s="454" t="s">
        <v>77</v>
      </c>
      <c r="ACM495" s="506" t="s">
        <v>186</v>
      </c>
      <c r="ACN495" s="455"/>
      <c r="ACO495" s="492"/>
      <c r="ACP495" s="492" t="e">
        <f>VLOOKUP(ACM495,$A$563:$F$2022,6,FALSE)</f>
        <v>#N/A</v>
      </c>
      <c r="ACQ495" s="454" t="s">
        <v>65</v>
      </c>
      <c r="ACR495" s="450" t="e">
        <f>ACP495*1.3</f>
        <v>#N/A</v>
      </c>
      <c r="ACS495" s="450"/>
      <c r="ACT495" s="486"/>
      <c r="ACU495" s="454" t="s">
        <v>77</v>
      </c>
      <c r="ACV495" s="490" t="s">
        <v>557</v>
      </c>
      <c r="ACW495" s="455"/>
      <c r="ACX495" s="492"/>
      <c r="ACY495" s="492">
        <f>VLOOKUP(ACV495,$A$563:$F$2022,6,FALSE)</f>
        <v>14</v>
      </c>
      <c r="ACZ495" s="454" t="s">
        <v>65</v>
      </c>
      <c r="ADA495" s="450">
        <f>ACY495*1.3</f>
        <v>18.2</v>
      </c>
      <c r="ADB495" s="450"/>
      <c r="ADC495" s="486"/>
      <c r="ADD495" s="454" t="s">
        <v>77</v>
      </c>
      <c r="ADE495" s="525" t="s">
        <v>1416</v>
      </c>
      <c r="ADF495" s="455"/>
      <c r="ADG495" s="492"/>
      <c r="ADH495" s="492">
        <f>VLOOKUP(ADE495,$A$563:$F$2022,6,FALSE)</f>
        <v>46</v>
      </c>
      <c r="ADI495" s="454" t="s">
        <v>65</v>
      </c>
      <c r="ADJ495" s="450">
        <f>ADH495*1.3</f>
        <v>59.800000000000004</v>
      </c>
      <c r="ADK495" s="455"/>
      <c r="ADL495" s="486"/>
      <c r="ADM495" s="454" t="s">
        <v>77</v>
      </c>
      <c r="ADN495" s="525" t="s">
        <v>467</v>
      </c>
      <c r="ADO495" s="455"/>
      <c r="ADP495" s="492"/>
      <c r="ADQ495" s="492">
        <f>VLOOKUP(ADN495,$A$563:$F$2022,6,FALSE)</f>
        <v>0</v>
      </c>
      <c r="ADR495" s="454" t="s">
        <v>65</v>
      </c>
      <c r="ADS495" s="450">
        <f>ADQ495*1.3</f>
        <v>0</v>
      </c>
      <c r="ADT495" s="450"/>
      <c r="ADU495" s="486"/>
      <c r="ADV495" s="454" t="s">
        <v>77</v>
      </c>
      <c r="ADW495" s="525" t="s">
        <v>559</v>
      </c>
      <c r="ADX495" s="455"/>
      <c r="ADY495" s="455"/>
      <c r="ADZ495" s="492">
        <f>VLOOKUP(ADW495,$A$563:$F$2022,6,FALSE)</f>
        <v>40</v>
      </c>
      <c r="AEA495" s="454" t="s">
        <v>65</v>
      </c>
      <c r="AEB495" s="450">
        <f>ADZ495*1.3</f>
        <v>52</v>
      </c>
      <c r="AEC495" s="455"/>
      <c r="AED495" s="486"/>
      <c r="AEE495" s="454" t="s">
        <v>77</v>
      </c>
      <c r="AEF495" s="525" t="s">
        <v>474</v>
      </c>
      <c r="AEG495" s="455"/>
      <c r="AEH495" s="492"/>
      <c r="AEI495" s="492">
        <f>VLOOKUP(AEF495,$A$563:$F$2022,6,FALSE)</f>
        <v>0</v>
      </c>
      <c r="AEJ495" s="454" t="s">
        <v>65</v>
      </c>
      <c r="AEK495" s="450">
        <f>AEI495*1.3</f>
        <v>0</v>
      </c>
      <c r="AEL495" s="455"/>
      <c r="AEM495" s="486"/>
      <c r="AEN495" s="454" t="s">
        <v>77</v>
      </c>
      <c r="AEO495" s="525" t="s">
        <v>488</v>
      </c>
      <c r="AEP495" s="455"/>
      <c r="AEQ495" s="492"/>
      <c r="AER495" s="492">
        <f>VLOOKUP(AEO495,$A$563:$F$2022,6,FALSE)</f>
        <v>74</v>
      </c>
      <c r="AES495" s="454" t="s">
        <v>65</v>
      </c>
      <c r="AET495" s="450">
        <f>AER495*1.3</f>
        <v>96.2</v>
      </c>
      <c r="AEU495" s="455"/>
      <c r="AEV495" s="486"/>
      <c r="AEW495" s="454" t="s">
        <v>77</v>
      </c>
      <c r="AEX495" s="525" t="s">
        <v>522</v>
      </c>
      <c r="AEY495" s="455"/>
      <c r="AEZ495" s="492"/>
      <c r="AFA495" s="492">
        <f>VLOOKUP(AEX495,$A$563:$F$2022,6,FALSE)</f>
        <v>17</v>
      </c>
      <c r="AFB495" s="454" t="s">
        <v>65</v>
      </c>
      <c r="AFC495" s="450">
        <f>AFA495*1.3</f>
        <v>22.1</v>
      </c>
      <c r="AFD495" s="450"/>
      <c r="AFE495" s="486"/>
      <c r="AFF495" s="454" t="s">
        <v>77</v>
      </c>
      <c r="AFG495" s="525" t="s">
        <v>422</v>
      </c>
      <c r="AFH495" s="455"/>
      <c r="AFI495" s="492"/>
      <c r="AFJ495" s="492">
        <f>VLOOKUP(AFG495,$A$563:$F$2022,6,FALSE)</f>
        <v>20</v>
      </c>
      <c r="AFK495" s="454" t="s">
        <v>65</v>
      </c>
      <c r="AFL495" s="450">
        <f>AFJ495*1.3</f>
        <v>26</v>
      </c>
      <c r="AFM495" s="450"/>
      <c r="AFN495" s="486"/>
      <c r="AFO495" s="454" t="s">
        <v>77</v>
      </c>
      <c r="AFP495" s="525" t="s">
        <v>557</v>
      </c>
      <c r="AFQ495" s="455"/>
      <c r="AFR495" s="492"/>
      <c r="AFS495" s="492">
        <f>VLOOKUP(AFP495,$A$563:$F$2022,6,FALSE)</f>
        <v>14</v>
      </c>
      <c r="AFT495" s="454" t="s">
        <v>65</v>
      </c>
      <c r="AFU495" s="450">
        <f>AFS495*1.3</f>
        <v>18.2</v>
      </c>
      <c r="AFV495" s="450"/>
      <c r="AFW495" s="486"/>
      <c r="AFX495" s="454" t="s">
        <v>77</v>
      </c>
      <c r="AFY495" s="528" t="s">
        <v>423</v>
      </c>
      <c r="AFZ495" s="455"/>
      <c r="AGA495" s="492"/>
      <c r="AGB495" s="492">
        <f>VLOOKUP(AFY495,$A$563:$F$2022,6,FALSE)</f>
        <v>0</v>
      </c>
      <c r="AGC495" s="454" t="s">
        <v>65</v>
      </c>
      <c r="AGD495" s="450">
        <f>AGB495*1.3</f>
        <v>0</v>
      </c>
      <c r="AGE495" s="450"/>
      <c r="AGF495" s="486"/>
      <c r="AGG495" s="454" t="s">
        <v>77</v>
      </c>
      <c r="AGH495" s="525" t="s">
        <v>453</v>
      </c>
      <c r="AGI495" s="455"/>
      <c r="AGJ495" s="492"/>
      <c r="AGK495" s="492">
        <f>VLOOKUP(AGH495,$A$563:$F$2022,6,FALSE)</f>
        <v>0</v>
      </c>
      <c r="AGL495" s="454" t="s">
        <v>65</v>
      </c>
      <c r="AGM495" s="450">
        <f>AGK495*1.3</f>
        <v>0</v>
      </c>
      <c r="AGN495" s="450"/>
      <c r="AGO495" s="486"/>
      <c r="AGP495" s="454" t="s">
        <v>77</v>
      </c>
      <c r="AGQ495" s="525" t="s">
        <v>516</v>
      </c>
      <c r="AGR495" s="455"/>
      <c r="AGS495" s="492"/>
      <c r="AGT495" s="492">
        <f>VLOOKUP(AGQ495,$A$563:$F$2022,6,FALSE)</f>
        <v>69</v>
      </c>
      <c r="AGU495" s="454" t="s">
        <v>65</v>
      </c>
      <c r="AGV495" s="450">
        <f>AGT495*1.3</f>
        <v>89.7</v>
      </c>
      <c r="AGW495" s="450"/>
      <c r="AGX495" s="486"/>
      <c r="AGY495" s="454" t="s">
        <v>77</v>
      </c>
      <c r="AGZ495" s="527" t="s">
        <v>619</v>
      </c>
      <c r="AHA495" s="455"/>
      <c r="AHB495" s="492"/>
      <c r="AHC495" s="492">
        <f>VLOOKUP(AGZ495,$A$563:$F$2022,6,FALSE)</f>
        <v>33</v>
      </c>
      <c r="AHD495" s="454" t="s">
        <v>65</v>
      </c>
      <c r="AHE495" s="450">
        <f>AHC495*1.3</f>
        <v>42.9</v>
      </c>
      <c r="AHF495" s="450"/>
      <c r="AHG495" s="486"/>
      <c r="AHH495" s="495"/>
      <c r="AHI495" s="543"/>
      <c r="AHJ495" s="496"/>
      <c r="AHK495" s="497"/>
      <c r="AHL495" s="497"/>
      <c r="AHM495" s="495"/>
      <c r="AHN495" s="481"/>
      <c r="AHO495" s="481"/>
      <c r="AHP495" s="496"/>
      <c r="AHQ495" s="495"/>
      <c r="AHR495" s="512"/>
      <c r="AHS495" s="496"/>
      <c r="AHT495" s="497"/>
      <c r="AHU495" s="497"/>
      <c r="AHV495" s="495"/>
      <c r="AHW495" s="481"/>
      <c r="AHX495" s="481"/>
      <c r="AHY495" s="496"/>
      <c r="AHZ495" s="495"/>
      <c r="AIA495" s="522"/>
      <c r="AIB495" s="496"/>
      <c r="AIC495" s="497"/>
      <c r="AID495" s="497"/>
      <c r="AIE495" s="495"/>
      <c r="AIF495" s="481"/>
      <c r="AIG495" s="481"/>
      <c r="AIH495" s="496"/>
      <c r="AII495" s="263"/>
      <c r="AIJ495" s="432"/>
      <c r="AIK495" s="264"/>
      <c r="AIL495" s="264"/>
      <c r="AIM495" s="265"/>
      <c r="AIN495" s="263"/>
      <c r="AIO495" s="210"/>
      <c r="AIP495" s="264"/>
      <c r="AIQ495" s="264"/>
    </row>
    <row r="496" spans="1:927" s="16" customFormat="1" ht="15">
      <c r="A496" s="454" t="s">
        <v>78</v>
      </c>
      <c r="B496" s="490" t="s">
        <v>422</v>
      </c>
      <c r="C496" s="455"/>
      <c r="D496" s="492"/>
      <c r="E496" s="492">
        <f>VLOOKUP(B496,$A$563:$F$2022,6,FALSE)</f>
        <v>20</v>
      </c>
      <c r="F496" s="454" t="s">
        <v>67</v>
      </c>
      <c r="G496" s="450">
        <f>E496*1.2</f>
        <v>24</v>
      </c>
      <c r="H496" s="450"/>
      <c r="I496" s="456"/>
      <c r="J496" s="454" t="s">
        <v>78</v>
      </c>
      <c r="K496" s="525" t="s">
        <v>647</v>
      </c>
      <c r="L496" s="455"/>
      <c r="M496" s="492"/>
      <c r="N496" s="492">
        <f>VLOOKUP(K496,$A$563:$F$2022,6,FALSE)</f>
        <v>44</v>
      </c>
      <c r="O496" s="454" t="s">
        <v>67</v>
      </c>
      <c r="P496" s="450">
        <f>N496*1.2</f>
        <v>52.8</v>
      </c>
      <c r="Q496" s="450"/>
      <c r="R496" s="456"/>
      <c r="S496" s="454" t="s">
        <v>78</v>
      </c>
      <c r="T496" s="525" t="s">
        <v>467</v>
      </c>
      <c r="U496" s="455"/>
      <c r="V496" s="492"/>
      <c r="W496" s="492">
        <f>VLOOKUP(T496,$A$563:$F$2022,6,FALSE)</f>
        <v>0</v>
      </c>
      <c r="X496" s="454" t="s">
        <v>67</v>
      </c>
      <c r="Y496" s="450">
        <f>W496*1.2</f>
        <v>0</v>
      </c>
      <c r="Z496" s="450"/>
      <c r="AA496" s="456"/>
      <c r="AB496" s="454" t="s">
        <v>78</v>
      </c>
      <c r="AC496" s="525" t="s">
        <v>1416</v>
      </c>
      <c r="AD496" s="455"/>
      <c r="AE496" s="492"/>
      <c r="AF496" s="492">
        <f>VLOOKUP(AC496,$A$563:$F$2022,6,FALSE)</f>
        <v>46</v>
      </c>
      <c r="AG496" s="454" t="s">
        <v>67</v>
      </c>
      <c r="AH496" s="450">
        <f>AF496*1.2</f>
        <v>55.199999999999996</v>
      </c>
      <c r="AI496" s="450"/>
      <c r="AJ496" s="456"/>
      <c r="AK496" s="454" t="s">
        <v>78</v>
      </c>
      <c r="AL496" s="490" t="s">
        <v>522</v>
      </c>
      <c r="AM496" s="455"/>
      <c r="AN496" s="492"/>
      <c r="AO496" s="492">
        <f>VLOOKUP(AL496,$A$563:$F$2022,6,FALSE)</f>
        <v>17</v>
      </c>
      <c r="AP496" s="454" t="s">
        <v>67</v>
      </c>
      <c r="AQ496" s="450">
        <f>AO496*1.2</f>
        <v>20.399999999999999</v>
      </c>
      <c r="AR496" s="450"/>
      <c r="AS496" s="456"/>
      <c r="AT496" s="454" t="s">
        <v>78</v>
      </c>
      <c r="AU496" s="525" t="s">
        <v>692</v>
      </c>
      <c r="AV496" s="455"/>
      <c r="AW496" s="492"/>
      <c r="AX496" s="492">
        <f>VLOOKUP(AU496,$A$563:$F$2022,6,FALSE)</f>
        <v>8</v>
      </c>
      <c r="AY496" s="454" t="s">
        <v>67</v>
      </c>
      <c r="AZ496" s="450">
        <f>AX496*1.2</f>
        <v>9.6</v>
      </c>
      <c r="BA496" s="450"/>
      <c r="BB496" s="456"/>
      <c r="BC496" s="454" t="s">
        <v>78</v>
      </c>
      <c r="BD496" s="525" t="s">
        <v>619</v>
      </c>
      <c r="BE496" s="455"/>
      <c r="BF496" s="492"/>
      <c r="BG496" s="492">
        <f>VLOOKUP(BD496,$A$563:$F$2022,6,FALSE)</f>
        <v>33</v>
      </c>
      <c r="BH496" s="454" t="s">
        <v>67</v>
      </c>
      <c r="BI496" s="450">
        <f>BG496*1.2</f>
        <v>39.6</v>
      </c>
      <c r="BJ496" s="450"/>
      <c r="BK496" s="456"/>
      <c r="BL496" s="454" t="s">
        <v>78</v>
      </c>
      <c r="BM496" s="525" t="s">
        <v>467</v>
      </c>
      <c r="BN496" s="455"/>
      <c r="BO496" s="492"/>
      <c r="BP496" s="492">
        <f>VLOOKUP(BM496,$A$563:$F$2022,6,FALSE)</f>
        <v>0</v>
      </c>
      <c r="BQ496" s="454" t="s">
        <v>67</v>
      </c>
      <c r="BR496" s="450">
        <f>BP496*1.2</f>
        <v>0</v>
      </c>
      <c r="BS496" s="450"/>
      <c r="BT496" s="456"/>
      <c r="BU496" s="454" t="s">
        <v>78</v>
      </c>
      <c r="BV496" s="525" t="s">
        <v>692</v>
      </c>
      <c r="BW496" s="455"/>
      <c r="BX496" s="492"/>
      <c r="BY496" s="492">
        <f>VLOOKUP(BV496,$A$563:$F$2022,6,FALSE)</f>
        <v>8</v>
      </c>
      <c r="BZ496" s="454" t="s">
        <v>67</v>
      </c>
      <c r="CA496" s="450">
        <f>BY496*1.2</f>
        <v>9.6</v>
      </c>
      <c r="CB496" s="450"/>
      <c r="CC496" s="456"/>
      <c r="CD496" s="454" t="s">
        <v>78</v>
      </c>
      <c r="CE496" s="525" t="s">
        <v>1416</v>
      </c>
      <c r="CF496" s="455"/>
      <c r="CG496" s="492"/>
      <c r="CH496" s="492">
        <f>VLOOKUP(CE496,$A$563:$F$2022,6,FALSE)</f>
        <v>46</v>
      </c>
      <c r="CI496" s="454" t="s">
        <v>67</v>
      </c>
      <c r="CJ496" s="450">
        <f>CH496*1.2</f>
        <v>55.199999999999996</v>
      </c>
      <c r="CK496" s="450"/>
      <c r="CL496" s="456"/>
      <c r="CM496" s="454" t="s">
        <v>78</v>
      </c>
      <c r="CN496" s="525" t="s">
        <v>516</v>
      </c>
      <c r="CO496" s="455"/>
      <c r="CP496" s="492"/>
      <c r="CQ496" s="492">
        <f>VLOOKUP(CN496,$A$563:$F$2022,6,FALSE)</f>
        <v>69</v>
      </c>
      <c r="CR496" s="454" t="s">
        <v>67</v>
      </c>
      <c r="CS496" s="450">
        <f>CQ496*1.2</f>
        <v>82.8</v>
      </c>
      <c r="CT496" s="450"/>
      <c r="CU496" s="456"/>
      <c r="CV496" s="454" t="s">
        <v>78</v>
      </c>
      <c r="CW496" s="525" t="s">
        <v>692</v>
      </c>
      <c r="CX496" s="455"/>
      <c r="CY496" s="492"/>
      <c r="CZ496" s="492">
        <f>VLOOKUP(CW496,$A$563:$F$2022,6,FALSE)</f>
        <v>8</v>
      </c>
      <c r="DA496" s="454" t="s">
        <v>67</v>
      </c>
      <c r="DB496" s="450">
        <f>CZ496*1.2</f>
        <v>9.6</v>
      </c>
      <c r="DC496" s="450"/>
      <c r="DD496" s="456"/>
      <c r="DE496" s="454" t="s">
        <v>78</v>
      </c>
      <c r="DF496" s="525" t="s">
        <v>467</v>
      </c>
      <c r="DG496" s="455"/>
      <c r="DH496" s="492"/>
      <c r="DI496" s="492">
        <f>VLOOKUP(DF496,$A$563:$F$2022,6,FALSE)</f>
        <v>0</v>
      </c>
      <c r="DJ496" s="454" t="s">
        <v>67</v>
      </c>
      <c r="DK496" s="450">
        <f>DI496*1.2</f>
        <v>0</v>
      </c>
      <c r="DL496" s="450"/>
      <c r="DM496" s="456"/>
      <c r="DN496" s="454" t="s">
        <v>78</v>
      </c>
      <c r="DO496" s="490" t="s">
        <v>467</v>
      </c>
      <c r="DP496" s="455"/>
      <c r="DQ496" s="492"/>
      <c r="DR496" s="492">
        <f>VLOOKUP(DO496,$A$563:$F$2022,6,FALSE)</f>
        <v>0</v>
      </c>
      <c r="DS496" s="454" t="s">
        <v>67</v>
      </c>
      <c r="DT496" s="450">
        <f>DR496*1.2</f>
        <v>0</v>
      </c>
      <c r="DU496" s="450"/>
      <c r="DV496" s="456"/>
      <c r="DW496" s="454" t="s">
        <v>78</v>
      </c>
      <c r="DX496" s="506" t="s">
        <v>186</v>
      </c>
      <c r="DY496" s="455"/>
      <c r="DZ496" s="492"/>
      <c r="EA496" s="492" t="e">
        <f>VLOOKUP(DX496,$A$563:$F$2022,6,FALSE)</f>
        <v>#N/A</v>
      </c>
      <c r="EB496" s="454" t="s">
        <v>67</v>
      </c>
      <c r="EC496" s="450" t="e">
        <f>EA496*1.2</f>
        <v>#N/A</v>
      </c>
      <c r="ED496" s="450"/>
      <c r="EE496" s="456"/>
      <c r="EF496" s="454" t="s">
        <v>78</v>
      </c>
      <c r="EG496" s="525" t="s">
        <v>692</v>
      </c>
      <c r="EH496" s="455"/>
      <c r="EI496" s="492"/>
      <c r="EJ496" s="492">
        <f>VLOOKUP(EG496,$A$563:$F$2022,6,FALSE)</f>
        <v>8</v>
      </c>
      <c r="EK496" s="454" t="s">
        <v>67</v>
      </c>
      <c r="EL496" s="450">
        <f>EJ496*1.2</f>
        <v>9.6</v>
      </c>
      <c r="EM496" s="450"/>
      <c r="EN496" s="456"/>
      <c r="EO496" s="454" t="s">
        <v>78</v>
      </c>
      <c r="EP496" s="525" t="s">
        <v>467</v>
      </c>
      <c r="EQ496" s="455"/>
      <c r="ER496" s="492"/>
      <c r="ES496" s="492">
        <f>VLOOKUP(EP496,$A$563:$F$2022,6,FALSE)</f>
        <v>0</v>
      </c>
      <c r="ET496" s="454" t="s">
        <v>67</v>
      </c>
      <c r="EU496" s="450">
        <f>ES496*1.2</f>
        <v>0</v>
      </c>
      <c r="EV496" s="450"/>
      <c r="EW496" s="456"/>
      <c r="EX496" s="454" t="s">
        <v>78</v>
      </c>
      <c r="EY496" s="506" t="s">
        <v>186</v>
      </c>
      <c r="EZ496" s="455"/>
      <c r="FA496" s="492"/>
      <c r="FB496" s="492" t="e">
        <f>VLOOKUP(EY496,$A$563:$F$2022,6,FALSE)</f>
        <v>#N/A</v>
      </c>
      <c r="FC496" s="454" t="s">
        <v>67</v>
      </c>
      <c r="FD496" s="450" t="e">
        <f>FB496*1.2</f>
        <v>#N/A</v>
      </c>
      <c r="FE496" s="450"/>
      <c r="FF496" s="456"/>
      <c r="FG496" s="454" t="s">
        <v>78</v>
      </c>
      <c r="FH496" s="525" t="s">
        <v>546</v>
      </c>
      <c r="FI496" s="455"/>
      <c r="FJ496" s="492"/>
      <c r="FK496" s="492">
        <f>VLOOKUP(FH496,$A$563:$F$2022,6,FALSE)</f>
        <v>7</v>
      </c>
      <c r="FL496" s="454" t="s">
        <v>67</v>
      </c>
      <c r="FM496" s="450">
        <f>FK496*1.2</f>
        <v>8.4</v>
      </c>
      <c r="FN496" s="450"/>
      <c r="FO496" s="456"/>
      <c r="FP496" s="454" t="s">
        <v>78</v>
      </c>
      <c r="FQ496" s="490" t="s">
        <v>433</v>
      </c>
      <c r="FR496" s="455"/>
      <c r="FS496" s="492"/>
      <c r="FT496" s="492">
        <f>VLOOKUP(FQ496,$A$563:$F$2022,6,FALSE)</f>
        <v>41</v>
      </c>
      <c r="FU496" s="454" t="s">
        <v>67</v>
      </c>
      <c r="FV496" s="450">
        <f>FT496*1.2</f>
        <v>49.199999999999996</v>
      </c>
      <c r="FW496" s="450"/>
      <c r="FX496" s="456"/>
      <c r="FY496" s="454" t="s">
        <v>78</v>
      </c>
      <c r="FZ496" s="490" t="s">
        <v>487</v>
      </c>
      <c r="GA496" s="455"/>
      <c r="GB496" s="492"/>
      <c r="GC496" s="492">
        <f>VLOOKUP(FZ496,$A$563:$F$2022,6,FALSE)</f>
        <v>11</v>
      </c>
      <c r="GD496" s="454" t="s">
        <v>67</v>
      </c>
      <c r="GE496" s="450">
        <f>GC496*1.2</f>
        <v>13.2</v>
      </c>
      <c r="GF496" s="450"/>
      <c r="GG496" s="456"/>
      <c r="GH496" s="454" t="s">
        <v>78</v>
      </c>
      <c r="GI496" s="525" t="s">
        <v>692</v>
      </c>
      <c r="GJ496" s="455"/>
      <c r="GK496" s="492"/>
      <c r="GL496" s="492">
        <f>VLOOKUP(GI496,$A$563:$F$2022,6,FALSE)</f>
        <v>8</v>
      </c>
      <c r="GM496" s="454" t="s">
        <v>67</v>
      </c>
      <c r="GN496" s="450">
        <f>GL496*1.2</f>
        <v>9.6</v>
      </c>
      <c r="GO496" s="450"/>
      <c r="GP496" s="456"/>
      <c r="GQ496" s="454" t="s">
        <v>78</v>
      </c>
      <c r="GR496" s="525" t="s">
        <v>488</v>
      </c>
      <c r="GS496" s="455"/>
      <c r="GT496" s="492"/>
      <c r="GU496" s="492">
        <f>VLOOKUP(GR496,$A$563:$F$2022,6,FALSE)</f>
        <v>74</v>
      </c>
      <c r="GV496" s="454" t="s">
        <v>67</v>
      </c>
      <c r="GW496" s="450">
        <f>GU496*1.2</f>
        <v>88.8</v>
      </c>
      <c r="GX496" s="450"/>
      <c r="GY496" s="456"/>
      <c r="GZ496" s="454" t="s">
        <v>78</v>
      </c>
      <c r="HA496" s="490" t="s">
        <v>453</v>
      </c>
      <c r="HB496" s="455"/>
      <c r="HC496" s="492"/>
      <c r="HD496" s="492">
        <f>VLOOKUP(HA496,$A$563:$F$2022,6,FALSE)</f>
        <v>0</v>
      </c>
      <c r="HE496" s="454" t="s">
        <v>67</v>
      </c>
      <c r="HF496" s="450">
        <f>HD496*1.2</f>
        <v>0</v>
      </c>
      <c r="HG496" s="450"/>
      <c r="HH496" s="456"/>
      <c r="HI496" s="454" t="s">
        <v>78</v>
      </c>
      <c r="HJ496" s="525" t="s">
        <v>474</v>
      </c>
      <c r="HK496" s="455"/>
      <c r="HL496" s="492"/>
      <c r="HM496" s="492">
        <f>VLOOKUP(HJ496,$A$563:$F$2022,6,FALSE)</f>
        <v>0</v>
      </c>
      <c r="HN496" s="454" t="s">
        <v>67</v>
      </c>
      <c r="HO496" s="450">
        <f>HM496*1.2</f>
        <v>0</v>
      </c>
      <c r="HP496" s="450"/>
      <c r="HQ496" s="456"/>
      <c r="HR496" s="454" t="s">
        <v>78</v>
      </c>
      <c r="HS496" s="490" t="s">
        <v>546</v>
      </c>
      <c r="HT496" s="455"/>
      <c r="HU496" s="492"/>
      <c r="HV496" s="492">
        <f>VLOOKUP(HS496,$A$563:$F$2022,6,FALSE)</f>
        <v>7</v>
      </c>
      <c r="HW496" s="454" t="s">
        <v>67</v>
      </c>
      <c r="HX496" s="450">
        <f>HV496*1.2</f>
        <v>8.4</v>
      </c>
      <c r="HY496" s="450"/>
      <c r="HZ496" s="456"/>
      <c r="IA496" s="454" t="s">
        <v>78</v>
      </c>
      <c r="IB496" s="525" t="s">
        <v>467</v>
      </c>
      <c r="IC496" s="455"/>
      <c r="ID496" s="492"/>
      <c r="IE496" s="492">
        <f>VLOOKUP(IB496,$A$563:$F$2022,6,FALSE)</f>
        <v>0</v>
      </c>
      <c r="IF496" s="454" t="s">
        <v>67</v>
      </c>
      <c r="IG496" s="450">
        <f>IE496*1.2</f>
        <v>0</v>
      </c>
      <c r="IH496" s="450"/>
      <c r="II496" s="456"/>
      <c r="IJ496" s="454" t="s">
        <v>78</v>
      </c>
      <c r="IK496" s="525" t="s">
        <v>422</v>
      </c>
      <c r="IL496" s="455"/>
      <c r="IM496" s="492"/>
      <c r="IN496" s="492">
        <f>VLOOKUP(IK496,$A$563:$F$2022,6,FALSE)</f>
        <v>20</v>
      </c>
      <c r="IO496" s="454" t="s">
        <v>67</v>
      </c>
      <c r="IP496" s="450">
        <f>IN496*1.2</f>
        <v>24</v>
      </c>
      <c r="IQ496" s="450"/>
      <c r="IR496" s="456"/>
      <c r="IS496" s="454" t="s">
        <v>78</v>
      </c>
      <c r="IT496" s="525" t="s">
        <v>619</v>
      </c>
      <c r="IU496" s="455"/>
      <c r="IV496" s="492"/>
      <c r="IW496" s="492">
        <f>VLOOKUP(IT496,$A$563:$F$2022,6,FALSE)</f>
        <v>33</v>
      </c>
      <c r="IX496" s="454" t="s">
        <v>67</v>
      </c>
      <c r="IY496" s="450">
        <f>IW496*1.2</f>
        <v>39.6</v>
      </c>
      <c r="IZ496" s="450"/>
      <c r="JA496" s="456"/>
      <c r="JB496" s="454" t="s">
        <v>78</v>
      </c>
      <c r="JC496" s="525" t="s">
        <v>422</v>
      </c>
      <c r="JD496" s="455"/>
      <c r="JE496" s="492"/>
      <c r="JF496" s="492">
        <f>VLOOKUP(JC496,$A$563:$F$2022,6,FALSE)</f>
        <v>20</v>
      </c>
      <c r="JG496" s="454" t="s">
        <v>67</v>
      </c>
      <c r="JH496" s="450">
        <f>JF496*1.2</f>
        <v>24</v>
      </c>
      <c r="JI496" s="450"/>
      <c r="JJ496" s="456"/>
      <c r="JK496" s="454" t="s">
        <v>78</v>
      </c>
      <c r="JL496" s="525" t="s">
        <v>522</v>
      </c>
      <c r="JM496" s="455"/>
      <c r="JN496" s="492"/>
      <c r="JO496" s="492">
        <f>VLOOKUP(JL496,$A$563:$F$2022,6,FALSE)</f>
        <v>17</v>
      </c>
      <c r="JP496" s="454" t="s">
        <v>67</v>
      </c>
      <c r="JQ496" s="450">
        <f>JO496*1.2</f>
        <v>20.399999999999999</v>
      </c>
      <c r="JR496" s="450"/>
      <c r="JS496" s="456"/>
      <c r="JT496" s="454" t="s">
        <v>78</v>
      </c>
      <c r="JU496" s="525" t="s">
        <v>522</v>
      </c>
      <c r="JV496" s="455"/>
      <c r="JW496" s="492"/>
      <c r="JX496" s="492">
        <f>VLOOKUP(JU496,$A$563:$F$2022,6,FALSE)</f>
        <v>17</v>
      </c>
      <c r="JY496" s="454" t="s">
        <v>67</v>
      </c>
      <c r="JZ496" s="450">
        <f>JX496*1.2</f>
        <v>20.399999999999999</v>
      </c>
      <c r="KA496" s="450"/>
      <c r="KB496" s="456"/>
      <c r="KC496" s="454" t="s">
        <v>78</v>
      </c>
      <c r="KD496" s="525" t="s">
        <v>423</v>
      </c>
      <c r="KE496" s="455"/>
      <c r="KF496" s="492"/>
      <c r="KG496" s="492">
        <f>VLOOKUP(KD496,$A$563:$F$2022,6,FALSE)</f>
        <v>0</v>
      </c>
      <c r="KH496" s="454" t="s">
        <v>67</v>
      </c>
      <c r="KI496" s="450">
        <f>KG496*1.2</f>
        <v>0</v>
      </c>
      <c r="KJ496" s="450"/>
      <c r="KK496" s="456"/>
      <c r="KL496" s="454" t="s">
        <v>78</v>
      </c>
      <c r="KM496" s="525" t="s">
        <v>423</v>
      </c>
      <c r="KN496" s="455"/>
      <c r="KO496" s="492"/>
      <c r="KP496" s="492">
        <f>VLOOKUP(KM496,$A$563:$F$2022,6,FALSE)</f>
        <v>0</v>
      </c>
      <c r="KQ496" s="454" t="s">
        <v>67</v>
      </c>
      <c r="KR496" s="450">
        <f>KP496*1.2</f>
        <v>0</v>
      </c>
      <c r="KS496" s="450"/>
      <c r="KT496" s="456"/>
      <c r="KU496" s="454" t="s">
        <v>78</v>
      </c>
      <c r="KV496" s="525" t="s">
        <v>522</v>
      </c>
      <c r="KW496" s="455"/>
      <c r="KX496" s="492"/>
      <c r="KY496" s="492">
        <f>VLOOKUP(KV496,$A$563:$F$2022,6,FALSE)</f>
        <v>17</v>
      </c>
      <c r="KZ496" s="454" t="s">
        <v>67</v>
      </c>
      <c r="LA496" s="450">
        <f>KY496*1.2</f>
        <v>20.399999999999999</v>
      </c>
      <c r="LB496" s="450"/>
      <c r="LC496" s="456"/>
      <c r="LD496" s="454" t="s">
        <v>78</v>
      </c>
      <c r="LE496" s="525" t="s">
        <v>433</v>
      </c>
      <c r="LF496" s="455"/>
      <c r="LG496" s="492"/>
      <c r="LH496" s="492">
        <f>VLOOKUP(LE496,$A$563:$F$2022,6,FALSE)</f>
        <v>41</v>
      </c>
      <c r="LI496" s="454" t="s">
        <v>67</v>
      </c>
      <c r="LJ496" s="450">
        <f>LH496*1.2</f>
        <v>49.199999999999996</v>
      </c>
      <c r="LK496" s="450"/>
      <c r="LL496" s="456"/>
      <c r="LM496" s="454" t="s">
        <v>78</v>
      </c>
      <c r="LN496" s="525" t="s">
        <v>559</v>
      </c>
      <c r="LO496" s="455"/>
      <c r="LP496" s="492"/>
      <c r="LQ496" s="492">
        <f>VLOOKUP(LN496,$A$563:$F$2022,6,FALSE)</f>
        <v>40</v>
      </c>
      <c r="LR496" s="454" t="s">
        <v>67</v>
      </c>
      <c r="LS496" s="450">
        <f>LQ496*1.2</f>
        <v>48</v>
      </c>
      <c r="LT496" s="450"/>
      <c r="LU496" s="456"/>
      <c r="LV496" s="454" t="s">
        <v>78</v>
      </c>
      <c r="LW496" s="525" t="s">
        <v>692</v>
      </c>
      <c r="LX496" s="455"/>
      <c r="LY496" s="492"/>
      <c r="LZ496" s="492">
        <f>VLOOKUP(LW496,$A$563:$F$2022,6,FALSE)</f>
        <v>8</v>
      </c>
      <c r="MA496" s="454" t="s">
        <v>67</v>
      </c>
      <c r="MB496" s="450">
        <f>LZ496*1.2</f>
        <v>9.6</v>
      </c>
      <c r="MC496" s="450"/>
      <c r="MD496" s="456"/>
      <c r="ME496" s="454" t="s">
        <v>78</v>
      </c>
      <c r="MF496" s="527" t="s">
        <v>1416</v>
      </c>
      <c r="MG496" s="455"/>
      <c r="MH496" s="492"/>
      <c r="MI496" s="492">
        <f>VLOOKUP(MF496,$A$563:$F$2022,6,FALSE)</f>
        <v>46</v>
      </c>
      <c r="MJ496" s="454" t="s">
        <v>67</v>
      </c>
      <c r="MK496" s="450">
        <f>MI496*1.2</f>
        <v>55.199999999999996</v>
      </c>
      <c r="ML496" s="450"/>
      <c r="MM496" s="456"/>
      <c r="MN496" s="454" t="s">
        <v>78</v>
      </c>
      <c r="MO496" s="525" t="s">
        <v>467</v>
      </c>
      <c r="MP496" s="455"/>
      <c r="MQ496" s="492"/>
      <c r="MR496" s="492">
        <f>VLOOKUP(MO496,$A$563:$F$2022,6,FALSE)</f>
        <v>0</v>
      </c>
      <c r="MS496" s="454" t="s">
        <v>67</v>
      </c>
      <c r="MT496" s="450">
        <f>MR496*1.2</f>
        <v>0</v>
      </c>
      <c r="MU496" s="450"/>
      <c r="MV496" s="456"/>
      <c r="MW496" s="454" t="s">
        <v>78</v>
      </c>
      <c r="MX496" s="525" t="s">
        <v>557</v>
      </c>
      <c r="MY496" s="455"/>
      <c r="MZ496" s="492"/>
      <c r="NA496" s="492">
        <f>VLOOKUP(MX496,$A$563:$F$2022,6,FALSE)</f>
        <v>14</v>
      </c>
      <c r="NB496" s="454" t="s">
        <v>67</v>
      </c>
      <c r="NC496" s="450">
        <f>NA496*1.2</f>
        <v>16.8</v>
      </c>
      <c r="ND496" s="450"/>
      <c r="NE496" s="456"/>
      <c r="NF496" s="454" t="s">
        <v>78</v>
      </c>
      <c r="NG496" s="525" t="s">
        <v>1416</v>
      </c>
      <c r="NH496" s="455"/>
      <c r="NI496" s="492"/>
      <c r="NJ496" s="492">
        <f>VLOOKUP(NG496,$A$563:$F$2022,6,FALSE)</f>
        <v>46</v>
      </c>
      <c r="NK496" s="454" t="s">
        <v>67</v>
      </c>
      <c r="NL496" s="450">
        <f>NJ496*1.2</f>
        <v>55.199999999999996</v>
      </c>
      <c r="NM496" s="450"/>
      <c r="NN496" s="456"/>
      <c r="NO496" s="454" t="s">
        <v>78</v>
      </c>
      <c r="NP496" s="525" t="s">
        <v>474</v>
      </c>
      <c r="NQ496" s="455"/>
      <c r="NR496" s="492"/>
      <c r="NS496" s="492">
        <f>VLOOKUP(NP496,$A$563:$F$2022,6,FALSE)</f>
        <v>0</v>
      </c>
      <c r="NT496" s="454" t="s">
        <v>67</v>
      </c>
      <c r="NU496" s="450">
        <f>NS496*1.2</f>
        <v>0</v>
      </c>
      <c r="NV496" s="450"/>
      <c r="NW496" s="456"/>
      <c r="NX496" s="454" t="s">
        <v>78</v>
      </c>
      <c r="NY496" s="490" t="s">
        <v>474</v>
      </c>
      <c r="NZ496" s="455"/>
      <c r="OA496" s="455"/>
      <c r="OB496" s="492">
        <f>VLOOKUP(NY496,$A$563:$F$2022,6,FALSE)</f>
        <v>0</v>
      </c>
      <c r="OC496" s="454" t="s">
        <v>67</v>
      </c>
      <c r="OD496" s="450">
        <f>OB496*1.2</f>
        <v>0</v>
      </c>
      <c r="OE496" s="450"/>
      <c r="OF496" s="456"/>
      <c r="OG496" s="454" t="s">
        <v>78</v>
      </c>
      <c r="OH496" s="525" t="s">
        <v>546</v>
      </c>
      <c r="OI496" s="455"/>
      <c r="OJ496" s="492"/>
      <c r="OK496" s="492">
        <f>VLOOKUP(OH496,$A$563:$F$2022,6,FALSE)</f>
        <v>7</v>
      </c>
      <c r="OL496" s="454" t="s">
        <v>67</v>
      </c>
      <c r="OM496" s="450">
        <f>OK496*1.2</f>
        <v>8.4</v>
      </c>
      <c r="ON496" s="450"/>
      <c r="OO496" s="456"/>
      <c r="OP496" s="454" t="s">
        <v>78</v>
      </c>
      <c r="OQ496" s="490" t="s">
        <v>1416</v>
      </c>
      <c r="OR496" s="455"/>
      <c r="OS496" s="492"/>
      <c r="OT496" s="492">
        <f>VLOOKUP(OQ496,$A$563:$F$2022,6,FALSE)</f>
        <v>46</v>
      </c>
      <c r="OU496" s="454" t="s">
        <v>67</v>
      </c>
      <c r="OV496" s="450">
        <f>OT496*1.2</f>
        <v>55.199999999999996</v>
      </c>
      <c r="OW496" s="450"/>
      <c r="OX496" s="456"/>
      <c r="OY496" s="454" t="s">
        <v>78</v>
      </c>
      <c r="OZ496" s="525" t="s">
        <v>647</v>
      </c>
      <c r="PA496" s="455"/>
      <c r="PB496" s="492"/>
      <c r="PC496" s="492">
        <f>VLOOKUP(OZ496,$A$563:$F$2022,6,FALSE)</f>
        <v>44</v>
      </c>
      <c r="PD496" s="454" t="s">
        <v>67</v>
      </c>
      <c r="PE496" s="450">
        <f>PC496*1.2</f>
        <v>52.8</v>
      </c>
      <c r="PF496" s="450"/>
      <c r="PG496" s="456"/>
      <c r="PH496" s="454" t="s">
        <v>78</v>
      </c>
      <c r="PI496" s="525" t="s">
        <v>467</v>
      </c>
      <c r="PJ496" s="455"/>
      <c r="PK496" s="492"/>
      <c r="PL496" s="492">
        <f>VLOOKUP(PI496,$A$563:$F$2022,6,FALSE)</f>
        <v>0</v>
      </c>
      <c r="PM496" s="454" t="s">
        <v>67</v>
      </c>
      <c r="PN496" s="450">
        <f>PL496*1.2</f>
        <v>0</v>
      </c>
      <c r="PO496" s="450"/>
      <c r="PP496" s="456"/>
      <c r="PQ496" s="454" t="s">
        <v>78</v>
      </c>
      <c r="PR496" s="490" t="s">
        <v>692</v>
      </c>
      <c r="PS496" s="455"/>
      <c r="PT496" s="492"/>
      <c r="PU496" s="492">
        <f>VLOOKUP(PR496,$A$563:$F$2022,6,FALSE)</f>
        <v>8</v>
      </c>
      <c r="PV496" s="454" t="s">
        <v>67</v>
      </c>
      <c r="PW496" s="450">
        <f>PU496*1.2</f>
        <v>9.6</v>
      </c>
      <c r="PX496" s="450"/>
      <c r="PY496" s="456"/>
      <c r="PZ496" s="454" t="s">
        <v>78</v>
      </c>
      <c r="QA496" s="525" t="s">
        <v>1416</v>
      </c>
      <c r="QB496" s="455"/>
      <c r="QC496" s="492"/>
      <c r="QD496" s="492">
        <f>VLOOKUP(QA496,$A$563:$F$2022,6,FALSE)</f>
        <v>46</v>
      </c>
      <c r="QE496" s="454" t="s">
        <v>67</v>
      </c>
      <c r="QF496" s="450">
        <f>QD496*1.2</f>
        <v>55.199999999999996</v>
      </c>
      <c r="QG496" s="450"/>
      <c r="QH496" s="456"/>
      <c r="QI496" s="454" t="s">
        <v>78</v>
      </c>
      <c r="QJ496" s="490" t="s">
        <v>487</v>
      </c>
      <c r="QK496" s="455"/>
      <c r="QL496" s="492"/>
      <c r="QM496" s="492">
        <f>VLOOKUP(QJ496,$A$563:$F$2022,6,FALSE)</f>
        <v>11</v>
      </c>
      <c r="QN496" s="454" t="s">
        <v>67</v>
      </c>
      <c r="QO496" s="450">
        <f>QM496*1.2</f>
        <v>13.2</v>
      </c>
      <c r="QP496" s="450"/>
      <c r="QQ496" s="456"/>
      <c r="QR496" s="454" t="s">
        <v>78</v>
      </c>
      <c r="QS496" s="525" t="s">
        <v>501</v>
      </c>
      <c r="QT496" s="455"/>
      <c r="QU496" s="492"/>
      <c r="QV496" s="492">
        <f>VLOOKUP(QS496,$A$563:$F$2022,6,FALSE)</f>
        <v>65</v>
      </c>
      <c r="QW496" s="454" t="s">
        <v>67</v>
      </c>
      <c r="QX496" s="450">
        <f>QV496*1.2</f>
        <v>78</v>
      </c>
      <c r="QY496" s="450"/>
      <c r="QZ496" s="456"/>
      <c r="RA496" s="454" t="s">
        <v>78</v>
      </c>
      <c r="RB496" s="490" t="s">
        <v>423</v>
      </c>
      <c r="RC496" s="455"/>
      <c r="RD496" s="492"/>
      <c r="RE496" s="492">
        <f>VLOOKUP(RB496,$A$563:$F$2022,6,FALSE)</f>
        <v>0</v>
      </c>
      <c r="RF496" s="454" t="s">
        <v>67</v>
      </c>
      <c r="RG496" s="450">
        <f>RE496*1.2</f>
        <v>0</v>
      </c>
      <c r="RH496" s="450"/>
      <c r="RI496" s="456"/>
      <c r="RJ496" s="454" t="s">
        <v>78</v>
      </c>
      <c r="RK496" s="506" t="s">
        <v>186</v>
      </c>
      <c r="RL496" s="455"/>
      <c r="RM496" s="455"/>
      <c r="RN496" s="492" t="e">
        <f>VLOOKUP(RK496,$A$563:$F$2022,6,FALSE)</f>
        <v>#N/A</v>
      </c>
      <c r="RO496" s="454" t="s">
        <v>67</v>
      </c>
      <c r="RP496" s="450" t="e">
        <f>RN496*1.2</f>
        <v>#N/A</v>
      </c>
      <c r="RQ496" s="450"/>
      <c r="RR496" s="456"/>
      <c r="RS496" s="454" t="s">
        <v>78</v>
      </c>
      <c r="RT496" s="525" t="s">
        <v>488</v>
      </c>
      <c r="RU496" s="455"/>
      <c r="RV496" s="492"/>
      <c r="RW496" s="492">
        <f>VLOOKUP(RT496,$A$563:$F$2022,6,FALSE)</f>
        <v>74</v>
      </c>
      <c r="RX496" s="454" t="s">
        <v>67</v>
      </c>
      <c r="RY496" s="450">
        <f>RW496*1.2</f>
        <v>88.8</v>
      </c>
      <c r="RZ496" s="450"/>
      <c r="SA496" s="486"/>
      <c r="SB496" s="454" t="s">
        <v>78</v>
      </c>
      <c r="SC496" s="525" t="s">
        <v>433</v>
      </c>
      <c r="SD496" s="455"/>
      <c r="SE496" s="492"/>
      <c r="SF496" s="492">
        <f>VLOOKUP(SC496,$A$563:$F$2022,6,FALSE)</f>
        <v>41</v>
      </c>
      <c r="SG496" s="454" t="s">
        <v>67</v>
      </c>
      <c r="SH496" s="450">
        <f>SF496*1.2</f>
        <v>49.199999999999996</v>
      </c>
      <c r="SI496" s="450"/>
      <c r="SJ496" s="486"/>
      <c r="SK496" s="454" t="s">
        <v>78</v>
      </c>
      <c r="SL496" s="525" t="s">
        <v>422</v>
      </c>
      <c r="SM496" s="455"/>
      <c r="SN496" s="492"/>
      <c r="SO496" s="492">
        <f>VLOOKUP(SL496,$A$563:$F$2022,6,FALSE)</f>
        <v>20</v>
      </c>
      <c r="SP496" s="454" t="s">
        <v>67</v>
      </c>
      <c r="SQ496" s="450">
        <f>SO496*1.2</f>
        <v>24</v>
      </c>
      <c r="SR496" s="450"/>
      <c r="SS496" s="486"/>
      <c r="ST496" s="454" t="s">
        <v>78</v>
      </c>
      <c r="SU496" s="525" t="s">
        <v>467</v>
      </c>
      <c r="SV496" s="455"/>
      <c r="SW496" s="492"/>
      <c r="SX496" s="492">
        <f>VLOOKUP(SU496,$A$563:$F$2022,6,FALSE)</f>
        <v>0</v>
      </c>
      <c r="SY496" s="454" t="s">
        <v>67</v>
      </c>
      <c r="SZ496" s="450">
        <f>SX496*1.2</f>
        <v>0</v>
      </c>
      <c r="TA496" s="450"/>
      <c r="TB496" s="486"/>
      <c r="TC496" s="454" t="s">
        <v>78</v>
      </c>
      <c r="TD496" s="525" t="s">
        <v>1416</v>
      </c>
      <c r="TE496" s="455"/>
      <c r="TF496" s="492"/>
      <c r="TG496" s="492">
        <f>VLOOKUP(TD496,$A$563:$F$2022,6,FALSE)</f>
        <v>46</v>
      </c>
      <c r="TH496" s="454" t="s">
        <v>67</v>
      </c>
      <c r="TI496" s="450">
        <f>TG496*1.2</f>
        <v>55.199999999999996</v>
      </c>
      <c r="TJ496" s="455"/>
      <c r="TK496" s="486"/>
      <c r="TL496" s="454" t="s">
        <v>78</v>
      </c>
      <c r="TM496" s="525" t="s">
        <v>557</v>
      </c>
      <c r="TN496" s="455"/>
      <c r="TO496" s="492"/>
      <c r="TP496" s="492">
        <f>VLOOKUP(TM496,$A$563:$F$2022,6,FALSE)</f>
        <v>14</v>
      </c>
      <c r="TQ496" s="454" t="s">
        <v>67</v>
      </c>
      <c r="TR496" s="450">
        <f>TP496*1.2</f>
        <v>16.8</v>
      </c>
      <c r="TS496" s="450"/>
      <c r="TT496" s="486"/>
      <c r="TU496" s="454" t="s">
        <v>78</v>
      </c>
      <c r="TV496" s="506" t="s">
        <v>186</v>
      </c>
      <c r="TW496" s="455"/>
      <c r="TX496" s="492"/>
      <c r="TY496" s="492" t="e">
        <f>VLOOKUP(TV496,$A$563:$F$2022,6,FALSE)</f>
        <v>#N/A</v>
      </c>
      <c r="TZ496" s="454" t="s">
        <v>67</v>
      </c>
      <c r="UA496" s="450" t="e">
        <f>TY496*1.2</f>
        <v>#N/A</v>
      </c>
      <c r="UB496" s="450"/>
      <c r="UC496" s="486"/>
      <c r="UD496" s="454" t="s">
        <v>78</v>
      </c>
      <c r="UE496" s="525" t="s">
        <v>474</v>
      </c>
      <c r="UF496" s="455"/>
      <c r="UG496" s="492"/>
      <c r="UH496" s="492">
        <f>VLOOKUP(UE496,$A$563:$F$2022,6,FALSE)</f>
        <v>0</v>
      </c>
      <c r="UI496" s="454" t="s">
        <v>67</v>
      </c>
      <c r="UJ496" s="450">
        <f>UH496*1.2</f>
        <v>0</v>
      </c>
      <c r="UK496" s="450"/>
      <c r="UL496" s="486"/>
      <c r="UM496" s="454" t="s">
        <v>78</v>
      </c>
      <c r="UN496" s="506" t="s">
        <v>186</v>
      </c>
      <c r="UO496" s="455"/>
      <c r="UP496" s="492"/>
      <c r="UQ496" s="492" t="e">
        <f>VLOOKUP(UN496,$A$563:$F$2022,6,FALSE)</f>
        <v>#N/A</v>
      </c>
      <c r="UR496" s="454" t="s">
        <v>67</v>
      </c>
      <c r="US496" s="450" t="e">
        <f>UQ496*1.2</f>
        <v>#N/A</v>
      </c>
      <c r="UT496" s="450"/>
      <c r="UU496" s="486"/>
      <c r="UV496" s="454" t="s">
        <v>78</v>
      </c>
      <c r="UW496" s="525" t="s">
        <v>467</v>
      </c>
      <c r="UX496" s="455"/>
      <c r="UY496" s="492"/>
      <c r="UZ496" s="492">
        <f>VLOOKUP(UW496,$A$563:$F$2022,6,FALSE)</f>
        <v>0</v>
      </c>
      <c r="VA496" s="454" t="s">
        <v>67</v>
      </c>
      <c r="VB496" s="450">
        <f>UZ496*1.2</f>
        <v>0</v>
      </c>
      <c r="VC496" s="450"/>
      <c r="VD496" s="486"/>
      <c r="VE496" s="454" t="s">
        <v>78</v>
      </c>
      <c r="VF496" s="506" t="s">
        <v>186</v>
      </c>
      <c r="VG496" s="455"/>
      <c r="VH496" s="492"/>
      <c r="VI496" s="492" t="e">
        <f>VLOOKUP(VF496,$A$563:$F$2022,6,FALSE)</f>
        <v>#N/A</v>
      </c>
      <c r="VJ496" s="454" t="s">
        <v>67</v>
      </c>
      <c r="VK496" s="450" t="e">
        <f>VI496*1.2</f>
        <v>#N/A</v>
      </c>
      <c r="VL496" s="450"/>
      <c r="VM496" s="486"/>
      <c r="VN496" s="454" t="s">
        <v>78</v>
      </c>
      <c r="VO496" s="525" t="s">
        <v>467</v>
      </c>
      <c r="VP496" s="455"/>
      <c r="VQ496" s="492"/>
      <c r="VR496" s="492">
        <f>VLOOKUP(VO496,$A$563:$F$2022,6,FALSE)</f>
        <v>0</v>
      </c>
      <c r="VS496" s="454" t="s">
        <v>67</v>
      </c>
      <c r="VT496" s="450">
        <f>VR496*1.2</f>
        <v>0</v>
      </c>
      <c r="VU496" s="450"/>
      <c r="VV496" s="486"/>
      <c r="VW496" s="454" t="s">
        <v>78</v>
      </c>
      <c r="VX496" s="506" t="s">
        <v>186</v>
      </c>
      <c r="VY496" s="455"/>
      <c r="VZ496" s="455"/>
      <c r="WA496" s="492" t="e">
        <f>VLOOKUP(VX496,$A$563:$F$2022,6,FALSE)</f>
        <v>#N/A</v>
      </c>
      <c r="WB496" s="454" t="s">
        <v>67</v>
      </c>
      <c r="WC496" s="450" t="e">
        <f>WA496*1.2</f>
        <v>#N/A</v>
      </c>
      <c r="WD496" s="455"/>
      <c r="WE496" s="486"/>
      <c r="WF496" s="454" t="s">
        <v>78</v>
      </c>
      <c r="WG496" s="525" t="s">
        <v>423</v>
      </c>
      <c r="WH496" s="455"/>
      <c r="WI496" s="492"/>
      <c r="WJ496" s="492">
        <f>VLOOKUP(WG496,$A$563:$F$2022,6,FALSE)</f>
        <v>0</v>
      </c>
      <c r="WK496" s="454" t="s">
        <v>67</v>
      </c>
      <c r="WL496" s="450">
        <f>WJ496*1.2</f>
        <v>0</v>
      </c>
      <c r="WM496" s="455"/>
      <c r="WN496" s="486"/>
      <c r="WO496" s="454" t="s">
        <v>78</v>
      </c>
      <c r="WP496" s="525" t="s">
        <v>423</v>
      </c>
      <c r="WQ496" s="492"/>
      <c r="WR496" s="492"/>
      <c r="WS496" s="492">
        <f>VLOOKUP(WP496,$A$563:$F$2022,6,FALSE)</f>
        <v>0</v>
      </c>
      <c r="WT496" s="454" t="s">
        <v>67</v>
      </c>
      <c r="WU496" s="450">
        <f>WS496*1.2</f>
        <v>0</v>
      </c>
      <c r="WV496" s="450"/>
      <c r="WW496" s="486"/>
      <c r="WX496" s="454" t="s">
        <v>78</v>
      </c>
      <c r="WY496" s="525" t="s">
        <v>422</v>
      </c>
      <c r="WZ496" s="455"/>
      <c r="XA496" s="492"/>
      <c r="XB496" s="492">
        <f>VLOOKUP(WY496,$A$563:$F$2022,6,FALSE)</f>
        <v>20</v>
      </c>
      <c r="XC496" s="454" t="s">
        <v>67</v>
      </c>
      <c r="XD496" s="450">
        <f>XB496*1.2</f>
        <v>24</v>
      </c>
      <c r="XE496" s="455"/>
      <c r="XF496" s="486"/>
      <c r="XG496" s="454" t="s">
        <v>78</v>
      </c>
      <c r="XH496" s="506" t="s">
        <v>186</v>
      </c>
      <c r="XI496" s="455"/>
      <c r="XJ496" s="455"/>
      <c r="XK496" s="492" t="e">
        <f>VLOOKUP(XH496,$A$563:$F$2022,6,FALSE)</f>
        <v>#N/A</v>
      </c>
      <c r="XL496" s="454" t="s">
        <v>67</v>
      </c>
      <c r="XM496" s="450" t="e">
        <f>XK496*1.2</f>
        <v>#N/A</v>
      </c>
      <c r="XN496" s="455"/>
      <c r="XO496" s="486"/>
      <c r="XP496" s="454" t="s">
        <v>78</v>
      </c>
      <c r="XQ496" s="525" t="s">
        <v>692</v>
      </c>
      <c r="XR496" s="455"/>
      <c r="XS496" s="492"/>
      <c r="XT496" s="492">
        <f>VLOOKUP(XQ496,$A$563:$F$2022,6,FALSE)</f>
        <v>8</v>
      </c>
      <c r="XU496" s="454" t="s">
        <v>67</v>
      </c>
      <c r="XV496" s="450">
        <f>XT496*1.2</f>
        <v>9.6</v>
      </c>
      <c r="XW496" s="450"/>
      <c r="XX496" s="486"/>
      <c r="XY496" s="454" t="s">
        <v>78</v>
      </c>
      <c r="XZ496" s="525" t="s">
        <v>467</v>
      </c>
      <c r="YA496" s="455"/>
      <c r="YB496" s="492"/>
      <c r="YC496" s="492">
        <f>VLOOKUP(XZ496,$A$563:$F$2022,6,FALSE)</f>
        <v>0</v>
      </c>
      <c r="YD496" s="454" t="s">
        <v>67</v>
      </c>
      <c r="YE496" s="450">
        <f>YC496*1.2</f>
        <v>0</v>
      </c>
      <c r="YF496" s="455"/>
      <c r="YG496" s="486"/>
      <c r="YH496" s="454" t="s">
        <v>78</v>
      </c>
      <c r="YI496" s="525" t="s">
        <v>488</v>
      </c>
      <c r="YJ496" s="455"/>
      <c r="YK496" s="492"/>
      <c r="YL496" s="492">
        <f>VLOOKUP(YI496,$A$563:$F$2022,6,FALSE)</f>
        <v>74</v>
      </c>
      <c r="YM496" s="454" t="s">
        <v>67</v>
      </c>
      <c r="YN496" s="450">
        <f>YL496*1.2</f>
        <v>88.8</v>
      </c>
      <c r="YO496" s="450"/>
      <c r="YP496" s="486"/>
      <c r="YQ496" s="454" t="s">
        <v>78</v>
      </c>
      <c r="YR496" s="506" t="s">
        <v>186</v>
      </c>
      <c r="YS496" s="455"/>
      <c r="YT496" s="455"/>
      <c r="YU496" s="492" t="e">
        <f>VLOOKUP(YR496,$A$563:$F$2022,6,FALSE)</f>
        <v>#N/A</v>
      </c>
      <c r="YV496" s="454" t="s">
        <v>67</v>
      </c>
      <c r="YW496" s="450" t="e">
        <f>YU496*1.2</f>
        <v>#N/A</v>
      </c>
      <c r="YX496" s="455"/>
      <c r="YY496" s="486"/>
      <c r="YZ496" s="454" t="s">
        <v>78</v>
      </c>
      <c r="ZA496" s="506" t="s">
        <v>186</v>
      </c>
      <c r="ZB496" s="455"/>
      <c r="ZC496" s="455"/>
      <c r="ZD496" s="492" t="e">
        <f>VLOOKUP(ZA496,$A$563:$F$2022,6,FALSE)</f>
        <v>#N/A</v>
      </c>
      <c r="ZE496" s="454" t="s">
        <v>67</v>
      </c>
      <c r="ZF496" s="450" t="e">
        <f>ZD496*1.2</f>
        <v>#N/A</v>
      </c>
      <c r="ZG496" s="455"/>
      <c r="ZH496" s="486"/>
      <c r="ZI496" s="454" t="s">
        <v>78</v>
      </c>
      <c r="ZJ496" s="490" t="s">
        <v>546</v>
      </c>
      <c r="ZK496" s="455"/>
      <c r="ZL496" s="455"/>
      <c r="ZM496" s="492">
        <f>VLOOKUP(ZJ496,$A$563:$F$2022,6,FALSE)</f>
        <v>7</v>
      </c>
      <c r="ZN496" s="454" t="s">
        <v>67</v>
      </c>
      <c r="ZO496" s="450">
        <f>ZM496*1.2</f>
        <v>8.4</v>
      </c>
      <c r="ZP496" s="455"/>
      <c r="ZQ496" s="486"/>
      <c r="ZR496" s="454" t="s">
        <v>78</v>
      </c>
      <c r="ZS496" s="506" t="s">
        <v>186</v>
      </c>
      <c r="ZT496" s="455"/>
      <c r="ZU496" s="492"/>
      <c r="ZV496" s="492" t="e">
        <f>VLOOKUP(ZS496,$A$563:$F$2022,6,FALSE)</f>
        <v>#N/A</v>
      </c>
      <c r="ZW496" s="454" t="s">
        <v>67</v>
      </c>
      <c r="ZX496" s="450" t="e">
        <f>ZV496*1.2</f>
        <v>#N/A</v>
      </c>
      <c r="ZY496" s="450"/>
      <c r="ZZ496" s="486"/>
      <c r="AAA496" s="454" t="s">
        <v>78</v>
      </c>
      <c r="AAB496" s="506" t="s">
        <v>186</v>
      </c>
      <c r="AAC496" s="455"/>
      <c r="AAD496" s="492"/>
      <c r="AAE496" s="492" t="e">
        <f>VLOOKUP(AAB496,$A$563:$F$2022,6,FALSE)</f>
        <v>#N/A</v>
      </c>
      <c r="AAF496" s="454" t="s">
        <v>67</v>
      </c>
      <c r="AAG496" s="450" t="e">
        <f>AAE496*1.2</f>
        <v>#N/A</v>
      </c>
      <c r="AAH496" s="450"/>
      <c r="AAI496" s="486"/>
      <c r="AAJ496" s="454" t="s">
        <v>78</v>
      </c>
      <c r="AAK496" s="506" t="s">
        <v>186</v>
      </c>
      <c r="AAL496" s="455"/>
      <c r="AAM496" s="492"/>
      <c r="AAN496" s="492" t="e">
        <f>VLOOKUP(AAK496,$A$563:$F$2022,6,FALSE)</f>
        <v>#N/A</v>
      </c>
      <c r="AAO496" s="454" t="s">
        <v>67</v>
      </c>
      <c r="AAP496" s="450" t="e">
        <f>AAN496*1.2</f>
        <v>#N/A</v>
      </c>
      <c r="AAQ496" s="450"/>
      <c r="AAR496" s="486"/>
      <c r="AAS496" s="454" t="s">
        <v>78</v>
      </c>
      <c r="AAT496" s="506" t="s">
        <v>186</v>
      </c>
      <c r="AAU496" s="455"/>
      <c r="AAV496" s="492"/>
      <c r="AAW496" s="492" t="e">
        <f>VLOOKUP(AAT496,$A$563:$F$2022,6,FALSE)</f>
        <v>#N/A</v>
      </c>
      <c r="AAX496" s="454" t="s">
        <v>67</v>
      </c>
      <c r="AAY496" s="450" t="e">
        <f>AAW496*1.2</f>
        <v>#N/A</v>
      </c>
      <c r="AAZ496" s="450"/>
      <c r="ABA496" s="486"/>
      <c r="ABB496" s="454" t="s">
        <v>78</v>
      </c>
      <c r="ABC496" s="506" t="s">
        <v>186</v>
      </c>
      <c r="ABD496" s="455"/>
      <c r="ABE496" s="492"/>
      <c r="ABF496" s="492" t="e">
        <f>VLOOKUP(ABC496,$A$563:$F$2022,6,FALSE)</f>
        <v>#N/A</v>
      </c>
      <c r="ABG496" s="454" t="s">
        <v>67</v>
      </c>
      <c r="ABH496" s="450" t="e">
        <f>ABF496*1.2</f>
        <v>#N/A</v>
      </c>
      <c r="ABI496" s="450"/>
      <c r="ABJ496" s="486"/>
      <c r="ABK496" s="454" t="s">
        <v>78</v>
      </c>
      <c r="ABL496" s="506" t="s">
        <v>186</v>
      </c>
      <c r="ABM496" s="455"/>
      <c r="ABN496" s="492"/>
      <c r="ABO496" s="492" t="e">
        <f>VLOOKUP(ABL496,$A$563:$F$2022,6,FALSE)</f>
        <v>#N/A</v>
      </c>
      <c r="ABP496" s="454" t="s">
        <v>67</v>
      </c>
      <c r="ABQ496" s="450" t="e">
        <f>ABO496*1.2</f>
        <v>#N/A</v>
      </c>
      <c r="ABR496" s="450"/>
      <c r="ABS496" s="486"/>
      <c r="ABT496" s="454" t="s">
        <v>78</v>
      </c>
      <c r="ABU496" s="506" t="s">
        <v>186</v>
      </c>
      <c r="ABV496" s="455"/>
      <c r="ABW496" s="492"/>
      <c r="ABX496" s="492" t="e">
        <f>VLOOKUP(ABU496,$A$563:$F$2022,6,FALSE)</f>
        <v>#N/A</v>
      </c>
      <c r="ABY496" s="454" t="s">
        <v>67</v>
      </c>
      <c r="ABZ496" s="450" t="e">
        <f>ABX496*1.2</f>
        <v>#N/A</v>
      </c>
      <c r="ACA496" s="450"/>
      <c r="ACB496" s="486"/>
      <c r="ACC496" s="454" t="s">
        <v>78</v>
      </c>
      <c r="ACD496" s="506" t="s">
        <v>186</v>
      </c>
      <c r="ACE496" s="455"/>
      <c r="ACF496" s="492"/>
      <c r="ACG496" s="492" t="e">
        <f>VLOOKUP(ACD496,$A$563:$F$2022,6,FALSE)</f>
        <v>#N/A</v>
      </c>
      <c r="ACH496" s="454" t="s">
        <v>67</v>
      </c>
      <c r="ACI496" s="450" t="e">
        <f>ACG496*1.2</f>
        <v>#N/A</v>
      </c>
      <c r="ACJ496" s="450"/>
      <c r="ACK496" s="486"/>
      <c r="ACL496" s="454" t="s">
        <v>78</v>
      </c>
      <c r="ACM496" s="506" t="s">
        <v>186</v>
      </c>
      <c r="ACN496" s="455"/>
      <c r="ACO496" s="492"/>
      <c r="ACP496" s="492" t="e">
        <f>VLOOKUP(ACM496,$A$563:$F$2022,6,FALSE)</f>
        <v>#N/A</v>
      </c>
      <c r="ACQ496" s="454" t="s">
        <v>67</v>
      </c>
      <c r="ACR496" s="450" t="e">
        <f>ACP496*1.2</f>
        <v>#N/A</v>
      </c>
      <c r="ACS496" s="450"/>
      <c r="ACT496" s="486"/>
      <c r="ACU496" s="454" t="s">
        <v>78</v>
      </c>
      <c r="ACV496" s="490" t="s">
        <v>546</v>
      </c>
      <c r="ACW496" s="455"/>
      <c r="ACX496" s="492"/>
      <c r="ACY496" s="492">
        <f>VLOOKUP(ACV496,$A$563:$F$2022,6,FALSE)</f>
        <v>7</v>
      </c>
      <c r="ACZ496" s="454" t="s">
        <v>67</v>
      </c>
      <c r="ADA496" s="450">
        <f>ACY496*1.2</f>
        <v>8.4</v>
      </c>
      <c r="ADB496" s="450"/>
      <c r="ADC496" s="486"/>
      <c r="ADD496" s="454" t="s">
        <v>78</v>
      </c>
      <c r="ADE496" s="525" t="s">
        <v>467</v>
      </c>
      <c r="ADF496" s="455"/>
      <c r="ADG496" s="492"/>
      <c r="ADH496" s="492">
        <f>VLOOKUP(ADE496,$A$563:$F$2022,6,FALSE)</f>
        <v>0</v>
      </c>
      <c r="ADI496" s="454" t="s">
        <v>67</v>
      </c>
      <c r="ADJ496" s="450">
        <f>ADH496*1.2</f>
        <v>0</v>
      </c>
      <c r="ADK496" s="455"/>
      <c r="ADL496" s="486"/>
      <c r="ADM496" s="454" t="s">
        <v>78</v>
      </c>
      <c r="ADN496" s="525" t="s">
        <v>1416</v>
      </c>
      <c r="ADO496" s="455"/>
      <c r="ADP496" s="492"/>
      <c r="ADQ496" s="492">
        <f>VLOOKUP(ADN496,$A$563:$F$2022,6,FALSE)</f>
        <v>46</v>
      </c>
      <c r="ADR496" s="454" t="s">
        <v>67</v>
      </c>
      <c r="ADS496" s="450">
        <f>ADQ496*1.2</f>
        <v>55.199999999999996</v>
      </c>
      <c r="ADT496" s="450"/>
      <c r="ADU496" s="486"/>
      <c r="ADV496" s="454" t="s">
        <v>78</v>
      </c>
      <c r="ADW496" s="525" t="s">
        <v>488</v>
      </c>
      <c r="ADX496" s="455"/>
      <c r="ADY496" s="455"/>
      <c r="ADZ496" s="492">
        <f>VLOOKUP(ADW496,$A$563:$F$2022,6,FALSE)</f>
        <v>74</v>
      </c>
      <c r="AEA496" s="454" t="s">
        <v>67</v>
      </c>
      <c r="AEB496" s="450">
        <f>ADZ496*1.2</f>
        <v>88.8</v>
      </c>
      <c r="AEC496" s="455"/>
      <c r="AED496" s="486"/>
      <c r="AEE496" s="454" t="s">
        <v>78</v>
      </c>
      <c r="AEF496" s="525" t="s">
        <v>619</v>
      </c>
      <c r="AEG496" s="455"/>
      <c r="AEH496" s="492"/>
      <c r="AEI496" s="492">
        <f>VLOOKUP(AEF496,$A$563:$F$2022,6,FALSE)</f>
        <v>33</v>
      </c>
      <c r="AEJ496" s="454" t="s">
        <v>67</v>
      </c>
      <c r="AEK496" s="450">
        <f>AEI496*1.2</f>
        <v>39.6</v>
      </c>
      <c r="AEL496" s="455"/>
      <c r="AEM496" s="486"/>
      <c r="AEN496" s="454" t="s">
        <v>78</v>
      </c>
      <c r="AEO496" s="525" t="s">
        <v>557</v>
      </c>
      <c r="AEP496" s="455"/>
      <c r="AEQ496" s="492"/>
      <c r="AER496" s="492">
        <f>VLOOKUP(AEO496,$A$563:$F$2022,6,FALSE)</f>
        <v>14</v>
      </c>
      <c r="AES496" s="454" t="s">
        <v>67</v>
      </c>
      <c r="AET496" s="450">
        <f>AER496*1.2</f>
        <v>16.8</v>
      </c>
      <c r="AEU496" s="455"/>
      <c r="AEV496" s="486"/>
      <c r="AEW496" s="454" t="s">
        <v>78</v>
      </c>
      <c r="AEX496" s="525" t="s">
        <v>557</v>
      </c>
      <c r="AEY496" s="455"/>
      <c r="AEZ496" s="492"/>
      <c r="AFA496" s="492">
        <f>VLOOKUP(AEX496,$A$563:$F$2022,6,FALSE)</f>
        <v>14</v>
      </c>
      <c r="AFB496" s="454" t="s">
        <v>67</v>
      </c>
      <c r="AFC496" s="450">
        <f>AFA496*1.2</f>
        <v>16.8</v>
      </c>
      <c r="AFD496" s="450"/>
      <c r="AFE496" s="486"/>
      <c r="AFF496" s="454" t="s">
        <v>78</v>
      </c>
      <c r="AFG496" s="525" t="s">
        <v>522</v>
      </c>
      <c r="AFH496" s="455"/>
      <c r="AFI496" s="492"/>
      <c r="AFJ496" s="492">
        <f>VLOOKUP(AFG496,$A$563:$F$2022,6,FALSE)</f>
        <v>17</v>
      </c>
      <c r="AFK496" s="454" t="s">
        <v>67</v>
      </c>
      <c r="AFL496" s="450">
        <f>AFJ496*1.2</f>
        <v>20.399999999999999</v>
      </c>
      <c r="AFM496" s="450"/>
      <c r="AFN496" s="486"/>
      <c r="AFO496" s="454" t="s">
        <v>78</v>
      </c>
      <c r="AFP496" s="525" t="s">
        <v>522</v>
      </c>
      <c r="AFQ496" s="455"/>
      <c r="AFR496" s="492"/>
      <c r="AFS496" s="492">
        <f>VLOOKUP(AFP496,$A$563:$F$2022,6,FALSE)</f>
        <v>17</v>
      </c>
      <c r="AFT496" s="454" t="s">
        <v>67</v>
      </c>
      <c r="AFU496" s="450">
        <f>AFS496*1.2</f>
        <v>20.399999999999999</v>
      </c>
      <c r="AFV496" s="450"/>
      <c r="AFW496" s="486"/>
      <c r="AFX496" s="454" t="s">
        <v>78</v>
      </c>
      <c r="AFY496" s="528" t="s">
        <v>430</v>
      </c>
      <c r="AFZ496" s="455"/>
      <c r="AGA496" s="492"/>
      <c r="AGB496" s="492">
        <f>VLOOKUP(AFY496,$A$563:$F$2022,6,FALSE)</f>
        <v>0</v>
      </c>
      <c r="AGC496" s="454" t="s">
        <v>67</v>
      </c>
      <c r="AGD496" s="450">
        <f>AGB496*1.2</f>
        <v>0</v>
      </c>
      <c r="AGE496" s="450"/>
      <c r="AGF496" s="486"/>
      <c r="AGG496" s="454" t="s">
        <v>78</v>
      </c>
      <c r="AGH496" s="525" t="s">
        <v>430</v>
      </c>
      <c r="AGI496" s="455"/>
      <c r="AGJ496" s="492"/>
      <c r="AGK496" s="492">
        <f>VLOOKUP(AGH496,$A$563:$F$2022,6,FALSE)</f>
        <v>0</v>
      </c>
      <c r="AGL496" s="454" t="s">
        <v>67</v>
      </c>
      <c r="AGM496" s="450">
        <f>AGK496*1.2</f>
        <v>0</v>
      </c>
      <c r="AGN496" s="450"/>
      <c r="AGO496" s="486"/>
      <c r="AGP496" s="454" t="s">
        <v>78</v>
      </c>
      <c r="AGQ496" s="525" t="s">
        <v>423</v>
      </c>
      <c r="AGR496" s="455"/>
      <c r="AGS496" s="492"/>
      <c r="AGT496" s="492">
        <f>VLOOKUP(AGQ496,$A$563:$F$2022,6,FALSE)</f>
        <v>0</v>
      </c>
      <c r="AGU496" s="454" t="s">
        <v>67</v>
      </c>
      <c r="AGV496" s="450">
        <f>AGT496*1.2</f>
        <v>0</v>
      </c>
      <c r="AGW496" s="450"/>
      <c r="AGX496" s="486"/>
      <c r="AGY496" s="454" t="s">
        <v>78</v>
      </c>
      <c r="AGZ496" s="527" t="s">
        <v>487</v>
      </c>
      <c r="AHA496" s="455"/>
      <c r="AHB496" s="492"/>
      <c r="AHC496" s="492">
        <f>VLOOKUP(AGZ496,$A$563:$F$2022,6,FALSE)</f>
        <v>11</v>
      </c>
      <c r="AHD496" s="454" t="s">
        <v>67</v>
      </c>
      <c r="AHE496" s="450">
        <f>AHC496*1.2</f>
        <v>13.2</v>
      </c>
      <c r="AHF496" s="450"/>
      <c r="AHG496" s="486"/>
      <c r="AHH496" s="495"/>
      <c r="AHI496" s="543"/>
      <c r="AHJ496" s="496"/>
      <c r="AHK496" s="497"/>
      <c r="AHL496" s="497"/>
      <c r="AHM496" s="495"/>
      <c r="AHN496" s="481"/>
      <c r="AHO496" s="481"/>
      <c r="AHP496" s="496"/>
      <c r="AHQ496" s="495"/>
      <c r="AHR496" s="512"/>
      <c r="AHS496" s="496"/>
      <c r="AHT496" s="497"/>
      <c r="AHU496" s="497"/>
      <c r="AHV496" s="495"/>
      <c r="AHW496" s="481"/>
      <c r="AHX496" s="481"/>
      <c r="AHY496" s="496"/>
      <c r="AHZ496" s="495"/>
      <c r="AIA496" s="522"/>
      <c r="AIB496" s="496"/>
      <c r="AIC496" s="497"/>
      <c r="AID496" s="497"/>
      <c r="AIE496" s="495"/>
      <c r="AIF496" s="481"/>
      <c r="AIG496" s="481"/>
      <c r="AIH496" s="496"/>
      <c r="AII496" s="263"/>
      <c r="AIJ496" s="432"/>
      <c r="AIK496" s="264"/>
      <c r="AIL496" s="264"/>
      <c r="AIM496" s="265"/>
      <c r="AIN496" s="263"/>
      <c r="AIO496" s="210"/>
      <c r="AIP496" s="264"/>
      <c r="AIQ496" s="264"/>
    </row>
    <row r="497" spans="1:927" s="16" customFormat="1" ht="15">
      <c r="A497" s="454" t="s">
        <v>79</v>
      </c>
      <c r="B497" s="490" t="s">
        <v>501</v>
      </c>
      <c r="C497" s="455"/>
      <c r="D497" s="492"/>
      <c r="E497" s="492">
        <f>VLOOKUP(B497,$A$563:$F$2022,6,FALSE)</f>
        <v>65</v>
      </c>
      <c r="F497" s="454" t="s">
        <v>69</v>
      </c>
      <c r="G497" s="450">
        <f>E497*1.1</f>
        <v>71.5</v>
      </c>
      <c r="H497" s="450"/>
      <c r="I497" s="456"/>
      <c r="J497" s="454" t="s">
        <v>79</v>
      </c>
      <c r="K497" s="525" t="s">
        <v>692</v>
      </c>
      <c r="L497" s="455"/>
      <c r="M497" s="492"/>
      <c r="N497" s="492">
        <f>VLOOKUP(K497,$A$563:$F$2022,6,FALSE)</f>
        <v>8</v>
      </c>
      <c r="O497" s="454" t="s">
        <v>69</v>
      </c>
      <c r="P497" s="450">
        <f>N497*1.1</f>
        <v>8.8000000000000007</v>
      </c>
      <c r="Q497" s="450"/>
      <c r="R497" s="456"/>
      <c r="S497" s="454" t="s">
        <v>79</v>
      </c>
      <c r="T497" s="525" t="s">
        <v>487</v>
      </c>
      <c r="U497" s="455"/>
      <c r="V497" s="492"/>
      <c r="W497" s="492">
        <f>VLOOKUP(T497,$A$563:$F$2022,6,FALSE)</f>
        <v>11</v>
      </c>
      <c r="X497" s="454" t="s">
        <v>69</v>
      </c>
      <c r="Y497" s="450">
        <f>W497*1.1</f>
        <v>12.100000000000001</v>
      </c>
      <c r="Z497" s="450"/>
      <c r="AA497" s="456"/>
      <c r="AB497" s="454" t="s">
        <v>79</v>
      </c>
      <c r="AC497" s="525" t="s">
        <v>619</v>
      </c>
      <c r="AD497" s="455"/>
      <c r="AE497" s="492"/>
      <c r="AF497" s="492">
        <f>VLOOKUP(AC497,$A$563:$F$2022,6,FALSE)</f>
        <v>33</v>
      </c>
      <c r="AG497" s="454" t="s">
        <v>69</v>
      </c>
      <c r="AH497" s="450">
        <f>AF497*1.1</f>
        <v>36.300000000000004</v>
      </c>
      <c r="AI497" s="450"/>
      <c r="AJ497" s="456"/>
      <c r="AK497" s="454" t="s">
        <v>79</v>
      </c>
      <c r="AL497" s="490" t="s">
        <v>692</v>
      </c>
      <c r="AM497" s="455"/>
      <c r="AN497" s="492"/>
      <c r="AO497" s="492">
        <f>VLOOKUP(AL497,$A$563:$F$2022,6,FALSE)</f>
        <v>8</v>
      </c>
      <c r="AP497" s="454" t="s">
        <v>69</v>
      </c>
      <c r="AQ497" s="450">
        <f>AO497*1.1</f>
        <v>8.8000000000000007</v>
      </c>
      <c r="AR497" s="450"/>
      <c r="AS497" s="456"/>
      <c r="AT497" s="454" t="s">
        <v>79</v>
      </c>
      <c r="AU497" s="525" t="s">
        <v>501</v>
      </c>
      <c r="AV497" s="455"/>
      <c r="AW497" s="492"/>
      <c r="AX497" s="492">
        <f>VLOOKUP(AU497,$A$563:$F$2022,6,FALSE)</f>
        <v>65</v>
      </c>
      <c r="AY497" s="454" t="s">
        <v>69</v>
      </c>
      <c r="AZ497" s="450">
        <f>AX497*1.1</f>
        <v>71.5</v>
      </c>
      <c r="BA497" s="450"/>
      <c r="BB497" s="456"/>
      <c r="BC497" s="454" t="s">
        <v>79</v>
      </c>
      <c r="BD497" s="525" t="s">
        <v>647</v>
      </c>
      <c r="BE497" s="455"/>
      <c r="BF497" s="492"/>
      <c r="BG497" s="492">
        <f>VLOOKUP(BD497,$A$563:$F$2022,6,FALSE)</f>
        <v>44</v>
      </c>
      <c r="BH497" s="454" t="s">
        <v>69</v>
      </c>
      <c r="BI497" s="450">
        <f>BG497*1.1</f>
        <v>48.400000000000006</v>
      </c>
      <c r="BJ497" s="450"/>
      <c r="BK497" s="456"/>
      <c r="BL497" s="454" t="s">
        <v>79</v>
      </c>
      <c r="BM497" s="525" t="s">
        <v>647</v>
      </c>
      <c r="BN497" s="455"/>
      <c r="BO497" s="492"/>
      <c r="BP497" s="492">
        <f>VLOOKUP(BM497,$A$563:$F$2022,6,FALSE)</f>
        <v>44</v>
      </c>
      <c r="BQ497" s="454" t="s">
        <v>69</v>
      </c>
      <c r="BR497" s="450">
        <f>BP497*1.1</f>
        <v>48.400000000000006</v>
      </c>
      <c r="BS497" s="450"/>
      <c r="BT497" s="456"/>
      <c r="BU497" s="454" t="s">
        <v>79</v>
      </c>
      <c r="BV497" s="525" t="s">
        <v>619</v>
      </c>
      <c r="BW497" s="455"/>
      <c r="BX497" s="492"/>
      <c r="BY497" s="492">
        <f>VLOOKUP(BV497,$A$563:$F$2022,6,FALSE)</f>
        <v>33</v>
      </c>
      <c r="BZ497" s="454" t="s">
        <v>69</v>
      </c>
      <c r="CA497" s="450">
        <f>BY497*1.1</f>
        <v>36.300000000000004</v>
      </c>
      <c r="CB497" s="450"/>
      <c r="CC497" s="456"/>
      <c r="CD497" s="454" t="s">
        <v>79</v>
      </c>
      <c r="CE497" s="525" t="s">
        <v>557</v>
      </c>
      <c r="CF497" s="455"/>
      <c r="CG497" s="492"/>
      <c r="CH497" s="492">
        <f>VLOOKUP(CE497,$A$563:$F$2022,6,FALSE)</f>
        <v>14</v>
      </c>
      <c r="CI497" s="454" t="s">
        <v>69</v>
      </c>
      <c r="CJ497" s="450">
        <f>CH497*1.1</f>
        <v>15.400000000000002</v>
      </c>
      <c r="CK497" s="450"/>
      <c r="CL497" s="456"/>
      <c r="CM497" s="454" t="s">
        <v>79</v>
      </c>
      <c r="CN497" s="525" t="s">
        <v>557</v>
      </c>
      <c r="CO497" s="455"/>
      <c r="CP497" s="492"/>
      <c r="CQ497" s="492">
        <f>VLOOKUP(CN497,$A$563:$F$2022,6,FALSE)</f>
        <v>14</v>
      </c>
      <c r="CR497" s="454" t="s">
        <v>69</v>
      </c>
      <c r="CS497" s="450">
        <f>CQ497*1.1</f>
        <v>15.400000000000002</v>
      </c>
      <c r="CT497" s="450"/>
      <c r="CU497" s="456"/>
      <c r="CV497" s="454" t="s">
        <v>79</v>
      </c>
      <c r="CW497" s="525" t="s">
        <v>474</v>
      </c>
      <c r="CX497" s="455"/>
      <c r="CY497" s="492"/>
      <c r="CZ497" s="492">
        <f>VLOOKUP(CW497,$A$563:$F$2022,6,FALSE)</f>
        <v>0</v>
      </c>
      <c r="DA497" s="454" t="s">
        <v>69</v>
      </c>
      <c r="DB497" s="450">
        <f>CZ497*1.1</f>
        <v>0</v>
      </c>
      <c r="DC497" s="450"/>
      <c r="DD497" s="456"/>
      <c r="DE497" s="454" t="s">
        <v>79</v>
      </c>
      <c r="DF497" s="525" t="s">
        <v>619</v>
      </c>
      <c r="DG497" s="455"/>
      <c r="DH497" s="492"/>
      <c r="DI497" s="492">
        <f>VLOOKUP(DF497,$A$563:$F$2022,6,FALSE)</f>
        <v>33</v>
      </c>
      <c r="DJ497" s="454" t="s">
        <v>69</v>
      </c>
      <c r="DK497" s="450">
        <f>DI497*1.1</f>
        <v>36.300000000000004</v>
      </c>
      <c r="DL497" s="450"/>
      <c r="DM497" s="456"/>
      <c r="DN497" s="454" t="s">
        <v>79</v>
      </c>
      <c r="DO497" s="490" t="s">
        <v>522</v>
      </c>
      <c r="DP497" s="455"/>
      <c r="DQ497" s="492"/>
      <c r="DR497" s="492">
        <f>VLOOKUP(DO497,$A$563:$F$2022,6,FALSE)</f>
        <v>17</v>
      </c>
      <c r="DS497" s="454" t="s">
        <v>69</v>
      </c>
      <c r="DT497" s="450">
        <f>DR497*1.1</f>
        <v>18.700000000000003</v>
      </c>
      <c r="DU497" s="450"/>
      <c r="DV497" s="456"/>
      <c r="DW497" s="454" t="s">
        <v>79</v>
      </c>
      <c r="DX497" s="506" t="s">
        <v>186</v>
      </c>
      <c r="DY497" s="455"/>
      <c r="DZ497" s="492"/>
      <c r="EA497" s="492" t="e">
        <f>VLOOKUP(DX497,$A$563:$F$2022,6,FALSE)</f>
        <v>#N/A</v>
      </c>
      <c r="EB497" s="454" t="s">
        <v>69</v>
      </c>
      <c r="EC497" s="450" t="e">
        <f>EA497*1.1</f>
        <v>#N/A</v>
      </c>
      <c r="ED497" s="450"/>
      <c r="EE497" s="456"/>
      <c r="EF497" s="454" t="s">
        <v>79</v>
      </c>
      <c r="EG497" s="525" t="s">
        <v>619</v>
      </c>
      <c r="EH497" s="455"/>
      <c r="EI497" s="492"/>
      <c r="EJ497" s="492">
        <f>VLOOKUP(EG497,$A$563:$F$2022,6,FALSE)</f>
        <v>33</v>
      </c>
      <c r="EK497" s="454" t="s">
        <v>69</v>
      </c>
      <c r="EL497" s="450">
        <f>EJ497*1.1</f>
        <v>36.300000000000004</v>
      </c>
      <c r="EM497" s="450"/>
      <c r="EN497" s="456"/>
      <c r="EO497" s="454" t="s">
        <v>79</v>
      </c>
      <c r="EP497" s="525" t="s">
        <v>692</v>
      </c>
      <c r="EQ497" s="455"/>
      <c r="ER497" s="492"/>
      <c r="ES497" s="492">
        <f>VLOOKUP(EP497,$A$563:$F$2022,6,FALSE)</f>
        <v>8</v>
      </c>
      <c r="ET497" s="454" t="s">
        <v>69</v>
      </c>
      <c r="EU497" s="450">
        <f>ES497*1.1</f>
        <v>8.8000000000000007</v>
      </c>
      <c r="EV497" s="450"/>
      <c r="EW497" s="456"/>
      <c r="EX497" s="454" t="s">
        <v>79</v>
      </c>
      <c r="EY497" s="506" t="s">
        <v>186</v>
      </c>
      <c r="EZ497" s="455"/>
      <c r="FA497" s="492"/>
      <c r="FB497" s="492" t="e">
        <f>VLOOKUP(EY497,$A$563:$F$2022,6,FALSE)</f>
        <v>#N/A</v>
      </c>
      <c r="FC497" s="454" t="s">
        <v>69</v>
      </c>
      <c r="FD497" s="450" t="e">
        <f>FB497*1.1</f>
        <v>#N/A</v>
      </c>
      <c r="FE497" s="450"/>
      <c r="FF497" s="456"/>
      <c r="FG497" s="454" t="s">
        <v>79</v>
      </c>
      <c r="FH497" s="525" t="s">
        <v>488</v>
      </c>
      <c r="FI497" s="455"/>
      <c r="FJ497" s="492"/>
      <c r="FK497" s="492">
        <f>VLOOKUP(FH497,$A$563:$F$2022,6,FALSE)</f>
        <v>74</v>
      </c>
      <c r="FL497" s="454" t="s">
        <v>69</v>
      </c>
      <c r="FM497" s="450">
        <f>FK497*1.1</f>
        <v>81.400000000000006</v>
      </c>
      <c r="FN497" s="450"/>
      <c r="FO497" s="456"/>
      <c r="FP497" s="454" t="s">
        <v>79</v>
      </c>
      <c r="FQ497" s="490" t="s">
        <v>522</v>
      </c>
      <c r="FR497" s="455"/>
      <c r="FS497" s="492"/>
      <c r="FT497" s="492">
        <f>VLOOKUP(FQ497,$A$563:$F$2022,6,FALSE)</f>
        <v>17</v>
      </c>
      <c r="FU497" s="454" t="s">
        <v>69</v>
      </c>
      <c r="FV497" s="450">
        <f>FT497*1.1</f>
        <v>18.700000000000003</v>
      </c>
      <c r="FW497" s="450"/>
      <c r="FX497" s="456"/>
      <c r="FY497" s="454" t="s">
        <v>79</v>
      </c>
      <c r="FZ497" s="490" t="s">
        <v>488</v>
      </c>
      <c r="GA497" s="455"/>
      <c r="GB497" s="492"/>
      <c r="GC497" s="492">
        <f>VLOOKUP(FZ497,$A$563:$F$2022,6,FALSE)</f>
        <v>74</v>
      </c>
      <c r="GD497" s="454" t="s">
        <v>69</v>
      </c>
      <c r="GE497" s="450">
        <f>GC497*1.1</f>
        <v>81.400000000000006</v>
      </c>
      <c r="GF497" s="450"/>
      <c r="GG497" s="456"/>
      <c r="GH497" s="454" t="s">
        <v>79</v>
      </c>
      <c r="GI497" s="525" t="s">
        <v>1416</v>
      </c>
      <c r="GJ497" s="455"/>
      <c r="GK497" s="492"/>
      <c r="GL497" s="492">
        <f>VLOOKUP(GI497,$A$563:$F$2022,6,FALSE)</f>
        <v>46</v>
      </c>
      <c r="GM497" s="454" t="s">
        <v>69</v>
      </c>
      <c r="GN497" s="450">
        <f>GL497*1.1</f>
        <v>50.6</v>
      </c>
      <c r="GO497" s="450"/>
      <c r="GP497" s="456"/>
      <c r="GQ497" s="454" t="s">
        <v>79</v>
      </c>
      <c r="GR497" s="525" t="s">
        <v>423</v>
      </c>
      <c r="GS497" s="455"/>
      <c r="GT497" s="492"/>
      <c r="GU497" s="492">
        <f>VLOOKUP(GR497,$A$563:$F$2022,6,FALSE)</f>
        <v>0</v>
      </c>
      <c r="GV497" s="454" t="s">
        <v>69</v>
      </c>
      <c r="GW497" s="450">
        <f>GU497*1.1</f>
        <v>0</v>
      </c>
      <c r="GX497" s="450"/>
      <c r="GY497" s="456"/>
      <c r="GZ497" s="454" t="s">
        <v>79</v>
      </c>
      <c r="HA497" s="490" t="s">
        <v>423</v>
      </c>
      <c r="HB497" s="455"/>
      <c r="HC497" s="492"/>
      <c r="HD497" s="492">
        <f>VLOOKUP(HA497,$A$563:$F$2022,6,FALSE)</f>
        <v>0</v>
      </c>
      <c r="HE497" s="454" t="s">
        <v>69</v>
      </c>
      <c r="HF497" s="450">
        <f>HD497*1.1</f>
        <v>0</v>
      </c>
      <c r="HG497" s="450"/>
      <c r="HH497" s="456"/>
      <c r="HI497" s="454" t="s">
        <v>79</v>
      </c>
      <c r="HJ497" s="525" t="s">
        <v>692</v>
      </c>
      <c r="HK497" s="455"/>
      <c r="HL497" s="492"/>
      <c r="HM497" s="492">
        <f>VLOOKUP(HJ497,$A$563:$F$2022,6,FALSE)</f>
        <v>8</v>
      </c>
      <c r="HN497" s="454" t="s">
        <v>69</v>
      </c>
      <c r="HO497" s="450">
        <f>HM497*1.1</f>
        <v>8.8000000000000007</v>
      </c>
      <c r="HP497" s="450"/>
      <c r="HQ497" s="456"/>
      <c r="HR497" s="454" t="s">
        <v>79</v>
      </c>
      <c r="HS497" s="490" t="s">
        <v>522</v>
      </c>
      <c r="HT497" s="455"/>
      <c r="HU497" s="492"/>
      <c r="HV497" s="492">
        <f>VLOOKUP(HS497,$A$563:$F$2022,6,FALSE)</f>
        <v>17</v>
      </c>
      <c r="HW497" s="454" t="s">
        <v>69</v>
      </c>
      <c r="HX497" s="450">
        <f>HV497*1.1</f>
        <v>18.700000000000003</v>
      </c>
      <c r="HY497" s="450"/>
      <c r="HZ497" s="456"/>
      <c r="IA497" s="454" t="s">
        <v>79</v>
      </c>
      <c r="IB497" s="525" t="s">
        <v>422</v>
      </c>
      <c r="IC497" s="455"/>
      <c r="ID497" s="492"/>
      <c r="IE497" s="492">
        <f>VLOOKUP(IB497,$A$563:$F$2022,6,FALSE)</f>
        <v>20</v>
      </c>
      <c r="IF497" s="454" t="s">
        <v>69</v>
      </c>
      <c r="IG497" s="450">
        <f>IE497*1.1</f>
        <v>22</v>
      </c>
      <c r="IH497" s="450"/>
      <c r="II497" s="456"/>
      <c r="IJ497" s="454" t="s">
        <v>79</v>
      </c>
      <c r="IK497" s="525" t="s">
        <v>619</v>
      </c>
      <c r="IL497" s="455"/>
      <c r="IM497" s="492"/>
      <c r="IN497" s="492">
        <f>VLOOKUP(IK497,$A$563:$F$2022,6,FALSE)</f>
        <v>33</v>
      </c>
      <c r="IO497" s="454" t="s">
        <v>69</v>
      </c>
      <c r="IP497" s="450">
        <f>IN497*1.1</f>
        <v>36.300000000000004</v>
      </c>
      <c r="IQ497" s="450"/>
      <c r="IR497" s="456"/>
      <c r="IS497" s="454" t="s">
        <v>79</v>
      </c>
      <c r="IT497" s="525" t="s">
        <v>430</v>
      </c>
      <c r="IU497" s="455"/>
      <c r="IV497" s="492"/>
      <c r="IW497" s="492">
        <f>VLOOKUP(IT497,$A$563:$F$2022,6,FALSE)</f>
        <v>0</v>
      </c>
      <c r="IX497" s="454" t="s">
        <v>69</v>
      </c>
      <c r="IY497" s="450">
        <f>IW497*1.1</f>
        <v>0</v>
      </c>
      <c r="IZ497" s="450"/>
      <c r="JA497" s="456"/>
      <c r="JB497" s="454" t="s">
        <v>79</v>
      </c>
      <c r="JC497" s="525" t="s">
        <v>559</v>
      </c>
      <c r="JD497" s="455"/>
      <c r="JE497" s="492"/>
      <c r="JF497" s="492">
        <f>VLOOKUP(JC497,$A$563:$F$2022,6,FALSE)</f>
        <v>40</v>
      </c>
      <c r="JG497" s="454" t="s">
        <v>69</v>
      </c>
      <c r="JH497" s="450">
        <f>JF497*1.1</f>
        <v>44</v>
      </c>
      <c r="JI497" s="450"/>
      <c r="JJ497" s="456"/>
      <c r="JK497" s="454" t="s">
        <v>79</v>
      </c>
      <c r="JL497" s="525" t="s">
        <v>557</v>
      </c>
      <c r="JM497" s="455"/>
      <c r="JN497" s="492"/>
      <c r="JO497" s="492">
        <f>VLOOKUP(JL497,$A$563:$F$2022,6,FALSE)</f>
        <v>14</v>
      </c>
      <c r="JP497" s="454" t="s">
        <v>69</v>
      </c>
      <c r="JQ497" s="450">
        <f>JO497*1.1</f>
        <v>15.400000000000002</v>
      </c>
      <c r="JR497" s="450"/>
      <c r="JS497" s="456"/>
      <c r="JT497" s="454" t="s">
        <v>79</v>
      </c>
      <c r="JU497" s="525" t="s">
        <v>501</v>
      </c>
      <c r="JV497" s="455"/>
      <c r="JW497" s="492"/>
      <c r="JX497" s="492">
        <f>VLOOKUP(JU497,$A$563:$F$2022,6,FALSE)</f>
        <v>65</v>
      </c>
      <c r="JY497" s="454" t="s">
        <v>69</v>
      </c>
      <c r="JZ497" s="450">
        <f>JX497*1.1</f>
        <v>71.5</v>
      </c>
      <c r="KA497" s="450"/>
      <c r="KB497" s="456"/>
      <c r="KC497" s="454" t="s">
        <v>79</v>
      </c>
      <c r="KD497" s="525" t="s">
        <v>522</v>
      </c>
      <c r="KE497" s="455"/>
      <c r="KF497" s="492"/>
      <c r="KG497" s="492">
        <f>VLOOKUP(KD497,$A$563:$F$2022,6,FALSE)</f>
        <v>17</v>
      </c>
      <c r="KH497" s="454" t="s">
        <v>69</v>
      </c>
      <c r="KI497" s="450">
        <f>KG497*1.1</f>
        <v>18.700000000000003</v>
      </c>
      <c r="KJ497" s="450"/>
      <c r="KK497" s="456"/>
      <c r="KL497" s="454" t="s">
        <v>79</v>
      </c>
      <c r="KM497" s="525" t="s">
        <v>647</v>
      </c>
      <c r="KN497" s="455"/>
      <c r="KO497" s="492"/>
      <c r="KP497" s="492">
        <f>VLOOKUP(KM497,$A$563:$F$2022,6,FALSE)</f>
        <v>44</v>
      </c>
      <c r="KQ497" s="454" t="s">
        <v>69</v>
      </c>
      <c r="KR497" s="450">
        <f>KP497*1.1</f>
        <v>48.400000000000006</v>
      </c>
      <c r="KS497" s="450"/>
      <c r="KT497" s="456"/>
      <c r="KU497" s="454" t="s">
        <v>79</v>
      </c>
      <c r="KV497" s="525" t="s">
        <v>676</v>
      </c>
      <c r="KW497" s="455"/>
      <c r="KX497" s="492"/>
      <c r="KY497" s="492">
        <f>VLOOKUP(KV497,$A$563:$F$2022,6,FALSE)</f>
        <v>38</v>
      </c>
      <c r="KZ497" s="454" t="s">
        <v>69</v>
      </c>
      <c r="LA497" s="450">
        <f>KY497*1.1</f>
        <v>41.800000000000004</v>
      </c>
      <c r="LB497" s="450"/>
      <c r="LC497" s="456"/>
      <c r="LD497" s="454" t="s">
        <v>79</v>
      </c>
      <c r="LE497" s="525" t="s">
        <v>474</v>
      </c>
      <c r="LF497" s="455"/>
      <c r="LG497" s="492"/>
      <c r="LH497" s="492">
        <f>VLOOKUP(LE497,$A$563:$F$2022,6,FALSE)</f>
        <v>0</v>
      </c>
      <c r="LI497" s="454" t="s">
        <v>69</v>
      </c>
      <c r="LJ497" s="450">
        <f>LH497*1.1</f>
        <v>0</v>
      </c>
      <c r="LK497" s="450"/>
      <c r="LL497" s="456"/>
      <c r="LM497" s="454" t="s">
        <v>79</v>
      </c>
      <c r="LN497" s="525" t="s">
        <v>430</v>
      </c>
      <c r="LO497" s="455"/>
      <c r="LP497" s="492"/>
      <c r="LQ497" s="492">
        <f>VLOOKUP(LN497,$A$563:$F$2022,6,FALSE)</f>
        <v>0</v>
      </c>
      <c r="LR497" s="454" t="s">
        <v>69</v>
      </c>
      <c r="LS497" s="450">
        <f>LQ497*1.1</f>
        <v>0</v>
      </c>
      <c r="LT497" s="450"/>
      <c r="LU497" s="456"/>
      <c r="LV497" s="454" t="s">
        <v>79</v>
      </c>
      <c r="LW497" s="525" t="s">
        <v>619</v>
      </c>
      <c r="LX497" s="455"/>
      <c r="LY497" s="492"/>
      <c r="LZ497" s="492">
        <f>VLOOKUP(LW497,$A$563:$F$2022,6,FALSE)</f>
        <v>33</v>
      </c>
      <c r="MA497" s="454" t="s">
        <v>69</v>
      </c>
      <c r="MB497" s="450">
        <f>LZ497*1.1</f>
        <v>36.300000000000004</v>
      </c>
      <c r="MC497" s="450"/>
      <c r="MD497" s="456"/>
      <c r="ME497" s="454" t="s">
        <v>79</v>
      </c>
      <c r="MF497" s="527" t="s">
        <v>692</v>
      </c>
      <c r="MG497" s="455"/>
      <c r="MH497" s="492"/>
      <c r="MI497" s="492">
        <f>VLOOKUP(MF497,$A$563:$F$2022,6,FALSE)</f>
        <v>8</v>
      </c>
      <c r="MJ497" s="454" t="s">
        <v>69</v>
      </c>
      <c r="MK497" s="450">
        <f>MI497*1.1</f>
        <v>8.8000000000000007</v>
      </c>
      <c r="ML497" s="450"/>
      <c r="MM497" s="456"/>
      <c r="MN497" s="454" t="s">
        <v>79</v>
      </c>
      <c r="MO497" s="525" t="s">
        <v>522</v>
      </c>
      <c r="MP497" s="455"/>
      <c r="MQ497" s="492"/>
      <c r="MR497" s="492">
        <f>VLOOKUP(MO497,$A$563:$F$2022,6,FALSE)</f>
        <v>17</v>
      </c>
      <c r="MS497" s="454" t="s">
        <v>69</v>
      </c>
      <c r="MT497" s="450">
        <f>MR497*1.1</f>
        <v>18.700000000000003</v>
      </c>
      <c r="MU497" s="450"/>
      <c r="MV497" s="456"/>
      <c r="MW497" s="454" t="s">
        <v>79</v>
      </c>
      <c r="MX497" s="525" t="s">
        <v>474</v>
      </c>
      <c r="MY497" s="455"/>
      <c r="MZ497" s="492"/>
      <c r="NA497" s="492">
        <f>VLOOKUP(MX497,$A$563:$F$2022,6,FALSE)</f>
        <v>0</v>
      </c>
      <c r="NB497" s="454" t="s">
        <v>69</v>
      </c>
      <c r="NC497" s="450">
        <f>NA497*1.1</f>
        <v>0</v>
      </c>
      <c r="ND497" s="450"/>
      <c r="NE497" s="456"/>
      <c r="NF497" s="454" t="s">
        <v>79</v>
      </c>
      <c r="NG497" s="525" t="s">
        <v>557</v>
      </c>
      <c r="NH497" s="455"/>
      <c r="NI497" s="492"/>
      <c r="NJ497" s="492">
        <f>VLOOKUP(NG497,$A$563:$F$2022,6,FALSE)</f>
        <v>14</v>
      </c>
      <c r="NK497" s="454" t="s">
        <v>69</v>
      </c>
      <c r="NL497" s="450">
        <f>NJ497*1.1</f>
        <v>15.400000000000002</v>
      </c>
      <c r="NM497" s="450"/>
      <c r="NN497" s="456"/>
      <c r="NO497" s="454" t="s">
        <v>79</v>
      </c>
      <c r="NP497" s="525" t="s">
        <v>546</v>
      </c>
      <c r="NQ497" s="455"/>
      <c r="NR497" s="492"/>
      <c r="NS497" s="492">
        <f>VLOOKUP(NP497,$A$563:$F$2022,6,FALSE)</f>
        <v>7</v>
      </c>
      <c r="NT497" s="454" t="s">
        <v>69</v>
      </c>
      <c r="NU497" s="450">
        <f>NS497*1.1</f>
        <v>7.7000000000000011</v>
      </c>
      <c r="NV497" s="450"/>
      <c r="NW497" s="456"/>
      <c r="NX497" s="454" t="s">
        <v>79</v>
      </c>
      <c r="NY497" s="490" t="s">
        <v>546</v>
      </c>
      <c r="NZ497" s="455"/>
      <c r="OA497" s="455"/>
      <c r="OB497" s="492">
        <f>VLOOKUP(NY497,$A$563:$F$2022,6,FALSE)</f>
        <v>7</v>
      </c>
      <c r="OC497" s="454" t="s">
        <v>69</v>
      </c>
      <c r="OD497" s="450">
        <f>OB497*1.1</f>
        <v>7.7000000000000011</v>
      </c>
      <c r="OE497" s="450"/>
      <c r="OF497" s="456"/>
      <c r="OG497" s="454" t="s">
        <v>79</v>
      </c>
      <c r="OH497" s="525" t="s">
        <v>676</v>
      </c>
      <c r="OI497" s="455"/>
      <c r="OJ497" s="492"/>
      <c r="OK497" s="492">
        <f>VLOOKUP(OH497,$A$563:$F$2022,6,FALSE)</f>
        <v>38</v>
      </c>
      <c r="OL497" s="454" t="s">
        <v>69</v>
      </c>
      <c r="OM497" s="450">
        <f>OK497*1.1</f>
        <v>41.800000000000004</v>
      </c>
      <c r="ON497" s="450"/>
      <c r="OO497" s="456"/>
      <c r="OP497" s="454" t="s">
        <v>79</v>
      </c>
      <c r="OQ497" s="490" t="s">
        <v>557</v>
      </c>
      <c r="OR497" s="455"/>
      <c r="OS497" s="492"/>
      <c r="OT497" s="492">
        <f>VLOOKUP(OQ497,$A$563:$F$2022,6,FALSE)</f>
        <v>14</v>
      </c>
      <c r="OU497" s="454" t="s">
        <v>69</v>
      </c>
      <c r="OV497" s="450">
        <f>OT497*1.1</f>
        <v>15.400000000000002</v>
      </c>
      <c r="OW497" s="450"/>
      <c r="OX497" s="456"/>
      <c r="OY497" s="454" t="s">
        <v>79</v>
      </c>
      <c r="OZ497" s="525" t="s">
        <v>692</v>
      </c>
      <c r="PA497" s="455"/>
      <c r="PB497" s="492"/>
      <c r="PC497" s="492">
        <f>VLOOKUP(OZ497,$A$563:$F$2022,6,FALSE)</f>
        <v>8</v>
      </c>
      <c r="PD497" s="454" t="s">
        <v>69</v>
      </c>
      <c r="PE497" s="450">
        <f>PC497*1.1</f>
        <v>8.8000000000000007</v>
      </c>
      <c r="PF497" s="450"/>
      <c r="PG497" s="456"/>
      <c r="PH497" s="454" t="s">
        <v>79</v>
      </c>
      <c r="PI497" s="525" t="s">
        <v>423</v>
      </c>
      <c r="PJ497" s="455"/>
      <c r="PK497" s="492"/>
      <c r="PL497" s="492">
        <f>VLOOKUP(PI497,$A$563:$F$2022,6,FALSE)</f>
        <v>0</v>
      </c>
      <c r="PM497" s="454" t="s">
        <v>69</v>
      </c>
      <c r="PN497" s="450">
        <f>PL497*1.1</f>
        <v>0</v>
      </c>
      <c r="PO497" s="450"/>
      <c r="PP497" s="456"/>
      <c r="PQ497" s="454" t="s">
        <v>79</v>
      </c>
      <c r="PR497" s="490" t="s">
        <v>422</v>
      </c>
      <c r="PS497" s="455"/>
      <c r="PT497" s="492"/>
      <c r="PU497" s="492">
        <f>VLOOKUP(PR497,$A$563:$F$2022,6,FALSE)</f>
        <v>20</v>
      </c>
      <c r="PV497" s="454" t="s">
        <v>69</v>
      </c>
      <c r="PW497" s="450">
        <f>PU497*1.1</f>
        <v>22</v>
      </c>
      <c r="PX497" s="450"/>
      <c r="PY497" s="456"/>
      <c r="PZ497" s="454" t="s">
        <v>79</v>
      </c>
      <c r="QA497" s="525" t="s">
        <v>522</v>
      </c>
      <c r="QB497" s="455"/>
      <c r="QC497" s="492"/>
      <c r="QD497" s="492">
        <f>VLOOKUP(QA497,$A$563:$F$2022,6,FALSE)</f>
        <v>17</v>
      </c>
      <c r="QE497" s="454" t="s">
        <v>69</v>
      </c>
      <c r="QF497" s="450">
        <f>QD497*1.1</f>
        <v>18.700000000000003</v>
      </c>
      <c r="QG497" s="450"/>
      <c r="QH497" s="456"/>
      <c r="QI497" s="454" t="s">
        <v>79</v>
      </c>
      <c r="QJ497" s="490" t="s">
        <v>474</v>
      </c>
      <c r="QK497" s="455"/>
      <c r="QL497" s="492"/>
      <c r="QM497" s="492">
        <f>VLOOKUP(QJ497,$A$563:$F$2022,6,FALSE)</f>
        <v>0</v>
      </c>
      <c r="QN497" s="454" t="s">
        <v>69</v>
      </c>
      <c r="QO497" s="450">
        <f>QM497*1.1</f>
        <v>0</v>
      </c>
      <c r="QP497" s="450"/>
      <c r="QQ497" s="456"/>
      <c r="QR497" s="454" t="s">
        <v>79</v>
      </c>
      <c r="QS497" s="525" t="s">
        <v>467</v>
      </c>
      <c r="QT497" s="455"/>
      <c r="QU497" s="492"/>
      <c r="QV497" s="492">
        <f>VLOOKUP(QS497,$A$563:$F$2022,6,FALSE)</f>
        <v>0</v>
      </c>
      <c r="QW497" s="454" t="s">
        <v>69</v>
      </c>
      <c r="QX497" s="450">
        <f>QV497*1.1</f>
        <v>0</v>
      </c>
      <c r="QY497" s="450"/>
      <c r="QZ497" s="456"/>
      <c r="RA497" s="454" t="s">
        <v>79</v>
      </c>
      <c r="RB497" s="490" t="s">
        <v>676</v>
      </c>
      <c r="RC497" s="455"/>
      <c r="RD497" s="492"/>
      <c r="RE497" s="492">
        <f>VLOOKUP(RB497,$A$563:$F$2022,6,FALSE)</f>
        <v>38</v>
      </c>
      <c r="RF497" s="454" t="s">
        <v>69</v>
      </c>
      <c r="RG497" s="450">
        <f>RE497*1.1</f>
        <v>41.800000000000004</v>
      </c>
      <c r="RH497" s="450"/>
      <c r="RI497" s="456"/>
      <c r="RJ497" s="454" t="s">
        <v>79</v>
      </c>
      <c r="RK497" s="506" t="s">
        <v>186</v>
      </c>
      <c r="RL497" s="455"/>
      <c r="RM497" s="455"/>
      <c r="RN497" s="492" t="e">
        <f>VLOOKUP(RK497,$A$563:$F$2022,6,FALSE)</f>
        <v>#N/A</v>
      </c>
      <c r="RO497" s="454" t="s">
        <v>69</v>
      </c>
      <c r="RP497" s="450" t="e">
        <f>RN497*1.1</f>
        <v>#N/A</v>
      </c>
      <c r="RQ497" s="450"/>
      <c r="RR497" s="456"/>
      <c r="RS497" s="454" t="s">
        <v>79</v>
      </c>
      <c r="RT497" s="525" t="s">
        <v>467</v>
      </c>
      <c r="RU497" s="455"/>
      <c r="RV497" s="492"/>
      <c r="RW497" s="492">
        <f>VLOOKUP(RT497,$A$563:$F$2022,6,FALSE)</f>
        <v>0</v>
      </c>
      <c r="RX497" s="454" t="s">
        <v>69</v>
      </c>
      <c r="RY497" s="450">
        <f>RW497*1.1</f>
        <v>0</v>
      </c>
      <c r="RZ497" s="450"/>
      <c r="SA497" s="486"/>
      <c r="SB497" s="454" t="s">
        <v>79</v>
      </c>
      <c r="SC497" s="525" t="s">
        <v>467</v>
      </c>
      <c r="SD497" s="455"/>
      <c r="SE497" s="492"/>
      <c r="SF497" s="492">
        <f>VLOOKUP(SC497,$A$563:$F$2022,6,FALSE)</f>
        <v>0</v>
      </c>
      <c r="SG497" s="454" t="s">
        <v>69</v>
      </c>
      <c r="SH497" s="450">
        <f>SF497*1.1</f>
        <v>0</v>
      </c>
      <c r="SI497" s="450"/>
      <c r="SJ497" s="486"/>
      <c r="SK497" s="454" t="s">
        <v>79</v>
      </c>
      <c r="SL497" s="525" t="s">
        <v>467</v>
      </c>
      <c r="SM497" s="455"/>
      <c r="SN497" s="492"/>
      <c r="SO497" s="492">
        <f>VLOOKUP(SL497,$A$563:$F$2022,6,FALSE)</f>
        <v>0</v>
      </c>
      <c r="SP497" s="454" t="s">
        <v>69</v>
      </c>
      <c r="SQ497" s="450">
        <f>SO497*1.1</f>
        <v>0</v>
      </c>
      <c r="SR497" s="450"/>
      <c r="SS497" s="486"/>
      <c r="ST497" s="454" t="s">
        <v>79</v>
      </c>
      <c r="SU497" s="525" t="s">
        <v>1416</v>
      </c>
      <c r="SV497" s="455"/>
      <c r="SW497" s="492"/>
      <c r="SX497" s="492">
        <f>VLOOKUP(SU497,$A$563:$F$2022,6,FALSE)</f>
        <v>46</v>
      </c>
      <c r="SY497" s="454" t="s">
        <v>69</v>
      </c>
      <c r="SZ497" s="450">
        <f>SX497*1.1</f>
        <v>50.6</v>
      </c>
      <c r="TA497" s="450"/>
      <c r="TB497" s="486"/>
      <c r="TC497" s="454" t="s">
        <v>79</v>
      </c>
      <c r="TD497" s="525" t="s">
        <v>676</v>
      </c>
      <c r="TE497" s="455"/>
      <c r="TF497" s="492"/>
      <c r="TG497" s="492">
        <f>VLOOKUP(TD497,$A$563:$F$2022,6,FALSE)</f>
        <v>38</v>
      </c>
      <c r="TH497" s="454" t="s">
        <v>69</v>
      </c>
      <c r="TI497" s="450">
        <f>TG497*1.1</f>
        <v>41.800000000000004</v>
      </c>
      <c r="TJ497" s="455"/>
      <c r="TK497" s="486"/>
      <c r="TL497" s="454" t="s">
        <v>79</v>
      </c>
      <c r="TM497" s="525" t="s">
        <v>423</v>
      </c>
      <c r="TN497" s="455"/>
      <c r="TO497" s="492"/>
      <c r="TP497" s="492">
        <f>VLOOKUP(TM497,$A$563:$F$2022,6,FALSE)</f>
        <v>0</v>
      </c>
      <c r="TQ497" s="454" t="s">
        <v>69</v>
      </c>
      <c r="TR497" s="450">
        <f>TP497*1.1</f>
        <v>0</v>
      </c>
      <c r="TS497" s="450"/>
      <c r="TT497" s="486"/>
      <c r="TU497" s="454" t="s">
        <v>79</v>
      </c>
      <c r="TV497" s="506" t="s">
        <v>186</v>
      </c>
      <c r="TW497" s="455"/>
      <c r="TX497" s="492"/>
      <c r="TY497" s="492" t="e">
        <f>VLOOKUP(TV497,$A$563:$F$2022,6,FALSE)</f>
        <v>#N/A</v>
      </c>
      <c r="TZ497" s="454" t="s">
        <v>69</v>
      </c>
      <c r="UA497" s="450" t="e">
        <f>TY497*1.1</f>
        <v>#N/A</v>
      </c>
      <c r="UB497" s="450"/>
      <c r="UC497" s="486"/>
      <c r="UD497" s="454" t="s">
        <v>79</v>
      </c>
      <c r="UE497" s="525" t="s">
        <v>516</v>
      </c>
      <c r="UF497" s="455"/>
      <c r="UG497" s="492"/>
      <c r="UH497" s="492">
        <f>VLOOKUP(UE497,$A$563:$F$2022,6,FALSE)</f>
        <v>69</v>
      </c>
      <c r="UI497" s="454" t="s">
        <v>69</v>
      </c>
      <c r="UJ497" s="450">
        <f>UH497*1.1</f>
        <v>75.900000000000006</v>
      </c>
      <c r="UK497" s="450"/>
      <c r="UL497" s="486"/>
      <c r="UM497" s="454" t="s">
        <v>79</v>
      </c>
      <c r="UN497" s="506" t="s">
        <v>186</v>
      </c>
      <c r="UO497" s="455"/>
      <c r="UP497" s="492"/>
      <c r="UQ497" s="492" t="e">
        <f>VLOOKUP(UN497,$A$563:$F$2022,6,FALSE)</f>
        <v>#N/A</v>
      </c>
      <c r="UR497" s="454" t="s">
        <v>69</v>
      </c>
      <c r="US497" s="450" t="e">
        <f>UQ497*1.1</f>
        <v>#N/A</v>
      </c>
      <c r="UT497" s="450"/>
      <c r="UU497" s="486"/>
      <c r="UV497" s="454" t="s">
        <v>79</v>
      </c>
      <c r="UW497" s="525" t="s">
        <v>423</v>
      </c>
      <c r="UX497" s="455"/>
      <c r="UY497" s="492"/>
      <c r="UZ497" s="492">
        <f>VLOOKUP(UW497,$A$563:$F$2022,6,FALSE)</f>
        <v>0</v>
      </c>
      <c r="VA497" s="454" t="s">
        <v>69</v>
      </c>
      <c r="VB497" s="450">
        <f>UZ497*1.1</f>
        <v>0</v>
      </c>
      <c r="VC497" s="450"/>
      <c r="VD497" s="486"/>
      <c r="VE497" s="454" t="s">
        <v>79</v>
      </c>
      <c r="VF497" s="506" t="s">
        <v>186</v>
      </c>
      <c r="VG497" s="455"/>
      <c r="VH497" s="492"/>
      <c r="VI497" s="492" t="e">
        <f>VLOOKUP(VF497,$A$563:$F$2022,6,FALSE)</f>
        <v>#N/A</v>
      </c>
      <c r="VJ497" s="454" t="s">
        <v>69</v>
      </c>
      <c r="VK497" s="450" t="e">
        <f>VI497*1.1</f>
        <v>#N/A</v>
      </c>
      <c r="VL497" s="450"/>
      <c r="VM497" s="486"/>
      <c r="VN497" s="454" t="s">
        <v>79</v>
      </c>
      <c r="VO497" s="525" t="s">
        <v>474</v>
      </c>
      <c r="VP497" s="455"/>
      <c r="VQ497" s="492"/>
      <c r="VR497" s="492">
        <f>VLOOKUP(VO497,$A$563:$F$2022,6,FALSE)</f>
        <v>0</v>
      </c>
      <c r="VS497" s="454" t="s">
        <v>69</v>
      </c>
      <c r="VT497" s="450">
        <f>VR497*1.1</f>
        <v>0</v>
      </c>
      <c r="VU497" s="450"/>
      <c r="VV497" s="486"/>
      <c r="VW497" s="454" t="s">
        <v>79</v>
      </c>
      <c r="VX497" s="506" t="s">
        <v>186</v>
      </c>
      <c r="VY497" s="455"/>
      <c r="VZ497" s="455"/>
      <c r="WA497" s="492" t="e">
        <f>VLOOKUP(VX497,$A$563:$F$2022,6,FALSE)</f>
        <v>#N/A</v>
      </c>
      <c r="WB497" s="454" t="s">
        <v>69</v>
      </c>
      <c r="WC497" s="450" t="e">
        <f>WA497*1.1</f>
        <v>#N/A</v>
      </c>
      <c r="WD497" s="455"/>
      <c r="WE497" s="486"/>
      <c r="WF497" s="454" t="s">
        <v>79</v>
      </c>
      <c r="WG497" s="525" t="s">
        <v>467</v>
      </c>
      <c r="WH497" s="455"/>
      <c r="WI497" s="492"/>
      <c r="WJ497" s="492">
        <f>VLOOKUP(WG497,$A$563:$F$2022,6,FALSE)</f>
        <v>0</v>
      </c>
      <c r="WK497" s="454" t="s">
        <v>69</v>
      </c>
      <c r="WL497" s="450">
        <f>WJ497*1.1</f>
        <v>0</v>
      </c>
      <c r="WM497" s="455"/>
      <c r="WN497" s="486"/>
      <c r="WO497" s="454" t="s">
        <v>79</v>
      </c>
      <c r="WP497" s="525" t="s">
        <v>557</v>
      </c>
      <c r="WQ497" s="492"/>
      <c r="WR497" s="492"/>
      <c r="WS497" s="492">
        <f>VLOOKUP(WP497,$A$563:$F$2022,6,FALSE)</f>
        <v>14</v>
      </c>
      <c r="WT497" s="454" t="s">
        <v>69</v>
      </c>
      <c r="WU497" s="450">
        <f>WS497*1.1</f>
        <v>15.400000000000002</v>
      </c>
      <c r="WV497" s="450"/>
      <c r="WW497" s="486"/>
      <c r="WX497" s="454" t="s">
        <v>79</v>
      </c>
      <c r="WY497" s="525" t="s">
        <v>433</v>
      </c>
      <c r="WZ497" s="455"/>
      <c r="XA497" s="492"/>
      <c r="XB497" s="492">
        <f>VLOOKUP(WY497,$A$563:$F$2022,6,FALSE)</f>
        <v>41</v>
      </c>
      <c r="XC497" s="454" t="s">
        <v>69</v>
      </c>
      <c r="XD497" s="450">
        <f>XB497*1.1</f>
        <v>45.1</v>
      </c>
      <c r="XE497" s="455"/>
      <c r="XF497" s="486"/>
      <c r="XG497" s="454" t="s">
        <v>79</v>
      </c>
      <c r="XH497" s="506" t="s">
        <v>186</v>
      </c>
      <c r="XI497" s="455"/>
      <c r="XJ497" s="455"/>
      <c r="XK497" s="492" t="e">
        <f>VLOOKUP(XH497,$A$563:$F$2022,6,FALSE)</f>
        <v>#N/A</v>
      </c>
      <c r="XL497" s="454" t="s">
        <v>69</v>
      </c>
      <c r="XM497" s="450" t="e">
        <f>XK497*1.1</f>
        <v>#N/A</v>
      </c>
      <c r="XN497" s="455"/>
      <c r="XO497" s="486"/>
      <c r="XP497" s="454" t="s">
        <v>79</v>
      </c>
      <c r="XQ497" s="525" t="s">
        <v>559</v>
      </c>
      <c r="XR497" s="455"/>
      <c r="XS497" s="492"/>
      <c r="XT497" s="492">
        <f>VLOOKUP(XQ497,$A$563:$F$2022,6,FALSE)</f>
        <v>40</v>
      </c>
      <c r="XU497" s="454" t="s">
        <v>69</v>
      </c>
      <c r="XV497" s="450">
        <f>XT497*1.1</f>
        <v>44</v>
      </c>
      <c r="XW497" s="450"/>
      <c r="XX497" s="486"/>
      <c r="XY497" s="454" t="s">
        <v>79</v>
      </c>
      <c r="XZ497" s="525" t="s">
        <v>423</v>
      </c>
      <c r="YA497" s="455"/>
      <c r="YB497" s="492"/>
      <c r="YC497" s="492">
        <f>VLOOKUP(XZ497,$A$563:$F$2022,6,FALSE)</f>
        <v>0</v>
      </c>
      <c r="YD497" s="454" t="s">
        <v>69</v>
      </c>
      <c r="YE497" s="450">
        <f>YC497*1.1</f>
        <v>0</v>
      </c>
      <c r="YF497" s="455"/>
      <c r="YG497" s="486"/>
      <c r="YH497" s="454" t="s">
        <v>79</v>
      </c>
      <c r="YI497" s="525" t="s">
        <v>559</v>
      </c>
      <c r="YJ497" s="455"/>
      <c r="YK497" s="492"/>
      <c r="YL497" s="492">
        <f>VLOOKUP(YI497,$A$563:$F$2022,6,FALSE)</f>
        <v>40</v>
      </c>
      <c r="YM497" s="454" t="s">
        <v>69</v>
      </c>
      <c r="YN497" s="450">
        <f>YL497*1.1</f>
        <v>44</v>
      </c>
      <c r="YO497" s="450"/>
      <c r="YP497" s="486"/>
      <c r="YQ497" s="454" t="s">
        <v>79</v>
      </c>
      <c r="YR497" s="506" t="s">
        <v>186</v>
      </c>
      <c r="YS497" s="455"/>
      <c r="YT497" s="455"/>
      <c r="YU497" s="492" t="e">
        <f>VLOOKUP(YR497,$A$563:$F$2022,6,FALSE)</f>
        <v>#N/A</v>
      </c>
      <c r="YV497" s="454" t="s">
        <v>69</v>
      </c>
      <c r="YW497" s="450" t="e">
        <f>YU497*1.1</f>
        <v>#N/A</v>
      </c>
      <c r="YX497" s="455"/>
      <c r="YY497" s="486"/>
      <c r="YZ497" s="454" t="s">
        <v>79</v>
      </c>
      <c r="ZA497" s="506" t="s">
        <v>186</v>
      </c>
      <c r="ZB497" s="455"/>
      <c r="ZC497" s="455"/>
      <c r="ZD497" s="492" t="e">
        <f>VLOOKUP(ZA497,$A$563:$F$2022,6,FALSE)</f>
        <v>#N/A</v>
      </c>
      <c r="ZE497" s="454" t="s">
        <v>69</v>
      </c>
      <c r="ZF497" s="450" t="e">
        <f>ZD497*1.1</f>
        <v>#N/A</v>
      </c>
      <c r="ZG497" s="455"/>
      <c r="ZH497" s="486"/>
      <c r="ZI497" s="454" t="s">
        <v>79</v>
      </c>
      <c r="ZJ497" s="490" t="s">
        <v>430</v>
      </c>
      <c r="ZK497" s="455"/>
      <c r="ZL497" s="455"/>
      <c r="ZM497" s="492">
        <f>VLOOKUP(ZJ497,$A$563:$F$2022,6,FALSE)</f>
        <v>0</v>
      </c>
      <c r="ZN497" s="454" t="s">
        <v>69</v>
      </c>
      <c r="ZO497" s="450">
        <f>ZM497*1.1</f>
        <v>0</v>
      </c>
      <c r="ZP497" s="455"/>
      <c r="ZQ497" s="486"/>
      <c r="ZR497" s="454" t="s">
        <v>79</v>
      </c>
      <c r="ZS497" s="506" t="s">
        <v>186</v>
      </c>
      <c r="ZT497" s="455"/>
      <c r="ZU497" s="492"/>
      <c r="ZV497" s="492" t="e">
        <f>VLOOKUP(ZS497,$A$563:$F$2022,6,FALSE)</f>
        <v>#N/A</v>
      </c>
      <c r="ZW497" s="454" t="s">
        <v>69</v>
      </c>
      <c r="ZX497" s="450" t="e">
        <f>ZV497*1.1</f>
        <v>#N/A</v>
      </c>
      <c r="ZY497" s="450"/>
      <c r="ZZ497" s="486"/>
      <c r="AAA497" s="454" t="s">
        <v>79</v>
      </c>
      <c r="AAB497" s="506" t="s">
        <v>186</v>
      </c>
      <c r="AAC497" s="455"/>
      <c r="AAD497" s="492"/>
      <c r="AAE497" s="492" t="e">
        <f>VLOOKUP(AAB497,$A$563:$F$2022,6,FALSE)</f>
        <v>#N/A</v>
      </c>
      <c r="AAF497" s="454" t="s">
        <v>69</v>
      </c>
      <c r="AAG497" s="450" t="e">
        <f>AAE497*1.1</f>
        <v>#N/A</v>
      </c>
      <c r="AAH497" s="450"/>
      <c r="AAI497" s="486"/>
      <c r="AAJ497" s="454" t="s">
        <v>79</v>
      </c>
      <c r="AAK497" s="506" t="s">
        <v>186</v>
      </c>
      <c r="AAL497" s="455"/>
      <c r="AAM497" s="492"/>
      <c r="AAN497" s="492" t="e">
        <f>VLOOKUP(AAK497,$A$563:$F$2022,6,FALSE)</f>
        <v>#N/A</v>
      </c>
      <c r="AAO497" s="454" t="s">
        <v>69</v>
      </c>
      <c r="AAP497" s="450" t="e">
        <f>AAN497*1.1</f>
        <v>#N/A</v>
      </c>
      <c r="AAQ497" s="450"/>
      <c r="AAR497" s="486"/>
      <c r="AAS497" s="454" t="s">
        <v>79</v>
      </c>
      <c r="AAT497" s="506" t="s">
        <v>186</v>
      </c>
      <c r="AAU497" s="455"/>
      <c r="AAV497" s="492"/>
      <c r="AAW497" s="492" t="e">
        <f>VLOOKUP(AAT497,$A$563:$F$2022,6,FALSE)</f>
        <v>#N/A</v>
      </c>
      <c r="AAX497" s="454" t="s">
        <v>69</v>
      </c>
      <c r="AAY497" s="450" t="e">
        <f>AAW497*1.1</f>
        <v>#N/A</v>
      </c>
      <c r="AAZ497" s="450"/>
      <c r="ABA497" s="486"/>
      <c r="ABB497" s="454" t="s">
        <v>79</v>
      </c>
      <c r="ABC497" s="506" t="s">
        <v>186</v>
      </c>
      <c r="ABD497" s="455"/>
      <c r="ABE497" s="492"/>
      <c r="ABF497" s="492" t="e">
        <f>VLOOKUP(ABC497,$A$563:$F$2022,6,FALSE)</f>
        <v>#N/A</v>
      </c>
      <c r="ABG497" s="454" t="s">
        <v>69</v>
      </c>
      <c r="ABH497" s="450" t="e">
        <f>ABF497*1.1</f>
        <v>#N/A</v>
      </c>
      <c r="ABI497" s="450"/>
      <c r="ABJ497" s="486"/>
      <c r="ABK497" s="454" t="s">
        <v>79</v>
      </c>
      <c r="ABL497" s="506" t="s">
        <v>186</v>
      </c>
      <c r="ABM497" s="455"/>
      <c r="ABN497" s="492"/>
      <c r="ABO497" s="492" t="e">
        <f>VLOOKUP(ABL497,$A$563:$F$2022,6,FALSE)</f>
        <v>#N/A</v>
      </c>
      <c r="ABP497" s="454" t="s">
        <v>69</v>
      </c>
      <c r="ABQ497" s="450" t="e">
        <f>ABO497*1.1</f>
        <v>#N/A</v>
      </c>
      <c r="ABR497" s="450"/>
      <c r="ABS497" s="486"/>
      <c r="ABT497" s="454" t="s">
        <v>79</v>
      </c>
      <c r="ABU497" s="506" t="s">
        <v>186</v>
      </c>
      <c r="ABV497" s="455"/>
      <c r="ABW497" s="492"/>
      <c r="ABX497" s="492" t="e">
        <f>VLOOKUP(ABU497,$A$563:$F$2022,6,FALSE)</f>
        <v>#N/A</v>
      </c>
      <c r="ABY497" s="454" t="s">
        <v>69</v>
      </c>
      <c r="ABZ497" s="450" t="e">
        <f>ABX497*1.1</f>
        <v>#N/A</v>
      </c>
      <c r="ACA497" s="450"/>
      <c r="ACB497" s="486"/>
      <c r="ACC497" s="454" t="s">
        <v>79</v>
      </c>
      <c r="ACD497" s="506" t="s">
        <v>186</v>
      </c>
      <c r="ACE497" s="455"/>
      <c r="ACF497" s="492"/>
      <c r="ACG497" s="492" t="e">
        <f>VLOOKUP(ACD497,$A$563:$F$2022,6,FALSE)</f>
        <v>#N/A</v>
      </c>
      <c r="ACH497" s="454" t="s">
        <v>69</v>
      </c>
      <c r="ACI497" s="450" t="e">
        <f>ACG497*1.1</f>
        <v>#N/A</v>
      </c>
      <c r="ACJ497" s="450"/>
      <c r="ACK497" s="486"/>
      <c r="ACL497" s="454" t="s">
        <v>79</v>
      </c>
      <c r="ACM497" s="506" t="s">
        <v>186</v>
      </c>
      <c r="ACN497" s="455"/>
      <c r="ACO497" s="492"/>
      <c r="ACP497" s="492" t="e">
        <f>VLOOKUP(ACM497,$A$563:$F$2022,6,FALSE)</f>
        <v>#N/A</v>
      </c>
      <c r="ACQ497" s="454" t="s">
        <v>69</v>
      </c>
      <c r="ACR497" s="450" t="e">
        <f>ACP497*1.1</f>
        <v>#N/A</v>
      </c>
      <c r="ACS497" s="450"/>
      <c r="ACT497" s="486"/>
      <c r="ACU497" s="454" t="s">
        <v>79</v>
      </c>
      <c r="ACV497" s="490" t="s">
        <v>453</v>
      </c>
      <c r="ACW497" s="455"/>
      <c r="ACX497" s="492"/>
      <c r="ACY497" s="492">
        <f>VLOOKUP(ACV497,$A$563:$F$2022,6,FALSE)</f>
        <v>0</v>
      </c>
      <c r="ACZ497" s="454" t="s">
        <v>69</v>
      </c>
      <c r="ADA497" s="450">
        <f>ACY497*1.1</f>
        <v>0</v>
      </c>
      <c r="ADB497" s="450"/>
      <c r="ADC497" s="486"/>
      <c r="ADD497" s="454" t="s">
        <v>79</v>
      </c>
      <c r="ADE497" s="525" t="s">
        <v>692</v>
      </c>
      <c r="ADF497" s="455"/>
      <c r="ADG497" s="492"/>
      <c r="ADH497" s="492">
        <f>VLOOKUP(ADE497,$A$563:$F$2022,6,FALSE)</f>
        <v>8</v>
      </c>
      <c r="ADI497" s="454" t="s">
        <v>69</v>
      </c>
      <c r="ADJ497" s="450">
        <f>ADH497*1.1</f>
        <v>8.8000000000000007</v>
      </c>
      <c r="ADK497" s="455"/>
      <c r="ADL497" s="486"/>
      <c r="ADM497" s="454" t="s">
        <v>79</v>
      </c>
      <c r="ADN497" s="525" t="s">
        <v>647</v>
      </c>
      <c r="ADO497" s="455"/>
      <c r="ADP497" s="492"/>
      <c r="ADQ497" s="492">
        <f>VLOOKUP(ADN497,$A$563:$F$2022,6,FALSE)</f>
        <v>44</v>
      </c>
      <c r="ADR497" s="454" t="s">
        <v>69</v>
      </c>
      <c r="ADS497" s="450">
        <f>ADQ497*1.1</f>
        <v>48.400000000000006</v>
      </c>
      <c r="ADT497" s="450"/>
      <c r="ADU497" s="486"/>
      <c r="ADV497" s="454" t="s">
        <v>79</v>
      </c>
      <c r="ADW497" s="525" t="s">
        <v>557</v>
      </c>
      <c r="ADX497" s="455"/>
      <c r="ADY497" s="455"/>
      <c r="ADZ497" s="492">
        <f>VLOOKUP(ADW497,$A$563:$F$2022,6,FALSE)</f>
        <v>14</v>
      </c>
      <c r="AEA497" s="454" t="s">
        <v>69</v>
      </c>
      <c r="AEB497" s="450">
        <f>ADZ497*1.1</f>
        <v>15.400000000000002</v>
      </c>
      <c r="AEC497" s="455"/>
      <c r="AED497" s="486"/>
      <c r="AEE497" s="454" t="s">
        <v>79</v>
      </c>
      <c r="AEF497" s="525" t="s">
        <v>467</v>
      </c>
      <c r="AEG497" s="455"/>
      <c r="AEH497" s="492"/>
      <c r="AEI497" s="492">
        <f>VLOOKUP(AEF497,$A$563:$F$2022,6,FALSE)</f>
        <v>0</v>
      </c>
      <c r="AEJ497" s="454" t="s">
        <v>69</v>
      </c>
      <c r="AEK497" s="450">
        <f>AEI497*1.1</f>
        <v>0</v>
      </c>
      <c r="AEL497" s="455"/>
      <c r="AEM497" s="486"/>
      <c r="AEN497" s="454" t="s">
        <v>79</v>
      </c>
      <c r="AEO497" s="525" t="s">
        <v>1416</v>
      </c>
      <c r="AEP497" s="455"/>
      <c r="AEQ497" s="492"/>
      <c r="AER497" s="492">
        <f>VLOOKUP(AEO497,$A$563:$F$2022,6,FALSE)</f>
        <v>46</v>
      </c>
      <c r="AES497" s="454" t="s">
        <v>69</v>
      </c>
      <c r="AET497" s="450">
        <f>AER497*1.1</f>
        <v>50.6</v>
      </c>
      <c r="AEU497" s="455"/>
      <c r="AEV497" s="486"/>
      <c r="AEW497" s="454" t="s">
        <v>79</v>
      </c>
      <c r="AEX497" s="525" t="s">
        <v>501</v>
      </c>
      <c r="AEY497" s="455"/>
      <c r="AEZ497" s="492"/>
      <c r="AFA497" s="492">
        <f>VLOOKUP(AEX497,$A$563:$F$2022,6,FALSE)</f>
        <v>65</v>
      </c>
      <c r="AFB497" s="454" t="s">
        <v>69</v>
      </c>
      <c r="AFC497" s="450">
        <f>AFA497*1.1</f>
        <v>71.5</v>
      </c>
      <c r="AFD497" s="450"/>
      <c r="AFE497" s="486"/>
      <c r="AFF497" s="454" t="s">
        <v>79</v>
      </c>
      <c r="AFG497" s="525" t="s">
        <v>557</v>
      </c>
      <c r="AFH497" s="455"/>
      <c r="AFI497" s="492"/>
      <c r="AFJ497" s="492">
        <f>VLOOKUP(AFG497,$A$563:$F$2022,6,FALSE)</f>
        <v>14</v>
      </c>
      <c r="AFK497" s="454" t="s">
        <v>69</v>
      </c>
      <c r="AFL497" s="450">
        <f>AFJ497*1.1</f>
        <v>15.400000000000002</v>
      </c>
      <c r="AFM497" s="450"/>
      <c r="AFN497" s="486"/>
      <c r="AFO497" s="454" t="s">
        <v>79</v>
      </c>
      <c r="AFP497" s="525" t="s">
        <v>647</v>
      </c>
      <c r="AFQ497" s="455"/>
      <c r="AFR497" s="492"/>
      <c r="AFS497" s="492">
        <f>VLOOKUP(AFP497,$A$563:$F$2022,6,FALSE)</f>
        <v>44</v>
      </c>
      <c r="AFT497" s="454" t="s">
        <v>69</v>
      </c>
      <c r="AFU497" s="450">
        <f>AFS497*1.1</f>
        <v>48.400000000000006</v>
      </c>
      <c r="AFV497" s="450"/>
      <c r="AFW497" s="486"/>
      <c r="AFX497" s="454" t="s">
        <v>79</v>
      </c>
      <c r="AFY497" s="528" t="s">
        <v>546</v>
      </c>
      <c r="AFZ497" s="455"/>
      <c r="AGA497" s="492"/>
      <c r="AGB497" s="492">
        <f>VLOOKUP(AFY497,$A$563:$F$2022,6,FALSE)</f>
        <v>7</v>
      </c>
      <c r="AGC497" s="454" t="s">
        <v>69</v>
      </c>
      <c r="AGD497" s="450">
        <f>AGB497*1.1</f>
        <v>7.7000000000000011</v>
      </c>
      <c r="AGE497" s="450"/>
      <c r="AGF497" s="486"/>
      <c r="AGG497" s="454" t="s">
        <v>79</v>
      </c>
      <c r="AGH497" s="525" t="s">
        <v>501</v>
      </c>
      <c r="AGI497" s="455"/>
      <c r="AGJ497" s="492"/>
      <c r="AGK497" s="492">
        <f>VLOOKUP(AGH497,$A$563:$F$2022,6,FALSE)</f>
        <v>65</v>
      </c>
      <c r="AGL497" s="454" t="s">
        <v>69</v>
      </c>
      <c r="AGM497" s="450">
        <f>AGK497*1.1</f>
        <v>71.5</v>
      </c>
      <c r="AGN497" s="450"/>
      <c r="AGO497" s="486"/>
      <c r="AGP497" s="454" t="s">
        <v>79</v>
      </c>
      <c r="AGQ497" s="525" t="s">
        <v>422</v>
      </c>
      <c r="AGR497" s="455"/>
      <c r="AGS497" s="492"/>
      <c r="AGT497" s="492">
        <f>VLOOKUP(AGQ497,$A$563:$F$2022,6,FALSE)</f>
        <v>20</v>
      </c>
      <c r="AGU497" s="454" t="s">
        <v>69</v>
      </c>
      <c r="AGV497" s="450">
        <f>AGT497*1.1</f>
        <v>22</v>
      </c>
      <c r="AGW497" s="450"/>
      <c r="AGX497" s="486"/>
      <c r="AGY497" s="454" t="s">
        <v>79</v>
      </c>
      <c r="AGZ497" s="527" t="s">
        <v>522</v>
      </c>
      <c r="AHA497" s="455"/>
      <c r="AHB497" s="492"/>
      <c r="AHC497" s="492">
        <f>VLOOKUP(AGZ497,$A$563:$F$2022,6,FALSE)</f>
        <v>17</v>
      </c>
      <c r="AHD497" s="454" t="s">
        <v>69</v>
      </c>
      <c r="AHE497" s="450">
        <f>AHC497*1.1</f>
        <v>18.700000000000003</v>
      </c>
      <c r="AHF497" s="450"/>
      <c r="AHG497" s="486"/>
      <c r="AHH497" s="495"/>
      <c r="AHI497" s="543"/>
      <c r="AHJ497" s="496"/>
      <c r="AHK497" s="497"/>
      <c r="AHL497" s="497"/>
      <c r="AHM497" s="495"/>
      <c r="AHN497" s="481"/>
      <c r="AHO497" s="481"/>
      <c r="AHP497" s="496"/>
      <c r="AHQ497" s="495"/>
      <c r="AHR497" s="512"/>
      <c r="AHS497" s="496"/>
      <c r="AHT497" s="497"/>
      <c r="AHU497" s="497"/>
      <c r="AHV497" s="495"/>
      <c r="AHW497" s="481"/>
      <c r="AHX497" s="481"/>
      <c r="AHY497" s="496"/>
      <c r="AHZ497" s="495"/>
      <c r="AIA497" s="522"/>
      <c r="AIB497" s="496"/>
      <c r="AIC497" s="497"/>
      <c r="AID497" s="497"/>
      <c r="AIE497" s="495"/>
      <c r="AIF497" s="481"/>
      <c r="AIG497" s="481"/>
      <c r="AIH497" s="496"/>
      <c r="AII497" s="263"/>
      <c r="AIJ497" s="432"/>
      <c r="AIK497" s="264"/>
      <c r="AIL497" s="264"/>
      <c r="AIM497" s="265"/>
      <c r="AIN497" s="263"/>
      <c r="AIO497" s="210"/>
      <c r="AIP497" s="264"/>
      <c r="AIQ497" s="264"/>
    </row>
    <row r="498" spans="1:927" s="16" customFormat="1" ht="15">
      <c r="A498" s="454"/>
      <c r="B498" s="491"/>
      <c r="C498" s="455"/>
      <c r="D498" s="454"/>
      <c r="E498" s="454"/>
      <c r="F498" s="454"/>
      <c r="G498" s="450"/>
      <c r="H498" s="450">
        <f>SUM(G493:G497)</f>
        <v>182</v>
      </c>
      <c r="I498" s="456"/>
      <c r="J498" s="454"/>
      <c r="K498" s="526"/>
      <c r="L498" s="455"/>
      <c r="M498" s="454"/>
      <c r="N498" s="454"/>
      <c r="O498" s="454"/>
      <c r="P498" s="450"/>
      <c r="Q498" s="450">
        <f>SUM(P493:P497)</f>
        <v>201.5</v>
      </c>
      <c r="R498" s="456"/>
      <c r="S498" s="454"/>
      <c r="T498" s="526"/>
      <c r="U498" s="455"/>
      <c r="V498" s="454"/>
      <c r="W498" s="454"/>
      <c r="X498" s="454"/>
      <c r="Y498" s="450"/>
      <c r="Z498" s="450">
        <f>SUM(Y493:Y497)</f>
        <v>168.7</v>
      </c>
      <c r="AA498" s="456"/>
      <c r="AB498" s="454"/>
      <c r="AC498" s="526"/>
      <c r="AD498" s="455"/>
      <c r="AE498" s="454"/>
      <c r="AF498" s="454"/>
      <c r="AG498" s="454"/>
      <c r="AH498" s="450"/>
      <c r="AI498" s="450">
        <f>SUM(AH493:AH497)</f>
        <v>206</v>
      </c>
      <c r="AJ498" s="456"/>
      <c r="AK498" s="454"/>
      <c r="AL498" s="491"/>
      <c r="AM498" s="455"/>
      <c r="AN498" s="454"/>
      <c r="AO498" s="454"/>
      <c r="AP498" s="454"/>
      <c r="AQ498" s="450"/>
      <c r="AR498" s="450">
        <f>SUM(AQ493:AQ497)</f>
        <v>114.39999999999999</v>
      </c>
      <c r="AS498" s="456"/>
      <c r="AT498" s="454"/>
      <c r="AU498" s="526"/>
      <c r="AV498" s="455"/>
      <c r="AW498" s="454"/>
      <c r="AX498" s="454"/>
      <c r="AY498" s="454"/>
      <c r="AZ498" s="450"/>
      <c r="BA498" s="450">
        <f>SUM(AZ493:AZ497)</f>
        <v>269.7</v>
      </c>
      <c r="BB498" s="456"/>
      <c r="BC498" s="454"/>
      <c r="BD498" s="526"/>
      <c r="BE498" s="455"/>
      <c r="BF498" s="454"/>
      <c r="BG498" s="454"/>
      <c r="BH498" s="454"/>
      <c r="BI498" s="450"/>
      <c r="BJ498" s="450">
        <f>SUM(BI493:BI497)</f>
        <v>189</v>
      </c>
      <c r="BK498" s="456"/>
      <c r="BL498" s="454"/>
      <c r="BM498" s="526"/>
      <c r="BN498" s="455"/>
      <c r="BO498" s="454"/>
      <c r="BP498" s="454"/>
      <c r="BQ498" s="454"/>
      <c r="BR498" s="450"/>
      <c r="BS498" s="450">
        <f>SUM(BR493:BR497)</f>
        <v>167.2</v>
      </c>
      <c r="BT498" s="456"/>
      <c r="BU498" s="454"/>
      <c r="BV498" s="526"/>
      <c r="BW498" s="455"/>
      <c r="BX498" s="454"/>
      <c r="BY498" s="454"/>
      <c r="BZ498" s="454"/>
      <c r="CA498" s="450"/>
      <c r="CB498" s="450">
        <f>SUM(CA493:CA497)</f>
        <v>142.9</v>
      </c>
      <c r="CC498" s="456"/>
      <c r="CD498" s="454"/>
      <c r="CE498" s="526"/>
      <c r="CF498" s="455"/>
      <c r="CG498" s="454"/>
      <c r="CH498" s="454"/>
      <c r="CI498" s="454"/>
      <c r="CJ498" s="450"/>
      <c r="CK498" s="450">
        <f>SUM(CJ493:CJ497)</f>
        <v>139.80000000000001</v>
      </c>
      <c r="CL498" s="456"/>
      <c r="CM498" s="454"/>
      <c r="CN498" s="526"/>
      <c r="CO498" s="455"/>
      <c r="CP498" s="454"/>
      <c r="CQ498" s="454"/>
      <c r="CR498" s="454"/>
      <c r="CS498" s="450"/>
      <c r="CT498" s="450">
        <f>SUM(CS493:CS497)</f>
        <v>273.09999999999997</v>
      </c>
      <c r="CU498" s="456"/>
      <c r="CV498" s="454"/>
      <c r="CW498" s="526"/>
      <c r="CX498" s="455"/>
      <c r="CY498" s="454"/>
      <c r="CZ498" s="454"/>
      <c r="DA498" s="454"/>
      <c r="DB498" s="450"/>
      <c r="DC498" s="450">
        <f>SUM(DB493:DB497)</f>
        <v>97.199999999999989</v>
      </c>
      <c r="DD498" s="456"/>
      <c r="DE498" s="454"/>
      <c r="DF498" s="526"/>
      <c r="DG498" s="455"/>
      <c r="DH498" s="454"/>
      <c r="DI498" s="454"/>
      <c r="DJ498" s="454"/>
      <c r="DK498" s="450"/>
      <c r="DL498" s="450">
        <f>SUM(DK493:DK497)</f>
        <v>152.80000000000001</v>
      </c>
      <c r="DM498" s="456"/>
      <c r="DN498" s="454"/>
      <c r="DO498" s="535"/>
      <c r="DP498" s="455"/>
      <c r="DQ498" s="454"/>
      <c r="DR498" s="454"/>
      <c r="DS498" s="454"/>
      <c r="DT498" s="450"/>
      <c r="DU498" s="450">
        <f>SUM(DT493:DT497)</f>
        <v>202.8</v>
      </c>
      <c r="DV498" s="456"/>
      <c r="DW498" s="454"/>
      <c r="DX498" s="455"/>
      <c r="DY498" s="455"/>
      <c r="DZ498" s="454"/>
      <c r="EA498" s="454"/>
      <c r="EB498" s="454"/>
      <c r="EC498" s="450"/>
      <c r="ED498" s="450" t="e">
        <f>SUM(EC493:EC497)</f>
        <v>#N/A</v>
      </c>
      <c r="EE498" s="456"/>
      <c r="EF498" s="454"/>
      <c r="EG498" s="526"/>
      <c r="EH498" s="455"/>
      <c r="EI498" s="454"/>
      <c r="EJ498" s="454"/>
      <c r="EK498" s="454"/>
      <c r="EL498" s="450"/>
      <c r="EM498" s="450">
        <f>SUM(EL493:EL497)</f>
        <v>223.20000000000002</v>
      </c>
      <c r="EN498" s="456"/>
      <c r="EO498" s="454"/>
      <c r="EP498" s="526"/>
      <c r="EQ498" s="455"/>
      <c r="ER498" s="454"/>
      <c r="ES498" s="454"/>
      <c r="ET498" s="454"/>
      <c r="EU498" s="450"/>
      <c r="EV498" s="450">
        <f>SUM(EU493:EU497)</f>
        <v>158.10000000000002</v>
      </c>
      <c r="EW498" s="456"/>
      <c r="EX498" s="454"/>
      <c r="EY498" s="455"/>
      <c r="EZ498" s="455"/>
      <c r="FA498" s="454"/>
      <c r="FB498" s="454"/>
      <c r="FC498" s="454"/>
      <c r="FD498" s="450"/>
      <c r="FE498" s="450" t="e">
        <f>SUM(FD493:FD497)</f>
        <v>#N/A</v>
      </c>
      <c r="FF498" s="456"/>
      <c r="FG498" s="454"/>
      <c r="FH498" s="526"/>
      <c r="FI498" s="455"/>
      <c r="FJ498" s="454"/>
      <c r="FK498" s="454"/>
      <c r="FL498" s="454"/>
      <c r="FM498" s="450"/>
      <c r="FN498" s="450">
        <f>SUM(FM493:FM497)</f>
        <v>116.10000000000001</v>
      </c>
      <c r="FO498" s="456"/>
      <c r="FP498" s="454"/>
      <c r="FQ498" s="491"/>
      <c r="FR498" s="455"/>
      <c r="FS498" s="454"/>
      <c r="FT498" s="454"/>
      <c r="FU498" s="454"/>
      <c r="FV498" s="450"/>
      <c r="FW498" s="450">
        <f>SUM(FV493:FV497)</f>
        <v>162.89999999999998</v>
      </c>
      <c r="FX498" s="456"/>
      <c r="FY498" s="454"/>
      <c r="FZ498" s="491"/>
      <c r="GA498" s="455"/>
      <c r="GB498" s="454"/>
      <c r="GC498" s="454"/>
      <c r="GD498" s="454"/>
      <c r="GE498" s="450"/>
      <c r="GF498" s="450">
        <f>SUM(GE493:GE497)</f>
        <v>245.29999999999998</v>
      </c>
      <c r="GG498" s="456"/>
      <c r="GH498" s="454"/>
      <c r="GI498" s="526"/>
      <c r="GJ498" s="455"/>
      <c r="GK498" s="454"/>
      <c r="GL498" s="454"/>
      <c r="GM498" s="454"/>
      <c r="GN498" s="450"/>
      <c r="GO498" s="450">
        <f>SUM(GN493:GN497)</f>
        <v>194.7</v>
      </c>
      <c r="GP498" s="456"/>
      <c r="GQ498" s="454"/>
      <c r="GR498" s="526"/>
      <c r="GS498" s="455"/>
      <c r="GT498" s="454"/>
      <c r="GU498" s="454"/>
      <c r="GV498" s="454"/>
      <c r="GW498" s="454"/>
      <c r="GX498" s="450">
        <f>SUM(GW493:GW497)</f>
        <v>214.60000000000002</v>
      </c>
      <c r="GY498" s="456"/>
      <c r="GZ498" s="454"/>
      <c r="HA498" s="535"/>
      <c r="HB498" s="455"/>
      <c r="HC498" s="454"/>
      <c r="HD498" s="454"/>
      <c r="HE498" s="454"/>
      <c r="HF498" s="450"/>
      <c r="HG498" s="450">
        <f>SUM(HF493:HF497)</f>
        <v>113.30000000000001</v>
      </c>
      <c r="HH498" s="456"/>
      <c r="HI498" s="454"/>
      <c r="HJ498" s="526"/>
      <c r="HK498" s="455"/>
      <c r="HL498" s="454"/>
      <c r="HM498" s="454"/>
      <c r="HN498" s="454"/>
      <c r="HO498" s="454"/>
      <c r="HP498" s="450">
        <f>SUM(HO493:HO497)</f>
        <v>97.399999999999991</v>
      </c>
      <c r="HQ498" s="456"/>
      <c r="HR498" s="454"/>
      <c r="HS498" s="491"/>
      <c r="HT498" s="455"/>
      <c r="HU498" s="454"/>
      <c r="HV498" s="454"/>
      <c r="HW498" s="454"/>
      <c r="HX498" s="450"/>
      <c r="HY498" s="450">
        <f>SUM(HX493:HX497)</f>
        <v>246.40000000000003</v>
      </c>
      <c r="HZ498" s="456"/>
      <c r="IA498" s="454"/>
      <c r="IB498" s="526"/>
      <c r="IC498" s="455"/>
      <c r="ID498" s="454"/>
      <c r="IE498" s="454"/>
      <c r="IF498" s="454"/>
      <c r="IG498" s="454"/>
      <c r="IH498" s="450">
        <f>SUM(IG493:IG497)</f>
        <v>110.1</v>
      </c>
      <c r="II498" s="456"/>
      <c r="IJ498" s="454"/>
      <c r="IK498" s="526"/>
      <c r="IL498" s="455"/>
      <c r="IM498" s="454"/>
      <c r="IN498" s="454"/>
      <c r="IO498" s="454"/>
      <c r="IP498" s="450"/>
      <c r="IQ498" s="450">
        <f>SUM(IP493:IP497)</f>
        <v>275.39999999999998</v>
      </c>
      <c r="IR498" s="456"/>
      <c r="IS498" s="454"/>
      <c r="IT498" s="526"/>
      <c r="IU498" s="455"/>
      <c r="IV498" s="454"/>
      <c r="IW498" s="454"/>
      <c r="IX498" s="454"/>
      <c r="IY498" s="450"/>
      <c r="IZ498" s="450">
        <f>SUM(IY493:IY497)</f>
        <v>200.29999999999998</v>
      </c>
      <c r="JA498" s="456"/>
      <c r="JB498" s="454"/>
      <c r="JC498" s="526"/>
      <c r="JD498" s="455"/>
      <c r="JE498" s="454"/>
      <c r="JF498" s="454"/>
      <c r="JG498" s="454"/>
      <c r="JH498" s="450"/>
      <c r="JI498" s="450">
        <f>SUM(JH493:JH497)</f>
        <v>133.30000000000001</v>
      </c>
      <c r="JJ498" s="456"/>
      <c r="JK498" s="454"/>
      <c r="JL498" s="526"/>
      <c r="JM498" s="455"/>
      <c r="JN498" s="454"/>
      <c r="JO498" s="454"/>
      <c r="JP498" s="454"/>
      <c r="JQ498" s="450"/>
      <c r="JR498" s="450">
        <f>SUM(JQ493:JQ497)</f>
        <v>144</v>
      </c>
      <c r="JS498" s="456"/>
      <c r="JT498" s="454"/>
      <c r="JU498" s="526"/>
      <c r="JV498" s="455"/>
      <c r="JW498" s="454"/>
      <c r="JX498" s="454"/>
      <c r="JY498" s="454"/>
      <c r="JZ498" s="450"/>
      <c r="KA498" s="450">
        <f>SUM(JZ493:JZ497)</f>
        <v>163.1</v>
      </c>
      <c r="KB498" s="456"/>
      <c r="KC498" s="454"/>
      <c r="KD498" s="526"/>
      <c r="KE498" s="455"/>
      <c r="KF498" s="454"/>
      <c r="KG498" s="454"/>
      <c r="KH498" s="454"/>
      <c r="KI498" s="450"/>
      <c r="KJ498" s="450">
        <f>SUM(KI493:KI497)</f>
        <v>35.200000000000003</v>
      </c>
      <c r="KK498" s="456"/>
      <c r="KL498" s="454"/>
      <c r="KM498" s="526"/>
      <c r="KN498" s="455"/>
      <c r="KO498" s="454"/>
      <c r="KP498" s="454"/>
      <c r="KQ498" s="454"/>
      <c r="KR498" s="454"/>
      <c r="KS498" s="450">
        <f>SUM(KR493:KR497)</f>
        <v>114.80000000000001</v>
      </c>
      <c r="KT498" s="456"/>
      <c r="KU498" s="454"/>
      <c r="KV498" s="526"/>
      <c r="KW498" s="455"/>
      <c r="KX498" s="454"/>
      <c r="KY498" s="454"/>
      <c r="KZ498" s="454"/>
      <c r="LA498" s="450"/>
      <c r="LB498" s="450">
        <f>SUM(LA493:LA497)</f>
        <v>62.2</v>
      </c>
      <c r="LC498" s="456"/>
      <c r="LD498" s="454"/>
      <c r="LE498" s="526"/>
      <c r="LF498" s="455"/>
      <c r="LG498" s="454"/>
      <c r="LH498" s="454"/>
      <c r="LI498" s="454"/>
      <c r="LJ498" s="450"/>
      <c r="LK498" s="450">
        <f>SUM(LJ493:LJ497)</f>
        <v>126.4</v>
      </c>
      <c r="LL498" s="456"/>
      <c r="LM498" s="454"/>
      <c r="LN498" s="526"/>
      <c r="LO498" s="455"/>
      <c r="LP498" s="454"/>
      <c r="LQ498" s="454"/>
      <c r="LR498" s="454"/>
      <c r="LS498" s="450"/>
      <c r="LT498" s="450">
        <f>SUM(LS493:LS497)</f>
        <v>137.29999999999998</v>
      </c>
      <c r="LU498" s="456"/>
      <c r="LV498" s="454"/>
      <c r="LW498" s="526"/>
      <c r="LX498" s="455"/>
      <c r="LY498" s="454"/>
      <c r="LZ498" s="454"/>
      <c r="MA498" s="454"/>
      <c r="MB498" s="450"/>
      <c r="MC498" s="450">
        <f>SUM(MB493:MB497)</f>
        <v>192.8</v>
      </c>
      <c r="MD498" s="456"/>
      <c r="ME498" s="454"/>
      <c r="MF498" s="527"/>
      <c r="MG498" s="455"/>
      <c r="MH498" s="454"/>
      <c r="MI498" s="454"/>
      <c r="MJ498" s="454"/>
      <c r="MK498" s="450"/>
      <c r="ML498" s="450">
        <f>SUM(MK493:MK497)</f>
        <v>217</v>
      </c>
      <c r="MM498" s="456"/>
      <c r="MN498" s="454"/>
      <c r="MO498" s="526"/>
      <c r="MP498" s="455"/>
      <c r="MQ498" s="454"/>
      <c r="MR498" s="454"/>
      <c r="MS498" s="454"/>
      <c r="MT498" s="450"/>
      <c r="MU498" s="450">
        <f>SUM(MT493:MT497)</f>
        <v>72</v>
      </c>
      <c r="MV498" s="456"/>
      <c r="MW498" s="454"/>
      <c r="MX498" s="526"/>
      <c r="MY498" s="455"/>
      <c r="MZ498" s="454"/>
      <c r="NA498" s="454"/>
      <c r="NB498" s="454"/>
      <c r="NC498" s="450"/>
      <c r="ND498" s="450">
        <f>SUM(NC493:NC497)</f>
        <v>168.4</v>
      </c>
      <c r="NE498" s="456"/>
      <c r="NF498" s="454"/>
      <c r="NG498" s="526"/>
      <c r="NH498" s="455"/>
      <c r="NI498" s="454"/>
      <c r="NJ498" s="454"/>
      <c r="NK498" s="454"/>
      <c r="NL498" s="450"/>
      <c r="NM498" s="450">
        <f>SUM(NL493:NL497)</f>
        <v>120.4</v>
      </c>
      <c r="NN498" s="456"/>
      <c r="NO498" s="454"/>
      <c r="NP498" s="526"/>
      <c r="NQ498" s="455"/>
      <c r="NR498" s="454"/>
      <c r="NS498" s="454"/>
      <c r="NT498" s="454"/>
      <c r="NU498" s="450"/>
      <c r="NV498" s="450">
        <f>SUM(NU493:NU497)</f>
        <v>34</v>
      </c>
      <c r="NW498" s="456"/>
      <c r="NX498" s="454"/>
      <c r="NY498" s="491"/>
      <c r="NZ498" s="455"/>
      <c r="OA498" s="455"/>
      <c r="OB498" s="454"/>
      <c r="OC498" s="454"/>
      <c r="OD498" s="454"/>
      <c r="OE498" s="450">
        <f>SUM(OD493:OD497)</f>
        <v>134.6</v>
      </c>
      <c r="OF498" s="456"/>
      <c r="OG498" s="454"/>
      <c r="OH498" s="526"/>
      <c r="OI498" s="455"/>
      <c r="OJ498" s="454"/>
      <c r="OK498" s="454"/>
      <c r="OL498" s="454"/>
      <c r="OM498" s="450"/>
      <c r="ON498" s="450">
        <f>SUM(OM493:OM497)</f>
        <v>65.599999999999994</v>
      </c>
      <c r="OO498" s="456"/>
      <c r="OP498" s="454"/>
      <c r="OQ498" s="491"/>
      <c r="OR498" s="455"/>
      <c r="OS498" s="454"/>
      <c r="OT498" s="454"/>
      <c r="OU498" s="454"/>
      <c r="OV498" s="450"/>
      <c r="OW498" s="450">
        <f>SUM(OV493:OV497)</f>
        <v>156.6</v>
      </c>
      <c r="OX498" s="456"/>
      <c r="OY498" s="454"/>
      <c r="OZ498" s="526"/>
      <c r="PA498" s="455"/>
      <c r="PB498" s="454"/>
      <c r="PC498" s="454"/>
      <c r="PD498" s="454"/>
      <c r="PE498" s="450"/>
      <c r="PF498" s="450">
        <f>SUM(PE493:PE497)</f>
        <v>226.8</v>
      </c>
      <c r="PG498" s="456"/>
      <c r="PH498" s="454"/>
      <c r="PI498" s="526"/>
      <c r="PJ498" s="455"/>
      <c r="PK498" s="454"/>
      <c r="PL498" s="454"/>
      <c r="PM498" s="454"/>
      <c r="PN498" s="450"/>
      <c r="PO498" s="450">
        <f>SUM(PN493:PN497)</f>
        <v>126.6</v>
      </c>
      <c r="PP498" s="456"/>
      <c r="PQ498" s="454"/>
      <c r="PR498" s="491"/>
      <c r="PS498" s="455"/>
      <c r="PT498" s="454"/>
      <c r="PU498" s="454"/>
      <c r="PV498" s="454"/>
      <c r="PW498" s="450"/>
      <c r="PX498" s="450">
        <f>SUM(PW493:PW497)</f>
        <v>182.4</v>
      </c>
      <c r="PY498" s="456"/>
      <c r="PZ498" s="454"/>
      <c r="QA498" s="526"/>
      <c r="QB498" s="455"/>
      <c r="QC498" s="454"/>
      <c r="QD498" s="454"/>
      <c r="QE498" s="454"/>
      <c r="QF498" s="450"/>
      <c r="QG498" s="450">
        <f>SUM(QF493:QF497)</f>
        <v>143.10000000000002</v>
      </c>
      <c r="QH498" s="456"/>
      <c r="QI498" s="454"/>
      <c r="QJ498" s="491"/>
      <c r="QK498" s="455"/>
      <c r="QL498" s="454"/>
      <c r="QM498" s="454"/>
      <c r="QN498" s="454"/>
      <c r="QO498" s="450"/>
      <c r="QP498" s="450">
        <f>SUM(QO493:QO497)</f>
        <v>267.3</v>
      </c>
      <c r="QQ498" s="456"/>
      <c r="QR498" s="454"/>
      <c r="QS498" s="526"/>
      <c r="QT498" s="455"/>
      <c r="QU498" s="454"/>
      <c r="QV498" s="454"/>
      <c r="QW498" s="454"/>
      <c r="QX498" s="450"/>
      <c r="QY498" s="450">
        <f>SUM(QX493:QX497)</f>
        <v>211.6</v>
      </c>
      <c r="QZ498" s="456"/>
      <c r="RA498" s="454"/>
      <c r="RB498" s="491"/>
      <c r="RC498" s="455"/>
      <c r="RD498" s="454"/>
      <c r="RE498" s="454"/>
      <c r="RF498" s="454"/>
      <c r="RG498" s="450"/>
      <c r="RH498" s="450">
        <f>SUM(RG493:RG497)</f>
        <v>241.9</v>
      </c>
      <c r="RI498" s="456"/>
      <c r="RJ498" s="454"/>
      <c r="RK498" s="455"/>
      <c r="RL498" s="455"/>
      <c r="RM498" s="455"/>
      <c r="RN498" s="454"/>
      <c r="RO498" s="454"/>
      <c r="RP498" s="454"/>
      <c r="RQ498" s="450" t="e">
        <f>SUM(RP493:RP497)</f>
        <v>#N/A</v>
      </c>
      <c r="RR498" s="456"/>
      <c r="RS498" s="454"/>
      <c r="RT498" s="526"/>
      <c r="RU498" s="455"/>
      <c r="RV498" s="454"/>
      <c r="RW498" s="454"/>
      <c r="RX498" s="454"/>
      <c r="RY498" s="450"/>
      <c r="RZ498" s="450">
        <f>SUM(RY493:RY497)</f>
        <v>226.5</v>
      </c>
      <c r="SA498" s="486"/>
      <c r="SB498" s="454"/>
      <c r="SC498" s="526"/>
      <c r="SD498" s="455"/>
      <c r="SE498" s="454"/>
      <c r="SF498" s="454"/>
      <c r="SG498" s="454"/>
      <c r="SH498" s="450"/>
      <c r="SI498" s="450">
        <f>SUM(SH493:SH497)</f>
        <v>152.4</v>
      </c>
      <c r="SJ498" s="486"/>
      <c r="SK498" s="454"/>
      <c r="SL498" s="526"/>
      <c r="SM498" s="455"/>
      <c r="SN498" s="454"/>
      <c r="SO498" s="454"/>
      <c r="SP498" s="454"/>
      <c r="SQ498" s="450"/>
      <c r="SR498" s="450">
        <f>SUM(SQ493:SQ497)</f>
        <v>144.30000000000001</v>
      </c>
      <c r="SS498" s="486"/>
      <c r="ST498" s="454"/>
      <c r="SU498" s="526"/>
      <c r="SV498" s="455"/>
      <c r="SW498" s="454"/>
      <c r="SX498" s="454"/>
      <c r="SY498" s="454"/>
      <c r="SZ498" s="450"/>
      <c r="TA498" s="450">
        <f>SUM(SZ493:SZ497)</f>
        <v>113.30000000000001</v>
      </c>
      <c r="TB498" s="486"/>
      <c r="TC498" s="454"/>
      <c r="TD498" s="526"/>
      <c r="TE498" s="455"/>
      <c r="TF498" s="454"/>
      <c r="TG498" s="454"/>
      <c r="TH498" s="454"/>
      <c r="TI498" s="454"/>
      <c r="TJ498" s="450">
        <f>SUM(TI493:TI497)</f>
        <v>190.9</v>
      </c>
      <c r="TK498" s="486"/>
      <c r="TL498" s="454"/>
      <c r="TM498" s="526"/>
      <c r="TN498" s="455"/>
      <c r="TO498" s="454"/>
      <c r="TP498" s="454"/>
      <c r="TQ498" s="454"/>
      <c r="TR498" s="450"/>
      <c r="TS498" s="450">
        <f>SUM(TR493:TR497)</f>
        <v>162.60000000000002</v>
      </c>
      <c r="TT498" s="486"/>
      <c r="TU498" s="454"/>
      <c r="TV498" s="455"/>
      <c r="TW498" s="455"/>
      <c r="TX498" s="454"/>
      <c r="TY498" s="454"/>
      <c r="TZ498" s="454"/>
      <c r="UA498" s="450"/>
      <c r="UB498" s="450" t="e">
        <f>SUM(UA493:UA497)</f>
        <v>#N/A</v>
      </c>
      <c r="UC498" s="486"/>
      <c r="UD498" s="454"/>
      <c r="UE498" s="526"/>
      <c r="UF498" s="455"/>
      <c r="UG498" s="454"/>
      <c r="UH498" s="454"/>
      <c r="UI498" s="454"/>
      <c r="UJ498" s="450"/>
      <c r="UK498" s="450">
        <f>SUM(UJ493:UJ497)</f>
        <v>215.4</v>
      </c>
      <c r="UL498" s="486"/>
      <c r="UM498" s="454"/>
      <c r="UN498" s="455"/>
      <c r="UO498" s="455"/>
      <c r="UP498" s="454"/>
      <c r="UQ498" s="454"/>
      <c r="UR498" s="454"/>
      <c r="US498" s="450"/>
      <c r="UT498" s="450" t="e">
        <f>SUM(US493:US497)</f>
        <v>#N/A</v>
      </c>
      <c r="UU498" s="486"/>
      <c r="UV498" s="454"/>
      <c r="UW498" s="526"/>
      <c r="UX498" s="455"/>
      <c r="UY498" s="454"/>
      <c r="UZ498" s="454"/>
      <c r="VA498" s="454"/>
      <c r="VB498" s="450"/>
      <c r="VC498" s="450">
        <f>SUM(VB493:VB497)</f>
        <v>53.8</v>
      </c>
      <c r="VD498" s="486"/>
      <c r="VE498" s="454"/>
      <c r="VF498" s="455"/>
      <c r="VG498" s="455"/>
      <c r="VH498" s="454"/>
      <c r="VI498" s="454"/>
      <c r="VJ498" s="454"/>
      <c r="VK498" s="450"/>
      <c r="VL498" s="450" t="e">
        <f>SUM(VK493:VK497)</f>
        <v>#N/A</v>
      </c>
      <c r="VM498" s="486"/>
      <c r="VN498" s="454"/>
      <c r="VO498" s="526"/>
      <c r="VP498" s="455"/>
      <c r="VQ498" s="454"/>
      <c r="VR498" s="454"/>
      <c r="VS498" s="454"/>
      <c r="VT498" s="450"/>
      <c r="VU498" s="450">
        <f>SUM(VT493:VT497)</f>
        <v>50.1</v>
      </c>
      <c r="VV498" s="486"/>
      <c r="VW498" s="454"/>
      <c r="VX498" s="455"/>
      <c r="VY498" s="455"/>
      <c r="VZ498" s="455"/>
      <c r="WA498" s="454"/>
      <c r="WB498" s="454"/>
      <c r="WC498" s="454"/>
      <c r="WD498" s="450" t="e">
        <f>SUM(WC493:WC497)</f>
        <v>#N/A</v>
      </c>
      <c r="WE498" s="486"/>
      <c r="WF498" s="454"/>
      <c r="WG498" s="526"/>
      <c r="WH498" s="455"/>
      <c r="WI498" s="454"/>
      <c r="WJ498" s="454"/>
      <c r="WK498" s="454"/>
      <c r="WL498" s="454"/>
      <c r="WM498" s="450">
        <f>SUM(WL493:WL497)</f>
        <v>87.4</v>
      </c>
      <c r="WN498" s="486"/>
      <c r="WO498" s="454"/>
      <c r="WP498" s="526"/>
      <c r="WQ498" s="454"/>
      <c r="WR498" s="454"/>
      <c r="WS498" s="454"/>
      <c r="WT498" s="454"/>
      <c r="WU498" s="450"/>
      <c r="WV498" s="450">
        <f>SUM(WU493:WU497)</f>
        <v>106.60000000000001</v>
      </c>
      <c r="WW498" s="486"/>
      <c r="WX498" s="454"/>
      <c r="WY498" s="526"/>
      <c r="WZ498" s="455"/>
      <c r="XA498" s="454"/>
      <c r="XB498" s="454"/>
      <c r="XC498" s="454"/>
      <c r="XD498" s="454"/>
      <c r="XE498" s="450">
        <f>SUM(XD493:XD497)</f>
        <v>270.2</v>
      </c>
      <c r="XF498" s="486"/>
      <c r="XG498" s="454"/>
      <c r="XH498" s="455"/>
      <c r="XI498" s="455"/>
      <c r="XJ498" s="455"/>
      <c r="XK498" s="454"/>
      <c r="XL498" s="454"/>
      <c r="XM498" s="454"/>
      <c r="XN498" s="450" t="e">
        <f>SUM(XM493:XM497)</f>
        <v>#N/A</v>
      </c>
      <c r="XO498" s="486"/>
      <c r="XP498" s="454"/>
      <c r="XQ498" s="526"/>
      <c r="XR498" s="455"/>
      <c r="XS498" s="454"/>
      <c r="XT498" s="454"/>
      <c r="XU498" s="454"/>
      <c r="XV498" s="450"/>
      <c r="XW498" s="450">
        <f>SUM(XV493:XV497)</f>
        <v>111.89999999999999</v>
      </c>
      <c r="XX498" s="486"/>
      <c r="XY498" s="454"/>
      <c r="XZ498" s="526"/>
      <c r="YA498" s="455"/>
      <c r="YB498" s="454"/>
      <c r="YC498" s="454"/>
      <c r="YD498" s="454"/>
      <c r="YE498" s="454"/>
      <c r="YF498" s="450">
        <f>SUM(YE493:YE497)</f>
        <v>40.4</v>
      </c>
      <c r="YG498" s="486"/>
      <c r="YH498" s="454"/>
      <c r="YI498" s="526"/>
      <c r="YJ498" s="455"/>
      <c r="YK498" s="454"/>
      <c r="YL498" s="454"/>
      <c r="YM498" s="454"/>
      <c r="YN498" s="450"/>
      <c r="YO498" s="450">
        <f>SUM(YN493:YN497)</f>
        <v>154.5</v>
      </c>
      <c r="YP498" s="486"/>
      <c r="YQ498" s="454"/>
      <c r="YR498" s="455"/>
      <c r="YS498" s="455"/>
      <c r="YT498" s="455"/>
      <c r="YU498" s="454"/>
      <c r="YV498" s="454"/>
      <c r="YW498" s="454"/>
      <c r="YX498" s="450" t="e">
        <f>SUM(YW493:YW497)</f>
        <v>#N/A</v>
      </c>
      <c r="YY498" s="486"/>
      <c r="YZ498" s="454"/>
      <c r="ZA498" s="455"/>
      <c r="ZB498" s="455"/>
      <c r="ZC498" s="455"/>
      <c r="ZD498" s="454"/>
      <c r="ZE498" s="454"/>
      <c r="ZF498" s="454"/>
      <c r="ZG498" s="450" t="e">
        <f>SUM(ZF493:ZF497)</f>
        <v>#N/A</v>
      </c>
      <c r="ZH498" s="486"/>
      <c r="ZI498" s="454"/>
      <c r="ZJ498" s="491"/>
      <c r="ZK498" s="455"/>
      <c r="ZL498" s="455"/>
      <c r="ZM498" s="454"/>
      <c r="ZN498" s="454"/>
      <c r="ZO498" s="454"/>
      <c r="ZP498" s="450">
        <f>SUM(ZO493:ZO497)</f>
        <v>33.9</v>
      </c>
      <c r="ZQ498" s="486"/>
      <c r="ZR498" s="454"/>
      <c r="ZS498" s="455"/>
      <c r="ZT498" s="455"/>
      <c r="ZU498" s="454"/>
      <c r="ZV498" s="454"/>
      <c r="ZW498" s="454"/>
      <c r="ZX498" s="450"/>
      <c r="ZY498" s="450" t="e">
        <f>SUM(ZX493:ZX497)</f>
        <v>#N/A</v>
      </c>
      <c r="ZZ498" s="486"/>
      <c r="AAA498" s="454"/>
      <c r="AAB498" s="455"/>
      <c r="AAC498" s="455"/>
      <c r="AAD498" s="454"/>
      <c r="AAE498" s="454"/>
      <c r="AAF498" s="454"/>
      <c r="AAG498" s="450"/>
      <c r="AAH498" s="450" t="e">
        <f>SUM(AAG493:AAG497)</f>
        <v>#N/A</v>
      </c>
      <c r="AAI498" s="486"/>
      <c r="AAJ498" s="454"/>
      <c r="AAK498" s="455"/>
      <c r="AAL498" s="455"/>
      <c r="AAM498" s="454"/>
      <c r="AAN498" s="454"/>
      <c r="AAO498" s="454"/>
      <c r="AAP498" s="450"/>
      <c r="AAQ498" s="450" t="e">
        <f>SUM(AAP493:AAP497)</f>
        <v>#N/A</v>
      </c>
      <c r="AAR498" s="486"/>
      <c r="AAS498" s="454"/>
      <c r="AAT498" s="455"/>
      <c r="AAU498" s="455"/>
      <c r="AAV498" s="454"/>
      <c r="AAW498" s="454"/>
      <c r="AAX498" s="454"/>
      <c r="AAY498" s="450"/>
      <c r="AAZ498" s="450" t="e">
        <f>SUM(AAY493:AAY497)</f>
        <v>#N/A</v>
      </c>
      <c r="ABA498" s="486"/>
      <c r="ABB498" s="454"/>
      <c r="ABC498" s="455"/>
      <c r="ABD498" s="455"/>
      <c r="ABE498" s="454"/>
      <c r="ABF498" s="454"/>
      <c r="ABG498" s="454"/>
      <c r="ABH498" s="450"/>
      <c r="ABI498" s="450" t="e">
        <f>SUM(ABH493:ABH497)</f>
        <v>#N/A</v>
      </c>
      <c r="ABJ498" s="486"/>
      <c r="ABK498" s="454"/>
      <c r="ABL498" s="455"/>
      <c r="ABM498" s="455"/>
      <c r="ABN498" s="454"/>
      <c r="ABO498" s="454"/>
      <c r="ABP498" s="454"/>
      <c r="ABQ498" s="450"/>
      <c r="ABR498" s="450" t="e">
        <f>SUM(ABQ493:ABQ497)</f>
        <v>#N/A</v>
      </c>
      <c r="ABS498" s="486"/>
      <c r="ABT498" s="454"/>
      <c r="ABU498" s="455"/>
      <c r="ABV498" s="455"/>
      <c r="ABW498" s="454"/>
      <c r="ABX498" s="454"/>
      <c r="ABY498" s="454"/>
      <c r="ABZ498" s="450"/>
      <c r="ACA498" s="450" t="e">
        <f>SUM(ABZ493:ABZ497)</f>
        <v>#N/A</v>
      </c>
      <c r="ACB498" s="486"/>
      <c r="ACC498" s="454"/>
      <c r="ACD498" s="455"/>
      <c r="ACE498" s="455"/>
      <c r="ACF498" s="454"/>
      <c r="ACG498" s="454"/>
      <c r="ACH498" s="454"/>
      <c r="ACI498" s="450"/>
      <c r="ACJ498" s="450" t="e">
        <f>SUM(ACI493:ACI497)</f>
        <v>#N/A</v>
      </c>
      <c r="ACK498" s="486"/>
      <c r="ACL498" s="454"/>
      <c r="ACM498" s="455"/>
      <c r="ACN498" s="455"/>
      <c r="ACO498" s="454"/>
      <c r="ACP498" s="454"/>
      <c r="ACQ498" s="454"/>
      <c r="ACR498" s="450"/>
      <c r="ACS498" s="450" t="e">
        <f>SUM(ACR493:ACR497)</f>
        <v>#N/A</v>
      </c>
      <c r="ACT498" s="486"/>
      <c r="ACU498" s="454"/>
      <c r="ACV498" s="491"/>
      <c r="ACW498" s="455"/>
      <c r="ACX498" s="454"/>
      <c r="ACY498" s="454"/>
      <c r="ACZ498" s="454"/>
      <c r="ADA498" s="450"/>
      <c r="ADB498" s="450">
        <f>SUM(ADA493:ADA497)</f>
        <v>54.6</v>
      </c>
      <c r="ADC498" s="486"/>
      <c r="ADD498" s="454"/>
      <c r="ADE498" s="526"/>
      <c r="ADF498" s="455"/>
      <c r="ADG498" s="454"/>
      <c r="ADH498" s="454"/>
      <c r="ADI498" s="454"/>
      <c r="ADJ498" s="454"/>
      <c r="ADK498" s="450">
        <f>SUM(ADJ493:ADJ497)</f>
        <v>160.20000000000002</v>
      </c>
      <c r="ADL498" s="486"/>
      <c r="ADM498" s="454"/>
      <c r="ADN498" s="526"/>
      <c r="ADO498" s="455"/>
      <c r="ADP498" s="454"/>
      <c r="ADQ498" s="454"/>
      <c r="ADR498" s="454"/>
      <c r="ADS498" s="450"/>
      <c r="ADT498" s="450">
        <f>SUM(ADS493:ADS497)</f>
        <v>175.29999999999998</v>
      </c>
      <c r="ADU498" s="486"/>
      <c r="ADV498" s="454"/>
      <c r="ADW498" s="526"/>
      <c r="ADX498" s="455"/>
      <c r="ADY498" s="455"/>
      <c r="ADZ498" s="454"/>
      <c r="AEA498" s="454"/>
      <c r="AEB498" s="454"/>
      <c r="AEC498" s="450">
        <f>SUM(AEB493:AEB497)</f>
        <v>217.79999999999998</v>
      </c>
      <c r="AED498" s="486"/>
      <c r="AEE498" s="454"/>
      <c r="AEF498" s="526"/>
      <c r="AEG498" s="455"/>
      <c r="AEH498" s="454"/>
      <c r="AEI498" s="454"/>
      <c r="AEJ498" s="454"/>
      <c r="AEK498" s="454"/>
      <c r="AEL498" s="450">
        <f>SUM(AEK493:AEK497)</f>
        <v>80.5</v>
      </c>
      <c r="AEM498" s="486"/>
      <c r="AEN498" s="454"/>
      <c r="AEO498" s="526"/>
      <c r="AEP498" s="455"/>
      <c r="AEQ498" s="454"/>
      <c r="AER498" s="454"/>
      <c r="AES498" s="454"/>
      <c r="AET498" s="454"/>
      <c r="AEU498" s="450">
        <f>SUM(AET493:AET497)</f>
        <v>203.4</v>
      </c>
      <c r="AEV498" s="486"/>
      <c r="AEW498" s="454"/>
      <c r="AEX498" s="526"/>
      <c r="AEY498" s="455"/>
      <c r="AEZ498" s="454"/>
      <c r="AFA498" s="454"/>
      <c r="AFB498" s="454"/>
      <c r="AFC498" s="450"/>
      <c r="AFD498" s="450">
        <f>SUM(AFC493:AFC497)</f>
        <v>174.1</v>
      </c>
      <c r="AFE498" s="486"/>
      <c r="AFF498" s="454"/>
      <c r="AFG498" s="526"/>
      <c r="AFH498" s="455"/>
      <c r="AFI498" s="454"/>
      <c r="AFJ498" s="454"/>
      <c r="AFK498" s="454"/>
      <c r="AFL498" s="450"/>
      <c r="AFM498" s="450">
        <f>SUM(AFL493:AFL497)</f>
        <v>127.80000000000001</v>
      </c>
      <c r="AFN498" s="486"/>
      <c r="AFO498" s="454"/>
      <c r="AFP498" s="526"/>
      <c r="AFQ498" s="455"/>
      <c r="AFR498" s="454"/>
      <c r="AFS498" s="454"/>
      <c r="AFT498" s="454"/>
      <c r="AFU498" s="450"/>
      <c r="AFV498" s="450">
        <f>SUM(AFU493:AFU497)</f>
        <v>136.5</v>
      </c>
      <c r="AFW498" s="486"/>
      <c r="AFX498" s="454"/>
      <c r="AFY498" s="528"/>
      <c r="AFZ498" s="455"/>
      <c r="AGA498" s="454"/>
      <c r="AGB498" s="454"/>
      <c r="AGC498" s="454"/>
      <c r="AGD498" s="450"/>
      <c r="AGE498" s="450">
        <f>SUM(AGD493:AGD497)</f>
        <v>84.9</v>
      </c>
      <c r="AGF498" s="486"/>
      <c r="AGG498" s="454"/>
      <c r="AGH498" s="526"/>
      <c r="AGI498" s="455"/>
      <c r="AGJ498" s="454"/>
      <c r="AGK498" s="454"/>
      <c r="AGL498" s="454"/>
      <c r="AGM498" s="450"/>
      <c r="AGN498" s="450">
        <f>SUM(AGM493:AGM497)</f>
        <v>241.1</v>
      </c>
      <c r="AGO498" s="486"/>
      <c r="AGP498" s="454"/>
      <c r="AGQ498" s="526"/>
      <c r="AGR498" s="455"/>
      <c r="AGS498" s="454"/>
      <c r="AGT498" s="454"/>
      <c r="AGU498" s="454"/>
      <c r="AGV498" s="450"/>
      <c r="AGW498" s="450">
        <f>SUM(AGV493:AGV497)</f>
        <v>181.39999999999998</v>
      </c>
      <c r="AGX498" s="486"/>
      <c r="AGY498" s="454"/>
      <c r="AGZ498" s="527"/>
      <c r="AHA498" s="455"/>
      <c r="AHB498" s="454"/>
      <c r="AHC498" s="454"/>
      <c r="AHD498" s="454"/>
      <c r="AHE498" s="450"/>
      <c r="AHF498" s="450">
        <f>SUM(AHE493:AHE497)</f>
        <v>221.89999999999998</v>
      </c>
      <c r="AHG498" s="486"/>
      <c r="AHH498" s="495"/>
      <c r="AHI498" s="496"/>
      <c r="AHJ498" s="496"/>
      <c r="AHK498" s="495"/>
      <c r="AHL498" s="495"/>
      <c r="AHM498" s="495"/>
      <c r="AHN498" s="481"/>
      <c r="AHO498" s="481"/>
      <c r="AHP498" s="496"/>
      <c r="AHQ498" s="495"/>
      <c r="AHR498" s="513"/>
      <c r="AHS498" s="496"/>
      <c r="AHT498" s="495"/>
      <c r="AHU498" s="495"/>
      <c r="AHV498" s="495"/>
      <c r="AHW498" s="481"/>
      <c r="AHX498" s="481"/>
      <c r="AHY498" s="496"/>
      <c r="AHZ498" s="495"/>
      <c r="AIA498" s="513"/>
      <c r="AIB498" s="496"/>
      <c r="AIC498" s="495"/>
      <c r="AID498" s="495"/>
      <c r="AIE498" s="495"/>
      <c r="AIF498" s="481"/>
      <c r="AIG498" s="481"/>
      <c r="AIH498" s="496"/>
      <c r="AII498" s="263"/>
      <c r="AIJ498" s="433"/>
      <c r="AIK498" s="264"/>
      <c r="AIL498" s="264"/>
      <c r="AIM498" s="263"/>
      <c r="AIN498" s="264"/>
      <c r="AIO498" s="264"/>
      <c r="AIP498" s="210"/>
      <c r="AIQ498" s="264"/>
    </row>
    <row r="499" spans="1:927" s="16" customFormat="1" ht="15">
      <c r="A499" s="454" t="s">
        <v>80</v>
      </c>
      <c r="B499" s="490" t="s">
        <v>1435</v>
      </c>
      <c r="C499" s="455" t="s">
        <v>2268</v>
      </c>
      <c r="D499" s="523">
        <f>IF(C499="Kopman",1.4,1)</f>
        <v>1.4</v>
      </c>
      <c r="E499" s="492">
        <f>VLOOKUP(B499,$A$563:$F$2022,6,FALSE)</f>
        <v>11</v>
      </c>
      <c r="F499" s="454" t="s">
        <v>61</v>
      </c>
      <c r="G499" s="450">
        <f>E499*1.5*D499</f>
        <v>23.099999999999998</v>
      </c>
      <c r="H499" s="450"/>
      <c r="I499" s="456"/>
      <c r="J499" s="454" t="s">
        <v>80</v>
      </c>
      <c r="K499" s="525" t="s">
        <v>1435</v>
      </c>
      <c r="L499" s="525"/>
      <c r="M499" s="523">
        <f>IF(L499="Kopman",1.4,1)</f>
        <v>1</v>
      </c>
      <c r="N499" s="492">
        <f>VLOOKUP(K499,$A$563:$F$2022,6,FALSE)</f>
        <v>11</v>
      </c>
      <c r="O499" s="454" t="s">
        <v>61</v>
      </c>
      <c r="P499" s="450">
        <f>N499*1.5*M499</f>
        <v>16.5</v>
      </c>
      <c r="Q499" s="450"/>
      <c r="R499" s="456"/>
      <c r="S499" s="454" t="s">
        <v>80</v>
      </c>
      <c r="T499" s="525" t="s">
        <v>1435</v>
      </c>
      <c r="U499" s="455"/>
      <c r="V499" s="523">
        <f>IF(U499="Kopman",1.4,1)</f>
        <v>1</v>
      </c>
      <c r="W499" s="492">
        <f>VLOOKUP(T499,$A$563:$F$2022,6,FALSE)</f>
        <v>11</v>
      </c>
      <c r="X499" s="454" t="s">
        <v>61</v>
      </c>
      <c r="Y499" s="450">
        <f>W499*1.5*V499</f>
        <v>16.5</v>
      </c>
      <c r="Z499" s="450"/>
      <c r="AA499" s="456"/>
      <c r="AB499" s="454" t="s">
        <v>80</v>
      </c>
      <c r="AC499" s="525" t="s">
        <v>1435</v>
      </c>
      <c r="AD499" s="455" t="s">
        <v>2268</v>
      </c>
      <c r="AE499" s="523">
        <f>IF(AD499="Kopman",1.4,1)</f>
        <v>1.4</v>
      </c>
      <c r="AF499" s="492">
        <f>VLOOKUP(AC499,$A$563:$F$2022,6,FALSE)</f>
        <v>11</v>
      </c>
      <c r="AG499" s="454" t="s">
        <v>61</v>
      </c>
      <c r="AH499" s="450">
        <f>AF499*1.5*AE499</f>
        <v>23.099999999999998</v>
      </c>
      <c r="AI499" s="450"/>
      <c r="AJ499" s="456"/>
      <c r="AK499" s="454" t="s">
        <v>80</v>
      </c>
      <c r="AL499" s="490" t="s">
        <v>1435</v>
      </c>
      <c r="AM499" s="455"/>
      <c r="AN499" s="523">
        <f>IF(AM499="Kopman",1.4,1)</f>
        <v>1</v>
      </c>
      <c r="AO499" s="492">
        <f>VLOOKUP(AL499,$A$563:$F$2022,6,FALSE)</f>
        <v>11</v>
      </c>
      <c r="AP499" s="454" t="s">
        <v>61</v>
      </c>
      <c r="AQ499" s="450">
        <f>AO499*1.5*AN499</f>
        <v>16.5</v>
      </c>
      <c r="AR499" s="450"/>
      <c r="AS499" s="456"/>
      <c r="AT499" s="454" t="s">
        <v>80</v>
      </c>
      <c r="AU499" s="525" t="s">
        <v>1435</v>
      </c>
      <c r="AV499" s="455"/>
      <c r="AW499" s="523">
        <f>IF(AV499="Kopman",1.4,1)</f>
        <v>1</v>
      </c>
      <c r="AX499" s="492">
        <f>VLOOKUP(AU499,$A$563:$F$2022,6,FALSE)</f>
        <v>11</v>
      </c>
      <c r="AY499" s="454" t="s">
        <v>61</v>
      </c>
      <c r="AZ499" s="450">
        <f>AX499*1.5*AW499</f>
        <v>16.5</v>
      </c>
      <c r="BA499" s="450"/>
      <c r="BB499" s="456"/>
      <c r="BC499" s="454" t="s">
        <v>80</v>
      </c>
      <c r="BD499" s="525" t="s">
        <v>1435</v>
      </c>
      <c r="BE499" s="455"/>
      <c r="BF499" s="523">
        <f>IF(BE499="Kopman",1.4,1)</f>
        <v>1</v>
      </c>
      <c r="BG499" s="492">
        <f>VLOOKUP(BD499,$A$563:$F$2022,6,FALSE)</f>
        <v>11</v>
      </c>
      <c r="BH499" s="454" t="s">
        <v>61</v>
      </c>
      <c r="BI499" s="450">
        <f>BG499*1.5*BF499</f>
        <v>16.5</v>
      </c>
      <c r="BJ499" s="450"/>
      <c r="BK499" s="456"/>
      <c r="BL499" s="454" t="s">
        <v>80</v>
      </c>
      <c r="BM499" s="525" t="s">
        <v>465</v>
      </c>
      <c r="BN499" s="455"/>
      <c r="BO499" s="523">
        <f>IF(BN499="Kopman",1.4,1)</f>
        <v>1</v>
      </c>
      <c r="BP499" s="492">
        <f>VLOOKUP(BM499,$A$563:$F$2022,6,FALSE)</f>
        <v>26</v>
      </c>
      <c r="BQ499" s="454" t="s">
        <v>61</v>
      </c>
      <c r="BR499" s="450">
        <f>BP499*1.5*BO499</f>
        <v>39</v>
      </c>
      <c r="BS499" s="450"/>
      <c r="BT499" s="456"/>
      <c r="BU499" s="454" t="s">
        <v>80</v>
      </c>
      <c r="BV499" s="525" t="s">
        <v>1435</v>
      </c>
      <c r="BW499" s="455"/>
      <c r="BX499" s="523">
        <f>IF(BW499="Kopman",1.4,1)</f>
        <v>1</v>
      </c>
      <c r="BY499" s="492">
        <f>VLOOKUP(BV499,$A$563:$F$2022,6,FALSE)</f>
        <v>11</v>
      </c>
      <c r="BZ499" s="454" t="s">
        <v>61</v>
      </c>
      <c r="CA499" s="450">
        <f>BY499*1.5*BX499</f>
        <v>16.5</v>
      </c>
      <c r="CB499" s="450"/>
      <c r="CC499" s="456"/>
      <c r="CD499" s="454" t="s">
        <v>80</v>
      </c>
      <c r="CE499" s="525" t="s">
        <v>1435</v>
      </c>
      <c r="CF499" s="455" t="s">
        <v>2268</v>
      </c>
      <c r="CG499" s="523">
        <f>IF(CF499="Kopman",1.4,1)</f>
        <v>1.4</v>
      </c>
      <c r="CH499" s="492">
        <f>VLOOKUP(CE499,$A$563:$F$2022,6,FALSE)</f>
        <v>11</v>
      </c>
      <c r="CI499" s="454" t="s">
        <v>61</v>
      </c>
      <c r="CJ499" s="450">
        <f>CH499*1.5*CG499</f>
        <v>23.099999999999998</v>
      </c>
      <c r="CK499" s="450"/>
      <c r="CL499" s="456"/>
      <c r="CM499" s="454" t="s">
        <v>80</v>
      </c>
      <c r="CN499" s="525" t="s">
        <v>465</v>
      </c>
      <c r="CO499" s="455"/>
      <c r="CP499" s="523">
        <f>IF(CO499="Kopman",1.4,1)</f>
        <v>1</v>
      </c>
      <c r="CQ499" s="492">
        <f>VLOOKUP(CN499,$A$563:$F$2022,6,FALSE)</f>
        <v>26</v>
      </c>
      <c r="CR499" s="454" t="s">
        <v>61</v>
      </c>
      <c r="CS499" s="450">
        <f>CQ499*1.5*CP499</f>
        <v>39</v>
      </c>
      <c r="CT499" s="450"/>
      <c r="CU499" s="456"/>
      <c r="CV499" s="454" t="s">
        <v>80</v>
      </c>
      <c r="CW499" s="525" t="s">
        <v>1435</v>
      </c>
      <c r="CX499" s="455"/>
      <c r="CY499" s="523">
        <f>IF(CX499="Kopman",1.4,1)</f>
        <v>1</v>
      </c>
      <c r="CZ499" s="492">
        <f>VLOOKUP(CW499,$A$563:$F$2022,6,FALSE)</f>
        <v>11</v>
      </c>
      <c r="DA499" s="454" t="s">
        <v>61</v>
      </c>
      <c r="DB499" s="450">
        <f>CZ499*1.5*CY499</f>
        <v>16.5</v>
      </c>
      <c r="DC499" s="450"/>
      <c r="DD499" s="456"/>
      <c r="DE499" s="454" t="s">
        <v>80</v>
      </c>
      <c r="DF499" s="525" t="s">
        <v>1435</v>
      </c>
      <c r="DG499" s="455"/>
      <c r="DH499" s="523">
        <f>IF(DG499="Kopman",1.4,1)</f>
        <v>1</v>
      </c>
      <c r="DI499" s="492">
        <f>VLOOKUP(DF499,$A$563:$F$2022,6,FALSE)</f>
        <v>11</v>
      </c>
      <c r="DJ499" s="454" t="s">
        <v>61</v>
      </c>
      <c r="DK499" s="450">
        <f>DI499*1.5*DH499</f>
        <v>16.5</v>
      </c>
      <c r="DL499" s="450"/>
      <c r="DM499" s="456"/>
      <c r="DN499" s="454" t="s">
        <v>80</v>
      </c>
      <c r="DO499" s="490" t="s">
        <v>504</v>
      </c>
      <c r="DP499" s="455"/>
      <c r="DQ499" s="523">
        <f>IF(DP499="Kopman",1.4,1)</f>
        <v>1</v>
      </c>
      <c r="DR499" s="492">
        <f>VLOOKUP(DO499,$A$563:$F$2022,6,FALSE)</f>
        <v>39</v>
      </c>
      <c r="DS499" s="454" t="s">
        <v>61</v>
      </c>
      <c r="DT499" s="450">
        <f>DR499*1.5*DQ499</f>
        <v>58.5</v>
      </c>
      <c r="DU499" s="450"/>
      <c r="DV499" s="456"/>
      <c r="DW499" s="454" t="s">
        <v>80</v>
      </c>
      <c r="DX499" s="506" t="s">
        <v>186</v>
      </c>
      <c r="DY499" s="455"/>
      <c r="DZ499" s="523">
        <f>IF(DY499="Kopman",1.4,1)</f>
        <v>1</v>
      </c>
      <c r="EA499" s="492" t="e">
        <f>VLOOKUP(DX499,$A$563:$F$2022,6,FALSE)</f>
        <v>#N/A</v>
      </c>
      <c r="EB499" s="454" t="s">
        <v>61</v>
      </c>
      <c r="EC499" s="450" t="e">
        <f>EA499*1.5*DZ499</f>
        <v>#N/A</v>
      </c>
      <c r="ED499" s="450"/>
      <c r="EE499" s="456"/>
      <c r="EF499" s="454" t="s">
        <v>80</v>
      </c>
      <c r="EG499" s="525" t="s">
        <v>499</v>
      </c>
      <c r="EH499" s="455"/>
      <c r="EI499" s="523">
        <f>IF(EH499="Kopman",1.4,1)</f>
        <v>1</v>
      </c>
      <c r="EJ499" s="492">
        <f>VLOOKUP(EG499,$A$563:$F$2022,6,FALSE)</f>
        <v>93</v>
      </c>
      <c r="EK499" s="454" t="s">
        <v>61</v>
      </c>
      <c r="EL499" s="450">
        <f>EJ499*1.5*EI499</f>
        <v>139.5</v>
      </c>
      <c r="EM499" s="450"/>
      <c r="EN499" s="456"/>
      <c r="EO499" s="454" t="s">
        <v>80</v>
      </c>
      <c r="EP499" s="525" t="s">
        <v>1435</v>
      </c>
      <c r="EQ499" s="455"/>
      <c r="ER499" s="523">
        <f>IF(EQ499="Kopman",1.4,1)</f>
        <v>1</v>
      </c>
      <c r="ES499" s="492">
        <f>VLOOKUP(EP499,$A$563:$F$2022,6,FALSE)</f>
        <v>11</v>
      </c>
      <c r="ET499" s="454" t="s">
        <v>61</v>
      </c>
      <c r="EU499" s="450">
        <f>ES499*1.5*ER499</f>
        <v>16.5</v>
      </c>
      <c r="EV499" s="450"/>
      <c r="EW499" s="456"/>
      <c r="EX499" s="454" t="s">
        <v>80</v>
      </c>
      <c r="EY499" s="506" t="s">
        <v>186</v>
      </c>
      <c r="EZ499" s="455"/>
      <c r="FA499" s="523">
        <f>IF(EZ499="Kopman",1.4,1)</f>
        <v>1</v>
      </c>
      <c r="FB499" s="492" t="e">
        <f>VLOOKUP(EY499,$A$563:$F$2022,6,FALSE)</f>
        <v>#N/A</v>
      </c>
      <c r="FC499" s="454" t="s">
        <v>61</v>
      </c>
      <c r="FD499" s="450" t="e">
        <f>FB499*1.5*FA499</f>
        <v>#N/A</v>
      </c>
      <c r="FE499" s="450"/>
      <c r="FF499" s="456"/>
      <c r="FG499" s="454" t="s">
        <v>80</v>
      </c>
      <c r="FH499" s="525" t="s">
        <v>634</v>
      </c>
      <c r="FI499" s="455"/>
      <c r="FJ499" s="523">
        <f>IF(FI499="Kopman",1.4,1)</f>
        <v>1</v>
      </c>
      <c r="FK499" s="492">
        <f>VLOOKUP(FH499,$A$563:$F$2022,6,FALSE)</f>
        <v>0</v>
      </c>
      <c r="FL499" s="454" t="s">
        <v>61</v>
      </c>
      <c r="FM499" s="450">
        <f>FK499*1.5*FJ499</f>
        <v>0</v>
      </c>
      <c r="FN499" s="450"/>
      <c r="FO499" s="456"/>
      <c r="FP499" s="454" t="s">
        <v>80</v>
      </c>
      <c r="FQ499" s="490" t="s">
        <v>1435</v>
      </c>
      <c r="FR499" s="455"/>
      <c r="FS499" s="523">
        <f>IF(FR499="Kopman",1.4,1)</f>
        <v>1</v>
      </c>
      <c r="FT499" s="492">
        <f>VLOOKUP(FQ499,$A$563:$F$2022,6,FALSE)</f>
        <v>11</v>
      </c>
      <c r="FU499" s="454" t="s">
        <v>61</v>
      </c>
      <c r="FV499" s="450">
        <f>FT499*1.5*FS499</f>
        <v>16.5</v>
      </c>
      <c r="FW499" s="450"/>
      <c r="FX499" s="456"/>
      <c r="FY499" s="454" t="s">
        <v>80</v>
      </c>
      <c r="FZ499" s="490" t="s">
        <v>465</v>
      </c>
      <c r="GA499" s="455"/>
      <c r="GB499" s="523">
        <f>IF(GA499="Kopman",1.4,1)</f>
        <v>1</v>
      </c>
      <c r="GC499" s="492">
        <f>VLOOKUP(FZ499,$A$563:$F$2022,6,FALSE)</f>
        <v>26</v>
      </c>
      <c r="GD499" s="454" t="s">
        <v>61</v>
      </c>
      <c r="GE499" s="450">
        <f>GC499*1.5*GB499</f>
        <v>39</v>
      </c>
      <c r="GF499" s="450"/>
      <c r="GG499" s="456"/>
      <c r="GH499" s="454" t="s">
        <v>80</v>
      </c>
      <c r="GI499" s="525" t="s">
        <v>1435</v>
      </c>
      <c r="GJ499" s="455"/>
      <c r="GK499" s="523">
        <f>IF(GJ499="Kopman",1.4,1)</f>
        <v>1</v>
      </c>
      <c r="GL499" s="492">
        <f>VLOOKUP(GI499,$A$563:$F$2022,6,FALSE)</f>
        <v>11</v>
      </c>
      <c r="GM499" s="454" t="s">
        <v>61</v>
      </c>
      <c r="GN499" s="450">
        <f>GL499*1.5*GK499</f>
        <v>16.5</v>
      </c>
      <c r="GO499" s="450"/>
      <c r="GP499" s="456"/>
      <c r="GQ499" s="454" t="s">
        <v>80</v>
      </c>
      <c r="GR499" s="525" t="s">
        <v>1435</v>
      </c>
      <c r="GS499" s="455"/>
      <c r="GT499" s="523">
        <f>IF(GS499="Kopman",1.4,1)</f>
        <v>1</v>
      </c>
      <c r="GU499" s="492">
        <f>VLOOKUP(GR499,$A$563:$F$2022,6,FALSE)</f>
        <v>11</v>
      </c>
      <c r="GV499" s="454" t="s">
        <v>61</v>
      </c>
      <c r="GW499" s="450">
        <f>GU499*1.5</f>
        <v>16.5</v>
      </c>
      <c r="GX499" s="450"/>
      <c r="GY499" s="456"/>
      <c r="GZ499" s="454" t="s">
        <v>80</v>
      </c>
      <c r="HA499" s="490" t="s">
        <v>499</v>
      </c>
      <c r="HB499" s="455"/>
      <c r="HC499" s="523">
        <f>IF(HB499="Kopman",1.4,1)</f>
        <v>1</v>
      </c>
      <c r="HD499" s="492">
        <f>VLOOKUP(HA499,$A$563:$F$2022,6,FALSE)</f>
        <v>93</v>
      </c>
      <c r="HE499" s="454" t="s">
        <v>61</v>
      </c>
      <c r="HF499" s="450">
        <f>HD499*1.5*HC499</f>
        <v>139.5</v>
      </c>
      <c r="HG499" s="450"/>
      <c r="HH499" s="456"/>
      <c r="HI499" s="454" t="s">
        <v>80</v>
      </c>
      <c r="HJ499" s="525" t="s">
        <v>548</v>
      </c>
      <c r="HK499" s="455"/>
      <c r="HL499" s="523">
        <f>IF(HK499="Kopman",1.4,1)</f>
        <v>1</v>
      </c>
      <c r="HM499" s="492">
        <f>VLOOKUP(HJ499,$A$563:$F$2022,6,FALSE)</f>
        <v>0</v>
      </c>
      <c r="HN499" s="454" t="s">
        <v>61</v>
      </c>
      <c r="HO499" s="450">
        <f>HM499*1.5</f>
        <v>0</v>
      </c>
      <c r="HP499" s="450"/>
      <c r="HQ499" s="456"/>
      <c r="HR499" s="454" t="s">
        <v>80</v>
      </c>
      <c r="HS499" s="490" t="s">
        <v>451</v>
      </c>
      <c r="HT499" s="455"/>
      <c r="HU499" s="523">
        <f>IF(HT499="Kopman",1.4,1)</f>
        <v>1</v>
      </c>
      <c r="HV499" s="492">
        <f>VLOOKUP(HS499,$A$563:$F$2022,6,FALSE)</f>
        <v>11</v>
      </c>
      <c r="HW499" s="454" t="s">
        <v>61</v>
      </c>
      <c r="HX499" s="450">
        <f>HV499*1.5*HU499</f>
        <v>16.5</v>
      </c>
      <c r="HY499" s="450"/>
      <c r="HZ499" s="456"/>
      <c r="IA499" s="454" t="s">
        <v>80</v>
      </c>
      <c r="IB499" s="525" t="s">
        <v>548</v>
      </c>
      <c r="IC499" s="455"/>
      <c r="ID499" s="523">
        <f>IF(IC499="Kopman",1.4,1)</f>
        <v>1</v>
      </c>
      <c r="IE499" s="492">
        <f>VLOOKUP(IB499,$A$563:$F$2022,6,FALSE)</f>
        <v>0</v>
      </c>
      <c r="IF499" s="454" t="s">
        <v>61</v>
      </c>
      <c r="IG499" s="450">
        <f>IE499*1.5</f>
        <v>0</v>
      </c>
      <c r="IH499" s="450"/>
      <c r="II499" s="456"/>
      <c r="IJ499" s="454" t="s">
        <v>80</v>
      </c>
      <c r="IK499" s="525" t="s">
        <v>1435</v>
      </c>
      <c r="IL499" s="455"/>
      <c r="IM499" s="523">
        <f>IF(IL499="Kopman",1.4,1)</f>
        <v>1</v>
      </c>
      <c r="IN499" s="492">
        <f>VLOOKUP(IK499,$A$563:$F$2022,6,FALSE)</f>
        <v>11</v>
      </c>
      <c r="IO499" s="454" t="s">
        <v>61</v>
      </c>
      <c r="IP499" s="450">
        <f>IN499*1.5*IM499</f>
        <v>16.5</v>
      </c>
      <c r="IQ499" s="450"/>
      <c r="IR499" s="456"/>
      <c r="IS499" s="454" t="s">
        <v>80</v>
      </c>
      <c r="IT499" s="525" t="s">
        <v>549</v>
      </c>
      <c r="IU499" s="455"/>
      <c r="IV499" s="523">
        <f>IF(IU499="Kopman",1.4,1)</f>
        <v>1</v>
      </c>
      <c r="IW499" s="492">
        <f>VLOOKUP(IT499,$A$563:$F$2022,6,FALSE)</f>
        <v>0</v>
      </c>
      <c r="IX499" s="454" t="s">
        <v>61</v>
      </c>
      <c r="IY499" s="450">
        <f>IW499*1.5*IV499</f>
        <v>0</v>
      </c>
      <c r="IZ499" s="450"/>
      <c r="JA499" s="456"/>
      <c r="JB499" s="454" t="s">
        <v>80</v>
      </c>
      <c r="JC499" s="525" t="s">
        <v>1435</v>
      </c>
      <c r="JD499" s="455"/>
      <c r="JE499" s="523">
        <f>IF(JD499="Kopman",1.4,1)</f>
        <v>1</v>
      </c>
      <c r="JF499" s="492">
        <f>VLOOKUP(JC499,$A$563:$F$2022,6,FALSE)</f>
        <v>11</v>
      </c>
      <c r="JG499" s="454" t="s">
        <v>61</v>
      </c>
      <c r="JH499" s="450">
        <f>JF499*1.5*JE499</f>
        <v>16.5</v>
      </c>
      <c r="JI499" s="450"/>
      <c r="JJ499" s="456"/>
      <c r="JK499" s="454" t="s">
        <v>80</v>
      </c>
      <c r="JL499" s="525" t="s">
        <v>1435</v>
      </c>
      <c r="JM499" s="455"/>
      <c r="JN499" s="523">
        <f>IF(JM499="Kopman",1.4,1)</f>
        <v>1</v>
      </c>
      <c r="JO499" s="492">
        <f>VLOOKUP(JL499,$A$563:$F$2022,6,FALSE)</f>
        <v>11</v>
      </c>
      <c r="JP499" s="454" t="s">
        <v>61</v>
      </c>
      <c r="JQ499" s="450">
        <f>JO499*1.5*JN499</f>
        <v>16.5</v>
      </c>
      <c r="JR499" s="450"/>
      <c r="JS499" s="456"/>
      <c r="JT499" s="454" t="s">
        <v>80</v>
      </c>
      <c r="JU499" s="525" t="s">
        <v>499</v>
      </c>
      <c r="JV499" s="455"/>
      <c r="JW499" s="523">
        <f>IF(JV499="Kopman",1.4,1)</f>
        <v>1</v>
      </c>
      <c r="JX499" s="492">
        <f>VLOOKUP(JU499,$A$563:$F$2022,6,FALSE)</f>
        <v>93</v>
      </c>
      <c r="JY499" s="454" t="s">
        <v>61</v>
      </c>
      <c r="JZ499" s="450">
        <f>JX499*1.5*JW499</f>
        <v>139.5</v>
      </c>
      <c r="KA499" s="450"/>
      <c r="KB499" s="456"/>
      <c r="KC499" s="454" t="s">
        <v>80</v>
      </c>
      <c r="KD499" s="525" t="s">
        <v>465</v>
      </c>
      <c r="KE499" s="455"/>
      <c r="KF499" s="523">
        <f>IF(KE499="Kopman",1.4,1)</f>
        <v>1</v>
      </c>
      <c r="KG499" s="492">
        <f>VLOOKUP(KD499,$A$563:$F$2022,6,FALSE)</f>
        <v>26</v>
      </c>
      <c r="KH499" s="454" t="s">
        <v>61</v>
      </c>
      <c r="KI499" s="450">
        <f>KG499*1.5*KF499</f>
        <v>39</v>
      </c>
      <c r="KJ499" s="450"/>
      <c r="KK499" s="456"/>
      <c r="KL499" s="454" t="s">
        <v>80</v>
      </c>
      <c r="KM499" s="525" t="s">
        <v>504</v>
      </c>
      <c r="KN499" s="455"/>
      <c r="KO499" s="523">
        <f>IF(KN499="Kopman",1.4,1)</f>
        <v>1</v>
      </c>
      <c r="KP499" s="492">
        <f>VLOOKUP(KM499,$A$563:$F$2022,6,FALSE)</f>
        <v>39</v>
      </c>
      <c r="KQ499" s="454" t="s">
        <v>61</v>
      </c>
      <c r="KR499" s="450">
        <f>KP499*1.5</f>
        <v>58.5</v>
      </c>
      <c r="KS499" s="450"/>
      <c r="KT499" s="456"/>
      <c r="KU499" s="454" t="s">
        <v>80</v>
      </c>
      <c r="KV499" s="525" t="s">
        <v>1435</v>
      </c>
      <c r="KW499" s="455"/>
      <c r="KX499" s="523">
        <f>IF(KW499="Kopman",1.4,1)</f>
        <v>1</v>
      </c>
      <c r="KY499" s="492">
        <f>VLOOKUP(KV499,$A$563:$F$2022,6,FALSE)</f>
        <v>11</v>
      </c>
      <c r="KZ499" s="454" t="s">
        <v>61</v>
      </c>
      <c r="LA499" s="450">
        <f>KY499*1.5*KX499</f>
        <v>16.5</v>
      </c>
      <c r="LB499" s="450"/>
      <c r="LC499" s="456"/>
      <c r="LD499" s="454" t="s">
        <v>80</v>
      </c>
      <c r="LE499" s="525" t="s">
        <v>623</v>
      </c>
      <c r="LF499" s="455"/>
      <c r="LG499" s="523">
        <f>IF(LF499="Kopman",1.4,1)</f>
        <v>1</v>
      </c>
      <c r="LH499" s="492">
        <f>VLOOKUP(LE499,$A$563:$F$2022,6,FALSE)</f>
        <v>36</v>
      </c>
      <c r="LI499" s="454" t="s">
        <v>61</v>
      </c>
      <c r="LJ499" s="450">
        <f>LH499*1.5*LG499</f>
        <v>54</v>
      </c>
      <c r="LK499" s="450"/>
      <c r="LL499" s="456"/>
      <c r="LM499" s="454" t="s">
        <v>80</v>
      </c>
      <c r="LN499" s="525" t="s">
        <v>465</v>
      </c>
      <c r="LO499" s="455"/>
      <c r="LP499" s="523">
        <f>IF(LO499="Kopman",1.4,1)</f>
        <v>1</v>
      </c>
      <c r="LQ499" s="492">
        <f>VLOOKUP(LN499,$A$563:$F$2022,6,FALSE)</f>
        <v>26</v>
      </c>
      <c r="LR499" s="454" t="s">
        <v>61</v>
      </c>
      <c r="LS499" s="450">
        <f>LQ499*1.5*LP499</f>
        <v>39</v>
      </c>
      <c r="LT499" s="450"/>
      <c r="LU499" s="456"/>
      <c r="LV499" s="454" t="s">
        <v>80</v>
      </c>
      <c r="LW499" s="525" t="s">
        <v>499</v>
      </c>
      <c r="LX499" s="455"/>
      <c r="LY499" s="523">
        <f>IF(LX499="Kopman",1.4,1)</f>
        <v>1</v>
      </c>
      <c r="LZ499" s="492">
        <f>VLOOKUP(LW499,$A$563:$F$2022,6,FALSE)</f>
        <v>93</v>
      </c>
      <c r="MA499" s="454" t="s">
        <v>61</v>
      </c>
      <c r="MB499" s="450">
        <f>LZ499*1.5*LY499</f>
        <v>139.5</v>
      </c>
      <c r="MC499" s="450"/>
      <c r="MD499" s="456"/>
      <c r="ME499" s="454" t="s">
        <v>80</v>
      </c>
      <c r="MF499" s="527" t="s">
        <v>1435</v>
      </c>
      <c r="MG499" s="455"/>
      <c r="MH499" s="523">
        <f>IF(MG499="Kopman",1.4,1)</f>
        <v>1</v>
      </c>
      <c r="MI499" s="492">
        <f>VLOOKUP(MF499,$A$563:$F$2022,6,FALSE)</f>
        <v>11</v>
      </c>
      <c r="MJ499" s="454" t="s">
        <v>61</v>
      </c>
      <c r="MK499" s="450">
        <f>MI499*1.5*MH499</f>
        <v>16.5</v>
      </c>
      <c r="ML499" s="450"/>
      <c r="MM499" s="456"/>
      <c r="MN499" s="454" t="s">
        <v>80</v>
      </c>
      <c r="MO499" s="525" t="s">
        <v>465</v>
      </c>
      <c r="MP499" s="455"/>
      <c r="MQ499" s="523">
        <f>IF(MP499="Kopman",1.4,1)</f>
        <v>1</v>
      </c>
      <c r="MR499" s="492">
        <f>VLOOKUP(MO499,$A$563:$F$2022,6,FALSE)</f>
        <v>26</v>
      </c>
      <c r="MS499" s="454" t="s">
        <v>61</v>
      </c>
      <c r="MT499" s="450">
        <f>MR499*1.5*MQ499</f>
        <v>39</v>
      </c>
      <c r="MU499" s="450"/>
      <c r="MV499" s="456"/>
      <c r="MW499" s="454" t="s">
        <v>80</v>
      </c>
      <c r="MX499" s="525" t="s">
        <v>1435</v>
      </c>
      <c r="MY499" s="455"/>
      <c r="MZ499" s="523">
        <f>IF(MY499="Kopman",1.4,1)</f>
        <v>1</v>
      </c>
      <c r="NA499" s="492">
        <f>VLOOKUP(MX499,$A$563:$F$2022,6,FALSE)</f>
        <v>11</v>
      </c>
      <c r="NB499" s="454" t="s">
        <v>61</v>
      </c>
      <c r="NC499" s="450">
        <f>NA499*1.5*MZ499</f>
        <v>16.5</v>
      </c>
      <c r="ND499" s="450"/>
      <c r="NE499" s="456"/>
      <c r="NF499" s="454" t="s">
        <v>80</v>
      </c>
      <c r="NG499" s="525" t="s">
        <v>903</v>
      </c>
      <c r="NH499" s="455"/>
      <c r="NI499" s="523">
        <f>IF(NH499="Kopman",1.4,1)</f>
        <v>1</v>
      </c>
      <c r="NJ499" s="492">
        <f>VLOOKUP(NG499,$A$563:$F$2022,6,FALSE)</f>
        <v>8</v>
      </c>
      <c r="NK499" s="454" t="s">
        <v>61</v>
      </c>
      <c r="NL499" s="450">
        <f>NJ499*1.5*NI499</f>
        <v>12</v>
      </c>
      <c r="NM499" s="450"/>
      <c r="NN499" s="456"/>
      <c r="NO499" s="454" t="s">
        <v>80</v>
      </c>
      <c r="NP499" s="525" t="s">
        <v>489</v>
      </c>
      <c r="NQ499" s="455"/>
      <c r="NR499" s="523">
        <f>IF(NQ499="Kopman",1.4,1)</f>
        <v>1</v>
      </c>
      <c r="NS499" s="492">
        <f>VLOOKUP(NP499,$A$563:$F$2022,6,FALSE)</f>
        <v>0</v>
      </c>
      <c r="NT499" s="454" t="s">
        <v>61</v>
      </c>
      <c r="NU499" s="450">
        <f>NS499*1.5*NR499</f>
        <v>0</v>
      </c>
      <c r="NV499" s="450"/>
      <c r="NW499" s="456"/>
      <c r="NX499" s="454" t="s">
        <v>80</v>
      </c>
      <c r="NY499" s="490" t="s">
        <v>465</v>
      </c>
      <c r="NZ499" s="455"/>
      <c r="OA499" s="455"/>
      <c r="OB499" s="492">
        <f>VLOOKUP(NY499,$A$563:$F$2022,6,FALSE)</f>
        <v>26</v>
      </c>
      <c r="OC499" s="454" t="s">
        <v>61</v>
      </c>
      <c r="OD499" s="450">
        <f>OB499*1.5</f>
        <v>39</v>
      </c>
      <c r="OE499" s="450"/>
      <c r="OF499" s="456"/>
      <c r="OG499" s="454" t="s">
        <v>80</v>
      </c>
      <c r="OH499" s="525" t="s">
        <v>465</v>
      </c>
      <c r="OI499" s="455"/>
      <c r="OJ499" s="523">
        <f>IF(OI499="Kopman",1.4,1)</f>
        <v>1</v>
      </c>
      <c r="OK499" s="492">
        <f>VLOOKUP(OH499,$A$563:$F$2022,6,FALSE)</f>
        <v>26</v>
      </c>
      <c r="OL499" s="454" t="s">
        <v>61</v>
      </c>
      <c r="OM499" s="450">
        <f>OK499*1.5*OJ499</f>
        <v>39</v>
      </c>
      <c r="ON499" s="450"/>
      <c r="OO499" s="456"/>
      <c r="OP499" s="454" t="s">
        <v>80</v>
      </c>
      <c r="OQ499" s="490" t="s">
        <v>499</v>
      </c>
      <c r="OR499" s="455"/>
      <c r="OS499" s="523">
        <f>IF(OR499="Kopman",1.4,1)</f>
        <v>1</v>
      </c>
      <c r="OT499" s="492">
        <f>VLOOKUP(OQ499,$A$563:$F$2022,6,FALSE)</f>
        <v>93</v>
      </c>
      <c r="OU499" s="454" t="s">
        <v>61</v>
      </c>
      <c r="OV499" s="450">
        <f>OT499*1.5*OS499</f>
        <v>139.5</v>
      </c>
      <c r="OW499" s="450"/>
      <c r="OX499" s="456"/>
      <c r="OY499" s="454" t="s">
        <v>80</v>
      </c>
      <c r="OZ499" s="525" t="s">
        <v>1435</v>
      </c>
      <c r="PA499" s="455"/>
      <c r="PB499" s="523">
        <f>IF(PA499="Kopman",1.4,1)</f>
        <v>1</v>
      </c>
      <c r="PC499" s="492">
        <f>VLOOKUP(OZ499,$A$563:$F$2022,6,FALSE)</f>
        <v>11</v>
      </c>
      <c r="PD499" s="454" t="s">
        <v>61</v>
      </c>
      <c r="PE499" s="450">
        <f>PC499*1.5*PB499</f>
        <v>16.5</v>
      </c>
      <c r="PF499" s="450"/>
      <c r="PG499" s="456"/>
      <c r="PH499" s="454" t="s">
        <v>80</v>
      </c>
      <c r="PI499" s="525" t="s">
        <v>1435</v>
      </c>
      <c r="PJ499" s="455"/>
      <c r="PK499" s="523">
        <f>IF(PJ499="Kopman",1.4,1)</f>
        <v>1</v>
      </c>
      <c r="PL499" s="492">
        <f>VLOOKUP(PI499,$A$563:$F$2022,6,FALSE)</f>
        <v>11</v>
      </c>
      <c r="PM499" s="454" t="s">
        <v>61</v>
      </c>
      <c r="PN499" s="450">
        <f>PL499*1.5*PK499</f>
        <v>16.5</v>
      </c>
      <c r="PO499" s="450"/>
      <c r="PP499" s="456"/>
      <c r="PQ499" s="454" t="s">
        <v>80</v>
      </c>
      <c r="PR499" s="490" t="s">
        <v>1435</v>
      </c>
      <c r="PS499" s="455"/>
      <c r="PT499" s="523">
        <f>IF(PS499="Kopman",1.4,1)</f>
        <v>1</v>
      </c>
      <c r="PU499" s="492">
        <f>VLOOKUP(PR499,$A$563:$F$2022,6,FALSE)</f>
        <v>11</v>
      </c>
      <c r="PV499" s="454" t="s">
        <v>61</v>
      </c>
      <c r="PW499" s="450">
        <f>PU499*1.5*PT499</f>
        <v>16.5</v>
      </c>
      <c r="PX499" s="450"/>
      <c r="PY499" s="456"/>
      <c r="PZ499" s="454" t="s">
        <v>80</v>
      </c>
      <c r="QA499" s="525" t="s">
        <v>499</v>
      </c>
      <c r="QB499" s="455"/>
      <c r="QC499" s="523">
        <f>IF(QB499="Kopman",1.4,1)</f>
        <v>1</v>
      </c>
      <c r="QD499" s="492">
        <f>VLOOKUP(QA499,$A$563:$F$2022,6,FALSE)</f>
        <v>93</v>
      </c>
      <c r="QE499" s="454" t="s">
        <v>61</v>
      </c>
      <c r="QF499" s="450">
        <f>QD499*1.5*QC499</f>
        <v>139.5</v>
      </c>
      <c r="QG499" s="450"/>
      <c r="QH499" s="456"/>
      <c r="QI499" s="454" t="s">
        <v>80</v>
      </c>
      <c r="QJ499" s="490" t="s">
        <v>499</v>
      </c>
      <c r="QK499" s="455"/>
      <c r="QL499" s="523">
        <f>IF(QK499="Kopman",1.4,1)</f>
        <v>1</v>
      </c>
      <c r="QM499" s="492">
        <f>VLOOKUP(QJ499,$A$563:$F$2022,6,FALSE)</f>
        <v>93</v>
      </c>
      <c r="QN499" s="454" t="s">
        <v>61</v>
      </c>
      <c r="QO499" s="450">
        <f>QM499*1.5*QL499</f>
        <v>139.5</v>
      </c>
      <c r="QP499" s="450"/>
      <c r="QQ499" s="456"/>
      <c r="QR499" s="454" t="s">
        <v>80</v>
      </c>
      <c r="QS499" s="525" t="s">
        <v>451</v>
      </c>
      <c r="QT499" s="455"/>
      <c r="QU499" s="523">
        <f>IF(QT499="Kopman",1.4,1)</f>
        <v>1</v>
      </c>
      <c r="QV499" s="492">
        <f>VLOOKUP(QS499,$A$563:$F$2022,6,FALSE)</f>
        <v>11</v>
      </c>
      <c r="QW499" s="454" t="s">
        <v>61</v>
      </c>
      <c r="QX499" s="450">
        <f>QV499*1.5*QU499</f>
        <v>16.5</v>
      </c>
      <c r="QY499" s="450"/>
      <c r="QZ499" s="456"/>
      <c r="RA499" s="454" t="s">
        <v>80</v>
      </c>
      <c r="RB499" s="490" t="s">
        <v>499</v>
      </c>
      <c r="RC499" s="455"/>
      <c r="RD499" s="523">
        <f>IF(RC499="Kopman",1.4,1)</f>
        <v>1</v>
      </c>
      <c r="RE499" s="492">
        <f>VLOOKUP(RB499,$A$563:$F$2022,6,FALSE)</f>
        <v>93</v>
      </c>
      <c r="RF499" s="454" t="s">
        <v>61</v>
      </c>
      <c r="RG499" s="450">
        <f>RE499*1.5*RD499</f>
        <v>139.5</v>
      </c>
      <c r="RH499" s="450"/>
      <c r="RI499" s="456"/>
      <c r="RJ499" s="454" t="s">
        <v>80</v>
      </c>
      <c r="RK499" s="506" t="s">
        <v>186</v>
      </c>
      <c r="RL499" s="455"/>
      <c r="RM499" s="455"/>
      <c r="RN499" s="492" t="e">
        <f>VLOOKUP(RK499,$A$563:$F$2022,6,FALSE)</f>
        <v>#N/A</v>
      </c>
      <c r="RO499" s="454" t="s">
        <v>61</v>
      </c>
      <c r="RP499" s="450" t="e">
        <f>RN499*1.5</f>
        <v>#N/A</v>
      </c>
      <c r="RQ499" s="450"/>
      <c r="RR499" s="456"/>
      <c r="RS499" s="454" t="s">
        <v>80</v>
      </c>
      <c r="RT499" s="525" t="s">
        <v>481</v>
      </c>
      <c r="RU499" s="455"/>
      <c r="RV499" s="523">
        <f>IF(RU499="Kopman",1.4,1)</f>
        <v>1</v>
      </c>
      <c r="RW499" s="492">
        <f>VLOOKUP(RT499,$A$563:$F$2022,6,FALSE)</f>
        <v>76</v>
      </c>
      <c r="RX499" s="454" t="s">
        <v>61</v>
      </c>
      <c r="RY499" s="450">
        <f>RW499*1.5*RV499</f>
        <v>114</v>
      </c>
      <c r="RZ499" s="450"/>
      <c r="SA499" s="486"/>
      <c r="SB499" s="454" t="s">
        <v>80</v>
      </c>
      <c r="SC499" s="525" t="s">
        <v>626</v>
      </c>
      <c r="SD499" s="455"/>
      <c r="SE499" s="523">
        <f>IF(SD499="Kopman",1.4,1)</f>
        <v>1</v>
      </c>
      <c r="SF499" s="492">
        <f>VLOOKUP(SC499,$A$563:$F$2022,6,FALSE)</f>
        <v>30</v>
      </c>
      <c r="SG499" s="454" t="s">
        <v>61</v>
      </c>
      <c r="SH499" s="450">
        <f>SF499*1.5*SE499</f>
        <v>45</v>
      </c>
      <c r="SI499" s="450"/>
      <c r="SJ499" s="486"/>
      <c r="SK499" s="454" t="s">
        <v>80</v>
      </c>
      <c r="SL499" s="525" t="s">
        <v>499</v>
      </c>
      <c r="SM499" s="455"/>
      <c r="SN499" s="523">
        <f>IF(SM499="Kopman",1.4,1)</f>
        <v>1</v>
      </c>
      <c r="SO499" s="492">
        <f>VLOOKUP(SL499,$A$563:$F$2022,6,FALSE)</f>
        <v>93</v>
      </c>
      <c r="SP499" s="454" t="s">
        <v>61</v>
      </c>
      <c r="SQ499" s="450">
        <f>SO499*1.5*SN499</f>
        <v>139.5</v>
      </c>
      <c r="SR499" s="450"/>
      <c r="SS499" s="486"/>
      <c r="ST499" s="454" t="s">
        <v>80</v>
      </c>
      <c r="SU499" s="525" t="s">
        <v>499</v>
      </c>
      <c r="SV499" s="455"/>
      <c r="SW499" s="523">
        <f>IF(SV499="Kopman",1.4,1)</f>
        <v>1</v>
      </c>
      <c r="SX499" s="492">
        <f>VLOOKUP(SU499,$A$563:$F$2022,6,FALSE)</f>
        <v>93</v>
      </c>
      <c r="SY499" s="454" t="s">
        <v>61</v>
      </c>
      <c r="SZ499" s="450">
        <f>SX499*1.5*SW499</f>
        <v>139.5</v>
      </c>
      <c r="TA499" s="450"/>
      <c r="TB499" s="486"/>
      <c r="TC499" s="454" t="s">
        <v>80</v>
      </c>
      <c r="TD499" s="525" t="s">
        <v>1435</v>
      </c>
      <c r="TE499" s="455"/>
      <c r="TF499" s="523">
        <f>IF(TE499="Kopman",1.4,1)</f>
        <v>1</v>
      </c>
      <c r="TG499" s="492">
        <f>VLOOKUP(TD499,$A$563:$F$2022,6,FALSE)</f>
        <v>11</v>
      </c>
      <c r="TH499" s="454" t="s">
        <v>61</v>
      </c>
      <c r="TI499" s="450">
        <f>TG499*1.5</f>
        <v>16.5</v>
      </c>
      <c r="TJ499" s="455"/>
      <c r="TK499" s="486"/>
      <c r="TL499" s="454" t="s">
        <v>80</v>
      </c>
      <c r="TM499" s="525" t="s">
        <v>465</v>
      </c>
      <c r="TN499" s="455"/>
      <c r="TO499" s="523">
        <f>IF(TN499="Kopman",1.4,1)</f>
        <v>1</v>
      </c>
      <c r="TP499" s="492">
        <f>VLOOKUP(TM499,$A$563:$F$2022,6,FALSE)</f>
        <v>26</v>
      </c>
      <c r="TQ499" s="454" t="s">
        <v>61</v>
      </c>
      <c r="TR499" s="450">
        <f>TP499*1.5*TO499</f>
        <v>39</v>
      </c>
      <c r="TS499" s="450"/>
      <c r="TT499" s="486"/>
      <c r="TU499" s="454" t="s">
        <v>80</v>
      </c>
      <c r="TV499" s="506" t="s">
        <v>186</v>
      </c>
      <c r="TW499" s="455"/>
      <c r="TX499" s="523">
        <f>IF(TW499="Kopman",1.4,1)</f>
        <v>1</v>
      </c>
      <c r="TY499" s="492" t="e">
        <f>VLOOKUP(TV499,$A$563:$F$2022,6,FALSE)</f>
        <v>#N/A</v>
      </c>
      <c r="TZ499" s="454" t="s">
        <v>61</v>
      </c>
      <c r="UA499" s="450" t="e">
        <f>TY499*1.5*TX499</f>
        <v>#N/A</v>
      </c>
      <c r="UB499" s="450"/>
      <c r="UC499" s="486"/>
      <c r="UD499" s="454" t="s">
        <v>80</v>
      </c>
      <c r="UE499" s="525" t="s">
        <v>1435</v>
      </c>
      <c r="UF499" s="455"/>
      <c r="UG499" s="523">
        <f>IF(UF499="Kopman",1.4,1)</f>
        <v>1</v>
      </c>
      <c r="UH499" s="492">
        <f>VLOOKUP(UE499,$A$563:$F$2022,6,FALSE)</f>
        <v>11</v>
      </c>
      <c r="UI499" s="454" t="s">
        <v>61</v>
      </c>
      <c r="UJ499" s="450">
        <f>UH499*1.5*UG499</f>
        <v>16.5</v>
      </c>
      <c r="UK499" s="450"/>
      <c r="UL499" s="486"/>
      <c r="UM499" s="454" t="s">
        <v>80</v>
      </c>
      <c r="UN499" s="506" t="s">
        <v>186</v>
      </c>
      <c r="UO499" s="455"/>
      <c r="UP499" s="523">
        <f>IF(UO499="Kopman",1.4,1)</f>
        <v>1</v>
      </c>
      <c r="UQ499" s="492" t="e">
        <f>VLOOKUP(UN499,$A$563:$F$2022,6,FALSE)</f>
        <v>#N/A</v>
      </c>
      <c r="UR499" s="454" t="s">
        <v>61</v>
      </c>
      <c r="US499" s="450" t="e">
        <f>UQ499*1.5*UP499</f>
        <v>#N/A</v>
      </c>
      <c r="UT499" s="450"/>
      <c r="UU499" s="486"/>
      <c r="UV499" s="454" t="s">
        <v>80</v>
      </c>
      <c r="UW499" s="525" t="s">
        <v>1435</v>
      </c>
      <c r="UX499" s="455"/>
      <c r="UY499" s="523">
        <f>IF(UX499="Kopman",1.4,1)</f>
        <v>1</v>
      </c>
      <c r="UZ499" s="492">
        <f>VLOOKUP(UW499,$A$563:$F$2022,6,FALSE)</f>
        <v>11</v>
      </c>
      <c r="VA499" s="454" t="s">
        <v>61</v>
      </c>
      <c r="VB499" s="450">
        <f>UZ499*1.5*UY499</f>
        <v>16.5</v>
      </c>
      <c r="VC499" s="450"/>
      <c r="VD499" s="486"/>
      <c r="VE499" s="454" t="s">
        <v>80</v>
      </c>
      <c r="VF499" s="506" t="s">
        <v>186</v>
      </c>
      <c r="VG499" s="455"/>
      <c r="VH499" s="523">
        <f>IF(VG499="Kopman",1.4,1)</f>
        <v>1</v>
      </c>
      <c r="VI499" s="492" t="e">
        <f>VLOOKUP(VF499,$A$563:$F$2022,6,FALSE)</f>
        <v>#N/A</v>
      </c>
      <c r="VJ499" s="454" t="s">
        <v>61</v>
      </c>
      <c r="VK499" s="450" t="e">
        <f>VI499*1.5*VH499</f>
        <v>#N/A</v>
      </c>
      <c r="VL499" s="450"/>
      <c r="VM499" s="486"/>
      <c r="VN499" s="454" t="s">
        <v>80</v>
      </c>
      <c r="VO499" s="525" t="s">
        <v>1435</v>
      </c>
      <c r="VP499" s="455" t="s">
        <v>2268</v>
      </c>
      <c r="VQ499" s="523">
        <f>IF(VP499="Kopman",1.4,1)</f>
        <v>1.4</v>
      </c>
      <c r="VR499" s="492">
        <f>VLOOKUP(VO499,$A$563:$F$2022,6,FALSE)</f>
        <v>11</v>
      </c>
      <c r="VS499" s="454" t="s">
        <v>61</v>
      </c>
      <c r="VT499" s="450">
        <f>VR499*1.5*VQ499</f>
        <v>23.099999999999998</v>
      </c>
      <c r="VU499" s="450"/>
      <c r="VV499" s="486"/>
      <c r="VW499" s="454" t="s">
        <v>80</v>
      </c>
      <c r="VX499" s="506" t="s">
        <v>186</v>
      </c>
      <c r="VY499" s="455"/>
      <c r="VZ499" s="455"/>
      <c r="WA499" s="492" t="e">
        <f>VLOOKUP(VX499,$A$563:$F$2022,6,FALSE)</f>
        <v>#N/A</v>
      </c>
      <c r="WB499" s="454" t="s">
        <v>61</v>
      </c>
      <c r="WC499" s="450" t="e">
        <f>WA499*1.5</f>
        <v>#N/A</v>
      </c>
      <c r="WD499" s="455"/>
      <c r="WE499" s="486"/>
      <c r="WF499" s="454" t="s">
        <v>80</v>
      </c>
      <c r="WG499" s="525" t="s">
        <v>1435</v>
      </c>
      <c r="WH499" s="455"/>
      <c r="WI499" s="523">
        <f>IF(WH499="Kopman",1.4,1)</f>
        <v>1</v>
      </c>
      <c r="WJ499" s="492">
        <f>VLOOKUP(WG499,$A$563:$F$2022,6,FALSE)</f>
        <v>11</v>
      </c>
      <c r="WK499" s="454" t="s">
        <v>61</v>
      </c>
      <c r="WL499" s="450">
        <f>WJ499*1.5</f>
        <v>16.5</v>
      </c>
      <c r="WM499" s="455"/>
      <c r="WN499" s="486"/>
      <c r="WO499" s="454" t="s">
        <v>80</v>
      </c>
      <c r="WP499" s="525" t="s">
        <v>465</v>
      </c>
      <c r="WQ499" s="492"/>
      <c r="WR499" s="523">
        <f>IF(WQ499="Kopman",1.4,1)</f>
        <v>1</v>
      </c>
      <c r="WS499" s="492">
        <f>VLOOKUP(WP499,$A$563:$F$2022,6,FALSE)</f>
        <v>26</v>
      </c>
      <c r="WT499" s="454" t="s">
        <v>2270</v>
      </c>
      <c r="WU499" s="450">
        <f>WS499*1.5*WR499</f>
        <v>39</v>
      </c>
      <c r="WV499" s="450"/>
      <c r="WW499" s="486"/>
      <c r="WX499" s="454" t="s">
        <v>80</v>
      </c>
      <c r="WY499" s="525" t="s">
        <v>499</v>
      </c>
      <c r="WZ499" s="455"/>
      <c r="XA499" s="523">
        <f>IF(WZ499="Kopman",1.4,1)</f>
        <v>1</v>
      </c>
      <c r="XB499" s="492">
        <f>VLOOKUP(WY499,$A$563:$F$2022,6,FALSE)</f>
        <v>93</v>
      </c>
      <c r="XC499" s="454" t="s">
        <v>61</v>
      </c>
      <c r="XD499" s="450">
        <f>XB499*1.5</f>
        <v>139.5</v>
      </c>
      <c r="XE499" s="455"/>
      <c r="XF499" s="486"/>
      <c r="XG499" s="454" t="s">
        <v>80</v>
      </c>
      <c r="XH499" s="506" t="s">
        <v>186</v>
      </c>
      <c r="XI499" s="455"/>
      <c r="XJ499" s="455"/>
      <c r="XK499" s="492" t="e">
        <f>VLOOKUP(XH499,$A$563:$F$2022,6,FALSE)</f>
        <v>#N/A</v>
      </c>
      <c r="XL499" s="454" t="s">
        <v>61</v>
      </c>
      <c r="XM499" s="450" t="e">
        <f>XK499*1.5</f>
        <v>#N/A</v>
      </c>
      <c r="XN499" s="455"/>
      <c r="XO499" s="486"/>
      <c r="XP499" s="454" t="s">
        <v>80</v>
      </c>
      <c r="XQ499" s="525" t="s">
        <v>441</v>
      </c>
      <c r="XR499" s="455"/>
      <c r="XS499" s="523">
        <f>IF(XR499="Kopman",1.4,1)</f>
        <v>1</v>
      </c>
      <c r="XT499" s="492">
        <f>VLOOKUP(XQ499,$A$563:$F$2022,6,FALSE)</f>
        <v>81</v>
      </c>
      <c r="XU499" s="454" t="s">
        <v>61</v>
      </c>
      <c r="XV499" s="450">
        <f>XT499*1.5*XS499</f>
        <v>121.5</v>
      </c>
      <c r="XW499" s="450"/>
      <c r="XX499" s="486"/>
      <c r="XY499" s="454" t="s">
        <v>80</v>
      </c>
      <c r="XZ499" s="525" t="s">
        <v>424</v>
      </c>
      <c r="YA499" s="455"/>
      <c r="YB499" s="523">
        <f>IF(YA499="Kopman",1.4,1)</f>
        <v>1</v>
      </c>
      <c r="YC499" s="492">
        <f>VLOOKUP(XZ499,$A$563:$F$2022,6,FALSE)</f>
        <v>34</v>
      </c>
      <c r="YD499" s="454" t="s">
        <v>61</v>
      </c>
      <c r="YE499" s="450">
        <f>YC499*1.5</f>
        <v>51</v>
      </c>
      <c r="YF499" s="455"/>
      <c r="YG499" s="486"/>
      <c r="YH499" s="454" t="s">
        <v>80</v>
      </c>
      <c r="YI499" s="525" t="s">
        <v>437</v>
      </c>
      <c r="YJ499" s="455"/>
      <c r="YK499" s="523">
        <f>IF(YJ499="Kopman",1.4,1)</f>
        <v>1</v>
      </c>
      <c r="YL499" s="492">
        <f>VLOOKUP(YI499,$A$563:$F$2022,6,FALSE)</f>
        <v>5</v>
      </c>
      <c r="YM499" s="454" t="s">
        <v>61</v>
      </c>
      <c r="YN499" s="450">
        <f>YL499*1.5*YK499</f>
        <v>7.5</v>
      </c>
      <c r="YO499" s="450"/>
      <c r="YP499" s="486"/>
      <c r="YQ499" s="454" t="s">
        <v>80</v>
      </c>
      <c r="YR499" s="506" t="s">
        <v>186</v>
      </c>
      <c r="YS499" s="455"/>
      <c r="YT499" s="455"/>
      <c r="YU499" s="492" t="e">
        <f>VLOOKUP(YR499,$A$563:$F$2022,6,FALSE)</f>
        <v>#N/A</v>
      </c>
      <c r="YV499" s="454" t="s">
        <v>61</v>
      </c>
      <c r="YW499" s="450" t="e">
        <f>YU499*1.5</f>
        <v>#N/A</v>
      </c>
      <c r="YX499" s="455"/>
      <c r="YY499" s="486"/>
      <c r="YZ499" s="454" t="s">
        <v>80</v>
      </c>
      <c r="ZA499" s="506" t="s">
        <v>186</v>
      </c>
      <c r="ZB499" s="455"/>
      <c r="ZC499" s="455"/>
      <c r="ZD499" s="492" t="e">
        <f>VLOOKUP(ZA499,$A$563:$F$2022,6,FALSE)</f>
        <v>#N/A</v>
      </c>
      <c r="ZE499" s="454" t="s">
        <v>61</v>
      </c>
      <c r="ZF499" s="450" t="e">
        <f>ZD499*1.5</f>
        <v>#N/A</v>
      </c>
      <c r="ZG499" s="455"/>
      <c r="ZH499" s="486"/>
      <c r="ZI499" s="454" t="s">
        <v>80</v>
      </c>
      <c r="ZJ499" s="490" t="s">
        <v>451</v>
      </c>
      <c r="ZK499" s="455" t="s">
        <v>2268</v>
      </c>
      <c r="ZL499" s="455"/>
      <c r="ZM499" s="492">
        <f>VLOOKUP(ZJ499,$A$563:$F$2022,6,FALSE)</f>
        <v>11</v>
      </c>
      <c r="ZN499" s="454" t="s">
        <v>61</v>
      </c>
      <c r="ZO499" s="450">
        <f>ZM499*1.5</f>
        <v>16.5</v>
      </c>
      <c r="ZP499" s="455"/>
      <c r="ZQ499" s="486"/>
      <c r="ZR499" s="454" t="s">
        <v>80</v>
      </c>
      <c r="ZS499" s="506" t="s">
        <v>186</v>
      </c>
      <c r="ZT499" s="455"/>
      <c r="ZU499" s="523">
        <f>IF(ZT499="Kopman",1.4,1)</f>
        <v>1</v>
      </c>
      <c r="ZV499" s="492" t="e">
        <f>VLOOKUP(ZS499,$A$563:$F$2022,6,FALSE)</f>
        <v>#N/A</v>
      </c>
      <c r="ZW499" s="454" t="s">
        <v>61</v>
      </c>
      <c r="ZX499" s="450" t="e">
        <f>ZV499*1.5*ZU499</f>
        <v>#N/A</v>
      </c>
      <c r="ZY499" s="450"/>
      <c r="ZZ499" s="486"/>
      <c r="AAA499" s="454" t="s">
        <v>80</v>
      </c>
      <c r="AAB499" s="506" t="s">
        <v>186</v>
      </c>
      <c r="AAC499" s="455"/>
      <c r="AAD499" s="523">
        <f>IF(AAC499="Kopman",1.4,1)</f>
        <v>1</v>
      </c>
      <c r="AAE499" s="492" t="e">
        <f>VLOOKUP(AAB499,$A$563:$F$2022,6,FALSE)</f>
        <v>#N/A</v>
      </c>
      <c r="AAF499" s="454" t="s">
        <v>61</v>
      </c>
      <c r="AAG499" s="450" t="e">
        <f>AAE499*1.5*AAD499</f>
        <v>#N/A</v>
      </c>
      <c r="AAH499" s="450"/>
      <c r="AAI499" s="486"/>
      <c r="AAJ499" s="454" t="s">
        <v>80</v>
      </c>
      <c r="AAK499" s="506" t="s">
        <v>186</v>
      </c>
      <c r="AAL499" s="455"/>
      <c r="AAM499" s="523">
        <f>IF(AAL499="Kopman",1.4,1)</f>
        <v>1</v>
      </c>
      <c r="AAN499" s="492" t="e">
        <f>VLOOKUP(AAK499,$A$563:$F$2022,6,FALSE)</f>
        <v>#N/A</v>
      </c>
      <c r="AAO499" s="454" t="s">
        <v>61</v>
      </c>
      <c r="AAP499" s="450" t="e">
        <f>AAN499*1.5*AAM499</f>
        <v>#N/A</v>
      </c>
      <c r="AAQ499" s="450"/>
      <c r="AAR499" s="486"/>
      <c r="AAS499" s="454" t="s">
        <v>80</v>
      </c>
      <c r="AAT499" s="506" t="s">
        <v>186</v>
      </c>
      <c r="AAU499" s="455"/>
      <c r="AAV499" s="523">
        <f>IF(AAU499="Kopman",1.4,1)</f>
        <v>1</v>
      </c>
      <c r="AAW499" s="492" t="e">
        <f>VLOOKUP(AAT499,$A$563:$F$2022,6,FALSE)</f>
        <v>#N/A</v>
      </c>
      <c r="AAX499" s="454" t="s">
        <v>61</v>
      </c>
      <c r="AAY499" s="450" t="e">
        <f>AAW499*1.5*AAV499</f>
        <v>#N/A</v>
      </c>
      <c r="AAZ499" s="450"/>
      <c r="ABA499" s="486"/>
      <c r="ABB499" s="454" t="s">
        <v>80</v>
      </c>
      <c r="ABC499" s="506" t="s">
        <v>186</v>
      </c>
      <c r="ABD499" s="455"/>
      <c r="ABE499" s="523">
        <f>IF(ABD499="Kopman",1.4,1)</f>
        <v>1</v>
      </c>
      <c r="ABF499" s="492" t="e">
        <f>VLOOKUP(ABC499,$A$563:$F$2022,6,FALSE)</f>
        <v>#N/A</v>
      </c>
      <c r="ABG499" s="454" t="s">
        <v>61</v>
      </c>
      <c r="ABH499" s="450" t="e">
        <f>ABF499*1.5*ABE499</f>
        <v>#N/A</v>
      </c>
      <c r="ABI499" s="450"/>
      <c r="ABJ499" s="486"/>
      <c r="ABK499" s="454" t="s">
        <v>80</v>
      </c>
      <c r="ABL499" s="506" t="s">
        <v>186</v>
      </c>
      <c r="ABM499" s="455"/>
      <c r="ABN499" s="523">
        <f>IF(ABM499="Kopman",1.4,1)</f>
        <v>1</v>
      </c>
      <c r="ABO499" s="492" t="e">
        <f>VLOOKUP(ABL499,$A$563:$F$2022,6,FALSE)</f>
        <v>#N/A</v>
      </c>
      <c r="ABP499" s="454" t="s">
        <v>61</v>
      </c>
      <c r="ABQ499" s="450" t="e">
        <f>ABO499*1.5*ABN499</f>
        <v>#N/A</v>
      </c>
      <c r="ABR499" s="450"/>
      <c r="ABS499" s="486"/>
      <c r="ABT499" s="454" t="s">
        <v>80</v>
      </c>
      <c r="ABU499" s="506" t="s">
        <v>186</v>
      </c>
      <c r="ABV499" s="455"/>
      <c r="ABW499" s="523">
        <f>IF(ABV499="Kopman",1.4,1)</f>
        <v>1</v>
      </c>
      <c r="ABX499" s="492" t="e">
        <f>VLOOKUP(ABU499,$A$563:$F$2022,6,FALSE)</f>
        <v>#N/A</v>
      </c>
      <c r="ABY499" s="454" t="s">
        <v>61</v>
      </c>
      <c r="ABZ499" s="450" t="e">
        <f>ABX499*1.5*ABW499</f>
        <v>#N/A</v>
      </c>
      <c r="ACA499" s="450"/>
      <c r="ACB499" s="486"/>
      <c r="ACC499" s="454" t="s">
        <v>80</v>
      </c>
      <c r="ACD499" s="506" t="s">
        <v>186</v>
      </c>
      <c r="ACE499" s="455"/>
      <c r="ACF499" s="523">
        <f>IF(ACE499="Kopman",1.4,1)</f>
        <v>1</v>
      </c>
      <c r="ACG499" s="492" t="e">
        <f>VLOOKUP(ACD499,$A$563:$F$2022,6,FALSE)</f>
        <v>#N/A</v>
      </c>
      <c r="ACH499" s="454" t="s">
        <v>61</v>
      </c>
      <c r="ACI499" s="450" t="e">
        <f>ACG499*1.5*ACF499</f>
        <v>#N/A</v>
      </c>
      <c r="ACJ499" s="450"/>
      <c r="ACK499" s="486"/>
      <c r="ACL499" s="454" t="s">
        <v>80</v>
      </c>
      <c r="ACM499" s="506" t="s">
        <v>186</v>
      </c>
      <c r="ACN499" s="455"/>
      <c r="ACO499" s="523">
        <f>IF(ACN499="Kopman",1.4,1)</f>
        <v>1</v>
      </c>
      <c r="ACP499" s="492" t="e">
        <f>VLOOKUP(ACM499,$A$563:$F$2022,6,FALSE)</f>
        <v>#N/A</v>
      </c>
      <c r="ACQ499" s="454" t="s">
        <v>61</v>
      </c>
      <c r="ACR499" s="450" t="e">
        <f>ACP499*1.5*ACO499</f>
        <v>#N/A</v>
      </c>
      <c r="ACS499" s="450"/>
      <c r="ACT499" s="486"/>
      <c r="ACU499" s="454" t="s">
        <v>80</v>
      </c>
      <c r="ACV499" s="490" t="s">
        <v>548</v>
      </c>
      <c r="ACW499" s="455"/>
      <c r="ACX499" s="523">
        <f>IF(ACW499="Kopman",1.4,1)</f>
        <v>1</v>
      </c>
      <c r="ACY499" s="492">
        <f>VLOOKUP(ACV499,$A$563:$F$2022,6,FALSE)</f>
        <v>0</v>
      </c>
      <c r="ACZ499" s="454" t="s">
        <v>61</v>
      </c>
      <c r="ADA499" s="450">
        <f>ACY499*1.5*ACX499</f>
        <v>0</v>
      </c>
      <c r="ADB499" s="450"/>
      <c r="ADC499" s="486"/>
      <c r="ADD499" s="454" t="s">
        <v>80</v>
      </c>
      <c r="ADE499" s="525" t="s">
        <v>499</v>
      </c>
      <c r="ADF499" s="455"/>
      <c r="ADG499" s="523">
        <f>IF(ADF499="Kopman",1.4,1)</f>
        <v>1</v>
      </c>
      <c r="ADH499" s="492">
        <f>VLOOKUP(ADE499,$A$563:$F$2022,6,FALSE)</f>
        <v>93</v>
      </c>
      <c r="ADI499" s="454" t="s">
        <v>61</v>
      </c>
      <c r="ADJ499" s="450">
        <f>ADH499*1.5</f>
        <v>139.5</v>
      </c>
      <c r="ADK499" s="455"/>
      <c r="ADL499" s="486"/>
      <c r="ADM499" s="454" t="s">
        <v>80</v>
      </c>
      <c r="ADN499" s="525" t="s">
        <v>1435</v>
      </c>
      <c r="ADO499" s="455"/>
      <c r="ADP499" s="523">
        <f>IF(ADO499="Kopman",1.4,1)</f>
        <v>1</v>
      </c>
      <c r="ADQ499" s="492">
        <f>VLOOKUP(ADN499,$A$563:$F$2022,6,FALSE)</f>
        <v>11</v>
      </c>
      <c r="ADR499" s="454" t="s">
        <v>61</v>
      </c>
      <c r="ADS499" s="450">
        <f>ADQ499*1.5*ADP499</f>
        <v>16.5</v>
      </c>
      <c r="ADT499" s="450"/>
      <c r="ADU499" s="486"/>
      <c r="ADV499" s="454" t="s">
        <v>80</v>
      </c>
      <c r="ADW499" s="525" t="s">
        <v>499</v>
      </c>
      <c r="ADX499" s="455" t="s">
        <v>2268</v>
      </c>
      <c r="ADY499" s="523">
        <f>IF(ADX499="Kopman",1.4,1)</f>
        <v>1.4</v>
      </c>
      <c r="ADZ499" s="492">
        <f>VLOOKUP(ADW499,$A$563:$F$2022,6,FALSE)</f>
        <v>93</v>
      </c>
      <c r="AEA499" s="454" t="s">
        <v>61</v>
      </c>
      <c r="AEB499" s="450">
        <f>ADZ499*1.5</f>
        <v>139.5</v>
      </c>
      <c r="AEC499" s="455"/>
      <c r="AED499" s="486"/>
      <c r="AEE499" s="454" t="s">
        <v>80</v>
      </c>
      <c r="AEF499" s="525" t="s">
        <v>428</v>
      </c>
      <c r="AEG499" s="455"/>
      <c r="AEH499" s="523">
        <f>IF(AEG499="Kopman",1.4,1)</f>
        <v>1</v>
      </c>
      <c r="AEI499" s="492">
        <f>VLOOKUP(AEF499,$A$563:$F$2022,6,FALSE)</f>
        <v>85</v>
      </c>
      <c r="AEJ499" s="454" t="s">
        <v>61</v>
      </c>
      <c r="AEK499" s="450">
        <f>AEI499*1.5</f>
        <v>127.5</v>
      </c>
      <c r="AEL499" s="455"/>
      <c r="AEM499" s="486"/>
      <c r="AEN499" s="454" t="s">
        <v>80</v>
      </c>
      <c r="AEO499" s="525" t="s">
        <v>424</v>
      </c>
      <c r="AEP499" s="455"/>
      <c r="AEQ499" s="523">
        <f>IF(AEP499="Kopman",1.4,1)</f>
        <v>1</v>
      </c>
      <c r="AER499" s="492">
        <f>VLOOKUP(AEO499,$A$563:$F$2022,6,FALSE)</f>
        <v>34</v>
      </c>
      <c r="AES499" s="454" t="s">
        <v>61</v>
      </c>
      <c r="AET499" s="450">
        <f>AER499*1.5</f>
        <v>51</v>
      </c>
      <c r="AEU499" s="455"/>
      <c r="AEV499" s="486"/>
      <c r="AEW499" s="454" t="s">
        <v>80</v>
      </c>
      <c r="AEX499" s="525" t="s">
        <v>428</v>
      </c>
      <c r="AEY499" s="455"/>
      <c r="AEZ499" s="523">
        <f>IF(AEY499="Kopman",1.4,1)</f>
        <v>1</v>
      </c>
      <c r="AFA499" s="492">
        <f>VLOOKUP(AEX499,$A$563:$F$2022,6,FALSE)</f>
        <v>85</v>
      </c>
      <c r="AFB499" s="454" t="s">
        <v>61</v>
      </c>
      <c r="AFC499" s="450">
        <f>AFA499*1.5*AEZ499</f>
        <v>127.5</v>
      </c>
      <c r="AFD499" s="450"/>
      <c r="AFE499" s="486"/>
      <c r="AFF499" s="454" t="s">
        <v>80</v>
      </c>
      <c r="AFG499" s="525" t="s">
        <v>499</v>
      </c>
      <c r="AFH499" s="455"/>
      <c r="AFI499" s="523">
        <f>IF(AFH499="Kopman",1.4,1)</f>
        <v>1</v>
      </c>
      <c r="AFJ499" s="492">
        <f>VLOOKUP(AFG499,$A$563:$F$2022,6,FALSE)</f>
        <v>93</v>
      </c>
      <c r="AFK499" s="454" t="s">
        <v>61</v>
      </c>
      <c r="AFL499" s="450">
        <f>AFJ499*1.5*AFI499</f>
        <v>139.5</v>
      </c>
      <c r="AFM499" s="450"/>
      <c r="AFN499" s="486"/>
      <c r="AFO499" s="454" t="s">
        <v>80</v>
      </c>
      <c r="AFP499" s="525" t="s">
        <v>481</v>
      </c>
      <c r="AFQ499" s="455"/>
      <c r="AFR499" s="523">
        <f>IF(AFQ499="Kopman",1.4,1)</f>
        <v>1</v>
      </c>
      <c r="AFS499" s="492">
        <f>VLOOKUP(AFP499,$A$563:$F$2022,6,FALSE)</f>
        <v>76</v>
      </c>
      <c r="AFT499" s="454" t="s">
        <v>61</v>
      </c>
      <c r="AFU499" s="450">
        <f>AFS499*1.5*AFR499</f>
        <v>114</v>
      </c>
      <c r="AFV499" s="450"/>
      <c r="AFW499" s="486"/>
      <c r="AFX499" s="454" t="s">
        <v>80</v>
      </c>
      <c r="AFY499" s="528" t="s">
        <v>465</v>
      </c>
      <c r="AFZ499" s="455"/>
      <c r="AGA499" s="523">
        <f>IF(AFZ499="Kopman",1.4,1)</f>
        <v>1</v>
      </c>
      <c r="AGB499" s="492">
        <f>VLOOKUP(AFY499,$A$563:$F$2022,6,FALSE)</f>
        <v>26</v>
      </c>
      <c r="AGC499" s="454" t="s">
        <v>61</v>
      </c>
      <c r="AGD499" s="450">
        <f>AGB499*1.5*AGA499</f>
        <v>39</v>
      </c>
      <c r="AGE499" s="450"/>
      <c r="AGF499" s="486"/>
      <c r="AGG499" s="454" t="s">
        <v>80</v>
      </c>
      <c r="AGH499" s="525" t="s">
        <v>499</v>
      </c>
      <c r="AGI499" s="455" t="s">
        <v>2268</v>
      </c>
      <c r="AGJ499" s="523">
        <f>IF(AGI499="Kopman",1.4,1)</f>
        <v>1.4</v>
      </c>
      <c r="AGK499" s="492">
        <f>VLOOKUP(AGH499,$A$563:$F$2022,6,FALSE)</f>
        <v>93</v>
      </c>
      <c r="AGL499" s="454" t="s">
        <v>61</v>
      </c>
      <c r="AGM499" s="450">
        <f>AGK499*1.5*AGJ499</f>
        <v>195.29999999999998</v>
      </c>
      <c r="AGN499" s="450"/>
      <c r="AGO499" s="486"/>
      <c r="AGP499" s="454" t="s">
        <v>80</v>
      </c>
      <c r="AGQ499" s="525" t="s">
        <v>465</v>
      </c>
      <c r="AGR499" s="455"/>
      <c r="AGS499" s="523">
        <f>IF(AGR499="Kopman",1.4,1)</f>
        <v>1</v>
      </c>
      <c r="AGT499" s="492">
        <f>VLOOKUP(AGQ499,$A$563:$F$2022,6,FALSE)</f>
        <v>26</v>
      </c>
      <c r="AGU499" s="454" t="s">
        <v>61</v>
      </c>
      <c r="AGV499" s="450">
        <f>AGT499*1.5*AGS499</f>
        <v>39</v>
      </c>
      <c r="AGW499" s="450"/>
      <c r="AGX499" s="486"/>
      <c r="AGY499" s="454" t="s">
        <v>80</v>
      </c>
      <c r="AGZ499" s="527" t="s">
        <v>451</v>
      </c>
      <c r="AHA499" s="455"/>
      <c r="AHB499" s="523">
        <f>IF(AHA499="Kopman",1.4,1)</f>
        <v>1</v>
      </c>
      <c r="AHC499" s="492">
        <f>VLOOKUP(AGZ499,$A$563:$F$2022,6,FALSE)</f>
        <v>11</v>
      </c>
      <c r="AHD499" s="454" t="s">
        <v>61</v>
      </c>
      <c r="AHE499" s="450">
        <f>AHC499*1.5*AHB499</f>
        <v>16.5</v>
      </c>
      <c r="AHF499" s="450"/>
      <c r="AHG499" s="486"/>
      <c r="AHH499" s="495"/>
      <c r="AHI499" s="543"/>
      <c r="AHJ499" s="496"/>
      <c r="AHK499" s="533"/>
      <c r="AHL499" s="497"/>
      <c r="AHM499" s="495"/>
      <c r="AHN499" s="481"/>
      <c r="AHO499" s="481"/>
      <c r="AHP499" s="496"/>
      <c r="AHQ499" s="495"/>
      <c r="AHR499" s="512"/>
      <c r="AHS499" s="496"/>
      <c r="AHT499" s="533"/>
      <c r="AHU499" s="497"/>
      <c r="AHV499" s="495"/>
      <c r="AHW499" s="481"/>
      <c r="AHX499" s="481"/>
      <c r="AHY499" s="496"/>
      <c r="AHZ499" s="495"/>
      <c r="AIA499" s="512"/>
      <c r="AIB499" s="496"/>
      <c r="AIC499" s="533"/>
      <c r="AID499" s="497"/>
      <c r="AIE499" s="495"/>
      <c r="AIF499" s="481"/>
      <c r="AIG499" s="481"/>
      <c r="AIH499" s="496"/>
      <c r="AII499" s="263"/>
      <c r="AIJ499" s="432"/>
      <c r="AIK499" s="264"/>
      <c r="AIL499" s="264"/>
      <c r="AIM499" s="265"/>
      <c r="AIN499" s="263"/>
      <c r="AIO499" s="210"/>
      <c r="AIP499" s="264"/>
      <c r="AIQ499" s="264"/>
    </row>
    <row r="500" spans="1:927" s="16" customFormat="1" ht="15">
      <c r="A500" s="454" t="s">
        <v>81</v>
      </c>
      <c r="B500" s="490" t="s">
        <v>499</v>
      </c>
      <c r="C500" s="455"/>
      <c r="D500" s="492"/>
      <c r="E500" s="492">
        <f>VLOOKUP(B500,$A$563:$F$2022,6,FALSE)</f>
        <v>93</v>
      </c>
      <c r="F500" s="454" t="s">
        <v>63</v>
      </c>
      <c r="G500" s="450">
        <f>E500*1.4</f>
        <v>130.19999999999999</v>
      </c>
      <c r="H500" s="450"/>
      <c r="I500" s="456"/>
      <c r="J500" s="454" t="s">
        <v>81</v>
      </c>
      <c r="K500" s="525" t="s">
        <v>465</v>
      </c>
      <c r="L500" s="455"/>
      <c r="M500" s="492"/>
      <c r="N500" s="492">
        <f>VLOOKUP(K500,$A$563:$F$2022,6,FALSE)</f>
        <v>26</v>
      </c>
      <c r="O500" s="454" t="s">
        <v>63</v>
      </c>
      <c r="P500" s="450">
        <f>N500*1.4</f>
        <v>36.4</v>
      </c>
      <c r="Q500" s="450"/>
      <c r="R500" s="456"/>
      <c r="S500" s="454" t="s">
        <v>81</v>
      </c>
      <c r="T500" s="525" t="s">
        <v>903</v>
      </c>
      <c r="U500" s="455"/>
      <c r="V500" s="492"/>
      <c r="W500" s="492">
        <f>VLOOKUP(T500,$A$563:$F$2022,6,FALSE)</f>
        <v>8</v>
      </c>
      <c r="X500" s="454" t="s">
        <v>63</v>
      </c>
      <c r="Y500" s="450">
        <f>W500*1.4</f>
        <v>11.2</v>
      </c>
      <c r="Z500" s="450"/>
      <c r="AA500" s="456"/>
      <c r="AB500" s="454" t="s">
        <v>81</v>
      </c>
      <c r="AC500" s="525" t="s">
        <v>499</v>
      </c>
      <c r="AD500" s="455"/>
      <c r="AE500" s="492"/>
      <c r="AF500" s="492">
        <f>VLOOKUP(AC500,$A$563:$F$2022,6,FALSE)</f>
        <v>93</v>
      </c>
      <c r="AG500" s="454" t="s">
        <v>63</v>
      </c>
      <c r="AH500" s="450">
        <f>AF500*1.4</f>
        <v>130.19999999999999</v>
      </c>
      <c r="AI500" s="450"/>
      <c r="AJ500" s="456"/>
      <c r="AK500" s="454" t="s">
        <v>81</v>
      </c>
      <c r="AL500" s="490" t="s">
        <v>903</v>
      </c>
      <c r="AM500" s="455"/>
      <c r="AN500" s="492"/>
      <c r="AO500" s="492">
        <f>VLOOKUP(AL500,$A$563:$F$2022,6,FALSE)</f>
        <v>8</v>
      </c>
      <c r="AP500" s="454" t="s">
        <v>63</v>
      </c>
      <c r="AQ500" s="450">
        <f>AO500*1.4</f>
        <v>11.2</v>
      </c>
      <c r="AR500" s="450"/>
      <c r="AS500" s="456"/>
      <c r="AT500" s="454" t="s">
        <v>81</v>
      </c>
      <c r="AU500" s="525" t="s">
        <v>499</v>
      </c>
      <c r="AV500" s="455"/>
      <c r="AW500" s="492"/>
      <c r="AX500" s="492">
        <f>VLOOKUP(AU500,$A$563:$F$2022,6,FALSE)</f>
        <v>93</v>
      </c>
      <c r="AY500" s="454" t="s">
        <v>63</v>
      </c>
      <c r="AZ500" s="450">
        <f>AX500*1.4</f>
        <v>130.19999999999999</v>
      </c>
      <c r="BA500" s="450"/>
      <c r="BB500" s="456"/>
      <c r="BC500" s="454" t="s">
        <v>81</v>
      </c>
      <c r="BD500" s="525" t="s">
        <v>499</v>
      </c>
      <c r="BE500" s="455"/>
      <c r="BF500" s="492"/>
      <c r="BG500" s="492">
        <f>VLOOKUP(BD500,$A$563:$F$2022,6,FALSE)</f>
        <v>93</v>
      </c>
      <c r="BH500" s="454" t="s">
        <v>63</v>
      </c>
      <c r="BI500" s="450">
        <f>BG500*1.4</f>
        <v>130.19999999999999</v>
      </c>
      <c r="BJ500" s="450"/>
      <c r="BK500" s="456"/>
      <c r="BL500" s="454" t="s">
        <v>81</v>
      </c>
      <c r="BM500" s="525" t="s">
        <v>1435</v>
      </c>
      <c r="BN500" s="455"/>
      <c r="BO500" s="492"/>
      <c r="BP500" s="492">
        <f>VLOOKUP(BM500,$A$563:$F$2022,6,FALSE)</f>
        <v>11</v>
      </c>
      <c r="BQ500" s="454" t="s">
        <v>63</v>
      </c>
      <c r="BR500" s="450">
        <f>BP500*1.4</f>
        <v>15.399999999999999</v>
      </c>
      <c r="BS500" s="450"/>
      <c r="BT500" s="456"/>
      <c r="BU500" s="454" t="s">
        <v>81</v>
      </c>
      <c r="BV500" s="525" t="s">
        <v>499</v>
      </c>
      <c r="BW500" s="455"/>
      <c r="BX500" s="492"/>
      <c r="BY500" s="492">
        <f>VLOOKUP(BV500,$A$563:$F$2022,6,FALSE)</f>
        <v>93</v>
      </c>
      <c r="BZ500" s="454" t="s">
        <v>63</v>
      </c>
      <c r="CA500" s="450">
        <f>BY500*1.4</f>
        <v>130.19999999999999</v>
      </c>
      <c r="CB500" s="450"/>
      <c r="CC500" s="456"/>
      <c r="CD500" s="454" t="s">
        <v>81</v>
      </c>
      <c r="CE500" s="525" t="s">
        <v>499</v>
      </c>
      <c r="CF500" s="455"/>
      <c r="CG500" s="492"/>
      <c r="CH500" s="492">
        <f>VLOOKUP(CE500,$A$563:$F$2022,6,FALSE)</f>
        <v>93</v>
      </c>
      <c r="CI500" s="454" t="s">
        <v>63</v>
      </c>
      <c r="CJ500" s="450">
        <f>CH500*1.4</f>
        <v>130.19999999999999</v>
      </c>
      <c r="CK500" s="450"/>
      <c r="CL500" s="456"/>
      <c r="CM500" s="454" t="s">
        <v>81</v>
      </c>
      <c r="CN500" s="525" t="s">
        <v>499</v>
      </c>
      <c r="CO500" s="455"/>
      <c r="CP500" s="492"/>
      <c r="CQ500" s="492">
        <f>VLOOKUP(CN500,$A$563:$F$2022,6,FALSE)</f>
        <v>93</v>
      </c>
      <c r="CR500" s="454" t="s">
        <v>63</v>
      </c>
      <c r="CS500" s="450">
        <f>CQ500*1.4</f>
        <v>130.19999999999999</v>
      </c>
      <c r="CT500" s="450"/>
      <c r="CU500" s="456"/>
      <c r="CV500" s="454" t="s">
        <v>81</v>
      </c>
      <c r="CW500" s="525" t="s">
        <v>623</v>
      </c>
      <c r="CX500" s="455"/>
      <c r="CY500" s="492"/>
      <c r="CZ500" s="492">
        <f>VLOOKUP(CW500,$A$563:$F$2022,6,FALSE)</f>
        <v>36</v>
      </c>
      <c r="DA500" s="454" t="s">
        <v>63</v>
      </c>
      <c r="DB500" s="450">
        <f>CZ500*1.4</f>
        <v>50.4</v>
      </c>
      <c r="DC500" s="450"/>
      <c r="DD500" s="456"/>
      <c r="DE500" s="454" t="s">
        <v>81</v>
      </c>
      <c r="DF500" s="525" t="s">
        <v>499</v>
      </c>
      <c r="DG500" s="455"/>
      <c r="DH500" s="492"/>
      <c r="DI500" s="492">
        <f>VLOOKUP(DF500,$A$563:$F$2022,6,FALSE)</f>
        <v>93</v>
      </c>
      <c r="DJ500" s="454" t="s">
        <v>63</v>
      </c>
      <c r="DK500" s="450">
        <f>DI500*1.4</f>
        <v>130.19999999999999</v>
      </c>
      <c r="DL500" s="450"/>
      <c r="DM500" s="456"/>
      <c r="DN500" s="454" t="s">
        <v>81</v>
      </c>
      <c r="DO500" s="490" t="s">
        <v>499</v>
      </c>
      <c r="DP500" s="455"/>
      <c r="DQ500" s="492"/>
      <c r="DR500" s="492">
        <f>VLOOKUP(DO500,$A$563:$F$2022,6,FALSE)</f>
        <v>93</v>
      </c>
      <c r="DS500" s="454" t="s">
        <v>63</v>
      </c>
      <c r="DT500" s="450">
        <f>DR500*1.4</f>
        <v>130.19999999999999</v>
      </c>
      <c r="DU500" s="450"/>
      <c r="DV500" s="456"/>
      <c r="DW500" s="454" t="s">
        <v>81</v>
      </c>
      <c r="DX500" s="506" t="s">
        <v>186</v>
      </c>
      <c r="DY500" s="455"/>
      <c r="DZ500" s="492"/>
      <c r="EA500" s="492" t="e">
        <f>VLOOKUP(DX500,$A$563:$F$2022,6,FALSE)</f>
        <v>#N/A</v>
      </c>
      <c r="EB500" s="454" t="s">
        <v>63</v>
      </c>
      <c r="EC500" s="450" t="e">
        <f>EA500*1.4</f>
        <v>#N/A</v>
      </c>
      <c r="ED500" s="450"/>
      <c r="EE500" s="456"/>
      <c r="EF500" s="454" t="s">
        <v>81</v>
      </c>
      <c r="EG500" s="525" t="s">
        <v>1435</v>
      </c>
      <c r="EH500" s="455"/>
      <c r="EI500" s="492"/>
      <c r="EJ500" s="492">
        <f>VLOOKUP(EG500,$A$563:$F$2022,6,FALSE)</f>
        <v>11</v>
      </c>
      <c r="EK500" s="454" t="s">
        <v>63</v>
      </c>
      <c r="EL500" s="450">
        <f>EJ500*1.4</f>
        <v>15.399999999999999</v>
      </c>
      <c r="EM500" s="450"/>
      <c r="EN500" s="456"/>
      <c r="EO500" s="454" t="s">
        <v>81</v>
      </c>
      <c r="EP500" s="525" t="s">
        <v>499</v>
      </c>
      <c r="EQ500" s="455"/>
      <c r="ER500" s="492"/>
      <c r="ES500" s="492">
        <f>VLOOKUP(EP500,$A$563:$F$2022,6,FALSE)</f>
        <v>93</v>
      </c>
      <c r="ET500" s="454" t="s">
        <v>63</v>
      </c>
      <c r="EU500" s="450">
        <f>ES500*1.4</f>
        <v>130.19999999999999</v>
      </c>
      <c r="EV500" s="450"/>
      <c r="EW500" s="456"/>
      <c r="EX500" s="454" t="s">
        <v>81</v>
      </c>
      <c r="EY500" s="506" t="s">
        <v>186</v>
      </c>
      <c r="EZ500" s="455"/>
      <c r="FA500" s="492"/>
      <c r="FB500" s="492" t="e">
        <f>VLOOKUP(EY500,$A$563:$F$2022,6,FALSE)</f>
        <v>#N/A</v>
      </c>
      <c r="FC500" s="454" t="s">
        <v>63</v>
      </c>
      <c r="FD500" s="450" t="e">
        <f>FB500*1.4</f>
        <v>#N/A</v>
      </c>
      <c r="FE500" s="450"/>
      <c r="FF500" s="456"/>
      <c r="FG500" s="454" t="s">
        <v>81</v>
      </c>
      <c r="FH500" s="525" t="s">
        <v>1401</v>
      </c>
      <c r="FI500" s="455"/>
      <c r="FJ500" s="492"/>
      <c r="FK500" s="492">
        <f>VLOOKUP(FH500,$A$563:$F$2022,6,FALSE)</f>
        <v>0</v>
      </c>
      <c r="FL500" s="454" t="s">
        <v>63</v>
      </c>
      <c r="FM500" s="450">
        <f>FK500*1.4</f>
        <v>0</v>
      </c>
      <c r="FN500" s="450"/>
      <c r="FO500" s="456"/>
      <c r="FP500" s="454" t="s">
        <v>81</v>
      </c>
      <c r="FQ500" s="490" t="s">
        <v>499</v>
      </c>
      <c r="FR500" s="455"/>
      <c r="FS500" s="492"/>
      <c r="FT500" s="492">
        <f>VLOOKUP(FQ500,$A$563:$F$2022,6,FALSE)</f>
        <v>93</v>
      </c>
      <c r="FU500" s="454" t="s">
        <v>63</v>
      </c>
      <c r="FV500" s="450">
        <f>FT500*1.4</f>
        <v>130.19999999999999</v>
      </c>
      <c r="FW500" s="450"/>
      <c r="FX500" s="456"/>
      <c r="FY500" s="454" t="s">
        <v>81</v>
      </c>
      <c r="FZ500" s="490" t="s">
        <v>499</v>
      </c>
      <c r="GA500" s="455"/>
      <c r="GB500" s="492"/>
      <c r="GC500" s="492">
        <f>VLOOKUP(FZ500,$A$563:$F$2022,6,FALSE)</f>
        <v>93</v>
      </c>
      <c r="GD500" s="454" t="s">
        <v>63</v>
      </c>
      <c r="GE500" s="450">
        <f>GC500*1.4</f>
        <v>130.19999999999999</v>
      </c>
      <c r="GF500" s="450"/>
      <c r="GG500" s="456"/>
      <c r="GH500" s="454" t="s">
        <v>81</v>
      </c>
      <c r="GI500" s="525" t="s">
        <v>499</v>
      </c>
      <c r="GJ500" s="455"/>
      <c r="GK500" s="492"/>
      <c r="GL500" s="492">
        <f>VLOOKUP(GI500,$A$563:$F$2022,6,FALSE)</f>
        <v>93</v>
      </c>
      <c r="GM500" s="454" t="s">
        <v>63</v>
      </c>
      <c r="GN500" s="450">
        <f>GL500*1.4</f>
        <v>130.19999999999999</v>
      </c>
      <c r="GO500" s="450"/>
      <c r="GP500" s="456"/>
      <c r="GQ500" s="454" t="s">
        <v>81</v>
      </c>
      <c r="GR500" s="525" t="s">
        <v>593</v>
      </c>
      <c r="GS500" s="455"/>
      <c r="GT500" s="492"/>
      <c r="GU500" s="492">
        <f>VLOOKUP(GR500,$A$563:$F$2022,6,FALSE)</f>
        <v>123</v>
      </c>
      <c r="GV500" s="454" t="s">
        <v>63</v>
      </c>
      <c r="GW500" s="450">
        <f>GU500*1.4</f>
        <v>172.2</v>
      </c>
      <c r="GX500" s="450"/>
      <c r="GY500" s="456"/>
      <c r="GZ500" s="454" t="s">
        <v>81</v>
      </c>
      <c r="HA500" s="490" t="s">
        <v>465</v>
      </c>
      <c r="HB500" s="455"/>
      <c r="HC500" s="492"/>
      <c r="HD500" s="492">
        <f>VLOOKUP(HA500,$A$563:$F$2022,6,FALSE)</f>
        <v>26</v>
      </c>
      <c r="HE500" s="454" t="s">
        <v>63</v>
      </c>
      <c r="HF500" s="450">
        <f>HD500*1.4</f>
        <v>36.4</v>
      </c>
      <c r="HG500" s="450"/>
      <c r="HH500" s="456"/>
      <c r="HI500" s="454" t="s">
        <v>81</v>
      </c>
      <c r="HJ500" s="525" t="s">
        <v>499</v>
      </c>
      <c r="HK500" s="455"/>
      <c r="HL500" s="492"/>
      <c r="HM500" s="492">
        <f>VLOOKUP(HJ500,$A$563:$F$2022,6,FALSE)</f>
        <v>93</v>
      </c>
      <c r="HN500" s="454" t="s">
        <v>63</v>
      </c>
      <c r="HO500" s="450">
        <f>HM500*1.4</f>
        <v>130.19999999999999</v>
      </c>
      <c r="HP500" s="450"/>
      <c r="HQ500" s="456"/>
      <c r="HR500" s="454" t="s">
        <v>81</v>
      </c>
      <c r="HS500" s="490" t="s">
        <v>499</v>
      </c>
      <c r="HT500" s="455"/>
      <c r="HU500" s="492"/>
      <c r="HV500" s="492">
        <f>VLOOKUP(HS500,$A$563:$F$2022,6,FALSE)</f>
        <v>93</v>
      </c>
      <c r="HW500" s="454" t="s">
        <v>63</v>
      </c>
      <c r="HX500" s="450">
        <f>HV500*1.4</f>
        <v>130.19999999999999</v>
      </c>
      <c r="HY500" s="450"/>
      <c r="HZ500" s="456"/>
      <c r="IA500" s="454" t="s">
        <v>81</v>
      </c>
      <c r="IB500" s="525" t="s">
        <v>465</v>
      </c>
      <c r="IC500" s="455"/>
      <c r="ID500" s="492"/>
      <c r="IE500" s="492">
        <f>VLOOKUP(IB500,$A$563:$F$2022,6,FALSE)</f>
        <v>26</v>
      </c>
      <c r="IF500" s="454" t="s">
        <v>63</v>
      </c>
      <c r="IG500" s="450">
        <f>IE500*1.4</f>
        <v>36.4</v>
      </c>
      <c r="IH500" s="450"/>
      <c r="II500" s="456"/>
      <c r="IJ500" s="454" t="s">
        <v>81</v>
      </c>
      <c r="IK500" s="525" t="s">
        <v>499</v>
      </c>
      <c r="IL500" s="455"/>
      <c r="IM500" s="492"/>
      <c r="IN500" s="492">
        <f>VLOOKUP(IK500,$A$563:$F$2022,6,FALSE)</f>
        <v>93</v>
      </c>
      <c r="IO500" s="454" t="s">
        <v>63</v>
      </c>
      <c r="IP500" s="450">
        <f>IN500*1.4</f>
        <v>130.19999999999999</v>
      </c>
      <c r="IQ500" s="450"/>
      <c r="IR500" s="456"/>
      <c r="IS500" s="454" t="s">
        <v>81</v>
      </c>
      <c r="IT500" s="525" t="s">
        <v>903</v>
      </c>
      <c r="IU500" s="455"/>
      <c r="IV500" s="492"/>
      <c r="IW500" s="492">
        <f>VLOOKUP(IT500,$A$563:$F$2022,6,FALSE)</f>
        <v>8</v>
      </c>
      <c r="IX500" s="454" t="s">
        <v>63</v>
      </c>
      <c r="IY500" s="450">
        <f>IW500*1.4</f>
        <v>11.2</v>
      </c>
      <c r="IZ500" s="450"/>
      <c r="JA500" s="456"/>
      <c r="JB500" s="454" t="s">
        <v>81</v>
      </c>
      <c r="JC500" s="525" t="s">
        <v>1401</v>
      </c>
      <c r="JD500" s="455"/>
      <c r="JE500" s="492"/>
      <c r="JF500" s="492">
        <f>VLOOKUP(JC500,$A$563:$F$2022,6,FALSE)</f>
        <v>0</v>
      </c>
      <c r="JG500" s="454" t="s">
        <v>63</v>
      </c>
      <c r="JH500" s="450">
        <f>JF500*1.4</f>
        <v>0</v>
      </c>
      <c r="JI500" s="450"/>
      <c r="JJ500" s="456"/>
      <c r="JK500" s="454" t="s">
        <v>81</v>
      </c>
      <c r="JL500" s="525" t="s">
        <v>903</v>
      </c>
      <c r="JM500" s="455"/>
      <c r="JN500" s="492"/>
      <c r="JO500" s="492">
        <f>VLOOKUP(JL500,$A$563:$F$2022,6,FALSE)</f>
        <v>8</v>
      </c>
      <c r="JP500" s="454" t="s">
        <v>63</v>
      </c>
      <c r="JQ500" s="450">
        <f>JO500*1.4</f>
        <v>11.2</v>
      </c>
      <c r="JR500" s="450"/>
      <c r="JS500" s="456"/>
      <c r="JT500" s="454" t="s">
        <v>81</v>
      </c>
      <c r="JU500" s="525" t="s">
        <v>1435</v>
      </c>
      <c r="JV500" s="455"/>
      <c r="JW500" s="492"/>
      <c r="JX500" s="492">
        <f>VLOOKUP(JU500,$A$563:$F$2022,6,FALSE)</f>
        <v>11</v>
      </c>
      <c r="JY500" s="454" t="s">
        <v>63</v>
      </c>
      <c r="JZ500" s="450">
        <f>JX500*1.4</f>
        <v>15.399999999999999</v>
      </c>
      <c r="KA500" s="450"/>
      <c r="KB500" s="456"/>
      <c r="KC500" s="454" t="s">
        <v>81</v>
      </c>
      <c r="KD500" s="525" t="s">
        <v>499</v>
      </c>
      <c r="KE500" s="455"/>
      <c r="KF500" s="492"/>
      <c r="KG500" s="492">
        <f>VLOOKUP(KD500,$A$563:$F$2022,6,FALSE)</f>
        <v>93</v>
      </c>
      <c r="KH500" s="454" t="s">
        <v>63</v>
      </c>
      <c r="KI500" s="450">
        <f>KG500*1.4</f>
        <v>130.19999999999999</v>
      </c>
      <c r="KJ500" s="450"/>
      <c r="KK500" s="456"/>
      <c r="KL500" s="454" t="s">
        <v>81</v>
      </c>
      <c r="KM500" s="525" t="s">
        <v>451</v>
      </c>
      <c r="KN500" s="455"/>
      <c r="KO500" s="492"/>
      <c r="KP500" s="492">
        <f>VLOOKUP(KM500,$A$563:$F$2022,6,FALSE)</f>
        <v>11</v>
      </c>
      <c r="KQ500" s="454" t="s">
        <v>63</v>
      </c>
      <c r="KR500" s="450">
        <f>KP500*1.4</f>
        <v>15.399999999999999</v>
      </c>
      <c r="KS500" s="450"/>
      <c r="KT500" s="456"/>
      <c r="KU500" s="454" t="s">
        <v>81</v>
      </c>
      <c r="KV500" s="525" t="s">
        <v>499</v>
      </c>
      <c r="KW500" s="455"/>
      <c r="KX500" s="492"/>
      <c r="KY500" s="492">
        <f>VLOOKUP(KV500,$A$563:$F$2022,6,FALSE)</f>
        <v>93</v>
      </c>
      <c r="KZ500" s="454" t="s">
        <v>63</v>
      </c>
      <c r="LA500" s="450">
        <f>KY500*1.4</f>
        <v>130.19999999999999</v>
      </c>
      <c r="LB500" s="450"/>
      <c r="LC500" s="456"/>
      <c r="LD500" s="454" t="s">
        <v>81</v>
      </c>
      <c r="LE500" s="525" t="s">
        <v>1435</v>
      </c>
      <c r="LF500" s="455"/>
      <c r="LG500" s="492"/>
      <c r="LH500" s="492">
        <f>VLOOKUP(LE500,$A$563:$F$2022,6,FALSE)</f>
        <v>11</v>
      </c>
      <c r="LI500" s="454" t="s">
        <v>63</v>
      </c>
      <c r="LJ500" s="450">
        <f>LH500*1.4</f>
        <v>15.399999999999999</v>
      </c>
      <c r="LK500" s="450"/>
      <c r="LL500" s="456"/>
      <c r="LM500" s="454" t="s">
        <v>81</v>
      </c>
      <c r="LN500" s="525" t="s">
        <v>626</v>
      </c>
      <c r="LO500" s="455"/>
      <c r="LP500" s="492"/>
      <c r="LQ500" s="492">
        <f>VLOOKUP(LN500,$A$563:$F$2022,6,FALSE)</f>
        <v>30</v>
      </c>
      <c r="LR500" s="454" t="s">
        <v>63</v>
      </c>
      <c r="LS500" s="450">
        <f>LQ500*1.4</f>
        <v>42</v>
      </c>
      <c r="LT500" s="450"/>
      <c r="LU500" s="456"/>
      <c r="LV500" s="454" t="s">
        <v>81</v>
      </c>
      <c r="LW500" s="525" t="s">
        <v>626</v>
      </c>
      <c r="LX500" s="455"/>
      <c r="LY500" s="492"/>
      <c r="LZ500" s="492">
        <f>VLOOKUP(LW500,$A$563:$F$2022,6,FALSE)</f>
        <v>30</v>
      </c>
      <c r="MA500" s="454" t="s">
        <v>63</v>
      </c>
      <c r="MB500" s="450">
        <f>LZ500*1.4</f>
        <v>42</v>
      </c>
      <c r="MC500" s="450"/>
      <c r="MD500" s="456"/>
      <c r="ME500" s="454" t="s">
        <v>81</v>
      </c>
      <c r="MF500" s="527" t="s">
        <v>499</v>
      </c>
      <c r="MG500" s="455"/>
      <c r="MH500" s="492"/>
      <c r="MI500" s="492">
        <f>VLOOKUP(MF500,$A$563:$F$2022,6,FALSE)</f>
        <v>93</v>
      </c>
      <c r="MJ500" s="454" t="s">
        <v>63</v>
      </c>
      <c r="MK500" s="450">
        <f>MI500*1.4</f>
        <v>130.19999999999999</v>
      </c>
      <c r="ML500" s="450"/>
      <c r="MM500" s="456"/>
      <c r="MN500" s="454" t="s">
        <v>81</v>
      </c>
      <c r="MO500" s="525" t="s">
        <v>549</v>
      </c>
      <c r="MP500" s="455"/>
      <c r="MQ500" s="492"/>
      <c r="MR500" s="492">
        <f>VLOOKUP(MO500,$A$563:$F$2022,6,FALSE)</f>
        <v>0</v>
      </c>
      <c r="MS500" s="454" t="s">
        <v>63</v>
      </c>
      <c r="MT500" s="450">
        <f>MR500*1.4</f>
        <v>0</v>
      </c>
      <c r="MU500" s="450"/>
      <c r="MV500" s="456"/>
      <c r="MW500" s="454" t="s">
        <v>81</v>
      </c>
      <c r="MX500" s="525" t="s">
        <v>451</v>
      </c>
      <c r="MY500" s="455"/>
      <c r="MZ500" s="492"/>
      <c r="NA500" s="492">
        <f>VLOOKUP(MX500,$A$563:$F$2022,6,FALSE)</f>
        <v>11</v>
      </c>
      <c r="NB500" s="454" t="s">
        <v>63</v>
      </c>
      <c r="NC500" s="450">
        <f>NA500*1.4</f>
        <v>15.399999999999999</v>
      </c>
      <c r="ND500" s="450"/>
      <c r="NE500" s="456"/>
      <c r="NF500" s="454" t="s">
        <v>81</v>
      </c>
      <c r="NG500" s="525" t="s">
        <v>649</v>
      </c>
      <c r="NH500" s="455"/>
      <c r="NI500" s="492"/>
      <c r="NJ500" s="492">
        <f>VLOOKUP(NG500,$A$563:$F$2022,6,FALSE)</f>
        <v>33</v>
      </c>
      <c r="NK500" s="454" t="s">
        <v>63</v>
      </c>
      <c r="NL500" s="450">
        <f>NJ500*1.4</f>
        <v>46.199999999999996</v>
      </c>
      <c r="NM500" s="450"/>
      <c r="NN500" s="456"/>
      <c r="NO500" s="454" t="s">
        <v>81</v>
      </c>
      <c r="NP500" s="525" t="s">
        <v>1435</v>
      </c>
      <c r="NQ500" s="455"/>
      <c r="NR500" s="492"/>
      <c r="NS500" s="492">
        <f>VLOOKUP(NP500,$A$563:$F$2022,6,FALSE)</f>
        <v>11</v>
      </c>
      <c r="NT500" s="454" t="s">
        <v>63</v>
      </c>
      <c r="NU500" s="450">
        <f>NS500*1.4</f>
        <v>15.399999999999999</v>
      </c>
      <c r="NV500" s="450"/>
      <c r="NW500" s="456"/>
      <c r="NX500" s="454" t="s">
        <v>81</v>
      </c>
      <c r="NY500" s="490" t="s">
        <v>623</v>
      </c>
      <c r="NZ500" s="455"/>
      <c r="OA500" s="455"/>
      <c r="OB500" s="492">
        <f>VLOOKUP(NY500,$A$563:$F$2022,6,FALSE)</f>
        <v>36</v>
      </c>
      <c r="OC500" s="454" t="s">
        <v>63</v>
      </c>
      <c r="OD500" s="450">
        <f>OB500*1.4</f>
        <v>50.4</v>
      </c>
      <c r="OE500" s="450"/>
      <c r="OF500" s="456"/>
      <c r="OG500" s="454" t="s">
        <v>81</v>
      </c>
      <c r="OH500" s="525" t="s">
        <v>499</v>
      </c>
      <c r="OI500" s="455"/>
      <c r="OJ500" s="492"/>
      <c r="OK500" s="492">
        <f>VLOOKUP(OH500,$A$563:$F$2022,6,FALSE)</f>
        <v>93</v>
      </c>
      <c r="OL500" s="454" t="s">
        <v>63</v>
      </c>
      <c r="OM500" s="450">
        <f>OK500*1.4</f>
        <v>130.19999999999999</v>
      </c>
      <c r="ON500" s="450"/>
      <c r="OO500" s="456"/>
      <c r="OP500" s="454" t="s">
        <v>81</v>
      </c>
      <c r="OQ500" s="490" t="s">
        <v>465</v>
      </c>
      <c r="OR500" s="455"/>
      <c r="OS500" s="492"/>
      <c r="OT500" s="492">
        <f>VLOOKUP(OQ500,$A$563:$F$2022,6,FALSE)</f>
        <v>26</v>
      </c>
      <c r="OU500" s="454" t="s">
        <v>63</v>
      </c>
      <c r="OV500" s="450">
        <f>OT500*1.4</f>
        <v>36.4</v>
      </c>
      <c r="OW500" s="450"/>
      <c r="OX500" s="456"/>
      <c r="OY500" s="454" t="s">
        <v>81</v>
      </c>
      <c r="OZ500" s="525" t="s">
        <v>465</v>
      </c>
      <c r="PA500" s="455"/>
      <c r="PB500" s="492"/>
      <c r="PC500" s="492">
        <f>VLOOKUP(OZ500,$A$563:$F$2022,6,FALSE)</f>
        <v>26</v>
      </c>
      <c r="PD500" s="454" t="s">
        <v>63</v>
      </c>
      <c r="PE500" s="450">
        <f>PC500*1.4</f>
        <v>36.4</v>
      </c>
      <c r="PF500" s="450"/>
      <c r="PG500" s="456"/>
      <c r="PH500" s="454" t="s">
        <v>81</v>
      </c>
      <c r="PI500" s="525" t="s">
        <v>499</v>
      </c>
      <c r="PJ500" s="455"/>
      <c r="PK500" s="492"/>
      <c r="PL500" s="492">
        <f>VLOOKUP(PI500,$A$563:$F$2022,6,FALSE)</f>
        <v>93</v>
      </c>
      <c r="PM500" s="454" t="s">
        <v>63</v>
      </c>
      <c r="PN500" s="450">
        <f>PL500*1.4</f>
        <v>130.19999999999999</v>
      </c>
      <c r="PO500" s="450"/>
      <c r="PP500" s="456"/>
      <c r="PQ500" s="454" t="s">
        <v>81</v>
      </c>
      <c r="PR500" s="490" t="s">
        <v>499</v>
      </c>
      <c r="PS500" s="455"/>
      <c r="PT500" s="492"/>
      <c r="PU500" s="492">
        <f>VLOOKUP(PR500,$A$563:$F$2022,6,FALSE)</f>
        <v>93</v>
      </c>
      <c r="PV500" s="454" t="s">
        <v>63</v>
      </c>
      <c r="PW500" s="450">
        <f>PU500*1.4</f>
        <v>130.19999999999999</v>
      </c>
      <c r="PX500" s="450"/>
      <c r="PY500" s="456"/>
      <c r="PZ500" s="454" t="s">
        <v>81</v>
      </c>
      <c r="QA500" s="525" t="s">
        <v>465</v>
      </c>
      <c r="QB500" s="455"/>
      <c r="QC500" s="492"/>
      <c r="QD500" s="492">
        <f>VLOOKUP(QA500,$A$563:$F$2022,6,FALSE)</f>
        <v>26</v>
      </c>
      <c r="QE500" s="454" t="s">
        <v>63</v>
      </c>
      <c r="QF500" s="450">
        <f>QD500*1.4</f>
        <v>36.4</v>
      </c>
      <c r="QG500" s="450"/>
      <c r="QH500" s="456"/>
      <c r="QI500" s="454" t="s">
        <v>81</v>
      </c>
      <c r="QJ500" s="490" t="s">
        <v>424</v>
      </c>
      <c r="QK500" s="455"/>
      <c r="QL500" s="492"/>
      <c r="QM500" s="492">
        <f>VLOOKUP(QJ500,$A$563:$F$2022,6,FALSE)</f>
        <v>34</v>
      </c>
      <c r="QN500" s="454" t="s">
        <v>63</v>
      </c>
      <c r="QO500" s="450">
        <f>QM500*1.4</f>
        <v>47.599999999999994</v>
      </c>
      <c r="QP500" s="450"/>
      <c r="QQ500" s="456"/>
      <c r="QR500" s="454" t="s">
        <v>81</v>
      </c>
      <c r="QS500" s="525" t="s">
        <v>649</v>
      </c>
      <c r="QT500" s="455"/>
      <c r="QU500" s="492"/>
      <c r="QV500" s="492">
        <f>VLOOKUP(QS500,$A$563:$F$2022,6,FALSE)</f>
        <v>33</v>
      </c>
      <c r="QW500" s="454" t="s">
        <v>63</v>
      </c>
      <c r="QX500" s="450">
        <f>QV500*1.4</f>
        <v>46.199999999999996</v>
      </c>
      <c r="QY500" s="450"/>
      <c r="QZ500" s="456"/>
      <c r="RA500" s="454" t="s">
        <v>81</v>
      </c>
      <c r="RB500" s="490" t="s">
        <v>465</v>
      </c>
      <c r="RC500" s="455"/>
      <c r="RD500" s="492"/>
      <c r="RE500" s="492">
        <f>VLOOKUP(RB500,$A$563:$F$2022,6,FALSE)</f>
        <v>26</v>
      </c>
      <c r="RF500" s="454" t="s">
        <v>63</v>
      </c>
      <c r="RG500" s="450">
        <f>RE500*1.4</f>
        <v>36.4</v>
      </c>
      <c r="RH500" s="450"/>
      <c r="RI500" s="456"/>
      <c r="RJ500" s="454" t="s">
        <v>81</v>
      </c>
      <c r="RK500" s="506" t="s">
        <v>186</v>
      </c>
      <c r="RL500" s="455"/>
      <c r="RM500" s="455"/>
      <c r="RN500" s="492" t="e">
        <f>VLOOKUP(RK500,$A$563:$F$2022,6,FALSE)</f>
        <v>#N/A</v>
      </c>
      <c r="RO500" s="454" t="s">
        <v>63</v>
      </c>
      <c r="RP500" s="450" t="e">
        <f>RN500*1.4</f>
        <v>#N/A</v>
      </c>
      <c r="RQ500" s="450"/>
      <c r="RR500" s="456"/>
      <c r="RS500" s="454" t="s">
        <v>81</v>
      </c>
      <c r="RT500" s="525" t="s">
        <v>1435</v>
      </c>
      <c r="RU500" s="455"/>
      <c r="RV500" s="492"/>
      <c r="RW500" s="492">
        <f>VLOOKUP(RT500,$A$563:$F$2022,6,FALSE)</f>
        <v>11</v>
      </c>
      <c r="RX500" s="454" t="s">
        <v>63</v>
      </c>
      <c r="RY500" s="450">
        <f>RW500*1.4</f>
        <v>15.399999999999999</v>
      </c>
      <c r="RZ500" s="450"/>
      <c r="SA500" s="486"/>
      <c r="SB500" s="454" t="s">
        <v>81</v>
      </c>
      <c r="SC500" s="525" t="s">
        <v>499</v>
      </c>
      <c r="SD500" s="455"/>
      <c r="SE500" s="492"/>
      <c r="SF500" s="492">
        <f>VLOOKUP(SC500,$A$563:$F$2022,6,FALSE)</f>
        <v>93</v>
      </c>
      <c r="SG500" s="454" t="s">
        <v>63</v>
      </c>
      <c r="SH500" s="450">
        <f>SF500*1.4</f>
        <v>130.19999999999999</v>
      </c>
      <c r="SI500" s="450"/>
      <c r="SJ500" s="486"/>
      <c r="SK500" s="454" t="s">
        <v>81</v>
      </c>
      <c r="SL500" s="525" t="s">
        <v>1435</v>
      </c>
      <c r="SM500" s="455"/>
      <c r="SN500" s="492"/>
      <c r="SO500" s="492">
        <f>VLOOKUP(SL500,$A$563:$F$2022,6,FALSE)</f>
        <v>11</v>
      </c>
      <c r="SP500" s="454" t="s">
        <v>63</v>
      </c>
      <c r="SQ500" s="450">
        <f>SO500*1.4</f>
        <v>15.399999999999999</v>
      </c>
      <c r="SR500" s="450"/>
      <c r="SS500" s="486"/>
      <c r="ST500" s="454" t="s">
        <v>81</v>
      </c>
      <c r="SU500" s="525" t="s">
        <v>1435</v>
      </c>
      <c r="SV500" s="455"/>
      <c r="SW500" s="492"/>
      <c r="SX500" s="492">
        <f>VLOOKUP(SU500,$A$563:$F$2022,6,FALSE)</f>
        <v>11</v>
      </c>
      <c r="SY500" s="454" t="s">
        <v>63</v>
      </c>
      <c r="SZ500" s="450">
        <f>SX500*1.4</f>
        <v>15.399999999999999</v>
      </c>
      <c r="TA500" s="450"/>
      <c r="TB500" s="486"/>
      <c r="TC500" s="454" t="s">
        <v>81</v>
      </c>
      <c r="TD500" s="525" t="s">
        <v>499</v>
      </c>
      <c r="TE500" s="455"/>
      <c r="TF500" s="492"/>
      <c r="TG500" s="492">
        <f>VLOOKUP(TD500,$A$563:$F$2022,6,FALSE)</f>
        <v>93</v>
      </c>
      <c r="TH500" s="454" t="s">
        <v>63</v>
      </c>
      <c r="TI500" s="450">
        <f>TG500*1.4</f>
        <v>130.19999999999999</v>
      </c>
      <c r="TJ500" s="455"/>
      <c r="TK500" s="486"/>
      <c r="TL500" s="454" t="s">
        <v>81</v>
      </c>
      <c r="TM500" s="525" t="s">
        <v>428</v>
      </c>
      <c r="TN500" s="455"/>
      <c r="TO500" s="492"/>
      <c r="TP500" s="492">
        <f>VLOOKUP(TM500,$A$563:$F$2022,6,FALSE)</f>
        <v>85</v>
      </c>
      <c r="TQ500" s="454" t="s">
        <v>63</v>
      </c>
      <c r="TR500" s="450">
        <f>TP500*1.4</f>
        <v>118.99999999999999</v>
      </c>
      <c r="TS500" s="450"/>
      <c r="TT500" s="486"/>
      <c r="TU500" s="454" t="s">
        <v>81</v>
      </c>
      <c r="TV500" s="506" t="s">
        <v>186</v>
      </c>
      <c r="TW500" s="455"/>
      <c r="TX500" s="492"/>
      <c r="TY500" s="492" t="e">
        <f>VLOOKUP(TV500,$A$563:$F$2022,6,FALSE)</f>
        <v>#N/A</v>
      </c>
      <c r="TZ500" s="454" t="s">
        <v>63</v>
      </c>
      <c r="UA500" s="450" t="e">
        <f>TY500*1.4</f>
        <v>#N/A</v>
      </c>
      <c r="UB500" s="450"/>
      <c r="UC500" s="486"/>
      <c r="UD500" s="454" t="s">
        <v>81</v>
      </c>
      <c r="UE500" s="525" t="s">
        <v>499</v>
      </c>
      <c r="UF500" s="455"/>
      <c r="UG500" s="492"/>
      <c r="UH500" s="492">
        <f>VLOOKUP(UE500,$A$563:$F$2022,6,FALSE)</f>
        <v>93</v>
      </c>
      <c r="UI500" s="454" t="s">
        <v>63</v>
      </c>
      <c r="UJ500" s="450">
        <f>UH500*1.4</f>
        <v>130.19999999999999</v>
      </c>
      <c r="UK500" s="450"/>
      <c r="UL500" s="486"/>
      <c r="UM500" s="454" t="s">
        <v>81</v>
      </c>
      <c r="UN500" s="506" t="s">
        <v>186</v>
      </c>
      <c r="UO500" s="455"/>
      <c r="UP500" s="492"/>
      <c r="UQ500" s="492" t="e">
        <f>VLOOKUP(UN500,$A$563:$F$2022,6,FALSE)</f>
        <v>#N/A</v>
      </c>
      <c r="UR500" s="454" t="s">
        <v>63</v>
      </c>
      <c r="US500" s="450" t="e">
        <f>UQ500*1.4</f>
        <v>#N/A</v>
      </c>
      <c r="UT500" s="450"/>
      <c r="UU500" s="486"/>
      <c r="UV500" s="454" t="s">
        <v>81</v>
      </c>
      <c r="UW500" s="525" t="s">
        <v>504</v>
      </c>
      <c r="UX500" s="455"/>
      <c r="UY500" s="492"/>
      <c r="UZ500" s="492">
        <f>VLOOKUP(UW500,$A$563:$F$2022,6,FALSE)</f>
        <v>39</v>
      </c>
      <c r="VA500" s="454" t="s">
        <v>63</v>
      </c>
      <c r="VB500" s="450">
        <f>UZ500*1.4</f>
        <v>54.599999999999994</v>
      </c>
      <c r="VC500" s="450"/>
      <c r="VD500" s="486"/>
      <c r="VE500" s="454" t="s">
        <v>81</v>
      </c>
      <c r="VF500" s="506" t="s">
        <v>186</v>
      </c>
      <c r="VG500" s="455"/>
      <c r="VH500" s="492"/>
      <c r="VI500" s="492" t="e">
        <f>VLOOKUP(VF500,$A$563:$F$2022,6,FALSE)</f>
        <v>#N/A</v>
      </c>
      <c r="VJ500" s="454" t="s">
        <v>63</v>
      </c>
      <c r="VK500" s="450" t="e">
        <f>VI500*1.4</f>
        <v>#N/A</v>
      </c>
      <c r="VL500" s="450"/>
      <c r="VM500" s="486"/>
      <c r="VN500" s="454" t="s">
        <v>81</v>
      </c>
      <c r="VO500" s="525" t="s">
        <v>499</v>
      </c>
      <c r="VP500" s="455"/>
      <c r="VQ500" s="492"/>
      <c r="VR500" s="492">
        <f>VLOOKUP(VO500,$A$563:$F$2022,6,FALSE)</f>
        <v>93</v>
      </c>
      <c r="VS500" s="454" t="s">
        <v>63</v>
      </c>
      <c r="VT500" s="450">
        <f>VR500*1.4</f>
        <v>130.19999999999999</v>
      </c>
      <c r="VU500" s="450"/>
      <c r="VV500" s="486"/>
      <c r="VW500" s="454" t="s">
        <v>81</v>
      </c>
      <c r="VX500" s="506" t="s">
        <v>186</v>
      </c>
      <c r="VY500" s="455"/>
      <c r="VZ500" s="455"/>
      <c r="WA500" s="492" t="e">
        <f>VLOOKUP(VX500,$A$563:$F$2022,6,FALSE)</f>
        <v>#N/A</v>
      </c>
      <c r="WB500" s="454" t="s">
        <v>63</v>
      </c>
      <c r="WC500" s="450" t="e">
        <f>WA500*1.4</f>
        <v>#N/A</v>
      </c>
      <c r="WD500" s="455"/>
      <c r="WE500" s="486"/>
      <c r="WF500" s="454" t="s">
        <v>81</v>
      </c>
      <c r="WG500" s="525" t="s">
        <v>499</v>
      </c>
      <c r="WH500" s="455"/>
      <c r="WI500" s="492"/>
      <c r="WJ500" s="492">
        <f>VLOOKUP(WG500,$A$563:$F$2022,6,FALSE)</f>
        <v>93</v>
      </c>
      <c r="WK500" s="454" t="s">
        <v>63</v>
      </c>
      <c r="WL500" s="450">
        <f>WJ500*1.4</f>
        <v>130.19999999999999</v>
      </c>
      <c r="WM500" s="455"/>
      <c r="WN500" s="486"/>
      <c r="WO500" s="454" t="s">
        <v>81</v>
      </c>
      <c r="WP500" s="525" t="s">
        <v>548</v>
      </c>
      <c r="WQ500" s="492"/>
      <c r="WR500" s="492"/>
      <c r="WS500" s="492">
        <f>VLOOKUP(WP500,$A$563:$F$2022,6,FALSE)</f>
        <v>0</v>
      </c>
      <c r="WT500" s="454" t="s">
        <v>63</v>
      </c>
      <c r="WU500" s="450">
        <f>WS500*1.4</f>
        <v>0</v>
      </c>
      <c r="WV500" s="450"/>
      <c r="WW500" s="486"/>
      <c r="WX500" s="454" t="s">
        <v>81</v>
      </c>
      <c r="WY500" s="525" t="s">
        <v>1435</v>
      </c>
      <c r="WZ500" s="455"/>
      <c r="XA500" s="492"/>
      <c r="XB500" s="492">
        <f>VLOOKUP(WY500,$A$563:$F$2022,6,FALSE)</f>
        <v>11</v>
      </c>
      <c r="XC500" s="454" t="s">
        <v>63</v>
      </c>
      <c r="XD500" s="450">
        <f>XB500*1.4</f>
        <v>15.399999999999999</v>
      </c>
      <c r="XE500" s="455"/>
      <c r="XF500" s="486"/>
      <c r="XG500" s="454" t="s">
        <v>81</v>
      </c>
      <c r="XH500" s="506" t="s">
        <v>186</v>
      </c>
      <c r="XI500" s="455"/>
      <c r="XJ500" s="455"/>
      <c r="XK500" s="492" t="e">
        <f>VLOOKUP(XH500,$A$563:$F$2022,6,FALSE)</f>
        <v>#N/A</v>
      </c>
      <c r="XL500" s="454" t="s">
        <v>63</v>
      </c>
      <c r="XM500" s="450" t="e">
        <f>XK500*1.4</f>
        <v>#N/A</v>
      </c>
      <c r="XN500" s="455"/>
      <c r="XO500" s="486"/>
      <c r="XP500" s="454" t="s">
        <v>81</v>
      </c>
      <c r="XQ500" s="525" t="s">
        <v>481</v>
      </c>
      <c r="XR500" s="455"/>
      <c r="XS500" s="492"/>
      <c r="XT500" s="492">
        <f>VLOOKUP(XQ500,$A$563:$F$2022,6,FALSE)</f>
        <v>76</v>
      </c>
      <c r="XU500" s="454" t="s">
        <v>63</v>
      </c>
      <c r="XV500" s="450">
        <f>XT500*1.4</f>
        <v>106.39999999999999</v>
      </c>
      <c r="XW500" s="450"/>
      <c r="XX500" s="486"/>
      <c r="XY500" s="454" t="s">
        <v>81</v>
      </c>
      <c r="XZ500" s="525" t="s">
        <v>499</v>
      </c>
      <c r="YA500" s="455"/>
      <c r="YB500" s="492"/>
      <c r="YC500" s="492">
        <f>VLOOKUP(XZ500,$A$563:$F$2022,6,FALSE)</f>
        <v>93</v>
      </c>
      <c r="YD500" s="454" t="s">
        <v>63</v>
      </c>
      <c r="YE500" s="450">
        <f>YC500*1.4</f>
        <v>130.19999999999999</v>
      </c>
      <c r="YF500" s="455"/>
      <c r="YG500" s="486"/>
      <c r="YH500" s="454" t="s">
        <v>81</v>
      </c>
      <c r="YI500" s="525" t="s">
        <v>1435</v>
      </c>
      <c r="YJ500" s="455"/>
      <c r="YK500" s="492"/>
      <c r="YL500" s="492">
        <f>VLOOKUP(YI500,$A$563:$F$2022,6,FALSE)</f>
        <v>11</v>
      </c>
      <c r="YM500" s="454" t="s">
        <v>63</v>
      </c>
      <c r="YN500" s="450">
        <f>YL500*1.4</f>
        <v>15.399999999999999</v>
      </c>
      <c r="YO500" s="450"/>
      <c r="YP500" s="486"/>
      <c r="YQ500" s="454" t="s">
        <v>81</v>
      </c>
      <c r="YR500" s="506" t="s">
        <v>186</v>
      </c>
      <c r="YS500" s="455"/>
      <c r="YT500" s="455"/>
      <c r="YU500" s="492" t="e">
        <f>VLOOKUP(YR500,$A$563:$F$2022,6,FALSE)</f>
        <v>#N/A</v>
      </c>
      <c r="YV500" s="454" t="s">
        <v>63</v>
      </c>
      <c r="YW500" s="450" t="e">
        <f>YU500*1.4</f>
        <v>#N/A</v>
      </c>
      <c r="YX500" s="455"/>
      <c r="YY500" s="486"/>
      <c r="YZ500" s="454" t="s">
        <v>81</v>
      </c>
      <c r="ZA500" s="506" t="s">
        <v>186</v>
      </c>
      <c r="ZB500" s="455"/>
      <c r="ZC500" s="455"/>
      <c r="ZD500" s="492" t="e">
        <f>VLOOKUP(ZA500,$A$563:$F$2022,6,FALSE)</f>
        <v>#N/A</v>
      </c>
      <c r="ZE500" s="454" t="s">
        <v>63</v>
      </c>
      <c r="ZF500" s="450" t="e">
        <f>ZD500*1.4</f>
        <v>#N/A</v>
      </c>
      <c r="ZG500" s="455"/>
      <c r="ZH500" s="486"/>
      <c r="ZI500" s="454" t="s">
        <v>81</v>
      </c>
      <c r="ZJ500" s="490" t="s">
        <v>626</v>
      </c>
      <c r="ZK500" s="455"/>
      <c r="ZL500" s="455"/>
      <c r="ZM500" s="492">
        <f>VLOOKUP(ZJ500,$A$563:$F$2022,6,FALSE)</f>
        <v>30</v>
      </c>
      <c r="ZN500" s="454" t="s">
        <v>63</v>
      </c>
      <c r="ZO500" s="450">
        <f>ZM500*1.4</f>
        <v>42</v>
      </c>
      <c r="ZP500" s="455"/>
      <c r="ZQ500" s="486"/>
      <c r="ZR500" s="454" t="s">
        <v>81</v>
      </c>
      <c r="ZS500" s="506" t="s">
        <v>186</v>
      </c>
      <c r="ZT500" s="455"/>
      <c r="ZU500" s="492"/>
      <c r="ZV500" s="492" t="e">
        <f>VLOOKUP(ZS500,$A$563:$F$2022,6,FALSE)</f>
        <v>#N/A</v>
      </c>
      <c r="ZW500" s="454" t="s">
        <v>63</v>
      </c>
      <c r="ZX500" s="450" t="e">
        <f>ZV500*1.4</f>
        <v>#N/A</v>
      </c>
      <c r="ZY500" s="450"/>
      <c r="ZZ500" s="486"/>
      <c r="AAA500" s="454" t="s">
        <v>81</v>
      </c>
      <c r="AAB500" s="506" t="s">
        <v>186</v>
      </c>
      <c r="AAC500" s="455"/>
      <c r="AAD500" s="492"/>
      <c r="AAE500" s="492" t="e">
        <f>VLOOKUP(AAB500,$A$563:$F$2022,6,FALSE)</f>
        <v>#N/A</v>
      </c>
      <c r="AAF500" s="454" t="s">
        <v>63</v>
      </c>
      <c r="AAG500" s="450" t="e">
        <f>AAE500*1.4</f>
        <v>#N/A</v>
      </c>
      <c r="AAH500" s="450"/>
      <c r="AAI500" s="486"/>
      <c r="AAJ500" s="454" t="s">
        <v>81</v>
      </c>
      <c r="AAK500" s="506" t="s">
        <v>186</v>
      </c>
      <c r="AAL500" s="455"/>
      <c r="AAM500" s="492"/>
      <c r="AAN500" s="492" t="e">
        <f>VLOOKUP(AAK500,$A$563:$F$2022,6,FALSE)</f>
        <v>#N/A</v>
      </c>
      <c r="AAO500" s="454" t="s">
        <v>63</v>
      </c>
      <c r="AAP500" s="450" t="e">
        <f>AAN500*1.4</f>
        <v>#N/A</v>
      </c>
      <c r="AAQ500" s="450"/>
      <c r="AAR500" s="486"/>
      <c r="AAS500" s="454" t="s">
        <v>81</v>
      </c>
      <c r="AAT500" s="506" t="s">
        <v>186</v>
      </c>
      <c r="AAU500" s="455"/>
      <c r="AAV500" s="492"/>
      <c r="AAW500" s="492" t="e">
        <f>VLOOKUP(AAT500,$A$563:$F$2022,6,FALSE)</f>
        <v>#N/A</v>
      </c>
      <c r="AAX500" s="454" t="s">
        <v>63</v>
      </c>
      <c r="AAY500" s="450" t="e">
        <f>AAW500*1.4</f>
        <v>#N/A</v>
      </c>
      <c r="AAZ500" s="450"/>
      <c r="ABA500" s="486"/>
      <c r="ABB500" s="454" t="s">
        <v>81</v>
      </c>
      <c r="ABC500" s="506" t="s">
        <v>186</v>
      </c>
      <c r="ABD500" s="455"/>
      <c r="ABE500" s="492"/>
      <c r="ABF500" s="492" t="e">
        <f>VLOOKUP(ABC500,$A$563:$F$2022,6,FALSE)</f>
        <v>#N/A</v>
      </c>
      <c r="ABG500" s="454" t="s">
        <v>63</v>
      </c>
      <c r="ABH500" s="450" t="e">
        <f>ABF500*1.4</f>
        <v>#N/A</v>
      </c>
      <c r="ABI500" s="450"/>
      <c r="ABJ500" s="486"/>
      <c r="ABK500" s="454" t="s">
        <v>81</v>
      </c>
      <c r="ABL500" s="506" t="s">
        <v>186</v>
      </c>
      <c r="ABM500" s="455"/>
      <c r="ABN500" s="492"/>
      <c r="ABO500" s="492" t="e">
        <f>VLOOKUP(ABL500,$A$563:$F$2022,6,FALSE)</f>
        <v>#N/A</v>
      </c>
      <c r="ABP500" s="454" t="s">
        <v>63</v>
      </c>
      <c r="ABQ500" s="450" t="e">
        <f>ABO500*1.4</f>
        <v>#N/A</v>
      </c>
      <c r="ABR500" s="450"/>
      <c r="ABS500" s="486"/>
      <c r="ABT500" s="454" t="s">
        <v>81</v>
      </c>
      <c r="ABU500" s="506" t="s">
        <v>186</v>
      </c>
      <c r="ABV500" s="455"/>
      <c r="ABW500" s="492"/>
      <c r="ABX500" s="492" t="e">
        <f>VLOOKUP(ABU500,$A$563:$F$2022,6,FALSE)</f>
        <v>#N/A</v>
      </c>
      <c r="ABY500" s="454" t="s">
        <v>63</v>
      </c>
      <c r="ABZ500" s="450" t="e">
        <f>ABX500*1.4</f>
        <v>#N/A</v>
      </c>
      <c r="ACA500" s="450"/>
      <c r="ACB500" s="486"/>
      <c r="ACC500" s="454" t="s">
        <v>81</v>
      </c>
      <c r="ACD500" s="506" t="s">
        <v>186</v>
      </c>
      <c r="ACE500" s="455"/>
      <c r="ACF500" s="492"/>
      <c r="ACG500" s="492" t="e">
        <f>VLOOKUP(ACD500,$A$563:$F$2022,6,FALSE)</f>
        <v>#N/A</v>
      </c>
      <c r="ACH500" s="454" t="s">
        <v>63</v>
      </c>
      <c r="ACI500" s="450" t="e">
        <f>ACG500*1.4</f>
        <v>#N/A</v>
      </c>
      <c r="ACJ500" s="450"/>
      <c r="ACK500" s="486"/>
      <c r="ACL500" s="454" t="s">
        <v>81</v>
      </c>
      <c r="ACM500" s="506" t="s">
        <v>186</v>
      </c>
      <c r="ACN500" s="455"/>
      <c r="ACO500" s="492"/>
      <c r="ACP500" s="492" t="e">
        <f>VLOOKUP(ACM500,$A$563:$F$2022,6,FALSE)</f>
        <v>#N/A</v>
      </c>
      <c r="ACQ500" s="454" t="s">
        <v>63</v>
      </c>
      <c r="ACR500" s="450" t="e">
        <f>ACP500*1.4</f>
        <v>#N/A</v>
      </c>
      <c r="ACS500" s="450"/>
      <c r="ACT500" s="486"/>
      <c r="ACU500" s="454" t="s">
        <v>81</v>
      </c>
      <c r="ACV500" s="490" t="s">
        <v>623</v>
      </c>
      <c r="ACW500" s="455"/>
      <c r="ACX500" s="492"/>
      <c r="ACY500" s="492">
        <f>VLOOKUP(ACV500,$A$563:$F$2022,6,FALSE)</f>
        <v>36</v>
      </c>
      <c r="ACZ500" s="454" t="s">
        <v>63</v>
      </c>
      <c r="ADA500" s="450">
        <f>ACY500*1.4</f>
        <v>50.4</v>
      </c>
      <c r="ADB500" s="450"/>
      <c r="ADC500" s="486"/>
      <c r="ADD500" s="454" t="s">
        <v>81</v>
      </c>
      <c r="ADE500" s="525" t="s">
        <v>1435</v>
      </c>
      <c r="ADF500" s="455"/>
      <c r="ADG500" s="492"/>
      <c r="ADH500" s="492">
        <f>VLOOKUP(ADE500,$A$563:$F$2022,6,FALSE)</f>
        <v>11</v>
      </c>
      <c r="ADI500" s="454" t="s">
        <v>63</v>
      </c>
      <c r="ADJ500" s="450">
        <f>ADH500*1.4</f>
        <v>15.399999999999999</v>
      </c>
      <c r="ADK500" s="455"/>
      <c r="ADL500" s="486"/>
      <c r="ADM500" s="454" t="s">
        <v>81</v>
      </c>
      <c r="ADN500" s="525" t="s">
        <v>634</v>
      </c>
      <c r="ADO500" s="455"/>
      <c r="ADP500" s="492"/>
      <c r="ADQ500" s="492">
        <f>VLOOKUP(ADN500,$A$563:$F$2022,6,FALSE)</f>
        <v>0</v>
      </c>
      <c r="ADR500" s="454" t="s">
        <v>63</v>
      </c>
      <c r="ADS500" s="450">
        <f>ADQ500*1.4</f>
        <v>0</v>
      </c>
      <c r="ADT500" s="450"/>
      <c r="ADU500" s="486"/>
      <c r="ADV500" s="454" t="s">
        <v>81</v>
      </c>
      <c r="ADW500" s="525" t="s">
        <v>1435</v>
      </c>
      <c r="ADX500" s="455"/>
      <c r="ADY500" s="455"/>
      <c r="ADZ500" s="492">
        <f>VLOOKUP(ADW500,$A$563:$F$2022,6,FALSE)</f>
        <v>11</v>
      </c>
      <c r="AEA500" s="454" t="s">
        <v>63</v>
      </c>
      <c r="AEB500" s="450">
        <f>ADZ500*1.4</f>
        <v>15.399999999999999</v>
      </c>
      <c r="AEC500" s="455"/>
      <c r="AED500" s="486"/>
      <c r="AEE500" s="454" t="s">
        <v>81</v>
      </c>
      <c r="AEF500" s="525" t="s">
        <v>424</v>
      </c>
      <c r="AEG500" s="455"/>
      <c r="AEH500" s="492"/>
      <c r="AEI500" s="492">
        <f>VLOOKUP(AEF500,$A$563:$F$2022,6,FALSE)</f>
        <v>34</v>
      </c>
      <c r="AEJ500" s="454" t="s">
        <v>63</v>
      </c>
      <c r="AEK500" s="450">
        <f>AEI500*1.4</f>
        <v>47.599999999999994</v>
      </c>
      <c r="AEL500" s="455"/>
      <c r="AEM500" s="486"/>
      <c r="AEN500" s="454" t="s">
        <v>81</v>
      </c>
      <c r="AEO500" s="525" t="s">
        <v>428</v>
      </c>
      <c r="AEP500" s="455"/>
      <c r="AEQ500" s="492"/>
      <c r="AER500" s="492">
        <f>VLOOKUP(AEO500,$A$563:$F$2022,6,FALSE)</f>
        <v>85</v>
      </c>
      <c r="AES500" s="454" t="s">
        <v>63</v>
      </c>
      <c r="AET500" s="450">
        <f>AER500*1.4</f>
        <v>118.99999999999999</v>
      </c>
      <c r="AEU500" s="455"/>
      <c r="AEV500" s="486"/>
      <c r="AEW500" s="454" t="s">
        <v>81</v>
      </c>
      <c r="AEX500" s="525" t="s">
        <v>485</v>
      </c>
      <c r="AEY500" s="455"/>
      <c r="AEZ500" s="492"/>
      <c r="AFA500" s="492">
        <f>VLOOKUP(AEX500,$A$563:$F$2022,6,FALSE)</f>
        <v>0</v>
      </c>
      <c r="AFB500" s="454" t="s">
        <v>63</v>
      </c>
      <c r="AFC500" s="450">
        <f>AFA500*1.4</f>
        <v>0</v>
      </c>
      <c r="AFD500" s="450"/>
      <c r="AFE500" s="486"/>
      <c r="AFF500" s="454" t="s">
        <v>81</v>
      </c>
      <c r="AFG500" s="525" t="s">
        <v>1435</v>
      </c>
      <c r="AFH500" s="455"/>
      <c r="AFI500" s="492"/>
      <c r="AFJ500" s="492">
        <f>VLOOKUP(AFG500,$A$563:$F$2022,6,FALSE)</f>
        <v>11</v>
      </c>
      <c r="AFK500" s="454" t="s">
        <v>63</v>
      </c>
      <c r="AFL500" s="450">
        <f>AFJ500*1.4</f>
        <v>15.399999999999999</v>
      </c>
      <c r="AFM500" s="450"/>
      <c r="AFN500" s="486"/>
      <c r="AFO500" s="454" t="s">
        <v>81</v>
      </c>
      <c r="AFP500" s="525" t="s">
        <v>499</v>
      </c>
      <c r="AFQ500" s="455"/>
      <c r="AFR500" s="492"/>
      <c r="AFS500" s="492">
        <f>VLOOKUP(AFP500,$A$563:$F$2022,6,FALSE)</f>
        <v>93</v>
      </c>
      <c r="AFT500" s="454" t="s">
        <v>63</v>
      </c>
      <c r="AFU500" s="450">
        <f>AFS500*1.4</f>
        <v>130.19999999999999</v>
      </c>
      <c r="AFV500" s="450"/>
      <c r="AFW500" s="486"/>
      <c r="AFX500" s="454" t="s">
        <v>81</v>
      </c>
      <c r="AFY500" s="528" t="s">
        <v>499</v>
      </c>
      <c r="AFZ500" s="455"/>
      <c r="AGA500" s="492"/>
      <c r="AGB500" s="492">
        <f>VLOOKUP(AFY500,$A$563:$F$2022,6,FALSE)</f>
        <v>93</v>
      </c>
      <c r="AGC500" s="454" t="s">
        <v>63</v>
      </c>
      <c r="AGD500" s="450">
        <f>AGB500*1.4</f>
        <v>130.19999999999999</v>
      </c>
      <c r="AGE500" s="450"/>
      <c r="AGF500" s="486"/>
      <c r="AGG500" s="454" t="s">
        <v>81</v>
      </c>
      <c r="AGH500" s="525" t="s">
        <v>1435</v>
      </c>
      <c r="AGI500" s="455"/>
      <c r="AGJ500" s="492"/>
      <c r="AGK500" s="492">
        <f>VLOOKUP(AGH500,$A$563:$F$2022,6,FALSE)</f>
        <v>11</v>
      </c>
      <c r="AGL500" s="454" t="s">
        <v>63</v>
      </c>
      <c r="AGM500" s="450">
        <f>AGK500*1.4</f>
        <v>15.399999999999999</v>
      </c>
      <c r="AGN500" s="450"/>
      <c r="AGO500" s="486"/>
      <c r="AGP500" s="454" t="s">
        <v>81</v>
      </c>
      <c r="AGQ500" s="525" t="s">
        <v>650</v>
      </c>
      <c r="AGR500" s="455"/>
      <c r="AGS500" s="492"/>
      <c r="AGT500" s="492">
        <f>VLOOKUP(AGQ500,$A$563:$F$2022,6,FALSE)</f>
        <v>24</v>
      </c>
      <c r="AGU500" s="454" t="s">
        <v>63</v>
      </c>
      <c r="AGV500" s="450">
        <f>AGT500*1.4</f>
        <v>33.599999999999994</v>
      </c>
      <c r="AGW500" s="450"/>
      <c r="AGX500" s="486"/>
      <c r="AGY500" s="454" t="s">
        <v>81</v>
      </c>
      <c r="AGZ500" s="527" t="s">
        <v>465</v>
      </c>
      <c r="AHA500" s="455"/>
      <c r="AHB500" s="492"/>
      <c r="AHC500" s="492">
        <f>VLOOKUP(AGZ500,$A$563:$F$2022,6,FALSE)</f>
        <v>26</v>
      </c>
      <c r="AHD500" s="454" t="s">
        <v>63</v>
      </c>
      <c r="AHE500" s="450">
        <f>AHC500*1.4</f>
        <v>36.4</v>
      </c>
      <c r="AHF500" s="450"/>
      <c r="AHG500" s="486"/>
      <c r="AHH500" s="495"/>
      <c r="AHI500" s="543"/>
      <c r="AHJ500" s="496"/>
      <c r="AHK500" s="497"/>
      <c r="AHL500" s="497"/>
      <c r="AHM500" s="495"/>
      <c r="AHN500" s="481"/>
      <c r="AHO500" s="481"/>
      <c r="AHP500" s="496"/>
      <c r="AHQ500" s="495"/>
      <c r="AHR500" s="512"/>
      <c r="AHS500" s="496"/>
      <c r="AHT500" s="497"/>
      <c r="AHU500" s="497"/>
      <c r="AHV500" s="495"/>
      <c r="AHW500" s="481"/>
      <c r="AHX500" s="481"/>
      <c r="AHY500" s="496"/>
      <c r="AHZ500" s="495"/>
      <c r="AIA500" s="512"/>
      <c r="AIB500" s="496"/>
      <c r="AIC500" s="497"/>
      <c r="AID500" s="497"/>
      <c r="AIE500" s="495"/>
      <c r="AIF500" s="481"/>
      <c r="AIG500" s="481"/>
      <c r="AIH500" s="496"/>
      <c r="AII500" s="263"/>
      <c r="AIJ500" s="432"/>
      <c r="AIK500" s="264"/>
      <c r="AIL500" s="264"/>
      <c r="AIM500" s="265"/>
      <c r="AIN500" s="263"/>
      <c r="AIO500" s="210"/>
      <c r="AIP500" s="264"/>
      <c r="AIQ500" s="264"/>
    </row>
    <row r="501" spans="1:927" s="16" customFormat="1" ht="15">
      <c r="A501" s="454" t="s">
        <v>82</v>
      </c>
      <c r="B501" s="490" t="s">
        <v>504</v>
      </c>
      <c r="C501" s="455"/>
      <c r="D501" s="492"/>
      <c r="E501" s="492">
        <f>VLOOKUP(B501,$A$563:$F$2022,6,FALSE)</f>
        <v>39</v>
      </c>
      <c r="F501" s="454" t="s">
        <v>65</v>
      </c>
      <c r="G501" s="450">
        <f>E501*1.3</f>
        <v>50.7</v>
      </c>
      <c r="H501" s="450"/>
      <c r="I501" s="456"/>
      <c r="J501" s="454" t="s">
        <v>82</v>
      </c>
      <c r="K501" s="525" t="s">
        <v>903</v>
      </c>
      <c r="L501" s="455"/>
      <c r="M501" s="492"/>
      <c r="N501" s="492">
        <f>VLOOKUP(K501,$A$563:$F$2022,6,FALSE)</f>
        <v>8</v>
      </c>
      <c r="O501" s="454" t="s">
        <v>65</v>
      </c>
      <c r="P501" s="450">
        <f>N501*1.3</f>
        <v>10.4</v>
      </c>
      <c r="Q501" s="450"/>
      <c r="R501" s="456"/>
      <c r="S501" s="454" t="s">
        <v>82</v>
      </c>
      <c r="T501" s="525" t="s">
        <v>499</v>
      </c>
      <c r="U501" s="455"/>
      <c r="V501" s="492"/>
      <c r="W501" s="492">
        <f>VLOOKUP(T501,$A$563:$F$2022,6,FALSE)</f>
        <v>93</v>
      </c>
      <c r="X501" s="454" t="s">
        <v>65</v>
      </c>
      <c r="Y501" s="450">
        <f>W501*1.3</f>
        <v>120.9</v>
      </c>
      <c r="Z501" s="450"/>
      <c r="AA501" s="456"/>
      <c r="AB501" s="454" t="s">
        <v>82</v>
      </c>
      <c r="AC501" s="525" t="s">
        <v>465</v>
      </c>
      <c r="AD501" s="455"/>
      <c r="AE501" s="492"/>
      <c r="AF501" s="492">
        <f>VLOOKUP(AC501,$A$563:$F$2022,6,FALSE)</f>
        <v>26</v>
      </c>
      <c r="AG501" s="454" t="s">
        <v>65</v>
      </c>
      <c r="AH501" s="450">
        <f>AF501*1.3</f>
        <v>33.800000000000004</v>
      </c>
      <c r="AI501" s="450"/>
      <c r="AJ501" s="456"/>
      <c r="AK501" s="454" t="s">
        <v>82</v>
      </c>
      <c r="AL501" s="490" t="s">
        <v>504</v>
      </c>
      <c r="AM501" s="455"/>
      <c r="AN501" s="492"/>
      <c r="AO501" s="492">
        <f>VLOOKUP(AL501,$A$563:$F$2022,6,FALSE)</f>
        <v>39</v>
      </c>
      <c r="AP501" s="454" t="s">
        <v>65</v>
      </c>
      <c r="AQ501" s="450">
        <f>AO501*1.3</f>
        <v>50.7</v>
      </c>
      <c r="AR501" s="450"/>
      <c r="AS501" s="456"/>
      <c r="AT501" s="454" t="s">
        <v>82</v>
      </c>
      <c r="AU501" s="525" t="s">
        <v>465</v>
      </c>
      <c r="AV501" s="455"/>
      <c r="AW501" s="492"/>
      <c r="AX501" s="492">
        <f>VLOOKUP(AU501,$A$563:$F$2022,6,FALSE)</f>
        <v>26</v>
      </c>
      <c r="AY501" s="454" t="s">
        <v>65</v>
      </c>
      <c r="AZ501" s="450">
        <f>AX501*1.3</f>
        <v>33.800000000000004</v>
      </c>
      <c r="BA501" s="450"/>
      <c r="BB501" s="456"/>
      <c r="BC501" s="454" t="s">
        <v>82</v>
      </c>
      <c r="BD501" s="525" t="s">
        <v>451</v>
      </c>
      <c r="BE501" s="455"/>
      <c r="BF501" s="492"/>
      <c r="BG501" s="492">
        <f>VLOOKUP(BD501,$A$563:$F$2022,6,FALSE)</f>
        <v>11</v>
      </c>
      <c r="BH501" s="454" t="s">
        <v>65</v>
      </c>
      <c r="BI501" s="450">
        <f>BG501*1.3</f>
        <v>14.3</v>
      </c>
      <c r="BJ501" s="450"/>
      <c r="BK501" s="456"/>
      <c r="BL501" s="454" t="s">
        <v>82</v>
      </c>
      <c r="BM501" s="525" t="s">
        <v>441</v>
      </c>
      <c r="BN501" s="455"/>
      <c r="BO501" s="492"/>
      <c r="BP501" s="492">
        <f>VLOOKUP(BM501,$A$563:$F$2022,6,FALSE)</f>
        <v>81</v>
      </c>
      <c r="BQ501" s="454" t="s">
        <v>65</v>
      </c>
      <c r="BR501" s="450">
        <f>BP501*1.3</f>
        <v>105.3</v>
      </c>
      <c r="BS501" s="450"/>
      <c r="BT501" s="456"/>
      <c r="BU501" s="454" t="s">
        <v>82</v>
      </c>
      <c r="BV501" s="525" t="s">
        <v>465</v>
      </c>
      <c r="BW501" s="455"/>
      <c r="BX501" s="492"/>
      <c r="BY501" s="492">
        <f>VLOOKUP(BV501,$A$563:$F$2022,6,FALSE)</f>
        <v>26</v>
      </c>
      <c r="BZ501" s="454" t="s">
        <v>65</v>
      </c>
      <c r="CA501" s="450">
        <f>BY501*1.3</f>
        <v>33.800000000000004</v>
      </c>
      <c r="CB501" s="450"/>
      <c r="CC501" s="456"/>
      <c r="CD501" s="454" t="s">
        <v>82</v>
      </c>
      <c r="CE501" s="525" t="s">
        <v>465</v>
      </c>
      <c r="CF501" s="455"/>
      <c r="CG501" s="492"/>
      <c r="CH501" s="492">
        <f>VLOOKUP(CE501,$A$563:$F$2022,6,FALSE)</f>
        <v>26</v>
      </c>
      <c r="CI501" s="454" t="s">
        <v>65</v>
      </c>
      <c r="CJ501" s="450">
        <f>CH501*1.3</f>
        <v>33.800000000000004</v>
      </c>
      <c r="CK501" s="450"/>
      <c r="CL501" s="456"/>
      <c r="CM501" s="454" t="s">
        <v>82</v>
      </c>
      <c r="CN501" s="525" t="s">
        <v>940</v>
      </c>
      <c r="CO501" s="455"/>
      <c r="CP501" s="492"/>
      <c r="CQ501" s="492">
        <f>VLOOKUP(CN501,$A$563:$F$2022,6,FALSE)</f>
        <v>11</v>
      </c>
      <c r="CR501" s="454" t="s">
        <v>65</v>
      </c>
      <c r="CS501" s="450">
        <f>CQ501*1.3</f>
        <v>14.3</v>
      </c>
      <c r="CT501" s="450"/>
      <c r="CU501" s="456"/>
      <c r="CV501" s="454" t="s">
        <v>82</v>
      </c>
      <c r="CW501" s="525" t="s">
        <v>499</v>
      </c>
      <c r="CX501" s="455"/>
      <c r="CY501" s="492"/>
      <c r="CZ501" s="492">
        <f>VLOOKUP(CW501,$A$563:$F$2022,6,FALSE)</f>
        <v>93</v>
      </c>
      <c r="DA501" s="454" t="s">
        <v>65</v>
      </c>
      <c r="DB501" s="450">
        <f>CZ501*1.3</f>
        <v>120.9</v>
      </c>
      <c r="DC501" s="450"/>
      <c r="DD501" s="456"/>
      <c r="DE501" s="454" t="s">
        <v>82</v>
      </c>
      <c r="DF501" s="525" t="s">
        <v>1401</v>
      </c>
      <c r="DG501" s="455"/>
      <c r="DH501" s="492"/>
      <c r="DI501" s="492">
        <f>VLOOKUP(DF501,$A$563:$F$2022,6,FALSE)</f>
        <v>0</v>
      </c>
      <c r="DJ501" s="454" t="s">
        <v>65</v>
      </c>
      <c r="DK501" s="450">
        <f>DI501*1.3</f>
        <v>0</v>
      </c>
      <c r="DL501" s="450"/>
      <c r="DM501" s="456"/>
      <c r="DN501" s="454" t="s">
        <v>82</v>
      </c>
      <c r="DO501" s="490" t="s">
        <v>1401</v>
      </c>
      <c r="DP501" s="455"/>
      <c r="DQ501" s="492"/>
      <c r="DR501" s="492">
        <f>VLOOKUP(DO501,$A$563:$F$2022,6,FALSE)</f>
        <v>0</v>
      </c>
      <c r="DS501" s="454" t="s">
        <v>65</v>
      </c>
      <c r="DT501" s="450">
        <f>DR501*1.3</f>
        <v>0</v>
      </c>
      <c r="DU501" s="450"/>
      <c r="DV501" s="456"/>
      <c r="DW501" s="454" t="s">
        <v>82</v>
      </c>
      <c r="DX501" s="506" t="s">
        <v>186</v>
      </c>
      <c r="DY501" s="455"/>
      <c r="DZ501" s="492"/>
      <c r="EA501" s="492" t="e">
        <f>VLOOKUP(DX501,$A$563:$F$2022,6,FALSE)</f>
        <v>#N/A</v>
      </c>
      <c r="EB501" s="454" t="s">
        <v>65</v>
      </c>
      <c r="EC501" s="450" t="e">
        <f>EA501*1.3</f>
        <v>#N/A</v>
      </c>
      <c r="ED501" s="450"/>
      <c r="EE501" s="456"/>
      <c r="EF501" s="454" t="s">
        <v>82</v>
      </c>
      <c r="EG501" s="525" t="s">
        <v>465</v>
      </c>
      <c r="EH501" s="455"/>
      <c r="EI501" s="492"/>
      <c r="EJ501" s="492">
        <f>VLOOKUP(EG501,$A$563:$F$2022,6,FALSE)</f>
        <v>26</v>
      </c>
      <c r="EK501" s="454" t="s">
        <v>65</v>
      </c>
      <c r="EL501" s="450">
        <f>EJ501*1.3</f>
        <v>33.800000000000004</v>
      </c>
      <c r="EM501" s="450"/>
      <c r="EN501" s="456"/>
      <c r="EO501" s="454" t="s">
        <v>82</v>
      </c>
      <c r="EP501" s="525" t="s">
        <v>465</v>
      </c>
      <c r="EQ501" s="455"/>
      <c r="ER501" s="492"/>
      <c r="ES501" s="492">
        <f>VLOOKUP(EP501,$A$563:$F$2022,6,FALSE)</f>
        <v>26</v>
      </c>
      <c r="ET501" s="454" t="s">
        <v>65</v>
      </c>
      <c r="EU501" s="450">
        <f>ES501*1.3</f>
        <v>33.800000000000004</v>
      </c>
      <c r="EV501" s="450"/>
      <c r="EW501" s="456"/>
      <c r="EX501" s="454" t="s">
        <v>82</v>
      </c>
      <c r="EY501" s="506" t="s">
        <v>186</v>
      </c>
      <c r="EZ501" s="455"/>
      <c r="FA501" s="492"/>
      <c r="FB501" s="492" t="e">
        <f>VLOOKUP(EY501,$A$563:$F$2022,6,FALSE)</f>
        <v>#N/A</v>
      </c>
      <c r="FC501" s="454" t="s">
        <v>65</v>
      </c>
      <c r="FD501" s="450" t="e">
        <f>FB501*1.3</f>
        <v>#N/A</v>
      </c>
      <c r="FE501" s="450"/>
      <c r="FF501" s="456"/>
      <c r="FG501" s="454" t="s">
        <v>82</v>
      </c>
      <c r="FH501" s="525" t="s">
        <v>499</v>
      </c>
      <c r="FI501" s="455"/>
      <c r="FJ501" s="492"/>
      <c r="FK501" s="492">
        <f>VLOOKUP(FH501,$A$563:$F$2022,6,FALSE)</f>
        <v>93</v>
      </c>
      <c r="FL501" s="454" t="s">
        <v>65</v>
      </c>
      <c r="FM501" s="450">
        <f>FK501*1.3</f>
        <v>120.9</v>
      </c>
      <c r="FN501" s="450"/>
      <c r="FO501" s="456"/>
      <c r="FP501" s="454" t="s">
        <v>82</v>
      </c>
      <c r="FQ501" s="490" t="s">
        <v>504</v>
      </c>
      <c r="FR501" s="455"/>
      <c r="FS501" s="492"/>
      <c r="FT501" s="492">
        <f>VLOOKUP(FQ501,$A$563:$F$2022,6,FALSE)</f>
        <v>39</v>
      </c>
      <c r="FU501" s="454" t="s">
        <v>65</v>
      </c>
      <c r="FV501" s="450">
        <f>FT501*1.3</f>
        <v>50.7</v>
      </c>
      <c r="FW501" s="450"/>
      <c r="FX501" s="456"/>
      <c r="FY501" s="454" t="s">
        <v>82</v>
      </c>
      <c r="FZ501" s="490" t="s">
        <v>441</v>
      </c>
      <c r="GA501" s="455"/>
      <c r="GB501" s="492"/>
      <c r="GC501" s="492">
        <f>VLOOKUP(FZ501,$A$563:$F$2022,6,FALSE)</f>
        <v>81</v>
      </c>
      <c r="GD501" s="454" t="s">
        <v>65</v>
      </c>
      <c r="GE501" s="450">
        <f>GC501*1.3</f>
        <v>105.3</v>
      </c>
      <c r="GF501" s="450"/>
      <c r="GG501" s="456"/>
      <c r="GH501" s="454" t="s">
        <v>82</v>
      </c>
      <c r="GI501" s="525" t="s">
        <v>504</v>
      </c>
      <c r="GJ501" s="455"/>
      <c r="GK501" s="492"/>
      <c r="GL501" s="492">
        <f>VLOOKUP(GI501,$A$563:$F$2022,6,FALSE)</f>
        <v>39</v>
      </c>
      <c r="GM501" s="454" t="s">
        <v>65</v>
      </c>
      <c r="GN501" s="450">
        <f>GL501*1.3</f>
        <v>50.7</v>
      </c>
      <c r="GO501" s="450"/>
      <c r="GP501" s="456"/>
      <c r="GQ501" s="454" t="s">
        <v>82</v>
      </c>
      <c r="GR501" s="525" t="s">
        <v>451</v>
      </c>
      <c r="GS501" s="455"/>
      <c r="GT501" s="492"/>
      <c r="GU501" s="492">
        <f>VLOOKUP(GR501,$A$563:$F$2022,6,FALSE)</f>
        <v>11</v>
      </c>
      <c r="GV501" s="454" t="s">
        <v>65</v>
      </c>
      <c r="GW501" s="450">
        <f>GU501*1.3</f>
        <v>14.3</v>
      </c>
      <c r="GX501" s="450"/>
      <c r="GY501" s="456"/>
      <c r="GZ501" s="454" t="s">
        <v>82</v>
      </c>
      <c r="HA501" s="490" t="s">
        <v>451</v>
      </c>
      <c r="HB501" s="455"/>
      <c r="HC501" s="492"/>
      <c r="HD501" s="492">
        <f>VLOOKUP(HA501,$A$563:$F$2022,6,FALSE)</f>
        <v>11</v>
      </c>
      <c r="HE501" s="454" t="s">
        <v>65</v>
      </c>
      <c r="HF501" s="450">
        <f>HD501*1.3</f>
        <v>14.3</v>
      </c>
      <c r="HG501" s="450"/>
      <c r="HH501" s="456"/>
      <c r="HI501" s="454" t="s">
        <v>82</v>
      </c>
      <c r="HJ501" s="525" t="s">
        <v>1435</v>
      </c>
      <c r="HK501" s="455"/>
      <c r="HL501" s="492"/>
      <c r="HM501" s="492">
        <f>VLOOKUP(HJ501,$A$563:$F$2022,6,FALSE)</f>
        <v>11</v>
      </c>
      <c r="HN501" s="454" t="s">
        <v>65</v>
      </c>
      <c r="HO501" s="450">
        <f>HM501*1.3</f>
        <v>14.3</v>
      </c>
      <c r="HP501" s="450"/>
      <c r="HQ501" s="456"/>
      <c r="HR501" s="454" t="s">
        <v>82</v>
      </c>
      <c r="HS501" s="490" t="s">
        <v>1435</v>
      </c>
      <c r="HT501" s="455"/>
      <c r="HU501" s="492"/>
      <c r="HV501" s="492">
        <f>VLOOKUP(HS501,$A$563:$F$2022,6,FALSE)</f>
        <v>11</v>
      </c>
      <c r="HW501" s="454" t="s">
        <v>65</v>
      </c>
      <c r="HX501" s="450">
        <f>HV501*1.3</f>
        <v>14.3</v>
      </c>
      <c r="HY501" s="450"/>
      <c r="HZ501" s="456"/>
      <c r="IA501" s="454" t="s">
        <v>82</v>
      </c>
      <c r="IB501" s="525" t="s">
        <v>1435</v>
      </c>
      <c r="IC501" s="455"/>
      <c r="ID501" s="492"/>
      <c r="IE501" s="492">
        <f>VLOOKUP(IB501,$A$563:$F$2022,6,FALSE)</f>
        <v>11</v>
      </c>
      <c r="IF501" s="454" t="s">
        <v>65</v>
      </c>
      <c r="IG501" s="450">
        <f>IE501*1.3</f>
        <v>14.3</v>
      </c>
      <c r="IH501" s="450"/>
      <c r="II501" s="456"/>
      <c r="IJ501" s="454" t="s">
        <v>82</v>
      </c>
      <c r="IK501" s="525" t="s">
        <v>626</v>
      </c>
      <c r="IL501" s="455"/>
      <c r="IM501" s="492"/>
      <c r="IN501" s="492">
        <f>VLOOKUP(IK501,$A$563:$F$2022,6,FALSE)</f>
        <v>30</v>
      </c>
      <c r="IO501" s="454" t="s">
        <v>65</v>
      </c>
      <c r="IP501" s="450">
        <f>IN501*1.3</f>
        <v>39</v>
      </c>
      <c r="IQ501" s="450"/>
      <c r="IR501" s="456"/>
      <c r="IS501" s="454" t="s">
        <v>82</v>
      </c>
      <c r="IT501" s="525" t="s">
        <v>499</v>
      </c>
      <c r="IU501" s="455"/>
      <c r="IV501" s="492"/>
      <c r="IW501" s="492">
        <f>VLOOKUP(IT501,$A$563:$F$2022,6,FALSE)</f>
        <v>93</v>
      </c>
      <c r="IX501" s="454" t="s">
        <v>65</v>
      </c>
      <c r="IY501" s="450">
        <f>IW501*1.3</f>
        <v>120.9</v>
      </c>
      <c r="IZ501" s="450"/>
      <c r="JA501" s="456"/>
      <c r="JB501" s="454" t="s">
        <v>82</v>
      </c>
      <c r="JC501" s="525" t="s">
        <v>549</v>
      </c>
      <c r="JD501" s="455"/>
      <c r="JE501" s="492"/>
      <c r="JF501" s="492">
        <f>VLOOKUP(JC501,$A$563:$F$2022,6,FALSE)</f>
        <v>0</v>
      </c>
      <c r="JG501" s="454" t="s">
        <v>65</v>
      </c>
      <c r="JH501" s="450">
        <f>JF501*1.3</f>
        <v>0</v>
      </c>
      <c r="JI501" s="450"/>
      <c r="JJ501" s="456"/>
      <c r="JK501" s="454" t="s">
        <v>82</v>
      </c>
      <c r="JL501" s="525" t="s">
        <v>451</v>
      </c>
      <c r="JM501" s="455"/>
      <c r="JN501" s="492"/>
      <c r="JO501" s="492">
        <f>VLOOKUP(JL501,$A$563:$F$2022,6,FALSE)</f>
        <v>11</v>
      </c>
      <c r="JP501" s="454" t="s">
        <v>65</v>
      </c>
      <c r="JQ501" s="450">
        <f>JO501*1.3</f>
        <v>14.3</v>
      </c>
      <c r="JR501" s="450"/>
      <c r="JS501" s="456"/>
      <c r="JT501" s="454" t="s">
        <v>82</v>
      </c>
      <c r="JU501" s="525" t="s">
        <v>1401</v>
      </c>
      <c r="JV501" s="455"/>
      <c r="JW501" s="492"/>
      <c r="JX501" s="492">
        <f>VLOOKUP(JU501,$A$563:$F$2022,6,FALSE)</f>
        <v>0</v>
      </c>
      <c r="JY501" s="454" t="s">
        <v>65</v>
      </c>
      <c r="JZ501" s="450">
        <f>JX501*1.3</f>
        <v>0</v>
      </c>
      <c r="KA501" s="450"/>
      <c r="KB501" s="456"/>
      <c r="KC501" s="454" t="s">
        <v>82</v>
      </c>
      <c r="KD501" s="525" t="s">
        <v>626</v>
      </c>
      <c r="KE501" s="455"/>
      <c r="KF501" s="492"/>
      <c r="KG501" s="492">
        <f>VLOOKUP(KD501,$A$563:$F$2022,6,FALSE)</f>
        <v>30</v>
      </c>
      <c r="KH501" s="454" t="s">
        <v>65</v>
      </c>
      <c r="KI501" s="450">
        <f>KG501*1.3</f>
        <v>39</v>
      </c>
      <c r="KJ501" s="450"/>
      <c r="KK501" s="456"/>
      <c r="KL501" s="454" t="s">
        <v>82</v>
      </c>
      <c r="KM501" s="525" t="s">
        <v>650</v>
      </c>
      <c r="KN501" s="455"/>
      <c r="KO501" s="492"/>
      <c r="KP501" s="492">
        <f>VLOOKUP(KM501,$A$563:$F$2022,6,FALSE)</f>
        <v>24</v>
      </c>
      <c r="KQ501" s="454" t="s">
        <v>65</v>
      </c>
      <c r="KR501" s="450">
        <f>KP501*1.3</f>
        <v>31.200000000000003</v>
      </c>
      <c r="KS501" s="450"/>
      <c r="KT501" s="456"/>
      <c r="KU501" s="454" t="s">
        <v>82</v>
      </c>
      <c r="KV501" s="525" t="s">
        <v>451</v>
      </c>
      <c r="KW501" s="455"/>
      <c r="KX501" s="492"/>
      <c r="KY501" s="492">
        <f>VLOOKUP(KV501,$A$563:$F$2022,6,FALSE)</f>
        <v>11</v>
      </c>
      <c r="KZ501" s="454" t="s">
        <v>65</v>
      </c>
      <c r="LA501" s="450">
        <f>KY501*1.3</f>
        <v>14.3</v>
      </c>
      <c r="LB501" s="450"/>
      <c r="LC501" s="456"/>
      <c r="LD501" s="454" t="s">
        <v>82</v>
      </c>
      <c r="LE501" s="525" t="s">
        <v>499</v>
      </c>
      <c r="LF501" s="455"/>
      <c r="LG501" s="492"/>
      <c r="LH501" s="492">
        <f>VLOOKUP(LE501,$A$563:$F$2022,6,FALSE)</f>
        <v>93</v>
      </c>
      <c r="LI501" s="454" t="s">
        <v>65</v>
      </c>
      <c r="LJ501" s="450">
        <f>LH501*1.3</f>
        <v>120.9</v>
      </c>
      <c r="LK501" s="450"/>
      <c r="LL501" s="456"/>
      <c r="LM501" s="454" t="s">
        <v>82</v>
      </c>
      <c r="LN501" s="525" t="s">
        <v>499</v>
      </c>
      <c r="LO501" s="455"/>
      <c r="LP501" s="492"/>
      <c r="LQ501" s="492">
        <f>VLOOKUP(LN501,$A$563:$F$2022,6,FALSE)</f>
        <v>93</v>
      </c>
      <c r="LR501" s="454" t="s">
        <v>65</v>
      </c>
      <c r="LS501" s="450">
        <f>LQ501*1.3</f>
        <v>120.9</v>
      </c>
      <c r="LT501" s="450"/>
      <c r="LU501" s="456"/>
      <c r="LV501" s="454" t="s">
        <v>82</v>
      </c>
      <c r="LW501" s="525" t="s">
        <v>428</v>
      </c>
      <c r="LX501" s="455"/>
      <c r="LY501" s="492"/>
      <c r="LZ501" s="492">
        <f>VLOOKUP(LW501,$A$563:$F$2022,6,FALSE)</f>
        <v>85</v>
      </c>
      <c r="MA501" s="454" t="s">
        <v>65</v>
      </c>
      <c r="MB501" s="450">
        <f>LZ501*1.3</f>
        <v>110.5</v>
      </c>
      <c r="MC501" s="450"/>
      <c r="MD501" s="456"/>
      <c r="ME501" s="454" t="s">
        <v>82</v>
      </c>
      <c r="MF501" s="527" t="s">
        <v>626</v>
      </c>
      <c r="MG501" s="455"/>
      <c r="MH501" s="492"/>
      <c r="MI501" s="492">
        <f>VLOOKUP(MF501,$A$563:$F$2022,6,FALSE)</f>
        <v>30</v>
      </c>
      <c r="MJ501" s="454" t="s">
        <v>65</v>
      </c>
      <c r="MK501" s="450">
        <f>MI501*1.3</f>
        <v>39</v>
      </c>
      <c r="ML501" s="450"/>
      <c r="MM501" s="456"/>
      <c r="MN501" s="454" t="s">
        <v>82</v>
      </c>
      <c r="MO501" s="525" t="s">
        <v>499</v>
      </c>
      <c r="MP501" s="455"/>
      <c r="MQ501" s="492"/>
      <c r="MR501" s="492">
        <f>VLOOKUP(MO501,$A$563:$F$2022,6,FALSE)</f>
        <v>93</v>
      </c>
      <c r="MS501" s="454" t="s">
        <v>65</v>
      </c>
      <c r="MT501" s="450">
        <f>MR501*1.3</f>
        <v>120.9</v>
      </c>
      <c r="MU501" s="450"/>
      <c r="MV501" s="456"/>
      <c r="MW501" s="454" t="s">
        <v>82</v>
      </c>
      <c r="MX501" s="525" t="s">
        <v>504</v>
      </c>
      <c r="MY501" s="455"/>
      <c r="MZ501" s="492"/>
      <c r="NA501" s="492">
        <f>VLOOKUP(MX501,$A$563:$F$2022,6,FALSE)</f>
        <v>39</v>
      </c>
      <c r="NB501" s="454" t="s">
        <v>65</v>
      </c>
      <c r="NC501" s="450">
        <f>NA501*1.3</f>
        <v>50.7</v>
      </c>
      <c r="ND501" s="450"/>
      <c r="NE501" s="456"/>
      <c r="NF501" s="454" t="s">
        <v>82</v>
      </c>
      <c r="NG501" s="525" t="s">
        <v>549</v>
      </c>
      <c r="NH501" s="455"/>
      <c r="NI501" s="492"/>
      <c r="NJ501" s="492">
        <f>VLOOKUP(NG501,$A$563:$F$2022,6,FALSE)</f>
        <v>0</v>
      </c>
      <c r="NK501" s="454" t="s">
        <v>65</v>
      </c>
      <c r="NL501" s="450">
        <f>NJ501*1.3</f>
        <v>0</v>
      </c>
      <c r="NM501" s="450"/>
      <c r="NN501" s="456"/>
      <c r="NO501" s="454" t="s">
        <v>82</v>
      </c>
      <c r="NP501" s="525" t="s">
        <v>428</v>
      </c>
      <c r="NQ501" s="455"/>
      <c r="NR501" s="492"/>
      <c r="NS501" s="492">
        <f>VLOOKUP(NP501,$A$563:$F$2022,6,FALSE)</f>
        <v>85</v>
      </c>
      <c r="NT501" s="454" t="s">
        <v>65</v>
      </c>
      <c r="NU501" s="450">
        <f>NS501*1.3</f>
        <v>110.5</v>
      </c>
      <c r="NV501" s="450"/>
      <c r="NW501" s="456"/>
      <c r="NX501" s="454" t="s">
        <v>82</v>
      </c>
      <c r="NY501" s="490" t="s">
        <v>489</v>
      </c>
      <c r="NZ501" s="455"/>
      <c r="OA501" s="455"/>
      <c r="OB501" s="492">
        <f>VLOOKUP(NY501,$A$563:$F$2022,6,FALSE)</f>
        <v>0</v>
      </c>
      <c r="OC501" s="454" t="s">
        <v>65</v>
      </c>
      <c r="OD501" s="450">
        <f>OB501*1.3</f>
        <v>0</v>
      </c>
      <c r="OE501" s="450"/>
      <c r="OF501" s="456"/>
      <c r="OG501" s="454" t="s">
        <v>82</v>
      </c>
      <c r="OH501" s="525" t="s">
        <v>489</v>
      </c>
      <c r="OI501" s="455"/>
      <c r="OJ501" s="492"/>
      <c r="OK501" s="492">
        <f>VLOOKUP(OH501,$A$563:$F$2022,6,FALSE)</f>
        <v>0</v>
      </c>
      <c r="OL501" s="454" t="s">
        <v>65</v>
      </c>
      <c r="OM501" s="450">
        <f>OK501*1.3</f>
        <v>0</v>
      </c>
      <c r="ON501" s="450"/>
      <c r="OO501" s="456"/>
      <c r="OP501" s="454" t="s">
        <v>82</v>
      </c>
      <c r="OQ501" s="490" t="s">
        <v>424</v>
      </c>
      <c r="OR501" s="455"/>
      <c r="OS501" s="492"/>
      <c r="OT501" s="492">
        <f>VLOOKUP(OQ501,$A$563:$F$2022,6,FALSE)</f>
        <v>34</v>
      </c>
      <c r="OU501" s="454" t="s">
        <v>65</v>
      </c>
      <c r="OV501" s="450">
        <f>OT501*1.3</f>
        <v>44.2</v>
      </c>
      <c r="OW501" s="450"/>
      <c r="OX501" s="456"/>
      <c r="OY501" s="454" t="s">
        <v>82</v>
      </c>
      <c r="OZ501" s="525" t="s">
        <v>623</v>
      </c>
      <c r="PA501" s="455"/>
      <c r="PB501" s="492"/>
      <c r="PC501" s="492">
        <f>VLOOKUP(OZ501,$A$563:$F$2022,6,FALSE)</f>
        <v>36</v>
      </c>
      <c r="PD501" s="454" t="s">
        <v>65</v>
      </c>
      <c r="PE501" s="450">
        <f>PC501*1.3</f>
        <v>46.800000000000004</v>
      </c>
      <c r="PF501" s="450"/>
      <c r="PG501" s="456"/>
      <c r="PH501" s="454" t="s">
        <v>82</v>
      </c>
      <c r="PI501" s="525" t="s">
        <v>465</v>
      </c>
      <c r="PJ501" s="455"/>
      <c r="PK501" s="492"/>
      <c r="PL501" s="492">
        <f>VLOOKUP(PI501,$A$563:$F$2022,6,FALSE)</f>
        <v>26</v>
      </c>
      <c r="PM501" s="454" t="s">
        <v>65</v>
      </c>
      <c r="PN501" s="450">
        <f>PL501*1.3</f>
        <v>33.800000000000004</v>
      </c>
      <c r="PO501" s="450"/>
      <c r="PP501" s="456"/>
      <c r="PQ501" s="454" t="s">
        <v>82</v>
      </c>
      <c r="PR501" s="490" t="s">
        <v>465</v>
      </c>
      <c r="PS501" s="455"/>
      <c r="PT501" s="492"/>
      <c r="PU501" s="492">
        <f>VLOOKUP(PR501,$A$563:$F$2022,6,FALSE)</f>
        <v>26</v>
      </c>
      <c r="PV501" s="454" t="s">
        <v>65</v>
      </c>
      <c r="PW501" s="450">
        <f>PU501*1.3</f>
        <v>33.800000000000004</v>
      </c>
      <c r="PX501" s="450"/>
      <c r="PY501" s="456"/>
      <c r="PZ501" s="454" t="s">
        <v>82</v>
      </c>
      <c r="QA501" s="525" t="s">
        <v>1435</v>
      </c>
      <c r="QB501" s="455"/>
      <c r="QC501" s="492"/>
      <c r="QD501" s="492">
        <f>VLOOKUP(QA501,$A$563:$F$2022,6,FALSE)</f>
        <v>11</v>
      </c>
      <c r="QE501" s="454" t="s">
        <v>65</v>
      </c>
      <c r="QF501" s="450">
        <f>QD501*1.3</f>
        <v>14.3</v>
      </c>
      <c r="QG501" s="450"/>
      <c r="QH501" s="456"/>
      <c r="QI501" s="454" t="s">
        <v>82</v>
      </c>
      <c r="QJ501" s="490" t="s">
        <v>437</v>
      </c>
      <c r="QK501" s="455"/>
      <c r="QL501" s="492"/>
      <c r="QM501" s="492">
        <f>VLOOKUP(QJ501,$A$563:$F$2022,6,FALSE)</f>
        <v>5</v>
      </c>
      <c r="QN501" s="454" t="s">
        <v>65</v>
      </c>
      <c r="QO501" s="450">
        <f>QM501*1.3</f>
        <v>6.5</v>
      </c>
      <c r="QP501" s="450"/>
      <c r="QQ501" s="456"/>
      <c r="QR501" s="454" t="s">
        <v>82</v>
      </c>
      <c r="QS501" s="525" t="s">
        <v>499</v>
      </c>
      <c r="QT501" s="455"/>
      <c r="QU501" s="492"/>
      <c r="QV501" s="492">
        <f>VLOOKUP(QS501,$A$563:$F$2022,6,FALSE)</f>
        <v>93</v>
      </c>
      <c r="QW501" s="454" t="s">
        <v>65</v>
      </c>
      <c r="QX501" s="450">
        <f>QV501*1.3</f>
        <v>120.9</v>
      </c>
      <c r="QY501" s="450"/>
      <c r="QZ501" s="456"/>
      <c r="RA501" s="454" t="s">
        <v>82</v>
      </c>
      <c r="RB501" s="490" t="s">
        <v>623</v>
      </c>
      <c r="RC501" s="455"/>
      <c r="RD501" s="492"/>
      <c r="RE501" s="492">
        <f>VLOOKUP(RB501,$A$563:$F$2022,6,FALSE)</f>
        <v>36</v>
      </c>
      <c r="RF501" s="454" t="s">
        <v>65</v>
      </c>
      <c r="RG501" s="450">
        <f>RE501*1.3</f>
        <v>46.800000000000004</v>
      </c>
      <c r="RH501" s="450"/>
      <c r="RI501" s="456"/>
      <c r="RJ501" s="454" t="s">
        <v>82</v>
      </c>
      <c r="RK501" s="506" t="s">
        <v>186</v>
      </c>
      <c r="RL501" s="455"/>
      <c r="RM501" s="455"/>
      <c r="RN501" s="492" t="e">
        <f>VLOOKUP(RK501,$A$563:$F$2022,6,FALSE)</f>
        <v>#N/A</v>
      </c>
      <c r="RO501" s="454" t="s">
        <v>65</v>
      </c>
      <c r="RP501" s="450" t="e">
        <f>RN501*1.3</f>
        <v>#N/A</v>
      </c>
      <c r="RQ501" s="450"/>
      <c r="RR501" s="456"/>
      <c r="RS501" s="454" t="s">
        <v>82</v>
      </c>
      <c r="RT501" s="525" t="s">
        <v>499</v>
      </c>
      <c r="RU501" s="455"/>
      <c r="RV501" s="492"/>
      <c r="RW501" s="492">
        <f>VLOOKUP(RT501,$A$563:$F$2022,6,FALSE)</f>
        <v>93</v>
      </c>
      <c r="RX501" s="454" t="s">
        <v>65</v>
      </c>
      <c r="RY501" s="450">
        <f>RW501*1.3</f>
        <v>120.9</v>
      </c>
      <c r="RZ501" s="450"/>
      <c r="SA501" s="486"/>
      <c r="SB501" s="454" t="s">
        <v>82</v>
      </c>
      <c r="SC501" s="525" t="s">
        <v>1435</v>
      </c>
      <c r="SD501" s="455"/>
      <c r="SE501" s="492"/>
      <c r="SF501" s="492">
        <f>VLOOKUP(SC501,$A$563:$F$2022,6,FALSE)</f>
        <v>11</v>
      </c>
      <c r="SG501" s="454" t="s">
        <v>65</v>
      </c>
      <c r="SH501" s="450">
        <f>SF501*1.3</f>
        <v>14.3</v>
      </c>
      <c r="SI501" s="450"/>
      <c r="SJ501" s="486"/>
      <c r="SK501" s="454" t="s">
        <v>82</v>
      </c>
      <c r="SL501" s="525" t="s">
        <v>504</v>
      </c>
      <c r="SM501" s="455"/>
      <c r="SN501" s="492"/>
      <c r="SO501" s="492">
        <f>VLOOKUP(SL501,$A$563:$F$2022,6,FALSE)</f>
        <v>39</v>
      </c>
      <c r="SP501" s="454" t="s">
        <v>65</v>
      </c>
      <c r="SQ501" s="450">
        <f>SO501*1.3</f>
        <v>50.7</v>
      </c>
      <c r="SR501" s="450"/>
      <c r="SS501" s="486"/>
      <c r="ST501" s="454" t="s">
        <v>82</v>
      </c>
      <c r="SU501" s="525" t="s">
        <v>504</v>
      </c>
      <c r="SV501" s="455"/>
      <c r="SW501" s="492"/>
      <c r="SX501" s="492">
        <f>VLOOKUP(SU501,$A$563:$F$2022,6,FALSE)</f>
        <v>39</v>
      </c>
      <c r="SY501" s="454" t="s">
        <v>65</v>
      </c>
      <c r="SZ501" s="450">
        <f>SX501*1.3</f>
        <v>50.7</v>
      </c>
      <c r="TA501" s="450"/>
      <c r="TB501" s="486"/>
      <c r="TC501" s="454" t="s">
        <v>82</v>
      </c>
      <c r="TD501" s="525" t="s">
        <v>465</v>
      </c>
      <c r="TE501" s="455"/>
      <c r="TF501" s="492"/>
      <c r="TG501" s="492">
        <f>VLOOKUP(TD501,$A$563:$F$2022,6,FALSE)</f>
        <v>26</v>
      </c>
      <c r="TH501" s="454" t="s">
        <v>65</v>
      </c>
      <c r="TI501" s="450">
        <f>TG501*1.3</f>
        <v>33.800000000000004</v>
      </c>
      <c r="TJ501" s="455"/>
      <c r="TK501" s="486"/>
      <c r="TL501" s="454" t="s">
        <v>82</v>
      </c>
      <c r="TM501" s="525" t="s">
        <v>441</v>
      </c>
      <c r="TN501" s="455"/>
      <c r="TO501" s="492"/>
      <c r="TP501" s="492">
        <f>VLOOKUP(TM501,$A$563:$F$2022,6,FALSE)</f>
        <v>81</v>
      </c>
      <c r="TQ501" s="454" t="s">
        <v>65</v>
      </c>
      <c r="TR501" s="450">
        <f>TP501*1.3</f>
        <v>105.3</v>
      </c>
      <c r="TS501" s="450"/>
      <c r="TT501" s="486"/>
      <c r="TU501" s="454" t="s">
        <v>82</v>
      </c>
      <c r="TV501" s="506" t="s">
        <v>186</v>
      </c>
      <c r="TW501" s="455"/>
      <c r="TX501" s="492"/>
      <c r="TY501" s="492" t="e">
        <f>VLOOKUP(TV501,$A$563:$F$2022,6,FALSE)</f>
        <v>#N/A</v>
      </c>
      <c r="TZ501" s="454" t="s">
        <v>65</v>
      </c>
      <c r="UA501" s="450" t="e">
        <f>TY501*1.3</f>
        <v>#N/A</v>
      </c>
      <c r="UB501" s="450"/>
      <c r="UC501" s="486"/>
      <c r="UD501" s="454" t="s">
        <v>82</v>
      </c>
      <c r="UE501" s="525" t="s">
        <v>1401</v>
      </c>
      <c r="UF501" s="455"/>
      <c r="UG501" s="492"/>
      <c r="UH501" s="492">
        <f>VLOOKUP(UE501,$A$563:$F$2022,6,FALSE)</f>
        <v>0</v>
      </c>
      <c r="UI501" s="454" t="s">
        <v>65</v>
      </c>
      <c r="UJ501" s="450">
        <f>UH501*1.3</f>
        <v>0</v>
      </c>
      <c r="UK501" s="450"/>
      <c r="UL501" s="486"/>
      <c r="UM501" s="454" t="s">
        <v>82</v>
      </c>
      <c r="UN501" s="506" t="s">
        <v>186</v>
      </c>
      <c r="UO501" s="455"/>
      <c r="UP501" s="492"/>
      <c r="UQ501" s="492" t="e">
        <f>VLOOKUP(UN501,$A$563:$F$2022,6,FALSE)</f>
        <v>#N/A</v>
      </c>
      <c r="UR501" s="454" t="s">
        <v>65</v>
      </c>
      <c r="US501" s="450" t="e">
        <f>UQ501*1.3</f>
        <v>#N/A</v>
      </c>
      <c r="UT501" s="450"/>
      <c r="UU501" s="486"/>
      <c r="UV501" s="454" t="s">
        <v>82</v>
      </c>
      <c r="UW501" s="525" t="s">
        <v>499</v>
      </c>
      <c r="UX501" s="455"/>
      <c r="UY501" s="492"/>
      <c r="UZ501" s="492">
        <f>VLOOKUP(UW501,$A$563:$F$2022,6,FALSE)</f>
        <v>93</v>
      </c>
      <c r="VA501" s="454" t="s">
        <v>65</v>
      </c>
      <c r="VB501" s="450">
        <f>UZ501*1.3</f>
        <v>120.9</v>
      </c>
      <c r="VC501" s="450"/>
      <c r="VD501" s="486"/>
      <c r="VE501" s="454" t="s">
        <v>82</v>
      </c>
      <c r="VF501" s="506" t="s">
        <v>186</v>
      </c>
      <c r="VG501" s="455"/>
      <c r="VH501" s="492"/>
      <c r="VI501" s="492" t="e">
        <f>VLOOKUP(VF501,$A$563:$F$2022,6,FALSE)</f>
        <v>#N/A</v>
      </c>
      <c r="VJ501" s="454" t="s">
        <v>65</v>
      </c>
      <c r="VK501" s="450" t="e">
        <f>VI501*1.3</f>
        <v>#N/A</v>
      </c>
      <c r="VL501" s="450"/>
      <c r="VM501" s="486"/>
      <c r="VN501" s="454" t="s">
        <v>82</v>
      </c>
      <c r="VO501" s="525" t="s">
        <v>504</v>
      </c>
      <c r="VP501" s="455"/>
      <c r="VQ501" s="492"/>
      <c r="VR501" s="492">
        <f>VLOOKUP(VO501,$A$563:$F$2022,6,FALSE)</f>
        <v>39</v>
      </c>
      <c r="VS501" s="454" t="s">
        <v>65</v>
      </c>
      <c r="VT501" s="450">
        <f>VR501*1.3</f>
        <v>50.7</v>
      </c>
      <c r="VU501" s="450"/>
      <c r="VV501" s="486"/>
      <c r="VW501" s="454" t="s">
        <v>82</v>
      </c>
      <c r="VX501" s="506" t="s">
        <v>186</v>
      </c>
      <c r="VY501" s="455"/>
      <c r="VZ501" s="455"/>
      <c r="WA501" s="492" t="e">
        <f>VLOOKUP(VX501,$A$563:$F$2022,6,FALSE)</f>
        <v>#N/A</v>
      </c>
      <c r="WB501" s="454" t="s">
        <v>65</v>
      </c>
      <c r="WC501" s="450" t="e">
        <f>WA501*1.3</f>
        <v>#N/A</v>
      </c>
      <c r="WD501" s="455"/>
      <c r="WE501" s="486"/>
      <c r="WF501" s="454" t="s">
        <v>82</v>
      </c>
      <c r="WG501" s="525" t="s">
        <v>593</v>
      </c>
      <c r="WH501" s="455"/>
      <c r="WI501" s="492"/>
      <c r="WJ501" s="492">
        <f>VLOOKUP(WG501,$A$563:$F$2022,6,FALSE)</f>
        <v>123</v>
      </c>
      <c r="WK501" s="454" t="s">
        <v>65</v>
      </c>
      <c r="WL501" s="450">
        <f>WJ501*1.3</f>
        <v>159.9</v>
      </c>
      <c r="WM501" s="455"/>
      <c r="WN501" s="486"/>
      <c r="WO501" s="454" t="s">
        <v>82</v>
      </c>
      <c r="WP501" s="525" t="s">
        <v>485</v>
      </c>
      <c r="WQ501" s="492"/>
      <c r="WR501" s="492"/>
      <c r="WS501" s="492">
        <f>VLOOKUP(WP501,$A$563:$F$2022,6,FALSE)</f>
        <v>0</v>
      </c>
      <c r="WT501" s="454" t="s">
        <v>65</v>
      </c>
      <c r="WU501" s="450">
        <f>WS501*1.3</f>
        <v>0</v>
      </c>
      <c r="WV501" s="450"/>
      <c r="WW501" s="486"/>
      <c r="WX501" s="454" t="s">
        <v>82</v>
      </c>
      <c r="WY501" s="525" t="s">
        <v>1401</v>
      </c>
      <c r="WZ501" s="455"/>
      <c r="XA501" s="492"/>
      <c r="XB501" s="492">
        <f>VLOOKUP(WY501,$A$563:$F$2022,6,FALSE)</f>
        <v>0</v>
      </c>
      <c r="XC501" s="454" t="s">
        <v>65</v>
      </c>
      <c r="XD501" s="450">
        <f>XB501*1.3</f>
        <v>0</v>
      </c>
      <c r="XE501" s="455"/>
      <c r="XF501" s="486"/>
      <c r="XG501" s="454" t="s">
        <v>82</v>
      </c>
      <c r="XH501" s="506" t="s">
        <v>186</v>
      </c>
      <c r="XI501" s="455"/>
      <c r="XJ501" s="455"/>
      <c r="XK501" s="492" t="e">
        <f>VLOOKUP(XH501,$A$563:$F$2022,6,FALSE)</f>
        <v>#N/A</v>
      </c>
      <c r="XL501" s="454" t="s">
        <v>65</v>
      </c>
      <c r="XM501" s="450" t="e">
        <f>XK501*1.3</f>
        <v>#N/A</v>
      </c>
      <c r="XN501" s="455"/>
      <c r="XO501" s="486"/>
      <c r="XP501" s="454" t="s">
        <v>82</v>
      </c>
      <c r="XQ501" s="525" t="s">
        <v>549</v>
      </c>
      <c r="XR501" s="455"/>
      <c r="XS501" s="492"/>
      <c r="XT501" s="492">
        <f>VLOOKUP(XQ501,$A$563:$F$2022,6,FALSE)</f>
        <v>0</v>
      </c>
      <c r="XU501" s="454" t="s">
        <v>65</v>
      </c>
      <c r="XV501" s="450">
        <f>XT501*1.3</f>
        <v>0</v>
      </c>
      <c r="XW501" s="450"/>
      <c r="XX501" s="486"/>
      <c r="XY501" s="454" t="s">
        <v>82</v>
      </c>
      <c r="XZ501" s="525" t="s">
        <v>451</v>
      </c>
      <c r="YA501" s="455"/>
      <c r="YB501" s="492"/>
      <c r="YC501" s="492">
        <f>VLOOKUP(XZ501,$A$563:$F$2022,6,FALSE)</f>
        <v>11</v>
      </c>
      <c r="YD501" s="454" t="s">
        <v>65</v>
      </c>
      <c r="YE501" s="450">
        <f>YC501*1.3</f>
        <v>14.3</v>
      </c>
      <c r="YF501" s="455"/>
      <c r="YG501" s="486"/>
      <c r="YH501" s="454" t="s">
        <v>82</v>
      </c>
      <c r="YI501" s="525" t="s">
        <v>623</v>
      </c>
      <c r="YJ501" s="455"/>
      <c r="YK501" s="492"/>
      <c r="YL501" s="492">
        <f>VLOOKUP(YI501,$A$563:$F$2022,6,FALSE)</f>
        <v>36</v>
      </c>
      <c r="YM501" s="454" t="s">
        <v>65</v>
      </c>
      <c r="YN501" s="450">
        <f>YL501*1.3</f>
        <v>46.800000000000004</v>
      </c>
      <c r="YO501" s="450"/>
      <c r="YP501" s="486"/>
      <c r="YQ501" s="454" t="s">
        <v>82</v>
      </c>
      <c r="YR501" s="506" t="s">
        <v>186</v>
      </c>
      <c r="YS501" s="455"/>
      <c r="YT501" s="455"/>
      <c r="YU501" s="492" t="e">
        <f>VLOOKUP(YR501,$A$563:$F$2022,6,FALSE)</f>
        <v>#N/A</v>
      </c>
      <c r="YV501" s="454" t="s">
        <v>65</v>
      </c>
      <c r="YW501" s="450" t="e">
        <f>YU501*1.3</f>
        <v>#N/A</v>
      </c>
      <c r="YX501" s="455"/>
      <c r="YY501" s="486"/>
      <c r="YZ501" s="454" t="s">
        <v>82</v>
      </c>
      <c r="ZA501" s="506" t="s">
        <v>186</v>
      </c>
      <c r="ZB501" s="455"/>
      <c r="ZC501" s="455"/>
      <c r="ZD501" s="492" t="e">
        <f>VLOOKUP(ZA501,$A$563:$F$2022,6,FALSE)</f>
        <v>#N/A</v>
      </c>
      <c r="ZE501" s="454" t="s">
        <v>65</v>
      </c>
      <c r="ZF501" s="450" t="e">
        <f>ZD501*1.3</f>
        <v>#N/A</v>
      </c>
      <c r="ZG501" s="455"/>
      <c r="ZH501" s="486"/>
      <c r="ZI501" s="454" t="s">
        <v>82</v>
      </c>
      <c r="ZJ501" s="490" t="s">
        <v>499</v>
      </c>
      <c r="ZK501" s="455"/>
      <c r="ZL501" s="455"/>
      <c r="ZM501" s="492">
        <f>VLOOKUP(ZJ501,$A$563:$F$2022,6,FALSE)</f>
        <v>93</v>
      </c>
      <c r="ZN501" s="454" t="s">
        <v>65</v>
      </c>
      <c r="ZO501" s="450">
        <f>ZM501*1.3</f>
        <v>120.9</v>
      </c>
      <c r="ZP501" s="455"/>
      <c r="ZQ501" s="486"/>
      <c r="ZR501" s="454" t="s">
        <v>82</v>
      </c>
      <c r="ZS501" s="506" t="s">
        <v>186</v>
      </c>
      <c r="ZT501" s="455"/>
      <c r="ZU501" s="492"/>
      <c r="ZV501" s="492" t="e">
        <f>VLOOKUP(ZS501,$A$563:$F$2022,6,FALSE)</f>
        <v>#N/A</v>
      </c>
      <c r="ZW501" s="454" t="s">
        <v>65</v>
      </c>
      <c r="ZX501" s="450" t="e">
        <f>ZV501*1.3</f>
        <v>#N/A</v>
      </c>
      <c r="ZY501" s="450"/>
      <c r="ZZ501" s="486"/>
      <c r="AAA501" s="454" t="s">
        <v>82</v>
      </c>
      <c r="AAB501" s="506" t="s">
        <v>186</v>
      </c>
      <c r="AAC501" s="455"/>
      <c r="AAD501" s="492"/>
      <c r="AAE501" s="492" t="e">
        <f>VLOOKUP(AAB501,$A$563:$F$2022,6,FALSE)</f>
        <v>#N/A</v>
      </c>
      <c r="AAF501" s="454" t="s">
        <v>65</v>
      </c>
      <c r="AAG501" s="450" t="e">
        <f>AAE501*1.3</f>
        <v>#N/A</v>
      </c>
      <c r="AAH501" s="450"/>
      <c r="AAI501" s="486"/>
      <c r="AAJ501" s="454" t="s">
        <v>82</v>
      </c>
      <c r="AAK501" s="506" t="s">
        <v>186</v>
      </c>
      <c r="AAL501" s="455"/>
      <c r="AAM501" s="492"/>
      <c r="AAN501" s="492" t="e">
        <f>VLOOKUP(AAK501,$A$563:$F$2022,6,FALSE)</f>
        <v>#N/A</v>
      </c>
      <c r="AAO501" s="454" t="s">
        <v>65</v>
      </c>
      <c r="AAP501" s="450" t="e">
        <f>AAN501*1.3</f>
        <v>#N/A</v>
      </c>
      <c r="AAQ501" s="450"/>
      <c r="AAR501" s="486"/>
      <c r="AAS501" s="454" t="s">
        <v>82</v>
      </c>
      <c r="AAT501" s="506" t="s">
        <v>186</v>
      </c>
      <c r="AAU501" s="455"/>
      <c r="AAV501" s="492"/>
      <c r="AAW501" s="492" t="e">
        <f>VLOOKUP(AAT501,$A$563:$F$2022,6,FALSE)</f>
        <v>#N/A</v>
      </c>
      <c r="AAX501" s="454" t="s">
        <v>65</v>
      </c>
      <c r="AAY501" s="450" t="e">
        <f>AAW501*1.3</f>
        <v>#N/A</v>
      </c>
      <c r="AAZ501" s="450"/>
      <c r="ABA501" s="486"/>
      <c r="ABB501" s="454" t="s">
        <v>82</v>
      </c>
      <c r="ABC501" s="506" t="s">
        <v>186</v>
      </c>
      <c r="ABD501" s="455"/>
      <c r="ABE501" s="492"/>
      <c r="ABF501" s="492" t="e">
        <f>VLOOKUP(ABC501,$A$563:$F$2022,6,FALSE)</f>
        <v>#N/A</v>
      </c>
      <c r="ABG501" s="454" t="s">
        <v>65</v>
      </c>
      <c r="ABH501" s="450" t="e">
        <f>ABF501*1.3</f>
        <v>#N/A</v>
      </c>
      <c r="ABI501" s="450"/>
      <c r="ABJ501" s="486"/>
      <c r="ABK501" s="454" t="s">
        <v>82</v>
      </c>
      <c r="ABL501" s="506" t="s">
        <v>186</v>
      </c>
      <c r="ABM501" s="455"/>
      <c r="ABN501" s="492"/>
      <c r="ABO501" s="492" t="e">
        <f>VLOOKUP(ABL501,$A$563:$F$2022,6,FALSE)</f>
        <v>#N/A</v>
      </c>
      <c r="ABP501" s="454" t="s">
        <v>65</v>
      </c>
      <c r="ABQ501" s="450" t="e">
        <f>ABO501*1.3</f>
        <v>#N/A</v>
      </c>
      <c r="ABR501" s="450"/>
      <c r="ABS501" s="486"/>
      <c r="ABT501" s="454" t="s">
        <v>82</v>
      </c>
      <c r="ABU501" s="506" t="s">
        <v>186</v>
      </c>
      <c r="ABV501" s="455"/>
      <c r="ABW501" s="492"/>
      <c r="ABX501" s="492" t="e">
        <f>VLOOKUP(ABU501,$A$563:$F$2022,6,FALSE)</f>
        <v>#N/A</v>
      </c>
      <c r="ABY501" s="454" t="s">
        <v>65</v>
      </c>
      <c r="ABZ501" s="450" t="e">
        <f>ABX501*1.3</f>
        <v>#N/A</v>
      </c>
      <c r="ACA501" s="450"/>
      <c r="ACB501" s="486"/>
      <c r="ACC501" s="454" t="s">
        <v>82</v>
      </c>
      <c r="ACD501" s="506" t="s">
        <v>186</v>
      </c>
      <c r="ACE501" s="455"/>
      <c r="ACF501" s="492"/>
      <c r="ACG501" s="492" t="e">
        <f>VLOOKUP(ACD501,$A$563:$F$2022,6,FALSE)</f>
        <v>#N/A</v>
      </c>
      <c r="ACH501" s="454" t="s">
        <v>65</v>
      </c>
      <c r="ACI501" s="450" t="e">
        <f>ACG501*1.3</f>
        <v>#N/A</v>
      </c>
      <c r="ACJ501" s="450"/>
      <c r="ACK501" s="486"/>
      <c r="ACL501" s="454" t="s">
        <v>82</v>
      </c>
      <c r="ACM501" s="506" t="s">
        <v>186</v>
      </c>
      <c r="ACN501" s="455"/>
      <c r="ACO501" s="492"/>
      <c r="ACP501" s="492" t="e">
        <f>VLOOKUP(ACM501,$A$563:$F$2022,6,FALSE)</f>
        <v>#N/A</v>
      </c>
      <c r="ACQ501" s="454" t="s">
        <v>65</v>
      </c>
      <c r="ACR501" s="450" t="e">
        <f>ACP501*1.3</f>
        <v>#N/A</v>
      </c>
      <c r="ACS501" s="450"/>
      <c r="ACT501" s="486"/>
      <c r="ACU501" s="454" t="s">
        <v>82</v>
      </c>
      <c r="ACV501" s="490" t="s">
        <v>649</v>
      </c>
      <c r="ACW501" s="455"/>
      <c r="ACX501" s="492"/>
      <c r="ACY501" s="492">
        <f>VLOOKUP(ACV501,$A$563:$F$2022,6,FALSE)</f>
        <v>33</v>
      </c>
      <c r="ACZ501" s="454" t="s">
        <v>65</v>
      </c>
      <c r="ADA501" s="450">
        <f>ACY501*1.3</f>
        <v>42.9</v>
      </c>
      <c r="ADB501" s="450"/>
      <c r="ADC501" s="486"/>
      <c r="ADD501" s="454" t="s">
        <v>82</v>
      </c>
      <c r="ADE501" s="525" t="s">
        <v>465</v>
      </c>
      <c r="ADF501" s="455"/>
      <c r="ADG501" s="492"/>
      <c r="ADH501" s="492">
        <f>VLOOKUP(ADE501,$A$563:$F$2022,6,FALSE)</f>
        <v>26</v>
      </c>
      <c r="ADI501" s="454" t="s">
        <v>65</v>
      </c>
      <c r="ADJ501" s="450">
        <f>ADH501*1.3</f>
        <v>33.800000000000004</v>
      </c>
      <c r="ADK501" s="455"/>
      <c r="ADL501" s="486"/>
      <c r="ADM501" s="454" t="s">
        <v>82</v>
      </c>
      <c r="ADN501" s="525" t="s">
        <v>499</v>
      </c>
      <c r="ADO501" s="455"/>
      <c r="ADP501" s="492"/>
      <c r="ADQ501" s="492">
        <f>VLOOKUP(ADN501,$A$563:$F$2022,6,FALSE)</f>
        <v>93</v>
      </c>
      <c r="ADR501" s="454" t="s">
        <v>65</v>
      </c>
      <c r="ADS501" s="450">
        <f>ADQ501*1.3</f>
        <v>120.9</v>
      </c>
      <c r="ADT501" s="450"/>
      <c r="ADU501" s="486"/>
      <c r="ADV501" s="454" t="s">
        <v>82</v>
      </c>
      <c r="ADW501" s="525" t="s">
        <v>593</v>
      </c>
      <c r="ADX501" s="455"/>
      <c r="ADY501" s="455"/>
      <c r="ADZ501" s="492">
        <f>VLOOKUP(ADW501,$A$563:$F$2022,6,FALSE)</f>
        <v>123</v>
      </c>
      <c r="AEA501" s="454" t="s">
        <v>65</v>
      </c>
      <c r="AEB501" s="450">
        <f>ADZ501*1.3</f>
        <v>159.9</v>
      </c>
      <c r="AEC501" s="455"/>
      <c r="AED501" s="486"/>
      <c r="AEE501" s="454" t="s">
        <v>82</v>
      </c>
      <c r="AEF501" s="525" t="s">
        <v>499</v>
      </c>
      <c r="AEG501" s="455"/>
      <c r="AEH501" s="492"/>
      <c r="AEI501" s="492">
        <f>VLOOKUP(AEF501,$A$563:$F$2022,6,FALSE)</f>
        <v>93</v>
      </c>
      <c r="AEJ501" s="454" t="s">
        <v>65</v>
      </c>
      <c r="AEK501" s="450">
        <f>AEI501*1.3</f>
        <v>120.9</v>
      </c>
      <c r="AEL501" s="455"/>
      <c r="AEM501" s="486"/>
      <c r="AEN501" s="454" t="s">
        <v>82</v>
      </c>
      <c r="AEO501" s="525" t="s">
        <v>549</v>
      </c>
      <c r="AEP501" s="455"/>
      <c r="AEQ501" s="492"/>
      <c r="AER501" s="492">
        <f>VLOOKUP(AEO501,$A$563:$F$2022,6,FALSE)</f>
        <v>0</v>
      </c>
      <c r="AES501" s="454" t="s">
        <v>65</v>
      </c>
      <c r="AET501" s="450">
        <f>AER501*1.3</f>
        <v>0</v>
      </c>
      <c r="AEU501" s="455"/>
      <c r="AEV501" s="486"/>
      <c r="AEW501" s="454" t="s">
        <v>82</v>
      </c>
      <c r="AEX501" s="525" t="s">
        <v>504</v>
      </c>
      <c r="AEY501" s="455"/>
      <c r="AEZ501" s="492"/>
      <c r="AFA501" s="492">
        <f>VLOOKUP(AEX501,$A$563:$F$2022,6,FALSE)</f>
        <v>39</v>
      </c>
      <c r="AFB501" s="454" t="s">
        <v>65</v>
      </c>
      <c r="AFC501" s="450">
        <f>AFA501*1.3</f>
        <v>50.7</v>
      </c>
      <c r="AFD501" s="450"/>
      <c r="AFE501" s="486"/>
      <c r="AFF501" s="454" t="s">
        <v>82</v>
      </c>
      <c r="AFG501" s="525" t="s">
        <v>626</v>
      </c>
      <c r="AFH501" s="455"/>
      <c r="AFI501" s="492"/>
      <c r="AFJ501" s="492">
        <f>VLOOKUP(AFG501,$A$563:$F$2022,6,FALSE)</f>
        <v>30</v>
      </c>
      <c r="AFK501" s="454" t="s">
        <v>65</v>
      </c>
      <c r="AFL501" s="450">
        <f>AFJ501*1.3</f>
        <v>39</v>
      </c>
      <c r="AFM501" s="450"/>
      <c r="AFN501" s="486"/>
      <c r="AFO501" s="454" t="s">
        <v>82</v>
      </c>
      <c r="AFP501" s="525" t="s">
        <v>548</v>
      </c>
      <c r="AFQ501" s="455"/>
      <c r="AFR501" s="492"/>
      <c r="AFS501" s="492">
        <f>VLOOKUP(AFP501,$A$563:$F$2022,6,FALSE)</f>
        <v>0</v>
      </c>
      <c r="AFT501" s="454" t="s">
        <v>65</v>
      </c>
      <c r="AFU501" s="450">
        <f>AFS501*1.3</f>
        <v>0</v>
      </c>
      <c r="AFV501" s="450"/>
      <c r="AFW501" s="486"/>
      <c r="AFX501" s="454" t="s">
        <v>82</v>
      </c>
      <c r="AFY501" s="528" t="s">
        <v>626</v>
      </c>
      <c r="AFZ501" s="455"/>
      <c r="AGA501" s="492"/>
      <c r="AGB501" s="492">
        <f>VLOOKUP(AFY501,$A$563:$F$2022,6,FALSE)</f>
        <v>30</v>
      </c>
      <c r="AGC501" s="454" t="s">
        <v>65</v>
      </c>
      <c r="AGD501" s="450">
        <f>AGB501*1.3</f>
        <v>39</v>
      </c>
      <c r="AGE501" s="450"/>
      <c r="AGF501" s="486"/>
      <c r="AGG501" s="454" t="s">
        <v>82</v>
      </c>
      <c r="AGH501" s="525" t="s">
        <v>424</v>
      </c>
      <c r="AGI501" s="455"/>
      <c r="AGJ501" s="492"/>
      <c r="AGK501" s="492">
        <f>VLOOKUP(AGH501,$A$563:$F$2022,6,FALSE)</f>
        <v>34</v>
      </c>
      <c r="AGL501" s="454" t="s">
        <v>65</v>
      </c>
      <c r="AGM501" s="450">
        <f>AGK501*1.3</f>
        <v>44.2</v>
      </c>
      <c r="AGN501" s="450"/>
      <c r="AGO501" s="486"/>
      <c r="AGP501" s="454" t="s">
        <v>82</v>
      </c>
      <c r="AGQ501" s="525" t="s">
        <v>481</v>
      </c>
      <c r="AGR501" s="455"/>
      <c r="AGS501" s="492"/>
      <c r="AGT501" s="492">
        <f>VLOOKUP(AGQ501,$A$563:$F$2022,6,FALSE)</f>
        <v>76</v>
      </c>
      <c r="AGU501" s="454" t="s">
        <v>65</v>
      </c>
      <c r="AGV501" s="450">
        <f>AGT501*1.3</f>
        <v>98.8</v>
      </c>
      <c r="AGW501" s="450"/>
      <c r="AGX501" s="486"/>
      <c r="AGY501" s="454" t="s">
        <v>82</v>
      </c>
      <c r="AGZ501" s="527" t="s">
        <v>481</v>
      </c>
      <c r="AHA501" s="455"/>
      <c r="AHB501" s="492"/>
      <c r="AHC501" s="492">
        <f>VLOOKUP(AGZ501,$A$563:$F$2022,6,FALSE)</f>
        <v>76</v>
      </c>
      <c r="AHD501" s="454" t="s">
        <v>65</v>
      </c>
      <c r="AHE501" s="450">
        <f>AHC501*1.3</f>
        <v>98.8</v>
      </c>
      <c r="AHF501" s="450"/>
      <c r="AHG501" s="486"/>
      <c r="AHH501" s="495"/>
      <c r="AHI501" s="543"/>
      <c r="AHJ501" s="496"/>
      <c r="AHK501" s="497"/>
      <c r="AHL501" s="497"/>
      <c r="AHM501" s="495"/>
      <c r="AHN501" s="481"/>
      <c r="AHO501" s="481"/>
      <c r="AHP501" s="496"/>
      <c r="AHQ501" s="495"/>
      <c r="AHR501" s="512"/>
      <c r="AHS501" s="496"/>
      <c r="AHT501" s="497"/>
      <c r="AHU501" s="497"/>
      <c r="AHV501" s="495"/>
      <c r="AHW501" s="481"/>
      <c r="AHX501" s="481"/>
      <c r="AHY501" s="496"/>
      <c r="AHZ501" s="495"/>
      <c r="AIA501" s="512"/>
      <c r="AIB501" s="496"/>
      <c r="AIC501" s="497"/>
      <c r="AID501" s="497"/>
      <c r="AIE501" s="495"/>
      <c r="AIF501" s="481"/>
      <c r="AIG501" s="481"/>
      <c r="AIH501" s="496"/>
      <c r="AII501" s="263"/>
      <c r="AIJ501" s="432"/>
      <c r="AIK501" s="264"/>
      <c r="AIL501" s="264"/>
      <c r="AIM501" s="265"/>
      <c r="AIN501" s="263"/>
      <c r="AIO501" s="210"/>
      <c r="AIP501" s="264"/>
      <c r="AIQ501" s="264"/>
    </row>
    <row r="502" spans="1:927" s="16" customFormat="1" ht="15">
      <c r="A502" s="454" t="s">
        <v>83</v>
      </c>
      <c r="B502" s="490" t="s">
        <v>465</v>
      </c>
      <c r="C502" s="455"/>
      <c r="D502" s="492"/>
      <c r="E502" s="492">
        <f>VLOOKUP(B502,$A$563:$F$2022,6,FALSE)</f>
        <v>26</v>
      </c>
      <c r="F502" s="454" t="s">
        <v>67</v>
      </c>
      <c r="G502" s="450">
        <f>E502*1.2</f>
        <v>31.2</v>
      </c>
      <c r="H502" s="450"/>
      <c r="I502" s="456"/>
      <c r="J502" s="454" t="s">
        <v>83</v>
      </c>
      <c r="K502" s="525" t="s">
        <v>504</v>
      </c>
      <c r="L502" s="455"/>
      <c r="M502" s="492"/>
      <c r="N502" s="492">
        <f>VLOOKUP(K502,$A$563:$F$2022,6,FALSE)</f>
        <v>39</v>
      </c>
      <c r="O502" s="454" t="s">
        <v>67</v>
      </c>
      <c r="P502" s="450">
        <f>N502*1.2</f>
        <v>46.8</v>
      </c>
      <c r="Q502" s="450"/>
      <c r="R502" s="456"/>
      <c r="S502" s="454" t="s">
        <v>83</v>
      </c>
      <c r="T502" s="525" t="s">
        <v>451</v>
      </c>
      <c r="U502" s="455"/>
      <c r="V502" s="492"/>
      <c r="W502" s="492">
        <f>VLOOKUP(T502,$A$563:$F$2022,6,FALSE)</f>
        <v>11</v>
      </c>
      <c r="X502" s="454" t="s">
        <v>67</v>
      </c>
      <c r="Y502" s="450">
        <f>W502*1.2</f>
        <v>13.2</v>
      </c>
      <c r="Z502" s="450"/>
      <c r="AA502" s="456"/>
      <c r="AB502" s="454" t="s">
        <v>83</v>
      </c>
      <c r="AC502" s="525" t="s">
        <v>441</v>
      </c>
      <c r="AD502" s="455"/>
      <c r="AE502" s="492"/>
      <c r="AF502" s="492">
        <f>VLOOKUP(AC502,$A$563:$F$2022,6,FALSE)</f>
        <v>81</v>
      </c>
      <c r="AG502" s="454" t="s">
        <v>67</v>
      </c>
      <c r="AH502" s="450">
        <f>AF502*1.2</f>
        <v>97.2</v>
      </c>
      <c r="AI502" s="450"/>
      <c r="AJ502" s="456"/>
      <c r="AK502" s="454" t="s">
        <v>83</v>
      </c>
      <c r="AL502" s="490" t="s">
        <v>499</v>
      </c>
      <c r="AM502" s="455"/>
      <c r="AN502" s="492"/>
      <c r="AO502" s="492">
        <f>VLOOKUP(AL502,$A$563:$F$2022,6,FALSE)</f>
        <v>93</v>
      </c>
      <c r="AP502" s="454" t="s">
        <v>67</v>
      </c>
      <c r="AQ502" s="450">
        <f>AO502*1.2</f>
        <v>111.6</v>
      </c>
      <c r="AR502" s="450"/>
      <c r="AS502" s="456"/>
      <c r="AT502" s="454" t="s">
        <v>83</v>
      </c>
      <c r="AU502" s="525" t="s">
        <v>451</v>
      </c>
      <c r="AV502" s="455"/>
      <c r="AW502" s="492"/>
      <c r="AX502" s="492">
        <f>VLOOKUP(AU502,$A$563:$F$2022,6,FALSE)</f>
        <v>11</v>
      </c>
      <c r="AY502" s="454" t="s">
        <v>67</v>
      </c>
      <c r="AZ502" s="450">
        <f>AX502*1.2</f>
        <v>13.2</v>
      </c>
      <c r="BA502" s="450"/>
      <c r="BB502" s="456"/>
      <c r="BC502" s="454" t="s">
        <v>83</v>
      </c>
      <c r="BD502" s="525" t="s">
        <v>940</v>
      </c>
      <c r="BE502" s="455"/>
      <c r="BF502" s="492"/>
      <c r="BG502" s="492">
        <f>VLOOKUP(BD502,$A$563:$F$2022,6,FALSE)</f>
        <v>11</v>
      </c>
      <c r="BH502" s="454" t="s">
        <v>67</v>
      </c>
      <c r="BI502" s="450">
        <f>BG502*1.2</f>
        <v>13.2</v>
      </c>
      <c r="BJ502" s="450"/>
      <c r="BK502" s="456"/>
      <c r="BL502" s="454" t="s">
        <v>83</v>
      </c>
      <c r="BM502" s="525" t="s">
        <v>499</v>
      </c>
      <c r="BN502" s="455"/>
      <c r="BO502" s="492"/>
      <c r="BP502" s="492">
        <f>VLOOKUP(BM502,$A$563:$F$2022,6,FALSE)</f>
        <v>93</v>
      </c>
      <c r="BQ502" s="454" t="s">
        <v>67</v>
      </c>
      <c r="BR502" s="450">
        <f>BP502*1.2</f>
        <v>111.6</v>
      </c>
      <c r="BS502" s="450"/>
      <c r="BT502" s="456"/>
      <c r="BU502" s="454" t="s">
        <v>83</v>
      </c>
      <c r="BV502" s="525" t="s">
        <v>451</v>
      </c>
      <c r="BW502" s="455"/>
      <c r="BX502" s="492"/>
      <c r="BY502" s="492">
        <f>VLOOKUP(BV502,$A$563:$F$2022,6,FALSE)</f>
        <v>11</v>
      </c>
      <c r="BZ502" s="454" t="s">
        <v>67</v>
      </c>
      <c r="CA502" s="450">
        <f>BY502*1.2</f>
        <v>13.2</v>
      </c>
      <c r="CB502" s="450"/>
      <c r="CC502" s="456"/>
      <c r="CD502" s="454" t="s">
        <v>83</v>
      </c>
      <c r="CE502" s="525" t="s">
        <v>1401</v>
      </c>
      <c r="CF502" s="455"/>
      <c r="CG502" s="492"/>
      <c r="CH502" s="492">
        <f>VLOOKUP(CE502,$A$563:$F$2022,6,FALSE)</f>
        <v>0</v>
      </c>
      <c r="CI502" s="454" t="s">
        <v>67</v>
      </c>
      <c r="CJ502" s="450">
        <f>CH502*1.2</f>
        <v>0</v>
      </c>
      <c r="CK502" s="450"/>
      <c r="CL502" s="456"/>
      <c r="CM502" s="454" t="s">
        <v>83</v>
      </c>
      <c r="CN502" s="525" t="s">
        <v>548</v>
      </c>
      <c r="CO502" s="455"/>
      <c r="CP502" s="492"/>
      <c r="CQ502" s="492">
        <f>VLOOKUP(CN502,$A$563:$F$2022,6,FALSE)</f>
        <v>0</v>
      </c>
      <c r="CR502" s="454" t="s">
        <v>67</v>
      </c>
      <c r="CS502" s="450">
        <f>CQ502*1.2</f>
        <v>0</v>
      </c>
      <c r="CT502" s="450"/>
      <c r="CU502" s="456"/>
      <c r="CV502" s="454" t="s">
        <v>83</v>
      </c>
      <c r="CW502" s="525" t="s">
        <v>504</v>
      </c>
      <c r="CX502" s="455"/>
      <c r="CY502" s="492"/>
      <c r="CZ502" s="492">
        <f>VLOOKUP(CW502,$A$563:$F$2022,6,FALSE)</f>
        <v>39</v>
      </c>
      <c r="DA502" s="454" t="s">
        <v>67</v>
      </c>
      <c r="DB502" s="450">
        <f>CZ502*1.2</f>
        <v>46.8</v>
      </c>
      <c r="DC502" s="450"/>
      <c r="DD502" s="456"/>
      <c r="DE502" s="454" t="s">
        <v>83</v>
      </c>
      <c r="DF502" s="525" t="s">
        <v>940</v>
      </c>
      <c r="DG502" s="455"/>
      <c r="DH502" s="492"/>
      <c r="DI502" s="492">
        <f>VLOOKUP(DF502,$A$563:$F$2022,6,FALSE)</f>
        <v>11</v>
      </c>
      <c r="DJ502" s="454" t="s">
        <v>67</v>
      </c>
      <c r="DK502" s="450">
        <f>DI502*1.2</f>
        <v>13.2</v>
      </c>
      <c r="DL502" s="450"/>
      <c r="DM502" s="456"/>
      <c r="DN502" s="454" t="s">
        <v>83</v>
      </c>
      <c r="DO502" s="490" t="s">
        <v>593</v>
      </c>
      <c r="DP502" s="455"/>
      <c r="DQ502" s="492"/>
      <c r="DR502" s="492">
        <f>VLOOKUP(DO502,$A$563:$F$2022,6,FALSE)</f>
        <v>123</v>
      </c>
      <c r="DS502" s="454" t="s">
        <v>67</v>
      </c>
      <c r="DT502" s="450">
        <f>DR502*1.2</f>
        <v>147.6</v>
      </c>
      <c r="DU502" s="450"/>
      <c r="DV502" s="456"/>
      <c r="DW502" s="454" t="s">
        <v>83</v>
      </c>
      <c r="DX502" s="506" t="s">
        <v>186</v>
      </c>
      <c r="DY502" s="455"/>
      <c r="DZ502" s="492"/>
      <c r="EA502" s="492" t="e">
        <f>VLOOKUP(DX502,$A$563:$F$2022,6,FALSE)</f>
        <v>#N/A</v>
      </c>
      <c r="EB502" s="454" t="s">
        <v>67</v>
      </c>
      <c r="EC502" s="450" t="e">
        <f>EA502*1.2</f>
        <v>#N/A</v>
      </c>
      <c r="ED502" s="450"/>
      <c r="EE502" s="456"/>
      <c r="EF502" s="454" t="s">
        <v>83</v>
      </c>
      <c r="EG502" s="525" t="s">
        <v>451</v>
      </c>
      <c r="EH502" s="455"/>
      <c r="EI502" s="492"/>
      <c r="EJ502" s="492">
        <f>VLOOKUP(EG502,$A$563:$F$2022,6,FALSE)</f>
        <v>11</v>
      </c>
      <c r="EK502" s="454" t="s">
        <v>67</v>
      </c>
      <c r="EL502" s="450">
        <f>EJ502*1.2</f>
        <v>13.2</v>
      </c>
      <c r="EM502" s="450"/>
      <c r="EN502" s="456"/>
      <c r="EO502" s="454" t="s">
        <v>83</v>
      </c>
      <c r="EP502" s="525" t="s">
        <v>940</v>
      </c>
      <c r="EQ502" s="455"/>
      <c r="ER502" s="492"/>
      <c r="ES502" s="492">
        <f>VLOOKUP(EP502,$A$563:$F$2022,6,FALSE)</f>
        <v>11</v>
      </c>
      <c r="ET502" s="454" t="s">
        <v>67</v>
      </c>
      <c r="EU502" s="450">
        <f>ES502*1.2</f>
        <v>13.2</v>
      </c>
      <c r="EV502" s="450"/>
      <c r="EW502" s="456"/>
      <c r="EX502" s="454" t="s">
        <v>83</v>
      </c>
      <c r="EY502" s="506" t="s">
        <v>186</v>
      </c>
      <c r="EZ502" s="455"/>
      <c r="FA502" s="492"/>
      <c r="FB502" s="492" t="e">
        <f>VLOOKUP(EY502,$A$563:$F$2022,6,FALSE)</f>
        <v>#N/A</v>
      </c>
      <c r="FC502" s="454" t="s">
        <v>67</v>
      </c>
      <c r="FD502" s="450" t="e">
        <f>FB502*1.2</f>
        <v>#N/A</v>
      </c>
      <c r="FE502" s="450"/>
      <c r="FF502" s="456"/>
      <c r="FG502" s="454" t="s">
        <v>83</v>
      </c>
      <c r="FH502" s="525" t="s">
        <v>489</v>
      </c>
      <c r="FI502" s="455"/>
      <c r="FJ502" s="492"/>
      <c r="FK502" s="492">
        <f>VLOOKUP(FH502,$A$563:$F$2022,6,FALSE)</f>
        <v>0</v>
      </c>
      <c r="FL502" s="454" t="s">
        <v>67</v>
      </c>
      <c r="FM502" s="450">
        <f>FK502*1.2</f>
        <v>0</v>
      </c>
      <c r="FN502" s="450"/>
      <c r="FO502" s="456"/>
      <c r="FP502" s="454" t="s">
        <v>83</v>
      </c>
      <c r="FQ502" s="490" t="s">
        <v>1401</v>
      </c>
      <c r="FR502" s="455"/>
      <c r="FS502" s="492"/>
      <c r="FT502" s="492">
        <f>VLOOKUP(FQ502,$A$563:$F$2022,6,FALSE)</f>
        <v>0</v>
      </c>
      <c r="FU502" s="454" t="s">
        <v>67</v>
      </c>
      <c r="FV502" s="450">
        <f>FT502*1.2</f>
        <v>0</v>
      </c>
      <c r="FW502" s="450"/>
      <c r="FX502" s="456"/>
      <c r="FY502" s="454" t="s">
        <v>83</v>
      </c>
      <c r="FZ502" s="490" t="s">
        <v>428</v>
      </c>
      <c r="GA502" s="455"/>
      <c r="GB502" s="492"/>
      <c r="GC502" s="492">
        <f>VLOOKUP(FZ502,$A$563:$F$2022,6,FALSE)</f>
        <v>85</v>
      </c>
      <c r="GD502" s="454" t="s">
        <v>67</v>
      </c>
      <c r="GE502" s="450">
        <f>GC502*1.2</f>
        <v>102</v>
      </c>
      <c r="GF502" s="450"/>
      <c r="GG502" s="456"/>
      <c r="GH502" s="454" t="s">
        <v>83</v>
      </c>
      <c r="GI502" s="525" t="s">
        <v>593</v>
      </c>
      <c r="GJ502" s="455"/>
      <c r="GK502" s="492"/>
      <c r="GL502" s="492">
        <f>VLOOKUP(GI502,$A$563:$F$2022,6,FALSE)</f>
        <v>123</v>
      </c>
      <c r="GM502" s="454" t="s">
        <v>67</v>
      </c>
      <c r="GN502" s="450">
        <f>GL502*1.2</f>
        <v>147.6</v>
      </c>
      <c r="GO502" s="450"/>
      <c r="GP502" s="456"/>
      <c r="GQ502" s="454" t="s">
        <v>83</v>
      </c>
      <c r="GR502" s="525" t="s">
        <v>424</v>
      </c>
      <c r="GS502" s="455"/>
      <c r="GT502" s="492"/>
      <c r="GU502" s="492">
        <f>VLOOKUP(GR502,$A$563:$F$2022,6,FALSE)</f>
        <v>34</v>
      </c>
      <c r="GV502" s="454" t="s">
        <v>67</v>
      </c>
      <c r="GW502" s="450">
        <f>GU502*1.2</f>
        <v>40.799999999999997</v>
      </c>
      <c r="GX502" s="450"/>
      <c r="GY502" s="456"/>
      <c r="GZ502" s="454" t="s">
        <v>83</v>
      </c>
      <c r="HA502" s="490" t="s">
        <v>424</v>
      </c>
      <c r="HB502" s="455"/>
      <c r="HC502" s="492"/>
      <c r="HD502" s="492">
        <f>VLOOKUP(HA502,$A$563:$F$2022,6,FALSE)</f>
        <v>34</v>
      </c>
      <c r="HE502" s="454" t="s">
        <v>67</v>
      </c>
      <c r="HF502" s="450">
        <f>HD502*1.2</f>
        <v>40.799999999999997</v>
      </c>
      <c r="HG502" s="450"/>
      <c r="HH502" s="456"/>
      <c r="HI502" s="454" t="s">
        <v>83</v>
      </c>
      <c r="HJ502" s="525" t="s">
        <v>903</v>
      </c>
      <c r="HK502" s="455"/>
      <c r="HL502" s="492"/>
      <c r="HM502" s="492">
        <f>VLOOKUP(HJ502,$A$563:$F$2022,6,FALSE)</f>
        <v>8</v>
      </c>
      <c r="HN502" s="454" t="s">
        <v>67</v>
      </c>
      <c r="HO502" s="450">
        <f>HM502*1.2</f>
        <v>9.6</v>
      </c>
      <c r="HP502" s="450"/>
      <c r="HQ502" s="456"/>
      <c r="HR502" s="454" t="s">
        <v>83</v>
      </c>
      <c r="HS502" s="490" t="s">
        <v>485</v>
      </c>
      <c r="HT502" s="455"/>
      <c r="HU502" s="492"/>
      <c r="HV502" s="492">
        <f>VLOOKUP(HS502,$A$563:$F$2022,6,FALSE)</f>
        <v>0</v>
      </c>
      <c r="HW502" s="454" t="s">
        <v>67</v>
      </c>
      <c r="HX502" s="450">
        <f>HV502*1.2</f>
        <v>0</v>
      </c>
      <c r="HY502" s="450"/>
      <c r="HZ502" s="456"/>
      <c r="IA502" s="454" t="s">
        <v>83</v>
      </c>
      <c r="IB502" s="525" t="s">
        <v>499</v>
      </c>
      <c r="IC502" s="455"/>
      <c r="ID502" s="492"/>
      <c r="IE502" s="492">
        <f>VLOOKUP(IB502,$A$563:$F$2022,6,FALSE)</f>
        <v>93</v>
      </c>
      <c r="IF502" s="454" t="s">
        <v>67</v>
      </c>
      <c r="IG502" s="450">
        <f>IE502*1.2</f>
        <v>111.6</v>
      </c>
      <c r="IH502" s="450"/>
      <c r="II502" s="456"/>
      <c r="IJ502" s="454" t="s">
        <v>83</v>
      </c>
      <c r="IK502" s="525" t="s">
        <v>903</v>
      </c>
      <c r="IL502" s="455"/>
      <c r="IM502" s="492"/>
      <c r="IN502" s="492">
        <f>VLOOKUP(IK502,$A$563:$F$2022,6,FALSE)</f>
        <v>8</v>
      </c>
      <c r="IO502" s="454" t="s">
        <v>67</v>
      </c>
      <c r="IP502" s="450">
        <f>IN502*1.2</f>
        <v>9.6</v>
      </c>
      <c r="IQ502" s="450"/>
      <c r="IR502" s="456"/>
      <c r="IS502" s="454" t="s">
        <v>83</v>
      </c>
      <c r="IT502" s="525" t="s">
        <v>626</v>
      </c>
      <c r="IU502" s="455"/>
      <c r="IV502" s="492"/>
      <c r="IW502" s="492">
        <f>VLOOKUP(IT502,$A$563:$F$2022,6,FALSE)</f>
        <v>30</v>
      </c>
      <c r="IX502" s="454" t="s">
        <v>67</v>
      </c>
      <c r="IY502" s="450">
        <f>IW502*1.2</f>
        <v>36</v>
      </c>
      <c r="IZ502" s="450"/>
      <c r="JA502" s="456"/>
      <c r="JB502" s="454" t="s">
        <v>83</v>
      </c>
      <c r="JC502" s="525" t="s">
        <v>451</v>
      </c>
      <c r="JD502" s="455"/>
      <c r="JE502" s="492"/>
      <c r="JF502" s="492">
        <f>VLOOKUP(JC502,$A$563:$F$2022,6,FALSE)</f>
        <v>11</v>
      </c>
      <c r="JG502" s="454" t="s">
        <v>67</v>
      </c>
      <c r="JH502" s="450">
        <f>JF502*1.2</f>
        <v>13.2</v>
      </c>
      <c r="JI502" s="450"/>
      <c r="JJ502" s="456"/>
      <c r="JK502" s="454" t="s">
        <v>83</v>
      </c>
      <c r="JL502" s="525" t="s">
        <v>504</v>
      </c>
      <c r="JM502" s="455"/>
      <c r="JN502" s="492"/>
      <c r="JO502" s="492">
        <f>VLOOKUP(JL502,$A$563:$F$2022,6,FALSE)</f>
        <v>39</v>
      </c>
      <c r="JP502" s="454" t="s">
        <v>67</v>
      </c>
      <c r="JQ502" s="450">
        <f>JO502*1.2</f>
        <v>46.8</v>
      </c>
      <c r="JR502" s="450"/>
      <c r="JS502" s="456"/>
      <c r="JT502" s="454" t="s">
        <v>83</v>
      </c>
      <c r="JU502" s="525" t="s">
        <v>486</v>
      </c>
      <c r="JV502" s="455"/>
      <c r="JW502" s="492"/>
      <c r="JX502" s="492">
        <f>VLOOKUP(JU502,$A$563:$F$2022,6,FALSE)</f>
        <v>7</v>
      </c>
      <c r="JY502" s="454" t="s">
        <v>67</v>
      </c>
      <c r="JZ502" s="450">
        <f>JX502*1.2</f>
        <v>8.4</v>
      </c>
      <c r="KA502" s="450"/>
      <c r="KB502" s="456"/>
      <c r="KC502" s="454" t="s">
        <v>83</v>
      </c>
      <c r="KD502" s="525" t="s">
        <v>1435</v>
      </c>
      <c r="KE502" s="455"/>
      <c r="KF502" s="492"/>
      <c r="KG502" s="492">
        <f>VLOOKUP(KD502,$A$563:$F$2022,6,FALSE)</f>
        <v>11</v>
      </c>
      <c r="KH502" s="454" t="s">
        <v>67</v>
      </c>
      <c r="KI502" s="450">
        <f>KG502*1.2</f>
        <v>13.2</v>
      </c>
      <c r="KJ502" s="450"/>
      <c r="KK502" s="456"/>
      <c r="KL502" s="454" t="s">
        <v>83</v>
      </c>
      <c r="KM502" s="525" t="s">
        <v>626</v>
      </c>
      <c r="KN502" s="455"/>
      <c r="KO502" s="492"/>
      <c r="KP502" s="492">
        <f>VLOOKUP(KM502,$A$563:$F$2022,6,FALSE)</f>
        <v>30</v>
      </c>
      <c r="KQ502" s="454" t="s">
        <v>67</v>
      </c>
      <c r="KR502" s="450">
        <f>KP502*1.2</f>
        <v>36</v>
      </c>
      <c r="KS502" s="450"/>
      <c r="KT502" s="456"/>
      <c r="KU502" s="454" t="s">
        <v>83</v>
      </c>
      <c r="KV502" s="525" t="s">
        <v>441</v>
      </c>
      <c r="KW502" s="455"/>
      <c r="KX502" s="492"/>
      <c r="KY502" s="492">
        <f>VLOOKUP(KV502,$A$563:$F$2022,6,FALSE)</f>
        <v>81</v>
      </c>
      <c r="KZ502" s="454" t="s">
        <v>67</v>
      </c>
      <c r="LA502" s="450">
        <f>KY502*1.2</f>
        <v>97.2</v>
      </c>
      <c r="LB502" s="450"/>
      <c r="LC502" s="456"/>
      <c r="LD502" s="454" t="s">
        <v>83</v>
      </c>
      <c r="LE502" s="525" t="s">
        <v>441</v>
      </c>
      <c r="LF502" s="455"/>
      <c r="LG502" s="492"/>
      <c r="LH502" s="492">
        <f>VLOOKUP(LE502,$A$563:$F$2022,6,FALSE)</f>
        <v>81</v>
      </c>
      <c r="LI502" s="454" t="s">
        <v>67</v>
      </c>
      <c r="LJ502" s="450">
        <f>LH502*1.2</f>
        <v>97.2</v>
      </c>
      <c r="LK502" s="450"/>
      <c r="LL502" s="456"/>
      <c r="LM502" s="454" t="s">
        <v>83</v>
      </c>
      <c r="LN502" s="525" t="s">
        <v>623</v>
      </c>
      <c r="LO502" s="455"/>
      <c r="LP502" s="492"/>
      <c r="LQ502" s="492">
        <f>VLOOKUP(LN502,$A$563:$F$2022,6,FALSE)</f>
        <v>36</v>
      </c>
      <c r="LR502" s="454" t="s">
        <v>67</v>
      </c>
      <c r="LS502" s="450">
        <f>LQ502*1.2</f>
        <v>43.199999999999996</v>
      </c>
      <c r="LT502" s="450"/>
      <c r="LU502" s="456"/>
      <c r="LV502" s="454" t="s">
        <v>83</v>
      </c>
      <c r="LW502" s="525" t="s">
        <v>424</v>
      </c>
      <c r="LX502" s="455"/>
      <c r="LY502" s="492"/>
      <c r="LZ502" s="492">
        <f>VLOOKUP(LW502,$A$563:$F$2022,6,FALSE)</f>
        <v>34</v>
      </c>
      <c r="MA502" s="454" t="s">
        <v>67</v>
      </c>
      <c r="MB502" s="450">
        <f>LZ502*1.2</f>
        <v>40.799999999999997</v>
      </c>
      <c r="MC502" s="450"/>
      <c r="MD502" s="456"/>
      <c r="ME502" s="454" t="s">
        <v>83</v>
      </c>
      <c r="MF502" s="527" t="s">
        <v>424</v>
      </c>
      <c r="MG502" s="455"/>
      <c r="MH502" s="492"/>
      <c r="MI502" s="492">
        <f>VLOOKUP(MF502,$A$563:$F$2022,6,FALSE)</f>
        <v>34</v>
      </c>
      <c r="MJ502" s="454" t="s">
        <v>67</v>
      </c>
      <c r="MK502" s="450">
        <f>MI502*1.2</f>
        <v>40.799999999999997</v>
      </c>
      <c r="ML502" s="450"/>
      <c r="MM502" s="456"/>
      <c r="MN502" s="454" t="s">
        <v>83</v>
      </c>
      <c r="MO502" s="525" t="s">
        <v>1435</v>
      </c>
      <c r="MP502" s="455"/>
      <c r="MQ502" s="492"/>
      <c r="MR502" s="492">
        <f>VLOOKUP(MO502,$A$563:$F$2022,6,FALSE)</f>
        <v>11</v>
      </c>
      <c r="MS502" s="454" t="s">
        <v>67</v>
      </c>
      <c r="MT502" s="450">
        <f>MR502*1.2</f>
        <v>13.2</v>
      </c>
      <c r="MU502" s="450"/>
      <c r="MV502" s="456"/>
      <c r="MW502" s="454" t="s">
        <v>83</v>
      </c>
      <c r="MX502" s="525" t="s">
        <v>499</v>
      </c>
      <c r="MY502" s="455"/>
      <c r="MZ502" s="492"/>
      <c r="NA502" s="492">
        <f>VLOOKUP(MX502,$A$563:$F$2022,6,FALSE)</f>
        <v>93</v>
      </c>
      <c r="NB502" s="454" t="s">
        <v>67</v>
      </c>
      <c r="NC502" s="450">
        <f>NA502*1.2</f>
        <v>111.6</v>
      </c>
      <c r="ND502" s="450"/>
      <c r="NE502" s="456"/>
      <c r="NF502" s="454" t="s">
        <v>83</v>
      </c>
      <c r="NG502" s="525" t="s">
        <v>441</v>
      </c>
      <c r="NH502" s="455"/>
      <c r="NI502" s="492"/>
      <c r="NJ502" s="492">
        <f>VLOOKUP(NG502,$A$563:$F$2022,6,FALSE)</f>
        <v>81</v>
      </c>
      <c r="NK502" s="454" t="s">
        <v>67</v>
      </c>
      <c r="NL502" s="450">
        <f>NJ502*1.2</f>
        <v>97.2</v>
      </c>
      <c r="NM502" s="450"/>
      <c r="NN502" s="456"/>
      <c r="NO502" s="454" t="s">
        <v>83</v>
      </c>
      <c r="NP502" s="525" t="s">
        <v>499</v>
      </c>
      <c r="NQ502" s="455"/>
      <c r="NR502" s="492"/>
      <c r="NS502" s="492">
        <f>VLOOKUP(NP502,$A$563:$F$2022,6,FALSE)</f>
        <v>93</v>
      </c>
      <c r="NT502" s="454" t="s">
        <v>67</v>
      </c>
      <c r="NU502" s="450">
        <f>NS502*1.2</f>
        <v>111.6</v>
      </c>
      <c r="NV502" s="450"/>
      <c r="NW502" s="456"/>
      <c r="NX502" s="454" t="s">
        <v>83</v>
      </c>
      <c r="NY502" s="490" t="s">
        <v>626</v>
      </c>
      <c r="NZ502" s="455"/>
      <c r="OA502" s="455"/>
      <c r="OB502" s="492">
        <f>VLOOKUP(NY502,$A$563:$F$2022,6,FALSE)</f>
        <v>30</v>
      </c>
      <c r="OC502" s="454" t="s">
        <v>67</v>
      </c>
      <c r="OD502" s="450">
        <f>OB502*1.2</f>
        <v>36</v>
      </c>
      <c r="OE502" s="450"/>
      <c r="OF502" s="456"/>
      <c r="OG502" s="454" t="s">
        <v>83</v>
      </c>
      <c r="OH502" s="525" t="s">
        <v>441</v>
      </c>
      <c r="OI502" s="455"/>
      <c r="OJ502" s="492"/>
      <c r="OK502" s="492">
        <f>VLOOKUP(OH502,$A$563:$F$2022,6,FALSE)</f>
        <v>81</v>
      </c>
      <c r="OL502" s="454" t="s">
        <v>67</v>
      </c>
      <c r="OM502" s="450">
        <f>OK502*1.2</f>
        <v>97.2</v>
      </c>
      <c r="ON502" s="450"/>
      <c r="OO502" s="456"/>
      <c r="OP502" s="454" t="s">
        <v>83</v>
      </c>
      <c r="OQ502" s="490" t="s">
        <v>489</v>
      </c>
      <c r="OR502" s="455"/>
      <c r="OS502" s="492"/>
      <c r="OT502" s="492">
        <f>VLOOKUP(OQ502,$A$563:$F$2022,6,FALSE)</f>
        <v>0</v>
      </c>
      <c r="OU502" s="454" t="s">
        <v>67</v>
      </c>
      <c r="OV502" s="450">
        <f>OT502*1.2</f>
        <v>0</v>
      </c>
      <c r="OW502" s="450"/>
      <c r="OX502" s="456"/>
      <c r="OY502" s="454" t="s">
        <v>83</v>
      </c>
      <c r="OZ502" s="525" t="s">
        <v>903</v>
      </c>
      <c r="PA502" s="455"/>
      <c r="PB502" s="492"/>
      <c r="PC502" s="492">
        <f>VLOOKUP(OZ502,$A$563:$F$2022,6,FALSE)</f>
        <v>8</v>
      </c>
      <c r="PD502" s="454" t="s">
        <v>67</v>
      </c>
      <c r="PE502" s="450">
        <f>PC502*1.2</f>
        <v>9.6</v>
      </c>
      <c r="PF502" s="450"/>
      <c r="PG502" s="456"/>
      <c r="PH502" s="454" t="s">
        <v>83</v>
      </c>
      <c r="PI502" s="525" t="s">
        <v>451</v>
      </c>
      <c r="PJ502" s="455"/>
      <c r="PK502" s="492"/>
      <c r="PL502" s="492">
        <f>VLOOKUP(PI502,$A$563:$F$2022,6,FALSE)</f>
        <v>11</v>
      </c>
      <c r="PM502" s="454" t="s">
        <v>67</v>
      </c>
      <c r="PN502" s="450">
        <f>PL502*1.2</f>
        <v>13.2</v>
      </c>
      <c r="PO502" s="450"/>
      <c r="PP502" s="456"/>
      <c r="PQ502" s="454" t="s">
        <v>83</v>
      </c>
      <c r="PR502" s="490" t="s">
        <v>451</v>
      </c>
      <c r="PS502" s="455"/>
      <c r="PT502" s="492"/>
      <c r="PU502" s="492">
        <f>VLOOKUP(PR502,$A$563:$F$2022,6,FALSE)</f>
        <v>11</v>
      </c>
      <c r="PV502" s="454" t="s">
        <v>67</v>
      </c>
      <c r="PW502" s="450">
        <f>PU502*1.2</f>
        <v>13.2</v>
      </c>
      <c r="PX502" s="450"/>
      <c r="PY502" s="456"/>
      <c r="PZ502" s="454" t="s">
        <v>83</v>
      </c>
      <c r="QA502" s="525" t="s">
        <v>504</v>
      </c>
      <c r="QB502" s="455"/>
      <c r="QC502" s="492"/>
      <c r="QD502" s="492">
        <f>VLOOKUP(QA502,$A$563:$F$2022,6,FALSE)</f>
        <v>39</v>
      </c>
      <c r="QE502" s="454" t="s">
        <v>67</v>
      </c>
      <c r="QF502" s="450">
        <f>QD502*1.2</f>
        <v>46.8</v>
      </c>
      <c r="QG502" s="450"/>
      <c r="QH502" s="456"/>
      <c r="QI502" s="454" t="s">
        <v>83</v>
      </c>
      <c r="QJ502" s="490" t="s">
        <v>626</v>
      </c>
      <c r="QK502" s="455"/>
      <c r="QL502" s="492"/>
      <c r="QM502" s="492">
        <f>VLOOKUP(QJ502,$A$563:$F$2022,6,FALSE)</f>
        <v>30</v>
      </c>
      <c r="QN502" s="454" t="s">
        <v>67</v>
      </c>
      <c r="QO502" s="450">
        <f>QM502*1.2</f>
        <v>36</v>
      </c>
      <c r="QP502" s="450"/>
      <c r="QQ502" s="456"/>
      <c r="QR502" s="454" t="s">
        <v>83</v>
      </c>
      <c r="QS502" s="525" t="s">
        <v>548</v>
      </c>
      <c r="QT502" s="455"/>
      <c r="QU502" s="492"/>
      <c r="QV502" s="492">
        <f>VLOOKUP(QS502,$A$563:$F$2022,6,FALSE)</f>
        <v>0</v>
      </c>
      <c r="QW502" s="454" t="s">
        <v>67</v>
      </c>
      <c r="QX502" s="450">
        <f>QV502*1.2</f>
        <v>0</v>
      </c>
      <c r="QY502" s="450"/>
      <c r="QZ502" s="456"/>
      <c r="RA502" s="454" t="s">
        <v>83</v>
      </c>
      <c r="RB502" s="490" t="s">
        <v>451</v>
      </c>
      <c r="RC502" s="455"/>
      <c r="RD502" s="492"/>
      <c r="RE502" s="492">
        <f>VLOOKUP(RB502,$A$563:$F$2022,6,FALSE)</f>
        <v>11</v>
      </c>
      <c r="RF502" s="454" t="s">
        <v>67</v>
      </c>
      <c r="RG502" s="450">
        <f>RE502*1.2</f>
        <v>13.2</v>
      </c>
      <c r="RH502" s="450"/>
      <c r="RI502" s="456"/>
      <c r="RJ502" s="454" t="s">
        <v>83</v>
      </c>
      <c r="RK502" s="506" t="s">
        <v>186</v>
      </c>
      <c r="RL502" s="455"/>
      <c r="RM502" s="455"/>
      <c r="RN502" s="492" t="e">
        <f>VLOOKUP(RK502,$A$563:$F$2022,6,FALSE)</f>
        <v>#N/A</v>
      </c>
      <c r="RO502" s="454" t="s">
        <v>67</v>
      </c>
      <c r="RP502" s="450" t="e">
        <f>RN502*1.2</f>
        <v>#N/A</v>
      </c>
      <c r="RQ502" s="450"/>
      <c r="RR502" s="456"/>
      <c r="RS502" s="454" t="s">
        <v>83</v>
      </c>
      <c r="RT502" s="525" t="s">
        <v>451</v>
      </c>
      <c r="RU502" s="455"/>
      <c r="RV502" s="492"/>
      <c r="RW502" s="492">
        <f>VLOOKUP(RT502,$A$563:$F$2022,6,FALSE)</f>
        <v>11</v>
      </c>
      <c r="RX502" s="454" t="s">
        <v>67</v>
      </c>
      <c r="RY502" s="450">
        <f>RW502*1.2</f>
        <v>13.2</v>
      </c>
      <c r="RZ502" s="450"/>
      <c r="SA502" s="486"/>
      <c r="SB502" s="454" t="s">
        <v>83</v>
      </c>
      <c r="SC502" s="525" t="s">
        <v>649</v>
      </c>
      <c r="SD502" s="455"/>
      <c r="SE502" s="492"/>
      <c r="SF502" s="492">
        <f>VLOOKUP(SC502,$A$563:$F$2022,6,FALSE)</f>
        <v>33</v>
      </c>
      <c r="SG502" s="454" t="s">
        <v>67</v>
      </c>
      <c r="SH502" s="450">
        <f>SF502*1.2</f>
        <v>39.6</v>
      </c>
      <c r="SI502" s="450"/>
      <c r="SJ502" s="486"/>
      <c r="SK502" s="454" t="s">
        <v>83</v>
      </c>
      <c r="SL502" s="525" t="s">
        <v>465</v>
      </c>
      <c r="SM502" s="455"/>
      <c r="SN502" s="492"/>
      <c r="SO502" s="492">
        <f>VLOOKUP(SL502,$A$563:$F$2022,6,FALSE)</f>
        <v>26</v>
      </c>
      <c r="SP502" s="454" t="s">
        <v>67</v>
      </c>
      <c r="SQ502" s="450">
        <f>SO502*1.2</f>
        <v>31.2</v>
      </c>
      <c r="SR502" s="450"/>
      <c r="SS502" s="486"/>
      <c r="ST502" s="454" t="s">
        <v>83</v>
      </c>
      <c r="SU502" s="525" t="s">
        <v>465</v>
      </c>
      <c r="SV502" s="455"/>
      <c r="SW502" s="492"/>
      <c r="SX502" s="492">
        <f>VLOOKUP(SU502,$A$563:$F$2022,6,FALSE)</f>
        <v>26</v>
      </c>
      <c r="SY502" s="454" t="s">
        <v>67</v>
      </c>
      <c r="SZ502" s="450">
        <f>SX502*1.2</f>
        <v>31.2</v>
      </c>
      <c r="TA502" s="450"/>
      <c r="TB502" s="486"/>
      <c r="TC502" s="454" t="s">
        <v>83</v>
      </c>
      <c r="TD502" s="525" t="s">
        <v>504</v>
      </c>
      <c r="TE502" s="455"/>
      <c r="TF502" s="492"/>
      <c r="TG502" s="492">
        <f>VLOOKUP(TD502,$A$563:$F$2022,6,FALSE)</f>
        <v>39</v>
      </c>
      <c r="TH502" s="454" t="s">
        <v>67</v>
      </c>
      <c r="TI502" s="450">
        <f>TG502*1.2</f>
        <v>46.8</v>
      </c>
      <c r="TJ502" s="455"/>
      <c r="TK502" s="486"/>
      <c r="TL502" s="454" t="s">
        <v>83</v>
      </c>
      <c r="TM502" s="525" t="s">
        <v>486</v>
      </c>
      <c r="TN502" s="455"/>
      <c r="TO502" s="492"/>
      <c r="TP502" s="492">
        <f>VLOOKUP(TM502,$A$563:$F$2022,6,FALSE)</f>
        <v>7</v>
      </c>
      <c r="TQ502" s="454" t="s">
        <v>67</v>
      </c>
      <c r="TR502" s="450">
        <f>TP502*1.2</f>
        <v>8.4</v>
      </c>
      <c r="TS502" s="450"/>
      <c r="TT502" s="486"/>
      <c r="TU502" s="454" t="s">
        <v>83</v>
      </c>
      <c r="TV502" s="506" t="s">
        <v>186</v>
      </c>
      <c r="TW502" s="455"/>
      <c r="TX502" s="492"/>
      <c r="TY502" s="492" t="e">
        <f>VLOOKUP(TV502,$A$563:$F$2022,6,FALSE)</f>
        <v>#N/A</v>
      </c>
      <c r="TZ502" s="454" t="s">
        <v>67</v>
      </c>
      <c r="UA502" s="450" t="e">
        <f>TY502*1.2</f>
        <v>#N/A</v>
      </c>
      <c r="UB502" s="450"/>
      <c r="UC502" s="486"/>
      <c r="UD502" s="454" t="s">
        <v>83</v>
      </c>
      <c r="UE502" s="525" t="s">
        <v>903</v>
      </c>
      <c r="UF502" s="455"/>
      <c r="UG502" s="492"/>
      <c r="UH502" s="492">
        <f>VLOOKUP(UE502,$A$563:$F$2022,6,FALSE)</f>
        <v>8</v>
      </c>
      <c r="UI502" s="454" t="s">
        <v>67</v>
      </c>
      <c r="UJ502" s="450">
        <f>UH502*1.2</f>
        <v>9.6</v>
      </c>
      <c r="UK502" s="450"/>
      <c r="UL502" s="486"/>
      <c r="UM502" s="454" t="s">
        <v>83</v>
      </c>
      <c r="UN502" s="506" t="s">
        <v>186</v>
      </c>
      <c r="UO502" s="455"/>
      <c r="UP502" s="492"/>
      <c r="UQ502" s="492" t="e">
        <f>VLOOKUP(UN502,$A$563:$F$2022,6,FALSE)</f>
        <v>#N/A</v>
      </c>
      <c r="UR502" s="454" t="s">
        <v>67</v>
      </c>
      <c r="US502" s="450" t="e">
        <f>UQ502*1.2</f>
        <v>#N/A</v>
      </c>
      <c r="UT502" s="450"/>
      <c r="UU502" s="486"/>
      <c r="UV502" s="454" t="s">
        <v>83</v>
      </c>
      <c r="UW502" s="525" t="s">
        <v>623</v>
      </c>
      <c r="UX502" s="455"/>
      <c r="UY502" s="492"/>
      <c r="UZ502" s="492">
        <f>VLOOKUP(UW502,$A$563:$F$2022,6,FALSE)</f>
        <v>36</v>
      </c>
      <c r="VA502" s="454" t="s">
        <v>67</v>
      </c>
      <c r="VB502" s="450">
        <f>UZ502*1.2</f>
        <v>43.199999999999996</v>
      </c>
      <c r="VC502" s="450"/>
      <c r="VD502" s="486"/>
      <c r="VE502" s="454" t="s">
        <v>83</v>
      </c>
      <c r="VF502" s="506" t="s">
        <v>186</v>
      </c>
      <c r="VG502" s="455"/>
      <c r="VH502" s="492"/>
      <c r="VI502" s="492" t="e">
        <f>VLOOKUP(VF502,$A$563:$F$2022,6,FALSE)</f>
        <v>#N/A</v>
      </c>
      <c r="VJ502" s="454" t="s">
        <v>67</v>
      </c>
      <c r="VK502" s="450" t="e">
        <f>VI502*1.2</f>
        <v>#N/A</v>
      </c>
      <c r="VL502" s="450"/>
      <c r="VM502" s="486"/>
      <c r="VN502" s="454" t="s">
        <v>83</v>
      </c>
      <c r="VO502" s="525" t="s">
        <v>465</v>
      </c>
      <c r="VP502" s="455"/>
      <c r="VQ502" s="492"/>
      <c r="VR502" s="492">
        <f>VLOOKUP(VO502,$A$563:$F$2022,6,FALSE)</f>
        <v>26</v>
      </c>
      <c r="VS502" s="454" t="s">
        <v>67</v>
      </c>
      <c r="VT502" s="450">
        <f>VR502*1.2</f>
        <v>31.2</v>
      </c>
      <c r="VU502" s="450"/>
      <c r="VV502" s="486"/>
      <c r="VW502" s="454" t="s">
        <v>83</v>
      </c>
      <c r="VX502" s="506" t="s">
        <v>186</v>
      </c>
      <c r="VY502" s="455"/>
      <c r="VZ502" s="455"/>
      <c r="WA502" s="492" t="e">
        <f>VLOOKUP(VX502,$A$563:$F$2022,6,FALSE)</f>
        <v>#N/A</v>
      </c>
      <c r="WB502" s="454" t="s">
        <v>67</v>
      </c>
      <c r="WC502" s="450" t="e">
        <f>WA502*1.2</f>
        <v>#N/A</v>
      </c>
      <c r="WD502" s="455"/>
      <c r="WE502" s="486"/>
      <c r="WF502" s="454" t="s">
        <v>83</v>
      </c>
      <c r="WG502" s="525" t="s">
        <v>940</v>
      </c>
      <c r="WH502" s="455"/>
      <c r="WI502" s="492"/>
      <c r="WJ502" s="492">
        <f>VLOOKUP(WG502,$A$563:$F$2022,6,FALSE)</f>
        <v>11</v>
      </c>
      <c r="WK502" s="454" t="s">
        <v>67</v>
      </c>
      <c r="WL502" s="450">
        <f>WJ502*1.2</f>
        <v>13.2</v>
      </c>
      <c r="WM502" s="455"/>
      <c r="WN502" s="486"/>
      <c r="WO502" s="454" t="s">
        <v>83</v>
      </c>
      <c r="WP502" s="525" t="s">
        <v>1435</v>
      </c>
      <c r="WQ502" s="492"/>
      <c r="WR502" s="492"/>
      <c r="WS502" s="492">
        <f>VLOOKUP(WP502,$A$563:$F$2022,6,FALSE)</f>
        <v>11</v>
      </c>
      <c r="WT502" s="454" t="s">
        <v>67</v>
      </c>
      <c r="WU502" s="450">
        <f>WS502*1.2</f>
        <v>13.2</v>
      </c>
      <c r="WV502" s="450"/>
      <c r="WW502" s="486"/>
      <c r="WX502" s="454" t="s">
        <v>83</v>
      </c>
      <c r="WY502" s="525" t="s">
        <v>424</v>
      </c>
      <c r="WZ502" s="455"/>
      <c r="XA502" s="492"/>
      <c r="XB502" s="492">
        <f>VLOOKUP(WY502,$A$563:$F$2022,6,FALSE)</f>
        <v>34</v>
      </c>
      <c r="XC502" s="454" t="s">
        <v>67</v>
      </c>
      <c r="XD502" s="450">
        <f>XB502*1.2</f>
        <v>40.799999999999997</v>
      </c>
      <c r="XE502" s="455"/>
      <c r="XF502" s="486"/>
      <c r="XG502" s="454" t="s">
        <v>83</v>
      </c>
      <c r="XH502" s="506" t="s">
        <v>186</v>
      </c>
      <c r="XI502" s="455"/>
      <c r="XJ502" s="455"/>
      <c r="XK502" s="492" t="e">
        <f>VLOOKUP(XH502,$A$563:$F$2022,6,FALSE)</f>
        <v>#N/A</v>
      </c>
      <c r="XL502" s="454" t="s">
        <v>67</v>
      </c>
      <c r="XM502" s="450" t="e">
        <f>XK502*1.2</f>
        <v>#N/A</v>
      </c>
      <c r="XN502" s="455"/>
      <c r="XO502" s="486"/>
      <c r="XP502" s="454" t="s">
        <v>83</v>
      </c>
      <c r="XQ502" s="525" t="s">
        <v>903</v>
      </c>
      <c r="XR502" s="455"/>
      <c r="XS502" s="492"/>
      <c r="XT502" s="492">
        <f>VLOOKUP(XQ502,$A$563:$F$2022,6,FALSE)</f>
        <v>8</v>
      </c>
      <c r="XU502" s="454" t="s">
        <v>67</v>
      </c>
      <c r="XV502" s="450">
        <f>XT502*1.2</f>
        <v>9.6</v>
      </c>
      <c r="XW502" s="450"/>
      <c r="XX502" s="486"/>
      <c r="XY502" s="454" t="s">
        <v>83</v>
      </c>
      <c r="XZ502" s="525" t="s">
        <v>1435</v>
      </c>
      <c r="YA502" s="455"/>
      <c r="YB502" s="492"/>
      <c r="YC502" s="492">
        <f>VLOOKUP(XZ502,$A$563:$F$2022,6,FALSE)</f>
        <v>11</v>
      </c>
      <c r="YD502" s="454" t="s">
        <v>67</v>
      </c>
      <c r="YE502" s="450">
        <f>YC502*1.2</f>
        <v>13.2</v>
      </c>
      <c r="YF502" s="455"/>
      <c r="YG502" s="486"/>
      <c r="YH502" s="454" t="s">
        <v>83</v>
      </c>
      <c r="YI502" s="525" t="s">
        <v>486</v>
      </c>
      <c r="YJ502" s="455"/>
      <c r="YK502" s="492"/>
      <c r="YL502" s="492">
        <f>VLOOKUP(YI502,$A$563:$F$2022,6,FALSE)</f>
        <v>7</v>
      </c>
      <c r="YM502" s="454" t="s">
        <v>67</v>
      </c>
      <c r="YN502" s="450">
        <f>YL502*1.2</f>
        <v>8.4</v>
      </c>
      <c r="YO502" s="450"/>
      <c r="YP502" s="486"/>
      <c r="YQ502" s="454" t="s">
        <v>83</v>
      </c>
      <c r="YR502" s="506" t="s">
        <v>186</v>
      </c>
      <c r="YS502" s="455"/>
      <c r="YT502" s="455"/>
      <c r="YU502" s="492" t="e">
        <f>VLOOKUP(YR502,$A$563:$F$2022,6,FALSE)</f>
        <v>#N/A</v>
      </c>
      <c r="YV502" s="454" t="s">
        <v>67</v>
      </c>
      <c r="YW502" s="450" t="e">
        <f>YU502*1.2</f>
        <v>#N/A</v>
      </c>
      <c r="YX502" s="455"/>
      <c r="YY502" s="486"/>
      <c r="YZ502" s="454" t="s">
        <v>83</v>
      </c>
      <c r="ZA502" s="506" t="s">
        <v>186</v>
      </c>
      <c r="ZB502" s="455"/>
      <c r="ZC502" s="455"/>
      <c r="ZD502" s="492" t="e">
        <f>VLOOKUP(ZA502,$A$563:$F$2022,6,FALSE)</f>
        <v>#N/A</v>
      </c>
      <c r="ZE502" s="454" t="s">
        <v>67</v>
      </c>
      <c r="ZF502" s="450" t="e">
        <f>ZD502*1.2</f>
        <v>#N/A</v>
      </c>
      <c r="ZG502" s="455"/>
      <c r="ZH502" s="486"/>
      <c r="ZI502" s="454" t="s">
        <v>83</v>
      </c>
      <c r="ZJ502" s="490" t="s">
        <v>486</v>
      </c>
      <c r="ZK502" s="455"/>
      <c r="ZL502" s="455"/>
      <c r="ZM502" s="492">
        <f>VLOOKUP(ZJ502,$A$563:$F$2022,6,FALSE)</f>
        <v>7</v>
      </c>
      <c r="ZN502" s="454" t="s">
        <v>67</v>
      </c>
      <c r="ZO502" s="450">
        <f>ZM502*1.2</f>
        <v>8.4</v>
      </c>
      <c r="ZP502" s="455"/>
      <c r="ZQ502" s="486"/>
      <c r="ZR502" s="454" t="s">
        <v>83</v>
      </c>
      <c r="ZS502" s="506" t="s">
        <v>186</v>
      </c>
      <c r="ZT502" s="455"/>
      <c r="ZU502" s="492"/>
      <c r="ZV502" s="492" t="e">
        <f>VLOOKUP(ZS502,$A$563:$F$2022,6,FALSE)</f>
        <v>#N/A</v>
      </c>
      <c r="ZW502" s="454" t="s">
        <v>67</v>
      </c>
      <c r="ZX502" s="450" t="e">
        <f>ZV502*1.2</f>
        <v>#N/A</v>
      </c>
      <c r="ZY502" s="450"/>
      <c r="ZZ502" s="486"/>
      <c r="AAA502" s="454" t="s">
        <v>83</v>
      </c>
      <c r="AAB502" s="506" t="s">
        <v>186</v>
      </c>
      <c r="AAC502" s="455"/>
      <c r="AAD502" s="492"/>
      <c r="AAE502" s="492" t="e">
        <f>VLOOKUP(AAB502,$A$563:$F$2022,6,FALSE)</f>
        <v>#N/A</v>
      </c>
      <c r="AAF502" s="454" t="s">
        <v>67</v>
      </c>
      <c r="AAG502" s="450" t="e">
        <f>AAE502*1.2</f>
        <v>#N/A</v>
      </c>
      <c r="AAH502" s="450"/>
      <c r="AAI502" s="486"/>
      <c r="AAJ502" s="454" t="s">
        <v>83</v>
      </c>
      <c r="AAK502" s="506" t="s">
        <v>186</v>
      </c>
      <c r="AAL502" s="455"/>
      <c r="AAM502" s="492"/>
      <c r="AAN502" s="492" t="e">
        <f>VLOOKUP(AAK502,$A$563:$F$2022,6,FALSE)</f>
        <v>#N/A</v>
      </c>
      <c r="AAO502" s="454" t="s">
        <v>67</v>
      </c>
      <c r="AAP502" s="450" t="e">
        <f>AAN502*1.2</f>
        <v>#N/A</v>
      </c>
      <c r="AAQ502" s="450"/>
      <c r="AAR502" s="486"/>
      <c r="AAS502" s="454" t="s">
        <v>83</v>
      </c>
      <c r="AAT502" s="506" t="s">
        <v>186</v>
      </c>
      <c r="AAU502" s="455"/>
      <c r="AAV502" s="492"/>
      <c r="AAW502" s="492" t="e">
        <f>VLOOKUP(AAT502,$A$563:$F$2022,6,FALSE)</f>
        <v>#N/A</v>
      </c>
      <c r="AAX502" s="454" t="s">
        <v>67</v>
      </c>
      <c r="AAY502" s="450" t="e">
        <f>AAW502*1.2</f>
        <v>#N/A</v>
      </c>
      <c r="AAZ502" s="450"/>
      <c r="ABA502" s="486"/>
      <c r="ABB502" s="454" t="s">
        <v>83</v>
      </c>
      <c r="ABC502" s="506" t="s">
        <v>186</v>
      </c>
      <c r="ABD502" s="455"/>
      <c r="ABE502" s="492"/>
      <c r="ABF502" s="492" t="e">
        <f>VLOOKUP(ABC502,$A$563:$F$2022,6,FALSE)</f>
        <v>#N/A</v>
      </c>
      <c r="ABG502" s="454" t="s">
        <v>67</v>
      </c>
      <c r="ABH502" s="450" t="e">
        <f>ABF502*1.2</f>
        <v>#N/A</v>
      </c>
      <c r="ABI502" s="450"/>
      <c r="ABJ502" s="486"/>
      <c r="ABK502" s="454" t="s">
        <v>83</v>
      </c>
      <c r="ABL502" s="506" t="s">
        <v>186</v>
      </c>
      <c r="ABM502" s="455"/>
      <c r="ABN502" s="492"/>
      <c r="ABO502" s="492" t="e">
        <f>VLOOKUP(ABL502,$A$563:$F$2022,6,FALSE)</f>
        <v>#N/A</v>
      </c>
      <c r="ABP502" s="454" t="s">
        <v>67</v>
      </c>
      <c r="ABQ502" s="450" t="e">
        <f>ABO502*1.2</f>
        <v>#N/A</v>
      </c>
      <c r="ABR502" s="450"/>
      <c r="ABS502" s="486"/>
      <c r="ABT502" s="454" t="s">
        <v>83</v>
      </c>
      <c r="ABU502" s="506" t="s">
        <v>186</v>
      </c>
      <c r="ABV502" s="455"/>
      <c r="ABW502" s="492"/>
      <c r="ABX502" s="492" t="e">
        <f>VLOOKUP(ABU502,$A$563:$F$2022,6,FALSE)</f>
        <v>#N/A</v>
      </c>
      <c r="ABY502" s="454" t="s">
        <v>67</v>
      </c>
      <c r="ABZ502" s="450" t="e">
        <f>ABX502*1.2</f>
        <v>#N/A</v>
      </c>
      <c r="ACA502" s="450"/>
      <c r="ACB502" s="486"/>
      <c r="ACC502" s="454" t="s">
        <v>83</v>
      </c>
      <c r="ACD502" s="506" t="s">
        <v>186</v>
      </c>
      <c r="ACE502" s="455"/>
      <c r="ACF502" s="492"/>
      <c r="ACG502" s="492" t="e">
        <f>VLOOKUP(ACD502,$A$563:$F$2022,6,FALSE)</f>
        <v>#N/A</v>
      </c>
      <c r="ACH502" s="454" t="s">
        <v>67</v>
      </c>
      <c r="ACI502" s="450" t="e">
        <f>ACG502*1.2</f>
        <v>#N/A</v>
      </c>
      <c r="ACJ502" s="450"/>
      <c r="ACK502" s="486"/>
      <c r="ACL502" s="454" t="s">
        <v>83</v>
      </c>
      <c r="ACM502" s="506" t="s">
        <v>186</v>
      </c>
      <c r="ACN502" s="455"/>
      <c r="ACO502" s="492"/>
      <c r="ACP502" s="492" t="e">
        <f>VLOOKUP(ACM502,$A$563:$F$2022,6,FALSE)</f>
        <v>#N/A</v>
      </c>
      <c r="ACQ502" s="454" t="s">
        <v>67</v>
      </c>
      <c r="ACR502" s="450" t="e">
        <f>ACP502*1.2</f>
        <v>#N/A</v>
      </c>
      <c r="ACS502" s="450"/>
      <c r="ACT502" s="486"/>
      <c r="ACU502" s="454" t="s">
        <v>83</v>
      </c>
      <c r="ACV502" s="490" t="s">
        <v>486</v>
      </c>
      <c r="ACW502" s="455"/>
      <c r="ACX502" s="492"/>
      <c r="ACY502" s="492">
        <f>VLOOKUP(ACV502,$A$563:$F$2022,6,FALSE)</f>
        <v>7</v>
      </c>
      <c r="ACZ502" s="454" t="s">
        <v>67</v>
      </c>
      <c r="ADA502" s="450">
        <f>ACY502*1.2</f>
        <v>8.4</v>
      </c>
      <c r="ADB502" s="450"/>
      <c r="ADC502" s="486"/>
      <c r="ADD502" s="454" t="s">
        <v>83</v>
      </c>
      <c r="ADE502" s="525" t="s">
        <v>473</v>
      </c>
      <c r="ADF502" s="455"/>
      <c r="ADG502" s="492"/>
      <c r="ADH502" s="492">
        <f>VLOOKUP(ADE502,$A$563:$F$2022,6,FALSE)</f>
        <v>9</v>
      </c>
      <c r="ADI502" s="454" t="s">
        <v>67</v>
      </c>
      <c r="ADJ502" s="450">
        <f>ADH502*1.2</f>
        <v>10.799999999999999</v>
      </c>
      <c r="ADK502" s="455"/>
      <c r="ADL502" s="486"/>
      <c r="ADM502" s="454" t="s">
        <v>83</v>
      </c>
      <c r="ADN502" s="525" t="s">
        <v>504</v>
      </c>
      <c r="ADO502" s="455"/>
      <c r="ADP502" s="492"/>
      <c r="ADQ502" s="492">
        <f>VLOOKUP(ADN502,$A$563:$F$2022,6,FALSE)</f>
        <v>39</v>
      </c>
      <c r="ADR502" s="454" t="s">
        <v>67</v>
      </c>
      <c r="ADS502" s="450">
        <f>ADQ502*1.2</f>
        <v>46.8</v>
      </c>
      <c r="ADT502" s="450"/>
      <c r="ADU502" s="486"/>
      <c r="ADV502" s="454" t="s">
        <v>83</v>
      </c>
      <c r="ADW502" s="525" t="s">
        <v>548</v>
      </c>
      <c r="ADX502" s="455"/>
      <c r="ADY502" s="455"/>
      <c r="ADZ502" s="492">
        <f>VLOOKUP(ADW502,$A$563:$F$2022,6,FALSE)</f>
        <v>0</v>
      </c>
      <c r="AEA502" s="454" t="s">
        <v>67</v>
      </c>
      <c r="AEB502" s="450">
        <f>ADZ502*1.2</f>
        <v>0</v>
      </c>
      <c r="AEC502" s="455"/>
      <c r="AED502" s="486"/>
      <c r="AEE502" s="454" t="s">
        <v>83</v>
      </c>
      <c r="AEF502" s="525" t="s">
        <v>626</v>
      </c>
      <c r="AEG502" s="455"/>
      <c r="AEH502" s="492"/>
      <c r="AEI502" s="492">
        <f>VLOOKUP(AEF502,$A$563:$F$2022,6,FALSE)</f>
        <v>30</v>
      </c>
      <c r="AEJ502" s="454" t="s">
        <v>67</v>
      </c>
      <c r="AEK502" s="450">
        <f>AEI502*1.2</f>
        <v>36</v>
      </c>
      <c r="AEL502" s="455"/>
      <c r="AEM502" s="486"/>
      <c r="AEN502" s="454" t="s">
        <v>83</v>
      </c>
      <c r="AEO502" s="525" t="s">
        <v>465</v>
      </c>
      <c r="AEP502" s="455"/>
      <c r="AEQ502" s="492"/>
      <c r="AER502" s="492">
        <f>VLOOKUP(AEO502,$A$563:$F$2022,6,FALSE)</f>
        <v>26</v>
      </c>
      <c r="AES502" s="454" t="s">
        <v>67</v>
      </c>
      <c r="AET502" s="450">
        <f>AER502*1.2</f>
        <v>31.2</v>
      </c>
      <c r="AEU502" s="455"/>
      <c r="AEV502" s="486"/>
      <c r="AEW502" s="454" t="s">
        <v>83</v>
      </c>
      <c r="AEX502" s="525" t="s">
        <v>549</v>
      </c>
      <c r="AEY502" s="455"/>
      <c r="AEZ502" s="492"/>
      <c r="AFA502" s="492">
        <f>VLOOKUP(AEX502,$A$563:$F$2022,6,FALSE)</f>
        <v>0</v>
      </c>
      <c r="AFB502" s="454" t="s">
        <v>67</v>
      </c>
      <c r="AFC502" s="450">
        <f>AFA502*1.2</f>
        <v>0</v>
      </c>
      <c r="AFD502" s="450"/>
      <c r="AFE502" s="486"/>
      <c r="AFF502" s="454" t="s">
        <v>83</v>
      </c>
      <c r="AFG502" s="525" t="s">
        <v>489</v>
      </c>
      <c r="AFH502" s="455"/>
      <c r="AFI502" s="492"/>
      <c r="AFJ502" s="492">
        <f>VLOOKUP(AFG502,$A$563:$F$2022,6,FALSE)</f>
        <v>0</v>
      </c>
      <c r="AFK502" s="454" t="s">
        <v>67</v>
      </c>
      <c r="AFL502" s="450">
        <f>AFJ502*1.2</f>
        <v>0</v>
      </c>
      <c r="AFM502" s="450"/>
      <c r="AFN502" s="486"/>
      <c r="AFO502" s="454" t="s">
        <v>83</v>
      </c>
      <c r="AFP502" s="525" t="s">
        <v>1435</v>
      </c>
      <c r="AFQ502" s="455"/>
      <c r="AFR502" s="492"/>
      <c r="AFS502" s="492">
        <f>VLOOKUP(AFP502,$A$563:$F$2022,6,FALSE)</f>
        <v>11</v>
      </c>
      <c r="AFT502" s="454" t="s">
        <v>67</v>
      </c>
      <c r="AFU502" s="450">
        <f>AFS502*1.2</f>
        <v>13.2</v>
      </c>
      <c r="AFV502" s="450"/>
      <c r="AFW502" s="486"/>
      <c r="AFX502" s="454" t="s">
        <v>83</v>
      </c>
      <c r="AFY502" s="528" t="s">
        <v>548</v>
      </c>
      <c r="AFZ502" s="455"/>
      <c r="AGA502" s="492"/>
      <c r="AGB502" s="492">
        <f>VLOOKUP(AFY502,$A$563:$F$2022,6,FALSE)</f>
        <v>0</v>
      </c>
      <c r="AGC502" s="454" t="s">
        <v>67</v>
      </c>
      <c r="AGD502" s="450">
        <f>AGB502*1.2</f>
        <v>0</v>
      </c>
      <c r="AGE502" s="450"/>
      <c r="AGF502" s="486"/>
      <c r="AGG502" s="454" t="s">
        <v>83</v>
      </c>
      <c r="AGH502" s="525" t="s">
        <v>623</v>
      </c>
      <c r="AGI502" s="455"/>
      <c r="AGJ502" s="492"/>
      <c r="AGK502" s="492">
        <f>VLOOKUP(AGH502,$A$563:$F$2022,6,FALSE)</f>
        <v>36</v>
      </c>
      <c r="AGL502" s="454" t="s">
        <v>67</v>
      </c>
      <c r="AGM502" s="450">
        <f>AGK502*1.2</f>
        <v>43.199999999999996</v>
      </c>
      <c r="AGN502" s="450"/>
      <c r="AGO502" s="486"/>
      <c r="AGP502" s="454" t="s">
        <v>83</v>
      </c>
      <c r="AGQ502" s="525" t="s">
        <v>548</v>
      </c>
      <c r="AGR502" s="455"/>
      <c r="AGS502" s="492"/>
      <c r="AGT502" s="492">
        <f>VLOOKUP(AGQ502,$A$563:$F$2022,6,FALSE)</f>
        <v>0</v>
      </c>
      <c r="AGU502" s="454" t="s">
        <v>67</v>
      </c>
      <c r="AGV502" s="450">
        <f>AGT502*1.2</f>
        <v>0</v>
      </c>
      <c r="AGW502" s="450"/>
      <c r="AGX502" s="486"/>
      <c r="AGY502" s="454" t="s">
        <v>83</v>
      </c>
      <c r="AGZ502" s="527" t="s">
        <v>1435</v>
      </c>
      <c r="AHA502" s="455"/>
      <c r="AHB502" s="492"/>
      <c r="AHC502" s="492">
        <f>VLOOKUP(AGZ502,$A$563:$F$2022,6,FALSE)</f>
        <v>11</v>
      </c>
      <c r="AHD502" s="454" t="s">
        <v>67</v>
      </c>
      <c r="AHE502" s="450">
        <f>AHC502*1.2</f>
        <v>13.2</v>
      </c>
      <c r="AHF502" s="450"/>
      <c r="AHG502" s="486"/>
      <c r="AHH502" s="495"/>
      <c r="AHI502" s="543"/>
      <c r="AHJ502" s="496"/>
      <c r="AHK502" s="497"/>
      <c r="AHL502" s="497"/>
      <c r="AHM502" s="495"/>
      <c r="AHN502" s="481"/>
      <c r="AHO502" s="481"/>
      <c r="AHP502" s="496"/>
      <c r="AHQ502" s="495"/>
      <c r="AHR502" s="512"/>
      <c r="AHS502" s="496"/>
      <c r="AHT502" s="497"/>
      <c r="AHU502" s="497"/>
      <c r="AHV502" s="495"/>
      <c r="AHW502" s="481"/>
      <c r="AHX502" s="481"/>
      <c r="AHY502" s="496"/>
      <c r="AHZ502" s="495"/>
      <c r="AIA502" s="522"/>
      <c r="AIB502" s="496"/>
      <c r="AIC502" s="497"/>
      <c r="AID502" s="497"/>
      <c r="AIE502" s="495"/>
      <c r="AIF502" s="481"/>
      <c r="AIG502" s="481"/>
      <c r="AIH502" s="496"/>
      <c r="AII502" s="263"/>
      <c r="AIJ502" s="432"/>
      <c r="AIK502" s="264"/>
      <c r="AIL502" s="264"/>
      <c r="AIM502" s="265"/>
      <c r="AIN502" s="263"/>
      <c r="AIO502" s="210"/>
      <c r="AIP502" s="264"/>
      <c r="AIQ502" s="264"/>
    </row>
    <row r="503" spans="1:927" s="16" customFormat="1" ht="15">
      <c r="A503" s="454" t="s">
        <v>84</v>
      </c>
      <c r="B503" s="490" t="s">
        <v>623</v>
      </c>
      <c r="C503" s="455"/>
      <c r="D503" s="492"/>
      <c r="E503" s="492">
        <f>VLOOKUP(B503,$A$563:$F$2022,6,FALSE)</f>
        <v>36</v>
      </c>
      <c r="F503" s="454" t="s">
        <v>69</v>
      </c>
      <c r="G503" s="450">
        <f>E503*1.1</f>
        <v>39.6</v>
      </c>
      <c r="H503" s="450"/>
      <c r="I503" s="456"/>
      <c r="J503" s="454" t="s">
        <v>84</v>
      </c>
      <c r="K503" s="525" t="s">
        <v>499</v>
      </c>
      <c r="L503" s="455"/>
      <c r="M503" s="492"/>
      <c r="N503" s="492">
        <f>VLOOKUP(K503,$A$563:$F$2022,6,FALSE)</f>
        <v>93</v>
      </c>
      <c r="O503" s="454" t="s">
        <v>69</v>
      </c>
      <c r="P503" s="450">
        <f>N503*1.1</f>
        <v>102.30000000000001</v>
      </c>
      <c r="Q503" s="450"/>
      <c r="R503" s="456"/>
      <c r="S503" s="454" t="s">
        <v>84</v>
      </c>
      <c r="T503" s="525" t="s">
        <v>504</v>
      </c>
      <c r="U503" s="455"/>
      <c r="V503" s="492"/>
      <c r="W503" s="492">
        <f>VLOOKUP(T503,$A$563:$F$2022,6,FALSE)</f>
        <v>39</v>
      </c>
      <c r="X503" s="454" t="s">
        <v>69</v>
      </c>
      <c r="Y503" s="450">
        <f>W503*1.1</f>
        <v>42.900000000000006</v>
      </c>
      <c r="Z503" s="450"/>
      <c r="AA503" s="456"/>
      <c r="AB503" s="454" t="s">
        <v>84</v>
      </c>
      <c r="AC503" s="525" t="s">
        <v>451</v>
      </c>
      <c r="AD503" s="455"/>
      <c r="AE503" s="492"/>
      <c r="AF503" s="492">
        <f>VLOOKUP(AC503,$A$563:$F$2022,6,FALSE)</f>
        <v>11</v>
      </c>
      <c r="AG503" s="454" t="s">
        <v>69</v>
      </c>
      <c r="AH503" s="450">
        <f>AF503*1.1</f>
        <v>12.100000000000001</v>
      </c>
      <c r="AI503" s="450"/>
      <c r="AJ503" s="456"/>
      <c r="AK503" s="454" t="s">
        <v>84</v>
      </c>
      <c r="AL503" s="490" t="s">
        <v>593</v>
      </c>
      <c r="AM503" s="455"/>
      <c r="AN503" s="492"/>
      <c r="AO503" s="492">
        <f>VLOOKUP(AL503,$A$563:$F$2022,6,FALSE)</f>
        <v>123</v>
      </c>
      <c r="AP503" s="454" t="s">
        <v>69</v>
      </c>
      <c r="AQ503" s="450">
        <f>AO503*1.1</f>
        <v>135.30000000000001</v>
      </c>
      <c r="AR503" s="450"/>
      <c r="AS503" s="456"/>
      <c r="AT503" s="454" t="s">
        <v>84</v>
      </c>
      <c r="AU503" s="525" t="s">
        <v>424</v>
      </c>
      <c r="AV503" s="455"/>
      <c r="AW503" s="492"/>
      <c r="AX503" s="492">
        <f>VLOOKUP(AU503,$A$563:$F$2022,6,FALSE)</f>
        <v>34</v>
      </c>
      <c r="AY503" s="454" t="s">
        <v>69</v>
      </c>
      <c r="AZ503" s="450">
        <f>AX503*1.1</f>
        <v>37.400000000000006</v>
      </c>
      <c r="BA503" s="450"/>
      <c r="BB503" s="456"/>
      <c r="BC503" s="454" t="s">
        <v>84</v>
      </c>
      <c r="BD503" s="525" t="s">
        <v>465</v>
      </c>
      <c r="BE503" s="455"/>
      <c r="BF503" s="492"/>
      <c r="BG503" s="492">
        <f>VLOOKUP(BD503,$A$563:$F$2022,6,FALSE)</f>
        <v>26</v>
      </c>
      <c r="BH503" s="454" t="s">
        <v>69</v>
      </c>
      <c r="BI503" s="450">
        <f>BG503*1.1</f>
        <v>28.6</v>
      </c>
      <c r="BJ503" s="450"/>
      <c r="BK503" s="456"/>
      <c r="BL503" s="454" t="s">
        <v>84</v>
      </c>
      <c r="BM503" s="525" t="s">
        <v>903</v>
      </c>
      <c r="BN503" s="455"/>
      <c r="BO503" s="492"/>
      <c r="BP503" s="492">
        <f>VLOOKUP(BM503,$A$563:$F$2022,6,FALSE)</f>
        <v>8</v>
      </c>
      <c r="BQ503" s="454" t="s">
        <v>69</v>
      </c>
      <c r="BR503" s="450">
        <f>BP503*1.1</f>
        <v>8.8000000000000007</v>
      </c>
      <c r="BS503" s="450"/>
      <c r="BT503" s="456"/>
      <c r="BU503" s="454" t="s">
        <v>84</v>
      </c>
      <c r="BV503" s="525" t="s">
        <v>504</v>
      </c>
      <c r="BW503" s="455"/>
      <c r="BX503" s="492"/>
      <c r="BY503" s="492">
        <f>VLOOKUP(BV503,$A$563:$F$2022,6,FALSE)</f>
        <v>39</v>
      </c>
      <c r="BZ503" s="454" t="s">
        <v>69</v>
      </c>
      <c r="CA503" s="450">
        <f>BY503*1.1</f>
        <v>42.900000000000006</v>
      </c>
      <c r="CB503" s="450"/>
      <c r="CC503" s="456"/>
      <c r="CD503" s="454" t="s">
        <v>84</v>
      </c>
      <c r="CE503" s="525" t="s">
        <v>940</v>
      </c>
      <c r="CF503" s="455"/>
      <c r="CG503" s="492"/>
      <c r="CH503" s="492">
        <f>VLOOKUP(CE503,$A$563:$F$2022,6,FALSE)</f>
        <v>11</v>
      </c>
      <c r="CI503" s="454" t="s">
        <v>69</v>
      </c>
      <c r="CJ503" s="450">
        <f>CH503*1.1</f>
        <v>12.100000000000001</v>
      </c>
      <c r="CK503" s="450"/>
      <c r="CL503" s="456"/>
      <c r="CM503" s="454" t="s">
        <v>84</v>
      </c>
      <c r="CN503" s="525" t="s">
        <v>650</v>
      </c>
      <c r="CO503" s="455"/>
      <c r="CP503" s="492"/>
      <c r="CQ503" s="492">
        <f>VLOOKUP(CN503,$A$563:$F$2022,6,FALSE)</f>
        <v>24</v>
      </c>
      <c r="CR503" s="454" t="s">
        <v>69</v>
      </c>
      <c r="CS503" s="450">
        <f>CQ503*1.1</f>
        <v>26.400000000000002</v>
      </c>
      <c r="CT503" s="450"/>
      <c r="CU503" s="456"/>
      <c r="CV503" s="454" t="s">
        <v>84</v>
      </c>
      <c r="CW503" s="525" t="s">
        <v>903</v>
      </c>
      <c r="CX503" s="455"/>
      <c r="CY503" s="492"/>
      <c r="CZ503" s="492">
        <f>VLOOKUP(CW503,$A$563:$F$2022,6,FALSE)</f>
        <v>8</v>
      </c>
      <c r="DA503" s="454" t="s">
        <v>69</v>
      </c>
      <c r="DB503" s="450">
        <f>CZ503*1.1</f>
        <v>8.8000000000000007</v>
      </c>
      <c r="DC503" s="450"/>
      <c r="DD503" s="456"/>
      <c r="DE503" s="454" t="s">
        <v>84</v>
      </c>
      <c r="DF503" s="525" t="s">
        <v>623</v>
      </c>
      <c r="DG503" s="455"/>
      <c r="DH503" s="492"/>
      <c r="DI503" s="492">
        <f>VLOOKUP(DF503,$A$563:$F$2022,6,FALSE)</f>
        <v>36</v>
      </c>
      <c r="DJ503" s="454" t="s">
        <v>69</v>
      </c>
      <c r="DK503" s="450">
        <f>DI503*1.1</f>
        <v>39.6</v>
      </c>
      <c r="DL503" s="450"/>
      <c r="DM503" s="456"/>
      <c r="DN503" s="454" t="s">
        <v>84</v>
      </c>
      <c r="DO503" s="490" t="s">
        <v>650</v>
      </c>
      <c r="DP503" s="455"/>
      <c r="DQ503" s="492"/>
      <c r="DR503" s="492">
        <f>VLOOKUP(DO503,$A$563:$F$2022,6,FALSE)</f>
        <v>24</v>
      </c>
      <c r="DS503" s="454" t="s">
        <v>69</v>
      </c>
      <c r="DT503" s="450">
        <f>DR503*1.1</f>
        <v>26.400000000000002</v>
      </c>
      <c r="DU503" s="450"/>
      <c r="DV503" s="456"/>
      <c r="DW503" s="454" t="s">
        <v>84</v>
      </c>
      <c r="DX503" s="506" t="s">
        <v>186</v>
      </c>
      <c r="DY503" s="455"/>
      <c r="DZ503" s="492"/>
      <c r="EA503" s="492" t="e">
        <f>VLOOKUP(DX503,$A$563:$F$2022,6,FALSE)</f>
        <v>#N/A</v>
      </c>
      <c r="EB503" s="454" t="s">
        <v>69</v>
      </c>
      <c r="EC503" s="450" t="e">
        <f>EA503*1.1</f>
        <v>#N/A</v>
      </c>
      <c r="ED503" s="450"/>
      <c r="EE503" s="456"/>
      <c r="EF503" s="454" t="s">
        <v>84</v>
      </c>
      <c r="EG503" s="525" t="s">
        <v>504</v>
      </c>
      <c r="EH503" s="455"/>
      <c r="EI503" s="492"/>
      <c r="EJ503" s="492">
        <f>VLOOKUP(EG503,$A$563:$F$2022,6,FALSE)</f>
        <v>39</v>
      </c>
      <c r="EK503" s="454" t="s">
        <v>69</v>
      </c>
      <c r="EL503" s="450">
        <f>EJ503*1.1</f>
        <v>42.900000000000006</v>
      </c>
      <c r="EM503" s="450"/>
      <c r="EN503" s="456"/>
      <c r="EO503" s="454" t="s">
        <v>84</v>
      </c>
      <c r="EP503" s="525" t="s">
        <v>903</v>
      </c>
      <c r="EQ503" s="455"/>
      <c r="ER503" s="492"/>
      <c r="ES503" s="492">
        <f>VLOOKUP(EP503,$A$563:$F$2022,6,FALSE)</f>
        <v>8</v>
      </c>
      <c r="ET503" s="454" t="s">
        <v>69</v>
      </c>
      <c r="EU503" s="450">
        <f>ES503*1.1</f>
        <v>8.8000000000000007</v>
      </c>
      <c r="EV503" s="450"/>
      <c r="EW503" s="456"/>
      <c r="EX503" s="454" t="s">
        <v>84</v>
      </c>
      <c r="EY503" s="506" t="s">
        <v>186</v>
      </c>
      <c r="EZ503" s="455"/>
      <c r="FA503" s="492"/>
      <c r="FB503" s="492" t="e">
        <f>VLOOKUP(EY503,$A$563:$F$2022,6,FALSE)</f>
        <v>#N/A</v>
      </c>
      <c r="FC503" s="454" t="s">
        <v>69</v>
      </c>
      <c r="FD503" s="450" t="e">
        <f>FB503*1.1</f>
        <v>#N/A</v>
      </c>
      <c r="FE503" s="450"/>
      <c r="FF503" s="456"/>
      <c r="FG503" s="454" t="s">
        <v>84</v>
      </c>
      <c r="FH503" s="525" t="s">
        <v>428</v>
      </c>
      <c r="FI503" s="455"/>
      <c r="FJ503" s="492"/>
      <c r="FK503" s="492">
        <f>VLOOKUP(FH503,$A$563:$F$2022,6,FALSE)</f>
        <v>85</v>
      </c>
      <c r="FL503" s="454" t="s">
        <v>69</v>
      </c>
      <c r="FM503" s="450">
        <f>FK503*1.1</f>
        <v>93.500000000000014</v>
      </c>
      <c r="FN503" s="450"/>
      <c r="FO503" s="456"/>
      <c r="FP503" s="454" t="s">
        <v>84</v>
      </c>
      <c r="FQ503" s="490" t="s">
        <v>441</v>
      </c>
      <c r="FR503" s="455"/>
      <c r="FS503" s="492"/>
      <c r="FT503" s="492">
        <f>VLOOKUP(FQ503,$A$563:$F$2022,6,FALSE)</f>
        <v>81</v>
      </c>
      <c r="FU503" s="454" t="s">
        <v>69</v>
      </c>
      <c r="FV503" s="450">
        <f>FT503*1.1</f>
        <v>89.100000000000009</v>
      </c>
      <c r="FW503" s="450"/>
      <c r="FX503" s="456"/>
      <c r="FY503" s="454" t="s">
        <v>84</v>
      </c>
      <c r="FZ503" s="490" t="s">
        <v>485</v>
      </c>
      <c r="GA503" s="455"/>
      <c r="GB503" s="492"/>
      <c r="GC503" s="492">
        <f>VLOOKUP(FZ503,$A$563:$F$2022,6,FALSE)</f>
        <v>0</v>
      </c>
      <c r="GD503" s="454" t="s">
        <v>69</v>
      </c>
      <c r="GE503" s="450">
        <f>GC503*1.1</f>
        <v>0</v>
      </c>
      <c r="GF503" s="450"/>
      <c r="GG503" s="456"/>
      <c r="GH503" s="454" t="s">
        <v>84</v>
      </c>
      <c r="GI503" s="525" t="s">
        <v>903</v>
      </c>
      <c r="GJ503" s="455"/>
      <c r="GK503" s="492"/>
      <c r="GL503" s="492">
        <f>VLOOKUP(GI503,$A$563:$F$2022,6,FALSE)</f>
        <v>8</v>
      </c>
      <c r="GM503" s="454" t="s">
        <v>69</v>
      </c>
      <c r="GN503" s="450">
        <f>GL503*1.1</f>
        <v>8.8000000000000007</v>
      </c>
      <c r="GO503" s="450"/>
      <c r="GP503" s="456"/>
      <c r="GQ503" s="454" t="s">
        <v>84</v>
      </c>
      <c r="GR503" s="525" t="s">
        <v>499</v>
      </c>
      <c r="GS503" s="455"/>
      <c r="GT503" s="492"/>
      <c r="GU503" s="492">
        <f>VLOOKUP(GR503,$A$563:$F$2022,6,FALSE)</f>
        <v>93</v>
      </c>
      <c r="GV503" s="454" t="s">
        <v>69</v>
      </c>
      <c r="GW503" s="450">
        <f>GU503*1.1</f>
        <v>102.30000000000001</v>
      </c>
      <c r="GX503" s="450"/>
      <c r="GY503" s="456"/>
      <c r="GZ503" s="454" t="s">
        <v>84</v>
      </c>
      <c r="HA503" s="490" t="s">
        <v>486</v>
      </c>
      <c r="HB503" s="455"/>
      <c r="HC503" s="492"/>
      <c r="HD503" s="492">
        <f>VLOOKUP(HA503,$A$563:$F$2022,6,FALSE)</f>
        <v>7</v>
      </c>
      <c r="HE503" s="454" t="s">
        <v>69</v>
      </c>
      <c r="HF503" s="450">
        <f>HD503*1.1</f>
        <v>7.7000000000000011</v>
      </c>
      <c r="HG503" s="450"/>
      <c r="HH503" s="456"/>
      <c r="HI503" s="454" t="s">
        <v>84</v>
      </c>
      <c r="HJ503" s="525" t="s">
        <v>593</v>
      </c>
      <c r="HK503" s="455"/>
      <c r="HL503" s="492"/>
      <c r="HM503" s="492">
        <f>VLOOKUP(HJ503,$A$563:$F$2022,6,FALSE)</f>
        <v>123</v>
      </c>
      <c r="HN503" s="454" t="s">
        <v>69</v>
      </c>
      <c r="HO503" s="450">
        <f>HM503*1.1</f>
        <v>135.30000000000001</v>
      </c>
      <c r="HP503" s="450"/>
      <c r="HQ503" s="456"/>
      <c r="HR503" s="454" t="s">
        <v>84</v>
      </c>
      <c r="HS503" s="490" t="s">
        <v>504</v>
      </c>
      <c r="HT503" s="455"/>
      <c r="HU503" s="492"/>
      <c r="HV503" s="492">
        <f>VLOOKUP(HS503,$A$563:$F$2022,6,FALSE)</f>
        <v>39</v>
      </c>
      <c r="HW503" s="454" t="s">
        <v>69</v>
      </c>
      <c r="HX503" s="450">
        <f>HV503*1.1</f>
        <v>42.900000000000006</v>
      </c>
      <c r="HY503" s="450"/>
      <c r="HZ503" s="456"/>
      <c r="IA503" s="454" t="s">
        <v>84</v>
      </c>
      <c r="IB503" s="525" t="s">
        <v>626</v>
      </c>
      <c r="IC503" s="455"/>
      <c r="ID503" s="492"/>
      <c r="IE503" s="492">
        <f>VLOOKUP(IB503,$A$563:$F$2022,6,FALSE)</f>
        <v>30</v>
      </c>
      <c r="IF503" s="454" t="s">
        <v>69</v>
      </c>
      <c r="IG503" s="450">
        <f>IE503*1.1</f>
        <v>33</v>
      </c>
      <c r="IH503" s="450"/>
      <c r="II503" s="456"/>
      <c r="IJ503" s="454" t="s">
        <v>84</v>
      </c>
      <c r="IK503" s="525" t="s">
        <v>634</v>
      </c>
      <c r="IL503" s="455"/>
      <c r="IM503" s="492"/>
      <c r="IN503" s="492">
        <f>VLOOKUP(IK503,$A$563:$F$2022,6,FALSE)</f>
        <v>0</v>
      </c>
      <c r="IO503" s="454" t="s">
        <v>69</v>
      </c>
      <c r="IP503" s="450">
        <f>IN503*1.1</f>
        <v>0</v>
      </c>
      <c r="IQ503" s="450"/>
      <c r="IR503" s="456"/>
      <c r="IS503" s="454" t="s">
        <v>84</v>
      </c>
      <c r="IT503" s="525" t="s">
        <v>1435</v>
      </c>
      <c r="IU503" s="455"/>
      <c r="IV503" s="492"/>
      <c r="IW503" s="492">
        <f>VLOOKUP(IT503,$A$563:$F$2022,6,FALSE)</f>
        <v>11</v>
      </c>
      <c r="IX503" s="454" t="s">
        <v>69</v>
      </c>
      <c r="IY503" s="450">
        <f>IW503*1.1</f>
        <v>12.100000000000001</v>
      </c>
      <c r="IZ503" s="450"/>
      <c r="JA503" s="456"/>
      <c r="JB503" s="454" t="s">
        <v>84</v>
      </c>
      <c r="JC503" s="525" t="s">
        <v>649</v>
      </c>
      <c r="JD503" s="455"/>
      <c r="JE503" s="492"/>
      <c r="JF503" s="492">
        <f>VLOOKUP(JC503,$A$563:$F$2022,6,FALSE)</f>
        <v>33</v>
      </c>
      <c r="JG503" s="454" t="s">
        <v>69</v>
      </c>
      <c r="JH503" s="450">
        <f>JF503*1.1</f>
        <v>36.300000000000004</v>
      </c>
      <c r="JI503" s="450"/>
      <c r="JJ503" s="456"/>
      <c r="JK503" s="454" t="s">
        <v>84</v>
      </c>
      <c r="JL503" s="525" t="s">
        <v>548</v>
      </c>
      <c r="JM503" s="455"/>
      <c r="JN503" s="492"/>
      <c r="JO503" s="492">
        <f>VLOOKUP(JL503,$A$563:$F$2022,6,FALSE)</f>
        <v>0</v>
      </c>
      <c r="JP503" s="454" t="s">
        <v>69</v>
      </c>
      <c r="JQ503" s="450">
        <f>JO503*1.1</f>
        <v>0</v>
      </c>
      <c r="JR503" s="450"/>
      <c r="JS503" s="456"/>
      <c r="JT503" s="454" t="s">
        <v>84</v>
      </c>
      <c r="JU503" s="525" t="s">
        <v>623</v>
      </c>
      <c r="JV503" s="455"/>
      <c r="JW503" s="492"/>
      <c r="JX503" s="492">
        <f>VLOOKUP(JU503,$A$563:$F$2022,6,FALSE)</f>
        <v>36</v>
      </c>
      <c r="JY503" s="454" t="s">
        <v>69</v>
      </c>
      <c r="JZ503" s="450">
        <f>JX503*1.1</f>
        <v>39.6</v>
      </c>
      <c r="KA503" s="450"/>
      <c r="KB503" s="456"/>
      <c r="KC503" s="454" t="s">
        <v>84</v>
      </c>
      <c r="KD503" s="525" t="s">
        <v>504</v>
      </c>
      <c r="KE503" s="455"/>
      <c r="KF503" s="492"/>
      <c r="KG503" s="492">
        <f>VLOOKUP(KD503,$A$563:$F$2022,6,FALSE)</f>
        <v>39</v>
      </c>
      <c r="KH503" s="454" t="s">
        <v>69</v>
      </c>
      <c r="KI503" s="450">
        <f>KG503*1.1</f>
        <v>42.900000000000006</v>
      </c>
      <c r="KJ503" s="450"/>
      <c r="KK503" s="456"/>
      <c r="KL503" s="454" t="s">
        <v>84</v>
      </c>
      <c r="KM503" s="525" t="s">
        <v>593</v>
      </c>
      <c r="KN503" s="455"/>
      <c r="KO503" s="492"/>
      <c r="KP503" s="492">
        <f>VLOOKUP(KM503,$A$563:$F$2022,6,FALSE)</f>
        <v>123</v>
      </c>
      <c r="KQ503" s="454" t="s">
        <v>69</v>
      </c>
      <c r="KR503" s="450">
        <f>KP503*1.1</f>
        <v>135.30000000000001</v>
      </c>
      <c r="KS503" s="450"/>
      <c r="KT503" s="456"/>
      <c r="KU503" s="454" t="s">
        <v>84</v>
      </c>
      <c r="KV503" s="525" t="s">
        <v>465</v>
      </c>
      <c r="KW503" s="455"/>
      <c r="KX503" s="492"/>
      <c r="KY503" s="492">
        <f>VLOOKUP(KV503,$A$563:$F$2022,6,FALSE)</f>
        <v>26</v>
      </c>
      <c r="KZ503" s="454" t="s">
        <v>69</v>
      </c>
      <c r="LA503" s="450">
        <f>KY503*1.1</f>
        <v>28.6</v>
      </c>
      <c r="LB503" s="450"/>
      <c r="LC503" s="456"/>
      <c r="LD503" s="454" t="s">
        <v>84</v>
      </c>
      <c r="LE503" s="525" t="s">
        <v>626</v>
      </c>
      <c r="LF503" s="455"/>
      <c r="LG503" s="492"/>
      <c r="LH503" s="492">
        <f>VLOOKUP(LE503,$A$563:$F$2022,6,FALSE)</f>
        <v>30</v>
      </c>
      <c r="LI503" s="454" t="s">
        <v>69</v>
      </c>
      <c r="LJ503" s="450">
        <f>LH503*1.1</f>
        <v>33</v>
      </c>
      <c r="LK503" s="450"/>
      <c r="LL503" s="456"/>
      <c r="LM503" s="454" t="s">
        <v>84</v>
      </c>
      <c r="LN503" s="525" t="s">
        <v>1435</v>
      </c>
      <c r="LO503" s="455"/>
      <c r="LP503" s="492"/>
      <c r="LQ503" s="492">
        <f>VLOOKUP(LN503,$A$563:$F$2022,6,FALSE)</f>
        <v>11</v>
      </c>
      <c r="LR503" s="454" t="s">
        <v>69</v>
      </c>
      <c r="LS503" s="450">
        <f>LQ503*1.1</f>
        <v>12.100000000000001</v>
      </c>
      <c r="LT503" s="450"/>
      <c r="LU503" s="456"/>
      <c r="LV503" s="454" t="s">
        <v>84</v>
      </c>
      <c r="LW503" s="525" t="s">
        <v>437</v>
      </c>
      <c r="LX503" s="455"/>
      <c r="LY503" s="492"/>
      <c r="LZ503" s="492">
        <f>VLOOKUP(LW503,$A$563:$F$2022,6,FALSE)</f>
        <v>5</v>
      </c>
      <c r="MA503" s="454" t="s">
        <v>69</v>
      </c>
      <c r="MB503" s="450">
        <f>LZ503*1.1</f>
        <v>5.5</v>
      </c>
      <c r="MC503" s="450"/>
      <c r="MD503" s="456"/>
      <c r="ME503" s="454" t="s">
        <v>84</v>
      </c>
      <c r="MF503" s="527" t="s">
        <v>489</v>
      </c>
      <c r="MG503" s="455"/>
      <c r="MH503" s="492"/>
      <c r="MI503" s="492">
        <f>VLOOKUP(MF503,$A$563:$F$2022,6,FALSE)</f>
        <v>0</v>
      </c>
      <c r="MJ503" s="454" t="s">
        <v>69</v>
      </c>
      <c r="MK503" s="450">
        <f>MI503*1.1</f>
        <v>0</v>
      </c>
      <c r="ML503" s="450"/>
      <c r="MM503" s="456"/>
      <c r="MN503" s="454" t="s">
        <v>84</v>
      </c>
      <c r="MO503" s="525" t="s">
        <v>428</v>
      </c>
      <c r="MP503" s="455"/>
      <c r="MQ503" s="492"/>
      <c r="MR503" s="492">
        <f>VLOOKUP(MO503,$A$563:$F$2022,6,FALSE)</f>
        <v>85</v>
      </c>
      <c r="MS503" s="454" t="s">
        <v>69</v>
      </c>
      <c r="MT503" s="450">
        <f>MR503*1.1</f>
        <v>93.500000000000014</v>
      </c>
      <c r="MU503" s="450"/>
      <c r="MV503" s="456"/>
      <c r="MW503" s="454" t="s">
        <v>84</v>
      </c>
      <c r="MX503" s="525" t="s">
        <v>623</v>
      </c>
      <c r="MY503" s="455"/>
      <c r="MZ503" s="492"/>
      <c r="NA503" s="492">
        <f>VLOOKUP(MX503,$A$563:$F$2022,6,FALSE)</f>
        <v>36</v>
      </c>
      <c r="NB503" s="454" t="s">
        <v>69</v>
      </c>
      <c r="NC503" s="450">
        <f>NA503*1.1</f>
        <v>39.6</v>
      </c>
      <c r="ND503" s="450"/>
      <c r="NE503" s="456"/>
      <c r="NF503" s="454" t="s">
        <v>84</v>
      </c>
      <c r="NG503" s="525" t="s">
        <v>626</v>
      </c>
      <c r="NH503" s="455"/>
      <c r="NI503" s="492"/>
      <c r="NJ503" s="492">
        <f>VLOOKUP(NG503,$A$563:$F$2022,6,FALSE)</f>
        <v>30</v>
      </c>
      <c r="NK503" s="454" t="s">
        <v>69</v>
      </c>
      <c r="NL503" s="450">
        <f>NJ503*1.1</f>
        <v>33</v>
      </c>
      <c r="NM503" s="450"/>
      <c r="NN503" s="456"/>
      <c r="NO503" s="454" t="s">
        <v>84</v>
      </c>
      <c r="NP503" s="525" t="s">
        <v>626</v>
      </c>
      <c r="NQ503" s="455"/>
      <c r="NR503" s="492"/>
      <c r="NS503" s="492">
        <f>VLOOKUP(NP503,$A$563:$F$2022,6,FALSE)</f>
        <v>30</v>
      </c>
      <c r="NT503" s="454" t="s">
        <v>69</v>
      </c>
      <c r="NU503" s="450">
        <f>NS503*1.1</f>
        <v>33</v>
      </c>
      <c r="NV503" s="450"/>
      <c r="NW503" s="456"/>
      <c r="NX503" s="454" t="s">
        <v>84</v>
      </c>
      <c r="NY503" s="490" t="s">
        <v>1435</v>
      </c>
      <c r="NZ503" s="455"/>
      <c r="OA503" s="455"/>
      <c r="OB503" s="492">
        <f>VLOOKUP(NY503,$A$563:$F$2022,6,FALSE)</f>
        <v>11</v>
      </c>
      <c r="OC503" s="454" t="s">
        <v>69</v>
      </c>
      <c r="OD503" s="450">
        <f>OB503*1.1</f>
        <v>12.100000000000001</v>
      </c>
      <c r="OE503" s="450"/>
      <c r="OF503" s="456"/>
      <c r="OG503" s="454" t="s">
        <v>84</v>
      </c>
      <c r="OH503" s="525" t="s">
        <v>486</v>
      </c>
      <c r="OI503" s="455"/>
      <c r="OJ503" s="492"/>
      <c r="OK503" s="492">
        <f>VLOOKUP(OH503,$A$563:$F$2022,6,FALSE)</f>
        <v>7</v>
      </c>
      <c r="OL503" s="454" t="s">
        <v>69</v>
      </c>
      <c r="OM503" s="450">
        <f>OK503*1.1</f>
        <v>7.7000000000000011</v>
      </c>
      <c r="ON503" s="450"/>
      <c r="OO503" s="456"/>
      <c r="OP503" s="454" t="s">
        <v>84</v>
      </c>
      <c r="OQ503" s="490" t="s">
        <v>593</v>
      </c>
      <c r="OR503" s="455"/>
      <c r="OS503" s="492"/>
      <c r="OT503" s="492">
        <f>VLOOKUP(OQ503,$A$563:$F$2022,6,FALSE)</f>
        <v>123</v>
      </c>
      <c r="OU503" s="454" t="s">
        <v>69</v>
      </c>
      <c r="OV503" s="450">
        <f>OT503*1.1</f>
        <v>135.30000000000001</v>
      </c>
      <c r="OW503" s="450"/>
      <c r="OX503" s="456"/>
      <c r="OY503" s="454" t="s">
        <v>84</v>
      </c>
      <c r="OZ503" s="525" t="s">
        <v>1401</v>
      </c>
      <c r="PA503" s="455"/>
      <c r="PB503" s="492"/>
      <c r="PC503" s="492">
        <f>VLOOKUP(OZ503,$A$563:$F$2022,6,FALSE)</f>
        <v>0</v>
      </c>
      <c r="PD503" s="454" t="s">
        <v>69</v>
      </c>
      <c r="PE503" s="450">
        <f>PC503*1.1</f>
        <v>0</v>
      </c>
      <c r="PF503" s="450"/>
      <c r="PG503" s="456"/>
      <c r="PH503" s="454" t="s">
        <v>84</v>
      </c>
      <c r="PI503" s="525" t="s">
        <v>903</v>
      </c>
      <c r="PJ503" s="455"/>
      <c r="PK503" s="492"/>
      <c r="PL503" s="492">
        <f>VLOOKUP(PI503,$A$563:$F$2022,6,FALSE)</f>
        <v>8</v>
      </c>
      <c r="PM503" s="454" t="s">
        <v>69</v>
      </c>
      <c r="PN503" s="450">
        <f>PL503*1.1</f>
        <v>8.8000000000000007</v>
      </c>
      <c r="PO503" s="450"/>
      <c r="PP503" s="456"/>
      <c r="PQ503" s="454" t="s">
        <v>84</v>
      </c>
      <c r="PR503" s="490" t="s">
        <v>428</v>
      </c>
      <c r="PS503" s="455"/>
      <c r="PT503" s="492"/>
      <c r="PU503" s="492">
        <f>VLOOKUP(PR503,$A$563:$F$2022,6,FALSE)</f>
        <v>85</v>
      </c>
      <c r="PV503" s="454" t="s">
        <v>69</v>
      </c>
      <c r="PW503" s="450">
        <f>PU503*1.1</f>
        <v>93.500000000000014</v>
      </c>
      <c r="PX503" s="450"/>
      <c r="PY503" s="456"/>
      <c r="PZ503" s="454" t="s">
        <v>84</v>
      </c>
      <c r="QA503" s="525" t="s">
        <v>489</v>
      </c>
      <c r="QB503" s="455"/>
      <c r="QC503" s="492"/>
      <c r="QD503" s="492">
        <f>VLOOKUP(QA503,$A$563:$F$2022,6,FALSE)</f>
        <v>0</v>
      </c>
      <c r="QE503" s="454" t="s">
        <v>69</v>
      </c>
      <c r="QF503" s="450">
        <f>QD503*1.1</f>
        <v>0</v>
      </c>
      <c r="QG503" s="450"/>
      <c r="QH503" s="456"/>
      <c r="QI503" s="454" t="s">
        <v>84</v>
      </c>
      <c r="QJ503" s="490" t="s">
        <v>504</v>
      </c>
      <c r="QK503" s="455"/>
      <c r="QL503" s="492"/>
      <c r="QM503" s="492">
        <f>VLOOKUP(QJ503,$A$563:$F$2022,6,FALSE)</f>
        <v>39</v>
      </c>
      <c r="QN503" s="454" t="s">
        <v>69</v>
      </c>
      <c r="QO503" s="450">
        <f>QM503*1.1</f>
        <v>42.900000000000006</v>
      </c>
      <c r="QP503" s="450"/>
      <c r="QQ503" s="456"/>
      <c r="QR503" s="454" t="s">
        <v>84</v>
      </c>
      <c r="QS503" s="525" t="s">
        <v>623</v>
      </c>
      <c r="QT503" s="455"/>
      <c r="QU503" s="492"/>
      <c r="QV503" s="492">
        <f>VLOOKUP(QS503,$A$563:$F$2022,6,FALSE)</f>
        <v>36</v>
      </c>
      <c r="QW503" s="454" t="s">
        <v>69</v>
      </c>
      <c r="QX503" s="450">
        <f>QV503*1.1</f>
        <v>39.6</v>
      </c>
      <c r="QY503" s="450"/>
      <c r="QZ503" s="456"/>
      <c r="RA503" s="454" t="s">
        <v>84</v>
      </c>
      <c r="RB503" s="490" t="s">
        <v>1435</v>
      </c>
      <c r="RC503" s="455"/>
      <c r="RD503" s="492"/>
      <c r="RE503" s="492">
        <f>VLOOKUP(RB503,$A$563:$F$2022,6,FALSE)</f>
        <v>11</v>
      </c>
      <c r="RF503" s="454" t="s">
        <v>69</v>
      </c>
      <c r="RG503" s="450">
        <f>RE503*1.1</f>
        <v>12.100000000000001</v>
      </c>
      <c r="RH503" s="450"/>
      <c r="RI503" s="456"/>
      <c r="RJ503" s="454" t="s">
        <v>84</v>
      </c>
      <c r="RK503" s="506" t="s">
        <v>186</v>
      </c>
      <c r="RL503" s="455"/>
      <c r="RM503" s="455"/>
      <c r="RN503" s="492" t="e">
        <f>VLOOKUP(RK503,$A$563:$F$2022,6,FALSE)</f>
        <v>#N/A</v>
      </c>
      <c r="RO503" s="454" t="s">
        <v>69</v>
      </c>
      <c r="RP503" s="450" t="e">
        <f>RN503*1.1</f>
        <v>#N/A</v>
      </c>
      <c r="RQ503" s="450"/>
      <c r="RR503" s="456"/>
      <c r="RS503" s="454" t="s">
        <v>84</v>
      </c>
      <c r="RT503" s="525" t="s">
        <v>473</v>
      </c>
      <c r="RU503" s="455"/>
      <c r="RV503" s="492"/>
      <c r="RW503" s="492">
        <f>VLOOKUP(RT503,$A$563:$F$2022,6,FALSE)</f>
        <v>9</v>
      </c>
      <c r="RX503" s="454" t="s">
        <v>69</v>
      </c>
      <c r="RY503" s="450">
        <f>RW503*1.1</f>
        <v>9.9</v>
      </c>
      <c r="RZ503" s="450"/>
      <c r="SA503" s="486"/>
      <c r="SB503" s="454" t="s">
        <v>84</v>
      </c>
      <c r="SC503" s="525" t="s">
        <v>634</v>
      </c>
      <c r="SD503" s="455"/>
      <c r="SE503" s="492"/>
      <c r="SF503" s="492">
        <f>VLOOKUP(SC503,$A$563:$F$2022,6,FALSE)</f>
        <v>0</v>
      </c>
      <c r="SG503" s="454" t="s">
        <v>69</v>
      </c>
      <c r="SH503" s="450">
        <f>SF503*1.1</f>
        <v>0</v>
      </c>
      <c r="SI503" s="450"/>
      <c r="SJ503" s="486"/>
      <c r="SK503" s="454" t="s">
        <v>84</v>
      </c>
      <c r="SL503" s="525" t="s">
        <v>650</v>
      </c>
      <c r="SM503" s="455"/>
      <c r="SN503" s="492"/>
      <c r="SO503" s="492">
        <f>VLOOKUP(SL503,$A$563:$F$2022,6,FALSE)</f>
        <v>24</v>
      </c>
      <c r="SP503" s="454" t="s">
        <v>69</v>
      </c>
      <c r="SQ503" s="450">
        <f>SO503*1.1</f>
        <v>26.400000000000002</v>
      </c>
      <c r="SR503" s="450"/>
      <c r="SS503" s="486"/>
      <c r="ST503" s="454" t="s">
        <v>84</v>
      </c>
      <c r="SU503" s="525" t="s">
        <v>485</v>
      </c>
      <c r="SV503" s="455"/>
      <c r="SW503" s="492"/>
      <c r="SX503" s="492">
        <f>VLOOKUP(SU503,$A$563:$F$2022,6,FALSE)</f>
        <v>0</v>
      </c>
      <c r="SY503" s="454" t="s">
        <v>69</v>
      </c>
      <c r="SZ503" s="450">
        <f>SX503*1.1</f>
        <v>0</v>
      </c>
      <c r="TA503" s="450"/>
      <c r="TB503" s="486"/>
      <c r="TC503" s="454" t="s">
        <v>84</v>
      </c>
      <c r="TD503" s="525" t="s">
        <v>489</v>
      </c>
      <c r="TE503" s="455"/>
      <c r="TF503" s="492"/>
      <c r="TG503" s="492">
        <f>VLOOKUP(TD503,$A$563:$F$2022,6,FALSE)</f>
        <v>0</v>
      </c>
      <c r="TH503" s="454" t="s">
        <v>69</v>
      </c>
      <c r="TI503" s="450">
        <f>TG503*1.1</f>
        <v>0</v>
      </c>
      <c r="TJ503" s="455"/>
      <c r="TK503" s="486"/>
      <c r="TL503" s="454" t="s">
        <v>84</v>
      </c>
      <c r="TM503" s="525" t="s">
        <v>485</v>
      </c>
      <c r="TN503" s="455"/>
      <c r="TO503" s="492"/>
      <c r="TP503" s="492">
        <f>VLOOKUP(TM503,$A$563:$F$2022,6,FALSE)</f>
        <v>0</v>
      </c>
      <c r="TQ503" s="454" t="s">
        <v>69</v>
      </c>
      <c r="TR503" s="450">
        <f>TP503*1.1</f>
        <v>0</v>
      </c>
      <c r="TS503" s="450"/>
      <c r="TT503" s="486"/>
      <c r="TU503" s="454" t="s">
        <v>84</v>
      </c>
      <c r="TV503" s="506" t="s">
        <v>186</v>
      </c>
      <c r="TW503" s="455"/>
      <c r="TX503" s="492"/>
      <c r="TY503" s="492" t="e">
        <f>VLOOKUP(TV503,$A$563:$F$2022,6,FALSE)</f>
        <v>#N/A</v>
      </c>
      <c r="TZ503" s="454" t="s">
        <v>69</v>
      </c>
      <c r="UA503" s="450" t="e">
        <f>TY503*1.1</f>
        <v>#N/A</v>
      </c>
      <c r="UB503" s="450"/>
      <c r="UC503" s="486"/>
      <c r="UD503" s="454" t="s">
        <v>84</v>
      </c>
      <c r="UE503" s="525" t="s">
        <v>465</v>
      </c>
      <c r="UF503" s="455"/>
      <c r="UG503" s="492"/>
      <c r="UH503" s="492">
        <f>VLOOKUP(UE503,$A$563:$F$2022,6,FALSE)</f>
        <v>26</v>
      </c>
      <c r="UI503" s="454" t="s">
        <v>69</v>
      </c>
      <c r="UJ503" s="450">
        <f>UH503*1.1</f>
        <v>28.6</v>
      </c>
      <c r="UK503" s="450"/>
      <c r="UL503" s="486"/>
      <c r="UM503" s="454" t="s">
        <v>84</v>
      </c>
      <c r="UN503" s="506" t="s">
        <v>186</v>
      </c>
      <c r="UO503" s="455"/>
      <c r="UP503" s="492"/>
      <c r="UQ503" s="492" t="e">
        <f>VLOOKUP(UN503,$A$563:$F$2022,6,FALSE)</f>
        <v>#N/A</v>
      </c>
      <c r="UR503" s="454" t="s">
        <v>69</v>
      </c>
      <c r="US503" s="450" t="e">
        <f>UQ503*1.1</f>
        <v>#N/A</v>
      </c>
      <c r="UT503" s="450"/>
      <c r="UU503" s="486"/>
      <c r="UV503" s="454" t="s">
        <v>84</v>
      </c>
      <c r="UW503" s="525" t="s">
        <v>465</v>
      </c>
      <c r="UX503" s="455"/>
      <c r="UY503" s="492"/>
      <c r="UZ503" s="492">
        <f>VLOOKUP(UW503,$A$563:$F$2022,6,FALSE)</f>
        <v>26</v>
      </c>
      <c r="VA503" s="454" t="s">
        <v>69</v>
      </c>
      <c r="VB503" s="450">
        <f>UZ503*1.1</f>
        <v>28.6</v>
      </c>
      <c r="VC503" s="450"/>
      <c r="VD503" s="486"/>
      <c r="VE503" s="454" t="s">
        <v>84</v>
      </c>
      <c r="VF503" s="506" t="s">
        <v>186</v>
      </c>
      <c r="VG503" s="455"/>
      <c r="VH503" s="492"/>
      <c r="VI503" s="492" t="e">
        <f>VLOOKUP(VF503,$A$563:$F$2022,6,FALSE)</f>
        <v>#N/A</v>
      </c>
      <c r="VJ503" s="454" t="s">
        <v>69</v>
      </c>
      <c r="VK503" s="450" t="e">
        <f>VI503*1.1</f>
        <v>#N/A</v>
      </c>
      <c r="VL503" s="450"/>
      <c r="VM503" s="486"/>
      <c r="VN503" s="454" t="s">
        <v>84</v>
      </c>
      <c r="VO503" s="525" t="s">
        <v>437</v>
      </c>
      <c r="VP503" s="455"/>
      <c r="VQ503" s="492"/>
      <c r="VR503" s="492">
        <f>VLOOKUP(VO503,$A$563:$F$2022,6,FALSE)</f>
        <v>5</v>
      </c>
      <c r="VS503" s="454" t="s">
        <v>69</v>
      </c>
      <c r="VT503" s="450">
        <f>VR503*1.1</f>
        <v>5.5</v>
      </c>
      <c r="VU503" s="450"/>
      <c r="VV503" s="486"/>
      <c r="VW503" s="454" t="s">
        <v>84</v>
      </c>
      <c r="VX503" s="506" t="s">
        <v>186</v>
      </c>
      <c r="VY503" s="455"/>
      <c r="VZ503" s="455"/>
      <c r="WA503" s="492" t="e">
        <f>VLOOKUP(VX503,$A$563:$F$2022,6,FALSE)</f>
        <v>#N/A</v>
      </c>
      <c r="WB503" s="454" t="s">
        <v>69</v>
      </c>
      <c r="WC503" s="450" t="e">
        <f>WA503*1.1</f>
        <v>#N/A</v>
      </c>
      <c r="WD503" s="455"/>
      <c r="WE503" s="486"/>
      <c r="WF503" s="454" t="s">
        <v>84</v>
      </c>
      <c r="WG503" s="525" t="s">
        <v>451</v>
      </c>
      <c r="WH503" s="455"/>
      <c r="WI503" s="492"/>
      <c r="WJ503" s="492">
        <f>VLOOKUP(WG503,$A$563:$F$2022,6,FALSE)</f>
        <v>11</v>
      </c>
      <c r="WK503" s="454" t="s">
        <v>69</v>
      </c>
      <c r="WL503" s="450">
        <f>WJ503*1.1</f>
        <v>12.100000000000001</v>
      </c>
      <c r="WM503" s="455"/>
      <c r="WN503" s="486"/>
      <c r="WO503" s="454" t="s">
        <v>84</v>
      </c>
      <c r="WP503" s="525" t="s">
        <v>499</v>
      </c>
      <c r="WQ503" s="492"/>
      <c r="WR503" s="492"/>
      <c r="WS503" s="492">
        <f>VLOOKUP(WP503,$A$563:$F$2022,6,FALSE)</f>
        <v>93</v>
      </c>
      <c r="WT503" s="454" t="s">
        <v>69</v>
      </c>
      <c r="WU503" s="450">
        <f>WS503*1.1</f>
        <v>102.30000000000001</v>
      </c>
      <c r="WV503" s="450"/>
      <c r="WW503" s="486"/>
      <c r="WX503" s="454" t="s">
        <v>84</v>
      </c>
      <c r="WY503" s="525" t="s">
        <v>623</v>
      </c>
      <c r="WZ503" s="455"/>
      <c r="XA503" s="492"/>
      <c r="XB503" s="492">
        <f>VLOOKUP(WY503,$A$563:$F$2022,6,FALSE)</f>
        <v>36</v>
      </c>
      <c r="XC503" s="454" t="s">
        <v>69</v>
      </c>
      <c r="XD503" s="450">
        <f>XB503*1.1</f>
        <v>39.6</v>
      </c>
      <c r="XE503" s="455"/>
      <c r="XF503" s="486"/>
      <c r="XG503" s="454" t="s">
        <v>84</v>
      </c>
      <c r="XH503" s="506" t="s">
        <v>186</v>
      </c>
      <c r="XI503" s="455"/>
      <c r="XJ503" s="455"/>
      <c r="XK503" s="492" t="e">
        <f>VLOOKUP(XH503,$A$563:$F$2022,6,FALSE)</f>
        <v>#N/A</v>
      </c>
      <c r="XL503" s="454" t="s">
        <v>69</v>
      </c>
      <c r="XM503" s="450" t="e">
        <f>XK503*1.1</f>
        <v>#N/A</v>
      </c>
      <c r="XN503" s="455"/>
      <c r="XO503" s="486"/>
      <c r="XP503" s="454" t="s">
        <v>84</v>
      </c>
      <c r="XQ503" s="525" t="s">
        <v>437</v>
      </c>
      <c r="XR503" s="455"/>
      <c r="XS503" s="492"/>
      <c r="XT503" s="492">
        <f>VLOOKUP(XQ503,$A$563:$F$2022,6,FALSE)</f>
        <v>5</v>
      </c>
      <c r="XU503" s="454" t="s">
        <v>69</v>
      </c>
      <c r="XV503" s="450">
        <f>XT503*1.1</f>
        <v>5.5</v>
      </c>
      <c r="XW503" s="450"/>
      <c r="XX503" s="486"/>
      <c r="XY503" s="454" t="s">
        <v>84</v>
      </c>
      <c r="XZ503" s="525" t="s">
        <v>593</v>
      </c>
      <c r="YA503" s="455"/>
      <c r="YB503" s="492"/>
      <c r="YC503" s="492">
        <f>VLOOKUP(XZ503,$A$563:$F$2022,6,FALSE)</f>
        <v>123</v>
      </c>
      <c r="YD503" s="454" t="s">
        <v>69</v>
      </c>
      <c r="YE503" s="450">
        <f>YC503*1.1</f>
        <v>135.30000000000001</v>
      </c>
      <c r="YF503" s="455"/>
      <c r="YG503" s="486"/>
      <c r="YH503" s="454" t="s">
        <v>84</v>
      </c>
      <c r="YI503" s="525" t="s">
        <v>499</v>
      </c>
      <c r="YJ503" s="455"/>
      <c r="YK503" s="492"/>
      <c r="YL503" s="492">
        <f>VLOOKUP(YI503,$A$563:$F$2022,6,FALSE)</f>
        <v>93</v>
      </c>
      <c r="YM503" s="454" t="s">
        <v>69</v>
      </c>
      <c r="YN503" s="450">
        <f>YL503*1.1</f>
        <v>102.30000000000001</v>
      </c>
      <c r="YO503" s="450"/>
      <c r="YP503" s="486"/>
      <c r="YQ503" s="454" t="s">
        <v>84</v>
      </c>
      <c r="YR503" s="506" t="s">
        <v>186</v>
      </c>
      <c r="YS503" s="455"/>
      <c r="YT503" s="455"/>
      <c r="YU503" s="492" t="e">
        <f>VLOOKUP(YR503,$A$563:$F$2022,6,FALSE)</f>
        <v>#N/A</v>
      </c>
      <c r="YV503" s="454" t="s">
        <v>69</v>
      </c>
      <c r="YW503" s="450" t="e">
        <f>YU503*1.1</f>
        <v>#N/A</v>
      </c>
      <c r="YX503" s="455"/>
      <c r="YY503" s="486"/>
      <c r="YZ503" s="454" t="s">
        <v>84</v>
      </c>
      <c r="ZA503" s="506" t="s">
        <v>186</v>
      </c>
      <c r="ZB503" s="455"/>
      <c r="ZC503" s="455"/>
      <c r="ZD503" s="492" t="e">
        <f>VLOOKUP(ZA503,$A$563:$F$2022,6,FALSE)</f>
        <v>#N/A</v>
      </c>
      <c r="ZE503" s="454" t="s">
        <v>69</v>
      </c>
      <c r="ZF503" s="450" t="e">
        <f>ZD503*1.1</f>
        <v>#N/A</v>
      </c>
      <c r="ZG503" s="455"/>
      <c r="ZH503" s="486"/>
      <c r="ZI503" s="454" t="s">
        <v>84</v>
      </c>
      <c r="ZJ503" s="490" t="s">
        <v>441</v>
      </c>
      <c r="ZK503" s="455"/>
      <c r="ZL503" s="455"/>
      <c r="ZM503" s="492">
        <f>VLOOKUP(ZJ503,$A$563:$F$2022,6,FALSE)</f>
        <v>81</v>
      </c>
      <c r="ZN503" s="454" t="s">
        <v>69</v>
      </c>
      <c r="ZO503" s="450">
        <f>ZM503*1.1</f>
        <v>89.100000000000009</v>
      </c>
      <c r="ZP503" s="455"/>
      <c r="ZQ503" s="486"/>
      <c r="ZR503" s="454" t="s">
        <v>84</v>
      </c>
      <c r="ZS503" s="506" t="s">
        <v>186</v>
      </c>
      <c r="ZT503" s="455"/>
      <c r="ZU503" s="492"/>
      <c r="ZV503" s="492" t="e">
        <f>VLOOKUP(ZS503,$A$563:$F$2022,6,FALSE)</f>
        <v>#N/A</v>
      </c>
      <c r="ZW503" s="454" t="s">
        <v>69</v>
      </c>
      <c r="ZX503" s="450" t="e">
        <f>ZV503*1.1</f>
        <v>#N/A</v>
      </c>
      <c r="ZY503" s="450"/>
      <c r="ZZ503" s="486"/>
      <c r="AAA503" s="454" t="s">
        <v>84</v>
      </c>
      <c r="AAB503" s="506" t="s">
        <v>186</v>
      </c>
      <c r="AAC503" s="455"/>
      <c r="AAD503" s="492"/>
      <c r="AAE503" s="492" t="e">
        <f>VLOOKUP(AAB503,$A$563:$F$2022,6,FALSE)</f>
        <v>#N/A</v>
      </c>
      <c r="AAF503" s="454" t="s">
        <v>69</v>
      </c>
      <c r="AAG503" s="450" t="e">
        <f>AAE503*1.1</f>
        <v>#N/A</v>
      </c>
      <c r="AAH503" s="450"/>
      <c r="AAI503" s="486"/>
      <c r="AAJ503" s="454" t="s">
        <v>84</v>
      </c>
      <c r="AAK503" s="506" t="s">
        <v>186</v>
      </c>
      <c r="AAL503" s="455"/>
      <c r="AAM503" s="492"/>
      <c r="AAN503" s="492" t="e">
        <f>VLOOKUP(AAK503,$A$563:$F$2022,6,FALSE)</f>
        <v>#N/A</v>
      </c>
      <c r="AAO503" s="454" t="s">
        <v>69</v>
      </c>
      <c r="AAP503" s="450" t="e">
        <f>AAN503*1.1</f>
        <v>#N/A</v>
      </c>
      <c r="AAQ503" s="450"/>
      <c r="AAR503" s="486"/>
      <c r="AAS503" s="454" t="s">
        <v>84</v>
      </c>
      <c r="AAT503" s="506" t="s">
        <v>186</v>
      </c>
      <c r="AAU503" s="455"/>
      <c r="AAV503" s="492"/>
      <c r="AAW503" s="492" t="e">
        <f>VLOOKUP(AAT503,$A$563:$F$2022,6,FALSE)</f>
        <v>#N/A</v>
      </c>
      <c r="AAX503" s="454" t="s">
        <v>69</v>
      </c>
      <c r="AAY503" s="450" t="e">
        <f>AAW503*1.1</f>
        <v>#N/A</v>
      </c>
      <c r="AAZ503" s="450"/>
      <c r="ABA503" s="486"/>
      <c r="ABB503" s="454" t="s">
        <v>84</v>
      </c>
      <c r="ABC503" s="506" t="s">
        <v>186</v>
      </c>
      <c r="ABD503" s="455"/>
      <c r="ABE503" s="492"/>
      <c r="ABF503" s="492" t="e">
        <f>VLOOKUP(ABC503,$A$563:$F$2022,6,FALSE)</f>
        <v>#N/A</v>
      </c>
      <c r="ABG503" s="454" t="s">
        <v>69</v>
      </c>
      <c r="ABH503" s="450" t="e">
        <f>ABF503*1.1</f>
        <v>#N/A</v>
      </c>
      <c r="ABI503" s="450"/>
      <c r="ABJ503" s="486"/>
      <c r="ABK503" s="454" t="s">
        <v>84</v>
      </c>
      <c r="ABL503" s="506" t="s">
        <v>186</v>
      </c>
      <c r="ABM503" s="455"/>
      <c r="ABN503" s="492"/>
      <c r="ABO503" s="492" t="e">
        <f>VLOOKUP(ABL503,$A$563:$F$2022,6,FALSE)</f>
        <v>#N/A</v>
      </c>
      <c r="ABP503" s="454" t="s">
        <v>69</v>
      </c>
      <c r="ABQ503" s="450" t="e">
        <f>ABO503*1.1</f>
        <v>#N/A</v>
      </c>
      <c r="ABR503" s="450"/>
      <c r="ABS503" s="486"/>
      <c r="ABT503" s="454" t="s">
        <v>84</v>
      </c>
      <c r="ABU503" s="506" t="s">
        <v>186</v>
      </c>
      <c r="ABV503" s="455"/>
      <c r="ABW503" s="492"/>
      <c r="ABX503" s="492" t="e">
        <f>VLOOKUP(ABU503,$A$563:$F$2022,6,FALSE)</f>
        <v>#N/A</v>
      </c>
      <c r="ABY503" s="454" t="s">
        <v>69</v>
      </c>
      <c r="ABZ503" s="450" t="e">
        <f>ABX503*1.1</f>
        <v>#N/A</v>
      </c>
      <c r="ACA503" s="450"/>
      <c r="ACB503" s="486"/>
      <c r="ACC503" s="454" t="s">
        <v>84</v>
      </c>
      <c r="ACD503" s="506" t="s">
        <v>186</v>
      </c>
      <c r="ACE503" s="455"/>
      <c r="ACF503" s="492"/>
      <c r="ACG503" s="492" t="e">
        <f>VLOOKUP(ACD503,$A$563:$F$2022,6,FALSE)</f>
        <v>#N/A</v>
      </c>
      <c r="ACH503" s="454" t="s">
        <v>69</v>
      </c>
      <c r="ACI503" s="450" t="e">
        <f>ACG503*1.1</f>
        <v>#N/A</v>
      </c>
      <c r="ACJ503" s="450"/>
      <c r="ACK503" s="486"/>
      <c r="ACL503" s="454" t="s">
        <v>84</v>
      </c>
      <c r="ACM503" s="506" t="s">
        <v>186</v>
      </c>
      <c r="ACN503" s="455"/>
      <c r="ACO503" s="492"/>
      <c r="ACP503" s="492" t="e">
        <f>VLOOKUP(ACM503,$A$563:$F$2022,6,FALSE)</f>
        <v>#N/A</v>
      </c>
      <c r="ACQ503" s="454" t="s">
        <v>69</v>
      </c>
      <c r="ACR503" s="450" t="e">
        <f>ACP503*1.1</f>
        <v>#N/A</v>
      </c>
      <c r="ACS503" s="450"/>
      <c r="ACT503" s="486"/>
      <c r="ACU503" s="454" t="s">
        <v>84</v>
      </c>
      <c r="ACV503" s="490" t="s">
        <v>499</v>
      </c>
      <c r="ACW503" s="455"/>
      <c r="ACX503" s="492"/>
      <c r="ACY503" s="492">
        <f>VLOOKUP(ACV503,$A$563:$F$2022,6,FALSE)</f>
        <v>93</v>
      </c>
      <c r="ACZ503" s="454" t="s">
        <v>69</v>
      </c>
      <c r="ADA503" s="450">
        <f>ACY503*1.1</f>
        <v>102.30000000000001</v>
      </c>
      <c r="ADB503" s="450"/>
      <c r="ADC503" s="486"/>
      <c r="ADD503" s="454" t="s">
        <v>84</v>
      </c>
      <c r="ADE503" s="525" t="s">
        <v>451</v>
      </c>
      <c r="ADF503" s="455"/>
      <c r="ADG503" s="492"/>
      <c r="ADH503" s="492">
        <f>VLOOKUP(ADE503,$A$563:$F$2022,6,FALSE)</f>
        <v>11</v>
      </c>
      <c r="ADI503" s="454" t="s">
        <v>69</v>
      </c>
      <c r="ADJ503" s="450">
        <f>ADH503*1.1</f>
        <v>12.100000000000001</v>
      </c>
      <c r="ADK503" s="455"/>
      <c r="ADL503" s="486"/>
      <c r="ADM503" s="454" t="s">
        <v>84</v>
      </c>
      <c r="ADN503" s="525" t="s">
        <v>940</v>
      </c>
      <c r="ADO503" s="455"/>
      <c r="ADP503" s="492"/>
      <c r="ADQ503" s="492">
        <f>VLOOKUP(ADN503,$A$563:$F$2022,6,FALSE)</f>
        <v>11</v>
      </c>
      <c r="ADR503" s="454" t="s">
        <v>69</v>
      </c>
      <c r="ADS503" s="450">
        <f>ADQ503*1.1</f>
        <v>12.100000000000001</v>
      </c>
      <c r="ADT503" s="450"/>
      <c r="ADU503" s="486"/>
      <c r="ADV503" s="454" t="s">
        <v>84</v>
      </c>
      <c r="ADW503" s="525" t="s">
        <v>489</v>
      </c>
      <c r="ADX503" s="455"/>
      <c r="ADY503" s="455"/>
      <c r="ADZ503" s="492">
        <f>VLOOKUP(ADW503,$A$563:$F$2022,6,FALSE)</f>
        <v>0</v>
      </c>
      <c r="AEA503" s="454" t="s">
        <v>69</v>
      </c>
      <c r="AEB503" s="450">
        <f>ADZ503*1.1</f>
        <v>0</v>
      </c>
      <c r="AEC503" s="455"/>
      <c r="AED503" s="486"/>
      <c r="AEE503" s="454" t="s">
        <v>84</v>
      </c>
      <c r="AEF503" s="525" t="s">
        <v>481</v>
      </c>
      <c r="AEG503" s="455"/>
      <c r="AEH503" s="492"/>
      <c r="AEI503" s="492">
        <f>VLOOKUP(AEF503,$A$563:$F$2022,6,FALSE)</f>
        <v>76</v>
      </c>
      <c r="AEJ503" s="454" t="s">
        <v>69</v>
      </c>
      <c r="AEK503" s="450">
        <f>AEI503*1.1</f>
        <v>83.600000000000009</v>
      </c>
      <c r="AEL503" s="455"/>
      <c r="AEM503" s="486"/>
      <c r="AEN503" s="454" t="s">
        <v>84</v>
      </c>
      <c r="AEO503" s="525" t="s">
        <v>451</v>
      </c>
      <c r="AEP503" s="455"/>
      <c r="AEQ503" s="492"/>
      <c r="AER503" s="492">
        <f>VLOOKUP(AEO503,$A$563:$F$2022,6,FALSE)</f>
        <v>11</v>
      </c>
      <c r="AES503" s="454" t="s">
        <v>69</v>
      </c>
      <c r="AET503" s="450">
        <f>AER503*1.1</f>
        <v>12.100000000000001</v>
      </c>
      <c r="AEU503" s="455"/>
      <c r="AEV503" s="486"/>
      <c r="AEW503" s="454" t="s">
        <v>84</v>
      </c>
      <c r="AEX503" s="525" t="s">
        <v>451</v>
      </c>
      <c r="AEY503" s="455"/>
      <c r="AEZ503" s="492"/>
      <c r="AFA503" s="492">
        <f>VLOOKUP(AEX503,$A$563:$F$2022,6,FALSE)</f>
        <v>11</v>
      </c>
      <c r="AFB503" s="454" t="s">
        <v>69</v>
      </c>
      <c r="AFC503" s="450">
        <f>AFA503*1.1</f>
        <v>12.100000000000001</v>
      </c>
      <c r="AFD503" s="450"/>
      <c r="AFE503" s="486"/>
      <c r="AFF503" s="454" t="s">
        <v>84</v>
      </c>
      <c r="AFG503" s="525" t="s">
        <v>504</v>
      </c>
      <c r="AFH503" s="455"/>
      <c r="AFI503" s="492"/>
      <c r="AFJ503" s="492">
        <f>VLOOKUP(AFG503,$A$563:$F$2022,6,FALSE)</f>
        <v>39</v>
      </c>
      <c r="AFK503" s="454" t="s">
        <v>69</v>
      </c>
      <c r="AFL503" s="450">
        <f>AFJ503*1.1</f>
        <v>42.900000000000006</v>
      </c>
      <c r="AFM503" s="450"/>
      <c r="AFN503" s="486"/>
      <c r="AFO503" s="454" t="s">
        <v>84</v>
      </c>
      <c r="AFP503" s="525" t="s">
        <v>504</v>
      </c>
      <c r="AFQ503" s="455"/>
      <c r="AFR503" s="492"/>
      <c r="AFS503" s="492">
        <f>VLOOKUP(AFP503,$A$563:$F$2022,6,FALSE)</f>
        <v>39</v>
      </c>
      <c r="AFT503" s="454" t="s">
        <v>69</v>
      </c>
      <c r="AFU503" s="450">
        <f>AFS503*1.1</f>
        <v>42.900000000000006</v>
      </c>
      <c r="AFV503" s="450"/>
      <c r="AFW503" s="486"/>
      <c r="AFX503" s="454" t="s">
        <v>84</v>
      </c>
      <c r="AFY503" s="528" t="s">
        <v>1435</v>
      </c>
      <c r="AFZ503" s="455"/>
      <c r="AGA503" s="492"/>
      <c r="AGB503" s="492">
        <f>VLOOKUP(AFY503,$A$563:$F$2022,6,FALSE)</f>
        <v>11</v>
      </c>
      <c r="AGC503" s="454" t="s">
        <v>69</v>
      </c>
      <c r="AGD503" s="450">
        <f>AGB503*1.1</f>
        <v>12.100000000000001</v>
      </c>
      <c r="AGE503" s="450"/>
      <c r="AGF503" s="486"/>
      <c r="AGG503" s="454" t="s">
        <v>84</v>
      </c>
      <c r="AGH503" s="525" t="s">
        <v>940</v>
      </c>
      <c r="AGI503" s="455"/>
      <c r="AGJ503" s="492"/>
      <c r="AGK503" s="492">
        <f>VLOOKUP(AGH503,$A$563:$F$2022,6,FALSE)</f>
        <v>11</v>
      </c>
      <c r="AGL503" s="454" t="s">
        <v>69</v>
      </c>
      <c r="AGM503" s="450">
        <f>AGK503*1.1</f>
        <v>12.100000000000001</v>
      </c>
      <c r="AGN503" s="450"/>
      <c r="AGO503" s="486"/>
      <c r="AGP503" s="454" t="s">
        <v>84</v>
      </c>
      <c r="AGQ503" s="525" t="s">
        <v>549</v>
      </c>
      <c r="AGR503" s="455"/>
      <c r="AGS503" s="492"/>
      <c r="AGT503" s="492">
        <f>VLOOKUP(AGQ503,$A$563:$F$2022,6,FALSE)</f>
        <v>0</v>
      </c>
      <c r="AGU503" s="454" t="s">
        <v>69</v>
      </c>
      <c r="AGV503" s="450">
        <f>AGT503*1.1</f>
        <v>0</v>
      </c>
      <c r="AGW503" s="450"/>
      <c r="AGX503" s="486"/>
      <c r="AGY503" s="454" t="s">
        <v>84</v>
      </c>
      <c r="AGZ503" s="527" t="s">
        <v>623</v>
      </c>
      <c r="AHA503" s="455"/>
      <c r="AHB503" s="492"/>
      <c r="AHC503" s="492">
        <f>VLOOKUP(AGZ503,$A$563:$F$2022,6,FALSE)</f>
        <v>36</v>
      </c>
      <c r="AHD503" s="454" t="s">
        <v>69</v>
      </c>
      <c r="AHE503" s="450">
        <f>AHC503*1.1</f>
        <v>39.6</v>
      </c>
      <c r="AHF503" s="450"/>
      <c r="AHG503" s="486"/>
      <c r="AHH503" s="495"/>
      <c r="AHI503" s="543"/>
      <c r="AHJ503" s="496"/>
      <c r="AHK503" s="497"/>
      <c r="AHL503" s="497"/>
      <c r="AHM503" s="495"/>
      <c r="AHN503" s="481"/>
      <c r="AHO503" s="481"/>
      <c r="AHP503" s="496"/>
      <c r="AHQ503" s="495"/>
      <c r="AHR503" s="512"/>
      <c r="AHS503" s="496"/>
      <c r="AHT503" s="497"/>
      <c r="AHU503" s="497"/>
      <c r="AHV503" s="495"/>
      <c r="AHW503" s="481"/>
      <c r="AHX503" s="481"/>
      <c r="AHY503" s="496"/>
      <c r="AHZ503" s="495"/>
      <c r="AIA503" s="522"/>
      <c r="AIB503" s="496"/>
      <c r="AIC503" s="497"/>
      <c r="AID503" s="497"/>
      <c r="AIE503" s="495"/>
      <c r="AIF503" s="481"/>
      <c r="AIG503" s="481"/>
      <c r="AIH503" s="496"/>
      <c r="AII503" s="263"/>
      <c r="AIJ503" s="432"/>
      <c r="AIK503" s="264"/>
      <c r="AIL503" s="264"/>
      <c r="AIM503" s="265"/>
      <c r="AIN503" s="263"/>
      <c r="AIO503" s="210"/>
      <c r="AIP503" s="264"/>
      <c r="AIQ503" s="264"/>
    </row>
    <row r="504" spans="1:927" s="16" customFormat="1" ht="15">
      <c r="A504" s="454"/>
      <c r="B504" s="491"/>
      <c r="C504" s="455"/>
      <c r="D504" s="454"/>
      <c r="E504" s="454"/>
      <c r="F504" s="454"/>
      <c r="G504" s="450"/>
      <c r="H504" s="450">
        <f>SUM(G499:G503)</f>
        <v>274.8</v>
      </c>
      <c r="I504" s="456"/>
      <c r="J504" s="454"/>
      <c r="K504" s="526"/>
      <c r="L504" s="455"/>
      <c r="M504" s="454"/>
      <c r="N504" s="454"/>
      <c r="O504" s="454"/>
      <c r="P504" s="450"/>
      <c r="Q504" s="450">
        <f>SUM(P499:P503)</f>
        <v>212.4</v>
      </c>
      <c r="R504" s="456"/>
      <c r="S504" s="454"/>
      <c r="T504" s="526"/>
      <c r="U504" s="455"/>
      <c r="V504" s="454"/>
      <c r="W504" s="454"/>
      <c r="X504" s="454"/>
      <c r="Y504" s="450"/>
      <c r="Z504" s="450">
        <f>SUM(Y499:Y503)</f>
        <v>204.7</v>
      </c>
      <c r="AA504" s="456"/>
      <c r="AB504" s="454"/>
      <c r="AC504" s="526"/>
      <c r="AD504" s="455"/>
      <c r="AE504" s="454"/>
      <c r="AF504" s="454"/>
      <c r="AG504" s="454"/>
      <c r="AH504" s="450"/>
      <c r="AI504" s="450">
        <f>SUM(AH499:AH503)</f>
        <v>296.40000000000003</v>
      </c>
      <c r="AJ504" s="456"/>
      <c r="AK504" s="454"/>
      <c r="AL504" s="491"/>
      <c r="AM504" s="455"/>
      <c r="AN504" s="454"/>
      <c r="AO504" s="454"/>
      <c r="AP504" s="454"/>
      <c r="AQ504" s="450"/>
      <c r="AR504" s="450">
        <f>SUM(AQ499:AQ503)</f>
        <v>325.3</v>
      </c>
      <c r="AS504" s="456"/>
      <c r="AT504" s="454"/>
      <c r="AU504" s="526"/>
      <c r="AV504" s="455"/>
      <c r="AW504" s="454"/>
      <c r="AX504" s="454"/>
      <c r="AY504" s="454"/>
      <c r="AZ504" s="450"/>
      <c r="BA504" s="450">
        <f>SUM(AZ499:AZ503)</f>
        <v>231.1</v>
      </c>
      <c r="BB504" s="456"/>
      <c r="BC504" s="454"/>
      <c r="BD504" s="526"/>
      <c r="BE504" s="455"/>
      <c r="BF504" s="454"/>
      <c r="BG504" s="454"/>
      <c r="BH504" s="454"/>
      <c r="BI504" s="450"/>
      <c r="BJ504" s="450">
        <f>SUM(BI499:BI503)</f>
        <v>202.79999999999998</v>
      </c>
      <c r="BK504" s="456"/>
      <c r="BL504" s="454"/>
      <c r="BM504" s="526"/>
      <c r="BN504" s="455"/>
      <c r="BO504" s="454"/>
      <c r="BP504" s="454"/>
      <c r="BQ504" s="454"/>
      <c r="BR504" s="450"/>
      <c r="BS504" s="450">
        <f>SUM(BR499:BR503)</f>
        <v>280.09999999999997</v>
      </c>
      <c r="BT504" s="456"/>
      <c r="BU504" s="454"/>
      <c r="BV504" s="526"/>
      <c r="BW504" s="455"/>
      <c r="BX504" s="454"/>
      <c r="BY504" s="454"/>
      <c r="BZ504" s="454"/>
      <c r="CA504" s="450"/>
      <c r="CB504" s="450">
        <f>SUM(CA499:CA503)</f>
        <v>236.6</v>
      </c>
      <c r="CC504" s="456"/>
      <c r="CD504" s="454"/>
      <c r="CE504" s="526"/>
      <c r="CF504" s="455"/>
      <c r="CG504" s="454"/>
      <c r="CH504" s="454"/>
      <c r="CI504" s="454"/>
      <c r="CJ504" s="450"/>
      <c r="CK504" s="450">
        <f>SUM(CJ499:CJ503)</f>
        <v>199.2</v>
      </c>
      <c r="CL504" s="456"/>
      <c r="CM504" s="454"/>
      <c r="CN504" s="526"/>
      <c r="CO504" s="455"/>
      <c r="CP504" s="454"/>
      <c r="CQ504" s="454"/>
      <c r="CR504" s="454"/>
      <c r="CS504" s="450"/>
      <c r="CT504" s="450">
        <f>SUM(CS499:CS503)</f>
        <v>209.9</v>
      </c>
      <c r="CU504" s="456"/>
      <c r="CV504" s="454"/>
      <c r="CW504" s="526"/>
      <c r="CX504" s="455"/>
      <c r="CY504" s="454"/>
      <c r="CZ504" s="454"/>
      <c r="DA504" s="454"/>
      <c r="DB504" s="450"/>
      <c r="DC504" s="450">
        <f>SUM(DB499:DB503)</f>
        <v>243.40000000000003</v>
      </c>
      <c r="DD504" s="456"/>
      <c r="DE504" s="454"/>
      <c r="DF504" s="526"/>
      <c r="DG504" s="455"/>
      <c r="DH504" s="454"/>
      <c r="DI504" s="454"/>
      <c r="DJ504" s="454"/>
      <c r="DK504" s="450"/>
      <c r="DL504" s="450">
        <f>SUM(DK499:DK503)</f>
        <v>199.49999999999997</v>
      </c>
      <c r="DM504" s="456"/>
      <c r="DN504" s="454"/>
      <c r="DO504" s="535"/>
      <c r="DP504" s="455"/>
      <c r="DQ504" s="454"/>
      <c r="DR504" s="454"/>
      <c r="DS504" s="454"/>
      <c r="DT504" s="450"/>
      <c r="DU504" s="450">
        <f>SUM(DT499:DT503)</f>
        <v>362.69999999999993</v>
      </c>
      <c r="DV504" s="456"/>
      <c r="DW504" s="454"/>
      <c r="DX504" s="455"/>
      <c r="DY504" s="455"/>
      <c r="DZ504" s="454"/>
      <c r="EA504" s="454"/>
      <c r="EB504" s="454"/>
      <c r="EC504" s="450"/>
      <c r="ED504" s="450" t="e">
        <f>SUM(EC499:EC503)</f>
        <v>#N/A</v>
      </c>
      <c r="EE504" s="456"/>
      <c r="EF504" s="454"/>
      <c r="EG504" s="526"/>
      <c r="EH504" s="455"/>
      <c r="EI504" s="454"/>
      <c r="EJ504" s="454"/>
      <c r="EK504" s="454"/>
      <c r="EL504" s="450"/>
      <c r="EM504" s="450">
        <f>SUM(EL499:EL503)</f>
        <v>244.8</v>
      </c>
      <c r="EN504" s="456"/>
      <c r="EO504" s="454"/>
      <c r="EP504" s="526"/>
      <c r="EQ504" s="455"/>
      <c r="ER504" s="454"/>
      <c r="ES504" s="454"/>
      <c r="ET504" s="454"/>
      <c r="EU504" s="450"/>
      <c r="EV504" s="450">
        <f>SUM(EU499:EU503)</f>
        <v>202.5</v>
      </c>
      <c r="EW504" s="456"/>
      <c r="EX504" s="454"/>
      <c r="EY504" s="455"/>
      <c r="EZ504" s="455"/>
      <c r="FA504" s="454"/>
      <c r="FB504" s="454"/>
      <c r="FC504" s="454"/>
      <c r="FD504" s="450"/>
      <c r="FE504" s="450" t="e">
        <f>SUM(FD499:FD503)</f>
        <v>#N/A</v>
      </c>
      <c r="FF504" s="456"/>
      <c r="FG504" s="454"/>
      <c r="FH504" s="526"/>
      <c r="FI504" s="455"/>
      <c r="FJ504" s="454"/>
      <c r="FK504" s="454"/>
      <c r="FL504" s="454"/>
      <c r="FM504" s="450"/>
      <c r="FN504" s="450">
        <f>SUM(FM499:FM503)</f>
        <v>214.40000000000003</v>
      </c>
      <c r="FO504" s="456"/>
      <c r="FP504" s="454"/>
      <c r="FQ504" s="491"/>
      <c r="FR504" s="455"/>
      <c r="FS504" s="454"/>
      <c r="FT504" s="454"/>
      <c r="FU504" s="454"/>
      <c r="FV504" s="450"/>
      <c r="FW504" s="450">
        <f>SUM(FV499:FV503)</f>
        <v>286.5</v>
      </c>
      <c r="FX504" s="456"/>
      <c r="FY504" s="454"/>
      <c r="FZ504" s="491"/>
      <c r="GA504" s="455"/>
      <c r="GB504" s="454"/>
      <c r="GC504" s="454"/>
      <c r="GD504" s="454"/>
      <c r="GE504" s="450"/>
      <c r="GF504" s="450">
        <f>SUM(GE499:GE503)</f>
        <v>376.5</v>
      </c>
      <c r="GG504" s="456"/>
      <c r="GH504" s="454"/>
      <c r="GI504" s="526"/>
      <c r="GJ504" s="455"/>
      <c r="GK504" s="454"/>
      <c r="GL504" s="454"/>
      <c r="GM504" s="454"/>
      <c r="GN504" s="450"/>
      <c r="GO504" s="450">
        <f>SUM(GN499:GN503)</f>
        <v>353.8</v>
      </c>
      <c r="GP504" s="456"/>
      <c r="GQ504" s="454"/>
      <c r="GR504" s="526"/>
      <c r="GS504" s="455"/>
      <c r="GT504" s="454"/>
      <c r="GU504" s="454"/>
      <c r="GV504" s="454"/>
      <c r="GW504" s="454"/>
      <c r="GX504" s="450">
        <f>SUM(GW499:GW503)</f>
        <v>346.1</v>
      </c>
      <c r="GY504" s="456"/>
      <c r="GZ504" s="454"/>
      <c r="HA504" s="535"/>
      <c r="HB504" s="455"/>
      <c r="HC504" s="454"/>
      <c r="HD504" s="454"/>
      <c r="HE504" s="454"/>
      <c r="HF504" s="450"/>
      <c r="HG504" s="450">
        <f>SUM(HF499:HF503)</f>
        <v>238.7</v>
      </c>
      <c r="HH504" s="456"/>
      <c r="HI504" s="454"/>
      <c r="HJ504" s="526"/>
      <c r="HK504" s="455"/>
      <c r="HL504" s="454"/>
      <c r="HM504" s="454"/>
      <c r="HN504" s="454"/>
      <c r="HO504" s="454"/>
      <c r="HP504" s="450">
        <f>SUM(HO499:HO503)</f>
        <v>289.39999999999998</v>
      </c>
      <c r="HQ504" s="456"/>
      <c r="HR504" s="454"/>
      <c r="HS504" s="491"/>
      <c r="HT504" s="455"/>
      <c r="HU504" s="454"/>
      <c r="HV504" s="454"/>
      <c r="HW504" s="454"/>
      <c r="HX504" s="450"/>
      <c r="HY504" s="450">
        <f>SUM(HX499:HX503)</f>
        <v>203.9</v>
      </c>
      <c r="HZ504" s="456"/>
      <c r="IA504" s="454"/>
      <c r="IB504" s="526"/>
      <c r="IC504" s="455"/>
      <c r="ID504" s="454"/>
      <c r="IE504" s="454"/>
      <c r="IF504" s="454"/>
      <c r="IG504" s="454"/>
      <c r="IH504" s="450">
        <f>SUM(IG499:IG503)</f>
        <v>195.3</v>
      </c>
      <c r="II504" s="456"/>
      <c r="IJ504" s="454"/>
      <c r="IK504" s="526"/>
      <c r="IL504" s="455"/>
      <c r="IM504" s="454"/>
      <c r="IN504" s="454"/>
      <c r="IO504" s="454"/>
      <c r="IP504" s="450"/>
      <c r="IQ504" s="450">
        <f>SUM(IP499:IP503)</f>
        <v>195.29999999999998</v>
      </c>
      <c r="IR504" s="456"/>
      <c r="IS504" s="454"/>
      <c r="IT504" s="526"/>
      <c r="IU504" s="455"/>
      <c r="IV504" s="454"/>
      <c r="IW504" s="454"/>
      <c r="IX504" s="454"/>
      <c r="IY504" s="450"/>
      <c r="IZ504" s="450">
        <f>SUM(IY499:IY503)</f>
        <v>180.2</v>
      </c>
      <c r="JA504" s="456"/>
      <c r="JB504" s="454"/>
      <c r="JC504" s="526"/>
      <c r="JD504" s="455"/>
      <c r="JE504" s="454"/>
      <c r="JF504" s="454"/>
      <c r="JG504" s="454"/>
      <c r="JH504" s="450"/>
      <c r="JI504" s="450">
        <f>SUM(JH499:JH503)</f>
        <v>66</v>
      </c>
      <c r="JJ504" s="456"/>
      <c r="JK504" s="454"/>
      <c r="JL504" s="526"/>
      <c r="JM504" s="455"/>
      <c r="JN504" s="454"/>
      <c r="JO504" s="454"/>
      <c r="JP504" s="454"/>
      <c r="JQ504" s="450"/>
      <c r="JR504" s="450">
        <f>SUM(JQ499:JQ503)</f>
        <v>88.8</v>
      </c>
      <c r="JS504" s="456"/>
      <c r="JT504" s="454"/>
      <c r="JU504" s="526"/>
      <c r="JV504" s="455"/>
      <c r="JW504" s="454"/>
      <c r="JX504" s="454"/>
      <c r="JY504" s="454"/>
      <c r="JZ504" s="450"/>
      <c r="KA504" s="450">
        <f>SUM(JZ499:JZ503)</f>
        <v>202.9</v>
      </c>
      <c r="KB504" s="456"/>
      <c r="KC504" s="454"/>
      <c r="KD504" s="526"/>
      <c r="KE504" s="455"/>
      <c r="KF504" s="454"/>
      <c r="KG504" s="454"/>
      <c r="KH504" s="454"/>
      <c r="KI504" s="450"/>
      <c r="KJ504" s="450">
        <f>SUM(KI499:KI503)</f>
        <v>264.29999999999995</v>
      </c>
      <c r="KK504" s="456"/>
      <c r="KL504" s="454"/>
      <c r="KM504" s="526"/>
      <c r="KN504" s="455"/>
      <c r="KO504" s="454"/>
      <c r="KP504" s="454"/>
      <c r="KQ504" s="454"/>
      <c r="KR504" s="454"/>
      <c r="KS504" s="450">
        <f>SUM(KR499:KR503)</f>
        <v>276.40000000000003</v>
      </c>
      <c r="KT504" s="456"/>
      <c r="KU504" s="454"/>
      <c r="KV504" s="526"/>
      <c r="KW504" s="455"/>
      <c r="KX504" s="454"/>
      <c r="KY504" s="454"/>
      <c r="KZ504" s="454"/>
      <c r="LA504" s="450"/>
      <c r="LB504" s="450">
        <f>SUM(LA499:LA503)</f>
        <v>286.8</v>
      </c>
      <c r="LC504" s="456"/>
      <c r="LD504" s="454"/>
      <c r="LE504" s="526"/>
      <c r="LF504" s="455"/>
      <c r="LG504" s="454"/>
      <c r="LH504" s="454"/>
      <c r="LI504" s="454"/>
      <c r="LJ504" s="450"/>
      <c r="LK504" s="450">
        <f>SUM(LJ499:LJ503)</f>
        <v>320.5</v>
      </c>
      <c r="LL504" s="456"/>
      <c r="LM504" s="454"/>
      <c r="LN504" s="526"/>
      <c r="LO504" s="455"/>
      <c r="LP504" s="454"/>
      <c r="LQ504" s="454"/>
      <c r="LR504" s="454"/>
      <c r="LS504" s="450"/>
      <c r="LT504" s="450">
        <f>SUM(LS499:LS503)</f>
        <v>257.2</v>
      </c>
      <c r="LU504" s="456"/>
      <c r="LV504" s="454"/>
      <c r="LW504" s="526"/>
      <c r="LX504" s="455"/>
      <c r="LY504" s="454"/>
      <c r="LZ504" s="454"/>
      <c r="MA504" s="454"/>
      <c r="MB504" s="450"/>
      <c r="MC504" s="450">
        <f>SUM(MB499:MB503)</f>
        <v>338.3</v>
      </c>
      <c r="MD504" s="456"/>
      <c r="ME504" s="454"/>
      <c r="MF504" s="527"/>
      <c r="MG504" s="455"/>
      <c r="MH504" s="454"/>
      <c r="MI504" s="454"/>
      <c r="MJ504" s="454"/>
      <c r="MK504" s="450"/>
      <c r="ML504" s="450">
        <f>SUM(MK499:MK503)</f>
        <v>226.5</v>
      </c>
      <c r="MM504" s="456"/>
      <c r="MN504" s="454"/>
      <c r="MO504" s="526"/>
      <c r="MP504" s="455"/>
      <c r="MQ504" s="454"/>
      <c r="MR504" s="454"/>
      <c r="MS504" s="454"/>
      <c r="MT504" s="450"/>
      <c r="MU504" s="450">
        <f>SUM(MT499:MT503)</f>
        <v>266.60000000000002</v>
      </c>
      <c r="MV504" s="456"/>
      <c r="MW504" s="454"/>
      <c r="MX504" s="526"/>
      <c r="MY504" s="455"/>
      <c r="MZ504" s="454"/>
      <c r="NA504" s="454"/>
      <c r="NB504" s="454"/>
      <c r="NC504" s="450"/>
      <c r="ND504" s="450">
        <f>SUM(NC499:NC503)</f>
        <v>233.79999999999998</v>
      </c>
      <c r="NE504" s="456"/>
      <c r="NF504" s="454"/>
      <c r="NG504" s="526"/>
      <c r="NH504" s="455"/>
      <c r="NI504" s="454"/>
      <c r="NJ504" s="454"/>
      <c r="NK504" s="454"/>
      <c r="NL504" s="450"/>
      <c r="NM504" s="450">
        <f>SUM(NL499:NL503)</f>
        <v>188.4</v>
      </c>
      <c r="NN504" s="456"/>
      <c r="NO504" s="454"/>
      <c r="NP504" s="526"/>
      <c r="NQ504" s="455"/>
      <c r="NR504" s="454"/>
      <c r="NS504" s="454"/>
      <c r="NT504" s="454"/>
      <c r="NU504" s="450"/>
      <c r="NV504" s="450">
        <f>SUM(NU499:NU503)</f>
        <v>270.5</v>
      </c>
      <c r="NW504" s="456"/>
      <c r="NX504" s="454"/>
      <c r="NY504" s="491"/>
      <c r="NZ504" s="455"/>
      <c r="OA504" s="455"/>
      <c r="OB504" s="454"/>
      <c r="OC504" s="454"/>
      <c r="OD504" s="454"/>
      <c r="OE504" s="450">
        <f>SUM(OD499:OD503)</f>
        <v>137.5</v>
      </c>
      <c r="OF504" s="456"/>
      <c r="OG504" s="454"/>
      <c r="OH504" s="526"/>
      <c r="OI504" s="455"/>
      <c r="OJ504" s="454"/>
      <c r="OK504" s="454"/>
      <c r="OL504" s="454"/>
      <c r="OM504" s="450"/>
      <c r="ON504" s="450">
        <f>SUM(OM499:OM503)</f>
        <v>274.09999999999997</v>
      </c>
      <c r="OO504" s="456"/>
      <c r="OP504" s="454"/>
      <c r="OQ504" s="491"/>
      <c r="OR504" s="455"/>
      <c r="OS504" s="454"/>
      <c r="OT504" s="454"/>
      <c r="OU504" s="454"/>
      <c r="OV504" s="450"/>
      <c r="OW504" s="450">
        <f>SUM(OV499:OV503)</f>
        <v>355.40000000000003</v>
      </c>
      <c r="OX504" s="456"/>
      <c r="OY504" s="454"/>
      <c r="OZ504" s="526"/>
      <c r="PA504" s="455"/>
      <c r="PB504" s="454"/>
      <c r="PC504" s="454"/>
      <c r="PD504" s="454"/>
      <c r="PE504" s="450"/>
      <c r="PF504" s="450">
        <f>SUM(PE499:PE503)</f>
        <v>109.3</v>
      </c>
      <c r="PG504" s="456"/>
      <c r="PH504" s="454"/>
      <c r="PI504" s="526"/>
      <c r="PJ504" s="455"/>
      <c r="PK504" s="454"/>
      <c r="PL504" s="454"/>
      <c r="PM504" s="454"/>
      <c r="PN504" s="450"/>
      <c r="PO504" s="450">
        <f>SUM(PN499:PN503)</f>
        <v>202.5</v>
      </c>
      <c r="PP504" s="456"/>
      <c r="PQ504" s="454"/>
      <c r="PR504" s="491"/>
      <c r="PS504" s="455"/>
      <c r="PT504" s="454"/>
      <c r="PU504" s="454"/>
      <c r="PV504" s="454"/>
      <c r="PW504" s="450"/>
      <c r="PX504" s="450">
        <f>SUM(PW499:PW503)</f>
        <v>287.2</v>
      </c>
      <c r="PY504" s="456"/>
      <c r="PZ504" s="454"/>
      <c r="QA504" s="526"/>
      <c r="QB504" s="455"/>
      <c r="QC504" s="454"/>
      <c r="QD504" s="454"/>
      <c r="QE504" s="454"/>
      <c r="QF504" s="450"/>
      <c r="QG504" s="450">
        <f>SUM(QF499:QF503)</f>
        <v>237</v>
      </c>
      <c r="QH504" s="456"/>
      <c r="QI504" s="454"/>
      <c r="QJ504" s="491"/>
      <c r="QK504" s="455"/>
      <c r="QL504" s="454"/>
      <c r="QM504" s="454"/>
      <c r="QN504" s="454"/>
      <c r="QO504" s="450"/>
      <c r="QP504" s="450">
        <f>SUM(QO499:QO503)</f>
        <v>272.5</v>
      </c>
      <c r="QQ504" s="456"/>
      <c r="QR504" s="454"/>
      <c r="QS504" s="526"/>
      <c r="QT504" s="455"/>
      <c r="QU504" s="454"/>
      <c r="QV504" s="454"/>
      <c r="QW504" s="454"/>
      <c r="QX504" s="450"/>
      <c r="QY504" s="450">
        <f>SUM(QX499:QX503)</f>
        <v>223.2</v>
      </c>
      <c r="QZ504" s="456"/>
      <c r="RA504" s="454"/>
      <c r="RB504" s="491"/>
      <c r="RC504" s="455"/>
      <c r="RD504" s="454"/>
      <c r="RE504" s="454"/>
      <c r="RF504" s="454"/>
      <c r="RG504" s="450"/>
      <c r="RH504" s="450">
        <f>SUM(RG499:RG503)</f>
        <v>248</v>
      </c>
      <c r="RI504" s="456"/>
      <c r="RJ504" s="454"/>
      <c r="RK504" s="455"/>
      <c r="RL504" s="455"/>
      <c r="RM504" s="455"/>
      <c r="RN504" s="454"/>
      <c r="RO504" s="454"/>
      <c r="RP504" s="454"/>
      <c r="RQ504" s="450" t="e">
        <f>SUM(RP499:RP503)</f>
        <v>#N/A</v>
      </c>
      <c r="RR504" s="456"/>
      <c r="RS504" s="454"/>
      <c r="RT504" s="526"/>
      <c r="RU504" s="455"/>
      <c r="RV504" s="454"/>
      <c r="RW504" s="454"/>
      <c r="RX504" s="454"/>
      <c r="RY504" s="450"/>
      <c r="RZ504" s="450">
        <f>SUM(RY499:RY503)</f>
        <v>273.39999999999998</v>
      </c>
      <c r="SA504" s="486"/>
      <c r="SB504" s="454"/>
      <c r="SC504" s="526"/>
      <c r="SD504" s="455"/>
      <c r="SE504" s="454"/>
      <c r="SF504" s="454"/>
      <c r="SG504" s="454"/>
      <c r="SH504" s="450"/>
      <c r="SI504" s="450">
        <f>SUM(SH499:SH503)</f>
        <v>229.1</v>
      </c>
      <c r="SJ504" s="486"/>
      <c r="SK504" s="454"/>
      <c r="SL504" s="526"/>
      <c r="SM504" s="455"/>
      <c r="SN504" s="454"/>
      <c r="SO504" s="454"/>
      <c r="SP504" s="454"/>
      <c r="SQ504" s="450"/>
      <c r="SR504" s="450">
        <f>SUM(SQ499:SQ503)</f>
        <v>263.2</v>
      </c>
      <c r="SS504" s="486"/>
      <c r="ST504" s="454"/>
      <c r="SU504" s="526"/>
      <c r="SV504" s="455"/>
      <c r="SW504" s="454"/>
      <c r="SX504" s="454"/>
      <c r="SY504" s="454"/>
      <c r="SZ504" s="450"/>
      <c r="TA504" s="450">
        <f>SUM(SZ499:SZ503)</f>
        <v>236.8</v>
      </c>
      <c r="TB504" s="486"/>
      <c r="TC504" s="454"/>
      <c r="TD504" s="526"/>
      <c r="TE504" s="455"/>
      <c r="TF504" s="454"/>
      <c r="TG504" s="454"/>
      <c r="TH504" s="454"/>
      <c r="TI504" s="454"/>
      <c r="TJ504" s="450">
        <f>SUM(TI499:TI503)</f>
        <v>227.3</v>
      </c>
      <c r="TK504" s="486"/>
      <c r="TL504" s="454"/>
      <c r="TM504" s="526"/>
      <c r="TN504" s="455"/>
      <c r="TO504" s="454"/>
      <c r="TP504" s="454"/>
      <c r="TQ504" s="454"/>
      <c r="TR504" s="450"/>
      <c r="TS504" s="450">
        <f>SUM(TR499:TR503)</f>
        <v>271.7</v>
      </c>
      <c r="TT504" s="486"/>
      <c r="TU504" s="454"/>
      <c r="TV504" s="455"/>
      <c r="TW504" s="455"/>
      <c r="TX504" s="454"/>
      <c r="TY504" s="454"/>
      <c r="TZ504" s="454"/>
      <c r="UA504" s="450"/>
      <c r="UB504" s="450" t="e">
        <f>SUM(UA499:UA503)</f>
        <v>#N/A</v>
      </c>
      <c r="UC504" s="486"/>
      <c r="UD504" s="454"/>
      <c r="UE504" s="526"/>
      <c r="UF504" s="455"/>
      <c r="UG504" s="454"/>
      <c r="UH504" s="454"/>
      <c r="UI504" s="454"/>
      <c r="UJ504" s="450"/>
      <c r="UK504" s="450">
        <f>SUM(UJ499:UJ503)</f>
        <v>184.89999999999998</v>
      </c>
      <c r="UL504" s="486"/>
      <c r="UM504" s="454"/>
      <c r="UN504" s="455"/>
      <c r="UO504" s="455"/>
      <c r="UP504" s="454"/>
      <c r="UQ504" s="454"/>
      <c r="UR504" s="454"/>
      <c r="US504" s="450"/>
      <c r="UT504" s="450" t="e">
        <f>SUM(US499:US503)</f>
        <v>#N/A</v>
      </c>
      <c r="UU504" s="486"/>
      <c r="UV504" s="454"/>
      <c r="UW504" s="526"/>
      <c r="UX504" s="455"/>
      <c r="UY504" s="454"/>
      <c r="UZ504" s="454"/>
      <c r="VA504" s="454"/>
      <c r="VB504" s="450"/>
      <c r="VC504" s="450">
        <f>SUM(VB499:VB503)</f>
        <v>263.8</v>
      </c>
      <c r="VD504" s="486"/>
      <c r="VE504" s="454"/>
      <c r="VF504" s="455"/>
      <c r="VG504" s="455"/>
      <c r="VH504" s="454"/>
      <c r="VI504" s="454"/>
      <c r="VJ504" s="454"/>
      <c r="VK504" s="450"/>
      <c r="VL504" s="450" t="e">
        <f>SUM(VK499:VK503)</f>
        <v>#N/A</v>
      </c>
      <c r="VM504" s="486"/>
      <c r="VN504" s="454"/>
      <c r="VO504" s="526"/>
      <c r="VP504" s="455"/>
      <c r="VQ504" s="454"/>
      <c r="VR504" s="454"/>
      <c r="VS504" s="454"/>
      <c r="VT504" s="450"/>
      <c r="VU504" s="450">
        <f>SUM(VT499:VT503)</f>
        <v>240.7</v>
      </c>
      <c r="VV504" s="486"/>
      <c r="VW504" s="454"/>
      <c r="VX504" s="455"/>
      <c r="VY504" s="455"/>
      <c r="VZ504" s="455"/>
      <c r="WA504" s="454"/>
      <c r="WB504" s="454"/>
      <c r="WC504" s="454"/>
      <c r="WD504" s="450" t="e">
        <f>SUM(WC499:WC503)</f>
        <v>#N/A</v>
      </c>
      <c r="WE504" s="486"/>
      <c r="WF504" s="454"/>
      <c r="WG504" s="526"/>
      <c r="WH504" s="455"/>
      <c r="WI504" s="454"/>
      <c r="WJ504" s="454"/>
      <c r="WK504" s="454"/>
      <c r="WL504" s="454"/>
      <c r="WM504" s="450">
        <f>SUM(WL499:WL503)</f>
        <v>331.90000000000003</v>
      </c>
      <c r="WN504" s="486"/>
      <c r="WO504" s="454"/>
      <c r="WP504" s="526"/>
      <c r="WQ504" s="454"/>
      <c r="WR504" s="454"/>
      <c r="WS504" s="454"/>
      <c r="WT504" s="454"/>
      <c r="WU504" s="450"/>
      <c r="WV504" s="450">
        <f>SUM(WU499:WU503)</f>
        <v>154.5</v>
      </c>
      <c r="WW504" s="486"/>
      <c r="WX504" s="454"/>
      <c r="WY504" s="526"/>
      <c r="WZ504" s="455"/>
      <c r="XA504" s="454"/>
      <c r="XB504" s="454"/>
      <c r="XC504" s="454"/>
      <c r="XD504" s="454"/>
      <c r="XE504" s="450">
        <f>SUM(XD499:XD503)</f>
        <v>235.29999999999998</v>
      </c>
      <c r="XF504" s="486"/>
      <c r="XG504" s="454"/>
      <c r="XH504" s="455"/>
      <c r="XI504" s="455"/>
      <c r="XJ504" s="455"/>
      <c r="XK504" s="454"/>
      <c r="XL504" s="454"/>
      <c r="XM504" s="454"/>
      <c r="XN504" s="450" t="e">
        <f>SUM(XM499:XM503)</f>
        <v>#N/A</v>
      </c>
      <c r="XO504" s="486"/>
      <c r="XP504" s="454"/>
      <c r="XQ504" s="526"/>
      <c r="XR504" s="455"/>
      <c r="XS504" s="454"/>
      <c r="XT504" s="454"/>
      <c r="XU504" s="454"/>
      <c r="XV504" s="450"/>
      <c r="XW504" s="450">
        <f>SUM(XV499:XV503)</f>
        <v>242.99999999999997</v>
      </c>
      <c r="XX504" s="486"/>
      <c r="XY504" s="454"/>
      <c r="XZ504" s="526"/>
      <c r="YA504" s="455"/>
      <c r="YB504" s="454"/>
      <c r="YC504" s="454"/>
      <c r="YD504" s="454"/>
      <c r="YE504" s="454"/>
      <c r="YF504" s="450">
        <f>SUM(YE499:YE503)</f>
        <v>344</v>
      </c>
      <c r="YG504" s="486"/>
      <c r="YH504" s="454"/>
      <c r="YI504" s="526"/>
      <c r="YJ504" s="455"/>
      <c r="YK504" s="454"/>
      <c r="YL504" s="454"/>
      <c r="YM504" s="454"/>
      <c r="YN504" s="450"/>
      <c r="YO504" s="450">
        <f>SUM(YN499:YN503)</f>
        <v>180.40000000000003</v>
      </c>
      <c r="YP504" s="486"/>
      <c r="YQ504" s="454"/>
      <c r="YR504" s="455"/>
      <c r="YS504" s="455"/>
      <c r="YT504" s="455"/>
      <c r="YU504" s="454"/>
      <c r="YV504" s="454"/>
      <c r="YW504" s="454"/>
      <c r="YX504" s="450" t="e">
        <f>SUM(YW499:YW503)</f>
        <v>#N/A</v>
      </c>
      <c r="YY504" s="486"/>
      <c r="YZ504" s="454"/>
      <c r="ZA504" s="455"/>
      <c r="ZB504" s="455"/>
      <c r="ZC504" s="455"/>
      <c r="ZD504" s="454"/>
      <c r="ZE504" s="454"/>
      <c r="ZF504" s="454"/>
      <c r="ZG504" s="450" t="e">
        <f>SUM(ZF499:ZF503)</f>
        <v>#N/A</v>
      </c>
      <c r="ZH504" s="486"/>
      <c r="ZI504" s="454"/>
      <c r="ZJ504" s="491"/>
      <c r="ZK504" s="455"/>
      <c r="ZL504" s="455"/>
      <c r="ZM504" s="454"/>
      <c r="ZN504" s="454"/>
      <c r="ZO504" s="454"/>
      <c r="ZP504" s="450">
        <f>SUM(ZO499:ZO503)</f>
        <v>276.90000000000003</v>
      </c>
      <c r="ZQ504" s="486"/>
      <c r="ZR504" s="454"/>
      <c r="ZS504" s="455"/>
      <c r="ZT504" s="455"/>
      <c r="ZU504" s="454"/>
      <c r="ZV504" s="454"/>
      <c r="ZW504" s="454"/>
      <c r="ZX504" s="450"/>
      <c r="ZY504" s="450" t="e">
        <f>SUM(ZX499:ZX503)</f>
        <v>#N/A</v>
      </c>
      <c r="ZZ504" s="486"/>
      <c r="AAA504" s="454"/>
      <c r="AAB504" s="455"/>
      <c r="AAC504" s="455"/>
      <c r="AAD504" s="454"/>
      <c r="AAE504" s="454"/>
      <c r="AAF504" s="454"/>
      <c r="AAG504" s="450"/>
      <c r="AAH504" s="450" t="e">
        <f>SUM(AAG499:AAG503)</f>
        <v>#N/A</v>
      </c>
      <c r="AAI504" s="486"/>
      <c r="AAJ504" s="454"/>
      <c r="AAK504" s="455"/>
      <c r="AAL504" s="455"/>
      <c r="AAM504" s="454"/>
      <c r="AAN504" s="454"/>
      <c r="AAO504" s="454"/>
      <c r="AAP504" s="450"/>
      <c r="AAQ504" s="450" t="e">
        <f>SUM(AAP499:AAP503)</f>
        <v>#N/A</v>
      </c>
      <c r="AAR504" s="486"/>
      <c r="AAS504" s="454"/>
      <c r="AAT504" s="455"/>
      <c r="AAU504" s="455"/>
      <c r="AAV504" s="454"/>
      <c r="AAW504" s="454"/>
      <c r="AAX504" s="454"/>
      <c r="AAY504" s="450"/>
      <c r="AAZ504" s="450" t="e">
        <f>SUM(AAY499:AAY503)</f>
        <v>#N/A</v>
      </c>
      <c r="ABA504" s="486"/>
      <c r="ABB504" s="454"/>
      <c r="ABC504" s="455"/>
      <c r="ABD504" s="455"/>
      <c r="ABE504" s="454"/>
      <c r="ABF504" s="454"/>
      <c r="ABG504" s="454"/>
      <c r="ABH504" s="450"/>
      <c r="ABI504" s="450" t="e">
        <f>SUM(ABH499:ABH503)</f>
        <v>#N/A</v>
      </c>
      <c r="ABJ504" s="486"/>
      <c r="ABK504" s="454"/>
      <c r="ABL504" s="455"/>
      <c r="ABM504" s="455"/>
      <c r="ABN504" s="454"/>
      <c r="ABO504" s="454"/>
      <c r="ABP504" s="454"/>
      <c r="ABQ504" s="450"/>
      <c r="ABR504" s="450" t="e">
        <f>SUM(ABQ499:ABQ503)</f>
        <v>#N/A</v>
      </c>
      <c r="ABS504" s="486"/>
      <c r="ABT504" s="454"/>
      <c r="ABU504" s="455"/>
      <c r="ABV504" s="455"/>
      <c r="ABW504" s="454"/>
      <c r="ABX504" s="454"/>
      <c r="ABY504" s="454"/>
      <c r="ABZ504" s="450"/>
      <c r="ACA504" s="450" t="e">
        <f>SUM(ABZ499:ABZ503)</f>
        <v>#N/A</v>
      </c>
      <c r="ACB504" s="486"/>
      <c r="ACC504" s="454"/>
      <c r="ACD504" s="455"/>
      <c r="ACE504" s="455"/>
      <c r="ACF504" s="454"/>
      <c r="ACG504" s="454"/>
      <c r="ACH504" s="454"/>
      <c r="ACI504" s="450"/>
      <c r="ACJ504" s="450" t="e">
        <f>SUM(ACI499:ACI503)</f>
        <v>#N/A</v>
      </c>
      <c r="ACK504" s="486"/>
      <c r="ACL504" s="454"/>
      <c r="ACM504" s="455"/>
      <c r="ACN504" s="455"/>
      <c r="ACO504" s="454"/>
      <c r="ACP504" s="454"/>
      <c r="ACQ504" s="454"/>
      <c r="ACR504" s="450"/>
      <c r="ACS504" s="450" t="e">
        <f>SUM(ACR499:ACR503)</f>
        <v>#N/A</v>
      </c>
      <c r="ACT504" s="486"/>
      <c r="ACU504" s="454"/>
      <c r="ACV504" s="491"/>
      <c r="ACW504" s="455"/>
      <c r="ACX504" s="454"/>
      <c r="ACY504" s="454"/>
      <c r="ACZ504" s="454"/>
      <c r="ADA504" s="450"/>
      <c r="ADB504" s="450">
        <f>SUM(ADA499:ADA503)</f>
        <v>204</v>
      </c>
      <c r="ADC504" s="486"/>
      <c r="ADD504" s="454"/>
      <c r="ADE504" s="526"/>
      <c r="ADF504" s="455"/>
      <c r="ADG504" s="454"/>
      <c r="ADH504" s="454"/>
      <c r="ADI504" s="454"/>
      <c r="ADJ504" s="454"/>
      <c r="ADK504" s="450">
        <f>SUM(ADJ499:ADJ503)</f>
        <v>211.60000000000002</v>
      </c>
      <c r="ADL504" s="486"/>
      <c r="ADM504" s="454"/>
      <c r="ADN504" s="526"/>
      <c r="ADO504" s="455"/>
      <c r="ADP504" s="454"/>
      <c r="ADQ504" s="454"/>
      <c r="ADR504" s="454"/>
      <c r="ADS504" s="450"/>
      <c r="ADT504" s="450">
        <f>SUM(ADS499:ADS503)</f>
        <v>196.29999999999998</v>
      </c>
      <c r="ADU504" s="486"/>
      <c r="ADV504" s="454"/>
      <c r="ADW504" s="526"/>
      <c r="ADX504" s="455"/>
      <c r="ADY504" s="455"/>
      <c r="ADZ504" s="454"/>
      <c r="AEA504" s="454"/>
      <c r="AEB504" s="454"/>
      <c r="AEC504" s="450">
        <f>SUM(AEB499:AEB503)</f>
        <v>314.8</v>
      </c>
      <c r="AED504" s="486"/>
      <c r="AEE504" s="454"/>
      <c r="AEF504" s="526"/>
      <c r="AEG504" s="455"/>
      <c r="AEH504" s="454"/>
      <c r="AEI504" s="454"/>
      <c r="AEJ504" s="454"/>
      <c r="AEK504" s="454"/>
      <c r="AEL504" s="450">
        <f>SUM(AEK499:AEK503)</f>
        <v>415.6</v>
      </c>
      <c r="AEM504" s="486"/>
      <c r="AEN504" s="454"/>
      <c r="AEO504" s="526"/>
      <c r="AEP504" s="455"/>
      <c r="AEQ504" s="454"/>
      <c r="AER504" s="454"/>
      <c r="AES504" s="454"/>
      <c r="AET504" s="454"/>
      <c r="AEU504" s="450">
        <f>SUM(AET499:AET503)</f>
        <v>213.29999999999998</v>
      </c>
      <c r="AEV504" s="486"/>
      <c r="AEW504" s="454"/>
      <c r="AEX504" s="526"/>
      <c r="AEY504" s="455"/>
      <c r="AEZ504" s="454"/>
      <c r="AFA504" s="454"/>
      <c r="AFB504" s="454"/>
      <c r="AFC504" s="450"/>
      <c r="AFD504" s="450">
        <f>SUM(AFC499:AFC503)</f>
        <v>190.29999999999998</v>
      </c>
      <c r="AFE504" s="486"/>
      <c r="AFF504" s="454"/>
      <c r="AFG504" s="526"/>
      <c r="AFH504" s="455"/>
      <c r="AFI504" s="454"/>
      <c r="AFJ504" s="454"/>
      <c r="AFK504" s="454"/>
      <c r="AFL504" s="450"/>
      <c r="AFM504" s="450">
        <f>SUM(AFL499:AFL503)</f>
        <v>236.8</v>
      </c>
      <c r="AFN504" s="486"/>
      <c r="AFO504" s="454"/>
      <c r="AFP504" s="526"/>
      <c r="AFQ504" s="455"/>
      <c r="AFR504" s="454"/>
      <c r="AFS504" s="454"/>
      <c r="AFT504" s="454"/>
      <c r="AFU504" s="450"/>
      <c r="AFV504" s="450">
        <f>SUM(AFU499:AFU503)</f>
        <v>300.29999999999995</v>
      </c>
      <c r="AFW504" s="486"/>
      <c r="AFX504" s="454"/>
      <c r="AFY504" s="528"/>
      <c r="AFZ504" s="455"/>
      <c r="AGA504" s="454"/>
      <c r="AGB504" s="454"/>
      <c r="AGC504" s="454"/>
      <c r="AGD504" s="450"/>
      <c r="AGE504" s="450">
        <f>SUM(AGD499:AGD503)</f>
        <v>220.29999999999998</v>
      </c>
      <c r="AGF504" s="486"/>
      <c r="AGG504" s="454"/>
      <c r="AGH504" s="526"/>
      <c r="AGI504" s="455"/>
      <c r="AGJ504" s="454"/>
      <c r="AGK504" s="454"/>
      <c r="AGL504" s="454"/>
      <c r="AGM504" s="450"/>
      <c r="AGN504" s="450">
        <f>SUM(AGM499:AGM503)</f>
        <v>310.2</v>
      </c>
      <c r="AGO504" s="486"/>
      <c r="AGP504" s="454"/>
      <c r="AGQ504" s="526"/>
      <c r="AGR504" s="455"/>
      <c r="AGS504" s="454"/>
      <c r="AGT504" s="454"/>
      <c r="AGU504" s="454"/>
      <c r="AGV504" s="450"/>
      <c r="AGW504" s="450">
        <f>SUM(AGV499:AGV503)</f>
        <v>171.39999999999998</v>
      </c>
      <c r="AGX504" s="486"/>
      <c r="AGY504" s="454"/>
      <c r="AGZ504" s="527"/>
      <c r="AHA504" s="455"/>
      <c r="AHB504" s="454"/>
      <c r="AHC504" s="454"/>
      <c r="AHD504" s="454"/>
      <c r="AHE504" s="450"/>
      <c r="AHF504" s="450">
        <f>SUM(AHE499:AHE503)</f>
        <v>204.49999999999997</v>
      </c>
      <c r="AHG504" s="486"/>
      <c r="AHH504" s="495"/>
      <c r="AHI504" s="496"/>
      <c r="AHJ504" s="496"/>
      <c r="AHK504" s="495"/>
      <c r="AHL504" s="495"/>
      <c r="AHM504" s="495"/>
      <c r="AHN504" s="481"/>
      <c r="AHO504" s="481"/>
      <c r="AHP504" s="496"/>
      <c r="AHQ504" s="495"/>
      <c r="AHR504" s="513"/>
      <c r="AHS504" s="496"/>
      <c r="AHT504" s="495"/>
      <c r="AHU504" s="495"/>
      <c r="AHV504" s="495"/>
      <c r="AHW504" s="481"/>
      <c r="AHX504" s="481"/>
      <c r="AHY504" s="496"/>
      <c r="AHZ504" s="495"/>
      <c r="AIA504" s="513"/>
      <c r="AIB504" s="496"/>
      <c r="AIC504" s="495"/>
      <c r="AID504" s="495"/>
      <c r="AIE504" s="495"/>
      <c r="AIF504" s="481"/>
      <c r="AIG504" s="481"/>
      <c r="AIH504" s="496"/>
      <c r="AII504" s="263"/>
      <c r="AIJ504" s="433"/>
      <c r="AIK504" s="264"/>
      <c r="AIL504" s="264"/>
      <c r="AIM504" s="263"/>
      <c r="AIN504" s="264"/>
      <c r="AIO504" s="264"/>
      <c r="AIP504" s="210"/>
      <c r="AIQ504" s="264"/>
    </row>
    <row r="505" spans="1:927" s="16" customFormat="1" ht="15">
      <c r="A505" s="454" t="s">
        <v>85</v>
      </c>
      <c r="B505" s="490" t="s">
        <v>427</v>
      </c>
      <c r="C505" s="455"/>
      <c r="D505" s="523">
        <f>IF(C505="Kopman",1.5,1)</f>
        <v>1</v>
      </c>
      <c r="E505" s="492">
        <f>VLOOKUP(B505,$A$563:$F$2022,6,FALSE)</f>
        <v>36</v>
      </c>
      <c r="F505" s="454" t="s">
        <v>61</v>
      </c>
      <c r="G505" s="450">
        <f>E505*1.5*D505</f>
        <v>54</v>
      </c>
      <c r="H505" s="450"/>
      <c r="I505" s="456"/>
      <c r="J505" s="454" t="s">
        <v>85</v>
      </c>
      <c r="K505" s="525" t="s">
        <v>476</v>
      </c>
      <c r="L505" s="455"/>
      <c r="M505" s="523">
        <f>IF(L505="Kopman",1.5,1)</f>
        <v>1</v>
      </c>
      <c r="N505" s="492">
        <f>VLOOKUP(K505,$A$563:$F$2022,6,FALSE)</f>
        <v>56</v>
      </c>
      <c r="O505" s="454" t="s">
        <v>61</v>
      </c>
      <c r="P505" s="450">
        <f>N505*1.5*M505</f>
        <v>84</v>
      </c>
      <c r="Q505" s="450"/>
      <c r="R505" s="456"/>
      <c r="S505" s="454" t="s">
        <v>85</v>
      </c>
      <c r="T505" s="525" t="s">
        <v>476</v>
      </c>
      <c r="U505" s="455"/>
      <c r="V505" s="523">
        <f>IF(U505="Kopman",1.5,1)</f>
        <v>1</v>
      </c>
      <c r="W505" s="492">
        <f>VLOOKUP(T505,$A$563:$F$2022,6,FALSE)</f>
        <v>56</v>
      </c>
      <c r="X505" s="454" t="s">
        <v>61</v>
      </c>
      <c r="Y505" s="450">
        <f>W505*1.5*V505</f>
        <v>84</v>
      </c>
      <c r="Z505" s="450"/>
      <c r="AA505" s="456"/>
      <c r="AB505" s="454" t="s">
        <v>85</v>
      </c>
      <c r="AC505" s="525" t="s">
        <v>427</v>
      </c>
      <c r="AD505" s="455"/>
      <c r="AE505" s="523">
        <f>IF(AD505="Kopman",1.5,1)</f>
        <v>1</v>
      </c>
      <c r="AF505" s="492">
        <f>VLOOKUP(AC505,$A$563:$F$2022,6,FALSE)</f>
        <v>36</v>
      </c>
      <c r="AG505" s="454" t="s">
        <v>61</v>
      </c>
      <c r="AH505" s="450">
        <f>AF505*1.5*AE505</f>
        <v>54</v>
      </c>
      <c r="AI505" s="450"/>
      <c r="AJ505" s="456"/>
      <c r="AK505" s="454" t="s">
        <v>85</v>
      </c>
      <c r="AL505" s="490" t="s">
        <v>427</v>
      </c>
      <c r="AM505" s="455"/>
      <c r="AN505" s="523">
        <f>IF(AM505="Kopman",1.5,1)</f>
        <v>1</v>
      </c>
      <c r="AO505" s="492">
        <f>VLOOKUP(AL505,$A$563:$F$2022,6,FALSE)</f>
        <v>36</v>
      </c>
      <c r="AP505" s="454" t="s">
        <v>61</v>
      </c>
      <c r="AQ505" s="450">
        <f>AO505*1.5*AN505</f>
        <v>54</v>
      </c>
      <c r="AR505" s="450"/>
      <c r="AS505" s="456"/>
      <c r="AT505" s="454" t="s">
        <v>85</v>
      </c>
      <c r="AU505" s="525" t="s">
        <v>476</v>
      </c>
      <c r="AV505" s="455"/>
      <c r="AW505" s="523">
        <f>IF(AV505="Kopman",1.5,1)</f>
        <v>1</v>
      </c>
      <c r="AX505" s="492">
        <f>VLOOKUP(AU505,$A$563:$F$2022,6,FALSE)</f>
        <v>56</v>
      </c>
      <c r="AY505" s="454" t="s">
        <v>61</v>
      </c>
      <c r="AZ505" s="450">
        <f>AX505*1.5*AW505</f>
        <v>84</v>
      </c>
      <c r="BA505" s="450"/>
      <c r="BB505" s="456"/>
      <c r="BC505" s="454" t="s">
        <v>85</v>
      </c>
      <c r="BD505" s="525" t="s">
        <v>427</v>
      </c>
      <c r="BE505" s="455"/>
      <c r="BF505" s="523">
        <f>IF(BE505="Kopman",1.5,1)</f>
        <v>1</v>
      </c>
      <c r="BG505" s="492">
        <f>VLOOKUP(BD505,$A$563:$F$2022,6,FALSE)</f>
        <v>36</v>
      </c>
      <c r="BH505" s="454" t="s">
        <v>61</v>
      </c>
      <c r="BI505" s="450">
        <f>BG505*1.5*BF505</f>
        <v>54</v>
      </c>
      <c r="BJ505" s="450"/>
      <c r="BK505" s="456"/>
      <c r="BL505" s="454" t="s">
        <v>85</v>
      </c>
      <c r="BM505" s="525" t="s">
        <v>883</v>
      </c>
      <c r="BN505" s="455"/>
      <c r="BO505" s="523">
        <f>IF(BN505="Kopman",1.5,1)</f>
        <v>1</v>
      </c>
      <c r="BP505" s="492">
        <f>VLOOKUP(BM505,$A$563:$F$2022,6,FALSE)</f>
        <v>0</v>
      </c>
      <c r="BQ505" s="454" t="s">
        <v>61</v>
      </c>
      <c r="BR505" s="450">
        <f>BP505*1.5*BO505</f>
        <v>0</v>
      </c>
      <c r="BS505" s="450"/>
      <c r="BT505" s="456"/>
      <c r="BU505" s="454" t="s">
        <v>85</v>
      </c>
      <c r="BV505" s="525" t="s">
        <v>476</v>
      </c>
      <c r="BW505" s="455"/>
      <c r="BX505" s="523">
        <f>IF(BW505="Kopman",1.5,1)</f>
        <v>1</v>
      </c>
      <c r="BY505" s="492">
        <f>VLOOKUP(BV505,$A$563:$F$2022,6,FALSE)</f>
        <v>56</v>
      </c>
      <c r="BZ505" s="454" t="s">
        <v>61</v>
      </c>
      <c r="CA505" s="450">
        <f>BY505*1.5*BX505</f>
        <v>84</v>
      </c>
      <c r="CB505" s="450"/>
      <c r="CC505" s="456"/>
      <c r="CD505" s="454" t="s">
        <v>85</v>
      </c>
      <c r="CE505" s="525" t="s">
        <v>476</v>
      </c>
      <c r="CF505" s="455"/>
      <c r="CG505" s="523">
        <f>IF(CF505="Kopman",1.5,1)</f>
        <v>1</v>
      </c>
      <c r="CH505" s="492">
        <f>VLOOKUP(CE505,$A$563:$F$2022,6,FALSE)</f>
        <v>56</v>
      </c>
      <c r="CI505" s="454" t="s">
        <v>61</v>
      </c>
      <c r="CJ505" s="450">
        <f>CH505*1.5*CG505</f>
        <v>84</v>
      </c>
      <c r="CK505" s="450"/>
      <c r="CL505" s="456"/>
      <c r="CM505" s="454" t="s">
        <v>85</v>
      </c>
      <c r="CN505" s="525" t="s">
        <v>476</v>
      </c>
      <c r="CO505" s="455"/>
      <c r="CP505" s="523">
        <f>IF(CO505="Kopman",1.5,1)</f>
        <v>1</v>
      </c>
      <c r="CQ505" s="492">
        <f>VLOOKUP(CN505,$A$563:$F$2022,6,FALSE)</f>
        <v>56</v>
      </c>
      <c r="CR505" s="454" t="s">
        <v>61</v>
      </c>
      <c r="CS505" s="450">
        <f>CQ505*1.5*CP505</f>
        <v>84</v>
      </c>
      <c r="CT505" s="450"/>
      <c r="CU505" s="456"/>
      <c r="CV505" s="454" t="s">
        <v>85</v>
      </c>
      <c r="CW505" s="525" t="s">
        <v>772</v>
      </c>
      <c r="CX505" s="455"/>
      <c r="CY505" s="523">
        <f>IF(CX505="Kopman",1.5,1)</f>
        <v>1</v>
      </c>
      <c r="CZ505" s="492">
        <f>VLOOKUP(CW505,$A$563:$F$2022,6,FALSE)</f>
        <v>17</v>
      </c>
      <c r="DA505" s="454" t="s">
        <v>61</v>
      </c>
      <c r="DB505" s="450">
        <f>CZ505*1.5*CY505</f>
        <v>25.5</v>
      </c>
      <c r="DC505" s="450"/>
      <c r="DD505" s="456"/>
      <c r="DE505" s="454" t="s">
        <v>85</v>
      </c>
      <c r="DF505" s="525" t="s">
        <v>476</v>
      </c>
      <c r="DG505" s="455"/>
      <c r="DH505" s="523">
        <f>IF(DG505="Kopman",1.5,1)</f>
        <v>1</v>
      </c>
      <c r="DI505" s="492">
        <f>VLOOKUP(DF505,$A$563:$F$2022,6,FALSE)</f>
        <v>56</v>
      </c>
      <c r="DJ505" s="454" t="s">
        <v>61</v>
      </c>
      <c r="DK505" s="450">
        <f>DI505*1.5*DH505</f>
        <v>84</v>
      </c>
      <c r="DL505" s="450"/>
      <c r="DM505" s="456"/>
      <c r="DN505" s="454" t="s">
        <v>85</v>
      </c>
      <c r="DO505" s="490" t="s">
        <v>452</v>
      </c>
      <c r="DP505" s="455"/>
      <c r="DQ505" s="523">
        <f>IF(DP505="Kopman",1.5,1)</f>
        <v>1</v>
      </c>
      <c r="DR505" s="492">
        <f>VLOOKUP(DO505,$A$563:$F$2022,6,FALSE)</f>
        <v>0</v>
      </c>
      <c r="DS505" s="454" t="s">
        <v>61</v>
      </c>
      <c r="DT505" s="450">
        <f>DR505*1.5*DQ505</f>
        <v>0</v>
      </c>
      <c r="DU505" s="450"/>
      <c r="DV505" s="456"/>
      <c r="DW505" s="454" t="s">
        <v>85</v>
      </c>
      <c r="DX505" s="506" t="s">
        <v>186</v>
      </c>
      <c r="DY505" s="455"/>
      <c r="DZ505" s="523">
        <f>IF(DY505="Kopman",1.5,1)</f>
        <v>1</v>
      </c>
      <c r="EA505" s="492" t="e">
        <f>VLOOKUP(DX505,$A$563:$F$2022,6,FALSE)</f>
        <v>#N/A</v>
      </c>
      <c r="EB505" s="454" t="s">
        <v>61</v>
      </c>
      <c r="EC505" s="450" t="e">
        <f>EA505*1.5*DZ505</f>
        <v>#N/A</v>
      </c>
      <c r="ED505" s="450"/>
      <c r="EE505" s="456"/>
      <c r="EF505" s="454" t="s">
        <v>85</v>
      </c>
      <c r="EG505" s="525" t="s">
        <v>436</v>
      </c>
      <c r="EH505" s="455"/>
      <c r="EI505" s="523">
        <f>IF(EH505="Kopman",1.5,1)</f>
        <v>1</v>
      </c>
      <c r="EJ505" s="492">
        <f>VLOOKUP(EG505,$A$563:$F$2022,6,FALSE)</f>
        <v>66</v>
      </c>
      <c r="EK505" s="454" t="s">
        <v>61</v>
      </c>
      <c r="EL505" s="450">
        <f>EJ505*1.5*EI505</f>
        <v>99</v>
      </c>
      <c r="EM505" s="450"/>
      <c r="EN505" s="456"/>
      <c r="EO505" s="454" t="s">
        <v>85</v>
      </c>
      <c r="EP505" s="525" t="s">
        <v>427</v>
      </c>
      <c r="EQ505" s="455"/>
      <c r="ER505" s="523">
        <f>IF(EQ505="Kopman",1.5,1)</f>
        <v>1</v>
      </c>
      <c r="ES505" s="492">
        <f>VLOOKUP(EP505,$A$563:$F$2022,6,FALSE)</f>
        <v>36</v>
      </c>
      <c r="ET505" s="454" t="s">
        <v>61</v>
      </c>
      <c r="EU505" s="450">
        <f>ES505*1.5*ER505</f>
        <v>54</v>
      </c>
      <c r="EV505" s="450"/>
      <c r="EW505" s="456"/>
      <c r="EX505" s="454" t="s">
        <v>85</v>
      </c>
      <c r="EY505" s="506" t="s">
        <v>186</v>
      </c>
      <c r="EZ505" s="455"/>
      <c r="FA505" s="523">
        <f>IF(EZ505="Kopman",1.5,1)</f>
        <v>1</v>
      </c>
      <c r="FB505" s="492" t="e">
        <f>VLOOKUP(EY505,$A$563:$F$2022,6,FALSE)</f>
        <v>#N/A</v>
      </c>
      <c r="FC505" s="454" t="s">
        <v>61</v>
      </c>
      <c r="FD505" s="450" t="e">
        <f>FB505*1.5*FA505</f>
        <v>#N/A</v>
      </c>
      <c r="FE505" s="450"/>
      <c r="FF505" s="456"/>
      <c r="FG505" s="454" t="s">
        <v>85</v>
      </c>
      <c r="FH505" s="525" t="s">
        <v>511</v>
      </c>
      <c r="FI505" s="455"/>
      <c r="FJ505" s="523">
        <f>IF(FI505="Kopman",1.5,1)</f>
        <v>1</v>
      </c>
      <c r="FK505" s="492">
        <f>VLOOKUP(FH505,$A$563:$F$2022,6,FALSE)</f>
        <v>6</v>
      </c>
      <c r="FL505" s="454" t="s">
        <v>61</v>
      </c>
      <c r="FM505" s="450">
        <f>FK505*1.5*FJ505</f>
        <v>9</v>
      </c>
      <c r="FN505" s="450"/>
      <c r="FO505" s="456"/>
      <c r="FP505" s="454" t="s">
        <v>85</v>
      </c>
      <c r="FQ505" s="490" t="s">
        <v>427</v>
      </c>
      <c r="FR505" s="455"/>
      <c r="FS505" s="523">
        <f>IF(FR505="Kopman",1.5,1)</f>
        <v>1</v>
      </c>
      <c r="FT505" s="492">
        <f>VLOOKUP(FQ505,$A$563:$F$2022,6,FALSE)</f>
        <v>36</v>
      </c>
      <c r="FU505" s="454" t="s">
        <v>61</v>
      </c>
      <c r="FV505" s="450">
        <f>FT505*1.5*FS505</f>
        <v>54</v>
      </c>
      <c r="FW505" s="450"/>
      <c r="FX505" s="456"/>
      <c r="FY505" s="454" t="s">
        <v>85</v>
      </c>
      <c r="FZ505" s="490" t="s">
        <v>463</v>
      </c>
      <c r="GA505" s="455"/>
      <c r="GB505" s="523">
        <f>IF(GA505="Kopman",1.5,1)</f>
        <v>1</v>
      </c>
      <c r="GC505" s="492">
        <f>VLOOKUP(FZ505,$A$563:$F$2022,6,FALSE)</f>
        <v>16</v>
      </c>
      <c r="GD505" s="454" t="s">
        <v>61</v>
      </c>
      <c r="GE505" s="450">
        <f>GC505*1.5*GB505</f>
        <v>24</v>
      </c>
      <c r="GF505" s="450"/>
      <c r="GG505" s="456"/>
      <c r="GH505" s="454" t="s">
        <v>85</v>
      </c>
      <c r="GI505" s="525" t="s">
        <v>1325</v>
      </c>
      <c r="GJ505" s="455"/>
      <c r="GK505" s="523">
        <f>IF(GJ505="Kopman",1.5,1)</f>
        <v>1</v>
      </c>
      <c r="GL505" s="492">
        <f>VLOOKUP(GI505,$A$563:$F$2022,6,FALSE)</f>
        <v>22</v>
      </c>
      <c r="GM505" s="454" t="s">
        <v>61</v>
      </c>
      <c r="GN505" s="450">
        <f>GL505*1.5*GK505</f>
        <v>33</v>
      </c>
      <c r="GO505" s="450"/>
      <c r="GP505" s="456"/>
      <c r="GQ505" s="454" t="s">
        <v>85</v>
      </c>
      <c r="GR505" s="525" t="s">
        <v>1325</v>
      </c>
      <c r="GS505" s="455"/>
      <c r="GT505" s="523">
        <f>IF(GS505="Kopman",1.5,1)</f>
        <v>1</v>
      </c>
      <c r="GU505" s="492">
        <f>VLOOKUP(GR505,$A$563:$F$2022,6,FALSE)</f>
        <v>22</v>
      </c>
      <c r="GV505" s="454" t="s">
        <v>61</v>
      </c>
      <c r="GW505" s="450">
        <f>GU505*1.5</f>
        <v>33</v>
      </c>
      <c r="GX505" s="450"/>
      <c r="GY505" s="456"/>
      <c r="GZ505" s="454" t="s">
        <v>85</v>
      </c>
      <c r="HA505" s="490" t="s">
        <v>476</v>
      </c>
      <c r="HB505" s="455"/>
      <c r="HC505" s="523">
        <f>IF(HB505="Kopman",1.5,1)</f>
        <v>1</v>
      </c>
      <c r="HD505" s="492">
        <f>VLOOKUP(HA505,$A$563:$F$2022,6,FALSE)</f>
        <v>56</v>
      </c>
      <c r="HE505" s="454" t="s">
        <v>61</v>
      </c>
      <c r="HF505" s="450">
        <f>HD505*1.5*HC505</f>
        <v>84</v>
      </c>
      <c r="HG505" s="450"/>
      <c r="HH505" s="456"/>
      <c r="HI505" s="454" t="s">
        <v>85</v>
      </c>
      <c r="HJ505" s="525" t="s">
        <v>438</v>
      </c>
      <c r="HK505" s="455"/>
      <c r="HL505" s="523">
        <f>IF(HK505="Kopman",1.5,1)</f>
        <v>1</v>
      </c>
      <c r="HM505" s="492">
        <f>VLOOKUP(HJ505,$A$563:$F$2022,6,FALSE)</f>
        <v>10</v>
      </c>
      <c r="HN505" s="454" t="s">
        <v>61</v>
      </c>
      <c r="HO505" s="450">
        <f>HM505*1.5</f>
        <v>15</v>
      </c>
      <c r="HP505" s="450"/>
      <c r="HQ505" s="456"/>
      <c r="HR505" s="454" t="s">
        <v>85</v>
      </c>
      <c r="HS505" s="490" t="s">
        <v>427</v>
      </c>
      <c r="HT505" s="455"/>
      <c r="HU505" s="523">
        <f>IF(HT505="Kopman",1.5,1)</f>
        <v>1</v>
      </c>
      <c r="HV505" s="492">
        <f>VLOOKUP(HS505,$A$563:$F$2022,6,FALSE)</f>
        <v>36</v>
      </c>
      <c r="HW505" s="454" t="s">
        <v>61</v>
      </c>
      <c r="HX505" s="450">
        <f>HV505*1.5*HU505</f>
        <v>54</v>
      </c>
      <c r="HY505" s="450"/>
      <c r="HZ505" s="456"/>
      <c r="IA505" s="454" t="s">
        <v>85</v>
      </c>
      <c r="IB505" s="525" t="s">
        <v>438</v>
      </c>
      <c r="IC505" s="455"/>
      <c r="ID505" s="523">
        <f>IF(IC505="Kopman",1.5,1)</f>
        <v>1</v>
      </c>
      <c r="IE505" s="492">
        <f>VLOOKUP(IB505,$A$563:$F$2022,6,FALSE)</f>
        <v>10</v>
      </c>
      <c r="IF505" s="454" t="s">
        <v>61</v>
      </c>
      <c r="IG505" s="450">
        <f>IE505*1.5</f>
        <v>15</v>
      </c>
      <c r="IH505" s="450"/>
      <c r="II505" s="456"/>
      <c r="IJ505" s="454" t="s">
        <v>85</v>
      </c>
      <c r="IK505" s="525" t="s">
        <v>476</v>
      </c>
      <c r="IL505" s="455"/>
      <c r="IM505" s="523">
        <f>IF(IL505="Kopman",1.5,1)</f>
        <v>1</v>
      </c>
      <c r="IN505" s="492">
        <f>VLOOKUP(IK505,$A$563:$F$2022,6,FALSE)</f>
        <v>56</v>
      </c>
      <c r="IO505" s="454" t="s">
        <v>61</v>
      </c>
      <c r="IP505" s="450">
        <f>IN505*1.5*IM505</f>
        <v>84</v>
      </c>
      <c r="IQ505" s="450"/>
      <c r="IR505" s="456"/>
      <c r="IS505" s="454" t="s">
        <v>85</v>
      </c>
      <c r="IT505" s="525" t="s">
        <v>427</v>
      </c>
      <c r="IU505" s="455"/>
      <c r="IV505" s="523">
        <f>IF(IU505="Kopman",1.5,1)</f>
        <v>1</v>
      </c>
      <c r="IW505" s="492">
        <f>VLOOKUP(IT505,$A$563:$F$2022,6,FALSE)</f>
        <v>36</v>
      </c>
      <c r="IX505" s="454" t="s">
        <v>61</v>
      </c>
      <c r="IY505" s="450">
        <f>IW505*1.5*IV505</f>
        <v>54</v>
      </c>
      <c r="IZ505" s="450"/>
      <c r="JA505" s="456"/>
      <c r="JB505" s="454" t="s">
        <v>85</v>
      </c>
      <c r="JC505" s="525" t="s">
        <v>452</v>
      </c>
      <c r="JD505" s="455"/>
      <c r="JE505" s="523">
        <f>IF(JD505="Kopman",1.5,1)</f>
        <v>1</v>
      </c>
      <c r="JF505" s="492">
        <f>VLOOKUP(JC505,$A$563:$F$2022,6,FALSE)</f>
        <v>0</v>
      </c>
      <c r="JG505" s="454" t="s">
        <v>61</v>
      </c>
      <c r="JH505" s="450">
        <f>JF505*1.5*JE505</f>
        <v>0</v>
      </c>
      <c r="JI505" s="450"/>
      <c r="JJ505" s="456"/>
      <c r="JK505" s="454" t="s">
        <v>85</v>
      </c>
      <c r="JL505" s="525" t="s">
        <v>476</v>
      </c>
      <c r="JM505" s="455" t="s">
        <v>2268</v>
      </c>
      <c r="JN505" s="523">
        <f>IF(JM505="Kopman",1.5,1)</f>
        <v>1.5</v>
      </c>
      <c r="JO505" s="492">
        <f>VLOOKUP(JL505,$A$563:$F$2022,6,FALSE)</f>
        <v>56</v>
      </c>
      <c r="JP505" s="454" t="s">
        <v>61</v>
      </c>
      <c r="JQ505" s="450">
        <f>JO505*1.5*JN505</f>
        <v>126</v>
      </c>
      <c r="JR505" s="450"/>
      <c r="JS505" s="456"/>
      <c r="JT505" s="454" t="s">
        <v>85</v>
      </c>
      <c r="JU505" s="525" t="s">
        <v>476</v>
      </c>
      <c r="JV505" s="455"/>
      <c r="JW505" s="523">
        <f>IF(JV505="Kopman",1.5,1)</f>
        <v>1</v>
      </c>
      <c r="JX505" s="492">
        <f>VLOOKUP(JU505,$A$563:$F$2022,6,FALSE)</f>
        <v>56</v>
      </c>
      <c r="JY505" s="454" t="s">
        <v>61</v>
      </c>
      <c r="JZ505" s="450">
        <f>JX505*1.5*JW505</f>
        <v>84</v>
      </c>
      <c r="KA505" s="450"/>
      <c r="KB505" s="456"/>
      <c r="KC505" s="454" t="s">
        <v>85</v>
      </c>
      <c r="KD505" s="525" t="s">
        <v>476</v>
      </c>
      <c r="KE505" s="455"/>
      <c r="KF505" s="523">
        <f>IF(KE505="Kopman",1.5,1)</f>
        <v>1</v>
      </c>
      <c r="KG505" s="492">
        <f>VLOOKUP(KD505,$A$563:$F$2022,6,FALSE)</f>
        <v>56</v>
      </c>
      <c r="KH505" s="454" t="s">
        <v>61</v>
      </c>
      <c r="KI505" s="450">
        <f>KG505*1.5*KF505</f>
        <v>84</v>
      </c>
      <c r="KJ505" s="450"/>
      <c r="KK505" s="456"/>
      <c r="KL505" s="454" t="s">
        <v>85</v>
      </c>
      <c r="KM505" s="525" t="s">
        <v>438</v>
      </c>
      <c r="KN505" s="455" t="s">
        <v>2268</v>
      </c>
      <c r="KO505" s="523">
        <f>IF(KN505="Kopman",1.5,1)</f>
        <v>1.5</v>
      </c>
      <c r="KP505" s="492">
        <f>VLOOKUP(KM505,$A$563:$F$2022,6,FALSE)</f>
        <v>10</v>
      </c>
      <c r="KQ505" s="454" t="s">
        <v>61</v>
      </c>
      <c r="KR505" s="450">
        <f>KP505*1.5</f>
        <v>15</v>
      </c>
      <c r="KS505" s="450"/>
      <c r="KT505" s="456"/>
      <c r="KU505" s="454" t="s">
        <v>85</v>
      </c>
      <c r="KV505" s="525" t="s">
        <v>463</v>
      </c>
      <c r="KW505" s="455"/>
      <c r="KX505" s="523">
        <f>IF(KW505="Kopman",1.5,1)</f>
        <v>1</v>
      </c>
      <c r="KY505" s="492">
        <f>VLOOKUP(KV505,$A$563:$F$2022,6,FALSE)</f>
        <v>16</v>
      </c>
      <c r="KZ505" s="454" t="s">
        <v>61</v>
      </c>
      <c r="LA505" s="450">
        <f>KY505*1.5*KX505</f>
        <v>24</v>
      </c>
      <c r="LB505" s="450"/>
      <c r="LC505" s="456"/>
      <c r="LD505" s="454" t="s">
        <v>85</v>
      </c>
      <c r="LE505" s="525" t="s">
        <v>463</v>
      </c>
      <c r="LF505" s="455"/>
      <c r="LG505" s="523">
        <f>IF(LF505="Kopman",1.5,1)</f>
        <v>1</v>
      </c>
      <c r="LH505" s="492">
        <f>VLOOKUP(LE505,$A$563:$F$2022,6,FALSE)</f>
        <v>16</v>
      </c>
      <c r="LI505" s="454" t="s">
        <v>61</v>
      </c>
      <c r="LJ505" s="450">
        <f>LH505*1.5*LG505</f>
        <v>24</v>
      </c>
      <c r="LK505" s="450"/>
      <c r="LL505" s="456"/>
      <c r="LM505" s="454" t="s">
        <v>85</v>
      </c>
      <c r="LN505" s="525" t="s">
        <v>780</v>
      </c>
      <c r="LO505" s="455"/>
      <c r="LP505" s="523">
        <f>IF(LO505="Kopman",1.5,1)</f>
        <v>1</v>
      </c>
      <c r="LQ505" s="492">
        <f>VLOOKUP(LN505,$A$563:$F$2022,6,FALSE)</f>
        <v>15</v>
      </c>
      <c r="LR505" s="454" t="s">
        <v>61</v>
      </c>
      <c r="LS505" s="450">
        <f>LQ505*1.5*LP505</f>
        <v>22.5</v>
      </c>
      <c r="LT505" s="450"/>
      <c r="LU505" s="456"/>
      <c r="LV505" s="454" t="s">
        <v>85</v>
      </c>
      <c r="LW505" s="525" t="s">
        <v>500</v>
      </c>
      <c r="LX505" s="455"/>
      <c r="LY505" s="523">
        <f>IF(LX505="Kopman",1.5,1)</f>
        <v>1</v>
      </c>
      <c r="LZ505" s="492">
        <f>VLOOKUP(LW505,$A$563:$F$2022,6,FALSE)</f>
        <v>31</v>
      </c>
      <c r="MA505" s="454" t="s">
        <v>61</v>
      </c>
      <c r="MB505" s="450">
        <f>LZ505*1.5*LY505</f>
        <v>46.5</v>
      </c>
      <c r="MC505" s="450"/>
      <c r="MD505" s="456"/>
      <c r="ME505" s="454" t="s">
        <v>85</v>
      </c>
      <c r="MF505" s="527" t="s">
        <v>476</v>
      </c>
      <c r="MG505" s="455"/>
      <c r="MH505" s="523">
        <f>IF(MG505="Kopman",1.5,1)</f>
        <v>1</v>
      </c>
      <c r="MI505" s="492">
        <f>VLOOKUP(MF505,$A$563:$F$2022,6,FALSE)</f>
        <v>56</v>
      </c>
      <c r="MJ505" s="454" t="s">
        <v>61</v>
      </c>
      <c r="MK505" s="450">
        <f>MI505*1.5*MH505</f>
        <v>84</v>
      </c>
      <c r="ML505" s="450"/>
      <c r="MM505" s="456"/>
      <c r="MN505" s="454" t="s">
        <v>85</v>
      </c>
      <c r="MO505" s="525" t="s">
        <v>500</v>
      </c>
      <c r="MP505" s="455"/>
      <c r="MQ505" s="523">
        <f>IF(MP505="Kopman",1.5,1)</f>
        <v>1</v>
      </c>
      <c r="MR505" s="492">
        <f>VLOOKUP(MO505,$A$563:$F$2022,6,FALSE)</f>
        <v>31</v>
      </c>
      <c r="MS505" s="454" t="s">
        <v>61</v>
      </c>
      <c r="MT505" s="450">
        <f>MR505*1.5*MQ505</f>
        <v>46.5</v>
      </c>
      <c r="MU505" s="450"/>
      <c r="MV505" s="456"/>
      <c r="MW505" s="454" t="s">
        <v>85</v>
      </c>
      <c r="MX505" s="525" t="s">
        <v>476</v>
      </c>
      <c r="MY505" s="455"/>
      <c r="MZ505" s="523">
        <f>IF(MY505="Kopman",1.5,1)</f>
        <v>1</v>
      </c>
      <c r="NA505" s="492">
        <f>VLOOKUP(MX505,$A$563:$F$2022,6,FALSE)</f>
        <v>56</v>
      </c>
      <c r="NB505" s="454" t="s">
        <v>61</v>
      </c>
      <c r="NC505" s="450">
        <f>NA505*1.5*MZ505</f>
        <v>84</v>
      </c>
      <c r="ND505" s="450"/>
      <c r="NE505" s="456"/>
      <c r="NF505" s="454" t="s">
        <v>85</v>
      </c>
      <c r="NG505" s="525" t="s">
        <v>427</v>
      </c>
      <c r="NH505" s="455" t="s">
        <v>2268</v>
      </c>
      <c r="NI505" s="523">
        <f>IF(NH505="Kopman",1.5,1)</f>
        <v>1.5</v>
      </c>
      <c r="NJ505" s="492">
        <f>VLOOKUP(NG505,$A$563:$F$2022,6,FALSE)</f>
        <v>36</v>
      </c>
      <c r="NK505" s="454" t="s">
        <v>61</v>
      </c>
      <c r="NL505" s="450">
        <f>NJ505*1.5*NI505</f>
        <v>81</v>
      </c>
      <c r="NM505" s="450"/>
      <c r="NN505" s="456"/>
      <c r="NO505" s="454" t="s">
        <v>85</v>
      </c>
      <c r="NP505" s="525" t="s">
        <v>438</v>
      </c>
      <c r="NQ505" s="455"/>
      <c r="NR505" s="523">
        <f>IF(NQ505="Kopman",1.5,1)</f>
        <v>1</v>
      </c>
      <c r="NS505" s="492">
        <f>VLOOKUP(NP505,$A$563:$F$2022,6,FALSE)</f>
        <v>10</v>
      </c>
      <c r="NT505" s="454" t="s">
        <v>61</v>
      </c>
      <c r="NU505" s="450">
        <f>NS505*1.5*NR505</f>
        <v>15</v>
      </c>
      <c r="NV505" s="450"/>
      <c r="NW505" s="456"/>
      <c r="NX505" s="454" t="s">
        <v>85</v>
      </c>
      <c r="NY505" s="490" t="s">
        <v>686</v>
      </c>
      <c r="NZ505" s="455"/>
      <c r="OA505" s="455"/>
      <c r="OB505" s="492">
        <f>VLOOKUP(NY505,$A$563:$F$2022,6,FALSE)</f>
        <v>0</v>
      </c>
      <c r="OC505" s="454" t="s">
        <v>61</v>
      </c>
      <c r="OD505" s="450">
        <f>OB505*1.5</f>
        <v>0</v>
      </c>
      <c r="OE505" s="450"/>
      <c r="OF505" s="456"/>
      <c r="OG505" s="454" t="s">
        <v>85</v>
      </c>
      <c r="OH505" s="525" t="s">
        <v>463</v>
      </c>
      <c r="OI505" s="455"/>
      <c r="OJ505" s="523">
        <f>IF(OI505="Kopman",1.5,1)</f>
        <v>1</v>
      </c>
      <c r="OK505" s="492">
        <f>VLOOKUP(OH505,$A$563:$F$2022,6,FALSE)</f>
        <v>16</v>
      </c>
      <c r="OL505" s="454" t="s">
        <v>61</v>
      </c>
      <c r="OM505" s="450">
        <f>OK505*1.5*OJ505</f>
        <v>24</v>
      </c>
      <c r="ON505" s="450"/>
      <c r="OO505" s="456"/>
      <c r="OP505" s="454" t="s">
        <v>85</v>
      </c>
      <c r="OQ505" s="490" t="s">
        <v>468</v>
      </c>
      <c r="OR505" s="455"/>
      <c r="OS505" s="523">
        <f>IF(OR505="Kopman",1.5,1)</f>
        <v>1</v>
      </c>
      <c r="OT505" s="492">
        <f>VLOOKUP(OQ505,$A$563:$F$2022,6,FALSE)</f>
        <v>0</v>
      </c>
      <c r="OU505" s="454" t="s">
        <v>61</v>
      </c>
      <c r="OV505" s="450">
        <f>OT505*1.5*OS505</f>
        <v>0</v>
      </c>
      <c r="OW505" s="450"/>
      <c r="OX505" s="456"/>
      <c r="OY505" s="454" t="s">
        <v>85</v>
      </c>
      <c r="OZ505" s="525" t="s">
        <v>427</v>
      </c>
      <c r="PA505" s="455"/>
      <c r="PB505" s="523">
        <f>IF(PA505="Kopman",1.5,1)</f>
        <v>1</v>
      </c>
      <c r="PC505" s="492">
        <f>VLOOKUP(OZ505,$A$563:$F$2022,6,FALSE)</f>
        <v>36</v>
      </c>
      <c r="PD505" s="454" t="s">
        <v>61</v>
      </c>
      <c r="PE505" s="450">
        <f>PC505*1.5*PB505</f>
        <v>54</v>
      </c>
      <c r="PF505" s="450"/>
      <c r="PG505" s="456"/>
      <c r="PH505" s="454" t="s">
        <v>85</v>
      </c>
      <c r="PI505" s="525" t="s">
        <v>427</v>
      </c>
      <c r="PJ505" s="455"/>
      <c r="PK505" s="523">
        <f>IF(PJ505="Kopman",1.5,1)</f>
        <v>1</v>
      </c>
      <c r="PL505" s="492">
        <f>VLOOKUP(PI505,$A$563:$F$2022,6,FALSE)</f>
        <v>36</v>
      </c>
      <c r="PM505" s="454" t="s">
        <v>61</v>
      </c>
      <c r="PN505" s="450">
        <f>PL505*1.5*PK505</f>
        <v>54</v>
      </c>
      <c r="PO505" s="450"/>
      <c r="PP505" s="456"/>
      <c r="PQ505" s="454" t="s">
        <v>85</v>
      </c>
      <c r="PR505" s="490" t="s">
        <v>427</v>
      </c>
      <c r="PS505" s="455" t="s">
        <v>2268</v>
      </c>
      <c r="PT505" s="523">
        <f>IF(PS505="Kopman",1.5,1)</f>
        <v>1.5</v>
      </c>
      <c r="PU505" s="492">
        <f>VLOOKUP(PR505,$A$563:$F$2022,6,FALSE)</f>
        <v>36</v>
      </c>
      <c r="PV505" s="454" t="s">
        <v>61</v>
      </c>
      <c r="PW505" s="450">
        <f>PU505*1.5*PT505</f>
        <v>81</v>
      </c>
      <c r="PX505" s="450"/>
      <c r="PY505" s="456"/>
      <c r="PZ505" s="454" t="s">
        <v>85</v>
      </c>
      <c r="QA505" s="525" t="s">
        <v>427</v>
      </c>
      <c r="QB505" s="455"/>
      <c r="QC505" s="523">
        <f>IF(QB505="Kopman",1.5,1)</f>
        <v>1</v>
      </c>
      <c r="QD505" s="492">
        <f>VLOOKUP(QA505,$A$563:$F$2022,6,FALSE)</f>
        <v>36</v>
      </c>
      <c r="QE505" s="454" t="s">
        <v>61</v>
      </c>
      <c r="QF505" s="450">
        <f>QD505*1.5*QC505</f>
        <v>54</v>
      </c>
      <c r="QG505" s="450"/>
      <c r="QH505" s="456"/>
      <c r="QI505" s="454" t="s">
        <v>85</v>
      </c>
      <c r="QJ505" s="490" t="s">
        <v>452</v>
      </c>
      <c r="QK505" s="455"/>
      <c r="QL505" s="523">
        <f>IF(QK505="Kopman",1.5,1)</f>
        <v>1</v>
      </c>
      <c r="QM505" s="492">
        <f>VLOOKUP(QJ505,$A$563:$F$2022,6,FALSE)</f>
        <v>0</v>
      </c>
      <c r="QN505" s="454" t="s">
        <v>61</v>
      </c>
      <c r="QO505" s="450">
        <f>QM505*1.5*QL505</f>
        <v>0</v>
      </c>
      <c r="QP505" s="450"/>
      <c r="QQ505" s="456"/>
      <c r="QR505" s="454" t="s">
        <v>85</v>
      </c>
      <c r="QS505" s="525" t="s">
        <v>468</v>
      </c>
      <c r="QT505" s="455" t="s">
        <v>2268</v>
      </c>
      <c r="QU505" s="523">
        <f>IF(QT505="Kopman",1.5,1)</f>
        <v>1.5</v>
      </c>
      <c r="QV505" s="492">
        <f>VLOOKUP(QS505,$A$563:$F$2022,6,FALSE)</f>
        <v>0</v>
      </c>
      <c r="QW505" s="454" t="s">
        <v>61</v>
      </c>
      <c r="QX505" s="450">
        <f>QV505*1.5*QU505</f>
        <v>0</v>
      </c>
      <c r="QY505" s="450"/>
      <c r="QZ505" s="456"/>
      <c r="RA505" s="454" t="s">
        <v>85</v>
      </c>
      <c r="RB505" s="490" t="s">
        <v>438</v>
      </c>
      <c r="RC505" s="455"/>
      <c r="RD505" s="523">
        <f>IF(RC505="Kopman",1.5,1)</f>
        <v>1</v>
      </c>
      <c r="RE505" s="492">
        <f>VLOOKUP(RB505,$A$563:$F$2022,6,FALSE)</f>
        <v>10</v>
      </c>
      <c r="RF505" s="454" t="s">
        <v>61</v>
      </c>
      <c r="RG505" s="450">
        <f>RE505*1.5*RD505</f>
        <v>15</v>
      </c>
      <c r="RH505" s="450"/>
      <c r="RI505" s="456"/>
      <c r="RJ505" s="454" t="s">
        <v>85</v>
      </c>
      <c r="RK505" s="506" t="s">
        <v>186</v>
      </c>
      <c r="RL505" s="455"/>
      <c r="RM505" s="455"/>
      <c r="RN505" s="492" t="e">
        <f>VLOOKUP(RK505,$A$563:$F$2022,6,FALSE)</f>
        <v>#N/A</v>
      </c>
      <c r="RO505" s="454" t="s">
        <v>61</v>
      </c>
      <c r="RP505" s="450" t="e">
        <f>RN505*1.5</f>
        <v>#N/A</v>
      </c>
      <c r="RQ505" s="450"/>
      <c r="RR505" s="456"/>
      <c r="RS505" s="454" t="s">
        <v>85</v>
      </c>
      <c r="RT505" s="525" t="s">
        <v>427</v>
      </c>
      <c r="RU505" s="455"/>
      <c r="RV505" s="523">
        <f>IF(RU505="Kopman",1.5,1)</f>
        <v>1</v>
      </c>
      <c r="RW505" s="492">
        <f>VLOOKUP(RT505,$A$563:$F$2022,6,FALSE)</f>
        <v>36</v>
      </c>
      <c r="RX505" s="454" t="s">
        <v>61</v>
      </c>
      <c r="RY505" s="450">
        <f>RW505*1.5*RV505</f>
        <v>54</v>
      </c>
      <c r="RZ505" s="450"/>
      <c r="SA505" s="486"/>
      <c r="SB505" s="454" t="s">
        <v>85</v>
      </c>
      <c r="SC505" s="525" t="s">
        <v>427</v>
      </c>
      <c r="SD505" s="455"/>
      <c r="SE505" s="523">
        <f>IF(SD505="Kopman",1.5,1)</f>
        <v>1</v>
      </c>
      <c r="SF505" s="492">
        <f>VLOOKUP(SC505,$A$563:$F$2022,6,FALSE)</f>
        <v>36</v>
      </c>
      <c r="SG505" s="454" t="s">
        <v>61</v>
      </c>
      <c r="SH505" s="450">
        <f>SF505*1.5*SE505</f>
        <v>54</v>
      </c>
      <c r="SI505" s="450"/>
      <c r="SJ505" s="486"/>
      <c r="SK505" s="454" t="s">
        <v>85</v>
      </c>
      <c r="SL505" s="525" t="s">
        <v>427</v>
      </c>
      <c r="SM505" s="455"/>
      <c r="SN505" s="523">
        <f>IF(SM505="Kopman",1.5,1)</f>
        <v>1</v>
      </c>
      <c r="SO505" s="492">
        <f>VLOOKUP(SL505,$A$563:$F$2022,6,FALSE)</f>
        <v>36</v>
      </c>
      <c r="SP505" s="454" t="s">
        <v>61</v>
      </c>
      <c r="SQ505" s="450">
        <f>SO505*1.5*SN505</f>
        <v>54</v>
      </c>
      <c r="SR505" s="450"/>
      <c r="SS505" s="486"/>
      <c r="ST505" s="454" t="s">
        <v>85</v>
      </c>
      <c r="SU505" s="525" t="s">
        <v>476</v>
      </c>
      <c r="SV505" s="455"/>
      <c r="SW505" s="523">
        <f>IF(SV505="Kopman",1.5,1)</f>
        <v>1</v>
      </c>
      <c r="SX505" s="492">
        <f>VLOOKUP(SU505,$A$563:$F$2022,6,FALSE)</f>
        <v>56</v>
      </c>
      <c r="SY505" s="454" t="s">
        <v>61</v>
      </c>
      <c r="SZ505" s="450">
        <f>SX505*1.5*SW505</f>
        <v>84</v>
      </c>
      <c r="TA505" s="450"/>
      <c r="TB505" s="486"/>
      <c r="TC505" s="454" t="s">
        <v>85</v>
      </c>
      <c r="TD505" s="525" t="s">
        <v>1325</v>
      </c>
      <c r="TE505" s="455"/>
      <c r="TF505" s="523">
        <f>IF(TE505="Kopman",1.5,1)</f>
        <v>1</v>
      </c>
      <c r="TG505" s="492">
        <f>VLOOKUP(TD505,$A$563:$F$2022,6,FALSE)</f>
        <v>22</v>
      </c>
      <c r="TH505" s="454" t="s">
        <v>61</v>
      </c>
      <c r="TI505" s="450">
        <f>TG505*1.5</f>
        <v>33</v>
      </c>
      <c r="TJ505" s="455"/>
      <c r="TK505" s="486"/>
      <c r="TL505" s="454" t="s">
        <v>85</v>
      </c>
      <c r="TM505" s="525" t="s">
        <v>532</v>
      </c>
      <c r="TN505" s="455"/>
      <c r="TO505" s="523">
        <f>IF(TN505="Kopman",1.5,1)</f>
        <v>1</v>
      </c>
      <c r="TP505" s="492">
        <f>VLOOKUP(TM505,$A$563:$F$2022,6,FALSE)</f>
        <v>46</v>
      </c>
      <c r="TQ505" s="454" t="s">
        <v>61</v>
      </c>
      <c r="TR505" s="450">
        <f>TP505*1.5*TO505</f>
        <v>69</v>
      </c>
      <c r="TS505" s="450"/>
      <c r="TT505" s="486"/>
      <c r="TU505" s="454" t="s">
        <v>85</v>
      </c>
      <c r="TV505" s="506" t="s">
        <v>186</v>
      </c>
      <c r="TW505" s="455"/>
      <c r="TX505" s="523">
        <f>IF(TW505="Kopman",1.5,1)</f>
        <v>1</v>
      </c>
      <c r="TY505" s="492" t="e">
        <f>VLOOKUP(TV505,$A$563:$F$2022,6,FALSE)</f>
        <v>#N/A</v>
      </c>
      <c r="TZ505" s="454" t="s">
        <v>61</v>
      </c>
      <c r="UA505" s="450" t="e">
        <f>TY505*1.5*TX505</f>
        <v>#N/A</v>
      </c>
      <c r="UB505" s="450"/>
      <c r="UC505" s="486"/>
      <c r="UD505" s="454" t="s">
        <v>85</v>
      </c>
      <c r="UE505" s="525" t="s">
        <v>582</v>
      </c>
      <c r="UF505" s="455"/>
      <c r="UG505" s="523">
        <f>IF(UF505="Kopman",1.5,1)</f>
        <v>1</v>
      </c>
      <c r="UH505" s="492">
        <f>VLOOKUP(UE505,$A$563:$F$2022,6,FALSE)</f>
        <v>0</v>
      </c>
      <c r="UI505" s="454" t="s">
        <v>61</v>
      </c>
      <c r="UJ505" s="450">
        <f>UH505*1.5*UG505</f>
        <v>0</v>
      </c>
      <c r="UK505" s="450"/>
      <c r="UL505" s="486"/>
      <c r="UM505" s="454" t="s">
        <v>85</v>
      </c>
      <c r="UN505" s="506" t="s">
        <v>186</v>
      </c>
      <c r="UO505" s="455"/>
      <c r="UP505" s="523">
        <f>IF(UO505="Kopman",1.5,1)</f>
        <v>1</v>
      </c>
      <c r="UQ505" s="492" t="e">
        <f>VLOOKUP(UN505,$A$563:$F$2022,6,FALSE)</f>
        <v>#N/A</v>
      </c>
      <c r="UR505" s="454" t="s">
        <v>61</v>
      </c>
      <c r="US505" s="450" t="e">
        <f>UQ505*1.5*UP505</f>
        <v>#N/A</v>
      </c>
      <c r="UT505" s="450"/>
      <c r="UU505" s="486"/>
      <c r="UV505" s="454" t="s">
        <v>85</v>
      </c>
      <c r="UW505" s="525" t="s">
        <v>427</v>
      </c>
      <c r="UX505" s="455"/>
      <c r="UY505" s="523">
        <f>IF(UX505="Kopman",1.5,1)</f>
        <v>1</v>
      </c>
      <c r="UZ505" s="492">
        <f>VLOOKUP(UW505,$A$563:$F$2022,6,FALSE)</f>
        <v>36</v>
      </c>
      <c r="VA505" s="454" t="s">
        <v>61</v>
      </c>
      <c r="VB505" s="450">
        <f>UZ505*1.5*UY505</f>
        <v>54</v>
      </c>
      <c r="VC505" s="450"/>
      <c r="VD505" s="486"/>
      <c r="VE505" s="454" t="s">
        <v>85</v>
      </c>
      <c r="VF505" s="506" t="s">
        <v>186</v>
      </c>
      <c r="VG505" s="455"/>
      <c r="VH505" s="523">
        <f>IF(VG505="Kopman",1.5,1)</f>
        <v>1</v>
      </c>
      <c r="VI505" s="492" t="e">
        <f>VLOOKUP(VF505,$A$563:$F$2022,6,FALSE)</f>
        <v>#N/A</v>
      </c>
      <c r="VJ505" s="454" t="s">
        <v>61</v>
      </c>
      <c r="VK505" s="450" t="e">
        <f>VI505*1.5*VH505</f>
        <v>#N/A</v>
      </c>
      <c r="VL505" s="450"/>
      <c r="VM505" s="486"/>
      <c r="VN505" s="454" t="s">
        <v>85</v>
      </c>
      <c r="VO505" s="525" t="s">
        <v>427</v>
      </c>
      <c r="VP505" s="455"/>
      <c r="VQ505" s="523">
        <f>IF(VP505="Kopman",1.5,1)</f>
        <v>1</v>
      </c>
      <c r="VR505" s="492">
        <f>VLOOKUP(VO505,$A$563:$F$2022,6,FALSE)</f>
        <v>36</v>
      </c>
      <c r="VS505" s="454" t="s">
        <v>61</v>
      </c>
      <c r="VT505" s="450">
        <f>VR505*1.5*VQ505</f>
        <v>54</v>
      </c>
      <c r="VU505" s="450"/>
      <c r="VV505" s="486"/>
      <c r="VW505" s="454" t="s">
        <v>85</v>
      </c>
      <c r="VX505" s="506" t="s">
        <v>186</v>
      </c>
      <c r="VY505" s="455"/>
      <c r="VZ505" s="455"/>
      <c r="WA505" s="492" t="e">
        <f>VLOOKUP(VX505,$A$563:$F$2022,6,FALSE)</f>
        <v>#N/A</v>
      </c>
      <c r="WB505" s="454" t="s">
        <v>61</v>
      </c>
      <c r="WC505" s="450" t="e">
        <f>WA505*1.5</f>
        <v>#N/A</v>
      </c>
      <c r="WD505" s="455"/>
      <c r="WE505" s="486"/>
      <c r="WF505" s="454" t="s">
        <v>85</v>
      </c>
      <c r="WG505" s="525" t="s">
        <v>427</v>
      </c>
      <c r="WH505" s="455" t="s">
        <v>2268</v>
      </c>
      <c r="WI505" s="523">
        <f>IF(WH505="Kopman",1.5,1)</f>
        <v>1.5</v>
      </c>
      <c r="WJ505" s="492">
        <f>VLOOKUP(WG505,$A$563:$F$2022,6,FALSE)</f>
        <v>36</v>
      </c>
      <c r="WK505" s="454" t="s">
        <v>61</v>
      </c>
      <c r="WL505" s="450">
        <f>WJ505*1.5</f>
        <v>54</v>
      </c>
      <c r="WM505" s="455"/>
      <c r="WN505" s="486"/>
      <c r="WO505" s="454" t="s">
        <v>85</v>
      </c>
      <c r="WP505" s="525" t="s">
        <v>438</v>
      </c>
      <c r="WQ505" s="492"/>
      <c r="WR505" s="523">
        <f>IF(WQ505="Kopman",1.5,1)</f>
        <v>1</v>
      </c>
      <c r="WS505" s="492">
        <f>VLOOKUP(WP505,$A$563:$F$2022,6,FALSE)</f>
        <v>10</v>
      </c>
      <c r="WT505" s="454" t="s">
        <v>61</v>
      </c>
      <c r="WU505" s="450">
        <f>WS505*1.5*WR505</f>
        <v>15</v>
      </c>
      <c r="WV505" s="450"/>
      <c r="WW505" s="486"/>
      <c r="WX505" s="454" t="s">
        <v>85</v>
      </c>
      <c r="WY505" s="525" t="s">
        <v>463</v>
      </c>
      <c r="WZ505" s="455"/>
      <c r="XA505" s="523">
        <f>IF(WZ505="Kopman",1.5,1)</f>
        <v>1</v>
      </c>
      <c r="XB505" s="492">
        <f>VLOOKUP(WY505,$A$563:$F$2022,6,FALSE)</f>
        <v>16</v>
      </c>
      <c r="XC505" s="454" t="s">
        <v>61</v>
      </c>
      <c r="XD505" s="450">
        <f>XB505*1.5</f>
        <v>24</v>
      </c>
      <c r="XE505" s="455"/>
      <c r="XF505" s="486"/>
      <c r="XG505" s="454" t="s">
        <v>85</v>
      </c>
      <c r="XH505" s="506" t="s">
        <v>186</v>
      </c>
      <c r="XI505" s="455"/>
      <c r="XJ505" s="455"/>
      <c r="XK505" s="492" t="e">
        <f>VLOOKUP(XH505,$A$563:$F$2022,6,FALSE)</f>
        <v>#N/A</v>
      </c>
      <c r="XL505" s="454" t="s">
        <v>61</v>
      </c>
      <c r="XM505" s="450" t="e">
        <f>XK505*1.5</f>
        <v>#N/A</v>
      </c>
      <c r="XN505" s="455"/>
      <c r="XO505" s="486"/>
      <c r="XP505" s="454" t="s">
        <v>85</v>
      </c>
      <c r="XQ505" s="525" t="s">
        <v>500</v>
      </c>
      <c r="XR505" s="455"/>
      <c r="XS505" s="523">
        <f>IF(XR505="Kopman",1.5,1)</f>
        <v>1</v>
      </c>
      <c r="XT505" s="492">
        <f>VLOOKUP(XQ505,$A$563:$F$2022,6,FALSE)</f>
        <v>31</v>
      </c>
      <c r="XU505" s="454" t="s">
        <v>61</v>
      </c>
      <c r="XV505" s="450">
        <f>XT505*1.5*XS505</f>
        <v>46.5</v>
      </c>
      <c r="XW505" s="450"/>
      <c r="XX505" s="486"/>
      <c r="XY505" s="454" t="s">
        <v>85</v>
      </c>
      <c r="XZ505" s="525" t="s">
        <v>468</v>
      </c>
      <c r="YA505" s="455" t="s">
        <v>2268</v>
      </c>
      <c r="YB505" s="523">
        <f>IF(YA505="Kopman",1.5,1)</f>
        <v>1.5</v>
      </c>
      <c r="YC505" s="492">
        <f>VLOOKUP(XZ505,$A$563:$F$2022,6,FALSE)</f>
        <v>0</v>
      </c>
      <c r="YD505" s="454" t="s">
        <v>61</v>
      </c>
      <c r="YE505" s="450">
        <f>YC505*1.5</f>
        <v>0</v>
      </c>
      <c r="YF505" s="455"/>
      <c r="YG505" s="486"/>
      <c r="YH505" s="454" t="s">
        <v>85</v>
      </c>
      <c r="YI505" s="525" t="s">
        <v>438</v>
      </c>
      <c r="YJ505" s="455"/>
      <c r="YK505" s="523">
        <f>IF(YJ505="Kopman",1.5,1)</f>
        <v>1</v>
      </c>
      <c r="YL505" s="492">
        <f>VLOOKUP(YI505,$A$563:$F$2022,6,FALSE)</f>
        <v>10</v>
      </c>
      <c r="YM505" s="454" t="s">
        <v>61</v>
      </c>
      <c r="YN505" s="450">
        <f>YL505*1.5*YK505</f>
        <v>15</v>
      </c>
      <c r="YO505" s="450"/>
      <c r="YP505" s="486"/>
      <c r="YQ505" s="454" t="s">
        <v>85</v>
      </c>
      <c r="YR505" s="506" t="s">
        <v>186</v>
      </c>
      <c r="YS505" s="455"/>
      <c r="YT505" s="455"/>
      <c r="YU505" s="492" t="e">
        <f>VLOOKUP(YR505,$A$563:$F$2022,6,FALSE)</f>
        <v>#N/A</v>
      </c>
      <c r="YV505" s="454" t="s">
        <v>61</v>
      </c>
      <c r="YW505" s="450" t="e">
        <f>YU505*1.5</f>
        <v>#N/A</v>
      </c>
      <c r="YX505" s="455"/>
      <c r="YY505" s="486"/>
      <c r="YZ505" s="454" t="s">
        <v>85</v>
      </c>
      <c r="ZA505" s="506" t="s">
        <v>186</v>
      </c>
      <c r="ZB505" s="455"/>
      <c r="ZC505" s="455"/>
      <c r="ZD505" s="492" t="e">
        <f>VLOOKUP(ZA505,$A$563:$F$2022,6,FALSE)</f>
        <v>#N/A</v>
      </c>
      <c r="ZE505" s="454" t="s">
        <v>61</v>
      </c>
      <c r="ZF505" s="450" t="e">
        <f>ZD505*1.5</f>
        <v>#N/A</v>
      </c>
      <c r="ZG505" s="455"/>
      <c r="ZH505" s="486"/>
      <c r="ZI505" s="454" t="s">
        <v>85</v>
      </c>
      <c r="ZJ505" s="490" t="s">
        <v>938</v>
      </c>
      <c r="ZK505" s="455"/>
      <c r="ZL505" s="455"/>
      <c r="ZM505" s="492">
        <f>VLOOKUP(ZJ505,$A$563:$F$2022,6,FALSE)</f>
        <v>43</v>
      </c>
      <c r="ZN505" s="454" t="s">
        <v>61</v>
      </c>
      <c r="ZO505" s="450">
        <f>ZM505*1.5</f>
        <v>64.5</v>
      </c>
      <c r="ZP505" s="455"/>
      <c r="ZQ505" s="486"/>
      <c r="ZR505" s="454" t="s">
        <v>85</v>
      </c>
      <c r="ZS505" s="506" t="s">
        <v>186</v>
      </c>
      <c r="ZT505" s="455"/>
      <c r="ZU505" s="523">
        <f>IF(ZT505="Kopman",1.5,1)</f>
        <v>1</v>
      </c>
      <c r="ZV505" s="492" t="e">
        <f>VLOOKUP(ZS505,$A$563:$F$2022,6,FALSE)</f>
        <v>#N/A</v>
      </c>
      <c r="ZW505" s="454" t="s">
        <v>61</v>
      </c>
      <c r="ZX505" s="450" t="e">
        <f>ZV505*1.5*ZU505</f>
        <v>#N/A</v>
      </c>
      <c r="ZY505" s="450"/>
      <c r="ZZ505" s="486"/>
      <c r="AAA505" s="454" t="s">
        <v>85</v>
      </c>
      <c r="AAB505" s="506" t="s">
        <v>186</v>
      </c>
      <c r="AAC505" s="455"/>
      <c r="AAD505" s="523">
        <f>IF(AAC505="Kopman",1.5,1)</f>
        <v>1</v>
      </c>
      <c r="AAE505" s="492" t="e">
        <f>VLOOKUP(AAB505,$A$563:$F$2022,6,FALSE)</f>
        <v>#N/A</v>
      </c>
      <c r="AAF505" s="454" t="s">
        <v>61</v>
      </c>
      <c r="AAG505" s="450" t="e">
        <f>AAE505*1.5*AAD505</f>
        <v>#N/A</v>
      </c>
      <c r="AAH505" s="450"/>
      <c r="AAI505" s="486"/>
      <c r="AAJ505" s="454" t="s">
        <v>85</v>
      </c>
      <c r="AAK505" s="506" t="s">
        <v>186</v>
      </c>
      <c r="AAL505" s="455"/>
      <c r="AAM505" s="523">
        <f>IF(AAL505="Kopman",1.5,1)</f>
        <v>1</v>
      </c>
      <c r="AAN505" s="492" t="e">
        <f>VLOOKUP(AAK505,$A$563:$F$2022,6,FALSE)</f>
        <v>#N/A</v>
      </c>
      <c r="AAO505" s="454" t="s">
        <v>61</v>
      </c>
      <c r="AAP505" s="450" t="e">
        <f>AAN505*1.5*AAM505</f>
        <v>#N/A</v>
      </c>
      <c r="AAQ505" s="450"/>
      <c r="AAR505" s="486"/>
      <c r="AAS505" s="454" t="s">
        <v>85</v>
      </c>
      <c r="AAT505" s="506" t="s">
        <v>186</v>
      </c>
      <c r="AAU505" s="455"/>
      <c r="AAV505" s="523">
        <f>IF(AAU505="Kopman",1.5,1)</f>
        <v>1</v>
      </c>
      <c r="AAW505" s="492" t="e">
        <f>VLOOKUP(AAT505,$A$563:$F$2022,6,FALSE)</f>
        <v>#N/A</v>
      </c>
      <c r="AAX505" s="454" t="s">
        <v>61</v>
      </c>
      <c r="AAY505" s="450" t="e">
        <f>AAW505*1.5*AAV505</f>
        <v>#N/A</v>
      </c>
      <c r="AAZ505" s="450"/>
      <c r="ABA505" s="486"/>
      <c r="ABB505" s="454" t="s">
        <v>85</v>
      </c>
      <c r="ABC505" s="506" t="s">
        <v>186</v>
      </c>
      <c r="ABD505" s="455"/>
      <c r="ABE505" s="523">
        <f>IF(ABD505="Kopman",1.5,1)</f>
        <v>1</v>
      </c>
      <c r="ABF505" s="492" t="e">
        <f>VLOOKUP(ABC505,$A$563:$F$2022,6,FALSE)</f>
        <v>#N/A</v>
      </c>
      <c r="ABG505" s="454" t="s">
        <v>61</v>
      </c>
      <c r="ABH505" s="450" t="e">
        <f>ABF505*1.5*ABE505</f>
        <v>#N/A</v>
      </c>
      <c r="ABI505" s="450"/>
      <c r="ABJ505" s="486"/>
      <c r="ABK505" s="454" t="s">
        <v>85</v>
      </c>
      <c r="ABL505" s="506" t="s">
        <v>186</v>
      </c>
      <c r="ABM505" s="455"/>
      <c r="ABN505" s="523">
        <f>IF(ABM505="Kopman",1.5,1)</f>
        <v>1</v>
      </c>
      <c r="ABO505" s="492" t="e">
        <f>VLOOKUP(ABL505,$A$563:$F$2022,6,FALSE)</f>
        <v>#N/A</v>
      </c>
      <c r="ABP505" s="454" t="s">
        <v>61</v>
      </c>
      <c r="ABQ505" s="450" t="e">
        <f>ABO505*1.5*ABN505</f>
        <v>#N/A</v>
      </c>
      <c r="ABR505" s="450"/>
      <c r="ABS505" s="486"/>
      <c r="ABT505" s="454" t="s">
        <v>85</v>
      </c>
      <c r="ABU505" s="506" t="s">
        <v>186</v>
      </c>
      <c r="ABV505" s="455"/>
      <c r="ABW505" s="523">
        <f>IF(ABV505="Kopman",1.5,1)</f>
        <v>1</v>
      </c>
      <c r="ABX505" s="492" t="e">
        <f>VLOOKUP(ABU505,$A$563:$F$2022,6,FALSE)</f>
        <v>#N/A</v>
      </c>
      <c r="ABY505" s="454" t="s">
        <v>61</v>
      </c>
      <c r="ABZ505" s="450" t="e">
        <f>ABX505*1.5*ABW505</f>
        <v>#N/A</v>
      </c>
      <c r="ACA505" s="450"/>
      <c r="ACB505" s="486"/>
      <c r="ACC505" s="454" t="s">
        <v>85</v>
      </c>
      <c r="ACD505" s="506" t="s">
        <v>186</v>
      </c>
      <c r="ACE505" s="455"/>
      <c r="ACF505" s="523">
        <f>IF(ACE505="Kopman",1.5,1)</f>
        <v>1</v>
      </c>
      <c r="ACG505" s="492" t="e">
        <f>VLOOKUP(ACD505,$A$563:$F$2022,6,FALSE)</f>
        <v>#N/A</v>
      </c>
      <c r="ACH505" s="454" t="s">
        <v>61</v>
      </c>
      <c r="ACI505" s="450" t="e">
        <f>ACG505*1.5*ACF505</f>
        <v>#N/A</v>
      </c>
      <c r="ACJ505" s="450"/>
      <c r="ACK505" s="486"/>
      <c r="ACL505" s="454" t="s">
        <v>85</v>
      </c>
      <c r="ACM505" s="506" t="s">
        <v>186</v>
      </c>
      <c r="ACN505" s="455"/>
      <c r="ACO505" s="523">
        <f>IF(ACN505="Kopman",1.5,1)</f>
        <v>1</v>
      </c>
      <c r="ACP505" s="492" t="e">
        <f>VLOOKUP(ACM505,$A$563:$F$2022,6,FALSE)</f>
        <v>#N/A</v>
      </c>
      <c r="ACQ505" s="454" t="s">
        <v>61</v>
      </c>
      <c r="ACR505" s="450" t="e">
        <f>ACP505*1.5*ACO505</f>
        <v>#N/A</v>
      </c>
      <c r="ACS505" s="450"/>
      <c r="ACT505" s="486"/>
      <c r="ACU505" s="454" t="s">
        <v>85</v>
      </c>
      <c r="ACV505" s="490" t="s">
        <v>532</v>
      </c>
      <c r="ACW505" s="455" t="s">
        <v>2309</v>
      </c>
      <c r="ACX505" s="523">
        <f>IF(ACW505="Kopman",1.5,1)</f>
        <v>1</v>
      </c>
      <c r="ACY505" s="492">
        <f>VLOOKUP(ACV505,$A$563:$F$2022,6,FALSE)</f>
        <v>46</v>
      </c>
      <c r="ACZ505" s="454" t="s">
        <v>61</v>
      </c>
      <c r="ADA505" s="450">
        <f>ACY505*1.5*ACX505</f>
        <v>69</v>
      </c>
      <c r="ADB505" s="450"/>
      <c r="ADC505" s="486"/>
      <c r="ADD505" s="454" t="s">
        <v>85</v>
      </c>
      <c r="ADE505" s="525" t="s">
        <v>1325</v>
      </c>
      <c r="ADF505" s="455"/>
      <c r="ADG505" s="523">
        <f>IF(ADF505="Kopman",1.5,1)</f>
        <v>1</v>
      </c>
      <c r="ADH505" s="492">
        <f>VLOOKUP(ADE505,$A$563:$F$2022,6,FALSE)</f>
        <v>22</v>
      </c>
      <c r="ADI505" s="454" t="s">
        <v>61</v>
      </c>
      <c r="ADJ505" s="450">
        <f>ADH505*1.5</f>
        <v>33</v>
      </c>
      <c r="ADK505" s="455"/>
      <c r="ADL505" s="486"/>
      <c r="ADM505" s="454" t="s">
        <v>85</v>
      </c>
      <c r="ADN505" s="525" t="s">
        <v>511</v>
      </c>
      <c r="ADO505" s="455"/>
      <c r="ADP505" s="523">
        <f>IF(ADO505="Kopman",1.5,1)</f>
        <v>1</v>
      </c>
      <c r="ADQ505" s="492">
        <f>VLOOKUP(ADN505,$A$563:$F$2022,6,FALSE)</f>
        <v>6</v>
      </c>
      <c r="ADR505" s="454" t="s">
        <v>61</v>
      </c>
      <c r="ADS505" s="450">
        <f>ADQ505*1.5*ADP505</f>
        <v>9</v>
      </c>
      <c r="ADT505" s="450"/>
      <c r="ADU505" s="486"/>
      <c r="ADV505" s="454" t="s">
        <v>85</v>
      </c>
      <c r="ADW505" s="525" t="s">
        <v>476</v>
      </c>
      <c r="ADX505" s="455"/>
      <c r="ADY505" s="455"/>
      <c r="ADZ505" s="492">
        <f>VLOOKUP(ADW505,$A$563:$F$2022,6,FALSE)</f>
        <v>56</v>
      </c>
      <c r="AEA505" s="454" t="s">
        <v>61</v>
      </c>
      <c r="AEB505" s="450">
        <f>ADZ505*1.5</f>
        <v>84</v>
      </c>
      <c r="AEC505" s="455"/>
      <c r="AED505" s="486"/>
      <c r="AEE505" s="454" t="s">
        <v>85</v>
      </c>
      <c r="AEF505" s="525" t="s">
        <v>438</v>
      </c>
      <c r="AEG505" s="455"/>
      <c r="AEH505" s="523">
        <f>IF(AEG505="Kopman",1.5,1)</f>
        <v>1</v>
      </c>
      <c r="AEI505" s="492">
        <f>VLOOKUP(AEF505,$A$563:$F$2022,6,FALSE)</f>
        <v>10</v>
      </c>
      <c r="AEJ505" s="454" t="s">
        <v>61</v>
      </c>
      <c r="AEK505" s="450">
        <f>AEI505*1.5</f>
        <v>15</v>
      </c>
      <c r="AEL505" s="455"/>
      <c r="AEM505" s="486"/>
      <c r="AEN505" s="454" t="s">
        <v>85</v>
      </c>
      <c r="AEO505" s="525" t="s">
        <v>438</v>
      </c>
      <c r="AEP505" s="455"/>
      <c r="AEQ505" s="523">
        <f>IF(AEP505="Kopman",1.5,1)</f>
        <v>1</v>
      </c>
      <c r="AER505" s="492">
        <f>VLOOKUP(AEO505,$A$563:$F$2022,6,FALSE)</f>
        <v>10</v>
      </c>
      <c r="AES505" s="454" t="s">
        <v>61</v>
      </c>
      <c r="AET505" s="450">
        <f>AER505*1.5</f>
        <v>15</v>
      </c>
      <c r="AEU505" s="455"/>
      <c r="AEV505" s="486"/>
      <c r="AEW505" s="454" t="s">
        <v>85</v>
      </c>
      <c r="AEX505" s="525" t="s">
        <v>1093</v>
      </c>
      <c r="AEY505" s="455"/>
      <c r="AEZ505" s="523">
        <f>IF(AEY505="Kopman",1.5,1)</f>
        <v>1</v>
      </c>
      <c r="AFA505" s="492">
        <f>VLOOKUP(AEX505,$A$563:$F$2022,6,FALSE)</f>
        <v>0</v>
      </c>
      <c r="AFB505" s="454" t="s">
        <v>61</v>
      </c>
      <c r="AFC505" s="450">
        <f>AFA505*1.5*AEZ505</f>
        <v>0</v>
      </c>
      <c r="AFD505" s="450"/>
      <c r="AFE505" s="486"/>
      <c r="AFF505" s="454" t="s">
        <v>85</v>
      </c>
      <c r="AFG505" s="525" t="s">
        <v>476</v>
      </c>
      <c r="AFH505" s="455"/>
      <c r="AFI505" s="523">
        <f>IF(AFH505="Kopman",1.5,1)</f>
        <v>1</v>
      </c>
      <c r="AFJ505" s="492">
        <f>VLOOKUP(AFG505,$A$563:$F$2022,6,FALSE)</f>
        <v>56</v>
      </c>
      <c r="AFK505" s="454" t="s">
        <v>61</v>
      </c>
      <c r="AFL505" s="450">
        <f>AFJ505*1.5*AFI505</f>
        <v>84</v>
      </c>
      <c r="AFM505" s="450"/>
      <c r="AFN505" s="486"/>
      <c r="AFO505" s="454" t="s">
        <v>85</v>
      </c>
      <c r="AFP505" s="525" t="s">
        <v>468</v>
      </c>
      <c r="AFQ505" s="455"/>
      <c r="AFR505" s="523">
        <f>IF(AFQ505="Kopman",1.5,1)</f>
        <v>1</v>
      </c>
      <c r="AFS505" s="492">
        <f>VLOOKUP(AFP505,$A$563:$F$2022,6,FALSE)</f>
        <v>0</v>
      </c>
      <c r="AFT505" s="454" t="s">
        <v>61</v>
      </c>
      <c r="AFU505" s="450">
        <f>AFS505*1.5*AFR505</f>
        <v>0</v>
      </c>
      <c r="AFV505" s="450"/>
      <c r="AFW505" s="486"/>
      <c r="AFX505" s="454" t="s">
        <v>85</v>
      </c>
      <c r="AFY505" s="528" t="s">
        <v>476</v>
      </c>
      <c r="AFZ505" s="455" t="s">
        <v>2268</v>
      </c>
      <c r="AGA505" s="523">
        <f>IF(AFZ505="Kopman",1.5,1)</f>
        <v>1.5</v>
      </c>
      <c r="AGB505" s="492">
        <f>VLOOKUP(AFY505,$A$563:$F$2022,6,FALSE)</f>
        <v>56</v>
      </c>
      <c r="AGC505" s="454" t="s">
        <v>61</v>
      </c>
      <c r="AGD505" s="450">
        <f>AGB505*1.5*AGA505</f>
        <v>126</v>
      </c>
      <c r="AGE505" s="450"/>
      <c r="AGF505" s="486"/>
      <c r="AGG505" s="454" t="s">
        <v>85</v>
      </c>
      <c r="AGH505" s="525" t="s">
        <v>582</v>
      </c>
      <c r="AGI505" s="455"/>
      <c r="AGJ505" s="523">
        <f>IF(AGI505="Kopman",1.5,1)</f>
        <v>1</v>
      </c>
      <c r="AGK505" s="492">
        <f>VLOOKUP(AGH505,$A$563:$F$2022,6,FALSE)</f>
        <v>0</v>
      </c>
      <c r="AGL505" s="454" t="s">
        <v>61</v>
      </c>
      <c r="AGM505" s="450">
        <f>AGK505*1.5*AGJ505</f>
        <v>0</v>
      </c>
      <c r="AGN505" s="450"/>
      <c r="AGO505" s="486"/>
      <c r="AGP505" s="454" t="s">
        <v>85</v>
      </c>
      <c r="AGQ505" s="525" t="s">
        <v>686</v>
      </c>
      <c r="AGR505" s="455"/>
      <c r="AGS505" s="523">
        <f>IF(AGR505="Kopman",1.5,1)</f>
        <v>1</v>
      </c>
      <c r="AGT505" s="492">
        <f>VLOOKUP(AGQ505,$A$563:$F$2022,6,FALSE)</f>
        <v>0</v>
      </c>
      <c r="AGU505" s="454" t="s">
        <v>61</v>
      </c>
      <c r="AGV505" s="450">
        <f>AGT505*1.5*AGS505</f>
        <v>0</v>
      </c>
      <c r="AGW505" s="450"/>
      <c r="AGX505" s="486"/>
      <c r="AGY505" s="454" t="s">
        <v>85</v>
      </c>
      <c r="AGZ505" s="527" t="s">
        <v>452</v>
      </c>
      <c r="AHA505" s="455"/>
      <c r="AHB505" s="523">
        <f>IF(AHA505="Kopman",1.5,1)</f>
        <v>1</v>
      </c>
      <c r="AHC505" s="492">
        <f>VLOOKUP(AGZ505,$A$563:$F$2022,6,FALSE)</f>
        <v>0</v>
      </c>
      <c r="AHD505" s="454" t="s">
        <v>61</v>
      </c>
      <c r="AHE505" s="450">
        <f>AHC505*1.5*AHB505</f>
        <v>0</v>
      </c>
      <c r="AHF505" s="450"/>
      <c r="AHG505" s="486"/>
      <c r="AHH505" s="495"/>
      <c r="AHI505" s="543"/>
      <c r="AHJ505" s="496"/>
      <c r="AHK505" s="533"/>
      <c r="AHL505" s="497"/>
      <c r="AHM505" s="495"/>
      <c r="AHN505" s="481"/>
      <c r="AHO505" s="481"/>
      <c r="AHP505" s="496"/>
      <c r="AHQ505" s="495"/>
      <c r="AHR505" s="512"/>
      <c r="AHS505" s="496"/>
      <c r="AHT505" s="533"/>
      <c r="AHU505" s="497"/>
      <c r="AHV505" s="495"/>
      <c r="AHW505" s="481"/>
      <c r="AHX505" s="481"/>
      <c r="AHY505" s="496"/>
      <c r="AHZ505" s="495"/>
      <c r="AIA505" s="512"/>
      <c r="AIB505" s="496"/>
      <c r="AIC505" s="533"/>
      <c r="AID505" s="497"/>
      <c r="AIE505" s="495"/>
      <c r="AIF505" s="481"/>
      <c r="AIG505" s="481"/>
      <c r="AIH505" s="496"/>
      <c r="AII505" s="263"/>
      <c r="AIJ505" s="432"/>
      <c r="AIK505" s="264"/>
      <c r="AIL505" s="264"/>
      <c r="AIM505" s="265"/>
      <c r="AIN505" s="263"/>
      <c r="AIO505" s="210"/>
      <c r="AIP505" s="264"/>
      <c r="AIQ505" s="264"/>
    </row>
    <row r="506" spans="1:927" s="16" customFormat="1" ht="15">
      <c r="A506" s="454" t="s">
        <v>86</v>
      </c>
      <c r="B506" s="490" t="s">
        <v>476</v>
      </c>
      <c r="C506" s="455"/>
      <c r="D506" s="492"/>
      <c r="E506" s="492">
        <f>VLOOKUP(B506,$A$563:$F$2022,6,FALSE)</f>
        <v>56</v>
      </c>
      <c r="F506" s="454" t="s">
        <v>63</v>
      </c>
      <c r="G506" s="450">
        <f>E506*1.4</f>
        <v>78.399999999999991</v>
      </c>
      <c r="H506" s="450"/>
      <c r="I506" s="456"/>
      <c r="J506" s="454" t="s">
        <v>86</v>
      </c>
      <c r="K506" s="525" t="s">
        <v>772</v>
      </c>
      <c r="L506" s="455"/>
      <c r="M506" s="492"/>
      <c r="N506" s="492">
        <f>VLOOKUP(K506,$A$563:$F$2022,6,FALSE)</f>
        <v>17</v>
      </c>
      <c r="O506" s="454" t="s">
        <v>63</v>
      </c>
      <c r="P506" s="450">
        <f>N506*1.4</f>
        <v>23.799999999999997</v>
      </c>
      <c r="Q506" s="450"/>
      <c r="R506" s="456"/>
      <c r="S506" s="454" t="s">
        <v>86</v>
      </c>
      <c r="T506" s="525" t="s">
        <v>427</v>
      </c>
      <c r="U506" s="455"/>
      <c r="V506" s="492"/>
      <c r="W506" s="492">
        <f>VLOOKUP(T506,$A$563:$F$2022,6,FALSE)</f>
        <v>36</v>
      </c>
      <c r="X506" s="454" t="s">
        <v>63</v>
      </c>
      <c r="Y506" s="450">
        <f>W506*1.4</f>
        <v>50.4</v>
      </c>
      <c r="Z506" s="450"/>
      <c r="AA506" s="456"/>
      <c r="AB506" s="454" t="s">
        <v>86</v>
      </c>
      <c r="AC506" s="525" t="s">
        <v>476</v>
      </c>
      <c r="AD506" s="455"/>
      <c r="AE506" s="492"/>
      <c r="AF506" s="492">
        <f>VLOOKUP(AC506,$A$563:$F$2022,6,FALSE)</f>
        <v>56</v>
      </c>
      <c r="AG506" s="454" t="s">
        <v>63</v>
      </c>
      <c r="AH506" s="450">
        <f>AF506*1.4</f>
        <v>78.399999999999991</v>
      </c>
      <c r="AI506" s="450"/>
      <c r="AJ506" s="456"/>
      <c r="AK506" s="454" t="s">
        <v>86</v>
      </c>
      <c r="AL506" s="490" t="s">
        <v>780</v>
      </c>
      <c r="AM506" s="455"/>
      <c r="AN506" s="492"/>
      <c r="AO506" s="492">
        <f>VLOOKUP(AL506,$A$563:$F$2022,6,FALSE)</f>
        <v>15</v>
      </c>
      <c r="AP506" s="454" t="s">
        <v>63</v>
      </c>
      <c r="AQ506" s="450">
        <f>AO506*1.4</f>
        <v>21</v>
      </c>
      <c r="AR506" s="450"/>
      <c r="AS506" s="456"/>
      <c r="AT506" s="454" t="s">
        <v>86</v>
      </c>
      <c r="AU506" s="525" t="s">
        <v>438</v>
      </c>
      <c r="AV506" s="455"/>
      <c r="AW506" s="492"/>
      <c r="AX506" s="492">
        <f>VLOOKUP(AU506,$A$563:$F$2022,6,FALSE)</f>
        <v>10</v>
      </c>
      <c r="AY506" s="454" t="s">
        <v>63</v>
      </c>
      <c r="AZ506" s="450">
        <f>AX506*1.4</f>
        <v>14</v>
      </c>
      <c r="BA506" s="450"/>
      <c r="BB506" s="456"/>
      <c r="BC506" s="454" t="s">
        <v>86</v>
      </c>
      <c r="BD506" s="525" t="s">
        <v>1325</v>
      </c>
      <c r="BE506" s="455"/>
      <c r="BF506" s="492"/>
      <c r="BG506" s="492">
        <f>VLOOKUP(BD506,$A$563:$F$2022,6,FALSE)</f>
        <v>22</v>
      </c>
      <c r="BH506" s="454" t="s">
        <v>63</v>
      </c>
      <c r="BI506" s="450">
        <f>BG506*1.4</f>
        <v>30.799999999999997</v>
      </c>
      <c r="BJ506" s="450"/>
      <c r="BK506" s="456"/>
      <c r="BL506" s="454" t="s">
        <v>86</v>
      </c>
      <c r="BM506" s="525" t="s">
        <v>427</v>
      </c>
      <c r="BN506" s="455"/>
      <c r="BO506" s="492"/>
      <c r="BP506" s="492">
        <f>VLOOKUP(BM506,$A$563:$F$2022,6,FALSE)</f>
        <v>36</v>
      </c>
      <c r="BQ506" s="454" t="s">
        <v>63</v>
      </c>
      <c r="BR506" s="450">
        <f>BP506*1.4</f>
        <v>50.4</v>
      </c>
      <c r="BS506" s="450"/>
      <c r="BT506" s="456"/>
      <c r="BU506" s="454" t="s">
        <v>86</v>
      </c>
      <c r="BV506" s="525" t="s">
        <v>427</v>
      </c>
      <c r="BW506" s="455"/>
      <c r="BX506" s="492"/>
      <c r="BY506" s="492">
        <f>VLOOKUP(BV506,$A$563:$F$2022,6,FALSE)</f>
        <v>36</v>
      </c>
      <c r="BZ506" s="454" t="s">
        <v>63</v>
      </c>
      <c r="CA506" s="450">
        <f>BY506*1.4</f>
        <v>50.4</v>
      </c>
      <c r="CB506" s="450"/>
      <c r="CC506" s="456"/>
      <c r="CD506" s="454" t="s">
        <v>86</v>
      </c>
      <c r="CE506" s="525" t="s">
        <v>468</v>
      </c>
      <c r="CF506" s="455"/>
      <c r="CG506" s="492"/>
      <c r="CH506" s="492">
        <f>VLOOKUP(CE506,$A$563:$F$2022,6,FALSE)</f>
        <v>0</v>
      </c>
      <c r="CI506" s="454" t="s">
        <v>63</v>
      </c>
      <c r="CJ506" s="450">
        <f>CH506*1.4</f>
        <v>0</v>
      </c>
      <c r="CK506" s="450"/>
      <c r="CL506" s="456"/>
      <c r="CM506" s="454" t="s">
        <v>86</v>
      </c>
      <c r="CN506" s="525" t="s">
        <v>883</v>
      </c>
      <c r="CO506" s="455"/>
      <c r="CP506" s="492"/>
      <c r="CQ506" s="492">
        <f>VLOOKUP(CN506,$A$563:$F$2022,6,FALSE)</f>
        <v>0</v>
      </c>
      <c r="CR506" s="454" t="s">
        <v>63</v>
      </c>
      <c r="CS506" s="450">
        <f>CQ506*1.4</f>
        <v>0</v>
      </c>
      <c r="CT506" s="450"/>
      <c r="CU506" s="456"/>
      <c r="CV506" s="454" t="s">
        <v>86</v>
      </c>
      <c r="CW506" s="525" t="s">
        <v>476</v>
      </c>
      <c r="CX506" s="455"/>
      <c r="CY506" s="492"/>
      <c r="CZ506" s="492">
        <f>VLOOKUP(CW506,$A$563:$F$2022,6,FALSE)</f>
        <v>56</v>
      </c>
      <c r="DA506" s="454" t="s">
        <v>63</v>
      </c>
      <c r="DB506" s="450">
        <f>CZ506*1.4</f>
        <v>78.399999999999991</v>
      </c>
      <c r="DC506" s="450"/>
      <c r="DD506" s="456"/>
      <c r="DE506" s="454" t="s">
        <v>86</v>
      </c>
      <c r="DF506" s="525" t="s">
        <v>438</v>
      </c>
      <c r="DG506" s="455"/>
      <c r="DH506" s="492"/>
      <c r="DI506" s="492">
        <f>VLOOKUP(DF506,$A$563:$F$2022,6,FALSE)</f>
        <v>10</v>
      </c>
      <c r="DJ506" s="454" t="s">
        <v>63</v>
      </c>
      <c r="DK506" s="450">
        <f>DI506*1.4</f>
        <v>14</v>
      </c>
      <c r="DL506" s="450"/>
      <c r="DM506" s="456"/>
      <c r="DN506" s="454" t="s">
        <v>86</v>
      </c>
      <c r="DO506" s="490" t="s">
        <v>1325</v>
      </c>
      <c r="DP506" s="455"/>
      <c r="DQ506" s="492"/>
      <c r="DR506" s="492">
        <f>VLOOKUP(DO506,$A$563:$F$2022,6,FALSE)</f>
        <v>22</v>
      </c>
      <c r="DS506" s="454" t="s">
        <v>63</v>
      </c>
      <c r="DT506" s="450">
        <f>DR506*1.4</f>
        <v>30.799999999999997</v>
      </c>
      <c r="DU506" s="450"/>
      <c r="DV506" s="456"/>
      <c r="DW506" s="454" t="s">
        <v>86</v>
      </c>
      <c r="DX506" s="506" t="s">
        <v>186</v>
      </c>
      <c r="DY506" s="455"/>
      <c r="DZ506" s="492"/>
      <c r="EA506" s="492" t="e">
        <f>VLOOKUP(DX506,$A$563:$F$2022,6,FALSE)</f>
        <v>#N/A</v>
      </c>
      <c r="EB506" s="454" t="s">
        <v>63</v>
      </c>
      <c r="EC506" s="450" t="e">
        <f>EA506*1.4</f>
        <v>#N/A</v>
      </c>
      <c r="ED506" s="450"/>
      <c r="EE506" s="456"/>
      <c r="EF506" s="454" t="s">
        <v>86</v>
      </c>
      <c r="EG506" s="525" t="s">
        <v>476</v>
      </c>
      <c r="EH506" s="455"/>
      <c r="EI506" s="492"/>
      <c r="EJ506" s="492">
        <f>VLOOKUP(EG506,$A$563:$F$2022,6,FALSE)</f>
        <v>56</v>
      </c>
      <c r="EK506" s="454" t="s">
        <v>63</v>
      </c>
      <c r="EL506" s="450">
        <f>EJ506*1.4</f>
        <v>78.399999999999991</v>
      </c>
      <c r="EM506" s="450"/>
      <c r="EN506" s="456"/>
      <c r="EO506" s="454" t="s">
        <v>86</v>
      </c>
      <c r="EP506" s="525" t="s">
        <v>476</v>
      </c>
      <c r="EQ506" s="455"/>
      <c r="ER506" s="492"/>
      <c r="ES506" s="492">
        <f>VLOOKUP(EP506,$A$563:$F$2022,6,FALSE)</f>
        <v>56</v>
      </c>
      <c r="ET506" s="454" t="s">
        <v>63</v>
      </c>
      <c r="EU506" s="450">
        <f>ES506*1.4</f>
        <v>78.399999999999991</v>
      </c>
      <c r="EV506" s="450"/>
      <c r="EW506" s="456"/>
      <c r="EX506" s="454" t="s">
        <v>86</v>
      </c>
      <c r="EY506" s="506" t="s">
        <v>186</v>
      </c>
      <c r="EZ506" s="455"/>
      <c r="FA506" s="492"/>
      <c r="FB506" s="492" t="e">
        <f>VLOOKUP(EY506,$A$563:$F$2022,6,FALSE)</f>
        <v>#N/A</v>
      </c>
      <c r="FC506" s="454" t="s">
        <v>63</v>
      </c>
      <c r="FD506" s="450" t="e">
        <f>FB506*1.4</f>
        <v>#N/A</v>
      </c>
      <c r="FE506" s="450"/>
      <c r="FF506" s="456"/>
      <c r="FG506" s="454" t="s">
        <v>86</v>
      </c>
      <c r="FH506" s="525" t="s">
        <v>463</v>
      </c>
      <c r="FI506" s="455"/>
      <c r="FJ506" s="492"/>
      <c r="FK506" s="492">
        <f>VLOOKUP(FH506,$A$563:$F$2022,6,FALSE)</f>
        <v>16</v>
      </c>
      <c r="FL506" s="454" t="s">
        <v>63</v>
      </c>
      <c r="FM506" s="450">
        <f>FK506*1.4</f>
        <v>22.4</v>
      </c>
      <c r="FN506" s="450"/>
      <c r="FO506" s="456"/>
      <c r="FP506" s="454" t="s">
        <v>86</v>
      </c>
      <c r="FQ506" s="490" t="s">
        <v>476</v>
      </c>
      <c r="FR506" s="455"/>
      <c r="FS506" s="492"/>
      <c r="FT506" s="492">
        <f>VLOOKUP(FQ506,$A$563:$F$2022,6,FALSE)</f>
        <v>56</v>
      </c>
      <c r="FU506" s="454" t="s">
        <v>63</v>
      </c>
      <c r="FV506" s="450">
        <f>FT506*1.4</f>
        <v>78.399999999999991</v>
      </c>
      <c r="FW506" s="450"/>
      <c r="FX506" s="456"/>
      <c r="FY506" s="454" t="s">
        <v>86</v>
      </c>
      <c r="FZ506" s="490" t="s">
        <v>434</v>
      </c>
      <c r="GA506" s="455"/>
      <c r="GB506" s="492"/>
      <c r="GC506" s="492">
        <f>VLOOKUP(FZ506,$A$563:$F$2022,6,FALSE)</f>
        <v>0</v>
      </c>
      <c r="GD506" s="454" t="s">
        <v>63</v>
      </c>
      <c r="GE506" s="450">
        <f>GC506*1.4</f>
        <v>0</v>
      </c>
      <c r="GF506" s="450"/>
      <c r="GG506" s="456"/>
      <c r="GH506" s="454" t="s">
        <v>86</v>
      </c>
      <c r="GI506" s="525" t="s">
        <v>427</v>
      </c>
      <c r="GJ506" s="455"/>
      <c r="GK506" s="492"/>
      <c r="GL506" s="492">
        <f>VLOOKUP(GI506,$A$563:$F$2022,6,FALSE)</f>
        <v>36</v>
      </c>
      <c r="GM506" s="454" t="s">
        <v>63</v>
      </c>
      <c r="GN506" s="450">
        <f>GL506*1.4</f>
        <v>50.4</v>
      </c>
      <c r="GO506" s="450"/>
      <c r="GP506" s="456"/>
      <c r="GQ506" s="454" t="s">
        <v>86</v>
      </c>
      <c r="GR506" s="525" t="s">
        <v>427</v>
      </c>
      <c r="GS506" s="455"/>
      <c r="GT506" s="492"/>
      <c r="GU506" s="492">
        <f>VLOOKUP(GR506,$A$563:$F$2022,6,FALSE)</f>
        <v>36</v>
      </c>
      <c r="GV506" s="454" t="s">
        <v>63</v>
      </c>
      <c r="GW506" s="450">
        <f>GU506*1.4</f>
        <v>50.4</v>
      </c>
      <c r="GX506" s="450"/>
      <c r="GY506" s="456"/>
      <c r="GZ506" s="454" t="s">
        <v>86</v>
      </c>
      <c r="HA506" s="490" t="s">
        <v>532</v>
      </c>
      <c r="HB506" s="455"/>
      <c r="HC506" s="492"/>
      <c r="HD506" s="492">
        <f>VLOOKUP(HA506,$A$563:$F$2022,6,FALSE)</f>
        <v>46</v>
      </c>
      <c r="HE506" s="454" t="s">
        <v>63</v>
      </c>
      <c r="HF506" s="450">
        <f>HD506*1.4</f>
        <v>64.399999999999991</v>
      </c>
      <c r="HG506" s="450"/>
      <c r="HH506" s="456"/>
      <c r="HI506" s="454" t="s">
        <v>86</v>
      </c>
      <c r="HJ506" s="525" t="s">
        <v>476</v>
      </c>
      <c r="HK506" s="455"/>
      <c r="HL506" s="492"/>
      <c r="HM506" s="492">
        <f>VLOOKUP(HJ506,$A$563:$F$2022,6,FALSE)</f>
        <v>56</v>
      </c>
      <c r="HN506" s="454" t="s">
        <v>63</v>
      </c>
      <c r="HO506" s="450">
        <f>HM506*1.4</f>
        <v>78.399999999999991</v>
      </c>
      <c r="HP506" s="450"/>
      <c r="HQ506" s="456"/>
      <c r="HR506" s="454" t="s">
        <v>86</v>
      </c>
      <c r="HS506" s="490" t="s">
        <v>1325</v>
      </c>
      <c r="HT506" s="455"/>
      <c r="HU506" s="492"/>
      <c r="HV506" s="492">
        <f>VLOOKUP(HS506,$A$563:$F$2022,6,FALSE)</f>
        <v>22</v>
      </c>
      <c r="HW506" s="454" t="s">
        <v>63</v>
      </c>
      <c r="HX506" s="450">
        <f>HV506*1.4</f>
        <v>30.799999999999997</v>
      </c>
      <c r="HY506" s="450"/>
      <c r="HZ506" s="456"/>
      <c r="IA506" s="454" t="s">
        <v>86</v>
      </c>
      <c r="IB506" s="525" t="s">
        <v>511</v>
      </c>
      <c r="IC506" s="455"/>
      <c r="ID506" s="492"/>
      <c r="IE506" s="492">
        <f>VLOOKUP(IB506,$A$563:$F$2022,6,FALSE)</f>
        <v>6</v>
      </c>
      <c r="IF506" s="454" t="s">
        <v>63</v>
      </c>
      <c r="IG506" s="450">
        <f>IE506*1.4</f>
        <v>8.3999999999999986</v>
      </c>
      <c r="IH506" s="450"/>
      <c r="II506" s="456"/>
      <c r="IJ506" s="454" t="s">
        <v>86</v>
      </c>
      <c r="IK506" s="525" t="s">
        <v>883</v>
      </c>
      <c r="IL506" s="455"/>
      <c r="IM506" s="492"/>
      <c r="IN506" s="492">
        <f>VLOOKUP(IK506,$A$563:$F$2022,6,FALSE)</f>
        <v>0</v>
      </c>
      <c r="IO506" s="454" t="s">
        <v>63</v>
      </c>
      <c r="IP506" s="450">
        <f>IN506*1.4</f>
        <v>0</v>
      </c>
      <c r="IQ506" s="450"/>
      <c r="IR506" s="456"/>
      <c r="IS506" s="454" t="s">
        <v>86</v>
      </c>
      <c r="IT506" s="525" t="s">
        <v>464</v>
      </c>
      <c r="IU506" s="455"/>
      <c r="IV506" s="492"/>
      <c r="IW506" s="492">
        <f>VLOOKUP(IT506,$A$563:$F$2022,6,FALSE)</f>
        <v>0</v>
      </c>
      <c r="IX506" s="454" t="s">
        <v>63</v>
      </c>
      <c r="IY506" s="450">
        <f>IW506*1.4</f>
        <v>0</v>
      </c>
      <c r="IZ506" s="450"/>
      <c r="JA506" s="456"/>
      <c r="JB506" s="454" t="s">
        <v>86</v>
      </c>
      <c r="JC506" s="525" t="s">
        <v>789</v>
      </c>
      <c r="JD506" s="455"/>
      <c r="JE506" s="492"/>
      <c r="JF506" s="492">
        <f>VLOOKUP(JC506,$A$563:$F$2022,6,FALSE)</f>
        <v>0</v>
      </c>
      <c r="JG506" s="454" t="s">
        <v>63</v>
      </c>
      <c r="JH506" s="450">
        <f>JF506*1.4</f>
        <v>0</v>
      </c>
      <c r="JI506" s="450"/>
      <c r="JJ506" s="456"/>
      <c r="JK506" s="454" t="s">
        <v>86</v>
      </c>
      <c r="JL506" s="525" t="s">
        <v>438</v>
      </c>
      <c r="JM506" s="455"/>
      <c r="JN506" s="492"/>
      <c r="JO506" s="492">
        <f>VLOOKUP(JL506,$A$563:$F$2022,6,FALSE)</f>
        <v>10</v>
      </c>
      <c r="JP506" s="454" t="s">
        <v>63</v>
      </c>
      <c r="JQ506" s="450">
        <f>JO506*1.4</f>
        <v>14</v>
      </c>
      <c r="JR506" s="450"/>
      <c r="JS506" s="456"/>
      <c r="JT506" s="454" t="s">
        <v>86</v>
      </c>
      <c r="JU506" s="525" t="s">
        <v>427</v>
      </c>
      <c r="JV506" s="455"/>
      <c r="JW506" s="492"/>
      <c r="JX506" s="492">
        <f>VLOOKUP(JU506,$A$563:$F$2022,6,FALSE)</f>
        <v>36</v>
      </c>
      <c r="JY506" s="454" t="s">
        <v>63</v>
      </c>
      <c r="JZ506" s="450">
        <f>JX506*1.4</f>
        <v>50.4</v>
      </c>
      <c r="KA506" s="450"/>
      <c r="KB506" s="456"/>
      <c r="KC506" s="454" t="s">
        <v>86</v>
      </c>
      <c r="KD506" s="525" t="s">
        <v>772</v>
      </c>
      <c r="KE506" s="455"/>
      <c r="KF506" s="492"/>
      <c r="KG506" s="492">
        <f>VLOOKUP(KD506,$A$563:$F$2022,6,FALSE)</f>
        <v>17</v>
      </c>
      <c r="KH506" s="454" t="s">
        <v>63</v>
      </c>
      <c r="KI506" s="450">
        <f>KG506*1.4</f>
        <v>23.799999999999997</v>
      </c>
      <c r="KJ506" s="450"/>
      <c r="KK506" s="456"/>
      <c r="KL506" s="454" t="s">
        <v>86</v>
      </c>
      <c r="KM506" s="525" t="s">
        <v>476</v>
      </c>
      <c r="KN506" s="455"/>
      <c r="KO506" s="492"/>
      <c r="KP506" s="492">
        <f>VLOOKUP(KM506,$A$563:$F$2022,6,FALSE)</f>
        <v>56</v>
      </c>
      <c r="KQ506" s="454" t="s">
        <v>63</v>
      </c>
      <c r="KR506" s="450">
        <f>KP506*1.4</f>
        <v>78.399999999999991</v>
      </c>
      <c r="KS506" s="450"/>
      <c r="KT506" s="456"/>
      <c r="KU506" s="454" t="s">
        <v>86</v>
      </c>
      <c r="KV506" s="525" t="s">
        <v>438</v>
      </c>
      <c r="KW506" s="455"/>
      <c r="KX506" s="492"/>
      <c r="KY506" s="492">
        <f>VLOOKUP(KV506,$A$563:$F$2022,6,FALSE)</f>
        <v>10</v>
      </c>
      <c r="KZ506" s="454" t="s">
        <v>63</v>
      </c>
      <c r="LA506" s="450">
        <f>KY506*1.4</f>
        <v>14</v>
      </c>
      <c r="LB506" s="450"/>
      <c r="LC506" s="456"/>
      <c r="LD506" s="454" t="s">
        <v>86</v>
      </c>
      <c r="LE506" s="525" t="s">
        <v>438</v>
      </c>
      <c r="LF506" s="455"/>
      <c r="LG506" s="492"/>
      <c r="LH506" s="492">
        <f>VLOOKUP(LE506,$A$563:$F$2022,6,FALSE)</f>
        <v>10</v>
      </c>
      <c r="LI506" s="454" t="s">
        <v>63</v>
      </c>
      <c r="LJ506" s="450">
        <f>LH506*1.4</f>
        <v>14</v>
      </c>
      <c r="LK506" s="450"/>
      <c r="LL506" s="456"/>
      <c r="LM506" s="454" t="s">
        <v>86</v>
      </c>
      <c r="LN506" s="525" t="s">
        <v>464</v>
      </c>
      <c r="LO506" s="455"/>
      <c r="LP506" s="492"/>
      <c r="LQ506" s="492">
        <f>VLOOKUP(LN506,$A$563:$F$2022,6,FALSE)</f>
        <v>0</v>
      </c>
      <c r="LR506" s="454" t="s">
        <v>63</v>
      </c>
      <c r="LS506" s="450">
        <f>LQ506*1.4</f>
        <v>0</v>
      </c>
      <c r="LT506" s="450"/>
      <c r="LU506" s="456"/>
      <c r="LV506" s="454" t="s">
        <v>86</v>
      </c>
      <c r="LW506" s="525" t="s">
        <v>438</v>
      </c>
      <c r="LX506" s="455"/>
      <c r="LY506" s="492"/>
      <c r="LZ506" s="492">
        <f>VLOOKUP(LW506,$A$563:$F$2022,6,FALSE)</f>
        <v>10</v>
      </c>
      <c r="MA506" s="454" t="s">
        <v>63</v>
      </c>
      <c r="MB506" s="450">
        <f>LZ506*1.4</f>
        <v>14</v>
      </c>
      <c r="MC506" s="450"/>
      <c r="MD506" s="456"/>
      <c r="ME506" s="454" t="s">
        <v>86</v>
      </c>
      <c r="MF506" s="527" t="s">
        <v>452</v>
      </c>
      <c r="MG506" s="455"/>
      <c r="MH506" s="492"/>
      <c r="MI506" s="492">
        <f>VLOOKUP(MF506,$A$563:$F$2022,6,FALSE)</f>
        <v>0</v>
      </c>
      <c r="MJ506" s="454" t="s">
        <v>63</v>
      </c>
      <c r="MK506" s="450">
        <f>MI506*1.4</f>
        <v>0</v>
      </c>
      <c r="ML506" s="450"/>
      <c r="MM506" s="456"/>
      <c r="MN506" s="454" t="s">
        <v>86</v>
      </c>
      <c r="MO506" s="525" t="s">
        <v>476</v>
      </c>
      <c r="MP506" s="455"/>
      <c r="MQ506" s="492"/>
      <c r="MR506" s="492">
        <f>VLOOKUP(MO506,$A$563:$F$2022,6,FALSE)</f>
        <v>56</v>
      </c>
      <c r="MS506" s="454" t="s">
        <v>63</v>
      </c>
      <c r="MT506" s="450">
        <f>MR506*1.4</f>
        <v>78.399999999999991</v>
      </c>
      <c r="MU506" s="450"/>
      <c r="MV506" s="456"/>
      <c r="MW506" s="454" t="s">
        <v>86</v>
      </c>
      <c r="MX506" s="525" t="s">
        <v>468</v>
      </c>
      <c r="MY506" s="455"/>
      <c r="MZ506" s="492"/>
      <c r="NA506" s="492">
        <f>VLOOKUP(MX506,$A$563:$F$2022,6,FALSE)</f>
        <v>0</v>
      </c>
      <c r="NB506" s="454" t="s">
        <v>63</v>
      </c>
      <c r="NC506" s="450">
        <f>NA506*1.4</f>
        <v>0</v>
      </c>
      <c r="ND506" s="450"/>
      <c r="NE506" s="456"/>
      <c r="NF506" s="454" t="s">
        <v>86</v>
      </c>
      <c r="NG506" s="525" t="s">
        <v>476</v>
      </c>
      <c r="NH506" s="455"/>
      <c r="NI506" s="492"/>
      <c r="NJ506" s="492">
        <f>VLOOKUP(NG506,$A$563:$F$2022,6,FALSE)</f>
        <v>56</v>
      </c>
      <c r="NK506" s="454" t="s">
        <v>63</v>
      </c>
      <c r="NL506" s="450">
        <f>NJ506*1.4</f>
        <v>78.399999999999991</v>
      </c>
      <c r="NM506" s="450"/>
      <c r="NN506" s="456"/>
      <c r="NO506" s="454" t="s">
        <v>86</v>
      </c>
      <c r="NP506" s="525" t="s">
        <v>468</v>
      </c>
      <c r="NQ506" s="455"/>
      <c r="NR506" s="492"/>
      <c r="NS506" s="492">
        <f>VLOOKUP(NP506,$A$563:$F$2022,6,FALSE)</f>
        <v>0</v>
      </c>
      <c r="NT506" s="454" t="s">
        <v>63</v>
      </c>
      <c r="NU506" s="450">
        <f>NS506*1.4</f>
        <v>0</v>
      </c>
      <c r="NV506" s="450"/>
      <c r="NW506" s="456"/>
      <c r="NX506" s="454" t="s">
        <v>86</v>
      </c>
      <c r="NY506" s="490" t="s">
        <v>463</v>
      </c>
      <c r="NZ506" s="455"/>
      <c r="OA506" s="455"/>
      <c r="OB506" s="492">
        <f>VLOOKUP(NY506,$A$563:$F$2022,6,FALSE)</f>
        <v>16</v>
      </c>
      <c r="OC506" s="454" t="s">
        <v>63</v>
      </c>
      <c r="OD506" s="450">
        <f>OB506*1.4</f>
        <v>22.4</v>
      </c>
      <c r="OE506" s="450"/>
      <c r="OF506" s="456"/>
      <c r="OG506" s="454" t="s">
        <v>86</v>
      </c>
      <c r="OH506" s="525" t="s">
        <v>532</v>
      </c>
      <c r="OI506" s="455"/>
      <c r="OJ506" s="492"/>
      <c r="OK506" s="492">
        <f>VLOOKUP(OH506,$A$563:$F$2022,6,FALSE)</f>
        <v>46</v>
      </c>
      <c r="OL506" s="454" t="s">
        <v>63</v>
      </c>
      <c r="OM506" s="450">
        <f>OK506*1.4</f>
        <v>64.399999999999991</v>
      </c>
      <c r="ON506" s="450"/>
      <c r="OO506" s="456"/>
      <c r="OP506" s="454" t="s">
        <v>86</v>
      </c>
      <c r="OQ506" s="490" t="s">
        <v>427</v>
      </c>
      <c r="OR506" s="455"/>
      <c r="OS506" s="492"/>
      <c r="OT506" s="492">
        <f>VLOOKUP(OQ506,$A$563:$F$2022,6,FALSE)</f>
        <v>36</v>
      </c>
      <c r="OU506" s="454" t="s">
        <v>63</v>
      </c>
      <c r="OV506" s="450">
        <f>OT506*1.4</f>
        <v>50.4</v>
      </c>
      <c r="OW506" s="450"/>
      <c r="OX506" s="456"/>
      <c r="OY506" s="454" t="s">
        <v>86</v>
      </c>
      <c r="OZ506" s="525" t="s">
        <v>772</v>
      </c>
      <c r="PA506" s="455"/>
      <c r="PB506" s="492"/>
      <c r="PC506" s="492">
        <f>VLOOKUP(OZ506,$A$563:$F$2022,6,FALSE)</f>
        <v>17</v>
      </c>
      <c r="PD506" s="454" t="s">
        <v>63</v>
      </c>
      <c r="PE506" s="450">
        <f>PC506*1.4</f>
        <v>23.799999999999997</v>
      </c>
      <c r="PF506" s="450"/>
      <c r="PG506" s="456"/>
      <c r="PH506" s="454" t="s">
        <v>86</v>
      </c>
      <c r="PI506" s="525" t="s">
        <v>438</v>
      </c>
      <c r="PJ506" s="455"/>
      <c r="PK506" s="492"/>
      <c r="PL506" s="492">
        <f>VLOOKUP(PI506,$A$563:$F$2022,6,FALSE)</f>
        <v>10</v>
      </c>
      <c r="PM506" s="454" t="s">
        <v>63</v>
      </c>
      <c r="PN506" s="450">
        <f>PL506*1.4</f>
        <v>14</v>
      </c>
      <c r="PO506" s="450"/>
      <c r="PP506" s="456"/>
      <c r="PQ506" s="454" t="s">
        <v>86</v>
      </c>
      <c r="PR506" s="490" t="s">
        <v>438</v>
      </c>
      <c r="PS506" s="455"/>
      <c r="PT506" s="492"/>
      <c r="PU506" s="492">
        <f>VLOOKUP(PR506,$A$563:$F$2022,6,FALSE)</f>
        <v>10</v>
      </c>
      <c r="PV506" s="454" t="s">
        <v>63</v>
      </c>
      <c r="PW506" s="450">
        <f>PU506*1.4</f>
        <v>14</v>
      </c>
      <c r="PX506" s="450"/>
      <c r="PY506" s="456"/>
      <c r="PZ506" s="454" t="s">
        <v>86</v>
      </c>
      <c r="QA506" s="525" t="s">
        <v>476</v>
      </c>
      <c r="QB506" s="455"/>
      <c r="QC506" s="492"/>
      <c r="QD506" s="492">
        <f>VLOOKUP(QA506,$A$563:$F$2022,6,FALSE)</f>
        <v>56</v>
      </c>
      <c r="QE506" s="454" t="s">
        <v>63</v>
      </c>
      <c r="QF506" s="450">
        <f>QD506*1.4</f>
        <v>78.399999999999991</v>
      </c>
      <c r="QG506" s="450"/>
      <c r="QH506" s="456"/>
      <c r="QI506" s="454" t="s">
        <v>86</v>
      </c>
      <c r="QJ506" s="490" t="s">
        <v>772</v>
      </c>
      <c r="QK506" s="455"/>
      <c r="QL506" s="492"/>
      <c r="QM506" s="492">
        <f>VLOOKUP(QJ506,$A$563:$F$2022,6,FALSE)</f>
        <v>17</v>
      </c>
      <c r="QN506" s="454" t="s">
        <v>63</v>
      </c>
      <c r="QO506" s="450">
        <f>QM506*1.4</f>
        <v>23.799999999999997</v>
      </c>
      <c r="QP506" s="450"/>
      <c r="QQ506" s="456"/>
      <c r="QR506" s="454" t="s">
        <v>86</v>
      </c>
      <c r="QS506" s="525" t="s">
        <v>733</v>
      </c>
      <c r="QT506" s="455"/>
      <c r="QU506" s="492"/>
      <c r="QV506" s="492">
        <f>VLOOKUP(QS506,$A$563:$F$2022,6,FALSE)</f>
        <v>3</v>
      </c>
      <c r="QW506" s="454" t="s">
        <v>63</v>
      </c>
      <c r="QX506" s="450">
        <f>QV506*1.4</f>
        <v>4.1999999999999993</v>
      </c>
      <c r="QY506" s="450"/>
      <c r="QZ506" s="456"/>
      <c r="RA506" s="454" t="s">
        <v>86</v>
      </c>
      <c r="RB506" s="490" t="s">
        <v>511</v>
      </c>
      <c r="RC506" s="455"/>
      <c r="RD506" s="492"/>
      <c r="RE506" s="492">
        <f>VLOOKUP(RB506,$A$563:$F$2022,6,FALSE)</f>
        <v>6</v>
      </c>
      <c r="RF506" s="454" t="s">
        <v>63</v>
      </c>
      <c r="RG506" s="450">
        <f>RE506*1.4</f>
        <v>8.3999999999999986</v>
      </c>
      <c r="RH506" s="450"/>
      <c r="RI506" s="456"/>
      <c r="RJ506" s="454" t="s">
        <v>86</v>
      </c>
      <c r="RK506" s="506" t="s">
        <v>186</v>
      </c>
      <c r="RL506" s="455"/>
      <c r="RM506" s="455"/>
      <c r="RN506" s="492" t="e">
        <f>VLOOKUP(RK506,$A$563:$F$2022,6,FALSE)</f>
        <v>#N/A</v>
      </c>
      <c r="RO506" s="454" t="s">
        <v>63</v>
      </c>
      <c r="RP506" s="450" t="e">
        <f>RN506*1.4</f>
        <v>#N/A</v>
      </c>
      <c r="RQ506" s="450"/>
      <c r="RR506" s="456"/>
      <c r="RS506" s="454" t="s">
        <v>86</v>
      </c>
      <c r="RT506" s="525" t="s">
        <v>468</v>
      </c>
      <c r="RU506" s="455"/>
      <c r="RV506" s="492"/>
      <c r="RW506" s="492">
        <f>VLOOKUP(RT506,$A$563:$F$2022,6,FALSE)</f>
        <v>0</v>
      </c>
      <c r="RX506" s="454" t="s">
        <v>63</v>
      </c>
      <c r="RY506" s="450">
        <f>RW506*1.4</f>
        <v>0</v>
      </c>
      <c r="RZ506" s="450"/>
      <c r="SA506" s="486"/>
      <c r="SB506" s="454" t="s">
        <v>86</v>
      </c>
      <c r="SC506" s="525" t="s">
        <v>452</v>
      </c>
      <c r="SD506" s="455"/>
      <c r="SE506" s="492"/>
      <c r="SF506" s="492">
        <f>VLOOKUP(SC506,$A$563:$F$2022,6,FALSE)</f>
        <v>0</v>
      </c>
      <c r="SG506" s="454" t="s">
        <v>63</v>
      </c>
      <c r="SH506" s="450">
        <f>SF506*1.4</f>
        <v>0</v>
      </c>
      <c r="SI506" s="450"/>
      <c r="SJ506" s="486"/>
      <c r="SK506" s="454" t="s">
        <v>86</v>
      </c>
      <c r="SL506" s="525" t="s">
        <v>476</v>
      </c>
      <c r="SM506" s="455"/>
      <c r="SN506" s="492"/>
      <c r="SO506" s="492">
        <f>VLOOKUP(SL506,$A$563:$F$2022,6,FALSE)</f>
        <v>56</v>
      </c>
      <c r="SP506" s="454" t="s">
        <v>63</v>
      </c>
      <c r="SQ506" s="450">
        <f>SO506*1.4</f>
        <v>78.399999999999991</v>
      </c>
      <c r="SR506" s="450"/>
      <c r="SS506" s="486"/>
      <c r="ST506" s="454" t="s">
        <v>86</v>
      </c>
      <c r="SU506" s="525" t="s">
        <v>427</v>
      </c>
      <c r="SV506" s="455"/>
      <c r="SW506" s="492"/>
      <c r="SX506" s="492">
        <f>VLOOKUP(SU506,$A$563:$F$2022,6,FALSE)</f>
        <v>36</v>
      </c>
      <c r="SY506" s="454" t="s">
        <v>63</v>
      </c>
      <c r="SZ506" s="450">
        <f>SX506*1.4</f>
        <v>50.4</v>
      </c>
      <c r="TA506" s="450"/>
      <c r="TB506" s="486"/>
      <c r="TC506" s="454" t="s">
        <v>86</v>
      </c>
      <c r="TD506" s="525" t="s">
        <v>468</v>
      </c>
      <c r="TE506" s="455"/>
      <c r="TF506" s="492"/>
      <c r="TG506" s="492">
        <f>VLOOKUP(TD506,$A$563:$F$2022,6,FALSE)</f>
        <v>0</v>
      </c>
      <c r="TH506" s="454" t="s">
        <v>63</v>
      </c>
      <c r="TI506" s="450">
        <f>TG506*1.4</f>
        <v>0</v>
      </c>
      <c r="TJ506" s="455"/>
      <c r="TK506" s="486"/>
      <c r="TL506" s="454" t="s">
        <v>86</v>
      </c>
      <c r="TM506" s="525" t="s">
        <v>476</v>
      </c>
      <c r="TN506" s="455"/>
      <c r="TO506" s="492"/>
      <c r="TP506" s="492">
        <f>VLOOKUP(TM506,$A$563:$F$2022,6,FALSE)</f>
        <v>56</v>
      </c>
      <c r="TQ506" s="454" t="s">
        <v>63</v>
      </c>
      <c r="TR506" s="450">
        <f>TP506*1.4</f>
        <v>78.399999999999991</v>
      </c>
      <c r="TS506" s="450"/>
      <c r="TT506" s="486"/>
      <c r="TU506" s="454" t="s">
        <v>86</v>
      </c>
      <c r="TV506" s="506" t="s">
        <v>186</v>
      </c>
      <c r="TW506" s="455"/>
      <c r="TX506" s="492"/>
      <c r="TY506" s="492" t="e">
        <f>VLOOKUP(TV506,$A$563:$F$2022,6,FALSE)</f>
        <v>#N/A</v>
      </c>
      <c r="TZ506" s="454" t="s">
        <v>63</v>
      </c>
      <c r="UA506" s="450" t="e">
        <f>TY506*1.4</f>
        <v>#N/A</v>
      </c>
      <c r="UB506" s="450"/>
      <c r="UC506" s="486"/>
      <c r="UD506" s="454" t="s">
        <v>86</v>
      </c>
      <c r="UE506" s="525" t="s">
        <v>1325</v>
      </c>
      <c r="UF506" s="455"/>
      <c r="UG506" s="492"/>
      <c r="UH506" s="492">
        <f>VLOOKUP(UE506,$A$563:$F$2022,6,FALSE)</f>
        <v>22</v>
      </c>
      <c r="UI506" s="454" t="s">
        <v>63</v>
      </c>
      <c r="UJ506" s="450">
        <f>UH506*1.4</f>
        <v>30.799999999999997</v>
      </c>
      <c r="UK506" s="450"/>
      <c r="UL506" s="486"/>
      <c r="UM506" s="454" t="s">
        <v>86</v>
      </c>
      <c r="UN506" s="506" t="s">
        <v>186</v>
      </c>
      <c r="UO506" s="455"/>
      <c r="UP506" s="492"/>
      <c r="UQ506" s="492" t="e">
        <f>VLOOKUP(UN506,$A$563:$F$2022,6,FALSE)</f>
        <v>#N/A</v>
      </c>
      <c r="UR506" s="454" t="s">
        <v>63</v>
      </c>
      <c r="US506" s="450" t="e">
        <f>UQ506*1.4</f>
        <v>#N/A</v>
      </c>
      <c r="UT506" s="450"/>
      <c r="UU506" s="486"/>
      <c r="UV506" s="454" t="s">
        <v>86</v>
      </c>
      <c r="UW506" s="525" t="s">
        <v>476</v>
      </c>
      <c r="UX506" s="455"/>
      <c r="UY506" s="492"/>
      <c r="UZ506" s="492">
        <f>VLOOKUP(UW506,$A$563:$F$2022,6,FALSE)</f>
        <v>56</v>
      </c>
      <c r="VA506" s="454" t="s">
        <v>63</v>
      </c>
      <c r="VB506" s="450">
        <f>UZ506*1.4</f>
        <v>78.399999999999991</v>
      </c>
      <c r="VC506" s="450"/>
      <c r="VD506" s="486"/>
      <c r="VE506" s="454" t="s">
        <v>86</v>
      </c>
      <c r="VF506" s="506" t="s">
        <v>186</v>
      </c>
      <c r="VG506" s="455"/>
      <c r="VH506" s="492"/>
      <c r="VI506" s="492" t="e">
        <f>VLOOKUP(VF506,$A$563:$F$2022,6,FALSE)</f>
        <v>#N/A</v>
      </c>
      <c r="VJ506" s="454" t="s">
        <v>63</v>
      </c>
      <c r="VK506" s="450" t="e">
        <f>VI506*1.4</f>
        <v>#N/A</v>
      </c>
      <c r="VL506" s="450"/>
      <c r="VM506" s="486"/>
      <c r="VN506" s="454" t="s">
        <v>86</v>
      </c>
      <c r="VO506" s="525" t="s">
        <v>476</v>
      </c>
      <c r="VP506" s="455"/>
      <c r="VQ506" s="492"/>
      <c r="VR506" s="492">
        <f>VLOOKUP(VO506,$A$563:$F$2022,6,FALSE)</f>
        <v>56</v>
      </c>
      <c r="VS506" s="454" t="s">
        <v>63</v>
      </c>
      <c r="VT506" s="450">
        <f>VR506*1.4</f>
        <v>78.399999999999991</v>
      </c>
      <c r="VU506" s="450"/>
      <c r="VV506" s="486"/>
      <c r="VW506" s="454" t="s">
        <v>86</v>
      </c>
      <c r="VX506" s="506" t="s">
        <v>186</v>
      </c>
      <c r="VY506" s="455"/>
      <c r="VZ506" s="455"/>
      <c r="WA506" s="492" t="e">
        <f>VLOOKUP(VX506,$A$563:$F$2022,6,FALSE)</f>
        <v>#N/A</v>
      </c>
      <c r="WB506" s="454" t="s">
        <v>63</v>
      </c>
      <c r="WC506" s="450" t="e">
        <f>WA506*1.4</f>
        <v>#N/A</v>
      </c>
      <c r="WD506" s="455"/>
      <c r="WE506" s="486"/>
      <c r="WF506" s="454" t="s">
        <v>86</v>
      </c>
      <c r="WG506" s="525" t="s">
        <v>476</v>
      </c>
      <c r="WH506" s="455"/>
      <c r="WI506" s="492"/>
      <c r="WJ506" s="492">
        <f>VLOOKUP(WG506,$A$563:$F$2022,6,FALSE)</f>
        <v>56</v>
      </c>
      <c r="WK506" s="454" t="s">
        <v>63</v>
      </c>
      <c r="WL506" s="450">
        <f>WJ506*1.4</f>
        <v>78.399999999999991</v>
      </c>
      <c r="WM506" s="455"/>
      <c r="WN506" s="486"/>
      <c r="WO506" s="454" t="s">
        <v>86</v>
      </c>
      <c r="WP506" s="525" t="s">
        <v>427</v>
      </c>
      <c r="WQ506" s="492"/>
      <c r="WR506" s="492"/>
      <c r="WS506" s="492">
        <f>VLOOKUP(WP506,$A$563:$F$2022,6,FALSE)</f>
        <v>36</v>
      </c>
      <c r="WT506" s="454" t="s">
        <v>63</v>
      </c>
      <c r="WU506" s="450">
        <f>WS506*1.4</f>
        <v>50.4</v>
      </c>
      <c r="WV506" s="450"/>
      <c r="WW506" s="486"/>
      <c r="WX506" s="454" t="s">
        <v>86</v>
      </c>
      <c r="WY506" s="525" t="s">
        <v>772</v>
      </c>
      <c r="WZ506" s="455"/>
      <c r="XA506" s="492"/>
      <c r="XB506" s="492">
        <f>VLOOKUP(WY506,$A$563:$F$2022,6,FALSE)</f>
        <v>17</v>
      </c>
      <c r="XC506" s="454" t="s">
        <v>63</v>
      </c>
      <c r="XD506" s="450">
        <f>XB506*1.4</f>
        <v>23.799999999999997</v>
      </c>
      <c r="XE506" s="455"/>
      <c r="XF506" s="486"/>
      <c r="XG506" s="454" t="s">
        <v>86</v>
      </c>
      <c r="XH506" s="506" t="s">
        <v>186</v>
      </c>
      <c r="XI506" s="455"/>
      <c r="XJ506" s="455"/>
      <c r="XK506" s="492" t="e">
        <f>VLOOKUP(XH506,$A$563:$F$2022,6,FALSE)</f>
        <v>#N/A</v>
      </c>
      <c r="XL506" s="454" t="s">
        <v>63</v>
      </c>
      <c r="XM506" s="450" t="e">
        <f>XK506*1.4</f>
        <v>#N/A</v>
      </c>
      <c r="XN506" s="455"/>
      <c r="XO506" s="486"/>
      <c r="XP506" s="454" t="s">
        <v>86</v>
      </c>
      <c r="XQ506" s="525" t="s">
        <v>427</v>
      </c>
      <c r="XR506" s="455"/>
      <c r="XS506" s="492"/>
      <c r="XT506" s="492">
        <f>VLOOKUP(XQ506,$A$563:$F$2022,6,FALSE)</f>
        <v>36</v>
      </c>
      <c r="XU506" s="454" t="s">
        <v>63</v>
      </c>
      <c r="XV506" s="450">
        <f>XT506*1.4</f>
        <v>50.4</v>
      </c>
      <c r="XW506" s="450"/>
      <c r="XX506" s="486"/>
      <c r="XY506" s="454" t="s">
        <v>86</v>
      </c>
      <c r="XZ506" s="525" t="s">
        <v>476</v>
      </c>
      <c r="YA506" s="455"/>
      <c r="YB506" s="492"/>
      <c r="YC506" s="492">
        <f>VLOOKUP(XZ506,$A$563:$F$2022,6,FALSE)</f>
        <v>56</v>
      </c>
      <c r="YD506" s="454" t="s">
        <v>63</v>
      </c>
      <c r="YE506" s="450">
        <f>YC506*1.4</f>
        <v>78.399999999999991</v>
      </c>
      <c r="YF506" s="455"/>
      <c r="YG506" s="486"/>
      <c r="YH506" s="454" t="s">
        <v>86</v>
      </c>
      <c r="YI506" s="525" t="s">
        <v>733</v>
      </c>
      <c r="YJ506" s="455"/>
      <c r="YK506" s="492"/>
      <c r="YL506" s="492">
        <f>VLOOKUP(YI506,$A$563:$F$2022,6,FALSE)</f>
        <v>3</v>
      </c>
      <c r="YM506" s="454" t="s">
        <v>63</v>
      </c>
      <c r="YN506" s="450">
        <f>YL506*1.4</f>
        <v>4.1999999999999993</v>
      </c>
      <c r="YO506" s="450"/>
      <c r="YP506" s="486"/>
      <c r="YQ506" s="454" t="s">
        <v>86</v>
      </c>
      <c r="YR506" s="506" t="s">
        <v>186</v>
      </c>
      <c r="YS506" s="455"/>
      <c r="YT506" s="455"/>
      <c r="YU506" s="492" t="e">
        <f>VLOOKUP(YR506,$A$563:$F$2022,6,FALSE)</f>
        <v>#N/A</v>
      </c>
      <c r="YV506" s="454" t="s">
        <v>63</v>
      </c>
      <c r="YW506" s="450" t="e">
        <f>YU506*1.4</f>
        <v>#N/A</v>
      </c>
      <c r="YX506" s="455"/>
      <c r="YY506" s="486"/>
      <c r="YZ506" s="454" t="s">
        <v>86</v>
      </c>
      <c r="ZA506" s="506" t="s">
        <v>186</v>
      </c>
      <c r="ZB506" s="455"/>
      <c r="ZC506" s="455"/>
      <c r="ZD506" s="492" t="e">
        <f>VLOOKUP(ZA506,$A$563:$F$2022,6,FALSE)</f>
        <v>#N/A</v>
      </c>
      <c r="ZE506" s="454" t="s">
        <v>63</v>
      </c>
      <c r="ZF506" s="450" t="e">
        <f>ZD506*1.4</f>
        <v>#N/A</v>
      </c>
      <c r="ZG506" s="455"/>
      <c r="ZH506" s="486"/>
      <c r="ZI506" s="454" t="s">
        <v>86</v>
      </c>
      <c r="ZJ506" s="490" t="s">
        <v>885</v>
      </c>
      <c r="ZK506" s="455"/>
      <c r="ZL506" s="455"/>
      <c r="ZM506" s="492">
        <f>VLOOKUP(ZJ506,$A$563:$F$2022,6,FALSE)</f>
        <v>0</v>
      </c>
      <c r="ZN506" s="454" t="s">
        <v>63</v>
      </c>
      <c r="ZO506" s="450">
        <f>ZM506*1.4</f>
        <v>0</v>
      </c>
      <c r="ZP506" s="455"/>
      <c r="ZQ506" s="486"/>
      <c r="ZR506" s="454" t="s">
        <v>86</v>
      </c>
      <c r="ZS506" s="506" t="s">
        <v>186</v>
      </c>
      <c r="ZT506" s="455"/>
      <c r="ZU506" s="492"/>
      <c r="ZV506" s="492" t="e">
        <f>VLOOKUP(ZS506,$A$563:$F$2022,6,FALSE)</f>
        <v>#N/A</v>
      </c>
      <c r="ZW506" s="454" t="s">
        <v>63</v>
      </c>
      <c r="ZX506" s="450" t="e">
        <f>ZV506*1.4</f>
        <v>#N/A</v>
      </c>
      <c r="ZY506" s="450"/>
      <c r="ZZ506" s="486"/>
      <c r="AAA506" s="454" t="s">
        <v>86</v>
      </c>
      <c r="AAB506" s="506" t="s">
        <v>186</v>
      </c>
      <c r="AAC506" s="455"/>
      <c r="AAD506" s="492"/>
      <c r="AAE506" s="492" t="e">
        <f>VLOOKUP(AAB506,$A$563:$F$2022,6,FALSE)</f>
        <v>#N/A</v>
      </c>
      <c r="AAF506" s="454" t="s">
        <v>63</v>
      </c>
      <c r="AAG506" s="450" t="e">
        <f>AAE506*1.4</f>
        <v>#N/A</v>
      </c>
      <c r="AAH506" s="450"/>
      <c r="AAI506" s="486"/>
      <c r="AAJ506" s="454" t="s">
        <v>86</v>
      </c>
      <c r="AAK506" s="506" t="s">
        <v>186</v>
      </c>
      <c r="AAL506" s="455"/>
      <c r="AAM506" s="492"/>
      <c r="AAN506" s="492" t="e">
        <f>VLOOKUP(AAK506,$A$563:$F$2022,6,FALSE)</f>
        <v>#N/A</v>
      </c>
      <c r="AAO506" s="454" t="s">
        <v>63</v>
      </c>
      <c r="AAP506" s="450" t="e">
        <f>AAN506*1.4</f>
        <v>#N/A</v>
      </c>
      <c r="AAQ506" s="450"/>
      <c r="AAR506" s="486"/>
      <c r="AAS506" s="454" t="s">
        <v>86</v>
      </c>
      <c r="AAT506" s="506" t="s">
        <v>186</v>
      </c>
      <c r="AAU506" s="455"/>
      <c r="AAV506" s="492"/>
      <c r="AAW506" s="492" t="e">
        <f>VLOOKUP(AAT506,$A$563:$F$2022,6,FALSE)</f>
        <v>#N/A</v>
      </c>
      <c r="AAX506" s="454" t="s">
        <v>63</v>
      </c>
      <c r="AAY506" s="450" t="e">
        <f>AAW506*1.4</f>
        <v>#N/A</v>
      </c>
      <c r="AAZ506" s="450"/>
      <c r="ABA506" s="486"/>
      <c r="ABB506" s="454" t="s">
        <v>86</v>
      </c>
      <c r="ABC506" s="506" t="s">
        <v>186</v>
      </c>
      <c r="ABD506" s="455"/>
      <c r="ABE506" s="492"/>
      <c r="ABF506" s="492" t="e">
        <f>VLOOKUP(ABC506,$A$563:$F$2022,6,FALSE)</f>
        <v>#N/A</v>
      </c>
      <c r="ABG506" s="454" t="s">
        <v>63</v>
      </c>
      <c r="ABH506" s="450" t="e">
        <f>ABF506*1.4</f>
        <v>#N/A</v>
      </c>
      <c r="ABI506" s="450"/>
      <c r="ABJ506" s="486"/>
      <c r="ABK506" s="454" t="s">
        <v>86</v>
      </c>
      <c r="ABL506" s="506" t="s">
        <v>186</v>
      </c>
      <c r="ABM506" s="455"/>
      <c r="ABN506" s="492"/>
      <c r="ABO506" s="492" t="e">
        <f>VLOOKUP(ABL506,$A$563:$F$2022,6,FALSE)</f>
        <v>#N/A</v>
      </c>
      <c r="ABP506" s="454" t="s">
        <v>63</v>
      </c>
      <c r="ABQ506" s="450" t="e">
        <f>ABO506*1.4</f>
        <v>#N/A</v>
      </c>
      <c r="ABR506" s="450"/>
      <c r="ABS506" s="486"/>
      <c r="ABT506" s="454" t="s">
        <v>86</v>
      </c>
      <c r="ABU506" s="506" t="s">
        <v>186</v>
      </c>
      <c r="ABV506" s="455"/>
      <c r="ABW506" s="492"/>
      <c r="ABX506" s="492" t="e">
        <f>VLOOKUP(ABU506,$A$563:$F$2022,6,FALSE)</f>
        <v>#N/A</v>
      </c>
      <c r="ABY506" s="454" t="s">
        <v>63</v>
      </c>
      <c r="ABZ506" s="450" t="e">
        <f>ABX506*1.4</f>
        <v>#N/A</v>
      </c>
      <c r="ACA506" s="450"/>
      <c r="ACB506" s="486"/>
      <c r="ACC506" s="454" t="s">
        <v>86</v>
      </c>
      <c r="ACD506" s="506" t="s">
        <v>186</v>
      </c>
      <c r="ACE506" s="455"/>
      <c r="ACF506" s="492"/>
      <c r="ACG506" s="492" t="e">
        <f>VLOOKUP(ACD506,$A$563:$F$2022,6,FALSE)</f>
        <v>#N/A</v>
      </c>
      <c r="ACH506" s="454" t="s">
        <v>63</v>
      </c>
      <c r="ACI506" s="450" t="e">
        <f>ACG506*1.4</f>
        <v>#N/A</v>
      </c>
      <c r="ACJ506" s="450"/>
      <c r="ACK506" s="486"/>
      <c r="ACL506" s="454" t="s">
        <v>86</v>
      </c>
      <c r="ACM506" s="506" t="s">
        <v>186</v>
      </c>
      <c r="ACN506" s="455"/>
      <c r="ACO506" s="492"/>
      <c r="ACP506" s="492" t="e">
        <f>VLOOKUP(ACM506,$A$563:$F$2022,6,FALSE)</f>
        <v>#N/A</v>
      </c>
      <c r="ACQ506" s="454" t="s">
        <v>63</v>
      </c>
      <c r="ACR506" s="450" t="e">
        <f>ACP506*1.4</f>
        <v>#N/A</v>
      </c>
      <c r="ACS506" s="450"/>
      <c r="ACT506" s="486"/>
      <c r="ACU506" s="454" t="s">
        <v>86</v>
      </c>
      <c r="ACV506" s="490" t="s">
        <v>452</v>
      </c>
      <c r="ACW506" s="455"/>
      <c r="ACX506" s="492"/>
      <c r="ACY506" s="492">
        <f>VLOOKUP(ACV506,$A$563:$F$2022,6,FALSE)</f>
        <v>0</v>
      </c>
      <c r="ACZ506" s="454" t="s">
        <v>63</v>
      </c>
      <c r="ADA506" s="450">
        <f>ACY506*1.4</f>
        <v>0</v>
      </c>
      <c r="ADB506" s="450"/>
      <c r="ADC506" s="486"/>
      <c r="ADD506" s="454" t="s">
        <v>86</v>
      </c>
      <c r="ADE506" s="525" t="s">
        <v>476</v>
      </c>
      <c r="ADF506" s="455"/>
      <c r="ADG506" s="492"/>
      <c r="ADH506" s="492">
        <f>VLOOKUP(ADE506,$A$563:$F$2022,6,FALSE)</f>
        <v>56</v>
      </c>
      <c r="ADI506" s="454" t="s">
        <v>63</v>
      </c>
      <c r="ADJ506" s="450">
        <f>ADH506*1.4</f>
        <v>78.399999999999991</v>
      </c>
      <c r="ADK506" s="455"/>
      <c r="ADL506" s="486"/>
      <c r="ADM506" s="454" t="s">
        <v>86</v>
      </c>
      <c r="ADN506" s="525" t="s">
        <v>789</v>
      </c>
      <c r="ADO506" s="455"/>
      <c r="ADP506" s="492"/>
      <c r="ADQ506" s="492">
        <f>VLOOKUP(ADN506,$A$563:$F$2022,6,FALSE)</f>
        <v>0</v>
      </c>
      <c r="ADR506" s="454" t="s">
        <v>63</v>
      </c>
      <c r="ADS506" s="450">
        <f>ADQ506*1.4</f>
        <v>0</v>
      </c>
      <c r="ADT506" s="450"/>
      <c r="ADU506" s="486"/>
      <c r="ADV506" s="454" t="s">
        <v>86</v>
      </c>
      <c r="ADW506" s="525" t="s">
        <v>452</v>
      </c>
      <c r="ADX506" s="455"/>
      <c r="ADY506" s="455"/>
      <c r="ADZ506" s="492">
        <f>VLOOKUP(ADW506,$A$563:$F$2022,6,FALSE)</f>
        <v>0</v>
      </c>
      <c r="AEA506" s="454" t="s">
        <v>63</v>
      </c>
      <c r="AEB506" s="450">
        <f>ADZ506*1.4</f>
        <v>0</v>
      </c>
      <c r="AEC506" s="455"/>
      <c r="AED506" s="486"/>
      <c r="AEE506" s="454" t="s">
        <v>86</v>
      </c>
      <c r="AEF506" s="525" t="s">
        <v>789</v>
      </c>
      <c r="AEG506" s="455"/>
      <c r="AEH506" s="492"/>
      <c r="AEI506" s="492">
        <f>VLOOKUP(AEF506,$A$563:$F$2022,6,FALSE)</f>
        <v>0</v>
      </c>
      <c r="AEJ506" s="454" t="s">
        <v>63</v>
      </c>
      <c r="AEK506" s="450">
        <f>AEI506*1.4</f>
        <v>0</v>
      </c>
      <c r="AEL506" s="455"/>
      <c r="AEM506" s="486"/>
      <c r="AEN506" s="454" t="s">
        <v>86</v>
      </c>
      <c r="AEO506" s="525" t="s">
        <v>436</v>
      </c>
      <c r="AEP506" s="455"/>
      <c r="AEQ506" s="492"/>
      <c r="AER506" s="492">
        <f>VLOOKUP(AEO506,$A$563:$F$2022,6,FALSE)</f>
        <v>66</v>
      </c>
      <c r="AES506" s="454" t="s">
        <v>63</v>
      </c>
      <c r="AET506" s="450">
        <f>AER506*1.4</f>
        <v>92.399999999999991</v>
      </c>
      <c r="AEU506" s="455"/>
      <c r="AEV506" s="486"/>
      <c r="AEW506" s="454" t="s">
        <v>86</v>
      </c>
      <c r="AEX506" s="525" t="s">
        <v>454</v>
      </c>
      <c r="AEY506" s="455"/>
      <c r="AEZ506" s="492"/>
      <c r="AFA506" s="492">
        <f>VLOOKUP(AEX506,$A$563:$F$2022,6,FALSE)</f>
        <v>0</v>
      </c>
      <c r="AFB506" s="454" t="s">
        <v>63</v>
      </c>
      <c r="AFC506" s="450">
        <f>AFA506*1.4</f>
        <v>0</v>
      </c>
      <c r="AFD506" s="450"/>
      <c r="AFE506" s="486"/>
      <c r="AFF506" s="454" t="s">
        <v>86</v>
      </c>
      <c r="AFG506" s="525" t="s">
        <v>789</v>
      </c>
      <c r="AFH506" s="455"/>
      <c r="AFI506" s="492"/>
      <c r="AFJ506" s="492">
        <f>VLOOKUP(AFG506,$A$563:$F$2022,6,FALSE)</f>
        <v>0</v>
      </c>
      <c r="AFK506" s="454" t="s">
        <v>63</v>
      </c>
      <c r="AFL506" s="450">
        <f>AFJ506*1.4</f>
        <v>0</v>
      </c>
      <c r="AFM506" s="450"/>
      <c r="AFN506" s="486"/>
      <c r="AFO506" s="454" t="s">
        <v>86</v>
      </c>
      <c r="AFP506" s="525" t="s">
        <v>427</v>
      </c>
      <c r="AFQ506" s="455"/>
      <c r="AFR506" s="492"/>
      <c r="AFS506" s="492">
        <f>VLOOKUP(AFP506,$A$563:$F$2022,6,FALSE)</f>
        <v>36</v>
      </c>
      <c r="AFT506" s="454" t="s">
        <v>63</v>
      </c>
      <c r="AFU506" s="450">
        <f>AFS506*1.4</f>
        <v>50.4</v>
      </c>
      <c r="AFV506" s="450"/>
      <c r="AFW506" s="486"/>
      <c r="AFX506" s="454" t="s">
        <v>86</v>
      </c>
      <c r="AFY506" s="528" t="s">
        <v>452</v>
      </c>
      <c r="AFZ506" s="455"/>
      <c r="AGA506" s="492"/>
      <c r="AGB506" s="492">
        <f>VLOOKUP(AFY506,$A$563:$F$2022,6,FALSE)</f>
        <v>0</v>
      </c>
      <c r="AGC506" s="454" t="s">
        <v>63</v>
      </c>
      <c r="AGD506" s="450">
        <f>AGB506*1.4</f>
        <v>0</v>
      </c>
      <c r="AGE506" s="450"/>
      <c r="AGF506" s="486"/>
      <c r="AGG506" s="454" t="s">
        <v>86</v>
      </c>
      <c r="AGH506" s="525" t="s">
        <v>1325</v>
      </c>
      <c r="AGI506" s="455"/>
      <c r="AGJ506" s="492"/>
      <c r="AGK506" s="492">
        <f>VLOOKUP(AGH506,$A$563:$F$2022,6,FALSE)</f>
        <v>22</v>
      </c>
      <c r="AGL506" s="454" t="s">
        <v>63</v>
      </c>
      <c r="AGM506" s="450">
        <f>AGK506*1.4</f>
        <v>30.799999999999997</v>
      </c>
      <c r="AGN506" s="450"/>
      <c r="AGO506" s="486"/>
      <c r="AGP506" s="454" t="s">
        <v>86</v>
      </c>
      <c r="AGQ506" s="525" t="s">
        <v>464</v>
      </c>
      <c r="AGR506" s="455"/>
      <c r="AGS506" s="492"/>
      <c r="AGT506" s="492">
        <f>VLOOKUP(AGQ506,$A$563:$F$2022,6,FALSE)</f>
        <v>0</v>
      </c>
      <c r="AGU506" s="454" t="s">
        <v>63</v>
      </c>
      <c r="AGV506" s="450">
        <f>AGT506*1.4</f>
        <v>0</v>
      </c>
      <c r="AGW506" s="450"/>
      <c r="AGX506" s="486"/>
      <c r="AGY506" s="454" t="s">
        <v>86</v>
      </c>
      <c r="AGZ506" s="527" t="s">
        <v>938</v>
      </c>
      <c r="AHA506" s="455"/>
      <c r="AHB506" s="492"/>
      <c r="AHC506" s="492">
        <f>VLOOKUP(AGZ506,$A$563:$F$2022,6,FALSE)</f>
        <v>43</v>
      </c>
      <c r="AHD506" s="454" t="s">
        <v>63</v>
      </c>
      <c r="AHE506" s="450">
        <f>AHC506*1.4</f>
        <v>60.199999999999996</v>
      </c>
      <c r="AHF506" s="450"/>
      <c r="AHG506" s="486"/>
      <c r="AHH506" s="495"/>
      <c r="AHI506" s="543"/>
      <c r="AHJ506" s="496"/>
      <c r="AHK506" s="497"/>
      <c r="AHL506" s="497"/>
      <c r="AHM506" s="495"/>
      <c r="AHN506" s="481"/>
      <c r="AHO506" s="481"/>
      <c r="AHP506" s="496"/>
      <c r="AHQ506" s="495"/>
      <c r="AHR506" s="512"/>
      <c r="AHS506" s="496"/>
      <c r="AHT506" s="497"/>
      <c r="AHU506" s="497"/>
      <c r="AHV506" s="495"/>
      <c r="AHW506" s="481"/>
      <c r="AHX506" s="481"/>
      <c r="AHY506" s="496"/>
      <c r="AHZ506" s="495"/>
      <c r="AIA506" s="512"/>
      <c r="AIB506" s="496"/>
      <c r="AIC506" s="497"/>
      <c r="AID506" s="497"/>
      <c r="AIE506" s="495"/>
      <c r="AIF506" s="481"/>
      <c r="AIG506" s="481"/>
      <c r="AIH506" s="496"/>
      <c r="AII506" s="263"/>
      <c r="AIJ506" s="432"/>
      <c r="AIK506" s="264"/>
      <c r="AIL506" s="264"/>
      <c r="AIM506" s="265"/>
      <c r="AIN506" s="263"/>
      <c r="AIO506" s="210"/>
      <c r="AIP506" s="264"/>
      <c r="AIQ506" s="264"/>
    </row>
    <row r="507" spans="1:927" s="16" customFormat="1" ht="15">
      <c r="A507" s="454" t="s">
        <v>87</v>
      </c>
      <c r="B507" s="490" t="s">
        <v>1325</v>
      </c>
      <c r="C507" s="455"/>
      <c r="D507" s="492"/>
      <c r="E507" s="492">
        <f>VLOOKUP(B507,$A$563:$F$2022,6,FALSE)</f>
        <v>22</v>
      </c>
      <c r="F507" s="454" t="s">
        <v>65</v>
      </c>
      <c r="G507" s="450">
        <f>E507*1.3</f>
        <v>28.6</v>
      </c>
      <c r="H507" s="450"/>
      <c r="I507" s="456"/>
      <c r="J507" s="454" t="s">
        <v>87</v>
      </c>
      <c r="K507" s="525" t="s">
        <v>427</v>
      </c>
      <c r="L507" s="455"/>
      <c r="M507" s="492"/>
      <c r="N507" s="492">
        <f>VLOOKUP(K507,$A$563:$F$2022,6,FALSE)</f>
        <v>36</v>
      </c>
      <c r="O507" s="454" t="s">
        <v>65</v>
      </c>
      <c r="P507" s="450">
        <f>N507*1.3</f>
        <v>46.800000000000004</v>
      </c>
      <c r="Q507" s="450"/>
      <c r="R507" s="456"/>
      <c r="S507" s="454" t="s">
        <v>87</v>
      </c>
      <c r="T507" s="525" t="s">
        <v>468</v>
      </c>
      <c r="U507" s="455"/>
      <c r="V507" s="492"/>
      <c r="W507" s="492">
        <f>VLOOKUP(T507,$A$563:$F$2022,6,FALSE)</f>
        <v>0</v>
      </c>
      <c r="X507" s="454" t="s">
        <v>65</v>
      </c>
      <c r="Y507" s="450">
        <f>W507*1.3</f>
        <v>0</v>
      </c>
      <c r="Z507" s="450"/>
      <c r="AA507" s="456"/>
      <c r="AB507" s="454" t="s">
        <v>87</v>
      </c>
      <c r="AC507" s="525" t="s">
        <v>454</v>
      </c>
      <c r="AD507" s="455"/>
      <c r="AE507" s="492"/>
      <c r="AF507" s="492">
        <f>VLOOKUP(AC507,$A$563:$F$2022,6,FALSE)</f>
        <v>0</v>
      </c>
      <c r="AG507" s="454" t="s">
        <v>65</v>
      </c>
      <c r="AH507" s="450">
        <f>AF507*1.3</f>
        <v>0</v>
      </c>
      <c r="AI507" s="450"/>
      <c r="AJ507" s="456"/>
      <c r="AK507" s="454" t="s">
        <v>87</v>
      </c>
      <c r="AL507" s="490" t="s">
        <v>484</v>
      </c>
      <c r="AM507" s="455"/>
      <c r="AN507" s="492"/>
      <c r="AO507" s="492">
        <f>VLOOKUP(AL507,$A$563:$F$2022,6,FALSE)</f>
        <v>29</v>
      </c>
      <c r="AP507" s="454" t="s">
        <v>65</v>
      </c>
      <c r="AQ507" s="450">
        <f>AO507*1.3</f>
        <v>37.700000000000003</v>
      </c>
      <c r="AR507" s="450"/>
      <c r="AS507" s="456"/>
      <c r="AT507" s="454" t="s">
        <v>87</v>
      </c>
      <c r="AU507" s="525" t="s">
        <v>789</v>
      </c>
      <c r="AV507" s="455"/>
      <c r="AW507" s="492"/>
      <c r="AX507" s="492">
        <f>VLOOKUP(AU507,$A$563:$F$2022,6,FALSE)</f>
        <v>0</v>
      </c>
      <c r="AY507" s="454" t="s">
        <v>65</v>
      </c>
      <c r="AZ507" s="450">
        <f>AX507*1.3</f>
        <v>0</v>
      </c>
      <c r="BA507" s="450"/>
      <c r="BB507" s="456"/>
      <c r="BC507" s="454" t="s">
        <v>87</v>
      </c>
      <c r="BD507" s="525" t="s">
        <v>563</v>
      </c>
      <c r="BE507" s="455"/>
      <c r="BF507" s="492"/>
      <c r="BG507" s="492">
        <f>VLOOKUP(BD507,$A$563:$F$2022,6,FALSE)</f>
        <v>41</v>
      </c>
      <c r="BH507" s="454" t="s">
        <v>65</v>
      </c>
      <c r="BI507" s="450">
        <f>BG507*1.3</f>
        <v>53.300000000000004</v>
      </c>
      <c r="BJ507" s="450"/>
      <c r="BK507" s="456"/>
      <c r="BL507" s="454" t="s">
        <v>87</v>
      </c>
      <c r="BM507" s="525" t="s">
        <v>438</v>
      </c>
      <c r="BN507" s="455"/>
      <c r="BO507" s="492"/>
      <c r="BP507" s="492">
        <f>VLOOKUP(BM507,$A$563:$F$2022,6,FALSE)</f>
        <v>10</v>
      </c>
      <c r="BQ507" s="454" t="s">
        <v>65</v>
      </c>
      <c r="BR507" s="450">
        <f>BP507*1.3</f>
        <v>13</v>
      </c>
      <c r="BS507" s="450"/>
      <c r="BT507" s="456"/>
      <c r="BU507" s="454" t="s">
        <v>87</v>
      </c>
      <c r="BV507" s="525" t="s">
        <v>780</v>
      </c>
      <c r="BW507" s="455"/>
      <c r="BX507" s="492"/>
      <c r="BY507" s="492">
        <f>VLOOKUP(BV507,$A$563:$F$2022,6,FALSE)</f>
        <v>15</v>
      </c>
      <c r="BZ507" s="454" t="s">
        <v>65</v>
      </c>
      <c r="CA507" s="450">
        <f>BY507*1.3</f>
        <v>19.5</v>
      </c>
      <c r="CB507" s="450"/>
      <c r="CC507" s="456"/>
      <c r="CD507" s="454" t="s">
        <v>87</v>
      </c>
      <c r="CE507" s="525" t="s">
        <v>438</v>
      </c>
      <c r="CF507" s="455"/>
      <c r="CG507" s="492"/>
      <c r="CH507" s="492">
        <f>VLOOKUP(CE507,$A$563:$F$2022,6,FALSE)</f>
        <v>10</v>
      </c>
      <c r="CI507" s="454" t="s">
        <v>65</v>
      </c>
      <c r="CJ507" s="450">
        <f>CH507*1.3</f>
        <v>13</v>
      </c>
      <c r="CK507" s="450"/>
      <c r="CL507" s="456"/>
      <c r="CM507" s="454" t="s">
        <v>87</v>
      </c>
      <c r="CN507" s="525" t="s">
        <v>427</v>
      </c>
      <c r="CO507" s="455"/>
      <c r="CP507" s="492"/>
      <c r="CQ507" s="492">
        <f>VLOOKUP(CN507,$A$563:$F$2022,6,FALSE)</f>
        <v>36</v>
      </c>
      <c r="CR507" s="454" t="s">
        <v>65</v>
      </c>
      <c r="CS507" s="450">
        <f>CQ507*1.3</f>
        <v>46.800000000000004</v>
      </c>
      <c r="CT507" s="450"/>
      <c r="CU507" s="456"/>
      <c r="CV507" s="454" t="s">
        <v>87</v>
      </c>
      <c r="CW507" s="525" t="s">
        <v>427</v>
      </c>
      <c r="CX507" s="455"/>
      <c r="CY507" s="492"/>
      <c r="CZ507" s="492">
        <f>VLOOKUP(CW507,$A$563:$F$2022,6,FALSE)</f>
        <v>36</v>
      </c>
      <c r="DA507" s="454" t="s">
        <v>65</v>
      </c>
      <c r="DB507" s="450">
        <f>CZ507*1.3</f>
        <v>46.800000000000004</v>
      </c>
      <c r="DC507" s="450"/>
      <c r="DD507" s="456"/>
      <c r="DE507" s="454" t="s">
        <v>87</v>
      </c>
      <c r="DF507" s="525" t="s">
        <v>427</v>
      </c>
      <c r="DG507" s="455"/>
      <c r="DH507" s="492"/>
      <c r="DI507" s="492">
        <f>VLOOKUP(DF507,$A$563:$F$2022,6,FALSE)</f>
        <v>36</v>
      </c>
      <c r="DJ507" s="454" t="s">
        <v>65</v>
      </c>
      <c r="DK507" s="450">
        <f>DI507*1.3</f>
        <v>46.800000000000004</v>
      </c>
      <c r="DL507" s="450"/>
      <c r="DM507" s="456"/>
      <c r="DN507" s="454" t="s">
        <v>87</v>
      </c>
      <c r="DO507" s="490" t="s">
        <v>733</v>
      </c>
      <c r="DP507" s="455"/>
      <c r="DQ507" s="492"/>
      <c r="DR507" s="492">
        <f>VLOOKUP(DO507,$A$563:$F$2022,6,FALSE)</f>
        <v>3</v>
      </c>
      <c r="DS507" s="454" t="s">
        <v>65</v>
      </c>
      <c r="DT507" s="450">
        <f>DR507*1.3</f>
        <v>3.9000000000000004</v>
      </c>
      <c r="DU507" s="450"/>
      <c r="DV507" s="456"/>
      <c r="DW507" s="454" t="s">
        <v>87</v>
      </c>
      <c r="DX507" s="506" t="s">
        <v>186</v>
      </c>
      <c r="DY507" s="455"/>
      <c r="DZ507" s="492"/>
      <c r="EA507" s="492" t="e">
        <f>VLOOKUP(DX507,$A$563:$F$2022,6,FALSE)</f>
        <v>#N/A</v>
      </c>
      <c r="EB507" s="454" t="s">
        <v>65</v>
      </c>
      <c r="EC507" s="450" t="e">
        <f>EA507*1.3</f>
        <v>#N/A</v>
      </c>
      <c r="ED507" s="450"/>
      <c r="EE507" s="456"/>
      <c r="EF507" s="454" t="s">
        <v>87</v>
      </c>
      <c r="EG507" s="525" t="s">
        <v>772</v>
      </c>
      <c r="EH507" s="455"/>
      <c r="EI507" s="492"/>
      <c r="EJ507" s="492">
        <f>VLOOKUP(EG507,$A$563:$F$2022,6,FALSE)</f>
        <v>17</v>
      </c>
      <c r="EK507" s="454" t="s">
        <v>65</v>
      </c>
      <c r="EL507" s="450">
        <f>EJ507*1.3</f>
        <v>22.1</v>
      </c>
      <c r="EM507" s="450"/>
      <c r="EN507" s="456"/>
      <c r="EO507" s="454" t="s">
        <v>87</v>
      </c>
      <c r="EP507" s="525" t="s">
        <v>563</v>
      </c>
      <c r="EQ507" s="455"/>
      <c r="ER507" s="492"/>
      <c r="ES507" s="492">
        <f>VLOOKUP(EP507,$A$563:$F$2022,6,FALSE)</f>
        <v>41</v>
      </c>
      <c r="ET507" s="454" t="s">
        <v>65</v>
      </c>
      <c r="EU507" s="450">
        <f>ES507*1.3</f>
        <v>53.300000000000004</v>
      </c>
      <c r="EV507" s="450"/>
      <c r="EW507" s="456"/>
      <c r="EX507" s="454" t="s">
        <v>87</v>
      </c>
      <c r="EY507" s="506" t="s">
        <v>186</v>
      </c>
      <c r="EZ507" s="455"/>
      <c r="FA507" s="492"/>
      <c r="FB507" s="492" t="e">
        <f>VLOOKUP(EY507,$A$563:$F$2022,6,FALSE)</f>
        <v>#N/A</v>
      </c>
      <c r="FC507" s="454" t="s">
        <v>65</v>
      </c>
      <c r="FD507" s="450" t="e">
        <f>FB507*1.3</f>
        <v>#N/A</v>
      </c>
      <c r="FE507" s="450"/>
      <c r="FF507" s="456"/>
      <c r="FG507" s="454" t="s">
        <v>87</v>
      </c>
      <c r="FH507" s="525" t="s">
        <v>789</v>
      </c>
      <c r="FI507" s="455"/>
      <c r="FJ507" s="492"/>
      <c r="FK507" s="492">
        <f>VLOOKUP(FH507,$A$563:$F$2022,6,FALSE)</f>
        <v>0</v>
      </c>
      <c r="FL507" s="454" t="s">
        <v>65</v>
      </c>
      <c r="FM507" s="450">
        <f>FK507*1.3</f>
        <v>0</v>
      </c>
      <c r="FN507" s="450"/>
      <c r="FO507" s="456"/>
      <c r="FP507" s="454" t="s">
        <v>87</v>
      </c>
      <c r="FQ507" s="490" t="s">
        <v>454</v>
      </c>
      <c r="FR507" s="455"/>
      <c r="FS507" s="492"/>
      <c r="FT507" s="492">
        <f>VLOOKUP(FQ507,$A$563:$F$2022,6,FALSE)</f>
        <v>0</v>
      </c>
      <c r="FU507" s="454" t="s">
        <v>65</v>
      </c>
      <c r="FV507" s="450">
        <f>FT507*1.3</f>
        <v>0</v>
      </c>
      <c r="FW507" s="450"/>
      <c r="FX507" s="456"/>
      <c r="FY507" s="454" t="s">
        <v>87</v>
      </c>
      <c r="FZ507" s="490" t="s">
        <v>532</v>
      </c>
      <c r="GA507" s="455"/>
      <c r="GB507" s="492"/>
      <c r="GC507" s="492">
        <f>VLOOKUP(FZ507,$A$563:$F$2022,6,FALSE)</f>
        <v>46</v>
      </c>
      <c r="GD507" s="454" t="s">
        <v>65</v>
      </c>
      <c r="GE507" s="450">
        <f>GC507*1.3</f>
        <v>59.800000000000004</v>
      </c>
      <c r="GF507" s="450"/>
      <c r="GG507" s="456"/>
      <c r="GH507" s="454" t="s">
        <v>87</v>
      </c>
      <c r="GI507" s="525" t="s">
        <v>476</v>
      </c>
      <c r="GJ507" s="455"/>
      <c r="GK507" s="492"/>
      <c r="GL507" s="492">
        <f>VLOOKUP(GI507,$A$563:$F$2022,6,FALSE)</f>
        <v>56</v>
      </c>
      <c r="GM507" s="454" t="s">
        <v>65</v>
      </c>
      <c r="GN507" s="450">
        <f>GL507*1.3</f>
        <v>72.8</v>
      </c>
      <c r="GO507" s="450"/>
      <c r="GP507" s="456"/>
      <c r="GQ507" s="454" t="s">
        <v>87</v>
      </c>
      <c r="GR507" s="525" t="s">
        <v>476</v>
      </c>
      <c r="GS507" s="455"/>
      <c r="GT507" s="492"/>
      <c r="GU507" s="492">
        <f>VLOOKUP(GR507,$A$563:$F$2022,6,FALSE)</f>
        <v>56</v>
      </c>
      <c r="GV507" s="454" t="s">
        <v>65</v>
      </c>
      <c r="GW507" s="450">
        <f>GU507*1.3</f>
        <v>72.8</v>
      </c>
      <c r="GX507" s="450"/>
      <c r="GY507" s="456"/>
      <c r="GZ507" s="454" t="s">
        <v>87</v>
      </c>
      <c r="HA507" s="490" t="s">
        <v>885</v>
      </c>
      <c r="HB507" s="455"/>
      <c r="HC507" s="492"/>
      <c r="HD507" s="492">
        <f>VLOOKUP(HA507,$A$563:$F$2022,6,FALSE)</f>
        <v>0</v>
      </c>
      <c r="HE507" s="454" t="s">
        <v>65</v>
      </c>
      <c r="HF507" s="450">
        <f>HD507*1.3</f>
        <v>0</v>
      </c>
      <c r="HG507" s="450"/>
      <c r="HH507" s="456"/>
      <c r="HI507" s="454" t="s">
        <v>87</v>
      </c>
      <c r="HJ507" s="525" t="s">
        <v>789</v>
      </c>
      <c r="HK507" s="455"/>
      <c r="HL507" s="492"/>
      <c r="HM507" s="492">
        <f>VLOOKUP(HJ507,$A$563:$F$2022,6,FALSE)</f>
        <v>0</v>
      </c>
      <c r="HN507" s="454" t="s">
        <v>65</v>
      </c>
      <c r="HO507" s="450">
        <f>HM507*1.3</f>
        <v>0</v>
      </c>
      <c r="HP507" s="450"/>
      <c r="HQ507" s="456"/>
      <c r="HR507" s="454" t="s">
        <v>87</v>
      </c>
      <c r="HS507" s="490" t="s">
        <v>438</v>
      </c>
      <c r="HT507" s="455"/>
      <c r="HU507" s="492"/>
      <c r="HV507" s="492">
        <f>VLOOKUP(HS507,$A$563:$F$2022,6,FALSE)</f>
        <v>10</v>
      </c>
      <c r="HW507" s="454" t="s">
        <v>65</v>
      </c>
      <c r="HX507" s="450">
        <f>HV507*1.3</f>
        <v>13</v>
      </c>
      <c r="HY507" s="450"/>
      <c r="HZ507" s="456"/>
      <c r="IA507" s="454" t="s">
        <v>87</v>
      </c>
      <c r="IB507" s="525" t="s">
        <v>476</v>
      </c>
      <c r="IC507" s="455"/>
      <c r="ID507" s="492"/>
      <c r="IE507" s="492">
        <f>VLOOKUP(IB507,$A$563:$F$2022,6,FALSE)</f>
        <v>56</v>
      </c>
      <c r="IF507" s="454" t="s">
        <v>65</v>
      </c>
      <c r="IG507" s="450">
        <f>IE507*1.3</f>
        <v>72.8</v>
      </c>
      <c r="IH507" s="450"/>
      <c r="II507" s="456"/>
      <c r="IJ507" s="454" t="s">
        <v>87</v>
      </c>
      <c r="IK507" s="525" t="s">
        <v>1093</v>
      </c>
      <c r="IL507" s="455"/>
      <c r="IM507" s="492"/>
      <c r="IN507" s="492">
        <f>VLOOKUP(IK507,$A$563:$F$2022,6,FALSE)</f>
        <v>0</v>
      </c>
      <c r="IO507" s="454" t="s">
        <v>65</v>
      </c>
      <c r="IP507" s="450">
        <f>IN507*1.3</f>
        <v>0</v>
      </c>
      <c r="IQ507" s="450"/>
      <c r="IR507" s="456"/>
      <c r="IS507" s="454" t="s">
        <v>87</v>
      </c>
      <c r="IT507" s="525" t="s">
        <v>529</v>
      </c>
      <c r="IU507" s="455"/>
      <c r="IV507" s="492"/>
      <c r="IW507" s="492">
        <f>VLOOKUP(IT507,$A$563:$F$2022,6,FALSE)</f>
        <v>10</v>
      </c>
      <c r="IX507" s="454" t="s">
        <v>65</v>
      </c>
      <c r="IY507" s="450">
        <f>IW507*1.3</f>
        <v>13</v>
      </c>
      <c r="IZ507" s="450"/>
      <c r="JA507" s="456"/>
      <c r="JB507" s="454" t="s">
        <v>87</v>
      </c>
      <c r="JC507" s="525" t="s">
        <v>463</v>
      </c>
      <c r="JD507" s="455"/>
      <c r="JE507" s="492"/>
      <c r="JF507" s="492">
        <f>VLOOKUP(JC507,$A$563:$F$2022,6,FALSE)</f>
        <v>16</v>
      </c>
      <c r="JG507" s="454" t="s">
        <v>65</v>
      </c>
      <c r="JH507" s="450">
        <f>JF507*1.3</f>
        <v>20.8</v>
      </c>
      <c r="JI507" s="450"/>
      <c r="JJ507" s="456"/>
      <c r="JK507" s="454" t="s">
        <v>87</v>
      </c>
      <c r="JL507" s="525" t="s">
        <v>427</v>
      </c>
      <c r="JM507" s="455"/>
      <c r="JN507" s="492"/>
      <c r="JO507" s="492">
        <f>VLOOKUP(JL507,$A$563:$F$2022,6,FALSE)</f>
        <v>36</v>
      </c>
      <c r="JP507" s="454" t="s">
        <v>65</v>
      </c>
      <c r="JQ507" s="450">
        <f>JO507*1.3</f>
        <v>46.800000000000004</v>
      </c>
      <c r="JR507" s="450"/>
      <c r="JS507" s="456"/>
      <c r="JT507" s="454" t="s">
        <v>87</v>
      </c>
      <c r="JU507" s="525" t="s">
        <v>438</v>
      </c>
      <c r="JV507" s="455"/>
      <c r="JW507" s="492"/>
      <c r="JX507" s="492">
        <f>VLOOKUP(JU507,$A$563:$F$2022,6,FALSE)</f>
        <v>10</v>
      </c>
      <c r="JY507" s="454" t="s">
        <v>65</v>
      </c>
      <c r="JZ507" s="450">
        <f>JX507*1.3</f>
        <v>13</v>
      </c>
      <c r="KA507" s="450"/>
      <c r="KB507" s="456"/>
      <c r="KC507" s="454" t="s">
        <v>87</v>
      </c>
      <c r="KD507" s="525" t="s">
        <v>500</v>
      </c>
      <c r="KE507" s="455"/>
      <c r="KF507" s="492"/>
      <c r="KG507" s="492">
        <f>VLOOKUP(KD507,$A$563:$F$2022,6,FALSE)</f>
        <v>31</v>
      </c>
      <c r="KH507" s="454" t="s">
        <v>65</v>
      </c>
      <c r="KI507" s="450">
        <f>KG507*1.3</f>
        <v>40.300000000000004</v>
      </c>
      <c r="KJ507" s="450"/>
      <c r="KK507" s="456"/>
      <c r="KL507" s="454" t="s">
        <v>87</v>
      </c>
      <c r="KM507" s="525" t="s">
        <v>772</v>
      </c>
      <c r="KN507" s="455"/>
      <c r="KO507" s="492"/>
      <c r="KP507" s="492">
        <f>VLOOKUP(KM507,$A$563:$F$2022,6,FALSE)</f>
        <v>17</v>
      </c>
      <c r="KQ507" s="454" t="s">
        <v>65</v>
      </c>
      <c r="KR507" s="450">
        <f>KP507*1.3</f>
        <v>22.1</v>
      </c>
      <c r="KS507" s="450"/>
      <c r="KT507" s="456"/>
      <c r="KU507" s="454" t="s">
        <v>87</v>
      </c>
      <c r="KV507" s="525" t="s">
        <v>476</v>
      </c>
      <c r="KW507" s="455"/>
      <c r="KX507" s="492"/>
      <c r="KY507" s="492">
        <f>VLOOKUP(KV507,$A$563:$F$2022,6,FALSE)</f>
        <v>56</v>
      </c>
      <c r="KZ507" s="454" t="s">
        <v>65</v>
      </c>
      <c r="LA507" s="450">
        <f>KY507*1.3</f>
        <v>72.8</v>
      </c>
      <c r="LB507" s="450"/>
      <c r="LC507" s="456"/>
      <c r="LD507" s="454" t="s">
        <v>87</v>
      </c>
      <c r="LE507" s="525" t="s">
        <v>789</v>
      </c>
      <c r="LF507" s="455"/>
      <c r="LG507" s="492"/>
      <c r="LH507" s="492">
        <f>VLOOKUP(LE507,$A$563:$F$2022,6,FALSE)</f>
        <v>0</v>
      </c>
      <c r="LI507" s="454" t="s">
        <v>65</v>
      </c>
      <c r="LJ507" s="450">
        <f>LH507*1.3</f>
        <v>0</v>
      </c>
      <c r="LK507" s="450"/>
      <c r="LL507" s="456"/>
      <c r="LM507" s="454" t="s">
        <v>87</v>
      </c>
      <c r="LN507" s="525" t="s">
        <v>476</v>
      </c>
      <c r="LO507" s="455"/>
      <c r="LP507" s="492"/>
      <c r="LQ507" s="492">
        <f>VLOOKUP(LN507,$A$563:$F$2022,6,FALSE)</f>
        <v>56</v>
      </c>
      <c r="LR507" s="454" t="s">
        <v>65</v>
      </c>
      <c r="LS507" s="450">
        <f>LQ507*1.3</f>
        <v>72.8</v>
      </c>
      <c r="LT507" s="450"/>
      <c r="LU507" s="456"/>
      <c r="LV507" s="454" t="s">
        <v>87</v>
      </c>
      <c r="LW507" s="525" t="s">
        <v>938</v>
      </c>
      <c r="LX507" s="455"/>
      <c r="LY507" s="492"/>
      <c r="LZ507" s="492">
        <f>VLOOKUP(LW507,$A$563:$F$2022,6,FALSE)</f>
        <v>43</v>
      </c>
      <c r="MA507" s="454" t="s">
        <v>65</v>
      </c>
      <c r="MB507" s="450">
        <f>LZ507*1.3</f>
        <v>55.9</v>
      </c>
      <c r="MC507" s="450"/>
      <c r="MD507" s="456"/>
      <c r="ME507" s="454" t="s">
        <v>87</v>
      </c>
      <c r="MF507" s="527" t="s">
        <v>772</v>
      </c>
      <c r="MG507" s="455"/>
      <c r="MH507" s="492"/>
      <c r="MI507" s="492">
        <f>VLOOKUP(MF507,$A$563:$F$2022,6,FALSE)</f>
        <v>17</v>
      </c>
      <c r="MJ507" s="454" t="s">
        <v>65</v>
      </c>
      <c r="MK507" s="450">
        <f>MI507*1.3</f>
        <v>22.1</v>
      </c>
      <c r="ML507" s="450"/>
      <c r="MM507" s="456"/>
      <c r="MN507" s="454" t="s">
        <v>87</v>
      </c>
      <c r="MO507" s="525" t="s">
        <v>1367</v>
      </c>
      <c r="MP507" s="455"/>
      <c r="MQ507" s="492"/>
      <c r="MR507" s="492">
        <f>VLOOKUP(MO507,$A$563:$F$2022,6,FALSE)</f>
        <v>0</v>
      </c>
      <c r="MS507" s="454" t="s">
        <v>65</v>
      </c>
      <c r="MT507" s="450">
        <f>MR507*1.3</f>
        <v>0</v>
      </c>
      <c r="MU507" s="450"/>
      <c r="MV507" s="456"/>
      <c r="MW507" s="454" t="s">
        <v>87</v>
      </c>
      <c r="MX507" s="525" t="s">
        <v>438</v>
      </c>
      <c r="MY507" s="455"/>
      <c r="MZ507" s="492"/>
      <c r="NA507" s="492">
        <f>VLOOKUP(MX507,$A$563:$F$2022,6,FALSE)</f>
        <v>10</v>
      </c>
      <c r="NB507" s="454" t="s">
        <v>65</v>
      </c>
      <c r="NC507" s="450">
        <f>NA507*1.3</f>
        <v>13</v>
      </c>
      <c r="ND507" s="450"/>
      <c r="NE507" s="456"/>
      <c r="NF507" s="454" t="s">
        <v>87</v>
      </c>
      <c r="NG507" s="525" t="s">
        <v>883</v>
      </c>
      <c r="NH507" s="455"/>
      <c r="NI507" s="492"/>
      <c r="NJ507" s="492">
        <f>VLOOKUP(NG507,$A$563:$F$2022,6,FALSE)</f>
        <v>0</v>
      </c>
      <c r="NK507" s="454" t="s">
        <v>65</v>
      </c>
      <c r="NL507" s="450">
        <f>NJ507*1.3</f>
        <v>0</v>
      </c>
      <c r="NM507" s="450"/>
      <c r="NN507" s="456"/>
      <c r="NO507" s="454" t="s">
        <v>87</v>
      </c>
      <c r="NP507" s="525" t="s">
        <v>434</v>
      </c>
      <c r="NQ507" s="455"/>
      <c r="NR507" s="492"/>
      <c r="NS507" s="492">
        <f>VLOOKUP(NP507,$A$563:$F$2022,6,FALSE)</f>
        <v>0</v>
      </c>
      <c r="NT507" s="454" t="s">
        <v>65</v>
      </c>
      <c r="NU507" s="450">
        <f>NS507*1.3</f>
        <v>0</v>
      </c>
      <c r="NV507" s="450"/>
      <c r="NW507" s="456"/>
      <c r="NX507" s="454" t="s">
        <v>87</v>
      </c>
      <c r="NY507" s="490" t="s">
        <v>582</v>
      </c>
      <c r="NZ507" s="455"/>
      <c r="OA507" s="455"/>
      <c r="OB507" s="492">
        <f>VLOOKUP(NY507,$A$563:$F$2022,6,FALSE)</f>
        <v>0</v>
      </c>
      <c r="OC507" s="454" t="s">
        <v>65</v>
      </c>
      <c r="OD507" s="450">
        <f>OB507*1.3</f>
        <v>0</v>
      </c>
      <c r="OE507" s="450"/>
      <c r="OF507" s="456"/>
      <c r="OG507" s="454" t="s">
        <v>87</v>
      </c>
      <c r="OH507" s="525" t="s">
        <v>733</v>
      </c>
      <c r="OI507" s="455"/>
      <c r="OJ507" s="492"/>
      <c r="OK507" s="492">
        <f>VLOOKUP(OH507,$A$563:$F$2022,6,FALSE)</f>
        <v>3</v>
      </c>
      <c r="OL507" s="454" t="s">
        <v>65</v>
      </c>
      <c r="OM507" s="450">
        <f>OK507*1.3</f>
        <v>3.9000000000000004</v>
      </c>
      <c r="ON507" s="450"/>
      <c r="OO507" s="456"/>
      <c r="OP507" s="454" t="s">
        <v>87</v>
      </c>
      <c r="OQ507" s="490" t="s">
        <v>563</v>
      </c>
      <c r="OR507" s="455"/>
      <c r="OS507" s="492"/>
      <c r="OT507" s="492">
        <f>VLOOKUP(OQ507,$A$563:$F$2022,6,FALSE)</f>
        <v>41</v>
      </c>
      <c r="OU507" s="454" t="s">
        <v>65</v>
      </c>
      <c r="OV507" s="450">
        <f>OT507*1.3</f>
        <v>53.300000000000004</v>
      </c>
      <c r="OW507" s="450"/>
      <c r="OX507" s="456"/>
      <c r="OY507" s="454" t="s">
        <v>87</v>
      </c>
      <c r="OZ507" s="525" t="s">
        <v>463</v>
      </c>
      <c r="PA507" s="455"/>
      <c r="PB507" s="492"/>
      <c r="PC507" s="492">
        <f>VLOOKUP(OZ507,$A$563:$F$2022,6,FALSE)</f>
        <v>16</v>
      </c>
      <c r="PD507" s="454" t="s">
        <v>65</v>
      </c>
      <c r="PE507" s="450">
        <f>PC507*1.3</f>
        <v>20.8</v>
      </c>
      <c r="PF507" s="450"/>
      <c r="PG507" s="456"/>
      <c r="PH507" s="454" t="s">
        <v>87</v>
      </c>
      <c r="PI507" s="525" t="s">
        <v>476</v>
      </c>
      <c r="PJ507" s="455"/>
      <c r="PK507" s="492"/>
      <c r="PL507" s="492">
        <f>VLOOKUP(PI507,$A$563:$F$2022,6,FALSE)</f>
        <v>56</v>
      </c>
      <c r="PM507" s="454" t="s">
        <v>65</v>
      </c>
      <c r="PN507" s="450">
        <f>PL507*1.3</f>
        <v>72.8</v>
      </c>
      <c r="PO507" s="450"/>
      <c r="PP507" s="456"/>
      <c r="PQ507" s="454" t="s">
        <v>87</v>
      </c>
      <c r="PR507" s="490" t="s">
        <v>476</v>
      </c>
      <c r="PS507" s="455"/>
      <c r="PT507" s="492"/>
      <c r="PU507" s="492">
        <f>VLOOKUP(PR507,$A$563:$F$2022,6,FALSE)</f>
        <v>56</v>
      </c>
      <c r="PV507" s="454" t="s">
        <v>65</v>
      </c>
      <c r="PW507" s="450">
        <f>PU507*1.3</f>
        <v>72.8</v>
      </c>
      <c r="PX507" s="450"/>
      <c r="PY507" s="456"/>
      <c r="PZ507" s="454" t="s">
        <v>87</v>
      </c>
      <c r="QA507" s="525" t="s">
        <v>438</v>
      </c>
      <c r="QB507" s="455"/>
      <c r="QC507" s="492"/>
      <c r="QD507" s="492">
        <f>VLOOKUP(QA507,$A$563:$F$2022,6,FALSE)</f>
        <v>10</v>
      </c>
      <c r="QE507" s="454" t="s">
        <v>65</v>
      </c>
      <c r="QF507" s="450">
        <f>QD507*1.3</f>
        <v>13</v>
      </c>
      <c r="QG507" s="450"/>
      <c r="QH507" s="456"/>
      <c r="QI507" s="454" t="s">
        <v>87</v>
      </c>
      <c r="QJ507" s="490" t="s">
        <v>434</v>
      </c>
      <c r="QK507" s="455"/>
      <c r="QL507" s="492"/>
      <c r="QM507" s="492">
        <f>VLOOKUP(QJ507,$A$563:$F$2022,6,FALSE)</f>
        <v>0</v>
      </c>
      <c r="QN507" s="454" t="s">
        <v>65</v>
      </c>
      <c r="QO507" s="450">
        <f>QM507*1.3</f>
        <v>0</v>
      </c>
      <c r="QP507" s="450"/>
      <c r="QQ507" s="456"/>
      <c r="QR507" s="454" t="s">
        <v>87</v>
      </c>
      <c r="QS507" s="525" t="s">
        <v>563</v>
      </c>
      <c r="QT507" s="455"/>
      <c r="QU507" s="492"/>
      <c r="QV507" s="492">
        <f>VLOOKUP(QS507,$A$563:$F$2022,6,FALSE)</f>
        <v>41</v>
      </c>
      <c r="QW507" s="454" t="s">
        <v>65</v>
      </c>
      <c r="QX507" s="450">
        <f>QV507*1.3</f>
        <v>53.300000000000004</v>
      </c>
      <c r="QY507" s="450"/>
      <c r="QZ507" s="456"/>
      <c r="RA507" s="454" t="s">
        <v>87</v>
      </c>
      <c r="RB507" s="490" t="s">
        <v>476</v>
      </c>
      <c r="RC507" s="455"/>
      <c r="RD507" s="492"/>
      <c r="RE507" s="492">
        <f>VLOOKUP(RB507,$A$563:$F$2022,6,FALSE)</f>
        <v>56</v>
      </c>
      <c r="RF507" s="454" t="s">
        <v>65</v>
      </c>
      <c r="RG507" s="450">
        <f>RE507*1.3</f>
        <v>72.8</v>
      </c>
      <c r="RH507" s="450"/>
      <c r="RI507" s="456"/>
      <c r="RJ507" s="454" t="s">
        <v>87</v>
      </c>
      <c r="RK507" s="506" t="s">
        <v>186</v>
      </c>
      <c r="RL507" s="455"/>
      <c r="RM507" s="455"/>
      <c r="RN507" s="492" t="e">
        <f>VLOOKUP(RK507,$A$563:$F$2022,6,FALSE)</f>
        <v>#N/A</v>
      </c>
      <c r="RO507" s="454" t="s">
        <v>65</v>
      </c>
      <c r="RP507" s="450" t="e">
        <f>RN507*1.3</f>
        <v>#N/A</v>
      </c>
      <c r="RQ507" s="450"/>
      <c r="RR507" s="456"/>
      <c r="RS507" s="454" t="s">
        <v>87</v>
      </c>
      <c r="RT507" s="525" t="s">
        <v>438</v>
      </c>
      <c r="RU507" s="455"/>
      <c r="RV507" s="492"/>
      <c r="RW507" s="492">
        <f>VLOOKUP(RT507,$A$563:$F$2022,6,FALSE)</f>
        <v>10</v>
      </c>
      <c r="RX507" s="454" t="s">
        <v>65</v>
      </c>
      <c r="RY507" s="450">
        <f>RW507*1.3</f>
        <v>13</v>
      </c>
      <c r="RZ507" s="450"/>
      <c r="SA507" s="486"/>
      <c r="SB507" s="454" t="s">
        <v>87</v>
      </c>
      <c r="SC507" s="525" t="s">
        <v>476</v>
      </c>
      <c r="SD507" s="455"/>
      <c r="SE507" s="492"/>
      <c r="SF507" s="492">
        <f>VLOOKUP(SC507,$A$563:$F$2022,6,FALSE)</f>
        <v>56</v>
      </c>
      <c r="SG507" s="454" t="s">
        <v>65</v>
      </c>
      <c r="SH507" s="450">
        <f>SF507*1.3</f>
        <v>72.8</v>
      </c>
      <c r="SI507" s="450"/>
      <c r="SJ507" s="486"/>
      <c r="SK507" s="454" t="s">
        <v>87</v>
      </c>
      <c r="SL507" s="525" t="s">
        <v>454</v>
      </c>
      <c r="SM507" s="455"/>
      <c r="SN507" s="492"/>
      <c r="SO507" s="492">
        <f>VLOOKUP(SL507,$A$563:$F$2022,6,FALSE)</f>
        <v>0</v>
      </c>
      <c r="SP507" s="454" t="s">
        <v>65</v>
      </c>
      <c r="SQ507" s="450">
        <f>SO507*1.3</f>
        <v>0</v>
      </c>
      <c r="SR507" s="450"/>
      <c r="SS507" s="486"/>
      <c r="ST507" s="454" t="s">
        <v>87</v>
      </c>
      <c r="SU507" s="525" t="s">
        <v>438</v>
      </c>
      <c r="SV507" s="455"/>
      <c r="SW507" s="492"/>
      <c r="SX507" s="492">
        <f>VLOOKUP(SU507,$A$563:$F$2022,6,FALSE)</f>
        <v>10</v>
      </c>
      <c r="SY507" s="454" t="s">
        <v>65</v>
      </c>
      <c r="SZ507" s="450">
        <f>SX507*1.3</f>
        <v>13</v>
      </c>
      <c r="TA507" s="450"/>
      <c r="TB507" s="486"/>
      <c r="TC507" s="454" t="s">
        <v>87</v>
      </c>
      <c r="TD507" s="525" t="s">
        <v>1093</v>
      </c>
      <c r="TE507" s="455"/>
      <c r="TF507" s="492"/>
      <c r="TG507" s="492">
        <f>VLOOKUP(TD507,$A$563:$F$2022,6,FALSE)</f>
        <v>0</v>
      </c>
      <c r="TH507" s="454" t="s">
        <v>65</v>
      </c>
      <c r="TI507" s="450">
        <f>TG507*1.3</f>
        <v>0</v>
      </c>
      <c r="TJ507" s="455"/>
      <c r="TK507" s="486"/>
      <c r="TL507" s="454" t="s">
        <v>87</v>
      </c>
      <c r="TM507" s="525" t="s">
        <v>463</v>
      </c>
      <c r="TN507" s="455"/>
      <c r="TO507" s="492"/>
      <c r="TP507" s="492">
        <f>VLOOKUP(TM507,$A$563:$F$2022,6,FALSE)</f>
        <v>16</v>
      </c>
      <c r="TQ507" s="454" t="s">
        <v>65</v>
      </c>
      <c r="TR507" s="450">
        <f>TP507*1.3</f>
        <v>20.8</v>
      </c>
      <c r="TS507" s="450"/>
      <c r="TT507" s="486"/>
      <c r="TU507" s="454" t="s">
        <v>87</v>
      </c>
      <c r="TV507" s="506" t="s">
        <v>186</v>
      </c>
      <c r="TW507" s="455"/>
      <c r="TX507" s="492"/>
      <c r="TY507" s="492" t="e">
        <f>VLOOKUP(TV507,$A$563:$F$2022,6,FALSE)</f>
        <v>#N/A</v>
      </c>
      <c r="TZ507" s="454" t="s">
        <v>65</v>
      </c>
      <c r="UA507" s="450" t="e">
        <f>TY507*1.3</f>
        <v>#N/A</v>
      </c>
      <c r="UB507" s="450"/>
      <c r="UC507" s="486"/>
      <c r="UD507" s="454" t="s">
        <v>87</v>
      </c>
      <c r="UE507" s="525" t="s">
        <v>438</v>
      </c>
      <c r="UF507" s="455"/>
      <c r="UG507" s="492"/>
      <c r="UH507" s="492">
        <f>VLOOKUP(UE507,$A$563:$F$2022,6,FALSE)</f>
        <v>10</v>
      </c>
      <c r="UI507" s="454" t="s">
        <v>65</v>
      </c>
      <c r="UJ507" s="450">
        <f>UH507*1.3</f>
        <v>13</v>
      </c>
      <c r="UK507" s="450"/>
      <c r="UL507" s="486"/>
      <c r="UM507" s="454" t="s">
        <v>87</v>
      </c>
      <c r="UN507" s="506" t="s">
        <v>186</v>
      </c>
      <c r="UO507" s="455"/>
      <c r="UP507" s="492"/>
      <c r="UQ507" s="492" t="e">
        <f>VLOOKUP(UN507,$A$563:$F$2022,6,FALSE)</f>
        <v>#N/A</v>
      </c>
      <c r="UR507" s="454" t="s">
        <v>65</v>
      </c>
      <c r="US507" s="450" t="e">
        <f>UQ507*1.3</f>
        <v>#N/A</v>
      </c>
      <c r="UT507" s="450"/>
      <c r="UU507" s="486"/>
      <c r="UV507" s="454" t="s">
        <v>87</v>
      </c>
      <c r="UW507" s="525" t="s">
        <v>438</v>
      </c>
      <c r="UX507" s="455"/>
      <c r="UY507" s="492"/>
      <c r="UZ507" s="492">
        <f>VLOOKUP(UW507,$A$563:$F$2022,6,FALSE)</f>
        <v>10</v>
      </c>
      <c r="VA507" s="454" t="s">
        <v>65</v>
      </c>
      <c r="VB507" s="450">
        <f>UZ507*1.3</f>
        <v>13</v>
      </c>
      <c r="VC507" s="450"/>
      <c r="VD507" s="486"/>
      <c r="VE507" s="454" t="s">
        <v>87</v>
      </c>
      <c r="VF507" s="506" t="s">
        <v>186</v>
      </c>
      <c r="VG507" s="455"/>
      <c r="VH507" s="492"/>
      <c r="VI507" s="492" t="e">
        <f>VLOOKUP(VF507,$A$563:$F$2022,6,FALSE)</f>
        <v>#N/A</v>
      </c>
      <c r="VJ507" s="454" t="s">
        <v>65</v>
      </c>
      <c r="VK507" s="450" t="e">
        <f>VI507*1.3</f>
        <v>#N/A</v>
      </c>
      <c r="VL507" s="450"/>
      <c r="VM507" s="486"/>
      <c r="VN507" s="454" t="s">
        <v>87</v>
      </c>
      <c r="VO507" s="525" t="s">
        <v>438</v>
      </c>
      <c r="VP507" s="455"/>
      <c r="VQ507" s="492"/>
      <c r="VR507" s="492">
        <f>VLOOKUP(VO507,$A$563:$F$2022,6,FALSE)</f>
        <v>10</v>
      </c>
      <c r="VS507" s="454" t="s">
        <v>65</v>
      </c>
      <c r="VT507" s="450">
        <f>VR507*1.3</f>
        <v>13</v>
      </c>
      <c r="VU507" s="450"/>
      <c r="VV507" s="486"/>
      <c r="VW507" s="454" t="s">
        <v>87</v>
      </c>
      <c r="VX507" s="506" t="s">
        <v>186</v>
      </c>
      <c r="VY507" s="455"/>
      <c r="VZ507" s="455"/>
      <c r="WA507" s="492" t="e">
        <f>VLOOKUP(VX507,$A$563:$F$2022,6,FALSE)</f>
        <v>#N/A</v>
      </c>
      <c r="WB507" s="454" t="s">
        <v>65</v>
      </c>
      <c r="WC507" s="450" t="e">
        <f>WA507*1.3</f>
        <v>#N/A</v>
      </c>
      <c r="WD507" s="455"/>
      <c r="WE507" s="486"/>
      <c r="WF507" s="454" t="s">
        <v>87</v>
      </c>
      <c r="WG507" s="525" t="s">
        <v>563</v>
      </c>
      <c r="WH507" s="455"/>
      <c r="WI507" s="492"/>
      <c r="WJ507" s="492">
        <f>VLOOKUP(WG507,$A$563:$F$2022,6,FALSE)</f>
        <v>41</v>
      </c>
      <c r="WK507" s="454" t="s">
        <v>65</v>
      </c>
      <c r="WL507" s="450">
        <f>WJ507*1.3</f>
        <v>53.300000000000004</v>
      </c>
      <c r="WM507" s="455"/>
      <c r="WN507" s="486"/>
      <c r="WO507" s="454" t="s">
        <v>87</v>
      </c>
      <c r="WP507" s="525" t="s">
        <v>454</v>
      </c>
      <c r="WQ507" s="492"/>
      <c r="WR507" s="492"/>
      <c r="WS507" s="492">
        <f>VLOOKUP(WP507,$A$563:$F$2022,6,FALSE)</f>
        <v>0</v>
      </c>
      <c r="WT507" s="454" t="s">
        <v>65</v>
      </c>
      <c r="WU507" s="450">
        <f>WS507*1.3</f>
        <v>0</v>
      </c>
      <c r="WV507" s="450"/>
      <c r="WW507" s="486"/>
      <c r="WX507" s="454" t="s">
        <v>87</v>
      </c>
      <c r="WY507" s="525" t="s">
        <v>454</v>
      </c>
      <c r="WZ507" s="455"/>
      <c r="XA507" s="492"/>
      <c r="XB507" s="492">
        <f>VLOOKUP(WY507,$A$563:$F$2022,6,FALSE)</f>
        <v>0</v>
      </c>
      <c r="XC507" s="454" t="s">
        <v>65</v>
      </c>
      <c r="XD507" s="450">
        <f>XB507*1.3</f>
        <v>0</v>
      </c>
      <c r="XE507" s="455"/>
      <c r="XF507" s="486"/>
      <c r="XG507" s="454" t="s">
        <v>87</v>
      </c>
      <c r="XH507" s="506" t="s">
        <v>186</v>
      </c>
      <c r="XI507" s="455"/>
      <c r="XJ507" s="455"/>
      <c r="XK507" s="492" t="e">
        <f>VLOOKUP(XH507,$A$563:$F$2022,6,FALSE)</f>
        <v>#N/A</v>
      </c>
      <c r="XL507" s="454" t="s">
        <v>65</v>
      </c>
      <c r="XM507" s="450" t="e">
        <f>XK507*1.3</f>
        <v>#N/A</v>
      </c>
      <c r="XN507" s="455"/>
      <c r="XO507" s="486"/>
      <c r="XP507" s="454" t="s">
        <v>87</v>
      </c>
      <c r="XQ507" s="525" t="s">
        <v>468</v>
      </c>
      <c r="XR507" s="455"/>
      <c r="XS507" s="492"/>
      <c r="XT507" s="492">
        <f>VLOOKUP(XQ507,$A$563:$F$2022,6,FALSE)</f>
        <v>0</v>
      </c>
      <c r="XU507" s="454" t="s">
        <v>65</v>
      </c>
      <c r="XV507" s="450">
        <f>XT507*1.3</f>
        <v>0</v>
      </c>
      <c r="XW507" s="450"/>
      <c r="XX507" s="486"/>
      <c r="XY507" s="454" t="s">
        <v>87</v>
      </c>
      <c r="XZ507" s="525" t="s">
        <v>427</v>
      </c>
      <c r="YA507" s="455"/>
      <c r="YB507" s="492"/>
      <c r="YC507" s="492">
        <f>VLOOKUP(XZ507,$A$563:$F$2022,6,FALSE)</f>
        <v>36</v>
      </c>
      <c r="YD507" s="454" t="s">
        <v>65</v>
      </c>
      <c r="YE507" s="450">
        <f>YC507*1.3</f>
        <v>46.800000000000004</v>
      </c>
      <c r="YF507" s="455"/>
      <c r="YG507" s="486"/>
      <c r="YH507" s="454" t="s">
        <v>87</v>
      </c>
      <c r="YI507" s="525" t="s">
        <v>1367</v>
      </c>
      <c r="YJ507" s="455"/>
      <c r="YK507" s="492"/>
      <c r="YL507" s="492">
        <f>VLOOKUP(YI507,$A$563:$F$2022,6,FALSE)</f>
        <v>0</v>
      </c>
      <c r="YM507" s="454" t="s">
        <v>65</v>
      </c>
      <c r="YN507" s="450">
        <f>YL507*1.3</f>
        <v>0</v>
      </c>
      <c r="YO507" s="450"/>
      <c r="YP507" s="486"/>
      <c r="YQ507" s="454" t="s">
        <v>87</v>
      </c>
      <c r="YR507" s="506" t="s">
        <v>186</v>
      </c>
      <c r="YS507" s="455"/>
      <c r="YT507" s="455"/>
      <c r="YU507" s="492" t="e">
        <f>VLOOKUP(YR507,$A$563:$F$2022,6,FALSE)</f>
        <v>#N/A</v>
      </c>
      <c r="YV507" s="454" t="s">
        <v>65</v>
      </c>
      <c r="YW507" s="450" t="e">
        <f>YU507*1.3</f>
        <v>#N/A</v>
      </c>
      <c r="YX507" s="455"/>
      <c r="YY507" s="486"/>
      <c r="YZ507" s="454" t="s">
        <v>87</v>
      </c>
      <c r="ZA507" s="506" t="s">
        <v>186</v>
      </c>
      <c r="ZB507" s="455"/>
      <c r="ZC507" s="455"/>
      <c r="ZD507" s="492" t="e">
        <f>VLOOKUP(ZA507,$A$563:$F$2022,6,FALSE)</f>
        <v>#N/A</v>
      </c>
      <c r="ZE507" s="454" t="s">
        <v>65</v>
      </c>
      <c r="ZF507" s="450" t="e">
        <f>ZD507*1.3</f>
        <v>#N/A</v>
      </c>
      <c r="ZG507" s="455"/>
      <c r="ZH507" s="486"/>
      <c r="ZI507" s="454" t="s">
        <v>87</v>
      </c>
      <c r="ZJ507" s="490" t="s">
        <v>436</v>
      </c>
      <c r="ZK507" s="455"/>
      <c r="ZL507" s="455"/>
      <c r="ZM507" s="492">
        <f>VLOOKUP(ZJ507,$A$563:$F$2022,6,FALSE)</f>
        <v>66</v>
      </c>
      <c r="ZN507" s="454" t="s">
        <v>65</v>
      </c>
      <c r="ZO507" s="450">
        <f>ZM507*1.3</f>
        <v>85.8</v>
      </c>
      <c r="ZP507" s="455"/>
      <c r="ZQ507" s="486"/>
      <c r="ZR507" s="454" t="s">
        <v>87</v>
      </c>
      <c r="ZS507" s="506" t="s">
        <v>186</v>
      </c>
      <c r="ZT507" s="455"/>
      <c r="ZU507" s="492"/>
      <c r="ZV507" s="492" t="e">
        <f>VLOOKUP(ZS507,$A$563:$F$2022,6,FALSE)</f>
        <v>#N/A</v>
      </c>
      <c r="ZW507" s="454" t="s">
        <v>65</v>
      </c>
      <c r="ZX507" s="450" t="e">
        <f>ZV507*1.3</f>
        <v>#N/A</v>
      </c>
      <c r="ZY507" s="450"/>
      <c r="ZZ507" s="486"/>
      <c r="AAA507" s="454" t="s">
        <v>87</v>
      </c>
      <c r="AAB507" s="506" t="s">
        <v>186</v>
      </c>
      <c r="AAC507" s="455"/>
      <c r="AAD507" s="492"/>
      <c r="AAE507" s="492" t="e">
        <f>VLOOKUP(AAB507,$A$563:$F$2022,6,FALSE)</f>
        <v>#N/A</v>
      </c>
      <c r="AAF507" s="454" t="s">
        <v>65</v>
      </c>
      <c r="AAG507" s="450" t="e">
        <f>AAE507*1.3</f>
        <v>#N/A</v>
      </c>
      <c r="AAH507" s="450"/>
      <c r="AAI507" s="486"/>
      <c r="AAJ507" s="454" t="s">
        <v>87</v>
      </c>
      <c r="AAK507" s="506" t="s">
        <v>186</v>
      </c>
      <c r="AAL507" s="455"/>
      <c r="AAM507" s="492"/>
      <c r="AAN507" s="492" t="e">
        <f>VLOOKUP(AAK507,$A$563:$F$2022,6,FALSE)</f>
        <v>#N/A</v>
      </c>
      <c r="AAO507" s="454" t="s">
        <v>65</v>
      </c>
      <c r="AAP507" s="450" t="e">
        <f>AAN507*1.3</f>
        <v>#N/A</v>
      </c>
      <c r="AAQ507" s="450"/>
      <c r="AAR507" s="486"/>
      <c r="AAS507" s="454" t="s">
        <v>87</v>
      </c>
      <c r="AAT507" s="506" t="s">
        <v>186</v>
      </c>
      <c r="AAU507" s="455"/>
      <c r="AAV507" s="492"/>
      <c r="AAW507" s="492" t="e">
        <f>VLOOKUP(AAT507,$A$563:$F$2022,6,FALSE)</f>
        <v>#N/A</v>
      </c>
      <c r="AAX507" s="454" t="s">
        <v>65</v>
      </c>
      <c r="AAY507" s="450" t="e">
        <f>AAW507*1.3</f>
        <v>#N/A</v>
      </c>
      <c r="AAZ507" s="450"/>
      <c r="ABA507" s="486"/>
      <c r="ABB507" s="454" t="s">
        <v>87</v>
      </c>
      <c r="ABC507" s="506" t="s">
        <v>186</v>
      </c>
      <c r="ABD507" s="455"/>
      <c r="ABE507" s="492"/>
      <c r="ABF507" s="492" t="e">
        <f>VLOOKUP(ABC507,$A$563:$F$2022,6,FALSE)</f>
        <v>#N/A</v>
      </c>
      <c r="ABG507" s="454" t="s">
        <v>65</v>
      </c>
      <c r="ABH507" s="450" t="e">
        <f>ABF507*1.3</f>
        <v>#N/A</v>
      </c>
      <c r="ABI507" s="450"/>
      <c r="ABJ507" s="486"/>
      <c r="ABK507" s="454" t="s">
        <v>87</v>
      </c>
      <c r="ABL507" s="506" t="s">
        <v>186</v>
      </c>
      <c r="ABM507" s="455"/>
      <c r="ABN507" s="492"/>
      <c r="ABO507" s="492" t="e">
        <f>VLOOKUP(ABL507,$A$563:$F$2022,6,FALSE)</f>
        <v>#N/A</v>
      </c>
      <c r="ABP507" s="454" t="s">
        <v>65</v>
      </c>
      <c r="ABQ507" s="450" t="e">
        <f>ABO507*1.3</f>
        <v>#N/A</v>
      </c>
      <c r="ABR507" s="450"/>
      <c r="ABS507" s="486"/>
      <c r="ABT507" s="454" t="s">
        <v>87</v>
      </c>
      <c r="ABU507" s="506" t="s">
        <v>186</v>
      </c>
      <c r="ABV507" s="455"/>
      <c r="ABW507" s="492"/>
      <c r="ABX507" s="492" t="e">
        <f>VLOOKUP(ABU507,$A$563:$F$2022,6,FALSE)</f>
        <v>#N/A</v>
      </c>
      <c r="ABY507" s="454" t="s">
        <v>65</v>
      </c>
      <c r="ABZ507" s="450" t="e">
        <f>ABX507*1.3</f>
        <v>#N/A</v>
      </c>
      <c r="ACA507" s="450"/>
      <c r="ACB507" s="486"/>
      <c r="ACC507" s="454" t="s">
        <v>87</v>
      </c>
      <c r="ACD507" s="506" t="s">
        <v>186</v>
      </c>
      <c r="ACE507" s="455"/>
      <c r="ACF507" s="492"/>
      <c r="ACG507" s="492" t="e">
        <f>VLOOKUP(ACD507,$A$563:$F$2022,6,FALSE)</f>
        <v>#N/A</v>
      </c>
      <c r="ACH507" s="454" t="s">
        <v>65</v>
      </c>
      <c r="ACI507" s="450" t="e">
        <f>ACG507*1.3</f>
        <v>#N/A</v>
      </c>
      <c r="ACJ507" s="450"/>
      <c r="ACK507" s="486"/>
      <c r="ACL507" s="454" t="s">
        <v>87</v>
      </c>
      <c r="ACM507" s="506" t="s">
        <v>186</v>
      </c>
      <c r="ACN507" s="455"/>
      <c r="ACO507" s="492"/>
      <c r="ACP507" s="492" t="e">
        <f>VLOOKUP(ACM507,$A$563:$F$2022,6,FALSE)</f>
        <v>#N/A</v>
      </c>
      <c r="ACQ507" s="454" t="s">
        <v>65</v>
      </c>
      <c r="ACR507" s="450" t="e">
        <f>ACP507*1.3</f>
        <v>#N/A</v>
      </c>
      <c r="ACS507" s="450"/>
      <c r="ACT507" s="486"/>
      <c r="ACU507" s="454" t="s">
        <v>87</v>
      </c>
      <c r="ACV507" s="490" t="s">
        <v>582</v>
      </c>
      <c r="ACW507" s="455"/>
      <c r="ACX507" s="492"/>
      <c r="ACY507" s="492">
        <f>VLOOKUP(ACV507,$A$563:$F$2022,6,FALSE)</f>
        <v>0</v>
      </c>
      <c r="ACZ507" s="454" t="s">
        <v>65</v>
      </c>
      <c r="ADA507" s="450">
        <f>ACY507*1.3</f>
        <v>0</v>
      </c>
      <c r="ADB507" s="450"/>
      <c r="ADC507" s="486"/>
      <c r="ADD507" s="454" t="s">
        <v>87</v>
      </c>
      <c r="ADE507" s="525" t="s">
        <v>452</v>
      </c>
      <c r="ADF507" s="455"/>
      <c r="ADG507" s="492"/>
      <c r="ADH507" s="492">
        <f>VLOOKUP(ADE507,$A$563:$F$2022,6,FALSE)</f>
        <v>0</v>
      </c>
      <c r="ADI507" s="454" t="s">
        <v>65</v>
      </c>
      <c r="ADJ507" s="450">
        <f>ADH507*1.3</f>
        <v>0</v>
      </c>
      <c r="ADK507" s="455"/>
      <c r="ADL507" s="486"/>
      <c r="ADM507" s="454" t="s">
        <v>87</v>
      </c>
      <c r="ADN507" s="525" t="s">
        <v>452</v>
      </c>
      <c r="ADO507" s="455"/>
      <c r="ADP507" s="492"/>
      <c r="ADQ507" s="492">
        <f>VLOOKUP(ADN507,$A$563:$F$2022,6,FALSE)</f>
        <v>0</v>
      </c>
      <c r="ADR507" s="454" t="s">
        <v>65</v>
      </c>
      <c r="ADS507" s="450">
        <f>ADQ507*1.3</f>
        <v>0</v>
      </c>
      <c r="ADT507" s="450"/>
      <c r="ADU507" s="486"/>
      <c r="ADV507" s="454" t="s">
        <v>87</v>
      </c>
      <c r="ADW507" s="525" t="s">
        <v>427</v>
      </c>
      <c r="ADX507" s="455"/>
      <c r="ADY507" s="455"/>
      <c r="ADZ507" s="492">
        <f>VLOOKUP(ADW507,$A$563:$F$2022,6,FALSE)</f>
        <v>36</v>
      </c>
      <c r="AEA507" s="454" t="s">
        <v>65</v>
      </c>
      <c r="AEB507" s="450">
        <f>ADZ507*1.3</f>
        <v>46.800000000000004</v>
      </c>
      <c r="AEC507" s="455"/>
      <c r="AED507" s="486"/>
      <c r="AEE507" s="454" t="s">
        <v>87</v>
      </c>
      <c r="AEF507" s="525" t="s">
        <v>476</v>
      </c>
      <c r="AEG507" s="455"/>
      <c r="AEH507" s="492"/>
      <c r="AEI507" s="492">
        <f>VLOOKUP(AEF507,$A$563:$F$2022,6,FALSE)</f>
        <v>56</v>
      </c>
      <c r="AEJ507" s="454" t="s">
        <v>65</v>
      </c>
      <c r="AEK507" s="450">
        <f>AEI507*1.3</f>
        <v>72.8</v>
      </c>
      <c r="AEL507" s="455"/>
      <c r="AEM507" s="486"/>
      <c r="AEN507" s="454" t="s">
        <v>87</v>
      </c>
      <c r="AEO507" s="525" t="s">
        <v>885</v>
      </c>
      <c r="AEP507" s="455"/>
      <c r="AEQ507" s="492"/>
      <c r="AER507" s="492">
        <f>VLOOKUP(AEO507,$A$563:$F$2022,6,FALSE)</f>
        <v>0</v>
      </c>
      <c r="AES507" s="454" t="s">
        <v>65</v>
      </c>
      <c r="AET507" s="450">
        <f>AER507*1.3</f>
        <v>0</v>
      </c>
      <c r="AEU507" s="455"/>
      <c r="AEV507" s="486"/>
      <c r="AEW507" s="454" t="s">
        <v>87</v>
      </c>
      <c r="AEX507" s="525" t="s">
        <v>484</v>
      </c>
      <c r="AEY507" s="455"/>
      <c r="AEZ507" s="492"/>
      <c r="AFA507" s="492">
        <f>VLOOKUP(AEX507,$A$563:$F$2022,6,FALSE)</f>
        <v>29</v>
      </c>
      <c r="AFB507" s="454" t="s">
        <v>65</v>
      </c>
      <c r="AFC507" s="450">
        <f>AFA507*1.3</f>
        <v>37.700000000000003</v>
      </c>
      <c r="AFD507" s="450"/>
      <c r="AFE507" s="486"/>
      <c r="AFF507" s="454" t="s">
        <v>87</v>
      </c>
      <c r="AFG507" s="525" t="s">
        <v>468</v>
      </c>
      <c r="AFH507" s="455"/>
      <c r="AFI507" s="492"/>
      <c r="AFJ507" s="492">
        <f>VLOOKUP(AFG507,$A$563:$F$2022,6,FALSE)</f>
        <v>0</v>
      </c>
      <c r="AFK507" s="454" t="s">
        <v>65</v>
      </c>
      <c r="AFL507" s="450">
        <f>AFJ507*1.3</f>
        <v>0</v>
      </c>
      <c r="AFM507" s="450"/>
      <c r="AFN507" s="486"/>
      <c r="AFO507" s="454" t="s">
        <v>87</v>
      </c>
      <c r="AFP507" s="525" t="s">
        <v>454</v>
      </c>
      <c r="AFQ507" s="455"/>
      <c r="AFR507" s="492"/>
      <c r="AFS507" s="492">
        <f>VLOOKUP(AFP507,$A$563:$F$2022,6,FALSE)</f>
        <v>0</v>
      </c>
      <c r="AFT507" s="454" t="s">
        <v>65</v>
      </c>
      <c r="AFU507" s="450">
        <f>AFS507*1.3</f>
        <v>0</v>
      </c>
      <c r="AFV507" s="450"/>
      <c r="AFW507" s="486"/>
      <c r="AFX507" s="454" t="s">
        <v>87</v>
      </c>
      <c r="AFY507" s="528" t="s">
        <v>427</v>
      </c>
      <c r="AFZ507" s="455"/>
      <c r="AGA507" s="492"/>
      <c r="AGB507" s="492">
        <f>VLOOKUP(AFY507,$A$563:$F$2022,6,FALSE)</f>
        <v>36</v>
      </c>
      <c r="AGC507" s="454" t="s">
        <v>65</v>
      </c>
      <c r="AGD507" s="450">
        <f>AGB507*1.3</f>
        <v>46.800000000000004</v>
      </c>
      <c r="AGE507" s="450"/>
      <c r="AGF507" s="486"/>
      <c r="AGG507" s="454" t="s">
        <v>87</v>
      </c>
      <c r="AGH507" s="525" t="s">
        <v>511</v>
      </c>
      <c r="AGI507" s="455"/>
      <c r="AGJ507" s="492"/>
      <c r="AGK507" s="492">
        <f>VLOOKUP(AGH507,$A$563:$F$2022,6,FALSE)</f>
        <v>6</v>
      </c>
      <c r="AGL507" s="454" t="s">
        <v>65</v>
      </c>
      <c r="AGM507" s="450">
        <f>AGK507*1.3</f>
        <v>7.8000000000000007</v>
      </c>
      <c r="AGN507" s="450"/>
      <c r="AGO507" s="486"/>
      <c r="AGP507" s="454" t="s">
        <v>87</v>
      </c>
      <c r="AGQ507" s="525" t="s">
        <v>563</v>
      </c>
      <c r="AGR507" s="455"/>
      <c r="AGS507" s="492"/>
      <c r="AGT507" s="492">
        <f>VLOOKUP(AGQ507,$A$563:$F$2022,6,FALSE)</f>
        <v>41</v>
      </c>
      <c r="AGU507" s="454" t="s">
        <v>65</v>
      </c>
      <c r="AGV507" s="450">
        <f>AGT507*1.3</f>
        <v>53.300000000000004</v>
      </c>
      <c r="AGW507" s="450"/>
      <c r="AGX507" s="486"/>
      <c r="AGY507" s="454" t="s">
        <v>87</v>
      </c>
      <c r="AGZ507" s="527" t="s">
        <v>511</v>
      </c>
      <c r="AHA507" s="455"/>
      <c r="AHB507" s="492"/>
      <c r="AHC507" s="492">
        <f>VLOOKUP(AGZ507,$A$563:$F$2022,6,FALSE)</f>
        <v>6</v>
      </c>
      <c r="AHD507" s="454" t="s">
        <v>65</v>
      </c>
      <c r="AHE507" s="450">
        <f>AHC507*1.3</f>
        <v>7.8000000000000007</v>
      </c>
      <c r="AHF507" s="450"/>
      <c r="AHG507" s="486"/>
      <c r="AHH507" s="495"/>
      <c r="AHI507" s="543"/>
      <c r="AHJ507" s="496"/>
      <c r="AHK507" s="497"/>
      <c r="AHL507" s="497"/>
      <c r="AHM507" s="495"/>
      <c r="AHN507" s="481"/>
      <c r="AHO507" s="481"/>
      <c r="AHP507" s="496"/>
      <c r="AHQ507" s="495"/>
      <c r="AHR507" s="512"/>
      <c r="AHS507" s="496"/>
      <c r="AHT507" s="497"/>
      <c r="AHU507" s="497"/>
      <c r="AHV507" s="495"/>
      <c r="AHW507" s="481"/>
      <c r="AHX507" s="481"/>
      <c r="AHY507" s="496"/>
      <c r="AHZ507" s="495"/>
      <c r="AIA507" s="512"/>
      <c r="AIB507" s="496"/>
      <c r="AIC507" s="497"/>
      <c r="AID507" s="497"/>
      <c r="AIE507" s="495"/>
      <c r="AIF507" s="481"/>
      <c r="AIG507" s="481"/>
      <c r="AIH507" s="496"/>
      <c r="AII507" s="263"/>
      <c r="AIJ507" s="432"/>
      <c r="AIK507" s="264"/>
      <c r="AIL507" s="264"/>
      <c r="AIM507" s="265"/>
      <c r="AIN507" s="263"/>
      <c r="AIO507" s="210"/>
      <c r="AIP507" s="264"/>
      <c r="AIQ507" s="264"/>
    </row>
    <row r="508" spans="1:927" s="16" customFormat="1" ht="15">
      <c r="A508" s="454" t="s">
        <v>88</v>
      </c>
      <c r="B508" s="490" t="s">
        <v>454</v>
      </c>
      <c r="C508" s="455"/>
      <c r="D508" s="492"/>
      <c r="E508" s="492">
        <f>VLOOKUP(B508,$A$563:$F$2022,6,FALSE)</f>
        <v>0</v>
      </c>
      <c r="F508" s="454" t="s">
        <v>67</v>
      </c>
      <c r="G508" s="450">
        <f>E508*1.2</f>
        <v>0</v>
      </c>
      <c r="H508" s="450"/>
      <c r="I508" s="456"/>
      <c r="J508" s="454" t="s">
        <v>88</v>
      </c>
      <c r="K508" s="525" t="s">
        <v>1325</v>
      </c>
      <c r="L508" s="455"/>
      <c r="M508" s="492"/>
      <c r="N508" s="492">
        <f>VLOOKUP(K508,$A$563:$F$2022,6,FALSE)</f>
        <v>22</v>
      </c>
      <c r="O508" s="454" t="s">
        <v>67</v>
      </c>
      <c r="P508" s="450">
        <f>N508*1.2</f>
        <v>26.4</v>
      </c>
      <c r="Q508" s="450"/>
      <c r="R508" s="456"/>
      <c r="S508" s="454" t="s">
        <v>88</v>
      </c>
      <c r="T508" s="525" t="s">
        <v>438</v>
      </c>
      <c r="U508" s="455"/>
      <c r="V508" s="492"/>
      <c r="W508" s="492">
        <f>VLOOKUP(T508,$A$563:$F$2022,6,FALSE)</f>
        <v>10</v>
      </c>
      <c r="X508" s="454" t="s">
        <v>67</v>
      </c>
      <c r="Y508" s="450">
        <f>W508*1.2</f>
        <v>12</v>
      </c>
      <c r="Z508" s="450"/>
      <c r="AA508" s="456"/>
      <c r="AB508" s="454" t="s">
        <v>88</v>
      </c>
      <c r="AC508" s="525" t="s">
        <v>563</v>
      </c>
      <c r="AD508" s="455"/>
      <c r="AE508" s="492"/>
      <c r="AF508" s="492">
        <f>VLOOKUP(AC508,$A$563:$F$2022,6,FALSE)</f>
        <v>41</v>
      </c>
      <c r="AG508" s="454" t="s">
        <v>67</v>
      </c>
      <c r="AH508" s="450">
        <f>AF508*1.2</f>
        <v>49.199999999999996</v>
      </c>
      <c r="AI508" s="450"/>
      <c r="AJ508" s="456"/>
      <c r="AK508" s="454" t="s">
        <v>88</v>
      </c>
      <c r="AL508" s="490" t="s">
        <v>476</v>
      </c>
      <c r="AM508" s="455"/>
      <c r="AN508" s="492"/>
      <c r="AO508" s="492">
        <f>VLOOKUP(AL508,$A$563:$F$2022,6,FALSE)</f>
        <v>56</v>
      </c>
      <c r="AP508" s="454" t="s">
        <v>67</v>
      </c>
      <c r="AQ508" s="450">
        <f>AO508*1.2</f>
        <v>67.2</v>
      </c>
      <c r="AR508" s="450"/>
      <c r="AS508" s="456"/>
      <c r="AT508" s="454" t="s">
        <v>88</v>
      </c>
      <c r="AU508" s="525" t="s">
        <v>427</v>
      </c>
      <c r="AV508" s="455"/>
      <c r="AW508" s="492"/>
      <c r="AX508" s="492">
        <f>VLOOKUP(AU508,$A$563:$F$2022,6,FALSE)</f>
        <v>36</v>
      </c>
      <c r="AY508" s="454" t="s">
        <v>67</v>
      </c>
      <c r="AZ508" s="450">
        <f>AX508*1.2</f>
        <v>43.199999999999996</v>
      </c>
      <c r="BA508" s="450"/>
      <c r="BB508" s="456"/>
      <c r="BC508" s="454" t="s">
        <v>88</v>
      </c>
      <c r="BD508" s="525" t="s">
        <v>1093</v>
      </c>
      <c r="BE508" s="455"/>
      <c r="BF508" s="492"/>
      <c r="BG508" s="492">
        <f>VLOOKUP(BD508,$A$563:$F$2022,6,FALSE)</f>
        <v>0</v>
      </c>
      <c r="BH508" s="454" t="s">
        <v>67</v>
      </c>
      <c r="BI508" s="450">
        <f>BG508*1.2</f>
        <v>0</v>
      </c>
      <c r="BJ508" s="450"/>
      <c r="BK508" s="456"/>
      <c r="BL508" s="454" t="s">
        <v>88</v>
      </c>
      <c r="BM508" s="525" t="s">
        <v>476</v>
      </c>
      <c r="BN508" s="455"/>
      <c r="BO508" s="492"/>
      <c r="BP508" s="492">
        <f>VLOOKUP(BM508,$A$563:$F$2022,6,FALSE)</f>
        <v>56</v>
      </c>
      <c r="BQ508" s="454" t="s">
        <v>67</v>
      </c>
      <c r="BR508" s="450">
        <f>BP508*1.2</f>
        <v>67.2</v>
      </c>
      <c r="BS508" s="450"/>
      <c r="BT508" s="456"/>
      <c r="BU508" s="454" t="s">
        <v>88</v>
      </c>
      <c r="BV508" s="525" t="s">
        <v>484</v>
      </c>
      <c r="BW508" s="455"/>
      <c r="BX508" s="492"/>
      <c r="BY508" s="492">
        <f>VLOOKUP(BV508,$A$563:$F$2022,6,FALSE)</f>
        <v>29</v>
      </c>
      <c r="BZ508" s="454" t="s">
        <v>67</v>
      </c>
      <c r="CA508" s="450">
        <f>BY508*1.2</f>
        <v>34.799999999999997</v>
      </c>
      <c r="CB508" s="450"/>
      <c r="CC508" s="456"/>
      <c r="CD508" s="454" t="s">
        <v>88</v>
      </c>
      <c r="CE508" s="525" t="s">
        <v>780</v>
      </c>
      <c r="CF508" s="455"/>
      <c r="CG508" s="492"/>
      <c r="CH508" s="492">
        <f>VLOOKUP(CE508,$A$563:$F$2022,6,FALSE)</f>
        <v>15</v>
      </c>
      <c r="CI508" s="454" t="s">
        <v>67</v>
      </c>
      <c r="CJ508" s="450">
        <f>CH508*1.2</f>
        <v>18</v>
      </c>
      <c r="CK508" s="450"/>
      <c r="CL508" s="456"/>
      <c r="CM508" s="454" t="s">
        <v>88</v>
      </c>
      <c r="CN508" s="525" t="s">
        <v>772</v>
      </c>
      <c r="CO508" s="455"/>
      <c r="CP508" s="492"/>
      <c r="CQ508" s="492">
        <f>VLOOKUP(CN508,$A$563:$F$2022,6,FALSE)</f>
        <v>17</v>
      </c>
      <c r="CR508" s="454" t="s">
        <v>67</v>
      </c>
      <c r="CS508" s="450">
        <f>CQ508*1.2</f>
        <v>20.399999999999999</v>
      </c>
      <c r="CT508" s="450"/>
      <c r="CU508" s="456"/>
      <c r="CV508" s="454" t="s">
        <v>88</v>
      </c>
      <c r="CW508" s="525" t="s">
        <v>468</v>
      </c>
      <c r="CX508" s="455"/>
      <c r="CY508" s="492"/>
      <c r="CZ508" s="492">
        <f>VLOOKUP(CW508,$A$563:$F$2022,6,FALSE)</f>
        <v>0</v>
      </c>
      <c r="DA508" s="454" t="s">
        <v>67</v>
      </c>
      <c r="DB508" s="450">
        <f>CZ508*1.2</f>
        <v>0</v>
      </c>
      <c r="DC508" s="450"/>
      <c r="DD508" s="456"/>
      <c r="DE508" s="454" t="s">
        <v>88</v>
      </c>
      <c r="DF508" s="525" t="s">
        <v>1093</v>
      </c>
      <c r="DG508" s="455"/>
      <c r="DH508" s="492"/>
      <c r="DI508" s="492">
        <f>VLOOKUP(DF508,$A$563:$F$2022,6,FALSE)</f>
        <v>0</v>
      </c>
      <c r="DJ508" s="454" t="s">
        <v>67</v>
      </c>
      <c r="DK508" s="450">
        <f>DI508*1.2</f>
        <v>0</v>
      </c>
      <c r="DL508" s="450"/>
      <c r="DM508" s="456"/>
      <c r="DN508" s="454" t="s">
        <v>88</v>
      </c>
      <c r="DO508" s="490" t="s">
        <v>511</v>
      </c>
      <c r="DP508" s="455"/>
      <c r="DQ508" s="492"/>
      <c r="DR508" s="492">
        <f>VLOOKUP(DO508,$A$563:$F$2022,6,FALSE)</f>
        <v>6</v>
      </c>
      <c r="DS508" s="454" t="s">
        <v>67</v>
      </c>
      <c r="DT508" s="450">
        <f>DR508*1.2</f>
        <v>7.1999999999999993</v>
      </c>
      <c r="DU508" s="450"/>
      <c r="DV508" s="456"/>
      <c r="DW508" s="454" t="s">
        <v>88</v>
      </c>
      <c r="DX508" s="506" t="s">
        <v>186</v>
      </c>
      <c r="DY508" s="455"/>
      <c r="DZ508" s="492"/>
      <c r="EA508" s="492" t="e">
        <f>VLOOKUP(DX508,$A$563:$F$2022,6,FALSE)</f>
        <v>#N/A</v>
      </c>
      <c r="EB508" s="454" t="s">
        <v>67</v>
      </c>
      <c r="EC508" s="450" t="e">
        <f>EA508*1.2</f>
        <v>#N/A</v>
      </c>
      <c r="ED508" s="450"/>
      <c r="EE508" s="456"/>
      <c r="EF508" s="454" t="s">
        <v>88</v>
      </c>
      <c r="EG508" s="525" t="s">
        <v>427</v>
      </c>
      <c r="EH508" s="455"/>
      <c r="EI508" s="492"/>
      <c r="EJ508" s="492">
        <f>VLOOKUP(EG508,$A$563:$F$2022,6,FALSE)</f>
        <v>36</v>
      </c>
      <c r="EK508" s="454" t="s">
        <v>67</v>
      </c>
      <c r="EL508" s="450">
        <f>EJ508*1.2</f>
        <v>43.199999999999996</v>
      </c>
      <c r="EM508" s="450"/>
      <c r="EN508" s="456"/>
      <c r="EO508" s="454" t="s">
        <v>88</v>
      </c>
      <c r="EP508" s="525" t="s">
        <v>438</v>
      </c>
      <c r="EQ508" s="455"/>
      <c r="ER508" s="492"/>
      <c r="ES508" s="492">
        <f>VLOOKUP(EP508,$A$563:$F$2022,6,FALSE)</f>
        <v>10</v>
      </c>
      <c r="ET508" s="454" t="s">
        <v>67</v>
      </c>
      <c r="EU508" s="450">
        <f>ES508*1.2</f>
        <v>12</v>
      </c>
      <c r="EV508" s="450"/>
      <c r="EW508" s="456"/>
      <c r="EX508" s="454" t="s">
        <v>88</v>
      </c>
      <c r="EY508" s="506" t="s">
        <v>186</v>
      </c>
      <c r="EZ508" s="455"/>
      <c r="FA508" s="492"/>
      <c r="FB508" s="492" t="e">
        <f>VLOOKUP(EY508,$A$563:$F$2022,6,FALSE)</f>
        <v>#N/A</v>
      </c>
      <c r="FC508" s="454" t="s">
        <v>67</v>
      </c>
      <c r="FD508" s="450" t="e">
        <f>FB508*1.2</f>
        <v>#N/A</v>
      </c>
      <c r="FE508" s="450"/>
      <c r="FF508" s="456"/>
      <c r="FG508" s="454" t="s">
        <v>88</v>
      </c>
      <c r="FH508" s="525" t="s">
        <v>733</v>
      </c>
      <c r="FI508" s="455"/>
      <c r="FJ508" s="492"/>
      <c r="FK508" s="492">
        <f>VLOOKUP(FH508,$A$563:$F$2022,6,FALSE)</f>
        <v>3</v>
      </c>
      <c r="FL508" s="454" t="s">
        <v>67</v>
      </c>
      <c r="FM508" s="450">
        <f>FK508*1.2</f>
        <v>3.5999999999999996</v>
      </c>
      <c r="FN508" s="450"/>
      <c r="FO508" s="456"/>
      <c r="FP508" s="454" t="s">
        <v>88</v>
      </c>
      <c r="FQ508" s="490" t="s">
        <v>885</v>
      </c>
      <c r="FR508" s="455"/>
      <c r="FS508" s="492"/>
      <c r="FT508" s="492">
        <f>VLOOKUP(FQ508,$A$563:$F$2022,6,FALSE)</f>
        <v>0</v>
      </c>
      <c r="FU508" s="454" t="s">
        <v>67</v>
      </c>
      <c r="FV508" s="450">
        <f>FT508*1.2</f>
        <v>0</v>
      </c>
      <c r="FW508" s="450"/>
      <c r="FX508" s="456"/>
      <c r="FY508" s="454" t="s">
        <v>88</v>
      </c>
      <c r="FZ508" s="490" t="s">
        <v>772</v>
      </c>
      <c r="GA508" s="455"/>
      <c r="GB508" s="492"/>
      <c r="GC508" s="492">
        <f>VLOOKUP(FZ508,$A$563:$F$2022,6,FALSE)</f>
        <v>17</v>
      </c>
      <c r="GD508" s="454" t="s">
        <v>67</v>
      </c>
      <c r="GE508" s="450">
        <f>GC508*1.2</f>
        <v>20.399999999999999</v>
      </c>
      <c r="GF508" s="450"/>
      <c r="GG508" s="456"/>
      <c r="GH508" s="454" t="s">
        <v>88</v>
      </c>
      <c r="GI508" s="525" t="s">
        <v>883</v>
      </c>
      <c r="GJ508" s="455"/>
      <c r="GK508" s="492"/>
      <c r="GL508" s="492">
        <f>VLOOKUP(GI508,$A$563:$F$2022,6,FALSE)</f>
        <v>0</v>
      </c>
      <c r="GM508" s="454" t="s">
        <v>67</v>
      </c>
      <c r="GN508" s="450">
        <f>GL508*1.2</f>
        <v>0</v>
      </c>
      <c r="GO508" s="450"/>
      <c r="GP508" s="456"/>
      <c r="GQ508" s="454" t="s">
        <v>88</v>
      </c>
      <c r="GR508" s="525" t="s">
        <v>463</v>
      </c>
      <c r="GS508" s="455"/>
      <c r="GT508" s="492"/>
      <c r="GU508" s="492">
        <f>VLOOKUP(GR508,$A$563:$F$2022,6,FALSE)</f>
        <v>16</v>
      </c>
      <c r="GV508" s="454" t="s">
        <v>67</v>
      </c>
      <c r="GW508" s="450">
        <f>GU508*1.2</f>
        <v>19.2</v>
      </c>
      <c r="GX508" s="450"/>
      <c r="GY508" s="456"/>
      <c r="GZ508" s="454" t="s">
        <v>88</v>
      </c>
      <c r="HA508" s="490" t="s">
        <v>772</v>
      </c>
      <c r="HB508" s="455"/>
      <c r="HC508" s="492"/>
      <c r="HD508" s="492">
        <f>VLOOKUP(HA508,$A$563:$F$2022,6,FALSE)</f>
        <v>17</v>
      </c>
      <c r="HE508" s="454" t="s">
        <v>67</v>
      </c>
      <c r="HF508" s="450">
        <f>HD508*1.2</f>
        <v>20.399999999999999</v>
      </c>
      <c r="HG508" s="450"/>
      <c r="HH508" s="456"/>
      <c r="HI508" s="454" t="s">
        <v>88</v>
      </c>
      <c r="HJ508" s="525" t="s">
        <v>427</v>
      </c>
      <c r="HK508" s="455"/>
      <c r="HL508" s="492"/>
      <c r="HM508" s="492">
        <f>VLOOKUP(HJ508,$A$563:$F$2022,6,FALSE)</f>
        <v>36</v>
      </c>
      <c r="HN508" s="454" t="s">
        <v>67</v>
      </c>
      <c r="HO508" s="450">
        <f>HM508*1.2</f>
        <v>43.199999999999996</v>
      </c>
      <c r="HP508" s="450"/>
      <c r="HQ508" s="456"/>
      <c r="HR508" s="454" t="s">
        <v>88</v>
      </c>
      <c r="HS508" s="490" t="s">
        <v>476</v>
      </c>
      <c r="HT508" s="455"/>
      <c r="HU508" s="492"/>
      <c r="HV508" s="492">
        <f>VLOOKUP(HS508,$A$563:$F$2022,6,FALSE)</f>
        <v>56</v>
      </c>
      <c r="HW508" s="454" t="s">
        <v>67</v>
      </c>
      <c r="HX508" s="450">
        <f>HV508*1.2</f>
        <v>67.2</v>
      </c>
      <c r="HY508" s="450"/>
      <c r="HZ508" s="456"/>
      <c r="IA508" s="454" t="s">
        <v>88</v>
      </c>
      <c r="IB508" s="525" t="s">
        <v>468</v>
      </c>
      <c r="IC508" s="455"/>
      <c r="ID508" s="492"/>
      <c r="IE508" s="492">
        <f>VLOOKUP(IB508,$A$563:$F$2022,6,FALSE)</f>
        <v>0</v>
      </c>
      <c r="IF508" s="454" t="s">
        <v>67</v>
      </c>
      <c r="IG508" s="450">
        <f>IE508*1.2</f>
        <v>0</v>
      </c>
      <c r="IH508" s="450"/>
      <c r="II508" s="456"/>
      <c r="IJ508" s="454" t="s">
        <v>88</v>
      </c>
      <c r="IK508" s="525" t="s">
        <v>427</v>
      </c>
      <c r="IL508" s="455"/>
      <c r="IM508" s="492"/>
      <c r="IN508" s="492">
        <f>VLOOKUP(IK508,$A$563:$F$2022,6,FALSE)</f>
        <v>36</v>
      </c>
      <c r="IO508" s="454" t="s">
        <v>67</v>
      </c>
      <c r="IP508" s="450">
        <f>IN508*1.2</f>
        <v>43.199999999999996</v>
      </c>
      <c r="IQ508" s="450"/>
      <c r="IR508" s="456"/>
      <c r="IS508" s="454" t="s">
        <v>88</v>
      </c>
      <c r="IT508" s="525" t="s">
        <v>454</v>
      </c>
      <c r="IU508" s="455"/>
      <c r="IV508" s="492"/>
      <c r="IW508" s="492">
        <f>VLOOKUP(IT508,$A$563:$F$2022,6,FALSE)</f>
        <v>0</v>
      </c>
      <c r="IX508" s="454" t="s">
        <v>67</v>
      </c>
      <c r="IY508" s="450">
        <f>IW508*1.2</f>
        <v>0</v>
      </c>
      <c r="IZ508" s="450"/>
      <c r="JA508" s="456"/>
      <c r="JB508" s="454" t="s">
        <v>88</v>
      </c>
      <c r="JC508" s="525" t="s">
        <v>438</v>
      </c>
      <c r="JD508" s="455"/>
      <c r="JE508" s="492"/>
      <c r="JF508" s="492">
        <f>VLOOKUP(JC508,$A$563:$F$2022,6,FALSE)</f>
        <v>10</v>
      </c>
      <c r="JG508" s="454" t="s">
        <v>67</v>
      </c>
      <c r="JH508" s="450">
        <f>JF508*1.2</f>
        <v>12</v>
      </c>
      <c r="JI508" s="450"/>
      <c r="JJ508" s="456"/>
      <c r="JK508" s="454" t="s">
        <v>88</v>
      </c>
      <c r="JL508" s="525" t="s">
        <v>511</v>
      </c>
      <c r="JM508" s="455"/>
      <c r="JN508" s="492"/>
      <c r="JO508" s="492">
        <f>VLOOKUP(JL508,$A$563:$F$2022,6,FALSE)</f>
        <v>6</v>
      </c>
      <c r="JP508" s="454" t="s">
        <v>67</v>
      </c>
      <c r="JQ508" s="450">
        <f>JO508*1.2</f>
        <v>7.1999999999999993</v>
      </c>
      <c r="JR508" s="450"/>
      <c r="JS508" s="456"/>
      <c r="JT508" s="454" t="s">
        <v>88</v>
      </c>
      <c r="JU508" s="525" t="s">
        <v>1367</v>
      </c>
      <c r="JV508" s="455"/>
      <c r="JW508" s="492"/>
      <c r="JX508" s="492">
        <f>VLOOKUP(JU508,$A$563:$F$2022,6,FALSE)</f>
        <v>0</v>
      </c>
      <c r="JY508" s="454" t="s">
        <v>67</v>
      </c>
      <c r="JZ508" s="450">
        <f>JX508*1.2</f>
        <v>0</v>
      </c>
      <c r="KA508" s="450"/>
      <c r="KB508" s="456"/>
      <c r="KC508" s="454" t="s">
        <v>88</v>
      </c>
      <c r="KD508" s="525" t="s">
        <v>468</v>
      </c>
      <c r="KE508" s="455"/>
      <c r="KF508" s="492"/>
      <c r="KG508" s="492">
        <f>VLOOKUP(KD508,$A$563:$F$2022,6,FALSE)</f>
        <v>0</v>
      </c>
      <c r="KH508" s="454" t="s">
        <v>67</v>
      </c>
      <c r="KI508" s="450">
        <f>KG508*1.2</f>
        <v>0</v>
      </c>
      <c r="KJ508" s="450"/>
      <c r="KK508" s="456"/>
      <c r="KL508" s="454" t="s">
        <v>88</v>
      </c>
      <c r="KM508" s="525" t="s">
        <v>686</v>
      </c>
      <c r="KN508" s="455"/>
      <c r="KO508" s="492"/>
      <c r="KP508" s="492">
        <f>VLOOKUP(KM508,$A$563:$F$2022,6,FALSE)</f>
        <v>0</v>
      </c>
      <c r="KQ508" s="454" t="s">
        <v>67</v>
      </c>
      <c r="KR508" s="450">
        <f>KP508*1.2</f>
        <v>0</v>
      </c>
      <c r="KS508" s="450"/>
      <c r="KT508" s="456"/>
      <c r="KU508" s="454" t="s">
        <v>88</v>
      </c>
      <c r="KV508" s="525" t="s">
        <v>427</v>
      </c>
      <c r="KW508" s="455"/>
      <c r="KX508" s="492"/>
      <c r="KY508" s="492">
        <f>VLOOKUP(KV508,$A$563:$F$2022,6,FALSE)</f>
        <v>36</v>
      </c>
      <c r="KZ508" s="454" t="s">
        <v>67</v>
      </c>
      <c r="LA508" s="450">
        <f>KY508*1.2</f>
        <v>43.199999999999996</v>
      </c>
      <c r="LB508" s="450"/>
      <c r="LC508" s="456"/>
      <c r="LD508" s="454" t="s">
        <v>88</v>
      </c>
      <c r="LE508" s="525" t="s">
        <v>500</v>
      </c>
      <c r="LF508" s="455"/>
      <c r="LG508" s="492"/>
      <c r="LH508" s="492">
        <f>VLOOKUP(LE508,$A$563:$F$2022,6,FALSE)</f>
        <v>31</v>
      </c>
      <c r="LI508" s="454" t="s">
        <v>67</v>
      </c>
      <c r="LJ508" s="450">
        <f>LH508*1.2</f>
        <v>37.199999999999996</v>
      </c>
      <c r="LK508" s="450"/>
      <c r="LL508" s="456"/>
      <c r="LM508" s="454" t="s">
        <v>88</v>
      </c>
      <c r="LN508" s="525" t="s">
        <v>468</v>
      </c>
      <c r="LO508" s="455"/>
      <c r="LP508" s="492"/>
      <c r="LQ508" s="492">
        <f>VLOOKUP(LN508,$A$563:$F$2022,6,FALSE)</f>
        <v>0</v>
      </c>
      <c r="LR508" s="454" t="s">
        <v>67</v>
      </c>
      <c r="LS508" s="450">
        <f>LQ508*1.2</f>
        <v>0</v>
      </c>
      <c r="LT508" s="450"/>
      <c r="LU508" s="456"/>
      <c r="LV508" s="454" t="s">
        <v>88</v>
      </c>
      <c r="LW508" s="525" t="s">
        <v>789</v>
      </c>
      <c r="LX508" s="455"/>
      <c r="LY508" s="492"/>
      <c r="LZ508" s="492">
        <f>VLOOKUP(LW508,$A$563:$F$2022,6,FALSE)</f>
        <v>0</v>
      </c>
      <c r="MA508" s="454" t="s">
        <v>67</v>
      </c>
      <c r="MB508" s="450">
        <f>LZ508*1.2</f>
        <v>0</v>
      </c>
      <c r="MC508" s="450"/>
      <c r="MD508" s="456"/>
      <c r="ME508" s="454" t="s">
        <v>88</v>
      </c>
      <c r="MF508" s="527" t="s">
        <v>468</v>
      </c>
      <c r="MG508" s="455"/>
      <c r="MH508" s="492"/>
      <c r="MI508" s="492">
        <f>VLOOKUP(MF508,$A$563:$F$2022,6,FALSE)</f>
        <v>0</v>
      </c>
      <c r="MJ508" s="454" t="s">
        <v>67</v>
      </c>
      <c r="MK508" s="450">
        <f>MI508*1.2</f>
        <v>0</v>
      </c>
      <c r="ML508" s="450"/>
      <c r="MM508" s="456"/>
      <c r="MN508" s="454" t="s">
        <v>88</v>
      </c>
      <c r="MO508" s="525" t="s">
        <v>532</v>
      </c>
      <c r="MP508" s="455"/>
      <c r="MQ508" s="492"/>
      <c r="MR508" s="492">
        <f>VLOOKUP(MO508,$A$563:$F$2022,6,FALSE)</f>
        <v>46</v>
      </c>
      <c r="MS508" s="454" t="s">
        <v>67</v>
      </c>
      <c r="MT508" s="450">
        <f>MR508*1.2</f>
        <v>55.199999999999996</v>
      </c>
      <c r="MU508" s="450"/>
      <c r="MV508" s="456"/>
      <c r="MW508" s="454" t="s">
        <v>88</v>
      </c>
      <c r="MX508" s="525" t="s">
        <v>452</v>
      </c>
      <c r="MY508" s="455"/>
      <c r="MZ508" s="492"/>
      <c r="NA508" s="492">
        <f>VLOOKUP(MX508,$A$563:$F$2022,6,FALSE)</f>
        <v>0</v>
      </c>
      <c r="NB508" s="454" t="s">
        <v>67</v>
      </c>
      <c r="NC508" s="450">
        <f>NA508*1.2</f>
        <v>0</v>
      </c>
      <c r="ND508" s="450"/>
      <c r="NE508" s="456"/>
      <c r="NF508" s="454" t="s">
        <v>88</v>
      </c>
      <c r="NG508" s="525" t="s">
        <v>500</v>
      </c>
      <c r="NH508" s="455"/>
      <c r="NI508" s="492"/>
      <c r="NJ508" s="492">
        <f>VLOOKUP(NG508,$A$563:$F$2022,6,FALSE)</f>
        <v>31</v>
      </c>
      <c r="NK508" s="454" t="s">
        <v>67</v>
      </c>
      <c r="NL508" s="450">
        <f>NJ508*1.2</f>
        <v>37.199999999999996</v>
      </c>
      <c r="NM508" s="450"/>
      <c r="NN508" s="456"/>
      <c r="NO508" s="454" t="s">
        <v>88</v>
      </c>
      <c r="NP508" s="525" t="s">
        <v>582</v>
      </c>
      <c r="NQ508" s="455"/>
      <c r="NR508" s="492"/>
      <c r="NS508" s="492">
        <f>VLOOKUP(NP508,$A$563:$F$2022,6,FALSE)</f>
        <v>0</v>
      </c>
      <c r="NT508" s="454" t="s">
        <v>67</v>
      </c>
      <c r="NU508" s="450">
        <f>NS508*1.2</f>
        <v>0</v>
      </c>
      <c r="NV508" s="450"/>
      <c r="NW508" s="456"/>
      <c r="NX508" s="454" t="s">
        <v>88</v>
      </c>
      <c r="NY508" s="490" t="s">
        <v>436</v>
      </c>
      <c r="NZ508" s="455"/>
      <c r="OA508" s="455"/>
      <c r="OB508" s="492">
        <f>VLOOKUP(NY508,$A$563:$F$2022,6,FALSE)</f>
        <v>66</v>
      </c>
      <c r="OC508" s="454" t="s">
        <v>67</v>
      </c>
      <c r="OD508" s="450">
        <f>OB508*1.2</f>
        <v>79.2</v>
      </c>
      <c r="OE508" s="450"/>
      <c r="OF508" s="456"/>
      <c r="OG508" s="454" t="s">
        <v>88</v>
      </c>
      <c r="OH508" s="525" t="s">
        <v>452</v>
      </c>
      <c r="OI508" s="455"/>
      <c r="OJ508" s="492"/>
      <c r="OK508" s="492">
        <f>VLOOKUP(OH508,$A$563:$F$2022,6,FALSE)</f>
        <v>0</v>
      </c>
      <c r="OL508" s="454" t="s">
        <v>67</v>
      </c>
      <c r="OM508" s="450">
        <f>OK508*1.2</f>
        <v>0</v>
      </c>
      <c r="ON508" s="450"/>
      <c r="OO508" s="456"/>
      <c r="OP508" s="454" t="s">
        <v>88</v>
      </c>
      <c r="OQ508" s="490" t="s">
        <v>582</v>
      </c>
      <c r="OR508" s="455"/>
      <c r="OS508" s="492"/>
      <c r="OT508" s="492">
        <f>VLOOKUP(OQ508,$A$563:$F$2022,6,FALSE)</f>
        <v>0</v>
      </c>
      <c r="OU508" s="454" t="s">
        <v>67</v>
      </c>
      <c r="OV508" s="450">
        <f>OT508*1.2</f>
        <v>0</v>
      </c>
      <c r="OW508" s="450"/>
      <c r="OX508" s="456"/>
      <c r="OY508" s="454" t="s">
        <v>88</v>
      </c>
      <c r="OZ508" s="525" t="s">
        <v>438</v>
      </c>
      <c r="PA508" s="455"/>
      <c r="PB508" s="492"/>
      <c r="PC508" s="492">
        <f>VLOOKUP(OZ508,$A$563:$F$2022,6,FALSE)</f>
        <v>10</v>
      </c>
      <c r="PD508" s="454" t="s">
        <v>67</v>
      </c>
      <c r="PE508" s="450">
        <f>PC508*1.2</f>
        <v>12</v>
      </c>
      <c r="PF508" s="450"/>
      <c r="PG508" s="456"/>
      <c r="PH508" s="454" t="s">
        <v>88</v>
      </c>
      <c r="PI508" s="525" t="s">
        <v>463</v>
      </c>
      <c r="PJ508" s="455"/>
      <c r="PK508" s="492"/>
      <c r="PL508" s="492">
        <f>VLOOKUP(PI508,$A$563:$F$2022,6,FALSE)</f>
        <v>16</v>
      </c>
      <c r="PM508" s="454" t="s">
        <v>67</v>
      </c>
      <c r="PN508" s="450">
        <f>PL508*1.2</f>
        <v>19.2</v>
      </c>
      <c r="PO508" s="450"/>
      <c r="PP508" s="456"/>
      <c r="PQ508" s="454" t="s">
        <v>88</v>
      </c>
      <c r="PR508" s="490" t="s">
        <v>436</v>
      </c>
      <c r="PS508" s="455"/>
      <c r="PT508" s="492"/>
      <c r="PU508" s="492">
        <f>VLOOKUP(PR508,$A$563:$F$2022,6,FALSE)</f>
        <v>66</v>
      </c>
      <c r="PV508" s="454" t="s">
        <v>67</v>
      </c>
      <c r="PW508" s="450">
        <f>PU508*1.2</f>
        <v>79.2</v>
      </c>
      <c r="PX508" s="450"/>
      <c r="PY508" s="456"/>
      <c r="PZ508" s="454" t="s">
        <v>88</v>
      </c>
      <c r="QA508" s="525" t="s">
        <v>789</v>
      </c>
      <c r="QB508" s="455"/>
      <c r="QC508" s="492"/>
      <c r="QD508" s="492">
        <f>VLOOKUP(QA508,$A$563:$F$2022,6,FALSE)</f>
        <v>0</v>
      </c>
      <c r="QE508" s="454" t="s">
        <v>67</v>
      </c>
      <c r="QF508" s="450">
        <f>QD508*1.2</f>
        <v>0</v>
      </c>
      <c r="QG508" s="450"/>
      <c r="QH508" s="456"/>
      <c r="QI508" s="454" t="s">
        <v>88</v>
      </c>
      <c r="QJ508" s="490" t="s">
        <v>468</v>
      </c>
      <c r="QK508" s="455"/>
      <c r="QL508" s="492"/>
      <c r="QM508" s="492">
        <f>VLOOKUP(QJ508,$A$563:$F$2022,6,FALSE)</f>
        <v>0</v>
      </c>
      <c r="QN508" s="454" t="s">
        <v>67</v>
      </c>
      <c r="QO508" s="450">
        <f>QM508*1.2</f>
        <v>0</v>
      </c>
      <c r="QP508" s="450"/>
      <c r="QQ508" s="456"/>
      <c r="QR508" s="454" t="s">
        <v>88</v>
      </c>
      <c r="QS508" s="525" t="s">
        <v>476</v>
      </c>
      <c r="QT508" s="455"/>
      <c r="QU508" s="492"/>
      <c r="QV508" s="492">
        <f>VLOOKUP(QS508,$A$563:$F$2022,6,FALSE)</f>
        <v>56</v>
      </c>
      <c r="QW508" s="454" t="s">
        <v>67</v>
      </c>
      <c r="QX508" s="450">
        <f>QV508*1.2</f>
        <v>67.2</v>
      </c>
      <c r="QY508" s="450"/>
      <c r="QZ508" s="456"/>
      <c r="RA508" s="454" t="s">
        <v>88</v>
      </c>
      <c r="RB508" s="490" t="s">
        <v>452</v>
      </c>
      <c r="RC508" s="455"/>
      <c r="RD508" s="492"/>
      <c r="RE508" s="492">
        <f>VLOOKUP(RB508,$A$563:$F$2022,6,FALSE)</f>
        <v>0</v>
      </c>
      <c r="RF508" s="454" t="s">
        <v>67</v>
      </c>
      <c r="RG508" s="450">
        <f>RE508*1.2</f>
        <v>0</v>
      </c>
      <c r="RH508" s="450"/>
      <c r="RI508" s="456"/>
      <c r="RJ508" s="454" t="s">
        <v>88</v>
      </c>
      <c r="RK508" s="506" t="s">
        <v>186</v>
      </c>
      <c r="RL508" s="455"/>
      <c r="RM508" s="455"/>
      <c r="RN508" s="492" t="e">
        <f>VLOOKUP(RK508,$A$563:$F$2022,6,FALSE)</f>
        <v>#N/A</v>
      </c>
      <c r="RO508" s="454" t="s">
        <v>67</v>
      </c>
      <c r="RP508" s="450" t="e">
        <f>RN508*1.2</f>
        <v>#N/A</v>
      </c>
      <c r="RQ508" s="450"/>
      <c r="RR508" s="456"/>
      <c r="RS508" s="454" t="s">
        <v>88</v>
      </c>
      <c r="RT508" s="525" t="s">
        <v>789</v>
      </c>
      <c r="RU508" s="455"/>
      <c r="RV508" s="492"/>
      <c r="RW508" s="492">
        <f>VLOOKUP(RT508,$A$563:$F$2022,6,FALSE)</f>
        <v>0</v>
      </c>
      <c r="RX508" s="454" t="s">
        <v>67</v>
      </c>
      <c r="RY508" s="450">
        <f>RW508*1.2</f>
        <v>0</v>
      </c>
      <c r="RZ508" s="450"/>
      <c r="SA508" s="486"/>
      <c r="SB508" s="454" t="s">
        <v>88</v>
      </c>
      <c r="SC508" s="525" t="s">
        <v>511</v>
      </c>
      <c r="SD508" s="455"/>
      <c r="SE508" s="492"/>
      <c r="SF508" s="492">
        <f>VLOOKUP(SC508,$A$563:$F$2022,6,FALSE)</f>
        <v>6</v>
      </c>
      <c r="SG508" s="454" t="s">
        <v>67</v>
      </c>
      <c r="SH508" s="450">
        <f>SF508*1.2</f>
        <v>7.1999999999999993</v>
      </c>
      <c r="SI508" s="450"/>
      <c r="SJ508" s="486"/>
      <c r="SK508" s="454" t="s">
        <v>88</v>
      </c>
      <c r="SL508" s="525" t="s">
        <v>563</v>
      </c>
      <c r="SM508" s="455"/>
      <c r="SN508" s="492"/>
      <c r="SO508" s="492">
        <f>VLOOKUP(SL508,$A$563:$F$2022,6,FALSE)</f>
        <v>41</v>
      </c>
      <c r="SP508" s="454" t="s">
        <v>67</v>
      </c>
      <c r="SQ508" s="450">
        <f>SO508*1.2</f>
        <v>49.199999999999996</v>
      </c>
      <c r="SR508" s="450"/>
      <c r="SS508" s="486"/>
      <c r="ST508" s="454" t="s">
        <v>88</v>
      </c>
      <c r="SU508" s="525" t="s">
        <v>452</v>
      </c>
      <c r="SV508" s="455"/>
      <c r="SW508" s="492"/>
      <c r="SX508" s="492">
        <f>VLOOKUP(SU508,$A$563:$F$2022,6,FALSE)</f>
        <v>0</v>
      </c>
      <c r="SY508" s="454" t="s">
        <v>67</v>
      </c>
      <c r="SZ508" s="450">
        <f>SX508*1.2</f>
        <v>0</v>
      </c>
      <c r="TA508" s="450"/>
      <c r="TB508" s="486"/>
      <c r="TC508" s="454" t="s">
        <v>88</v>
      </c>
      <c r="TD508" s="525" t="s">
        <v>476</v>
      </c>
      <c r="TE508" s="455"/>
      <c r="TF508" s="492"/>
      <c r="TG508" s="492">
        <f>VLOOKUP(TD508,$A$563:$F$2022,6,FALSE)</f>
        <v>56</v>
      </c>
      <c r="TH508" s="454" t="s">
        <v>67</v>
      </c>
      <c r="TI508" s="450">
        <f>TG508*1.2</f>
        <v>67.2</v>
      </c>
      <c r="TJ508" s="455"/>
      <c r="TK508" s="486"/>
      <c r="TL508" s="454" t="s">
        <v>88</v>
      </c>
      <c r="TM508" s="525" t="s">
        <v>885</v>
      </c>
      <c r="TN508" s="455"/>
      <c r="TO508" s="492"/>
      <c r="TP508" s="492">
        <f>VLOOKUP(TM508,$A$563:$F$2022,6,FALSE)</f>
        <v>0</v>
      </c>
      <c r="TQ508" s="454" t="s">
        <v>67</v>
      </c>
      <c r="TR508" s="450">
        <f>TP508*1.2</f>
        <v>0</v>
      </c>
      <c r="TS508" s="450"/>
      <c r="TT508" s="486"/>
      <c r="TU508" s="454" t="s">
        <v>88</v>
      </c>
      <c r="TV508" s="506" t="s">
        <v>186</v>
      </c>
      <c r="TW508" s="455"/>
      <c r="TX508" s="492"/>
      <c r="TY508" s="492" t="e">
        <f>VLOOKUP(TV508,$A$563:$F$2022,6,FALSE)</f>
        <v>#N/A</v>
      </c>
      <c r="TZ508" s="454" t="s">
        <v>67</v>
      </c>
      <c r="UA508" s="450" t="e">
        <f>TY508*1.2</f>
        <v>#N/A</v>
      </c>
      <c r="UB508" s="450"/>
      <c r="UC508" s="486"/>
      <c r="UD508" s="454" t="s">
        <v>88</v>
      </c>
      <c r="UE508" s="525" t="s">
        <v>772</v>
      </c>
      <c r="UF508" s="455"/>
      <c r="UG508" s="492"/>
      <c r="UH508" s="492">
        <f>VLOOKUP(UE508,$A$563:$F$2022,6,FALSE)</f>
        <v>17</v>
      </c>
      <c r="UI508" s="454" t="s">
        <v>67</v>
      </c>
      <c r="UJ508" s="450">
        <f>UH508*1.2</f>
        <v>20.399999999999999</v>
      </c>
      <c r="UK508" s="450"/>
      <c r="UL508" s="486"/>
      <c r="UM508" s="454" t="s">
        <v>88</v>
      </c>
      <c r="UN508" s="506" t="s">
        <v>186</v>
      </c>
      <c r="UO508" s="455"/>
      <c r="UP508" s="492"/>
      <c r="UQ508" s="492" t="e">
        <f>VLOOKUP(UN508,$A$563:$F$2022,6,FALSE)</f>
        <v>#N/A</v>
      </c>
      <c r="UR508" s="454" t="s">
        <v>67</v>
      </c>
      <c r="US508" s="450" t="e">
        <f>UQ508*1.2</f>
        <v>#N/A</v>
      </c>
      <c r="UT508" s="450"/>
      <c r="UU508" s="486"/>
      <c r="UV508" s="454" t="s">
        <v>88</v>
      </c>
      <c r="UW508" s="525" t="s">
        <v>789</v>
      </c>
      <c r="UX508" s="455"/>
      <c r="UY508" s="492"/>
      <c r="UZ508" s="492">
        <f>VLOOKUP(UW508,$A$563:$F$2022,6,FALSE)</f>
        <v>0</v>
      </c>
      <c r="VA508" s="454" t="s">
        <v>67</v>
      </c>
      <c r="VB508" s="450">
        <f>UZ508*1.2</f>
        <v>0</v>
      </c>
      <c r="VC508" s="450"/>
      <c r="VD508" s="486"/>
      <c r="VE508" s="454" t="s">
        <v>88</v>
      </c>
      <c r="VF508" s="506" t="s">
        <v>186</v>
      </c>
      <c r="VG508" s="455"/>
      <c r="VH508" s="492"/>
      <c r="VI508" s="492" t="e">
        <f>VLOOKUP(VF508,$A$563:$F$2022,6,FALSE)</f>
        <v>#N/A</v>
      </c>
      <c r="VJ508" s="454" t="s">
        <v>67</v>
      </c>
      <c r="VK508" s="450" t="e">
        <f>VI508*1.2</f>
        <v>#N/A</v>
      </c>
      <c r="VL508" s="450"/>
      <c r="VM508" s="486"/>
      <c r="VN508" s="454" t="s">
        <v>88</v>
      </c>
      <c r="VO508" s="525" t="s">
        <v>511</v>
      </c>
      <c r="VP508" s="455"/>
      <c r="VQ508" s="492"/>
      <c r="VR508" s="492">
        <f>VLOOKUP(VO508,$A$563:$F$2022,6,FALSE)</f>
        <v>6</v>
      </c>
      <c r="VS508" s="454" t="s">
        <v>67</v>
      </c>
      <c r="VT508" s="450">
        <f>VR508*1.2</f>
        <v>7.1999999999999993</v>
      </c>
      <c r="VU508" s="450"/>
      <c r="VV508" s="486"/>
      <c r="VW508" s="454" t="s">
        <v>88</v>
      </c>
      <c r="VX508" s="506" t="s">
        <v>186</v>
      </c>
      <c r="VY508" s="455"/>
      <c r="VZ508" s="455"/>
      <c r="WA508" s="492" t="e">
        <f>VLOOKUP(VX508,$A$563:$F$2022,6,FALSE)</f>
        <v>#N/A</v>
      </c>
      <c r="WB508" s="454" t="s">
        <v>67</v>
      </c>
      <c r="WC508" s="450" t="e">
        <f>WA508*1.2</f>
        <v>#N/A</v>
      </c>
      <c r="WD508" s="455"/>
      <c r="WE508" s="486"/>
      <c r="WF508" s="454" t="s">
        <v>88</v>
      </c>
      <c r="WG508" s="525" t="s">
        <v>1093</v>
      </c>
      <c r="WH508" s="455"/>
      <c r="WI508" s="492"/>
      <c r="WJ508" s="492">
        <f>VLOOKUP(WG508,$A$563:$F$2022,6,FALSE)</f>
        <v>0</v>
      </c>
      <c r="WK508" s="454" t="s">
        <v>67</v>
      </c>
      <c r="WL508" s="450">
        <f>WJ508*1.2</f>
        <v>0</v>
      </c>
      <c r="WM508" s="455"/>
      <c r="WN508" s="486"/>
      <c r="WO508" s="454" t="s">
        <v>88</v>
      </c>
      <c r="WP508" s="525" t="s">
        <v>532</v>
      </c>
      <c r="WQ508" s="492"/>
      <c r="WR508" s="492"/>
      <c r="WS508" s="492">
        <f>VLOOKUP(WP508,$A$563:$F$2022,6,FALSE)</f>
        <v>46</v>
      </c>
      <c r="WT508" s="454" t="s">
        <v>67</v>
      </c>
      <c r="WU508" s="450">
        <f>WS508*1.2</f>
        <v>55.199999999999996</v>
      </c>
      <c r="WV508" s="450"/>
      <c r="WW508" s="486"/>
      <c r="WX508" s="454" t="s">
        <v>88</v>
      </c>
      <c r="WY508" s="525" t="s">
        <v>427</v>
      </c>
      <c r="WZ508" s="455"/>
      <c r="XA508" s="492"/>
      <c r="XB508" s="492">
        <f>VLOOKUP(WY508,$A$563:$F$2022,6,FALSE)</f>
        <v>36</v>
      </c>
      <c r="XC508" s="454" t="s">
        <v>67</v>
      </c>
      <c r="XD508" s="450">
        <f>XB508*1.2</f>
        <v>43.199999999999996</v>
      </c>
      <c r="XE508" s="455"/>
      <c r="XF508" s="486"/>
      <c r="XG508" s="454" t="s">
        <v>88</v>
      </c>
      <c r="XH508" s="506" t="s">
        <v>186</v>
      </c>
      <c r="XI508" s="455"/>
      <c r="XJ508" s="455"/>
      <c r="XK508" s="492" t="e">
        <f>VLOOKUP(XH508,$A$563:$F$2022,6,FALSE)</f>
        <v>#N/A</v>
      </c>
      <c r="XL508" s="454" t="s">
        <v>67</v>
      </c>
      <c r="XM508" s="450" t="e">
        <f>XK508*1.2</f>
        <v>#N/A</v>
      </c>
      <c r="XN508" s="455"/>
      <c r="XO508" s="486"/>
      <c r="XP508" s="454" t="s">
        <v>88</v>
      </c>
      <c r="XQ508" s="525" t="s">
        <v>780</v>
      </c>
      <c r="XR508" s="455"/>
      <c r="XS508" s="492"/>
      <c r="XT508" s="492">
        <f>VLOOKUP(XQ508,$A$563:$F$2022,6,FALSE)</f>
        <v>15</v>
      </c>
      <c r="XU508" s="454" t="s">
        <v>67</v>
      </c>
      <c r="XV508" s="450">
        <f>XT508*1.2</f>
        <v>18</v>
      </c>
      <c r="XW508" s="450"/>
      <c r="XX508" s="486"/>
      <c r="XY508" s="454" t="s">
        <v>88</v>
      </c>
      <c r="XZ508" s="525" t="s">
        <v>438</v>
      </c>
      <c r="YA508" s="455"/>
      <c r="YB508" s="492"/>
      <c r="YC508" s="492">
        <f>VLOOKUP(XZ508,$A$563:$F$2022,6,FALSE)</f>
        <v>10</v>
      </c>
      <c r="YD508" s="454" t="s">
        <v>67</v>
      </c>
      <c r="YE508" s="450">
        <f>YC508*1.2</f>
        <v>12</v>
      </c>
      <c r="YF508" s="455"/>
      <c r="YG508" s="486"/>
      <c r="YH508" s="454" t="s">
        <v>88</v>
      </c>
      <c r="YI508" s="525" t="s">
        <v>452</v>
      </c>
      <c r="YJ508" s="455"/>
      <c r="YK508" s="492"/>
      <c r="YL508" s="492">
        <f>VLOOKUP(YI508,$A$563:$F$2022,6,FALSE)</f>
        <v>0</v>
      </c>
      <c r="YM508" s="454" t="s">
        <v>67</v>
      </c>
      <c r="YN508" s="450">
        <f>YL508*1.2</f>
        <v>0</v>
      </c>
      <c r="YO508" s="450"/>
      <c r="YP508" s="486"/>
      <c r="YQ508" s="454" t="s">
        <v>88</v>
      </c>
      <c r="YR508" s="506" t="s">
        <v>186</v>
      </c>
      <c r="YS508" s="455"/>
      <c r="YT508" s="455"/>
      <c r="YU508" s="492" t="e">
        <f>VLOOKUP(YR508,$A$563:$F$2022,6,FALSE)</f>
        <v>#N/A</v>
      </c>
      <c r="YV508" s="454" t="s">
        <v>67</v>
      </c>
      <c r="YW508" s="450" t="e">
        <f>YU508*1.2</f>
        <v>#N/A</v>
      </c>
      <c r="YX508" s="455"/>
      <c r="YY508" s="486"/>
      <c r="YZ508" s="454" t="s">
        <v>88</v>
      </c>
      <c r="ZA508" s="506" t="s">
        <v>186</v>
      </c>
      <c r="ZB508" s="455"/>
      <c r="ZC508" s="455"/>
      <c r="ZD508" s="492" t="e">
        <f>VLOOKUP(ZA508,$A$563:$F$2022,6,FALSE)</f>
        <v>#N/A</v>
      </c>
      <c r="ZE508" s="454" t="s">
        <v>67</v>
      </c>
      <c r="ZF508" s="450" t="e">
        <f>ZD508*1.2</f>
        <v>#N/A</v>
      </c>
      <c r="ZG508" s="455"/>
      <c r="ZH508" s="486"/>
      <c r="ZI508" s="454" t="s">
        <v>88</v>
      </c>
      <c r="ZJ508" s="490" t="s">
        <v>780</v>
      </c>
      <c r="ZK508" s="455"/>
      <c r="ZL508" s="455"/>
      <c r="ZM508" s="492">
        <f>VLOOKUP(ZJ508,$A$563:$F$2022,6,FALSE)</f>
        <v>15</v>
      </c>
      <c r="ZN508" s="454" t="s">
        <v>67</v>
      </c>
      <c r="ZO508" s="450">
        <f>ZM508*1.2</f>
        <v>18</v>
      </c>
      <c r="ZP508" s="455"/>
      <c r="ZQ508" s="486"/>
      <c r="ZR508" s="454" t="s">
        <v>88</v>
      </c>
      <c r="ZS508" s="506" t="s">
        <v>186</v>
      </c>
      <c r="ZT508" s="455"/>
      <c r="ZU508" s="492"/>
      <c r="ZV508" s="492" t="e">
        <f>VLOOKUP(ZS508,$A$563:$F$2022,6,FALSE)</f>
        <v>#N/A</v>
      </c>
      <c r="ZW508" s="454" t="s">
        <v>67</v>
      </c>
      <c r="ZX508" s="450" t="e">
        <f>ZV508*1.2</f>
        <v>#N/A</v>
      </c>
      <c r="ZY508" s="450"/>
      <c r="ZZ508" s="486"/>
      <c r="AAA508" s="454" t="s">
        <v>88</v>
      </c>
      <c r="AAB508" s="506" t="s">
        <v>186</v>
      </c>
      <c r="AAC508" s="455"/>
      <c r="AAD508" s="492"/>
      <c r="AAE508" s="492" t="e">
        <f>VLOOKUP(AAB508,$A$563:$F$2022,6,FALSE)</f>
        <v>#N/A</v>
      </c>
      <c r="AAF508" s="454" t="s">
        <v>67</v>
      </c>
      <c r="AAG508" s="450" t="e">
        <f>AAE508*1.2</f>
        <v>#N/A</v>
      </c>
      <c r="AAH508" s="450"/>
      <c r="AAI508" s="486"/>
      <c r="AAJ508" s="454" t="s">
        <v>88</v>
      </c>
      <c r="AAK508" s="506" t="s">
        <v>186</v>
      </c>
      <c r="AAL508" s="455"/>
      <c r="AAM508" s="492"/>
      <c r="AAN508" s="492" t="e">
        <f>VLOOKUP(AAK508,$A$563:$F$2022,6,FALSE)</f>
        <v>#N/A</v>
      </c>
      <c r="AAO508" s="454" t="s">
        <v>67</v>
      </c>
      <c r="AAP508" s="450" t="e">
        <f>AAN508*1.2</f>
        <v>#N/A</v>
      </c>
      <c r="AAQ508" s="450"/>
      <c r="AAR508" s="486"/>
      <c r="AAS508" s="454" t="s">
        <v>88</v>
      </c>
      <c r="AAT508" s="506" t="s">
        <v>186</v>
      </c>
      <c r="AAU508" s="455"/>
      <c r="AAV508" s="492"/>
      <c r="AAW508" s="492" t="e">
        <f>VLOOKUP(AAT508,$A$563:$F$2022,6,FALSE)</f>
        <v>#N/A</v>
      </c>
      <c r="AAX508" s="454" t="s">
        <v>67</v>
      </c>
      <c r="AAY508" s="450" t="e">
        <f>AAW508*1.2</f>
        <v>#N/A</v>
      </c>
      <c r="AAZ508" s="450"/>
      <c r="ABA508" s="486"/>
      <c r="ABB508" s="454" t="s">
        <v>88</v>
      </c>
      <c r="ABC508" s="506" t="s">
        <v>186</v>
      </c>
      <c r="ABD508" s="455"/>
      <c r="ABE508" s="492"/>
      <c r="ABF508" s="492" t="e">
        <f>VLOOKUP(ABC508,$A$563:$F$2022,6,FALSE)</f>
        <v>#N/A</v>
      </c>
      <c r="ABG508" s="454" t="s">
        <v>67</v>
      </c>
      <c r="ABH508" s="450" t="e">
        <f>ABF508*1.2</f>
        <v>#N/A</v>
      </c>
      <c r="ABI508" s="450"/>
      <c r="ABJ508" s="486"/>
      <c r="ABK508" s="454" t="s">
        <v>88</v>
      </c>
      <c r="ABL508" s="506" t="s">
        <v>186</v>
      </c>
      <c r="ABM508" s="455"/>
      <c r="ABN508" s="492"/>
      <c r="ABO508" s="492" t="e">
        <f>VLOOKUP(ABL508,$A$563:$F$2022,6,FALSE)</f>
        <v>#N/A</v>
      </c>
      <c r="ABP508" s="454" t="s">
        <v>67</v>
      </c>
      <c r="ABQ508" s="450" t="e">
        <f>ABO508*1.2</f>
        <v>#N/A</v>
      </c>
      <c r="ABR508" s="450"/>
      <c r="ABS508" s="486"/>
      <c r="ABT508" s="454" t="s">
        <v>88</v>
      </c>
      <c r="ABU508" s="506" t="s">
        <v>186</v>
      </c>
      <c r="ABV508" s="455"/>
      <c r="ABW508" s="492"/>
      <c r="ABX508" s="492" t="e">
        <f>VLOOKUP(ABU508,$A$563:$F$2022,6,FALSE)</f>
        <v>#N/A</v>
      </c>
      <c r="ABY508" s="454" t="s">
        <v>67</v>
      </c>
      <c r="ABZ508" s="450" t="e">
        <f>ABX508*1.2</f>
        <v>#N/A</v>
      </c>
      <c r="ACA508" s="450"/>
      <c r="ACB508" s="486"/>
      <c r="ACC508" s="454" t="s">
        <v>88</v>
      </c>
      <c r="ACD508" s="506" t="s">
        <v>186</v>
      </c>
      <c r="ACE508" s="455"/>
      <c r="ACF508" s="492"/>
      <c r="ACG508" s="492" t="e">
        <f>VLOOKUP(ACD508,$A$563:$F$2022,6,FALSE)</f>
        <v>#N/A</v>
      </c>
      <c r="ACH508" s="454" t="s">
        <v>67</v>
      </c>
      <c r="ACI508" s="450" t="e">
        <f>ACG508*1.2</f>
        <v>#N/A</v>
      </c>
      <c r="ACJ508" s="450"/>
      <c r="ACK508" s="486"/>
      <c r="ACL508" s="454" t="s">
        <v>88</v>
      </c>
      <c r="ACM508" s="506" t="s">
        <v>186</v>
      </c>
      <c r="ACN508" s="455"/>
      <c r="ACO508" s="492"/>
      <c r="ACP508" s="492" t="e">
        <f>VLOOKUP(ACM508,$A$563:$F$2022,6,FALSE)</f>
        <v>#N/A</v>
      </c>
      <c r="ACQ508" s="454" t="s">
        <v>67</v>
      </c>
      <c r="ACR508" s="450" t="e">
        <f>ACP508*1.2</f>
        <v>#N/A</v>
      </c>
      <c r="ACS508" s="450"/>
      <c r="ACT508" s="486"/>
      <c r="ACU508" s="454" t="s">
        <v>88</v>
      </c>
      <c r="ACV508" s="490" t="s">
        <v>686</v>
      </c>
      <c r="ACW508" s="455"/>
      <c r="ACX508" s="492"/>
      <c r="ACY508" s="492">
        <f>VLOOKUP(ACV508,$A$563:$F$2022,6,FALSE)</f>
        <v>0</v>
      </c>
      <c r="ACZ508" s="454" t="s">
        <v>67</v>
      </c>
      <c r="ADA508" s="450">
        <f>ACY508*1.2</f>
        <v>0</v>
      </c>
      <c r="ADB508" s="450"/>
      <c r="ADC508" s="486"/>
      <c r="ADD508" s="454" t="s">
        <v>88</v>
      </c>
      <c r="ADE508" s="525" t="s">
        <v>468</v>
      </c>
      <c r="ADF508" s="455"/>
      <c r="ADG508" s="492"/>
      <c r="ADH508" s="492">
        <f>VLOOKUP(ADE508,$A$563:$F$2022,6,FALSE)</f>
        <v>0</v>
      </c>
      <c r="ADI508" s="454" t="s">
        <v>67</v>
      </c>
      <c r="ADJ508" s="450">
        <f>ADH508*1.2</f>
        <v>0</v>
      </c>
      <c r="ADK508" s="455"/>
      <c r="ADL508" s="486"/>
      <c r="ADM508" s="454" t="s">
        <v>88</v>
      </c>
      <c r="ADN508" s="525" t="s">
        <v>883</v>
      </c>
      <c r="ADO508" s="455"/>
      <c r="ADP508" s="492"/>
      <c r="ADQ508" s="492">
        <f>VLOOKUP(ADN508,$A$563:$F$2022,6,FALSE)</f>
        <v>0</v>
      </c>
      <c r="ADR508" s="454" t="s">
        <v>67</v>
      </c>
      <c r="ADS508" s="450">
        <f>ADQ508*1.2</f>
        <v>0</v>
      </c>
      <c r="ADT508" s="450"/>
      <c r="ADU508" s="486"/>
      <c r="ADV508" s="454" t="s">
        <v>88</v>
      </c>
      <c r="ADW508" s="525" t="s">
        <v>582</v>
      </c>
      <c r="ADX508" s="455"/>
      <c r="ADY508" s="455"/>
      <c r="ADZ508" s="492">
        <f>VLOOKUP(ADW508,$A$563:$F$2022,6,FALSE)</f>
        <v>0</v>
      </c>
      <c r="AEA508" s="454" t="s">
        <v>67</v>
      </c>
      <c r="AEB508" s="450">
        <f>ADZ508*1.2</f>
        <v>0</v>
      </c>
      <c r="AEC508" s="455"/>
      <c r="AED508" s="486"/>
      <c r="AEE508" s="454" t="s">
        <v>88</v>
      </c>
      <c r="AEF508" s="525" t="s">
        <v>468</v>
      </c>
      <c r="AEG508" s="455"/>
      <c r="AEH508" s="492"/>
      <c r="AEI508" s="492">
        <f>VLOOKUP(AEF508,$A$563:$F$2022,6,FALSE)</f>
        <v>0</v>
      </c>
      <c r="AEJ508" s="454" t="s">
        <v>67</v>
      </c>
      <c r="AEK508" s="450">
        <f>AEI508*1.2</f>
        <v>0</v>
      </c>
      <c r="AEL508" s="455"/>
      <c r="AEM508" s="486"/>
      <c r="AEN508" s="454" t="s">
        <v>88</v>
      </c>
      <c r="AEO508" s="525" t="s">
        <v>883</v>
      </c>
      <c r="AEP508" s="455"/>
      <c r="AEQ508" s="492"/>
      <c r="AER508" s="492">
        <f>VLOOKUP(AEO508,$A$563:$F$2022,6,FALSE)</f>
        <v>0</v>
      </c>
      <c r="AES508" s="454" t="s">
        <v>67</v>
      </c>
      <c r="AET508" s="450">
        <f>AER508*1.2</f>
        <v>0</v>
      </c>
      <c r="AEU508" s="455"/>
      <c r="AEV508" s="486"/>
      <c r="AEW508" s="454" t="s">
        <v>88</v>
      </c>
      <c r="AEX508" s="525" t="s">
        <v>436</v>
      </c>
      <c r="AEY508" s="455"/>
      <c r="AEZ508" s="492"/>
      <c r="AFA508" s="492">
        <f>VLOOKUP(AEX508,$A$563:$F$2022,6,FALSE)</f>
        <v>66</v>
      </c>
      <c r="AFB508" s="454" t="s">
        <v>67</v>
      </c>
      <c r="AFC508" s="450">
        <f>AFA508*1.2</f>
        <v>79.2</v>
      </c>
      <c r="AFD508" s="450"/>
      <c r="AFE508" s="486"/>
      <c r="AFF508" s="454" t="s">
        <v>88</v>
      </c>
      <c r="AFG508" s="525" t="s">
        <v>427</v>
      </c>
      <c r="AFH508" s="455"/>
      <c r="AFI508" s="492"/>
      <c r="AFJ508" s="492">
        <f>VLOOKUP(AFG508,$A$563:$F$2022,6,FALSE)</f>
        <v>36</v>
      </c>
      <c r="AFK508" s="454" t="s">
        <v>67</v>
      </c>
      <c r="AFL508" s="450">
        <f>AFJ508*1.2</f>
        <v>43.199999999999996</v>
      </c>
      <c r="AFM508" s="450"/>
      <c r="AFN508" s="486"/>
      <c r="AFO508" s="454" t="s">
        <v>88</v>
      </c>
      <c r="AFP508" s="525" t="s">
        <v>476</v>
      </c>
      <c r="AFQ508" s="455"/>
      <c r="AFR508" s="492"/>
      <c r="AFS508" s="492">
        <f>VLOOKUP(AFP508,$A$563:$F$2022,6,FALSE)</f>
        <v>56</v>
      </c>
      <c r="AFT508" s="454" t="s">
        <v>67</v>
      </c>
      <c r="AFU508" s="450">
        <f>AFS508*1.2</f>
        <v>67.2</v>
      </c>
      <c r="AFV508" s="450"/>
      <c r="AFW508" s="486"/>
      <c r="AFX508" s="454" t="s">
        <v>88</v>
      </c>
      <c r="AFY508" s="528" t="s">
        <v>500</v>
      </c>
      <c r="AFZ508" s="455"/>
      <c r="AGA508" s="492"/>
      <c r="AGB508" s="492">
        <f>VLOOKUP(AFY508,$A$563:$F$2022,6,FALSE)</f>
        <v>31</v>
      </c>
      <c r="AGC508" s="454" t="s">
        <v>67</v>
      </c>
      <c r="AGD508" s="450">
        <f>AGB508*1.2</f>
        <v>37.199999999999996</v>
      </c>
      <c r="AGE508" s="450"/>
      <c r="AGF508" s="486"/>
      <c r="AGG508" s="454" t="s">
        <v>88</v>
      </c>
      <c r="AGH508" s="525" t="s">
        <v>438</v>
      </c>
      <c r="AGI508" s="455"/>
      <c r="AGJ508" s="492"/>
      <c r="AGK508" s="492">
        <f>VLOOKUP(AGH508,$A$563:$F$2022,6,FALSE)</f>
        <v>10</v>
      </c>
      <c r="AGL508" s="454" t="s">
        <v>67</v>
      </c>
      <c r="AGM508" s="450">
        <f>AGK508*1.2</f>
        <v>12</v>
      </c>
      <c r="AGN508" s="450"/>
      <c r="AGO508" s="486"/>
      <c r="AGP508" s="454" t="s">
        <v>88</v>
      </c>
      <c r="AGQ508" s="525" t="s">
        <v>511</v>
      </c>
      <c r="AGR508" s="455"/>
      <c r="AGS508" s="492"/>
      <c r="AGT508" s="492">
        <f>VLOOKUP(AGQ508,$A$563:$F$2022,6,FALSE)</f>
        <v>6</v>
      </c>
      <c r="AGU508" s="454" t="s">
        <v>67</v>
      </c>
      <c r="AGV508" s="450">
        <f>AGT508*1.2</f>
        <v>7.1999999999999993</v>
      </c>
      <c r="AGW508" s="450"/>
      <c r="AGX508" s="486"/>
      <c r="AGY508" s="454" t="s">
        <v>88</v>
      </c>
      <c r="AGZ508" s="527" t="s">
        <v>780</v>
      </c>
      <c r="AHA508" s="455"/>
      <c r="AHB508" s="492"/>
      <c r="AHC508" s="492">
        <f>VLOOKUP(AGZ508,$A$563:$F$2022,6,FALSE)</f>
        <v>15</v>
      </c>
      <c r="AHD508" s="454" t="s">
        <v>67</v>
      </c>
      <c r="AHE508" s="450">
        <f>AHC508*1.2</f>
        <v>18</v>
      </c>
      <c r="AHF508" s="450"/>
      <c r="AHG508" s="486"/>
      <c r="AHH508" s="495"/>
      <c r="AHI508" s="543"/>
      <c r="AHJ508" s="496"/>
      <c r="AHK508" s="497"/>
      <c r="AHL508" s="497"/>
      <c r="AHM508" s="495"/>
      <c r="AHN508" s="481"/>
      <c r="AHO508" s="481"/>
      <c r="AHP508" s="496"/>
      <c r="AHQ508" s="495"/>
      <c r="AHR508" s="512"/>
      <c r="AHS508" s="496"/>
      <c r="AHT508" s="497"/>
      <c r="AHU508" s="497"/>
      <c r="AHV508" s="495"/>
      <c r="AHW508" s="481"/>
      <c r="AHX508" s="481"/>
      <c r="AHY508" s="496"/>
      <c r="AHZ508" s="495"/>
      <c r="AIA508" s="512"/>
      <c r="AIB508" s="496"/>
      <c r="AIC508" s="497"/>
      <c r="AID508" s="497"/>
      <c r="AIE508" s="495"/>
      <c r="AIF508" s="481"/>
      <c r="AIG508" s="481"/>
      <c r="AIH508" s="496"/>
      <c r="AII508" s="263"/>
      <c r="AIJ508" s="432"/>
      <c r="AIK508" s="264"/>
      <c r="AIL508" s="264"/>
      <c r="AIM508" s="265"/>
      <c r="AIN508" s="263"/>
      <c r="AIO508" s="210"/>
      <c r="AIP508" s="264"/>
      <c r="AIQ508" s="264"/>
    </row>
    <row r="509" spans="1:927" s="16" customFormat="1" ht="15">
      <c r="A509" s="454" t="s">
        <v>89</v>
      </c>
      <c r="B509" s="490" t="s">
        <v>780</v>
      </c>
      <c r="C509" s="455"/>
      <c r="D509" s="492"/>
      <c r="E509" s="492">
        <f>VLOOKUP(B509,$A$563:$F$2022,6,FALSE)</f>
        <v>15</v>
      </c>
      <c r="F509" s="454" t="s">
        <v>69</v>
      </c>
      <c r="G509" s="450">
        <f>E509*1.1</f>
        <v>16.5</v>
      </c>
      <c r="H509" s="450"/>
      <c r="I509" s="456"/>
      <c r="J509" s="454" t="s">
        <v>89</v>
      </c>
      <c r="K509" s="525" t="s">
        <v>780</v>
      </c>
      <c r="L509" s="455"/>
      <c r="M509" s="492"/>
      <c r="N509" s="492">
        <f>VLOOKUP(K509,$A$563:$F$2022,6,FALSE)</f>
        <v>15</v>
      </c>
      <c r="O509" s="454" t="s">
        <v>69</v>
      </c>
      <c r="P509" s="450">
        <f>N509*1.1</f>
        <v>16.5</v>
      </c>
      <c r="Q509" s="450"/>
      <c r="R509" s="456"/>
      <c r="S509" s="454" t="s">
        <v>89</v>
      </c>
      <c r="T509" s="525" t="s">
        <v>772</v>
      </c>
      <c r="U509" s="455"/>
      <c r="V509" s="492"/>
      <c r="W509" s="492">
        <f>VLOOKUP(T509,$A$563:$F$2022,6,FALSE)</f>
        <v>17</v>
      </c>
      <c r="X509" s="454" t="s">
        <v>69</v>
      </c>
      <c r="Y509" s="450">
        <f>W509*1.1</f>
        <v>18.700000000000003</v>
      </c>
      <c r="Z509" s="450"/>
      <c r="AA509" s="456"/>
      <c r="AB509" s="454" t="s">
        <v>89</v>
      </c>
      <c r="AC509" s="525" t="s">
        <v>463</v>
      </c>
      <c r="AD509" s="455"/>
      <c r="AE509" s="492"/>
      <c r="AF509" s="492">
        <f>VLOOKUP(AC509,$A$563:$F$2022,6,FALSE)</f>
        <v>16</v>
      </c>
      <c r="AG509" s="454" t="s">
        <v>69</v>
      </c>
      <c r="AH509" s="450">
        <f>AF509*1.1</f>
        <v>17.600000000000001</v>
      </c>
      <c r="AI509" s="450"/>
      <c r="AJ509" s="456"/>
      <c r="AK509" s="454" t="s">
        <v>89</v>
      </c>
      <c r="AL509" s="490" t="s">
        <v>789</v>
      </c>
      <c r="AM509" s="455"/>
      <c r="AN509" s="492"/>
      <c r="AO509" s="492">
        <f>VLOOKUP(AL509,$A$563:$F$2022,6,FALSE)</f>
        <v>0</v>
      </c>
      <c r="AP509" s="454" t="s">
        <v>69</v>
      </c>
      <c r="AQ509" s="450">
        <f>AO509*1.1</f>
        <v>0</v>
      </c>
      <c r="AR509" s="450"/>
      <c r="AS509" s="456"/>
      <c r="AT509" s="454" t="s">
        <v>89</v>
      </c>
      <c r="AU509" s="525" t="s">
        <v>484</v>
      </c>
      <c r="AV509" s="455"/>
      <c r="AW509" s="492"/>
      <c r="AX509" s="492">
        <f>VLOOKUP(AU509,$A$563:$F$2022,6,FALSE)</f>
        <v>29</v>
      </c>
      <c r="AY509" s="454" t="s">
        <v>69</v>
      </c>
      <c r="AZ509" s="450">
        <f>AX509*1.1</f>
        <v>31.900000000000002</v>
      </c>
      <c r="BA509" s="450"/>
      <c r="BB509" s="456"/>
      <c r="BC509" s="454" t="s">
        <v>89</v>
      </c>
      <c r="BD509" s="525" t="s">
        <v>789</v>
      </c>
      <c r="BE509" s="455"/>
      <c r="BF509" s="492"/>
      <c r="BG509" s="492">
        <f>VLOOKUP(BD509,$A$563:$F$2022,6,FALSE)</f>
        <v>0</v>
      </c>
      <c r="BH509" s="454" t="s">
        <v>69</v>
      </c>
      <c r="BI509" s="450">
        <f>BG509*1.1</f>
        <v>0</v>
      </c>
      <c r="BJ509" s="450"/>
      <c r="BK509" s="456"/>
      <c r="BL509" s="454" t="s">
        <v>89</v>
      </c>
      <c r="BM509" s="525" t="s">
        <v>468</v>
      </c>
      <c r="BN509" s="455"/>
      <c r="BO509" s="492"/>
      <c r="BP509" s="492">
        <f>VLOOKUP(BM509,$A$563:$F$2022,6,FALSE)</f>
        <v>0</v>
      </c>
      <c r="BQ509" s="454" t="s">
        <v>69</v>
      </c>
      <c r="BR509" s="450">
        <f>BP509*1.1</f>
        <v>0</v>
      </c>
      <c r="BS509" s="450"/>
      <c r="BT509" s="456"/>
      <c r="BU509" s="454" t="s">
        <v>89</v>
      </c>
      <c r="BV509" s="525" t="s">
        <v>468</v>
      </c>
      <c r="BW509" s="455"/>
      <c r="BX509" s="492"/>
      <c r="BY509" s="492">
        <f>VLOOKUP(BV509,$A$563:$F$2022,6,FALSE)</f>
        <v>0</v>
      </c>
      <c r="BZ509" s="454" t="s">
        <v>69</v>
      </c>
      <c r="CA509" s="450">
        <f>BY509*1.1</f>
        <v>0</v>
      </c>
      <c r="CB509" s="450"/>
      <c r="CC509" s="456"/>
      <c r="CD509" s="454" t="s">
        <v>89</v>
      </c>
      <c r="CE509" s="525" t="s">
        <v>563</v>
      </c>
      <c r="CF509" s="455"/>
      <c r="CG509" s="492"/>
      <c r="CH509" s="492">
        <f>VLOOKUP(CE509,$A$563:$F$2022,6,FALSE)</f>
        <v>41</v>
      </c>
      <c r="CI509" s="454" t="s">
        <v>69</v>
      </c>
      <c r="CJ509" s="450">
        <f>CH509*1.1</f>
        <v>45.1</v>
      </c>
      <c r="CK509" s="450"/>
      <c r="CL509" s="456"/>
      <c r="CM509" s="454" t="s">
        <v>89</v>
      </c>
      <c r="CN509" s="525" t="s">
        <v>511</v>
      </c>
      <c r="CO509" s="455"/>
      <c r="CP509" s="492"/>
      <c r="CQ509" s="492">
        <f>VLOOKUP(CN509,$A$563:$F$2022,6,FALSE)</f>
        <v>6</v>
      </c>
      <c r="CR509" s="454" t="s">
        <v>69</v>
      </c>
      <c r="CS509" s="450">
        <f>CQ509*1.1</f>
        <v>6.6000000000000005</v>
      </c>
      <c r="CT509" s="450"/>
      <c r="CU509" s="456"/>
      <c r="CV509" s="454" t="s">
        <v>89</v>
      </c>
      <c r="CW509" s="525" t="s">
        <v>438</v>
      </c>
      <c r="CX509" s="455"/>
      <c r="CY509" s="492"/>
      <c r="CZ509" s="492">
        <f>VLOOKUP(CW509,$A$563:$F$2022,6,FALSE)</f>
        <v>10</v>
      </c>
      <c r="DA509" s="454" t="s">
        <v>69</v>
      </c>
      <c r="DB509" s="450">
        <f>CZ509*1.1</f>
        <v>11</v>
      </c>
      <c r="DC509" s="450"/>
      <c r="DD509" s="456"/>
      <c r="DE509" s="454" t="s">
        <v>89</v>
      </c>
      <c r="DF509" s="537" t="s">
        <v>1937</v>
      </c>
      <c r="DG509" s="455"/>
      <c r="DH509" s="492"/>
      <c r="DI509" s="492">
        <f>VLOOKUP(DF509,$A$563:$F$2022,6,FALSE)</f>
        <v>0</v>
      </c>
      <c r="DJ509" s="454" t="s">
        <v>69</v>
      </c>
      <c r="DK509" s="450">
        <f>DI509*1.1</f>
        <v>0</v>
      </c>
      <c r="DL509" s="450"/>
      <c r="DM509" s="456"/>
      <c r="DN509" s="454" t="s">
        <v>89</v>
      </c>
      <c r="DO509" s="490" t="s">
        <v>883</v>
      </c>
      <c r="DP509" s="455"/>
      <c r="DQ509" s="492"/>
      <c r="DR509" s="492">
        <f>VLOOKUP(DO509,$A$563:$F$2022,6,FALSE)</f>
        <v>0</v>
      </c>
      <c r="DS509" s="454" t="s">
        <v>69</v>
      </c>
      <c r="DT509" s="450">
        <f>DR509*1.1</f>
        <v>0</v>
      </c>
      <c r="DU509" s="450"/>
      <c r="DV509" s="456"/>
      <c r="DW509" s="454" t="s">
        <v>89</v>
      </c>
      <c r="DX509" s="506" t="s">
        <v>186</v>
      </c>
      <c r="DY509" s="455"/>
      <c r="DZ509" s="492"/>
      <c r="EA509" s="492" t="e">
        <f>VLOOKUP(DX509,$A$563:$F$2022,6,FALSE)</f>
        <v>#N/A</v>
      </c>
      <c r="EB509" s="454" t="s">
        <v>69</v>
      </c>
      <c r="EC509" s="450" t="e">
        <f>EA509*1.1</f>
        <v>#N/A</v>
      </c>
      <c r="ED509" s="450"/>
      <c r="EE509" s="456"/>
      <c r="EF509" s="454" t="s">
        <v>89</v>
      </c>
      <c r="EG509" s="525" t="s">
        <v>438</v>
      </c>
      <c r="EH509" s="455"/>
      <c r="EI509" s="492"/>
      <c r="EJ509" s="492">
        <f>VLOOKUP(EG509,$A$563:$F$2022,6,FALSE)</f>
        <v>10</v>
      </c>
      <c r="EK509" s="454" t="s">
        <v>69</v>
      </c>
      <c r="EL509" s="450">
        <f>EJ509*1.1</f>
        <v>11</v>
      </c>
      <c r="EM509" s="450"/>
      <c r="EN509" s="456"/>
      <c r="EO509" s="454" t="s">
        <v>89</v>
      </c>
      <c r="EP509" s="525" t="s">
        <v>789</v>
      </c>
      <c r="EQ509" s="455"/>
      <c r="ER509" s="492"/>
      <c r="ES509" s="492">
        <f>VLOOKUP(EP509,$A$563:$F$2022,6,FALSE)</f>
        <v>0</v>
      </c>
      <c r="ET509" s="454" t="s">
        <v>69</v>
      </c>
      <c r="EU509" s="450">
        <f>ES509*1.1</f>
        <v>0</v>
      </c>
      <c r="EV509" s="450"/>
      <c r="EW509" s="456"/>
      <c r="EX509" s="454" t="s">
        <v>89</v>
      </c>
      <c r="EY509" s="506" t="s">
        <v>186</v>
      </c>
      <c r="EZ509" s="455"/>
      <c r="FA509" s="492"/>
      <c r="FB509" s="492" t="e">
        <f>VLOOKUP(EY509,$A$563:$F$2022,6,FALSE)</f>
        <v>#N/A</v>
      </c>
      <c r="FC509" s="454" t="s">
        <v>69</v>
      </c>
      <c r="FD509" s="450" t="e">
        <f>FB509*1.1</f>
        <v>#N/A</v>
      </c>
      <c r="FE509" s="450"/>
      <c r="FF509" s="456"/>
      <c r="FG509" s="454" t="s">
        <v>89</v>
      </c>
      <c r="FH509" s="525" t="s">
        <v>436</v>
      </c>
      <c r="FI509" s="455"/>
      <c r="FJ509" s="492"/>
      <c r="FK509" s="492">
        <f>VLOOKUP(FH509,$A$563:$F$2022,6,FALSE)</f>
        <v>66</v>
      </c>
      <c r="FL509" s="454" t="s">
        <v>69</v>
      </c>
      <c r="FM509" s="450">
        <f>FK509*1.1</f>
        <v>72.600000000000009</v>
      </c>
      <c r="FN509" s="450"/>
      <c r="FO509" s="456"/>
      <c r="FP509" s="454" t="s">
        <v>89</v>
      </c>
      <c r="FQ509" s="490" t="s">
        <v>468</v>
      </c>
      <c r="FR509" s="455"/>
      <c r="FS509" s="492"/>
      <c r="FT509" s="492">
        <f>VLOOKUP(FQ509,$A$563:$F$2022,6,FALSE)</f>
        <v>0</v>
      </c>
      <c r="FU509" s="454" t="s">
        <v>69</v>
      </c>
      <c r="FV509" s="450">
        <f>FT509*1.1</f>
        <v>0</v>
      </c>
      <c r="FW509" s="450"/>
      <c r="FX509" s="456"/>
      <c r="FY509" s="454" t="s">
        <v>89</v>
      </c>
      <c r="FZ509" s="490" t="s">
        <v>476</v>
      </c>
      <c r="GA509" s="455"/>
      <c r="GB509" s="492"/>
      <c r="GC509" s="492">
        <f>VLOOKUP(FZ509,$A$563:$F$2022,6,FALSE)</f>
        <v>56</v>
      </c>
      <c r="GD509" s="454" t="s">
        <v>69</v>
      </c>
      <c r="GE509" s="450">
        <f>GC509*1.1</f>
        <v>61.600000000000009</v>
      </c>
      <c r="GF509" s="450"/>
      <c r="GG509" s="456"/>
      <c r="GH509" s="454" t="s">
        <v>89</v>
      </c>
      <c r="GI509" s="525" t="s">
        <v>885</v>
      </c>
      <c r="GJ509" s="455"/>
      <c r="GK509" s="492"/>
      <c r="GL509" s="492">
        <f>VLOOKUP(GI509,$A$563:$F$2022,6,FALSE)</f>
        <v>0</v>
      </c>
      <c r="GM509" s="454" t="s">
        <v>69</v>
      </c>
      <c r="GN509" s="450">
        <f>GL509*1.1</f>
        <v>0</v>
      </c>
      <c r="GO509" s="450"/>
      <c r="GP509" s="456"/>
      <c r="GQ509" s="454" t="s">
        <v>89</v>
      </c>
      <c r="GR509" s="525" t="s">
        <v>454</v>
      </c>
      <c r="GS509" s="455"/>
      <c r="GT509" s="492"/>
      <c r="GU509" s="492">
        <f>VLOOKUP(GR509,$A$563:$F$2022,6,FALSE)</f>
        <v>0</v>
      </c>
      <c r="GV509" s="454" t="s">
        <v>69</v>
      </c>
      <c r="GW509" s="450">
        <f>GU509*1.1</f>
        <v>0</v>
      </c>
      <c r="GX509" s="450"/>
      <c r="GY509" s="456"/>
      <c r="GZ509" s="454" t="s">
        <v>89</v>
      </c>
      <c r="HA509" s="490" t="s">
        <v>484</v>
      </c>
      <c r="HB509" s="455"/>
      <c r="HC509" s="492"/>
      <c r="HD509" s="492">
        <f>VLOOKUP(HA509,$A$563:$F$2022,6,FALSE)</f>
        <v>29</v>
      </c>
      <c r="HE509" s="454" t="s">
        <v>69</v>
      </c>
      <c r="HF509" s="450">
        <f>HD509*1.1</f>
        <v>31.900000000000002</v>
      </c>
      <c r="HG509" s="450"/>
      <c r="HH509" s="456"/>
      <c r="HI509" s="454" t="s">
        <v>89</v>
      </c>
      <c r="HJ509" s="525" t="s">
        <v>454</v>
      </c>
      <c r="HK509" s="455"/>
      <c r="HL509" s="492"/>
      <c r="HM509" s="492">
        <f>VLOOKUP(HJ509,$A$563:$F$2022,6,FALSE)</f>
        <v>0</v>
      </c>
      <c r="HN509" s="454" t="s">
        <v>69</v>
      </c>
      <c r="HO509" s="450">
        <f>HM509*1.1</f>
        <v>0</v>
      </c>
      <c r="HP509" s="450"/>
      <c r="HQ509" s="456"/>
      <c r="HR509" s="454" t="s">
        <v>89</v>
      </c>
      <c r="HS509" s="490" t="s">
        <v>789</v>
      </c>
      <c r="HT509" s="455"/>
      <c r="HU509" s="492"/>
      <c r="HV509" s="492">
        <f>VLOOKUP(HS509,$A$563:$F$2022,6,FALSE)</f>
        <v>0</v>
      </c>
      <c r="HW509" s="454" t="s">
        <v>69</v>
      </c>
      <c r="HX509" s="450">
        <f>HV509*1.1</f>
        <v>0</v>
      </c>
      <c r="HY509" s="450"/>
      <c r="HZ509" s="456"/>
      <c r="IA509" s="454" t="s">
        <v>89</v>
      </c>
      <c r="IB509" s="525" t="s">
        <v>427</v>
      </c>
      <c r="IC509" s="455"/>
      <c r="ID509" s="492"/>
      <c r="IE509" s="492">
        <f>VLOOKUP(IB509,$A$563:$F$2022,6,FALSE)</f>
        <v>36</v>
      </c>
      <c r="IF509" s="454" t="s">
        <v>69</v>
      </c>
      <c r="IG509" s="450">
        <f>IE509*1.1</f>
        <v>39.6</v>
      </c>
      <c r="IH509" s="450"/>
      <c r="II509" s="456"/>
      <c r="IJ509" s="454" t="s">
        <v>89</v>
      </c>
      <c r="IK509" s="525" t="s">
        <v>563</v>
      </c>
      <c r="IL509" s="455"/>
      <c r="IM509" s="492"/>
      <c r="IN509" s="492">
        <f>VLOOKUP(IK509,$A$563:$F$2022,6,FALSE)</f>
        <v>41</v>
      </c>
      <c r="IO509" s="454" t="s">
        <v>69</v>
      </c>
      <c r="IP509" s="450">
        <f>IN509*1.1</f>
        <v>45.1</v>
      </c>
      <c r="IQ509" s="450"/>
      <c r="IR509" s="456"/>
      <c r="IS509" s="454" t="s">
        <v>89</v>
      </c>
      <c r="IT509" s="525" t="s">
        <v>532</v>
      </c>
      <c r="IU509" s="455"/>
      <c r="IV509" s="492"/>
      <c r="IW509" s="492">
        <f>VLOOKUP(IT509,$A$563:$F$2022,6,FALSE)</f>
        <v>46</v>
      </c>
      <c r="IX509" s="454" t="s">
        <v>69</v>
      </c>
      <c r="IY509" s="450">
        <f>IW509*1.1</f>
        <v>50.6</v>
      </c>
      <c r="IZ509" s="450"/>
      <c r="JA509" s="456"/>
      <c r="JB509" s="454" t="s">
        <v>89</v>
      </c>
      <c r="JC509" s="525" t="s">
        <v>476</v>
      </c>
      <c r="JD509" s="455"/>
      <c r="JE509" s="492"/>
      <c r="JF509" s="492">
        <f>VLOOKUP(JC509,$A$563:$F$2022,6,FALSE)</f>
        <v>56</v>
      </c>
      <c r="JG509" s="454" t="s">
        <v>69</v>
      </c>
      <c r="JH509" s="450">
        <f>JF509*1.1</f>
        <v>61.600000000000009</v>
      </c>
      <c r="JI509" s="450"/>
      <c r="JJ509" s="456"/>
      <c r="JK509" s="454" t="s">
        <v>89</v>
      </c>
      <c r="JL509" s="525" t="s">
        <v>500</v>
      </c>
      <c r="JM509" s="455"/>
      <c r="JN509" s="492"/>
      <c r="JO509" s="492">
        <f>VLOOKUP(JL509,$A$563:$F$2022,6,FALSE)</f>
        <v>31</v>
      </c>
      <c r="JP509" s="454" t="s">
        <v>69</v>
      </c>
      <c r="JQ509" s="450">
        <f>JO509*1.1</f>
        <v>34.1</v>
      </c>
      <c r="JR509" s="450"/>
      <c r="JS509" s="456"/>
      <c r="JT509" s="454" t="s">
        <v>89</v>
      </c>
      <c r="JU509" s="525" t="s">
        <v>563</v>
      </c>
      <c r="JV509" s="455"/>
      <c r="JW509" s="492"/>
      <c r="JX509" s="492">
        <f>VLOOKUP(JU509,$A$563:$F$2022,6,FALSE)</f>
        <v>41</v>
      </c>
      <c r="JY509" s="454" t="s">
        <v>69</v>
      </c>
      <c r="JZ509" s="450">
        <f>JX509*1.1</f>
        <v>45.1</v>
      </c>
      <c r="KA509" s="450"/>
      <c r="KB509" s="456"/>
      <c r="KC509" s="454" t="s">
        <v>89</v>
      </c>
      <c r="KD509" s="525" t="s">
        <v>464</v>
      </c>
      <c r="KE509" s="455"/>
      <c r="KF509" s="492"/>
      <c r="KG509" s="492">
        <f>VLOOKUP(KD509,$A$563:$F$2022,6,FALSE)</f>
        <v>0</v>
      </c>
      <c r="KH509" s="454" t="s">
        <v>69</v>
      </c>
      <c r="KI509" s="450">
        <f>KG509*1.1</f>
        <v>0</v>
      </c>
      <c r="KJ509" s="450"/>
      <c r="KK509" s="456"/>
      <c r="KL509" s="454" t="s">
        <v>89</v>
      </c>
      <c r="KM509" s="525" t="s">
        <v>883</v>
      </c>
      <c r="KN509" s="455"/>
      <c r="KO509" s="492"/>
      <c r="KP509" s="492">
        <f>VLOOKUP(KM509,$A$563:$F$2022,6,FALSE)</f>
        <v>0</v>
      </c>
      <c r="KQ509" s="454" t="s">
        <v>69</v>
      </c>
      <c r="KR509" s="450">
        <f>KP509*1.1</f>
        <v>0</v>
      </c>
      <c r="KS509" s="450"/>
      <c r="KT509" s="456"/>
      <c r="KU509" s="454" t="s">
        <v>89</v>
      </c>
      <c r="KV509" s="525" t="s">
        <v>789</v>
      </c>
      <c r="KW509" s="455"/>
      <c r="KX509" s="492"/>
      <c r="KY509" s="492">
        <f>VLOOKUP(KV509,$A$563:$F$2022,6,FALSE)</f>
        <v>0</v>
      </c>
      <c r="KZ509" s="454" t="s">
        <v>69</v>
      </c>
      <c r="LA509" s="450">
        <f>KY509*1.1</f>
        <v>0</v>
      </c>
      <c r="LB509" s="450"/>
      <c r="LC509" s="456"/>
      <c r="LD509" s="454" t="s">
        <v>89</v>
      </c>
      <c r="LE509" s="525" t="s">
        <v>468</v>
      </c>
      <c r="LF509" s="455"/>
      <c r="LG509" s="492"/>
      <c r="LH509" s="492">
        <f>VLOOKUP(LE509,$A$563:$F$2022,6,FALSE)</f>
        <v>0</v>
      </c>
      <c r="LI509" s="454" t="s">
        <v>69</v>
      </c>
      <c r="LJ509" s="450">
        <f>LH509*1.1</f>
        <v>0</v>
      </c>
      <c r="LK509" s="450"/>
      <c r="LL509" s="456"/>
      <c r="LM509" s="454" t="s">
        <v>89</v>
      </c>
      <c r="LN509" s="525" t="s">
        <v>883</v>
      </c>
      <c r="LO509" s="455"/>
      <c r="LP509" s="492"/>
      <c r="LQ509" s="492">
        <f>VLOOKUP(LN509,$A$563:$F$2022,6,FALSE)</f>
        <v>0</v>
      </c>
      <c r="LR509" s="454" t="s">
        <v>69</v>
      </c>
      <c r="LS509" s="450">
        <f>LQ509*1.1</f>
        <v>0</v>
      </c>
      <c r="LT509" s="450"/>
      <c r="LU509" s="456"/>
      <c r="LV509" s="454" t="s">
        <v>89</v>
      </c>
      <c r="LW509" s="525" t="s">
        <v>532</v>
      </c>
      <c r="LX509" s="455"/>
      <c r="LY509" s="492"/>
      <c r="LZ509" s="492">
        <f>VLOOKUP(LW509,$A$563:$F$2022,6,FALSE)</f>
        <v>46</v>
      </c>
      <c r="MA509" s="454" t="s">
        <v>69</v>
      </c>
      <c r="MB509" s="450">
        <f>LZ509*1.1</f>
        <v>50.6</v>
      </c>
      <c r="MC509" s="450"/>
      <c r="MD509" s="456"/>
      <c r="ME509" s="454" t="s">
        <v>89</v>
      </c>
      <c r="MF509" s="527" t="s">
        <v>438</v>
      </c>
      <c r="MG509" s="455"/>
      <c r="MH509" s="492"/>
      <c r="MI509" s="492">
        <f>VLOOKUP(MF509,$A$563:$F$2022,6,FALSE)</f>
        <v>10</v>
      </c>
      <c r="MJ509" s="454" t="s">
        <v>69</v>
      </c>
      <c r="MK509" s="450">
        <f>MI509*1.1</f>
        <v>11</v>
      </c>
      <c r="ML509" s="450"/>
      <c r="MM509" s="456"/>
      <c r="MN509" s="454" t="s">
        <v>89</v>
      </c>
      <c r="MO509" s="525" t="s">
        <v>452</v>
      </c>
      <c r="MP509" s="455"/>
      <c r="MQ509" s="492"/>
      <c r="MR509" s="492">
        <f>VLOOKUP(MO509,$A$563:$F$2022,6,FALSE)</f>
        <v>0</v>
      </c>
      <c r="MS509" s="454" t="s">
        <v>69</v>
      </c>
      <c r="MT509" s="450">
        <f>MR509*1.1</f>
        <v>0</v>
      </c>
      <c r="MU509" s="450"/>
      <c r="MV509" s="456"/>
      <c r="MW509" s="454" t="s">
        <v>89</v>
      </c>
      <c r="MX509" s="525" t="s">
        <v>772</v>
      </c>
      <c r="MY509" s="455"/>
      <c r="MZ509" s="492"/>
      <c r="NA509" s="492">
        <f>VLOOKUP(MX509,$A$563:$F$2022,6,FALSE)</f>
        <v>17</v>
      </c>
      <c r="NB509" s="454" t="s">
        <v>69</v>
      </c>
      <c r="NC509" s="450">
        <f>NA509*1.1</f>
        <v>18.700000000000003</v>
      </c>
      <c r="ND509" s="450"/>
      <c r="NE509" s="456"/>
      <c r="NF509" s="454" t="s">
        <v>89</v>
      </c>
      <c r="NG509" s="525" t="s">
        <v>484</v>
      </c>
      <c r="NH509" s="455"/>
      <c r="NI509" s="492"/>
      <c r="NJ509" s="492">
        <f>VLOOKUP(NG509,$A$563:$F$2022,6,FALSE)</f>
        <v>29</v>
      </c>
      <c r="NK509" s="454" t="s">
        <v>69</v>
      </c>
      <c r="NL509" s="450">
        <f>NJ509*1.1</f>
        <v>31.900000000000002</v>
      </c>
      <c r="NM509" s="450"/>
      <c r="NN509" s="456"/>
      <c r="NO509" s="454" t="s">
        <v>89</v>
      </c>
      <c r="NP509" s="525" t="s">
        <v>463</v>
      </c>
      <c r="NQ509" s="455"/>
      <c r="NR509" s="492"/>
      <c r="NS509" s="492">
        <f>VLOOKUP(NP509,$A$563:$F$2022,6,FALSE)</f>
        <v>16</v>
      </c>
      <c r="NT509" s="454" t="s">
        <v>69</v>
      </c>
      <c r="NU509" s="450">
        <f>NS509*1.1</f>
        <v>17.600000000000001</v>
      </c>
      <c r="NV509" s="450"/>
      <c r="NW509" s="456"/>
      <c r="NX509" s="454" t="s">
        <v>89</v>
      </c>
      <c r="NY509" s="490" t="s">
        <v>1093</v>
      </c>
      <c r="NZ509" s="455"/>
      <c r="OA509" s="455"/>
      <c r="OB509" s="492">
        <f>VLOOKUP(NY509,$A$563:$F$2022,6,FALSE)</f>
        <v>0</v>
      </c>
      <c r="OC509" s="454" t="s">
        <v>69</v>
      </c>
      <c r="OD509" s="450">
        <f>OB509*1.1</f>
        <v>0</v>
      </c>
      <c r="OE509" s="450"/>
      <c r="OF509" s="456"/>
      <c r="OG509" s="454" t="s">
        <v>89</v>
      </c>
      <c r="OH509" s="525" t="s">
        <v>930</v>
      </c>
      <c r="OI509" s="455"/>
      <c r="OJ509" s="492"/>
      <c r="OK509" s="492">
        <f>VLOOKUP(OH509,$A$563:$F$2022,6,FALSE)</f>
        <v>0</v>
      </c>
      <c r="OL509" s="454" t="s">
        <v>69</v>
      </c>
      <c r="OM509" s="450">
        <f>OK509*1.1</f>
        <v>0</v>
      </c>
      <c r="ON509" s="450"/>
      <c r="OO509" s="456"/>
      <c r="OP509" s="454" t="s">
        <v>89</v>
      </c>
      <c r="OQ509" s="490" t="s">
        <v>438</v>
      </c>
      <c r="OR509" s="455"/>
      <c r="OS509" s="492"/>
      <c r="OT509" s="492">
        <f>VLOOKUP(OQ509,$A$563:$F$2022,6,FALSE)</f>
        <v>10</v>
      </c>
      <c r="OU509" s="454" t="s">
        <v>69</v>
      </c>
      <c r="OV509" s="450">
        <f>OT509*1.1</f>
        <v>11</v>
      </c>
      <c r="OW509" s="450"/>
      <c r="OX509" s="456"/>
      <c r="OY509" s="454" t="s">
        <v>89</v>
      </c>
      <c r="OZ509" s="525" t="s">
        <v>789</v>
      </c>
      <c r="PA509" s="455"/>
      <c r="PB509" s="492"/>
      <c r="PC509" s="492">
        <f>VLOOKUP(OZ509,$A$563:$F$2022,6,FALSE)</f>
        <v>0</v>
      </c>
      <c r="PD509" s="454" t="s">
        <v>69</v>
      </c>
      <c r="PE509" s="450">
        <f>PC509*1.1</f>
        <v>0</v>
      </c>
      <c r="PF509" s="450"/>
      <c r="PG509" s="456"/>
      <c r="PH509" s="454" t="s">
        <v>89</v>
      </c>
      <c r="PI509" s="525" t="s">
        <v>468</v>
      </c>
      <c r="PJ509" s="455"/>
      <c r="PK509" s="492"/>
      <c r="PL509" s="492">
        <f>VLOOKUP(PI509,$A$563:$F$2022,6,FALSE)</f>
        <v>0</v>
      </c>
      <c r="PM509" s="454" t="s">
        <v>69</v>
      </c>
      <c r="PN509" s="450">
        <f>PL509*1.1</f>
        <v>0</v>
      </c>
      <c r="PO509" s="450"/>
      <c r="PP509" s="456"/>
      <c r="PQ509" s="454" t="s">
        <v>89</v>
      </c>
      <c r="PR509" s="490" t="s">
        <v>1325</v>
      </c>
      <c r="PS509" s="455"/>
      <c r="PT509" s="492"/>
      <c r="PU509" s="492">
        <f>VLOOKUP(PR509,$A$563:$F$2022,6,FALSE)</f>
        <v>22</v>
      </c>
      <c r="PV509" s="454" t="s">
        <v>69</v>
      </c>
      <c r="PW509" s="450">
        <f>PU509*1.1</f>
        <v>24.200000000000003</v>
      </c>
      <c r="PX509" s="450"/>
      <c r="PY509" s="456"/>
      <c r="PZ509" s="454" t="s">
        <v>89</v>
      </c>
      <c r="QA509" s="525" t="s">
        <v>1325</v>
      </c>
      <c r="QB509" s="455"/>
      <c r="QC509" s="492"/>
      <c r="QD509" s="492">
        <f>VLOOKUP(QA509,$A$563:$F$2022,6,FALSE)</f>
        <v>22</v>
      </c>
      <c r="QE509" s="454" t="s">
        <v>69</v>
      </c>
      <c r="QF509" s="450">
        <f>QD509*1.1</f>
        <v>24.200000000000003</v>
      </c>
      <c r="QG509" s="450"/>
      <c r="QH509" s="456"/>
      <c r="QI509" s="454" t="s">
        <v>89</v>
      </c>
      <c r="QJ509" s="490" t="s">
        <v>454</v>
      </c>
      <c r="QK509" s="455"/>
      <c r="QL509" s="492"/>
      <c r="QM509" s="492">
        <f>VLOOKUP(QJ509,$A$563:$F$2022,6,FALSE)</f>
        <v>0</v>
      </c>
      <c r="QN509" s="454" t="s">
        <v>69</v>
      </c>
      <c r="QO509" s="450">
        <f>QM509*1.1</f>
        <v>0</v>
      </c>
      <c r="QP509" s="450"/>
      <c r="QQ509" s="456"/>
      <c r="QR509" s="454" t="s">
        <v>89</v>
      </c>
      <c r="QS509" s="525" t="s">
        <v>529</v>
      </c>
      <c r="QT509" s="455"/>
      <c r="QU509" s="492"/>
      <c r="QV509" s="492">
        <f>VLOOKUP(QS509,$A$563:$F$2022,6,FALSE)</f>
        <v>10</v>
      </c>
      <c r="QW509" s="454" t="s">
        <v>69</v>
      </c>
      <c r="QX509" s="450">
        <f>QV509*1.1</f>
        <v>11</v>
      </c>
      <c r="QY509" s="450"/>
      <c r="QZ509" s="456"/>
      <c r="RA509" s="454" t="s">
        <v>89</v>
      </c>
      <c r="RB509" s="490" t="s">
        <v>463</v>
      </c>
      <c r="RC509" s="455"/>
      <c r="RD509" s="492"/>
      <c r="RE509" s="492">
        <f>VLOOKUP(RB509,$A$563:$F$2022,6,FALSE)</f>
        <v>16</v>
      </c>
      <c r="RF509" s="454" t="s">
        <v>69</v>
      </c>
      <c r="RG509" s="450">
        <f>RE509*1.1</f>
        <v>17.600000000000001</v>
      </c>
      <c r="RH509" s="450"/>
      <c r="RI509" s="456"/>
      <c r="RJ509" s="454" t="s">
        <v>89</v>
      </c>
      <c r="RK509" s="506" t="s">
        <v>186</v>
      </c>
      <c r="RL509" s="455"/>
      <c r="RM509" s="455"/>
      <c r="RN509" s="492" t="e">
        <f>VLOOKUP(RK509,$A$563:$F$2022,6,FALSE)</f>
        <v>#N/A</v>
      </c>
      <c r="RO509" s="454" t="s">
        <v>69</v>
      </c>
      <c r="RP509" s="450" t="e">
        <f>RN509*1.1</f>
        <v>#N/A</v>
      </c>
      <c r="RQ509" s="450"/>
      <c r="RR509" s="456"/>
      <c r="RS509" s="454" t="s">
        <v>89</v>
      </c>
      <c r="RT509" s="525" t="s">
        <v>476</v>
      </c>
      <c r="RU509" s="455"/>
      <c r="RV509" s="492"/>
      <c r="RW509" s="492">
        <f>VLOOKUP(RT509,$A$563:$F$2022,6,FALSE)</f>
        <v>56</v>
      </c>
      <c r="RX509" s="454" t="s">
        <v>69</v>
      </c>
      <c r="RY509" s="450">
        <f>RW509*1.1</f>
        <v>61.600000000000009</v>
      </c>
      <c r="RZ509" s="450"/>
      <c r="SA509" s="486"/>
      <c r="SB509" s="454" t="s">
        <v>89</v>
      </c>
      <c r="SC509" s="525" t="s">
        <v>772</v>
      </c>
      <c r="SD509" s="455"/>
      <c r="SE509" s="492"/>
      <c r="SF509" s="492">
        <f>VLOOKUP(SC509,$A$563:$F$2022,6,FALSE)</f>
        <v>17</v>
      </c>
      <c r="SG509" s="454" t="s">
        <v>69</v>
      </c>
      <c r="SH509" s="450">
        <f>SF509*1.1</f>
        <v>18.700000000000003</v>
      </c>
      <c r="SI509" s="450"/>
      <c r="SJ509" s="486"/>
      <c r="SK509" s="454" t="s">
        <v>89</v>
      </c>
      <c r="SL509" s="525" t="s">
        <v>468</v>
      </c>
      <c r="SM509" s="455"/>
      <c r="SN509" s="492"/>
      <c r="SO509" s="492">
        <f>VLOOKUP(SL509,$A$563:$F$2022,6,FALSE)</f>
        <v>0</v>
      </c>
      <c r="SP509" s="454" t="s">
        <v>69</v>
      </c>
      <c r="SQ509" s="450">
        <f>SO509*1.1</f>
        <v>0</v>
      </c>
      <c r="SR509" s="450"/>
      <c r="SS509" s="486"/>
      <c r="ST509" s="454" t="s">
        <v>89</v>
      </c>
      <c r="SU509" s="525" t="s">
        <v>454</v>
      </c>
      <c r="SV509" s="455"/>
      <c r="SW509" s="492"/>
      <c r="SX509" s="492">
        <f>VLOOKUP(SU509,$A$563:$F$2022,6,FALSE)</f>
        <v>0</v>
      </c>
      <c r="SY509" s="454" t="s">
        <v>69</v>
      </c>
      <c r="SZ509" s="450">
        <f>SX509*1.1</f>
        <v>0</v>
      </c>
      <c r="TA509" s="450"/>
      <c r="TB509" s="486"/>
      <c r="TC509" s="454" t="s">
        <v>89</v>
      </c>
      <c r="TD509" s="525" t="s">
        <v>427</v>
      </c>
      <c r="TE509" s="455"/>
      <c r="TF509" s="492"/>
      <c r="TG509" s="492">
        <f>VLOOKUP(TD509,$A$563:$F$2022,6,FALSE)</f>
        <v>36</v>
      </c>
      <c r="TH509" s="454" t="s">
        <v>69</v>
      </c>
      <c r="TI509" s="450">
        <f>TG509*1.1</f>
        <v>39.6</v>
      </c>
      <c r="TJ509" s="455"/>
      <c r="TK509" s="486"/>
      <c r="TL509" s="454" t="s">
        <v>89</v>
      </c>
      <c r="TM509" s="525" t="s">
        <v>438</v>
      </c>
      <c r="TN509" s="455"/>
      <c r="TO509" s="492"/>
      <c r="TP509" s="492">
        <f>VLOOKUP(TM509,$A$563:$F$2022,6,FALSE)</f>
        <v>10</v>
      </c>
      <c r="TQ509" s="454" t="s">
        <v>69</v>
      </c>
      <c r="TR509" s="450">
        <f>TP509*1.1</f>
        <v>11</v>
      </c>
      <c r="TS509" s="450"/>
      <c r="TT509" s="486"/>
      <c r="TU509" s="454" t="s">
        <v>89</v>
      </c>
      <c r="TV509" s="506" t="s">
        <v>186</v>
      </c>
      <c r="TW509" s="455"/>
      <c r="TX509" s="492"/>
      <c r="TY509" s="492" t="e">
        <f>VLOOKUP(TV509,$A$563:$F$2022,6,FALSE)</f>
        <v>#N/A</v>
      </c>
      <c r="TZ509" s="454" t="s">
        <v>69</v>
      </c>
      <c r="UA509" s="450" t="e">
        <f>TY509*1.1</f>
        <v>#N/A</v>
      </c>
      <c r="UB509" s="450"/>
      <c r="UC509" s="486"/>
      <c r="UD509" s="454" t="s">
        <v>89</v>
      </c>
      <c r="UE509" s="525" t="s">
        <v>464</v>
      </c>
      <c r="UF509" s="455"/>
      <c r="UG509" s="492"/>
      <c r="UH509" s="492">
        <f>VLOOKUP(UE509,$A$563:$F$2022,6,FALSE)</f>
        <v>0</v>
      </c>
      <c r="UI509" s="454" t="s">
        <v>69</v>
      </c>
      <c r="UJ509" s="450">
        <f>UH509*1.1</f>
        <v>0</v>
      </c>
      <c r="UK509" s="450"/>
      <c r="UL509" s="486"/>
      <c r="UM509" s="454" t="s">
        <v>89</v>
      </c>
      <c r="UN509" s="506" t="s">
        <v>186</v>
      </c>
      <c r="UO509" s="455"/>
      <c r="UP509" s="492"/>
      <c r="UQ509" s="492" t="e">
        <f>VLOOKUP(UN509,$A$563:$F$2022,6,FALSE)</f>
        <v>#N/A</v>
      </c>
      <c r="UR509" s="454" t="s">
        <v>69</v>
      </c>
      <c r="US509" s="450" t="e">
        <f>UQ509*1.1</f>
        <v>#N/A</v>
      </c>
      <c r="UT509" s="450"/>
      <c r="UU509" s="486"/>
      <c r="UV509" s="454" t="s">
        <v>89</v>
      </c>
      <c r="UW509" s="525" t="s">
        <v>511</v>
      </c>
      <c r="UX509" s="455"/>
      <c r="UY509" s="492"/>
      <c r="UZ509" s="492">
        <f>VLOOKUP(UW509,$A$563:$F$2022,6,FALSE)</f>
        <v>6</v>
      </c>
      <c r="VA509" s="454" t="s">
        <v>69</v>
      </c>
      <c r="VB509" s="450">
        <f>UZ509*1.1</f>
        <v>6.6000000000000005</v>
      </c>
      <c r="VC509" s="450"/>
      <c r="VD509" s="486"/>
      <c r="VE509" s="454" t="s">
        <v>89</v>
      </c>
      <c r="VF509" s="506" t="s">
        <v>186</v>
      </c>
      <c r="VG509" s="455"/>
      <c r="VH509" s="492"/>
      <c r="VI509" s="492" t="e">
        <f>VLOOKUP(VF509,$A$563:$F$2022,6,FALSE)</f>
        <v>#N/A</v>
      </c>
      <c r="VJ509" s="454" t="s">
        <v>69</v>
      </c>
      <c r="VK509" s="450" t="e">
        <f>VI509*1.1</f>
        <v>#N/A</v>
      </c>
      <c r="VL509" s="450"/>
      <c r="VM509" s="486"/>
      <c r="VN509" s="454" t="s">
        <v>89</v>
      </c>
      <c r="VO509" s="525" t="s">
        <v>1325</v>
      </c>
      <c r="VP509" s="455"/>
      <c r="VQ509" s="492"/>
      <c r="VR509" s="492">
        <f>VLOOKUP(VO509,$A$563:$F$2022,6,FALSE)</f>
        <v>22</v>
      </c>
      <c r="VS509" s="454" t="s">
        <v>69</v>
      </c>
      <c r="VT509" s="450">
        <f>VR509*1.1</f>
        <v>24.200000000000003</v>
      </c>
      <c r="VU509" s="450"/>
      <c r="VV509" s="486"/>
      <c r="VW509" s="454" t="s">
        <v>89</v>
      </c>
      <c r="VX509" s="506" t="s">
        <v>186</v>
      </c>
      <c r="VY509" s="455"/>
      <c r="VZ509" s="455"/>
      <c r="WA509" s="492" t="e">
        <f>VLOOKUP(VX509,$A$563:$F$2022,6,FALSE)</f>
        <v>#N/A</v>
      </c>
      <c r="WB509" s="454" t="s">
        <v>69</v>
      </c>
      <c r="WC509" s="450" t="e">
        <f>WA509*1.1</f>
        <v>#N/A</v>
      </c>
      <c r="WD509" s="455"/>
      <c r="WE509" s="486"/>
      <c r="WF509" s="454" t="s">
        <v>89</v>
      </c>
      <c r="WG509" s="525" t="s">
        <v>1325</v>
      </c>
      <c r="WH509" s="455"/>
      <c r="WI509" s="492"/>
      <c r="WJ509" s="492">
        <f>VLOOKUP(WG509,$A$563:$F$2022,6,FALSE)</f>
        <v>22</v>
      </c>
      <c r="WK509" s="454" t="s">
        <v>69</v>
      </c>
      <c r="WL509" s="450">
        <f>WJ509*1.1</f>
        <v>24.200000000000003</v>
      </c>
      <c r="WM509" s="455"/>
      <c r="WN509" s="486"/>
      <c r="WO509" s="454" t="s">
        <v>89</v>
      </c>
      <c r="WP509" s="525" t="s">
        <v>883</v>
      </c>
      <c r="WQ509" s="492"/>
      <c r="WR509" s="492"/>
      <c r="WS509" s="492">
        <f>VLOOKUP(WP509,$A$563:$F$2022,6,FALSE)</f>
        <v>0</v>
      </c>
      <c r="WT509" s="454" t="s">
        <v>69</v>
      </c>
      <c r="WU509" s="450">
        <f>WS509*1.1</f>
        <v>0</v>
      </c>
      <c r="WV509" s="450"/>
      <c r="WW509" s="486"/>
      <c r="WX509" s="454" t="s">
        <v>89</v>
      </c>
      <c r="WY509" s="525" t="s">
        <v>885</v>
      </c>
      <c r="WZ509" s="455"/>
      <c r="XA509" s="492"/>
      <c r="XB509" s="492">
        <f>VLOOKUP(WY509,$A$563:$F$2022,6,FALSE)</f>
        <v>0</v>
      </c>
      <c r="XC509" s="454" t="s">
        <v>69</v>
      </c>
      <c r="XD509" s="450">
        <f>XB509*1.1</f>
        <v>0</v>
      </c>
      <c r="XE509" s="455"/>
      <c r="XF509" s="486"/>
      <c r="XG509" s="454" t="s">
        <v>89</v>
      </c>
      <c r="XH509" s="506" t="s">
        <v>186</v>
      </c>
      <c r="XI509" s="455"/>
      <c r="XJ509" s="455"/>
      <c r="XK509" s="492" t="e">
        <f>VLOOKUP(XH509,$A$563:$F$2022,6,FALSE)</f>
        <v>#N/A</v>
      </c>
      <c r="XL509" s="454" t="s">
        <v>69</v>
      </c>
      <c r="XM509" s="450" t="e">
        <f>XK509*1.1</f>
        <v>#N/A</v>
      </c>
      <c r="XN509" s="455"/>
      <c r="XO509" s="486"/>
      <c r="XP509" s="454" t="s">
        <v>89</v>
      </c>
      <c r="XQ509" s="525" t="s">
        <v>484</v>
      </c>
      <c r="XR509" s="455"/>
      <c r="XS509" s="492"/>
      <c r="XT509" s="492">
        <f>VLOOKUP(XQ509,$A$563:$F$2022,6,FALSE)</f>
        <v>29</v>
      </c>
      <c r="XU509" s="454" t="s">
        <v>69</v>
      </c>
      <c r="XV509" s="450">
        <f>XT509*1.1</f>
        <v>31.900000000000002</v>
      </c>
      <c r="XW509" s="450"/>
      <c r="XX509" s="486"/>
      <c r="XY509" s="454" t="s">
        <v>89</v>
      </c>
      <c r="XZ509" s="525" t="s">
        <v>789</v>
      </c>
      <c r="YA509" s="455"/>
      <c r="YB509" s="492"/>
      <c r="YC509" s="492">
        <f>VLOOKUP(XZ509,$A$563:$F$2022,6,FALSE)</f>
        <v>0</v>
      </c>
      <c r="YD509" s="454" t="s">
        <v>69</v>
      </c>
      <c r="YE509" s="450">
        <f>YC509*1.1</f>
        <v>0</v>
      </c>
      <c r="YF509" s="455"/>
      <c r="YG509" s="486"/>
      <c r="YH509" s="454" t="s">
        <v>89</v>
      </c>
      <c r="YI509" s="525" t="s">
        <v>454</v>
      </c>
      <c r="YJ509" s="455"/>
      <c r="YK509" s="492"/>
      <c r="YL509" s="492">
        <f>VLOOKUP(YI509,$A$563:$F$2022,6,FALSE)</f>
        <v>0</v>
      </c>
      <c r="YM509" s="454" t="s">
        <v>69</v>
      </c>
      <c r="YN509" s="450">
        <f>YL509*1.1</f>
        <v>0</v>
      </c>
      <c r="YO509" s="450"/>
      <c r="YP509" s="486"/>
      <c r="YQ509" s="454" t="s">
        <v>89</v>
      </c>
      <c r="YR509" s="506" t="s">
        <v>186</v>
      </c>
      <c r="YS509" s="455"/>
      <c r="YT509" s="455"/>
      <c r="YU509" s="492" t="e">
        <f>VLOOKUP(YR509,$A$563:$F$2022,6,FALSE)</f>
        <v>#N/A</v>
      </c>
      <c r="YV509" s="454" t="s">
        <v>69</v>
      </c>
      <c r="YW509" s="450" t="e">
        <f>YU509*1.1</f>
        <v>#N/A</v>
      </c>
      <c r="YX509" s="455"/>
      <c r="YY509" s="486"/>
      <c r="YZ509" s="454" t="s">
        <v>89</v>
      </c>
      <c r="ZA509" s="506" t="s">
        <v>186</v>
      </c>
      <c r="ZB509" s="455"/>
      <c r="ZC509" s="455"/>
      <c r="ZD509" s="492" t="e">
        <f>VLOOKUP(ZA509,$A$563:$F$2022,6,FALSE)</f>
        <v>#N/A</v>
      </c>
      <c r="ZE509" s="454" t="s">
        <v>69</v>
      </c>
      <c r="ZF509" s="450" t="e">
        <f>ZD509*1.1</f>
        <v>#N/A</v>
      </c>
      <c r="ZG509" s="455"/>
      <c r="ZH509" s="486"/>
      <c r="ZI509" s="454" t="s">
        <v>89</v>
      </c>
      <c r="ZJ509" s="490" t="s">
        <v>484</v>
      </c>
      <c r="ZK509" s="455"/>
      <c r="ZL509" s="455"/>
      <c r="ZM509" s="492">
        <f>VLOOKUP(ZJ509,$A$563:$F$2022,6,FALSE)</f>
        <v>29</v>
      </c>
      <c r="ZN509" s="454" t="s">
        <v>69</v>
      </c>
      <c r="ZO509" s="450">
        <f>ZM509*1.1</f>
        <v>31.900000000000002</v>
      </c>
      <c r="ZP509" s="455"/>
      <c r="ZQ509" s="486"/>
      <c r="ZR509" s="454" t="s">
        <v>89</v>
      </c>
      <c r="ZS509" s="506" t="s">
        <v>186</v>
      </c>
      <c r="ZT509" s="455"/>
      <c r="ZU509" s="492"/>
      <c r="ZV509" s="492" t="e">
        <f>VLOOKUP(ZS509,$A$563:$F$2022,6,FALSE)</f>
        <v>#N/A</v>
      </c>
      <c r="ZW509" s="454" t="s">
        <v>69</v>
      </c>
      <c r="ZX509" s="450" t="e">
        <f>ZV509*1.1</f>
        <v>#N/A</v>
      </c>
      <c r="ZY509" s="450"/>
      <c r="ZZ509" s="486"/>
      <c r="AAA509" s="454" t="s">
        <v>89</v>
      </c>
      <c r="AAB509" s="506" t="s">
        <v>186</v>
      </c>
      <c r="AAC509" s="455"/>
      <c r="AAD509" s="492"/>
      <c r="AAE509" s="492" t="e">
        <f>VLOOKUP(AAB509,$A$563:$F$2022,6,FALSE)</f>
        <v>#N/A</v>
      </c>
      <c r="AAF509" s="454" t="s">
        <v>69</v>
      </c>
      <c r="AAG509" s="450" t="e">
        <f>AAE509*1.1</f>
        <v>#N/A</v>
      </c>
      <c r="AAH509" s="450"/>
      <c r="AAI509" s="486"/>
      <c r="AAJ509" s="454" t="s">
        <v>89</v>
      </c>
      <c r="AAK509" s="506" t="s">
        <v>186</v>
      </c>
      <c r="AAL509" s="455"/>
      <c r="AAM509" s="492"/>
      <c r="AAN509" s="492" t="e">
        <f>VLOOKUP(AAK509,$A$563:$F$2022,6,FALSE)</f>
        <v>#N/A</v>
      </c>
      <c r="AAO509" s="454" t="s">
        <v>69</v>
      </c>
      <c r="AAP509" s="450" t="e">
        <f>AAN509*1.1</f>
        <v>#N/A</v>
      </c>
      <c r="AAQ509" s="450"/>
      <c r="AAR509" s="486"/>
      <c r="AAS509" s="454" t="s">
        <v>89</v>
      </c>
      <c r="AAT509" s="506" t="s">
        <v>186</v>
      </c>
      <c r="AAU509" s="455"/>
      <c r="AAV509" s="492"/>
      <c r="AAW509" s="492" t="e">
        <f>VLOOKUP(AAT509,$A$563:$F$2022,6,FALSE)</f>
        <v>#N/A</v>
      </c>
      <c r="AAX509" s="454" t="s">
        <v>69</v>
      </c>
      <c r="AAY509" s="450" t="e">
        <f>AAW509*1.1</f>
        <v>#N/A</v>
      </c>
      <c r="AAZ509" s="450"/>
      <c r="ABA509" s="486"/>
      <c r="ABB509" s="454" t="s">
        <v>89</v>
      </c>
      <c r="ABC509" s="506" t="s">
        <v>186</v>
      </c>
      <c r="ABD509" s="455"/>
      <c r="ABE509" s="492"/>
      <c r="ABF509" s="492" t="e">
        <f>VLOOKUP(ABC509,$A$563:$F$2022,6,FALSE)</f>
        <v>#N/A</v>
      </c>
      <c r="ABG509" s="454" t="s">
        <v>69</v>
      </c>
      <c r="ABH509" s="450" t="e">
        <f>ABF509*1.1</f>
        <v>#N/A</v>
      </c>
      <c r="ABI509" s="450"/>
      <c r="ABJ509" s="486"/>
      <c r="ABK509" s="454" t="s">
        <v>89</v>
      </c>
      <c r="ABL509" s="506" t="s">
        <v>186</v>
      </c>
      <c r="ABM509" s="455"/>
      <c r="ABN509" s="492"/>
      <c r="ABO509" s="492" t="e">
        <f>VLOOKUP(ABL509,$A$563:$F$2022,6,FALSE)</f>
        <v>#N/A</v>
      </c>
      <c r="ABP509" s="454" t="s">
        <v>69</v>
      </c>
      <c r="ABQ509" s="450" t="e">
        <f>ABO509*1.1</f>
        <v>#N/A</v>
      </c>
      <c r="ABR509" s="450"/>
      <c r="ABS509" s="486"/>
      <c r="ABT509" s="454" t="s">
        <v>89</v>
      </c>
      <c r="ABU509" s="506" t="s">
        <v>186</v>
      </c>
      <c r="ABV509" s="455"/>
      <c r="ABW509" s="492"/>
      <c r="ABX509" s="492" t="e">
        <f>VLOOKUP(ABU509,$A$563:$F$2022,6,FALSE)</f>
        <v>#N/A</v>
      </c>
      <c r="ABY509" s="454" t="s">
        <v>69</v>
      </c>
      <c r="ABZ509" s="450" t="e">
        <f>ABX509*1.1</f>
        <v>#N/A</v>
      </c>
      <c r="ACA509" s="450"/>
      <c r="ACB509" s="486"/>
      <c r="ACC509" s="454" t="s">
        <v>89</v>
      </c>
      <c r="ACD509" s="506" t="s">
        <v>186</v>
      </c>
      <c r="ACE509" s="455"/>
      <c r="ACF509" s="492"/>
      <c r="ACG509" s="492" t="e">
        <f>VLOOKUP(ACD509,$A$563:$F$2022,6,FALSE)</f>
        <v>#N/A</v>
      </c>
      <c r="ACH509" s="454" t="s">
        <v>69</v>
      </c>
      <c r="ACI509" s="450" t="e">
        <f>ACG509*1.1</f>
        <v>#N/A</v>
      </c>
      <c r="ACJ509" s="450"/>
      <c r="ACK509" s="486"/>
      <c r="ACL509" s="454" t="s">
        <v>89</v>
      </c>
      <c r="ACM509" s="506" t="s">
        <v>186</v>
      </c>
      <c r="ACN509" s="455"/>
      <c r="ACO509" s="492"/>
      <c r="ACP509" s="492" t="e">
        <f>VLOOKUP(ACM509,$A$563:$F$2022,6,FALSE)</f>
        <v>#N/A</v>
      </c>
      <c r="ACQ509" s="454" t="s">
        <v>69</v>
      </c>
      <c r="ACR509" s="450" t="e">
        <f>ACP509*1.1</f>
        <v>#N/A</v>
      </c>
      <c r="ACS509" s="450"/>
      <c r="ACT509" s="486"/>
      <c r="ACU509" s="454" t="s">
        <v>89</v>
      </c>
      <c r="ACV509" s="490" t="s">
        <v>1367</v>
      </c>
      <c r="ACW509" s="455"/>
      <c r="ACX509" s="492"/>
      <c r="ACY509" s="492">
        <f>VLOOKUP(ACV509,$A$563:$F$2022,6,FALSE)</f>
        <v>0</v>
      </c>
      <c r="ACZ509" s="454" t="s">
        <v>69</v>
      </c>
      <c r="ADA509" s="450">
        <f>ACY509*1.1</f>
        <v>0</v>
      </c>
      <c r="ADB509" s="450"/>
      <c r="ADC509" s="486"/>
      <c r="ADD509" s="454" t="s">
        <v>89</v>
      </c>
      <c r="ADE509" s="525" t="s">
        <v>427</v>
      </c>
      <c r="ADF509" s="455"/>
      <c r="ADG509" s="492"/>
      <c r="ADH509" s="492">
        <f>VLOOKUP(ADE509,$A$563:$F$2022,6,FALSE)</f>
        <v>36</v>
      </c>
      <c r="ADI509" s="454" t="s">
        <v>69</v>
      </c>
      <c r="ADJ509" s="450">
        <f>ADH509*1.1</f>
        <v>39.6</v>
      </c>
      <c r="ADK509" s="455"/>
      <c r="ADL509" s="486"/>
      <c r="ADM509" s="454" t="s">
        <v>89</v>
      </c>
      <c r="ADN509" s="525" t="s">
        <v>476</v>
      </c>
      <c r="ADO509" s="455"/>
      <c r="ADP509" s="492"/>
      <c r="ADQ509" s="492">
        <f>VLOOKUP(ADN509,$A$563:$F$2022,6,FALSE)</f>
        <v>56</v>
      </c>
      <c r="ADR509" s="454" t="s">
        <v>69</v>
      </c>
      <c r="ADS509" s="450">
        <f>ADQ509*1.1</f>
        <v>61.600000000000009</v>
      </c>
      <c r="ADT509" s="450"/>
      <c r="ADU509" s="486"/>
      <c r="ADV509" s="454" t="s">
        <v>89</v>
      </c>
      <c r="ADW509" s="525" t="s">
        <v>1093</v>
      </c>
      <c r="ADX509" s="455"/>
      <c r="ADY509" s="455"/>
      <c r="ADZ509" s="492">
        <f>VLOOKUP(ADW509,$A$563:$F$2022,6,FALSE)</f>
        <v>0</v>
      </c>
      <c r="AEA509" s="454" t="s">
        <v>69</v>
      </c>
      <c r="AEB509" s="450">
        <f>ADZ509*1.1</f>
        <v>0</v>
      </c>
      <c r="AEC509" s="455"/>
      <c r="AED509" s="486"/>
      <c r="AEE509" s="454" t="s">
        <v>89</v>
      </c>
      <c r="AEF509" s="525" t="s">
        <v>511</v>
      </c>
      <c r="AEG509" s="455"/>
      <c r="AEH509" s="492"/>
      <c r="AEI509" s="492">
        <f>VLOOKUP(AEF509,$A$563:$F$2022,6,FALSE)</f>
        <v>6</v>
      </c>
      <c r="AEJ509" s="454" t="s">
        <v>69</v>
      </c>
      <c r="AEK509" s="450">
        <f>AEI509*1.1</f>
        <v>6.6000000000000005</v>
      </c>
      <c r="AEL509" s="455"/>
      <c r="AEM509" s="486"/>
      <c r="AEN509" s="454" t="s">
        <v>89</v>
      </c>
      <c r="AEO509" s="525" t="s">
        <v>938</v>
      </c>
      <c r="AEP509" s="455"/>
      <c r="AEQ509" s="492"/>
      <c r="AER509" s="492">
        <f>VLOOKUP(AEO509,$A$563:$F$2022,6,FALSE)</f>
        <v>43</v>
      </c>
      <c r="AES509" s="454" t="s">
        <v>69</v>
      </c>
      <c r="AET509" s="450">
        <f>AER509*1.1</f>
        <v>47.300000000000004</v>
      </c>
      <c r="AEU509" s="455"/>
      <c r="AEV509" s="486"/>
      <c r="AEW509" s="454" t="s">
        <v>89</v>
      </c>
      <c r="AEX509" s="525" t="s">
        <v>529</v>
      </c>
      <c r="AEY509" s="455"/>
      <c r="AEZ509" s="492"/>
      <c r="AFA509" s="492">
        <f>VLOOKUP(AEX509,$A$563:$F$2022,6,FALSE)</f>
        <v>10</v>
      </c>
      <c r="AFB509" s="454" t="s">
        <v>69</v>
      </c>
      <c r="AFC509" s="450">
        <f>AFA509*1.1</f>
        <v>11</v>
      </c>
      <c r="AFD509" s="450"/>
      <c r="AFE509" s="486"/>
      <c r="AFF509" s="454" t="s">
        <v>89</v>
      </c>
      <c r="AFG509" s="525" t="s">
        <v>500</v>
      </c>
      <c r="AFH509" s="455"/>
      <c r="AFI509" s="492"/>
      <c r="AFJ509" s="492">
        <f>VLOOKUP(AFG509,$A$563:$F$2022,6,FALSE)</f>
        <v>31</v>
      </c>
      <c r="AFK509" s="454" t="s">
        <v>69</v>
      </c>
      <c r="AFL509" s="450">
        <f>AFJ509*1.1</f>
        <v>34.1</v>
      </c>
      <c r="AFM509" s="450"/>
      <c r="AFN509" s="486"/>
      <c r="AFO509" s="454" t="s">
        <v>89</v>
      </c>
      <c r="AFP509" s="525" t="s">
        <v>484</v>
      </c>
      <c r="AFQ509" s="455"/>
      <c r="AFR509" s="492"/>
      <c r="AFS509" s="492">
        <f>VLOOKUP(AFP509,$A$563:$F$2022,6,FALSE)</f>
        <v>29</v>
      </c>
      <c r="AFT509" s="454" t="s">
        <v>69</v>
      </c>
      <c r="AFU509" s="450">
        <f>AFS509*1.1</f>
        <v>31.900000000000002</v>
      </c>
      <c r="AFV509" s="450"/>
      <c r="AFW509" s="486"/>
      <c r="AFX509" s="454" t="s">
        <v>89</v>
      </c>
      <c r="AFY509" s="528" t="s">
        <v>438</v>
      </c>
      <c r="AFZ509" s="455"/>
      <c r="AGA509" s="492"/>
      <c r="AGB509" s="492">
        <f>VLOOKUP(AFY509,$A$563:$F$2022,6,FALSE)</f>
        <v>10</v>
      </c>
      <c r="AGC509" s="454" t="s">
        <v>69</v>
      </c>
      <c r="AGD509" s="450">
        <f>AGB509*1.1</f>
        <v>11</v>
      </c>
      <c r="AGE509" s="450"/>
      <c r="AGF509" s="486"/>
      <c r="AGG509" s="454" t="s">
        <v>89</v>
      </c>
      <c r="AGH509" s="525" t="s">
        <v>427</v>
      </c>
      <c r="AGI509" s="455"/>
      <c r="AGJ509" s="492"/>
      <c r="AGK509" s="492">
        <f>VLOOKUP(AGH509,$A$563:$F$2022,6,FALSE)</f>
        <v>36</v>
      </c>
      <c r="AGL509" s="454" t="s">
        <v>69</v>
      </c>
      <c r="AGM509" s="450">
        <f>AGK509*1.1</f>
        <v>39.6</v>
      </c>
      <c r="AGN509" s="450"/>
      <c r="AGO509" s="486"/>
      <c r="AGP509" s="454" t="s">
        <v>89</v>
      </c>
      <c r="AGQ509" s="525" t="s">
        <v>780</v>
      </c>
      <c r="AGR509" s="455"/>
      <c r="AGS509" s="492"/>
      <c r="AGT509" s="492">
        <f>VLOOKUP(AGQ509,$A$563:$F$2022,6,FALSE)</f>
        <v>15</v>
      </c>
      <c r="AGU509" s="454" t="s">
        <v>69</v>
      </c>
      <c r="AGV509" s="450">
        <f>AGT509*1.1</f>
        <v>16.5</v>
      </c>
      <c r="AGW509" s="450"/>
      <c r="AGX509" s="486"/>
      <c r="AGY509" s="454" t="s">
        <v>89</v>
      </c>
      <c r="AGZ509" s="527" t="s">
        <v>686</v>
      </c>
      <c r="AHA509" s="455"/>
      <c r="AHB509" s="492"/>
      <c r="AHC509" s="492">
        <f>VLOOKUP(AGZ509,$A$563:$F$2022,6,FALSE)</f>
        <v>0</v>
      </c>
      <c r="AHD509" s="454" t="s">
        <v>69</v>
      </c>
      <c r="AHE509" s="450">
        <f>AHC509*1.1</f>
        <v>0</v>
      </c>
      <c r="AHF509" s="450"/>
      <c r="AHG509" s="486"/>
      <c r="AHH509" s="495"/>
      <c r="AHI509" s="543"/>
      <c r="AHJ509" s="496"/>
      <c r="AHK509" s="497"/>
      <c r="AHL509" s="497"/>
      <c r="AHM509" s="495"/>
      <c r="AHN509" s="481"/>
      <c r="AHO509" s="481"/>
      <c r="AHP509" s="496"/>
      <c r="AHQ509" s="495"/>
      <c r="AHR509" s="512"/>
      <c r="AHS509" s="496"/>
      <c r="AHT509" s="497"/>
      <c r="AHU509" s="497"/>
      <c r="AHV509" s="495"/>
      <c r="AHW509" s="481"/>
      <c r="AHX509" s="481"/>
      <c r="AHY509" s="496"/>
      <c r="AHZ509" s="495"/>
      <c r="AIA509" s="522"/>
      <c r="AIB509" s="496"/>
      <c r="AIC509" s="497"/>
      <c r="AID509" s="497"/>
      <c r="AIE509" s="495"/>
      <c r="AIF509" s="481"/>
      <c r="AIG509" s="481"/>
      <c r="AIH509" s="496"/>
      <c r="AII509" s="263"/>
      <c r="AIJ509" s="432"/>
      <c r="AIK509" s="264"/>
      <c r="AIL509" s="264"/>
      <c r="AIM509" s="265"/>
      <c r="AIN509" s="263"/>
      <c r="AIO509" s="210"/>
      <c r="AIP509" s="264"/>
      <c r="AIQ509" s="264"/>
    </row>
    <row r="510" spans="1:927" s="16" customFormat="1" ht="15">
      <c r="A510" s="454"/>
      <c r="B510" s="491"/>
      <c r="C510" s="455"/>
      <c r="D510" s="454"/>
      <c r="E510" s="454"/>
      <c r="F510" s="454"/>
      <c r="G510" s="450"/>
      <c r="H510" s="450">
        <f>SUM(G505:G509)</f>
        <v>177.49999999999997</v>
      </c>
      <c r="I510" s="456"/>
      <c r="J510" s="454"/>
      <c r="K510" s="526"/>
      <c r="L510" s="455"/>
      <c r="M510" s="454"/>
      <c r="N510" s="454"/>
      <c r="O510" s="454"/>
      <c r="P510" s="450"/>
      <c r="Q510" s="450">
        <f>SUM(P505:P509)</f>
        <v>197.5</v>
      </c>
      <c r="R510" s="456"/>
      <c r="S510" s="454"/>
      <c r="T510" s="526"/>
      <c r="U510" s="455"/>
      <c r="V510" s="454"/>
      <c r="W510" s="454"/>
      <c r="X510" s="454"/>
      <c r="Y510" s="450"/>
      <c r="Z510" s="450">
        <f>SUM(Y505:Y509)</f>
        <v>165.10000000000002</v>
      </c>
      <c r="AA510" s="456"/>
      <c r="AB510" s="454"/>
      <c r="AC510" s="526"/>
      <c r="AD510" s="455"/>
      <c r="AE510" s="454"/>
      <c r="AF510" s="454"/>
      <c r="AG510" s="454"/>
      <c r="AH510" s="450"/>
      <c r="AI510" s="450">
        <f>SUM(AH505:AH509)</f>
        <v>199.19999999999996</v>
      </c>
      <c r="AJ510" s="456"/>
      <c r="AK510" s="454"/>
      <c r="AL510" s="491"/>
      <c r="AM510" s="455"/>
      <c r="AN510" s="454"/>
      <c r="AO510" s="454"/>
      <c r="AP510" s="454"/>
      <c r="AQ510" s="450"/>
      <c r="AR510" s="450">
        <f>SUM(AQ505:AQ509)</f>
        <v>179.9</v>
      </c>
      <c r="AS510" s="456"/>
      <c r="AT510" s="454"/>
      <c r="AU510" s="526"/>
      <c r="AV510" s="455"/>
      <c r="AW510" s="454"/>
      <c r="AX510" s="454"/>
      <c r="AY510" s="454"/>
      <c r="AZ510" s="450"/>
      <c r="BA510" s="450">
        <f>SUM(AZ505:AZ509)</f>
        <v>173.1</v>
      </c>
      <c r="BB510" s="456"/>
      <c r="BC510" s="454"/>
      <c r="BD510" s="526"/>
      <c r="BE510" s="455"/>
      <c r="BF510" s="454"/>
      <c r="BG510" s="454"/>
      <c r="BH510" s="454"/>
      <c r="BI510" s="450"/>
      <c r="BJ510" s="450">
        <f>SUM(BI505:BI509)</f>
        <v>138.1</v>
      </c>
      <c r="BK510" s="456"/>
      <c r="BL510" s="454"/>
      <c r="BM510" s="526"/>
      <c r="BN510" s="455"/>
      <c r="BO510" s="454"/>
      <c r="BP510" s="454"/>
      <c r="BQ510" s="454"/>
      <c r="BR510" s="450"/>
      <c r="BS510" s="450">
        <f>SUM(BR505:BR509)</f>
        <v>130.6</v>
      </c>
      <c r="BT510" s="456"/>
      <c r="BU510" s="454"/>
      <c r="BV510" s="526"/>
      <c r="BW510" s="455"/>
      <c r="BX510" s="454"/>
      <c r="BY510" s="454"/>
      <c r="BZ510" s="454"/>
      <c r="CA510" s="450"/>
      <c r="CB510" s="450">
        <f>SUM(CA505:CA509)</f>
        <v>188.7</v>
      </c>
      <c r="CC510" s="456"/>
      <c r="CD510" s="454"/>
      <c r="CE510" s="526"/>
      <c r="CF510" s="455"/>
      <c r="CG510" s="454"/>
      <c r="CH510" s="454"/>
      <c r="CI510" s="454"/>
      <c r="CJ510" s="450"/>
      <c r="CK510" s="450">
        <f>SUM(CJ505:CJ509)</f>
        <v>160.1</v>
      </c>
      <c r="CL510" s="456"/>
      <c r="CM510" s="454"/>
      <c r="CN510" s="526"/>
      <c r="CO510" s="455"/>
      <c r="CP510" s="454"/>
      <c r="CQ510" s="454"/>
      <c r="CR510" s="454"/>
      <c r="CS510" s="450"/>
      <c r="CT510" s="450">
        <f>SUM(CS505:CS509)</f>
        <v>157.80000000000001</v>
      </c>
      <c r="CU510" s="456"/>
      <c r="CV510" s="454"/>
      <c r="CW510" s="526"/>
      <c r="CX510" s="455"/>
      <c r="CY510" s="454"/>
      <c r="CZ510" s="454"/>
      <c r="DA510" s="454"/>
      <c r="DB510" s="450"/>
      <c r="DC510" s="450">
        <f>SUM(DB505:DB509)</f>
        <v>161.69999999999999</v>
      </c>
      <c r="DD510" s="456"/>
      <c r="DE510" s="454"/>
      <c r="DF510" s="526"/>
      <c r="DG510" s="455"/>
      <c r="DH510" s="454"/>
      <c r="DI510" s="454"/>
      <c r="DJ510" s="454"/>
      <c r="DK510" s="450"/>
      <c r="DL510" s="450">
        <f>SUM(DK505:DK509)</f>
        <v>144.80000000000001</v>
      </c>
      <c r="DM510" s="456"/>
      <c r="DN510" s="454"/>
      <c r="DO510" s="535"/>
      <c r="DP510" s="455"/>
      <c r="DQ510" s="454"/>
      <c r="DR510" s="454"/>
      <c r="DS510" s="454"/>
      <c r="DT510" s="450"/>
      <c r="DU510" s="450">
        <f>SUM(DT505:DT509)</f>
        <v>41.899999999999991</v>
      </c>
      <c r="DV510" s="456"/>
      <c r="DW510" s="454"/>
      <c r="DX510" s="455"/>
      <c r="DY510" s="455"/>
      <c r="DZ510" s="454"/>
      <c r="EA510" s="454"/>
      <c r="EB510" s="454"/>
      <c r="EC510" s="450"/>
      <c r="ED510" s="450" t="e">
        <f>SUM(EC505:EC509)</f>
        <v>#N/A</v>
      </c>
      <c r="EE510" s="456"/>
      <c r="EF510" s="454"/>
      <c r="EG510" s="526"/>
      <c r="EH510" s="455"/>
      <c r="EI510" s="454"/>
      <c r="EJ510" s="454"/>
      <c r="EK510" s="454"/>
      <c r="EL510" s="450"/>
      <c r="EM510" s="450">
        <f>SUM(EL505:EL509)</f>
        <v>253.69999999999996</v>
      </c>
      <c r="EN510" s="456"/>
      <c r="EO510" s="454"/>
      <c r="EP510" s="526"/>
      <c r="EQ510" s="455"/>
      <c r="ER510" s="454"/>
      <c r="ES510" s="454"/>
      <c r="ET510" s="454"/>
      <c r="EU510" s="450"/>
      <c r="EV510" s="450">
        <f>SUM(EU505:EU509)</f>
        <v>197.7</v>
      </c>
      <c r="EW510" s="456"/>
      <c r="EX510" s="454"/>
      <c r="EY510" s="455"/>
      <c r="EZ510" s="455"/>
      <c r="FA510" s="454"/>
      <c r="FB510" s="454"/>
      <c r="FC510" s="454"/>
      <c r="FD510" s="450"/>
      <c r="FE510" s="450" t="e">
        <f>SUM(FD505:FD509)</f>
        <v>#N/A</v>
      </c>
      <c r="FF510" s="456"/>
      <c r="FG510" s="454"/>
      <c r="FH510" s="526"/>
      <c r="FI510" s="455"/>
      <c r="FJ510" s="454"/>
      <c r="FK510" s="454"/>
      <c r="FL510" s="454"/>
      <c r="FM510" s="450"/>
      <c r="FN510" s="450">
        <f>SUM(FM505:FM509)</f>
        <v>107.60000000000001</v>
      </c>
      <c r="FO510" s="456"/>
      <c r="FP510" s="454"/>
      <c r="FQ510" s="491"/>
      <c r="FR510" s="455"/>
      <c r="FS510" s="454"/>
      <c r="FT510" s="454"/>
      <c r="FU510" s="454"/>
      <c r="FV510" s="450"/>
      <c r="FW510" s="450">
        <f>SUM(FV505:FV509)</f>
        <v>132.39999999999998</v>
      </c>
      <c r="FX510" s="456"/>
      <c r="FY510" s="454"/>
      <c r="FZ510" s="491"/>
      <c r="GA510" s="455"/>
      <c r="GB510" s="454"/>
      <c r="GC510" s="454"/>
      <c r="GD510" s="454"/>
      <c r="GE510" s="450"/>
      <c r="GF510" s="450">
        <f>SUM(GE505:GE509)</f>
        <v>165.8</v>
      </c>
      <c r="GG510" s="456"/>
      <c r="GH510" s="454"/>
      <c r="GI510" s="526"/>
      <c r="GJ510" s="455"/>
      <c r="GK510" s="454"/>
      <c r="GL510" s="454"/>
      <c r="GM510" s="454"/>
      <c r="GN510" s="450"/>
      <c r="GO510" s="450">
        <f>SUM(GN505:GN509)</f>
        <v>156.19999999999999</v>
      </c>
      <c r="GP510" s="456"/>
      <c r="GQ510" s="454"/>
      <c r="GR510" s="526"/>
      <c r="GS510" s="455"/>
      <c r="GT510" s="454"/>
      <c r="GU510" s="454"/>
      <c r="GV510" s="454"/>
      <c r="GW510" s="454"/>
      <c r="GX510" s="450">
        <f>SUM(GW505:GW509)</f>
        <v>175.39999999999998</v>
      </c>
      <c r="GY510" s="456"/>
      <c r="GZ510" s="454"/>
      <c r="HA510" s="535"/>
      <c r="HB510" s="455"/>
      <c r="HC510" s="454"/>
      <c r="HD510" s="454"/>
      <c r="HE510" s="454"/>
      <c r="HF510" s="450"/>
      <c r="HG510" s="450">
        <f>SUM(HF505:HF509)</f>
        <v>200.7</v>
      </c>
      <c r="HH510" s="456"/>
      <c r="HI510" s="454"/>
      <c r="HJ510" s="526"/>
      <c r="HK510" s="455"/>
      <c r="HL510" s="454"/>
      <c r="HM510" s="454"/>
      <c r="HN510" s="454"/>
      <c r="HO510" s="454"/>
      <c r="HP510" s="450">
        <f>SUM(HO505:HO509)</f>
        <v>136.6</v>
      </c>
      <c r="HQ510" s="456"/>
      <c r="HR510" s="454"/>
      <c r="HS510" s="491"/>
      <c r="HT510" s="455"/>
      <c r="HU510" s="454"/>
      <c r="HV510" s="454"/>
      <c r="HW510" s="454"/>
      <c r="HX510" s="450"/>
      <c r="HY510" s="450">
        <f>SUM(HX505:HX509)</f>
        <v>165</v>
      </c>
      <c r="HZ510" s="456"/>
      <c r="IA510" s="454"/>
      <c r="IB510" s="526"/>
      <c r="IC510" s="455"/>
      <c r="ID510" s="454"/>
      <c r="IE510" s="454"/>
      <c r="IF510" s="454"/>
      <c r="IG510" s="454"/>
      <c r="IH510" s="450">
        <f>SUM(IG505:IG509)</f>
        <v>135.79999999999998</v>
      </c>
      <c r="II510" s="456"/>
      <c r="IJ510" s="454"/>
      <c r="IK510" s="526"/>
      <c r="IL510" s="455"/>
      <c r="IM510" s="454"/>
      <c r="IN510" s="454"/>
      <c r="IO510" s="454"/>
      <c r="IP510" s="450"/>
      <c r="IQ510" s="450">
        <f>SUM(IP505:IP509)</f>
        <v>172.29999999999998</v>
      </c>
      <c r="IR510" s="456"/>
      <c r="IS510" s="454"/>
      <c r="IT510" s="526"/>
      <c r="IU510" s="455"/>
      <c r="IV510" s="454"/>
      <c r="IW510" s="454"/>
      <c r="IX510" s="454"/>
      <c r="IY510" s="450"/>
      <c r="IZ510" s="450">
        <f>SUM(IY505:IY509)</f>
        <v>117.6</v>
      </c>
      <c r="JA510" s="456"/>
      <c r="JB510" s="454"/>
      <c r="JC510" s="526"/>
      <c r="JD510" s="455"/>
      <c r="JE510" s="454"/>
      <c r="JF510" s="454"/>
      <c r="JG510" s="454"/>
      <c r="JH510" s="450"/>
      <c r="JI510" s="450">
        <f>SUM(JH505:JH509)</f>
        <v>94.4</v>
      </c>
      <c r="JJ510" s="456"/>
      <c r="JK510" s="454"/>
      <c r="JL510" s="526"/>
      <c r="JM510" s="455"/>
      <c r="JN510" s="454"/>
      <c r="JO510" s="454"/>
      <c r="JP510" s="454"/>
      <c r="JQ510" s="450"/>
      <c r="JR510" s="450">
        <f>SUM(JQ505:JQ509)</f>
        <v>228.1</v>
      </c>
      <c r="JS510" s="456"/>
      <c r="JT510" s="454"/>
      <c r="JU510" s="526"/>
      <c r="JV510" s="455"/>
      <c r="JW510" s="454"/>
      <c r="JX510" s="454"/>
      <c r="JY510" s="454"/>
      <c r="JZ510" s="450"/>
      <c r="KA510" s="450">
        <f>SUM(JZ505:JZ509)</f>
        <v>192.5</v>
      </c>
      <c r="KB510" s="456"/>
      <c r="KC510" s="454"/>
      <c r="KD510" s="526"/>
      <c r="KE510" s="455"/>
      <c r="KF510" s="454"/>
      <c r="KG510" s="454"/>
      <c r="KH510" s="454"/>
      <c r="KI510" s="450"/>
      <c r="KJ510" s="450">
        <f>SUM(KI505:KI509)</f>
        <v>148.1</v>
      </c>
      <c r="KK510" s="456"/>
      <c r="KL510" s="454"/>
      <c r="KM510" s="526"/>
      <c r="KN510" s="455"/>
      <c r="KO510" s="454"/>
      <c r="KP510" s="454"/>
      <c r="KQ510" s="454"/>
      <c r="KR510" s="454"/>
      <c r="KS510" s="450">
        <f>SUM(KR505:KR509)</f>
        <v>115.5</v>
      </c>
      <c r="KT510" s="456"/>
      <c r="KU510" s="454"/>
      <c r="KV510" s="526"/>
      <c r="KW510" s="455"/>
      <c r="KX510" s="454"/>
      <c r="KY510" s="454"/>
      <c r="KZ510" s="454"/>
      <c r="LA510" s="450"/>
      <c r="LB510" s="450">
        <f>SUM(LA505:LA509)</f>
        <v>154</v>
      </c>
      <c r="LC510" s="456"/>
      <c r="LD510" s="454"/>
      <c r="LE510" s="526"/>
      <c r="LF510" s="455"/>
      <c r="LG510" s="454"/>
      <c r="LH510" s="454"/>
      <c r="LI510" s="454"/>
      <c r="LJ510" s="450"/>
      <c r="LK510" s="450">
        <f>SUM(LJ505:LJ509)</f>
        <v>75.199999999999989</v>
      </c>
      <c r="LL510" s="456"/>
      <c r="LM510" s="454"/>
      <c r="LN510" s="526"/>
      <c r="LO510" s="455"/>
      <c r="LP510" s="454"/>
      <c r="LQ510" s="454"/>
      <c r="LR510" s="454"/>
      <c r="LS510" s="450"/>
      <c r="LT510" s="450">
        <f>SUM(LS505:LS509)</f>
        <v>95.3</v>
      </c>
      <c r="LU510" s="456"/>
      <c r="LV510" s="454"/>
      <c r="LW510" s="526"/>
      <c r="LX510" s="455"/>
      <c r="LY510" s="454"/>
      <c r="LZ510" s="454"/>
      <c r="MA510" s="454"/>
      <c r="MB510" s="450"/>
      <c r="MC510" s="450">
        <f>SUM(MB505:MB509)</f>
        <v>167</v>
      </c>
      <c r="MD510" s="456"/>
      <c r="ME510" s="454"/>
      <c r="MF510" s="527"/>
      <c r="MG510" s="455"/>
      <c r="MH510" s="454"/>
      <c r="MI510" s="454"/>
      <c r="MJ510" s="454"/>
      <c r="MK510" s="450"/>
      <c r="ML510" s="450">
        <f>SUM(MK505:MK509)</f>
        <v>117.1</v>
      </c>
      <c r="MM510" s="456"/>
      <c r="MN510" s="454"/>
      <c r="MO510" s="526"/>
      <c r="MP510" s="455"/>
      <c r="MQ510" s="454"/>
      <c r="MR510" s="454"/>
      <c r="MS510" s="454"/>
      <c r="MT510" s="450"/>
      <c r="MU510" s="450">
        <f>SUM(MT505:MT509)</f>
        <v>180.1</v>
      </c>
      <c r="MV510" s="456"/>
      <c r="MW510" s="454"/>
      <c r="MX510" s="526"/>
      <c r="MY510" s="455"/>
      <c r="MZ510" s="454"/>
      <c r="NA510" s="454"/>
      <c r="NB510" s="454"/>
      <c r="NC510" s="450"/>
      <c r="ND510" s="450">
        <f>SUM(NC505:NC509)</f>
        <v>115.7</v>
      </c>
      <c r="NE510" s="456"/>
      <c r="NF510" s="454"/>
      <c r="NG510" s="526"/>
      <c r="NH510" s="455"/>
      <c r="NI510" s="454"/>
      <c r="NJ510" s="454"/>
      <c r="NK510" s="454"/>
      <c r="NL510" s="450"/>
      <c r="NM510" s="450">
        <f>SUM(NL505:NL509)</f>
        <v>228.49999999999997</v>
      </c>
      <c r="NN510" s="456"/>
      <c r="NO510" s="454"/>
      <c r="NP510" s="526"/>
      <c r="NQ510" s="455"/>
      <c r="NR510" s="454"/>
      <c r="NS510" s="454"/>
      <c r="NT510" s="454"/>
      <c r="NU510" s="450"/>
      <c r="NV510" s="450">
        <f>SUM(NU505:NU509)</f>
        <v>32.6</v>
      </c>
      <c r="NW510" s="456"/>
      <c r="NX510" s="454"/>
      <c r="NY510" s="491"/>
      <c r="NZ510" s="455"/>
      <c r="OA510" s="455"/>
      <c r="OB510" s="454"/>
      <c r="OC510" s="454"/>
      <c r="OD510" s="454"/>
      <c r="OE510" s="450">
        <f>SUM(OD505:OD509)</f>
        <v>101.6</v>
      </c>
      <c r="OF510" s="456"/>
      <c r="OG510" s="454"/>
      <c r="OH510" s="526"/>
      <c r="OI510" s="455"/>
      <c r="OJ510" s="454"/>
      <c r="OK510" s="454"/>
      <c r="OL510" s="454"/>
      <c r="OM510" s="450"/>
      <c r="ON510" s="450">
        <f>SUM(OM505:OM509)</f>
        <v>92.3</v>
      </c>
      <c r="OO510" s="456"/>
      <c r="OP510" s="454"/>
      <c r="OQ510" s="491"/>
      <c r="OR510" s="455"/>
      <c r="OS510" s="454"/>
      <c r="OT510" s="454"/>
      <c r="OU510" s="454"/>
      <c r="OV510" s="450"/>
      <c r="OW510" s="450">
        <f>SUM(OV505:OV509)</f>
        <v>114.7</v>
      </c>
      <c r="OX510" s="456"/>
      <c r="OY510" s="454"/>
      <c r="OZ510" s="526"/>
      <c r="PA510" s="455"/>
      <c r="PB510" s="454"/>
      <c r="PC510" s="454"/>
      <c r="PD510" s="454"/>
      <c r="PE510" s="450"/>
      <c r="PF510" s="450">
        <f>SUM(PE505:PE509)</f>
        <v>110.6</v>
      </c>
      <c r="PG510" s="456"/>
      <c r="PH510" s="454"/>
      <c r="PI510" s="526"/>
      <c r="PJ510" s="455"/>
      <c r="PK510" s="454"/>
      <c r="PL510" s="454"/>
      <c r="PM510" s="454"/>
      <c r="PN510" s="450"/>
      <c r="PO510" s="450">
        <f>SUM(PN505:PN509)</f>
        <v>160</v>
      </c>
      <c r="PP510" s="456"/>
      <c r="PQ510" s="454"/>
      <c r="PR510" s="491"/>
      <c r="PS510" s="455"/>
      <c r="PT510" s="454"/>
      <c r="PU510" s="454"/>
      <c r="PV510" s="454"/>
      <c r="PW510" s="450"/>
      <c r="PX510" s="450">
        <f>SUM(PW505:PW509)</f>
        <v>271.2</v>
      </c>
      <c r="PY510" s="456"/>
      <c r="PZ510" s="454"/>
      <c r="QA510" s="526"/>
      <c r="QB510" s="455"/>
      <c r="QC510" s="454"/>
      <c r="QD510" s="454"/>
      <c r="QE510" s="454"/>
      <c r="QF510" s="450"/>
      <c r="QG510" s="450">
        <f>SUM(QF505:QF509)</f>
        <v>169.59999999999997</v>
      </c>
      <c r="QH510" s="456"/>
      <c r="QI510" s="454"/>
      <c r="QJ510" s="491"/>
      <c r="QK510" s="455"/>
      <c r="QL510" s="454"/>
      <c r="QM510" s="454"/>
      <c r="QN510" s="454"/>
      <c r="QO510" s="450"/>
      <c r="QP510" s="450">
        <f>SUM(QO505:QO509)</f>
        <v>23.799999999999997</v>
      </c>
      <c r="QQ510" s="456"/>
      <c r="QR510" s="454"/>
      <c r="QS510" s="526"/>
      <c r="QT510" s="455"/>
      <c r="QU510" s="454"/>
      <c r="QV510" s="454"/>
      <c r="QW510" s="454"/>
      <c r="QX510" s="450"/>
      <c r="QY510" s="450">
        <f>SUM(QX505:QX509)</f>
        <v>135.69999999999999</v>
      </c>
      <c r="QZ510" s="456"/>
      <c r="RA510" s="454"/>
      <c r="RB510" s="491"/>
      <c r="RC510" s="455"/>
      <c r="RD510" s="454"/>
      <c r="RE510" s="454"/>
      <c r="RF510" s="454"/>
      <c r="RG510" s="450"/>
      <c r="RH510" s="450">
        <f>SUM(RG505:RG509)</f>
        <v>113.79999999999998</v>
      </c>
      <c r="RI510" s="456"/>
      <c r="RJ510" s="454"/>
      <c r="RK510" s="455"/>
      <c r="RL510" s="455"/>
      <c r="RM510" s="455"/>
      <c r="RN510" s="454"/>
      <c r="RO510" s="454"/>
      <c r="RP510" s="454"/>
      <c r="RQ510" s="450" t="e">
        <f>SUM(RP505:RP509)</f>
        <v>#N/A</v>
      </c>
      <c r="RR510" s="456"/>
      <c r="RS510" s="454"/>
      <c r="RT510" s="526"/>
      <c r="RU510" s="455"/>
      <c r="RV510" s="454"/>
      <c r="RW510" s="454"/>
      <c r="RX510" s="454"/>
      <c r="RY510" s="450"/>
      <c r="RZ510" s="450">
        <f>SUM(RY505:RY509)</f>
        <v>128.60000000000002</v>
      </c>
      <c r="SA510" s="486"/>
      <c r="SB510" s="454"/>
      <c r="SC510" s="526"/>
      <c r="SD510" s="455"/>
      <c r="SE510" s="454"/>
      <c r="SF510" s="454"/>
      <c r="SG510" s="454"/>
      <c r="SH510" s="450"/>
      <c r="SI510" s="450">
        <f>SUM(SH505:SH509)</f>
        <v>152.69999999999999</v>
      </c>
      <c r="SJ510" s="486"/>
      <c r="SK510" s="454"/>
      <c r="SL510" s="526"/>
      <c r="SM510" s="455"/>
      <c r="SN510" s="454"/>
      <c r="SO510" s="454"/>
      <c r="SP510" s="454"/>
      <c r="SQ510" s="450"/>
      <c r="SR510" s="450">
        <f>SUM(SQ505:SQ509)</f>
        <v>181.59999999999997</v>
      </c>
      <c r="SS510" s="486"/>
      <c r="ST510" s="454"/>
      <c r="SU510" s="526"/>
      <c r="SV510" s="455"/>
      <c r="SW510" s="454"/>
      <c r="SX510" s="454"/>
      <c r="SY510" s="454"/>
      <c r="SZ510" s="450"/>
      <c r="TA510" s="450">
        <f>SUM(SZ505:SZ509)</f>
        <v>147.4</v>
      </c>
      <c r="TB510" s="486"/>
      <c r="TC510" s="454"/>
      <c r="TD510" s="526"/>
      <c r="TE510" s="455"/>
      <c r="TF510" s="454"/>
      <c r="TG510" s="454"/>
      <c r="TH510" s="454"/>
      <c r="TI510" s="454"/>
      <c r="TJ510" s="450">
        <f>SUM(TI505:TI509)</f>
        <v>139.80000000000001</v>
      </c>
      <c r="TK510" s="486"/>
      <c r="TL510" s="454"/>
      <c r="TM510" s="526"/>
      <c r="TN510" s="455"/>
      <c r="TO510" s="454"/>
      <c r="TP510" s="454"/>
      <c r="TQ510" s="454"/>
      <c r="TR510" s="450"/>
      <c r="TS510" s="450">
        <f>SUM(TR505:TR509)</f>
        <v>179.2</v>
      </c>
      <c r="TT510" s="486"/>
      <c r="TU510" s="454"/>
      <c r="TV510" s="455"/>
      <c r="TW510" s="455"/>
      <c r="TX510" s="454"/>
      <c r="TY510" s="454"/>
      <c r="TZ510" s="454"/>
      <c r="UA510" s="450"/>
      <c r="UB510" s="450" t="e">
        <f>SUM(UA505:UA509)</f>
        <v>#N/A</v>
      </c>
      <c r="UC510" s="486"/>
      <c r="UD510" s="454"/>
      <c r="UE510" s="526"/>
      <c r="UF510" s="455"/>
      <c r="UG510" s="454"/>
      <c r="UH510" s="454"/>
      <c r="UI510" s="454"/>
      <c r="UJ510" s="450"/>
      <c r="UK510" s="450">
        <f>SUM(UJ505:UJ509)</f>
        <v>64.199999999999989</v>
      </c>
      <c r="UL510" s="486"/>
      <c r="UM510" s="454"/>
      <c r="UN510" s="455"/>
      <c r="UO510" s="455"/>
      <c r="UP510" s="454"/>
      <c r="UQ510" s="454"/>
      <c r="UR510" s="454"/>
      <c r="US510" s="450"/>
      <c r="UT510" s="450" t="e">
        <f>SUM(US505:US509)</f>
        <v>#N/A</v>
      </c>
      <c r="UU510" s="486"/>
      <c r="UV510" s="454"/>
      <c r="UW510" s="526"/>
      <c r="UX510" s="455"/>
      <c r="UY510" s="454"/>
      <c r="UZ510" s="454"/>
      <c r="VA510" s="454"/>
      <c r="VB510" s="450"/>
      <c r="VC510" s="450">
        <f>SUM(VB505:VB509)</f>
        <v>151.99999999999997</v>
      </c>
      <c r="VD510" s="486"/>
      <c r="VE510" s="454"/>
      <c r="VF510" s="455"/>
      <c r="VG510" s="455"/>
      <c r="VH510" s="454"/>
      <c r="VI510" s="454"/>
      <c r="VJ510" s="454"/>
      <c r="VK510" s="450"/>
      <c r="VL510" s="450" t="e">
        <f>SUM(VK505:VK509)</f>
        <v>#N/A</v>
      </c>
      <c r="VM510" s="486"/>
      <c r="VN510" s="454"/>
      <c r="VO510" s="526"/>
      <c r="VP510" s="455"/>
      <c r="VQ510" s="454"/>
      <c r="VR510" s="454"/>
      <c r="VS510" s="454"/>
      <c r="VT510" s="450"/>
      <c r="VU510" s="450">
        <f>SUM(VT505:VT509)</f>
        <v>176.79999999999995</v>
      </c>
      <c r="VV510" s="486"/>
      <c r="VW510" s="454"/>
      <c r="VX510" s="455"/>
      <c r="VY510" s="455"/>
      <c r="VZ510" s="455"/>
      <c r="WA510" s="454"/>
      <c r="WB510" s="454"/>
      <c r="WC510" s="454"/>
      <c r="WD510" s="450" t="e">
        <f>SUM(WC505:WC509)</f>
        <v>#N/A</v>
      </c>
      <c r="WE510" s="486"/>
      <c r="WF510" s="454"/>
      <c r="WG510" s="526"/>
      <c r="WH510" s="455"/>
      <c r="WI510" s="454"/>
      <c r="WJ510" s="454"/>
      <c r="WK510" s="454"/>
      <c r="WL510" s="454"/>
      <c r="WM510" s="450">
        <f>SUM(WL505:WL509)</f>
        <v>209.89999999999998</v>
      </c>
      <c r="WN510" s="486"/>
      <c r="WO510" s="454"/>
      <c r="WP510" s="526"/>
      <c r="WQ510" s="454"/>
      <c r="WR510" s="454"/>
      <c r="WS510" s="454"/>
      <c r="WT510" s="454"/>
      <c r="WU510" s="450"/>
      <c r="WV510" s="450">
        <f>SUM(WU505:WU509)</f>
        <v>120.6</v>
      </c>
      <c r="WW510" s="486"/>
      <c r="WX510" s="454"/>
      <c r="WY510" s="526"/>
      <c r="WZ510" s="455"/>
      <c r="XA510" s="454"/>
      <c r="XB510" s="454"/>
      <c r="XC510" s="454"/>
      <c r="XD510" s="454"/>
      <c r="XE510" s="450">
        <f>SUM(XD505:XD509)</f>
        <v>91</v>
      </c>
      <c r="XF510" s="486"/>
      <c r="XG510" s="454"/>
      <c r="XH510" s="455"/>
      <c r="XI510" s="455"/>
      <c r="XJ510" s="455"/>
      <c r="XK510" s="454"/>
      <c r="XL510" s="454"/>
      <c r="XM510" s="454"/>
      <c r="XN510" s="450" t="e">
        <f>SUM(XM505:XM509)</f>
        <v>#N/A</v>
      </c>
      <c r="XO510" s="486"/>
      <c r="XP510" s="454"/>
      <c r="XQ510" s="526"/>
      <c r="XR510" s="455"/>
      <c r="XS510" s="454"/>
      <c r="XT510" s="454"/>
      <c r="XU510" s="454"/>
      <c r="XV510" s="450"/>
      <c r="XW510" s="450">
        <f>SUM(XV505:XV509)</f>
        <v>146.80000000000001</v>
      </c>
      <c r="XX510" s="486"/>
      <c r="XY510" s="454"/>
      <c r="XZ510" s="526"/>
      <c r="YA510" s="455"/>
      <c r="YB510" s="454"/>
      <c r="YC510" s="454"/>
      <c r="YD510" s="454"/>
      <c r="YE510" s="454"/>
      <c r="YF510" s="450">
        <f>SUM(YE505:YE509)</f>
        <v>137.19999999999999</v>
      </c>
      <c r="YG510" s="486"/>
      <c r="YH510" s="454"/>
      <c r="YI510" s="526"/>
      <c r="YJ510" s="455"/>
      <c r="YK510" s="454"/>
      <c r="YL510" s="454"/>
      <c r="YM510" s="454"/>
      <c r="YN510" s="450"/>
      <c r="YO510" s="450">
        <f>SUM(YN505:YN509)</f>
        <v>19.2</v>
      </c>
      <c r="YP510" s="486"/>
      <c r="YQ510" s="454"/>
      <c r="YR510" s="455"/>
      <c r="YS510" s="455"/>
      <c r="YT510" s="455"/>
      <c r="YU510" s="454"/>
      <c r="YV510" s="454"/>
      <c r="YW510" s="454"/>
      <c r="YX510" s="450" t="e">
        <f>SUM(YW505:YW509)</f>
        <v>#N/A</v>
      </c>
      <c r="YY510" s="486"/>
      <c r="YZ510" s="454"/>
      <c r="ZA510" s="455"/>
      <c r="ZB510" s="455"/>
      <c r="ZC510" s="455"/>
      <c r="ZD510" s="454"/>
      <c r="ZE510" s="454"/>
      <c r="ZF510" s="454"/>
      <c r="ZG510" s="450" t="e">
        <f>SUM(ZF505:ZF509)</f>
        <v>#N/A</v>
      </c>
      <c r="ZH510" s="486"/>
      <c r="ZI510" s="454"/>
      <c r="ZJ510" s="491"/>
      <c r="ZK510" s="455"/>
      <c r="ZL510" s="455"/>
      <c r="ZM510" s="454"/>
      <c r="ZN510" s="454"/>
      <c r="ZO510" s="454"/>
      <c r="ZP510" s="450">
        <f>SUM(ZO505:ZO509)</f>
        <v>200.20000000000002</v>
      </c>
      <c r="ZQ510" s="486"/>
      <c r="ZR510" s="454"/>
      <c r="ZS510" s="455"/>
      <c r="ZT510" s="455"/>
      <c r="ZU510" s="454"/>
      <c r="ZV510" s="454"/>
      <c r="ZW510" s="454"/>
      <c r="ZX510" s="450"/>
      <c r="ZY510" s="450" t="e">
        <f>SUM(ZX505:ZX509)</f>
        <v>#N/A</v>
      </c>
      <c r="ZZ510" s="486"/>
      <c r="AAA510" s="454"/>
      <c r="AAB510" s="455"/>
      <c r="AAC510" s="455"/>
      <c r="AAD510" s="454"/>
      <c r="AAE510" s="454"/>
      <c r="AAF510" s="454"/>
      <c r="AAG510" s="450"/>
      <c r="AAH510" s="450" t="e">
        <f>SUM(AAG505:AAG509)</f>
        <v>#N/A</v>
      </c>
      <c r="AAI510" s="486"/>
      <c r="AAJ510" s="454"/>
      <c r="AAK510" s="455"/>
      <c r="AAL510" s="455"/>
      <c r="AAM510" s="454"/>
      <c r="AAN510" s="454"/>
      <c r="AAO510" s="454"/>
      <c r="AAP510" s="450"/>
      <c r="AAQ510" s="450" t="e">
        <f>SUM(AAP505:AAP509)</f>
        <v>#N/A</v>
      </c>
      <c r="AAR510" s="486"/>
      <c r="AAS510" s="454"/>
      <c r="AAT510" s="455"/>
      <c r="AAU510" s="455"/>
      <c r="AAV510" s="454"/>
      <c r="AAW510" s="454"/>
      <c r="AAX510" s="454"/>
      <c r="AAY510" s="450"/>
      <c r="AAZ510" s="450" t="e">
        <f>SUM(AAY505:AAY509)</f>
        <v>#N/A</v>
      </c>
      <c r="ABA510" s="486"/>
      <c r="ABB510" s="454"/>
      <c r="ABC510" s="455"/>
      <c r="ABD510" s="455"/>
      <c r="ABE510" s="454"/>
      <c r="ABF510" s="454"/>
      <c r="ABG510" s="454"/>
      <c r="ABH510" s="450"/>
      <c r="ABI510" s="450" t="e">
        <f>SUM(ABH505:ABH509)</f>
        <v>#N/A</v>
      </c>
      <c r="ABJ510" s="486"/>
      <c r="ABK510" s="454"/>
      <c r="ABL510" s="455"/>
      <c r="ABM510" s="455"/>
      <c r="ABN510" s="454"/>
      <c r="ABO510" s="454"/>
      <c r="ABP510" s="454"/>
      <c r="ABQ510" s="450"/>
      <c r="ABR510" s="450" t="e">
        <f>SUM(ABQ505:ABQ509)</f>
        <v>#N/A</v>
      </c>
      <c r="ABS510" s="486"/>
      <c r="ABT510" s="454"/>
      <c r="ABU510" s="455"/>
      <c r="ABV510" s="455"/>
      <c r="ABW510" s="454"/>
      <c r="ABX510" s="454"/>
      <c r="ABY510" s="454"/>
      <c r="ABZ510" s="450"/>
      <c r="ACA510" s="450" t="e">
        <f>SUM(ABZ505:ABZ509)</f>
        <v>#N/A</v>
      </c>
      <c r="ACB510" s="486"/>
      <c r="ACC510" s="454"/>
      <c r="ACD510" s="455"/>
      <c r="ACE510" s="455"/>
      <c r="ACF510" s="454"/>
      <c r="ACG510" s="454"/>
      <c r="ACH510" s="454"/>
      <c r="ACI510" s="450"/>
      <c r="ACJ510" s="450" t="e">
        <f>SUM(ACI505:ACI509)</f>
        <v>#N/A</v>
      </c>
      <c r="ACK510" s="486"/>
      <c r="ACL510" s="454"/>
      <c r="ACM510" s="455"/>
      <c r="ACN510" s="455"/>
      <c r="ACO510" s="454"/>
      <c r="ACP510" s="454"/>
      <c r="ACQ510" s="454"/>
      <c r="ACR510" s="450"/>
      <c r="ACS510" s="450" t="e">
        <f>SUM(ACR505:ACR509)</f>
        <v>#N/A</v>
      </c>
      <c r="ACT510" s="486"/>
      <c r="ACU510" s="454"/>
      <c r="ACV510" s="491"/>
      <c r="ACW510" s="455"/>
      <c r="ACX510" s="454"/>
      <c r="ACY510" s="454"/>
      <c r="ACZ510" s="454"/>
      <c r="ADA510" s="450"/>
      <c r="ADB510" s="450">
        <f>SUM(ADA505:ADA509)</f>
        <v>69</v>
      </c>
      <c r="ADC510" s="486"/>
      <c r="ADD510" s="454"/>
      <c r="ADE510" s="526"/>
      <c r="ADF510" s="455"/>
      <c r="ADG510" s="454"/>
      <c r="ADH510" s="454"/>
      <c r="ADI510" s="454"/>
      <c r="ADJ510" s="454"/>
      <c r="ADK510" s="450">
        <f>SUM(ADJ505:ADJ509)</f>
        <v>151</v>
      </c>
      <c r="ADL510" s="486"/>
      <c r="ADM510" s="454"/>
      <c r="ADN510" s="526"/>
      <c r="ADO510" s="455"/>
      <c r="ADP510" s="454"/>
      <c r="ADQ510" s="454"/>
      <c r="ADR510" s="454"/>
      <c r="ADS510" s="450"/>
      <c r="ADT510" s="450">
        <f>SUM(ADS505:ADS509)</f>
        <v>70.600000000000009</v>
      </c>
      <c r="ADU510" s="486"/>
      <c r="ADV510" s="454"/>
      <c r="ADW510" s="526"/>
      <c r="ADX510" s="455"/>
      <c r="ADY510" s="455"/>
      <c r="ADZ510" s="454"/>
      <c r="AEA510" s="454"/>
      <c r="AEB510" s="454"/>
      <c r="AEC510" s="450">
        <f>SUM(AEB505:AEB509)</f>
        <v>130.80000000000001</v>
      </c>
      <c r="AED510" s="486"/>
      <c r="AEE510" s="454"/>
      <c r="AEF510" s="526"/>
      <c r="AEG510" s="455"/>
      <c r="AEH510" s="454"/>
      <c r="AEI510" s="454"/>
      <c r="AEJ510" s="454"/>
      <c r="AEK510" s="454"/>
      <c r="AEL510" s="450">
        <f>SUM(AEK505:AEK509)</f>
        <v>94.399999999999991</v>
      </c>
      <c r="AEM510" s="486"/>
      <c r="AEN510" s="454"/>
      <c r="AEO510" s="526"/>
      <c r="AEP510" s="455"/>
      <c r="AEQ510" s="454"/>
      <c r="AER510" s="454"/>
      <c r="AES510" s="454"/>
      <c r="AET510" s="454"/>
      <c r="AEU510" s="450">
        <f>SUM(AET505:AET509)</f>
        <v>154.69999999999999</v>
      </c>
      <c r="AEV510" s="486"/>
      <c r="AEW510" s="454"/>
      <c r="AEX510" s="526"/>
      <c r="AEY510" s="455"/>
      <c r="AEZ510" s="454"/>
      <c r="AFA510" s="454"/>
      <c r="AFB510" s="454"/>
      <c r="AFC510" s="450"/>
      <c r="AFD510" s="450">
        <f>SUM(AFC505:AFC509)</f>
        <v>127.9</v>
      </c>
      <c r="AFE510" s="486"/>
      <c r="AFF510" s="454"/>
      <c r="AFG510" s="526"/>
      <c r="AFH510" s="455"/>
      <c r="AFI510" s="454"/>
      <c r="AFJ510" s="454"/>
      <c r="AFK510" s="454"/>
      <c r="AFL510" s="450"/>
      <c r="AFM510" s="450">
        <f>SUM(AFL505:AFL509)</f>
        <v>161.29999999999998</v>
      </c>
      <c r="AFN510" s="486"/>
      <c r="AFO510" s="454"/>
      <c r="AFP510" s="526"/>
      <c r="AFQ510" s="455"/>
      <c r="AFR510" s="454"/>
      <c r="AFS510" s="454"/>
      <c r="AFT510" s="454"/>
      <c r="AFU510" s="450"/>
      <c r="AFV510" s="450">
        <f>SUM(AFU505:AFU509)</f>
        <v>149.5</v>
      </c>
      <c r="AFW510" s="486"/>
      <c r="AFX510" s="454"/>
      <c r="AFY510" s="528"/>
      <c r="AFZ510" s="455"/>
      <c r="AGA510" s="454"/>
      <c r="AGB510" s="454"/>
      <c r="AGC510" s="454"/>
      <c r="AGD510" s="450"/>
      <c r="AGE510" s="450">
        <f>SUM(AGD505:AGD509)</f>
        <v>221</v>
      </c>
      <c r="AGF510" s="486"/>
      <c r="AGG510" s="454"/>
      <c r="AGH510" s="526"/>
      <c r="AGI510" s="455"/>
      <c r="AGJ510" s="454"/>
      <c r="AGK510" s="454"/>
      <c r="AGL510" s="454"/>
      <c r="AGM510" s="450"/>
      <c r="AGN510" s="450">
        <f>SUM(AGM505:AGM509)</f>
        <v>90.199999999999989</v>
      </c>
      <c r="AGO510" s="486"/>
      <c r="AGP510" s="454"/>
      <c r="AGQ510" s="526"/>
      <c r="AGR510" s="455"/>
      <c r="AGS510" s="454"/>
      <c r="AGT510" s="454"/>
      <c r="AGU510" s="454"/>
      <c r="AGV510" s="450"/>
      <c r="AGW510" s="450">
        <f>SUM(AGV505:AGV509)</f>
        <v>77</v>
      </c>
      <c r="AGX510" s="486"/>
      <c r="AGY510" s="454"/>
      <c r="AGZ510" s="527"/>
      <c r="AHA510" s="455"/>
      <c r="AHB510" s="454"/>
      <c r="AHC510" s="454"/>
      <c r="AHD510" s="454"/>
      <c r="AHE510" s="450"/>
      <c r="AHF510" s="450">
        <f>SUM(AHE505:AHE509)</f>
        <v>86</v>
      </c>
      <c r="AHG510" s="486"/>
      <c r="AHH510" s="495"/>
      <c r="AHI510" s="496"/>
      <c r="AHJ510" s="496"/>
      <c r="AHK510" s="495"/>
      <c r="AHL510" s="495"/>
      <c r="AHM510" s="495"/>
      <c r="AHN510" s="481"/>
      <c r="AHO510" s="481"/>
      <c r="AHP510" s="496"/>
      <c r="AHQ510" s="495"/>
      <c r="AHR510" s="513"/>
      <c r="AHS510" s="496"/>
      <c r="AHT510" s="495"/>
      <c r="AHU510" s="495"/>
      <c r="AHV510" s="495"/>
      <c r="AHW510" s="481"/>
      <c r="AHX510" s="481"/>
      <c r="AHY510" s="496"/>
      <c r="AHZ510" s="495"/>
      <c r="AIA510" s="513"/>
      <c r="AIB510" s="496"/>
      <c r="AIC510" s="495"/>
      <c r="AID510" s="495"/>
      <c r="AIE510" s="495"/>
      <c r="AIF510" s="481"/>
      <c r="AIG510" s="481"/>
      <c r="AIH510" s="496"/>
      <c r="AII510" s="263"/>
      <c r="AIJ510" s="433"/>
      <c r="AIK510" s="264"/>
      <c r="AIL510" s="264"/>
      <c r="AIM510" s="263"/>
      <c r="AIN510" s="264"/>
      <c r="AIO510" s="264"/>
      <c r="AIP510" s="210"/>
      <c r="AIQ510" s="264"/>
    </row>
    <row r="511" spans="1:927" s="16" customFormat="1" ht="15">
      <c r="A511" s="454" t="s">
        <v>90</v>
      </c>
      <c r="B511" s="490" t="s">
        <v>425</v>
      </c>
      <c r="C511" s="455"/>
      <c r="D511" s="523">
        <f>IF(C511="Kopman",1.6,1)</f>
        <v>1</v>
      </c>
      <c r="E511" s="492">
        <f>VLOOKUP(B511,$A$563:$F$2022,6,FALSE)</f>
        <v>8</v>
      </c>
      <c r="F511" s="454" t="s">
        <v>61</v>
      </c>
      <c r="G511" s="450">
        <f>E511*1.5*D511</f>
        <v>12</v>
      </c>
      <c r="H511" s="450"/>
      <c r="I511" s="456"/>
      <c r="J511" s="454" t="s">
        <v>90</v>
      </c>
      <c r="K511" s="525" t="s">
        <v>792</v>
      </c>
      <c r="L511" s="455"/>
      <c r="M511" s="523">
        <f>IF(L511="Kopman",1.6,1)</f>
        <v>1</v>
      </c>
      <c r="N511" s="492">
        <f>VLOOKUP(K511,$A$563:$F$2022,6,FALSE)</f>
        <v>0</v>
      </c>
      <c r="O511" s="454" t="s">
        <v>61</v>
      </c>
      <c r="P511" s="450">
        <f>N511*1.5*M511</f>
        <v>0</v>
      </c>
      <c r="Q511" s="450"/>
      <c r="R511" s="456"/>
      <c r="S511" s="454" t="s">
        <v>90</v>
      </c>
      <c r="T511" s="525" t="s">
        <v>643</v>
      </c>
      <c r="U511" s="455"/>
      <c r="V511" s="523">
        <f>IF(U511="Kopman",1.6,1)</f>
        <v>1</v>
      </c>
      <c r="W511" s="492">
        <f>VLOOKUP(T511,$A$563:$F$2022,6,FALSE)</f>
        <v>14</v>
      </c>
      <c r="X511" s="454" t="s">
        <v>61</v>
      </c>
      <c r="Y511" s="450">
        <f>W511*1.5*V511</f>
        <v>21</v>
      </c>
      <c r="Z511" s="450"/>
      <c r="AA511" s="456"/>
      <c r="AB511" s="454" t="s">
        <v>90</v>
      </c>
      <c r="AC511" s="525" t="s">
        <v>425</v>
      </c>
      <c r="AD511" s="455"/>
      <c r="AE511" s="523">
        <f>IF(AD511="Kopman",1.6,1)</f>
        <v>1</v>
      </c>
      <c r="AF511" s="492">
        <f>VLOOKUP(AC511,$A$563:$F$2022,6,FALSE)</f>
        <v>8</v>
      </c>
      <c r="AG511" s="454" t="s">
        <v>61</v>
      </c>
      <c r="AH511" s="450">
        <f>AF511*1.5*AE511</f>
        <v>12</v>
      </c>
      <c r="AI511" s="450"/>
      <c r="AJ511" s="456"/>
      <c r="AK511" s="454" t="s">
        <v>90</v>
      </c>
      <c r="AL511" s="490" t="s">
        <v>425</v>
      </c>
      <c r="AM511" s="455"/>
      <c r="AN511" s="523">
        <f>IF(AM511="Kopman",1.6,1)</f>
        <v>1</v>
      </c>
      <c r="AO511" s="492">
        <f>VLOOKUP(AL511,$A$563:$F$2022,6,FALSE)</f>
        <v>8</v>
      </c>
      <c r="AP511" s="454" t="s">
        <v>61</v>
      </c>
      <c r="AQ511" s="450">
        <f>AO511*1.5*AN511</f>
        <v>12</v>
      </c>
      <c r="AR511" s="450"/>
      <c r="AS511" s="456"/>
      <c r="AT511" s="454" t="s">
        <v>90</v>
      </c>
      <c r="AU511" s="525" t="s">
        <v>425</v>
      </c>
      <c r="AV511" s="455"/>
      <c r="AW511" s="523">
        <f>IF(AV511="Kopman",1.6,1)</f>
        <v>1</v>
      </c>
      <c r="AX511" s="492">
        <f>VLOOKUP(AU511,$A$563:$F$2022,6,FALSE)</f>
        <v>8</v>
      </c>
      <c r="AY511" s="454" t="s">
        <v>61</v>
      </c>
      <c r="AZ511" s="450">
        <f>AX511*1.5*AW511</f>
        <v>12</v>
      </c>
      <c r="BA511" s="450"/>
      <c r="BB511" s="456"/>
      <c r="BC511" s="454" t="s">
        <v>90</v>
      </c>
      <c r="BD511" s="525" t="s">
        <v>543</v>
      </c>
      <c r="BE511" s="455"/>
      <c r="BF511" s="523">
        <f>IF(BE511="Kopman",1.6,1)</f>
        <v>1</v>
      </c>
      <c r="BG511" s="492">
        <f>VLOOKUP(BD511,$A$563:$F$2022,6,FALSE)</f>
        <v>11</v>
      </c>
      <c r="BH511" s="454" t="s">
        <v>61</v>
      </c>
      <c r="BI511" s="450">
        <f>BG511*1.5*BF511</f>
        <v>16.5</v>
      </c>
      <c r="BJ511" s="450"/>
      <c r="BK511" s="456"/>
      <c r="BL511" s="454" t="s">
        <v>90</v>
      </c>
      <c r="BM511" s="525" t="s">
        <v>425</v>
      </c>
      <c r="BN511" s="455"/>
      <c r="BO511" s="523">
        <f>IF(BN511="Kopman",1.6,1)</f>
        <v>1</v>
      </c>
      <c r="BP511" s="492">
        <f>VLOOKUP(BM511,$A$563:$F$2022,6,FALSE)</f>
        <v>8</v>
      </c>
      <c r="BQ511" s="454" t="s">
        <v>61</v>
      </c>
      <c r="BR511" s="450">
        <f>BP511*1.5*BO511</f>
        <v>12</v>
      </c>
      <c r="BS511" s="450"/>
      <c r="BT511" s="456"/>
      <c r="BU511" s="454" t="s">
        <v>90</v>
      </c>
      <c r="BV511" s="525" t="s">
        <v>425</v>
      </c>
      <c r="BW511" s="455"/>
      <c r="BX511" s="523">
        <f>IF(BW511="Kopman",1.6,1)</f>
        <v>1</v>
      </c>
      <c r="BY511" s="492">
        <f>VLOOKUP(BV511,$A$563:$F$2022,6,FALSE)</f>
        <v>8</v>
      </c>
      <c r="BZ511" s="454" t="s">
        <v>61</v>
      </c>
      <c r="CA511" s="450">
        <f>BY511*1.5*BX511</f>
        <v>12</v>
      </c>
      <c r="CB511" s="450"/>
      <c r="CC511" s="456"/>
      <c r="CD511" s="454" t="s">
        <v>90</v>
      </c>
      <c r="CE511" s="525" t="s">
        <v>425</v>
      </c>
      <c r="CF511" s="455"/>
      <c r="CG511" s="523">
        <f>IF(CF511="Kopman",1.6,1)</f>
        <v>1</v>
      </c>
      <c r="CH511" s="492">
        <f>VLOOKUP(CE511,$A$563:$F$2022,6,FALSE)</f>
        <v>8</v>
      </c>
      <c r="CI511" s="454" t="s">
        <v>61</v>
      </c>
      <c r="CJ511" s="450">
        <f>CH511*1.5*CG511</f>
        <v>12</v>
      </c>
      <c r="CK511" s="450"/>
      <c r="CL511" s="456"/>
      <c r="CM511" s="454" t="s">
        <v>90</v>
      </c>
      <c r="CN511" s="525" t="s">
        <v>543</v>
      </c>
      <c r="CO511" s="455"/>
      <c r="CP511" s="523">
        <f>IF(CO511="Kopman",1.6,1)</f>
        <v>1</v>
      </c>
      <c r="CQ511" s="492">
        <f>VLOOKUP(CN511,$A$563:$F$2022,6,FALSE)</f>
        <v>11</v>
      </c>
      <c r="CR511" s="454" t="s">
        <v>61</v>
      </c>
      <c r="CS511" s="450">
        <f>CQ511*1.5*CP511</f>
        <v>16.5</v>
      </c>
      <c r="CT511" s="450"/>
      <c r="CU511" s="456"/>
      <c r="CV511" s="454" t="s">
        <v>90</v>
      </c>
      <c r="CW511" s="525" t="s">
        <v>425</v>
      </c>
      <c r="CX511" s="455"/>
      <c r="CY511" s="523">
        <f>IF(CX511="Kopman",1.6,1)</f>
        <v>1</v>
      </c>
      <c r="CZ511" s="492">
        <f>VLOOKUP(CW511,$A$563:$F$2022,6,FALSE)</f>
        <v>8</v>
      </c>
      <c r="DA511" s="454" t="s">
        <v>61</v>
      </c>
      <c r="DB511" s="450">
        <f>CZ511*1.5*CY511</f>
        <v>12</v>
      </c>
      <c r="DC511" s="450"/>
      <c r="DD511" s="456"/>
      <c r="DE511" s="454" t="s">
        <v>90</v>
      </c>
      <c r="DF511" s="525" t="s">
        <v>425</v>
      </c>
      <c r="DG511" s="455"/>
      <c r="DH511" s="523">
        <f>IF(DG511="Kopman",1.6,1)</f>
        <v>1</v>
      </c>
      <c r="DI511" s="492">
        <f>VLOOKUP(DF511,$A$563:$F$2022,6,FALSE)</f>
        <v>8</v>
      </c>
      <c r="DJ511" s="454" t="s">
        <v>61</v>
      </c>
      <c r="DK511" s="450">
        <f>DI511*1.5*DH511</f>
        <v>12</v>
      </c>
      <c r="DL511" s="450"/>
      <c r="DM511" s="456"/>
      <c r="DN511" s="454" t="s">
        <v>90</v>
      </c>
      <c r="DO511" s="490" t="s">
        <v>1427</v>
      </c>
      <c r="DP511" s="455"/>
      <c r="DQ511" s="523">
        <f>IF(DP511="Kopman",1.6,1)</f>
        <v>1</v>
      </c>
      <c r="DR511" s="492">
        <f>VLOOKUP(DO511,$A$563:$F$2022,6,FALSE)</f>
        <v>1</v>
      </c>
      <c r="DS511" s="454" t="s">
        <v>61</v>
      </c>
      <c r="DT511" s="450">
        <f>DR511*1.5*DQ511</f>
        <v>1.5</v>
      </c>
      <c r="DU511" s="450"/>
      <c r="DV511" s="456"/>
      <c r="DW511" s="454" t="s">
        <v>90</v>
      </c>
      <c r="DX511" s="506" t="s">
        <v>186</v>
      </c>
      <c r="DY511" s="455"/>
      <c r="DZ511" s="523">
        <f>IF(DY511="Kopman",1.6,1)</f>
        <v>1</v>
      </c>
      <c r="EA511" s="492" t="e">
        <f>VLOOKUP(DX511,$A$563:$F$2022,6,FALSE)</f>
        <v>#N/A</v>
      </c>
      <c r="EB511" s="454" t="s">
        <v>61</v>
      </c>
      <c r="EC511" s="450" t="e">
        <f>EA511*1.5*DZ511</f>
        <v>#N/A</v>
      </c>
      <c r="ED511" s="450"/>
      <c r="EE511" s="456"/>
      <c r="EF511" s="454" t="s">
        <v>90</v>
      </c>
      <c r="EG511" s="525" t="s">
        <v>536</v>
      </c>
      <c r="EH511" s="455"/>
      <c r="EI511" s="523">
        <f>IF(EH511="Kopman",1.6,1)</f>
        <v>1</v>
      </c>
      <c r="EJ511" s="492">
        <f>VLOOKUP(EG511,$A$563:$F$2022,6,FALSE)</f>
        <v>4</v>
      </c>
      <c r="EK511" s="454" t="s">
        <v>61</v>
      </c>
      <c r="EL511" s="450">
        <f>EJ511*1.5*EI511</f>
        <v>6</v>
      </c>
      <c r="EM511" s="450"/>
      <c r="EN511" s="456"/>
      <c r="EO511" s="454" t="s">
        <v>90</v>
      </c>
      <c r="EP511" s="525" t="s">
        <v>425</v>
      </c>
      <c r="EQ511" s="455" t="s">
        <v>2268</v>
      </c>
      <c r="ER511" s="523">
        <f>IF(EQ511="Kopman",1.6,1)</f>
        <v>1.6</v>
      </c>
      <c r="ES511" s="492">
        <f>VLOOKUP(EP511,$A$563:$F$2022,6,FALSE)</f>
        <v>8</v>
      </c>
      <c r="ET511" s="454" t="s">
        <v>61</v>
      </c>
      <c r="EU511" s="450">
        <f>ES511*1.5*ER511</f>
        <v>19.200000000000003</v>
      </c>
      <c r="EV511" s="450"/>
      <c r="EW511" s="456"/>
      <c r="EX511" s="454" t="s">
        <v>90</v>
      </c>
      <c r="EY511" s="506" t="s">
        <v>186</v>
      </c>
      <c r="EZ511" s="455"/>
      <c r="FA511" s="523">
        <f>IF(EZ511="Kopman",1.6,1)</f>
        <v>1</v>
      </c>
      <c r="FB511" s="492" t="e">
        <f>VLOOKUP(EY511,$A$563:$F$2022,6,FALSE)</f>
        <v>#N/A</v>
      </c>
      <c r="FC511" s="454" t="s">
        <v>61</v>
      </c>
      <c r="FD511" s="450" t="e">
        <f>FB511*1.5*FA511</f>
        <v>#N/A</v>
      </c>
      <c r="FE511" s="450"/>
      <c r="FF511" s="456"/>
      <c r="FG511" s="454" t="s">
        <v>90</v>
      </c>
      <c r="FH511" s="525" t="s">
        <v>530</v>
      </c>
      <c r="FI511" s="455"/>
      <c r="FJ511" s="523">
        <f>IF(FI511="Kopman",1.6,1)</f>
        <v>1</v>
      </c>
      <c r="FK511" s="492">
        <f>VLOOKUP(FH511,$A$563:$F$2022,6,FALSE)</f>
        <v>1</v>
      </c>
      <c r="FL511" s="454" t="s">
        <v>61</v>
      </c>
      <c r="FM511" s="450">
        <f>FK511*1.5*FJ511</f>
        <v>1.5</v>
      </c>
      <c r="FN511" s="450"/>
      <c r="FO511" s="456"/>
      <c r="FP511" s="454" t="s">
        <v>90</v>
      </c>
      <c r="FQ511" s="490" t="s">
        <v>543</v>
      </c>
      <c r="FR511" s="455"/>
      <c r="FS511" s="523">
        <f>IF(FR511="Kopman",1.6,1)</f>
        <v>1</v>
      </c>
      <c r="FT511" s="492">
        <f>VLOOKUP(FQ511,$A$563:$F$2022,6,FALSE)</f>
        <v>11</v>
      </c>
      <c r="FU511" s="454" t="s">
        <v>61</v>
      </c>
      <c r="FV511" s="450">
        <f>FT511*1.5*FS511</f>
        <v>16.5</v>
      </c>
      <c r="FW511" s="450"/>
      <c r="FX511" s="456"/>
      <c r="FY511" s="454" t="s">
        <v>90</v>
      </c>
      <c r="FZ511" s="490" t="s">
        <v>524</v>
      </c>
      <c r="GA511" s="455"/>
      <c r="GB511" s="523">
        <f>IF(GA511="Kopman",1.6,1)</f>
        <v>1</v>
      </c>
      <c r="GC511" s="492">
        <f>VLOOKUP(FZ511,$A$563:$F$2022,6,FALSE)</f>
        <v>32</v>
      </c>
      <c r="GD511" s="454" t="s">
        <v>61</v>
      </c>
      <c r="GE511" s="450">
        <f>GC511*1.5*GB511</f>
        <v>48</v>
      </c>
      <c r="GF511" s="450"/>
      <c r="GG511" s="456"/>
      <c r="GH511" s="454" t="s">
        <v>90</v>
      </c>
      <c r="GI511" s="525" t="s">
        <v>543</v>
      </c>
      <c r="GJ511" s="455" t="s">
        <v>2268</v>
      </c>
      <c r="GK511" s="523">
        <f>IF(GJ511="Kopman",1.6,1)</f>
        <v>1.6</v>
      </c>
      <c r="GL511" s="492">
        <f>VLOOKUP(GI511,$A$563:$F$2022,6,FALSE)</f>
        <v>11</v>
      </c>
      <c r="GM511" s="454" t="s">
        <v>61</v>
      </c>
      <c r="GN511" s="450">
        <f>GL511*1.5*GK511</f>
        <v>26.400000000000002</v>
      </c>
      <c r="GO511" s="450"/>
      <c r="GP511" s="456"/>
      <c r="GQ511" s="454" t="s">
        <v>90</v>
      </c>
      <c r="GR511" s="525" t="s">
        <v>792</v>
      </c>
      <c r="GS511" s="455"/>
      <c r="GT511" s="523">
        <f>IF(GS511="Kopman",1.6,1)</f>
        <v>1</v>
      </c>
      <c r="GU511" s="492">
        <f>VLOOKUP(GR511,$A$563:$F$2022,6,FALSE)</f>
        <v>0</v>
      </c>
      <c r="GV511" s="454" t="s">
        <v>61</v>
      </c>
      <c r="GW511" s="450">
        <f>GU511*1.5</f>
        <v>0</v>
      </c>
      <c r="GX511" s="450"/>
      <c r="GY511" s="456"/>
      <c r="GZ511" s="454" t="s">
        <v>90</v>
      </c>
      <c r="HA511" s="490" t="s">
        <v>425</v>
      </c>
      <c r="HB511" s="455"/>
      <c r="HC511" s="523">
        <f>IF(HB511="Kopman",1.6,1)</f>
        <v>1</v>
      </c>
      <c r="HD511" s="492">
        <f>VLOOKUP(HA511,$A$563:$F$2022,6,FALSE)</f>
        <v>8</v>
      </c>
      <c r="HE511" s="454" t="s">
        <v>61</v>
      </c>
      <c r="HF511" s="450">
        <f>HD511*1.5*HC511</f>
        <v>12</v>
      </c>
      <c r="HG511" s="450"/>
      <c r="HH511" s="456"/>
      <c r="HI511" s="454" t="s">
        <v>90</v>
      </c>
      <c r="HJ511" s="525" t="s">
        <v>1335</v>
      </c>
      <c r="HK511" s="455"/>
      <c r="HL511" s="523">
        <f>IF(HK511="Kopman",1.6,1)</f>
        <v>1</v>
      </c>
      <c r="HM511" s="492">
        <f>VLOOKUP(HJ511,$A$563:$F$2022,6,FALSE)</f>
        <v>0</v>
      </c>
      <c r="HN511" s="454" t="s">
        <v>61</v>
      </c>
      <c r="HO511" s="450">
        <f>HM511*1.5</f>
        <v>0</v>
      </c>
      <c r="HP511" s="450"/>
      <c r="HQ511" s="456"/>
      <c r="HR511" s="454" t="s">
        <v>90</v>
      </c>
      <c r="HS511" s="490" t="s">
        <v>509</v>
      </c>
      <c r="HT511" s="455"/>
      <c r="HU511" s="523">
        <f>IF(HT511="Kopman",1.6,1)</f>
        <v>1</v>
      </c>
      <c r="HV511" s="492">
        <f>VLOOKUP(HS511,$A$563:$F$2022,6,FALSE)</f>
        <v>33</v>
      </c>
      <c r="HW511" s="454" t="s">
        <v>61</v>
      </c>
      <c r="HX511" s="450">
        <f>HV511*1.5*HU511</f>
        <v>49.5</v>
      </c>
      <c r="HY511" s="450"/>
      <c r="HZ511" s="456"/>
      <c r="IA511" s="454" t="s">
        <v>90</v>
      </c>
      <c r="IB511" s="525" t="s">
        <v>425</v>
      </c>
      <c r="IC511" s="455" t="s">
        <v>2268</v>
      </c>
      <c r="ID511" s="523">
        <f>IF(IC511="Kopman",1.6,1)</f>
        <v>1.6</v>
      </c>
      <c r="IE511" s="492">
        <f>VLOOKUP(IB511,$A$563:$F$2022,6,FALSE)</f>
        <v>8</v>
      </c>
      <c r="IF511" s="454" t="s">
        <v>61</v>
      </c>
      <c r="IG511" s="450">
        <f>IE511*1.5</f>
        <v>12</v>
      </c>
      <c r="IH511" s="450"/>
      <c r="II511" s="456"/>
      <c r="IJ511" s="454" t="s">
        <v>90</v>
      </c>
      <c r="IK511" s="525" t="s">
        <v>425</v>
      </c>
      <c r="IL511" s="455"/>
      <c r="IM511" s="523">
        <f>IF(IL511="Kopman",1.6,1)</f>
        <v>1</v>
      </c>
      <c r="IN511" s="492">
        <f>VLOOKUP(IK511,$A$563:$F$2022,6,FALSE)</f>
        <v>8</v>
      </c>
      <c r="IO511" s="454" t="s">
        <v>61</v>
      </c>
      <c r="IP511" s="450">
        <f>IN511*1.5*IM511</f>
        <v>12</v>
      </c>
      <c r="IQ511" s="450"/>
      <c r="IR511" s="456"/>
      <c r="IS511" s="454" t="s">
        <v>90</v>
      </c>
      <c r="IT511" s="525" t="s">
        <v>509</v>
      </c>
      <c r="IU511" s="455"/>
      <c r="IV511" s="523">
        <f>IF(IU511="Kopman",1.6,1)</f>
        <v>1</v>
      </c>
      <c r="IW511" s="492">
        <f>VLOOKUP(IT511,$A$563:$F$2022,6,FALSE)</f>
        <v>33</v>
      </c>
      <c r="IX511" s="454" t="s">
        <v>61</v>
      </c>
      <c r="IY511" s="450">
        <f>IW511*1.5*IV511</f>
        <v>49.5</v>
      </c>
      <c r="IZ511" s="450"/>
      <c r="JA511" s="456"/>
      <c r="JB511" s="454" t="s">
        <v>90</v>
      </c>
      <c r="JC511" s="525" t="s">
        <v>444</v>
      </c>
      <c r="JD511" s="455"/>
      <c r="JE511" s="523">
        <f>IF(JD511="Kopman",1.6,1)</f>
        <v>1</v>
      </c>
      <c r="JF511" s="492">
        <f>VLOOKUP(JC511,$A$563:$F$2022,6,FALSE)</f>
        <v>0</v>
      </c>
      <c r="JG511" s="454" t="s">
        <v>61</v>
      </c>
      <c r="JH511" s="450">
        <f>JF511*1.5*JE511</f>
        <v>0</v>
      </c>
      <c r="JI511" s="450"/>
      <c r="JJ511" s="456"/>
      <c r="JK511" s="454" t="s">
        <v>90</v>
      </c>
      <c r="JL511" s="525" t="s">
        <v>509</v>
      </c>
      <c r="JM511" s="455"/>
      <c r="JN511" s="523">
        <f>IF(JM511="Kopman",1.6,1)</f>
        <v>1</v>
      </c>
      <c r="JO511" s="492">
        <f>VLOOKUP(JL511,$A$563:$F$2022,6,FALSE)</f>
        <v>33</v>
      </c>
      <c r="JP511" s="454" t="s">
        <v>61</v>
      </c>
      <c r="JQ511" s="450">
        <f>JO511*1.5*JN511</f>
        <v>49.5</v>
      </c>
      <c r="JR511" s="450"/>
      <c r="JS511" s="456"/>
      <c r="JT511" s="454" t="s">
        <v>90</v>
      </c>
      <c r="JU511" s="525" t="s">
        <v>530</v>
      </c>
      <c r="JV511" s="455"/>
      <c r="JW511" s="523">
        <f>IF(JV511="Kopman",1.6,1)</f>
        <v>1</v>
      </c>
      <c r="JX511" s="492">
        <f>VLOOKUP(JU511,$A$563:$F$2022,6,FALSE)</f>
        <v>1</v>
      </c>
      <c r="JY511" s="454" t="s">
        <v>61</v>
      </c>
      <c r="JZ511" s="450">
        <f>JX511*1.5*JW511</f>
        <v>1.5</v>
      </c>
      <c r="KA511" s="450"/>
      <c r="KB511" s="456"/>
      <c r="KC511" s="454" t="s">
        <v>90</v>
      </c>
      <c r="KD511" s="525" t="s">
        <v>425</v>
      </c>
      <c r="KE511" s="455"/>
      <c r="KF511" s="523">
        <f>IF(KE511="Kopman",1.6,1)</f>
        <v>1</v>
      </c>
      <c r="KG511" s="492">
        <f>VLOOKUP(KD511,$A$563:$F$2022,6,FALSE)</f>
        <v>8</v>
      </c>
      <c r="KH511" s="454" t="s">
        <v>61</v>
      </c>
      <c r="KI511" s="450">
        <f>KG511*1.5*KF511</f>
        <v>12</v>
      </c>
      <c r="KJ511" s="450"/>
      <c r="KK511" s="456"/>
      <c r="KL511" s="454" t="s">
        <v>90</v>
      </c>
      <c r="KM511" s="525" t="s">
        <v>509</v>
      </c>
      <c r="KN511" s="455"/>
      <c r="KO511" s="523">
        <f>IF(KN511="Kopman",1.6,1)</f>
        <v>1</v>
      </c>
      <c r="KP511" s="492">
        <f>VLOOKUP(KM511,$A$563:$F$2022,6,FALSE)</f>
        <v>33</v>
      </c>
      <c r="KQ511" s="454" t="s">
        <v>61</v>
      </c>
      <c r="KR511" s="450">
        <f>KP511*1.5</f>
        <v>49.5</v>
      </c>
      <c r="KS511" s="450"/>
      <c r="KT511" s="456"/>
      <c r="KU511" s="454" t="s">
        <v>90</v>
      </c>
      <c r="KV511" s="525" t="s">
        <v>425</v>
      </c>
      <c r="KW511" s="455"/>
      <c r="KX511" s="523">
        <f>IF(KW511="Kopman",1.6,1)</f>
        <v>1</v>
      </c>
      <c r="KY511" s="492">
        <f>VLOOKUP(KV511,$A$563:$F$2022,6,FALSE)</f>
        <v>8</v>
      </c>
      <c r="KZ511" s="454" t="s">
        <v>61</v>
      </c>
      <c r="LA511" s="450">
        <f>KY511*1.5*KX511</f>
        <v>12</v>
      </c>
      <c r="LB511" s="450"/>
      <c r="LC511" s="456"/>
      <c r="LD511" s="454" t="s">
        <v>90</v>
      </c>
      <c r="LE511" s="525" t="s">
        <v>425</v>
      </c>
      <c r="LF511" s="455"/>
      <c r="LG511" s="523">
        <f>IF(LF511="Kopman",1.6,1)</f>
        <v>1</v>
      </c>
      <c r="LH511" s="492">
        <f>VLOOKUP(LE511,$A$563:$F$2022,6,FALSE)</f>
        <v>8</v>
      </c>
      <c r="LI511" s="454" t="s">
        <v>61</v>
      </c>
      <c r="LJ511" s="450">
        <f>LH511*1.5*LG511</f>
        <v>12</v>
      </c>
      <c r="LK511" s="450"/>
      <c r="LL511" s="456"/>
      <c r="LM511" s="454" t="s">
        <v>90</v>
      </c>
      <c r="LN511" s="525" t="s">
        <v>509</v>
      </c>
      <c r="LO511" s="455"/>
      <c r="LP511" s="523">
        <f>IF(LO511="Kopman",1.6,1)</f>
        <v>1</v>
      </c>
      <c r="LQ511" s="492">
        <f>VLOOKUP(LN511,$A$563:$F$2022,6,FALSE)</f>
        <v>33</v>
      </c>
      <c r="LR511" s="454" t="s">
        <v>61</v>
      </c>
      <c r="LS511" s="450">
        <f>LQ511*1.5*LP511</f>
        <v>49.5</v>
      </c>
      <c r="LT511" s="450"/>
      <c r="LU511" s="456"/>
      <c r="LV511" s="454" t="s">
        <v>90</v>
      </c>
      <c r="LW511" s="525" t="s">
        <v>425</v>
      </c>
      <c r="LX511" s="455"/>
      <c r="LY511" s="523">
        <f>IF(LX511="Kopman",1.6,1)</f>
        <v>1</v>
      </c>
      <c r="LZ511" s="492">
        <f>VLOOKUP(LW511,$A$563:$F$2022,6,FALSE)</f>
        <v>8</v>
      </c>
      <c r="MA511" s="454" t="s">
        <v>61</v>
      </c>
      <c r="MB511" s="450">
        <f>LZ511*1.5*LY511</f>
        <v>12</v>
      </c>
      <c r="MC511" s="450"/>
      <c r="MD511" s="456"/>
      <c r="ME511" s="454" t="s">
        <v>90</v>
      </c>
      <c r="MF511" s="527" t="s">
        <v>425</v>
      </c>
      <c r="MG511" s="455" t="s">
        <v>2268</v>
      </c>
      <c r="MH511" s="523">
        <f>IF(MG511="Kopman",1.6,1)</f>
        <v>1.6</v>
      </c>
      <c r="MI511" s="492">
        <f>VLOOKUP(MF511,$A$563:$F$2022,6,FALSE)</f>
        <v>8</v>
      </c>
      <c r="MJ511" s="454" t="s">
        <v>61</v>
      </c>
      <c r="MK511" s="450">
        <f>MI511*1.5*MH511</f>
        <v>19.200000000000003</v>
      </c>
      <c r="ML511" s="450"/>
      <c r="MM511" s="456"/>
      <c r="MN511" s="454" t="s">
        <v>90</v>
      </c>
      <c r="MO511" s="525" t="s">
        <v>1937</v>
      </c>
      <c r="MP511" s="455" t="s">
        <v>2268</v>
      </c>
      <c r="MQ511" s="523">
        <f>IF(MP511="Kopman",1.6,1)</f>
        <v>1.6</v>
      </c>
      <c r="MR511" s="492">
        <f>VLOOKUP(MO511,$A$563:$F$2022,6,FALSE)</f>
        <v>0</v>
      </c>
      <c r="MS511" s="454" t="s">
        <v>61</v>
      </c>
      <c r="MT511" s="450">
        <f>MR511*1.5*MQ511</f>
        <v>0</v>
      </c>
      <c r="MU511" s="450"/>
      <c r="MV511" s="456"/>
      <c r="MW511" s="454" t="s">
        <v>90</v>
      </c>
      <c r="MX511" s="525" t="s">
        <v>425</v>
      </c>
      <c r="MY511" s="455"/>
      <c r="MZ511" s="523">
        <f>IF(MY511="Kopman",1.6,1)</f>
        <v>1</v>
      </c>
      <c r="NA511" s="492">
        <f>VLOOKUP(MX511,$A$563:$F$2022,6,FALSE)</f>
        <v>8</v>
      </c>
      <c r="NB511" s="454" t="s">
        <v>61</v>
      </c>
      <c r="NC511" s="450">
        <f>NA511*1.5*MZ511</f>
        <v>12</v>
      </c>
      <c r="ND511" s="450"/>
      <c r="NE511" s="456"/>
      <c r="NF511" s="454" t="s">
        <v>90</v>
      </c>
      <c r="NG511" s="525" t="s">
        <v>543</v>
      </c>
      <c r="NH511" s="455"/>
      <c r="NI511" s="523">
        <f>IF(NH511="Kopman",1.6,1)</f>
        <v>1</v>
      </c>
      <c r="NJ511" s="492">
        <f>VLOOKUP(NG511,$A$563:$F$2022,6,FALSE)</f>
        <v>11</v>
      </c>
      <c r="NK511" s="454" t="s">
        <v>61</v>
      </c>
      <c r="NL511" s="450">
        <f>NJ511*1.5*NI511</f>
        <v>16.5</v>
      </c>
      <c r="NM511" s="450"/>
      <c r="NN511" s="456"/>
      <c r="NO511" s="454" t="s">
        <v>90</v>
      </c>
      <c r="NP511" s="525" t="s">
        <v>425</v>
      </c>
      <c r="NQ511" s="455"/>
      <c r="NR511" s="523">
        <f>IF(NQ511="Kopman",1.6,1)</f>
        <v>1</v>
      </c>
      <c r="NS511" s="492">
        <f>VLOOKUP(NP511,$A$563:$F$2022,6,FALSE)</f>
        <v>8</v>
      </c>
      <c r="NT511" s="454" t="s">
        <v>61</v>
      </c>
      <c r="NU511" s="450">
        <f>NS511*1.5*NR511</f>
        <v>12</v>
      </c>
      <c r="NV511" s="450"/>
      <c r="NW511" s="456"/>
      <c r="NX511" s="454" t="s">
        <v>90</v>
      </c>
      <c r="NY511" s="490" t="s">
        <v>425</v>
      </c>
      <c r="NZ511" s="455"/>
      <c r="OA511" s="455"/>
      <c r="OB511" s="492">
        <f>VLOOKUP(NY511,$A$563:$F$2022,6,FALSE)</f>
        <v>8</v>
      </c>
      <c r="OC511" s="454" t="s">
        <v>61</v>
      </c>
      <c r="OD511" s="450">
        <f>OB511*1.5</f>
        <v>12</v>
      </c>
      <c r="OE511" s="450"/>
      <c r="OF511" s="456"/>
      <c r="OG511" s="454" t="s">
        <v>90</v>
      </c>
      <c r="OH511" s="525" t="s">
        <v>425</v>
      </c>
      <c r="OI511" s="455"/>
      <c r="OJ511" s="523">
        <f>IF(OI511="Kopman",1.6,1)</f>
        <v>1</v>
      </c>
      <c r="OK511" s="492">
        <f>VLOOKUP(OH511,$A$563:$F$2022,6,FALSE)</f>
        <v>8</v>
      </c>
      <c r="OL511" s="454" t="s">
        <v>61</v>
      </c>
      <c r="OM511" s="450">
        <f>OK511*1.5*OJ511</f>
        <v>12</v>
      </c>
      <c r="ON511" s="450"/>
      <c r="OO511" s="456"/>
      <c r="OP511" s="454" t="s">
        <v>90</v>
      </c>
      <c r="OQ511" s="490" t="s">
        <v>442</v>
      </c>
      <c r="OR511" s="455" t="s">
        <v>2268</v>
      </c>
      <c r="OS511" s="523">
        <f>IF(OR511="Kopman",1.6,1)</f>
        <v>1.6</v>
      </c>
      <c r="OT511" s="492">
        <f>VLOOKUP(OQ511,$A$563:$F$2022,6,FALSE)</f>
        <v>68</v>
      </c>
      <c r="OU511" s="454" t="s">
        <v>61</v>
      </c>
      <c r="OV511" s="450">
        <f>OT511*1.5*OS511</f>
        <v>163.20000000000002</v>
      </c>
      <c r="OW511" s="450"/>
      <c r="OX511" s="456"/>
      <c r="OY511" s="454" t="s">
        <v>90</v>
      </c>
      <c r="OZ511" s="525" t="s">
        <v>425</v>
      </c>
      <c r="PA511" s="455"/>
      <c r="PB511" s="523">
        <f>IF(PA511="Kopman",1.6,1)</f>
        <v>1</v>
      </c>
      <c r="PC511" s="492">
        <f>VLOOKUP(OZ511,$A$563:$F$2022,6,FALSE)</f>
        <v>8</v>
      </c>
      <c r="PD511" s="454" t="s">
        <v>61</v>
      </c>
      <c r="PE511" s="450">
        <f>PC511*1.5*PB511</f>
        <v>12</v>
      </c>
      <c r="PF511" s="450"/>
      <c r="PG511" s="456"/>
      <c r="PH511" s="454" t="s">
        <v>90</v>
      </c>
      <c r="PI511" s="525" t="s">
        <v>425</v>
      </c>
      <c r="PJ511" s="455"/>
      <c r="PK511" s="523">
        <f>IF(PJ511="Kopman",1.6,1)</f>
        <v>1</v>
      </c>
      <c r="PL511" s="492">
        <f>VLOOKUP(PI511,$A$563:$F$2022,6,FALSE)</f>
        <v>8</v>
      </c>
      <c r="PM511" s="454" t="s">
        <v>61</v>
      </c>
      <c r="PN511" s="450">
        <f>PL511*1.5*PK511</f>
        <v>12</v>
      </c>
      <c r="PO511" s="450"/>
      <c r="PP511" s="456"/>
      <c r="PQ511" s="454" t="s">
        <v>90</v>
      </c>
      <c r="PR511" s="490" t="s">
        <v>509</v>
      </c>
      <c r="PS511" s="455"/>
      <c r="PT511" s="523">
        <f>IF(PS511="Kopman",1.6,1)</f>
        <v>1</v>
      </c>
      <c r="PU511" s="492">
        <f>VLOOKUP(PR511,$A$563:$F$2022,6,FALSE)</f>
        <v>33</v>
      </c>
      <c r="PV511" s="454" t="s">
        <v>61</v>
      </c>
      <c r="PW511" s="450">
        <f>PU511*1.5*PT511</f>
        <v>49.5</v>
      </c>
      <c r="PX511" s="450"/>
      <c r="PY511" s="456"/>
      <c r="PZ511" s="454" t="s">
        <v>90</v>
      </c>
      <c r="QA511" s="525" t="s">
        <v>792</v>
      </c>
      <c r="QB511" s="455"/>
      <c r="QC511" s="523">
        <f>IF(QB511="Kopman",1.6,1)</f>
        <v>1</v>
      </c>
      <c r="QD511" s="492">
        <f>VLOOKUP(QA511,$A$563:$F$2022,6,FALSE)</f>
        <v>0</v>
      </c>
      <c r="QE511" s="454" t="s">
        <v>61</v>
      </c>
      <c r="QF511" s="450">
        <f>QD511*1.5*QC511</f>
        <v>0</v>
      </c>
      <c r="QG511" s="450"/>
      <c r="QH511" s="456"/>
      <c r="QI511" s="454" t="s">
        <v>90</v>
      </c>
      <c r="QJ511" s="490" t="s">
        <v>482</v>
      </c>
      <c r="QK511" s="455"/>
      <c r="QL511" s="523">
        <f>IF(QK511="Kopman",1.6,1)</f>
        <v>1</v>
      </c>
      <c r="QM511" s="492">
        <f>VLOOKUP(QJ511,$A$563:$F$2022,6,FALSE)</f>
        <v>4</v>
      </c>
      <c r="QN511" s="454" t="s">
        <v>61</v>
      </c>
      <c r="QO511" s="450">
        <f>QM511*1.5*QL511</f>
        <v>6</v>
      </c>
      <c r="QP511" s="450"/>
      <c r="QQ511" s="456"/>
      <c r="QR511" s="454" t="s">
        <v>90</v>
      </c>
      <c r="QS511" s="525" t="s">
        <v>491</v>
      </c>
      <c r="QT511" s="455"/>
      <c r="QU511" s="523">
        <f>IF(QT511="Kopman",1.6,1)</f>
        <v>1</v>
      </c>
      <c r="QV511" s="492">
        <f>VLOOKUP(QS511,$A$563:$F$2022,6,FALSE)</f>
        <v>65</v>
      </c>
      <c r="QW511" s="454" t="s">
        <v>61</v>
      </c>
      <c r="QX511" s="450">
        <f>QV511*1.5*QU511</f>
        <v>97.5</v>
      </c>
      <c r="QY511" s="450"/>
      <c r="QZ511" s="456"/>
      <c r="RA511" s="454" t="s">
        <v>90</v>
      </c>
      <c r="RB511" s="490" t="s">
        <v>530</v>
      </c>
      <c r="RC511" s="455"/>
      <c r="RD511" s="523">
        <f>IF(RC511="Kopman",1.6,1)</f>
        <v>1</v>
      </c>
      <c r="RE511" s="492">
        <f>VLOOKUP(RB511,$A$563:$F$2022,6,FALSE)</f>
        <v>1</v>
      </c>
      <c r="RF511" s="454" t="s">
        <v>61</v>
      </c>
      <c r="RG511" s="450">
        <f>RE511*1.5*RD511</f>
        <v>1.5</v>
      </c>
      <c r="RH511" s="450"/>
      <c r="RI511" s="456"/>
      <c r="RJ511" s="454" t="s">
        <v>90</v>
      </c>
      <c r="RK511" s="506" t="s">
        <v>186</v>
      </c>
      <c r="RL511" s="455"/>
      <c r="RM511" s="455"/>
      <c r="RN511" s="492" t="e">
        <f>VLOOKUP(RK511,$A$563:$F$2022,6,FALSE)</f>
        <v>#N/A</v>
      </c>
      <c r="RO511" s="454" t="s">
        <v>61</v>
      </c>
      <c r="RP511" s="450" t="e">
        <f>RN511*1.5</f>
        <v>#N/A</v>
      </c>
      <c r="RQ511" s="450"/>
      <c r="RR511" s="456"/>
      <c r="RS511" s="454" t="s">
        <v>90</v>
      </c>
      <c r="RT511" s="525" t="s">
        <v>442</v>
      </c>
      <c r="RU511" s="455"/>
      <c r="RV511" s="523">
        <f>IF(RU511="Kopman",1.6,1)</f>
        <v>1</v>
      </c>
      <c r="RW511" s="492">
        <f>VLOOKUP(RT511,$A$563:$F$2022,6,FALSE)</f>
        <v>68</v>
      </c>
      <c r="RX511" s="454" t="s">
        <v>61</v>
      </c>
      <c r="RY511" s="450">
        <f>RW511*1.5*RV511</f>
        <v>102</v>
      </c>
      <c r="RZ511" s="450"/>
      <c r="SA511" s="486"/>
      <c r="SB511" s="454" t="s">
        <v>90</v>
      </c>
      <c r="SC511" s="525" t="s">
        <v>543</v>
      </c>
      <c r="SD511" s="455"/>
      <c r="SE511" s="523">
        <f>IF(SD511="Kopman",1.6,1)</f>
        <v>1</v>
      </c>
      <c r="SF511" s="492">
        <f>VLOOKUP(SC511,$A$563:$F$2022,6,FALSE)</f>
        <v>11</v>
      </c>
      <c r="SG511" s="454" t="s">
        <v>61</v>
      </c>
      <c r="SH511" s="450">
        <f>SF511*1.5*SE511</f>
        <v>16.5</v>
      </c>
      <c r="SI511" s="450"/>
      <c r="SJ511" s="486"/>
      <c r="SK511" s="454" t="s">
        <v>90</v>
      </c>
      <c r="SL511" s="525" t="s">
        <v>442</v>
      </c>
      <c r="SM511" s="455"/>
      <c r="SN511" s="523">
        <f>IF(SM511="Kopman",1.6,1)</f>
        <v>1</v>
      </c>
      <c r="SO511" s="492">
        <f>VLOOKUP(SL511,$A$563:$F$2022,6,FALSE)</f>
        <v>68</v>
      </c>
      <c r="SP511" s="454" t="s">
        <v>61</v>
      </c>
      <c r="SQ511" s="450">
        <f>SO511*1.5*SN511</f>
        <v>102</v>
      </c>
      <c r="SR511" s="450"/>
      <c r="SS511" s="486"/>
      <c r="ST511" s="454" t="s">
        <v>90</v>
      </c>
      <c r="SU511" s="525" t="s">
        <v>425</v>
      </c>
      <c r="SV511" s="455"/>
      <c r="SW511" s="523">
        <f>IF(SV511="Kopman",1.6,1)</f>
        <v>1</v>
      </c>
      <c r="SX511" s="492">
        <f>VLOOKUP(SU511,$A$563:$F$2022,6,FALSE)</f>
        <v>8</v>
      </c>
      <c r="SY511" s="454" t="s">
        <v>61</v>
      </c>
      <c r="SZ511" s="450">
        <f>SX511*1.5*SW511</f>
        <v>12</v>
      </c>
      <c r="TA511" s="450"/>
      <c r="TB511" s="486"/>
      <c r="TC511" s="454" t="s">
        <v>90</v>
      </c>
      <c r="TD511" s="525" t="s">
        <v>543</v>
      </c>
      <c r="TE511" s="455"/>
      <c r="TF511" s="523">
        <f>IF(TE511="Kopman",1.6,1)</f>
        <v>1</v>
      </c>
      <c r="TG511" s="492">
        <f>VLOOKUP(TD511,$A$563:$F$2022,6,FALSE)</f>
        <v>11</v>
      </c>
      <c r="TH511" s="454" t="s">
        <v>61</v>
      </c>
      <c r="TI511" s="450">
        <f>TG511*1.5</f>
        <v>16.5</v>
      </c>
      <c r="TJ511" s="455"/>
      <c r="TK511" s="486"/>
      <c r="TL511" s="454" t="s">
        <v>90</v>
      </c>
      <c r="TM511" s="525" t="s">
        <v>495</v>
      </c>
      <c r="TN511" s="455" t="s">
        <v>2268</v>
      </c>
      <c r="TO511" s="523">
        <f>IF(TN511="Kopman",1.6,1)</f>
        <v>1.6</v>
      </c>
      <c r="TP511" s="492">
        <f>VLOOKUP(TM511,$A$563:$F$2022,6,FALSE)</f>
        <v>0</v>
      </c>
      <c r="TQ511" s="454" t="s">
        <v>61</v>
      </c>
      <c r="TR511" s="450">
        <f>TP511*1.5*TO511</f>
        <v>0</v>
      </c>
      <c r="TS511" s="450"/>
      <c r="TT511" s="486"/>
      <c r="TU511" s="454" t="s">
        <v>90</v>
      </c>
      <c r="TV511" s="506" t="s">
        <v>186</v>
      </c>
      <c r="TW511" s="455"/>
      <c r="TX511" s="523">
        <f>IF(TW511="Kopman",1.6,1)</f>
        <v>1</v>
      </c>
      <c r="TY511" s="492" t="e">
        <f>VLOOKUP(TV511,$A$563:$F$2022,6,FALSE)</f>
        <v>#N/A</v>
      </c>
      <c r="TZ511" s="454" t="s">
        <v>61</v>
      </c>
      <c r="UA511" s="450" t="e">
        <f>TY511*1.5*TX511</f>
        <v>#N/A</v>
      </c>
      <c r="UB511" s="450"/>
      <c r="UC511" s="486"/>
      <c r="UD511" s="454" t="s">
        <v>90</v>
      </c>
      <c r="UE511" s="525" t="s">
        <v>543</v>
      </c>
      <c r="UF511" s="455"/>
      <c r="UG511" s="523">
        <f>IF(UF511="Kopman",1.6,1)</f>
        <v>1</v>
      </c>
      <c r="UH511" s="492">
        <f>VLOOKUP(UE511,$A$563:$F$2022,6,FALSE)</f>
        <v>11</v>
      </c>
      <c r="UI511" s="454" t="s">
        <v>61</v>
      </c>
      <c r="UJ511" s="450">
        <f>UH511*1.5*UG511</f>
        <v>16.5</v>
      </c>
      <c r="UK511" s="450"/>
      <c r="UL511" s="486"/>
      <c r="UM511" s="454" t="s">
        <v>90</v>
      </c>
      <c r="UN511" s="506" t="s">
        <v>186</v>
      </c>
      <c r="UO511" s="455"/>
      <c r="UP511" s="523">
        <f>IF(UO511="Kopman",1.6,1)</f>
        <v>1</v>
      </c>
      <c r="UQ511" s="492" t="e">
        <f>VLOOKUP(UN511,$A$563:$F$2022,6,FALSE)</f>
        <v>#N/A</v>
      </c>
      <c r="UR511" s="454" t="s">
        <v>61</v>
      </c>
      <c r="US511" s="450" t="e">
        <f>UQ511*1.5*UP511</f>
        <v>#N/A</v>
      </c>
      <c r="UT511" s="450"/>
      <c r="UU511" s="486"/>
      <c r="UV511" s="454" t="s">
        <v>90</v>
      </c>
      <c r="UW511" s="525" t="s">
        <v>425</v>
      </c>
      <c r="UX511" s="455"/>
      <c r="UY511" s="523">
        <f>IF(UX511="Kopman",1.6,1)</f>
        <v>1</v>
      </c>
      <c r="UZ511" s="492">
        <f>VLOOKUP(UW511,$A$563:$F$2022,6,FALSE)</f>
        <v>8</v>
      </c>
      <c r="VA511" s="454" t="s">
        <v>61</v>
      </c>
      <c r="VB511" s="450">
        <f>UZ511*1.5*UY511</f>
        <v>12</v>
      </c>
      <c r="VC511" s="450"/>
      <c r="VD511" s="486"/>
      <c r="VE511" s="454" t="s">
        <v>90</v>
      </c>
      <c r="VF511" s="506" t="s">
        <v>186</v>
      </c>
      <c r="VG511" s="455"/>
      <c r="VH511" s="523">
        <f>IF(VG511="Kopman",1.6,1)</f>
        <v>1</v>
      </c>
      <c r="VI511" s="492" t="e">
        <f>VLOOKUP(VF511,$A$563:$F$2022,6,FALSE)</f>
        <v>#N/A</v>
      </c>
      <c r="VJ511" s="454" t="s">
        <v>61</v>
      </c>
      <c r="VK511" s="450" t="e">
        <f>VI511*1.5*VH511</f>
        <v>#N/A</v>
      </c>
      <c r="VL511" s="450"/>
      <c r="VM511" s="486"/>
      <c r="VN511" s="454" t="s">
        <v>90</v>
      </c>
      <c r="VO511" s="525" t="s">
        <v>425</v>
      </c>
      <c r="VP511" s="455"/>
      <c r="VQ511" s="523">
        <f>IF(VP511="Kopman",1.6,1)</f>
        <v>1</v>
      </c>
      <c r="VR511" s="492">
        <f>VLOOKUP(VO511,$A$563:$F$2022,6,FALSE)</f>
        <v>8</v>
      </c>
      <c r="VS511" s="454" t="s">
        <v>61</v>
      </c>
      <c r="VT511" s="450">
        <f>VR511*1.5*VQ511</f>
        <v>12</v>
      </c>
      <c r="VU511" s="450"/>
      <c r="VV511" s="486"/>
      <c r="VW511" s="454" t="s">
        <v>90</v>
      </c>
      <c r="VX511" s="506" t="s">
        <v>186</v>
      </c>
      <c r="VY511" s="455"/>
      <c r="VZ511" s="455"/>
      <c r="WA511" s="492" t="e">
        <f>VLOOKUP(VX511,$A$563:$F$2022,6,FALSE)</f>
        <v>#N/A</v>
      </c>
      <c r="WB511" s="454" t="s">
        <v>61</v>
      </c>
      <c r="WC511" s="450" t="e">
        <f>WA511*1.5</f>
        <v>#N/A</v>
      </c>
      <c r="WD511" s="455"/>
      <c r="WE511" s="486"/>
      <c r="WF511" s="454" t="s">
        <v>90</v>
      </c>
      <c r="WG511" s="525" t="s">
        <v>543</v>
      </c>
      <c r="WH511" s="455"/>
      <c r="WI511" s="523">
        <f>IF(WH511="Kopman",1.6,1)</f>
        <v>1</v>
      </c>
      <c r="WJ511" s="492">
        <f>VLOOKUP(WG511,$A$563:$F$2022,6,FALSE)</f>
        <v>11</v>
      </c>
      <c r="WK511" s="454" t="s">
        <v>61</v>
      </c>
      <c r="WL511" s="450">
        <f>WJ511*1.5</f>
        <v>16.5</v>
      </c>
      <c r="WM511" s="455"/>
      <c r="WN511" s="486"/>
      <c r="WO511" s="454" t="s">
        <v>90</v>
      </c>
      <c r="WP511" s="525" t="s">
        <v>425</v>
      </c>
      <c r="WQ511" s="492"/>
      <c r="WR511" s="523">
        <f>IF(WQ511="Kopman",1.6,1)</f>
        <v>1</v>
      </c>
      <c r="WS511" s="492">
        <f>VLOOKUP(WP511,$A$563:$F$2022,6,FALSE)</f>
        <v>8</v>
      </c>
      <c r="WT511" s="454" t="s">
        <v>61</v>
      </c>
      <c r="WU511" s="450">
        <f>WS511*1.5*WR511</f>
        <v>12</v>
      </c>
      <c r="WV511" s="450"/>
      <c r="WW511" s="486"/>
      <c r="WX511" s="454" t="s">
        <v>90</v>
      </c>
      <c r="WY511" s="525" t="s">
        <v>643</v>
      </c>
      <c r="WZ511" s="455"/>
      <c r="XA511" s="523">
        <f>IF(WZ511="Kopman",1.6,1)</f>
        <v>1</v>
      </c>
      <c r="XB511" s="492">
        <f>VLOOKUP(WY511,$A$563:$F$2022,6,FALSE)</f>
        <v>14</v>
      </c>
      <c r="XC511" s="454" t="s">
        <v>61</v>
      </c>
      <c r="XD511" s="450">
        <f>XB511*1.5</f>
        <v>21</v>
      </c>
      <c r="XE511" s="455"/>
      <c r="XF511" s="486"/>
      <c r="XG511" s="454" t="s">
        <v>90</v>
      </c>
      <c r="XH511" s="506" t="s">
        <v>186</v>
      </c>
      <c r="XI511" s="455"/>
      <c r="XJ511" s="455"/>
      <c r="XK511" s="492" t="e">
        <f>VLOOKUP(XH511,$A$563:$F$2022,6,FALSE)</f>
        <v>#N/A</v>
      </c>
      <c r="XL511" s="454" t="s">
        <v>61</v>
      </c>
      <c r="XM511" s="450" t="e">
        <f>XK511*1.5</f>
        <v>#N/A</v>
      </c>
      <c r="XN511" s="455"/>
      <c r="XO511" s="486"/>
      <c r="XP511" s="454" t="s">
        <v>90</v>
      </c>
      <c r="XQ511" s="525" t="s">
        <v>543</v>
      </c>
      <c r="XR511" s="455" t="s">
        <v>2268</v>
      </c>
      <c r="XS511" s="523">
        <f>IF(XR511="Kopman",1.6,1)</f>
        <v>1.6</v>
      </c>
      <c r="XT511" s="492">
        <f>VLOOKUP(XQ511,$A$563:$F$2022,6,FALSE)</f>
        <v>11</v>
      </c>
      <c r="XU511" s="454" t="s">
        <v>61</v>
      </c>
      <c r="XV511" s="450">
        <f>XT511*1.5*XS511</f>
        <v>26.400000000000002</v>
      </c>
      <c r="XW511" s="450"/>
      <c r="XX511" s="486"/>
      <c r="XY511" s="454" t="s">
        <v>90</v>
      </c>
      <c r="XZ511" s="525" t="s">
        <v>530</v>
      </c>
      <c r="YA511" s="455"/>
      <c r="YB511" s="523">
        <f>IF(YA511="Kopman",1.6,1)</f>
        <v>1</v>
      </c>
      <c r="YC511" s="492">
        <f>VLOOKUP(XZ511,$A$563:$F$2022,6,FALSE)</f>
        <v>1</v>
      </c>
      <c r="YD511" s="454" t="s">
        <v>61</v>
      </c>
      <c r="YE511" s="450">
        <f>YC511*1.5</f>
        <v>1.5</v>
      </c>
      <c r="YF511" s="455"/>
      <c r="YG511" s="486"/>
      <c r="YH511" s="454" t="s">
        <v>90</v>
      </c>
      <c r="YI511" s="525" t="s">
        <v>536</v>
      </c>
      <c r="YJ511" s="455"/>
      <c r="YK511" s="523">
        <f>IF(YJ511="Kopman",1.6,1)</f>
        <v>1</v>
      </c>
      <c r="YL511" s="492">
        <f>VLOOKUP(YI511,$A$563:$F$2022,6,FALSE)</f>
        <v>4</v>
      </c>
      <c r="YM511" s="454" t="s">
        <v>61</v>
      </c>
      <c r="YN511" s="450">
        <f>YL511*1.5*YK511</f>
        <v>6</v>
      </c>
      <c r="YO511" s="450"/>
      <c r="YP511" s="486"/>
      <c r="YQ511" s="454" t="s">
        <v>90</v>
      </c>
      <c r="YR511" s="506" t="s">
        <v>186</v>
      </c>
      <c r="YS511" s="455"/>
      <c r="YT511" s="455"/>
      <c r="YU511" s="492" t="e">
        <f>VLOOKUP(YR511,$A$563:$F$2022,6,FALSE)</f>
        <v>#N/A</v>
      </c>
      <c r="YV511" s="454" t="s">
        <v>61</v>
      </c>
      <c r="YW511" s="450" t="e">
        <f>YU511*1.5</f>
        <v>#N/A</v>
      </c>
      <c r="YX511" s="455"/>
      <c r="YY511" s="486"/>
      <c r="YZ511" s="454" t="s">
        <v>90</v>
      </c>
      <c r="ZA511" s="506" t="s">
        <v>186</v>
      </c>
      <c r="ZB511" s="455"/>
      <c r="ZC511" s="455"/>
      <c r="ZD511" s="492" t="e">
        <f>VLOOKUP(ZA511,$A$563:$F$2022,6,FALSE)</f>
        <v>#N/A</v>
      </c>
      <c r="ZE511" s="454" t="s">
        <v>61</v>
      </c>
      <c r="ZF511" s="450" t="e">
        <f>ZD511*1.5</f>
        <v>#N/A</v>
      </c>
      <c r="ZG511" s="455"/>
      <c r="ZH511" s="486"/>
      <c r="ZI511" s="454" t="s">
        <v>90</v>
      </c>
      <c r="ZJ511" s="490" t="s">
        <v>543</v>
      </c>
      <c r="ZK511" s="455"/>
      <c r="ZL511" s="455"/>
      <c r="ZM511" s="492">
        <f>VLOOKUP(ZJ511,$A$563:$F$2022,6,FALSE)</f>
        <v>11</v>
      </c>
      <c r="ZN511" s="454" t="s">
        <v>61</v>
      </c>
      <c r="ZO511" s="450">
        <f>ZM511*1.5</f>
        <v>16.5</v>
      </c>
      <c r="ZP511" s="455"/>
      <c r="ZQ511" s="486"/>
      <c r="ZR511" s="454" t="s">
        <v>90</v>
      </c>
      <c r="ZS511" s="506" t="s">
        <v>186</v>
      </c>
      <c r="ZT511" s="455"/>
      <c r="ZU511" s="523">
        <f>IF(ZT511="Kopman",1.6,1)</f>
        <v>1</v>
      </c>
      <c r="ZV511" s="492" t="e">
        <f>VLOOKUP(ZS511,$A$563:$F$2022,6,FALSE)</f>
        <v>#N/A</v>
      </c>
      <c r="ZW511" s="454" t="s">
        <v>61</v>
      </c>
      <c r="ZX511" s="450" t="e">
        <f>ZV511*1.5*ZU511</f>
        <v>#N/A</v>
      </c>
      <c r="ZY511" s="450"/>
      <c r="ZZ511" s="486"/>
      <c r="AAA511" s="454" t="s">
        <v>90</v>
      </c>
      <c r="AAB511" s="506" t="s">
        <v>186</v>
      </c>
      <c r="AAC511" s="455"/>
      <c r="AAD511" s="523">
        <f>IF(AAC511="Kopman",1.6,1)</f>
        <v>1</v>
      </c>
      <c r="AAE511" s="492" t="e">
        <f>VLOOKUP(AAB511,$A$563:$F$2022,6,FALSE)</f>
        <v>#N/A</v>
      </c>
      <c r="AAF511" s="454" t="s">
        <v>61</v>
      </c>
      <c r="AAG511" s="450" t="e">
        <f>AAE511*1.5*AAD511</f>
        <v>#N/A</v>
      </c>
      <c r="AAH511" s="450"/>
      <c r="AAI511" s="486"/>
      <c r="AAJ511" s="454" t="s">
        <v>90</v>
      </c>
      <c r="AAK511" s="506" t="s">
        <v>186</v>
      </c>
      <c r="AAL511" s="455"/>
      <c r="AAM511" s="523">
        <f>IF(AAL511="Kopman",1.6,1)</f>
        <v>1</v>
      </c>
      <c r="AAN511" s="492" t="e">
        <f>VLOOKUP(AAK511,$A$563:$F$2022,6,FALSE)</f>
        <v>#N/A</v>
      </c>
      <c r="AAO511" s="454" t="s">
        <v>61</v>
      </c>
      <c r="AAP511" s="450" t="e">
        <f>AAN511*1.5*AAM511</f>
        <v>#N/A</v>
      </c>
      <c r="AAQ511" s="450"/>
      <c r="AAR511" s="486"/>
      <c r="AAS511" s="454" t="s">
        <v>90</v>
      </c>
      <c r="AAT511" s="506" t="s">
        <v>186</v>
      </c>
      <c r="AAU511" s="455"/>
      <c r="AAV511" s="523">
        <f>IF(AAU511="Kopman",1.6,1)</f>
        <v>1</v>
      </c>
      <c r="AAW511" s="492" t="e">
        <f>VLOOKUP(AAT511,$A$563:$F$2022,6,FALSE)</f>
        <v>#N/A</v>
      </c>
      <c r="AAX511" s="454" t="s">
        <v>61</v>
      </c>
      <c r="AAY511" s="450" t="e">
        <f>AAW511*1.5*AAV511</f>
        <v>#N/A</v>
      </c>
      <c r="AAZ511" s="450"/>
      <c r="ABA511" s="486"/>
      <c r="ABB511" s="454" t="s">
        <v>90</v>
      </c>
      <c r="ABC511" s="506" t="s">
        <v>186</v>
      </c>
      <c r="ABD511" s="455"/>
      <c r="ABE511" s="523">
        <f>IF(ABD511="Kopman",1.6,1)</f>
        <v>1</v>
      </c>
      <c r="ABF511" s="492" t="e">
        <f>VLOOKUP(ABC511,$A$563:$F$2022,6,FALSE)</f>
        <v>#N/A</v>
      </c>
      <c r="ABG511" s="454" t="s">
        <v>61</v>
      </c>
      <c r="ABH511" s="450" t="e">
        <f>ABF511*1.5*ABE511</f>
        <v>#N/A</v>
      </c>
      <c r="ABI511" s="450"/>
      <c r="ABJ511" s="486"/>
      <c r="ABK511" s="454" t="s">
        <v>90</v>
      </c>
      <c r="ABL511" s="506" t="s">
        <v>186</v>
      </c>
      <c r="ABM511" s="455"/>
      <c r="ABN511" s="523">
        <f>IF(ABM511="Kopman",1.6,1)</f>
        <v>1</v>
      </c>
      <c r="ABO511" s="492" t="e">
        <f>VLOOKUP(ABL511,$A$563:$F$2022,6,FALSE)</f>
        <v>#N/A</v>
      </c>
      <c r="ABP511" s="454" t="s">
        <v>61</v>
      </c>
      <c r="ABQ511" s="450" t="e">
        <f>ABO511*1.5*ABN511</f>
        <v>#N/A</v>
      </c>
      <c r="ABR511" s="450"/>
      <c r="ABS511" s="486"/>
      <c r="ABT511" s="454" t="s">
        <v>90</v>
      </c>
      <c r="ABU511" s="506" t="s">
        <v>186</v>
      </c>
      <c r="ABV511" s="455"/>
      <c r="ABW511" s="523">
        <f>IF(ABV511="Kopman",1.6,1)</f>
        <v>1</v>
      </c>
      <c r="ABX511" s="492" t="e">
        <f>VLOOKUP(ABU511,$A$563:$F$2022,6,FALSE)</f>
        <v>#N/A</v>
      </c>
      <c r="ABY511" s="454" t="s">
        <v>61</v>
      </c>
      <c r="ABZ511" s="450" t="e">
        <f>ABX511*1.5*ABW511</f>
        <v>#N/A</v>
      </c>
      <c r="ACA511" s="450"/>
      <c r="ACB511" s="486"/>
      <c r="ACC511" s="454" t="s">
        <v>90</v>
      </c>
      <c r="ACD511" s="506" t="s">
        <v>186</v>
      </c>
      <c r="ACE511" s="455"/>
      <c r="ACF511" s="523">
        <f>IF(ACE511="Kopman",1.6,1)</f>
        <v>1</v>
      </c>
      <c r="ACG511" s="492" t="e">
        <f>VLOOKUP(ACD511,$A$563:$F$2022,6,FALSE)</f>
        <v>#N/A</v>
      </c>
      <c r="ACH511" s="454" t="s">
        <v>61</v>
      </c>
      <c r="ACI511" s="450" t="e">
        <f>ACG511*1.5*ACF511</f>
        <v>#N/A</v>
      </c>
      <c r="ACJ511" s="450"/>
      <c r="ACK511" s="486"/>
      <c r="ACL511" s="454" t="s">
        <v>90</v>
      </c>
      <c r="ACM511" s="506" t="s">
        <v>186</v>
      </c>
      <c r="ACN511" s="455"/>
      <c r="ACO511" s="523">
        <f>IF(ACN511="Kopman",1.6,1)</f>
        <v>1</v>
      </c>
      <c r="ACP511" s="492" t="e">
        <f>VLOOKUP(ACM511,$A$563:$F$2022,6,FALSE)</f>
        <v>#N/A</v>
      </c>
      <c r="ACQ511" s="454" t="s">
        <v>61</v>
      </c>
      <c r="ACR511" s="450" t="e">
        <f>ACP511*1.5*ACO511</f>
        <v>#N/A</v>
      </c>
      <c r="ACS511" s="450"/>
      <c r="ACT511" s="486"/>
      <c r="ACU511" s="454" t="s">
        <v>90</v>
      </c>
      <c r="ACV511" s="490" t="s">
        <v>591</v>
      </c>
      <c r="ACW511" s="455"/>
      <c r="ACX511" s="523">
        <f>IF(ACW511="Kopman",1.6,1)</f>
        <v>1</v>
      </c>
      <c r="ACY511" s="492">
        <f>VLOOKUP(ACV511,$A$563:$F$2022,6,FALSE)</f>
        <v>33</v>
      </c>
      <c r="ACZ511" s="454" t="s">
        <v>61</v>
      </c>
      <c r="ADA511" s="450">
        <f>ACY511*1.5*ACX511</f>
        <v>49.5</v>
      </c>
      <c r="ADB511" s="450"/>
      <c r="ADC511" s="486"/>
      <c r="ADD511" s="454" t="s">
        <v>90</v>
      </c>
      <c r="ADE511" s="525" t="s">
        <v>425</v>
      </c>
      <c r="ADF511" s="455" t="s">
        <v>2268</v>
      </c>
      <c r="ADG511" s="523">
        <f>IF(ADF511="Kopman",1.6,1)</f>
        <v>1.6</v>
      </c>
      <c r="ADH511" s="492">
        <f>VLOOKUP(ADE511,$A$563:$F$2022,6,FALSE)</f>
        <v>8</v>
      </c>
      <c r="ADI511" s="454" t="s">
        <v>61</v>
      </c>
      <c r="ADJ511" s="450">
        <f>ADH511*1.5</f>
        <v>12</v>
      </c>
      <c r="ADK511" s="455"/>
      <c r="ADL511" s="486"/>
      <c r="ADM511" s="454" t="s">
        <v>90</v>
      </c>
      <c r="ADN511" s="525" t="s">
        <v>530</v>
      </c>
      <c r="ADO511" s="455"/>
      <c r="ADP511" s="523">
        <f>IF(ADO511="Kopman",1.6,1)</f>
        <v>1</v>
      </c>
      <c r="ADQ511" s="492">
        <f>VLOOKUP(ADN511,$A$563:$F$2022,6,FALSE)</f>
        <v>1</v>
      </c>
      <c r="ADR511" s="454" t="s">
        <v>61</v>
      </c>
      <c r="ADS511" s="450">
        <f>ADQ511*1.5*ADP511</f>
        <v>1.5</v>
      </c>
      <c r="ADT511" s="450"/>
      <c r="ADU511" s="486"/>
      <c r="ADV511" s="454" t="s">
        <v>90</v>
      </c>
      <c r="ADW511" s="525" t="s">
        <v>643</v>
      </c>
      <c r="ADX511" s="455"/>
      <c r="ADY511" s="455"/>
      <c r="ADZ511" s="492">
        <f>VLOOKUP(ADW511,$A$563:$F$2022,6,FALSE)</f>
        <v>14</v>
      </c>
      <c r="AEA511" s="454" t="s">
        <v>61</v>
      </c>
      <c r="AEB511" s="450">
        <f>ADZ511*1.5</f>
        <v>21</v>
      </c>
      <c r="AEC511" s="455"/>
      <c r="AED511" s="486"/>
      <c r="AEE511" s="454" t="s">
        <v>90</v>
      </c>
      <c r="AEF511" s="525" t="s">
        <v>425</v>
      </c>
      <c r="AEG511" s="455" t="s">
        <v>2268</v>
      </c>
      <c r="AEH511" s="523">
        <f>IF(AEG511="Kopman",1.6,1)</f>
        <v>1.6</v>
      </c>
      <c r="AEI511" s="492">
        <f>VLOOKUP(AEF511,$A$563:$F$2022,6,FALSE)</f>
        <v>8</v>
      </c>
      <c r="AEJ511" s="454" t="s">
        <v>61</v>
      </c>
      <c r="AEK511" s="450">
        <f>AEI511*1.5</f>
        <v>12</v>
      </c>
      <c r="AEL511" s="455"/>
      <c r="AEM511" s="486"/>
      <c r="AEN511" s="454" t="s">
        <v>90</v>
      </c>
      <c r="AEO511" s="525" t="s">
        <v>558</v>
      </c>
      <c r="AEP511" s="455"/>
      <c r="AEQ511" s="523">
        <f>IF(AEP511="Kopman",1.6,1)</f>
        <v>1</v>
      </c>
      <c r="AER511" s="492">
        <f>VLOOKUP(AEO511,$A$563:$F$2022,6,FALSE)</f>
        <v>1</v>
      </c>
      <c r="AES511" s="454" t="s">
        <v>61</v>
      </c>
      <c r="AET511" s="450">
        <f>AER511*1.5</f>
        <v>1.5</v>
      </c>
      <c r="AEU511" s="455"/>
      <c r="AEV511" s="486"/>
      <c r="AEW511" s="454" t="s">
        <v>90</v>
      </c>
      <c r="AEX511" s="525" t="s">
        <v>442</v>
      </c>
      <c r="AEY511" s="455" t="s">
        <v>2268</v>
      </c>
      <c r="AEZ511" s="523">
        <f>IF(AEY511="Kopman",1.6,1)</f>
        <v>1.6</v>
      </c>
      <c r="AFA511" s="492">
        <f>VLOOKUP(AEX511,$A$563:$F$2022,6,FALSE)</f>
        <v>68</v>
      </c>
      <c r="AFB511" s="454" t="s">
        <v>61</v>
      </c>
      <c r="AFC511" s="450">
        <f>AFA511*1.5*AEZ511</f>
        <v>163.20000000000002</v>
      </c>
      <c r="AFD511" s="450"/>
      <c r="AFE511" s="486"/>
      <c r="AFF511" s="454" t="s">
        <v>90</v>
      </c>
      <c r="AFG511" s="525" t="s">
        <v>425</v>
      </c>
      <c r="AFH511" s="455"/>
      <c r="AFI511" s="523">
        <f>IF(AFH511="Kopman",1.6,1)</f>
        <v>1</v>
      </c>
      <c r="AFJ511" s="492">
        <f>VLOOKUP(AFG511,$A$563:$F$2022,6,FALSE)</f>
        <v>8</v>
      </c>
      <c r="AFK511" s="454" t="s">
        <v>61</v>
      </c>
      <c r="AFL511" s="450">
        <f>AFJ511*1.5*AFI511</f>
        <v>12</v>
      </c>
      <c r="AFM511" s="450"/>
      <c r="AFN511" s="486"/>
      <c r="AFO511" s="454" t="s">
        <v>90</v>
      </c>
      <c r="AFP511" s="525" t="s">
        <v>425</v>
      </c>
      <c r="AFQ511" s="455"/>
      <c r="AFR511" s="523">
        <f>IF(AFQ511="Kopman",1.6,1)</f>
        <v>1</v>
      </c>
      <c r="AFS511" s="492">
        <f>VLOOKUP(AFP511,$A$563:$F$2022,6,FALSE)</f>
        <v>8</v>
      </c>
      <c r="AFT511" s="454" t="s">
        <v>61</v>
      </c>
      <c r="AFU511" s="450">
        <f>AFS511*1.5*AFR511</f>
        <v>12</v>
      </c>
      <c r="AFV511" s="450"/>
      <c r="AFW511" s="486"/>
      <c r="AFX511" s="454" t="s">
        <v>90</v>
      </c>
      <c r="AFY511" s="528" t="s">
        <v>530</v>
      </c>
      <c r="AFZ511" s="455"/>
      <c r="AGA511" s="523">
        <f>IF(AFZ511="Kopman",1.6,1)</f>
        <v>1</v>
      </c>
      <c r="AGB511" s="492">
        <f>VLOOKUP(AFY511,$A$563:$F$2022,6,FALSE)</f>
        <v>1</v>
      </c>
      <c r="AGC511" s="454" t="s">
        <v>61</v>
      </c>
      <c r="AGD511" s="450">
        <f>AGB511*1.5*AGA511</f>
        <v>1.5</v>
      </c>
      <c r="AGE511" s="450"/>
      <c r="AGF511" s="486"/>
      <c r="AGG511" s="454" t="s">
        <v>90</v>
      </c>
      <c r="AGH511" s="525" t="s">
        <v>450</v>
      </c>
      <c r="AGI511" s="455"/>
      <c r="AGJ511" s="523">
        <f>IF(AGI511="Kopman",1.6,1)</f>
        <v>1</v>
      </c>
      <c r="AGK511" s="492">
        <f>VLOOKUP(AGH511,$A$563:$F$2022,6,FALSE)</f>
        <v>0</v>
      </c>
      <c r="AGL511" s="454" t="s">
        <v>61</v>
      </c>
      <c r="AGM511" s="450">
        <f>AGK511*1.5*AGJ511</f>
        <v>0</v>
      </c>
      <c r="AGN511" s="450"/>
      <c r="AGO511" s="486"/>
      <c r="AGP511" s="454" t="s">
        <v>90</v>
      </c>
      <c r="AGQ511" s="525" t="s">
        <v>570</v>
      </c>
      <c r="AGR511" s="455"/>
      <c r="AGS511" s="523">
        <f>IF(AGR511="Kopman",1.6,1)</f>
        <v>1</v>
      </c>
      <c r="AGT511" s="492">
        <f>VLOOKUP(AGQ511,$A$563:$F$2022,6,FALSE)</f>
        <v>1</v>
      </c>
      <c r="AGU511" s="454" t="s">
        <v>61</v>
      </c>
      <c r="AGV511" s="450">
        <f>AGT511*1.5*AGS511</f>
        <v>1.5</v>
      </c>
      <c r="AGW511" s="450"/>
      <c r="AGX511" s="486"/>
      <c r="AGY511" s="454" t="s">
        <v>90</v>
      </c>
      <c r="AGZ511" s="527" t="s">
        <v>1319</v>
      </c>
      <c r="AHA511" s="455"/>
      <c r="AHB511" s="523">
        <f>IF(AHA511="Kopman",1.6,1)</f>
        <v>1</v>
      </c>
      <c r="AHC511" s="492">
        <f>VLOOKUP(AGZ511,$A$563:$F$2022,6,FALSE)</f>
        <v>0</v>
      </c>
      <c r="AHD511" s="454" t="s">
        <v>61</v>
      </c>
      <c r="AHE511" s="450">
        <f>AHC511*1.5*AHB511</f>
        <v>0</v>
      </c>
      <c r="AHF511" s="450"/>
      <c r="AHG511" s="486"/>
      <c r="AHH511" s="495"/>
      <c r="AHI511" s="543"/>
      <c r="AHJ511" s="496"/>
      <c r="AHK511" s="533"/>
      <c r="AHL511" s="497"/>
      <c r="AHM511" s="495"/>
      <c r="AHN511" s="481"/>
      <c r="AHO511" s="481"/>
      <c r="AHP511" s="496"/>
      <c r="AHQ511" s="495"/>
      <c r="AHR511" s="512"/>
      <c r="AHS511" s="496"/>
      <c r="AHT511" s="533"/>
      <c r="AHU511" s="497"/>
      <c r="AHV511" s="495"/>
      <c r="AHW511" s="481"/>
      <c r="AHX511" s="481"/>
      <c r="AHY511" s="496"/>
      <c r="AHZ511" s="495"/>
      <c r="AIA511" s="512"/>
      <c r="AIB511" s="496"/>
      <c r="AIC511" s="533"/>
      <c r="AID511" s="497"/>
      <c r="AIE511" s="495"/>
      <c r="AIF511" s="481"/>
      <c r="AIG511" s="481"/>
      <c r="AIH511" s="496"/>
      <c r="AII511" s="263"/>
      <c r="AIJ511" s="434"/>
      <c r="AIK511" s="264"/>
      <c r="AIL511" s="264"/>
      <c r="AIM511" s="265"/>
      <c r="AIN511" s="263"/>
      <c r="AIO511" s="210"/>
      <c r="AIP511" s="264"/>
      <c r="AIQ511" s="264"/>
    </row>
    <row r="512" spans="1:927" s="16" customFormat="1" ht="15">
      <c r="A512" s="454" t="s">
        <v>91</v>
      </c>
      <c r="B512" s="490" t="s">
        <v>543</v>
      </c>
      <c r="C512" s="455"/>
      <c r="D512" s="492"/>
      <c r="E512" s="492">
        <f>VLOOKUP(B512,$A$563:$F$2022,6,FALSE)</f>
        <v>11</v>
      </c>
      <c r="F512" s="454" t="s">
        <v>63</v>
      </c>
      <c r="G512" s="450">
        <f>E512*1.4</f>
        <v>15.399999999999999</v>
      </c>
      <c r="H512" s="450"/>
      <c r="I512" s="456"/>
      <c r="J512" s="454" t="s">
        <v>91</v>
      </c>
      <c r="K512" s="525" t="s">
        <v>1427</v>
      </c>
      <c r="L512" s="455"/>
      <c r="M512" s="492"/>
      <c r="N512" s="492">
        <f>VLOOKUP(K512,$A$563:$F$2022,6,FALSE)</f>
        <v>1</v>
      </c>
      <c r="O512" s="454" t="s">
        <v>63</v>
      </c>
      <c r="P512" s="450">
        <f>N512*1.4</f>
        <v>1.4</v>
      </c>
      <c r="Q512" s="450"/>
      <c r="R512" s="456"/>
      <c r="S512" s="454" t="s">
        <v>91</v>
      </c>
      <c r="T512" s="525" t="s">
        <v>425</v>
      </c>
      <c r="U512" s="455"/>
      <c r="V512" s="492"/>
      <c r="W512" s="492">
        <f>VLOOKUP(T512,$A$563:$F$2022,6,FALSE)</f>
        <v>8</v>
      </c>
      <c r="X512" s="454" t="s">
        <v>63</v>
      </c>
      <c r="Y512" s="450">
        <f>W512*1.4</f>
        <v>11.2</v>
      </c>
      <c r="Z512" s="450"/>
      <c r="AA512" s="456"/>
      <c r="AB512" s="454" t="s">
        <v>91</v>
      </c>
      <c r="AC512" s="525" t="s">
        <v>543</v>
      </c>
      <c r="AD512" s="455"/>
      <c r="AE512" s="492"/>
      <c r="AF512" s="492">
        <f>VLOOKUP(AC512,$A$563:$F$2022,6,FALSE)</f>
        <v>11</v>
      </c>
      <c r="AG512" s="454" t="s">
        <v>63</v>
      </c>
      <c r="AH512" s="450">
        <f>AF512*1.4</f>
        <v>15.399999999999999</v>
      </c>
      <c r="AI512" s="450"/>
      <c r="AJ512" s="456"/>
      <c r="AK512" s="454" t="s">
        <v>91</v>
      </c>
      <c r="AL512" s="490" t="s">
        <v>543</v>
      </c>
      <c r="AM512" s="455"/>
      <c r="AN512" s="492"/>
      <c r="AO512" s="492">
        <f>VLOOKUP(AL512,$A$563:$F$2022,6,FALSE)</f>
        <v>11</v>
      </c>
      <c r="AP512" s="454" t="s">
        <v>63</v>
      </c>
      <c r="AQ512" s="450">
        <f>AO512*1.4</f>
        <v>15.399999999999999</v>
      </c>
      <c r="AR512" s="450"/>
      <c r="AS512" s="456"/>
      <c r="AT512" s="454" t="s">
        <v>91</v>
      </c>
      <c r="AU512" s="525" t="s">
        <v>1427</v>
      </c>
      <c r="AV512" s="455"/>
      <c r="AW512" s="492"/>
      <c r="AX512" s="492">
        <f>VLOOKUP(AU512,$A$563:$F$2022,6,FALSE)</f>
        <v>1</v>
      </c>
      <c r="AY512" s="454" t="s">
        <v>63</v>
      </c>
      <c r="AZ512" s="450">
        <f>AX512*1.4</f>
        <v>1.4</v>
      </c>
      <c r="BA512" s="450"/>
      <c r="BB512" s="456"/>
      <c r="BC512" s="454" t="s">
        <v>91</v>
      </c>
      <c r="BD512" s="525" t="s">
        <v>792</v>
      </c>
      <c r="BE512" s="455"/>
      <c r="BF512" s="492"/>
      <c r="BG512" s="492">
        <f>VLOOKUP(BD512,$A$563:$F$2022,6,FALSE)</f>
        <v>0</v>
      </c>
      <c r="BH512" s="454" t="s">
        <v>63</v>
      </c>
      <c r="BI512" s="450">
        <f>BG512*1.4</f>
        <v>0</v>
      </c>
      <c r="BJ512" s="450"/>
      <c r="BK512" s="456"/>
      <c r="BL512" s="454" t="s">
        <v>91</v>
      </c>
      <c r="BM512" s="525" t="s">
        <v>450</v>
      </c>
      <c r="BN512" s="455"/>
      <c r="BO512" s="492"/>
      <c r="BP512" s="492">
        <f>VLOOKUP(BM512,$A$563:$F$2022,6,FALSE)</f>
        <v>0</v>
      </c>
      <c r="BQ512" s="454" t="s">
        <v>63</v>
      </c>
      <c r="BR512" s="450">
        <f>BP512*1.4</f>
        <v>0</v>
      </c>
      <c r="BS512" s="450"/>
      <c r="BT512" s="456"/>
      <c r="BU512" s="454" t="s">
        <v>91</v>
      </c>
      <c r="BV512" s="525" t="s">
        <v>509</v>
      </c>
      <c r="BW512" s="455"/>
      <c r="BX512" s="492"/>
      <c r="BY512" s="492">
        <f>VLOOKUP(BV512,$A$563:$F$2022,6,FALSE)</f>
        <v>33</v>
      </c>
      <c r="BZ512" s="454" t="s">
        <v>63</v>
      </c>
      <c r="CA512" s="450">
        <f>BY512*1.4</f>
        <v>46.199999999999996</v>
      </c>
      <c r="CB512" s="450"/>
      <c r="CC512" s="456"/>
      <c r="CD512" s="454" t="s">
        <v>91</v>
      </c>
      <c r="CE512" s="525" t="s">
        <v>509</v>
      </c>
      <c r="CF512" s="455"/>
      <c r="CG512" s="492"/>
      <c r="CH512" s="492">
        <f>VLOOKUP(CE512,$A$563:$F$2022,6,FALSE)</f>
        <v>33</v>
      </c>
      <c r="CI512" s="454" t="s">
        <v>63</v>
      </c>
      <c r="CJ512" s="450">
        <f>CH512*1.4</f>
        <v>46.199999999999996</v>
      </c>
      <c r="CK512" s="450"/>
      <c r="CL512" s="456"/>
      <c r="CM512" s="454" t="s">
        <v>91</v>
      </c>
      <c r="CN512" s="525" t="s">
        <v>1427</v>
      </c>
      <c r="CO512" s="455"/>
      <c r="CP512" s="492"/>
      <c r="CQ512" s="492">
        <f>VLOOKUP(CN512,$A$563:$F$2022,6,FALSE)</f>
        <v>1</v>
      </c>
      <c r="CR512" s="454" t="s">
        <v>63</v>
      </c>
      <c r="CS512" s="450">
        <f>CQ512*1.4</f>
        <v>1.4</v>
      </c>
      <c r="CT512" s="450"/>
      <c r="CU512" s="456"/>
      <c r="CV512" s="454" t="s">
        <v>91</v>
      </c>
      <c r="CW512" s="525" t="s">
        <v>509</v>
      </c>
      <c r="CX512" s="455"/>
      <c r="CY512" s="492"/>
      <c r="CZ512" s="492">
        <f>VLOOKUP(CW512,$A$563:$F$2022,6,FALSE)</f>
        <v>33</v>
      </c>
      <c r="DA512" s="454" t="s">
        <v>63</v>
      </c>
      <c r="DB512" s="450">
        <f>CZ512*1.4</f>
        <v>46.199999999999996</v>
      </c>
      <c r="DC512" s="450"/>
      <c r="DD512" s="456"/>
      <c r="DE512" s="454" t="s">
        <v>91</v>
      </c>
      <c r="DF512" s="525" t="s">
        <v>543</v>
      </c>
      <c r="DG512" s="455"/>
      <c r="DH512" s="492"/>
      <c r="DI512" s="492">
        <f>VLOOKUP(DF512,$A$563:$F$2022,6,FALSE)</f>
        <v>11</v>
      </c>
      <c r="DJ512" s="454" t="s">
        <v>63</v>
      </c>
      <c r="DK512" s="450">
        <f>DI512*1.4</f>
        <v>15.399999999999999</v>
      </c>
      <c r="DL512" s="450"/>
      <c r="DM512" s="456"/>
      <c r="DN512" s="454" t="s">
        <v>91</v>
      </c>
      <c r="DO512" s="490" t="s">
        <v>425</v>
      </c>
      <c r="DP512" s="455"/>
      <c r="DQ512" s="492"/>
      <c r="DR512" s="492">
        <f>VLOOKUP(DO512,$A$563:$F$2022,6,FALSE)</f>
        <v>8</v>
      </c>
      <c r="DS512" s="454" t="s">
        <v>63</v>
      </c>
      <c r="DT512" s="450">
        <f>DR512*1.4</f>
        <v>11.2</v>
      </c>
      <c r="DU512" s="450"/>
      <c r="DV512" s="456"/>
      <c r="DW512" s="454" t="s">
        <v>91</v>
      </c>
      <c r="DX512" s="506" t="s">
        <v>186</v>
      </c>
      <c r="DY512" s="455"/>
      <c r="DZ512" s="492"/>
      <c r="EA512" s="492" t="e">
        <f>VLOOKUP(DX512,$A$563:$F$2022,6,FALSE)</f>
        <v>#N/A</v>
      </c>
      <c r="EB512" s="454" t="s">
        <v>63</v>
      </c>
      <c r="EC512" s="450" t="e">
        <f>EA512*1.4</f>
        <v>#N/A</v>
      </c>
      <c r="ED512" s="450"/>
      <c r="EE512" s="456"/>
      <c r="EF512" s="454" t="s">
        <v>91</v>
      </c>
      <c r="EG512" s="525" t="s">
        <v>425</v>
      </c>
      <c r="EH512" s="455"/>
      <c r="EI512" s="492"/>
      <c r="EJ512" s="492">
        <f>VLOOKUP(EG512,$A$563:$F$2022,6,FALSE)</f>
        <v>8</v>
      </c>
      <c r="EK512" s="454" t="s">
        <v>63</v>
      </c>
      <c r="EL512" s="450">
        <f>EJ512*1.4</f>
        <v>11.2</v>
      </c>
      <c r="EM512" s="450"/>
      <c r="EN512" s="456"/>
      <c r="EO512" s="454" t="s">
        <v>91</v>
      </c>
      <c r="EP512" s="525" t="s">
        <v>524</v>
      </c>
      <c r="EQ512" s="455"/>
      <c r="ER512" s="492"/>
      <c r="ES512" s="492">
        <f>VLOOKUP(EP512,$A$563:$F$2022,6,FALSE)</f>
        <v>32</v>
      </c>
      <c r="ET512" s="454" t="s">
        <v>63</v>
      </c>
      <c r="EU512" s="450">
        <f>ES512*1.4</f>
        <v>44.8</v>
      </c>
      <c r="EV512" s="450"/>
      <c r="EW512" s="456"/>
      <c r="EX512" s="454" t="s">
        <v>91</v>
      </c>
      <c r="EY512" s="506" t="s">
        <v>186</v>
      </c>
      <c r="EZ512" s="455"/>
      <c r="FA512" s="492"/>
      <c r="FB512" s="492" t="e">
        <f>VLOOKUP(EY512,$A$563:$F$2022,6,FALSE)</f>
        <v>#N/A</v>
      </c>
      <c r="FC512" s="454" t="s">
        <v>63</v>
      </c>
      <c r="FD512" s="450" t="e">
        <f>FB512*1.4</f>
        <v>#N/A</v>
      </c>
      <c r="FE512" s="450"/>
      <c r="FF512" s="456"/>
      <c r="FG512" s="454" t="s">
        <v>91</v>
      </c>
      <c r="FH512" s="525" t="s">
        <v>491</v>
      </c>
      <c r="FI512" s="455"/>
      <c r="FJ512" s="492"/>
      <c r="FK512" s="492">
        <f>VLOOKUP(FH512,$A$563:$F$2022,6,FALSE)</f>
        <v>65</v>
      </c>
      <c r="FL512" s="454" t="s">
        <v>63</v>
      </c>
      <c r="FM512" s="450">
        <f>FK512*1.4</f>
        <v>91</v>
      </c>
      <c r="FN512" s="450"/>
      <c r="FO512" s="456"/>
      <c r="FP512" s="454" t="s">
        <v>91</v>
      </c>
      <c r="FQ512" s="490" t="s">
        <v>425</v>
      </c>
      <c r="FR512" s="455"/>
      <c r="FS512" s="492"/>
      <c r="FT512" s="492">
        <f>VLOOKUP(FQ512,$A$563:$F$2022,6,FALSE)</f>
        <v>8</v>
      </c>
      <c r="FU512" s="454" t="s">
        <v>63</v>
      </c>
      <c r="FV512" s="450">
        <f>FT512*1.4</f>
        <v>11.2</v>
      </c>
      <c r="FW512" s="450"/>
      <c r="FX512" s="456"/>
      <c r="FY512" s="454" t="s">
        <v>91</v>
      </c>
      <c r="FZ512" s="490" t="s">
        <v>518</v>
      </c>
      <c r="GA512" s="455"/>
      <c r="GB512" s="492"/>
      <c r="GC512" s="492">
        <f>VLOOKUP(FZ512,$A$563:$F$2022,6,FALSE)</f>
        <v>41</v>
      </c>
      <c r="GD512" s="454" t="s">
        <v>63</v>
      </c>
      <c r="GE512" s="450">
        <f>GC512*1.4</f>
        <v>57.4</v>
      </c>
      <c r="GF512" s="450"/>
      <c r="GG512" s="456"/>
      <c r="GH512" s="454" t="s">
        <v>91</v>
      </c>
      <c r="GI512" s="525" t="s">
        <v>1642</v>
      </c>
      <c r="GJ512" s="455"/>
      <c r="GK512" s="492"/>
      <c r="GL512" s="492">
        <f>VLOOKUP(GI512,$A$563:$F$2022,6,FALSE)</f>
        <v>54</v>
      </c>
      <c r="GM512" s="454" t="s">
        <v>63</v>
      </c>
      <c r="GN512" s="450">
        <f>GL512*1.4</f>
        <v>75.599999999999994</v>
      </c>
      <c r="GO512" s="450"/>
      <c r="GP512" s="456"/>
      <c r="GQ512" s="454" t="s">
        <v>91</v>
      </c>
      <c r="GR512" s="525" t="s">
        <v>491</v>
      </c>
      <c r="GS512" s="455"/>
      <c r="GT512" s="492"/>
      <c r="GU512" s="492">
        <f>VLOOKUP(GR512,$A$563:$F$2022,6,FALSE)</f>
        <v>65</v>
      </c>
      <c r="GV512" s="454" t="s">
        <v>63</v>
      </c>
      <c r="GW512" s="450">
        <f>GU512*1.4</f>
        <v>91</v>
      </c>
      <c r="GX512" s="450"/>
      <c r="GY512" s="456"/>
      <c r="GZ512" s="454" t="s">
        <v>91</v>
      </c>
      <c r="HA512" s="490" t="s">
        <v>495</v>
      </c>
      <c r="HB512" s="455"/>
      <c r="HC512" s="492"/>
      <c r="HD512" s="492">
        <f>VLOOKUP(HA512,$A$563:$F$2022,6,FALSE)</f>
        <v>0</v>
      </c>
      <c r="HE512" s="454" t="s">
        <v>63</v>
      </c>
      <c r="HF512" s="450">
        <f>HD512*1.4</f>
        <v>0</v>
      </c>
      <c r="HG512" s="450"/>
      <c r="HH512" s="456"/>
      <c r="HI512" s="454" t="s">
        <v>91</v>
      </c>
      <c r="HJ512" s="525" t="s">
        <v>543</v>
      </c>
      <c r="HK512" s="455"/>
      <c r="HL512" s="492"/>
      <c r="HM512" s="492">
        <f>VLOOKUP(HJ512,$A$563:$F$2022,6,FALSE)</f>
        <v>11</v>
      </c>
      <c r="HN512" s="454" t="s">
        <v>63</v>
      </c>
      <c r="HO512" s="450">
        <f>HM512*1.4</f>
        <v>15.399999999999999</v>
      </c>
      <c r="HP512" s="450"/>
      <c r="HQ512" s="456"/>
      <c r="HR512" s="454" t="s">
        <v>91</v>
      </c>
      <c r="HS512" s="490" t="s">
        <v>425</v>
      </c>
      <c r="HT512" s="455"/>
      <c r="HU512" s="492"/>
      <c r="HV512" s="492">
        <f>VLOOKUP(HS512,$A$563:$F$2022,6,FALSE)</f>
        <v>8</v>
      </c>
      <c r="HW512" s="454" t="s">
        <v>63</v>
      </c>
      <c r="HX512" s="450">
        <f>HV512*1.4</f>
        <v>11.2</v>
      </c>
      <c r="HY512" s="450"/>
      <c r="HZ512" s="456"/>
      <c r="IA512" s="454" t="s">
        <v>91</v>
      </c>
      <c r="IB512" s="525" t="s">
        <v>543</v>
      </c>
      <c r="IC512" s="455"/>
      <c r="ID512" s="492"/>
      <c r="IE512" s="492">
        <f>VLOOKUP(IB512,$A$563:$F$2022,6,FALSE)</f>
        <v>11</v>
      </c>
      <c r="IF512" s="454" t="s">
        <v>63</v>
      </c>
      <c r="IG512" s="450">
        <f>IE512*1.4</f>
        <v>15.399999999999999</v>
      </c>
      <c r="IH512" s="450"/>
      <c r="II512" s="456"/>
      <c r="IJ512" s="454" t="s">
        <v>91</v>
      </c>
      <c r="IK512" s="525" t="s">
        <v>952</v>
      </c>
      <c r="IL512" s="455"/>
      <c r="IM512" s="492"/>
      <c r="IN512" s="492">
        <f>VLOOKUP(IK512,$A$563:$F$2022,6,FALSE)</f>
        <v>0</v>
      </c>
      <c r="IO512" s="454" t="s">
        <v>63</v>
      </c>
      <c r="IP512" s="450">
        <f>IN512*1.4</f>
        <v>0</v>
      </c>
      <c r="IQ512" s="450"/>
      <c r="IR512" s="456"/>
      <c r="IS512" s="454" t="s">
        <v>91</v>
      </c>
      <c r="IT512" s="525" t="s">
        <v>524</v>
      </c>
      <c r="IU512" s="455"/>
      <c r="IV512" s="492"/>
      <c r="IW512" s="492">
        <f>VLOOKUP(IT512,$A$563:$F$2022,6,FALSE)</f>
        <v>32</v>
      </c>
      <c r="IX512" s="454" t="s">
        <v>63</v>
      </c>
      <c r="IY512" s="450">
        <f>IW512*1.4</f>
        <v>44.8</v>
      </c>
      <c r="IZ512" s="450"/>
      <c r="JA512" s="456"/>
      <c r="JB512" s="454" t="s">
        <v>91</v>
      </c>
      <c r="JC512" s="525" t="s">
        <v>1937</v>
      </c>
      <c r="JD512" s="455"/>
      <c r="JE512" s="492"/>
      <c r="JF512" s="492">
        <f>VLOOKUP(JC512,$A$563:$F$2022,6,FALSE)</f>
        <v>0</v>
      </c>
      <c r="JG512" s="454" t="s">
        <v>63</v>
      </c>
      <c r="JH512" s="450">
        <f>JF512*1.4</f>
        <v>0</v>
      </c>
      <c r="JI512" s="450"/>
      <c r="JJ512" s="456"/>
      <c r="JK512" s="454" t="s">
        <v>91</v>
      </c>
      <c r="JL512" s="525" t="s">
        <v>458</v>
      </c>
      <c r="JM512" s="455"/>
      <c r="JN512" s="492"/>
      <c r="JO512" s="492">
        <f>VLOOKUP(JL512,$A$563:$F$2022,6,FALSE)</f>
        <v>0</v>
      </c>
      <c r="JP512" s="454" t="s">
        <v>63</v>
      </c>
      <c r="JQ512" s="450">
        <f>JO512*1.4</f>
        <v>0</v>
      </c>
      <c r="JR512" s="450"/>
      <c r="JS512" s="456"/>
      <c r="JT512" s="454" t="s">
        <v>91</v>
      </c>
      <c r="JU512" s="525" t="s">
        <v>792</v>
      </c>
      <c r="JV512" s="455"/>
      <c r="JW512" s="492"/>
      <c r="JX512" s="492">
        <f>VLOOKUP(JU512,$A$563:$F$2022,6,FALSE)</f>
        <v>0</v>
      </c>
      <c r="JY512" s="454" t="s">
        <v>63</v>
      </c>
      <c r="JZ512" s="450">
        <f>JX512*1.4</f>
        <v>0</v>
      </c>
      <c r="KA512" s="450"/>
      <c r="KB512" s="456"/>
      <c r="KC512" s="454" t="s">
        <v>91</v>
      </c>
      <c r="KD512" s="525" t="s">
        <v>524</v>
      </c>
      <c r="KE512" s="455"/>
      <c r="KF512" s="492"/>
      <c r="KG512" s="492">
        <f>VLOOKUP(KD512,$A$563:$F$2022,6,FALSE)</f>
        <v>32</v>
      </c>
      <c r="KH512" s="454" t="s">
        <v>63</v>
      </c>
      <c r="KI512" s="450">
        <f>KG512*1.4</f>
        <v>44.8</v>
      </c>
      <c r="KJ512" s="450"/>
      <c r="KK512" s="456"/>
      <c r="KL512" s="454" t="s">
        <v>91</v>
      </c>
      <c r="KM512" s="525" t="s">
        <v>444</v>
      </c>
      <c r="KN512" s="455"/>
      <c r="KO512" s="492"/>
      <c r="KP512" s="492">
        <f>VLOOKUP(KM512,$A$563:$F$2022,6,FALSE)</f>
        <v>0</v>
      </c>
      <c r="KQ512" s="454" t="s">
        <v>63</v>
      </c>
      <c r="KR512" s="450">
        <f>KP512*1.4</f>
        <v>0</v>
      </c>
      <c r="KS512" s="450"/>
      <c r="KT512" s="456"/>
      <c r="KU512" s="454" t="s">
        <v>91</v>
      </c>
      <c r="KV512" s="525" t="s">
        <v>442</v>
      </c>
      <c r="KW512" s="455"/>
      <c r="KX512" s="492"/>
      <c r="KY512" s="492">
        <f>VLOOKUP(KV512,$A$563:$F$2022,6,FALSE)</f>
        <v>68</v>
      </c>
      <c r="KZ512" s="454" t="s">
        <v>63</v>
      </c>
      <c r="LA512" s="450">
        <f>KY512*1.4</f>
        <v>95.199999999999989</v>
      </c>
      <c r="LB512" s="450"/>
      <c r="LC512" s="456"/>
      <c r="LD512" s="454" t="s">
        <v>91</v>
      </c>
      <c r="LE512" s="525" t="s">
        <v>444</v>
      </c>
      <c r="LF512" s="455"/>
      <c r="LG512" s="492"/>
      <c r="LH512" s="492">
        <f>VLOOKUP(LE512,$A$563:$F$2022,6,FALSE)</f>
        <v>0</v>
      </c>
      <c r="LI512" s="454" t="s">
        <v>63</v>
      </c>
      <c r="LJ512" s="450">
        <f>LH512*1.4</f>
        <v>0</v>
      </c>
      <c r="LK512" s="450"/>
      <c r="LL512" s="456"/>
      <c r="LM512" s="454" t="s">
        <v>91</v>
      </c>
      <c r="LN512" s="525" t="s">
        <v>425</v>
      </c>
      <c r="LO512" s="455"/>
      <c r="LP512" s="492"/>
      <c r="LQ512" s="492">
        <f>VLOOKUP(LN512,$A$563:$F$2022,6,FALSE)</f>
        <v>8</v>
      </c>
      <c r="LR512" s="454" t="s">
        <v>63</v>
      </c>
      <c r="LS512" s="450">
        <f>LQ512*1.4</f>
        <v>11.2</v>
      </c>
      <c r="LT512" s="450"/>
      <c r="LU512" s="456"/>
      <c r="LV512" s="454" t="s">
        <v>91</v>
      </c>
      <c r="LW512" s="525" t="s">
        <v>459</v>
      </c>
      <c r="LX512" s="455"/>
      <c r="LY512" s="492"/>
      <c r="LZ512" s="492">
        <f>VLOOKUP(LW512,$A$563:$F$2022,6,FALSE)</f>
        <v>48</v>
      </c>
      <c r="MA512" s="454" t="s">
        <v>63</v>
      </c>
      <c r="MB512" s="450">
        <f>LZ512*1.4</f>
        <v>67.199999999999989</v>
      </c>
      <c r="MC512" s="450"/>
      <c r="MD512" s="456"/>
      <c r="ME512" s="454" t="s">
        <v>91</v>
      </c>
      <c r="MF512" s="527" t="s">
        <v>952</v>
      </c>
      <c r="MG512" s="455"/>
      <c r="MH512" s="492"/>
      <c r="MI512" s="492">
        <f>VLOOKUP(MF512,$A$563:$F$2022,6,FALSE)</f>
        <v>0</v>
      </c>
      <c r="MJ512" s="454" t="s">
        <v>63</v>
      </c>
      <c r="MK512" s="450">
        <f>MI512*1.4</f>
        <v>0</v>
      </c>
      <c r="ML512" s="450"/>
      <c r="MM512" s="456"/>
      <c r="MN512" s="454" t="s">
        <v>91</v>
      </c>
      <c r="MO512" s="525" t="s">
        <v>450</v>
      </c>
      <c r="MP512" s="455"/>
      <c r="MQ512" s="492"/>
      <c r="MR512" s="492">
        <f>VLOOKUP(MO512,$A$563:$F$2022,6,FALSE)</f>
        <v>0</v>
      </c>
      <c r="MS512" s="454" t="s">
        <v>63</v>
      </c>
      <c r="MT512" s="450">
        <f>MR512*1.4</f>
        <v>0</v>
      </c>
      <c r="MU512" s="450"/>
      <c r="MV512" s="456"/>
      <c r="MW512" s="454" t="s">
        <v>91</v>
      </c>
      <c r="MX512" s="525" t="s">
        <v>792</v>
      </c>
      <c r="MY512" s="455"/>
      <c r="MZ512" s="492"/>
      <c r="NA512" s="492">
        <f>VLOOKUP(MX512,$A$563:$F$2022,6,FALSE)</f>
        <v>0</v>
      </c>
      <c r="NB512" s="454" t="s">
        <v>63</v>
      </c>
      <c r="NC512" s="450">
        <f>NA512*1.4</f>
        <v>0</v>
      </c>
      <c r="ND512" s="450"/>
      <c r="NE512" s="456"/>
      <c r="NF512" s="454" t="s">
        <v>91</v>
      </c>
      <c r="NG512" s="525" t="s">
        <v>518</v>
      </c>
      <c r="NH512" s="455"/>
      <c r="NI512" s="492"/>
      <c r="NJ512" s="492">
        <f>VLOOKUP(NG512,$A$563:$F$2022,6,FALSE)</f>
        <v>41</v>
      </c>
      <c r="NK512" s="454" t="s">
        <v>63</v>
      </c>
      <c r="NL512" s="450">
        <f>NJ512*1.4</f>
        <v>57.4</v>
      </c>
      <c r="NM512" s="450"/>
      <c r="NN512" s="456"/>
      <c r="NO512" s="454" t="s">
        <v>91</v>
      </c>
      <c r="NP512" s="525" t="s">
        <v>536</v>
      </c>
      <c r="NQ512" s="455"/>
      <c r="NR512" s="492"/>
      <c r="NS512" s="492">
        <f>VLOOKUP(NP512,$A$563:$F$2022,6,FALSE)</f>
        <v>4</v>
      </c>
      <c r="NT512" s="454" t="s">
        <v>63</v>
      </c>
      <c r="NU512" s="450">
        <f>NS512*1.4</f>
        <v>5.6</v>
      </c>
      <c r="NV512" s="450"/>
      <c r="NW512" s="456"/>
      <c r="NX512" s="454" t="s">
        <v>91</v>
      </c>
      <c r="NY512" s="490" t="s">
        <v>533</v>
      </c>
      <c r="NZ512" s="455"/>
      <c r="OA512" s="455"/>
      <c r="OB512" s="492">
        <f>VLOOKUP(NY512,$A$563:$F$2022,6,FALSE)</f>
        <v>42</v>
      </c>
      <c r="OC512" s="454" t="s">
        <v>63</v>
      </c>
      <c r="OD512" s="450">
        <f>OB512*1.4</f>
        <v>58.8</v>
      </c>
      <c r="OE512" s="450"/>
      <c r="OF512" s="456"/>
      <c r="OG512" s="454" t="s">
        <v>91</v>
      </c>
      <c r="OH512" s="525" t="s">
        <v>1427</v>
      </c>
      <c r="OI512" s="455"/>
      <c r="OJ512" s="492"/>
      <c r="OK512" s="492">
        <f>VLOOKUP(OH512,$A$563:$F$2022,6,FALSE)</f>
        <v>1</v>
      </c>
      <c r="OL512" s="454" t="s">
        <v>63</v>
      </c>
      <c r="OM512" s="450">
        <f>OK512*1.4</f>
        <v>1.4</v>
      </c>
      <c r="ON512" s="450"/>
      <c r="OO512" s="456"/>
      <c r="OP512" s="454" t="s">
        <v>91</v>
      </c>
      <c r="OQ512" s="490" t="s">
        <v>450</v>
      </c>
      <c r="OR512" s="455"/>
      <c r="OS512" s="492"/>
      <c r="OT512" s="492">
        <f>VLOOKUP(OQ512,$A$563:$F$2022,6,FALSE)</f>
        <v>0</v>
      </c>
      <c r="OU512" s="454" t="s">
        <v>63</v>
      </c>
      <c r="OV512" s="450">
        <f>OT512*1.4</f>
        <v>0</v>
      </c>
      <c r="OW512" s="450"/>
      <c r="OX512" s="456"/>
      <c r="OY512" s="454" t="s">
        <v>91</v>
      </c>
      <c r="OZ512" s="525" t="s">
        <v>509</v>
      </c>
      <c r="PA512" s="455"/>
      <c r="PB512" s="492"/>
      <c r="PC512" s="492">
        <f>VLOOKUP(OZ512,$A$563:$F$2022,6,FALSE)</f>
        <v>33</v>
      </c>
      <c r="PD512" s="454" t="s">
        <v>63</v>
      </c>
      <c r="PE512" s="450">
        <f>PC512*1.4</f>
        <v>46.199999999999996</v>
      </c>
      <c r="PF512" s="450"/>
      <c r="PG512" s="456"/>
      <c r="PH512" s="454" t="s">
        <v>91</v>
      </c>
      <c r="PI512" s="525" t="s">
        <v>509</v>
      </c>
      <c r="PJ512" s="455"/>
      <c r="PK512" s="492"/>
      <c r="PL512" s="492">
        <f>VLOOKUP(PI512,$A$563:$F$2022,6,FALSE)</f>
        <v>33</v>
      </c>
      <c r="PM512" s="454" t="s">
        <v>63</v>
      </c>
      <c r="PN512" s="450">
        <f>PL512*1.4</f>
        <v>46.199999999999996</v>
      </c>
      <c r="PO512" s="450"/>
      <c r="PP512" s="456"/>
      <c r="PQ512" s="454" t="s">
        <v>91</v>
      </c>
      <c r="PR512" s="490" t="s">
        <v>425</v>
      </c>
      <c r="PS512" s="455"/>
      <c r="PT512" s="492"/>
      <c r="PU512" s="492">
        <f>VLOOKUP(PR512,$A$563:$F$2022,6,FALSE)</f>
        <v>8</v>
      </c>
      <c r="PV512" s="454" t="s">
        <v>63</v>
      </c>
      <c r="PW512" s="450">
        <f>PU512*1.4</f>
        <v>11.2</v>
      </c>
      <c r="PX512" s="450"/>
      <c r="PY512" s="456"/>
      <c r="PZ512" s="454" t="s">
        <v>91</v>
      </c>
      <c r="QA512" s="525" t="s">
        <v>530</v>
      </c>
      <c r="QB512" s="455"/>
      <c r="QC512" s="492"/>
      <c r="QD512" s="492">
        <f>VLOOKUP(QA512,$A$563:$F$2022,6,FALSE)</f>
        <v>1</v>
      </c>
      <c r="QE512" s="454" t="s">
        <v>63</v>
      </c>
      <c r="QF512" s="450">
        <f>QD512*1.4</f>
        <v>1.4</v>
      </c>
      <c r="QG512" s="450"/>
      <c r="QH512" s="456"/>
      <c r="QI512" s="454" t="s">
        <v>91</v>
      </c>
      <c r="QJ512" s="490" t="s">
        <v>643</v>
      </c>
      <c r="QK512" s="455"/>
      <c r="QL512" s="492"/>
      <c r="QM512" s="492">
        <f>VLOOKUP(QJ512,$A$563:$F$2022,6,FALSE)</f>
        <v>14</v>
      </c>
      <c r="QN512" s="454" t="s">
        <v>63</v>
      </c>
      <c r="QO512" s="450">
        <f>QM512*1.4</f>
        <v>19.599999999999998</v>
      </c>
      <c r="QP512" s="450"/>
      <c r="QQ512" s="456"/>
      <c r="QR512" s="454" t="s">
        <v>91</v>
      </c>
      <c r="QS512" s="525" t="s">
        <v>425</v>
      </c>
      <c r="QT512" s="455"/>
      <c r="QU512" s="492"/>
      <c r="QV512" s="492">
        <f>VLOOKUP(QS512,$A$563:$F$2022,6,FALSE)</f>
        <v>8</v>
      </c>
      <c r="QW512" s="454" t="s">
        <v>63</v>
      </c>
      <c r="QX512" s="450">
        <f>QV512*1.4</f>
        <v>11.2</v>
      </c>
      <c r="QY512" s="450"/>
      <c r="QZ512" s="456"/>
      <c r="RA512" s="454" t="s">
        <v>91</v>
      </c>
      <c r="RB512" s="490" t="s">
        <v>591</v>
      </c>
      <c r="RC512" s="455"/>
      <c r="RD512" s="492"/>
      <c r="RE512" s="492">
        <f>VLOOKUP(RB512,$A$563:$F$2022,6,FALSE)</f>
        <v>33</v>
      </c>
      <c r="RF512" s="454" t="s">
        <v>63</v>
      </c>
      <c r="RG512" s="450">
        <f>RE512*1.4</f>
        <v>46.199999999999996</v>
      </c>
      <c r="RH512" s="450"/>
      <c r="RI512" s="456"/>
      <c r="RJ512" s="454" t="s">
        <v>91</v>
      </c>
      <c r="RK512" s="506" t="s">
        <v>186</v>
      </c>
      <c r="RL512" s="455"/>
      <c r="RM512" s="455"/>
      <c r="RN512" s="492" t="e">
        <f>VLOOKUP(RK512,$A$563:$F$2022,6,FALSE)</f>
        <v>#N/A</v>
      </c>
      <c r="RO512" s="454" t="s">
        <v>63</v>
      </c>
      <c r="RP512" s="450" t="e">
        <f>RN512*1.4</f>
        <v>#N/A</v>
      </c>
      <c r="RQ512" s="450"/>
      <c r="RR512" s="456"/>
      <c r="RS512" s="454" t="s">
        <v>91</v>
      </c>
      <c r="RT512" s="525" t="s">
        <v>509</v>
      </c>
      <c r="RU512" s="455"/>
      <c r="RV512" s="492"/>
      <c r="RW512" s="492">
        <f>VLOOKUP(RT512,$A$563:$F$2022,6,FALSE)</f>
        <v>33</v>
      </c>
      <c r="RX512" s="454" t="s">
        <v>63</v>
      </c>
      <c r="RY512" s="450">
        <f>RW512*1.4</f>
        <v>46.199999999999996</v>
      </c>
      <c r="RZ512" s="450"/>
      <c r="SA512" s="486"/>
      <c r="SB512" s="454" t="s">
        <v>91</v>
      </c>
      <c r="SC512" s="525" t="s">
        <v>1937</v>
      </c>
      <c r="SD512" s="455"/>
      <c r="SE512" s="492"/>
      <c r="SF512" s="492">
        <f>VLOOKUP(SC512,$A$563:$F$2022,6,FALSE)</f>
        <v>0</v>
      </c>
      <c r="SG512" s="454" t="s">
        <v>63</v>
      </c>
      <c r="SH512" s="450">
        <f>SF512*1.4</f>
        <v>0</v>
      </c>
      <c r="SI512" s="450"/>
      <c r="SJ512" s="486"/>
      <c r="SK512" s="454" t="s">
        <v>91</v>
      </c>
      <c r="SL512" s="525" t="s">
        <v>543</v>
      </c>
      <c r="SM512" s="455"/>
      <c r="SN512" s="492"/>
      <c r="SO512" s="492">
        <f>VLOOKUP(SL512,$A$563:$F$2022,6,FALSE)</f>
        <v>11</v>
      </c>
      <c r="SP512" s="454" t="s">
        <v>63</v>
      </c>
      <c r="SQ512" s="450">
        <f>SO512*1.4</f>
        <v>15.399999999999999</v>
      </c>
      <c r="SR512" s="450"/>
      <c r="SS512" s="486"/>
      <c r="ST512" s="454" t="s">
        <v>91</v>
      </c>
      <c r="SU512" s="525" t="s">
        <v>509</v>
      </c>
      <c r="SV512" s="455"/>
      <c r="SW512" s="492"/>
      <c r="SX512" s="492">
        <f>VLOOKUP(SU512,$A$563:$F$2022,6,FALSE)</f>
        <v>33</v>
      </c>
      <c r="SY512" s="454" t="s">
        <v>63</v>
      </c>
      <c r="SZ512" s="450">
        <f>SX512*1.4</f>
        <v>46.199999999999996</v>
      </c>
      <c r="TA512" s="450"/>
      <c r="TB512" s="486"/>
      <c r="TC512" s="454" t="s">
        <v>91</v>
      </c>
      <c r="TD512" s="525" t="s">
        <v>425</v>
      </c>
      <c r="TE512" s="455"/>
      <c r="TF512" s="492"/>
      <c r="TG512" s="492">
        <f>VLOOKUP(TD512,$A$563:$F$2022,6,FALSE)</f>
        <v>8</v>
      </c>
      <c r="TH512" s="454" t="s">
        <v>63</v>
      </c>
      <c r="TI512" s="450">
        <f>TG512*1.4</f>
        <v>11.2</v>
      </c>
      <c r="TJ512" s="455"/>
      <c r="TK512" s="486"/>
      <c r="TL512" s="454" t="s">
        <v>91</v>
      </c>
      <c r="TM512" s="525" t="s">
        <v>458</v>
      </c>
      <c r="TN512" s="455"/>
      <c r="TO512" s="492"/>
      <c r="TP512" s="492">
        <f>VLOOKUP(TM512,$A$563:$F$2022,6,FALSE)</f>
        <v>0</v>
      </c>
      <c r="TQ512" s="454" t="s">
        <v>63</v>
      </c>
      <c r="TR512" s="450">
        <f>TP512*1.4</f>
        <v>0</v>
      </c>
      <c r="TS512" s="450"/>
      <c r="TT512" s="486"/>
      <c r="TU512" s="454" t="s">
        <v>91</v>
      </c>
      <c r="TV512" s="506" t="s">
        <v>186</v>
      </c>
      <c r="TW512" s="455"/>
      <c r="TX512" s="492"/>
      <c r="TY512" s="492" t="e">
        <f>VLOOKUP(TV512,$A$563:$F$2022,6,FALSE)</f>
        <v>#N/A</v>
      </c>
      <c r="TZ512" s="454" t="s">
        <v>63</v>
      </c>
      <c r="UA512" s="450" t="e">
        <f>TY512*1.4</f>
        <v>#N/A</v>
      </c>
      <c r="UB512" s="450"/>
      <c r="UC512" s="486"/>
      <c r="UD512" s="454" t="s">
        <v>91</v>
      </c>
      <c r="UE512" s="525" t="s">
        <v>2310</v>
      </c>
      <c r="UF512" s="455"/>
      <c r="UG512" s="492"/>
      <c r="UH512" s="492">
        <f>VLOOKUP(UE512,$A$563:$F$2022,6,FALSE)</f>
        <v>44</v>
      </c>
      <c r="UI512" s="454" t="s">
        <v>63</v>
      </c>
      <c r="UJ512" s="450">
        <f>UH512*1.4</f>
        <v>61.599999999999994</v>
      </c>
      <c r="UK512" s="450"/>
      <c r="UL512" s="486"/>
      <c r="UM512" s="454" t="s">
        <v>91</v>
      </c>
      <c r="UN512" s="506" t="s">
        <v>186</v>
      </c>
      <c r="UO512" s="455"/>
      <c r="UP512" s="492"/>
      <c r="UQ512" s="492" t="e">
        <f>VLOOKUP(UN512,$A$563:$F$2022,6,FALSE)</f>
        <v>#N/A</v>
      </c>
      <c r="UR512" s="454" t="s">
        <v>63</v>
      </c>
      <c r="US512" s="450" t="e">
        <f>UQ512*1.4</f>
        <v>#N/A</v>
      </c>
      <c r="UT512" s="450"/>
      <c r="UU512" s="486"/>
      <c r="UV512" s="454" t="s">
        <v>91</v>
      </c>
      <c r="UW512" s="525" t="s">
        <v>543</v>
      </c>
      <c r="UX512" s="455"/>
      <c r="UY512" s="492"/>
      <c r="UZ512" s="492">
        <f>VLOOKUP(UW512,$A$563:$F$2022,6,FALSE)</f>
        <v>11</v>
      </c>
      <c r="VA512" s="454" t="s">
        <v>63</v>
      </c>
      <c r="VB512" s="450">
        <f>UZ512*1.4</f>
        <v>15.399999999999999</v>
      </c>
      <c r="VC512" s="450"/>
      <c r="VD512" s="486"/>
      <c r="VE512" s="454" t="s">
        <v>91</v>
      </c>
      <c r="VF512" s="506" t="s">
        <v>186</v>
      </c>
      <c r="VG512" s="455"/>
      <c r="VH512" s="492"/>
      <c r="VI512" s="492" t="e">
        <f>VLOOKUP(VF512,$A$563:$F$2022,6,FALSE)</f>
        <v>#N/A</v>
      </c>
      <c r="VJ512" s="454" t="s">
        <v>63</v>
      </c>
      <c r="VK512" s="450" t="e">
        <f>VI512*1.4</f>
        <v>#N/A</v>
      </c>
      <c r="VL512" s="450"/>
      <c r="VM512" s="486"/>
      <c r="VN512" s="454" t="s">
        <v>91</v>
      </c>
      <c r="VO512" s="525" t="s">
        <v>543</v>
      </c>
      <c r="VP512" s="455"/>
      <c r="VQ512" s="492"/>
      <c r="VR512" s="492">
        <f>VLOOKUP(VO512,$A$563:$F$2022,6,FALSE)</f>
        <v>11</v>
      </c>
      <c r="VS512" s="454" t="s">
        <v>63</v>
      </c>
      <c r="VT512" s="450">
        <f>VR512*1.4</f>
        <v>15.399999999999999</v>
      </c>
      <c r="VU512" s="450"/>
      <c r="VV512" s="486"/>
      <c r="VW512" s="454" t="s">
        <v>91</v>
      </c>
      <c r="VX512" s="506" t="s">
        <v>186</v>
      </c>
      <c r="VY512" s="455"/>
      <c r="VZ512" s="455"/>
      <c r="WA512" s="492" t="e">
        <f>VLOOKUP(VX512,$A$563:$F$2022,6,FALSE)</f>
        <v>#N/A</v>
      </c>
      <c r="WB512" s="454" t="s">
        <v>63</v>
      </c>
      <c r="WC512" s="450" t="e">
        <f>WA512*1.4</f>
        <v>#N/A</v>
      </c>
      <c r="WD512" s="455"/>
      <c r="WE512" s="486"/>
      <c r="WF512" s="454" t="s">
        <v>91</v>
      </c>
      <c r="WG512" s="525" t="s">
        <v>792</v>
      </c>
      <c r="WH512" s="455"/>
      <c r="WI512" s="492"/>
      <c r="WJ512" s="492">
        <f>VLOOKUP(WG512,$A$563:$F$2022,6,FALSE)</f>
        <v>0</v>
      </c>
      <c r="WK512" s="454" t="s">
        <v>63</v>
      </c>
      <c r="WL512" s="450">
        <f>WJ512*1.4</f>
        <v>0</v>
      </c>
      <c r="WM512" s="455"/>
      <c r="WN512" s="486"/>
      <c r="WO512" s="454" t="s">
        <v>91</v>
      </c>
      <c r="WP512" s="525" t="s">
        <v>543</v>
      </c>
      <c r="WQ512" s="492"/>
      <c r="WR512" s="492"/>
      <c r="WS512" s="492">
        <f>VLOOKUP(WP512,$A$563:$F$2022,6,FALSE)</f>
        <v>11</v>
      </c>
      <c r="WT512" s="454" t="s">
        <v>63</v>
      </c>
      <c r="WU512" s="450">
        <f>WS512*1.4</f>
        <v>15.399999999999999</v>
      </c>
      <c r="WV512" s="450"/>
      <c r="WW512" s="486"/>
      <c r="WX512" s="454" t="s">
        <v>91</v>
      </c>
      <c r="WY512" s="525" t="s">
        <v>459</v>
      </c>
      <c r="WZ512" s="455"/>
      <c r="XA512" s="492"/>
      <c r="XB512" s="492">
        <f>VLOOKUP(WY512,$A$563:$F$2022,6,FALSE)</f>
        <v>48</v>
      </c>
      <c r="XC512" s="454" t="s">
        <v>63</v>
      </c>
      <c r="XD512" s="450">
        <f>XB512*1.4</f>
        <v>67.199999999999989</v>
      </c>
      <c r="XE512" s="455"/>
      <c r="XF512" s="486"/>
      <c r="XG512" s="454" t="s">
        <v>91</v>
      </c>
      <c r="XH512" s="506" t="s">
        <v>186</v>
      </c>
      <c r="XI512" s="455"/>
      <c r="XJ512" s="455"/>
      <c r="XK512" s="492" t="e">
        <f>VLOOKUP(XH512,$A$563:$F$2022,6,FALSE)</f>
        <v>#N/A</v>
      </c>
      <c r="XL512" s="454" t="s">
        <v>63</v>
      </c>
      <c r="XM512" s="450" t="e">
        <f>XK512*1.4</f>
        <v>#N/A</v>
      </c>
      <c r="XN512" s="455"/>
      <c r="XO512" s="486"/>
      <c r="XP512" s="454" t="s">
        <v>91</v>
      </c>
      <c r="XQ512" s="525" t="s">
        <v>530</v>
      </c>
      <c r="XR512" s="455"/>
      <c r="XS512" s="492"/>
      <c r="XT512" s="492">
        <f>VLOOKUP(XQ512,$A$563:$F$2022,6,FALSE)</f>
        <v>1</v>
      </c>
      <c r="XU512" s="454" t="s">
        <v>63</v>
      </c>
      <c r="XV512" s="450">
        <f>XT512*1.4</f>
        <v>1.4</v>
      </c>
      <c r="XW512" s="450"/>
      <c r="XX512" s="486"/>
      <c r="XY512" s="454" t="s">
        <v>91</v>
      </c>
      <c r="XZ512" s="525" t="s">
        <v>425</v>
      </c>
      <c r="YA512" s="455"/>
      <c r="YB512" s="492"/>
      <c r="YC512" s="492">
        <f>VLOOKUP(XZ512,$A$563:$F$2022,6,FALSE)</f>
        <v>8</v>
      </c>
      <c r="YD512" s="454" t="s">
        <v>63</v>
      </c>
      <c r="YE512" s="450">
        <f>YC512*1.4</f>
        <v>11.2</v>
      </c>
      <c r="YF512" s="455"/>
      <c r="YG512" s="486"/>
      <c r="YH512" s="454" t="s">
        <v>91</v>
      </c>
      <c r="YI512" s="525" t="s">
        <v>1937</v>
      </c>
      <c r="YJ512" s="455"/>
      <c r="YK512" s="492"/>
      <c r="YL512" s="492">
        <f>VLOOKUP(YI512,$A$563:$F$2022,6,FALSE)</f>
        <v>0</v>
      </c>
      <c r="YM512" s="454" t="s">
        <v>63</v>
      </c>
      <c r="YN512" s="450">
        <f>YL512*1.4</f>
        <v>0</v>
      </c>
      <c r="YO512" s="450"/>
      <c r="YP512" s="486"/>
      <c r="YQ512" s="454" t="s">
        <v>91</v>
      </c>
      <c r="YR512" s="506" t="s">
        <v>186</v>
      </c>
      <c r="YS512" s="455"/>
      <c r="YT512" s="455"/>
      <c r="YU512" s="492" t="e">
        <f>VLOOKUP(YR512,$A$563:$F$2022,6,FALSE)</f>
        <v>#N/A</v>
      </c>
      <c r="YV512" s="454" t="s">
        <v>63</v>
      </c>
      <c r="YW512" s="450" t="e">
        <f>YU512*1.4</f>
        <v>#N/A</v>
      </c>
      <c r="YX512" s="455"/>
      <c r="YY512" s="486"/>
      <c r="YZ512" s="454" t="s">
        <v>91</v>
      </c>
      <c r="ZA512" s="506" t="s">
        <v>186</v>
      </c>
      <c r="ZB512" s="455"/>
      <c r="ZC512" s="455"/>
      <c r="ZD512" s="492" t="e">
        <f>VLOOKUP(ZA512,$A$563:$F$2022,6,FALSE)</f>
        <v>#N/A</v>
      </c>
      <c r="ZE512" s="454" t="s">
        <v>63</v>
      </c>
      <c r="ZF512" s="450" t="e">
        <f>ZD512*1.4</f>
        <v>#N/A</v>
      </c>
      <c r="ZG512" s="455"/>
      <c r="ZH512" s="486"/>
      <c r="ZI512" s="454" t="s">
        <v>91</v>
      </c>
      <c r="ZJ512" s="490" t="s">
        <v>491</v>
      </c>
      <c r="ZK512" s="455"/>
      <c r="ZL512" s="455"/>
      <c r="ZM512" s="492">
        <f>VLOOKUP(ZJ512,$A$563:$F$2022,6,FALSE)</f>
        <v>65</v>
      </c>
      <c r="ZN512" s="454" t="s">
        <v>63</v>
      </c>
      <c r="ZO512" s="450">
        <f>ZM512*1.4</f>
        <v>91</v>
      </c>
      <c r="ZP512" s="455"/>
      <c r="ZQ512" s="486"/>
      <c r="ZR512" s="454" t="s">
        <v>91</v>
      </c>
      <c r="ZS512" s="506" t="s">
        <v>186</v>
      </c>
      <c r="ZT512" s="455"/>
      <c r="ZU512" s="492"/>
      <c r="ZV512" s="492" t="e">
        <f>VLOOKUP(ZS512,$A$563:$F$2022,6,FALSE)</f>
        <v>#N/A</v>
      </c>
      <c r="ZW512" s="454" t="s">
        <v>63</v>
      </c>
      <c r="ZX512" s="450" t="e">
        <f>ZV512*1.4</f>
        <v>#N/A</v>
      </c>
      <c r="ZY512" s="450"/>
      <c r="ZZ512" s="486"/>
      <c r="AAA512" s="454" t="s">
        <v>91</v>
      </c>
      <c r="AAB512" s="506" t="s">
        <v>186</v>
      </c>
      <c r="AAC512" s="455"/>
      <c r="AAD512" s="492"/>
      <c r="AAE512" s="492" t="e">
        <f>VLOOKUP(AAB512,$A$563:$F$2022,6,FALSE)</f>
        <v>#N/A</v>
      </c>
      <c r="AAF512" s="454" t="s">
        <v>63</v>
      </c>
      <c r="AAG512" s="450" t="e">
        <f>AAE512*1.4</f>
        <v>#N/A</v>
      </c>
      <c r="AAH512" s="450"/>
      <c r="AAI512" s="486"/>
      <c r="AAJ512" s="454" t="s">
        <v>91</v>
      </c>
      <c r="AAK512" s="506" t="s">
        <v>186</v>
      </c>
      <c r="AAL512" s="455"/>
      <c r="AAM512" s="492"/>
      <c r="AAN512" s="492" t="e">
        <f>VLOOKUP(AAK512,$A$563:$F$2022,6,FALSE)</f>
        <v>#N/A</v>
      </c>
      <c r="AAO512" s="454" t="s">
        <v>63</v>
      </c>
      <c r="AAP512" s="450" t="e">
        <f>AAN512*1.4</f>
        <v>#N/A</v>
      </c>
      <c r="AAQ512" s="450"/>
      <c r="AAR512" s="486"/>
      <c r="AAS512" s="454" t="s">
        <v>91</v>
      </c>
      <c r="AAT512" s="506" t="s">
        <v>186</v>
      </c>
      <c r="AAU512" s="455"/>
      <c r="AAV512" s="492"/>
      <c r="AAW512" s="492" t="e">
        <f>VLOOKUP(AAT512,$A$563:$F$2022,6,FALSE)</f>
        <v>#N/A</v>
      </c>
      <c r="AAX512" s="454" t="s">
        <v>63</v>
      </c>
      <c r="AAY512" s="450" t="e">
        <f>AAW512*1.4</f>
        <v>#N/A</v>
      </c>
      <c r="AAZ512" s="450"/>
      <c r="ABA512" s="486"/>
      <c r="ABB512" s="454" t="s">
        <v>91</v>
      </c>
      <c r="ABC512" s="506" t="s">
        <v>186</v>
      </c>
      <c r="ABD512" s="455"/>
      <c r="ABE512" s="492"/>
      <c r="ABF512" s="492" t="e">
        <f>VLOOKUP(ABC512,$A$563:$F$2022,6,FALSE)</f>
        <v>#N/A</v>
      </c>
      <c r="ABG512" s="454" t="s">
        <v>63</v>
      </c>
      <c r="ABH512" s="450" t="e">
        <f>ABF512*1.4</f>
        <v>#N/A</v>
      </c>
      <c r="ABI512" s="450"/>
      <c r="ABJ512" s="486"/>
      <c r="ABK512" s="454" t="s">
        <v>91</v>
      </c>
      <c r="ABL512" s="506" t="s">
        <v>186</v>
      </c>
      <c r="ABM512" s="455"/>
      <c r="ABN512" s="492"/>
      <c r="ABO512" s="492" t="e">
        <f>VLOOKUP(ABL512,$A$563:$F$2022,6,FALSE)</f>
        <v>#N/A</v>
      </c>
      <c r="ABP512" s="454" t="s">
        <v>63</v>
      </c>
      <c r="ABQ512" s="450" t="e">
        <f>ABO512*1.4</f>
        <v>#N/A</v>
      </c>
      <c r="ABR512" s="450"/>
      <c r="ABS512" s="486"/>
      <c r="ABT512" s="454" t="s">
        <v>91</v>
      </c>
      <c r="ABU512" s="506" t="s">
        <v>186</v>
      </c>
      <c r="ABV512" s="455"/>
      <c r="ABW512" s="492"/>
      <c r="ABX512" s="492" t="e">
        <f>VLOOKUP(ABU512,$A$563:$F$2022,6,FALSE)</f>
        <v>#N/A</v>
      </c>
      <c r="ABY512" s="454" t="s">
        <v>63</v>
      </c>
      <c r="ABZ512" s="450" t="e">
        <f>ABX512*1.4</f>
        <v>#N/A</v>
      </c>
      <c r="ACA512" s="450"/>
      <c r="ACB512" s="486"/>
      <c r="ACC512" s="454" t="s">
        <v>91</v>
      </c>
      <c r="ACD512" s="506" t="s">
        <v>186</v>
      </c>
      <c r="ACE512" s="455"/>
      <c r="ACF512" s="492"/>
      <c r="ACG512" s="492" t="e">
        <f>VLOOKUP(ACD512,$A$563:$F$2022,6,FALSE)</f>
        <v>#N/A</v>
      </c>
      <c r="ACH512" s="454" t="s">
        <v>63</v>
      </c>
      <c r="ACI512" s="450" t="e">
        <f>ACG512*1.4</f>
        <v>#N/A</v>
      </c>
      <c r="ACJ512" s="450"/>
      <c r="ACK512" s="486"/>
      <c r="ACL512" s="454" t="s">
        <v>91</v>
      </c>
      <c r="ACM512" s="506" t="s">
        <v>186</v>
      </c>
      <c r="ACN512" s="455"/>
      <c r="ACO512" s="492"/>
      <c r="ACP512" s="492" t="e">
        <f>VLOOKUP(ACM512,$A$563:$F$2022,6,FALSE)</f>
        <v>#N/A</v>
      </c>
      <c r="ACQ512" s="454" t="s">
        <v>63</v>
      </c>
      <c r="ACR512" s="450" t="e">
        <f>ACP512*1.4</f>
        <v>#N/A</v>
      </c>
      <c r="ACS512" s="450"/>
      <c r="ACT512" s="486"/>
      <c r="ACU512" s="454" t="s">
        <v>91</v>
      </c>
      <c r="ACV512" s="490" t="s">
        <v>792</v>
      </c>
      <c r="ACW512" s="455"/>
      <c r="ACX512" s="492"/>
      <c r="ACY512" s="492">
        <f>VLOOKUP(ACV512,$A$563:$F$2022,6,FALSE)</f>
        <v>0</v>
      </c>
      <c r="ACZ512" s="454" t="s">
        <v>63</v>
      </c>
      <c r="ADA512" s="450">
        <f>ACY512*1.4</f>
        <v>0</v>
      </c>
      <c r="ADB512" s="450"/>
      <c r="ADC512" s="486"/>
      <c r="ADD512" s="454" t="s">
        <v>91</v>
      </c>
      <c r="ADE512" s="525" t="s">
        <v>543</v>
      </c>
      <c r="ADF512" s="455"/>
      <c r="ADG512" s="492"/>
      <c r="ADH512" s="492">
        <f>VLOOKUP(ADE512,$A$563:$F$2022,6,FALSE)</f>
        <v>11</v>
      </c>
      <c r="ADI512" s="454" t="s">
        <v>63</v>
      </c>
      <c r="ADJ512" s="450">
        <f>ADH512*1.4</f>
        <v>15.399999999999999</v>
      </c>
      <c r="ADK512" s="455"/>
      <c r="ADL512" s="486"/>
      <c r="ADM512" s="454" t="s">
        <v>91</v>
      </c>
      <c r="ADN512" s="525" t="s">
        <v>491</v>
      </c>
      <c r="ADO512" s="455"/>
      <c r="ADP512" s="492"/>
      <c r="ADQ512" s="492">
        <f>VLOOKUP(ADN512,$A$563:$F$2022,6,FALSE)</f>
        <v>65</v>
      </c>
      <c r="ADR512" s="454" t="s">
        <v>63</v>
      </c>
      <c r="ADS512" s="450">
        <f>ADQ512*1.4</f>
        <v>91</v>
      </c>
      <c r="ADT512" s="450"/>
      <c r="ADU512" s="486"/>
      <c r="ADV512" s="454" t="s">
        <v>91</v>
      </c>
      <c r="ADW512" s="525" t="s">
        <v>543</v>
      </c>
      <c r="ADX512" s="455"/>
      <c r="ADY512" s="455"/>
      <c r="ADZ512" s="492">
        <f>VLOOKUP(ADW512,$A$563:$F$2022,6,FALSE)</f>
        <v>11</v>
      </c>
      <c r="AEA512" s="454" t="s">
        <v>63</v>
      </c>
      <c r="AEB512" s="450">
        <f>ADZ512*1.4</f>
        <v>15.399999999999999</v>
      </c>
      <c r="AEC512" s="455"/>
      <c r="AED512" s="486"/>
      <c r="AEE512" s="454" t="s">
        <v>91</v>
      </c>
      <c r="AEF512" s="525" t="s">
        <v>643</v>
      </c>
      <c r="AEG512" s="455"/>
      <c r="AEH512" s="492"/>
      <c r="AEI512" s="492">
        <f>VLOOKUP(AEF512,$A$563:$F$2022,6,FALSE)</f>
        <v>14</v>
      </c>
      <c r="AEJ512" s="454" t="s">
        <v>63</v>
      </c>
      <c r="AEK512" s="450">
        <f>AEI512*1.4</f>
        <v>19.599999999999998</v>
      </c>
      <c r="AEL512" s="455"/>
      <c r="AEM512" s="486"/>
      <c r="AEN512" s="454" t="s">
        <v>91</v>
      </c>
      <c r="AEO512" s="525" t="s">
        <v>509</v>
      </c>
      <c r="AEP512" s="455"/>
      <c r="AEQ512" s="492"/>
      <c r="AER512" s="492">
        <f>VLOOKUP(AEO512,$A$563:$F$2022,6,FALSE)</f>
        <v>33</v>
      </c>
      <c r="AES512" s="454" t="s">
        <v>63</v>
      </c>
      <c r="AET512" s="450">
        <f>AER512*1.4</f>
        <v>46.199999999999996</v>
      </c>
      <c r="AEU512" s="455"/>
      <c r="AEV512" s="486"/>
      <c r="AEW512" s="454" t="s">
        <v>91</v>
      </c>
      <c r="AEX512" s="525" t="s">
        <v>1937</v>
      </c>
      <c r="AEY512" s="455"/>
      <c r="AEZ512" s="492"/>
      <c r="AFA512" s="492">
        <f>VLOOKUP(AEX512,$A$563:$F$2022,6,FALSE)</f>
        <v>0</v>
      </c>
      <c r="AFB512" s="454" t="s">
        <v>63</v>
      </c>
      <c r="AFC512" s="450">
        <f>AFA512*1.4</f>
        <v>0</v>
      </c>
      <c r="AFD512" s="450"/>
      <c r="AFE512" s="486"/>
      <c r="AFF512" s="454" t="s">
        <v>91</v>
      </c>
      <c r="AFG512" s="525" t="s">
        <v>450</v>
      </c>
      <c r="AFH512" s="455"/>
      <c r="AFI512" s="492"/>
      <c r="AFJ512" s="492">
        <f>VLOOKUP(AFG512,$A$563:$F$2022,6,FALSE)</f>
        <v>0</v>
      </c>
      <c r="AFK512" s="454" t="s">
        <v>63</v>
      </c>
      <c r="AFL512" s="450">
        <f>AFJ512*1.4</f>
        <v>0</v>
      </c>
      <c r="AFM512" s="450"/>
      <c r="AFN512" s="486"/>
      <c r="AFO512" s="454" t="s">
        <v>91</v>
      </c>
      <c r="AFP512" s="525" t="s">
        <v>518</v>
      </c>
      <c r="AFQ512" s="455"/>
      <c r="AFR512" s="492"/>
      <c r="AFS512" s="492">
        <f>VLOOKUP(AFP512,$A$563:$F$2022,6,FALSE)</f>
        <v>41</v>
      </c>
      <c r="AFT512" s="454" t="s">
        <v>63</v>
      </c>
      <c r="AFU512" s="450">
        <f>AFS512*1.4</f>
        <v>57.4</v>
      </c>
      <c r="AFV512" s="450"/>
      <c r="AFW512" s="486"/>
      <c r="AFX512" s="454" t="s">
        <v>91</v>
      </c>
      <c r="AFY512" s="528" t="s">
        <v>450</v>
      </c>
      <c r="AFZ512" s="455"/>
      <c r="AGA512" s="492"/>
      <c r="AGB512" s="492">
        <f>VLOOKUP(AFY512,$A$563:$F$2022,6,FALSE)</f>
        <v>0</v>
      </c>
      <c r="AGC512" s="454" t="s">
        <v>63</v>
      </c>
      <c r="AGD512" s="450">
        <f>AGB512*1.4</f>
        <v>0</v>
      </c>
      <c r="AGE512" s="450"/>
      <c r="AGF512" s="486"/>
      <c r="AGG512" s="454" t="s">
        <v>91</v>
      </c>
      <c r="AGH512" s="525" t="s">
        <v>643</v>
      </c>
      <c r="AGI512" s="455"/>
      <c r="AGJ512" s="492"/>
      <c r="AGK512" s="492">
        <f>VLOOKUP(AGH512,$A$563:$F$2022,6,FALSE)</f>
        <v>14</v>
      </c>
      <c r="AGL512" s="454" t="s">
        <v>63</v>
      </c>
      <c r="AGM512" s="450">
        <f>AGK512*1.4</f>
        <v>19.599999999999998</v>
      </c>
      <c r="AGN512" s="450"/>
      <c r="AGO512" s="486"/>
      <c r="AGP512" s="454" t="s">
        <v>91</v>
      </c>
      <c r="AGQ512" s="525" t="s">
        <v>442</v>
      </c>
      <c r="AGR512" s="455"/>
      <c r="AGS512" s="492"/>
      <c r="AGT512" s="492">
        <f>VLOOKUP(AGQ512,$A$563:$F$2022,6,FALSE)</f>
        <v>68</v>
      </c>
      <c r="AGU512" s="454" t="s">
        <v>63</v>
      </c>
      <c r="AGV512" s="450">
        <f>AGT512*1.4</f>
        <v>95.199999999999989</v>
      </c>
      <c r="AGW512" s="450"/>
      <c r="AGX512" s="486"/>
      <c r="AGY512" s="454" t="s">
        <v>91</v>
      </c>
      <c r="AGZ512" s="527" t="s">
        <v>577</v>
      </c>
      <c r="AHA512" s="455"/>
      <c r="AHB512" s="492"/>
      <c r="AHC512" s="492">
        <f>VLOOKUP(AGZ512,$A$563:$F$2022,6,FALSE)</f>
        <v>3</v>
      </c>
      <c r="AHD512" s="454" t="s">
        <v>63</v>
      </c>
      <c r="AHE512" s="450">
        <f>AHC512*1.4</f>
        <v>4.1999999999999993</v>
      </c>
      <c r="AHF512" s="450"/>
      <c r="AHG512" s="486"/>
      <c r="AHH512" s="495"/>
      <c r="AHI512" s="543"/>
      <c r="AHJ512" s="496"/>
      <c r="AHK512" s="497"/>
      <c r="AHL512" s="497"/>
      <c r="AHM512" s="495"/>
      <c r="AHN512" s="481"/>
      <c r="AHO512" s="481"/>
      <c r="AHP512" s="496"/>
      <c r="AHQ512" s="495"/>
      <c r="AHR512" s="512"/>
      <c r="AHS512" s="496"/>
      <c r="AHT512" s="497"/>
      <c r="AHU512" s="497"/>
      <c r="AHV512" s="495"/>
      <c r="AHW512" s="481"/>
      <c r="AHX512" s="481"/>
      <c r="AHY512" s="496"/>
      <c r="AHZ512" s="495"/>
      <c r="AIA512" s="512"/>
      <c r="AIB512" s="496"/>
      <c r="AIC512" s="497"/>
      <c r="AID512" s="497"/>
      <c r="AIE512" s="495"/>
      <c r="AIF512" s="481"/>
      <c r="AIG512" s="481"/>
      <c r="AIH512" s="496"/>
      <c r="AII512" s="263"/>
      <c r="AIJ512" s="432"/>
      <c r="AIK512" s="264"/>
      <c r="AIL512" s="264"/>
      <c r="AIM512" s="265"/>
      <c r="AIN512" s="263"/>
      <c r="AIO512" s="210"/>
      <c r="AIP512" s="264"/>
      <c r="AIQ512" s="264"/>
    </row>
    <row r="513" spans="1:927" s="16" customFormat="1" ht="15">
      <c r="A513" s="454" t="s">
        <v>92</v>
      </c>
      <c r="B513" s="490" t="s">
        <v>643</v>
      </c>
      <c r="C513" s="455"/>
      <c r="D513" s="492"/>
      <c r="E513" s="492">
        <f>VLOOKUP(B513,$A$563:$F$2022,6,FALSE)</f>
        <v>14</v>
      </c>
      <c r="F513" s="454" t="s">
        <v>65</v>
      </c>
      <c r="G513" s="450">
        <f>E513*1.3</f>
        <v>18.2</v>
      </c>
      <c r="H513" s="450"/>
      <c r="I513" s="456"/>
      <c r="J513" s="454" t="s">
        <v>92</v>
      </c>
      <c r="K513" s="525" t="s">
        <v>643</v>
      </c>
      <c r="L513" s="455"/>
      <c r="M513" s="492"/>
      <c r="N513" s="492">
        <f>VLOOKUP(K513,$A$563:$F$2022,6,FALSE)</f>
        <v>14</v>
      </c>
      <c r="O513" s="454" t="s">
        <v>65</v>
      </c>
      <c r="P513" s="450">
        <f>N513*1.3</f>
        <v>18.2</v>
      </c>
      <c r="Q513" s="450"/>
      <c r="R513" s="456"/>
      <c r="S513" s="454" t="s">
        <v>92</v>
      </c>
      <c r="T513" s="525" t="s">
        <v>1642</v>
      </c>
      <c r="U513" s="455"/>
      <c r="V513" s="492"/>
      <c r="W513" s="492">
        <f>VLOOKUP(T513,$A$563:$F$2022,6,FALSE)</f>
        <v>54</v>
      </c>
      <c r="X513" s="454" t="s">
        <v>65</v>
      </c>
      <c r="Y513" s="450">
        <f>W513*1.3</f>
        <v>70.2</v>
      </c>
      <c r="Z513" s="450"/>
      <c r="AA513" s="456"/>
      <c r="AB513" s="454" t="s">
        <v>92</v>
      </c>
      <c r="AC513" s="525" t="s">
        <v>1937</v>
      </c>
      <c r="AD513" s="455"/>
      <c r="AE513" s="492"/>
      <c r="AF513" s="492">
        <f>VLOOKUP(AC513,$A$563:$F$2022,6,FALSE)</f>
        <v>0</v>
      </c>
      <c r="AG513" s="454" t="s">
        <v>65</v>
      </c>
      <c r="AH513" s="450">
        <f>AF513*1.3</f>
        <v>0</v>
      </c>
      <c r="AI513" s="450"/>
      <c r="AJ513" s="456"/>
      <c r="AK513" s="454" t="s">
        <v>92</v>
      </c>
      <c r="AL513" s="490" t="s">
        <v>2310</v>
      </c>
      <c r="AM513" s="455"/>
      <c r="AN513" s="492"/>
      <c r="AO513" s="492">
        <f>VLOOKUP(AL513,$A$563:$F$2022,6,FALSE)</f>
        <v>44</v>
      </c>
      <c r="AP513" s="454" t="s">
        <v>65</v>
      </c>
      <c r="AQ513" s="450">
        <f>AO513*1.3</f>
        <v>57.2</v>
      </c>
      <c r="AR513" s="450"/>
      <c r="AS513" s="456"/>
      <c r="AT513" s="454" t="s">
        <v>92</v>
      </c>
      <c r="AU513" s="525" t="s">
        <v>792</v>
      </c>
      <c r="AV513" s="455"/>
      <c r="AW513" s="492"/>
      <c r="AX513" s="492">
        <f>VLOOKUP(AU513,$A$563:$F$2022,6,FALSE)</f>
        <v>0</v>
      </c>
      <c r="AY513" s="454" t="s">
        <v>65</v>
      </c>
      <c r="AZ513" s="450">
        <f>AX513*1.3</f>
        <v>0</v>
      </c>
      <c r="BA513" s="450"/>
      <c r="BB513" s="456"/>
      <c r="BC513" s="454" t="s">
        <v>92</v>
      </c>
      <c r="BD513" s="525" t="s">
        <v>425</v>
      </c>
      <c r="BE513" s="455"/>
      <c r="BF513" s="492"/>
      <c r="BG513" s="492">
        <f>VLOOKUP(BD513,$A$563:$F$2022,6,FALSE)</f>
        <v>8</v>
      </c>
      <c r="BH513" s="454" t="s">
        <v>65</v>
      </c>
      <c r="BI513" s="450">
        <f>BG513*1.3</f>
        <v>10.4</v>
      </c>
      <c r="BJ513" s="450"/>
      <c r="BK513" s="456"/>
      <c r="BL513" s="454" t="s">
        <v>92</v>
      </c>
      <c r="BM513" s="525" t="s">
        <v>543</v>
      </c>
      <c r="BN513" s="455"/>
      <c r="BO513" s="492"/>
      <c r="BP513" s="492">
        <f>VLOOKUP(BM513,$A$563:$F$2022,6,FALSE)</f>
        <v>11</v>
      </c>
      <c r="BQ513" s="454" t="s">
        <v>65</v>
      </c>
      <c r="BR513" s="450">
        <f>BP513*1.3</f>
        <v>14.3</v>
      </c>
      <c r="BS513" s="450"/>
      <c r="BT513" s="456"/>
      <c r="BU513" s="454" t="s">
        <v>92</v>
      </c>
      <c r="BV513" s="525" t="s">
        <v>543</v>
      </c>
      <c r="BW513" s="455"/>
      <c r="BX513" s="492"/>
      <c r="BY513" s="492">
        <f>VLOOKUP(BV513,$A$563:$F$2022,6,FALSE)</f>
        <v>11</v>
      </c>
      <c r="BZ513" s="454" t="s">
        <v>65</v>
      </c>
      <c r="CA513" s="450">
        <f>BY513*1.3</f>
        <v>14.3</v>
      </c>
      <c r="CB513" s="450"/>
      <c r="CC513" s="456"/>
      <c r="CD513" s="454" t="s">
        <v>92</v>
      </c>
      <c r="CE513" s="525" t="s">
        <v>543</v>
      </c>
      <c r="CF513" s="455"/>
      <c r="CG513" s="492"/>
      <c r="CH513" s="492">
        <f>VLOOKUP(CE513,$A$563:$F$2022,6,FALSE)</f>
        <v>11</v>
      </c>
      <c r="CI513" s="454" t="s">
        <v>65</v>
      </c>
      <c r="CJ513" s="450">
        <f>CH513*1.3</f>
        <v>14.3</v>
      </c>
      <c r="CK513" s="450"/>
      <c r="CL513" s="456"/>
      <c r="CM513" s="454" t="s">
        <v>92</v>
      </c>
      <c r="CN513" s="525" t="s">
        <v>643</v>
      </c>
      <c r="CO513" s="455"/>
      <c r="CP513" s="492"/>
      <c r="CQ513" s="492">
        <f>VLOOKUP(CN513,$A$563:$F$2022,6,FALSE)</f>
        <v>14</v>
      </c>
      <c r="CR513" s="454" t="s">
        <v>65</v>
      </c>
      <c r="CS513" s="450">
        <f>CQ513*1.3</f>
        <v>18.2</v>
      </c>
      <c r="CT513" s="450"/>
      <c r="CU513" s="456"/>
      <c r="CV513" s="454" t="s">
        <v>92</v>
      </c>
      <c r="CW513" s="525" t="s">
        <v>558</v>
      </c>
      <c r="CX513" s="455"/>
      <c r="CY513" s="492"/>
      <c r="CZ513" s="492">
        <f>VLOOKUP(CW513,$A$563:$F$2022,6,FALSE)</f>
        <v>1</v>
      </c>
      <c r="DA513" s="454" t="s">
        <v>65</v>
      </c>
      <c r="DB513" s="450">
        <f>CZ513*1.3</f>
        <v>1.3</v>
      </c>
      <c r="DC513" s="450"/>
      <c r="DD513" s="456"/>
      <c r="DE513" s="454" t="s">
        <v>92</v>
      </c>
      <c r="DF513" s="525" t="s">
        <v>509</v>
      </c>
      <c r="DG513" s="455"/>
      <c r="DH513" s="492"/>
      <c r="DI513" s="492">
        <f>VLOOKUP(DF513,$A$563:$F$2022,6,FALSE)</f>
        <v>33</v>
      </c>
      <c r="DJ513" s="454" t="s">
        <v>65</v>
      </c>
      <c r="DK513" s="450">
        <f>DI513*1.3</f>
        <v>42.9</v>
      </c>
      <c r="DL513" s="450"/>
      <c r="DM513" s="456"/>
      <c r="DN513" s="454" t="s">
        <v>92</v>
      </c>
      <c r="DO513" s="490" t="s">
        <v>1937</v>
      </c>
      <c r="DP513" s="455"/>
      <c r="DQ513" s="492"/>
      <c r="DR513" s="492">
        <f>VLOOKUP(DO513,$A$563:$F$2022,6,FALSE)</f>
        <v>0</v>
      </c>
      <c r="DS513" s="454" t="s">
        <v>65</v>
      </c>
      <c r="DT513" s="450">
        <f>DR513*1.3</f>
        <v>0</v>
      </c>
      <c r="DU513" s="450"/>
      <c r="DV513" s="456"/>
      <c r="DW513" s="454" t="s">
        <v>92</v>
      </c>
      <c r="DX513" s="506" t="s">
        <v>186</v>
      </c>
      <c r="DY513" s="455"/>
      <c r="DZ513" s="492"/>
      <c r="EA513" s="492" t="e">
        <f>VLOOKUP(DX513,$A$563:$F$2022,6,FALSE)</f>
        <v>#N/A</v>
      </c>
      <c r="EB513" s="454" t="s">
        <v>65</v>
      </c>
      <c r="EC513" s="450" t="e">
        <f>EA513*1.3</f>
        <v>#N/A</v>
      </c>
      <c r="ED513" s="450"/>
      <c r="EE513" s="456"/>
      <c r="EF513" s="454" t="s">
        <v>92</v>
      </c>
      <c r="EG513" s="525" t="s">
        <v>952</v>
      </c>
      <c r="EH513" s="455"/>
      <c r="EI513" s="492"/>
      <c r="EJ513" s="492">
        <f>VLOOKUP(EG513,$A$563:$F$2022,6,FALSE)</f>
        <v>0</v>
      </c>
      <c r="EK513" s="454" t="s">
        <v>65</v>
      </c>
      <c r="EL513" s="450">
        <f>EJ513*1.3</f>
        <v>0</v>
      </c>
      <c r="EM513" s="450"/>
      <c r="EN513" s="456"/>
      <c r="EO513" s="454" t="s">
        <v>92</v>
      </c>
      <c r="EP513" s="525" t="s">
        <v>643</v>
      </c>
      <c r="EQ513" s="455"/>
      <c r="ER513" s="492"/>
      <c r="ES513" s="492">
        <f>VLOOKUP(EP513,$A$563:$F$2022,6,FALSE)</f>
        <v>14</v>
      </c>
      <c r="ET513" s="454" t="s">
        <v>65</v>
      </c>
      <c r="EU513" s="450">
        <f>ES513*1.3</f>
        <v>18.2</v>
      </c>
      <c r="EV513" s="450"/>
      <c r="EW513" s="456"/>
      <c r="EX513" s="454" t="s">
        <v>92</v>
      </c>
      <c r="EY513" s="506" t="s">
        <v>186</v>
      </c>
      <c r="EZ513" s="455"/>
      <c r="FA513" s="492"/>
      <c r="FB513" s="492" t="e">
        <f>VLOOKUP(EY513,$A$563:$F$2022,6,FALSE)</f>
        <v>#N/A</v>
      </c>
      <c r="FC513" s="454" t="s">
        <v>65</v>
      </c>
      <c r="FD513" s="450" t="e">
        <f>FB513*1.3</f>
        <v>#N/A</v>
      </c>
      <c r="FE513" s="450"/>
      <c r="FF513" s="456"/>
      <c r="FG513" s="454" t="s">
        <v>92</v>
      </c>
      <c r="FH513" s="525" t="s">
        <v>1081</v>
      </c>
      <c r="FI513" s="455"/>
      <c r="FJ513" s="492"/>
      <c r="FK513" s="492">
        <f>VLOOKUP(FH513,$A$563:$F$2022,6,FALSE)</f>
        <v>4</v>
      </c>
      <c r="FL513" s="454" t="s">
        <v>65</v>
      </c>
      <c r="FM513" s="450">
        <f>FK513*1.3</f>
        <v>5.2</v>
      </c>
      <c r="FN513" s="450"/>
      <c r="FO513" s="456"/>
      <c r="FP513" s="454" t="s">
        <v>92</v>
      </c>
      <c r="FQ513" s="490" t="s">
        <v>444</v>
      </c>
      <c r="FR513" s="455"/>
      <c r="FS513" s="492"/>
      <c r="FT513" s="492">
        <f>VLOOKUP(FQ513,$A$563:$F$2022,6,FALSE)</f>
        <v>0</v>
      </c>
      <c r="FU513" s="454" t="s">
        <v>65</v>
      </c>
      <c r="FV513" s="450">
        <f>FT513*1.3</f>
        <v>0</v>
      </c>
      <c r="FW513" s="450"/>
      <c r="FX513" s="456"/>
      <c r="FY513" s="454" t="s">
        <v>92</v>
      </c>
      <c r="FZ513" s="490" t="s">
        <v>425</v>
      </c>
      <c r="GA513" s="455"/>
      <c r="GB513" s="492"/>
      <c r="GC513" s="492">
        <f>VLOOKUP(FZ513,$A$563:$F$2022,6,FALSE)</f>
        <v>8</v>
      </c>
      <c r="GD513" s="454" t="s">
        <v>65</v>
      </c>
      <c r="GE513" s="450">
        <f>GC513*1.3</f>
        <v>10.4</v>
      </c>
      <c r="GF513" s="450"/>
      <c r="GG513" s="456"/>
      <c r="GH513" s="454" t="s">
        <v>92</v>
      </c>
      <c r="GI513" s="525" t="s">
        <v>1319</v>
      </c>
      <c r="GJ513" s="455"/>
      <c r="GK513" s="492"/>
      <c r="GL513" s="492">
        <f>VLOOKUP(GI513,$A$563:$F$2022,6,FALSE)</f>
        <v>0</v>
      </c>
      <c r="GM513" s="454" t="s">
        <v>65</v>
      </c>
      <c r="GN513" s="450">
        <f>GL513*1.3</f>
        <v>0</v>
      </c>
      <c r="GO513" s="450"/>
      <c r="GP513" s="456"/>
      <c r="GQ513" s="454" t="s">
        <v>92</v>
      </c>
      <c r="GR513" s="525" t="s">
        <v>1427</v>
      </c>
      <c r="GS513" s="455"/>
      <c r="GT513" s="492"/>
      <c r="GU513" s="492">
        <f>VLOOKUP(GR513,$A$563:$F$2022,6,FALSE)</f>
        <v>1</v>
      </c>
      <c r="GV513" s="454" t="s">
        <v>65</v>
      </c>
      <c r="GW513" s="450">
        <f>GU513*1.3</f>
        <v>1.3</v>
      </c>
      <c r="GX513" s="450"/>
      <c r="GY513" s="456"/>
      <c r="GZ513" s="454" t="s">
        <v>92</v>
      </c>
      <c r="HA513" s="490" t="s">
        <v>2310</v>
      </c>
      <c r="HB513" s="455"/>
      <c r="HC513" s="492"/>
      <c r="HD513" s="492">
        <f>VLOOKUP(HA513,$A$563:$F$2022,6,FALSE)</f>
        <v>44</v>
      </c>
      <c r="HE513" s="454" t="s">
        <v>65</v>
      </c>
      <c r="HF513" s="450">
        <f>HD513*1.3</f>
        <v>57.2</v>
      </c>
      <c r="HG513" s="450"/>
      <c r="HH513" s="456"/>
      <c r="HI513" s="454" t="s">
        <v>92</v>
      </c>
      <c r="HJ513" s="525" t="s">
        <v>425</v>
      </c>
      <c r="HK513" s="455"/>
      <c r="HL513" s="492"/>
      <c r="HM513" s="492">
        <f>VLOOKUP(HJ513,$A$563:$F$2022,6,FALSE)</f>
        <v>8</v>
      </c>
      <c r="HN513" s="454" t="s">
        <v>65</v>
      </c>
      <c r="HO513" s="450">
        <f>HM513*1.3</f>
        <v>10.4</v>
      </c>
      <c r="HP513" s="450"/>
      <c r="HQ513" s="456"/>
      <c r="HR513" s="454" t="s">
        <v>92</v>
      </c>
      <c r="HS513" s="490" t="s">
        <v>530</v>
      </c>
      <c r="HT513" s="455"/>
      <c r="HU513" s="492"/>
      <c r="HV513" s="492">
        <f>VLOOKUP(HS513,$A$563:$F$2022,6,FALSE)</f>
        <v>1</v>
      </c>
      <c r="HW513" s="454" t="s">
        <v>65</v>
      </c>
      <c r="HX513" s="450">
        <f>HV513*1.3</f>
        <v>1.3</v>
      </c>
      <c r="HY513" s="450"/>
      <c r="HZ513" s="456"/>
      <c r="IA513" s="454" t="s">
        <v>92</v>
      </c>
      <c r="IB513" s="525" t="s">
        <v>518</v>
      </c>
      <c r="IC513" s="455"/>
      <c r="ID513" s="492"/>
      <c r="IE513" s="492">
        <f>VLOOKUP(IB513,$A$563:$F$2022,6,FALSE)</f>
        <v>41</v>
      </c>
      <c r="IF513" s="454" t="s">
        <v>65</v>
      </c>
      <c r="IG513" s="450">
        <f>IE513*1.3</f>
        <v>53.300000000000004</v>
      </c>
      <c r="IH513" s="450"/>
      <c r="II513" s="456"/>
      <c r="IJ513" s="454" t="s">
        <v>92</v>
      </c>
      <c r="IK513" s="525" t="s">
        <v>1081</v>
      </c>
      <c r="IL513" s="455"/>
      <c r="IM513" s="492"/>
      <c r="IN513" s="492">
        <f>VLOOKUP(IK513,$A$563:$F$2022,6,FALSE)</f>
        <v>4</v>
      </c>
      <c r="IO513" s="454" t="s">
        <v>65</v>
      </c>
      <c r="IP513" s="450">
        <f>IN513*1.3</f>
        <v>5.2</v>
      </c>
      <c r="IQ513" s="450"/>
      <c r="IR513" s="456"/>
      <c r="IS513" s="454" t="s">
        <v>92</v>
      </c>
      <c r="IT513" s="525" t="s">
        <v>747</v>
      </c>
      <c r="IU513" s="455"/>
      <c r="IV513" s="492"/>
      <c r="IW513" s="492">
        <f>VLOOKUP(IT513,$A$563:$F$2022,6,FALSE)</f>
        <v>14</v>
      </c>
      <c r="IX513" s="454" t="s">
        <v>65</v>
      </c>
      <c r="IY513" s="450">
        <f>IW513*1.3</f>
        <v>18.2</v>
      </c>
      <c r="IZ513" s="450"/>
      <c r="JA513" s="456"/>
      <c r="JB513" s="454" t="s">
        <v>92</v>
      </c>
      <c r="JC513" s="525" t="s">
        <v>459</v>
      </c>
      <c r="JD513" s="455"/>
      <c r="JE513" s="492"/>
      <c r="JF513" s="492">
        <f>VLOOKUP(JC513,$A$563:$F$2022,6,FALSE)</f>
        <v>48</v>
      </c>
      <c r="JG513" s="454" t="s">
        <v>65</v>
      </c>
      <c r="JH513" s="450">
        <f>JF513*1.3</f>
        <v>62.400000000000006</v>
      </c>
      <c r="JI513" s="450"/>
      <c r="JJ513" s="456"/>
      <c r="JK513" s="454" t="s">
        <v>92</v>
      </c>
      <c r="JL513" s="525" t="s">
        <v>2310</v>
      </c>
      <c r="JM513" s="455"/>
      <c r="JN513" s="492"/>
      <c r="JO513" s="492">
        <f>VLOOKUP(JL513,$A$563:$F$2022,6,FALSE)</f>
        <v>44</v>
      </c>
      <c r="JP513" s="454" t="s">
        <v>65</v>
      </c>
      <c r="JQ513" s="450">
        <f>JO513*1.3</f>
        <v>57.2</v>
      </c>
      <c r="JR513" s="450"/>
      <c r="JS513" s="456"/>
      <c r="JT513" s="454" t="s">
        <v>92</v>
      </c>
      <c r="JU513" s="525" t="s">
        <v>1080</v>
      </c>
      <c r="JV513" s="455"/>
      <c r="JW513" s="492"/>
      <c r="JX513" s="492">
        <f>VLOOKUP(JU513,$A$563:$F$2022,6,FALSE)</f>
        <v>3</v>
      </c>
      <c r="JY513" s="454" t="s">
        <v>65</v>
      </c>
      <c r="JZ513" s="450">
        <f>JX513*1.3</f>
        <v>3.9000000000000004</v>
      </c>
      <c r="KA513" s="450"/>
      <c r="KB513" s="456"/>
      <c r="KC513" s="454" t="s">
        <v>92</v>
      </c>
      <c r="KD513" s="525" t="s">
        <v>450</v>
      </c>
      <c r="KE513" s="455"/>
      <c r="KF513" s="492"/>
      <c r="KG513" s="492">
        <f>VLOOKUP(KD513,$A$563:$F$2022,6,FALSE)</f>
        <v>0</v>
      </c>
      <c r="KH513" s="454" t="s">
        <v>65</v>
      </c>
      <c r="KI513" s="450">
        <f>KG513*1.3</f>
        <v>0</v>
      </c>
      <c r="KJ513" s="450"/>
      <c r="KK513" s="456"/>
      <c r="KL513" s="454" t="s">
        <v>92</v>
      </c>
      <c r="KM513" s="525" t="s">
        <v>2310</v>
      </c>
      <c r="KN513" s="455"/>
      <c r="KO513" s="492"/>
      <c r="KP513" s="492">
        <f>VLOOKUP(KM513,$A$563:$F$2022,6,FALSE)</f>
        <v>44</v>
      </c>
      <c r="KQ513" s="454" t="s">
        <v>65</v>
      </c>
      <c r="KR513" s="450">
        <f>KP513*1.3</f>
        <v>57.2</v>
      </c>
      <c r="KS513" s="450"/>
      <c r="KT513" s="456"/>
      <c r="KU513" s="454" t="s">
        <v>92</v>
      </c>
      <c r="KV513" s="525" t="s">
        <v>643</v>
      </c>
      <c r="KW513" s="455"/>
      <c r="KX513" s="492"/>
      <c r="KY513" s="492">
        <f>VLOOKUP(KV513,$A$563:$F$2022,6,FALSE)</f>
        <v>14</v>
      </c>
      <c r="KZ513" s="454" t="s">
        <v>65</v>
      </c>
      <c r="LA513" s="450">
        <f>KY513*1.3</f>
        <v>18.2</v>
      </c>
      <c r="LB513" s="450"/>
      <c r="LC513" s="456"/>
      <c r="LD513" s="454" t="s">
        <v>92</v>
      </c>
      <c r="LE513" s="525" t="s">
        <v>524</v>
      </c>
      <c r="LF513" s="455"/>
      <c r="LG513" s="492"/>
      <c r="LH513" s="492">
        <f>VLOOKUP(LE513,$A$563:$F$2022,6,FALSE)</f>
        <v>32</v>
      </c>
      <c r="LI513" s="454" t="s">
        <v>65</v>
      </c>
      <c r="LJ513" s="450">
        <f>LH513*1.3</f>
        <v>41.6</v>
      </c>
      <c r="LK513" s="450"/>
      <c r="LL513" s="456"/>
      <c r="LM513" s="454" t="s">
        <v>92</v>
      </c>
      <c r="LN513" s="525" t="s">
        <v>1937</v>
      </c>
      <c r="LO513" s="455"/>
      <c r="LP513" s="492"/>
      <c r="LQ513" s="492">
        <f>VLOOKUP(LN513,$A$563:$F$2022,6,FALSE)</f>
        <v>0</v>
      </c>
      <c r="LR513" s="454" t="s">
        <v>65</v>
      </c>
      <c r="LS513" s="450">
        <f>LQ513*1.3</f>
        <v>0</v>
      </c>
      <c r="LT513" s="450"/>
      <c r="LU513" s="456"/>
      <c r="LV513" s="454" t="s">
        <v>92</v>
      </c>
      <c r="LW513" s="525" t="s">
        <v>1642</v>
      </c>
      <c r="LX513" s="455"/>
      <c r="LY513" s="492"/>
      <c r="LZ513" s="492">
        <f>VLOOKUP(LW513,$A$563:$F$2022,6,FALSE)</f>
        <v>54</v>
      </c>
      <c r="MA513" s="454" t="s">
        <v>65</v>
      </c>
      <c r="MB513" s="450">
        <f>LZ513*1.3</f>
        <v>70.2</v>
      </c>
      <c r="MC513" s="450"/>
      <c r="MD513" s="456"/>
      <c r="ME513" s="454" t="s">
        <v>92</v>
      </c>
      <c r="MF513" s="527" t="s">
        <v>1081</v>
      </c>
      <c r="MG513" s="455"/>
      <c r="MH513" s="492"/>
      <c r="MI513" s="492">
        <f>VLOOKUP(MF513,$A$563:$F$2022,6,FALSE)</f>
        <v>4</v>
      </c>
      <c r="MJ513" s="454" t="s">
        <v>65</v>
      </c>
      <c r="MK513" s="450">
        <f>MI513*1.3</f>
        <v>5.2</v>
      </c>
      <c r="ML513" s="450"/>
      <c r="MM513" s="456"/>
      <c r="MN513" s="454" t="s">
        <v>92</v>
      </c>
      <c r="MO513" s="525" t="s">
        <v>459</v>
      </c>
      <c r="MP513" s="455"/>
      <c r="MQ513" s="492"/>
      <c r="MR513" s="492">
        <f>VLOOKUP(MO513,$A$563:$F$2022,6,FALSE)</f>
        <v>48</v>
      </c>
      <c r="MS513" s="454" t="s">
        <v>65</v>
      </c>
      <c r="MT513" s="450">
        <f>MR513*1.3</f>
        <v>62.400000000000006</v>
      </c>
      <c r="MU513" s="450"/>
      <c r="MV513" s="456"/>
      <c r="MW513" s="454" t="s">
        <v>92</v>
      </c>
      <c r="MX513" s="525" t="s">
        <v>643</v>
      </c>
      <c r="MY513" s="455"/>
      <c r="MZ513" s="492"/>
      <c r="NA513" s="492">
        <f>VLOOKUP(MX513,$A$563:$F$2022,6,FALSE)</f>
        <v>14</v>
      </c>
      <c r="NB513" s="454" t="s">
        <v>65</v>
      </c>
      <c r="NC513" s="450">
        <f>NA513*1.3</f>
        <v>18.2</v>
      </c>
      <c r="ND513" s="450"/>
      <c r="NE513" s="456"/>
      <c r="NF513" s="454" t="s">
        <v>92</v>
      </c>
      <c r="NG513" s="525" t="s">
        <v>459</v>
      </c>
      <c r="NH513" s="455"/>
      <c r="NI513" s="492"/>
      <c r="NJ513" s="492">
        <f>VLOOKUP(NG513,$A$563:$F$2022,6,FALSE)</f>
        <v>48</v>
      </c>
      <c r="NK513" s="454" t="s">
        <v>65</v>
      </c>
      <c r="NL513" s="450">
        <f>NJ513*1.3</f>
        <v>62.400000000000006</v>
      </c>
      <c r="NM513" s="450"/>
      <c r="NN513" s="456"/>
      <c r="NO513" s="454" t="s">
        <v>92</v>
      </c>
      <c r="NP513" s="525" t="s">
        <v>482</v>
      </c>
      <c r="NQ513" s="455"/>
      <c r="NR513" s="492"/>
      <c r="NS513" s="492">
        <f>VLOOKUP(NP513,$A$563:$F$2022,6,FALSE)</f>
        <v>4</v>
      </c>
      <c r="NT513" s="454" t="s">
        <v>65</v>
      </c>
      <c r="NU513" s="450">
        <f>NS513*1.3</f>
        <v>5.2</v>
      </c>
      <c r="NV513" s="450"/>
      <c r="NW513" s="456"/>
      <c r="NX513" s="454" t="s">
        <v>92</v>
      </c>
      <c r="NY513" s="490" t="s">
        <v>536</v>
      </c>
      <c r="NZ513" s="455"/>
      <c r="OA513" s="455"/>
      <c r="OB513" s="492">
        <f>VLOOKUP(NY513,$A$563:$F$2022,6,FALSE)</f>
        <v>4</v>
      </c>
      <c r="OC513" s="454" t="s">
        <v>65</v>
      </c>
      <c r="OD513" s="450">
        <f>OB513*1.3</f>
        <v>5.2</v>
      </c>
      <c r="OE513" s="450"/>
      <c r="OF513" s="456"/>
      <c r="OG513" s="454" t="s">
        <v>92</v>
      </c>
      <c r="OH513" s="525" t="s">
        <v>575</v>
      </c>
      <c r="OI513" s="455"/>
      <c r="OJ513" s="492"/>
      <c r="OK513" s="492">
        <f>VLOOKUP(OH513,$A$563:$F$2022,6,FALSE)</f>
        <v>1</v>
      </c>
      <c r="OL513" s="454" t="s">
        <v>65</v>
      </c>
      <c r="OM513" s="450">
        <f>OK513*1.3</f>
        <v>1.3</v>
      </c>
      <c r="ON513" s="450"/>
      <c r="OO513" s="456"/>
      <c r="OP513" s="454" t="s">
        <v>92</v>
      </c>
      <c r="OQ513" s="490" t="s">
        <v>1914</v>
      </c>
      <c r="OR513" s="455"/>
      <c r="OS513" s="492"/>
      <c r="OT513" s="492">
        <f>VLOOKUP(OQ513,$A$563:$F$2022,6,FALSE)</f>
        <v>0</v>
      </c>
      <c r="OU513" s="454" t="s">
        <v>65</v>
      </c>
      <c r="OV513" s="450">
        <f>OT513*1.3</f>
        <v>0</v>
      </c>
      <c r="OW513" s="450"/>
      <c r="OX513" s="456"/>
      <c r="OY513" s="454" t="s">
        <v>92</v>
      </c>
      <c r="OZ513" s="525" t="s">
        <v>543</v>
      </c>
      <c r="PA513" s="455"/>
      <c r="PB513" s="492"/>
      <c r="PC513" s="492">
        <f>VLOOKUP(OZ513,$A$563:$F$2022,6,FALSE)</f>
        <v>11</v>
      </c>
      <c r="PD513" s="454" t="s">
        <v>65</v>
      </c>
      <c r="PE513" s="450">
        <f>PC513*1.3</f>
        <v>14.3</v>
      </c>
      <c r="PF513" s="450"/>
      <c r="PG513" s="456"/>
      <c r="PH513" s="454" t="s">
        <v>92</v>
      </c>
      <c r="PI513" s="525" t="s">
        <v>543</v>
      </c>
      <c r="PJ513" s="455"/>
      <c r="PK513" s="492"/>
      <c r="PL513" s="492">
        <f>VLOOKUP(PI513,$A$563:$F$2022,6,FALSE)</f>
        <v>11</v>
      </c>
      <c r="PM513" s="454" t="s">
        <v>65</v>
      </c>
      <c r="PN513" s="450">
        <f>PL513*1.3</f>
        <v>14.3</v>
      </c>
      <c r="PO513" s="450"/>
      <c r="PP513" s="456"/>
      <c r="PQ513" s="454" t="s">
        <v>92</v>
      </c>
      <c r="PR513" s="490" t="s">
        <v>591</v>
      </c>
      <c r="PS513" s="455"/>
      <c r="PT513" s="492"/>
      <c r="PU513" s="492">
        <f>VLOOKUP(PR513,$A$563:$F$2022,6,FALSE)</f>
        <v>33</v>
      </c>
      <c r="PV513" s="454" t="s">
        <v>65</v>
      </c>
      <c r="PW513" s="450">
        <f>PU513*1.3</f>
        <v>42.9</v>
      </c>
      <c r="PX513" s="450"/>
      <c r="PY513" s="456"/>
      <c r="PZ513" s="454" t="s">
        <v>92</v>
      </c>
      <c r="QA513" s="525" t="s">
        <v>442</v>
      </c>
      <c r="QB513" s="455"/>
      <c r="QC513" s="492"/>
      <c r="QD513" s="492">
        <f>VLOOKUP(QA513,$A$563:$F$2022,6,FALSE)</f>
        <v>68</v>
      </c>
      <c r="QE513" s="454" t="s">
        <v>65</v>
      </c>
      <c r="QF513" s="450">
        <f>QD513*1.3</f>
        <v>88.4</v>
      </c>
      <c r="QG513" s="450"/>
      <c r="QH513" s="456"/>
      <c r="QI513" s="454" t="s">
        <v>92</v>
      </c>
      <c r="QJ513" s="490" t="s">
        <v>530</v>
      </c>
      <c r="QK513" s="455"/>
      <c r="QL513" s="492"/>
      <c r="QM513" s="492">
        <f>VLOOKUP(QJ513,$A$563:$F$2022,6,FALSE)</f>
        <v>1</v>
      </c>
      <c r="QN513" s="454" t="s">
        <v>65</v>
      </c>
      <c r="QO513" s="450">
        <f>QM513*1.3</f>
        <v>1.3</v>
      </c>
      <c r="QP513" s="450"/>
      <c r="QQ513" s="456"/>
      <c r="QR513" s="454" t="s">
        <v>92</v>
      </c>
      <c r="QS513" s="525" t="s">
        <v>442</v>
      </c>
      <c r="QT513" s="455"/>
      <c r="QU513" s="492"/>
      <c r="QV513" s="492">
        <f>VLOOKUP(QS513,$A$563:$F$2022,6,FALSE)</f>
        <v>68</v>
      </c>
      <c r="QW513" s="454" t="s">
        <v>65</v>
      </c>
      <c r="QX513" s="450">
        <f>QV513*1.3</f>
        <v>88.4</v>
      </c>
      <c r="QY513" s="450"/>
      <c r="QZ513" s="456"/>
      <c r="RA513" s="454" t="s">
        <v>92</v>
      </c>
      <c r="RB513" s="490" t="s">
        <v>425</v>
      </c>
      <c r="RC513" s="455"/>
      <c r="RD513" s="492"/>
      <c r="RE513" s="492">
        <f>VLOOKUP(RB513,$A$563:$F$2022,6,FALSE)</f>
        <v>8</v>
      </c>
      <c r="RF513" s="454" t="s">
        <v>65</v>
      </c>
      <c r="RG513" s="450">
        <f>RE513*1.3</f>
        <v>10.4</v>
      </c>
      <c r="RH513" s="450"/>
      <c r="RI513" s="456"/>
      <c r="RJ513" s="454" t="s">
        <v>92</v>
      </c>
      <c r="RK513" s="506" t="s">
        <v>186</v>
      </c>
      <c r="RL513" s="455"/>
      <c r="RM513" s="455"/>
      <c r="RN513" s="492" t="e">
        <f>VLOOKUP(RK513,$A$563:$F$2022,6,FALSE)</f>
        <v>#N/A</v>
      </c>
      <c r="RO513" s="454" t="s">
        <v>65</v>
      </c>
      <c r="RP513" s="450" t="e">
        <f>RN513*1.3</f>
        <v>#N/A</v>
      </c>
      <c r="RQ513" s="450"/>
      <c r="RR513" s="456"/>
      <c r="RS513" s="454" t="s">
        <v>92</v>
      </c>
      <c r="RT513" s="525" t="s">
        <v>524</v>
      </c>
      <c r="RU513" s="455"/>
      <c r="RV513" s="492"/>
      <c r="RW513" s="492">
        <f>VLOOKUP(RT513,$A$563:$F$2022,6,FALSE)</f>
        <v>32</v>
      </c>
      <c r="RX513" s="454" t="s">
        <v>65</v>
      </c>
      <c r="RY513" s="450">
        <f>RW513*1.3</f>
        <v>41.6</v>
      </c>
      <c r="RZ513" s="450"/>
      <c r="SA513" s="486"/>
      <c r="SB513" s="454" t="s">
        <v>92</v>
      </c>
      <c r="SC513" s="525" t="s">
        <v>1080</v>
      </c>
      <c r="SD513" s="455"/>
      <c r="SE513" s="492"/>
      <c r="SF513" s="492">
        <f>VLOOKUP(SC513,$A$563:$F$2022,6,FALSE)</f>
        <v>3</v>
      </c>
      <c r="SG513" s="454" t="s">
        <v>65</v>
      </c>
      <c r="SH513" s="450">
        <f>SF513*1.3</f>
        <v>3.9000000000000004</v>
      </c>
      <c r="SI513" s="450"/>
      <c r="SJ513" s="486"/>
      <c r="SK513" s="454" t="s">
        <v>92</v>
      </c>
      <c r="SL513" s="525" t="s">
        <v>495</v>
      </c>
      <c r="SM513" s="455"/>
      <c r="SN513" s="492"/>
      <c r="SO513" s="492">
        <f>VLOOKUP(SL513,$A$563:$F$2022,6,FALSE)</f>
        <v>0</v>
      </c>
      <c r="SP513" s="454" t="s">
        <v>65</v>
      </c>
      <c r="SQ513" s="450">
        <f>SO513*1.3</f>
        <v>0</v>
      </c>
      <c r="SR513" s="450"/>
      <c r="SS513" s="486"/>
      <c r="ST513" s="454" t="s">
        <v>92</v>
      </c>
      <c r="SU513" s="525" t="s">
        <v>558</v>
      </c>
      <c r="SV513" s="455"/>
      <c r="SW513" s="492"/>
      <c r="SX513" s="492">
        <f>VLOOKUP(SU513,$A$563:$F$2022,6,FALSE)</f>
        <v>1</v>
      </c>
      <c r="SY513" s="454" t="s">
        <v>65</v>
      </c>
      <c r="SZ513" s="450">
        <f>SX513*1.3</f>
        <v>1.3</v>
      </c>
      <c r="TA513" s="450"/>
      <c r="TB513" s="486"/>
      <c r="TC513" s="454" t="s">
        <v>92</v>
      </c>
      <c r="TD513" s="525" t="s">
        <v>491</v>
      </c>
      <c r="TE513" s="455"/>
      <c r="TF513" s="492"/>
      <c r="TG513" s="492">
        <f>VLOOKUP(TD513,$A$563:$F$2022,6,FALSE)</f>
        <v>65</v>
      </c>
      <c r="TH513" s="454" t="s">
        <v>65</v>
      </c>
      <c r="TI513" s="450">
        <f>TG513*1.3</f>
        <v>84.5</v>
      </c>
      <c r="TJ513" s="455"/>
      <c r="TK513" s="486"/>
      <c r="TL513" s="454" t="s">
        <v>92</v>
      </c>
      <c r="TM513" s="525" t="s">
        <v>425</v>
      </c>
      <c r="TN513" s="455"/>
      <c r="TO513" s="492"/>
      <c r="TP513" s="492">
        <f>VLOOKUP(TM513,$A$563:$F$2022,6,FALSE)</f>
        <v>8</v>
      </c>
      <c r="TQ513" s="454" t="s">
        <v>65</v>
      </c>
      <c r="TR513" s="450">
        <f>TP513*1.3</f>
        <v>10.4</v>
      </c>
      <c r="TS513" s="450"/>
      <c r="TT513" s="486"/>
      <c r="TU513" s="454" t="s">
        <v>92</v>
      </c>
      <c r="TV513" s="506" t="s">
        <v>186</v>
      </c>
      <c r="TW513" s="455"/>
      <c r="TX513" s="492"/>
      <c r="TY513" s="492" t="e">
        <f>VLOOKUP(TV513,$A$563:$F$2022,6,FALSE)</f>
        <v>#N/A</v>
      </c>
      <c r="TZ513" s="454" t="s">
        <v>65</v>
      </c>
      <c r="UA513" s="450" t="e">
        <f>TY513*1.3</f>
        <v>#N/A</v>
      </c>
      <c r="UB513" s="450"/>
      <c r="UC513" s="486"/>
      <c r="UD513" s="454" t="s">
        <v>92</v>
      </c>
      <c r="UE513" s="525" t="s">
        <v>425</v>
      </c>
      <c r="UF513" s="455"/>
      <c r="UG513" s="492"/>
      <c r="UH513" s="492">
        <f>VLOOKUP(UE513,$A$563:$F$2022,6,FALSE)</f>
        <v>8</v>
      </c>
      <c r="UI513" s="454" t="s">
        <v>65</v>
      </c>
      <c r="UJ513" s="450">
        <f>UH513*1.3</f>
        <v>10.4</v>
      </c>
      <c r="UK513" s="450"/>
      <c r="UL513" s="486"/>
      <c r="UM513" s="454" t="s">
        <v>92</v>
      </c>
      <c r="UN513" s="506" t="s">
        <v>186</v>
      </c>
      <c r="UO513" s="455"/>
      <c r="UP513" s="492"/>
      <c r="UQ513" s="492" t="e">
        <f>VLOOKUP(UN513,$A$563:$F$2022,6,FALSE)</f>
        <v>#N/A</v>
      </c>
      <c r="UR513" s="454" t="s">
        <v>65</v>
      </c>
      <c r="US513" s="450" t="e">
        <f>UQ513*1.3</f>
        <v>#N/A</v>
      </c>
      <c r="UT513" s="450"/>
      <c r="UU513" s="486"/>
      <c r="UV513" s="454" t="s">
        <v>92</v>
      </c>
      <c r="UW513" s="525" t="s">
        <v>494</v>
      </c>
      <c r="UX513" s="455"/>
      <c r="UY513" s="492"/>
      <c r="UZ513" s="492">
        <f>VLOOKUP(UW513,$A$563:$F$2022,6,FALSE)</f>
        <v>0</v>
      </c>
      <c r="VA513" s="454" t="s">
        <v>65</v>
      </c>
      <c r="VB513" s="450">
        <f>UZ513*1.3</f>
        <v>0</v>
      </c>
      <c r="VC513" s="450"/>
      <c r="VD513" s="486"/>
      <c r="VE513" s="454" t="s">
        <v>92</v>
      </c>
      <c r="VF513" s="506" t="s">
        <v>186</v>
      </c>
      <c r="VG513" s="455"/>
      <c r="VH513" s="492"/>
      <c r="VI513" s="492" t="e">
        <f>VLOOKUP(VF513,$A$563:$F$2022,6,FALSE)</f>
        <v>#N/A</v>
      </c>
      <c r="VJ513" s="454" t="s">
        <v>65</v>
      </c>
      <c r="VK513" s="450" t="e">
        <f>VI513*1.3</f>
        <v>#N/A</v>
      </c>
      <c r="VL513" s="450"/>
      <c r="VM513" s="486"/>
      <c r="VN513" s="454" t="s">
        <v>92</v>
      </c>
      <c r="VO513" s="525" t="s">
        <v>509</v>
      </c>
      <c r="VP513" s="455"/>
      <c r="VQ513" s="492"/>
      <c r="VR513" s="492">
        <f>VLOOKUP(VO513,$A$563:$F$2022,6,FALSE)</f>
        <v>33</v>
      </c>
      <c r="VS513" s="454" t="s">
        <v>65</v>
      </c>
      <c r="VT513" s="450">
        <f>VR513*1.3</f>
        <v>42.9</v>
      </c>
      <c r="VU513" s="450"/>
      <c r="VV513" s="486"/>
      <c r="VW513" s="454" t="s">
        <v>92</v>
      </c>
      <c r="VX513" s="506" t="s">
        <v>186</v>
      </c>
      <c r="VY513" s="455"/>
      <c r="VZ513" s="455"/>
      <c r="WA513" s="492" t="e">
        <f>VLOOKUP(VX513,$A$563:$F$2022,6,FALSE)</f>
        <v>#N/A</v>
      </c>
      <c r="WB513" s="454" t="s">
        <v>65</v>
      </c>
      <c r="WC513" s="450" t="e">
        <f>WA513*1.3</f>
        <v>#N/A</v>
      </c>
      <c r="WD513" s="455"/>
      <c r="WE513" s="486"/>
      <c r="WF513" s="454" t="s">
        <v>92</v>
      </c>
      <c r="WG513" s="525" t="s">
        <v>425</v>
      </c>
      <c r="WH513" s="455"/>
      <c r="WI513" s="492"/>
      <c r="WJ513" s="492">
        <f>VLOOKUP(WG513,$A$563:$F$2022,6,FALSE)</f>
        <v>8</v>
      </c>
      <c r="WK513" s="454" t="s">
        <v>65</v>
      </c>
      <c r="WL513" s="450">
        <f>WJ513*1.3</f>
        <v>10.4</v>
      </c>
      <c r="WM513" s="455"/>
      <c r="WN513" s="486"/>
      <c r="WO513" s="454" t="s">
        <v>92</v>
      </c>
      <c r="WP513" s="525" t="s">
        <v>952</v>
      </c>
      <c r="WQ513" s="492"/>
      <c r="WR513" s="492"/>
      <c r="WS513" s="492">
        <f>VLOOKUP(WP513,$A$563:$F$2022,6,FALSE)</f>
        <v>0</v>
      </c>
      <c r="WT513" s="454" t="s">
        <v>65</v>
      </c>
      <c r="WU513" s="450">
        <f>WS513*1.3</f>
        <v>0</v>
      </c>
      <c r="WV513" s="450"/>
      <c r="WW513" s="486"/>
      <c r="WX513" s="454" t="s">
        <v>92</v>
      </c>
      <c r="WY513" s="525" t="s">
        <v>747</v>
      </c>
      <c r="WZ513" s="455"/>
      <c r="XA513" s="492"/>
      <c r="XB513" s="492">
        <f>VLOOKUP(WY513,$A$563:$F$2022,6,FALSE)</f>
        <v>14</v>
      </c>
      <c r="XC513" s="454" t="s">
        <v>65</v>
      </c>
      <c r="XD513" s="450">
        <f>XB513*1.3</f>
        <v>18.2</v>
      </c>
      <c r="XE513" s="455"/>
      <c r="XF513" s="486"/>
      <c r="XG513" s="454" t="s">
        <v>92</v>
      </c>
      <c r="XH513" s="506" t="s">
        <v>186</v>
      </c>
      <c r="XI513" s="455"/>
      <c r="XJ513" s="455"/>
      <c r="XK513" s="492" t="e">
        <f>VLOOKUP(XH513,$A$563:$F$2022,6,FALSE)</f>
        <v>#N/A</v>
      </c>
      <c r="XL513" s="454" t="s">
        <v>65</v>
      </c>
      <c r="XM513" s="450" t="e">
        <f>XK513*1.3</f>
        <v>#N/A</v>
      </c>
      <c r="XN513" s="455"/>
      <c r="XO513" s="486"/>
      <c r="XP513" s="454" t="s">
        <v>92</v>
      </c>
      <c r="XQ513" s="525" t="s">
        <v>1427</v>
      </c>
      <c r="XR513" s="455"/>
      <c r="XS513" s="492"/>
      <c r="XT513" s="492">
        <f>VLOOKUP(XQ513,$A$563:$F$2022,6,FALSE)</f>
        <v>1</v>
      </c>
      <c r="XU513" s="454" t="s">
        <v>65</v>
      </c>
      <c r="XV513" s="450">
        <f>XT513*1.3</f>
        <v>1.3</v>
      </c>
      <c r="XW513" s="450"/>
      <c r="XX513" s="486"/>
      <c r="XY513" s="454" t="s">
        <v>92</v>
      </c>
      <c r="XZ513" s="525" t="s">
        <v>643</v>
      </c>
      <c r="YA513" s="455"/>
      <c r="YB513" s="492"/>
      <c r="YC513" s="492">
        <f>VLOOKUP(XZ513,$A$563:$F$2022,6,FALSE)</f>
        <v>14</v>
      </c>
      <c r="YD513" s="454" t="s">
        <v>65</v>
      </c>
      <c r="YE513" s="450">
        <f>YC513*1.3</f>
        <v>18.2</v>
      </c>
      <c r="YF513" s="455"/>
      <c r="YG513" s="486"/>
      <c r="YH513" s="454" t="s">
        <v>92</v>
      </c>
      <c r="YI513" s="525" t="s">
        <v>458</v>
      </c>
      <c r="YJ513" s="455"/>
      <c r="YK513" s="492"/>
      <c r="YL513" s="492">
        <f>VLOOKUP(YI513,$A$563:$F$2022,6,FALSE)</f>
        <v>0</v>
      </c>
      <c r="YM513" s="454" t="s">
        <v>65</v>
      </c>
      <c r="YN513" s="450">
        <f>YL513*1.3</f>
        <v>0</v>
      </c>
      <c r="YO513" s="450"/>
      <c r="YP513" s="486"/>
      <c r="YQ513" s="454" t="s">
        <v>92</v>
      </c>
      <c r="YR513" s="506" t="s">
        <v>186</v>
      </c>
      <c r="YS513" s="455"/>
      <c r="YT513" s="455"/>
      <c r="YU513" s="492" t="e">
        <f>VLOOKUP(YR513,$A$563:$F$2022,6,FALSE)</f>
        <v>#N/A</v>
      </c>
      <c r="YV513" s="454" t="s">
        <v>65</v>
      </c>
      <c r="YW513" s="450" t="e">
        <f>YU513*1.3</f>
        <v>#N/A</v>
      </c>
      <c r="YX513" s="455"/>
      <c r="YY513" s="486"/>
      <c r="YZ513" s="454" t="s">
        <v>92</v>
      </c>
      <c r="ZA513" s="506" t="s">
        <v>186</v>
      </c>
      <c r="ZB513" s="455"/>
      <c r="ZC513" s="455"/>
      <c r="ZD513" s="492" t="e">
        <f>VLOOKUP(ZA513,$A$563:$F$2022,6,FALSE)</f>
        <v>#N/A</v>
      </c>
      <c r="ZE513" s="454" t="s">
        <v>65</v>
      </c>
      <c r="ZF513" s="450" t="e">
        <f>ZD513*1.3</f>
        <v>#N/A</v>
      </c>
      <c r="ZG513" s="455"/>
      <c r="ZH513" s="486"/>
      <c r="ZI513" s="454" t="s">
        <v>92</v>
      </c>
      <c r="ZJ513" s="490" t="s">
        <v>577</v>
      </c>
      <c r="ZK513" s="455"/>
      <c r="ZL513" s="455"/>
      <c r="ZM513" s="492">
        <f>VLOOKUP(ZJ513,$A$563:$F$2022,6,FALSE)</f>
        <v>3</v>
      </c>
      <c r="ZN513" s="454" t="s">
        <v>65</v>
      </c>
      <c r="ZO513" s="450">
        <f>ZM513*1.3</f>
        <v>3.9000000000000004</v>
      </c>
      <c r="ZP513" s="455"/>
      <c r="ZQ513" s="486"/>
      <c r="ZR513" s="454" t="s">
        <v>92</v>
      </c>
      <c r="ZS513" s="506" t="s">
        <v>186</v>
      </c>
      <c r="ZT513" s="455"/>
      <c r="ZU513" s="492"/>
      <c r="ZV513" s="492" t="e">
        <f>VLOOKUP(ZS513,$A$563:$F$2022,6,FALSE)</f>
        <v>#N/A</v>
      </c>
      <c r="ZW513" s="454" t="s">
        <v>65</v>
      </c>
      <c r="ZX513" s="450" t="e">
        <f>ZV513*1.3</f>
        <v>#N/A</v>
      </c>
      <c r="ZY513" s="450"/>
      <c r="ZZ513" s="486"/>
      <c r="AAA513" s="454" t="s">
        <v>92</v>
      </c>
      <c r="AAB513" s="506" t="s">
        <v>186</v>
      </c>
      <c r="AAC513" s="455"/>
      <c r="AAD513" s="492"/>
      <c r="AAE513" s="492" t="e">
        <f>VLOOKUP(AAB513,$A$563:$F$2022,6,FALSE)</f>
        <v>#N/A</v>
      </c>
      <c r="AAF513" s="454" t="s">
        <v>65</v>
      </c>
      <c r="AAG513" s="450" t="e">
        <f>AAE513*1.3</f>
        <v>#N/A</v>
      </c>
      <c r="AAH513" s="450"/>
      <c r="AAI513" s="486"/>
      <c r="AAJ513" s="454" t="s">
        <v>92</v>
      </c>
      <c r="AAK513" s="506" t="s">
        <v>186</v>
      </c>
      <c r="AAL513" s="455"/>
      <c r="AAM513" s="492"/>
      <c r="AAN513" s="492" t="e">
        <f>VLOOKUP(AAK513,$A$563:$F$2022,6,FALSE)</f>
        <v>#N/A</v>
      </c>
      <c r="AAO513" s="454" t="s">
        <v>65</v>
      </c>
      <c r="AAP513" s="450" t="e">
        <f>AAN513*1.3</f>
        <v>#N/A</v>
      </c>
      <c r="AAQ513" s="450"/>
      <c r="AAR513" s="486"/>
      <c r="AAS513" s="454" t="s">
        <v>92</v>
      </c>
      <c r="AAT513" s="506" t="s">
        <v>186</v>
      </c>
      <c r="AAU513" s="455"/>
      <c r="AAV513" s="492"/>
      <c r="AAW513" s="492" t="e">
        <f>VLOOKUP(AAT513,$A$563:$F$2022,6,FALSE)</f>
        <v>#N/A</v>
      </c>
      <c r="AAX513" s="454" t="s">
        <v>65</v>
      </c>
      <c r="AAY513" s="450" t="e">
        <f>AAW513*1.3</f>
        <v>#N/A</v>
      </c>
      <c r="AAZ513" s="450"/>
      <c r="ABA513" s="486"/>
      <c r="ABB513" s="454" t="s">
        <v>92</v>
      </c>
      <c r="ABC513" s="506" t="s">
        <v>186</v>
      </c>
      <c r="ABD513" s="455"/>
      <c r="ABE513" s="492"/>
      <c r="ABF513" s="492" t="e">
        <f>VLOOKUP(ABC513,$A$563:$F$2022,6,FALSE)</f>
        <v>#N/A</v>
      </c>
      <c r="ABG513" s="454" t="s">
        <v>65</v>
      </c>
      <c r="ABH513" s="450" t="e">
        <f>ABF513*1.3</f>
        <v>#N/A</v>
      </c>
      <c r="ABI513" s="450"/>
      <c r="ABJ513" s="486"/>
      <c r="ABK513" s="454" t="s">
        <v>92</v>
      </c>
      <c r="ABL513" s="506" t="s">
        <v>186</v>
      </c>
      <c r="ABM513" s="455"/>
      <c r="ABN513" s="492"/>
      <c r="ABO513" s="492" t="e">
        <f>VLOOKUP(ABL513,$A$563:$F$2022,6,FALSE)</f>
        <v>#N/A</v>
      </c>
      <c r="ABP513" s="454" t="s">
        <v>65</v>
      </c>
      <c r="ABQ513" s="450" t="e">
        <f>ABO513*1.3</f>
        <v>#N/A</v>
      </c>
      <c r="ABR513" s="450"/>
      <c r="ABS513" s="486"/>
      <c r="ABT513" s="454" t="s">
        <v>92</v>
      </c>
      <c r="ABU513" s="506" t="s">
        <v>186</v>
      </c>
      <c r="ABV513" s="455"/>
      <c r="ABW513" s="492"/>
      <c r="ABX513" s="492" t="e">
        <f>VLOOKUP(ABU513,$A$563:$F$2022,6,FALSE)</f>
        <v>#N/A</v>
      </c>
      <c r="ABY513" s="454" t="s">
        <v>65</v>
      </c>
      <c r="ABZ513" s="450" t="e">
        <f>ABX513*1.3</f>
        <v>#N/A</v>
      </c>
      <c r="ACA513" s="450"/>
      <c r="ACB513" s="486"/>
      <c r="ACC513" s="454" t="s">
        <v>92</v>
      </c>
      <c r="ACD513" s="506" t="s">
        <v>186</v>
      </c>
      <c r="ACE513" s="455"/>
      <c r="ACF513" s="492"/>
      <c r="ACG513" s="492" t="e">
        <f>VLOOKUP(ACD513,$A$563:$F$2022,6,FALSE)</f>
        <v>#N/A</v>
      </c>
      <c r="ACH513" s="454" t="s">
        <v>65</v>
      </c>
      <c r="ACI513" s="450" t="e">
        <f>ACG513*1.3</f>
        <v>#N/A</v>
      </c>
      <c r="ACJ513" s="450"/>
      <c r="ACK513" s="486"/>
      <c r="ACL513" s="454" t="s">
        <v>92</v>
      </c>
      <c r="ACM513" s="506" t="s">
        <v>186</v>
      </c>
      <c r="ACN513" s="455"/>
      <c r="ACO513" s="492"/>
      <c r="ACP513" s="492" t="e">
        <f>VLOOKUP(ACM513,$A$563:$F$2022,6,FALSE)</f>
        <v>#N/A</v>
      </c>
      <c r="ACQ513" s="454" t="s">
        <v>65</v>
      </c>
      <c r="ACR513" s="450" t="e">
        <f>ACP513*1.3</f>
        <v>#N/A</v>
      </c>
      <c r="ACS513" s="450"/>
      <c r="ACT513" s="486"/>
      <c r="ACU513" s="454" t="s">
        <v>92</v>
      </c>
      <c r="ACV513" s="490" t="s">
        <v>1937</v>
      </c>
      <c r="ACW513" s="455"/>
      <c r="ACX513" s="492"/>
      <c r="ACY513" s="492">
        <f>VLOOKUP(ACV513,$A$563:$F$2022,6,FALSE)</f>
        <v>0</v>
      </c>
      <c r="ACZ513" s="454" t="s">
        <v>65</v>
      </c>
      <c r="ADA513" s="450">
        <f>ACY513*1.3</f>
        <v>0</v>
      </c>
      <c r="ADB513" s="450"/>
      <c r="ADC513" s="486"/>
      <c r="ADD513" s="454" t="s">
        <v>92</v>
      </c>
      <c r="ADE513" s="525" t="s">
        <v>450</v>
      </c>
      <c r="ADF513" s="455"/>
      <c r="ADG513" s="492"/>
      <c r="ADH513" s="492">
        <f>VLOOKUP(ADE513,$A$563:$F$2022,6,FALSE)</f>
        <v>0</v>
      </c>
      <c r="ADI513" s="454" t="s">
        <v>65</v>
      </c>
      <c r="ADJ513" s="450">
        <f>ADH513*1.3</f>
        <v>0</v>
      </c>
      <c r="ADK513" s="455"/>
      <c r="ADL513" s="486"/>
      <c r="ADM513" s="454" t="s">
        <v>92</v>
      </c>
      <c r="ADN513" s="525" t="s">
        <v>681</v>
      </c>
      <c r="ADO513" s="455"/>
      <c r="ADP513" s="492"/>
      <c r="ADQ513" s="492">
        <f>VLOOKUP(ADN513,$A$563:$F$2022,6,FALSE)</f>
        <v>0</v>
      </c>
      <c r="ADR513" s="454" t="s">
        <v>65</v>
      </c>
      <c r="ADS513" s="450">
        <f>ADQ513*1.3</f>
        <v>0</v>
      </c>
      <c r="ADT513" s="450"/>
      <c r="ADU513" s="486"/>
      <c r="ADV513" s="454" t="s">
        <v>92</v>
      </c>
      <c r="ADW513" s="525" t="s">
        <v>509</v>
      </c>
      <c r="ADX513" s="455"/>
      <c r="ADY513" s="455"/>
      <c r="ADZ513" s="492">
        <f>VLOOKUP(ADW513,$A$563:$F$2022,6,FALSE)</f>
        <v>33</v>
      </c>
      <c r="AEA513" s="454" t="s">
        <v>65</v>
      </c>
      <c r="AEB513" s="450">
        <f>ADZ513*1.3</f>
        <v>42.9</v>
      </c>
      <c r="AEC513" s="455"/>
      <c r="AED513" s="486"/>
      <c r="AEE513" s="454" t="s">
        <v>92</v>
      </c>
      <c r="AEF513" s="525" t="s">
        <v>509</v>
      </c>
      <c r="AEG513" s="455"/>
      <c r="AEH513" s="492"/>
      <c r="AEI513" s="492">
        <f>VLOOKUP(AEF513,$A$563:$F$2022,6,FALSE)</f>
        <v>33</v>
      </c>
      <c r="AEJ513" s="454" t="s">
        <v>65</v>
      </c>
      <c r="AEK513" s="450">
        <f>AEI513*1.3</f>
        <v>42.9</v>
      </c>
      <c r="AEL513" s="455"/>
      <c r="AEM513" s="486"/>
      <c r="AEN513" s="454" t="s">
        <v>92</v>
      </c>
      <c r="AEO513" s="525" t="s">
        <v>425</v>
      </c>
      <c r="AEP513" s="455"/>
      <c r="AEQ513" s="492"/>
      <c r="AER513" s="492">
        <f>VLOOKUP(AEO513,$A$563:$F$2022,6,FALSE)</f>
        <v>8</v>
      </c>
      <c r="AES513" s="454" t="s">
        <v>65</v>
      </c>
      <c r="AET513" s="450">
        <f>AER513*1.3</f>
        <v>10.4</v>
      </c>
      <c r="AEU513" s="455"/>
      <c r="AEV513" s="486"/>
      <c r="AEW513" s="454" t="s">
        <v>92</v>
      </c>
      <c r="AEX513" s="525" t="s">
        <v>792</v>
      </c>
      <c r="AEY513" s="455"/>
      <c r="AEZ513" s="492"/>
      <c r="AFA513" s="492">
        <f>VLOOKUP(AEX513,$A$563:$F$2022,6,FALSE)</f>
        <v>0</v>
      </c>
      <c r="AFB513" s="454" t="s">
        <v>65</v>
      </c>
      <c r="AFC513" s="450">
        <f>AFA513*1.3</f>
        <v>0</v>
      </c>
      <c r="AFD513" s="450"/>
      <c r="AFE513" s="486"/>
      <c r="AFF513" s="454" t="s">
        <v>92</v>
      </c>
      <c r="AFG513" s="525" t="s">
        <v>543</v>
      </c>
      <c r="AFH513" s="455"/>
      <c r="AFI513" s="492"/>
      <c r="AFJ513" s="492">
        <f>VLOOKUP(AFG513,$A$563:$F$2022,6,FALSE)</f>
        <v>11</v>
      </c>
      <c r="AFK513" s="454" t="s">
        <v>65</v>
      </c>
      <c r="AFL513" s="450">
        <f>AFJ513*1.3</f>
        <v>14.3</v>
      </c>
      <c r="AFM513" s="450"/>
      <c r="AFN513" s="486"/>
      <c r="AFO513" s="454" t="s">
        <v>92</v>
      </c>
      <c r="AFP513" s="525" t="s">
        <v>494</v>
      </c>
      <c r="AFQ513" s="455"/>
      <c r="AFR513" s="492"/>
      <c r="AFS513" s="492">
        <f>VLOOKUP(AFP513,$A$563:$F$2022,6,FALSE)</f>
        <v>0</v>
      </c>
      <c r="AFT513" s="454" t="s">
        <v>65</v>
      </c>
      <c r="AFU513" s="450">
        <f>AFS513*1.3</f>
        <v>0</v>
      </c>
      <c r="AFV513" s="450"/>
      <c r="AFW513" s="486"/>
      <c r="AFX513" s="454" t="s">
        <v>92</v>
      </c>
      <c r="AFY513" s="528" t="s">
        <v>509</v>
      </c>
      <c r="AFZ513" s="455"/>
      <c r="AGA513" s="492"/>
      <c r="AGB513" s="492">
        <f>VLOOKUP(AFY513,$A$563:$F$2022,6,FALSE)</f>
        <v>33</v>
      </c>
      <c r="AGC513" s="454" t="s">
        <v>65</v>
      </c>
      <c r="AGD513" s="450">
        <f>AGB513*1.3</f>
        <v>42.9</v>
      </c>
      <c r="AGE513" s="450"/>
      <c r="AGF513" s="486"/>
      <c r="AGG513" s="454" t="s">
        <v>92</v>
      </c>
      <c r="AGH513" s="525" t="s">
        <v>524</v>
      </c>
      <c r="AGI513" s="455"/>
      <c r="AGJ513" s="492"/>
      <c r="AGK513" s="492">
        <f>VLOOKUP(AGH513,$A$563:$F$2022,6,FALSE)</f>
        <v>32</v>
      </c>
      <c r="AGL513" s="454" t="s">
        <v>65</v>
      </c>
      <c r="AGM513" s="450">
        <f>AGK513*1.3</f>
        <v>41.6</v>
      </c>
      <c r="AGN513" s="450"/>
      <c r="AGO513" s="486"/>
      <c r="AGP513" s="454" t="s">
        <v>92</v>
      </c>
      <c r="AGQ513" s="525" t="s">
        <v>482</v>
      </c>
      <c r="AGR513" s="455"/>
      <c r="AGS513" s="492"/>
      <c r="AGT513" s="492">
        <f>VLOOKUP(AGQ513,$A$563:$F$2022,6,FALSE)</f>
        <v>4</v>
      </c>
      <c r="AGU513" s="454" t="s">
        <v>65</v>
      </c>
      <c r="AGV513" s="450">
        <f>AGT513*1.3</f>
        <v>5.2</v>
      </c>
      <c r="AGW513" s="450"/>
      <c r="AGX513" s="486"/>
      <c r="AGY513" s="454" t="s">
        <v>92</v>
      </c>
      <c r="AGZ513" s="527" t="s">
        <v>543</v>
      </c>
      <c r="AHA513" s="455"/>
      <c r="AHB513" s="492"/>
      <c r="AHC513" s="492">
        <f>VLOOKUP(AGZ513,$A$563:$F$2022,6,FALSE)</f>
        <v>11</v>
      </c>
      <c r="AHD513" s="454" t="s">
        <v>65</v>
      </c>
      <c r="AHE513" s="450">
        <f>AHC513*1.3</f>
        <v>14.3</v>
      </c>
      <c r="AHF513" s="450"/>
      <c r="AHG513" s="486"/>
      <c r="AHH513" s="495"/>
      <c r="AHI513" s="543"/>
      <c r="AHJ513" s="496"/>
      <c r="AHK513" s="497"/>
      <c r="AHL513" s="497"/>
      <c r="AHM513" s="495"/>
      <c r="AHN513" s="481"/>
      <c r="AHO513" s="481"/>
      <c r="AHP513" s="496"/>
      <c r="AHQ513" s="495"/>
      <c r="AHR513" s="512"/>
      <c r="AHS513" s="496"/>
      <c r="AHT513" s="497"/>
      <c r="AHU513" s="497"/>
      <c r="AHV513" s="495"/>
      <c r="AHW513" s="481"/>
      <c r="AHX513" s="481"/>
      <c r="AHY513" s="496"/>
      <c r="AHZ513" s="495"/>
      <c r="AIA513" s="512"/>
      <c r="AIB513" s="496"/>
      <c r="AIC513" s="497"/>
      <c r="AID513" s="497"/>
      <c r="AIE513" s="495"/>
      <c r="AIF513" s="481"/>
      <c r="AIG513" s="481"/>
      <c r="AIH513" s="496"/>
      <c r="AII513" s="263"/>
      <c r="AIJ513" s="432"/>
      <c r="AIK513" s="264"/>
      <c r="AIL513" s="264"/>
      <c r="AIM513" s="265"/>
      <c r="AIN513" s="263"/>
      <c r="AIO513" s="210"/>
      <c r="AIP513" s="264"/>
      <c r="AIQ513" s="264"/>
    </row>
    <row r="514" spans="1:927" s="16" customFormat="1" ht="15">
      <c r="A514" s="454" t="s">
        <v>93</v>
      </c>
      <c r="B514" s="490" t="s">
        <v>509</v>
      </c>
      <c r="C514" s="455"/>
      <c r="D514" s="492"/>
      <c r="E514" s="492">
        <f>VLOOKUP(B514,$A$563:$F$2022,6,FALSE)</f>
        <v>33</v>
      </c>
      <c r="F514" s="454" t="s">
        <v>67</v>
      </c>
      <c r="G514" s="450">
        <f>E514*1.2</f>
        <v>39.6</v>
      </c>
      <c r="H514" s="450"/>
      <c r="I514" s="456"/>
      <c r="J514" s="454" t="s">
        <v>93</v>
      </c>
      <c r="K514" s="525" t="s">
        <v>509</v>
      </c>
      <c r="L514" s="455"/>
      <c r="M514" s="492"/>
      <c r="N514" s="492">
        <f>VLOOKUP(K514,$A$563:$F$2022,6,FALSE)</f>
        <v>33</v>
      </c>
      <c r="O514" s="454" t="s">
        <v>67</v>
      </c>
      <c r="P514" s="450">
        <f>N514*1.2</f>
        <v>39.6</v>
      </c>
      <c r="Q514" s="450"/>
      <c r="R514" s="456"/>
      <c r="S514" s="454" t="s">
        <v>93</v>
      </c>
      <c r="T514" s="525" t="s">
        <v>509</v>
      </c>
      <c r="U514" s="455"/>
      <c r="V514" s="492"/>
      <c r="W514" s="492">
        <f>VLOOKUP(T514,$A$563:$F$2022,6,FALSE)</f>
        <v>33</v>
      </c>
      <c r="X514" s="454" t="s">
        <v>67</v>
      </c>
      <c r="Y514" s="450">
        <f>W514*1.2</f>
        <v>39.6</v>
      </c>
      <c r="Z514" s="450"/>
      <c r="AA514" s="456"/>
      <c r="AB514" s="454" t="s">
        <v>93</v>
      </c>
      <c r="AC514" s="525" t="s">
        <v>643</v>
      </c>
      <c r="AD514" s="455"/>
      <c r="AE514" s="492"/>
      <c r="AF514" s="492">
        <f>VLOOKUP(AC514,$A$563:$F$2022,6,FALSE)</f>
        <v>14</v>
      </c>
      <c r="AG514" s="454" t="s">
        <v>67</v>
      </c>
      <c r="AH514" s="450">
        <f>AF514*1.2</f>
        <v>16.8</v>
      </c>
      <c r="AI514" s="450"/>
      <c r="AJ514" s="456"/>
      <c r="AK514" s="454" t="s">
        <v>93</v>
      </c>
      <c r="AL514" s="490" t="s">
        <v>530</v>
      </c>
      <c r="AM514" s="455"/>
      <c r="AN514" s="492"/>
      <c r="AO514" s="492">
        <f>VLOOKUP(AL514,$A$563:$F$2022,6,FALSE)</f>
        <v>1</v>
      </c>
      <c r="AP514" s="454" t="s">
        <v>67</v>
      </c>
      <c r="AQ514" s="450">
        <f>AO514*1.2</f>
        <v>1.2</v>
      </c>
      <c r="AR514" s="450"/>
      <c r="AS514" s="456"/>
      <c r="AT514" s="454" t="s">
        <v>93</v>
      </c>
      <c r="AU514" s="525" t="s">
        <v>509</v>
      </c>
      <c r="AV514" s="455"/>
      <c r="AW514" s="492"/>
      <c r="AX514" s="492">
        <f>VLOOKUP(AU514,$A$563:$F$2022,6,FALSE)</f>
        <v>33</v>
      </c>
      <c r="AY514" s="454" t="s">
        <v>67</v>
      </c>
      <c r="AZ514" s="450">
        <f>AX514*1.2</f>
        <v>39.6</v>
      </c>
      <c r="BA514" s="450"/>
      <c r="BB514" s="456"/>
      <c r="BC514" s="454" t="s">
        <v>93</v>
      </c>
      <c r="BD514" s="525" t="s">
        <v>643</v>
      </c>
      <c r="BE514" s="455"/>
      <c r="BF514" s="492"/>
      <c r="BG514" s="492">
        <f>VLOOKUP(BD514,$A$563:$F$2022,6,FALSE)</f>
        <v>14</v>
      </c>
      <c r="BH514" s="454" t="s">
        <v>67</v>
      </c>
      <c r="BI514" s="450">
        <f>BG514*1.2</f>
        <v>16.8</v>
      </c>
      <c r="BJ514" s="450"/>
      <c r="BK514" s="456"/>
      <c r="BL514" s="454" t="s">
        <v>93</v>
      </c>
      <c r="BM514" s="525" t="s">
        <v>558</v>
      </c>
      <c r="BN514" s="455"/>
      <c r="BO514" s="492"/>
      <c r="BP514" s="492">
        <f>VLOOKUP(BM514,$A$563:$F$2022,6,FALSE)</f>
        <v>1</v>
      </c>
      <c r="BQ514" s="454" t="s">
        <v>67</v>
      </c>
      <c r="BR514" s="450">
        <f>BP514*1.2</f>
        <v>1.2</v>
      </c>
      <c r="BS514" s="450"/>
      <c r="BT514" s="456"/>
      <c r="BU514" s="454" t="s">
        <v>93</v>
      </c>
      <c r="BV514" s="525" t="s">
        <v>792</v>
      </c>
      <c r="BW514" s="455"/>
      <c r="BX514" s="492"/>
      <c r="BY514" s="492">
        <f>VLOOKUP(BV514,$A$563:$F$2022,6,FALSE)</f>
        <v>0</v>
      </c>
      <c r="BZ514" s="454" t="s">
        <v>67</v>
      </c>
      <c r="CA514" s="450">
        <f>BY514*1.2</f>
        <v>0</v>
      </c>
      <c r="CB514" s="450"/>
      <c r="CC514" s="456"/>
      <c r="CD514" s="454" t="s">
        <v>93</v>
      </c>
      <c r="CE514" s="525" t="s">
        <v>952</v>
      </c>
      <c r="CF514" s="455"/>
      <c r="CG514" s="492"/>
      <c r="CH514" s="492">
        <f>VLOOKUP(CE514,$A$563:$F$2022,6,FALSE)</f>
        <v>0</v>
      </c>
      <c r="CI514" s="454" t="s">
        <v>67</v>
      </c>
      <c r="CJ514" s="450">
        <f>CH514*1.2</f>
        <v>0</v>
      </c>
      <c r="CK514" s="450"/>
      <c r="CL514" s="456"/>
      <c r="CM514" s="454" t="s">
        <v>93</v>
      </c>
      <c r="CN514" s="525" t="s">
        <v>1319</v>
      </c>
      <c r="CO514" s="455"/>
      <c r="CP514" s="492"/>
      <c r="CQ514" s="492">
        <f>VLOOKUP(CN514,$A$563:$F$2022,6,FALSE)</f>
        <v>0</v>
      </c>
      <c r="CR514" s="454" t="s">
        <v>67</v>
      </c>
      <c r="CS514" s="450">
        <f>CQ514*1.2</f>
        <v>0</v>
      </c>
      <c r="CT514" s="450"/>
      <c r="CU514" s="456"/>
      <c r="CV514" s="454" t="s">
        <v>93</v>
      </c>
      <c r="CW514" s="525" t="s">
        <v>442</v>
      </c>
      <c r="CX514" s="455"/>
      <c r="CY514" s="492"/>
      <c r="CZ514" s="492">
        <f>VLOOKUP(CW514,$A$563:$F$2022,6,FALSE)</f>
        <v>68</v>
      </c>
      <c r="DA514" s="454" t="s">
        <v>67</v>
      </c>
      <c r="DB514" s="450">
        <f>CZ514*1.2</f>
        <v>81.599999999999994</v>
      </c>
      <c r="DC514" s="450"/>
      <c r="DD514" s="456"/>
      <c r="DE514" s="454" t="s">
        <v>93</v>
      </c>
      <c r="DF514" s="525" t="s">
        <v>1335</v>
      </c>
      <c r="DG514" s="455"/>
      <c r="DH514" s="492"/>
      <c r="DI514" s="492">
        <f>VLOOKUP(DF514,$A$563:$F$2022,6,FALSE)</f>
        <v>0</v>
      </c>
      <c r="DJ514" s="454" t="s">
        <v>67</v>
      </c>
      <c r="DK514" s="450">
        <f>DI514*1.2</f>
        <v>0</v>
      </c>
      <c r="DL514" s="450"/>
      <c r="DM514" s="456"/>
      <c r="DN514" s="454" t="s">
        <v>93</v>
      </c>
      <c r="DO514" s="490" t="s">
        <v>494</v>
      </c>
      <c r="DP514" s="455"/>
      <c r="DQ514" s="492"/>
      <c r="DR514" s="492">
        <f>VLOOKUP(DO514,$A$563:$F$2022,6,FALSE)</f>
        <v>0</v>
      </c>
      <c r="DS514" s="454" t="s">
        <v>67</v>
      </c>
      <c r="DT514" s="450">
        <f>DR514*1.2</f>
        <v>0</v>
      </c>
      <c r="DU514" s="450"/>
      <c r="DV514" s="456"/>
      <c r="DW514" s="454" t="s">
        <v>93</v>
      </c>
      <c r="DX514" s="506" t="s">
        <v>186</v>
      </c>
      <c r="DY514" s="455"/>
      <c r="DZ514" s="492"/>
      <c r="EA514" s="492" t="e">
        <f>VLOOKUP(DX514,$A$563:$F$2022,6,FALSE)</f>
        <v>#N/A</v>
      </c>
      <c r="EB514" s="454" t="s">
        <v>67</v>
      </c>
      <c r="EC514" s="450" t="e">
        <f>EA514*1.2</f>
        <v>#N/A</v>
      </c>
      <c r="ED514" s="450"/>
      <c r="EE514" s="456"/>
      <c r="EF514" s="454" t="s">
        <v>93</v>
      </c>
      <c r="EG514" s="525" t="s">
        <v>1427</v>
      </c>
      <c r="EH514" s="455"/>
      <c r="EI514" s="492"/>
      <c r="EJ514" s="492">
        <f>VLOOKUP(EG514,$A$563:$F$2022,6,FALSE)</f>
        <v>1</v>
      </c>
      <c r="EK514" s="454" t="s">
        <v>67</v>
      </c>
      <c r="EL514" s="450">
        <f>EJ514*1.2</f>
        <v>1.2</v>
      </c>
      <c r="EM514" s="450"/>
      <c r="EN514" s="456"/>
      <c r="EO514" s="454" t="s">
        <v>93</v>
      </c>
      <c r="EP514" s="525" t="s">
        <v>543</v>
      </c>
      <c r="EQ514" s="455"/>
      <c r="ER514" s="492"/>
      <c r="ES514" s="492">
        <f>VLOOKUP(EP514,$A$563:$F$2022,6,FALSE)</f>
        <v>11</v>
      </c>
      <c r="ET514" s="454" t="s">
        <v>67</v>
      </c>
      <c r="EU514" s="450">
        <f>ES514*1.2</f>
        <v>13.2</v>
      </c>
      <c r="EV514" s="450"/>
      <c r="EW514" s="456"/>
      <c r="EX514" s="454" t="s">
        <v>93</v>
      </c>
      <c r="EY514" s="506" t="s">
        <v>186</v>
      </c>
      <c r="EZ514" s="455"/>
      <c r="FA514" s="492"/>
      <c r="FB514" s="492" t="e">
        <f>VLOOKUP(EY514,$A$563:$F$2022,6,FALSE)</f>
        <v>#N/A</v>
      </c>
      <c r="FC514" s="454" t="s">
        <v>67</v>
      </c>
      <c r="FD514" s="450" t="e">
        <f>FB514*1.2</f>
        <v>#N/A</v>
      </c>
      <c r="FE514" s="450"/>
      <c r="FF514" s="456"/>
      <c r="FG514" s="454" t="s">
        <v>93</v>
      </c>
      <c r="FH514" s="525" t="s">
        <v>570</v>
      </c>
      <c r="FI514" s="455"/>
      <c r="FJ514" s="492"/>
      <c r="FK514" s="492">
        <f>VLOOKUP(FH514,$A$563:$F$2022,6,FALSE)</f>
        <v>1</v>
      </c>
      <c r="FL514" s="454" t="s">
        <v>67</v>
      </c>
      <c r="FM514" s="450">
        <f>FK514*1.2</f>
        <v>1.2</v>
      </c>
      <c r="FN514" s="450"/>
      <c r="FO514" s="456"/>
      <c r="FP514" s="454" t="s">
        <v>93</v>
      </c>
      <c r="FQ514" s="490" t="s">
        <v>530</v>
      </c>
      <c r="FR514" s="455"/>
      <c r="FS514" s="492"/>
      <c r="FT514" s="492">
        <f>VLOOKUP(FQ514,$A$563:$F$2022,6,FALSE)</f>
        <v>1</v>
      </c>
      <c r="FU514" s="454" t="s">
        <v>67</v>
      </c>
      <c r="FV514" s="450">
        <f>FT514*1.2</f>
        <v>1.2</v>
      </c>
      <c r="FW514" s="450"/>
      <c r="FX514" s="456"/>
      <c r="FY514" s="454" t="s">
        <v>93</v>
      </c>
      <c r="FZ514" s="490" t="s">
        <v>495</v>
      </c>
      <c r="GA514" s="455"/>
      <c r="GB514" s="492"/>
      <c r="GC514" s="492">
        <f>VLOOKUP(FZ514,$A$563:$F$2022,6,FALSE)</f>
        <v>0</v>
      </c>
      <c r="GD514" s="454" t="s">
        <v>67</v>
      </c>
      <c r="GE514" s="450">
        <f>GC514*1.2</f>
        <v>0</v>
      </c>
      <c r="GF514" s="450"/>
      <c r="GG514" s="456"/>
      <c r="GH514" s="454" t="s">
        <v>93</v>
      </c>
      <c r="GI514" s="525" t="s">
        <v>792</v>
      </c>
      <c r="GJ514" s="455"/>
      <c r="GK514" s="492"/>
      <c r="GL514" s="492">
        <f>VLOOKUP(GI514,$A$563:$F$2022,6,FALSE)</f>
        <v>0</v>
      </c>
      <c r="GM514" s="454" t="s">
        <v>67</v>
      </c>
      <c r="GN514" s="450">
        <f>GL514*1.2</f>
        <v>0</v>
      </c>
      <c r="GO514" s="450"/>
      <c r="GP514" s="456"/>
      <c r="GQ514" s="454" t="s">
        <v>93</v>
      </c>
      <c r="GR514" s="525" t="s">
        <v>425</v>
      </c>
      <c r="GS514" s="455"/>
      <c r="GT514" s="492"/>
      <c r="GU514" s="492">
        <f>VLOOKUP(GR514,$A$563:$F$2022,6,FALSE)</f>
        <v>8</v>
      </c>
      <c r="GV514" s="454" t="s">
        <v>67</v>
      </c>
      <c r="GW514" s="450">
        <f>GU514*1.2</f>
        <v>9.6</v>
      </c>
      <c r="GX514" s="450"/>
      <c r="GY514" s="456"/>
      <c r="GZ514" s="454" t="s">
        <v>93</v>
      </c>
      <c r="HA514" s="490" t="s">
        <v>952</v>
      </c>
      <c r="HB514" s="455"/>
      <c r="HC514" s="492"/>
      <c r="HD514" s="492">
        <f>VLOOKUP(HA514,$A$563:$F$2022,6,FALSE)</f>
        <v>0</v>
      </c>
      <c r="HE514" s="454" t="s">
        <v>67</v>
      </c>
      <c r="HF514" s="450">
        <f>HD514*1.2</f>
        <v>0</v>
      </c>
      <c r="HG514" s="450"/>
      <c r="HH514" s="456"/>
      <c r="HI514" s="454" t="s">
        <v>93</v>
      </c>
      <c r="HJ514" s="525" t="s">
        <v>509</v>
      </c>
      <c r="HK514" s="455"/>
      <c r="HL514" s="492"/>
      <c r="HM514" s="492">
        <f>VLOOKUP(HJ514,$A$563:$F$2022,6,FALSE)</f>
        <v>33</v>
      </c>
      <c r="HN514" s="454" t="s">
        <v>67</v>
      </c>
      <c r="HO514" s="450">
        <f>HM514*1.2</f>
        <v>39.6</v>
      </c>
      <c r="HP514" s="450"/>
      <c r="HQ514" s="456"/>
      <c r="HR514" s="454" t="s">
        <v>93</v>
      </c>
      <c r="HS514" s="490" t="s">
        <v>458</v>
      </c>
      <c r="HT514" s="455"/>
      <c r="HU514" s="492"/>
      <c r="HV514" s="492">
        <f>VLOOKUP(HS514,$A$563:$F$2022,6,FALSE)</f>
        <v>0</v>
      </c>
      <c r="HW514" s="454" t="s">
        <v>67</v>
      </c>
      <c r="HX514" s="450">
        <f>HV514*1.2</f>
        <v>0</v>
      </c>
      <c r="HY514" s="450"/>
      <c r="HZ514" s="456"/>
      <c r="IA514" s="454" t="s">
        <v>93</v>
      </c>
      <c r="IB514" s="525" t="s">
        <v>524</v>
      </c>
      <c r="IC514" s="455"/>
      <c r="ID514" s="492"/>
      <c r="IE514" s="492">
        <f>VLOOKUP(IB514,$A$563:$F$2022,6,FALSE)</f>
        <v>32</v>
      </c>
      <c r="IF514" s="454" t="s">
        <v>67</v>
      </c>
      <c r="IG514" s="450">
        <f>IE514*1.2</f>
        <v>38.4</v>
      </c>
      <c r="IH514" s="450"/>
      <c r="II514" s="456"/>
      <c r="IJ514" s="454" t="s">
        <v>93</v>
      </c>
      <c r="IK514" s="525" t="s">
        <v>543</v>
      </c>
      <c r="IL514" s="455"/>
      <c r="IM514" s="492"/>
      <c r="IN514" s="492">
        <f>VLOOKUP(IK514,$A$563:$F$2022,6,FALSE)</f>
        <v>11</v>
      </c>
      <c r="IO514" s="454" t="s">
        <v>67</v>
      </c>
      <c r="IP514" s="450">
        <f>IN514*1.2</f>
        <v>13.2</v>
      </c>
      <c r="IQ514" s="450"/>
      <c r="IR514" s="456"/>
      <c r="IS514" s="454" t="s">
        <v>93</v>
      </c>
      <c r="IT514" s="525" t="s">
        <v>444</v>
      </c>
      <c r="IU514" s="455"/>
      <c r="IV514" s="492"/>
      <c r="IW514" s="492">
        <f>VLOOKUP(IT514,$A$563:$F$2022,6,FALSE)</f>
        <v>0</v>
      </c>
      <c r="IX514" s="454" t="s">
        <v>67</v>
      </c>
      <c r="IY514" s="450">
        <f>IW514*1.2</f>
        <v>0</v>
      </c>
      <c r="IZ514" s="450"/>
      <c r="JA514" s="456"/>
      <c r="JB514" s="454" t="s">
        <v>93</v>
      </c>
      <c r="JC514" s="525" t="s">
        <v>591</v>
      </c>
      <c r="JD514" s="455"/>
      <c r="JE514" s="492"/>
      <c r="JF514" s="492">
        <f>VLOOKUP(JC514,$A$563:$F$2022,6,FALSE)</f>
        <v>33</v>
      </c>
      <c r="JG514" s="454" t="s">
        <v>67</v>
      </c>
      <c r="JH514" s="450">
        <f>JF514*1.2</f>
        <v>39.6</v>
      </c>
      <c r="JI514" s="450"/>
      <c r="JJ514" s="456"/>
      <c r="JK514" s="454" t="s">
        <v>93</v>
      </c>
      <c r="JL514" s="525" t="s">
        <v>543</v>
      </c>
      <c r="JM514" s="455"/>
      <c r="JN514" s="492"/>
      <c r="JO514" s="492">
        <f>VLOOKUP(JL514,$A$563:$F$2022,6,FALSE)</f>
        <v>11</v>
      </c>
      <c r="JP514" s="454" t="s">
        <v>67</v>
      </c>
      <c r="JQ514" s="450">
        <f>JO514*1.2</f>
        <v>13.2</v>
      </c>
      <c r="JR514" s="450"/>
      <c r="JS514" s="456"/>
      <c r="JT514" s="454" t="s">
        <v>93</v>
      </c>
      <c r="JU514" s="525" t="s">
        <v>509</v>
      </c>
      <c r="JV514" s="455"/>
      <c r="JW514" s="492"/>
      <c r="JX514" s="492">
        <f>VLOOKUP(JU514,$A$563:$F$2022,6,FALSE)</f>
        <v>33</v>
      </c>
      <c r="JY514" s="454" t="s">
        <v>67</v>
      </c>
      <c r="JZ514" s="450">
        <f>JX514*1.2</f>
        <v>39.6</v>
      </c>
      <c r="KA514" s="450"/>
      <c r="KB514" s="456"/>
      <c r="KC514" s="454" t="s">
        <v>93</v>
      </c>
      <c r="KD514" s="525" t="s">
        <v>459</v>
      </c>
      <c r="KE514" s="455"/>
      <c r="KF514" s="492"/>
      <c r="KG514" s="492">
        <f>VLOOKUP(KD514,$A$563:$F$2022,6,FALSE)</f>
        <v>48</v>
      </c>
      <c r="KH514" s="454" t="s">
        <v>67</v>
      </c>
      <c r="KI514" s="450">
        <f>KG514*1.2</f>
        <v>57.599999999999994</v>
      </c>
      <c r="KJ514" s="450"/>
      <c r="KK514" s="456"/>
      <c r="KL514" s="454" t="s">
        <v>93</v>
      </c>
      <c r="KM514" s="525" t="s">
        <v>497</v>
      </c>
      <c r="KN514" s="455"/>
      <c r="KO514" s="492"/>
      <c r="KP514" s="492">
        <f>VLOOKUP(KM514,$A$563:$F$2022,6,FALSE)</f>
        <v>45</v>
      </c>
      <c r="KQ514" s="454" t="s">
        <v>67</v>
      </c>
      <c r="KR514" s="450">
        <f>KP514*1.2</f>
        <v>54</v>
      </c>
      <c r="KS514" s="450"/>
      <c r="KT514" s="456"/>
      <c r="KU514" s="454" t="s">
        <v>93</v>
      </c>
      <c r="KV514" s="525" t="s">
        <v>509</v>
      </c>
      <c r="KW514" s="455"/>
      <c r="KX514" s="492"/>
      <c r="KY514" s="492">
        <f>VLOOKUP(KV514,$A$563:$F$2022,6,FALSE)</f>
        <v>33</v>
      </c>
      <c r="KZ514" s="454" t="s">
        <v>67</v>
      </c>
      <c r="LA514" s="450">
        <f>KY514*1.2</f>
        <v>39.6</v>
      </c>
      <c r="LB514" s="450"/>
      <c r="LC514" s="456"/>
      <c r="LD514" s="454" t="s">
        <v>93</v>
      </c>
      <c r="LE514" s="525" t="s">
        <v>450</v>
      </c>
      <c r="LF514" s="455"/>
      <c r="LG514" s="492"/>
      <c r="LH514" s="492">
        <f>VLOOKUP(LE514,$A$563:$F$2022,6,FALSE)</f>
        <v>0</v>
      </c>
      <c r="LI514" s="454" t="s">
        <v>67</v>
      </c>
      <c r="LJ514" s="450">
        <f>LH514*1.2</f>
        <v>0</v>
      </c>
      <c r="LK514" s="450"/>
      <c r="LL514" s="456"/>
      <c r="LM514" s="454" t="s">
        <v>93</v>
      </c>
      <c r="LN514" s="525" t="s">
        <v>643</v>
      </c>
      <c r="LO514" s="455"/>
      <c r="LP514" s="492"/>
      <c r="LQ514" s="492">
        <f>VLOOKUP(LN514,$A$563:$F$2022,6,FALSE)</f>
        <v>14</v>
      </c>
      <c r="LR514" s="454" t="s">
        <v>67</v>
      </c>
      <c r="LS514" s="450">
        <f>LQ514*1.2</f>
        <v>16.8</v>
      </c>
      <c r="LT514" s="450"/>
      <c r="LU514" s="456"/>
      <c r="LV514" s="454" t="s">
        <v>93</v>
      </c>
      <c r="LW514" s="525" t="s">
        <v>643</v>
      </c>
      <c r="LX514" s="455"/>
      <c r="LY514" s="492"/>
      <c r="LZ514" s="492">
        <f>VLOOKUP(LW514,$A$563:$F$2022,6,FALSE)</f>
        <v>14</v>
      </c>
      <c r="MA514" s="454" t="s">
        <v>67</v>
      </c>
      <c r="MB514" s="450">
        <f>LZ514*1.2</f>
        <v>16.8</v>
      </c>
      <c r="MC514" s="450"/>
      <c r="MD514" s="456"/>
      <c r="ME514" s="454" t="s">
        <v>93</v>
      </c>
      <c r="MF514" s="527" t="s">
        <v>543</v>
      </c>
      <c r="MG514" s="455"/>
      <c r="MH514" s="492"/>
      <c r="MI514" s="492">
        <f>VLOOKUP(MF514,$A$563:$F$2022,6,FALSE)</f>
        <v>11</v>
      </c>
      <c r="MJ514" s="454" t="s">
        <v>67</v>
      </c>
      <c r="MK514" s="450">
        <f>MI514*1.2</f>
        <v>13.2</v>
      </c>
      <c r="ML514" s="450"/>
      <c r="MM514" s="456"/>
      <c r="MN514" s="454" t="s">
        <v>93</v>
      </c>
      <c r="MO514" s="525" t="s">
        <v>1427</v>
      </c>
      <c r="MP514" s="455"/>
      <c r="MQ514" s="492"/>
      <c r="MR514" s="492">
        <f>VLOOKUP(MO514,$A$563:$F$2022,6,FALSE)</f>
        <v>1</v>
      </c>
      <c r="MS514" s="454" t="s">
        <v>67</v>
      </c>
      <c r="MT514" s="450">
        <f>MR514*1.2</f>
        <v>1.2</v>
      </c>
      <c r="MU514" s="450"/>
      <c r="MV514" s="456"/>
      <c r="MW514" s="454" t="s">
        <v>93</v>
      </c>
      <c r="MX514" s="525" t="s">
        <v>509</v>
      </c>
      <c r="MY514" s="455"/>
      <c r="MZ514" s="492"/>
      <c r="NA514" s="492">
        <f>VLOOKUP(MX514,$A$563:$F$2022,6,FALSE)</f>
        <v>33</v>
      </c>
      <c r="NB514" s="454" t="s">
        <v>67</v>
      </c>
      <c r="NC514" s="450">
        <f>NA514*1.2</f>
        <v>39.6</v>
      </c>
      <c r="ND514" s="450"/>
      <c r="NE514" s="456"/>
      <c r="NF514" s="454" t="s">
        <v>93</v>
      </c>
      <c r="NG514" s="525" t="s">
        <v>509</v>
      </c>
      <c r="NH514" s="455"/>
      <c r="NI514" s="492"/>
      <c r="NJ514" s="492">
        <f>VLOOKUP(NG514,$A$563:$F$2022,6,FALSE)</f>
        <v>33</v>
      </c>
      <c r="NK514" s="454" t="s">
        <v>67</v>
      </c>
      <c r="NL514" s="450">
        <f>NJ514*1.2</f>
        <v>39.6</v>
      </c>
      <c r="NM514" s="450"/>
      <c r="NN514" s="456"/>
      <c r="NO514" s="454" t="s">
        <v>93</v>
      </c>
      <c r="NP514" s="525" t="s">
        <v>952</v>
      </c>
      <c r="NQ514" s="455"/>
      <c r="NR514" s="492"/>
      <c r="NS514" s="492">
        <f>VLOOKUP(NP514,$A$563:$F$2022,6,FALSE)</f>
        <v>0</v>
      </c>
      <c r="NT514" s="454" t="s">
        <v>67</v>
      </c>
      <c r="NU514" s="450">
        <f>NS514*1.2</f>
        <v>0</v>
      </c>
      <c r="NV514" s="450"/>
      <c r="NW514" s="456"/>
      <c r="NX514" s="454" t="s">
        <v>93</v>
      </c>
      <c r="NY514" s="490" t="s">
        <v>2310</v>
      </c>
      <c r="NZ514" s="455"/>
      <c r="OA514" s="455"/>
      <c r="OB514" s="492">
        <f>VLOOKUP(NY514,$A$563:$F$2022,6,FALSE)</f>
        <v>44</v>
      </c>
      <c r="OC514" s="454" t="s">
        <v>67</v>
      </c>
      <c r="OD514" s="450">
        <f>OB514*1.2</f>
        <v>52.8</v>
      </c>
      <c r="OE514" s="450"/>
      <c r="OF514" s="456"/>
      <c r="OG514" s="454" t="s">
        <v>93</v>
      </c>
      <c r="OH514" s="525" t="s">
        <v>495</v>
      </c>
      <c r="OI514" s="455"/>
      <c r="OJ514" s="492"/>
      <c r="OK514" s="492">
        <f>VLOOKUP(OH514,$A$563:$F$2022,6,FALSE)</f>
        <v>0</v>
      </c>
      <c r="OL514" s="454" t="s">
        <v>67</v>
      </c>
      <c r="OM514" s="450">
        <f>OK514*1.2</f>
        <v>0</v>
      </c>
      <c r="ON514" s="450"/>
      <c r="OO514" s="456"/>
      <c r="OP514" s="454" t="s">
        <v>93</v>
      </c>
      <c r="OQ514" s="490" t="s">
        <v>792</v>
      </c>
      <c r="OR514" s="455"/>
      <c r="OS514" s="492"/>
      <c r="OT514" s="492">
        <f>VLOOKUP(OQ514,$A$563:$F$2022,6,FALSE)</f>
        <v>0</v>
      </c>
      <c r="OU514" s="454" t="s">
        <v>67</v>
      </c>
      <c r="OV514" s="450">
        <f>OT514*1.2</f>
        <v>0</v>
      </c>
      <c r="OW514" s="450"/>
      <c r="OX514" s="456"/>
      <c r="OY514" s="454" t="s">
        <v>93</v>
      </c>
      <c r="OZ514" s="525" t="s">
        <v>1937</v>
      </c>
      <c r="PA514" s="455"/>
      <c r="PB514" s="492"/>
      <c r="PC514" s="492">
        <f>VLOOKUP(OZ514,$A$563:$F$2022,6,FALSE)</f>
        <v>0</v>
      </c>
      <c r="PD514" s="454" t="s">
        <v>67</v>
      </c>
      <c r="PE514" s="450">
        <f>PC514*1.2</f>
        <v>0</v>
      </c>
      <c r="PF514" s="450"/>
      <c r="PG514" s="456"/>
      <c r="PH514" s="454" t="s">
        <v>93</v>
      </c>
      <c r="PI514" s="525" t="s">
        <v>442</v>
      </c>
      <c r="PJ514" s="455"/>
      <c r="PK514" s="492"/>
      <c r="PL514" s="492">
        <f>VLOOKUP(PI514,$A$563:$F$2022,6,FALSE)</f>
        <v>68</v>
      </c>
      <c r="PM514" s="454" t="s">
        <v>67</v>
      </c>
      <c r="PN514" s="450">
        <f>PL514*1.2</f>
        <v>81.599999999999994</v>
      </c>
      <c r="PO514" s="450"/>
      <c r="PP514" s="456"/>
      <c r="PQ514" s="454" t="s">
        <v>93</v>
      </c>
      <c r="PR514" s="490" t="s">
        <v>792</v>
      </c>
      <c r="PS514" s="455"/>
      <c r="PT514" s="492"/>
      <c r="PU514" s="492">
        <f>VLOOKUP(PR514,$A$563:$F$2022,6,FALSE)</f>
        <v>0</v>
      </c>
      <c r="PV514" s="454" t="s">
        <v>67</v>
      </c>
      <c r="PW514" s="450">
        <f>PU514*1.2</f>
        <v>0</v>
      </c>
      <c r="PX514" s="450"/>
      <c r="PY514" s="456"/>
      <c r="PZ514" s="454" t="s">
        <v>93</v>
      </c>
      <c r="QA514" s="525" t="s">
        <v>543</v>
      </c>
      <c r="QB514" s="455"/>
      <c r="QC514" s="492"/>
      <c r="QD514" s="492">
        <f>VLOOKUP(QA514,$A$563:$F$2022,6,FALSE)</f>
        <v>11</v>
      </c>
      <c r="QE514" s="454" t="s">
        <v>67</v>
      </c>
      <c r="QF514" s="450">
        <f>QD514*1.2</f>
        <v>13.2</v>
      </c>
      <c r="QG514" s="450"/>
      <c r="QH514" s="456"/>
      <c r="QI514" s="454" t="s">
        <v>93</v>
      </c>
      <c r="QJ514" s="490" t="s">
        <v>524</v>
      </c>
      <c r="QK514" s="455"/>
      <c r="QL514" s="492"/>
      <c r="QM514" s="492">
        <f>VLOOKUP(QJ514,$A$563:$F$2022,6,FALSE)</f>
        <v>32</v>
      </c>
      <c r="QN514" s="454" t="s">
        <v>67</v>
      </c>
      <c r="QO514" s="450">
        <f>QM514*1.2</f>
        <v>38.4</v>
      </c>
      <c r="QP514" s="450"/>
      <c r="QQ514" s="456"/>
      <c r="QR514" s="454" t="s">
        <v>93</v>
      </c>
      <c r="QS514" s="525" t="s">
        <v>458</v>
      </c>
      <c r="QT514" s="455"/>
      <c r="QU514" s="492"/>
      <c r="QV514" s="492">
        <f>VLOOKUP(QS514,$A$563:$F$2022,6,FALSE)</f>
        <v>0</v>
      </c>
      <c r="QW514" s="454" t="s">
        <v>67</v>
      </c>
      <c r="QX514" s="450">
        <f>QV514*1.2</f>
        <v>0</v>
      </c>
      <c r="QY514" s="450"/>
      <c r="QZ514" s="456"/>
      <c r="RA514" s="454" t="s">
        <v>93</v>
      </c>
      <c r="RB514" s="490" t="s">
        <v>509</v>
      </c>
      <c r="RC514" s="455"/>
      <c r="RD514" s="492"/>
      <c r="RE514" s="492">
        <f>VLOOKUP(RB514,$A$563:$F$2022,6,FALSE)</f>
        <v>33</v>
      </c>
      <c r="RF514" s="454" t="s">
        <v>67</v>
      </c>
      <c r="RG514" s="450">
        <f>RE514*1.2</f>
        <v>39.6</v>
      </c>
      <c r="RH514" s="450"/>
      <c r="RI514" s="456"/>
      <c r="RJ514" s="454" t="s">
        <v>93</v>
      </c>
      <c r="RK514" s="506" t="s">
        <v>186</v>
      </c>
      <c r="RL514" s="455"/>
      <c r="RM514" s="455"/>
      <c r="RN514" s="492" t="e">
        <f>VLOOKUP(RK514,$A$563:$F$2022,6,FALSE)</f>
        <v>#N/A</v>
      </c>
      <c r="RO514" s="454" t="s">
        <v>67</v>
      </c>
      <c r="RP514" s="450" t="e">
        <f>RN514*1.2</f>
        <v>#N/A</v>
      </c>
      <c r="RQ514" s="450"/>
      <c r="RR514" s="456"/>
      <c r="RS514" s="454" t="s">
        <v>93</v>
      </c>
      <c r="RT514" s="525" t="s">
        <v>458</v>
      </c>
      <c r="RU514" s="455"/>
      <c r="RV514" s="492"/>
      <c r="RW514" s="492">
        <f>VLOOKUP(RT514,$A$563:$F$2022,6,FALSE)</f>
        <v>0</v>
      </c>
      <c r="RX514" s="454" t="s">
        <v>67</v>
      </c>
      <c r="RY514" s="450">
        <f>RW514*1.2</f>
        <v>0</v>
      </c>
      <c r="RZ514" s="450"/>
      <c r="SA514" s="486"/>
      <c r="SB514" s="454" t="s">
        <v>93</v>
      </c>
      <c r="SC514" s="525" t="s">
        <v>1319</v>
      </c>
      <c r="SD514" s="455"/>
      <c r="SE514" s="492"/>
      <c r="SF514" s="492">
        <f>VLOOKUP(SC514,$A$563:$F$2022,6,FALSE)</f>
        <v>0</v>
      </c>
      <c r="SG514" s="454" t="s">
        <v>67</v>
      </c>
      <c r="SH514" s="450">
        <f>SF514*1.2</f>
        <v>0</v>
      </c>
      <c r="SI514" s="450"/>
      <c r="SJ514" s="486"/>
      <c r="SK514" s="454" t="s">
        <v>93</v>
      </c>
      <c r="SL514" s="525" t="s">
        <v>509</v>
      </c>
      <c r="SM514" s="455"/>
      <c r="SN514" s="492"/>
      <c r="SO514" s="492">
        <f>VLOOKUP(SL514,$A$563:$F$2022,6,FALSE)</f>
        <v>33</v>
      </c>
      <c r="SP514" s="454" t="s">
        <v>67</v>
      </c>
      <c r="SQ514" s="450">
        <f>SO514*1.2</f>
        <v>39.6</v>
      </c>
      <c r="SR514" s="450"/>
      <c r="SS514" s="486"/>
      <c r="ST514" s="454" t="s">
        <v>93</v>
      </c>
      <c r="SU514" s="525" t="s">
        <v>792</v>
      </c>
      <c r="SV514" s="455"/>
      <c r="SW514" s="492"/>
      <c r="SX514" s="492">
        <f>VLOOKUP(SU514,$A$563:$F$2022,6,FALSE)</f>
        <v>0</v>
      </c>
      <c r="SY514" s="454" t="s">
        <v>67</v>
      </c>
      <c r="SZ514" s="450">
        <f>SX514*1.2</f>
        <v>0</v>
      </c>
      <c r="TA514" s="450"/>
      <c r="TB514" s="486"/>
      <c r="TC514" s="454" t="s">
        <v>93</v>
      </c>
      <c r="TD514" s="525" t="s">
        <v>495</v>
      </c>
      <c r="TE514" s="455"/>
      <c r="TF514" s="492"/>
      <c r="TG514" s="492">
        <f>VLOOKUP(TD514,$A$563:$F$2022,6,FALSE)</f>
        <v>0</v>
      </c>
      <c r="TH514" s="454" t="s">
        <v>67</v>
      </c>
      <c r="TI514" s="450">
        <f>TG514*1.2</f>
        <v>0</v>
      </c>
      <c r="TJ514" s="455"/>
      <c r="TK514" s="486"/>
      <c r="TL514" s="454" t="s">
        <v>93</v>
      </c>
      <c r="TM514" s="525" t="s">
        <v>444</v>
      </c>
      <c r="TN514" s="455"/>
      <c r="TO514" s="492"/>
      <c r="TP514" s="492">
        <f>VLOOKUP(TM514,$A$563:$F$2022,6,FALSE)</f>
        <v>0</v>
      </c>
      <c r="TQ514" s="454" t="s">
        <v>67</v>
      </c>
      <c r="TR514" s="450">
        <f>TP514*1.2</f>
        <v>0</v>
      </c>
      <c r="TS514" s="450"/>
      <c r="TT514" s="486"/>
      <c r="TU514" s="454" t="s">
        <v>93</v>
      </c>
      <c r="TV514" s="506" t="s">
        <v>186</v>
      </c>
      <c r="TW514" s="455"/>
      <c r="TX514" s="492"/>
      <c r="TY514" s="492" t="e">
        <f>VLOOKUP(TV514,$A$563:$F$2022,6,FALSE)</f>
        <v>#N/A</v>
      </c>
      <c r="TZ514" s="454" t="s">
        <v>67</v>
      </c>
      <c r="UA514" s="450" t="e">
        <f>TY514*1.2</f>
        <v>#N/A</v>
      </c>
      <c r="UB514" s="450"/>
      <c r="UC514" s="486"/>
      <c r="UD514" s="454" t="s">
        <v>93</v>
      </c>
      <c r="UE514" s="525" t="s">
        <v>450</v>
      </c>
      <c r="UF514" s="455"/>
      <c r="UG514" s="492"/>
      <c r="UH514" s="492">
        <f>VLOOKUP(UE514,$A$563:$F$2022,6,FALSE)</f>
        <v>0</v>
      </c>
      <c r="UI514" s="454" t="s">
        <v>67</v>
      </c>
      <c r="UJ514" s="450">
        <f>UH514*1.2</f>
        <v>0</v>
      </c>
      <c r="UK514" s="450"/>
      <c r="UL514" s="486"/>
      <c r="UM514" s="454" t="s">
        <v>93</v>
      </c>
      <c r="UN514" s="506" t="s">
        <v>186</v>
      </c>
      <c r="UO514" s="455"/>
      <c r="UP514" s="492"/>
      <c r="UQ514" s="492" t="e">
        <f>VLOOKUP(UN514,$A$563:$F$2022,6,FALSE)</f>
        <v>#N/A</v>
      </c>
      <c r="UR514" s="454" t="s">
        <v>67</v>
      </c>
      <c r="US514" s="450" t="e">
        <f>UQ514*1.2</f>
        <v>#N/A</v>
      </c>
      <c r="UT514" s="450"/>
      <c r="UU514" s="486"/>
      <c r="UV514" s="454" t="s">
        <v>93</v>
      </c>
      <c r="UW514" s="525" t="s">
        <v>509</v>
      </c>
      <c r="UX514" s="455"/>
      <c r="UY514" s="492"/>
      <c r="UZ514" s="492">
        <f>VLOOKUP(UW514,$A$563:$F$2022,6,FALSE)</f>
        <v>33</v>
      </c>
      <c r="VA514" s="454" t="s">
        <v>67</v>
      </c>
      <c r="VB514" s="450">
        <f>UZ514*1.2</f>
        <v>39.6</v>
      </c>
      <c r="VC514" s="450"/>
      <c r="VD514" s="486"/>
      <c r="VE514" s="454" t="s">
        <v>93</v>
      </c>
      <c r="VF514" s="506" t="s">
        <v>186</v>
      </c>
      <c r="VG514" s="455"/>
      <c r="VH514" s="492"/>
      <c r="VI514" s="492" t="e">
        <f>VLOOKUP(VF514,$A$563:$F$2022,6,FALSE)</f>
        <v>#N/A</v>
      </c>
      <c r="VJ514" s="454" t="s">
        <v>67</v>
      </c>
      <c r="VK514" s="450" t="e">
        <f>VI514*1.2</f>
        <v>#N/A</v>
      </c>
      <c r="VL514" s="450"/>
      <c r="VM514" s="486"/>
      <c r="VN514" s="454" t="s">
        <v>93</v>
      </c>
      <c r="VO514" s="525" t="s">
        <v>792</v>
      </c>
      <c r="VP514" s="455"/>
      <c r="VQ514" s="492"/>
      <c r="VR514" s="492">
        <f>VLOOKUP(VO514,$A$563:$F$2022,6,FALSE)</f>
        <v>0</v>
      </c>
      <c r="VS514" s="454" t="s">
        <v>67</v>
      </c>
      <c r="VT514" s="450">
        <f>VR514*1.2</f>
        <v>0</v>
      </c>
      <c r="VU514" s="450"/>
      <c r="VV514" s="486"/>
      <c r="VW514" s="454" t="s">
        <v>93</v>
      </c>
      <c r="VX514" s="506" t="s">
        <v>186</v>
      </c>
      <c r="VY514" s="455"/>
      <c r="VZ514" s="455"/>
      <c r="WA514" s="492" t="e">
        <f>VLOOKUP(VX514,$A$563:$F$2022,6,FALSE)</f>
        <v>#N/A</v>
      </c>
      <c r="WB514" s="454" t="s">
        <v>67</v>
      </c>
      <c r="WC514" s="450" t="e">
        <f>WA514*1.2</f>
        <v>#N/A</v>
      </c>
      <c r="WD514" s="455"/>
      <c r="WE514" s="486"/>
      <c r="WF514" s="454" t="s">
        <v>93</v>
      </c>
      <c r="WG514" s="525" t="s">
        <v>643</v>
      </c>
      <c r="WH514" s="455"/>
      <c r="WI514" s="492"/>
      <c r="WJ514" s="492">
        <f>VLOOKUP(WG514,$A$563:$F$2022,6,FALSE)</f>
        <v>14</v>
      </c>
      <c r="WK514" s="454" t="s">
        <v>67</v>
      </c>
      <c r="WL514" s="450">
        <f>WJ514*1.2</f>
        <v>16.8</v>
      </c>
      <c r="WM514" s="455"/>
      <c r="WN514" s="486"/>
      <c r="WO514" s="454" t="s">
        <v>93</v>
      </c>
      <c r="WP514" s="525" t="s">
        <v>518</v>
      </c>
      <c r="WQ514" s="492"/>
      <c r="WR514" s="492"/>
      <c r="WS514" s="492">
        <f>VLOOKUP(WP514,$A$563:$F$2022,6,FALSE)</f>
        <v>41</v>
      </c>
      <c r="WT514" s="454" t="s">
        <v>67</v>
      </c>
      <c r="WU514" s="450">
        <f>WS514*1.2</f>
        <v>49.199999999999996</v>
      </c>
      <c r="WV514" s="450"/>
      <c r="WW514" s="486"/>
      <c r="WX514" s="454" t="s">
        <v>93</v>
      </c>
      <c r="WY514" s="525" t="s">
        <v>536</v>
      </c>
      <c r="WZ514" s="455"/>
      <c r="XA514" s="492"/>
      <c r="XB514" s="492">
        <f>VLOOKUP(WY514,$A$563:$F$2022,6,FALSE)</f>
        <v>4</v>
      </c>
      <c r="XC514" s="454" t="s">
        <v>67</v>
      </c>
      <c r="XD514" s="450">
        <f>XB514*1.2</f>
        <v>4.8</v>
      </c>
      <c r="XE514" s="455"/>
      <c r="XF514" s="486"/>
      <c r="XG514" s="454" t="s">
        <v>93</v>
      </c>
      <c r="XH514" s="506" t="s">
        <v>186</v>
      </c>
      <c r="XI514" s="455"/>
      <c r="XJ514" s="455"/>
      <c r="XK514" s="492" t="e">
        <f>VLOOKUP(XH514,$A$563:$F$2022,6,FALSE)</f>
        <v>#N/A</v>
      </c>
      <c r="XL514" s="454" t="s">
        <v>67</v>
      </c>
      <c r="XM514" s="450" t="e">
        <f>XK514*1.2</f>
        <v>#N/A</v>
      </c>
      <c r="XN514" s="455"/>
      <c r="XO514" s="486"/>
      <c r="XP514" s="454" t="s">
        <v>93</v>
      </c>
      <c r="XQ514" s="525" t="s">
        <v>1642</v>
      </c>
      <c r="XR514" s="455"/>
      <c r="XS514" s="492"/>
      <c r="XT514" s="492">
        <f>VLOOKUP(XQ514,$A$563:$F$2022,6,FALSE)</f>
        <v>54</v>
      </c>
      <c r="XU514" s="454" t="s">
        <v>67</v>
      </c>
      <c r="XV514" s="450">
        <f>XT514*1.2</f>
        <v>64.8</v>
      </c>
      <c r="XW514" s="450"/>
      <c r="XX514" s="486"/>
      <c r="XY514" s="454" t="s">
        <v>93</v>
      </c>
      <c r="XZ514" s="525" t="s">
        <v>543</v>
      </c>
      <c r="YA514" s="455"/>
      <c r="YB514" s="492"/>
      <c r="YC514" s="492">
        <f>VLOOKUP(XZ514,$A$563:$F$2022,6,FALSE)</f>
        <v>11</v>
      </c>
      <c r="YD514" s="454" t="s">
        <v>67</v>
      </c>
      <c r="YE514" s="450">
        <f>YC514*1.2</f>
        <v>13.2</v>
      </c>
      <c r="YF514" s="455"/>
      <c r="YG514" s="486"/>
      <c r="YH514" s="454" t="s">
        <v>93</v>
      </c>
      <c r="YI514" s="525" t="s">
        <v>524</v>
      </c>
      <c r="YJ514" s="455"/>
      <c r="YK514" s="492"/>
      <c r="YL514" s="492">
        <f>VLOOKUP(YI514,$A$563:$F$2022,6,FALSE)</f>
        <v>32</v>
      </c>
      <c r="YM514" s="454" t="s">
        <v>67</v>
      </c>
      <c r="YN514" s="450">
        <f>YL514*1.2</f>
        <v>38.4</v>
      </c>
      <c r="YO514" s="450"/>
      <c r="YP514" s="486"/>
      <c r="YQ514" s="454" t="s">
        <v>93</v>
      </c>
      <c r="YR514" s="506" t="s">
        <v>186</v>
      </c>
      <c r="YS514" s="455"/>
      <c r="YT514" s="455"/>
      <c r="YU514" s="492" t="e">
        <f>VLOOKUP(YR514,$A$563:$F$2022,6,FALSE)</f>
        <v>#N/A</v>
      </c>
      <c r="YV514" s="454" t="s">
        <v>67</v>
      </c>
      <c r="YW514" s="450" t="e">
        <f>YU514*1.2</f>
        <v>#N/A</v>
      </c>
      <c r="YX514" s="455"/>
      <c r="YY514" s="486"/>
      <c r="YZ514" s="454" t="s">
        <v>93</v>
      </c>
      <c r="ZA514" s="506" t="s">
        <v>186</v>
      </c>
      <c r="ZB514" s="455"/>
      <c r="ZC514" s="455"/>
      <c r="ZD514" s="492" t="e">
        <f>VLOOKUP(ZA514,$A$563:$F$2022,6,FALSE)</f>
        <v>#N/A</v>
      </c>
      <c r="ZE514" s="454" t="s">
        <v>67</v>
      </c>
      <c r="ZF514" s="450" t="e">
        <f>ZD514*1.2</f>
        <v>#N/A</v>
      </c>
      <c r="ZG514" s="455"/>
      <c r="ZH514" s="486"/>
      <c r="ZI514" s="454" t="s">
        <v>93</v>
      </c>
      <c r="ZJ514" s="490" t="s">
        <v>591</v>
      </c>
      <c r="ZK514" s="455"/>
      <c r="ZL514" s="455"/>
      <c r="ZM514" s="492">
        <f>VLOOKUP(ZJ514,$A$563:$F$2022,6,FALSE)</f>
        <v>33</v>
      </c>
      <c r="ZN514" s="454" t="s">
        <v>67</v>
      </c>
      <c r="ZO514" s="450">
        <f>ZM514*1.2</f>
        <v>39.6</v>
      </c>
      <c r="ZP514" s="455"/>
      <c r="ZQ514" s="486"/>
      <c r="ZR514" s="454" t="s">
        <v>93</v>
      </c>
      <c r="ZS514" s="506" t="s">
        <v>186</v>
      </c>
      <c r="ZT514" s="455"/>
      <c r="ZU514" s="492"/>
      <c r="ZV514" s="492" t="e">
        <f>VLOOKUP(ZS514,$A$563:$F$2022,6,FALSE)</f>
        <v>#N/A</v>
      </c>
      <c r="ZW514" s="454" t="s">
        <v>67</v>
      </c>
      <c r="ZX514" s="450" t="e">
        <f>ZV514*1.2</f>
        <v>#N/A</v>
      </c>
      <c r="ZY514" s="450"/>
      <c r="ZZ514" s="486"/>
      <c r="AAA514" s="454" t="s">
        <v>93</v>
      </c>
      <c r="AAB514" s="506" t="s">
        <v>186</v>
      </c>
      <c r="AAC514" s="455"/>
      <c r="AAD514" s="492"/>
      <c r="AAE514" s="492" t="e">
        <f>VLOOKUP(AAB514,$A$563:$F$2022,6,FALSE)</f>
        <v>#N/A</v>
      </c>
      <c r="AAF514" s="454" t="s">
        <v>67</v>
      </c>
      <c r="AAG514" s="450" t="e">
        <f>AAE514*1.2</f>
        <v>#N/A</v>
      </c>
      <c r="AAH514" s="450"/>
      <c r="AAI514" s="486"/>
      <c r="AAJ514" s="454" t="s">
        <v>93</v>
      </c>
      <c r="AAK514" s="506" t="s">
        <v>186</v>
      </c>
      <c r="AAL514" s="455"/>
      <c r="AAM514" s="492"/>
      <c r="AAN514" s="492" t="e">
        <f>VLOOKUP(AAK514,$A$563:$F$2022,6,FALSE)</f>
        <v>#N/A</v>
      </c>
      <c r="AAO514" s="454" t="s">
        <v>67</v>
      </c>
      <c r="AAP514" s="450" t="e">
        <f>AAN514*1.2</f>
        <v>#N/A</v>
      </c>
      <c r="AAQ514" s="450"/>
      <c r="AAR514" s="486"/>
      <c r="AAS514" s="454" t="s">
        <v>93</v>
      </c>
      <c r="AAT514" s="506" t="s">
        <v>186</v>
      </c>
      <c r="AAU514" s="455"/>
      <c r="AAV514" s="492"/>
      <c r="AAW514" s="492" t="e">
        <f>VLOOKUP(AAT514,$A$563:$F$2022,6,FALSE)</f>
        <v>#N/A</v>
      </c>
      <c r="AAX514" s="454" t="s">
        <v>67</v>
      </c>
      <c r="AAY514" s="450" t="e">
        <f>AAW514*1.2</f>
        <v>#N/A</v>
      </c>
      <c r="AAZ514" s="450"/>
      <c r="ABA514" s="486"/>
      <c r="ABB514" s="454" t="s">
        <v>93</v>
      </c>
      <c r="ABC514" s="506" t="s">
        <v>186</v>
      </c>
      <c r="ABD514" s="455"/>
      <c r="ABE514" s="492"/>
      <c r="ABF514" s="492" t="e">
        <f>VLOOKUP(ABC514,$A$563:$F$2022,6,FALSE)</f>
        <v>#N/A</v>
      </c>
      <c r="ABG514" s="454" t="s">
        <v>67</v>
      </c>
      <c r="ABH514" s="450" t="e">
        <f>ABF514*1.2</f>
        <v>#N/A</v>
      </c>
      <c r="ABI514" s="450"/>
      <c r="ABJ514" s="486"/>
      <c r="ABK514" s="454" t="s">
        <v>93</v>
      </c>
      <c r="ABL514" s="506" t="s">
        <v>186</v>
      </c>
      <c r="ABM514" s="455"/>
      <c r="ABN514" s="492"/>
      <c r="ABO514" s="492" t="e">
        <f>VLOOKUP(ABL514,$A$563:$F$2022,6,FALSE)</f>
        <v>#N/A</v>
      </c>
      <c r="ABP514" s="454" t="s">
        <v>67</v>
      </c>
      <c r="ABQ514" s="450" t="e">
        <f>ABO514*1.2</f>
        <v>#N/A</v>
      </c>
      <c r="ABR514" s="450"/>
      <c r="ABS514" s="486"/>
      <c r="ABT514" s="454" t="s">
        <v>93</v>
      </c>
      <c r="ABU514" s="506" t="s">
        <v>186</v>
      </c>
      <c r="ABV514" s="455"/>
      <c r="ABW514" s="492"/>
      <c r="ABX514" s="492" t="e">
        <f>VLOOKUP(ABU514,$A$563:$F$2022,6,FALSE)</f>
        <v>#N/A</v>
      </c>
      <c r="ABY514" s="454" t="s">
        <v>67</v>
      </c>
      <c r="ABZ514" s="450" t="e">
        <f>ABX514*1.2</f>
        <v>#N/A</v>
      </c>
      <c r="ACA514" s="450"/>
      <c r="ACB514" s="486"/>
      <c r="ACC514" s="454" t="s">
        <v>93</v>
      </c>
      <c r="ACD514" s="506" t="s">
        <v>186</v>
      </c>
      <c r="ACE514" s="455"/>
      <c r="ACF514" s="492"/>
      <c r="ACG514" s="492" t="e">
        <f>VLOOKUP(ACD514,$A$563:$F$2022,6,FALSE)</f>
        <v>#N/A</v>
      </c>
      <c r="ACH514" s="454" t="s">
        <v>67</v>
      </c>
      <c r="ACI514" s="450" t="e">
        <f>ACG514*1.2</f>
        <v>#N/A</v>
      </c>
      <c r="ACJ514" s="450"/>
      <c r="ACK514" s="486"/>
      <c r="ACL514" s="454" t="s">
        <v>93</v>
      </c>
      <c r="ACM514" s="506" t="s">
        <v>186</v>
      </c>
      <c r="ACN514" s="455"/>
      <c r="ACO514" s="492"/>
      <c r="ACP514" s="492" t="e">
        <f>VLOOKUP(ACM514,$A$563:$F$2022,6,FALSE)</f>
        <v>#N/A</v>
      </c>
      <c r="ACQ514" s="454" t="s">
        <v>67</v>
      </c>
      <c r="ACR514" s="450" t="e">
        <f>ACP514*1.2</f>
        <v>#N/A</v>
      </c>
      <c r="ACS514" s="450"/>
      <c r="ACT514" s="486"/>
      <c r="ACU514" s="454" t="s">
        <v>93</v>
      </c>
      <c r="ACV514" s="490" t="s">
        <v>570</v>
      </c>
      <c r="ACW514" s="455"/>
      <c r="ACX514" s="492"/>
      <c r="ACY514" s="492">
        <f>VLOOKUP(ACV514,$A$563:$F$2022,6,FALSE)</f>
        <v>1</v>
      </c>
      <c r="ACZ514" s="454" t="s">
        <v>67</v>
      </c>
      <c r="ADA514" s="450">
        <f>ACY514*1.2</f>
        <v>1.2</v>
      </c>
      <c r="ADB514" s="450"/>
      <c r="ADC514" s="486"/>
      <c r="ADD514" s="454" t="s">
        <v>93</v>
      </c>
      <c r="ADE514" s="525" t="s">
        <v>558</v>
      </c>
      <c r="ADF514" s="455"/>
      <c r="ADG514" s="492"/>
      <c r="ADH514" s="492">
        <f>VLOOKUP(ADE514,$A$563:$F$2022,6,FALSE)</f>
        <v>1</v>
      </c>
      <c r="ADI514" s="454" t="s">
        <v>67</v>
      </c>
      <c r="ADJ514" s="450">
        <f>ADH514*1.2</f>
        <v>1.2</v>
      </c>
      <c r="ADK514" s="455"/>
      <c r="ADL514" s="486"/>
      <c r="ADM514" s="454" t="s">
        <v>93</v>
      </c>
      <c r="ADN514" s="525" t="s">
        <v>1937</v>
      </c>
      <c r="ADO514" s="455"/>
      <c r="ADP514" s="492"/>
      <c r="ADQ514" s="492">
        <f>VLOOKUP(ADN514,$A$563:$F$2022,6,FALSE)</f>
        <v>0</v>
      </c>
      <c r="ADR514" s="454" t="s">
        <v>67</v>
      </c>
      <c r="ADS514" s="450">
        <f>ADQ514*1.2</f>
        <v>0</v>
      </c>
      <c r="ADT514" s="450"/>
      <c r="ADU514" s="486"/>
      <c r="ADV514" s="454" t="s">
        <v>93</v>
      </c>
      <c r="ADW514" s="525" t="s">
        <v>444</v>
      </c>
      <c r="ADX514" s="455"/>
      <c r="ADY514" s="455"/>
      <c r="ADZ514" s="492">
        <f>VLOOKUP(ADW514,$A$563:$F$2022,6,FALSE)</f>
        <v>0</v>
      </c>
      <c r="AEA514" s="454" t="s">
        <v>67</v>
      </c>
      <c r="AEB514" s="450">
        <f>ADZ514*1.2</f>
        <v>0</v>
      </c>
      <c r="AEC514" s="455"/>
      <c r="AED514" s="486"/>
      <c r="AEE514" s="454" t="s">
        <v>93</v>
      </c>
      <c r="AEF514" s="525" t="s">
        <v>442</v>
      </c>
      <c r="AEG514" s="455"/>
      <c r="AEH514" s="492"/>
      <c r="AEI514" s="492">
        <f>VLOOKUP(AEF514,$A$563:$F$2022,6,FALSE)</f>
        <v>68</v>
      </c>
      <c r="AEJ514" s="454" t="s">
        <v>67</v>
      </c>
      <c r="AEK514" s="450">
        <f>AEI514*1.2</f>
        <v>81.599999999999994</v>
      </c>
      <c r="AEL514" s="455"/>
      <c r="AEM514" s="486"/>
      <c r="AEN514" s="454" t="s">
        <v>93</v>
      </c>
      <c r="AEO514" s="525" t="s">
        <v>1370</v>
      </c>
      <c r="AEP514" s="455"/>
      <c r="AEQ514" s="492"/>
      <c r="AER514" s="492">
        <f>VLOOKUP(AEO514,$A$563:$F$2022,6,FALSE)</f>
        <v>1</v>
      </c>
      <c r="AES514" s="454" t="s">
        <v>67</v>
      </c>
      <c r="AET514" s="450">
        <f>AER514*1.2</f>
        <v>1.2</v>
      </c>
      <c r="AEU514" s="455"/>
      <c r="AEV514" s="486"/>
      <c r="AEW514" s="454" t="s">
        <v>93</v>
      </c>
      <c r="AEX514" s="525" t="s">
        <v>491</v>
      </c>
      <c r="AEY514" s="455"/>
      <c r="AEZ514" s="492"/>
      <c r="AFA514" s="492">
        <f>VLOOKUP(AEX514,$A$563:$F$2022,6,FALSE)</f>
        <v>65</v>
      </c>
      <c r="AFB514" s="454" t="s">
        <v>67</v>
      </c>
      <c r="AFC514" s="450">
        <f>AFA514*1.2</f>
        <v>78</v>
      </c>
      <c r="AFD514" s="450"/>
      <c r="AFE514" s="486"/>
      <c r="AFF514" s="454" t="s">
        <v>93</v>
      </c>
      <c r="AFG514" s="525" t="s">
        <v>643</v>
      </c>
      <c r="AFH514" s="455"/>
      <c r="AFI514" s="492"/>
      <c r="AFJ514" s="492">
        <f>VLOOKUP(AFG514,$A$563:$F$2022,6,FALSE)</f>
        <v>14</v>
      </c>
      <c r="AFK514" s="454" t="s">
        <v>67</v>
      </c>
      <c r="AFL514" s="450">
        <f>AFJ514*1.2</f>
        <v>16.8</v>
      </c>
      <c r="AFM514" s="450"/>
      <c r="AFN514" s="486"/>
      <c r="AFO514" s="454" t="s">
        <v>93</v>
      </c>
      <c r="AFP514" s="525" t="s">
        <v>536</v>
      </c>
      <c r="AFQ514" s="455"/>
      <c r="AFR514" s="492"/>
      <c r="AFS514" s="492">
        <f>VLOOKUP(AFP514,$A$563:$F$2022,6,FALSE)</f>
        <v>4</v>
      </c>
      <c r="AFT514" s="454" t="s">
        <v>67</v>
      </c>
      <c r="AFU514" s="450">
        <f>AFS514*1.2</f>
        <v>4.8</v>
      </c>
      <c r="AFV514" s="450"/>
      <c r="AFW514" s="486"/>
      <c r="AFX514" s="454" t="s">
        <v>93</v>
      </c>
      <c r="AFY514" s="528" t="s">
        <v>952</v>
      </c>
      <c r="AFZ514" s="455"/>
      <c r="AGA514" s="492"/>
      <c r="AGB514" s="492">
        <f>VLOOKUP(AFY514,$A$563:$F$2022,6,FALSE)</f>
        <v>0</v>
      </c>
      <c r="AGC514" s="454" t="s">
        <v>67</v>
      </c>
      <c r="AGD514" s="450">
        <f>AGB514*1.2</f>
        <v>0</v>
      </c>
      <c r="AGE514" s="450"/>
      <c r="AGF514" s="486"/>
      <c r="AGG514" s="454" t="s">
        <v>93</v>
      </c>
      <c r="AGH514" s="525" t="s">
        <v>591</v>
      </c>
      <c r="AGI514" s="455"/>
      <c r="AGJ514" s="492"/>
      <c r="AGK514" s="492">
        <f>VLOOKUP(AGH514,$A$563:$F$2022,6,FALSE)</f>
        <v>33</v>
      </c>
      <c r="AGL514" s="454" t="s">
        <v>67</v>
      </c>
      <c r="AGM514" s="450">
        <f>AGK514*1.2</f>
        <v>39.6</v>
      </c>
      <c r="AGN514" s="450"/>
      <c r="AGO514" s="486"/>
      <c r="AGP514" s="454" t="s">
        <v>93</v>
      </c>
      <c r="AGQ514" s="525" t="s">
        <v>444</v>
      </c>
      <c r="AGR514" s="455"/>
      <c r="AGS514" s="492"/>
      <c r="AGT514" s="492">
        <f>VLOOKUP(AGQ514,$A$563:$F$2022,6,FALSE)</f>
        <v>0</v>
      </c>
      <c r="AGU514" s="454" t="s">
        <v>67</v>
      </c>
      <c r="AGV514" s="450">
        <f>AGT514*1.2</f>
        <v>0</v>
      </c>
      <c r="AGW514" s="450"/>
      <c r="AGX514" s="486"/>
      <c r="AGY514" s="454" t="s">
        <v>93</v>
      </c>
      <c r="AGZ514" s="527" t="s">
        <v>1370</v>
      </c>
      <c r="AHA514" s="455"/>
      <c r="AHB514" s="492"/>
      <c r="AHC514" s="492">
        <f>VLOOKUP(AGZ514,$A$563:$F$2022,6,FALSE)</f>
        <v>1</v>
      </c>
      <c r="AHD514" s="454" t="s">
        <v>67</v>
      </c>
      <c r="AHE514" s="450">
        <f>AHC514*1.2</f>
        <v>1.2</v>
      </c>
      <c r="AHF514" s="450"/>
      <c r="AHG514" s="486"/>
      <c r="AHH514" s="495"/>
      <c r="AHI514" s="543"/>
      <c r="AHJ514" s="496"/>
      <c r="AHK514" s="497"/>
      <c r="AHL514" s="497"/>
      <c r="AHM514" s="495"/>
      <c r="AHN514" s="481"/>
      <c r="AHO514" s="481"/>
      <c r="AHP514" s="496"/>
      <c r="AHQ514" s="495"/>
      <c r="AHR514" s="512"/>
      <c r="AHS514" s="496"/>
      <c r="AHT514" s="497"/>
      <c r="AHU514" s="497"/>
      <c r="AHV514" s="495"/>
      <c r="AHW514" s="481"/>
      <c r="AHX514" s="481"/>
      <c r="AHY514" s="496"/>
      <c r="AHZ514" s="495"/>
      <c r="AIA514" s="522"/>
      <c r="AIB514" s="496"/>
      <c r="AIC514" s="497"/>
      <c r="AID514" s="497"/>
      <c r="AIE514" s="495"/>
      <c r="AIF514" s="481"/>
      <c r="AIG514" s="481"/>
      <c r="AIH514" s="496"/>
      <c r="AII514" s="263"/>
      <c r="AIJ514" s="432"/>
      <c r="AIK514" s="264"/>
      <c r="AIL514" s="264"/>
      <c r="AIM514" s="265"/>
      <c r="AIN514" s="263"/>
      <c r="AIO514" s="210"/>
      <c r="AIP514" s="264"/>
      <c r="AIQ514" s="264"/>
    </row>
    <row r="515" spans="1:927" s="16" customFormat="1" ht="15">
      <c r="A515" s="454" t="s">
        <v>94</v>
      </c>
      <c r="B515" s="490" t="s">
        <v>442</v>
      </c>
      <c r="C515" s="455"/>
      <c r="D515" s="492"/>
      <c r="E515" s="492">
        <f>VLOOKUP(B515,$A$563:$F$2022,6,FALSE)</f>
        <v>68</v>
      </c>
      <c r="F515" s="454" t="s">
        <v>69</v>
      </c>
      <c r="G515" s="450">
        <f>E515*1.1</f>
        <v>74.800000000000011</v>
      </c>
      <c r="H515" s="450"/>
      <c r="I515" s="456"/>
      <c r="J515" s="454" t="s">
        <v>94</v>
      </c>
      <c r="K515" s="525" t="s">
        <v>1080</v>
      </c>
      <c r="L515" s="455"/>
      <c r="M515" s="492"/>
      <c r="N515" s="492">
        <f>VLOOKUP(K515,$A$563:$F$2022,6,FALSE)</f>
        <v>3</v>
      </c>
      <c r="O515" s="454" t="s">
        <v>69</v>
      </c>
      <c r="P515" s="450">
        <f>N515*1.1</f>
        <v>3.3000000000000003</v>
      </c>
      <c r="Q515" s="450"/>
      <c r="R515" s="456"/>
      <c r="S515" s="454" t="s">
        <v>94</v>
      </c>
      <c r="T515" s="525" t="s">
        <v>558</v>
      </c>
      <c r="U515" s="455"/>
      <c r="V515" s="492"/>
      <c r="W515" s="492">
        <f>VLOOKUP(T515,$A$563:$F$2022,6,FALSE)</f>
        <v>1</v>
      </c>
      <c r="X515" s="454" t="s">
        <v>69</v>
      </c>
      <c r="Y515" s="450">
        <f>W515*1.1</f>
        <v>1.1000000000000001</v>
      </c>
      <c r="Z515" s="450"/>
      <c r="AA515" s="456"/>
      <c r="AB515" s="454" t="s">
        <v>94</v>
      </c>
      <c r="AC515" s="525" t="s">
        <v>524</v>
      </c>
      <c r="AD515" s="455"/>
      <c r="AE515" s="492"/>
      <c r="AF515" s="492">
        <f>VLOOKUP(AC515,$A$563:$F$2022,6,FALSE)</f>
        <v>32</v>
      </c>
      <c r="AG515" s="454" t="s">
        <v>69</v>
      </c>
      <c r="AH515" s="450">
        <f>AF515*1.1</f>
        <v>35.200000000000003</v>
      </c>
      <c r="AI515" s="450"/>
      <c r="AJ515" s="456"/>
      <c r="AK515" s="454" t="s">
        <v>94</v>
      </c>
      <c r="AL515" s="490" t="s">
        <v>1937</v>
      </c>
      <c r="AM515" s="455"/>
      <c r="AN515" s="492"/>
      <c r="AO515" s="492">
        <f>VLOOKUP(AL515,$A$563:$F$2022,6,FALSE)</f>
        <v>0</v>
      </c>
      <c r="AP515" s="454" t="s">
        <v>69</v>
      </c>
      <c r="AQ515" s="450">
        <f>AO515*1.1</f>
        <v>0</v>
      </c>
      <c r="AR515" s="450"/>
      <c r="AS515" s="456"/>
      <c r="AT515" s="454" t="s">
        <v>94</v>
      </c>
      <c r="AU515" s="525" t="s">
        <v>558</v>
      </c>
      <c r="AV515" s="455"/>
      <c r="AW515" s="492"/>
      <c r="AX515" s="492">
        <f>VLOOKUP(AU515,$A$563:$F$2022,6,FALSE)</f>
        <v>1</v>
      </c>
      <c r="AY515" s="454" t="s">
        <v>69</v>
      </c>
      <c r="AZ515" s="450">
        <f>AX515*1.1</f>
        <v>1.1000000000000001</v>
      </c>
      <c r="BA515" s="450"/>
      <c r="BB515" s="456"/>
      <c r="BC515" s="454" t="s">
        <v>94</v>
      </c>
      <c r="BD515" s="525" t="s">
        <v>2310</v>
      </c>
      <c r="BE515" s="455"/>
      <c r="BF515" s="492"/>
      <c r="BG515" s="492">
        <f>VLOOKUP(BD515,$A$563:$F$2022,6,FALSE)</f>
        <v>44</v>
      </c>
      <c r="BH515" s="454" t="s">
        <v>69</v>
      </c>
      <c r="BI515" s="450">
        <f>BG515*1.1</f>
        <v>48.400000000000006</v>
      </c>
      <c r="BJ515" s="450"/>
      <c r="BK515" s="456"/>
      <c r="BL515" s="454" t="s">
        <v>94</v>
      </c>
      <c r="BM515" s="525" t="s">
        <v>518</v>
      </c>
      <c r="BN515" s="455"/>
      <c r="BO515" s="492"/>
      <c r="BP515" s="492">
        <f>VLOOKUP(BM515,$A$563:$F$2022,6,FALSE)</f>
        <v>41</v>
      </c>
      <c r="BQ515" s="454" t="s">
        <v>69</v>
      </c>
      <c r="BR515" s="450">
        <f>BP515*1.1</f>
        <v>45.1</v>
      </c>
      <c r="BS515" s="450"/>
      <c r="BT515" s="456"/>
      <c r="BU515" s="454" t="s">
        <v>94</v>
      </c>
      <c r="BV515" s="525" t="s">
        <v>1937</v>
      </c>
      <c r="BW515" s="455"/>
      <c r="BX515" s="492"/>
      <c r="BY515" s="492">
        <f>VLOOKUP(BV515,$A$563:$F$2022,6,FALSE)</f>
        <v>0</v>
      </c>
      <c r="BZ515" s="454" t="s">
        <v>69</v>
      </c>
      <c r="CA515" s="450">
        <f>BY515*1.1</f>
        <v>0</v>
      </c>
      <c r="CB515" s="450"/>
      <c r="CC515" s="456"/>
      <c r="CD515" s="454" t="s">
        <v>94</v>
      </c>
      <c r="CE515" s="525" t="s">
        <v>1937</v>
      </c>
      <c r="CF515" s="455"/>
      <c r="CG515" s="492"/>
      <c r="CH515" s="492">
        <f>VLOOKUP(CE515,$A$563:$F$2022,6,FALSE)</f>
        <v>0</v>
      </c>
      <c r="CI515" s="454" t="s">
        <v>69</v>
      </c>
      <c r="CJ515" s="450">
        <f>CH515*1.1</f>
        <v>0</v>
      </c>
      <c r="CK515" s="450"/>
      <c r="CL515" s="456"/>
      <c r="CM515" s="454" t="s">
        <v>94</v>
      </c>
      <c r="CN515" s="525" t="s">
        <v>425</v>
      </c>
      <c r="CO515" s="455"/>
      <c r="CP515" s="492"/>
      <c r="CQ515" s="492">
        <f>VLOOKUP(CN515,$A$563:$F$2022,6,FALSE)</f>
        <v>8</v>
      </c>
      <c r="CR515" s="454" t="s">
        <v>69</v>
      </c>
      <c r="CS515" s="450">
        <f>CQ515*1.1</f>
        <v>8.8000000000000007</v>
      </c>
      <c r="CT515" s="450"/>
      <c r="CU515" s="456"/>
      <c r="CV515" s="454" t="s">
        <v>94</v>
      </c>
      <c r="CW515" s="525" t="s">
        <v>643</v>
      </c>
      <c r="CX515" s="455"/>
      <c r="CY515" s="492"/>
      <c r="CZ515" s="492">
        <f>VLOOKUP(CW515,$A$563:$F$2022,6,FALSE)</f>
        <v>14</v>
      </c>
      <c r="DA515" s="454" t="s">
        <v>69</v>
      </c>
      <c r="DB515" s="450">
        <f>CZ515*1.1</f>
        <v>15.400000000000002</v>
      </c>
      <c r="DC515" s="450"/>
      <c r="DD515" s="456"/>
      <c r="DE515" s="454" t="s">
        <v>94</v>
      </c>
      <c r="DF515" s="525" t="s">
        <v>792</v>
      </c>
      <c r="DG515" s="455"/>
      <c r="DH515" s="492"/>
      <c r="DI515" s="492">
        <f>VLOOKUP(DF515,$A$563:$F$2022,6,FALSE)</f>
        <v>0</v>
      </c>
      <c r="DJ515" s="454" t="s">
        <v>69</v>
      </c>
      <c r="DK515" s="450">
        <f>DI515*1.1</f>
        <v>0</v>
      </c>
      <c r="DL515" s="450"/>
      <c r="DM515" s="456"/>
      <c r="DN515" s="454" t="s">
        <v>94</v>
      </c>
      <c r="DO515" s="490" t="s">
        <v>792</v>
      </c>
      <c r="DP515" s="455"/>
      <c r="DQ515" s="492"/>
      <c r="DR515" s="492">
        <f>VLOOKUP(DO515,$A$563:$F$2022,6,FALSE)</f>
        <v>0</v>
      </c>
      <c r="DS515" s="454" t="s">
        <v>69</v>
      </c>
      <c r="DT515" s="450">
        <f>DR515*1.1</f>
        <v>0</v>
      </c>
      <c r="DU515" s="450"/>
      <c r="DV515" s="456"/>
      <c r="DW515" s="454" t="s">
        <v>94</v>
      </c>
      <c r="DX515" s="506" t="s">
        <v>186</v>
      </c>
      <c r="DY515" s="455"/>
      <c r="DZ515" s="492"/>
      <c r="EA515" s="492" t="e">
        <f>VLOOKUP(DX515,$A$563:$F$2022,6,FALSE)</f>
        <v>#N/A</v>
      </c>
      <c r="EB515" s="454" t="s">
        <v>69</v>
      </c>
      <c r="EC515" s="450" t="e">
        <f>EA515*1.1</f>
        <v>#N/A</v>
      </c>
      <c r="ED515" s="450"/>
      <c r="EE515" s="456"/>
      <c r="EF515" s="454" t="s">
        <v>94</v>
      </c>
      <c r="EG515" s="525" t="s">
        <v>792</v>
      </c>
      <c r="EH515" s="455"/>
      <c r="EI515" s="492"/>
      <c r="EJ515" s="492">
        <f>VLOOKUP(EG515,$A$563:$F$2022,6,FALSE)</f>
        <v>0</v>
      </c>
      <c r="EK515" s="454" t="s">
        <v>69</v>
      </c>
      <c r="EL515" s="450">
        <f>EJ515*1.1</f>
        <v>0</v>
      </c>
      <c r="EM515" s="450"/>
      <c r="EN515" s="456"/>
      <c r="EO515" s="454" t="s">
        <v>94</v>
      </c>
      <c r="EP515" s="525" t="s">
        <v>518</v>
      </c>
      <c r="EQ515" s="455"/>
      <c r="ER515" s="492"/>
      <c r="ES515" s="492">
        <f>VLOOKUP(EP515,$A$563:$F$2022,6,FALSE)</f>
        <v>41</v>
      </c>
      <c r="ET515" s="454" t="s">
        <v>69</v>
      </c>
      <c r="EU515" s="450">
        <f>ES515*1.1</f>
        <v>45.1</v>
      </c>
      <c r="EV515" s="450"/>
      <c r="EW515" s="456"/>
      <c r="EX515" s="454" t="s">
        <v>94</v>
      </c>
      <c r="EY515" s="506" t="s">
        <v>186</v>
      </c>
      <c r="EZ515" s="455"/>
      <c r="FA515" s="492"/>
      <c r="FB515" s="492" t="e">
        <f>VLOOKUP(EY515,$A$563:$F$2022,6,FALSE)</f>
        <v>#N/A</v>
      </c>
      <c r="FC515" s="454" t="s">
        <v>69</v>
      </c>
      <c r="FD515" s="450" t="e">
        <f>FB515*1.1</f>
        <v>#N/A</v>
      </c>
      <c r="FE515" s="450"/>
      <c r="FF515" s="456"/>
      <c r="FG515" s="454" t="s">
        <v>94</v>
      </c>
      <c r="FH515" s="525" t="s">
        <v>575</v>
      </c>
      <c r="FI515" s="455"/>
      <c r="FJ515" s="492"/>
      <c r="FK515" s="492">
        <f>VLOOKUP(FH515,$A$563:$F$2022,6,FALSE)</f>
        <v>1</v>
      </c>
      <c r="FL515" s="454" t="s">
        <v>69</v>
      </c>
      <c r="FM515" s="450">
        <f>FK515*1.1</f>
        <v>1.1000000000000001</v>
      </c>
      <c r="FN515" s="450"/>
      <c r="FO515" s="456"/>
      <c r="FP515" s="454" t="s">
        <v>94</v>
      </c>
      <c r="FQ515" s="490" t="s">
        <v>495</v>
      </c>
      <c r="FR515" s="455"/>
      <c r="FS515" s="492"/>
      <c r="FT515" s="492">
        <f>VLOOKUP(FQ515,$A$563:$F$2022,6,FALSE)</f>
        <v>0</v>
      </c>
      <c r="FU515" s="454" t="s">
        <v>69</v>
      </c>
      <c r="FV515" s="450">
        <f>FT515*1.1</f>
        <v>0</v>
      </c>
      <c r="FW515" s="450"/>
      <c r="FX515" s="456"/>
      <c r="FY515" s="454" t="s">
        <v>94</v>
      </c>
      <c r="FZ515" s="490" t="s">
        <v>458</v>
      </c>
      <c r="GA515" s="455"/>
      <c r="GB515" s="492"/>
      <c r="GC515" s="492">
        <f>VLOOKUP(FZ515,$A$563:$F$2022,6,FALSE)</f>
        <v>0</v>
      </c>
      <c r="GD515" s="454" t="s">
        <v>69</v>
      </c>
      <c r="GE515" s="450">
        <f>GC515*1.1</f>
        <v>0</v>
      </c>
      <c r="GF515" s="450"/>
      <c r="GG515" s="456"/>
      <c r="GH515" s="454" t="s">
        <v>94</v>
      </c>
      <c r="GI515" s="525" t="s">
        <v>425</v>
      </c>
      <c r="GJ515" s="455"/>
      <c r="GK515" s="492"/>
      <c r="GL515" s="492">
        <f>VLOOKUP(GI515,$A$563:$F$2022,6,FALSE)</f>
        <v>8</v>
      </c>
      <c r="GM515" s="454" t="s">
        <v>69</v>
      </c>
      <c r="GN515" s="450">
        <f>GL515*1.1</f>
        <v>8.8000000000000007</v>
      </c>
      <c r="GO515" s="450"/>
      <c r="GP515" s="456"/>
      <c r="GQ515" s="454" t="s">
        <v>94</v>
      </c>
      <c r="GR515" s="525" t="s">
        <v>444</v>
      </c>
      <c r="GS515" s="455"/>
      <c r="GT515" s="492"/>
      <c r="GU515" s="492">
        <f>VLOOKUP(GR515,$A$563:$F$2022,6,FALSE)</f>
        <v>0</v>
      </c>
      <c r="GV515" s="454" t="s">
        <v>69</v>
      </c>
      <c r="GW515" s="450">
        <f>GU515*1.1</f>
        <v>0</v>
      </c>
      <c r="GX515" s="450"/>
      <c r="GY515" s="456"/>
      <c r="GZ515" s="454" t="s">
        <v>94</v>
      </c>
      <c r="HA515" s="490" t="s">
        <v>536</v>
      </c>
      <c r="HB515" s="455"/>
      <c r="HC515" s="492"/>
      <c r="HD515" s="492">
        <f>VLOOKUP(HA515,$A$563:$F$2022,6,FALSE)</f>
        <v>4</v>
      </c>
      <c r="HE515" s="454" t="s">
        <v>69</v>
      </c>
      <c r="HF515" s="450">
        <f>HD515*1.1</f>
        <v>4.4000000000000004</v>
      </c>
      <c r="HG515" s="450"/>
      <c r="HH515" s="456"/>
      <c r="HI515" s="454" t="s">
        <v>94</v>
      </c>
      <c r="HJ515" s="525" t="s">
        <v>1427</v>
      </c>
      <c r="HK515" s="455"/>
      <c r="HL515" s="492"/>
      <c r="HM515" s="492">
        <f>VLOOKUP(HJ515,$A$563:$F$2022,6,FALSE)</f>
        <v>1</v>
      </c>
      <c r="HN515" s="454" t="s">
        <v>69</v>
      </c>
      <c r="HO515" s="450">
        <f>HM515*1.1</f>
        <v>1.1000000000000001</v>
      </c>
      <c r="HP515" s="450"/>
      <c r="HQ515" s="456"/>
      <c r="HR515" s="454" t="s">
        <v>94</v>
      </c>
      <c r="HS515" s="490" t="s">
        <v>442</v>
      </c>
      <c r="HT515" s="455"/>
      <c r="HU515" s="492"/>
      <c r="HV515" s="492">
        <f>VLOOKUP(HS515,$A$563:$F$2022,6,FALSE)</f>
        <v>68</v>
      </c>
      <c r="HW515" s="454" t="s">
        <v>69</v>
      </c>
      <c r="HX515" s="450">
        <f>HV515*1.1</f>
        <v>74.800000000000011</v>
      </c>
      <c r="HY515" s="450"/>
      <c r="HZ515" s="456"/>
      <c r="IA515" s="454" t="s">
        <v>94</v>
      </c>
      <c r="IB515" s="525" t="s">
        <v>509</v>
      </c>
      <c r="IC515" s="455"/>
      <c r="ID515" s="492"/>
      <c r="IE515" s="492">
        <f>VLOOKUP(IB515,$A$563:$F$2022,6,FALSE)</f>
        <v>33</v>
      </c>
      <c r="IF515" s="454" t="s">
        <v>69</v>
      </c>
      <c r="IG515" s="450">
        <f>IE515*1.1</f>
        <v>36.300000000000004</v>
      </c>
      <c r="IH515" s="450"/>
      <c r="II515" s="456"/>
      <c r="IJ515" s="454" t="s">
        <v>94</v>
      </c>
      <c r="IK515" s="525" t="s">
        <v>792</v>
      </c>
      <c r="IL515" s="455"/>
      <c r="IM515" s="492"/>
      <c r="IN515" s="492">
        <f>VLOOKUP(IK515,$A$563:$F$2022,6,FALSE)</f>
        <v>0</v>
      </c>
      <c r="IO515" s="454" t="s">
        <v>69</v>
      </c>
      <c r="IP515" s="450">
        <f>IN515*1.1</f>
        <v>0</v>
      </c>
      <c r="IQ515" s="450"/>
      <c r="IR515" s="456"/>
      <c r="IS515" s="454" t="s">
        <v>94</v>
      </c>
      <c r="IT515" s="525" t="s">
        <v>577</v>
      </c>
      <c r="IU515" s="455"/>
      <c r="IV515" s="492"/>
      <c r="IW515" s="492">
        <f>VLOOKUP(IT515,$A$563:$F$2022,6,FALSE)</f>
        <v>3</v>
      </c>
      <c r="IX515" s="454" t="s">
        <v>69</v>
      </c>
      <c r="IY515" s="450">
        <f>IW515*1.1</f>
        <v>3.3000000000000003</v>
      </c>
      <c r="IZ515" s="450"/>
      <c r="JA515" s="456"/>
      <c r="JB515" s="454" t="s">
        <v>94</v>
      </c>
      <c r="JC515" s="525" t="s">
        <v>518</v>
      </c>
      <c r="JD515" s="455"/>
      <c r="JE515" s="492"/>
      <c r="JF515" s="492">
        <f>VLOOKUP(JC515,$A$563:$F$2022,6,FALSE)</f>
        <v>41</v>
      </c>
      <c r="JG515" s="454" t="s">
        <v>69</v>
      </c>
      <c r="JH515" s="450">
        <f>JF515*1.1</f>
        <v>45.1</v>
      </c>
      <c r="JI515" s="450"/>
      <c r="JJ515" s="456"/>
      <c r="JK515" s="454" t="s">
        <v>94</v>
      </c>
      <c r="JL515" s="525" t="s">
        <v>444</v>
      </c>
      <c r="JM515" s="455"/>
      <c r="JN515" s="492"/>
      <c r="JO515" s="492">
        <f>VLOOKUP(JL515,$A$563:$F$2022,6,FALSE)</f>
        <v>0</v>
      </c>
      <c r="JP515" s="454" t="s">
        <v>69</v>
      </c>
      <c r="JQ515" s="450">
        <f>JO515*1.1</f>
        <v>0</v>
      </c>
      <c r="JR515" s="450"/>
      <c r="JS515" s="456"/>
      <c r="JT515" s="454" t="s">
        <v>94</v>
      </c>
      <c r="JU515" s="525" t="s">
        <v>1937</v>
      </c>
      <c r="JV515" s="455"/>
      <c r="JW515" s="492"/>
      <c r="JX515" s="492">
        <f>VLOOKUP(JU515,$A$563:$F$2022,6,FALSE)</f>
        <v>0</v>
      </c>
      <c r="JY515" s="454" t="s">
        <v>69</v>
      </c>
      <c r="JZ515" s="450">
        <f>JX515*1.1</f>
        <v>0</v>
      </c>
      <c r="KA515" s="450"/>
      <c r="KB515" s="456"/>
      <c r="KC515" s="454" t="s">
        <v>94</v>
      </c>
      <c r="KD515" s="525" t="s">
        <v>536</v>
      </c>
      <c r="KE515" s="455"/>
      <c r="KF515" s="492"/>
      <c r="KG515" s="492">
        <f>VLOOKUP(KD515,$A$563:$F$2022,6,FALSE)</f>
        <v>4</v>
      </c>
      <c r="KH515" s="454" t="s">
        <v>69</v>
      </c>
      <c r="KI515" s="450">
        <f>KG515*1.1</f>
        <v>4.4000000000000004</v>
      </c>
      <c r="KJ515" s="450"/>
      <c r="KK515" s="456"/>
      <c r="KL515" s="454" t="s">
        <v>94</v>
      </c>
      <c r="KM515" s="525" t="s">
        <v>577</v>
      </c>
      <c r="KN515" s="455"/>
      <c r="KO515" s="492"/>
      <c r="KP515" s="492">
        <f>VLOOKUP(KM515,$A$563:$F$2022,6,FALSE)</f>
        <v>3</v>
      </c>
      <c r="KQ515" s="454" t="s">
        <v>69</v>
      </c>
      <c r="KR515" s="450">
        <f>KP515*1.1</f>
        <v>3.3000000000000003</v>
      </c>
      <c r="KS515" s="450"/>
      <c r="KT515" s="456"/>
      <c r="KU515" s="454" t="s">
        <v>94</v>
      </c>
      <c r="KV515" s="525" t="s">
        <v>543</v>
      </c>
      <c r="KW515" s="455"/>
      <c r="KX515" s="492"/>
      <c r="KY515" s="492">
        <f>VLOOKUP(KV515,$A$563:$F$2022,6,FALSE)</f>
        <v>11</v>
      </c>
      <c r="KZ515" s="454" t="s">
        <v>69</v>
      </c>
      <c r="LA515" s="450">
        <f>KY515*1.1</f>
        <v>12.100000000000001</v>
      </c>
      <c r="LB515" s="450"/>
      <c r="LC515" s="456"/>
      <c r="LD515" s="454" t="s">
        <v>94</v>
      </c>
      <c r="LE515" s="525" t="s">
        <v>459</v>
      </c>
      <c r="LF515" s="455"/>
      <c r="LG515" s="492"/>
      <c r="LH515" s="492">
        <f>VLOOKUP(LE515,$A$563:$F$2022,6,FALSE)</f>
        <v>48</v>
      </c>
      <c r="LI515" s="454" t="s">
        <v>69</v>
      </c>
      <c r="LJ515" s="450">
        <f>LH515*1.1</f>
        <v>52.800000000000004</v>
      </c>
      <c r="LK515" s="450"/>
      <c r="LL515" s="456"/>
      <c r="LM515" s="454" t="s">
        <v>94</v>
      </c>
      <c r="LN515" s="525" t="s">
        <v>2310</v>
      </c>
      <c r="LO515" s="455"/>
      <c r="LP515" s="492"/>
      <c r="LQ515" s="492">
        <f>VLOOKUP(LN515,$A$563:$F$2022,6,FALSE)</f>
        <v>44</v>
      </c>
      <c r="LR515" s="454" t="s">
        <v>69</v>
      </c>
      <c r="LS515" s="450">
        <f>LQ515*1.1</f>
        <v>48.400000000000006</v>
      </c>
      <c r="LT515" s="450"/>
      <c r="LU515" s="456"/>
      <c r="LV515" s="454" t="s">
        <v>94</v>
      </c>
      <c r="LW515" s="525" t="s">
        <v>495</v>
      </c>
      <c r="LX515" s="455"/>
      <c r="LY515" s="492"/>
      <c r="LZ515" s="492">
        <f>VLOOKUP(LW515,$A$563:$F$2022,6,FALSE)</f>
        <v>0</v>
      </c>
      <c r="MA515" s="454" t="s">
        <v>69</v>
      </c>
      <c r="MB515" s="450">
        <f>LZ515*1.1</f>
        <v>0</v>
      </c>
      <c r="MC515" s="450"/>
      <c r="MD515" s="456"/>
      <c r="ME515" s="454" t="s">
        <v>94</v>
      </c>
      <c r="MF515" s="527" t="s">
        <v>482</v>
      </c>
      <c r="MG515" s="455"/>
      <c r="MH515" s="492"/>
      <c r="MI515" s="492">
        <f>VLOOKUP(MF515,$A$563:$F$2022,6,FALSE)</f>
        <v>4</v>
      </c>
      <c r="MJ515" s="454" t="s">
        <v>69</v>
      </c>
      <c r="MK515" s="450">
        <f>MI515*1.1</f>
        <v>4.4000000000000004</v>
      </c>
      <c r="ML515" s="450"/>
      <c r="MM515" s="456"/>
      <c r="MN515" s="454" t="s">
        <v>94</v>
      </c>
      <c r="MO515" s="525" t="s">
        <v>1335</v>
      </c>
      <c r="MP515" s="455"/>
      <c r="MQ515" s="492"/>
      <c r="MR515" s="492">
        <f>VLOOKUP(MO515,$A$563:$F$2022,6,FALSE)</f>
        <v>0</v>
      </c>
      <c r="MS515" s="454" t="s">
        <v>69</v>
      </c>
      <c r="MT515" s="450">
        <f>MR515*1.1</f>
        <v>0</v>
      </c>
      <c r="MU515" s="450"/>
      <c r="MV515" s="456"/>
      <c r="MW515" s="454" t="s">
        <v>94</v>
      </c>
      <c r="MX515" s="525" t="s">
        <v>450</v>
      </c>
      <c r="MY515" s="455"/>
      <c r="MZ515" s="492"/>
      <c r="NA515" s="492">
        <f>VLOOKUP(MX515,$A$563:$F$2022,6,FALSE)</f>
        <v>0</v>
      </c>
      <c r="NB515" s="454" t="s">
        <v>69</v>
      </c>
      <c r="NC515" s="450">
        <f>NA515*1.1</f>
        <v>0</v>
      </c>
      <c r="ND515" s="450"/>
      <c r="NE515" s="456"/>
      <c r="NF515" s="454" t="s">
        <v>94</v>
      </c>
      <c r="NG515" s="525" t="s">
        <v>747</v>
      </c>
      <c r="NH515" s="455"/>
      <c r="NI515" s="492"/>
      <c r="NJ515" s="492">
        <f>VLOOKUP(NG515,$A$563:$F$2022,6,FALSE)</f>
        <v>14</v>
      </c>
      <c r="NK515" s="454" t="s">
        <v>69</v>
      </c>
      <c r="NL515" s="450">
        <f>NJ515*1.1</f>
        <v>15.400000000000002</v>
      </c>
      <c r="NM515" s="450"/>
      <c r="NN515" s="456"/>
      <c r="NO515" s="454" t="s">
        <v>94</v>
      </c>
      <c r="NP515" s="525" t="s">
        <v>444</v>
      </c>
      <c r="NQ515" s="455"/>
      <c r="NR515" s="492"/>
      <c r="NS515" s="492">
        <f>VLOOKUP(NP515,$A$563:$F$2022,6,FALSE)</f>
        <v>0</v>
      </c>
      <c r="NT515" s="454" t="s">
        <v>69</v>
      </c>
      <c r="NU515" s="450">
        <f>NS515*1.1</f>
        <v>0</v>
      </c>
      <c r="NV515" s="450"/>
      <c r="NW515" s="456"/>
      <c r="NX515" s="454" t="s">
        <v>94</v>
      </c>
      <c r="NY515" s="490" t="s">
        <v>1427</v>
      </c>
      <c r="NZ515" s="455"/>
      <c r="OA515" s="455"/>
      <c r="OB515" s="492">
        <f>VLOOKUP(NY515,$A$563:$F$2022,6,FALSE)</f>
        <v>1</v>
      </c>
      <c r="OC515" s="454" t="s">
        <v>69</v>
      </c>
      <c r="OD515" s="450">
        <f>OB515*1.1</f>
        <v>1.1000000000000001</v>
      </c>
      <c r="OE515" s="450"/>
      <c r="OF515" s="456"/>
      <c r="OG515" s="454" t="s">
        <v>94</v>
      </c>
      <c r="OH515" s="525" t="s">
        <v>536</v>
      </c>
      <c r="OI515" s="455"/>
      <c r="OJ515" s="492"/>
      <c r="OK515" s="492">
        <f>VLOOKUP(OH515,$A$563:$F$2022,6,FALSE)</f>
        <v>4</v>
      </c>
      <c r="OL515" s="454" t="s">
        <v>69</v>
      </c>
      <c r="OM515" s="450">
        <f>OK515*1.1</f>
        <v>4.4000000000000004</v>
      </c>
      <c r="ON515" s="450"/>
      <c r="OO515" s="456"/>
      <c r="OP515" s="454" t="s">
        <v>94</v>
      </c>
      <c r="OQ515" s="490" t="s">
        <v>543</v>
      </c>
      <c r="OR515" s="455"/>
      <c r="OS515" s="492"/>
      <c r="OT515" s="492">
        <f>VLOOKUP(OQ515,$A$563:$F$2022,6,FALSE)</f>
        <v>11</v>
      </c>
      <c r="OU515" s="454" t="s">
        <v>69</v>
      </c>
      <c r="OV515" s="450">
        <f>OT515*1.1</f>
        <v>12.100000000000001</v>
      </c>
      <c r="OW515" s="450"/>
      <c r="OX515" s="456"/>
      <c r="OY515" s="454" t="s">
        <v>94</v>
      </c>
      <c r="OZ515" s="525" t="s">
        <v>524</v>
      </c>
      <c r="PA515" s="455"/>
      <c r="PB515" s="492"/>
      <c r="PC515" s="492">
        <f>VLOOKUP(OZ515,$A$563:$F$2022,6,FALSE)</f>
        <v>32</v>
      </c>
      <c r="PD515" s="454" t="s">
        <v>69</v>
      </c>
      <c r="PE515" s="450">
        <f>PC515*1.1</f>
        <v>35.200000000000003</v>
      </c>
      <c r="PF515" s="450"/>
      <c r="PG515" s="456"/>
      <c r="PH515" s="454" t="s">
        <v>94</v>
      </c>
      <c r="PI515" s="525" t="s">
        <v>495</v>
      </c>
      <c r="PJ515" s="455"/>
      <c r="PK515" s="492"/>
      <c r="PL515" s="492">
        <f>VLOOKUP(PI515,$A$563:$F$2022,6,FALSE)</f>
        <v>0</v>
      </c>
      <c r="PM515" s="454" t="s">
        <v>69</v>
      </c>
      <c r="PN515" s="450">
        <f>PL515*1.1</f>
        <v>0</v>
      </c>
      <c r="PO515" s="450"/>
      <c r="PP515" s="456"/>
      <c r="PQ515" s="454" t="s">
        <v>94</v>
      </c>
      <c r="PR515" s="490" t="s">
        <v>1937</v>
      </c>
      <c r="PS515" s="455"/>
      <c r="PT515" s="492"/>
      <c r="PU515" s="492">
        <f>VLOOKUP(PR515,$A$563:$F$2022,6,FALSE)</f>
        <v>0</v>
      </c>
      <c r="PV515" s="454" t="s">
        <v>69</v>
      </c>
      <c r="PW515" s="450">
        <f>PU515*1.1</f>
        <v>0</v>
      </c>
      <c r="PX515" s="450"/>
      <c r="PY515" s="456"/>
      <c r="PZ515" s="454" t="s">
        <v>94</v>
      </c>
      <c r="QA515" s="525" t="s">
        <v>643</v>
      </c>
      <c r="QB515" s="455"/>
      <c r="QC515" s="492"/>
      <c r="QD515" s="492">
        <f>VLOOKUP(QA515,$A$563:$F$2022,6,FALSE)</f>
        <v>14</v>
      </c>
      <c r="QE515" s="454" t="s">
        <v>69</v>
      </c>
      <c r="QF515" s="450">
        <f>QD515*1.1</f>
        <v>15.400000000000002</v>
      </c>
      <c r="QG515" s="450"/>
      <c r="QH515" s="456"/>
      <c r="QI515" s="454" t="s">
        <v>94</v>
      </c>
      <c r="QJ515" s="490" t="s">
        <v>450</v>
      </c>
      <c r="QK515" s="455"/>
      <c r="QL515" s="492"/>
      <c r="QM515" s="492">
        <f>VLOOKUP(QJ515,$A$563:$F$2022,6,FALSE)</f>
        <v>0</v>
      </c>
      <c r="QN515" s="454" t="s">
        <v>69</v>
      </c>
      <c r="QO515" s="450">
        <f>QM515*1.1</f>
        <v>0</v>
      </c>
      <c r="QP515" s="450"/>
      <c r="QQ515" s="456"/>
      <c r="QR515" s="454" t="s">
        <v>94</v>
      </c>
      <c r="QS515" s="525" t="s">
        <v>952</v>
      </c>
      <c r="QT515" s="455"/>
      <c r="QU515" s="492"/>
      <c r="QV515" s="492">
        <f>VLOOKUP(QS515,$A$563:$F$2022,6,FALSE)</f>
        <v>0</v>
      </c>
      <c r="QW515" s="454" t="s">
        <v>69</v>
      </c>
      <c r="QX515" s="450">
        <f>QV515*1.1</f>
        <v>0</v>
      </c>
      <c r="QY515" s="450"/>
      <c r="QZ515" s="456"/>
      <c r="RA515" s="454" t="s">
        <v>94</v>
      </c>
      <c r="RB515" s="490" t="s">
        <v>458</v>
      </c>
      <c r="RC515" s="455"/>
      <c r="RD515" s="492"/>
      <c r="RE515" s="492">
        <f>VLOOKUP(RB515,$A$563:$F$2022,6,FALSE)</f>
        <v>0</v>
      </c>
      <c r="RF515" s="454" t="s">
        <v>69</v>
      </c>
      <c r="RG515" s="450">
        <f>RE515*1.1</f>
        <v>0</v>
      </c>
      <c r="RH515" s="450"/>
      <c r="RI515" s="456"/>
      <c r="RJ515" s="454" t="s">
        <v>94</v>
      </c>
      <c r="RK515" s="506" t="s">
        <v>186</v>
      </c>
      <c r="RL515" s="455"/>
      <c r="RM515" s="455"/>
      <c r="RN515" s="492" t="e">
        <f>VLOOKUP(RK515,$A$563:$F$2022,6,FALSE)</f>
        <v>#N/A</v>
      </c>
      <c r="RO515" s="454" t="s">
        <v>69</v>
      </c>
      <c r="RP515" s="450" t="e">
        <f>RN515*1.1</f>
        <v>#N/A</v>
      </c>
      <c r="RQ515" s="450"/>
      <c r="RR515" s="456"/>
      <c r="RS515" s="454" t="s">
        <v>94</v>
      </c>
      <c r="RT515" s="525" t="s">
        <v>530</v>
      </c>
      <c r="RU515" s="455"/>
      <c r="RV515" s="492"/>
      <c r="RW515" s="492">
        <f>VLOOKUP(RT515,$A$563:$F$2022,6,FALSE)</f>
        <v>1</v>
      </c>
      <c r="RX515" s="454" t="s">
        <v>69</v>
      </c>
      <c r="RY515" s="450">
        <f>RW515*1.1</f>
        <v>1.1000000000000001</v>
      </c>
      <c r="RZ515" s="450"/>
      <c r="SA515" s="486"/>
      <c r="SB515" s="454" t="s">
        <v>94</v>
      </c>
      <c r="SC515" s="525" t="s">
        <v>591</v>
      </c>
      <c r="SD515" s="455"/>
      <c r="SE515" s="492"/>
      <c r="SF515" s="492">
        <f>VLOOKUP(SC515,$A$563:$F$2022,6,FALSE)</f>
        <v>33</v>
      </c>
      <c r="SG515" s="454" t="s">
        <v>69</v>
      </c>
      <c r="SH515" s="450">
        <f>SF515*1.1</f>
        <v>36.300000000000004</v>
      </c>
      <c r="SI515" s="450"/>
      <c r="SJ515" s="486"/>
      <c r="SK515" s="454" t="s">
        <v>94</v>
      </c>
      <c r="SL515" s="525" t="s">
        <v>1642</v>
      </c>
      <c r="SM515" s="455"/>
      <c r="SN515" s="492"/>
      <c r="SO515" s="492">
        <f>VLOOKUP(SL515,$A$563:$F$2022,6,FALSE)</f>
        <v>54</v>
      </c>
      <c r="SP515" s="454" t="s">
        <v>69</v>
      </c>
      <c r="SQ515" s="450">
        <f>SO515*1.1</f>
        <v>59.400000000000006</v>
      </c>
      <c r="SR515" s="450"/>
      <c r="SS515" s="486"/>
      <c r="ST515" s="454" t="s">
        <v>94</v>
      </c>
      <c r="SU515" s="525" t="s">
        <v>442</v>
      </c>
      <c r="SV515" s="455"/>
      <c r="SW515" s="492"/>
      <c r="SX515" s="492">
        <f>VLOOKUP(SU515,$A$563:$F$2022,6,FALSE)</f>
        <v>68</v>
      </c>
      <c r="SY515" s="454" t="s">
        <v>69</v>
      </c>
      <c r="SZ515" s="450">
        <f>SX515*1.1</f>
        <v>74.800000000000011</v>
      </c>
      <c r="TA515" s="450"/>
      <c r="TB515" s="486"/>
      <c r="TC515" s="454" t="s">
        <v>94</v>
      </c>
      <c r="TD515" s="525" t="s">
        <v>509</v>
      </c>
      <c r="TE515" s="455"/>
      <c r="TF515" s="492"/>
      <c r="TG515" s="492">
        <f>VLOOKUP(TD515,$A$563:$F$2022,6,FALSE)</f>
        <v>33</v>
      </c>
      <c r="TH515" s="454" t="s">
        <v>69</v>
      </c>
      <c r="TI515" s="450">
        <f>TG515*1.1</f>
        <v>36.300000000000004</v>
      </c>
      <c r="TJ515" s="455"/>
      <c r="TK515" s="486"/>
      <c r="TL515" s="454" t="s">
        <v>94</v>
      </c>
      <c r="TM515" s="525" t="s">
        <v>482</v>
      </c>
      <c r="TN515" s="455"/>
      <c r="TO515" s="492"/>
      <c r="TP515" s="492">
        <f>VLOOKUP(TM515,$A$563:$F$2022,6,FALSE)</f>
        <v>4</v>
      </c>
      <c r="TQ515" s="454" t="s">
        <v>69</v>
      </c>
      <c r="TR515" s="450">
        <f>TP515*1.1</f>
        <v>4.4000000000000004</v>
      </c>
      <c r="TS515" s="450"/>
      <c r="TT515" s="486"/>
      <c r="TU515" s="454" t="s">
        <v>94</v>
      </c>
      <c r="TV515" s="506" t="s">
        <v>186</v>
      </c>
      <c r="TW515" s="455"/>
      <c r="TX515" s="492"/>
      <c r="TY515" s="492" t="e">
        <f>VLOOKUP(TV515,$A$563:$F$2022,6,FALSE)</f>
        <v>#N/A</v>
      </c>
      <c r="TZ515" s="454" t="s">
        <v>69</v>
      </c>
      <c r="UA515" s="450" t="e">
        <f>TY515*1.1</f>
        <v>#N/A</v>
      </c>
      <c r="UB515" s="450"/>
      <c r="UC515" s="486"/>
      <c r="UD515" s="454" t="s">
        <v>94</v>
      </c>
      <c r="UE515" s="525" t="s">
        <v>643</v>
      </c>
      <c r="UF515" s="455"/>
      <c r="UG515" s="492"/>
      <c r="UH515" s="492">
        <f>VLOOKUP(UE515,$A$563:$F$2022,6,FALSE)</f>
        <v>14</v>
      </c>
      <c r="UI515" s="454" t="s">
        <v>69</v>
      </c>
      <c r="UJ515" s="450">
        <f>UH515*1.1</f>
        <v>15.400000000000002</v>
      </c>
      <c r="UK515" s="450"/>
      <c r="UL515" s="486"/>
      <c r="UM515" s="454" t="s">
        <v>94</v>
      </c>
      <c r="UN515" s="506" t="s">
        <v>186</v>
      </c>
      <c r="UO515" s="455"/>
      <c r="UP515" s="492"/>
      <c r="UQ515" s="492" t="e">
        <f>VLOOKUP(UN515,$A$563:$F$2022,6,FALSE)</f>
        <v>#N/A</v>
      </c>
      <c r="UR515" s="454" t="s">
        <v>69</v>
      </c>
      <c r="US515" s="450" t="e">
        <f>UQ515*1.1</f>
        <v>#N/A</v>
      </c>
      <c r="UT515" s="450"/>
      <c r="UU515" s="486"/>
      <c r="UV515" s="454" t="s">
        <v>94</v>
      </c>
      <c r="UW515" s="525" t="s">
        <v>1080</v>
      </c>
      <c r="UX515" s="455"/>
      <c r="UY515" s="492"/>
      <c r="UZ515" s="492">
        <f>VLOOKUP(UW515,$A$563:$F$2022,6,FALSE)</f>
        <v>3</v>
      </c>
      <c r="VA515" s="454" t="s">
        <v>69</v>
      </c>
      <c r="VB515" s="450">
        <f>UZ515*1.1</f>
        <v>3.3000000000000003</v>
      </c>
      <c r="VC515" s="450"/>
      <c r="VD515" s="486"/>
      <c r="VE515" s="454" t="s">
        <v>94</v>
      </c>
      <c r="VF515" s="506" t="s">
        <v>186</v>
      </c>
      <c r="VG515" s="455"/>
      <c r="VH515" s="492"/>
      <c r="VI515" s="492" t="e">
        <f>VLOOKUP(VF515,$A$563:$F$2022,6,FALSE)</f>
        <v>#N/A</v>
      </c>
      <c r="VJ515" s="454" t="s">
        <v>69</v>
      </c>
      <c r="VK515" s="450" t="e">
        <f>VI515*1.1</f>
        <v>#N/A</v>
      </c>
      <c r="VL515" s="450"/>
      <c r="VM515" s="486"/>
      <c r="VN515" s="454" t="s">
        <v>94</v>
      </c>
      <c r="VO515" s="525" t="s">
        <v>558</v>
      </c>
      <c r="VP515" s="455"/>
      <c r="VQ515" s="492"/>
      <c r="VR515" s="492">
        <f>VLOOKUP(VO515,$A$563:$F$2022,6,FALSE)</f>
        <v>1</v>
      </c>
      <c r="VS515" s="454" t="s">
        <v>69</v>
      </c>
      <c r="VT515" s="450">
        <f>VR515*1.1</f>
        <v>1.1000000000000001</v>
      </c>
      <c r="VU515" s="450"/>
      <c r="VV515" s="486"/>
      <c r="VW515" s="454" t="s">
        <v>94</v>
      </c>
      <c r="VX515" s="506" t="s">
        <v>186</v>
      </c>
      <c r="VY515" s="455"/>
      <c r="VZ515" s="455"/>
      <c r="WA515" s="492" t="e">
        <f>VLOOKUP(VX515,$A$563:$F$2022,6,FALSE)</f>
        <v>#N/A</v>
      </c>
      <c r="WB515" s="454" t="s">
        <v>69</v>
      </c>
      <c r="WC515" s="450" t="e">
        <f>WA515*1.1</f>
        <v>#N/A</v>
      </c>
      <c r="WD515" s="455"/>
      <c r="WE515" s="486"/>
      <c r="WF515" s="454" t="s">
        <v>94</v>
      </c>
      <c r="WG515" s="525" t="s">
        <v>1427</v>
      </c>
      <c r="WH515" s="455"/>
      <c r="WI515" s="492"/>
      <c r="WJ515" s="492">
        <f>VLOOKUP(WG515,$A$563:$F$2022,6,FALSE)</f>
        <v>1</v>
      </c>
      <c r="WK515" s="454" t="s">
        <v>69</v>
      </c>
      <c r="WL515" s="450">
        <f>WJ515*1.1</f>
        <v>1.1000000000000001</v>
      </c>
      <c r="WM515" s="455"/>
      <c r="WN515" s="486"/>
      <c r="WO515" s="454" t="s">
        <v>94</v>
      </c>
      <c r="WP515" s="525" t="s">
        <v>442</v>
      </c>
      <c r="WQ515" s="492"/>
      <c r="WR515" s="492"/>
      <c r="WS515" s="492">
        <f>VLOOKUP(WP515,$A$563:$F$2022,6,FALSE)</f>
        <v>68</v>
      </c>
      <c r="WT515" s="454" t="s">
        <v>69</v>
      </c>
      <c r="WU515" s="450">
        <f>WS515*1.1</f>
        <v>74.800000000000011</v>
      </c>
      <c r="WV515" s="450"/>
      <c r="WW515" s="486"/>
      <c r="WX515" s="454" t="s">
        <v>94</v>
      </c>
      <c r="WY515" s="525" t="s">
        <v>524</v>
      </c>
      <c r="WZ515" s="455"/>
      <c r="XA515" s="492"/>
      <c r="XB515" s="492">
        <f>VLOOKUP(WY515,$A$563:$F$2022,6,FALSE)</f>
        <v>32</v>
      </c>
      <c r="XC515" s="454" t="s">
        <v>69</v>
      </c>
      <c r="XD515" s="450">
        <f>XB515*1.1</f>
        <v>35.200000000000003</v>
      </c>
      <c r="XE515" s="455"/>
      <c r="XF515" s="486"/>
      <c r="XG515" s="454" t="s">
        <v>94</v>
      </c>
      <c r="XH515" s="506" t="s">
        <v>186</v>
      </c>
      <c r="XI515" s="455"/>
      <c r="XJ515" s="455"/>
      <c r="XK515" s="492" t="e">
        <f>VLOOKUP(XH515,$A$563:$F$2022,6,FALSE)</f>
        <v>#N/A</v>
      </c>
      <c r="XL515" s="454" t="s">
        <v>69</v>
      </c>
      <c r="XM515" s="450" t="e">
        <f>XK515*1.1</f>
        <v>#N/A</v>
      </c>
      <c r="XN515" s="455"/>
      <c r="XO515" s="486"/>
      <c r="XP515" s="454" t="s">
        <v>94</v>
      </c>
      <c r="XQ515" s="525" t="s">
        <v>442</v>
      </c>
      <c r="XR515" s="455"/>
      <c r="XS515" s="492"/>
      <c r="XT515" s="492">
        <f>VLOOKUP(XQ515,$A$563:$F$2022,6,FALSE)</f>
        <v>68</v>
      </c>
      <c r="XU515" s="454" t="s">
        <v>69</v>
      </c>
      <c r="XV515" s="450">
        <f>XT515*1.1</f>
        <v>74.800000000000011</v>
      </c>
      <c r="XW515" s="450"/>
      <c r="XX515" s="486"/>
      <c r="XY515" s="454" t="s">
        <v>94</v>
      </c>
      <c r="XZ515" s="525" t="s">
        <v>536</v>
      </c>
      <c r="YA515" s="455"/>
      <c r="YB515" s="492"/>
      <c r="YC515" s="492">
        <f>VLOOKUP(XZ515,$A$563:$F$2022,6,FALSE)</f>
        <v>4</v>
      </c>
      <c r="YD515" s="454" t="s">
        <v>69</v>
      </c>
      <c r="YE515" s="450">
        <f>YC515*1.1</f>
        <v>4.4000000000000004</v>
      </c>
      <c r="YF515" s="455"/>
      <c r="YG515" s="486"/>
      <c r="YH515" s="454" t="s">
        <v>94</v>
      </c>
      <c r="YI515" s="525" t="s">
        <v>591</v>
      </c>
      <c r="YJ515" s="455"/>
      <c r="YK515" s="492"/>
      <c r="YL515" s="492">
        <f>VLOOKUP(YI515,$A$563:$F$2022,6,FALSE)</f>
        <v>33</v>
      </c>
      <c r="YM515" s="454" t="s">
        <v>69</v>
      </c>
      <c r="YN515" s="450">
        <f>YL515*1.1</f>
        <v>36.300000000000004</v>
      </c>
      <c r="YO515" s="450"/>
      <c r="YP515" s="486"/>
      <c r="YQ515" s="454" t="s">
        <v>94</v>
      </c>
      <c r="YR515" s="506" t="s">
        <v>186</v>
      </c>
      <c r="YS515" s="455"/>
      <c r="YT515" s="455"/>
      <c r="YU515" s="492" t="e">
        <f>VLOOKUP(YR515,$A$563:$F$2022,6,FALSE)</f>
        <v>#N/A</v>
      </c>
      <c r="YV515" s="454" t="s">
        <v>69</v>
      </c>
      <c r="YW515" s="450" t="e">
        <f>YU515*1.1</f>
        <v>#N/A</v>
      </c>
      <c r="YX515" s="455"/>
      <c r="YY515" s="486"/>
      <c r="YZ515" s="454" t="s">
        <v>94</v>
      </c>
      <c r="ZA515" s="506" t="s">
        <v>186</v>
      </c>
      <c r="ZB515" s="455"/>
      <c r="ZC515" s="455"/>
      <c r="ZD515" s="492" t="e">
        <f>VLOOKUP(ZA515,$A$563:$F$2022,6,FALSE)</f>
        <v>#N/A</v>
      </c>
      <c r="ZE515" s="454" t="s">
        <v>69</v>
      </c>
      <c r="ZF515" s="450" t="e">
        <f>ZD515*1.1</f>
        <v>#N/A</v>
      </c>
      <c r="ZG515" s="455"/>
      <c r="ZH515" s="486"/>
      <c r="ZI515" s="454" t="s">
        <v>94</v>
      </c>
      <c r="ZJ515" s="490" t="s">
        <v>1335</v>
      </c>
      <c r="ZK515" s="455"/>
      <c r="ZL515" s="455"/>
      <c r="ZM515" s="492">
        <f>VLOOKUP(ZJ515,$A$563:$F$2022,6,FALSE)</f>
        <v>0</v>
      </c>
      <c r="ZN515" s="454" t="s">
        <v>69</v>
      </c>
      <c r="ZO515" s="450">
        <f>ZM515*1.1</f>
        <v>0</v>
      </c>
      <c r="ZP515" s="455"/>
      <c r="ZQ515" s="486"/>
      <c r="ZR515" s="454" t="s">
        <v>94</v>
      </c>
      <c r="ZS515" s="506" t="s">
        <v>186</v>
      </c>
      <c r="ZT515" s="455"/>
      <c r="ZU515" s="492"/>
      <c r="ZV515" s="492" t="e">
        <f>VLOOKUP(ZS515,$A$563:$F$2022,6,FALSE)</f>
        <v>#N/A</v>
      </c>
      <c r="ZW515" s="454" t="s">
        <v>69</v>
      </c>
      <c r="ZX515" s="450" t="e">
        <f>ZV515*1.1</f>
        <v>#N/A</v>
      </c>
      <c r="ZY515" s="450"/>
      <c r="ZZ515" s="486"/>
      <c r="AAA515" s="454" t="s">
        <v>94</v>
      </c>
      <c r="AAB515" s="506" t="s">
        <v>186</v>
      </c>
      <c r="AAC515" s="455"/>
      <c r="AAD515" s="492"/>
      <c r="AAE515" s="492" t="e">
        <f>VLOOKUP(AAB515,$A$563:$F$2022,6,FALSE)</f>
        <v>#N/A</v>
      </c>
      <c r="AAF515" s="454" t="s">
        <v>69</v>
      </c>
      <c r="AAG515" s="450" t="e">
        <f>AAE515*1.1</f>
        <v>#N/A</v>
      </c>
      <c r="AAH515" s="450"/>
      <c r="AAI515" s="486"/>
      <c r="AAJ515" s="454" t="s">
        <v>94</v>
      </c>
      <c r="AAK515" s="506" t="s">
        <v>186</v>
      </c>
      <c r="AAL515" s="455"/>
      <c r="AAM515" s="492"/>
      <c r="AAN515" s="492" t="e">
        <f>VLOOKUP(AAK515,$A$563:$F$2022,6,FALSE)</f>
        <v>#N/A</v>
      </c>
      <c r="AAO515" s="454" t="s">
        <v>69</v>
      </c>
      <c r="AAP515" s="450" t="e">
        <f>AAN515*1.1</f>
        <v>#N/A</v>
      </c>
      <c r="AAQ515" s="450"/>
      <c r="AAR515" s="486"/>
      <c r="AAS515" s="454" t="s">
        <v>94</v>
      </c>
      <c r="AAT515" s="506" t="s">
        <v>186</v>
      </c>
      <c r="AAU515" s="455"/>
      <c r="AAV515" s="492"/>
      <c r="AAW515" s="492" t="e">
        <f>VLOOKUP(AAT515,$A$563:$F$2022,6,FALSE)</f>
        <v>#N/A</v>
      </c>
      <c r="AAX515" s="454" t="s">
        <v>69</v>
      </c>
      <c r="AAY515" s="450" t="e">
        <f>AAW515*1.1</f>
        <v>#N/A</v>
      </c>
      <c r="AAZ515" s="450"/>
      <c r="ABA515" s="486"/>
      <c r="ABB515" s="454" t="s">
        <v>94</v>
      </c>
      <c r="ABC515" s="506" t="s">
        <v>186</v>
      </c>
      <c r="ABD515" s="455"/>
      <c r="ABE515" s="492"/>
      <c r="ABF515" s="492" t="e">
        <f>VLOOKUP(ABC515,$A$563:$F$2022,6,FALSE)</f>
        <v>#N/A</v>
      </c>
      <c r="ABG515" s="454" t="s">
        <v>69</v>
      </c>
      <c r="ABH515" s="450" t="e">
        <f>ABF515*1.1</f>
        <v>#N/A</v>
      </c>
      <c r="ABI515" s="450"/>
      <c r="ABJ515" s="486"/>
      <c r="ABK515" s="454" t="s">
        <v>94</v>
      </c>
      <c r="ABL515" s="506" t="s">
        <v>186</v>
      </c>
      <c r="ABM515" s="455"/>
      <c r="ABN515" s="492"/>
      <c r="ABO515" s="492" t="e">
        <f>VLOOKUP(ABL515,$A$563:$F$2022,6,FALSE)</f>
        <v>#N/A</v>
      </c>
      <c r="ABP515" s="454" t="s">
        <v>69</v>
      </c>
      <c r="ABQ515" s="450" t="e">
        <f>ABO515*1.1</f>
        <v>#N/A</v>
      </c>
      <c r="ABR515" s="450"/>
      <c r="ABS515" s="486"/>
      <c r="ABT515" s="454" t="s">
        <v>94</v>
      </c>
      <c r="ABU515" s="506" t="s">
        <v>186</v>
      </c>
      <c r="ABV515" s="455"/>
      <c r="ABW515" s="492"/>
      <c r="ABX515" s="492" t="e">
        <f>VLOOKUP(ABU515,$A$563:$F$2022,6,FALSE)</f>
        <v>#N/A</v>
      </c>
      <c r="ABY515" s="454" t="s">
        <v>69</v>
      </c>
      <c r="ABZ515" s="450" t="e">
        <f>ABX515*1.1</f>
        <v>#N/A</v>
      </c>
      <c r="ACA515" s="450"/>
      <c r="ACB515" s="486"/>
      <c r="ACC515" s="454" t="s">
        <v>94</v>
      </c>
      <c r="ACD515" s="506" t="s">
        <v>186</v>
      </c>
      <c r="ACE515" s="455"/>
      <c r="ACF515" s="492"/>
      <c r="ACG515" s="492" t="e">
        <f>VLOOKUP(ACD515,$A$563:$F$2022,6,FALSE)</f>
        <v>#N/A</v>
      </c>
      <c r="ACH515" s="454" t="s">
        <v>69</v>
      </c>
      <c r="ACI515" s="450" t="e">
        <f>ACG515*1.1</f>
        <v>#N/A</v>
      </c>
      <c r="ACJ515" s="450"/>
      <c r="ACK515" s="486"/>
      <c r="ACL515" s="454" t="s">
        <v>94</v>
      </c>
      <c r="ACM515" s="506" t="s">
        <v>186</v>
      </c>
      <c r="ACN515" s="455"/>
      <c r="ACO515" s="492"/>
      <c r="ACP515" s="492" t="e">
        <f>VLOOKUP(ACM515,$A$563:$F$2022,6,FALSE)</f>
        <v>#N/A</v>
      </c>
      <c r="ACQ515" s="454" t="s">
        <v>69</v>
      </c>
      <c r="ACR515" s="450" t="e">
        <f>ACP515*1.1</f>
        <v>#N/A</v>
      </c>
      <c r="ACS515" s="450"/>
      <c r="ACT515" s="486"/>
      <c r="ACU515" s="454" t="s">
        <v>94</v>
      </c>
      <c r="ACV515" s="490" t="s">
        <v>442</v>
      </c>
      <c r="ACW515" s="455"/>
      <c r="ACX515" s="492"/>
      <c r="ACY515" s="492">
        <f>VLOOKUP(ACV515,$A$563:$F$2022,6,FALSE)</f>
        <v>68</v>
      </c>
      <c r="ACZ515" s="454" t="s">
        <v>69</v>
      </c>
      <c r="ADA515" s="450">
        <f>ACY515*1.1</f>
        <v>74.800000000000011</v>
      </c>
      <c r="ADB515" s="450"/>
      <c r="ADC515" s="486"/>
      <c r="ADD515" s="454" t="s">
        <v>94</v>
      </c>
      <c r="ADE515" s="525" t="s">
        <v>495</v>
      </c>
      <c r="ADF515" s="455"/>
      <c r="ADG515" s="492"/>
      <c r="ADH515" s="492">
        <f>VLOOKUP(ADE515,$A$563:$F$2022,6,FALSE)</f>
        <v>0</v>
      </c>
      <c r="ADI515" s="454" t="s">
        <v>69</v>
      </c>
      <c r="ADJ515" s="450">
        <f>ADH515*1.1</f>
        <v>0</v>
      </c>
      <c r="ADK515" s="455"/>
      <c r="ADL515" s="486"/>
      <c r="ADM515" s="454" t="s">
        <v>94</v>
      </c>
      <c r="ADN515" s="525" t="s">
        <v>509</v>
      </c>
      <c r="ADO515" s="455"/>
      <c r="ADP515" s="492"/>
      <c r="ADQ515" s="492">
        <f>VLOOKUP(ADN515,$A$563:$F$2022,6,FALSE)</f>
        <v>33</v>
      </c>
      <c r="ADR515" s="454" t="s">
        <v>69</v>
      </c>
      <c r="ADS515" s="450">
        <f>ADQ515*1.1</f>
        <v>36.300000000000004</v>
      </c>
      <c r="ADT515" s="450"/>
      <c r="ADU515" s="486"/>
      <c r="ADV515" s="454" t="s">
        <v>94</v>
      </c>
      <c r="ADW515" s="525" t="s">
        <v>491</v>
      </c>
      <c r="ADX515" s="455"/>
      <c r="ADY515" s="455"/>
      <c r="ADZ515" s="492">
        <f>VLOOKUP(ADW515,$A$563:$F$2022,6,FALSE)</f>
        <v>65</v>
      </c>
      <c r="AEA515" s="454" t="s">
        <v>69</v>
      </c>
      <c r="AEB515" s="450">
        <f>ADZ515*1.1</f>
        <v>71.5</v>
      </c>
      <c r="AEC515" s="455"/>
      <c r="AED515" s="486"/>
      <c r="AEE515" s="454" t="s">
        <v>94</v>
      </c>
      <c r="AEF515" s="525" t="s">
        <v>577</v>
      </c>
      <c r="AEG515" s="455"/>
      <c r="AEH515" s="492"/>
      <c r="AEI515" s="492">
        <f>VLOOKUP(AEF515,$A$563:$F$2022,6,FALSE)</f>
        <v>3</v>
      </c>
      <c r="AEJ515" s="454" t="s">
        <v>69</v>
      </c>
      <c r="AEK515" s="450">
        <f>AEI515*1.1</f>
        <v>3.3000000000000003</v>
      </c>
      <c r="AEL515" s="455"/>
      <c r="AEM515" s="486"/>
      <c r="AEN515" s="454" t="s">
        <v>94</v>
      </c>
      <c r="AEO515" s="525" t="s">
        <v>482</v>
      </c>
      <c r="AEP515" s="455"/>
      <c r="AEQ515" s="492"/>
      <c r="AER515" s="492">
        <f>VLOOKUP(AEO515,$A$563:$F$2022,6,FALSE)</f>
        <v>4</v>
      </c>
      <c r="AES515" s="454" t="s">
        <v>69</v>
      </c>
      <c r="AET515" s="450">
        <f>AER515*1.1</f>
        <v>4.4000000000000004</v>
      </c>
      <c r="AEU515" s="455"/>
      <c r="AEV515" s="486"/>
      <c r="AEW515" s="454" t="s">
        <v>94</v>
      </c>
      <c r="AEX515" s="525" t="s">
        <v>1427</v>
      </c>
      <c r="AEY515" s="455"/>
      <c r="AEZ515" s="492"/>
      <c r="AFA515" s="492">
        <f>VLOOKUP(AEX515,$A$563:$F$2022,6,FALSE)</f>
        <v>1</v>
      </c>
      <c r="AFB515" s="454" t="s">
        <v>69</v>
      </c>
      <c r="AFC515" s="450">
        <f>AFA515*1.1</f>
        <v>1.1000000000000001</v>
      </c>
      <c r="AFD515" s="450"/>
      <c r="AFE515" s="486"/>
      <c r="AFF515" s="454" t="s">
        <v>94</v>
      </c>
      <c r="AFG515" s="525" t="s">
        <v>458</v>
      </c>
      <c r="AFH515" s="455"/>
      <c r="AFI515" s="492"/>
      <c r="AFJ515" s="492">
        <f>VLOOKUP(AFG515,$A$563:$F$2022,6,FALSE)</f>
        <v>0</v>
      </c>
      <c r="AFK515" s="454" t="s">
        <v>69</v>
      </c>
      <c r="AFL515" s="450">
        <f>AFJ515*1.1</f>
        <v>0</v>
      </c>
      <c r="AFM515" s="450"/>
      <c r="AFN515" s="486"/>
      <c r="AFO515" s="454" t="s">
        <v>94</v>
      </c>
      <c r="AFP515" s="525" t="s">
        <v>952</v>
      </c>
      <c r="AFQ515" s="455"/>
      <c r="AFR515" s="492"/>
      <c r="AFS515" s="492">
        <f>VLOOKUP(AFP515,$A$563:$F$2022,6,FALSE)</f>
        <v>0</v>
      </c>
      <c r="AFT515" s="454" t="s">
        <v>69</v>
      </c>
      <c r="AFU515" s="450">
        <f>AFS515*1.1</f>
        <v>0</v>
      </c>
      <c r="AFV515" s="450"/>
      <c r="AFW515" s="486"/>
      <c r="AFX515" s="454" t="s">
        <v>94</v>
      </c>
      <c r="AFY515" s="528" t="s">
        <v>643</v>
      </c>
      <c r="AFZ515" s="455"/>
      <c r="AGA515" s="492"/>
      <c r="AGB515" s="492">
        <f>VLOOKUP(AFY515,$A$563:$F$2022,6,FALSE)</f>
        <v>14</v>
      </c>
      <c r="AGC515" s="454" t="s">
        <v>69</v>
      </c>
      <c r="AGD515" s="450">
        <f>AGB515*1.1</f>
        <v>15.400000000000002</v>
      </c>
      <c r="AGE515" s="450"/>
      <c r="AGF515" s="486"/>
      <c r="AGG515" s="454" t="s">
        <v>94</v>
      </c>
      <c r="AGH515" s="525" t="s">
        <v>495</v>
      </c>
      <c r="AGI515" s="455"/>
      <c r="AGJ515" s="492"/>
      <c r="AGK515" s="492">
        <f>VLOOKUP(AGH515,$A$563:$F$2022,6,FALSE)</f>
        <v>0</v>
      </c>
      <c r="AGL515" s="454" t="s">
        <v>69</v>
      </c>
      <c r="AGM515" s="450">
        <f>AGK515*1.1</f>
        <v>0</v>
      </c>
      <c r="AGN515" s="450"/>
      <c r="AGO515" s="486"/>
      <c r="AGP515" s="454" t="s">
        <v>94</v>
      </c>
      <c r="AGQ515" s="525" t="s">
        <v>495</v>
      </c>
      <c r="AGR515" s="455"/>
      <c r="AGS515" s="492"/>
      <c r="AGT515" s="492">
        <f>VLOOKUP(AGQ515,$A$563:$F$2022,6,FALSE)</f>
        <v>0</v>
      </c>
      <c r="AGU515" s="454" t="s">
        <v>69</v>
      </c>
      <c r="AGV515" s="450">
        <f>AGT515*1.1</f>
        <v>0</v>
      </c>
      <c r="AGW515" s="450"/>
      <c r="AGX515" s="486"/>
      <c r="AGY515" s="454" t="s">
        <v>94</v>
      </c>
      <c r="AGZ515" s="527" t="s">
        <v>458</v>
      </c>
      <c r="AHA515" s="455"/>
      <c r="AHB515" s="492"/>
      <c r="AHC515" s="492">
        <f>VLOOKUP(AGZ515,$A$563:$F$2022,6,FALSE)</f>
        <v>0</v>
      </c>
      <c r="AHD515" s="454" t="s">
        <v>69</v>
      </c>
      <c r="AHE515" s="450">
        <f>AHC515*1.1</f>
        <v>0</v>
      </c>
      <c r="AHF515" s="450"/>
      <c r="AHG515" s="486"/>
      <c r="AHH515" s="495"/>
      <c r="AHI515" s="543"/>
      <c r="AHJ515" s="496"/>
      <c r="AHK515" s="497"/>
      <c r="AHL515" s="497"/>
      <c r="AHM515" s="495"/>
      <c r="AHN515" s="481"/>
      <c r="AHO515" s="481"/>
      <c r="AHP515" s="496"/>
      <c r="AHQ515" s="495"/>
      <c r="AHR515" s="512"/>
      <c r="AHS515" s="496"/>
      <c r="AHT515" s="497"/>
      <c r="AHU515" s="497"/>
      <c r="AHV515" s="495"/>
      <c r="AHW515" s="481"/>
      <c r="AHX515" s="481"/>
      <c r="AHY515" s="496"/>
      <c r="AHZ515" s="495"/>
      <c r="AIA515" s="522"/>
      <c r="AIB515" s="496"/>
      <c r="AIC515" s="497"/>
      <c r="AID515" s="497"/>
      <c r="AIE515" s="495"/>
      <c r="AIF515" s="481"/>
      <c r="AIG515" s="481"/>
      <c r="AIH515" s="496"/>
      <c r="AII515" s="263"/>
      <c r="AIJ515" s="432"/>
      <c r="AIK515" s="264"/>
      <c r="AIL515" s="264"/>
      <c r="AIM515" s="265"/>
      <c r="AIN515" s="263"/>
      <c r="AIO515" s="210"/>
      <c r="AIP515" s="264"/>
      <c r="AIQ515" s="264"/>
    </row>
    <row r="516" spans="1:927" s="16" customFormat="1" ht="15">
      <c r="A516" s="454"/>
      <c r="B516" s="491"/>
      <c r="C516" s="455"/>
      <c r="D516" s="454"/>
      <c r="E516" s="454"/>
      <c r="F516" s="454"/>
      <c r="G516" s="450"/>
      <c r="H516" s="450">
        <f>SUM(G511:G515)</f>
        <v>160</v>
      </c>
      <c r="I516" s="456"/>
      <c r="J516" s="454"/>
      <c r="K516" s="526"/>
      <c r="L516" s="455"/>
      <c r="M516" s="454"/>
      <c r="N516" s="454"/>
      <c r="O516" s="454"/>
      <c r="P516" s="450"/>
      <c r="Q516" s="450">
        <f>SUM(P511:P515)</f>
        <v>62.5</v>
      </c>
      <c r="R516" s="456"/>
      <c r="S516" s="454"/>
      <c r="T516" s="526"/>
      <c r="U516" s="455"/>
      <c r="V516" s="454"/>
      <c r="W516" s="454"/>
      <c r="X516" s="454"/>
      <c r="Y516" s="450"/>
      <c r="Z516" s="450">
        <f>SUM(Y511:Y515)</f>
        <v>143.1</v>
      </c>
      <c r="AA516" s="456"/>
      <c r="AB516" s="454"/>
      <c r="AC516" s="526"/>
      <c r="AD516" s="455"/>
      <c r="AE516" s="454"/>
      <c r="AF516" s="454"/>
      <c r="AG516" s="454"/>
      <c r="AH516" s="450"/>
      <c r="AI516" s="450">
        <f>SUM(AH511:AH515)</f>
        <v>79.400000000000006</v>
      </c>
      <c r="AJ516" s="456"/>
      <c r="AK516" s="454"/>
      <c r="AL516" s="491"/>
      <c r="AM516" s="455"/>
      <c r="AN516" s="454"/>
      <c r="AO516" s="454"/>
      <c r="AP516" s="454"/>
      <c r="AQ516" s="450"/>
      <c r="AR516" s="450">
        <f>SUM(AQ511:AQ515)</f>
        <v>85.8</v>
      </c>
      <c r="AS516" s="456"/>
      <c r="AT516" s="454"/>
      <c r="AU516" s="526"/>
      <c r="AV516" s="455"/>
      <c r="AW516" s="454"/>
      <c r="AX516" s="454"/>
      <c r="AY516" s="454"/>
      <c r="AZ516" s="450"/>
      <c r="BA516" s="450">
        <f>SUM(AZ511:AZ515)</f>
        <v>54.1</v>
      </c>
      <c r="BB516" s="456"/>
      <c r="BC516" s="454"/>
      <c r="BD516" s="526"/>
      <c r="BE516" s="455"/>
      <c r="BF516" s="454"/>
      <c r="BG516" s="454"/>
      <c r="BH516" s="454"/>
      <c r="BI516" s="450"/>
      <c r="BJ516" s="450">
        <f>SUM(BI511:BI515)</f>
        <v>92.100000000000009</v>
      </c>
      <c r="BK516" s="456"/>
      <c r="BL516" s="454"/>
      <c r="BM516" s="526"/>
      <c r="BN516" s="455"/>
      <c r="BO516" s="454"/>
      <c r="BP516" s="454"/>
      <c r="BQ516" s="454"/>
      <c r="BR516" s="450"/>
      <c r="BS516" s="450">
        <f>SUM(BR511:BR515)</f>
        <v>72.599999999999994</v>
      </c>
      <c r="BT516" s="456"/>
      <c r="BU516" s="454"/>
      <c r="BV516" s="526"/>
      <c r="BW516" s="455"/>
      <c r="BX516" s="454"/>
      <c r="BY516" s="454"/>
      <c r="BZ516" s="454"/>
      <c r="CA516" s="450"/>
      <c r="CB516" s="450">
        <f>SUM(CA511:CA515)</f>
        <v>72.5</v>
      </c>
      <c r="CC516" s="456"/>
      <c r="CD516" s="454"/>
      <c r="CE516" s="526"/>
      <c r="CF516" s="455"/>
      <c r="CG516" s="454"/>
      <c r="CH516" s="454"/>
      <c r="CI516" s="454"/>
      <c r="CJ516" s="450"/>
      <c r="CK516" s="450">
        <f>SUM(CJ511:CJ515)</f>
        <v>72.5</v>
      </c>
      <c r="CL516" s="456"/>
      <c r="CM516" s="454"/>
      <c r="CN516" s="526"/>
      <c r="CO516" s="455"/>
      <c r="CP516" s="454"/>
      <c r="CQ516" s="454"/>
      <c r="CR516" s="454"/>
      <c r="CS516" s="450"/>
      <c r="CT516" s="450">
        <f>SUM(CS511:CS515)</f>
        <v>44.899999999999991</v>
      </c>
      <c r="CU516" s="456"/>
      <c r="CV516" s="454"/>
      <c r="CW516" s="526"/>
      <c r="CX516" s="455"/>
      <c r="CY516" s="454"/>
      <c r="CZ516" s="454"/>
      <c r="DA516" s="454"/>
      <c r="DB516" s="450"/>
      <c r="DC516" s="450">
        <f>SUM(DB511:DB515)</f>
        <v>156.5</v>
      </c>
      <c r="DD516" s="456"/>
      <c r="DE516" s="454"/>
      <c r="DF516" s="526"/>
      <c r="DG516" s="455"/>
      <c r="DH516" s="454"/>
      <c r="DI516" s="454"/>
      <c r="DJ516" s="454"/>
      <c r="DK516" s="450"/>
      <c r="DL516" s="450">
        <f>SUM(DK511:DK515)</f>
        <v>70.3</v>
      </c>
      <c r="DM516" s="456"/>
      <c r="DN516" s="454"/>
      <c r="DO516" s="535"/>
      <c r="DP516" s="455"/>
      <c r="DQ516" s="454"/>
      <c r="DR516" s="454"/>
      <c r="DS516" s="454"/>
      <c r="DT516" s="450"/>
      <c r="DU516" s="450">
        <f>SUM(DT511:DT515)</f>
        <v>12.7</v>
      </c>
      <c r="DV516" s="456"/>
      <c r="DW516" s="454"/>
      <c r="DX516" s="455"/>
      <c r="DY516" s="455"/>
      <c r="DZ516" s="454"/>
      <c r="EA516" s="454"/>
      <c r="EB516" s="454"/>
      <c r="EC516" s="450"/>
      <c r="ED516" s="450" t="e">
        <f>SUM(EC511:EC515)</f>
        <v>#N/A</v>
      </c>
      <c r="EE516" s="456"/>
      <c r="EF516" s="454"/>
      <c r="EG516" s="526"/>
      <c r="EH516" s="455"/>
      <c r="EI516" s="454"/>
      <c r="EJ516" s="454"/>
      <c r="EK516" s="454"/>
      <c r="EL516" s="450"/>
      <c r="EM516" s="450">
        <f>SUM(EL511:EL515)</f>
        <v>18.399999999999999</v>
      </c>
      <c r="EN516" s="456"/>
      <c r="EO516" s="454"/>
      <c r="EP516" s="526"/>
      <c r="EQ516" s="455"/>
      <c r="ER516" s="454"/>
      <c r="ES516" s="454"/>
      <c r="ET516" s="454"/>
      <c r="EU516" s="450"/>
      <c r="EV516" s="450">
        <f>SUM(EU511:EU515)</f>
        <v>140.5</v>
      </c>
      <c r="EW516" s="456"/>
      <c r="EX516" s="454"/>
      <c r="EY516" s="455"/>
      <c r="EZ516" s="455"/>
      <c r="FA516" s="454"/>
      <c r="FB516" s="454"/>
      <c r="FC516" s="454"/>
      <c r="FD516" s="450"/>
      <c r="FE516" s="450" t="e">
        <f>SUM(FD511:FD515)</f>
        <v>#N/A</v>
      </c>
      <c r="FF516" s="456"/>
      <c r="FG516" s="454"/>
      <c r="FH516" s="526"/>
      <c r="FI516" s="455"/>
      <c r="FJ516" s="454"/>
      <c r="FK516" s="454"/>
      <c r="FL516" s="454"/>
      <c r="FM516" s="450"/>
      <c r="FN516" s="450">
        <f>SUM(FM511:FM515)</f>
        <v>100</v>
      </c>
      <c r="FO516" s="456"/>
      <c r="FP516" s="454"/>
      <c r="FQ516" s="491"/>
      <c r="FR516" s="455"/>
      <c r="FS516" s="454"/>
      <c r="FT516" s="454"/>
      <c r="FU516" s="454"/>
      <c r="FV516" s="450"/>
      <c r="FW516" s="450">
        <f>SUM(FV511:FV515)</f>
        <v>28.9</v>
      </c>
      <c r="FX516" s="456"/>
      <c r="FY516" s="454"/>
      <c r="FZ516" s="491"/>
      <c r="GA516" s="455"/>
      <c r="GB516" s="454"/>
      <c r="GC516" s="454"/>
      <c r="GD516" s="454"/>
      <c r="GE516" s="450"/>
      <c r="GF516" s="450">
        <f>SUM(GE511:GE515)</f>
        <v>115.80000000000001</v>
      </c>
      <c r="GG516" s="456"/>
      <c r="GH516" s="454"/>
      <c r="GI516" s="526"/>
      <c r="GJ516" s="455"/>
      <c r="GK516" s="454"/>
      <c r="GL516" s="454"/>
      <c r="GM516" s="454"/>
      <c r="GN516" s="450"/>
      <c r="GO516" s="450">
        <f>SUM(GN511:GN515)</f>
        <v>110.8</v>
      </c>
      <c r="GP516" s="456"/>
      <c r="GQ516" s="454"/>
      <c r="GR516" s="526"/>
      <c r="GS516" s="455"/>
      <c r="GT516" s="454"/>
      <c r="GU516" s="454"/>
      <c r="GV516" s="454"/>
      <c r="GW516" s="454"/>
      <c r="GX516" s="450">
        <f>SUM(GW511:GW515)</f>
        <v>101.89999999999999</v>
      </c>
      <c r="GY516" s="456"/>
      <c r="GZ516" s="454"/>
      <c r="HA516" s="535"/>
      <c r="HB516" s="455"/>
      <c r="HC516" s="454"/>
      <c r="HD516" s="454"/>
      <c r="HE516" s="454"/>
      <c r="HF516" s="450"/>
      <c r="HG516" s="450">
        <f>SUM(HF511:HF515)</f>
        <v>73.600000000000009</v>
      </c>
      <c r="HH516" s="456"/>
      <c r="HI516" s="454"/>
      <c r="HJ516" s="526"/>
      <c r="HK516" s="455"/>
      <c r="HL516" s="454"/>
      <c r="HM516" s="454"/>
      <c r="HN516" s="454"/>
      <c r="HO516" s="454"/>
      <c r="HP516" s="450">
        <f>SUM(HO511:HO515)</f>
        <v>66.5</v>
      </c>
      <c r="HQ516" s="456"/>
      <c r="HR516" s="454"/>
      <c r="HS516" s="491"/>
      <c r="HT516" s="455"/>
      <c r="HU516" s="454"/>
      <c r="HV516" s="454"/>
      <c r="HW516" s="454"/>
      <c r="HX516" s="450"/>
      <c r="HY516" s="450">
        <f>SUM(HX511:HX515)</f>
        <v>136.80000000000001</v>
      </c>
      <c r="HZ516" s="456"/>
      <c r="IA516" s="454"/>
      <c r="IB516" s="526"/>
      <c r="IC516" s="455"/>
      <c r="ID516" s="454"/>
      <c r="IE516" s="454"/>
      <c r="IF516" s="454"/>
      <c r="IG516" s="454"/>
      <c r="IH516" s="450">
        <f>SUM(IG511:IG515)</f>
        <v>155.4</v>
      </c>
      <c r="II516" s="456"/>
      <c r="IJ516" s="454"/>
      <c r="IK516" s="526"/>
      <c r="IL516" s="455"/>
      <c r="IM516" s="454"/>
      <c r="IN516" s="454"/>
      <c r="IO516" s="454"/>
      <c r="IP516" s="450"/>
      <c r="IQ516" s="450">
        <f>SUM(IP511:IP515)</f>
        <v>30.4</v>
      </c>
      <c r="IR516" s="456"/>
      <c r="IS516" s="454"/>
      <c r="IT516" s="526"/>
      <c r="IU516" s="455"/>
      <c r="IV516" s="454"/>
      <c r="IW516" s="454"/>
      <c r="IX516" s="454"/>
      <c r="IY516" s="450"/>
      <c r="IZ516" s="450">
        <f>SUM(IY511:IY515)</f>
        <v>115.8</v>
      </c>
      <c r="JA516" s="456"/>
      <c r="JB516" s="454"/>
      <c r="JC516" s="526"/>
      <c r="JD516" s="455"/>
      <c r="JE516" s="454"/>
      <c r="JF516" s="454"/>
      <c r="JG516" s="454"/>
      <c r="JH516" s="450"/>
      <c r="JI516" s="450">
        <f>SUM(JH511:JH515)</f>
        <v>147.1</v>
      </c>
      <c r="JJ516" s="456"/>
      <c r="JK516" s="454"/>
      <c r="JL516" s="526"/>
      <c r="JM516" s="455"/>
      <c r="JN516" s="454"/>
      <c r="JO516" s="454"/>
      <c r="JP516" s="454"/>
      <c r="JQ516" s="450"/>
      <c r="JR516" s="450">
        <f>SUM(JQ511:JQ515)</f>
        <v>119.9</v>
      </c>
      <c r="JS516" s="456"/>
      <c r="JT516" s="454"/>
      <c r="JU516" s="526"/>
      <c r="JV516" s="455"/>
      <c r="JW516" s="454"/>
      <c r="JX516" s="454"/>
      <c r="JY516" s="454"/>
      <c r="JZ516" s="450"/>
      <c r="KA516" s="450">
        <f>SUM(JZ511:JZ515)</f>
        <v>45</v>
      </c>
      <c r="KB516" s="456"/>
      <c r="KC516" s="454"/>
      <c r="KD516" s="526"/>
      <c r="KE516" s="455"/>
      <c r="KF516" s="454"/>
      <c r="KG516" s="454"/>
      <c r="KH516" s="454"/>
      <c r="KI516" s="450"/>
      <c r="KJ516" s="450">
        <f>SUM(KI511:KI515)</f>
        <v>118.8</v>
      </c>
      <c r="KK516" s="456"/>
      <c r="KL516" s="454"/>
      <c r="KM516" s="526"/>
      <c r="KN516" s="455"/>
      <c r="KO516" s="454"/>
      <c r="KP516" s="454"/>
      <c r="KQ516" s="454"/>
      <c r="KR516" s="454"/>
      <c r="KS516" s="450">
        <f>SUM(KR511:KR515)</f>
        <v>164</v>
      </c>
      <c r="KT516" s="456"/>
      <c r="KU516" s="454"/>
      <c r="KV516" s="526"/>
      <c r="KW516" s="455"/>
      <c r="KX516" s="454"/>
      <c r="KY516" s="454"/>
      <c r="KZ516" s="454"/>
      <c r="LA516" s="450"/>
      <c r="LB516" s="450">
        <f>SUM(LA511:LA515)</f>
        <v>177.1</v>
      </c>
      <c r="LC516" s="456"/>
      <c r="LD516" s="454"/>
      <c r="LE516" s="526"/>
      <c r="LF516" s="455"/>
      <c r="LG516" s="454"/>
      <c r="LH516" s="454"/>
      <c r="LI516" s="454"/>
      <c r="LJ516" s="450"/>
      <c r="LK516" s="450">
        <f>SUM(LJ511:LJ515)</f>
        <v>106.4</v>
      </c>
      <c r="LL516" s="456"/>
      <c r="LM516" s="454"/>
      <c r="LN516" s="526"/>
      <c r="LO516" s="455"/>
      <c r="LP516" s="454"/>
      <c r="LQ516" s="454"/>
      <c r="LR516" s="454"/>
      <c r="LS516" s="450"/>
      <c r="LT516" s="450">
        <f>SUM(LS511:LS515)</f>
        <v>125.9</v>
      </c>
      <c r="LU516" s="456"/>
      <c r="LV516" s="454"/>
      <c r="LW516" s="526"/>
      <c r="LX516" s="455"/>
      <c r="LY516" s="454"/>
      <c r="LZ516" s="454"/>
      <c r="MA516" s="454"/>
      <c r="MB516" s="450"/>
      <c r="MC516" s="450">
        <f>SUM(MB511:MB515)</f>
        <v>166.2</v>
      </c>
      <c r="MD516" s="456"/>
      <c r="ME516" s="454"/>
      <c r="MF516" s="527"/>
      <c r="MG516" s="455"/>
      <c r="MH516" s="454"/>
      <c r="MI516" s="454"/>
      <c r="MJ516" s="454"/>
      <c r="MK516" s="450"/>
      <c r="ML516" s="450">
        <f>SUM(MK511:MK515)</f>
        <v>42</v>
      </c>
      <c r="MM516" s="456"/>
      <c r="MN516" s="454"/>
      <c r="MO516" s="526"/>
      <c r="MP516" s="455"/>
      <c r="MQ516" s="454"/>
      <c r="MR516" s="454"/>
      <c r="MS516" s="454"/>
      <c r="MT516" s="450"/>
      <c r="MU516" s="450">
        <f>SUM(MT511:MT515)</f>
        <v>63.600000000000009</v>
      </c>
      <c r="MV516" s="456"/>
      <c r="MW516" s="454"/>
      <c r="MX516" s="526"/>
      <c r="MY516" s="455"/>
      <c r="MZ516" s="454"/>
      <c r="NA516" s="454"/>
      <c r="NB516" s="454"/>
      <c r="NC516" s="450"/>
      <c r="ND516" s="450">
        <f>SUM(NC511:NC515)</f>
        <v>69.8</v>
      </c>
      <c r="NE516" s="456"/>
      <c r="NF516" s="454"/>
      <c r="NG516" s="526"/>
      <c r="NH516" s="455"/>
      <c r="NI516" s="454"/>
      <c r="NJ516" s="454"/>
      <c r="NK516" s="454"/>
      <c r="NL516" s="450"/>
      <c r="NM516" s="450">
        <f>SUM(NL511:NL515)</f>
        <v>191.3</v>
      </c>
      <c r="NN516" s="456"/>
      <c r="NO516" s="454"/>
      <c r="NP516" s="526"/>
      <c r="NQ516" s="455"/>
      <c r="NR516" s="454"/>
      <c r="NS516" s="454"/>
      <c r="NT516" s="454"/>
      <c r="NU516" s="450"/>
      <c r="NV516" s="450">
        <f>SUM(NU511:NU515)</f>
        <v>22.8</v>
      </c>
      <c r="NW516" s="456"/>
      <c r="NX516" s="454"/>
      <c r="NY516" s="491"/>
      <c r="NZ516" s="455"/>
      <c r="OA516" s="455"/>
      <c r="OB516" s="454"/>
      <c r="OC516" s="454"/>
      <c r="OD516" s="454"/>
      <c r="OE516" s="450">
        <f>SUM(OD511:OD515)</f>
        <v>129.9</v>
      </c>
      <c r="OF516" s="456"/>
      <c r="OG516" s="454"/>
      <c r="OH516" s="526"/>
      <c r="OI516" s="455"/>
      <c r="OJ516" s="454"/>
      <c r="OK516" s="454"/>
      <c r="OL516" s="454"/>
      <c r="OM516" s="450"/>
      <c r="ON516" s="450">
        <f>SUM(OM511:OM515)</f>
        <v>19.100000000000001</v>
      </c>
      <c r="OO516" s="456"/>
      <c r="OP516" s="454"/>
      <c r="OQ516" s="491"/>
      <c r="OR516" s="455"/>
      <c r="OS516" s="454"/>
      <c r="OT516" s="454"/>
      <c r="OU516" s="454"/>
      <c r="OV516" s="450"/>
      <c r="OW516" s="450">
        <f>SUM(OV511:OV515)</f>
        <v>175.3</v>
      </c>
      <c r="OX516" s="456"/>
      <c r="OY516" s="454"/>
      <c r="OZ516" s="526"/>
      <c r="PA516" s="455"/>
      <c r="PB516" s="454"/>
      <c r="PC516" s="454"/>
      <c r="PD516" s="454"/>
      <c r="PE516" s="450"/>
      <c r="PF516" s="450">
        <f>SUM(PE511:PE515)</f>
        <v>107.7</v>
      </c>
      <c r="PG516" s="456"/>
      <c r="PH516" s="454"/>
      <c r="PI516" s="526"/>
      <c r="PJ516" s="455"/>
      <c r="PK516" s="454"/>
      <c r="PL516" s="454"/>
      <c r="PM516" s="454"/>
      <c r="PN516" s="450"/>
      <c r="PO516" s="450">
        <f>SUM(PN511:PN515)</f>
        <v>154.1</v>
      </c>
      <c r="PP516" s="456"/>
      <c r="PQ516" s="454"/>
      <c r="PR516" s="491"/>
      <c r="PS516" s="455"/>
      <c r="PT516" s="454"/>
      <c r="PU516" s="454"/>
      <c r="PV516" s="454"/>
      <c r="PW516" s="450"/>
      <c r="PX516" s="450">
        <f>SUM(PW511:PW515)</f>
        <v>103.6</v>
      </c>
      <c r="PY516" s="456"/>
      <c r="PZ516" s="454"/>
      <c r="QA516" s="526"/>
      <c r="QB516" s="455"/>
      <c r="QC516" s="454"/>
      <c r="QD516" s="454"/>
      <c r="QE516" s="454"/>
      <c r="QF516" s="450"/>
      <c r="QG516" s="450">
        <f>SUM(QF511:QF515)</f>
        <v>118.40000000000002</v>
      </c>
      <c r="QH516" s="456"/>
      <c r="QI516" s="454"/>
      <c r="QJ516" s="491"/>
      <c r="QK516" s="455"/>
      <c r="QL516" s="454"/>
      <c r="QM516" s="454"/>
      <c r="QN516" s="454"/>
      <c r="QO516" s="450"/>
      <c r="QP516" s="450">
        <f>SUM(QO511:QO515)</f>
        <v>65.3</v>
      </c>
      <c r="QQ516" s="456"/>
      <c r="QR516" s="454"/>
      <c r="QS516" s="526"/>
      <c r="QT516" s="455"/>
      <c r="QU516" s="454"/>
      <c r="QV516" s="454"/>
      <c r="QW516" s="454"/>
      <c r="QX516" s="450"/>
      <c r="QY516" s="450">
        <f>SUM(QX511:QX515)</f>
        <v>197.10000000000002</v>
      </c>
      <c r="QZ516" s="456"/>
      <c r="RA516" s="454"/>
      <c r="RB516" s="491"/>
      <c r="RC516" s="455"/>
      <c r="RD516" s="454"/>
      <c r="RE516" s="454"/>
      <c r="RF516" s="454"/>
      <c r="RG516" s="450"/>
      <c r="RH516" s="450">
        <f>SUM(RG511:RG515)</f>
        <v>97.699999999999989</v>
      </c>
      <c r="RI516" s="456"/>
      <c r="RJ516" s="454"/>
      <c r="RK516" s="455"/>
      <c r="RL516" s="455"/>
      <c r="RM516" s="455"/>
      <c r="RN516" s="454"/>
      <c r="RO516" s="454"/>
      <c r="RP516" s="454"/>
      <c r="RQ516" s="450" t="e">
        <f>SUM(RP511:RP515)</f>
        <v>#N/A</v>
      </c>
      <c r="RR516" s="456"/>
      <c r="RS516" s="454"/>
      <c r="RT516" s="526"/>
      <c r="RU516" s="455"/>
      <c r="RV516" s="454"/>
      <c r="RW516" s="454"/>
      <c r="RX516" s="454"/>
      <c r="RY516" s="450"/>
      <c r="RZ516" s="450">
        <f>SUM(RY511:RY515)</f>
        <v>190.89999999999998</v>
      </c>
      <c r="SA516" s="486"/>
      <c r="SB516" s="454"/>
      <c r="SC516" s="526"/>
      <c r="SD516" s="455"/>
      <c r="SE516" s="454"/>
      <c r="SF516" s="454"/>
      <c r="SG516" s="454"/>
      <c r="SH516" s="450"/>
      <c r="SI516" s="450">
        <f>SUM(SH511:SH515)</f>
        <v>56.7</v>
      </c>
      <c r="SJ516" s="486"/>
      <c r="SK516" s="454"/>
      <c r="SL516" s="526"/>
      <c r="SM516" s="455"/>
      <c r="SN516" s="454"/>
      <c r="SO516" s="454"/>
      <c r="SP516" s="454"/>
      <c r="SQ516" s="450"/>
      <c r="SR516" s="450">
        <f>SUM(SQ511:SQ515)</f>
        <v>216.4</v>
      </c>
      <c r="SS516" s="486"/>
      <c r="ST516" s="454"/>
      <c r="SU516" s="526"/>
      <c r="SV516" s="455"/>
      <c r="SW516" s="454"/>
      <c r="SX516" s="454"/>
      <c r="SY516" s="454"/>
      <c r="SZ516" s="450"/>
      <c r="TA516" s="450">
        <f>SUM(SZ511:SZ515)</f>
        <v>134.30000000000001</v>
      </c>
      <c r="TB516" s="486"/>
      <c r="TC516" s="454"/>
      <c r="TD516" s="526"/>
      <c r="TE516" s="455"/>
      <c r="TF516" s="454"/>
      <c r="TG516" s="454"/>
      <c r="TH516" s="454"/>
      <c r="TI516" s="454"/>
      <c r="TJ516" s="450">
        <f>SUM(TI511:TI515)</f>
        <v>148.5</v>
      </c>
      <c r="TK516" s="486"/>
      <c r="TL516" s="454"/>
      <c r="TM516" s="526"/>
      <c r="TN516" s="455"/>
      <c r="TO516" s="454"/>
      <c r="TP516" s="454"/>
      <c r="TQ516" s="454"/>
      <c r="TR516" s="450"/>
      <c r="TS516" s="450">
        <f>SUM(TR511:TR515)</f>
        <v>14.8</v>
      </c>
      <c r="TT516" s="486"/>
      <c r="TU516" s="454"/>
      <c r="TV516" s="455"/>
      <c r="TW516" s="455"/>
      <c r="TX516" s="454"/>
      <c r="TY516" s="454"/>
      <c r="TZ516" s="454"/>
      <c r="UA516" s="450"/>
      <c r="UB516" s="450" t="e">
        <f>SUM(UA511:UA515)</f>
        <v>#N/A</v>
      </c>
      <c r="UC516" s="486"/>
      <c r="UD516" s="454"/>
      <c r="UE516" s="526"/>
      <c r="UF516" s="455"/>
      <c r="UG516" s="454"/>
      <c r="UH516" s="454"/>
      <c r="UI516" s="454"/>
      <c r="UJ516" s="450"/>
      <c r="UK516" s="450">
        <f>SUM(UJ511:UJ515)</f>
        <v>103.9</v>
      </c>
      <c r="UL516" s="486"/>
      <c r="UM516" s="454"/>
      <c r="UN516" s="455"/>
      <c r="UO516" s="455"/>
      <c r="UP516" s="454"/>
      <c r="UQ516" s="454"/>
      <c r="UR516" s="454"/>
      <c r="US516" s="450"/>
      <c r="UT516" s="450" t="e">
        <f>SUM(US511:US515)</f>
        <v>#N/A</v>
      </c>
      <c r="UU516" s="486"/>
      <c r="UV516" s="454"/>
      <c r="UW516" s="526"/>
      <c r="UX516" s="455"/>
      <c r="UY516" s="454"/>
      <c r="UZ516" s="454"/>
      <c r="VA516" s="454"/>
      <c r="VB516" s="450"/>
      <c r="VC516" s="450">
        <f>SUM(VB511:VB515)</f>
        <v>70.3</v>
      </c>
      <c r="VD516" s="486"/>
      <c r="VE516" s="454"/>
      <c r="VF516" s="455"/>
      <c r="VG516" s="455"/>
      <c r="VH516" s="454"/>
      <c r="VI516" s="454"/>
      <c r="VJ516" s="454"/>
      <c r="VK516" s="450"/>
      <c r="VL516" s="450" t="e">
        <f>SUM(VK511:VK515)</f>
        <v>#N/A</v>
      </c>
      <c r="VM516" s="486"/>
      <c r="VN516" s="454"/>
      <c r="VO516" s="526"/>
      <c r="VP516" s="455"/>
      <c r="VQ516" s="454"/>
      <c r="VR516" s="454"/>
      <c r="VS516" s="454"/>
      <c r="VT516" s="450"/>
      <c r="VU516" s="450">
        <f>SUM(VT511:VT515)</f>
        <v>71.399999999999991</v>
      </c>
      <c r="VV516" s="486"/>
      <c r="VW516" s="454"/>
      <c r="VX516" s="455"/>
      <c r="VY516" s="455"/>
      <c r="VZ516" s="455"/>
      <c r="WA516" s="454"/>
      <c r="WB516" s="454"/>
      <c r="WC516" s="454"/>
      <c r="WD516" s="450" t="e">
        <f>SUM(WC511:WC515)</f>
        <v>#N/A</v>
      </c>
      <c r="WE516" s="486"/>
      <c r="WF516" s="454"/>
      <c r="WG516" s="526"/>
      <c r="WH516" s="455"/>
      <c r="WI516" s="454"/>
      <c r="WJ516" s="454"/>
      <c r="WK516" s="454"/>
      <c r="WL516" s="454"/>
      <c r="WM516" s="450">
        <f>SUM(WL511:WL515)</f>
        <v>44.800000000000004</v>
      </c>
      <c r="WN516" s="486"/>
      <c r="WO516" s="454"/>
      <c r="WP516" s="526"/>
      <c r="WQ516" s="454"/>
      <c r="WR516" s="454"/>
      <c r="WS516" s="454"/>
      <c r="WT516" s="454"/>
      <c r="WU516" s="450"/>
      <c r="WV516" s="450">
        <f>SUM(WU511:WU515)</f>
        <v>151.4</v>
      </c>
      <c r="WW516" s="486"/>
      <c r="WX516" s="454"/>
      <c r="WY516" s="526"/>
      <c r="WZ516" s="455"/>
      <c r="XA516" s="454"/>
      <c r="XB516" s="454"/>
      <c r="XC516" s="454"/>
      <c r="XD516" s="454"/>
      <c r="XE516" s="450">
        <f>SUM(XD511:XD515)</f>
        <v>146.39999999999998</v>
      </c>
      <c r="XF516" s="486"/>
      <c r="XG516" s="454"/>
      <c r="XH516" s="455"/>
      <c r="XI516" s="455"/>
      <c r="XJ516" s="455"/>
      <c r="XK516" s="454"/>
      <c r="XL516" s="454"/>
      <c r="XM516" s="454"/>
      <c r="XN516" s="450" t="e">
        <f>SUM(XM511:XM515)</f>
        <v>#N/A</v>
      </c>
      <c r="XO516" s="486"/>
      <c r="XP516" s="454"/>
      <c r="XQ516" s="526"/>
      <c r="XR516" s="455"/>
      <c r="XS516" s="454"/>
      <c r="XT516" s="454"/>
      <c r="XU516" s="454"/>
      <c r="XV516" s="450"/>
      <c r="XW516" s="450">
        <f>SUM(XV511:XV515)</f>
        <v>168.70000000000002</v>
      </c>
      <c r="XX516" s="486"/>
      <c r="XY516" s="454"/>
      <c r="XZ516" s="526"/>
      <c r="YA516" s="455"/>
      <c r="YB516" s="454"/>
      <c r="YC516" s="454"/>
      <c r="YD516" s="454"/>
      <c r="YE516" s="454"/>
      <c r="YF516" s="450">
        <f>SUM(YE511:YE515)</f>
        <v>48.499999999999993</v>
      </c>
      <c r="YG516" s="486"/>
      <c r="YH516" s="454"/>
      <c r="YI516" s="526"/>
      <c r="YJ516" s="455"/>
      <c r="YK516" s="454"/>
      <c r="YL516" s="454"/>
      <c r="YM516" s="454"/>
      <c r="YN516" s="450"/>
      <c r="YO516" s="450">
        <f>SUM(YN511:YN515)</f>
        <v>80.7</v>
      </c>
      <c r="YP516" s="486"/>
      <c r="YQ516" s="454"/>
      <c r="YR516" s="455"/>
      <c r="YS516" s="455"/>
      <c r="YT516" s="455"/>
      <c r="YU516" s="454"/>
      <c r="YV516" s="454"/>
      <c r="YW516" s="454"/>
      <c r="YX516" s="450" t="e">
        <f>SUM(YW511:YW515)</f>
        <v>#N/A</v>
      </c>
      <c r="YY516" s="486"/>
      <c r="YZ516" s="454"/>
      <c r="ZA516" s="455"/>
      <c r="ZB516" s="455"/>
      <c r="ZC516" s="455"/>
      <c r="ZD516" s="454"/>
      <c r="ZE516" s="454"/>
      <c r="ZF516" s="454"/>
      <c r="ZG516" s="450" t="e">
        <f>SUM(ZF511:ZF515)</f>
        <v>#N/A</v>
      </c>
      <c r="ZH516" s="486"/>
      <c r="ZI516" s="454"/>
      <c r="ZJ516" s="491"/>
      <c r="ZK516" s="455"/>
      <c r="ZL516" s="455"/>
      <c r="ZM516" s="454"/>
      <c r="ZN516" s="454"/>
      <c r="ZO516" s="454"/>
      <c r="ZP516" s="450">
        <f>SUM(ZO511:ZO515)</f>
        <v>151</v>
      </c>
      <c r="ZQ516" s="486"/>
      <c r="ZR516" s="454"/>
      <c r="ZS516" s="455"/>
      <c r="ZT516" s="455"/>
      <c r="ZU516" s="454"/>
      <c r="ZV516" s="454"/>
      <c r="ZW516" s="454"/>
      <c r="ZX516" s="450"/>
      <c r="ZY516" s="450" t="e">
        <f>SUM(ZX511:ZX515)</f>
        <v>#N/A</v>
      </c>
      <c r="ZZ516" s="486"/>
      <c r="AAA516" s="454"/>
      <c r="AAB516" s="455"/>
      <c r="AAC516" s="455"/>
      <c r="AAD516" s="454"/>
      <c r="AAE516" s="454"/>
      <c r="AAF516" s="454"/>
      <c r="AAG516" s="450"/>
      <c r="AAH516" s="450" t="e">
        <f>SUM(AAG511:AAG515)</f>
        <v>#N/A</v>
      </c>
      <c r="AAI516" s="486"/>
      <c r="AAJ516" s="454"/>
      <c r="AAK516" s="455"/>
      <c r="AAL516" s="455"/>
      <c r="AAM516" s="454"/>
      <c r="AAN516" s="454"/>
      <c r="AAO516" s="454"/>
      <c r="AAP516" s="450"/>
      <c r="AAQ516" s="450" t="e">
        <f>SUM(AAP511:AAP515)</f>
        <v>#N/A</v>
      </c>
      <c r="AAR516" s="486"/>
      <c r="AAS516" s="454"/>
      <c r="AAT516" s="455"/>
      <c r="AAU516" s="455"/>
      <c r="AAV516" s="454"/>
      <c r="AAW516" s="454"/>
      <c r="AAX516" s="454"/>
      <c r="AAY516" s="450"/>
      <c r="AAZ516" s="450" t="e">
        <f>SUM(AAY511:AAY515)</f>
        <v>#N/A</v>
      </c>
      <c r="ABA516" s="486"/>
      <c r="ABB516" s="454"/>
      <c r="ABC516" s="455"/>
      <c r="ABD516" s="455"/>
      <c r="ABE516" s="454"/>
      <c r="ABF516" s="454"/>
      <c r="ABG516" s="454"/>
      <c r="ABH516" s="450"/>
      <c r="ABI516" s="450" t="e">
        <f>SUM(ABH511:ABH515)</f>
        <v>#N/A</v>
      </c>
      <c r="ABJ516" s="486"/>
      <c r="ABK516" s="454"/>
      <c r="ABL516" s="455"/>
      <c r="ABM516" s="455"/>
      <c r="ABN516" s="454"/>
      <c r="ABO516" s="454"/>
      <c r="ABP516" s="454"/>
      <c r="ABQ516" s="450"/>
      <c r="ABR516" s="450" t="e">
        <f>SUM(ABQ511:ABQ515)</f>
        <v>#N/A</v>
      </c>
      <c r="ABS516" s="486"/>
      <c r="ABT516" s="454"/>
      <c r="ABU516" s="455"/>
      <c r="ABV516" s="455"/>
      <c r="ABW516" s="454"/>
      <c r="ABX516" s="454"/>
      <c r="ABY516" s="454"/>
      <c r="ABZ516" s="450"/>
      <c r="ACA516" s="450" t="e">
        <f>SUM(ABZ511:ABZ515)</f>
        <v>#N/A</v>
      </c>
      <c r="ACB516" s="486"/>
      <c r="ACC516" s="454"/>
      <c r="ACD516" s="455"/>
      <c r="ACE516" s="455"/>
      <c r="ACF516" s="454"/>
      <c r="ACG516" s="454"/>
      <c r="ACH516" s="454"/>
      <c r="ACI516" s="450"/>
      <c r="ACJ516" s="450" t="e">
        <f>SUM(ACI511:ACI515)</f>
        <v>#N/A</v>
      </c>
      <c r="ACK516" s="486"/>
      <c r="ACL516" s="454"/>
      <c r="ACM516" s="455"/>
      <c r="ACN516" s="455"/>
      <c r="ACO516" s="454"/>
      <c r="ACP516" s="454"/>
      <c r="ACQ516" s="454"/>
      <c r="ACR516" s="450"/>
      <c r="ACS516" s="450" t="e">
        <f>SUM(ACR511:ACR515)</f>
        <v>#N/A</v>
      </c>
      <c r="ACT516" s="486"/>
      <c r="ACU516" s="454"/>
      <c r="ACV516" s="491"/>
      <c r="ACW516" s="455"/>
      <c r="ACX516" s="454"/>
      <c r="ACY516" s="454"/>
      <c r="ACZ516" s="454"/>
      <c r="ADA516" s="450"/>
      <c r="ADB516" s="450">
        <f>SUM(ADA511:ADA515)</f>
        <v>125.50000000000001</v>
      </c>
      <c r="ADC516" s="486"/>
      <c r="ADD516" s="454"/>
      <c r="ADE516" s="526"/>
      <c r="ADF516" s="455"/>
      <c r="ADG516" s="454"/>
      <c r="ADH516" s="454"/>
      <c r="ADI516" s="454"/>
      <c r="ADJ516" s="454"/>
      <c r="ADK516" s="450">
        <f>SUM(ADJ511:ADJ515)</f>
        <v>28.599999999999998</v>
      </c>
      <c r="ADL516" s="486"/>
      <c r="ADM516" s="454"/>
      <c r="ADN516" s="526"/>
      <c r="ADO516" s="455"/>
      <c r="ADP516" s="454"/>
      <c r="ADQ516" s="454"/>
      <c r="ADR516" s="454"/>
      <c r="ADS516" s="450"/>
      <c r="ADT516" s="450">
        <f>SUM(ADS511:ADS515)</f>
        <v>128.80000000000001</v>
      </c>
      <c r="ADU516" s="486"/>
      <c r="ADV516" s="454"/>
      <c r="ADW516" s="526"/>
      <c r="ADX516" s="455"/>
      <c r="ADY516" s="455"/>
      <c r="ADZ516" s="454"/>
      <c r="AEA516" s="454"/>
      <c r="AEB516" s="454"/>
      <c r="AEC516" s="450">
        <f>SUM(AEB511:AEB515)</f>
        <v>150.80000000000001</v>
      </c>
      <c r="AED516" s="486"/>
      <c r="AEE516" s="454"/>
      <c r="AEF516" s="526"/>
      <c r="AEG516" s="455"/>
      <c r="AEH516" s="454"/>
      <c r="AEI516" s="454"/>
      <c r="AEJ516" s="454"/>
      <c r="AEK516" s="454"/>
      <c r="AEL516" s="450">
        <f>SUM(AEK511:AEK515)</f>
        <v>159.4</v>
      </c>
      <c r="AEM516" s="486"/>
      <c r="AEN516" s="454"/>
      <c r="AEO516" s="526"/>
      <c r="AEP516" s="455"/>
      <c r="AEQ516" s="454"/>
      <c r="AER516" s="454"/>
      <c r="AES516" s="454"/>
      <c r="AET516" s="454"/>
      <c r="AEU516" s="450">
        <f>SUM(AET511:AET515)</f>
        <v>63.699999999999996</v>
      </c>
      <c r="AEV516" s="486"/>
      <c r="AEW516" s="454"/>
      <c r="AEX516" s="526"/>
      <c r="AEY516" s="455"/>
      <c r="AEZ516" s="454"/>
      <c r="AFA516" s="454"/>
      <c r="AFB516" s="454"/>
      <c r="AFC516" s="450"/>
      <c r="AFD516" s="450">
        <f>SUM(AFC511:AFC515)</f>
        <v>242.3</v>
      </c>
      <c r="AFE516" s="486"/>
      <c r="AFF516" s="454"/>
      <c r="AFG516" s="526"/>
      <c r="AFH516" s="455"/>
      <c r="AFI516" s="454"/>
      <c r="AFJ516" s="454"/>
      <c r="AFK516" s="454"/>
      <c r="AFL516" s="450"/>
      <c r="AFM516" s="450">
        <f>SUM(AFL511:AFL515)</f>
        <v>43.1</v>
      </c>
      <c r="AFN516" s="486"/>
      <c r="AFO516" s="454"/>
      <c r="AFP516" s="526"/>
      <c r="AFQ516" s="455"/>
      <c r="AFR516" s="454"/>
      <c r="AFS516" s="454"/>
      <c r="AFT516" s="454"/>
      <c r="AFU516" s="450"/>
      <c r="AFV516" s="450">
        <f>SUM(AFU511:AFU515)</f>
        <v>74.2</v>
      </c>
      <c r="AFW516" s="486"/>
      <c r="AFX516" s="454"/>
      <c r="AFY516" s="528"/>
      <c r="AFZ516" s="455"/>
      <c r="AGA516" s="454"/>
      <c r="AGB516" s="454"/>
      <c r="AGC516" s="454"/>
      <c r="AGD516" s="450"/>
      <c r="AGE516" s="450">
        <f>SUM(AGD511:AGD515)</f>
        <v>59.8</v>
      </c>
      <c r="AGF516" s="486"/>
      <c r="AGG516" s="454"/>
      <c r="AGH516" s="526"/>
      <c r="AGI516" s="455"/>
      <c r="AGJ516" s="454"/>
      <c r="AGK516" s="454"/>
      <c r="AGL516" s="454"/>
      <c r="AGM516" s="450"/>
      <c r="AGN516" s="450">
        <f>SUM(AGM511:AGM515)</f>
        <v>100.80000000000001</v>
      </c>
      <c r="AGO516" s="486"/>
      <c r="AGP516" s="454"/>
      <c r="AGQ516" s="526"/>
      <c r="AGR516" s="455"/>
      <c r="AGS516" s="454"/>
      <c r="AGT516" s="454"/>
      <c r="AGU516" s="454"/>
      <c r="AGV516" s="450"/>
      <c r="AGW516" s="450">
        <f>SUM(AGV511:AGV515)</f>
        <v>101.89999999999999</v>
      </c>
      <c r="AGX516" s="486"/>
      <c r="AGY516" s="454"/>
      <c r="AGZ516" s="527"/>
      <c r="AHA516" s="455"/>
      <c r="AHB516" s="454"/>
      <c r="AHC516" s="454"/>
      <c r="AHD516" s="454"/>
      <c r="AHE516" s="450"/>
      <c r="AHF516" s="450">
        <f>SUM(AHE511:AHE515)</f>
        <v>19.7</v>
      </c>
      <c r="AHG516" s="486"/>
      <c r="AHH516" s="495"/>
      <c r="AHI516" s="496"/>
      <c r="AHJ516" s="496"/>
      <c r="AHK516" s="495"/>
      <c r="AHL516" s="495"/>
      <c r="AHM516" s="495"/>
      <c r="AHN516" s="481"/>
      <c r="AHO516" s="481"/>
      <c r="AHP516" s="496"/>
      <c r="AHQ516" s="495"/>
      <c r="AHR516" s="513"/>
      <c r="AHS516" s="496"/>
      <c r="AHT516" s="495"/>
      <c r="AHU516" s="495"/>
      <c r="AHV516" s="495"/>
      <c r="AHW516" s="481"/>
      <c r="AHX516" s="481"/>
      <c r="AHY516" s="496"/>
      <c r="AHZ516" s="495"/>
      <c r="AIA516" s="513"/>
      <c r="AIB516" s="496"/>
      <c r="AIC516" s="495"/>
      <c r="AID516" s="495"/>
      <c r="AIE516" s="495"/>
      <c r="AIF516" s="481"/>
      <c r="AIG516" s="481"/>
      <c r="AIH516" s="496"/>
      <c r="AII516" s="263"/>
      <c r="AIJ516" s="433"/>
      <c r="AIK516" s="264"/>
      <c r="AIL516" s="264"/>
      <c r="AIM516" s="263"/>
      <c r="AIN516" s="264"/>
      <c r="AIO516" s="264"/>
      <c r="AIP516" s="210"/>
      <c r="AIQ516" s="264"/>
    </row>
    <row r="517" spans="1:927" s="16" customFormat="1" ht="15">
      <c r="A517" s="454" t="s">
        <v>95</v>
      </c>
      <c r="B517" s="490" t="s">
        <v>898</v>
      </c>
      <c r="C517" s="455"/>
      <c r="D517" s="523">
        <f>IF(C517="Kopman",1.7,1)</f>
        <v>1</v>
      </c>
      <c r="E517" s="492">
        <f>VLOOKUP(B517,$A$563:$F$2022,6,FALSE)</f>
        <v>20</v>
      </c>
      <c r="F517" s="454" t="s">
        <v>61</v>
      </c>
      <c r="G517" s="450">
        <f>E517*1.5*D517</f>
        <v>30</v>
      </c>
      <c r="H517" s="450"/>
      <c r="I517" s="456"/>
      <c r="J517" s="454" t="s">
        <v>95</v>
      </c>
      <c r="K517" s="525" t="s">
        <v>1637</v>
      </c>
      <c r="L517" s="455"/>
      <c r="M517" s="523">
        <f>IF(L517="Kopman",1.7,1)</f>
        <v>1</v>
      </c>
      <c r="N517" s="492">
        <f>VLOOKUP(K517,$A$563:$F$2022,6,FALSE)</f>
        <v>2</v>
      </c>
      <c r="O517" s="454" t="s">
        <v>61</v>
      </c>
      <c r="P517" s="450">
        <f>N517*1.5*M517</f>
        <v>3</v>
      </c>
      <c r="Q517" s="450"/>
      <c r="R517" s="456"/>
      <c r="S517" s="454" t="s">
        <v>95</v>
      </c>
      <c r="T517" s="525" t="s">
        <v>899</v>
      </c>
      <c r="U517" s="455"/>
      <c r="V517" s="523">
        <f>IF(U517="Kopman",1.7,1)</f>
        <v>1</v>
      </c>
      <c r="W517" s="492">
        <f>VLOOKUP(T517,$A$563:$F$2022,6,FALSE)</f>
        <v>33</v>
      </c>
      <c r="X517" s="454" t="s">
        <v>61</v>
      </c>
      <c r="Y517" s="450">
        <f>W517*1.5*V517</f>
        <v>49.5</v>
      </c>
      <c r="Z517" s="450"/>
      <c r="AA517" s="456"/>
      <c r="AB517" s="454" t="s">
        <v>95</v>
      </c>
      <c r="AC517" s="525" t="s">
        <v>483</v>
      </c>
      <c r="AD517" s="455"/>
      <c r="AE517" s="523">
        <f>IF(AD517="Kopman",1.7,1)</f>
        <v>1</v>
      </c>
      <c r="AF517" s="492">
        <f>VLOOKUP(AC517,$A$563:$F$2022,6,FALSE)</f>
        <v>18</v>
      </c>
      <c r="AG517" s="454" t="s">
        <v>61</v>
      </c>
      <c r="AH517" s="450">
        <f>AF517*1.5*AE517</f>
        <v>27</v>
      </c>
      <c r="AI517" s="450"/>
      <c r="AJ517" s="456"/>
      <c r="AK517" s="454" t="s">
        <v>95</v>
      </c>
      <c r="AL517" s="490" t="s">
        <v>898</v>
      </c>
      <c r="AM517" s="455"/>
      <c r="AN517" s="523">
        <f>IF(AM517="Kopman",1.7,1)</f>
        <v>1</v>
      </c>
      <c r="AO517" s="492">
        <f>VLOOKUP(AL517,$A$563:$F$2022,6,FALSE)</f>
        <v>20</v>
      </c>
      <c r="AP517" s="454" t="s">
        <v>61</v>
      </c>
      <c r="AQ517" s="450">
        <f>AO517*1.5*AN517</f>
        <v>30</v>
      </c>
      <c r="AR517" s="450"/>
      <c r="AS517" s="456"/>
      <c r="AT517" s="454" t="s">
        <v>95</v>
      </c>
      <c r="AU517" s="525" t="s">
        <v>483</v>
      </c>
      <c r="AV517" s="455" t="s">
        <v>2268</v>
      </c>
      <c r="AW517" s="523">
        <f>IF(AV517="Kopman",1.7,1)</f>
        <v>1.7</v>
      </c>
      <c r="AX517" s="492">
        <f>VLOOKUP(AU517,$A$563:$F$2022,6,FALSE)</f>
        <v>18</v>
      </c>
      <c r="AY517" s="454" t="s">
        <v>61</v>
      </c>
      <c r="AZ517" s="450">
        <f>AX517*1.5*AW517</f>
        <v>45.9</v>
      </c>
      <c r="BA517" s="450"/>
      <c r="BB517" s="456"/>
      <c r="BC517" s="454" t="s">
        <v>95</v>
      </c>
      <c r="BD517" s="525" t="s">
        <v>483</v>
      </c>
      <c r="BE517" s="455" t="s">
        <v>2268</v>
      </c>
      <c r="BF517" s="523">
        <f>IF(BE517="Kopman",1.7,1)</f>
        <v>1.7</v>
      </c>
      <c r="BG517" s="492">
        <f>VLOOKUP(BD517,$A$563:$F$2022,6,FALSE)</f>
        <v>18</v>
      </c>
      <c r="BH517" s="454" t="s">
        <v>61</v>
      </c>
      <c r="BI517" s="450">
        <f>BG517*1.5*BF517</f>
        <v>45.9</v>
      </c>
      <c r="BJ517" s="450"/>
      <c r="BK517" s="456"/>
      <c r="BL517" s="454" t="s">
        <v>95</v>
      </c>
      <c r="BM517" s="525" t="s">
        <v>483</v>
      </c>
      <c r="BN517" s="455"/>
      <c r="BO517" s="523">
        <f>IF(BN517="Kopman",1.7,1)</f>
        <v>1</v>
      </c>
      <c r="BP517" s="492">
        <f>VLOOKUP(BM517,$A$563:$F$2022,6,FALSE)</f>
        <v>18</v>
      </c>
      <c r="BQ517" s="454" t="s">
        <v>61</v>
      </c>
      <c r="BR517" s="450">
        <f>BP517*1.5*BO517</f>
        <v>27</v>
      </c>
      <c r="BS517" s="450"/>
      <c r="BT517" s="456"/>
      <c r="BU517" s="454" t="s">
        <v>95</v>
      </c>
      <c r="BV517" s="525" t="s">
        <v>483</v>
      </c>
      <c r="BW517" s="455"/>
      <c r="BX517" s="523">
        <f>IF(BW517="Kopman",1.7,1)</f>
        <v>1</v>
      </c>
      <c r="BY517" s="492">
        <f>VLOOKUP(BV517,$A$563:$F$2022,6,FALSE)</f>
        <v>18</v>
      </c>
      <c r="BZ517" s="454" t="s">
        <v>61</v>
      </c>
      <c r="CA517" s="450">
        <f>BY517*1.5*BX517</f>
        <v>27</v>
      </c>
      <c r="CB517" s="450"/>
      <c r="CC517" s="456"/>
      <c r="CD517" s="454" t="s">
        <v>95</v>
      </c>
      <c r="CE517" s="525" t="s">
        <v>483</v>
      </c>
      <c r="CF517" s="455"/>
      <c r="CG517" s="523">
        <f>IF(CF517="Kopman",1.7,1)</f>
        <v>1</v>
      </c>
      <c r="CH517" s="492">
        <f>VLOOKUP(CE517,$A$563:$F$2022,6,FALSE)</f>
        <v>18</v>
      </c>
      <c r="CI517" s="454" t="s">
        <v>61</v>
      </c>
      <c r="CJ517" s="450">
        <f>CH517*1.5*CG517</f>
        <v>27</v>
      </c>
      <c r="CK517" s="450"/>
      <c r="CL517" s="456"/>
      <c r="CM517" s="454" t="s">
        <v>95</v>
      </c>
      <c r="CN517" s="526" t="s">
        <v>483</v>
      </c>
      <c r="CO517" s="455"/>
      <c r="CP517" s="523">
        <f>IF(CO517="Kopman",1.7,1)</f>
        <v>1</v>
      </c>
      <c r="CQ517" s="492">
        <f>VLOOKUP(CN517,$A$563:$F$2022,6,FALSE)</f>
        <v>18</v>
      </c>
      <c r="CR517" s="454" t="s">
        <v>61</v>
      </c>
      <c r="CS517" s="450">
        <f>CQ517*1.5*CP517</f>
        <v>27</v>
      </c>
      <c r="CT517" s="450"/>
      <c r="CU517" s="456"/>
      <c r="CV517" s="454" t="s">
        <v>95</v>
      </c>
      <c r="CW517" s="525" t="s">
        <v>782</v>
      </c>
      <c r="CX517" s="455"/>
      <c r="CY517" s="523">
        <f>IF(CX517="Kopman",1.7,1)</f>
        <v>1</v>
      </c>
      <c r="CZ517" s="492">
        <f>VLOOKUP(CW517,$A$563:$F$2022,6,FALSE)</f>
        <v>13</v>
      </c>
      <c r="DA517" s="454" t="s">
        <v>61</v>
      </c>
      <c r="DB517" s="450">
        <f>CZ517*1.5*CY517</f>
        <v>19.5</v>
      </c>
      <c r="DC517" s="450"/>
      <c r="DD517" s="456"/>
      <c r="DE517" s="454" t="s">
        <v>95</v>
      </c>
      <c r="DF517" s="525" t="s">
        <v>1637</v>
      </c>
      <c r="DG517" s="455" t="s">
        <v>2268</v>
      </c>
      <c r="DH517" s="523">
        <f>IF(DG517="Kopman",1.7,1)</f>
        <v>1.7</v>
      </c>
      <c r="DI517" s="492">
        <f>VLOOKUP(DF517,$A$563:$F$2022,6,FALSE)</f>
        <v>2</v>
      </c>
      <c r="DJ517" s="454" t="s">
        <v>61</v>
      </c>
      <c r="DK517" s="450">
        <f>DI517*1.5*DH517</f>
        <v>5.0999999999999996</v>
      </c>
      <c r="DL517" s="450"/>
      <c r="DM517" s="456"/>
      <c r="DN517" s="454" t="s">
        <v>95</v>
      </c>
      <c r="DO517" s="490" t="s">
        <v>483</v>
      </c>
      <c r="DP517" s="455" t="s">
        <v>2268</v>
      </c>
      <c r="DQ517" s="523">
        <f>IF(DP517="Kopman",1.7,1)</f>
        <v>1.7</v>
      </c>
      <c r="DR517" s="492">
        <f>VLOOKUP(DO517,$A$563:$F$2022,6,FALSE)</f>
        <v>18</v>
      </c>
      <c r="DS517" s="454" t="s">
        <v>61</v>
      </c>
      <c r="DT517" s="450">
        <f>DR517*1.5*DQ517</f>
        <v>45.9</v>
      </c>
      <c r="DU517" s="450"/>
      <c r="DV517" s="456"/>
      <c r="DW517" s="454" t="s">
        <v>95</v>
      </c>
      <c r="DX517" s="506" t="s">
        <v>186</v>
      </c>
      <c r="DY517" s="455"/>
      <c r="DZ517" s="523">
        <f>IF(DY517="Kopman",1.7,1)</f>
        <v>1</v>
      </c>
      <c r="EA517" s="492" t="e">
        <f>VLOOKUP(DX517,$A$563:$F$2022,6,FALSE)</f>
        <v>#N/A</v>
      </c>
      <c r="EB517" s="454" t="s">
        <v>61</v>
      </c>
      <c r="EC517" s="450" t="e">
        <f>EA517*1.5*DZ517</f>
        <v>#N/A</v>
      </c>
      <c r="ED517" s="450"/>
      <c r="EE517" s="456"/>
      <c r="EF517" s="454" t="s">
        <v>95</v>
      </c>
      <c r="EG517" s="525" t="s">
        <v>483</v>
      </c>
      <c r="EH517" s="455"/>
      <c r="EI517" s="523">
        <f>IF(EH517="Kopman",1.7,1)</f>
        <v>1</v>
      </c>
      <c r="EJ517" s="492">
        <f>VLOOKUP(EG517,$A$563:$F$2022,6,FALSE)</f>
        <v>18</v>
      </c>
      <c r="EK517" s="454" t="s">
        <v>61</v>
      </c>
      <c r="EL517" s="450">
        <f>EJ517*1.5*EI517</f>
        <v>27</v>
      </c>
      <c r="EM517" s="450"/>
      <c r="EN517" s="456"/>
      <c r="EO517" s="454" t="s">
        <v>95</v>
      </c>
      <c r="EP517" s="525" t="s">
        <v>483</v>
      </c>
      <c r="EQ517" s="455"/>
      <c r="ER517" s="523">
        <f>IF(EQ517="Kopman",1.7,1)</f>
        <v>1</v>
      </c>
      <c r="ES517" s="492">
        <f>VLOOKUP(EP517,$A$563:$F$2022,6,FALSE)</f>
        <v>18</v>
      </c>
      <c r="ET517" s="454" t="s">
        <v>61</v>
      </c>
      <c r="EU517" s="450">
        <f>ES517*1.5*ER517</f>
        <v>27</v>
      </c>
      <c r="EV517" s="450"/>
      <c r="EW517" s="456"/>
      <c r="EX517" s="454" t="s">
        <v>95</v>
      </c>
      <c r="EY517" s="506" t="s">
        <v>186</v>
      </c>
      <c r="EZ517" s="455"/>
      <c r="FA517" s="523">
        <f>IF(EZ517="Kopman",1.7,1)</f>
        <v>1</v>
      </c>
      <c r="FB517" s="492" t="e">
        <f>VLOOKUP(EY517,$A$563:$F$2022,6,FALSE)</f>
        <v>#N/A</v>
      </c>
      <c r="FC517" s="454" t="s">
        <v>61</v>
      </c>
      <c r="FD517" s="450" t="e">
        <f>FB517*1.5*FA517</f>
        <v>#N/A</v>
      </c>
      <c r="FE517" s="450"/>
      <c r="FF517" s="456"/>
      <c r="FG517" s="454" t="s">
        <v>95</v>
      </c>
      <c r="FH517" s="525" t="s">
        <v>898</v>
      </c>
      <c r="FI517" s="455" t="s">
        <v>2268</v>
      </c>
      <c r="FJ517" s="523">
        <f>IF(FI517="Kopman",1.7,1)</f>
        <v>1.7</v>
      </c>
      <c r="FK517" s="492">
        <f>VLOOKUP(FH517,$A$563:$F$2022,6,FALSE)</f>
        <v>20</v>
      </c>
      <c r="FL517" s="454" t="s">
        <v>61</v>
      </c>
      <c r="FM517" s="450">
        <f>FK517*1.5*FJ517</f>
        <v>51</v>
      </c>
      <c r="FN517" s="450"/>
      <c r="FO517" s="456"/>
      <c r="FP517" s="454" t="s">
        <v>95</v>
      </c>
      <c r="FQ517" s="490" t="s">
        <v>637</v>
      </c>
      <c r="FR517" s="455"/>
      <c r="FS517" s="523">
        <f>IF(FR517="Kopman",1.7,1)</f>
        <v>1</v>
      </c>
      <c r="FT517" s="492">
        <f>VLOOKUP(FQ517,$A$563:$F$2022,6,FALSE)</f>
        <v>14</v>
      </c>
      <c r="FU517" s="454" t="s">
        <v>61</v>
      </c>
      <c r="FV517" s="450">
        <f>FT517*1.5*FS517</f>
        <v>21</v>
      </c>
      <c r="FW517" s="450"/>
      <c r="FX517" s="456"/>
      <c r="FY517" s="454" t="s">
        <v>95</v>
      </c>
      <c r="FZ517" s="490" t="s">
        <v>1445</v>
      </c>
      <c r="GA517" s="455"/>
      <c r="GB517" s="523">
        <f>IF(GA517="Kopman",1.7,1)</f>
        <v>1</v>
      </c>
      <c r="GC517" s="492">
        <f>VLOOKUP(FZ517,$A$563:$F$2022,6,FALSE)</f>
        <v>51</v>
      </c>
      <c r="GD517" s="454" t="s">
        <v>61</v>
      </c>
      <c r="GE517" s="450">
        <f>GC517*1.5*GB517</f>
        <v>76.5</v>
      </c>
      <c r="GF517" s="450"/>
      <c r="GG517" s="456"/>
      <c r="GH517" s="454" t="s">
        <v>95</v>
      </c>
      <c r="GI517" s="525" t="s">
        <v>477</v>
      </c>
      <c r="GJ517" s="455"/>
      <c r="GK517" s="523">
        <f>IF(GJ517="Kopman",1.7,1)</f>
        <v>1</v>
      </c>
      <c r="GL517" s="492">
        <f>VLOOKUP(GI517,$A$563:$F$2022,6,FALSE)</f>
        <v>0</v>
      </c>
      <c r="GM517" s="454" t="s">
        <v>61</v>
      </c>
      <c r="GN517" s="450">
        <f>GL517*1.5*GK517</f>
        <v>0</v>
      </c>
      <c r="GO517" s="450"/>
      <c r="GP517" s="456"/>
      <c r="GQ517" s="454" t="s">
        <v>95</v>
      </c>
      <c r="GR517" s="525" t="s">
        <v>483</v>
      </c>
      <c r="GS517" s="455" t="s">
        <v>2268</v>
      </c>
      <c r="GT517" s="523">
        <f>IF(GS517="Kopman",1.7,1)</f>
        <v>1.7</v>
      </c>
      <c r="GU517" s="492">
        <f>VLOOKUP(GR517,$A$563:$F$2022,6,FALSE)</f>
        <v>18</v>
      </c>
      <c r="GV517" s="454" t="s">
        <v>149</v>
      </c>
      <c r="GW517" s="450">
        <f>GU517*1.5</f>
        <v>27</v>
      </c>
      <c r="GX517" s="450"/>
      <c r="GY517" s="456"/>
      <c r="GZ517" s="454" t="s">
        <v>95</v>
      </c>
      <c r="HA517" s="490" t="s">
        <v>483</v>
      </c>
      <c r="HB517" s="455"/>
      <c r="HC517" s="523">
        <f>IF(HB517="Kopman",1.7,1)</f>
        <v>1</v>
      </c>
      <c r="HD517" s="492">
        <f>VLOOKUP(HA517,$A$563:$F$2022,6,FALSE)</f>
        <v>18</v>
      </c>
      <c r="HE517" s="454" t="s">
        <v>61</v>
      </c>
      <c r="HF517" s="450">
        <f>HD517*1.5*HC517</f>
        <v>27</v>
      </c>
      <c r="HG517" s="450"/>
      <c r="HH517" s="456"/>
      <c r="HI517" s="454" t="s">
        <v>95</v>
      </c>
      <c r="HJ517" s="525" t="s">
        <v>483</v>
      </c>
      <c r="HK517" s="455" t="s">
        <v>2268</v>
      </c>
      <c r="HL517" s="523">
        <f>IF(HK517="Kopman",1.7,1)</f>
        <v>1.7</v>
      </c>
      <c r="HM517" s="492">
        <f>VLOOKUP(HJ517,$A$563:$F$2022,6,FALSE)</f>
        <v>18</v>
      </c>
      <c r="HN517" s="454" t="s">
        <v>149</v>
      </c>
      <c r="HO517" s="450">
        <f>HM517*1.5</f>
        <v>27</v>
      </c>
      <c r="HP517" s="450"/>
      <c r="HQ517" s="456"/>
      <c r="HR517" s="454" t="s">
        <v>95</v>
      </c>
      <c r="HS517" s="490" t="s">
        <v>443</v>
      </c>
      <c r="HT517" s="455"/>
      <c r="HU517" s="523">
        <f>IF(HT517="Kopman",1.7,1)</f>
        <v>1</v>
      </c>
      <c r="HV517" s="492">
        <f>VLOOKUP(HS517,$A$563:$F$2022,6,FALSE)</f>
        <v>0</v>
      </c>
      <c r="HW517" s="454" t="s">
        <v>61</v>
      </c>
      <c r="HX517" s="450">
        <f>HV517*1.5*HU517</f>
        <v>0</v>
      </c>
      <c r="HY517" s="450"/>
      <c r="HZ517" s="456"/>
      <c r="IA517" s="454" t="s">
        <v>95</v>
      </c>
      <c r="IB517" s="525" t="s">
        <v>898</v>
      </c>
      <c r="IC517" s="455"/>
      <c r="ID517" s="523">
        <f>IF(IC517="Kopman",1.7,1)</f>
        <v>1</v>
      </c>
      <c r="IE517" s="492">
        <f>VLOOKUP(IB517,$A$563:$F$2022,6,FALSE)</f>
        <v>20</v>
      </c>
      <c r="IF517" s="454" t="s">
        <v>149</v>
      </c>
      <c r="IG517" s="450">
        <f>IE517*1.5</f>
        <v>30</v>
      </c>
      <c r="IH517" s="450"/>
      <c r="II517" s="456"/>
      <c r="IJ517" s="454" t="s">
        <v>95</v>
      </c>
      <c r="IK517" s="525" t="s">
        <v>899</v>
      </c>
      <c r="IL517" s="455" t="s">
        <v>2268</v>
      </c>
      <c r="IM517" s="523">
        <f>IF(IL517="Kopman",1.7,1)</f>
        <v>1.7</v>
      </c>
      <c r="IN517" s="492">
        <f>VLOOKUP(IK517,$A$563:$F$2022,6,FALSE)</f>
        <v>33</v>
      </c>
      <c r="IO517" s="454" t="s">
        <v>61</v>
      </c>
      <c r="IP517" s="450">
        <f>IN517*1.5*IM517</f>
        <v>84.149999999999991</v>
      </c>
      <c r="IQ517" s="450"/>
      <c r="IR517" s="456"/>
      <c r="IS517" s="454" t="s">
        <v>95</v>
      </c>
      <c r="IT517" s="525" t="s">
        <v>537</v>
      </c>
      <c r="IU517" s="455"/>
      <c r="IV517" s="523">
        <f>IF(IU517="Kopman",1.7,1)</f>
        <v>1</v>
      </c>
      <c r="IW517" s="492">
        <f>VLOOKUP(IT517,$A$563:$F$2022,6,FALSE)</f>
        <v>4</v>
      </c>
      <c r="IX517" s="454" t="s">
        <v>61</v>
      </c>
      <c r="IY517" s="450">
        <f>IW517*1.5*IV517</f>
        <v>6</v>
      </c>
      <c r="IZ517" s="450"/>
      <c r="JA517" s="456"/>
      <c r="JB517" s="454" t="s">
        <v>95</v>
      </c>
      <c r="JC517" s="525" t="s">
        <v>483</v>
      </c>
      <c r="JD517" s="455"/>
      <c r="JE517" s="523">
        <f>IF(JD517="Kopman",1.7,1)</f>
        <v>1</v>
      </c>
      <c r="JF517" s="492">
        <f>VLOOKUP(JC517,$A$563:$F$2022,6,FALSE)</f>
        <v>18</v>
      </c>
      <c r="JG517" s="454" t="s">
        <v>61</v>
      </c>
      <c r="JH517" s="450">
        <f>JF517*1.5*JE517</f>
        <v>27</v>
      </c>
      <c r="JI517" s="450"/>
      <c r="JJ517" s="456"/>
      <c r="JK517" s="454" t="s">
        <v>95</v>
      </c>
      <c r="JL517" s="525" t="s">
        <v>446</v>
      </c>
      <c r="JM517" s="455"/>
      <c r="JN517" s="523">
        <f>IF(JM517="Kopman",1.7,1)</f>
        <v>1</v>
      </c>
      <c r="JO517" s="492">
        <f>VLOOKUP(JL517,$A$563:$F$2022,6,FALSE)</f>
        <v>75</v>
      </c>
      <c r="JP517" s="454" t="s">
        <v>61</v>
      </c>
      <c r="JQ517" s="450">
        <f>JO517*1.5*JN517</f>
        <v>112.5</v>
      </c>
      <c r="JR517" s="450"/>
      <c r="JS517" s="456"/>
      <c r="JT517" s="454" t="s">
        <v>95</v>
      </c>
      <c r="JU517" s="525" t="s">
        <v>483</v>
      </c>
      <c r="JV517" s="455"/>
      <c r="JW517" s="523">
        <f>IF(JV517="Kopman",1.7,1)</f>
        <v>1</v>
      </c>
      <c r="JX517" s="492">
        <f>VLOOKUP(JU517,$A$563:$F$2022,6,FALSE)</f>
        <v>18</v>
      </c>
      <c r="JY517" s="454" t="s">
        <v>61</v>
      </c>
      <c r="JZ517" s="450">
        <f>JX517*1.5*JW517</f>
        <v>27</v>
      </c>
      <c r="KA517" s="450"/>
      <c r="KB517" s="456"/>
      <c r="KC517" s="454" t="s">
        <v>95</v>
      </c>
      <c r="KD517" s="525" t="s">
        <v>457</v>
      </c>
      <c r="KE517" s="455"/>
      <c r="KF517" s="523">
        <f>IF(KE517="Kopman",1.7,1)</f>
        <v>1</v>
      </c>
      <c r="KG517" s="492">
        <f>VLOOKUP(KD517,$A$563:$F$2022,6,FALSE)</f>
        <v>0</v>
      </c>
      <c r="KH517" s="454" t="s">
        <v>61</v>
      </c>
      <c r="KI517" s="450">
        <f>KG517*1.5*KF517</f>
        <v>0</v>
      </c>
      <c r="KJ517" s="450"/>
      <c r="KK517" s="456"/>
      <c r="KL517" s="454" t="s">
        <v>95</v>
      </c>
      <c r="KM517" s="525" t="s">
        <v>637</v>
      </c>
      <c r="KN517" s="455"/>
      <c r="KO517" s="523">
        <f>IF(KN517="Kopman",1.7,1)</f>
        <v>1</v>
      </c>
      <c r="KP517" s="492">
        <f>VLOOKUP(KM517,$A$563:$F$2022,6,FALSE)</f>
        <v>14</v>
      </c>
      <c r="KQ517" s="454" t="s">
        <v>149</v>
      </c>
      <c r="KR517" s="450">
        <f>KP517*1.5</f>
        <v>21</v>
      </c>
      <c r="KS517" s="450"/>
      <c r="KT517" s="456"/>
      <c r="KU517" s="454" t="s">
        <v>95</v>
      </c>
      <c r="KV517" s="525" t="s">
        <v>483</v>
      </c>
      <c r="KW517" s="455"/>
      <c r="KX517" s="523">
        <f>IF(KW517="Kopman",1.7,1)</f>
        <v>1</v>
      </c>
      <c r="KY517" s="492">
        <f>VLOOKUP(KV517,$A$563:$F$2022,6,FALSE)</f>
        <v>18</v>
      </c>
      <c r="KZ517" s="454" t="s">
        <v>61</v>
      </c>
      <c r="LA517" s="450">
        <f>KY517*1.5*KX517</f>
        <v>27</v>
      </c>
      <c r="LB517" s="450"/>
      <c r="LC517" s="456"/>
      <c r="LD517" s="454" t="s">
        <v>95</v>
      </c>
      <c r="LE517" s="525" t="s">
        <v>572</v>
      </c>
      <c r="LF517" s="455"/>
      <c r="LG517" s="523">
        <f>IF(LF517="Kopman",1.7,1)</f>
        <v>1</v>
      </c>
      <c r="LH517" s="492">
        <f>VLOOKUP(LE517,$A$563:$F$2022,6,FALSE)</f>
        <v>36</v>
      </c>
      <c r="LI517" s="454" t="s">
        <v>61</v>
      </c>
      <c r="LJ517" s="450">
        <f>LH517*1.5*LG517</f>
        <v>54</v>
      </c>
      <c r="LK517" s="450"/>
      <c r="LL517" s="456"/>
      <c r="LM517" s="454" t="s">
        <v>95</v>
      </c>
      <c r="LN517" s="525" t="s">
        <v>477</v>
      </c>
      <c r="LO517" s="455"/>
      <c r="LP517" s="523">
        <f>IF(LO517="Kopman",1.7,1)</f>
        <v>1</v>
      </c>
      <c r="LQ517" s="492">
        <f>VLOOKUP(LN517,$A$563:$F$2022,6,FALSE)</f>
        <v>0</v>
      </c>
      <c r="LR517" s="454" t="s">
        <v>61</v>
      </c>
      <c r="LS517" s="450">
        <f>LQ517*1.5*LP517</f>
        <v>0</v>
      </c>
      <c r="LT517" s="450"/>
      <c r="LU517" s="456"/>
      <c r="LV517" s="454" t="s">
        <v>95</v>
      </c>
      <c r="LW517" s="525" t="s">
        <v>572</v>
      </c>
      <c r="LX517" s="455"/>
      <c r="LY517" s="523">
        <f>IF(LX517="Kopman",1.7,1)</f>
        <v>1</v>
      </c>
      <c r="LZ517" s="492">
        <f>VLOOKUP(LW517,$A$563:$F$2022,6,FALSE)</f>
        <v>36</v>
      </c>
      <c r="MA517" s="454" t="s">
        <v>61</v>
      </c>
      <c r="MB517" s="450">
        <f>LZ517*1.5*LY517</f>
        <v>54</v>
      </c>
      <c r="MC517" s="450"/>
      <c r="MD517" s="456"/>
      <c r="ME517" s="454" t="s">
        <v>95</v>
      </c>
      <c r="MF517" s="527" t="s">
        <v>1445</v>
      </c>
      <c r="MG517" s="455"/>
      <c r="MH517" s="523">
        <f>IF(MG517="Kopman",1.7,1)</f>
        <v>1</v>
      </c>
      <c r="MI517" s="492">
        <f>VLOOKUP(MF517,$A$563:$F$2022,6,FALSE)</f>
        <v>51</v>
      </c>
      <c r="MJ517" s="454" t="s">
        <v>61</v>
      </c>
      <c r="MK517" s="450">
        <f>MI517*1.5*MH517</f>
        <v>76.5</v>
      </c>
      <c r="ML517" s="450"/>
      <c r="MM517" s="456"/>
      <c r="MN517" s="454" t="s">
        <v>95</v>
      </c>
      <c r="MO517" s="525" t="s">
        <v>611</v>
      </c>
      <c r="MP517" s="455"/>
      <c r="MQ517" s="523">
        <f>IF(MP517="Kopman",1.7,1)</f>
        <v>1</v>
      </c>
      <c r="MR517" s="492">
        <f>VLOOKUP(MO517,$A$563:$F$2022,6,FALSE)</f>
        <v>0</v>
      </c>
      <c r="MS517" s="454" t="s">
        <v>61</v>
      </c>
      <c r="MT517" s="450">
        <f>MR517*1.5*MQ517</f>
        <v>0</v>
      </c>
      <c r="MU517" s="450"/>
      <c r="MV517" s="456"/>
      <c r="MW517" s="454" t="s">
        <v>95</v>
      </c>
      <c r="MX517" s="525" t="s">
        <v>477</v>
      </c>
      <c r="MY517" s="455"/>
      <c r="MZ517" s="523">
        <f>IF(MY517="Kopman",1.7,1)</f>
        <v>1</v>
      </c>
      <c r="NA517" s="492">
        <f>VLOOKUP(MX517,$A$563:$F$2022,6,FALSE)</f>
        <v>0</v>
      </c>
      <c r="NB517" s="454" t="s">
        <v>61</v>
      </c>
      <c r="NC517" s="450">
        <f>NA517*1.5*MZ517</f>
        <v>0</v>
      </c>
      <c r="ND517" s="450"/>
      <c r="NE517" s="456"/>
      <c r="NF517" s="454" t="s">
        <v>95</v>
      </c>
      <c r="NG517" s="525" t="s">
        <v>537</v>
      </c>
      <c r="NH517" s="455"/>
      <c r="NI517" s="523">
        <f>IF(NH517="Kopman",1.7,1)</f>
        <v>1</v>
      </c>
      <c r="NJ517" s="492">
        <f>VLOOKUP(NG517,$A$563:$F$2022,6,FALSE)</f>
        <v>4</v>
      </c>
      <c r="NK517" s="454" t="s">
        <v>61</v>
      </c>
      <c r="NL517" s="450">
        <f>NJ517*1.5*NI517</f>
        <v>6</v>
      </c>
      <c r="NM517" s="450"/>
      <c r="NN517" s="456"/>
      <c r="NO517" s="454" t="s">
        <v>95</v>
      </c>
      <c r="NP517" s="525" t="s">
        <v>1927</v>
      </c>
      <c r="NQ517" s="455"/>
      <c r="NR517" s="523">
        <f>IF(NQ517="Kopman",1.7,1)</f>
        <v>1</v>
      </c>
      <c r="NS517" s="492">
        <f>VLOOKUP(NP517,$A$563:$F$2022,6,FALSE)</f>
        <v>0</v>
      </c>
      <c r="NT517" s="454" t="s">
        <v>61</v>
      </c>
      <c r="NU517" s="450">
        <f>NS517*1.5*NR517</f>
        <v>0</v>
      </c>
      <c r="NV517" s="450"/>
      <c r="NW517" s="456"/>
      <c r="NX517" s="454" t="s">
        <v>95</v>
      </c>
      <c r="NY517" s="490" t="s">
        <v>754</v>
      </c>
      <c r="NZ517" s="455"/>
      <c r="OA517" s="455"/>
      <c r="OB517" s="492">
        <f>VLOOKUP(NY517,$A$563:$F$2022,6,FALSE)</f>
        <v>0</v>
      </c>
      <c r="OC517" s="454" t="s">
        <v>149</v>
      </c>
      <c r="OD517" s="450">
        <f>OB517*1.5</f>
        <v>0</v>
      </c>
      <c r="OE517" s="450"/>
      <c r="OF517" s="456"/>
      <c r="OG517" s="454" t="s">
        <v>95</v>
      </c>
      <c r="OH517" s="525" t="s">
        <v>754</v>
      </c>
      <c r="OI517" s="455"/>
      <c r="OJ517" s="523">
        <f>IF(OI517="Kopman",1.7,1)</f>
        <v>1</v>
      </c>
      <c r="OK517" s="492">
        <f>VLOOKUP(OH517,$A$563:$F$2022,6,FALSE)</f>
        <v>0</v>
      </c>
      <c r="OL517" s="454" t="s">
        <v>61</v>
      </c>
      <c r="OM517" s="450">
        <f>OK517*1.5*OJ517</f>
        <v>0</v>
      </c>
      <c r="ON517" s="450"/>
      <c r="OO517" s="456"/>
      <c r="OP517" s="454" t="s">
        <v>95</v>
      </c>
      <c r="OQ517" s="490" t="s">
        <v>1445</v>
      </c>
      <c r="OR517" s="455"/>
      <c r="OS517" s="523">
        <f>IF(OR517="Kopman",1.7,1)</f>
        <v>1</v>
      </c>
      <c r="OT517" s="492">
        <f>VLOOKUP(OQ517,$A$563:$F$2022,6,FALSE)</f>
        <v>51</v>
      </c>
      <c r="OU517" s="454" t="s">
        <v>61</v>
      </c>
      <c r="OV517" s="450">
        <f>OT517*1.5*OS517</f>
        <v>76.5</v>
      </c>
      <c r="OW517" s="450"/>
      <c r="OX517" s="456"/>
      <c r="OY517" s="454" t="s">
        <v>95</v>
      </c>
      <c r="OZ517" s="525" t="s">
        <v>472</v>
      </c>
      <c r="PA517" s="455"/>
      <c r="PB517" s="523">
        <f>IF(PA517="Kopman",1.7,1)</f>
        <v>1</v>
      </c>
      <c r="PC517" s="492">
        <f>VLOOKUP(OZ517,$A$563:$F$2022,6,FALSE)</f>
        <v>0</v>
      </c>
      <c r="PD517" s="454" t="s">
        <v>61</v>
      </c>
      <c r="PE517" s="450">
        <f>PC517*1.5*PB517</f>
        <v>0</v>
      </c>
      <c r="PF517" s="450"/>
      <c r="PG517" s="456"/>
      <c r="PH517" s="454" t="s">
        <v>95</v>
      </c>
      <c r="PI517" s="525" t="s">
        <v>483</v>
      </c>
      <c r="PJ517" s="455"/>
      <c r="PK517" s="523">
        <f>IF(PJ517="Kopman",1.7,1)</f>
        <v>1</v>
      </c>
      <c r="PL517" s="492">
        <f>VLOOKUP(PI517,$A$563:$F$2022,6,FALSE)</f>
        <v>18</v>
      </c>
      <c r="PM517" s="454" t="s">
        <v>61</v>
      </c>
      <c r="PN517" s="450">
        <f>PL517*1.5*PK517</f>
        <v>27</v>
      </c>
      <c r="PO517" s="450"/>
      <c r="PP517" s="456"/>
      <c r="PQ517" s="454" t="s">
        <v>95</v>
      </c>
      <c r="PR517" s="490" t="s">
        <v>483</v>
      </c>
      <c r="PS517" s="455"/>
      <c r="PT517" s="523">
        <f>IF(PS517="Kopman",1.7,1)</f>
        <v>1</v>
      </c>
      <c r="PU517" s="492">
        <f>VLOOKUP(PR517,$A$563:$F$2022,6,FALSE)</f>
        <v>18</v>
      </c>
      <c r="PV517" s="454" t="s">
        <v>61</v>
      </c>
      <c r="PW517" s="450">
        <f>PU517*1.5*PT517</f>
        <v>27</v>
      </c>
      <c r="PX517" s="450"/>
      <c r="PY517" s="456"/>
      <c r="PZ517" s="454" t="s">
        <v>95</v>
      </c>
      <c r="QA517" s="525" t="s">
        <v>483</v>
      </c>
      <c r="QB517" s="455" t="s">
        <v>2268</v>
      </c>
      <c r="QC517" s="523">
        <f>IF(QB517="Kopman",1.7,1)</f>
        <v>1.7</v>
      </c>
      <c r="QD517" s="492">
        <f>VLOOKUP(QA517,$A$563:$F$2022,6,FALSE)</f>
        <v>18</v>
      </c>
      <c r="QE517" s="454" t="s">
        <v>61</v>
      </c>
      <c r="QF517" s="450">
        <f>QD517*1.5*QC517</f>
        <v>45.9</v>
      </c>
      <c r="QG517" s="450"/>
      <c r="QH517" s="456"/>
      <c r="QI517" s="454" t="s">
        <v>95</v>
      </c>
      <c r="QJ517" s="490" t="s">
        <v>457</v>
      </c>
      <c r="QK517" s="455"/>
      <c r="QL517" s="523">
        <f>IF(QK517="Kopman",1.7,1)</f>
        <v>1</v>
      </c>
      <c r="QM517" s="492">
        <f>VLOOKUP(QJ517,$A$563:$F$2022,6,FALSE)</f>
        <v>0</v>
      </c>
      <c r="QN517" s="454" t="s">
        <v>61</v>
      </c>
      <c r="QO517" s="450">
        <f>QM517*1.5*QL517</f>
        <v>0</v>
      </c>
      <c r="QP517" s="450"/>
      <c r="QQ517" s="456"/>
      <c r="QR517" s="454" t="s">
        <v>95</v>
      </c>
      <c r="QS517" s="525" t="s">
        <v>483</v>
      </c>
      <c r="QT517" s="455"/>
      <c r="QU517" s="523">
        <f>IF(QT517="Kopman",1.7,1)</f>
        <v>1</v>
      </c>
      <c r="QV517" s="492">
        <f>VLOOKUP(QS517,$A$563:$F$2022,6,FALSE)</f>
        <v>18</v>
      </c>
      <c r="QW517" s="454" t="s">
        <v>61</v>
      </c>
      <c r="QX517" s="450">
        <f>QV517*1.5*QU517</f>
        <v>27</v>
      </c>
      <c r="QY517" s="450"/>
      <c r="QZ517" s="456"/>
      <c r="RA517" s="454" t="s">
        <v>95</v>
      </c>
      <c r="RB517" s="490" t="s">
        <v>898</v>
      </c>
      <c r="RC517" s="455"/>
      <c r="RD517" s="523">
        <f>IF(RC517="Kopman",1.7,1)</f>
        <v>1</v>
      </c>
      <c r="RE517" s="492">
        <f>VLOOKUP(RB517,$A$563:$F$2022,6,FALSE)</f>
        <v>20</v>
      </c>
      <c r="RF517" s="454" t="s">
        <v>61</v>
      </c>
      <c r="RG517" s="450">
        <f>RE517*1.5*RD517</f>
        <v>30</v>
      </c>
      <c r="RH517" s="450"/>
      <c r="RI517" s="456"/>
      <c r="RJ517" s="454" t="s">
        <v>95</v>
      </c>
      <c r="RK517" s="506" t="s">
        <v>186</v>
      </c>
      <c r="RL517" s="455"/>
      <c r="RM517" s="455"/>
      <c r="RN517" s="492" t="e">
        <f>VLOOKUP(RK517,$A$563:$F$2022,6,FALSE)</f>
        <v>#N/A</v>
      </c>
      <c r="RO517" s="454" t="s">
        <v>149</v>
      </c>
      <c r="RP517" s="450" t="e">
        <f>RN517*1.5</f>
        <v>#N/A</v>
      </c>
      <c r="RQ517" s="450"/>
      <c r="RR517" s="456"/>
      <c r="RS517" s="454" t="s">
        <v>95</v>
      </c>
      <c r="RT517" s="525" t="s">
        <v>472</v>
      </c>
      <c r="RU517" s="455"/>
      <c r="RV517" s="523">
        <f>IF(RU517="Kopman",1.7,1)</f>
        <v>1</v>
      </c>
      <c r="RW517" s="492">
        <f>VLOOKUP(RT517,$A$563:$F$2022,6,FALSE)</f>
        <v>0</v>
      </c>
      <c r="RX517" s="454" t="s">
        <v>61</v>
      </c>
      <c r="RY517" s="450">
        <f>RW517*1.5*RV517</f>
        <v>0</v>
      </c>
      <c r="RZ517" s="450"/>
      <c r="SA517" s="486"/>
      <c r="SB517" s="454" t="s">
        <v>95</v>
      </c>
      <c r="SC517" s="525" t="s">
        <v>483</v>
      </c>
      <c r="SD517" s="455"/>
      <c r="SE517" s="523">
        <f>IF(SD517="Kopman",1.7,1)</f>
        <v>1</v>
      </c>
      <c r="SF517" s="492">
        <f>VLOOKUP(SC517,$A$563:$F$2022,6,FALSE)</f>
        <v>18</v>
      </c>
      <c r="SG517" s="454" t="s">
        <v>61</v>
      </c>
      <c r="SH517" s="450">
        <f>SF517*1.5*SE517</f>
        <v>27</v>
      </c>
      <c r="SI517" s="450"/>
      <c r="SJ517" s="486"/>
      <c r="SK517" s="454" t="s">
        <v>95</v>
      </c>
      <c r="SL517" s="525" t="s">
        <v>1445</v>
      </c>
      <c r="SM517" s="455"/>
      <c r="SN517" s="523">
        <f>IF(SM517="Kopman",1.7,1)</f>
        <v>1</v>
      </c>
      <c r="SO517" s="492">
        <f>VLOOKUP(SL517,$A$563:$F$2022,6,FALSE)</f>
        <v>51</v>
      </c>
      <c r="SP517" s="454" t="s">
        <v>61</v>
      </c>
      <c r="SQ517" s="450">
        <f>SO517*1.5*SN517</f>
        <v>76.5</v>
      </c>
      <c r="SR517" s="450"/>
      <c r="SS517" s="486"/>
      <c r="ST517" s="454" t="s">
        <v>95</v>
      </c>
      <c r="SU517" s="525" t="s">
        <v>483</v>
      </c>
      <c r="SV517" s="455"/>
      <c r="SW517" s="523">
        <f>IF(SV517="Kopman",1.7,1)</f>
        <v>1</v>
      </c>
      <c r="SX517" s="492">
        <f>VLOOKUP(SU517,$A$563:$F$2022,6,FALSE)</f>
        <v>18</v>
      </c>
      <c r="SY517" s="454" t="s">
        <v>61</v>
      </c>
      <c r="SZ517" s="450">
        <f>SX517*1.5*SW517</f>
        <v>27</v>
      </c>
      <c r="TA517" s="450"/>
      <c r="TB517" s="486"/>
      <c r="TC517" s="454" t="s">
        <v>95</v>
      </c>
      <c r="TD517" s="525" t="s">
        <v>898</v>
      </c>
      <c r="TE517" s="455"/>
      <c r="TF517" s="523">
        <f>IF(TE517="Kopman",1.7,1)</f>
        <v>1</v>
      </c>
      <c r="TG517" s="492">
        <f>VLOOKUP(TD517,$A$563:$F$2022,6,FALSE)</f>
        <v>20</v>
      </c>
      <c r="TH517" s="454" t="s">
        <v>149</v>
      </c>
      <c r="TI517" s="450">
        <f>TG517*1.5</f>
        <v>30</v>
      </c>
      <c r="TJ517" s="455"/>
      <c r="TK517" s="486"/>
      <c r="TL517" s="454" t="s">
        <v>95</v>
      </c>
      <c r="TM517" s="525" t="s">
        <v>457</v>
      </c>
      <c r="TN517" s="455"/>
      <c r="TO517" s="523">
        <f>IF(TN517="Kopman",1.7,1)</f>
        <v>1</v>
      </c>
      <c r="TP517" s="492">
        <f>VLOOKUP(TM517,$A$563:$F$2022,6,FALSE)</f>
        <v>0</v>
      </c>
      <c r="TQ517" s="454" t="s">
        <v>61</v>
      </c>
      <c r="TR517" s="450">
        <f>TP517*1.5*TO517</f>
        <v>0</v>
      </c>
      <c r="TS517" s="450"/>
      <c r="TT517" s="486"/>
      <c r="TU517" s="454" t="s">
        <v>95</v>
      </c>
      <c r="TV517" s="506" t="s">
        <v>186</v>
      </c>
      <c r="TW517" s="455"/>
      <c r="TX517" s="523">
        <f>IF(TW517="Kopman",1.7,1)</f>
        <v>1</v>
      </c>
      <c r="TY517" s="492" t="e">
        <f>VLOOKUP(TV517,$A$563:$F$2022,6,FALSE)</f>
        <v>#N/A</v>
      </c>
      <c r="TZ517" s="454" t="s">
        <v>61</v>
      </c>
      <c r="UA517" s="450" t="e">
        <f>TY517*1.5*TX517</f>
        <v>#N/A</v>
      </c>
      <c r="UB517" s="450"/>
      <c r="UC517" s="486"/>
      <c r="UD517" s="454" t="s">
        <v>95</v>
      </c>
      <c r="UE517" s="525" t="s">
        <v>611</v>
      </c>
      <c r="UF517" s="455"/>
      <c r="UG517" s="523">
        <f>IF(UF517="Kopman",1.7,1)</f>
        <v>1</v>
      </c>
      <c r="UH517" s="492">
        <f>VLOOKUP(UE517,$A$563:$F$2022,6,FALSE)</f>
        <v>0</v>
      </c>
      <c r="UI517" s="454" t="s">
        <v>61</v>
      </c>
      <c r="UJ517" s="450">
        <f>UH517*1.5*UG517</f>
        <v>0</v>
      </c>
      <c r="UK517" s="450"/>
      <c r="UL517" s="486"/>
      <c r="UM517" s="454" t="s">
        <v>95</v>
      </c>
      <c r="UN517" s="506" t="s">
        <v>186</v>
      </c>
      <c r="UO517" s="455"/>
      <c r="UP517" s="523">
        <f>IF(UO517="Kopman",1.7,1)</f>
        <v>1</v>
      </c>
      <c r="UQ517" s="492" t="e">
        <f>VLOOKUP(UN517,$A$563:$F$2022,6,FALSE)</f>
        <v>#N/A</v>
      </c>
      <c r="UR517" s="454" t="s">
        <v>61</v>
      </c>
      <c r="US517" s="450" t="e">
        <f>UQ517*1.5*UP517</f>
        <v>#N/A</v>
      </c>
      <c r="UT517" s="450"/>
      <c r="UU517" s="486"/>
      <c r="UV517" s="454" t="s">
        <v>95</v>
      </c>
      <c r="UW517" s="525" t="s">
        <v>483</v>
      </c>
      <c r="UX517" s="455"/>
      <c r="UY517" s="523">
        <f>IF(UX517="Kopman",1.7,1)</f>
        <v>1</v>
      </c>
      <c r="UZ517" s="492">
        <f>VLOOKUP(UW517,$A$563:$F$2022,6,FALSE)</f>
        <v>18</v>
      </c>
      <c r="VA517" s="454" t="s">
        <v>61</v>
      </c>
      <c r="VB517" s="450">
        <f>UZ517*1.5*UY517</f>
        <v>27</v>
      </c>
      <c r="VC517" s="450"/>
      <c r="VD517" s="486"/>
      <c r="VE517" s="454" t="s">
        <v>95</v>
      </c>
      <c r="VF517" s="506" t="s">
        <v>186</v>
      </c>
      <c r="VG517" s="455"/>
      <c r="VH517" s="523">
        <f>IF(VG517="Kopman",1.7,1)</f>
        <v>1</v>
      </c>
      <c r="VI517" s="492" t="e">
        <f>VLOOKUP(VF517,$A$563:$F$2022,6,FALSE)</f>
        <v>#N/A</v>
      </c>
      <c r="VJ517" s="454" t="s">
        <v>61</v>
      </c>
      <c r="VK517" s="450" t="e">
        <f>VI517*1.5*VH517</f>
        <v>#N/A</v>
      </c>
      <c r="VL517" s="450"/>
      <c r="VM517" s="486"/>
      <c r="VN517" s="454" t="s">
        <v>95</v>
      </c>
      <c r="VO517" s="525" t="s">
        <v>483</v>
      </c>
      <c r="VP517" s="455"/>
      <c r="VQ517" s="523">
        <f>IF(VP517="Kopman",1.7,1)</f>
        <v>1</v>
      </c>
      <c r="VR517" s="492">
        <f>VLOOKUP(VO517,$A$563:$F$2022,6,FALSE)</f>
        <v>18</v>
      </c>
      <c r="VS517" s="454" t="s">
        <v>61</v>
      </c>
      <c r="VT517" s="450">
        <f>VR517*1.5*VQ517</f>
        <v>27</v>
      </c>
      <c r="VU517" s="450"/>
      <c r="VV517" s="486"/>
      <c r="VW517" s="454" t="s">
        <v>95</v>
      </c>
      <c r="VX517" s="506" t="s">
        <v>186</v>
      </c>
      <c r="VY517" s="455"/>
      <c r="VZ517" s="455"/>
      <c r="WA517" s="492" t="e">
        <f>VLOOKUP(VX517,$A$563:$F$2022,6,FALSE)</f>
        <v>#N/A</v>
      </c>
      <c r="WB517" s="454" t="s">
        <v>149</v>
      </c>
      <c r="WC517" s="450" t="e">
        <f>WA517*1.5</f>
        <v>#N/A</v>
      </c>
      <c r="WD517" s="455"/>
      <c r="WE517" s="486"/>
      <c r="WF517" s="454" t="s">
        <v>95</v>
      </c>
      <c r="WG517" s="525" t="s">
        <v>483</v>
      </c>
      <c r="WH517" s="455"/>
      <c r="WI517" s="523">
        <f>IF(WH517="Kopman",1.7,1)</f>
        <v>1</v>
      </c>
      <c r="WJ517" s="492">
        <f>VLOOKUP(WG517,$A$563:$F$2022,6,FALSE)</f>
        <v>18</v>
      </c>
      <c r="WK517" s="454" t="s">
        <v>149</v>
      </c>
      <c r="WL517" s="450">
        <f>WJ517*1.5</f>
        <v>27</v>
      </c>
      <c r="WM517" s="455"/>
      <c r="WN517" s="486"/>
      <c r="WO517" s="454" t="s">
        <v>95</v>
      </c>
      <c r="WP517" s="525" t="s">
        <v>1637</v>
      </c>
      <c r="WQ517" s="492"/>
      <c r="WR517" s="523">
        <f>IF(WQ517="Kopman",1.7,1)</f>
        <v>1</v>
      </c>
      <c r="WS517" s="492">
        <f>VLOOKUP(WP517,$A$563:$F$2022,6,FALSE)</f>
        <v>2</v>
      </c>
      <c r="WT517" s="454" t="s">
        <v>61</v>
      </c>
      <c r="WU517" s="450">
        <f>WS517*1.5*WR517</f>
        <v>3</v>
      </c>
      <c r="WV517" s="450"/>
      <c r="WW517" s="486"/>
      <c r="WX517" s="454" t="s">
        <v>95</v>
      </c>
      <c r="WY517" s="525" t="s">
        <v>457</v>
      </c>
      <c r="WZ517" s="455"/>
      <c r="XA517" s="523">
        <f>IF(WZ517="Kopman",1.7,1)</f>
        <v>1</v>
      </c>
      <c r="XB517" s="492">
        <f>VLOOKUP(WY517,$A$563:$F$2022,6,FALSE)</f>
        <v>0</v>
      </c>
      <c r="XC517" s="454" t="s">
        <v>149</v>
      </c>
      <c r="XD517" s="450">
        <f>XB517*1.5</f>
        <v>0</v>
      </c>
      <c r="XE517" s="455"/>
      <c r="XF517" s="486"/>
      <c r="XG517" s="454" t="s">
        <v>95</v>
      </c>
      <c r="XH517" s="506" t="s">
        <v>186</v>
      </c>
      <c r="XI517" s="455"/>
      <c r="XJ517" s="455"/>
      <c r="XK517" s="492" t="e">
        <f>VLOOKUP(XH517,$A$563:$F$2022,6,FALSE)</f>
        <v>#N/A</v>
      </c>
      <c r="XL517" s="454" t="s">
        <v>149</v>
      </c>
      <c r="XM517" s="450" t="e">
        <f>XK517*1.5</f>
        <v>#N/A</v>
      </c>
      <c r="XN517" s="455"/>
      <c r="XO517" s="486"/>
      <c r="XP517" s="454" t="s">
        <v>95</v>
      </c>
      <c r="XQ517" s="525" t="s">
        <v>580</v>
      </c>
      <c r="XR517" s="455"/>
      <c r="XS517" s="523">
        <f>IF(XR517="Kopman",1.7,1)</f>
        <v>1</v>
      </c>
      <c r="XT517" s="492">
        <f>VLOOKUP(XQ517,$A$563:$F$2022,6,FALSE)</f>
        <v>8</v>
      </c>
      <c r="XU517" s="454" t="s">
        <v>61</v>
      </c>
      <c r="XV517" s="450">
        <f>XT517*1.5*XS517</f>
        <v>12</v>
      </c>
      <c r="XW517" s="450"/>
      <c r="XX517" s="486"/>
      <c r="XY517" s="454" t="s">
        <v>95</v>
      </c>
      <c r="XZ517" s="525" t="s">
        <v>483</v>
      </c>
      <c r="YA517" s="455"/>
      <c r="YB517" s="523">
        <f>IF(YA517="Kopman",1.7,1)</f>
        <v>1</v>
      </c>
      <c r="YC517" s="492">
        <f>VLOOKUP(XZ517,$A$563:$F$2022,6,FALSE)</f>
        <v>18</v>
      </c>
      <c r="YD517" s="454" t="s">
        <v>149</v>
      </c>
      <c r="YE517" s="450">
        <f>YC517*1.5</f>
        <v>27</v>
      </c>
      <c r="YF517" s="455"/>
      <c r="YG517" s="486"/>
      <c r="YH517" s="454" t="s">
        <v>95</v>
      </c>
      <c r="YI517" s="525" t="s">
        <v>483</v>
      </c>
      <c r="YJ517" s="455"/>
      <c r="YK517" s="523">
        <f>IF(YJ517="Kopman",1.7,1)</f>
        <v>1</v>
      </c>
      <c r="YL517" s="492">
        <f>VLOOKUP(YI517,$A$563:$F$2022,6,FALSE)</f>
        <v>18</v>
      </c>
      <c r="YM517" s="454" t="s">
        <v>61</v>
      </c>
      <c r="YN517" s="450">
        <f>YL517*1.5*YK517</f>
        <v>27</v>
      </c>
      <c r="YO517" s="450"/>
      <c r="YP517" s="486"/>
      <c r="YQ517" s="454" t="s">
        <v>95</v>
      </c>
      <c r="YR517" s="506" t="s">
        <v>186</v>
      </c>
      <c r="YS517" s="455"/>
      <c r="YT517" s="455"/>
      <c r="YU517" s="492" t="e">
        <f>VLOOKUP(YR517,$A$563:$F$2022,6,FALSE)</f>
        <v>#N/A</v>
      </c>
      <c r="YV517" s="454" t="s">
        <v>149</v>
      </c>
      <c r="YW517" s="450" t="e">
        <f>YU517*1.5</f>
        <v>#N/A</v>
      </c>
      <c r="YX517" s="455"/>
      <c r="YY517" s="486"/>
      <c r="YZ517" s="454" t="s">
        <v>95</v>
      </c>
      <c r="ZA517" s="506" t="s">
        <v>186</v>
      </c>
      <c r="ZB517" s="455"/>
      <c r="ZC517" s="455"/>
      <c r="ZD517" s="492" t="e">
        <f>VLOOKUP(ZA517,$A$563:$F$2022,6,FALSE)</f>
        <v>#N/A</v>
      </c>
      <c r="ZE517" s="454" t="s">
        <v>149</v>
      </c>
      <c r="ZF517" s="450" t="e">
        <f>ZD517*1.5</f>
        <v>#N/A</v>
      </c>
      <c r="ZG517" s="455"/>
      <c r="ZH517" s="486"/>
      <c r="ZI517" s="454" t="s">
        <v>95</v>
      </c>
      <c r="ZJ517" s="490" t="s">
        <v>537</v>
      </c>
      <c r="ZK517" s="455"/>
      <c r="ZL517" s="455"/>
      <c r="ZM517" s="492">
        <f>VLOOKUP(ZJ517,$A$563:$F$2022,6,FALSE)</f>
        <v>4</v>
      </c>
      <c r="ZN517" s="454" t="s">
        <v>149</v>
      </c>
      <c r="ZO517" s="450">
        <f>ZM517*1.5</f>
        <v>6</v>
      </c>
      <c r="ZP517" s="455"/>
      <c r="ZQ517" s="486"/>
      <c r="ZR517" s="454" t="s">
        <v>95</v>
      </c>
      <c r="ZS517" s="506" t="s">
        <v>186</v>
      </c>
      <c r="ZT517" s="455"/>
      <c r="ZU517" s="523">
        <f>IF(ZT517="Kopman",1.7,1)</f>
        <v>1</v>
      </c>
      <c r="ZV517" s="492" t="e">
        <f>VLOOKUP(ZS517,$A$563:$F$2022,6,FALSE)</f>
        <v>#N/A</v>
      </c>
      <c r="ZW517" s="454" t="s">
        <v>61</v>
      </c>
      <c r="ZX517" s="450" t="e">
        <f>ZV517*1.5*ZU517</f>
        <v>#N/A</v>
      </c>
      <c r="ZY517" s="450"/>
      <c r="ZZ517" s="486"/>
      <c r="AAA517" s="454" t="s">
        <v>95</v>
      </c>
      <c r="AAB517" s="506" t="s">
        <v>186</v>
      </c>
      <c r="AAC517" s="455"/>
      <c r="AAD517" s="523">
        <f>IF(AAC517="Kopman",1.7,1)</f>
        <v>1</v>
      </c>
      <c r="AAE517" s="492" t="e">
        <f>VLOOKUP(AAB517,$A$563:$F$2022,6,FALSE)</f>
        <v>#N/A</v>
      </c>
      <c r="AAF517" s="454" t="s">
        <v>61</v>
      </c>
      <c r="AAG517" s="450" t="e">
        <f>AAE517*1.5*AAD517</f>
        <v>#N/A</v>
      </c>
      <c r="AAH517" s="450"/>
      <c r="AAI517" s="486"/>
      <c r="AAJ517" s="454" t="s">
        <v>95</v>
      </c>
      <c r="AAK517" s="506" t="s">
        <v>186</v>
      </c>
      <c r="AAL517" s="455"/>
      <c r="AAM517" s="523">
        <f>IF(AAL517="Kopman",1.7,1)</f>
        <v>1</v>
      </c>
      <c r="AAN517" s="492" t="e">
        <f>VLOOKUP(AAK517,$A$563:$F$2022,6,FALSE)</f>
        <v>#N/A</v>
      </c>
      <c r="AAO517" s="454" t="s">
        <v>61</v>
      </c>
      <c r="AAP517" s="450" t="e">
        <f>AAN517*1.5*AAM517</f>
        <v>#N/A</v>
      </c>
      <c r="AAQ517" s="450"/>
      <c r="AAR517" s="486"/>
      <c r="AAS517" s="454" t="s">
        <v>95</v>
      </c>
      <c r="AAT517" s="506" t="s">
        <v>186</v>
      </c>
      <c r="AAU517" s="455"/>
      <c r="AAV517" s="523">
        <f>IF(AAU517="Kopman",1.7,1)</f>
        <v>1</v>
      </c>
      <c r="AAW517" s="492" t="e">
        <f>VLOOKUP(AAT517,$A$563:$F$2022,6,FALSE)</f>
        <v>#N/A</v>
      </c>
      <c r="AAX517" s="454" t="s">
        <v>61</v>
      </c>
      <c r="AAY517" s="450" t="e">
        <f>AAW517*1.5*AAV517</f>
        <v>#N/A</v>
      </c>
      <c r="AAZ517" s="450"/>
      <c r="ABA517" s="486"/>
      <c r="ABB517" s="454" t="s">
        <v>95</v>
      </c>
      <c r="ABC517" s="506" t="s">
        <v>186</v>
      </c>
      <c r="ABD517" s="455"/>
      <c r="ABE517" s="523">
        <f>IF(ABD517="Kopman",1.7,1)</f>
        <v>1</v>
      </c>
      <c r="ABF517" s="492" t="e">
        <f>VLOOKUP(ABC517,$A$563:$F$2022,6,FALSE)</f>
        <v>#N/A</v>
      </c>
      <c r="ABG517" s="454" t="s">
        <v>61</v>
      </c>
      <c r="ABH517" s="450" t="e">
        <f>ABF517*1.5*ABE517</f>
        <v>#N/A</v>
      </c>
      <c r="ABI517" s="450"/>
      <c r="ABJ517" s="486"/>
      <c r="ABK517" s="454" t="s">
        <v>95</v>
      </c>
      <c r="ABL517" s="506" t="s">
        <v>186</v>
      </c>
      <c r="ABM517" s="455"/>
      <c r="ABN517" s="523">
        <f>IF(ABM517="Kopman",1.7,1)</f>
        <v>1</v>
      </c>
      <c r="ABO517" s="492" t="e">
        <f>VLOOKUP(ABL517,$A$563:$F$2022,6,FALSE)</f>
        <v>#N/A</v>
      </c>
      <c r="ABP517" s="454" t="s">
        <v>61</v>
      </c>
      <c r="ABQ517" s="450" t="e">
        <f>ABO517*1.5*ABN517</f>
        <v>#N/A</v>
      </c>
      <c r="ABR517" s="450"/>
      <c r="ABS517" s="486"/>
      <c r="ABT517" s="454" t="s">
        <v>95</v>
      </c>
      <c r="ABU517" s="506" t="s">
        <v>186</v>
      </c>
      <c r="ABV517" s="455"/>
      <c r="ABW517" s="523">
        <f>IF(ABV517="Kopman",1.7,1)</f>
        <v>1</v>
      </c>
      <c r="ABX517" s="492" t="e">
        <f>VLOOKUP(ABU517,$A$563:$F$2022,6,FALSE)</f>
        <v>#N/A</v>
      </c>
      <c r="ABY517" s="454" t="s">
        <v>61</v>
      </c>
      <c r="ABZ517" s="450" t="e">
        <f>ABX517*1.5*ABW517</f>
        <v>#N/A</v>
      </c>
      <c r="ACA517" s="450"/>
      <c r="ACB517" s="486"/>
      <c r="ACC517" s="454" t="s">
        <v>95</v>
      </c>
      <c r="ACD517" s="506" t="s">
        <v>186</v>
      </c>
      <c r="ACE517" s="455"/>
      <c r="ACF517" s="523">
        <f>IF(ACE517="Kopman",1.7,1)</f>
        <v>1</v>
      </c>
      <c r="ACG517" s="492" t="e">
        <f>VLOOKUP(ACD517,$A$563:$F$2022,6,FALSE)</f>
        <v>#N/A</v>
      </c>
      <c r="ACH517" s="454" t="s">
        <v>61</v>
      </c>
      <c r="ACI517" s="450" t="e">
        <f>ACG517*1.5*ACF517</f>
        <v>#N/A</v>
      </c>
      <c r="ACJ517" s="450"/>
      <c r="ACK517" s="486"/>
      <c r="ACL517" s="454" t="s">
        <v>95</v>
      </c>
      <c r="ACM517" s="506" t="s">
        <v>186</v>
      </c>
      <c r="ACN517" s="455"/>
      <c r="ACO517" s="523">
        <f>IF(ACN517="Kopman",1.7,1)</f>
        <v>1</v>
      </c>
      <c r="ACP517" s="492" t="e">
        <f>VLOOKUP(ACM517,$A$563:$F$2022,6,FALSE)</f>
        <v>#N/A</v>
      </c>
      <c r="ACQ517" s="454" t="s">
        <v>61</v>
      </c>
      <c r="ACR517" s="450" t="e">
        <f>ACP517*1.5*ACO517</f>
        <v>#N/A</v>
      </c>
      <c r="ACS517" s="450"/>
      <c r="ACT517" s="486"/>
      <c r="ACU517" s="454" t="s">
        <v>95</v>
      </c>
      <c r="ACV517" s="490" t="s">
        <v>1886</v>
      </c>
      <c r="ACW517" s="455"/>
      <c r="ACX517" s="523">
        <f>IF(ACW517="Kopman",1.7,1)</f>
        <v>1</v>
      </c>
      <c r="ACY517" s="492">
        <f>VLOOKUP(ACV517,$A$563:$F$2022,6,FALSE)</f>
        <v>0</v>
      </c>
      <c r="ACZ517" s="454" t="s">
        <v>61</v>
      </c>
      <c r="ADA517" s="450">
        <f>ACY517*1.5*ACX517</f>
        <v>0</v>
      </c>
      <c r="ADB517" s="450"/>
      <c r="ADC517" s="486"/>
      <c r="ADD517" s="454" t="s">
        <v>95</v>
      </c>
      <c r="ADE517" s="525" t="s">
        <v>483</v>
      </c>
      <c r="ADF517" s="455"/>
      <c r="ADG517" s="523">
        <f>IF(ADF517="Kopman",1.7,1)</f>
        <v>1</v>
      </c>
      <c r="ADH517" s="492">
        <f>VLOOKUP(ADE517,$A$563:$F$2022,6,FALSE)</f>
        <v>18</v>
      </c>
      <c r="ADI517" s="454" t="s">
        <v>149</v>
      </c>
      <c r="ADJ517" s="450">
        <f>ADH517*1.5</f>
        <v>27</v>
      </c>
      <c r="ADK517" s="455"/>
      <c r="ADL517" s="486"/>
      <c r="ADM517" s="454" t="s">
        <v>95</v>
      </c>
      <c r="ADN517" s="525" t="s">
        <v>483</v>
      </c>
      <c r="ADO517" s="455"/>
      <c r="ADP517" s="523">
        <f>IF(ADO517="Kopman",1.7,1)</f>
        <v>1</v>
      </c>
      <c r="ADQ517" s="492">
        <f>VLOOKUP(ADN517,$A$563:$F$2022,6,FALSE)</f>
        <v>18</v>
      </c>
      <c r="ADR517" s="454" t="s">
        <v>61</v>
      </c>
      <c r="ADS517" s="450">
        <f>ADQ517*1.5*ADP517</f>
        <v>27</v>
      </c>
      <c r="ADT517" s="450"/>
      <c r="ADU517" s="486"/>
      <c r="ADV517" s="454" t="s">
        <v>95</v>
      </c>
      <c r="ADW517" s="525" t="s">
        <v>483</v>
      </c>
      <c r="ADX517" s="455"/>
      <c r="ADY517" s="455"/>
      <c r="ADZ517" s="492">
        <f>VLOOKUP(ADW517,$A$563:$F$2022,6,FALSE)</f>
        <v>18</v>
      </c>
      <c r="AEA517" s="454" t="s">
        <v>149</v>
      </c>
      <c r="AEB517" s="450">
        <f>ADZ517*1.5</f>
        <v>27</v>
      </c>
      <c r="AEC517" s="455"/>
      <c r="AED517" s="486"/>
      <c r="AEE517" s="454" t="s">
        <v>95</v>
      </c>
      <c r="AEF517" s="525" t="s">
        <v>457</v>
      </c>
      <c r="AEG517" s="455"/>
      <c r="AEH517" s="523">
        <f>IF(AEG517="Kopman",1.7,1)</f>
        <v>1</v>
      </c>
      <c r="AEI517" s="492">
        <f>VLOOKUP(AEF517,$A$563:$F$2022,6,FALSE)</f>
        <v>0</v>
      </c>
      <c r="AEJ517" s="454" t="s">
        <v>149</v>
      </c>
      <c r="AEK517" s="450">
        <f>AEI517*1.5</f>
        <v>0</v>
      </c>
      <c r="AEL517" s="455"/>
      <c r="AEM517" s="486"/>
      <c r="AEN517" s="454" t="s">
        <v>95</v>
      </c>
      <c r="AEO517" s="525" t="s">
        <v>621</v>
      </c>
      <c r="AEP517" s="455"/>
      <c r="AEQ517" s="523">
        <f>IF(AEP517="Kopman",1.7,1)</f>
        <v>1</v>
      </c>
      <c r="AER517" s="492">
        <f>VLOOKUP(AEO517,$A$563:$F$2022,6,FALSE)</f>
        <v>11</v>
      </c>
      <c r="AES517" s="454" t="s">
        <v>149</v>
      </c>
      <c r="AET517" s="450">
        <f>AER517*1.5</f>
        <v>16.5</v>
      </c>
      <c r="AEU517" s="455"/>
      <c r="AEV517" s="486"/>
      <c r="AEW517" s="454" t="s">
        <v>95</v>
      </c>
      <c r="AEX517" s="525" t="s">
        <v>673</v>
      </c>
      <c r="AEY517" s="455"/>
      <c r="AEZ517" s="523">
        <f>IF(AEY517="Kopman",1.7,1)</f>
        <v>1</v>
      </c>
      <c r="AFA517" s="492">
        <f>VLOOKUP(AEX517,$A$563:$F$2022,6,FALSE)</f>
        <v>4</v>
      </c>
      <c r="AFB517" s="454" t="s">
        <v>61</v>
      </c>
      <c r="AFC517" s="450">
        <f>AFA517*1.5*AEZ517</f>
        <v>6</v>
      </c>
      <c r="AFD517" s="450"/>
      <c r="AFE517" s="486"/>
      <c r="AFF517" s="454" t="s">
        <v>95</v>
      </c>
      <c r="AFG517" s="525" t="s">
        <v>942</v>
      </c>
      <c r="AFH517" s="455"/>
      <c r="AFI517" s="523">
        <f>IF(AFH517="Kopman",1.7,1)</f>
        <v>1</v>
      </c>
      <c r="AFJ517" s="492">
        <f>VLOOKUP(AFG517,$A$563:$F$2022,6,FALSE)</f>
        <v>0</v>
      </c>
      <c r="AFK517" s="454" t="s">
        <v>61</v>
      </c>
      <c r="AFL517" s="450">
        <f>AFJ517*1.5*AFI517</f>
        <v>0</v>
      </c>
      <c r="AFM517" s="450"/>
      <c r="AFN517" s="486"/>
      <c r="AFO517" s="454" t="s">
        <v>95</v>
      </c>
      <c r="AFP517" s="525" t="s">
        <v>483</v>
      </c>
      <c r="AFQ517" s="455"/>
      <c r="AFR517" s="523">
        <f>IF(AFQ517="Kopman",1.7,1)</f>
        <v>1</v>
      </c>
      <c r="AFS517" s="492">
        <f>VLOOKUP(AFP517,$A$563:$F$2022,6,FALSE)</f>
        <v>18</v>
      </c>
      <c r="AFT517" s="454" t="s">
        <v>61</v>
      </c>
      <c r="AFU517" s="450">
        <f>AFS517*1.5*AFR517</f>
        <v>27</v>
      </c>
      <c r="AFV517" s="450"/>
      <c r="AFW517" s="486"/>
      <c r="AFX517" s="454" t="s">
        <v>95</v>
      </c>
      <c r="AFY517" s="528" t="s">
        <v>586</v>
      </c>
      <c r="AFZ517" s="455"/>
      <c r="AGA517" s="523">
        <f>IF(AFZ517="Kopman",1.7,1)</f>
        <v>1</v>
      </c>
      <c r="AGB517" s="492">
        <f>VLOOKUP(AFY517,$A$563:$F$2022,6,FALSE)</f>
        <v>0</v>
      </c>
      <c r="AGC517" s="454" t="s">
        <v>61</v>
      </c>
      <c r="AGD517" s="450">
        <f>AGB517*1.5*AGA517</f>
        <v>0</v>
      </c>
      <c r="AGE517" s="450"/>
      <c r="AGF517" s="486"/>
      <c r="AGG517" s="454" t="s">
        <v>95</v>
      </c>
      <c r="AGH517" s="525" t="s">
        <v>483</v>
      </c>
      <c r="AGI517" s="455"/>
      <c r="AGJ517" s="523">
        <f>IF(AGI517="Kopman",1.7,1)</f>
        <v>1</v>
      </c>
      <c r="AGK517" s="492">
        <f>VLOOKUP(AGH517,$A$563:$F$2022,6,FALSE)</f>
        <v>18</v>
      </c>
      <c r="AGL517" s="454" t="s">
        <v>61</v>
      </c>
      <c r="AGM517" s="450">
        <f>AGK517*1.5*AGJ517</f>
        <v>27</v>
      </c>
      <c r="AGN517" s="450"/>
      <c r="AGO517" s="486"/>
      <c r="AGP517" s="454" t="s">
        <v>95</v>
      </c>
      <c r="AGQ517" s="525" t="s">
        <v>1637</v>
      </c>
      <c r="AGR517" s="455"/>
      <c r="AGS517" s="523">
        <f>IF(AGR517="Kopman",1.7,1)</f>
        <v>1</v>
      </c>
      <c r="AGT517" s="492">
        <f>VLOOKUP(AGQ517,$A$563:$F$2022,6,FALSE)</f>
        <v>2</v>
      </c>
      <c r="AGU517" s="454" t="s">
        <v>61</v>
      </c>
      <c r="AGV517" s="450">
        <f>AGT517*1.5*AGS517</f>
        <v>3</v>
      </c>
      <c r="AGW517" s="450"/>
      <c r="AGX517" s="486"/>
      <c r="AGY517" s="454" t="s">
        <v>95</v>
      </c>
      <c r="AGZ517" s="527" t="s">
        <v>611</v>
      </c>
      <c r="AHA517" s="455"/>
      <c r="AHB517" s="523">
        <f>IF(AHA517="Kopman",1.7,1)</f>
        <v>1</v>
      </c>
      <c r="AHC517" s="492">
        <f>VLOOKUP(AGZ517,$A$563:$F$2022,6,FALSE)</f>
        <v>0</v>
      </c>
      <c r="AHD517" s="454" t="s">
        <v>61</v>
      </c>
      <c r="AHE517" s="450">
        <f>AHC517*1.5*AHB517</f>
        <v>0</v>
      </c>
      <c r="AHF517" s="450"/>
      <c r="AHG517" s="486"/>
      <c r="AHH517" s="495"/>
      <c r="AHI517" s="543"/>
      <c r="AHJ517" s="496"/>
      <c r="AHK517" s="533"/>
      <c r="AHL517" s="497"/>
      <c r="AHM517" s="495"/>
      <c r="AHN517" s="481"/>
      <c r="AHO517" s="481"/>
      <c r="AHP517" s="496"/>
      <c r="AHQ517" s="495"/>
      <c r="AHR517" s="512"/>
      <c r="AHS517" s="496"/>
      <c r="AHT517" s="533"/>
      <c r="AHU517" s="497"/>
      <c r="AHV517" s="495"/>
      <c r="AHW517" s="481"/>
      <c r="AHX517" s="481"/>
      <c r="AHY517" s="496"/>
      <c r="AHZ517" s="495"/>
      <c r="AIA517" s="512"/>
      <c r="AIB517" s="496"/>
      <c r="AIC517" s="533"/>
      <c r="AID517" s="497"/>
      <c r="AIE517" s="495"/>
      <c r="AIF517" s="481"/>
      <c r="AIG517" s="481"/>
      <c r="AIH517" s="496"/>
      <c r="AII517" s="263"/>
      <c r="AIJ517" s="432"/>
      <c r="AIK517" s="264"/>
      <c r="AIL517" s="264"/>
      <c r="AIM517" s="265"/>
      <c r="AIN517" s="263"/>
      <c r="AIO517" s="210"/>
      <c r="AIP517" s="264"/>
      <c r="AIQ517" s="264"/>
    </row>
    <row r="518" spans="1:927" s="16" customFormat="1" ht="15">
      <c r="A518" s="454" t="s">
        <v>96</v>
      </c>
      <c r="B518" s="490" t="s">
        <v>1637</v>
      </c>
      <c r="C518" s="455"/>
      <c r="D518" s="492"/>
      <c r="E518" s="492">
        <f>VLOOKUP(B518,$A$563:$F$2022,6,FALSE)</f>
        <v>2</v>
      </c>
      <c r="F518" s="454" t="s">
        <v>63</v>
      </c>
      <c r="G518" s="450">
        <f>E518*1.4</f>
        <v>2.8</v>
      </c>
      <c r="H518" s="450"/>
      <c r="I518" s="456"/>
      <c r="J518" s="454" t="s">
        <v>96</v>
      </c>
      <c r="K518" s="525" t="s">
        <v>1445</v>
      </c>
      <c r="L518" s="455"/>
      <c r="M518" s="492"/>
      <c r="N518" s="492">
        <f>VLOOKUP(K518,$A$563:$F$2022,6,FALSE)</f>
        <v>51</v>
      </c>
      <c r="O518" s="454" t="s">
        <v>63</v>
      </c>
      <c r="P518" s="450">
        <f>N518*1.4</f>
        <v>71.399999999999991</v>
      </c>
      <c r="Q518" s="450"/>
      <c r="R518" s="456"/>
      <c r="S518" s="454" t="s">
        <v>96</v>
      </c>
      <c r="T518" s="525" t="s">
        <v>1445</v>
      </c>
      <c r="U518" s="455"/>
      <c r="V518" s="492"/>
      <c r="W518" s="492">
        <f>VLOOKUP(T518,$A$563:$F$2022,6,FALSE)</f>
        <v>51</v>
      </c>
      <c r="X518" s="454" t="s">
        <v>63</v>
      </c>
      <c r="Y518" s="450">
        <f>W518*1.4</f>
        <v>71.399999999999991</v>
      </c>
      <c r="Z518" s="450"/>
      <c r="AA518" s="456"/>
      <c r="AB518" s="454" t="s">
        <v>96</v>
      </c>
      <c r="AC518" s="525" t="s">
        <v>898</v>
      </c>
      <c r="AD518" s="455"/>
      <c r="AE518" s="492"/>
      <c r="AF518" s="492">
        <f>VLOOKUP(AC518,$A$563:$F$2022,6,FALSE)</f>
        <v>20</v>
      </c>
      <c r="AG518" s="454" t="s">
        <v>63</v>
      </c>
      <c r="AH518" s="450">
        <f>AF518*1.4</f>
        <v>28</v>
      </c>
      <c r="AI518" s="450"/>
      <c r="AJ518" s="456"/>
      <c r="AK518" s="454" t="s">
        <v>96</v>
      </c>
      <c r="AL518" s="490" t="s">
        <v>483</v>
      </c>
      <c r="AM518" s="455"/>
      <c r="AN518" s="492"/>
      <c r="AO518" s="492">
        <f>VLOOKUP(AL518,$A$563:$F$2022,6,FALSE)</f>
        <v>18</v>
      </c>
      <c r="AP518" s="454" t="s">
        <v>63</v>
      </c>
      <c r="AQ518" s="450">
        <f>AO518*1.4</f>
        <v>25.2</v>
      </c>
      <c r="AR518" s="450"/>
      <c r="AS518" s="456"/>
      <c r="AT518" s="454" t="s">
        <v>96</v>
      </c>
      <c r="AU518" s="525" t="s">
        <v>898</v>
      </c>
      <c r="AV518" s="455"/>
      <c r="AW518" s="492"/>
      <c r="AX518" s="492">
        <f>VLOOKUP(AU518,$A$563:$F$2022,6,FALSE)</f>
        <v>20</v>
      </c>
      <c r="AY518" s="454" t="s">
        <v>63</v>
      </c>
      <c r="AZ518" s="450">
        <f>AX518*1.4</f>
        <v>28</v>
      </c>
      <c r="BA518" s="450"/>
      <c r="BB518" s="456"/>
      <c r="BC518" s="454" t="s">
        <v>96</v>
      </c>
      <c r="BD518" s="525" t="s">
        <v>1637</v>
      </c>
      <c r="BE518" s="455"/>
      <c r="BF518" s="492"/>
      <c r="BG518" s="492">
        <f>VLOOKUP(BD518,$A$563:$F$2022,6,FALSE)</f>
        <v>2</v>
      </c>
      <c r="BH518" s="454" t="s">
        <v>63</v>
      </c>
      <c r="BI518" s="450">
        <f>BG518*1.4</f>
        <v>2.8</v>
      </c>
      <c r="BJ518" s="450"/>
      <c r="BK518" s="456"/>
      <c r="BL518" s="454" t="s">
        <v>96</v>
      </c>
      <c r="BM518" s="525" t="s">
        <v>1637</v>
      </c>
      <c r="BN518" s="455"/>
      <c r="BO518" s="492"/>
      <c r="BP518" s="492">
        <f>VLOOKUP(BM518,$A$563:$F$2022,6,FALSE)</f>
        <v>2</v>
      </c>
      <c r="BQ518" s="454" t="s">
        <v>63</v>
      </c>
      <c r="BR518" s="450">
        <f>BP518*1.4</f>
        <v>2.8</v>
      </c>
      <c r="BS518" s="450"/>
      <c r="BT518" s="456"/>
      <c r="BU518" s="454" t="s">
        <v>96</v>
      </c>
      <c r="BV518" s="525" t="s">
        <v>1445</v>
      </c>
      <c r="BW518" s="455"/>
      <c r="BX518" s="492"/>
      <c r="BY518" s="492">
        <f>VLOOKUP(BV518,$A$563:$F$2022,6,FALSE)</f>
        <v>51</v>
      </c>
      <c r="BZ518" s="454" t="s">
        <v>63</v>
      </c>
      <c r="CA518" s="450">
        <f>BY518*1.4</f>
        <v>71.399999999999991</v>
      </c>
      <c r="CB518" s="450"/>
      <c r="CC518" s="456"/>
      <c r="CD518" s="454" t="s">
        <v>96</v>
      </c>
      <c r="CE518" s="525" t="s">
        <v>1637</v>
      </c>
      <c r="CF518" s="455"/>
      <c r="CG518" s="492"/>
      <c r="CH518" s="492">
        <f>VLOOKUP(CE518,$A$563:$F$2022,6,FALSE)</f>
        <v>2</v>
      </c>
      <c r="CI518" s="454" t="s">
        <v>63</v>
      </c>
      <c r="CJ518" s="450">
        <f>CH518*1.4</f>
        <v>2.8</v>
      </c>
      <c r="CK518" s="450"/>
      <c r="CL518" s="456"/>
      <c r="CM518" s="454" t="s">
        <v>96</v>
      </c>
      <c r="CN518" s="525" t="s">
        <v>611</v>
      </c>
      <c r="CO518" s="455"/>
      <c r="CP518" s="492"/>
      <c r="CQ518" s="492">
        <f>VLOOKUP(CN518,$A$563:$F$2022,6,FALSE)</f>
        <v>0</v>
      </c>
      <c r="CR518" s="454" t="s">
        <v>63</v>
      </c>
      <c r="CS518" s="450">
        <f>CQ518*1.4</f>
        <v>0</v>
      </c>
      <c r="CT518" s="450"/>
      <c r="CU518" s="456"/>
      <c r="CV518" s="454" t="s">
        <v>96</v>
      </c>
      <c r="CW518" s="525" t="s">
        <v>1445</v>
      </c>
      <c r="CX518" s="455"/>
      <c r="CY518" s="492"/>
      <c r="CZ518" s="492">
        <f>VLOOKUP(CW518,$A$563:$F$2022,6,FALSE)</f>
        <v>51</v>
      </c>
      <c r="DA518" s="454" t="s">
        <v>63</v>
      </c>
      <c r="DB518" s="450">
        <f>CZ518*1.4</f>
        <v>71.399999999999991</v>
      </c>
      <c r="DC518" s="450"/>
      <c r="DD518" s="456"/>
      <c r="DE518" s="454" t="s">
        <v>96</v>
      </c>
      <c r="DF518" s="525" t="s">
        <v>483</v>
      </c>
      <c r="DG518" s="455"/>
      <c r="DH518" s="492"/>
      <c r="DI518" s="492">
        <f>VLOOKUP(DF518,$A$563:$F$2022,6,FALSE)</f>
        <v>18</v>
      </c>
      <c r="DJ518" s="454" t="s">
        <v>63</v>
      </c>
      <c r="DK518" s="450">
        <f>DI518*1.4</f>
        <v>25.2</v>
      </c>
      <c r="DL518" s="450"/>
      <c r="DM518" s="456"/>
      <c r="DN518" s="454" t="s">
        <v>96</v>
      </c>
      <c r="DO518" s="490" t="s">
        <v>1445</v>
      </c>
      <c r="DP518" s="455"/>
      <c r="DQ518" s="492"/>
      <c r="DR518" s="492">
        <f>VLOOKUP(DO518,$A$563:$F$2022,6,FALSE)</f>
        <v>51</v>
      </c>
      <c r="DS518" s="454" t="s">
        <v>63</v>
      </c>
      <c r="DT518" s="450">
        <f>DR518*1.4</f>
        <v>71.399999999999991</v>
      </c>
      <c r="DU518" s="450"/>
      <c r="DV518" s="456"/>
      <c r="DW518" s="454" t="s">
        <v>96</v>
      </c>
      <c r="DX518" s="506" t="s">
        <v>186</v>
      </c>
      <c r="DY518" s="455"/>
      <c r="DZ518" s="492"/>
      <c r="EA518" s="492" t="e">
        <f>VLOOKUP(DX518,$A$563:$F$2022,6,FALSE)</f>
        <v>#N/A</v>
      </c>
      <c r="EB518" s="454" t="s">
        <v>63</v>
      </c>
      <c r="EC518" s="450" t="e">
        <f>EA518*1.4</f>
        <v>#N/A</v>
      </c>
      <c r="ED518" s="450"/>
      <c r="EE518" s="456"/>
      <c r="EF518" s="454" t="s">
        <v>96</v>
      </c>
      <c r="EG518" s="525" t="s">
        <v>1445</v>
      </c>
      <c r="EH518" s="455"/>
      <c r="EI518" s="492"/>
      <c r="EJ518" s="492">
        <f>VLOOKUP(EG518,$A$563:$F$2022,6,FALSE)</f>
        <v>51</v>
      </c>
      <c r="EK518" s="454" t="s">
        <v>63</v>
      </c>
      <c r="EL518" s="450">
        <f>EJ518*1.4</f>
        <v>71.399999999999991</v>
      </c>
      <c r="EM518" s="450"/>
      <c r="EN518" s="456"/>
      <c r="EO518" s="454" t="s">
        <v>96</v>
      </c>
      <c r="EP518" s="525" t="s">
        <v>898</v>
      </c>
      <c r="EQ518" s="455"/>
      <c r="ER518" s="492"/>
      <c r="ES518" s="492">
        <f>VLOOKUP(EP518,$A$563:$F$2022,6,FALSE)</f>
        <v>20</v>
      </c>
      <c r="ET518" s="454" t="s">
        <v>63</v>
      </c>
      <c r="EU518" s="450">
        <f>ES518*1.4</f>
        <v>28</v>
      </c>
      <c r="EV518" s="450"/>
      <c r="EW518" s="456"/>
      <c r="EX518" s="454" t="s">
        <v>96</v>
      </c>
      <c r="EY518" s="506" t="s">
        <v>186</v>
      </c>
      <c r="EZ518" s="455"/>
      <c r="FA518" s="492"/>
      <c r="FB518" s="492" t="e">
        <f>VLOOKUP(EY518,$A$563:$F$2022,6,FALSE)</f>
        <v>#N/A</v>
      </c>
      <c r="FC518" s="454" t="s">
        <v>63</v>
      </c>
      <c r="FD518" s="450" t="e">
        <f>FB518*1.4</f>
        <v>#N/A</v>
      </c>
      <c r="FE518" s="450"/>
      <c r="FF518" s="456"/>
      <c r="FG518" s="454" t="s">
        <v>96</v>
      </c>
      <c r="FH518" s="525" t="s">
        <v>961</v>
      </c>
      <c r="FI518" s="455"/>
      <c r="FJ518" s="492"/>
      <c r="FK518" s="492">
        <f>VLOOKUP(FH518,$A$563:$F$2022,6,FALSE)</f>
        <v>3</v>
      </c>
      <c r="FL518" s="454" t="s">
        <v>63</v>
      </c>
      <c r="FM518" s="450">
        <f>FK518*1.4</f>
        <v>4.1999999999999993</v>
      </c>
      <c r="FN518" s="450"/>
      <c r="FO518" s="456"/>
      <c r="FP518" s="454" t="s">
        <v>96</v>
      </c>
      <c r="FQ518" s="490" t="s">
        <v>1637</v>
      </c>
      <c r="FR518" s="455"/>
      <c r="FS518" s="492"/>
      <c r="FT518" s="492">
        <f>VLOOKUP(FQ518,$A$563:$F$2022,6,FALSE)</f>
        <v>2</v>
      </c>
      <c r="FU518" s="454" t="s">
        <v>63</v>
      </c>
      <c r="FV518" s="450">
        <f>FT518*1.4</f>
        <v>2.8</v>
      </c>
      <c r="FW518" s="450"/>
      <c r="FX518" s="456"/>
      <c r="FY518" s="454" t="s">
        <v>96</v>
      </c>
      <c r="FZ518" s="490" t="s">
        <v>443</v>
      </c>
      <c r="GA518" s="455"/>
      <c r="GB518" s="492"/>
      <c r="GC518" s="492">
        <f>VLOOKUP(FZ518,$A$563:$F$2022,6,FALSE)</f>
        <v>0</v>
      </c>
      <c r="GD518" s="454" t="s">
        <v>63</v>
      </c>
      <c r="GE518" s="450">
        <f>GC518*1.4</f>
        <v>0</v>
      </c>
      <c r="GF518" s="450"/>
      <c r="GG518" s="456"/>
      <c r="GH518" s="454" t="s">
        <v>96</v>
      </c>
      <c r="GI518" s="525" t="s">
        <v>483</v>
      </c>
      <c r="GJ518" s="455"/>
      <c r="GK518" s="492"/>
      <c r="GL518" s="492">
        <f>VLOOKUP(GI518,$A$563:$F$2022,6,FALSE)</f>
        <v>18</v>
      </c>
      <c r="GM518" s="454" t="s">
        <v>63</v>
      </c>
      <c r="GN518" s="450">
        <f>GL518*1.4</f>
        <v>25.2</v>
      </c>
      <c r="GO518" s="450"/>
      <c r="GP518" s="456"/>
      <c r="GQ518" s="454" t="s">
        <v>96</v>
      </c>
      <c r="GR518" s="525" t="s">
        <v>443</v>
      </c>
      <c r="GS518" s="455"/>
      <c r="GT518" s="492"/>
      <c r="GU518" s="492">
        <f>VLOOKUP(GR518,$A$563:$F$2022,6,FALSE)</f>
        <v>0</v>
      </c>
      <c r="GV518" s="454" t="s">
        <v>63</v>
      </c>
      <c r="GW518" s="450">
        <f>GU518*1.4</f>
        <v>0</v>
      </c>
      <c r="GX518" s="450"/>
      <c r="GY518" s="456"/>
      <c r="GZ518" s="454" t="s">
        <v>96</v>
      </c>
      <c r="HA518" s="490" t="s">
        <v>443</v>
      </c>
      <c r="HB518" s="455"/>
      <c r="HC518" s="492"/>
      <c r="HD518" s="492">
        <f>VLOOKUP(HA518,$A$563:$F$2022,6,FALSE)</f>
        <v>0</v>
      </c>
      <c r="HE518" s="454" t="s">
        <v>63</v>
      </c>
      <c r="HF518" s="450">
        <f>HD518*1.4</f>
        <v>0</v>
      </c>
      <c r="HG518" s="450"/>
      <c r="HH518" s="456"/>
      <c r="HI518" s="454" t="s">
        <v>96</v>
      </c>
      <c r="HJ518" s="525" t="s">
        <v>1637</v>
      </c>
      <c r="HK518" s="455"/>
      <c r="HL518" s="492"/>
      <c r="HM518" s="492">
        <f>VLOOKUP(HJ518,$A$563:$F$2022,6,FALSE)</f>
        <v>2</v>
      </c>
      <c r="HN518" s="454" t="s">
        <v>63</v>
      </c>
      <c r="HO518" s="450">
        <f>HM518*1.4</f>
        <v>2.8</v>
      </c>
      <c r="HP518" s="450"/>
      <c r="HQ518" s="456"/>
      <c r="HR518" s="454" t="s">
        <v>96</v>
      </c>
      <c r="HS518" s="490" t="s">
        <v>445</v>
      </c>
      <c r="HT518" s="455"/>
      <c r="HU518" s="492"/>
      <c r="HV518" s="492">
        <f>VLOOKUP(HS518,$A$563:$F$2022,6,FALSE)</f>
        <v>40</v>
      </c>
      <c r="HW518" s="454" t="s">
        <v>63</v>
      </c>
      <c r="HX518" s="450">
        <f>HV518*1.4</f>
        <v>56</v>
      </c>
      <c r="HY518" s="450"/>
      <c r="HZ518" s="456"/>
      <c r="IA518" s="454" t="s">
        <v>96</v>
      </c>
      <c r="IB518" s="525" t="s">
        <v>572</v>
      </c>
      <c r="IC518" s="455"/>
      <c r="ID518" s="492"/>
      <c r="IE518" s="492">
        <f>VLOOKUP(IB518,$A$563:$F$2022,6,FALSE)</f>
        <v>36</v>
      </c>
      <c r="IF518" s="454" t="s">
        <v>63</v>
      </c>
      <c r="IG518" s="450">
        <f>IE518*1.4</f>
        <v>50.4</v>
      </c>
      <c r="IH518" s="450"/>
      <c r="II518" s="456"/>
      <c r="IJ518" s="454" t="s">
        <v>96</v>
      </c>
      <c r="IK518" s="525" t="s">
        <v>1362</v>
      </c>
      <c r="IL518" s="455"/>
      <c r="IM518" s="492"/>
      <c r="IN518" s="492">
        <f>VLOOKUP(IK518,$A$563:$F$2022,6,FALSE)</f>
        <v>15</v>
      </c>
      <c r="IO518" s="454" t="s">
        <v>63</v>
      </c>
      <c r="IP518" s="450">
        <f>IN518*1.4</f>
        <v>21</v>
      </c>
      <c r="IQ518" s="450"/>
      <c r="IR518" s="456"/>
      <c r="IS518" s="454" t="s">
        <v>96</v>
      </c>
      <c r="IT518" s="525" t="s">
        <v>754</v>
      </c>
      <c r="IU518" s="455"/>
      <c r="IV518" s="492"/>
      <c r="IW518" s="492">
        <f>VLOOKUP(IT518,$A$563:$F$2022,6,FALSE)</f>
        <v>0</v>
      </c>
      <c r="IX518" s="454" t="s">
        <v>63</v>
      </c>
      <c r="IY518" s="450">
        <f>IW518*1.4</f>
        <v>0</v>
      </c>
      <c r="IZ518" s="450"/>
      <c r="JA518" s="456"/>
      <c r="JB518" s="454" t="s">
        <v>96</v>
      </c>
      <c r="JC518" s="525" t="s">
        <v>445</v>
      </c>
      <c r="JD518" s="455"/>
      <c r="JE518" s="492"/>
      <c r="JF518" s="492">
        <f>VLOOKUP(JC518,$A$563:$F$2022,6,FALSE)</f>
        <v>40</v>
      </c>
      <c r="JG518" s="454" t="s">
        <v>63</v>
      </c>
      <c r="JH518" s="450">
        <f>JF518*1.4</f>
        <v>56</v>
      </c>
      <c r="JI518" s="450"/>
      <c r="JJ518" s="456"/>
      <c r="JK518" s="454" t="s">
        <v>96</v>
      </c>
      <c r="JL518" s="525" t="s">
        <v>1445</v>
      </c>
      <c r="JM518" s="455"/>
      <c r="JN518" s="492"/>
      <c r="JO518" s="492">
        <f>VLOOKUP(JL518,$A$563:$F$2022,6,FALSE)</f>
        <v>51</v>
      </c>
      <c r="JP518" s="454" t="s">
        <v>63</v>
      </c>
      <c r="JQ518" s="450">
        <f>JO518*1.4</f>
        <v>71.399999999999991</v>
      </c>
      <c r="JR518" s="450"/>
      <c r="JS518" s="456"/>
      <c r="JT518" s="454" t="s">
        <v>96</v>
      </c>
      <c r="JU518" s="525" t="s">
        <v>1445</v>
      </c>
      <c r="JV518" s="455"/>
      <c r="JW518" s="492"/>
      <c r="JX518" s="492">
        <f>VLOOKUP(JU518,$A$563:$F$2022,6,FALSE)</f>
        <v>51</v>
      </c>
      <c r="JY518" s="454" t="s">
        <v>63</v>
      </c>
      <c r="JZ518" s="450">
        <f>JX518*1.4</f>
        <v>71.399999999999991</v>
      </c>
      <c r="KA518" s="450"/>
      <c r="KB518" s="456"/>
      <c r="KC518" s="454" t="s">
        <v>96</v>
      </c>
      <c r="KD518" s="525" t="s">
        <v>754</v>
      </c>
      <c r="KE518" s="455"/>
      <c r="KF518" s="492"/>
      <c r="KG518" s="492">
        <f>VLOOKUP(KD518,$A$563:$F$2022,6,FALSE)</f>
        <v>0</v>
      </c>
      <c r="KH518" s="454" t="s">
        <v>63</v>
      </c>
      <c r="KI518" s="450">
        <f>KG518*1.4</f>
        <v>0</v>
      </c>
      <c r="KJ518" s="450"/>
      <c r="KK518" s="456"/>
      <c r="KL518" s="454" t="s">
        <v>96</v>
      </c>
      <c r="KM518" s="525" t="s">
        <v>572</v>
      </c>
      <c r="KN518" s="455"/>
      <c r="KO518" s="492"/>
      <c r="KP518" s="492">
        <f>VLOOKUP(KM518,$A$563:$F$2022,6,FALSE)</f>
        <v>36</v>
      </c>
      <c r="KQ518" s="454" t="s">
        <v>63</v>
      </c>
      <c r="KR518" s="450">
        <f>KP518*1.4</f>
        <v>50.4</v>
      </c>
      <c r="KS518" s="450"/>
      <c r="KT518" s="456"/>
      <c r="KU518" s="454" t="s">
        <v>96</v>
      </c>
      <c r="KV518" s="525" t="s">
        <v>446</v>
      </c>
      <c r="KW518" s="455"/>
      <c r="KX518" s="492"/>
      <c r="KY518" s="492">
        <f>VLOOKUP(KV518,$A$563:$F$2022,6,FALSE)</f>
        <v>75</v>
      </c>
      <c r="KZ518" s="454" t="s">
        <v>63</v>
      </c>
      <c r="LA518" s="450">
        <f>KY518*1.4</f>
        <v>105</v>
      </c>
      <c r="LB518" s="450"/>
      <c r="LC518" s="456"/>
      <c r="LD518" s="454" t="s">
        <v>96</v>
      </c>
      <c r="LE518" s="525" t="s">
        <v>754</v>
      </c>
      <c r="LF518" s="455"/>
      <c r="LG518" s="492"/>
      <c r="LH518" s="492">
        <f>VLOOKUP(LE518,$A$563:$F$2022,6,FALSE)</f>
        <v>0</v>
      </c>
      <c r="LI518" s="454" t="s">
        <v>63</v>
      </c>
      <c r="LJ518" s="450">
        <f>LH518*1.4</f>
        <v>0</v>
      </c>
      <c r="LK518" s="450"/>
      <c r="LL518" s="456"/>
      <c r="LM518" s="454" t="s">
        <v>96</v>
      </c>
      <c r="LN518" s="525" t="s">
        <v>1445</v>
      </c>
      <c r="LO518" s="455"/>
      <c r="LP518" s="492"/>
      <c r="LQ518" s="492">
        <f>VLOOKUP(LN518,$A$563:$F$2022,6,FALSE)</f>
        <v>51</v>
      </c>
      <c r="LR518" s="454" t="s">
        <v>63</v>
      </c>
      <c r="LS518" s="450">
        <f>LQ518*1.4</f>
        <v>71.399999999999991</v>
      </c>
      <c r="LT518" s="450"/>
      <c r="LU518" s="456"/>
      <c r="LV518" s="454" t="s">
        <v>96</v>
      </c>
      <c r="LW518" s="525" t="s">
        <v>471</v>
      </c>
      <c r="LX518" s="455"/>
      <c r="LY518" s="492"/>
      <c r="LZ518" s="492">
        <f>VLOOKUP(LW518,$A$563:$F$2022,6,FALSE)</f>
        <v>0</v>
      </c>
      <c r="MA518" s="454" t="s">
        <v>63</v>
      </c>
      <c r="MB518" s="450">
        <f>LZ518*1.4</f>
        <v>0</v>
      </c>
      <c r="MC518" s="450"/>
      <c r="MD518" s="456"/>
      <c r="ME518" s="454" t="s">
        <v>96</v>
      </c>
      <c r="MF518" s="527" t="s">
        <v>1441</v>
      </c>
      <c r="MG518" s="455"/>
      <c r="MH518" s="492"/>
      <c r="MI518" s="492">
        <f>VLOOKUP(MF518,$A$563:$F$2022,6,FALSE)</f>
        <v>0</v>
      </c>
      <c r="MJ518" s="454" t="s">
        <v>63</v>
      </c>
      <c r="MK518" s="450">
        <f>MI518*1.4</f>
        <v>0</v>
      </c>
      <c r="ML518" s="450"/>
      <c r="MM518" s="456"/>
      <c r="MN518" s="454" t="s">
        <v>96</v>
      </c>
      <c r="MO518" s="525" t="s">
        <v>673</v>
      </c>
      <c r="MP518" s="455"/>
      <c r="MQ518" s="492"/>
      <c r="MR518" s="492">
        <f>VLOOKUP(MO518,$A$563:$F$2022,6,FALSE)</f>
        <v>4</v>
      </c>
      <c r="MS518" s="454" t="s">
        <v>63</v>
      </c>
      <c r="MT518" s="450">
        <f>MR518*1.4</f>
        <v>5.6</v>
      </c>
      <c r="MU518" s="450"/>
      <c r="MV518" s="456"/>
      <c r="MW518" s="454" t="s">
        <v>96</v>
      </c>
      <c r="MX518" s="525" t="s">
        <v>782</v>
      </c>
      <c r="MY518" s="455"/>
      <c r="MZ518" s="492"/>
      <c r="NA518" s="492">
        <f>VLOOKUP(MX518,$A$563:$F$2022,6,FALSE)</f>
        <v>13</v>
      </c>
      <c r="NB518" s="454" t="s">
        <v>63</v>
      </c>
      <c r="NC518" s="450">
        <f>NA518*1.4</f>
        <v>18.2</v>
      </c>
      <c r="ND518" s="450"/>
      <c r="NE518" s="456"/>
      <c r="NF518" s="454" t="s">
        <v>96</v>
      </c>
      <c r="NG518" s="525" t="s">
        <v>580</v>
      </c>
      <c r="NH518" s="455"/>
      <c r="NI518" s="492"/>
      <c r="NJ518" s="492">
        <f>VLOOKUP(NG518,$A$563:$F$2022,6,FALSE)</f>
        <v>8</v>
      </c>
      <c r="NK518" s="454" t="s">
        <v>63</v>
      </c>
      <c r="NL518" s="450">
        <f>NJ518*1.4</f>
        <v>11.2</v>
      </c>
      <c r="NM518" s="450"/>
      <c r="NN518" s="456"/>
      <c r="NO518" s="454" t="s">
        <v>96</v>
      </c>
      <c r="NP518" s="525" t="s">
        <v>754</v>
      </c>
      <c r="NQ518" s="455"/>
      <c r="NR518" s="492"/>
      <c r="NS518" s="492">
        <f>VLOOKUP(NP518,$A$563:$F$2022,6,FALSE)</f>
        <v>0</v>
      </c>
      <c r="NT518" s="454" t="s">
        <v>63</v>
      </c>
      <c r="NU518" s="450">
        <f>NS518*1.4</f>
        <v>0</v>
      </c>
      <c r="NV518" s="450"/>
      <c r="NW518" s="456"/>
      <c r="NX518" s="454" t="s">
        <v>96</v>
      </c>
      <c r="NY518" s="490" t="s">
        <v>755</v>
      </c>
      <c r="NZ518" s="455"/>
      <c r="OA518" s="455"/>
      <c r="OB518" s="492">
        <f>VLOOKUP(NY518,$A$563:$F$2022,6,FALSE)</f>
        <v>0</v>
      </c>
      <c r="OC518" s="454" t="s">
        <v>63</v>
      </c>
      <c r="OD518" s="450">
        <f>OB518*1.4</f>
        <v>0</v>
      </c>
      <c r="OE518" s="450"/>
      <c r="OF518" s="456"/>
      <c r="OG518" s="454" t="s">
        <v>96</v>
      </c>
      <c r="OH518" s="525" t="s">
        <v>477</v>
      </c>
      <c r="OI518" s="455"/>
      <c r="OJ518" s="492"/>
      <c r="OK518" s="492">
        <f>VLOOKUP(OH518,$A$563:$F$2022,6,FALSE)</f>
        <v>0</v>
      </c>
      <c r="OL518" s="454" t="s">
        <v>63</v>
      </c>
      <c r="OM518" s="450">
        <f>OK518*1.4</f>
        <v>0</v>
      </c>
      <c r="ON518" s="450"/>
      <c r="OO518" s="456"/>
      <c r="OP518" s="454" t="s">
        <v>96</v>
      </c>
      <c r="OQ518" s="490" t="s">
        <v>1637</v>
      </c>
      <c r="OR518" s="455"/>
      <c r="OS518" s="492"/>
      <c r="OT518" s="492">
        <f>VLOOKUP(OQ518,$A$563:$F$2022,6,FALSE)</f>
        <v>2</v>
      </c>
      <c r="OU518" s="454" t="s">
        <v>63</v>
      </c>
      <c r="OV518" s="450">
        <f>OT518*1.4</f>
        <v>2.8</v>
      </c>
      <c r="OW518" s="450"/>
      <c r="OX518" s="456"/>
      <c r="OY518" s="454" t="s">
        <v>96</v>
      </c>
      <c r="OZ518" s="525" t="s">
        <v>483</v>
      </c>
      <c r="PA518" s="455"/>
      <c r="PB518" s="492"/>
      <c r="PC518" s="492">
        <f>VLOOKUP(OZ518,$A$563:$F$2022,6,FALSE)</f>
        <v>18</v>
      </c>
      <c r="PD518" s="454" t="s">
        <v>63</v>
      </c>
      <c r="PE518" s="450">
        <f>PC518*1.4</f>
        <v>25.2</v>
      </c>
      <c r="PF518" s="450"/>
      <c r="PG518" s="456"/>
      <c r="PH518" s="454" t="s">
        <v>96</v>
      </c>
      <c r="PI518" s="525" t="s">
        <v>443</v>
      </c>
      <c r="PJ518" s="455"/>
      <c r="PK518" s="492"/>
      <c r="PL518" s="492">
        <f>VLOOKUP(PI518,$A$563:$F$2022,6,FALSE)</f>
        <v>0</v>
      </c>
      <c r="PM518" s="454" t="s">
        <v>63</v>
      </c>
      <c r="PN518" s="450">
        <f>PL518*1.4</f>
        <v>0</v>
      </c>
      <c r="PO518" s="450"/>
      <c r="PP518" s="456"/>
      <c r="PQ518" s="454" t="s">
        <v>96</v>
      </c>
      <c r="PR518" s="490" t="s">
        <v>572</v>
      </c>
      <c r="PS518" s="455"/>
      <c r="PT518" s="492"/>
      <c r="PU518" s="492">
        <f>VLOOKUP(PR518,$A$563:$F$2022,6,FALSE)</f>
        <v>36</v>
      </c>
      <c r="PV518" s="454" t="s">
        <v>63</v>
      </c>
      <c r="PW518" s="450">
        <f>PU518*1.4</f>
        <v>50.4</v>
      </c>
      <c r="PX518" s="450"/>
      <c r="PY518" s="456"/>
      <c r="PZ518" s="454" t="s">
        <v>96</v>
      </c>
      <c r="QA518" s="525" t="s">
        <v>477</v>
      </c>
      <c r="QB518" s="455"/>
      <c r="QC518" s="492"/>
      <c r="QD518" s="492">
        <f>VLOOKUP(QA518,$A$563:$F$2022,6,FALSE)</f>
        <v>0</v>
      </c>
      <c r="QE518" s="454" t="s">
        <v>63</v>
      </c>
      <c r="QF518" s="450">
        <f>QD518*1.4</f>
        <v>0</v>
      </c>
      <c r="QG518" s="450"/>
      <c r="QH518" s="456"/>
      <c r="QI518" s="454" t="s">
        <v>96</v>
      </c>
      <c r="QJ518" s="490" t="s">
        <v>479</v>
      </c>
      <c r="QK518" s="455"/>
      <c r="QL518" s="492"/>
      <c r="QM518" s="492">
        <f>VLOOKUP(QJ518,$A$563:$F$2022,6,FALSE)</f>
        <v>0</v>
      </c>
      <c r="QN518" s="454" t="s">
        <v>63</v>
      </c>
      <c r="QO518" s="450">
        <f>QM518*1.4</f>
        <v>0</v>
      </c>
      <c r="QP518" s="450"/>
      <c r="QQ518" s="456"/>
      <c r="QR518" s="454" t="s">
        <v>96</v>
      </c>
      <c r="QS518" s="525" t="s">
        <v>754</v>
      </c>
      <c r="QT518" s="455"/>
      <c r="QU518" s="492"/>
      <c r="QV518" s="492">
        <f>VLOOKUP(QS518,$A$563:$F$2022,6,FALSE)</f>
        <v>0</v>
      </c>
      <c r="QW518" s="454" t="s">
        <v>63</v>
      </c>
      <c r="QX518" s="450">
        <f>QV518*1.4</f>
        <v>0</v>
      </c>
      <c r="QY518" s="450"/>
      <c r="QZ518" s="456"/>
      <c r="RA518" s="454" t="s">
        <v>96</v>
      </c>
      <c r="RB518" s="490" t="s">
        <v>754</v>
      </c>
      <c r="RC518" s="455"/>
      <c r="RD518" s="492"/>
      <c r="RE518" s="492">
        <f>VLOOKUP(RB518,$A$563:$F$2022,6,FALSE)</f>
        <v>0</v>
      </c>
      <c r="RF518" s="454" t="s">
        <v>63</v>
      </c>
      <c r="RG518" s="450">
        <f>RE518*1.4</f>
        <v>0</v>
      </c>
      <c r="RH518" s="450"/>
      <c r="RI518" s="456"/>
      <c r="RJ518" s="454" t="s">
        <v>96</v>
      </c>
      <c r="RK518" s="506" t="s">
        <v>186</v>
      </c>
      <c r="RL518" s="455"/>
      <c r="RM518" s="455"/>
      <c r="RN518" s="492" t="e">
        <f>VLOOKUP(RK518,$A$563:$F$2022,6,FALSE)</f>
        <v>#N/A</v>
      </c>
      <c r="RO518" s="454" t="s">
        <v>63</v>
      </c>
      <c r="RP518" s="450" t="e">
        <f>RN518*1.4</f>
        <v>#N/A</v>
      </c>
      <c r="RQ518" s="450"/>
      <c r="RR518" s="456"/>
      <c r="RS518" s="454" t="s">
        <v>96</v>
      </c>
      <c r="RT518" s="525" t="s">
        <v>1445</v>
      </c>
      <c r="RU518" s="455"/>
      <c r="RV518" s="492"/>
      <c r="RW518" s="492">
        <f>VLOOKUP(RT518,$A$563:$F$2022,6,FALSE)</f>
        <v>51</v>
      </c>
      <c r="RX518" s="454" t="s">
        <v>63</v>
      </c>
      <c r="RY518" s="450">
        <f>RW518*1.4</f>
        <v>71.399999999999991</v>
      </c>
      <c r="RZ518" s="450"/>
      <c r="SA518" s="486"/>
      <c r="SB518" s="454" t="s">
        <v>96</v>
      </c>
      <c r="SC518" s="525" t="s">
        <v>1886</v>
      </c>
      <c r="SD518" s="455"/>
      <c r="SE518" s="492"/>
      <c r="SF518" s="492">
        <f>VLOOKUP(SC518,$A$563:$F$2022,6,FALSE)</f>
        <v>0</v>
      </c>
      <c r="SG518" s="454" t="s">
        <v>63</v>
      </c>
      <c r="SH518" s="450">
        <f>SF518*1.4</f>
        <v>0</v>
      </c>
      <c r="SI518" s="450"/>
      <c r="SJ518" s="486"/>
      <c r="SK518" s="454" t="s">
        <v>96</v>
      </c>
      <c r="SL518" s="525" t="s">
        <v>898</v>
      </c>
      <c r="SM518" s="455"/>
      <c r="SN518" s="492"/>
      <c r="SO518" s="492">
        <f>VLOOKUP(SL518,$A$563:$F$2022,6,FALSE)</f>
        <v>20</v>
      </c>
      <c r="SP518" s="454" t="s">
        <v>63</v>
      </c>
      <c r="SQ518" s="450">
        <f>SO518*1.4</f>
        <v>28</v>
      </c>
      <c r="SR518" s="450"/>
      <c r="SS518" s="486"/>
      <c r="ST518" s="454" t="s">
        <v>96</v>
      </c>
      <c r="SU518" s="525" t="s">
        <v>572</v>
      </c>
      <c r="SV518" s="455"/>
      <c r="SW518" s="492"/>
      <c r="SX518" s="492">
        <f>VLOOKUP(SU518,$A$563:$F$2022,6,FALSE)</f>
        <v>36</v>
      </c>
      <c r="SY518" s="454" t="s">
        <v>63</v>
      </c>
      <c r="SZ518" s="450">
        <f>SX518*1.4</f>
        <v>50.4</v>
      </c>
      <c r="TA518" s="450"/>
      <c r="TB518" s="486"/>
      <c r="TC518" s="454" t="s">
        <v>96</v>
      </c>
      <c r="TD518" s="525" t="s">
        <v>483</v>
      </c>
      <c r="TE518" s="455"/>
      <c r="TF518" s="492"/>
      <c r="TG518" s="492">
        <f>VLOOKUP(TD518,$A$563:$F$2022,6,FALSE)</f>
        <v>18</v>
      </c>
      <c r="TH518" s="454" t="s">
        <v>63</v>
      </c>
      <c r="TI518" s="450">
        <f>TG518*1.4</f>
        <v>25.2</v>
      </c>
      <c r="TJ518" s="455"/>
      <c r="TK518" s="486"/>
      <c r="TL518" s="454" t="s">
        <v>96</v>
      </c>
      <c r="TM518" s="525" t="s">
        <v>456</v>
      </c>
      <c r="TN518" s="455"/>
      <c r="TO518" s="492"/>
      <c r="TP518" s="492">
        <f>VLOOKUP(TM518,$A$563:$F$2022,6,FALSE)</f>
        <v>0</v>
      </c>
      <c r="TQ518" s="454" t="s">
        <v>63</v>
      </c>
      <c r="TR518" s="450">
        <f>TP518*1.4</f>
        <v>0</v>
      </c>
      <c r="TS518" s="450"/>
      <c r="TT518" s="486"/>
      <c r="TU518" s="454" t="s">
        <v>96</v>
      </c>
      <c r="TV518" s="506" t="s">
        <v>186</v>
      </c>
      <c r="TW518" s="455"/>
      <c r="TX518" s="492"/>
      <c r="TY518" s="492" t="e">
        <f>VLOOKUP(TV518,$A$563:$F$2022,6,FALSE)</f>
        <v>#N/A</v>
      </c>
      <c r="TZ518" s="454" t="s">
        <v>63</v>
      </c>
      <c r="UA518" s="450" t="e">
        <f>TY518*1.4</f>
        <v>#N/A</v>
      </c>
      <c r="UB518" s="450"/>
      <c r="UC518" s="486"/>
      <c r="UD518" s="454" t="s">
        <v>96</v>
      </c>
      <c r="UE518" s="525" t="s">
        <v>579</v>
      </c>
      <c r="UF518" s="455"/>
      <c r="UG518" s="492"/>
      <c r="UH518" s="492">
        <f>VLOOKUP(UE518,$A$563:$F$2022,6,FALSE)</f>
        <v>0</v>
      </c>
      <c r="UI518" s="454" t="s">
        <v>63</v>
      </c>
      <c r="UJ518" s="450">
        <f>UH518*1.4</f>
        <v>0</v>
      </c>
      <c r="UK518" s="450"/>
      <c r="UL518" s="486"/>
      <c r="UM518" s="454" t="s">
        <v>96</v>
      </c>
      <c r="UN518" s="506" t="s">
        <v>186</v>
      </c>
      <c r="UO518" s="455"/>
      <c r="UP518" s="492"/>
      <c r="UQ518" s="492" t="e">
        <f>VLOOKUP(UN518,$A$563:$F$2022,6,FALSE)</f>
        <v>#N/A</v>
      </c>
      <c r="UR518" s="454" t="s">
        <v>63</v>
      </c>
      <c r="US518" s="450" t="e">
        <f>UQ518*1.4</f>
        <v>#N/A</v>
      </c>
      <c r="UT518" s="450"/>
      <c r="UU518" s="486"/>
      <c r="UV518" s="454" t="s">
        <v>96</v>
      </c>
      <c r="UW518" s="525" t="s">
        <v>472</v>
      </c>
      <c r="UX518" s="455"/>
      <c r="UY518" s="492"/>
      <c r="UZ518" s="492">
        <f>VLOOKUP(UW518,$A$563:$F$2022,6,FALSE)</f>
        <v>0</v>
      </c>
      <c r="VA518" s="454" t="s">
        <v>63</v>
      </c>
      <c r="VB518" s="450">
        <f>UZ518*1.4</f>
        <v>0</v>
      </c>
      <c r="VC518" s="450"/>
      <c r="VD518" s="486"/>
      <c r="VE518" s="454" t="s">
        <v>96</v>
      </c>
      <c r="VF518" s="506" t="s">
        <v>186</v>
      </c>
      <c r="VG518" s="455"/>
      <c r="VH518" s="492"/>
      <c r="VI518" s="492" t="e">
        <f>VLOOKUP(VF518,$A$563:$F$2022,6,FALSE)</f>
        <v>#N/A</v>
      </c>
      <c r="VJ518" s="454" t="s">
        <v>63</v>
      </c>
      <c r="VK518" s="450" t="e">
        <f>VI518*1.4</f>
        <v>#N/A</v>
      </c>
      <c r="VL518" s="450"/>
      <c r="VM518" s="486"/>
      <c r="VN518" s="454" t="s">
        <v>96</v>
      </c>
      <c r="VO518" s="525" t="s">
        <v>1637</v>
      </c>
      <c r="VP518" s="455"/>
      <c r="VQ518" s="492"/>
      <c r="VR518" s="492">
        <f>VLOOKUP(VO518,$A$563:$F$2022,6,FALSE)</f>
        <v>2</v>
      </c>
      <c r="VS518" s="454" t="s">
        <v>63</v>
      </c>
      <c r="VT518" s="450">
        <f>VR518*1.4</f>
        <v>2.8</v>
      </c>
      <c r="VU518" s="450"/>
      <c r="VV518" s="486"/>
      <c r="VW518" s="454" t="s">
        <v>96</v>
      </c>
      <c r="VX518" s="506" t="s">
        <v>186</v>
      </c>
      <c r="VY518" s="455"/>
      <c r="VZ518" s="455"/>
      <c r="WA518" s="492" t="e">
        <f>VLOOKUP(VX518,$A$563:$F$2022,6,FALSE)</f>
        <v>#N/A</v>
      </c>
      <c r="WB518" s="454" t="s">
        <v>63</v>
      </c>
      <c r="WC518" s="450" t="e">
        <f>WA518*1.4</f>
        <v>#N/A</v>
      </c>
      <c r="WD518" s="455"/>
      <c r="WE518" s="486"/>
      <c r="WF518" s="454" t="s">
        <v>96</v>
      </c>
      <c r="WG518" s="525" t="s">
        <v>1637</v>
      </c>
      <c r="WH518" s="455"/>
      <c r="WI518" s="492"/>
      <c r="WJ518" s="492">
        <f>VLOOKUP(WG518,$A$563:$F$2022,6,FALSE)</f>
        <v>2</v>
      </c>
      <c r="WK518" s="454" t="s">
        <v>63</v>
      </c>
      <c r="WL518" s="450">
        <f>WJ518*1.4</f>
        <v>2.8</v>
      </c>
      <c r="WM518" s="455"/>
      <c r="WN518" s="486"/>
      <c r="WO518" s="454" t="s">
        <v>96</v>
      </c>
      <c r="WP518" s="525" t="s">
        <v>898</v>
      </c>
      <c r="WQ518" s="492"/>
      <c r="WR518" s="492"/>
      <c r="WS518" s="492">
        <f>VLOOKUP(WP518,$A$563:$F$2022,6,FALSE)</f>
        <v>20</v>
      </c>
      <c r="WT518" s="454" t="s">
        <v>63</v>
      </c>
      <c r="WU518" s="450">
        <f>WS518*1.4</f>
        <v>28</v>
      </c>
      <c r="WV518" s="450"/>
      <c r="WW518" s="486"/>
      <c r="WX518" s="454" t="s">
        <v>96</v>
      </c>
      <c r="WY518" s="525" t="s">
        <v>754</v>
      </c>
      <c r="WZ518" s="455"/>
      <c r="XA518" s="492"/>
      <c r="XB518" s="492">
        <f>VLOOKUP(WY518,$A$563:$F$2022,6,FALSE)</f>
        <v>0</v>
      </c>
      <c r="XC518" s="454" t="s">
        <v>63</v>
      </c>
      <c r="XD518" s="450">
        <f>XB518*1.4</f>
        <v>0</v>
      </c>
      <c r="XE518" s="455"/>
      <c r="XF518" s="486"/>
      <c r="XG518" s="454" t="s">
        <v>96</v>
      </c>
      <c r="XH518" s="506" t="s">
        <v>186</v>
      </c>
      <c r="XI518" s="455"/>
      <c r="XJ518" s="455"/>
      <c r="XK518" s="492" t="e">
        <f>VLOOKUP(XH518,$A$563:$F$2022,6,FALSE)</f>
        <v>#N/A</v>
      </c>
      <c r="XL518" s="454" t="s">
        <v>63</v>
      </c>
      <c r="XM518" s="450" t="e">
        <f>XK518*1.4</f>
        <v>#N/A</v>
      </c>
      <c r="XN518" s="455"/>
      <c r="XO518" s="486"/>
      <c r="XP518" s="454" t="s">
        <v>96</v>
      </c>
      <c r="XQ518" s="525" t="s">
        <v>510</v>
      </c>
      <c r="XR518" s="455"/>
      <c r="XS518" s="492"/>
      <c r="XT518" s="492">
        <f>VLOOKUP(XQ518,$A$563:$F$2022,6,FALSE)</f>
        <v>10</v>
      </c>
      <c r="XU518" s="454" t="s">
        <v>63</v>
      </c>
      <c r="XV518" s="450">
        <f>XT518*1.4</f>
        <v>14</v>
      </c>
      <c r="XW518" s="450"/>
      <c r="XX518" s="486"/>
      <c r="XY518" s="454" t="s">
        <v>96</v>
      </c>
      <c r="XZ518" s="525" t="s">
        <v>1445</v>
      </c>
      <c r="YA518" s="455"/>
      <c r="YB518" s="492"/>
      <c r="YC518" s="492">
        <f>VLOOKUP(XZ518,$A$563:$F$2022,6,FALSE)</f>
        <v>51</v>
      </c>
      <c r="YD518" s="454" t="s">
        <v>63</v>
      </c>
      <c r="YE518" s="450">
        <f>YC518*1.4</f>
        <v>71.399999999999991</v>
      </c>
      <c r="YF518" s="455"/>
      <c r="YG518" s="486"/>
      <c r="YH518" s="454" t="s">
        <v>96</v>
      </c>
      <c r="YI518" s="525" t="s">
        <v>479</v>
      </c>
      <c r="YJ518" s="455"/>
      <c r="YK518" s="492"/>
      <c r="YL518" s="492">
        <f>VLOOKUP(YI518,$A$563:$F$2022,6,FALSE)</f>
        <v>0</v>
      </c>
      <c r="YM518" s="454" t="s">
        <v>63</v>
      </c>
      <c r="YN518" s="450">
        <f>YL518*1.4</f>
        <v>0</v>
      </c>
      <c r="YO518" s="450"/>
      <c r="YP518" s="486"/>
      <c r="YQ518" s="454" t="s">
        <v>96</v>
      </c>
      <c r="YR518" s="506" t="s">
        <v>186</v>
      </c>
      <c r="YS518" s="455"/>
      <c r="YT518" s="455"/>
      <c r="YU518" s="492" t="e">
        <f>VLOOKUP(YR518,$A$563:$F$2022,6,FALSE)</f>
        <v>#N/A</v>
      </c>
      <c r="YV518" s="454" t="s">
        <v>63</v>
      </c>
      <c r="YW518" s="450" t="e">
        <f>YU518*1.4</f>
        <v>#N/A</v>
      </c>
      <c r="YX518" s="455"/>
      <c r="YY518" s="486"/>
      <c r="YZ518" s="454" t="s">
        <v>96</v>
      </c>
      <c r="ZA518" s="506" t="s">
        <v>186</v>
      </c>
      <c r="ZB518" s="455"/>
      <c r="ZC518" s="455"/>
      <c r="ZD518" s="492" t="e">
        <f>VLOOKUP(ZA518,$A$563:$F$2022,6,FALSE)</f>
        <v>#N/A</v>
      </c>
      <c r="ZE518" s="454" t="s">
        <v>63</v>
      </c>
      <c r="ZF518" s="450" t="e">
        <f>ZD518*1.4</f>
        <v>#N/A</v>
      </c>
      <c r="ZG518" s="455"/>
      <c r="ZH518" s="486"/>
      <c r="ZI518" s="454" t="s">
        <v>96</v>
      </c>
      <c r="ZJ518" s="490" t="s">
        <v>754</v>
      </c>
      <c r="ZK518" s="455"/>
      <c r="ZL518" s="455"/>
      <c r="ZM518" s="492">
        <f>VLOOKUP(ZJ518,$A$563:$F$2022,6,FALSE)</f>
        <v>0</v>
      </c>
      <c r="ZN518" s="454" t="s">
        <v>63</v>
      </c>
      <c r="ZO518" s="450">
        <f>ZM518*1.4</f>
        <v>0</v>
      </c>
      <c r="ZP518" s="455"/>
      <c r="ZQ518" s="486"/>
      <c r="ZR518" s="454" t="s">
        <v>96</v>
      </c>
      <c r="ZS518" s="506" t="s">
        <v>186</v>
      </c>
      <c r="ZT518" s="455"/>
      <c r="ZU518" s="492"/>
      <c r="ZV518" s="492" t="e">
        <f>VLOOKUP(ZS518,$A$563:$F$2022,6,FALSE)</f>
        <v>#N/A</v>
      </c>
      <c r="ZW518" s="454" t="s">
        <v>63</v>
      </c>
      <c r="ZX518" s="450" t="e">
        <f>ZV518*1.4</f>
        <v>#N/A</v>
      </c>
      <c r="ZY518" s="450"/>
      <c r="ZZ518" s="486"/>
      <c r="AAA518" s="454" t="s">
        <v>96</v>
      </c>
      <c r="AAB518" s="506" t="s">
        <v>186</v>
      </c>
      <c r="AAC518" s="455"/>
      <c r="AAD518" s="492"/>
      <c r="AAE518" s="492" t="e">
        <f>VLOOKUP(AAB518,$A$563:$F$2022,6,FALSE)</f>
        <v>#N/A</v>
      </c>
      <c r="AAF518" s="454" t="s">
        <v>63</v>
      </c>
      <c r="AAG518" s="450" t="e">
        <f>AAE518*1.4</f>
        <v>#N/A</v>
      </c>
      <c r="AAH518" s="450"/>
      <c r="AAI518" s="486"/>
      <c r="AAJ518" s="454" t="s">
        <v>96</v>
      </c>
      <c r="AAK518" s="506" t="s">
        <v>186</v>
      </c>
      <c r="AAL518" s="455"/>
      <c r="AAM518" s="492"/>
      <c r="AAN518" s="492" t="e">
        <f>VLOOKUP(AAK518,$A$563:$F$2022,6,FALSE)</f>
        <v>#N/A</v>
      </c>
      <c r="AAO518" s="454" t="s">
        <v>63</v>
      </c>
      <c r="AAP518" s="450" t="e">
        <f>AAN518*1.4</f>
        <v>#N/A</v>
      </c>
      <c r="AAQ518" s="450"/>
      <c r="AAR518" s="486"/>
      <c r="AAS518" s="454" t="s">
        <v>96</v>
      </c>
      <c r="AAT518" s="506" t="s">
        <v>186</v>
      </c>
      <c r="AAU518" s="455"/>
      <c r="AAV518" s="492"/>
      <c r="AAW518" s="492" t="e">
        <f>VLOOKUP(AAT518,$A$563:$F$2022,6,FALSE)</f>
        <v>#N/A</v>
      </c>
      <c r="AAX518" s="454" t="s">
        <v>63</v>
      </c>
      <c r="AAY518" s="450" t="e">
        <f>AAW518*1.4</f>
        <v>#N/A</v>
      </c>
      <c r="AAZ518" s="450"/>
      <c r="ABA518" s="486"/>
      <c r="ABB518" s="454" t="s">
        <v>96</v>
      </c>
      <c r="ABC518" s="506" t="s">
        <v>186</v>
      </c>
      <c r="ABD518" s="455"/>
      <c r="ABE518" s="492"/>
      <c r="ABF518" s="492" t="e">
        <f>VLOOKUP(ABC518,$A$563:$F$2022,6,FALSE)</f>
        <v>#N/A</v>
      </c>
      <c r="ABG518" s="454" t="s">
        <v>63</v>
      </c>
      <c r="ABH518" s="450" t="e">
        <f>ABF518*1.4</f>
        <v>#N/A</v>
      </c>
      <c r="ABI518" s="450"/>
      <c r="ABJ518" s="486"/>
      <c r="ABK518" s="454" t="s">
        <v>96</v>
      </c>
      <c r="ABL518" s="506" t="s">
        <v>186</v>
      </c>
      <c r="ABM518" s="455"/>
      <c r="ABN518" s="492"/>
      <c r="ABO518" s="492" t="e">
        <f>VLOOKUP(ABL518,$A$563:$F$2022,6,FALSE)</f>
        <v>#N/A</v>
      </c>
      <c r="ABP518" s="454" t="s">
        <v>63</v>
      </c>
      <c r="ABQ518" s="450" t="e">
        <f>ABO518*1.4</f>
        <v>#N/A</v>
      </c>
      <c r="ABR518" s="450"/>
      <c r="ABS518" s="486"/>
      <c r="ABT518" s="454" t="s">
        <v>96</v>
      </c>
      <c r="ABU518" s="506" t="s">
        <v>186</v>
      </c>
      <c r="ABV518" s="455"/>
      <c r="ABW518" s="492"/>
      <c r="ABX518" s="492" t="e">
        <f>VLOOKUP(ABU518,$A$563:$F$2022,6,FALSE)</f>
        <v>#N/A</v>
      </c>
      <c r="ABY518" s="454" t="s">
        <v>63</v>
      </c>
      <c r="ABZ518" s="450" t="e">
        <f>ABX518*1.4</f>
        <v>#N/A</v>
      </c>
      <c r="ACA518" s="450"/>
      <c r="ACB518" s="486"/>
      <c r="ACC518" s="454" t="s">
        <v>96</v>
      </c>
      <c r="ACD518" s="506" t="s">
        <v>186</v>
      </c>
      <c r="ACE518" s="455"/>
      <c r="ACF518" s="492"/>
      <c r="ACG518" s="492" t="e">
        <f>VLOOKUP(ACD518,$A$563:$F$2022,6,FALSE)</f>
        <v>#N/A</v>
      </c>
      <c r="ACH518" s="454" t="s">
        <v>63</v>
      </c>
      <c r="ACI518" s="450" t="e">
        <f>ACG518*1.4</f>
        <v>#N/A</v>
      </c>
      <c r="ACJ518" s="450"/>
      <c r="ACK518" s="486"/>
      <c r="ACL518" s="454" t="s">
        <v>96</v>
      </c>
      <c r="ACM518" s="506" t="s">
        <v>186</v>
      </c>
      <c r="ACN518" s="455"/>
      <c r="ACO518" s="492"/>
      <c r="ACP518" s="492" t="e">
        <f>VLOOKUP(ACM518,$A$563:$F$2022,6,FALSE)</f>
        <v>#N/A</v>
      </c>
      <c r="ACQ518" s="454" t="s">
        <v>63</v>
      </c>
      <c r="ACR518" s="450" t="e">
        <f>ACP518*1.4</f>
        <v>#N/A</v>
      </c>
      <c r="ACS518" s="450"/>
      <c r="ACT518" s="486"/>
      <c r="ACU518" s="454" t="s">
        <v>96</v>
      </c>
      <c r="ACV518" s="490" t="s">
        <v>1637</v>
      </c>
      <c r="ACW518" s="455"/>
      <c r="ACX518" s="492"/>
      <c r="ACY518" s="492">
        <f>VLOOKUP(ACV518,$A$563:$F$2022,6,FALSE)</f>
        <v>2</v>
      </c>
      <c r="ACZ518" s="454" t="s">
        <v>63</v>
      </c>
      <c r="ADA518" s="450">
        <f>ACY518*1.4</f>
        <v>2.8</v>
      </c>
      <c r="ADB518" s="450"/>
      <c r="ADC518" s="486"/>
      <c r="ADD518" s="454" t="s">
        <v>96</v>
      </c>
      <c r="ADE518" s="525" t="s">
        <v>572</v>
      </c>
      <c r="ADF518" s="455"/>
      <c r="ADG518" s="492"/>
      <c r="ADH518" s="492">
        <f>VLOOKUP(ADE518,$A$563:$F$2022,6,FALSE)</f>
        <v>36</v>
      </c>
      <c r="ADI518" s="454" t="s">
        <v>63</v>
      </c>
      <c r="ADJ518" s="450">
        <f>ADH518*1.4</f>
        <v>50.4</v>
      </c>
      <c r="ADK518" s="455"/>
      <c r="ADL518" s="486"/>
      <c r="ADM518" s="454" t="s">
        <v>96</v>
      </c>
      <c r="ADN518" s="525" t="s">
        <v>637</v>
      </c>
      <c r="ADO518" s="455"/>
      <c r="ADP518" s="492"/>
      <c r="ADQ518" s="492">
        <f>VLOOKUP(ADN518,$A$563:$F$2022,6,FALSE)</f>
        <v>14</v>
      </c>
      <c r="ADR518" s="454" t="s">
        <v>63</v>
      </c>
      <c r="ADS518" s="450">
        <f>ADQ518*1.4</f>
        <v>19.599999999999998</v>
      </c>
      <c r="ADT518" s="450"/>
      <c r="ADU518" s="486"/>
      <c r="ADV518" s="454" t="s">
        <v>96</v>
      </c>
      <c r="ADW518" s="525" t="s">
        <v>472</v>
      </c>
      <c r="ADX518" s="455"/>
      <c r="ADY518" s="455"/>
      <c r="ADZ518" s="492">
        <f>VLOOKUP(ADW518,$A$563:$F$2022,6,FALSE)</f>
        <v>0</v>
      </c>
      <c r="AEA518" s="454" t="s">
        <v>63</v>
      </c>
      <c r="AEB518" s="450">
        <f>ADZ518*1.4</f>
        <v>0</v>
      </c>
      <c r="AEC518" s="455"/>
      <c r="AED518" s="486"/>
      <c r="AEE518" s="454" t="s">
        <v>96</v>
      </c>
      <c r="AEF518" s="525" t="s">
        <v>483</v>
      </c>
      <c r="AEG518" s="455"/>
      <c r="AEH518" s="492"/>
      <c r="AEI518" s="492">
        <f>VLOOKUP(AEF518,$A$563:$F$2022,6,FALSE)</f>
        <v>18</v>
      </c>
      <c r="AEJ518" s="454" t="s">
        <v>63</v>
      </c>
      <c r="AEK518" s="450">
        <f>AEI518*1.4</f>
        <v>25.2</v>
      </c>
      <c r="AEL518" s="455"/>
      <c r="AEM518" s="486"/>
      <c r="AEN518" s="454" t="s">
        <v>96</v>
      </c>
      <c r="AEO518" s="525" t="s">
        <v>1886</v>
      </c>
      <c r="AEP518" s="455"/>
      <c r="AEQ518" s="492"/>
      <c r="AER518" s="492">
        <f>VLOOKUP(AEO518,$A$563:$F$2022,6,FALSE)</f>
        <v>0</v>
      </c>
      <c r="AES518" s="454" t="s">
        <v>63</v>
      </c>
      <c r="AET518" s="450">
        <f>AER518*1.4</f>
        <v>0</v>
      </c>
      <c r="AEU518" s="455"/>
      <c r="AEV518" s="486"/>
      <c r="AEW518" s="454" t="s">
        <v>96</v>
      </c>
      <c r="AEX518" s="525" t="s">
        <v>1356</v>
      </c>
      <c r="AEY518" s="455"/>
      <c r="AEZ518" s="492"/>
      <c r="AFA518" s="492">
        <f>VLOOKUP(AEX518,$A$563:$F$2022,6,FALSE)</f>
        <v>20</v>
      </c>
      <c r="AFB518" s="454" t="s">
        <v>63</v>
      </c>
      <c r="AFC518" s="450">
        <f>AFA518*1.4</f>
        <v>28</v>
      </c>
      <c r="AFD518" s="450"/>
      <c r="AFE518" s="486"/>
      <c r="AFF518" s="454" t="s">
        <v>96</v>
      </c>
      <c r="AFG518" s="525" t="s">
        <v>483</v>
      </c>
      <c r="AFH518" s="455"/>
      <c r="AFI518" s="492"/>
      <c r="AFJ518" s="492">
        <f>VLOOKUP(AFG518,$A$563:$F$2022,6,FALSE)</f>
        <v>18</v>
      </c>
      <c r="AFK518" s="454" t="s">
        <v>63</v>
      </c>
      <c r="AFL518" s="450">
        <f>AFJ518*1.4</f>
        <v>25.2</v>
      </c>
      <c r="AFM518" s="450"/>
      <c r="AFN518" s="486"/>
      <c r="AFO518" s="454" t="s">
        <v>96</v>
      </c>
      <c r="AFP518" s="525" t="s">
        <v>460</v>
      </c>
      <c r="AFQ518" s="455"/>
      <c r="AFR518" s="492"/>
      <c r="AFS518" s="492">
        <f>VLOOKUP(AFP518,$A$563:$F$2022,6,FALSE)</f>
        <v>0</v>
      </c>
      <c r="AFT518" s="454" t="s">
        <v>63</v>
      </c>
      <c r="AFU518" s="450">
        <f>AFS518*1.4</f>
        <v>0</v>
      </c>
      <c r="AFV518" s="450"/>
      <c r="AFW518" s="486"/>
      <c r="AFX518" s="454" t="s">
        <v>96</v>
      </c>
      <c r="AFY518" s="528" t="s">
        <v>483</v>
      </c>
      <c r="AFZ518" s="455"/>
      <c r="AGA518" s="492"/>
      <c r="AGB518" s="492">
        <f>VLOOKUP(AFY518,$A$563:$F$2022,6,FALSE)</f>
        <v>18</v>
      </c>
      <c r="AGC518" s="454" t="s">
        <v>63</v>
      </c>
      <c r="AGD518" s="450">
        <f>AGB518*1.4</f>
        <v>25.2</v>
      </c>
      <c r="AGE518" s="450"/>
      <c r="AGF518" s="486"/>
      <c r="AGG518" s="454" t="s">
        <v>96</v>
      </c>
      <c r="AGH518" s="525" t="s">
        <v>457</v>
      </c>
      <c r="AGI518" s="455"/>
      <c r="AGJ518" s="492"/>
      <c r="AGK518" s="492">
        <f>VLOOKUP(AGH518,$A$563:$F$2022,6,FALSE)</f>
        <v>0</v>
      </c>
      <c r="AGL518" s="454" t="s">
        <v>63</v>
      </c>
      <c r="AGM518" s="450">
        <f>AGK518*1.4</f>
        <v>0</v>
      </c>
      <c r="AGN518" s="450"/>
      <c r="AGO518" s="486"/>
      <c r="AGP518" s="454" t="s">
        <v>96</v>
      </c>
      <c r="AGQ518" s="525" t="s">
        <v>1130</v>
      </c>
      <c r="AGR518" s="455"/>
      <c r="AGS518" s="492"/>
      <c r="AGT518" s="492">
        <f>VLOOKUP(AGQ518,$A$563:$F$2022,6,FALSE)</f>
        <v>4</v>
      </c>
      <c r="AGU518" s="454" t="s">
        <v>63</v>
      </c>
      <c r="AGV518" s="450">
        <f>AGT518*1.4</f>
        <v>5.6</v>
      </c>
      <c r="AGW518" s="450"/>
      <c r="AGX518" s="486"/>
      <c r="AGY518" s="454" t="s">
        <v>96</v>
      </c>
      <c r="AGZ518" s="527" t="s">
        <v>1130</v>
      </c>
      <c r="AHA518" s="455"/>
      <c r="AHB518" s="492"/>
      <c r="AHC518" s="492">
        <f>VLOOKUP(AGZ518,$A$563:$F$2022,6,FALSE)</f>
        <v>4</v>
      </c>
      <c r="AHD518" s="454" t="s">
        <v>63</v>
      </c>
      <c r="AHE518" s="450">
        <f>AHC518*1.4</f>
        <v>5.6</v>
      </c>
      <c r="AHF518" s="450"/>
      <c r="AHG518" s="486"/>
      <c r="AHH518" s="495"/>
      <c r="AHI518" s="543"/>
      <c r="AHJ518" s="496"/>
      <c r="AHK518" s="497"/>
      <c r="AHL518" s="497"/>
      <c r="AHM518" s="495"/>
      <c r="AHN518" s="481"/>
      <c r="AHO518" s="481"/>
      <c r="AHP518" s="496"/>
      <c r="AHQ518" s="495"/>
      <c r="AHR518" s="512"/>
      <c r="AHS518" s="496"/>
      <c r="AHT518" s="497"/>
      <c r="AHU518" s="497"/>
      <c r="AHV518" s="495"/>
      <c r="AHW518" s="481"/>
      <c r="AHX518" s="481"/>
      <c r="AHY518" s="496"/>
      <c r="AHZ518" s="495"/>
      <c r="AIA518" s="512"/>
      <c r="AIB518" s="496"/>
      <c r="AIC518" s="497"/>
      <c r="AID518" s="497"/>
      <c r="AIE518" s="495"/>
      <c r="AIF518" s="481"/>
      <c r="AIG518" s="481"/>
      <c r="AIH518" s="496"/>
      <c r="AII518" s="263"/>
      <c r="AIJ518" s="432"/>
      <c r="AIK518" s="264"/>
      <c r="AIL518" s="264"/>
      <c r="AIM518" s="265"/>
      <c r="AIN518" s="263"/>
      <c r="AIO518" s="210"/>
      <c r="AIP518" s="264"/>
      <c r="AIQ518" s="264"/>
    </row>
    <row r="519" spans="1:927" s="16" customFormat="1" ht="15">
      <c r="A519" s="454" t="s">
        <v>97</v>
      </c>
      <c r="B519" s="490" t="s">
        <v>446</v>
      </c>
      <c r="C519" s="455"/>
      <c r="D519" s="492"/>
      <c r="E519" s="492">
        <f>VLOOKUP(B519,$A$563:$F$2022,6,FALSE)</f>
        <v>75</v>
      </c>
      <c r="F519" s="454" t="s">
        <v>65</v>
      </c>
      <c r="G519" s="450">
        <f>E519*1.3</f>
        <v>97.5</v>
      </c>
      <c r="H519" s="450"/>
      <c r="I519" s="456"/>
      <c r="J519" s="454" t="s">
        <v>97</v>
      </c>
      <c r="K519" s="525" t="s">
        <v>1441</v>
      </c>
      <c r="L519" s="455"/>
      <c r="M519" s="492"/>
      <c r="N519" s="492">
        <f>VLOOKUP(K519,$A$563:$F$2022,6,FALSE)</f>
        <v>0</v>
      </c>
      <c r="O519" s="454" t="s">
        <v>65</v>
      </c>
      <c r="P519" s="450">
        <f>N519*1.3</f>
        <v>0</v>
      </c>
      <c r="Q519" s="450"/>
      <c r="R519" s="456"/>
      <c r="S519" s="454" t="s">
        <v>97</v>
      </c>
      <c r="T519" s="525" t="s">
        <v>477</v>
      </c>
      <c r="U519" s="455"/>
      <c r="V519" s="492"/>
      <c r="W519" s="492">
        <f>VLOOKUP(T519,$A$563:$F$2022,6,FALSE)</f>
        <v>0</v>
      </c>
      <c r="X519" s="454" t="s">
        <v>65</v>
      </c>
      <c r="Y519" s="450">
        <f>W519*1.3</f>
        <v>0</v>
      </c>
      <c r="Z519" s="450"/>
      <c r="AA519" s="456"/>
      <c r="AB519" s="454" t="s">
        <v>97</v>
      </c>
      <c r="AC519" s="525" t="s">
        <v>637</v>
      </c>
      <c r="AD519" s="455"/>
      <c r="AE519" s="492"/>
      <c r="AF519" s="492">
        <f>VLOOKUP(AC519,$A$563:$F$2022,6,FALSE)</f>
        <v>14</v>
      </c>
      <c r="AG519" s="454" t="s">
        <v>65</v>
      </c>
      <c r="AH519" s="450">
        <f>AF519*1.3</f>
        <v>18.2</v>
      </c>
      <c r="AI519" s="450"/>
      <c r="AJ519" s="456"/>
      <c r="AK519" s="454" t="s">
        <v>97</v>
      </c>
      <c r="AL519" s="490" t="s">
        <v>472</v>
      </c>
      <c r="AM519" s="455"/>
      <c r="AN519" s="492"/>
      <c r="AO519" s="492">
        <f>VLOOKUP(AL519,$A$563:$F$2022,6,FALSE)</f>
        <v>0</v>
      </c>
      <c r="AP519" s="454" t="s">
        <v>65</v>
      </c>
      <c r="AQ519" s="450">
        <f>AO519*1.3</f>
        <v>0</v>
      </c>
      <c r="AR519" s="450"/>
      <c r="AS519" s="456"/>
      <c r="AT519" s="454" t="s">
        <v>97</v>
      </c>
      <c r="AU519" s="525" t="s">
        <v>472</v>
      </c>
      <c r="AV519" s="455"/>
      <c r="AW519" s="492"/>
      <c r="AX519" s="492">
        <f>VLOOKUP(AU519,$A$563:$F$2022,6,FALSE)</f>
        <v>0</v>
      </c>
      <c r="AY519" s="454" t="s">
        <v>65</v>
      </c>
      <c r="AZ519" s="450">
        <f>AX519*1.3</f>
        <v>0</v>
      </c>
      <c r="BA519" s="450"/>
      <c r="BB519" s="456"/>
      <c r="BC519" s="454" t="s">
        <v>97</v>
      </c>
      <c r="BD519" s="525" t="s">
        <v>1445</v>
      </c>
      <c r="BE519" s="455"/>
      <c r="BF519" s="492"/>
      <c r="BG519" s="492">
        <f>VLOOKUP(BD519,$A$563:$F$2022,6,FALSE)</f>
        <v>51</v>
      </c>
      <c r="BH519" s="454" t="s">
        <v>65</v>
      </c>
      <c r="BI519" s="450">
        <f>BG519*1.3</f>
        <v>66.3</v>
      </c>
      <c r="BJ519" s="450"/>
      <c r="BK519" s="456"/>
      <c r="BL519" s="454" t="s">
        <v>97</v>
      </c>
      <c r="BM519" s="525" t="s">
        <v>898</v>
      </c>
      <c r="BN519" s="455"/>
      <c r="BO519" s="492"/>
      <c r="BP519" s="492">
        <f>VLOOKUP(BM519,$A$563:$F$2022,6,FALSE)</f>
        <v>20</v>
      </c>
      <c r="BQ519" s="454" t="s">
        <v>65</v>
      </c>
      <c r="BR519" s="450">
        <f>BP519*1.3</f>
        <v>26</v>
      </c>
      <c r="BS519" s="450"/>
      <c r="BT519" s="456"/>
      <c r="BU519" s="454" t="s">
        <v>97</v>
      </c>
      <c r="BV519" s="525" t="s">
        <v>1927</v>
      </c>
      <c r="BW519" s="455"/>
      <c r="BX519" s="492"/>
      <c r="BY519" s="492">
        <f>VLOOKUP(BV519,$A$563:$F$2022,6,FALSE)</f>
        <v>0</v>
      </c>
      <c r="BZ519" s="454" t="s">
        <v>65</v>
      </c>
      <c r="CA519" s="450">
        <f>BY519*1.3</f>
        <v>0</v>
      </c>
      <c r="CB519" s="450"/>
      <c r="CC519" s="456"/>
      <c r="CD519" s="454" t="s">
        <v>97</v>
      </c>
      <c r="CE519" s="525" t="s">
        <v>899</v>
      </c>
      <c r="CF519" s="455"/>
      <c r="CG519" s="492"/>
      <c r="CH519" s="492">
        <f>VLOOKUP(CE519,$A$563:$F$2022,6,FALSE)</f>
        <v>33</v>
      </c>
      <c r="CI519" s="454" t="s">
        <v>65</v>
      </c>
      <c r="CJ519" s="450">
        <f>CH519*1.3</f>
        <v>42.9</v>
      </c>
      <c r="CK519" s="450"/>
      <c r="CL519" s="456"/>
      <c r="CM519" s="454" t="s">
        <v>97</v>
      </c>
      <c r="CN519" s="525" t="s">
        <v>1637</v>
      </c>
      <c r="CO519" s="455"/>
      <c r="CP519" s="492"/>
      <c r="CQ519" s="492">
        <f>VLOOKUP(CN519,$A$563:$F$2022,6,FALSE)</f>
        <v>2</v>
      </c>
      <c r="CR519" s="454" t="s">
        <v>65</v>
      </c>
      <c r="CS519" s="450">
        <f>CQ519*1.3</f>
        <v>2.6</v>
      </c>
      <c r="CT519" s="450"/>
      <c r="CU519" s="456"/>
      <c r="CV519" s="454" t="s">
        <v>97</v>
      </c>
      <c r="CW519" s="525" t="s">
        <v>477</v>
      </c>
      <c r="CX519" s="455"/>
      <c r="CY519" s="492"/>
      <c r="CZ519" s="492">
        <f>VLOOKUP(CW519,$A$563:$F$2022,6,FALSE)</f>
        <v>0</v>
      </c>
      <c r="DA519" s="454" t="s">
        <v>65</v>
      </c>
      <c r="DB519" s="450">
        <f>CZ519*1.3</f>
        <v>0</v>
      </c>
      <c r="DC519" s="450"/>
      <c r="DD519" s="456"/>
      <c r="DE519" s="454" t="s">
        <v>97</v>
      </c>
      <c r="DF519" s="525" t="s">
        <v>477</v>
      </c>
      <c r="DG519" s="455"/>
      <c r="DH519" s="492"/>
      <c r="DI519" s="492">
        <f>VLOOKUP(DF519,$A$563:$F$2022,6,FALSE)</f>
        <v>0</v>
      </c>
      <c r="DJ519" s="454" t="s">
        <v>65</v>
      </c>
      <c r="DK519" s="450">
        <f>DI519*1.3</f>
        <v>0</v>
      </c>
      <c r="DL519" s="450"/>
      <c r="DM519" s="456"/>
      <c r="DN519" s="454" t="s">
        <v>97</v>
      </c>
      <c r="DO519" s="490" t="s">
        <v>1637</v>
      </c>
      <c r="DP519" s="455"/>
      <c r="DQ519" s="492"/>
      <c r="DR519" s="492">
        <f>VLOOKUP(DO519,$A$563:$F$2022,6,FALSE)</f>
        <v>2</v>
      </c>
      <c r="DS519" s="454" t="s">
        <v>65</v>
      </c>
      <c r="DT519" s="450">
        <f>DR519*1.3</f>
        <v>2.6</v>
      </c>
      <c r="DU519" s="450"/>
      <c r="DV519" s="456"/>
      <c r="DW519" s="454" t="s">
        <v>97</v>
      </c>
      <c r="DX519" s="506" t="s">
        <v>186</v>
      </c>
      <c r="DY519" s="455"/>
      <c r="DZ519" s="492"/>
      <c r="EA519" s="492" t="e">
        <f>VLOOKUP(DX519,$A$563:$F$2022,6,FALSE)</f>
        <v>#N/A</v>
      </c>
      <c r="EB519" s="454" t="s">
        <v>65</v>
      </c>
      <c r="EC519" s="450" t="e">
        <f>EA519*1.3</f>
        <v>#N/A</v>
      </c>
      <c r="ED519" s="450"/>
      <c r="EE519" s="456"/>
      <c r="EF519" s="454" t="s">
        <v>97</v>
      </c>
      <c r="EG519" s="525" t="s">
        <v>1637</v>
      </c>
      <c r="EH519" s="455"/>
      <c r="EI519" s="492"/>
      <c r="EJ519" s="492">
        <f>VLOOKUP(EG519,$A$563:$F$2022,6,FALSE)</f>
        <v>2</v>
      </c>
      <c r="EK519" s="454" t="s">
        <v>65</v>
      </c>
      <c r="EL519" s="450">
        <f>EJ519*1.3</f>
        <v>2.6</v>
      </c>
      <c r="EM519" s="450"/>
      <c r="EN519" s="456"/>
      <c r="EO519" s="454" t="s">
        <v>97</v>
      </c>
      <c r="EP519" s="525" t="s">
        <v>446</v>
      </c>
      <c r="EQ519" s="455"/>
      <c r="ER519" s="492"/>
      <c r="ES519" s="492">
        <f>VLOOKUP(EP519,$A$563:$F$2022,6,FALSE)</f>
        <v>75</v>
      </c>
      <c r="ET519" s="454" t="s">
        <v>65</v>
      </c>
      <c r="EU519" s="450">
        <f>ES519*1.3</f>
        <v>97.5</v>
      </c>
      <c r="EV519" s="450"/>
      <c r="EW519" s="456"/>
      <c r="EX519" s="454" t="s">
        <v>97</v>
      </c>
      <c r="EY519" s="506" t="s">
        <v>186</v>
      </c>
      <c r="EZ519" s="455"/>
      <c r="FA519" s="492"/>
      <c r="FB519" s="492" t="e">
        <f>VLOOKUP(EY519,$A$563:$F$2022,6,FALSE)</f>
        <v>#N/A</v>
      </c>
      <c r="FC519" s="454" t="s">
        <v>65</v>
      </c>
      <c r="FD519" s="450" t="e">
        <f>FB519*1.3</f>
        <v>#N/A</v>
      </c>
      <c r="FE519" s="450"/>
      <c r="FF519" s="456"/>
      <c r="FG519" s="454" t="s">
        <v>97</v>
      </c>
      <c r="FH519" s="525" t="s">
        <v>471</v>
      </c>
      <c r="FI519" s="455"/>
      <c r="FJ519" s="492"/>
      <c r="FK519" s="492">
        <f>VLOOKUP(FH519,$A$563:$F$2022,6,FALSE)</f>
        <v>0</v>
      </c>
      <c r="FL519" s="454" t="s">
        <v>65</v>
      </c>
      <c r="FM519" s="450">
        <f>FK519*1.3</f>
        <v>0</v>
      </c>
      <c r="FN519" s="450"/>
      <c r="FO519" s="456"/>
      <c r="FP519" s="454" t="s">
        <v>97</v>
      </c>
      <c r="FQ519" s="490" t="s">
        <v>472</v>
      </c>
      <c r="FR519" s="455"/>
      <c r="FS519" s="492"/>
      <c r="FT519" s="492">
        <f>VLOOKUP(FQ519,$A$563:$F$2022,6,FALSE)</f>
        <v>0</v>
      </c>
      <c r="FU519" s="454" t="s">
        <v>65</v>
      </c>
      <c r="FV519" s="450">
        <f>FT519*1.3</f>
        <v>0</v>
      </c>
      <c r="FW519" s="450"/>
      <c r="FX519" s="456"/>
      <c r="FY519" s="454" t="s">
        <v>97</v>
      </c>
      <c r="FZ519" s="490" t="s">
        <v>471</v>
      </c>
      <c r="GA519" s="455"/>
      <c r="GB519" s="492"/>
      <c r="GC519" s="492">
        <f>VLOOKUP(FZ519,$A$563:$F$2022,6,FALSE)</f>
        <v>0</v>
      </c>
      <c r="GD519" s="454" t="s">
        <v>65</v>
      </c>
      <c r="GE519" s="450">
        <f>GC519*1.3</f>
        <v>0</v>
      </c>
      <c r="GF519" s="450"/>
      <c r="GG519" s="456"/>
      <c r="GH519" s="454" t="s">
        <v>97</v>
      </c>
      <c r="GI519" s="525" t="s">
        <v>1637</v>
      </c>
      <c r="GJ519" s="455"/>
      <c r="GK519" s="492"/>
      <c r="GL519" s="492">
        <f>VLOOKUP(GI519,$A$563:$F$2022,6,FALSE)</f>
        <v>2</v>
      </c>
      <c r="GM519" s="454" t="s">
        <v>65</v>
      </c>
      <c r="GN519" s="450">
        <f>GL519*1.3</f>
        <v>2.6</v>
      </c>
      <c r="GO519" s="450"/>
      <c r="GP519" s="456"/>
      <c r="GQ519" s="454" t="s">
        <v>97</v>
      </c>
      <c r="GR519" s="525" t="s">
        <v>456</v>
      </c>
      <c r="GS519" s="455"/>
      <c r="GT519" s="492"/>
      <c r="GU519" s="492">
        <f>VLOOKUP(GR519,$A$563:$F$2022,6,FALSE)</f>
        <v>0</v>
      </c>
      <c r="GV519" s="454" t="s">
        <v>65</v>
      </c>
      <c r="GW519" s="450">
        <f>GU519*1.3</f>
        <v>0</v>
      </c>
      <c r="GX519" s="450"/>
      <c r="GY519" s="456"/>
      <c r="GZ519" s="454" t="s">
        <v>97</v>
      </c>
      <c r="HA519" s="490" t="s">
        <v>754</v>
      </c>
      <c r="HB519" s="455"/>
      <c r="HC519" s="492"/>
      <c r="HD519" s="492">
        <f>VLOOKUP(HA519,$A$563:$F$2022,6,FALSE)</f>
        <v>0</v>
      </c>
      <c r="HE519" s="454" t="s">
        <v>65</v>
      </c>
      <c r="HF519" s="450">
        <f>HD519*1.3</f>
        <v>0</v>
      </c>
      <c r="HG519" s="450"/>
      <c r="HH519" s="456"/>
      <c r="HI519" s="454" t="s">
        <v>97</v>
      </c>
      <c r="HJ519" s="525" t="s">
        <v>898</v>
      </c>
      <c r="HK519" s="455"/>
      <c r="HL519" s="492"/>
      <c r="HM519" s="492">
        <f>VLOOKUP(HJ519,$A$563:$F$2022,6,FALSE)</f>
        <v>20</v>
      </c>
      <c r="HN519" s="454" t="s">
        <v>65</v>
      </c>
      <c r="HO519" s="450">
        <f>HM519*1.3</f>
        <v>26</v>
      </c>
      <c r="HP519" s="450"/>
      <c r="HQ519" s="456"/>
      <c r="HR519" s="454" t="s">
        <v>97</v>
      </c>
      <c r="HS519" s="490" t="s">
        <v>572</v>
      </c>
      <c r="HT519" s="455"/>
      <c r="HU519" s="492"/>
      <c r="HV519" s="492">
        <f>VLOOKUP(HS519,$A$563:$F$2022,6,FALSE)</f>
        <v>36</v>
      </c>
      <c r="HW519" s="454" t="s">
        <v>65</v>
      </c>
      <c r="HX519" s="450">
        <f>HV519*1.3</f>
        <v>46.800000000000004</v>
      </c>
      <c r="HY519" s="450"/>
      <c r="HZ519" s="456"/>
      <c r="IA519" s="454" t="s">
        <v>97</v>
      </c>
      <c r="IB519" s="525" t="s">
        <v>483</v>
      </c>
      <c r="IC519" s="455"/>
      <c r="ID519" s="492"/>
      <c r="IE519" s="492">
        <f>VLOOKUP(IB519,$A$563:$F$2022,6,FALSE)</f>
        <v>18</v>
      </c>
      <c r="IF519" s="454" t="s">
        <v>65</v>
      </c>
      <c r="IG519" s="450">
        <f>IE519*1.3</f>
        <v>23.400000000000002</v>
      </c>
      <c r="IH519" s="450"/>
      <c r="II519" s="456"/>
      <c r="IJ519" s="454" t="s">
        <v>97</v>
      </c>
      <c r="IK519" s="525" t="s">
        <v>637</v>
      </c>
      <c r="IL519" s="455"/>
      <c r="IM519" s="492"/>
      <c r="IN519" s="492">
        <f>VLOOKUP(IK519,$A$563:$F$2022,6,FALSE)</f>
        <v>14</v>
      </c>
      <c r="IO519" s="454" t="s">
        <v>65</v>
      </c>
      <c r="IP519" s="450">
        <f>IN519*1.3</f>
        <v>18.2</v>
      </c>
      <c r="IQ519" s="450"/>
      <c r="IR519" s="456"/>
      <c r="IS519" s="454" t="s">
        <v>97</v>
      </c>
      <c r="IT519" s="525" t="s">
        <v>572</v>
      </c>
      <c r="IU519" s="455"/>
      <c r="IV519" s="492"/>
      <c r="IW519" s="492">
        <f>VLOOKUP(IT519,$A$563:$F$2022,6,FALSE)</f>
        <v>36</v>
      </c>
      <c r="IX519" s="454" t="s">
        <v>65</v>
      </c>
      <c r="IY519" s="450">
        <f>IW519*1.3</f>
        <v>46.800000000000004</v>
      </c>
      <c r="IZ519" s="450"/>
      <c r="JA519" s="456"/>
      <c r="JB519" s="454" t="s">
        <v>97</v>
      </c>
      <c r="JC519" s="525" t="s">
        <v>621</v>
      </c>
      <c r="JD519" s="455"/>
      <c r="JE519" s="492"/>
      <c r="JF519" s="492">
        <f>VLOOKUP(JC519,$A$563:$F$2022,6,FALSE)</f>
        <v>11</v>
      </c>
      <c r="JG519" s="454" t="s">
        <v>65</v>
      </c>
      <c r="JH519" s="450">
        <f>JF519*1.3</f>
        <v>14.3</v>
      </c>
      <c r="JI519" s="450"/>
      <c r="JJ519" s="456"/>
      <c r="JK519" s="454" t="s">
        <v>97</v>
      </c>
      <c r="JL519" s="525" t="s">
        <v>898</v>
      </c>
      <c r="JM519" s="455"/>
      <c r="JN519" s="492"/>
      <c r="JO519" s="492">
        <f>VLOOKUP(JL519,$A$563:$F$2022,6,FALSE)</f>
        <v>20</v>
      </c>
      <c r="JP519" s="454" t="s">
        <v>65</v>
      </c>
      <c r="JQ519" s="450">
        <f>JO519*1.3</f>
        <v>26</v>
      </c>
      <c r="JR519" s="450"/>
      <c r="JS519" s="456"/>
      <c r="JT519" s="454" t="s">
        <v>97</v>
      </c>
      <c r="JU519" s="525" t="s">
        <v>796</v>
      </c>
      <c r="JV519" s="455"/>
      <c r="JW519" s="492"/>
      <c r="JX519" s="492">
        <f>VLOOKUP(JU519,$A$563:$F$2022,6,FALSE)</f>
        <v>55</v>
      </c>
      <c r="JY519" s="454" t="s">
        <v>65</v>
      </c>
      <c r="JZ519" s="450">
        <f>JX519*1.3</f>
        <v>71.5</v>
      </c>
      <c r="KA519" s="450"/>
      <c r="KB519" s="456"/>
      <c r="KC519" s="454" t="s">
        <v>97</v>
      </c>
      <c r="KD519" s="525" t="s">
        <v>493</v>
      </c>
      <c r="KE519" s="455"/>
      <c r="KF519" s="492"/>
      <c r="KG519" s="492">
        <f>VLOOKUP(KD519,$A$563:$F$2022,6,FALSE)</f>
        <v>40</v>
      </c>
      <c r="KH519" s="454" t="s">
        <v>65</v>
      </c>
      <c r="KI519" s="450">
        <f>KG519*1.3</f>
        <v>52</v>
      </c>
      <c r="KJ519" s="450"/>
      <c r="KK519" s="456"/>
      <c r="KL519" s="454" t="s">
        <v>97</v>
      </c>
      <c r="KM519" s="525" t="s">
        <v>782</v>
      </c>
      <c r="KN519" s="455"/>
      <c r="KO519" s="492"/>
      <c r="KP519" s="492">
        <f>VLOOKUP(KM519,$A$563:$F$2022,6,FALSE)</f>
        <v>13</v>
      </c>
      <c r="KQ519" s="454" t="s">
        <v>65</v>
      </c>
      <c r="KR519" s="450">
        <f>KP519*1.3</f>
        <v>16.900000000000002</v>
      </c>
      <c r="KS519" s="450"/>
      <c r="KT519" s="456"/>
      <c r="KU519" s="454" t="s">
        <v>97</v>
      </c>
      <c r="KV519" s="525" t="s">
        <v>1637</v>
      </c>
      <c r="KW519" s="455"/>
      <c r="KX519" s="492"/>
      <c r="KY519" s="492">
        <f>VLOOKUP(KV519,$A$563:$F$2022,6,FALSE)</f>
        <v>2</v>
      </c>
      <c r="KZ519" s="454" t="s">
        <v>65</v>
      </c>
      <c r="LA519" s="450">
        <f>KY519*1.3</f>
        <v>2.6</v>
      </c>
      <c r="LB519" s="450"/>
      <c r="LC519" s="456"/>
      <c r="LD519" s="454" t="s">
        <v>97</v>
      </c>
      <c r="LE519" s="525" t="s">
        <v>456</v>
      </c>
      <c r="LF519" s="455"/>
      <c r="LG519" s="492"/>
      <c r="LH519" s="492">
        <f>VLOOKUP(LE519,$A$563:$F$2022,6,FALSE)</f>
        <v>0</v>
      </c>
      <c r="LI519" s="454" t="s">
        <v>65</v>
      </c>
      <c r="LJ519" s="450">
        <f>LH519*1.3</f>
        <v>0</v>
      </c>
      <c r="LK519" s="450"/>
      <c r="LL519" s="456"/>
      <c r="LM519" s="454" t="s">
        <v>97</v>
      </c>
      <c r="LN519" s="525" t="s">
        <v>754</v>
      </c>
      <c r="LO519" s="455"/>
      <c r="LP519" s="492"/>
      <c r="LQ519" s="492">
        <f>VLOOKUP(LN519,$A$563:$F$2022,6,FALSE)</f>
        <v>0</v>
      </c>
      <c r="LR519" s="454" t="s">
        <v>65</v>
      </c>
      <c r="LS519" s="450">
        <f>LQ519*1.3</f>
        <v>0</v>
      </c>
      <c r="LT519" s="450"/>
      <c r="LU519" s="456"/>
      <c r="LV519" s="454" t="s">
        <v>97</v>
      </c>
      <c r="LW519" s="525" t="s">
        <v>457</v>
      </c>
      <c r="LX519" s="455"/>
      <c r="LY519" s="492"/>
      <c r="LZ519" s="492">
        <f>VLOOKUP(LW519,$A$563:$F$2022,6,FALSE)</f>
        <v>0</v>
      </c>
      <c r="MA519" s="454" t="s">
        <v>65</v>
      </c>
      <c r="MB519" s="450">
        <f>LZ519*1.3</f>
        <v>0</v>
      </c>
      <c r="MC519" s="450"/>
      <c r="MD519" s="456"/>
      <c r="ME519" s="454" t="s">
        <v>97</v>
      </c>
      <c r="MF519" s="527" t="s">
        <v>754</v>
      </c>
      <c r="MG519" s="455"/>
      <c r="MH519" s="492"/>
      <c r="MI519" s="492">
        <f>VLOOKUP(MF519,$A$563:$F$2022,6,FALSE)</f>
        <v>0</v>
      </c>
      <c r="MJ519" s="454" t="s">
        <v>65</v>
      </c>
      <c r="MK519" s="450">
        <f>MI519*1.3</f>
        <v>0</v>
      </c>
      <c r="ML519" s="450"/>
      <c r="MM519" s="456"/>
      <c r="MN519" s="454" t="s">
        <v>97</v>
      </c>
      <c r="MO519" s="525" t="s">
        <v>510</v>
      </c>
      <c r="MP519" s="455"/>
      <c r="MQ519" s="492"/>
      <c r="MR519" s="492">
        <f>VLOOKUP(MO519,$A$563:$F$2022,6,FALSE)</f>
        <v>10</v>
      </c>
      <c r="MS519" s="454" t="s">
        <v>65</v>
      </c>
      <c r="MT519" s="450">
        <f>MR519*1.3</f>
        <v>13</v>
      </c>
      <c r="MU519" s="450"/>
      <c r="MV519" s="456"/>
      <c r="MW519" s="454" t="s">
        <v>97</v>
      </c>
      <c r="MX519" s="525" t="s">
        <v>1445</v>
      </c>
      <c r="MY519" s="455"/>
      <c r="MZ519" s="492"/>
      <c r="NA519" s="492">
        <f>VLOOKUP(MX519,$A$563:$F$2022,6,FALSE)</f>
        <v>51</v>
      </c>
      <c r="NB519" s="454" t="s">
        <v>65</v>
      </c>
      <c r="NC519" s="450">
        <f>NA519*1.3</f>
        <v>66.3</v>
      </c>
      <c r="ND519" s="450"/>
      <c r="NE519" s="456"/>
      <c r="NF519" s="454" t="s">
        <v>97</v>
      </c>
      <c r="NG519" s="525" t="s">
        <v>1637</v>
      </c>
      <c r="NH519" s="455"/>
      <c r="NI519" s="492"/>
      <c r="NJ519" s="492">
        <f>VLOOKUP(NG519,$A$563:$F$2022,6,FALSE)</f>
        <v>2</v>
      </c>
      <c r="NK519" s="454" t="s">
        <v>65</v>
      </c>
      <c r="NL519" s="450">
        <f>NJ519*1.3</f>
        <v>2.6</v>
      </c>
      <c r="NM519" s="450"/>
      <c r="NN519" s="456"/>
      <c r="NO519" s="454" t="s">
        <v>97</v>
      </c>
      <c r="NP519" s="525" t="s">
        <v>483</v>
      </c>
      <c r="NQ519" s="455"/>
      <c r="NR519" s="492"/>
      <c r="NS519" s="492">
        <f>VLOOKUP(NP519,$A$563:$F$2022,6,FALSE)</f>
        <v>18</v>
      </c>
      <c r="NT519" s="454" t="s">
        <v>65</v>
      </c>
      <c r="NU519" s="450">
        <f>NS519*1.3</f>
        <v>23.400000000000002</v>
      </c>
      <c r="NV519" s="450"/>
      <c r="NW519" s="456"/>
      <c r="NX519" s="454" t="s">
        <v>97</v>
      </c>
      <c r="NY519" s="490" t="s">
        <v>483</v>
      </c>
      <c r="NZ519" s="455"/>
      <c r="OA519" s="455"/>
      <c r="OB519" s="492">
        <f>VLOOKUP(NY519,$A$563:$F$2022,6,FALSE)</f>
        <v>18</v>
      </c>
      <c r="OC519" s="454" t="s">
        <v>65</v>
      </c>
      <c r="OD519" s="450">
        <f>OB519*1.3</f>
        <v>23.400000000000002</v>
      </c>
      <c r="OE519" s="450"/>
      <c r="OF519" s="456"/>
      <c r="OG519" s="454" t="s">
        <v>97</v>
      </c>
      <c r="OH519" s="525" t="s">
        <v>471</v>
      </c>
      <c r="OI519" s="455"/>
      <c r="OJ519" s="492"/>
      <c r="OK519" s="492">
        <f>VLOOKUP(OH519,$A$563:$F$2022,6,FALSE)</f>
        <v>0</v>
      </c>
      <c r="OL519" s="454" t="s">
        <v>65</v>
      </c>
      <c r="OM519" s="450">
        <f>OK519*1.3</f>
        <v>0</v>
      </c>
      <c r="ON519" s="450"/>
      <c r="OO519" s="456"/>
      <c r="OP519" s="454" t="s">
        <v>97</v>
      </c>
      <c r="OQ519" s="490" t="s">
        <v>483</v>
      </c>
      <c r="OR519" s="455"/>
      <c r="OS519" s="492"/>
      <c r="OT519" s="492">
        <f>VLOOKUP(OQ519,$A$563:$F$2022,6,FALSE)</f>
        <v>18</v>
      </c>
      <c r="OU519" s="454" t="s">
        <v>65</v>
      </c>
      <c r="OV519" s="450">
        <f>OT519*1.3</f>
        <v>23.400000000000002</v>
      </c>
      <c r="OW519" s="450"/>
      <c r="OX519" s="456"/>
      <c r="OY519" s="454" t="s">
        <v>97</v>
      </c>
      <c r="OZ519" s="525" t="s">
        <v>477</v>
      </c>
      <c r="PA519" s="455"/>
      <c r="PB519" s="492"/>
      <c r="PC519" s="492">
        <f>VLOOKUP(OZ519,$A$563:$F$2022,6,FALSE)</f>
        <v>0</v>
      </c>
      <c r="PD519" s="454" t="s">
        <v>65</v>
      </c>
      <c r="PE519" s="450">
        <f>PC519*1.3</f>
        <v>0</v>
      </c>
      <c r="PF519" s="450"/>
      <c r="PG519" s="456"/>
      <c r="PH519" s="454" t="s">
        <v>97</v>
      </c>
      <c r="PI519" s="525" t="s">
        <v>1445</v>
      </c>
      <c r="PJ519" s="455"/>
      <c r="PK519" s="492"/>
      <c r="PL519" s="492">
        <f>VLOOKUP(PI519,$A$563:$F$2022,6,FALSE)</f>
        <v>51</v>
      </c>
      <c r="PM519" s="454" t="s">
        <v>65</v>
      </c>
      <c r="PN519" s="450">
        <f>PL519*1.3</f>
        <v>66.3</v>
      </c>
      <c r="PO519" s="450"/>
      <c r="PP519" s="456"/>
      <c r="PQ519" s="454" t="s">
        <v>97</v>
      </c>
      <c r="PR519" s="490" t="s">
        <v>443</v>
      </c>
      <c r="PS519" s="455"/>
      <c r="PT519" s="492"/>
      <c r="PU519" s="492">
        <f>VLOOKUP(PR519,$A$563:$F$2022,6,FALSE)</f>
        <v>0</v>
      </c>
      <c r="PV519" s="454" t="s">
        <v>65</v>
      </c>
      <c r="PW519" s="450">
        <f>PU519*1.3</f>
        <v>0</v>
      </c>
      <c r="PX519" s="450"/>
      <c r="PY519" s="456"/>
      <c r="PZ519" s="454" t="s">
        <v>97</v>
      </c>
      <c r="QA519" s="525" t="s">
        <v>1637</v>
      </c>
      <c r="QB519" s="455"/>
      <c r="QC519" s="492"/>
      <c r="QD519" s="492">
        <f>VLOOKUP(QA519,$A$563:$F$2022,6,FALSE)</f>
        <v>2</v>
      </c>
      <c r="QE519" s="454" t="s">
        <v>65</v>
      </c>
      <c r="QF519" s="450">
        <f>QD519*1.3</f>
        <v>2.6</v>
      </c>
      <c r="QG519" s="450"/>
      <c r="QH519" s="456"/>
      <c r="QI519" s="454" t="s">
        <v>97</v>
      </c>
      <c r="QJ519" s="490" t="s">
        <v>1445</v>
      </c>
      <c r="QK519" s="455"/>
      <c r="QL519" s="492"/>
      <c r="QM519" s="492">
        <f>VLOOKUP(QJ519,$A$563:$F$2022,6,FALSE)</f>
        <v>51</v>
      </c>
      <c r="QN519" s="454" t="s">
        <v>65</v>
      </c>
      <c r="QO519" s="450">
        <f>QM519*1.3</f>
        <v>66.3</v>
      </c>
      <c r="QP519" s="450"/>
      <c r="QQ519" s="456"/>
      <c r="QR519" s="454" t="s">
        <v>97</v>
      </c>
      <c r="QS519" s="525" t="s">
        <v>637</v>
      </c>
      <c r="QT519" s="455"/>
      <c r="QU519" s="492"/>
      <c r="QV519" s="492">
        <f>VLOOKUP(QS519,$A$563:$F$2022,6,FALSE)</f>
        <v>14</v>
      </c>
      <c r="QW519" s="454" t="s">
        <v>65</v>
      </c>
      <c r="QX519" s="450">
        <f>QV519*1.3</f>
        <v>18.2</v>
      </c>
      <c r="QY519" s="450"/>
      <c r="QZ519" s="456"/>
      <c r="RA519" s="454" t="s">
        <v>97</v>
      </c>
      <c r="RB519" s="490" t="s">
        <v>483</v>
      </c>
      <c r="RC519" s="455"/>
      <c r="RD519" s="492"/>
      <c r="RE519" s="492">
        <f>VLOOKUP(RB519,$A$563:$F$2022,6,FALSE)</f>
        <v>18</v>
      </c>
      <c r="RF519" s="454" t="s">
        <v>65</v>
      </c>
      <c r="RG519" s="450">
        <f>RE519*1.3</f>
        <v>23.400000000000002</v>
      </c>
      <c r="RH519" s="450"/>
      <c r="RI519" s="456"/>
      <c r="RJ519" s="454" t="s">
        <v>97</v>
      </c>
      <c r="RK519" s="506" t="s">
        <v>186</v>
      </c>
      <c r="RL519" s="455"/>
      <c r="RM519" s="455"/>
      <c r="RN519" s="492" t="e">
        <f>VLOOKUP(RK519,$A$563:$F$2022,6,FALSE)</f>
        <v>#N/A</v>
      </c>
      <c r="RO519" s="454" t="s">
        <v>65</v>
      </c>
      <c r="RP519" s="450" t="e">
        <f>RN519*1.3</f>
        <v>#N/A</v>
      </c>
      <c r="RQ519" s="450"/>
      <c r="RR519" s="456"/>
      <c r="RS519" s="454" t="s">
        <v>97</v>
      </c>
      <c r="RT519" s="525" t="s">
        <v>572</v>
      </c>
      <c r="RU519" s="455"/>
      <c r="RV519" s="492"/>
      <c r="RW519" s="492">
        <f>VLOOKUP(RT519,$A$563:$F$2022,6,FALSE)</f>
        <v>36</v>
      </c>
      <c r="RX519" s="454" t="s">
        <v>65</v>
      </c>
      <c r="RY519" s="450">
        <f>RW519*1.3</f>
        <v>46.800000000000004</v>
      </c>
      <c r="RZ519" s="450"/>
      <c r="SA519" s="486"/>
      <c r="SB519" s="454" t="s">
        <v>97</v>
      </c>
      <c r="SC519" s="525" t="s">
        <v>899</v>
      </c>
      <c r="SD519" s="455"/>
      <c r="SE519" s="492"/>
      <c r="SF519" s="492">
        <f>VLOOKUP(SC519,$A$563:$F$2022,6,FALSE)</f>
        <v>33</v>
      </c>
      <c r="SG519" s="454" t="s">
        <v>65</v>
      </c>
      <c r="SH519" s="450">
        <f>SF519*1.3</f>
        <v>42.9</v>
      </c>
      <c r="SI519" s="450"/>
      <c r="SJ519" s="486"/>
      <c r="SK519" s="454" t="s">
        <v>97</v>
      </c>
      <c r="SL519" s="525" t="s">
        <v>483</v>
      </c>
      <c r="SM519" s="455"/>
      <c r="SN519" s="492"/>
      <c r="SO519" s="492">
        <f>VLOOKUP(SL519,$A$563:$F$2022,6,FALSE)</f>
        <v>18</v>
      </c>
      <c r="SP519" s="454" t="s">
        <v>65</v>
      </c>
      <c r="SQ519" s="450">
        <f>SO519*1.3</f>
        <v>23.400000000000002</v>
      </c>
      <c r="SR519" s="450"/>
      <c r="SS519" s="486"/>
      <c r="ST519" s="454" t="s">
        <v>97</v>
      </c>
      <c r="SU519" s="525" t="s">
        <v>1130</v>
      </c>
      <c r="SV519" s="455"/>
      <c r="SW519" s="492"/>
      <c r="SX519" s="492">
        <f>VLOOKUP(SU519,$A$563:$F$2022,6,FALSE)</f>
        <v>4</v>
      </c>
      <c r="SY519" s="454" t="s">
        <v>65</v>
      </c>
      <c r="SZ519" s="450">
        <f>SX519*1.3</f>
        <v>5.2</v>
      </c>
      <c r="TA519" s="450"/>
      <c r="TB519" s="486"/>
      <c r="TC519" s="454" t="s">
        <v>97</v>
      </c>
      <c r="TD519" s="525" t="s">
        <v>446</v>
      </c>
      <c r="TE519" s="455"/>
      <c r="TF519" s="492"/>
      <c r="TG519" s="492">
        <f>VLOOKUP(TD519,$A$563:$F$2022,6,FALSE)</f>
        <v>75</v>
      </c>
      <c r="TH519" s="454" t="s">
        <v>65</v>
      </c>
      <c r="TI519" s="450">
        <f>TG519*1.3</f>
        <v>97.5</v>
      </c>
      <c r="TJ519" s="455"/>
      <c r="TK519" s="486"/>
      <c r="TL519" s="454" t="s">
        <v>97</v>
      </c>
      <c r="TM519" s="525" t="s">
        <v>1441</v>
      </c>
      <c r="TN519" s="455"/>
      <c r="TO519" s="492"/>
      <c r="TP519" s="492">
        <f>VLOOKUP(TM519,$A$563:$F$2022,6,FALSE)</f>
        <v>0</v>
      </c>
      <c r="TQ519" s="454" t="s">
        <v>65</v>
      </c>
      <c r="TR519" s="450">
        <f>TP519*1.3</f>
        <v>0</v>
      </c>
      <c r="TS519" s="450"/>
      <c r="TT519" s="486"/>
      <c r="TU519" s="454" t="s">
        <v>97</v>
      </c>
      <c r="TV519" s="506" t="s">
        <v>186</v>
      </c>
      <c r="TW519" s="455"/>
      <c r="TX519" s="492"/>
      <c r="TY519" s="492" t="e">
        <f>VLOOKUP(TV519,$A$563:$F$2022,6,FALSE)</f>
        <v>#N/A</v>
      </c>
      <c r="TZ519" s="454" t="s">
        <v>65</v>
      </c>
      <c r="UA519" s="450" t="e">
        <f>TY519*1.3</f>
        <v>#N/A</v>
      </c>
      <c r="UB519" s="450"/>
      <c r="UC519" s="486"/>
      <c r="UD519" s="454" t="s">
        <v>97</v>
      </c>
      <c r="UE519" s="525" t="s">
        <v>898</v>
      </c>
      <c r="UF519" s="455"/>
      <c r="UG519" s="492"/>
      <c r="UH519" s="492">
        <f>VLOOKUP(UE519,$A$563:$F$2022,6,FALSE)</f>
        <v>20</v>
      </c>
      <c r="UI519" s="454" t="s">
        <v>65</v>
      </c>
      <c r="UJ519" s="450">
        <f>UH519*1.3</f>
        <v>26</v>
      </c>
      <c r="UK519" s="450"/>
      <c r="UL519" s="486"/>
      <c r="UM519" s="454" t="s">
        <v>97</v>
      </c>
      <c r="UN519" s="506" t="s">
        <v>186</v>
      </c>
      <c r="UO519" s="455"/>
      <c r="UP519" s="492"/>
      <c r="UQ519" s="492" t="e">
        <f>VLOOKUP(UN519,$A$563:$F$2022,6,FALSE)</f>
        <v>#N/A</v>
      </c>
      <c r="UR519" s="454" t="s">
        <v>65</v>
      </c>
      <c r="US519" s="450" t="e">
        <f>UQ519*1.3</f>
        <v>#N/A</v>
      </c>
      <c r="UT519" s="450"/>
      <c r="UU519" s="486"/>
      <c r="UV519" s="454" t="s">
        <v>97</v>
      </c>
      <c r="UW519" s="525" t="s">
        <v>1637</v>
      </c>
      <c r="UX519" s="455"/>
      <c r="UY519" s="492"/>
      <c r="UZ519" s="492">
        <f>VLOOKUP(UW519,$A$563:$F$2022,6,FALSE)</f>
        <v>2</v>
      </c>
      <c r="VA519" s="454" t="s">
        <v>65</v>
      </c>
      <c r="VB519" s="450">
        <f>UZ519*1.3</f>
        <v>2.6</v>
      </c>
      <c r="VC519" s="450"/>
      <c r="VD519" s="486"/>
      <c r="VE519" s="454" t="s">
        <v>97</v>
      </c>
      <c r="VF519" s="506" t="s">
        <v>186</v>
      </c>
      <c r="VG519" s="455"/>
      <c r="VH519" s="492"/>
      <c r="VI519" s="492" t="e">
        <f>VLOOKUP(VF519,$A$563:$F$2022,6,FALSE)</f>
        <v>#N/A</v>
      </c>
      <c r="VJ519" s="454" t="s">
        <v>65</v>
      </c>
      <c r="VK519" s="450" t="e">
        <f>VI519*1.3</f>
        <v>#N/A</v>
      </c>
      <c r="VL519" s="450"/>
      <c r="VM519" s="486"/>
      <c r="VN519" s="454" t="s">
        <v>97</v>
      </c>
      <c r="VO519" s="525" t="s">
        <v>472</v>
      </c>
      <c r="VP519" s="455"/>
      <c r="VQ519" s="492"/>
      <c r="VR519" s="492">
        <f>VLOOKUP(VO519,$A$563:$F$2022,6,FALSE)</f>
        <v>0</v>
      </c>
      <c r="VS519" s="454" t="s">
        <v>65</v>
      </c>
      <c r="VT519" s="450">
        <f>VR519*1.3</f>
        <v>0</v>
      </c>
      <c r="VU519" s="450"/>
      <c r="VV519" s="486"/>
      <c r="VW519" s="454" t="s">
        <v>97</v>
      </c>
      <c r="VX519" s="506" t="s">
        <v>186</v>
      </c>
      <c r="VY519" s="455"/>
      <c r="VZ519" s="455"/>
      <c r="WA519" s="492" t="e">
        <f>VLOOKUP(VX519,$A$563:$F$2022,6,FALSE)</f>
        <v>#N/A</v>
      </c>
      <c r="WB519" s="454" t="s">
        <v>65</v>
      </c>
      <c r="WC519" s="450" t="e">
        <f>WA519*1.3</f>
        <v>#N/A</v>
      </c>
      <c r="WD519" s="455"/>
      <c r="WE519" s="486"/>
      <c r="WF519" s="454" t="s">
        <v>97</v>
      </c>
      <c r="WG519" s="525" t="s">
        <v>1445</v>
      </c>
      <c r="WH519" s="455"/>
      <c r="WI519" s="492"/>
      <c r="WJ519" s="492">
        <f>VLOOKUP(WG519,$A$563:$F$2022,6,FALSE)</f>
        <v>51</v>
      </c>
      <c r="WK519" s="454" t="s">
        <v>65</v>
      </c>
      <c r="WL519" s="450">
        <f>WJ519*1.3</f>
        <v>66.3</v>
      </c>
      <c r="WM519" s="455"/>
      <c r="WN519" s="486"/>
      <c r="WO519" s="454" t="s">
        <v>97</v>
      </c>
      <c r="WP519" s="525" t="s">
        <v>483</v>
      </c>
      <c r="WQ519" s="492"/>
      <c r="WR519" s="492"/>
      <c r="WS519" s="492">
        <f>VLOOKUP(WP519,$A$563:$F$2022,6,FALSE)</f>
        <v>18</v>
      </c>
      <c r="WT519" s="454" t="s">
        <v>65</v>
      </c>
      <c r="WU519" s="450">
        <f>WS519*1.3</f>
        <v>23.400000000000002</v>
      </c>
      <c r="WV519" s="450"/>
      <c r="WW519" s="486"/>
      <c r="WX519" s="454" t="s">
        <v>97</v>
      </c>
      <c r="WY519" s="525" t="s">
        <v>637</v>
      </c>
      <c r="WZ519" s="455"/>
      <c r="XA519" s="492"/>
      <c r="XB519" s="492">
        <f>VLOOKUP(WY519,$A$563:$F$2022,6,FALSE)</f>
        <v>14</v>
      </c>
      <c r="XC519" s="454" t="s">
        <v>65</v>
      </c>
      <c r="XD519" s="450">
        <f>XB519*1.3</f>
        <v>18.2</v>
      </c>
      <c r="XE519" s="455"/>
      <c r="XF519" s="486"/>
      <c r="XG519" s="454" t="s">
        <v>97</v>
      </c>
      <c r="XH519" s="506" t="s">
        <v>186</v>
      </c>
      <c r="XI519" s="455"/>
      <c r="XJ519" s="455"/>
      <c r="XK519" s="492" t="e">
        <f>VLOOKUP(XH519,$A$563:$F$2022,6,FALSE)</f>
        <v>#N/A</v>
      </c>
      <c r="XL519" s="454" t="s">
        <v>65</v>
      </c>
      <c r="XM519" s="450" t="e">
        <f>XK519*1.3</f>
        <v>#N/A</v>
      </c>
      <c r="XN519" s="455"/>
      <c r="XO519" s="486"/>
      <c r="XP519" s="454" t="s">
        <v>97</v>
      </c>
      <c r="XQ519" s="525" t="s">
        <v>537</v>
      </c>
      <c r="XR519" s="455"/>
      <c r="XS519" s="492"/>
      <c r="XT519" s="492">
        <f>VLOOKUP(XQ519,$A$563:$F$2022,6,FALSE)</f>
        <v>4</v>
      </c>
      <c r="XU519" s="454" t="s">
        <v>65</v>
      </c>
      <c r="XV519" s="450">
        <f>XT519*1.3</f>
        <v>5.2</v>
      </c>
      <c r="XW519" s="450"/>
      <c r="XX519" s="486"/>
      <c r="XY519" s="454" t="s">
        <v>97</v>
      </c>
      <c r="XZ519" s="525" t="s">
        <v>754</v>
      </c>
      <c r="YA519" s="455"/>
      <c r="YB519" s="492"/>
      <c r="YC519" s="492">
        <f>VLOOKUP(XZ519,$A$563:$F$2022,6,FALSE)</f>
        <v>0</v>
      </c>
      <c r="YD519" s="454" t="s">
        <v>65</v>
      </c>
      <c r="YE519" s="450">
        <f>YC519*1.3</f>
        <v>0</v>
      </c>
      <c r="YF519" s="455"/>
      <c r="YG519" s="486"/>
      <c r="YH519" s="454" t="s">
        <v>97</v>
      </c>
      <c r="YI519" s="525" t="s">
        <v>993</v>
      </c>
      <c r="YJ519" s="455"/>
      <c r="YK519" s="492"/>
      <c r="YL519" s="492">
        <f>VLOOKUP(YI519,$A$563:$F$2022,6,FALSE)</f>
        <v>4</v>
      </c>
      <c r="YM519" s="454" t="s">
        <v>65</v>
      </c>
      <c r="YN519" s="450">
        <f>YL519*1.3</f>
        <v>5.2</v>
      </c>
      <c r="YO519" s="450"/>
      <c r="YP519" s="486"/>
      <c r="YQ519" s="454" t="s">
        <v>97</v>
      </c>
      <c r="YR519" s="506" t="s">
        <v>186</v>
      </c>
      <c r="YS519" s="455"/>
      <c r="YT519" s="455"/>
      <c r="YU519" s="492" t="e">
        <f>VLOOKUP(YR519,$A$563:$F$2022,6,FALSE)</f>
        <v>#N/A</v>
      </c>
      <c r="YV519" s="454" t="s">
        <v>65</v>
      </c>
      <c r="YW519" s="450" t="e">
        <f>YU519*1.3</f>
        <v>#N/A</v>
      </c>
      <c r="YX519" s="455"/>
      <c r="YY519" s="486"/>
      <c r="YZ519" s="454" t="s">
        <v>97</v>
      </c>
      <c r="ZA519" s="506" t="s">
        <v>186</v>
      </c>
      <c r="ZB519" s="455"/>
      <c r="ZC519" s="455"/>
      <c r="ZD519" s="492" t="e">
        <f>VLOOKUP(ZA519,$A$563:$F$2022,6,FALSE)</f>
        <v>#N/A</v>
      </c>
      <c r="ZE519" s="454" t="s">
        <v>65</v>
      </c>
      <c r="ZF519" s="450" t="e">
        <f>ZD519*1.3</f>
        <v>#N/A</v>
      </c>
      <c r="ZG519" s="455"/>
      <c r="ZH519" s="486"/>
      <c r="ZI519" s="454" t="s">
        <v>97</v>
      </c>
      <c r="ZJ519" s="490" t="s">
        <v>961</v>
      </c>
      <c r="ZK519" s="455"/>
      <c r="ZL519" s="455"/>
      <c r="ZM519" s="492">
        <f>VLOOKUP(ZJ519,$A$563:$F$2022,6,FALSE)</f>
        <v>3</v>
      </c>
      <c r="ZN519" s="454" t="s">
        <v>65</v>
      </c>
      <c r="ZO519" s="450">
        <f>ZM519*1.3</f>
        <v>3.9000000000000004</v>
      </c>
      <c r="ZP519" s="455"/>
      <c r="ZQ519" s="486"/>
      <c r="ZR519" s="454" t="s">
        <v>97</v>
      </c>
      <c r="ZS519" s="506" t="s">
        <v>186</v>
      </c>
      <c r="ZT519" s="455"/>
      <c r="ZU519" s="492"/>
      <c r="ZV519" s="492" t="e">
        <f>VLOOKUP(ZS519,$A$563:$F$2022,6,FALSE)</f>
        <v>#N/A</v>
      </c>
      <c r="ZW519" s="454" t="s">
        <v>65</v>
      </c>
      <c r="ZX519" s="450" t="e">
        <f>ZV519*1.3</f>
        <v>#N/A</v>
      </c>
      <c r="ZY519" s="450"/>
      <c r="ZZ519" s="486"/>
      <c r="AAA519" s="454" t="s">
        <v>97</v>
      </c>
      <c r="AAB519" s="506" t="s">
        <v>186</v>
      </c>
      <c r="AAC519" s="455"/>
      <c r="AAD519" s="492"/>
      <c r="AAE519" s="492" t="e">
        <f>VLOOKUP(AAB519,$A$563:$F$2022,6,FALSE)</f>
        <v>#N/A</v>
      </c>
      <c r="AAF519" s="454" t="s">
        <v>65</v>
      </c>
      <c r="AAG519" s="450" t="e">
        <f>AAE519*1.3</f>
        <v>#N/A</v>
      </c>
      <c r="AAH519" s="450"/>
      <c r="AAI519" s="486"/>
      <c r="AAJ519" s="454" t="s">
        <v>97</v>
      </c>
      <c r="AAK519" s="506" t="s">
        <v>186</v>
      </c>
      <c r="AAL519" s="455"/>
      <c r="AAM519" s="492"/>
      <c r="AAN519" s="492" t="e">
        <f>VLOOKUP(AAK519,$A$563:$F$2022,6,FALSE)</f>
        <v>#N/A</v>
      </c>
      <c r="AAO519" s="454" t="s">
        <v>65</v>
      </c>
      <c r="AAP519" s="450" t="e">
        <f>AAN519*1.3</f>
        <v>#N/A</v>
      </c>
      <c r="AAQ519" s="450"/>
      <c r="AAR519" s="486"/>
      <c r="AAS519" s="454" t="s">
        <v>97</v>
      </c>
      <c r="AAT519" s="506" t="s">
        <v>186</v>
      </c>
      <c r="AAU519" s="455"/>
      <c r="AAV519" s="492"/>
      <c r="AAW519" s="492" t="e">
        <f>VLOOKUP(AAT519,$A$563:$F$2022,6,FALSE)</f>
        <v>#N/A</v>
      </c>
      <c r="AAX519" s="454" t="s">
        <v>65</v>
      </c>
      <c r="AAY519" s="450" t="e">
        <f>AAW519*1.3</f>
        <v>#N/A</v>
      </c>
      <c r="AAZ519" s="450"/>
      <c r="ABA519" s="486"/>
      <c r="ABB519" s="454" t="s">
        <v>97</v>
      </c>
      <c r="ABC519" s="506" t="s">
        <v>186</v>
      </c>
      <c r="ABD519" s="455"/>
      <c r="ABE519" s="492"/>
      <c r="ABF519" s="492" t="e">
        <f>VLOOKUP(ABC519,$A$563:$F$2022,6,FALSE)</f>
        <v>#N/A</v>
      </c>
      <c r="ABG519" s="454" t="s">
        <v>65</v>
      </c>
      <c r="ABH519" s="450" t="e">
        <f>ABF519*1.3</f>
        <v>#N/A</v>
      </c>
      <c r="ABI519" s="450"/>
      <c r="ABJ519" s="486"/>
      <c r="ABK519" s="454" t="s">
        <v>97</v>
      </c>
      <c r="ABL519" s="506" t="s">
        <v>186</v>
      </c>
      <c r="ABM519" s="455"/>
      <c r="ABN519" s="492"/>
      <c r="ABO519" s="492" t="e">
        <f>VLOOKUP(ABL519,$A$563:$F$2022,6,FALSE)</f>
        <v>#N/A</v>
      </c>
      <c r="ABP519" s="454" t="s">
        <v>65</v>
      </c>
      <c r="ABQ519" s="450" t="e">
        <f>ABO519*1.3</f>
        <v>#N/A</v>
      </c>
      <c r="ABR519" s="450"/>
      <c r="ABS519" s="486"/>
      <c r="ABT519" s="454" t="s">
        <v>97</v>
      </c>
      <c r="ABU519" s="506" t="s">
        <v>186</v>
      </c>
      <c r="ABV519" s="455"/>
      <c r="ABW519" s="492"/>
      <c r="ABX519" s="492" t="e">
        <f>VLOOKUP(ABU519,$A$563:$F$2022,6,FALSE)</f>
        <v>#N/A</v>
      </c>
      <c r="ABY519" s="454" t="s">
        <v>65</v>
      </c>
      <c r="ABZ519" s="450" t="e">
        <f>ABX519*1.3</f>
        <v>#N/A</v>
      </c>
      <c r="ACA519" s="450"/>
      <c r="ACB519" s="486"/>
      <c r="ACC519" s="454" t="s">
        <v>97</v>
      </c>
      <c r="ACD519" s="506" t="s">
        <v>186</v>
      </c>
      <c r="ACE519" s="455"/>
      <c r="ACF519" s="492"/>
      <c r="ACG519" s="492" t="e">
        <f>VLOOKUP(ACD519,$A$563:$F$2022,6,FALSE)</f>
        <v>#N/A</v>
      </c>
      <c r="ACH519" s="454" t="s">
        <v>65</v>
      </c>
      <c r="ACI519" s="450" t="e">
        <f>ACG519*1.3</f>
        <v>#N/A</v>
      </c>
      <c r="ACJ519" s="450"/>
      <c r="ACK519" s="486"/>
      <c r="ACL519" s="454" t="s">
        <v>97</v>
      </c>
      <c r="ACM519" s="506" t="s">
        <v>186</v>
      </c>
      <c r="ACN519" s="455"/>
      <c r="ACO519" s="492"/>
      <c r="ACP519" s="492" t="e">
        <f>VLOOKUP(ACM519,$A$563:$F$2022,6,FALSE)</f>
        <v>#N/A</v>
      </c>
      <c r="ACQ519" s="454" t="s">
        <v>65</v>
      </c>
      <c r="ACR519" s="450" t="e">
        <f>ACP519*1.3</f>
        <v>#N/A</v>
      </c>
      <c r="ACS519" s="450"/>
      <c r="ACT519" s="486"/>
      <c r="ACU519" s="454" t="s">
        <v>97</v>
      </c>
      <c r="ACV519" s="490" t="s">
        <v>898</v>
      </c>
      <c r="ACW519" s="455"/>
      <c r="ACX519" s="492"/>
      <c r="ACY519" s="492">
        <f>VLOOKUP(ACV519,$A$563:$F$2022,6,FALSE)</f>
        <v>20</v>
      </c>
      <c r="ACZ519" s="454" t="s">
        <v>65</v>
      </c>
      <c r="ADA519" s="450">
        <f>ACY519*1.3</f>
        <v>26</v>
      </c>
      <c r="ADB519" s="450"/>
      <c r="ADC519" s="486"/>
      <c r="ADD519" s="454" t="s">
        <v>97</v>
      </c>
      <c r="ADE519" s="525" t="s">
        <v>611</v>
      </c>
      <c r="ADF519" s="455"/>
      <c r="ADG519" s="492"/>
      <c r="ADH519" s="492">
        <f>VLOOKUP(ADE519,$A$563:$F$2022,6,FALSE)</f>
        <v>0</v>
      </c>
      <c r="ADI519" s="454" t="s">
        <v>65</v>
      </c>
      <c r="ADJ519" s="450">
        <f>ADH519*1.3</f>
        <v>0</v>
      </c>
      <c r="ADK519" s="455"/>
      <c r="ADL519" s="486"/>
      <c r="ADM519" s="454" t="s">
        <v>97</v>
      </c>
      <c r="ADN519" s="525" t="s">
        <v>1445</v>
      </c>
      <c r="ADO519" s="455"/>
      <c r="ADP519" s="492"/>
      <c r="ADQ519" s="492">
        <f>VLOOKUP(ADN519,$A$563:$F$2022,6,FALSE)</f>
        <v>51</v>
      </c>
      <c r="ADR519" s="454" t="s">
        <v>65</v>
      </c>
      <c r="ADS519" s="450">
        <f>ADQ519*1.3</f>
        <v>66.3</v>
      </c>
      <c r="ADT519" s="450"/>
      <c r="ADU519" s="486"/>
      <c r="ADV519" s="454" t="s">
        <v>97</v>
      </c>
      <c r="ADW519" s="525" t="s">
        <v>1886</v>
      </c>
      <c r="ADX519" s="455"/>
      <c r="ADY519" s="455"/>
      <c r="ADZ519" s="492">
        <f>VLOOKUP(ADW519,$A$563:$F$2022,6,FALSE)</f>
        <v>0</v>
      </c>
      <c r="AEA519" s="454" t="s">
        <v>65</v>
      </c>
      <c r="AEB519" s="450">
        <f>ADZ519*1.3</f>
        <v>0</v>
      </c>
      <c r="AEC519" s="455"/>
      <c r="AED519" s="486"/>
      <c r="AEE519" s="454" t="s">
        <v>97</v>
      </c>
      <c r="AEF519" s="525" t="s">
        <v>714</v>
      </c>
      <c r="AEG519" s="455"/>
      <c r="AEH519" s="492"/>
      <c r="AEI519" s="492">
        <f>VLOOKUP(AEF519,$A$563:$F$2022,6,FALSE)</f>
        <v>15</v>
      </c>
      <c r="AEJ519" s="454" t="s">
        <v>65</v>
      </c>
      <c r="AEK519" s="450">
        <f>AEI519*1.3</f>
        <v>19.5</v>
      </c>
      <c r="AEL519" s="455"/>
      <c r="AEM519" s="486"/>
      <c r="AEN519" s="454" t="s">
        <v>97</v>
      </c>
      <c r="AEO519" s="525" t="s">
        <v>586</v>
      </c>
      <c r="AEP519" s="455"/>
      <c r="AEQ519" s="492"/>
      <c r="AER519" s="492">
        <f>VLOOKUP(AEO519,$A$563:$F$2022,6,FALSE)</f>
        <v>0</v>
      </c>
      <c r="AES519" s="454" t="s">
        <v>65</v>
      </c>
      <c r="AET519" s="450">
        <f>AER519*1.3</f>
        <v>0</v>
      </c>
      <c r="AEU519" s="455"/>
      <c r="AEV519" s="486"/>
      <c r="AEW519" s="454" t="s">
        <v>97</v>
      </c>
      <c r="AEX519" s="525" t="s">
        <v>1441</v>
      </c>
      <c r="AEY519" s="455"/>
      <c r="AEZ519" s="492"/>
      <c r="AFA519" s="492">
        <f>VLOOKUP(AEX519,$A$563:$F$2022,6,FALSE)</f>
        <v>0</v>
      </c>
      <c r="AFB519" s="454" t="s">
        <v>65</v>
      </c>
      <c r="AFC519" s="450">
        <f>AFA519*1.3</f>
        <v>0</v>
      </c>
      <c r="AFD519" s="450"/>
      <c r="AFE519" s="486"/>
      <c r="AFF519" s="454" t="s">
        <v>97</v>
      </c>
      <c r="AFG519" s="525" t="s">
        <v>600</v>
      </c>
      <c r="AFH519" s="455"/>
      <c r="AFI519" s="492"/>
      <c r="AFJ519" s="492">
        <f>VLOOKUP(AFG519,$A$563:$F$2022,6,FALSE)</f>
        <v>0</v>
      </c>
      <c r="AFK519" s="454" t="s">
        <v>65</v>
      </c>
      <c r="AFL519" s="450">
        <f>AFJ519*1.3</f>
        <v>0</v>
      </c>
      <c r="AFM519" s="450"/>
      <c r="AFN519" s="486"/>
      <c r="AFO519" s="454" t="s">
        <v>97</v>
      </c>
      <c r="AFP519" s="525" t="s">
        <v>754</v>
      </c>
      <c r="AFQ519" s="455"/>
      <c r="AFR519" s="492"/>
      <c r="AFS519" s="492">
        <f>VLOOKUP(AFP519,$A$563:$F$2022,6,FALSE)</f>
        <v>0</v>
      </c>
      <c r="AFT519" s="454" t="s">
        <v>65</v>
      </c>
      <c r="AFU519" s="450">
        <f>AFS519*1.3</f>
        <v>0</v>
      </c>
      <c r="AFV519" s="450"/>
      <c r="AFW519" s="486"/>
      <c r="AFX519" s="454" t="s">
        <v>97</v>
      </c>
      <c r="AFY519" s="528" t="s">
        <v>477</v>
      </c>
      <c r="AFZ519" s="455"/>
      <c r="AGA519" s="492"/>
      <c r="AGB519" s="492">
        <f>VLOOKUP(AFY519,$A$563:$F$2022,6,FALSE)</f>
        <v>0</v>
      </c>
      <c r="AGC519" s="454" t="s">
        <v>65</v>
      </c>
      <c r="AGD519" s="450">
        <f>AGB519*1.3</f>
        <v>0</v>
      </c>
      <c r="AGE519" s="450"/>
      <c r="AGF519" s="486"/>
      <c r="AGG519" s="454" t="s">
        <v>97</v>
      </c>
      <c r="AGH519" s="525" t="s">
        <v>572</v>
      </c>
      <c r="AGI519" s="455"/>
      <c r="AGJ519" s="492"/>
      <c r="AGK519" s="492">
        <f>VLOOKUP(AGH519,$A$563:$F$2022,6,FALSE)</f>
        <v>36</v>
      </c>
      <c r="AGL519" s="454" t="s">
        <v>65</v>
      </c>
      <c r="AGM519" s="450">
        <f>AGK519*1.3</f>
        <v>46.800000000000004</v>
      </c>
      <c r="AGN519" s="450"/>
      <c r="AGO519" s="486"/>
      <c r="AGP519" s="454" t="s">
        <v>97</v>
      </c>
      <c r="AGQ519" s="525" t="s">
        <v>637</v>
      </c>
      <c r="AGR519" s="455"/>
      <c r="AGS519" s="492"/>
      <c r="AGT519" s="492">
        <f>VLOOKUP(AGQ519,$A$563:$F$2022,6,FALSE)</f>
        <v>14</v>
      </c>
      <c r="AGU519" s="454" t="s">
        <v>65</v>
      </c>
      <c r="AGV519" s="450">
        <f>AGT519*1.3</f>
        <v>18.2</v>
      </c>
      <c r="AGW519" s="450"/>
      <c r="AGX519" s="486"/>
      <c r="AGY519" s="454" t="s">
        <v>97</v>
      </c>
      <c r="AGZ519" s="527" t="s">
        <v>457</v>
      </c>
      <c r="AHA519" s="455"/>
      <c r="AHB519" s="492"/>
      <c r="AHC519" s="492">
        <f>VLOOKUP(AGZ519,$A$563:$F$2022,6,FALSE)</f>
        <v>0</v>
      </c>
      <c r="AHD519" s="454" t="s">
        <v>65</v>
      </c>
      <c r="AHE519" s="450">
        <f>AHC519*1.3</f>
        <v>0</v>
      </c>
      <c r="AHF519" s="450"/>
      <c r="AHG519" s="486"/>
      <c r="AHH519" s="495"/>
      <c r="AHI519" s="543"/>
      <c r="AHJ519" s="496"/>
      <c r="AHK519" s="497"/>
      <c r="AHL519" s="497"/>
      <c r="AHM519" s="495"/>
      <c r="AHN519" s="481"/>
      <c r="AHO519" s="481"/>
      <c r="AHP519" s="496"/>
      <c r="AHQ519" s="495"/>
      <c r="AHR519" s="512"/>
      <c r="AHS519" s="496"/>
      <c r="AHT519" s="497"/>
      <c r="AHU519" s="497"/>
      <c r="AHV519" s="495"/>
      <c r="AHW519" s="481"/>
      <c r="AHX519" s="481"/>
      <c r="AHY519" s="496"/>
      <c r="AHZ519" s="495"/>
      <c r="AIA519" s="512"/>
      <c r="AIB519" s="496"/>
      <c r="AIC519" s="497"/>
      <c r="AID519" s="497"/>
      <c r="AIE519" s="495"/>
      <c r="AIF519" s="481"/>
      <c r="AIG519" s="481"/>
      <c r="AIH519" s="496"/>
      <c r="AII519" s="263"/>
      <c r="AIJ519" s="432"/>
      <c r="AIK519" s="264"/>
      <c r="AIL519" s="264"/>
      <c r="AIM519" s="265"/>
      <c r="AIN519" s="263"/>
      <c r="AIO519" s="210"/>
      <c r="AIP519" s="264"/>
      <c r="AIQ519" s="264"/>
    </row>
    <row r="520" spans="1:927" s="16" customFormat="1" ht="15">
      <c r="A520" s="454" t="s">
        <v>98</v>
      </c>
      <c r="B520" s="490" t="s">
        <v>483</v>
      </c>
      <c r="C520" s="455"/>
      <c r="D520" s="492"/>
      <c r="E520" s="492">
        <f>VLOOKUP(B520,$A$563:$F$2022,6,FALSE)</f>
        <v>18</v>
      </c>
      <c r="F520" s="454" t="s">
        <v>67</v>
      </c>
      <c r="G520" s="450">
        <f>E520*1.2</f>
        <v>21.599999999999998</v>
      </c>
      <c r="H520" s="450"/>
      <c r="I520" s="456"/>
      <c r="J520" s="454" t="s">
        <v>98</v>
      </c>
      <c r="K520" s="525" t="s">
        <v>1356</v>
      </c>
      <c r="L520" s="455"/>
      <c r="M520" s="492"/>
      <c r="N520" s="492">
        <f>VLOOKUP(K520,$A$563:$F$2022,6,FALSE)</f>
        <v>20</v>
      </c>
      <c r="O520" s="454" t="s">
        <v>67</v>
      </c>
      <c r="P520" s="450">
        <f>N520*1.2</f>
        <v>24</v>
      </c>
      <c r="Q520" s="450"/>
      <c r="R520" s="456"/>
      <c r="S520" s="454" t="s">
        <v>98</v>
      </c>
      <c r="T520" s="525" t="s">
        <v>483</v>
      </c>
      <c r="U520" s="455"/>
      <c r="V520" s="492"/>
      <c r="W520" s="492">
        <f>VLOOKUP(T520,$A$563:$F$2022,6,FALSE)</f>
        <v>18</v>
      </c>
      <c r="X520" s="454" t="s">
        <v>67</v>
      </c>
      <c r="Y520" s="450">
        <f>W520*1.2</f>
        <v>21.599999999999998</v>
      </c>
      <c r="Z520" s="450"/>
      <c r="AA520" s="456"/>
      <c r="AB520" s="454" t="s">
        <v>98</v>
      </c>
      <c r="AC520" s="525" t="s">
        <v>1927</v>
      </c>
      <c r="AD520" s="455"/>
      <c r="AE520" s="492"/>
      <c r="AF520" s="492">
        <f>VLOOKUP(AC520,$A$563:$F$2022,6,FALSE)</f>
        <v>0</v>
      </c>
      <c r="AG520" s="454" t="s">
        <v>67</v>
      </c>
      <c r="AH520" s="450">
        <f>AF520*1.2</f>
        <v>0</v>
      </c>
      <c r="AI520" s="450"/>
      <c r="AJ520" s="456"/>
      <c r="AK520" s="454" t="s">
        <v>98</v>
      </c>
      <c r="AL520" s="490" t="s">
        <v>1637</v>
      </c>
      <c r="AM520" s="455"/>
      <c r="AN520" s="492"/>
      <c r="AO520" s="492">
        <f>VLOOKUP(AL520,$A$563:$F$2022,6,FALSE)</f>
        <v>2</v>
      </c>
      <c r="AP520" s="454" t="s">
        <v>67</v>
      </c>
      <c r="AQ520" s="450">
        <f>AO520*1.2</f>
        <v>2.4</v>
      </c>
      <c r="AR520" s="450"/>
      <c r="AS520" s="456"/>
      <c r="AT520" s="454" t="s">
        <v>98</v>
      </c>
      <c r="AU520" s="525" t="s">
        <v>572</v>
      </c>
      <c r="AV520" s="455"/>
      <c r="AW520" s="492"/>
      <c r="AX520" s="492">
        <f>VLOOKUP(AU520,$A$563:$F$2022,6,FALSE)</f>
        <v>36</v>
      </c>
      <c r="AY520" s="454" t="s">
        <v>67</v>
      </c>
      <c r="AZ520" s="450">
        <f>AX520*1.2</f>
        <v>43.199999999999996</v>
      </c>
      <c r="BA520" s="450"/>
      <c r="BB520" s="456"/>
      <c r="BC520" s="454" t="s">
        <v>98</v>
      </c>
      <c r="BD520" s="525" t="s">
        <v>637</v>
      </c>
      <c r="BE520" s="455"/>
      <c r="BF520" s="492"/>
      <c r="BG520" s="492">
        <f>VLOOKUP(BD520,$A$563:$F$2022,6,FALSE)</f>
        <v>14</v>
      </c>
      <c r="BH520" s="454" t="s">
        <v>67</v>
      </c>
      <c r="BI520" s="450">
        <f>BG520*1.2</f>
        <v>16.8</v>
      </c>
      <c r="BJ520" s="450"/>
      <c r="BK520" s="456"/>
      <c r="BL520" s="454" t="s">
        <v>98</v>
      </c>
      <c r="BM520" s="525" t="s">
        <v>445</v>
      </c>
      <c r="BN520" s="455"/>
      <c r="BO520" s="492"/>
      <c r="BP520" s="492">
        <f>VLOOKUP(BM520,$A$563:$F$2022,6,FALSE)</f>
        <v>40</v>
      </c>
      <c r="BQ520" s="454" t="s">
        <v>67</v>
      </c>
      <c r="BR520" s="450">
        <f>BP520*1.2</f>
        <v>48</v>
      </c>
      <c r="BS520" s="450"/>
      <c r="BT520" s="456"/>
      <c r="BU520" s="454" t="s">
        <v>98</v>
      </c>
      <c r="BV520" s="525" t="s">
        <v>1637</v>
      </c>
      <c r="BW520" s="455"/>
      <c r="BX520" s="492"/>
      <c r="BY520" s="492">
        <f>VLOOKUP(BV520,$A$563:$F$2022,6,FALSE)</f>
        <v>2</v>
      </c>
      <c r="BZ520" s="454" t="s">
        <v>67</v>
      </c>
      <c r="CA520" s="450">
        <f>BY520*1.2</f>
        <v>2.4</v>
      </c>
      <c r="CB520" s="450"/>
      <c r="CC520" s="456"/>
      <c r="CD520" s="454" t="s">
        <v>98</v>
      </c>
      <c r="CE520" s="525" t="s">
        <v>1441</v>
      </c>
      <c r="CF520" s="455"/>
      <c r="CG520" s="492"/>
      <c r="CH520" s="492">
        <f>VLOOKUP(CE520,$A$563:$F$2022,6,FALSE)</f>
        <v>0</v>
      </c>
      <c r="CI520" s="454" t="s">
        <v>67</v>
      </c>
      <c r="CJ520" s="450">
        <f>CH520*1.2</f>
        <v>0</v>
      </c>
      <c r="CK520" s="450"/>
      <c r="CL520" s="456"/>
      <c r="CM520" s="454" t="s">
        <v>98</v>
      </c>
      <c r="CN520" s="525" t="s">
        <v>704</v>
      </c>
      <c r="CO520" s="455"/>
      <c r="CP520" s="492"/>
      <c r="CQ520" s="492">
        <f>VLOOKUP(CN520,$A$563:$F$2022,6,FALSE)</f>
        <v>0</v>
      </c>
      <c r="CR520" s="454" t="s">
        <v>67</v>
      </c>
      <c r="CS520" s="450">
        <f>CQ520*1.2</f>
        <v>0</v>
      </c>
      <c r="CT520" s="450"/>
      <c r="CU520" s="456"/>
      <c r="CV520" s="454" t="s">
        <v>98</v>
      </c>
      <c r="CW520" s="525" t="s">
        <v>443</v>
      </c>
      <c r="CX520" s="455"/>
      <c r="CY520" s="492"/>
      <c r="CZ520" s="492">
        <f>VLOOKUP(CW520,$A$563:$F$2022,6,FALSE)</f>
        <v>0</v>
      </c>
      <c r="DA520" s="454" t="s">
        <v>67</v>
      </c>
      <c r="DB520" s="450">
        <f>CZ520*1.2</f>
        <v>0</v>
      </c>
      <c r="DC520" s="450"/>
      <c r="DD520" s="456"/>
      <c r="DE520" s="454" t="s">
        <v>98</v>
      </c>
      <c r="DF520" s="525" t="s">
        <v>1445</v>
      </c>
      <c r="DG520" s="455"/>
      <c r="DH520" s="492"/>
      <c r="DI520" s="492">
        <f>VLOOKUP(DF520,$A$563:$F$2022,6,FALSE)</f>
        <v>51</v>
      </c>
      <c r="DJ520" s="454" t="s">
        <v>67</v>
      </c>
      <c r="DK520" s="450">
        <f>DI520*1.2</f>
        <v>61.199999999999996</v>
      </c>
      <c r="DL520" s="450"/>
      <c r="DM520" s="456"/>
      <c r="DN520" s="454" t="s">
        <v>98</v>
      </c>
      <c r="DO520" s="490" t="s">
        <v>445</v>
      </c>
      <c r="DP520" s="455"/>
      <c r="DQ520" s="492"/>
      <c r="DR520" s="492">
        <f>VLOOKUP(DO520,$A$563:$F$2022,6,FALSE)</f>
        <v>40</v>
      </c>
      <c r="DS520" s="454" t="s">
        <v>67</v>
      </c>
      <c r="DT520" s="450">
        <f>DR520*1.2</f>
        <v>48</v>
      </c>
      <c r="DU520" s="450"/>
      <c r="DV520" s="456"/>
      <c r="DW520" s="454" t="s">
        <v>98</v>
      </c>
      <c r="DX520" s="506" t="s">
        <v>186</v>
      </c>
      <c r="DY520" s="455"/>
      <c r="DZ520" s="492"/>
      <c r="EA520" s="492" t="e">
        <f>VLOOKUP(DX520,$A$563:$F$2022,6,FALSE)</f>
        <v>#N/A</v>
      </c>
      <c r="EB520" s="454" t="s">
        <v>67</v>
      </c>
      <c r="EC520" s="450" t="e">
        <f>EA520*1.2</f>
        <v>#N/A</v>
      </c>
      <c r="ED520" s="450"/>
      <c r="EE520" s="456"/>
      <c r="EF520" s="454" t="s">
        <v>98</v>
      </c>
      <c r="EG520" s="525" t="s">
        <v>1082</v>
      </c>
      <c r="EH520" s="455"/>
      <c r="EI520" s="492"/>
      <c r="EJ520" s="492">
        <f>VLOOKUP(EG520,$A$563:$F$2022,6,FALSE)</f>
        <v>1</v>
      </c>
      <c r="EK520" s="454" t="s">
        <v>67</v>
      </c>
      <c r="EL520" s="450">
        <f>EJ520*1.2</f>
        <v>1.2</v>
      </c>
      <c r="EM520" s="450"/>
      <c r="EN520" s="456"/>
      <c r="EO520" s="454" t="s">
        <v>98</v>
      </c>
      <c r="EP520" s="525" t="s">
        <v>1445</v>
      </c>
      <c r="EQ520" s="455"/>
      <c r="ER520" s="492"/>
      <c r="ES520" s="492">
        <f>VLOOKUP(EP520,$A$563:$F$2022,6,FALSE)</f>
        <v>51</v>
      </c>
      <c r="ET520" s="454" t="s">
        <v>67</v>
      </c>
      <c r="EU520" s="450">
        <f>ES520*1.2</f>
        <v>61.199999999999996</v>
      </c>
      <c r="EV520" s="450"/>
      <c r="EW520" s="456"/>
      <c r="EX520" s="454" t="s">
        <v>98</v>
      </c>
      <c r="EY520" s="506" t="s">
        <v>186</v>
      </c>
      <c r="EZ520" s="455"/>
      <c r="FA520" s="492"/>
      <c r="FB520" s="492" t="e">
        <f>VLOOKUP(EY520,$A$563:$F$2022,6,FALSE)</f>
        <v>#N/A</v>
      </c>
      <c r="FC520" s="454" t="s">
        <v>67</v>
      </c>
      <c r="FD520" s="450" t="e">
        <f>FB520*1.2</f>
        <v>#N/A</v>
      </c>
      <c r="FE520" s="450"/>
      <c r="FF520" s="456"/>
      <c r="FG520" s="454" t="s">
        <v>98</v>
      </c>
      <c r="FH520" s="525" t="s">
        <v>1927</v>
      </c>
      <c r="FI520" s="455"/>
      <c r="FJ520" s="492"/>
      <c r="FK520" s="492">
        <f>VLOOKUP(FH520,$A$563:$F$2022,6,FALSE)</f>
        <v>0</v>
      </c>
      <c r="FL520" s="454" t="s">
        <v>67</v>
      </c>
      <c r="FM520" s="450">
        <f>FK520*1.2</f>
        <v>0</v>
      </c>
      <c r="FN520" s="450"/>
      <c r="FO520" s="456"/>
      <c r="FP520" s="454" t="s">
        <v>98</v>
      </c>
      <c r="FQ520" s="490" t="s">
        <v>899</v>
      </c>
      <c r="FR520" s="455"/>
      <c r="FS520" s="492"/>
      <c r="FT520" s="492">
        <f>VLOOKUP(FQ520,$A$563:$F$2022,6,FALSE)</f>
        <v>33</v>
      </c>
      <c r="FU520" s="454" t="s">
        <v>67</v>
      </c>
      <c r="FV520" s="450">
        <f>FT520*1.2</f>
        <v>39.6</v>
      </c>
      <c r="FW520" s="450"/>
      <c r="FX520" s="456"/>
      <c r="FY520" s="454" t="s">
        <v>98</v>
      </c>
      <c r="FZ520" s="490" t="s">
        <v>493</v>
      </c>
      <c r="GA520" s="455"/>
      <c r="GB520" s="492"/>
      <c r="GC520" s="492">
        <f>VLOOKUP(FZ520,$A$563:$F$2022,6,FALSE)</f>
        <v>40</v>
      </c>
      <c r="GD520" s="454" t="s">
        <v>67</v>
      </c>
      <c r="GE520" s="450">
        <f>GC520*1.2</f>
        <v>48</v>
      </c>
      <c r="GF520" s="450"/>
      <c r="GG520" s="456"/>
      <c r="GH520" s="454" t="s">
        <v>98</v>
      </c>
      <c r="GI520" s="525" t="s">
        <v>899</v>
      </c>
      <c r="GJ520" s="455"/>
      <c r="GK520" s="492"/>
      <c r="GL520" s="492">
        <f>VLOOKUP(GI520,$A$563:$F$2022,6,FALSE)</f>
        <v>33</v>
      </c>
      <c r="GM520" s="454" t="s">
        <v>67</v>
      </c>
      <c r="GN520" s="450">
        <f>GL520*1.2</f>
        <v>39.6</v>
      </c>
      <c r="GO520" s="450"/>
      <c r="GP520" s="456"/>
      <c r="GQ520" s="454" t="s">
        <v>98</v>
      </c>
      <c r="GR520" s="525" t="s">
        <v>899</v>
      </c>
      <c r="GS520" s="455"/>
      <c r="GT520" s="492"/>
      <c r="GU520" s="492">
        <f>VLOOKUP(GR520,$A$563:$F$2022,6,FALSE)</f>
        <v>33</v>
      </c>
      <c r="GV520" s="454" t="s">
        <v>67</v>
      </c>
      <c r="GW520" s="450">
        <f>GU520*1.2</f>
        <v>39.6</v>
      </c>
      <c r="GX520" s="450"/>
      <c r="GY520" s="456"/>
      <c r="GZ520" s="454" t="s">
        <v>98</v>
      </c>
      <c r="HA520" s="490" t="s">
        <v>472</v>
      </c>
      <c r="HB520" s="455"/>
      <c r="HC520" s="492"/>
      <c r="HD520" s="492">
        <f>VLOOKUP(HA520,$A$563:$F$2022,6,FALSE)</f>
        <v>0</v>
      </c>
      <c r="HE520" s="454" t="s">
        <v>67</v>
      </c>
      <c r="HF520" s="450">
        <f>HD520*1.2</f>
        <v>0</v>
      </c>
      <c r="HG520" s="450"/>
      <c r="HH520" s="456"/>
      <c r="HI520" s="454" t="s">
        <v>98</v>
      </c>
      <c r="HJ520" s="525" t="s">
        <v>637</v>
      </c>
      <c r="HK520" s="455"/>
      <c r="HL520" s="492"/>
      <c r="HM520" s="492">
        <f>VLOOKUP(HJ520,$A$563:$F$2022,6,FALSE)</f>
        <v>14</v>
      </c>
      <c r="HN520" s="454" t="s">
        <v>67</v>
      </c>
      <c r="HO520" s="450">
        <f>HM520*1.2</f>
        <v>16.8</v>
      </c>
      <c r="HP520" s="450"/>
      <c r="HQ520" s="456"/>
      <c r="HR520" s="454" t="s">
        <v>98</v>
      </c>
      <c r="HS520" s="490" t="s">
        <v>754</v>
      </c>
      <c r="HT520" s="455"/>
      <c r="HU520" s="492"/>
      <c r="HV520" s="492">
        <f>VLOOKUP(HS520,$A$563:$F$2022,6,FALSE)</f>
        <v>0</v>
      </c>
      <c r="HW520" s="454" t="s">
        <v>67</v>
      </c>
      <c r="HX520" s="450">
        <f>HV520*1.2</f>
        <v>0</v>
      </c>
      <c r="HY520" s="450"/>
      <c r="HZ520" s="456"/>
      <c r="IA520" s="454" t="s">
        <v>98</v>
      </c>
      <c r="IB520" s="525" t="s">
        <v>472</v>
      </c>
      <c r="IC520" s="455"/>
      <c r="ID520" s="492"/>
      <c r="IE520" s="492">
        <f>VLOOKUP(IB520,$A$563:$F$2022,6,FALSE)</f>
        <v>0</v>
      </c>
      <c r="IF520" s="454" t="s">
        <v>67</v>
      </c>
      <c r="IG520" s="450">
        <f>IE520*1.2</f>
        <v>0</v>
      </c>
      <c r="IH520" s="450"/>
      <c r="II520" s="456"/>
      <c r="IJ520" s="454" t="s">
        <v>98</v>
      </c>
      <c r="IK520" s="525" t="s">
        <v>483</v>
      </c>
      <c r="IL520" s="455"/>
      <c r="IM520" s="492"/>
      <c r="IN520" s="492">
        <f>VLOOKUP(IK520,$A$563:$F$2022,6,FALSE)</f>
        <v>18</v>
      </c>
      <c r="IO520" s="454" t="s">
        <v>67</v>
      </c>
      <c r="IP520" s="450">
        <f>IN520*1.2</f>
        <v>21.599999999999998</v>
      </c>
      <c r="IQ520" s="450"/>
      <c r="IR520" s="456"/>
      <c r="IS520" s="454" t="s">
        <v>98</v>
      </c>
      <c r="IT520" s="525" t="s">
        <v>443</v>
      </c>
      <c r="IU520" s="455"/>
      <c r="IV520" s="492"/>
      <c r="IW520" s="492">
        <f>VLOOKUP(IT520,$A$563:$F$2022,6,FALSE)</f>
        <v>0</v>
      </c>
      <c r="IX520" s="454" t="s">
        <v>67</v>
      </c>
      <c r="IY520" s="450">
        <f>IW520*1.2</f>
        <v>0</v>
      </c>
      <c r="IZ520" s="450"/>
      <c r="JA520" s="456"/>
      <c r="JB520" s="454" t="s">
        <v>98</v>
      </c>
      <c r="JC520" s="525" t="s">
        <v>579</v>
      </c>
      <c r="JD520" s="455"/>
      <c r="JE520" s="492"/>
      <c r="JF520" s="492">
        <f>VLOOKUP(JC520,$A$563:$F$2022,6,FALSE)</f>
        <v>0</v>
      </c>
      <c r="JG520" s="454" t="s">
        <v>67</v>
      </c>
      <c r="JH520" s="450">
        <f>JF520*1.2</f>
        <v>0</v>
      </c>
      <c r="JI520" s="450"/>
      <c r="JJ520" s="456"/>
      <c r="JK520" s="454" t="s">
        <v>98</v>
      </c>
      <c r="JL520" s="525" t="s">
        <v>483</v>
      </c>
      <c r="JM520" s="455"/>
      <c r="JN520" s="492"/>
      <c r="JO520" s="492">
        <f>VLOOKUP(JL520,$A$563:$F$2022,6,FALSE)</f>
        <v>18</v>
      </c>
      <c r="JP520" s="454" t="s">
        <v>67</v>
      </c>
      <c r="JQ520" s="450">
        <f>JO520*1.2</f>
        <v>21.599999999999998</v>
      </c>
      <c r="JR520" s="450"/>
      <c r="JS520" s="456"/>
      <c r="JT520" s="454" t="s">
        <v>98</v>
      </c>
      <c r="JU520" s="525" t="s">
        <v>477</v>
      </c>
      <c r="JV520" s="455"/>
      <c r="JW520" s="492"/>
      <c r="JX520" s="492">
        <f>VLOOKUP(JU520,$A$563:$F$2022,6,FALSE)</f>
        <v>0</v>
      </c>
      <c r="JY520" s="454" t="s">
        <v>67</v>
      </c>
      <c r="JZ520" s="450">
        <f>JX520*1.2</f>
        <v>0</v>
      </c>
      <c r="KA520" s="450"/>
      <c r="KB520" s="456"/>
      <c r="KC520" s="454" t="s">
        <v>98</v>
      </c>
      <c r="KD520" s="525" t="s">
        <v>471</v>
      </c>
      <c r="KE520" s="455"/>
      <c r="KF520" s="492"/>
      <c r="KG520" s="492">
        <f>VLOOKUP(KD520,$A$563:$F$2022,6,FALSE)</f>
        <v>0</v>
      </c>
      <c r="KH520" s="454" t="s">
        <v>67</v>
      </c>
      <c r="KI520" s="450">
        <f>KG520*1.2</f>
        <v>0</v>
      </c>
      <c r="KJ520" s="450"/>
      <c r="KK520" s="456"/>
      <c r="KL520" s="454" t="s">
        <v>98</v>
      </c>
      <c r="KM520" s="525" t="s">
        <v>673</v>
      </c>
      <c r="KN520" s="455"/>
      <c r="KO520" s="492"/>
      <c r="KP520" s="492">
        <f>VLOOKUP(KM520,$A$563:$F$2022,6,FALSE)</f>
        <v>4</v>
      </c>
      <c r="KQ520" s="454" t="s">
        <v>67</v>
      </c>
      <c r="KR520" s="450">
        <f>KP520*1.2</f>
        <v>4.8</v>
      </c>
      <c r="KS520" s="450"/>
      <c r="KT520" s="456"/>
      <c r="KU520" s="454" t="s">
        <v>98</v>
      </c>
      <c r="KV520" s="525" t="s">
        <v>572</v>
      </c>
      <c r="KW520" s="455"/>
      <c r="KX520" s="492"/>
      <c r="KY520" s="492">
        <f>VLOOKUP(KV520,$A$563:$F$2022,6,FALSE)</f>
        <v>36</v>
      </c>
      <c r="KZ520" s="454" t="s">
        <v>67</v>
      </c>
      <c r="LA520" s="450">
        <f>KY520*1.2</f>
        <v>43.199999999999996</v>
      </c>
      <c r="LB520" s="450"/>
      <c r="LC520" s="456"/>
      <c r="LD520" s="454" t="s">
        <v>98</v>
      </c>
      <c r="LE520" s="525" t="s">
        <v>621</v>
      </c>
      <c r="LF520" s="455"/>
      <c r="LG520" s="492"/>
      <c r="LH520" s="492">
        <f>VLOOKUP(LE520,$A$563:$F$2022,6,FALSE)</f>
        <v>11</v>
      </c>
      <c r="LI520" s="454" t="s">
        <v>67</v>
      </c>
      <c r="LJ520" s="450">
        <f>LH520*1.2</f>
        <v>13.2</v>
      </c>
      <c r="LK520" s="450"/>
      <c r="LL520" s="456"/>
      <c r="LM520" s="454" t="s">
        <v>98</v>
      </c>
      <c r="LN520" s="525" t="s">
        <v>1126</v>
      </c>
      <c r="LO520" s="455"/>
      <c r="LP520" s="492"/>
      <c r="LQ520" s="492">
        <f>VLOOKUP(LN520,$A$563:$F$2022,6,FALSE)</f>
        <v>0</v>
      </c>
      <c r="LR520" s="454" t="s">
        <v>67</v>
      </c>
      <c r="LS520" s="450">
        <f>LQ520*1.2</f>
        <v>0</v>
      </c>
      <c r="LT520" s="450"/>
      <c r="LU520" s="456"/>
      <c r="LV520" s="454" t="s">
        <v>98</v>
      </c>
      <c r="LW520" s="525" t="s">
        <v>462</v>
      </c>
      <c r="LX520" s="455"/>
      <c r="LY520" s="492"/>
      <c r="LZ520" s="492">
        <f>VLOOKUP(LW520,$A$563:$F$2022,6,FALSE)</f>
        <v>0</v>
      </c>
      <c r="MA520" s="454" t="s">
        <v>67</v>
      </c>
      <c r="MB520" s="450">
        <f>LZ520*1.2</f>
        <v>0</v>
      </c>
      <c r="MC520" s="450"/>
      <c r="MD520" s="456"/>
      <c r="ME520" s="454" t="s">
        <v>98</v>
      </c>
      <c r="MF520" s="527" t="s">
        <v>483</v>
      </c>
      <c r="MG520" s="455"/>
      <c r="MH520" s="492"/>
      <c r="MI520" s="492">
        <f>VLOOKUP(MF520,$A$563:$F$2022,6,FALSE)</f>
        <v>18</v>
      </c>
      <c r="MJ520" s="454" t="s">
        <v>67</v>
      </c>
      <c r="MK520" s="450">
        <f>MI520*1.2</f>
        <v>21.599999999999998</v>
      </c>
      <c r="ML520" s="450"/>
      <c r="MM520" s="456"/>
      <c r="MN520" s="454" t="s">
        <v>98</v>
      </c>
      <c r="MO520" s="525" t="s">
        <v>704</v>
      </c>
      <c r="MP520" s="455"/>
      <c r="MQ520" s="492"/>
      <c r="MR520" s="492">
        <f>VLOOKUP(MO520,$A$563:$F$2022,6,FALSE)</f>
        <v>0</v>
      </c>
      <c r="MS520" s="454" t="s">
        <v>67</v>
      </c>
      <c r="MT520" s="450">
        <f>MR520*1.2</f>
        <v>0</v>
      </c>
      <c r="MU520" s="450"/>
      <c r="MV520" s="456"/>
      <c r="MW520" s="454" t="s">
        <v>98</v>
      </c>
      <c r="MX520" s="525" t="s">
        <v>899</v>
      </c>
      <c r="MY520" s="455"/>
      <c r="MZ520" s="492"/>
      <c r="NA520" s="492">
        <f>VLOOKUP(MX520,$A$563:$F$2022,6,FALSE)</f>
        <v>33</v>
      </c>
      <c r="NB520" s="454" t="s">
        <v>67</v>
      </c>
      <c r="NC520" s="450">
        <f>NA520*1.2</f>
        <v>39.6</v>
      </c>
      <c r="ND520" s="450"/>
      <c r="NE520" s="456"/>
      <c r="NF520" s="454" t="s">
        <v>98</v>
      </c>
      <c r="NG520" s="525" t="s">
        <v>510</v>
      </c>
      <c r="NH520" s="455"/>
      <c r="NI520" s="492"/>
      <c r="NJ520" s="492">
        <f>VLOOKUP(NG520,$A$563:$F$2022,6,FALSE)</f>
        <v>10</v>
      </c>
      <c r="NK520" s="454" t="s">
        <v>67</v>
      </c>
      <c r="NL520" s="450">
        <f>NJ520*1.2</f>
        <v>12</v>
      </c>
      <c r="NM520" s="450"/>
      <c r="NN520" s="456"/>
      <c r="NO520" s="454" t="s">
        <v>98</v>
      </c>
      <c r="NP520" s="525" t="s">
        <v>443</v>
      </c>
      <c r="NQ520" s="455"/>
      <c r="NR520" s="492"/>
      <c r="NS520" s="492">
        <f>VLOOKUP(NP520,$A$563:$F$2022,6,FALSE)</f>
        <v>0</v>
      </c>
      <c r="NT520" s="454" t="s">
        <v>67</v>
      </c>
      <c r="NU520" s="450">
        <f>NS520*1.2</f>
        <v>0</v>
      </c>
      <c r="NV520" s="450"/>
      <c r="NW520" s="456"/>
      <c r="NX520" s="454" t="s">
        <v>98</v>
      </c>
      <c r="NY520" s="490" t="s">
        <v>537</v>
      </c>
      <c r="NZ520" s="455"/>
      <c r="OA520" s="455"/>
      <c r="OB520" s="492">
        <f>VLOOKUP(NY520,$A$563:$F$2022,6,FALSE)</f>
        <v>4</v>
      </c>
      <c r="OC520" s="454" t="s">
        <v>67</v>
      </c>
      <c r="OD520" s="450">
        <f>OB520*1.2</f>
        <v>4.8</v>
      </c>
      <c r="OE520" s="450"/>
      <c r="OF520" s="456"/>
      <c r="OG520" s="454" t="s">
        <v>98</v>
      </c>
      <c r="OH520" s="525" t="s">
        <v>483</v>
      </c>
      <c r="OI520" s="455"/>
      <c r="OJ520" s="492"/>
      <c r="OK520" s="492">
        <f>VLOOKUP(OH520,$A$563:$F$2022,6,FALSE)</f>
        <v>18</v>
      </c>
      <c r="OL520" s="454" t="s">
        <v>67</v>
      </c>
      <c r="OM520" s="450">
        <f>OK520*1.2</f>
        <v>21.599999999999998</v>
      </c>
      <c r="ON520" s="450"/>
      <c r="OO520" s="456"/>
      <c r="OP520" s="454" t="s">
        <v>98</v>
      </c>
      <c r="OQ520" s="490" t="s">
        <v>572</v>
      </c>
      <c r="OR520" s="455"/>
      <c r="OS520" s="492"/>
      <c r="OT520" s="492">
        <f>VLOOKUP(OQ520,$A$563:$F$2022,6,FALSE)</f>
        <v>36</v>
      </c>
      <c r="OU520" s="454" t="s">
        <v>67</v>
      </c>
      <c r="OV520" s="450">
        <f>OT520*1.2</f>
        <v>43.199999999999996</v>
      </c>
      <c r="OW520" s="450"/>
      <c r="OX520" s="456"/>
      <c r="OY520" s="454" t="s">
        <v>98</v>
      </c>
      <c r="OZ520" s="525" t="s">
        <v>1637</v>
      </c>
      <c r="PA520" s="455"/>
      <c r="PB520" s="492"/>
      <c r="PC520" s="492">
        <f>VLOOKUP(OZ520,$A$563:$F$2022,6,FALSE)</f>
        <v>2</v>
      </c>
      <c r="PD520" s="454" t="s">
        <v>67</v>
      </c>
      <c r="PE520" s="450">
        <f>PC520*1.2</f>
        <v>2.4</v>
      </c>
      <c r="PF520" s="450"/>
      <c r="PG520" s="456"/>
      <c r="PH520" s="454" t="s">
        <v>98</v>
      </c>
      <c r="PI520" s="525" t="s">
        <v>572</v>
      </c>
      <c r="PJ520" s="455"/>
      <c r="PK520" s="492"/>
      <c r="PL520" s="492">
        <f>VLOOKUP(PI520,$A$563:$F$2022,6,FALSE)</f>
        <v>36</v>
      </c>
      <c r="PM520" s="454" t="s">
        <v>67</v>
      </c>
      <c r="PN520" s="450">
        <f>PL520*1.2</f>
        <v>43.199999999999996</v>
      </c>
      <c r="PO520" s="450"/>
      <c r="PP520" s="456"/>
      <c r="PQ520" s="454" t="s">
        <v>98</v>
      </c>
      <c r="PR520" s="490" t="s">
        <v>446</v>
      </c>
      <c r="PS520" s="455"/>
      <c r="PT520" s="492"/>
      <c r="PU520" s="492">
        <f>VLOOKUP(PR520,$A$563:$F$2022,6,FALSE)</f>
        <v>75</v>
      </c>
      <c r="PV520" s="454" t="s">
        <v>67</v>
      </c>
      <c r="PW520" s="450">
        <f>PU520*1.2</f>
        <v>90</v>
      </c>
      <c r="PX520" s="450"/>
      <c r="PY520" s="456"/>
      <c r="PZ520" s="454" t="s">
        <v>98</v>
      </c>
      <c r="QA520" s="525" t="s">
        <v>457</v>
      </c>
      <c r="QB520" s="455"/>
      <c r="QC520" s="492"/>
      <c r="QD520" s="492">
        <f>VLOOKUP(QA520,$A$563:$F$2022,6,FALSE)</f>
        <v>0</v>
      </c>
      <c r="QE520" s="454" t="s">
        <v>67</v>
      </c>
      <c r="QF520" s="450">
        <f>QD520*1.2</f>
        <v>0</v>
      </c>
      <c r="QG520" s="450"/>
      <c r="QH520" s="456"/>
      <c r="QI520" s="454" t="s">
        <v>98</v>
      </c>
      <c r="QJ520" s="490" t="s">
        <v>483</v>
      </c>
      <c r="QK520" s="455"/>
      <c r="QL520" s="492"/>
      <c r="QM520" s="492">
        <f>VLOOKUP(QJ520,$A$563:$F$2022,6,FALSE)</f>
        <v>18</v>
      </c>
      <c r="QN520" s="454" t="s">
        <v>67</v>
      </c>
      <c r="QO520" s="450">
        <f>QM520*1.2</f>
        <v>21.599999999999998</v>
      </c>
      <c r="QP520" s="450"/>
      <c r="QQ520" s="456"/>
      <c r="QR520" s="454" t="s">
        <v>98</v>
      </c>
      <c r="QS520" s="525" t="s">
        <v>1445</v>
      </c>
      <c r="QT520" s="455"/>
      <c r="QU520" s="492"/>
      <c r="QV520" s="492">
        <f>VLOOKUP(QS520,$A$563:$F$2022,6,FALSE)</f>
        <v>51</v>
      </c>
      <c r="QW520" s="454" t="s">
        <v>67</v>
      </c>
      <c r="QX520" s="450">
        <f>QV520*1.2</f>
        <v>61.199999999999996</v>
      </c>
      <c r="QY520" s="450"/>
      <c r="QZ520" s="456"/>
      <c r="RA520" s="454" t="s">
        <v>98</v>
      </c>
      <c r="RB520" s="490" t="s">
        <v>637</v>
      </c>
      <c r="RC520" s="455"/>
      <c r="RD520" s="492"/>
      <c r="RE520" s="492">
        <f>VLOOKUP(RB520,$A$563:$F$2022,6,FALSE)</f>
        <v>14</v>
      </c>
      <c r="RF520" s="454" t="s">
        <v>67</v>
      </c>
      <c r="RG520" s="450">
        <f>RE520*1.2</f>
        <v>16.8</v>
      </c>
      <c r="RH520" s="450"/>
      <c r="RI520" s="456"/>
      <c r="RJ520" s="454" t="s">
        <v>98</v>
      </c>
      <c r="RK520" s="506" t="s">
        <v>186</v>
      </c>
      <c r="RL520" s="455"/>
      <c r="RM520" s="455"/>
      <c r="RN520" s="492" t="e">
        <f>VLOOKUP(RK520,$A$563:$F$2022,6,FALSE)</f>
        <v>#N/A</v>
      </c>
      <c r="RO520" s="454" t="s">
        <v>67</v>
      </c>
      <c r="RP520" s="450" t="e">
        <f>RN520*1.2</f>
        <v>#N/A</v>
      </c>
      <c r="RQ520" s="450"/>
      <c r="RR520" s="456"/>
      <c r="RS520" s="454" t="s">
        <v>98</v>
      </c>
      <c r="RT520" s="525" t="s">
        <v>483</v>
      </c>
      <c r="RU520" s="455"/>
      <c r="RV520" s="492"/>
      <c r="RW520" s="492">
        <f>VLOOKUP(RT520,$A$563:$F$2022,6,FALSE)</f>
        <v>18</v>
      </c>
      <c r="RX520" s="454" t="s">
        <v>67</v>
      </c>
      <c r="RY520" s="450">
        <f>RW520*1.2</f>
        <v>21.599999999999998</v>
      </c>
      <c r="RZ520" s="450"/>
      <c r="SA520" s="486"/>
      <c r="SB520" s="454" t="s">
        <v>98</v>
      </c>
      <c r="SC520" s="525" t="s">
        <v>542</v>
      </c>
      <c r="SD520" s="455"/>
      <c r="SE520" s="492"/>
      <c r="SF520" s="492">
        <f>VLOOKUP(SC520,$A$563:$F$2022,6,FALSE)</f>
        <v>5</v>
      </c>
      <c r="SG520" s="454" t="s">
        <v>67</v>
      </c>
      <c r="SH520" s="450">
        <f>SF520*1.2</f>
        <v>6</v>
      </c>
      <c r="SI520" s="450"/>
      <c r="SJ520" s="486"/>
      <c r="SK520" s="454" t="s">
        <v>98</v>
      </c>
      <c r="SL520" s="525" t="s">
        <v>1637</v>
      </c>
      <c r="SM520" s="455"/>
      <c r="SN520" s="492"/>
      <c r="SO520" s="492">
        <f>VLOOKUP(SL520,$A$563:$F$2022,6,FALSE)</f>
        <v>2</v>
      </c>
      <c r="SP520" s="454" t="s">
        <v>67</v>
      </c>
      <c r="SQ520" s="450">
        <f>SO520*1.2</f>
        <v>2.4</v>
      </c>
      <c r="SR520" s="450"/>
      <c r="SS520" s="486"/>
      <c r="ST520" s="454" t="s">
        <v>98</v>
      </c>
      <c r="SU520" s="525" t="s">
        <v>1082</v>
      </c>
      <c r="SV520" s="455"/>
      <c r="SW520" s="492"/>
      <c r="SX520" s="492">
        <f>VLOOKUP(SU520,$A$563:$F$2022,6,FALSE)</f>
        <v>1</v>
      </c>
      <c r="SY520" s="454" t="s">
        <v>67</v>
      </c>
      <c r="SZ520" s="450">
        <f>SX520*1.2</f>
        <v>1.2</v>
      </c>
      <c r="TA520" s="450"/>
      <c r="TB520" s="486"/>
      <c r="TC520" s="454" t="s">
        <v>98</v>
      </c>
      <c r="TD520" s="525" t="s">
        <v>457</v>
      </c>
      <c r="TE520" s="455"/>
      <c r="TF520" s="492"/>
      <c r="TG520" s="492">
        <f>VLOOKUP(TD520,$A$563:$F$2022,6,FALSE)</f>
        <v>0</v>
      </c>
      <c r="TH520" s="454" t="s">
        <v>67</v>
      </c>
      <c r="TI520" s="450">
        <f>TG520*1.2</f>
        <v>0</v>
      </c>
      <c r="TJ520" s="455"/>
      <c r="TK520" s="486"/>
      <c r="TL520" s="454" t="s">
        <v>98</v>
      </c>
      <c r="TM520" s="525" t="s">
        <v>580</v>
      </c>
      <c r="TN520" s="455"/>
      <c r="TO520" s="492"/>
      <c r="TP520" s="492">
        <f>VLOOKUP(TM520,$A$563:$F$2022,6,FALSE)</f>
        <v>8</v>
      </c>
      <c r="TQ520" s="454" t="s">
        <v>67</v>
      </c>
      <c r="TR520" s="450">
        <f>TP520*1.2</f>
        <v>9.6</v>
      </c>
      <c r="TS520" s="450"/>
      <c r="TT520" s="486"/>
      <c r="TU520" s="454" t="s">
        <v>98</v>
      </c>
      <c r="TV520" s="506" t="s">
        <v>186</v>
      </c>
      <c r="TW520" s="455"/>
      <c r="TX520" s="492"/>
      <c r="TY520" s="492" t="e">
        <f>VLOOKUP(TV520,$A$563:$F$2022,6,FALSE)</f>
        <v>#N/A</v>
      </c>
      <c r="TZ520" s="454" t="s">
        <v>67</v>
      </c>
      <c r="UA520" s="450" t="e">
        <f>TY520*1.2</f>
        <v>#N/A</v>
      </c>
      <c r="UB520" s="450"/>
      <c r="UC520" s="486"/>
      <c r="UD520" s="454" t="s">
        <v>98</v>
      </c>
      <c r="UE520" s="525" t="s">
        <v>1637</v>
      </c>
      <c r="UF520" s="455"/>
      <c r="UG520" s="492"/>
      <c r="UH520" s="492">
        <f>VLOOKUP(UE520,$A$563:$F$2022,6,FALSE)</f>
        <v>2</v>
      </c>
      <c r="UI520" s="454" t="s">
        <v>67</v>
      </c>
      <c r="UJ520" s="450">
        <f>UH520*1.2</f>
        <v>2.4</v>
      </c>
      <c r="UK520" s="450"/>
      <c r="UL520" s="486"/>
      <c r="UM520" s="454" t="s">
        <v>98</v>
      </c>
      <c r="UN520" s="506" t="s">
        <v>186</v>
      </c>
      <c r="UO520" s="455"/>
      <c r="UP520" s="492"/>
      <c r="UQ520" s="492" t="e">
        <f>VLOOKUP(UN520,$A$563:$F$2022,6,FALSE)</f>
        <v>#N/A</v>
      </c>
      <c r="UR520" s="454" t="s">
        <v>67</v>
      </c>
      <c r="US520" s="450" t="e">
        <f>UQ520*1.2</f>
        <v>#N/A</v>
      </c>
      <c r="UT520" s="450"/>
      <c r="UU520" s="486"/>
      <c r="UV520" s="454" t="s">
        <v>98</v>
      </c>
      <c r="UW520" s="525" t="s">
        <v>637</v>
      </c>
      <c r="UX520" s="455"/>
      <c r="UY520" s="492"/>
      <c r="UZ520" s="492">
        <f>VLOOKUP(UW520,$A$563:$F$2022,6,FALSE)</f>
        <v>14</v>
      </c>
      <c r="VA520" s="454" t="s">
        <v>67</v>
      </c>
      <c r="VB520" s="450">
        <f>UZ520*1.2</f>
        <v>16.8</v>
      </c>
      <c r="VC520" s="450"/>
      <c r="VD520" s="486"/>
      <c r="VE520" s="454" t="s">
        <v>98</v>
      </c>
      <c r="VF520" s="506" t="s">
        <v>186</v>
      </c>
      <c r="VG520" s="455"/>
      <c r="VH520" s="492"/>
      <c r="VI520" s="492" t="e">
        <f>VLOOKUP(VF520,$A$563:$F$2022,6,FALSE)</f>
        <v>#N/A</v>
      </c>
      <c r="VJ520" s="454" t="s">
        <v>67</v>
      </c>
      <c r="VK520" s="450" t="e">
        <f>VI520*1.2</f>
        <v>#N/A</v>
      </c>
      <c r="VL520" s="450"/>
      <c r="VM520" s="486"/>
      <c r="VN520" s="454" t="s">
        <v>98</v>
      </c>
      <c r="VO520" s="525" t="s">
        <v>898</v>
      </c>
      <c r="VP520" s="455"/>
      <c r="VQ520" s="492"/>
      <c r="VR520" s="492">
        <f>VLOOKUP(VO520,$A$563:$F$2022,6,FALSE)</f>
        <v>20</v>
      </c>
      <c r="VS520" s="454" t="s">
        <v>67</v>
      </c>
      <c r="VT520" s="450">
        <f>VR520*1.2</f>
        <v>24</v>
      </c>
      <c r="VU520" s="450"/>
      <c r="VV520" s="486"/>
      <c r="VW520" s="454" t="s">
        <v>98</v>
      </c>
      <c r="VX520" s="506" t="s">
        <v>186</v>
      </c>
      <c r="VY520" s="455"/>
      <c r="VZ520" s="455"/>
      <c r="WA520" s="492" t="e">
        <f>VLOOKUP(VX520,$A$563:$F$2022,6,FALSE)</f>
        <v>#N/A</v>
      </c>
      <c r="WB520" s="454" t="s">
        <v>67</v>
      </c>
      <c r="WC520" s="450" t="e">
        <f>WA520*1.2</f>
        <v>#N/A</v>
      </c>
      <c r="WD520" s="455"/>
      <c r="WE520" s="486"/>
      <c r="WF520" s="454" t="s">
        <v>98</v>
      </c>
      <c r="WG520" s="525" t="s">
        <v>637</v>
      </c>
      <c r="WH520" s="455"/>
      <c r="WI520" s="492"/>
      <c r="WJ520" s="492">
        <f>VLOOKUP(WG520,$A$563:$F$2022,6,FALSE)</f>
        <v>14</v>
      </c>
      <c r="WK520" s="454" t="s">
        <v>67</v>
      </c>
      <c r="WL520" s="450">
        <f>WJ520*1.2</f>
        <v>16.8</v>
      </c>
      <c r="WM520" s="455"/>
      <c r="WN520" s="486"/>
      <c r="WO520" s="454" t="s">
        <v>98</v>
      </c>
      <c r="WP520" s="525" t="s">
        <v>1362</v>
      </c>
      <c r="WQ520" s="492"/>
      <c r="WR520" s="492"/>
      <c r="WS520" s="492">
        <f>VLOOKUP(WP520,$A$563:$F$2022,6,FALSE)</f>
        <v>15</v>
      </c>
      <c r="WT520" s="454" t="s">
        <v>67</v>
      </c>
      <c r="WU520" s="450">
        <f>WS520*1.2</f>
        <v>18</v>
      </c>
      <c r="WV520" s="450"/>
      <c r="WW520" s="486"/>
      <c r="WX520" s="454" t="s">
        <v>98</v>
      </c>
      <c r="WY520" s="525" t="s">
        <v>1927</v>
      </c>
      <c r="WZ520" s="455"/>
      <c r="XA520" s="492"/>
      <c r="XB520" s="492">
        <f>VLOOKUP(WY520,$A$563:$F$2022,6,FALSE)</f>
        <v>0</v>
      </c>
      <c r="XC520" s="454" t="s">
        <v>67</v>
      </c>
      <c r="XD520" s="450">
        <f>XB520*1.2</f>
        <v>0</v>
      </c>
      <c r="XE520" s="455"/>
      <c r="XF520" s="486"/>
      <c r="XG520" s="454" t="s">
        <v>98</v>
      </c>
      <c r="XH520" s="506" t="s">
        <v>186</v>
      </c>
      <c r="XI520" s="455"/>
      <c r="XJ520" s="455"/>
      <c r="XK520" s="492" t="e">
        <f>VLOOKUP(XH520,$A$563:$F$2022,6,FALSE)</f>
        <v>#N/A</v>
      </c>
      <c r="XL520" s="454" t="s">
        <v>67</v>
      </c>
      <c r="XM520" s="450" t="e">
        <f>XK520*1.2</f>
        <v>#N/A</v>
      </c>
      <c r="XN520" s="455"/>
      <c r="XO520" s="486"/>
      <c r="XP520" s="454" t="s">
        <v>98</v>
      </c>
      <c r="XQ520" s="525" t="s">
        <v>1082</v>
      </c>
      <c r="XR520" s="455"/>
      <c r="XS520" s="492"/>
      <c r="XT520" s="492">
        <f>VLOOKUP(XQ520,$A$563:$F$2022,6,FALSE)</f>
        <v>1</v>
      </c>
      <c r="XU520" s="454" t="s">
        <v>67</v>
      </c>
      <c r="XV520" s="450">
        <f>XT520*1.2</f>
        <v>1.2</v>
      </c>
      <c r="XW520" s="450"/>
      <c r="XX520" s="486"/>
      <c r="XY520" s="454" t="s">
        <v>98</v>
      </c>
      <c r="XZ520" s="525" t="s">
        <v>993</v>
      </c>
      <c r="YA520" s="455"/>
      <c r="YB520" s="492"/>
      <c r="YC520" s="492">
        <f>VLOOKUP(XZ520,$A$563:$F$2022,6,FALSE)</f>
        <v>4</v>
      </c>
      <c r="YD520" s="454" t="s">
        <v>67</v>
      </c>
      <c r="YE520" s="450">
        <f>YC520*1.2</f>
        <v>4.8</v>
      </c>
      <c r="YF520" s="455"/>
      <c r="YG520" s="486"/>
      <c r="YH520" s="454" t="s">
        <v>98</v>
      </c>
      <c r="YI520" s="525" t="s">
        <v>1445</v>
      </c>
      <c r="YJ520" s="455"/>
      <c r="YK520" s="492"/>
      <c r="YL520" s="492">
        <f>VLOOKUP(YI520,$A$563:$F$2022,6,FALSE)</f>
        <v>51</v>
      </c>
      <c r="YM520" s="454" t="s">
        <v>67</v>
      </c>
      <c r="YN520" s="450">
        <f>YL520*1.2</f>
        <v>61.199999999999996</v>
      </c>
      <c r="YO520" s="450"/>
      <c r="YP520" s="486"/>
      <c r="YQ520" s="454" t="s">
        <v>98</v>
      </c>
      <c r="YR520" s="506" t="s">
        <v>186</v>
      </c>
      <c r="YS520" s="455"/>
      <c r="YT520" s="455"/>
      <c r="YU520" s="492" t="e">
        <f>VLOOKUP(YR520,$A$563:$F$2022,6,FALSE)</f>
        <v>#N/A</v>
      </c>
      <c r="YV520" s="454" t="s">
        <v>67</v>
      </c>
      <c r="YW520" s="450" t="e">
        <f>YU520*1.2</f>
        <v>#N/A</v>
      </c>
      <c r="YX520" s="455"/>
      <c r="YY520" s="486"/>
      <c r="YZ520" s="454" t="s">
        <v>98</v>
      </c>
      <c r="ZA520" s="506" t="s">
        <v>186</v>
      </c>
      <c r="ZB520" s="455"/>
      <c r="ZC520" s="455"/>
      <c r="ZD520" s="492" t="e">
        <f>VLOOKUP(ZA520,$A$563:$F$2022,6,FALSE)</f>
        <v>#N/A</v>
      </c>
      <c r="ZE520" s="454" t="s">
        <v>67</v>
      </c>
      <c r="ZF520" s="450" t="e">
        <f>ZD520*1.2</f>
        <v>#N/A</v>
      </c>
      <c r="ZG520" s="455"/>
      <c r="ZH520" s="486"/>
      <c r="ZI520" s="454" t="s">
        <v>98</v>
      </c>
      <c r="ZJ520" s="490" t="s">
        <v>542</v>
      </c>
      <c r="ZK520" s="455"/>
      <c r="ZL520" s="455"/>
      <c r="ZM520" s="492">
        <f>VLOOKUP(ZJ520,$A$563:$F$2022,6,FALSE)</f>
        <v>5</v>
      </c>
      <c r="ZN520" s="454" t="s">
        <v>67</v>
      </c>
      <c r="ZO520" s="450">
        <f>ZM520*1.2</f>
        <v>6</v>
      </c>
      <c r="ZP520" s="455"/>
      <c r="ZQ520" s="486"/>
      <c r="ZR520" s="454" t="s">
        <v>98</v>
      </c>
      <c r="ZS520" s="506" t="s">
        <v>186</v>
      </c>
      <c r="ZT520" s="455"/>
      <c r="ZU520" s="492"/>
      <c r="ZV520" s="492" t="e">
        <f>VLOOKUP(ZS520,$A$563:$F$2022,6,FALSE)</f>
        <v>#N/A</v>
      </c>
      <c r="ZW520" s="454" t="s">
        <v>67</v>
      </c>
      <c r="ZX520" s="450" t="e">
        <f>ZV520*1.2</f>
        <v>#N/A</v>
      </c>
      <c r="ZY520" s="450"/>
      <c r="ZZ520" s="486"/>
      <c r="AAA520" s="454" t="s">
        <v>98</v>
      </c>
      <c r="AAB520" s="506" t="s">
        <v>186</v>
      </c>
      <c r="AAC520" s="455"/>
      <c r="AAD520" s="492"/>
      <c r="AAE520" s="492" t="e">
        <f>VLOOKUP(AAB520,$A$563:$F$2022,6,FALSE)</f>
        <v>#N/A</v>
      </c>
      <c r="AAF520" s="454" t="s">
        <v>67</v>
      </c>
      <c r="AAG520" s="450" t="e">
        <f>AAE520*1.2</f>
        <v>#N/A</v>
      </c>
      <c r="AAH520" s="450"/>
      <c r="AAI520" s="486"/>
      <c r="AAJ520" s="454" t="s">
        <v>98</v>
      </c>
      <c r="AAK520" s="506" t="s">
        <v>186</v>
      </c>
      <c r="AAL520" s="455"/>
      <c r="AAM520" s="492"/>
      <c r="AAN520" s="492" t="e">
        <f>VLOOKUP(AAK520,$A$563:$F$2022,6,FALSE)</f>
        <v>#N/A</v>
      </c>
      <c r="AAO520" s="454" t="s">
        <v>67</v>
      </c>
      <c r="AAP520" s="450" t="e">
        <f>AAN520*1.2</f>
        <v>#N/A</v>
      </c>
      <c r="AAQ520" s="450"/>
      <c r="AAR520" s="486"/>
      <c r="AAS520" s="454" t="s">
        <v>98</v>
      </c>
      <c r="AAT520" s="506" t="s">
        <v>186</v>
      </c>
      <c r="AAU520" s="455"/>
      <c r="AAV520" s="492"/>
      <c r="AAW520" s="492" t="e">
        <f>VLOOKUP(AAT520,$A$563:$F$2022,6,FALSE)</f>
        <v>#N/A</v>
      </c>
      <c r="AAX520" s="454" t="s">
        <v>67</v>
      </c>
      <c r="AAY520" s="450" t="e">
        <f>AAW520*1.2</f>
        <v>#N/A</v>
      </c>
      <c r="AAZ520" s="450"/>
      <c r="ABA520" s="486"/>
      <c r="ABB520" s="454" t="s">
        <v>98</v>
      </c>
      <c r="ABC520" s="506" t="s">
        <v>186</v>
      </c>
      <c r="ABD520" s="455"/>
      <c r="ABE520" s="492"/>
      <c r="ABF520" s="492" t="e">
        <f>VLOOKUP(ABC520,$A$563:$F$2022,6,FALSE)</f>
        <v>#N/A</v>
      </c>
      <c r="ABG520" s="454" t="s">
        <v>67</v>
      </c>
      <c r="ABH520" s="450" t="e">
        <f>ABF520*1.2</f>
        <v>#N/A</v>
      </c>
      <c r="ABI520" s="450"/>
      <c r="ABJ520" s="486"/>
      <c r="ABK520" s="454" t="s">
        <v>98</v>
      </c>
      <c r="ABL520" s="506" t="s">
        <v>186</v>
      </c>
      <c r="ABM520" s="455"/>
      <c r="ABN520" s="492"/>
      <c r="ABO520" s="492" t="e">
        <f>VLOOKUP(ABL520,$A$563:$F$2022,6,FALSE)</f>
        <v>#N/A</v>
      </c>
      <c r="ABP520" s="454" t="s">
        <v>67</v>
      </c>
      <c r="ABQ520" s="450" t="e">
        <f>ABO520*1.2</f>
        <v>#N/A</v>
      </c>
      <c r="ABR520" s="450"/>
      <c r="ABS520" s="486"/>
      <c r="ABT520" s="454" t="s">
        <v>98</v>
      </c>
      <c r="ABU520" s="506" t="s">
        <v>186</v>
      </c>
      <c r="ABV520" s="455"/>
      <c r="ABW520" s="492"/>
      <c r="ABX520" s="492" t="e">
        <f>VLOOKUP(ABU520,$A$563:$F$2022,6,FALSE)</f>
        <v>#N/A</v>
      </c>
      <c r="ABY520" s="454" t="s">
        <v>67</v>
      </c>
      <c r="ABZ520" s="450" t="e">
        <f>ABX520*1.2</f>
        <v>#N/A</v>
      </c>
      <c r="ACA520" s="450"/>
      <c r="ACB520" s="486"/>
      <c r="ACC520" s="454" t="s">
        <v>98</v>
      </c>
      <c r="ACD520" s="506" t="s">
        <v>186</v>
      </c>
      <c r="ACE520" s="455"/>
      <c r="ACF520" s="492"/>
      <c r="ACG520" s="492" t="e">
        <f>VLOOKUP(ACD520,$A$563:$F$2022,6,FALSE)</f>
        <v>#N/A</v>
      </c>
      <c r="ACH520" s="454" t="s">
        <v>67</v>
      </c>
      <c r="ACI520" s="450" t="e">
        <f>ACG520*1.2</f>
        <v>#N/A</v>
      </c>
      <c r="ACJ520" s="450"/>
      <c r="ACK520" s="486"/>
      <c r="ACL520" s="454" t="s">
        <v>98</v>
      </c>
      <c r="ACM520" s="506" t="s">
        <v>186</v>
      </c>
      <c r="ACN520" s="455"/>
      <c r="ACO520" s="492"/>
      <c r="ACP520" s="492" t="e">
        <f>VLOOKUP(ACM520,$A$563:$F$2022,6,FALSE)</f>
        <v>#N/A</v>
      </c>
      <c r="ACQ520" s="454" t="s">
        <v>67</v>
      </c>
      <c r="ACR520" s="450" t="e">
        <f>ACP520*1.2</f>
        <v>#N/A</v>
      </c>
      <c r="ACS520" s="450"/>
      <c r="ACT520" s="486"/>
      <c r="ACU520" s="454" t="s">
        <v>98</v>
      </c>
      <c r="ACV520" s="490" t="s">
        <v>579</v>
      </c>
      <c r="ACW520" s="455"/>
      <c r="ACX520" s="492"/>
      <c r="ACY520" s="492">
        <f>VLOOKUP(ACV520,$A$563:$F$2022,6,FALSE)</f>
        <v>0</v>
      </c>
      <c r="ACZ520" s="454" t="s">
        <v>67</v>
      </c>
      <c r="ADA520" s="450">
        <f>ACY520*1.2</f>
        <v>0</v>
      </c>
      <c r="ADB520" s="450"/>
      <c r="ADC520" s="486"/>
      <c r="ADD520" s="454" t="s">
        <v>98</v>
      </c>
      <c r="ADE520" s="525" t="s">
        <v>477</v>
      </c>
      <c r="ADF520" s="455"/>
      <c r="ADG520" s="492"/>
      <c r="ADH520" s="492">
        <f>VLOOKUP(ADE520,$A$563:$F$2022,6,FALSE)</f>
        <v>0</v>
      </c>
      <c r="ADI520" s="454" t="s">
        <v>67</v>
      </c>
      <c r="ADJ520" s="450">
        <f>ADH520*1.2</f>
        <v>0</v>
      </c>
      <c r="ADK520" s="455"/>
      <c r="ADL520" s="486"/>
      <c r="ADM520" s="454" t="s">
        <v>98</v>
      </c>
      <c r="ADN520" s="525" t="s">
        <v>1637</v>
      </c>
      <c r="ADO520" s="455"/>
      <c r="ADP520" s="492"/>
      <c r="ADQ520" s="492">
        <f>VLOOKUP(ADN520,$A$563:$F$2022,6,FALSE)</f>
        <v>2</v>
      </c>
      <c r="ADR520" s="454" t="s">
        <v>67</v>
      </c>
      <c r="ADS520" s="450">
        <f>ADQ520*1.2</f>
        <v>2.4</v>
      </c>
      <c r="ADT520" s="450"/>
      <c r="ADU520" s="486"/>
      <c r="ADV520" s="454" t="s">
        <v>98</v>
      </c>
      <c r="ADW520" s="525" t="s">
        <v>637</v>
      </c>
      <c r="ADX520" s="455"/>
      <c r="ADY520" s="455"/>
      <c r="ADZ520" s="492">
        <f>VLOOKUP(ADW520,$A$563:$F$2022,6,FALSE)</f>
        <v>14</v>
      </c>
      <c r="AEA520" s="454" t="s">
        <v>67</v>
      </c>
      <c r="AEB520" s="450">
        <f>ADZ520*1.2</f>
        <v>16.8</v>
      </c>
      <c r="AEC520" s="455"/>
      <c r="AED520" s="486"/>
      <c r="AEE520" s="454" t="s">
        <v>98</v>
      </c>
      <c r="AEF520" s="525" t="s">
        <v>443</v>
      </c>
      <c r="AEG520" s="455"/>
      <c r="AEH520" s="492"/>
      <c r="AEI520" s="492">
        <f>VLOOKUP(AEF520,$A$563:$F$2022,6,FALSE)</f>
        <v>0</v>
      </c>
      <c r="AEJ520" s="454" t="s">
        <v>67</v>
      </c>
      <c r="AEK520" s="450">
        <f>AEI520*1.2</f>
        <v>0</v>
      </c>
      <c r="AEL520" s="455"/>
      <c r="AEM520" s="486"/>
      <c r="AEN520" s="454" t="s">
        <v>98</v>
      </c>
      <c r="AEO520" s="525" t="s">
        <v>1082</v>
      </c>
      <c r="AEP520" s="455"/>
      <c r="AEQ520" s="492"/>
      <c r="AER520" s="492">
        <f>VLOOKUP(AEO520,$A$563:$F$2022,6,FALSE)</f>
        <v>1</v>
      </c>
      <c r="AES520" s="454" t="s">
        <v>67</v>
      </c>
      <c r="AET520" s="450">
        <f>AER520*1.2</f>
        <v>1.2</v>
      </c>
      <c r="AEU520" s="455"/>
      <c r="AEV520" s="486"/>
      <c r="AEW520" s="454" t="s">
        <v>98</v>
      </c>
      <c r="AEX520" s="525" t="s">
        <v>754</v>
      </c>
      <c r="AEY520" s="455"/>
      <c r="AEZ520" s="492"/>
      <c r="AFA520" s="492">
        <f>VLOOKUP(AEX520,$A$563:$F$2022,6,FALSE)</f>
        <v>0</v>
      </c>
      <c r="AFB520" s="454" t="s">
        <v>67</v>
      </c>
      <c r="AFC520" s="450">
        <f>AFA520*1.2</f>
        <v>0</v>
      </c>
      <c r="AFD520" s="450"/>
      <c r="AFE520" s="486"/>
      <c r="AFF520" s="454" t="s">
        <v>98</v>
      </c>
      <c r="AFG520" s="525" t="s">
        <v>443</v>
      </c>
      <c r="AFH520" s="455"/>
      <c r="AFI520" s="492"/>
      <c r="AFJ520" s="492">
        <f>VLOOKUP(AFG520,$A$563:$F$2022,6,FALSE)</f>
        <v>0</v>
      </c>
      <c r="AFK520" s="454" t="s">
        <v>67</v>
      </c>
      <c r="AFL520" s="450">
        <f>AFJ520*1.2</f>
        <v>0</v>
      </c>
      <c r="AFM520" s="450"/>
      <c r="AFN520" s="486"/>
      <c r="AFO520" s="454" t="s">
        <v>98</v>
      </c>
      <c r="AFP520" s="525" t="s">
        <v>572</v>
      </c>
      <c r="AFQ520" s="455"/>
      <c r="AFR520" s="492"/>
      <c r="AFS520" s="492">
        <f>VLOOKUP(AFP520,$A$563:$F$2022,6,FALSE)</f>
        <v>36</v>
      </c>
      <c r="AFT520" s="454" t="s">
        <v>67</v>
      </c>
      <c r="AFU520" s="450">
        <f>AFS520*1.2</f>
        <v>43.199999999999996</v>
      </c>
      <c r="AFV520" s="450"/>
      <c r="AFW520" s="486"/>
      <c r="AFX520" s="454" t="s">
        <v>98</v>
      </c>
      <c r="AFY520" s="528" t="s">
        <v>462</v>
      </c>
      <c r="AFZ520" s="455"/>
      <c r="AGA520" s="492"/>
      <c r="AGB520" s="492">
        <f>VLOOKUP(AFY520,$A$563:$F$2022,6,FALSE)</f>
        <v>0</v>
      </c>
      <c r="AGC520" s="454" t="s">
        <v>67</v>
      </c>
      <c r="AGD520" s="450">
        <f>AGB520*1.2</f>
        <v>0</v>
      </c>
      <c r="AGE520" s="450"/>
      <c r="AGF520" s="486"/>
      <c r="AGG520" s="454" t="s">
        <v>98</v>
      </c>
      <c r="AGH520" s="525" t="s">
        <v>443</v>
      </c>
      <c r="AGI520" s="455"/>
      <c r="AGJ520" s="492"/>
      <c r="AGK520" s="492">
        <f>VLOOKUP(AGH520,$A$563:$F$2022,6,FALSE)</f>
        <v>0</v>
      </c>
      <c r="AGL520" s="454" t="s">
        <v>67</v>
      </c>
      <c r="AGM520" s="450">
        <f>AGK520*1.2</f>
        <v>0</v>
      </c>
      <c r="AGN520" s="450"/>
      <c r="AGO520" s="486"/>
      <c r="AGP520" s="454" t="s">
        <v>98</v>
      </c>
      <c r="AGQ520" s="525" t="s">
        <v>483</v>
      </c>
      <c r="AGR520" s="455"/>
      <c r="AGS520" s="492"/>
      <c r="AGT520" s="492">
        <f>VLOOKUP(AGQ520,$A$563:$F$2022,6,FALSE)</f>
        <v>18</v>
      </c>
      <c r="AGU520" s="454" t="s">
        <v>67</v>
      </c>
      <c r="AGV520" s="450">
        <f>AGT520*1.2</f>
        <v>21.599999999999998</v>
      </c>
      <c r="AGW520" s="450"/>
      <c r="AGX520" s="486"/>
      <c r="AGY520" s="454" t="s">
        <v>98</v>
      </c>
      <c r="AGZ520" s="527" t="s">
        <v>898</v>
      </c>
      <c r="AHA520" s="455"/>
      <c r="AHB520" s="492"/>
      <c r="AHC520" s="492">
        <f>VLOOKUP(AGZ520,$A$563:$F$2022,6,FALSE)</f>
        <v>20</v>
      </c>
      <c r="AHD520" s="454" t="s">
        <v>67</v>
      </c>
      <c r="AHE520" s="450">
        <f>AHC520*1.2</f>
        <v>24</v>
      </c>
      <c r="AHF520" s="450"/>
      <c r="AHG520" s="486"/>
      <c r="AHH520" s="495"/>
      <c r="AHI520" s="543"/>
      <c r="AHJ520" s="496"/>
      <c r="AHK520" s="497"/>
      <c r="AHL520" s="497"/>
      <c r="AHM520" s="495"/>
      <c r="AHN520" s="481"/>
      <c r="AHO520" s="481"/>
      <c r="AHP520" s="496"/>
      <c r="AHQ520" s="495"/>
      <c r="AHR520" s="512"/>
      <c r="AHS520" s="496"/>
      <c r="AHT520" s="497"/>
      <c r="AHU520" s="497"/>
      <c r="AHV520" s="495"/>
      <c r="AHW520" s="481"/>
      <c r="AHX520" s="481"/>
      <c r="AHY520" s="496"/>
      <c r="AHZ520" s="495"/>
      <c r="AIA520" s="512"/>
      <c r="AIB520" s="496"/>
      <c r="AIC520" s="497"/>
      <c r="AID520" s="497"/>
      <c r="AIE520" s="495"/>
      <c r="AIF520" s="481"/>
      <c r="AIG520" s="481"/>
      <c r="AIH520" s="496"/>
      <c r="AII520" s="263"/>
      <c r="AIJ520" s="432"/>
      <c r="AIK520" s="264"/>
      <c r="AIL520" s="264"/>
      <c r="AIM520" s="265"/>
      <c r="AIN520" s="263"/>
      <c r="AIO520" s="210"/>
      <c r="AIP520" s="264"/>
      <c r="AIQ520" s="264"/>
    </row>
    <row r="521" spans="1:927" s="16" customFormat="1" ht="15">
      <c r="A521" s="454" t="s">
        <v>99</v>
      </c>
      <c r="B521" s="490" t="s">
        <v>1927</v>
      </c>
      <c r="C521" s="455"/>
      <c r="D521" s="492"/>
      <c r="E521" s="492">
        <f>VLOOKUP(B521,$A$563:$F$2022,6,FALSE)</f>
        <v>0</v>
      </c>
      <c r="F521" s="454" t="s">
        <v>69</v>
      </c>
      <c r="G521" s="450">
        <f>E521*1.1</f>
        <v>0</v>
      </c>
      <c r="H521" s="450"/>
      <c r="I521" s="456"/>
      <c r="J521" s="454" t="s">
        <v>99</v>
      </c>
      <c r="K521" s="525" t="s">
        <v>1082</v>
      </c>
      <c r="L521" s="455"/>
      <c r="M521" s="492"/>
      <c r="N521" s="492">
        <f>VLOOKUP(K521,$A$563:$F$2022,6,FALSE)</f>
        <v>1</v>
      </c>
      <c r="O521" s="454" t="s">
        <v>69</v>
      </c>
      <c r="P521" s="450">
        <f>N521*1.1</f>
        <v>1.1000000000000001</v>
      </c>
      <c r="Q521" s="450"/>
      <c r="R521" s="456"/>
      <c r="S521" s="454" t="s">
        <v>99</v>
      </c>
      <c r="T521" s="525" t="s">
        <v>898</v>
      </c>
      <c r="U521" s="455"/>
      <c r="V521" s="492"/>
      <c r="W521" s="492">
        <f>VLOOKUP(T521,$A$563:$F$2022,6,FALSE)</f>
        <v>20</v>
      </c>
      <c r="X521" s="454" t="s">
        <v>69</v>
      </c>
      <c r="Y521" s="450">
        <f>W521*1.1</f>
        <v>22</v>
      </c>
      <c r="Z521" s="450"/>
      <c r="AA521" s="456"/>
      <c r="AB521" s="454" t="s">
        <v>99</v>
      </c>
      <c r="AC521" s="525" t="s">
        <v>899</v>
      </c>
      <c r="AD521" s="455"/>
      <c r="AE521" s="492"/>
      <c r="AF521" s="492">
        <f>VLOOKUP(AC521,$A$563:$F$2022,6,FALSE)</f>
        <v>33</v>
      </c>
      <c r="AG521" s="454" t="s">
        <v>69</v>
      </c>
      <c r="AH521" s="450">
        <f>AF521*1.1</f>
        <v>36.300000000000004</v>
      </c>
      <c r="AI521" s="450"/>
      <c r="AJ521" s="456"/>
      <c r="AK521" s="454" t="s">
        <v>99</v>
      </c>
      <c r="AL521" s="490" t="s">
        <v>1445</v>
      </c>
      <c r="AM521" s="455"/>
      <c r="AN521" s="492"/>
      <c r="AO521" s="492">
        <f>VLOOKUP(AL521,$A$563:$F$2022,6,FALSE)</f>
        <v>51</v>
      </c>
      <c r="AP521" s="454" t="s">
        <v>69</v>
      </c>
      <c r="AQ521" s="450">
        <f>AO521*1.1</f>
        <v>56.1</v>
      </c>
      <c r="AR521" s="450"/>
      <c r="AS521" s="456"/>
      <c r="AT521" s="454" t="s">
        <v>99</v>
      </c>
      <c r="AU521" s="525" t="s">
        <v>1445</v>
      </c>
      <c r="AV521" s="455"/>
      <c r="AW521" s="492"/>
      <c r="AX521" s="492">
        <f>VLOOKUP(AU521,$A$563:$F$2022,6,FALSE)</f>
        <v>51</v>
      </c>
      <c r="AY521" s="454" t="s">
        <v>69</v>
      </c>
      <c r="AZ521" s="450">
        <f>AX521*1.1</f>
        <v>56.1</v>
      </c>
      <c r="BA521" s="450"/>
      <c r="BB521" s="456"/>
      <c r="BC521" s="454" t="s">
        <v>99</v>
      </c>
      <c r="BD521" s="525" t="s">
        <v>899</v>
      </c>
      <c r="BE521" s="455"/>
      <c r="BF521" s="492"/>
      <c r="BG521" s="492">
        <f>VLOOKUP(BD521,$A$563:$F$2022,6,FALSE)</f>
        <v>33</v>
      </c>
      <c r="BH521" s="454" t="s">
        <v>69</v>
      </c>
      <c r="BI521" s="450">
        <f>BG521*1.1</f>
        <v>36.300000000000004</v>
      </c>
      <c r="BJ521" s="450"/>
      <c r="BK521" s="456"/>
      <c r="BL521" s="454" t="s">
        <v>99</v>
      </c>
      <c r="BM521" s="525" t="s">
        <v>1445</v>
      </c>
      <c r="BN521" s="455"/>
      <c r="BO521" s="492"/>
      <c r="BP521" s="492">
        <f>VLOOKUP(BM521,$A$563:$F$2022,6,FALSE)</f>
        <v>51</v>
      </c>
      <c r="BQ521" s="454" t="s">
        <v>69</v>
      </c>
      <c r="BR521" s="450">
        <f>BP521*1.1</f>
        <v>56.1</v>
      </c>
      <c r="BS521" s="450"/>
      <c r="BT521" s="456"/>
      <c r="BU521" s="454" t="s">
        <v>99</v>
      </c>
      <c r="BV521" s="525" t="s">
        <v>1441</v>
      </c>
      <c r="BW521" s="455"/>
      <c r="BX521" s="492"/>
      <c r="BY521" s="492">
        <f>VLOOKUP(BV521,$A$563:$F$2022,6,FALSE)</f>
        <v>0</v>
      </c>
      <c r="BZ521" s="454" t="s">
        <v>69</v>
      </c>
      <c r="CA521" s="450">
        <f>BY521*1.1</f>
        <v>0</v>
      </c>
      <c r="CB521" s="450"/>
      <c r="CC521" s="456"/>
      <c r="CD521" s="454" t="s">
        <v>99</v>
      </c>
      <c r="CE521" s="525" t="s">
        <v>1445</v>
      </c>
      <c r="CF521" s="455"/>
      <c r="CG521" s="492"/>
      <c r="CH521" s="492">
        <f>VLOOKUP(CE521,$A$563:$F$2022,6,FALSE)</f>
        <v>51</v>
      </c>
      <c r="CI521" s="454" t="s">
        <v>69</v>
      </c>
      <c r="CJ521" s="450">
        <f>CH521*1.1</f>
        <v>56.1</v>
      </c>
      <c r="CK521" s="450"/>
      <c r="CL521" s="456"/>
      <c r="CM521" s="454" t="s">
        <v>99</v>
      </c>
      <c r="CN521" s="525" t="s">
        <v>1886</v>
      </c>
      <c r="CO521" s="455"/>
      <c r="CP521" s="492"/>
      <c r="CQ521" s="492">
        <f>VLOOKUP(CN521,$A$563:$F$2022,6,FALSE)</f>
        <v>0</v>
      </c>
      <c r="CR521" s="454" t="s">
        <v>69</v>
      </c>
      <c r="CS521" s="450">
        <f>CQ521*1.1</f>
        <v>0</v>
      </c>
      <c r="CT521" s="450"/>
      <c r="CU521" s="456"/>
      <c r="CV521" s="454" t="s">
        <v>99</v>
      </c>
      <c r="CW521" s="525" t="s">
        <v>637</v>
      </c>
      <c r="CX521" s="455"/>
      <c r="CY521" s="492"/>
      <c r="CZ521" s="492">
        <f>VLOOKUP(CW521,$A$563:$F$2022,6,FALSE)</f>
        <v>14</v>
      </c>
      <c r="DA521" s="454" t="s">
        <v>69</v>
      </c>
      <c r="DB521" s="450">
        <f>CZ521*1.1</f>
        <v>15.400000000000002</v>
      </c>
      <c r="DC521" s="450"/>
      <c r="DD521" s="456"/>
      <c r="DE521" s="454" t="s">
        <v>99</v>
      </c>
      <c r="DF521" s="525" t="s">
        <v>961</v>
      </c>
      <c r="DG521" s="455"/>
      <c r="DH521" s="492"/>
      <c r="DI521" s="492">
        <f>VLOOKUP(DF521,$A$563:$F$2022,6,FALSE)</f>
        <v>3</v>
      </c>
      <c r="DJ521" s="454" t="s">
        <v>69</v>
      </c>
      <c r="DK521" s="450">
        <f>DI521*1.1</f>
        <v>3.3000000000000003</v>
      </c>
      <c r="DL521" s="450"/>
      <c r="DM521" s="456"/>
      <c r="DN521" s="454" t="s">
        <v>99</v>
      </c>
      <c r="DO521" s="490" t="s">
        <v>1886</v>
      </c>
      <c r="DP521" s="455"/>
      <c r="DQ521" s="492"/>
      <c r="DR521" s="492">
        <f>VLOOKUP(DO521,$A$563:$F$2022,6,FALSE)</f>
        <v>0</v>
      </c>
      <c r="DS521" s="454" t="s">
        <v>69</v>
      </c>
      <c r="DT521" s="450">
        <f>DR521*1.1</f>
        <v>0</v>
      </c>
      <c r="DU521" s="450"/>
      <c r="DV521" s="456"/>
      <c r="DW521" s="454" t="s">
        <v>99</v>
      </c>
      <c r="DX521" s="506" t="s">
        <v>186</v>
      </c>
      <c r="DY521" s="455"/>
      <c r="DZ521" s="492"/>
      <c r="EA521" s="492" t="e">
        <f>VLOOKUP(DX521,$A$563:$F$2022,6,FALSE)</f>
        <v>#N/A</v>
      </c>
      <c r="EB521" s="454" t="s">
        <v>69</v>
      </c>
      <c r="EC521" s="450" t="e">
        <f>EA521*1.1</f>
        <v>#N/A</v>
      </c>
      <c r="ED521" s="450"/>
      <c r="EE521" s="456"/>
      <c r="EF521" s="454" t="s">
        <v>99</v>
      </c>
      <c r="EG521" s="525" t="s">
        <v>580</v>
      </c>
      <c r="EH521" s="455"/>
      <c r="EI521" s="492"/>
      <c r="EJ521" s="492">
        <f>VLOOKUP(EG521,$A$563:$F$2022,6,FALSE)</f>
        <v>8</v>
      </c>
      <c r="EK521" s="454" t="s">
        <v>69</v>
      </c>
      <c r="EL521" s="450">
        <f>EJ521*1.1</f>
        <v>8.8000000000000007</v>
      </c>
      <c r="EM521" s="450"/>
      <c r="EN521" s="456"/>
      <c r="EO521" s="454" t="s">
        <v>99</v>
      </c>
      <c r="EP521" s="525" t="s">
        <v>1637</v>
      </c>
      <c r="EQ521" s="455"/>
      <c r="ER521" s="492"/>
      <c r="ES521" s="492">
        <f>VLOOKUP(EP521,$A$563:$F$2022,6,FALSE)</f>
        <v>2</v>
      </c>
      <c r="ET521" s="454" t="s">
        <v>69</v>
      </c>
      <c r="EU521" s="450">
        <f>ES521*1.1</f>
        <v>2.2000000000000002</v>
      </c>
      <c r="EV521" s="450"/>
      <c r="EW521" s="456"/>
      <c r="EX521" s="454" t="s">
        <v>99</v>
      </c>
      <c r="EY521" s="506" t="s">
        <v>186</v>
      </c>
      <c r="EZ521" s="455"/>
      <c r="FA521" s="492"/>
      <c r="FB521" s="492" t="e">
        <f>VLOOKUP(EY521,$A$563:$F$2022,6,FALSE)</f>
        <v>#N/A</v>
      </c>
      <c r="FC521" s="454" t="s">
        <v>69</v>
      </c>
      <c r="FD521" s="450" t="e">
        <f>FB521*1.1</f>
        <v>#N/A</v>
      </c>
      <c r="FE521" s="450"/>
      <c r="FF521" s="456"/>
      <c r="FG521" s="454" t="s">
        <v>99</v>
      </c>
      <c r="FH521" s="525" t="s">
        <v>462</v>
      </c>
      <c r="FI521" s="455"/>
      <c r="FJ521" s="492"/>
      <c r="FK521" s="492">
        <f>VLOOKUP(FH521,$A$563:$F$2022,6,FALSE)</f>
        <v>0</v>
      </c>
      <c r="FL521" s="454" t="s">
        <v>69</v>
      </c>
      <c r="FM521" s="450">
        <f>FK521*1.1</f>
        <v>0</v>
      </c>
      <c r="FN521" s="450"/>
      <c r="FO521" s="456"/>
      <c r="FP521" s="454" t="s">
        <v>99</v>
      </c>
      <c r="FQ521" s="490" t="s">
        <v>1445</v>
      </c>
      <c r="FR521" s="455"/>
      <c r="FS521" s="492"/>
      <c r="FT521" s="492">
        <f>VLOOKUP(FQ521,$A$563:$F$2022,6,FALSE)</f>
        <v>51</v>
      </c>
      <c r="FU521" s="454" t="s">
        <v>69</v>
      </c>
      <c r="FV521" s="450">
        <f>FT521*1.1</f>
        <v>56.1</v>
      </c>
      <c r="FW521" s="450"/>
      <c r="FX521" s="456"/>
      <c r="FY521" s="454" t="s">
        <v>99</v>
      </c>
      <c r="FZ521" s="490" t="s">
        <v>483</v>
      </c>
      <c r="GA521" s="455"/>
      <c r="GB521" s="492"/>
      <c r="GC521" s="492">
        <f>VLOOKUP(FZ521,$A$563:$F$2022,6,FALSE)</f>
        <v>18</v>
      </c>
      <c r="GD521" s="454" t="s">
        <v>69</v>
      </c>
      <c r="GE521" s="450">
        <f>GC521*1.1</f>
        <v>19.8</v>
      </c>
      <c r="GF521" s="450"/>
      <c r="GG521" s="456"/>
      <c r="GH521" s="454" t="s">
        <v>99</v>
      </c>
      <c r="GI521" s="525" t="s">
        <v>1362</v>
      </c>
      <c r="GJ521" s="455"/>
      <c r="GK521" s="492"/>
      <c r="GL521" s="492">
        <f>VLOOKUP(GI521,$A$563:$F$2022,6,FALSE)</f>
        <v>15</v>
      </c>
      <c r="GM521" s="454" t="s">
        <v>69</v>
      </c>
      <c r="GN521" s="450">
        <f>GL521*1.1</f>
        <v>16.5</v>
      </c>
      <c r="GO521" s="450"/>
      <c r="GP521" s="456"/>
      <c r="GQ521" s="454" t="s">
        <v>99</v>
      </c>
      <c r="GR521" s="525" t="s">
        <v>1356</v>
      </c>
      <c r="GS521" s="455"/>
      <c r="GT521" s="492"/>
      <c r="GU521" s="492">
        <f>VLOOKUP(GR521,$A$563:$F$2022,6,FALSE)</f>
        <v>20</v>
      </c>
      <c r="GV521" s="454" t="s">
        <v>69</v>
      </c>
      <c r="GW521" s="450">
        <f>GU521*1.1</f>
        <v>22</v>
      </c>
      <c r="GX521" s="450"/>
      <c r="GY521" s="456"/>
      <c r="GZ521" s="454" t="s">
        <v>99</v>
      </c>
      <c r="HA521" s="490" t="s">
        <v>796</v>
      </c>
      <c r="HB521" s="455"/>
      <c r="HC521" s="492"/>
      <c r="HD521" s="492">
        <f>VLOOKUP(HA521,$A$563:$F$2022,6,FALSE)</f>
        <v>55</v>
      </c>
      <c r="HE521" s="454" t="s">
        <v>69</v>
      </c>
      <c r="HF521" s="450">
        <f>HD521*1.1</f>
        <v>60.500000000000007</v>
      </c>
      <c r="HG521" s="450"/>
      <c r="HH521" s="456"/>
      <c r="HI521" s="454" t="s">
        <v>99</v>
      </c>
      <c r="HJ521" s="525" t="s">
        <v>477</v>
      </c>
      <c r="HK521" s="455"/>
      <c r="HL521" s="492"/>
      <c r="HM521" s="492">
        <f>VLOOKUP(HJ521,$A$563:$F$2022,6,FALSE)</f>
        <v>0</v>
      </c>
      <c r="HN521" s="454" t="s">
        <v>69</v>
      </c>
      <c r="HO521" s="450">
        <f>HM521*1.1</f>
        <v>0</v>
      </c>
      <c r="HP521" s="450"/>
      <c r="HQ521" s="456"/>
      <c r="HR521" s="454" t="s">
        <v>99</v>
      </c>
      <c r="HS521" s="490" t="s">
        <v>462</v>
      </c>
      <c r="HT521" s="455"/>
      <c r="HU521" s="492"/>
      <c r="HV521" s="492">
        <f>VLOOKUP(HS521,$A$563:$F$2022,6,FALSE)</f>
        <v>0</v>
      </c>
      <c r="HW521" s="454" t="s">
        <v>69</v>
      </c>
      <c r="HX521" s="450">
        <f>HV521*1.1</f>
        <v>0</v>
      </c>
      <c r="HY521" s="450"/>
      <c r="HZ521" s="456"/>
      <c r="IA521" s="454" t="s">
        <v>99</v>
      </c>
      <c r="IB521" s="525" t="s">
        <v>637</v>
      </c>
      <c r="IC521" s="455"/>
      <c r="ID521" s="492"/>
      <c r="IE521" s="492">
        <f>VLOOKUP(IB521,$A$563:$F$2022,6,FALSE)</f>
        <v>14</v>
      </c>
      <c r="IF521" s="454" t="s">
        <v>69</v>
      </c>
      <c r="IG521" s="450">
        <f>IE521*1.1</f>
        <v>15.400000000000002</v>
      </c>
      <c r="IH521" s="450"/>
      <c r="II521" s="456"/>
      <c r="IJ521" s="454" t="s">
        <v>99</v>
      </c>
      <c r="IK521" s="525" t="s">
        <v>796</v>
      </c>
      <c r="IL521" s="455"/>
      <c r="IM521" s="492"/>
      <c r="IN521" s="492">
        <f>VLOOKUP(IK521,$A$563:$F$2022,6,FALSE)</f>
        <v>55</v>
      </c>
      <c r="IO521" s="454" t="s">
        <v>69</v>
      </c>
      <c r="IP521" s="450">
        <f>IN521*1.1</f>
        <v>60.500000000000007</v>
      </c>
      <c r="IQ521" s="450"/>
      <c r="IR521" s="456"/>
      <c r="IS521" s="454" t="s">
        <v>99</v>
      </c>
      <c r="IT521" s="525" t="s">
        <v>446</v>
      </c>
      <c r="IU521" s="455"/>
      <c r="IV521" s="492"/>
      <c r="IW521" s="492">
        <f>VLOOKUP(IT521,$A$563:$F$2022,6,FALSE)</f>
        <v>75</v>
      </c>
      <c r="IX521" s="454" t="s">
        <v>69</v>
      </c>
      <c r="IY521" s="450">
        <f>IW521*1.1</f>
        <v>82.5</v>
      </c>
      <c r="IZ521" s="450"/>
      <c r="JA521" s="456"/>
      <c r="JB521" s="454" t="s">
        <v>99</v>
      </c>
      <c r="JC521" s="525" t="s">
        <v>572</v>
      </c>
      <c r="JD521" s="455"/>
      <c r="JE521" s="492"/>
      <c r="JF521" s="492">
        <f>VLOOKUP(JC521,$A$563:$F$2022,6,FALSE)</f>
        <v>36</v>
      </c>
      <c r="JG521" s="454" t="s">
        <v>69</v>
      </c>
      <c r="JH521" s="450">
        <f>JF521*1.1</f>
        <v>39.6</v>
      </c>
      <c r="JI521" s="450"/>
      <c r="JJ521" s="456"/>
      <c r="JK521" s="454" t="s">
        <v>99</v>
      </c>
      <c r="JL521" s="525" t="s">
        <v>754</v>
      </c>
      <c r="JM521" s="455"/>
      <c r="JN521" s="492"/>
      <c r="JO521" s="492">
        <f>VLOOKUP(JL521,$A$563:$F$2022,6,FALSE)</f>
        <v>0</v>
      </c>
      <c r="JP521" s="454" t="s">
        <v>69</v>
      </c>
      <c r="JQ521" s="450">
        <f>JO521*1.1</f>
        <v>0</v>
      </c>
      <c r="JR521" s="450"/>
      <c r="JS521" s="456"/>
      <c r="JT521" s="454" t="s">
        <v>99</v>
      </c>
      <c r="JU521" s="525" t="s">
        <v>1902</v>
      </c>
      <c r="JV521" s="455"/>
      <c r="JW521" s="492"/>
      <c r="JX521" s="492">
        <f>VLOOKUP(JU521,$A$563:$F$2022,6,FALSE)</f>
        <v>0</v>
      </c>
      <c r="JY521" s="454" t="s">
        <v>69</v>
      </c>
      <c r="JZ521" s="450">
        <f>JX521*1.1</f>
        <v>0</v>
      </c>
      <c r="KA521" s="450"/>
      <c r="KB521" s="456"/>
      <c r="KC521" s="454" t="s">
        <v>99</v>
      </c>
      <c r="KD521" s="525" t="s">
        <v>443</v>
      </c>
      <c r="KE521" s="455"/>
      <c r="KF521" s="492"/>
      <c r="KG521" s="492">
        <f>VLOOKUP(KD521,$A$563:$F$2022,6,FALSE)</f>
        <v>0</v>
      </c>
      <c r="KH521" s="454" t="s">
        <v>69</v>
      </c>
      <c r="KI521" s="450">
        <f>KG521*1.1</f>
        <v>0</v>
      </c>
      <c r="KJ521" s="450"/>
      <c r="KK521" s="456"/>
      <c r="KL521" s="454" t="s">
        <v>99</v>
      </c>
      <c r="KM521" s="525" t="s">
        <v>714</v>
      </c>
      <c r="KN521" s="455"/>
      <c r="KO521" s="492"/>
      <c r="KP521" s="492">
        <f>VLOOKUP(KM521,$A$563:$F$2022,6,FALSE)</f>
        <v>15</v>
      </c>
      <c r="KQ521" s="454" t="s">
        <v>69</v>
      </c>
      <c r="KR521" s="450">
        <f>KP521*1.1</f>
        <v>16.5</v>
      </c>
      <c r="KS521" s="450"/>
      <c r="KT521" s="456"/>
      <c r="KU521" s="454" t="s">
        <v>99</v>
      </c>
      <c r="KV521" s="525" t="s">
        <v>457</v>
      </c>
      <c r="KW521" s="455"/>
      <c r="KX521" s="492"/>
      <c r="KY521" s="492">
        <f>VLOOKUP(KV521,$A$563:$F$2022,6,FALSE)</f>
        <v>0</v>
      </c>
      <c r="KZ521" s="454" t="s">
        <v>69</v>
      </c>
      <c r="LA521" s="450">
        <f>KY521*1.1</f>
        <v>0</v>
      </c>
      <c r="LB521" s="450"/>
      <c r="LC521" s="456"/>
      <c r="LD521" s="454" t="s">
        <v>99</v>
      </c>
      <c r="LE521" s="525" t="s">
        <v>483</v>
      </c>
      <c r="LF521" s="455"/>
      <c r="LG521" s="492"/>
      <c r="LH521" s="492">
        <f>VLOOKUP(LE521,$A$563:$F$2022,6,FALSE)</f>
        <v>18</v>
      </c>
      <c r="LI521" s="454" t="s">
        <v>69</v>
      </c>
      <c r="LJ521" s="450">
        <f>LH521*1.1</f>
        <v>19.8</v>
      </c>
      <c r="LK521" s="450"/>
      <c r="LL521" s="456"/>
      <c r="LM521" s="454" t="s">
        <v>99</v>
      </c>
      <c r="LN521" s="525" t="s">
        <v>1886</v>
      </c>
      <c r="LO521" s="455"/>
      <c r="LP521" s="492"/>
      <c r="LQ521" s="492">
        <f>VLOOKUP(LN521,$A$563:$F$2022,6,FALSE)</f>
        <v>0</v>
      </c>
      <c r="LR521" s="454" t="s">
        <v>69</v>
      </c>
      <c r="LS521" s="450">
        <f>LQ521*1.1</f>
        <v>0</v>
      </c>
      <c r="LT521" s="450"/>
      <c r="LU521" s="456"/>
      <c r="LV521" s="454" t="s">
        <v>99</v>
      </c>
      <c r="LW521" s="525" t="s">
        <v>443</v>
      </c>
      <c r="LX521" s="455"/>
      <c r="LY521" s="492"/>
      <c r="LZ521" s="492">
        <f>VLOOKUP(LW521,$A$563:$F$2022,6,FALSE)</f>
        <v>0</v>
      </c>
      <c r="MA521" s="454" t="s">
        <v>69</v>
      </c>
      <c r="MB521" s="450">
        <f>LZ521*1.1</f>
        <v>0</v>
      </c>
      <c r="MC521" s="450"/>
      <c r="MD521" s="456"/>
      <c r="ME521" s="454" t="s">
        <v>99</v>
      </c>
      <c r="MF521" s="527" t="s">
        <v>1886</v>
      </c>
      <c r="MG521" s="455"/>
      <c r="MH521" s="492"/>
      <c r="MI521" s="492">
        <f>VLOOKUP(MF521,$A$563:$F$2022,6,FALSE)</f>
        <v>0</v>
      </c>
      <c r="MJ521" s="454" t="s">
        <v>69</v>
      </c>
      <c r="MK521" s="450">
        <f>MI521*1.1</f>
        <v>0</v>
      </c>
      <c r="ML521" s="450"/>
      <c r="MM521" s="456"/>
      <c r="MN521" s="454" t="s">
        <v>99</v>
      </c>
      <c r="MO521" s="525" t="s">
        <v>472</v>
      </c>
      <c r="MP521" s="455"/>
      <c r="MQ521" s="492"/>
      <c r="MR521" s="492">
        <f>VLOOKUP(MO521,$A$563:$F$2022,6,FALSE)</f>
        <v>0</v>
      </c>
      <c r="MS521" s="454" t="s">
        <v>69</v>
      </c>
      <c r="MT521" s="450">
        <f>MR521*1.1</f>
        <v>0</v>
      </c>
      <c r="MU521" s="450"/>
      <c r="MV521" s="456"/>
      <c r="MW521" s="454" t="s">
        <v>99</v>
      </c>
      <c r="MX521" s="525" t="s">
        <v>483</v>
      </c>
      <c r="MY521" s="455"/>
      <c r="MZ521" s="492"/>
      <c r="NA521" s="492">
        <f>VLOOKUP(MX521,$A$563:$F$2022,6,FALSE)</f>
        <v>18</v>
      </c>
      <c r="NB521" s="454" t="s">
        <v>69</v>
      </c>
      <c r="NC521" s="450">
        <f>NA521*1.1</f>
        <v>19.8</v>
      </c>
      <c r="ND521" s="450"/>
      <c r="NE521" s="456"/>
      <c r="NF521" s="454" t="s">
        <v>99</v>
      </c>
      <c r="NG521" s="525" t="s">
        <v>1082</v>
      </c>
      <c r="NH521" s="455"/>
      <c r="NI521" s="492"/>
      <c r="NJ521" s="492">
        <f>VLOOKUP(NG521,$A$563:$F$2022,6,FALSE)</f>
        <v>1</v>
      </c>
      <c r="NK521" s="454" t="s">
        <v>69</v>
      </c>
      <c r="NL521" s="450">
        <f>NJ521*1.1</f>
        <v>1.1000000000000001</v>
      </c>
      <c r="NM521" s="450"/>
      <c r="NN521" s="456"/>
      <c r="NO521" s="454" t="s">
        <v>99</v>
      </c>
      <c r="NP521" s="525" t="s">
        <v>471</v>
      </c>
      <c r="NQ521" s="455"/>
      <c r="NR521" s="492"/>
      <c r="NS521" s="492">
        <f>VLOOKUP(NP521,$A$563:$F$2022,6,FALSE)</f>
        <v>0</v>
      </c>
      <c r="NT521" s="454" t="s">
        <v>69</v>
      </c>
      <c r="NU521" s="450">
        <f>NS521*1.1</f>
        <v>0</v>
      </c>
      <c r="NV521" s="450"/>
      <c r="NW521" s="456"/>
      <c r="NX521" s="454" t="s">
        <v>99</v>
      </c>
      <c r="NY521" s="490" t="s">
        <v>472</v>
      </c>
      <c r="NZ521" s="455"/>
      <c r="OA521" s="455"/>
      <c r="OB521" s="492">
        <f>VLOOKUP(NY521,$A$563:$F$2022,6,FALSE)</f>
        <v>0</v>
      </c>
      <c r="OC521" s="454" t="s">
        <v>69</v>
      </c>
      <c r="OD521" s="450">
        <f>OB521*1.1</f>
        <v>0</v>
      </c>
      <c r="OE521" s="450"/>
      <c r="OF521" s="456"/>
      <c r="OG521" s="454" t="s">
        <v>99</v>
      </c>
      <c r="OH521" s="525" t="s">
        <v>443</v>
      </c>
      <c r="OI521" s="455"/>
      <c r="OJ521" s="492"/>
      <c r="OK521" s="492">
        <f>VLOOKUP(OH521,$A$563:$F$2022,6,FALSE)</f>
        <v>0</v>
      </c>
      <c r="OL521" s="454" t="s">
        <v>69</v>
      </c>
      <c r="OM521" s="450">
        <f>OK521*1.1</f>
        <v>0</v>
      </c>
      <c r="ON521" s="450"/>
      <c r="OO521" s="456"/>
      <c r="OP521" s="454" t="s">
        <v>99</v>
      </c>
      <c r="OQ521" s="490" t="s">
        <v>1913</v>
      </c>
      <c r="OR521" s="455"/>
      <c r="OS521" s="492"/>
      <c r="OT521" s="492">
        <f>VLOOKUP(OQ521,$A$563:$F$2022,6,FALSE)</f>
        <v>0</v>
      </c>
      <c r="OU521" s="454" t="s">
        <v>69</v>
      </c>
      <c r="OV521" s="450">
        <f>OT521*1.1</f>
        <v>0</v>
      </c>
      <c r="OW521" s="450"/>
      <c r="OX521" s="456"/>
      <c r="OY521" s="454" t="s">
        <v>99</v>
      </c>
      <c r="OZ521" s="525" t="s">
        <v>637</v>
      </c>
      <c r="PA521" s="455"/>
      <c r="PB521" s="492"/>
      <c r="PC521" s="492">
        <f>VLOOKUP(OZ521,$A$563:$F$2022,6,FALSE)</f>
        <v>14</v>
      </c>
      <c r="PD521" s="454" t="s">
        <v>69</v>
      </c>
      <c r="PE521" s="450">
        <f>PC521*1.1</f>
        <v>15.400000000000002</v>
      </c>
      <c r="PF521" s="450"/>
      <c r="PG521" s="456"/>
      <c r="PH521" s="454" t="s">
        <v>99</v>
      </c>
      <c r="PI521" s="525" t="s">
        <v>1927</v>
      </c>
      <c r="PJ521" s="455"/>
      <c r="PK521" s="492"/>
      <c r="PL521" s="492">
        <f>VLOOKUP(PI521,$A$563:$F$2022,6,FALSE)</f>
        <v>0</v>
      </c>
      <c r="PM521" s="454" t="s">
        <v>69</v>
      </c>
      <c r="PN521" s="450">
        <f>PL521*1.1</f>
        <v>0</v>
      </c>
      <c r="PO521" s="450"/>
      <c r="PP521" s="456"/>
      <c r="PQ521" s="454" t="s">
        <v>99</v>
      </c>
      <c r="PR521" s="490" t="s">
        <v>471</v>
      </c>
      <c r="PS521" s="455"/>
      <c r="PT521" s="492"/>
      <c r="PU521" s="492">
        <f>VLOOKUP(PR521,$A$563:$F$2022,6,FALSE)</f>
        <v>0</v>
      </c>
      <c r="PV521" s="454" t="s">
        <v>69</v>
      </c>
      <c r="PW521" s="450">
        <f>PU521*1.1</f>
        <v>0</v>
      </c>
      <c r="PX521" s="450"/>
      <c r="PY521" s="456"/>
      <c r="PZ521" s="454" t="s">
        <v>99</v>
      </c>
      <c r="QA521" s="525" t="s">
        <v>796</v>
      </c>
      <c r="QB521" s="455"/>
      <c r="QC521" s="492"/>
      <c r="QD521" s="492">
        <f>VLOOKUP(QA521,$A$563:$F$2022,6,FALSE)</f>
        <v>55</v>
      </c>
      <c r="QE521" s="454" t="s">
        <v>69</v>
      </c>
      <c r="QF521" s="450">
        <f>QD521*1.1</f>
        <v>60.500000000000007</v>
      </c>
      <c r="QG521" s="450"/>
      <c r="QH521" s="456"/>
      <c r="QI521" s="454" t="s">
        <v>99</v>
      </c>
      <c r="QJ521" s="490" t="s">
        <v>456</v>
      </c>
      <c r="QK521" s="455"/>
      <c r="QL521" s="492"/>
      <c r="QM521" s="492">
        <f>VLOOKUP(QJ521,$A$563:$F$2022,6,FALSE)</f>
        <v>0</v>
      </c>
      <c r="QN521" s="454" t="s">
        <v>69</v>
      </c>
      <c r="QO521" s="450">
        <f>QM521*1.1</f>
        <v>0</v>
      </c>
      <c r="QP521" s="450"/>
      <c r="QQ521" s="456"/>
      <c r="QR521" s="454" t="s">
        <v>99</v>
      </c>
      <c r="QS521" s="525" t="s">
        <v>572</v>
      </c>
      <c r="QT521" s="455"/>
      <c r="QU521" s="492"/>
      <c r="QV521" s="492">
        <f>VLOOKUP(QS521,$A$563:$F$2022,6,FALSE)</f>
        <v>36</v>
      </c>
      <c r="QW521" s="454" t="s">
        <v>69</v>
      </c>
      <c r="QX521" s="450">
        <f>QV521*1.1</f>
        <v>39.6</v>
      </c>
      <c r="QY521" s="450"/>
      <c r="QZ521" s="456"/>
      <c r="RA521" s="454" t="s">
        <v>99</v>
      </c>
      <c r="RB521" s="490" t="s">
        <v>462</v>
      </c>
      <c r="RC521" s="455"/>
      <c r="RD521" s="492"/>
      <c r="RE521" s="492">
        <f>VLOOKUP(RB521,$A$563:$F$2022,6,FALSE)</f>
        <v>0</v>
      </c>
      <c r="RF521" s="454" t="s">
        <v>69</v>
      </c>
      <c r="RG521" s="450">
        <f>RE521*1.1</f>
        <v>0</v>
      </c>
      <c r="RH521" s="450"/>
      <c r="RI521" s="456"/>
      <c r="RJ521" s="454" t="s">
        <v>99</v>
      </c>
      <c r="RK521" s="506" t="s">
        <v>186</v>
      </c>
      <c r="RL521" s="455"/>
      <c r="RM521" s="455"/>
      <c r="RN521" s="492" t="e">
        <f>VLOOKUP(RK521,$A$563:$F$2022,6,FALSE)</f>
        <v>#N/A</v>
      </c>
      <c r="RO521" s="454" t="s">
        <v>69</v>
      </c>
      <c r="RP521" s="450" t="e">
        <f>RN521*1.1</f>
        <v>#N/A</v>
      </c>
      <c r="RQ521" s="450"/>
      <c r="RR521" s="456"/>
      <c r="RS521" s="454" t="s">
        <v>99</v>
      </c>
      <c r="RT521" s="525" t="s">
        <v>457</v>
      </c>
      <c r="RU521" s="455"/>
      <c r="RV521" s="492"/>
      <c r="RW521" s="492">
        <f>VLOOKUP(RT521,$A$563:$F$2022,6,FALSE)</f>
        <v>0</v>
      </c>
      <c r="RX521" s="454" t="s">
        <v>69</v>
      </c>
      <c r="RY521" s="450">
        <f>RW521*1.1</f>
        <v>0</v>
      </c>
      <c r="RZ521" s="450"/>
      <c r="SA521" s="486"/>
      <c r="SB521" s="454" t="s">
        <v>99</v>
      </c>
      <c r="SC521" s="525" t="s">
        <v>611</v>
      </c>
      <c r="SD521" s="455"/>
      <c r="SE521" s="492"/>
      <c r="SF521" s="492">
        <f>VLOOKUP(SC521,$A$563:$F$2022,6,FALSE)</f>
        <v>0</v>
      </c>
      <c r="SG521" s="454" t="s">
        <v>69</v>
      </c>
      <c r="SH521" s="450">
        <f>SF521*1.1</f>
        <v>0</v>
      </c>
      <c r="SI521" s="450"/>
      <c r="SJ521" s="486"/>
      <c r="SK521" s="454" t="s">
        <v>99</v>
      </c>
      <c r="SL521" s="525" t="s">
        <v>993</v>
      </c>
      <c r="SM521" s="455"/>
      <c r="SN521" s="492"/>
      <c r="SO521" s="492">
        <f>VLOOKUP(SL521,$A$563:$F$2022,6,FALSE)</f>
        <v>4</v>
      </c>
      <c r="SP521" s="454" t="s">
        <v>69</v>
      </c>
      <c r="SQ521" s="450">
        <f>SO521*1.1</f>
        <v>4.4000000000000004</v>
      </c>
      <c r="SR521" s="450"/>
      <c r="SS521" s="486"/>
      <c r="ST521" s="454" t="s">
        <v>99</v>
      </c>
      <c r="SU521" s="525" t="s">
        <v>446</v>
      </c>
      <c r="SV521" s="455"/>
      <c r="SW521" s="492"/>
      <c r="SX521" s="492">
        <f>VLOOKUP(SU521,$A$563:$F$2022,6,FALSE)</f>
        <v>75</v>
      </c>
      <c r="SY521" s="454" t="s">
        <v>69</v>
      </c>
      <c r="SZ521" s="450">
        <f>SX521*1.1</f>
        <v>82.5</v>
      </c>
      <c r="TA521" s="450"/>
      <c r="TB521" s="486"/>
      <c r="TC521" s="454" t="s">
        <v>99</v>
      </c>
      <c r="TD521" s="525" t="s">
        <v>443</v>
      </c>
      <c r="TE521" s="455"/>
      <c r="TF521" s="492"/>
      <c r="TG521" s="492">
        <f>VLOOKUP(TD521,$A$563:$F$2022,6,FALSE)</f>
        <v>0</v>
      </c>
      <c r="TH521" s="454" t="s">
        <v>69</v>
      </c>
      <c r="TI521" s="450">
        <f>TG521*1.1</f>
        <v>0</v>
      </c>
      <c r="TJ521" s="455"/>
      <c r="TK521" s="486"/>
      <c r="TL521" s="454" t="s">
        <v>99</v>
      </c>
      <c r="TM521" s="525" t="s">
        <v>460</v>
      </c>
      <c r="TN521" s="455"/>
      <c r="TO521" s="492"/>
      <c r="TP521" s="492">
        <f>VLOOKUP(TM521,$A$563:$F$2022,6,FALSE)</f>
        <v>0</v>
      </c>
      <c r="TQ521" s="454" t="s">
        <v>69</v>
      </c>
      <c r="TR521" s="450">
        <f>TP521*1.1</f>
        <v>0</v>
      </c>
      <c r="TS521" s="450"/>
      <c r="TT521" s="486"/>
      <c r="TU521" s="454" t="s">
        <v>99</v>
      </c>
      <c r="TV521" s="506" t="s">
        <v>186</v>
      </c>
      <c r="TW521" s="455"/>
      <c r="TX521" s="492"/>
      <c r="TY521" s="492" t="e">
        <f>VLOOKUP(TV521,$A$563:$F$2022,6,FALSE)</f>
        <v>#N/A</v>
      </c>
      <c r="TZ521" s="454" t="s">
        <v>69</v>
      </c>
      <c r="UA521" s="450" t="e">
        <f>TY521*1.1</f>
        <v>#N/A</v>
      </c>
      <c r="UB521" s="450"/>
      <c r="UC521" s="486"/>
      <c r="UD521" s="454" t="s">
        <v>99</v>
      </c>
      <c r="UE521" s="525" t="s">
        <v>517</v>
      </c>
      <c r="UF521" s="455"/>
      <c r="UG521" s="492"/>
      <c r="UH521" s="492">
        <f>VLOOKUP(UE521,$A$563:$F$2022,6,FALSE)</f>
        <v>2</v>
      </c>
      <c r="UI521" s="454" t="s">
        <v>69</v>
      </c>
      <c r="UJ521" s="450">
        <f>UH521*1.1</f>
        <v>2.2000000000000002</v>
      </c>
      <c r="UK521" s="450"/>
      <c r="UL521" s="486"/>
      <c r="UM521" s="454" t="s">
        <v>99</v>
      </c>
      <c r="UN521" s="506" t="s">
        <v>186</v>
      </c>
      <c r="UO521" s="455"/>
      <c r="UP521" s="492"/>
      <c r="UQ521" s="492" t="e">
        <f>VLOOKUP(UN521,$A$563:$F$2022,6,FALSE)</f>
        <v>#N/A</v>
      </c>
      <c r="UR521" s="454" t="s">
        <v>69</v>
      </c>
      <c r="US521" s="450" t="e">
        <f>UQ521*1.1</f>
        <v>#N/A</v>
      </c>
      <c r="UT521" s="450"/>
      <c r="UU521" s="486"/>
      <c r="UV521" s="454" t="s">
        <v>99</v>
      </c>
      <c r="UW521" s="525" t="s">
        <v>1445</v>
      </c>
      <c r="UX521" s="455"/>
      <c r="UY521" s="492"/>
      <c r="UZ521" s="492">
        <f>VLOOKUP(UW521,$A$563:$F$2022,6,FALSE)</f>
        <v>51</v>
      </c>
      <c r="VA521" s="454" t="s">
        <v>69</v>
      </c>
      <c r="VB521" s="450">
        <f>UZ521*1.1</f>
        <v>56.1</v>
      </c>
      <c r="VC521" s="450"/>
      <c r="VD521" s="486"/>
      <c r="VE521" s="454" t="s">
        <v>99</v>
      </c>
      <c r="VF521" s="506" t="s">
        <v>186</v>
      </c>
      <c r="VG521" s="455"/>
      <c r="VH521" s="492"/>
      <c r="VI521" s="492" t="e">
        <f>VLOOKUP(VF521,$A$563:$F$2022,6,FALSE)</f>
        <v>#N/A</v>
      </c>
      <c r="VJ521" s="454" t="s">
        <v>69</v>
      </c>
      <c r="VK521" s="450" t="e">
        <f>VI521*1.1</f>
        <v>#N/A</v>
      </c>
      <c r="VL521" s="450"/>
      <c r="VM521" s="486"/>
      <c r="VN521" s="454" t="s">
        <v>99</v>
      </c>
      <c r="VO521" s="525" t="s">
        <v>899</v>
      </c>
      <c r="VP521" s="455"/>
      <c r="VQ521" s="492"/>
      <c r="VR521" s="492">
        <f>VLOOKUP(VO521,$A$563:$F$2022,6,FALSE)</f>
        <v>33</v>
      </c>
      <c r="VS521" s="454" t="s">
        <v>69</v>
      </c>
      <c r="VT521" s="450">
        <f>VR521*1.1</f>
        <v>36.300000000000004</v>
      </c>
      <c r="VU521" s="450"/>
      <c r="VV521" s="486"/>
      <c r="VW521" s="454" t="s">
        <v>99</v>
      </c>
      <c r="VX521" s="506" t="s">
        <v>186</v>
      </c>
      <c r="VY521" s="455"/>
      <c r="VZ521" s="455"/>
      <c r="WA521" s="492" t="e">
        <f>VLOOKUP(VX521,$A$563:$F$2022,6,FALSE)</f>
        <v>#N/A</v>
      </c>
      <c r="WB521" s="454" t="s">
        <v>69</v>
      </c>
      <c r="WC521" s="450" t="e">
        <f>WA521*1.1</f>
        <v>#N/A</v>
      </c>
      <c r="WD521" s="455"/>
      <c r="WE521" s="486"/>
      <c r="WF521" s="454" t="s">
        <v>99</v>
      </c>
      <c r="WG521" s="525" t="s">
        <v>477</v>
      </c>
      <c r="WH521" s="455"/>
      <c r="WI521" s="492"/>
      <c r="WJ521" s="492">
        <f>VLOOKUP(WG521,$A$563:$F$2022,6,FALSE)</f>
        <v>0</v>
      </c>
      <c r="WK521" s="454" t="s">
        <v>69</v>
      </c>
      <c r="WL521" s="450">
        <f>WJ521*1.1</f>
        <v>0</v>
      </c>
      <c r="WM521" s="455"/>
      <c r="WN521" s="486"/>
      <c r="WO521" s="454" t="s">
        <v>99</v>
      </c>
      <c r="WP521" s="525" t="s">
        <v>1445</v>
      </c>
      <c r="WQ521" s="492"/>
      <c r="WR521" s="492"/>
      <c r="WS521" s="492">
        <f>VLOOKUP(WP521,$A$563:$F$2022,6,FALSE)</f>
        <v>51</v>
      </c>
      <c r="WT521" s="454" t="s">
        <v>69</v>
      </c>
      <c r="WU521" s="450">
        <f>WS521*1.1</f>
        <v>56.1</v>
      </c>
      <c r="WV521" s="450"/>
      <c r="WW521" s="486"/>
      <c r="WX521" s="454" t="s">
        <v>99</v>
      </c>
      <c r="WY521" s="525" t="s">
        <v>456</v>
      </c>
      <c r="WZ521" s="455"/>
      <c r="XA521" s="492"/>
      <c r="XB521" s="492">
        <f>VLOOKUP(WY521,$A$563:$F$2022,6,FALSE)</f>
        <v>0</v>
      </c>
      <c r="XC521" s="454" t="s">
        <v>69</v>
      </c>
      <c r="XD521" s="450">
        <f>XB521*1.1</f>
        <v>0</v>
      </c>
      <c r="XE521" s="455"/>
      <c r="XF521" s="486"/>
      <c r="XG521" s="454" t="s">
        <v>99</v>
      </c>
      <c r="XH521" s="506" t="s">
        <v>186</v>
      </c>
      <c r="XI521" s="455"/>
      <c r="XJ521" s="455"/>
      <c r="XK521" s="492" t="e">
        <f>VLOOKUP(XH521,$A$563:$F$2022,6,FALSE)</f>
        <v>#N/A</v>
      </c>
      <c r="XL521" s="454" t="s">
        <v>69</v>
      </c>
      <c r="XM521" s="450" t="e">
        <f>XK521*1.1</f>
        <v>#N/A</v>
      </c>
      <c r="XN521" s="455"/>
      <c r="XO521" s="486"/>
      <c r="XP521" s="454" t="s">
        <v>99</v>
      </c>
      <c r="XQ521" s="525" t="s">
        <v>1126</v>
      </c>
      <c r="XR521" s="455"/>
      <c r="XS521" s="492"/>
      <c r="XT521" s="492">
        <f>VLOOKUP(XQ521,$A$563:$F$2022,6,FALSE)</f>
        <v>0</v>
      </c>
      <c r="XU521" s="454" t="s">
        <v>69</v>
      </c>
      <c r="XV521" s="450">
        <f>XT521*1.1</f>
        <v>0</v>
      </c>
      <c r="XW521" s="450"/>
      <c r="XX521" s="486"/>
      <c r="XY521" s="454" t="s">
        <v>99</v>
      </c>
      <c r="XZ521" s="525" t="s">
        <v>477</v>
      </c>
      <c r="YA521" s="455"/>
      <c r="YB521" s="492"/>
      <c r="YC521" s="492">
        <f>VLOOKUP(XZ521,$A$563:$F$2022,6,FALSE)</f>
        <v>0</v>
      </c>
      <c r="YD521" s="454" t="s">
        <v>69</v>
      </c>
      <c r="YE521" s="450">
        <f>YC521*1.1</f>
        <v>0</v>
      </c>
      <c r="YF521" s="455"/>
      <c r="YG521" s="486"/>
      <c r="YH521" s="454" t="s">
        <v>99</v>
      </c>
      <c r="YI521" s="525" t="s">
        <v>462</v>
      </c>
      <c r="YJ521" s="455"/>
      <c r="YK521" s="492"/>
      <c r="YL521" s="492">
        <f>VLOOKUP(YI521,$A$563:$F$2022,6,FALSE)</f>
        <v>0</v>
      </c>
      <c r="YM521" s="454" t="s">
        <v>69</v>
      </c>
      <c r="YN521" s="450">
        <f>YL521*1.1</f>
        <v>0</v>
      </c>
      <c r="YO521" s="450"/>
      <c r="YP521" s="486"/>
      <c r="YQ521" s="454" t="s">
        <v>99</v>
      </c>
      <c r="YR521" s="506" t="s">
        <v>186</v>
      </c>
      <c r="YS521" s="455"/>
      <c r="YT521" s="455"/>
      <c r="YU521" s="492" t="e">
        <f>VLOOKUP(YR521,$A$563:$F$2022,6,FALSE)</f>
        <v>#N/A</v>
      </c>
      <c r="YV521" s="454" t="s">
        <v>69</v>
      </c>
      <c r="YW521" s="450" t="e">
        <f>YU521*1.1</f>
        <v>#N/A</v>
      </c>
      <c r="YX521" s="455"/>
      <c r="YY521" s="486"/>
      <c r="YZ521" s="454" t="s">
        <v>99</v>
      </c>
      <c r="ZA521" s="506" t="s">
        <v>186</v>
      </c>
      <c r="ZB521" s="455"/>
      <c r="ZC521" s="455"/>
      <c r="ZD521" s="492" t="e">
        <f>VLOOKUP(ZA521,$A$563:$F$2022,6,FALSE)</f>
        <v>#N/A</v>
      </c>
      <c r="ZE521" s="454" t="s">
        <v>69</v>
      </c>
      <c r="ZF521" s="450" t="e">
        <f>ZD521*1.1</f>
        <v>#N/A</v>
      </c>
      <c r="ZG521" s="455"/>
      <c r="ZH521" s="486"/>
      <c r="ZI521" s="454" t="s">
        <v>99</v>
      </c>
      <c r="ZJ521" s="490" t="s">
        <v>673</v>
      </c>
      <c r="ZK521" s="455"/>
      <c r="ZL521" s="455"/>
      <c r="ZM521" s="492">
        <f>VLOOKUP(ZJ521,$A$563:$F$2022,6,FALSE)</f>
        <v>4</v>
      </c>
      <c r="ZN521" s="454" t="s">
        <v>69</v>
      </c>
      <c r="ZO521" s="450">
        <f>ZM521*1.1</f>
        <v>4.4000000000000004</v>
      </c>
      <c r="ZP521" s="455"/>
      <c r="ZQ521" s="486"/>
      <c r="ZR521" s="454" t="s">
        <v>99</v>
      </c>
      <c r="ZS521" s="506" t="s">
        <v>186</v>
      </c>
      <c r="ZT521" s="455"/>
      <c r="ZU521" s="492"/>
      <c r="ZV521" s="492" t="e">
        <f>VLOOKUP(ZS521,$A$563:$F$2022,6,FALSE)</f>
        <v>#N/A</v>
      </c>
      <c r="ZW521" s="454" t="s">
        <v>69</v>
      </c>
      <c r="ZX521" s="450" t="e">
        <f>ZV521*1.1</f>
        <v>#N/A</v>
      </c>
      <c r="ZY521" s="450"/>
      <c r="ZZ521" s="486"/>
      <c r="AAA521" s="454" t="s">
        <v>99</v>
      </c>
      <c r="AAB521" s="506" t="s">
        <v>186</v>
      </c>
      <c r="AAC521" s="455"/>
      <c r="AAD521" s="492"/>
      <c r="AAE521" s="492" t="e">
        <f>VLOOKUP(AAB521,$A$563:$F$2022,6,FALSE)</f>
        <v>#N/A</v>
      </c>
      <c r="AAF521" s="454" t="s">
        <v>69</v>
      </c>
      <c r="AAG521" s="450" t="e">
        <f>AAE521*1.1</f>
        <v>#N/A</v>
      </c>
      <c r="AAH521" s="450"/>
      <c r="AAI521" s="486"/>
      <c r="AAJ521" s="454" t="s">
        <v>99</v>
      </c>
      <c r="AAK521" s="506" t="s">
        <v>186</v>
      </c>
      <c r="AAL521" s="455"/>
      <c r="AAM521" s="492"/>
      <c r="AAN521" s="492" t="e">
        <f>VLOOKUP(AAK521,$A$563:$F$2022,6,FALSE)</f>
        <v>#N/A</v>
      </c>
      <c r="AAO521" s="454" t="s">
        <v>69</v>
      </c>
      <c r="AAP521" s="450" t="e">
        <f>AAN521*1.1</f>
        <v>#N/A</v>
      </c>
      <c r="AAQ521" s="450"/>
      <c r="AAR521" s="486"/>
      <c r="AAS521" s="454" t="s">
        <v>99</v>
      </c>
      <c r="AAT521" s="506" t="s">
        <v>186</v>
      </c>
      <c r="AAU521" s="455"/>
      <c r="AAV521" s="492"/>
      <c r="AAW521" s="492" t="e">
        <f>VLOOKUP(AAT521,$A$563:$F$2022,6,FALSE)</f>
        <v>#N/A</v>
      </c>
      <c r="AAX521" s="454" t="s">
        <v>69</v>
      </c>
      <c r="AAY521" s="450" t="e">
        <f>AAW521*1.1</f>
        <v>#N/A</v>
      </c>
      <c r="AAZ521" s="450"/>
      <c r="ABA521" s="486"/>
      <c r="ABB521" s="454" t="s">
        <v>99</v>
      </c>
      <c r="ABC521" s="506" t="s">
        <v>186</v>
      </c>
      <c r="ABD521" s="455"/>
      <c r="ABE521" s="492"/>
      <c r="ABF521" s="492" t="e">
        <f>VLOOKUP(ABC521,$A$563:$F$2022,6,FALSE)</f>
        <v>#N/A</v>
      </c>
      <c r="ABG521" s="454" t="s">
        <v>69</v>
      </c>
      <c r="ABH521" s="450" t="e">
        <f>ABF521*1.1</f>
        <v>#N/A</v>
      </c>
      <c r="ABI521" s="450"/>
      <c r="ABJ521" s="486"/>
      <c r="ABK521" s="454" t="s">
        <v>99</v>
      </c>
      <c r="ABL521" s="506" t="s">
        <v>186</v>
      </c>
      <c r="ABM521" s="455"/>
      <c r="ABN521" s="492"/>
      <c r="ABO521" s="492" t="e">
        <f>VLOOKUP(ABL521,$A$563:$F$2022,6,FALSE)</f>
        <v>#N/A</v>
      </c>
      <c r="ABP521" s="454" t="s">
        <v>69</v>
      </c>
      <c r="ABQ521" s="450" t="e">
        <f>ABO521*1.1</f>
        <v>#N/A</v>
      </c>
      <c r="ABR521" s="450"/>
      <c r="ABS521" s="486"/>
      <c r="ABT521" s="454" t="s">
        <v>99</v>
      </c>
      <c r="ABU521" s="506" t="s">
        <v>186</v>
      </c>
      <c r="ABV521" s="455"/>
      <c r="ABW521" s="492"/>
      <c r="ABX521" s="492" t="e">
        <f>VLOOKUP(ABU521,$A$563:$F$2022,6,FALSE)</f>
        <v>#N/A</v>
      </c>
      <c r="ABY521" s="454" t="s">
        <v>69</v>
      </c>
      <c r="ABZ521" s="450" t="e">
        <f>ABX521*1.1</f>
        <v>#N/A</v>
      </c>
      <c r="ACA521" s="450"/>
      <c r="ACB521" s="486"/>
      <c r="ACC521" s="454" t="s">
        <v>99</v>
      </c>
      <c r="ACD521" s="506" t="s">
        <v>186</v>
      </c>
      <c r="ACE521" s="455"/>
      <c r="ACF521" s="492"/>
      <c r="ACG521" s="492" t="e">
        <f>VLOOKUP(ACD521,$A$563:$F$2022,6,FALSE)</f>
        <v>#N/A</v>
      </c>
      <c r="ACH521" s="454" t="s">
        <v>69</v>
      </c>
      <c r="ACI521" s="450" t="e">
        <f>ACG521*1.1</f>
        <v>#N/A</v>
      </c>
      <c r="ACJ521" s="450"/>
      <c r="ACK521" s="486"/>
      <c r="ACL521" s="454" t="s">
        <v>99</v>
      </c>
      <c r="ACM521" s="506" t="s">
        <v>186</v>
      </c>
      <c r="ACN521" s="455"/>
      <c r="ACO521" s="492"/>
      <c r="ACP521" s="492" t="e">
        <f>VLOOKUP(ACM521,$A$563:$F$2022,6,FALSE)</f>
        <v>#N/A</v>
      </c>
      <c r="ACQ521" s="454" t="s">
        <v>69</v>
      </c>
      <c r="ACR521" s="450" t="e">
        <f>ACP521*1.1</f>
        <v>#N/A</v>
      </c>
      <c r="ACS521" s="450"/>
      <c r="ACT521" s="486"/>
      <c r="ACU521" s="454" t="s">
        <v>99</v>
      </c>
      <c r="ACV521" s="490" t="s">
        <v>479</v>
      </c>
      <c r="ACW521" s="455"/>
      <c r="ACX521" s="492"/>
      <c r="ACY521" s="492">
        <f>VLOOKUP(ACV521,$A$563:$F$2022,6,FALSE)</f>
        <v>0</v>
      </c>
      <c r="ACZ521" s="454" t="s">
        <v>69</v>
      </c>
      <c r="ADA521" s="450">
        <f>ACY521*1.1</f>
        <v>0</v>
      </c>
      <c r="ADB521" s="450"/>
      <c r="ADC521" s="486"/>
      <c r="ADD521" s="454" t="s">
        <v>99</v>
      </c>
      <c r="ADE521" s="525" t="s">
        <v>899</v>
      </c>
      <c r="ADF521" s="455"/>
      <c r="ADG521" s="492"/>
      <c r="ADH521" s="492">
        <f>VLOOKUP(ADE521,$A$563:$F$2022,6,FALSE)</f>
        <v>33</v>
      </c>
      <c r="ADI521" s="454" t="s">
        <v>69</v>
      </c>
      <c r="ADJ521" s="450">
        <f>ADH521*1.1</f>
        <v>36.300000000000004</v>
      </c>
      <c r="ADK521" s="455"/>
      <c r="ADL521" s="486"/>
      <c r="ADM521" s="454" t="s">
        <v>99</v>
      </c>
      <c r="ADN521" s="525" t="s">
        <v>1886</v>
      </c>
      <c r="ADO521" s="455"/>
      <c r="ADP521" s="492"/>
      <c r="ADQ521" s="492">
        <f>VLOOKUP(ADN521,$A$563:$F$2022,6,FALSE)</f>
        <v>0</v>
      </c>
      <c r="ADR521" s="454" t="s">
        <v>69</v>
      </c>
      <c r="ADS521" s="450">
        <f>ADQ521*1.1</f>
        <v>0</v>
      </c>
      <c r="ADT521" s="450"/>
      <c r="ADU521" s="486"/>
      <c r="ADV521" s="454" t="s">
        <v>99</v>
      </c>
      <c r="ADW521" s="525" t="s">
        <v>754</v>
      </c>
      <c r="ADX521" s="455"/>
      <c r="ADY521" s="455"/>
      <c r="ADZ521" s="492">
        <f>VLOOKUP(ADW521,$A$563:$F$2022,6,FALSE)</f>
        <v>0</v>
      </c>
      <c r="AEA521" s="454" t="s">
        <v>69</v>
      </c>
      <c r="AEB521" s="450">
        <f>ADZ521*1.1</f>
        <v>0</v>
      </c>
      <c r="AEC521" s="455"/>
      <c r="AED521" s="486"/>
      <c r="AEE521" s="454" t="s">
        <v>99</v>
      </c>
      <c r="AEF521" s="525" t="s">
        <v>477</v>
      </c>
      <c r="AEG521" s="455"/>
      <c r="AEH521" s="492"/>
      <c r="AEI521" s="492">
        <f>VLOOKUP(AEF521,$A$563:$F$2022,6,FALSE)</f>
        <v>0</v>
      </c>
      <c r="AEJ521" s="454" t="s">
        <v>69</v>
      </c>
      <c r="AEK521" s="450">
        <f>AEI521*1.1</f>
        <v>0</v>
      </c>
      <c r="AEL521" s="455"/>
      <c r="AEM521" s="486"/>
      <c r="AEN521" s="454" t="s">
        <v>99</v>
      </c>
      <c r="AEO521" s="525" t="s">
        <v>479</v>
      </c>
      <c r="AEP521" s="455"/>
      <c r="AEQ521" s="492"/>
      <c r="AER521" s="492">
        <f>VLOOKUP(AEO521,$A$563:$F$2022,6,FALSE)</f>
        <v>0</v>
      </c>
      <c r="AES521" s="454" t="s">
        <v>69</v>
      </c>
      <c r="AET521" s="450">
        <f>AER521*1.1</f>
        <v>0</v>
      </c>
      <c r="AEU521" s="455"/>
      <c r="AEV521" s="486"/>
      <c r="AEW521" s="454" t="s">
        <v>99</v>
      </c>
      <c r="AEX521" s="525" t="s">
        <v>755</v>
      </c>
      <c r="AEY521" s="455"/>
      <c r="AEZ521" s="492"/>
      <c r="AFA521" s="492">
        <f>VLOOKUP(AEX521,$A$563:$F$2022,6,FALSE)</f>
        <v>0</v>
      </c>
      <c r="AFB521" s="454" t="s">
        <v>69</v>
      </c>
      <c r="AFC521" s="450">
        <f>AFA521*1.1</f>
        <v>0</v>
      </c>
      <c r="AFD521" s="450"/>
      <c r="AFE521" s="486"/>
      <c r="AFF521" s="454" t="s">
        <v>99</v>
      </c>
      <c r="AFG521" s="525" t="s">
        <v>477</v>
      </c>
      <c r="AFH521" s="455"/>
      <c r="AFI521" s="492"/>
      <c r="AFJ521" s="492">
        <f>VLOOKUP(AFG521,$A$563:$F$2022,6,FALSE)</f>
        <v>0</v>
      </c>
      <c r="AFK521" s="454" t="s">
        <v>69</v>
      </c>
      <c r="AFL521" s="450">
        <f>AFJ521*1.1</f>
        <v>0</v>
      </c>
      <c r="AFM521" s="450"/>
      <c r="AFN521" s="486"/>
      <c r="AFO521" s="454" t="s">
        <v>99</v>
      </c>
      <c r="AFP521" s="525" t="s">
        <v>462</v>
      </c>
      <c r="AFQ521" s="455"/>
      <c r="AFR521" s="492"/>
      <c r="AFS521" s="492">
        <f>VLOOKUP(AFP521,$A$563:$F$2022,6,FALSE)</f>
        <v>0</v>
      </c>
      <c r="AFT521" s="454" t="s">
        <v>69</v>
      </c>
      <c r="AFU521" s="450">
        <f>AFS521*1.1</f>
        <v>0</v>
      </c>
      <c r="AFV521" s="450"/>
      <c r="AFW521" s="486"/>
      <c r="AFX521" s="454" t="s">
        <v>99</v>
      </c>
      <c r="AFY521" s="528" t="s">
        <v>457</v>
      </c>
      <c r="AFZ521" s="455"/>
      <c r="AGA521" s="492"/>
      <c r="AGB521" s="492">
        <f>VLOOKUP(AFY521,$A$563:$F$2022,6,FALSE)</f>
        <v>0</v>
      </c>
      <c r="AGC521" s="454" t="s">
        <v>69</v>
      </c>
      <c r="AGD521" s="450">
        <f>AGB521*1.1</f>
        <v>0</v>
      </c>
      <c r="AGE521" s="450"/>
      <c r="AGF521" s="486"/>
      <c r="AGG521" s="454" t="s">
        <v>99</v>
      </c>
      <c r="AGH521" s="525" t="s">
        <v>637</v>
      </c>
      <c r="AGI521" s="455"/>
      <c r="AGJ521" s="492"/>
      <c r="AGK521" s="492">
        <f>VLOOKUP(AGH521,$A$563:$F$2022,6,FALSE)</f>
        <v>14</v>
      </c>
      <c r="AGL521" s="454" t="s">
        <v>69</v>
      </c>
      <c r="AGM521" s="450">
        <f>AGK521*1.1</f>
        <v>15.400000000000002</v>
      </c>
      <c r="AGN521" s="450"/>
      <c r="AGO521" s="486"/>
      <c r="AGP521" s="454" t="s">
        <v>99</v>
      </c>
      <c r="AGQ521" s="525" t="s">
        <v>1445</v>
      </c>
      <c r="AGR521" s="455"/>
      <c r="AGS521" s="492"/>
      <c r="AGT521" s="492">
        <f>VLOOKUP(AGQ521,$A$563:$F$2022,6,FALSE)</f>
        <v>51</v>
      </c>
      <c r="AGU521" s="454" t="s">
        <v>69</v>
      </c>
      <c r="AGV521" s="450">
        <f>AGT521*1.1</f>
        <v>56.1</v>
      </c>
      <c r="AGW521" s="450"/>
      <c r="AGX521" s="486"/>
      <c r="AGY521" s="454" t="s">
        <v>99</v>
      </c>
      <c r="AGZ521" s="527" t="s">
        <v>537</v>
      </c>
      <c r="AHA521" s="455"/>
      <c r="AHB521" s="492"/>
      <c r="AHC521" s="492">
        <f>VLOOKUP(AGZ521,$A$563:$F$2022,6,FALSE)</f>
        <v>4</v>
      </c>
      <c r="AHD521" s="454" t="s">
        <v>69</v>
      </c>
      <c r="AHE521" s="450">
        <f>AHC521*1.1</f>
        <v>4.4000000000000004</v>
      </c>
      <c r="AHF521" s="450"/>
      <c r="AHG521" s="486"/>
      <c r="AHH521" s="495"/>
      <c r="AHI521" s="543"/>
      <c r="AHJ521" s="496"/>
      <c r="AHK521" s="497"/>
      <c r="AHL521" s="497"/>
      <c r="AHM521" s="495"/>
      <c r="AHN521" s="481"/>
      <c r="AHO521" s="481"/>
      <c r="AHP521" s="496"/>
      <c r="AHQ521" s="495"/>
      <c r="AHR521" s="512"/>
      <c r="AHS521" s="496"/>
      <c r="AHT521" s="497"/>
      <c r="AHU521" s="497"/>
      <c r="AHV521" s="495"/>
      <c r="AHW521" s="481"/>
      <c r="AHX521" s="481"/>
      <c r="AHY521" s="496"/>
      <c r="AHZ521" s="495"/>
      <c r="AIA521" s="512"/>
      <c r="AIB521" s="496"/>
      <c r="AIC521" s="497"/>
      <c r="AID521" s="497"/>
      <c r="AIE521" s="495"/>
      <c r="AIF521" s="481"/>
      <c r="AIG521" s="481"/>
      <c r="AIH521" s="496"/>
      <c r="AII521" s="263"/>
      <c r="AIJ521" s="432"/>
      <c r="AIK521" s="264"/>
      <c r="AIL521" s="264"/>
      <c r="AIM521" s="265"/>
      <c r="AIN521" s="263"/>
      <c r="AIO521" s="210"/>
      <c r="AIP521" s="264"/>
      <c r="AIQ521" s="264"/>
    </row>
    <row r="522" spans="1:927" s="16" customFormat="1" ht="15">
      <c r="A522" s="454"/>
      <c r="B522" s="491"/>
      <c r="C522" s="455"/>
      <c r="D522" s="454"/>
      <c r="E522" s="454"/>
      <c r="F522" s="454"/>
      <c r="G522" s="450"/>
      <c r="H522" s="450">
        <f>SUM(G517:G521)</f>
        <v>151.9</v>
      </c>
      <c r="I522" s="456"/>
      <c r="J522" s="454"/>
      <c r="K522" s="526"/>
      <c r="L522" s="455"/>
      <c r="M522" s="454"/>
      <c r="N522" s="454"/>
      <c r="O522" s="454"/>
      <c r="P522" s="450"/>
      <c r="Q522" s="450">
        <f>SUM(P517:P521)</f>
        <v>99.499999999999986</v>
      </c>
      <c r="R522" s="456"/>
      <c r="S522" s="454"/>
      <c r="T522" s="526"/>
      <c r="U522" s="455"/>
      <c r="V522" s="454"/>
      <c r="W522" s="454"/>
      <c r="X522" s="454"/>
      <c r="Y522" s="450"/>
      <c r="Z522" s="450">
        <f>SUM(Y517:Y521)</f>
        <v>164.5</v>
      </c>
      <c r="AA522" s="456"/>
      <c r="AB522" s="454"/>
      <c r="AC522" s="526"/>
      <c r="AD522" s="455"/>
      <c r="AE522" s="454"/>
      <c r="AF522" s="454"/>
      <c r="AG522" s="454"/>
      <c r="AH522" s="450"/>
      <c r="AI522" s="450">
        <f>SUM(AH517:AH521)</f>
        <v>109.5</v>
      </c>
      <c r="AJ522" s="456"/>
      <c r="AK522" s="454"/>
      <c r="AL522" s="491"/>
      <c r="AM522" s="455"/>
      <c r="AN522" s="454"/>
      <c r="AO522" s="454"/>
      <c r="AP522" s="454"/>
      <c r="AQ522" s="450"/>
      <c r="AR522" s="450">
        <f>SUM(AQ517:AQ521)</f>
        <v>113.7</v>
      </c>
      <c r="AS522" s="456"/>
      <c r="AT522" s="454"/>
      <c r="AU522" s="526"/>
      <c r="AV522" s="455"/>
      <c r="AW522" s="454"/>
      <c r="AX522" s="454"/>
      <c r="AY522" s="454"/>
      <c r="AZ522" s="450"/>
      <c r="BA522" s="450">
        <f>SUM(AZ517:AZ521)</f>
        <v>173.2</v>
      </c>
      <c r="BB522" s="456"/>
      <c r="BC522" s="454"/>
      <c r="BD522" s="526"/>
      <c r="BE522" s="455"/>
      <c r="BF522" s="454"/>
      <c r="BG522" s="454"/>
      <c r="BH522" s="454"/>
      <c r="BI522" s="450"/>
      <c r="BJ522" s="450">
        <f>SUM(BI517:BI521)</f>
        <v>168.10000000000002</v>
      </c>
      <c r="BK522" s="456"/>
      <c r="BL522" s="454"/>
      <c r="BM522" s="526"/>
      <c r="BN522" s="455"/>
      <c r="BO522" s="454"/>
      <c r="BP522" s="454"/>
      <c r="BQ522" s="454"/>
      <c r="BR522" s="450"/>
      <c r="BS522" s="450">
        <f>SUM(BR517:BR521)</f>
        <v>159.9</v>
      </c>
      <c r="BT522" s="456"/>
      <c r="BU522" s="454"/>
      <c r="BV522" s="526"/>
      <c r="BW522" s="455"/>
      <c r="BX522" s="454"/>
      <c r="BY522" s="454"/>
      <c r="BZ522" s="454"/>
      <c r="CA522" s="450"/>
      <c r="CB522" s="450">
        <f>SUM(CA517:CA521)</f>
        <v>100.8</v>
      </c>
      <c r="CC522" s="456"/>
      <c r="CD522" s="454"/>
      <c r="CE522" s="526"/>
      <c r="CF522" s="455"/>
      <c r="CG522" s="454"/>
      <c r="CH522" s="454"/>
      <c r="CI522" s="454"/>
      <c r="CJ522" s="450"/>
      <c r="CK522" s="450">
        <f>SUM(CJ517:CJ521)</f>
        <v>128.80000000000001</v>
      </c>
      <c r="CL522" s="456"/>
      <c r="CM522" s="454"/>
      <c r="CN522" s="526"/>
      <c r="CO522" s="455"/>
      <c r="CP522" s="454"/>
      <c r="CQ522" s="454"/>
      <c r="CR522" s="454"/>
      <c r="CS522" s="450"/>
      <c r="CT522" s="450">
        <f>SUM(CS517:CS521)</f>
        <v>29.6</v>
      </c>
      <c r="CU522" s="456"/>
      <c r="CV522" s="454"/>
      <c r="CW522" s="526"/>
      <c r="CX522" s="455"/>
      <c r="CY522" s="454"/>
      <c r="CZ522" s="454"/>
      <c r="DA522" s="454"/>
      <c r="DB522" s="450"/>
      <c r="DC522" s="450">
        <f>SUM(DB517:DB521)</f>
        <v>106.3</v>
      </c>
      <c r="DD522" s="456"/>
      <c r="DE522" s="454"/>
      <c r="DF522" s="526"/>
      <c r="DG522" s="455"/>
      <c r="DH522" s="454"/>
      <c r="DI522" s="454"/>
      <c r="DJ522" s="454"/>
      <c r="DK522" s="450"/>
      <c r="DL522" s="450">
        <f>SUM(DK517:DK521)</f>
        <v>94.8</v>
      </c>
      <c r="DM522" s="456"/>
      <c r="DN522" s="454"/>
      <c r="DO522" s="535"/>
      <c r="DP522" s="455"/>
      <c r="DQ522" s="454"/>
      <c r="DR522" s="454"/>
      <c r="DS522" s="454"/>
      <c r="DT522" s="450"/>
      <c r="DU522" s="450">
        <f>SUM(DT517:DT521)</f>
        <v>167.89999999999998</v>
      </c>
      <c r="DV522" s="456"/>
      <c r="DW522" s="454"/>
      <c r="DX522" s="455"/>
      <c r="DY522" s="455"/>
      <c r="DZ522" s="454"/>
      <c r="EA522" s="454"/>
      <c r="EB522" s="454"/>
      <c r="EC522" s="450"/>
      <c r="ED522" s="450" t="e">
        <f>SUM(EC517:EC521)</f>
        <v>#N/A</v>
      </c>
      <c r="EE522" s="456"/>
      <c r="EF522" s="454"/>
      <c r="EG522" s="526"/>
      <c r="EH522" s="455"/>
      <c r="EI522" s="454"/>
      <c r="EJ522" s="454"/>
      <c r="EK522" s="454"/>
      <c r="EL522" s="450"/>
      <c r="EM522" s="450">
        <f>SUM(EL517:EL521)</f>
        <v>110.99999999999999</v>
      </c>
      <c r="EN522" s="456"/>
      <c r="EO522" s="454"/>
      <c r="EP522" s="526"/>
      <c r="EQ522" s="455"/>
      <c r="ER522" s="454"/>
      <c r="ES522" s="454"/>
      <c r="ET522" s="454"/>
      <c r="EU522" s="450"/>
      <c r="EV522" s="450">
        <f>SUM(EU517:EU521)</f>
        <v>215.89999999999998</v>
      </c>
      <c r="EW522" s="456"/>
      <c r="EX522" s="454"/>
      <c r="EY522" s="455"/>
      <c r="EZ522" s="455"/>
      <c r="FA522" s="454"/>
      <c r="FB522" s="454"/>
      <c r="FC522" s="454"/>
      <c r="FD522" s="450"/>
      <c r="FE522" s="450" t="e">
        <f>SUM(FD517:FD521)</f>
        <v>#N/A</v>
      </c>
      <c r="FF522" s="456"/>
      <c r="FG522" s="454"/>
      <c r="FH522" s="526"/>
      <c r="FI522" s="455"/>
      <c r="FJ522" s="454"/>
      <c r="FK522" s="454"/>
      <c r="FL522" s="454"/>
      <c r="FM522" s="450"/>
      <c r="FN522" s="450">
        <f>SUM(FM517:FM521)</f>
        <v>55.2</v>
      </c>
      <c r="FO522" s="456"/>
      <c r="FP522" s="454"/>
      <c r="FQ522" s="491"/>
      <c r="FR522" s="455"/>
      <c r="FS522" s="454"/>
      <c r="FT522" s="454"/>
      <c r="FU522" s="454"/>
      <c r="FV522" s="450"/>
      <c r="FW522" s="450">
        <f>SUM(FV517:FV521)</f>
        <v>119.5</v>
      </c>
      <c r="FX522" s="456"/>
      <c r="FY522" s="454"/>
      <c r="FZ522" s="491"/>
      <c r="GA522" s="455"/>
      <c r="GB522" s="454"/>
      <c r="GC522" s="454"/>
      <c r="GD522" s="454"/>
      <c r="GE522" s="450"/>
      <c r="GF522" s="450">
        <f>SUM(GE517:GE521)</f>
        <v>144.30000000000001</v>
      </c>
      <c r="GG522" s="456"/>
      <c r="GH522" s="454"/>
      <c r="GI522" s="526"/>
      <c r="GJ522" s="455"/>
      <c r="GK522" s="454"/>
      <c r="GL522" s="454"/>
      <c r="GM522" s="454"/>
      <c r="GN522" s="450"/>
      <c r="GO522" s="450">
        <f>SUM(GN517:GN521)</f>
        <v>83.9</v>
      </c>
      <c r="GP522" s="456"/>
      <c r="GQ522" s="454"/>
      <c r="GR522" s="526"/>
      <c r="GS522" s="455"/>
      <c r="GT522" s="454"/>
      <c r="GU522" s="454"/>
      <c r="GV522" s="454"/>
      <c r="GW522" s="454"/>
      <c r="GX522" s="450">
        <f>SUM(GW517:GW521)</f>
        <v>88.6</v>
      </c>
      <c r="GY522" s="456"/>
      <c r="GZ522" s="454"/>
      <c r="HA522" s="535"/>
      <c r="HB522" s="455"/>
      <c r="HC522" s="454"/>
      <c r="HD522" s="454"/>
      <c r="HE522" s="454"/>
      <c r="HF522" s="450"/>
      <c r="HG522" s="450">
        <f>SUM(HF517:HF521)</f>
        <v>87.5</v>
      </c>
      <c r="HH522" s="456"/>
      <c r="HI522" s="454"/>
      <c r="HJ522" s="526"/>
      <c r="HK522" s="455"/>
      <c r="HL522" s="454"/>
      <c r="HM522" s="454"/>
      <c r="HN522" s="454"/>
      <c r="HO522" s="454"/>
      <c r="HP522" s="450">
        <f>SUM(HO517:HO521)</f>
        <v>72.599999999999994</v>
      </c>
      <c r="HQ522" s="456"/>
      <c r="HR522" s="454"/>
      <c r="HS522" s="491"/>
      <c r="HT522" s="455"/>
      <c r="HU522" s="454"/>
      <c r="HV522" s="454"/>
      <c r="HW522" s="454"/>
      <c r="HX522" s="450"/>
      <c r="HY522" s="450">
        <f>SUM(HX517:HX521)</f>
        <v>102.80000000000001</v>
      </c>
      <c r="HZ522" s="456"/>
      <c r="IA522" s="454"/>
      <c r="IB522" s="526"/>
      <c r="IC522" s="455"/>
      <c r="ID522" s="454"/>
      <c r="IE522" s="454"/>
      <c r="IF522" s="454"/>
      <c r="IG522" s="454"/>
      <c r="IH522" s="450">
        <f>SUM(IG517:IG521)</f>
        <v>119.20000000000002</v>
      </c>
      <c r="II522" s="456"/>
      <c r="IJ522" s="454"/>
      <c r="IK522" s="526"/>
      <c r="IL522" s="455"/>
      <c r="IM522" s="454"/>
      <c r="IN522" s="454"/>
      <c r="IO522" s="454"/>
      <c r="IP522" s="450"/>
      <c r="IQ522" s="450">
        <f>SUM(IP517:IP521)</f>
        <v>205.45</v>
      </c>
      <c r="IR522" s="456"/>
      <c r="IS522" s="454"/>
      <c r="IT522" s="526"/>
      <c r="IU522" s="455"/>
      <c r="IV522" s="454"/>
      <c r="IW522" s="454"/>
      <c r="IX522" s="454"/>
      <c r="IY522" s="450"/>
      <c r="IZ522" s="450">
        <f>SUM(IY517:IY521)</f>
        <v>135.30000000000001</v>
      </c>
      <c r="JA522" s="456"/>
      <c r="JB522" s="454"/>
      <c r="JC522" s="526"/>
      <c r="JD522" s="455"/>
      <c r="JE522" s="454"/>
      <c r="JF522" s="454"/>
      <c r="JG522" s="454"/>
      <c r="JH522" s="450"/>
      <c r="JI522" s="450">
        <f>SUM(JH517:JH521)</f>
        <v>136.9</v>
      </c>
      <c r="JJ522" s="456"/>
      <c r="JK522" s="454"/>
      <c r="JL522" s="526"/>
      <c r="JM522" s="455"/>
      <c r="JN522" s="454"/>
      <c r="JO522" s="454"/>
      <c r="JP522" s="454"/>
      <c r="JQ522" s="450"/>
      <c r="JR522" s="450">
        <f>SUM(JQ517:JQ521)</f>
        <v>231.49999999999997</v>
      </c>
      <c r="JS522" s="456"/>
      <c r="JT522" s="454"/>
      <c r="JU522" s="526"/>
      <c r="JV522" s="455"/>
      <c r="JW522" s="454"/>
      <c r="JX522" s="454"/>
      <c r="JY522" s="454"/>
      <c r="JZ522" s="450"/>
      <c r="KA522" s="450">
        <f>SUM(JZ517:JZ521)</f>
        <v>169.89999999999998</v>
      </c>
      <c r="KB522" s="456"/>
      <c r="KC522" s="454"/>
      <c r="KD522" s="526"/>
      <c r="KE522" s="455"/>
      <c r="KF522" s="454"/>
      <c r="KG522" s="454"/>
      <c r="KH522" s="454"/>
      <c r="KI522" s="450"/>
      <c r="KJ522" s="450">
        <f>SUM(KI517:KI521)</f>
        <v>52</v>
      </c>
      <c r="KK522" s="456"/>
      <c r="KL522" s="454"/>
      <c r="KM522" s="526"/>
      <c r="KN522" s="455"/>
      <c r="KO522" s="454"/>
      <c r="KP522" s="454"/>
      <c r="KQ522" s="454"/>
      <c r="KR522" s="454"/>
      <c r="KS522" s="450">
        <f>SUM(KR517:KR521)</f>
        <v>109.60000000000001</v>
      </c>
      <c r="KT522" s="456"/>
      <c r="KU522" s="454"/>
      <c r="KV522" s="526"/>
      <c r="KW522" s="455"/>
      <c r="KX522" s="454"/>
      <c r="KY522" s="454"/>
      <c r="KZ522" s="454"/>
      <c r="LA522" s="450"/>
      <c r="LB522" s="450">
        <f>SUM(LA517:LA521)</f>
        <v>177.79999999999998</v>
      </c>
      <c r="LC522" s="456"/>
      <c r="LD522" s="454"/>
      <c r="LE522" s="526"/>
      <c r="LF522" s="455"/>
      <c r="LG522" s="454"/>
      <c r="LH522" s="454"/>
      <c r="LI522" s="454"/>
      <c r="LJ522" s="450"/>
      <c r="LK522" s="450">
        <f>SUM(LJ517:LJ521)</f>
        <v>87</v>
      </c>
      <c r="LL522" s="456"/>
      <c r="LM522" s="454"/>
      <c r="LN522" s="526"/>
      <c r="LO522" s="455"/>
      <c r="LP522" s="454"/>
      <c r="LQ522" s="454"/>
      <c r="LR522" s="454"/>
      <c r="LS522" s="450"/>
      <c r="LT522" s="450">
        <f>SUM(LS517:LS521)</f>
        <v>71.399999999999991</v>
      </c>
      <c r="LU522" s="456"/>
      <c r="LV522" s="454"/>
      <c r="LW522" s="526"/>
      <c r="LX522" s="455"/>
      <c r="LY522" s="454"/>
      <c r="LZ522" s="454"/>
      <c r="MA522" s="454"/>
      <c r="MB522" s="450"/>
      <c r="MC522" s="450">
        <f>SUM(MB517:MB521)</f>
        <v>54</v>
      </c>
      <c r="MD522" s="456"/>
      <c r="ME522" s="454"/>
      <c r="MF522" s="527"/>
      <c r="MG522" s="455"/>
      <c r="MH522" s="454"/>
      <c r="MI522" s="454"/>
      <c r="MJ522" s="454"/>
      <c r="MK522" s="450"/>
      <c r="ML522" s="450">
        <f>SUM(MK517:MK521)</f>
        <v>98.1</v>
      </c>
      <c r="MM522" s="456"/>
      <c r="MN522" s="454"/>
      <c r="MO522" s="526"/>
      <c r="MP522" s="455"/>
      <c r="MQ522" s="454"/>
      <c r="MR522" s="454"/>
      <c r="MS522" s="454"/>
      <c r="MT522" s="450"/>
      <c r="MU522" s="450">
        <f>SUM(MT517:MT521)</f>
        <v>18.600000000000001</v>
      </c>
      <c r="MV522" s="456"/>
      <c r="MW522" s="454"/>
      <c r="MX522" s="526"/>
      <c r="MY522" s="455"/>
      <c r="MZ522" s="454"/>
      <c r="NA522" s="454"/>
      <c r="NB522" s="454"/>
      <c r="NC522" s="450"/>
      <c r="ND522" s="450">
        <f>SUM(NC517:NC521)</f>
        <v>143.9</v>
      </c>
      <c r="NE522" s="456"/>
      <c r="NF522" s="454"/>
      <c r="NG522" s="526"/>
      <c r="NH522" s="455"/>
      <c r="NI522" s="454"/>
      <c r="NJ522" s="454"/>
      <c r="NK522" s="454"/>
      <c r="NL522" s="450"/>
      <c r="NM522" s="450">
        <f>SUM(NL517:NL521)</f>
        <v>32.9</v>
      </c>
      <c r="NN522" s="456"/>
      <c r="NO522" s="454"/>
      <c r="NP522" s="526"/>
      <c r="NQ522" s="455"/>
      <c r="NR522" s="454"/>
      <c r="NS522" s="454"/>
      <c r="NT522" s="454"/>
      <c r="NU522" s="450"/>
      <c r="NV522" s="450">
        <f>SUM(NU517:NU521)</f>
        <v>23.400000000000002</v>
      </c>
      <c r="NW522" s="456"/>
      <c r="NX522" s="454"/>
      <c r="NY522" s="491"/>
      <c r="NZ522" s="455"/>
      <c r="OA522" s="455"/>
      <c r="OB522" s="454"/>
      <c r="OC522" s="454"/>
      <c r="OD522" s="454"/>
      <c r="OE522" s="450">
        <f>SUM(OD517:OD521)</f>
        <v>28.200000000000003</v>
      </c>
      <c r="OF522" s="456"/>
      <c r="OG522" s="454"/>
      <c r="OH522" s="526"/>
      <c r="OI522" s="455"/>
      <c r="OJ522" s="454"/>
      <c r="OK522" s="454"/>
      <c r="OL522" s="454"/>
      <c r="OM522" s="450"/>
      <c r="ON522" s="450">
        <f>SUM(OM517:OM521)</f>
        <v>21.599999999999998</v>
      </c>
      <c r="OO522" s="456"/>
      <c r="OP522" s="454"/>
      <c r="OQ522" s="491"/>
      <c r="OR522" s="455"/>
      <c r="OS522" s="454"/>
      <c r="OT522" s="454"/>
      <c r="OU522" s="454"/>
      <c r="OV522" s="450"/>
      <c r="OW522" s="450">
        <f>SUM(OV517:OV521)</f>
        <v>145.9</v>
      </c>
      <c r="OX522" s="456"/>
      <c r="OY522" s="454"/>
      <c r="OZ522" s="526"/>
      <c r="PA522" s="455"/>
      <c r="PB522" s="454"/>
      <c r="PC522" s="454"/>
      <c r="PD522" s="454"/>
      <c r="PE522" s="450"/>
      <c r="PF522" s="450">
        <f>SUM(PE517:PE521)</f>
        <v>43</v>
      </c>
      <c r="PG522" s="456"/>
      <c r="PH522" s="454"/>
      <c r="PI522" s="526"/>
      <c r="PJ522" s="455"/>
      <c r="PK522" s="454"/>
      <c r="PL522" s="454"/>
      <c r="PM522" s="454"/>
      <c r="PN522" s="450"/>
      <c r="PO522" s="450">
        <f>SUM(PN517:PN521)</f>
        <v>136.5</v>
      </c>
      <c r="PP522" s="456"/>
      <c r="PQ522" s="454"/>
      <c r="PR522" s="491"/>
      <c r="PS522" s="455"/>
      <c r="PT522" s="454"/>
      <c r="PU522" s="454"/>
      <c r="PV522" s="454"/>
      <c r="PW522" s="450"/>
      <c r="PX522" s="450">
        <f>SUM(PW517:PW521)</f>
        <v>167.4</v>
      </c>
      <c r="PY522" s="456"/>
      <c r="PZ522" s="454"/>
      <c r="QA522" s="526"/>
      <c r="QB522" s="455"/>
      <c r="QC522" s="454"/>
      <c r="QD522" s="454"/>
      <c r="QE522" s="454"/>
      <c r="QF522" s="450"/>
      <c r="QG522" s="450">
        <f>SUM(QF517:QF521)</f>
        <v>109</v>
      </c>
      <c r="QH522" s="456"/>
      <c r="QI522" s="454"/>
      <c r="QJ522" s="491"/>
      <c r="QK522" s="455"/>
      <c r="QL522" s="454"/>
      <c r="QM522" s="454"/>
      <c r="QN522" s="454"/>
      <c r="QO522" s="450"/>
      <c r="QP522" s="450">
        <f>SUM(QO517:QO521)</f>
        <v>87.899999999999991</v>
      </c>
      <c r="QQ522" s="456"/>
      <c r="QR522" s="454"/>
      <c r="QS522" s="526"/>
      <c r="QT522" s="455"/>
      <c r="QU522" s="454"/>
      <c r="QV522" s="454"/>
      <c r="QW522" s="454"/>
      <c r="QX522" s="450"/>
      <c r="QY522" s="450">
        <f>SUM(QX517:QX521)</f>
        <v>146</v>
      </c>
      <c r="QZ522" s="456"/>
      <c r="RA522" s="454"/>
      <c r="RB522" s="491"/>
      <c r="RC522" s="455"/>
      <c r="RD522" s="454"/>
      <c r="RE522" s="454"/>
      <c r="RF522" s="454"/>
      <c r="RG522" s="450"/>
      <c r="RH522" s="450">
        <f>SUM(RG517:RG521)</f>
        <v>70.2</v>
      </c>
      <c r="RI522" s="456"/>
      <c r="RJ522" s="454"/>
      <c r="RK522" s="455"/>
      <c r="RL522" s="455"/>
      <c r="RM522" s="455"/>
      <c r="RN522" s="454"/>
      <c r="RO522" s="454"/>
      <c r="RP522" s="454"/>
      <c r="RQ522" s="450" t="e">
        <f>SUM(RP517:RP521)</f>
        <v>#N/A</v>
      </c>
      <c r="RR522" s="456"/>
      <c r="RS522" s="454"/>
      <c r="RT522" s="526"/>
      <c r="RU522" s="455"/>
      <c r="RV522" s="454"/>
      <c r="RW522" s="454"/>
      <c r="RX522" s="454"/>
      <c r="RY522" s="450"/>
      <c r="RZ522" s="450">
        <f>SUM(RY517:RY521)</f>
        <v>139.79999999999998</v>
      </c>
      <c r="SA522" s="486"/>
      <c r="SB522" s="454"/>
      <c r="SC522" s="526"/>
      <c r="SD522" s="455"/>
      <c r="SE522" s="454"/>
      <c r="SF522" s="454"/>
      <c r="SG522" s="454"/>
      <c r="SH522" s="450"/>
      <c r="SI522" s="450">
        <f>SUM(SH517:SH521)</f>
        <v>75.900000000000006</v>
      </c>
      <c r="SJ522" s="486"/>
      <c r="SK522" s="454"/>
      <c r="SL522" s="526"/>
      <c r="SM522" s="455"/>
      <c r="SN522" s="454"/>
      <c r="SO522" s="454"/>
      <c r="SP522" s="454"/>
      <c r="SQ522" s="450"/>
      <c r="SR522" s="450">
        <f>SUM(SQ517:SQ521)</f>
        <v>134.70000000000002</v>
      </c>
      <c r="SS522" s="486"/>
      <c r="ST522" s="454"/>
      <c r="SU522" s="526"/>
      <c r="SV522" s="455"/>
      <c r="SW522" s="454"/>
      <c r="SX522" s="454"/>
      <c r="SY522" s="454"/>
      <c r="SZ522" s="450"/>
      <c r="TA522" s="450">
        <f>SUM(SZ517:SZ521)</f>
        <v>166.3</v>
      </c>
      <c r="TB522" s="486"/>
      <c r="TC522" s="454"/>
      <c r="TD522" s="526"/>
      <c r="TE522" s="455"/>
      <c r="TF522" s="454"/>
      <c r="TG522" s="454"/>
      <c r="TH522" s="454"/>
      <c r="TI522" s="454"/>
      <c r="TJ522" s="450">
        <f>SUM(TI517:TI521)</f>
        <v>152.69999999999999</v>
      </c>
      <c r="TK522" s="486"/>
      <c r="TL522" s="454"/>
      <c r="TM522" s="526"/>
      <c r="TN522" s="455"/>
      <c r="TO522" s="454"/>
      <c r="TP522" s="454"/>
      <c r="TQ522" s="454"/>
      <c r="TR522" s="450"/>
      <c r="TS522" s="450">
        <f>SUM(TR517:TR521)</f>
        <v>9.6</v>
      </c>
      <c r="TT522" s="486"/>
      <c r="TU522" s="454"/>
      <c r="TV522" s="455"/>
      <c r="TW522" s="455"/>
      <c r="TX522" s="454"/>
      <c r="TY522" s="454"/>
      <c r="TZ522" s="454"/>
      <c r="UA522" s="450"/>
      <c r="UB522" s="450" t="e">
        <f>SUM(UA517:UA521)</f>
        <v>#N/A</v>
      </c>
      <c r="UC522" s="486"/>
      <c r="UD522" s="454"/>
      <c r="UE522" s="526"/>
      <c r="UF522" s="455"/>
      <c r="UG522" s="454"/>
      <c r="UH522" s="454"/>
      <c r="UI522" s="454"/>
      <c r="UJ522" s="450"/>
      <c r="UK522" s="450">
        <f>SUM(UJ517:UJ521)</f>
        <v>30.599999999999998</v>
      </c>
      <c r="UL522" s="486"/>
      <c r="UM522" s="454"/>
      <c r="UN522" s="455"/>
      <c r="UO522" s="455"/>
      <c r="UP522" s="454"/>
      <c r="UQ522" s="454"/>
      <c r="UR522" s="454"/>
      <c r="US522" s="450"/>
      <c r="UT522" s="450" t="e">
        <f>SUM(US517:US521)</f>
        <v>#N/A</v>
      </c>
      <c r="UU522" s="486"/>
      <c r="UV522" s="454"/>
      <c r="UW522" s="526"/>
      <c r="UX522" s="455"/>
      <c r="UY522" s="454"/>
      <c r="UZ522" s="454"/>
      <c r="VA522" s="454"/>
      <c r="VB522" s="450"/>
      <c r="VC522" s="450">
        <f>SUM(VB517:VB521)</f>
        <v>102.5</v>
      </c>
      <c r="VD522" s="486"/>
      <c r="VE522" s="454"/>
      <c r="VF522" s="455"/>
      <c r="VG522" s="455"/>
      <c r="VH522" s="454"/>
      <c r="VI522" s="454"/>
      <c r="VJ522" s="454"/>
      <c r="VK522" s="450"/>
      <c r="VL522" s="450" t="e">
        <f>SUM(VK517:VK521)</f>
        <v>#N/A</v>
      </c>
      <c r="VM522" s="486"/>
      <c r="VN522" s="454"/>
      <c r="VO522" s="526"/>
      <c r="VP522" s="455"/>
      <c r="VQ522" s="454"/>
      <c r="VR522" s="454"/>
      <c r="VS522" s="454"/>
      <c r="VT522" s="450"/>
      <c r="VU522" s="450">
        <f>SUM(VT517:VT521)</f>
        <v>90.1</v>
      </c>
      <c r="VV522" s="486"/>
      <c r="VW522" s="454"/>
      <c r="VX522" s="455"/>
      <c r="VY522" s="455"/>
      <c r="VZ522" s="455"/>
      <c r="WA522" s="454"/>
      <c r="WB522" s="454"/>
      <c r="WC522" s="454"/>
      <c r="WD522" s="450" t="e">
        <f>SUM(WC517:WC521)</f>
        <v>#N/A</v>
      </c>
      <c r="WE522" s="486"/>
      <c r="WF522" s="454"/>
      <c r="WG522" s="526"/>
      <c r="WH522" s="455"/>
      <c r="WI522" s="454"/>
      <c r="WJ522" s="454"/>
      <c r="WK522" s="454"/>
      <c r="WL522" s="454"/>
      <c r="WM522" s="450">
        <f>SUM(WL517:WL521)</f>
        <v>112.89999999999999</v>
      </c>
      <c r="WN522" s="486"/>
      <c r="WO522" s="454"/>
      <c r="WP522" s="526"/>
      <c r="WQ522" s="454"/>
      <c r="WR522" s="454"/>
      <c r="WS522" s="454"/>
      <c r="WT522" s="454"/>
      <c r="WU522" s="450"/>
      <c r="WV522" s="450">
        <f>SUM(WU517:WU521)</f>
        <v>128.5</v>
      </c>
      <c r="WW522" s="486"/>
      <c r="WX522" s="454"/>
      <c r="WY522" s="526"/>
      <c r="WZ522" s="455"/>
      <c r="XA522" s="454"/>
      <c r="XB522" s="454"/>
      <c r="XC522" s="454"/>
      <c r="XD522" s="454"/>
      <c r="XE522" s="450">
        <f>SUM(XD517:XD521)</f>
        <v>18.2</v>
      </c>
      <c r="XF522" s="486"/>
      <c r="XG522" s="454"/>
      <c r="XH522" s="455"/>
      <c r="XI522" s="455"/>
      <c r="XJ522" s="455"/>
      <c r="XK522" s="454"/>
      <c r="XL522" s="454"/>
      <c r="XM522" s="454"/>
      <c r="XN522" s="450" t="e">
        <f>SUM(XM517:XM521)</f>
        <v>#N/A</v>
      </c>
      <c r="XO522" s="486"/>
      <c r="XP522" s="454"/>
      <c r="XQ522" s="526"/>
      <c r="XR522" s="455"/>
      <c r="XS522" s="454"/>
      <c r="XT522" s="454"/>
      <c r="XU522" s="454"/>
      <c r="XV522" s="450"/>
      <c r="XW522" s="450">
        <f>SUM(XV517:XV521)</f>
        <v>32.4</v>
      </c>
      <c r="XX522" s="486"/>
      <c r="XY522" s="454"/>
      <c r="XZ522" s="526"/>
      <c r="YA522" s="455"/>
      <c r="YB522" s="454"/>
      <c r="YC522" s="454"/>
      <c r="YD522" s="454"/>
      <c r="YE522" s="454"/>
      <c r="YF522" s="450">
        <f>SUM(YE517:YE521)</f>
        <v>103.19999999999999</v>
      </c>
      <c r="YG522" s="486"/>
      <c r="YH522" s="454"/>
      <c r="YI522" s="526"/>
      <c r="YJ522" s="455"/>
      <c r="YK522" s="454"/>
      <c r="YL522" s="454"/>
      <c r="YM522" s="454"/>
      <c r="YN522" s="450"/>
      <c r="YO522" s="450">
        <f>SUM(YN517:YN521)</f>
        <v>93.4</v>
      </c>
      <c r="YP522" s="486"/>
      <c r="YQ522" s="454"/>
      <c r="YR522" s="455"/>
      <c r="YS522" s="455"/>
      <c r="YT522" s="455"/>
      <c r="YU522" s="454"/>
      <c r="YV522" s="454"/>
      <c r="YW522" s="454"/>
      <c r="YX522" s="450" t="e">
        <f>SUM(YW517:YW521)</f>
        <v>#N/A</v>
      </c>
      <c r="YY522" s="486"/>
      <c r="YZ522" s="454"/>
      <c r="ZA522" s="455"/>
      <c r="ZB522" s="455"/>
      <c r="ZC522" s="455"/>
      <c r="ZD522" s="454"/>
      <c r="ZE522" s="454"/>
      <c r="ZF522" s="454"/>
      <c r="ZG522" s="450" t="e">
        <f>SUM(ZF517:ZF521)</f>
        <v>#N/A</v>
      </c>
      <c r="ZH522" s="486"/>
      <c r="ZI522" s="454"/>
      <c r="ZJ522" s="491"/>
      <c r="ZK522" s="455"/>
      <c r="ZL522" s="455"/>
      <c r="ZM522" s="454"/>
      <c r="ZN522" s="454"/>
      <c r="ZO522" s="454"/>
      <c r="ZP522" s="450">
        <f>SUM(ZO517:ZO521)</f>
        <v>20.3</v>
      </c>
      <c r="ZQ522" s="486"/>
      <c r="ZR522" s="454"/>
      <c r="ZS522" s="455"/>
      <c r="ZT522" s="455"/>
      <c r="ZU522" s="454"/>
      <c r="ZV522" s="454"/>
      <c r="ZW522" s="454"/>
      <c r="ZX522" s="450"/>
      <c r="ZY522" s="450" t="e">
        <f>SUM(ZX517:ZX521)</f>
        <v>#N/A</v>
      </c>
      <c r="ZZ522" s="486"/>
      <c r="AAA522" s="454"/>
      <c r="AAB522" s="455"/>
      <c r="AAC522" s="455"/>
      <c r="AAD522" s="454"/>
      <c r="AAE522" s="454"/>
      <c r="AAF522" s="454"/>
      <c r="AAG522" s="450"/>
      <c r="AAH522" s="450" t="e">
        <f>SUM(AAG517:AAG521)</f>
        <v>#N/A</v>
      </c>
      <c r="AAI522" s="486"/>
      <c r="AAJ522" s="454"/>
      <c r="AAK522" s="455"/>
      <c r="AAL522" s="455"/>
      <c r="AAM522" s="454"/>
      <c r="AAN522" s="454"/>
      <c r="AAO522" s="454"/>
      <c r="AAP522" s="450"/>
      <c r="AAQ522" s="450" t="e">
        <f>SUM(AAP517:AAP521)</f>
        <v>#N/A</v>
      </c>
      <c r="AAR522" s="486"/>
      <c r="AAS522" s="454"/>
      <c r="AAT522" s="455"/>
      <c r="AAU522" s="455"/>
      <c r="AAV522" s="454"/>
      <c r="AAW522" s="454"/>
      <c r="AAX522" s="454"/>
      <c r="AAY522" s="450"/>
      <c r="AAZ522" s="450" t="e">
        <f>SUM(AAY517:AAY521)</f>
        <v>#N/A</v>
      </c>
      <c r="ABA522" s="486"/>
      <c r="ABB522" s="454"/>
      <c r="ABC522" s="455"/>
      <c r="ABD522" s="455"/>
      <c r="ABE522" s="454"/>
      <c r="ABF522" s="454"/>
      <c r="ABG522" s="454"/>
      <c r="ABH522" s="450"/>
      <c r="ABI522" s="450" t="e">
        <f>SUM(ABH517:ABH521)</f>
        <v>#N/A</v>
      </c>
      <c r="ABJ522" s="486"/>
      <c r="ABK522" s="454"/>
      <c r="ABL522" s="455"/>
      <c r="ABM522" s="455"/>
      <c r="ABN522" s="454"/>
      <c r="ABO522" s="454"/>
      <c r="ABP522" s="454"/>
      <c r="ABQ522" s="450"/>
      <c r="ABR522" s="450" t="e">
        <f>SUM(ABQ517:ABQ521)</f>
        <v>#N/A</v>
      </c>
      <c r="ABS522" s="486"/>
      <c r="ABT522" s="454"/>
      <c r="ABU522" s="455"/>
      <c r="ABV522" s="455"/>
      <c r="ABW522" s="454"/>
      <c r="ABX522" s="454"/>
      <c r="ABY522" s="454"/>
      <c r="ABZ522" s="450"/>
      <c r="ACA522" s="450" t="e">
        <f>SUM(ABZ517:ABZ521)</f>
        <v>#N/A</v>
      </c>
      <c r="ACB522" s="486"/>
      <c r="ACC522" s="454"/>
      <c r="ACD522" s="455"/>
      <c r="ACE522" s="455"/>
      <c r="ACF522" s="454"/>
      <c r="ACG522" s="454"/>
      <c r="ACH522" s="454"/>
      <c r="ACI522" s="450"/>
      <c r="ACJ522" s="450" t="e">
        <f>SUM(ACI517:ACI521)</f>
        <v>#N/A</v>
      </c>
      <c r="ACK522" s="486"/>
      <c r="ACL522" s="454"/>
      <c r="ACM522" s="455"/>
      <c r="ACN522" s="455"/>
      <c r="ACO522" s="454"/>
      <c r="ACP522" s="454"/>
      <c r="ACQ522" s="454"/>
      <c r="ACR522" s="450"/>
      <c r="ACS522" s="450" t="e">
        <f>SUM(ACR517:ACR521)</f>
        <v>#N/A</v>
      </c>
      <c r="ACT522" s="486"/>
      <c r="ACU522" s="454"/>
      <c r="ACV522" s="491"/>
      <c r="ACW522" s="455"/>
      <c r="ACX522" s="454"/>
      <c r="ACY522" s="454"/>
      <c r="ACZ522" s="454"/>
      <c r="ADA522" s="450"/>
      <c r="ADB522" s="450">
        <f>SUM(ADA517:ADA521)</f>
        <v>28.8</v>
      </c>
      <c r="ADC522" s="486"/>
      <c r="ADD522" s="454"/>
      <c r="ADE522" s="526"/>
      <c r="ADF522" s="455"/>
      <c r="ADG522" s="454"/>
      <c r="ADH522" s="454"/>
      <c r="ADI522" s="454"/>
      <c r="ADJ522" s="454"/>
      <c r="ADK522" s="450">
        <f>SUM(ADJ517:ADJ521)</f>
        <v>113.70000000000002</v>
      </c>
      <c r="ADL522" s="486"/>
      <c r="ADM522" s="454"/>
      <c r="ADN522" s="526"/>
      <c r="ADO522" s="455"/>
      <c r="ADP522" s="454"/>
      <c r="ADQ522" s="454"/>
      <c r="ADR522" s="454"/>
      <c r="ADS522" s="450"/>
      <c r="ADT522" s="450">
        <f>SUM(ADS517:ADS521)</f>
        <v>115.3</v>
      </c>
      <c r="ADU522" s="486"/>
      <c r="ADV522" s="454"/>
      <c r="ADW522" s="526"/>
      <c r="ADX522" s="455"/>
      <c r="ADY522" s="455"/>
      <c r="ADZ522" s="454"/>
      <c r="AEA522" s="454"/>
      <c r="AEB522" s="454"/>
      <c r="AEC522" s="450">
        <f>SUM(AEB517:AEB521)</f>
        <v>43.8</v>
      </c>
      <c r="AED522" s="486"/>
      <c r="AEE522" s="454"/>
      <c r="AEF522" s="526"/>
      <c r="AEG522" s="455"/>
      <c r="AEH522" s="454"/>
      <c r="AEI522" s="454"/>
      <c r="AEJ522" s="454"/>
      <c r="AEK522" s="454"/>
      <c r="AEL522" s="450">
        <f>SUM(AEK517:AEK521)</f>
        <v>44.7</v>
      </c>
      <c r="AEM522" s="486"/>
      <c r="AEN522" s="454"/>
      <c r="AEO522" s="526"/>
      <c r="AEP522" s="455"/>
      <c r="AEQ522" s="454"/>
      <c r="AER522" s="454"/>
      <c r="AES522" s="454"/>
      <c r="AET522" s="454"/>
      <c r="AEU522" s="450">
        <f>SUM(AET517:AET521)</f>
        <v>17.7</v>
      </c>
      <c r="AEV522" s="486"/>
      <c r="AEW522" s="454"/>
      <c r="AEX522" s="526"/>
      <c r="AEY522" s="455"/>
      <c r="AEZ522" s="454"/>
      <c r="AFA522" s="454"/>
      <c r="AFB522" s="454"/>
      <c r="AFC522" s="450"/>
      <c r="AFD522" s="450">
        <f>SUM(AFC517:AFC521)</f>
        <v>34</v>
      </c>
      <c r="AFE522" s="486"/>
      <c r="AFF522" s="454"/>
      <c r="AFG522" s="526"/>
      <c r="AFH522" s="455"/>
      <c r="AFI522" s="454"/>
      <c r="AFJ522" s="454"/>
      <c r="AFK522" s="454"/>
      <c r="AFL522" s="450"/>
      <c r="AFM522" s="450">
        <f>SUM(AFL517:AFL521)</f>
        <v>25.2</v>
      </c>
      <c r="AFN522" s="486"/>
      <c r="AFO522" s="454"/>
      <c r="AFP522" s="526"/>
      <c r="AFQ522" s="455"/>
      <c r="AFR522" s="454"/>
      <c r="AFS522" s="454"/>
      <c r="AFT522" s="454"/>
      <c r="AFU522" s="450"/>
      <c r="AFV522" s="450">
        <f>SUM(AFU517:AFU521)</f>
        <v>70.199999999999989</v>
      </c>
      <c r="AFW522" s="486"/>
      <c r="AFX522" s="454"/>
      <c r="AFY522" s="528"/>
      <c r="AFZ522" s="455"/>
      <c r="AGA522" s="454"/>
      <c r="AGB522" s="454"/>
      <c r="AGC522" s="454"/>
      <c r="AGD522" s="450"/>
      <c r="AGE522" s="450">
        <f>SUM(AGD517:AGD521)</f>
        <v>25.2</v>
      </c>
      <c r="AGF522" s="486"/>
      <c r="AGG522" s="454"/>
      <c r="AGH522" s="526"/>
      <c r="AGI522" s="455"/>
      <c r="AGJ522" s="454"/>
      <c r="AGK522" s="454"/>
      <c r="AGL522" s="454"/>
      <c r="AGM522" s="450"/>
      <c r="AGN522" s="450">
        <f>SUM(AGM517:AGM521)</f>
        <v>89.200000000000017</v>
      </c>
      <c r="AGO522" s="486"/>
      <c r="AGP522" s="454"/>
      <c r="AGQ522" s="526"/>
      <c r="AGR522" s="455"/>
      <c r="AGS522" s="454"/>
      <c r="AGT522" s="454"/>
      <c r="AGU522" s="454"/>
      <c r="AGV522" s="450"/>
      <c r="AGW522" s="450">
        <f>SUM(AGV517:AGV521)</f>
        <v>104.5</v>
      </c>
      <c r="AGX522" s="486"/>
      <c r="AGY522" s="454"/>
      <c r="AGZ522" s="527"/>
      <c r="AHA522" s="455"/>
      <c r="AHB522" s="454"/>
      <c r="AHC522" s="454"/>
      <c r="AHD522" s="454"/>
      <c r="AHE522" s="450"/>
      <c r="AHF522" s="450">
        <f>SUM(AHE517:AHE521)</f>
        <v>34</v>
      </c>
      <c r="AHG522" s="486"/>
      <c r="AHH522" s="495"/>
      <c r="AHI522" s="496"/>
      <c r="AHJ522" s="496"/>
      <c r="AHK522" s="495"/>
      <c r="AHL522" s="495"/>
      <c r="AHM522" s="495"/>
      <c r="AHN522" s="481"/>
      <c r="AHO522" s="481"/>
      <c r="AHP522" s="496"/>
      <c r="AHQ522" s="495"/>
      <c r="AHR522" s="513"/>
      <c r="AHS522" s="496"/>
      <c r="AHT522" s="495"/>
      <c r="AHU522" s="495"/>
      <c r="AHV522" s="495"/>
      <c r="AHW522" s="481"/>
      <c r="AHX522" s="481"/>
      <c r="AHY522" s="496"/>
      <c r="AHZ522" s="495"/>
      <c r="AIA522" s="513"/>
      <c r="AIB522" s="496"/>
      <c r="AIC522" s="495"/>
      <c r="AID522" s="495"/>
      <c r="AIE522" s="495"/>
      <c r="AIF522" s="481"/>
      <c r="AIG522" s="481"/>
      <c r="AIH522" s="496"/>
      <c r="AII522" s="263"/>
      <c r="AIJ522" s="433"/>
      <c r="AIK522" s="264"/>
      <c r="AIL522" s="264"/>
      <c r="AIM522" s="263"/>
      <c r="AIN522" s="264"/>
      <c r="AIO522" s="264"/>
      <c r="AIP522" s="210"/>
      <c r="AIQ522" s="264"/>
    </row>
    <row r="523" spans="1:927" s="16" customFormat="1" ht="15">
      <c r="A523" s="454" t="s">
        <v>100</v>
      </c>
      <c r="B523" s="490" t="s">
        <v>1922</v>
      </c>
      <c r="C523" s="455"/>
      <c r="D523" s="523">
        <f>IF(C523="Kopman",1.8,1)</f>
        <v>1</v>
      </c>
      <c r="E523" s="492">
        <f>VLOOKUP(B523,$A$563:$F$2022,6,FALSE)</f>
        <v>0</v>
      </c>
      <c r="F523" s="454" t="s">
        <v>61</v>
      </c>
      <c r="G523" s="450">
        <f>E523*1.5*D523</f>
        <v>0</v>
      </c>
      <c r="H523" s="450"/>
      <c r="I523" s="456"/>
      <c r="J523" s="454" t="s">
        <v>100</v>
      </c>
      <c r="K523" s="525" t="s">
        <v>469</v>
      </c>
      <c r="L523" s="455"/>
      <c r="M523" s="523">
        <f>IF(L523="Kopman",1.8,1)</f>
        <v>1</v>
      </c>
      <c r="N523" s="492">
        <f>VLOOKUP(K523,$A$563:$F$2022,6,FALSE)</f>
        <v>8</v>
      </c>
      <c r="O523" s="454" t="s">
        <v>61</v>
      </c>
      <c r="P523" s="450">
        <f>N523*1.5*M523</f>
        <v>12</v>
      </c>
      <c r="Q523" s="450"/>
      <c r="R523" s="456"/>
      <c r="S523" s="454" t="s">
        <v>100</v>
      </c>
      <c r="T523" s="525" t="s">
        <v>1448</v>
      </c>
      <c r="U523" s="455"/>
      <c r="V523" s="523">
        <f>IF(U523="Kopman",1.8,1)</f>
        <v>1</v>
      </c>
      <c r="W523" s="492">
        <f>VLOOKUP(T523,$A$563:$F$2022,6,FALSE)</f>
        <v>22</v>
      </c>
      <c r="X523" s="454" t="s">
        <v>61</v>
      </c>
      <c r="Y523" s="450">
        <f>W523*1.5*V523</f>
        <v>33</v>
      </c>
      <c r="Z523" s="450"/>
      <c r="AA523" s="456"/>
      <c r="AB523" s="454" t="s">
        <v>100</v>
      </c>
      <c r="AC523" s="525" t="s">
        <v>1448</v>
      </c>
      <c r="AD523" s="455"/>
      <c r="AE523" s="523">
        <f>IF(AD523="Kopman",1.8,1)</f>
        <v>1</v>
      </c>
      <c r="AF523" s="492">
        <f>VLOOKUP(AC523,$A$563:$F$2022,6,FALSE)</f>
        <v>22</v>
      </c>
      <c r="AG523" s="454" t="s">
        <v>61</v>
      </c>
      <c r="AH523" s="450">
        <f>AF523*1.5*AE523</f>
        <v>33</v>
      </c>
      <c r="AI523" s="450"/>
      <c r="AJ523" s="456"/>
      <c r="AK523" s="454" t="s">
        <v>100</v>
      </c>
      <c r="AL523" s="490" t="s">
        <v>469</v>
      </c>
      <c r="AM523" s="455"/>
      <c r="AN523" s="523">
        <f>IF(AM523="Kopman",1.8,1)</f>
        <v>1</v>
      </c>
      <c r="AO523" s="492">
        <f>VLOOKUP(AL523,$A$563:$F$2022,6,FALSE)</f>
        <v>8</v>
      </c>
      <c r="AP523" s="454" t="s">
        <v>61</v>
      </c>
      <c r="AQ523" s="450">
        <f>AO523*1.5*AN523</f>
        <v>12</v>
      </c>
      <c r="AR523" s="450"/>
      <c r="AS523" s="456"/>
      <c r="AT523" s="454" t="s">
        <v>100</v>
      </c>
      <c r="AU523" s="525" t="s">
        <v>469</v>
      </c>
      <c r="AV523" s="455"/>
      <c r="AW523" s="523">
        <f>IF(AV523="Kopman",1.8,1)</f>
        <v>1</v>
      </c>
      <c r="AX523" s="492">
        <f>VLOOKUP(AU523,$A$563:$F$2022,6,FALSE)</f>
        <v>8</v>
      </c>
      <c r="AY523" s="454" t="s">
        <v>61</v>
      </c>
      <c r="AZ523" s="450">
        <f>AX523*1.5*AW523</f>
        <v>12</v>
      </c>
      <c r="BA523" s="450"/>
      <c r="BB523" s="456"/>
      <c r="BC523" s="454" t="s">
        <v>100</v>
      </c>
      <c r="BD523" s="525" t="s">
        <v>469</v>
      </c>
      <c r="BE523" s="455"/>
      <c r="BF523" s="523">
        <f>IF(BE523="Kopman",1.8,1)</f>
        <v>1</v>
      </c>
      <c r="BG523" s="492">
        <f>VLOOKUP(BD523,$A$563:$F$2022,6,FALSE)</f>
        <v>8</v>
      </c>
      <c r="BH523" s="454" t="s">
        <v>61</v>
      </c>
      <c r="BI523" s="450">
        <f>BG523*1.5*BF523</f>
        <v>12</v>
      </c>
      <c r="BJ523" s="450"/>
      <c r="BK523" s="456"/>
      <c r="BL523" s="454" t="s">
        <v>100</v>
      </c>
      <c r="BM523" s="525" t="s">
        <v>469</v>
      </c>
      <c r="BN523" s="455"/>
      <c r="BO523" s="523">
        <f>IF(BN523="Kopman",1.8,1)</f>
        <v>1</v>
      </c>
      <c r="BP523" s="492">
        <f>VLOOKUP(BM523,$A$563:$F$2022,6,FALSE)</f>
        <v>8</v>
      </c>
      <c r="BQ523" s="454" t="s">
        <v>61</v>
      </c>
      <c r="BR523" s="450">
        <f>BP523*1.5*BO523</f>
        <v>12</v>
      </c>
      <c r="BS523" s="450"/>
      <c r="BT523" s="456"/>
      <c r="BU523" s="454" t="s">
        <v>100</v>
      </c>
      <c r="BV523" s="525" t="s">
        <v>1922</v>
      </c>
      <c r="BW523" s="455"/>
      <c r="BX523" s="523">
        <f>IF(BW523="Kopman",1.8,1)</f>
        <v>1</v>
      </c>
      <c r="BY523" s="492">
        <f>VLOOKUP(BV523,$A$563:$F$2022,6,FALSE)</f>
        <v>0</v>
      </c>
      <c r="BZ523" s="454" t="s">
        <v>61</v>
      </c>
      <c r="CA523" s="450">
        <f>BY523*1.5*BX523</f>
        <v>0</v>
      </c>
      <c r="CB523" s="450"/>
      <c r="CC523" s="456"/>
      <c r="CD523" s="454" t="s">
        <v>100</v>
      </c>
      <c r="CE523" s="525" t="s">
        <v>1922</v>
      </c>
      <c r="CF523" s="455"/>
      <c r="CG523" s="523">
        <f>IF(CF523="Kopman",1.8,1)</f>
        <v>1</v>
      </c>
      <c r="CH523" s="492">
        <f>VLOOKUP(CE523,$A$563:$F$2022,6,FALSE)</f>
        <v>0</v>
      </c>
      <c r="CI523" s="454" t="s">
        <v>61</v>
      </c>
      <c r="CJ523" s="450">
        <f>CH523*1.5*CG523</f>
        <v>0</v>
      </c>
      <c r="CK523" s="450"/>
      <c r="CL523" s="456"/>
      <c r="CM523" s="454" t="s">
        <v>100</v>
      </c>
      <c r="CN523" s="525" t="s">
        <v>1448</v>
      </c>
      <c r="CO523" s="455"/>
      <c r="CP523" s="523">
        <f>IF(CO523="Kopman",1.8,1)</f>
        <v>1</v>
      </c>
      <c r="CQ523" s="492">
        <f>VLOOKUP(CN523,$A$563:$F$2022,6,FALSE)</f>
        <v>22</v>
      </c>
      <c r="CR523" s="454" t="s">
        <v>61</v>
      </c>
      <c r="CS523" s="450">
        <f>CQ523*1.5*CP523</f>
        <v>33</v>
      </c>
      <c r="CT523" s="450"/>
      <c r="CU523" s="456"/>
      <c r="CV523" s="454" t="s">
        <v>100</v>
      </c>
      <c r="CW523" s="525" t="s">
        <v>469</v>
      </c>
      <c r="CX523" s="455"/>
      <c r="CY523" s="523">
        <f>IF(CX523="Kopman",1.8,1)</f>
        <v>1</v>
      </c>
      <c r="CZ523" s="492">
        <f>VLOOKUP(CW523,$A$563:$F$2022,6,FALSE)</f>
        <v>8</v>
      </c>
      <c r="DA523" s="454" t="s">
        <v>61</v>
      </c>
      <c r="DB523" s="450">
        <f>CZ523*1.5*CY523</f>
        <v>12</v>
      </c>
      <c r="DC523" s="450"/>
      <c r="DD523" s="456"/>
      <c r="DE523" s="454" t="s">
        <v>100</v>
      </c>
      <c r="DF523" s="525" t="s">
        <v>469</v>
      </c>
      <c r="DG523" s="455"/>
      <c r="DH523" s="523">
        <f>IF(DG523="Kopman",1.8,1)</f>
        <v>1</v>
      </c>
      <c r="DI523" s="492">
        <f>VLOOKUP(DF523,$A$563:$F$2022,6,FALSE)</f>
        <v>8</v>
      </c>
      <c r="DJ523" s="454" t="s">
        <v>61</v>
      </c>
      <c r="DK523" s="450">
        <f>DI523*1.5*DH523</f>
        <v>12</v>
      </c>
      <c r="DL523" s="450"/>
      <c r="DM523" s="456"/>
      <c r="DN523" s="454" t="s">
        <v>100</v>
      </c>
      <c r="DO523" s="490" t="s">
        <v>699</v>
      </c>
      <c r="DP523" s="455"/>
      <c r="DQ523" s="523">
        <f>IF(DP523="Kopman",1.8,1)</f>
        <v>1</v>
      </c>
      <c r="DR523" s="492">
        <f>VLOOKUP(DO523,$A$563:$F$2022,6,FALSE)</f>
        <v>0</v>
      </c>
      <c r="DS523" s="454" t="s">
        <v>61</v>
      </c>
      <c r="DT523" s="450">
        <f>DR523*1.5*DQ523</f>
        <v>0</v>
      </c>
      <c r="DU523" s="450"/>
      <c r="DV523" s="456"/>
      <c r="DW523" s="454" t="s">
        <v>100</v>
      </c>
      <c r="DX523" s="506" t="s">
        <v>186</v>
      </c>
      <c r="DY523" s="455"/>
      <c r="DZ523" s="523">
        <f>IF(DY523="Kopman",1.8,1)</f>
        <v>1</v>
      </c>
      <c r="EA523" s="492" t="e">
        <f>VLOOKUP(DX523,$A$563:$F$2022,6,FALSE)</f>
        <v>#N/A</v>
      </c>
      <c r="EB523" s="454" t="s">
        <v>61</v>
      </c>
      <c r="EC523" s="450" t="e">
        <f>EA523*1.5*DZ523</f>
        <v>#N/A</v>
      </c>
      <c r="ED523" s="450"/>
      <c r="EE523" s="456"/>
      <c r="EF523" s="454" t="s">
        <v>100</v>
      </c>
      <c r="EG523" s="525" t="s">
        <v>1329</v>
      </c>
      <c r="EH523" s="455"/>
      <c r="EI523" s="523">
        <f>IF(EH523="Kopman",1.8,1)</f>
        <v>1</v>
      </c>
      <c r="EJ523" s="492">
        <f>VLOOKUP(EG523,$A$563:$F$2022,6,FALSE)</f>
        <v>26</v>
      </c>
      <c r="EK523" s="454" t="s">
        <v>61</v>
      </c>
      <c r="EL523" s="450">
        <f>EJ523*1.5*EI523</f>
        <v>39</v>
      </c>
      <c r="EM523" s="450"/>
      <c r="EN523" s="456"/>
      <c r="EO523" s="454" t="s">
        <v>100</v>
      </c>
      <c r="EP523" s="525" t="s">
        <v>469</v>
      </c>
      <c r="EQ523" s="455"/>
      <c r="ER523" s="523">
        <f>IF(EQ523="Kopman",1.8,1)</f>
        <v>1</v>
      </c>
      <c r="ES523" s="492">
        <f>VLOOKUP(EP523,$A$563:$F$2022,6,FALSE)</f>
        <v>8</v>
      </c>
      <c r="ET523" s="454" t="s">
        <v>61</v>
      </c>
      <c r="EU523" s="450">
        <f>ES523*1.5*ER523</f>
        <v>12</v>
      </c>
      <c r="EV523" s="450"/>
      <c r="EW523" s="456"/>
      <c r="EX523" s="454" t="s">
        <v>100</v>
      </c>
      <c r="EY523" s="506" t="s">
        <v>186</v>
      </c>
      <c r="EZ523" s="455"/>
      <c r="FA523" s="523">
        <f>IF(EZ523="Kopman",1.8,1)</f>
        <v>1</v>
      </c>
      <c r="FB523" s="492" t="e">
        <f>VLOOKUP(EY523,$A$563:$F$2022,6,FALSE)</f>
        <v>#N/A</v>
      </c>
      <c r="FC523" s="454" t="s">
        <v>61</v>
      </c>
      <c r="FD523" s="450" t="e">
        <f>FB523*1.5*FA523</f>
        <v>#N/A</v>
      </c>
      <c r="FE523" s="450"/>
      <c r="FF523" s="456"/>
      <c r="FG523" s="454" t="s">
        <v>100</v>
      </c>
      <c r="FH523" s="525" t="s">
        <v>1329</v>
      </c>
      <c r="FI523" s="455"/>
      <c r="FJ523" s="523">
        <f>IF(FI523="Kopman",1.8,1)</f>
        <v>1</v>
      </c>
      <c r="FK523" s="492">
        <f>VLOOKUP(FH523,$A$563:$F$2022,6,FALSE)</f>
        <v>26</v>
      </c>
      <c r="FL523" s="454" t="s">
        <v>61</v>
      </c>
      <c r="FM523" s="450">
        <f>FK523*1.5*FJ523</f>
        <v>39</v>
      </c>
      <c r="FN523" s="450"/>
      <c r="FO523" s="456"/>
      <c r="FP523" s="454" t="s">
        <v>100</v>
      </c>
      <c r="FQ523" s="490" t="s">
        <v>1838</v>
      </c>
      <c r="FR523" s="455" t="s">
        <v>2268</v>
      </c>
      <c r="FS523" s="523">
        <f>IF(FR523="Kopman",1.8,1)</f>
        <v>1.8</v>
      </c>
      <c r="FT523" s="492">
        <f>VLOOKUP(FQ523,$A$563:$F$2022,6,FALSE)</f>
        <v>68</v>
      </c>
      <c r="FU523" s="454" t="s">
        <v>61</v>
      </c>
      <c r="FV523" s="450">
        <f>FT523*1.5*FS523</f>
        <v>183.6</v>
      </c>
      <c r="FW523" s="450"/>
      <c r="FX523" s="456"/>
      <c r="FY523" s="454" t="s">
        <v>100</v>
      </c>
      <c r="FZ523" s="490" t="s">
        <v>469</v>
      </c>
      <c r="GA523" s="455"/>
      <c r="GB523" s="523">
        <f>IF(GA523="Kopman",1.8,1)</f>
        <v>1</v>
      </c>
      <c r="GC523" s="492">
        <f>VLOOKUP(FZ523,$A$563:$F$2022,6,FALSE)</f>
        <v>8</v>
      </c>
      <c r="GD523" s="454" t="s">
        <v>61</v>
      </c>
      <c r="GE523" s="450">
        <f>GC523*1.5*GB523</f>
        <v>12</v>
      </c>
      <c r="GF523" s="450"/>
      <c r="GG523" s="456"/>
      <c r="GH523" s="454" t="s">
        <v>100</v>
      </c>
      <c r="GI523" s="525" t="s">
        <v>1448</v>
      </c>
      <c r="GJ523" s="455"/>
      <c r="GK523" s="523">
        <f>IF(GJ523="Kopman",1.8,1)</f>
        <v>1</v>
      </c>
      <c r="GL523" s="492">
        <f>VLOOKUP(GI523,$A$563:$F$2022,6,FALSE)</f>
        <v>22</v>
      </c>
      <c r="GM523" s="454" t="s">
        <v>61</v>
      </c>
      <c r="GN523" s="450">
        <f>GL523*1.5*GK523</f>
        <v>33</v>
      </c>
      <c r="GO523" s="450"/>
      <c r="GP523" s="456"/>
      <c r="GQ523" s="454" t="s">
        <v>100</v>
      </c>
      <c r="GR523" s="525" t="s">
        <v>743</v>
      </c>
      <c r="GS523" s="455"/>
      <c r="GT523" s="523">
        <f>IF(GS523="Kopman",1.8,1)</f>
        <v>1</v>
      </c>
      <c r="GU523" s="492">
        <f>VLOOKUP(GR523,$A$563:$F$2022,6,FALSE)</f>
        <v>3</v>
      </c>
      <c r="GV523" s="454" t="s">
        <v>61</v>
      </c>
      <c r="GW523" s="450">
        <f>GU523*1.5</f>
        <v>4.5</v>
      </c>
      <c r="GX523" s="450"/>
      <c r="GY523" s="456"/>
      <c r="GZ523" s="454" t="s">
        <v>100</v>
      </c>
      <c r="HA523" s="490" t="s">
        <v>1922</v>
      </c>
      <c r="HB523" s="455"/>
      <c r="HC523" s="523">
        <f>IF(HB523="Kopman",1.8,1)</f>
        <v>1</v>
      </c>
      <c r="HD523" s="492">
        <f>VLOOKUP(HA523,$A$563:$F$2022,6,FALSE)</f>
        <v>0</v>
      </c>
      <c r="HE523" s="454" t="s">
        <v>61</v>
      </c>
      <c r="HF523" s="450">
        <f>HD523*1.5*HC523</f>
        <v>0</v>
      </c>
      <c r="HG523" s="450"/>
      <c r="HH523" s="456"/>
      <c r="HI523" s="454" t="s">
        <v>100</v>
      </c>
      <c r="HJ523" s="525" t="s">
        <v>736</v>
      </c>
      <c r="HK523" s="455"/>
      <c r="HL523" s="523">
        <f>IF(HK523="Kopman",1.8,1)</f>
        <v>1</v>
      </c>
      <c r="HM523" s="492">
        <f>VLOOKUP(HJ523,$A$563:$F$2022,6,FALSE)</f>
        <v>27</v>
      </c>
      <c r="HN523" s="454" t="s">
        <v>61</v>
      </c>
      <c r="HO523" s="450">
        <f>HM523*1.5</f>
        <v>40.5</v>
      </c>
      <c r="HP523" s="450"/>
      <c r="HQ523" s="456"/>
      <c r="HR523" s="454" t="s">
        <v>100</v>
      </c>
      <c r="HS523" s="490" t="s">
        <v>469</v>
      </c>
      <c r="HT523" s="455"/>
      <c r="HU523" s="523">
        <f>IF(HT523="Kopman",1.8,1)</f>
        <v>1</v>
      </c>
      <c r="HV523" s="492">
        <f>VLOOKUP(HS523,$A$563:$F$2022,6,FALSE)</f>
        <v>8</v>
      </c>
      <c r="HW523" s="454" t="s">
        <v>61</v>
      </c>
      <c r="HX523" s="450">
        <f>HV523*1.5*HU523</f>
        <v>12</v>
      </c>
      <c r="HY523" s="450"/>
      <c r="HZ523" s="456"/>
      <c r="IA523" s="454" t="s">
        <v>100</v>
      </c>
      <c r="IB523" s="525" t="s">
        <v>736</v>
      </c>
      <c r="IC523" s="455"/>
      <c r="ID523" s="523">
        <f>IF(IC523="Kopman",1.8,1)</f>
        <v>1</v>
      </c>
      <c r="IE523" s="492">
        <f>VLOOKUP(IB523,$A$563:$F$2022,6,FALSE)</f>
        <v>27</v>
      </c>
      <c r="IF523" s="454" t="s">
        <v>61</v>
      </c>
      <c r="IG523" s="450">
        <f>IE523*1.5</f>
        <v>40.5</v>
      </c>
      <c r="IH523" s="450"/>
      <c r="II523" s="456"/>
      <c r="IJ523" s="454" t="s">
        <v>100</v>
      </c>
      <c r="IK523" s="525" t="s">
        <v>1904</v>
      </c>
      <c r="IL523" s="455"/>
      <c r="IM523" s="523">
        <f>IF(IL523="Kopman",1.8,1)</f>
        <v>1</v>
      </c>
      <c r="IN523" s="492">
        <f>VLOOKUP(IK523,$A$563:$F$2022,6,FALSE)</f>
        <v>0</v>
      </c>
      <c r="IO523" s="454" t="s">
        <v>61</v>
      </c>
      <c r="IP523" s="450">
        <f>IN523*1.5*IM523</f>
        <v>0</v>
      </c>
      <c r="IQ523" s="450"/>
      <c r="IR523" s="456"/>
      <c r="IS523" s="454" t="s">
        <v>100</v>
      </c>
      <c r="IT523" s="525" t="s">
        <v>469</v>
      </c>
      <c r="IU523" s="455"/>
      <c r="IV523" s="523">
        <f>IF(IU523="Kopman",1.8,1)</f>
        <v>1</v>
      </c>
      <c r="IW523" s="492">
        <f>VLOOKUP(IT523,$A$563:$F$2022,6,FALSE)</f>
        <v>8</v>
      </c>
      <c r="IX523" s="454" t="s">
        <v>61</v>
      </c>
      <c r="IY523" s="450">
        <f>IW523*1.5*IV523</f>
        <v>12</v>
      </c>
      <c r="IZ523" s="450"/>
      <c r="JA523" s="456"/>
      <c r="JB523" s="454" t="s">
        <v>100</v>
      </c>
      <c r="JC523" s="525" t="s">
        <v>531</v>
      </c>
      <c r="JD523" s="455"/>
      <c r="JE523" s="523">
        <f>IF(JD523="Kopman",1.8,1)</f>
        <v>1</v>
      </c>
      <c r="JF523" s="492">
        <f>VLOOKUP(JC523,$A$563:$F$2022,6,FALSE)</f>
        <v>0</v>
      </c>
      <c r="JG523" s="454" t="s">
        <v>61</v>
      </c>
      <c r="JH523" s="450">
        <f>JF523*1.5*JE523</f>
        <v>0</v>
      </c>
      <c r="JI523" s="450"/>
      <c r="JJ523" s="456"/>
      <c r="JK523" s="454" t="s">
        <v>100</v>
      </c>
      <c r="JL523" s="525" t="s">
        <v>1329</v>
      </c>
      <c r="JM523" s="455"/>
      <c r="JN523" s="523">
        <f>IF(JM523="Kopman",1.8,1)</f>
        <v>1</v>
      </c>
      <c r="JO523" s="492">
        <f>VLOOKUP(JL523,$A$563:$F$2022,6,FALSE)</f>
        <v>26</v>
      </c>
      <c r="JP523" s="454" t="s">
        <v>61</v>
      </c>
      <c r="JQ523" s="450">
        <f>JO523*1.5*JN523</f>
        <v>39</v>
      </c>
      <c r="JR523" s="450"/>
      <c r="JS523" s="456"/>
      <c r="JT523" s="454" t="s">
        <v>100</v>
      </c>
      <c r="JU523" s="525" t="s">
        <v>694</v>
      </c>
      <c r="JV523" s="455"/>
      <c r="JW523" s="523">
        <f>IF(JV523="Kopman",1.8,1)</f>
        <v>1</v>
      </c>
      <c r="JX523" s="492">
        <f>VLOOKUP(JU523,$A$563:$F$2022,6,FALSE)</f>
        <v>0</v>
      </c>
      <c r="JY523" s="454" t="s">
        <v>61</v>
      </c>
      <c r="JZ523" s="450">
        <f>JX523*1.5*JW523</f>
        <v>0</v>
      </c>
      <c r="KA523" s="450"/>
      <c r="KB523" s="456"/>
      <c r="KC523" s="454" t="s">
        <v>100</v>
      </c>
      <c r="KD523" s="525" t="s">
        <v>707</v>
      </c>
      <c r="KE523" s="455"/>
      <c r="KF523" s="523">
        <f>IF(KE523="Kopman",1.8,1)</f>
        <v>1</v>
      </c>
      <c r="KG523" s="492">
        <f>VLOOKUP(KD523,$A$563:$F$2022,6,FALSE)</f>
        <v>0</v>
      </c>
      <c r="KH523" s="454" t="s">
        <v>61</v>
      </c>
      <c r="KI523" s="450">
        <f>KG523*1.5*KF523</f>
        <v>0</v>
      </c>
      <c r="KJ523" s="450"/>
      <c r="KK523" s="456"/>
      <c r="KL523" s="454" t="s">
        <v>100</v>
      </c>
      <c r="KM523" s="525" t="s">
        <v>951</v>
      </c>
      <c r="KN523" s="455"/>
      <c r="KO523" s="523">
        <f>IF(KN523="Kopman",1.8,1)</f>
        <v>1</v>
      </c>
      <c r="KP523" s="492">
        <f>VLOOKUP(KM523,$A$563:$F$2022,6,FALSE)</f>
        <v>11</v>
      </c>
      <c r="KQ523" s="454" t="s">
        <v>61</v>
      </c>
      <c r="KR523" s="450">
        <f>KP523*1.5</f>
        <v>16.5</v>
      </c>
      <c r="KS523" s="450"/>
      <c r="KT523" s="456"/>
      <c r="KU523" s="454" t="s">
        <v>100</v>
      </c>
      <c r="KV523" s="525" t="s">
        <v>469</v>
      </c>
      <c r="KW523" s="455"/>
      <c r="KX523" s="523">
        <f>IF(KW523="Kopman",1.8,1)</f>
        <v>1</v>
      </c>
      <c r="KY523" s="492">
        <f>VLOOKUP(KV523,$A$563:$F$2022,6,FALSE)</f>
        <v>8</v>
      </c>
      <c r="KZ523" s="454" t="s">
        <v>61</v>
      </c>
      <c r="LA523" s="450">
        <f>KY523*1.5*KX523</f>
        <v>12</v>
      </c>
      <c r="LB523" s="450"/>
      <c r="LC523" s="456"/>
      <c r="LD523" s="454" t="s">
        <v>100</v>
      </c>
      <c r="LE523" s="525" t="s">
        <v>992</v>
      </c>
      <c r="LF523" s="455"/>
      <c r="LG523" s="523">
        <f>IF(LF523="Kopman",1.8,1)</f>
        <v>1</v>
      </c>
      <c r="LH523" s="492">
        <f>VLOOKUP(LE523,$A$563:$F$2022,6,FALSE)</f>
        <v>0</v>
      </c>
      <c r="LI523" s="454" t="s">
        <v>61</v>
      </c>
      <c r="LJ523" s="450">
        <f>LH523*1.5*LG523</f>
        <v>0</v>
      </c>
      <c r="LK523" s="450"/>
      <c r="LL523" s="456"/>
      <c r="LM523" s="454" t="s">
        <v>100</v>
      </c>
      <c r="LN523" s="525" t="s">
        <v>469</v>
      </c>
      <c r="LO523" s="455"/>
      <c r="LP523" s="523">
        <f>IF(LO523="Kopman",1.8,1)</f>
        <v>1</v>
      </c>
      <c r="LQ523" s="492">
        <f>VLOOKUP(LN523,$A$563:$F$2022,6,FALSE)</f>
        <v>8</v>
      </c>
      <c r="LR523" s="454" t="s">
        <v>61</v>
      </c>
      <c r="LS523" s="450">
        <f>LQ523*1.5*LP523</f>
        <v>12</v>
      </c>
      <c r="LT523" s="450"/>
      <c r="LU523" s="456"/>
      <c r="LV523" s="454" t="s">
        <v>100</v>
      </c>
      <c r="LW523" s="525" t="s">
        <v>669</v>
      </c>
      <c r="LX523" s="455"/>
      <c r="LY523" s="523">
        <f>IF(LX523="Kopman",1.8,1)</f>
        <v>1</v>
      </c>
      <c r="LZ523" s="492">
        <f>VLOOKUP(LW523,$A$563:$F$2022,6,FALSE)</f>
        <v>0</v>
      </c>
      <c r="MA523" s="454" t="s">
        <v>61</v>
      </c>
      <c r="MB523" s="450">
        <f>LZ523*1.5*LY523</f>
        <v>0</v>
      </c>
      <c r="MC523" s="450"/>
      <c r="MD523" s="456"/>
      <c r="ME523" s="454" t="s">
        <v>100</v>
      </c>
      <c r="MF523" s="527" t="s">
        <v>1448</v>
      </c>
      <c r="MG523" s="455"/>
      <c r="MH523" s="523">
        <f>IF(MG523="Kopman",1.8,1)</f>
        <v>1</v>
      </c>
      <c r="MI523" s="492">
        <f>VLOOKUP(MF523,$A$563:$F$2022,6,FALSE)</f>
        <v>22</v>
      </c>
      <c r="MJ523" s="454" t="s">
        <v>61</v>
      </c>
      <c r="MK523" s="450">
        <f>MI523*1.5*MH523</f>
        <v>33</v>
      </c>
      <c r="ML523" s="450"/>
      <c r="MM523" s="456"/>
      <c r="MN523" s="454" t="s">
        <v>100</v>
      </c>
      <c r="MO523" s="525" t="s">
        <v>696</v>
      </c>
      <c r="MP523" s="455"/>
      <c r="MQ523" s="523">
        <f>IF(MP523="Kopman",1.8,1)</f>
        <v>1</v>
      </c>
      <c r="MR523" s="492">
        <f>VLOOKUP(MO523,$A$563:$F$2022,6,FALSE)</f>
        <v>0</v>
      </c>
      <c r="MS523" s="454" t="s">
        <v>61</v>
      </c>
      <c r="MT523" s="450">
        <f>MR523*1.5*MQ523</f>
        <v>0</v>
      </c>
      <c r="MU523" s="450"/>
      <c r="MV523" s="456"/>
      <c r="MW523" s="454" t="s">
        <v>100</v>
      </c>
      <c r="MX523" s="525" t="s">
        <v>1448</v>
      </c>
      <c r="MY523" s="455"/>
      <c r="MZ523" s="523">
        <f>IF(MY523="Kopman",1.8,1)</f>
        <v>1</v>
      </c>
      <c r="NA523" s="492">
        <f>VLOOKUP(MX523,$A$563:$F$2022,6,FALSE)</f>
        <v>22</v>
      </c>
      <c r="NB523" s="454" t="s">
        <v>61</v>
      </c>
      <c r="NC523" s="450">
        <f>NA523*1.5*MZ523</f>
        <v>33</v>
      </c>
      <c r="ND523" s="450"/>
      <c r="NE523" s="456"/>
      <c r="NF523" s="454" t="s">
        <v>100</v>
      </c>
      <c r="NG523" s="525" t="s">
        <v>1879</v>
      </c>
      <c r="NH523" s="455"/>
      <c r="NI523" s="523">
        <f>IF(NH523="Kopman",1.8,1)</f>
        <v>1</v>
      </c>
      <c r="NJ523" s="492">
        <f>VLOOKUP(NG523,$A$563:$F$2022,6,FALSE)</f>
        <v>26</v>
      </c>
      <c r="NK523" s="454" t="s">
        <v>61</v>
      </c>
      <c r="NL523" s="450">
        <f>NJ523*1.5*NI523</f>
        <v>39</v>
      </c>
      <c r="NM523" s="450"/>
      <c r="NN523" s="456"/>
      <c r="NO523" s="454" t="s">
        <v>100</v>
      </c>
      <c r="NP523" s="525" t="s">
        <v>743</v>
      </c>
      <c r="NQ523" s="455"/>
      <c r="NR523" s="523">
        <f>IF(NQ523="Kopman",1.8,1)</f>
        <v>1</v>
      </c>
      <c r="NS523" s="492">
        <f>VLOOKUP(NP523,$A$563:$F$2022,6,FALSE)</f>
        <v>3</v>
      </c>
      <c r="NT523" s="454" t="s">
        <v>61</v>
      </c>
      <c r="NU523" s="450">
        <f>NS523*1.5*NR523</f>
        <v>4.5</v>
      </c>
      <c r="NV523" s="450"/>
      <c r="NW523" s="456"/>
      <c r="NX523" s="454" t="s">
        <v>100</v>
      </c>
      <c r="NY523" s="490" t="s">
        <v>1447</v>
      </c>
      <c r="NZ523" s="455"/>
      <c r="OA523" s="455"/>
      <c r="OB523" s="492">
        <f>VLOOKUP(NY523,$A$563:$F$2022,6,FALSE)</f>
        <v>28</v>
      </c>
      <c r="OC523" s="454" t="s">
        <v>61</v>
      </c>
      <c r="OD523" s="450">
        <f>OB523*1.5</f>
        <v>42</v>
      </c>
      <c r="OE523" s="450"/>
      <c r="OF523" s="456"/>
      <c r="OG523" s="454" t="s">
        <v>100</v>
      </c>
      <c r="OH523" s="525" t="s">
        <v>469</v>
      </c>
      <c r="OI523" s="455"/>
      <c r="OJ523" s="523">
        <f>IF(OI523="Kopman",1.8,1)</f>
        <v>1</v>
      </c>
      <c r="OK523" s="492">
        <f>VLOOKUP(OH523,$A$563:$F$2022,6,FALSE)</f>
        <v>8</v>
      </c>
      <c r="OL523" s="454" t="s">
        <v>61</v>
      </c>
      <c r="OM523" s="450">
        <f>OK523*1.5*OJ523</f>
        <v>12</v>
      </c>
      <c r="ON523" s="450"/>
      <c r="OO523" s="456"/>
      <c r="OP523" s="454" t="s">
        <v>100</v>
      </c>
      <c r="OQ523" s="490" t="s">
        <v>469</v>
      </c>
      <c r="OR523" s="455"/>
      <c r="OS523" s="523">
        <f>IF(OR523="Kopman",1.8,1)</f>
        <v>1</v>
      </c>
      <c r="OT523" s="492">
        <f>VLOOKUP(OQ523,$A$563:$F$2022,6,FALSE)</f>
        <v>8</v>
      </c>
      <c r="OU523" s="454" t="s">
        <v>61</v>
      </c>
      <c r="OV523" s="450">
        <f>OT523*1.5*OS523</f>
        <v>12</v>
      </c>
      <c r="OW523" s="450"/>
      <c r="OX523" s="456"/>
      <c r="OY523" s="454" t="s">
        <v>100</v>
      </c>
      <c r="OZ523" s="525" t="s">
        <v>1448</v>
      </c>
      <c r="PA523" s="455"/>
      <c r="PB523" s="523">
        <f>IF(PA523="Kopman",1.8,1)</f>
        <v>1</v>
      </c>
      <c r="PC523" s="492">
        <f>VLOOKUP(OZ523,$A$563:$F$2022,6,FALSE)</f>
        <v>22</v>
      </c>
      <c r="PD523" s="454" t="s">
        <v>61</v>
      </c>
      <c r="PE523" s="450">
        <f>PC523*1.5*PB523</f>
        <v>33</v>
      </c>
      <c r="PF523" s="450"/>
      <c r="PG523" s="456"/>
      <c r="PH523" s="454" t="s">
        <v>100</v>
      </c>
      <c r="PI523" s="525" t="s">
        <v>469</v>
      </c>
      <c r="PJ523" s="455"/>
      <c r="PK523" s="523">
        <f>IF(PJ523="Kopman",1.8,1)</f>
        <v>1</v>
      </c>
      <c r="PL523" s="492">
        <f>VLOOKUP(PI523,$A$563:$F$2022,6,FALSE)</f>
        <v>8</v>
      </c>
      <c r="PM523" s="454" t="s">
        <v>61</v>
      </c>
      <c r="PN523" s="450">
        <f>PL523*1.5*PK523</f>
        <v>12</v>
      </c>
      <c r="PO523" s="450"/>
      <c r="PP523" s="456"/>
      <c r="PQ523" s="454" t="s">
        <v>100</v>
      </c>
      <c r="PR523" s="490" t="s">
        <v>469</v>
      </c>
      <c r="PS523" s="455"/>
      <c r="PT523" s="523">
        <f>IF(PS523="Kopman",1.8,1)</f>
        <v>1</v>
      </c>
      <c r="PU523" s="492">
        <f>VLOOKUP(PR523,$A$563:$F$2022,6,FALSE)</f>
        <v>8</v>
      </c>
      <c r="PV523" s="454" t="s">
        <v>61</v>
      </c>
      <c r="PW523" s="450">
        <f>PU523*1.5*PT523</f>
        <v>12</v>
      </c>
      <c r="PX523" s="450"/>
      <c r="PY523" s="456"/>
      <c r="PZ523" s="454" t="s">
        <v>100</v>
      </c>
      <c r="QA523" s="525" t="s">
        <v>469</v>
      </c>
      <c r="QB523" s="455"/>
      <c r="QC523" s="523">
        <f>IF(QB523="Kopman",1.8,1)</f>
        <v>1</v>
      </c>
      <c r="QD523" s="492">
        <f>VLOOKUP(QA523,$A$563:$F$2022,6,FALSE)</f>
        <v>8</v>
      </c>
      <c r="QE523" s="454" t="s">
        <v>61</v>
      </c>
      <c r="QF523" s="450">
        <f>QD523*1.5*QC523</f>
        <v>12</v>
      </c>
      <c r="QG523" s="450"/>
      <c r="QH523" s="456"/>
      <c r="QI523" s="454" t="s">
        <v>100</v>
      </c>
      <c r="QJ523" s="490" t="s">
        <v>469</v>
      </c>
      <c r="QK523" s="455"/>
      <c r="QL523" s="523">
        <f>IF(QK523="Kopman",1.8,1)</f>
        <v>1</v>
      </c>
      <c r="QM523" s="492">
        <f>VLOOKUP(QJ523,$A$563:$F$2022,6,FALSE)</f>
        <v>8</v>
      </c>
      <c r="QN523" s="454" t="s">
        <v>61</v>
      </c>
      <c r="QO523" s="450">
        <f>QM523*1.5*QL523</f>
        <v>12</v>
      </c>
      <c r="QP523" s="450"/>
      <c r="QQ523" s="456"/>
      <c r="QR523" s="454" t="s">
        <v>100</v>
      </c>
      <c r="QS523" s="525" t="s">
        <v>1922</v>
      </c>
      <c r="QT523" s="455"/>
      <c r="QU523" s="523">
        <f>IF(QT523="Kopman",1.8,1)</f>
        <v>1</v>
      </c>
      <c r="QV523" s="492">
        <f>VLOOKUP(QS523,$A$563:$F$2022,6,FALSE)</f>
        <v>0</v>
      </c>
      <c r="QW523" s="454" t="s">
        <v>61</v>
      </c>
      <c r="QX523" s="450">
        <f>QV523*1.5*QU523</f>
        <v>0</v>
      </c>
      <c r="QY523" s="450"/>
      <c r="QZ523" s="456"/>
      <c r="RA523" s="454" t="s">
        <v>100</v>
      </c>
      <c r="RB523" s="490" t="s">
        <v>547</v>
      </c>
      <c r="RC523" s="455"/>
      <c r="RD523" s="523">
        <f>IF(RC523="Kopman",1.8,1)</f>
        <v>1</v>
      </c>
      <c r="RE523" s="492">
        <f>VLOOKUP(RB523,$A$563:$F$2022,6,FALSE)</f>
        <v>5</v>
      </c>
      <c r="RF523" s="454" t="s">
        <v>61</v>
      </c>
      <c r="RG523" s="450">
        <f>RE523*1.5*RD523</f>
        <v>7.5</v>
      </c>
      <c r="RH523" s="450"/>
      <c r="RI523" s="456"/>
      <c r="RJ523" s="454" t="s">
        <v>100</v>
      </c>
      <c r="RK523" s="506" t="s">
        <v>186</v>
      </c>
      <c r="RL523" s="455"/>
      <c r="RM523" s="455"/>
      <c r="RN523" s="492" t="e">
        <f>VLOOKUP(RK523,$A$563:$F$2022,6,FALSE)</f>
        <v>#N/A</v>
      </c>
      <c r="RO523" s="454" t="s">
        <v>61</v>
      </c>
      <c r="RP523" s="450" t="e">
        <f>RN523*1.5</f>
        <v>#N/A</v>
      </c>
      <c r="RQ523" s="450"/>
      <c r="RR523" s="456"/>
      <c r="RS523" s="454" t="s">
        <v>100</v>
      </c>
      <c r="RT523" s="525" t="s">
        <v>469</v>
      </c>
      <c r="RU523" s="455"/>
      <c r="RV523" s="523">
        <f>IF(RU523="Kopman",1.8,1)</f>
        <v>1</v>
      </c>
      <c r="RW523" s="492">
        <f>VLOOKUP(RT523,$A$563:$F$2022,6,FALSE)</f>
        <v>8</v>
      </c>
      <c r="RX523" s="454" t="s">
        <v>61</v>
      </c>
      <c r="RY523" s="450">
        <f>RW523*1.5*RV523</f>
        <v>12</v>
      </c>
      <c r="RZ523" s="450"/>
      <c r="SA523" s="486"/>
      <c r="SB523" s="454" t="s">
        <v>100</v>
      </c>
      <c r="SC523" s="525" t="s">
        <v>527</v>
      </c>
      <c r="SD523" s="455"/>
      <c r="SE523" s="523">
        <f>IF(SD523="Kopman",1.8,1)</f>
        <v>1</v>
      </c>
      <c r="SF523" s="492">
        <f>VLOOKUP(SC523,$A$563:$F$2022,6,FALSE)</f>
        <v>0</v>
      </c>
      <c r="SG523" s="454" t="s">
        <v>61</v>
      </c>
      <c r="SH523" s="450">
        <f>SF523*1.5*SE523</f>
        <v>0</v>
      </c>
      <c r="SI523" s="450"/>
      <c r="SJ523" s="486"/>
      <c r="SK523" s="454" t="s">
        <v>100</v>
      </c>
      <c r="SL523" s="525" t="s">
        <v>469</v>
      </c>
      <c r="SM523" s="455"/>
      <c r="SN523" s="523">
        <f>IF(SM523="Kopman",1.8,1)</f>
        <v>1</v>
      </c>
      <c r="SO523" s="492">
        <f>VLOOKUP(SL523,$A$563:$F$2022,6,FALSE)</f>
        <v>8</v>
      </c>
      <c r="SP523" s="454" t="s">
        <v>61</v>
      </c>
      <c r="SQ523" s="450">
        <f>SO523*1.5*SN523</f>
        <v>12</v>
      </c>
      <c r="SR523" s="450"/>
      <c r="SS523" s="486"/>
      <c r="ST523" s="454" t="s">
        <v>100</v>
      </c>
      <c r="SU523" s="525" t="s">
        <v>696</v>
      </c>
      <c r="SV523" s="455"/>
      <c r="SW523" s="523">
        <f>IF(SV523="Kopman",1.8,1)</f>
        <v>1</v>
      </c>
      <c r="SX523" s="492">
        <f>VLOOKUP(SU523,$A$563:$F$2022,6,FALSE)</f>
        <v>0</v>
      </c>
      <c r="SY523" s="454" t="s">
        <v>61</v>
      </c>
      <c r="SZ523" s="450">
        <f>SX523*1.5*SW523</f>
        <v>0</v>
      </c>
      <c r="TA523" s="450"/>
      <c r="TB523" s="486"/>
      <c r="TC523" s="454" t="s">
        <v>100</v>
      </c>
      <c r="TD523" s="525" t="s">
        <v>469</v>
      </c>
      <c r="TE523" s="455"/>
      <c r="TF523" s="523">
        <f>IF(TE523="Kopman",1.8,1)</f>
        <v>1</v>
      </c>
      <c r="TG523" s="492">
        <f>VLOOKUP(TD523,$A$563:$F$2022,6,FALSE)</f>
        <v>8</v>
      </c>
      <c r="TH523" s="454" t="s">
        <v>61</v>
      </c>
      <c r="TI523" s="450">
        <f>TG523*1.5</f>
        <v>12</v>
      </c>
      <c r="TJ523" s="455"/>
      <c r="TK523" s="486"/>
      <c r="TL523" s="454" t="s">
        <v>100</v>
      </c>
      <c r="TM523" s="525" t="s">
        <v>1337</v>
      </c>
      <c r="TN523" s="455"/>
      <c r="TO523" s="523">
        <f>IF(TN523="Kopman",1.8,1)</f>
        <v>1</v>
      </c>
      <c r="TP523" s="492">
        <f>VLOOKUP(TM523,$A$563:$F$2022,6,FALSE)</f>
        <v>7</v>
      </c>
      <c r="TQ523" s="454" t="s">
        <v>61</v>
      </c>
      <c r="TR523" s="450">
        <f>TP523*1.5*TO523</f>
        <v>10.5</v>
      </c>
      <c r="TS523" s="450"/>
      <c r="TT523" s="486"/>
      <c r="TU523" s="454" t="s">
        <v>100</v>
      </c>
      <c r="TV523" s="506" t="s">
        <v>186</v>
      </c>
      <c r="TW523" s="455"/>
      <c r="TX523" s="523">
        <f>IF(TW523="Kopman",1.8,1)</f>
        <v>1</v>
      </c>
      <c r="TY523" s="492" t="e">
        <f>VLOOKUP(TV523,$A$563:$F$2022,6,FALSE)</f>
        <v>#N/A</v>
      </c>
      <c r="TZ523" s="454" t="s">
        <v>61</v>
      </c>
      <c r="UA523" s="450" t="e">
        <f>TY523*1.5*TX523</f>
        <v>#N/A</v>
      </c>
      <c r="UB523" s="450"/>
      <c r="UC523" s="486"/>
      <c r="UD523" s="454" t="s">
        <v>100</v>
      </c>
      <c r="UE523" s="525" t="s">
        <v>551</v>
      </c>
      <c r="UF523" s="455"/>
      <c r="UG523" s="523">
        <f>IF(UF523="Kopman",1.8,1)</f>
        <v>1</v>
      </c>
      <c r="UH523" s="492">
        <f>VLOOKUP(UE523,$A$563:$F$2022,6,FALSE)</f>
        <v>0</v>
      </c>
      <c r="UI523" s="454" t="s">
        <v>61</v>
      </c>
      <c r="UJ523" s="450">
        <f>UH523*1.5*UG523</f>
        <v>0</v>
      </c>
      <c r="UK523" s="450"/>
      <c r="UL523" s="486"/>
      <c r="UM523" s="454" t="s">
        <v>100</v>
      </c>
      <c r="UN523" s="506" t="s">
        <v>186</v>
      </c>
      <c r="UO523" s="455"/>
      <c r="UP523" s="523">
        <f>IF(UO523="Kopman",1.8,1)</f>
        <v>1</v>
      </c>
      <c r="UQ523" s="492" t="e">
        <f>VLOOKUP(UN523,$A$563:$F$2022,6,FALSE)</f>
        <v>#N/A</v>
      </c>
      <c r="UR523" s="454" t="s">
        <v>61</v>
      </c>
      <c r="US523" s="450" t="e">
        <f>UQ523*1.5*UP523</f>
        <v>#N/A</v>
      </c>
      <c r="UT523" s="450"/>
      <c r="UU523" s="486"/>
      <c r="UV523" s="454" t="s">
        <v>100</v>
      </c>
      <c r="UW523" s="525" t="s">
        <v>469</v>
      </c>
      <c r="UX523" s="455"/>
      <c r="UY523" s="523">
        <f>IF(UX523="Kopman",1.8,1)</f>
        <v>1</v>
      </c>
      <c r="UZ523" s="492">
        <f>VLOOKUP(UW523,$A$563:$F$2022,6,FALSE)</f>
        <v>8</v>
      </c>
      <c r="VA523" s="454" t="s">
        <v>61</v>
      </c>
      <c r="VB523" s="450">
        <f>UZ523*1.5*UY523</f>
        <v>12</v>
      </c>
      <c r="VC523" s="450"/>
      <c r="VD523" s="486"/>
      <c r="VE523" s="454" t="s">
        <v>100</v>
      </c>
      <c r="VF523" s="506" t="s">
        <v>186</v>
      </c>
      <c r="VG523" s="455"/>
      <c r="VH523" s="523">
        <f>IF(VG523="Kopman",1.8,1)</f>
        <v>1</v>
      </c>
      <c r="VI523" s="492" t="e">
        <f>VLOOKUP(VF523,$A$563:$F$2022,6,FALSE)</f>
        <v>#N/A</v>
      </c>
      <c r="VJ523" s="454" t="s">
        <v>61</v>
      </c>
      <c r="VK523" s="450" t="e">
        <f>VI523*1.5*VH523</f>
        <v>#N/A</v>
      </c>
      <c r="VL523" s="450"/>
      <c r="VM523" s="486"/>
      <c r="VN523" s="454" t="s">
        <v>100</v>
      </c>
      <c r="VO523" s="525" t="s">
        <v>469</v>
      </c>
      <c r="VP523" s="455"/>
      <c r="VQ523" s="523">
        <f>IF(VP523="Kopman",1.8,1)</f>
        <v>1</v>
      </c>
      <c r="VR523" s="492">
        <f>VLOOKUP(VO523,$A$563:$F$2022,6,FALSE)</f>
        <v>8</v>
      </c>
      <c r="VS523" s="454" t="s">
        <v>61</v>
      </c>
      <c r="VT523" s="450">
        <f>VR523*1.5*VQ523</f>
        <v>12</v>
      </c>
      <c r="VU523" s="450"/>
      <c r="VV523" s="486"/>
      <c r="VW523" s="454" t="s">
        <v>100</v>
      </c>
      <c r="VX523" s="506" t="s">
        <v>186</v>
      </c>
      <c r="VY523" s="455"/>
      <c r="VZ523" s="455"/>
      <c r="WA523" s="492" t="e">
        <f>VLOOKUP(VX523,$A$563:$F$2022,6,FALSE)</f>
        <v>#N/A</v>
      </c>
      <c r="WB523" s="454" t="s">
        <v>61</v>
      </c>
      <c r="WC523" s="450" t="e">
        <f>WA523*1.5</f>
        <v>#N/A</v>
      </c>
      <c r="WD523" s="455"/>
      <c r="WE523" s="486"/>
      <c r="WF523" s="454" t="s">
        <v>100</v>
      </c>
      <c r="WG523" s="525" t="s">
        <v>469</v>
      </c>
      <c r="WH523" s="455"/>
      <c r="WI523" s="523">
        <f>IF(WH523="Kopman",1.8,1)</f>
        <v>1</v>
      </c>
      <c r="WJ523" s="492">
        <f>VLOOKUP(WG523,$A$563:$F$2022,6,FALSE)</f>
        <v>8</v>
      </c>
      <c r="WK523" s="454" t="s">
        <v>61</v>
      </c>
      <c r="WL523" s="450">
        <f>WJ523*1.5</f>
        <v>12</v>
      </c>
      <c r="WM523" s="455"/>
      <c r="WN523" s="486"/>
      <c r="WO523" s="454" t="s">
        <v>100</v>
      </c>
      <c r="WP523" s="525" t="s">
        <v>1448</v>
      </c>
      <c r="WQ523" s="492"/>
      <c r="WR523" s="523">
        <f>IF(WQ523="Kopman",1.8,1)</f>
        <v>1</v>
      </c>
      <c r="WS523" s="492">
        <f>VLOOKUP(WP523,$A$563:$F$2022,6,FALSE)</f>
        <v>22</v>
      </c>
      <c r="WT523" s="454" t="s">
        <v>61</v>
      </c>
      <c r="WU523" s="450">
        <f>WS523*1.5*WR523</f>
        <v>33</v>
      </c>
      <c r="WV523" s="450"/>
      <c r="WW523" s="486"/>
      <c r="WX523" s="454" t="s">
        <v>100</v>
      </c>
      <c r="WY523" s="525" t="s">
        <v>1447</v>
      </c>
      <c r="WZ523" s="455"/>
      <c r="XA523" s="523">
        <f>IF(WZ523="Kopman",1.8,1)</f>
        <v>1</v>
      </c>
      <c r="XB523" s="492">
        <f>VLOOKUP(WY523,$A$563:$F$2022,6,FALSE)</f>
        <v>28</v>
      </c>
      <c r="XC523" s="454" t="s">
        <v>61</v>
      </c>
      <c r="XD523" s="450">
        <f>XB523*1.5</f>
        <v>42</v>
      </c>
      <c r="XE523" s="455"/>
      <c r="XF523" s="486"/>
      <c r="XG523" s="454" t="s">
        <v>100</v>
      </c>
      <c r="XH523" s="506" t="s">
        <v>186</v>
      </c>
      <c r="XI523" s="455"/>
      <c r="XJ523" s="455"/>
      <c r="XK523" s="492" t="e">
        <f>VLOOKUP(XH523,$A$563:$F$2022,6,FALSE)</f>
        <v>#N/A</v>
      </c>
      <c r="XL523" s="454" t="s">
        <v>61</v>
      </c>
      <c r="XM523" s="450" t="e">
        <f>XK523*1.5</f>
        <v>#N/A</v>
      </c>
      <c r="XN523" s="455"/>
      <c r="XO523" s="486"/>
      <c r="XP523" s="454" t="s">
        <v>100</v>
      </c>
      <c r="XQ523" s="525" t="s">
        <v>615</v>
      </c>
      <c r="XR523" s="455"/>
      <c r="XS523" s="523">
        <f>IF(XR523="Kopman",1.8,1)</f>
        <v>1</v>
      </c>
      <c r="XT523" s="492">
        <f>VLOOKUP(XQ523,$A$563:$F$2022,6,FALSE)</f>
        <v>39</v>
      </c>
      <c r="XU523" s="454" t="s">
        <v>61</v>
      </c>
      <c r="XV523" s="450">
        <f>XT523*1.5*XS523</f>
        <v>58.5</v>
      </c>
      <c r="XW523" s="450"/>
      <c r="XX523" s="486"/>
      <c r="XY523" s="454" t="s">
        <v>100</v>
      </c>
      <c r="XZ523" s="525" t="s">
        <v>469</v>
      </c>
      <c r="YA523" s="455"/>
      <c r="YB523" s="523">
        <f>IF(YA523="Kopman",1.8,1)</f>
        <v>1</v>
      </c>
      <c r="YC523" s="492">
        <f>VLOOKUP(XZ523,$A$563:$F$2022,6,FALSE)</f>
        <v>8</v>
      </c>
      <c r="YD523" s="454" t="s">
        <v>61</v>
      </c>
      <c r="YE523" s="450">
        <f>YC523*1.5</f>
        <v>12</v>
      </c>
      <c r="YF523" s="455"/>
      <c r="YG523" s="486"/>
      <c r="YH523" s="454" t="s">
        <v>100</v>
      </c>
      <c r="YI523" s="525" t="s">
        <v>736</v>
      </c>
      <c r="YJ523" s="455"/>
      <c r="YK523" s="523">
        <f>IF(YJ523="Kopman",1.8,1)</f>
        <v>1</v>
      </c>
      <c r="YL523" s="492">
        <f>VLOOKUP(YI523,$A$563:$F$2022,6,FALSE)</f>
        <v>27</v>
      </c>
      <c r="YM523" s="454" t="s">
        <v>61</v>
      </c>
      <c r="YN523" s="450">
        <f>YL523*1.5*YK523</f>
        <v>40.5</v>
      </c>
      <c r="YO523" s="450"/>
      <c r="YP523" s="486"/>
      <c r="YQ523" s="454" t="s">
        <v>100</v>
      </c>
      <c r="YR523" s="506" t="s">
        <v>186</v>
      </c>
      <c r="YS523" s="455"/>
      <c r="YT523" s="455"/>
      <c r="YU523" s="492" t="e">
        <f>VLOOKUP(YR523,$A$563:$F$2022,6,FALSE)</f>
        <v>#N/A</v>
      </c>
      <c r="YV523" s="454" t="s">
        <v>61</v>
      </c>
      <c r="YW523" s="450" t="e">
        <f>YU523*1.5</f>
        <v>#N/A</v>
      </c>
      <c r="YX523" s="455"/>
      <c r="YY523" s="486"/>
      <c r="YZ523" s="454" t="s">
        <v>100</v>
      </c>
      <c r="ZA523" s="506" t="s">
        <v>186</v>
      </c>
      <c r="ZB523" s="455"/>
      <c r="ZC523" s="455"/>
      <c r="ZD523" s="492" t="e">
        <f>VLOOKUP(ZA523,$A$563:$F$2022,6,FALSE)</f>
        <v>#N/A</v>
      </c>
      <c r="ZE523" s="454" t="s">
        <v>61</v>
      </c>
      <c r="ZF523" s="450" t="e">
        <f>ZD523*1.5</f>
        <v>#N/A</v>
      </c>
      <c r="ZG523" s="455"/>
      <c r="ZH523" s="486"/>
      <c r="ZI523" s="454" t="s">
        <v>100</v>
      </c>
      <c r="ZJ523" s="490" t="s">
        <v>736</v>
      </c>
      <c r="ZK523" s="455"/>
      <c r="ZL523" s="455"/>
      <c r="ZM523" s="492">
        <f>VLOOKUP(ZJ523,$A$563:$F$2022,6,FALSE)</f>
        <v>27</v>
      </c>
      <c r="ZN523" s="454" t="s">
        <v>61</v>
      </c>
      <c r="ZO523" s="450">
        <f>ZM523*1.5</f>
        <v>40.5</v>
      </c>
      <c r="ZP523" s="455"/>
      <c r="ZQ523" s="486"/>
      <c r="ZR523" s="454" t="s">
        <v>100</v>
      </c>
      <c r="ZS523" s="506" t="s">
        <v>186</v>
      </c>
      <c r="ZT523" s="455"/>
      <c r="ZU523" s="523">
        <f>IF(ZT523="Kopman",1.8,1)</f>
        <v>1</v>
      </c>
      <c r="ZV523" s="492" t="e">
        <f>VLOOKUP(ZS523,$A$563:$F$2022,6,FALSE)</f>
        <v>#N/A</v>
      </c>
      <c r="ZW523" s="454" t="s">
        <v>61</v>
      </c>
      <c r="ZX523" s="450" t="e">
        <f>ZV523*1.5*ZU523</f>
        <v>#N/A</v>
      </c>
      <c r="ZY523" s="450"/>
      <c r="ZZ523" s="486"/>
      <c r="AAA523" s="454" t="s">
        <v>100</v>
      </c>
      <c r="AAB523" s="506" t="s">
        <v>186</v>
      </c>
      <c r="AAC523" s="455"/>
      <c r="AAD523" s="523">
        <f>IF(AAC523="Kopman",1.8,1)</f>
        <v>1</v>
      </c>
      <c r="AAE523" s="492" t="e">
        <f>VLOOKUP(AAB523,$A$563:$F$2022,6,FALSE)</f>
        <v>#N/A</v>
      </c>
      <c r="AAF523" s="454" t="s">
        <v>61</v>
      </c>
      <c r="AAG523" s="450" t="e">
        <f>AAE523*1.5*AAD523</f>
        <v>#N/A</v>
      </c>
      <c r="AAH523" s="450"/>
      <c r="AAI523" s="486"/>
      <c r="AAJ523" s="454" t="s">
        <v>100</v>
      </c>
      <c r="AAK523" s="506" t="s">
        <v>186</v>
      </c>
      <c r="AAL523" s="455"/>
      <c r="AAM523" s="523">
        <f>IF(AAL523="Kopman",1.8,1)</f>
        <v>1</v>
      </c>
      <c r="AAN523" s="492" t="e">
        <f>VLOOKUP(AAK523,$A$563:$F$2022,6,FALSE)</f>
        <v>#N/A</v>
      </c>
      <c r="AAO523" s="454" t="s">
        <v>61</v>
      </c>
      <c r="AAP523" s="450" t="e">
        <f>AAN523*1.5*AAM523</f>
        <v>#N/A</v>
      </c>
      <c r="AAQ523" s="450"/>
      <c r="AAR523" s="486"/>
      <c r="AAS523" s="454" t="s">
        <v>100</v>
      </c>
      <c r="AAT523" s="506" t="s">
        <v>186</v>
      </c>
      <c r="AAU523" s="455"/>
      <c r="AAV523" s="523">
        <f>IF(AAU523="Kopman",1.8,1)</f>
        <v>1</v>
      </c>
      <c r="AAW523" s="492" t="e">
        <f>VLOOKUP(AAT523,$A$563:$F$2022,6,FALSE)</f>
        <v>#N/A</v>
      </c>
      <c r="AAX523" s="454" t="s">
        <v>61</v>
      </c>
      <c r="AAY523" s="450" t="e">
        <f>AAW523*1.5*AAV523</f>
        <v>#N/A</v>
      </c>
      <c r="AAZ523" s="450"/>
      <c r="ABA523" s="486"/>
      <c r="ABB523" s="454" t="s">
        <v>100</v>
      </c>
      <c r="ABC523" s="506" t="s">
        <v>186</v>
      </c>
      <c r="ABD523" s="455"/>
      <c r="ABE523" s="523">
        <f>IF(ABD523="Kopman",1.8,1)</f>
        <v>1</v>
      </c>
      <c r="ABF523" s="492" t="e">
        <f>VLOOKUP(ABC523,$A$563:$F$2022,6,FALSE)</f>
        <v>#N/A</v>
      </c>
      <c r="ABG523" s="454" t="s">
        <v>61</v>
      </c>
      <c r="ABH523" s="450" t="e">
        <f>ABF523*1.5*ABE523</f>
        <v>#N/A</v>
      </c>
      <c r="ABI523" s="450"/>
      <c r="ABJ523" s="486"/>
      <c r="ABK523" s="454" t="s">
        <v>100</v>
      </c>
      <c r="ABL523" s="506" t="s">
        <v>186</v>
      </c>
      <c r="ABM523" s="455"/>
      <c r="ABN523" s="523">
        <f>IF(ABM523="Kopman",1.8,1)</f>
        <v>1</v>
      </c>
      <c r="ABO523" s="492" t="e">
        <f>VLOOKUP(ABL523,$A$563:$F$2022,6,FALSE)</f>
        <v>#N/A</v>
      </c>
      <c r="ABP523" s="454" t="s">
        <v>61</v>
      </c>
      <c r="ABQ523" s="450" t="e">
        <f>ABO523*1.5*ABN523</f>
        <v>#N/A</v>
      </c>
      <c r="ABR523" s="450"/>
      <c r="ABS523" s="486"/>
      <c r="ABT523" s="454" t="s">
        <v>100</v>
      </c>
      <c r="ABU523" s="506" t="s">
        <v>186</v>
      </c>
      <c r="ABV523" s="455"/>
      <c r="ABW523" s="523">
        <f>IF(ABV523="Kopman",1.8,1)</f>
        <v>1</v>
      </c>
      <c r="ABX523" s="492" t="e">
        <f>VLOOKUP(ABU523,$A$563:$F$2022,6,FALSE)</f>
        <v>#N/A</v>
      </c>
      <c r="ABY523" s="454" t="s">
        <v>61</v>
      </c>
      <c r="ABZ523" s="450" t="e">
        <f>ABX523*1.5*ABW523</f>
        <v>#N/A</v>
      </c>
      <c r="ACA523" s="450"/>
      <c r="ACB523" s="486"/>
      <c r="ACC523" s="454" t="s">
        <v>100</v>
      </c>
      <c r="ACD523" s="506" t="s">
        <v>186</v>
      </c>
      <c r="ACE523" s="455"/>
      <c r="ACF523" s="523">
        <f>IF(ACE523="Kopman",1.8,1)</f>
        <v>1</v>
      </c>
      <c r="ACG523" s="492" t="e">
        <f>VLOOKUP(ACD523,$A$563:$F$2022,6,FALSE)</f>
        <v>#N/A</v>
      </c>
      <c r="ACH523" s="454" t="s">
        <v>61</v>
      </c>
      <c r="ACI523" s="450" t="e">
        <f>ACG523*1.5*ACF523</f>
        <v>#N/A</v>
      </c>
      <c r="ACJ523" s="450"/>
      <c r="ACK523" s="486"/>
      <c r="ACL523" s="454" t="s">
        <v>100</v>
      </c>
      <c r="ACM523" s="506" t="s">
        <v>186</v>
      </c>
      <c r="ACN523" s="455"/>
      <c r="ACO523" s="523">
        <f>IF(ACN523="Kopman",1.8,1)</f>
        <v>1</v>
      </c>
      <c r="ACP523" s="492" t="e">
        <f>VLOOKUP(ACM523,$A$563:$F$2022,6,FALSE)</f>
        <v>#N/A</v>
      </c>
      <c r="ACQ523" s="454" t="s">
        <v>61</v>
      </c>
      <c r="ACR523" s="450" t="e">
        <f>ACP523*1.5*ACO523</f>
        <v>#N/A</v>
      </c>
      <c r="ACS523" s="450"/>
      <c r="ACT523" s="486"/>
      <c r="ACU523" s="454" t="s">
        <v>100</v>
      </c>
      <c r="ACV523" s="490" t="s">
        <v>2073</v>
      </c>
      <c r="ACW523" s="455"/>
      <c r="ACX523" s="523">
        <f>IF(ACW523="Kopman",1.8,1)</f>
        <v>1</v>
      </c>
      <c r="ACY523" s="492">
        <f>VLOOKUP(ACV523,$A$563:$F$2022,6,FALSE)</f>
        <v>2</v>
      </c>
      <c r="ACZ523" s="454" t="s">
        <v>61</v>
      </c>
      <c r="ADA523" s="450">
        <f>ACY523*1.5*ACX523</f>
        <v>3</v>
      </c>
      <c r="ADB523" s="450"/>
      <c r="ADC523" s="486"/>
      <c r="ADD523" s="454" t="s">
        <v>100</v>
      </c>
      <c r="ADE523" s="525" t="s">
        <v>469</v>
      </c>
      <c r="ADF523" s="455"/>
      <c r="ADG523" s="523">
        <f>IF(ADF523="Kopman",1.8,1)</f>
        <v>1</v>
      </c>
      <c r="ADH523" s="492">
        <f>VLOOKUP(ADE523,$A$563:$F$2022,6,FALSE)</f>
        <v>8</v>
      </c>
      <c r="ADI523" s="454" t="s">
        <v>61</v>
      </c>
      <c r="ADJ523" s="450">
        <f>ADH523*1.5</f>
        <v>12</v>
      </c>
      <c r="ADK523" s="455"/>
      <c r="ADL523" s="486"/>
      <c r="ADM523" s="454" t="s">
        <v>100</v>
      </c>
      <c r="ADN523" s="525" t="s">
        <v>469</v>
      </c>
      <c r="ADO523" s="455"/>
      <c r="ADP523" s="523">
        <f>IF(ADO523="Kopman",1.8,1)</f>
        <v>1</v>
      </c>
      <c r="ADQ523" s="492">
        <f>VLOOKUP(ADN523,$A$563:$F$2022,6,FALSE)</f>
        <v>8</v>
      </c>
      <c r="ADR523" s="454" t="s">
        <v>61</v>
      </c>
      <c r="ADS523" s="450">
        <f>ADQ523*1.5*ADP523</f>
        <v>12</v>
      </c>
      <c r="ADT523" s="450"/>
      <c r="ADU523" s="486"/>
      <c r="ADV523" s="454" t="s">
        <v>100</v>
      </c>
      <c r="ADW523" s="525" t="s">
        <v>469</v>
      </c>
      <c r="ADX523" s="455"/>
      <c r="ADY523" s="455"/>
      <c r="ADZ523" s="492">
        <f>VLOOKUP(ADW523,$A$563:$F$2022,6,FALSE)</f>
        <v>8</v>
      </c>
      <c r="AEA523" s="454" t="s">
        <v>61</v>
      </c>
      <c r="AEB523" s="450">
        <f>ADZ523*1.5</f>
        <v>12</v>
      </c>
      <c r="AEC523" s="455"/>
      <c r="AED523" s="486"/>
      <c r="AEE523" s="454" t="s">
        <v>100</v>
      </c>
      <c r="AEF523" s="525" t="s">
        <v>469</v>
      </c>
      <c r="AEG523" s="455"/>
      <c r="AEH523" s="523">
        <f>IF(AEG523="Kopman",1.8,1)</f>
        <v>1</v>
      </c>
      <c r="AEI523" s="492">
        <f>VLOOKUP(AEF523,$A$563:$F$2022,6,FALSE)</f>
        <v>8</v>
      </c>
      <c r="AEJ523" s="454" t="s">
        <v>61</v>
      </c>
      <c r="AEK523" s="450">
        <f>AEI523*1.5</f>
        <v>12</v>
      </c>
      <c r="AEL523" s="455"/>
      <c r="AEM523" s="486"/>
      <c r="AEN523" s="454" t="s">
        <v>100</v>
      </c>
      <c r="AEO523" s="525" t="s">
        <v>585</v>
      </c>
      <c r="AEP523" s="455"/>
      <c r="AEQ523" s="523">
        <f>IF(AEP523="Kopman",1.8,1)</f>
        <v>1</v>
      </c>
      <c r="AER523" s="492">
        <f>VLOOKUP(AEO523,$A$563:$F$2022,6,FALSE)</f>
        <v>0</v>
      </c>
      <c r="AES523" s="454" t="s">
        <v>61</v>
      </c>
      <c r="AET523" s="450">
        <f>AER523*1.5</f>
        <v>0</v>
      </c>
      <c r="AEU523" s="455"/>
      <c r="AEV523" s="486"/>
      <c r="AEW523" s="454" t="s">
        <v>100</v>
      </c>
      <c r="AEX523" s="525" t="s">
        <v>1448</v>
      </c>
      <c r="AEY523" s="455"/>
      <c r="AEZ523" s="523">
        <f>IF(AEY523="Kopman",1.8,1)</f>
        <v>1</v>
      </c>
      <c r="AFA523" s="492">
        <f>VLOOKUP(AEX523,$A$563:$F$2022,6,FALSE)</f>
        <v>22</v>
      </c>
      <c r="AFB523" s="454" t="s">
        <v>61</v>
      </c>
      <c r="AFC523" s="450">
        <f>AFA523*1.5*AEZ523</f>
        <v>33</v>
      </c>
      <c r="AFD523" s="450"/>
      <c r="AFE523" s="486"/>
      <c r="AFF523" s="454" t="s">
        <v>100</v>
      </c>
      <c r="AFG523" s="525" t="s">
        <v>531</v>
      </c>
      <c r="AFH523" s="455"/>
      <c r="AFI523" s="523">
        <f>IF(AFH523="Kopman",1.8,1)</f>
        <v>1</v>
      </c>
      <c r="AFJ523" s="492">
        <f>VLOOKUP(AFG523,$A$563:$F$2022,6,FALSE)</f>
        <v>0</v>
      </c>
      <c r="AFK523" s="454" t="s">
        <v>61</v>
      </c>
      <c r="AFL523" s="450">
        <f>AFJ523*1.5*AFI523</f>
        <v>0</v>
      </c>
      <c r="AFM523" s="450"/>
      <c r="AFN523" s="486"/>
      <c r="AFO523" s="454" t="s">
        <v>100</v>
      </c>
      <c r="AFP523" s="525" t="s">
        <v>736</v>
      </c>
      <c r="AFQ523" s="455"/>
      <c r="AFR523" s="523">
        <f>IF(AFQ523="Kopman",1.8,1)</f>
        <v>1</v>
      </c>
      <c r="AFS523" s="492">
        <f>VLOOKUP(AFP523,$A$563:$F$2022,6,FALSE)</f>
        <v>27</v>
      </c>
      <c r="AFT523" s="454" t="s">
        <v>61</v>
      </c>
      <c r="AFU523" s="450">
        <f>AFS523*1.5*AFR523</f>
        <v>40.5</v>
      </c>
      <c r="AFV523" s="450"/>
      <c r="AFW523" s="486"/>
      <c r="AFX523" s="454" t="s">
        <v>100</v>
      </c>
      <c r="AFY523" s="528" t="s">
        <v>653</v>
      </c>
      <c r="AFZ523" s="455"/>
      <c r="AGA523" s="523">
        <f>IF(AFZ523="Kopman",1.8,1)</f>
        <v>1</v>
      </c>
      <c r="AGB523" s="492">
        <f>VLOOKUP(AFY523,$A$563:$F$2022,6,FALSE)</f>
        <v>0</v>
      </c>
      <c r="AGC523" s="454" t="s">
        <v>61</v>
      </c>
      <c r="AGD523" s="450">
        <f>AGB523*1.5*AGA523</f>
        <v>0</v>
      </c>
      <c r="AGE523" s="450"/>
      <c r="AGF523" s="486"/>
      <c r="AGG523" s="454" t="s">
        <v>100</v>
      </c>
      <c r="AGH523" s="525" t="s">
        <v>736</v>
      </c>
      <c r="AGI523" s="455"/>
      <c r="AGJ523" s="523">
        <f>IF(AGI523="Kopman",1.8,1)</f>
        <v>1</v>
      </c>
      <c r="AGK523" s="492">
        <f>VLOOKUP(AGH523,$A$563:$F$2022,6,FALSE)</f>
        <v>27</v>
      </c>
      <c r="AGL523" s="454" t="s">
        <v>61</v>
      </c>
      <c r="AGM523" s="450">
        <f>AGK523*1.5*AGJ523</f>
        <v>40.5</v>
      </c>
      <c r="AGN523" s="450"/>
      <c r="AGO523" s="486"/>
      <c r="AGP523" s="454" t="s">
        <v>100</v>
      </c>
      <c r="AGQ523" s="525" t="s">
        <v>743</v>
      </c>
      <c r="AGR523" s="455"/>
      <c r="AGS523" s="523">
        <f>IF(AGR523="Kopman",1.8,1)</f>
        <v>1</v>
      </c>
      <c r="AGT523" s="492">
        <f>VLOOKUP(AGQ523,$A$563:$F$2022,6,FALSE)</f>
        <v>3</v>
      </c>
      <c r="AGU523" s="454" t="s">
        <v>61</v>
      </c>
      <c r="AGV523" s="450">
        <f>AGT523*1.5*AGS523</f>
        <v>4.5</v>
      </c>
      <c r="AGW523" s="450"/>
      <c r="AGX523" s="486"/>
      <c r="AGY523" s="454" t="s">
        <v>100</v>
      </c>
      <c r="AGZ523" s="527" t="s">
        <v>1443</v>
      </c>
      <c r="AHA523" s="455"/>
      <c r="AHB523" s="523">
        <f>IF(AHA523="Kopman",1.8,1)</f>
        <v>1</v>
      </c>
      <c r="AHC523" s="492">
        <f>VLOOKUP(AGZ523,$A$563:$F$2022,6,FALSE)</f>
        <v>35</v>
      </c>
      <c r="AHD523" s="454" t="s">
        <v>61</v>
      </c>
      <c r="AHE523" s="450">
        <f>AHC523*1.5*AHB523</f>
        <v>52.5</v>
      </c>
      <c r="AHF523" s="450"/>
      <c r="AHG523" s="486"/>
      <c r="AHH523" s="495"/>
      <c r="AHI523" s="543"/>
      <c r="AHJ523" s="496"/>
      <c r="AHK523" s="533"/>
      <c r="AHL523" s="497"/>
      <c r="AHM523" s="495"/>
      <c r="AHN523" s="481"/>
      <c r="AHO523" s="481"/>
      <c r="AHP523" s="496"/>
      <c r="AHQ523" s="495"/>
      <c r="AHR523" s="512"/>
      <c r="AHS523" s="496"/>
      <c r="AHT523" s="533"/>
      <c r="AHU523" s="497"/>
      <c r="AHV523" s="495"/>
      <c r="AHW523" s="481"/>
      <c r="AHX523" s="481"/>
      <c r="AHY523" s="496"/>
      <c r="AHZ523" s="495"/>
      <c r="AIA523" s="512"/>
      <c r="AIB523" s="496"/>
      <c r="AIC523" s="533"/>
      <c r="AID523" s="497"/>
      <c r="AIE523" s="495"/>
      <c r="AIF523" s="481"/>
      <c r="AIG523" s="481"/>
      <c r="AIH523" s="496"/>
      <c r="AII523" s="263"/>
      <c r="AIJ523" s="432"/>
      <c r="AIK523" s="264"/>
      <c r="AIL523" s="264"/>
      <c r="AIM523" s="265"/>
      <c r="AIN523" s="263"/>
      <c r="AIO523" s="210"/>
      <c r="AIP523" s="264"/>
      <c r="AIQ523" s="264"/>
    </row>
    <row r="524" spans="1:927" s="16" customFormat="1" ht="15">
      <c r="A524" s="454" t="s">
        <v>101</v>
      </c>
      <c r="B524" s="490" t="s">
        <v>469</v>
      </c>
      <c r="C524" s="455"/>
      <c r="D524" s="492"/>
      <c r="E524" s="492">
        <f>VLOOKUP(B524,$A$563:$F$2022,6,FALSE)</f>
        <v>8</v>
      </c>
      <c r="F524" s="454" t="s">
        <v>63</v>
      </c>
      <c r="G524" s="450">
        <f>E524*1.4</f>
        <v>11.2</v>
      </c>
      <c r="H524" s="450"/>
      <c r="I524" s="456"/>
      <c r="J524" s="454" t="s">
        <v>101</v>
      </c>
      <c r="K524" s="525" t="s">
        <v>1329</v>
      </c>
      <c r="L524" s="455"/>
      <c r="M524" s="492"/>
      <c r="N524" s="492">
        <f>VLOOKUP(K524,$A$563:$F$2022,6,FALSE)</f>
        <v>26</v>
      </c>
      <c r="O524" s="454" t="s">
        <v>63</v>
      </c>
      <c r="P524" s="450">
        <f>N524*1.4</f>
        <v>36.4</v>
      </c>
      <c r="Q524" s="450"/>
      <c r="R524" s="456"/>
      <c r="S524" s="454" t="s">
        <v>101</v>
      </c>
      <c r="T524" s="525" t="s">
        <v>469</v>
      </c>
      <c r="U524" s="455"/>
      <c r="V524" s="492"/>
      <c r="W524" s="492">
        <f>VLOOKUP(T524,$A$563:$F$2022,6,FALSE)</f>
        <v>8</v>
      </c>
      <c r="X524" s="454" t="s">
        <v>63</v>
      </c>
      <c r="Y524" s="450">
        <f>W524*1.4</f>
        <v>11.2</v>
      </c>
      <c r="Z524" s="450"/>
      <c r="AA524" s="456"/>
      <c r="AB524" s="454" t="s">
        <v>101</v>
      </c>
      <c r="AC524" s="525" t="s">
        <v>469</v>
      </c>
      <c r="AD524" s="455"/>
      <c r="AE524" s="492"/>
      <c r="AF524" s="492">
        <f>VLOOKUP(AC524,$A$563:$F$2022,6,FALSE)</f>
        <v>8</v>
      </c>
      <c r="AG524" s="454" t="s">
        <v>63</v>
      </c>
      <c r="AH524" s="450">
        <f>AF524*1.4</f>
        <v>11.2</v>
      </c>
      <c r="AI524" s="450"/>
      <c r="AJ524" s="456"/>
      <c r="AK524" s="454" t="s">
        <v>101</v>
      </c>
      <c r="AL524" s="490" t="s">
        <v>1922</v>
      </c>
      <c r="AM524" s="455"/>
      <c r="AN524" s="492"/>
      <c r="AO524" s="492">
        <f>VLOOKUP(AL524,$A$563:$F$2022,6,FALSE)</f>
        <v>0</v>
      </c>
      <c r="AP524" s="454" t="s">
        <v>63</v>
      </c>
      <c r="AQ524" s="450">
        <f>AO524*1.4</f>
        <v>0</v>
      </c>
      <c r="AR524" s="450"/>
      <c r="AS524" s="456"/>
      <c r="AT524" s="454" t="s">
        <v>101</v>
      </c>
      <c r="AU524" s="525" t="s">
        <v>527</v>
      </c>
      <c r="AV524" s="455"/>
      <c r="AW524" s="492"/>
      <c r="AX524" s="492">
        <f>VLOOKUP(AU524,$A$563:$F$2022,6,FALSE)</f>
        <v>0</v>
      </c>
      <c r="AY524" s="454" t="s">
        <v>63</v>
      </c>
      <c r="AZ524" s="450">
        <f>AX524*1.4</f>
        <v>0</v>
      </c>
      <c r="BA524" s="450"/>
      <c r="BB524" s="456"/>
      <c r="BC524" s="454" t="s">
        <v>101</v>
      </c>
      <c r="BD524" s="525" t="s">
        <v>1838</v>
      </c>
      <c r="BE524" s="455"/>
      <c r="BF524" s="492"/>
      <c r="BG524" s="492">
        <f>VLOOKUP(BD524,$A$563:$F$2022,6,FALSE)</f>
        <v>68</v>
      </c>
      <c r="BH524" s="454" t="s">
        <v>63</v>
      </c>
      <c r="BI524" s="450">
        <f>BG524*1.4</f>
        <v>95.199999999999989</v>
      </c>
      <c r="BJ524" s="450"/>
      <c r="BK524" s="456"/>
      <c r="BL524" s="454" t="s">
        <v>101</v>
      </c>
      <c r="BM524" s="525" t="s">
        <v>1448</v>
      </c>
      <c r="BN524" s="455"/>
      <c r="BO524" s="492"/>
      <c r="BP524" s="492">
        <f>VLOOKUP(BM524,$A$563:$F$2022,6,FALSE)</f>
        <v>22</v>
      </c>
      <c r="BQ524" s="454" t="s">
        <v>63</v>
      </c>
      <c r="BR524" s="450">
        <f>BP524*1.4</f>
        <v>30.799999999999997</v>
      </c>
      <c r="BS524" s="450"/>
      <c r="BT524" s="456"/>
      <c r="BU524" s="454" t="s">
        <v>101</v>
      </c>
      <c r="BV524" s="525" t="s">
        <v>1448</v>
      </c>
      <c r="BW524" s="455"/>
      <c r="BX524" s="492"/>
      <c r="BY524" s="492">
        <f>VLOOKUP(BV524,$A$563:$F$2022,6,FALSE)</f>
        <v>22</v>
      </c>
      <c r="BZ524" s="454" t="s">
        <v>63</v>
      </c>
      <c r="CA524" s="450">
        <f>BY524*1.4</f>
        <v>30.799999999999997</v>
      </c>
      <c r="CB524" s="450"/>
      <c r="CC524" s="456"/>
      <c r="CD524" s="454" t="s">
        <v>101</v>
      </c>
      <c r="CE524" s="525" t="s">
        <v>1448</v>
      </c>
      <c r="CF524" s="455"/>
      <c r="CG524" s="492"/>
      <c r="CH524" s="492">
        <f>VLOOKUP(CE524,$A$563:$F$2022,6,FALSE)</f>
        <v>22</v>
      </c>
      <c r="CI524" s="454" t="s">
        <v>63</v>
      </c>
      <c r="CJ524" s="450">
        <f>CH524*1.4</f>
        <v>30.799999999999997</v>
      </c>
      <c r="CK524" s="450"/>
      <c r="CL524" s="456"/>
      <c r="CM524" s="454" t="s">
        <v>101</v>
      </c>
      <c r="CN524" s="525" t="s">
        <v>923</v>
      </c>
      <c r="CO524" s="455"/>
      <c r="CP524" s="492"/>
      <c r="CQ524" s="492">
        <f>VLOOKUP(CN524,$A$563:$F$2022,6,FALSE)</f>
        <v>32</v>
      </c>
      <c r="CR524" s="454" t="s">
        <v>63</v>
      </c>
      <c r="CS524" s="450">
        <f>CQ524*1.4</f>
        <v>44.8</v>
      </c>
      <c r="CT524" s="450"/>
      <c r="CU524" s="456"/>
      <c r="CV524" s="454" t="s">
        <v>101</v>
      </c>
      <c r="CW524" s="525" t="s">
        <v>1448</v>
      </c>
      <c r="CX524" s="455"/>
      <c r="CY524" s="492"/>
      <c r="CZ524" s="492">
        <f>VLOOKUP(CW524,$A$563:$F$2022,6,FALSE)</f>
        <v>22</v>
      </c>
      <c r="DA524" s="454" t="s">
        <v>63</v>
      </c>
      <c r="DB524" s="450">
        <f>CZ524*1.4</f>
        <v>30.799999999999997</v>
      </c>
      <c r="DC524" s="450"/>
      <c r="DD524" s="456"/>
      <c r="DE524" s="454" t="s">
        <v>101</v>
      </c>
      <c r="DF524" s="525" t="s">
        <v>736</v>
      </c>
      <c r="DG524" s="455"/>
      <c r="DH524" s="492"/>
      <c r="DI524" s="492">
        <f>VLOOKUP(DF524,$A$563:$F$2022,6,FALSE)</f>
        <v>27</v>
      </c>
      <c r="DJ524" s="454" t="s">
        <v>63</v>
      </c>
      <c r="DK524" s="450">
        <f>DI524*1.4</f>
        <v>37.799999999999997</v>
      </c>
      <c r="DL524" s="450"/>
      <c r="DM524" s="456"/>
      <c r="DN524" s="454" t="s">
        <v>101</v>
      </c>
      <c r="DO524" s="490" t="s">
        <v>689</v>
      </c>
      <c r="DP524" s="455"/>
      <c r="DQ524" s="492"/>
      <c r="DR524" s="492">
        <f>VLOOKUP(DO524,$A$563:$F$2022,6,FALSE)</f>
        <v>0</v>
      </c>
      <c r="DS524" s="454" t="s">
        <v>63</v>
      </c>
      <c r="DT524" s="450">
        <f>DR524*1.4</f>
        <v>0</v>
      </c>
      <c r="DU524" s="450"/>
      <c r="DV524" s="456"/>
      <c r="DW524" s="454" t="s">
        <v>101</v>
      </c>
      <c r="DX524" s="506" t="s">
        <v>186</v>
      </c>
      <c r="DY524" s="455"/>
      <c r="DZ524" s="492"/>
      <c r="EA524" s="492" t="e">
        <f>VLOOKUP(DX524,$A$563:$F$2022,6,FALSE)</f>
        <v>#N/A</v>
      </c>
      <c r="EB524" s="454" t="s">
        <v>63</v>
      </c>
      <c r="EC524" s="450" t="e">
        <f>EA524*1.4</f>
        <v>#N/A</v>
      </c>
      <c r="ED524" s="450"/>
      <c r="EE524" s="456"/>
      <c r="EF524" s="454" t="s">
        <v>101</v>
      </c>
      <c r="EG524" s="525" t="s">
        <v>469</v>
      </c>
      <c r="EH524" s="455"/>
      <c r="EI524" s="492"/>
      <c r="EJ524" s="492">
        <f>VLOOKUP(EG524,$A$563:$F$2022,6,FALSE)</f>
        <v>8</v>
      </c>
      <c r="EK524" s="454" t="s">
        <v>63</v>
      </c>
      <c r="EL524" s="450">
        <f>EJ524*1.4</f>
        <v>11.2</v>
      </c>
      <c r="EM524" s="450"/>
      <c r="EN524" s="456"/>
      <c r="EO524" s="454" t="s">
        <v>101</v>
      </c>
      <c r="EP524" s="525" t="s">
        <v>1922</v>
      </c>
      <c r="EQ524" s="455"/>
      <c r="ER524" s="492"/>
      <c r="ES524" s="492">
        <f>VLOOKUP(EP524,$A$563:$F$2022,6,FALSE)</f>
        <v>0</v>
      </c>
      <c r="ET524" s="454" t="s">
        <v>63</v>
      </c>
      <c r="EU524" s="450">
        <f>ES524*1.4</f>
        <v>0</v>
      </c>
      <c r="EV524" s="450"/>
      <c r="EW524" s="456"/>
      <c r="EX524" s="454" t="s">
        <v>101</v>
      </c>
      <c r="EY524" s="506" t="s">
        <v>186</v>
      </c>
      <c r="EZ524" s="455"/>
      <c r="FA524" s="492"/>
      <c r="FB524" s="492" t="e">
        <f>VLOOKUP(EY524,$A$563:$F$2022,6,FALSE)</f>
        <v>#N/A</v>
      </c>
      <c r="FC524" s="454" t="s">
        <v>63</v>
      </c>
      <c r="FD524" s="450" t="e">
        <f>FB524*1.4</f>
        <v>#N/A</v>
      </c>
      <c r="FE524" s="450"/>
      <c r="FF524" s="456"/>
      <c r="FG524" s="454" t="s">
        <v>101</v>
      </c>
      <c r="FH524" s="525" t="s">
        <v>1447</v>
      </c>
      <c r="FI524" s="455"/>
      <c r="FJ524" s="492"/>
      <c r="FK524" s="492">
        <f>VLOOKUP(FH524,$A$563:$F$2022,6,FALSE)</f>
        <v>28</v>
      </c>
      <c r="FL524" s="454" t="s">
        <v>63</v>
      </c>
      <c r="FM524" s="450">
        <f>FK524*1.4</f>
        <v>39.199999999999996</v>
      </c>
      <c r="FN524" s="450"/>
      <c r="FO524" s="456"/>
      <c r="FP524" s="454" t="s">
        <v>101</v>
      </c>
      <c r="FQ524" s="490" t="s">
        <v>469</v>
      </c>
      <c r="FR524" s="455"/>
      <c r="FS524" s="492"/>
      <c r="FT524" s="492">
        <f>VLOOKUP(FQ524,$A$563:$F$2022,6,FALSE)</f>
        <v>8</v>
      </c>
      <c r="FU524" s="454" t="s">
        <v>63</v>
      </c>
      <c r="FV524" s="450">
        <f>FT524*1.4</f>
        <v>11.2</v>
      </c>
      <c r="FW524" s="450"/>
      <c r="FX524" s="456"/>
      <c r="FY524" s="454" t="s">
        <v>101</v>
      </c>
      <c r="FZ524" s="490" t="s">
        <v>1337</v>
      </c>
      <c r="GA524" s="455"/>
      <c r="GB524" s="492"/>
      <c r="GC524" s="492">
        <f>VLOOKUP(FZ524,$A$563:$F$2022,6,FALSE)</f>
        <v>7</v>
      </c>
      <c r="GD524" s="454" t="s">
        <v>63</v>
      </c>
      <c r="GE524" s="450">
        <f>GC524*1.4</f>
        <v>9.7999999999999989</v>
      </c>
      <c r="GF524" s="450"/>
      <c r="GG524" s="456"/>
      <c r="GH524" s="454" t="s">
        <v>101</v>
      </c>
      <c r="GI524" s="525" t="s">
        <v>920</v>
      </c>
      <c r="GJ524" s="455"/>
      <c r="GK524" s="492"/>
      <c r="GL524" s="492">
        <f>VLOOKUP(GI524,$A$563:$F$2022,6,FALSE)</f>
        <v>0</v>
      </c>
      <c r="GM524" s="454" t="s">
        <v>63</v>
      </c>
      <c r="GN524" s="450">
        <f>GL524*1.4</f>
        <v>0</v>
      </c>
      <c r="GO524" s="450"/>
      <c r="GP524" s="456"/>
      <c r="GQ524" s="454" t="s">
        <v>101</v>
      </c>
      <c r="GR524" s="525" t="s">
        <v>1904</v>
      </c>
      <c r="GS524" s="455"/>
      <c r="GT524" s="492"/>
      <c r="GU524" s="492">
        <f>VLOOKUP(GR524,$A$563:$F$2022,6,FALSE)</f>
        <v>0</v>
      </c>
      <c r="GV524" s="454" t="s">
        <v>63</v>
      </c>
      <c r="GW524" s="450">
        <f>GU524*1.4</f>
        <v>0</v>
      </c>
      <c r="GX524" s="450"/>
      <c r="GY524" s="456"/>
      <c r="GZ524" s="454" t="s">
        <v>101</v>
      </c>
      <c r="HA524" s="490" t="s">
        <v>743</v>
      </c>
      <c r="HB524" s="455"/>
      <c r="HC524" s="492"/>
      <c r="HD524" s="492">
        <f>VLOOKUP(HA524,$A$563:$F$2022,6,FALSE)</f>
        <v>3</v>
      </c>
      <c r="HE524" s="454" t="s">
        <v>63</v>
      </c>
      <c r="HF524" s="450">
        <f>HD524*1.4</f>
        <v>4.1999999999999993</v>
      </c>
      <c r="HG524" s="450"/>
      <c r="HH524" s="456"/>
      <c r="HI524" s="454" t="s">
        <v>101</v>
      </c>
      <c r="HJ524" s="525" t="s">
        <v>469</v>
      </c>
      <c r="HK524" s="455"/>
      <c r="HL524" s="492"/>
      <c r="HM524" s="492">
        <f>VLOOKUP(HJ524,$A$563:$F$2022,6,FALSE)</f>
        <v>8</v>
      </c>
      <c r="HN524" s="454" t="s">
        <v>63</v>
      </c>
      <c r="HO524" s="450">
        <f>HM524*1.4</f>
        <v>11.2</v>
      </c>
      <c r="HP524" s="450"/>
      <c r="HQ524" s="456"/>
      <c r="HR524" s="454" t="s">
        <v>101</v>
      </c>
      <c r="HS524" s="490" t="s">
        <v>680</v>
      </c>
      <c r="HT524" s="455"/>
      <c r="HU524" s="492"/>
      <c r="HV524" s="492">
        <f>VLOOKUP(HS524,$A$563:$F$2022,6,FALSE)</f>
        <v>58</v>
      </c>
      <c r="HW524" s="454" t="s">
        <v>63</v>
      </c>
      <c r="HX524" s="450">
        <f>HV524*1.4</f>
        <v>81.199999999999989</v>
      </c>
      <c r="HY524" s="450"/>
      <c r="HZ524" s="456"/>
      <c r="IA524" s="454" t="s">
        <v>101</v>
      </c>
      <c r="IB524" s="525" t="s">
        <v>469</v>
      </c>
      <c r="IC524" s="455"/>
      <c r="ID524" s="492"/>
      <c r="IE524" s="492">
        <f>VLOOKUP(IB524,$A$563:$F$2022,6,FALSE)</f>
        <v>8</v>
      </c>
      <c r="IF524" s="454" t="s">
        <v>63</v>
      </c>
      <c r="IG524" s="450">
        <f>IE524*1.4</f>
        <v>11.2</v>
      </c>
      <c r="IH524" s="450"/>
      <c r="II524" s="456"/>
      <c r="IJ524" s="454" t="s">
        <v>101</v>
      </c>
      <c r="IK524" s="525" t="s">
        <v>1448</v>
      </c>
      <c r="IL524" s="455"/>
      <c r="IM524" s="492"/>
      <c r="IN524" s="492">
        <f>VLOOKUP(IK524,$A$563:$F$2022,6,FALSE)</f>
        <v>22</v>
      </c>
      <c r="IO524" s="454" t="s">
        <v>63</v>
      </c>
      <c r="IP524" s="450">
        <f>IN524*1.4</f>
        <v>30.799999999999997</v>
      </c>
      <c r="IQ524" s="450"/>
      <c r="IR524" s="456"/>
      <c r="IS524" s="454" t="s">
        <v>101</v>
      </c>
      <c r="IT524" s="525" t="s">
        <v>576</v>
      </c>
      <c r="IU524" s="455"/>
      <c r="IV524" s="492"/>
      <c r="IW524" s="492">
        <f>VLOOKUP(IT524,$A$563:$F$2022,6,FALSE)</f>
        <v>7</v>
      </c>
      <c r="IX524" s="454" t="s">
        <v>63</v>
      </c>
      <c r="IY524" s="450">
        <f>IW524*1.4</f>
        <v>9.7999999999999989</v>
      </c>
      <c r="IZ524" s="450"/>
      <c r="JA524" s="456"/>
      <c r="JB524" s="454" t="s">
        <v>101</v>
      </c>
      <c r="JC524" s="525" t="s">
        <v>968</v>
      </c>
      <c r="JD524" s="455"/>
      <c r="JE524" s="492"/>
      <c r="JF524" s="492">
        <f>VLOOKUP(JC524,$A$563:$F$2022,6,FALSE)</f>
        <v>0</v>
      </c>
      <c r="JG524" s="454" t="s">
        <v>63</v>
      </c>
      <c r="JH524" s="450">
        <f>JF524*1.4</f>
        <v>0</v>
      </c>
      <c r="JI524" s="450"/>
      <c r="JJ524" s="456"/>
      <c r="JK524" s="454" t="s">
        <v>101</v>
      </c>
      <c r="JL524" s="525" t="s">
        <v>736</v>
      </c>
      <c r="JM524" s="455"/>
      <c r="JN524" s="492"/>
      <c r="JO524" s="492">
        <f>VLOOKUP(JL524,$A$563:$F$2022,6,FALSE)</f>
        <v>27</v>
      </c>
      <c r="JP524" s="454" t="s">
        <v>63</v>
      </c>
      <c r="JQ524" s="450">
        <f>JO524*1.4</f>
        <v>37.799999999999997</v>
      </c>
      <c r="JR524" s="450"/>
      <c r="JS524" s="456"/>
      <c r="JT524" s="454" t="s">
        <v>101</v>
      </c>
      <c r="JU524" s="525" t="s">
        <v>1838</v>
      </c>
      <c r="JV524" s="455"/>
      <c r="JW524" s="492"/>
      <c r="JX524" s="492">
        <f>VLOOKUP(JU524,$A$563:$F$2022,6,FALSE)</f>
        <v>68</v>
      </c>
      <c r="JY524" s="454" t="s">
        <v>63</v>
      </c>
      <c r="JZ524" s="450">
        <f>JX524*1.4</f>
        <v>95.199999999999989</v>
      </c>
      <c r="KA524" s="450"/>
      <c r="KB524" s="456"/>
      <c r="KC524" s="454" t="s">
        <v>101</v>
      </c>
      <c r="KD524" s="525" t="s">
        <v>595</v>
      </c>
      <c r="KE524" s="455"/>
      <c r="KF524" s="492"/>
      <c r="KG524" s="492">
        <f>VLOOKUP(KD524,$A$563:$F$2022,6,FALSE)</f>
        <v>0</v>
      </c>
      <c r="KH524" s="454" t="s">
        <v>63</v>
      </c>
      <c r="KI524" s="450">
        <f>KG524*1.4</f>
        <v>0</v>
      </c>
      <c r="KJ524" s="450"/>
      <c r="KK524" s="456"/>
      <c r="KL524" s="454" t="s">
        <v>101</v>
      </c>
      <c r="KM524" s="525" t="s">
        <v>605</v>
      </c>
      <c r="KN524" s="455"/>
      <c r="KO524" s="492"/>
      <c r="KP524" s="492">
        <f>VLOOKUP(KM524,$A$563:$F$2022,6,FALSE)</f>
        <v>0</v>
      </c>
      <c r="KQ524" s="454" t="s">
        <v>63</v>
      </c>
      <c r="KR524" s="450">
        <f>KP524*1.4</f>
        <v>0</v>
      </c>
      <c r="KS524" s="450"/>
      <c r="KT524" s="456"/>
      <c r="KU524" s="454" t="s">
        <v>101</v>
      </c>
      <c r="KV524" s="525" t="s">
        <v>1922</v>
      </c>
      <c r="KW524" s="455"/>
      <c r="KX524" s="492"/>
      <c r="KY524" s="492">
        <f>VLOOKUP(KV524,$A$563:$F$2022,6,FALSE)</f>
        <v>0</v>
      </c>
      <c r="KZ524" s="454" t="s">
        <v>63</v>
      </c>
      <c r="LA524" s="450">
        <f>KY524*1.4</f>
        <v>0</v>
      </c>
      <c r="LB524" s="450"/>
      <c r="LC524" s="456"/>
      <c r="LD524" s="454" t="s">
        <v>101</v>
      </c>
      <c r="LE524" s="525" t="s">
        <v>531</v>
      </c>
      <c r="LF524" s="455"/>
      <c r="LG524" s="492"/>
      <c r="LH524" s="492">
        <f>VLOOKUP(LE524,$A$563:$F$2022,6,FALSE)</f>
        <v>0</v>
      </c>
      <c r="LI524" s="454" t="s">
        <v>63</v>
      </c>
      <c r="LJ524" s="450">
        <f>LH524*1.4</f>
        <v>0</v>
      </c>
      <c r="LK524" s="450"/>
      <c r="LL524" s="456"/>
      <c r="LM524" s="454" t="s">
        <v>101</v>
      </c>
      <c r="LN524" s="525" t="s">
        <v>736</v>
      </c>
      <c r="LO524" s="455"/>
      <c r="LP524" s="492"/>
      <c r="LQ524" s="492">
        <f>VLOOKUP(LN524,$A$563:$F$2022,6,FALSE)</f>
        <v>27</v>
      </c>
      <c r="LR524" s="454" t="s">
        <v>63</v>
      </c>
      <c r="LS524" s="450">
        <f>LQ524*1.4</f>
        <v>37.799999999999997</v>
      </c>
      <c r="LT524" s="450"/>
      <c r="LU524" s="456"/>
      <c r="LV524" s="454" t="s">
        <v>101</v>
      </c>
      <c r="LW524" s="525" t="s">
        <v>605</v>
      </c>
      <c r="LX524" s="455"/>
      <c r="LY524" s="492"/>
      <c r="LZ524" s="492">
        <f>VLOOKUP(LW524,$A$563:$F$2022,6,FALSE)</f>
        <v>0</v>
      </c>
      <c r="MA524" s="454" t="s">
        <v>63</v>
      </c>
      <c r="MB524" s="450">
        <f>LZ524*1.4</f>
        <v>0</v>
      </c>
      <c r="MC524" s="450"/>
      <c r="MD524" s="456"/>
      <c r="ME524" s="454" t="s">
        <v>101</v>
      </c>
      <c r="MF524" s="527" t="s">
        <v>920</v>
      </c>
      <c r="MG524" s="455"/>
      <c r="MH524" s="492"/>
      <c r="MI524" s="492">
        <f>VLOOKUP(MF524,$A$563:$F$2022,6,FALSE)</f>
        <v>0</v>
      </c>
      <c r="MJ524" s="454" t="s">
        <v>63</v>
      </c>
      <c r="MK524" s="450">
        <f>MI524*1.4</f>
        <v>0</v>
      </c>
      <c r="ML524" s="450"/>
      <c r="MM524" s="456"/>
      <c r="MN524" s="454" t="s">
        <v>101</v>
      </c>
      <c r="MO524" s="525" t="s">
        <v>680</v>
      </c>
      <c r="MP524" s="455"/>
      <c r="MQ524" s="492"/>
      <c r="MR524" s="492">
        <f>VLOOKUP(MO524,$A$563:$F$2022,6,FALSE)</f>
        <v>58</v>
      </c>
      <c r="MS524" s="454" t="s">
        <v>63</v>
      </c>
      <c r="MT524" s="450">
        <f>MR524*1.4</f>
        <v>81.199999999999989</v>
      </c>
      <c r="MU524" s="450"/>
      <c r="MV524" s="456"/>
      <c r="MW524" s="454" t="s">
        <v>101</v>
      </c>
      <c r="MX524" s="525" t="s">
        <v>469</v>
      </c>
      <c r="MY524" s="455"/>
      <c r="MZ524" s="492"/>
      <c r="NA524" s="492">
        <f>VLOOKUP(MX524,$A$563:$F$2022,6,FALSE)</f>
        <v>8</v>
      </c>
      <c r="NB524" s="454" t="s">
        <v>63</v>
      </c>
      <c r="NC524" s="450">
        <f>NA524*1.4</f>
        <v>11.2</v>
      </c>
      <c r="ND524" s="450"/>
      <c r="NE524" s="456"/>
      <c r="NF524" s="454" t="s">
        <v>101</v>
      </c>
      <c r="NG524" s="525" t="s">
        <v>469</v>
      </c>
      <c r="NH524" s="455"/>
      <c r="NI524" s="492"/>
      <c r="NJ524" s="492">
        <f>VLOOKUP(NG524,$A$563:$F$2022,6,FALSE)</f>
        <v>8</v>
      </c>
      <c r="NK524" s="454" t="s">
        <v>63</v>
      </c>
      <c r="NL524" s="450">
        <f>NJ524*1.4</f>
        <v>11.2</v>
      </c>
      <c r="NM524" s="450"/>
      <c r="NN524" s="456"/>
      <c r="NO524" s="454" t="s">
        <v>101</v>
      </c>
      <c r="NP524" s="525" t="s">
        <v>547</v>
      </c>
      <c r="NQ524" s="455"/>
      <c r="NR524" s="492"/>
      <c r="NS524" s="492">
        <f>VLOOKUP(NP524,$A$563:$F$2022,6,FALSE)</f>
        <v>5</v>
      </c>
      <c r="NT524" s="454" t="s">
        <v>63</v>
      </c>
      <c r="NU524" s="450">
        <f>NS524*1.4</f>
        <v>7</v>
      </c>
      <c r="NV524" s="450"/>
      <c r="NW524" s="456"/>
      <c r="NX524" s="454" t="s">
        <v>101</v>
      </c>
      <c r="NY524" s="490" t="s">
        <v>1329</v>
      </c>
      <c r="NZ524" s="455"/>
      <c r="OA524" s="455"/>
      <c r="OB524" s="492">
        <f>VLOOKUP(NY524,$A$563:$F$2022,6,FALSE)</f>
        <v>26</v>
      </c>
      <c r="OC524" s="454" t="s">
        <v>63</v>
      </c>
      <c r="OD524" s="450">
        <f>OB524*1.4</f>
        <v>36.4</v>
      </c>
      <c r="OE524" s="450"/>
      <c r="OF524" s="456"/>
      <c r="OG524" s="454" t="s">
        <v>101</v>
      </c>
      <c r="OH524" s="525" t="s">
        <v>547</v>
      </c>
      <c r="OI524" s="455"/>
      <c r="OJ524" s="492"/>
      <c r="OK524" s="492">
        <f>VLOOKUP(OH524,$A$563:$F$2022,6,FALSE)</f>
        <v>5</v>
      </c>
      <c r="OL524" s="454" t="s">
        <v>63</v>
      </c>
      <c r="OM524" s="450">
        <f>OK524*1.4</f>
        <v>7</v>
      </c>
      <c r="ON524" s="450"/>
      <c r="OO524" s="456"/>
      <c r="OP524" s="454" t="s">
        <v>101</v>
      </c>
      <c r="OQ524" s="490" t="s">
        <v>605</v>
      </c>
      <c r="OR524" s="455"/>
      <c r="OS524" s="492"/>
      <c r="OT524" s="492">
        <f>VLOOKUP(OQ524,$A$563:$F$2022,6,FALSE)</f>
        <v>0</v>
      </c>
      <c r="OU524" s="454" t="s">
        <v>63</v>
      </c>
      <c r="OV524" s="450">
        <f>OT524*1.4</f>
        <v>0</v>
      </c>
      <c r="OW524" s="450"/>
      <c r="OX524" s="456"/>
      <c r="OY524" s="454" t="s">
        <v>101</v>
      </c>
      <c r="OZ524" s="525" t="s">
        <v>743</v>
      </c>
      <c r="PA524" s="455"/>
      <c r="PB524" s="492"/>
      <c r="PC524" s="492">
        <f>VLOOKUP(OZ524,$A$563:$F$2022,6,FALSE)</f>
        <v>3</v>
      </c>
      <c r="PD524" s="454" t="s">
        <v>63</v>
      </c>
      <c r="PE524" s="450">
        <f>PC524*1.4</f>
        <v>4.1999999999999993</v>
      </c>
      <c r="PF524" s="450"/>
      <c r="PG524" s="456"/>
      <c r="PH524" s="454" t="s">
        <v>101</v>
      </c>
      <c r="PI524" s="525" t="s">
        <v>736</v>
      </c>
      <c r="PJ524" s="455"/>
      <c r="PK524" s="492"/>
      <c r="PL524" s="492">
        <f>VLOOKUP(PI524,$A$563:$F$2022,6,FALSE)</f>
        <v>27</v>
      </c>
      <c r="PM524" s="454" t="s">
        <v>63</v>
      </c>
      <c r="PN524" s="450">
        <f>PL524*1.4</f>
        <v>37.799999999999997</v>
      </c>
      <c r="PO524" s="450"/>
      <c r="PP524" s="456"/>
      <c r="PQ524" s="454" t="s">
        <v>101</v>
      </c>
      <c r="PR524" s="490" t="s">
        <v>1922</v>
      </c>
      <c r="PS524" s="455"/>
      <c r="PT524" s="492"/>
      <c r="PU524" s="492">
        <f>VLOOKUP(PR524,$A$563:$F$2022,6,FALSE)</f>
        <v>0</v>
      </c>
      <c r="PV524" s="454" t="s">
        <v>63</v>
      </c>
      <c r="PW524" s="450">
        <f>PU524*1.4</f>
        <v>0</v>
      </c>
      <c r="PX524" s="450"/>
      <c r="PY524" s="456"/>
      <c r="PZ524" s="454" t="s">
        <v>101</v>
      </c>
      <c r="QA524" s="525" t="s">
        <v>615</v>
      </c>
      <c r="QB524" s="455"/>
      <c r="QC524" s="492"/>
      <c r="QD524" s="492">
        <f>VLOOKUP(QA524,$A$563:$F$2022,6,FALSE)</f>
        <v>39</v>
      </c>
      <c r="QE524" s="454" t="s">
        <v>63</v>
      </c>
      <c r="QF524" s="450">
        <f>QD524*1.4</f>
        <v>54.599999999999994</v>
      </c>
      <c r="QG524" s="450"/>
      <c r="QH524" s="456"/>
      <c r="QI524" s="454" t="s">
        <v>101</v>
      </c>
      <c r="QJ524" s="490" t="s">
        <v>655</v>
      </c>
      <c r="QK524" s="455"/>
      <c r="QL524" s="492"/>
      <c r="QM524" s="492">
        <f>VLOOKUP(QJ524,$A$563:$F$2022,6,FALSE)</f>
        <v>45</v>
      </c>
      <c r="QN524" s="454" t="s">
        <v>63</v>
      </c>
      <c r="QO524" s="450">
        <f>QM524*1.4</f>
        <v>62.999999999999993</v>
      </c>
      <c r="QP524" s="450"/>
      <c r="QQ524" s="456"/>
      <c r="QR524" s="454" t="s">
        <v>101</v>
      </c>
      <c r="QS524" s="525" t="s">
        <v>576</v>
      </c>
      <c r="QT524" s="455"/>
      <c r="QU524" s="492"/>
      <c r="QV524" s="492">
        <f>VLOOKUP(QS524,$A$563:$F$2022,6,FALSE)</f>
        <v>7</v>
      </c>
      <c r="QW524" s="454" t="s">
        <v>63</v>
      </c>
      <c r="QX524" s="450">
        <f>QV524*1.4</f>
        <v>9.7999999999999989</v>
      </c>
      <c r="QY524" s="450"/>
      <c r="QZ524" s="456"/>
      <c r="RA524" s="454" t="s">
        <v>101</v>
      </c>
      <c r="RB524" s="490" t="s">
        <v>535</v>
      </c>
      <c r="RC524" s="455"/>
      <c r="RD524" s="492"/>
      <c r="RE524" s="492">
        <f>VLOOKUP(RB524,$A$563:$F$2022,6,FALSE)</f>
        <v>15</v>
      </c>
      <c r="RF524" s="454" t="s">
        <v>63</v>
      </c>
      <c r="RG524" s="450">
        <f>RE524*1.4</f>
        <v>21</v>
      </c>
      <c r="RH524" s="450"/>
      <c r="RI524" s="456"/>
      <c r="RJ524" s="454" t="s">
        <v>101</v>
      </c>
      <c r="RK524" s="506" t="s">
        <v>186</v>
      </c>
      <c r="RL524" s="455"/>
      <c r="RM524" s="455"/>
      <c r="RN524" s="492" t="e">
        <f>VLOOKUP(RK524,$A$563:$F$2022,6,FALSE)</f>
        <v>#N/A</v>
      </c>
      <c r="RO524" s="454" t="s">
        <v>63</v>
      </c>
      <c r="RP524" s="450" t="e">
        <f>RN524*1.4</f>
        <v>#N/A</v>
      </c>
      <c r="RQ524" s="450"/>
      <c r="RR524" s="456"/>
      <c r="RS524" s="454" t="s">
        <v>101</v>
      </c>
      <c r="RT524" s="525" t="s">
        <v>742</v>
      </c>
      <c r="RU524" s="455"/>
      <c r="RV524" s="492"/>
      <c r="RW524" s="492">
        <f>VLOOKUP(RT524,$A$563:$F$2022,6,FALSE)</f>
        <v>0</v>
      </c>
      <c r="RX524" s="454" t="s">
        <v>63</v>
      </c>
      <c r="RY524" s="450">
        <f>RW524*1.4</f>
        <v>0</v>
      </c>
      <c r="RZ524" s="450"/>
      <c r="SA524" s="486"/>
      <c r="SB524" s="454" t="s">
        <v>101</v>
      </c>
      <c r="SC524" s="525" t="s">
        <v>736</v>
      </c>
      <c r="SD524" s="455"/>
      <c r="SE524" s="492"/>
      <c r="SF524" s="492">
        <f>VLOOKUP(SC524,$A$563:$F$2022,6,FALSE)</f>
        <v>27</v>
      </c>
      <c r="SG524" s="454" t="s">
        <v>63</v>
      </c>
      <c r="SH524" s="450">
        <f>SF524*1.4</f>
        <v>37.799999999999997</v>
      </c>
      <c r="SI524" s="450"/>
      <c r="SJ524" s="486"/>
      <c r="SK524" s="454" t="s">
        <v>101</v>
      </c>
      <c r="SL524" s="525" t="s">
        <v>527</v>
      </c>
      <c r="SM524" s="455"/>
      <c r="SN524" s="492"/>
      <c r="SO524" s="492">
        <f>VLOOKUP(SL524,$A$563:$F$2022,6,FALSE)</f>
        <v>0</v>
      </c>
      <c r="SP524" s="454" t="s">
        <v>63</v>
      </c>
      <c r="SQ524" s="450">
        <f>SO524*1.4</f>
        <v>0</v>
      </c>
      <c r="SR524" s="450"/>
      <c r="SS524" s="486"/>
      <c r="ST524" s="454" t="s">
        <v>101</v>
      </c>
      <c r="SU524" s="525" t="s">
        <v>469</v>
      </c>
      <c r="SV524" s="455"/>
      <c r="SW524" s="492"/>
      <c r="SX524" s="492">
        <f>VLOOKUP(SU524,$A$563:$F$2022,6,FALSE)</f>
        <v>8</v>
      </c>
      <c r="SY524" s="454" t="s">
        <v>63</v>
      </c>
      <c r="SZ524" s="450">
        <f>SX524*1.4</f>
        <v>11.2</v>
      </c>
      <c r="TA524" s="450"/>
      <c r="TB524" s="486"/>
      <c r="TC524" s="454" t="s">
        <v>101</v>
      </c>
      <c r="TD524" s="525" t="s">
        <v>1922</v>
      </c>
      <c r="TE524" s="455"/>
      <c r="TF524" s="492"/>
      <c r="TG524" s="492">
        <f>VLOOKUP(TD524,$A$563:$F$2022,6,FALSE)</f>
        <v>0</v>
      </c>
      <c r="TH524" s="454" t="s">
        <v>63</v>
      </c>
      <c r="TI524" s="450">
        <f>TG524*1.4</f>
        <v>0</v>
      </c>
      <c r="TJ524" s="455"/>
      <c r="TK524" s="486"/>
      <c r="TL524" s="454" t="s">
        <v>101</v>
      </c>
      <c r="TM524" s="525" t="s">
        <v>1447</v>
      </c>
      <c r="TN524" s="455"/>
      <c r="TO524" s="492"/>
      <c r="TP524" s="492">
        <f>VLOOKUP(TM524,$A$563:$F$2022,6,FALSE)</f>
        <v>28</v>
      </c>
      <c r="TQ524" s="454" t="s">
        <v>63</v>
      </c>
      <c r="TR524" s="450">
        <f>TP524*1.4</f>
        <v>39.199999999999996</v>
      </c>
      <c r="TS524" s="450"/>
      <c r="TT524" s="486"/>
      <c r="TU524" s="454" t="s">
        <v>101</v>
      </c>
      <c r="TV524" s="506" t="s">
        <v>186</v>
      </c>
      <c r="TW524" s="455"/>
      <c r="TX524" s="492"/>
      <c r="TY524" s="492" t="e">
        <f>VLOOKUP(TV524,$A$563:$F$2022,6,FALSE)</f>
        <v>#N/A</v>
      </c>
      <c r="TZ524" s="454" t="s">
        <v>63</v>
      </c>
      <c r="UA524" s="450" t="e">
        <f>TY524*1.4</f>
        <v>#N/A</v>
      </c>
      <c r="UB524" s="450"/>
      <c r="UC524" s="486"/>
      <c r="UD524" s="454" t="s">
        <v>101</v>
      </c>
      <c r="UE524" s="525" t="s">
        <v>608</v>
      </c>
      <c r="UF524" s="455"/>
      <c r="UG524" s="492"/>
      <c r="UH524" s="492">
        <f>VLOOKUP(UE524,$A$563:$F$2022,6,FALSE)</f>
        <v>0</v>
      </c>
      <c r="UI524" s="454" t="s">
        <v>63</v>
      </c>
      <c r="UJ524" s="450">
        <f>UH524*1.4</f>
        <v>0</v>
      </c>
      <c r="UK524" s="450"/>
      <c r="UL524" s="486"/>
      <c r="UM524" s="454" t="s">
        <v>101</v>
      </c>
      <c r="UN524" s="506" t="s">
        <v>186</v>
      </c>
      <c r="UO524" s="455"/>
      <c r="UP524" s="492"/>
      <c r="UQ524" s="492" t="e">
        <f>VLOOKUP(UN524,$A$563:$F$2022,6,FALSE)</f>
        <v>#N/A</v>
      </c>
      <c r="UR524" s="454" t="s">
        <v>63</v>
      </c>
      <c r="US524" s="450" t="e">
        <f>UQ524*1.4</f>
        <v>#N/A</v>
      </c>
      <c r="UT524" s="450"/>
      <c r="UU524" s="486"/>
      <c r="UV524" s="454" t="s">
        <v>101</v>
      </c>
      <c r="UW524" s="525" t="s">
        <v>527</v>
      </c>
      <c r="UX524" s="455"/>
      <c r="UY524" s="492"/>
      <c r="UZ524" s="492">
        <f>VLOOKUP(UW524,$A$563:$F$2022,6,FALSE)</f>
        <v>0</v>
      </c>
      <c r="VA524" s="454" t="s">
        <v>63</v>
      </c>
      <c r="VB524" s="450">
        <f>UZ524*1.4</f>
        <v>0</v>
      </c>
      <c r="VC524" s="450"/>
      <c r="VD524" s="486"/>
      <c r="VE524" s="454" t="s">
        <v>101</v>
      </c>
      <c r="VF524" s="506" t="s">
        <v>186</v>
      </c>
      <c r="VG524" s="455"/>
      <c r="VH524" s="492"/>
      <c r="VI524" s="492" t="e">
        <f>VLOOKUP(VF524,$A$563:$F$2022,6,FALSE)</f>
        <v>#N/A</v>
      </c>
      <c r="VJ524" s="454" t="s">
        <v>63</v>
      </c>
      <c r="VK524" s="450" t="e">
        <f>VI524*1.4</f>
        <v>#N/A</v>
      </c>
      <c r="VL524" s="450"/>
      <c r="VM524" s="486"/>
      <c r="VN524" s="454" t="s">
        <v>101</v>
      </c>
      <c r="VO524" s="525" t="s">
        <v>1922</v>
      </c>
      <c r="VP524" s="455"/>
      <c r="VQ524" s="492"/>
      <c r="VR524" s="492">
        <f>VLOOKUP(VO524,$A$563:$F$2022,6,FALSE)</f>
        <v>0</v>
      </c>
      <c r="VS524" s="454" t="s">
        <v>63</v>
      </c>
      <c r="VT524" s="450">
        <f>VR524*1.4</f>
        <v>0</v>
      </c>
      <c r="VU524" s="450"/>
      <c r="VV524" s="486"/>
      <c r="VW524" s="454" t="s">
        <v>101</v>
      </c>
      <c r="VX524" s="506" t="s">
        <v>186</v>
      </c>
      <c r="VY524" s="455"/>
      <c r="VZ524" s="455"/>
      <c r="WA524" s="492" t="e">
        <f>VLOOKUP(VX524,$A$563:$F$2022,6,FALSE)</f>
        <v>#N/A</v>
      </c>
      <c r="WB524" s="454" t="s">
        <v>63</v>
      </c>
      <c r="WC524" s="450" t="e">
        <f>WA524*1.4</f>
        <v>#N/A</v>
      </c>
      <c r="WD524" s="455"/>
      <c r="WE524" s="486"/>
      <c r="WF524" s="454" t="s">
        <v>101</v>
      </c>
      <c r="WG524" s="525" t="s">
        <v>1904</v>
      </c>
      <c r="WH524" s="455"/>
      <c r="WI524" s="492"/>
      <c r="WJ524" s="492">
        <f>VLOOKUP(WG524,$A$563:$F$2022,6,FALSE)</f>
        <v>0</v>
      </c>
      <c r="WK524" s="454" t="s">
        <v>63</v>
      </c>
      <c r="WL524" s="450">
        <f>WJ524*1.4</f>
        <v>0</v>
      </c>
      <c r="WM524" s="455"/>
      <c r="WN524" s="486"/>
      <c r="WO524" s="454" t="s">
        <v>101</v>
      </c>
      <c r="WP524" s="525" t="s">
        <v>1922</v>
      </c>
      <c r="WQ524" s="492"/>
      <c r="WR524" s="492"/>
      <c r="WS524" s="492">
        <f>VLOOKUP(WP524,$A$563:$F$2022,6,FALSE)</f>
        <v>0</v>
      </c>
      <c r="WT524" s="454" t="s">
        <v>63</v>
      </c>
      <c r="WU524" s="450">
        <f>WS524*1.4</f>
        <v>0</v>
      </c>
      <c r="WV524" s="450"/>
      <c r="WW524" s="486"/>
      <c r="WX524" s="454" t="s">
        <v>101</v>
      </c>
      <c r="WY524" s="525" t="s">
        <v>1443</v>
      </c>
      <c r="WZ524" s="455"/>
      <c r="XA524" s="492"/>
      <c r="XB524" s="492">
        <f>VLOOKUP(WY524,$A$563:$F$2022,6,FALSE)</f>
        <v>35</v>
      </c>
      <c r="XC524" s="454" t="s">
        <v>63</v>
      </c>
      <c r="XD524" s="450">
        <f>XB524*1.4</f>
        <v>49</v>
      </c>
      <c r="XE524" s="455"/>
      <c r="XF524" s="486"/>
      <c r="XG524" s="454" t="s">
        <v>101</v>
      </c>
      <c r="XH524" s="506" t="s">
        <v>186</v>
      </c>
      <c r="XI524" s="455"/>
      <c r="XJ524" s="455"/>
      <c r="XK524" s="492" t="e">
        <f>VLOOKUP(XH524,$A$563:$F$2022,6,FALSE)</f>
        <v>#N/A</v>
      </c>
      <c r="XL524" s="454" t="s">
        <v>63</v>
      </c>
      <c r="XM524" s="450" t="e">
        <f>XK524*1.4</f>
        <v>#N/A</v>
      </c>
      <c r="XN524" s="455"/>
      <c r="XO524" s="486"/>
      <c r="XP524" s="454" t="s">
        <v>101</v>
      </c>
      <c r="XQ524" s="525" t="s">
        <v>1838</v>
      </c>
      <c r="XR524" s="455"/>
      <c r="XS524" s="492"/>
      <c r="XT524" s="492">
        <f>VLOOKUP(XQ524,$A$563:$F$2022,6,FALSE)</f>
        <v>68</v>
      </c>
      <c r="XU524" s="454" t="s">
        <v>63</v>
      </c>
      <c r="XV524" s="450">
        <f>XT524*1.4</f>
        <v>95.199999999999989</v>
      </c>
      <c r="XW524" s="450"/>
      <c r="XX524" s="486"/>
      <c r="XY524" s="454" t="s">
        <v>101</v>
      </c>
      <c r="XZ524" s="525" t="s">
        <v>1337</v>
      </c>
      <c r="YA524" s="455"/>
      <c r="YB524" s="492"/>
      <c r="YC524" s="492">
        <f>VLOOKUP(XZ524,$A$563:$F$2022,6,FALSE)</f>
        <v>7</v>
      </c>
      <c r="YD524" s="454" t="s">
        <v>63</v>
      </c>
      <c r="YE524" s="450">
        <f>YC524*1.4</f>
        <v>9.7999999999999989</v>
      </c>
      <c r="YF524" s="455"/>
      <c r="YG524" s="486"/>
      <c r="YH524" s="454" t="s">
        <v>101</v>
      </c>
      <c r="YI524" s="525" t="s">
        <v>669</v>
      </c>
      <c r="YJ524" s="455"/>
      <c r="YK524" s="492"/>
      <c r="YL524" s="492">
        <f>VLOOKUP(YI524,$A$563:$F$2022,6,FALSE)</f>
        <v>0</v>
      </c>
      <c r="YM524" s="454" t="s">
        <v>63</v>
      </c>
      <c r="YN524" s="450">
        <f>YL524*1.4</f>
        <v>0</v>
      </c>
      <c r="YO524" s="450"/>
      <c r="YP524" s="486"/>
      <c r="YQ524" s="454" t="s">
        <v>101</v>
      </c>
      <c r="YR524" s="506" t="s">
        <v>186</v>
      </c>
      <c r="YS524" s="455"/>
      <c r="YT524" s="455"/>
      <c r="YU524" s="492" t="e">
        <f>VLOOKUP(YR524,$A$563:$F$2022,6,FALSE)</f>
        <v>#N/A</v>
      </c>
      <c r="YV524" s="454" t="s">
        <v>63</v>
      </c>
      <c r="YW524" s="450" t="e">
        <f>YU524*1.4</f>
        <v>#N/A</v>
      </c>
      <c r="YX524" s="455"/>
      <c r="YY524" s="486"/>
      <c r="YZ524" s="454" t="s">
        <v>101</v>
      </c>
      <c r="ZA524" s="506" t="s">
        <v>186</v>
      </c>
      <c r="ZB524" s="455"/>
      <c r="ZC524" s="455"/>
      <c r="ZD524" s="492" t="e">
        <f>VLOOKUP(ZA524,$A$563:$F$2022,6,FALSE)</f>
        <v>#N/A</v>
      </c>
      <c r="ZE524" s="454" t="s">
        <v>63</v>
      </c>
      <c r="ZF524" s="450" t="e">
        <f>ZD524*1.4</f>
        <v>#N/A</v>
      </c>
      <c r="ZG524" s="455"/>
      <c r="ZH524" s="486"/>
      <c r="ZI524" s="454" t="s">
        <v>101</v>
      </c>
      <c r="ZJ524" s="490" t="s">
        <v>618</v>
      </c>
      <c r="ZK524" s="455"/>
      <c r="ZL524" s="455"/>
      <c r="ZM524" s="492">
        <f>VLOOKUP(ZJ524,$A$563:$F$2022,6,FALSE)</f>
        <v>0</v>
      </c>
      <c r="ZN524" s="454" t="s">
        <v>63</v>
      </c>
      <c r="ZO524" s="450">
        <f>ZM524*1.4</f>
        <v>0</v>
      </c>
      <c r="ZP524" s="455"/>
      <c r="ZQ524" s="486"/>
      <c r="ZR524" s="454" t="s">
        <v>101</v>
      </c>
      <c r="ZS524" s="506" t="s">
        <v>186</v>
      </c>
      <c r="ZT524" s="455"/>
      <c r="ZU524" s="492"/>
      <c r="ZV524" s="492" t="e">
        <f>VLOOKUP(ZS524,$A$563:$F$2022,6,FALSE)</f>
        <v>#N/A</v>
      </c>
      <c r="ZW524" s="454" t="s">
        <v>63</v>
      </c>
      <c r="ZX524" s="450" t="e">
        <f>ZV524*1.4</f>
        <v>#N/A</v>
      </c>
      <c r="ZY524" s="450"/>
      <c r="ZZ524" s="486"/>
      <c r="AAA524" s="454" t="s">
        <v>101</v>
      </c>
      <c r="AAB524" s="506" t="s">
        <v>186</v>
      </c>
      <c r="AAC524" s="455"/>
      <c r="AAD524" s="492"/>
      <c r="AAE524" s="492" t="e">
        <f>VLOOKUP(AAB524,$A$563:$F$2022,6,FALSE)</f>
        <v>#N/A</v>
      </c>
      <c r="AAF524" s="454" t="s">
        <v>63</v>
      </c>
      <c r="AAG524" s="450" t="e">
        <f>AAE524*1.4</f>
        <v>#N/A</v>
      </c>
      <c r="AAH524" s="450"/>
      <c r="AAI524" s="486"/>
      <c r="AAJ524" s="454" t="s">
        <v>101</v>
      </c>
      <c r="AAK524" s="506" t="s">
        <v>186</v>
      </c>
      <c r="AAL524" s="455"/>
      <c r="AAM524" s="492"/>
      <c r="AAN524" s="492" t="e">
        <f>VLOOKUP(AAK524,$A$563:$F$2022,6,FALSE)</f>
        <v>#N/A</v>
      </c>
      <c r="AAO524" s="454" t="s">
        <v>63</v>
      </c>
      <c r="AAP524" s="450" t="e">
        <f>AAN524*1.4</f>
        <v>#N/A</v>
      </c>
      <c r="AAQ524" s="450"/>
      <c r="AAR524" s="486"/>
      <c r="AAS524" s="454" t="s">
        <v>101</v>
      </c>
      <c r="AAT524" s="506" t="s">
        <v>186</v>
      </c>
      <c r="AAU524" s="455"/>
      <c r="AAV524" s="492"/>
      <c r="AAW524" s="492" t="e">
        <f>VLOOKUP(AAT524,$A$563:$F$2022,6,FALSE)</f>
        <v>#N/A</v>
      </c>
      <c r="AAX524" s="454" t="s">
        <v>63</v>
      </c>
      <c r="AAY524" s="450" t="e">
        <f>AAW524*1.4</f>
        <v>#N/A</v>
      </c>
      <c r="AAZ524" s="450"/>
      <c r="ABA524" s="486"/>
      <c r="ABB524" s="454" t="s">
        <v>101</v>
      </c>
      <c r="ABC524" s="506" t="s">
        <v>186</v>
      </c>
      <c r="ABD524" s="455"/>
      <c r="ABE524" s="492"/>
      <c r="ABF524" s="492" t="e">
        <f>VLOOKUP(ABC524,$A$563:$F$2022,6,FALSE)</f>
        <v>#N/A</v>
      </c>
      <c r="ABG524" s="454" t="s">
        <v>63</v>
      </c>
      <c r="ABH524" s="450" t="e">
        <f>ABF524*1.4</f>
        <v>#N/A</v>
      </c>
      <c r="ABI524" s="450"/>
      <c r="ABJ524" s="486"/>
      <c r="ABK524" s="454" t="s">
        <v>101</v>
      </c>
      <c r="ABL524" s="506" t="s">
        <v>186</v>
      </c>
      <c r="ABM524" s="455"/>
      <c r="ABN524" s="492"/>
      <c r="ABO524" s="492" t="e">
        <f>VLOOKUP(ABL524,$A$563:$F$2022,6,FALSE)</f>
        <v>#N/A</v>
      </c>
      <c r="ABP524" s="454" t="s">
        <v>63</v>
      </c>
      <c r="ABQ524" s="450" t="e">
        <f>ABO524*1.4</f>
        <v>#N/A</v>
      </c>
      <c r="ABR524" s="450"/>
      <c r="ABS524" s="486"/>
      <c r="ABT524" s="454" t="s">
        <v>101</v>
      </c>
      <c r="ABU524" s="506" t="s">
        <v>186</v>
      </c>
      <c r="ABV524" s="455"/>
      <c r="ABW524" s="492"/>
      <c r="ABX524" s="492" t="e">
        <f>VLOOKUP(ABU524,$A$563:$F$2022,6,FALSE)</f>
        <v>#N/A</v>
      </c>
      <c r="ABY524" s="454" t="s">
        <v>63</v>
      </c>
      <c r="ABZ524" s="450" t="e">
        <f>ABX524*1.4</f>
        <v>#N/A</v>
      </c>
      <c r="ACA524" s="450"/>
      <c r="ACB524" s="486"/>
      <c r="ACC524" s="454" t="s">
        <v>101</v>
      </c>
      <c r="ACD524" s="506" t="s">
        <v>186</v>
      </c>
      <c r="ACE524" s="455"/>
      <c r="ACF524" s="492"/>
      <c r="ACG524" s="492" t="e">
        <f>VLOOKUP(ACD524,$A$563:$F$2022,6,FALSE)</f>
        <v>#N/A</v>
      </c>
      <c r="ACH524" s="454" t="s">
        <v>63</v>
      </c>
      <c r="ACI524" s="450" t="e">
        <f>ACG524*1.4</f>
        <v>#N/A</v>
      </c>
      <c r="ACJ524" s="450"/>
      <c r="ACK524" s="486"/>
      <c r="ACL524" s="454" t="s">
        <v>101</v>
      </c>
      <c r="ACM524" s="506" t="s">
        <v>186</v>
      </c>
      <c r="ACN524" s="455"/>
      <c r="ACO524" s="492"/>
      <c r="ACP524" s="492" t="e">
        <f>VLOOKUP(ACM524,$A$563:$F$2022,6,FALSE)</f>
        <v>#N/A</v>
      </c>
      <c r="ACQ524" s="454" t="s">
        <v>63</v>
      </c>
      <c r="ACR524" s="450" t="e">
        <f>ACP524*1.4</f>
        <v>#N/A</v>
      </c>
      <c r="ACS524" s="450"/>
      <c r="ACT524" s="486"/>
      <c r="ACU524" s="454" t="s">
        <v>101</v>
      </c>
      <c r="ACV524" s="490" t="s">
        <v>886</v>
      </c>
      <c r="ACW524" s="455"/>
      <c r="ACX524" s="492"/>
      <c r="ACY524" s="492">
        <f>VLOOKUP(ACV524,$A$563:$F$2022,6,FALSE)</f>
        <v>0</v>
      </c>
      <c r="ACZ524" s="454" t="s">
        <v>63</v>
      </c>
      <c r="ADA524" s="450">
        <f>ACY524*1.4</f>
        <v>0</v>
      </c>
      <c r="ADB524" s="450"/>
      <c r="ADC524" s="486"/>
      <c r="ADD524" s="454" t="s">
        <v>101</v>
      </c>
      <c r="ADE524" s="525" t="s">
        <v>618</v>
      </c>
      <c r="ADF524" s="455"/>
      <c r="ADG524" s="492"/>
      <c r="ADH524" s="492">
        <f>VLOOKUP(ADE524,$A$563:$F$2022,6,FALSE)</f>
        <v>0</v>
      </c>
      <c r="ADI524" s="454" t="s">
        <v>63</v>
      </c>
      <c r="ADJ524" s="450">
        <f>ADH524*1.4</f>
        <v>0</v>
      </c>
      <c r="ADK524" s="455"/>
      <c r="ADL524" s="486"/>
      <c r="ADM524" s="454" t="s">
        <v>101</v>
      </c>
      <c r="ADN524" s="525" t="s">
        <v>742</v>
      </c>
      <c r="ADO524" s="455"/>
      <c r="ADP524" s="492"/>
      <c r="ADQ524" s="492">
        <f>VLOOKUP(ADN524,$A$563:$F$2022,6,FALSE)</f>
        <v>0</v>
      </c>
      <c r="ADR524" s="454" t="s">
        <v>63</v>
      </c>
      <c r="ADS524" s="450">
        <f>ADQ524*1.4</f>
        <v>0</v>
      </c>
      <c r="ADT524" s="450"/>
      <c r="ADU524" s="486"/>
      <c r="ADV524" s="454" t="s">
        <v>101</v>
      </c>
      <c r="ADW524" s="525" t="s">
        <v>886</v>
      </c>
      <c r="ADX524" s="455"/>
      <c r="ADY524" s="455"/>
      <c r="ADZ524" s="492">
        <f>VLOOKUP(ADW524,$A$563:$F$2022,6,FALSE)</f>
        <v>0</v>
      </c>
      <c r="AEA524" s="454" t="s">
        <v>63</v>
      </c>
      <c r="AEB524" s="450">
        <f>ADZ524*1.4</f>
        <v>0</v>
      </c>
      <c r="AEC524" s="455"/>
      <c r="AED524" s="486"/>
      <c r="AEE524" s="454" t="s">
        <v>101</v>
      </c>
      <c r="AEF524" s="525" t="s">
        <v>710</v>
      </c>
      <c r="AEG524" s="455"/>
      <c r="AEH524" s="492"/>
      <c r="AEI524" s="492">
        <f>VLOOKUP(AEF524,$A$563:$F$2022,6,FALSE)</f>
        <v>24</v>
      </c>
      <c r="AEJ524" s="454" t="s">
        <v>63</v>
      </c>
      <c r="AEK524" s="450">
        <f>AEI524*1.4</f>
        <v>33.599999999999994</v>
      </c>
      <c r="AEL524" s="455"/>
      <c r="AEM524" s="486"/>
      <c r="AEN524" s="454" t="s">
        <v>101</v>
      </c>
      <c r="AEO524" s="525" t="s">
        <v>2073</v>
      </c>
      <c r="AEP524" s="455"/>
      <c r="AEQ524" s="492"/>
      <c r="AER524" s="492">
        <f>VLOOKUP(AEO524,$A$563:$F$2022,6,FALSE)</f>
        <v>2</v>
      </c>
      <c r="AES524" s="454" t="s">
        <v>63</v>
      </c>
      <c r="AET524" s="450">
        <f>AER524*1.4</f>
        <v>2.8</v>
      </c>
      <c r="AEU524" s="455"/>
      <c r="AEV524" s="486"/>
      <c r="AEW524" s="454" t="s">
        <v>101</v>
      </c>
      <c r="AEX524" s="525" t="s">
        <v>576</v>
      </c>
      <c r="AEY524" s="455"/>
      <c r="AEZ524" s="492"/>
      <c r="AFA524" s="492">
        <f>VLOOKUP(AEX524,$A$563:$F$2022,6,FALSE)</f>
        <v>7</v>
      </c>
      <c r="AFB524" s="454" t="s">
        <v>63</v>
      </c>
      <c r="AFC524" s="450">
        <f>AFA524*1.4</f>
        <v>9.7999999999999989</v>
      </c>
      <c r="AFD524" s="450"/>
      <c r="AFE524" s="486"/>
      <c r="AFF524" s="454" t="s">
        <v>101</v>
      </c>
      <c r="AFG524" s="525" t="s">
        <v>469</v>
      </c>
      <c r="AFH524" s="455"/>
      <c r="AFI524" s="492"/>
      <c r="AFJ524" s="492">
        <f>VLOOKUP(AFG524,$A$563:$F$2022,6,FALSE)</f>
        <v>8</v>
      </c>
      <c r="AFK524" s="454" t="s">
        <v>63</v>
      </c>
      <c r="AFL524" s="450">
        <f>AFJ524*1.4</f>
        <v>11.2</v>
      </c>
      <c r="AFM524" s="450"/>
      <c r="AFN524" s="486"/>
      <c r="AFO524" s="454" t="s">
        <v>101</v>
      </c>
      <c r="AFP524" s="525" t="s">
        <v>760</v>
      </c>
      <c r="AFQ524" s="455"/>
      <c r="AFR524" s="492"/>
      <c r="AFS524" s="492">
        <f>VLOOKUP(AFP524,$A$563:$F$2022,6,FALSE)</f>
        <v>4</v>
      </c>
      <c r="AFT524" s="454" t="s">
        <v>63</v>
      </c>
      <c r="AFU524" s="450">
        <f>AFS524*1.4</f>
        <v>5.6</v>
      </c>
      <c r="AFV524" s="450"/>
      <c r="AFW524" s="486"/>
      <c r="AFX524" s="454" t="s">
        <v>101</v>
      </c>
      <c r="AFY524" s="528" t="s">
        <v>502</v>
      </c>
      <c r="AFZ524" s="455"/>
      <c r="AGA524" s="492"/>
      <c r="AGB524" s="492">
        <f>VLOOKUP(AFY524,$A$563:$F$2022,6,FALSE)</f>
        <v>0</v>
      </c>
      <c r="AGC524" s="454" t="s">
        <v>63</v>
      </c>
      <c r="AGD524" s="450">
        <f>AGB524*1.4</f>
        <v>0</v>
      </c>
      <c r="AGE524" s="450"/>
      <c r="AGF524" s="486"/>
      <c r="AGG524" s="454" t="s">
        <v>101</v>
      </c>
      <c r="AGH524" s="525" t="s">
        <v>743</v>
      </c>
      <c r="AGI524" s="455"/>
      <c r="AGJ524" s="492"/>
      <c r="AGK524" s="492">
        <f>VLOOKUP(AGH524,$A$563:$F$2022,6,FALSE)</f>
        <v>3</v>
      </c>
      <c r="AGL524" s="454" t="s">
        <v>63</v>
      </c>
      <c r="AGM524" s="450">
        <f>AGK524*1.4</f>
        <v>4.1999999999999993</v>
      </c>
      <c r="AGN524" s="450"/>
      <c r="AGO524" s="486"/>
      <c r="AGP524" s="454" t="s">
        <v>101</v>
      </c>
      <c r="AGQ524" s="525" t="s">
        <v>776</v>
      </c>
      <c r="AGR524" s="455"/>
      <c r="AGS524" s="492"/>
      <c r="AGT524" s="492">
        <f>VLOOKUP(AGQ524,$A$563:$F$2022,6,FALSE)</f>
        <v>7</v>
      </c>
      <c r="AGU524" s="454" t="s">
        <v>63</v>
      </c>
      <c r="AGV524" s="450">
        <f>AGT524*1.4</f>
        <v>9.7999999999999989</v>
      </c>
      <c r="AGW524" s="450"/>
      <c r="AGX524" s="486"/>
      <c r="AGY524" s="454" t="s">
        <v>101</v>
      </c>
      <c r="AGZ524" s="527" t="s">
        <v>743</v>
      </c>
      <c r="AHA524" s="455"/>
      <c r="AHB524" s="492"/>
      <c r="AHC524" s="492">
        <f>VLOOKUP(AGZ524,$A$563:$F$2022,6,FALSE)</f>
        <v>3</v>
      </c>
      <c r="AHD524" s="454" t="s">
        <v>63</v>
      </c>
      <c r="AHE524" s="450">
        <f>AHC524*1.4</f>
        <v>4.1999999999999993</v>
      </c>
      <c r="AHF524" s="450"/>
      <c r="AHG524" s="486"/>
      <c r="AHH524" s="495"/>
      <c r="AHI524" s="543"/>
      <c r="AHJ524" s="496"/>
      <c r="AHK524" s="497"/>
      <c r="AHL524" s="497"/>
      <c r="AHM524" s="495"/>
      <c r="AHN524" s="481"/>
      <c r="AHO524" s="481"/>
      <c r="AHP524" s="496"/>
      <c r="AHQ524" s="495"/>
      <c r="AHR524" s="512"/>
      <c r="AHS524" s="496"/>
      <c r="AHT524" s="497"/>
      <c r="AHU524" s="497"/>
      <c r="AHV524" s="495"/>
      <c r="AHW524" s="481"/>
      <c r="AHX524" s="481"/>
      <c r="AHY524" s="496"/>
      <c r="AHZ524" s="495"/>
      <c r="AIA524" s="512"/>
      <c r="AIB524" s="496"/>
      <c r="AIC524" s="497"/>
      <c r="AID524" s="497"/>
      <c r="AIE524" s="495"/>
      <c r="AIF524" s="481"/>
      <c r="AIG524" s="481"/>
      <c r="AIH524" s="496"/>
      <c r="AII524" s="263"/>
      <c r="AIJ524" s="432"/>
      <c r="AIK524" s="264"/>
      <c r="AIL524" s="264"/>
      <c r="AIM524" s="265"/>
      <c r="AIN524" s="263"/>
      <c r="AIO524" s="210"/>
      <c r="AIP524" s="264"/>
      <c r="AIQ524" s="264"/>
    </row>
    <row r="525" spans="1:927" s="16" customFormat="1" ht="15">
      <c r="A525" s="454" t="s">
        <v>102</v>
      </c>
      <c r="B525" s="490" t="s">
        <v>736</v>
      </c>
      <c r="C525" s="455"/>
      <c r="D525" s="492"/>
      <c r="E525" s="492">
        <f>VLOOKUP(B525,$A$563:$F$2022,6,FALSE)</f>
        <v>27</v>
      </c>
      <c r="F525" s="454" t="s">
        <v>65</v>
      </c>
      <c r="G525" s="450">
        <f>E525*1.3</f>
        <v>35.1</v>
      </c>
      <c r="H525" s="450"/>
      <c r="I525" s="456"/>
      <c r="J525" s="454" t="s">
        <v>102</v>
      </c>
      <c r="K525" s="525" t="s">
        <v>1922</v>
      </c>
      <c r="L525" s="455"/>
      <c r="M525" s="492"/>
      <c r="N525" s="492">
        <f>VLOOKUP(K525,$A$563:$F$2022,6,FALSE)</f>
        <v>0</v>
      </c>
      <c r="O525" s="454" t="s">
        <v>65</v>
      </c>
      <c r="P525" s="450">
        <f>N525*1.3</f>
        <v>0</v>
      </c>
      <c r="Q525" s="450"/>
      <c r="R525" s="456"/>
      <c r="S525" s="454" t="s">
        <v>102</v>
      </c>
      <c r="T525" s="525" t="s">
        <v>743</v>
      </c>
      <c r="U525" s="455"/>
      <c r="V525" s="492"/>
      <c r="W525" s="492">
        <f>VLOOKUP(T525,$A$563:$F$2022,6,FALSE)</f>
        <v>3</v>
      </c>
      <c r="X525" s="454" t="s">
        <v>65</v>
      </c>
      <c r="Y525" s="450">
        <f>W525*1.3</f>
        <v>3.9000000000000004</v>
      </c>
      <c r="Z525" s="450"/>
      <c r="AA525" s="456"/>
      <c r="AB525" s="454" t="s">
        <v>102</v>
      </c>
      <c r="AC525" s="525" t="s">
        <v>1922</v>
      </c>
      <c r="AD525" s="455"/>
      <c r="AE525" s="492"/>
      <c r="AF525" s="492">
        <f>VLOOKUP(AC525,$A$563:$F$2022,6,FALSE)</f>
        <v>0</v>
      </c>
      <c r="AG525" s="454" t="s">
        <v>65</v>
      </c>
      <c r="AH525" s="450">
        <f>AF525*1.3</f>
        <v>0</v>
      </c>
      <c r="AI525" s="450"/>
      <c r="AJ525" s="456"/>
      <c r="AK525" s="454" t="s">
        <v>102</v>
      </c>
      <c r="AL525" s="490" t="s">
        <v>920</v>
      </c>
      <c r="AM525" s="455"/>
      <c r="AN525" s="492"/>
      <c r="AO525" s="492">
        <f>VLOOKUP(AL525,$A$563:$F$2022,6,FALSE)</f>
        <v>0</v>
      </c>
      <c r="AP525" s="454" t="s">
        <v>65</v>
      </c>
      <c r="AQ525" s="450">
        <f>AO525*1.3</f>
        <v>0</v>
      </c>
      <c r="AR525" s="450"/>
      <c r="AS525" s="456"/>
      <c r="AT525" s="454" t="s">
        <v>102</v>
      </c>
      <c r="AU525" s="525" t="s">
        <v>1922</v>
      </c>
      <c r="AV525" s="455"/>
      <c r="AW525" s="492"/>
      <c r="AX525" s="492">
        <f>VLOOKUP(AU525,$A$563:$F$2022,6,FALSE)</f>
        <v>0</v>
      </c>
      <c r="AY525" s="454" t="s">
        <v>65</v>
      </c>
      <c r="AZ525" s="450">
        <f>AX525*1.3</f>
        <v>0</v>
      </c>
      <c r="BA525" s="450"/>
      <c r="BB525" s="456"/>
      <c r="BC525" s="454" t="s">
        <v>102</v>
      </c>
      <c r="BD525" s="525" t="s">
        <v>743</v>
      </c>
      <c r="BE525" s="455"/>
      <c r="BF525" s="492"/>
      <c r="BG525" s="492">
        <f>VLOOKUP(BD525,$A$563:$F$2022,6,FALSE)</f>
        <v>3</v>
      </c>
      <c r="BH525" s="454" t="s">
        <v>65</v>
      </c>
      <c r="BI525" s="450">
        <f>BG525*1.3</f>
        <v>3.9000000000000004</v>
      </c>
      <c r="BJ525" s="450"/>
      <c r="BK525" s="456"/>
      <c r="BL525" s="454" t="s">
        <v>102</v>
      </c>
      <c r="BM525" s="525" t="s">
        <v>547</v>
      </c>
      <c r="BN525" s="455"/>
      <c r="BO525" s="492"/>
      <c r="BP525" s="492">
        <f>VLOOKUP(BM525,$A$563:$F$2022,6,FALSE)</f>
        <v>5</v>
      </c>
      <c r="BQ525" s="454" t="s">
        <v>65</v>
      </c>
      <c r="BR525" s="450">
        <f>BP525*1.3</f>
        <v>6.5</v>
      </c>
      <c r="BS525" s="450"/>
      <c r="BT525" s="456"/>
      <c r="BU525" s="454" t="s">
        <v>102</v>
      </c>
      <c r="BV525" s="525" t="s">
        <v>1443</v>
      </c>
      <c r="BW525" s="455"/>
      <c r="BX525" s="492"/>
      <c r="BY525" s="492">
        <f>VLOOKUP(BV525,$A$563:$F$2022,6,FALSE)</f>
        <v>35</v>
      </c>
      <c r="BZ525" s="454" t="s">
        <v>65</v>
      </c>
      <c r="CA525" s="450">
        <f>BY525*1.3</f>
        <v>45.5</v>
      </c>
      <c r="CB525" s="450"/>
      <c r="CC525" s="456"/>
      <c r="CD525" s="454" t="s">
        <v>102</v>
      </c>
      <c r="CE525" s="525" t="s">
        <v>736</v>
      </c>
      <c r="CF525" s="455"/>
      <c r="CG525" s="492"/>
      <c r="CH525" s="492">
        <f>VLOOKUP(CE525,$A$563:$F$2022,6,FALSE)</f>
        <v>27</v>
      </c>
      <c r="CI525" s="454" t="s">
        <v>65</v>
      </c>
      <c r="CJ525" s="450">
        <f>CH525*1.3</f>
        <v>35.1</v>
      </c>
      <c r="CK525" s="450"/>
      <c r="CL525" s="456"/>
      <c r="CM525" s="454" t="s">
        <v>102</v>
      </c>
      <c r="CN525" s="525" t="s">
        <v>618</v>
      </c>
      <c r="CO525" s="455"/>
      <c r="CP525" s="492"/>
      <c r="CQ525" s="492">
        <f>VLOOKUP(CN525,$A$563:$F$2022,6,FALSE)</f>
        <v>0</v>
      </c>
      <c r="CR525" s="454" t="s">
        <v>65</v>
      </c>
      <c r="CS525" s="450">
        <f>CQ525*1.3</f>
        <v>0</v>
      </c>
      <c r="CT525" s="450"/>
      <c r="CU525" s="456"/>
      <c r="CV525" s="454" t="s">
        <v>102</v>
      </c>
      <c r="CW525" s="525" t="s">
        <v>923</v>
      </c>
      <c r="CX525" s="455"/>
      <c r="CY525" s="492"/>
      <c r="CZ525" s="492">
        <f>VLOOKUP(CW525,$A$563:$F$2022,6,FALSE)</f>
        <v>32</v>
      </c>
      <c r="DA525" s="454" t="s">
        <v>65</v>
      </c>
      <c r="DB525" s="450">
        <f>CZ525*1.3</f>
        <v>41.6</v>
      </c>
      <c r="DC525" s="450"/>
      <c r="DD525" s="456"/>
      <c r="DE525" s="454" t="s">
        <v>102</v>
      </c>
      <c r="DF525" s="525" t="s">
        <v>1448</v>
      </c>
      <c r="DG525" s="455"/>
      <c r="DH525" s="492"/>
      <c r="DI525" s="492">
        <f>VLOOKUP(DF525,$A$563:$F$2022,6,FALSE)</f>
        <v>22</v>
      </c>
      <c r="DJ525" s="454" t="s">
        <v>65</v>
      </c>
      <c r="DK525" s="450">
        <f>DI525*1.3</f>
        <v>28.6</v>
      </c>
      <c r="DL525" s="450"/>
      <c r="DM525" s="456"/>
      <c r="DN525" s="454" t="s">
        <v>102</v>
      </c>
      <c r="DO525" s="490" t="s">
        <v>1904</v>
      </c>
      <c r="DP525" s="455"/>
      <c r="DQ525" s="492"/>
      <c r="DR525" s="492">
        <f>VLOOKUP(DO525,$A$563:$F$2022,6,FALSE)</f>
        <v>0</v>
      </c>
      <c r="DS525" s="454" t="s">
        <v>65</v>
      </c>
      <c r="DT525" s="450">
        <f>DR525*1.3</f>
        <v>0</v>
      </c>
      <c r="DU525" s="450"/>
      <c r="DV525" s="456"/>
      <c r="DW525" s="454" t="s">
        <v>102</v>
      </c>
      <c r="DX525" s="506" t="s">
        <v>186</v>
      </c>
      <c r="DY525" s="455"/>
      <c r="DZ525" s="492"/>
      <c r="EA525" s="492" t="e">
        <f>VLOOKUP(DX525,$A$563:$F$2022,6,FALSE)</f>
        <v>#N/A</v>
      </c>
      <c r="EB525" s="454" t="s">
        <v>65</v>
      </c>
      <c r="EC525" s="450" t="e">
        <f>EA525*1.3</f>
        <v>#N/A</v>
      </c>
      <c r="ED525" s="450"/>
      <c r="EE525" s="456"/>
      <c r="EF525" s="454" t="s">
        <v>102</v>
      </c>
      <c r="EG525" s="525" t="s">
        <v>696</v>
      </c>
      <c r="EH525" s="455"/>
      <c r="EI525" s="492"/>
      <c r="EJ525" s="492">
        <f>VLOOKUP(EG525,$A$563:$F$2022,6,FALSE)</f>
        <v>0</v>
      </c>
      <c r="EK525" s="454" t="s">
        <v>65</v>
      </c>
      <c r="EL525" s="450">
        <f>EJ525*1.3</f>
        <v>0</v>
      </c>
      <c r="EM525" s="450"/>
      <c r="EN525" s="456"/>
      <c r="EO525" s="454" t="s">
        <v>102</v>
      </c>
      <c r="EP525" s="525" t="s">
        <v>736</v>
      </c>
      <c r="EQ525" s="455"/>
      <c r="ER525" s="492"/>
      <c r="ES525" s="492">
        <f>VLOOKUP(EP525,$A$563:$F$2022,6,FALSE)</f>
        <v>27</v>
      </c>
      <c r="ET525" s="454" t="s">
        <v>65</v>
      </c>
      <c r="EU525" s="450">
        <f>ES525*1.3</f>
        <v>35.1</v>
      </c>
      <c r="EV525" s="450"/>
      <c r="EW525" s="456"/>
      <c r="EX525" s="454" t="s">
        <v>102</v>
      </c>
      <c r="EY525" s="506" t="s">
        <v>186</v>
      </c>
      <c r="EZ525" s="455"/>
      <c r="FA525" s="492"/>
      <c r="FB525" s="492" t="e">
        <f>VLOOKUP(EY525,$A$563:$F$2022,6,FALSE)</f>
        <v>#N/A</v>
      </c>
      <c r="FC525" s="454" t="s">
        <v>65</v>
      </c>
      <c r="FD525" s="450" t="e">
        <f>FB525*1.3</f>
        <v>#N/A</v>
      </c>
      <c r="FE525" s="450"/>
      <c r="FF525" s="456"/>
      <c r="FG525" s="454" t="s">
        <v>102</v>
      </c>
      <c r="FH525" s="525" t="s">
        <v>736</v>
      </c>
      <c r="FI525" s="455"/>
      <c r="FJ525" s="492"/>
      <c r="FK525" s="492">
        <f>VLOOKUP(FH525,$A$563:$F$2022,6,FALSE)</f>
        <v>27</v>
      </c>
      <c r="FL525" s="454" t="s">
        <v>65</v>
      </c>
      <c r="FM525" s="450">
        <f>FK525*1.3</f>
        <v>35.1</v>
      </c>
      <c r="FN525" s="450"/>
      <c r="FO525" s="456"/>
      <c r="FP525" s="454" t="s">
        <v>102</v>
      </c>
      <c r="FQ525" s="490" t="s">
        <v>1904</v>
      </c>
      <c r="FR525" s="455"/>
      <c r="FS525" s="492"/>
      <c r="FT525" s="492">
        <f>VLOOKUP(FQ525,$A$563:$F$2022,6,FALSE)</f>
        <v>0</v>
      </c>
      <c r="FU525" s="454" t="s">
        <v>65</v>
      </c>
      <c r="FV525" s="450">
        <f>FT525*1.3</f>
        <v>0</v>
      </c>
      <c r="FW525" s="450"/>
      <c r="FX525" s="456"/>
      <c r="FY525" s="454" t="s">
        <v>102</v>
      </c>
      <c r="FZ525" s="490" t="s">
        <v>1838</v>
      </c>
      <c r="GA525" s="455"/>
      <c r="GB525" s="492"/>
      <c r="GC525" s="492">
        <f>VLOOKUP(FZ525,$A$563:$F$2022,6,FALSE)</f>
        <v>68</v>
      </c>
      <c r="GD525" s="454" t="s">
        <v>65</v>
      </c>
      <c r="GE525" s="450">
        <f>GC525*1.3</f>
        <v>88.4</v>
      </c>
      <c r="GF525" s="450"/>
      <c r="GG525" s="456"/>
      <c r="GH525" s="454" t="s">
        <v>102</v>
      </c>
      <c r="GI525" s="525" t="s">
        <v>1922</v>
      </c>
      <c r="GJ525" s="455"/>
      <c r="GK525" s="492"/>
      <c r="GL525" s="492">
        <f>VLOOKUP(GI525,$A$563:$F$2022,6,FALSE)</f>
        <v>0</v>
      </c>
      <c r="GM525" s="454" t="s">
        <v>65</v>
      </c>
      <c r="GN525" s="450">
        <f>GL525*1.3</f>
        <v>0</v>
      </c>
      <c r="GO525" s="450"/>
      <c r="GP525" s="456"/>
      <c r="GQ525" s="454" t="s">
        <v>102</v>
      </c>
      <c r="GR525" s="525" t="s">
        <v>669</v>
      </c>
      <c r="GS525" s="455"/>
      <c r="GT525" s="492"/>
      <c r="GU525" s="492">
        <f>VLOOKUP(GR525,$A$563:$F$2022,6,FALSE)</f>
        <v>0</v>
      </c>
      <c r="GV525" s="454" t="s">
        <v>65</v>
      </c>
      <c r="GW525" s="450">
        <f>GU525*1.3</f>
        <v>0</v>
      </c>
      <c r="GX525" s="450"/>
      <c r="GY525" s="456"/>
      <c r="GZ525" s="454" t="s">
        <v>102</v>
      </c>
      <c r="HA525" s="490" t="s">
        <v>736</v>
      </c>
      <c r="HB525" s="455"/>
      <c r="HC525" s="492"/>
      <c r="HD525" s="492">
        <f>VLOOKUP(HA525,$A$563:$F$2022,6,FALSE)</f>
        <v>27</v>
      </c>
      <c r="HE525" s="454" t="s">
        <v>65</v>
      </c>
      <c r="HF525" s="450">
        <f>HD525*1.3</f>
        <v>35.1</v>
      </c>
      <c r="HG525" s="450"/>
      <c r="HH525" s="456"/>
      <c r="HI525" s="454" t="s">
        <v>102</v>
      </c>
      <c r="HJ525" s="525" t="s">
        <v>776</v>
      </c>
      <c r="HK525" s="455"/>
      <c r="HL525" s="492"/>
      <c r="HM525" s="492">
        <f>VLOOKUP(HJ525,$A$563:$F$2022,6,FALSE)</f>
        <v>7</v>
      </c>
      <c r="HN525" s="454" t="s">
        <v>65</v>
      </c>
      <c r="HO525" s="450">
        <f>HM525*1.3</f>
        <v>9.1</v>
      </c>
      <c r="HP525" s="450"/>
      <c r="HQ525" s="456"/>
      <c r="HR525" s="454" t="s">
        <v>102</v>
      </c>
      <c r="HS525" s="490" t="s">
        <v>669</v>
      </c>
      <c r="HT525" s="455"/>
      <c r="HU525" s="492"/>
      <c r="HV525" s="492">
        <f>VLOOKUP(HS525,$A$563:$F$2022,6,FALSE)</f>
        <v>0</v>
      </c>
      <c r="HW525" s="454" t="s">
        <v>65</v>
      </c>
      <c r="HX525" s="450">
        <f>HV525*1.3</f>
        <v>0</v>
      </c>
      <c r="HY525" s="450"/>
      <c r="HZ525" s="456"/>
      <c r="IA525" s="454" t="s">
        <v>102</v>
      </c>
      <c r="IB525" s="525" t="s">
        <v>743</v>
      </c>
      <c r="IC525" s="455"/>
      <c r="ID525" s="492"/>
      <c r="IE525" s="492">
        <f>VLOOKUP(IB525,$A$563:$F$2022,6,FALSE)</f>
        <v>3</v>
      </c>
      <c r="IF525" s="454" t="s">
        <v>65</v>
      </c>
      <c r="IG525" s="450">
        <f>IE525*1.3</f>
        <v>3.9000000000000004</v>
      </c>
      <c r="IH525" s="450"/>
      <c r="II525" s="456"/>
      <c r="IJ525" s="454" t="s">
        <v>102</v>
      </c>
      <c r="IK525" s="525" t="s">
        <v>1922</v>
      </c>
      <c r="IL525" s="455"/>
      <c r="IM525" s="492"/>
      <c r="IN525" s="492">
        <f>VLOOKUP(IK525,$A$563:$F$2022,6,FALSE)</f>
        <v>0</v>
      </c>
      <c r="IO525" s="454" t="s">
        <v>65</v>
      </c>
      <c r="IP525" s="450">
        <f>IN525*1.3</f>
        <v>0</v>
      </c>
      <c r="IQ525" s="450"/>
      <c r="IR525" s="456"/>
      <c r="IS525" s="454" t="s">
        <v>102</v>
      </c>
      <c r="IT525" s="525" t="s">
        <v>653</v>
      </c>
      <c r="IU525" s="455"/>
      <c r="IV525" s="492"/>
      <c r="IW525" s="492">
        <f>VLOOKUP(IT525,$A$563:$F$2022,6,FALSE)</f>
        <v>0</v>
      </c>
      <c r="IX525" s="454" t="s">
        <v>65</v>
      </c>
      <c r="IY525" s="450">
        <f>IW525*1.3</f>
        <v>0</v>
      </c>
      <c r="IZ525" s="450"/>
      <c r="JA525" s="456"/>
      <c r="JB525" s="454" t="s">
        <v>102</v>
      </c>
      <c r="JC525" s="525" t="s">
        <v>992</v>
      </c>
      <c r="JD525" s="455"/>
      <c r="JE525" s="492"/>
      <c r="JF525" s="492">
        <f>VLOOKUP(JC525,$A$563:$F$2022,6,FALSE)</f>
        <v>0</v>
      </c>
      <c r="JG525" s="454" t="s">
        <v>65</v>
      </c>
      <c r="JH525" s="450">
        <f>JF525*1.3</f>
        <v>0</v>
      </c>
      <c r="JI525" s="450"/>
      <c r="JJ525" s="456"/>
      <c r="JK525" s="454" t="s">
        <v>102</v>
      </c>
      <c r="JL525" s="525" t="s">
        <v>535</v>
      </c>
      <c r="JM525" s="455"/>
      <c r="JN525" s="492"/>
      <c r="JO525" s="492">
        <f>VLOOKUP(JL525,$A$563:$F$2022,6,FALSE)</f>
        <v>15</v>
      </c>
      <c r="JP525" s="454" t="s">
        <v>65</v>
      </c>
      <c r="JQ525" s="450">
        <f>JO525*1.3</f>
        <v>19.5</v>
      </c>
      <c r="JR525" s="450"/>
      <c r="JS525" s="456"/>
      <c r="JT525" s="454" t="s">
        <v>102</v>
      </c>
      <c r="JU525" s="525" t="s">
        <v>655</v>
      </c>
      <c r="JV525" s="455"/>
      <c r="JW525" s="492"/>
      <c r="JX525" s="492">
        <f>VLOOKUP(JU525,$A$563:$F$2022,6,FALSE)</f>
        <v>45</v>
      </c>
      <c r="JY525" s="454" t="s">
        <v>65</v>
      </c>
      <c r="JZ525" s="450">
        <f>JX525*1.3</f>
        <v>58.5</v>
      </c>
      <c r="KA525" s="450"/>
      <c r="KB525" s="456"/>
      <c r="KC525" s="454" t="s">
        <v>102</v>
      </c>
      <c r="KD525" s="525" t="s">
        <v>653</v>
      </c>
      <c r="KE525" s="455"/>
      <c r="KF525" s="492"/>
      <c r="KG525" s="492">
        <f>VLOOKUP(KD525,$A$563:$F$2022,6,FALSE)</f>
        <v>0</v>
      </c>
      <c r="KH525" s="454" t="s">
        <v>65</v>
      </c>
      <c r="KI525" s="450">
        <f>KG525*1.3</f>
        <v>0</v>
      </c>
      <c r="KJ525" s="450"/>
      <c r="KK525" s="456"/>
      <c r="KL525" s="454" t="s">
        <v>102</v>
      </c>
      <c r="KM525" s="525" t="s">
        <v>992</v>
      </c>
      <c r="KN525" s="455"/>
      <c r="KO525" s="492"/>
      <c r="KP525" s="492">
        <f>VLOOKUP(KM525,$A$563:$F$2022,6,FALSE)</f>
        <v>0</v>
      </c>
      <c r="KQ525" s="454" t="s">
        <v>65</v>
      </c>
      <c r="KR525" s="450">
        <f>KP525*1.3</f>
        <v>0</v>
      </c>
      <c r="KS525" s="450"/>
      <c r="KT525" s="456"/>
      <c r="KU525" s="454" t="s">
        <v>102</v>
      </c>
      <c r="KV525" s="525" t="s">
        <v>736</v>
      </c>
      <c r="KW525" s="455"/>
      <c r="KX525" s="492"/>
      <c r="KY525" s="492">
        <f>VLOOKUP(KV525,$A$563:$F$2022,6,FALSE)</f>
        <v>27</v>
      </c>
      <c r="KZ525" s="454" t="s">
        <v>65</v>
      </c>
      <c r="LA525" s="450">
        <f>KY525*1.3</f>
        <v>35.1</v>
      </c>
      <c r="LB525" s="450"/>
      <c r="LC525" s="456"/>
      <c r="LD525" s="454" t="s">
        <v>102</v>
      </c>
      <c r="LE525" s="525" t="s">
        <v>655</v>
      </c>
      <c r="LF525" s="455"/>
      <c r="LG525" s="492"/>
      <c r="LH525" s="492">
        <f>VLOOKUP(LE525,$A$563:$F$2022,6,FALSE)</f>
        <v>45</v>
      </c>
      <c r="LI525" s="454" t="s">
        <v>65</v>
      </c>
      <c r="LJ525" s="450">
        <f>LH525*1.3</f>
        <v>58.5</v>
      </c>
      <c r="LK525" s="450"/>
      <c r="LL525" s="456"/>
      <c r="LM525" s="454" t="s">
        <v>102</v>
      </c>
      <c r="LN525" s="525" t="s">
        <v>1448</v>
      </c>
      <c r="LO525" s="455"/>
      <c r="LP525" s="492"/>
      <c r="LQ525" s="492">
        <f>VLOOKUP(LN525,$A$563:$F$2022,6,FALSE)</f>
        <v>22</v>
      </c>
      <c r="LR525" s="454" t="s">
        <v>65</v>
      </c>
      <c r="LS525" s="450">
        <f>LQ525*1.3</f>
        <v>28.6</v>
      </c>
      <c r="LT525" s="450"/>
      <c r="LU525" s="456"/>
      <c r="LV525" s="454" t="s">
        <v>102</v>
      </c>
      <c r="LW525" s="525" t="s">
        <v>1443</v>
      </c>
      <c r="LX525" s="455"/>
      <c r="LY525" s="492"/>
      <c r="LZ525" s="492">
        <f>VLOOKUP(LW525,$A$563:$F$2022,6,FALSE)</f>
        <v>35</v>
      </c>
      <c r="MA525" s="454" t="s">
        <v>65</v>
      </c>
      <c r="MB525" s="450">
        <f>LZ525*1.3</f>
        <v>45.5</v>
      </c>
      <c r="MC525" s="450"/>
      <c r="MD525" s="456"/>
      <c r="ME525" s="454" t="s">
        <v>102</v>
      </c>
      <c r="MF525" s="527" t="s">
        <v>1922</v>
      </c>
      <c r="MG525" s="455"/>
      <c r="MH525" s="492"/>
      <c r="MI525" s="492">
        <f>VLOOKUP(MF525,$A$563:$F$2022,6,FALSE)</f>
        <v>0</v>
      </c>
      <c r="MJ525" s="454" t="s">
        <v>65</v>
      </c>
      <c r="MK525" s="450">
        <f>MI525*1.3</f>
        <v>0</v>
      </c>
      <c r="ML525" s="450"/>
      <c r="MM525" s="456"/>
      <c r="MN525" s="454" t="s">
        <v>102</v>
      </c>
      <c r="MO525" s="525" t="s">
        <v>595</v>
      </c>
      <c r="MP525" s="455"/>
      <c r="MQ525" s="492"/>
      <c r="MR525" s="492">
        <f>VLOOKUP(MO525,$A$563:$F$2022,6,FALSE)</f>
        <v>0</v>
      </c>
      <c r="MS525" s="454" t="s">
        <v>65</v>
      </c>
      <c r="MT525" s="450">
        <f>MR525*1.3</f>
        <v>0</v>
      </c>
      <c r="MU525" s="450"/>
      <c r="MV525" s="456"/>
      <c r="MW525" s="454" t="s">
        <v>102</v>
      </c>
      <c r="MX525" s="525" t="s">
        <v>743</v>
      </c>
      <c r="MY525" s="455"/>
      <c r="MZ525" s="492"/>
      <c r="NA525" s="492">
        <f>VLOOKUP(MX525,$A$563:$F$2022,6,FALSE)</f>
        <v>3</v>
      </c>
      <c r="NB525" s="454" t="s">
        <v>65</v>
      </c>
      <c r="NC525" s="450">
        <f>NA525*1.3</f>
        <v>3.9000000000000004</v>
      </c>
      <c r="ND525" s="450"/>
      <c r="NE525" s="456"/>
      <c r="NF525" s="454" t="s">
        <v>102</v>
      </c>
      <c r="NG525" s="525" t="s">
        <v>527</v>
      </c>
      <c r="NH525" s="455"/>
      <c r="NI525" s="492"/>
      <c r="NJ525" s="492">
        <f>VLOOKUP(NG525,$A$563:$F$2022,6,FALSE)</f>
        <v>0</v>
      </c>
      <c r="NK525" s="454" t="s">
        <v>65</v>
      </c>
      <c r="NL525" s="450">
        <f>NJ525*1.3</f>
        <v>0</v>
      </c>
      <c r="NM525" s="450"/>
      <c r="NN525" s="456"/>
      <c r="NO525" s="454" t="s">
        <v>102</v>
      </c>
      <c r="NP525" s="525" t="s">
        <v>469</v>
      </c>
      <c r="NQ525" s="455"/>
      <c r="NR525" s="492"/>
      <c r="NS525" s="492">
        <f>VLOOKUP(NP525,$A$563:$F$2022,6,FALSE)</f>
        <v>8</v>
      </c>
      <c r="NT525" s="454" t="s">
        <v>65</v>
      </c>
      <c r="NU525" s="450">
        <f>NS525*1.3</f>
        <v>10.4</v>
      </c>
      <c r="NV525" s="450"/>
      <c r="NW525" s="456"/>
      <c r="NX525" s="454" t="s">
        <v>102</v>
      </c>
      <c r="NY525" s="490" t="s">
        <v>531</v>
      </c>
      <c r="NZ525" s="455"/>
      <c r="OA525" s="455"/>
      <c r="OB525" s="492">
        <f>VLOOKUP(NY525,$A$563:$F$2022,6,FALSE)</f>
        <v>0</v>
      </c>
      <c r="OC525" s="454" t="s">
        <v>65</v>
      </c>
      <c r="OD525" s="450">
        <f>OB525*1.3</f>
        <v>0</v>
      </c>
      <c r="OE525" s="450"/>
      <c r="OF525" s="456"/>
      <c r="OG525" s="454" t="s">
        <v>102</v>
      </c>
      <c r="OH525" s="525" t="s">
        <v>618</v>
      </c>
      <c r="OI525" s="455"/>
      <c r="OJ525" s="492"/>
      <c r="OK525" s="492">
        <f>VLOOKUP(OH525,$A$563:$F$2022,6,FALSE)</f>
        <v>0</v>
      </c>
      <c r="OL525" s="454" t="s">
        <v>65</v>
      </c>
      <c r="OM525" s="450">
        <f>OK525*1.3</f>
        <v>0</v>
      </c>
      <c r="ON525" s="450"/>
      <c r="OO525" s="456"/>
      <c r="OP525" s="454" t="s">
        <v>102</v>
      </c>
      <c r="OQ525" s="490" t="s">
        <v>774</v>
      </c>
      <c r="OR525" s="455"/>
      <c r="OS525" s="492"/>
      <c r="OT525" s="492">
        <f>VLOOKUP(OQ525,$A$563:$F$2022,6,FALSE)</f>
        <v>3</v>
      </c>
      <c r="OU525" s="454" t="s">
        <v>65</v>
      </c>
      <c r="OV525" s="450">
        <f>OT525*1.3</f>
        <v>3.9000000000000004</v>
      </c>
      <c r="OW525" s="450"/>
      <c r="OX525" s="456"/>
      <c r="OY525" s="454" t="s">
        <v>102</v>
      </c>
      <c r="OZ525" s="525" t="s">
        <v>742</v>
      </c>
      <c r="PA525" s="455"/>
      <c r="PB525" s="492"/>
      <c r="PC525" s="492">
        <f>VLOOKUP(OZ525,$A$563:$F$2022,6,FALSE)</f>
        <v>0</v>
      </c>
      <c r="PD525" s="454" t="s">
        <v>65</v>
      </c>
      <c r="PE525" s="450">
        <f>PC525*1.3</f>
        <v>0</v>
      </c>
      <c r="PF525" s="450"/>
      <c r="PG525" s="456"/>
      <c r="PH525" s="454" t="s">
        <v>102</v>
      </c>
      <c r="PI525" s="525" t="s">
        <v>742</v>
      </c>
      <c r="PJ525" s="455"/>
      <c r="PK525" s="492"/>
      <c r="PL525" s="492">
        <f>VLOOKUP(PI525,$A$563:$F$2022,6,FALSE)</f>
        <v>0</v>
      </c>
      <c r="PM525" s="454" t="s">
        <v>65</v>
      </c>
      <c r="PN525" s="450">
        <f>PL525*1.3</f>
        <v>0</v>
      </c>
      <c r="PO525" s="450"/>
      <c r="PP525" s="456"/>
      <c r="PQ525" s="454" t="s">
        <v>102</v>
      </c>
      <c r="PR525" s="490" t="s">
        <v>1443</v>
      </c>
      <c r="PS525" s="455"/>
      <c r="PT525" s="492"/>
      <c r="PU525" s="492">
        <f>VLOOKUP(PR525,$A$563:$F$2022,6,FALSE)</f>
        <v>35</v>
      </c>
      <c r="PV525" s="454" t="s">
        <v>65</v>
      </c>
      <c r="PW525" s="450">
        <f>PU525*1.3</f>
        <v>45.5</v>
      </c>
      <c r="PX525" s="450"/>
      <c r="PY525" s="456"/>
      <c r="PZ525" s="454" t="s">
        <v>102</v>
      </c>
      <c r="QA525" s="525" t="s">
        <v>1922</v>
      </c>
      <c r="QB525" s="455"/>
      <c r="QC525" s="492"/>
      <c r="QD525" s="492">
        <f>VLOOKUP(QA525,$A$563:$F$2022,6,FALSE)</f>
        <v>0</v>
      </c>
      <c r="QE525" s="454" t="s">
        <v>65</v>
      </c>
      <c r="QF525" s="450">
        <f>QD525*1.3</f>
        <v>0</v>
      </c>
      <c r="QG525" s="450"/>
      <c r="QH525" s="456"/>
      <c r="QI525" s="454" t="s">
        <v>102</v>
      </c>
      <c r="QJ525" s="490" t="s">
        <v>1337</v>
      </c>
      <c r="QK525" s="455"/>
      <c r="QL525" s="492"/>
      <c r="QM525" s="492">
        <f>VLOOKUP(QJ525,$A$563:$F$2022,6,FALSE)</f>
        <v>7</v>
      </c>
      <c r="QN525" s="454" t="s">
        <v>65</v>
      </c>
      <c r="QO525" s="450">
        <f>QM525*1.3</f>
        <v>9.1</v>
      </c>
      <c r="QP525" s="450"/>
      <c r="QQ525" s="456"/>
      <c r="QR525" s="454" t="s">
        <v>102</v>
      </c>
      <c r="QS525" s="525" t="s">
        <v>923</v>
      </c>
      <c r="QT525" s="455"/>
      <c r="QU525" s="492"/>
      <c r="QV525" s="492">
        <f>VLOOKUP(QS525,$A$563:$F$2022,6,FALSE)</f>
        <v>32</v>
      </c>
      <c r="QW525" s="454" t="s">
        <v>65</v>
      </c>
      <c r="QX525" s="450">
        <f>QV525*1.3</f>
        <v>41.6</v>
      </c>
      <c r="QY525" s="450"/>
      <c r="QZ525" s="456"/>
      <c r="RA525" s="454" t="s">
        <v>102</v>
      </c>
      <c r="RB525" s="490" t="s">
        <v>576</v>
      </c>
      <c r="RC525" s="455"/>
      <c r="RD525" s="492"/>
      <c r="RE525" s="492">
        <f>VLOOKUP(RB525,$A$563:$F$2022,6,FALSE)</f>
        <v>7</v>
      </c>
      <c r="RF525" s="454" t="s">
        <v>65</v>
      </c>
      <c r="RG525" s="450">
        <f>RE525*1.3</f>
        <v>9.1</v>
      </c>
      <c r="RH525" s="450"/>
      <c r="RI525" s="456"/>
      <c r="RJ525" s="454" t="s">
        <v>102</v>
      </c>
      <c r="RK525" s="506" t="s">
        <v>186</v>
      </c>
      <c r="RL525" s="455"/>
      <c r="RM525" s="455"/>
      <c r="RN525" s="492" t="e">
        <f>VLOOKUP(RK525,$A$563:$F$2022,6,FALSE)</f>
        <v>#N/A</v>
      </c>
      <c r="RO525" s="454" t="s">
        <v>65</v>
      </c>
      <c r="RP525" s="450" t="e">
        <f>RN525*1.3</f>
        <v>#N/A</v>
      </c>
      <c r="RQ525" s="450"/>
      <c r="RR525" s="456"/>
      <c r="RS525" s="454" t="s">
        <v>102</v>
      </c>
      <c r="RT525" s="525" t="s">
        <v>886</v>
      </c>
      <c r="RU525" s="455"/>
      <c r="RV525" s="492"/>
      <c r="RW525" s="492">
        <f>VLOOKUP(RT525,$A$563:$F$2022,6,FALSE)</f>
        <v>0</v>
      </c>
      <c r="RX525" s="454" t="s">
        <v>65</v>
      </c>
      <c r="RY525" s="450">
        <f>RW525*1.3</f>
        <v>0</v>
      </c>
      <c r="RZ525" s="450"/>
      <c r="SA525" s="486"/>
      <c r="SB525" s="454" t="s">
        <v>102</v>
      </c>
      <c r="SC525" s="525" t="s">
        <v>743</v>
      </c>
      <c r="SD525" s="455"/>
      <c r="SE525" s="492"/>
      <c r="SF525" s="492">
        <f>VLOOKUP(SC525,$A$563:$F$2022,6,FALSE)</f>
        <v>3</v>
      </c>
      <c r="SG525" s="454" t="s">
        <v>65</v>
      </c>
      <c r="SH525" s="450">
        <f>SF525*1.3</f>
        <v>3.9000000000000004</v>
      </c>
      <c r="SI525" s="450"/>
      <c r="SJ525" s="486"/>
      <c r="SK525" s="454" t="s">
        <v>102</v>
      </c>
      <c r="SL525" s="525" t="s">
        <v>1838</v>
      </c>
      <c r="SM525" s="455"/>
      <c r="SN525" s="492"/>
      <c r="SO525" s="492">
        <f>VLOOKUP(SL525,$A$563:$F$2022,6,FALSE)</f>
        <v>68</v>
      </c>
      <c r="SP525" s="454" t="s">
        <v>65</v>
      </c>
      <c r="SQ525" s="450">
        <f>SO525*1.3</f>
        <v>88.4</v>
      </c>
      <c r="SR525" s="450"/>
      <c r="SS525" s="486"/>
      <c r="ST525" s="454" t="s">
        <v>102</v>
      </c>
      <c r="SU525" s="525" t="s">
        <v>736</v>
      </c>
      <c r="SV525" s="455"/>
      <c r="SW525" s="492"/>
      <c r="SX525" s="492">
        <f>VLOOKUP(SU525,$A$563:$F$2022,6,FALSE)</f>
        <v>27</v>
      </c>
      <c r="SY525" s="454" t="s">
        <v>65</v>
      </c>
      <c r="SZ525" s="450">
        <f>SX525*1.3</f>
        <v>35.1</v>
      </c>
      <c r="TA525" s="450"/>
      <c r="TB525" s="486"/>
      <c r="TC525" s="454" t="s">
        <v>102</v>
      </c>
      <c r="TD525" s="525" t="s">
        <v>699</v>
      </c>
      <c r="TE525" s="455"/>
      <c r="TF525" s="492"/>
      <c r="TG525" s="492">
        <f>VLOOKUP(TD525,$A$563:$F$2022,6,FALSE)</f>
        <v>0</v>
      </c>
      <c r="TH525" s="454" t="s">
        <v>65</v>
      </c>
      <c r="TI525" s="450">
        <f>TG525*1.3</f>
        <v>0</v>
      </c>
      <c r="TJ525" s="455"/>
      <c r="TK525" s="486"/>
      <c r="TL525" s="454" t="s">
        <v>102</v>
      </c>
      <c r="TM525" s="525" t="s">
        <v>608</v>
      </c>
      <c r="TN525" s="455"/>
      <c r="TO525" s="492"/>
      <c r="TP525" s="492">
        <f>VLOOKUP(TM525,$A$563:$F$2022,6,FALSE)</f>
        <v>0</v>
      </c>
      <c r="TQ525" s="454" t="s">
        <v>65</v>
      </c>
      <c r="TR525" s="450">
        <f>TP525*1.3</f>
        <v>0</v>
      </c>
      <c r="TS525" s="450"/>
      <c r="TT525" s="486"/>
      <c r="TU525" s="454" t="s">
        <v>102</v>
      </c>
      <c r="TV525" s="506" t="s">
        <v>186</v>
      </c>
      <c r="TW525" s="455"/>
      <c r="TX525" s="492"/>
      <c r="TY525" s="492" t="e">
        <f>VLOOKUP(TV525,$A$563:$F$2022,6,FALSE)</f>
        <v>#N/A</v>
      </c>
      <c r="TZ525" s="454" t="s">
        <v>65</v>
      </c>
      <c r="UA525" s="450" t="e">
        <f>TY525*1.3</f>
        <v>#N/A</v>
      </c>
      <c r="UB525" s="450"/>
      <c r="UC525" s="486"/>
      <c r="UD525" s="454" t="s">
        <v>102</v>
      </c>
      <c r="UE525" s="525" t="s">
        <v>694</v>
      </c>
      <c r="UF525" s="455"/>
      <c r="UG525" s="492"/>
      <c r="UH525" s="492">
        <f>VLOOKUP(UE525,$A$563:$F$2022,6,FALSE)</f>
        <v>0</v>
      </c>
      <c r="UI525" s="454" t="s">
        <v>65</v>
      </c>
      <c r="UJ525" s="450">
        <f>UH525*1.3</f>
        <v>0</v>
      </c>
      <c r="UK525" s="450"/>
      <c r="UL525" s="486"/>
      <c r="UM525" s="454" t="s">
        <v>102</v>
      </c>
      <c r="UN525" s="506" t="s">
        <v>186</v>
      </c>
      <c r="UO525" s="455"/>
      <c r="UP525" s="492"/>
      <c r="UQ525" s="492" t="e">
        <f>VLOOKUP(UN525,$A$563:$F$2022,6,FALSE)</f>
        <v>#N/A</v>
      </c>
      <c r="UR525" s="454" t="s">
        <v>65</v>
      </c>
      <c r="US525" s="450" t="e">
        <f>UQ525*1.3</f>
        <v>#N/A</v>
      </c>
      <c r="UT525" s="450"/>
      <c r="UU525" s="486"/>
      <c r="UV525" s="454" t="s">
        <v>102</v>
      </c>
      <c r="UW525" s="525" t="s">
        <v>1922</v>
      </c>
      <c r="UX525" s="455"/>
      <c r="UY525" s="492"/>
      <c r="UZ525" s="492">
        <f>VLOOKUP(UW525,$A$563:$F$2022,6,FALSE)</f>
        <v>0</v>
      </c>
      <c r="VA525" s="454" t="s">
        <v>65</v>
      </c>
      <c r="VB525" s="450">
        <f>UZ525*1.3</f>
        <v>0</v>
      </c>
      <c r="VC525" s="450"/>
      <c r="VD525" s="486"/>
      <c r="VE525" s="454" t="s">
        <v>102</v>
      </c>
      <c r="VF525" s="506" t="s">
        <v>186</v>
      </c>
      <c r="VG525" s="455"/>
      <c r="VH525" s="492"/>
      <c r="VI525" s="492" t="e">
        <f>VLOOKUP(VF525,$A$563:$F$2022,6,FALSE)</f>
        <v>#N/A</v>
      </c>
      <c r="VJ525" s="454" t="s">
        <v>65</v>
      </c>
      <c r="VK525" s="450" t="e">
        <f>VI525*1.3</f>
        <v>#N/A</v>
      </c>
      <c r="VL525" s="450"/>
      <c r="VM525" s="486"/>
      <c r="VN525" s="454" t="s">
        <v>102</v>
      </c>
      <c r="VO525" s="525" t="s">
        <v>527</v>
      </c>
      <c r="VP525" s="455"/>
      <c r="VQ525" s="492"/>
      <c r="VR525" s="492">
        <f>VLOOKUP(VO525,$A$563:$F$2022,6,FALSE)</f>
        <v>0</v>
      </c>
      <c r="VS525" s="454" t="s">
        <v>65</v>
      </c>
      <c r="VT525" s="450">
        <f>VR525*1.3</f>
        <v>0</v>
      </c>
      <c r="VU525" s="450"/>
      <c r="VV525" s="486"/>
      <c r="VW525" s="454" t="s">
        <v>102</v>
      </c>
      <c r="VX525" s="506" t="s">
        <v>186</v>
      </c>
      <c r="VY525" s="455"/>
      <c r="VZ525" s="455"/>
      <c r="WA525" s="492" t="e">
        <f>VLOOKUP(VX525,$A$563:$F$2022,6,FALSE)</f>
        <v>#N/A</v>
      </c>
      <c r="WB525" s="454" t="s">
        <v>65</v>
      </c>
      <c r="WC525" s="450" t="e">
        <f>WA525*1.3</f>
        <v>#N/A</v>
      </c>
      <c r="WD525" s="455"/>
      <c r="WE525" s="486"/>
      <c r="WF525" s="454" t="s">
        <v>102</v>
      </c>
      <c r="WG525" s="525" t="s">
        <v>743</v>
      </c>
      <c r="WH525" s="455"/>
      <c r="WI525" s="492"/>
      <c r="WJ525" s="492">
        <f>VLOOKUP(WG525,$A$563:$F$2022,6,FALSE)</f>
        <v>3</v>
      </c>
      <c r="WK525" s="454" t="s">
        <v>65</v>
      </c>
      <c r="WL525" s="450">
        <f>WJ525*1.3</f>
        <v>3.9000000000000004</v>
      </c>
      <c r="WM525" s="455"/>
      <c r="WN525" s="486"/>
      <c r="WO525" s="454" t="s">
        <v>102</v>
      </c>
      <c r="WP525" s="525" t="s">
        <v>527</v>
      </c>
      <c r="WQ525" s="492"/>
      <c r="WR525" s="492"/>
      <c r="WS525" s="492">
        <f>VLOOKUP(WP525,$A$563:$F$2022,6,FALSE)</f>
        <v>0</v>
      </c>
      <c r="WT525" s="454" t="s">
        <v>65</v>
      </c>
      <c r="WU525" s="450">
        <f>WS525*1.3</f>
        <v>0</v>
      </c>
      <c r="WV525" s="450"/>
      <c r="WW525" s="486"/>
      <c r="WX525" s="454" t="s">
        <v>102</v>
      </c>
      <c r="WY525" s="525" t="s">
        <v>469</v>
      </c>
      <c r="WZ525" s="455"/>
      <c r="XA525" s="492"/>
      <c r="XB525" s="492">
        <f>VLOOKUP(WY525,$A$563:$F$2022,6,FALSE)</f>
        <v>8</v>
      </c>
      <c r="XC525" s="454" t="s">
        <v>65</v>
      </c>
      <c r="XD525" s="450">
        <f>XB525*1.3</f>
        <v>10.4</v>
      </c>
      <c r="XE525" s="455"/>
      <c r="XF525" s="486"/>
      <c r="XG525" s="454" t="s">
        <v>102</v>
      </c>
      <c r="XH525" s="506" t="s">
        <v>186</v>
      </c>
      <c r="XI525" s="455"/>
      <c r="XJ525" s="455"/>
      <c r="XK525" s="492" t="e">
        <f>VLOOKUP(XH525,$A$563:$F$2022,6,FALSE)</f>
        <v>#N/A</v>
      </c>
      <c r="XL525" s="454" t="s">
        <v>65</v>
      </c>
      <c r="XM525" s="450" t="e">
        <f>XK525*1.3</f>
        <v>#N/A</v>
      </c>
      <c r="XN525" s="455"/>
      <c r="XO525" s="486"/>
      <c r="XP525" s="454" t="s">
        <v>102</v>
      </c>
      <c r="XQ525" s="525" t="s">
        <v>1879</v>
      </c>
      <c r="XR525" s="455"/>
      <c r="XS525" s="492"/>
      <c r="XT525" s="492">
        <f>VLOOKUP(XQ525,$A$563:$F$2022,6,FALSE)</f>
        <v>26</v>
      </c>
      <c r="XU525" s="454" t="s">
        <v>65</v>
      </c>
      <c r="XV525" s="450">
        <f>XT525*1.3</f>
        <v>33.800000000000004</v>
      </c>
      <c r="XW525" s="450"/>
      <c r="XX525" s="486"/>
      <c r="XY525" s="454" t="s">
        <v>102</v>
      </c>
      <c r="XZ525" s="525" t="s">
        <v>1448</v>
      </c>
      <c r="YA525" s="455"/>
      <c r="YB525" s="492"/>
      <c r="YC525" s="492">
        <f>VLOOKUP(XZ525,$A$563:$F$2022,6,FALSE)</f>
        <v>22</v>
      </c>
      <c r="YD525" s="454" t="s">
        <v>65</v>
      </c>
      <c r="YE525" s="450">
        <f>YC525*1.3</f>
        <v>28.6</v>
      </c>
      <c r="YF525" s="455"/>
      <c r="YG525" s="486"/>
      <c r="YH525" s="454" t="s">
        <v>102</v>
      </c>
      <c r="YI525" s="525" t="s">
        <v>1904</v>
      </c>
      <c r="YJ525" s="455"/>
      <c r="YK525" s="492"/>
      <c r="YL525" s="492">
        <f>VLOOKUP(YI525,$A$563:$F$2022,6,FALSE)</f>
        <v>0</v>
      </c>
      <c r="YM525" s="454" t="s">
        <v>65</v>
      </c>
      <c r="YN525" s="450">
        <f>YL525*1.3</f>
        <v>0</v>
      </c>
      <c r="YO525" s="450"/>
      <c r="YP525" s="486"/>
      <c r="YQ525" s="454" t="s">
        <v>102</v>
      </c>
      <c r="YR525" s="506" t="s">
        <v>186</v>
      </c>
      <c r="YS525" s="455"/>
      <c r="YT525" s="455"/>
      <c r="YU525" s="492" t="e">
        <f>VLOOKUP(YR525,$A$563:$F$2022,6,FALSE)</f>
        <v>#N/A</v>
      </c>
      <c r="YV525" s="454" t="s">
        <v>65</v>
      </c>
      <c r="YW525" s="450" t="e">
        <f>YU525*1.3</f>
        <v>#N/A</v>
      </c>
      <c r="YX525" s="455"/>
      <c r="YY525" s="486"/>
      <c r="YZ525" s="454" t="s">
        <v>102</v>
      </c>
      <c r="ZA525" s="506" t="s">
        <v>186</v>
      </c>
      <c r="ZB525" s="455"/>
      <c r="ZC525" s="455"/>
      <c r="ZD525" s="492" t="e">
        <f>VLOOKUP(ZA525,$A$563:$F$2022,6,FALSE)</f>
        <v>#N/A</v>
      </c>
      <c r="ZE525" s="454" t="s">
        <v>65</v>
      </c>
      <c r="ZF525" s="450" t="e">
        <f>ZD525*1.3</f>
        <v>#N/A</v>
      </c>
      <c r="ZG525" s="455"/>
      <c r="ZH525" s="486"/>
      <c r="ZI525" s="454" t="s">
        <v>102</v>
      </c>
      <c r="ZJ525" s="490" t="s">
        <v>743</v>
      </c>
      <c r="ZK525" s="455"/>
      <c r="ZL525" s="455"/>
      <c r="ZM525" s="492">
        <f>VLOOKUP(ZJ525,$A$563:$F$2022,6,FALSE)</f>
        <v>3</v>
      </c>
      <c r="ZN525" s="454" t="s">
        <v>65</v>
      </c>
      <c r="ZO525" s="450">
        <f>ZM525*1.3</f>
        <v>3.9000000000000004</v>
      </c>
      <c r="ZP525" s="455"/>
      <c r="ZQ525" s="486"/>
      <c r="ZR525" s="454" t="s">
        <v>102</v>
      </c>
      <c r="ZS525" s="506" t="s">
        <v>186</v>
      </c>
      <c r="ZT525" s="455"/>
      <c r="ZU525" s="492"/>
      <c r="ZV525" s="492" t="e">
        <f>VLOOKUP(ZS525,$A$563:$F$2022,6,FALSE)</f>
        <v>#N/A</v>
      </c>
      <c r="ZW525" s="454" t="s">
        <v>65</v>
      </c>
      <c r="ZX525" s="450" t="e">
        <f>ZV525*1.3</f>
        <v>#N/A</v>
      </c>
      <c r="ZY525" s="450"/>
      <c r="ZZ525" s="486"/>
      <c r="AAA525" s="454" t="s">
        <v>102</v>
      </c>
      <c r="AAB525" s="506" t="s">
        <v>186</v>
      </c>
      <c r="AAC525" s="455"/>
      <c r="AAD525" s="492"/>
      <c r="AAE525" s="492" t="e">
        <f>VLOOKUP(AAB525,$A$563:$F$2022,6,FALSE)</f>
        <v>#N/A</v>
      </c>
      <c r="AAF525" s="454" t="s">
        <v>65</v>
      </c>
      <c r="AAG525" s="450" t="e">
        <f>AAE525*1.3</f>
        <v>#N/A</v>
      </c>
      <c r="AAH525" s="450"/>
      <c r="AAI525" s="486"/>
      <c r="AAJ525" s="454" t="s">
        <v>102</v>
      </c>
      <c r="AAK525" s="506" t="s">
        <v>186</v>
      </c>
      <c r="AAL525" s="455"/>
      <c r="AAM525" s="492"/>
      <c r="AAN525" s="492" t="e">
        <f>VLOOKUP(AAK525,$A$563:$F$2022,6,FALSE)</f>
        <v>#N/A</v>
      </c>
      <c r="AAO525" s="454" t="s">
        <v>65</v>
      </c>
      <c r="AAP525" s="450" t="e">
        <f>AAN525*1.3</f>
        <v>#N/A</v>
      </c>
      <c r="AAQ525" s="450"/>
      <c r="AAR525" s="486"/>
      <c r="AAS525" s="454" t="s">
        <v>102</v>
      </c>
      <c r="AAT525" s="506" t="s">
        <v>186</v>
      </c>
      <c r="AAU525" s="455"/>
      <c r="AAV525" s="492"/>
      <c r="AAW525" s="492" t="e">
        <f>VLOOKUP(AAT525,$A$563:$F$2022,6,FALSE)</f>
        <v>#N/A</v>
      </c>
      <c r="AAX525" s="454" t="s">
        <v>65</v>
      </c>
      <c r="AAY525" s="450" t="e">
        <f>AAW525*1.3</f>
        <v>#N/A</v>
      </c>
      <c r="AAZ525" s="450"/>
      <c r="ABA525" s="486"/>
      <c r="ABB525" s="454" t="s">
        <v>102</v>
      </c>
      <c r="ABC525" s="506" t="s">
        <v>186</v>
      </c>
      <c r="ABD525" s="455"/>
      <c r="ABE525" s="492"/>
      <c r="ABF525" s="492" t="e">
        <f>VLOOKUP(ABC525,$A$563:$F$2022,6,FALSE)</f>
        <v>#N/A</v>
      </c>
      <c r="ABG525" s="454" t="s">
        <v>65</v>
      </c>
      <c r="ABH525" s="450" t="e">
        <f>ABF525*1.3</f>
        <v>#N/A</v>
      </c>
      <c r="ABI525" s="450"/>
      <c r="ABJ525" s="486"/>
      <c r="ABK525" s="454" t="s">
        <v>102</v>
      </c>
      <c r="ABL525" s="506" t="s">
        <v>186</v>
      </c>
      <c r="ABM525" s="455"/>
      <c r="ABN525" s="492"/>
      <c r="ABO525" s="492" t="e">
        <f>VLOOKUP(ABL525,$A$563:$F$2022,6,FALSE)</f>
        <v>#N/A</v>
      </c>
      <c r="ABP525" s="454" t="s">
        <v>65</v>
      </c>
      <c r="ABQ525" s="450" t="e">
        <f>ABO525*1.3</f>
        <v>#N/A</v>
      </c>
      <c r="ABR525" s="450"/>
      <c r="ABS525" s="486"/>
      <c r="ABT525" s="454" t="s">
        <v>102</v>
      </c>
      <c r="ABU525" s="506" t="s">
        <v>186</v>
      </c>
      <c r="ABV525" s="455"/>
      <c r="ABW525" s="492"/>
      <c r="ABX525" s="492" t="e">
        <f>VLOOKUP(ABU525,$A$563:$F$2022,6,FALSE)</f>
        <v>#N/A</v>
      </c>
      <c r="ABY525" s="454" t="s">
        <v>65</v>
      </c>
      <c r="ABZ525" s="450" t="e">
        <f>ABX525*1.3</f>
        <v>#N/A</v>
      </c>
      <c r="ACA525" s="450"/>
      <c r="ACB525" s="486"/>
      <c r="ACC525" s="454" t="s">
        <v>102</v>
      </c>
      <c r="ACD525" s="506" t="s">
        <v>186</v>
      </c>
      <c r="ACE525" s="455"/>
      <c r="ACF525" s="492"/>
      <c r="ACG525" s="492" t="e">
        <f>VLOOKUP(ACD525,$A$563:$F$2022,6,FALSE)</f>
        <v>#N/A</v>
      </c>
      <c r="ACH525" s="454" t="s">
        <v>65</v>
      </c>
      <c r="ACI525" s="450" t="e">
        <f>ACG525*1.3</f>
        <v>#N/A</v>
      </c>
      <c r="ACJ525" s="450"/>
      <c r="ACK525" s="486"/>
      <c r="ACL525" s="454" t="s">
        <v>102</v>
      </c>
      <c r="ACM525" s="506" t="s">
        <v>186</v>
      </c>
      <c r="ACN525" s="455"/>
      <c r="ACO525" s="492"/>
      <c r="ACP525" s="492" t="e">
        <f>VLOOKUP(ACM525,$A$563:$F$2022,6,FALSE)</f>
        <v>#N/A</v>
      </c>
      <c r="ACQ525" s="454" t="s">
        <v>65</v>
      </c>
      <c r="ACR525" s="450" t="e">
        <f>ACP525*1.3</f>
        <v>#N/A</v>
      </c>
      <c r="ACS525" s="450"/>
      <c r="ACT525" s="486"/>
      <c r="ACU525" s="454" t="s">
        <v>102</v>
      </c>
      <c r="ACV525" s="490" t="s">
        <v>547</v>
      </c>
      <c r="ACW525" s="455"/>
      <c r="ACX525" s="492"/>
      <c r="ACY525" s="492">
        <f>VLOOKUP(ACV525,$A$563:$F$2022,6,FALSE)</f>
        <v>5</v>
      </c>
      <c r="ACZ525" s="454" t="s">
        <v>65</v>
      </c>
      <c r="ADA525" s="450">
        <f>ACY525*1.3</f>
        <v>6.5</v>
      </c>
      <c r="ADB525" s="450"/>
      <c r="ADC525" s="486"/>
      <c r="ADD525" s="454" t="s">
        <v>102</v>
      </c>
      <c r="ADE525" s="525" t="s">
        <v>920</v>
      </c>
      <c r="ADF525" s="455"/>
      <c r="ADG525" s="492"/>
      <c r="ADH525" s="492">
        <f>VLOOKUP(ADE525,$A$563:$F$2022,6,FALSE)</f>
        <v>0</v>
      </c>
      <c r="ADI525" s="454" t="s">
        <v>65</v>
      </c>
      <c r="ADJ525" s="450">
        <f>ADH525*1.3</f>
        <v>0</v>
      </c>
      <c r="ADK525" s="455"/>
      <c r="ADL525" s="486"/>
      <c r="ADM525" s="454" t="s">
        <v>102</v>
      </c>
      <c r="ADN525" s="525" t="s">
        <v>1448</v>
      </c>
      <c r="ADO525" s="455"/>
      <c r="ADP525" s="492"/>
      <c r="ADQ525" s="492">
        <f>VLOOKUP(ADN525,$A$563:$F$2022,6,FALSE)</f>
        <v>22</v>
      </c>
      <c r="ADR525" s="454" t="s">
        <v>65</v>
      </c>
      <c r="ADS525" s="450">
        <f>ADQ525*1.3</f>
        <v>28.6</v>
      </c>
      <c r="ADT525" s="450"/>
      <c r="ADU525" s="486"/>
      <c r="ADV525" s="454" t="s">
        <v>102</v>
      </c>
      <c r="ADW525" s="525" t="s">
        <v>527</v>
      </c>
      <c r="ADX525" s="455"/>
      <c r="ADY525" s="455"/>
      <c r="ADZ525" s="492">
        <f>VLOOKUP(ADW525,$A$563:$F$2022,6,FALSE)</f>
        <v>0</v>
      </c>
      <c r="AEA525" s="454" t="s">
        <v>65</v>
      </c>
      <c r="AEB525" s="450">
        <f>ADZ525*1.3</f>
        <v>0</v>
      </c>
      <c r="AEC525" s="455"/>
      <c r="AED525" s="486"/>
      <c r="AEE525" s="454" t="s">
        <v>102</v>
      </c>
      <c r="AEF525" s="525" t="s">
        <v>1448</v>
      </c>
      <c r="AEG525" s="455"/>
      <c r="AEH525" s="492"/>
      <c r="AEI525" s="492">
        <f>VLOOKUP(AEF525,$A$563:$F$2022,6,FALSE)</f>
        <v>22</v>
      </c>
      <c r="AEJ525" s="454" t="s">
        <v>65</v>
      </c>
      <c r="AEK525" s="450">
        <f>AEI525*1.3</f>
        <v>28.6</v>
      </c>
      <c r="AEL525" s="455"/>
      <c r="AEM525" s="486"/>
      <c r="AEN525" s="454" t="s">
        <v>102</v>
      </c>
      <c r="AEO525" s="525" t="s">
        <v>605</v>
      </c>
      <c r="AEP525" s="455"/>
      <c r="AEQ525" s="492"/>
      <c r="AER525" s="492">
        <f>VLOOKUP(AEO525,$A$563:$F$2022,6,FALSE)</f>
        <v>0</v>
      </c>
      <c r="AES525" s="454" t="s">
        <v>65</v>
      </c>
      <c r="AET525" s="450">
        <f>AER525*1.3</f>
        <v>0</v>
      </c>
      <c r="AEU525" s="455"/>
      <c r="AEV525" s="486"/>
      <c r="AEW525" s="454" t="s">
        <v>102</v>
      </c>
      <c r="AEX525" s="525" t="s">
        <v>666</v>
      </c>
      <c r="AEY525" s="455"/>
      <c r="AEZ525" s="492"/>
      <c r="AFA525" s="492">
        <f>VLOOKUP(AEX525,$A$563:$F$2022,6,FALSE)</f>
        <v>0</v>
      </c>
      <c r="AFB525" s="454" t="s">
        <v>65</v>
      </c>
      <c r="AFC525" s="450">
        <f>AFA525*1.3</f>
        <v>0</v>
      </c>
      <c r="AFD525" s="450"/>
      <c r="AFE525" s="486"/>
      <c r="AFF525" s="454" t="s">
        <v>102</v>
      </c>
      <c r="AFG525" s="525" t="s">
        <v>886</v>
      </c>
      <c r="AFH525" s="455"/>
      <c r="AFI525" s="492"/>
      <c r="AFJ525" s="492">
        <f>VLOOKUP(AFG525,$A$563:$F$2022,6,FALSE)</f>
        <v>0</v>
      </c>
      <c r="AFK525" s="454" t="s">
        <v>65</v>
      </c>
      <c r="AFL525" s="450">
        <f>AFJ525*1.3</f>
        <v>0</v>
      </c>
      <c r="AFM525" s="450"/>
      <c r="AFN525" s="486"/>
      <c r="AFO525" s="454" t="s">
        <v>102</v>
      </c>
      <c r="AFP525" s="525" t="s">
        <v>576</v>
      </c>
      <c r="AFQ525" s="455"/>
      <c r="AFR525" s="492"/>
      <c r="AFS525" s="492">
        <f>VLOOKUP(AFP525,$A$563:$F$2022,6,FALSE)</f>
        <v>7</v>
      </c>
      <c r="AFT525" s="454" t="s">
        <v>65</v>
      </c>
      <c r="AFU525" s="450">
        <f>AFS525*1.3</f>
        <v>9.1</v>
      </c>
      <c r="AFV525" s="450"/>
      <c r="AFW525" s="486"/>
      <c r="AFX525" s="454" t="s">
        <v>102</v>
      </c>
      <c r="AFY525" s="528" t="s">
        <v>469</v>
      </c>
      <c r="AFZ525" s="455"/>
      <c r="AGA525" s="492"/>
      <c r="AGB525" s="492">
        <f>VLOOKUP(AFY525,$A$563:$F$2022,6,FALSE)</f>
        <v>8</v>
      </c>
      <c r="AGC525" s="454" t="s">
        <v>65</v>
      </c>
      <c r="AGD525" s="450">
        <f>AGB525*1.3</f>
        <v>10.4</v>
      </c>
      <c r="AGE525" s="450"/>
      <c r="AGF525" s="486"/>
      <c r="AGG525" s="454" t="s">
        <v>102</v>
      </c>
      <c r="AGH525" s="525" t="s">
        <v>469</v>
      </c>
      <c r="AGI525" s="455"/>
      <c r="AGJ525" s="492"/>
      <c r="AGK525" s="492">
        <f>VLOOKUP(AGH525,$A$563:$F$2022,6,FALSE)</f>
        <v>8</v>
      </c>
      <c r="AGL525" s="454" t="s">
        <v>65</v>
      </c>
      <c r="AGM525" s="450">
        <f>AGK525*1.3</f>
        <v>10.4</v>
      </c>
      <c r="AGN525" s="450"/>
      <c r="AGO525" s="486"/>
      <c r="AGP525" s="454" t="s">
        <v>102</v>
      </c>
      <c r="AGQ525" s="525" t="s">
        <v>653</v>
      </c>
      <c r="AGR525" s="455"/>
      <c r="AGS525" s="492"/>
      <c r="AGT525" s="492">
        <f>VLOOKUP(AGQ525,$A$563:$F$2022,6,FALSE)</f>
        <v>0</v>
      </c>
      <c r="AGU525" s="454" t="s">
        <v>65</v>
      </c>
      <c r="AGV525" s="450">
        <f>AGT525*1.3</f>
        <v>0</v>
      </c>
      <c r="AGW525" s="450"/>
      <c r="AGX525" s="486"/>
      <c r="AGY525" s="454" t="s">
        <v>102</v>
      </c>
      <c r="AGZ525" s="527" t="s">
        <v>608</v>
      </c>
      <c r="AHA525" s="455"/>
      <c r="AHB525" s="492"/>
      <c r="AHC525" s="492">
        <f>VLOOKUP(AGZ525,$A$563:$F$2022,6,FALSE)</f>
        <v>0</v>
      </c>
      <c r="AHD525" s="454" t="s">
        <v>65</v>
      </c>
      <c r="AHE525" s="450">
        <f>AHC525*1.3</f>
        <v>0</v>
      </c>
      <c r="AHF525" s="450"/>
      <c r="AHG525" s="486"/>
      <c r="AHH525" s="495"/>
      <c r="AHI525" s="543"/>
      <c r="AHJ525" s="496"/>
      <c r="AHK525" s="497"/>
      <c r="AHL525" s="497"/>
      <c r="AHM525" s="495"/>
      <c r="AHN525" s="481"/>
      <c r="AHO525" s="481"/>
      <c r="AHP525" s="496"/>
      <c r="AHQ525" s="495"/>
      <c r="AHR525" s="512"/>
      <c r="AHS525" s="496"/>
      <c r="AHT525" s="497"/>
      <c r="AHU525" s="497"/>
      <c r="AHV525" s="495"/>
      <c r="AHW525" s="481"/>
      <c r="AHX525" s="481"/>
      <c r="AHY525" s="496"/>
      <c r="AHZ525" s="495"/>
      <c r="AIA525" s="512"/>
      <c r="AIB525" s="496"/>
      <c r="AIC525" s="497"/>
      <c r="AID525" s="497"/>
      <c r="AIE525" s="495"/>
      <c r="AIF525" s="481"/>
      <c r="AIG525" s="481"/>
      <c r="AIH525" s="496"/>
      <c r="AII525" s="263"/>
      <c r="AIJ525" s="432"/>
      <c r="AIK525" s="264"/>
      <c r="AIL525" s="264"/>
      <c r="AIM525" s="265"/>
      <c r="AIN525" s="263"/>
      <c r="AIO525" s="210"/>
      <c r="AIP525" s="264"/>
      <c r="AIQ525" s="264"/>
    </row>
    <row r="526" spans="1:927" s="16" customFormat="1" ht="15">
      <c r="A526" s="454" t="s">
        <v>103</v>
      </c>
      <c r="B526" s="490" t="s">
        <v>1448</v>
      </c>
      <c r="C526" s="455"/>
      <c r="D526" s="492"/>
      <c r="E526" s="492">
        <f>VLOOKUP(B526,$A$563:$F$2022,6,FALSE)</f>
        <v>22</v>
      </c>
      <c r="F526" s="454" t="s">
        <v>67</v>
      </c>
      <c r="G526" s="450">
        <f>E526*1.2</f>
        <v>26.4</v>
      </c>
      <c r="H526" s="450"/>
      <c r="I526" s="456"/>
      <c r="J526" s="454" t="s">
        <v>103</v>
      </c>
      <c r="K526" s="525" t="s">
        <v>776</v>
      </c>
      <c r="L526" s="455"/>
      <c r="M526" s="492"/>
      <c r="N526" s="492">
        <f>VLOOKUP(K526,$A$563:$F$2022,6,FALSE)</f>
        <v>7</v>
      </c>
      <c r="O526" s="454" t="s">
        <v>67</v>
      </c>
      <c r="P526" s="450">
        <f>N526*1.2</f>
        <v>8.4</v>
      </c>
      <c r="Q526" s="450"/>
      <c r="R526" s="456"/>
      <c r="S526" s="454" t="s">
        <v>103</v>
      </c>
      <c r="T526" s="525" t="s">
        <v>1838</v>
      </c>
      <c r="U526" s="455"/>
      <c r="V526" s="492"/>
      <c r="W526" s="492">
        <f>VLOOKUP(T526,$A$563:$F$2022,6,FALSE)</f>
        <v>68</v>
      </c>
      <c r="X526" s="454" t="s">
        <v>67</v>
      </c>
      <c r="Y526" s="450">
        <f>W526*1.2</f>
        <v>81.599999999999994</v>
      </c>
      <c r="Z526" s="450"/>
      <c r="AA526" s="456"/>
      <c r="AB526" s="454" t="s">
        <v>103</v>
      </c>
      <c r="AC526" s="525" t="s">
        <v>736</v>
      </c>
      <c r="AD526" s="455"/>
      <c r="AE526" s="492"/>
      <c r="AF526" s="492">
        <f>VLOOKUP(AC526,$A$563:$F$2022,6,FALSE)</f>
        <v>27</v>
      </c>
      <c r="AG526" s="454" t="s">
        <v>67</v>
      </c>
      <c r="AH526" s="450">
        <f>AF526*1.2</f>
        <v>32.4</v>
      </c>
      <c r="AI526" s="450"/>
      <c r="AJ526" s="456"/>
      <c r="AK526" s="454" t="s">
        <v>103</v>
      </c>
      <c r="AL526" s="490" t="s">
        <v>1879</v>
      </c>
      <c r="AM526" s="455"/>
      <c r="AN526" s="492"/>
      <c r="AO526" s="492">
        <f>VLOOKUP(AL526,$A$563:$F$2022,6,FALSE)</f>
        <v>26</v>
      </c>
      <c r="AP526" s="454" t="s">
        <v>67</v>
      </c>
      <c r="AQ526" s="450">
        <f>AO526*1.2</f>
        <v>31.2</v>
      </c>
      <c r="AR526" s="450"/>
      <c r="AS526" s="456"/>
      <c r="AT526" s="454" t="s">
        <v>103</v>
      </c>
      <c r="AU526" s="525" t="s">
        <v>742</v>
      </c>
      <c r="AV526" s="455"/>
      <c r="AW526" s="492"/>
      <c r="AX526" s="492">
        <f>VLOOKUP(AU526,$A$563:$F$2022,6,FALSE)</f>
        <v>0</v>
      </c>
      <c r="AY526" s="454" t="s">
        <v>67</v>
      </c>
      <c r="AZ526" s="450">
        <f>AX526*1.2</f>
        <v>0</v>
      </c>
      <c r="BA526" s="450"/>
      <c r="BB526" s="456"/>
      <c r="BC526" s="454" t="s">
        <v>103</v>
      </c>
      <c r="BD526" s="525" t="s">
        <v>1448</v>
      </c>
      <c r="BE526" s="455"/>
      <c r="BF526" s="492"/>
      <c r="BG526" s="492">
        <f>VLOOKUP(BD526,$A$563:$F$2022,6,FALSE)</f>
        <v>22</v>
      </c>
      <c r="BH526" s="454" t="s">
        <v>67</v>
      </c>
      <c r="BI526" s="450">
        <f>BG526*1.2</f>
        <v>26.4</v>
      </c>
      <c r="BJ526" s="450"/>
      <c r="BK526" s="456"/>
      <c r="BL526" s="454" t="s">
        <v>103</v>
      </c>
      <c r="BM526" s="525" t="s">
        <v>1443</v>
      </c>
      <c r="BN526" s="455"/>
      <c r="BO526" s="492"/>
      <c r="BP526" s="492">
        <f>VLOOKUP(BM526,$A$563:$F$2022,6,FALSE)</f>
        <v>35</v>
      </c>
      <c r="BQ526" s="454" t="s">
        <v>67</v>
      </c>
      <c r="BR526" s="450">
        <f>BP526*1.2</f>
        <v>42</v>
      </c>
      <c r="BS526" s="450"/>
      <c r="BT526" s="456"/>
      <c r="BU526" s="454" t="s">
        <v>103</v>
      </c>
      <c r="BV526" s="525" t="s">
        <v>736</v>
      </c>
      <c r="BW526" s="455"/>
      <c r="BX526" s="492"/>
      <c r="BY526" s="492">
        <f>VLOOKUP(BV526,$A$563:$F$2022,6,FALSE)</f>
        <v>27</v>
      </c>
      <c r="BZ526" s="454" t="s">
        <v>67</v>
      </c>
      <c r="CA526" s="450">
        <f>BY526*1.2</f>
        <v>32.4</v>
      </c>
      <c r="CB526" s="450"/>
      <c r="CC526" s="456"/>
      <c r="CD526" s="454" t="s">
        <v>103</v>
      </c>
      <c r="CE526" s="525" t="s">
        <v>1443</v>
      </c>
      <c r="CF526" s="455"/>
      <c r="CG526" s="492"/>
      <c r="CH526" s="492">
        <f>VLOOKUP(CE526,$A$563:$F$2022,6,FALSE)</f>
        <v>35</v>
      </c>
      <c r="CI526" s="454" t="s">
        <v>67</v>
      </c>
      <c r="CJ526" s="450">
        <f>CH526*1.2</f>
        <v>42</v>
      </c>
      <c r="CK526" s="450"/>
      <c r="CL526" s="456"/>
      <c r="CM526" s="454" t="s">
        <v>103</v>
      </c>
      <c r="CN526" s="537" t="s">
        <v>551</v>
      </c>
      <c r="CO526" s="455"/>
      <c r="CP526" s="492"/>
      <c r="CQ526" s="492">
        <f>VLOOKUP(CN526,$A$563:$F$2022,6,FALSE)</f>
        <v>0</v>
      </c>
      <c r="CR526" s="454" t="s">
        <v>67</v>
      </c>
      <c r="CS526" s="450">
        <f>CQ526*1.2</f>
        <v>0</v>
      </c>
      <c r="CT526" s="450"/>
      <c r="CU526" s="456"/>
      <c r="CV526" s="454" t="s">
        <v>103</v>
      </c>
      <c r="CW526" s="525" t="s">
        <v>736</v>
      </c>
      <c r="CX526" s="455"/>
      <c r="CY526" s="492"/>
      <c r="CZ526" s="492">
        <f>VLOOKUP(CW526,$A$563:$F$2022,6,FALSE)</f>
        <v>27</v>
      </c>
      <c r="DA526" s="454" t="s">
        <v>67</v>
      </c>
      <c r="DB526" s="450">
        <f>CZ526*1.2</f>
        <v>32.4</v>
      </c>
      <c r="DC526" s="450"/>
      <c r="DD526" s="456"/>
      <c r="DE526" s="454" t="s">
        <v>103</v>
      </c>
      <c r="DF526" s="490" t="s">
        <v>1904</v>
      </c>
      <c r="DG526" s="455"/>
      <c r="DH526" s="492"/>
      <c r="DI526" s="492">
        <f>VLOOKUP(DF526,$A$563:$F$2022,6,FALSE)</f>
        <v>0</v>
      </c>
      <c r="DJ526" s="454" t="s">
        <v>67</v>
      </c>
      <c r="DK526" s="450">
        <f>DI526*1.2</f>
        <v>0</v>
      </c>
      <c r="DL526" s="450"/>
      <c r="DM526" s="456"/>
      <c r="DN526" s="454" t="s">
        <v>103</v>
      </c>
      <c r="DO526" s="490" t="s">
        <v>469</v>
      </c>
      <c r="DP526" s="455"/>
      <c r="DQ526" s="492"/>
      <c r="DR526" s="492">
        <f>VLOOKUP(DO526,$A$563:$F$2022,6,FALSE)</f>
        <v>8</v>
      </c>
      <c r="DS526" s="454" t="s">
        <v>67</v>
      </c>
      <c r="DT526" s="450">
        <f>DR526*1.2</f>
        <v>9.6</v>
      </c>
      <c r="DU526" s="450"/>
      <c r="DV526" s="456"/>
      <c r="DW526" s="454" t="s">
        <v>103</v>
      </c>
      <c r="DX526" s="506" t="s">
        <v>186</v>
      </c>
      <c r="DY526" s="455"/>
      <c r="DZ526" s="492"/>
      <c r="EA526" s="492" t="e">
        <f>VLOOKUP(DX526,$A$563:$F$2022,6,FALSE)</f>
        <v>#N/A</v>
      </c>
      <c r="EB526" s="454" t="s">
        <v>67</v>
      </c>
      <c r="EC526" s="450" t="e">
        <f>EA526*1.2</f>
        <v>#N/A</v>
      </c>
      <c r="ED526" s="450"/>
      <c r="EE526" s="456"/>
      <c r="EF526" s="454" t="s">
        <v>103</v>
      </c>
      <c r="EG526" s="525" t="s">
        <v>776</v>
      </c>
      <c r="EH526" s="455"/>
      <c r="EI526" s="492"/>
      <c r="EJ526" s="492">
        <f>VLOOKUP(EG526,$A$563:$F$2022,6,FALSE)</f>
        <v>7</v>
      </c>
      <c r="EK526" s="454" t="s">
        <v>67</v>
      </c>
      <c r="EL526" s="450">
        <f>EJ526*1.2</f>
        <v>8.4</v>
      </c>
      <c r="EM526" s="450"/>
      <c r="EN526" s="456"/>
      <c r="EO526" s="454" t="s">
        <v>103</v>
      </c>
      <c r="EP526" s="525" t="s">
        <v>1838</v>
      </c>
      <c r="EQ526" s="455"/>
      <c r="ER526" s="492"/>
      <c r="ES526" s="492">
        <f>VLOOKUP(EP526,$A$563:$F$2022,6,FALSE)</f>
        <v>68</v>
      </c>
      <c r="ET526" s="454" t="s">
        <v>67</v>
      </c>
      <c r="EU526" s="450">
        <f>ES526*1.2</f>
        <v>81.599999999999994</v>
      </c>
      <c r="EV526" s="450"/>
      <c r="EW526" s="456"/>
      <c r="EX526" s="454" t="s">
        <v>103</v>
      </c>
      <c r="EY526" s="506" t="s">
        <v>186</v>
      </c>
      <c r="EZ526" s="455"/>
      <c r="FA526" s="492"/>
      <c r="FB526" s="492" t="e">
        <f>VLOOKUP(EY526,$A$563:$F$2022,6,FALSE)</f>
        <v>#N/A</v>
      </c>
      <c r="FC526" s="454" t="s">
        <v>67</v>
      </c>
      <c r="FD526" s="450" t="e">
        <f>FB526*1.2</f>
        <v>#N/A</v>
      </c>
      <c r="FE526" s="450"/>
      <c r="FF526" s="456"/>
      <c r="FG526" s="454" t="s">
        <v>103</v>
      </c>
      <c r="FH526" s="525" t="s">
        <v>1838</v>
      </c>
      <c r="FI526" s="455"/>
      <c r="FJ526" s="492"/>
      <c r="FK526" s="492">
        <f>VLOOKUP(FH526,$A$563:$F$2022,6,FALSE)</f>
        <v>68</v>
      </c>
      <c r="FL526" s="454" t="s">
        <v>67</v>
      </c>
      <c r="FM526" s="450">
        <f>FK526*1.2</f>
        <v>81.599999999999994</v>
      </c>
      <c r="FN526" s="450"/>
      <c r="FO526" s="456"/>
      <c r="FP526" s="454" t="s">
        <v>103</v>
      </c>
      <c r="FQ526" s="490" t="s">
        <v>736</v>
      </c>
      <c r="FR526" s="455"/>
      <c r="FS526" s="492"/>
      <c r="FT526" s="492">
        <f>VLOOKUP(FQ526,$A$563:$F$2022,6,FALSE)</f>
        <v>27</v>
      </c>
      <c r="FU526" s="454" t="s">
        <v>67</v>
      </c>
      <c r="FV526" s="450">
        <f>FT526*1.2</f>
        <v>32.4</v>
      </c>
      <c r="FW526" s="450"/>
      <c r="FX526" s="456"/>
      <c r="FY526" s="454" t="s">
        <v>103</v>
      </c>
      <c r="FZ526" s="490" t="s">
        <v>551</v>
      </c>
      <c r="GA526" s="455"/>
      <c r="GB526" s="492"/>
      <c r="GC526" s="492">
        <f>VLOOKUP(FZ526,$A$563:$F$2022,6,FALSE)</f>
        <v>0</v>
      </c>
      <c r="GD526" s="454" t="s">
        <v>67</v>
      </c>
      <c r="GE526" s="450">
        <f>GC526*1.2</f>
        <v>0</v>
      </c>
      <c r="GF526" s="450"/>
      <c r="GG526" s="456"/>
      <c r="GH526" s="454" t="s">
        <v>103</v>
      </c>
      <c r="GI526" s="525" t="s">
        <v>1443</v>
      </c>
      <c r="GJ526" s="455"/>
      <c r="GK526" s="492"/>
      <c r="GL526" s="492">
        <f>VLOOKUP(GI526,$A$563:$F$2022,6,FALSE)</f>
        <v>35</v>
      </c>
      <c r="GM526" s="454" t="s">
        <v>67</v>
      </c>
      <c r="GN526" s="450">
        <f>GL526*1.2</f>
        <v>42</v>
      </c>
      <c r="GO526" s="450"/>
      <c r="GP526" s="456"/>
      <c r="GQ526" s="454" t="s">
        <v>103</v>
      </c>
      <c r="GR526" s="525" t="s">
        <v>696</v>
      </c>
      <c r="GS526" s="455"/>
      <c r="GT526" s="492"/>
      <c r="GU526" s="492">
        <f>VLOOKUP(GR526,$A$563:$F$2022,6,FALSE)</f>
        <v>0</v>
      </c>
      <c r="GV526" s="454" t="s">
        <v>67</v>
      </c>
      <c r="GW526" s="450">
        <f>GU526*1.2</f>
        <v>0</v>
      </c>
      <c r="GX526" s="450"/>
      <c r="GY526" s="456"/>
      <c r="GZ526" s="454" t="s">
        <v>103</v>
      </c>
      <c r="HA526" s="490" t="s">
        <v>576</v>
      </c>
      <c r="HB526" s="455"/>
      <c r="HC526" s="492"/>
      <c r="HD526" s="492">
        <f>VLOOKUP(HA526,$A$563:$F$2022,6,FALSE)</f>
        <v>7</v>
      </c>
      <c r="HE526" s="454" t="s">
        <v>67</v>
      </c>
      <c r="HF526" s="450">
        <f>HD526*1.2</f>
        <v>8.4</v>
      </c>
      <c r="HG526" s="450"/>
      <c r="HH526" s="456"/>
      <c r="HI526" s="454" t="s">
        <v>103</v>
      </c>
      <c r="HJ526" s="525" t="s">
        <v>742</v>
      </c>
      <c r="HK526" s="455"/>
      <c r="HL526" s="492"/>
      <c r="HM526" s="492">
        <f>VLOOKUP(HJ526,$A$563:$F$2022,6,FALSE)</f>
        <v>0</v>
      </c>
      <c r="HN526" s="454" t="s">
        <v>67</v>
      </c>
      <c r="HO526" s="450">
        <f>HM526*1.2</f>
        <v>0</v>
      </c>
      <c r="HP526" s="450"/>
      <c r="HQ526" s="456"/>
      <c r="HR526" s="454" t="s">
        <v>103</v>
      </c>
      <c r="HS526" s="490" t="s">
        <v>653</v>
      </c>
      <c r="HT526" s="455"/>
      <c r="HU526" s="492"/>
      <c r="HV526" s="492">
        <f>VLOOKUP(HS526,$A$563:$F$2022,6,FALSE)</f>
        <v>0</v>
      </c>
      <c r="HW526" s="454" t="s">
        <v>67</v>
      </c>
      <c r="HX526" s="450">
        <f>HV526*1.2</f>
        <v>0</v>
      </c>
      <c r="HY526" s="450"/>
      <c r="HZ526" s="456"/>
      <c r="IA526" s="454" t="s">
        <v>103</v>
      </c>
      <c r="IB526" s="525" t="s">
        <v>776</v>
      </c>
      <c r="IC526" s="455"/>
      <c r="ID526" s="492"/>
      <c r="IE526" s="492">
        <f>VLOOKUP(IB526,$A$563:$F$2022,6,FALSE)</f>
        <v>7</v>
      </c>
      <c r="IF526" s="454" t="s">
        <v>67</v>
      </c>
      <c r="IG526" s="450">
        <f>IE526*1.2</f>
        <v>8.4</v>
      </c>
      <c r="IH526" s="450"/>
      <c r="II526" s="456"/>
      <c r="IJ526" s="454" t="s">
        <v>103</v>
      </c>
      <c r="IK526" s="525" t="s">
        <v>736</v>
      </c>
      <c r="IL526" s="455"/>
      <c r="IM526" s="492"/>
      <c r="IN526" s="492">
        <f>VLOOKUP(IK526,$A$563:$F$2022,6,FALSE)</f>
        <v>27</v>
      </c>
      <c r="IO526" s="454" t="s">
        <v>67</v>
      </c>
      <c r="IP526" s="450">
        <f>IN526*1.2</f>
        <v>32.4</v>
      </c>
      <c r="IQ526" s="450"/>
      <c r="IR526" s="456"/>
      <c r="IS526" s="454" t="s">
        <v>103</v>
      </c>
      <c r="IT526" s="525" t="s">
        <v>551</v>
      </c>
      <c r="IU526" s="455"/>
      <c r="IV526" s="492"/>
      <c r="IW526" s="492">
        <f>VLOOKUP(IT526,$A$563:$F$2022,6,FALSE)</f>
        <v>0</v>
      </c>
      <c r="IX526" s="454" t="s">
        <v>67</v>
      </c>
      <c r="IY526" s="450">
        <f>IW526*1.2</f>
        <v>0</v>
      </c>
      <c r="IZ526" s="450"/>
      <c r="JA526" s="456"/>
      <c r="JB526" s="454" t="s">
        <v>103</v>
      </c>
      <c r="JC526" s="525" t="s">
        <v>669</v>
      </c>
      <c r="JD526" s="455"/>
      <c r="JE526" s="492"/>
      <c r="JF526" s="492">
        <f>VLOOKUP(JC526,$A$563:$F$2022,6,FALSE)</f>
        <v>0</v>
      </c>
      <c r="JG526" s="454" t="s">
        <v>67</v>
      </c>
      <c r="JH526" s="450">
        <f>JF526*1.2</f>
        <v>0</v>
      </c>
      <c r="JI526" s="450"/>
      <c r="JJ526" s="456"/>
      <c r="JK526" s="454" t="s">
        <v>103</v>
      </c>
      <c r="JL526" s="525" t="s">
        <v>527</v>
      </c>
      <c r="JM526" s="455"/>
      <c r="JN526" s="492"/>
      <c r="JO526" s="492">
        <f>VLOOKUP(JL526,$A$563:$F$2022,6,FALSE)</f>
        <v>0</v>
      </c>
      <c r="JP526" s="454" t="s">
        <v>67</v>
      </c>
      <c r="JQ526" s="450">
        <f>JO526*1.2</f>
        <v>0</v>
      </c>
      <c r="JR526" s="450"/>
      <c r="JS526" s="456"/>
      <c r="JT526" s="454" t="s">
        <v>103</v>
      </c>
      <c r="JU526" s="525" t="s">
        <v>576</v>
      </c>
      <c r="JV526" s="455"/>
      <c r="JW526" s="492"/>
      <c r="JX526" s="492">
        <f>VLOOKUP(JU526,$A$563:$F$2022,6,FALSE)</f>
        <v>7</v>
      </c>
      <c r="JY526" s="454" t="s">
        <v>67</v>
      </c>
      <c r="JZ526" s="450">
        <f>JX526*1.2</f>
        <v>8.4</v>
      </c>
      <c r="KA526" s="450"/>
      <c r="KB526" s="456"/>
      <c r="KC526" s="454" t="s">
        <v>103</v>
      </c>
      <c r="KD526" s="525" t="s">
        <v>585</v>
      </c>
      <c r="KE526" s="455"/>
      <c r="KF526" s="492"/>
      <c r="KG526" s="492">
        <f>VLOOKUP(KD526,$A$563:$F$2022,6,FALSE)</f>
        <v>0</v>
      </c>
      <c r="KH526" s="454" t="s">
        <v>67</v>
      </c>
      <c r="KI526" s="450">
        <f>KG526*1.2</f>
        <v>0</v>
      </c>
      <c r="KJ526" s="450"/>
      <c r="KK526" s="456"/>
      <c r="KL526" s="454" t="s">
        <v>103</v>
      </c>
      <c r="KM526" s="525" t="s">
        <v>751</v>
      </c>
      <c r="KN526" s="455"/>
      <c r="KO526" s="492"/>
      <c r="KP526" s="492">
        <f>VLOOKUP(KM526,$A$563:$F$2022,6,FALSE)</f>
        <v>0</v>
      </c>
      <c r="KQ526" s="454" t="s">
        <v>67</v>
      </c>
      <c r="KR526" s="450">
        <f>KP526*1.2</f>
        <v>0</v>
      </c>
      <c r="KS526" s="450"/>
      <c r="KT526" s="456"/>
      <c r="KU526" s="454" t="s">
        <v>103</v>
      </c>
      <c r="KV526" s="525" t="s">
        <v>527</v>
      </c>
      <c r="KW526" s="455"/>
      <c r="KX526" s="492"/>
      <c r="KY526" s="492">
        <f>VLOOKUP(KV526,$A$563:$F$2022,6,FALSE)</f>
        <v>0</v>
      </c>
      <c r="KZ526" s="454" t="s">
        <v>67</v>
      </c>
      <c r="LA526" s="450">
        <f>KY526*1.2</f>
        <v>0</v>
      </c>
      <c r="LB526" s="450"/>
      <c r="LC526" s="456"/>
      <c r="LD526" s="454" t="s">
        <v>103</v>
      </c>
      <c r="LE526" s="525" t="s">
        <v>595</v>
      </c>
      <c r="LF526" s="455"/>
      <c r="LG526" s="492"/>
      <c r="LH526" s="492">
        <f>VLOOKUP(LE526,$A$563:$F$2022,6,FALSE)</f>
        <v>0</v>
      </c>
      <c r="LI526" s="454" t="s">
        <v>67</v>
      </c>
      <c r="LJ526" s="450">
        <f>LH526*1.2</f>
        <v>0</v>
      </c>
      <c r="LK526" s="450"/>
      <c r="LL526" s="456"/>
      <c r="LM526" s="454" t="s">
        <v>103</v>
      </c>
      <c r="LN526" s="525" t="s">
        <v>1838</v>
      </c>
      <c r="LO526" s="455"/>
      <c r="LP526" s="492"/>
      <c r="LQ526" s="492">
        <f>VLOOKUP(LN526,$A$563:$F$2022,6,FALSE)</f>
        <v>68</v>
      </c>
      <c r="LR526" s="454" t="s">
        <v>67</v>
      </c>
      <c r="LS526" s="450">
        <f>LQ526*1.2</f>
        <v>81.599999999999994</v>
      </c>
      <c r="LT526" s="450"/>
      <c r="LU526" s="456"/>
      <c r="LV526" s="454" t="s">
        <v>103</v>
      </c>
      <c r="LW526" s="525" t="s">
        <v>547</v>
      </c>
      <c r="LX526" s="455"/>
      <c r="LY526" s="492"/>
      <c r="LZ526" s="492">
        <f>VLOOKUP(LW526,$A$563:$F$2022,6,FALSE)</f>
        <v>5</v>
      </c>
      <c r="MA526" s="454" t="s">
        <v>67</v>
      </c>
      <c r="MB526" s="450">
        <f>LZ526*1.2</f>
        <v>6</v>
      </c>
      <c r="MC526" s="450"/>
      <c r="MD526" s="456"/>
      <c r="ME526" s="454" t="s">
        <v>103</v>
      </c>
      <c r="MF526" s="527" t="s">
        <v>736</v>
      </c>
      <c r="MG526" s="455"/>
      <c r="MH526" s="492"/>
      <c r="MI526" s="492">
        <f>VLOOKUP(MF526,$A$563:$F$2022,6,FALSE)</f>
        <v>27</v>
      </c>
      <c r="MJ526" s="454" t="s">
        <v>67</v>
      </c>
      <c r="MK526" s="450">
        <f>MI526*1.2</f>
        <v>32.4</v>
      </c>
      <c r="ML526" s="450"/>
      <c r="MM526" s="456"/>
      <c r="MN526" s="454" t="s">
        <v>103</v>
      </c>
      <c r="MO526" s="525" t="s">
        <v>743</v>
      </c>
      <c r="MP526" s="455"/>
      <c r="MQ526" s="492"/>
      <c r="MR526" s="492">
        <f>VLOOKUP(MO526,$A$563:$F$2022,6,FALSE)</f>
        <v>3</v>
      </c>
      <c r="MS526" s="454" t="s">
        <v>67</v>
      </c>
      <c r="MT526" s="450">
        <f>MR526*1.2</f>
        <v>3.5999999999999996</v>
      </c>
      <c r="MU526" s="450"/>
      <c r="MV526" s="456"/>
      <c r="MW526" s="454" t="s">
        <v>103</v>
      </c>
      <c r="MX526" s="525" t="s">
        <v>1329</v>
      </c>
      <c r="MY526" s="455"/>
      <c r="MZ526" s="492"/>
      <c r="NA526" s="492">
        <f>VLOOKUP(MX526,$A$563:$F$2022,6,FALSE)</f>
        <v>26</v>
      </c>
      <c r="NB526" s="454" t="s">
        <v>67</v>
      </c>
      <c r="NC526" s="450">
        <f>NA526*1.2</f>
        <v>31.2</v>
      </c>
      <c r="ND526" s="450"/>
      <c r="NE526" s="456"/>
      <c r="NF526" s="454" t="s">
        <v>103</v>
      </c>
      <c r="NG526" s="525" t="s">
        <v>615</v>
      </c>
      <c r="NH526" s="455"/>
      <c r="NI526" s="492"/>
      <c r="NJ526" s="492">
        <f>VLOOKUP(NG526,$A$563:$F$2022,6,FALSE)</f>
        <v>39</v>
      </c>
      <c r="NK526" s="454" t="s">
        <v>67</v>
      </c>
      <c r="NL526" s="450">
        <f>NJ526*1.2</f>
        <v>46.8</v>
      </c>
      <c r="NM526" s="450"/>
      <c r="NN526" s="456"/>
      <c r="NO526" s="454" t="s">
        <v>103</v>
      </c>
      <c r="NP526" s="525" t="s">
        <v>595</v>
      </c>
      <c r="NQ526" s="455"/>
      <c r="NR526" s="492"/>
      <c r="NS526" s="492">
        <f>VLOOKUP(NP526,$A$563:$F$2022,6,FALSE)</f>
        <v>0</v>
      </c>
      <c r="NT526" s="454" t="s">
        <v>67</v>
      </c>
      <c r="NU526" s="450">
        <f>NS526*1.2</f>
        <v>0</v>
      </c>
      <c r="NV526" s="450"/>
      <c r="NW526" s="456"/>
      <c r="NX526" s="454" t="s">
        <v>103</v>
      </c>
      <c r="NY526" s="490" t="s">
        <v>669</v>
      </c>
      <c r="NZ526" s="455"/>
      <c r="OA526" s="455"/>
      <c r="OB526" s="492">
        <f>VLOOKUP(NY526,$A$563:$F$2022,6,FALSE)</f>
        <v>0</v>
      </c>
      <c r="OC526" s="454" t="s">
        <v>67</v>
      </c>
      <c r="OD526" s="450">
        <f>OB526*1.2</f>
        <v>0</v>
      </c>
      <c r="OE526" s="450"/>
      <c r="OF526" s="456"/>
      <c r="OG526" s="454" t="s">
        <v>103</v>
      </c>
      <c r="OH526" s="525" t="s">
        <v>920</v>
      </c>
      <c r="OI526" s="455"/>
      <c r="OJ526" s="492"/>
      <c r="OK526" s="492">
        <f>VLOOKUP(OH526,$A$563:$F$2022,6,FALSE)</f>
        <v>0</v>
      </c>
      <c r="OL526" s="454" t="s">
        <v>67</v>
      </c>
      <c r="OM526" s="450">
        <f>OK526*1.2</f>
        <v>0</v>
      </c>
      <c r="ON526" s="450"/>
      <c r="OO526" s="456"/>
      <c r="OP526" s="454" t="s">
        <v>103</v>
      </c>
      <c r="OQ526" s="490" t="s">
        <v>1448</v>
      </c>
      <c r="OR526" s="455"/>
      <c r="OS526" s="492"/>
      <c r="OT526" s="492">
        <f>VLOOKUP(OQ526,$A$563:$F$2022,6,FALSE)</f>
        <v>22</v>
      </c>
      <c r="OU526" s="454" t="s">
        <v>67</v>
      </c>
      <c r="OV526" s="450">
        <f>OT526*1.2</f>
        <v>26.4</v>
      </c>
      <c r="OW526" s="450"/>
      <c r="OX526" s="456"/>
      <c r="OY526" s="454" t="s">
        <v>103</v>
      </c>
      <c r="OZ526" s="525" t="s">
        <v>1443</v>
      </c>
      <c r="PA526" s="455"/>
      <c r="PB526" s="492"/>
      <c r="PC526" s="492">
        <f>VLOOKUP(OZ526,$A$563:$F$2022,6,FALSE)</f>
        <v>35</v>
      </c>
      <c r="PD526" s="454" t="s">
        <v>67</v>
      </c>
      <c r="PE526" s="450">
        <f>PC526*1.2</f>
        <v>42</v>
      </c>
      <c r="PF526" s="450"/>
      <c r="PG526" s="456"/>
      <c r="PH526" s="454" t="s">
        <v>103</v>
      </c>
      <c r="PI526" s="525" t="s">
        <v>1922</v>
      </c>
      <c r="PJ526" s="455"/>
      <c r="PK526" s="492"/>
      <c r="PL526" s="492">
        <f>VLOOKUP(PI526,$A$563:$F$2022,6,FALSE)</f>
        <v>0</v>
      </c>
      <c r="PM526" s="454" t="s">
        <v>67</v>
      </c>
      <c r="PN526" s="450">
        <f>PL526*1.2</f>
        <v>0</v>
      </c>
      <c r="PO526" s="450"/>
      <c r="PP526" s="456"/>
      <c r="PQ526" s="454" t="s">
        <v>103</v>
      </c>
      <c r="PR526" s="490" t="s">
        <v>527</v>
      </c>
      <c r="PS526" s="455"/>
      <c r="PT526" s="492"/>
      <c r="PU526" s="492">
        <f>VLOOKUP(PR526,$A$563:$F$2022,6,FALSE)</f>
        <v>0</v>
      </c>
      <c r="PV526" s="454" t="s">
        <v>67</v>
      </c>
      <c r="PW526" s="450">
        <f>PU526*1.2</f>
        <v>0</v>
      </c>
      <c r="PX526" s="450"/>
      <c r="PY526" s="456"/>
      <c r="PZ526" s="454" t="s">
        <v>103</v>
      </c>
      <c r="QA526" s="525" t="s">
        <v>1448</v>
      </c>
      <c r="QB526" s="455"/>
      <c r="QC526" s="492"/>
      <c r="QD526" s="492">
        <f>VLOOKUP(QA526,$A$563:$F$2022,6,FALSE)</f>
        <v>22</v>
      </c>
      <c r="QE526" s="454" t="s">
        <v>67</v>
      </c>
      <c r="QF526" s="450">
        <f>QD526*1.2</f>
        <v>26.4</v>
      </c>
      <c r="QG526" s="450"/>
      <c r="QH526" s="456"/>
      <c r="QI526" s="454" t="s">
        <v>103</v>
      </c>
      <c r="QJ526" s="490" t="s">
        <v>1448</v>
      </c>
      <c r="QK526" s="455"/>
      <c r="QL526" s="492"/>
      <c r="QM526" s="492">
        <f>VLOOKUP(QJ526,$A$563:$F$2022,6,FALSE)</f>
        <v>22</v>
      </c>
      <c r="QN526" s="454" t="s">
        <v>67</v>
      </c>
      <c r="QO526" s="450">
        <f>QM526*1.2</f>
        <v>26.4</v>
      </c>
      <c r="QP526" s="450"/>
      <c r="QQ526" s="456"/>
      <c r="QR526" s="454" t="s">
        <v>103</v>
      </c>
      <c r="QS526" s="525" t="s">
        <v>469</v>
      </c>
      <c r="QT526" s="455"/>
      <c r="QU526" s="492"/>
      <c r="QV526" s="492">
        <f>VLOOKUP(QS526,$A$563:$F$2022,6,FALSE)</f>
        <v>8</v>
      </c>
      <c r="QW526" s="454" t="s">
        <v>67</v>
      </c>
      <c r="QX526" s="450">
        <f>QV526*1.2</f>
        <v>9.6</v>
      </c>
      <c r="QY526" s="450"/>
      <c r="QZ526" s="456"/>
      <c r="RA526" s="454" t="s">
        <v>103</v>
      </c>
      <c r="RB526" s="490" t="s">
        <v>736</v>
      </c>
      <c r="RC526" s="455"/>
      <c r="RD526" s="492"/>
      <c r="RE526" s="492">
        <f>VLOOKUP(RB526,$A$563:$F$2022,6,FALSE)</f>
        <v>27</v>
      </c>
      <c r="RF526" s="454" t="s">
        <v>67</v>
      </c>
      <c r="RG526" s="450">
        <f>RE526*1.2</f>
        <v>32.4</v>
      </c>
      <c r="RH526" s="450"/>
      <c r="RI526" s="456"/>
      <c r="RJ526" s="454" t="s">
        <v>103</v>
      </c>
      <c r="RK526" s="506" t="s">
        <v>186</v>
      </c>
      <c r="RL526" s="455"/>
      <c r="RM526" s="455"/>
      <c r="RN526" s="492" t="e">
        <f>VLOOKUP(RK526,$A$563:$F$2022,6,FALSE)</f>
        <v>#N/A</v>
      </c>
      <c r="RO526" s="454" t="s">
        <v>67</v>
      </c>
      <c r="RP526" s="450" t="e">
        <f>RN526*1.2</f>
        <v>#N/A</v>
      </c>
      <c r="RQ526" s="450"/>
      <c r="RR526" s="456"/>
      <c r="RS526" s="454" t="s">
        <v>103</v>
      </c>
      <c r="RT526" s="525" t="s">
        <v>527</v>
      </c>
      <c r="RU526" s="455"/>
      <c r="RV526" s="492"/>
      <c r="RW526" s="492">
        <f>VLOOKUP(RT526,$A$563:$F$2022,6,FALSE)</f>
        <v>0</v>
      </c>
      <c r="RX526" s="454" t="s">
        <v>67</v>
      </c>
      <c r="RY526" s="450">
        <f>RW526*1.2</f>
        <v>0</v>
      </c>
      <c r="RZ526" s="450"/>
      <c r="SA526" s="486"/>
      <c r="SB526" s="454" t="s">
        <v>103</v>
      </c>
      <c r="SC526" s="525" t="s">
        <v>707</v>
      </c>
      <c r="SD526" s="455"/>
      <c r="SE526" s="492"/>
      <c r="SF526" s="492">
        <f>VLOOKUP(SC526,$A$563:$F$2022,6,FALSE)</f>
        <v>0</v>
      </c>
      <c r="SG526" s="454" t="s">
        <v>67</v>
      </c>
      <c r="SH526" s="450">
        <f>SF526*1.2</f>
        <v>0</v>
      </c>
      <c r="SI526" s="450"/>
      <c r="SJ526" s="486"/>
      <c r="SK526" s="454" t="s">
        <v>103</v>
      </c>
      <c r="SL526" s="525" t="s">
        <v>742</v>
      </c>
      <c r="SM526" s="455"/>
      <c r="SN526" s="492"/>
      <c r="SO526" s="492">
        <f>VLOOKUP(SL526,$A$563:$F$2022,6,FALSE)</f>
        <v>0</v>
      </c>
      <c r="SP526" s="454" t="s">
        <v>67</v>
      </c>
      <c r="SQ526" s="450">
        <f>SO526*1.2</f>
        <v>0</v>
      </c>
      <c r="SR526" s="450"/>
      <c r="SS526" s="486"/>
      <c r="ST526" s="454" t="s">
        <v>103</v>
      </c>
      <c r="SU526" s="525" t="s">
        <v>776</v>
      </c>
      <c r="SV526" s="455"/>
      <c r="SW526" s="492"/>
      <c r="SX526" s="492">
        <f>VLOOKUP(SU526,$A$563:$F$2022,6,FALSE)</f>
        <v>7</v>
      </c>
      <c r="SY526" s="454" t="s">
        <v>67</v>
      </c>
      <c r="SZ526" s="450">
        <f>SX526*1.2</f>
        <v>8.4</v>
      </c>
      <c r="TA526" s="450"/>
      <c r="TB526" s="486"/>
      <c r="TC526" s="454" t="s">
        <v>103</v>
      </c>
      <c r="TD526" s="525" t="s">
        <v>951</v>
      </c>
      <c r="TE526" s="455"/>
      <c r="TF526" s="492"/>
      <c r="TG526" s="492">
        <f>VLOOKUP(TD526,$A$563:$F$2022,6,FALSE)</f>
        <v>11</v>
      </c>
      <c r="TH526" s="454" t="s">
        <v>67</v>
      </c>
      <c r="TI526" s="450">
        <f>TG526*1.2</f>
        <v>13.2</v>
      </c>
      <c r="TJ526" s="455"/>
      <c r="TK526" s="486"/>
      <c r="TL526" s="454" t="s">
        <v>103</v>
      </c>
      <c r="TM526" s="525" t="s">
        <v>1443</v>
      </c>
      <c r="TN526" s="455"/>
      <c r="TO526" s="492"/>
      <c r="TP526" s="492">
        <f>VLOOKUP(TM526,$A$563:$F$2022,6,FALSE)</f>
        <v>35</v>
      </c>
      <c r="TQ526" s="454" t="s">
        <v>67</v>
      </c>
      <c r="TR526" s="450">
        <f>TP526*1.2</f>
        <v>42</v>
      </c>
      <c r="TS526" s="450"/>
      <c r="TT526" s="486"/>
      <c r="TU526" s="454" t="s">
        <v>103</v>
      </c>
      <c r="TV526" s="506" t="s">
        <v>186</v>
      </c>
      <c r="TW526" s="455"/>
      <c r="TX526" s="492"/>
      <c r="TY526" s="492" t="e">
        <f>VLOOKUP(TV526,$A$563:$F$2022,6,FALSE)</f>
        <v>#N/A</v>
      </c>
      <c r="TZ526" s="454" t="s">
        <v>67</v>
      </c>
      <c r="UA526" s="450" t="e">
        <f>TY526*1.2</f>
        <v>#N/A</v>
      </c>
      <c r="UB526" s="450"/>
      <c r="UC526" s="486"/>
      <c r="UD526" s="454" t="s">
        <v>103</v>
      </c>
      <c r="UE526" s="525" t="s">
        <v>712</v>
      </c>
      <c r="UF526" s="455"/>
      <c r="UG526" s="492"/>
      <c r="UH526" s="492">
        <f>VLOOKUP(UE526,$A$563:$F$2022,6,FALSE)</f>
        <v>0</v>
      </c>
      <c r="UI526" s="454" t="s">
        <v>67</v>
      </c>
      <c r="UJ526" s="450">
        <f>UH526*1.2</f>
        <v>0</v>
      </c>
      <c r="UK526" s="450"/>
      <c r="UL526" s="486"/>
      <c r="UM526" s="454" t="s">
        <v>103</v>
      </c>
      <c r="UN526" s="506" t="s">
        <v>186</v>
      </c>
      <c r="UO526" s="455"/>
      <c r="UP526" s="492"/>
      <c r="UQ526" s="492" t="e">
        <f>VLOOKUP(UN526,$A$563:$F$2022,6,FALSE)</f>
        <v>#N/A</v>
      </c>
      <c r="UR526" s="454" t="s">
        <v>67</v>
      </c>
      <c r="US526" s="450" t="e">
        <f>UQ526*1.2</f>
        <v>#N/A</v>
      </c>
      <c r="UT526" s="450"/>
      <c r="UU526" s="486"/>
      <c r="UV526" s="454" t="s">
        <v>103</v>
      </c>
      <c r="UW526" s="525" t="s">
        <v>1447</v>
      </c>
      <c r="UX526" s="455"/>
      <c r="UY526" s="492"/>
      <c r="UZ526" s="492">
        <f>VLOOKUP(UW526,$A$563:$F$2022,6,FALSE)</f>
        <v>28</v>
      </c>
      <c r="VA526" s="454" t="s">
        <v>67</v>
      </c>
      <c r="VB526" s="450">
        <f>UZ526*1.2</f>
        <v>33.6</v>
      </c>
      <c r="VC526" s="450"/>
      <c r="VD526" s="486"/>
      <c r="VE526" s="454" t="s">
        <v>103</v>
      </c>
      <c r="VF526" s="506" t="s">
        <v>186</v>
      </c>
      <c r="VG526" s="455"/>
      <c r="VH526" s="492"/>
      <c r="VI526" s="492" t="e">
        <f>VLOOKUP(VF526,$A$563:$F$2022,6,FALSE)</f>
        <v>#N/A</v>
      </c>
      <c r="VJ526" s="454" t="s">
        <v>67</v>
      </c>
      <c r="VK526" s="450" t="e">
        <f>VI526*1.2</f>
        <v>#N/A</v>
      </c>
      <c r="VL526" s="450"/>
      <c r="VM526" s="486"/>
      <c r="VN526" s="454" t="s">
        <v>103</v>
      </c>
      <c r="VO526" s="525" t="s">
        <v>1904</v>
      </c>
      <c r="VP526" s="455"/>
      <c r="VQ526" s="492"/>
      <c r="VR526" s="492">
        <f>VLOOKUP(VO526,$A$563:$F$2022,6,FALSE)</f>
        <v>0</v>
      </c>
      <c r="VS526" s="454" t="s">
        <v>67</v>
      </c>
      <c r="VT526" s="450">
        <f>VR526*1.2</f>
        <v>0</v>
      </c>
      <c r="VU526" s="450"/>
      <c r="VV526" s="486"/>
      <c r="VW526" s="454" t="s">
        <v>103</v>
      </c>
      <c r="VX526" s="506" t="s">
        <v>186</v>
      </c>
      <c r="VY526" s="455"/>
      <c r="VZ526" s="455"/>
      <c r="WA526" s="492" t="e">
        <f>VLOOKUP(VX526,$A$563:$F$2022,6,FALSE)</f>
        <v>#N/A</v>
      </c>
      <c r="WB526" s="454" t="s">
        <v>67</v>
      </c>
      <c r="WC526" s="450" t="e">
        <f>WA526*1.2</f>
        <v>#N/A</v>
      </c>
      <c r="WD526" s="455"/>
      <c r="WE526" s="486"/>
      <c r="WF526" s="454" t="s">
        <v>103</v>
      </c>
      <c r="WG526" s="525" t="s">
        <v>1448</v>
      </c>
      <c r="WH526" s="455"/>
      <c r="WI526" s="492"/>
      <c r="WJ526" s="492">
        <f>VLOOKUP(WG526,$A$563:$F$2022,6,FALSE)</f>
        <v>22</v>
      </c>
      <c r="WK526" s="454" t="s">
        <v>67</v>
      </c>
      <c r="WL526" s="450">
        <f>WJ526*1.2</f>
        <v>26.4</v>
      </c>
      <c r="WM526" s="455"/>
      <c r="WN526" s="486"/>
      <c r="WO526" s="454" t="s">
        <v>103</v>
      </c>
      <c r="WP526" s="525" t="s">
        <v>736</v>
      </c>
      <c r="WQ526" s="492"/>
      <c r="WR526" s="492"/>
      <c r="WS526" s="492">
        <f>VLOOKUP(WP526,$A$563:$F$2022,6,FALSE)</f>
        <v>27</v>
      </c>
      <c r="WT526" s="454" t="s">
        <v>67</v>
      </c>
      <c r="WU526" s="450">
        <f>WS526*1.2</f>
        <v>32.4</v>
      </c>
      <c r="WV526" s="450"/>
      <c r="WW526" s="486"/>
      <c r="WX526" s="454" t="s">
        <v>103</v>
      </c>
      <c r="WY526" s="525" t="s">
        <v>920</v>
      </c>
      <c r="WZ526" s="455"/>
      <c r="XA526" s="492"/>
      <c r="XB526" s="492">
        <f>VLOOKUP(WY526,$A$563:$F$2022,6,FALSE)</f>
        <v>0</v>
      </c>
      <c r="XC526" s="454" t="s">
        <v>67</v>
      </c>
      <c r="XD526" s="450">
        <f>XB526*1.2</f>
        <v>0</v>
      </c>
      <c r="XE526" s="455"/>
      <c r="XF526" s="486"/>
      <c r="XG526" s="454" t="s">
        <v>103</v>
      </c>
      <c r="XH526" s="506" t="s">
        <v>186</v>
      </c>
      <c r="XI526" s="455"/>
      <c r="XJ526" s="455"/>
      <c r="XK526" s="492" t="e">
        <f>VLOOKUP(XH526,$A$563:$F$2022,6,FALSE)</f>
        <v>#N/A</v>
      </c>
      <c r="XL526" s="454" t="s">
        <v>67</v>
      </c>
      <c r="XM526" s="450" t="e">
        <f>XK526*1.2</f>
        <v>#N/A</v>
      </c>
      <c r="XN526" s="455"/>
      <c r="XO526" s="486"/>
      <c r="XP526" s="454" t="s">
        <v>103</v>
      </c>
      <c r="XQ526" s="525" t="s">
        <v>502</v>
      </c>
      <c r="XR526" s="455"/>
      <c r="XS526" s="492"/>
      <c r="XT526" s="492">
        <f>VLOOKUP(XQ526,$A$563:$F$2022,6,FALSE)</f>
        <v>0</v>
      </c>
      <c r="XU526" s="454" t="s">
        <v>67</v>
      </c>
      <c r="XV526" s="450">
        <f>XT526*1.2</f>
        <v>0</v>
      </c>
      <c r="XW526" s="450"/>
      <c r="XX526" s="486"/>
      <c r="XY526" s="454" t="s">
        <v>103</v>
      </c>
      <c r="XZ526" s="525" t="s">
        <v>696</v>
      </c>
      <c r="YA526" s="455"/>
      <c r="YB526" s="492"/>
      <c r="YC526" s="492">
        <f>VLOOKUP(XZ526,$A$563:$F$2022,6,FALSE)</f>
        <v>0</v>
      </c>
      <c r="YD526" s="454" t="s">
        <v>67</v>
      </c>
      <c r="YE526" s="450">
        <f>YC526*1.2</f>
        <v>0</v>
      </c>
      <c r="YF526" s="455"/>
      <c r="YG526" s="486"/>
      <c r="YH526" s="454" t="s">
        <v>103</v>
      </c>
      <c r="YI526" s="525" t="s">
        <v>694</v>
      </c>
      <c r="YJ526" s="455"/>
      <c r="YK526" s="492"/>
      <c r="YL526" s="492">
        <f>VLOOKUP(YI526,$A$563:$F$2022,6,FALSE)</f>
        <v>0</v>
      </c>
      <c r="YM526" s="454" t="s">
        <v>67</v>
      </c>
      <c r="YN526" s="450">
        <f>YL526*1.2</f>
        <v>0</v>
      </c>
      <c r="YO526" s="450"/>
      <c r="YP526" s="486"/>
      <c r="YQ526" s="454" t="s">
        <v>103</v>
      </c>
      <c r="YR526" s="506" t="s">
        <v>186</v>
      </c>
      <c r="YS526" s="455"/>
      <c r="YT526" s="455"/>
      <c r="YU526" s="492" t="e">
        <f>VLOOKUP(YR526,$A$563:$F$2022,6,FALSE)</f>
        <v>#N/A</v>
      </c>
      <c r="YV526" s="454" t="s">
        <v>67</v>
      </c>
      <c r="YW526" s="450" t="e">
        <f>YU526*1.2</f>
        <v>#N/A</v>
      </c>
      <c r="YX526" s="455"/>
      <c r="YY526" s="486"/>
      <c r="YZ526" s="454" t="s">
        <v>103</v>
      </c>
      <c r="ZA526" s="506" t="s">
        <v>186</v>
      </c>
      <c r="ZB526" s="455"/>
      <c r="ZC526" s="455"/>
      <c r="ZD526" s="492" t="e">
        <f>VLOOKUP(ZA526,$A$563:$F$2022,6,FALSE)</f>
        <v>#N/A</v>
      </c>
      <c r="ZE526" s="454" t="s">
        <v>67</v>
      </c>
      <c r="ZF526" s="450" t="e">
        <f>ZD526*1.2</f>
        <v>#N/A</v>
      </c>
      <c r="ZG526" s="455"/>
      <c r="ZH526" s="486"/>
      <c r="ZI526" s="454" t="s">
        <v>103</v>
      </c>
      <c r="ZJ526" s="490" t="s">
        <v>751</v>
      </c>
      <c r="ZK526" s="455"/>
      <c r="ZL526" s="455"/>
      <c r="ZM526" s="492">
        <f>VLOOKUP(ZJ526,$A$563:$F$2022,6,FALSE)</f>
        <v>0</v>
      </c>
      <c r="ZN526" s="454" t="s">
        <v>67</v>
      </c>
      <c r="ZO526" s="450">
        <f>ZM526*1.2</f>
        <v>0</v>
      </c>
      <c r="ZP526" s="455"/>
      <c r="ZQ526" s="486"/>
      <c r="ZR526" s="454" t="s">
        <v>103</v>
      </c>
      <c r="ZS526" s="506" t="s">
        <v>186</v>
      </c>
      <c r="ZT526" s="455"/>
      <c r="ZU526" s="492"/>
      <c r="ZV526" s="492" t="e">
        <f>VLOOKUP(ZS526,$A$563:$F$2022,6,FALSE)</f>
        <v>#N/A</v>
      </c>
      <c r="ZW526" s="454" t="s">
        <v>67</v>
      </c>
      <c r="ZX526" s="450" t="e">
        <f>ZV526*1.2</f>
        <v>#N/A</v>
      </c>
      <c r="ZY526" s="450"/>
      <c r="ZZ526" s="486"/>
      <c r="AAA526" s="454" t="s">
        <v>103</v>
      </c>
      <c r="AAB526" s="506" t="s">
        <v>186</v>
      </c>
      <c r="AAC526" s="455"/>
      <c r="AAD526" s="492"/>
      <c r="AAE526" s="492" t="e">
        <f>VLOOKUP(AAB526,$A$563:$F$2022,6,FALSE)</f>
        <v>#N/A</v>
      </c>
      <c r="AAF526" s="454" t="s">
        <v>67</v>
      </c>
      <c r="AAG526" s="450" t="e">
        <f>AAE526*1.2</f>
        <v>#N/A</v>
      </c>
      <c r="AAH526" s="450"/>
      <c r="AAI526" s="486"/>
      <c r="AAJ526" s="454" t="s">
        <v>103</v>
      </c>
      <c r="AAK526" s="506" t="s">
        <v>186</v>
      </c>
      <c r="AAL526" s="455"/>
      <c r="AAM526" s="492"/>
      <c r="AAN526" s="492" t="e">
        <f>VLOOKUP(AAK526,$A$563:$F$2022,6,FALSE)</f>
        <v>#N/A</v>
      </c>
      <c r="AAO526" s="454" t="s">
        <v>67</v>
      </c>
      <c r="AAP526" s="450" t="e">
        <f>AAN526*1.2</f>
        <v>#N/A</v>
      </c>
      <c r="AAQ526" s="450"/>
      <c r="AAR526" s="486"/>
      <c r="AAS526" s="454" t="s">
        <v>103</v>
      </c>
      <c r="AAT526" s="506" t="s">
        <v>186</v>
      </c>
      <c r="AAU526" s="455"/>
      <c r="AAV526" s="492"/>
      <c r="AAW526" s="492" t="e">
        <f>VLOOKUP(AAT526,$A$563:$F$2022,6,FALSE)</f>
        <v>#N/A</v>
      </c>
      <c r="AAX526" s="454" t="s">
        <v>67</v>
      </c>
      <c r="AAY526" s="450" t="e">
        <f>AAW526*1.2</f>
        <v>#N/A</v>
      </c>
      <c r="AAZ526" s="450"/>
      <c r="ABA526" s="486"/>
      <c r="ABB526" s="454" t="s">
        <v>103</v>
      </c>
      <c r="ABC526" s="506" t="s">
        <v>186</v>
      </c>
      <c r="ABD526" s="455"/>
      <c r="ABE526" s="492"/>
      <c r="ABF526" s="492" t="e">
        <f>VLOOKUP(ABC526,$A$563:$F$2022,6,FALSE)</f>
        <v>#N/A</v>
      </c>
      <c r="ABG526" s="454" t="s">
        <v>67</v>
      </c>
      <c r="ABH526" s="450" t="e">
        <f>ABF526*1.2</f>
        <v>#N/A</v>
      </c>
      <c r="ABI526" s="450"/>
      <c r="ABJ526" s="486"/>
      <c r="ABK526" s="454" t="s">
        <v>103</v>
      </c>
      <c r="ABL526" s="506" t="s">
        <v>186</v>
      </c>
      <c r="ABM526" s="455"/>
      <c r="ABN526" s="492"/>
      <c r="ABO526" s="492" t="e">
        <f>VLOOKUP(ABL526,$A$563:$F$2022,6,FALSE)</f>
        <v>#N/A</v>
      </c>
      <c r="ABP526" s="454" t="s">
        <v>67</v>
      </c>
      <c r="ABQ526" s="450" t="e">
        <f>ABO526*1.2</f>
        <v>#N/A</v>
      </c>
      <c r="ABR526" s="450"/>
      <c r="ABS526" s="486"/>
      <c r="ABT526" s="454" t="s">
        <v>103</v>
      </c>
      <c r="ABU526" s="506" t="s">
        <v>186</v>
      </c>
      <c r="ABV526" s="455"/>
      <c r="ABW526" s="492"/>
      <c r="ABX526" s="492" t="e">
        <f>VLOOKUP(ABU526,$A$563:$F$2022,6,FALSE)</f>
        <v>#N/A</v>
      </c>
      <c r="ABY526" s="454" t="s">
        <v>67</v>
      </c>
      <c r="ABZ526" s="450" t="e">
        <f>ABX526*1.2</f>
        <v>#N/A</v>
      </c>
      <c r="ACA526" s="450"/>
      <c r="ACB526" s="486"/>
      <c r="ACC526" s="454" t="s">
        <v>103</v>
      </c>
      <c r="ACD526" s="506" t="s">
        <v>186</v>
      </c>
      <c r="ACE526" s="455"/>
      <c r="ACF526" s="492"/>
      <c r="ACG526" s="492" t="e">
        <f>VLOOKUP(ACD526,$A$563:$F$2022,6,FALSE)</f>
        <v>#N/A</v>
      </c>
      <c r="ACH526" s="454" t="s">
        <v>67</v>
      </c>
      <c r="ACI526" s="450" t="e">
        <f>ACG526*1.2</f>
        <v>#N/A</v>
      </c>
      <c r="ACJ526" s="450"/>
      <c r="ACK526" s="486"/>
      <c r="ACL526" s="454" t="s">
        <v>103</v>
      </c>
      <c r="ACM526" s="506" t="s">
        <v>186</v>
      </c>
      <c r="ACN526" s="455"/>
      <c r="ACO526" s="492"/>
      <c r="ACP526" s="492" t="e">
        <f>VLOOKUP(ACM526,$A$563:$F$2022,6,FALSE)</f>
        <v>#N/A</v>
      </c>
      <c r="ACQ526" s="454" t="s">
        <v>67</v>
      </c>
      <c r="ACR526" s="450" t="e">
        <f>ACP526*1.2</f>
        <v>#N/A</v>
      </c>
      <c r="ACS526" s="450"/>
      <c r="ACT526" s="486"/>
      <c r="ACU526" s="454" t="s">
        <v>103</v>
      </c>
      <c r="ACV526" s="490" t="s">
        <v>689</v>
      </c>
      <c r="ACW526" s="455"/>
      <c r="ACX526" s="492"/>
      <c r="ACY526" s="492">
        <f>VLOOKUP(ACV526,$A$563:$F$2022,6,FALSE)</f>
        <v>0</v>
      </c>
      <c r="ACZ526" s="454" t="s">
        <v>67</v>
      </c>
      <c r="ADA526" s="450">
        <f>ACY526*1.2</f>
        <v>0</v>
      </c>
      <c r="ADB526" s="450"/>
      <c r="ADC526" s="486"/>
      <c r="ADD526" s="454" t="s">
        <v>103</v>
      </c>
      <c r="ADE526" s="525" t="s">
        <v>1448</v>
      </c>
      <c r="ADF526" s="455"/>
      <c r="ADG526" s="492"/>
      <c r="ADH526" s="492">
        <f>VLOOKUP(ADE526,$A$563:$F$2022,6,FALSE)</f>
        <v>22</v>
      </c>
      <c r="ADI526" s="454" t="s">
        <v>67</v>
      </c>
      <c r="ADJ526" s="450">
        <f>ADH526*1.2</f>
        <v>26.4</v>
      </c>
      <c r="ADK526" s="455"/>
      <c r="ADL526" s="486"/>
      <c r="ADM526" s="454" t="s">
        <v>103</v>
      </c>
      <c r="ADN526" s="525" t="s">
        <v>736</v>
      </c>
      <c r="ADO526" s="455"/>
      <c r="ADP526" s="492"/>
      <c r="ADQ526" s="492">
        <f>VLOOKUP(ADN526,$A$563:$F$2022,6,FALSE)</f>
        <v>27</v>
      </c>
      <c r="ADR526" s="454" t="s">
        <v>67</v>
      </c>
      <c r="ADS526" s="450">
        <f>ADQ526*1.2</f>
        <v>32.4</v>
      </c>
      <c r="ADT526" s="450"/>
      <c r="ADU526" s="486"/>
      <c r="ADV526" s="454" t="s">
        <v>103</v>
      </c>
      <c r="ADW526" s="525" t="s">
        <v>618</v>
      </c>
      <c r="ADX526" s="455"/>
      <c r="ADY526" s="455"/>
      <c r="ADZ526" s="492">
        <f>VLOOKUP(ADW526,$A$563:$F$2022,6,FALSE)</f>
        <v>0</v>
      </c>
      <c r="AEA526" s="454" t="s">
        <v>67</v>
      </c>
      <c r="AEB526" s="450">
        <f>ADZ526*1.2</f>
        <v>0</v>
      </c>
      <c r="AEC526" s="455"/>
      <c r="AED526" s="486"/>
      <c r="AEE526" s="454" t="s">
        <v>103</v>
      </c>
      <c r="AEF526" s="525" t="s">
        <v>666</v>
      </c>
      <c r="AEG526" s="455"/>
      <c r="AEH526" s="492"/>
      <c r="AEI526" s="492">
        <f>VLOOKUP(AEF526,$A$563:$F$2022,6,FALSE)</f>
        <v>0</v>
      </c>
      <c r="AEJ526" s="454" t="s">
        <v>67</v>
      </c>
      <c r="AEK526" s="450">
        <f>AEI526*1.2</f>
        <v>0</v>
      </c>
      <c r="AEL526" s="455"/>
      <c r="AEM526" s="486"/>
      <c r="AEN526" s="454" t="s">
        <v>103</v>
      </c>
      <c r="AEO526" s="525" t="s">
        <v>535</v>
      </c>
      <c r="AEP526" s="455"/>
      <c r="AEQ526" s="492"/>
      <c r="AER526" s="492">
        <f>VLOOKUP(AEO526,$A$563:$F$2022,6,FALSE)</f>
        <v>15</v>
      </c>
      <c r="AES526" s="454" t="s">
        <v>67</v>
      </c>
      <c r="AET526" s="450">
        <f>AER526*1.2</f>
        <v>18</v>
      </c>
      <c r="AEU526" s="455"/>
      <c r="AEV526" s="486"/>
      <c r="AEW526" s="454" t="s">
        <v>103</v>
      </c>
      <c r="AEX526" s="525" t="s">
        <v>535</v>
      </c>
      <c r="AEY526" s="455"/>
      <c r="AEZ526" s="492"/>
      <c r="AFA526" s="492">
        <f>VLOOKUP(AEX526,$A$563:$F$2022,6,FALSE)</f>
        <v>15</v>
      </c>
      <c r="AFB526" s="454" t="s">
        <v>67</v>
      </c>
      <c r="AFC526" s="450">
        <f>AFA526*1.2</f>
        <v>18</v>
      </c>
      <c r="AFD526" s="450"/>
      <c r="AFE526" s="486"/>
      <c r="AFF526" s="454" t="s">
        <v>103</v>
      </c>
      <c r="AFG526" s="525" t="s">
        <v>595</v>
      </c>
      <c r="AFH526" s="455"/>
      <c r="AFI526" s="492"/>
      <c r="AFJ526" s="492">
        <f>VLOOKUP(AFG526,$A$563:$F$2022,6,FALSE)</f>
        <v>0</v>
      </c>
      <c r="AFK526" s="454" t="s">
        <v>67</v>
      </c>
      <c r="AFL526" s="450">
        <f>AFJ526*1.2</f>
        <v>0</v>
      </c>
      <c r="AFM526" s="450"/>
      <c r="AFN526" s="486"/>
      <c r="AFO526" s="454" t="s">
        <v>103</v>
      </c>
      <c r="AFP526" s="525" t="s">
        <v>694</v>
      </c>
      <c r="AFQ526" s="455"/>
      <c r="AFR526" s="492"/>
      <c r="AFS526" s="492">
        <f>VLOOKUP(AFP526,$A$563:$F$2022,6,FALSE)</f>
        <v>0</v>
      </c>
      <c r="AFT526" s="454" t="s">
        <v>67</v>
      </c>
      <c r="AFU526" s="450">
        <f>AFS526*1.2</f>
        <v>0</v>
      </c>
      <c r="AFV526" s="450"/>
      <c r="AFW526" s="486"/>
      <c r="AFX526" s="454" t="s">
        <v>103</v>
      </c>
      <c r="AFY526" s="528" t="s">
        <v>992</v>
      </c>
      <c r="AFZ526" s="455"/>
      <c r="AGA526" s="492"/>
      <c r="AGB526" s="492">
        <f>VLOOKUP(AFY526,$A$563:$F$2022,6,FALSE)</f>
        <v>0</v>
      </c>
      <c r="AGC526" s="454" t="s">
        <v>67</v>
      </c>
      <c r="AGD526" s="450">
        <f>AGB526*1.2</f>
        <v>0</v>
      </c>
      <c r="AGE526" s="450"/>
      <c r="AGF526" s="486"/>
      <c r="AGG526" s="454" t="s">
        <v>103</v>
      </c>
      <c r="AGH526" s="525" t="s">
        <v>669</v>
      </c>
      <c r="AGI526" s="455"/>
      <c r="AGJ526" s="492"/>
      <c r="AGK526" s="492">
        <f>VLOOKUP(AGH526,$A$563:$F$2022,6,FALSE)</f>
        <v>0</v>
      </c>
      <c r="AGL526" s="454" t="s">
        <v>67</v>
      </c>
      <c r="AGM526" s="450">
        <f>AGK526*1.2</f>
        <v>0</v>
      </c>
      <c r="AGN526" s="450"/>
      <c r="AGO526" s="486"/>
      <c r="AGP526" s="454" t="s">
        <v>103</v>
      </c>
      <c r="AGQ526" s="525" t="s">
        <v>1904</v>
      </c>
      <c r="AGR526" s="455"/>
      <c r="AGS526" s="492"/>
      <c r="AGT526" s="492">
        <f>VLOOKUP(AGQ526,$A$563:$F$2022,6,FALSE)</f>
        <v>0</v>
      </c>
      <c r="AGU526" s="454" t="s">
        <v>67</v>
      </c>
      <c r="AGV526" s="450">
        <f>AGT526*1.2</f>
        <v>0</v>
      </c>
      <c r="AGW526" s="450"/>
      <c r="AGX526" s="486"/>
      <c r="AGY526" s="454" t="s">
        <v>103</v>
      </c>
      <c r="AGZ526" s="527" t="s">
        <v>608</v>
      </c>
      <c r="AHA526" s="455"/>
      <c r="AHB526" s="492"/>
      <c r="AHC526" s="492">
        <f>VLOOKUP(AGZ526,$A$563:$F$2022,6,FALSE)</f>
        <v>0</v>
      </c>
      <c r="AHD526" s="454" t="s">
        <v>67</v>
      </c>
      <c r="AHE526" s="450">
        <f>AHC526*1.2</f>
        <v>0</v>
      </c>
      <c r="AHF526" s="450"/>
      <c r="AHG526" s="486"/>
      <c r="AHH526" s="495"/>
      <c r="AHI526" s="543"/>
      <c r="AHJ526" s="496"/>
      <c r="AHK526" s="497"/>
      <c r="AHL526" s="497"/>
      <c r="AHM526" s="495"/>
      <c r="AHN526" s="481"/>
      <c r="AHO526" s="481"/>
      <c r="AHP526" s="496"/>
      <c r="AHQ526" s="495"/>
      <c r="AHR526" s="512"/>
      <c r="AHS526" s="496"/>
      <c r="AHT526" s="497"/>
      <c r="AHU526" s="497"/>
      <c r="AHV526" s="495"/>
      <c r="AHW526" s="481"/>
      <c r="AHX526" s="481"/>
      <c r="AHY526" s="496"/>
      <c r="AHZ526" s="495"/>
      <c r="AIA526" s="512"/>
      <c r="AIB526" s="496"/>
      <c r="AIC526" s="497"/>
      <c r="AID526" s="497"/>
      <c r="AIE526" s="495"/>
      <c r="AIF526" s="481"/>
      <c r="AIG526" s="481"/>
      <c r="AIH526" s="496"/>
      <c r="AII526" s="263"/>
      <c r="AIJ526" s="432"/>
      <c r="AIK526" s="264"/>
      <c r="AIL526" s="264"/>
      <c r="AIM526" s="265"/>
      <c r="AIN526" s="263"/>
      <c r="AIO526" s="210"/>
      <c r="AIP526" s="264"/>
      <c r="AIQ526" s="264"/>
    </row>
    <row r="527" spans="1:927" s="16" customFormat="1" ht="15">
      <c r="A527" s="454" t="s">
        <v>104</v>
      </c>
      <c r="B527" s="490" t="s">
        <v>1447</v>
      </c>
      <c r="C527" s="455"/>
      <c r="D527" s="492"/>
      <c r="E527" s="492">
        <f>VLOOKUP(B527,$A$563:$F$2022,6,FALSE)</f>
        <v>28</v>
      </c>
      <c r="F527" s="454" t="s">
        <v>69</v>
      </c>
      <c r="G527" s="450">
        <f>E527*1.1</f>
        <v>30.800000000000004</v>
      </c>
      <c r="H527" s="450"/>
      <c r="I527" s="456"/>
      <c r="J527" s="454" t="s">
        <v>104</v>
      </c>
      <c r="K527" s="525" t="s">
        <v>2311</v>
      </c>
      <c r="L527" s="455"/>
      <c r="M527" s="492"/>
      <c r="N527" s="492">
        <f>VLOOKUP(K527,$A$563:$F$2022,6,FALSE)</f>
        <v>11</v>
      </c>
      <c r="O527" s="454" t="s">
        <v>69</v>
      </c>
      <c r="P527" s="450">
        <f>N527*1.1</f>
        <v>12.100000000000001</v>
      </c>
      <c r="Q527" s="450"/>
      <c r="R527" s="456"/>
      <c r="S527" s="454" t="s">
        <v>104</v>
      </c>
      <c r="T527" s="525" t="s">
        <v>2312</v>
      </c>
      <c r="U527" s="455"/>
      <c r="V527" s="492"/>
      <c r="W527" s="492">
        <f>VLOOKUP(T527,$A$563:$F$2022,6,FALSE)</f>
        <v>1</v>
      </c>
      <c r="X527" s="454" t="s">
        <v>69</v>
      </c>
      <c r="Y527" s="450">
        <f>W527*1.1</f>
        <v>1.1000000000000001</v>
      </c>
      <c r="Z527" s="450"/>
      <c r="AA527" s="456"/>
      <c r="AB527" s="454" t="s">
        <v>104</v>
      </c>
      <c r="AC527" s="525" t="s">
        <v>742</v>
      </c>
      <c r="AD527" s="455"/>
      <c r="AE527" s="492"/>
      <c r="AF527" s="492">
        <f>VLOOKUP(AC527,$A$563:$F$2022,6,FALSE)</f>
        <v>0</v>
      </c>
      <c r="AG527" s="454" t="s">
        <v>69</v>
      </c>
      <c r="AH527" s="450">
        <f>AF527*1.1</f>
        <v>0</v>
      </c>
      <c r="AI527" s="450"/>
      <c r="AJ527" s="456"/>
      <c r="AK527" s="454" t="s">
        <v>104</v>
      </c>
      <c r="AL527" s="490" t="s">
        <v>669</v>
      </c>
      <c r="AM527" s="455"/>
      <c r="AN527" s="492"/>
      <c r="AO527" s="492">
        <f>VLOOKUP(AL527,$A$563:$F$2022,6,FALSE)</f>
        <v>0</v>
      </c>
      <c r="AP527" s="454" t="s">
        <v>69</v>
      </c>
      <c r="AQ527" s="450">
        <f>AO527*1.1</f>
        <v>0</v>
      </c>
      <c r="AR527" s="450"/>
      <c r="AS527" s="456"/>
      <c r="AT527" s="454" t="s">
        <v>104</v>
      </c>
      <c r="AU527" s="525" t="s">
        <v>1448</v>
      </c>
      <c r="AV527" s="455"/>
      <c r="AW527" s="492"/>
      <c r="AX527" s="492">
        <f>VLOOKUP(AU527,$A$563:$F$2022,6,FALSE)</f>
        <v>22</v>
      </c>
      <c r="AY527" s="454" t="s">
        <v>69</v>
      </c>
      <c r="AZ527" s="450">
        <f>AX527*1.1</f>
        <v>24.200000000000003</v>
      </c>
      <c r="BA527" s="450"/>
      <c r="BB527" s="456"/>
      <c r="BC527" s="454" t="s">
        <v>104</v>
      </c>
      <c r="BD527" s="525" t="s">
        <v>1904</v>
      </c>
      <c r="BE527" s="455"/>
      <c r="BF527" s="492"/>
      <c r="BG527" s="492">
        <f>VLOOKUP(BD527,$A$563:$F$2022,6,FALSE)</f>
        <v>0</v>
      </c>
      <c r="BH527" s="454" t="s">
        <v>69</v>
      </c>
      <c r="BI527" s="450">
        <f>BG527*1.1</f>
        <v>0</v>
      </c>
      <c r="BJ527" s="450"/>
      <c r="BK527" s="456"/>
      <c r="BL527" s="454" t="s">
        <v>104</v>
      </c>
      <c r="BM527" s="525" t="s">
        <v>776</v>
      </c>
      <c r="BN527" s="455"/>
      <c r="BO527" s="492"/>
      <c r="BP527" s="492">
        <f>VLOOKUP(BM527,$A$563:$F$2022,6,FALSE)</f>
        <v>7</v>
      </c>
      <c r="BQ527" s="454" t="s">
        <v>69</v>
      </c>
      <c r="BR527" s="450">
        <f>BP527*1.1</f>
        <v>7.7000000000000011</v>
      </c>
      <c r="BS527" s="450"/>
      <c r="BT527" s="456"/>
      <c r="BU527" s="454" t="s">
        <v>104</v>
      </c>
      <c r="BV527" s="525" t="s">
        <v>1904</v>
      </c>
      <c r="BW527" s="455"/>
      <c r="BX527" s="492"/>
      <c r="BY527" s="492">
        <f>VLOOKUP(BV527,$A$563:$F$2022,6,FALSE)</f>
        <v>0</v>
      </c>
      <c r="BZ527" s="454" t="s">
        <v>69</v>
      </c>
      <c r="CA527" s="450">
        <f>BY527*1.1</f>
        <v>0</v>
      </c>
      <c r="CB527" s="450"/>
      <c r="CC527" s="456"/>
      <c r="CD527" s="454" t="s">
        <v>104</v>
      </c>
      <c r="CE527" s="525" t="s">
        <v>1838</v>
      </c>
      <c r="CF527" s="455"/>
      <c r="CG527" s="492"/>
      <c r="CH527" s="492">
        <f>VLOOKUP(CE527,$A$563:$F$2022,6,FALSE)</f>
        <v>68</v>
      </c>
      <c r="CI527" s="454" t="s">
        <v>69</v>
      </c>
      <c r="CJ527" s="450">
        <f>CH527*1.1</f>
        <v>74.800000000000011</v>
      </c>
      <c r="CK527" s="450"/>
      <c r="CL527" s="456"/>
      <c r="CM527" s="454" t="s">
        <v>104</v>
      </c>
      <c r="CN527" s="525" t="s">
        <v>736</v>
      </c>
      <c r="CO527" s="455"/>
      <c r="CP527" s="492"/>
      <c r="CQ527" s="492">
        <f>VLOOKUP(CN527,$A$563:$F$2022,6,FALSE)</f>
        <v>27</v>
      </c>
      <c r="CR527" s="454" t="s">
        <v>69</v>
      </c>
      <c r="CS527" s="450">
        <f>CQ527*1.1</f>
        <v>29.700000000000003</v>
      </c>
      <c r="CT527" s="450"/>
      <c r="CU527" s="456"/>
      <c r="CV527" s="454" t="s">
        <v>104</v>
      </c>
      <c r="CW527" s="525" t="s">
        <v>743</v>
      </c>
      <c r="CX527" s="455"/>
      <c r="CY527" s="492"/>
      <c r="CZ527" s="492">
        <f>VLOOKUP(CW527,$A$563:$F$2022,6,FALSE)</f>
        <v>3</v>
      </c>
      <c r="DA527" s="454" t="s">
        <v>69</v>
      </c>
      <c r="DB527" s="450">
        <f>CZ527*1.1</f>
        <v>3.3000000000000003</v>
      </c>
      <c r="DC527" s="450"/>
      <c r="DD527" s="456"/>
      <c r="DE527" s="454" t="s">
        <v>104</v>
      </c>
      <c r="DF527" s="525" t="s">
        <v>1922</v>
      </c>
      <c r="DG527" s="455"/>
      <c r="DH527" s="492"/>
      <c r="DI527" s="492">
        <f>VLOOKUP(DF527,$A$563:$F$2022,6,FALSE)</f>
        <v>0</v>
      </c>
      <c r="DJ527" s="454" t="s">
        <v>69</v>
      </c>
      <c r="DK527" s="450">
        <f>DI527*1.1</f>
        <v>0</v>
      </c>
      <c r="DL527" s="450"/>
      <c r="DM527" s="456"/>
      <c r="DN527" s="454" t="s">
        <v>104</v>
      </c>
      <c r="DO527" s="490" t="s">
        <v>1922</v>
      </c>
      <c r="DP527" s="455"/>
      <c r="DQ527" s="492"/>
      <c r="DR527" s="492">
        <f>VLOOKUP(DO527,$A$563:$F$2022,6,FALSE)</f>
        <v>0</v>
      </c>
      <c r="DS527" s="454" t="s">
        <v>69</v>
      </c>
      <c r="DT527" s="450">
        <f>DR527*1.1</f>
        <v>0</v>
      </c>
      <c r="DU527" s="450"/>
      <c r="DV527" s="456"/>
      <c r="DW527" s="454" t="s">
        <v>104</v>
      </c>
      <c r="DX527" s="506" t="s">
        <v>186</v>
      </c>
      <c r="DY527" s="455"/>
      <c r="DZ527" s="492"/>
      <c r="EA527" s="492" t="e">
        <f>VLOOKUP(DX527,$A$563:$F$2022,6,FALSE)</f>
        <v>#N/A</v>
      </c>
      <c r="EB527" s="454" t="s">
        <v>69</v>
      </c>
      <c r="EC527" s="450" t="e">
        <f>EA527*1.1</f>
        <v>#N/A</v>
      </c>
      <c r="ED527" s="450"/>
      <c r="EE527" s="456"/>
      <c r="EF527" s="454" t="s">
        <v>104</v>
      </c>
      <c r="EG527" s="525" t="s">
        <v>1447</v>
      </c>
      <c r="EH527" s="455"/>
      <c r="EI527" s="492"/>
      <c r="EJ527" s="492">
        <f>VLOOKUP(EG527,$A$563:$F$2022,6,FALSE)</f>
        <v>28</v>
      </c>
      <c r="EK527" s="454" t="s">
        <v>69</v>
      </c>
      <c r="EL527" s="450">
        <f>EJ527*1.1</f>
        <v>30.800000000000004</v>
      </c>
      <c r="EM527" s="450"/>
      <c r="EN527" s="456"/>
      <c r="EO527" s="454" t="s">
        <v>104</v>
      </c>
      <c r="EP527" s="525" t="s">
        <v>669</v>
      </c>
      <c r="EQ527" s="455"/>
      <c r="ER527" s="492"/>
      <c r="ES527" s="492">
        <f>VLOOKUP(EP527,$A$563:$F$2022,6,FALSE)</f>
        <v>0</v>
      </c>
      <c r="ET527" s="454" t="s">
        <v>69</v>
      </c>
      <c r="EU527" s="450">
        <f>ES527*1.1</f>
        <v>0</v>
      </c>
      <c r="EV527" s="450"/>
      <c r="EW527" s="456"/>
      <c r="EX527" s="454" t="s">
        <v>104</v>
      </c>
      <c r="EY527" s="506" t="s">
        <v>186</v>
      </c>
      <c r="EZ527" s="455"/>
      <c r="FA527" s="492"/>
      <c r="FB527" s="492" t="e">
        <f>VLOOKUP(EY527,$A$563:$F$2022,6,FALSE)</f>
        <v>#N/A</v>
      </c>
      <c r="FC527" s="454" t="s">
        <v>69</v>
      </c>
      <c r="FD527" s="450" t="e">
        <f>FB527*1.1</f>
        <v>#N/A</v>
      </c>
      <c r="FE527" s="450"/>
      <c r="FF527" s="456"/>
      <c r="FG527" s="454" t="s">
        <v>104</v>
      </c>
      <c r="FH527" s="525" t="s">
        <v>1922</v>
      </c>
      <c r="FI527" s="455"/>
      <c r="FJ527" s="492"/>
      <c r="FK527" s="492">
        <f>VLOOKUP(FH527,$A$563:$F$2022,6,FALSE)</f>
        <v>0</v>
      </c>
      <c r="FL527" s="454" t="s">
        <v>69</v>
      </c>
      <c r="FM527" s="450">
        <f>FK527*1.1</f>
        <v>0</v>
      </c>
      <c r="FN527" s="450"/>
      <c r="FO527" s="456"/>
      <c r="FP527" s="454" t="s">
        <v>104</v>
      </c>
      <c r="FQ527" s="490" t="s">
        <v>1448</v>
      </c>
      <c r="FR527" s="455"/>
      <c r="FS527" s="492"/>
      <c r="FT527" s="492">
        <f>VLOOKUP(FQ527,$A$563:$F$2022,6,FALSE)</f>
        <v>22</v>
      </c>
      <c r="FU527" s="454" t="s">
        <v>69</v>
      </c>
      <c r="FV527" s="450">
        <f>FT527*1.1</f>
        <v>24.200000000000003</v>
      </c>
      <c r="FW527" s="450"/>
      <c r="FX527" s="456"/>
      <c r="FY527" s="454" t="s">
        <v>104</v>
      </c>
      <c r="FZ527" s="490" t="s">
        <v>707</v>
      </c>
      <c r="GA527" s="455"/>
      <c r="GB527" s="492"/>
      <c r="GC527" s="492">
        <f>VLOOKUP(FZ527,$A$563:$F$2022,6,FALSE)</f>
        <v>0</v>
      </c>
      <c r="GD527" s="454" t="s">
        <v>69</v>
      </c>
      <c r="GE527" s="450">
        <f>GC527*1.1</f>
        <v>0</v>
      </c>
      <c r="GF527" s="450"/>
      <c r="GG527" s="456"/>
      <c r="GH527" s="454" t="s">
        <v>104</v>
      </c>
      <c r="GI527" s="525" t="s">
        <v>1904</v>
      </c>
      <c r="GJ527" s="455"/>
      <c r="GK527" s="492"/>
      <c r="GL527" s="492">
        <f>VLOOKUP(GI527,$A$563:$F$2022,6,FALSE)</f>
        <v>0</v>
      </c>
      <c r="GM527" s="454" t="s">
        <v>69</v>
      </c>
      <c r="GN527" s="450">
        <f>GL527*1.1</f>
        <v>0</v>
      </c>
      <c r="GO527" s="450"/>
      <c r="GP527" s="456"/>
      <c r="GQ527" s="454" t="s">
        <v>104</v>
      </c>
      <c r="GR527" s="525" t="s">
        <v>1838</v>
      </c>
      <c r="GS527" s="455"/>
      <c r="GT527" s="492"/>
      <c r="GU527" s="492">
        <f>VLOOKUP(GR527,$A$563:$F$2022,6,FALSE)</f>
        <v>68</v>
      </c>
      <c r="GV527" s="454" t="s">
        <v>69</v>
      </c>
      <c r="GW527" s="450">
        <f>GU527*1.1</f>
        <v>74.800000000000011</v>
      </c>
      <c r="GX527" s="450"/>
      <c r="GY527" s="456"/>
      <c r="GZ527" s="454" t="s">
        <v>104</v>
      </c>
      <c r="HA527" s="490" t="s">
        <v>694</v>
      </c>
      <c r="HB527" s="455"/>
      <c r="HC527" s="492"/>
      <c r="HD527" s="492">
        <f>VLOOKUP(HA527,$A$563:$F$2022,6,FALSE)</f>
        <v>0</v>
      </c>
      <c r="HE527" s="454" t="s">
        <v>69</v>
      </c>
      <c r="HF527" s="450">
        <f>HD527*1.1</f>
        <v>0</v>
      </c>
      <c r="HG527" s="450"/>
      <c r="HH527" s="456"/>
      <c r="HI527" s="454" t="s">
        <v>104</v>
      </c>
      <c r="HJ527" s="525" t="s">
        <v>615</v>
      </c>
      <c r="HK527" s="455"/>
      <c r="HL527" s="492"/>
      <c r="HM527" s="492">
        <f>VLOOKUP(HJ527,$A$563:$F$2022,6,FALSE)</f>
        <v>39</v>
      </c>
      <c r="HN527" s="454" t="s">
        <v>69</v>
      </c>
      <c r="HO527" s="450">
        <f>HM527*1.1</f>
        <v>42.900000000000006</v>
      </c>
      <c r="HP527" s="450"/>
      <c r="HQ527" s="456"/>
      <c r="HR527" s="454" t="s">
        <v>104</v>
      </c>
      <c r="HS527" s="490" t="s">
        <v>576</v>
      </c>
      <c r="HT527" s="455"/>
      <c r="HU527" s="492"/>
      <c r="HV527" s="492">
        <f>VLOOKUP(HS527,$A$563:$F$2022,6,FALSE)</f>
        <v>7</v>
      </c>
      <c r="HW527" s="454" t="s">
        <v>69</v>
      </c>
      <c r="HX527" s="450">
        <f>HV527*1.1</f>
        <v>7.7000000000000011</v>
      </c>
      <c r="HY527" s="450"/>
      <c r="HZ527" s="456"/>
      <c r="IA527" s="454" t="s">
        <v>104</v>
      </c>
      <c r="IB527" s="525" t="s">
        <v>742</v>
      </c>
      <c r="IC527" s="455"/>
      <c r="ID527" s="492"/>
      <c r="IE527" s="492">
        <f>VLOOKUP(IB527,$A$563:$F$2022,6,FALSE)</f>
        <v>0</v>
      </c>
      <c r="IF527" s="454" t="s">
        <v>69</v>
      </c>
      <c r="IG527" s="450">
        <f>IE527*1.1</f>
        <v>0</v>
      </c>
      <c r="IH527" s="450"/>
      <c r="II527" s="456"/>
      <c r="IJ527" s="454" t="s">
        <v>104</v>
      </c>
      <c r="IK527" s="525" t="s">
        <v>469</v>
      </c>
      <c r="IL527" s="455"/>
      <c r="IM527" s="492"/>
      <c r="IN527" s="492">
        <f>VLOOKUP(IK527,$A$563:$F$2022,6,FALSE)</f>
        <v>8</v>
      </c>
      <c r="IO527" s="454" t="s">
        <v>69</v>
      </c>
      <c r="IP527" s="450">
        <f>IN527*1.1</f>
        <v>8.8000000000000007</v>
      </c>
      <c r="IQ527" s="450"/>
      <c r="IR527" s="456"/>
      <c r="IS527" s="454" t="s">
        <v>104</v>
      </c>
      <c r="IT527" s="525" t="s">
        <v>669</v>
      </c>
      <c r="IU527" s="455"/>
      <c r="IV527" s="492"/>
      <c r="IW527" s="492">
        <f>VLOOKUP(IT527,$A$563:$F$2022,6,FALSE)</f>
        <v>0</v>
      </c>
      <c r="IX527" s="454" t="s">
        <v>69</v>
      </c>
      <c r="IY527" s="450">
        <f>IW527*1.1</f>
        <v>0</v>
      </c>
      <c r="IZ527" s="450"/>
      <c r="JA527" s="456"/>
      <c r="JB527" s="454" t="s">
        <v>104</v>
      </c>
      <c r="JC527" s="525" t="s">
        <v>632</v>
      </c>
      <c r="JD527" s="455"/>
      <c r="JE527" s="492"/>
      <c r="JF527" s="492">
        <f>VLOOKUP(JC527,$A$563:$F$2022,6,FALSE)</f>
        <v>0</v>
      </c>
      <c r="JG527" s="454" t="s">
        <v>69</v>
      </c>
      <c r="JH527" s="450">
        <f>JF527*1.1</f>
        <v>0</v>
      </c>
      <c r="JI527" s="450"/>
      <c r="JJ527" s="456"/>
      <c r="JK527" s="454" t="s">
        <v>104</v>
      </c>
      <c r="JL527" s="525" t="s">
        <v>1443</v>
      </c>
      <c r="JM527" s="455"/>
      <c r="JN527" s="492"/>
      <c r="JO527" s="492">
        <f>VLOOKUP(JL527,$A$563:$F$2022,6,FALSE)</f>
        <v>35</v>
      </c>
      <c r="JP527" s="454" t="s">
        <v>69</v>
      </c>
      <c r="JQ527" s="450">
        <f>JO527*1.1</f>
        <v>38.5</v>
      </c>
      <c r="JR527" s="450"/>
      <c r="JS527" s="456"/>
      <c r="JT527" s="454" t="s">
        <v>104</v>
      </c>
      <c r="JU527" s="525" t="s">
        <v>742</v>
      </c>
      <c r="JV527" s="455"/>
      <c r="JW527" s="492"/>
      <c r="JX527" s="492">
        <f>VLOOKUP(JU527,$A$563:$F$2022,6,FALSE)</f>
        <v>0</v>
      </c>
      <c r="JY527" s="454" t="s">
        <v>69</v>
      </c>
      <c r="JZ527" s="450">
        <f>JX527*1.1</f>
        <v>0</v>
      </c>
      <c r="KA527" s="450"/>
      <c r="KB527" s="456"/>
      <c r="KC527" s="454" t="s">
        <v>104</v>
      </c>
      <c r="KD527" s="525" t="s">
        <v>751</v>
      </c>
      <c r="KE527" s="455"/>
      <c r="KF527" s="492"/>
      <c r="KG527" s="492">
        <f>VLOOKUP(KD527,$A$563:$F$2022,6,FALSE)</f>
        <v>0</v>
      </c>
      <c r="KH527" s="454" t="s">
        <v>69</v>
      </c>
      <c r="KI527" s="450">
        <f>KG527*1.1</f>
        <v>0</v>
      </c>
      <c r="KJ527" s="450"/>
      <c r="KK527" s="456"/>
      <c r="KL527" s="454" t="s">
        <v>104</v>
      </c>
      <c r="KM527" s="525" t="s">
        <v>920</v>
      </c>
      <c r="KN527" s="455"/>
      <c r="KO527" s="492"/>
      <c r="KP527" s="492">
        <f>VLOOKUP(KM527,$A$563:$F$2022,6,FALSE)</f>
        <v>0</v>
      </c>
      <c r="KQ527" s="454" t="s">
        <v>69</v>
      </c>
      <c r="KR527" s="450">
        <f>KP527*1.1</f>
        <v>0</v>
      </c>
      <c r="KS527" s="450"/>
      <c r="KT527" s="456"/>
      <c r="KU527" s="454" t="s">
        <v>104</v>
      </c>
      <c r="KV527" s="525" t="s">
        <v>776</v>
      </c>
      <c r="KW527" s="455"/>
      <c r="KX527" s="492"/>
      <c r="KY527" s="492">
        <f>VLOOKUP(KV527,$A$563:$F$2022,6,FALSE)</f>
        <v>7</v>
      </c>
      <c r="KZ527" s="454" t="s">
        <v>69</v>
      </c>
      <c r="LA527" s="450">
        <f>KY527*1.1</f>
        <v>7.7000000000000011</v>
      </c>
      <c r="LB527" s="450"/>
      <c r="LC527" s="456"/>
      <c r="LD527" s="454" t="s">
        <v>104</v>
      </c>
      <c r="LE527" s="525" t="s">
        <v>696</v>
      </c>
      <c r="LF527" s="455"/>
      <c r="LG527" s="492"/>
      <c r="LH527" s="492">
        <f>VLOOKUP(LE527,$A$563:$F$2022,6,FALSE)</f>
        <v>0</v>
      </c>
      <c r="LI527" s="454" t="s">
        <v>69</v>
      </c>
      <c r="LJ527" s="450">
        <f>LH527*1.1</f>
        <v>0</v>
      </c>
      <c r="LK527" s="450"/>
      <c r="LL527" s="456"/>
      <c r="LM527" s="454" t="s">
        <v>104</v>
      </c>
      <c r="LN527" s="525" t="s">
        <v>1443</v>
      </c>
      <c r="LO527" s="455"/>
      <c r="LP527" s="492"/>
      <c r="LQ527" s="492">
        <f>VLOOKUP(LN527,$A$563:$F$2022,6,FALSE)</f>
        <v>35</v>
      </c>
      <c r="LR527" s="454" t="s">
        <v>69</v>
      </c>
      <c r="LS527" s="450">
        <f>LQ527*1.1</f>
        <v>38.5</v>
      </c>
      <c r="LT527" s="450"/>
      <c r="LU527" s="456"/>
      <c r="LV527" s="454" t="s">
        <v>104</v>
      </c>
      <c r="LW527" s="525" t="s">
        <v>1922</v>
      </c>
      <c r="LX527" s="455"/>
      <c r="LY527" s="492"/>
      <c r="LZ527" s="492">
        <f>VLOOKUP(LW527,$A$563:$F$2022,6,FALSE)</f>
        <v>0</v>
      </c>
      <c r="MA527" s="454" t="s">
        <v>69</v>
      </c>
      <c r="MB527" s="450">
        <f>LZ527*1.1</f>
        <v>0</v>
      </c>
      <c r="MC527" s="450"/>
      <c r="MD527" s="456"/>
      <c r="ME527" s="454" t="s">
        <v>104</v>
      </c>
      <c r="MF527" s="527" t="s">
        <v>469</v>
      </c>
      <c r="MG527" s="455"/>
      <c r="MH527" s="492"/>
      <c r="MI527" s="492">
        <f>VLOOKUP(MF527,$A$563:$F$2022,6,FALSE)</f>
        <v>8</v>
      </c>
      <c r="MJ527" s="454" t="s">
        <v>69</v>
      </c>
      <c r="MK527" s="450">
        <f>MI527*1.1</f>
        <v>8.8000000000000007</v>
      </c>
      <c r="ML527" s="450"/>
      <c r="MM527" s="456"/>
      <c r="MN527" s="454" t="s">
        <v>104</v>
      </c>
      <c r="MO527" s="525" t="s">
        <v>1329</v>
      </c>
      <c r="MP527" s="455"/>
      <c r="MQ527" s="492"/>
      <c r="MR527" s="492">
        <f>VLOOKUP(MO527,$A$563:$F$2022,6,FALSE)</f>
        <v>26</v>
      </c>
      <c r="MS527" s="454" t="s">
        <v>69</v>
      </c>
      <c r="MT527" s="450">
        <f>MR527*1.1</f>
        <v>28.6</v>
      </c>
      <c r="MU527" s="450"/>
      <c r="MV527" s="456"/>
      <c r="MW527" s="454" t="s">
        <v>104</v>
      </c>
      <c r="MX527" s="525" t="s">
        <v>923</v>
      </c>
      <c r="MY527" s="455"/>
      <c r="MZ527" s="492"/>
      <c r="NA527" s="492">
        <f>VLOOKUP(MX527,$A$563:$F$2022,6,FALSE)</f>
        <v>32</v>
      </c>
      <c r="NB527" s="454" t="s">
        <v>69</v>
      </c>
      <c r="NC527" s="450">
        <f>NA527*1.1</f>
        <v>35.200000000000003</v>
      </c>
      <c r="ND527" s="450"/>
      <c r="NE527" s="456"/>
      <c r="NF527" s="454" t="s">
        <v>104</v>
      </c>
      <c r="NG527" s="525" t="s">
        <v>1079</v>
      </c>
      <c r="NH527" s="455"/>
      <c r="NI527" s="492"/>
      <c r="NJ527" s="492">
        <f>VLOOKUP(NG527,$A$563:$F$2022,6,FALSE)</f>
        <v>1</v>
      </c>
      <c r="NK527" s="454" t="s">
        <v>69</v>
      </c>
      <c r="NL527" s="450">
        <f>NJ527*1.1</f>
        <v>1.1000000000000001</v>
      </c>
      <c r="NM527" s="450"/>
      <c r="NN527" s="456"/>
      <c r="NO527" s="454" t="s">
        <v>104</v>
      </c>
      <c r="NP527" s="525" t="s">
        <v>776</v>
      </c>
      <c r="NQ527" s="455"/>
      <c r="NR527" s="492"/>
      <c r="NS527" s="492">
        <f>VLOOKUP(NP527,$A$563:$F$2022,6,FALSE)</f>
        <v>7</v>
      </c>
      <c r="NT527" s="454" t="s">
        <v>69</v>
      </c>
      <c r="NU527" s="450">
        <f>NS527*1.1</f>
        <v>7.7000000000000011</v>
      </c>
      <c r="NV527" s="450"/>
      <c r="NW527" s="456"/>
      <c r="NX527" s="454" t="s">
        <v>104</v>
      </c>
      <c r="NY527" s="490" t="s">
        <v>694</v>
      </c>
      <c r="NZ527" s="455"/>
      <c r="OA527" s="455"/>
      <c r="OB527" s="492">
        <f>VLOOKUP(NY527,$A$563:$F$2022,6,FALSE)</f>
        <v>0</v>
      </c>
      <c r="OC527" s="454" t="s">
        <v>69</v>
      </c>
      <c r="OD527" s="450">
        <f>OB527*1.1</f>
        <v>0</v>
      </c>
      <c r="OE527" s="450"/>
      <c r="OF527" s="456"/>
      <c r="OG527" s="454" t="s">
        <v>104</v>
      </c>
      <c r="OH527" s="525" t="s">
        <v>653</v>
      </c>
      <c r="OI527" s="455"/>
      <c r="OJ527" s="492"/>
      <c r="OK527" s="492">
        <f>VLOOKUP(OH527,$A$563:$F$2022,6,FALSE)</f>
        <v>0</v>
      </c>
      <c r="OL527" s="454" t="s">
        <v>69</v>
      </c>
      <c r="OM527" s="450">
        <f>OK527*1.1</f>
        <v>0</v>
      </c>
      <c r="ON527" s="450"/>
      <c r="OO527" s="456"/>
      <c r="OP527" s="454" t="s">
        <v>104</v>
      </c>
      <c r="OQ527" s="490" t="s">
        <v>1904</v>
      </c>
      <c r="OR527" s="455"/>
      <c r="OS527" s="492"/>
      <c r="OT527" s="492">
        <f>VLOOKUP(OQ527,$A$563:$F$2022,6,FALSE)</f>
        <v>0</v>
      </c>
      <c r="OU527" s="454" t="s">
        <v>69</v>
      </c>
      <c r="OV527" s="450">
        <f>OT527*1.1</f>
        <v>0</v>
      </c>
      <c r="OW527" s="450"/>
      <c r="OX527" s="456"/>
      <c r="OY527" s="454" t="s">
        <v>104</v>
      </c>
      <c r="OZ527" s="525" t="s">
        <v>736</v>
      </c>
      <c r="PA527" s="455"/>
      <c r="PB527" s="492"/>
      <c r="PC527" s="492">
        <f>VLOOKUP(OZ527,$A$563:$F$2022,6,FALSE)</f>
        <v>27</v>
      </c>
      <c r="PD527" s="454" t="s">
        <v>69</v>
      </c>
      <c r="PE527" s="450">
        <f>PC527*1.1</f>
        <v>29.700000000000003</v>
      </c>
      <c r="PF527" s="450"/>
      <c r="PG527" s="456"/>
      <c r="PH527" s="454" t="s">
        <v>104</v>
      </c>
      <c r="PI527" s="525" t="s">
        <v>968</v>
      </c>
      <c r="PJ527" s="455"/>
      <c r="PK527" s="492"/>
      <c r="PL527" s="492">
        <f>VLOOKUP(PI527,$A$563:$F$2022,6,FALSE)</f>
        <v>0</v>
      </c>
      <c r="PM527" s="454" t="s">
        <v>69</v>
      </c>
      <c r="PN527" s="450">
        <f>PL527*1.1</f>
        <v>0</v>
      </c>
      <c r="PO527" s="450"/>
      <c r="PP527" s="456"/>
      <c r="PQ527" s="454" t="s">
        <v>104</v>
      </c>
      <c r="PR527" s="490" t="s">
        <v>776</v>
      </c>
      <c r="PS527" s="455"/>
      <c r="PT527" s="492"/>
      <c r="PU527" s="492">
        <f>VLOOKUP(PR527,$A$563:$F$2022,6,FALSE)</f>
        <v>7</v>
      </c>
      <c r="PV527" s="454" t="s">
        <v>69</v>
      </c>
      <c r="PW527" s="450">
        <f>PU527*1.1</f>
        <v>7.7000000000000011</v>
      </c>
      <c r="PX527" s="450"/>
      <c r="PY527" s="456"/>
      <c r="PZ527" s="454" t="s">
        <v>104</v>
      </c>
      <c r="QA527" s="525" t="s">
        <v>743</v>
      </c>
      <c r="QB527" s="455"/>
      <c r="QC527" s="492"/>
      <c r="QD527" s="492">
        <f>VLOOKUP(QA527,$A$563:$F$2022,6,FALSE)</f>
        <v>3</v>
      </c>
      <c r="QE527" s="454" t="s">
        <v>69</v>
      </c>
      <c r="QF527" s="450">
        <f>QD527*1.1</f>
        <v>3.3000000000000003</v>
      </c>
      <c r="QG527" s="450"/>
      <c r="QH527" s="456"/>
      <c r="QI527" s="454" t="s">
        <v>104</v>
      </c>
      <c r="QJ527" s="490" t="s">
        <v>585</v>
      </c>
      <c r="QK527" s="455"/>
      <c r="QL527" s="492"/>
      <c r="QM527" s="492">
        <f>VLOOKUP(QJ527,$A$563:$F$2022,6,FALSE)</f>
        <v>0</v>
      </c>
      <c r="QN527" s="454" t="s">
        <v>69</v>
      </c>
      <c r="QO527" s="450">
        <f>QM527*1.1</f>
        <v>0</v>
      </c>
      <c r="QP527" s="450"/>
      <c r="QQ527" s="456"/>
      <c r="QR527" s="454" t="s">
        <v>104</v>
      </c>
      <c r="QS527" s="525" t="s">
        <v>527</v>
      </c>
      <c r="QT527" s="455"/>
      <c r="QU527" s="492"/>
      <c r="QV527" s="492">
        <f>VLOOKUP(QS527,$A$563:$F$2022,6,FALSE)</f>
        <v>0</v>
      </c>
      <c r="QW527" s="454" t="s">
        <v>69</v>
      </c>
      <c r="QX527" s="450">
        <f>QV527*1.1</f>
        <v>0</v>
      </c>
      <c r="QY527" s="450"/>
      <c r="QZ527" s="456"/>
      <c r="RA527" s="454" t="s">
        <v>104</v>
      </c>
      <c r="RB527" s="490" t="s">
        <v>469</v>
      </c>
      <c r="RC527" s="455"/>
      <c r="RD527" s="492"/>
      <c r="RE527" s="492">
        <f>VLOOKUP(RB527,$A$563:$F$2022,6,FALSE)</f>
        <v>8</v>
      </c>
      <c r="RF527" s="454" t="s">
        <v>69</v>
      </c>
      <c r="RG527" s="450">
        <f>RE527*1.1</f>
        <v>8.8000000000000007</v>
      </c>
      <c r="RH527" s="450"/>
      <c r="RI527" s="456"/>
      <c r="RJ527" s="454" t="s">
        <v>104</v>
      </c>
      <c r="RK527" s="506" t="s">
        <v>186</v>
      </c>
      <c r="RL527" s="455"/>
      <c r="RM527" s="455"/>
      <c r="RN527" s="492" t="e">
        <f>VLOOKUP(RK527,$A$563:$F$2022,6,FALSE)</f>
        <v>#N/A</v>
      </c>
      <c r="RO527" s="454" t="s">
        <v>69</v>
      </c>
      <c r="RP527" s="450" t="e">
        <f>RN527*1.1</f>
        <v>#N/A</v>
      </c>
      <c r="RQ527" s="450"/>
      <c r="RR527" s="456"/>
      <c r="RS527" s="454" t="s">
        <v>104</v>
      </c>
      <c r="RT527" s="525" t="s">
        <v>776</v>
      </c>
      <c r="RU527" s="455"/>
      <c r="RV527" s="492"/>
      <c r="RW527" s="492">
        <f>VLOOKUP(RT527,$A$563:$F$2022,6,FALSE)</f>
        <v>7</v>
      </c>
      <c r="RX527" s="454" t="s">
        <v>69</v>
      </c>
      <c r="RY527" s="450">
        <f>RW527*1.1</f>
        <v>7.7000000000000011</v>
      </c>
      <c r="RZ527" s="450"/>
      <c r="SA527" s="486"/>
      <c r="SB527" s="454" t="s">
        <v>104</v>
      </c>
      <c r="SC527" s="525" t="s">
        <v>776</v>
      </c>
      <c r="SD527" s="455"/>
      <c r="SE527" s="492"/>
      <c r="SF527" s="492">
        <f>VLOOKUP(SC527,$A$563:$F$2022,6,FALSE)</f>
        <v>7</v>
      </c>
      <c r="SG527" s="454" t="s">
        <v>69</v>
      </c>
      <c r="SH527" s="450">
        <f>SF527*1.1</f>
        <v>7.7000000000000011</v>
      </c>
      <c r="SI527" s="450"/>
      <c r="SJ527" s="486"/>
      <c r="SK527" s="454" t="s">
        <v>104</v>
      </c>
      <c r="SL527" s="525" t="s">
        <v>1448</v>
      </c>
      <c r="SM527" s="455"/>
      <c r="SN527" s="492"/>
      <c r="SO527" s="492">
        <f>VLOOKUP(SL527,$A$563:$F$2022,6,FALSE)</f>
        <v>22</v>
      </c>
      <c r="SP527" s="454" t="s">
        <v>69</v>
      </c>
      <c r="SQ527" s="450">
        <f>SO527*1.1</f>
        <v>24.200000000000003</v>
      </c>
      <c r="SR527" s="450"/>
      <c r="SS527" s="486"/>
      <c r="ST527" s="454" t="s">
        <v>104</v>
      </c>
      <c r="SU527" s="525" t="s">
        <v>1448</v>
      </c>
      <c r="SV527" s="455"/>
      <c r="SW527" s="492"/>
      <c r="SX527" s="492">
        <f>VLOOKUP(SU527,$A$563:$F$2022,6,FALSE)</f>
        <v>22</v>
      </c>
      <c r="SY527" s="454" t="s">
        <v>69</v>
      </c>
      <c r="SZ527" s="450">
        <f>SX527*1.1</f>
        <v>24.200000000000003</v>
      </c>
      <c r="TA527" s="450"/>
      <c r="TB527" s="486"/>
      <c r="TC527" s="454" t="s">
        <v>104</v>
      </c>
      <c r="TD527" s="525" t="s">
        <v>551</v>
      </c>
      <c r="TE527" s="455"/>
      <c r="TF527" s="492"/>
      <c r="TG527" s="492">
        <f>VLOOKUP(TD527,$A$563:$F$2022,6,FALSE)</f>
        <v>0</v>
      </c>
      <c r="TH527" s="454" t="s">
        <v>69</v>
      </c>
      <c r="TI527" s="450">
        <f>TG527*1.1</f>
        <v>0</v>
      </c>
      <c r="TJ527" s="455"/>
      <c r="TK527" s="486"/>
      <c r="TL527" s="454" t="s">
        <v>104</v>
      </c>
      <c r="TM527" s="525" t="s">
        <v>1838</v>
      </c>
      <c r="TN527" s="455"/>
      <c r="TO527" s="492"/>
      <c r="TP527" s="492">
        <f>VLOOKUP(TM527,$A$563:$F$2022,6,FALSE)</f>
        <v>68</v>
      </c>
      <c r="TQ527" s="454" t="s">
        <v>69</v>
      </c>
      <c r="TR527" s="450">
        <f>TP527*1.1</f>
        <v>74.800000000000011</v>
      </c>
      <c r="TS527" s="450"/>
      <c r="TT527" s="486"/>
      <c r="TU527" s="454" t="s">
        <v>104</v>
      </c>
      <c r="TV527" s="506" t="s">
        <v>186</v>
      </c>
      <c r="TW527" s="455"/>
      <c r="TX527" s="492"/>
      <c r="TY527" s="492" t="e">
        <f>VLOOKUP(TV527,$A$563:$F$2022,6,FALSE)</f>
        <v>#N/A</v>
      </c>
      <c r="TZ527" s="454" t="s">
        <v>69</v>
      </c>
      <c r="UA527" s="450" t="e">
        <f>TY527*1.1</f>
        <v>#N/A</v>
      </c>
      <c r="UB527" s="450"/>
      <c r="UC527" s="486"/>
      <c r="UD527" s="454" t="s">
        <v>104</v>
      </c>
      <c r="UE527" s="525" t="s">
        <v>1337</v>
      </c>
      <c r="UF527" s="455"/>
      <c r="UG527" s="492"/>
      <c r="UH527" s="492">
        <f>VLOOKUP(UE527,$A$563:$F$2022,6,FALSE)</f>
        <v>7</v>
      </c>
      <c r="UI527" s="454" t="s">
        <v>69</v>
      </c>
      <c r="UJ527" s="450">
        <f>UH527*1.1</f>
        <v>7.7000000000000011</v>
      </c>
      <c r="UK527" s="450"/>
      <c r="UL527" s="486"/>
      <c r="UM527" s="454" t="s">
        <v>104</v>
      </c>
      <c r="UN527" s="506" t="s">
        <v>186</v>
      </c>
      <c r="UO527" s="455"/>
      <c r="UP527" s="492"/>
      <c r="UQ527" s="492" t="e">
        <f>VLOOKUP(UN527,$A$563:$F$2022,6,FALSE)</f>
        <v>#N/A</v>
      </c>
      <c r="UR527" s="454" t="s">
        <v>69</v>
      </c>
      <c r="US527" s="450" t="e">
        <f>UQ527*1.1</f>
        <v>#N/A</v>
      </c>
      <c r="UT527" s="450"/>
      <c r="UU527" s="486"/>
      <c r="UV527" s="454" t="s">
        <v>104</v>
      </c>
      <c r="UW527" s="525" t="s">
        <v>1448</v>
      </c>
      <c r="UX527" s="455"/>
      <c r="UY527" s="492"/>
      <c r="UZ527" s="492">
        <f>VLOOKUP(UW527,$A$563:$F$2022,6,FALSE)</f>
        <v>22</v>
      </c>
      <c r="VA527" s="454" t="s">
        <v>69</v>
      </c>
      <c r="VB527" s="450">
        <f>UZ527*1.1</f>
        <v>24.200000000000003</v>
      </c>
      <c r="VC527" s="450"/>
      <c r="VD527" s="486"/>
      <c r="VE527" s="454" t="s">
        <v>104</v>
      </c>
      <c r="VF527" s="506" t="s">
        <v>186</v>
      </c>
      <c r="VG527" s="455"/>
      <c r="VH527" s="492"/>
      <c r="VI527" s="492" t="e">
        <f>VLOOKUP(VF527,$A$563:$F$2022,6,FALSE)</f>
        <v>#N/A</v>
      </c>
      <c r="VJ527" s="454" t="s">
        <v>69</v>
      </c>
      <c r="VK527" s="450" t="e">
        <f>VI527*1.1</f>
        <v>#N/A</v>
      </c>
      <c r="VL527" s="450"/>
      <c r="VM527" s="486"/>
      <c r="VN527" s="454" t="s">
        <v>104</v>
      </c>
      <c r="VO527" s="525" t="s">
        <v>1447</v>
      </c>
      <c r="VP527" s="455"/>
      <c r="VQ527" s="492"/>
      <c r="VR527" s="492">
        <f>VLOOKUP(VO527,$A$563:$F$2022,6,FALSE)</f>
        <v>28</v>
      </c>
      <c r="VS527" s="454" t="s">
        <v>69</v>
      </c>
      <c r="VT527" s="450">
        <f>VR527*1.1</f>
        <v>30.800000000000004</v>
      </c>
      <c r="VU527" s="450"/>
      <c r="VV527" s="486"/>
      <c r="VW527" s="454" t="s">
        <v>104</v>
      </c>
      <c r="VX527" s="506" t="s">
        <v>186</v>
      </c>
      <c r="VY527" s="455"/>
      <c r="VZ527" s="455"/>
      <c r="WA527" s="492" t="e">
        <f>VLOOKUP(VX527,$A$563:$F$2022,6,FALSE)</f>
        <v>#N/A</v>
      </c>
      <c r="WB527" s="454" t="s">
        <v>69</v>
      </c>
      <c r="WC527" s="450" t="e">
        <f>WA527*1.1</f>
        <v>#N/A</v>
      </c>
      <c r="WD527" s="455"/>
      <c r="WE527" s="486"/>
      <c r="WF527" s="454" t="s">
        <v>104</v>
      </c>
      <c r="WG527" s="525" t="s">
        <v>1838</v>
      </c>
      <c r="WH527" s="455"/>
      <c r="WI527" s="492"/>
      <c r="WJ527" s="492">
        <f>VLOOKUP(WG527,$A$563:$F$2022,6,FALSE)</f>
        <v>68</v>
      </c>
      <c r="WK527" s="454" t="s">
        <v>69</v>
      </c>
      <c r="WL527" s="450">
        <f>WJ527*1.1</f>
        <v>74.800000000000011</v>
      </c>
      <c r="WM527" s="455"/>
      <c r="WN527" s="486"/>
      <c r="WO527" s="454" t="s">
        <v>104</v>
      </c>
      <c r="WP527" s="525" t="s">
        <v>469</v>
      </c>
      <c r="WQ527" s="492"/>
      <c r="WR527" s="492"/>
      <c r="WS527" s="492">
        <f>VLOOKUP(WP527,$A$563:$F$2022,6,FALSE)</f>
        <v>8</v>
      </c>
      <c r="WT527" s="454" t="s">
        <v>69</v>
      </c>
      <c r="WU527" s="450">
        <f>WS527*1.1</f>
        <v>8.8000000000000007</v>
      </c>
      <c r="WV527" s="450"/>
      <c r="WW527" s="486"/>
      <c r="WX527" s="454" t="s">
        <v>104</v>
      </c>
      <c r="WY527" s="525" t="s">
        <v>595</v>
      </c>
      <c r="WZ527" s="455"/>
      <c r="XA527" s="492"/>
      <c r="XB527" s="492">
        <f>VLOOKUP(WY527,$A$563:$F$2022,6,FALSE)</f>
        <v>0</v>
      </c>
      <c r="XC527" s="454" t="s">
        <v>69</v>
      </c>
      <c r="XD527" s="450">
        <f>XB527*1.1</f>
        <v>0</v>
      </c>
      <c r="XE527" s="455"/>
      <c r="XF527" s="486"/>
      <c r="XG527" s="454" t="s">
        <v>104</v>
      </c>
      <c r="XH527" s="506" t="s">
        <v>186</v>
      </c>
      <c r="XI527" s="455"/>
      <c r="XJ527" s="455"/>
      <c r="XK527" s="492" t="e">
        <f>VLOOKUP(XH527,$A$563:$F$2022,6,FALSE)</f>
        <v>#N/A</v>
      </c>
      <c r="XL527" s="454" t="s">
        <v>69</v>
      </c>
      <c r="XM527" s="450" t="e">
        <f>XK527*1.1</f>
        <v>#N/A</v>
      </c>
      <c r="XN527" s="455"/>
      <c r="XO527" s="486"/>
      <c r="XP527" s="454" t="s">
        <v>104</v>
      </c>
      <c r="XQ527" s="525" t="s">
        <v>527</v>
      </c>
      <c r="XR527" s="455"/>
      <c r="XS527" s="492"/>
      <c r="XT527" s="492">
        <f>VLOOKUP(XQ527,$A$563:$F$2022,6,FALSE)</f>
        <v>0</v>
      </c>
      <c r="XU527" s="454" t="s">
        <v>69</v>
      </c>
      <c r="XV527" s="450">
        <f>XT527*1.1</f>
        <v>0</v>
      </c>
      <c r="XW527" s="450"/>
      <c r="XX527" s="486"/>
      <c r="XY527" s="454" t="s">
        <v>104</v>
      </c>
      <c r="XZ527" s="525" t="s">
        <v>694</v>
      </c>
      <c r="YA527" s="455"/>
      <c r="YB527" s="492"/>
      <c r="YC527" s="492">
        <f>VLOOKUP(XZ527,$A$563:$F$2022,6,FALSE)</f>
        <v>0</v>
      </c>
      <c r="YD527" s="454" t="s">
        <v>69</v>
      </c>
      <c r="YE527" s="450">
        <f>YC527*1.1</f>
        <v>0</v>
      </c>
      <c r="YF527" s="455"/>
      <c r="YG527" s="486"/>
      <c r="YH527" s="454" t="s">
        <v>104</v>
      </c>
      <c r="YI527" s="525" t="s">
        <v>618</v>
      </c>
      <c r="YJ527" s="455"/>
      <c r="YK527" s="492"/>
      <c r="YL527" s="492">
        <f>VLOOKUP(YI527,$A$563:$F$2022,6,FALSE)</f>
        <v>0</v>
      </c>
      <c r="YM527" s="454" t="s">
        <v>69</v>
      </c>
      <c r="YN527" s="450">
        <f>YL527*1.1</f>
        <v>0</v>
      </c>
      <c r="YO527" s="450"/>
      <c r="YP527" s="486"/>
      <c r="YQ527" s="454" t="s">
        <v>104</v>
      </c>
      <c r="YR527" s="506" t="s">
        <v>186</v>
      </c>
      <c r="YS527" s="455"/>
      <c r="YT527" s="455"/>
      <c r="YU527" s="492" t="e">
        <f>VLOOKUP(YR527,$A$563:$F$2022,6,FALSE)</f>
        <v>#N/A</v>
      </c>
      <c r="YV527" s="454" t="s">
        <v>69</v>
      </c>
      <c r="YW527" s="450" t="e">
        <f>YU527*1.1</f>
        <v>#N/A</v>
      </c>
      <c r="YX527" s="455"/>
      <c r="YY527" s="486"/>
      <c r="YZ527" s="454" t="s">
        <v>104</v>
      </c>
      <c r="ZA527" s="506" t="s">
        <v>186</v>
      </c>
      <c r="ZB527" s="455"/>
      <c r="ZC527" s="455"/>
      <c r="ZD527" s="492" t="e">
        <f>VLOOKUP(ZA527,$A$563:$F$2022,6,FALSE)</f>
        <v>#N/A</v>
      </c>
      <c r="ZE527" s="454" t="s">
        <v>69</v>
      </c>
      <c r="ZF527" s="450" t="e">
        <f>ZD527*1.1</f>
        <v>#N/A</v>
      </c>
      <c r="ZG527" s="455"/>
      <c r="ZH527" s="486"/>
      <c r="ZI527" s="454" t="s">
        <v>104</v>
      </c>
      <c r="ZJ527" s="490" t="s">
        <v>576</v>
      </c>
      <c r="ZK527" s="455"/>
      <c r="ZL527" s="455"/>
      <c r="ZM527" s="492">
        <f>VLOOKUP(ZJ527,$A$563:$F$2022,6,FALSE)</f>
        <v>7</v>
      </c>
      <c r="ZN527" s="454" t="s">
        <v>69</v>
      </c>
      <c r="ZO527" s="450">
        <f>ZM527*1.1</f>
        <v>7.7000000000000011</v>
      </c>
      <c r="ZP527" s="455"/>
      <c r="ZQ527" s="486"/>
      <c r="ZR527" s="454" t="s">
        <v>104</v>
      </c>
      <c r="ZS527" s="506" t="s">
        <v>186</v>
      </c>
      <c r="ZT527" s="455"/>
      <c r="ZU527" s="492"/>
      <c r="ZV527" s="492" t="e">
        <f>VLOOKUP(ZS527,$A$563:$F$2022,6,FALSE)</f>
        <v>#N/A</v>
      </c>
      <c r="ZW527" s="454" t="s">
        <v>69</v>
      </c>
      <c r="ZX527" s="450" t="e">
        <f>ZV527*1.1</f>
        <v>#N/A</v>
      </c>
      <c r="ZY527" s="450"/>
      <c r="ZZ527" s="486"/>
      <c r="AAA527" s="454" t="s">
        <v>104</v>
      </c>
      <c r="AAB527" s="506" t="s">
        <v>186</v>
      </c>
      <c r="AAC527" s="455"/>
      <c r="AAD527" s="492"/>
      <c r="AAE527" s="492" t="e">
        <f>VLOOKUP(AAB527,$A$563:$F$2022,6,FALSE)</f>
        <v>#N/A</v>
      </c>
      <c r="AAF527" s="454" t="s">
        <v>69</v>
      </c>
      <c r="AAG527" s="450" t="e">
        <f>AAE527*1.1</f>
        <v>#N/A</v>
      </c>
      <c r="AAH527" s="450"/>
      <c r="AAI527" s="486"/>
      <c r="AAJ527" s="454" t="s">
        <v>104</v>
      </c>
      <c r="AAK527" s="506" t="s">
        <v>186</v>
      </c>
      <c r="AAL527" s="455"/>
      <c r="AAM527" s="492"/>
      <c r="AAN527" s="492" t="e">
        <f>VLOOKUP(AAK527,$A$563:$F$2022,6,FALSE)</f>
        <v>#N/A</v>
      </c>
      <c r="AAO527" s="454" t="s">
        <v>69</v>
      </c>
      <c r="AAP527" s="450" t="e">
        <f>AAN527*1.1</f>
        <v>#N/A</v>
      </c>
      <c r="AAQ527" s="450"/>
      <c r="AAR527" s="486"/>
      <c r="AAS527" s="454" t="s">
        <v>104</v>
      </c>
      <c r="AAT527" s="506" t="s">
        <v>186</v>
      </c>
      <c r="AAU527" s="455"/>
      <c r="AAV527" s="492"/>
      <c r="AAW527" s="492" t="e">
        <f>VLOOKUP(AAT527,$A$563:$F$2022,6,FALSE)</f>
        <v>#N/A</v>
      </c>
      <c r="AAX527" s="454" t="s">
        <v>69</v>
      </c>
      <c r="AAY527" s="450" t="e">
        <f>AAW527*1.1</f>
        <v>#N/A</v>
      </c>
      <c r="AAZ527" s="450"/>
      <c r="ABA527" s="486"/>
      <c r="ABB527" s="454" t="s">
        <v>104</v>
      </c>
      <c r="ABC527" s="506" t="s">
        <v>186</v>
      </c>
      <c r="ABD527" s="455"/>
      <c r="ABE527" s="492"/>
      <c r="ABF527" s="492" t="e">
        <f>VLOOKUP(ABC527,$A$563:$F$2022,6,FALSE)</f>
        <v>#N/A</v>
      </c>
      <c r="ABG527" s="454" t="s">
        <v>69</v>
      </c>
      <c r="ABH527" s="450" t="e">
        <f>ABF527*1.1</f>
        <v>#N/A</v>
      </c>
      <c r="ABI527" s="450"/>
      <c r="ABJ527" s="486"/>
      <c r="ABK527" s="454" t="s">
        <v>104</v>
      </c>
      <c r="ABL527" s="506" t="s">
        <v>186</v>
      </c>
      <c r="ABM527" s="455"/>
      <c r="ABN527" s="492"/>
      <c r="ABO527" s="492" t="e">
        <f>VLOOKUP(ABL527,$A$563:$F$2022,6,FALSE)</f>
        <v>#N/A</v>
      </c>
      <c r="ABP527" s="454" t="s">
        <v>69</v>
      </c>
      <c r="ABQ527" s="450" t="e">
        <f>ABO527*1.1</f>
        <v>#N/A</v>
      </c>
      <c r="ABR527" s="450"/>
      <c r="ABS527" s="486"/>
      <c r="ABT527" s="454" t="s">
        <v>104</v>
      </c>
      <c r="ABU527" s="506" t="s">
        <v>186</v>
      </c>
      <c r="ABV527" s="455"/>
      <c r="ABW527" s="492"/>
      <c r="ABX527" s="492" t="e">
        <f>VLOOKUP(ABU527,$A$563:$F$2022,6,FALSE)</f>
        <v>#N/A</v>
      </c>
      <c r="ABY527" s="454" t="s">
        <v>69</v>
      </c>
      <c r="ABZ527" s="450" t="e">
        <f>ABX527*1.1</f>
        <v>#N/A</v>
      </c>
      <c r="ACA527" s="450"/>
      <c r="ACB527" s="486"/>
      <c r="ACC527" s="454" t="s">
        <v>104</v>
      </c>
      <c r="ACD527" s="506" t="s">
        <v>186</v>
      </c>
      <c r="ACE527" s="455"/>
      <c r="ACF527" s="492"/>
      <c r="ACG527" s="492" t="e">
        <f>VLOOKUP(ACD527,$A$563:$F$2022,6,FALSE)</f>
        <v>#N/A</v>
      </c>
      <c r="ACH527" s="454" t="s">
        <v>69</v>
      </c>
      <c r="ACI527" s="450" t="e">
        <f>ACG527*1.1</f>
        <v>#N/A</v>
      </c>
      <c r="ACJ527" s="450"/>
      <c r="ACK527" s="486"/>
      <c r="ACL527" s="454" t="s">
        <v>104</v>
      </c>
      <c r="ACM527" s="506" t="s">
        <v>186</v>
      </c>
      <c r="ACN527" s="455"/>
      <c r="ACO527" s="492"/>
      <c r="ACP527" s="492" t="e">
        <f>VLOOKUP(ACM527,$A$563:$F$2022,6,FALSE)</f>
        <v>#N/A</v>
      </c>
      <c r="ACQ527" s="454" t="s">
        <v>69</v>
      </c>
      <c r="ACR527" s="450" t="e">
        <f>ACP527*1.1</f>
        <v>#N/A</v>
      </c>
      <c r="ACS527" s="450"/>
      <c r="ACT527" s="486"/>
      <c r="ACU527" s="454" t="s">
        <v>104</v>
      </c>
      <c r="ACV527" s="490" t="s">
        <v>694</v>
      </c>
      <c r="ACW527" s="455"/>
      <c r="ACX527" s="492"/>
      <c r="ACY527" s="492">
        <f>VLOOKUP(ACV527,$A$563:$F$2022,6,FALSE)</f>
        <v>0</v>
      </c>
      <c r="ACZ527" s="454" t="s">
        <v>69</v>
      </c>
      <c r="ADA527" s="450">
        <f>ACY527*1.1</f>
        <v>0</v>
      </c>
      <c r="ADB527" s="450"/>
      <c r="ADC527" s="486"/>
      <c r="ADD527" s="454" t="s">
        <v>104</v>
      </c>
      <c r="ADE527" s="525" t="s">
        <v>2312</v>
      </c>
      <c r="ADF527" s="455"/>
      <c r="ADG527" s="492"/>
      <c r="ADH527" s="492">
        <f>VLOOKUP(ADE527,$A$563:$F$2022,6,FALSE)</f>
        <v>1</v>
      </c>
      <c r="ADI527" s="454" t="s">
        <v>69</v>
      </c>
      <c r="ADJ527" s="450">
        <f>ADH527*1.1</f>
        <v>1.1000000000000001</v>
      </c>
      <c r="ADK527" s="455"/>
      <c r="ADL527" s="486"/>
      <c r="ADM527" s="454" t="s">
        <v>104</v>
      </c>
      <c r="ADN527" s="525" t="s">
        <v>1079</v>
      </c>
      <c r="ADO527" s="455"/>
      <c r="ADP527" s="492"/>
      <c r="ADQ527" s="492">
        <f>VLOOKUP(ADN527,$A$563:$F$2022,6,FALSE)</f>
        <v>1</v>
      </c>
      <c r="ADR527" s="454" t="s">
        <v>69</v>
      </c>
      <c r="ADS527" s="450">
        <f>ADQ527*1.1</f>
        <v>1.1000000000000001</v>
      </c>
      <c r="ADT527" s="450"/>
      <c r="ADU527" s="486"/>
      <c r="ADV527" s="454" t="s">
        <v>104</v>
      </c>
      <c r="ADW527" s="525" t="s">
        <v>736</v>
      </c>
      <c r="ADX527" s="455"/>
      <c r="ADY527" s="455"/>
      <c r="ADZ527" s="492">
        <f>VLOOKUP(ADW527,$A$563:$F$2022,6,FALSE)</f>
        <v>27</v>
      </c>
      <c r="AEA527" s="454" t="s">
        <v>69</v>
      </c>
      <c r="AEB527" s="450">
        <f>ADZ527*1.1</f>
        <v>29.700000000000003</v>
      </c>
      <c r="AEC527" s="455"/>
      <c r="AED527" s="486"/>
      <c r="AEE527" s="454" t="s">
        <v>104</v>
      </c>
      <c r="AEF527" s="525" t="s">
        <v>680</v>
      </c>
      <c r="AEG527" s="455"/>
      <c r="AEH527" s="492"/>
      <c r="AEI527" s="492">
        <f>VLOOKUP(AEF527,$A$563:$F$2022,6,FALSE)</f>
        <v>58</v>
      </c>
      <c r="AEJ527" s="454" t="s">
        <v>69</v>
      </c>
      <c r="AEK527" s="450">
        <f>AEI527*1.1</f>
        <v>63.800000000000004</v>
      </c>
      <c r="AEL527" s="455"/>
      <c r="AEM527" s="486"/>
      <c r="AEN527" s="454" t="s">
        <v>104</v>
      </c>
      <c r="AEO527" s="525" t="s">
        <v>694</v>
      </c>
      <c r="AEP527" s="455"/>
      <c r="AEQ527" s="492"/>
      <c r="AER527" s="492">
        <f>VLOOKUP(AEO527,$A$563:$F$2022,6,FALSE)</f>
        <v>0</v>
      </c>
      <c r="AES527" s="454" t="s">
        <v>69</v>
      </c>
      <c r="AET527" s="450">
        <f>AER527*1.1</f>
        <v>0</v>
      </c>
      <c r="AEU527" s="455"/>
      <c r="AEV527" s="486"/>
      <c r="AEW527" s="454" t="s">
        <v>104</v>
      </c>
      <c r="AEX527" s="525" t="s">
        <v>710</v>
      </c>
      <c r="AEY527" s="455"/>
      <c r="AEZ527" s="492"/>
      <c r="AFA527" s="492">
        <f>VLOOKUP(AEX527,$A$563:$F$2022,6,FALSE)</f>
        <v>24</v>
      </c>
      <c r="AFB527" s="454" t="s">
        <v>69</v>
      </c>
      <c r="AFC527" s="450">
        <f>AFA527*1.1</f>
        <v>26.400000000000002</v>
      </c>
      <c r="AFD527" s="450"/>
      <c r="AFE527" s="486"/>
      <c r="AFF527" s="454" t="s">
        <v>104</v>
      </c>
      <c r="AFG527" s="525" t="s">
        <v>653</v>
      </c>
      <c r="AFH527" s="455"/>
      <c r="AFI527" s="492"/>
      <c r="AFJ527" s="492">
        <f>VLOOKUP(AFG527,$A$563:$F$2022,6,FALSE)</f>
        <v>0</v>
      </c>
      <c r="AFK527" s="454" t="s">
        <v>69</v>
      </c>
      <c r="AFL527" s="450">
        <f>AFJ527*1.1</f>
        <v>0</v>
      </c>
      <c r="AFM527" s="450"/>
      <c r="AFN527" s="486"/>
      <c r="AFO527" s="454" t="s">
        <v>104</v>
      </c>
      <c r="AFP527" s="525" t="s">
        <v>1448</v>
      </c>
      <c r="AFQ527" s="455"/>
      <c r="AFR527" s="492"/>
      <c r="AFS527" s="492">
        <f>VLOOKUP(AFP527,$A$563:$F$2022,6,FALSE)</f>
        <v>22</v>
      </c>
      <c r="AFT527" s="454" t="s">
        <v>69</v>
      </c>
      <c r="AFU527" s="450">
        <f>AFS527*1.1</f>
        <v>24.200000000000003</v>
      </c>
      <c r="AFV527" s="450"/>
      <c r="AFW527" s="486"/>
      <c r="AFX527" s="454" t="s">
        <v>104</v>
      </c>
      <c r="AFY527" s="528" t="s">
        <v>585</v>
      </c>
      <c r="AFZ527" s="455"/>
      <c r="AGA527" s="492"/>
      <c r="AGB527" s="492">
        <f>VLOOKUP(AFY527,$A$563:$F$2022,6,FALSE)</f>
        <v>0</v>
      </c>
      <c r="AGC527" s="454" t="s">
        <v>69</v>
      </c>
      <c r="AGD527" s="450">
        <f>AGB527*1.1</f>
        <v>0</v>
      </c>
      <c r="AGE527" s="450"/>
      <c r="AGF527" s="486"/>
      <c r="AGG527" s="454" t="s">
        <v>104</v>
      </c>
      <c r="AGH527" s="525" t="s">
        <v>1448</v>
      </c>
      <c r="AGI527" s="455"/>
      <c r="AGJ527" s="492"/>
      <c r="AGK527" s="492">
        <f>VLOOKUP(AGH527,$A$563:$F$2022,6,FALSE)</f>
        <v>22</v>
      </c>
      <c r="AGL527" s="454" t="s">
        <v>69</v>
      </c>
      <c r="AGM527" s="450">
        <f>AGK527*1.1</f>
        <v>24.200000000000003</v>
      </c>
      <c r="AGN527" s="450"/>
      <c r="AGO527" s="486"/>
      <c r="AGP527" s="454" t="s">
        <v>104</v>
      </c>
      <c r="AGQ527" s="525" t="s">
        <v>712</v>
      </c>
      <c r="AGR527" s="455"/>
      <c r="AGS527" s="492"/>
      <c r="AGT527" s="492">
        <f>VLOOKUP(AGQ527,$A$563:$F$2022,6,FALSE)</f>
        <v>0</v>
      </c>
      <c r="AGU527" s="454" t="s">
        <v>69</v>
      </c>
      <c r="AGV527" s="450">
        <f>AGT527*1.1</f>
        <v>0</v>
      </c>
      <c r="AGW527" s="450"/>
      <c r="AGX527" s="486"/>
      <c r="AGY527" s="454" t="s">
        <v>104</v>
      </c>
      <c r="AGZ527" s="527" t="s">
        <v>710</v>
      </c>
      <c r="AHA527" s="455"/>
      <c r="AHB527" s="492"/>
      <c r="AHC527" s="492">
        <f>VLOOKUP(AGZ527,$A$563:$F$2022,6,FALSE)</f>
        <v>24</v>
      </c>
      <c r="AHD527" s="454" t="s">
        <v>69</v>
      </c>
      <c r="AHE527" s="450">
        <f>AHC527*1.1</f>
        <v>26.400000000000002</v>
      </c>
      <c r="AHF527" s="450"/>
      <c r="AHG527" s="486"/>
      <c r="AHH527" s="495"/>
      <c r="AHI527" s="543"/>
      <c r="AHJ527" s="496"/>
      <c r="AHK527" s="497"/>
      <c r="AHL527" s="497"/>
      <c r="AHM527" s="495"/>
      <c r="AHN527" s="481"/>
      <c r="AHO527" s="481"/>
      <c r="AHP527" s="496"/>
      <c r="AHQ527" s="495"/>
      <c r="AHR527" s="512"/>
      <c r="AHS527" s="496"/>
      <c r="AHT527" s="497"/>
      <c r="AHU527" s="497"/>
      <c r="AHV527" s="495"/>
      <c r="AHW527" s="481"/>
      <c r="AHX527" s="481"/>
      <c r="AHY527" s="496"/>
      <c r="AHZ527" s="495"/>
      <c r="AIA527" s="512"/>
      <c r="AIB527" s="496"/>
      <c r="AIC527" s="497"/>
      <c r="AID527" s="497"/>
      <c r="AIE527" s="495"/>
      <c r="AIF527" s="481"/>
      <c r="AIG527" s="481"/>
      <c r="AIH527" s="496"/>
      <c r="AII527" s="263"/>
      <c r="AIJ527" s="432"/>
      <c r="AIK527" s="264"/>
      <c r="AIL527" s="264"/>
      <c r="AIM527" s="265"/>
      <c r="AIN527" s="263"/>
      <c r="AIO527" s="210"/>
      <c r="AIP527" s="264"/>
      <c r="AIQ527" s="264"/>
    </row>
    <row r="528" spans="1:927" s="16" customFormat="1" ht="15">
      <c r="A528" s="454"/>
      <c r="B528" s="491"/>
      <c r="C528" s="455"/>
      <c r="D528" s="454"/>
      <c r="E528" s="454"/>
      <c r="F528" s="454"/>
      <c r="G528" s="450"/>
      <c r="H528" s="450">
        <f>SUM(G523:G527)</f>
        <v>103.5</v>
      </c>
      <c r="I528" s="456"/>
      <c r="J528" s="454"/>
      <c r="K528" s="526"/>
      <c r="L528" s="455"/>
      <c r="M528" s="454"/>
      <c r="N528" s="454"/>
      <c r="O528" s="454"/>
      <c r="P528" s="450"/>
      <c r="Q528" s="450">
        <f>SUM(P523:P527)</f>
        <v>68.900000000000006</v>
      </c>
      <c r="R528" s="456"/>
      <c r="S528" s="454"/>
      <c r="T528" s="526"/>
      <c r="U528" s="455"/>
      <c r="V528" s="454"/>
      <c r="W528" s="454"/>
      <c r="X528" s="454"/>
      <c r="Y528" s="450"/>
      <c r="Z528" s="450">
        <f>SUM(Y523:Y527)</f>
        <v>130.79999999999998</v>
      </c>
      <c r="AA528" s="456"/>
      <c r="AB528" s="454"/>
      <c r="AC528" s="526"/>
      <c r="AD528" s="455"/>
      <c r="AE528" s="454"/>
      <c r="AF528" s="454"/>
      <c r="AG528" s="454"/>
      <c r="AH528" s="450"/>
      <c r="AI528" s="450">
        <f>SUM(AH523:AH527)</f>
        <v>76.599999999999994</v>
      </c>
      <c r="AJ528" s="456"/>
      <c r="AK528" s="454"/>
      <c r="AL528" s="491"/>
      <c r="AM528" s="455"/>
      <c r="AN528" s="454"/>
      <c r="AO528" s="454"/>
      <c r="AP528" s="454"/>
      <c r="AQ528" s="450"/>
      <c r="AR528" s="450">
        <f>SUM(AQ523:AQ527)</f>
        <v>43.2</v>
      </c>
      <c r="AS528" s="456"/>
      <c r="AT528" s="454"/>
      <c r="AU528" s="526"/>
      <c r="AV528" s="455"/>
      <c r="AW528" s="454"/>
      <c r="AX528" s="454"/>
      <c r="AY528" s="454"/>
      <c r="AZ528" s="450"/>
      <c r="BA528" s="450">
        <f>SUM(AZ523:AZ527)</f>
        <v>36.200000000000003</v>
      </c>
      <c r="BB528" s="456"/>
      <c r="BC528" s="454"/>
      <c r="BD528" s="526"/>
      <c r="BE528" s="455"/>
      <c r="BF528" s="454"/>
      <c r="BG528" s="454"/>
      <c r="BH528" s="454"/>
      <c r="BI528" s="450"/>
      <c r="BJ528" s="450">
        <f>SUM(BI523:BI527)</f>
        <v>137.5</v>
      </c>
      <c r="BK528" s="456"/>
      <c r="BL528" s="454"/>
      <c r="BM528" s="526"/>
      <c r="BN528" s="455"/>
      <c r="BO528" s="454"/>
      <c r="BP528" s="454"/>
      <c r="BQ528" s="454"/>
      <c r="BR528" s="450"/>
      <c r="BS528" s="450">
        <f>SUM(BR523:BR527)</f>
        <v>99</v>
      </c>
      <c r="BT528" s="456"/>
      <c r="BU528" s="454"/>
      <c r="BV528" s="526"/>
      <c r="BW528" s="455"/>
      <c r="BX528" s="454"/>
      <c r="BY528" s="454"/>
      <c r="BZ528" s="454"/>
      <c r="CA528" s="450"/>
      <c r="CB528" s="450">
        <f>SUM(CA523:CA527)</f>
        <v>108.69999999999999</v>
      </c>
      <c r="CC528" s="456"/>
      <c r="CD528" s="454"/>
      <c r="CE528" s="526"/>
      <c r="CF528" s="455"/>
      <c r="CG528" s="454"/>
      <c r="CH528" s="454"/>
      <c r="CI528" s="454"/>
      <c r="CJ528" s="450"/>
      <c r="CK528" s="450">
        <f>SUM(CJ523:CJ527)</f>
        <v>182.70000000000002</v>
      </c>
      <c r="CL528" s="456"/>
      <c r="CM528" s="454"/>
      <c r="CN528" s="526"/>
      <c r="CO528" s="455"/>
      <c r="CP528" s="454"/>
      <c r="CQ528" s="454"/>
      <c r="CR528" s="454"/>
      <c r="CS528" s="450"/>
      <c r="CT528" s="450">
        <f>SUM(CS523:CS527)</f>
        <v>107.5</v>
      </c>
      <c r="CU528" s="456"/>
      <c r="CV528" s="454"/>
      <c r="CW528" s="526"/>
      <c r="CX528" s="455"/>
      <c r="CY528" s="454"/>
      <c r="CZ528" s="454"/>
      <c r="DA528" s="454"/>
      <c r="DB528" s="450"/>
      <c r="DC528" s="450">
        <f>SUM(DB523:DB527)</f>
        <v>120.10000000000001</v>
      </c>
      <c r="DD528" s="456"/>
      <c r="DE528" s="454"/>
      <c r="DF528" s="526"/>
      <c r="DG528" s="455"/>
      <c r="DH528" s="454"/>
      <c r="DI528" s="454"/>
      <c r="DJ528" s="454"/>
      <c r="DK528" s="450"/>
      <c r="DL528" s="450">
        <f>SUM(DK523:DK527)</f>
        <v>78.400000000000006</v>
      </c>
      <c r="DM528" s="456"/>
      <c r="DN528" s="454"/>
      <c r="DO528" s="535"/>
      <c r="DP528" s="455"/>
      <c r="DQ528" s="454"/>
      <c r="DR528" s="454"/>
      <c r="DS528" s="454"/>
      <c r="DT528" s="450"/>
      <c r="DU528" s="450">
        <f>SUM(DT523:DT527)</f>
        <v>9.6</v>
      </c>
      <c r="DV528" s="456"/>
      <c r="DW528" s="454"/>
      <c r="DX528" s="455"/>
      <c r="DY528" s="455"/>
      <c r="DZ528" s="454"/>
      <c r="EA528" s="454"/>
      <c r="EB528" s="454"/>
      <c r="EC528" s="450"/>
      <c r="ED528" s="450" t="e">
        <f>SUM(EC523:EC527)</f>
        <v>#N/A</v>
      </c>
      <c r="EE528" s="456"/>
      <c r="EF528" s="454"/>
      <c r="EG528" s="526"/>
      <c r="EH528" s="455"/>
      <c r="EI528" s="454"/>
      <c r="EJ528" s="454"/>
      <c r="EK528" s="454"/>
      <c r="EL528" s="450"/>
      <c r="EM528" s="450">
        <f>SUM(EL523:EL527)</f>
        <v>89.4</v>
      </c>
      <c r="EN528" s="456"/>
      <c r="EO528" s="454"/>
      <c r="EP528" s="526"/>
      <c r="EQ528" s="455"/>
      <c r="ER528" s="454"/>
      <c r="ES528" s="454"/>
      <c r="ET528" s="454"/>
      <c r="EU528" s="450"/>
      <c r="EV528" s="450">
        <f>SUM(EU523:EU527)</f>
        <v>128.69999999999999</v>
      </c>
      <c r="EW528" s="456"/>
      <c r="EX528" s="454"/>
      <c r="EY528" s="455"/>
      <c r="EZ528" s="455"/>
      <c r="FA528" s="454"/>
      <c r="FB528" s="454"/>
      <c r="FC528" s="454"/>
      <c r="FD528" s="450"/>
      <c r="FE528" s="450" t="e">
        <f>SUM(FD523:FD527)</f>
        <v>#N/A</v>
      </c>
      <c r="FF528" s="456"/>
      <c r="FG528" s="454"/>
      <c r="FH528" s="526"/>
      <c r="FI528" s="455"/>
      <c r="FJ528" s="454"/>
      <c r="FK528" s="454"/>
      <c r="FL528" s="454"/>
      <c r="FM528" s="450"/>
      <c r="FN528" s="450">
        <f>SUM(FM523:FM527)</f>
        <v>194.89999999999998</v>
      </c>
      <c r="FO528" s="456"/>
      <c r="FP528" s="454"/>
      <c r="FQ528" s="491"/>
      <c r="FR528" s="455"/>
      <c r="FS528" s="454"/>
      <c r="FT528" s="454"/>
      <c r="FU528" s="454"/>
      <c r="FV528" s="450"/>
      <c r="FW528" s="450">
        <f>SUM(FV523:FV527)</f>
        <v>251.39999999999998</v>
      </c>
      <c r="FX528" s="456"/>
      <c r="FY528" s="454"/>
      <c r="FZ528" s="491"/>
      <c r="GA528" s="455"/>
      <c r="GB528" s="454"/>
      <c r="GC528" s="454"/>
      <c r="GD528" s="454"/>
      <c r="GE528" s="450"/>
      <c r="GF528" s="450">
        <f>SUM(GE523:GE527)</f>
        <v>110.2</v>
      </c>
      <c r="GG528" s="456"/>
      <c r="GH528" s="454"/>
      <c r="GI528" s="526"/>
      <c r="GJ528" s="455"/>
      <c r="GK528" s="454"/>
      <c r="GL528" s="454"/>
      <c r="GM528" s="454"/>
      <c r="GN528" s="450"/>
      <c r="GO528" s="450">
        <f>SUM(GN523:GN527)</f>
        <v>75</v>
      </c>
      <c r="GP528" s="456"/>
      <c r="GQ528" s="454"/>
      <c r="GR528" s="526"/>
      <c r="GS528" s="455"/>
      <c r="GT528" s="454"/>
      <c r="GU528" s="454"/>
      <c r="GV528" s="454"/>
      <c r="GW528" s="454"/>
      <c r="GX528" s="450">
        <f>SUM(GW523:GW527)</f>
        <v>79.300000000000011</v>
      </c>
      <c r="GY528" s="456"/>
      <c r="GZ528" s="454"/>
      <c r="HA528" s="535"/>
      <c r="HB528" s="455"/>
      <c r="HC528" s="454"/>
      <c r="HD528" s="454"/>
      <c r="HE528" s="454"/>
      <c r="HF528" s="450"/>
      <c r="HG528" s="450">
        <f>SUM(HF523:HF527)</f>
        <v>47.699999999999996</v>
      </c>
      <c r="HH528" s="456"/>
      <c r="HI528" s="454"/>
      <c r="HJ528" s="526"/>
      <c r="HK528" s="455"/>
      <c r="HL528" s="454"/>
      <c r="HM528" s="454"/>
      <c r="HN528" s="454"/>
      <c r="HO528" s="454"/>
      <c r="HP528" s="450">
        <f>SUM(HO523:HO527)</f>
        <v>103.70000000000002</v>
      </c>
      <c r="HQ528" s="456"/>
      <c r="HR528" s="454"/>
      <c r="HS528" s="491"/>
      <c r="HT528" s="455"/>
      <c r="HU528" s="454"/>
      <c r="HV528" s="454"/>
      <c r="HW528" s="454"/>
      <c r="HX528" s="450"/>
      <c r="HY528" s="450">
        <f>SUM(HX523:HX527)</f>
        <v>100.89999999999999</v>
      </c>
      <c r="HZ528" s="456"/>
      <c r="IA528" s="454"/>
      <c r="IB528" s="526"/>
      <c r="IC528" s="455"/>
      <c r="ID528" s="454"/>
      <c r="IE528" s="454"/>
      <c r="IF528" s="454"/>
      <c r="IG528" s="454"/>
      <c r="IH528" s="450">
        <f>SUM(IG523:IG527)</f>
        <v>64</v>
      </c>
      <c r="II528" s="456"/>
      <c r="IJ528" s="454"/>
      <c r="IK528" s="526"/>
      <c r="IL528" s="455"/>
      <c r="IM528" s="454"/>
      <c r="IN528" s="454"/>
      <c r="IO528" s="454"/>
      <c r="IP528" s="450"/>
      <c r="IQ528" s="450">
        <f>SUM(IP523:IP527)</f>
        <v>72</v>
      </c>
      <c r="IR528" s="456"/>
      <c r="IS528" s="454"/>
      <c r="IT528" s="526"/>
      <c r="IU528" s="455"/>
      <c r="IV528" s="454"/>
      <c r="IW528" s="454"/>
      <c r="IX528" s="454"/>
      <c r="IY528" s="450"/>
      <c r="IZ528" s="450">
        <f>SUM(IY523:IY527)</f>
        <v>21.799999999999997</v>
      </c>
      <c r="JA528" s="456"/>
      <c r="JB528" s="454"/>
      <c r="JC528" s="526"/>
      <c r="JD528" s="455"/>
      <c r="JE528" s="454"/>
      <c r="JF528" s="454"/>
      <c r="JG528" s="454"/>
      <c r="JH528" s="450"/>
      <c r="JI528" s="450">
        <f>SUM(JH523:JH527)</f>
        <v>0</v>
      </c>
      <c r="JJ528" s="456"/>
      <c r="JK528" s="454"/>
      <c r="JL528" s="526"/>
      <c r="JM528" s="455"/>
      <c r="JN528" s="454"/>
      <c r="JO528" s="454"/>
      <c r="JP528" s="454"/>
      <c r="JQ528" s="450"/>
      <c r="JR528" s="450">
        <f>SUM(JQ523:JQ527)</f>
        <v>134.80000000000001</v>
      </c>
      <c r="JS528" s="456"/>
      <c r="JT528" s="454"/>
      <c r="JU528" s="526"/>
      <c r="JV528" s="455"/>
      <c r="JW528" s="454"/>
      <c r="JX528" s="454"/>
      <c r="JY528" s="454"/>
      <c r="JZ528" s="450"/>
      <c r="KA528" s="450">
        <f>SUM(JZ523:JZ527)</f>
        <v>162.1</v>
      </c>
      <c r="KB528" s="456"/>
      <c r="KC528" s="454"/>
      <c r="KD528" s="526"/>
      <c r="KE528" s="455"/>
      <c r="KF528" s="454"/>
      <c r="KG528" s="454"/>
      <c r="KH528" s="454"/>
      <c r="KI528" s="450"/>
      <c r="KJ528" s="450">
        <f>SUM(KI523:KI527)</f>
        <v>0</v>
      </c>
      <c r="KK528" s="456"/>
      <c r="KL528" s="454"/>
      <c r="KM528" s="526"/>
      <c r="KN528" s="455"/>
      <c r="KO528" s="454"/>
      <c r="KP528" s="454"/>
      <c r="KQ528" s="454"/>
      <c r="KR528" s="454"/>
      <c r="KS528" s="450">
        <f>SUM(KR523:KR527)</f>
        <v>16.5</v>
      </c>
      <c r="KT528" s="456"/>
      <c r="KU528" s="454"/>
      <c r="KV528" s="526"/>
      <c r="KW528" s="455"/>
      <c r="KX528" s="454"/>
      <c r="KY528" s="454"/>
      <c r="KZ528" s="454"/>
      <c r="LA528" s="450"/>
      <c r="LB528" s="450">
        <f>SUM(LA523:LA527)</f>
        <v>54.800000000000004</v>
      </c>
      <c r="LC528" s="456"/>
      <c r="LD528" s="454"/>
      <c r="LE528" s="526"/>
      <c r="LF528" s="455"/>
      <c r="LG528" s="454"/>
      <c r="LH528" s="454"/>
      <c r="LI528" s="454"/>
      <c r="LJ528" s="450"/>
      <c r="LK528" s="450">
        <f>SUM(LJ523:LJ527)</f>
        <v>58.5</v>
      </c>
      <c r="LL528" s="456"/>
      <c r="LM528" s="454"/>
      <c r="LN528" s="526"/>
      <c r="LO528" s="455"/>
      <c r="LP528" s="454"/>
      <c r="LQ528" s="454"/>
      <c r="LR528" s="454"/>
      <c r="LS528" s="450"/>
      <c r="LT528" s="450">
        <f>SUM(LS523:LS527)</f>
        <v>198.5</v>
      </c>
      <c r="LU528" s="456"/>
      <c r="LV528" s="454"/>
      <c r="LW528" s="526"/>
      <c r="LX528" s="455"/>
      <c r="LY528" s="454"/>
      <c r="LZ528" s="454"/>
      <c r="MA528" s="454"/>
      <c r="MB528" s="450"/>
      <c r="MC528" s="450">
        <f>SUM(MB523:MB527)</f>
        <v>51.5</v>
      </c>
      <c r="MD528" s="456"/>
      <c r="ME528" s="454"/>
      <c r="MF528" s="527"/>
      <c r="MG528" s="455"/>
      <c r="MH528" s="454"/>
      <c r="MI528" s="454"/>
      <c r="MJ528" s="454"/>
      <c r="MK528" s="450"/>
      <c r="ML528" s="450">
        <f>SUM(MK523:MK527)</f>
        <v>74.2</v>
      </c>
      <c r="MM528" s="456"/>
      <c r="MN528" s="454"/>
      <c r="MO528" s="526"/>
      <c r="MP528" s="455"/>
      <c r="MQ528" s="454"/>
      <c r="MR528" s="454"/>
      <c r="MS528" s="454"/>
      <c r="MT528" s="450"/>
      <c r="MU528" s="450">
        <f>SUM(MT523:MT527)</f>
        <v>113.39999999999998</v>
      </c>
      <c r="MV528" s="456"/>
      <c r="MW528" s="454"/>
      <c r="MX528" s="526"/>
      <c r="MY528" s="455"/>
      <c r="MZ528" s="454"/>
      <c r="NA528" s="454"/>
      <c r="NB528" s="454"/>
      <c r="NC528" s="450"/>
      <c r="ND528" s="450">
        <f>SUM(NC523:NC527)</f>
        <v>114.5</v>
      </c>
      <c r="NE528" s="456"/>
      <c r="NF528" s="454"/>
      <c r="NG528" s="526"/>
      <c r="NH528" s="455"/>
      <c r="NI528" s="454"/>
      <c r="NJ528" s="454"/>
      <c r="NK528" s="454"/>
      <c r="NL528" s="450"/>
      <c r="NM528" s="450">
        <f>SUM(NL523:NL527)</f>
        <v>98.1</v>
      </c>
      <c r="NN528" s="456"/>
      <c r="NO528" s="454"/>
      <c r="NP528" s="526"/>
      <c r="NQ528" s="455"/>
      <c r="NR528" s="454"/>
      <c r="NS528" s="454"/>
      <c r="NT528" s="454"/>
      <c r="NU528" s="450"/>
      <c r="NV528" s="450">
        <f>SUM(NU523:NU527)</f>
        <v>29.6</v>
      </c>
      <c r="NW528" s="456"/>
      <c r="NX528" s="454"/>
      <c r="NY528" s="491"/>
      <c r="NZ528" s="455"/>
      <c r="OA528" s="455"/>
      <c r="OB528" s="454"/>
      <c r="OC528" s="454"/>
      <c r="OD528" s="454"/>
      <c r="OE528" s="450">
        <f>SUM(OD523:OD527)</f>
        <v>78.400000000000006</v>
      </c>
      <c r="OF528" s="456"/>
      <c r="OG528" s="454"/>
      <c r="OH528" s="526"/>
      <c r="OI528" s="455"/>
      <c r="OJ528" s="454"/>
      <c r="OK528" s="454"/>
      <c r="OL528" s="454"/>
      <c r="OM528" s="450"/>
      <c r="ON528" s="450">
        <f>SUM(OM523:OM527)</f>
        <v>19</v>
      </c>
      <c r="OO528" s="456"/>
      <c r="OP528" s="454"/>
      <c r="OQ528" s="491"/>
      <c r="OR528" s="455"/>
      <c r="OS528" s="454"/>
      <c r="OT528" s="454"/>
      <c r="OU528" s="454"/>
      <c r="OV528" s="450"/>
      <c r="OW528" s="450">
        <f>SUM(OV523:OV527)</f>
        <v>42.3</v>
      </c>
      <c r="OX528" s="456"/>
      <c r="OY528" s="454"/>
      <c r="OZ528" s="526"/>
      <c r="PA528" s="455"/>
      <c r="PB528" s="454"/>
      <c r="PC528" s="454"/>
      <c r="PD528" s="454"/>
      <c r="PE528" s="450"/>
      <c r="PF528" s="450">
        <f>SUM(PE523:PE527)</f>
        <v>108.9</v>
      </c>
      <c r="PG528" s="456"/>
      <c r="PH528" s="454"/>
      <c r="PI528" s="526"/>
      <c r="PJ528" s="455"/>
      <c r="PK528" s="454"/>
      <c r="PL528" s="454"/>
      <c r="PM528" s="454"/>
      <c r="PN528" s="450"/>
      <c r="PO528" s="450">
        <f>SUM(PN523:PN527)</f>
        <v>49.8</v>
      </c>
      <c r="PP528" s="456"/>
      <c r="PQ528" s="454"/>
      <c r="PR528" s="491"/>
      <c r="PS528" s="455"/>
      <c r="PT528" s="454"/>
      <c r="PU528" s="454"/>
      <c r="PV528" s="454"/>
      <c r="PW528" s="450"/>
      <c r="PX528" s="450">
        <f>SUM(PW523:PW527)</f>
        <v>65.2</v>
      </c>
      <c r="PY528" s="456"/>
      <c r="PZ528" s="454"/>
      <c r="QA528" s="526"/>
      <c r="QB528" s="455"/>
      <c r="QC528" s="454"/>
      <c r="QD528" s="454"/>
      <c r="QE528" s="454"/>
      <c r="QF528" s="450"/>
      <c r="QG528" s="450">
        <f>SUM(QF523:QF527)</f>
        <v>96.3</v>
      </c>
      <c r="QH528" s="456"/>
      <c r="QI528" s="454"/>
      <c r="QJ528" s="491"/>
      <c r="QK528" s="455"/>
      <c r="QL528" s="454"/>
      <c r="QM528" s="454"/>
      <c r="QN528" s="454"/>
      <c r="QO528" s="450"/>
      <c r="QP528" s="450">
        <f>SUM(QO523:QO527)</f>
        <v>110.5</v>
      </c>
      <c r="QQ528" s="456"/>
      <c r="QR528" s="454"/>
      <c r="QS528" s="526"/>
      <c r="QT528" s="455"/>
      <c r="QU528" s="454"/>
      <c r="QV528" s="454"/>
      <c r="QW528" s="454"/>
      <c r="QX528" s="450"/>
      <c r="QY528" s="450">
        <f>SUM(QX523:QX527)</f>
        <v>61</v>
      </c>
      <c r="QZ528" s="456"/>
      <c r="RA528" s="454"/>
      <c r="RB528" s="491"/>
      <c r="RC528" s="455"/>
      <c r="RD528" s="454"/>
      <c r="RE528" s="454"/>
      <c r="RF528" s="454"/>
      <c r="RG528" s="450"/>
      <c r="RH528" s="450">
        <f>SUM(RG523:RG527)</f>
        <v>78.8</v>
      </c>
      <c r="RI528" s="456"/>
      <c r="RJ528" s="454"/>
      <c r="RK528" s="455"/>
      <c r="RL528" s="455"/>
      <c r="RM528" s="455"/>
      <c r="RN528" s="454"/>
      <c r="RO528" s="454"/>
      <c r="RP528" s="454"/>
      <c r="RQ528" s="450" t="e">
        <f>SUM(RP523:RP527)</f>
        <v>#N/A</v>
      </c>
      <c r="RR528" s="456"/>
      <c r="RS528" s="454"/>
      <c r="RT528" s="526"/>
      <c r="RU528" s="455"/>
      <c r="RV528" s="454"/>
      <c r="RW528" s="454"/>
      <c r="RX528" s="454"/>
      <c r="RY528" s="450"/>
      <c r="RZ528" s="450">
        <f>SUM(RY523:RY527)</f>
        <v>19.700000000000003</v>
      </c>
      <c r="SA528" s="486"/>
      <c r="SB528" s="454"/>
      <c r="SC528" s="526"/>
      <c r="SD528" s="455"/>
      <c r="SE528" s="454"/>
      <c r="SF528" s="454"/>
      <c r="SG528" s="454"/>
      <c r="SH528" s="450"/>
      <c r="SI528" s="450">
        <f>SUM(SH523:SH527)</f>
        <v>49.4</v>
      </c>
      <c r="SJ528" s="486"/>
      <c r="SK528" s="454"/>
      <c r="SL528" s="526"/>
      <c r="SM528" s="455"/>
      <c r="SN528" s="454"/>
      <c r="SO528" s="454"/>
      <c r="SP528" s="454"/>
      <c r="SQ528" s="450"/>
      <c r="SR528" s="450">
        <f>SUM(SQ523:SQ527)</f>
        <v>124.60000000000001</v>
      </c>
      <c r="SS528" s="486"/>
      <c r="ST528" s="454"/>
      <c r="SU528" s="526"/>
      <c r="SV528" s="455"/>
      <c r="SW528" s="454"/>
      <c r="SX528" s="454"/>
      <c r="SY528" s="454"/>
      <c r="SZ528" s="450"/>
      <c r="TA528" s="450">
        <f>SUM(SZ523:SZ527)</f>
        <v>78.900000000000006</v>
      </c>
      <c r="TB528" s="486"/>
      <c r="TC528" s="454"/>
      <c r="TD528" s="526"/>
      <c r="TE528" s="455"/>
      <c r="TF528" s="454"/>
      <c r="TG528" s="454"/>
      <c r="TH528" s="454"/>
      <c r="TI528" s="454"/>
      <c r="TJ528" s="450">
        <f>SUM(TI523:TI527)</f>
        <v>25.2</v>
      </c>
      <c r="TK528" s="486"/>
      <c r="TL528" s="454"/>
      <c r="TM528" s="526"/>
      <c r="TN528" s="455"/>
      <c r="TO528" s="454"/>
      <c r="TP528" s="454"/>
      <c r="TQ528" s="454"/>
      <c r="TR528" s="450"/>
      <c r="TS528" s="450">
        <f>SUM(TR523:TR527)</f>
        <v>166.5</v>
      </c>
      <c r="TT528" s="486"/>
      <c r="TU528" s="454"/>
      <c r="TV528" s="455"/>
      <c r="TW528" s="455"/>
      <c r="TX528" s="454"/>
      <c r="TY528" s="454"/>
      <c r="TZ528" s="454"/>
      <c r="UA528" s="450"/>
      <c r="UB528" s="450" t="e">
        <f>SUM(UA523:UA527)</f>
        <v>#N/A</v>
      </c>
      <c r="UC528" s="486"/>
      <c r="UD528" s="454"/>
      <c r="UE528" s="526"/>
      <c r="UF528" s="455"/>
      <c r="UG528" s="454"/>
      <c r="UH528" s="454"/>
      <c r="UI528" s="454"/>
      <c r="UJ528" s="450"/>
      <c r="UK528" s="450">
        <f>SUM(UJ523:UJ527)</f>
        <v>7.7000000000000011</v>
      </c>
      <c r="UL528" s="486"/>
      <c r="UM528" s="454"/>
      <c r="UN528" s="455"/>
      <c r="UO528" s="455"/>
      <c r="UP528" s="454"/>
      <c r="UQ528" s="454"/>
      <c r="UR528" s="454"/>
      <c r="US528" s="450"/>
      <c r="UT528" s="450" t="e">
        <f>SUM(US523:US527)</f>
        <v>#N/A</v>
      </c>
      <c r="UU528" s="486"/>
      <c r="UV528" s="454"/>
      <c r="UW528" s="526"/>
      <c r="UX528" s="455"/>
      <c r="UY528" s="454"/>
      <c r="UZ528" s="454"/>
      <c r="VA528" s="454"/>
      <c r="VB528" s="450"/>
      <c r="VC528" s="450">
        <f>SUM(VB523:VB527)</f>
        <v>69.800000000000011</v>
      </c>
      <c r="VD528" s="486"/>
      <c r="VE528" s="454"/>
      <c r="VF528" s="455"/>
      <c r="VG528" s="455"/>
      <c r="VH528" s="454"/>
      <c r="VI528" s="454"/>
      <c r="VJ528" s="454"/>
      <c r="VK528" s="450"/>
      <c r="VL528" s="450" t="e">
        <f>SUM(VK523:VK527)</f>
        <v>#N/A</v>
      </c>
      <c r="VM528" s="486"/>
      <c r="VN528" s="454"/>
      <c r="VO528" s="526"/>
      <c r="VP528" s="455"/>
      <c r="VQ528" s="454"/>
      <c r="VR528" s="454"/>
      <c r="VS528" s="454"/>
      <c r="VT528" s="450"/>
      <c r="VU528" s="450">
        <f>SUM(VT523:VT527)</f>
        <v>42.800000000000004</v>
      </c>
      <c r="VV528" s="486"/>
      <c r="VW528" s="454"/>
      <c r="VX528" s="455"/>
      <c r="VY528" s="455"/>
      <c r="VZ528" s="455"/>
      <c r="WA528" s="454"/>
      <c r="WB528" s="454"/>
      <c r="WC528" s="454"/>
      <c r="WD528" s="450" t="e">
        <f>SUM(WC523:WC527)</f>
        <v>#N/A</v>
      </c>
      <c r="WE528" s="486"/>
      <c r="WF528" s="454"/>
      <c r="WG528" s="526"/>
      <c r="WH528" s="455"/>
      <c r="WI528" s="454"/>
      <c r="WJ528" s="454"/>
      <c r="WK528" s="454"/>
      <c r="WL528" s="454"/>
      <c r="WM528" s="450">
        <f>SUM(WL523:WL527)</f>
        <v>117.10000000000001</v>
      </c>
      <c r="WN528" s="486"/>
      <c r="WO528" s="454"/>
      <c r="WP528" s="526"/>
      <c r="WQ528" s="454"/>
      <c r="WR528" s="454"/>
      <c r="WS528" s="454"/>
      <c r="WT528" s="454"/>
      <c r="WU528" s="450"/>
      <c r="WV528" s="450">
        <f>SUM(WU523:WU527)</f>
        <v>74.2</v>
      </c>
      <c r="WW528" s="486"/>
      <c r="WX528" s="454"/>
      <c r="WY528" s="526"/>
      <c r="WZ528" s="455"/>
      <c r="XA528" s="454"/>
      <c r="XB528" s="454"/>
      <c r="XC528" s="454"/>
      <c r="XD528" s="454"/>
      <c r="XE528" s="450">
        <f>SUM(XD523:XD527)</f>
        <v>101.4</v>
      </c>
      <c r="XF528" s="486"/>
      <c r="XG528" s="454"/>
      <c r="XH528" s="455"/>
      <c r="XI528" s="455"/>
      <c r="XJ528" s="455"/>
      <c r="XK528" s="454"/>
      <c r="XL528" s="454"/>
      <c r="XM528" s="454"/>
      <c r="XN528" s="450" t="e">
        <f>SUM(XM523:XM527)</f>
        <v>#N/A</v>
      </c>
      <c r="XO528" s="486"/>
      <c r="XP528" s="454"/>
      <c r="XQ528" s="526"/>
      <c r="XR528" s="455"/>
      <c r="XS528" s="454"/>
      <c r="XT528" s="454"/>
      <c r="XU528" s="454"/>
      <c r="XV528" s="450"/>
      <c r="XW528" s="450">
        <f>SUM(XV523:XV527)</f>
        <v>187.5</v>
      </c>
      <c r="XX528" s="486"/>
      <c r="XY528" s="454"/>
      <c r="XZ528" s="526"/>
      <c r="YA528" s="455"/>
      <c r="YB528" s="454"/>
      <c r="YC528" s="454"/>
      <c r="YD528" s="454"/>
      <c r="YE528" s="454"/>
      <c r="YF528" s="450">
        <f>SUM(YE523:YE527)</f>
        <v>50.4</v>
      </c>
      <c r="YG528" s="486"/>
      <c r="YH528" s="454"/>
      <c r="YI528" s="526"/>
      <c r="YJ528" s="455"/>
      <c r="YK528" s="454"/>
      <c r="YL528" s="454"/>
      <c r="YM528" s="454"/>
      <c r="YN528" s="450"/>
      <c r="YO528" s="450">
        <f>SUM(YN523:YN527)</f>
        <v>40.5</v>
      </c>
      <c r="YP528" s="486"/>
      <c r="YQ528" s="454"/>
      <c r="YR528" s="455"/>
      <c r="YS528" s="455"/>
      <c r="YT528" s="455"/>
      <c r="YU528" s="454"/>
      <c r="YV528" s="454"/>
      <c r="YW528" s="454"/>
      <c r="YX528" s="450" t="e">
        <f>SUM(YW523:YW527)</f>
        <v>#N/A</v>
      </c>
      <c r="YY528" s="486"/>
      <c r="YZ528" s="454"/>
      <c r="ZA528" s="455"/>
      <c r="ZB528" s="455"/>
      <c r="ZC528" s="455"/>
      <c r="ZD528" s="454"/>
      <c r="ZE528" s="454"/>
      <c r="ZF528" s="454"/>
      <c r="ZG528" s="450" t="e">
        <f>SUM(ZF523:ZF527)</f>
        <v>#N/A</v>
      </c>
      <c r="ZH528" s="486"/>
      <c r="ZI528" s="454"/>
      <c r="ZJ528" s="491"/>
      <c r="ZK528" s="455"/>
      <c r="ZL528" s="455"/>
      <c r="ZM528" s="454"/>
      <c r="ZN528" s="454"/>
      <c r="ZO528" s="454"/>
      <c r="ZP528" s="450">
        <f>SUM(ZO523:ZO527)</f>
        <v>52.1</v>
      </c>
      <c r="ZQ528" s="486"/>
      <c r="ZR528" s="454"/>
      <c r="ZS528" s="455"/>
      <c r="ZT528" s="455"/>
      <c r="ZU528" s="454"/>
      <c r="ZV528" s="454"/>
      <c r="ZW528" s="454"/>
      <c r="ZX528" s="450"/>
      <c r="ZY528" s="450" t="e">
        <f>SUM(ZX523:ZX527)</f>
        <v>#N/A</v>
      </c>
      <c r="ZZ528" s="486"/>
      <c r="AAA528" s="454"/>
      <c r="AAB528" s="455"/>
      <c r="AAC528" s="455"/>
      <c r="AAD528" s="454"/>
      <c r="AAE528" s="454"/>
      <c r="AAF528" s="454"/>
      <c r="AAG528" s="450"/>
      <c r="AAH528" s="450" t="e">
        <f>SUM(AAG523:AAG527)</f>
        <v>#N/A</v>
      </c>
      <c r="AAI528" s="486"/>
      <c r="AAJ528" s="454"/>
      <c r="AAK528" s="455"/>
      <c r="AAL528" s="455"/>
      <c r="AAM528" s="454"/>
      <c r="AAN528" s="454"/>
      <c r="AAO528" s="454"/>
      <c r="AAP528" s="450"/>
      <c r="AAQ528" s="450" t="e">
        <f>SUM(AAP523:AAP527)</f>
        <v>#N/A</v>
      </c>
      <c r="AAR528" s="486"/>
      <c r="AAS528" s="454"/>
      <c r="AAT528" s="455"/>
      <c r="AAU528" s="455"/>
      <c r="AAV528" s="454"/>
      <c r="AAW528" s="454"/>
      <c r="AAX528" s="454"/>
      <c r="AAY528" s="450"/>
      <c r="AAZ528" s="450" t="e">
        <f>SUM(AAY523:AAY527)</f>
        <v>#N/A</v>
      </c>
      <c r="ABA528" s="486"/>
      <c r="ABB528" s="454"/>
      <c r="ABC528" s="455"/>
      <c r="ABD528" s="455"/>
      <c r="ABE528" s="454"/>
      <c r="ABF528" s="454"/>
      <c r="ABG528" s="454"/>
      <c r="ABH528" s="450"/>
      <c r="ABI528" s="450" t="e">
        <f>SUM(ABH523:ABH527)</f>
        <v>#N/A</v>
      </c>
      <c r="ABJ528" s="486"/>
      <c r="ABK528" s="454"/>
      <c r="ABL528" s="455"/>
      <c r="ABM528" s="455"/>
      <c r="ABN528" s="454"/>
      <c r="ABO528" s="454"/>
      <c r="ABP528" s="454"/>
      <c r="ABQ528" s="450"/>
      <c r="ABR528" s="450" t="e">
        <f>SUM(ABQ523:ABQ527)</f>
        <v>#N/A</v>
      </c>
      <c r="ABS528" s="486"/>
      <c r="ABT528" s="454"/>
      <c r="ABU528" s="455"/>
      <c r="ABV528" s="455"/>
      <c r="ABW528" s="454"/>
      <c r="ABX528" s="454"/>
      <c r="ABY528" s="454"/>
      <c r="ABZ528" s="450"/>
      <c r="ACA528" s="450" t="e">
        <f>SUM(ABZ523:ABZ527)</f>
        <v>#N/A</v>
      </c>
      <c r="ACB528" s="486"/>
      <c r="ACC528" s="454"/>
      <c r="ACD528" s="455"/>
      <c r="ACE528" s="455"/>
      <c r="ACF528" s="454"/>
      <c r="ACG528" s="454"/>
      <c r="ACH528" s="454"/>
      <c r="ACI528" s="450"/>
      <c r="ACJ528" s="450" t="e">
        <f>SUM(ACI523:ACI527)</f>
        <v>#N/A</v>
      </c>
      <c r="ACK528" s="486"/>
      <c r="ACL528" s="454"/>
      <c r="ACM528" s="455"/>
      <c r="ACN528" s="455"/>
      <c r="ACO528" s="454"/>
      <c r="ACP528" s="454"/>
      <c r="ACQ528" s="454"/>
      <c r="ACR528" s="450"/>
      <c r="ACS528" s="450" t="e">
        <f>SUM(ACR523:ACR527)</f>
        <v>#N/A</v>
      </c>
      <c r="ACT528" s="486"/>
      <c r="ACU528" s="454"/>
      <c r="ACV528" s="491"/>
      <c r="ACW528" s="455"/>
      <c r="ACX528" s="454"/>
      <c r="ACY528" s="454"/>
      <c r="ACZ528" s="454"/>
      <c r="ADA528" s="450"/>
      <c r="ADB528" s="450">
        <f>SUM(ADA523:ADA527)</f>
        <v>9.5</v>
      </c>
      <c r="ADC528" s="486"/>
      <c r="ADD528" s="454"/>
      <c r="ADE528" s="526"/>
      <c r="ADF528" s="455"/>
      <c r="ADG528" s="454"/>
      <c r="ADH528" s="454"/>
      <c r="ADI528" s="454"/>
      <c r="ADJ528" s="454"/>
      <c r="ADK528" s="450">
        <f>SUM(ADJ523:ADJ527)</f>
        <v>39.5</v>
      </c>
      <c r="ADL528" s="486"/>
      <c r="ADM528" s="454"/>
      <c r="ADN528" s="526"/>
      <c r="ADO528" s="455"/>
      <c r="ADP528" s="454"/>
      <c r="ADQ528" s="454"/>
      <c r="ADR528" s="454"/>
      <c r="ADS528" s="450"/>
      <c r="ADT528" s="450">
        <f>SUM(ADS523:ADS527)</f>
        <v>74.099999999999994</v>
      </c>
      <c r="ADU528" s="486"/>
      <c r="ADV528" s="454"/>
      <c r="ADW528" s="526"/>
      <c r="ADX528" s="455"/>
      <c r="ADY528" s="455"/>
      <c r="ADZ528" s="454"/>
      <c r="AEA528" s="454"/>
      <c r="AEB528" s="454"/>
      <c r="AEC528" s="450">
        <f>SUM(AEB523:AEB527)</f>
        <v>41.7</v>
      </c>
      <c r="AED528" s="486"/>
      <c r="AEE528" s="454"/>
      <c r="AEF528" s="526"/>
      <c r="AEG528" s="455"/>
      <c r="AEH528" s="454"/>
      <c r="AEI528" s="454"/>
      <c r="AEJ528" s="454"/>
      <c r="AEK528" s="454"/>
      <c r="AEL528" s="450">
        <f>SUM(AEK523:AEK527)</f>
        <v>138</v>
      </c>
      <c r="AEM528" s="486"/>
      <c r="AEN528" s="454"/>
      <c r="AEO528" s="526"/>
      <c r="AEP528" s="455"/>
      <c r="AEQ528" s="454"/>
      <c r="AER528" s="454"/>
      <c r="AES528" s="454"/>
      <c r="AET528" s="454"/>
      <c r="AEU528" s="450">
        <f>SUM(AET523:AET527)</f>
        <v>20.8</v>
      </c>
      <c r="AEV528" s="486"/>
      <c r="AEW528" s="454"/>
      <c r="AEX528" s="526"/>
      <c r="AEY528" s="455"/>
      <c r="AEZ528" s="454"/>
      <c r="AFA528" s="454"/>
      <c r="AFB528" s="454"/>
      <c r="AFC528" s="450"/>
      <c r="AFD528" s="450">
        <f>SUM(AFC523:AFC527)</f>
        <v>87.2</v>
      </c>
      <c r="AFE528" s="486"/>
      <c r="AFF528" s="454"/>
      <c r="AFG528" s="526"/>
      <c r="AFH528" s="455"/>
      <c r="AFI528" s="454"/>
      <c r="AFJ528" s="454"/>
      <c r="AFK528" s="454"/>
      <c r="AFL528" s="450"/>
      <c r="AFM528" s="450">
        <f>SUM(AFL523:AFL527)</f>
        <v>11.2</v>
      </c>
      <c r="AFN528" s="486"/>
      <c r="AFO528" s="454"/>
      <c r="AFP528" s="526"/>
      <c r="AFQ528" s="455"/>
      <c r="AFR528" s="454"/>
      <c r="AFS528" s="454"/>
      <c r="AFT528" s="454"/>
      <c r="AFU528" s="450"/>
      <c r="AFV528" s="450">
        <f>SUM(AFU523:AFU527)</f>
        <v>79.400000000000006</v>
      </c>
      <c r="AFW528" s="486"/>
      <c r="AFX528" s="454"/>
      <c r="AFY528" s="528"/>
      <c r="AFZ528" s="455"/>
      <c r="AGA528" s="454"/>
      <c r="AGB528" s="454"/>
      <c r="AGC528" s="454"/>
      <c r="AGD528" s="450"/>
      <c r="AGE528" s="450">
        <f>SUM(AGD523:AGD527)</f>
        <v>10.4</v>
      </c>
      <c r="AGF528" s="486"/>
      <c r="AGG528" s="454"/>
      <c r="AGH528" s="526"/>
      <c r="AGI528" s="455"/>
      <c r="AGJ528" s="454"/>
      <c r="AGK528" s="454"/>
      <c r="AGL528" s="454"/>
      <c r="AGM528" s="450"/>
      <c r="AGN528" s="450">
        <f>SUM(AGM523:AGM527)</f>
        <v>79.300000000000011</v>
      </c>
      <c r="AGO528" s="486"/>
      <c r="AGP528" s="454"/>
      <c r="AGQ528" s="526"/>
      <c r="AGR528" s="455"/>
      <c r="AGS528" s="454"/>
      <c r="AGT528" s="454"/>
      <c r="AGU528" s="454"/>
      <c r="AGV528" s="450"/>
      <c r="AGW528" s="450">
        <f>SUM(AGV523:AGV527)</f>
        <v>14.299999999999999</v>
      </c>
      <c r="AGX528" s="486"/>
      <c r="AGY528" s="454"/>
      <c r="AGZ528" s="527"/>
      <c r="AHA528" s="455"/>
      <c r="AHB528" s="454"/>
      <c r="AHC528" s="454"/>
      <c r="AHD528" s="454"/>
      <c r="AHE528" s="450"/>
      <c r="AHF528" s="450">
        <f>SUM(AHE523:AHE527)</f>
        <v>83.100000000000009</v>
      </c>
      <c r="AHG528" s="486"/>
      <c r="AHH528" s="495"/>
      <c r="AHI528" s="496"/>
      <c r="AHJ528" s="496"/>
      <c r="AHK528" s="495"/>
      <c r="AHL528" s="495"/>
      <c r="AHM528" s="495"/>
      <c r="AHN528" s="481"/>
      <c r="AHO528" s="481"/>
      <c r="AHP528" s="496"/>
      <c r="AHQ528" s="495"/>
      <c r="AHR528" s="513"/>
      <c r="AHS528" s="496"/>
      <c r="AHT528" s="495"/>
      <c r="AHU528" s="495"/>
      <c r="AHV528" s="495"/>
      <c r="AHW528" s="481"/>
      <c r="AHX528" s="481"/>
      <c r="AHY528" s="496"/>
      <c r="AHZ528" s="495"/>
      <c r="AIA528" s="513"/>
      <c r="AIB528" s="496"/>
      <c r="AIC528" s="495"/>
      <c r="AID528" s="495"/>
      <c r="AIE528" s="495"/>
      <c r="AIF528" s="481"/>
      <c r="AIG528" s="481"/>
      <c r="AIH528" s="496"/>
      <c r="AII528" s="263"/>
      <c r="AIJ528" s="433"/>
      <c r="AIK528" s="264"/>
      <c r="AIL528" s="264"/>
      <c r="AIM528" s="263"/>
      <c r="AIN528" s="264"/>
      <c r="AIO528" s="264"/>
      <c r="AIP528" s="210"/>
      <c r="AIQ528" s="264"/>
    </row>
    <row r="529" spans="1:927" s="16" customFormat="1" ht="15">
      <c r="A529" s="454" t="s">
        <v>105</v>
      </c>
      <c r="B529" s="490" t="s">
        <v>429</v>
      </c>
      <c r="C529" s="455"/>
      <c r="D529" s="523">
        <f>IF(C529="Kopman",1.9,1)</f>
        <v>1</v>
      </c>
      <c r="E529" s="492">
        <f>VLOOKUP(B529,$A$563:$F$2022,6,FALSE)</f>
        <v>4</v>
      </c>
      <c r="F529" s="454" t="s">
        <v>61</v>
      </c>
      <c r="G529" s="450">
        <f>E529*1.5*D529</f>
        <v>6</v>
      </c>
      <c r="H529" s="450"/>
      <c r="I529" s="456"/>
      <c r="J529" s="454" t="s">
        <v>105</v>
      </c>
      <c r="K529" s="525" t="s">
        <v>526</v>
      </c>
      <c r="L529" s="455"/>
      <c r="M529" s="523">
        <f>IF(L529="Kopman",1.9,1)</f>
        <v>1</v>
      </c>
      <c r="N529" s="492">
        <f>VLOOKUP(K529,$A$563:$F$2022,6,FALSE)</f>
        <v>26</v>
      </c>
      <c r="O529" s="454" t="s">
        <v>61</v>
      </c>
      <c r="P529" s="450">
        <f>N529*1.5*M529</f>
        <v>39</v>
      </c>
      <c r="Q529" s="450"/>
      <c r="R529" s="456"/>
      <c r="S529" s="454" t="s">
        <v>105</v>
      </c>
      <c r="T529" s="525" t="s">
        <v>526</v>
      </c>
      <c r="U529" s="455"/>
      <c r="V529" s="523">
        <f>IF(U529="Kopman",1.9,1)</f>
        <v>1</v>
      </c>
      <c r="W529" s="492">
        <f>VLOOKUP(T529,$A$563:$F$2022,6,FALSE)</f>
        <v>26</v>
      </c>
      <c r="X529" s="454" t="s">
        <v>61</v>
      </c>
      <c r="Y529" s="450">
        <f>W529*1.5*V529</f>
        <v>39</v>
      </c>
      <c r="Z529" s="450"/>
      <c r="AA529" s="456"/>
      <c r="AB529" s="454" t="s">
        <v>105</v>
      </c>
      <c r="AC529" s="525" t="s">
        <v>429</v>
      </c>
      <c r="AD529" s="455"/>
      <c r="AE529" s="523">
        <f>IF(AD529="Kopman",1.9,1)</f>
        <v>1</v>
      </c>
      <c r="AF529" s="492">
        <f>VLOOKUP(AC529,$A$563:$F$2022,6,FALSE)</f>
        <v>4</v>
      </c>
      <c r="AG529" s="454" t="s">
        <v>61</v>
      </c>
      <c r="AH529" s="450">
        <f>AF529*1.5*AE529</f>
        <v>6</v>
      </c>
      <c r="AI529" s="450"/>
      <c r="AJ529" s="456"/>
      <c r="AK529" s="454" t="s">
        <v>105</v>
      </c>
      <c r="AL529" s="490" t="s">
        <v>429</v>
      </c>
      <c r="AM529" s="455"/>
      <c r="AN529" s="523">
        <f>IF(AM529="Kopman",1.9,1)</f>
        <v>1</v>
      </c>
      <c r="AO529" s="492">
        <f>VLOOKUP(AL529,$A$563:$F$2022,6,FALSE)</f>
        <v>4</v>
      </c>
      <c r="AP529" s="454" t="s">
        <v>61</v>
      </c>
      <c r="AQ529" s="450">
        <f>AO529*1.5*AN529</f>
        <v>6</v>
      </c>
      <c r="AR529" s="450"/>
      <c r="AS529" s="456"/>
      <c r="AT529" s="454" t="s">
        <v>105</v>
      </c>
      <c r="AU529" s="525" t="s">
        <v>503</v>
      </c>
      <c r="AV529" s="455"/>
      <c r="AW529" s="523">
        <f>IF(AV529="Kopman",1.9,1)</f>
        <v>1</v>
      </c>
      <c r="AX529" s="492">
        <f>VLOOKUP(AU529,$A$563:$F$2022,6,FALSE)</f>
        <v>0</v>
      </c>
      <c r="AY529" s="454" t="s">
        <v>61</v>
      </c>
      <c r="AZ529" s="450">
        <f>AX529*1.5*AW529</f>
        <v>0</v>
      </c>
      <c r="BA529" s="450"/>
      <c r="BB529" s="456"/>
      <c r="BC529" s="454" t="s">
        <v>105</v>
      </c>
      <c r="BD529" s="525" t="s">
        <v>552</v>
      </c>
      <c r="BE529" s="455"/>
      <c r="BF529" s="523">
        <f>IF(BE529="Kopman",1.9,1)</f>
        <v>1</v>
      </c>
      <c r="BG529" s="492">
        <f>VLOOKUP(BD529,$A$563:$F$2022,6,FALSE)</f>
        <v>4</v>
      </c>
      <c r="BH529" s="454" t="s">
        <v>61</v>
      </c>
      <c r="BI529" s="450">
        <f>BG529*1.5*BF529</f>
        <v>6</v>
      </c>
      <c r="BJ529" s="450"/>
      <c r="BK529" s="456"/>
      <c r="BL529" s="454" t="s">
        <v>105</v>
      </c>
      <c r="BM529" s="525" t="s">
        <v>429</v>
      </c>
      <c r="BN529" s="455" t="s">
        <v>2268</v>
      </c>
      <c r="BO529" s="523">
        <f>IF(BN529="Kopman",1.9,1)</f>
        <v>1.9</v>
      </c>
      <c r="BP529" s="492">
        <f>VLOOKUP(BM529,$A$563:$F$2022,6,FALSE)</f>
        <v>4</v>
      </c>
      <c r="BQ529" s="454" t="s">
        <v>61</v>
      </c>
      <c r="BR529" s="450">
        <f>BP529*1.5*BO529</f>
        <v>11.399999999999999</v>
      </c>
      <c r="BS529" s="450"/>
      <c r="BT529" s="456"/>
      <c r="BU529" s="454" t="s">
        <v>105</v>
      </c>
      <c r="BV529" s="525" t="s">
        <v>429</v>
      </c>
      <c r="BW529" s="455" t="s">
        <v>2268</v>
      </c>
      <c r="BX529" s="523">
        <f>IF(BW529="Kopman",1.9,1)</f>
        <v>1.9</v>
      </c>
      <c r="BY529" s="492">
        <f>VLOOKUP(BV529,$A$563:$F$2022,6,FALSE)</f>
        <v>4</v>
      </c>
      <c r="BZ529" s="454" t="s">
        <v>61</v>
      </c>
      <c r="CA529" s="450">
        <f>BY529*1.5*BX529</f>
        <v>11.399999999999999</v>
      </c>
      <c r="CB529" s="450"/>
      <c r="CC529" s="456"/>
      <c r="CD529" s="454" t="s">
        <v>105</v>
      </c>
      <c r="CE529" s="525" t="s">
        <v>429</v>
      </c>
      <c r="CF529" s="455"/>
      <c r="CG529" s="523">
        <f>IF(CF529="Kopman",1.9,1)</f>
        <v>1</v>
      </c>
      <c r="CH529" s="492">
        <f>VLOOKUP(CE529,$A$563:$F$2022,6,FALSE)</f>
        <v>4</v>
      </c>
      <c r="CI529" s="454" t="s">
        <v>61</v>
      </c>
      <c r="CJ529" s="450">
        <f>CH529*1.5*CG529</f>
        <v>6</v>
      </c>
      <c r="CK529" s="450"/>
      <c r="CL529" s="456"/>
      <c r="CM529" s="454" t="s">
        <v>105</v>
      </c>
      <c r="CN529" s="525" t="s">
        <v>1912</v>
      </c>
      <c r="CO529" s="455"/>
      <c r="CP529" s="523">
        <f>IF(CO529="Kopman",1.9,1)</f>
        <v>1</v>
      </c>
      <c r="CQ529" s="492">
        <f>VLOOKUP(CN529,$A$563:$F$2022,6,FALSE)</f>
        <v>0</v>
      </c>
      <c r="CR529" s="454" t="s">
        <v>61</v>
      </c>
      <c r="CS529" s="450">
        <f>CQ529*1.5*CP529</f>
        <v>0</v>
      </c>
      <c r="CT529" s="450"/>
      <c r="CU529" s="456"/>
      <c r="CV529" s="454" t="s">
        <v>105</v>
      </c>
      <c r="CW529" s="525" t="s">
        <v>429</v>
      </c>
      <c r="CX529" s="455" t="s">
        <v>2268</v>
      </c>
      <c r="CY529" s="523">
        <f>IF(CX529="Kopman",1.9,1)</f>
        <v>1.9</v>
      </c>
      <c r="CZ529" s="492">
        <f>VLOOKUP(CW529,$A$563:$F$2022,6,FALSE)</f>
        <v>4</v>
      </c>
      <c r="DA529" s="454" t="s">
        <v>61</v>
      </c>
      <c r="DB529" s="450">
        <f>CZ529*1.5*CY529</f>
        <v>11.399999999999999</v>
      </c>
      <c r="DC529" s="450"/>
      <c r="DD529" s="456"/>
      <c r="DE529" s="454" t="s">
        <v>105</v>
      </c>
      <c r="DF529" s="525" t="s">
        <v>552</v>
      </c>
      <c r="DG529" s="455"/>
      <c r="DH529" s="523">
        <f>IF(DG529="Kopman",1.9,1)</f>
        <v>1</v>
      </c>
      <c r="DI529" s="492">
        <f>VLOOKUP(DF529,$A$563:$F$2022,6,FALSE)</f>
        <v>4</v>
      </c>
      <c r="DJ529" s="454" t="s">
        <v>61</v>
      </c>
      <c r="DK529" s="450">
        <f>DI529*1.5*DH529</f>
        <v>6</v>
      </c>
      <c r="DL529" s="450"/>
      <c r="DM529" s="456"/>
      <c r="DN529" s="454" t="s">
        <v>105</v>
      </c>
      <c r="DO529" s="490" t="s">
        <v>2057</v>
      </c>
      <c r="DP529" s="455"/>
      <c r="DQ529" s="523">
        <f>IF(DP529="Kopman",1.9,1)</f>
        <v>1</v>
      </c>
      <c r="DR529" s="492">
        <f>VLOOKUP(DO529,$A$563:$F$2022,6,FALSE)</f>
        <v>0</v>
      </c>
      <c r="DS529" s="454" t="s">
        <v>61</v>
      </c>
      <c r="DT529" s="450">
        <f>DR529*1.5*DQ529</f>
        <v>0</v>
      </c>
      <c r="DU529" s="450"/>
      <c r="DV529" s="456"/>
      <c r="DW529" s="454" t="s">
        <v>105</v>
      </c>
      <c r="DX529" s="506" t="s">
        <v>186</v>
      </c>
      <c r="DY529" s="455"/>
      <c r="DZ529" s="523">
        <f>IF(DY529="Kopman",1.9,1)</f>
        <v>1</v>
      </c>
      <c r="EA529" s="492" t="e">
        <f>VLOOKUP(DX529,$A$563:$F$2022,6,FALSE)</f>
        <v>#N/A</v>
      </c>
      <c r="EB529" s="454" t="s">
        <v>2269</v>
      </c>
      <c r="EC529" s="450" t="e">
        <f>EA529*1.5*DZ529</f>
        <v>#N/A</v>
      </c>
      <c r="ED529" s="450"/>
      <c r="EE529" s="456"/>
      <c r="EF529" s="454" t="s">
        <v>105</v>
      </c>
      <c r="EG529" s="525" t="s">
        <v>503</v>
      </c>
      <c r="EH529" s="455"/>
      <c r="EI529" s="523">
        <f>IF(EH529="Kopman",1.9,1)</f>
        <v>1</v>
      </c>
      <c r="EJ529" s="492">
        <f>VLOOKUP(EG529,$A$563:$F$2022,6,FALSE)</f>
        <v>0</v>
      </c>
      <c r="EK529" s="454" t="s">
        <v>61</v>
      </c>
      <c r="EL529" s="450">
        <f>EJ529*1.5*EI529</f>
        <v>0</v>
      </c>
      <c r="EM529" s="450"/>
      <c r="EN529" s="456"/>
      <c r="EO529" s="454" t="s">
        <v>105</v>
      </c>
      <c r="EP529" s="525" t="s">
        <v>526</v>
      </c>
      <c r="EQ529" s="455"/>
      <c r="ER529" s="523">
        <f>IF(EQ529="Kopman",1.9,1)</f>
        <v>1</v>
      </c>
      <c r="ES529" s="492">
        <f>VLOOKUP(EP529,$A$563:$F$2022,6,FALSE)</f>
        <v>26</v>
      </c>
      <c r="ET529" s="454" t="s">
        <v>61</v>
      </c>
      <c r="EU529" s="450">
        <f>ES529*1.5*ER529</f>
        <v>39</v>
      </c>
      <c r="EV529" s="450"/>
      <c r="EW529" s="456"/>
      <c r="EX529" s="454" t="s">
        <v>105</v>
      </c>
      <c r="EY529" s="506" t="s">
        <v>186</v>
      </c>
      <c r="EZ529" s="455"/>
      <c r="FA529" s="523">
        <f>IF(EZ529="Kopman",1.9,1)</f>
        <v>1</v>
      </c>
      <c r="FB529" s="492" t="e">
        <f>VLOOKUP(EY529,$A$563:$F$2022,6,FALSE)</f>
        <v>#N/A</v>
      </c>
      <c r="FC529" s="454" t="s">
        <v>61</v>
      </c>
      <c r="FD529" s="450" t="e">
        <f>FB529*1.5*FA529</f>
        <v>#N/A</v>
      </c>
      <c r="FE529" s="450"/>
      <c r="FF529" s="456"/>
      <c r="FG529" s="454" t="s">
        <v>105</v>
      </c>
      <c r="FH529" s="525" t="s">
        <v>1099</v>
      </c>
      <c r="FI529" s="455"/>
      <c r="FJ529" s="523">
        <f>IF(FI529="Kopman",1.9,1)</f>
        <v>1</v>
      </c>
      <c r="FK529" s="492">
        <f>VLOOKUP(FH529,$A$563:$F$2022,6,FALSE)</f>
        <v>9</v>
      </c>
      <c r="FL529" s="454" t="s">
        <v>61</v>
      </c>
      <c r="FM529" s="450">
        <f>FK529*1.5*FJ529</f>
        <v>13.5</v>
      </c>
      <c r="FN529" s="450"/>
      <c r="FO529" s="456"/>
      <c r="FP529" s="454" t="s">
        <v>105</v>
      </c>
      <c r="FQ529" s="490" t="s">
        <v>1912</v>
      </c>
      <c r="FR529" s="455"/>
      <c r="FS529" s="523">
        <f>IF(FR529="Kopman",1.9,1)</f>
        <v>1</v>
      </c>
      <c r="FT529" s="492">
        <f>VLOOKUP(FQ529,$A$563:$F$2022,6,FALSE)</f>
        <v>0</v>
      </c>
      <c r="FU529" s="454" t="s">
        <v>61</v>
      </c>
      <c r="FV529" s="450">
        <f>FT529*1.5*FS529</f>
        <v>0</v>
      </c>
      <c r="FW529" s="450"/>
      <c r="FX529" s="456"/>
      <c r="FY529" s="454" t="s">
        <v>105</v>
      </c>
      <c r="FZ529" s="490" t="s">
        <v>503</v>
      </c>
      <c r="GA529" s="455"/>
      <c r="GB529" s="523">
        <f>IF(GA529="Kopman",1.9,1)</f>
        <v>1</v>
      </c>
      <c r="GC529" s="492">
        <f>VLOOKUP(FZ529,$A$563:$F$2022,6,FALSE)</f>
        <v>0</v>
      </c>
      <c r="GD529" s="454" t="s">
        <v>61</v>
      </c>
      <c r="GE529" s="450">
        <f>GC529*1.5*GB529</f>
        <v>0</v>
      </c>
      <c r="GF529" s="450"/>
      <c r="GG529" s="456"/>
      <c r="GH529" s="454" t="s">
        <v>105</v>
      </c>
      <c r="GI529" s="525" t="s">
        <v>503</v>
      </c>
      <c r="GJ529" s="455"/>
      <c r="GK529" s="523">
        <f>IF(GJ529="Kopman",1.9,1)</f>
        <v>1</v>
      </c>
      <c r="GL529" s="492">
        <f>VLOOKUP(GI529,$A$563:$F$2022,6,FALSE)</f>
        <v>0</v>
      </c>
      <c r="GM529" s="454" t="s">
        <v>61</v>
      </c>
      <c r="GN529" s="450">
        <f>GL529*1.5*GK529</f>
        <v>0</v>
      </c>
      <c r="GO529" s="450"/>
      <c r="GP529" s="456"/>
      <c r="GQ529" s="454" t="s">
        <v>105</v>
      </c>
      <c r="GR529" s="525" t="s">
        <v>1942</v>
      </c>
      <c r="GS529" s="455"/>
      <c r="GT529" s="523">
        <f>IF(GS529="Kopman",1.9,1)</f>
        <v>1</v>
      </c>
      <c r="GU529" s="492">
        <f>VLOOKUP(GR529,$A$563:$F$2022,6,FALSE)</f>
        <v>22</v>
      </c>
      <c r="GV529" s="454" t="s">
        <v>61</v>
      </c>
      <c r="GW529" s="450">
        <f>GU529*1.5</f>
        <v>33</v>
      </c>
      <c r="GX529" s="450"/>
      <c r="GY529" s="456"/>
      <c r="GZ529" s="454" t="s">
        <v>105</v>
      </c>
      <c r="HA529" s="490" t="s">
        <v>552</v>
      </c>
      <c r="HB529" s="455"/>
      <c r="HC529" s="523">
        <f>IF(HB529="Kopman",1.9,1)</f>
        <v>1</v>
      </c>
      <c r="HD529" s="492">
        <f>VLOOKUP(HA529,$A$563:$F$2022,6,FALSE)</f>
        <v>4</v>
      </c>
      <c r="HE529" s="454" t="s">
        <v>61</v>
      </c>
      <c r="HF529" s="450">
        <f>HD529*1.5*HC529</f>
        <v>6</v>
      </c>
      <c r="HG529" s="450"/>
      <c r="HH529" s="456"/>
      <c r="HI529" s="454" t="s">
        <v>105</v>
      </c>
      <c r="HJ529" s="525" t="s">
        <v>552</v>
      </c>
      <c r="HK529" s="455"/>
      <c r="HL529" s="523">
        <f>IF(HK529="Kopman",1.9,1)</f>
        <v>1</v>
      </c>
      <c r="HM529" s="492">
        <f>VLOOKUP(HJ529,$A$563:$F$2022,6,FALSE)</f>
        <v>4</v>
      </c>
      <c r="HN529" s="454" t="s">
        <v>61</v>
      </c>
      <c r="HO529" s="450">
        <f>HM529*1.5</f>
        <v>6</v>
      </c>
      <c r="HP529" s="450"/>
      <c r="HQ529" s="456"/>
      <c r="HR529" s="454" t="s">
        <v>105</v>
      </c>
      <c r="HS529" s="490" t="s">
        <v>1912</v>
      </c>
      <c r="HT529" s="455"/>
      <c r="HU529" s="523">
        <f>IF(HT529="Kopman",1.9,1)</f>
        <v>1</v>
      </c>
      <c r="HV529" s="492">
        <f>VLOOKUP(HS529,$A$563:$F$2022,6,FALSE)</f>
        <v>0</v>
      </c>
      <c r="HW529" s="454" t="s">
        <v>61</v>
      </c>
      <c r="HX529" s="450">
        <f>HV529*1.5*HU529</f>
        <v>0</v>
      </c>
      <c r="HY529" s="450"/>
      <c r="HZ529" s="456"/>
      <c r="IA529" s="454" t="s">
        <v>105</v>
      </c>
      <c r="IB529" s="525" t="s">
        <v>1912</v>
      </c>
      <c r="IC529" s="455"/>
      <c r="ID529" s="523">
        <f>IF(IC529="Kopman",1.9,1)</f>
        <v>1</v>
      </c>
      <c r="IE529" s="492">
        <f>VLOOKUP(IB529,$A$563:$F$2022,6,FALSE)</f>
        <v>0</v>
      </c>
      <c r="IF529" s="454" t="s">
        <v>61</v>
      </c>
      <c r="IG529" s="450">
        <f>IE529*1.5</f>
        <v>0</v>
      </c>
      <c r="IH529" s="450"/>
      <c r="II529" s="456"/>
      <c r="IJ529" s="454" t="s">
        <v>105</v>
      </c>
      <c r="IK529" s="525" t="s">
        <v>552</v>
      </c>
      <c r="IL529" s="455"/>
      <c r="IM529" s="523">
        <f>IF(IL529="Kopman",1.9,1)</f>
        <v>1</v>
      </c>
      <c r="IN529" s="492">
        <f>VLOOKUP(IK529,$A$563:$F$2022,6,FALSE)</f>
        <v>4</v>
      </c>
      <c r="IO529" s="454" t="s">
        <v>61</v>
      </c>
      <c r="IP529" s="450">
        <f>IN529*1.5*IM529</f>
        <v>6</v>
      </c>
      <c r="IQ529" s="450"/>
      <c r="IR529" s="456"/>
      <c r="IS529" s="454" t="s">
        <v>105</v>
      </c>
      <c r="IT529" s="525" t="s">
        <v>564</v>
      </c>
      <c r="IU529" s="455"/>
      <c r="IV529" s="523">
        <f>IF(IU529="Kopman",1.9,1)</f>
        <v>1</v>
      </c>
      <c r="IW529" s="492">
        <f>VLOOKUP(IT529,$A$563:$F$2022,6,FALSE)</f>
        <v>10</v>
      </c>
      <c r="IX529" s="454" t="s">
        <v>61</v>
      </c>
      <c r="IY529" s="450">
        <f>IW529*1.5*IV529</f>
        <v>15</v>
      </c>
      <c r="IZ529" s="450"/>
      <c r="JA529" s="456"/>
      <c r="JB529" s="454" t="s">
        <v>105</v>
      </c>
      <c r="JC529" s="525" t="s">
        <v>1451</v>
      </c>
      <c r="JD529" s="455"/>
      <c r="JE529" s="523">
        <f>IF(JD529="Kopman",1.9,1)</f>
        <v>1</v>
      </c>
      <c r="JF529" s="492">
        <f>VLOOKUP(JC529,$A$563:$F$2022,6,FALSE)</f>
        <v>2</v>
      </c>
      <c r="JG529" s="454" t="s">
        <v>61</v>
      </c>
      <c r="JH529" s="450">
        <f>JF529*1.5*JE529</f>
        <v>3</v>
      </c>
      <c r="JI529" s="450"/>
      <c r="JJ529" s="456"/>
      <c r="JK529" s="454" t="s">
        <v>105</v>
      </c>
      <c r="JL529" s="525" t="s">
        <v>503</v>
      </c>
      <c r="JM529" s="455"/>
      <c r="JN529" s="523">
        <f>IF(JM529="Kopman",1.9,1)</f>
        <v>1</v>
      </c>
      <c r="JO529" s="492">
        <f>VLOOKUP(JL529,$A$563:$F$2022,6,FALSE)</f>
        <v>0</v>
      </c>
      <c r="JP529" s="454" t="s">
        <v>61</v>
      </c>
      <c r="JQ529" s="450">
        <f>JO529*1.5*JN529</f>
        <v>0</v>
      </c>
      <c r="JR529" s="450"/>
      <c r="JS529" s="456"/>
      <c r="JT529" s="454" t="s">
        <v>105</v>
      </c>
      <c r="JU529" s="525" t="s">
        <v>1912</v>
      </c>
      <c r="JV529" s="455"/>
      <c r="JW529" s="523">
        <f>IF(JV529="Kopman",1.9,1)</f>
        <v>1</v>
      </c>
      <c r="JX529" s="492">
        <f>VLOOKUP(JU529,$A$563:$F$2022,6,FALSE)</f>
        <v>0</v>
      </c>
      <c r="JY529" s="454" t="s">
        <v>61</v>
      </c>
      <c r="JZ529" s="450">
        <f>JX529*1.5*JW529</f>
        <v>0</v>
      </c>
      <c r="KA529" s="450"/>
      <c r="KB529" s="456"/>
      <c r="KC529" s="454" t="s">
        <v>105</v>
      </c>
      <c r="KD529" s="525" t="s">
        <v>2057</v>
      </c>
      <c r="KE529" s="455"/>
      <c r="KF529" s="523">
        <f>IF(KE529="Kopman",1.9,1)</f>
        <v>1</v>
      </c>
      <c r="KG529" s="492">
        <f>VLOOKUP(KD529,$A$563:$F$2022,6,FALSE)</f>
        <v>0</v>
      </c>
      <c r="KH529" s="454" t="s">
        <v>61</v>
      </c>
      <c r="KI529" s="450">
        <f>KG529*1.5*KF529</f>
        <v>0</v>
      </c>
      <c r="KJ529" s="450"/>
      <c r="KK529" s="456"/>
      <c r="KL529" s="454" t="s">
        <v>105</v>
      </c>
      <c r="KM529" s="525" t="s">
        <v>566</v>
      </c>
      <c r="KN529" s="455"/>
      <c r="KO529" s="523">
        <f>IF(KN529="Kopman",1.9,1)</f>
        <v>1</v>
      </c>
      <c r="KP529" s="492">
        <f>VLOOKUP(KM529,$A$563:$F$2022,6,FALSE)</f>
        <v>0</v>
      </c>
      <c r="KQ529" s="454" t="s">
        <v>61</v>
      </c>
      <c r="KR529" s="450">
        <f>KP529*1.5</f>
        <v>0</v>
      </c>
      <c r="KS529" s="450"/>
      <c r="KT529" s="456"/>
      <c r="KU529" s="454" t="s">
        <v>105</v>
      </c>
      <c r="KV529" s="525" t="s">
        <v>429</v>
      </c>
      <c r="KW529" s="455"/>
      <c r="KX529" s="523">
        <f>IF(KW529="Kopman",1.9,1)</f>
        <v>1</v>
      </c>
      <c r="KY529" s="492">
        <f>VLOOKUP(KV529,$A$563:$F$2022,6,FALSE)</f>
        <v>4</v>
      </c>
      <c r="KZ529" s="454" t="s">
        <v>61</v>
      </c>
      <c r="LA529" s="450">
        <f>KY529*1.5*KX529</f>
        <v>6</v>
      </c>
      <c r="LB529" s="450"/>
      <c r="LC529" s="456"/>
      <c r="LD529" s="454" t="s">
        <v>105</v>
      </c>
      <c r="LE529" s="525" t="s">
        <v>564</v>
      </c>
      <c r="LF529" s="455"/>
      <c r="LG529" s="523">
        <f>IF(LF529="Kopman",1.9,1)</f>
        <v>1</v>
      </c>
      <c r="LH529" s="492">
        <f>VLOOKUP(LE529,$A$563:$F$2022,6,FALSE)</f>
        <v>10</v>
      </c>
      <c r="LI529" s="454" t="s">
        <v>61</v>
      </c>
      <c r="LJ529" s="450">
        <f>LH529*1.5*LG529</f>
        <v>15</v>
      </c>
      <c r="LK529" s="450"/>
      <c r="LL529" s="456"/>
      <c r="LM529" s="454" t="s">
        <v>105</v>
      </c>
      <c r="LN529" s="525" t="s">
        <v>1353</v>
      </c>
      <c r="LO529" s="455"/>
      <c r="LP529" s="523">
        <f>IF(LO529="Kopman",1.9,1)</f>
        <v>1</v>
      </c>
      <c r="LQ529" s="492">
        <f>VLOOKUP(LN529,$A$563:$F$2022,6,FALSE)</f>
        <v>0</v>
      </c>
      <c r="LR529" s="454" t="s">
        <v>61</v>
      </c>
      <c r="LS529" s="450">
        <f>LQ529*1.5*LP529</f>
        <v>0</v>
      </c>
      <c r="LT529" s="450"/>
      <c r="LU529" s="456"/>
      <c r="LV529" s="454" t="s">
        <v>105</v>
      </c>
      <c r="LW529" s="525" t="s">
        <v>556</v>
      </c>
      <c r="LX529" s="455"/>
      <c r="LY529" s="523">
        <f>IF(LX529="Kopman",1.9,1)</f>
        <v>1</v>
      </c>
      <c r="LZ529" s="492">
        <f>VLOOKUP(LW529,$A$563:$F$2022,6,FALSE)</f>
        <v>0</v>
      </c>
      <c r="MA529" s="454" t="s">
        <v>61</v>
      </c>
      <c r="MB529" s="450">
        <f>LZ529*1.5*LY529</f>
        <v>0</v>
      </c>
      <c r="MC529" s="450"/>
      <c r="MD529" s="456"/>
      <c r="ME529" s="454" t="s">
        <v>105</v>
      </c>
      <c r="MF529" s="527" t="s">
        <v>1912</v>
      </c>
      <c r="MG529" s="455"/>
      <c r="MH529" s="523">
        <f>IF(MG529="Kopman",1.9,1)</f>
        <v>1</v>
      </c>
      <c r="MI529" s="492">
        <f>VLOOKUP(MF529,$A$563:$F$2022,6,FALSE)</f>
        <v>0</v>
      </c>
      <c r="MJ529" s="454" t="s">
        <v>61</v>
      </c>
      <c r="MK529" s="450">
        <f>MI529*1.5*MH529</f>
        <v>0</v>
      </c>
      <c r="ML529" s="450"/>
      <c r="MM529" s="456"/>
      <c r="MN529" s="454" t="s">
        <v>105</v>
      </c>
      <c r="MO529" s="525" t="s">
        <v>1099</v>
      </c>
      <c r="MP529" s="455"/>
      <c r="MQ529" s="523">
        <f>IF(MP529="Kopman",1.9,1)</f>
        <v>1</v>
      </c>
      <c r="MR529" s="492">
        <f>VLOOKUP(MO529,$A$563:$F$2022,6,FALSE)</f>
        <v>9</v>
      </c>
      <c r="MS529" s="454" t="s">
        <v>61</v>
      </c>
      <c r="MT529" s="450">
        <f>MR529*1.5*MQ529</f>
        <v>13.5</v>
      </c>
      <c r="MU529" s="450"/>
      <c r="MV529" s="456"/>
      <c r="MW529" s="454" t="s">
        <v>105</v>
      </c>
      <c r="MX529" s="525" t="s">
        <v>429</v>
      </c>
      <c r="MY529" s="455" t="s">
        <v>2268</v>
      </c>
      <c r="MZ529" s="523">
        <f>IF(MY529="Kopman",1.9,1)</f>
        <v>1.9</v>
      </c>
      <c r="NA529" s="492">
        <f>VLOOKUP(MX529,$A$563:$F$2022,6,FALSE)</f>
        <v>4</v>
      </c>
      <c r="NB529" s="454" t="s">
        <v>61</v>
      </c>
      <c r="NC529" s="450">
        <f>NA529*1.5*MZ529</f>
        <v>11.399999999999999</v>
      </c>
      <c r="ND529" s="450"/>
      <c r="NE529" s="456"/>
      <c r="NF529" s="454" t="s">
        <v>105</v>
      </c>
      <c r="NG529" s="525" t="s">
        <v>2313</v>
      </c>
      <c r="NH529" s="455"/>
      <c r="NI529" s="523">
        <f>IF(NH529="Kopman",1.9,1)</f>
        <v>1</v>
      </c>
      <c r="NJ529" s="492">
        <f>VLOOKUP(NG529,$A$563:$F$2022,6,FALSE)</f>
        <v>0</v>
      </c>
      <c r="NK529" s="454" t="s">
        <v>61</v>
      </c>
      <c r="NL529" s="450">
        <f>NJ529*1.5*NI529</f>
        <v>0</v>
      </c>
      <c r="NM529" s="450"/>
      <c r="NN529" s="456"/>
      <c r="NO529" s="454" t="s">
        <v>105</v>
      </c>
      <c r="NP529" s="525" t="s">
        <v>1912</v>
      </c>
      <c r="NQ529" s="455"/>
      <c r="NR529" s="523">
        <f>IF(NQ529="Kopman",1.9,1)</f>
        <v>1</v>
      </c>
      <c r="NS529" s="492">
        <f>VLOOKUP(NP529,$A$563:$F$2022,6,FALSE)</f>
        <v>0</v>
      </c>
      <c r="NT529" s="454" t="s">
        <v>61</v>
      </c>
      <c r="NU529" s="450">
        <f>NS529*1.5*NR529</f>
        <v>0</v>
      </c>
      <c r="NV529" s="450"/>
      <c r="NW529" s="456"/>
      <c r="NX529" s="454" t="s">
        <v>105</v>
      </c>
      <c r="NY529" s="490" t="s">
        <v>2316</v>
      </c>
      <c r="NZ529" s="455"/>
      <c r="OA529" s="455"/>
      <c r="OB529" s="492">
        <f>VLOOKUP(NY529,$A$563:$F$2022,6,FALSE)</f>
        <v>18</v>
      </c>
      <c r="OC529" s="454" t="s">
        <v>61</v>
      </c>
      <c r="OD529" s="450">
        <f>OB529*1.5</f>
        <v>27</v>
      </c>
      <c r="OE529" s="450"/>
      <c r="OF529" s="456"/>
      <c r="OG529" s="454" t="s">
        <v>105</v>
      </c>
      <c r="OH529" s="525" t="s">
        <v>1912</v>
      </c>
      <c r="OI529" s="455"/>
      <c r="OJ529" s="523"/>
      <c r="OK529" s="492">
        <f>VLOOKUP(OH529,$A$563:$F$2022,6,FALSE)</f>
        <v>0</v>
      </c>
      <c r="OL529" s="454" t="s">
        <v>61</v>
      </c>
      <c r="OM529" s="450">
        <f>OK529*1.5*OJ529</f>
        <v>0</v>
      </c>
      <c r="ON529" s="450"/>
      <c r="OO529" s="456"/>
      <c r="OP529" s="454" t="s">
        <v>105</v>
      </c>
      <c r="OQ529" s="490" t="s">
        <v>781</v>
      </c>
      <c r="OR529" s="455"/>
      <c r="OS529" s="523">
        <f>IF(OR529="Kopman",1.9,1)</f>
        <v>1</v>
      </c>
      <c r="OT529" s="492">
        <f>VLOOKUP(OQ529,$A$563:$F$2022,6,FALSE)</f>
        <v>28</v>
      </c>
      <c r="OU529" s="454" t="s">
        <v>61</v>
      </c>
      <c r="OV529" s="450">
        <f>OT529*1.5*OS529</f>
        <v>42</v>
      </c>
      <c r="OW529" s="450"/>
      <c r="OX529" s="456"/>
      <c r="OY529" s="454" t="s">
        <v>105</v>
      </c>
      <c r="OZ529" s="525" t="s">
        <v>781</v>
      </c>
      <c r="PA529" s="455"/>
      <c r="PB529" s="523">
        <f>IF(PA529="Kopman",1.9,1)</f>
        <v>1</v>
      </c>
      <c r="PC529" s="492">
        <f>VLOOKUP(OZ529,$A$563:$F$2022,6,FALSE)</f>
        <v>28</v>
      </c>
      <c r="PD529" s="454" t="s">
        <v>61</v>
      </c>
      <c r="PE529" s="450">
        <f>PC529*1.5*PB529</f>
        <v>42</v>
      </c>
      <c r="PF529" s="450"/>
      <c r="PG529" s="456"/>
      <c r="PH529" s="454" t="s">
        <v>105</v>
      </c>
      <c r="PI529" s="525" t="s">
        <v>552</v>
      </c>
      <c r="PJ529" s="455" t="s">
        <v>2268</v>
      </c>
      <c r="PK529" s="523">
        <f>IF(PJ529="Kopman",1.9,1)</f>
        <v>1.9</v>
      </c>
      <c r="PL529" s="492">
        <f>VLOOKUP(PI529,$A$563:$F$2022,6,FALSE)</f>
        <v>4</v>
      </c>
      <c r="PM529" s="454" t="s">
        <v>61</v>
      </c>
      <c r="PN529" s="450">
        <f>PL529*1.5*PK529</f>
        <v>11.399999999999999</v>
      </c>
      <c r="PO529" s="450"/>
      <c r="PP529" s="456"/>
      <c r="PQ529" s="454" t="s">
        <v>105</v>
      </c>
      <c r="PR529" s="490" t="s">
        <v>552</v>
      </c>
      <c r="PS529" s="455"/>
      <c r="PT529" s="523">
        <f>IF(PS529="Kopman",1.9,1)</f>
        <v>1</v>
      </c>
      <c r="PU529" s="492">
        <f>VLOOKUP(PR529,$A$563:$F$2022,6,FALSE)</f>
        <v>4</v>
      </c>
      <c r="PV529" s="454" t="s">
        <v>61</v>
      </c>
      <c r="PW529" s="450">
        <f>PU529*1.5*PT529</f>
        <v>6</v>
      </c>
      <c r="PX529" s="450"/>
      <c r="PY529" s="456"/>
      <c r="PZ529" s="454" t="s">
        <v>105</v>
      </c>
      <c r="QA529" s="525" t="s">
        <v>552</v>
      </c>
      <c r="QB529" s="455"/>
      <c r="QC529" s="523">
        <f>IF(QB529="Kopman",1.9,1)</f>
        <v>1</v>
      </c>
      <c r="QD529" s="492">
        <f>VLOOKUP(QA529,$A$563:$F$2022,6,FALSE)</f>
        <v>4</v>
      </c>
      <c r="QE529" s="454" t="s">
        <v>61</v>
      </c>
      <c r="QF529" s="450">
        <f>QD529*1.5*QC529</f>
        <v>6</v>
      </c>
      <c r="QG529" s="450"/>
      <c r="QH529" s="456"/>
      <c r="QI529" s="454" t="s">
        <v>105</v>
      </c>
      <c r="QJ529" s="490" t="s">
        <v>1099</v>
      </c>
      <c r="QK529" s="455"/>
      <c r="QL529" s="523">
        <f>IF(QK529="Kopman",1.9,1)</f>
        <v>1</v>
      </c>
      <c r="QM529" s="492">
        <f>VLOOKUP(QJ529,$A$563:$F$2022,6,FALSE)</f>
        <v>9</v>
      </c>
      <c r="QN529" s="454" t="s">
        <v>61</v>
      </c>
      <c r="QO529" s="450">
        <f>QM529*1.5*QL529</f>
        <v>13.5</v>
      </c>
      <c r="QP529" s="450"/>
      <c r="QQ529" s="456"/>
      <c r="QR529" s="454" t="s">
        <v>105</v>
      </c>
      <c r="QS529" s="525" t="s">
        <v>503</v>
      </c>
      <c r="QT529" s="455"/>
      <c r="QU529" s="523">
        <f>IF(QT529="Kopman",1.9,1)</f>
        <v>1</v>
      </c>
      <c r="QV529" s="492">
        <f>VLOOKUP(QS529,$A$563:$F$2022,6,FALSE)</f>
        <v>0</v>
      </c>
      <c r="QW529" s="454" t="s">
        <v>61</v>
      </c>
      <c r="QX529" s="450">
        <f>QV529*1.5*QU529</f>
        <v>0</v>
      </c>
      <c r="QY529" s="450"/>
      <c r="QZ529" s="456"/>
      <c r="RA529" s="454" t="s">
        <v>105</v>
      </c>
      <c r="RB529" s="490" t="s">
        <v>1451</v>
      </c>
      <c r="RC529" s="455"/>
      <c r="RD529" s="523">
        <f>IF(RC529="Kopman",1.9,1)</f>
        <v>1</v>
      </c>
      <c r="RE529" s="492">
        <f>VLOOKUP(RB529,$A$563:$F$2022,6,FALSE)</f>
        <v>2</v>
      </c>
      <c r="RF529" s="454" t="s">
        <v>61</v>
      </c>
      <c r="RG529" s="450">
        <f>RE529*1.5*RD529</f>
        <v>3</v>
      </c>
      <c r="RH529" s="450"/>
      <c r="RI529" s="456"/>
      <c r="RJ529" s="454" t="s">
        <v>105</v>
      </c>
      <c r="RK529" s="506" t="s">
        <v>186</v>
      </c>
      <c r="RL529" s="455"/>
      <c r="RM529" s="455"/>
      <c r="RN529" s="492" t="e">
        <f>VLOOKUP(RK529,$A$563:$F$2022,6,FALSE)</f>
        <v>#N/A</v>
      </c>
      <c r="RO529" s="454" t="s">
        <v>61</v>
      </c>
      <c r="RP529" s="450" t="e">
        <f>RN529*1.5</f>
        <v>#N/A</v>
      </c>
      <c r="RQ529" s="450"/>
      <c r="RR529" s="456"/>
      <c r="RS529" s="454" t="s">
        <v>105</v>
      </c>
      <c r="RT529" s="525" t="s">
        <v>552</v>
      </c>
      <c r="RU529" s="455"/>
      <c r="RV529" s="523">
        <f>IF(RU529="Kopman",1.9,1)</f>
        <v>1</v>
      </c>
      <c r="RW529" s="492">
        <f>VLOOKUP(RT529,$A$563:$F$2022,6,FALSE)</f>
        <v>4</v>
      </c>
      <c r="RX529" s="454" t="s">
        <v>61</v>
      </c>
      <c r="RY529" s="450">
        <f>RW529*1.5*RV529</f>
        <v>6</v>
      </c>
      <c r="RZ529" s="450"/>
      <c r="SA529" s="486"/>
      <c r="SB529" s="454" t="s">
        <v>105</v>
      </c>
      <c r="SC529" s="525" t="s">
        <v>552</v>
      </c>
      <c r="SD529" s="455"/>
      <c r="SE529" s="523">
        <f>IF(SD529="Kopman",1.9,1)</f>
        <v>1</v>
      </c>
      <c r="SF529" s="492">
        <f>VLOOKUP(SC529,$A$563:$F$2022,6,FALSE)</f>
        <v>4</v>
      </c>
      <c r="SG529" s="454" t="s">
        <v>61</v>
      </c>
      <c r="SH529" s="450">
        <f>SF529*1.5*SE529</f>
        <v>6</v>
      </c>
      <c r="SI529" s="450"/>
      <c r="SJ529" s="486"/>
      <c r="SK529" s="454" t="s">
        <v>105</v>
      </c>
      <c r="SL529" s="525" t="s">
        <v>1912</v>
      </c>
      <c r="SM529" s="455"/>
      <c r="SN529" s="523">
        <f>IF(SM529="Kopman",1.9,1)</f>
        <v>1</v>
      </c>
      <c r="SO529" s="492">
        <f>VLOOKUP(SL529,$A$563:$F$2022,6,FALSE)</f>
        <v>0</v>
      </c>
      <c r="SP529" s="454" t="s">
        <v>61</v>
      </c>
      <c r="SQ529" s="450">
        <f>SO529*1.5*SN529</f>
        <v>0</v>
      </c>
      <c r="SR529" s="450"/>
      <c r="SS529" s="486"/>
      <c r="ST529" s="454" t="s">
        <v>105</v>
      </c>
      <c r="SU529" s="525" t="s">
        <v>1451</v>
      </c>
      <c r="SV529" s="455"/>
      <c r="SW529" s="523">
        <f>IF(SV529="Kopman",1.9,1)</f>
        <v>1</v>
      </c>
      <c r="SX529" s="492">
        <f>VLOOKUP(SU529,$A$563:$F$2022,6,FALSE)</f>
        <v>2</v>
      </c>
      <c r="SY529" s="454" t="s">
        <v>61</v>
      </c>
      <c r="SZ529" s="450">
        <f>SX529*1.5*SW529</f>
        <v>3</v>
      </c>
      <c r="TA529" s="450"/>
      <c r="TB529" s="486"/>
      <c r="TC529" s="454" t="s">
        <v>105</v>
      </c>
      <c r="TD529" s="525" t="s">
        <v>429</v>
      </c>
      <c r="TE529" s="455"/>
      <c r="TF529" s="523">
        <f>IF(TE529="Kopman",1.9,1)</f>
        <v>1</v>
      </c>
      <c r="TG529" s="492">
        <f>VLOOKUP(TD529,$A$563:$F$2022,6,FALSE)</f>
        <v>4</v>
      </c>
      <c r="TH529" s="454" t="s">
        <v>61</v>
      </c>
      <c r="TI529" s="450">
        <f>TG529*1.5</f>
        <v>6</v>
      </c>
      <c r="TJ529" s="455"/>
      <c r="TK529" s="486"/>
      <c r="TL529" s="454" t="s">
        <v>105</v>
      </c>
      <c r="TM529" s="525" t="s">
        <v>429</v>
      </c>
      <c r="TN529" s="455"/>
      <c r="TO529" s="523">
        <f>IF(TN529="Kopman",1.9,1)</f>
        <v>1</v>
      </c>
      <c r="TP529" s="492">
        <f>VLOOKUP(TM529,$A$563:$F$2022,6,FALSE)</f>
        <v>4</v>
      </c>
      <c r="TQ529" s="454" t="s">
        <v>61</v>
      </c>
      <c r="TR529" s="450">
        <f>TP529*1.5*TO529</f>
        <v>6</v>
      </c>
      <c r="TS529" s="450"/>
      <c r="TT529" s="486"/>
      <c r="TU529" s="454" t="s">
        <v>105</v>
      </c>
      <c r="TV529" s="506" t="s">
        <v>186</v>
      </c>
      <c r="TW529" s="455"/>
      <c r="TX529" s="523">
        <f>IF(TW529="Kopman",1.9,1)</f>
        <v>1</v>
      </c>
      <c r="TY529" s="492" t="e">
        <f>VLOOKUP(TV529,$A$563:$F$2022,6,FALSE)</f>
        <v>#N/A</v>
      </c>
      <c r="TZ529" s="454" t="s">
        <v>61</v>
      </c>
      <c r="UA529" s="450" t="e">
        <f>TY529*1.5*TX529</f>
        <v>#N/A</v>
      </c>
      <c r="UB529" s="450"/>
      <c r="UC529" s="486"/>
      <c r="UD529" s="454" t="s">
        <v>105</v>
      </c>
      <c r="UE529" s="525" t="s">
        <v>564</v>
      </c>
      <c r="UF529" s="455"/>
      <c r="UG529" s="523">
        <f>IF(UF529="Kopman",1.9,1)</f>
        <v>1</v>
      </c>
      <c r="UH529" s="492">
        <f>VLOOKUP(UE529,$A$563:$F$2022,6,FALSE)</f>
        <v>10</v>
      </c>
      <c r="UI529" s="454" t="s">
        <v>61</v>
      </c>
      <c r="UJ529" s="450">
        <f>UH529*1.5*UG529</f>
        <v>15</v>
      </c>
      <c r="UK529" s="450"/>
      <c r="UL529" s="486"/>
      <c r="UM529" s="454" t="s">
        <v>105</v>
      </c>
      <c r="UN529" s="506" t="s">
        <v>186</v>
      </c>
      <c r="UO529" s="455"/>
      <c r="UP529" s="523">
        <f>IF(UO529="Kopman",1.9,1)</f>
        <v>1</v>
      </c>
      <c r="UQ529" s="492" t="e">
        <f>VLOOKUP(UN529,$A$563:$F$2022,6,FALSE)</f>
        <v>#N/A</v>
      </c>
      <c r="UR529" s="454" t="s">
        <v>61</v>
      </c>
      <c r="US529" s="450" t="e">
        <f>UQ529*1.5*UP529</f>
        <v>#N/A</v>
      </c>
      <c r="UT529" s="450"/>
      <c r="UU529" s="486"/>
      <c r="UV529" s="454" t="s">
        <v>105</v>
      </c>
      <c r="UW529" s="525" t="s">
        <v>429</v>
      </c>
      <c r="UX529" s="455"/>
      <c r="UY529" s="523">
        <f>IF(UX529="Kopman",1.9,1)</f>
        <v>1</v>
      </c>
      <c r="UZ529" s="492">
        <f>VLOOKUP(UW529,$A$563:$F$2022,6,FALSE)</f>
        <v>4</v>
      </c>
      <c r="VA529" s="454" t="s">
        <v>61</v>
      </c>
      <c r="VB529" s="450">
        <f>UZ529*1.5*UY529</f>
        <v>6</v>
      </c>
      <c r="VC529" s="450"/>
      <c r="VD529" s="486"/>
      <c r="VE529" s="454" t="s">
        <v>105</v>
      </c>
      <c r="VF529" s="506" t="s">
        <v>186</v>
      </c>
      <c r="VG529" s="455"/>
      <c r="VH529" s="523">
        <f>IF(VG529="Kopman",1.9,1)</f>
        <v>1</v>
      </c>
      <c r="VI529" s="492" t="e">
        <f>VLOOKUP(VF529,$A$563:$F$2022,6,FALSE)</f>
        <v>#N/A</v>
      </c>
      <c r="VJ529" s="454" t="s">
        <v>61</v>
      </c>
      <c r="VK529" s="450" t="e">
        <f>VI529*1.5*VH529</f>
        <v>#N/A</v>
      </c>
      <c r="VL529" s="450"/>
      <c r="VM529" s="486"/>
      <c r="VN529" s="454" t="s">
        <v>105</v>
      </c>
      <c r="VO529" s="525" t="s">
        <v>552</v>
      </c>
      <c r="VP529" s="455"/>
      <c r="VQ529" s="523">
        <f>IF(VP529="Kopman",1.9,1)</f>
        <v>1</v>
      </c>
      <c r="VR529" s="492">
        <f>VLOOKUP(VO529,$A$563:$F$2022,6,FALSE)</f>
        <v>4</v>
      </c>
      <c r="VS529" s="454" t="s">
        <v>61</v>
      </c>
      <c r="VT529" s="450">
        <f>VR529*1.5*VQ529</f>
        <v>6</v>
      </c>
      <c r="VU529" s="450"/>
      <c r="VV529" s="486"/>
      <c r="VW529" s="454" t="s">
        <v>105</v>
      </c>
      <c r="VX529" s="506" t="s">
        <v>186</v>
      </c>
      <c r="VY529" s="455"/>
      <c r="VZ529" s="455"/>
      <c r="WA529" s="492" t="e">
        <f>VLOOKUP(VX529,$A$563:$F$2022,6,FALSE)</f>
        <v>#N/A</v>
      </c>
      <c r="WB529" s="454" t="s">
        <v>61</v>
      </c>
      <c r="WC529" s="450" t="e">
        <f>WA529*1.5</f>
        <v>#N/A</v>
      </c>
      <c r="WD529" s="455"/>
      <c r="WE529" s="486"/>
      <c r="WF529" s="454" t="s">
        <v>105</v>
      </c>
      <c r="WG529" s="525" t="s">
        <v>552</v>
      </c>
      <c r="WH529" s="455"/>
      <c r="WI529" s="523">
        <f>IF(WH529="Kopman",1.9,1)</f>
        <v>1</v>
      </c>
      <c r="WJ529" s="492">
        <f>VLOOKUP(WG529,$A$563:$F$2022,6,FALSE)</f>
        <v>4</v>
      </c>
      <c r="WK529" s="454" t="s">
        <v>61</v>
      </c>
      <c r="WL529" s="450">
        <f>WJ529*1.5</f>
        <v>6</v>
      </c>
      <c r="WM529" s="455"/>
      <c r="WN529" s="486"/>
      <c r="WO529" s="454" t="s">
        <v>105</v>
      </c>
      <c r="WP529" s="525" t="s">
        <v>552</v>
      </c>
      <c r="WQ529" s="492"/>
      <c r="WR529" s="523">
        <f>IF(WQ529="Kopman",1.9,1)</f>
        <v>1</v>
      </c>
      <c r="WS529" s="492">
        <f>VLOOKUP(WP529,$A$563:$F$2022,6,FALSE)</f>
        <v>4</v>
      </c>
      <c r="WT529" s="454" t="s">
        <v>61</v>
      </c>
      <c r="WU529" s="450">
        <f>WS529*1.5*WR529</f>
        <v>6</v>
      </c>
      <c r="WV529" s="450"/>
      <c r="WW529" s="486"/>
      <c r="WX529" s="454" t="s">
        <v>105</v>
      </c>
      <c r="WY529" s="525" t="s">
        <v>1328</v>
      </c>
      <c r="WZ529" s="455"/>
      <c r="XA529" s="523">
        <f>IF(WZ529="Kopman",1.9,1)</f>
        <v>1</v>
      </c>
      <c r="XB529" s="492">
        <f>VLOOKUP(WY529,$A$563:$F$2022,6,FALSE)</f>
        <v>0</v>
      </c>
      <c r="XC529" s="454" t="s">
        <v>61</v>
      </c>
      <c r="XD529" s="450">
        <f>XB529*1.5</f>
        <v>0</v>
      </c>
      <c r="XE529" s="455"/>
      <c r="XF529" s="486"/>
      <c r="XG529" s="454" t="s">
        <v>105</v>
      </c>
      <c r="XH529" s="506" t="s">
        <v>186</v>
      </c>
      <c r="XI529" s="455"/>
      <c r="XJ529" s="455"/>
      <c r="XK529" s="492" t="e">
        <f>VLOOKUP(XH529,$A$563:$F$2022,6,FALSE)</f>
        <v>#N/A</v>
      </c>
      <c r="XL529" s="454" t="s">
        <v>61</v>
      </c>
      <c r="XM529" s="450" t="e">
        <f>XK529*1.5</f>
        <v>#N/A</v>
      </c>
      <c r="XN529" s="455"/>
      <c r="XO529" s="486"/>
      <c r="XP529" s="454" t="s">
        <v>105</v>
      </c>
      <c r="XQ529" s="525" t="s">
        <v>2313</v>
      </c>
      <c r="XR529" s="455"/>
      <c r="XS529" s="523">
        <f>IF(XR529="Kopman",1.9,1)</f>
        <v>1</v>
      </c>
      <c r="XT529" s="492">
        <f>VLOOKUP(XQ529,$A$563:$F$2022,6,FALSE)</f>
        <v>0</v>
      </c>
      <c r="XU529" s="454" t="s">
        <v>61</v>
      </c>
      <c r="XV529" s="450">
        <f>XT529*1.5*XS529</f>
        <v>0</v>
      </c>
      <c r="XW529" s="450"/>
      <c r="XX529" s="486"/>
      <c r="XY529" s="454" t="s">
        <v>105</v>
      </c>
      <c r="XZ529" s="525" t="s">
        <v>429</v>
      </c>
      <c r="YA529" s="455"/>
      <c r="YB529" s="523">
        <f>IF(YA529="Kopman",1.9,1)</f>
        <v>1</v>
      </c>
      <c r="YC529" s="492">
        <f>VLOOKUP(XZ529,$A$563:$F$2022,6,FALSE)</f>
        <v>4</v>
      </c>
      <c r="YD529" s="454" t="s">
        <v>61</v>
      </c>
      <c r="YE529" s="450">
        <f>YC529*1.5</f>
        <v>6</v>
      </c>
      <c r="YF529" s="455"/>
      <c r="YG529" s="486"/>
      <c r="YH529" s="454" t="s">
        <v>105</v>
      </c>
      <c r="YI529" s="525" t="s">
        <v>564</v>
      </c>
      <c r="YJ529" s="455"/>
      <c r="YK529" s="523">
        <f>IF(YJ529="Kopman",1.9,1)</f>
        <v>1</v>
      </c>
      <c r="YL529" s="492">
        <f>VLOOKUP(YI529,$A$563:$F$2022,6,FALSE)</f>
        <v>10</v>
      </c>
      <c r="YM529" s="454" t="s">
        <v>61</v>
      </c>
      <c r="YN529" s="450">
        <f>YL529*1.5*YK529</f>
        <v>15</v>
      </c>
      <c r="YO529" s="450"/>
      <c r="YP529" s="486"/>
      <c r="YQ529" s="454" t="s">
        <v>105</v>
      </c>
      <c r="YR529" s="506" t="s">
        <v>186</v>
      </c>
      <c r="YS529" s="455"/>
      <c r="YT529" s="455"/>
      <c r="YU529" s="492" t="e">
        <f>VLOOKUP(YR529,$A$563:$F$2022,6,FALSE)</f>
        <v>#N/A</v>
      </c>
      <c r="YV529" s="454" t="s">
        <v>61</v>
      </c>
      <c r="YW529" s="450" t="e">
        <f>YU529*1.5</f>
        <v>#N/A</v>
      </c>
      <c r="YX529" s="455"/>
      <c r="YY529" s="486"/>
      <c r="YZ529" s="454" t="s">
        <v>105</v>
      </c>
      <c r="ZA529" s="506" t="s">
        <v>186</v>
      </c>
      <c r="ZB529" s="455"/>
      <c r="ZC529" s="455"/>
      <c r="ZD529" s="492" t="e">
        <f>VLOOKUP(ZA529,$A$563:$F$2022,6,FALSE)</f>
        <v>#N/A</v>
      </c>
      <c r="ZE529" s="454" t="s">
        <v>61</v>
      </c>
      <c r="ZF529" s="450" t="e">
        <f>ZD529*1.5</f>
        <v>#N/A</v>
      </c>
      <c r="ZG529" s="455"/>
      <c r="ZH529" s="486"/>
      <c r="ZI529" s="454" t="s">
        <v>105</v>
      </c>
      <c r="ZJ529" s="490" t="s">
        <v>684</v>
      </c>
      <c r="ZK529" s="455"/>
      <c r="ZL529" s="455"/>
      <c r="ZM529" s="492">
        <f>VLOOKUP(ZJ529,$A$563:$F$2022,6,FALSE)</f>
        <v>10</v>
      </c>
      <c r="ZN529" s="454" t="s">
        <v>61</v>
      </c>
      <c r="ZO529" s="450">
        <f>ZM529*1.5</f>
        <v>15</v>
      </c>
      <c r="ZP529" s="455"/>
      <c r="ZQ529" s="486"/>
      <c r="ZR529" s="454" t="s">
        <v>105</v>
      </c>
      <c r="ZS529" s="506" t="s">
        <v>186</v>
      </c>
      <c r="ZT529" s="455"/>
      <c r="ZU529" s="523">
        <f>IF(ZT529="Kopman",1.9,1)</f>
        <v>1</v>
      </c>
      <c r="ZV529" s="492" t="e">
        <f>VLOOKUP(ZS529,$A$563:$F$2022,6,FALSE)</f>
        <v>#N/A</v>
      </c>
      <c r="ZW529" s="454" t="s">
        <v>61</v>
      </c>
      <c r="ZX529" s="450" t="e">
        <f>ZV529*1.5*ZU529</f>
        <v>#N/A</v>
      </c>
      <c r="ZY529" s="450"/>
      <c r="ZZ529" s="486"/>
      <c r="AAA529" s="454" t="s">
        <v>105</v>
      </c>
      <c r="AAB529" s="506" t="s">
        <v>186</v>
      </c>
      <c r="AAC529" s="455"/>
      <c r="AAD529" s="523">
        <f>IF(AAC529="Kopman",1.9,1)</f>
        <v>1</v>
      </c>
      <c r="AAE529" s="492" t="e">
        <f>VLOOKUP(AAB529,$A$563:$F$2022,6,FALSE)</f>
        <v>#N/A</v>
      </c>
      <c r="AAF529" s="454" t="s">
        <v>61</v>
      </c>
      <c r="AAG529" s="450" t="e">
        <f>AAE529*1.5*AAD529</f>
        <v>#N/A</v>
      </c>
      <c r="AAH529" s="450"/>
      <c r="AAI529" s="486"/>
      <c r="AAJ529" s="454" t="s">
        <v>105</v>
      </c>
      <c r="AAK529" s="506" t="s">
        <v>186</v>
      </c>
      <c r="AAL529" s="455"/>
      <c r="AAM529" s="523">
        <f>IF(AAL529="Kopman",1.9,1)</f>
        <v>1</v>
      </c>
      <c r="AAN529" s="492" t="e">
        <f>VLOOKUP(AAK529,$A$563:$F$2022,6,FALSE)</f>
        <v>#N/A</v>
      </c>
      <c r="AAO529" s="454" t="s">
        <v>61</v>
      </c>
      <c r="AAP529" s="450" t="e">
        <f>AAN529*1.5*AAM529</f>
        <v>#N/A</v>
      </c>
      <c r="AAQ529" s="450"/>
      <c r="AAR529" s="486"/>
      <c r="AAS529" s="454" t="s">
        <v>105</v>
      </c>
      <c r="AAT529" s="506" t="s">
        <v>186</v>
      </c>
      <c r="AAU529" s="455"/>
      <c r="AAV529" s="523">
        <f>IF(AAU529="Kopman",1.9,1)</f>
        <v>1</v>
      </c>
      <c r="AAW529" s="492" t="e">
        <f>VLOOKUP(AAT529,$A$563:$F$2022,6,FALSE)</f>
        <v>#N/A</v>
      </c>
      <c r="AAX529" s="454" t="s">
        <v>61</v>
      </c>
      <c r="AAY529" s="450" t="e">
        <f>AAW529*1.5*AAV529</f>
        <v>#N/A</v>
      </c>
      <c r="AAZ529" s="450"/>
      <c r="ABA529" s="486"/>
      <c r="ABB529" s="454" t="s">
        <v>105</v>
      </c>
      <c r="ABC529" s="506" t="s">
        <v>186</v>
      </c>
      <c r="ABD529" s="455"/>
      <c r="ABE529" s="523">
        <f>IF(ABD529="Kopman",1.9,1)</f>
        <v>1</v>
      </c>
      <c r="ABF529" s="492" t="e">
        <f>VLOOKUP(ABC529,$A$563:$F$2022,6,FALSE)</f>
        <v>#N/A</v>
      </c>
      <c r="ABG529" s="454" t="s">
        <v>61</v>
      </c>
      <c r="ABH529" s="450" t="e">
        <f>ABF529*1.5*ABE529</f>
        <v>#N/A</v>
      </c>
      <c r="ABI529" s="450"/>
      <c r="ABJ529" s="486"/>
      <c r="ABK529" s="454" t="s">
        <v>105</v>
      </c>
      <c r="ABL529" s="506" t="s">
        <v>186</v>
      </c>
      <c r="ABM529" s="455"/>
      <c r="ABN529" s="523">
        <f>IF(ABM529="Kopman",1.9,1)</f>
        <v>1</v>
      </c>
      <c r="ABO529" s="492" t="e">
        <f>VLOOKUP(ABL529,$A$563:$F$2022,6,FALSE)</f>
        <v>#N/A</v>
      </c>
      <c r="ABP529" s="454" t="s">
        <v>61</v>
      </c>
      <c r="ABQ529" s="450" t="e">
        <f>ABO529*1.5*ABN529</f>
        <v>#N/A</v>
      </c>
      <c r="ABR529" s="450"/>
      <c r="ABS529" s="486"/>
      <c r="ABT529" s="454" t="s">
        <v>105</v>
      </c>
      <c r="ABU529" s="506" t="s">
        <v>186</v>
      </c>
      <c r="ABV529" s="455"/>
      <c r="ABW529" s="523">
        <f>IF(ABV529="Kopman",1.9,1)</f>
        <v>1</v>
      </c>
      <c r="ABX529" s="492" t="e">
        <f>VLOOKUP(ABU529,$A$563:$F$2022,6,FALSE)</f>
        <v>#N/A</v>
      </c>
      <c r="ABY529" s="454" t="s">
        <v>61</v>
      </c>
      <c r="ABZ529" s="450" t="e">
        <f>ABX529*1.5*ABW529</f>
        <v>#N/A</v>
      </c>
      <c r="ACA529" s="450"/>
      <c r="ACB529" s="486"/>
      <c r="ACC529" s="454" t="s">
        <v>105</v>
      </c>
      <c r="ACD529" s="506" t="s">
        <v>186</v>
      </c>
      <c r="ACE529" s="455"/>
      <c r="ACF529" s="523">
        <f>IF(ACE529="Kopman",1.9,1)</f>
        <v>1</v>
      </c>
      <c r="ACG529" s="492" t="e">
        <f>VLOOKUP(ACD529,$A$563:$F$2022,6,FALSE)</f>
        <v>#N/A</v>
      </c>
      <c r="ACH529" s="454" t="s">
        <v>61</v>
      </c>
      <c r="ACI529" s="450" t="e">
        <f>ACG529*1.5*ACF529</f>
        <v>#N/A</v>
      </c>
      <c r="ACJ529" s="450"/>
      <c r="ACK529" s="486"/>
      <c r="ACL529" s="454" t="s">
        <v>105</v>
      </c>
      <c r="ACM529" s="506" t="s">
        <v>186</v>
      </c>
      <c r="ACN529" s="455"/>
      <c r="ACO529" s="523">
        <f>IF(ACN529="Kopman",1.9,1)</f>
        <v>1</v>
      </c>
      <c r="ACP529" s="492" t="e">
        <f>VLOOKUP(ACM529,$A$563:$F$2022,6,FALSE)</f>
        <v>#N/A</v>
      </c>
      <c r="ACQ529" s="454" t="s">
        <v>61</v>
      </c>
      <c r="ACR529" s="450" t="e">
        <f>ACP529*1.5*ACO529</f>
        <v>#N/A</v>
      </c>
      <c r="ACS529" s="450"/>
      <c r="ACT529" s="486"/>
      <c r="ACU529" s="454" t="s">
        <v>105</v>
      </c>
      <c r="ACV529" s="490" t="s">
        <v>926</v>
      </c>
      <c r="ACW529" s="455"/>
      <c r="ACX529" s="523">
        <f>IF(ACW529="Kopman",1.9,1)</f>
        <v>1</v>
      </c>
      <c r="ACY529" s="492">
        <f>VLOOKUP(ACV529,$A$563:$F$2022,6,FALSE)</f>
        <v>5</v>
      </c>
      <c r="ACZ529" s="454" t="s">
        <v>61</v>
      </c>
      <c r="ADA529" s="450">
        <f>ACY529*1.5*ACX529</f>
        <v>7.5</v>
      </c>
      <c r="ADB529" s="450"/>
      <c r="ADC529" s="486"/>
      <c r="ADD529" s="454" t="s">
        <v>105</v>
      </c>
      <c r="ADE529" s="525" t="s">
        <v>781</v>
      </c>
      <c r="ADF529" s="455"/>
      <c r="ADG529" s="523">
        <f>IF(ADF529="Kopman",1.9,1)</f>
        <v>1</v>
      </c>
      <c r="ADH529" s="492">
        <f>VLOOKUP(ADE529,$A$563:$F$2022,6,FALSE)</f>
        <v>28</v>
      </c>
      <c r="ADI529" s="454" t="s">
        <v>61</v>
      </c>
      <c r="ADJ529" s="450">
        <f>ADH529*1.5</f>
        <v>42</v>
      </c>
      <c r="ADK529" s="455"/>
      <c r="ADL529" s="486"/>
      <c r="ADM529" s="454" t="s">
        <v>105</v>
      </c>
      <c r="ADN529" s="525" t="s">
        <v>781</v>
      </c>
      <c r="ADO529" s="455"/>
      <c r="ADP529" s="523">
        <f>IF(ADO529="Kopman",1.9,1)</f>
        <v>1</v>
      </c>
      <c r="ADQ529" s="492">
        <f>VLOOKUP(ADN529,$A$563:$F$2022,6,FALSE)</f>
        <v>28</v>
      </c>
      <c r="ADR529" s="454" t="s">
        <v>61</v>
      </c>
      <c r="ADS529" s="450">
        <f>ADQ529*1.5*ADP529</f>
        <v>42</v>
      </c>
      <c r="ADT529" s="450"/>
      <c r="ADU529" s="486"/>
      <c r="ADV529" s="454" t="s">
        <v>105</v>
      </c>
      <c r="ADW529" s="525" t="s">
        <v>695</v>
      </c>
      <c r="ADX529" s="455"/>
      <c r="ADY529" s="455"/>
      <c r="ADZ529" s="492">
        <f>VLOOKUP(ADW529,$A$563:$F$2022,6,FALSE)</f>
        <v>0</v>
      </c>
      <c r="AEA529" s="454" t="s">
        <v>61</v>
      </c>
      <c r="AEB529" s="450">
        <f>ADZ529*1.5</f>
        <v>0</v>
      </c>
      <c r="AEC529" s="455"/>
      <c r="AED529" s="486"/>
      <c r="AEE529" s="454" t="s">
        <v>105</v>
      </c>
      <c r="AEF529" s="525" t="s">
        <v>429</v>
      </c>
      <c r="AEG529" s="455"/>
      <c r="AEH529" s="523">
        <f>IF(AEG529="Kopman",1.9,1)</f>
        <v>1</v>
      </c>
      <c r="AEI529" s="492">
        <f>VLOOKUP(AEF529,$A$563:$F$2022,6,FALSE)</f>
        <v>4</v>
      </c>
      <c r="AEJ529" s="454" t="s">
        <v>61</v>
      </c>
      <c r="AEK529" s="450">
        <f>AEI529*1.5</f>
        <v>6</v>
      </c>
      <c r="AEL529" s="455"/>
      <c r="AEM529" s="486"/>
      <c r="AEN529" s="454" t="s">
        <v>105</v>
      </c>
      <c r="AEO529" s="525" t="s">
        <v>1417</v>
      </c>
      <c r="AEP529" s="455"/>
      <c r="AEQ529" s="523">
        <f>IF(AEP529="Kopman",1.9,1)</f>
        <v>1</v>
      </c>
      <c r="AER529" s="492">
        <f>VLOOKUP(AEO529,$A$563:$F$2022,6,FALSE)</f>
        <v>0</v>
      </c>
      <c r="AES529" s="454" t="s">
        <v>61</v>
      </c>
      <c r="AET529" s="450">
        <f>AER529*1.5</f>
        <v>0</v>
      </c>
      <c r="AEU529" s="455"/>
      <c r="AEV529" s="486"/>
      <c r="AEW529" s="454" t="s">
        <v>105</v>
      </c>
      <c r="AEX529" s="525" t="s">
        <v>926</v>
      </c>
      <c r="AEY529" s="455"/>
      <c r="AEZ529" s="523">
        <f>IF(AEY529="Kopman",1.9,1)</f>
        <v>1</v>
      </c>
      <c r="AFA529" s="492">
        <f>VLOOKUP(AEX529,$A$563:$F$2022,6,FALSE)</f>
        <v>5</v>
      </c>
      <c r="AFB529" s="454" t="s">
        <v>61</v>
      </c>
      <c r="AFC529" s="450">
        <f>AFA529*1.5*AEZ529</f>
        <v>7.5</v>
      </c>
      <c r="AFD529" s="450"/>
      <c r="AFE529" s="486"/>
      <c r="AFF529" s="454" t="s">
        <v>105</v>
      </c>
      <c r="AFG529" s="525" t="s">
        <v>552</v>
      </c>
      <c r="AFH529" s="455"/>
      <c r="AFI529" s="523">
        <f>IF(AFH529="Kopman",1.9,1)</f>
        <v>1</v>
      </c>
      <c r="AFJ529" s="492">
        <f>VLOOKUP(AFG529,$A$563:$F$2022,6,FALSE)</f>
        <v>4</v>
      </c>
      <c r="AFK529" s="454" t="s">
        <v>61</v>
      </c>
      <c r="AFL529" s="450">
        <f>AFJ529*1.5*AFI529</f>
        <v>6</v>
      </c>
      <c r="AFM529" s="450"/>
      <c r="AFN529" s="486"/>
      <c r="AFO529" s="454" t="s">
        <v>105</v>
      </c>
      <c r="AFP529" s="525" t="s">
        <v>552</v>
      </c>
      <c r="AFQ529" s="455"/>
      <c r="AFR529" s="523">
        <f>IF(AFQ529="Kopman",1.9,1)</f>
        <v>1</v>
      </c>
      <c r="AFS529" s="492">
        <f>VLOOKUP(AFP529,$A$563:$F$2022,6,FALSE)</f>
        <v>4</v>
      </c>
      <c r="AFT529" s="454" t="s">
        <v>61</v>
      </c>
      <c r="AFU529" s="450">
        <f>AFS529*1.5*AFR529</f>
        <v>6</v>
      </c>
      <c r="AFV529" s="450"/>
      <c r="AFW529" s="486"/>
      <c r="AFX529" s="454" t="s">
        <v>105</v>
      </c>
      <c r="AFY529" s="528" t="s">
        <v>503</v>
      </c>
      <c r="AFZ529" s="455"/>
      <c r="AGA529" s="523">
        <f>IF(AFZ529="Kopman",1.9,1)</f>
        <v>1</v>
      </c>
      <c r="AGB529" s="492">
        <f>VLOOKUP(AFY529,$A$563:$F$2022,6,FALSE)</f>
        <v>0</v>
      </c>
      <c r="AGC529" s="454" t="s">
        <v>61</v>
      </c>
      <c r="AGD529" s="450">
        <f>AGB529*1.5*AGA529</f>
        <v>0</v>
      </c>
      <c r="AGE529" s="450"/>
      <c r="AGF529" s="486"/>
      <c r="AGG529" s="454" t="s">
        <v>105</v>
      </c>
      <c r="AGH529" s="525" t="s">
        <v>429</v>
      </c>
      <c r="AGI529" s="455"/>
      <c r="AGJ529" s="523">
        <f>IF(AGI529="Kopman",1.9,1)</f>
        <v>1</v>
      </c>
      <c r="AGK529" s="492">
        <f>VLOOKUP(AGH529,$A$563:$F$2022,6,FALSE)</f>
        <v>4</v>
      </c>
      <c r="AGL529" s="454" t="s">
        <v>61</v>
      </c>
      <c r="AGM529" s="450">
        <f>AGK529*1.5*AGJ529</f>
        <v>6</v>
      </c>
      <c r="AGN529" s="450"/>
      <c r="AGO529" s="486"/>
      <c r="AGP529" s="454" t="s">
        <v>105</v>
      </c>
      <c r="AGQ529" s="525" t="s">
        <v>1451</v>
      </c>
      <c r="AGR529" s="455"/>
      <c r="AGS529" s="523">
        <f>IF(AGR529="Kopman",1.9,1)</f>
        <v>1</v>
      </c>
      <c r="AGT529" s="492">
        <f>VLOOKUP(AGQ529,$A$563:$F$2022,6,FALSE)</f>
        <v>2</v>
      </c>
      <c r="AGU529" s="454" t="s">
        <v>61</v>
      </c>
      <c r="AGV529" s="450">
        <f>AGT529*1.5*AGS529</f>
        <v>3</v>
      </c>
      <c r="AGW529" s="450"/>
      <c r="AGX529" s="486"/>
      <c r="AGY529" s="454" t="s">
        <v>105</v>
      </c>
      <c r="AGZ529" s="527" t="s">
        <v>2313</v>
      </c>
      <c r="AHA529" s="455"/>
      <c r="AHB529" s="523">
        <f>IF(AHA529="Kopman",1.9,1)</f>
        <v>1</v>
      </c>
      <c r="AHC529" s="492">
        <f>VLOOKUP(AGZ529,$A$563:$F$2022,6,FALSE)</f>
        <v>0</v>
      </c>
      <c r="AHD529" s="454" t="s">
        <v>61</v>
      </c>
      <c r="AHE529" s="450">
        <f>AHC529*1.5*AHB529</f>
        <v>0</v>
      </c>
      <c r="AHF529" s="450"/>
      <c r="AHG529" s="486"/>
      <c r="AHH529" s="495"/>
      <c r="AHI529" s="543"/>
      <c r="AHJ529" s="496"/>
      <c r="AHK529" s="533"/>
      <c r="AHL529" s="497"/>
      <c r="AHM529" s="495"/>
      <c r="AHN529" s="481"/>
      <c r="AHO529" s="481"/>
      <c r="AHP529" s="496"/>
      <c r="AHQ529" s="495"/>
      <c r="AHR529" s="512"/>
      <c r="AHS529" s="496"/>
      <c r="AHT529" s="533"/>
      <c r="AHU529" s="497"/>
      <c r="AHV529" s="495"/>
      <c r="AHW529" s="481"/>
      <c r="AHX529" s="481"/>
      <c r="AHY529" s="496"/>
      <c r="AHZ529" s="495"/>
      <c r="AIA529" s="512"/>
      <c r="AIB529" s="496"/>
      <c r="AIC529" s="533"/>
      <c r="AID529" s="497"/>
      <c r="AIE529" s="495"/>
      <c r="AIF529" s="481"/>
      <c r="AIG529" s="481"/>
      <c r="AIH529" s="496"/>
      <c r="AII529" s="263"/>
      <c r="AIJ529" s="432"/>
      <c r="AIK529" s="264"/>
      <c r="AIL529" s="264"/>
      <c r="AIM529" s="265"/>
      <c r="AIN529" s="263"/>
      <c r="AIO529" s="210"/>
      <c r="AIP529" s="264"/>
      <c r="AIQ529" s="264"/>
    </row>
    <row r="530" spans="1:927" s="16" customFormat="1" ht="15">
      <c r="A530" s="454" t="s">
        <v>106</v>
      </c>
      <c r="B530" s="490" t="s">
        <v>1912</v>
      </c>
      <c r="C530" s="455"/>
      <c r="D530" s="492"/>
      <c r="E530" s="492">
        <f>VLOOKUP(B530,$A$563:$F$2022,6,FALSE)</f>
        <v>0</v>
      </c>
      <c r="F530" s="454" t="s">
        <v>63</v>
      </c>
      <c r="G530" s="450">
        <f>E530*1.4</f>
        <v>0</v>
      </c>
      <c r="H530" s="450"/>
      <c r="I530" s="456"/>
      <c r="J530" s="454" t="s">
        <v>106</v>
      </c>
      <c r="K530" s="525" t="s">
        <v>781</v>
      </c>
      <c r="L530" s="455"/>
      <c r="M530" s="492"/>
      <c r="N530" s="492">
        <f>VLOOKUP(K530,$A$563:$F$2022,6,FALSE)</f>
        <v>28</v>
      </c>
      <c r="O530" s="454" t="s">
        <v>63</v>
      </c>
      <c r="P530" s="450">
        <f>N530*1.4</f>
        <v>39.199999999999996</v>
      </c>
      <c r="Q530" s="450"/>
      <c r="R530" s="456"/>
      <c r="S530" s="454" t="s">
        <v>106</v>
      </c>
      <c r="T530" s="525" t="s">
        <v>429</v>
      </c>
      <c r="U530" s="455"/>
      <c r="V530" s="492"/>
      <c r="W530" s="492">
        <f>VLOOKUP(T530,$A$563:$F$2022,6,FALSE)</f>
        <v>4</v>
      </c>
      <c r="X530" s="454" t="s">
        <v>63</v>
      </c>
      <c r="Y530" s="450">
        <f>W530*1.4</f>
        <v>5.6</v>
      </c>
      <c r="Z530" s="450"/>
      <c r="AA530" s="456"/>
      <c r="AB530" s="454" t="s">
        <v>106</v>
      </c>
      <c r="AC530" s="525" t="s">
        <v>503</v>
      </c>
      <c r="AD530" s="455"/>
      <c r="AE530" s="492"/>
      <c r="AF530" s="492">
        <f>VLOOKUP(AC530,$A$563:$F$2022,6,FALSE)</f>
        <v>0</v>
      </c>
      <c r="AG530" s="454" t="s">
        <v>63</v>
      </c>
      <c r="AH530" s="450">
        <f>AF530*1.4</f>
        <v>0</v>
      </c>
      <c r="AI530" s="450"/>
      <c r="AJ530" s="456"/>
      <c r="AK530" s="454" t="s">
        <v>106</v>
      </c>
      <c r="AL530" s="490" t="s">
        <v>1377</v>
      </c>
      <c r="AM530" s="455"/>
      <c r="AN530" s="492"/>
      <c r="AO530" s="492">
        <f>VLOOKUP(AL530,$A$563:$F$2022,6,FALSE)</f>
        <v>23</v>
      </c>
      <c r="AP530" s="454" t="s">
        <v>63</v>
      </c>
      <c r="AQ530" s="450">
        <f>AO530*1.4</f>
        <v>32.199999999999996</v>
      </c>
      <c r="AR530" s="450"/>
      <c r="AS530" s="456"/>
      <c r="AT530" s="454" t="s">
        <v>106</v>
      </c>
      <c r="AU530" s="525" t="s">
        <v>1394</v>
      </c>
      <c r="AV530" s="455"/>
      <c r="AW530" s="492"/>
      <c r="AX530" s="492">
        <f>VLOOKUP(AU530,$A$563:$F$2022,6,FALSE)</f>
        <v>0</v>
      </c>
      <c r="AY530" s="454" t="s">
        <v>63</v>
      </c>
      <c r="AZ530" s="450">
        <f>AX530*1.4</f>
        <v>0</v>
      </c>
      <c r="BA530" s="450"/>
      <c r="BB530" s="456"/>
      <c r="BC530" s="454" t="s">
        <v>106</v>
      </c>
      <c r="BD530" s="525" t="s">
        <v>503</v>
      </c>
      <c r="BE530" s="455"/>
      <c r="BF530" s="492"/>
      <c r="BG530" s="492">
        <f>VLOOKUP(BD530,$A$563:$F$2022,6,FALSE)</f>
        <v>0</v>
      </c>
      <c r="BH530" s="454" t="s">
        <v>63</v>
      </c>
      <c r="BI530" s="450">
        <f>BG530*1.4</f>
        <v>0</v>
      </c>
      <c r="BJ530" s="450"/>
      <c r="BK530" s="456"/>
      <c r="BL530" s="454" t="s">
        <v>106</v>
      </c>
      <c r="BM530" s="525" t="s">
        <v>552</v>
      </c>
      <c r="BN530" s="455"/>
      <c r="BO530" s="492"/>
      <c r="BP530" s="492">
        <f>VLOOKUP(BM530,$A$563:$F$2022,6,FALSE)</f>
        <v>4</v>
      </c>
      <c r="BQ530" s="454" t="s">
        <v>63</v>
      </c>
      <c r="BR530" s="450">
        <f>BP530*1.4</f>
        <v>5.6</v>
      </c>
      <c r="BS530" s="450"/>
      <c r="BT530" s="456"/>
      <c r="BU530" s="454" t="s">
        <v>106</v>
      </c>
      <c r="BV530" s="525" t="s">
        <v>781</v>
      </c>
      <c r="BW530" s="455"/>
      <c r="BX530" s="492"/>
      <c r="BY530" s="492">
        <f>VLOOKUP(BV530,$A$563:$F$2022,6,FALSE)</f>
        <v>28</v>
      </c>
      <c r="BZ530" s="454" t="s">
        <v>63</v>
      </c>
      <c r="CA530" s="450">
        <f>BY530*1.4</f>
        <v>39.199999999999996</v>
      </c>
      <c r="CB530" s="450"/>
      <c r="CC530" s="456"/>
      <c r="CD530" s="454" t="s">
        <v>106</v>
      </c>
      <c r="CE530" s="525" t="s">
        <v>552</v>
      </c>
      <c r="CF530" s="455"/>
      <c r="CG530" s="492"/>
      <c r="CH530" s="492">
        <f>VLOOKUP(CE530,$A$563:$F$2022,6,FALSE)</f>
        <v>4</v>
      </c>
      <c r="CI530" s="454" t="s">
        <v>63</v>
      </c>
      <c r="CJ530" s="450">
        <f>CH530*1.4</f>
        <v>5.6</v>
      </c>
      <c r="CK530" s="450"/>
      <c r="CL530" s="456"/>
      <c r="CM530" s="454" t="s">
        <v>106</v>
      </c>
      <c r="CN530" s="525" t="s">
        <v>503</v>
      </c>
      <c r="CO530" s="455"/>
      <c r="CP530" s="492"/>
      <c r="CQ530" s="492">
        <f>VLOOKUP(CN530,$A$563:$F$2022,6,FALSE)</f>
        <v>0</v>
      </c>
      <c r="CR530" s="454" t="s">
        <v>63</v>
      </c>
      <c r="CS530" s="450">
        <f>CQ530*1.4</f>
        <v>0</v>
      </c>
      <c r="CT530" s="450"/>
      <c r="CU530" s="456"/>
      <c r="CV530" s="454" t="s">
        <v>106</v>
      </c>
      <c r="CW530" s="525" t="s">
        <v>1638</v>
      </c>
      <c r="CX530" s="455"/>
      <c r="CY530" s="492"/>
      <c r="CZ530" s="492">
        <f>VLOOKUP(CW530,$A$563:$F$2022,6,FALSE)</f>
        <v>0</v>
      </c>
      <c r="DA530" s="454" t="s">
        <v>63</v>
      </c>
      <c r="DB530" s="450">
        <f>CZ530*1.4</f>
        <v>0</v>
      </c>
      <c r="DC530" s="450"/>
      <c r="DD530" s="456"/>
      <c r="DE530" s="454" t="s">
        <v>106</v>
      </c>
      <c r="DF530" s="525" t="s">
        <v>781</v>
      </c>
      <c r="DG530" s="455"/>
      <c r="DH530" s="492"/>
      <c r="DI530" s="492">
        <f>VLOOKUP(DF530,$A$563:$F$2022,6,FALSE)</f>
        <v>28</v>
      </c>
      <c r="DJ530" s="454" t="s">
        <v>63</v>
      </c>
      <c r="DK530" s="450">
        <f>DI530*1.4</f>
        <v>39.199999999999996</v>
      </c>
      <c r="DL530" s="450"/>
      <c r="DM530" s="456"/>
      <c r="DN530" s="454" t="s">
        <v>106</v>
      </c>
      <c r="DO530" s="490" t="s">
        <v>1892</v>
      </c>
      <c r="DP530" s="455"/>
      <c r="DQ530" s="492"/>
      <c r="DR530" s="492">
        <f>VLOOKUP(DO530,$A$563:$F$2022,6,FALSE)</f>
        <v>7</v>
      </c>
      <c r="DS530" s="454" t="s">
        <v>63</v>
      </c>
      <c r="DT530" s="450">
        <f>DR530*1.4</f>
        <v>9.7999999999999989</v>
      </c>
      <c r="DU530" s="450"/>
      <c r="DV530" s="456"/>
      <c r="DW530" s="454" t="s">
        <v>106</v>
      </c>
      <c r="DX530" s="506" t="s">
        <v>186</v>
      </c>
      <c r="DY530" s="455"/>
      <c r="DZ530" s="492"/>
      <c r="EA530" s="492" t="e">
        <f>VLOOKUP(DX530,$A$563:$F$2022,6,FALSE)</f>
        <v>#N/A</v>
      </c>
      <c r="EB530" s="454" t="s">
        <v>63</v>
      </c>
      <c r="EC530" s="450" t="e">
        <f>EA530*1.4</f>
        <v>#N/A</v>
      </c>
      <c r="ED530" s="450"/>
      <c r="EE530" s="456"/>
      <c r="EF530" s="454" t="s">
        <v>106</v>
      </c>
      <c r="EG530" s="525" t="s">
        <v>1912</v>
      </c>
      <c r="EH530" s="455"/>
      <c r="EI530" s="492"/>
      <c r="EJ530" s="492">
        <f>VLOOKUP(EG530,$A$563:$F$2022,6,FALSE)</f>
        <v>0</v>
      </c>
      <c r="EK530" s="454" t="s">
        <v>63</v>
      </c>
      <c r="EL530" s="450">
        <f>EJ530*1.4</f>
        <v>0</v>
      </c>
      <c r="EM530" s="450"/>
      <c r="EN530" s="456"/>
      <c r="EO530" s="454" t="s">
        <v>106</v>
      </c>
      <c r="EP530" s="525" t="s">
        <v>552</v>
      </c>
      <c r="EQ530" s="455"/>
      <c r="ER530" s="492"/>
      <c r="ES530" s="492">
        <f>VLOOKUP(EP530,$A$563:$F$2022,6,FALSE)</f>
        <v>4</v>
      </c>
      <c r="ET530" s="454" t="s">
        <v>63</v>
      </c>
      <c r="EU530" s="450">
        <f>ES530*1.4</f>
        <v>5.6</v>
      </c>
      <c r="EV530" s="450"/>
      <c r="EW530" s="456"/>
      <c r="EX530" s="454" t="s">
        <v>106</v>
      </c>
      <c r="EY530" s="506" t="s">
        <v>186</v>
      </c>
      <c r="EZ530" s="455"/>
      <c r="FA530" s="492"/>
      <c r="FB530" s="492" t="e">
        <f>VLOOKUP(EY530,$A$563:$F$2022,6,FALSE)</f>
        <v>#N/A</v>
      </c>
      <c r="FC530" s="454" t="s">
        <v>63</v>
      </c>
      <c r="FD530" s="450" t="e">
        <f>FB530*1.4</f>
        <v>#N/A</v>
      </c>
      <c r="FE530" s="450"/>
      <c r="FF530" s="456"/>
      <c r="FG530" s="454" t="s">
        <v>106</v>
      </c>
      <c r="FH530" s="525" t="s">
        <v>2314</v>
      </c>
      <c r="FI530" s="455"/>
      <c r="FJ530" s="492"/>
      <c r="FK530" s="492">
        <f>VLOOKUP(FH530,$A$563:$F$2022,6,FALSE)</f>
        <v>0</v>
      </c>
      <c r="FL530" s="454" t="s">
        <v>63</v>
      </c>
      <c r="FM530" s="450">
        <f>FK530*1.4</f>
        <v>0</v>
      </c>
      <c r="FN530" s="450"/>
      <c r="FO530" s="456"/>
      <c r="FP530" s="454" t="s">
        <v>106</v>
      </c>
      <c r="FQ530" s="490" t="s">
        <v>552</v>
      </c>
      <c r="FR530" s="455"/>
      <c r="FS530" s="492"/>
      <c r="FT530" s="492">
        <f>VLOOKUP(FQ530,$A$563:$F$2022,6,FALSE)</f>
        <v>4</v>
      </c>
      <c r="FU530" s="454" t="s">
        <v>63</v>
      </c>
      <c r="FV530" s="450">
        <f>FT530*1.4</f>
        <v>5.6</v>
      </c>
      <c r="FW530" s="450"/>
      <c r="FX530" s="456"/>
      <c r="FY530" s="454" t="s">
        <v>106</v>
      </c>
      <c r="FZ530" s="490" t="s">
        <v>564</v>
      </c>
      <c r="GA530" s="455"/>
      <c r="GB530" s="492"/>
      <c r="GC530" s="492">
        <f>VLOOKUP(FZ530,$A$563:$F$2022,6,FALSE)</f>
        <v>10</v>
      </c>
      <c r="GD530" s="454" t="s">
        <v>63</v>
      </c>
      <c r="GE530" s="450">
        <f>GC530*1.4</f>
        <v>14</v>
      </c>
      <c r="GF530" s="450"/>
      <c r="GG530" s="456"/>
      <c r="GH530" s="454" t="s">
        <v>106</v>
      </c>
      <c r="GI530" s="525" t="s">
        <v>781</v>
      </c>
      <c r="GJ530" s="455"/>
      <c r="GK530" s="492"/>
      <c r="GL530" s="492">
        <f>VLOOKUP(GI530,$A$563:$F$2022,6,FALSE)</f>
        <v>28</v>
      </c>
      <c r="GM530" s="454" t="s">
        <v>63</v>
      </c>
      <c r="GN530" s="450">
        <f>GL530*1.4</f>
        <v>39.199999999999996</v>
      </c>
      <c r="GO530" s="450"/>
      <c r="GP530" s="456"/>
      <c r="GQ530" s="454" t="s">
        <v>106</v>
      </c>
      <c r="GR530" s="525" t="s">
        <v>781</v>
      </c>
      <c r="GS530" s="455"/>
      <c r="GT530" s="492"/>
      <c r="GU530" s="492">
        <f>VLOOKUP(GR530,$A$563:$F$2022,6,FALSE)</f>
        <v>28</v>
      </c>
      <c r="GV530" s="454" t="s">
        <v>63</v>
      </c>
      <c r="GW530" s="450">
        <f>GU530*1.4</f>
        <v>39.199999999999996</v>
      </c>
      <c r="GX530" s="450"/>
      <c r="GY530" s="456"/>
      <c r="GZ530" s="454" t="s">
        <v>106</v>
      </c>
      <c r="HA530" s="490" t="s">
        <v>781</v>
      </c>
      <c r="HB530" s="455"/>
      <c r="HC530" s="492"/>
      <c r="HD530" s="492">
        <f>VLOOKUP(HA530,$A$563:$F$2022,6,FALSE)</f>
        <v>28</v>
      </c>
      <c r="HE530" s="454" t="s">
        <v>63</v>
      </c>
      <c r="HF530" s="450">
        <f>HD530*1.4</f>
        <v>39.199999999999996</v>
      </c>
      <c r="HG530" s="450"/>
      <c r="HH530" s="456"/>
      <c r="HI530" s="454" t="s">
        <v>106</v>
      </c>
      <c r="HJ530" s="525" t="s">
        <v>1483</v>
      </c>
      <c r="HK530" s="455"/>
      <c r="HL530" s="492"/>
      <c r="HM530" s="492">
        <f>VLOOKUP(HJ530,$A$563:$F$2022,6,FALSE)</f>
        <v>0</v>
      </c>
      <c r="HN530" s="454" t="s">
        <v>63</v>
      </c>
      <c r="HO530" s="450">
        <f>HM530*1.4</f>
        <v>0</v>
      </c>
      <c r="HP530" s="450"/>
      <c r="HQ530" s="456"/>
      <c r="HR530" s="454" t="s">
        <v>106</v>
      </c>
      <c r="HS530" s="490" t="s">
        <v>1483</v>
      </c>
      <c r="HT530" s="455"/>
      <c r="HU530" s="492"/>
      <c r="HV530" s="492">
        <f>VLOOKUP(HS530,$A$563:$F$2022,6,FALSE)</f>
        <v>0</v>
      </c>
      <c r="HW530" s="454" t="s">
        <v>63</v>
      </c>
      <c r="HX530" s="450">
        <f>HV530*1.4</f>
        <v>0</v>
      </c>
      <c r="HY530" s="450"/>
      <c r="HZ530" s="456"/>
      <c r="IA530" s="454" t="s">
        <v>106</v>
      </c>
      <c r="IB530" s="525" t="s">
        <v>552</v>
      </c>
      <c r="IC530" s="455"/>
      <c r="ID530" s="492"/>
      <c r="IE530" s="492">
        <f>VLOOKUP(IB530,$A$563:$F$2022,6,FALSE)</f>
        <v>4</v>
      </c>
      <c r="IF530" s="454" t="s">
        <v>63</v>
      </c>
      <c r="IG530" s="450">
        <f>IE530*1.4</f>
        <v>5.6</v>
      </c>
      <c r="IH530" s="450"/>
      <c r="II530" s="456"/>
      <c r="IJ530" s="454" t="s">
        <v>106</v>
      </c>
      <c r="IK530" s="525" t="s">
        <v>781</v>
      </c>
      <c r="IL530" s="455"/>
      <c r="IM530" s="492"/>
      <c r="IN530" s="492">
        <f>VLOOKUP(IK530,$A$563:$F$2022,6,FALSE)</f>
        <v>28</v>
      </c>
      <c r="IO530" s="454" t="s">
        <v>63</v>
      </c>
      <c r="IP530" s="450">
        <f>IN530*1.4</f>
        <v>39.199999999999996</v>
      </c>
      <c r="IQ530" s="450"/>
      <c r="IR530" s="456"/>
      <c r="IS530" s="454" t="s">
        <v>106</v>
      </c>
      <c r="IT530" s="525" t="s">
        <v>507</v>
      </c>
      <c r="IU530" s="455"/>
      <c r="IV530" s="492"/>
      <c r="IW530" s="492">
        <f>VLOOKUP(IT530,$A$563:$F$2022,6,FALSE)</f>
        <v>0</v>
      </c>
      <c r="IX530" s="454" t="s">
        <v>63</v>
      </c>
      <c r="IY530" s="450">
        <f>IW530*1.4</f>
        <v>0</v>
      </c>
      <c r="IZ530" s="450"/>
      <c r="JA530" s="456"/>
      <c r="JB530" s="454" t="s">
        <v>106</v>
      </c>
      <c r="JC530" s="525" t="s">
        <v>1912</v>
      </c>
      <c r="JD530" s="455"/>
      <c r="JE530" s="492"/>
      <c r="JF530" s="492">
        <f>VLOOKUP(JC530,$A$563:$F$2022,6,FALSE)</f>
        <v>0</v>
      </c>
      <c r="JG530" s="454" t="s">
        <v>63</v>
      </c>
      <c r="JH530" s="450">
        <f>JF530*1.4</f>
        <v>0</v>
      </c>
      <c r="JI530" s="450"/>
      <c r="JJ530" s="456"/>
      <c r="JK530" s="454" t="s">
        <v>106</v>
      </c>
      <c r="JL530" s="525" t="s">
        <v>781</v>
      </c>
      <c r="JM530" s="455"/>
      <c r="JN530" s="492"/>
      <c r="JO530" s="492">
        <f>VLOOKUP(JL530,$A$563:$F$2022,6,FALSE)</f>
        <v>28</v>
      </c>
      <c r="JP530" s="454" t="s">
        <v>63</v>
      </c>
      <c r="JQ530" s="450">
        <f>JO530*1.4</f>
        <v>39.199999999999996</v>
      </c>
      <c r="JR530" s="450"/>
      <c r="JS530" s="456"/>
      <c r="JT530" s="454" t="s">
        <v>106</v>
      </c>
      <c r="JU530" s="525" t="s">
        <v>552</v>
      </c>
      <c r="JV530" s="455"/>
      <c r="JW530" s="492"/>
      <c r="JX530" s="492">
        <f>VLOOKUP(JU530,$A$563:$F$2022,6,FALSE)</f>
        <v>4</v>
      </c>
      <c r="JY530" s="454" t="s">
        <v>63</v>
      </c>
      <c r="JZ530" s="450">
        <f>JX530*1.4</f>
        <v>5.6</v>
      </c>
      <c r="KA530" s="450"/>
      <c r="KB530" s="456"/>
      <c r="KC530" s="454" t="s">
        <v>106</v>
      </c>
      <c r="KD530" s="525" t="s">
        <v>756</v>
      </c>
      <c r="KE530" s="455"/>
      <c r="KF530" s="492"/>
      <c r="KG530" s="492">
        <f>VLOOKUP(KD530,$A$563:$F$2022,6,FALSE)</f>
        <v>0</v>
      </c>
      <c r="KH530" s="454" t="s">
        <v>63</v>
      </c>
      <c r="KI530" s="450">
        <f>KG530*1.4</f>
        <v>0</v>
      </c>
      <c r="KJ530" s="450"/>
      <c r="KK530" s="456"/>
      <c r="KL530" s="454" t="s">
        <v>106</v>
      </c>
      <c r="KM530" s="525" t="s">
        <v>466</v>
      </c>
      <c r="KN530" s="455"/>
      <c r="KO530" s="492"/>
      <c r="KP530" s="492">
        <f>VLOOKUP(KM530,$A$563:$F$2022,6,FALSE)</f>
        <v>0</v>
      </c>
      <c r="KQ530" s="454" t="s">
        <v>63</v>
      </c>
      <c r="KR530" s="450">
        <f>KP530*1.4</f>
        <v>0</v>
      </c>
      <c r="KS530" s="450"/>
      <c r="KT530" s="456"/>
      <c r="KU530" s="454" t="s">
        <v>106</v>
      </c>
      <c r="KV530" s="525" t="s">
        <v>552</v>
      </c>
      <c r="KW530" s="455"/>
      <c r="KX530" s="492"/>
      <c r="KY530" s="492">
        <f>VLOOKUP(KV530,$A$563:$F$2022,6,FALSE)</f>
        <v>4</v>
      </c>
      <c r="KZ530" s="454" t="s">
        <v>63</v>
      </c>
      <c r="LA530" s="450">
        <f>KY530*1.4</f>
        <v>5.6</v>
      </c>
      <c r="LB530" s="450"/>
      <c r="LC530" s="456"/>
      <c r="LD530" s="454" t="s">
        <v>106</v>
      </c>
      <c r="LE530" s="525" t="s">
        <v>1912</v>
      </c>
      <c r="LF530" s="455"/>
      <c r="LG530" s="492"/>
      <c r="LH530" s="492">
        <f>VLOOKUP(LE530,$A$563:$F$2022,6,FALSE)</f>
        <v>0</v>
      </c>
      <c r="LI530" s="454" t="s">
        <v>63</v>
      </c>
      <c r="LJ530" s="450">
        <f>LH530*1.4</f>
        <v>0</v>
      </c>
      <c r="LK530" s="450"/>
      <c r="LL530" s="456"/>
      <c r="LM530" s="454" t="s">
        <v>106</v>
      </c>
      <c r="LN530" s="525" t="s">
        <v>1377</v>
      </c>
      <c r="LO530" s="455"/>
      <c r="LP530" s="492"/>
      <c r="LQ530" s="492">
        <f>VLOOKUP(LN530,$A$563:$F$2022,6,FALSE)</f>
        <v>23</v>
      </c>
      <c r="LR530" s="454" t="s">
        <v>63</v>
      </c>
      <c r="LS530" s="450">
        <f>LQ530*1.4</f>
        <v>32.199999999999996</v>
      </c>
      <c r="LT530" s="450"/>
      <c r="LU530" s="456"/>
      <c r="LV530" s="454" t="s">
        <v>106</v>
      </c>
      <c r="LW530" s="525" t="s">
        <v>440</v>
      </c>
      <c r="LX530" s="455"/>
      <c r="LY530" s="492"/>
      <c r="LZ530" s="492">
        <f>VLOOKUP(LW530,$A$563:$F$2022,6,FALSE)</f>
        <v>0</v>
      </c>
      <c r="MA530" s="454" t="s">
        <v>63</v>
      </c>
      <c r="MB530" s="450">
        <f>LZ530*1.4</f>
        <v>0</v>
      </c>
      <c r="MC530" s="450"/>
      <c r="MD530" s="456"/>
      <c r="ME530" s="454" t="s">
        <v>106</v>
      </c>
      <c r="MF530" s="527" t="s">
        <v>552</v>
      </c>
      <c r="MG530" s="455"/>
      <c r="MH530" s="492"/>
      <c r="MI530" s="492">
        <f>VLOOKUP(MF530,$A$563:$F$2022,6,FALSE)</f>
        <v>4</v>
      </c>
      <c r="MJ530" s="454" t="s">
        <v>63</v>
      </c>
      <c r="MK530" s="450">
        <f>MI530*1.4</f>
        <v>5.6</v>
      </c>
      <c r="ML530" s="450"/>
      <c r="MM530" s="456"/>
      <c r="MN530" s="454" t="s">
        <v>106</v>
      </c>
      <c r="MO530" s="525" t="s">
        <v>1127</v>
      </c>
      <c r="MP530" s="455"/>
      <c r="MQ530" s="492"/>
      <c r="MR530" s="492">
        <f>VLOOKUP(MO530,$A$563:$F$2022,6,FALSE)</f>
        <v>11</v>
      </c>
      <c r="MS530" s="454" t="s">
        <v>63</v>
      </c>
      <c r="MT530" s="450">
        <f>MR530*1.4</f>
        <v>15.399999999999999</v>
      </c>
      <c r="MU530" s="450"/>
      <c r="MV530" s="456"/>
      <c r="MW530" s="454" t="s">
        <v>106</v>
      </c>
      <c r="MX530" s="525" t="s">
        <v>552</v>
      </c>
      <c r="MY530" s="455"/>
      <c r="MZ530" s="492"/>
      <c r="NA530" s="492">
        <f>VLOOKUP(MX530,$A$563:$F$2022,6,FALSE)</f>
        <v>4</v>
      </c>
      <c r="NB530" s="454" t="s">
        <v>63</v>
      </c>
      <c r="NC530" s="450">
        <f>NA530*1.4</f>
        <v>5.6</v>
      </c>
      <c r="ND530" s="450"/>
      <c r="NE530" s="456"/>
      <c r="NF530" s="454" t="s">
        <v>106</v>
      </c>
      <c r="NG530" s="525" t="s">
        <v>526</v>
      </c>
      <c r="NH530" s="455"/>
      <c r="NI530" s="492"/>
      <c r="NJ530" s="492">
        <f>VLOOKUP(NG530,$A$563:$F$2022,6,FALSE)</f>
        <v>26</v>
      </c>
      <c r="NK530" s="454" t="s">
        <v>63</v>
      </c>
      <c r="NL530" s="450">
        <f>NJ530*1.4</f>
        <v>36.4</v>
      </c>
      <c r="NM530" s="450"/>
      <c r="NN530" s="456"/>
      <c r="NO530" s="454" t="s">
        <v>106</v>
      </c>
      <c r="NP530" s="525" t="s">
        <v>498</v>
      </c>
      <c r="NQ530" s="455"/>
      <c r="NR530" s="492"/>
      <c r="NS530" s="492">
        <f>VLOOKUP(NP530,$A$563:$F$2022,6,FALSE)</f>
        <v>0</v>
      </c>
      <c r="NT530" s="454" t="s">
        <v>63</v>
      </c>
      <c r="NU530" s="450">
        <f>NS530*1.4</f>
        <v>0</v>
      </c>
      <c r="NV530" s="450"/>
      <c r="NW530" s="456"/>
      <c r="NX530" s="454" t="s">
        <v>106</v>
      </c>
      <c r="NY530" s="490" t="s">
        <v>661</v>
      </c>
      <c r="NZ530" s="455"/>
      <c r="OA530" s="455"/>
      <c r="OB530" s="492">
        <f>VLOOKUP(NY530,$A$563:$F$2022,6,FALSE)</f>
        <v>0</v>
      </c>
      <c r="OC530" s="454" t="s">
        <v>63</v>
      </c>
      <c r="OD530" s="450">
        <f>OB530*1.4</f>
        <v>0</v>
      </c>
      <c r="OE530" s="450"/>
      <c r="OF530" s="456"/>
      <c r="OG530" s="454" t="s">
        <v>106</v>
      </c>
      <c r="OH530" s="525" t="s">
        <v>1127</v>
      </c>
      <c r="OI530" s="455"/>
      <c r="OJ530" s="492"/>
      <c r="OK530" s="492">
        <f>VLOOKUP(OH530,$A$563:$F$2022,6,FALSE)</f>
        <v>11</v>
      </c>
      <c r="OL530" s="454" t="s">
        <v>63</v>
      </c>
      <c r="OM530" s="450">
        <f>OK530*1.4</f>
        <v>15.399999999999999</v>
      </c>
      <c r="ON530" s="450"/>
      <c r="OO530" s="456"/>
      <c r="OP530" s="454" t="s">
        <v>106</v>
      </c>
      <c r="OQ530" s="490" t="s">
        <v>552</v>
      </c>
      <c r="OR530" s="455"/>
      <c r="OS530" s="492"/>
      <c r="OT530" s="492">
        <f>VLOOKUP(OQ530,$A$563:$F$2022,6,FALSE)</f>
        <v>4</v>
      </c>
      <c r="OU530" s="454" t="s">
        <v>63</v>
      </c>
      <c r="OV530" s="450">
        <f>OT530*1.4</f>
        <v>5.6</v>
      </c>
      <c r="OW530" s="450"/>
      <c r="OX530" s="456"/>
      <c r="OY530" s="454" t="s">
        <v>106</v>
      </c>
      <c r="OZ530" s="525" t="s">
        <v>526</v>
      </c>
      <c r="PA530" s="455"/>
      <c r="PB530" s="492"/>
      <c r="PC530" s="492">
        <f>VLOOKUP(OZ530,$A$563:$F$2022,6,FALSE)</f>
        <v>26</v>
      </c>
      <c r="PD530" s="454" t="s">
        <v>63</v>
      </c>
      <c r="PE530" s="450">
        <f>PC530*1.4</f>
        <v>36.4</v>
      </c>
      <c r="PF530" s="450"/>
      <c r="PG530" s="456"/>
      <c r="PH530" s="454" t="s">
        <v>106</v>
      </c>
      <c r="PI530" s="525" t="s">
        <v>429</v>
      </c>
      <c r="PJ530" s="455"/>
      <c r="PK530" s="492"/>
      <c r="PL530" s="492">
        <f>VLOOKUP(PI530,$A$563:$F$2022,6,FALSE)</f>
        <v>4</v>
      </c>
      <c r="PM530" s="454" t="s">
        <v>63</v>
      </c>
      <c r="PN530" s="450">
        <f>PL530*1.4</f>
        <v>5.6</v>
      </c>
      <c r="PO530" s="450"/>
      <c r="PP530" s="456"/>
      <c r="PQ530" s="454" t="s">
        <v>106</v>
      </c>
      <c r="PR530" s="490" t="s">
        <v>429</v>
      </c>
      <c r="PS530" s="455"/>
      <c r="PT530" s="492"/>
      <c r="PU530" s="492">
        <f>VLOOKUP(PR530,$A$563:$F$2022,6,FALSE)</f>
        <v>4</v>
      </c>
      <c r="PV530" s="454" t="s">
        <v>63</v>
      </c>
      <c r="PW530" s="450">
        <f>PU530*1.4</f>
        <v>5.6</v>
      </c>
      <c r="PX530" s="450"/>
      <c r="PY530" s="456"/>
      <c r="PZ530" s="454" t="s">
        <v>106</v>
      </c>
      <c r="QA530" s="525" t="s">
        <v>503</v>
      </c>
      <c r="QB530" s="455"/>
      <c r="QC530" s="492"/>
      <c r="QD530" s="492">
        <f>VLOOKUP(QA530,$A$563:$F$2022,6,FALSE)</f>
        <v>0</v>
      </c>
      <c r="QE530" s="454" t="s">
        <v>63</v>
      </c>
      <c r="QF530" s="450">
        <f>QD530*1.4</f>
        <v>0</v>
      </c>
      <c r="QG530" s="450"/>
      <c r="QH530" s="456"/>
      <c r="QI530" s="454" t="s">
        <v>106</v>
      </c>
      <c r="QJ530" s="490" t="s">
        <v>629</v>
      </c>
      <c r="QK530" s="455"/>
      <c r="QL530" s="492"/>
      <c r="QM530" s="492">
        <f>VLOOKUP(QJ530,$A$563:$F$2022,6,FALSE)</f>
        <v>0</v>
      </c>
      <c r="QN530" s="454" t="s">
        <v>63</v>
      </c>
      <c r="QO530" s="450">
        <f>QM530*1.4</f>
        <v>0</v>
      </c>
      <c r="QP530" s="450"/>
      <c r="QQ530" s="456"/>
      <c r="QR530" s="454" t="s">
        <v>106</v>
      </c>
      <c r="QS530" s="525" t="s">
        <v>1942</v>
      </c>
      <c r="QT530" s="455"/>
      <c r="QU530" s="492"/>
      <c r="QV530" s="492">
        <f>VLOOKUP(QS530,$A$563:$F$2022,6,FALSE)</f>
        <v>22</v>
      </c>
      <c r="QW530" s="454" t="s">
        <v>63</v>
      </c>
      <c r="QX530" s="450">
        <f>QV530*1.4</f>
        <v>30.799999999999997</v>
      </c>
      <c r="QY530" s="450"/>
      <c r="QZ530" s="456"/>
      <c r="RA530" s="454" t="s">
        <v>106</v>
      </c>
      <c r="RB530" s="490" t="s">
        <v>1483</v>
      </c>
      <c r="RC530" s="455"/>
      <c r="RD530" s="492"/>
      <c r="RE530" s="492">
        <f>VLOOKUP(RB530,$A$563:$F$2022,6,FALSE)</f>
        <v>0</v>
      </c>
      <c r="RF530" s="454" t="s">
        <v>63</v>
      </c>
      <c r="RG530" s="450">
        <f>RE530*1.4</f>
        <v>0</v>
      </c>
      <c r="RH530" s="450"/>
      <c r="RI530" s="456"/>
      <c r="RJ530" s="454" t="s">
        <v>106</v>
      </c>
      <c r="RK530" s="506" t="s">
        <v>186</v>
      </c>
      <c r="RL530" s="455"/>
      <c r="RM530" s="455"/>
      <c r="RN530" s="492" t="e">
        <f>VLOOKUP(RK530,$A$563:$F$2022,6,FALSE)</f>
        <v>#N/A</v>
      </c>
      <c r="RO530" s="454" t="s">
        <v>63</v>
      </c>
      <c r="RP530" s="450" t="e">
        <f>RN530*1.4</f>
        <v>#N/A</v>
      </c>
      <c r="RQ530" s="450"/>
      <c r="RR530" s="456"/>
      <c r="RS530" s="454" t="s">
        <v>106</v>
      </c>
      <c r="RT530" s="525" t="s">
        <v>781</v>
      </c>
      <c r="RU530" s="455"/>
      <c r="RV530" s="492"/>
      <c r="RW530" s="492">
        <f>VLOOKUP(RT530,$A$563:$F$2022,6,FALSE)</f>
        <v>28</v>
      </c>
      <c r="RX530" s="454" t="s">
        <v>63</v>
      </c>
      <c r="RY530" s="450">
        <f>RW530*1.4</f>
        <v>39.199999999999996</v>
      </c>
      <c r="RZ530" s="450"/>
      <c r="SA530" s="486"/>
      <c r="SB530" s="454" t="s">
        <v>106</v>
      </c>
      <c r="SC530" s="525" t="s">
        <v>429</v>
      </c>
      <c r="SD530" s="455"/>
      <c r="SE530" s="492"/>
      <c r="SF530" s="492">
        <f>VLOOKUP(SC530,$A$563:$F$2022,6,FALSE)</f>
        <v>4</v>
      </c>
      <c r="SG530" s="454" t="s">
        <v>63</v>
      </c>
      <c r="SH530" s="450">
        <f>SF530*1.4</f>
        <v>5.6</v>
      </c>
      <c r="SI530" s="450"/>
      <c r="SJ530" s="486"/>
      <c r="SK530" s="454" t="s">
        <v>106</v>
      </c>
      <c r="SL530" s="525" t="s">
        <v>526</v>
      </c>
      <c r="SM530" s="455"/>
      <c r="SN530" s="492"/>
      <c r="SO530" s="492">
        <f>VLOOKUP(SL530,$A$563:$F$2022,6,FALSE)</f>
        <v>26</v>
      </c>
      <c r="SP530" s="454" t="s">
        <v>63</v>
      </c>
      <c r="SQ530" s="450">
        <f>SO530*1.4</f>
        <v>36.4</v>
      </c>
      <c r="SR530" s="450"/>
      <c r="SS530" s="486"/>
      <c r="ST530" s="454" t="s">
        <v>106</v>
      </c>
      <c r="SU530" s="525" t="s">
        <v>503</v>
      </c>
      <c r="SV530" s="455"/>
      <c r="SW530" s="492"/>
      <c r="SX530" s="492">
        <f>VLOOKUP(SU530,$A$563:$F$2022,6,FALSE)</f>
        <v>0</v>
      </c>
      <c r="SY530" s="454" t="s">
        <v>63</v>
      </c>
      <c r="SZ530" s="450">
        <f>SX530*1.4</f>
        <v>0</v>
      </c>
      <c r="TA530" s="450"/>
      <c r="TB530" s="486"/>
      <c r="TC530" s="454" t="s">
        <v>106</v>
      </c>
      <c r="TD530" s="525" t="s">
        <v>597</v>
      </c>
      <c r="TE530" s="455"/>
      <c r="TF530" s="492"/>
      <c r="TG530" s="492">
        <f>VLOOKUP(TD530,$A$563:$F$2022,6,FALSE)</f>
        <v>0</v>
      </c>
      <c r="TH530" s="454" t="s">
        <v>63</v>
      </c>
      <c r="TI530" s="450">
        <f>TG530*1.4</f>
        <v>0</v>
      </c>
      <c r="TJ530" s="455"/>
      <c r="TK530" s="486"/>
      <c r="TL530" s="454" t="s">
        <v>106</v>
      </c>
      <c r="TM530" s="525" t="s">
        <v>932</v>
      </c>
      <c r="TN530" s="455"/>
      <c r="TO530" s="492"/>
      <c r="TP530" s="492">
        <f>VLOOKUP(TM530,$A$563:$F$2022,6,FALSE)</f>
        <v>0</v>
      </c>
      <c r="TQ530" s="454" t="s">
        <v>63</v>
      </c>
      <c r="TR530" s="450">
        <f>TP530*1.4</f>
        <v>0</v>
      </c>
      <c r="TS530" s="450"/>
      <c r="TT530" s="486"/>
      <c r="TU530" s="454" t="s">
        <v>106</v>
      </c>
      <c r="TV530" s="506" t="s">
        <v>186</v>
      </c>
      <c r="TW530" s="455"/>
      <c r="TX530" s="492"/>
      <c r="TY530" s="492" t="e">
        <f>VLOOKUP(TV530,$A$563:$F$2022,6,FALSE)</f>
        <v>#N/A</v>
      </c>
      <c r="TZ530" s="454" t="s">
        <v>63</v>
      </c>
      <c r="UA530" s="450" t="e">
        <f>TY530*1.4</f>
        <v>#N/A</v>
      </c>
      <c r="UB530" s="450"/>
      <c r="UC530" s="486"/>
      <c r="UD530" s="454" t="s">
        <v>106</v>
      </c>
      <c r="UE530" s="525" t="s">
        <v>2057</v>
      </c>
      <c r="UF530" s="455"/>
      <c r="UG530" s="492"/>
      <c r="UH530" s="492">
        <f>VLOOKUP(UE530,$A$563:$F$2022,6,FALSE)</f>
        <v>0</v>
      </c>
      <c r="UI530" s="454" t="s">
        <v>63</v>
      </c>
      <c r="UJ530" s="450">
        <f>UH530*1.4</f>
        <v>0</v>
      </c>
      <c r="UK530" s="450"/>
      <c r="UL530" s="486"/>
      <c r="UM530" s="454" t="s">
        <v>106</v>
      </c>
      <c r="UN530" s="506" t="s">
        <v>186</v>
      </c>
      <c r="UO530" s="455"/>
      <c r="UP530" s="492"/>
      <c r="UQ530" s="492" t="e">
        <f>VLOOKUP(UN530,$A$563:$F$2022,6,FALSE)</f>
        <v>#N/A</v>
      </c>
      <c r="UR530" s="454" t="s">
        <v>63</v>
      </c>
      <c r="US530" s="450" t="e">
        <f>UQ530*1.4</f>
        <v>#N/A</v>
      </c>
      <c r="UT530" s="450"/>
      <c r="UU530" s="486"/>
      <c r="UV530" s="454" t="s">
        <v>106</v>
      </c>
      <c r="UW530" s="525" t="s">
        <v>552</v>
      </c>
      <c r="UX530" s="455"/>
      <c r="UY530" s="492"/>
      <c r="UZ530" s="492">
        <f>VLOOKUP(UW530,$A$563:$F$2022,6,FALSE)</f>
        <v>4</v>
      </c>
      <c r="VA530" s="454" t="s">
        <v>63</v>
      </c>
      <c r="VB530" s="450">
        <f>UZ530*1.4</f>
        <v>5.6</v>
      </c>
      <c r="VC530" s="450"/>
      <c r="VD530" s="486"/>
      <c r="VE530" s="454" t="s">
        <v>106</v>
      </c>
      <c r="VF530" s="506" t="s">
        <v>186</v>
      </c>
      <c r="VG530" s="455"/>
      <c r="VH530" s="492"/>
      <c r="VI530" s="492" t="e">
        <f>VLOOKUP(VF530,$A$563:$F$2022,6,FALSE)</f>
        <v>#N/A</v>
      </c>
      <c r="VJ530" s="454" t="s">
        <v>63</v>
      </c>
      <c r="VK530" s="450" t="e">
        <f>VI530*1.4</f>
        <v>#N/A</v>
      </c>
      <c r="VL530" s="450"/>
      <c r="VM530" s="486"/>
      <c r="VN530" s="454" t="s">
        <v>106</v>
      </c>
      <c r="VO530" s="525" t="s">
        <v>503</v>
      </c>
      <c r="VP530" s="455"/>
      <c r="VQ530" s="492"/>
      <c r="VR530" s="492">
        <f>VLOOKUP(VO530,$A$563:$F$2022,6,FALSE)</f>
        <v>0</v>
      </c>
      <c r="VS530" s="454" t="s">
        <v>63</v>
      </c>
      <c r="VT530" s="450">
        <f>VR530*1.4</f>
        <v>0</v>
      </c>
      <c r="VU530" s="450"/>
      <c r="VV530" s="486"/>
      <c r="VW530" s="454" t="s">
        <v>106</v>
      </c>
      <c r="VX530" s="506" t="s">
        <v>186</v>
      </c>
      <c r="VY530" s="455"/>
      <c r="VZ530" s="455"/>
      <c r="WA530" s="492" t="e">
        <f>VLOOKUP(VX530,$A$563:$F$2022,6,FALSE)</f>
        <v>#N/A</v>
      </c>
      <c r="WB530" s="454" t="s">
        <v>63</v>
      </c>
      <c r="WC530" s="450" t="e">
        <f>WA530*1.4</f>
        <v>#N/A</v>
      </c>
      <c r="WD530" s="455"/>
      <c r="WE530" s="486"/>
      <c r="WF530" s="454" t="s">
        <v>106</v>
      </c>
      <c r="WG530" s="525" t="s">
        <v>781</v>
      </c>
      <c r="WH530" s="455"/>
      <c r="WI530" s="492"/>
      <c r="WJ530" s="492">
        <f>VLOOKUP(WG530,$A$563:$F$2022,6,FALSE)</f>
        <v>28</v>
      </c>
      <c r="WK530" s="454" t="s">
        <v>63</v>
      </c>
      <c r="WL530" s="450">
        <f>WJ530*1.4</f>
        <v>39.199999999999996</v>
      </c>
      <c r="WM530" s="455"/>
      <c r="WN530" s="486"/>
      <c r="WO530" s="454" t="s">
        <v>106</v>
      </c>
      <c r="WP530" s="525" t="s">
        <v>503</v>
      </c>
      <c r="WQ530" s="492"/>
      <c r="WR530" s="492"/>
      <c r="WS530" s="492">
        <f>VLOOKUP(WP530,$A$563:$F$2022,6,FALSE)</f>
        <v>0</v>
      </c>
      <c r="WT530" s="454" t="s">
        <v>63</v>
      </c>
      <c r="WU530" s="450">
        <f>WS530*1.4</f>
        <v>0</v>
      </c>
      <c r="WV530" s="450"/>
      <c r="WW530" s="486"/>
      <c r="WX530" s="454" t="s">
        <v>106</v>
      </c>
      <c r="WY530" s="525" t="s">
        <v>2315</v>
      </c>
      <c r="WZ530" s="455"/>
      <c r="XA530" s="492"/>
      <c r="XB530" s="492">
        <f>VLOOKUP(WY530,$A$563:$F$2022,6,FALSE)</f>
        <v>0</v>
      </c>
      <c r="XC530" s="454" t="s">
        <v>63</v>
      </c>
      <c r="XD530" s="450">
        <f>XB530*1.4</f>
        <v>0</v>
      </c>
      <c r="XE530" s="455"/>
      <c r="XF530" s="486"/>
      <c r="XG530" s="454" t="s">
        <v>106</v>
      </c>
      <c r="XH530" s="506" t="s">
        <v>186</v>
      </c>
      <c r="XI530" s="455"/>
      <c r="XJ530" s="455"/>
      <c r="XK530" s="492" t="e">
        <f>VLOOKUP(XH530,$A$563:$F$2022,6,FALSE)</f>
        <v>#N/A</v>
      </c>
      <c r="XL530" s="454" t="s">
        <v>63</v>
      </c>
      <c r="XM530" s="450" t="e">
        <f>XK530*1.4</f>
        <v>#N/A</v>
      </c>
      <c r="XN530" s="455"/>
      <c r="XO530" s="486"/>
      <c r="XP530" s="454" t="s">
        <v>106</v>
      </c>
      <c r="XQ530" s="525" t="s">
        <v>507</v>
      </c>
      <c r="XR530" s="455"/>
      <c r="XS530" s="492"/>
      <c r="XT530" s="492">
        <f>VLOOKUP(XQ530,$A$563:$F$2022,6,FALSE)</f>
        <v>0</v>
      </c>
      <c r="XU530" s="454" t="s">
        <v>63</v>
      </c>
      <c r="XV530" s="450">
        <f>XT530*1.4</f>
        <v>0</v>
      </c>
      <c r="XW530" s="450"/>
      <c r="XX530" s="486"/>
      <c r="XY530" s="454" t="s">
        <v>106</v>
      </c>
      <c r="XZ530" s="525" t="s">
        <v>552</v>
      </c>
      <c r="YA530" s="455"/>
      <c r="YB530" s="492"/>
      <c r="YC530" s="492">
        <f>VLOOKUP(XZ530,$A$563:$F$2022,6,FALSE)</f>
        <v>4</v>
      </c>
      <c r="YD530" s="454" t="s">
        <v>63</v>
      </c>
      <c r="YE530" s="450">
        <f>YC530*1.4</f>
        <v>5.6</v>
      </c>
      <c r="YF530" s="455"/>
      <c r="YG530" s="486"/>
      <c r="YH530" s="454" t="s">
        <v>106</v>
      </c>
      <c r="YI530" s="525" t="s">
        <v>784</v>
      </c>
      <c r="YJ530" s="455"/>
      <c r="YK530" s="492"/>
      <c r="YL530" s="492">
        <f>VLOOKUP(YI530,$A$563:$F$2022,6,FALSE)</f>
        <v>0</v>
      </c>
      <c r="YM530" s="454" t="s">
        <v>63</v>
      </c>
      <c r="YN530" s="450">
        <f>YL530*1.4</f>
        <v>0</v>
      </c>
      <c r="YO530" s="450"/>
      <c r="YP530" s="486"/>
      <c r="YQ530" s="454" t="s">
        <v>106</v>
      </c>
      <c r="YR530" s="506" t="s">
        <v>186</v>
      </c>
      <c r="YS530" s="455"/>
      <c r="YT530" s="455"/>
      <c r="YU530" s="492" t="e">
        <f>VLOOKUP(YR530,$A$563:$F$2022,6,FALSE)</f>
        <v>#N/A</v>
      </c>
      <c r="YV530" s="454" t="s">
        <v>63</v>
      </c>
      <c r="YW530" s="450" t="e">
        <f>YU530*1.4</f>
        <v>#N/A</v>
      </c>
      <c r="YX530" s="455"/>
      <c r="YY530" s="486"/>
      <c r="YZ530" s="454" t="s">
        <v>106</v>
      </c>
      <c r="ZA530" s="506" t="s">
        <v>186</v>
      </c>
      <c r="ZB530" s="455"/>
      <c r="ZC530" s="455"/>
      <c r="ZD530" s="492" t="e">
        <f>VLOOKUP(ZA530,$A$563:$F$2022,6,FALSE)</f>
        <v>#N/A</v>
      </c>
      <c r="ZE530" s="454" t="s">
        <v>63</v>
      </c>
      <c r="ZF530" s="450" t="e">
        <f>ZD530*1.4</f>
        <v>#N/A</v>
      </c>
      <c r="ZG530" s="455"/>
      <c r="ZH530" s="486"/>
      <c r="ZI530" s="454" t="s">
        <v>106</v>
      </c>
      <c r="ZJ530" s="490" t="s">
        <v>926</v>
      </c>
      <c r="ZK530" s="455"/>
      <c r="ZL530" s="455"/>
      <c r="ZM530" s="492">
        <f>VLOOKUP(ZJ530,$A$563:$F$2022,6,FALSE)</f>
        <v>5</v>
      </c>
      <c r="ZN530" s="454" t="s">
        <v>63</v>
      </c>
      <c r="ZO530" s="450">
        <f>ZM530*1.4</f>
        <v>7</v>
      </c>
      <c r="ZP530" s="455"/>
      <c r="ZQ530" s="486"/>
      <c r="ZR530" s="454" t="s">
        <v>106</v>
      </c>
      <c r="ZS530" s="506" t="s">
        <v>186</v>
      </c>
      <c r="ZT530" s="455"/>
      <c r="ZU530" s="492"/>
      <c r="ZV530" s="492" t="e">
        <f>VLOOKUP(ZS530,$A$563:$F$2022,6,FALSE)</f>
        <v>#N/A</v>
      </c>
      <c r="ZW530" s="454" t="s">
        <v>63</v>
      </c>
      <c r="ZX530" s="450" t="e">
        <f>ZV530*1.4</f>
        <v>#N/A</v>
      </c>
      <c r="ZY530" s="450"/>
      <c r="ZZ530" s="486"/>
      <c r="AAA530" s="454" t="s">
        <v>106</v>
      </c>
      <c r="AAB530" s="506" t="s">
        <v>186</v>
      </c>
      <c r="AAC530" s="455"/>
      <c r="AAD530" s="492"/>
      <c r="AAE530" s="492" t="e">
        <f>VLOOKUP(AAB530,$A$563:$F$2022,6,FALSE)</f>
        <v>#N/A</v>
      </c>
      <c r="AAF530" s="454" t="s">
        <v>63</v>
      </c>
      <c r="AAG530" s="450" t="e">
        <f>AAE530*1.4</f>
        <v>#N/A</v>
      </c>
      <c r="AAH530" s="450"/>
      <c r="AAI530" s="486"/>
      <c r="AAJ530" s="454" t="s">
        <v>106</v>
      </c>
      <c r="AAK530" s="506" t="s">
        <v>186</v>
      </c>
      <c r="AAL530" s="455"/>
      <c r="AAM530" s="492"/>
      <c r="AAN530" s="492" t="e">
        <f>VLOOKUP(AAK530,$A$563:$F$2022,6,FALSE)</f>
        <v>#N/A</v>
      </c>
      <c r="AAO530" s="454" t="s">
        <v>63</v>
      </c>
      <c r="AAP530" s="450" t="e">
        <f>AAN530*1.4</f>
        <v>#N/A</v>
      </c>
      <c r="AAQ530" s="450"/>
      <c r="AAR530" s="486"/>
      <c r="AAS530" s="454" t="s">
        <v>106</v>
      </c>
      <c r="AAT530" s="506" t="s">
        <v>186</v>
      </c>
      <c r="AAU530" s="455"/>
      <c r="AAV530" s="492"/>
      <c r="AAW530" s="492" t="e">
        <f>VLOOKUP(AAT530,$A$563:$F$2022,6,FALSE)</f>
        <v>#N/A</v>
      </c>
      <c r="AAX530" s="454" t="s">
        <v>63</v>
      </c>
      <c r="AAY530" s="450" t="e">
        <f>AAW530*1.4</f>
        <v>#N/A</v>
      </c>
      <c r="AAZ530" s="450"/>
      <c r="ABA530" s="486"/>
      <c r="ABB530" s="454" t="s">
        <v>106</v>
      </c>
      <c r="ABC530" s="506" t="s">
        <v>186</v>
      </c>
      <c r="ABD530" s="455"/>
      <c r="ABE530" s="492"/>
      <c r="ABF530" s="492" t="e">
        <f>VLOOKUP(ABC530,$A$563:$F$2022,6,FALSE)</f>
        <v>#N/A</v>
      </c>
      <c r="ABG530" s="454" t="s">
        <v>63</v>
      </c>
      <c r="ABH530" s="450" t="e">
        <f>ABF530*1.4</f>
        <v>#N/A</v>
      </c>
      <c r="ABI530" s="450"/>
      <c r="ABJ530" s="486"/>
      <c r="ABK530" s="454" t="s">
        <v>106</v>
      </c>
      <c r="ABL530" s="506" t="s">
        <v>186</v>
      </c>
      <c r="ABM530" s="455"/>
      <c r="ABN530" s="492"/>
      <c r="ABO530" s="492" t="e">
        <f>VLOOKUP(ABL530,$A$563:$F$2022,6,FALSE)</f>
        <v>#N/A</v>
      </c>
      <c r="ABP530" s="454" t="s">
        <v>63</v>
      </c>
      <c r="ABQ530" s="450" t="e">
        <f>ABO530*1.4</f>
        <v>#N/A</v>
      </c>
      <c r="ABR530" s="450"/>
      <c r="ABS530" s="486"/>
      <c r="ABT530" s="454" t="s">
        <v>106</v>
      </c>
      <c r="ABU530" s="506" t="s">
        <v>186</v>
      </c>
      <c r="ABV530" s="455"/>
      <c r="ABW530" s="492"/>
      <c r="ABX530" s="492" t="e">
        <f>VLOOKUP(ABU530,$A$563:$F$2022,6,FALSE)</f>
        <v>#N/A</v>
      </c>
      <c r="ABY530" s="454" t="s">
        <v>63</v>
      </c>
      <c r="ABZ530" s="450" t="e">
        <f>ABX530*1.4</f>
        <v>#N/A</v>
      </c>
      <c r="ACA530" s="450"/>
      <c r="ACB530" s="486"/>
      <c r="ACC530" s="454" t="s">
        <v>106</v>
      </c>
      <c r="ACD530" s="506" t="s">
        <v>186</v>
      </c>
      <c r="ACE530" s="455"/>
      <c r="ACF530" s="492"/>
      <c r="ACG530" s="492" t="e">
        <f>VLOOKUP(ACD530,$A$563:$F$2022,6,FALSE)</f>
        <v>#N/A</v>
      </c>
      <c r="ACH530" s="454" t="s">
        <v>63</v>
      </c>
      <c r="ACI530" s="450" t="e">
        <f>ACG530*1.4</f>
        <v>#N/A</v>
      </c>
      <c r="ACJ530" s="450"/>
      <c r="ACK530" s="486"/>
      <c r="ACL530" s="454" t="s">
        <v>106</v>
      </c>
      <c r="ACM530" s="506" t="s">
        <v>186</v>
      </c>
      <c r="ACN530" s="455"/>
      <c r="ACO530" s="492"/>
      <c r="ACP530" s="492" t="e">
        <f>VLOOKUP(ACM530,$A$563:$F$2022,6,FALSE)</f>
        <v>#N/A</v>
      </c>
      <c r="ACQ530" s="454" t="s">
        <v>63</v>
      </c>
      <c r="ACR530" s="450" t="e">
        <f>ACP530*1.4</f>
        <v>#N/A</v>
      </c>
      <c r="ACS530" s="450"/>
      <c r="ACT530" s="486"/>
      <c r="ACU530" s="454" t="s">
        <v>106</v>
      </c>
      <c r="ACV530" s="490" t="s">
        <v>1099</v>
      </c>
      <c r="ACW530" s="455"/>
      <c r="ACX530" s="492"/>
      <c r="ACY530" s="492">
        <f>VLOOKUP(ACV530,$A$563:$F$2022,6,FALSE)</f>
        <v>9</v>
      </c>
      <c r="ACZ530" s="454" t="s">
        <v>63</v>
      </c>
      <c r="ADA530" s="450">
        <f>ACY530*1.4</f>
        <v>12.6</v>
      </c>
      <c r="ADB530" s="450"/>
      <c r="ADC530" s="486"/>
      <c r="ADD530" s="454" t="s">
        <v>106</v>
      </c>
      <c r="ADE530" s="525" t="s">
        <v>429</v>
      </c>
      <c r="ADF530" s="455"/>
      <c r="ADG530" s="492"/>
      <c r="ADH530" s="492">
        <f>VLOOKUP(ADE530,$A$563:$F$2022,6,FALSE)</f>
        <v>4</v>
      </c>
      <c r="ADI530" s="454" t="s">
        <v>63</v>
      </c>
      <c r="ADJ530" s="450">
        <f>ADH530*1.4</f>
        <v>5.6</v>
      </c>
      <c r="ADK530" s="455"/>
      <c r="ADL530" s="486"/>
      <c r="ADM530" s="454" t="s">
        <v>106</v>
      </c>
      <c r="ADN530" s="525" t="s">
        <v>526</v>
      </c>
      <c r="ADO530" s="455"/>
      <c r="ADP530" s="492"/>
      <c r="ADQ530" s="492">
        <f>VLOOKUP(ADN530,$A$563:$F$2022,6,FALSE)</f>
        <v>26</v>
      </c>
      <c r="ADR530" s="454" t="s">
        <v>63</v>
      </c>
      <c r="ADS530" s="450">
        <f>ADQ530*1.4</f>
        <v>36.4</v>
      </c>
      <c r="ADT530" s="450"/>
      <c r="ADU530" s="486"/>
      <c r="ADV530" s="454" t="s">
        <v>106</v>
      </c>
      <c r="ADW530" s="525" t="s">
        <v>503</v>
      </c>
      <c r="ADX530" s="455"/>
      <c r="ADY530" s="455"/>
      <c r="ADZ530" s="492">
        <f>VLOOKUP(ADW530,$A$563:$F$2022,6,FALSE)</f>
        <v>0</v>
      </c>
      <c r="AEA530" s="454" t="s">
        <v>63</v>
      </c>
      <c r="AEB530" s="450">
        <f>ADZ530*1.4</f>
        <v>0</v>
      </c>
      <c r="AEC530" s="455"/>
      <c r="AED530" s="486"/>
      <c r="AEE530" s="454" t="s">
        <v>106</v>
      </c>
      <c r="AEF530" s="525" t="s">
        <v>738</v>
      </c>
      <c r="AEG530" s="455"/>
      <c r="AEH530" s="492"/>
      <c r="AEI530" s="492">
        <f>VLOOKUP(AEF530,$A$563:$F$2022,6,FALSE)</f>
        <v>1</v>
      </c>
      <c r="AEJ530" s="454" t="s">
        <v>63</v>
      </c>
      <c r="AEK530" s="450">
        <f>AEI530*1.4</f>
        <v>1.4</v>
      </c>
      <c r="AEL530" s="455"/>
      <c r="AEM530" s="486"/>
      <c r="AEN530" s="454" t="s">
        <v>106</v>
      </c>
      <c r="AEO530" s="525" t="s">
        <v>466</v>
      </c>
      <c r="AEP530" s="455"/>
      <c r="AEQ530" s="492"/>
      <c r="AER530" s="492">
        <f>VLOOKUP(AEO530,$A$563:$F$2022,6,FALSE)</f>
        <v>0</v>
      </c>
      <c r="AES530" s="454" t="s">
        <v>63</v>
      </c>
      <c r="AET530" s="450">
        <f>AER530*1.4</f>
        <v>0</v>
      </c>
      <c r="AEU530" s="455"/>
      <c r="AEV530" s="486"/>
      <c r="AEW530" s="454" t="s">
        <v>106</v>
      </c>
      <c r="AEX530" s="525" t="s">
        <v>897</v>
      </c>
      <c r="AEY530" s="455"/>
      <c r="AEZ530" s="492"/>
      <c r="AFA530" s="492">
        <f>VLOOKUP(AEX530,$A$563:$F$2022,6,FALSE)</f>
        <v>9</v>
      </c>
      <c r="AFB530" s="454" t="s">
        <v>63</v>
      </c>
      <c r="AFC530" s="450">
        <f>AFA530*1.4</f>
        <v>12.6</v>
      </c>
      <c r="AFD530" s="450"/>
      <c r="AFE530" s="486"/>
      <c r="AFF530" s="454" t="s">
        <v>106</v>
      </c>
      <c r="AFG530" s="525" t="s">
        <v>503</v>
      </c>
      <c r="AFH530" s="455"/>
      <c r="AFI530" s="492"/>
      <c r="AFJ530" s="492">
        <f>VLOOKUP(AFG530,$A$563:$F$2022,6,FALSE)</f>
        <v>0</v>
      </c>
      <c r="AFK530" s="454" t="s">
        <v>63</v>
      </c>
      <c r="AFL530" s="450">
        <f>AFJ530*1.4</f>
        <v>0</v>
      </c>
      <c r="AFM530" s="450"/>
      <c r="AFN530" s="486"/>
      <c r="AFO530" s="454" t="s">
        <v>106</v>
      </c>
      <c r="AFP530" s="525" t="s">
        <v>781</v>
      </c>
      <c r="AFQ530" s="455"/>
      <c r="AFR530" s="492"/>
      <c r="AFS530" s="492">
        <f>VLOOKUP(AFP530,$A$563:$F$2022,6,FALSE)</f>
        <v>28</v>
      </c>
      <c r="AFT530" s="454" t="s">
        <v>63</v>
      </c>
      <c r="AFU530" s="450">
        <f>AFS530*1.4</f>
        <v>39.199999999999996</v>
      </c>
      <c r="AFV530" s="450"/>
      <c r="AFW530" s="486"/>
      <c r="AFX530" s="454" t="s">
        <v>106</v>
      </c>
      <c r="AFY530" s="528" t="s">
        <v>429</v>
      </c>
      <c r="AFZ530" s="455"/>
      <c r="AGA530" s="492"/>
      <c r="AGB530" s="492">
        <f>VLOOKUP(AFY530,$A$563:$F$2022,6,FALSE)</f>
        <v>4</v>
      </c>
      <c r="AGC530" s="454" t="s">
        <v>63</v>
      </c>
      <c r="AGD530" s="450">
        <f>AGB530*1.4</f>
        <v>5.6</v>
      </c>
      <c r="AGE530" s="450"/>
      <c r="AGF530" s="486"/>
      <c r="AGG530" s="454" t="s">
        <v>106</v>
      </c>
      <c r="AGH530" s="525" t="s">
        <v>1912</v>
      </c>
      <c r="AGI530" s="455"/>
      <c r="AGJ530" s="492"/>
      <c r="AGK530" s="492">
        <f>VLOOKUP(AGH530,$A$563:$F$2022,6,FALSE)</f>
        <v>0</v>
      </c>
      <c r="AGL530" s="454" t="s">
        <v>63</v>
      </c>
      <c r="AGM530" s="450">
        <f>AGK530*1.4</f>
        <v>0</v>
      </c>
      <c r="AGN530" s="450"/>
      <c r="AGO530" s="486"/>
      <c r="AGP530" s="454" t="s">
        <v>106</v>
      </c>
      <c r="AGQ530" s="525" t="s">
        <v>1638</v>
      </c>
      <c r="AGR530" s="455"/>
      <c r="AGS530" s="492"/>
      <c r="AGT530" s="492">
        <f>VLOOKUP(AGQ530,$A$563:$F$2022,6,FALSE)</f>
        <v>0</v>
      </c>
      <c r="AGU530" s="454" t="s">
        <v>63</v>
      </c>
      <c r="AGV530" s="450">
        <f>AGT530*1.4</f>
        <v>0</v>
      </c>
      <c r="AGW530" s="450"/>
      <c r="AGX530" s="486"/>
      <c r="AGY530" s="454" t="s">
        <v>106</v>
      </c>
      <c r="AGZ530" s="527" t="s">
        <v>1892</v>
      </c>
      <c r="AHA530" s="455"/>
      <c r="AHB530" s="492"/>
      <c r="AHC530" s="492">
        <f>VLOOKUP(AGZ530,$A$563:$F$2022,6,FALSE)</f>
        <v>7</v>
      </c>
      <c r="AHD530" s="454" t="s">
        <v>63</v>
      </c>
      <c r="AHE530" s="450">
        <f>AHC530*1.4</f>
        <v>9.7999999999999989</v>
      </c>
      <c r="AHF530" s="450"/>
      <c r="AHG530" s="486"/>
      <c r="AHH530" s="495"/>
      <c r="AHI530" s="543"/>
      <c r="AHJ530" s="496"/>
      <c r="AHK530" s="497"/>
      <c r="AHL530" s="497"/>
      <c r="AHM530" s="495"/>
      <c r="AHN530" s="481"/>
      <c r="AHO530" s="481"/>
      <c r="AHP530" s="496"/>
      <c r="AHQ530" s="495"/>
      <c r="AHR530" s="512"/>
      <c r="AHS530" s="496"/>
      <c r="AHT530" s="497"/>
      <c r="AHU530" s="497"/>
      <c r="AHV530" s="495"/>
      <c r="AHW530" s="481"/>
      <c r="AHX530" s="481"/>
      <c r="AHY530" s="496"/>
      <c r="AHZ530" s="495"/>
      <c r="AIA530" s="512"/>
      <c r="AIB530" s="496"/>
      <c r="AIC530" s="497"/>
      <c r="AID530" s="497"/>
      <c r="AIE530" s="495"/>
      <c r="AIF530" s="481"/>
      <c r="AIG530" s="481"/>
      <c r="AIH530" s="496"/>
      <c r="AII530" s="263"/>
      <c r="AIJ530" s="432"/>
      <c r="AIK530" s="264"/>
      <c r="AIL530" s="264"/>
      <c r="AIM530" s="265"/>
      <c r="AIN530" s="263"/>
      <c r="AIO530" s="210"/>
      <c r="AIP530" s="264"/>
      <c r="AIQ530" s="264"/>
    </row>
    <row r="531" spans="1:927" s="16" customFormat="1" ht="15">
      <c r="A531" s="454" t="s">
        <v>107</v>
      </c>
      <c r="B531" s="490" t="s">
        <v>503</v>
      </c>
      <c r="C531" s="455"/>
      <c r="D531" s="492"/>
      <c r="E531" s="492">
        <f>VLOOKUP(B531,$A$563:$F$2022,6,FALSE)</f>
        <v>0</v>
      </c>
      <c r="F531" s="454" t="s">
        <v>65</v>
      </c>
      <c r="G531" s="450">
        <f>E531*1.3</f>
        <v>0</v>
      </c>
      <c r="H531" s="450"/>
      <c r="I531" s="456"/>
      <c r="J531" s="454" t="s">
        <v>107</v>
      </c>
      <c r="K531" s="525" t="s">
        <v>503</v>
      </c>
      <c r="L531" s="455"/>
      <c r="M531" s="492"/>
      <c r="N531" s="492">
        <f>VLOOKUP(K531,$A$563:$F$2022,6,FALSE)</f>
        <v>0</v>
      </c>
      <c r="O531" s="454" t="s">
        <v>65</v>
      </c>
      <c r="P531" s="450">
        <f>N531*1.3</f>
        <v>0</v>
      </c>
      <c r="Q531" s="450"/>
      <c r="R531" s="456"/>
      <c r="S531" s="454" t="s">
        <v>107</v>
      </c>
      <c r="T531" s="525" t="s">
        <v>781</v>
      </c>
      <c r="U531" s="455"/>
      <c r="V531" s="492"/>
      <c r="W531" s="492">
        <f>VLOOKUP(T531,$A$563:$F$2022,6,FALSE)</f>
        <v>28</v>
      </c>
      <c r="X531" s="454" t="s">
        <v>65</v>
      </c>
      <c r="Y531" s="450">
        <f>W531*1.3</f>
        <v>36.4</v>
      </c>
      <c r="Z531" s="450"/>
      <c r="AA531" s="456"/>
      <c r="AB531" s="454" t="s">
        <v>107</v>
      </c>
      <c r="AC531" s="525" t="s">
        <v>1912</v>
      </c>
      <c r="AD531" s="455"/>
      <c r="AE531" s="492"/>
      <c r="AF531" s="492">
        <f>VLOOKUP(AC531,$A$563:$F$2022,6,FALSE)</f>
        <v>0</v>
      </c>
      <c r="AG531" s="454" t="s">
        <v>65</v>
      </c>
      <c r="AH531" s="450">
        <f>AF531*1.3</f>
        <v>0</v>
      </c>
      <c r="AI531" s="450"/>
      <c r="AJ531" s="456"/>
      <c r="AK531" s="454" t="s">
        <v>107</v>
      </c>
      <c r="AL531" s="490" t="s">
        <v>552</v>
      </c>
      <c r="AM531" s="455"/>
      <c r="AN531" s="492"/>
      <c r="AO531" s="492">
        <f>VLOOKUP(AL531,$A$563:$F$2022,6,FALSE)</f>
        <v>4</v>
      </c>
      <c r="AP531" s="454" t="s">
        <v>65</v>
      </c>
      <c r="AQ531" s="450">
        <f>AO531*1.3</f>
        <v>5.2</v>
      </c>
      <c r="AR531" s="450"/>
      <c r="AS531" s="456"/>
      <c r="AT531" s="454" t="s">
        <v>107</v>
      </c>
      <c r="AU531" s="525" t="s">
        <v>1353</v>
      </c>
      <c r="AV531" s="455"/>
      <c r="AW531" s="492"/>
      <c r="AX531" s="492">
        <f>VLOOKUP(AU531,$A$563:$F$2022,6,FALSE)</f>
        <v>0</v>
      </c>
      <c r="AY531" s="454" t="s">
        <v>65</v>
      </c>
      <c r="AZ531" s="450">
        <f>AX531*1.3</f>
        <v>0</v>
      </c>
      <c r="BA531" s="450"/>
      <c r="BB531" s="456"/>
      <c r="BC531" s="454" t="s">
        <v>107</v>
      </c>
      <c r="BD531" s="525" t="s">
        <v>526</v>
      </c>
      <c r="BE531" s="455"/>
      <c r="BF531" s="492"/>
      <c r="BG531" s="492">
        <f>VLOOKUP(BD531,$A$563:$F$2022,6,FALSE)</f>
        <v>26</v>
      </c>
      <c r="BH531" s="454" t="s">
        <v>65</v>
      </c>
      <c r="BI531" s="450">
        <f>BG531*1.3</f>
        <v>33.800000000000004</v>
      </c>
      <c r="BJ531" s="450"/>
      <c r="BK531" s="456"/>
      <c r="BL531" s="454" t="s">
        <v>107</v>
      </c>
      <c r="BM531" s="525" t="s">
        <v>503</v>
      </c>
      <c r="BN531" s="455"/>
      <c r="BO531" s="492"/>
      <c r="BP531" s="492">
        <f>VLOOKUP(BM531,$A$563:$F$2022,6,FALSE)</f>
        <v>0</v>
      </c>
      <c r="BQ531" s="454" t="s">
        <v>65</v>
      </c>
      <c r="BR531" s="450">
        <f>BP531*1.3</f>
        <v>0</v>
      </c>
      <c r="BS531" s="450"/>
      <c r="BT531" s="456"/>
      <c r="BU531" s="454" t="s">
        <v>107</v>
      </c>
      <c r="BV531" s="525" t="s">
        <v>552</v>
      </c>
      <c r="BW531" s="455"/>
      <c r="BX531" s="492"/>
      <c r="BY531" s="492">
        <f>VLOOKUP(BV531,$A$563:$F$2022,6,FALSE)</f>
        <v>4</v>
      </c>
      <c r="BZ531" s="454" t="s">
        <v>65</v>
      </c>
      <c r="CA531" s="450">
        <f>BY531*1.3</f>
        <v>5.2</v>
      </c>
      <c r="CB531" s="450"/>
      <c r="CC531" s="456"/>
      <c r="CD531" s="454" t="s">
        <v>107</v>
      </c>
      <c r="CE531" s="525" t="s">
        <v>781</v>
      </c>
      <c r="CF531" s="455"/>
      <c r="CG531" s="492"/>
      <c r="CH531" s="492">
        <f>VLOOKUP(CE531,$A$563:$F$2022,6,FALSE)</f>
        <v>28</v>
      </c>
      <c r="CI531" s="454" t="s">
        <v>65</v>
      </c>
      <c r="CJ531" s="450">
        <f>CH531*1.3</f>
        <v>36.4</v>
      </c>
      <c r="CK531" s="450"/>
      <c r="CL531" s="456"/>
      <c r="CM531" s="454" t="s">
        <v>107</v>
      </c>
      <c r="CN531" s="525" t="s">
        <v>552</v>
      </c>
      <c r="CO531" s="455"/>
      <c r="CP531" s="492"/>
      <c r="CQ531" s="492">
        <f>VLOOKUP(CN531,$A$563:$F$2022,6,FALSE)</f>
        <v>4</v>
      </c>
      <c r="CR531" s="454" t="s">
        <v>65</v>
      </c>
      <c r="CS531" s="450">
        <f>CQ531*1.3</f>
        <v>5.2</v>
      </c>
      <c r="CT531" s="450"/>
      <c r="CU531" s="456"/>
      <c r="CV531" s="454" t="s">
        <v>107</v>
      </c>
      <c r="CW531" s="525" t="s">
        <v>1377</v>
      </c>
      <c r="CX531" s="455"/>
      <c r="CY531" s="492"/>
      <c r="CZ531" s="492">
        <f>VLOOKUP(CW531,$A$563:$F$2022,6,FALSE)</f>
        <v>23</v>
      </c>
      <c r="DA531" s="454" t="s">
        <v>65</v>
      </c>
      <c r="DB531" s="450">
        <f>CZ531*1.3</f>
        <v>29.900000000000002</v>
      </c>
      <c r="DC531" s="450"/>
      <c r="DD531" s="456"/>
      <c r="DE531" s="454" t="s">
        <v>107</v>
      </c>
      <c r="DF531" s="525" t="s">
        <v>1892</v>
      </c>
      <c r="DG531" s="455"/>
      <c r="DH531" s="492"/>
      <c r="DI531" s="492">
        <f>VLOOKUP(DF531,$A$563:$F$2022,6,FALSE)</f>
        <v>7</v>
      </c>
      <c r="DJ531" s="454" t="s">
        <v>65</v>
      </c>
      <c r="DK531" s="450">
        <f>DI531*1.3</f>
        <v>9.1</v>
      </c>
      <c r="DL531" s="450"/>
      <c r="DM531" s="456"/>
      <c r="DN531" s="454" t="s">
        <v>107</v>
      </c>
      <c r="DO531" s="490" t="s">
        <v>1483</v>
      </c>
      <c r="DP531" s="455"/>
      <c r="DQ531" s="492"/>
      <c r="DR531" s="492">
        <f>VLOOKUP(DO531,$A$563:$F$2022,6,FALSE)</f>
        <v>0</v>
      </c>
      <c r="DS531" s="454" t="s">
        <v>65</v>
      </c>
      <c r="DT531" s="450">
        <f>DR531*1.3</f>
        <v>0</v>
      </c>
      <c r="DU531" s="450"/>
      <c r="DV531" s="456"/>
      <c r="DW531" s="454" t="s">
        <v>107</v>
      </c>
      <c r="DX531" s="506" t="s">
        <v>186</v>
      </c>
      <c r="DY531" s="455"/>
      <c r="DZ531" s="492"/>
      <c r="EA531" s="492" t="e">
        <f>VLOOKUP(DX531,$A$563:$F$2022,6,FALSE)</f>
        <v>#N/A</v>
      </c>
      <c r="EB531" s="454" t="s">
        <v>65</v>
      </c>
      <c r="EC531" s="450" t="e">
        <f>EA531*1.3</f>
        <v>#N/A</v>
      </c>
      <c r="ED531" s="450"/>
      <c r="EE531" s="456"/>
      <c r="EF531" s="454" t="s">
        <v>107</v>
      </c>
      <c r="EG531" s="525" t="s">
        <v>1942</v>
      </c>
      <c r="EH531" s="455"/>
      <c r="EI531" s="492"/>
      <c r="EJ531" s="492">
        <f>VLOOKUP(EG531,$A$563:$F$2022,6,FALSE)</f>
        <v>22</v>
      </c>
      <c r="EK531" s="454" t="s">
        <v>65</v>
      </c>
      <c r="EL531" s="450">
        <f>EJ531*1.3</f>
        <v>28.6</v>
      </c>
      <c r="EM531" s="450"/>
      <c r="EN531" s="456"/>
      <c r="EO531" s="454" t="s">
        <v>107</v>
      </c>
      <c r="EP531" s="525" t="s">
        <v>781</v>
      </c>
      <c r="EQ531" s="455"/>
      <c r="ER531" s="492"/>
      <c r="ES531" s="492">
        <f>VLOOKUP(EP531,$A$563:$F$2022,6,FALSE)</f>
        <v>28</v>
      </c>
      <c r="ET531" s="454" t="s">
        <v>65</v>
      </c>
      <c r="EU531" s="450">
        <f>ES531*1.3</f>
        <v>36.4</v>
      </c>
      <c r="EV531" s="450"/>
      <c r="EW531" s="456"/>
      <c r="EX531" s="454" t="s">
        <v>107</v>
      </c>
      <c r="EY531" s="506" t="s">
        <v>186</v>
      </c>
      <c r="EZ531" s="455"/>
      <c r="FA531" s="492"/>
      <c r="FB531" s="492" t="e">
        <f>VLOOKUP(EY531,$A$563:$F$2022,6,FALSE)</f>
        <v>#N/A</v>
      </c>
      <c r="FC531" s="454" t="s">
        <v>65</v>
      </c>
      <c r="FD531" s="450" t="e">
        <f>FB531*1.3</f>
        <v>#N/A</v>
      </c>
      <c r="FE531" s="450"/>
      <c r="FF531" s="456"/>
      <c r="FG531" s="454" t="s">
        <v>107</v>
      </c>
      <c r="FH531" s="525" t="s">
        <v>719</v>
      </c>
      <c r="FI531" s="455"/>
      <c r="FJ531" s="492"/>
      <c r="FK531" s="492">
        <f>VLOOKUP(FH531,$A$563:$F$2022,6,FALSE)</f>
        <v>54</v>
      </c>
      <c r="FL531" s="454" t="s">
        <v>65</v>
      </c>
      <c r="FM531" s="450">
        <f>FK531*1.3</f>
        <v>70.2</v>
      </c>
      <c r="FN531" s="450"/>
      <c r="FO531" s="456"/>
      <c r="FP531" s="454" t="s">
        <v>107</v>
      </c>
      <c r="FQ531" s="490" t="s">
        <v>429</v>
      </c>
      <c r="FR531" s="455"/>
      <c r="FS531" s="492"/>
      <c r="FT531" s="492">
        <f>VLOOKUP(FQ531,$A$563:$F$2022,6,FALSE)</f>
        <v>4</v>
      </c>
      <c r="FU531" s="454" t="s">
        <v>65</v>
      </c>
      <c r="FV531" s="450">
        <f>FT531*1.3</f>
        <v>5.2</v>
      </c>
      <c r="FW531" s="450"/>
      <c r="FX531" s="456"/>
      <c r="FY531" s="454" t="s">
        <v>107</v>
      </c>
      <c r="FZ531" s="490" t="s">
        <v>466</v>
      </c>
      <c r="GA531" s="455"/>
      <c r="GB531" s="492"/>
      <c r="GC531" s="492">
        <f>VLOOKUP(FZ531,$A$563:$F$2022,6,FALSE)</f>
        <v>0</v>
      </c>
      <c r="GD531" s="454" t="s">
        <v>65</v>
      </c>
      <c r="GE531" s="450">
        <f>GC531*1.3</f>
        <v>0</v>
      </c>
      <c r="GF531" s="450"/>
      <c r="GG531" s="456"/>
      <c r="GH531" s="454" t="s">
        <v>107</v>
      </c>
      <c r="GI531" s="525" t="s">
        <v>1942</v>
      </c>
      <c r="GJ531" s="455"/>
      <c r="GK531" s="492"/>
      <c r="GL531" s="492">
        <f>VLOOKUP(GI531,$A$563:$F$2022,6,FALSE)</f>
        <v>22</v>
      </c>
      <c r="GM531" s="454" t="s">
        <v>65</v>
      </c>
      <c r="GN531" s="450">
        <f>GL531*1.3</f>
        <v>28.6</v>
      </c>
      <c r="GO531" s="450"/>
      <c r="GP531" s="456"/>
      <c r="GQ531" s="454" t="s">
        <v>107</v>
      </c>
      <c r="GR531" s="525" t="s">
        <v>552</v>
      </c>
      <c r="GS531" s="455"/>
      <c r="GT531" s="492"/>
      <c r="GU531" s="492">
        <f>VLOOKUP(GR531,$A$563:$F$2022,6,FALSE)</f>
        <v>4</v>
      </c>
      <c r="GV531" s="454" t="s">
        <v>65</v>
      </c>
      <c r="GW531" s="450">
        <f>GU531*1.3</f>
        <v>5.2</v>
      </c>
      <c r="GX531" s="450"/>
      <c r="GY531" s="456"/>
      <c r="GZ531" s="454" t="s">
        <v>107</v>
      </c>
      <c r="HA531" s="490" t="s">
        <v>1942</v>
      </c>
      <c r="HB531" s="455"/>
      <c r="HC531" s="492"/>
      <c r="HD531" s="492">
        <f>VLOOKUP(HA531,$A$563:$F$2022,6,FALSE)</f>
        <v>22</v>
      </c>
      <c r="HE531" s="454" t="s">
        <v>65</v>
      </c>
      <c r="HF531" s="450">
        <f>HD531*1.3</f>
        <v>28.6</v>
      </c>
      <c r="HG531" s="450"/>
      <c r="HH531" s="456"/>
      <c r="HI531" s="454" t="s">
        <v>107</v>
      </c>
      <c r="HJ531" s="525" t="s">
        <v>781</v>
      </c>
      <c r="HK531" s="455"/>
      <c r="HL531" s="492"/>
      <c r="HM531" s="492">
        <f>VLOOKUP(HJ531,$A$563:$F$2022,6,FALSE)</f>
        <v>28</v>
      </c>
      <c r="HN531" s="454" t="s">
        <v>65</v>
      </c>
      <c r="HO531" s="450">
        <f>HM531*1.3</f>
        <v>36.4</v>
      </c>
      <c r="HP531" s="450"/>
      <c r="HQ531" s="456"/>
      <c r="HR531" s="454" t="s">
        <v>107</v>
      </c>
      <c r="HS531" s="490" t="s">
        <v>507</v>
      </c>
      <c r="HT531" s="455"/>
      <c r="HU531" s="492"/>
      <c r="HV531" s="492">
        <f>VLOOKUP(HS531,$A$563:$F$2022,6,FALSE)</f>
        <v>0</v>
      </c>
      <c r="HW531" s="454" t="s">
        <v>65</v>
      </c>
      <c r="HX531" s="450">
        <f>HV531*1.3</f>
        <v>0</v>
      </c>
      <c r="HY531" s="450"/>
      <c r="HZ531" s="456"/>
      <c r="IA531" s="454" t="s">
        <v>107</v>
      </c>
      <c r="IB531" s="525" t="s">
        <v>503</v>
      </c>
      <c r="IC531" s="455"/>
      <c r="ID531" s="492"/>
      <c r="IE531" s="492">
        <f>VLOOKUP(IB531,$A$563:$F$2022,6,FALSE)</f>
        <v>0</v>
      </c>
      <c r="IF531" s="454" t="s">
        <v>65</v>
      </c>
      <c r="IG531" s="450">
        <f>IE531*1.3</f>
        <v>0</v>
      </c>
      <c r="IH531" s="450"/>
      <c r="II531" s="456"/>
      <c r="IJ531" s="454" t="s">
        <v>107</v>
      </c>
      <c r="IK531" s="525" t="s">
        <v>1353</v>
      </c>
      <c r="IL531" s="455"/>
      <c r="IM531" s="492"/>
      <c r="IN531" s="492">
        <f>VLOOKUP(IK531,$A$563:$F$2022,6,FALSE)</f>
        <v>0</v>
      </c>
      <c r="IO531" s="454" t="s">
        <v>65</v>
      </c>
      <c r="IP531" s="450">
        <f>IN531*1.3</f>
        <v>0</v>
      </c>
      <c r="IQ531" s="450"/>
      <c r="IR531" s="456"/>
      <c r="IS531" s="454" t="s">
        <v>107</v>
      </c>
      <c r="IT531" s="525" t="s">
        <v>685</v>
      </c>
      <c r="IU531" s="455"/>
      <c r="IV531" s="492"/>
      <c r="IW531" s="492">
        <f>VLOOKUP(IT531,$A$563:$F$2022,6,FALSE)</f>
        <v>2</v>
      </c>
      <c r="IX531" s="454" t="s">
        <v>65</v>
      </c>
      <c r="IY531" s="450">
        <f>IW531*1.3</f>
        <v>2.6</v>
      </c>
      <c r="IZ531" s="450"/>
      <c r="JA531" s="456"/>
      <c r="JB531" s="454" t="s">
        <v>107</v>
      </c>
      <c r="JC531" s="525" t="s">
        <v>1942</v>
      </c>
      <c r="JD531" s="455"/>
      <c r="JE531" s="492"/>
      <c r="JF531" s="492">
        <f>VLOOKUP(JC531,$A$563:$F$2022,6,FALSE)</f>
        <v>22</v>
      </c>
      <c r="JG531" s="454" t="s">
        <v>65</v>
      </c>
      <c r="JH531" s="450">
        <f>JF531*1.3</f>
        <v>28.6</v>
      </c>
      <c r="JI531" s="450"/>
      <c r="JJ531" s="456"/>
      <c r="JK531" s="454" t="s">
        <v>107</v>
      </c>
      <c r="JL531" s="525" t="s">
        <v>552</v>
      </c>
      <c r="JM531" s="455"/>
      <c r="JN531" s="492"/>
      <c r="JO531" s="492">
        <f>VLOOKUP(JL531,$A$563:$F$2022,6,FALSE)</f>
        <v>4</v>
      </c>
      <c r="JP531" s="454" t="s">
        <v>65</v>
      </c>
      <c r="JQ531" s="450">
        <f>JO531*1.3</f>
        <v>5.2</v>
      </c>
      <c r="JR531" s="450"/>
      <c r="JS531" s="456"/>
      <c r="JT531" s="454" t="s">
        <v>107</v>
      </c>
      <c r="JU531" s="525" t="s">
        <v>1353</v>
      </c>
      <c r="JV531" s="455"/>
      <c r="JW531" s="492"/>
      <c r="JX531" s="492">
        <f>VLOOKUP(JU531,$A$563:$F$2022,6,FALSE)</f>
        <v>0</v>
      </c>
      <c r="JY531" s="454" t="s">
        <v>65</v>
      </c>
      <c r="JZ531" s="450">
        <f>JX531*1.3</f>
        <v>0</v>
      </c>
      <c r="KA531" s="450"/>
      <c r="KB531" s="456"/>
      <c r="KC531" s="454" t="s">
        <v>107</v>
      </c>
      <c r="KD531" s="525" t="s">
        <v>503</v>
      </c>
      <c r="KE531" s="455"/>
      <c r="KF531" s="492"/>
      <c r="KG531" s="492">
        <f>VLOOKUP(KD531,$A$563:$F$2022,6,FALSE)</f>
        <v>0</v>
      </c>
      <c r="KH531" s="454" t="s">
        <v>65</v>
      </c>
      <c r="KI531" s="450">
        <f>KG531*1.3</f>
        <v>0</v>
      </c>
      <c r="KJ531" s="450"/>
      <c r="KK531" s="456"/>
      <c r="KL531" s="454" t="s">
        <v>107</v>
      </c>
      <c r="KM531" s="525" t="s">
        <v>1912</v>
      </c>
      <c r="KN531" s="455"/>
      <c r="KO531" s="492"/>
      <c r="KP531" s="492">
        <f>VLOOKUP(KM531,$A$563:$F$2022,6,FALSE)</f>
        <v>0</v>
      </c>
      <c r="KQ531" s="454" t="s">
        <v>65</v>
      </c>
      <c r="KR531" s="450">
        <f>KP531*1.3</f>
        <v>0</v>
      </c>
      <c r="KS531" s="450"/>
      <c r="KT531" s="456"/>
      <c r="KU531" s="454" t="s">
        <v>107</v>
      </c>
      <c r="KV531" s="525" t="s">
        <v>781</v>
      </c>
      <c r="KW531" s="455"/>
      <c r="KX531" s="492"/>
      <c r="KY531" s="492">
        <f>VLOOKUP(KV531,$A$563:$F$2022,6,FALSE)</f>
        <v>28</v>
      </c>
      <c r="KZ531" s="454" t="s">
        <v>65</v>
      </c>
      <c r="LA531" s="450">
        <f>KY531*1.3</f>
        <v>36.4</v>
      </c>
      <c r="LB531" s="450"/>
      <c r="LC531" s="456"/>
      <c r="LD531" s="454" t="s">
        <v>107</v>
      </c>
      <c r="LE531" s="525" t="s">
        <v>440</v>
      </c>
      <c r="LF531" s="455"/>
      <c r="LG531" s="492"/>
      <c r="LH531" s="492">
        <f>VLOOKUP(LE531,$A$563:$F$2022,6,FALSE)</f>
        <v>0</v>
      </c>
      <c r="LI531" s="454" t="s">
        <v>65</v>
      </c>
      <c r="LJ531" s="450">
        <f>LH531*1.3</f>
        <v>0</v>
      </c>
      <c r="LK531" s="450"/>
      <c r="LL531" s="456"/>
      <c r="LM531" s="454" t="s">
        <v>107</v>
      </c>
      <c r="LN531" s="525" t="s">
        <v>429</v>
      </c>
      <c r="LO531" s="455"/>
      <c r="LP531" s="492"/>
      <c r="LQ531" s="492">
        <f>VLOOKUP(LN531,$A$563:$F$2022,6,FALSE)</f>
        <v>4</v>
      </c>
      <c r="LR531" s="454" t="s">
        <v>65</v>
      </c>
      <c r="LS531" s="450">
        <f>LQ531*1.3</f>
        <v>5.2</v>
      </c>
      <c r="LT531" s="450"/>
      <c r="LU531" s="456"/>
      <c r="LV531" s="454" t="s">
        <v>107</v>
      </c>
      <c r="LW531" s="525" t="s">
        <v>503</v>
      </c>
      <c r="LX531" s="455"/>
      <c r="LY531" s="492"/>
      <c r="LZ531" s="492">
        <f>VLOOKUP(LW531,$A$563:$F$2022,6,FALSE)</f>
        <v>0</v>
      </c>
      <c r="MA531" s="454" t="s">
        <v>65</v>
      </c>
      <c r="MB531" s="450">
        <f>LZ531*1.3</f>
        <v>0</v>
      </c>
      <c r="MC531" s="450"/>
      <c r="MD531" s="456"/>
      <c r="ME531" s="454" t="s">
        <v>107</v>
      </c>
      <c r="MF531" s="527" t="s">
        <v>781</v>
      </c>
      <c r="MG531" s="455"/>
      <c r="MH531" s="492"/>
      <c r="MI531" s="492">
        <f>VLOOKUP(MF531,$A$563:$F$2022,6,FALSE)</f>
        <v>28</v>
      </c>
      <c r="MJ531" s="454" t="s">
        <v>65</v>
      </c>
      <c r="MK531" s="450">
        <f>MI531*1.3</f>
        <v>36.4</v>
      </c>
      <c r="ML531" s="450"/>
      <c r="MM531" s="456"/>
      <c r="MN531" s="454" t="s">
        <v>107</v>
      </c>
      <c r="MO531" s="525" t="s">
        <v>2316</v>
      </c>
      <c r="MP531" s="455"/>
      <c r="MQ531" s="492"/>
      <c r="MR531" s="492">
        <f>VLOOKUP(MO531,$A$563:$F$2022,6,FALSE)</f>
        <v>18</v>
      </c>
      <c r="MS531" s="454" t="s">
        <v>65</v>
      </c>
      <c r="MT531" s="450">
        <f>MR531*1.3</f>
        <v>23.400000000000002</v>
      </c>
      <c r="MU531" s="450"/>
      <c r="MV531" s="456"/>
      <c r="MW531" s="454" t="s">
        <v>107</v>
      </c>
      <c r="MX531" s="525" t="s">
        <v>1377</v>
      </c>
      <c r="MY531" s="455"/>
      <c r="MZ531" s="492"/>
      <c r="NA531" s="492">
        <f>VLOOKUP(MX531,$A$563:$F$2022,6,FALSE)</f>
        <v>23</v>
      </c>
      <c r="NB531" s="454" t="s">
        <v>65</v>
      </c>
      <c r="NC531" s="450">
        <f>NA531*1.3</f>
        <v>29.900000000000002</v>
      </c>
      <c r="ND531" s="450"/>
      <c r="NE531" s="456"/>
      <c r="NF531" s="454" t="s">
        <v>107</v>
      </c>
      <c r="NG531" s="525" t="s">
        <v>691</v>
      </c>
      <c r="NH531" s="455"/>
      <c r="NI531" s="492"/>
      <c r="NJ531" s="492">
        <f>VLOOKUP(NG531,$A$563:$F$2022,6,FALSE)</f>
        <v>10</v>
      </c>
      <c r="NK531" s="454" t="s">
        <v>65</v>
      </c>
      <c r="NL531" s="450">
        <f>NJ531*1.3</f>
        <v>13</v>
      </c>
      <c r="NM531" s="450"/>
      <c r="NN531" s="456"/>
      <c r="NO531" s="454" t="s">
        <v>107</v>
      </c>
      <c r="NP531" s="525" t="s">
        <v>1353</v>
      </c>
      <c r="NQ531" s="455"/>
      <c r="NR531" s="492"/>
      <c r="NS531" s="492">
        <f>VLOOKUP(NP531,$A$563:$F$2022,6,FALSE)</f>
        <v>0</v>
      </c>
      <c r="NT531" s="454" t="s">
        <v>65</v>
      </c>
      <c r="NU531" s="450">
        <f>NS531*1.3</f>
        <v>0</v>
      </c>
      <c r="NV531" s="450"/>
      <c r="NW531" s="456"/>
      <c r="NX531" s="454" t="s">
        <v>107</v>
      </c>
      <c r="NY531" s="490" t="s">
        <v>498</v>
      </c>
      <c r="NZ531" s="455"/>
      <c r="OA531" s="455"/>
      <c r="OB531" s="492">
        <f>VLOOKUP(NY531,$A$563:$F$2022,6,FALSE)</f>
        <v>0</v>
      </c>
      <c r="OC531" s="454" t="s">
        <v>65</v>
      </c>
      <c r="OD531" s="450">
        <f>OB531*1.3</f>
        <v>0</v>
      </c>
      <c r="OE531" s="450"/>
      <c r="OF531" s="456"/>
      <c r="OG531" s="454" t="s">
        <v>107</v>
      </c>
      <c r="OH531" s="525" t="s">
        <v>429</v>
      </c>
      <c r="OI531" s="455"/>
      <c r="OJ531" s="492"/>
      <c r="OK531" s="492">
        <f>VLOOKUP(OH531,$A$563:$F$2022,6,FALSE)</f>
        <v>4</v>
      </c>
      <c r="OL531" s="454" t="s">
        <v>65</v>
      </c>
      <c r="OM531" s="450">
        <f>OK531*1.3</f>
        <v>5.2</v>
      </c>
      <c r="ON531" s="450"/>
      <c r="OO531" s="456"/>
      <c r="OP531" s="454" t="s">
        <v>107</v>
      </c>
      <c r="OQ531" s="490" t="s">
        <v>1942</v>
      </c>
      <c r="OR531" s="455"/>
      <c r="OS531" s="492"/>
      <c r="OT531" s="492">
        <f>VLOOKUP(OQ531,$A$563:$F$2022,6,FALSE)</f>
        <v>22</v>
      </c>
      <c r="OU531" s="454" t="s">
        <v>65</v>
      </c>
      <c r="OV531" s="450">
        <f>OT531*1.3</f>
        <v>28.6</v>
      </c>
      <c r="OW531" s="450"/>
      <c r="OX531" s="456"/>
      <c r="OY531" s="454" t="s">
        <v>107</v>
      </c>
      <c r="OZ531" s="525" t="s">
        <v>552</v>
      </c>
      <c r="PA531" s="455"/>
      <c r="PB531" s="492"/>
      <c r="PC531" s="492">
        <f>VLOOKUP(OZ531,$A$563:$F$2022,6,FALSE)</f>
        <v>4</v>
      </c>
      <c r="PD531" s="454" t="s">
        <v>65</v>
      </c>
      <c r="PE531" s="450">
        <f>PC531*1.3</f>
        <v>5.2</v>
      </c>
      <c r="PF531" s="450"/>
      <c r="PG531" s="456"/>
      <c r="PH531" s="454" t="s">
        <v>107</v>
      </c>
      <c r="PI531" s="525" t="s">
        <v>781</v>
      </c>
      <c r="PJ531" s="455"/>
      <c r="PK531" s="492"/>
      <c r="PL531" s="492">
        <f>VLOOKUP(PI531,$A$563:$F$2022,6,FALSE)</f>
        <v>28</v>
      </c>
      <c r="PM531" s="454" t="s">
        <v>65</v>
      </c>
      <c r="PN531" s="450">
        <f>PL531*1.3</f>
        <v>36.4</v>
      </c>
      <c r="PO531" s="450"/>
      <c r="PP531" s="456"/>
      <c r="PQ531" s="454" t="s">
        <v>107</v>
      </c>
      <c r="PR531" s="490" t="s">
        <v>503</v>
      </c>
      <c r="PS531" s="455"/>
      <c r="PT531" s="492"/>
      <c r="PU531" s="492">
        <f>VLOOKUP(PR531,$A$563:$F$2022,6,FALSE)</f>
        <v>0</v>
      </c>
      <c r="PV531" s="454" t="s">
        <v>65</v>
      </c>
      <c r="PW531" s="450">
        <f>PU531*1.3</f>
        <v>0</v>
      </c>
      <c r="PX531" s="450"/>
      <c r="PY531" s="456"/>
      <c r="PZ531" s="454" t="s">
        <v>107</v>
      </c>
      <c r="QA531" s="525" t="s">
        <v>429</v>
      </c>
      <c r="QB531" s="455"/>
      <c r="QC531" s="492"/>
      <c r="QD531" s="492">
        <f>VLOOKUP(QA531,$A$563:$F$2022,6,FALSE)</f>
        <v>4</v>
      </c>
      <c r="QE531" s="454" t="s">
        <v>65</v>
      </c>
      <c r="QF531" s="450">
        <f>QD531*1.3</f>
        <v>5.2</v>
      </c>
      <c r="QG531" s="450"/>
      <c r="QH531" s="456"/>
      <c r="QI531" s="454" t="s">
        <v>107</v>
      </c>
      <c r="QJ531" s="490" t="s">
        <v>682</v>
      </c>
      <c r="QK531" s="455"/>
      <c r="QL531" s="492"/>
      <c r="QM531" s="492">
        <f>VLOOKUP(QJ531,$A$563:$F$2022,6,FALSE)</f>
        <v>0</v>
      </c>
      <c r="QN531" s="454" t="s">
        <v>65</v>
      </c>
      <c r="QO531" s="450">
        <f>QM531*1.3</f>
        <v>0</v>
      </c>
      <c r="QP531" s="450"/>
      <c r="QQ531" s="456"/>
      <c r="QR531" s="454" t="s">
        <v>107</v>
      </c>
      <c r="QS531" s="525" t="s">
        <v>1912</v>
      </c>
      <c r="QT531" s="455"/>
      <c r="QU531" s="492"/>
      <c r="QV531" s="492">
        <f>VLOOKUP(QS531,$A$563:$F$2022,6,FALSE)</f>
        <v>0</v>
      </c>
      <c r="QW531" s="454" t="s">
        <v>65</v>
      </c>
      <c r="QX531" s="450">
        <f>QV531*1.3</f>
        <v>0</v>
      </c>
      <c r="QY531" s="450"/>
      <c r="QZ531" s="456"/>
      <c r="RA531" s="454" t="s">
        <v>107</v>
      </c>
      <c r="RB531" s="490" t="s">
        <v>1942</v>
      </c>
      <c r="RC531" s="455"/>
      <c r="RD531" s="492"/>
      <c r="RE531" s="492">
        <f>VLOOKUP(RB531,$A$563:$F$2022,6,FALSE)</f>
        <v>22</v>
      </c>
      <c r="RF531" s="454" t="s">
        <v>65</v>
      </c>
      <c r="RG531" s="450">
        <f>RE531*1.3</f>
        <v>28.6</v>
      </c>
      <c r="RH531" s="450"/>
      <c r="RI531" s="456"/>
      <c r="RJ531" s="454" t="s">
        <v>107</v>
      </c>
      <c r="RK531" s="506" t="s">
        <v>186</v>
      </c>
      <c r="RL531" s="455"/>
      <c r="RM531" s="455"/>
      <c r="RN531" s="492" t="e">
        <f>VLOOKUP(RK531,$A$563:$F$2022,6,FALSE)</f>
        <v>#N/A</v>
      </c>
      <c r="RO531" s="454" t="s">
        <v>65</v>
      </c>
      <c r="RP531" s="450" t="e">
        <f>RN531*1.3</f>
        <v>#N/A</v>
      </c>
      <c r="RQ531" s="450"/>
      <c r="RR531" s="456"/>
      <c r="RS531" s="454" t="s">
        <v>107</v>
      </c>
      <c r="RT531" s="525" t="s">
        <v>503</v>
      </c>
      <c r="RU531" s="455"/>
      <c r="RV531" s="492"/>
      <c r="RW531" s="492">
        <f>VLOOKUP(RT531,$A$563:$F$2022,6,FALSE)</f>
        <v>0</v>
      </c>
      <c r="RX531" s="454" t="s">
        <v>65</v>
      </c>
      <c r="RY531" s="450">
        <f>RW531*1.3</f>
        <v>0</v>
      </c>
      <c r="RZ531" s="450"/>
      <c r="SA531" s="486"/>
      <c r="SB531" s="454" t="s">
        <v>107</v>
      </c>
      <c r="SC531" s="525" t="s">
        <v>685</v>
      </c>
      <c r="SD531" s="455"/>
      <c r="SE531" s="492"/>
      <c r="SF531" s="492">
        <f>VLOOKUP(SC531,$A$563:$F$2022,6,FALSE)</f>
        <v>2</v>
      </c>
      <c r="SG531" s="454" t="s">
        <v>65</v>
      </c>
      <c r="SH531" s="450">
        <f>SF531*1.3</f>
        <v>2.6</v>
      </c>
      <c r="SI531" s="450"/>
      <c r="SJ531" s="486"/>
      <c r="SK531" s="454" t="s">
        <v>107</v>
      </c>
      <c r="SL531" s="525" t="s">
        <v>1099</v>
      </c>
      <c r="SM531" s="455"/>
      <c r="SN531" s="492"/>
      <c r="SO531" s="492">
        <f>VLOOKUP(SL531,$A$563:$F$2022,6,FALSE)</f>
        <v>9</v>
      </c>
      <c r="SP531" s="454" t="s">
        <v>65</v>
      </c>
      <c r="SQ531" s="450">
        <f>SO531*1.3</f>
        <v>11.700000000000001</v>
      </c>
      <c r="SR531" s="450"/>
      <c r="SS531" s="486"/>
      <c r="ST531" s="454" t="s">
        <v>107</v>
      </c>
      <c r="SU531" s="525" t="s">
        <v>566</v>
      </c>
      <c r="SV531" s="455"/>
      <c r="SW531" s="492"/>
      <c r="SX531" s="492">
        <f>VLOOKUP(SU531,$A$563:$F$2022,6,FALSE)</f>
        <v>0</v>
      </c>
      <c r="SY531" s="454" t="s">
        <v>65</v>
      </c>
      <c r="SZ531" s="450">
        <f>SX531*1.3</f>
        <v>0</v>
      </c>
      <c r="TA531" s="450"/>
      <c r="TB531" s="486"/>
      <c r="TC531" s="454" t="s">
        <v>107</v>
      </c>
      <c r="TD531" s="525" t="s">
        <v>1912</v>
      </c>
      <c r="TE531" s="455"/>
      <c r="TF531" s="492"/>
      <c r="TG531" s="492">
        <f>VLOOKUP(TD531,$A$563:$F$2022,6,FALSE)</f>
        <v>0</v>
      </c>
      <c r="TH531" s="454" t="s">
        <v>65</v>
      </c>
      <c r="TI531" s="450">
        <f>TG531*1.3</f>
        <v>0</v>
      </c>
      <c r="TJ531" s="455"/>
      <c r="TK531" s="486"/>
      <c r="TL531" s="454" t="s">
        <v>107</v>
      </c>
      <c r="TM531" s="525" t="s">
        <v>610</v>
      </c>
      <c r="TN531" s="455"/>
      <c r="TO531" s="492"/>
      <c r="TP531" s="492">
        <f>VLOOKUP(TM531,$A$563:$F$2022,6,FALSE)</f>
        <v>0</v>
      </c>
      <c r="TQ531" s="454" t="s">
        <v>65</v>
      </c>
      <c r="TR531" s="450">
        <f>TP531*1.3</f>
        <v>0</v>
      </c>
      <c r="TS531" s="450"/>
      <c r="TT531" s="486"/>
      <c r="TU531" s="454" t="s">
        <v>107</v>
      </c>
      <c r="TV531" s="506" t="s">
        <v>186</v>
      </c>
      <c r="TW531" s="455"/>
      <c r="TX531" s="492"/>
      <c r="TY531" s="492" t="e">
        <f>VLOOKUP(TV531,$A$563:$F$2022,6,FALSE)</f>
        <v>#N/A</v>
      </c>
      <c r="TZ531" s="454" t="s">
        <v>65</v>
      </c>
      <c r="UA531" s="450" t="e">
        <f>TY531*1.3</f>
        <v>#N/A</v>
      </c>
      <c r="UB531" s="450"/>
      <c r="UC531" s="486"/>
      <c r="UD531" s="454" t="s">
        <v>107</v>
      </c>
      <c r="UE531" s="525" t="s">
        <v>719</v>
      </c>
      <c r="UF531" s="455"/>
      <c r="UG531" s="492"/>
      <c r="UH531" s="492">
        <f>VLOOKUP(UE531,$A$563:$F$2022,6,FALSE)</f>
        <v>54</v>
      </c>
      <c r="UI531" s="454" t="s">
        <v>65</v>
      </c>
      <c r="UJ531" s="450">
        <f>UH531*1.3</f>
        <v>70.2</v>
      </c>
      <c r="UK531" s="450"/>
      <c r="UL531" s="486"/>
      <c r="UM531" s="454" t="s">
        <v>107</v>
      </c>
      <c r="UN531" s="506" t="s">
        <v>186</v>
      </c>
      <c r="UO531" s="455"/>
      <c r="UP531" s="492"/>
      <c r="UQ531" s="492" t="e">
        <f>VLOOKUP(UN531,$A$563:$F$2022,6,FALSE)</f>
        <v>#N/A</v>
      </c>
      <c r="UR531" s="454" t="s">
        <v>65</v>
      </c>
      <c r="US531" s="450" t="e">
        <f>UQ531*1.3</f>
        <v>#N/A</v>
      </c>
      <c r="UT531" s="450"/>
      <c r="UU531" s="486"/>
      <c r="UV531" s="454" t="s">
        <v>107</v>
      </c>
      <c r="UW531" s="525" t="s">
        <v>526</v>
      </c>
      <c r="UX531" s="455"/>
      <c r="UY531" s="492"/>
      <c r="UZ531" s="492">
        <f>VLOOKUP(UW531,$A$563:$F$2022,6,FALSE)</f>
        <v>26</v>
      </c>
      <c r="VA531" s="454" t="s">
        <v>65</v>
      </c>
      <c r="VB531" s="450">
        <f>UZ531*1.3</f>
        <v>33.800000000000004</v>
      </c>
      <c r="VC531" s="450"/>
      <c r="VD531" s="486"/>
      <c r="VE531" s="454" t="s">
        <v>107</v>
      </c>
      <c r="VF531" s="506" t="s">
        <v>186</v>
      </c>
      <c r="VG531" s="455"/>
      <c r="VH531" s="492"/>
      <c r="VI531" s="492" t="e">
        <f>VLOOKUP(VF531,$A$563:$F$2022,6,FALSE)</f>
        <v>#N/A</v>
      </c>
      <c r="VJ531" s="454" t="s">
        <v>65</v>
      </c>
      <c r="VK531" s="450" t="e">
        <f>VI531*1.3</f>
        <v>#N/A</v>
      </c>
      <c r="VL531" s="450"/>
      <c r="VM531" s="486"/>
      <c r="VN531" s="454" t="s">
        <v>107</v>
      </c>
      <c r="VO531" s="525" t="s">
        <v>1394</v>
      </c>
      <c r="VP531" s="455"/>
      <c r="VQ531" s="492"/>
      <c r="VR531" s="492">
        <f>VLOOKUP(VO531,$A$563:$F$2022,6,FALSE)</f>
        <v>0</v>
      </c>
      <c r="VS531" s="454" t="s">
        <v>65</v>
      </c>
      <c r="VT531" s="450">
        <f>VR531*1.3</f>
        <v>0</v>
      </c>
      <c r="VU531" s="450"/>
      <c r="VV531" s="486"/>
      <c r="VW531" s="454" t="s">
        <v>107</v>
      </c>
      <c r="VX531" s="506" t="s">
        <v>186</v>
      </c>
      <c r="VY531" s="455"/>
      <c r="VZ531" s="455"/>
      <c r="WA531" s="492" t="e">
        <f>VLOOKUP(VX531,$A$563:$F$2022,6,FALSE)</f>
        <v>#N/A</v>
      </c>
      <c r="WB531" s="454" t="s">
        <v>65</v>
      </c>
      <c r="WC531" s="450" t="e">
        <f>WA531*1.3</f>
        <v>#N/A</v>
      </c>
      <c r="WD531" s="455"/>
      <c r="WE531" s="486"/>
      <c r="WF531" s="454" t="s">
        <v>107</v>
      </c>
      <c r="WG531" s="525" t="s">
        <v>503</v>
      </c>
      <c r="WH531" s="455"/>
      <c r="WI531" s="492"/>
      <c r="WJ531" s="492">
        <f>VLOOKUP(WG531,$A$563:$F$2022,6,FALSE)</f>
        <v>0</v>
      </c>
      <c r="WK531" s="454" t="s">
        <v>65</v>
      </c>
      <c r="WL531" s="450">
        <f>WJ531*1.3</f>
        <v>0</v>
      </c>
      <c r="WM531" s="455"/>
      <c r="WN531" s="486"/>
      <c r="WO531" s="454" t="s">
        <v>107</v>
      </c>
      <c r="WP531" s="525" t="s">
        <v>429</v>
      </c>
      <c r="WQ531" s="492"/>
      <c r="WR531" s="492"/>
      <c r="WS531" s="492">
        <f>VLOOKUP(WP531,$A$563:$F$2022,6,FALSE)</f>
        <v>4</v>
      </c>
      <c r="WT531" s="454" t="s">
        <v>65</v>
      </c>
      <c r="WU531" s="450">
        <f>WS531*1.3</f>
        <v>5.2</v>
      </c>
      <c r="WV531" s="450"/>
      <c r="WW531" s="486"/>
      <c r="WX531" s="454" t="s">
        <v>107</v>
      </c>
      <c r="WY531" s="525" t="s">
        <v>1892</v>
      </c>
      <c r="WZ531" s="455"/>
      <c r="XA531" s="492"/>
      <c r="XB531" s="492">
        <f>VLOOKUP(WY531,$A$563:$F$2022,6,FALSE)</f>
        <v>7</v>
      </c>
      <c r="XC531" s="454" t="s">
        <v>65</v>
      </c>
      <c r="XD531" s="450">
        <f>XB531*1.3</f>
        <v>9.1</v>
      </c>
      <c r="XE531" s="455"/>
      <c r="XF531" s="486"/>
      <c r="XG531" s="454" t="s">
        <v>107</v>
      </c>
      <c r="XH531" s="506" t="s">
        <v>186</v>
      </c>
      <c r="XI531" s="455"/>
      <c r="XJ531" s="455"/>
      <c r="XK531" s="492" t="e">
        <f>VLOOKUP(XH531,$A$563:$F$2022,6,FALSE)</f>
        <v>#N/A</v>
      </c>
      <c r="XL531" s="454" t="s">
        <v>65</v>
      </c>
      <c r="XM531" s="450" t="e">
        <f>XK531*1.3</f>
        <v>#N/A</v>
      </c>
      <c r="XN531" s="455"/>
      <c r="XO531" s="486"/>
      <c r="XP531" s="454" t="s">
        <v>107</v>
      </c>
      <c r="XQ531" s="525" t="s">
        <v>1638</v>
      </c>
      <c r="XR531" s="455"/>
      <c r="XS531" s="492"/>
      <c r="XT531" s="492">
        <f>VLOOKUP(XQ531,$A$563:$F$2022,6,FALSE)</f>
        <v>0</v>
      </c>
      <c r="XU531" s="454" t="s">
        <v>65</v>
      </c>
      <c r="XV531" s="450">
        <f>XT531*1.3</f>
        <v>0</v>
      </c>
      <c r="XW531" s="450"/>
      <c r="XX531" s="486"/>
      <c r="XY531" s="454" t="s">
        <v>107</v>
      </c>
      <c r="XZ531" s="525" t="s">
        <v>1377</v>
      </c>
      <c r="YA531" s="455"/>
      <c r="YB531" s="492"/>
      <c r="YC531" s="492">
        <f>VLOOKUP(XZ531,$A$563:$F$2022,6,FALSE)</f>
        <v>23</v>
      </c>
      <c r="YD531" s="454" t="s">
        <v>65</v>
      </c>
      <c r="YE531" s="450">
        <f>YC531*1.3</f>
        <v>29.900000000000002</v>
      </c>
      <c r="YF531" s="455"/>
      <c r="YG531" s="486"/>
      <c r="YH531" s="454" t="s">
        <v>107</v>
      </c>
      <c r="YI531" s="525" t="s">
        <v>1005</v>
      </c>
      <c r="YJ531" s="455"/>
      <c r="YK531" s="492"/>
      <c r="YL531" s="492">
        <f>VLOOKUP(YI531,$A$563:$F$2022,6,FALSE)</f>
        <v>0</v>
      </c>
      <c r="YM531" s="454" t="s">
        <v>65</v>
      </c>
      <c r="YN531" s="450">
        <f>YL531*1.3</f>
        <v>0</v>
      </c>
      <c r="YO531" s="450"/>
      <c r="YP531" s="486"/>
      <c r="YQ531" s="454" t="s">
        <v>107</v>
      </c>
      <c r="YR531" s="506" t="s">
        <v>186</v>
      </c>
      <c r="YS531" s="455"/>
      <c r="YT531" s="455"/>
      <c r="YU531" s="492" t="e">
        <f>VLOOKUP(YR531,$A$563:$F$2022,6,FALSE)</f>
        <v>#N/A</v>
      </c>
      <c r="YV531" s="454" t="s">
        <v>65</v>
      </c>
      <c r="YW531" s="450" t="e">
        <f>YU531*1.3</f>
        <v>#N/A</v>
      </c>
      <c r="YX531" s="455"/>
      <c r="YY531" s="486"/>
      <c r="YZ531" s="454" t="s">
        <v>107</v>
      </c>
      <c r="ZA531" s="506" t="s">
        <v>186</v>
      </c>
      <c r="ZB531" s="455"/>
      <c r="ZC531" s="455"/>
      <c r="ZD531" s="492" t="e">
        <f>VLOOKUP(ZA531,$A$563:$F$2022,6,FALSE)</f>
        <v>#N/A</v>
      </c>
      <c r="ZE531" s="454" t="s">
        <v>65</v>
      </c>
      <c r="ZF531" s="450" t="e">
        <f>ZD531*1.3</f>
        <v>#N/A</v>
      </c>
      <c r="ZG531" s="455"/>
      <c r="ZH531" s="486"/>
      <c r="ZI531" s="454" t="s">
        <v>107</v>
      </c>
      <c r="ZJ531" s="490" t="s">
        <v>1942</v>
      </c>
      <c r="ZK531" s="455"/>
      <c r="ZL531" s="455"/>
      <c r="ZM531" s="492">
        <f>VLOOKUP(ZJ531,$A$563:$F$2022,6,FALSE)</f>
        <v>22</v>
      </c>
      <c r="ZN531" s="454" t="s">
        <v>65</v>
      </c>
      <c r="ZO531" s="450">
        <f>ZM531*1.3</f>
        <v>28.6</v>
      </c>
      <c r="ZP531" s="455"/>
      <c r="ZQ531" s="486"/>
      <c r="ZR531" s="454" t="s">
        <v>107</v>
      </c>
      <c r="ZS531" s="506" t="s">
        <v>186</v>
      </c>
      <c r="ZT531" s="455"/>
      <c r="ZU531" s="492"/>
      <c r="ZV531" s="492" t="e">
        <f>VLOOKUP(ZS531,$A$563:$F$2022,6,FALSE)</f>
        <v>#N/A</v>
      </c>
      <c r="ZW531" s="454" t="s">
        <v>65</v>
      </c>
      <c r="ZX531" s="450" t="e">
        <f>ZV531*1.3</f>
        <v>#N/A</v>
      </c>
      <c r="ZY531" s="450"/>
      <c r="ZZ531" s="486"/>
      <c r="AAA531" s="454" t="s">
        <v>107</v>
      </c>
      <c r="AAB531" s="506" t="s">
        <v>186</v>
      </c>
      <c r="AAC531" s="455"/>
      <c r="AAD531" s="492"/>
      <c r="AAE531" s="492" t="e">
        <f>VLOOKUP(AAB531,$A$563:$F$2022,6,FALSE)</f>
        <v>#N/A</v>
      </c>
      <c r="AAF531" s="454" t="s">
        <v>65</v>
      </c>
      <c r="AAG531" s="450" t="e">
        <f>AAE531*1.3</f>
        <v>#N/A</v>
      </c>
      <c r="AAH531" s="450"/>
      <c r="AAI531" s="486"/>
      <c r="AAJ531" s="454" t="s">
        <v>107</v>
      </c>
      <c r="AAK531" s="506" t="s">
        <v>186</v>
      </c>
      <c r="AAL531" s="455"/>
      <c r="AAM531" s="492"/>
      <c r="AAN531" s="492" t="e">
        <f>VLOOKUP(AAK531,$A$563:$F$2022,6,FALSE)</f>
        <v>#N/A</v>
      </c>
      <c r="AAO531" s="454" t="s">
        <v>65</v>
      </c>
      <c r="AAP531" s="450" t="e">
        <f>AAN531*1.3</f>
        <v>#N/A</v>
      </c>
      <c r="AAQ531" s="450"/>
      <c r="AAR531" s="486"/>
      <c r="AAS531" s="454" t="s">
        <v>107</v>
      </c>
      <c r="AAT531" s="506" t="s">
        <v>186</v>
      </c>
      <c r="AAU531" s="455"/>
      <c r="AAV531" s="492"/>
      <c r="AAW531" s="492" t="e">
        <f>VLOOKUP(AAT531,$A$563:$F$2022,6,FALSE)</f>
        <v>#N/A</v>
      </c>
      <c r="AAX531" s="454" t="s">
        <v>65</v>
      </c>
      <c r="AAY531" s="450" t="e">
        <f>AAW531*1.3</f>
        <v>#N/A</v>
      </c>
      <c r="AAZ531" s="450"/>
      <c r="ABA531" s="486"/>
      <c r="ABB531" s="454" t="s">
        <v>107</v>
      </c>
      <c r="ABC531" s="506" t="s">
        <v>186</v>
      </c>
      <c r="ABD531" s="455"/>
      <c r="ABE531" s="492"/>
      <c r="ABF531" s="492" t="e">
        <f>VLOOKUP(ABC531,$A$563:$F$2022,6,FALSE)</f>
        <v>#N/A</v>
      </c>
      <c r="ABG531" s="454" t="s">
        <v>65</v>
      </c>
      <c r="ABH531" s="450" t="e">
        <f>ABF531*1.3</f>
        <v>#N/A</v>
      </c>
      <c r="ABI531" s="450"/>
      <c r="ABJ531" s="486"/>
      <c r="ABK531" s="454" t="s">
        <v>107</v>
      </c>
      <c r="ABL531" s="506" t="s">
        <v>186</v>
      </c>
      <c r="ABM531" s="455"/>
      <c r="ABN531" s="492"/>
      <c r="ABO531" s="492" t="e">
        <f>VLOOKUP(ABL531,$A$563:$F$2022,6,FALSE)</f>
        <v>#N/A</v>
      </c>
      <c r="ABP531" s="454" t="s">
        <v>65</v>
      </c>
      <c r="ABQ531" s="450" t="e">
        <f>ABO531*1.3</f>
        <v>#N/A</v>
      </c>
      <c r="ABR531" s="450"/>
      <c r="ABS531" s="486"/>
      <c r="ABT531" s="454" t="s">
        <v>107</v>
      </c>
      <c r="ABU531" s="506" t="s">
        <v>186</v>
      </c>
      <c r="ABV531" s="455"/>
      <c r="ABW531" s="492"/>
      <c r="ABX531" s="492" t="e">
        <f>VLOOKUP(ABU531,$A$563:$F$2022,6,FALSE)</f>
        <v>#N/A</v>
      </c>
      <c r="ABY531" s="454" t="s">
        <v>65</v>
      </c>
      <c r="ABZ531" s="450" t="e">
        <f>ABX531*1.3</f>
        <v>#N/A</v>
      </c>
      <c r="ACA531" s="450"/>
      <c r="ACB531" s="486"/>
      <c r="ACC531" s="454" t="s">
        <v>107</v>
      </c>
      <c r="ACD531" s="506" t="s">
        <v>186</v>
      </c>
      <c r="ACE531" s="455"/>
      <c r="ACF531" s="492"/>
      <c r="ACG531" s="492" t="e">
        <f>VLOOKUP(ACD531,$A$563:$F$2022,6,FALSE)</f>
        <v>#N/A</v>
      </c>
      <c r="ACH531" s="454" t="s">
        <v>65</v>
      </c>
      <c r="ACI531" s="450" t="e">
        <f>ACG531*1.3</f>
        <v>#N/A</v>
      </c>
      <c r="ACJ531" s="450"/>
      <c r="ACK531" s="486"/>
      <c r="ACL531" s="454" t="s">
        <v>107</v>
      </c>
      <c r="ACM531" s="506" t="s">
        <v>186</v>
      </c>
      <c r="ACN531" s="455"/>
      <c r="ACO531" s="492"/>
      <c r="ACP531" s="492" t="e">
        <f>VLOOKUP(ACM531,$A$563:$F$2022,6,FALSE)</f>
        <v>#N/A</v>
      </c>
      <c r="ACQ531" s="454" t="s">
        <v>65</v>
      </c>
      <c r="ACR531" s="450" t="e">
        <f>ACP531*1.3</f>
        <v>#N/A</v>
      </c>
      <c r="ACS531" s="450"/>
      <c r="ACT531" s="486"/>
      <c r="ACU531" s="454" t="s">
        <v>107</v>
      </c>
      <c r="ACV531" s="490" t="s">
        <v>685</v>
      </c>
      <c r="ACW531" s="455"/>
      <c r="ACX531" s="492"/>
      <c r="ACY531" s="492">
        <f>VLOOKUP(ACV531,$A$563:$F$2022,6,FALSE)</f>
        <v>2</v>
      </c>
      <c r="ACZ531" s="454" t="s">
        <v>65</v>
      </c>
      <c r="ADA531" s="450">
        <f>ACY531*1.3</f>
        <v>2.6</v>
      </c>
      <c r="ADB531" s="450"/>
      <c r="ADC531" s="486"/>
      <c r="ADD531" s="454" t="s">
        <v>107</v>
      </c>
      <c r="ADE531" s="525" t="s">
        <v>1942</v>
      </c>
      <c r="ADF531" s="455"/>
      <c r="ADG531" s="492"/>
      <c r="ADH531" s="492">
        <f>VLOOKUP(ADE531,$A$563:$F$2022,6,FALSE)</f>
        <v>22</v>
      </c>
      <c r="ADI531" s="454" t="s">
        <v>65</v>
      </c>
      <c r="ADJ531" s="450">
        <f>ADH531*1.3</f>
        <v>28.6</v>
      </c>
      <c r="ADK531" s="455"/>
      <c r="ADL531" s="486"/>
      <c r="ADM531" s="454" t="s">
        <v>107</v>
      </c>
      <c r="ADN531" s="525" t="s">
        <v>2057</v>
      </c>
      <c r="ADO531" s="455"/>
      <c r="ADP531" s="492"/>
      <c r="ADQ531" s="492">
        <f>VLOOKUP(ADN531,$A$563:$F$2022,6,FALSE)</f>
        <v>0</v>
      </c>
      <c r="ADR531" s="454" t="s">
        <v>65</v>
      </c>
      <c r="ADS531" s="450">
        <f>ADQ531*1.3</f>
        <v>0</v>
      </c>
      <c r="ADT531" s="450"/>
      <c r="ADU531" s="486"/>
      <c r="ADV531" s="454" t="s">
        <v>107</v>
      </c>
      <c r="ADW531" s="525" t="s">
        <v>507</v>
      </c>
      <c r="ADX531" s="455"/>
      <c r="ADY531" s="455"/>
      <c r="ADZ531" s="492">
        <f>VLOOKUP(ADW531,$A$563:$F$2022,6,FALSE)</f>
        <v>0</v>
      </c>
      <c r="AEA531" s="454" t="s">
        <v>65</v>
      </c>
      <c r="AEB531" s="450">
        <f>ADZ531*1.3</f>
        <v>0</v>
      </c>
      <c r="AEC531" s="455"/>
      <c r="AED531" s="486"/>
      <c r="AEE531" s="454" t="s">
        <v>107</v>
      </c>
      <c r="AEF531" s="525" t="s">
        <v>1638</v>
      </c>
      <c r="AEG531" s="455"/>
      <c r="AEH531" s="492"/>
      <c r="AEI531" s="492">
        <f>VLOOKUP(AEF531,$A$563:$F$2022,6,FALSE)</f>
        <v>0</v>
      </c>
      <c r="AEJ531" s="454" t="s">
        <v>65</v>
      </c>
      <c r="AEK531" s="450">
        <f>AEI531*1.3</f>
        <v>0</v>
      </c>
      <c r="AEL531" s="455"/>
      <c r="AEM531" s="486"/>
      <c r="AEN531" s="454" t="s">
        <v>107</v>
      </c>
      <c r="AEO531" s="525" t="s">
        <v>1942</v>
      </c>
      <c r="AEP531" s="455"/>
      <c r="AEQ531" s="492"/>
      <c r="AER531" s="492">
        <f>VLOOKUP(AEO531,$A$563:$F$2022,6,FALSE)</f>
        <v>22</v>
      </c>
      <c r="AES531" s="454" t="s">
        <v>65</v>
      </c>
      <c r="AET531" s="450">
        <f>AER531*1.3</f>
        <v>28.6</v>
      </c>
      <c r="AEU531" s="455"/>
      <c r="AEV531" s="486"/>
      <c r="AEW531" s="454" t="s">
        <v>107</v>
      </c>
      <c r="AEX531" s="525" t="s">
        <v>661</v>
      </c>
      <c r="AEY531" s="455"/>
      <c r="AEZ531" s="492"/>
      <c r="AFA531" s="492">
        <f>VLOOKUP(AEX531,$A$563:$F$2022,6,FALSE)</f>
        <v>0</v>
      </c>
      <c r="AFB531" s="454" t="s">
        <v>65</v>
      </c>
      <c r="AFC531" s="450">
        <f>AFA531*1.3</f>
        <v>0</v>
      </c>
      <c r="AFD531" s="450"/>
      <c r="AFE531" s="486"/>
      <c r="AFF531" s="454" t="s">
        <v>107</v>
      </c>
      <c r="AFG531" s="525" t="s">
        <v>513</v>
      </c>
      <c r="AFH531" s="455"/>
      <c r="AFI531" s="492"/>
      <c r="AFJ531" s="492">
        <f>VLOOKUP(AFG531,$A$563:$F$2022,6,FALSE)</f>
        <v>2</v>
      </c>
      <c r="AFK531" s="454" t="s">
        <v>65</v>
      </c>
      <c r="AFL531" s="450">
        <f>AFJ531*1.3</f>
        <v>2.6</v>
      </c>
      <c r="AFM531" s="450"/>
      <c r="AFN531" s="486"/>
      <c r="AFO531" s="454" t="s">
        <v>107</v>
      </c>
      <c r="AFP531" s="525" t="s">
        <v>1912</v>
      </c>
      <c r="AFQ531" s="455"/>
      <c r="AFR531" s="492"/>
      <c r="AFS531" s="492">
        <f>VLOOKUP(AFP531,$A$563:$F$2022,6,FALSE)</f>
        <v>0</v>
      </c>
      <c r="AFT531" s="454" t="s">
        <v>65</v>
      </c>
      <c r="AFU531" s="450">
        <f>AFS531*1.3</f>
        <v>0</v>
      </c>
      <c r="AFV531" s="450"/>
      <c r="AFW531" s="486"/>
      <c r="AFX531" s="454" t="s">
        <v>107</v>
      </c>
      <c r="AFY531" s="528" t="s">
        <v>440</v>
      </c>
      <c r="AFZ531" s="455"/>
      <c r="AGA531" s="492"/>
      <c r="AGB531" s="492">
        <f>VLOOKUP(AFY531,$A$563:$F$2022,6,FALSE)</f>
        <v>0</v>
      </c>
      <c r="AGC531" s="454" t="s">
        <v>65</v>
      </c>
      <c r="AGD531" s="450">
        <f>AGB531*1.3</f>
        <v>0</v>
      </c>
      <c r="AGE531" s="450"/>
      <c r="AGF531" s="486"/>
      <c r="AGG531" s="454" t="s">
        <v>107</v>
      </c>
      <c r="AGH531" s="525" t="s">
        <v>498</v>
      </c>
      <c r="AGI531" s="455"/>
      <c r="AGJ531" s="492"/>
      <c r="AGK531" s="492">
        <f>VLOOKUP(AGH531,$A$563:$F$2022,6,FALSE)</f>
        <v>0</v>
      </c>
      <c r="AGL531" s="454" t="s">
        <v>65</v>
      </c>
      <c r="AGM531" s="450">
        <f>AGK531*1.3</f>
        <v>0</v>
      </c>
      <c r="AGN531" s="450"/>
      <c r="AGO531" s="486"/>
      <c r="AGP531" s="454" t="s">
        <v>107</v>
      </c>
      <c r="AGQ531" s="525" t="s">
        <v>1099</v>
      </c>
      <c r="AGR531" s="455"/>
      <c r="AGS531" s="492"/>
      <c r="AGT531" s="492">
        <f>VLOOKUP(AGQ531,$A$563:$F$2022,6,FALSE)</f>
        <v>9</v>
      </c>
      <c r="AGU531" s="454" t="s">
        <v>65</v>
      </c>
      <c r="AGV531" s="450">
        <f>AGT531*1.3</f>
        <v>11.700000000000001</v>
      </c>
      <c r="AGW531" s="450"/>
      <c r="AGX531" s="486"/>
      <c r="AGY531" s="454" t="s">
        <v>107</v>
      </c>
      <c r="AGZ531" s="527" t="s">
        <v>659</v>
      </c>
      <c r="AHA531" s="455"/>
      <c r="AHB531" s="492"/>
      <c r="AHC531" s="492">
        <f>VLOOKUP(AGZ531,$A$563:$F$2022,6,FALSE)</f>
        <v>0</v>
      </c>
      <c r="AHD531" s="454" t="s">
        <v>65</v>
      </c>
      <c r="AHE531" s="450">
        <f>AHC531*1.3</f>
        <v>0</v>
      </c>
      <c r="AHF531" s="450"/>
      <c r="AHG531" s="486"/>
      <c r="AHH531" s="495"/>
      <c r="AHI531" s="543"/>
      <c r="AHJ531" s="496"/>
      <c r="AHK531" s="497"/>
      <c r="AHL531" s="497"/>
      <c r="AHM531" s="495"/>
      <c r="AHN531" s="481"/>
      <c r="AHO531" s="481"/>
      <c r="AHP531" s="496"/>
      <c r="AHQ531" s="495"/>
      <c r="AHR531" s="512"/>
      <c r="AHS531" s="496"/>
      <c r="AHT531" s="497"/>
      <c r="AHU531" s="497"/>
      <c r="AHV531" s="495"/>
      <c r="AHW531" s="481"/>
      <c r="AHX531" s="481"/>
      <c r="AHY531" s="496"/>
      <c r="AHZ531" s="495"/>
      <c r="AIA531" s="512"/>
      <c r="AIB531" s="496"/>
      <c r="AIC531" s="497"/>
      <c r="AID531" s="497"/>
      <c r="AIE531" s="495"/>
      <c r="AIF531" s="481"/>
      <c r="AIG531" s="481"/>
      <c r="AIH531" s="496"/>
      <c r="AII531" s="263"/>
      <c r="AIJ531" s="432"/>
      <c r="AIK531" s="264"/>
      <c r="AIL531" s="264"/>
      <c r="AIM531" s="265"/>
      <c r="AIN531" s="263"/>
      <c r="AIO531" s="210"/>
      <c r="AIP531" s="264"/>
      <c r="AIQ531" s="264"/>
    </row>
    <row r="532" spans="1:927" s="16" customFormat="1" ht="15">
      <c r="A532" s="454" t="s">
        <v>108</v>
      </c>
      <c r="B532" s="490" t="s">
        <v>1353</v>
      </c>
      <c r="C532" s="455"/>
      <c r="D532" s="492"/>
      <c r="E532" s="492">
        <f>VLOOKUP(B532,$A$563:$F$2022,6,FALSE)</f>
        <v>0</v>
      </c>
      <c r="F532" s="454" t="s">
        <v>67</v>
      </c>
      <c r="G532" s="450">
        <f>E532*1.2</f>
        <v>0</v>
      </c>
      <c r="H532" s="450"/>
      <c r="I532" s="456"/>
      <c r="J532" s="454" t="s">
        <v>108</v>
      </c>
      <c r="K532" s="525" t="s">
        <v>1099</v>
      </c>
      <c r="L532" s="455"/>
      <c r="M532" s="492"/>
      <c r="N532" s="492">
        <f>VLOOKUP(K532,$A$563:$F$2022,6,FALSE)</f>
        <v>9</v>
      </c>
      <c r="O532" s="454" t="s">
        <v>67</v>
      </c>
      <c r="P532" s="450">
        <f>N532*1.2</f>
        <v>10.799999999999999</v>
      </c>
      <c r="Q532" s="450"/>
      <c r="R532" s="456"/>
      <c r="S532" s="454" t="s">
        <v>108</v>
      </c>
      <c r="T532" s="525" t="s">
        <v>1377</v>
      </c>
      <c r="U532" s="455"/>
      <c r="V532" s="492"/>
      <c r="W532" s="492">
        <f>VLOOKUP(T532,$A$563:$F$2022,6,FALSE)</f>
        <v>23</v>
      </c>
      <c r="X532" s="454" t="s">
        <v>67</v>
      </c>
      <c r="Y532" s="450">
        <f>W532*1.2</f>
        <v>27.599999999999998</v>
      </c>
      <c r="Z532" s="450"/>
      <c r="AA532" s="456"/>
      <c r="AB532" s="454" t="s">
        <v>108</v>
      </c>
      <c r="AC532" s="525" t="s">
        <v>1417</v>
      </c>
      <c r="AD532" s="455"/>
      <c r="AE532" s="492"/>
      <c r="AF532" s="492">
        <f>VLOOKUP(AC532,$A$563:$F$2022,6,FALSE)</f>
        <v>0</v>
      </c>
      <c r="AG532" s="454" t="s">
        <v>67</v>
      </c>
      <c r="AH532" s="450">
        <f>AF532*1.2</f>
        <v>0</v>
      </c>
      <c r="AI532" s="450"/>
      <c r="AJ532" s="456"/>
      <c r="AK532" s="454" t="s">
        <v>108</v>
      </c>
      <c r="AL532" s="490" t="s">
        <v>1942</v>
      </c>
      <c r="AM532" s="455"/>
      <c r="AN532" s="492"/>
      <c r="AO532" s="492">
        <f>VLOOKUP(AL532,$A$563:$F$2022,6,FALSE)</f>
        <v>22</v>
      </c>
      <c r="AP532" s="454" t="s">
        <v>67</v>
      </c>
      <c r="AQ532" s="450">
        <f>AO532*1.2</f>
        <v>26.4</v>
      </c>
      <c r="AR532" s="450"/>
      <c r="AS532" s="456"/>
      <c r="AT532" s="454" t="s">
        <v>108</v>
      </c>
      <c r="AU532" s="525" t="s">
        <v>2315</v>
      </c>
      <c r="AV532" s="455"/>
      <c r="AW532" s="492"/>
      <c r="AX532" s="492">
        <f>VLOOKUP(AU532,$A$563:$F$2022,6,FALSE)</f>
        <v>0</v>
      </c>
      <c r="AY532" s="454" t="s">
        <v>67</v>
      </c>
      <c r="AZ532" s="450">
        <f>AX532*1.2</f>
        <v>0</v>
      </c>
      <c r="BA532" s="450"/>
      <c r="BB532" s="456"/>
      <c r="BC532" s="454" t="s">
        <v>108</v>
      </c>
      <c r="BD532" s="525" t="s">
        <v>781</v>
      </c>
      <c r="BE532" s="455"/>
      <c r="BF532" s="492"/>
      <c r="BG532" s="492">
        <f>VLOOKUP(BD532,$A$563:$F$2022,6,FALSE)</f>
        <v>28</v>
      </c>
      <c r="BH532" s="454" t="s">
        <v>67</v>
      </c>
      <c r="BI532" s="450">
        <f>BG532*1.2</f>
        <v>33.6</v>
      </c>
      <c r="BJ532" s="450"/>
      <c r="BK532" s="456"/>
      <c r="BL532" s="454" t="s">
        <v>108</v>
      </c>
      <c r="BM532" s="525" t="s">
        <v>526</v>
      </c>
      <c r="BN532" s="455"/>
      <c r="BO532" s="492"/>
      <c r="BP532" s="492">
        <f>VLOOKUP(BM532,$A$563:$F$2022,6,FALSE)</f>
        <v>26</v>
      </c>
      <c r="BQ532" s="454" t="s">
        <v>67</v>
      </c>
      <c r="BR532" s="450">
        <f>BP532*1.2</f>
        <v>31.2</v>
      </c>
      <c r="BS532" s="450"/>
      <c r="BT532" s="456"/>
      <c r="BU532" s="454" t="s">
        <v>108</v>
      </c>
      <c r="BV532" s="525" t="s">
        <v>1942</v>
      </c>
      <c r="BW532" s="455"/>
      <c r="BX532" s="492"/>
      <c r="BY532" s="492">
        <f>VLOOKUP(BV532,$A$563:$F$2022,6,FALSE)</f>
        <v>22</v>
      </c>
      <c r="BZ532" s="454" t="s">
        <v>67</v>
      </c>
      <c r="CA532" s="450">
        <f>BY532*1.2</f>
        <v>26.4</v>
      </c>
      <c r="CB532" s="450"/>
      <c r="CC532" s="456"/>
      <c r="CD532" s="454" t="s">
        <v>108</v>
      </c>
      <c r="CE532" s="525" t="s">
        <v>1942</v>
      </c>
      <c r="CF532" s="455"/>
      <c r="CG532" s="492"/>
      <c r="CH532" s="492">
        <f>VLOOKUP(CE532,$A$563:$F$2022,6,FALSE)</f>
        <v>22</v>
      </c>
      <c r="CI532" s="454" t="s">
        <v>67</v>
      </c>
      <c r="CJ532" s="450">
        <f>CH532*1.2</f>
        <v>26.4</v>
      </c>
      <c r="CK532" s="450"/>
      <c r="CL532" s="456"/>
      <c r="CM532" s="454" t="s">
        <v>108</v>
      </c>
      <c r="CN532" s="525" t="s">
        <v>429</v>
      </c>
      <c r="CO532" s="455"/>
      <c r="CP532" s="492"/>
      <c r="CQ532" s="492">
        <f>VLOOKUP(CN532,$A$563:$F$2022,6,FALSE)</f>
        <v>4</v>
      </c>
      <c r="CR532" s="454" t="s">
        <v>67</v>
      </c>
      <c r="CS532" s="450">
        <f>CQ532*1.2</f>
        <v>4.8</v>
      </c>
      <c r="CT532" s="450"/>
      <c r="CU532" s="456"/>
      <c r="CV532" s="454" t="s">
        <v>108</v>
      </c>
      <c r="CW532" s="525" t="s">
        <v>1942</v>
      </c>
      <c r="CX532" s="455"/>
      <c r="CY532" s="492"/>
      <c r="CZ532" s="492">
        <f>VLOOKUP(CW532,$A$563:$F$2022,6,FALSE)</f>
        <v>22</v>
      </c>
      <c r="DA532" s="454" t="s">
        <v>67</v>
      </c>
      <c r="DB532" s="450">
        <f>CZ532*1.2</f>
        <v>26.4</v>
      </c>
      <c r="DC532" s="450"/>
      <c r="DD532" s="456"/>
      <c r="DE532" s="454" t="s">
        <v>108</v>
      </c>
      <c r="DF532" s="525" t="s">
        <v>1353</v>
      </c>
      <c r="DG532" s="455"/>
      <c r="DH532" s="492"/>
      <c r="DI532" s="492">
        <f>VLOOKUP(DF532,$A$563:$F$2022,6,FALSE)</f>
        <v>0</v>
      </c>
      <c r="DJ532" s="454" t="s">
        <v>67</v>
      </c>
      <c r="DK532" s="450">
        <f>DI532*1.2</f>
        <v>0</v>
      </c>
      <c r="DL532" s="450"/>
      <c r="DM532" s="456"/>
      <c r="DN532" s="454" t="s">
        <v>108</v>
      </c>
      <c r="DO532" s="490" t="s">
        <v>695</v>
      </c>
      <c r="DP532" s="455"/>
      <c r="DQ532" s="492"/>
      <c r="DR532" s="492">
        <f>VLOOKUP(DO532,$A$563:$F$2022,6,FALSE)</f>
        <v>0</v>
      </c>
      <c r="DS532" s="454" t="s">
        <v>67</v>
      </c>
      <c r="DT532" s="450">
        <f>DR532*1.2</f>
        <v>0</v>
      </c>
      <c r="DU532" s="450"/>
      <c r="DV532" s="456"/>
      <c r="DW532" s="454" t="s">
        <v>108</v>
      </c>
      <c r="DX532" s="506" t="s">
        <v>186</v>
      </c>
      <c r="DY532" s="455"/>
      <c r="DZ532" s="492"/>
      <c r="EA532" s="492" t="e">
        <f>VLOOKUP(DX532,$A$563:$F$2022,6,FALSE)</f>
        <v>#N/A</v>
      </c>
      <c r="EB532" s="454" t="s">
        <v>67</v>
      </c>
      <c r="EC532" s="450" t="e">
        <f>EA532*1.2</f>
        <v>#N/A</v>
      </c>
      <c r="ED532" s="450"/>
      <c r="EE532" s="456"/>
      <c r="EF532" s="454" t="s">
        <v>108</v>
      </c>
      <c r="EG532" s="525" t="s">
        <v>526</v>
      </c>
      <c r="EH532" s="455"/>
      <c r="EI532" s="492"/>
      <c r="EJ532" s="492">
        <f>VLOOKUP(EG532,$A$563:$F$2022,6,FALSE)</f>
        <v>26</v>
      </c>
      <c r="EK532" s="454" t="s">
        <v>67</v>
      </c>
      <c r="EL532" s="450">
        <f>EJ532*1.2</f>
        <v>31.2</v>
      </c>
      <c r="EM532" s="450"/>
      <c r="EN532" s="456"/>
      <c r="EO532" s="454" t="s">
        <v>108</v>
      </c>
      <c r="EP532" s="525" t="s">
        <v>429</v>
      </c>
      <c r="EQ532" s="455"/>
      <c r="ER532" s="492"/>
      <c r="ES532" s="492">
        <f>VLOOKUP(EP532,$A$563:$F$2022,6,FALSE)</f>
        <v>4</v>
      </c>
      <c r="ET532" s="454" t="s">
        <v>67</v>
      </c>
      <c r="EU532" s="450">
        <f>ES532*1.2</f>
        <v>4.8</v>
      </c>
      <c r="EV532" s="450"/>
      <c r="EW532" s="456"/>
      <c r="EX532" s="454" t="s">
        <v>108</v>
      </c>
      <c r="EY532" s="506" t="s">
        <v>186</v>
      </c>
      <c r="EZ532" s="455"/>
      <c r="FA532" s="492"/>
      <c r="FB532" s="492" t="e">
        <f>VLOOKUP(EY532,$A$563:$F$2022,6,FALSE)</f>
        <v>#N/A</v>
      </c>
      <c r="FC532" s="454" t="s">
        <v>67</v>
      </c>
      <c r="FD532" s="450" t="e">
        <f>FB532*1.2</f>
        <v>#N/A</v>
      </c>
      <c r="FE532" s="450"/>
      <c r="FF532" s="456"/>
      <c r="FG532" s="454" t="s">
        <v>108</v>
      </c>
      <c r="FH532" s="525" t="s">
        <v>756</v>
      </c>
      <c r="FI532" s="455"/>
      <c r="FJ532" s="492"/>
      <c r="FK532" s="492">
        <f>VLOOKUP(FH532,$A$563:$F$2022,6,FALSE)</f>
        <v>0</v>
      </c>
      <c r="FL532" s="454" t="s">
        <v>67</v>
      </c>
      <c r="FM532" s="450">
        <f>FK532*1.2</f>
        <v>0</v>
      </c>
      <c r="FN532" s="450"/>
      <c r="FO532" s="456"/>
      <c r="FP532" s="454" t="s">
        <v>108</v>
      </c>
      <c r="FQ532" s="490" t="s">
        <v>526</v>
      </c>
      <c r="FR532" s="455"/>
      <c r="FS532" s="492"/>
      <c r="FT532" s="492">
        <f>VLOOKUP(FQ532,$A$563:$F$2022,6,FALSE)</f>
        <v>26</v>
      </c>
      <c r="FU532" s="454" t="s">
        <v>67</v>
      </c>
      <c r="FV532" s="450">
        <f>FT532*1.2</f>
        <v>31.2</v>
      </c>
      <c r="FW532" s="450"/>
      <c r="FX532" s="456"/>
      <c r="FY532" s="454" t="s">
        <v>108</v>
      </c>
      <c r="FZ532" s="490" t="s">
        <v>583</v>
      </c>
      <c r="GA532" s="455"/>
      <c r="GB532" s="492"/>
      <c r="GC532" s="492">
        <f>VLOOKUP(FZ532,$A$563:$F$2022,6,FALSE)</f>
        <v>0</v>
      </c>
      <c r="GD532" s="454" t="s">
        <v>67</v>
      </c>
      <c r="GE532" s="450">
        <f>GC532*1.2</f>
        <v>0</v>
      </c>
      <c r="GF532" s="450"/>
      <c r="GG532" s="456"/>
      <c r="GH532" s="454" t="s">
        <v>108</v>
      </c>
      <c r="GI532" s="525" t="s">
        <v>526</v>
      </c>
      <c r="GJ532" s="455"/>
      <c r="GK532" s="492"/>
      <c r="GL532" s="492">
        <f>VLOOKUP(GI532,$A$563:$F$2022,6,FALSE)</f>
        <v>26</v>
      </c>
      <c r="GM532" s="454" t="s">
        <v>67</v>
      </c>
      <c r="GN532" s="450">
        <f>GL532*1.2</f>
        <v>31.2</v>
      </c>
      <c r="GO532" s="450"/>
      <c r="GP532" s="456"/>
      <c r="GQ532" s="454" t="s">
        <v>108</v>
      </c>
      <c r="GR532" s="525" t="s">
        <v>503</v>
      </c>
      <c r="GS532" s="455"/>
      <c r="GT532" s="492"/>
      <c r="GU532" s="492">
        <f>VLOOKUP(GR532,$A$563:$F$2022,6,FALSE)</f>
        <v>0</v>
      </c>
      <c r="GV532" s="454" t="s">
        <v>67</v>
      </c>
      <c r="GW532" s="450">
        <f>GU532*1.2</f>
        <v>0</v>
      </c>
      <c r="GX532" s="450"/>
      <c r="GY532" s="456"/>
      <c r="GZ532" s="454" t="s">
        <v>108</v>
      </c>
      <c r="HA532" s="490" t="s">
        <v>1912</v>
      </c>
      <c r="HB532" s="455"/>
      <c r="HC532" s="492"/>
      <c r="HD532" s="492">
        <f>VLOOKUP(HA532,$A$563:$F$2022,6,FALSE)</f>
        <v>0</v>
      </c>
      <c r="HE532" s="454" t="s">
        <v>67</v>
      </c>
      <c r="HF532" s="450">
        <f>HD532*1.2</f>
        <v>0</v>
      </c>
      <c r="HG532" s="450"/>
      <c r="HH532" s="456"/>
      <c r="HI532" s="454" t="s">
        <v>108</v>
      </c>
      <c r="HJ532" s="525" t="s">
        <v>1942</v>
      </c>
      <c r="HK532" s="455"/>
      <c r="HL532" s="492"/>
      <c r="HM532" s="492">
        <f>VLOOKUP(HJ532,$A$563:$F$2022,6,FALSE)</f>
        <v>22</v>
      </c>
      <c r="HN532" s="454" t="s">
        <v>67</v>
      </c>
      <c r="HO532" s="450">
        <f>HM532*1.2</f>
        <v>26.4</v>
      </c>
      <c r="HP532" s="450"/>
      <c r="HQ532" s="456"/>
      <c r="HR532" s="454" t="s">
        <v>108</v>
      </c>
      <c r="HS532" s="490" t="s">
        <v>904</v>
      </c>
      <c r="HT532" s="455"/>
      <c r="HU532" s="492"/>
      <c r="HV532" s="492">
        <f>VLOOKUP(HS532,$A$563:$F$2022,6,FALSE)</f>
        <v>30</v>
      </c>
      <c r="HW532" s="454" t="s">
        <v>67</v>
      </c>
      <c r="HX532" s="450">
        <f>HV532*1.2</f>
        <v>36</v>
      </c>
      <c r="HY532" s="450"/>
      <c r="HZ532" s="456"/>
      <c r="IA532" s="454" t="s">
        <v>108</v>
      </c>
      <c r="IB532" s="525" t="s">
        <v>781</v>
      </c>
      <c r="IC532" s="455"/>
      <c r="ID532" s="492"/>
      <c r="IE532" s="492">
        <f>VLOOKUP(IB532,$A$563:$F$2022,6,FALSE)</f>
        <v>28</v>
      </c>
      <c r="IF532" s="454" t="s">
        <v>67</v>
      </c>
      <c r="IG532" s="450">
        <f>IE532*1.2</f>
        <v>33.6</v>
      </c>
      <c r="IH532" s="450"/>
      <c r="II532" s="456"/>
      <c r="IJ532" s="454" t="s">
        <v>108</v>
      </c>
      <c r="IK532" s="525" t="s">
        <v>1377</v>
      </c>
      <c r="IL532" s="455"/>
      <c r="IM532" s="492"/>
      <c r="IN532" s="492">
        <f>VLOOKUP(IK532,$A$563:$F$2022,6,FALSE)</f>
        <v>23</v>
      </c>
      <c r="IO532" s="454" t="s">
        <v>67</v>
      </c>
      <c r="IP532" s="450">
        <f>IN532*1.2</f>
        <v>27.599999999999998</v>
      </c>
      <c r="IQ532" s="450"/>
      <c r="IR532" s="456"/>
      <c r="IS532" s="454" t="s">
        <v>108</v>
      </c>
      <c r="IT532" s="525" t="s">
        <v>503</v>
      </c>
      <c r="IU532" s="455"/>
      <c r="IV532" s="492"/>
      <c r="IW532" s="492">
        <f>VLOOKUP(IT532,$A$563:$F$2022,6,FALSE)</f>
        <v>0</v>
      </c>
      <c r="IX532" s="454" t="s">
        <v>67</v>
      </c>
      <c r="IY532" s="450">
        <f>IW532*1.2</f>
        <v>0</v>
      </c>
      <c r="IZ532" s="450"/>
      <c r="JA532" s="456"/>
      <c r="JB532" s="454" t="s">
        <v>108</v>
      </c>
      <c r="JC532" s="525" t="s">
        <v>685</v>
      </c>
      <c r="JD532" s="455"/>
      <c r="JE532" s="492"/>
      <c r="JF532" s="492">
        <f>VLOOKUP(JC532,$A$563:$F$2022,6,FALSE)</f>
        <v>2</v>
      </c>
      <c r="JG532" s="454" t="s">
        <v>67</v>
      </c>
      <c r="JH532" s="450">
        <f>JF532*1.2</f>
        <v>2.4</v>
      </c>
      <c r="JI532" s="450"/>
      <c r="JJ532" s="456"/>
      <c r="JK532" s="454" t="s">
        <v>108</v>
      </c>
      <c r="JL532" s="525" t="s">
        <v>1912</v>
      </c>
      <c r="JM532" s="455"/>
      <c r="JN532" s="492"/>
      <c r="JO532" s="492">
        <f>VLOOKUP(JL532,$A$563:$F$2022,6,FALSE)</f>
        <v>0</v>
      </c>
      <c r="JP532" s="454" t="s">
        <v>67</v>
      </c>
      <c r="JQ532" s="450">
        <f>JO532*1.2</f>
        <v>0</v>
      </c>
      <c r="JR532" s="450"/>
      <c r="JS532" s="456"/>
      <c r="JT532" s="454" t="s">
        <v>108</v>
      </c>
      <c r="JU532" s="525" t="s">
        <v>1451</v>
      </c>
      <c r="JV532" s="455"/>
      <c r="JW532" s="492"/>
      <c r="JX532" s="492">
        <f>VLOOKUP(JU532,$A$563:$F$2022,6,FALSE)</f>
        <v>2</v>
      </c>
      <c r="JY532" s="454" t="s">
        <v>67</v>
      </c>
      <c r="JZ532" s="450">
        <f>JX532*1.2</f>
        <v>2.4</v>
      </c>
      <c r="KA532" s="450"/>
      <c r="KB532" s="456"/>
      <c r="KC532" s="454" t="s">
        <v>108</v>
      </c>
      <c r="KD532" s="525" t="s">
        <v>506</v>
      </c>
      <c r="KE532" s="455"/>
      <c r="KF532" s="492"/>
      <c r="KG532" s="492">
        <f>VLOOKUP(KD532,$A$563:$F$2022,6,FALSE)</f>
        <v>0</v>
      </c>
      <c r="KH532" s="454" t="s">
        <v>67</v>
      </c>
      <c r="KI532" s="450">
        <f>KG532*1.2</f>
        <v>0</v>
      </c>
      <c r="KJ532" s="450"/>
      <c r="KK532" s="456"/>
      <c r="KL532" s="454" t="s">
        <v>108</v>
      </c>
      <c r="KM532" s="525" t="s">
        <v>520</v>
      </c>
      <c r="KN532" s="455"/>
      <c r="KO532" s="492"/>
      <c r="KP532" s="492">
        <f>VLOOKUP(KM532,$A$563:$F$2022,6,FALSE)</f>
        <v>2</v>
      </c>
      <c r="KQ532" s="454" t="s">
        <v>67</v>
      </c>
      <c r="KR532" s="450">
        <f>KP532*1.2</f>
        <v>2.4</v>
      </c>
      <c r="KS532" s="450"/>
      <c r="KT532" s="456"/>
      <c r="KU532" s="454" t="s">
        <v>108</v>
      </c>
      <c r="KV532" s="525" t="s">
        <v>1942</v>
      </c>
      <c r="KW532" s="455"/>
      <c r="KX532" s="492"/>
      <c r="KY532" s="492">
        <f>VLOOKUP(KV532,$A$563:$F$2022,6,FALSE)</f>
        <v>22</v>
      </c>
      <c r="KZ532" s="454" t="s">
        <v>67</v>
      </c>
      <c r="LA532" s="450">
        <f>KY532*1.2</f>
        <v>26.4</v>
      </c>
      <c r="LB532" s="450"/>
      <c r="LC532" s="456"/>
      <c r="LD532" s="454" t="s">
        <v>108</v>
      </c>
      <c r="LE532" s="525" t="s">
        <v>1353</v>
      </c>
      <c r="LF532" s="455"/>
      <c r="LG532" s="492"/>
      <c r="LH532" s="492">
        <f>VLOOKUP(LE532,$A$563:$F$2022,6,FALSE)</f>
        <v>0</v>
      </c>
      <c r="LI532" s="454" t="s">
        <v>67</v>
      </c>
      <c r="LJ532" s="450">
        <f>LH532*1.2</f>
        <v>0</v>
      </c>
      <c r="LK532" s="450"/>
      <c r="LL532" s="456"/>
      <c r="LM532" s="454" t="s">
        <v>108</v>
      </c>
      <c r="LN532" s="525" t="s">
        <v>781</v>
      </c>
      <c r="LO532" s="455"/>
      <c r="LP532" s="492"/>
      <c r="LQ532" s="492">
        <f>VLOOKUP(LN532,$A$563:$F$2022,6,FALSE)</f>
        <v>28</v>
      </c>
      <c r="LR532" s="454" t="s">
        <v>67</v>
      </c>
      <c r="LS532" s="450">
        <f>LQ532*1.2</f>
        <v>33.6</v>
      </c>
      <c r="LT532" s="450"/>
      <c r="LU532" s="456"/>
      <c r="LV532" s="454" t="s">
        <v>108</v>
      </c>
      <c r="LW532" s="525" t="s">
        <v>1912</v>
      </c>
      <c r="LX532" s="455"/>
      <c r="LY532" s="492"/>
      <c r="LZ532" s="492">
        <f>VLOOKUP(LW532,$A$563:$F$2022,6,FALSE)</f>
        <v>0</v>
      </c>
      <c r="MA532" s="454" t="s">
        <v>67</v>
      </c>
      <c r="MB532" s="450">
        <f>LZ532*1.2</f>
        <v>0</v>
      </c>
      <c r="MC532" s="450"/>
      <c r="MD532" s="456"/>
      <c r="ME532" s="454" t="s">
        <v>108</v>
      </c>
      <c r="MF532" s="527" t="s">
        <v>1353</v>
      </c>
      <c r="MG532" s="455"/>
      <c r="MH532" s="492"/>
      <c r="MI532" s="492">
        <f>VLOOKUP(MF532,$A$563:$F$2022,6,FALSE)</f>
        <v>0</v>
      </c>
      <c r="MJ532" s="454" t="s">
        <v>67</v>
      </c>
      <c r="MK532" s="450">
        <f>MI532*1.2</f>
        <v>0</v>
      </c>
      <c r="ML532" s="450"/>
      <c r="MM532" s="456"/>
      <c r="MN532" s="454" t="s">
        <v>108</v>
      </c>
      <c r="MO532" s="525" t="s">
        <v>695</v>
      </c>
      <c r="MP532" s="455"/>
      <c r="MQ532" s="492"/>
      <c r="MR532" s="492">
        <f>VLOOKUP(MO532,$A$563:$F$2022,6,FALSE)</f>
        <v>0</v>
      </c>
      <c r="MS532" s="454" t="s">
        <v>67</v>
      </c>
      <c r="MT532" s="450">
        <f>MR532*1.2</f>
        <v>0</v>
      </c>
      <c r="MU532" s="450"/>
      <c r="MV532" s="456"/>
      <c r="MW532" s="454" t="s">
        <v>108</v>
      </c>
      <c r="MX532" s="525" t="s">
        <v>1942</v>
      </c>
      <c r="MY532" s="455"/>
      <c r="MZ532" s="492"/>
      <c r="NA532" s="492">
        <f>VLOOKUP(MX532,$A$563:$F$2022,6,FALSE)</f>
        <v>22</v>
      </c>
      <c r="NB532" s="454" t="s">
        <v>67</v>
      </c>
      <c r="NC532" s="450">
        <f>NA532*1.2</f>
        <v>26.4</v>
      </c>
      <c r="ND532" s="450"/>
      <c r="NE532" s="456"/>
      <c r="NF532" s="454" t="s">
        <v>108</v>
      </c>
      <c r="NG532" s="525" t="s">
        <v>1638</v>
      </c>
      <c r="NH532" s="455"/>
      <c r="NI532" s="492"/>
      <c r="NJ532" s="492">
        <f>VLOOKUP(NG532,$A$563:$F$2022,6,FALSE)</f>
        <v>0</v>
      </c>
      <c r="NK532" s="454" t="s">
        <v>67</v>
      </c>
      <c r="NL532" s="450">
        <f>NJ532*1.2</f>
        <v>0</v>
      </c>
      <c r="NM532" s="450"/>
      <c r="NN532" s="456"/>
      <c r="NO532" s="454" t="s">
        <v>108</v>
      </c>
      <c r="NP532" s="525" t="s">
        <v>513</v>
      </c>
      <c r="NQ532" s="455"/>
      <c r="NR532" s="492"/>
      <c r="NS532" s="492">
        <f>VLOOKUP(NP532,$A$563:$F$2022,6,FALSE)</f>
        <v>2</v>
      </c>
      <c r="NT532" s="454" t="s">
        <v>67</v>
      </c>
      <c r="NU532" s="450">
        <f>NS532*1.2</f>
        <v>2.4</v>
      </c>
      <c r="NV532" s="450"/>
      <c r="NW532" s="456"/>
      <c r="NX532" s="454" t="s">
        <v>108</v>
      </c>
      <c r="NY532" s="490" t="s">
        <v>1912</v>
      </c>
      <c r="NZ532" s="455"/>
      <c r="OA532" s="455"/>
      <c r="OB532" s="492">
        <f>VLOOKUP(NY532,$A$563:$F$2022,6,FALSE)</f>
        <v>0</v>
      </c>
      <c r="OC532" s="454" t="s">
        <v>67</v>
      </c>
      <c r="OD532" s="450">
        <f>OB532*1.2</f>
        <v>0</v>
      </c>
      <c r="OE532" s="450"/>
      <c r="OF532" s="456"/>
      <c r="OG532" s="454" t="s">
        <v>108</v>
      </c>
      <c r="OH532" s="525" t="s">
        <v>610</v>
      </c>
      <c r="OI532" s="455"/>
      <c r="OJ532" s="492"/>
      <c r="OK532" s="492">
        <f>VLOOKUP(OH532,$A$563:$F$2022,6,FALSE)</f>
        <v>0</v>
      </c>
      <c r="OL532" s="454" t="s">
        <v>67</v>
      </c>
      <c r="OM532" s="450">
        <f>OK532*1.2</f>
        <v>0</v>
      </c>
      <c r="ON532" s="450"/>
      <c r="OO532" s="456"/>
      <c r="OP532" s="454" t="s">
        <v>108</v>
      </c>
      <c r="OQ532" s="490" t="s">
        <v>1912</v>
      </c>
      <c r="OR532" s="455"/>
      <c r="OS532" s="492"/>
      <c r="OT532" s="492">
        <f>VLOOKUP(OQ532,$A$563:$F$2022,6,FALSE)</f>
        <v>0</v>
      </c>
      <c r="OU532" s="454" t="s">
        <v>67</v>
      </c>
      <c r="OV532" s="450">
        <f>OT532*1.2</f>
        <v>0</v>
      </c>
      <c r="OW532" s="450"/>
      <c r="OX532" s="456"/>
      <c r="OY532" s="454" t="s">
        <v>108</v>
      </c>
      <c r="OZ532" s="525" t="s">
        <v>503</v>
      </c>
      <c r="PA532" s="455"/>
      <c r="PB532" s="492"/>
      <c r="PC532" s="492">
        <f>VLOOKUP(OZ532,$A$563:$F$2022,6,FALSE)</f>
        <v>0</v>
      </c>
      <c r="PD532" s="454" t="s">
        <v>67</v>
      </c>
      <c r="PE532" s="450">
        <f>PC532*1.2</f>
        <v>0</v>
      </c>
      <c r="PF532" s="450"/>
      <c r="PG532" s="456"/>
      <c r="PH532" s="454" t="s">
        <v>108</v>
      </c>
      <c r="PI532" s="525" t="s">
        <v>503</v>
      </c>
      <c r="PJ532" s="455"/>
      <c r="PK532" s="492"/>
      <c r="PL532" s="492">
        <f>VLOOKUP(PI532,$A$563:$F$2022,6,FALSE)</f>
        <v>0</v>
      </c>
      <c r="PM532" s="454" t="s">
        <v>67</v>
      </c>
      <c r="PN532" s="450">
        <f>PL532*1.2</f>
        <v>0</v>
      </c>
      <c r="PO532" s="450"/>
      <c r="PP532" s="456"/>
      <c r="PQ532" s="454" t="s">
        <v>108</v>
      </c>
      <c r="PR532" s="490" t="s">
        <v>781</v>
      </c>
      <c r="PS532" s="455"/>
      <c r="PT532" s="492"/>
      <c r="PU532" s="492">
        <f>VLOOKUP(PR532,$A$563:$F$2022,6,FALSE)</f>
        <v>28</v>
      </c>
      <c r="PV532" s="454" t="s">
        <v>67</v>
      </c>
      <c r="PW532" s="450">
        <f>PU532*1.2</f>
        <v>33.6</v>
      </c>
      <c r="PX532" s="450"/>
      <c r="PY532" s="456"/>
      <c r="PZ532" s="454" t="s">
        <v>108</v>
      </c>
      <c r="QA532" s="525" t="s">
        <v>566</v>
      </c>
      <c r="QB532" s="455"/>
      <c r="QC532" s="492"/>
      <c r="QD532" s="492">
        <f>VLOOKUP(QA532,$A$563:$F$2022,6,FALSE)</f>
        <v>0</v>
      </c>
      <c r="QE532" s="454" t="s">
        <v>67</v>
      </c>
      <c r="QF532" s="450">
        <f>QD532*1.2</f>
        <v>0</v>
      </c>
      <c r="QG532" s="450"/>
      <c r="QH532" s="456"/>
      <c r="QI532" s="454" t="s">
        <v>108</v>
      </c>
      <c r="QJ532" s="490" t="s">
        <v>642</v>
      </c>
      <c r="QK532" s="455"/>
      <c r="QL532" s="492"/>
      <c r="QM532" s="492">
        <f>VLOOKUP(QJ532,$A$563:$F$2022,6,FALSE)</f>
        <v>0</v>
      </c>
      <c r="QN532" s="454" t="s">
        <v>67</v>
      </c>
      <c r="QO532" s="450">
        <f>QM532*1.2</f>
        <v>0</v>
      </c>
      <c r="QP532" s="450"/>
      <c r="QQ532" s="456"/>
      <c r="QR532" s="454" t="s">
        <v>108</v>
      </c>
      <c r="QS532" s="525" t="s">
        <v>429</v>
      </c>
      <c r="QT532" s="455"/>
      <c r="QU532" s="492"/>
      <c r="QV532" s="492">
        <f>VLOOKUP(QS532,$A$563:$F$2022,6,FALSE)</f>
        <v>4</v>
      </c>
      <c r="QW532" s="454" t="s">
        <v>67</v>
      </c>
      <c r="QX532" s="450">
        <f>QV532*1.2</f>
        <v>4.8</v>
      </c>
      <c r="QY532" s="450"/>
      <c r="QZ532" s="456"/>
      <c r="RA532" s="454" t="s">
        <v>108</v>
      </c>
      <c r="RB532" s="490" t="s">
        <v>503</v>
      </c>
      <c r="RC532" s="455"/>
      <c r="RD532" s="492"/>
      <c r="RE532" s="492">
        <f>VLOOKUP(RB532,$A$563:$F$2022,6,FALSE)</f>
        <v>0</v>
      </c>
      <c r="RF532" s="454" t="s">
        <v>67</v>
      </c>
      <c r="RG532" s="450">
        <f>RE532*1.2</f>
        <v>0</v>
      </c>
      <c r="RH532" s="450"/>
      <c r="RI532" s="456"/>
      <c r="RJ532" s="454" t="s">
        <v>108</v>
      </c>
      <c r="RK532" s="506" t="s">
        <v>186</v>
      </c>
      <c r="RL532" s="455"/>
      <c r="RM532" s="455"/>
      <c r="RN532" s="492" t="e">
        <f>VLOOKUP(RK532,$A$563:$F$2022,6,FALSE)</f>
        <v>#N/A</v>
      </c>
      <c r="RO532" s="454" t="s">
        <v>67</v>
      </c>
      <c r="RP532" s="450" t="e">
        <f>RN532*1.2</f>
        <v>#N/A</v>
      </c>
      <c r="RQ532" s="450"/>
      <c r="RR532" s="456"/>
      <c r="RS532" s="454" t="s">
        <v>108</v>
      </c>
      <c r="RT532" s="525" t="s">
        <v>429</v>
      </c>
      <c r="RU532" s="455"/>
      <c r="RV532" s="492"/>
      <c r="RW532" s="492">
        <f>VLOOKUP(RT532,$A$563:$F$2022,6,FALSE)</f>
        <v>4</v>
      </c>
      <c r="RX532" s="454" t="s">
        <v>67</v>
      </c>
      <c r="RY532" s="450">
        <f>RW532*1.2</f>
        <v>4.8</v>
      </c>
      <c r="RZ532" s="450"/>
      <c r="SA532" s="486"/>
      <c r="SB532" s="454" t="s">
        <v>108</v>
      </c>
      <c r="SC532" s="525" t="s">
        <v>597</v>
      </c>
      <c r="SD532" s="455"/>
      <c r="SE532" s="492"/>
      <c r="SF532" s="492">
        <f>VLOOKUP(SC532,$A$563:$F$2022,6,FALSE)</f>
        <v>0</v>
      </c>
      <c r="SG532" s="454" t="s">
        <v>67</v>
      </c>
      <c r="SH532" s="450">
        <f>SF532*1.2</f>
        <v>0</v>
      </c>
      <c r="SI532" s="450"/>
      <c r="SJ532" s="486"/>
      <c r="SK532" s="454" t="s">
        <v>108</v>
      </c>
      <c r="SL532" s="525" t="s">
        <v>503</v>
      </c>
      <c r="SM532" s="455"/>
      <c r="SN532" s="492"/>
      <c r="SO532" s="492">
        <f>VLOOKUP(SL532,$A$563:$F$2022,6,FALSE)</f>
        <v>0</v>
      </c>
      <c r="SP532" s="454" t="s">
        <v>67</v>
      </c>
      <c r="SQ532" s="450">
        <f>SO532*1.2</f>
        <v>0</v>
      </c>
      <c r="SR532" s="450"/>
      <c r="SS532" s="486"/>
      <c r="ST532" s="454" t="s">
        <v>108</v>
      </c>
      <c r="SU532" s="525" t="s">
        <v>526</v>
      </c>
      <c r="SV532" s="455"/>
      <c r="SW532" s="492"/>
      <c r="SX532" s="492">
        <f>VLOOKUP(SU532,$A$563:$F$2022,6,FALSE)</f>
        <v>26</v>
      </c>
      <c r="SY532" s="454" t="s">
        <v>67</v>
      </c>
      <c r="SZ532" s="450">
        <f>SX532*1.2</f>
        <v>31.2</v>
      </c>
      <c r="TA532" s="450"/>
      <c r="TB532" s="486"/>
      <c r="TC532" s="454" t="s">
        <v>108</v>
      </c>
      <c r="TD532" s="525" t="s">
        <v>552</v>
      </c>
      <c r="TE532" s="455"/>
      <c r="TF532" s="492"/>
      <c r="TG532" s="492">
        <f>VLOOKUP(TD532,$A$563:$F$2022,6,FALSE)</f>
        <v>4</v>
      </c>
      <c r="TH532" s="454" t="s">
        <v>67</v>
      </c>
      <c r="TI532" s="450">
        <f>TG532*1.2</f>
        <v>4.8</v>
      </c>
      <c r="TJ532" s="455"/>
      <c r="TK532" s="486"/>
      <c r="TL532" s="454" t="s">
        <v>108</v>
      </c>
      <c r="TM532" s="525" t="s">
        <v>2314</v>
      </c>
      <c r="TN532" s="455"/>
      <c r="TO532" s="492"/>
      <c r="TP532" s="492">
        <f>VLOOKUP(TM532,$A$563:$F$2022,6,FALSE)</f>
        <v>0</v>
      </c>
      <c r="TQ532" s="454" t="s">
        <v>67</v>
      </c>
      <c r="TR532" s="450">
        <f>TP532*1.2</f>
        <v>0</v>
      </c>
      <c r="TS532" s="450"/>
      <c r="TT532" s="486"/>
      <c r="TU532" s="454" t="s">
        <v>108</v>
      </c>
      <c r="TV532" s="506" t="s">
        <v>186</v>
      </c>
      <c r="TW532" s="455"/>
      <c r="TX532" s="492"/>
      <c r="TY532" s="492" t="e">
        <f>VLOOKUP(TV532,$A$563:$F$2022,6,FALSE)</f>
        <v>#N/A</v>
      </c>
      <c r="TZ532" s="454" t="s">
        <v>67</v>
      </c>
      <c r="UA532" s="450" t="e">
        <f>TY532*1.2</f>
        <v>#N/A</v>
      </c>
      <c r="UB532" s="450"/>
      <c r="UC532" s="486"/>
      <c r="UD532" s="454" t="s">
        <v>108</v>
      </c>
      <c r="UE532" s="525" t="s">
        <v>756</v>
      </c>
      <c r="UF532" s="455"/>
      <c r="UG532" s="492"/>
      <c r="UH532" s="492">
        <f>VLOOKUP(UE532,$A$563:$F$2022,6,FALSE)</f>
        <v>0</v>
      </c>
      <c r="UI532" s="454" t="s">
        <v>67</v>
      </c>
      <c r="UJ532" s="450">
        <f>UH532*1.2</f>
        <v>0</v>
      </c>
      <c r="UK532" s="450"/>
      <c r="UL532" s="486"/>
      <c r="UM532" s="454" t="s">
        <v>108</v>
      </c>
      <c r="UN532" s="506" t="s">
        <v>186</v>
      </c>
      <c r="UO532" s="455"/>
      <c r="UP532" s="492"/>
      <c r="UQ532" s="492" t="e">
        <f>VLOOKUP(UN532,$A$563:$F$2022,6,FALSE)</f>
        <v>#N/A</v>
      </c>
      <c r="UR532" s="454" t="s">
        <v>67</v>
      </c>
      <c r="US532" s="450" t="e">
        <f>UQ532*1.2</f>
        <v>#N/A</v>
      </c>
      <c r="UT532" s="450"/>
      <c r="UU532" s="486"/>
      <c r="UV532" s="454" t="s">
        <v>108</v>
      </c>
      <c r="UW532" s="525" t="s">
        <v>1640</v>
      </c>
      <c r="UX532" s="455"/>
      <c r="UY532" s="492"/>
      <c r="UZ532" s="492">
        <f>VLOOKUP(UW532,$A$563:$F$2022,6,FALSE)</f>
        <v>7</v>
      </c>
      <c r="VA532" s="454" t="s">
        <v>67</v>
      </c>
      <c r="VB532" s="450">
        <f>UZ532*1.2</f>
        <v>8.4</v>
      </c>
      <c r="VC532" s="450"/>
      <c r="VD532" s="486"/>
      <c r="VE532" s="454" t="s">
        <v>108</v>
      </c>
      <c r="VF532" s="506" t="s">
        <v>186</v>
      </c>
      <c r="VG532" s="455"/>
      <c r="VH532" s="492"/>
      <c r="VI532" s="492" t="e">
        <f>VLOOKUP(VF532,$A$563:$F$2022,6,FALSE)</f>
        <v>#N/A</v>
      </c>
      <c r="VJ532" s="454" t="s">
        <v>67</v>
      </c>
      <c r="VK532" s="450" t="e">
        <f>VI532*1.2</f>
        <v>#N/A</v>
      </c>
      <c r="VL532" s="450"/>
      <c r="VM532" s="486"/>
      <c r="VN532" s="454" t="s">
        <v>108</v>
      </c>
      <c r="VO532" s="525" t="s">
        <v>1942</v>
      </c>
      <c r="VP532" s="455"/>
      <c r="VQ532" s="492"/>
      <c r="VR532" s="492">
        <f>VLOOKUP(VO532,$A$563:$F$2022,6,FALSE)</f>
        <v>22</v>
      </c>
      <c r="VS532" s="454" t="s">
        <v>67</v>
      </c>
      <c r="VT532" s="450">
        <f>VR532*1.2</f>
        <v>26.4</v>
      </c>
      <c r="VU532" s="450"/>
      <c r="VV532" s="486"/>
      <c r="VW532" s="454" t="s">
        <v>108</v>
      </c>
      <c r="VX532" s="506" t="s">
        <v>186</v>
      </c>
      <c r="VY532" s="455"/>
      <c r="VZ532" s="455"/>
      <c r="WA532" s="492" t="e">
        <f>VLOOKUP(VX532,$A$563:$F$2022,6,FALSE)</f>
        <v>#N/A</v>
      </c>
      <c r="WB532" s="454" t="s">
        <v>67</v>
      </c>
      <c r="WC532" s="450" t="e">
        <f>WA532*1.2</f>
        <v>#N/A</v>
      </c>
      <c r="WD532" s="455"/>
      <c r="WE532" s="486"/>
      <c r="WF532" s="454" t="s">
        <v>108</v>
      </c>
      <c r="WG532" s="525" t="s">
        <v>526</v>
      </c>
      <c r="WH532" s="455"/>
      <c r="WI532" s="492"/>
      <c r="WJ532" s="492">
        <f>VLOOKUP(WG532,$A$563:$F$2022,6,FALSE)</f>
        <v>26</v>
      </c>
      <c r="WK532" s="454" t="s">
        <v>67</v>
      </c>
      <c r="WL532" s="450">
        <f>WJ532*1.2</f>
        <v>31.2</v>
      </c>
      <c r="WM532" s="455"/>
      <c r="WN532" s="486"/>
      <c r="WO532" s="454" t="s">
        <v>108</v>
      </c>
      <c r="WP532" s="525" t="s">
        <v>583</v>
      </c>
      <c r="WQ532" s="492"/>
      <c r="WR532" s="492"/>
      <c r="WS532" s="492">
        <f>VLOOKUP(WP532,$A$563:$F$2022,6,FALSE)</f>
        <v>0</v>
      </c>
      <c r="WT532" s="454" t="s">
        <v>67</v>
      </c>
      <c r="WU532" s="450">
        <f>WS532*1.2</f>
        <v>0</v>
      </c>
      <c r="WV532" s="450"/>
      <c r="WW532" s="486"/>
      <c r="WX532" s="454" t="s">
        <v>108</v>
      </c>
      <c r="WY532" s="525" t="s">
        <v>592</v>
      </c>
      <c r="WZ532" s="455"/>
      <c r="XA532" s="492"/>
      <c r="XB532" s="492">
        <f>VLOOKUP(WY532,$A$563:$F$2022,6,FALSE)</f>
        <v>0</v>
      </c>
      <c r="XC532" s="454" t="s">
        <v>67</v>
      </c>
      <c r="XD532" s="450">
        <f>XB532*1.2</f>
        <v>0</v>
      </c>
      <c r="XE532" s="455"/>
      <c r="XF532" s="486"/>
      <c r="XG532" s="454" t="s">
        <v>108</v>
      </c>
      <c r="XH532" s="506" t="s">
        <v>186</v>
      </c>
      <c r="XI532" s="455"/>
      <c r="XJ532" s="455"/>
      <c r="XK532" s="492" t="e">
        <f>VLOOKUP(XH532,$A$563:$F$2022,6,FALSE)</f>
        <v>#N/A</v>
      </c>
      <c r="XL532" s="454" t="s">
        <v>67</v>
      </c>
      <c r="XM532" s="450" t="e">
        <f>XK532*1.2</f>
        <v>#N/A</v>
      </c>
      <c r="XN532" s="455"/>
      <c r="XO532" s="486"/>
      <c r="XP532" s="454" t="s">
        <v>108</v>
      </c>
      <c r="XQ532" s="525" t="s">
        <v>526</v>
      </c>
      <c r="XR532" s="455"/>
      <c r="XS532" s="492"/>
      <c r="XT532" s="492">
        <f>VLOOKUP(XQ532,$A$563:$F$2022,6,FALSE)</f>
        <v>26</v>
      </c>
      <c r="XU532" s="454" t="s">
        <v>67</v>
      </c>
      <c r="XV532" s="450">
        <f>XT532*1.2</f>
        <v>31.2</v>
      </c>
      <c r="XW532" s="450"/>
      <c r="XX532" s="486"/>
      <c r="XY532" s="454" t="s">
        <v>108</v>
      </c>
      <c r="XZ532" s="525" t="s">
        <v>781</v>
      </c>
      <c r="YA532" s="455"/>
      <c r="YB532" s="492"/>
      <c r="YC532" s="492">
        <f>VLOOKUP(XZ532,$A$563:$F$2022,6,FALSE)</f>
        <v>28</v>
      </c>
      <c r="YD532" s="454" t="s">
        <v>67</v>
      </c>
      <c r="YE532" s="450">
        <f>YC532*1.2</f>
        <v>33.6</v>
      </c>
      <c r="YF532" s="455"/>
      <c r="YG532" s="486"/>
      <c r="YH532" s="454" t="s">
        <v>108</v>
      </c>
      <c r="YI532" s="525" t="s">
        <v>583</v>
      </c>
      <c r="YJ532" s="455"/>
      <c r="YK532" s="492"/>
      <c r="YL532" s="492">
        <f>VLOOKUP(YI532,$A$563:$F$2022,6,FALSE)</f>
        <v>0</v>
      </c>
      <c r="YM532" s="454" t="s">
        <v>67</v>
      </c>
      <c r="YN532" s="450">
        <f>YL532*1.2</f>
        <v>0</v>
      </c>
      <c r="YO532" s="450"/>
      <c r="YP532" s="486"/>
      <c r="YQ532" s="454" t="s">
        <v>108</v>
      </c>
      <c r="YR532" s="506" t="s">
        <v>186</v>
      </c>
      <c r="YS532" s="455"/>
      <c r="YT532" s="455"/>
      <c r="YU532" s="492" t="e">
        <f>VLOOKUP(YR532,$A$563:$F$2022,6,FALSE)</f>
        <v>#N/A</v>
      </c>
      <c r="YV532" s="454" t="s">
        <v>67</v>
      </c>
      <c r="YW532" s="450" t="e">
        <f>YU532*1.2</f>
        <v>#N/A</v>
      </c>
      <c r="YX532" s="455"/>
      <c r="YY532" s="486"/>
      <c r="YZ532" s="454" t="s">
        <v>108</v>
      </c>
      <c r="ZA532" s="506" t="s">
        <v>186</v>
      </c>
      <c r="ZB532" s="455"/>
      <c r="ZC532" s="455"/>
      <c r="ZD532" s="492" t="e">
        <f>VLOOKUP(ZA532,$A$563:$F$2022,6,FALSE)</f>
        <v>#N/A</v>
      </c>
      <c r="ZE532" s="454" t="s">
        <v>67</v>
      </c>
      <c r="ZF532" s="450" t="e">
        <f>ZD532*1.2</f>
        <v>#N/A</v>
      </c>
      <c r="ZG532" s="455"/>
      <c r="ZH532" s="486"/>
      <c r="ZI532" s="454" t="s">
        <v>108</v>
      </c>
      <c r="ZJ532" s="490" t="s">
        <v>682</v>
      </c>
      <c r="ZK532" s="455"/>
      <c r="ZL532" s="455"/>
      <c r="ZM532" s="492">
        <f>VLOOKUP(ZJ532,$A$563:$F$2022,6,FALSE)</f>
        <v>0</v>
      </c>
      <c r="ZN532" s="454" t="s">
        <v>67</v>
      </c>
      <c r="ZO532" s="450">
        <f>ZM532*1.2</f>
        <v>0</v>
      </c>
      <c r="ZP532" s="455"/>
      <c r="ZQ532" s="486"/>
      <c r="ZR532" s="454" t="s">
        <v>108</v>
      </c>
      <c r="ZS532" s="506" t="s">
        <v>186</v>
      </c>
      <c r="ZT532" s="455"/>
      <c r="ZU532" s="492"/>
      <c r="ZV532" s="492" t="e">
        <f>VLOOKUP(ZS532,$A$563:$F$2022,6,FALSE)</f>
        <v>#N/A</v>
      </c>
      <c r="ZW532" s="454" t="s">
        <v>67</v>
      </c>
      <c r="ZX532" s="450" t="e">
        <f>ZV532*1.2</f>
        <v>#N/A</v>
      </c>
      <c r="ZY532" s="450"/>
      <c r="ZZ532" s="486"/>
      <c r="AAA532" s="454" t="s">
        <v>108</v>
      </c>
      <c r="AAB532" s="506" t="s">
        <v>186</v>
      </c>
      <c r="AAC532" s="455"/>
      <c r="AAD532" s="492"/>
      <c r="AAE532" s="492" t="e">
        <f>VLOOKUP(AAB532,$A$563:$F$2022,6,FALSE)</f>
        <v>#N/A</v>
      </c>
      <c r="AAF532" s="454" t="s">
        <v>67</v>
      </c>
      <c r="AAG532" s="450" t="e">
        <f>AAE532*1.2</f>
        <v>#N/A</v>
      </c>
      <c r="AAH532" s="450"/>
      <c r="AAI532" s="486"/>
      <c r="AAJ532" s="454" t="s">
        <v>108</v>
      </c>
      <c r="AAK532" s="506" t="s">
        <v>186</v>
      </c>
      <c r="AAL532" s="455"/>
      <c r="AAM532" s="492"/>
      <c r="AAN532" s="492" t="e">
        <f>VLOOKUP(AAK532,$A$563:$F$2022,6,FALSE)</f>
        <v>#N/A</v>
      </c>
      <c r="AAO532" s="454" t="s">
        <v>67</v>
      </c>
      <c r="AAP532" s="450" t="e">
        <f>AAN532*1.2</f>
        <v>#N/A</v>
      </c>
      <c r="AAQ532" s="450"/>
      <c r="AAR532" s="486"/>
      <c r="AAS532" s="454" t="s">
        <v>108</v>
      </c>
      <c r="AAT532" s="506" t="s">
        <v>186</v>
      </c>
      <c r="AAU532" s="455"/>
      <c r="AAV532" s="492"/>
      <c r="AAW532" s="492" t="e">
        <f>VLOOKUP(AAT532,$A$563:$F$2022,6,FALSE)</f>
        <v>#N/A</v>
      </c>
      <c r="AAX532" s="454" t="s">
        <v>67</v>
      </c>
      <c r="AAY532" s="450" t="e">
        <f>AAW532*1.2</f>
        <v>#N/A</v>
      </c>
      <c r="AAZ532" s="450"/>
      <c r="ABA532" s="486"/>
      <c r="ABB532" s="454" t="s">
        <v>108</v>
      </c>
      <c r="ABC532" s="506" t="s">
        <v>186</v>
      </c>
      <c r="ABD532" s="455"/>
      <c r="ABE532" s="492"/>
      <c r="ABF532" s="492" t="e">
        <f>VLOOKUP(ABC532,$A$563:$F$2022,6,FALSE)</f>
        <v>#N/A</v>
      </c>
      <c r="ABG532" s="454" t="s">
        <v>67</v>
      </c>
      <c r="ABH532" s="450" t="e">
        <f>ABF532*1.2</f>
        <v>#N/A</v>
      </c>
      <c r="ABI532" s="450"/>
      <c r="ABJ532" s="486"/>
      <c r="ABK532" s="454" t="s">
        <v>108</v>
      </c>
      <c r="ABL532" s="506" t="s">
        <v>186</v>
      </c>
      <c r="ABM532" s="455"/>
      <c r="ABN532" s="492"/>
      <c r="ABO532" s="492" t="e">
        <f>VLOOKUP(ABL532,$A$563:$F$2022,6,FALSE)</f>
        <v>#N/A</v>
      </c>
      <c r="ABP532" s="454" t="s">
        <v>67</v>
      </c>
      <c r="ABQ532" s="450" t="e">
        <f>ABO532*1.2</f>
        <v>#N/A</v>
      </c>
      <c r="ABR532" s="450"/>
      <c r="ABS532" s="486"/>
      <c r="ABT532" s="454" t="s">
        <v>108</v>
      </c>
      <c r="ABU532" s="506" t="s">
        <v>186</v>
      </c>
      <c r="ABV532" s="455"/>
      <c r="ABW532" s="492"/>
      <c r="ABX532" s="492" t="e">
        <f>VLOOKUP(ABU532,$A$563:$F$2022,6,FALSE)</f>
        <v>#N/A</v>
      </c>
      <c r="ABY532" s="454" t="s">
        <v>67</v>
      </c>
      <c r="ABZ532" s="450" t="e">
        <f>ABX532*1.2</f>
        <v>#N/A</v>
      </c>
      <c r="ACA532" s="450"/>
      <c r="ACB532" s="486"/>
      <c r="ACC532" s="454" t="s">
        <v>108</v>
      </c>
      <c r="ACD532" s="506" t="s">
        <v>186</v>
      </c>
      <c r="ACE532" s="455"/>
      <c r="ACF532" s="492"/>
      <c r="ACG532" s="492" t="e">
        <f>VLOOKUP(ACD532,$A$563:$F$2022,6,FALSE)</f>
        <v>#N/A</v>
      </c>
      <c r="ACH532" s="454" t="s">
        <v>67</v>
      </c>
      <c r="ACI532" s="450" t="e">
        <f>ACG532*1.2</f>
        <v>#N/A</v>
      </c>
      <c r="ACJ532" s="450"/>
      <c r="ACK532" s="486"/>
      <c r="ACL532" s="454" t="s">
        <v>108</v>
      </c>
      <c r="ACM532" s="506" t="s">
        <v>186</v>
      </c>
      <c r="ACN532" s="455"/>
      <c r="ACO532" s="492"/>
      <c r="ACP532" s="492" t="e">
        <f>VLOOKUP(ACM532,$A$563:$F$2022,6,FALSE)</f>
        <v>#N/A</v>
      </c>
      <c r="ACQ532" s="454" t="s">
        <v>67</v>
      </c>
      <c r="ACR532" s="450" t="e">
        <f>ACP532*1.2</f>
        <v>#N/A</v>
      </c>
      <c r="ACS532" s="450"/>
      <c r="ACT532" s="486"/>
      <c r="ACU532" s="454" t="s">
        <v>108</v>
      </c>
      <c r="ACV532" s="490" t="s">
        <v>1892</v>
      </c>
      <c r="ACW532" s="455"/>
      <c r="ACX532" s="492"/>
      <c r="ACY532" s="492">
        <f>VLOOKUP(ACV532,$A$563:$F$2022,6,FALSE)</f>
        <v>7</v>
      </c>
      <c r="ACZ532" s="454" t="s">
        <v>67</v>
      </c>
      <c r="ADA532" s="450">
        <f>ACY532*1.2</f>
        <v>8.4</v>
      </c>
      <c r="ADB532" s="450"/>
      <c r="ADC532" s="486"/>
      <c r="ADD532" s="454" t="s">
        <v>108</v>
      </c>
      <c r="ADE532" s="525" t="s">
        <v>1417</v>
      </c>
      <c r="ADF532" s="455"/>
      <c r="ADG532" s="492"/>
      <c r="ADH532" s="492">
        <f>VLOOKUP(ADE532,$A$563:$F$2022,6,FALSE)</f>
        <v>0</v>
      </c>
      <c r="ADI532" s="454" t="s">
        <v>67</v>
      </c>
      <c r="ADJ532" s="450">
        <f>ADH532*1.2</f>
        <v>0</v>
      </c>
      <c r="ADK532" s="455"/>
      <c r="ADL532" s="486"/>
      <c r="ADM532" s="454" t="s">
        <v>108</v>
      </c>
      <c r="ADN532" s="525" t="s">
        <v>1912</v>
      </c>
      <c r="ADO532" s="455"/>
      <c r="ADP532" s="492"/>
      <c r="ADQ532" s="492">
        <f>VLOOKUP(ADN532,$A$563:$F$2022,6,FALSE)</f>
        <v>0</v>
      </c>
      <c r="ADR532" s="454" t="s">
        <v>67</v>
      </c>
      <c r="ADS532" s="450">
        <f>ADQ532*1.2</f>
        <v>0</v>
      </c>
      <c r="ADT532" s="450"/>
      <c r="ADU532" s="486"/>
      <c r="ADV532" s="454" t="s">
        <v>108</v>
      </c>
      <c r="ADW532" s="525" t="s">
        <v>552</v>
      </c>
      <c r="ADX532" s="455"/>
      <c r="ADY532" s="455"/>
      <c r="ADZ532" s="492">
        <f>VLOOKUP(ADW532,$A$563:$F$2022,6,FALSE)</f>
        <v>4</v>
      </c>
      <c r="AEA532" s="454" t="s">
        <v>67</v>
      </c>
      <c r="AEB532" s="450">
        <f>ADZ532*1.2</f>
        <v>4.8</v>
      </c>
      <c r="AEC532" s="455"/>
      <c r="AED532" s="486"/>
      <c r="AEE532" s="454" t="s">
        <v>108</v>
      </c>
      <c r="AEF532" s="525" t="s">
        <v>1099</v>
      </c>
      <c r="AEG532" s="455"/>
      <c r="AEH532" s="492"/>
      <c r="AEI532" s="492">
        <f>VLOOKUP(AEF532,$A$563:$F$2022,6,FALSE)</f>
        <v>9</v>
      </c>
      <c r="AEJ532" s="454" t="s">
        <v>67</v>
      </c>
      <c r="AEK532" s="450">
        <f>AEI532*1.2</f>
        <v>10.799999999999999</v>
      </c>
      <c r="AEL532" s="455"/>
      <c r="AEM532" s="486"/>
      <c r="AEN532" s="454" t="s">
        <v>108</v>
      </c>
      <c r="AEO532" s="525" t="s">
        <v>1377</v>
      </c>
      <c r="AEP532" s="455"/>
      <c r="AEQ532" s="492"/>
      <c r="AER532" s="492">
        <f>VLOOKUP(AEO532,$A$563:$F$2022,6,FALSE)</f>
        <v>23</v>
      </c>
      <c r="AES532" s="454" t="s">
        <v>67</v>
      </c>
      <c r="AET532" s="450">
        <f>AER532*1.2</f>
        <v>27.599999999999998</v>
      </c>
      <c r="AEU532" s="455"/>
      <c r="AEV532" s="486"/>
      <c r="AEW532" s="454" t="s">
        <v>108</v>
      </c>
      <c r="AEX532" s="525" t="s">
        <v>466</v>
      </c>
      <c r="AEY532" s="455"/>
      <c r="AEZ532" s="492"/>
      <c r="AFA532" s="492">
        <f>VLOOKUP(AEX532,$A$563:$F$2022,6,FALSE)</f>
        <v>0</v>
      </c>
      <c r="AFB532" s="454" t="s">
        <v>67</v>
      </c>
      <c r="AFC532" s="450">
        <f>AFA532*1.2</f>
        <v>0</v>
      </c>
      <c r="AFD532" s="450"/>
      <c r="AFE532" s="486"/>
      <c r="AFF532" s="454" t="s">
        <v>108</v>
      </c>
      <c r="AFG532" s="525" t="s">
        <v>913</v>
      </c>
      <c r="AFH532" s="455"/>
      <c r="AFI532" s="492"/>
      <c r="AFJ532" s="492">
        <f>VLOOKUP(AFG532,$A$563:$F$2022,6,FALSE)</f>
        <v>0</v>
      </c>
      <c r="AFK532" s="454" t="s">
        <v>67</v>
      </c>
      <c r="AFL532" s="450">
        <f>AFJ532*1.2</f>
        <v>0</v>
      </c>
      <c r="AFM532" s="450"/>
      <c r="AFN532" s="486"/>
      <c r="AFO532" s="454" t="s">
        <v>108</v>
      </c>
      <c r="AFP532" s="525" t="s">
        <v>583</v>
      </c>
      <c r="AFQ532" s="455"/>
      <c r="AFR532" s="492"/>
      <c r="AFS532" s="492">
        <f>VLOOKUP(AFP532,$A$563:$F$2022,6,FALSE)</f>
        <v>0</v>
      </c>
      <c r="AFT532" s="454" t="s">
        <v>67</v>
      </c>
      <c r="AFU532" s="450">
        <f>AFS532*1.2</f>
        <v>0</v>
      </c>
      <c r="AFV532" s="450"/>
      <c r="AFW532" s="486"/>
      <c r="AFX532" s="454" t="s">
        <v>108</v>
      </c>
      <c r="AFY532" s="528" t="s">
        <v>552</v>
      </c>
      <c r="AFZ532" s="455"/>
      <c r="AGA532" s="492"/>
      <c r="AGB532" s="492">
        <f>VLOOKUP(AFY532,$A$563:$F$2022,6,FALSE)</f>
        <v>4</v>
      </c>
      <c r="AGC532" s="454" t="s">
        <v>67</v>
      </c>
      <c r="AGD532" s="450">
        <f>AGB532*1.2</f>
        <v>4.8</v>
      </c>
      <c r="AGE532" s="450"/>
      <c r="AGF532" s="486"/>
      <c r="AGG532" s="454" t="s">
        <v>108</v>
      </c>
      <c r="AGH532" s="525" t="s">
        <v>503</v>
      </c>
      <c r="AGI532" s="455"/>
      <c r="AGJ532" s="492"/>
      <c r="AGK532" s="492">
        <f>VLOOKUP(AGH532,$A$563:$F$2022,6,FALSE)</f>
        <v>0</v>
      </c>
      <c r="AGL532" s="454" t="s">
        <v>67</v>
      </c>
      <c r="AGM532" s="450">
        <f>AGK532*1.2</f>
        <v>0</v>
      </c>
      <c r="AGN532" s="450"/>
      <c r="AGO532" s="486"/>
      <c r="AGP532" s="454" t="s">
        <v>108</v>
      </c>
      <c r="AGQ532" s="525" t="s">
        <v>1640</v>
      </c>
      <c r="AGR532" s="455"/>
      <c r="AGS532" s="492"/>
      <c r="AGT532" s="492">
        <f>VLOOKUP(AGQ532,$A$563:$F$2022,6,FALSE)</f>
        <v>7</v>
      </c>
      <c r="AGU532" s="454" t="s">
        <v>67</v>
      </c>
      <c r="AGV532" s="450">
        <f>AGT532*1.2</f>
        <v>8.4</v>
      </c>
      <c r="AGW532" s="450"/>
      <c r="AGX532" s="486"/>
      <c r="AGY532" s="454" t="s">
        <v>108</v>
      </c>
      <c r="AGZ532" s="527" t="s">
        <v>568</v>
      </c>
      <c r="AHA532" s="455"/>
      <c r="AHB532" s="492"/>
      <c r="AHC532" s="492">
        <f>VLOOKUP(AGZ532,$A$563:$F$2022,6,FALSE)</f>
        <v>0</v>
      </c>
      <c r="AHD532" s="454" t="s">
        <v>67</v>
      </c>
      <c r="AHE532" s="450">
        <f>AHC532*1.2</f>
        <v>0</v>
      </c>
      <c r="AHF532" s="450"/>
      <c r="AHG532" s="486"/>
      <c r="AHH532" s="495"/>
      <c r="AHI532" s="543"/>
      <c r="AHJ532" s="496"/>
      <c r="AHK532" s="497"/>
      <c r="AHL532" s="497"/>
      <c r="AHM532" s="495"/>
      <c r="AHN532" s="481"/>
      <c r="AHO532" s="481"/>
      <c r="AHP532" s="496"/>
      <c r="AHQ532" s="495"/>
      <c r="AHR532" s="512"/>
      <c r="AHS532" s="496"/>
      <c r="AHT532" s="497"/>
      <c r="AHU532" s="497"/>
      <c r="AHV532" s="495"/>
      <c r="AHW532" s="481"/>
      <c r="AHX532" s="481"/>
      <c r="AHY532" s="496"/>
      <c r="AHZ532" s="495"/>
      <c r="AIA532" s="512"/>
      <c r="AIB532" s="496"/>
      <c r="AIC532" s="497"/>
      <c r="AID532" s="497"/>
      <c r="AIE532" s="495"/>
      <c r="AIF532" s="481"/>
      <c r="AIG532" s="481"/>
      <c r="AIH532" s="496"/>
      <c r="AII532" s="263"/>
      <c r="AIJ532" s="432"/>
      <c r="AIK532" s="264"/>
      <c r="AIL532" s="264"/>
      <c r="AIM532" s="265"/>
      <c r="AIN532" s="263"/>
      <c r="AIO532" s="210"/>
      <c r="AIP532" s="264"/>
      <c r="AIQ532" s="264"/>
    </row>
    <row r="533" spans="1:927" s="16" customFormat="1" ht="15">
      <c r="A533" s="454" t="s">
        <v>109</v>
      </c>
      <c r="B533" s="490" t="s">
        <v>1377</v>
      </c>
      <c r="C533" s="455"/>
      <c r="D533" s="492"/>
      <c r="E533" s="492">
        <f>VLOOKUP(B533,$A$563:$F$2022,6,FALSE)</f>
        <v>23</v>
      </c>
      <c r="F533" s="454" t="s">
        <v>69</v>
      </c>
      <c r="G533" s="450">
        <f>E533*1.1</f>
        <v>25.3</v>
      </c>
      <c r="H533" s="450"/>
      <c r="I533" s="456"/>
      <c r="J533" s="454" t="s">
        <v>109</v>
      </c>
      <c r="K533" s="525" t="s">
        <v>1377</v>
      </c>
      <c r="L533" s="455"/>
      <c r="M533" s="492"/>
      <c r="N533" s="492">
        <f>VLOOKUP(K533,$A$563:$F$2022,6,FALSE)</f>
        <v>23</v>
      </c>
      <c r="O533" s="454" t="s">
        <v>69</v>
      </c>
      <c r="P533" s="450">
        <f>N533*1.1</f>
        <v>25.3</v>
      </c>
      <c r="Q533" s="450"/>
      <c r="R533" s="456"/>
      <c r="S533" s="454" t="s">
        <v>109</v>
      </c>
      <c r="T533" s="525" t="s">
        <v>552</v>
      </c>
      <c r="U533" s="455"/>
      <c r="V533" s="492"/>
      <c r="W533" s="492">
        <f>VLOOKUP(T533,$A$563:$F$2022,6,FALSE)</f>
        <v>4</v>
      </c>
      <c r="X533" s="454" t="s">
        <v>69</v>
      </c>
      <c r="Y533" s="450">
        <f>W533*1.1</f>
        <v>4.4000000000000004</v>
      </c>
      <c r="Z533" s="450"/>
      <c r="AA533" s="456"/>
      <c r="AB533" s="454" t="s">
        <v>109</v>
      </c>
      <c r="AC533" s="525" t="s">
        <v>552</v>
      </c>
      <c r="AD533" s="455"/>
      <c r="AE533" s="492"/>
      <c r="AF533" s="492">
        <f>VLOOKUP(AC533,$A$563:$F$2022,6,FALSE)</f>
        <v>4</v>
      </c>
      <c r="AG533" s="454" t="s">
        <v>69</v>
      </c>
      <c r="AH533" s="450">
        <f>AF533*1.1</f>
        <v>4.4000000000000004</v>
      </c>
      <c r="AI533" s="450"/>
      <c r="AJ533" s="456"/>
      <c r="AK533" s="454" t="s">
        <v>109</v>
      </c>
      <c r="AL533" s="490" t="s">
        <v>1912</v>
      </c>
      <c r="AM533" s="455"/>
      <c r="AN533" s="492"/>
      <c r="AO533" s="492">
        <f>VLOOKUP(AL533,$A$563:$F$2022,6,FALSE)</f>
        <v>0</v>
      </c>
      <c r="AP533" s="454" t="s">
        <v>69</v>
      </c>
      <c r="AQ533" s="450">
        <f>AO533*1.1</f>
        <v>0</v>
      </c>
      <c r="AR533" s="450"/>
      <c r="AS533" s="456"/>
      <c r="AT533" s="454" t="s">
        <v>109</v>
      </c>
      <c r="AU533" s="525" t="s">
        <v>1640</v>
      </c>
      <c r="AV533" s="455"/>
      <c r="AW533" s="492"/>
      <c r="AX533" s="492">
        <f>VLOOKUP(AU533,$A$563:$F$2022,6,FALSE)</f>
        <v>7</v>
      </c>
      <c r="AY533" s="454" t="s">
        <v>69</v>
      </c>
      <c r="AZ533" s="450">
        <f>AX533*1.1</f>
        <v>7.7000000000000011</v>
      </c>
      <c r="BA533" s="450"/>
      <c r="BB533" s="456"/>
      <c r="BC533" s="454" t="s">
        <v>109</v>
      </c>
      <c r="BD533" s="525" t="s">
        <v>1942</v>
      </c>
      <c r="BE533" s="455"/>
      <c r="BF533" s="492"/>
      <c r="BG533" s="492">
        <f>VLOOKUP(BD533,$A$563:$F$2022,6,FALSE)</f>
        <v>22</v>
      </c>
      <c r="BH533" s="454" t="s">
        <v>69</v>
      </c>
      <c r="BI533" s="450">
        <f>BG533*1.1</f>
        <v>24.200000000000003</v>
      </c>
      <c r="BJ533" s="450"/>
      <c r="BK533" s="456"/>
      <c r="BL533" s="454" t="s">
        <v>109</v>
      </c>
      <c r="BM533" s="525" t="s">
        <v>1912</v>
      </c>
      <c r="BN533" s="455"/>
      <c r="BO533" s="492"/>
      <c r="BP533" s="492">
        <f>VLOOKUP(BM533,$A$563:$F$2022,6,FALSE)</f>
        <v>0</v>
      </c>
      <c r="BQ533" s="454" t="s">
        <v>69</v>
      </c>
      <c r="BR533" s="450">
        <f>BP533*1.1</f>
        <v>0</v>
      </c>
      <c r="BS533" s="450"/>
      <c r="BT533" s="456"/>
      <c r="BU533" s="454" t="s">
        <v>109</v>
      </c>
      <c r="BV533" s="525" t="s">
        <v>526</v>
      </c>
      <c r="BW533" s="455"/>
      <c r="BX533" s="492"/>
      <c r="BY533" s="492">
        <f>VLOOKUP(BV533,$A$563:$F$2022,6,FALSE)</f>
        <v>26</v>
      </c>
      <c r="BZ533" s="454" t="s">
        <v>69</v>
      </c>
      <c r="CA533" s="450">
        <f>BY533*1.1</f>
        <v>28.6</v>
      </c>
      <c r="CB533" s="450"/>
      <c r="CC533" s="456"/>
      <c r="CD533" s="454" t="s">
        <v>109</v>
      </c>
      <c r="CE533" s="525" t="s">
        <v>1640</v>
      </c>
      <c r="CF533" s="455"/>
      <c r="CG533" s="492"/>
      <c r="CH533" s="492">
        <f>VLOOKUP(CE533,$A$563:$F$2022,6,FALSE)</f>
        <v>7</v>
      </c>
      <c r="CI533" s="454" t="s">
        <v>69</v>
      </c>
      <c r="CJ533" s="450">
        <f>CH533*1.1</f>
        <v>7.7000000000000011</v>
      </c>
      <c r="CK533" s="450"/>
      <c r="CL533" s="456"/>
      <c r="CM533" s="454" t="s">
        <v>109</v>
      </c>
      <c r="CN533" s="525" t="s">
        <v>1353</v>
      </c>
      <c r="CO533" s="455"/>
      <c r="CP533" s="492"/>
      <c r="CQ533" s="492">
        <f>VLOOKUP(CN533,$A$563:$F$2022,6,FALSE)</f>
        <v>0</v>
      </c>
      <c r="CR533" s="454" t="s">
        <v>69</v>
      </c>
      <c r="CS533" s="450">
        <f>CQ533*1.1</f>
        <v>0</v>
      </c>
      <c r="CT533" s="450"/>
      <c r="CU533" s="456"/>
      <c r="CV533" s="454" t="s">
        <v>109</v>
      </c>
      <c r="CW533" s="525" t="s">
        <v>1640</v>
      </c>
      <c r="CX533" s="455"/>
      <c r="CY533" s="492"/>
      <c r="CZ533" s="492">
        <f>VLOOKUP(CW533,$A$563:$F$2022,6,FALSE)</f>
        <v>7</v>
      </c>
      <c r="DA533" s="454" t="s">
        <v>69</v>
      </c>
      <c r="DB533" s="450">
        <f>CZ533*1.1</f>
        <v>7.7000000000000011</v>
      </c>
      <c r="DC533" s="450"/>
      <c r="DD533" s="456"/>
      <c r="DE533" s="454" t="s">
        <v>109</v>
      </c>
      <c r="DF533" s="525" t="s">
        <v>1483</v>
      </c>
      <c r="DG533" s="455"/>
      <c r="DH533" s="492"/>
      <c r="DI533" s="492">
        <f>VLOOKUP(DF533,$A$563:$F$2022,6,FALSE)</f>
        <v>0</v>
      </c>
      <c r="DJ533" s="454" t="s">
        <v>69</v>
      </c>
      <c r="DK533" s="450">
        <f>DI533*1.1</f>
        <v>0</v>
      </c>
      <c r="DL533" s="450"/>
      <c r="DM533" s="456"/>
      <c r="DN533" s="454" t="s">
        <v>109</v>
      </c>
      <c r="DO533" s="490" t="s">
        <v>552</v>
      </c>
      <c r="DP533" s="455"/>
      <c r="DQ533" s="492"/>
      <c r="DR533" s="492">
        <f>VLOOKUP(DO533,$A$563:$F$2022,6,FALSE)</f>
        <v>4</v>
      </c>
      <c r="DS533" s="454" t="s">
        <v>69</v>
      </c>
      <c r="DT533" s="450">
        <f>DR533*1.1</f>
        <v>4.4000000000000004</v>
      </c>
      <c r="DU533" s="450"/>
      <c r="DV533" s="456"/>
      <c r="DW533" s="454" t="s">
        <v>109</v>
      </c>
      <c r="DX533" s="506" t="s">
        <v>186</v>
      </c>
      <c r="DY533" s="455"/>
      <c r="DZ533" s="492"/>
      <c r="EA533" s="492" t="e">
        <f>VLOOKUP(DX533,$A$563:$F$2022,6,FALSE)</f>
        <v>#N/A</v>
      </c>
      <c r="EB533" s="454" t="s">
        <v>69</v>
      </c>
      <c r="EC533" s="450" t="e">
        <f>EA533*1.1</f>
        <v>#N/A</v>
      </c>
      <c r="ED533" s="450"/>
      <c r="EE533" s="456"/>
      <c r="EF533" s="454" t="s">
        <v>109</v>
      </c>
      <c r="EG533" s="525" t="s">
        <v>932</v>
      </c>
      <c r="EH533" s="455"/>
      <c r="EI533" s="492"/>
      <c r="EJ533" s="492">
        <f>VLOOKUP(EG533,$A$563:$F$2022,6,FALSE)</f>
        <v>0</v>
      </c>
      <c r="EK533" s="454" t="s">
        <v>69</v>
      </c>
      <c r="EL533" s="450">
        <f>EJ533*1.1</f>
        <v>0</v>
      </c>
      <c r="EM533" s="450"/>
      <c r="EN533" s="456"/>
      <c r="EO533" s="454" t="s">
        <v>109</v>
      </c>
      <c r="EP533" s="525" t="s">
        <v>503</v>
      </c>
      <c r="EQ533" s="455"/>
      <c r="ER533" s="492"/>
      <c r="ES533" s="492">
        <f>VLOOKUP(EP533,$A$563:$F$2022,6,FALSE)</f>
        <v>0</v>
      </c>
      <c r="ET533" s="454" t="s">
        <v>69</v>
      </c>
      <c r="EU533" s="450">
        <f>ES533*1.1</f>
        <v>0</v>
      </c>
      <c r="EV533" s="450"/>
      <c r="EW533" s="456"/>
      <c r="EX533" s="454" t="s">
        <v>109</v>
      </c>
      <c r="EY533" s="506" t="s">
        <v>186</v>
      </c>
      <c r="EZ533" s="455"/>
      <c r="FA533" s="492"/>
      <c r="FB533" s="492" t="e">
        <f>VLOOKUP(EY533,$A$563:$F$2022,6,FALSE)</f>
        <v>#N/A</v>
      </c>
      <c r="FC533" s="454" t="s">
        <v>69</v>
      </c>
      <c r="FD533" s="450" t="e">
        <f>FB533*1.1</f>
        <v>#N/A</v>
      </c>
      <c r="FE533" s="450"/>
      <c r="FF533" s="456"/>
      <c r="FG533" s="454" t="s">
        <v>109</v>
      </c>
      <c r="FH533" s="525" t="s">
        <v>568</v>
      </c>
      <c r="FI533" s="455"/>
      <c r="FJ533" s="492"/>
      <c r="FK533" s="492">
        <f>VLOOKUP(FH533,$A$563:$F$2022,6,FALSE)</f>
        <v>0</v>
      </c>
      <c r="FL533" s="454" t="s">
        <v>69</v>
      </c>
      <c r="FM533" s="450">
        <f>FK533*1.1</f>
        <v>0</v>
      </c>
      <c r="FN533" s="450"/>
      <c r="FO533" s="456"/>
      <c r="FP533" s="454" t="s">
        <v>109</v>
      </c>
      <c r="FQ533" s="490" t="s">
        <v>1377</v>
      </c>
      <c r="FR533" s="455"/>
      <c r="FS533" s="492"/>
      <c r="FT533" s="492">
        <f>VLOOKUP(FQ533,$A$563:$F$2022,6,FALSE)</f>
        <v>23</v>
      </c>
      <c r="FU533" s="454" t="s">
        <v>69</v>
      </c>
      <c r="FV533" s="450">
        <f>FT533*1.1</f>
        <v>25.3</v>
      </c>
      <c r="FW533" s="450"/>
      <c r="FX533" s="456"/>
      <c r="FY533" s="454" t="s">
        <v>109</v>
      </c>
      <c r="FZ533" s="490" t="s">
        <v>682</v>
      </c>
      <c r="GA533" s="455"/>
      <c r="GB533" s="492"/>
      <c r="GC533" s="492">
        <f>VLOOKUP(FZ533,$A$563:$F$2022,6,FALSE)</f>
        <v>0</v>
      </c>
      <c r="GD533" s="454" t="s">
        <v>69</v>
      </c>
      <c r="GE533" s="450">
        <f>GC533*1.1</f>
        <v>0</v>
      </c>
      <c r="GF533" s="450"/>
      <c r="GG533" s="456"/>
      <c r="GH533" s="454" t="s">
        <v>109</v>
      </c>
      <c r="GI533" s="525" t="s">
        <v>552</v>
      </c>
      <c r="GJ533" s="455"/>
      <c r="GK533" s="492"/>
      <c r="GL533" s="492">
        <f>VLOOKUP(GI533,$A$563:$F$2022,6,FALSE)</f>
        <v>4</v>
      </c>
      <c r="GM533" s="454" t="s">
        <v>69</v>
      </c>
      <c r="GN533" s="450">
        <f>GL533*1.1</f>
        <v>4.4000000000000004</v>
      </c>
      <c r="GO533" s="450"/>
      <c r="GP533" s="456"/>
      <c r="GQ533" s="454" t="s">
        <v>109</v>
      </c>
      <c r="GR533" s="525" t="s">
        <v>526</v>
      </c>
      <c r="GS533" s="455"/>
      <c r="GT533" s="492"/>
      <c r="GU533" s="492">
        <f>VLOOKUP(GR533,$A$563:$F$2022,6,FALSE)</f>
        <v>26</v>
      </c>
      <c r="GV533" s="454" t="s">
        <v>69</v>
      </c>
      <c r="GW533" s="450">
        <f>GU533*1.1</f>
        <v>28.6</v>
      </c>
      <c r="GX533" s="450"/>
      <c r="GY533" s="456"/>
      <c r="GZ533" s="454" t="s">
        <v>109</v>
      </c>
      <c r="HA533" s="490" t="s">
        <v>1483</v>
      </c>
      <c r="HB533" s="455"/>
      <c r="HC533" s="492"/>
      <c r="HD533" s="492">
        <f>VLOOKUP(HA533,$A$563:$F$2022,6,FALSE)</f>
        <v>0</v>
      </c>
      <c r="HE533" s="454" t="s">
        <v>69</v>
      </c>
      <c r="HF533" s="450">
        <f>HD533*1.1</f>
        <v>0</v>
      </c>
      <c r="HG533" s="450"/>
      <c r="HH533" s="456"/>
      <c r="HI533" s="454" t="s">
        <v>109</v>
      </c>
      <c r="HJ533" s="525" t="s">
        <v>568</v>
      </c>
      <c r="HK533" s="455"/>
      <c r="HL533" s="492"/>
      <c r="HM533" s="492">
        <f>VLOOKUP(HJ533,$A$563:$F$2022,6,FALSE)</f>
        <v>0</v>
      </c>
      <c r="HN533" s="454" t="s">
        <v>69</v>
      </c>
      <c r="HO533" s="450">
        <f>HM533*1.1</f>
        <v>0</v>
      </c>
      <c r="HP533" s="450"/>
      <c r="HQ533" s="456"/>
      <c r="HR533" s="454" t="s">
        <v>109</v>
      </c>
      <c r="HS533" s="490" t="s">
        <v>913</v>
      </c>
      <c r="HT533" s="455"/>
      <c r="HU533" s="492"/>
      <c r="HV533" s="492">
        <f>VLOOKUP(HS533,$A$563:$F$2022,6,FALSE)</f>
        <v>0</v>
      </c>
      <c r="HW533" s="454" t="s">
        <v>69</v>
      </c>
      <c r="HX533" s="450">
        <f>HV533*1.1</f>
        <v>0</v>
      </c>
      <c r="HY533" s="450"/>
      <c r="HZ533" s="456"/>
      <c r="IA533" s="454" t="s">
        <v>109</v>
      </c>
      <c r="IB533" s="525" t="s">
        <v>429</v>
      </c>
      <c r="IC533" s="455"/>
      <c r="ID533" s="492"/>
      <c r="IE533" s="492">
        <f>VLOOKUP(IB533,$A$563:$F$2022,6,FALSE)</f>
        <v>4</v>
      </c>
      <c r="IF533" s="454" t="s">
        <v>69</v>
      </c>
      <c r="IG533" s="450">
        <f>IE533*1.1</f>
        <v>4.4000000000000004</v>
      </c>
      <c r="IH533" s="450"/>
      <c r="II533" s="456"/>
      <c r="IJ533" s="454" t="s">
        <v>109</v>
      </c>
      <c r="IK533" s="525" t="s">
        <v>1942</v>
      </c>
      <c r="IL533" s="455"/>
      <c r="IM533" s="492"/>
      <c r="IN533" s="492">
        <f>VLOOKUP(IK533,$A$563:$F$2022,6,FALSE)</f>
        <v>22</v>
      </c>
      <c r="IO533" s="454" t="s">
        <v>69</v>
      </c>
      <c r="IP533" s="450">
        <f>IN533*1.1</f>
        <v>24.200000000000003</v>
      </c>
      <c r="IQ533" s="450"/>
      <c r="IR533" s="456"/>
      <c r="IS533" s="454" t="s">
        <v>109</v>
      </c>
      <c r="IT533" s="525" t="s">
        <v>1912</v>
      </c>
      <c r="IU533" s="455"/>
      <c r="IV533" s="492"/>
      <c r="IW533" s="492">
        <f>VLOOKUP(IT533,$A$563:$F$2022,6,FALSE)</f>
        <v>0</v>
      </c>
      <c r="IX533" s="454" t="s">
        <v>69</v>
      </c>
      <c r="IY533" s="450">
        <f>IW533*1.1</f>
        <v>0</v>
      </c>
      <c r="IZ533" s="450"/>
      <c r="JA533" s="456"/>
      <c r="JB533" s="454" t="s">
        <v>109</v>
      </c>
      <c r="JC533" s="525" t="s">
        <v>682</v>
      </c>
      <c r="JD533" s="455"/>
      <c r="JE533" s="492"/>
      <c r="JF533" s="492">
        <f>VLOOKUP(JC533,$A$563:$F$2022,6,FALSE)</f>
        <v>0</v>
      </c>
      <c r="JG533" s="454" t="s">
        <v>69</v>
      </c>
      <c r="JH533" s="450">
        <f>JF533*1.1</f>
        <v>0</v>
      </c>
      <c r="JI533" s="450"/>
      <c r="JJ533" s="456"/>
      <c r="JK533" s="454" t="s">
        <v>109</v>
      </c>
      <c r="JL533" s="525" t="s">
        <v>2313</v>
      </c>
      <c r="JM533" s="455"/>
      <c r="JN533" s="492"/>
      <c r="JO533" s="492">
        <f>VLOOKUP(JL533,$A$563:$F$2022,6,FALSE)</f>
        <v>0</v>
      </c>
      <c r="JP533" s="454" t="s">
        <v>69</v>
      </c>
      <c r="JQ533" s="450">
        <f>JO533*1.1</f>
        <v>0</v>
      </c>
      <c r="JR533" s="450"/>
      <c r="JS533" s="456"/>
      <c r="JT533" s="454" t="s">
        <v>109</v>
      </c>
      <c r="JU533" s="525" t="s">
        <v>566</v>
      </c>
      <c r="JV533" s="455"/>
      <c r="JW533" s="492"/>
      <c r="JX533" s="492">
        <f>VLOOKUP(JU533,$A$563:$F$2022,6,FALSE)</f>
        <v>0</v>
      </c>
      <c r="JY533" s="454" t="s">
        <v>69</v>
      </c>
      <c r="JZ533" s="450">
        <f>JX533*1.1</f>
        <v>0</v>
      </c>
      <c r="KA533" s="450"/>
      <c r="KB533" s="456"/>
      <c r="KC533" s="454" t="s">
        <v>109</v>
      </c>
      <c r="KD533" s="525" t="s">
        <v>440</v>
      </c>
      <c r="KE533" s="455"/>
      <c r="KF533" s="492"/>
      <c r="KG533" s="492">
        <f>VLOOKUP(KD533,$A$563:$F$2022,6,FALSE)</f>
        <v>0</v>
      </c>
      <c r="KH533" s="454" t="s">
        <v>69</v>
      </c>
      <c r="KI533" s="450">
        <f>KG533*1.1</f>
        <v>0</v>
      </c>
      <c r="KJ533" s="450"/>
      <c r="KK533" s="456"/>
      <c r="KL533" s="454" t="s">
        <v>109</v>
      </c>
      <c r="KM533" s="525" t="s">
        <v>568</v>
      </c>
      <c r="KN533" s="455"/>
      <c r="KO533" s="492"/>
      <c r="KP533" s="492">
        <f>VLOOKUP(KM533,$A$563:$F$2022,6,FALSE)</f>
        <v>0</v>
      </c>
      <c r="KQ533" s="454" t="s">
        <v>69</v>
      </c>
      <c r="KR533" s="450">
        <f>KP533*1.1</f>
        <v>0</v>
      </c>
      <c r="KS533" s="450"/>
      <c r="KT533" s="456"/>
      <c r="KU533" s="454" t="s">
        <v>109</v>
      </c>
      <c r="KV533" s="525" t="s">
        <v>1912</v>
      </c>
      <c r="KW533" s="455"/>
      <c r="KX533" s="492"/>
      <c r="KY533" s="492">
        <f>VLOOKUP(KV533,$A$563:$F$2022,6,FALSE)</f>
        <v>0</v>
      </c>
      <c r="KZ533" s="454" t="s">
        <v>69</v>
      </c>
      <c r="LA533" s="450">
        <f>KY533*1.1</f>
        <v>0</v>
      </c>
      <c r="LB533" s="450"/>
      <c r="LC533" s="456"/>
      <c r="LD533" s="454" t="s">
        <v>109</v>
      </c>
      <c r="LE533" s="525" t="s">
        <v>784</v>
      </c>
      <c r="LF533" s="455"/>
      <c r="LG533" s="492"/>
      <c r="LH533" s="492">
        <f>VLOOKUP(LE533,$A$563:$F$2022,6,FALSE)</f>
        <v>0</v>
      </c>
      <c r="LI533" s="454" t="s">
        <v>69</v>
      </c>
      <c r="LJ533" s="450">
        <f>LH533*1.1</f>
        <v>0</v>
      </c>
      <c r="LK533" s="450"/>
      <c r="LL533" s="456"/>
      <c r="LM533" s="454" t="s">
        <v>109</v>
      </c>
      <c r="LN533" s="525" t="s">
        <v>1417</v>
      </c>
      <c r="LO533" s="455"/>
      <c r="LP533" s="492"/>
      <c r="LQ533" s="492">
        <f>VLOOKUP(LN533,$A$563:$F$2022,6,FALSE)</f>
        <v>0</v>
      </c>
      <c r="LR533" s="454" t="s">
        <v>69</v>
      </c>
      <c r="LS533" s="450">
        <f>LQ533*1.1</f>
        <v>0</v>
      </c>
      <c r="LT533" s="450"/>
      <c r="LU533" s="456"/>
      <c r="LV533" s="454" t="s">
        <v>109</v>
      </c>
      <c r="LW533" s="525" t="s">
        <v>2057</v>
      </c>
      <c r="LX533" s="455"/>
      <c r="LY533" s="492"/>
      <c r="LZ533" s="492">
        <f>VLOOKUP(LW533,$A$563:$F$2022,6,FALSE)</f>
        <v>0</v>
      </c>
      <c r="MA533" s="454" t="s">
        <v>69</v>
      </c>
      <c r="MB533" s="450">
        <f>LZ533*1.1</f>
        <v>0</v>
      </c>
      <c r="MC533" s="450"/>
      <c r="MD533" s="456"/>
      <c r="ME533" s="454" t="s">
        <v>109</v>
      </c>
      <c r="MF533" s="527" t="s">
        <v>1377</v>
      </c>
      <c r="MG533" s="455"/>
      <c r="MH533" s="492"/>
      <c r="MI533" s="492">
        <f>VLOOKUP(MF533,$A$563:$F$2022,6,FALSE)</f>
        <v>23</v>
      </c>
      <c r="MJ533" s="454" t="s">
        <v>69</v>
      </c>
      <c r="MK533" s="450">
        <f>MI533*1.1</f>
        <v>25.3</v>
      </c>
      <c r="ML533" s="450"/>
      <c r="MM533" s="456"/>
      <c r="MN533" s="454" t="s">
        <v>109</v>
      </c>
      <c r="MO533" s="525" t="s">
        <v>720</v>
      </c>
      <c r="MP533" s="455"/>
      <c r="MQ533" s="492"/>
      <c r="MR533" s="492">
        <f>VLOOKUP(MO533,$A$563:$F$2022,6,FALSE)</f>
        <v>0</v>
      </c>
      <c r="MS533" s="454" t="s">
        <v>69</v>
      </c>
      <c r="MT533" s="450">
        <f>MR533*1.1</f>
        <v>0</v>
      </c>
      <c r="MU533" s="450"/>
      <c r="MV533" s="456"/>
      <c r="MW533" s="454" t="s">
        <v>109</v>
      </c>
      <c r="MX533" s="525" t="s">
        <v>1640</v>
      </c>
      <c r="MY533" s="455"/>
      <c r="MZ533" s="492"/>
      <c r="NA533" s="492">
        <f>VLOOKUP(MX533,$A$563:$F$2022,6,FALSE)</f>
        <v>7</v>
      </c>
      <c r="NB533" s="454" t="s">
        <v>69</v>
      </c>
      <c r="NC533" s="450">
        <f>NA533*1.1</f>
        <v>7.7000000000000011</v>
      </c>
      <c r="ND533" s="450"/>
      <c r="NE533" s="456"/>
      <c r="NF533" s="454" t="s">
        <v>109</v>
      </c>
      <c r="NG533" s="525" t="s">
        <v>466</v>
      </c>
      <c r="NH533" s="455"/>
      <c r="NI533" s="492"/>
      <c r="NJ533" s="492">
        <f>VLOOKUP(NG533,$A$563:$F$2022,6,FALSE)</f>
        <v>0</v>
      </c>
      <c r="NK533" s="454" t="s">
        <v>69</v>
      </c>
      <c r="NL533" s="450">
        <f>NJ533*1.1</f>
        <v>0</v>
      </c>
      <c r="NM533" s="450"/>
      <c r="NN533" s="456"/>
      <c r="NO533" s="454" t="s">
        <v>109</v>
      </c>
      <c r="NP533" s="525" t="s">
        <v>564</v>
      </c>
      <c r="NQ533" s="455"/>
      <c r="NR533" s="492"/>
      <c r="NS533" s="492">
        <f>VLOOKUP(NP533,$A$563:$F$2022,6,FALSE)</f>
        <v>10</v>
      </c>
      <c r="NT533" s="454" t="s">
        <v>69</v>
      </c>
      <c r="NU533" s="450">
        <f>NS533*1.1</f>
        <v>11</v>
      </c>
      <c r="NV533" s="450"/>
      <c r="NW533" s="456"/>
      <c r="NX533" s="454" t="s">
        <v>109</v>
      </c>
      <c r="NY533" s="490" t="s">
        <v>1640</v>
      </c>
      <c r="NZ533" s="455"/>
      <c r="OA533" s="455"/>
      <c r="OB533" s="492">
        <f>VLOOKUP(NY533,$A$563:$F$2022,6,FALSE)</f>
        <v>7</v>
      </c>
      <c r="OC533" s="454" t="s">
        <v>69</v>
      </c>
      <c r="OD533" s="450">
        <f>OB533*1.1</f>
        <v>7.7000000000000011</v>
      </c>
      <c r="OE533" s="450"/>
      <c r="OF533" s="456"/>
      <c r="OG533" s="454" t="s">
        <v>109</v>
      </c>
      <c r="OH533" s="525" t="s">
        <v>1328</v>
      </c>
      <c r="OI533" s="455"/>
      <c r="OJ533" s="492"/>
      <c r="OK533" s="492">
        <f>VLOOKUP(OH533,$A$563:$F$2022,6,FALSE)</f>
        <v>0</v>
      </c>
      <c r="OL533" s="454" t="s">
        <v>69</v>
      </c>
      <c r="OM533" s="450">
        <f>OK533*1.1</f>
        <v>0</v>
      </c>
      <c r="ON533" s="450"/>
      <c r="OO533" s="456"/>
      <c r="OP533" s="454" t="s">
        <v>109</v>
      </c>
      <c r="OQ533" s="490" t="s">
        <v>503</v>
      </c>
      <c r="OR533" s="455"/>
      <c r="OS533" s="492"/>
      <c r="OT533" s="492">
        <f>VLOOKUP(OQ533,$A$563:$F$2022,6,FALSE)</f>
        <v>0</v>
      </c>
      <c r="OU533" s="454" t="s">
        <v>69</v>
      </c>
      <c r="OV533" s="450">
        <f>OT533*1.1</f>
        <v>0</v>
      </c>
      <c r="OW533" s="450"/>
      <c r="OX533" s="456"/>
      <c r="OY533" s="454" t="s">
        <v>109</v>
      </c>
      <c r="OZ533" s="525" t="s">
        <v>1377</v>
      </c>
      <c r="PA533" s="455"/>
      <c r="PB533" s="492"/>
      <c r="PC533" s="492">
        <f>VLOOKUP(OZ533,$A$563:$F$2022,6,FALSE)</f>
        <v>23</v>
      </c>
      <c r="PD533" s="454" t="s">
        <v>69</v>
      </c>
      <c r="PE533" s="450">
        <f>PC533*1.1</f>
        <v>25.3</v>
      </c>
      <c r="PF533" s="450"/>
      <c r="PG533" s="456"/>
      <c r="PH533" s="454" t="s">
        <v>109</v>
      </c>
      <c r="PI533" s="525" t="s">
        <v>1942</v>
      </c>
      <c r="PJ533" s="455"/>
      <c r="PK533" s="492"/>
      <c r="PL533" s="492">
        <f>VLOOKUP(PI533,$A$563:$F$2022,6,FALSE)</f>
        <v>22</v>
      </c>
      <c r="PM533" s="454" t="s">
        <v>69</v>
      </c>
      <c r="PN533" s="450">
        <f>PL533*1.1</f>
        <v>24.200000000000003</v>
      </c>
      <c r="PO533" s="450"/>
      <c r="PP533" s="456"/>
      <c r="PQ533" s="454" t="s">
        <v>109</v>
      </c>
      <c r="PR533" s="490" t="s">
        <v>1912</v>
      </c>
      <c r="PS533" s="455"/>
      <c r="PT533" s="492"/>
      <c r="PU533" s="492">
        <f>VLOOKUP(PR533,$A$563:$F$2022,6,FALSE)</f>
        <v>0</v>
      </c>
      <c r="PV533" s="454" t="s">
        <v>69</v>
      </c>
      <c r="PW533" s="450">
        <f>PU533*1.1</f>
        <v>0</v>
      </c>
      <c r="PX533" s="450"/>
      <c r="PY533" s="456"/>
      <c r="PZ533" s="454" t="s">
        <v>109</v>
      </c>
      <c r="QA533" s="525" t="s">
        <v>1912</v>
      </c>
      <c r="QB533" s="455"/>
      <c r="QC533" s="492"/>
      <c r="QD533" s="492">
        <f>VLOOKUP(QA533,$A$563:$F$2022,6,FALSE)</f>
        <v>0</v>
      </c>
      <c r="QE533" s="454" t="s">
        <v>69</v>
      </c>
      <c r="QF533" s="450">
        <f>QD533*1.1</f>
        <v>0</v>
      </c>
      <c r="QG533" s="450"/>
      <c r="QH533" s="456"/>
      <c r="QI533" s="454" t="s">
        <v>109</v>
      </c>
      <c r="QJ533" s="490" t="s">
        <v>695</v>
      </c>
      <c r="QK533" s="455"/>
      <c r="QL533" s="492"/>
      <c r="QM533" s="492">
        <f>VLOOKUP(QJ533,$A$563:$F$2022,6,FALSE)</f>
        <v>0</v>
      </c>
      <c r="QN533" s="454" t="s">
        <v>69</v>
      </c>
      <c r="QO533" s="450">
        <f>QM533*1.1</f>
        <v>0</v>
      </c>
      <c r="QP533" s="450"/>
      <c r="QQ533" s="456"/>
      <c r="QR533" s="454" t="s">
        <v>109</v>
      </c>
      <c r="QS533" s="525" t="s">
        <v>1353</v>
      </c>
      <c r="QT533" s="455"/>
      <c r="QU533" s="492"/>
      <c r="QV533" s="492">
        <f>VLOOKUP(QS533,$A$563:$F$2022,6,FALSE)</f>
        <v>0</v>
      </c>
      <c r="QW533" s="454" t="s">
        <v>69</v>
      </c>
      <c r="QX533" s="450">
        <f>QV533*1.1</f>
        <v>0</v>
      </c>
      <c r="QY533" s="450"/>
      <c r="QZ533" s="456"/>
      <c r="RA533" s="454" t="s">
        <v>109</v>
      </c>
      <c r="RB533" s="490" t="s">
        <v>429</v>
      </c>
      <c r="RC533" s="455"/>
      <c r="RD533" s="492"/>
      <c r="RE533" s="492">
        <f>VLOOKUP(RB533,$A$563:$F$2022,6,FALSE)</f>
        <v>4</v>
      </c>
      <c r="RF533" s="454" t="s">
        <v>69</v>
      </c>
      <c r="RG533" s="450">
        <f>RE533*1.1</f>
        <v>4.4000000000000004</v>
      </c>
      <c r="RH533" s="450"/>
      <c r="RI533" s="456"/>
      <c r="RJ533" s="454" t="s">
        <v>109</v>
      </c>
      <c r="RK533" s="506" t="s">
        <v>186</v>
      </c>
      <c r="RL533" s="455"/>
      <c r="RM533" s="455"/>
      <c r="RN533" s="492" t="e">
        <f>VLOOKUP(RK533,$A$563:$F$2022,6,FALSE)</f>
        <v>#N/A</v>
      </c>
      <c r="RO533" s="454" t="s">
        <v>69</v>
      </c>
      <c r="RP533" s="450" t="e">
        <f>RN533*1.1</f>
        <v>#N/A</v>
      </c>
      <c r="RQ533" s="450"/>
      <c r="RR533" s="456"/>
      <c r="RS533" s="454" t="s">
        <v>109</v>
      </c>
      <c r="RT533" s="525" t="s">
        <v>1394</v>
      </c>
      <c r="RU533" s="455"/>
      <c r="RV533" s="492"/>
      <c r="RW533" s="492">
        <f>VLOOKUP(RT533,$A$563:$F$2022,6,FALSE)</f>
        <v>0</v>
      </c>
      <c r="RX533" s="454" t="s">
        <v>69</v>
      </c>
      <c r="RY533" s="450">
        <f>RW533*1.1</f>
        <v>0</v>
      </c>
      <c r="RZ533" s="450"/>
      <c r="SA533" s="486"/>
      <c r="SB533" s="454" t="s">
        <v>109</v>
      </c>
      <c r="SC533" s="525" t="s">
        <v>781</v>
      </c>
      <c r="SD533" s="455"/>
      <c r="SE533" s="492"/>
      <c r="SF533" s="492">
        <f>VLOOKUP(SC533,$A$563:$F$2022,6,FALSE)</f>
        <v>28</v>
      </c>
      <c r="SG533" s="454" t="s">
        <v>69</v>
      </c>
      <c r="SH533" s="450">
        <f>SF533*1.1</f>
        <v>30.800000000000004</v>
      </c>
      <c r="SI533" s="450"/>
      <c r="SJ533" s="486"/>
      <c r="SK533" s="454" t="s">
        <v>109</v>
      </c>
      <c r="SL533" s="525" t="s">
        <v>1429</v>
      </c>
      <c r="SM533" s="455"/>
      <c r="SN533" s="492"/>
      <c r="SO533" s="492">
        <f>VLOOKUP(SL533,$A$563:$F$2022,6,FALSE)</f>
        <v>0</v>
      </c>
      <c r="SP533" s="454" t="s">
        <v>69</v>
      </c>
      <c r="SQ533" s="450">
        <f>SO533*1.1</f>
        <v>0</v>
      </c>
      <c r="SR533" s="450"/>
      <c r="SS533" s="486"/>
      <c r="ST533" s="454" t="s">
        <v>109</v>
      </c>
      <c r="SU533" s="525" t="s">
        <v>429</v>
      </c>
      <c r="SV533" s="455"/>
      <c r="SW533" s="492"/>
      <c r="SX533" s="492">
        <f>VLOOKUP(SU533,$A$563:$F$2022,6,FALSE)</f>
        <v>4</v>
      </c>
      <c r="SY533" s="454" t="s">
        <v>69</v>
      </c>
      <c r="SZ533" s="450">
        <f>SX533*1.1</f>
        <v>4.4000000000000004</v>
      </c>
      <c r="TA533" s="450"/>
      <c r="TB533" s="486"/>
      <c r="TC533" s="454" t="s">
        <v>109</v>
      </c>
      <c r="TD533" s="525" t="s">
        <v>781</v>
      </c>
      <c r="TE533" s="455"/>
      <c r="TF533" s="492"/>
      <c r="TG533" s="492">
        <f>VLOOKUP(TD533,$A$563:$F$2022,6,FALSE)</f>
        <v>28</v>
      </c>
      <c r="TH533" s="454" t="s">
        <v>69</v>
      </c>
      <c r="TI533" s="450">
        <f>TG533*1.1</f>
        <v>30.800000000000004</v>
      </c>
      <c r="TJ533" s="455"/>
      <c r="TK533" s="486"/>
      <c r="TL533" s="454" t="s">
        <v>109</v>
      </c>
      <c r="TM533" s="525" t="s">
        <v>498</v>
      </c>
      <c r="TN533" s="455"/>
      <c r="TO533" s="492"/>
      <c r="TP533" s="492">
        <f>VLOOKUP(TM533,$A$563:$F$2022,6,FALSE)</f>
        <v>0</v>
      </c>
      <c r="TQ533" s="454" t="s">
        <v>69</v>
      </c>
      <c r="TR533" s="450">
        <f>TP533*1.1</f>
        <v>0</v>
      </c>
      <c r="TS533" s="450"/>
      <c r="TT533" s="486"/>
      <c r="TU533" s="454" t="s">
        <v>109</v>
      </c>
      <c r="TV533" s="506" t="s">
        <v>186</v>
      </c>
      <c r="TW533" s="455"/>
      <c r="TX533" s="492"/>
      <c r="TY533" s="492" t="e">
        <f>VLOOKUP(TV533,$A$563:$F$2022,6,FALSE)</f>
        <v>#N/A</v>
      </c>
      <c r="TZ533" s="454" t="s">
        <v>69</v>
      </c>
      <c r="UA533" s="450" t="e">
        <f>TY533*1.1</f>
        <v>#N/A</v>
      </c>
      <c r="UB533" s="450"/>
      <c r="UC533" s="486"/>
      <c r="UD533" s="454" t="s">
        <v>109</v>
      </c>
      <c r="UE533" s="525" t="s">
        <v>738</v>
      </c>
      <c r="UF533" s="455"/>
      <c r="UG533" s="492"/>
      <c r="UH533" s="492">
        <f>VLOOKUP(UE533,$A$563:$F$2022,6,FALSE)</f>
        <v>1</v>
      </c>
      <c r="UI533" s="454" t="s">
        <v>69</v>
      </c>
      <c r="UJ533" s="450">
        <f>UH533*1.1</f>
        <v>1.1000000000000001</v>
      </c>
      <c r="UK533" s="450"/>
      <c r="UL533" s="486"/>
      <c r="UM533" s="454" t="s">
        <v>109</v>
      </c>
      <c r="UN533" s="506" t="s">
        <v>186</v>
      </c>
      <c r="UO533" s="455"/>
      <c r="UP533" s="492"/>
      <c r="UQ533" s="492" t="e">
        <f>VLOOKUP(UN533,$A$563:$F$2022,6,FALSE)</f>
        <v>#N/A</v>
      </c>
      <c r="UR533" s="454" t="s">
        <v>69</v>
      </c>
      <c r="US533" s="450" t="e">
        <f>UQ533*1.1</f>
        <v>#N/A</v>
      </c>
      <c r="UT533" s="450"/>
      <c r="UU533" s="486"/>
      <c r="UV533" s="454" t="s">
        <v>109</v>
      </c>
      <c r="UW533" s="525" t="s">
        <v>1942</v>
      </c>
      <c r="UX533" s="455"/>
      <c r="UY533" s="492"/>
      <c r="UZ533" s="492">
        <f>VLOOKUP(UW533,$A$563:$F$2022,6,FALSE)</f>
        <v>22</v>
      </c>
      <c r="VA533" s="454" t="s">
        <v>69</v>
      </c>
      <c r="VB533" s="450">
        <f>UZ533*1.1</f>
        <v>24.200000000000003</v>
      </c>
      <c r="VC533" s="450"/>
      <c r="VD533" s="486"/>
      <c r="VE533" s="454" t="s">
        <v>109</v>
      </c>
      <c r="VF533" s="506" t="s">
        <v>186</v>
      </c>
      <c r="VG533" s="455"/>
      <c r="VH533" s="492"/>
      <c r="VI533" s="492" t="e">
        <f>VLOOKUP(VF533,$A$563:$F$2022,6,FALSE)</f>
        <v>#N/A</v>
      </c>
      <c r="VJ533" s="454" t="s">
        <v>69</v>
      </c>
      <c r="VK533" s="450" t="e">
        <f>VI533*1.1</f>
        <v>#N/A</v>
      </c>
      <c r="VL533" s="450"/>
      <c r="VM533" s="486"/>
      <c r="VN533" s="454" t="s">
        <v>109</v>
      </c>
      <c r="VO533" s="525" t="s">
        <v>526</v>
      </c>
      <c r="VP533" s="455"/>
      <c r="VQ533" s="492"/>
      <c r="VR533" s="492">
        <f>VLOOKUP(VO533,$A$563:$F$2022,6,FALSE)</f>
        <v>26</v>
      </c>
      <c r="VS533" s="454" t="s">
        <v>69</v>
      </c>
      <c r="VT533" s="450">
        <f>VR533*1.1</f>
        <v>28.6</v>
      </c>
      <c r="VU533" s="450"/>
      <c r="VV533" s="486"/>
      <c r="VW533" s="454" t="s">
        <v>109</v>
      </c>
      <c r="VX533" s="506" t="s">
        <v>186</v>
      </c>
      <c r="VY533" s="455"/>
      <c r="VZ533" s="455"/>
      <c r="WA533" s="492" t="e">
        <f>VLOOKUP(VX533,$A$563:$F$2022,6,FALSE)</f>
        <v>#N/A</v>
      </c>
      <c r="WB533" s="454" t="s">
        <v>69</v>
      </c>
      <c r="WC533" s="450" t="e">
        <f>WA533*1.1</f>
        <v>#N/A</v>
      </c>
      <c r="WD533" s="455"/>
      <c r="WE533" s="486"/>
      <c r="WF533" s="454" t="s">
        <v>109</v>
      </c>
      <c r="WG533" s="525" t="s">
        <v>1942</v>
      </c>
      <c r="WH533" s="455"/>
      <c r="WI533" s="492"/>
      <c r="WJ533" s="492">
        <f>VLOOKUP(WG533,$A$563:$F$2022,6,FALSE)</f>
        <v>22</v>
      </c>
      <c r="WK533" s="454" t="s">
        <v>69</v>
      </c>
      <c r="WL533" s="450">
        <f>WJ533*1.1</f>
        <v>24.200000000000003</v>
      </c>
      <c r="WM533" s="455"/>
      <c r="WN533" s="486"/>
      <c r="WO533" s="454" t="s">
        <v>109</v>
      </c>
      <c r="WP533" s="525" t="s">
        <v>1892</v>
      </c>
      <c r="WQ533" s="492"/>
      <c r="WR533" s="492"/>
      <c r="WS533" s="492">
        <f>VLOOKUP(WP533,$A$563:$F$2022,6,FALSE)</f>
        <v>7</v>
      </c>
      <c r="WT533" s="454" t="s">
        <v>69</v>
      </c>
      <c r="WU533" s="450">
        <f>WS533*1.1</f>
        <v>7.7000000000000011</v>
      </c>
      <c r="WV533" s="450"/>
      <c r="WW533" s="486"/>
      <c r="WX533" s="454" t="s">
        <v>109</v>
      </c>
      <c r="WY533" s="525" t="s">
        <v>913</v>
      </c>
      <c r="WZ533" s="455"/>
      <c r="XA533" s="492"/>
      <c r="XB533" s="492">
        <f>VLOOKUP(WY533,$A$563:$F$2022,6,FALSE)</f>
        <v>0</v>
      </c>
      <c r="XC533" s="454" t="s">
        <v>69</v>
      </c>
      <c r="XD533" s="450">
        <f>XB533*1.1</f>
        <v>0</v>
      </c>
      <c r="XE533" s="455"/>
      <c r="XF533" s="486"/>
      <c r="XG533" s="454" t="s">
        <v>109</v>
      </c>
      <c r="XH533" s="506" t="s">
        <v>186</v>
      </c>
      <c r="XI533" s="455"/>
      <c r="XJ533" s="455"/>
      <c r="XK533" s="492" t="e">
        <f>VLOOKUP(XH533,$A$563:$F$2022,6,FALSE)</f>
        <v>#N/A</v>
      </c>
      <c r="XL533" s="454" t="s">
        <v>69</v>
      </c>
      <c r="XM533" s="450" t="e">
        <f>XK533*1.1</f>
        <v>#N/A</v>
      </c>
      <c r="XN533" s="455"/>
      <c r="XO533" s="486"/>
      <c r="XP533" s="454" t="s">
        <v>109</v>
      </c>
      <c r="XQ533" s="525" t="s">
        <v>566</v>
      </c>
      <c r="XR533" s="455"/>
      <c r="XS533" s="492"/>
      <c r="XT533" s="492">
        <f>VLOOKUP(XQ533,$A$563:$F$2022,6,FALSE)</f>
        <v>0</v>
      </c>
      <c r="XU533" s="454" t="s">
        <v>69</v>
      </c>
      <c r="XV533" s="450">
        <f>XT533*1.1</f>
        <v>0</v>
      </c>
      <c r="XW533" s="450"/>
      <c r="XX533" s="486"/>
      <c r="XY533" s="454" t="s">
        <v>109</v>
      </c>
      <c r="XZ533" s="525" t="s">
        <v>1099</v>
      </c>
      <c r="YA533" s="455"/>
      <c r="YB533" s="492"/>
      <c r="YC533" s="492">
        <f>VLOOKUP(XZ533,$A$563:$F$2022,6,FALSE)</f>
        <v>9</v>
      </c>
      <c r="YD533" s="454" t="s">
        <v>69</v>
      </c>
      <c r="YE533" s="450">
        <f>YC533*1.1</f>
        <v>9.9</v>
      </c>
      <c r="YF533" s="455"/>
      <c r="YG533" s="486"/>
      <c r="YH533" s="454" t="s">
        <v>109</v>
      </c>
      <c r="YI533" s="525" t="s">
        <v>685</v>
      </c>
      <c r="YJ533" s="455"/>
      <c r="YK533" s="492"/>
      <c r="YL533" s="492">
        <f>VLOOKUP(YI533,$A$563:$F$2022,6,FALSE)</f>
        <v>2</v>
      </c>
      <c r="YM533" s="454" t="s">
        <v>69</v>
      </c>
      <c r="YN533" s="450">
        <f>YL533*1.1</f>
        <v>2.2000000000000002</v>
      </c>
      <c r="YO533" s="450"/>
      <c r="YP533" s="486"/>
      <c r="YQ533" s="454" t="s">
        <v>109</v>
      </c>
      <c r="YR533" s="506" t="s">
        <v>186</v>
      </c>
      <c r="YS533" s="455"/>
      <c r="YT533" s="455"/>
      <c r="YU533" s="492" t="e">
        <f>VLOOKUP(YR533,$A$563:$F$2022,6,FALSE)</f>
        <v>#N/A</v>
      </c>
      <c r="YV533" s="454" t="s">
        <v>69</v>
      </c>
      <c r="YW533" s="450" t="e">
        <f>YU533*1.1</f>
        <v>#N/A</v>
      </c>
      <c r="YX533" s="455"/>
      <c r="YY533" s="486"/>
      <c r="YZ533" s="454" t="s">
        <v>109</v>
      </c>
      <c r="ZA533" s="506" t="s">
        <v>186</v>
      </c>
      <c r="ZB533" s="455"/>
      <c r="ZC533" s="455"/>
      <c r="ZD533" s="492" t="e">
        <f>VLOOKUP(ZA533,$A$563:$F$2022,6,FALSE)</f>
        <v>#N/A</v>
      </c>
      <c r="ZE533" s="454" t="s">
        <v>69</v>
      </c>
      <c r="ZF533" s="450" t="e">
        <f>ZD533*1.1</f>
        <v>#N/A</v>
      </c>
      <c r="ZG533" s="455"/>
      <c r="ZH533" s="486"/>
      <c r="ZI533" s="454" t="s">
        <v>109</v>
      </c>
      <c r="ZJ533" s="490" t="s">
        <v>2316</v>
      </c>
      <c r="ZK533" s="455"/>
      <c r="ZL533" s="455"/>
      <c r="ZM533" s="492">
        <f>VLOOKUP(ZJ533,$A$563:$F$2022,6,FALSE)</f>
        <v>18</v>
      </c>
      <c r="ZN533" s="454" t="s">
        <v>69</v>
      </c>
      <c r="ZO533" s="450">
        <f>ZM533*1.1</f>
        <v>19.8</v>
      </c>
      <c r="ZP533" s="455"/>
      <c r="ZQ533" s="486"/>
      <c r="ZR533" s="454" t="s">
        <v>109</v>
      </c>
      <c r="ZS533" s="506" t="s">
        <v>186</v>
      </c>
      <c r="ZT533" s="455"/>
      <c r="ZU533" s="492"/>
      <c r="ZV533" s="492" t="e">
        <f>VLOOKUP(ZS533,$A$563:$F$2022,6,FALSE)</f>
        <v>#N/A</v>
      </c>
      <c r="ZW533" s="454" t="s">
        <v>69</v>
      </c>
      <c r="ZX533" s="450" t="e">
        <f>ZV533*1.1</f>
        <v>#N/A</v>
      </c>
      <c r="ZY533" s="450"/>
      <c r="ZZ533" s="486"/>
      <c r="AAA533" s="454" t="s">
        <v>109</v>
      </c>
      <c r="AAB533" s="506" t="s">
        <v>186</v>
      </c>
      <c r="AAC533" s="455"/>
      <c r="AAD533" s="492"/>
      <c r="AAE533" s="492" t="e">
        <f>VLOOKUP(AAB533,$A$563:$F$2022,6,FALSE)</f>
        <v>#N/A</v>
      </c>
      <c r="AAF533" s="454" t="s">
        <v>69</v>
      </c>
      <c r="AAG533" s="450" t="e">
        <f>AAE533*1.1</f>
        <v>#N/A</v>
      </c>
      <c r="AAH533" s="450"/>
      <c r="AAI533" s="486"/>
      <c r="AAJ533" s="454" t="s">
        <v>109</v>
      </c>
      <c r="AAK533" s="506" t="s">
        <v>186</v>
      </c>
      <c r="AAL533" s="455"/>
      <c r="AAM533" s="492"/>
      <c r="AAN533" s="492" t="e">
        <f>VLOOKUP(AAK533,$A$563:$F$2022,6,FALSE)</f>
        <v>#N/A</v>
      </c>
      <c r="AAO533" s="454" t="s">
        <v>69</v>
      </c>
      <c r="AAP533" s="450" t="e">
        <f>AAN533*1.1</f>
        <v>#N/A</v>
      </c>
      <c r="AAQ533" s="450"/>
      <c r="AAR533" s="486"/>
      <c r="AAS533" s="454" t="s">
        <v>109</v>
      </c>
      <c r="AAT533" s="506" t="s">
        <v>186</v>
      </c>
      <c r="AAU533" s="455"/>
      <c r="AAV533" s="492"/>
      <c r="AAW533" s="492" t="e">
        <f>VLOOKUP(AAT533,$A$563:$F$2022,6,FALSE)</f>
        <v>#N/A</v>
      </c>
      <c r="AAX533" s="454" t="s">
        <v>69</v>
      </c>
      <c r="AAY533" s="450" t="e">
        <f>AAW533*1.1</f>
        <v>#N/A</v>
      </c>
      <c r="AAZ533" s="450"/>
      <c r="ABA533" s="486"/>
      <c r="ABB533" s="454" t="s">
        <v>109</v>
      </c>
      <c r="ABC533" s="506" t="s">
        <v>186</v>
      </c>
      <c r="ABD533" s="455"/>
      <c r="ABE533" s="492"/>
      <c r="ABF533" s="492" t="e">
        <f>VLOOKUP(ABC533,$A$563:$F$2022,6,FALSE)</f>
        <v>#N/A</v>
      </c>
      <c r="ABG533" s="454" t="s">
        <v>69</v>
      </c>
      <c r="ABH533" s="450" t="e">
        <f>ABF533*1.1</f>
        <v>#N/A</v>
      </c>
      <c r="ABI533" s="450"/>
      <c r="ABJ533" s="486"/>
      <c r="ABK533" s="454" t="s">
        <v>109</v>
      </c>
      <c r="ABL533" s="506" t="s">
        <v>186</v>
      </c>
      <c r="ABM533" s="455"/>
      <c r="ABN533" s="492"/>
      <c r="ABO533" s="492" t="e">
        <f>VLOOKUP(ABL533,$A$563:$F$2022,6,FALSE)</f>
        <v>#N/A</v>
      </c>
      <c r="ABP533" s="454" t="s">
        <v>69</v>
      </c>
      <c r="ABQ533" s="450" t="e">
        <f>ABO533*1.1</f>
        <v>#N/A</v>
      </c>
      <c r="ABR533" s="450"/>
      <c r="ABS533" s="486"/>
      <c r="ABT533" s="454" t="s">
        <v>109</v>
      </c>
      <c r="ABU533" s="506" t="s">
        <v>186</v>
      </c>
      <c r="ABV533" s="455"/>
      <c r="ABW533" s="492"/>
      <c r="ABX533" s="492" t="e">
        <f>VLOOKUP(ABU533,$A$563:$F$2022,6,FALSE)</f>
        <v>#N/A</v>
      </c>
      <c r="ABY533" s="454" t="s">
        <v>69</v>
      </c>
      <c r="ABZ533" s="450" t="e">
        <f>ABX533*1.1</f>
        <v>#N/A</v>
      </c>
      <c r="ACA533" s="450"/>
      <c r="ACB533" s="486"/>
      <c r="ACC533" s="454" t="s">
        <v>109</v>
      </c>
      <c r="ACD533" s="506" t="s">
        <v>186</v>
      </c>
      <c r="ACE533" s="455"/>
      <c r="ACF533" s="492"/>
      <c r="ACG533" s="492" t="e">
        <f>VLOOKUP(ACD533,$A$563:$F$2022,6,FALSE)</f>
        <v>#N/A</v>
      </c>
      <c r="ACH533" s="454" t="s">
        <v>69</v>
      </c>
      <c r="ACI533" s="450" t="e">
        <f>ACG533*1.1</f>
        <v>#N/A</v>
      </c>
      <c r="ACJ533" s="450"/>
      <c r="ACK533" s="486"/>
      <c r="ACL533" s="454" t="s">
        <v>109</v>
      </c>
      <c r="ACM533" s="506" t="s">
        <v>186</v>
      </c>
      <c r="ACN533" s="455"/>
      <c r="ACO533" s="492"/>
      <c r="ACP533" s="492" t="e">
        <f>VLOOKUP(ACM533,$A$563:$F$2022,6,FALSE)</f>
        <v>#N/A</v>
      </c>
      <c r="ACQ533" s="454" t="s">
        <v>69</v>
      </c>
      <c r="ACR533" s="450" t="e">
        <f>ACP533*1.1</f>
        <v>#N/A</v>
      </c>
      <c r="ACS533" s="450"/>
      <c r="ACT533" s="486"/>
      <c r="ACU533" s="454" t="s">
        <v>109</v>
      </c>
      <c r="ACV533" s="490" t="s">
        <v>2057</v>
      </c>
      <c r="ACW533" s="455"/>
      <c r="ACX533" s="492"/>
      <c r="ACY533" s="492">
        <f>VLOOKUP(ACV533,$A$563:$F$2022,6,FALSE)</f>
        <v>0</v>
      </c>
      <c r="ACZ533" s="454" t="s">
        <v>69</v>
      </c>
      <c r="ADA533" s="450">
        <f>ACY533*1.1</f>
        <v>0</v>
      </c>
      <c r="ADB533" s="450"/>
      <c r="ADC533" s="486"/>
      <c r="ADD533" s="454" t="s">
        <v>109</v>
      </c>
      <c r="ADE533" s="525" t="s">
        <v>897</v>
      </c>
      <c r="ADF533" s="455"/>
      <c r="ADG533" s="492"/>
      <c r="ADH533" s="492">
        <f>VLOOKUP(ADE533,$A$563:$F$2022,6,FALSE)</f>
        <v>9</v>
      </c>
      <c r="ADI533" s="454" t="s">
        <v>69</v>
      </c>
      <c r="ADJ533" s="450">
        <f>ADH533*1.1</f>
        <v>9.9</v>
      </c>
      <c r="ADK533" s="455"/>
      <c r="ADL533" s="486"/>
      <c r="ADM533" s="454" t="s">
        <v>109</v>
      </c>
      <c r="ADN533" s="525" t="s">
        <v>695</v>
      </c>
      <c r="ADO533" s="455"/>
      <c r="ADP533" s="492"/>
      <c r="ADQ533" s="492">
        <f>VLOOKUP(ADN533,$A$563:$F$2022,6,FALSE)</f>
        <v>0</v>
      </c>
      <c r="ADR533" s="454" t="s">
        <v>69</v>
      </c>
      <c r="ADS533" s="450">
        <f>ADQ533*1.1</f>
        <v>0</v>
      </c>
      <c r="ADT533" s="450"/>
      <c r="ADU533" s="486"/>
      <c r="ADV533" s="454" t="s">
        <v>109</v>
      </c>
      <c r="ADW533" s="525" t="s">
        <v>1912</v>
      </c>
      <c r="ADX533" s="455"/>
      <c r="ADY533" s="455"/>
      <c r="ADZ533" s="492">
        <f>VLOOKUP(ADW533,$A$563:$F$2022,6,FALSE)</f>
        <v>0</v>
      </c>
      <c r="AEA533" s="454" t="s">
        <v>69</v>
      </c>
      <c r="AEB533" s="450">
        <f>ADZ533*1.1</f>
        <v>0</v>
      </c>
      <c r="AEC533" s="455"/>
      <c r="AED533" s="486"/>
      <c r="AEE533" s="454" t="s">
        <v>109</v>
      </c>
      <c r="AEF533" s="525" t="s">
        <v>513</v>
      </c>
      <c r="AEG533" s="455"/>
      <c r="AEH533" s="492"/>
      <c r="AEI533" s="492">
        <f>VLOOKUP(AEF533,$A$563:$F$2022,6,FALSE)</f>
        <v>2</v>
      </c>
      <c r="AEJ533" s="454" t="s">
        <v>69</v>
      </c>
      <c r="AEK533" s="450">
        <f>AEI533*1.1</f>
        <v>2.2000000000000002</v>
      </c>
      <c r="AEL533" s="455"/>
      <c r="AEM533" s="486"/>
      <c r="AEN533" s="454" t="s">
        <v>109</v>
      </c>
      <c r="AEO533" s="525" t="s">
        <v>2316</v>
      </c>
      <c r="AEP533" s="455"/>
      <c r="AEQ533" s="492"/>
      <c r="AER533" s="492">
        <f>VLOOKUP(AEO533,$A$563:$F$2022,6,FALSE)</f>
        <v>18</v>
      </c>
      <c r="AES533" s="454" t="s">
        <v>69</v>
      </c>
      <c r="AET533" s="450">
        <f>AER533*1.1</f>
        <v>19.8</v>
      </c>
      <c r="AEU533" s="455"/>
      <c r="AEV533" s="486"/>
      <c r="AEW533" s="454" t="s">
        <v>109</v>
      </c>
      <c r="AEX533" s="525" t="s">
        <v>781</v>
      </c>
      <c r="AEY533" s="455"/>
      <c r="AEZ533" s="492"/>
      <c r="AFA533" s="492">
        <f>VLOOKUP(AEX533,$A$563:$F$2022,6,FALSE)</f>
        <v>28</v>
      </c>
      <c r="AFB533" s="454" t="s">
        <v>69</v>
      </c>
      <c r="AFC533" s="450">
        <f>AFA533*1.1</f>
        <v>30.800000000000004</v>
      </c>
      <c r="AFD533" s="450"/>
      <c r="AFE533" s="486"/>
      <c r="AFF533" s="454" t="s">
        <v>109</v>
      </c>
      <c r="AFG533" s="525" t="s">
        <v>1353</v>
      </c>
      <c r="AFH533" s="455"/>
      <c r="AFI533" s="492"/>
      <c r="AFJ533" s="492">
        <f>VLOOKUP(AFG533,$A$563:$F$2022,6,FALSE)</f>
        <v>0</v>
      </c>
      <c r="AFK533" s="454" t="s">
        <v>69</v>
      </c>
      <c r="AFL533" s="450">
        <f>AFJ533*1.1</f>
        <v>0</v>
      </c>
      <c r="AFM533" s="450"/>
      <c r="AFN533" s="486"/>
      <c r="AFO533" s="454" t="s">
        <v>109</v>
      </c>
      <c r="AFP533" s="525" t="s">
        <v>2314</v>
      </c>
      <c r="AFQ533" s="455"/>
      <c r="AFR533" s="492"/>
      <c r="AFS533" s="492">
        <f>VLOOKUP(AFP533,$A$563:$F$2022,6,FALSE)</f>
        <v>0</v>
      </c>
      <c r="AFT533" s="454" t="s">
        <v>69</v>
      </c>
      <c r="AFU533" s="450">
        <f>AFS533*1.1</f>
        <v>0</v>
      </c>
      <c r="AFV533" s="450"/>
      <c r="AFW533" s="486"/>
      <c r="AFX533" s="454" t="s">
        <v>109</v>
      </c>
      <c r="AFY533" s="528" t="s">
        <v>498</v>
      </c>
      <c r="AFZ533" s="455"/>
      <c r="AGA533" s="492"/>
      <c r="AGB533" s="492">
        <f>VLOOKUP(AFY533,$A$563:$F$2022,6,FALSE)</f>
        <v>0</v>
      </c>
      <c r="AGC533" s="454" t="s">
        <v>69</v>
      </c>
      <c r="AGD533" s="450">
        <f>AGB533*1.1</f>
        <v>0</v>
      </c>
      <c r="AGE533" s="450"/>
      <c r="AGF533" s="486"/>
      <c r="AGG533" s="454" t="s">
        <v>109</v>
      </c>
      <c r="AGH533" s="525" t="s">
        <v>1942</v>
      </c>
      <c r="AGI533" s="455"/>
      <c r="AGJ533" s="492"/>
      <c r="AGK533" s="492">
        <f>VLOOKUP(AGH533,$A$563:$F$2022,6,FALSE)</f>
        <v>22</v>
      </c>
      <c r="AGL533" s="454" t="s">
        <v>69</v>
      </c>
      <c r="AGM533" s="450">
        <f>AGK533*1.1</f>
        <v>24.200000000000003</v>
      </c>
      <c r="AGN533" s="450"/>
      <c r="AGO533" s="486"/>
      <c r="AGP533" s="454" t="s">
        <v>109</v>
      </c>
      <c r="AGQ533" s="525" t="s">
        <v>429</v>
      </c>
      <c r="AGR533" s="455"/>
      <c r="AGS533" s="492"/>
      <c r="AGT533" s="492">
        <f>VLOOKUP(AGQ533,$A$563:$F$2022,6,FALSE)</f>
        <v>4</v>
      </c>
      <c r="AGU533" s="454" t="s">
        <v>69</v>
      </c>
      <c r="AGV533" s="450">
        <f>AGT533*1.1</f>
        <v>4.4000000000000004</v>
      </c>
      <c r="AGW533" s="450"/>
      <c r="AGX533" s="486"/>
      <c r="AGY533" s="454" t="s">
        <v>109</v>
      </c>
      <c r="AGZ533" s="527" t="s">
        <v>2315</v>
      </c>
      <c r="AHA533" s="455"/>
      <c r="AHB533" s="492"/>
      <c r="AHC533" s="492">
        <f>VLOOKUP(AGZ533,$A$563:$F$2022,6,FALSE)</f>
        <v>0</v>
      </c>
      <c r="AHD533" s="454" t="s">
        <v>69</v>
      </c>
      <c r="AHE533" s="450">
        <f>AHC533*1.1</f>
        <v>0</v>
      </c>
      <c r="AHF533" s="450"/>
      <c r="AHG533" s="486"/>
      <c r="AHH533" s="495"/>
      <c r="AHI533" s="543"/>
      <c r="AHJ533" s="496"/>
      <c r="AHK533" s="497"/>
      <c r="AHL533" s="497"/>
      <c r="AHM533" s="495"/>
      <c r="AHN533" s="481"/>
      <c r="AHO533" s="481"/>
      <c r="AHP533" s="496"/>
      <c r="AHQ533" s="495"/>
      <c r="AHR533" s="512"/>
      <c r="AHS533" s="496"/>
      <c r="AHT533" s="497"/>
      <c r="AHU533" s="497"/>
      <c r="AHV533" s="495"/>
      <c r="AHW533" s="481"/>
      <c r="AHX533" s="481"/>
      <c r="AHY533" s="496"/>
      <c r="AHZ533" s="495"/>
      <c r="AIA533" s="512"/>
      <c r="AIB533" s="496"/>
      <c r="AIC533" s="497"/>
      <c r="AID533" s="497"/>
      <c r="AIE533" s="495"/>
      <c r="AIF533" s="481"/>
      <c r="AIG533" s="481"/>
      <c r="AIH533" s="496"/>
      <c r="AII533" s="263"/>
      <c r="AIJ533" s="432"/>
      <c r="AIK533" s="264"/>
      <c r="AIL533" s="264"/>
      <c r="AIM533" s="265"/>
      <c r="AIN533" s="263"/>
      <c r="AIO533" s="210"/>
      <c r="AIP533" s="264"/>
      <c r="AIQ533" s="264"/>
    </row>
    <row r="534" spans="1:927" s="16" customFormat="1" ht="15">
      <c r="A534" s="454"/>
      <c r="B534" s="491"/>
      <c r="C534" s="455"/>
      <c r="D534" s="454"/>
      <c r="E534" s="454"/>
      <c r="F534" s="454"/>
      <c r="G534" s="450"/>
      <c r="H534" s="450">
        <f>SUM(G529:G533)</f>
        <v>31.3</v>
      </c>
      <c r="I534" s="456"/>
      <c r="J534" s="454"/>
      <c r="K534" s="526"/>
      <c r="L534" s="455"/>
      <c r="M534" s="454"/>
      <c r="N534" s="454"/>
      <c r="O534" s="454"/>
      <c r="P534" s="450"/>
      <c r="Q534" s="450">
        <f>SUM(P529:P533)</f>
        <v>114.29999999999998</v>
      </c>
      <c r="R534" s="456"/>
      <c r="S534" s="454"/>
      <c r="T534" s="526"/>
      <c r="U534" s="455"/>
      <c r="V534" s="454"/>
      <c r="W534" s="454"/>
      <c r="X534" s="454"/>
      <c r="Y534" s="450"/>
      <c r="Z534" s="450">
        <f>SUM(Y529:Y533)</f>
        <v>113</v>
      </c>
      <c r="AA534" s="456"/>
      <c r="AB534" s="454"/>
      <c r="AC534" s="526"/>
      <c r="AD534" s="455"/>
      <c r="AE534" s="454"/>
      <c r="AF534" s="454"/>
      <c r="AG534" s="454"/>
      <c r="AH534" s="450"/>
      <c r="AI534" s="450">
        <f>SUM(AH529:AH533)</f>
        <v>10.4</v>
      </c>
      <c r="AJ534" s="456"/>
      <c r="AK534" s="454"/>
      <c r="AL534" s="491"/>
      <c r="AM534" s="455"/>
      <c r="AN534" s="454"/>
      <c r="AO534" s="454"/>
      <c r="AP534" s="454"/>
      <c r="AQ534" s="450"/>
      <c r="AR534" s="450">
        <f>SUM(AQ529:AQ533)</f>
        <v>69.8</v>
      </c>
      <c r="AS534" s="456"/>
      <c r="AT534" s="454"/>
      <c r="AU534" s="526"/>
      <c r="AV534" s="455"/>
      <c r="AW534" s="454"/>
      <c r="AX534" s="454"/>
      <c r="AY534" s="454"/>
      <c r="AZ534" s="450"/>
      <c r="BA534" s="450">
        <f>SUM(AZ529:AZ533)</f>
        <v>7.7000000000000011</v>
      </c>
      <c r="BB534" s="456"/>
      <c r="BC534" s="454"/>
      <c r="BD534" s="526"/>
      <c r="BE534" s="455"/>
      <c r="BF534" s="454"/>
      <c r="BG534" s="454"/>
      <c r="BH534" s="454"/>
      <c r="BI534" s="450"/>
      <c r="BJ534" s="450">
        <f>SUM(BI529:BI533)</f>
        <v>97.600000000000009</v>
      </c>
      <c r="BK534" s="456"/>
      <c r="BL534" s="454"/>
      <c r="BM534" s="526"/>
      <c r="BN534" s="455"/>
      <c r="BO534" s="454"/>
      <c r="BP534" s="454"/>
      <c r="BQ534" s="454"/>
      <c r="BR534" s="450"/>
      <c r="BS534" s="450">
        <f>SUM(BR529:BR533)</f>
        <v>48.2</v>
      </c>
      <c r="BT534" s="456"/>
      <c r="BU534" s="454"/>
      <c r="BV534" s="526"/>
      <c r="BW534" s="455"/>
      <c r="BX534" s="454"/>
      <c r="BY534" s="454"/>
      <c r="BZ534" s="454"/>
      <c r="CA534" s="450"/>
      <c r="CB534" s="450">
        <f>SUM(CA529:CA533)</f>
        <v>110.79999999999998</v>
      </c>
      <c r="CC534" s="456"/>
      <c r="CD534" s="454"/>
      <c r="CE534" s="526"/>
      <c r="CF534" s="455"/>
      <c r="CG534" s="454"/>
      <c r="CH534" s="454"/>
      <c r="CI534" s="454"/>
      <c r="CJ534" s="450"/>
      <c r="CK534" s="450">
        <f>SUM(CJ529:CJ533)</f>
        <v>82.100000000000009</v>
      </c>
      <c r="CL534" s="456"/>
      <c r="CM534" s="454"/>
      <c r="CN534" s="526"/>
      <c r="CO534" s="455"/>
      <c r="CP534" s="454"/>
      <c r="CQ534" s="454"/>
      <c r="CR534" s="454"/>
      <c r="CS534" s="450"/>
      <c r="CT534" s="450">
        <f>SUM(CS529:CS533)</f>
        <v>10</v>
      </c>
      <c r="CU534" s="456"/>
      <c r="CV534" s="454"/>
      <c r="CW534" s="526"/>
      <c r="CX534" s="455"/>
      <c r="CY534" s="454"/>
      <c r="CZ534" s="454"/>
      <c r="DA534" s="454"/>
      <c r="DB534" s="450"/>
      <c r="DC534" s="450">
        <f>SUM(DB529:DB533)</f>
        <v>75.399999999999991</v>
      </c>
      <c r="DD534" s="456"/>
      <c r="DE534" s="454"/>
      <c r="DF534" s="526"/>
      <c r="DG534" s="455"/>
      <c r="DH534" s="454"/>
      <c r="DI534" s="454"/>
      <c r="DJ534" s="454"/>
      <c r="DK534" s="450"/>
      <c r="DL534" s="450">
        <f>SUM(DK529:DK533)</f>
        <v>54.3</v>
      </c>
      <c r="DM534" s="456"/>
      <c r="DN534" s="454"/>
      <c r="DO534" s="535"/>
      <c r="DP534" s="455"/>
      <c r="DQ534" s="454"/>
      <c r="DR534" s="454"/>
      <c r="DS534" s="454"/>
      <c r="DT534" s="450"/>
      <c r="DU534" s="450">
        <f>SUM(DT529:DT533)</f>
        <v>14.2</v>
      </c>
      <c r="DV534" s="456"/>
      <c r="DW534" s="454"/>
      <c r="DX534" s="455"/>
      <c r="DY534" s="455"/>
      <c r="DZ534" s="454"/>
      <c r="EA534" s="454"/>
      <c r="EB534" s="454"/>
      <c r="EC534" s="450"/>
      <c r="ED534" s="450" t="e">
        <f>SUM(EC529:EC533)</f>
        <v>#N/A</v>
      </c>
      <c r="EE534" s="456"/>
      <c r="EF534" s="454"/>
      <c r="EG534" s="526"/>
      <c r="EH534" s="455"/>
      <c r="EI534" s="454"/>
      <c r="EJ534" s="454"/>
      <c r="EK534" s="454"/>
      <c r="EL534" s="450"/>
      <c r="EM534" s="450">
        <f>SUM(EL529:EL533)</f>
        <v>59.8</v>
      </c>
      <c r="EN534" s="456"/>
      <c r="EO534" s="454"/>
      <c r="EP534" s="526"/>
      <c r="EQ534" s="455"/>
      <c r="ER534" s="454"/>
      <c r="ES534" s="454"/>
      <c r="ET534" s="454"/>
      <c r="EU534" s="450"/>
      <c r="EV534" s="450">
        <f>SUM(EU529:EU533)</f>
        <v>85.8</v>
      </c>
      <c r="EW534" s="456"/>
      <c r="EX534" s="454"/>
      <c r="EY534" s="455"/>
      <c r="EZ534" s="455"/>
      <c r="FA534" s="454"/>
      <c r="FB534" s="454"/>
      <c r="FC534" s="454"/>
      <c r="FD534" s="450"/>
      <c r="FE534" s="450" t="e">
        <f>SUM(FD529:FD533)</f>
        <v>#N/A</v>
      </c>
      <c r="FF534" s="456"/>
      <c r="FG534" s="454"/>
      <c r="FH534" s="526"/>
      <c r="FI534" s="455"/>
      <c r="FJ534" s="454"/>
      <c r="FK534" s="454"/>
      <c r="FL534" s="454"/>
      <c r="FM534" s="450"/>
      <c r="FN534" s="450">
        <f>SUM(FM529:FM533)</f>
        <v>83.7</v>
      </c>
      <c r="FO534" s="456"/>
      <c r="FP534" s="454"/>
      <c r="FQ534" s="491"/>
      <c r="FR534" s="455"/>
      <c r="FS534" s="454"/>
      <c r="FT534" s="454"/>
      <c r="FU534" s="454"/>
      <c r="FV534" s="450"/>
      <c r="FW534" s="450">
        <f>SUM(FV529:FV533)</f>
        <v>67.3</v>
      </c>
      <c r="FX534" s="456"/>
      <c r="FY534" s="454"/>
      <c r="FZ534" s="491"/>
      <c r="GA534" s="455"/>
      <c r="GB534" s="454"/>
      <c r="GC534" s="454"/>
      <c r="GD534" s="454"/>
      <c r="GE534" s="450"/>
      <c r="GF534" s="450">
        <f>SUM(GE529:GE533)</f>
        <v>14</v>
      </c>
      <c r="GG534" s="456"/>
      <c r="GH534" s="454"/>
      <c r="GI534" s="526"/>
      <c r="GJ534" s="455"/>
      <c r="GK534" s="454"/>
      <c r="GL534" s="454"/>
      <c r="GM534" s="454"/>
      <c r="GN534" s="450"/>
      <c r="GO534" s="450">
        <f>SUM(GN529:GN533)</f>
        <v>103.4</v>
      </c>
      <c r="GP534" s="456"/>
      <c r="GQ534" s="454"/>
      <c r="GR534" s="526"/>
      <c r="GS534" s="455"/>
      <c r="GT534" s="454"/>
      <c r="GU534" s="454"/>
      <c r="GV534" s="454"/>
      <c r="GW534" s="454"/>
      <c r="GX534" s="450">
        <f>SUM(GW529:GW533)</f>
        <v>106</v>
      </c>
      <c r="GY534" s="456"/>
      <c r="GZ534" s="454"/>
      <c r="HA534" s="535"/>
      <c r="HB534" s="455"/>
      <c r="HC534" s="454"/>
      <c r="HD534" s="454"/>
      <c r="HE534" s="454"/>
      <c r="HF534" s="450"/>
      <c r="HG534" s="450">
        <f>SUM(HF529:HF533)</f>
        <v>73.8</v>
      </c>
      <c r="HH534" s="456"/>
      <c r="HI534" s="454"/>
      <c r="HJ534" s="526"/>
      <c r="HK534" s="455"/>
      <c r="HL534" s="454"/>
      <c r="HM534" s="454"/>
      <c r="HN534" s="454"/>
      <c r="HO534" s="454"/>
      <c r="HP534" s="450">
        <f>SUM(HO529:HO533)</f>
        <v>68.8</v>
      </c>
      <c r="HQ534" s="456"/>
      <c r="HR534" s="454"/>
      <c r="HS534" s="491"/>
      <c r="HT534" s="455"/>
      <c r="HU534" s="454"/>
      <c r="HV534" s="454"/>
      <c r="HW534" s="454"/>
      <c r="HX534" s="450"/>
      <c r="HY534" s="450">
        <f>SUM(HX529:HX533)</f>
        <v>36</v>
      </c>
      <c r="HZ534" s="456"/>
      <c r="IA534" s="454"/>
      <c r="IB534" s="526"/>
      <c r="IC534" s="455"/>
      <c r="ID534" s="454"/>
      <c r="IE534" s="454"/>
      <c r="IF534" s="454"/>
      <c r="IG534" s="454"/>
      <c r="IH534" s="450">
        <f>SUM(IG529:IG533)</f>
        <v>43.6</v>
      </c>
      <c r="II534" s="456"/>
      <c r="IJ534" s="454"/>
      <c r="IK534" s="526"/>
      <c r="IL534" s="455"/>
      <c r="IM534" s="454"/>
      <c r="IN534" s="454"/>
      <c r="IO534" s="454"/>
      <c r="IP534" s="450"/>
      <c r="IQ534" s="450">
        <f>SUM(IP529:IP533)</f>
        <v>97</v>
      </c>
      <c r="IR534" s="456"/>
      <c r="IS534" s="454"/>
      <c r="IT534" s="526"/>
      <c r="IU534" s="455"/>
      <c r="IV534" s="454"/>
      <c r="IW534" s="454"/>
      <c r="IX534" s="454"/>
      <c r="IY534" s="450"/>
      <c r="IZ534" s="450">
        <f>SUM(IY529:IY533)</f>
        <v>17.600000000000001</v>
      </c>
      <c r="JA534" s="456"/>
      <c r="JB534" s="454"/>
      <c r="JC534" s="526"/>
      <c r="JD534" s="455"/>
      <c r="JE534" s="454"/>
      <c r="JF534" s="454"/>
      <c r="JG534" s="454"/>
      <c r="JH534" s="450"/>
      <c r="JI534" s="450">
        <f>SUM(JH529:JH533)</f>
        <v>34</v>
      </c>
      <c r="JJ534" s="456"/>
      <c r="JK534" s="454"/>
      <c r="JL534" s="526"/>
      <c r="JM534" s="455"/>
      <c r="JN534" s="454"/>
      <c r="JO534" s="454"/>
      <c r="JP534" s="454"/>
      <c r="JQ534" s="450"/>
      <c r="JR534" s="450">
        <f>SUM(JQ529:JQ533)</f>
        <v>44.4</v>
      </c>
      <c r="JS534" s="456"/>
      <c r="JT534" s="454"/>
      <c r="JU534" s="526"/>
      <c r="JV534" s="455"/>
      <c r="JW534" s="454"/>
      <c r="JX534" s="454"/>
      <c r="JY534" s="454"/>
      <c r="JZ534" s="450"/>
      <c r="KA534" s="450">
        <f>SUM(JZ529:JZ533)</f>
        <v>8</v>
      </c>
      <c r="KB534" s="456"/>
      <c r="KC534" s="454"/>
      <c r="KD534" s="526"/>
      <c r="KE534" s="455"/>
      <c r="KF534" s="454"/>
      <c r="KG534" s="454"/>
      <c r="KH534" s="454"/>
      <c r="KI534" s="450"/>
      <c r="KJ534" s="450">
        <f>SUM(KI529:KI533)</f>
        <v>0</v>
      </c>
      <c r="KK534" s="456"/>
      <c r="KL534" s="454"/>
      <c r="KM534" s="526"/>
      <c r="KN534" s="455"/>
      <c r="KO534" s="454"/>
      <c r="KP534" s="454"/>
      <c r="KQ534" s="454"/>
      <c r="KR534" s="454"/>
      <c r="KS534" s="450">
        <f>SUM(KR529:KR533)</f>
        <v>2.4</v>
      </c>
      <c r="KT534" s="456"/>
      <c r="KU534" s="454"/>
      <c r="KV534" s="526"/>
      <c r="KW534" s="455"/>
      <c r="KX534" s="454"/>
      <c r="KY534" s="454"/>
      <c r="KZ534" s="454"/>
      <c r="LA534" s="450"/>
      <c r="LB534" s="450">
        <f>SUM(LA529:LA533)</f>
        <v>74.400000000000006</v>
      </c>
      <c r="LC534" s="456"/>
      <c r="LD534" s="454"/>
      <c r="LE534" s="526"/>
      <c r="LF534" s="455"/>
      <c r="LG534" s="454"/>
      <c r="LH534" s="454"/>
      <c r="LI534" s="454"/>
      <c r="LJ534" s="450"/>
      <c r="LK534" s="450">
        <f>SUM(LJ529:LJ533)</f>
        <v>15</v>
      </c>
      <c r="LL534" s="456"/>
      <c r="LM534" s="454"/>
      <c r="LN534" s="526"/>
      <c r="LO534" s="455"/>
      <c r="LP534" s="454"/>
      <c r="LQ534" s="454"/>
      <c r="LR534" s="454"/>
      <c r="LS534" s="450"/>
      <c r="LT534" s="450">
        <f>SUM(LS529:LS533)</f>
        <v>71</v>
      </c>
      <c r="LU534" s="456"/>
      <c r="LV534" s="454"/>
      <c r="LW534" s="526"/>
      <c r="LX534" s="455"/>
      <c r="LY534" s="454"/>
      <c r="LZ534" s="454"/>
      <c r="MA534" s="454"/>
      <c r="MB534" s="450"/>
      <c r="MC534" s="450">
        <f>SUM(MB529:MB533)</f>
        <v>0</v>
      </c>
      <c r="MD534" s="456"/>
      <c r="ME534" s="454"/>
      <c r="MF534" s="527"/>
      <c r="MG534" s="455"/>
      <c r="MH534" s="454"/>
      <c r="MI534" s="454"/>
      <c r="MJ534" s="454"/>
      <c r="MK534" s="450"/>
      <c r="ML534" s="450">
        <f>SUM(MK529:MK533)</f>
        <v>67.3</v>
      </c>
      <c r="MM534" s="456"/>
      <c r="MN534" s="454"/>
      <c r="MO534" s="526"/>
      <c r="MP534" s="455"/>
      <c r="MQ534" s="454"/>
      <c r="MR534" s="454"/>
      <c r="MS534" s="454"/>
      <c r="MT534" s="450"/>
      <c r="MU534" s="450">
        <f>SUM(MT529:MT533)</f>
        <v>52.3</v>
      </c>
      <c r="MV534" s="456"/>
      <c r="MW534" s="454"/>
      <c r="MX534" s="526"/>
      <c r="MY534" s="455"/>
      <c r="MZ534" s="454"/>
      <c r="NA534" s="454"/>
      <c r="NB534" s="454"/>
      <c r="NC534" s="450"/>
      <c r="ND534" s="450">
        <f>SUM(NC529:NC533)</f>
        <v>81.000000000000014</v>
      </c>
      <c r="NE534" s="456"/>
      <c r="NF534" s="454"/>
      <c r="NG534" s="526"/>
      <c r="NH534" s="455"/>
      <c r="NI534" s="454"/>
      <c r="NJ534" s="454"/>
      <c r="NK534" s="454"/>
      <c r="NL534" s="450"/>
      <c r="NM534" s="450">
        <f>SUM(NL529:NL533)</f>
        <v>49.4</v>
      </c>
      <c r="NN534" s="456"/>
      <c r="NO534" s="454"/>
      <c r="NP534" s="526"/>
      <c r="NQ534" s="455"/>
      <c r="NR534" s="454"/>
      <c r="NS534" s="454"/>
      <c r="NT534" s="454"/>
      <c r="NU534" s="450"/>
      <c r="NV534" s="450">
        <f>SUM(NU529:NU533)</f>
        <v>13.4</v>
      </c>
      <c r="NW534" s="456"/>
      <c r="NX534" s="454"/>
      <c r="NY534" s="491"/>
      <c r="NZ534" s="455"/>
      <c r="OA534" s="455"/>
      <c r="OB534" s="454"/>
      <c r="OC534" s="454"/>
      <c r="OD534" s="454"/>
      <c r="OE534" s="450">
        <f>SUM(OD529:OD533)</f>
        <v>34.700000000000003</v>
      </c>
      <c r="OF534" s="456"/>
      <c r="OG534" s="454"/>
      <c r="OH534" s="526"/>
      <c r="OI534" s="455"/>
      <c r="OJ534" s="454"/>
      <c r="OK534" s="454"/>
      <c r="OL534" s="454"/>
      <c r="OM534" s="450"/>
      <c r="ON534" s="450">
        <f>SUM(OM529:OM533)</f>
        <v>20.599999999999998</v>
      </c>
      <c r="OO534" s="456"/>
      <c r="OP534" s="454"/>
      <c r="OQ534" s="491"/>
      <c r="OR534" s="455"/>
      <c r="OS534" s="454"/>
      <c r="OT534" s="454"/>
      <c r="OU534" s="454"/>
      <c r="OV534" s="450"/>
      <c r="OW534" s="450">
        <f>SUM(OV529:OV533)</f>
        <v>76.2</v>
      </c>
      <c r="OX534" s="456"/>
      <c r="OY534" s="454"/>
      <c r="OZ534" s="526"/>
      <c r="PA534" s="455"/>
      <c r="PB534" s="454"/>
      <c r="PC534" s="454"/>
      <c r="PD534" s="454"/>
      <c r="PE534" s="450"/>
      <c r="PF534" s="450">
        <f>SUM(PE529:PE533)</f>
        <v>108.9</v>
      </c>
      <c r="PG534" s="456"/>
      <c r="PH534" s="454"/>
      <c r="PI534" s="526"/>
      <c r="PJ534" s="455"/>
      <c r="PK534" s="454"/>
      <c r="PL534" s="454"/>
      <c r="PM534" s="454"/>
      <c r="PN534" s="450"/>
      <c r="PO534" s="450">
        <f>SUM(PN529:PN533)</f>
        <v>77.599999999999994</v>
      </c>
      <c r="PP534" s="456"/>
      <c r="PQ534" s="454"/>
      <c r="PR534" s="491"/>
      <c r="PS534" s="455"/>
      <c r="PT534" s="454"/>
      <c r="PU534" s="454"/>
      <c r="PV534" s="454"/>
      <c r="PW534" s="450"/>
      <c r="PX534" s="450">
        <f>SUM(PW529:PW533)</f>
        <v>45.2</v>
      </c>
      <c r="PY534" s="456"/>
      <c r="PZ534" s="454"/>
      <c r="QA534" s="526"/>
      <c r="QB534" s="455"/>
      <c r="QC534" s="454"/>
      <c r="QD534" s="454"/>
      <c r="QE534" s="454"/>
      <c r="QF534" s="450"/>
      <c r="QG534" s="450">
        <f>SUM(QF529:QF533)</f>
        <v>11.2</v>
      </c>
      <c r="QH534" s="456"/>
      <c r="QI534" s="454"/>
      <c r="QJ534" s="491"/>
      <c r="QK534" s="455"/>
      <c r="QL534" s="454"/>
      <c r="QM534" s="454"/>
      <c r="QN534" s="454"/>
      <c r="QO534" s="450"/>
      <c r="QP534" s="450">
        <f>SUM(QO529:QO533)</f>
        <v>13.5</v>
      </c>
      <c r="QQ534" s="456"/>
      <c r="QR534" s="454"/>
      <c r="QS534" s="526"/>
      <c r="QT534" s="455"/>
      <c r="QU534" s="454"/>
      <c r="QV534" s="454"/>
      <c r="QW534" s="454"/>
      <c r="QX534" s="450"/>
      <c r="QY534" s="450">
        <f>SUM(QX529:QX533)</f>
        <v>35.599999999999994</v>
      </c>
      <c r="QZ534" s="456"/>
      <c r="RA534" s="454"/>
      <c r="RB534" s="491"/>
      <c r="RC534" s="455"/>
      <c r="RD534" s="454"/>
      <c r="RE534" s="454"/>
      <c r="RF534" s="454"/>
      <c r="RG534" s="450"/>
      <c r="RH534" s="450">
        <f>SUM(RG529:RG533)</f>
        <v>36</v>
      </c>
      <c r="RI534" s="456"/>
      <c r="RJ534" s="454"/>
      <c r="RK534" s="455"/>
      <c r="RL534" s="455"/>
      <c r="RM534" s="455"/>
      <c r="RN534" s="454"/>
      <c r="RO534" s="454"/>
      <c r="RP534" s="454"/>
      <c r="RQ534" s="450" t="e">
        <f>SUM(RP529:RP533)</f>
        <v>#N/A</v>
      </c>
      <c r="RR534" s="456"/>
      <c r="RS534" s="454"/>
      <c r="RT534" s="526"/>
      <c r="RU534" s="455"/>
      <c r="RV534" s="454"/>
      <c r="RW534" s="454"/>
      <c r="RX534" s="454"/>
      <c r="RY534" s="450"/>
      <c r="RZ534" s="450">
        <f>SUM(RY529:RY533)</f>
        <v>49.999999999999993</v>
      </c>
      <c r="SA534" s="486"/>
      <c r="SB534" s="454"/>
      <c r="SC534" s="526"/>
      <c r="SD534" s="455"/>
      <c r="SE534" s="454"/>
      <c r="SF534" s="454"/>
      <c r="SG534" s="454"/>
      <c r="SH534" s="450"/>
      <c r="SI534" s="450">
        <f>SUM(SH529:SH533)</f>
        <v>45</v>
      </c>
      <c r="SJ534" s="486"/>
      <c r="SK534" s="454"/>
      <c r="SL534" s="526"/>
      <c r="SM534" s="455"/>
      <c r="SN534" s="454"/>
      <c r="SO534" s="454"/>
      <c r="SP534" s="454"/>
      <c r="SQ534" s="450"/>
      <c r="SR534" s="450">
        <f>SUM(SQ529:SQ533)</f>
        <v>48.1</v>
      </c>
      <c r="SS534" s="486"/>
      <c r="ST534" s="454"/>
      <c r="SU534" s="526"/>
      <c r="SV534" s="455"/>
      <c r="SW534" s="454"/>
      <c r="SX534" s="454"/>
      <c r="SY534" s="454"/>
      <c r="SZ534" s="450"/>
      <c r="TA534" s="450">
        <f>SUM(SZ529:SZ533)</f>
        <v>38.6</v>
      </c>
      <c r="TB534" s="486"/>
      <c r="TC534" s="454"/>
      <c r="TD534" s="526"/>
      <c r="TE534" s="455"/>
      <c r="TF534" s="454"/>
      <c r="TG534" s="454"/>
      <c r="TH534" s="454"/>
      <c r="TI534" s="454"/>
      <c r="TJ534" s="450">
        <f>SUM(TI529:TI533)</f>
        <v>41.600000000000009</v>
      </c>
      <c r="TK534" s="486"/>
      <c r="TL534" s="454"/>
      <c r="TM534" s="526"/>
      <c r="TN534" s="455"/>
      <c r="TO534" s="454"/>
      <c r="TP534" s="454"/>
      <c r="TQ534" s="454"/>
      <c r="TR534" s="450"/>
      <c r="TS534" s="450">
        <f>SUM(TR529:TR533)</f>
        <v>6</v>
      </c>
      <c r="TT534" s="486"/>
      <c r="TU534" s="454"/>
      <c r="TV534" s="455"/>
      <c r="TW534" s="455"/>
      <c r="TX534" s="454"/>
      <c r="TY534" s="454"/>
      <c r="TZ534" s="454"/>
      <c r="UA534" s="450"/>
      <c r="UB534" s="450" t="e">
        <f>SUM(UA529:UA533)</f>
        <v>#N/A</v>
      </c>
      <c r="UC534" s="486"/>
      <c r="UD534" s="454"/>
      <c r="UE534" s="526"/>
      <c r="UF534" s="455"/>
      <c r="UG534" s="454"/>
      <c r="UH534" s="454"/>
      <c r="UI534" s="454"/>
      <c r="UJ534" s="450"/>
      <c r="UK534" s="450">
        <f>SUM(UJ529:UJ533)</f>
        <v>86.3</v>
      </c>
      <c r="UL534" s="486"/>
      <c r="UM534" s="454"/>
      <c r="UN534" s="455"/>
      <c r="UO534" s="455"/>
      <c r="UP534" s="454"/>
      <c r="UQ534" s="454"/>
      <c r="UR534" s="454"/>
      <c r="US534" s="450"/>
      <c r="UT534" s="450" t="e">
        <f>SUM(US529:US533)</f>
        <v>#N/A</v>
      </c>
      <c r="UU534" s="486"/>
      <c r="UV534" s="454"/>
      <c r="UW534" s="526"/>
      <c r="UX534" s="455"/>
      <c r="UY534" s="454"/>
      <c r="UZ534" s="454"/>
      <c r="VA534" s="454"/>
      <c r="VB534" s="450"/>
      <c r="VC534" s="450">
        <f>SUM(VB529:VB533)</f>
        <v>78</v>
      </c>
      <c r="VD534" s="486"/>
      <c r="VE534" s="454"/>
      <c r="VF534" s="455"/>
      <c r="VG534" s="455"/>
      <c r="VH534" s="454"/>
      <c r="VI534" s="454"/>
      <c r="VJ534" s="454"/>
      <c r="VK534" s="450"/>
      <c r="VL534" s="450" t="e">
        <f>SUM(VK529:VK533)</f>
        <v>#N/A</v>
      </c>
      <c r="VM534" s="486"/>
      <c r="VN534" s="454"/>
      <c r="VO534" s="526"/>
      <c r="VP534" s="455"/>
      <c r="VQ534" s="454"/>
      <c r="VR534" s="454"/>
      <c r="VS534" s="454"/>
      <c r="VT534" s="450"/>
      <c r="VU534" s="450">
        <f>SUM(VT529:VT533)</f>
        <v>61</v>
      </c>
      <c r="VV534" s="486"/>
      <c r="VW534" s="454"/>
      <c r="VX534" s="455"/>
      <c r="VY534" s="455"/>
      <c r="VZ534" s="455"/>
      <c r="WA534" s="454"/>
      <c r="WB534" s="454"/>
      <c r="WC534" s="454"/>
      <c r="WD534" s="450" t="e">
        <f>SUM(WC529:WC533)</f>
        <v>#N/A</v>
      </c>
      <c r="WE534" s="486"/>
      <c r="WF534" s="454"/>
      <c r="WG534" s="526"/>
      <c r="WH534" s="455"/>
      <c r="WI534" s="454"/>
      <c r="WJ534" s="454"/>
      <c r="WK534" s="454"/>
      <c r="WL534" s="454"/>
      <c r="WM534" s="450">
        <f>SUM(WL529:WL533)</f>
        <v>100.6</v>
      </c>
      <c r="WN534" s="486"/>
      <c r="WO534" s="454"/>
      <c r="WP534" s="526"/>
      <c r="WQ534" s="454"/>
      <c r="WR534" s="454"/>
      <c r="WS534" s="454"/>
      <c r="WT534" s="454"/>
      <c r="WU534" s="450"/>
      <c r="WV534" s="450">
        <f>SUM(WU529:WU533)</f>
        <v>18.899999999999999</v>
      </c>
      <c r="WW534" s="486"/>
      <c r="WX534" s="454"/>
      <c r="WY534" s="526"/>
      <c r="WZ534" s="455"/>
      <c r="XA534" s="454"/>
      <c r="XB534" s="454"/>
      <c r="XC534" s="454"/>
      <c r="XD534" s="454"/>
      <c r="XE534" s="450">
        <f>SUM(XD529:XD533)</f>
        <v>9.1</v>
      </c>
      <c r="XF534" s="486"/>
      <c r="XG534" s="454"/>
      <c r="XH534" s="455"/>
      <c r="XI534" s="455"/>
      <c r="XJ534" s="455"/>
      <c r="XK534" s="454"/>
      <c r="XL534" s="454"/>
      <c r="XM534" s="454"/>
      <c r="XN534" s="450" t="e">
        <f>SUM(XM529:XM533)</f>
        <v>#N/A</v>
      </c>
      <c r="XO534" s="486"/>
      <c r="XP534" s="454"/>
      <c r="XQ534" s="526"/>
      <c r="XR534" s="455"/>
      <c r="XS534" s="454"/>
      <c r="XT534" s="454"/>
      <c r="XU534" s="454"/>
      <c r="XV534" s="450"/>
      <c r="XW534" s="450">
        <f>SUM(XV529:XV533)</f>
        <v>31.2</v>
      </c>
      <c r="XX534" s="486"/>
      <c r="XY534" s="454"/>
      <c r="XZ534" s="526"/>
      <c r="YA534" s="455"/>
      <c r="YB534" s="454"/>
      <c r="YC534" s="454"/>
      <c r="YD534" s="454"/>
      <c r="YE534" s="454"/>
      <c r="YF534" s="450">
        <f>SUM(YE529:YE533)</f>
        <v>85</v>
      </c>
      <c r="YG534" s="486"/>
      <c r="YH534" s="454"/>
      <c r="YI534" s="526"/>
      <c r="YJ534" s="455"/>
      <c r="YK534" s="454"/>
      <c r="YL534" s="454"/>
      <c r="YM534" s="454"/>
      <c r="YN534" s="450"/>
      <c r="YO534" s="450">
        <f>SUM(YN529:YN533)</f>
        <v>17.2</v>
      </c>
      <c r="YP534" s="486"/>
      <c r="YQ534" s="454"/>
      <c r="YR534" s="455"/>
      <c r="YS534" s="455"/>
      <c r="YT534" s="455"/>
      <c r="YU534" s="454"/>
      <c r="YV534" s="454"/>
      <c r="YW534" s="454"/>
      <c r="YX534" s="450" t="e">
        <f>SUM(YW529:YW533)</f>
        <v>#N/A</v>
      </c>
      <c r="YY534" s="486"/>
      <c r="YZ534" s="454"/>
      <c r="ZA534" s="455"/>
      <c r="ZB534" s="455"/>
      <c r="ZC534" s="455"/>
      <c r="ZD534" s="454"/>
      <c r="ZE534" s="454"/>
      <c r="ZF534" s="454"/>
      <c r="ZG534" s="450" t="e">
        <f>SUM(ZF529:ZF533)</f>
        <v>#N/A</v>
      </c>
      <c r="ZH534" s="486"/>
      <c r="ZI534" s="454"/>
      <c r="ZJ534" s="491"/>
      <c r="ZK534" s="455"/>
      <c r="ZL534" s="455"/>
      <c r="ZM534" s="454"/>
      <c r="ZN534" s="454"/>
      <c r="ZO534" s="454"/>
      <c r="ZP534" s="450">
        <f>SUM(ZO529:ZO533)</f>
        <v>70.400000000000006</v>
      </c>
      <c r="ZQ534" s="486"/>
      <c r="ZR534" s="454"/>
      <c r="ZS534" s="455"/>
      <c r="ZT534" s="455"/>
      <c r="ZU534" s="454"/>
      <c r="ZV534" s="454"/>
      <c r="ZW534" s="454"/>
      <c r="ZX534" s="450"/>
      <c r="ZY534" s="450" t="e">
        <f>SUM(ZX529:ZX533)</f>
        <v>#N/A</v>
      </c>
      <c r="ZZ534" s="486"/>
      <c r="AAA534" s="454"/>
      <c r="AAB534" s="455"/>
      <c r="AAC534" s="455"/>
      <c r="AAD534" s="454"/>
      <c r="AAE534" s="454"/>
      <c r="AAF534" s="454"/>
      <c r="AAG534" s="450"/>
      <c r="AAH534" s="450" t="e">
        <f>SUM(AAG529:AAG533)</f>
        <v>#N/A</v>
      </c>
      <c r="AAI534" s="486"/>
      <c r="AAJ534" s="454"/>
      <c r="AAK534" s="455"/>
      <c r="AAL534" s="455"/>
      <c r="AAM534" s="454"/>
      <c r="AAN534" s="454"/>
      <c r="AAO534" s="454"/>
      <c r="AAP534" s="450"/>
      <c r="AAQ534" s="450" t="e">
        <f>SUM(AAP529:AAP533)</f>
        <v>#N/A</v>
      </c>
      <c r="AAR534" s="486"/>
      <c r="AAS534" s="454"/>
      <c r="AAT534" s="455"/>
      <c r="AAU534" s="455"/>
      <c r="AAV534" s="454"/>
      <c r="AAW534" s="454"/>
      <c r="AAX534" s="454"/>
      <c r="AAY534" s="450"/>
      <c r="AAZ534" s="450" t="e">
        <f>SUM(AAY529:AAY533)</f>
        <v>#N/A</v>
      </c>
      <c r="ABA534" s="486"/>
      <c r="ABB534" s="454"/>
      <c r="ABC534" s="455"/>
      <c r="ABD534" s="455"/>
      <c r="ABE534" s="454"/>
      <c r="ABF534" s="454"/>
      <c r="ABG534" s="454"/>
      <c r="ABH534" s="450"/>
      <c r="ABI534" s="450" t="e">
        <f>SUM(ABH529:ABH533)</f>
        <v>#N/A</v>
      </c>
      <c r="ABJ534" s="486"/>
      <c r="ABK534" s="454"/>
      <c r="ABL534" s="455"/>
      <c r="ABM534" s="455"/>
      <c r="ABN534" s="454"/>
      <c r="ABO534" s="454"/>
      <c r="ABP534" s="454"/>
      <c r="ABQ534" s="450"/>
      <c r="ABR534" s="450" t="e">
        <f>SUM(ABQ529:ABQ533)</f>
        <v>#N/A</v>
      </c>
      <c r="ABS534" s="486"/>
      <c r="ABT534" s="454"/>
      <c r="ABU534" s="455"/>
      <c r="ABV534" s="455"/>
      <c r="ABW534" s="454"/>
      <c r="ABX534" s="454"/>
      <c r="ABY534" s="454"/>
      <c r="ABZ534" s="450"/>
      <c r="ACA534" s="450" t="e">
        <f>SUM(ABZ529:ABZ533)</f>
        <v>#N/A</v>
      </c>
      <c r="ACB534" s="486"/>
      <c r="ACC534" s="454"/>
      <c r="ACD534" s="455"/>
      <c r="ACE534" s="455"/>
      <c r="ACF534" s="454"/>
      <c r="ACG534" s="454"/>
      <c r="ACH534" s="454"/>
      <c r="ACI534" s="450"/>
      <c r="ACJ534" s="450" t="e">
        <f>SUM(ACI529:ACI533)</f>
        <v>#N/A</v>
      </c>
      <c r="ACK534" s="486"/>
      <c r="ACL534" s="454"/>
      <c r="ACM534" s="455"/>
      <c r="ACN534" s="455"/>
      <c r="ACO534" s="454"/>
      <c r="ACP534" s="454"/>
      <c r="ACQ534" s="454"/>
      <c r="ACR534" s="450"/>
      <c r="ACS534" s="450" t="e">
        <f>SUM(ACR529:ACR533)</f>
        <v>#N/A</v>
      </c>
      <c r="ACT534" s="486"/>
      <c r="ACU534" s="454"/>
      <c r="ACV534" s="491"/>
      <c r="ACW534" s="455"/>
      <c r="ACX534" s="454"/>
      <c r="ACY534" s="454"/>
      <c r="ACZ534" s="454"/>
      <c r="ADA534" s="450"/>
      <c r="ADB534" s="450">
        <f>SUM(ADA529:ADA533)</f>
        <v>31.1</v>
      </c>
      <c r="ADC534" s="486"/>
      <c r="ADD534" s="454"/>
      <c r="ADE534" s="526"/>
      <c r="ADF534" s="455"/>
      <c r="ADG534" s="454"/>
      <c r="ADH534" s="454"/>
      <c r="ADI534" s="454"/>
      <c r="ADJ534" s="454"/>
      <c r="ADK534" s="450">
        <f>SUM(ADJ529:ADJ533)</f>
        <v>86.100000000000009</v>
      </c>
      <c r="ADL534" s="486"/>
      <c r="ADM534" s="454"/>
      <c r="ADN534" s="526"/>
      <c r="ADO534" s="455"/>
      <c r="ADP534" s="454"/>
      <c r="ADQ534" s="454"/>
      <c r="ADR534" s="454"/>
      <c r="ADS534" s="450"/>
      <c r="ADT534" s="450">
        <f>SUM(ADS529:ADS533)</f>
        <v>78.400000000000006</v>
      </c>
      <c r="ADU534" s="486"/>
      <c r="ADV534" s="454"/>
      <c r="ADW534" s="526"/>
      <c r="ADX534" s="455"/>
      <c r="ADY534" s="455"/>
      <c r="ADZ534" s="454"/>
      <c r="AEA534" s="454"/>
      <c r="AEB534" s="454"/>
      <c r="AEC534" s="450">
        <f>SUM(AEB529:AEB533)</f>
        <v>4.8</v>
      </c>
      <c r="AED534" s="486"/>
      <c r="AEE534" s="454"/>
      <c r="AEF534" s="526"/>
      <c r="AEG534" s="455"/>
      <c r="AEH534" s="454"/>
      <c r="AEI534" s="454"/>
      <c r="AEJ534" s="454"/>
      <c r="AEK534" s="454"/>
      <c r="AEL534" s="450">
        <f>SUM(AEK529:AEK533)</f>
        <v>20.399999999999999</v>
      </c>
      <c r="AEM534" s="486"/>
      <c r="AEN534" s="454"/>
      <c r="AEO534" s="526"/>
      <c r="AEP534" s="455"/>
      <c r="AEQ534" s="454"/>
      <c r="AER534" s="454"/>
      <c r="AES534" s="454"/>
      <c r="AET534" s="454"/>
      <c r="AEU534" s="450">
        <f>SUM(AET529:AET533)</f>
        <v>76</v>
      </c>
      <c r="AEV534" s="486"/>
      <c r="AEW534" s="454"/>
      <c r="AEX534" s="526"/>
      <c r="AEY534" s="455"/>
      <c r="AEZ534" s="454"/>
      <c r="AFA534" s="454"/>
      <c r="AFB534" s="454"/>
      <c r="AFC534" s="450"/>
      <c r="AFD534" s="450">
        <f>SUM(AFC529:AFC533)</f>
        <v>50.900000000000006</v>
      </c>
      <c r="AFE534" s="486"/>
      <c r="AFF534" s="454"/>
      <c r="AFG534" s="526"/>
      <c r="AFH534" s="455"/>
      <c r="AFI534" s="454"/>
      <c r="AFJ534" s="454"/>
      <c r="AFK534" s="454"/>
      <c r="AFL534" s="450"/>
      <c r="AFM534" s="450">
        <f>SUM(AFL529:AFL533)</f>
        <v>8.6</v>
      </c>
      <c r="AFN534" s="486"/>
      <c r="AFO534" s="454"/>
      <c r="AFP534" s="526"/>
      <c r="AFQ534" s="455"/>
      <c r="AFR534" s="454"/>
      <c r="AFS534" s="454"/>
      <c r="AFT534" s="454"/>
      <c r="AFU534" s="450"/>
      <c r="AFV534" s="450">
        <f>SUM(AFU529:AFU533)</f>
        <v>45.199999999999996</v>
      </c>
      <c r="AFW534" s="486"/>
      <c r="AFX534" s="454"/>
      <c r="AFY534" s="528"/>
      <c r="AFZ534" s="455"/>
      <c r="AGA534" s="454"/>
      <c r="AGB534" s="454"/>
      <c r="AGC534" s="454"/>
      <c r="AGD534" s="450"/>
      <c r="AGE534" s="450">
        <f>SUM(AGD529:AGD533)</f>
        <v>10.399999999999999</v>
      </c>
      <c r="AGF534" s="486"/>
      <c r="AGG534" s="454"/>
      <c r="AGH534" s="526"/>
      <c r="AGI534" s="455"/>
      <c r="AGJ534" s="454"/>
      <c r="AGK534" s="454"/>
      <c r="AGL534" s="454"/>
      <c r="AGM534" s="450"/>
      <c r="AGN534" s="450">
        <f>SUM(AGM529:AGM533)</f>
        <v>30.200000000000003</v>
      </c>
      <c r="AGO534" s="486"/>
      <c r="AGP534" s="454"/>
      <c r="AGQ534" s="526"/>
      <c r="AGR534" s="455"/>
      <c r="AGS534" s="454"/>
      <c r="AGT534" s="454"/>
      <c r="AGU534" s="454"/>
      <c r="AGV534" s="450"/>
      <c r="AGW534" s="450">
        <f>SUM(AGV529:AGV533)</f>
        <v>27.5</v>
      </c>
      <c r="AGX534" s="486"/>
      <c r="AGY534" s="454"/>
      <c r="AGZ534" s="527"/>
      <c r="AHA534" s="455"/>
      <c r="AHB534" s="454"/>
      <c r="AHC534" s="454"/>
      <c r="AHD534" s="454"/>
      <c r="AHE534" s="450"/>
      <c r="AHF534" s="450">
        <f>SUM(AHE529:AHE533)</f>
        <v>9.7999999999999989</v>
      </c>
      <c r="AHG534" s="486"/>
      <c r="AHH534" s="495"/>
      <c r="AHI534" s="496"/>
      <c r="AHJ534" s="496"/>
      <c r="AHK534" s="495"/>
      <c r="AHL534" s="495"/>
      <c r="AHM534" s="495"/>
      <c r="AHN534" s="481"/>
      <c r="AHO534" s="481"/>
      <c r="AHP534" s="496"/>
      <c r="AHQ534" s="495"/>
      <c r="AHR534" s="513"/>
      <c r="AHS534" s="496"/>
      <c r="AHT534" s="495"/>
      <c r="AHU534" s="495"/>
      <c r="AHV534" s="495"/>
      <c r="AHW534" s="481"/>
      <c r="AHX534" s="481"/>
      <c r="AHY534" s="496"/>
      <c r="AHZ534" s="495"/>
      <c r="AIA534" s="513"/>
      <c r="AIB534" s="496"/>
      <c r="AIC534" s="495"/>
      <c r="AID534" s="495"/>
      <c r="AIE534" s="495"/>
      <c r="AIF534" s="481"/>
      <c r="AIG534" s="481"/>
      <c r="AIH534" s="496"/>
      <c r="AII534" s="263"/>
      <c r="AIJ534" s="433"/>
      <c r="AIK534" s="264"/>
      <c r="AIL534" s="264"/>
      <c r="AIM534" s="263"/>
      <c r="AIN534" s="264"/>
      <c r="AIO534" s="264"/>
      <c r="AIP534" s="210"/>
      <c r="AIQ534" s="264"/>
    </row>
    <row r="535" spans="1:927" s="16" customFormat="1" ht="15">
      <c r="A535" s="454" t="s">
        <v>110</v>
      </c>
      <c r="B535" s="490" t="s">
        <v>1354</v>
      </c>
      <c r="C535" s="455"/>
      <c r="D535" s="523">
        <f>IF(C535="Kopman",2,1)</f>
        <v>1</v>
      </c>
      <c r="E535" s="492">
        <f>VLOOKUP(B535,$A$563:$F$2022,6,FALSE)</f>
        <v>38</v>
      </c>
      <c r="F535" s="454" t="s">
        <v>61</v>
      </c>
      <c r="G535" s="450">
        <f>E535*1.5*D535</f>
        <v>57</v>
      </c>
      <c r="H535" s="450"/>
      <c r="I535" s="456"/>
      <c r="J535" s="454" t="s">
        <v>110</v>
      </c>
      <c r="K535" s="525" t="s">
        <v>2317</v>
      </c>
      <c r="L535" s="455"/>
      <c r="M535" s="523">
        <f>IF(L535="Kopman",2,1)</f>
        <v>1</v>
      </c>
      <c r="N535" s="492">
        <f>VLOOKUP(K535,$A$563:$F$2022,6,FALSE)</f>
        <v>0</v>
      </c>
      <c r="O535" s="454" t="s">
        <v>61</v>
      </c>
      <c r="P535" s="450">
        <f>N535*1.5*M535</f>
        <v>0</v>
      </c>
      <c r="Q535" s="450"/>
      <c r="R535" s="456"/>
      <c r="S535" s="454" t="s">
        <v>110</v>
      </c>
      <c r="T535" s="525" t="s">
        <v>2318</v>
      </c>
      <c r="U535" s="455"/>
      <c r="V535" s="523">
        <f>IF(U535="Kopman",2,1)</f>
        <v>1</v>
      </c>
      <c r="W535" s="492">
        <f>VLOOKUP(T535,$A$563:$F$2022,6,FALSE)</f>
        <v>0</v>
      </c>
      <c r="X535" s="454" t="s">
        <v>61</v>
      </c>
      <c r="Y535" s="450">
        <f>W535*1.5*V535</f>
        <v>0</v>
      </c>
      <c r="Z535" s="450"/>
      <c r="AA535" s="456"/>
      <c r="AB535" s="454" t="s">
        <v>110</v>
      </c>
      <c r="AC535" s="525" t="s">
        <v>1354</v>
      </c>
      <c r="AD535" s="455"/>
      <c r="AE535" s="523">
        <f>IF(AD535="Kopman",2,1)</f>
        <v>1</v>
      </c>
      <c r="AF535" s="492">
        <f>VLOOKUP(AC535,$A$563:$F$2022,6,FALSE)</f>
        <v>38</v>
      </c>
      <c r="AG535" s="454" t="s">
        <v>61</v>
      </c>
      <c r="AH535" s="450">
        <f>AF535*1.5*AE535</f>
        <v>57</v>
      </c>
      <c r="AI535" s="450"/>
      <c r="AJ535" s="456"/>
      <c r="AK535" s="454" t="s">
        <v>110</v>
      </c>
      <c r="AL535" s="490" t="s">
        <v>1354</v>
      </c>
      <c r="AM535" s="455"/>
      <c r="AN535" s="523">
        <f>IF(AM535="Kopman",2,1)</f>
        <v>1</v>
      </c>
      <c r="AO535" s="492">
        <f>VLOOKUP(AL535,$A$563:$F$2022,6,FALSE)</f>
        <v>38</v>
      </c>
      <c r="AP535" s="454" t="s">
        <v>61</v>
      </c>
      <c r="AQ535" s="450">
        <f>AO535*1.5*AN535</f>
        <v>57</v>
      </c>
      <c r="AR535" s="450"/>
      <c r="AS535" s="456"/>
      <c r="AT535" s="454" t="s">
        <v>110</v>
      </c>
      <c r="AU535" s="525" t="s">
        <v>657</v>
      </c>
      <c r="AV535" s="455"/>
      <c r="AW535" s="523">
        <f>IF(AV535="Kopman",2,1)</f>
        <v>1</v>
      </c>
      <c r="AX535" s="492">
        <f>VLOOKUP(AU535,$A$563:$F$2022,6,FALSE)</f>
        <v>0</v>
      </c>
      <c r="AY535" s="454" t="s">
        <v>61</v>
      </c>
      <c r="AZ535" s="450">
        <f>AX535*1.5*AW535</f>
        <v>0</v>
      </c>
      <c r="BA535" s="450"/>
      <c r="BB535" s="456"/>
      <c r="BC535" s="454" t="s">
        <v>110</v>
      </c>
      <c r="BD535" s="525" t="s">
        <v>1354</v>
      </c>
      <c r="BE535" s="455"/>
      <c r="BF535" s="523">
        <f>IF(BE535="Kopman",2,1)</f>
        <v>1</v>
      </c>
      <c r="BG535" s="492">
        <f>VLOOKUP(BD535,$A$563:$F$2022,6,FALSE)</f>
        <v>38</v>
      </c>
      <c r="BH535" s="454" t="s">
        <v>61</v>
      </c>
      <c r="BI535" s="450">
        <f>BG535*1.5*BF535</f>
        <v>57</v>
      </c>
      <c r="BJ535" s="450"/>
      <c r="BK535" s="456"/>
      <c r="BL535" s="454" t="s">
        <v>110</v>
      </c>
      <c r="BM535" s="525" t="s">
        <v>702</v>
      </c>
      <c r="BN535" s="455"/>
      <c r="BO535" s="523">
        <f>IF(BN535="Kopman",2,1)</f>
        <v>1</v>
      </c>
      <c r="BP535" s="492">
        <f>VLOOKUP(BM535,$A$563:$F$2022,6,FALSE)</f>
        <v>0</v>
      </c>
      <c r="BQ535" s="454" t="s">
        <v>61</v>
      </c>
      <c r="BR535" s="450">
        <f>BP535*1.5*BO535</f>
        <v>0</v>
      </c>
      <c r="BS535" s="450"/>
      <c r="BT535" s="456"/>
      <c r="BU535" s="454" t="s">
        <v>110</v>
      </c>
      <c r="BV535" s="525" t="s">
        <v>2319</v>
      </c>
      <c r="BW535" s="455"/>
      <c r="BX535" s="523">
        <f>IF(BW535="Kopman",2,1)</f>
        <v>1</v>
      </c>
      <c r="BY535" s="492">
        <f>VLOOKUP(BV535,$A$563:$F$2022,6,FALSE)</f>
        <v>49</v>
      </c>
      <c r="BZ535" s="454" t="s">
        <v>61</v>
      </c>
      <c r="CA535" s="450">
        <f>BY535*1.5*BX535</f>
        <v>73.5</v>
      </c>
      <c r="CB535" s="450"/>
      <c r="CC535" s="456"/>
      <c r="CD535" s="454" t="s">
        <v>110</v>
      </c>
      <c r="CE535" s="525" t="s">
        <v>1354</v>
      </c>
      <c r="CF535" s="455"/>
      <c r="CG535" s="523">
        <f>IF(CF535="Kopman",2,1)</f>
        <v>1</v>
      </c>
      <c r="CH535" s="492">
        <f>VLOOKUP(CE535,$A$563:$F$2022,6,FALSE)</f>
        <v>38</v>
      </c>
      <c r="CI535" s="454" t="s">
        <v>61</v>
      </c>
      <c r="CJ535" s="450">
        <f>CH535*1.5*CG535</f>
        <v>57</v>
      </c>
      <c r="CK535" s="450"/>
      <c r="CL535" s="456"/>
      <c r="CM535" s="454" t="s">
        <v>110</v>
      </c>
      <c r="CN535" s="525" t="s">
        <v>1510</v>
      </c>
      <c r="CO535" s="455"/>
      <c r="CP535" s="523">
        <f>IF(CO535="Kopman",2,1)</f>
        <v>1</v>
      </c>
      <c r="CQ535" s="492">
        <f>VLOOKUP(CN535,$A$563:$F$2022,6,FALSE)</f>
        <v>1</v>
      </c>
      <c r="CR535" s="454" t="s">
        <v>61</v>
      </c>
      <c r="CS535" s="450">
        <f>CQ535*1.5*CP535</f>
        <v>1.5</v>
      </c>
      <c r="CT535" s="450"/>
      <c r="CU535" s="456"/>
      <c r="CV535" s="454" t="s">
        <v>110</v>
      </c>
      <c r="CW535" s="525" t="s">
        <v>1354</v>
      </c>
      <c r="CX535" s="455"/>
      <c r="CY535" s="523">
        <f>IF(CX535="Kopman",2,1)</f>
        <v>1</v>
      </c>
      <c r="CZ535" s="492">
        <f>VLOOKUP(CW535,$A$563:$F$2022,6,FALSE)</f>
        <v>38</v>
      </c>
      <c r="DA535" s="454" t="s">
        <v>61</v>
      </c>
      <c r="DB535" s="450">
        <f>CZ535*1.5*CY535</f>
        <v>57</v>
      </c>
      <c r="DC535" s="450"/>
      <c r="DD535" s="456"/>
      <c r="DE535" s="454" t="s">
        <v>110</v>
      </c>
      <c r="DF535" s="525" t="s">
        <v>1354</v>
      </c>
      <c r="DG535" s="455"/>
      <c r="DH535" s="523">
        <f>IF(DG535="Kopman",2,1)</f>
        <v>1</v>
      </c>
      <c r="DI535" s="492">
        <f>VLOOKUP(DF535,$A$563:$F$2022,6,FALSE)</f>
        <v>38</v>
      </c>
      <c r="DJ535" s="454" t="s">
        <v>61</v>
      </c>
      <c r="DK535" s="450">
        <f>DI535*1.5*DH535</f>
        <v>57</v>
      </c>
      <c r="DL535" s="450"/>
      <c r="DM535" s="456"/>
      <c r="DN535" s="454" t="s">
        <v>110</v>
      </c>
      <c r="DO535" s="490" t="s">
        <v>1354</v>
      </c>
      <c r="DP535" s="455"/>
      <c r="DQ535" s="523">
        <f>IF(DP535="Kopman",2,1)</f>
        <v>1</v>
      </c>
      <c r="DR535" s="492">
        <f>VLOOKUP(DO535,$A$563:$F$2022,6,FALSE)</f>
        <v>38</v>
      </c>
      <c r="DS535" s="454" t="s">
        <v>61</v>
      </c>
      <c r="DT535" s="450">
        <f>DR535*1.5*DQ535</f>
        <v>57</v>
      </c>
      <c r="DU535" s="450"/>
      <c r="DV535" s="456"/>
      <c r="DW535" s="454" t="s">
        <v>110</v>
      </c>
      <c r="DX535" s="506" t="s">
        <v>186</v>
      </c>
      <c r="DY535" s="455"/>
      <c r="DZ535" s="523">
        <f>IF(DY535="Kopman",2,1)</f>
        <v>1</v>
      </c>
      <c r="EA535" s="492" t="e">
        <f>VLOOKUP(DX535,$A$563:$F$2022,6,FALSE)</f>
        <v>#N/A</v>
      </c>
      <c r="EB535" s="454" t="s">
        <v>61</v>
      </c>
      <c r="EC535" s="450" t="e">
        <f>EA535*1.5*DZ535</f>
        <v>#N/A</v>
      </c>
      <c r="ED535" s="450"/>
      <c r="EE535" s="456"/>
      <c r="EF535" s="454" t="s">
        <v>110</v>
      </c>
      <c r="EG535" s="525" t="s">
        <v>748</v>
      </c>
      <c r="EH535" s="455"/>
      <c r="EI535" s="523">
        <f>IF(EH535="Kopman",2,1)</f>
        <v>1</v>
      </c>
      <c r="EJ535" s="492">
        <f>VLOOKUP(EG535,$A$563:$F$2022,6,FALSE)</f>
        <v>0</v>
      </c>
      <c r="EK535" s="454" t="s">
        <v>61</v>
      </c>
      <c r="EL535" s="450">
        <f>EJ535*1.5*EI535</f>
        <v>0</v>
      </c>
      <c r="EM535" s="450"/>
      <c r="EN535" s="456"/>
      <c r="EO535" s="454" t="s">
        <v>110</v>
      </c>
      <c r="EP535" s="525" t="s">
        <v>1354</v>
      </c>
      <c r="EQ535" s="455"/>
      <c r="ER535" s="523">
        <f>IF(EQ535="Kopman",2,1)</f>
        <v>1</v>
      </c>
      <c r="ES535" s="492">
        <f>VLOOKUP(EP535,$A$563:$F$2022,6,FALSE)</f>
        <v>38</v>
      </c>
      <c r="ET535" s="454" t="s">
        <v>61</v>
      </c>
      <c r="EU535" s="450">
        <f>ES535*1.5*ER535</f>
        <v>57</v>
      </c>
      <c r="EV535" s="450"/>
      <c r="EW535" s="456"/>
      <c r="EX535" s="454" t="s">
        <v>110</v>
      </c>
      <c r="EY535" s="506" t="s">
        <v>186</v>
      </c>
      <c r="EZ535" s="455"/>
      <c r="FA535" s="523">
        <f>IF(EZ535="Kopman",2,1)</f>
        <v>1</v>
      </c>
      <c r="FB535" s="492" t="e">
        <f>VLOOKUP(EY535,$A$563:$F$2022,6,FALSE)</f>
        <v>#N/A</v>
      </c>
      <c r="FC535" s="454" t="s">
        <v>61</v>
      </c>
      <c r="FD535" s="450" t="e">
        <f>FB535*1.5*FA535</f>
        <v>#N/A</v>
      </c>
      <c r="FE535" s="450"/>
      <c r="FF535" s="456"/>
      <c r="FG535" s="454" t="s">
        <v>110</v>
      </c>
      <c r="FH535" s="525" t="s">
        <v>1917</v>
      </c>
      <c r="FI535" s="455"/>
      <c r="FJ535" s="523">
        <f>IF(FI535="Kopman",2,1)</f>
        <v>1</v>
      </c>
      <c r="FK535" s="492">
        <f>VLOOKUP(FH535,$A$563:$F$2022,6,FALSE)</f>
        <v>3</v>
      </c>
      <c r="FL535" s="454" t="s">
        <v>61</v>
      </c>
      <c r="FM535" s="450">
        <f>FK535*1.5*FJ535</f>
        <v>4.5</v>
      </c>
      <c r="FN535" s="450"/>
      <c r="FO535" s="456"/>
      <c r="FP535" s="454" t="s">
        <v>110</v>
      </c>
      <c r="FQ535" s="490" t="s">
        <v>905</v>
      </c>
      <c r="FR535" s="455"/>
      <c r="FS535" s="523">
        <f>IF(FR535="Kopman",2,1)</f>
        <v>1</v>
      </c>
      <c r="FT535" s="492">
        <f>VLOOKUP(FQ535,$A$563:$F$2022,6,FALSE)</f>
        <v>0</v>
      </c>
      <c r="FU535" s="454" t="s">
        <v>61</v>
      </c>
      <c r="FV535" s="450">
        <f>FT535*1.5*FS535</f>
        <v>0</v>
      </c>
      <c r="FW535" s="450"/>
      <c r="FX535" s="456"/>
      <c r="FY535" s="454" t="s">
        <v>110</v>
      </c>
      <c r="FZ535" s="490" t="s">
        <v>2317</v>
      </c>
      <c r="GA535" s="455"/>
      <c r="GB535" s="523">
        <f>IF(GA535="Kopman",2,1)</f>
        <v>1</v>
      </c>
      <c r="GC535" s="492">
        <f>VLOOKUP(FZ535,$A$563:$F$2022,6,FALSE)</f>
        <v>0</v>
      </c>
      <c r="GD535" s="454" t="s">
        <v>61</v>
      </c>
      <c r="GE535" s="450">
        <f>GC535*1.5*GB535</f>
        <v>0</v>
      </c>
      <c r="GF535" s="450"/>
      <c r="GG535" s="456"/>
      <c r="GH535" s="454" t="s">
        <v>110</v>
      </c>
      <c r="GI535" s="525" t="s">
        <v>1354</v>
      </c>
      <c r="GJ535" s="455"/>
      <c r="GK535" s="523">
        <f>IF(GJ535="Kopman",2,1)</f>
        <v>1</v>
      </c>
      <c r="GL535" s="492">
        <f>VLOOKUP(GI535,$A$563:$F$2022,6,FALSE)</f>
        <v>38</v>
      </c>
      <c r="GM535" s="454" t="s">
        <v>61</v>
      </c>
      <c r="GN535" s="450">
        <f>GL535*1.5*GK535</f>
        <v>57</v>
      </c>
      <c r="GO535" s="450"/>
      <c r="GP535" s="456"/>
      <c r="GQ535" s="454" t="s">
        <v>110</v>
      </c>
      <c r="GR535" s="525" t="s">
        <v>2319</v>
      </c>
      <c r="GS535" s="455"/>
      <c r="GT535" s="523">
        <f>IF(GS535="Kopman",2,1)</f>
        <v>1</v>
      </c>
      <c r="GU535" s="492">
        <f>VLOOKUP(GR535,$A$563:$F$2022,6,FALSE)</f>
        <v>49</v>
      </c>
      <c r="GV535" s="454" t="s">
        <v>61</v>
      </c>
      <c r="GW535" s="450">
        <f>GU535*1.5</f>
        <v>73.5</v>
      </c>
      <c r="GX535" s="450"/>
      <c r="GY535" s="456"/>
      <c r="GZ535" s="454" t="s">
        <v>110</v>
      </c>
      <c r="HA535" s="490" t="s">
        <v>1354</v>
      </c>
      <c r="HB535" s="455"/>
      <c r="HC535" s="523">
        <f>IF(HB535="Kopman",2,1)</f>
        <v>1</v>
      </c>
      <c r="HD535" s="492">
        <f>VLOOKUP(HA535,$A$563:$F$2022,6,FALSE)</f>
        <v>38</v>
      </c>
      <c r="HE535" s="454" t="s">
        <v>61</v>
      </c>
      <c r="HF535" s="450">
        <f>HD535*1.5*HC535</f>
        <v>57</v>
      </c>
      <c r="HG535" s="450"/>
      <c r="HH535" s="456"/>
      <c r="HI535" s="454" t="s">
        <v>110</v>
      </c>
      <c r="HJ535" s="525" t="s">
        <v>1354</v>
      </c>
      <c r="HK535" s="455"/>
      <c r="HL535" s="523">
        <f>IF(HK535="Kopman",2,1)</f>
        <v>1</v>
      </c>
      <c r="HM535" s="492">
        <f>VLOOKUP(HJ535,$A$563:$F$2022,6,FALSE)</f>
        <v>38</v>
      </c>
      <c r="HN535" s="454" t="s">
        <v>61</v>
      </c>
      <c r="HO535" s="450">
        <f>HM535*1.5</f>
        <v>57</v>
      </c>
      <c r="HP535" s="450"/>
      <c r="HQ535" s="456"/>
      <c r="HR535" s="454" t="s">
        <v>110</v>
      </c>
      <c r="HS535" s="490" t="s">
        <v>769</v>
      </c>
      <c r="HT535" s="455"/>
      <c r="HU535" s="523">
        <f>IF(HT535="Kopman",2,1)</f>
        <v>1</v>
      </c>
      <c r="HV535" s="492">
        <f>VLOOKUP(HS535,$A$563:$F$2022,6,FALSE)</f>
        <v>0</v>
      </c>
      <c r="HW535" s="454" t="s">
        <v>61</v>
      </c>
      <c r="HX535" s="450">
        <f>HV535*1.5*HU535</f>
        <v>0</v>
      </c>
      <c r="HY535" s="450"/>
      <c r="HZ535" s="456"/>
      <c r="IA535" s="454" t="s">
        <v>110</v>
      </c>
      <c r="IB535" s="525" t="s">
        <v>769</v>
      </c>
      <c r="IC535" s="455"/>
      <c r="ID535" s="523">
        <f>IF(IC535="Kopman",2,1)</f>
        <v>1</v>
      </c>
      <c r="IE535" s="492">
        <f>VLOOKUP(IB535,$A$563:$F$2022,6,FALSE)</f>
        <v>0</v>
      </c>
      <c r="IF535" s="454" t="s">
        <v>61</v>
      </c>
      <c r="IG535" s="450">
        <f>IE535*1.5</f>
        <v>0</v>
      </c>
      <c r="IH535" s="450"/>
      <c r="II535" s="456"/>
      <c r="IJ535" s="454" t="s">
        <v>110</v>
      </c>
      <c r="IK535" s="525" t="s">
        <v>1354</v>
      </c>
      <c r="IL535" s="455"/>
      <c r="IM535" s="523">
        <f>IF(IL535="Kopman",2,1)</f>
        <v>1</v>
      </c>
      <c r="IN535" s="492">
        <f>VLOOKUP(IK535,$A$563:$F$2022,6,FALSE)</f>
        <v>38</v>
      </c>
      <c r="IO535" s="454" t="s">
        <v>61</v>
      </c>
      <c r="IP535" s="450">
        <f>IN535*1.5*IM535</f>
        <v>57</v>
      </c>
      <c r="IQ535" s="450"/>
      <c r="IR535" s="456"/>
      <c r="IS535" s="454" t="s">
        <v>110</v>
      </c>
      <c r="IT535" s="525" t="s">
        <v>749</v>
      </c>
      <c r="IU535" s="455"/>
      <c r="IV535" s="523">
        <f>IF(IU535="Kopman",2,1)</f>
        <v>1</v>
      </c>
      <c r="IW535" s="492">
        <f>VLOOKUP(IT535,$A$563:$F$2022,6,FALSE)</f>
        <v>0</v>
      </c>
      <c r="IX535" s="454" t="s">
        <v>61</v>
      </c>
      <c r="IY535" s="450">
        <f>IW535*1.5*IV535</f>
        <v>0</v>
      </c>
      <c r="IZ535" s="450"/>
      <c r="JA535" s="456"/>
      <c r="JB535" s="454" t="s">
        <v>110</v>
      </c>
      <c r="JC535" s="525" t="s">
        <v>1354</v>
      </c>
      <c r="JD535" s="455"/>
      <c r="JE535" s="523">
        <f>IF(JD535="Kopman",2,1)</f>
        <v>1</v>
      </c>
      <c r="JF535" s="492">
        <f>VLOOKUP(JC535,$A$563:$F$2022,6,FALSE)</f>
        <v>38</v>
      </c>
      <c r="JG535" s="454" t="s">
        <v>61</v>
      </c>
      <c r="JH535" s="450">
        <f>JF535*1.5*JE535</f>
        <v>57</v>
      </c>
      <c r="JI535" s="450"/>
      <c r="JJ535" s="456"/>
      <c r="JK535" s="454" t="s">
        <v>110</v>
      </c>
      <c r="JL535" s="525" t="s">
        <v>1917</v>
      </c>
      <c r="JM535" s="455"/>
      <c r="JN535" s="523">
        <f>IF(JM535="Kopman",2,1)</f>
        <v>1</v>
      </c>
      <c r="JO535" s="492">
        <f>VLOOKUP(JL535,$A$563:$F$2022,6,FALSE)</f>
        <v>3</v>
      </c>
      <c r="JP535" s="454" t="s">
        <v>61</v>
      </c>
      <c r="JQ535" s="450">
        <f>JO535*1.5*JN535</f>
        <v>4.5</v>
      </c>
      <c r="JR535" s="450"/>
      <c r="JS535" s="456"/>
      <c r="JT535" s="454" t="s">
        <v>110</v>
      </c>
      <c r="JU535" s="525" t="s">
        <v>1354</v>
      </c>
      <c r="JV535" s="455"/>
      <c r="JW535" s="523">
        <f>IF(JV535="Kopman",2,1)</f>
        <v>1</v>
      </c>
      <c r="JX535" s="492">
        <f>VLOOKUP(JU535,$A$563:$F$2022,6,FALSE)</f>
        <v>38</v>
      </c>
      <c r="JY535" s="454" t="s">
        <v>61</v>
      </c>
      <c r="JZ535" s="450">
        <f>JX535*1.5*JW535</f>
        <v>57</v>
      </c>
      <c r="KA535" s="450"/>
      <c r="KB535" s="456"/>
      <c r="KC535" s="454" t="s">
        <v>110</v>
      </c>
      <c r="KD535" s="525" t="s">
        <v>702</v>
      </c>
      <c r="KE535" s="455"/>
      <c r="KF535" s="523">
        <f>IF(KE535="Kopman",2,1)</f>
        <v>1</v>
      </c>
      <c r="KG535" s="492">
        <f>VLOOKUP(KD535,$A$563:$F$2022,6,FALSE)</f>
        <v>0</v>
      </c>
      <c r="KH535" s="454" t="s">
        <v>61</v>
      </c>
      <c r="KI535" s="450">
        <f>KG535*1.5*KF535</f>
        <v>0</v>
      </c>
      <c r="KJ535" s="450"/>
      <c r="KK535" s="456"/>
      <c r="KL535" s="454" t="s">
        <v>110</v>
      </c>
      <c r="KM535" s="525" t="s">
        <v>2318</v>
      </c>
      <c r="KN535" s="455"/>
      <c r="KO535" s="523">
        <f>IF(KN535="Kopman",2,1)</f>
        <v>1</v>
      </c>
      <c r="KP535" s="492">
        <f>VLOOKUP(KM535,$A$563:$F$2022,6,FALSE)</f>
        <v>0</v>
      </c>
      <c r="KQ535" s="454" t="s">
        <v>61</v>
      </c>
      <c r="KR535" s="450">
        <f>KP535*1.5</f>
        <v>0</v>
      </c>
      <c r="KS535" s="450"/>
      <c r="KT535" s="456"/>
      <c r="KU535" s="454" t="s">
        <v>110</v>
      </c>
      <c r="KV535" s="525" t="s">
        <v>1354</v>
      </c>
      <c r="KW535" s="455"/>
      <c r="KX535" s="523">
        <f>IF(KW535="Kopman",2,1)</f>
        <v>1</v>
      </c>
      <c r="KY535" s="492">
        <f>VLOOKUP(KV535,$A$563:$F$2022,6,FALSE)</f>
        <v>38</v>
      </c>
      <c r="KZ535" s="454" t="s">
        <v>61</v>
      </c>
      <c r="LA535" s="450">
        <f>KY535*1.5*KX535</f>
        <v>57</v>
      </c>
      <c r="LB535" s="450"/>
      <c r="LC535" s="456"/>
      <c r="LD535" s="454" t="s">
        <v>110</v>
      </c>
      <c r="LE535" s="525" t="s">
        <v>769</v>
      </c>
      <c r="LF535" s="455"/>
      <c r="LG535" s="523">
        <f>IF(LF535="Kopman",2,1)</f>
        <v>1</v>
      </c>
      <c r="LH535" s="492">
        <f>VLOOKUP(LE535,$A$563:$F$2022,6,FALSE)</f>
        <v>0</v>
      </c>
      <c r="LI535" s="454" t="s">
        <v>61</v>
      </c>
      <c r="LJ535" s="450">
        <f>LH535*1.5*LG535</f>
        <v>0</v>
      </c>
      <c r="LK535" s="450"/>
      <c r="LL535" s="456"/>
      <c r="LM535" s="454" t="s">
        <v>110</v>
      </c>
      <c r="LN535" s="525" t="s">
        <v>1354</v>
      </c>
      <c r="LO535" s="455"/>
      <c r="LP535" s="523">
        <f>IF(LO535="Kopman",2,1)</f>
        <v>1</v>
      </c>
      <c r="LQ535" s="492">
        <f>VLOOKUP(LN535,$A$563:$F$2022,6,FALSE)</f>
        <v>38</v>
      </c>
      <c r="LR535" s="454" t="s">
        <v>61</v>
      </c>
      <c r="LS535" s="450">
        <f>LQ535*1.5*LP535</f>
        <v>57</v>
      </c>
      <c r="LT535" s="450"/>
      <c r="LU535" s="456"/>
      <c r="LV535" s="454" t="s">
        <v>110</v>
      </c>
      <c r="LW535" s="525" t="s">
        <v>1463</v>
      </c>
      <c r="LX535" s="455"/>
      <c r="LY535" s="523">
        <f>IF(LX535="Kopman",2,1)</f>
        <v>1</v>
      </c>
      <c r="LZ535" s="492">
        <f>VLOOKUP(LW535,$A$563:$F$2022,6,FALSE)</f>
        <v>0</v>
      </c>
      <c r="MA535" s="454" t="s">
        <v>61</v>
      </c>
      <c r="MB535" s="450">
        <f>LZ535*1.5*LY535</f>
        <v>0</v>
      </c>
      <c r="MC535" s="450"/>
      <c r="MD535" s="456"/>
      <c r="ME535" s="454" t="s">
        <v>110</v>
      </c>
      <c r="MF535" s="527" t="s">
        <v>1354</v>
      </c>
      <c r="MG535" s="455"/>
      <c r="MH535" s="523">
        <f>IF(MG535="Kopman",2,1)</f>
        <v>1</v>
      </c>
      <c r="MI535" s="492">
        <f>VLOOKUP(MF535,$A$563:$F$2022,6,FALSE)</f>
        <v>38</v>
      </c>
      <c r="MJ535" s="454" t="s">
        <v>61</v>
      </c>
      <c r="MK535" s="450">
        <f>MI535*1.5*MH535</f>
        <v>57</v>
      </c>
      <c r="ML535" s="450"/>
      <c r="MM535" s="456"/>
      <c r="MN535" s="454" t="s">
        <v>110</v>
      </c>
      <c r="MO535" s="525" t="s">
        <v>783</v>
      </c>
      <c r="MP535" s="455"/>
      <c r="MQ535" s="523">
        <f>IF(MP535="Kopman",2,1)</f>
        <v>1</v>
      </c>
      <c r="MR535" s="492">
        <f>VLOOKUP(MO535,$A$563:$F$2022,6,FALSE)</f>
        <v>0</v>
      </c>
      <c r="MS535" s="454" t="s">
        <v>61</v>
      </c>
      <c r="MT535" s="450">
        <f>MR535*1.5*MQ535</f>
        <v>0</v>
      </c>
      <c r="MU535" s="450"/>
      <c r="MV535" s="456"/>
      <c r="MW535" s="454" t="s">
        <v>110</v>
      </c>
      <c r="MX535" s="525" t="s">
        <v>1354</v>
      </c>
      <c r="MY535" s="455"/>
      <c r="MZ535" s="523">
        <f>IF(MY535="Kopman",2,1)</f>
        <v>1</v>
      </c>
      <c r="NA535" s="492">
        <f>VLOOKUP(MX535,$A$563:$F$2022,6,FALSE)</f>
        <v>38</v>
      </c>
      <c r="NB535" s="454" t="s">
        <v>61</v>
      </c>
      <c r="NC535" s="450">
        <f>NA535*1.5*MZ535</f>
        <v>57</v>
      </c>
      <c r="ND535" s="450"/>
      <c r="NE535" s="456"/>
      <c r="NF535" s="454" t="s">
        <v>110</v>
      </c>
      <c r="NG535" s="525" t="s">
        <v>2320</v>
      </c>
      <c r="NH535" s="455"/>
      <c r="NI535" s="523">
        <f>IF(NH535="Kopman",2,1)</f>
        <v>1</v>
      </c>
      <c r="NJ535" s="492">
        <f>VLOOKUP(NG535,$A$563:$F$2022,6,FALSE)</f>
        <v>0</v>
      </c>
      <c r="NK535" s="454" t="s">
        <v>61</v>
      </c>
      <c r="NL535" s="450">
        <f>NJ535*1.5*NI535</f>
        <v>0</v>
      </c>
      <c r="NM535" s="450"/>
      <c r="NN535" s="456"/>
      <c r="NO535" s="454" t="s">
        <v>110</v>
      </c>
      <c r="NP535" s="525" t="s">
        <v>657</v>
      </c>
      <c r="NQ535" s="455"/>
      <c r="NR535" s="523">
        <f>IF(NQ535="Kopman",2,1)</f>
        <v>1</v>
      </c>
      <c r="NS535" s="492">
        <f>VLOOKUP(NP535,$A$563:$F$2022,6,FALSE)</f>
        <v>0</v>
      </c>
      <c r="NT535" s="454" t="s">
        <v>61</v>
      </c>
      <c r="NU535" s="450">
        <f>NS535*1.5*NR535</f>
        <v>0</v>
      </c>
      <c r="NV535" s="450"/>
      <c r="NW535" s="456"/>
      <c r="NX535" s="454" t="s">
        <v>110</v>
      </c>
      <c r="NY535" s="490" t="s">
        <v>1943</v>
      </c>
      <c r="NZ535" s="455"/>
      <c r="OA535" s="455"/>
      <c r="OB535" s="492">
        <f>VLOOKUP(NY535,$A$563:$F$2022,6,FALSE)</f>
        <v>0</v>
      </c>
      <c r="OC535" s="454" t="s">
        <v>61</v>
      </c>
      <c r="OD535" s="450">
        <f>OB535*1.5</f>
        <v>0</v>
      </c>
      <c r="OE535" s="450"/>
      <c r="OF535" s="456"/>
      <c r="OG535" s="454" t="s">
        <v>110</v>
      </c>
      <c r="OH535" s="525" t="s">
        <v>1107</v>
      </c>
      <c r="OI535" s="455"/>
      <c r="OJ535" s="523">
        <f>IF(OI535="Kopman",2,1)</f>
        <v>1</v>
      </c>
      <c r="OK535" s="492">
        <f>VLOOKUP(OH535,$A$563:$F$2022,6,FALSE)</f>
        <v>0</v>
      </c>
      <c r="OL535" s="454" t="s">
        <v>61</v>
      </c>
      <c r="OM535" s="450">
        <f>OK535*1.5*OJ535</f>
        <v>0</v>
      </c>
      <c r="ON535" s="450"/>
      <c r="OO535" s="456"/>
      <c r="OP535" s="454" t="s">
        <v>110</v>
      </c>
      <c r="OQ535" s="490" t="s">
        <v>2318</v>
      </c>
      <c r="OR535" s="455"/>
      <c r="OS535" s="523">
        <f>IF(OR535="Kopman",2,1)</f>
        <v>1</v>
      </c>
      <c r="OT535" s="492">
        <f>VLOOKUP(OQ535,$A$563:$F$2022,6,FALSE)</f>
        <v>0</v>
      </c>
      <c r="OU535" s="454" t="s">
        <v>61</v>
      </c>
      <c r="OV535" s="450">
        <f>OT535*1.5*OS535</f>
        <v>0</v>
      </c>
      <c r="OW535" s="450"/>
      <c r="OX535" s="456"/>
      <c r="OY535" s="454" t="s">
        <v>110</v>
      </c>
      <c r="OZ535" s="525" t="s">
        <v>1354</v>
      </c>
      <c r="PA535" s="455"/>
      <c r="PB535" s="523">
        <f>IF(PA535="Kopman",2,1)</f>
        <v>1</v>
      </c>
      <c r="PC535" s="492">
        <f>VLOOKUP(OZ535,$A$563:$F$2022,6,FALSE)</f>
        <v>38</v>
      </c>
      <c r="PD535" s="454" t="s">
        <v>61</v>
      </c>
      <c r="PE535" s="450">
        <f>PC535*1.5*PB535</f>
        <v>57</v>
      </c>
      <c r="PF535" s="450"/>
      <c r="PG535" s="456"/>
      <c r="PH535" s="454" t="s">
        <v>110</v>
      </c>
      <c r="PI535" s="525" t="s">
        <v>1354</v>
      </c>
      <c r="PJ535" s="455"/>
      <c r="PK535" s="523">
        <f>IF(PJ535="Kopman",2,1)</f>
        <v>1</v>
      </c>
      <c r="PL535" s="492">
        <f>VLOOKUP(PI535,$A$563:$F$2022,6,FALSE)</f>
        <v>38</v>
      </c>
      <c r="PM535" s="454" t="s">
        <v>61</v>
      </c>
      <c r="PN535" s="450">
        <f>PL535*1.5*PK535</f>
        <v>57</v>
      </c>
      <c r="PO535" s="450"/>
      <c r="PP535" s="456"/>
      <c r="PQ535" s="454" t="s">
        <v>110</v>
      </c>
      <c r="PR535" s="490" t="s">
        <v>1354</v>
      </c>
      <c r="PS535" s="455"/>
      <c r="PT535" s="523">
        <f>IF(PS535="Kopman",2,1)</f>
        <v>1</v>
      </c>
      <c r="PU535" s="492">
        <f>VLOOKUP(PR535,$A$563:$F$2022,6,FALSE)</f>
        <v>38</v>
      </c>
      <c r="PV535" s="454" t="s">
        <v>61</v>
      </c>
      <c r="PW535" s="450">
        <f>PU535*1.5*PT535</f>
        <v>57</v>
      </c>
      <c r="PX535" s="450"/>
      <c r="PY535" s="456"/>
      <c r="PZ535" s="454" t="s">
        <v>110</v>
      </c>
      <c r="QA535" s="525" t="s">
        <v>657</v>
      </c>
      <c r="QB535" s="455"/>
      <c r="QC535" s="523">
        <f>IF(QB535="Kopman",2,1)</f>
        <v>1</v>
      </c>
      <c r="QD535" s="492">
        <f>VLOOKUP(QA535,$A$563:$F$2022,6,FALSE)</f>
        <v>0</v>
      </c>
      <c r="QE535" s="454" t="s">
        <v>61</v>
      </c>
      <c r="QF535" s="450">
        <f>QD535*1.5*QC535</f>
        <v>0</v>
      </c>
      <c r="QG535" s="450"/>
      <c r="QH535" s="456"/>
      <c r="QI535" s="454" t="s">
        <v>110</v>
      </c>
      <c r="QJ535" s="490" t="s">
        <v>2324</v>
      </c>
      <c r="QK535" s="455"/>
      <c r="QL535" s="523">
        <f>IF(QK535="Kopman",2,1)</f>
        <v>1</v>
      </c>
      <c r="QM535" s="492">
        <f>VLOOKUP(QJ535,$A$563:$F$2022,6,FALSE)</f>
        <v>0</v>
      </c>
      <c r="QN535" s="454" t="s">
        <v>61</v>
      </c>
      <c r="QO535" s="450">
        <f>QM535*1.5*QL535</f>
        <v>0</v>
      </c>
      <c r="QP535" s="450"/>
      <c r="QQ535" s="456"/>
      <c r="QR535" s="454" t="s">
        <v>110</v>
      </c>
      <c r="QS535" s="525" t="s">
        <v>1354</v>
      </c>
      <c r="QT535" s="455"/>
      <c r="QU535" s="523">
        <f>IF(QT535="Kopman",2,1)</f>
        <v>1</v>
      </c>
      <c r="QV535" s="492">
        <f>VLOOKUP(QS535,$A$563:$F$2022,6,FALSE)</f>
        <v>38</v>
      </c>
      <c r="QW535" s="454" t="s">
        <v>61</v>
      </c>
      <c r="QX535" s="450">
        <f>QV535*1.5*QU535</f>
        <v>57</v>
      </c>
      <c r="QY535" s="450"/>
      <c r="QZ535" s="456"/>
      <c r="RA535" s="454" t="s">
        <v>110</v>
      </c>
      <c r="RB535" s="490" t="s">
        <v>794</v>
      </c>
      <c r="RC535" s="455"/>
      <c r="RD535" s="523">
        <f>IF(RC535="Kopman",2,1)</f>
        <v>1</v>
      </c>
      <c r="RE535" s="492">
        <f>VLOOKUP(RB535,$A$563:$F$2022,6,FALSE)</f>
        <v>0</v>
      </c>
      <c r="RF535" s="454" t="s">
        <v>61</v>
      </c>
      <c r="RG535" s="450">
        <f>RE535*1.5*RD535</f>
        <v>0</v>
      </c>
      <c r="RH535" s="450"/>
      <c r="RI535" s="456"/>
      <c r="RJ535" s="454" t="s">
        <v>110</v>
      </c>
      <c r="RK535" s="506" t="s">
        <v>186</v>
      </c>
      <c r="RL535" s="455"/>
      <c r="RM535" s="455"/>
      <c r="RN535" s="492" t="e">
        <f>VLOOKUP(RK535,$A$563:$F$2022,6,FALSE)</f>
        <v>#N/A</v>
      </c>
      <c r="RO535" s="454" t="s">
        <v>61</v>
      </c>
      <c r="RP535" s="450" t="e">
        <f>RN535*1.5</f>
        <v>#N/A</v>
      </c>
      <c r="RQ535" s="450"/>
      <c r="RR535" s="456"/>
      <c r="RS535" s="454" t="s">
        <v>110</v>
      </c>
      <c r="RT535" s="525" t="s">
        <v>1354</v>
      </c>
      <c r="RU535" s="455"/>
      <c r="RV535" s="523">
        <f>IF(RU535="Kopman",2,1)</f>
        <v>1</v>
      </c>
      <c r="RW535" s="492">
        <f>VLOOKUP(RT535,$A$563:$F$2022,6,FALSE)</f>
        <v>38</v>
      </c>
      <c r="RX535" s="454" t="s">
        <v>61</v>
      </c>
      <c r="RY535" s="450">
        <f>RW535*1.5*RV535</f>
        <v>57</v>
      </c>
      <c r="RZ535" s="450"/>
      <c r="SA535" s="486"/>
      <c r="SB535" s="454" t="s">
        <v>110</v>
      </c>
      <c r="SC535" s="525" t="s">
        <v>1354</v>
      </c>
      <c r="SD535" s="455"/>
      <c r="SE535" s="523">
        <f>IF(SD535="Kopman",2,1)</f>
        <v>1</v>
      </c>
      <c r="SF535" s="492">
        <f>VLOOKUP(SC535,$A$563:$F$2022,6,FALSE)</f>
        <v>38</v>
      </c>
      <c r="SG535" s="454" t="s">
        <v>61</v>
      </c>
      <c r="SH535" s="450">
        <f>SF535*1.5*SE535</f>
        <v>57</v>
      </c>
      <c r="SI535" s="450"/>
      <c r="SJ535" s="486"/>
      <c r="SK535" s="454" t="s">
        <v>110</v>
      </c>
      <c r="SL535" s="525" t="s">
        <v>2317</v>
      </c>
      <c r="SM535" s="455"/>
      <c r="SN535" s="523">
        <f>IF(SM535="Kopman",2,1)</f>
        <v>1</v>
      </c>
      <c r="SO535" s="492">
        <f>VLOOKUP(SL535,$A$563:$F$2022,6,FALSE)</f>
        <v>0</v>
      </c>
      <c r="SP535" s="454" t="s">
        <v>61</v>
      </c>
      <c r="SQ535" s="450">
        <f>SO535*1.5*SN535</f>
        <v>0</v>
      </c>
      <c r="SR535" s="450"/>
      <c r="SS535" s="486"/>
      <c r="ST535" s="454" t="s">
        <v>110</v>
      </c>
      <c r="SU535" s="525" t="s">
        <v>657</v>
      </c>
      <c r="SV535" s="455"/>
      <c r="SW535" s="523">
        <f>IF(SV535="Kopman",2,1)</f>
        <v>1</v>
      </c>
      <c r="SX535" s="492">
        <f>VLOOKUP(SU535,$A$563:$F$2022,6,FALSE)</f>
        <v>0</v>
      </c>
      <c r="SY535" s="454" t="s">
        <v>61</v>
      </c>
      <c r="SZ535" s="450">
        <f>SX535*1.5*SW535</f>
        <v>0</v>
      </c>
      <c r="TA535" s="450"/>
      <c r="TB535" s="486"/>
      <c r="TC535" s="454" t="s">
        <v>110</v>
      </c>
      <c r="TD535" s="525" t="s">
        <v>1354</v>
      </c>
      <c r="TE535" s="455"/>
      <c r="TF535" s="523">
        <f>IF(TE535="Kopman",2,1)</f>
        <v>1</v>
      </c>
      <c r="TG535" s="492">
        <f>VLOOKUP(TD535,$A$563:$F$2022,6,FALSE)</f>
        <v>38</v>
      </c>
      <c r="TH535" s="454" t="s">
        <v>61</v>
      </c>
      <c r="TI535" s="450">
        <f>TG535*1.5</f>
        <v>57</v>
      </c>
      <c r="TJ535" s="455"/>
      <c r="TK535" s="486"/>
      <c r="TL535" s="454" t="s">
        <v>110</v>
      </c>
      <c r="TM535" s="525" t="s">
        <v>1105</v>
      </c>
      <c r="TN535" s="455"/>
      <c r="TO535" s="523">
        <f>IF(TN535="Kopman",2,1)</f>
        <v>1</v>
      </c>
      <c r="TP535" s="492">
        <f>VLOOKUP(TM535,$A$563:$F$2022,6,FALSE)</f>
        <v>0</v>
      </c>
      <c r="TQ535" s="454" t="s">
        <v>61</v>
      </c>
      <c r="TR535" s="450">
        <f>TP535*1.5*TO535</f>
        <v>0</v>
      </c>
      <c r="TS535" s="450"/>
      <c r="TT535" s="486"/>
      <c r="TU535" s="454" t="s">
        <v>110</v>
      </c>
      <c r="TV535" s="506" t="s">
        <v>186</v>
      </c>
      <c r="TW535" s="455"/>
      <c r="TX535" s="523">
        <f>IF(TW535="Kopman",2,1)</f>
        <v>1</v>
      </c>
      <c r="TY535" s="492" t="e">
        <f>VLOOKUP(TV535,$A$563:$F$2022,6,FALSE)</f>
        <v>#N/A</v>
      </c>
      <c r="TZ535" s="454" t="s">
        <v>61</v>
      </c>
      <c r="UA535" s="450" t="e">
        <f>TY535*1.5*TX535</f>
        <v>#N/A</v>
      </c>
      <c r="UB535" s="450"/>
      <c r="UC535" s="486"/>
      <c r="UD535" s="454" t="s">
        <v>110</v>
      </c>
      <c r="UE535" s="525" t="s">
        <v>2319</v>
      </c>
      <c r="UF535" s="455"/>
      <c r="UG535" s="523">
        <f>IF(UF535="Kopman",2,1)</f>
        <v>1</v>
      </c>
      <c r="UH535" s="492">
        <f>VLOOKUP(UE535,$A$563:$F$2022,6,FALSE)</f>
        <v>49</v>
      </c>
      <c r="UI535" s="454" t="s">
        <v>61</v>
      </c>
      <c r="UJ535" s="450">
        <f>UH535*1.5*UG535</f>
        <v>73.5</v>
      </c>
      <c r="UK535" s="450"/>
      <c r="UL535" s="486"/>
      <c r="UM535" s="454" t="s">
        <v>110</v>
      </c>
      <c r="UN535" s="506" t="s">
        <v>186</v>
      </c>
      <c r="UO535" s="455"/>
      <c r="UP535" s="523">
        <f>IF(UO535="Kopman",2,1)</f>
        <v>1</v>
      </c>
      <c r="UQ535" s="492" t="e">
        <f>VLOOKUP(UN535,$A$563:$F$2022,6,FALSE)</f>
        <v>#N/A</v>
      </c>
      <c r="UR535" s="454" t="s">
        <v>61</v>
      </c>
      <c r="US535" s="450" t="e">
        <f>UQ535*1.5*UP535</f>
        <v>#N/A</v>
      </c>
      <c r="UT535" s="450"/>
      <c r="UU535" s="486"/>
      <c r="UV535" s="454" t="s">
        <v>110</v>
      </c>
      <c r="UW535" s="525" t="s">
        <v>1354</v>
      </c>
      <c r="UX535" s="455"/>
      <c r="UY535" s="523">
        <f>IF(UX535="Kopman",2,1)</f>
        <v>1</v>
      </c>
      <c r="UZ535" s="492">
        <f>VLOOKUP(UW535,$A$563:$F$2022,6,FALSE)</f>
        <v>38</v>
      </c>
      <c r="VA535" s="454" t="s">
        <v>61</v>
      </c>
      <c r="VB535" s="450">
        <f>UZ535*1.5*UY535</f>
        <v>57</v>
      </c>
      <c r="VC535" s="450"/>
      <c r="VD535" s="486"/>
      <c r="VE535" s="454" t="s">
        <v>110</v>
      </c>
      <c r="VF535" s="506" t="s">
        <v>186</v>
      </c>
      <c r="VG535" s="455"/>
      <c r="VH535" s="523">
        <f>IF(VG535="Kopman",2,1)</f>
        <v>1</v>
      </c>
      <c r="VI535" s="492" t="e">
        <f>VLOOKUP(VF535,$A$563:$F$2022,6,FALSE)</f>
        <v>#N/A</v>
      </c>
      <c r="VJ535" s="454" t="s">
        <v>61</v>
      </c>
      <c r="VK535" s="450" t="e">
        <f>VI535*1.5*VH535</f>
        <v>#N/A</v>
      </c>
      <c r="VL535" s="450"/>
      <c r="VM535" s="486"/>
      <c r="VN535" s="454" t="s">
        <v>110</v>
      </c>
      <c r="VO535" s="525" t="s">
        <v>905</v>
      </c>
      <c r="VP535" s="455"/>
      <c r="VQ535" s="523">
        <f>IF(VP535="Kopman",2,1)</f>
        <v>1</v>
      </c>
      <c r="VR535" s="492">
        <f>VLOOKUP(VO535,$A$563:$F$2022,6,FALSE)</f>
        <v>0</v>
      </c>
      <c r="VS535" s="454" t="s">
        <v>61</v>
      </c>
      <c r="VT535" s="450">
        <f>VR535*1.5*VQ535</f>
        <v>0</v>
      </c>
      <c r="VU535" s="450"/>
      <c r="VV535" s="486"/>
      <c r="VW535" s="454" t="s">
        <v>110</v>
      </c>
      <c r="VX535" s="506" t="s">
        <v>186</v>
      </c>
      <c r="VY535" s="455"/>
      <c r="VZ535" s="455"/>
      <c r="WA535" s="492" t="e">
        <f>VLOOKUP(VX535,$A$563:$F$2022,6,FALSE)</f>
        <v>#N/A</v>
      </c>
      <c r="WB535" s="454" t="s">
        <v>61</v>
      </c>
      <c r="WC535" s="450" t="e">
        <f>WA535*1.5</f>
        <v>#N/A</v>
      </c>
      <c r="WD535" s="455"/>
      <c r="WE535" s="486"/>
      <c r="WF535" s="454" t="s">
        <v>110</v>
      </c>
      <c r="WG535" s="525" t="s">
        <v>1354</v>
      </c>
      <c r="WH535" s="455"/>
      <c r="WI535" s="523">
        <f>IF(WH535="Kopman",2,1)</f>
        <v>1</v>
      </c>
      <c r="WJ535" s="492">
        <f>VLOOKUP(WG535,$A$563:$F$2022,6,FALSE)</f>
        <v>38</v>
      </c>
      <c r="WK535" s="454" t="s">
        <v>61</v>
      </c>
      <c r="WL535" s="450">
        <f>WJ535*1.5</f>
        <v>57</v>
      </c>
      <c r="WM535" s="455"/>
      <c r="WN535" s="486"/>
      <c r="WO535" s="454" t="s">
        <v>110</v>
      </c>
      <c r="WP535" s="525" t="s">
        <v>1943</v>
      </c>
      <c r="WQ535" s="492"/>
      <c r="WR535" s="523">
        <f>IF(WQ535="Kopman",2,1)</f>
        <v>1</v>
      </c>
      <c r="WS535" s="492">
        <f>VLOOKUP(WP535,$A$563:$F$2022,6,FALSE)</f>
        <v>0</v>
      </c>
      <c r="WT535" s="454" t="s">
        <v>61</v>
      </c>
      <c r="WU535" s="450">
        <f>WS535*1.5*WR535</f>
        <v>0</v>
      </c>
      <c r="WV535" s="450"/>
      <c r="WW535" s="486"/>
      <c r="WX535" s="454" t="s">
        <v>110</v>
      </c>
      <c r="WY535" s="525" t="s">
        <v>702</v>
      </c>
      <c r="WZ535" s="455"/>
      <c r="XA535" s="523">
        <f>IF(WZ535="Kopman",2,1)</f>
        <v>1</v>
      </c>
      <c r="XB535" s="492">
        <f>VLOOKUP(WY535,$A$563:$F$2022,6,FALSE)</f>
        <v>0</v>
      </c>
      <c r="XC535" s="454" t="s">
        <v>61</v>
      </c>
      <c r="XD535" s="450">
        <f>XB535*1.5</f>
        <v>0</v>
      </c>
      <c r="XE535" s="455"/>
      <c r="XF535" s="486"/>
      <c r="XG535" s="454" t="s">
        <v>110</v>
      </c>
      <c r="XH535" s="506" t="s">
        <v>186</v>
      </c>
      <c r="XI535" s="455"/>
      <c r="XJ535" s="455"/>
      <c r="XK535" s="492" t="e">
        <f>VLOOKUP(XH535,$A$563:$F$2022,6,FALSE)</f>
        <v>#N/A</v>
      </c>
      <c r="XL535" s="454" t="s">
        <v>61</v>
      </c>
      <c r="XM535" s="450" t="e">
        <f>XK535*1.5</f>
        <v>#N/A</v>
      </c>
      <c r="XN535" s="455"/>
      <c r="XO535" s="486"/>
      <c r="XP535" s="454" t="s">
        <v>110</v>
      </c>
      <c r="XQ535" s="525" t="s">
        <v>1314</v>
      </c>
      <c r="XR535" s="455"/>
      <c r="XS535" s="523">
        <f>IF(XR535="Kopman",2,1)</f>
        <v>1</v>
      </c>
      <c r="XT535" s="492">
        <f>VLOOKUP(XQ535,$A$563:$F$2022,6,FALSE)</f>
        <v>5</v>
      </c>
      <c r="XU535" s="454" t="s">
        <v>61</v>
      </c>
      <c r="XV535" s="450">
        <f>XT535*1.5*XS535</f>
        <v>7.5</v>
      </c>
      <c r="XW535" s="450"/>
      <c r="XX535" s="486"/>
      <c r="XY535" s="454" t="s">
        <v>110</v>
      </c>
      <c r="XZ535" s="525" t="s">
        <v>1354</v>
      </c>
      <c r="YA535" s="455"/>
      <c r="YB535" s="523">
        <f>IF(YA535="Kopman",2,1)</f>
        <v>1</v>
      </c>
      <c r="YC535" s="492">
        <f>VLOOKUP(XZ535,$A$563:$F$2022,6,FALSE)</f>
        <v>38</v>
      </c>
      <c r="YD535" s="454" t="s">
        <v>61</v>
      </c>
      <c r="YE535" s="450">
        <f>YC535*1.5</f>
        <v>57</v>
      </c>
      <c r="YF535" s="455"/>
      <c r="YG535" s="486"/>
      <c r="YH535" s="454" t="s">
        <v>110</v>
      </c>
      <c r="YI535" s="525" t="s">
        <v>1444</v>
      </c>
      <c r="YJ535" s="455"/>
      <c r="YK535" s="523">
        <f>IF(YJ535="Kopman",2,1)</f>
        <v>1</v>
      </c>
      <c r="YL535" s="492">
        <f>VLOOKUP(YI535,$A$563:$F$2022,6,FALSE)</f>
        <v>0</v>
      </c>
      <c r="YM535" s="454" t="s">
        <v>61</v>
      </c>
      <c r="YN535" s="450">
        <f>YL535*1.5*YK535</f>
        <v>0</v>
      </c>
      <c r="YO535" s="450"/>
      <c r="YP535" s="486"/>
      <c r="YQ535" s="454" t="s">
        <v>110</v>
      </c>
      <c r="YR535" s="506" t="s">
        <v>186</v>
      </c>
      <c r="YS535" s="455"/>
      <c r="YT535" s="455"/>
      <c r="YU535" s="492" t="e">
        <f>VLOOKUP(YR535,$A$563:$F$2022,6,FALSE)</f>
        <v>#N/A</v>
      </c>
      <c r="YV535" s="454" t="s">
        <v>61</v>
      </c>
      <c r="YW535" s="450" t="e">
        <f>YU535*1.5</f>
        <v>#N/A</v>
      </c>
      <c r="YX535" s="455"/>
      <c r="YY535" s="486"/>
      <c r="YZ535" s="454" t="s">
        <v>110</v>
      </c>
      <c r="ZA535" s="506" t="s">
        <v>186</v>
      </c>
      <c r="ZB535" s="455"/>
      <c r="ZC535" s="455"/>
      <c r="ZD535" s="492" t="e">
        <f>VLOOKUP(ZA535,$A$563:$F$2022,6,FALSE)</f>
        <v>#N/A</v>
      </c>
      <c r="ZE535" s="454" t="s">
        <v>61</v>
      </c>
      <c r="ZF535" s="450" t="e">
        <f>ZD535*1.5</f>
        <v>#N/A</v>
      </c>
      <c r="ZG535" s="455"/>
      <c r="ZH535" s="486"/>
      <c r="ZI535" s="454" t="s">
        <v>110</v>
      </c>
      <c r="ZJ535" s="490" t="s">
        <v>2074</v>
      </c>
      <c r="ZK535" s="455"/>
      <c r="ZL535" s="455"/>
      <c r="ZM535" s="492">
        <f>VLOOKUP(ZJ535,$A$563:$F$2022,6,FALSE)</f>
        <v>4</v>
      </c>
      <c r="ZN535" s="454" t="s">
        <v>61</v>
      </c>
      <c r="ZO535" s="450">
        <f>ZM535*1.5</f>
        <v>6</v>
      </c>
      <c r="ZP535" s="455"/>
      <c r="ZQ535" s="486"/>
      <c r="ZR535" s="454" t="s">
        <v>110</v>
      </c>
      <c r="ZS535" s="506" t="s">
        <v>186</v>
      </c>
      <c r="ZT535" s="455"/>
      <c r="ZU535" s="523">
        <f>IF(ZT535="Kopman",2,1)</f>
        <v>1</v>
      </c>
      <c r="ZV535" s="492" t="e">
        <f>VLOOKUP(ZS535,$A$563:$F$2022,6,FALSE)</f>
        <v>#N/A</v>
      </c>
      <c r="ZW535" s="454" t="s">
        <v>61</v>
      </c>
      <c r="ZX535" s="450" t="e">
        <f>ZV535*1.5*ZU535</f>
        <v>#N/A</v>
      </c>
      <c r="ZY535" s="450"/>
      <c r="ZZ535" s="486"/>
      <c r="AAA535" s="454" t="s">
        <v>110</v>
      </c>
      <c r="AAB535" s="506" t="s">
        <v>186</v>
      </c>
      <c r="AAC535" s="455"/>
      <c r="AAD535" s="523">
        <f>IF(AAC535="Kopman",2,1)</f>
        <v>1</v>
      </c>
      <c r="AAE535" s="492" t="e">
        <f>VLOOKUP(AAB535,$A$563:$F$2022,6,FALSE)</f>
        <v>#N/A</v>
      </c>
      <c r="AAF535" s="454" t="s">
        <v>61</v>
      </c>
      <c r="AAG535" s="450" t="e">
        <f>AAE535*1.5*AAD535</f>
        <v>#N/A</v>
      </c>
      <c r="AAH535" s="450"/>
      <c r="AAI535" s="486"/>
      <c r="AAJ535" s="454" t="s">
        <v>110</v>
      </c>
      <c r="AAK535" s="506" t="s">
        <v>186</v>
      </c>
      <c r="AAL535" s="455"/>
      <c r="AAM535" s="523">
        <f>IF(AAL535="Kopman",2,1)</f>
        <v>1</v>
      </c>
      <c r="AAN535" s="492" t="e">
        <f>VLOOKUP(AAK535,$A$563:$F$2022,6,FALSE)</f>
        <v>#N/A</v>
      </c>
      <c r="AAO535" s="454" t="s">
        <v>61</v>
      </c>
      <c r="AAP535" s="450" t="e">
        <f>AAN535*1.5*AAM535</f>
        <v>#N/A</v>
      </c>
      <c r="AAQ535" s="450"/>
      <c r="AAR535" s="486"/>
      <c r="AAS535" s="454" t="s">
        <v>110</v>
      </c>
      <c r="AAT535" s="506" t="s">
        <v>186</v>
      </c>
      <c r="AAU535" s="455"/>
      <c r="AAV535" s="523">
        <f>IF(AAU535="Kopman",2,1)</f>
        <v>1</v>
      </c>
      <c r="AAW535" s="492" t="e">
        <f>VLOOKUP(AAT535,$A$563:$F$2022,6,FALSE)</f>
        <v>#N/A</v>
      </c>
      <c r="AAX535" s="454" t="s">
        <v>61</v>
      </c>
      <c r="AAY535" s="450" t="e">
        <f>AAW535*1.5*AAV535</f>
        <v>#N/A</v>
      </c>
      <c r="AAZ535" s="450"/>
      <c r="ABA535" s="486"/>
      <c r="ABB535" s="454" t="s">
        <v>110</v>
      </c>
      <c r="ABC535" s="506" t="s">
        <v>186</v>
      </c>
      <c r="ABD535" s="455"/>
      <c r="ABE535" s="523">
        <f>IF(ABD535="Kopman",2,1)</f>
        <v>1</v>
      </c>
      <c r="ABF535" s="492" t="e">
        <f>VLOOKUP(ABC535,$A$563:$F$2022,6,FALSE)</f>
        <v>#N/A</v>
      </c>
      <c r="ABG535" s="454" t="s">
        <v>61</v>
      </c>
      <c r="ABH535" s="450" t="e">
        <f>ABF535*1.5*ABE535</f>
        <v>#N/A</v>
      </c>
      <c r="ABI535" s="450"/>
      <c r="ABJ535" s="486"/>
      <c r="ABK535" s="454" t="s">
        <v>110</v>
      </c>
      <c r="ABL535" s="506" t="s">
        <v>186</v>
      </c>
      <c r="ABM535" s="455"/>
      <c r="ABN535" s="523">
        <f>IF(ABM535="Kopman",2,1)</f>
        <v>1</v>
      </c>
      <c r="ABO535" s="492" t="e">
        <f>VLOOKUP(ABL535,$A$563:$F$2022,6,FALSE)</f>
        <v>#N/A</v>
      </c>
      <c r="ABP535" s="454" t="s">
        <v>61</v>
      </c>
      <c r="ABQ535" s="450" t="e">
        <f>ABO535*1.5*ABN535</f>
        <v>#N/A</v>
      </c>
      <c r="ABR535" s="450"/>
      <c r="ABS535" s="486"/>
      <c r="ABT535" s="454" t="s">
        <v>110</v>
      </c>
      <c r="ABU535" s="506" t="s">
        <v>186</v>
      </c>
      <c r="ABV535" s="455"/>
      <c r="ABW535" s="523">
        <f>IF(ABV535="Kopman",2,1)</f>
        <v>1</v>
      </c>
      <c r="ABX535" s="492" t="e">
        <f>VLOOKUP(ABU535,$A$563:$F$2022,6,FALSE)</f>
        <v>#N/A</v>
      </c>
      <c r="ABY535" s="454" t="s">
        <v>61</v>
      </c>
      <c r="ABZ535" s="450" t="e">
        <f>ABX535*1.5*ABW535</f>
        <v>#N/A</v>
      </c>
      <c r="ACA535" s="450"/>
      <c r="ACB535" s="486"/>
      <c r="ACC535" s="454" t="s">
        <v>110</v>
      </c>
      <c r="ACD535" s="506" t="s">
        <v>186</v>
      </c>
      <c r="ACE535" s="455"/>
      <c r="ACF535" s="523">
        <f>IF(ACE535="Kopman",2,1)</f>
        <v>1</v>
      </c>
      <c r="ACG535" s="492" t="e">
        <f>VLOOKUP(ACD535,$A$563:$F$2022,6,FALSE)</f>
        <v>#N/A</v>
      </c>
      <c r="ACH535" s="454" t="s">
        <v>61</v>
      </c>
      <c r="ACI535" s="450" t="e">
        <f>ACG535*1.5*ACF535</f>
        <v>#N/A</v>
      </c>
      <c r="ACJ535" s="450"/>
      <c r="ACK535" s="486"/>
      <c r="ACL535" s="454" t="s">
        <v>110</v>
      </c>
      <c r="ACM535" s="506" t="s">
        <v>186</v>
      </c>
      <c r="ACN535" s="455"/>
      <c r="ACO535" s="523">
        <f>IF(ACN535="Kopman",2,1)</f>
        <v>1</v>
      </c>
      <c r="ACP535" s="492" t="e">
        <f>VLOOKUP(ACM535,$A$563:$F$2022,6,FALSE)</f>
        <v>#N/A</v>
      </c>
      <c r="ACQ535" s="454" t="s">
        <v>61</v>
      </c>
      <c r="ACR535" s="450" t="e">
        <f>ACP535*1.5*ACO535</f>
        <v>#N/A</v>
      </c>
      <c r="ACS535" s="450"/>
      <c r="ACT535" s="486"/>
      <c r="ACU535" s="454" t="s">
        <v>110</v>
      </c>
      <c r="ACV535" s="490" t="s">
        <v>740</v>
      </c>
      <c r="ACW535" s="455"/>
      <c r="ACX535" s="523">
        <f>IF(ACW535="Kopman",2,1)</f>
        <v>1</v>
      </c>
      <c r="ACY535" s="492">
        <f>VLOOKUP(ACV535,$A$563:$F$2022,6,FALSE)</f>
        <v>0</v>
      </c>
      <c r="ACZ535" s="454" t="s">
        <v>61</v>
      </c>
      <c r="ADA535" s="450">
        <f>ACY535*1.5*ACX535</f>
        <v>0</v>
      </c>
      <c r="ADB535" s="450"/>
      <c r="ADC535" s="486"/>
      <c r="ADD535" s="454" t="s">
        <v>110</v>
      </c>
      <c r="ADE535" s="525" t="s">
        <v>1354</v>
      </c>
      <c r="ADF535" s="455"/>
      <c r="ADG535" s="523">
        <f>IF(ADF535="Kopman",2,1)</f>
        <v>1</v>
      </c>
      <c r="ADH535" s="492">
        <f>VLOOKUP(ADE535,$A$563:$F$2022,6,FALSE)</f>
        <v>38</v>
      </c>
      <c r="ADI535" s="454" t="s">
        <v>61</v>
      </c>
      <c r="ADJ535" s="450">
        <f>ADH535*1.5</f>
        <v>57</v>
      </c>
      <c r="ADK535" s="455"/>
      <c r="ADL535" s="486"/>
      <c r="ADM535" s="454" t="s">
        <v>110</v>
      </c>
      <c r="ADN535" s="525" t="s">
        <v>1354</v>
      </c>
      <c r="ADO535" s="455"/>
      <c r="ADP535" s="523">
        <f>IF(ADO535="Kopman",2,1)</f>
        <v>1</v>
      </c>
      <c r="ADQ535" s="492">
        <f>VLOOKUP(ADN535,$A$563:$F$2022,6,FALSE)</f>
        <v>38</v>
      </c>
      <c r="ADR535" s="454" t="s">
        <v>61</v>
      </c>
      <c r="ADS535" s="450">
        <f>ADQ535*1.5*ADP535</f>
        <v>57</v>
      </c>
      <c r="ADT535" s="450"/>
      <c r="ADU535" s="486"/>
      <c r="ADV535" s="454" t="s">
        <v>110</v>
      </c>
      <c r="ADW535" s="525" t="s">
        <v>1354</v>
      </c>
      <c r="ADX535" s="455"/>
      <c r="ADY535" s="455"/>
      <c r="ADZ535" s="492">
        <f>VLOOKUP(ADW535,$A$563:$F$2022,6,FALSE)</f>
        <v>38</v>
      </c>
      <c r="AEA535" s="454" t="s">
        <v>61</v>
      </c>
      <c r="AEB535" s="450">
        <f>ADZ535*1.5</f>
        <v>57</v>
      </c>
      <c r="AEC535" s="455"/>
      <c r="AED535" s="486"/>
      <c r="AEE535" s="454" t="s">
        <v>110</v>
      </c>
      <c r="AEF535" s="525" t="s">
        <v>1917</v>
      </c>
      <c r="AEG535" s="455"/>
      <c r="AEH535" s="523">
        <f>IF(AEG535="Kopman",2,1)</f>
        <v>1</v>
      </c>
      <c r="AEI535" s="492">
        <f>VLOOKUP(AEF535,$A$563:$F$2022,6,FALSE)</f>
        <v>3</v>
      </c>
      <c r="AEJ535" s="454" t="s">
        <v>61</v>
      </c>
      <c r="AEK535" s="450">
        <f>AEI535*1.5</f>
        <v>4.5</v>
      </c>
      <c r="AEL535" s="455"/>
      <c r="AEM535" s="486"/>
      <c r="AEN535" s="454" t="s">
        <v>110</v>
      </c>
      <c r="AEO535" s="525" t="s">
        <v>1399</v>
      </c>
      <c r="AEP535" s="455"/>
      <c r="AEQ535" s="523">
        <f>IF(AEP535="Kopman",2,1)</f>
        <v>1</v>
      </c>
      <c r="AER535" s="492">
        <f>VLOOKUP(AEO535,$A$563:$F$2022,6,FALSE)</f>
        <v>0</v>
      </c>
      <c r="AES535" s="454" t="s">
        <v>61</v>
      </c>
      <c r="AET535" s="450">
        <f>AER535*1.5</f>
        <v>0</v>
      </c>
      <c r="AEU535" s="455"/>
      <c r="AEV535" s="486"/>
      <c r="AEW535" s="454" t="s">
        <v>110</v>
      </c>
      <c r="AEX535" s="525" t="s">
        <v>657</v>
      </c>
      <c r="AEY535" s="455"/>
      <c r="AEZ535" s="523">
        <f>IF(AEY535="Kopman",2,1)</f>
        <v>1</v>
      </c>
      <c r="AFA535" s="492">
        <f>VLOOKUP(AEX535,$A$563:$F$2022,6,FALSE)</f>
        <v>0</v>
      </c>
      <c r="AFB535" s="454" t="s">
        <v>61</v>
      </c>
      <c r="AFC535" s="450">
        <f>AFA535*1.5*AEZ535</f>
        <v>0</v>
      </c>
      <c r="AFD535" s="450"/>
      <c r="AFE535" s="486"/>
      <c r="AFF535" s="454" t="s">
        <v>110</v>
      </c>
      <c r="AFG535" s="525" t="s">
        <v>769</v>
      </c>
      <c r="AFH535" s="455"/>
      <c r="AFI535" s="523">
        <f>IF(AFH535="Kopman",2,1)</f>
        <v>1</v>
      </c>
      <c r="AFJ535" s="492">
        <f>VLOOKUP(AFG535,$A$563:$F$2022,6,FALSE)</f>
        <v>0</v>
      </c>
      <c r="AFK535" s="454" t="s">
        <v>61</v>
      </c>
      <c r="AFL535" s="450">
        <f>AFJ535*1.5*AFI535</f>
        <v>0</v>
      </c>
      <c r="AFM535" s="450"/>
      <c r="AFN535" s="486"/>
      <c r="AFO535" s="454" t="s">
        <v>110</v>
      </c>
      <c r="AFP535" s="525" t="s">
        <v>1354</v>
      </c>
      <c r="AFQ535" s="455"/>
      <c r="AFR535" s="523">
        <f>IF(AFQ535="Kopman",2,1)</f>
        <v>1</v>
      </c>
      <c r="AFS535" s="492">
        <f>VLOOKUP(AFP535,$A$563:$F$2022,6,FALSE)</f>
        <v>38</v>
      </c>
      <c r="AFT535" s="454" t="s">
        <v>61</v>
      </c>
      <c r="AFU535" s="450">
        <f>AFS535*1.5*AFR535</f>
        <v>57</v>
      </c>
      <c r="AFV535" s="450"/>
      <c r="AFW535" s="486"/>
      <c r="AFX535" s="454" t="s">
        <v>110</v>
      </c>
      <c r="AFY535" s="525" t="s">
        <v>1338</v>
      </c>
      <c r="AFZ535" s="455"/>
      <c r="AGA535" s="523">
        <f>IF(AFZ535="Kopman",2,1)</f>
        <v>1</v>
      </c>
      <c r="AGB535" s="492">
        <f>VLOOKUP(AFY535,$A$563:$F$2022,6,FALSE)</f>
        <v>0</v>
      </c>
      <c r="AGC535" s="454" t="s">
        <v>61</v>
      </c>
      <c r="AGD535" s="450">
        <f>AGB535*1.5*AGA535</f>
        <v>0</v>
      </c>
      <c r="AGE535" s="450"/>
      <c r="AGF535" s="486"/>
      <c r="AGG535" s="454" t="s">
        <v>110</v>
      </c>
      <c r="AGH535" s="525" t="s">
        <v>1354</v>
      </c>
      <c r="AGI535" s="455"/>
      <c r="AGJ535" s="523">
        <f>IF(AGI535="Kopman",2,1)</f>
        <v>1</v>
      </c>
      <c r="AGK535" s="492">
        <f>VLOOKUP(AGH535,$A$563:$F$2022,6,FALSE)</f>
        <v>38</v>
      </c>
      <c r="AGL535" s="454" t="s">
        <v>61</v>
      </c>
      <c r="AGM535" s="450">
        <f>AGK535*1.5*AGJ535</f>
        <v>57</v>
      </c>
      <c r="AGN535" s="450"/>
      <c r="AGO535" s="486"/>
      <c r="AGP535" s="454" t="s">
        <v>110</v>
      </c>
      <c r="AGQ535" s="525" t="s">
        <v>2317</v>
      </c>
      <c r="AGR535" s="455" t="s">
        <v>2268</v>
      </c>
      <c r="AGS535" s="523">
        <f>IF(AGR535="Kopman",2,1)</f>
        <v>2</v>
      </c>
      <c r="AGT535" s="492">
        <f>VLOOKUP(AGQ535,$A$563:$F$2022,6,FALSE)</f>
        <v>0</v>
      </c>
      <c r="AGU535" s="454" t="s">
        <v>61</v>
      </c>
      <c r="AGV535" s="450">
        <f>AGT535*1.5*AGS535</f>
        <v>0</v>
      </c>
      <c r="AGW535" s="450"/>
      <c r="AGX535" s="486"/>
      <c r="AGY535" s="454" t="s">
        <v>110</v>
      </c>
      <c r="AGZ535" s="525" t="s">
        <v>748</v>
      </c>
      <c r="AHA535" s="455"/>
      <c r="AHB535" s="523">
        <f>IF(AHA535="Kopman",2,1)</f>
        <v>1</v>
      </c>
      <c r="AHC535" s="492">
        <f>VLOOKUP(AGZ535,$A$563:$F$2022,6,FALSE)</f>
        <v>0</v>
      </c>
      <c r="AHD535" s="454" t="s">
        <v>61</v>
      </c>
      <c r="AHE535" s="450">
        <f>AHC535*1.5*AHB535</f>
        <v>0</v>
      </c>
      <c r="AHF535" s="450"/>
      <c r="AHG535" s="486"/>
      <c r="AHH535" s="495"/>
      <c r="AHI535" s="543"/>
      <c r="AHJ535" s="496"/>
      <c r="AHK535" s="533"/>
      <c r="AHL535" s="497"/>
      <c r="AHM535" s="495"/>
      <c r="AHN535" s="481"/>
      <c r="AHO535" s="481"/>
      <c r="AHP535" s="496"/>
      <c r="AHQ535" s="495"/>
      <c r="AHR535" s="512"/>
      <c r="AHS535" s="496"/>
      <c r="AHT535" s="533"/>
      <c r="AHU535" s="497"/>
      <c r="AHV535" s="495"/>
      <c r="AHW535" s="481"/>
      <c r="AHX535" s="481"/>
      <c r="AHY535" s="496"/>
      <c r="AHZ535" s="495"/>
      <c r="AIA535" s="512"/>
      <c r="AIB535" s="496"/>
      <c r="AIC535" s="533"/>
      <c r="AID535" s="497"/>
      <c r="AIE535" s="495"/>
      <c r="AIF535" s="481"/>
      <c r="AIG535" s="481"/>
      <c r="AIH535" s="496"/>
      <c r="AII535" s="263"/>
      <c r="AIJ535" s="432"/>
      <c r="AIK535" s="264"/>
      <c r="AIL535" s="264"/>
      <c r="AIM535" s="265"/>
      <c r="AIN535" s="263"/>
      <c r="AIO535" s="210"/>
      <c r="AIP535" s="264"/>
      <c r="AIQ535" s="264"/>
    </row>
    <row r="536" spans="1:927" s="16" customFormat="1" ht="15">
      <c r="A536" s="454" t="s">
        <v>111</v>
      </c>
      <c r="B536" s="490" t="s">
        <v>905</v>
      </c>
      <c r="C536" s="455"/>
      <c r="D536" s="492"/>
      <c r="E536" s="492">
        <f>VLOOKUP(B536,$A$563:$F$2022,6,FALSE)</f>
        <v>0</v>
      </c>
      <c r="F536" s="454" t="s">
        <v>63</v>
      </c>
      <c r="G536" s="450">
        <f>E536*1.4</f>
        <v>0</v>
      </c>
      <c r="H536" s="450"/>
      <c r="I536" s="456"/>
      <c r="J536" s="454" t="s">
        <v>111</v>
      </c>
      <c r="K536" s="525" t="s">
        <v>748</v>
      </c>
      <c r="L536" s="455"/>
      <c r="M536" s="492"/>
      <c r="N536" s="492">
        <f>VLOOKUP(K536,$A$563:$F$2022,6,FALSE)</f>
        <v>0</v>
      </c>
      <c r="O536" s="454" t="s">
        <v>63</v>
      </c>
      <c r="P536" s="450">
        <f>N536*1.4</f>
        <v>0</v>
      </c>
      <c r="Q536" s="450"/>
      <c r="R536" s="456"/>
      <c r="S536" s="454" t="s">
        <v>111</v>
      </c>
      <c r="T536" s="525" t="s">
        <v>1354</v>
      </c>
      <c r="U536" s="455"/>
      <c r="V536" s="492"/>
      <c r="W536" s="492">
        <f>VLOOKUP(T536,$A$563:$F$2022,6,FALSE)</f>
        <v>38</v>
      </c>
      <c r="X536" s="454" t="s">
        <v>63</v>
      </c>
      <c r="Y536" s="450">
        <f>W536*1.4</f>
        <v>53.199999999999996</v>
      </c>
      <c r="Z536" s="450"/>
      <c r="AA536" s="456"/>
      <c r="AB536" s="454" t="s">
        <v>111</v>
      </c>
      <c r="AC536" s="525" t="s">
        <v>1444</v>
      </c>
      <c r="AD536" s="455"/>
      <c r="AE536" s="492"/>
      <c r="AF536" s="492">
        <f>VLOOKUP(AC536,$A$563:$F$2022,6,FALSE)</f>
        <v>0</v>
      </c>
      <c r="AG536" s="454" t="s">
        <v>63</v>
      </c>
      <c r="AH536" s="450">
        <f>AF536*1.4</f>
        <v>0</v>
      </c>
      <c r="AI536" s="450"/>
      <c r="AJ536" s="456"/>
      <c r="AK536" s="454" t="s">
        <v>111</v>
      </c>
      <c r="AL536" s="490" t="s">
        <v>1444</v>
      </c>
      <c r="AM536" s="455"/>
      <c r="AN536" s="492"/>
      <c r="AO536" s="492">
        <f>VLOOKUP(AL536,$A$563:$F$2022,6,FALSE)</f>
        <v>0</v>
      </c>
      <c r="AP536" s="454" t="s">
        <v>63</v>
      </c>
      <c r="AQ536" s="450">
        <f>AO536*1.4</f>
        <v>0</v>
      </c>
      <c r="AR536" s="450"/>
      <c r="AS536" s="456"/>
      <c r="AT536" s="454" t="s">
        <v>111</v>
      </c>
      <c r="AU536" s="525" t="s">
        <v>1354</v>
      </c>
      <c r="AV536" s="455"/>
      <c r="AW536" s="492"/>
      <c r="AX536" s="492">
        <f>VLOOKUP(AU536,$A$563:$F$2022,6,FALSE)</f>
        <v>38</v>
      </c>
      <c r="AY536" s="454" t="s">
        <v>63</v>
      </c>
      <c r="AZ536" s="450">
        <f>AX536*1.4</f>
        <v>53.199999999999996</v>
      </c>
      <c r="BA536" s="450"/>
      <c r="BB536" s="456"/>
      <c r="BC536" s="454" t="s">
        <v>111</v>
      </c>
      <c r="BD536" s="525" t="s">
        <v>2319</v>
      </c>
      <c r="BE536" s="455"/>
      <c r="BF536" s="492"/>
      <c r="BG536" s="492">
        <f>VLOOKUP(BD536,$A$563:$F$2022,6,FALSE)</f>
        <v>49</v>
      </c>
      <c r="BH536" s="454" t="s">
        <v>63</v>
      </c>
      <c r="BI536" s="450">
        <f>BG536*1.4</f>
        <v>68.599999999999994</v>
      </c>
      <c r="BJ536" s="450"/>
      <c r="BK536" s="456"/>
      <c r="BL536" s="454" t="s">
        <v>111</v>
      </c>
      <c r="BM536" s="525" t="s">
        <v>748</v>
      </c>
      <c r="BN536" s="455"/>
      <c r="BO536" s="492"/>
      <c r="BP536" s="492">
        <f>VLOOKUP(BM536,$A$563:$F$2022,6,FALSE)</f>
        <v>0</v>
      </c>
      <c r="BQ536" s="454" t="s">
        <v>63</v>
      </c>
      <c r="BR536" s="450">
        <f>BP536*1.4</f>
        <v>0</v>
      </c>
      <c r="BS536" s="450"/>
      <c r="BT536" s="456"/>
      <c r="BU536" s="454" t="s">
        <v>111</v>
      </c>
      <c r="BV536" s="525" t="s">
        <v>1463</v>
      </c>
      <c r="BW536" s="455"/>
      <c r="BX536" s="492"/>
      <c r="BY536" s="492">
        <f>VLOOKUP(BV536,$A$563:$F$2022,6,FALSE)</f>
        <v>0</v>
      </c>
      <c r="BZ536" s="454" t="s">
        <v>63</v>
      </c>
      <c r="CA536" s="450">
        <f>BY536*1.4</f>
        <v>0</v>
      </c>
      <c r="CB536" s="450"/>
      <c r="CC536" s="456"/>
      <c r="CD536" s="454" t="s">
        <v>111</v>
      </c>
      <c r="CE536" s="525" t="s">
        <v>905</v>
      </c>
      <c r="CF536" s="455"/>
      <c r="CG536" s="492"/>
      <c r="CH536" s="492">
        <f>VLOOKUP(CE536,$A$563:$F$2022,6,FALSE)</f>
        <v>0</v>
      </c>
      <c r="CI536" s="454" t="s">
        <v>63</v>
      </c>
      <c r="CJ536" s="450">
        <f>CH536*1.4</f>
        <v>0</v>
      </c>
      <c r="CK536" s="450"/>
      <c r="CL536" s="456"/>
      <c r="CM536" s="454" t="s">
        <v>111</v>
      </c>
      <c r="CN536" s="525" t="s">
        <v>748</v>
      </c>
      <c r="CO536" s="455"/>
      <c r="CP536" s="492"/>
      <c r="CQ536" s="492">
        <f>VLOOKUP(CN536,$A$563:$F$2022,6,FALSE)</f>
        <v>0</v>
      </c>
      <c r="CR536" s="454" t="s">
        <v>63</v>
      </c>
      <c r="CS536" s="450">
        <f>CQ536*1.4</f>
        <v>0</v>
      </c>
      <c r="CT536" s="450"/>
      <c r="CU536" s="456"/>
      <c r="CV536" s="454" t="s">
        <v>111</v>
      </c>
      <c r="CW536" s="525" t="s">
        <v>2318</v>
      </c>
      <c r="CX536" s="455"/>
      <c r="CY536" s="492"/>
      <c r="CZ536" s="492">
        <f>VLOOKUP(CW536,$A$563:$F$2022,6,FALSE)</f>
        <v>0</v>
      </c>
      <c r="DA536" s="454" t="s">
        <v>63</v>
      </c>
      <c r="DB536" s="450">
        <f>CZ536*1.4</f>
        <v>0</v>
      </c>
      <c r="DC536" s="450"/>
      <c r="DD536" s="456"/>
      <c r="DE536" s="454" t="s">
        <v>111</v>
      </c>
      <c r="DF536" s="525" t="s">
        <v>702</v>
      </c>
      <c r="DG536" s="455"/>
      <c r="DH536" s="492"/>
      <c r="DI536" s="492">
        <f>VLOOKUP(DF536,$A$563:$F$2022,6,FALSE)</f>
        <v>0</v>
      </c>
      <c r="DJ536" s="454" t="s">
        <v>63</v>
      </c>
      <c r="DK536" s="450">
        <f>DI536*1.4</f>
        <v>0</v>
      </c>
      <c r="DL536" s="450"/>
      <c r="DM536" s="456"/>
      <c r="DN536" s="454" t="s">
        <v>111</v>
      </c>
      <c r="DO536" s="490" t="s">
        <v>657</v>
      </c>
      <c r="DP536" s="455"/>
      <c r="DQ536" s="492"/>
      <c r="DR536" s="492">
        <f>VLOOKUP(DO536,$A$563:$F$2022,6,FALSE)</f>
        <v>0</v>
      </c>
      <c r="DS536" s="454" t="s">
        <v>63</v>
      </c>
      <c r="DT536" s="450">
        <f>DR536*1.4</f>
        <v>0</v>
      </c>
      <c r="DU536" s="450"/>
      <c r="DV536" s="456"/>
      <c r="DW536" s="454" t="s">
        <v>111</v>
      </c>
      <c r="DX536" s="506" t="s">
        <v>186</v>
      </c>
      <c r="DY536" s="455"/>
      <c r="DZ536" s="492"/>
      <c r="EA536" s="492" t="e">
        <f>VLOOKUP(DX536,$A$563:$F$2022,6,FALSE)</f>
        <v>#N/A</v>
      </c>
      <c r="EB536" s="454" t="s">
        <v>63</v>
      </c>
      <c r="EC536" s="450" t="e">
        <f>EA536*1.4</f>
        <v>#N/A</v>
      </c>
      <c r="ED536" s="450"/>
      <c r="EE536" s="456"/>
      <c r="EF536" s="454" t="s">
        <v>111</v>
      </c>
      <c r="EG536" s="525" t="s">
        <v>1088</v>
      </c>
      <c r="EH536" s="455"/>
      <c r="EI536" s="492"/>
      <c r="EJ536" s="492">
        <f>VLOOKUP(EG536,$A$563:$F$2022,6,FALSE)</f>
        <v>0</v>
      </c>
      <c r="EK536" s="454" t="s">
        <v>63</v>
      </c>
      <c r="EL536" s="450">
        <f>EJ536*1.4</f>
        <v>0</v>
      </c>
      <c r="EM536" s="450"/>
      <c r="EN536" s="456"/>
      <c r="EO536" s="454" t="s">
        <v>111</v>
      </c>
      <c r="EP536" s="525" t="s">
        <v>905</v>
      </c>
      <c r="EQ536" s="455"/>
      <c r="ER536" s="492"/>
      <c r="ES536" s="492">
        <f>VLOOKUP(EP536,$A$563:$F$2022,6,FALSE)</f>
        <v>0</v>
      </c>
      <c r="ET536" s="454" t="s">
        <v>63</v>
      </c>
      <c r="EU536" s="450">
        <f>ES536*1.4</f>
        <v>0</v>
      </c>
      <c r="EV536" s="450"/>
      <c r="EW536" s="456"/>
      <c r="EX536" s="454" t="s">
        <v>111</v>
      </c>
      <c r="EY536" s="506" t="s">
        <v>186</v>
      </c>
      <c r="EZ536" s="455"/>
      <c r="FA536" s="492"/>
      <c r="FB536" s="492" t="e">
        <f>VLOOKUP(EY536,$A$563:$F$2022,6,FALSE)</f>
        <v>#N/A</v>
      </c>
      <c r="FC536" s="454" t="s">
        <v>63</v>
      </c>
      <c r="FD536" s="450" t="e">
        <f>FB536*1.4</f>
        <v>#N/A</v>
      </c>
      <c r="FE536" s="450"/>
      <c r="FF536" s="456"/>
      <c r="FG536" s="454" t="s">
        <v>111</v>
      </c>
      <c r="FH536" s="525" t="s">
        <v>525</v>
      </c>
      <c r="FI536" s="455"/>
      <c r="FJ536" s="492"/>
      <c r="FK536" s="492">
        <f>VLOOKUP(FH536,$A$563:$F$2022,6,FALSE)</f>
        <v>2</v>
      </c>
      <c r="FL536" s="454" t="s">
        <v>63</v>
      </c>
      <c r="FM536" s="450">
        <f>FK536*1.4</f>
        <v>2.8</v>
      </c>
      <c r="FN536" s="450"/>
      <c r="FO536" s="456"/>
      <c r="FP536" s="454" t="s">
        <v>111</v>
      </c>
      <c r="FQ536" s="490" t="s">
        <v>2319</v>
      </c>
      <c r="FR536" s="455"/>
      <c r="FS536" s="492"/>
      <c r="FT536" s="492">
        <f>VLOOKUP(FQ536,$A$563:$F$2022,6,FALSE)</f>
        <v>49</v>
      </c>
      <c r="FU536" s="454" t="s">
        <v>63</v>
      </c>
      <c r="FV536" s="450">
        <f>FT536*1.4</f>
        <v>68.599999999999994</v>
      </c>
      <c r="FW536" s="450"/>
      <c r="FX536" s="456"/>
      <c r="FY536" s="454" t="s">
        <v>111</v>
      </c>
      <c r="FZ536" s="490" t="s">
        <v>1943</v>
      </c>
      <c r="GA536" s="455"/>
      <c r="GB536" s="492"/>
      <c r="GC536" s="492">
        <f>VLOOKUP(FZ536,$A$563:$F$2022,6,FALSE)</f>
        <v>0</v>
      </c>
      <c r="GD536" s="454" t="s">
        <v>63</v>
      </c>
      <c r="GE536" s="450">
        <f>GC536*1.4</f>
        <v>0</v>
      </c>
      <c r="GF536" s="450"/>
      <c r="GG536" s="456"/>
      <c r="GH536" s="454" t="s">
        <v>111</v>
      </c>
      <c r="GI536" s="525" t="s">
        <v>1442</v>
      </c>
      <c r="GJ536" s="455"/>
      <c r="GK536" s="492"/>
      <c r="GL536" s="492">
        <f>VLOOKUP(GI536,$A$563:$F$2022,6,FALSE)</f>
        <v>0</v>
      </c>
      <c r="GM536" s="454" t="s">
        <v>63</v>
      </c>
      <c r="GN536" s="450">
        <f>GL536*1.4</f>
        <v>0</v>
      </c>
      <c r="GO536" s="450"/>
      <c r="GP536" s="456"/>
      <c r="GQ536" s="454" t="s">
        <v>111</v>
      </c>
      <c r="GR536" s="525" t="s">
        <v>725</v>
      </c>
      <c r="GS536" s="455"/>
      <c r="GT536" s="492"/>
      <c r="GU536" s="492">
        <f>VLOOKUP(GR536,$A$563:$F$2022,6,FALSE)</f>
        <v>0</v>
      </c>
      <c r="GV536" s="454" t="s">
        <v>63</v>
      </c>
      <c r="GW536" s="450">
        <f>GU536*1.4</f>
        <v>0</v>
      </c>
      <c r="GX536" s="450"/>
      <c r="GY536" s="456"/>
      <c r="GZ536" s="454" t="s">
        <v>111</v>
      </c>
      <c r="HA536" s="490" t="s">
        <v>2072</v>
      </c>
      <c r="HB536" s="455"/>
      <c r="HC536" s="492"/>
      <c r="HD536" s="492">
        <f>VLOOKUP(HA536,$A$563:$F$2022,6,FALSE)</f>
        <v>12</v>
      </c>
      <c r="HE536" s="454" t="s">
        <v>63</v>
      </c>
      <c r="HF536" s="450">
        <f>HD536*1.4</f>
        <v>16.799999999999997</v>
      </c>
      <c r="HG536" s="450"/>
      <c r="HH536" s="456"/>
      <c r="HI536" s="454" t="s">
        <v>111</v>
      </c>
      <c r="HJ536" s="525" t="s">
        <v>1314</v>
      </c>
      <c r="HK536" s="455"/>
      <c r="HL536" s="492"/>
      <c r="HM536" s="492">
        <f>VLOOKUP(HJ536,$A$563:$F$2022,6,FALSE)</f>
        <v>5</v>
      </c>
      <c r="HN536" s="454" t="s">
        <v>63</v>
      </c>
      <c r="HO536" s="450">
        <f>HM536*1.4</f>
        <v>7</v>
      </c>
      <c r="HP536" s="450"/>
      <c r="HQ536" s="456"/>
      <c r="HR536" s="454" t="s">
        <v>111</v>
      </c>
      <c r="HS536" s="490" t="s">
        <v>588</v>
      </c>
      <c r="HT536" s="455"/>
      <c r="HU536" s="492"/>
      <c r="HV536" s="492">
        <f>VLOOKUP(HS536,$A$563:$F$2022,6,FALSE)</f>
        <v>0</v>
      </c>
      <c r="HW536" s="454" t="s">
        <v>63</v>
      </c>
      <c r="HX536" s="450">
        <f>HV536*1.4</f>
        <v>0</v>
      </c>
      <c r="HY536" s="450"/>
      <c r="HZ536" s="456"/>
      <c r="IA536" s="454" t="s">
        <v>111</v>
      </c>
      <c r="IB536" s="525" t="s">
        <v>553</v>
      </c>
      <c r="IC536" s="455"/>
      <c r="ID536" s="492"/>
      <c r="IE536" s="492">
        <f>VLOOKUP(IB536,$A$563:$F$2022,6,FALSE)</f>
        <v>0</v>
      </c>
      <c r="IF536" s="454" t="s">
        <v>63</v>
      </c>
      <c r="IG536" s="450">
        <f>IE536*1.4</f>
        <v>0</v>
      </c>
      <c r="IH536" s="450"/>
      <c r="II536" s="456"/>
      <c r="IJ536" s="454" t="s">
        <v>111</v>
      </c>
      <c r="IK536" s="525" t="s">
        <v>905</v>
      </c>
      <c r="IL536" s="455"/>
      <c r="IM536" s="492"/>
      <c r="IN536" s="492">
        <f>VLOOKUP(IK536,$A$563:$F$2022,6,FALSE)</f>
        <v>0</v>
      </c>
      <c r="IO536" s="454" t="s">
        <v>63</v>
      </c>
      <c r="IP536" s="450">
        <f>IN536*1.4</f>
        <v>0</v>
      </c>
      <c r="IQ536" s="450"/>
      <c r="IR536" s="456"/>
      <c r="IS536" s="454" t="s">
        <v>111</v>
      </c>
      <c r="IT536" s="525" t="s">
        <v>1110</v>
      </c>
      <c r="IU536" s="455"/>
      <c r="IV536" s="492"/>
      <c r="IW536" s="492">
        <f>VLOOKUP(IT536,$A$563:$F$2022,6,FALSE)</f>
        <v>0</v>
      </c>
      <c r="IX536" s="454" t="s">
        <v>63</v>
      </c>
      <c r="IY536" s="450">
        <f>IW536*1.4</f>
        <v>0</v>
      </c>
      <c r="IZ536" s="450"/>
      <c r="JA536" s="456"/>
      <c r="JB536" s="454" t="s">
        <v>111</v>
      </c>
      <c r="JC536" s="525" t="s">
        <v>657</v>
      </c>
      <c r="JD536" s="455"/>
      <c r="JE536" s="492"/>
      <c r="JF536" s="492">
        <f>VLOOKUP(JC536,$A$563:$F$2022,6,FALSE)</f>
        <v>0</v>
      </c>
      <c r="JG536" s="454" t="s">
        <v>63</v>
      </c>
      <c r="JH536" s="450">
        <f>JF536*1.4</f>
        <v>0</v>
      </c>
      <c r="JI536" s="450"/>
      <c r="JJ536" s="456"/>
      <c r="JK536" s="454" t="s">
        <v>111</v>
      </c>
      <c r="JL536" s="525" t="s">
        <v>2321</v>
      </c>
      <c r="JM536" s="455"/>
      <c r="JN536" s="492"/>
      <c r="JO536" s="492">
        <f>VLOOKUP(JL536,$A$563:$F$2022,6,FALSE)</f>
        <v>0</v>
      </c>
      <c r="JP536" s="454" t="s">
        <v>63</v>
      </c>
      <c r="JQ536" s="450">
        <f>JO536*1.4</f>
        <v>0</v>
      </c>
      <c r="JR536" s="450"/>
      <c r="JS536" s="456"/>
      <c r="JT536" s="454" t="s">
        <v>111</v>
      </c>
      <c r="JU536" s="525" t="s">
        <v>657</v>
      </c>
      <c r="JV536" s="455"/>
      <c r="JW536" s="492"/>
      <c r="JX536" s="492">
        <f>VLOOKUP(JU536,$A$563:$F$2022,6,FALSE)</f>
        <v>0</v>
      </c>
      <c r="JY536" s="454" t="s">
        <v>63</v>
      </c>
      <c r="JZ536" s="450">
        <f>JX536*1.4</f>
        <v>0</v>
      </c>
      <c r="KA536" s="450"/>
      <c r="KB536" s="456"/>
      <c r="KC536" s="454" t="s">
        <v>111</v>
      </c>
      <c r="KD536" s="525" t="s">
        <v>725</v>
      </c>
      <c r="KE536" s="455"/>
      <c r="KF536" s="492"/>
      <c r="KG536" s="492">
        <f>VLOOKUP(KD536,$A$563:$F$2022,6,FALSE)</f>
        <v>0</v>
      </c>
      <c r="KH536" s="454" t="s">
        <v>63</v>
      </c>
      <c r="KI536" s="450">
        <f>KG536*1.4</f>
        <v>0</v>
      </c>
      <c r="KJ536" s="450"/>
      <c r="KK536" s="456"/>
      <c r="KL536" s="454" t="s">
        <v>111</v>
      </c>
      <c r="KM536" s="525" t="s">
        <v>749</v>
      </c>
      <c r="KN536" s="455"/>
      <c r="KO536" s="492"/>
      <c r="KP536" s="492">
        <f>VLOOKUP(KM536,$A$563:$F$2022,6,FALSE)</f>
        <v>0</v>
      </c>
      <c r="KQ536" s="454" t="s">
        <v>63</v>
      </c>
      <c r="KR536" s="450">
        <f>KP536*1.4</f>
        <v>0</v>
      </c>
      <c r="KS536" s="450"/>
      <c r="KT536" s="456"/>
      <c r="KU536" s="454" t="s">
        <v>111</v>
      </c>
      <c r="KV536" s="525" t="s">
        <v>594</v>
      </c>
      <c r="KW536" s="455"/>
      <c r="KX536" s="492"/>
      <c r="KY536" s="492">
        <f>VLOOKUP(KV536,$A$563:$F$2022,6,FALSE)</f>
        <v>11</v>
      </c>
      <c r="KZ536" s="454" t="s">
        <v>63</v>
      </c>
      <c r="LA536" s="450">
        <f>KY536*1.4</f>
        <v>15.399999999999999</v>
      </c>
      <c r="LB536" s="450"/>
      <c r="LC536" s="456"/>
      <c r="LD536" s="454" t="s">
        <v>111</v>
      </c>
      <c r="LE536" s="525" t="s">
        <v>617</v>
      </c>
      <c r="LF536" s="455"/>
      <c r="LG536" s="492"/>
      <c r="LH536" s="492">
        <f>VLOOKUP(LE536,$A$563:$F$2022,6,FALSE)</f>
        <v>0</v>
      </c>
      <c r="LI536" s="454" t="s">
        <v>63</v>
      </c>
      <c r="LJ536" s="450">
        <f>LH536*1.4</f>
        <v>0</v>
      </c>
      <c r="LK536" s="450"/>
      <c r="LL536" s="456"/>
      <c r="LM536" s="454" t="s">
        <v>111</v>
      </c>
      <c r="LN536" s="525" t="s">
        <v>702</v>
      </c>
      <c r="LO536" s="455"/>
      <c r="LP536" s="492"/>
      <c r="LQ536" s="492">
        <f>VLOOKUP(LN536,$A$563:$F$2022,6,FALSE)</f>
        <v>0</v>
      </c>
      <c r="LR536" s="454" t="s">
        <v>63</v>
      </c>
      <c r="LS536" s="450">
        <f>LQ536*1.4</f>
        <v>0</v>
      </c>
      <c r="LT536" s="450"/>
      <c r="LU536" s="456"/>
      <c r="LV536" s="454" t="s">
        <v>111</v>
      </c>
      <c r="LW536" s="525" t="s">
        <v>525</v>
      </c>
      <c r="LX536" s="455"/>
      <c r="LY536" s="492"/>
      <c r="LZ536" s="492">
        <f>VLOOKUP(LW536,$A$563:$F$2022,6,FALSE)</f>
        <v>2</v>
      </c>
      <c r="MA536" s="454" t="s">
        <v>63</v>
      </c>
      <c r="MB536" s="450">
        <f>LZ536*1.4</f>
        <v>2.8</v>
      </c>
      <c r="MC536" s="450"/>
      <c r="MD536" s="456"/>
      <c r="ME536" s="454" t="s">
        <v>111</v>
      </c>
      <c r="MF536" s="527" t="s">
        <v>905</v>
      </c>
      <c r="MG536" s="455"/>
      <c r="MH536" s="492"/>
      <c r="MI536" s="492">
        <f>VLOOKUP(MF536,$A$563:$F$2022,6,FALSE)</f>
        <v>0</v>
      </c>
      <c r="MJ536" s="454" t="s">
        <v>63</v>
      </c>
      <c r="MK536" s="450">
        <f>MI536*1.4</f>
        <v>0</v>
      </c>
      <c r="ML536" s="450"/>
      <c r="MM536" s="456"/>
      <c r="MN536" s="454" t="s">
        <v>111</v>
      </c>
      <c r="MO536" s="525" t="s">
        <v>1390</v>
      </c>
      <c r="MP536" s="455"/>
      <c r="MQ536" s="492"/>
      <c r="MR536" s="492">
        <f>VLOOKUP(MO536,$A$563:$F$2022,6,FALSE)</f>
        <v>15</v>
      </c>
      <c r="MS536" s="454" t="s">
        <v>63</v>
      </c>
      <c r="MT536" s="450">
        <f>MR536*1.4</f>
        <v>21</v>
      </c>
      <c r="MU536" s="450"/>
      <c r="MV536" s="456"/>
      <c r="MW536" s="454" t="s">
        <v>111</v>
      </c>
      <c r="MX536" s="525" t="s">
        <v>2319</v>
      </c>
      <c r="MY536" s="455"/>
      <c r="MZ536" s="492"/>
      <c r="NA536" s="492">
        <f>VLOOKUP(MX536,$A$563:$F$2022,6,FALSE)</f>
        <v>49</v>
      </c>
      <c r="NB536" s="454" t="s">
        <v>63</v>
      </c>
      <c r="NC536" s="450">
        <f>NA536*1.4</f>
        <v>68.599999999999994</v>
      </c>
      <c r="ND536" s="450"/>
      <c r="NE536" s="456"/>
      <c r="NF536" s="454" t="s">
        <v>111</v>
      </c>
      <c r="NG536" s="525" t="s">
        <v>1314</v>
      </c>
      <c r="NH536" s="455"/>
      <c r="NI536" s="492"/>
      <c r="NJ536" s="492">
        <f>VLOOKUP(NG536,$A$563:$F$2022,6,FALSE)</f>
        <v>5</v>
      </c>
      <c r="NK536" s="454" t="s">
        <v>63</v>
      </c>
      <c r="NL536" s="450">
        <f>NJ536*1.4</f>
        <v>7</v>
      </c>
      <c r="NM536" s="450"/>
      <c r="NN536" s="456"/>
      <c r="NO536" s="454" t="s">
        <v>111</v>
      </c>
      <c r="NP536" s="525" t="s">
        <v>617</v>
      </c>
      <c r="NQ536" s="455"/>
      <c r="NR536" s="492"/>
      <c r="NS536" s="492">
        <f>VLOOKUP(NP536,$A$563:$F$2022,6,FALSE)</f>
        <v>0</v>
      </c>
      <c r="NT536" s="454" t="s">
        <v>63</v>
      </c>
      <c r="NU536" s="450">
        <f>NS536*1.4</f>
        <v>0</v>
      </c>
      <c r="NV536" s="450"/>
      <c r="NW536" s="456"/>
      <c r="NX536" s="454" t="s">
        <v>111</v>
      </c>
      <c r="NY536" s="490" t="s">
        <v>1636</v>
      </c>
      <c r="NZ536" s="455"/>
      <c r="OA536" s="455"/>
      <c r="OB536" s="492">
        <f>VLOOKUP(NY536,$A$563:$F$2022,6,FALSE)</f>
        <v>0</v>
      </c>
      <c r="OC536" s="454" t="s">
        <v>63</v>
      </c>
      <c r="OD536" s="450">
        <f>OB536*1.4</f>
        <v>0</v>
      </c>
      <c r="OE536" s="450"/>
      <c r="OF536" s="456"/>
      <c r="OG536" s="454" t="s">
        <v>111</v>
      </c>
      <c r="OH536" s="525" t="s">
        <v>553</v>
      </c>
      <c r="OI536" s="455"/>
      <c r="OJ536" s="492"/>
      <c r="OK536" s="492">
        <f>VLOOKUP(OH536,$A$563:$F$2022,6,FALSE)</f>
        <v>0</v>
      </c>
      <c r="OL536" s="454" t="s">
        <v>63</v>
      </c>
      <c r="OM536" s="450">
        <f>OK536*1.4</f>
        <v>0</v>
      </c>
      <c r="ON536" s="450"/>
      <c r="OO536" s="456"/>
      <c r="OP536" s="454" t="s">
        <v>111</v>
      </c>
      <c r="OQ536" s="490" t="s">
        <v>1444</v>
      </c>
      <c r="OR536" s="455"/>
      <c r="OS536" s="492"/>
      <c r="OT536" s="492">
        <f>VLOOKUP(OQ536,$A$563:$F$2022,6,FALSE)</f>
        <v>0</v>
      </c>
      <c r="OU536" s="454" t="s">
        <v>63</v>
      </c>
      <c r="OV536" s="450">
        <f>OT536*1.4</f>
        <v>0</v>
      </c>
      <c r="OW536" s="450"/>
      <c r="OX536" s="456"/>
      <c r="OY536" s="454" t="s">
        <v>111</v>
      </c>
      <c r="OZ536" s="525" t="s">
        <v>905</v>
      </c>
      <c r="PA536" s="455"/>
      <c r="PB536" s="492"/>
      <c r="PC536" s="492">
        <f>VLOOKUP(OZ536,$A$563:$F$2022,6,FALSE)</f>
        <v>0</v>
      </c>
      <c r="PD536" s="454" t="s">
        <v>63</v>
      </c>
      <c r="PE536" s="450">
        <f>PC536*1.4</f>
        <v>0</v>
      </c>
      <c r="PF536" s="450"/>
      <c r="PG536" s="456"/>
      <c r="PH536" s="454" t="s">
        <v>111</v>
      </c>
      <c r="PI536" s="525" t="s">
        <v>702</v>
      </c>
      <c r="PJ536" s="455"/>
      <c r="PK536" s="492"/>
      <c r="PL536" s="492">
        <f>VLOOKUP(PI536,$A$563:$F$2022,6,FALSE)</f>
        <v>0</v>
      </c>
      <c r="PM536" s="454" t="s">
        <v>63</v>
      </c>
      <c r="PN536" s="450">
        <f>PL536*1.4</f>
        <v>0</v>
      </c>
      <c r="PO536" s="450"/>
      <c r="PP536" s="456"/>
      <c r="PQ536" s="454" t="s">
        <v>111</v>
      </c>
      <c r="PR536" s="490" t="s">
        <v>1418</v>
      </c>
      <c r="PS536" s="455"/>
      <c r="PT536" s="492"/>
      <c r="PU536" s="492">
        <f>VLOOKUP(PR536,$A$563:$F$2022,6,FALSE)</f>
        <v>0</v>
      </c>
      <c r="PV536" s="454" t="s">
        <v>63</v>
      </c>
      <c r="PW536" s="450">
        <f>PU536*1.4</f>
        <v>0</v>
      </c>
      <c r="PX536" s="450"/>
      <c r="PY536" s="456"/>
      <c r="PZ536" s="454" t="s">
        <v>111</v>
      </c>
      <c r="QA536" s="525" t="s">
        <v>905</v>
      </c>
      <c r="QB536" s="455"/>
      <c r="QC536" s="492"/>
      <c r="QD536" s="492">
        <f>VLOOKUP(QA536,$A$563:$F$2022,6,FALSE)</f>
        <v>0</v>
      </c>
      <c r="QE536" s="454" t="s">
        <v>63</v>
      </c>
      <c r="QF536" s="450">
        <f>QD536*1.4</f>
        <v>0</v>
      </c>
      <c r="QG536" s="450"/>
      <c r="QH536" s="456"/>
      <c r="QI536" s="454" t="s">
        <v>111</v>
      </c>
      <c r="QJ536" s="490" t="s">
        <v>1399</v>
      </c>
      <c r="QK536" s="455"/>
      <c r="QL536" s="492"/>
      <c r="QM536" s="492">
        <f>VLOOKUP(QJ536,$A$563:$F$2022,6,FALSE)</f>
        <v>0</v>
      </c>
      <c r="QN536" s="454" t="s">
        <v>63</v>
      </c>
      <c r="QO536" s="450">
        <f>QM536*1.4</f>
        <v>0</v>
      </c>
      <c r="QP536" s="450"/>
      <c r="QQ536" s="456"/>
      <c r="QR536" s="454" t="s">
        <v>111</v>
      </c>
      <c r="QS536" s="525" t="s">
        <v>523</v>
      </c>
      <c r="QT536" s="455"/>
      <c r="QU536" s="492"/>
      <c r="QV536" s="492">
        <f>VLOOKUP(QS536,$A$563:$F$2022,6,FALSE)</f>
        <v>0</v>
      </c>
      <c r="QW536" s="454" t="s">
        <v>63</v>
      </c>
      <c r="QX536" s="450">
        <f>QV536*1.4</f>
        <v>0</v>
      </c>
      <c r="QY536" s="450"/>
      <c r="QZ536" s="456"/>
      <c r="RA536" s="454" t="s">
        <v>111</v>
      </c>
      <c r="RB536" s="490" t="s">
        <v>702</v>
      </c>
      <c r="RC536" s="455"/>
      <c r="RD536" s="492"/>
      <c r="RE536" s="492">
        <f>VLOOKUP(RB536,$A$563:$F$2022,6,FALSE)</f>
        <v>0</v>
      </c>
      <c r="RF536" s="454" t="s">
        <v>63</v>
      </c>
      <c r="RG536" s="450">
        <f>RE536*1.4</f>
        <v>0</v>
      </c>
      <c r="RH536" s="450"/>
      <c r="RI536" s="456"/>
      <c r="RJ536" s="454" t="s">
        <v>111</v>
      </c>
      <c r="RK536" s="506" t="s">
        <v>186</v>
      </c>
      <c r="RL536" s="455"/>
      <c r="RM536" s="455"/>
      <c r="RN536" s="492" t="e">
        <f>VLOOKUP(RK536,$A$563:$F$2022,6,FALSE)</f>
        <v>#N/A</v>
      </c>
      <c r="RO536" s="454" t="s">
        <v>63</v>
      </c>
      <c r="RP536" s="450" t="e">
        <f>RN536*1.4</f>
        <v>#N/A</v>
      </c>
      <c r="RQ536" s="450"/>
      <c r="RR536" s="456"/>
      <c r="RS536" s="454" t="s">
        <v>111</v>
      </c>
      <c r="RT536" s="525" t="s">
        <v>731</v>
      </c>
      <c r="RU536" s="455"/>
      <c r="RV536" s="492"/>
      <c r="RW536" s="492">
        <f>VLOOKUP(RT536,$A$563:$F$2022,6,FALSE)</f>
        <v>7</v>
      </c>
      <c r="RX536" s="454" t="s">
        <v>63</v>
      </c>
      <c r="RY536" s="450">
        <f>RW536*1.4</f>
        <v>9.7999999999999989</v>
      </c>
      <c r="RZ536" s="450"/>
      <c r="SA536" s="486"/>
      <c r="SB536" s="454" t="s">
        <v>111</v>
      </c>
      <c r="SC536" s="525" t="s">
        <v>594</v>
      </c>
      <c r="SD536" s="455"/>
      <c r="SE536" s="492"/>
      <c r="SF536" s="492">
        <f>VLOOKUP(SC536,$A$563:$F$2022,6,FALSE)</f>
        <v>11</v>
      </c>
      <c r="SG536" s="454" t="s">
        <v>63</v>
      </c>
      <c r="SH536" s="450">
        <f>SF536*1.4</f>
        <v>15.399999999999999</v>
      </c>
      <c r="SI536" s="450"/>
      <c r="SJ536" s="486"/>
      <c r="SK536" s="454" t="s">
        <v>111</v>
      </c>
      <c r="SL536" s="525" t="s">
        <v>553</v>
      </c>
      <c r="SM536" s="455"/>
      <c r="SN536" s="492"/>
      <c r="SO536" s="492">
        <f>VLOOKUP(SL536,$A$563:$F$2022,6,FALSE)</f>
        <v>0</v>
      </c>
      <c r="SP536" s="454" t="s">
        <v>63</v>
      </c>
      <c r="SQ536" s="450">
        <f>SO536*1.4</f>
        <v>0</v>
      </c>
      <c r="SR536" s="450"/>
      <c r="SS536" s="486"/>
      <c r="ST536" s="454" t="s">
        <v>111</v>
      </c>
      <c r="SU536" s="525" t="s">
        <v>1917</v>
      </c>
      <c r="SV536" s="455"/>
      <c r="SW536" s="492"/>
      <c r="SX536" s="492">
        <f>VLOOKUP(SU536,$A$563:$F$2022,6,FALSE)</f>
        <v>3</v>
      </c>
      <c r="SY536" s="454" t="s">
        <v>63</v>
      </c>
      <c r="SZ536" s="450">
        <f>SX536*1.4</f>
        <v>4.1999999999999993</v>
      </c>
      <c r="TA536" s="450"/>
      <c r="TB536" s="486"/>
      <c r="TC536" s="454" t="s">
        <v>111</v>
      </c>
      <c r="TD536" s="525" t="s">
        <v>702</v>
      </c>
      <c r="TE536" s="455"/>
      <c r="TF536" s="492"/>
      <c r="TG536" s="492">
        <f>VLOOKUP(TD536,$A$563:$F$2022,6,FALSE)</f>
        <v>0</v>
      </c>
      <c r="TH536" s="454" t="s">
        <v>63</v>
      </c>
      <c r="TI536" s="450">
        <f>TG536*1.4</f>
        <v>0</v>
      </c>
      <c r="TJ536" s="455"/>
      <c r="TK536" s="486"/>
      <c r="TL536" s="454" t="s">
        <v>111</v>
      </c>
      <c r="TM536" s="525" t="s">
        <v>657</v>
      </c>
      <c r="TN536" s="455"/>
      <c r="TO536" s="492"/>
      <c r="TP536" s="492">
        <f>VLOOKUP(TM536,$A$563:$F$2022,6,FALSE)</f>
        <v>0</v>
      </c>
      <c r="TQ536" s="454" t="s">
        <v>63</v>
      </c>
      <c r="TR536" s="450">
        <f>TP536*1.4</f>
        <v>0</v>
      </c>
      <c r="TS536" s="450"/>
      <c r="TT536" s="486"/>
      <c r="TU536" s="454" t="s">
        <v>111</v>
      </c>
      <c r="TV536" s="506" t="s">
        <v>186</v>
      </c>
      <c r="TW536" s="455"/>
      <c r="TX536" s="492"/>
      <c r="TY536" s="492" t="e">
        <f>VLOOKUP(TV536,$A$563:$F$2022,6,FALSE)</f>
        <v>#N/A</v>
      </c>
      <c r="TZ536" s="454" t="s">
        <v>63</v>
      </c>
      <c r="UA536" s="450" t="e">
        <f>TY536*1.4</f>
        <v>#N/A</v>
      </c>
      <c r="UB536" s="450"/>
      <c r="UC536" s="486"/>
      <c r="UD536" s="454" t="s">
        <v>111</v>
      </c>
      <c r="UE536" s="525" t="s">
        <v>964</v>
      </c>
      <c r="UF536" s="455"/>
      <c r="UG536" s="492"/>
      <c r="UH536" s="492">
        <f>VLOOKUP(UE536,$A$563:$F$2022,6,FALSE)</f>
        <v>0</v>
      </c>
      <c r="UI536" s="454" t="s">
        <v>63</v>
      </c>
      <c r="UJ536" s="450">
        <f>UH536*1.4</f>
        <v>0</v>
      </c>
      <c r="UK536" s="450"/>
      <c r="UL536" s="486"/>
      <c r="UM536" s="454" t="s">
        <v>111</v>
      </c>
      <c r="UN536" s="506" t="s">
        <v>186</v>
      </c>
      <c r="UO536" s="455"/>
      <c r="UP536" s="492"/>
      <c r="UQ536" s="492" t="e">
        <f>VLOOKUP(UN536,$A$563:$F$2022,6,FALSE)</f>
        <v>#N/A</v>
      </c>
      <c r="UR536" s="454" t="s">
        <v>63</v>
      </c>
      <c r="US536" s="450" t="e">
        <f>UQ536*1.4</f>
        <v>#N/A</v>
      </c>
      <c r="UT536" s="450"/>
      <c r="UU536" s="486"/>
      <c r="UV536" s="454" t="s">
        <v>111</v>
      </c>
      <c r="UW536" s="525" t="s">
        <v>905</v>
      </c>
      <c r="UX536" s="455"/>
      <c r="UY536" s="492"/>
      <c r="UZ536" s="492">
        <f>VLOOKUP(UW536,$A$563:$F$2022,6,FALSE)</f>
        <v>0</v>
      </c>
      <c r="VA536" s="454" t="s">
        <v>63</v>
      </c>
      <c r="VB536" s="450">
        <f>UZ536*1.4</f>
        <v>0</v>
      </c>
      <c r="VC536" s="450"/>
      <c r="VD536" s="486"/>
      <c r="VE536" s="454" t="s">
        <v>111</v>
      </c>
      <c r="VF536" s="506" t="s">
        <v>186</v>
      </c>
      <c r="VG536" s="455"/>
      <c r="VH536" s="492"/>
      <c r="VI536" s="492" t="e">
        <f>VLOOKUP(VF536,$A$563:$F$2022,6,FALSE)</f>
        <v>#N/A</v>
      </c>
      <c r="VJ536" s="454" t="s">
        <v>63</v>
      </c>
      <c r="VK536" s="450" t="e">
        <f>VI536*1.4</f>
        <v>#N/A</v>
      </c>
      <c r="VL536" s="450"/>
      <c r="VM536" s="486"/>
      <c r="VN536" s="454" t="s">
        <v>111</v>
      </c>
      <c r="VO536" s="525" t="s">
        <v>1354</v>
      </c>
      <c r="VP536" s="455"/>
      <c r="VQ536" s="492"/>
      <c r="VR536" s="492">
        <f>VLOOKUP(VO536,$A$563:$F$2022,6,FALSE)</f>
        <v>38</v>
      </c>
      <c r="VS536" s="454" t="s">
        <v>63</v>
      </c>
      <c r="VT536" s="450">
        <f>VR536*1.4</f>
        <v>53.199999999999996</v>
      </c>
      <c r="VU536" s="450"/>
      <c r="VV536" s="486"/>
      <c r="VW536" s="454" t="s">
        <v>111</v>
      </c>
      <c r="VX536" s="506" t="s">
        <v>186</v>
      </c>
      <c r="VY536" s="455"/>
      <c r="VZ536" s="455"/>
      <c r="WA536" s="492" t="e">
        <f>VLOOKUP(VX536,$A$563:$F$2022,6,FALSE)</f>
        <v>#N/A</v>
      </c>
      <c r="WB536" s="454" t="s">
        <v>63</v>
      </c>
      <c r="WC536" s="450" t="e">
        <f>WA536*1.4</f>
        <v>#N/A</v>
      </c>
      <c r="WD536" s="455"/>
      <c r="WE536" s="486"/>
      <c r="WF536" s="454" t="s">
        <v>111</v>
      </c>
      <c r="WG536" s="525" t="s">
        <v>2319</v>
      </c>
      <c r="WH536" s="455"/>
      <c r="WI536" s="492"/>
      <c r="WJ536" s="492">
        <f>VLOOKUP(WG536,$A$563:$F$2022,6,FALSE)</f>
        <v>49</v>
      </c>
      <c r="WK536" s="454" t="s">
        <v>63</v>
      </c>
      <c r="WL536" s="450">
        <f>WJ536*1.4</f>
        <v>68.599999999999994</v>
      </c>
      <c r="WM536" s="455"/>
      <c r="WN536" s="486"/>
      <c r="WO536" s="454" t="s">
        <v>111</v>
      </c>
      <c r="WP536" s="525" t="s">
        <v>1354</v>
      </c>
      <c r="WQ536" s="492"/>
      <c r="WR536" s="492"/>
      <c r="WS536" s="492">
        <f>VLOOKUP(WP536,$A$563:$F$2022,6,FALSE)</f>
        <v>38</v>
      </c>
      <c r="WT536" s="454" t="s">
        <v>63</v>
      </c>
      <c r="WU536" s="450">
        <f>WS536*1.4</f>
        <v>53.199999999999996</v>
      </c>
      <c r="WV536" s="450"/>
      <c r="WW536" s="486"/>
      <c r="WX536" s="454" t="s">
        <v>111</v>
      </c>
      <c r="WY536" s="525" t="s">
        <v>725</v>
      </c>
      <c r="WZ536" s="455"/>
      <c r="XA536" s="492"/>
      <c r="XB536" s="492">
        <f>VLOOKUP(WY536,$A$563:$F$2022,6,FALSE)</f>
        <v>0</v>
      </c>
      <c r="XC536" s="454" t="s">
        <v>63</v>
      </c>
      <c r="XD536" s="450">
        <f>XB536*1.4</f>
        <v>0</v>
      </c>
      <c r="XE536" s="455"/>
      <c r="XF536" s="486"/>
      <c r="XG536" s="454" t="s">
        <v>111</v>
      </c>
      <c r="XH536" s="506" t="s">
        <v>186</v>
      </c>
      <c r="XI536" s="455"/>
      <c r="XJ536" s="455"/>
      <c r="XK536" s="492" t="e">
        <f>VLOOKUP(XH536,$A$563:$F$2022,6,FALSE)</f>
        <v>#N/A</v>
      </c>
      <c r="XL536" s="454" t="s">
        <v>63</v>
      </c>
      <c r="XM536" s="450" t="e">
        <f>XK536*1.4</f>
        <v>#N/A</v>
      </c>
      <c r="XN536" s="455"/>
      <c r="XO536" s="486"/>
      <c r="XP536" s="454" t="s">
        <v>111</v>
      </c>
      <c r="XQ536" s="525" t="s">
        <v>1105</v>
      </c>
      <c r="XR536" s="455"/>
      <c r="XS536" s="492"/>
      <c r="XT536" s="492">
        <f>VLOOKUP(XQ536,$A$563:$F$2022,6,FALSE)</f>
        <v>0</v>
      </c>
      <c r="XU536" s="454" t="s">
        <v>63</v>
      </c>
      <c r="XV536" s="450">
        <f>XT536*1.4</f>
        <v>0</v>
      </c>
      <c r="XW536" s="450"/>
      <c r="XX536" s="486"/>
      <c r="XY536" s="454" t="s">
        <v>111</v>
      </c>
      <c r="XZ536" s="525" t="s">
        <v>955</v>
      </c>
      <c r="YA536" s="455"/>
      <c r="YB536" s="492"/>
      <c r="YC536" s="492">
        <f>VLOOKUP(XZ536,$A$563:$F$2022,6,FALSE)</f>
        <v>0</v>
      </c>
      <c r="YD536" s="454" t="s">
        <v>63</v>
      </c>
      <c r="YE536" s="450">
        <f>YC536*1.4</f>
        <v>0</v>
      </c>
      <c r="YF536" s="455"/>
      <c r="YG536" s="486"/>
      <c r="YH536" s="454" t="s">
        <v>111</v>
      </c>
      <c r="YI536" s="525" t="s">
        <v>523</v>
      </c>
      <c r="YJ536" s="455"/>
      <c r="YK536" s="492"/>
      <c r="YL536" s="492">
        <f>VLOOKUP(YI536,$A$563:$F$2022,6,FALSE)</f>
        <v>0</v>
      </c>
      <c r="YM536" s="454" t="s">
        <v>63</v>
      </c>
      <c r="YN536" s="450">
        <f>YL536*1.4</f>
        <v>0</v>
      </c>
      <c r="YO536" s="450"/>
      <c r="YP536" s="486"/>
      <c r="YQ536" s="454" t="s">
        <v>111</v>
      </c>
      <c r="YR536" s="506" t="s">
        <v>186</v>
      </c>
      <c r="YS536" s="455"/>
      <c r="YT536" s="455"/>
      <c r="YU536" s="492" t="e">
        <f>VLOOKUP(YR536,$A$563:$F$2022,6,FALSE)</f>
        <v>#N/A</v>
      </c>
      <c r="YV536" s="454" t="s">
        <v>63</v>
      </c>
      <c r="YW536" s="450" t="e">
        <f>YU536*1.4</f>
        <v>#N/A</v>
      </c>
      <c r="YX536" s="455"/>
      <c r="YY536" s="486"/>
      <c r="YZ536" s="454" t="s">
        <v>111</v>
      </c>
      <c r="ZA536" s="506" t="s">
        <v>186</v>
      </c>
      <c r="ZB536" s="455"/>
      <c r="ZC536" s="455"/>
      <c r="ZD536" s="492" t="e">
        <f>VLOOKUP(ZA536,$A$563:$F$2022,6,FALSE)</f>
        <v>#N/A</v>
      </c>
      <c r="ZE536" s="454" t="s">
        <v>63</v>
      </c>
      <c r="ZF536" s="450" t="e">
        <f>ZD536*1.4</f>
        <v>#N/A</v>
      </c>
      <c r="ZG536" s="455"/>
      <c r="ZH536" s="486"/>
      <c r="ZI536" s="454" t="s">
        <v>111</v>
      </c>
      <c r="ZJ536" s="490" t="s">
        <v>725</v>
      </c>
      <c r="ZK536" s="455"/>
      <c r="ZL536" s="455"/>
      <c r="ZM536" s="492">
        <f>VLOOKUP(ZJ536,$A$563:$F$2022,6,FALSE)</f>
        <v>0</v>
      </c>
      <c r="ZN536" s="454" t="s">
        <v>63</v>
      </c>
      <c r="ZO536" s="450">
        <f>ZM536*1.4</f>
        <v>0</v>
      </c>
      <c r="ZP536" s="455"/>
      <c r="ZQ536" s="486"/>
      <c r="ZR536" s="454" t="s">
        <v>111</v>
      </c>
      <c r="ZS536" s="506" t="s">
        <v>186</v>
      </c>
      <c r="ZT536" s="455"/>
      <c r="ZU536" s="492"/>
      <c r="ZV536" s="492" t="e">
        <f>VLOOKUP(ZS536,$A$563:$F$2022,6,FALSE)</f>
        <v>#N/A</v>
      </c>
      <c r="ZW536" s="454" t="s">
        <v>63</v>
      </c>
      <c r="ZX536" s="450" t="e">
        <f>ZV536*1.4</f>
        <v>#N/A</v>
      </c>
      <c r="ZY536" s="450"/>
      <c r="ZZ536" s="486"/>
      <c r="AAA536" s="454" t="s">
        <v>111</v>
      </c>
      <c r="AAB536" s="506" t="s">
        <v>186</v>
      </c>
      <c r="AAC536" s="455"/>
      <c r="AAD536" s="492"/>
      <c r="AAE536" s="492" t="e">
        <f>VLOOKUP(AAB536,$A$563:$F$2022,6,FALSE)</f>
        <v>#N/A</v>
      </c>
      <c r="AAF536" s="454" t="s">
        <v>63</v>
      </c>
      <c r="AAG536" s="450" t="e">
        <f>AAE536*1.4</f>
        <v>#N/A</v>
      </c>
      <c r="AAH536" s="450"/>
      <c r="AAI536" s="486"/>
      <c r="AAJ536" s="454" t="s">
        <v>111</v>
      </c>
      <c r="AAK536" s="506" t="s">
        <v>186</v>
      </c>
      <c r="AAL536" s="455"/>
      <c r="AAM536" s="492"/>
      <c r="AAN536" s="492" t="e">
        <f>VLOOKUP(AAK536,$A$563:$F$2022,6,FALSE)</f>
        <v>#N/A</v>
      </c>
      <c r="AAO536" s="454" t="s">
        <v>63</v>
      </c>
      <c r="AAP536" s="450" t="e">
        <f>AAN536*1.4</f>
        <v>#N/A</v>
      </c>
      <c r="AAQ536" s="450"/>
      <c r="AAR536" s="486"/>
      <c r="AAS536" s="454" t="s">
        <v>111</v>
      </c>
      <c r="AAT536" s="506" t="s">
        <v>186</v>
      </c>
      <c r="AAU536" s="455"/>
      <c r="AAV536" s="492"/>
      <c r="AAW536" s="492" t="e">
        <f>VLOOKUP(AAT536,$A$563:$F$2022,6,FALSE)</f>
        <v>#N/A</v>
      </c>
      <c r="AAX536" s="454" t="s">
        <v>63</v>
      </c>
      <c r="AAY536" s="450" t="e">
        <f>AAW536*1.4</f>
        <v>#N/A</v>
      </c>
      <c r="AAZ536" s="450"/>
      <c r="ABA536" s="486"/>
      <c r="ABB536" s="454" t="s">
        <v>111</v>
      </c>
      <c r="ABC536" s="506" t="s">
        <v>186</v>
      </c>
      <c r="ABD536" s="455"/>
      <c r="ABE536" s="492"/>
      <c r="ABF536" s="492" t="e">
        <f>VLOOKUP(ABC536,$A$563:$F$2022,6,FALSE)</f>
        <v>#N/A</v>
      </c>
      <c r="ABG536" s="454" t="s">
        <v>63</v>
      </c>
      <c r="ABH536" s="450" t="e">
        <f>ABF536*1.4</f>
        <v>#N/A</v>
      </c>
      <c r="ABI536" s="450"/>
      <c r="ABJ536" s="486"/>
      <c r="ABK536" s="454" t="s">
        <v>111</v>
      </c>
      <c r="ABL536" s="506" t="s">
        <v>186</v>
      </c>
      <c r="ABM536" s="455"/>
      <c r="ABN536" s="492"/>
      <c r="ABO536" s="492" t="e">
        <f>VLOOKUP(ABL536,$A$563:$F$2022,6,FALSE)</f>
        <v>#N/A</v>
      </c>
      <c r="ABP536" s="454" t="s">
        <v>63</v>
      </c>
      <c r="ABQ536" s="450" t="e">
        <f>ABO536*1.4</f>
        <v>#N/A</v>
      </c>
      <c r="ABR536" s="450"/>
      <c r="ABS536" s="486"/>
      <c r="ABT536" s="454" t="s">
        <v>111</v>
      </c>
      <c r="ABU536" s="506" t="s">
        <v>186</v>
      </c>
      <c r="ABV536" s="455"/>
      <c r="ABW536" s="492"/>
      <c r="ABX536" s="492" t="e">
        <f>VLOOKUP(ABU536,$A$563:$F$2022,6,FALSE)</f>
        <v>#N/A</v>
      </c>
      <c r="ABY536" s="454" t="s">
        <v>63</v>
      </c>
      <c r="ABZ536" s="450" t="e">
        <f>ABX536*1.4</f>
        <v>#N/A</v>
      </c>
      <c r="ACA536" s="450"/>
      <c r="ACB536" s="486"/>
      <c r="ACC536" s="454" t="s">
        <v>111</v>
      </c>
      <c r="ACD536" s="506" t="s">
        <v>186</v>
      </c>
      <c r="ACE536" s="455"/>
      <c r="ACF536" s="492"/>
      <c r="ACG536" s="492" t="e">
        <f>VLOOKUP(ACD536,$A$563:$F$2022,6,FALSE)</f>
        <v>#N/A</v>
      </c>
      <c r="ACH536" s="454" t="s">
        <v>63</v>
      </c>
      <c r="ACI536" s="450" t="e">
        <f>ACG536*1.4</f>
        <v>#N/A</v>
      </c>
      <c r="ACJ536" s="450"/>
      <c r="ACK536" s="486"/>
      <c r="ACL536" s="454" t="s">
        <v>111</v>
      </c>
      <c r="ACM536" s="506" t="s">
        <v>186</v>
      </c>
      <c r="ACN536" s="455"/>
      <c r="ACO536" s="492"/>
      <c r="ACP536" s="492" t="e">
        <f>VLOOKUP(ACM536,$A$563:$F$2022,6,FALSE)</f>
        <v>#N/A</v>
      </c>
      <c r="ACQ536" s="454" t="s">
        <v>63</v>
      </c>
      <c r="ACR536" s="450" t="e">
        <f>ACP536*1.4</f>
        <v>#N/A</v>
      </c>
      <c r="ACS536" s="450"/>
      <c r="ACT536" s="486"/>
      <c r="ACU536" s="454" t="s">
        <v>111</v>
      </c>
      <c r="ACV536" s="490" t="s">
        <v>588</v>
      </c>
      <c r="ACW536" s="455"/>
      <c r="ACX536" s="492"/>
      <c r="ACY536" s="492">
        <f>VLOOKUP(ACV536,$A$563:$F$2022,6,FALSE)</f>
        <v>0</v>
      </c>
      <c r="ACZ536" s="454" t="s">
        <v>63</v>
      </c>
      <c r="ADA536" s="450">
        <f>ACY536*1.4</f>
        <v>0</v>
      </c>
      <c r="ADB536" s="450"/>
      <c r="ADC536" s="486"/>
      <c r="ADD536" s="454" t="s">
        <v>111</v>
      </c>
      <c r="ADE536" s="525" t="s">
        <v>553</v>
      </c>
      <c r="ADF536" s="455"/>
      <c r="ADG536" s="492"/>
      <c r="ADH536" s="492">
        <f>VLOOKUP(ADE536,$A$563:$F$2022,6,FALSE)</f>
        <v>0</v>
      </c>
      <c r="ADI536" s="454" t="s">
        <v>63</v>
      </c>
      <c r="ADJ536" s="450">
        <f>ADH536*1.4</f>
        <v>0</v>
      </c>
      <c r="ADK536" s="455"/>
      <c r="ADL536" s="486"/>
      <c r="ADM536" s="454" t="s">
        <v>111</v>
      </c>
      <c r="ADN536" s="525" t="s">
        <v>1917</v>
      </c>
      <c r="ADO536" s="455"/>
      <c r="ADP536" s="492"/>
      <c r="ADQ536" s="492">
        <f>VLOOKUP(ADN536,$A$563:$F$2022,6,FALSE)</f>
        <v>3</v>
      </c>
      <c r="ADR536" s="454" t="s">
        <v>63</v>
      </c>
      <c r="ADS536" s="450">
        <f>ADQ536*1.4</f>
        <v>4.1999999999999993</v>
      </c>
      <c r="ADT536" s="450"/>
      <c r="ADU536" s="486"/>
      <c r="ADV536" s="454" t="s">
        <v>111</v>
      </c>
      <c r="ADW536" s="525" t="s">
        <v>670</v>
      </c>
      <c r="ADX536" s="455"/>
      <c r="ADY536" s="455"/>
      <c r="ADZ536" s="492">
        <f>VLOOKUP(ADW536,$A$563:$F$2022,6,FALSE)</f>
        <v>0</v>
      </c>
      <c r="AEA536" s="454" t="s">
        <v>63</v>
      </c>
      <c r="AEB536" s="450">
        <f>ADZ536*1.4</f>
        <v>0</v>
      </c>
      <c r="AEC536" s="455"/>
      <c r="AED536" s="486"/>
      <c r="AEE536" s="454" t="s">
        <v>111</v>
      </c>
      <c r="AEF536" s="525" t="s">
        <v>769</v>
      </c>
      <c r="AEG536" s="455"/>
      <c r="AEH536" s="492"/>
      <c r="AEI536" s="492">
        <f>VLOOKUP(AEF536,$A$563:$F$2022,6,FALSE)</f>
        <v>0</v>
      </c>
      <c r="AEJ536" s="454" t="s">
        <v>63</v>
      </c>
      <c r="AEK536" s="450">
        <f>AEI536*1.4</f>
        <v>0</v>
      </c>
      <c r="AEL536" s="455"/>
      <c r="AEM536" s="486"/>
      <c r="AEN536" s="454" t="s">
        <v>111</v>
      </c>
      <c r="AEO536" s="525" t="s">
        <v>1334</v>
      </c>
      <c r="AEP536" s="455"/>
      <c r="AEQ536" s="492"/>
      <c r="AER536" s="492">
        <f>VLOOKUP(AEO536,$A$563:$F$2022,6,FALSE)</f>
        <v>0</v>
      </c>
      <c r="AES536" s="454" t="s">
        <v>63</v>
      </c>
      <c r="AET536" s="450">
        <f>AER536*1.4</f>
        <v>0</v>
      </c>
      <c r="AEU536" s="455"/>
      <c r="AEV536" s="486"/>
      <c r="AEW536" s="454" t="s">
        <v>111</v>
      </c>
      <c r="AEX536" s="525" t="s">
        <v>1399</v>
      </c>
      <c r="AEY536" s="455"/>
      <c r="AEZ536" s="492"/>
      <c r="AFA536" s="492">
        <f>VLOOKUP(AEX536,$A$563:$F$2022,6,FALSE)</f>
        <v>0</v>
      </c>
      <c r="AFB536" s="454" t="s">
        <v>63</v>
      </c>
      <c r="AFC536" s="450">
        <f>AFA536*1.4</f>
        <v>0</v>
      </c>
      <c r="AFD536" s="450"/>
      <c r="AFE536" s="486"/>
      <c r="AFF536" s="454" t="s">
        <v>111</v>
      </c>
      <c r="AFG536" s="525" t="s">
        <v>1463</v>
      </c>
      <c r="AFH536" s="455"/>
      <c r="AFI536" s="492"/>
      <c r="AFJ536" s="492">
        <f>VLOOKUP(AFG536,$A$563:$F$2022,6,FALSE)</f>
        <v>0</v>
      </c>
      <c r="AFK536" s="454" t="s">
        <v>63</v>
      </c>
      <c r="AFL536" s="450">
        <f>AFJ536*1.4</f>
        <v>0</v>
      </c>
      <c r="AFM536" s="450"/>
      <c r="AFN536" s="486"/>
      <c r="AFO536" s="454" t="s">
        <v>111</v>
      </c>
      <c r="AFP536" s="525" t="s">
        <v>702</v>
      </c>
      <c r="AFQ536" s="455"/>
      <c r="AFR536" s="492"/>
      <c r="AFS536" s="492">
        <f>VLOOKUP(AFP536,$A$563:$F$2022,6,FALSE)</f>
        <v>0</v>
      </c>
      <c r="AFT536" s="454" t="s">
        <v>63</v>
      </c>
      <c r="AFU536" s="450">
        <f>AFS536*1.4</f>
        <v>0</v>
      </c>
      <c r="AFV536" s="450"/>
      <c r="AFW536" s="486"/>
      <c r="AFX536" s="454" t="s">
        <v>111</v>
      </c>
      <c r="AFY536" s="525" t="s">
        <v>525</v>
      </c>
      <c r="AFZ536" s="455"/>
      <c r="AGA536" s="492"/>
      <c r="AGB536" s="492">
        <f>VLOOKUP(AFY536,$A$563:$F$2022,6,FALSE)</f>
        <v>2</v>
      </c>
      <c r="AGC536" s="454" t="s">
        <v>63</v>
      </c>
      <c r="AGD536" s="450">
        <f>AGB536*1.4</f>
        <v>2.8</v>
      </c>
      <c r="AGE536" s="450"/>
      <c r="AGF536" s="486"/>
      <c r="AGG536" s="454" t="s">
        <v>111</v>
      </c>
      <c r="AGH536" s="525" t="s">
        <v>746</v>
      </c>
      <c r="AGI536" s="455"/>
      <c r="AGJ536" s="492"/>
      <c r="AGK536" s="492">
        <f>VLOOKUP(AGH536,$A$563:$F$2022,6,FALSE)</f>
        <v>0</v>
      </c>
      <c r="AGL536" s="454" t="s">
        <v>63</v>
      </c>
      <c r="AGM536" s="450">
        <f>AGK536*1.4</f>
        <v>0</v>
      </c>
      <c r="AGN536" s="450"/>
      <c r="AGO536" s="486"/>
      <c r="AGP536" s="454" t="s">
        <v>111</v>
      </c>
      <c r="AGQ536" s="525" t="s">
        <v>1354</v>
      </c>
      <c r="AGR536" s="455"/>
      <c r="AGS536" s="492"/>
      <c r="AGT536" s="492">
        <f>VLOOKUP(AGQ536,$A$563:$F$2022,6,FALSE)</f>
        <v>38</v>
      </c>
      <c r="AGU536" s="454" t="s">
        <v>63</v>
      </c>
      <c r="AGV536" s="450">
        <f>AGT536*1.4</f>
        <v>53.199999999999996</v>
      </c>
      <c r="AGW536" s="450"/>
      <c r="AGX536" s="486"/>
      <c r="AGY536" s="454" t="s">
        <v>111</v>
      </c>
      <c r="AGZ536" s="525" t="s">
        <v>933</v>
      </c>
      <c r="AHA536" s="455"/>
      <c r="AHB536" s="492"/>
      <c r="AHC536" s="492">
        <f>VLOOKUP(AGZ536,$A$563:$F$2022,6,FALSE)</f>
        <v>0</v>
      </c>
      <c r="AHD536" s="454" t="s">
        <v>63</v>
      </c>
      <c r="AHE536" s="450">
        <f>AHC536*1.4</f>
        <v>0</v>
      </c>
      <c r="AHF536" s="450"/>
      <c r="AHG536" s="486"/>
      <c r="AHH536" s="495"/>
      <c r="AHI536" s="543"/>
      <c r="AHJ536" s="496"/>
      <c r="AHK536" s="497"/>
      <c r="AHL536" s="497"/>
      <c r="AHM536" s="495"/>
      <c r="AHN536" s="481"/>
      <c r="AHO536" s="481"/>
      <c r="AHP536" s="496"/>
      <c r="AHQ536" s="495"/>
      <c r="AHR536" s="512"/>
      <c r="AHS536" s="496"/>
      <c r="AHT536" s="497"/>
      <c r="AHU536" s="497"/>
      <c r="AHV536" s="495"/>
      <c r="AHW536" s="481"/>
      <c r="AHX536" s="481"/>
      <c r="AHY536" s="496"/>
      <c r="AHZ536" s="495"/>
      <c r="AIA536" s="512"/>
      <c r="AIB536" s="496"/>
      <c r="AIC536" s="497"/>
      <c r="AID536" s="497"/>
      <c r="AIE536" s="495"/>
      <c r="AIF536" s="481"/>
      <c r="AIG536" s="481"/>
      <c r="AIH536" s="496"/>
      <c r="AII536" s="263"/>
      <c r="AIJ536" s="432"/>
      <c r="AIK536" s="264"/>
      <c r="AIL536" s="264"/>
      <c r="AIM536" s="265"/>
      <c r="AIN536" s="263"/>
      <c r="AIO536" s="210"/>
      <c r="AIP536" s="264"/>
      <c r="AIQ536" s="264"/>
    </row>
    <row r="537" spans="1:927" s="16" customFormat="1" ht="15">
      <c r="A537" s="454" t="s">
        <v>112</v>
      </c>
      <c r="B537" s="490" t="s">
        <v>2319</v>
      </c>
      <c r="C537" s="455"/>
      <c r="D537" s="492"/>
      <c r="E537" s="492">
        <f>VLOOKUP(B537,$A$563:$F$2022,6,FALSE)</f>
        <v>49</v>
      </c>
      <c r="F537" s="454" t="s">
        <v>65</v>
      </c>
      <c r="G537" s="450">
        <f>E537*1.3</f>
        <v>63.7</v>
      </c>
      <c r="H537" s="450"/>
      <c r="I537" s="456"/>
      <c r="J537" s="454" t="s">
        <v>112</v>
      </c>
      <c r="K537" s="525" t="s">
        <v>1354</v>
      </c>
      <c r="L537" s="455"/>
      <c r="M537" s="492"/>
      <c r="N537" s="492">
        <f>VLOOKUP(K537,$A$563:$F$2022,6,FALSE)</f>
        <v>38</v>
      </c>
      <c r="O537" s="454" t="s">
        <v>65</v>
      </c>
      <c r="P537" s="450">
        <f>N537*1.3</f>
        <v>49.4</v>
      </c>
      <c r="Q537" s="450"/>
      <c r="R537" s="456"/>
      <c r="S537" s="454" t="s">
        <v>112</v>
      </c>
      <c r="T537" s="525" t="s">
        <v>2322</v>
      </c>
      <c r="U537" s="455"/>
      <c r="V537" s="492"/>
      <c r="W537" s="492">
        <f>VLOOKUP(T537,$A$563:$F$2022,6,FALSE)</f>
        <v>0</v>
      </c>
      <c r="X537" s="454" t="s">
        <v>65</v>
      </c>
      <c r="Y537" s="450">
        <f>W537*1.3</f>
        <v>0</v>
      </c>
      <c r="Z537" s="450"/>
      <c r="AA537" s="456"/>
      <c r="AB537" s="454" t="s">
        <v>112</v>
      </c>
      <c r="AC537" s="525" t="s">
        <v>2072</v>
      </c>
      <c r="AD537" s="455"/>
      <c r="AE537" s="492"/>
      <c r="AF537" s="492">
        <f>VLOOKUP(AC537,$A$563:$F$2022,6,FALSE)</f>
        <v>12</v>
      </c>
      <c r="AG537" s="454" t="s">
        <v>65</v>
      </c>
      <c r="AH537" s="450">
        <f>AF537*1.3</f>
        <v>15.600000000000001</v>
      </c>
      <c r="AI537" s="450"/>
      <c r="AJ537" s="456"/>
      <c r="AK537" s="454" t="s">
        <v>112</v>
      </c>
      <c r="AL537" s="490" t="s">
        <v>2074</v>
      </c>
      <c r="AM537" s="455"/>
      <c r="AN537" s="492"/>
      <c r="AO537" s="492">
        <f>VLOOKUP(AL537,$A$563:$F$2022,6,FALSE)</f>
        <v>4</v>
      </c>
      <c r="AP537" s="454" t="s">
        <v>65</v>
      </c>
      <c r="AQ537" s="450">
        <f>AO537*1.3</f>
        <v>5.2</v>
      </c>
      <c r="AR537" s="450"/>
      <c r="AS537" s="456"/>
      <c r="AT537" s="454" t="s">
        <v>112</v>
      </c>
      <c r="AU537" s="525" t="s">
        <v>702</v>
      </c>
      <c r="AV537" s="455"/>
      <c r="AW537" s="492"/>
      <c r="AX537" s="492">
        <f>VLOOKUP(AU537,$A$563:$F$2022,6,FALSE)</f>
        <v>0</v>
      </c>
      <c r="AY537" s="454" t="s">
        <v>65</v>
      </c>
      <c r="AZ537" s="450">
        <f>AX537*1.3</f>
        <v>0</v>
      </c>
      <c r="BA537" s="450"/>
      <c r="BB537" s="456"/>
      <c r="BC537" s="454" t="s">
        <v>112</v>
      </c>
      <c r="BD537" s="525" t="s">
        <v>725</v>
      </c>
      <c r="BE537" s="455"/>
      <c r="BF537" s="492"/>
      <c r="BG537" s="492">
        <f>VLOOKUP(BD537,$A$563:$F$2022,6,FALSE)</f>
        <v>0</v>
      </c>
      <c r="BH537" s="454" t="s">
        <v>65</v>
      </c>
      <c r="BI537" s="450">
        <f>BG537*1.3</f>
        <v>0</v>
      </c>
      <c r="BJ537" s="450"/>
      <c r="BK537" s="456"/>
      <c r="BL537" s="454" t="s">
        <v>112</v>
      </c>
      <c r="BM537" s="525" t="s">
        <v>725</v>
      </c>
      <c r="BN537" s="455"/>
      <c r="BO537" s="492"/>
      <c r="BP537" s="492">
        <f>VLOOKUP(BM537,$A$563:$F$2022,6,FALSE)</f>
        <v>0</v>
      </c>
      <c r="BQ537" s="454" t="s">
        <v>65</v>
      </c>
      <c r="BR537" s="450">
        <f>BP537*1.3</f>
        <v>0</v>
      </c>
      <c r="BS537" s="450"/>
      <c r="BT537" s="456"/>
      <c r="BU537" s="454" t="s">
        <v>112</v>
      </c>
      <c r="BV537" s="525" t="s">
        <v>1354</v>
      </c>
      <c r="BW537" s="455"/>
      <c r="BX537" s="492"/>
      <c r="BY537" s="492">
        <f>VLOOKUP(BV537,$A$563:$F$2022,6,FALSE)</f>
        <v>38</v>
      </c>
      <c r="BZ537" s="454" t="s">
        <v>65</v>
      </c>
      <c r="CA537" s="450">
        <f>BY537*1.3</f>
        <v>49.4</v>
      </c>
      <c r="CB537" s="450"/>
      <c r="CC537" s="456"/>
      <c r="CD537" s="454" t="s">
        <v>112</v>
      </c>
      <c r="CE537" s="525" t="s">
        <v>1444</v>
      </c>
      <c r="CF537" s="455"/>
      <c r="CG537" s="492"/>
      <c r="CH537" s="492">
        <f>VLOOKUP(CE537,$A$563:$F$2022,6,FALSE)</f>
        <v>0</v>
      </c>
      <c r="CI537" s="454" t="s">
        <v>65</v>
      </c>
      <c r="CJ537" s="450">
        <f>CH537*1.3</f>
        <v>0</v>
      </c>
      <c r="CK537" s="450"/>
      <c r="CL537" s="456"/>
      <c r="CM537" s="454" t="s">
        <v>112</v>
      </c>
      <c r="CN537" s="525" t="s">
        <v>769</v>
      </c>
      <c r="CO537" s="455"/>
      <c r="CP537" s="492"/>
      <c r="CQ537" s="492">
        <f>VLOOKUP(CN537,$A$563:$F$2022,6,FALSE)</f>
        <v>0</v>
      </c>
      <c r="CR537" s="454" t="s">
        <v>65</v>
      </c>
      <c r="CS537" s="450">
        <f>CQ537*1.3</f>
        <v>0</v>
      </c>
      <c r="CT537" s="450"/>
      <c r="CU537" s="456"/>
      <c r="CV537" s="454" t="s">
        <v>112</v>
      </c>
      <c r="CW537" s="525" t="s">
        <v>2319</v>
      </c>
      <c r="CX537" s="455"/>
      <c r="CY537" s="492"/>
      <c r="CZ537" s="492">
        <f>VLOOKUP(CW537,$A$563:$F$2022,6,FALSE)</f>
        <v>49</v>
      </c>
      <c r="DA537" s="454" t="s">
        <v>65</v>
      </c>
      <c r="DB537" s="450">
        <f>CZ537*1.3</f>
        <v>63.7</v>
      </c>
      <c r="DC537" s="450"/>
      <c r="DD537" s="456"/>
      <c r="DE537" s="454" t="s">
        <v>112</v>
      </c>
      <c r="DF537" s="525" t="s">
        <v>1510</v>
      </c>
      <c r="DG537" s="455"/>
      <c r="DH537" s="492"/>
      <c r="DI537" s="492">
        <f>VLOOKUP(DF537,$A$563:$F$2022,6,FALSE)</f>
        <v>1</v>
      </c>
      <c r="DJ537" s="454" t="s">
        <v>65</v>
      </c>
      <c r="DK537" s="450">
        <f>DI537*1.3</f>
        <v>1.3</v>
      </c>
      <c r="DL537" s="450"/>
      <c r="DM537" s="456"/>
      <c r="DN537" s="454" t="s">
        <v>112</v>
      </c>
      <c r="DO537" s="490" t="s">
        <v>905</v>
      </c>
      <c r="DP537" s="455"/>
      <c r="DQ537" s="492"/>
      <c r="DR537" s="492">
        <f>VLOOKUP(DO537,$A$563:$F$2022,6,FALSE)</f>
        <v>0</v>
      </c>
      <c r="DS537" s="454" t="s">
        <v>65</v>
      </c>
      <c r="DT537" s="450">
        <f>DR537*1.3</f>
        <v>0</v>
      </c>
      <c r="DU537" s="450"/>
      <c r="DV537" s="456"/>
      <c r="DW537" s="454" t="s">
        <v>112</v>
      </c>
      <c r="DX537" s="506" t="s">
        <v>186</v>
      </c>
      <c r="DY537" s="455"/>
      <c r="DZ537" s="492"/>
      <c r="EA537" s="492" t="e">
        <f>VLOOKUP(DX537,$A$563:$F$2022,6,FALSE)</f>
        <v>#N/A</v>
      </c>
      <c r="EB537" s="454" t="s">
        <v>65</v>
      </c>
      <c r="EC537" s="450" t="e">
        <f>EA537*1.3</f>
        <v>#N/A</v>
      </c>
      <c r="ED537" s="450"/>
      <c r="EE537" s="456"/>
      <c r="EF537" s="454" t="s">
        <v>112</v>
      </c>
      <c r="EG537" s="525" t="s">
        <v>2317</v>
      </c>
      <c r="EH537" s="455"/>
      <c r="EI537" s="492"/>
      <c r="EJ537" s="492">
        <f>VLOOKUP(EG537,$A$563:$F$2022,6,FALSE)</f>
        <v>0</v>
      </c>
      <c r="EK537" s="454" t="s">
        <v>65</v>
      </c>
      <c r="EL537" s="450">
        <f>EJ537*1.3</f>
        <v>0</v>
      </c>
      <c r="EM537" s="450"/>
      <c r="EN537" s="456"/>
      <c r="EO537" s="454" t="s">
        <v>112</v>
      </c>
      <c r="EP537" s="525" t="s">
        <v>702</v>
      </c>
      <c r="EQ537" s="455"/>
      <c r="ER537" s="492"/>
      <c r="ES537" s="492">
        <f>VLOOKUP(EP537,$A$563:$F$2022,6,FALSE)</f>
        <v>0</v>
      </c>
      <c r="ET537" s="454" t="s">
        <v>65</v>
      </c>
      <c r="EU537" s="450">
        <f>ES537*1.3</f>
        <v>0</v>
      </c>
      <c r="EV537" s="450"/>
      <c r="EW537" s="456"/>
      <c r="EX537" s="454" t="s">
        <v>112</v>
      </c>
      <c r="EY537" s="506" t="s">
        <v>186</v>
      </c>
      <c r="EZ537" s="455"/>
      <c r="FA537" s="492"/>
      <c r="FB537" s="492" t="e">
        <f>VLOOKUP(EY537,$A$563:$F$2022,6,FALSE)</f>
        <v>#N/A</v>
      </c>
      <c r="FC537" s="454" t="s">
        <v>65</v>
      </c>
      <c r="FD537" s="450" t="e">
        <f>FB537*1.3</f>
        <v>#N/A</v>
      </c>
      <c r="FE537" s="450"/>
      <c r="FF537" s="456"/>
      <c r="FG537" s="454" t="s">
        <v>112</v>
      </c>
      <c r="FH537" s="525" t="s">
        <v>950</v>
      </c>
      <c r="FI537" s="455"/>
      <c r="FJ537" s="492"/>
      <c r="FK537" s="492">
        <f>VLOOKUP(FH537,$A$563:$F$2022,6,FALSE)</f>
        <v>0</v>
      </c>
      <c r="FL537" s="454" t="s">
        <v>65</v>
      </c>
      <c r="FM537" s="450">
        <f>FK537*1.3</f>
        <v>0</v>
      </c>
      <c r="FN537" s="450"/>
      <c r="FO537" s="456"/>
      <c r="FP537" s="454" t="s">
        <v>112</v>
      </c>
      <c r="FQ537" s="490" t="s">
        <v>594</v>
      </c>
      <c r="FR537" s="455"/>
      <c r="FS537" s="492"/>
      <c r="FT537" s="492">
        <f>VLOOKUP(FQ537,$A$563:$F$2022,6,FALSE)</f>
        <v>11</v>
      </c>
      <c r="FU537" s="454" t="s">
        <v>65</v>
      </c>
      <c r="FV537" s="450">
        <f>FT537*1.3</f>
        <v>14.3</v>
      </c>
      <c r="FW537" s="450"/>
      <c r="FX537" s="456"/>
      <c r="FY537" s="454" t="s">
        <v>112</v>
      </c>
      <c r="FZ537" s="490" t="s">
        <v>604</v>
      </c>
      <c r="GA537" s="455"/>
      <c r="GB537" s="492"/>
      <c r="GC537" s="492">
        <f>VLOOKUP(FZ537,$A$563:$F$2022,6,FALSE)</f>
        <v>0</v>
      </c>
      <c r="GD537" s="454" t="s">
        <v>65</v>
      </c>
      <c r="GE537" s="450">
        <f>GC537*1.3</f>
        <v>0</v>
      </c>
      <c r="GF537" s="450"/>
      <c r="GG537" s="456"/>
      <c r="GH537" s="454" t="s">
        <v>112</v>
      </c>
      <c r="GI537" s="525" t="s">
        <v>2074</v>
      </c>
      <c r="GJ537" s="455"/>
      <c r="GK537" s="492"/>
      <c r="GL537" s="492">
        <f>VLOOKUP(GI537,$A$563:$F$2022,6,FALSE)</f>
        <v>4</v>
      </c>
      <c r="GM537" s="454" t="s">
        <v>65</v>
      </c>
      <c r="GN537" s="450">
        <f>GL537*1.3</f>
        <v>5.2</v>
      </c>
      <c r="GO537" s="450"/>
      <c r="GP537" s="456"/>
      <c r="GQ537" s="454" t="s">
        <v>112</v>
      </c>
      <c r="GR537" s="525" t="s">
        <v>1354</v>
      </c>
      <c r="GS537" s="455"/>
      <c r="GT537" s="492"/>
      <c r="GU537" s="492">
        <f>VLOOKUP(GR537,$A$563:$F$2022,6,FALSE)</f>
        <v>38</v>
      </c>
      <c r="GV537" s="454" t="s">
        <v>65</v>
      </c>
      <c r="GW537" s="450">
        <f>GU537*1.3</f>
        <v>49.4</v>
      </c>
      <c r="GX537" s="450"/>
      <c r="GY537" s="456"/>
      <c r="GZ537" s="454" t="s">
        <v>112</v>
      </c>
      <c r="HA537" s="490" t="s">
        <v>702</v>
      </c>
      <c r="HB537" s="455"/>
      <c r="HC537" s="492"/>
      <c r="HD537" s="492">
        <f>VLOOKUP(HA537,$A$563:$F$2022,6,FALSE)</f>
        <v>0</v>
      </c>
      <c r="HE537" s="454" t="s">
        <v>65</v>
      </c>
      <c r="HF537" s="450">
        <f>HD537*1.3</f>
        <v>0</v>
      </c>
      <c r="HG537" s="450"/>
      <c r="HH537" s="456"/>
      <c r="HI537" s="454" t="s">
        <v>112</v>
      </c>
      <c r="HJ537" s="525" t="s">
        <v>657</v>
      </c>
      <c r="HK537" s="455"/>
      <c r="HL537" s="492"/>
      <c r="HM537" s="492">
        <f>VLOOKUP(HJ537,$A$563:$F$2022,6,FALSE)</f>
        <v>0</v>
      </c>
      <c r="HN537" s="454" t="s">
        <v>65</v>
      </c>
      <c r="HO537" s="450">
        <f>HM537*1.3</f>
        <v>0</v>
      </c>
      <c r="HP537" s="450"/>
      <c r="HQ537" s="456"/>
      <c r="HR537" s="454" t="s">
        <v>112</v>
      </c>
      <c r="HS537" s="490" t="s">
        <v>731</v>
      </c>
      <c r="HT537" s="455"/>
      <c r="HU537" s="492"/>
      <c r="HV537" s="492">
        <f>VLOOKUP(HS537,$A$563:$F$2022,6,FALSE)</f>
        <v>7</v>
      </c>
      <c r="HW537" s="454" t="s">
        <v>65</v>
      </c>
      <c r="HX537" s="450">
        <f>HV537*1.3</f>
        <v>9.1</v>
      </c>
      <c r="HY537" s="450"/>
      <c r="HZ537" s="456"/>
      <c r="IA537" s="454" t="s">
        <v>112</v>
      </c>
      <c r="IB537" s="525" t="s">
        <v>617</v>
      </c>
      <c r="IC537" s="455"/>
      <c r="ID537" s="492"/>
      <c r="IE537" s="492">
        <f>VLOOKUP(IB537,$A$563:$F$2022,6,FALSE)</f>
        <v>0</v>
      </c>
      <c r="IF537" s="454" t="s">
        <v>65</v>
      </c>
      <c r="IG537" s="450">
        <f>IE537*1.3</f>
        <v>0</v>
      </c>
      <c r="IH537" s="450"/>
      <c r="II537" s="456"/>
      <c r="IJ537" s="454" t="s">
        <v>112</v>
      </c>
      <c r="IK537" s="525" t="s">
        <v>2074</v>
      </c>
      <c r="IL537" s="455"/>
      <c r="IM537" s="492"/>
      <c r="IN537" s="492">
        <f>VLOOKUP(IK537,$A$563:$F$2022,6,FALSE)</f>
        <v>4</v>
      </c>
      <c r="IO537" s="454" t="s">
        <v>65</v>
      </c>
      <c r="IP537" s="450">
        <f>IN537*1.3</f>
        <v>5.2</v>
      </c>
      <c r="IQ537" s="450"/>
      <c r="IR537" s="456"/>
      <c r="IS537" s="454" t="s">
        <v>112</v>
      </c>
      <c r="IT537" s="525" t="s">
        <v>617</v>
      </c>
      <c r="IU537" s="455"/>
      <c r="IV537" s="492"/>
      <c r="IW537" s="492">
        <f>VLOOKUP(IT537,$A$563:$F$2022,6,FALSE)</f>
        <v>0</v>
      </c>
      <c r="IX537" s="454" t="s">
        <v>65</v>
      </c>
      <c r="IY537" s="450">
        <f>IW537*1.3</f>
        <v>0</v>
      </c>
      <c r="IZ537" s="450"/>
      <c r="JA537" s="456"/>
      <c r="JB537" s="454" t="s">
        <v>112</v>
      </c>
      <c r="JC537" s="525" t="s">
        <v>523</v>
      </c>
      <c r="JD537" s="455"/>
      <c r="JE537" s="492"/>
      <c r="JF537" s="492">
        <f>VLOOKUP(JC537,$A$563:$F$2022,6,FALSE)</f>
        <v>0</v>
      </c>
      <c r="JG537" s="454" t="s">
        <v>65</v>
      </c>
      <c r="JH537" s="450">
        <f>JF537*1.3</f>
        <v>0</v>
      </c>
      <c r="JI537" s="450"/>
      <c r="JJ537" s="456"/>
      <c r="JK537" s="454" t="s">
        <v>112</v>
      </c>
      <c r="JL537" s="525" t="s">
        <v>1354</v>
      </c>
      <c r="JM537" s="455"/>
      <c r="JN537" s="492"/>
      <c r="JO537" s="492">
        <f>VLOOKUP(JL537,$A$563:$F$2022,6,FALSE)</f>
        <v>38</v>
      </c>
      <c r="JP537" s="454" t="s">
        <v>65</v>
      </c>
      <c r="JQ537" s="450">
        <f>JO537*1.3</f>
        <v>49.4</v>
      </c>
      <c r="JR537" s="450"/>
      <c r="JS537" s="456"/>
      <c r="JT537" s="454" t="s">
        <v>112</v>
      </c>
      <c r="JU537" s="525" t="s">
        <v>1418</v>
      </c>
      <c r="JV537" s="455"/>
      <c r="JW537" s="492"/>
      <c r="JX537" s="492">
        <f>VLOOKUP(JU537,$A$563:$F$2022,6,FALSE)</f>
        <v>0</v>
      </c>
      <c r="JY537" s="454" t="s">
        <v>65</v>
      </c>
      <c r="JZ537" s="450">
        <f>JX537*1.3</f>
        <v>0</v>
      </c>
      <c r="KA537" s="450"/>
      <c r="KB537" s="456"/>
      <c r="KC537" s="454" t="s">
        <v>112</v>
      </c>
      <c r="KD537" s="525" t="s">
        <v>688</v>
      </c>
      <c r="KE537" s="455"/>
      <c r="KF537" s="492"/>
      <c r="KG537" s="492">
        <f>VLOOKUP(KD537,$A$563:$F$2022,6,FALSE)</f>
        <v>0</v>
      </c>
      <c r="KH537" s="454" t="s">
        <v>65</v>
      </c>
      <c r="KI537" s="450">
        <f>KG537*1.3</f>
        <v>0</v>
      </c>
      <c r="KJ537" s="450"/>
      <c r="KK537" s="456"/>
      <c r="KL537" s="454" t="s">
        <v>112</v>
      </c>
      <c r="KM537" s="525" t="s">
        <v>1114</v>
      </c>
      <c r="KN537" s="455"/>
      <c r="KO537" s="492"/>
      <c r="KP537" s="492">
        <f>VLOOKUP(KM537,$A$563:$F$2022,6,FALSE)</f>
        <v>3</v>
      </c>
      <c r="KQ537" s="454" t="s">
        <v>65</v>
      </c>
      <c r="KR537" s="450">
        <f>KP537*1.3</f>
        <v>3.9000000000000004</v>
      </c>
      <c r="KS537" s="450"/>
      <c r="KT537" s="456"/>
      <c r="KU537" s="454" t="s">
        <v>112</v>
      </c>
      <c r="KV537" s="525" t="s">
        <v>702</v>
      </c>
      <c r="KW537" s="455"/>
      <c r="KX537" s="492"/>
      <c r="KY537" s="492">
        <f>VLOOKUP(KV537,$A$563:$F$2022,6,FALSE)</f>
        <v>0</v>
      </c>
      <c r="KZ537" s="454" t="s">
        <v>65</v>
      </c>
      <c r="LA537" s="450">
        <f>KY537*1.3</f>
        <v>0</v>
      </c>
      <c r="LB537" s="450"/>
      <c r="LC537" s="456"/>
      <c r="LD537" s="454" t="s">
        <v>112</v>
      </c>
      <c r="LE537" s="525" t="s">
        <v>588</v>
      </c>
      <c r="LF537" s="455"/>
      <c r="LG537" s="492"/>
      <c r="LH537" s="492">
        <f>VLOOKUP(LE537,$A$563:$F$2022,6,FALSE)</f>
        <v>0</v>
      </c>
      <c r="LI537" s="454" t="s">
        <v>65</v>
      </c>
      <c r="LJ537" s="450">
        <f>LH537*1.3</f>
        <v>0</v>
      </c>
      <c r="LK537" s="450"/>
      <c r="LL537" s="456"/>
      <c r="LM537" s="454" t="s">
        <v>112</v>
      </c>
      <c r="LN537" s="525" t="s">
        <v>725</v>
      </c>
      <c r="LO537" s="455"/>
      <c r="LP537" s="492"/>
      <c r="LQ537" s="492">
        <f>VLOOKUP(LN537,$A$563:$F$2022,6,FALSE)</f>
        <v>0</v>
      </c>
      <c r="LR537" s="454" t="s">
        <v>65</v>
      </c>
      <c r="LS537" s="450">
        <f>LQ537*1.3</f>
        <v>0</v>
      </c>
      <c r="LT537" s="450"/>
      <c r="LU537" s="456"/>
      <c r="LV537" s="454" t="s">
        <v>112</v>
      </c>
      <c r="LW537" s="525" t="s">
        <v>1105</v>
      </c>
      <c r="LX537" s="455"/>
      <c r="LY537" s="492"/>
      <c r="LZ537" s="492">
        <f>VLOOKUP(LW537,$A$563:$F$2022,6,FALSE)</f>
        <v>0</v>
      </c>
      <c r="MA537" s="454" t="s">
        <v>65</v>
      </c>
      <c r="MB537" s="450">
        <f>LZ537*1.3</f>
        <v>0</v>
      </c>
      <c r="MC537" s="450"/>
      <c r="MD537" s="456"/>
      <c r="ME537" s="454" t="s">
        <v>112</v>
      </c>
      <c r="MF537" s="527" t="s">
        <v>702</v>
      </c>
      <c r="MG537" s="455"/>
      <c r="MH537" s="492"/>
      <c r="MI537" s="492">
        <f>VLOOKUP(MF537,$A$563:$F$2022,6,FALSE)</f>
        <v>0</v>
      </c>
      <c r="MJ537" s="454" t="s">
        <v>65</v>
      </c>
      <c r="MK537" s="450">
        <f>MI537*1.3</f>
        <v>0</v>
      </c>
      <c r="ML537" s="450"/>
      <c r="MM537" s="456"/>
      <c r="MN537" s="454" t="s">
        <v>112</v>
      </c>
      <c r="MO537" s="525" t="s">
        <v>1418</v>
      </c>
      <c r="MP537" s="455"/>
      <c r="MQ537" s="492"/>
      <c r="MR537" s="492">
        <f>VLOOKUP(MO537,$A$563:$F$2022,6,FALSE)</f>
        <v>0</v>
      </c>
      <c r="MS537" s="454" t="s">
        <v>65</v>
      </c>
      <c r="MT537" s="450">
        <f>MR537*1.3</f>
        <v>0</v>
      </c>
      <c r="MU537" s="450"/>
      <c r="MV537" s="456"/>
      <c r="MW537" s="454" t="s">
        <v>112</v>
      </c>
      <c r="MX537" s="525" t="s">
        <v>2318</v>
      </c>
      <c r="MY537" s="455"/>
      <c r="MZ537" s="492"/>
      <c r="NA537" s="492">
        <f>VLOOKUP(MX537,$A$563:$F$2022,6,FALSE)</f>
        <v>0</v>
      </c>
      <c r="NB537" s="454" t="s">
        <v>65</v>
      </c>
      <c r="NC537" s="450">
        <f>NA537*1.3</f>
        <v>0</v>
      </c>
      <c r="ND537" s="450"/>
      <c r="NE537" s="456"/>
      <c r="NF537" s="454" t="s">
        <v>112</v>
      </c>
      <c r="NG537" s="525" t="s">
        <v>2318</v>
      </c>
      <c r="NH537" s="455"/>
      <c r="NI537" s="492"/>
      <c r="NJ537" s="492">
        <f>VLOOKUP(NG537,$A$563:$F$2022,6,FALSE)</f>
        <v>0</v>
      </c>
      <c r="NK537" s="454" t="s">
        <v>65</v>
      </c>
      <c r="NL537" s="450">
        <f>NJ537*1.3</f>
        <v>0</v>
      </c>
      <c r="NM537" s="450"/>
      <c r="NN537" s="456"/>
      <c r="NO537" s="454" t="s">
        <v>112</v>
      </c>
      <c r="NP537" s="525" t="s">
        <v>950</v>
      </c>
      <c r="NQ537" s="455"/>
      <c r="NR537" s="492"/>
      <c r="NS537" s="492">
        <f>VLOOKUP(NP537,$A$563:$F$2022,6,FALSE)</f>
        <v>0</v>
      </c>
      <c r="NT537" s="454" t="s">
        <v>65</v>
      </c>
      <c r="NU537" s="450">
        <f>NS537*1.3</f>
        <v>0</v>
      </c>
      <c r="NV537" s="450"/>
      <c r="NW537" s="456"/>
      <c r="NX537" s="454" t="s">
        <v>112</v>
      </c>
      <c r="NY537" s="490" t="s">
        <v>1917</v>
      </c>
      <c r="NZ537" s="455"/>
      <c r="OA537" s="455"/>
      <c r="OB537" s="492">
        <f>VLOOKUP(NY537,$A$563:$F$2022,6,FALSE)</f>
        <v>3</v>
      </c>
      <c r="OC537" s="454" t="s">
        <v>65</v>
      </c>
      <c r="OD537" s="450">
        <f>OB537*1.3</f>
        <v>3.9000000000000004</v>
      </c>
      <c r="OE537" s="450"/>
      <c r="OF537" s="456"/>
      <c r="OG537" s="454" t="s">
        <v>112</v>
      </c>
      <c r="OH537" s="525" t="s">
        <v>2318</v>
      </c>
      <c r="OI537" s="455"/>
      <c r="OJ537" s="492"/>
      <c r="OK537" s="492">
        <f>VLOOKUP(OH537,$A$563:$F$2022,6,FALSE)</f>
        <v>0</v>
      </c>
      <c r="OL537" s="454" t="s">
        <v>65</v>
      </c>
      <c r="OM537" s="450">
        <f>OK537*1.3</f>
        <v>0</v>
      </c>
      <c r="ON537" s="450"/>
      <c r="OO537" s="456"/>
      <c r="OP537" s="454" t="s">
        <v>112</v>
      </c>
      <c r="OQ537" s="490" t="s">
        <v>2321</v>
      </c>
      <c r="OR537" s="455"/>
      <c r="OS537" s="492"/>
      <c r="OT537" s="492">
        <f>VLOOKUP(OQ537,$A$563:$F$2022,6,FALSE)</f>
        <v>0</v>
      </c>
      <c r="OU537" s="454" t="s">
        <v>65</v>
      </c>
      <c r="OV537" s="450">
        <f>OT537*1.3</f>
        <v>0</v>
      </c>
      <c r="OW537" s="450"/>
      <c r="OX537" s="456"/>
      <c r="OY537" s="454" t="s">
        <v>112</v>
      </c>
      <c r="OZ537" s="525" t="s">
        <v>702</v>
      </c>
      <c r="PA537" s="455"/>
      <c r="PB537" s="492"/>
      <c r="PC537" s="492">
        <f>VLOOKUP(OZ537,$A$563:$F$2022,6,FALSE)</f>
        <v>0</v>
      </c>
      <c r="PD537" s="454" t="s">
        <v>65</v>
      </c>
      <c r="PE537" s="450">
        <f>PC537*1.3</f>
        <v>0</v>
      </c>
      <c r="PF537" s="450"/>
      <c r="PG537" s="456"/>
      <c r="PH537" s="454" t="s">
        <v>112</v>
      </c>
      <c r="PI537" s="525" t="s">
        <v>905</v>
      </c>
      <c r="PJ537" s="455"/>
      <c r="PK537" s="492"/>
      <c r="PL537" s="492">
        <f>VLOOKUP(PI537,$A$563:$F$2022,6,FALSE)</f>
        <v>0</v>
      </c>
      <c r="PM537" s="454" t="s">
        <v>65</v>
      </c>
      <c r="PN537" s="450">
        <f>PL537*1.3</f>
        <v>0</v>
      </c>
      <c r="PO537" s="450"/>
      <c r="PP537" s="456"/>
      <c r="PQ537" s="454" t="s">
        <v>112</v>
      </c>
      <c r="PR537" s="490" t="s">
        <v>905</v>
      </c>
      <c r="PS537" s="455"/>
      <c r="PT537" s="492"/>
      <c r="PU537" s="492">
        <f>VLOOKUP(PR537,$A$563:$F$2022,6,FALSE)</f>
        <v>0</v>
      </c>
      <c r="PV537" s="454" t="s">
        <v>65</v>
      </c>
      <c r="PW537" s="450">
        <f>PU537*1.3</f>
        <v>0</v>
      </c>
      <c r="PX537" s="450"/>
      <c r="PY537" s="456"/>
      <c r="PZ537" s="454" t="s">
        <v>112</v>
      </c>
      <c r="QA537" s="525" t="s">
        <v>1354</v>
      </c>
      <c r="QB537" s="455"/>
      <c r="QC537" s="492"/>
      <c r="QD537" s="492">
        <f>VLOOKUP(QA537,$A$563:$F$2022,6,FALSE)</f>
        <v>38</v>
      </c>
      <c r="QE537" s="454" t="s">
        <v>65</v>
      </c>
      <c r="QF537" s="450">
        <f>QD537*1.3</f>
        <v>49.4</v>
      </c>
      <c r="QG537" s="450"/>
      <c r="QH537" s="456"/>
      <c r="QI537" s="454" t="s">
        <v>112</v>
      </c>
      <c r="QJ537" s="490" t="s">
        <v>769</v>
      </c>
      <c r="QK537" s="455"/>
      <c r="QL537" s="492"/>
      <c r="QM537" s="492">
        <f>VLOOKUP(QJ537,$A$563:$F$2022,6,FALSE)</f>
        <v>0</v>
      </c>
      <c r="QN537" s="454" t="s">
        <v>65</v>
      </c>
      <c r="QO537" s="450">
        <f>QM537*1.3</f>
        <v>0</v>
      </c>
      <c r="QP537" s="450"/>
      <c r="QQ537" s="456"/>
      <c r="QR537" s="454" t="s">
        <v>112</v>
      </c>
      <c r="QS537" s="525" t="s">
        <v>594</v>
      </c>
      <c r="QT537" s="455"/>
      <c r="QU537" s="492"/>
      <c r="QV537" s="492">
        <f>VLOOKUP(QS537,$A$563:$F$2022,6,FALSE)</f>
        <v>11</v>
      </c>
      <c r="QW537" s="454" t="s">
        <v>65</v>
      </c>
      <c r="QX537" s="450">
        <f>QV537*1.3</f>
        <v>14.3</v>
      </c>
      <c r="QY537" s="450"/>
      <c r="QZ537" s="456"/>
      <c r="RA537" s="454" t="s">
        <v>112</v>
      </c>
      <c r="RB537" s="490" t="s">
        <v>1418</v>
      </c>
      <c r="RC537" s="455"/>
      <c r="RD537" s="492"/>
      <c r="RE537" s="492">
        <f>VLOOKUP(RB537,$A$563:$F$2022,6,FALSE)</f>
        <v>0</v>
      </c>
      <c r="RF537" s="454" t="s">
        <v>65</v>
      </c>
      <c r="RG537" s="450">
        <f>RE537*1.3</f>
        <v>0</v>
      </c>
      <c r="RH537" s="450"/>
      <c r="RI537" s="456"/>
      <c r="RJ537" s="454" t="s">
        <v>112</v>
      </c>
      <c r="RK537" s="506" t="s">
        <v>186</v>
      </c>
      <c r="RL537" s="455"/>
      <c r="RM537" s="455"/>
      <c r="RN537" s="492" t="e">
        <f>VLOOKUP(RK537,$A$563:$F$2022,6,FALSE)</f>
        <v>#N/A</v>
      </c>
      <c r="RO537" s="454" t="s">
        <v>65</v>
      </c>
      <c r="RP537" s="450" t="e">
        <f>RN537*1.3</f>
        <v>#N/A</v>
      </c>
      <c r="RQ537" s="450"/>
      <c r="RR537" s="456"/>
      <c r="RS537" s="454" t="s">
        <v>112</v>
      </c>
      <c r="RT537" s="525" t="s">
        <v>667</v>
      </c>
      <c r="RU537" s="455"/>
      <c r="RV537" s="492"/>
      <c r="RW537" s="492">
        <f>VLOOKUP(RT537,$A$563:$F$2022,6,FALSE)</f>
        <v>0</v>
      </c>
      <c r="RX537" s="454" t="s">
        <v>65</v>
      </c>
      <c r="RY537" s="450">
        <f>RW537*1.3</f>
        <v>0</v>
      </c>
      <c r="RZ537" s="450"/>
      <c r="SA537" s="486"/>
      <c r="SB537" s="454" t="s">
        <v>112</v>
      </c>
      <c r="SC537" s="525" t="s">
        <v>657</v>
      </c>
      <c r="SD537" s="455"/>
      <c r="SE537" s="492"/>
      <c r="SF537" s="492">
        <f>VLOOKUP(SC537,$A$563:$F$2022,6,FALSE)</f>
        <v>0</v>
      </c>
      <c r="SG537" s="454" t="s">
        <v>65</v>
      </c>
      <c r="SH537" s="450">
        <f>SF537*1.3</f>
        <v>0</v>
      </c>
      <c r="SI537" s="450"/>
      <c r="SJ537" s="486"/>
      <c r="SK537" s="454" t="s">
        <v>112</v>
      </c>
      <c r="SL537" s="525" t="s">
        <v>2319</v>
      </c>
      <c r="SM537" s="455"/>
      <c r="SN537" s="492"/>
      <c r="SO537" s="492">
        <f>VLOOKUP(SL537,$A$563:$F$2022,6,FALSE)</f>
        <v>49</v>
      </c>
      <c r="SP537" s="454" t="s">
        <v>65</v>
      </c>
      <c r="SQ537" s="450">
        <f>SO537*1.3</f>
        <v>63.7</v>
      </c>
      <c r="SR537" s="450"/>
      <c r="SS537" s="486"/>
      <c r="ST537" s="454" t="s">
        <v>112</v>
      </c>
      <c r="SU537" s="525" t="s">
        <v>783</v>
      </c>
      <c r="SV537" s="455"/>
      <c r="SW537" s="492"/>
      <c r="SX537" s="492">
        <f>VLOOKUP(SU537,$A$563:$F$2022,6,FALSE)</f>
        <v>0</v>
      </c>
      <c r="SY537" s="454" t="s">
        <v>65</v>
      </c>
      <c r="SZ537" s="450">
        <f>SX537*1.3</f>
        <v>0</v>
      </c>
      <c r="TA537" s="450"/>
      <c r="TB537" s="486"/>
      <c r="TC537" s="454" t="s">
        <v>112</v>
      </c>
      <c r="TD537" s="525" t="s">
        <v>725</v>
      </c>
      <c r="TE537" s="455"/>
      <c r="TF537" s="492"/>
      <c r="TG537" s="492">
        <f>VLOOKUP(TD537,$A$563:$F$2022,6,FALSE)</f>
        <v>0</v>
      </c>
      <c r="TH537" s="454" t="s">
        <v>65</v>
      </c>
      <c r="TI537" s="450">
        <f>TG537*1.3</f>
        <v>0</v>
      </c>
      <c r="TJ537" s="455"/>
      <c r="TK537" s="486"/>
      <c r="TL537" s="454" t="s">
        <v>112</v>
      </c>
      <c r="TM537" s="525" t="s">
        <v>1338</v>
      </c>
      <c r="TN537" s="455"/>
      <c r="TO537" s="492"/>
      <c r="TP537" s="492">
        <f>VLOOKUP(TM537,$A$563:$F$2022,6,FALSE)</f>
        <v>0</v>
      </c>
      <c r="TQ537" s="454" t="s">
        <v>65</v>
      </c>
      <c r="TR537" s="450">
        <f>TP537*1.3</f>
        <v>0</v>
      </c>
      <c r="TS537" s="450"/>
      <c r="TT537" s="486"/>
      <c r="TU537" s="454" t="s">
        <v>112</v>
      </c>
      <c r="TV537" s="506" t="s">
        <v>186</v>
      </c>
      <c r="TW537" s="455"/>
      <c r="TX537" s="492"/>
      <c r="TY537" s="492" t="e">
        <f>VLOOKUP(TV537,$A$563:$F$2022,6,FALSE)</f>
        <v>#N/A</v>
      </c>
      <c r="TZ537" s="454" t="s">
        <v>65</v>
      </c>
      <c r="UA537" s="450" t="e">
        <f>TY537*1.3</f>
        <v>#N/A</v>
      </c>
      <c r="UB537" s="450"/>
      <c r="UC537" s="486"/>
      <c r="UD537" s="454" t="s">
        <v>112</v>
      </c>
      <c r="UE537" s="525" t="s">
        <v>690</v>
      </c>
      <c r="UF537" s="455"/>
      <c r="UG537" s="492"/>
      <c r="UH537" s="492">
        <f>VLOOKUP(UE537,$A$563:$F$2022,6,FALSE)</f>
        <v>0</v>
      </c>
      <c r="UI537" s="454" t="s">
        <v>65</v>
      </c>
      <c r="UJ537" s="450">
        <f>UH537*1.3</f>
        <v>0</v>
      </c>
      <c r="UK537" s="450"/>
      <c r="UL537" s="486"/>
      <c r="UM537" s="454" t="s">
        <v>112</v>
      </c>
      <c r="UN537" s="506" t="s">
        <v>186</v>
      </c>
      <c r="UO537" s="455"/>
      <c r="UP537" s="492"/>
      <c r="UQ537" s="492" t="e">
        <f>VLOOKUP(UN537,$A$563:$F$2022,6,FALSE)</f>
        <v>#N/A</v>
      </c>
      <c r="UR537" s="454" t="s">
        <v>65</v>
      </c>
      <c r="US537" s="450" t="e">
        <f>UQ537*1.3</f>
        <v>#N/A</v>
      </c>
      <c r="UT537" s="450"/>
      <c r="UU537" s="486"/>
      <c r="UV537" s="454" t="s">
        <v>112</v>
      </c>
      <c r="UW537" s="525" t="s">
        <v>702</v>
      </c>
      <c r="UX537" s="455"/>
      <c r="UY537" s="492"/>
      <c r="UZ537" s="492">
        <f>VLOOKUP(UW537,$A$563:$F$2022,6,FALSE)</f>
        <v>0</v>
      </c>
      <c r="VA537" s="454" t="s">
        <v>65</v>
      </c>
      <c r="VB537" s="450">
        <f>UZ537*1.3</f>
        <v>0</v>
      </c>
      <c r="VC537" s="450"/>
      <c r="VD537" s="486"/>
      <c r="VE537" s="454" t="s">
        <v>112</v>
      </c>
      <c r="VF537" s="506" t="s">
        <v>186</v>
      </c>
      <c r="VG537" s="455"/>
      <c r="VH537" s="492"/>
      <c r="VI537" s="492" t="e">
        <f>VLOOKUP(VF537,$A$563:$F$2022,6,FALSE)</f>
        <v>#N/A</v>
      </c>
      <c r="VJ537" s="454" t="s">
        <v>65</v>
      </c>
      <c r="VK537" s="450" t="e">
        <f>VI537*1.3</f>
        <v>#N/A</v>
      </c>
      <c r="VL537" s="450"/>
      <c r="VM537" s="486"/>
      <c r="VN537" s="454" t="s">
        <v>112</v>
      </c>
      <c r="VO537" s="525" t="s">
        <v>702</v>
      </c>
      <c r="VP537" s="455"/>
      <c r="VQ537" s="492"/>
      <c r="VR537" s="492">
        <f>VLOOKUP(VO537,$A$563:$F$2022,6,FALSE)</f>
        <v>0</v>
      </c>
      <c r="VS537" s="454" t="s">
        <v>65</v>
      </c>
      <c r="VT537" s="450">
        <f>VR537*1.3</f>
        <v>0</v>
      </c>
      <c r="VU537" s="450"/>
      <c r="VV537" s="486"/>
      <c r="VW537" s="454" t="s">
        <v>112</v>
      </c>
      <c r="VX537" s="506" t="s">
        <v>186</v>
      </c>
      <c r="VY537" s="455"/>
      <c r="VZ537" s="455"/>
      <c r="WA537" s="492" t="e">
        <f>VLOOKUP(VX537,$A$563:$F$2022,6,FALSE)</f>
        <v>#N/A</v>
      </c>
      <c r="WB537" s="454" t="s">
        <v>65</v>
      </c>
      <c r="WC537" s="450" t="e">
        <f>WA537*1.3</f>
        <v>#N/A</v>
      </c>
      <c r="WD537" s="455"/>
      <c r="WE537" s="486"/>
      <c r="WF537" s="454" t="s">
        <v>112</v>
      </c>
      <c r="WG537" s="525" t="s">
        <v>725</v>
      </c>
      <c r="WH537" s="455"/>
      <c r="WI537" s="492"/>
      <c r="WJ537" s="492">
        <f>VLOOKUP(WG537,$A$563:$F$2022,6,FALSE)</f>
        <v>0</v>
      </c>
      <c r="WK537" s="454" t="s">
        <v>65</v>
      </c>
      <c r="WL537" s="450">
        <f>WJ537*1.3</f>
        <v>0</v>
      </c>
      <c r="WM537" s="455"/>
      <c r="WN537" s="486"/>
      <c r="WO537" s="454" t="s">
        <v>112</v>
      </c>
      <c r="WP537" s="525" t="s">
        <v>702</v>
      </c>
      <c r="WQ537" s="492"/>
      <c r="WR537" s="492"/>
      <c r="WS537" s="492">
        <f>VLOOKUP(WP537,$A$563:$F$2022,6,FALSE)</f>
        <v>0</v>
      </c>
      <c r="WT537" s="454" t="s">
        <v>65</v>
      </c>
      <c r="WU537" s="450">
        <f>WS537*1.3</f>
        <v>0</v>
      </c>
      <c r="WV537" s="450"/>
      <c r="WW537" s="486"/>
      <c r="WX537" s="454" t="s">
        <v>112</v>
      </c>
      <c r="WY537" s="525" t="s">
        <v>746</v>
      </c>
      <c r="WZ537" s="455"/>
      <c r="XA537" s="492"/>
      <c r="XB537" s="492">
        <f>VLOOKUP(WY537,$A$563:$F$2022,6,FALSE)</f>
        <v>0</v>
      </c>
      <c r="XC537" s="454" t="s">
        <v>65</v>
      </c>
      <c r="XD537" s="450">
        <f>XB537*1.3</f>
        <v>0</v>
      </c>
      <c r="XE537" s="455"/>
      <c r="XF537" s="486"/>
      <c r="XG537" s="454" t="s">
        <v>112</v>
      </c>
      <c r="XH537" s="506" t="s">
        <v>186</v>
      </c>
      <c r="XI537" s="455"/>
      <c r="XJ537" s="455"/>
      <c r="XK537" s="492" t="e">
        <f>VLOOKUP(XH537,$A$563:$F$2022,6,FALSE)</f>
        <v>#N/A</v>
      </c>
      <c r="XL537" s="454" t="s">
        <v>65</v>
      </c>
      <c r="XM537" s="450" t="e">
        <f>XK537*1.3</f>
        <v>#N/A</v>
      </c>
      <c r="XN537" s="455"/>
      <c r="XO537" s="486"/>
      <c r="XP537" s="454" t="s">
        <v>112</v>
      </c>
      <c r="XQ537" s="525" t="s">
        <v>2318</v>
      </c>
      <c r="XR537" s="455"/>
      <c r="XS537" s="492"/>
      <c r="XT537" s="492">
        <f>VLOOKUP(XQ537,$A$563:$F$2022,6,FALSE)</f>
        <v>0</v>
      </c>
      <c r="XU537" s="454" t="s">
        <v>65</v>
      </c>
      <c r="XV537" s="450">
        <f>XT537*1.3</f>
        <v>0</v>
      </c>
      <c r="XW537" s="450"/>
      <c r="XX537" s="486"/>
      <c r="XY537" s="454" t="s">
        <v>112</v>
      </c>
      <c r="XZ537" s="525" t="s">
        <v>523</v>
      </c>
      <c r="YA537" s="455"/>
      <c r="YB537" s="492"/>
      <c r="YC537" s="492">
        <f>VLOOKUP(XZ537,$A$563:$F$2022,6,FALSE)</f>
        <v>0</v>
      </c>
      <c r="YD537" s="454" t="s">
        <v>65</v>
      </c>
      <c r="YE537" s="450">
        <f>YC537*1.3</f>
        <v>0</v>
      </c>
      <c r="YF537" s="455"/>
      <c r="YG537" s="486"/>
      <c r="YH537" s="454" t="s">
        <v>112</v>
      </c>
      <c r="YI537" s="525" t="s">
        <v>2074</v>
      </c>
      <c r="YJ537" s="455"/>
      <c r="YK537" s="492"/>
      <c r="YL537" s="492">
        <f>VLOOKUP(YI537,$A$563:$F$2022,6,FALSE)</f>
        <v>4</v>
      </c>
      <c r="YM537" s="454" t="s">
        <v>65</v>
      </c>
      <c r="YN537" s="450">
        <f>YL537*1.3</f>
        <v>5.2</v>
      </c>
      <c r="YO537" s="450"/>
      <c r="YP537" s="486"/>
      <c r="YQ537" s="454" t="s">
        <v>112</v>
      </c>
      <c r="YR537" s="506" t="s">
        <v>186</v>
      </c>
      <c r="YS537" s="455"/>
      <c r="YT537" s="455"/>
      <c r="YU537" s="492" t="e">
        <f>VLOOKUP(YR537,$A$563:$F$2022,6,FALSE)</f>
        <v>#N/A</v>
      </c>
      <c r="YV537" s="454" t="s">
        <v>65</v>
      </c>
      <c r="YW537" s="450" t="e">
        <f>YU537*1.3</f>
        <v>#N/A</v>
      </c>
      <c r="YX537" s="455"/>
      <c r="YY537" s="486"/>
      <c r="YZ537" s="454" t="s">
        <v>112</v>
      </c>
      <c r="ZA537" s="506" t="s">
        <v>186</v>
      </c>
      <c r="ZB537" s="455"/>
      <c r="ZC537" s="455"/>
      <c r="ZD537" s="492" t="e">
        <f>VLOOKUP(ZA537,$A$563:$F$2022,6,FALSE)</f>
        <v>#N/A</v>
      </c>
      <c r="ZE537" s="454" t="s">
        <v>65</v>
      </c>
      <c r="ZF537" s="450" t="e">
        <f>ZD537*1.3</f>
        <v>#N/A</v>
      </c>
      <c r="ZG537" s="455"/>
      <c r="ZH537" s="486"/>
      <c r="ZI537" s="454" t="s">
        <v>112</v>
      </c>
      <c r="ZJ537" s="490" t="s">
        <v>2321</v>
      </c>
      <c r="ZK537" s="455"/>
      <c r="ZL537" s="455"/>
      <c r="ZM537" s="492">
        <f>VLOOKUP(ZJ537,$A$563:$F$2022,6,FALSE)</f>
        <v>0</v>
      </c>
      <c r="ZN537" s="454" t="s">
        <v>65</v>
      </c>
      <c r="ZO537" s="450">
        <f>ZM537*1.3</f>
        <v>0</v>
      </c>
      <c r="ZP537" s="455"/>
      <c r="ZQ537" s="486"/>
      <c r="ZR537" s="454" t="s">
        <v>112</v>
      </c>
      <c r="ZS537" s="506" t="s">
        <v>186</v>
      </c>
      <c r="ZT537" s="455"/>
      <c r="ZU537" s="492"/>
      <c r="ZV537" s="492" t="e">
        <f>VLOOKUP(ZS537,$A$563:$F$2022,6,FALSE)</f>
        <v>#N/A</v>
      </c>
      <c r="ZW537" s="454" t="s">
        <v>65</v>
      </c>
      <c r="ZX537" s="450" t="e">
        <f>ZV537*1.3</f>
        <v>#N/A</v>
      </c>
      <c r="ZY537" s="450"/>
      <c r="ZZ537" s="486"/>
      <c r="AAA537" s="454" t="s">
        <v>112</v>
      </c>
      <c r="AAB537" s="506" t="s">
        <v>186</v>
      </c>
      <c r="AAC537" s="455"/>
      <c r="AAD537" s="492"/>
      <c r="AAE537" s="492" t="e">
        <f>VLOOKUP(AAB537,$A$563:$F$2022,6,FALSE)</f>
        <v>#N/A</v>
      </c>
      <c r="AAF537" s="454" t="s">
        <v>65</v>
      </c>
      <c r="AAG537" s="450" t="e">
        <f>AAE537*1.3</f>
        <v>#N/A</v>
      </c>
      <c r="AAH537" s="450"/>
      <c r="AAI537" s="486"/>
      <c r="AAJ537" s="454" t="s">
        <v>112</v>
      </c>
      <c r="AAK537" s="506" t="s">
        <v>186</v>
      </c>
      <c r="AAL537" s="455"/>
      <c r="AAM537" s="492"/>
      <c r="AAN537" s="492" t="e">
        <f>VLOOKUP(AAK537,$A$563:$F$2022,6,FALSE)</f>
        <v>#N/A</v>
      </c>
      <c r="AAO537" s="454" t="s">
        <v>65</v>
      </c>
      <c r="AAP537" s="450" t="e">
        <f>AAN537*1.3</f>
        <v>#N/A</v>
      </c>
      <c r="AAQ537" s="450"/>
      <c r="AAR537" s="486"/>
      <c r="AAS537" s="454" t="s">
        <v>112</v>
      </c>
      <c r="AAT537" s="506" t="s">
        <v>186</v>
      </c>
      <c r="AAU537" s="455"/>
      <c r="AAV537" s="492"/>
      <c r="AAW537" s="492" t="e">
        <f>VLOOKUP(AAT537,$A$563:$F$2022,6,FALSE)</f>
        <v>#N/A</v>
      </c>
      <c r="AAX537" s="454" t="s">
        <v>65</v>
      </c>
      <c r="AAY537" s="450" t="e">
        <f>AAW537*1.3</f>
        <v>#N/A</v>
      </c>
      <c r="AAZ537" s="450"/>
      <c r="ABA537" s="486"/>
      <c r="ABB537" s="454" t="s">
        <v>112</v>
      </c>
      <c r="ABC537" s="506" t="s">
        <v>186</v>
      </c>
      <c r="ABD537" s="455"/>
      <c r="ABE537" s="492"/>
      <c r="ABF537" s="492" t="e">
        <f>VLOOKUP(ABC537,$A$563:$F$2022,6,FALSE)</f>
        <v>#N/A</v>
      </c>
      <c r="ABG537" s="454" t="s">
        <v>65</v>
      </c>
      <c r="ABH537" s="450" t="e">
        <f>ABF537*1.3</f>
        <v>#N/A</v>
      </c>
      <c r="ABI537" s="450"/>
      <c r="ABJ537" s="486"/>
      <c r="ABK537" s="454" t="s">
        <v>112</v>
      </c>
      <c r="ABL537" s="506" t="s">
        <v>186</v>
      </c>
      <c r="ABM537" s="455"/>
      <c r="ABN537" s="492"/>
      <c r="ABO537" s="492" t="e">
        <f>VLOOKUP(ABL537,$A$563:$F$2022,6,FALSE)</f>
        <v>#N/A</v>
      </c>
      <c r="ABP537" s="454" t="s">
        <v>65</v>
      </c>
      <c r="ABQ537" s="450" t="e">
        <f>ABO537*1.3</f>
        <v>#N/A</v>
      </c>
      <c r="ABR537" s="450"/>
      <c r="ABS537" s="486"/>
      <c r="ABT537" s="454" t="s">
        <v>112</v>
      </c>
      <c r="ABU537" s="506" t="s">
        <v>186</v>
      </c>
      <c r="ABV537" s="455"/>
      <c r="ABW537" s="492"/>
      <c r="ABX537" s="492" t="e">
        <f>VLOOKUP(ABU537,$A$563:$F$2022,6,FALSE)</f>
        <v>#N/A</v>
      </c>
      <c r="ABY537" s="454" t="s">
        <v>65</v>
      </c>
      <c r="ABZ537" s="450" t="e">
        <f>ABX537*1.3</f>
        <v>#N/A</v>
      </c>
      <c r="ACA537" s="450"/>
      <c r="ACB537" s="486"/>
      <c r="ACC537" s="454" t="s">
        <v>112</v>
      </c>
      <c r="ACD537" s="506" t="s">
        <v>186</v>
      </c>
      <c r="ACE537" s="455"/>
      <c r="ACF537" s="492"/>
      <c r="ACG537" s="492" t="e">
        <f>VLOOKUP(ACD537,$A$563:$F$2022,6,FALSE)</f>
        <v>#N/A</v>
      </c>
      <c r="ACH537" s="454" t="s">
        <v>65</v>
      </c>
      <c r="ACI537" s="450" t="e">
        <f>ACG537*1.3</f>
        <v>#N/A</v>
      </c>
      <c r="ACJ537" s="450"/>
      <c r="ACK537" s="486"/>
      <c r="ACL537" s="454" t="s">
        <v>112</v>
      </c>
      <c r="ACM537" s="506" t="s">
        <v>186</v>
      </c>
      <c r="ACN537" s="455"/>
      <c r="ACO537" s="492"/>
      <c r="ACP537" s="492" t="e">
        <f>VLOOKUP(ACM537,$A$563:$F$2022,6,FALSE)</f>
        <v>#N/A</v>
      </c>
      <c r="ACQ537" s="454" t="s">
        <v>65</v>
      </c>
      <c r="ACR537" s="450" t="e">
        <f>ACP537*1.3</f>
        <v>#N/A</v>
      </c>
      <c r="ACS537" s="450"/>
      <c r="ACT537" s="486"/>
      <c r="ACU537" s="454" t="s">
        <v>112</v>
      </c>
      <c r="ACV537" s="490" t="s">
        <v>1111</v>
      </c>
      <c r="ACW537" s="455"/>
      <c r="ACX537" s="492"/>
      <c r="ACY537" s="492">
        <f>VLOOKUP(ACV537,$A$563:$F$2022,6,FALSE)</f>
        <v>2</v>
      </c>
      <c r="ACZ537" s="454" t="s">
        <v>65</v>
      </c>
      <c r="ADA537" s="450">
        <f>ACY537*1.3</f>
        <v>2.6</v>
      </c>
      <c r="ADB537" s="450"/>
      <c r="ADC537" s="486"/>
      <c r="ADD537" s="454" t="s">
        <v>112</v>
      </c>
      <c r="ADE537" s="525" t="s">
        <v>594</v>
      </c>
      <c r="ADF537" s="455"/>
      <c r="ADG537" s="492"/>
      <c r="ADH537" s="492">
        <f>VLOOKUP(ADE537,$A$563:$F$2022,6,FALSE)</f>
        <v>11</v>
      </c>
      <c r="ADI537" s="454" t="s">
        <v>65</v>
      </c>
      <c r="ADJ537" s="450">
        <f>ADH537*1.3</f>
        <v>14.3</v>
      </c>
      <c r="ADK537" s="455"/>
      <c r="ADL537" s="486"/>
      <c r="ADM537" s="454" t="s">
        <v>112</v>
      </c>
      <c r="ADN537" s="525" t="s">
        <v>2320</v>
      </c>
      <c r="ADO537" s="455"/>
      <c r="ADP537" s="492"/>
      <c r="ADQ537" s="492">
        <f>VLOOKUP(ADN537,$A$563:$F$2022,6,FALSE)</f>
        <v>0</v>
      </c>
      <c r="ADR537" s="454" t="s">
        <v>65</v>
      </c>
      <c r="ADS537" s="450">
        <f>ADQ537*1.3</f>
        <v>0</v>
      </c>
      <c r="ADT537" s="450"/>
      <c r="ADU537" s="486"/>
      <c r="ADV537" s="454" t="s">
        <v>112</v>
      </c>
      <c r="ADW537" s="525" t="s">
        <v>749</v>
      </c>
      <c r="ADX537" s="455"/>
      <c r="ADY537" s="455"/>
      <c r="ADZ537" s="492">
        <f>VLOOKUP(ADW537,$A$563:$F$2022,6,FALSE)</f>
        <v>0</v>
      </c>
      <c r="AEA537" s="454" t="s">
        <v>65</v>
      </c>
      <c r="AEB537" s="450">
        <f>ADZ537*1.3</f>
        <v>0</v>
      </c>
      <c r="AEC537" s="455"/>
      <c r="AED537" s="486"/>
      <c r="AEE537" s="454" t="s">
        <v>112</v>
      </c>
      <c r="AEF537" s="525" t="s">
        <v>594</v>
      </c>
      <c r="AEG537" s="455"/>
      <c r="AEH537" s="492"/>
      <c r="AEI537" s="492">
        <f>VLOOKUP(AEF537,$A$563:$F$2022,6,FALSE)</f>
        <v>11</v>
      </c>
      <c r="AEJ537" s="454" t="s">
        <v>65</v>
      </c>
      <c r="AEK537" s="450">
        <f>AEI537*1.3</f>
        <v>14.3</v>
      </c>
      <c r="AEL537" s="455"/>
      <c r="AEM537" s="486"/>
      <c r="AEN537" s="454" t="s">
        <v>112</v>
      </c>
      <c r="AEO537" s="525" t="s">
        <v>667</v>
      </c>
      <c r="AEP537" s="455"/>
      <c r="AEQ537" s="492"/>
      <c r="AER537" s="492">
        <f>VLOOKUP(AEO537,$A$563:$F$2022,6,FALSE)</f>
        <v>0</v>
      </c>
      <c r="AES537" s="454" t="s">
        <v>65</v>
      </c>
      <c r="AET537" s="450">
        <f>AER537*1.3</f>
        <v>0</v>
      </c>
      <c r="AEU537" s="455"/>
      <c r="AEV537" s="486"/>
      <c r="AEW537" s="454" t="s">
        <v>112</v>
      </c>
      <c r="AEX537" s="525" t="s">
        <v>1390</v>
      </c>
      <c r="AEY537" s="455"/>
      <c r="AEZ537" s="492"/>
      <c r="AFA537" s="492">
        <f>VLOOKUP(AEX537,$A$563:$F$2022,6,FALSE)</f>
        <v>15</v>
      </c>
      <c r="AFB537" s="454" t="s">
        <v>65</v>
      </c>
      <c r="AFC537" s="450">
        <f>AFA537*1.3</f>
        <v>19.5</v>
      </c>
      <c r="AFD537" s="450"/>
      <c r="AFE537" s="486"/>
      <c r="AFF537" s="454" t="s">
        <v>112</v>
      </c>
      <c r="AFG537" s="525" t="s">
        <v>725</v>
      </c>
      <c r="AFH537" s="455"/>
      <c r="AFI537" s="492"/>
      <c r="AFJ537" s="492">
        <f>VLOOKUP(AFG537,$A$563:$F$2022,6,FALSE)</f>
        <v>0</v>
      </c>
      <c r="AFK537" s="454" t="s">
        <v>65</v>
      </c>
      <c r="AFL537" s="450">
        <f>AFJ537*1.3</f>
        <v>0</v>
      </c>
      <c r="AFM537" s="450"/>
      <c r="AFN537" s="486"/>
      <c r="AFO537" s="454" t="s">
        <v>112</v>
      </c>
      <c r="AFP537" s="525" t="s">
        <v>1418</v>
      </c>
      <c r="AFQ537" s="455"/>
      <c r="AFR537" s="492"/>
      <c r="AFS537" s="492">
        <f>VLOOKUP(AFP537,$A$563:$F$2022,6,FALSE)</f>
        <v>0</v>
      </c>
      <c r="AFT537" s="454" t="s">
        <v>65</v>
      </c>
      <c r="AFU537" s="450">
        <f>AFS537*1.3</f>
        <v>0</v>
      </c>
      <c r="AFV537" s="450"/>
      <c r="AFW537" s="486"/>
      <c r="AFX537" s="454" t="s">
        <v>112</v>
      </c>
      <c r="AFY537" s="525" t="s">
        <v>731</v>
      </c>
      <c r="AFZ537" s="455"/>
      <c r="AGA537" s="492"/>
      <c r="AGB537" s="492">
        <f>VLOOKUP(AFY537,$A$563:$F$2022,6,FALSE)</f>
        <v>7</v>
      </c>
      <c r="AGC537" s="454" t="s">
        <v>65</v>
      </c>
      <c r="AGD537" s="450">
        <f>AGB537*1.3</f>
        <v>9.1</v>
      </c>
      <c r="AGE537" s="450"/>
      <c r="AGF537" s="486"/>
      <c r="AGG537" s="454" t="s">
        <v>112</v>
      </c>
      <c r="AGH537" s="525" t="s">
        <v>2072</v>
      </c>
      <c r="AGI537" s="455"/>
      <c r="AGJ537" s="492"/>
      <c r="AGK537" s="492">
        <f>VLOOKUP(AGH537,$A$563:$F$2022,6,FALSE)</f>
        <v>12</v>
      </c>
      <c r="AGL537" s="454" t="s">
        <v>65</v>
      </c>
      <c r="AGM537" s="450">
        <f>AGK537*1.3</f>
        <v>15.600000000000001</v>
      </c>
      <c r="AGN537" s="450"/>
      <c r="AGO537" s="486"/>
      <c r="AGP537" s="454" t="s">
        <v>112</v>
      </c>
      <c r="AGQ537" s="525" t="s">
        <v>905</v>
      </c>
      <c r="AGR537" s="455"/>
      <c r="AGS537" s="492"/>
      <c r="AGT537" s="492">
        <f>VLOOKUP(AGQ537,$A$563:$F$2022,6,FALSE)</f>
        <v>0</v>
      </c>
      <c r="AGU537" s="454" t="s">
        <v>65</v>
      </c>
      <c r="AGV537" s="450">
        <f>AGT537*1.3</f>
        <v>0</v>
      </c>
      <c r="AGW537" s="450"/>
      <c r="AGX537" s="486"/>
      <c r="AGY537" s="454" t="s">
        <v>112</v>
      </c>
      <c r="AGZ537" s="525" t="s">
        <v>1418</v>
      </c>
      <c r="AHA537" s="455"/>
      <c r="AHB537" s="492"/>
      <c r="AHC537" s="492">
        <f>VLOOKUP(AGZ537,$A$563:$F$2022,6,FALSE)</f>
        <v>0</v>
      </c>
      <c r="AHD537" s="454" t="s">
        <v>65</v>
      </c>
      <c r="AHE537" s="450">
        <f>AHC537*1.3</f>
        <v>0</v>
      </c>
      <c r="AHF537" s="450"/>
      <c r="AHG537" s="486"/>
      <c r="AHH537" s="495"/>
      <c r="AHI537" s="543"/>
      <c r="AHJ537" s="496"/>
      <c r="AHK537" s="497"/>
      <c r="AHL537" s="497"/>
      <c r="AHM537" s="495"/>
      <c r="AHN537" s="481"/>
      <c r="AHO537" s="481"/>
      <c r="AHP537" s="496"/>
      <c r="AHQ537" s="495"/>
      <c r="AHR537" s="512"/>
      <c r="AHS537" s="496"/>
      <c r="AHT537" s="497"/>
      <c r="AHU537" s="497"/>
      <c r="AHV537" s="495"/>
      <c r="AHW537" s="481"/>
      <c r="AHX537" s="481"/>
      <c r="AHY537" s="496"/>
      <c r="AHZ537" s="495"/>
      <c r="AIA537" s="512"/>
      <c r="AIB537" s="496"/>
      <c r="AIC537" s="497"/>
      <c r="AID537" s="497"/>
      <c r="AIE537" s="495"/>
      <c r="AIF537" s="481"/>
      <c r="AIG537" s="481"/>
      <c r="AIH537" s="496"/>
      <c r="AII537" s="263"/>
      <c r="AIJ537" s="432"/>
      <c r="AIK537" s="264"/>
      <c r="AIL537" s="264"/>
      <c r="AIM537" s="265"/>
      <c r="AIN537" s="263"/>
      <c r="AIO537" s="210"/>
      <c r="AIP537" s="264"/>
      <c r="AIQ537" s="264"/>
    </row>
    <row r="538" spans="1:927" s="16" customFormat="1" ht="15">
      <c r="A538" s="454" t="s">
        <v>113</v>
      </c>
      <c r="B538" s="490" t="s">
        <v>794</v>
      </c>
      <c r="C538" s="455"/>
      <c r="D538" s="492"/>
      <c r="E538" s="492">
        <f>VLOOKUP(B538,$A$563:$F$2022,6,FALSE)</f>
        <v>0</v>
      </c>
      <c r="F538" s="454" t="s">
        <v>67</v>
      </c>
      <c r="G538" s="450">
        <f>E538*1.2</f>
        <v>0</v>
      </c>
      <c r="H538" s="450"/>
      <c r="I538" s="456"/>
      <c r="J538" s="454" t="s">
        <v>113</v>
      </c>
      <c r="K538" s="525" t="s">
        <v>1088</v>
      </c>
      <c r="L538" s="455"/>
      <c r="M538" s="492"/>
      <c r="N538" s="492">
        <f>VLOOKUP(K538,$A$563:$F$2022,6,FALSE)</f>
        <v>0</v>
      </c>
      <c r="O538" s="454" t="s">
        <v>67</v>
      </c>
      <c r="P538" s="450">
        <f>N538*1.2</f>
        <v>0</v>
      </c>
      <c r="Q538" s="450"/>
      <c r="R538" s="456"/>
      <c r="S538" s="454" t="s">
        <v>113</v>
      </c>
      <c r="T538" s="525" t="s">
        <v>2319</v>
      </c>
      <c r="U538" s="455"/>
      <c r="V538" s="492"/>
      <c r="W538" s="492">
        <f>VLOOKUP(T538,$A$563:$F$2022,6,FALSE)</f>
        <v>49</v>
      </c>
      <c r="X538" s="454" t="s">
        <v>67</v>
      </c>
      <c r="Y538" s="450">
        <f>W538*1.2</f>
        <v>58.8</v>
      </c>
      <c r="Z538" s="450"/>
      <c r="AA538" s="456"/>
      <c r="AB538" s="454" t="s">
        <v>113</v>
      </c>
      <c r="AC538" s="525" t="s">
        <v>2319</v>
      </c>
      <c r="AD538" s="455"/>
      <c r="AE538" s="492"/>
      <c r="AF538" s="492">
        <f>VLOOKUP(AC538,$A$563:$F$2022,6,FALSE)</f>
        <v>49</v>
      </c>
      <c r="AG538" s="454" t="s">
        <v>67</v>
      </c>
      <c r="AH538" s="450">
        <f>AF538*1.2</f>
        <v>58.8</v>
      </c>
      <c r="AI538" s="450"/>
      <c r="AJ538" s="456"/>
      <c r="AK538" s="454" t="s">
        <v>113</v>
      </c>
      <c r="AL538" s="490" t="s">
        <v>905</v>
      </c>
      <c r="AM538" s="455"/>
      <c r="AN538" s="492"/>
      <c r="AO538" s="492">
        <f>VLOOKUP(AL538,$A$563:$F$2022,6,FALSE)</f>
        <v>0</v>
      </c>
      <c r="AP538" s="454" t="s">
        <v>67</v>
      </c>
      <c r="AQ538" s="450">
        <f>AO538*1.2</f>
        <v>0</v>
      </c>
      <c r="AR538" s="450"/>
      <c r="AS538" s="456"/>
      <c r="AT538" s="454" t="s">
        <v>113</v>
      </c>
      <c r="AU538" s="525" t="s">
        <v>2317</v>
      </c>
      <c r="AV538" s="455"/>
      <c r="AW538" s="492"/>
      <c r="AX538" s="492">
        <f>VLOOKUP(AU538,$A$563:$F$2022,6,FALSE)</f>
        <v>0</v>
      </c>
      <c r="AY538" s="454" t="s">
        <v>67</v>
      </c>
      <c r="AZ538" s="450">
        <f>AX538*1.2</f>
        <v>0</v>
      </c>
      <c r="BA538" s="450"/>
      <c r="BB538" s="456"/>
      <c r="BC538" s="454" t="s">
        <v>113</v>
      </c>
      <c r="BD538" s="525" t="s">
        <v>731</v>
      </c>
      <c r="BE538" s="455"/>
      <c r="BF538" s="492"/>
      <c r="BG538" s="492">
        <f>VLOOKUP(BD538,$A$563:$F$2022,6,FALSE)</f>
        <v>7</v>
      </c>
      <c r="BH538" s="454" t="s">
        <v>67</v>
      </c>
      <c r="BI538" s="450">
        <f>BG538*1.2</f>
        <v>8.4</v>
      </c>
      <c r="BJ538" s="450"/>
      <c r="BK538" s="456"/>
      <c r="BL538" s="454" t="s">
        <v>113</v>
      </c>
      <c r="BM538" s="525" t="s">
        <v>1354</v>
      </c>
      <c r="BN538" s="455"/>
      <c r="BO538" s="492"/>
      <c r="BP538" s="492">
        <f>VLOOKUP(BM538,$A$563:$F$2022,6,FALSE)</f>
        <v>38</v>
      </c>
      <c r="BQ538" s="454" t="s">
        <v>67</v>
      </c>
      <c r="BR538" s="450">
        <f>BP538*1.2</f>
        <v>45.6</v>
      </c>
      <c r="BS538" s="450"/>
      <c r="BT538" s="456"/>
      <c r="BU538" s="454" t="s">
        <v>113</v>
      </c>
      <c r="BV538" s="525" t="s">
        <v>657</v>
      </c>
      <c r="BW538" s="455"/>
      <c r="BX538" s="492"/>
      <c r="BY538" s="492">
        <f>VLOOKUP(BV538,$A$563:$F$2022,6,FALSE)</f>
        <v>0</v>
      </c>
      <c r="BZ538" s="454" t="s">
        <v>67</v>
      </c>
      <c r="CA538" s="450">
        <f>BY538*1.2</f>
        <v>0</v>
      </c>
      <c r="CB538" s="450"/>
      <c r="CC538" s="456"/>
      <c r="CD538" s="454" t="s">
        <v>113</v>
      </c>
      <c r="CE538" s="525" t="s">
        <v>657</v>
      </c>
      <c r="CF538" s="455"/>
      <c r="CG538" s="492"/>
      <c r="CH538" s="492">
        <f>VLOOKUP(CE538,$A$563:$F$2022,6,FALSE)</f>
        <v>0</v>
      </c>
      <c r="CI538" s="454" t="s">
        <v>67</v>
      </c>
      <c r="CJ538" s="450">
        <f>CH538*1.2</f>
        <v>0</v>
      </c>
      <c r="CK538" s="450"/>
      <c r="CL538" s="456"/>
      <c r="CM538" s="454" t="s">
        <v>113</v>
      </c>
      <c r="CN538" s="525" t="s">
        <v>950</v>
      </c>
      <c r="CO538" s="455"/>
      <c r="CP538" s="492"/>
      <c r="CQ538" s="492">
        <f>VLOOKUP(CN538,$A$563:$F$2022,6,FALSE)</f>
        <v>0</v>
      </c>
      <c r="CR538" s="454" t="s">
        <v>67</v>
      </c>
      <c r="CS538" s="450">
        <f>CQ538*1.2</f>
        <v>0</v>
      </c>
      <c r="CT538" s="450"/>
      <c r="CU538" s="456"/>
      <c r="CV538" s="454" t="s">
        <v>113</v>
      </c>
      <c r="CW538" s="525" t="s">
        <v>1111</v>
      </c>
      <c r="CX538" s="455"/>
      <c r="CY538" s="492"/>
      <c r="CZ538" s="492">
        <f>VLOOKUP(CW538,$A$563:$F$2022,6,FALSE)</f>
        <v>2</v>
      </c>
      <c r="DA538" s="454" t="s">
        <v>67</v>
      </c>
      <c r="DB538" s="450">
        <f>CZ538*1.2</f>
        <v>2.4</v>
      </c>
      <c r="DC538" s="450"/>
      <c r="DD538" s="456"/>
      <c r="DE538" s="454" t="s">
        <v>113</v>
      </c>
      <c r="DF538" s="525" t="s">
        <v>746</v>
      </c>
      <c r="DG538" s="455"/>
      <c r="DH538" s="492"/>
      <c r="DI538" s="492">
        <f>VLOOKUP(DF538,$A$563:$F$2022,6,FALSE)</f>
        <v>0</v>
      </c>
      <c r="DJ538" s="454" t="s">
        <v>67</v>
      </c>
      <c r="DK538" s="450">
        <f>DI538*1.2</f>
        <v>0</v>
      </c>
      <c r="DL538" s="450"/>
      <c r="DM538" s="456"/>
      <c r="DN538" s="454" t="s">
        <v>113</v>
      </c>
      <c r="DO538" s="490" t="s">
        <v>731</v>
      </c>
      <c r="DP538" s="455"/>
      <c r="DQ538" s="492"/>
      <c r="DR538" s="492">
        <f>VLOOKUP(DO538,$A$563:$F$2022,6,FALSE)</f>
        <v>7</v>
      </c>
      <c r="DS538" s="454" t="s">
        <v>67</v>
      </c>
      <c r="DT538" s="450">
        <f>DR538*1.2</f>
        <v>8.4</v>
      </c>
      <c r="DU538" s="450"/>
      <c r="DV538" s="456"/>
      <c r="DW538" s="454" t="s">
        <v>113</v>
      </c>
      <c r="DX538" s="506" t="s">
        <v>186</v>
      </c>
      <c r="DY538" s="455"/>
      <c r="DZ538" s="492"/>
      <c r="EA538" s="492" t="e">
        <f>VLOOKUP(DX538,$A$563:$F$2022,6,FALSE)</f>
        <v>#N/A</v>
      </c>
      <c r="EB538" s="454" t="s">
        <v>67</v>
      </c>
      <c r="EC538" s="450" t="e">
        <f>EA538*1.2</f>
        <v>#N/A</v>
      </c>
      <c r="ED538" s="450"/>
      <c r="EE538" s="456"/>
      <c r="EF538" s="454" t="s">
        <v>113</v>
      </c>
      <c r="EG538" s="525" t="s">
        <v>594</v>
      </c>
      <c r="EH538" s="455"/>
      <c r="EI538" s="492"/>
      <c r="EJ538" s="492">
        <f>VLOOKUP(EG538,$A$563:$F$2022,6,FALSE)</f>
        <v>11</v>
      </c>
      <c r="EK538" s="454" t="s">
        <v>67</v>
      </c>
      <c r="EL538" s="450">
        <f>EJ538*1.2</f>
        <v>13.2</v>
      </c>
      <c r="EM538" s="450"/>
      <c r="EN538" s="456"/>
      <c r="EO538" s="454" t="s">
        <v>113</v>
      </c>
      <c r="EP538" s="525" t="s">
        <v>731</v>
      </c>
      <c r="EQ538" s="455"/>
      <c r="ER538" s="492"/>
      <c r="ES538" s="492">
        <f>VLOOKUP(EP538,$A$563:$F$2022,6,FALSE)</f>
        <v>7</v>
      </c>
      <c r="ET538" s="454" t="s">
        <v>67</v>
      </c>
      <c r="EU538" s="450">
        <f>ES538*1.2</f>
        <v>8.4</v>
      </c>
      <c r="EV538" s="450"/>
      <c r="EW538" s="456"/>
      <c r="EX538" s="454" t="s">
        <v>113</v>
      </c>
      <c r="EY538" s="506" t="s">
        <v>186</v>
      </c>
      <c r="EZ538" s="455"/>
      <c r="FA538" s="492"/>
      <c r="FB538" s="492" t="e">
        <f>VLOOKUP(EY538,$A$563:$F$2022,6,FALSE)</f>
        <v>#N/A</v>
      </c>
      <c r="FC538" s="454" t="s">
        <v>67</v>
      </c>
      <c r="FD538" s="450" t="e">
        <f>FB538*1.2</f>
        <v>#N/A</v>
      </c>
      <c r="FE538" s="450"/>
      <c r="FF538" s="456"/>
      <c r="FG538" s="454" t="s">
        <v>113</v>
      </c>
      <c r="FH538" s="525" t="s">
        <v>1390</v>
      </c>
      <c r="FI538" s="455"/>
      <c r="FJ538" s="492"/>
      <c r="FK538" s="492">
        <f>VLOOKUP(FH538,$A$563:$F$2022,6,FALSE)</f>
        <v>15</v>
      </c>
      <c r="FL538" s="454" t="s">
        <v>67</v>
      </c>
      <c r="FM538" s="450">
        <f>FK538*1.2</f>
        <v>18</v>
      </c>
      <c r="FN538" s="450"/>
      <c r="FO538" s="456"/>
      <c r="FP538" s="454" t="s">
        <v>113</v>
      </c>
      <c r="FQ538" s="490" t="s">
        <v>2323</v>
      </c>
      <c r="FR538" s="455"/>
      <c r="FS538" s="492"/>
      <c r="FT538" s="492">
        <f>VLOOKUP(FQ538,$A$563:$F$2022,6,FALSE)</f>
        <v>0</v>
      </c>
      <c r="FU538" s="454" t="s">
        <v>67</v>
      </c>
      <c r="FV538" s="450">
        <f>FT538*1.2</f>
        <v>0</v>
      </c>
      <c r="FW538" s="450"/>
      <c r="FX538" s="456"/>
      <c r="FY538" s="454" t="s">
        <v>113</v>
      </c>
      <c r="FZ538" s="490" t="s">
        <v>725</v>
      </c>
      <c r="GA538" s="455"/>
      <c r="GB538" s="492"/>
      <c r="GC538" s="492">
        <f>VLOOKUP(FZ538,$A$563:$F$2022,6,FALSE)</f>
        <v>0</v>
      </c>
      <c r="GD538" s="454" t="s">
        <v>67</v>
      </c>
      <c r="GE538" s="450">
        <f>GC538*1.2</f>
        <v>0</v>
      </c>
      <c r="GF538" s="450"/>
      <c r="GG538" s="456"/>
      <c r="GH538" s="454" t="s">
        <v>113</v>
      </c>
      <c r="GI538" s="525" t="s">
        <v>1444</v>
      </c>
      <c r="GJ538" s="455"/>
      <c r="GK538" s="492"/>
      <c r="GL538" s="492">
        <f>VLOOKUP(GI538,$A$563:$F$2022,6,FALSE)</f>
        <v>0</v>
      </c>
      <c r="GM538" s="454" t="s">
        <v>67</v>
      </c>
      <c r="GN538" s="450">
        <f>GL538*1.2</f>
        <v>0</v>
      </c>
      <c r="GO538" s="450"/>
      <c r="GP538" s="456"/>
      <c r="GQ538" s="454" t="s">
        <v>113</v>
      </c>
      <c r="GR538" s="525" t="s">
        <v>2072</v>
      </c>
      <c r="GS538" s="455"/>
      <c r="GT538" s="492"/>
      <c r="GU538" s="492">
        <f>VLOOKUP(GR538,$A$563:$F$2022,6,FALSE)</f>
        <v>12</v>
      </c>
      <c r="GV538" s="454" t="s">
        <v>67</v>
      </c>
      <c r="GW538" s="450">
        <f>GU538*1.2</f>
        <v>14.399999999999999</v>
      </c>
      <c r="GX538" s="450"/>
      <c r="GY538" s="456"/>
      <c r="GZ538" s="454" t="s">
        <v>113</v>
      </c>
      <c r="HA538" s="490" t="s">
        <v>794</v>
      </c>
      <c r="HB538" s="455"/>
      <c r="HC538" s="492"/>
      <c r="HD538" s="492">
        <f>VLOOKUP(HA538,$A$563:$F$2022,6,FALSE)</f>
        <v>0</v>
      </c>
      <c r="HE538" s="454" t="s">
        <v>67</v>
      </c>
      <c r="HF538" s="450">
        <f>HD538*1.2</f>
        <v>0</v>
      </c>
      <c r="HG538" s="450"/>
      <c r="HH538" s="456"/>
      <c r="HI538" s="454" t="s">
        <v>113</v>
      </c>
      <c r="HJ538" s="525" t="s">
        <v>553</v>
      </c>
      <c r="HK538" s="455"/>
      <c r="HL538" s="492"/>
      <c r="HM538" s="492">
        <f>VLOOKUP(HJ538,$A$563:$F$2022,6,FALSE)</f>
        <v>0</v>
      </c>
      <c r="HN538" s="454" t="s">
        <v>67</v>
      </c>
      <c r="HO538" s="450">
        <f>HM538*1.2</f>
        <v>0</v>
      </c>
      <c r="HP538" s="450"/>
      <c r="HQ538" s="456"/>
      <c r="HR538" s="454" t="s">
        <v>113</v>
      </c>
      <c r="HS538" s="490" t="s">
        <v>1390</v>
      </c>
      <c r="HT538" s="455"/>
      <c r="HU538" s="492"/>
      <c r="HV538" s="492">
        <f>VLOOKUP(HS538,$A$563:$F$2022,6,FALSE)</f>
        <v>15</v>
      </c>
      <c r="HW538" s="454" t="s">
        <v>67</v>
      </c>
      <c r="HX538" s="450">
        <f>HV538*1.2</f>
        <v>18</v>
      </c>
      <c r="HY538" s="450"/>
      <c r="HZ538" s="456"/>
      <c r="IA538" s="454" t="s">
        <v>113</v>
      </c>
      <c r="IB538" s="525" t="s">
        <v>657</v>
      </c>
      <c r="IC538" s="455"/>
      <c r="ID538" s="492"/>
      <c r="IE538" s="492">
        <f>VLOOKUP(IB538,$A$563:$F$2022,6,FALSE)</f>
        <v>0</v>
      </c>
      <c r="IF538" s="454" t="s">
        <v>67</v>
      </c>
      <c r="IG538" s="450">
        <f>IE538*1.2</f>
        <v>0</v>
      </c>
      <c r="IH538" s="450"/>
      <c r="II538" s="456"/>
      <c r="IJ538" s="454" t="s">
        <v>113</v>
      </c>
      <c r="IK538" s="525" t="s">
        <v>794</v>
      </c>
      <c r="IL538" s="455"/>
      <c r="IM538" s="492"/>
      <c r="IN538" s="492">
        <f>VLOOKUP(IK538,$A$563:$F$2022,6,FALSE)</f>
        <v>0</v>
      </c>
      <c r="IO538" s="454" t="s">
        <v>67</v>
      </c>
      <c r="IP538" s="450">
        <f>IN538*1.2</f>
        <v>0</v>
      </c>
      <c r="IQ538" s="450"/>
      <c r="IR538" s="456"/>
      <c r="IS538" s="454" t="s">
        <v>113</v>
      </c>
      <c r="IT538" s="525" t="s">
        <v>667</v>
      </c>
      <c r="IU538" s="455"/>
      <c r="IV538" s="492"/>
      <c r="IW538" s="492">
        <f>VLOOKUP(IT538,$A$563:$F$2022,6,FALSE)</f>
        <v>0</v>
      </c>
      <c r="IX538" s="454" t="s">
        <v>67</v>
      </c>
      <c r="IY538" s="450">
        <f>IW538*1.2</f>
        <v>0</v>
      </c>
      <c r="IZ538" s="450"/>
      <c r="JA538" s="456"/>
      <c r="JB538" s="454" t="s">
        <v>113</v>
      </c>
      <c r="JC538" s="525" t="s">
        <v>725</v>
      </c>
      <c r="JD538" s="455"/>
      <c r="JE538" s="492"/>
      <c r="JF538" s="492">
        <f>VLOOKUP(JC538,$A$563:$F$2022,6,FALSE)</f>
        <v>0</v>
      </c>
      <c r="JG538" s="454" t="s">
        <v>67</v>
      </c>
      <c r="JH538" s="450">
        <f>JF538*1.2</f>
        <v>0</v>
      </c>
      <c r="JI538" s="450"/>
      <c r="JJ538" s="456"/>
      <c r="JK538" s="454" t="s">
        <v>113</v>
      </c>
      <c r="JL538" s="525" t="s">
        <v>1105</v>
      </c>
      <c r="JM538" s="455"/>
      <c r="JN538" s="492"/>
      <c r="JO538" s="492">
        <f>VLOOKUP(JL538,$A$563:$F$2022,6,FALSE)</f>
        <v>0</v>
      </c>
      <c r="JP538" s="454" t="s">
        <v>67</v>
      </c>
      <c r="JQ538" s="450">
        <f>JO538*1.2</f>
        <v>0</v>
      </c>
      <c r="JR538" s="450"/>
      <c r="JS538" s="456"/>
      <c r="JT538" s="454" t="s">
        <v>113</v>
      </c>
      <c r="JU538" s="525" t="s">
        <v>702</v>
      </c>
      <c r="JV538" s="455"/>
      <c r="JW538" s="492"/>
      <c r="JX538" s="492">
        <f>VLOOKUP(JU538,$A$563:$F$2022,6,FALSE)</f>
        <v>0</v>
      </c>
      <c r="JY538" s="454" t="s">
        <v>67</v>
      </c>
      <c r="JZ538" s="450">
        <f>JX538*1.2</f>
        <v>0</v>
      </c>
      <c r="KA538" s="450"/>
      <c r="KB538" s="456"/>
      <c r="KC538" s="454" t="s">
        <v>113</v>
      </c>
      <c r="KD538" s="525" t="s">
        <v>740</v>
      </c>
      <c r="KE538" s="455"/>
      <c r="KF538" s="492"/>
      <c r="KG538" s="492">
        <f>VLOOKUP(KD538,$A$563:$F$2022,6,FALSE)</f>
        <v>0</v>
      </c>
      <c r="KH538" s="454" t="s">
        <v>67</v>
      </c>
      <c r="KI538" s="450">
        <f>KG538*1.2</f>
        <v>0</v>
      </c>
      <c r="KJ538" s="450"/>
      <c r="KK538" s="456"/>
      <c r="KL538" s="454" t="s">
        <v>113</v>
      </c>
      <c r="KM538" s="525" t="s">
        <v>722</v>
      </c>
      <c r="KN538" s="455"/>
      <c r="KO538" s="492"/>
      <c r="KP538" s="492">
        <f>VLOOKUP(KM538,$A$563:$F$2022,6,FALSE)</f>
        <v>6</v>
      </c>
      <c r="KQ538" s="454" t="s">
        <v>67</v>
      </c>
      <c r="KR538" s="450">
        <f>KP538*1.2</f>
        <v>7.1999999999999993</v>
      </c>
      <c r="KS538" s="450"/>
      <c r="KT538" s="456"/>
      <c r="KU538" s="454" t="s">
        <v>113</v>
      </c>
      <c r="KV538" s="525" t="s">
        <v>657</v>
      </c>
      <c r="KW538" s="455"/>
      <c r="KX538" s="492"/>
      <c r="KY538" s="492">
        <f>VLOOKUP(KV538,$A$563:$F$2022,6,FALSE)</f>
        <v>0</v>
      </c>
      <c r="KZ538" s="454" t="s">
        <v>67</v>
      </c>
      <c r="LA538" s="450">
        <f>KY538*1.2</f>
        <v>0</v>
      </c>
      <c r="LB538" s="450"/>
      <c r="LC538" s="456"/>
      <c r="LD538" s="454" t="s">
        <v>113</v>
      </c>
      <c r="LE538" s="525" t="s">
        <v>667</v>
      </c>
      <c r="LF538" s="455"/>
      <c r="LG538" s="492"/>
      <c r="LH538" s="492">
        <f>VLOOKUP(LE538,$A$563:$F$2022,6,FALSE)</f>
        <v>0</v>
      </c>
      <c r="LI538" s="454" t="s">
        <v>67</v>
      </c>
      <c r="LJ538" s="450">
        <f>LH538*1.2</f>
        <v>0</v>
      </c>
      <c r="LK538" s="450"/>
      <c r="LL538" s="456"/>
      <c r="LM538" s="454" t="s">
        <v>113</v>
      </c>
      <c r="LN538" s="525" t="s">
        <v>2074</v>
      </c>
      <c r="LO538" s="455"/>
      <c r="LP538" s="492"/>
      <c r="LQ538" s="492">
        <f>VLOOKUP(LN538,$A$563:$F$2022,6,FALSE)</f>
        <v>4</v>
      </c>
      <c r="LR538" s="454" t="s">
        <v>67</v>
      </c>
      <c r="LS538" s="450">
        <f>LQ538*1.2</f>
        <v>4.8</v>
      </c>
      <c r="LT538" s="450"/>
      <c r="LU538" s="456"/>
      <c r="LV538" s="454" t="s">
        <v>113</v>
      </c>
      <c r="LW538" s="525" t="s">
        <v>2317</v>
      </c>
      <c r="LX538" s="455"/>
      <c r="LY538" s="492"/>
      <c r="LZ538" s="492">
        <f>VLOOKUP(LW538,$A$563:$F$2022,6,FALSE)</f>
        <v>0</v>
      </c>
      <c r="MA538" s="454" t="s">
        <v>67</v>
      </c>
      <c r="MB538" s="450">
        <f>LZ538*1.2</f>
        <v>0</v>
      </c>
      <c r="MC538" s="450"/>
      <c r="MD538" s="456"/>
      <c r="ME538" s="454" t="s">
        <v>113</v>
      </c>
      <c r="MF538" s="527" t="s">
        <v>794</v>
      </c>
      <c r="MG538" s="455"/>
      <c r="MH538" s="492"/>
      <c r="MI538" s="492">
        <f>VLOOKUP(MF538,$A$563:$F$2022,6,FALSE)</f>
        <v>0</v>
      </c>
      <c r="MJ538" s="454" t="s">
        <v>67</v>
      </c>
      <c r="MK538" s="450">
        <f>MI538*1.2</f>
        <v>0</v>
      </c>
      <c r="ML538" s="450"/>
      <c r="MM538" s="456"/>
      <c r="MN538" s="454" t="s">
        <v>113</v>
      </c>
      <c r="MO538" s="525" t="s">
        <v>955</v>
      </c>
      <c r="MP538" s="455"/>
      <c r="MQ538" s="492"/>
      <c r="MR538" s="492">
        <f>VLOOKUP(MO538,$A$563:$F$2022,6,FALSE)</f>
        <v>0</v>
      </c>
      <c r="MS538" s="454" t="s">
        <v>67</v>
      </c>
      <c r="MT538" s="450">
        <f>MR538*1.2</f>
        <v>0</v>
      </c>
      <c r="MU538" s="450"/>
      <c r="MV538" s="456"/>
      <c r="MW538" s="454" t="s">
        <v>113</v>
      </c>
      <c r="MX538" s="525" t="s">
        <v>702</v>
      </c>
      <c r="MY538" s="455"/>
      <c r="MZ538" s="492"/>
      <c r="NA538" s="492">
        <f>VLOOKUP(MX538,$A$563:$F$2022,6,FALSE)</f>
        <v>0</v>
      </c>
      <c r="NB538" s="454" t="s">
        <v>67</v>
      </c>
      <c r="NC538" s="450">
        <f>NA538*1.2</f>
        <v>0</v>
      </c>
      <c r="ND538" s="450"/>
      <c r="NE538" s="456"/>
      <c r="NF538" s="454" t="s">
        <v>113</v>
      </c>
      <c r="NG538" s="525" t="s">
        <v>1114</v>
      </c>
      <c r="NH538" s="455"/>
      <c r="NI538" s="492"/>
      <c r="NJ538" s="492">
        <f>VLOOKUP(NG538,$A$563:$F$2022,6,FALSE)</f>
        <v>3</v>
      </c>
      <c r="NK538" s="454" t="s">
        <v>67</v>
      </c>
      <c r="NL538" s="450">
        <f>NJ538*1.2</f>
        <v>3.5999999999999996</v>
      </c>
      <c r="NM538" s="450"/>
      <c r="NN538" s="456"/>
      <c r="NO538" s="454" t="s">
        <v>113</v>
      </c>
      <c r="NP538" s="525" t="s">
        <v>679</v>
      </c>
      <c r="NQ538" s="455"/>
      <c r="NR538" s="492"/>
      <c r="NS538" s="492">
        <f>VLOOKUP(NP538,$A$563:$F$2022,6,FALSE)</f>
        <v>0</v>
      </c>
      <c r="NT538" s="454" t="s">
        <v>67</v>
      </c>
      <c r="NU538" s="450">
        <f>NS538*1.2</f>
        <v>0</v>
      </c>
      <c r="NV538" s="450"/>
      <c r="NW538" s="456"/>
      <c r="NX538" s="454" t="s">
        <v>113</v>
      </c>
      <c r="NY538" s="490" t="s">
        <v>1433</v>
      </c>
      <c r="NZ538" s="455"/>
      <c r="OA538" s="455"/>
      <c r="OB538" s="492">
        <f>VLOOKUP(NY538,$A$563:$F$2022,6,FALSE)</f>
        <v>0</v>
      </c>
      <c r="OC538" s="454" t="s">
        <v>67</v>
      </c>
      <c r="OD538" s="450">
        <f>OB538*1.2</f>
        <v>0</v>
      </c>
      <c r="OE538" s="450"/>
      <c r="OF538" s="456"/>
      <c r="OG538" s="454" t="s">
        <v>113</v>
      </c>
      <c r="OH538" s="525" t="s">
        <v>688</v>
      </c>
      <c r="OI538" s="455"/>
      <c r="OJ538" s="492"/>
      <c r="OK538" s="492">
        <f>VLOOKUP(OH538,$A$563:$F$2022,6,FALSE)</f>
        <v>0</v>
      </c>
      <c r="OL538" s="454" t="s">
        <v>67</v>
      </c>
      <c r="OM538" s="450">
        <f>OK538*1.2</f>
        <v>0</v>
      </c>
      <c r="ON538" s="450"/>
      <c r="OO538" s="456"/>
      <c r="OP538" s="454" t="s">
        <v>113</v>
      </c>
      <c r="OQ538" s="490" t="s">
        <v>2317</v>
      </c>
      <c r="OR538" s="455"/>
      <c r="OS538" s="492"/>
      <c r="OT538" s="492">
        <f>VLOOKUP(OQ538,$A$563:$F$2022,6,FALSE)</f>
        <v>0</v>
      </c>
      <c r="OU538" s="454" t="s">
        <v>67</v>
      </c>
      <c r="OV538" s="450">
        <f>OT538*1.2</f>
        <v>0</v>
      </c>
      <c r="OW538" s="450"/>
      <c r="OX538" s="456"/>
      <c r="OY538" s="454" t="s">
        <v>113</v>
      </c>
      <c r="OZ538" s="525" t="s">
        <v>2319</v>
      </c>
      <c r="PA538" s="455"/>
      <c r="PB538" s="492"/>
      <c r="PC538" s="492">
        <f>VLOOKUP(OZ538,$A$563:$F$2022,6,FALSE)</f>
        <v>49</v>
      </c>
      <c r="PD538" s="454" t="s">
        <v>67</v>
      </c>
      <c r="PE538" s="450">
        <f>PC538*1.2</f>
        <v>58.8</v>
      </c>
      <c r="PF538" s="450"/>
      <c r="PG538" s="456"/>
      <c r="PH538" s="454" t="s">
        <v>113</v>
      </c>
      <c r="PI538" s="525" t="s">
        <v>1418</v>
      </c>
      <c r="PJ538" s="455"/>
      <c r="PK538" s="492"/>
      <c r="PL538" s="492">
        <f>VLOOKUP(PI538,$A$563:$F$2022,6,FALSE)</f>
        <v>0</v>
      </c>
      <c r="PM538" s="454" t="s">
        <v>67</v>
      </c>
      <c r="PN538" s="450">
        <f>PL538*1.2</f>
        <v>0</v>
      </c>
      <c r="PO538" s="450"/>
      <c r="PP538" s="456"/>
      <c r="PQ538" s="454" t="s">
        <v>113</v>
      </c>
      <c r="PR538" s="490" t="s">
        <v>657</v>
      </c>
      <c r="PS538" s="455"/>
      <c r="PT538" s="492"/>
      <c r="PU538" s="492">
        <f>VLOOKUP(PR538,$A$563:$F$2022,6,FALSE)</f>
        <v>0</v>
      </c>
      <c r="PV538" s="454" t="s">
        <v>67</v>
      </c>
      <c r="PW538" s="450">
        <f>PU538*1.2</f>
        <v>0</v>
      </c>
      <c r="PX538" s="450"/>
      <c r="PY538" s="456"/>
      <c r="PZ538" s="454" t="s">
        <v>113</v>
      </c>
      <c r="QA538" s="525" t="s">
        <v>702</v>
      </c>
      <c r="QB538" s="455"/>
      <c r="QC538" s="492"/>
      <c r="QD538" s="492">
        <f>VLOOKUP(QA538,$A$563:$F$2022,6,FALSE)</f>
        <v>0</v>
      </c>
      <c r="QE538" s="454" t="s">
        <v>67</v>
      </c>
      <c r="QF538" s="450">
        <f>QD538*1.2</f>
        <v>0</v>
      </c>
      <c r="QG538" s="450"/>
      <c r="QH538" s="456"/>
      <c r="QI538" s="454" t="s">
        <v>113</v>
      </c>
      <c r="QJ538" s="490" t="s">
        <v>964</v>
      </c>
      <c r="QK538" s="455"/>
      <c r="QL538" s="492"/>
      <c r="QM538" s="492">
        <f>VLOOKUP(QJ538,$A$563:$F$2022,6,FALSE)</f>
        <v>0</v>
      </c>
      <c r="QN538" s="454" t="s">
        <v>67</v>
      </c>
      <c r="QO538" s="450">
        <f>QM538*1.2</f>
        <v>0</v>
      </c>
      <c r="QP538" s="450"/>
      <c r="QQ538" s="456"/>
      <c r="QR538" s="454" t="s">
        <v>113</v>
      </c>
      <c r="QS538" s="525" t="s">
        <v>1390</v>
      </c>
      <c r="QT538" s="455"/>
      <c r="QU538" s="492"/>
      <c r="QV538" s="492">
        <f>VLOOKUP(QS538,$A$563:$F$2022,6,FALSE)</f>
        <v>15</v>
      </c>
      <c r="QW538" s="454" t="s">
        <v>67</v>
      </c>
      <c r="QX538" s="450">
        <f>QV538*1.2</f>
        <v>18</v>
      </c>
      <c r="QY538" s="450"/>
      <c r="QZ538" s="456"/>
      <c r="RA538" s="454" t="s">
        <v>113</v>
      </c>
      <c r="RB538" s="490" t="s">
        <v>688</v>
      </c>
      <c r="RC538" s="455"/>
      <c r="RD538" s="492"/>
      <c r="RE538" s="492">
        <f>VLOOKUP(RB538,$A$563:$F$2022,6,FALSE)</f>
        <v>0</v>
      </c>
      <c r="RF538" s="454" t="s">
        <v>67</v>
      </c>
      <c r="RG538" s="450">
        <f>RE538*1.2</f>
        <v>0</v>
      </c>
      <c r="RH538" s="450"/>
      <c r="RI538" s="456"/>
      <c r="RJ538" s="454" t="s">
        <v>113</v>
      </c>
      <c r="RK538" s="506" t="s">
        <v>186</v>
      </c>
      <c r="RL538" s="455"/>
      <c r="RM538" s="455"/>
      <c r="RN538" s="492" t="e">
        <f>VLOOKUP(RK538,$A$563:$F$2022,6,FALSE)</f>
        <v>#N/A</v>
      </c>
      <c r="RO538" s="454" t="s">
        <v>67</v>
      </c>
      <c r="RP538" s="450" t="e">
        <f>RN538*1.2</f>
        <v>#N/A</v>
      </c>
      <c r="RQ538" s="450"/>
      <c r="RR538" s="456"/>
      <c r="RS538" s="454" t="s">
        <v>113</v>
      </c>
      <c r="RT538" s="525" t="s">
        <v>702</v>
      </c>
      <c r="RU538" s="455"/>
      <c r="RV538" s="492"/>
      <c r="RW538" s="492">
        <f>VLOOKUP(RT538,$A$563:$F$2022,6,FALSE)</f>
        <v>0</v>
      </c>
      <c r="RX538" s="454" t="s">
        <v>67</v>
      </c>
      <c r="RY538" s="450">
        <f>RW538*1.2</f>
        <v>0</v>
      </c>
      <c r="RZ538" s="450"/>
      <c r="SA538" s="486"/>
      <c r="SB538" s="454" t="s">
        <v>113</v>
      </c>
      <c r="SC538" s="525" t="s">
        <v>1321</v>
      </c>
      <c r="SD538" s="455"/>
      <c r="SE538" s="492"/>
      <c r="SF538" s="492">
        <f>VLOOKUP(SC538,$A$563:$F$2022,6,FALSE)</f>
        <v>0</v>
      </c>
      <c r="SG538" s="454" t="s">
        <v>67</v>
      </c>
      <c r="SH538" s="450">
        <f>SF538*1.2</f>
        <v>0</v>
      </c>
      <c r="SI538" s="450"/>
      <c r="SJ538" s="486"/>
      <c r="SK538" s="454" t="s">
        <v>113</v>
      </c>
      <c r="SL538" s="525" t="s">
        <v>2323</v>
      </c>
      <c r="SM538" s="455"/>
      <c r="SN538" s="492"/>
      <c r="SO538" s="492">
        <f>VLOOKUP(SL538,$A$563:$F$2022,6,FALSE)</f>
        <v>0</v>
      </c>
      <c r="SP538" s="454" t="s">
        <v>67</v>
      </c>
      <c r="SQ538" s="450">
        <f>SO538*1.2</f>
        <v>0</v>
      </c>
      <c r="SR538" s="450"/>
      <c r="SS538" s="486"/>
      <c r="ST538" s="454" t="s">
        <v>113</v>
      </c>
      <c r="SU538" s="525" t="s">
        <v>679</v>
      </c>
      <c r="SV538" s="455"/>
      <c r="SW538" s="492"/>
      <c r="SX538" s="492">
        <f>VLOOKUP(SU538,$A$563:$F$2022,6,FALSE)</f>
        <v>0</v>
      </c>
      <c r="SY538" s="454" t="s">
        <v>67</v>
      </c>
      <c r="SZ538" s="450">
        <f>SX538*1.2</f>
        <v>0</v>
      </c>
      <c r="TA538" s="450"/>
      <c r="TB538" s="486"/>
      <c r="TC538" s="454" t="s">
        <v>113</v>
      </c>
      <c r="TD538" s="525" t="s">
        <v>679</v>
      </c>
      <c r="TE538" s="455"/>
      <c r="TF538" s="492"/>
      <c r="TG538" s="492">
        <f>VLOOKUP(TD538,$A$563:$F$2022,6,FALSE)</f>
        <v>0</v>
      </c>
      <c r="TH538" s="454" t="s">
        <v>67</v>
      </c>
      <c r="TI538" s="450">
        <f>TG538*1.2</f>
        <v>0</v>
      </c>
      <c r="TJ538" s="455"/>
      <c r="TK538" s="486"/>
      <c r="TL538" s="454" t="s">
        <v>113</v>
      </c>
      <c r="TM538" s="525" t="s">
        <v>1918</v>
      </c>
      <c r="TN538" s="455"/>
      <c r="TO538" s="492"/>
      <c r="TP538" s="492">
        <f>VLOOKUP(TM538,$A$563:$F$2022,6,FALSE)</f>
        <v>0</v>
      </c>
      <c r="TQ538" s="454" t="s">
        <v>67</v>
      </c>
      <c r="TR538" s="450">
        <f>TP538*1.2</f>
        <v>0</v>
      </c>
      <c r="TS538" s="450"/>
      <c r="TT538" s="486"/>
      <c r="TU538" s="454" t="s">
        <v>113</v>
      </c>
      <c r="TV538" s="506" t="s">
        <v>186</v>
      </c>
      <c r="TW538" s="455"/>
      <c r="TX538" s="492"/>
      <c r="TY538" s="492" t="e">
        <f>VLOOKUP(TV538,$A$563:$F$2022,6,FALSE)</f>
        <v>#N/A</v>
      </c>
      <c r="TZ538" s="454" t="s">
        <v>67</v>
      </c>
      <c r="UA538" s="450" t="e">
        <f>TY538*1.2</f>
        <v>#N/A</v>
      </c>
      <c r="UB538" s="450"/>
      <c r="UC538" s="486"/>
      <c r="UD538" s="454" t="s">
        <v>113</v>
      </c>
      <c r="UE538" s="525" t="s">
        <v>746</v>
      </c>
      <c r="UF538" s="455"/>
      <c r="UG538" s="492"/>
      <c r="UH538" s="492">
        <f>VLOOKUP(UE538,$A$563:$F$2022,6,FALSE)</f>
        <v>0</v>
      </c>
      <c r="UI538" s="454" t="s">
        <v>67</v>
      </c>
      <c r="UJ538" s="450">
        <f>UH538*1.2</f>
        <v>0</v>
      </c>
      <c r="UK538" s="450"/>
      <c r="UL538" s="486"/>
      <c r="UM538" s="454" t="s">
        <v>113</v>
      </c>
      <c r="UN538" s="506" t="s">
        <v>186</v>
      </c>
      <c r="UO538" s="455"/>
      <c r="UP538" s="492"/>
      <c r="UQ538" s="492" t="e">
        <f>VLOOKUP(UN538,$A$563:$F$2022,6,FALSE)</f>
        <v>#N/A</v>
      </c>
      <c r="UR538" s="454" t="s">
        <v>67</v>
      </c>
      <c r="US538" s="450" t="e">
        <f>UQ538*1.2</f>
        <v>#N/A</v>
      </c>
      <c r="UT538" s="450"/>
      <c r="UU538" s="486"/>
      <c r="UV538" s="454" t="s">
        <v>113</v>
      </c>
      <c r="UW538" s="525" t="s">
        <v>2319</v>
      </c>
      <c r="UX538" s="455"/>
      <c r="UY538" s="492"/>
      <c r="UZ538" s="492">
        <f>VLOOKUP(UW538,$A$563:$F$2022,6,FALSE)</f>
        <v>49</v>
      </c>
      <c r="VA538" s="454" t="s">
        <v>67</v>
      </c>
      <c r="VB538" s="450">
        <f>UZ538*1.2</f>
        <v>58.8</v>
      </c>
      <c r="VC538" s="450"/>
      <c r="VD538" s="486"/>
      <c r="VE538" s="454" t="s">
        <v>113</v>
      </c>
      <c r="VF538" s="506" t="s">
        <v>186</v>
      </c>
      <c r="VG538" s="455"/>
      <c r="VH538" s="492"/>
      <c r="VI538" s="492" t="e">
        <f>VLOOKUP(VF538,$A$563:$F$2022,6,FALSE)</f>
        <v>#N/A</v>
      </c>
      <c r="VJ538" s="454" t="s">
        <v>67</v>
      </c>
      <c r="VK538" s="450" t="e">
        <f>VI538*1.2</f>
        <v>#N/A</v>
      </c>
      <c r="VL538" s="450"/>
      <c r="VM538" s="486"/>
      <c r="VN538" s="454" t="s">
        <v>113</v>
      </c>
      <c r="VO538" s="525" t="s">
        <v>2319</v>
      </c>
      <c r="VP538" s="455"/>
      <c r="VQ538" s="492"/>
      <c r="VR538" s="492">
        <f>VLOOKUP(VO538,$A$563:$F$2022,6,FALSE)</f>
        <v>49</v>
      </c>
      <c r="VS538" s="454" t="s">
        <v>67</v>
      </c>
      <c r="VT538" s="450">
        <f>VR538*1.2</f>
        <v>58.8</v>
      </c>
      <c r="VU538" s="450"/>
      <c r="VV538" s="486"/>
      <c r="VW538" s="454" t="s">
        <v>113</v>
      </c>
      <c r="VX538" s="506" t="s">
        <v>186</v>
      </c>
      <c r="VY538" s="455"/>
      <c r="VZ538" s="455"/>
      <c r="WA538" s="492" t="e">
        <f>VLOOKUP(VX538,$A$563:$F$2022,6,FALSE)</f>
        <v>#N/A</v>
      </c>
      <c r="WB538" s="454" t="s">
        <v>67</v>
      </c>
      <c r="WC538" s="450" t="e">
        <f>WA538*1.2</f>
        <v>#N/A</v>
      </c>
      <c r="WD538" s="455"/>
      <c r="WE538" s="486"/>
      <c r="WF538" s="454" t="s">
        <v>113</v>
      </c>
      <c r="WG538" s="525" t="s">
        <v>731</v>
      </c>
      <c r="WH538" s="455"/>
      <c r="WI538" s="492"/>
      <c r="WJ538" s="492">
        <f>VLOOKUP(WG538,$A$563:$F$2022,6,FALSE)</f>
        <v>7</v>
      </c>
      <c r="WK538" s="454" t="s">
        <v>67</v>
      </c>
      <c r="WL538" s="450">
        <f>WJ538*1.2</f>
        <v>8.4</v>
      </c>
      <c r="WM538" s="455"/>
      <c r="WN538" s="486"/>
      <c r="WO538" s="454" t="s">
        <v>113</v>
      </c>
      <c r="WP538" s="525" t="s">
        <v>794</v>
      </c>
      <c r="WQ538" s="492"/>
      <c r="WR538" s="492"/>
      <c r="WS538" s="492">
        <f>VLOOKUP(WP538,$A$563:$F$2022,6,FALSE)</f>
        <v>0</v>
      </c>
      <c r="WT538" s="454" t="s">
        <v>67</v>
      </c>
      <c r="WU538" s="450">
        <f>WS538*1.2</f>
        <v>0</v>
      </c>
      <c r="WV538" s="450"/>
      <c r="WW538" s="486"/>
      <c r="WX538" s="454" t="s">
        <v>113</v>
      </c>
      <c r="WY538" s="525" t="s">
        <v>1114</v>
      </c>
      <c r="WZ538" s="455"/>
      <c r="XA538" s="492"/>
      <c r="XB538" s="492">
        <f>VLOOKUP(WY538,$A$563:$F$2022,6,FALSE)</f>
        <v>3</v>
      </c>
      <c r="XC538" s="454" t="s">
        <v>67</v>
      </c>
      <c r="XD538" s="450">
        <f>XB538*1.2</f>
        <v>3.5999999999999996</v>
      </c>
      <c r="XE538" s="455"/>
      <c r="XF538" s="486"/>
      <c r="XG538" s="454" t="s">
        <v>113</v>
      </c>
      <c r="XH538" s="506" t="s">
        <v>186</v>
      </c>
      <c r="XI538" s="455"/>
      <c r="XJ538" s="455"/>
      <c r="XK538" s="492" t="e">
        <f>VLOOKUP(XH538,$A$563:$F$2022,6,FALSE)</f>
        <v>#N/A</v>
      </c>
      <c r="XL538" s="454" t="s">
        <v>67</v>
      </c>
      <c r="XM538" s="450" t="e">
        <f>XK538*1.2</f>
        <v>#N/A</v>
      </c>
      <c r="XN538" s="455"/>
      <c r="XO538" s="486"/>
      <c r="XP538" s="454" t="s">
        <v>113</v>
      </c>
      <c r="XQ538" s="525" t="s">
        <v>731</v>
      </c>
      <c r="XR538" s="455"/>
      <c r="XS538" s="492"/>
      <c r="XT538" s="492">
        <f>VLOOKUP(XQ538,$A$563:$F$2022,6,FALSE)</f>
        <v>7</v>
      </c>
      <c r="XU538" s="454" t="s">
        <v>67</v>
      </c>
      <c r="XV538" s="450">
        <f>XT538*1.2</f>
        <v>8.4</v>
      </c>
      <c r="XW538" s="450"/>
      <c r="XX538" s="486"/>
      <c r="XY538" s="454" t="s">
        <v>113</v>
      </c>
      <c r="XZ538" s="525" t="s">
        <v>525</v>
      </c>
      <c r="YA538" s="455"/>
      <c r="YB538" s="492"/>
      <c r="YC538" s="492">
        <f>VLOOKUP(XZ538,$A$563:$F$2022,6,FALSE)</f>
        <v>2</v>
      </c>
      <c r="YD538" s="454" t="s">
        <v>67</v>
      </c>
      <c r="YE538" s="450">
        <f>YC538*1.2</f>
        <v>2.4</v>
      </c>
      <c r="YF538" s="455"/>
      <c r="YG538" s="486"/>
      <c r="YH538" s="454" t="s">
        <v>113</v>
      </c>
      <c r="YI538" s="525" t="s">
        <v>2072</v>
      </c>
      <c r="YJ538" s="455"/>
      <c r="YK538" s="492"/>
      <c r="YL538" s="492">
        <f>VLOOKUP(YI538,$A$563:$F$2022,6,FALSE)</f>
        <v>12</v>
      </c>
      <c r="YM538" s="454" t="s">
        <v>67</v>
      </c>
      <c r="YN538" s="450">
        <f>YL538*1.2</f>
        <v>14.399999999999999</v>
      </c>
      <c r="YO538" s="450"/>
      <c r="YP538" s="486"/>
      <c r="YQ538" s="454" t="s">
        <v>113</v>
      </c>
      <c r="YR538" s="506" t="s">
        <v>186</v>
      </c>
      <c r="YS538" s="455"/>
      <c r="YT538" s="455"/>
      <c r="YU538" s="492" t="e">
        <f>VLOOKUP(YR538,$A$563:$F$2022,6,FALSE)</f>
        <v>#N/A</v>
      </c>
      <c r="YV538" s="454" t="s">
        <v>67</v>
      </c>
      <c r="YW538" s="450" t="e">
        <f>YU538*1.2</f>
        <v>#N/A</v>
      </c>
      <c r="YX538" s="455"/>
      <c r="YY538" s="486"/>
      <c r="YZ538" s="454" t="s">
        <v>113</v>
      </c>
      <c r="ZA538" s="506" t="s">
        <v>186</v>
      </c>
      <c r="ZB538" s="455"/>
      <c r="ZC538" s="455"/>
      <c r="ZD538" s="492" t="e">
        <f>VLOOKUP(ZA538,$A$563:$F$2022,6,FALSE)</f>
        <v>#N/A</v>
      </c>
      <c r="ZE538" s="454" t="s">
        <v>67</v>
      </c>
      <c r="ZF538" s="450" t="e">
        <f>ZD538*1.2</f>
        <v>#N/A</v>
      </c>
      <c r="ZG538" s="455"/>
      <c r="ZH538" s="486"/>
      <c r="ZI538" s="454" t="s">
        <v>113</v>
      </c>
      <c r="ZJ538" s="490" t="s">
        <v>794</v>
      </c>
      <c r="ZK538" s="455"/>
      <c r="ZL538" s="455"/>
      <c r="ZM538" s="492">
        <f>VLOOKUP(ZJ538,$A$563:$F$2022,6,FALSE)</f>
        <v>0</v>
      </c>
      <c r="ZN538" s="454" t="s">
        <v>67</v>
      </c>
      <c r="ZO538" s="450">
        <f>ZM538*1.2</f>
        <v>0</v>
      </c>
      <c r="ZP538" s="455"/>
      <c r="ZQ538" s="486"/>
      <c r="ZR538" s="454" t="s">
        <v>113</v>
      </c>
      <c r="ZS538" s="506" t="s">
        <v>186</v>
      </c>
      <c r="ZT538" s="455"/>
      <c r="ZU538" s="492"/>
      <c r="ZV538" s="492" t="e">
        <f>VLOOKUP(ZS538,$A$563:$F$2022,6,FALSE)</f>
        <v>#N/A</v>
      </c>
      <c r="ZW538" s="454" t="s">
        <v>67</v>
      </c>
      <c r="ZX538" s="450" t="e">
        <f>ZV538*1.2</f>
        <v>#N/A</v>
      </c>
      <c r="ZY538" s="450"/>
      <c r="ZZ538" s="486"/>
      <c r="AAA538" s="454" t="s">
        <v>113</v>
      </c>
      <c r="AAB538" s="506" t="s">
        <v>186</v>
      </c>
      <c r="AAC538" s="455"/>
      <c r="AAD538" s="492"/>
      <c r="AAE538" s="492" t="e">
        <f>VLOOKUP(AAB538,$A$563:$F$2022,6,FALSE)</f>
        <v>#N/A</v>
      </c>
      <c r="AAF538" s="454" t="s">
        <v>67</v>
      </c>
      <c r="AAG538" s="450" t="e">
        <f>AAE538*1.2</f>
        <v>#N/A</v>
      </c>
      <c r="AAH538" s="450"/>
      <c r="AAI538" s="486"/>
      <c r="AAJ538" s="454" t="s">
        <v>113</v>
      </c>
      <c r="AAK538" s="506" t="s">
        <v>186</v>
      </c>
      <c r="AAL538" s="455"/>
      <c r="AAM538" s="492"/>
      <c r="AAN538" s="492" t="e">
        <f>VLOOKUP(AAK538,$A$563:$F$2022,6,FALSE)</f>
        <v>#N/A</v>
      </c>
      <c r="AAO538" s="454" t="s">
        <v>67</v>
      </c>
      <c r="AAP538" s="450" t="e">
        <f>AAN538*1.2</f>
        <v>#N/A</v>
      </c>
      <c r="AAQ538" s="450"/>
      <c r="AAR538" s="486"/>
      <c r="AAS538" s="454" t="s">
        <v>113</v>
      </c>
      <c r="AAT538" s="506" t="s">
        <v>186</v>
      </c>
      <c r="AAU538" s="455"/>
      <c r="AAV538" s="492"/>
      <c r="AAW538" s="492" t="e">
        <f>VLOOKUP(AAT538,$A$563:$F$2022,6,FALSE)</f>
        <v>#N/A</v>
      </c>
      <c r="AAX538" s="454" t="s">
        <v>67</v>
      </c>
      <c r="AAY538" s="450" t="e">
        <f>AAW538*1.2</f>
        <v>#N/A</v>
      </c>
      <c r="AAZ538" s="450"/>
      <c r="ABA538" s="486"/>
      <c r="ABB538" s="454" t="s">
        <v>113</v>
      </c>
      <c r="ABC538" s="506" t="s">
        <v>186</v>
      </c>
      <c r="ABD538" s="455"/>
      <c r="ABE538" s="492"/>
      <c r="ABF538" s="492" t="e">
        <f>VLOOKUP(ABC538,$A$563:$F$2022,6,FALSE)</f>
        <v>#N/A</v>
      </c>
      <c r="ABG538" s="454" t="s">
        <v>67</v>
      </c>
      <c r="ABH538" s="450" t="e">
        <f>ABF538*1.2</f>
        <v>#N/A</v>
      </c>
      <c r="ABI538" s="450"/>
      <c r="ABJ538" s="486"/>
      <c r="ABK538" s="454" t="s">
        <v>113</v>
      </c>
      <c r="ABL538" s="506" t="s">
        <v>186</v>
      </c>
      <c r="ABM538" s="455"/>
      <c r="ABN538" s="492"/>
      <c r="ABO538" s="492" t="e">
        <f>VLOOKUP(ABL538,$A$563:$F$2022,6,FALSE)</f>
        <v>#N/A</v>
      </c>
      <c r="ABP538" s="454" t="s">
        <v>67</v>
      </c>
      <c r="ABQ538" s="450" t="e">
        <f>ABO538*1.2</f>
        <v>#N/A</v>
      </c>
      <c r="ABR538" s="450"/>
      <c r="ABS538" s="486"/>
      <c r="ABT538" s="454" t="s">
        <v>113</v>
      </c>
      <c r="ABU538" s="506" t="s">
        <v>186</v>
      </c>
      <c r="ABV538" s="455"/>
      <c r="ABW538" s="492"/>
      <c r="ABX538" s="492" t="e">
        <f>VLOOKUP(ABU538,$A$563:$F$2022,6,FALSE)</f>
        <v>#N/A</v>
      </c>
      <c r="ABY538" s="454" t="s">
        <v>67</v>
      </c>
      <c r="ABZ538" s="450" t="e">
        <f>ABX538*1.2</f>
        <v>#N/A</v>
      </c>
      <c r="ACA538" s="450"/>
      <c r="ACB538" s="486"/>
      <c r="ACC538" s="454" t="s">
        <v>113</v>
      </c>
      <c r="ACD538" s="506" t="s">
        <v>186</v>
      </c>
      <c r="ACE538" s="455"/>
      <c r="ACF538" s="492"/>
      <c r="ACG538" s="492" t="e">
        <f>VLOOKUP(ACD538,$A$563:$F$2022,6,FALSE)</f>
        <v>#N/A</v>
      </c>
      <c r="ACH538" s="454" t="s">
        <v>67</v>
      </c>
      <c r="ACI538" s="450" t="e">
        <f>ACG538*1.2</f>
        <v>#N/A</v>
      </c>
      <c r="ACJ538" s="450"/>
      <c r="ACK538" s="486"/>
      <c r="ACL538" s="454" t="s">
        <v>113</v>
      </c>
      <c r="ACM538" s="506" t="s">
        <v>186</v>
      </c>
      <c r="ACN538" s="455"/>
      <c r="ACO538" s="492"/>
      <c r="ACP538" s="492" t="e">
        <f>VLOOKUP(ACM538,$A$563:$F$2022,6,FALSE)</f>
        <v>#N/A</v>
      </c>
      <c r="ACQ538" s="454" t="s">
        <v>67</v>
      </c>
      <c r="ACR538" s="450" t="e">
        <f>ACP538*1.2</f>
        <v>#N/A</v>
      </c>
      <c r="ACS538" s="450"/>
      <c r="ACT538" s="486"/>
      <c r="ACU538" s="454" t="s">
        <v>113</v>
      </c>
      <c r="ACV538" s="490" t="s">
        <v>964</v>
      </c>
      <c r="ACW538" s="455"/>
      <c r="ACX538" s="492"/>
      <c r="ACY538" s="492">
        <f>VLOOKUP(ACV538,$A$563:$F$2022,6,FALSE)</f>
        <v>0</v>
      </c>
      <c r="ACZ538" s="454" t="s">
        <v>67</v>
      </c>
      <c r="ADA538" s="450">
        <f>ACY538*1.2</f>
        <v>0</v>
      </c>
      <c r="ADB538" s="450"/>
      <c r="ADC538" s="486"/>
      <c r="ADD538" s="454" t="s">
        <v>113</v>
      </c>
      <c r="ADE538" s="525" t="s">
        <v>731</v>
      </c>
      <c r="ADF538" s="455"/>
      <c r="ADG538" s="492"/>
      <c r="ADH538" s="492">
        <f>VLOOKUP(ADE538,$A$563:$F$2022,6,FALSE)</f>
        <v>7</v>
      </c>
      <c r="ADI538" s="454" t="s">
        <v>67</v>
      </c>
      <c r="ADJ538" s="450">
        <f>ADH538*1.2</f>
        <v>8.4</v>
      </c>
      <c r="ADK538" s="455"/>
      <c r="ADL538" s="486"/>
      <c r="ADM538" s="454" t="s">
        <v>113</v>
      </c>
      <c r="ADN538" s="525" t="s">
        <v>657</v>
      </c>
      <c r="ADO538" s="455"/>
      <c r="ADP538" s="492"/>
      <c r="ADQ538" s="492">
        <f>VLOOKUP(ADN538,$A$563:$F$2022,6,FALSE)</f>
        <v>0</v>
      </c>
      <c r="ADR538" s="454" t="s">
        <v>67</v>
      </c>
      <c r="ADS538" s="450">
        <f>ADQ538*1.2</f>
        <v>0</v>
      </c>
      <c r="ADT538" s="450"/>
      <c r="ADU538" s="486"/>
      <c r="ADV538" s="454" t="s">
        <v>113</v>
      </c>
      <c r="ADW538" s="525" t="s">
        <v>599</v>
      </c>
      <c r="ADX538" s="455"/>
      <c r="ADY538" s="455"/>
      <c r="ADZ538" s="492">
        <f>VLOOKUP(ADW538,$A$563:$F$2022,6,FALSE)</f>
        <v>0</v>
      </c>
      <c r="AEA538" s="454" t="s">
        <v>67</v>
      </c>
      <c r="AEB538" s="450">
        <f>ADZ538*1.2</f>
        <v>0</v>
      </c>
      <c r="AEC538" s="455"/>
      <c r="AED538" s="486"/>
      <c r="AEE538" s="454" t="s">
        <v>113</v>
      </c>
      <c r="AEF538" s="525" t="s">
        <v>670</v>
      </c>
      <c r="AEG538" s="455"/>
      <c r="AEH538" s="492"/>
      <c r="AEI538" s="492">
        <f>VLOOKUP(AEF538,$A$563:$F$2022,6,FALSE)</f>
        <v>0</v>
      </c>
      <c r="AEJ538" s="454" t="s">
        <v>67</v>
      </c>
      <c r="AEK538" s="450">
        <f>AEI538*1.2</f>
        <v>0</v>
      </c>
      <c r="AEL538" s="455"/>
      <c r="AEM538" s="486"/>
      <c r="AEN538" s="454" t="s">
        <v>113</v>
      </c>
      <c r="AEO538" s="525" t="s">
        <v>2324</v>
      </c>
      <c r="AEP538" s="455"/>
      <c r="AEQ538" s="492"/>
      <c r="AER538" s="492">
        <f>VLOOKUP(AEO538,$A$563:$F$2022,6,FALSE)</f>
        <v>0</v>
      </c>
      <c r="AES538" s="454" t="s">
        <v>67</v>
      </c>
      <c r="AET538" s="450">
        <f>AER538*1.2</f>
        <v>0</v>
      </c>
      <c r="AEU538" s="455"/>
      <c r="AEV538" s="486"/>
      <c r="AEW538" s="454" t="s">
        <v>113</v>
      </c>
      <c r="AEX538" s="525" t="s">
        <v>731</v>
      </c>
      <c r="AEY538" s="455"/>
      <c r="AEZ538" s="492"/>
      <c r="AFA538" s="492">
        <f>VLOOKUP(AEX538,$A$563:$F$2022,6,FALSE)</f>
        <v>7</v>
      </c>
      <c r="AFB538" s="454" t="s">
        <v>67</v>
      </c>
      <c r="AFC538" s="450">
        <f>AFA538*1.2</f>
        <v>8.4</v>
      </c>
      <c r="AFD538" s="450"/>
      <c r="AFE538" s="486"/>
      <c r="AFF538" s="454" t="s">
        <v>113</v>
      </c>
      <c r="AFG538" s="525" t="s">
        <v>599</v>
      </c>
      <c r="AFH538" s="455"/>
      <c r="AFI538" s="492"/>
      <c r="AFJ538" s="492">
        <f>VLOOKUP(AFG538,$A$563:$F$2022,6,FALSE)</f>
        <v>0</v>
      </c>
      <c r="AFK538" s="454" t="s">
        <v>67</v>
      </c>
      <c r="AFL538" s="450">
        <f>AFJ538*1.2</f>
        <v>0</v>
      </c>
      <c r="AFM538" s="450"/>
      <c r="AFN538" s="486"/>
      <c r="AFO538" s="454" t="s">
        <v>113</v>
      </c>
      <c r="AFP538" s="525" t="s">
        <v>749</v>
      </c>
      <c r="AFQ538" s="455"/>
      <c r="AFR538" s="492"/>
      <c r="AFS538" s="492">
        <f>VLOOKUP(AFP538,$A$563:$F$2022,6,FALSE)</f>
        <v>0</v>
      </c>
      <c r="AFT538" s="454" t="s">
        <v>67</v>
      </c>
      <c r="AFU538" s="450">
        <f>AFS538*1.2</f>
        <v>0</v>
      </c>
      <c r="AFV538" s="450"/>
      <c r="AFW538" s="486"/>
      <c r="AFX538" s="454" t="s">
        <v>113</v>
      </c>
      <c r="AFY538" s="525" t="s">
        <v>739</v>
      </c>
      <c r="AFZ538" s="455"/>
      <c r="AGA538" s="492"/>
      <c r="AGB538" s="492">
        <f>VLOOKUP(AFY538,$A$563:$F$2022,6,FALSE)</f>
        <v>28</v>
      </c>
      <c r="AGC538" s="454" t="s">
        <v>67</v>
      </c>
      <c r="AGD538" s="450">
        <f>AGB538*1.2</f>
        <v>33.6</v>
      </c>
      <c r="AGE538" s="450"/>
      <c r="AGF538" s="486"/>
      <c r="AGG538" s="454" t="s">
        <v>113</v>
      </c>
      <c r="AGH538" s="525" t="s">
        <v>950</v>
      </c>
      <c r="AGI538" s="455"/>
      <c r="AGJ538" s="492"/>
      <c r="AGK538" s="492">
        <f>VLOOKUP(AGH538,$A$563:$F$2022,6,FALSE)</f>
        <v>0</v>
      </c>
      <c r="AGL538" s="454" t="s">
        <v>67</v>
      </c>
      <c r="AGM538" s="450">
        <f>AGK538*1.2</f>
        <v>0</v>
      </c>
      <c r="AGN538" s="450"/>
      <c r="AGO538" s="486"/>
      <c r="AGP538" s="454" t="s">
        <v>113</v>
      </c>
      <c r="AGQ538" s="525" t="s">
        <v>1917</v>
      </c>
      <c r="AGR538" s="455"/>
      <c r="AGS538" s="492"/>
      <c r="AGT538" s="492">
        <f>VLOOKUP(AGQ538,$A$563:$F$2022,6,FALSE)</f>
        <v>3</v>
      </c>
      <c r="AGU538" s="454" t="s">
        <v>67</v>
      </c>
      <c r="AGV538" s="450">
        <f>AGT538*1.2</f>
        <v>3.5999999999999996</v>
      </c>
      <c r="AGW538" s="450"/>
      <c r="AGX538" s="486"/>
      <c r="AGY538" s="454" t="s">
        <v>113</v>
      </c>
      <c r="AGZ538" s="525" t="s">
        <v>725</v>
      </c>
      <c r="AHA538" s="455"/>
      <c r="AHB538" s="492"/>
      <c r="AHC538" s="492">
        <f>VLOOKUP(AGZ538,$A$563:$F$2022,6,FALSE)</f>
        <v>0</v>
      </c>
      <c r="AHD538" s="454" t="s">
        <v>67</v>
      </c>
      <c r="AHE538" s="450">
        <f>AHC538*1.2</f>
        <v>0</v>
      </c>
      <c r="AHF538" s="450"/>
      <c r="AHG538" s="486"/>
      <c r="AHH538" s="495"/>
      <c r="AHI538" s="543"/>
      <c r="AHJ538" s="496"/>
      <c r="AHK538" s="497"/>
      <c r="AHL538" s="497"/>
      <c r="AHM538" s="495"/>
      <c r="AHN538" s="481"/>
      <c r="AHO538" s="481"/>
      <c r="AHP538" s="496"/>
      <c r="AHQ538" s="495"/>
      <c r="AHR538" s="512"/>
      <c r="AHS538" s="496"/>
      <c r="AHT538" s="497"/>
      <c r="AHU538" s="497"/>
      <c r="AHV538" s="495"/>
      <c r="AHW538" s="481"/>
      <c r="AHX538" s="481"/>
      <c r="AHY538" s="496"/>
      <c r="AHZ538" s="495"/>
      <c r="AIA538" s="512"/>
      <c r="AIB538" s="496"/>
      <c r="AIC538" s="497"/>
      <c r="AID538" s="497"/>
      <c r="AIE538" s="495"/>
      <c r="AIF538" s="481"/>
      <c r="AIG538" s="481"/>
      <c r="AIH538" s="496"/>
      <c r="AII538" s="263"/>
      <c r="AIJ538" s="432"/>
      <c r="AIK538" s="264"/>
      <c r="AIL538" s="264"/>
      <c r="AIM538" s="265"/>
      <c r="AIN538" s="263"/>
      <c r="AIO538" s="210"/>
      <c r="AIP538" s="264"/>
      <c r="AIQ538" s="264"/>
    </row>
    <row r="539" spans="1:927" s="16" customFormat="1" ht="15">
      <c r="A539" s="454" t="s">
        <v>114</v>
      </c>
      <c r="B539" s="490" t="s">
        <v>2074</v>
      </c>
      <c r="C539" s="455"/>
      <c r="D539" s="492"/>
      <c r="E539" s="492">
        <f>VLOOKUP(B539,$A$563:$F$2022,6,FALSE)</f>
        <v>4</v>
      </c>
      <c r="F539" s="454" t="s">
        <v>69</v>
      </c>
      <c r="G539" s="450">
        <f>E539*1.1</f>
        <v>4.4000000000000004</v>
      </c>
      <c r="H539" s="450"/>
      <c r="I539" s="456"/>
      <c r="J539" s="454" t="s">
        <v>114</v>
      </c>
      <c r="K539" s="525" t="s">
        <v>2318</v>
      </c>
      <c r="L539" s="455"/>
      <c r="M539" s="492"/>
      <c r="N539" s="492">
        <f>VLOOKUP(K539,$A$563:$F$2022,6,FALSE)</f>
        <v>0</v>
      </c>
      <c r="O539" s="454" t="s">
        <v>69</v>
      </c>
      <c r="P539" s="450">
        <f>N539*1.1</f>
        <v>0</v>
      </c>
      <c r="Q539" s="450"/>
      <c r="R539" s="456"/>
      <c r="S539" s="454" t="s">
        <v>114</v>
      </c>
      <c r="T539" s="525" t="s">
        <v>594</v>
      </c>
      <c r="U539" s="455"/>
      <c r="V539" s="492"/>
      <c r="W539" s="492">
        <f>VLOOKUP(T539,$A$563:$F$2022,6,FALSE)</f>
        <v>11</v>
      </c>
      <c r="X539" s="454" t="s">
        <v>69</v>
      </c>
      <c r="Y539" s="450">
        <f>W539*1.1</f>
        <v>12.100000000000001</v>
      </c>
      <c r="Z539" s="450"/>
      <c r="AA539" s="456"/>
      <c r="AB539" s="454" t="s">
        <v>114</v>
      </c>
      <c r="AC539" s="525" t="s">
        <v>2317</v>
      </c>
      <c r="AD539" s="455"/>
      <c r="AE539" s="492"/>
      <c r="AF539" s="492">
        <f>VLOOKUP(AC539,$A$563:$F$2022,6,FALSE)</f>
        <v>0</v>
      </c>
      <c r="AG539" s="454" t="s">
        <v>69</v>
      </c>
      <c r="AH539" s="450">
        <f>AF539*1.1</f>
        <v>0</v>
      </c>
      <c r="AI539" s="450"/>
      <c r="AJ539" s="456"/>
      <c r="AK539" s="454" t="s">
        <v>114</v>
      </c>
      <c r="AL539" s="490" t="s">
        <v>2318</v>
      </c>
      <c r="AM539" s="455"/>
      <c r="AN539" s="492"/>
      <c r="AO539" s="492">
        <f>VLOOKUP(AL539,$A$563:$F$2022,6,FALSE)</f>
        <v>0</v>
      </c>
      <c r="AP539" s="454" t="s">
        <v>69</v>
      </c>
      <c r="AQ539" s="450">
        <f>AO539*1.1</f>
        <v>0</v>
      </c>
      <c r="AR539" s="450"/>
      <c r="AS539" s="456"/>
      <c r="AT539" s="454" t="s">
        <v>114</v>
      </c>
      <c r="AU539" s="525" t="s">
        <v>783</v>
      </c>
      <c r="AV539" s="455"/>
      <c r="AW539" s="492"/>
      <c r="AX539" s="492">
        <f>VLOOKUP(AU539,$A$563:$F$2022,6,FALSE)</f>
        <v>0</v>
      </c>
      <c r="AY539" s="454" t="s">
        <v>69</v>
      </c>
      <c r="AZ539" s="450">
        <f>AX539*1.1</f>
        <v>0</v>
      </c>
      <c r="BA539" s="450"/>
      <c r="BB539" s="456"/>
      <c r="BC539" s="454" t="s">
        <v>114</v>
      </c>
      <c r="BD539" s="525" t="s">
        <v>2072</v>
      </c>
      <c r="BE539" s="455"/>
      <c r="BF539" s="492"/>
      <c r="BG539" s="492">
        <f>VLOOKUP(BD539,$A$563:$F$2022,6,FALSE)</f>
        <v>12</v>
      </c>
      <c r="BH539" s="454" t="s">
        <v>69</v>
      </c>
      <c r="BI539" s="450">
        <f>BG539*1.1</f>
        <v>13.200000000000001</v>
      </c>
      <c r="BJ539" s="450"/>
      <c r="BK539" s="456"/>
      <c r="BL539" s="454" t="s">
        <v>114</v>
      </c>
      <c r="BM539" s="525" t="s">
        <v>657</v>
      </c>
      <c r="BN539" s="455"/>
      <c r="BO539" s="492"/>
      <c r="BP539" s="492">
        <f>VLOOKUP(BM539,$A$563:$F$2022,6,FALSE)</f>
        <v>0</v>
      </c>
      <c r="BQ539" s="454" t="s">
        <v>69</v>
      </c>
      <c r="BR539" s="450">
        <f>BP539*1.1</f>
        <v>0</v>
      </c>
      <c r="BS539" s="450"/>
      <c r="BT539" s="456"/>
      <c r="BU539" s="454" t="s">
        <v>114</v>
      </c>
      <c r="BV539" s="525" t="s">
        <v>2325</v>
      </c>
      <c r="BW539" s="455"/>
      <c r="BX539" s="492"/>
      <c r="BY539" s="492">
        <f>VLOOKUP(BV539,$A$563:$F$2022,6,FALSE)</f>
        <v>26</v>
      </c>
      <c r="BZ539" s="454" t="s">
        <v>69</v>
      </c>
      <c r="CA539" s="450">
        <f>BY539*1.1</f>
        <v>28.6</v>
      </c>
      <c r="CB539" s="450"/>
      <c r="CC539" s="456"/>
      <c r="CD539" s="454" t="s">
        <v>114</v>
      </c>
      <c r="CE539" s="525" t="s">
        <v>2317</v>
      </c>
      <c r="CF539" s="455"/>
      <c r="CG539" s="492"/>
      <c r="CH539" s="492">
        <f>VLOOKUP(CE539,$A$563:$F$2022,6,FALSE)</f>
        <v>0</v>
      </c>
      <c r="CI539" s="454" t="s">
        <v>69</v>
      </c>
      <c r="CJ539" s="450">
        <f>CH539*1.1</f>
        <v>0</v>
      </c>
      <c r="CK539" s="450"/>
      <c r="CL539" s="456"/>
      <c r="CM539" s="454" t="s">
        <v>114</v>
      </c>
      <c r="CN539" s="525" t="s">
        <v>725</v>
      </c>
      <c r="CO539" s="455"/>
      <c r="CP539" s="492"/>
      <c r="CQ539" s="492">
        <f>VLOOKUP(CN539,$A$563:$F$2022,6,FALSE)</f>
        <v>0</v>
      </c>
      <c r="CR539" s="454" t="s">
        <v>69</v>
      </c>
      <c r="CS539" s="450">
        <f>CQ539*1.1</f>
        <v>0</v>
      </c>
      <c r="CT539" s="450"/>
      <c r="CU539" s="456"/>
      <c r="CV539" s="454" t="s">
        <v>114</v>
      </c>
      <c r="CW539" s="525" t="s">
        <v>702</v>
      </c>
      <c r="CX539" s="455"/>
      <c r="CY539" s="492"/>
      <c r="CZ539" s="492">
        <f>VLOOKUP(CW539,$A$563:$F$2022,6,FALSE)</f>
        <v>0</v>
      </c>
      <c r="DA539" s="454" t="s">
        <v>69</v>
      </c>
      <c r="DB539" s="450">
        <f>CZ539*1.1</f>
        <v>0</v>
      </c>
      <c r="DC539" s="450"/>
      <c r="DD539" s="456"/>
      <c r="DE539" s="454" t="s">
        <v>114</v>
      </c>
      <c r="DF539" s="525" t="s">
        <v>657</v>
      </c>
      <c r="DG539" s="455"/>
      <c r="DH539" s="492"/>
      <c r="DI539" s="492">
        <f>VLOOKUP(DF539,$A$563:$F$2022,6,FALSE)</f>
        <v>0</v>
      </c>
      <c r="DJ539" s="454" t="s">
        <v>69</v>
      </c>
      <c r="DK539" s="450">
        <f>DI539*1.1</f>
        <v>0</v>
      </c>
      <c r="DL539" s="450"/>
      <c r="DM539" s="456"/>
      <c r="DN539" s="454" t="s">
        <v>114</v>
      </c>
      <c r="DO539" s="490" t="s">
        <v>617</v>
      </c>
      <c r="DP539" s="455"/>
      <c r="DQ539" s="492"/>
      <c r="DR539" s="492">
        <f>VLOOKUP(DO539,$A$563:$F$2022,6,FALSE)</f>
        <v>0</v>
      </c>
      <c r="DS539" s="454" t="s">
        <v>69</v>
      </c>
      <c r="DT539" s="450">
        <f>DR539*1.1</f>
        <v>0</v>
      </c>
      <c r="DU539" s="450"/>
      <c r="DV539" s="456"/>
      <c r="DW539" s="454" t="s">
        <v>114</v>
      </c>
      <c r="DX539" s="506" t="s">
        <v>186</v>
      </c>
      <c r="DY539" s="455"/>
      <c r="DZ539" s="492"/>
      <c r="EA539" s="492" t="e">
        <f>VLOOKUP(DX539,$A$563:$F$2022,6,FALSE)</f>
        <v>#N/A</v>
      </c>
      <c r="EB539" s="454" t="s">
        <v>69</v>
      </c>
      <c r="EC539" s="450" t="e">
        <f>EA539*1.1</f>
        <v>#N/A</v>
      </c>
      <c r="ED539" s="450"/>
      <c r="EE539" s="456"/>
      <c r="EF539" s="454" t="s">
        <v>114</v>
      </c>
      <c r="EG539" s="525" t="s">
        <v>783</v>
      </c>
      <c r="EH539" s="455"/>
      <c r="EI539" s="492"/>
      <c r="EJ539" s="492">
        <f>VLOOKUP(EG539,$A$563:$F$2022,6,FALSE)</f>
        <v>0</v>
      </c>
      <c r="EK539" s="454" t="s">
        <v>69</v>
      </c>
      <c r="EL539" s="450">
        <f>EJ539*1.1</f>
        <v>0</v>
      </c>
      <c r="EM539" s="450"/>
      <c r="EN539" s="456"/>
      <c r="EO539" s="454" t="s">
        <v>114</v>
      </c>
      <c r="EP539" s="525" t="s">
        <v>725</v>
      </c>
      <c r="EQ539" s="455"/>
      <c r="ER539" s="492"/>
      <c r="ES539" s="492">
        <f>VLOOKUP(EP539,$A$563:$F$2022,6,FALSE)</f>
        <v>0</v>
      </c>
      <c r="ET539" s="454" t="s">
        <v>69</v>
      </c>
      <c r="EU539" s="450">
        <f>ES539*1.1</f>
        <v>0</v>
      </c>
      <c r="EV539" s="450"/>
      <c r="EW539" s="456"/>
      <c r="EX539" s="454" t="s">
        <v>114</v>
      </c>
      <c r="EY539" s="506" t="s">
        <v>186</v>
      </c>
      <c r="EZ539" s="455"/>
      <c r="FA539" s="492"/>
      <c r="FB539" s="492" t="e">
        <f>VLOOKUP(EY539,$A$563:$F$2022,6,FALSE)</f>
        <v>#N/A</v>
      </c>
      <c r="FC539" s="454" t="s">
        <v>69</v>
      </c>
      <c r="FD539" s="450" t="e">
        <f>FB539*1.1</f>
        <v>#N/A</v>
      </c>
      <c r="FE539" s="450"/>
      <c r="FF539" s="456"/>
      <c r="FG539" s="454" t="s">
        <v>114</v>
      </c>
      <c r="FH539" s="525" t="s">
        <v>698</v>
      </c>
      <c r="FI539" s="455"/>
      <c r="FJ539" s="492"/>
      <c r="FK539" s="492">
        <f>VLOOKUP(FH539,$A$563:$F$2022,6,FALSE)</f>
        <v>5</v>
      </c>
      <c r="FL539" s="454" t="s">
        <v>69</v>
      </c>
      <c r="FM539" s="450">
        <f>FK539*1.1</f>
        <v>5.5</v>
      </c>
      <c r="FN539" s="450"/>
      <c r="FO539" s="456"/>
      <c r="FP539" s="454" t="s">
        <v>114</v>
      </c>
      <c r="FQ539" s="490" t="s">
        <v>525</v>
      </c>
      <c r="FR539" s="455"/>
      <c r="FS539" s="492"/>
      <c r="FT539" s="492">
        <f>VLOOKUP(FQ539,$A$563:$F$2022,6,FALSE)</f>
        <v>2</v>
      </c>
      <c r="FU539" s="454" t="s">
        <v>69</v>
      </c>
      <c r="FV539" s="450">
        <f>FT539*1.1</f>
        <v>2.2000000000000002</v>
      </c>
      <c r="FW539" s="450"/>
      <c r="FX539" s="456"/>
      <c r="FY539" s="454" t="s">
        <v>114</v>
      </c>
      <c r="FZ539" s="490" t="s">
        <v>679</v>
      </c>
      <c r="GA539" s="455"/>
      <c r="GB539" s="492"/>
      <c r="GC539" s="492">
        <f>VLOOKUP(FZ539,$A$563:$F$2022,6,FALSE)</f>
        <v>0</v>
      </c>
      <c r="GD539" s="454" t="s">
        <v>69</v>
      </c>
      <c r="GE539" s="450">
        <f>GC539*1.1</f>
        <v>0</v>
      </c>
      <c r="GF539" s="450"/>
      <c r="GG539" s="456"/>
      <c r="GH539" s="454" t="s">
        <v>114</v>
      </c>
      <c r="GI539" s="525" t="s">
        <v>746</v>
      </c>
      <c r="GJ539" s="455"/>
      <c r="GK539" s="492"/>
      <c r="GL539" s="492">
        <f>VLOOKUP(GI539,$A$563:$F$2022,6,FALSE)</f>
        <v>0</v>
      </c>
      <c r="GM539" s="454" t="s">
        <v>69</v>
      </c>
      <c r="GN539" s="450">
        <f>GL539*1.1</f>
        <v>0</v>
      </c>
      <c r="GO539" s="450"/>
      <c r="GP539" s="456"/>
      <c r="GQ539" s="454" t="s">
        <v>114</v>
      </c>
      <c r="GR539" s="525" t="s">
        <v>731</v>
      </c>
      <c r="GS539" s="455"/>
      <c r="GT539" s="492"/>
      <c r="GU539" s="492">
        <f>VLOOKUP(GR539,$A$563:$F$2022,6,FALSE)</f>
        <v>7</v>
      </c>
      <c r="GV539" s="454" t="s">
        <v>69</v>
      </c>
      <c r="GW539" s="450">
        <f>GU539*1.1</f>
        <v>7.7000000000000011</v>
      </c>
      <c r="GX539" s="450"/>
      <c r="GY539" s="456"/>
      <c r="GZ539" s="454" t="s">
        <v>114</v>
      </c>
      <c r="HA539" s="490" t="s">
        <v>1418</v>
      </c>
      <c r="HB539" s="455"/>
      <c r="HC539" s="492"/>
      <c r="HD539" s="492">
        <f>VLOOKUP(HA539,$A$563:$F$2022,6,FALSE)</f>
        <v>0</v>
      </c>
      <c r="HE539" s="454" t="s">
        <v>69</v>
      </c>
      <c r="HF539" s="450">
        <f>HD539*1.1</f>
        <v>0</v>
      </c>
      <c r="HG539" s="450"/>
      <c r="HH539" s="456"/>
      <c r="HI539" s="454" t="s">
        <v>114</v>
      </c>
      <c r="HJ539" s="525" t="s">
        <v>726</v>
      </c>
      <c r="HK539" s="455"/>
      <c r="HL539" s="492"/>
      <c r="HM539" s="492">
        <f>VLOOKUP(HJ539,$A$563:$F$2022,6,FALSE)</f>
        <v>4</v>
      </c>
      <c r="HN539" s="454" t="s">
        <v>69</v>
      </c>
      <c r="HO539" s="450">
        <f>HM539*1.1</f>
        <v>4.4000000000000004</v>
      </c>
      <c r="HP539" s="450"/>
      <c r="HQ539" s="456"/>
      <c r="HR539" s="454" t="s">
        <v>114</v>
      </c>
      <c r="HS539" s="490" t="s">
        <v>657</v>
      </c>
      <c r="HT539" s="455"/>
      <c r="HU539" s="492"/>
      <c r="HV539" s="492">
        <f>VLOOKUP(HS539,$A$563:$F$2022,6,FALSE)</f>
        <v>0</v>
      </c>
      <c r="HW539" s="454" t="s">
        <v>69</v>
      </c>
      <c r="HX539" s="450">
        <f>HV539*1.1</f>
        <v>0</v>
      </c>
      <c r="HY539" s="450"/>
      <c r="HZ539" s="456"/>
      <c r="IA539" s="454" t="s">
        <v>114</v>
      </c>
      <c r="IB539" s="525" t="s">
        <v>1354</v>
      </c>
      <c r="IC539" s="455"/>
      <c r="ID539" s="492"/>
      <c r="IE539" s="492">
        <f>VLOOKUP(IB539,$A$563:$F$2022,6,FALSE)</f>
        <v>38</v>
      </c>
      <c r="IF539" s="454" t="s">
        <v>69</v>
      </c>
      <c r="IG539" s="450">
        <f>IE539*1.1</f>
        <v>41.800000000000004</v>
      </c>
      <c r="IH539" s="450"/>
      <c r="II539" s="456"/>
      <c r="IJ539" s="454" t="s">
        <v>114</v>
      </c>
      <c r="IK539" s="525" t="s">
        <v>2319</v>
      </c>
      <c r="IL539" s="455"/>
      <c r="IM539" s="492"/>
      <c r="IN539" s="492">
        <f>VLOOKUP(IK539,$A$563:$F$2022,6,FALSE)</f>
        <v>49</v>
      </c>
      <c r="IO539" s="454" t="s">
        <v>69</v>
      </c>
      <c r="IP539" s="450">
        <f>IN539*1.1</f>
        <v>53.900000000000006</v>
      </c>
      <c r="IQ539" s="450"/>
      <c r="IR539" s="456"/>
      <c r="IS539" s="454" t="s">
        <v>114</v>
      </c>
      <c r="IT539" s="525" t="s">
        <v>523</v>
      </c>
      <c r="IU539" s="455"/>
      <c r="IV539" s="492"/>
      <c r="IW539" s="492">
        <f>VLOOKUP(IT539,$A$563:$F$2022,6,FALSE)</f>
        <v>0</v>
      </c>
      <c r="IX539" s="454" t="s">
        <v>69</v>
      </c>
      <c r="IY539" s="450">
        <f>IW539*1.1</f>
        <v>0</v>
      </c>
      <c r="IZ539" s="450"/>
      <c r="JA539" s="456"/>
      <c r="JB539" s="454" t="s">
        <v>114</v>
      </c>
      <c r="JC539" s="525" t="s">
        <v>617</v>
      </c>
      <c r="JD539" s="455"/>
      <c r="JE539" s="492"/>
      <c r="JF539" s="492">
        <f>VLOOKUP(JC539,$A$563:$F$2022,6,FALSE)</f>
        <v>0</v>
      </c>
      <c r="JG539" s="454" t="s">
        <v>69</v>
      </c>
      <c r="JH539" s="450">
        <f>JF539*1.1</f>
        <v>0</v>
      </c>
      <c r="JI539" s="450"/>
      <c r="JJ539" s="456"/>
      <c r="JK539" s="454" t="s">
        <v>114</v>
      </c>
      <c r="JL539" s="525" t="s">
        <v>657</v>
      </c>
      <c r="JM539" s="455"/>
      <c r="JN539" s="492"/>
      <c r="JO539" s="492">
        <f>VLOOKUP(JL539,$A$563:$F$2022,6,FALSE)</f>
        <v>0</v>
      </c>
      <c r="JP539" s="454" t="s">
        <v>69</v>
      </c>
      <c r="JQ539" s="450">
        <f>JO539*1.1</f>
        <v>0</v>
      </c>
      <c r="JR539" s="450"/>
      <c r="JS539" s="456"/>
      <c r="JT539" s="454" t="s">
        <v>114</v>
      </c>
      <c r="JU539" s="525" t="s">
        <v>679</v>
      </c>
      <c r="JV539" s="455"/>
      <c r="JW539" s="492"/>
      <c r="JX539" s="492">
        <f>VLOOKUP(JU539,$A$563:$F$2022,6,FALSE)</f>
        <v>0</v>
      </c>
      <c r="JY539" s="454" t="s">
        <v>69</v>
      </c>
      <c r="JZ539" s="450">
        <f>JX539*1.1</f>
        <v>0</v>
      </c>
      <c r="KA539" s="450"/>
      <c r="KB539" s="456"/>
      <c r="KC539" s="454" t="s">
        <v>114</v>
      </c>
      <c r="KD539" s="525" t="s">
        <v>1399</v>
      </c>
      <c r="KE539" s="455"/>
      <c r="KF539" s="492"/>
      <c r="KG539" s="492">
        <f>VLOOKUP(KD539,$A$563:$F$2022,6,FALSE)</f>
        <v>0</v>
      </c>
      <c r="KH539" s="454" t="s">
        <v>69</v>
      </c>
      <c r="KI539" s="450">
        <f>KG539*1.1</f>
        <v>0</v>
      </c>
      <c r="KJ539" s="450"/>
      <c r="KK539" s="456"/>
      <c r="KL539" s="454" t="s">
        <v>114</v>
      </c>
      <c r="KM539" s="525" t="s">
        <v>2319</v>
      </c>
      <c r="KN539" s="455"/>
      <c r="KO539" s="492"/>
      <c r="KP539" s="492">
        <f>VLOOKUP(KM539,$A$563:$F$2022,6,FALSE)</f>
        <v>49</v>
      </c>
      <c r="KQ539" s="454" t="s">
        <v>69</v>
      </c>
      <c r="KR539" s="450">
        <f>KP539*1.1</f>
        <v>53.900000000000006</v>
      </c>
      <c r="KS539" s="450"/>
      <c r="KT539" s="456"/>
      <c r="KU539" s="454" t="s">
        <v>114</v>
      </c>
      <c r="KV539" s="525" t="s">
        <v>617</v>
      </c>
      <c r="KW539" s="455"/>
      <c r="KX539" s="492"/>
      <c r="KY539" s="492">
        <f>VLOOKUP(KV539,$A$563:$F$2022,6,FALSE)</f>
        <v>0</v>
      </c>
      <c r="KZ539" s="454" t="s">
        <v>69</v>
      </c>
      <c r="LA539" s="450">
        <f>KY539*1.1</f>
        <v>0</v>
      </c>
      <c r="LB539" s="450"/>
      <c r="LC539" s="456"/>
      <c r="LD539" s="454" t="s">
        <v>114</v>
      </c>
      <c r="LE539" s="525" t="s">
        <v>749</v>
      </c>
      <c r="LF539" s="455"/>
      <c r="LG539" s="492"/>
      <c r="LH539" s="492">
        <f>VLOOKUP(LE539,$A$563:$F$2022,6,FALSE)</f>
        <v>0</v>
      </c>
      <c r="LI539" s="454" t="s">
        <v>69</v>
      </c>
      <c r="LJ539" s="450">
        <f>LH539*1.1</f>
        <v>0</v>
      </c>
      <c r="LK539" s="450"/>
      <c r="LL539" s="456"/>
      <c r="LM539" s="454" t="s">
        <v>114</v>
      </c>
      <c r="LN539" s="525" t="s">
        <v>905</v>
      </c>
      <c r="LO539" s="455"/>
      <c r="LP539" s="492"/>
      <c r="LQ539" s="492">
        <f>VLOOKUP(LN539,$A$563:$F$2022,6,FALSE)</f>
        <v>0</v>
      </c>
      <c r="LR539" s="454" t="s">
        <v>69</v>
      </c>
      <c r="LS539" s="450">
        <f>LQ539*1.1</f>
        <v>0</v>
      </c>
      <c r="LT539" s="450"/>
      <c r="LU539" s="456"/>
      <c r="LV539" s="454" t="s">
        <v>114</v>
      </c>
      <c r="LW539" s="525" t="s">
        <v>599</v>
      </c>
      <c r="LX539" s="455"/>
      <c r="LY539" s="492"/>
      <c r="LZ539" s="492">
        <f>VLOOKUP(LW539,$A$563:$F$2022,6,FALSE)</f>
        <v>0</v>
      </c>
      <c r="MA539" s="454" t="s">
        <v>69</v>
      </c>
      <c r="MB539" s="450">
        <f>LZ539*1.1</f>
        <v>0</v>
      </c>
      <c r="MC539" s="450"/>
      <c r="MD539" s="456"/>
      <c r="ME539" s="454" t="s">
        <v>114</v>
      </c>
      <c r="MF539" s="527" t="s">
        <v>657</v>
      </c>
      <c r="MG539" s="455"/>
      <c r="MH539" s="492"/>
      <c r="MI539" s="492">
        <f>VLOOKUP(MF539,$A$563:$F$2022,6,FALSE)</f>
        <v>0</v>
      </c>
      <c r="MJ539" s="454" t="s">
        <v>69</v>
      </c>
      <c r="MK539" s="450">
        <f>MI539*1.1</f>
        <v>0</v>
      </c>
      <c r="ML539" s="450"/>
      <c r="MM539" s="456"/>
      <c r="MN539" s="454" t="s">
        <v>114</v>
      </c>
      <c r="MO539" s="525" t="s">
        <v>731</v>
      </c>
      <c r="MP539" s="455"/>
      <c r="MQ539" s="492"/>
      <c r="MR539" s="492">
        <f>VLOOKUP(MO539,$A$563:$F$2022,6,FALSE)</f>
        <v>7</v>
      </c>
      <c r="MS539" s="454" t="s">
        <v>69</v>
      </c>
      <c r="MT539" s="450">
        <f>MR539*1.1</f>
        <v>7.7000000000000011</v>
      </c>
      <c r="MU539" s="450"/>
      <c r="MV539" s="456"/>
      <c r="MW539" s="454" t="s">
        <v>114</v>
      </c>
      <c r="MX539" s="525" t="s">
        <v>1111</v>
      </c>
      <c r="MY539" s="455"/>
      <c r="MZ539" s="492"/>
      <c r="NA539" s="492">
        <f>VLOOKUP(MX539,$A$563:$F$2022,6,FALSE)</f>
        <v>2</v>
      </c>
      <c r="NB539" s="454" t="s">
        <v>69</v>
      </c>
      <c r="NC539" s="450">
        <f>NA539*1.1</f>
        <v>2.2000000000000002</v>
      </c>
      <c r="ND539" s="450"/>
      <c r="NE539" s="456"/>
      <c r="NF539" s="454" t="s">
        <v>114</v>
      </c>
      <c r="NG539" s="525" t="s">
        <v>553</v>
      </c>
      <c r="NH539" s="455"/>
      <c r="NI539" s="492"/>
      <c r="NJ539" s="492">
        <f>VLOOKUP(NG539,$A$563:$F$2022,6,FALSE)</f>
        <v>0</v>
      </c>
      <c r="NK539" s="454" t="s">
        <v>69</v>
      </c>
      <c r="NL539" s="450">
        <f>NJ539*1.1</f>
        <v>0</v>
      </c>
      <c r="NM539" s="450"/>
      <c r="NN539" s="456"/>
      <c r="NO539" s="454" t="s">
        <v>114</v>
      </c>
      <c r="NP539" s="525" t="s">
        <v>740</v>
      </c>
      <c r="NQ539" s="455"/>
      <c r="NR539" s="492"/>
      <c r="NS539" s="492">
        <f>VLOOKUP(NP539,$A$563:$F$2022,6,FALSE)</f>
        <v>0</v>
      </c>
      <c r="NT539" s="454" t="s">
        <v>69</v>
      </c>
      <c r="NU539" s="450">
        <f>NS539*1.1</f>
        <v>0</v>
      </c>
      <c r="NV539" s="450"/>
      <c r="NW539" s="456"/>
      <c r="NX539" s="454" t="s">
        <v>114</v>
      </c>
      <c r="NY539" s="490" t="s">
        <v>1399</v>
      </c>
      <c r="NZ539" s="455"/>
      <c r="OA539" s="455"/>
      <c r="OB539" s="492">
        <f>VLOOKUP(NY539,$A$563:$F$2022,6,FALSE)</f>
        <v>0</v>
      </c>
      <c r="OC539" s="454" t="s">
        <v>69</v>
      </c>
      <c r="OD539" s="450">
        <f>OB539*1.1</f>
        <v>0</v>
      </c>
      <c r="OE539" s="450"/>
      <c r="OF539" s="456"/>
      <c r="OG539" s="454" t="s">
        <v>114</v>
      </c>
      <c r="OH539" s="525" t="s">
        <v>2325</v>
      </c>
      <c r="OI539" s="455"/>
      <c r="OJ539" s="492"/>
      <c r="OK539" s="492">
        <f>VLOOKUP(OH539,$A$563:$F$2022,6,FALSE)</f>
        <v>26</v>
      </c>
      <c r="OL539" s="454" t="s">
        <v>69</v>
      </c>
      <c r="OM539" s="450">
        <f>OK539*1.1</f>
        <v>28.6</v>
      </c>
      <c r="ON539" s="450"/>
      <c r="OO539" s="456"/>
      <c r="OP539" s="454" t="s">
        <v>114</v>
      </c>
      <c r="OQ539" s="490" t="s">
        <v>1354</v>
      </c>
      <c r="OR539" s="455"/>
      <c r="OS539" s="492"/>
      <c r="OT539" s="492">
        <f>VLOOKUP(OQ539,$A$563:$F$2022,6,FALSE)</f>
        <v>38</v>
      </c>
      <c r="OU539" s="454" t="s">
        <v>69</v>
      </c>
      <c r="OV539" s="450">
        <f>OT539*1.1</f>
        <v>41.800000000000004</v>
      </c>
      <c r="OW539" s="450"/>
      <c r="OX539" s="456"/>
      <c r="OY539" s="454" t="s">
        <v>114</v>
      </c>
      <c r="OZ539" s="525" t="s">
        <v>2325</v>
      </c>
      <c r="PA539" s="455"/>
      <c r="PB539" s="492"/>
      <c r="PC539" s="492">
        <f>VLOOKUP(OZ539,$A$563:$F$2022,6,FALSE)</f>
        <v>26</v>
      </c>
      <c r="PD539" s="454" t="s">
        <v>69</v>
      </c>
      <c r="PE539" s="450">
        <f>PC539*1.1</f>
        <v>28.6</v>
      </c>
      <c r="PF539" s="450"/>
      <c r="PG539" s="456"/>
      <c r="PH539" s="454" t="s">
        <v>114</v>
      </c>
      <c r="PI539" s="525" t="s">
        <v>2319</v>
      </c>
      <c r="PJ539" s="455"/>
      <c r="PK539" s="492"/>
      <c r="PL539" s="492">
        <f>VLOOKUP(PI539,$A$563:$F$2022,6,FALSE)</f>
        <v>49</v>
      </c>
      <c r="PM539" s="454" t="s">
        <v>69</v>
      </c>
      <c r="PN539" s="450">
        <f>PL539*1.1</f>
        <v>53.900000000000006</v>
      </c>
      <c r="PO539" s="450"/>
      <c r="PP539" s="456"/>
      <c r="PQ539" s="454" t="s">
        <v>114</v>
      </c>
      <c r="PR539" s="490" t="s">
        <v>702</v>
      </c>
      <c r="PS539" s="455"/>
      <c r="PT539" s="492"/>
      <c r="PU539" s="492">
        <f>VLOOKUP(PR539,$A$563:$F$2022,6,FALSE)</f>
        <v>0</v>
      </c>
      <c r="PV539" s="454" t="s">
        <v>69</v>
      </c>
      <c r="PW539" s="450">
        <f>PU539*1.1</f>
        <v>0</v>
      </c>
      <c r="PX539" s="450"/>
      <c r="PY539" s="456"/>
      <c r="PZ539" s="454" t="s">
        <v>114</v>
      </c>
      <c r="QA539" s="525" t="s">
        <v>1418</v>
      </c>
      <c r="QB539" s="455"/>
      <c r="QC539" s="492"/>
      <c r="QD539" s="492">
        <f>VLOOKUP(QA539,$A$563:$F$2022,6,FALSE)</f>
        <v>0</v>
      </c>
      <c r="QE539" s="454" t="s">
        <v>69</v>
      </c>
      <c r="QF539" s="450">
        <f>QD539*1.1</f>
        <v>0</v>
      </c>
      <c r="QG539" s="450"/>
      <c r="QH539" s="456"/>
      <c r="QI539" s="454" t="s">
        <v>114</v>
      </c>
      <c r="QJ539" s="490" t="s">
        <v>2322</v>
      </c>
      <c r="QK539" s="455"/>
      <c r="QL539" s="492"/>
      <c r="QM539" s="492">
        <f>VLOOKUP(QJ539,$A$563:$F$2022,6,FALSE)</f>
        <v>0</v>
      </c>
      <c r="QN539" s="454" t="s">
        <v>69</v>
      </c>
      <c r="QO539" s="450">
        <f>QM539*1.1</f>
        <v>0</v>
      </c>
      <c r="QP539" s="450"/>
      <c r="QQ539" s="456"/>
      <c r="QR539" s="454" t="s">
        <v>114</v>
      </c>
      <c r="QS539" s="525" t="s">
        <v>769</v>
      </c>
      <c r="QT539" s="455"/>
      <c r="QU539" s="492"/>
      <c r="QV539" s="492">
        <f>VLOOKUP(QS539,$A$563:$F$2022,6,FALSE)</f>
        <v>0</v>
      </c>
      <c r="QW539" s="454" t="s">
        <v>69</v>
      </c>
      <c r="QX539" s="450">
        <f>QV539*1.1</f>
        <v>0</v>
      </c>
      <c r="QY539" s="450"/>
      <c r="QZ539" s="456"/>
      <c r="RA539" s="454" t="s">
        <v>114</v>
      </c>
      <c r="RB539" s="490" t="s">
        <v>964</v>
      </c>
      <c r="RC539" s="455"/>
      <c r="RD539" s="492"/>
      <c r="RE539" s="492">
        <f>VLOOKUP(RB539,$A$563:$F$2022,6,FALSE)</f>
        <v>0</v>
      </c>
      <c r="RF539" s="454" t="s">
        <v>69</v>
      </c>
      <c r="RG539" s="450">
        <f>RE539*1.1</f>
        <v>0</v>
      </c>
      <c r="RH539" s="450"/>
      <c r="RI539" s="456"/>
      <c r="RJ539" s="454" t="s">
        <v>114</v>
      </c>
      <c r="RK539" s="506" t="s">
        <v>186</v>
      </c>
      <c r="RL539" s="455"/>
      <c r="RM539" s="455"/>
      <c r="RN539" s="492" t="e">
        <f>VLOOKUP(RK539,$A$563:$F$2022,6,FALSE)</f>
        <v>#N/A</v>
      </c>
      <c r="RO539" s="454" t="s">
        <v>69</v>
      </c>
      <c r="RP539" s="450" t="e">
        <f>RN539*1.1</f>
        <v>#N/A</v>
      </c>
      <c r="RQ539" s="450"/>
      <c r="RR539" s="456"/>
      <c r="RS539" s="454" t="s">
        <v>114</v>
      </c>
      <c r="RT539" s="525" t="s">
        <v>657</v>
      </c>
      <c r="RU539" s="455"/>
      <c r="RV539" s="492"/>
      <c r="RW539" s="492">
        <f>VLOOKUP(RT539,$A$563:$F$2022,6,FALSE)</f>
        <v>0</v>
      </c>
      <c r="RX539" s="454" t="s">
        <v>69</v>
      </c>
      <c r="RY539" s="450">
        <f>RW539*1.1</f>
        <v>0</v>
      </c>
      <c r="RZ539" s="450"/>
      <c r="SA539" s="486"/>
      <c r="SB539" s="454" t="s">
        <v>114</v>
      </c>
      <c r="SC539" s="525" t="s">
        <v>740</v>
      </c>
      <c r="SD539" s="455"/>
      <c r="SE539" s="492"/>
      <c r="SF539" s="492">
        <f>VLOOKUP(SC539,$A$563:$F$2022,6,FALSE)</f>
        <v>0</v>
      </c>
      <c r="SG539" s="454" t="s">
        <v>69</v>
      </c>
      <c r="SH539" s="450">
        <f>SF539*1.1</f>
        <v>0</v>
      </c>
      <c r="SI539" s="450"/>
      <c r="SJ539" s="486"/>
      <c r="SK539" s="454" t="s">
        <v>114</v>
      </c>
      <c r="SL539" s="525" t="s">
        <v>1354</v>
      </c>
      <c r="SM539" s="455"/>
      <c r="SN539" s="492"/>
      <c r="SO539" s="492">
        <f>VLOOKUP(SL539,$A$563:$F$2022,6,FALSE)</f>
        <v>38</v>
      </c>
      <c r="SP539" s="454" t="s">
        <v>69</v>
      </c>
      <c r="SQ539" s="450">
        <f>SO539*1.1</f>
        <v>41.800000000000004</v>
      </c>
      <c r="SR539" s="450"/>
      <c r="SS539" s="486"/>
      <c r="ST539" s="454" t="s">
        <v>114</v>
      </c>
      <c r="SU539" s="525" t="s">
        <v>1510</v>
      </c>
      <c r="SV539" s="455"/>
      <c r="SW539" s="492"/>
      <c r="SX539" s="492">
        <f>VLOOKUP(SU539,$A$563:$F$2022,6,FALSE)</f>
        <v>1</v>
      </c>
      <c r="SY539" s="454" t="s">
        <v>69</v>
      </c>
      <c r="SZ539" s="450">
        <f>SX539*1.1</f>
        <v>1.1000000000000001</v>
      </c>
      <c r="TA539" s="450"/>
      <c r="TB539" s="486"/>
      <c r="TC539" s="454" t="s">
        <v>114</v>
      </c>
      <c r="TD539" s="525" t="s">
        <v>617</v>
      </c>
      <c r="TE539" s="455"/>
      <c r="TF539" s="492"/>
      <c r="TG539" s="492">
        <f>VLOOKUP(TD539,$A$563:$F$2022,6,FALSE)</f>
        <v>0</v>
      </c>
      <c r="TH539" s="454" t="s">
        <v>69</v>
      </c>
      <c r="TI539" s="450">
        <f>TG539*1.1</f>
        <v>0</v>
      </c>
      <c r="TJ539" s="455"/>
      <c r="TK539" s="486"/>
      <c r="TL539" s="454" t="s">
        <v>114</v>
      </c>
      <c r="TM539" s="525" t="s">
        <v>1088</v>
      </c>
      <c r="TN539" s="455"/>
      <c r="TO539" s="492"/>
      <c r="TP539" s="492">
        <f>VLOOKUP(TM539,$A$563:$F$2022,6,FALSE)</f>
        <v>0</v>
      </c>
      <c r="TQ539" s="454" t="s">
        <v>69</v>
      </c>
      <c r="TR539" s="450">
        <f>TP539*1.1</f>
        <v>0</v>
      </c>
      <c r="TS539" s="450"/>
      <c r="TT539" s="486"/>
      <c r="TU539" s="454" t="s">
        <v>114</v>
      </c>
      <c r="TV539" s="506" t="s">
        <v>186</v>
      </c>
      <c r="TW539" s="455"/>
      <c r="TX539" s="492"/>
      <c r="TY539" s="492" t="e">
        <f>VLOOKUP(TV539,$A$563:$F$2022,6,FALSE)</f>
        <v>#N/A</v>
      </c>
      <c r="TZ539" s="454" t="s">
        <v>69</v>
      </c>
      <c r="UA539" s="450" t="e">
        <f>TY539*1.1</f>
        <v>#N/A</v>
      </c>
      <c r="UB539" s="450"/>
      <c r="UC539" s="486"/>
      <c r="UD539" s="454" t="s">
        <v>114</v>
      </c>
      <c r="UE539" s="525" t="s">
        <v>702</v>
      </c>
      <c r="UF539" s="455"/>
      <c r="UG539" s="492"/>
      <c r="UH539" s="492">
        <f>VLOOKUP(UE539,$A$563:$F$2022,6,FALSE)</f>
        <v>0</v>
      </c>
      <c r="UI539" s="454" t="s">
        <v>69</v>
      </c>
      <c r="UJ539" s="450">
        <f>UH539*1.1</f>
        <v>0</v>
      </c>
      <c r="UK539" s="450"/>
      <c r="UL539" s="486"/>
      <c r="UM539" s="454" t="s">
        <v>114</v>
      </c>
      <c r="UN539" s="506" t="s">
        <v>186</v>
      </c>
      <c r="UO539" s="455"/>
      <c r="UP539" s="492"/>
      <c r="UQ539" s="492" t="e">
        <f>VLOOKUP(UN539,$A$563:$F$2022,6,FALSE)</f>
        <v>#N/A</v>
      </c>
      <c r="UR539" s="454" t="s">
        <v>69</v>
      </c>
      <c r="US539" s="450" t="e">
        <f>UQ539*1.1</f>
        <v>#N/A</v>
      </c>
      <c r="UT539" s="450"/>
      <c r="UU539" s="486"/>
      <c r="UV539" s="454" t="s">
        <v>114</v>
      </c>
      <c r="UW539" s="525" t="s">
        <v>657</v>
      </c>
      <c r="UX539" s="455"/>
      <c r="UY539" s="492"/>
      <c r="UZ539" s="492">
        <f>VLOOKUP(UW539,$A$563:$F$2022,6,FALSE)</f>
        <v>0</v>
      </c>
      <c r="VA539" s="454" t="s">
        <v>69</v>
      </c>
      <c r="VB539" s="450">
        <f>UZ539*1.1</f>
        <v>0</v>
      </c>
      <c r="VC539" s="450"/>
      <c r="VD539" s="486"/>
      <c r="VE539" s="454" t="s">
        <v>114</v>
      </c>
      <c r="VF539" s="506" t="s">
        <v>186</v>
      </c>
      <c r="VG539" s="455"/>
      <c r="VH539" s="492"/>
      <c r="VI539" s="492" t="e">
        <f>VLOOKUP(VF539,$A$563:$F$2022,6,FALSE)</f>
        <v>#N/A</v>
      </c>
      <c r="VJ539" s="454" t="s">
        <v>69</v>
      </c>
      <c r="VK539" s="450" t="e">
        <f>VI539*1.1</f>
        <v>#N/A</v>
      </c>
      <c r="VL539" s="450"/>
      <c r="VM539" s="486"/>
      <c r="VN539" s="454" t="s">
        <v>114</v>
      </c>
      <c r="VO539" s="525" t="s">
        <v>594</v>
      </c>
      <c r="VP539" s="455"/>
      <c r="VQ539" s="492"/>
      <c r="VR539" s="492">
        <f>VLOOKUP(VO539,$A$563:$F$2022,6,FALSE)</f>
        <v>11</v>
      </c>
      <c r="VS539" s="454" t="s">
        <v>69</v>
      </c>
      <c r="VT539" s="450">
        <f>VR539*1.1</f>
        <v>12.100000000000001</v>
      </c>
      <c r="VU539" s="450"/>
      <c r="VV539" s="486"/>
      <c r="VW539" s="454" t="s">
        <v>114</v>
      </c>
      <c r="VX539" s="506" t="s">
        <v>186</v>
      </c>
      <c r="VY539" s="455"/>
      <c r="VZ539" s="455"/>
      <c r="WA539" s="492" t="e">
        <f>VLOOKUP(VX539,$A$563:$F$2022,6,FALSE)</f>
        <v>#N/A</v>
      </c>
      <c r="WB539" s="454" t="s">
        <v>69</v>
      </c>
      <c r="WC539" s="450" t="e">
        <f>WA539*1.1</f>
        <v>#N/A</v>
      </c>
      <c r="WD539" s="455"/>
      <c r="WE539" s="486"/>
      <c r="WF539" s="454" t="s">
        <v>114</v>
      </c>
      <c r="WG539" s="525" t="s">
        <v>2072</v>
      </c>
      <c r="WH539" s="455"/>
      <c r="WI539" s="492"/>
      <c r="WJ539" s="492">
        <f>VLOOKUP(WG539,$A$563:$F$2022,6,FALSE)</f>
        <v>12</v>
      </c>
      <c r="WK539" s="454" t="s">
        <v>69</v>
      </c>
      <c r="WL539" s="450">
        <f>WJ539*1.1</f>
        <v>13.200000000000001</v>
      </c>
      <c r="WM539" s="455"/>
      <c r="WN539" s="486"/>
      <c r="WO539" s="454" t="s">
        <v>114</v>
      </c>
      <c r="WP539" s="525" t="s">
        <v>731</v>
      </c>
      <c r="WQ539" s="492"/>
      <c r="WR539" s="492"/>
      <c r="WS539" s="492">
        <f>VLOOKUP(WP539,$A$563:$F$2022,6,FALSE)</f>
        <v>7</v>
      </c>
      <c r="WT539" s="454" t="s">
        <v>69</v>
      </c>
      <c r="WU539" s="450">
        <f>WS539*1.1</f>
        <v>7.7000000000000011</v>
      </c>
      <c r="WV539" s="450"/>
      <c r="WW539" s="486"/>
      <c r="WX539" s="454" t="s">
        <v>114</v>
      </c>
      <c r="WY539" s="525" t="s">
        <v>1088</v>
      </c>
      <c r="WZ539" s="455"/>
      <c r="XA539" s="492"/>
      <c r="XB539" s="492">
        <f>VLOOKUP(WY539,$A$563:$F$2022,6,FALSE)</f>
        <v>0</v>
      </c>
      <c r="XC539" s="454" t="s">
        <v>69</v>
      </c>
      <c r="XD539" s="450">
        <f>XB539*1.1</f>
        <v>0</v>
      </c>
      <c r="XE539" s="455"/>
      <c r="XF539" s="486"/>
      <c r="XG539" s="454" t="s">
        <v>114</v>
      </c>
      <c r="XH539" s="506" t="s">
        <v>186</v>
      </c>
      <c r="XI539" s="455"/>
      <c r="XJ539" s="455"/>
      <c r="XK539" s="492" t="e">
        <f>VLOOKUP(XH539,$A$563:$F$2022,6,FALSE)</f>
        <v>#N/A</v>
      </c>
      <c r="XL539" s="454" t="s">
        <v>69</v>
      </c>
      <c r="XM539" s="450" t="e">
        <f>XK539*1.1</f>
        <v>#N/A</v>
      </c>
      <c r="XN539" s="455"/>
      <c r="XO539" s="486"/>
      <c r="XP539" s="454" t="s">
        <v>114</v>
      </c>
      <c r="XQ539" s="525" t="s">
        <v>2320</v>
      </c>
      <c r="XR539" s="455"/>
      <c r="XS539" s="492"/>
      <c r="XT539" s="492">
        <f>VLOOKUP(XQ539,$A$563:$F$2022,6,FALSE)</f>
        <v>0</v>
      </c>
      <c r="XU539" s="454" t="s">
        <v>69</v>
      </c>
      <c r="XV539" s="450">
        <f>XT539*1.1</f>
        <v>0</v>
      </c>
      <c r="XW539" s="450"/>
      <c r="XX539" s="486"/>
      <c r="XY539" s="454" t="s">
        <v>114</v>
      </c>
      <c r="XZ539" s="525" t="s">
        <v>702</v>
      </c>
      <c r="YA539" s="455"/>
      <c r="YB539" s="492"/>
      <c r="YC539" s="492">
        <f>VLOOKUP(XZ539,$A$563:$F$2022,6,FALSE)</f>
        <v>0</v>
      </c>
      <c r="YD539" s="454" t="s">
        <v>69</v>
      </c>
      <c r="YE539" s="450">
        <f>YC539*1.1</f>
        <v>0</v>
      </c>
      <c r="YF539" s="455"/>
      <c r="YG539" s="486"/>
      <c r="YH539" s="454" t="s">
        <v>114</v>
      </c>
      <c r="YI539" s="525" t="s">
        <v>657</v>
      </c>
      <c r="YJ539" s="455"/>
      <c r="YK539" s="492"/>
      <c r="YL539" s="492">
        <f>VLOOKUP(YI539,$A$563:$F$2022,6,FALSE)</f>
        <v>0</v>
      </c>
      <c r="YM539" s="454" t="s">
        <v>69</v>
      </c>
      <c r="YN539" s="450">
        <f>YL539*1.1</f>
        <v>0</v>
      </c>
      <c r="YO539" s="450"/>
      <c r="YP539" s="486"/>
      <c r="YQ539" s="454" t="s">
        <v>114</v>
      </c>
      <c r="YR539" s="506" t="s">
        <v>186</v>
      </c>
      <c r="YS539" s="455"/>
      <c r="YT539" s="455"/>
      <c r="YU539" s="492" t="e">
        <f>VLOOKUP(YR539,$A$563:$F$2022,6,FALSE)</f>
        <v>#N/A</v>
      </c>
      <c r="YV539" s="454" t="s">
        <v>69</v>
      </c>
      <c r="YW539" s="450" t="e">
        <f>YU539*1.1</f>
        <v>#N/A</v>
      </c>
      <c r="YX539" s="455"/>
      <c r="YY539" s="486"/>
      <c r="YZ539" s="454" t="s">
        <v>114</v>
      </c>
      <c r="ZA539" s="506" t="s">
        <v>186</v>
      </c>
      <c r="ZB539" s="455"/>
      <c r="ZC539" s="455"/>
      <c r="ZD539" s="492" t="e">
        <f>VLOOKUP(ZA539,$A$563:$F$2022,6,FALSE)</f>
        <v>#N/A</v>
      </c>
      <c r="ZE539" s="454" t="s">
        <v>69</v>
      </c>
      <c r="ZF539" s="450" t="e">
        <f>ZD539*1.1</f>
        <v>#N/A</v>
      </c>
      <c r="ZG539" s="455"/>
      <c r="ZH539" s="486"/>
      <c r="ZI539" s="454" t="s">
        <v>114</v>
      </c>
      <c r="ZJ539" s="490" t="s">
        <v>1510</v>
      </c>
      <c r="ZK539" s="455"/>
      <c r="ZL539" s="455"/>
      <c r="ZM539" s="492">
        <f>VLOOKUP(ZJ539,$A$563:$F$2022,6,FALSE)</f>
        <v>1</v>
      </c>
      <c r="ZN539" s="454" t="s">
        <v>69</v>
      </c>
      <c r="ZO539" s="450">
        <f>ZM539*1.1</f>
        <v>1.1000000000000001</v>
      </c>
      <c r="ZP539" s="455"/>
      <c r="ZQ539" s="486"/>
      <c r="ZR539" s="454" t="s">
        <v>114</v>
      </c>
      <c r="ZS539" s="506" t="s">
        <v>186</v>
      </c>
      <c r="ZT539" s="455"/>
      <c r="ZU539" s="492"/>
      <c r="ZV539" s="492" t="e">
        <f>VLOOKUP(ZS539,$A$563:$F$2022,6,FALSE)</f>
        <v>#N/A</v>
      </c>
      <c r="ZW539" s="454" t="s">
        <v>69</v>
      </c>
      <c r="ZX539" s="450" t="e">
        <f>ZV539*1.1</f>
        <v>#N/A</v>
      </c>
      <c r="ZY539" s="450"/>
      <c r="ZZ539" s="486"/>
      <c r="AAA539" s="454" t="s">
        <v>114</v>
      </c>
      <c r="AAB539" s="506" t="s">
        <v>186</v>
      </c>
      <c r="AAC539" s="455"/>
      <c r="AAD539" s="492"/>
      <c r="AAE539" s="492" t="e">
        <f>VLOOKUP(AAB539,$A$563:$F$2022,6,FALSE)</f>
        <v>#N/A</v>
      </c>
      <c r="AAF539" s="454" t="s">
        <v>69</v>
      </c>
      <c r="AAG539" s="450" t="e">
        <f>AAE539*1.1</f>
        <v>#N/A</v>
      </c>
      <c r="AAH539" s="450"/>
      <c r="AAI539" s="486"/>
      <c r="AAJ539" s="454" t="s">
        <v>114</v>
      </c>
      <c r="AAK539" s="506" t="s">
        <v>186</v>
      </c>
      <c r="AAL539" s="455"/>
      <c r="AAM539" s="492"/>
      <c r="AAN539" s="492" t="e">
        <f>VLOOKUP(AAK539,$A$563:$F$2022,6,FALSE)</f>
        <v>#N/A</v>
      </c>
      <c r="AAO539" s="454" t="s">
        <v>69</v>
      </c>
      <c r="AAP539" s="450" t="e">
        <f>AAN539*1.1</f>
        <v>#N/A</v>
      </c>
      <c r="AAQ539" s="450"/>
      <c r="AAR539" s="486"/>
      <c r="AAS539" s="454" t="s">
        <v>114</v>
      </c>
      <c r="AAT539" s="506" t="s">
        <v>186</v>
      </c>
      <c r="AAU539" s="455"/>
      <c r="AAV539" s="492"/>
      <c r="AAW539" s="492" t="e">
        <f>VLOOKUP(AAT539,$A$563:$F$2022,6,FALSE)</f>
        <v>#N/A</v>
      </c>
      <c r="AAX539" s="454" t="s">
        <v>69</v>
      </c>
      <c r="AAY539" s="450" t="e">
        <f>AAW539*1.1</f>
        <v>#N/A</v>
      </c>
      <c r="AAZ539" s="450"/>
      <c r="ABA539" s="486"/>
      <c r="ABB539" s="454" t="s">
        <v>114</v>
      </c>
      <c r="ABC539" s="506" t="s">
        <v>186</v>
      </c>
      <c r="ABD539" s="455"/>
      <c r="ABE539" s="492"/>
      <c r="ABF539" s="492" t="e">
        <f>VLOOKUP(ABC539,$A$563:$F$2022,6,FALSE)</f>
        <v>#N/A</v>
      </c>
      <c r="ABG539" s="454" t="s">
        <v>69</v>
      </c>
      <c r="ABH539" s="450" t="e">
        <f>ABF539*1.1</f>
        <v>#N/A</v>
      </c>
      <c r="ABI539" s="450"/>
      <c r="ABJ539" s="486"/>
      <c r="ABK539" s="454" t="s">
        <v>114</v>
      </c>
      <c r="ABL539" s="506" t="s">
        <v>186</v>
      </c>
      <c r="ABM539" s="455"/>
      <c r="ABN539" s="492"/>
      <c r="ABO539" s="492" t="e">
        <f>VLOOKUP(ABL539,$A$563:$F$2022,6,FALSE)</f>
        <v>#N/A</v>
      </c>
      <c r="ABP539" s="454" t="s">
        <v>69</v>
      </c>
      <c r="ABQ539" s="450" t="e">
        <f>ABO539*1.1</f>
        <v>#N/A</v>
      </c>
      <c r="ABR539" s="450"/>
      <c r="ABS539" s="486"/>
      <c r="ABT539" s="454" t="s">
        <v>114</v>
      </c>
      <c r="ABU539" s="506" t="s">
        <v>186</v>
      </c>
      <c r="ABV539" s="455"/>
      <c r="ABW539" s="492"/>
      <c r="ABX539" s="492" t="e">
        <f>VLOOKUP(ABU539,$A$563:$F$2022,6,FALSE)</f>
        <v>#N/A</v>
      </c>
      <c r="ABY539" s="454" t="s">
        <v>69</v>
      </c>
      <c r="ABZ539" s="450" t="e">
        <f>ABX539*1.1</f>
        <v>#N/A</v>
      </c>
      <c r="ACA539" s="450"/>
      <c r="ACB539" s="486"/>
      <c r="ACC539" s="454" t="s">
        <v>114</v>
      </c>
      <c r="ACD539" s="506" t="s">
        <v>186</v>
      </c>
      <c r="ACE539" s="455"/>
      <c r="ACF539" s="492"/>
      <c r="ACG539" s="492" t="e">
        <f>VLOOKUP(ACD539,$A$563:$F$2022,6,FALSE)</f>
        <v>#N/A</v>
      </c>
      <c r="ACH539" s="454" t="s">
        <v>69</v>
      </c>
      <c r="ACI539" s="450" t="e">
        <f>ACG539*1.1</f>
        <v>#N/A</v>
      </c>
      <c r="ACJ539" s="450"/>
      <c r="ACK539" s="486"/>
      <c r="ACL539" s="454" t="s">
        <v>114</v>
      </c>
      <c r="ACM539" s="506" t="s">
        <v>186</v>
      </c>
      <c r="ACN539" s="455"/>
      <c r="ACO539" s="492"/>
      <c r="ACP539" s="492" t="e">
        <f>VLOOKUP(ACM539,$A$563:$F$2022,6,FALSE)</f>
        <v>#N/A</v>
      </c>
      <c r="ACQ539" s="454" t="s">
        <v>69</v>
      </c>
      <c r="ACR539" s="450" t="e">
        <f>ACP539*1.1</f>
        <v>#N/A</v>
      </c>
      <c r="ACS539" s="450"/>
      <c r="ACT539" s="486"/>
      <c r="ACU539" s="454" t="s">
        <v>114</v>
      </c>
      <c r="ACV539" s="490" t="s">
        <v>1399</v>
      </c>
      <c r="ACW539" s="455"/>
      <c r="ACX539" s="492"/>
      <c r="ACY539" s="492">
        <f>VLOOKUP(ACV539,$A$563:$F$2022,6,FALSE)</f>
        <v>0</v>
      </c>
      <c r="ACZ539" s="454" t="s">
        <v>69</v>
      </c>
      <c r="ADA539" s="450">
        <f>ACY539*1.1</f>
        <v>0</v>
      </c>
      <c r="ADB539" s="450"/>
      <c r="ADC539" s="486"/>
      <c r="ADD539" s="454" t="s">
        <v>114</v>
      </c>
      <c r="ADE539" s="525" t="s">
        <v>617</v>
      </c>
      <c r="ADF539" s="455"/>
      <c r="ADG539" s="492"/>
      <c r="ADH539" s="492">
        <f>VLOOKUP(ADE539,$A$563:$F$2022,6,FALSE)</f>
        <v>0</v>
      </c>
      <c r="ADI539" s="454" t="s">
        <v>69</v>
      </c>
      <c r="ADJ539" s="450">
        <f>ADH539*1.1</f>
        <v>0</v>
      </c>
      <c r="ADK539" s="455"/>
      <c r="ADL539" s="486"/>
      <c r="ADM539" s="454" t="s">
        <v>114</v>
      </c>
      <c r="ADN539" s="525" t="s">
        <v>523</v>
      </c>
      <c r="ADO539" s="455"/>
      <c r="ADP539" s="492"/>
      <c r="ADQ539" s="492">
        <f>VLOOKUP(ADN539,$A$563:$F$2022,6,FALSE)</f>
        <v>0</v>
      </c>
      <c r="ADR539" s="454" t="s">
        <v>69</v>
      </c>
      <c r="ADS539" s="450">
        <f>ADQ539*1.1</f>
        <v>0</v>
      </c>
      <c r="ADT539" s="450"/>
      <c r="ADU539" s="486"/>
      <c r="ADV539" s="454" t="s">
        <v>114</v>
      </c>
      <c r="ADW539" s="525" t="s">
        <v>1114</v>
      </c>
      <c r="ADX539" s="455"/>
      <c r="ADY539" s="455"/>
      <c r="ADZ539" s="492">
        <f>VLOOKUP(ADW539,$A$563:$F$2022,6,FALSE)</f>
        <v>3</v>
      </c>
      <c r="AEA539" s="454" t="s">
        <v>69</v>
      </c>
      <c r="AEB539" s="450">
        <f>ADZ539*1.1</f>
        <v>3.3000000000000003</v>
      </c>
      <c r="AEC539" s="455"/>
      <c r="AED539" s="486"/>
      <c r="AEE539" s="454" t="s">
        <v>114</v>
      </c>
      <c r="AEF539" s="525" t="s">
        <v>657</v>
      </c>
      <c r="AEG539" s="455"/>
      <c r="AEH539" s="492"/>
      <c r="AEI539" s="492">
        <f>VLOOKUP(AEF539,$A$563:$F$2022,6,FALSE)</f>
        <v>0</v>
      </c>
      <c r="AEJ539" s="454" t="s">
        <v>69</v>
      </c>
      <c r="AEK539" s="450">
        <f>AEI539*1.1</f>
        <v>0</v>
      </c>
      <c r="AEL539" s="455"/>
      <c r="AEM539" s="486"/>
      <c r="AEN539" s="454" t="s">
        <v>114</v>
      </c>
      <c r="AEO539" s="525" t="s">
        <v>791</v>
      </c>
      <c r="AEP539" s="455"/>
      <c r="AEQ539" s="492"/>
      <c r="AER539" s="492">
        <f>VLOOKUP(AEO539,$A$563:$F$2022,6,FALSE)</f>
        <v>6</v>
      </c>
      <c r="AES539" s="454" t="s">
        <v>69</v>
      </c>
      <c r="AET539" s="450">
        <f>AER539*1.1</f>
        <v>6.6000000000000005</v>
      </c>
      <c r="AEU539" s="455"/>
      <c r="AEV539" s="486"/>
      <c r="AEW539" s="454" t="s">
        <v>114</v>
      </c>
      <c r="AEX539" s="525" t="s">
        <v>635</v>
      </c>
      <c r="AEY539" s="455"/>
      <c r="AEZ539" s="492"/>
      <c r="AFA539" s="492">
        <f>VLOOKUP(AEX539,$A$563:$F$2022,6,FALSE)</f>
        <v>6</v>
      </c>
      <c r="AFB539" s="454" t="s">
        <v>69</v>
      </c>
      <c r="AFC539" s="450">
        <f>AFA539*1.1</f>
        <v>6.6000000000000005</v>
      </c>
      <c r="AFD539" s="450"/>
      <c r="AFE539" s="486"/>
      <c r="AFF539" s="454" t="s">
        <v>114</v>
      </c>
      <c r="AFG539" s="525" t="s">
        <v>731</v>
      </c>
      <c r="AFH539" s="455"/>
      <c r="AFI539" s="492"/>
      <c r="AFJ539" s="492">
        <f>VLOOKUP(AFG539,$A$563:$F$2022,6,FALSE)</f>
        <v>7</v>
      </c>
      <c r="AFK539" s="454" t="s">
        <v>69</v>
      </c>
      <c r="AFL539" s="450">
        <f>AFJ539*1.1</f>
        <v>7.7000000000000011</v>
      </c>
      <c r="AFM539" s="450"/>
      <c r="AFN539" s="486"/>
      <c r="AFO539" s="454" t="s">
        <v>114</v>
      </c>
      <c r="AFP539" s="525" t="s">
        <v>667</v>
      </c>
      <c r="AFQ539" s="455"/>
      <c r="AFR539" s="492"/>
      <c r="AFS539" s="492">
        <f>VLOOKUP(AFP539,$A$563:$F$2022,6,FALSE)</f>
        <v>0</v>
      </c>
      <c r="AFT539" s="454" t="s">
        <v>69</v>
      </c>
      <c r="AFU539" s="450">
        <f>AFS539*1.1</f>
        <v>0</v>
      </c>
      <c r="AFV539" s="450"/>
      <c r="AFW539" s="486"/>
      <c r="AFX539" s="454" t="s">
        <v>114</v>
      </c>
      <c r="AFY539" s="528" t="s">
        <v>1390</v>
      </c>
      <c r="AFZ539" s="455"/>
      <c r="AGA539" s="492"/>
      <c r="AGB539" s="492">
        <f>VLOOKUP(AFY539,$A$563:$F$2022,6,FALSE)</f>
        <v>15</v>
      </c>
      <c r="AGC539" s="454" t="s">
        <v>69</v>
      </c>
      <c r="AGD539" s="450">
        <f>AGB539*1.1</f>
        <v>16.5</v>
      </c>
      <c r="AGE539" s="450"/>
      <c r="AGF539" s="486"/>
      <c r="AGG539" s="454" t="s">
        <v>114</v>
      </c>
      <c r="AGH539" s="525" t="s">
        <v>2319</v>
      </c>
      <c r="AGI539" s="455"/>
      <c r="AGJ539" s="492"/>
      <c r="AGK539" s="492">
        <f>VLOOKUP(AGH539,$A$563:$F$2022,6,FALSE)</f>
        <v>49</v>
      </c>
      <c r="AGL539" s="454" t="s">
        <v>69</v>
      </c>
      <c r="AGM539" s="450">
        <f>AGK539*1.1</f>
        <v>53.900000000000006</v>
      </c>
      <c r="AGN539" s="450"/>
      <c r="AGO539" s="486"/>
      <c r="AGP539" s="454" t="s">
        <v>114</v>
      </c>
      <c r="AGQ539" s="525" t="s">
        <v>702</v>
      </c>
      <c r="AGR539" s="455"/>
      <c r="AGS539" s="492"/>
      <c r="AGT539" s="492">
        <f>VLOOKUP(AGQ539,$A$563:$F$2022,6,FALSE)</f>
        <v>0</v>
      </c>
      <c r="AGU539" s="454" t="s">
        <v>69</v>
      </c>
      <c r="AGV539" s="450">
        <f>AGT539*1.1</f>
        <v>0</v>
      </c>
      <c r="AGW539" s="450"/>
      <c r="AGX539" s="486"/>
      <c r="AGY539" s="454" t="s">
        <v>114</v>
      </c>
      <c r="AGZ539" s="525" t="s">
        <v>1943</v>
      </c>
      <c r="AHA539" s="455"/>
      <c r="AHB539" s="492"/>
      <c r="AHC539" s="492">
        <f>VLOOKUP(AGZ539,$A$563:$F$2022,6,FALSE)</f>
        <v>0</v>
      </c>
      <c r="AHD539" s="454" t="s">
        <v>69</v>
      </c>
      <c r="AHE539" s="450">
        <f>AHC539*1.1</f>
        <v>0</v>
      </c>
      <c r="AHF539" s="450"/>
      <c r="AHG539" s="486"/>
      <c r="AHH539" s="495"/>
      <c r="AHI539" s="543"/>
      <c r="AHJ539" s="496"/>
      <c r="AHK539" s="497"/>
      <c r="AHL539" s="497"/>
      <c r="AHM539" s="495"/>
      <c r="AHN539" s="481"/>
      <c r="AHO539" s="481"/>
      <c r="AHP539" s="496"/>
      <c r="AHQ539" s="495"/>
      <c r="AHR539" s="512"/>
      <c r="AHS539" s="496"/>
      <c r="AHT539" s="497"/>
      <c r="AHU539" s="497"/>
      <c r="AHV539" s="495"/>
      <c r="AHW539" s="481"/>
      <c r="AHX539" s="481"/>
      <c r="AHY539" s="496"/>
      <c r="AHZ539" s="495"/>
      <c r="AIA539" s="512"/>
      <c r="AIB539" s="496"/>
      <c r="AIC539" s="497"/>
      <c r="AID539" s="497"/>
      <c r="AIE539" s="495"/>
      <c r="AIF539" s="481"/>
      <c r="AIG539" s="481"/>
      <c r="AIH539" s="496"/>
      <c r="AII539" s="263"/>
      <c r="AIJ539" s="432"/>
      <c r="AIK539" s="264"/>
      <c r="AIL539" s="264"/>
      <c r="AIM539" s="265"/>
      <c r="AIN539" s="263"/>
      <c r="AIO539" s="210"/>
      <c r="AIP539" s="264"/>
      <c r="AIQ539" s="264"/>
    </row>
    <row r="540" spans="1:927" s="16" customFormat="1" ht="15">
      <c r="A540" s="454"/>
      <c r="B540" s="491"/>
      <c r="C540" s="455"/>
      <c r="D540" s="454"/>
      <c r="E540" s="454"/>
      <c r="F540" s="454"/>
      <c r="G540" s="450"/>
      <c r="H540" s="450">
        <f>SUM(G535:G539)</f>
        <v>125.10000000000001</v>
      </c>
      <c r="I540" s="456"/>
      <c r="J540" s="454"/>
      <c r="K540" s="526"/>
      <c r="L540" s="455"/>
      <c r="M540" s="454"/>
      <c r="N540" s="454"/>
      <c r="O540" s="454"/>
      <c r="P540" s="450"/>
      <c r="Q540" s="450">
        <f>SUM(P535:P539)</f>
        <v>49.4</v>
      </c>
      <c r="R540" s="456"/>
      <c r="S540" s="454"/>
      <c r="T540" s="526"/>
      <c r="U540" s="455"/>
      <c r="V540" s="454"/>
      <c r="W540" s="454"/>
      <c r="X540" s="454"/>
      <c r="Y540" s="450"/>
      <c r="Z540" s="450">
        <f>SUM(Y535:Y539)</f>
        <v>124.1</v>
      </c>
      <c r="AA540" s="456"/>
      <c r="AB540" s="454"/>
      <c r="AC540" s="526"/>
      <c r="AD540" s="455"/>
      <c r="AE540" s="454"/>
      <c r="AF540" s="454"/>
      <c r="AG540" s="454"/>
      <c r="AH540" s="450"/>
      <c r="AI540" s="450">
        <f>SUM(AH535:AH539)</f>
        <v>131.39999999999998</v>
      </c>
      <c r="AJ540" s="456"/>
      <c r="AK540" s="454"/>
      <c r="AL540" s="491"/>
      <c r="AM540" s="455"/>
      <c r="AN540" s="454"/>
      <c r="AO540" s="454"/>
      <c r="AP540" s="454"/>
      <c r="AQ540" s="450"/>
      <c r="AR540" s="450">
        <f>SUM(AQ535:AQ539)</f>
        <v>62.2</v>
      </c>
      <c r="AS540" s="456"/>
      <c r="AT540" s="454"/>
      <c r="AU540" s="526"/>
      <c r="AV540" s="455"/>
      <c r="AW540" s="454"/>
      <c r="AX540" s="454"/>
      <c r="AY540" s="454"/>
      <c r="AZ540" s="450"/>
      <c r="BA540" s="450">
        <f>SUM(AZ535:AZ539)</f>
        <v>53.199999999999996</v>
      </c>
      <c r="BB540" s="456"/>
      <c r="BC540" s="454"/>
      <c r="BD540" s="526"/>
      <c r="BE540" s="455"/>
      <c r="BF540" s="454"/>
      <c r="BG540" s="454"/>
      <c r="BH540" s="454"/>
      <c r="BI540" s="450"/>
      <c r="BJ540" s="450">
        <f>SUM(BI535:BI539)</f>
        <v>147.19999999999999</v>
      </c>
      <c r="BK540" s="456"/>
      <c r="BL540" s="454"/>
      <c r="BM540" s="526"/>
      <c r="BN540" s="455"/>
      <c r="BO540" s="454"/>
      <c r="BP540" s="454"/>
      <c r="BQ540" s="454"/>
      <c r="BR540" s="450"/>
      <c r="BS540" s="450">
        <f>SUM(BR535:BR539)</f>
        <v>45.6</v>
      </c>
      <c r="BT540" s="456"/>
      <c r="BU540" s="454"/>
      <c r="BV540" s="526"/>
      <c r="BW540" s="455"/>
      <c r="BX540" s="454"/>
      <c r="BY540" s="454"/>
      <c r="BZ540" s="454"/>
      <c r="CA540" s="450"/>
      <c r="CB540" s="450">
        <f>SUM(CA535:CA539)</f>
        <v>151.5</v>
      </c>
      <c r="CC540" s="456"/>
      <c r="CD540" s="454"/>
      <c r="CE540" s="526"/>
      <c r="CF540" s="455"/>
      <c r="CG540" s="454"/>
      <c r="CH540" s="454"/>
      <c r="CI540" s="454"/>
      <c r="CJ540" s="450"/>
      <c r="CK540" s="450">
        <f>SUM(CJ535:CJ539)</f>
        <v>57</v>
      </c>
      <c r="CL540" s="456"/>
      <c r="CM540" s="454"/>
      <c r="CN540" s="526"/>
      <c r="CO540" s="455"/>
      <c r="CP540" s="454"/>
      <c r="CQ540" s="454"/>
      <c r="CR540" s="454"/>
      <c r="CS540" s="450"/>
      <c r="CT540" s="450">
        <f>SUM(CS535:CS539)</f>
        <v>1.5</v>
      </c>
      <c r="CU540" s="456"/>
      <c r="CV540" s="454"/>
      <c r="CW540" s="526"/>
      <c r="CX540" s="455"/>
      <c r="CY540" s="454"/>
      <c r="CZ540" s="454"/>
      <c r="DA540" s="454"/>
      <c r="DB540" s="450"/>
      <c r="DC540" s="450">
        <f>SUM(DB535:DB539)</f>
        <v>123.10000000000001</v>
      </c>
      <c r="DD540" s="456"/>
      <c r="DE540" s="454"/>
      <c r="DF540" s="526"/>
      <c r="DG540" s="455"/>
      <c r="DH540" s="454"/>
      <c r="DI540" s="454"/>
      <c r="DJ540" s="454"/>
      <c r="DK540" s="450"/>
      <c r="DL540" s="450">
        <f>SUM(DK535:DK539)</f>
        <v>58.3</v>
      </c>
      <c r="DM540" s="456"/>
      <c r="DN540" s="454"/>
      <c r="DO540" s="535"/>
      <c r="DP540" s="455"/>
      <c r="DQ540" s="454"/>
      <c r="DR540" s="454"/>
      <c r="DS540" s="454"/>
      <c r="DT540" s="450"/>
      <c r="DU540" s="450">
        <f>SUM(DT535:DT539)</f>
        <v>65.400000000000006</v>
      </c>
      <c r="DV540" s="456"/>
      <c r="DW540" s="454"/>
      <c r="DX540" s="455"/>
      <c r="DY540" s="455"/>
      <c r="DZ540" s="454"/>
      <c r="EA540" s="454"/>
      <c r="EB540" s="454"/>
      <c r="EC540" s="450"/>
      <c r="ED540" s="450" t="e">
        <f>SUM(EC535:EC539)</f>
        <v>#N/A</v>
      </c>
      <c r="EE540" s="456"/>
      <c r="EF540" s="454"/>
      <c r="EG540" s="526"/>
      <c r="EH540" s="455"/>
      <c r="EI540" s="454"/>
      <c r="EJ540" s="454"/>
      <c r="EK540" s="454"/>
      <c r="EL540" s="450"/>
      <c r="EM540" s="450">
        <f>SUM(EL535:EL539)</f>
        <v>13.2</v>
      </c>
      <c r="EN540" s="456"/>
      <c r="EO540" s="454"/>
      <c r="EP540" s="526"/>
      <c r="EQ540" s="455"/>
      <c r="ER540" s="454"/>
      <c r="ES540" s="454"/>
      <c r="ET540" s="454"/>
      <c r="EU540" s="450"/>
      <c r="EV540" s="450">
        <f>SUM(EU535:EU539)</f>
        <v>65.400000000000006</v>
      </c>
      <c r="EW540" s="456"/>
      <c r="EX540" s="454"/>
      <c r="EY540" s="455"/>
      <c r="EZ540" s="455"/>
      <c r="FA540" s="454"/>
      <c r="FB540" s="454"/>
      <c r="FC540" s="454"/>
      <c r="FD540" s="450"/>
      <c r="FE540" s="450" t="e">
        <f>SUM(FD535:FD539)</f>
        <v>#N/A</v>
      </c>
      <c r="FF540" s="456"/>
      <c r="FG540" s="454"/>
      <c r="FH540" s="526"/>
      <c r="FI540" s="455"/>
      <c r="FJ540" s="454"/>
      <c r="FK540" s="454"/>
      <c r="FL540" s="454"/>
      <c r="FM540" s="450"/>
      <c r="FN540" s="450">
        <f>SUM(FM535:FM539)</f>
        <v>30.8</v>
      </c>
      <c r="FO540" s="456"/>
      <c r="FP540" s="454"/>
      <c r="FQ540" s="491"/>
      <c r="FR540" s="455"/>
      <c r="FS540" s="454"/>
      <c r="FT540" s="454"/>
      <c r="FU540" s="454"/>
      <c r="FV540" s="450"/>
      <c r="FW540" s="450">
        <f>SUM(FV535:FV539)</f>
        <v>85.1</v>
      </c>
      <c r="FX540" s="456"/>
      <c r="FY540" s="454"/>
      <c r="FZ540" s="491"/>
      <c r="GA540" s="455"/>
      <c r="GB540" s="454"/>
      <c r="GC540" s="454"/>
      <c r="GD540" s="454"/>
      <c r="GE540" s="450"/>
      <c r="GF540" s="450">
        <f>SUM(GE535:GE539)</f>
        <v>0</v>
      </c>
      <c r="GG540" s="456"/>
      <c r="GH540" s="454"/>
      <c r="GI540" s="526"/>
      <c r="GJ540" s="455"/>
      <c r="GK540" s="454"/>
      <c r="GL540" s="454"/>
      <c r="GM540" s="454"/>
      <c r="GN540" s="450"/>
      <c r="GO540" s="450">
        <f>SUM(GN535:GN539)</f>
        <v>62.2</v>
      </c>
      <c r="GP540" s="456"/>
      <c r="GQ540" s="454"/>
      <c r="GR540" s="526"/>
      <c r="GS540" s="455"/>
      <c r="GT540" s="454"/>
      <c r="GU540" s="454"/>
      <c r="GV540" s="454"/>
      <c r="GW540" s="454"/>
      <c r="GX540" s="450">
        <f>SUM(GW535:GW539)</f>
        <v>145</v>
      </c>
      <c r="GY540" s="456"/>
      <c r="GZ540" s="454"/>
      <c r="HA540" s="535"/>
      <c r="HB540" s="455"/>
      <c r="HC540" s="454"/>
      <c r="HD540" s="454"/>
      <c r="HE540" s="454"/>
      <c r="HF540" s="450"/>
      <c r="HG540" s="450">
        <f>SUM(HF535:HF539)</f>
        <v>73.8</v>
      </c>
      <c r="HH540" s="456"/>
      <c r="HI540" s="454"/>
      <c r="HJ540" s="526"/>
      <c r="HK540" s="455"/>
      <c r="HL540" s="454"/>
      <c r="HM540" s="454"/>
      <c r="HN540" s="454"/>
      <c r="HO540" s="454"/>
      <c r="HP540" s="450">
        <f>SUM(HO535:HO539)</f>
        <v>68.400000000000006</v>
      </c>
      <c r="HQ540" s="456"/>
      <c r="HR540" s="454"/>
      <c r="HS540" s="491"/>
      <c r="HT540" s="455"/>
      <c r="HU540" s="454"/>
      <c r="HV540" s="454"/>
      <c r="HW540" s="454"/>
      <c r="HX540" s="450"/>
      <c r="HY540" s="450">
        <f>SUM(HX535:HX539)</f>
        <v>27.1</v>
      </c>
      <c r="HZ540" s="456"/>
      <c r="IA540" s="454"/>
      <c r="IB540" s="526"/>
      <c r="IC540" s="455"/>
      <c r="ID540" s="454"/>
      <c r="IE540" s="454"/>
      <c r="IF540" s="454"/>
      <c r="IG540" s="454"/>
      <c r="IH540" s="450">
        <f>SUM(IG535:IG539)</f>
        <v>41.800000000000004</v>
      </c>
      <c r="II540" s="456"/>
      <c r="IJ540" s="454"/>
      <c r="IK540" s="526"/>
      <c r="IL540" s="455"/>
      <c r="IM540" s="454"/>
      <c r="IN540" s="454"/>
      <c r="IO540" s="454"/>
      <c r="IP540" s="450"/>
      <c r="IQ540" s="450">
        <f>SUM(IP535:IP539)</f>
        <v>116.10000000000001</v>
      </c>
      <c r="IR540" s="456"/>
      <c r="IS540" s="454"/>
      <c r="IT540" s="526"/>
      <c r="IU540" s="455"/>
      <c r="IV540" s="454"/>
      <c r="IW540" s="454"/>
      <c r="IX540" s="454"/>
      <c r="IY540" s="450"/>
      <c r="IZ540" s="450">
        <f>SUM(IY535:IY539)</f>
        <v>0</v>
      </c>
      <c r="JA540" s="456"/>
      <c r="JB540" s="454"/>
      <c r="JC540" s="526"/>
      <c r="JD540" s="455"/>
      <c r="JE540" s="454"/>
      <c r="JF540" s="454"/>
      <c r="JG540" s="454"/>
      <c r="JH540" s="450"/>
      <c r="JI540" s="450">
        <f>SUM(JH535:JH539)</f>
        <v>57</v>
      </c>
      <c r="JJ540" s="456"/>
      <c r="JK540" s="454"/>
      <c r="JL540" s="526"/>
      <c r="JM540" s="455"/>
      <c r="JN540" s="454"/>
      <c r="JO540" s="454"/>
      <c r="JP540" s="454"/>
      <c r="JQ540" s="450"/>
      <c r="JR540" s="450">
        <f>SUM(JQ535:JQ539)</f>
        <v>53.9</v>
      </c>
      <c r="JS540" s="456"/>
      <c r="JT540" s="454"/>
      <c r="JU540" s="526"/>
      <c r="JV540" s="455"/>
      <c r="JW540" s="454"/>
      <c r="JX540" s="454"/>
      <c r="JY540" s="454"/>
      <c r="JZ540" s="450"/>
      <c r="KA540" s="450">
        <f>SUM(JZ535:JZ539)</f>
        <v>57</v>
      </c>
      <c r="KB540" s="456"/>
      <c r="KC540" s="454"/>
      <c r="KD540" s="526"/>
      <c r="KE540" s="455"/>
      <c r="KF540" s="454"/>
      <c r="KG540" s="454"/>
      <c r="KH540" s="454"/>
      <c r="KI540" s="450"/>
      <c r="KJ540" s="450">
        <f>SUM(KI535:KI539)</f>
        <v>0</v>
      </c>
      <c r="KK540" s="456"/>
      <c r="KL540" s="454"/>
      <c r="KM540" s="526"/>
      <c r="KN540" s="455"/>
      <c r="KO540" s="454"/>
      <c r="KP540" s="454"/>
      <c r="KQ540" s="454"/>
      <c r="KR540" s="454"/>
      <c r="KS540" s="450">
        <f>SUM(KR535:KR539)</f>
        <v>65</v>
      </c>
      <c r="KT540" s="456"/>
      <c r="KU540" s="454"/>
      <c r="KV540" s="526"/>
      <c r="KW540" s="455"/>
      <c r="KX540" s="454"/>
      <c r="KY540" s="454"/>
      <c r="KZ540" s="454"/>
      <c r="LA540" s="450"/>
      <c r="LB540" s="450">
        <f>SUM(LA535:LA539)</f>
        <v>72.400000000000006</v>
      </c>
      <c r="LC540" s="456"/>
      <c r="LD540" s="454"/>
      <c r="LE540" s="526"/>
      <c r="LF540" s="455"/>
      <c r="LG540" s="454"/>
      <c r="LH540" s="454"/>
      <c r="LI540" s="454"/>
      <c r="LJ540" s="450"/>
      <c r="LK540" s="450">
        <f>SUM(LJ535:LJ539)</f>
        <v>0</v>
      </c>
      <c r="LL540" s="456"/>
      <c r="LM540" s="454"/>
      <c r="LN540" s="526"/>
      <c r="LO540" s="455"/>
      <c r="LP540" s="454"/>
      <c r="LQ540" s="454"/>
      <c r="LR540" s="454"/>
      <c r="LS540" s="450"/>
      <c r="LT540" s="450">
        <f>SUM(LS535:LS539)</f>
        <v>61.8</v>
      </c>
      <c r="LU540" s="456"/>
      <c r="LV540" s="454"/>
      <c r="LW540" s="526"/>
      <c r="LX540" s="455"/>
      <c r="LY540" s="454"/>
      <c r="LZ540" s="454"/>
      <c r="MA540" s="454"/>
      <c r="MB540" s="450"/>
      <c r="MC540" s="450">
        <f>SUM(MB535:MB539)</f>
        <v>2.8</v>
      </c>
      <c r="MD540" s="456"/>
      <c r="ME540" s="454"/>
      <c r="MF540" s="527"/>
      <c r="MG540" s="455"/>
      <c r="MH540" s="454"/>
      <c r="MI540" s="454"/>
      <c r="MJ540" s="454"/>
      <c r="MK540" s="450"/>
      <c r="ML540" s="450">
        <f>SUM(MK535:MK539)</f>
        <v>57</v>
      </c>
      <c r="MM540" s="456"/>
      <c r="MN540" s="454"/>
      <c r="MO540" s="526"/>
      <c r="MP540" s="455"/>
      <c r="MQ540" s="454"/>
      <c r="MR540" s="454"/>
      <c r="MS540" s="454"/>
      <c r="MT540" s="450"/>
      <c r="MU540" s="450">
        <f>SUM(MT535:MT539)</f>
        <v>28.700000000000003</v>
      </c>
      <c r="MV540" s="456"/>
      <c r="MW540" s="454"/>
      <c r="MX540" s="526"/>
      <c r="MY540" s="455"/>
      <c r="MZ540" s="454"/>
      <c r="NA540" s="454"/>
      <c r="NB540" s="454"/>
      <c r="NC540" s="450"/>
      <c r="ND540" s="450">
        <f>SUM(NC535:NC539)</f>
        <v>127.8</v>
      </c>
      <c r="NE540" s="456"/>
      <c r="NF540" s="454"/>
      <c r="NG540" s="526"/>
      <c r="NH540" s="455"/>
      <c r="NI540" s="454"/>
      <c r="NJ540" s="454"/>
      <c r="NK540" s="454"/>
      <c r="NL540" s="450"/>
      <c r="NM540" s="450">
        <f>SUM(NL535:NL539)</f>
        <v>10.6</v>
      </c>
      <c r="NN540" s="456"/>
      <c r="NO540" s="454"/>
      <c r="NP540" s="526"/>
      <c r="NQ540" s="455"/>
      <c r="NR540" s="454"/>
      <c r="NS540" s="454"/>
      <c r="NT540" s="454"/>
      <c r="NU540" s="450"/>
      <c r="NV540" s="450">
        <f>SUM(NU535:NU539)</f>
        <v>0</v>
      </c>
      <c r="NW540" s="456"/>
      <c r="NX540" s="454"/>
      <c r="NY540" s="491"/>
      <c r="NZ540" s="455"/>
      <c r="OA540" s="455"/>
      <c r="OB540" s="454"/>
      <c r="OC540" s="454"/>
      <c r="OD540" s="454"/>
      <c r="OE540" s="450">
        <f>SUM(OD535:OD539)</f>
        <v>3.9000000000000004</v>
      </c>
      <c r="OF540" s="456"/>
      <c r="OG540" s="454"/>
      <c r="OH540" s="526"/>
      <c r="OI540" s="455"/>
      <c r="OJ540" s="454"/>
      <c r="OK540" s="454"/>
      <c r="OL540" s="454"/>
      <c r="OM540" s="450"/>
      <c r="ON540" s="450">
        <f>SUM(OM535:OM539)</f>
        <v>28.6</v>
      </c>
      <c r="OO540" s="456"/>
      <c r="OP540" s="454"/>
      <c r="OQ540" s="491"/>
      <c r="OR540" s="455"/>
      <c r="OS540" s="454"/>
      <c r="OT540" s="454"/>
      <c r="OU540" s="454"/>
      <c r="OV540" s="450"/>
      <c r="OW540" s="450">
        <f>SUM(OV535:OV539)</f>
        <v>41.800000000000004</v>
      </c>
      <c r="OX540" s="456"/>
      <c r="OY540" s="454"/>
      <c r="OZ540" s="526"/>
      <c r="PA540" s="455"/>
      <c r="PB540" s="454"/>
      <c r="PC540" s="454"/>
      <c r="PD540" s="454"/>
      <c r="PE540" s="450"/>
      <c r="PF540" s="450">
        <f>SUM(PE535:PE539)</f>
        <v>144.4</v>
      </c>
      <c r="PG540" s="456"/>
      <c r="PH540" s="454"/>
      <c r="PI540" s="526"/>
      <c r="PJ540" s="455"/>
      <c r="PK540" s="454"/>
      <c r="PL540" s="454"/>
      <c r="PM540" s="454"/>
      <c r="PN540" s="450"/>
      <c r="PO540" s="450">
        <f>SUM(PN535:PN539)</f>
        <v>110.9</v>
      </c>
      <c r="PP540" s="456"/>
      <c r="PQ540" s="454"/>
      <c r="PR540" s="491"/>
      <c r="PS540" s="455"/>
      <c r="PT540" s="454"/>
      <c r="PU540" s="454"/>
      <c r="PV540" s="454"/>
      <c r="PW540" s="450"/>
      <c r="PX540" s="450">
        <f>SUM(PW535:PW539)</f>
        <v>57</v>
      </c>
      <c r="PY540" s="456"/>
      <c r="PZ540" s="454"/>
      <c r="QA540" s="526"/>
      <c r="QB540" s="455"/>
      <c r="QC540" s="454"/>
      <c r="QD540" s="454"/>
      <c r="QE540" s="454"/>
      <c r="QF540" s="450"/>
      <c r="QG540" s="450">
        <f>SUM(QF535:QF539)</f>
        <v>49.4</v>
      </c>
      <c r="QH540" s="456"/>
      <c r="QI540" s="454"/>
      <c r="QJ540" s="491"/>
      <c r="QK540" s="455"/>
      <c r="QL540" s="454"/>
      <c r="QM540" s="454"/>
      <c r="QN540" s="454"/>
      <c r="QO540" s="450"/>
      <c r="QP540" s="450">
        <f>SUM(QO535:QO539)</f>
        <v>0</v>
      </c>
      <c r="QQ540" s="456"/>
      <c r="QR540" s="454"/>
      <c r="QS540" s="526"/>
      <c r="QT540" s="455"/>
      <c r="QU540" s="454"/>
      <c r="QV540" s="454"/>
      <c r="QW540" s="454"/>
      <c r="QX540" s="450"/>
      <c r="QY540" s="450">
        <f>SUM(QX535:QX539)</f>
        <v>89.3</v>
      </c>
      <c r="QZ540" s="456"/>
      <c r="RA540" s="454"/>
      <c r="RB540" s="491"/>
      <c r="RC540" s="455"/>
      <c r="RD540" s="454"/>
      <c r="RE540" s="454"/>
      <c r="RF540" s="454"/>
      <c r="RG540" s="450"/>
      <c r="RH540" s="450">
        <f>SUM(RG535:RG539)</f>
        <v>0</v>
      </c>
      <c r="RI540" s="456"/>
      <c r="RJ540" s="454"/>
      <c r="RK540" s="455"/>
      <c r="RL540" s="455"/>
      <c r="RM540" s="455"/>
      <c r="RN540" s="454"/>
      <c r="RO540" s="454"/>
      <c r="RP540" s="454"/>
      <c r="RQ540" s="450" t="e">
        <f>SUM(RP535:RP539)</f>
        <v>#N/A</v>
      </c>
      <c r="RR540" s="456"/>
      <c r="RS540" s="454"/>
      <c r="RT540" s="526"/>
      <c r="RU540" s="455"/>
      <c r="RV540" s="454"/>
      <c r="RW540" s="454"/>
      <c r="RX540" s="454"/>
      <c r="RY540" s="450"/>
      <c r="RZ540" s="450">
        <f>SUM(RY535:RY539)</f>
        <v>66.8</v>
      </c>
      <c r="SA540" s="486"/>
      <c r="SB540" s="454"/>
      <c r="SC540" s="526"/>
      <c r="SD540" s="455"/>
      <c r="SE540" s="454"/>
      <c r="SF540" s="454"/>
      <c r="SG540" s="454"/>
      <c r="SH540" s="450"/>
      <c r="SI540" s="450">
        <f>SUM(SH535:SH539)</f>
        <v>72.400000000000006</v>
      </c>
      <c r="SJ540" s="486"/>
      <c r="SK540" s="454"/>
      <c r="SL540" s="526"/>
      <c r="SM540" s="455"/>
      <c r="SN540" s="454"/>
      <c r="SO540" s="454"/>
      <c r="SP540" s="454"/>
      <c r="SQ540" s="450"/>
      <c r="SR540" s="450">
        <f>SUM(SQ535:SQ539)</f>
        <v>105.5</v>
      </c>
      <c r="SS540" s="486"/>
      <c r="ST540" s="454"/>
      <c r="SU540" s="526"/>
      <c r="SV540" s="455"/>
      <c r="SW540" s="454"/>
      <c r="SX540" s="454"/>
      <c r="SY540" s="454"/>
      <c r="SZ540" s="450"/>
      <c r="TA540" s="450">
        <f>SUM(SZ535:SZ539)</f>
        <v>5.2999999999999989</v>
      </c>
      <c r="TB540" s="486"/>
      <c r="TC540" s="454"/>
      <c r="TD540" s="526"/>
      <c r="TE540" s="455"/>
      <c r="TF540" s="454"/>
      <c r="TG540" s="454"/>
      <c r="TH540" s="454"/>
      <c r="TI540" s="454"/>
      <c r="TJ540" s="450">
        <f>SUM(TI535:TI539)</f>
        <v>57</v>
      </c>
      <c r="TK540" s="486"/>
      <c r="TL540" s="454"/>
      <c r="TM540" s="526"/>
      <c r="TN540" s="455"/>
      <c r="TO540" s="454"/>
      <c r="TP540" s="454"/>
      <c r="TQ540" s="454"/>
      <c r="TR540" s="450"/>
      <c r="TS540" s="450">
        <f>SUM(TR535:TR539)</f>
        <v>0</v>
      </c>
      <c r="TT540" s="486"/>
      <c r="TU540" s="454"/>
      <c r="TV540" s="455"/>
      <c r="TW540" s="455"/>
      <c r="TX540" s="454"/>
      <c r="TY540" s="454"/>
      <c r="TZ540" s="454"/>
      <c r="UA540" s="450"/>
      <c r="UB540" s="450" t="e">
        <f>SUM(UA535:UA539)</f>
        <v>#N/A</v>
      </c>
      <c r="UC540" s="486"/>
      <c r="UD540" s="454"/>
      <c r="UE540" s="526"/>
      <c r="UF540" s="455"/>
      <c r="UG540" s="454"/>
      <c r="UH540" s="454"/>
      <c r="UI540" s="454"/>
      <c r="UJ540" s="450"/>
      <c r="UK540" s="450">
        <f>SUM(UJ535:UJ539)</f>
        <v>73.5</v>
      </c>
      <c r="UL540" s="486"/>
      <c r="UM540" s="454"/>
      <c r="UN540" s="455"/>
      <c r="UO540" s="455"/>
      <c r="UP540" s="454"/>
      <c r="UQ540" s="454"/>
      <c r="UR540" s="454"/>
      <c r="US540" s="450"/>
      <c r="UT540" s="450" t="e">
        <f>SUM(US535:US539)</f>
        <v>#N/A</v>
      </c>
      <c r="UU540" s="486"/>
      <c r="UV540" s="454"/>
      <c r="UW540" s="526"/>
      <c r="UX540" s="455"/>
      <c r="UY540" s="454"/>
      <c r="UZ540" s="454"/>
      <c r="VA540" s="454"/>
      <c r="VB540" s="450"/>
      <c r="VC540" s="450">
        <f>SUM(VB535:VB539)</f>
        <v>115.8</v>
      </c>
      <c r="VD540" s="486"/>
      <c r="VE540" s="454"/>
      <c r="VF540" s="455"/>
      <c r="VG540" s="455"/>
      <c r="VH540" s="454"/>
      <c r="VI540" s="454"/>
      <c r="VJ540" s="454"/>
      <c r="VK540" s="450"/>
      <c r="VL540" s="450" t="e">
        <f>SUM(VK535:VK539)</f>
        <v>#N/A</v>
      </c>
      <c r="VM540" s="486"/>
      <c r="VN540" s="454"/>
      <c r="VO540" s="526"/>
      <c r="VP540" s="455"/>
      <c r="VQ540" s="454"/>
      <c r="VR540" s="454"/>
      <c r="VS540" s="454"/>
      <c r="VT540" s="450"/>
      <c r="VU540" s="450">
        <f>SUM(VT535:VT539)</f>
        <v>124.1</v>
      </c>
      <c r="VV540" s="486"/>
      <c r="VW540" s="454"/>
      <c r="VX540" s="455"/>
      <c r="VY540" s="455"/>
      <c r="VZ540" s="455"/>
      <c r="WA540" s="454"/>
      <c r="WB540" s="454"/>
      <c r="WC540" s="454"/>
      <c r="WD540" s="450" t="e">
        <f>SUM(WC535:WC539)</f>
        <v>#N/A</v>
      </c>
      <c r="WE540" s="486"/>
      <c r="WF540" s="454"/>
      <c r="WG540" s="526"/>
      <c r="WH540" s="455"/>
      <c r="WI540" s="454"/>
      <c r="WJ540" s="454"/>
      <c r="WK540" s="454"/>
      <c r="WL540" s="454"/>
      <c r="WM540" s="450">
        <f>SUM(WL535:WL539)</f>
        <v>147.19999999999999</v>
      </c>
      <c r="WN540" s="486"/>
      <c r="WO540" s="454"/>
      <c r="WP540" s="526"/>
      <c r="WQ540" s="454"/>
      <c r="WR540" s="454"/>
      <c r="WS540" s="454"/>
      <c r="WT540" s="454"/>
      <c r="WU540" s="450"/>
      <c r="WV540" s="450">
        <f>SUM(WU535:WU539)</f>
        <v>60.9</v>
      </c>
      <c r="WW540" s="486"/>
      <c r="WX540" s="454"/>
      <c r="WY540" s="526"/>
      <c r="WZ540" s="455"/>
      <c r="XA540" s="454"/>
      <c r="XB540" s="454"/>
      <c r="XC540" s="454"/>
      <c r="XD540" s="454"/>
      <c r="XE540" s="450">
        <f>SUM(XD535:XD539)</f>
        <v>3.5999999999999996</v>
      </c>
      <c r="XF540" s="486"/>
      <c r="XG540" s="454"/>
      <c r="XH540" s="455"/>
      <c r="XI540" s="455"/>
      <c r="XJ540" s="455"/>
      <c r="XK540" s="454"/>
      <c r="XL540" s="454"/>
      <c r="XM540" s="454"/>
      <c r="XN540" s="450" t="e">
        <f>SUM(XM535:XM539)</f>
        <v>#N/A</v>
      </c>
      <c r="XO540" s="486"/>
      <c r="XP540" s="454"/>
      <c r="XQ540" s="526"/>
      <c r="XR540" s="455"/>
      <c r="XS540" s="454"/>
      <c r="XT540" s="454"/>
      <c r="XU540" s="454"/>
      <c r="XV540" s="450"/>
      <c r="XW540" s="450">
        <f>SUM(XV535:XV539)</f>
        <v>15.9</v>
      </c>
      <c r="XX540" s="486"/>
      <c r="XY540" s="454"/>
      <c r="XZ540" s="526"/>
      <c r="YA540" s="455"/>
      <c r="YB540" s="454"/>
      <c r="YC540" s="454"/>
      <c r="YD540" s="454"/>
      <c r="YE540" s="454"/>
      <c r="YF540" s="450">
        <f>SUM(YE535:YE539)</f>
        <v>59.4</v>
      </c>
      <c r="YG540" s="486"/>
      <c r="YH540" s="454"/>
      <c r="YI540" s="526"/>
      <c r="YJ540" s="455"/>
      <c r="YK540" s="454"/>
      <c r="YL540" s="454"/>
      <c r="YM540" s="454"/>
      <c r="YN540" s="450"/>
      <c r="YO540" s="450">
        <f>SUM(YN535:YN539)</f>
        <v>19.599999999999998</v>
      </c>
      <c r="YP540" s="486"/>
      <c r="YQ540" s="454"/>
      <c r="YR540" s="455"/>
      <c r="YS540" s="455"/>
      <c r="YT540" s="455"/>
      <c r="YU540" s="454"/>
      <c r="YV540" s="454"/>
      <c r="YW540" s="454"/>
      <c r="YX540" s="450" t="e">
        <f>SUM(YW535:YW539)</f>
        <v>#N/A</v>
      </c>
      <c r="YY540" s="486"/>
      <c r="YZ540" s="454"/>
      <c r="ZA540" s="455"/>
      <c r="ZB540" s="455"/>
      <c r="ZC540" s="455"/>
      <c r="ZD540" s="454"/>
      <c r="ZE540" s="454"/>
      <c r="ZF540" s="454"/>
      <c r="ZG540" s="450" t="e">
        <f>SUM(ZF535:ZF539)</f>
        <v>#N/A</v>
      </c>
      <c r="ZH540" s="486"/>
      <c r="ZI540" s="454"/>
      <c r="ZJ540" s="491"/>
      <c r="ZK540" s="455"/>
      <c r="ZL540" s="455"/>
      <c r="ZM540" s="454"/>
      <c r="ZN540" s="454"/>
      <c r="ZO540" s="454"/>
      <c r="ZP540" s="450">
        <f>SUM(ZO535:ZO539)</f>
        <v>7.1</v>
      </c>
      <c r="ZQ540" s="486"/>
      <c r="ZR540" s="454"/>
      <c r="ZS540" s="455"/>
      <c r="ZT540" s="455"/>
      <c r="ZU540" s="454"/>
      <c r="ZV540" s="454"/>
      <c r="ZW540" s="454"/>
      <c r="ZX540" s="450"/>
      <c r="ZY540" s="450" t="e">
        <f>SUM(ZX535:ZX539)</f>
        <v>#N/A</v>
      </c>
      <c r="ZZ540" s="486"/>
      <c r="AAA540" s="454"/>
      <c r="AAB540" s="455"/>
      <c r="AAC540" s="455"/>
      <c r="AAD540" s="454"/>
      <c r="AAE540" s="454"/>
      <c r="AAF540" s="454"/>
      <c r="AAG540" s="450"/>
      <c r="AAH540" s="450" t="e">
        <f>SUM(AAG535:AAG539)</f>
        <v>#N/A</v>
      </c>
      <c r="AAI540" s="486"/>
      <c r="AAJ540" s="454"/>
      <c r="AAK540" s="455"/>
      <c r="AAL540" s="455"/>
      <c r="AAM540" s="454"/>
      <c r="AAN540" s="454"/>
      <c r="AAO540" s="454"/>
      <c r="AAP540" s="450"/>
      <c r="AAQ540" s="450" t="e">
        <f>SUM(AAP535:AAP539)</f>
        <v>#N/A</v>
      </c>
      <c r="AAR540" s="486"/>
      <c r="AAS540" s="454"/>
      <c r="AAT540" s="455"/>
      <c r="AAU540" s="455"/>
      <c r="AAV540" s="454"/>
      <c r="AAW540" s="454"/>
      <c r="AAX540" s="454"/>
      <c r="AAY540" s="450"/>
      <c r="AAZ540" s="450" t="e">
        <f>SUM(AAY535:AAY539)</f>
        <v>#N/A</v>
      </c>
      <c r="ABA540" s="486"/>
      <c r="ABB540" s="454"/>
      <c r="ABC540" s="455"/>
      <c r="ABD540" s="455"/>
      <c r="ABE540" s="454"/>
      <c r="ABF540" s="454"/>
      <c r="ABG540" s="454"/>
      <c r="ABH540" s="450"/>
      <c r="ABI540" s="450" t="e">
        <f>SUM(ABH535:ABH539)</f>
        <v>#N/A</v>
      </c>
      <c r="ABJ540" s="486"/>
      <c r="ABK540" s="454"/>
      <c r="ABL540" s="455"/>
      <c r="ABM540" s="455"/>
      <c r="ABN540" s="454"/>
      <c r="ABO540" s="454"/>
      <c r="ABP540" s="454"/>
      <c r="ABQ540" s="450"/>
      <c r="ABR540" s="450" t="e">
        <f>SUM(ABQ535:ABQ539)</f>
        <v>#N/A</v>
      </c>
      <c r="ABS540" s="486"/>
      <c r="ABT540" s="454"/>
      <c r="ABU540" s="455"/>
      <c r="ABV540" s="455"/>
      <c r="ABW540" s="454"/>
      <c r="ABX540" s="454"/>
      <c r="ABY540" s="454"/>
      <c r="ABZ540" s="450"/>
      <c r="ACA540" s="450" t="e">
        <f>SUM(ABZ535:ABZ539)</f>
        <v>#N/A</v>
      </c>
      <c r="ACB540" s="486"/>
      <c r="ACC540" s="454"/>
      <c r="ACD540" s="455"/>
      <c r="ACE540" s="455"/>
      <c r="ACF540" s="454"/>
      <c r="ACG540" s="454"/>
      <c r="ACH540" s="454"/>
      <c r="ACI540" s="450"/>
      <c r="ACJ540" s="450" t="e">
        <f>SUM(ACI535:ACI539)</f>
        <v>#N/A</v>
      </c>
      <c r="ACK540" s="486"/>
      <c r="ACL540" s="454"/>
      <c r="ACM540" s="455"/>
      <c r="ACN540" s="455"/>
      <c r="ACO540" s="454"/>
      <c r="ACP540" s="454"/>
      <c r="ACQ540" s="454"/>
      <c r="ACR540" s="450"/>
      <c r="ACS540" s="450" t="e">
        <f>SUM(ACR535:ACR539)</f>
        <v>#N/A</v>
      </c>
      <c r="ACT540" s="486"/>
      <c r="ACU540" s="454"/>
      <c r="ACV540" s="491"/>
      <c r="ACW540" s="455"/>
      <c r="ACX540" s="454"/>
      <c r="ACY540" s="454"/>
      <c r="ACZ540" s="454"/>
      <c r="ADA540" s="450"/>
      <c r="ADB540" s="450">
        <f>SUM(ADA535:ADA539)</f>
        <v>2.6</v>
      </c>
      <c r="ADC540" s="486"/>
      <c r="ADD540" s="454"/>
      <c r="ADE540" s="526"/>
      <c r="ADF540" s="455"/>
      <c r="ADG540" s="454"/>
      <c r="ADH540" s="454"/>
      <c r="ADI540" s="454"/>
      <c r="ADJ540" s="454"/>
      <c r="ADK540" s="450">
        <f>SUM(ADJ535:ADJ539)</f>
        <v>79.7</v>
      </c>
      <c r="ADL540" s="486"/>
      <c r="ADM540" s="454"/>
      <c r="ADN540" s="526"/>
      <c r="ADO540" s="455"/>
      <c r="ADP540" s="454"/>
      <c r="ADQ540" s="454"/>
      <c r="ADR540" s="454"/>
      <c r="ADS540" s="450"/>
      <c r="ADT540" s="450">
        <f>SUM(ADS535:ADS539)</f>
        <v>61.2</v>
      </c>
      <c r="ADU540" s="486"/>
      <c r="ADV540" s="454"/>
      <c r="ADW540" s="526"/>
      <c r="ADX540" s="455"/>
      <c r="ADY540" s="455"/>
      <c r="ADZ540" s="454"/>
      <c r="AEA540" s="454"/>
      <c r="AEB540" s="454"/>
      <c r="AEC540" s="450">
        <f>SUM(AEB535:AEB539)</f>
        <v>60.3</v>
      </c>
      <c r="AED540" s="486"/>
      <c r="AEE540" s="454"/>
      <c r="AEF540" s="526"/>
      <c r="AEG540" s="455"/>
      <c r="AEH540" s="454"/>
      <c r="AEI540" s="454"/>
      <c r="AEJ540" s="454"/>
      <c r="AEK540" s="454"/>
      <c r="AEL540" s="450">
        <f>SUM(AEK535:AEK539)</f>
        <v>18.8</v>
      </c>
      <c r="AEM540" s="486"/>
      <c r="AEN540" s="454"/>
      <c r="AEO540" s="526"/>
      <c r="AEP540" s="455"/>
      <c r="AEQ540" s="454"/>
      <c r="AER540" s="454"/>
      <c r="AES540" s="454"/>
      <c r="AET540" s="454"/>
      <c r="AEU540" s="450">
        <f>SUM(AET535:AET539)</f>
        <v>6.6000000000000005</v>
      </c>
      <c r="AEV540" s="486"/>
      <c r="AEW540" s="454"/>
      <c r="AEX540" s="526"/>
      <c r="AEY540" s="455"/>
      <c r="AEZ540" s="454"/>
      <c r="AFA540" s="454"/>
      <c r="AFB540" s="454"/>
      <c r="AFC540" s="450"/>
      <c r="AFD540" s="450">
        <f>SUM(AFC535:AFC539)</f>
        <v>34.5</v>
      </c>
      <c r="AFE540" s="486"/>
      <c r="AFF540" s="454"/>
      <c r="AFG540" s="526"/>
      <c r="AFH540" s="455"/>
      <c r="AFI540" s="454"/>
      <c r="AFJ540" s="454"/>
      <c r="AFK540" s="454"/>
      <c r="AFL540" s="450"/>
      <c r="AFM540" s="450">
        <f>SUM(AFL535:AFL539)</f>
        <v>7.7000000000000011</v>
      </c>
      <c r="AFN540" s="486"/>
      <c r="AFO540" s="454"/>
      <c r="AFP540" s="526"/>
      <c r="AFQ540" s="455"/>
      <c r="AFR540" s="454"/>
      <c r="AFS540" s="454"/>
      <c r="AFT540" s="454"/>
      <c r="AFU540" s="450"/>
      <c r="AFV540" s="450">
        <f>SUM(AFU535:AFU539)</f>
        <v>57</v>
      </c>
      <c r="AFW540" s="486"/>
      <c r="AFX540" s="454"/>
      <c r="AFY540" s="528"/>
      <c r="AFZ540" s="455"/>
      <c r="AGA540" s="454"/>
      <c r="AGB540" s="454"/>
      <c r="AGC540" s="454"/>
      <c r="AGD540" s="450"/>
      <c r="AGE540" s="450">
        <f>SUM(AGD535:AGD539)</f>
        <v>62</v>
      </c>
      <c r="AGF540" s="486"/>
      <c r="AGG540" s="454"/>
      <c r="AGH540" s="526"/>
      <c r="AGI540" s="455"/>
      <c r="AGJ540" s="454"/>
      <c r="AGK540" s="454"/>
      <c r="AGL540" s="454"/>
      <c r="AGM540" s="450"/>
      <c r="AGN540" s="450">
        <f>SUM(AGM535:AGM539)</f>
        <v>126.5</v>
      </c>
      <c r="AGO540" s="486"/>
      <c r="AGP540" s="454"/>
      <c r="AGQ540" s="526"/>
      <c r="AGR540" s="455"/>
      <c r="AGS540" s="454"/>
      <c r="AGT540" s="454"/>
      <c r="AGU540" s="454"/>
      <c r="AGV540" s="450"/>
      <c r="AGW540" s="450">
        <f>SUM(AGV535:AGV539)</f>
        <v>56.8</v>
      </c>
      <c r="AGX540" s="486"/>
      <c r="AGY540" s="454"/>
      <c r="AGZ540" s="527"/>
      <c r="AHA540" s="455"/>
      <c r="AHB540" s="454"/>
      <c r="AHC540" s="454"/>
      <c r="AHD540" s="454"/>
      <c r="AHE540" s="450"/>
      <c r="AHF540" s="450">
        <f>SUM(AHE535:AHE539)</f>
        <v>0</v>
      </c>
      <c r="AHG540" s="486"/>
      <c r="AHH540" s="495"/>
      <c r="AHI540" s="496"/>
      <c r="AHJ540" s="496"/>
      <c r="AHK540" s="495"/>
      <c r="AHL540" s="495"/>
      <c r="AHM540" s="495"/>
      <c r="AHN540" s="481"/>
      <c r="AHO540" s="481"/>
      <c r="AHP540" s="496"/>
      <c r="AHQ540" s="495"/>
      <c r="AHR540" s="513"/>
      <c r="AHS540" s="496"/>
      <c r="AHT540" s="495"/>
      <c r="AHU540" s="495"/>
      <c r="AHV540" s="495"/>
      <c r="AHW540" s="481"/>
      <c r="AHX540" s="481"/>
      <c r="AHY540" s="496"/>
      <c r="AHZ540" s="495"/>
      <c r="AIA540" s="513"/>
      <c r="AIB540" s="496"/>
      <c r="AIC540" s="495"/>
      <c r="AID540" s="495"/>
      <c r="AIE540" s="495"/>
      <c r="AIF540" s="481"/>
      <c r="AIG540" s="481"/>
      <c r="AIH540" s="496"/>
      <c r="AII540" s="263"/>
      <c r="AIJ540" s="433"/>
      <c r="AIK540" s="264"/>
      <c r="AIL540" s="264"/>
      <c r="AIM540" s="263"/>
      <c r="AIN540" s="264"/>
      <c r="AIO540" s="264"/>
      <c r="AIP540" s="210"/>
      <c r="AIQ540" s="264"/>
    </row>
    <row r="541" spans="1:927" s="16" customFormat="1" ht="15">
      <c r="A541" s="454" t="s">
        <v>115</v>
      </c>
      <c r="B541" s="490" t="s">
        <v>2326</v>
      </c>
      <c r="C541" s="455"/>
      <c r="D541" s="523">
        <f>IF(C541="Kopman",2.1,1)</f>
        <v>1</v>
      </c>
      <c r="E541" s="492">
        <f>VLOOKUP(B541,$A$563:$F$2022,6,FALSE)</f>
        <v>30</v>
      </c>
      <c r="F541" s="454" t="s">
        <v>61</v>
      </c>
      <c r="G541" s="450">
        <f>E541*1.5*D541</f>
        <v>45</v>
      </c>
      <c r="H541" s="450"/>
      <c r="I541" s="456"/>
      <c r="J541" s="454" t="s">
        <v>115</v>
      </c>
      <c r="K541" s="525" t="s">
        <v>2326</v>
      </c>
      <c r="L541" s="455" t="s">
        <v>2268</v>
      </c>
      <c r="M541" s="523">
        <f>IF(L541="Kopman",2.1,1)</f>
        <v>2.1</v>
      </c>
      <c r="N541" s="492">
        <f>VLOOKUP(K541,$A$563:$F$2022,6,FALSE)</f>
        <v>30</v>
      </c>
      <c r="O541" s="454" t="s">
        <v>61</v>
      </c>
      <c r="P541" s="450">
        <f>N541*1.5*M541</f>
        <v>94.5</v>
      </c>
      <c r="Q541" s="450"/>
      <c r="R541" s="456"/>
      <c r="S541" s="454" t="s">
        <v>115</v>
      </c>
      <c r="T541" s="525" t="s">
        <v>2326</v>
      </c>
      <c r="U541" s="455" t="s">
        <v>2268</v>
      </c>
      <c r="V541" s="523">
        <f>IF(U541="Kopman",2.1,1)</f>
        <v>2.1</v>
      </c>
      <c r="W541" s="492">
        <f>VLOOKUP(T541,$A$563:$F$2022,6,FALSE)</f>
        <v>30</v>
      </c>
      <c r="X541" s="454" t="s">
        <v>61</v>
      </c>
      <c r="Y541" s="450">
        <f>W541*1.5*V541</f>
        <v>94.5</v>
      </c>
      <c r="Z541" s="450"/>
      <c r="AA541" s="456"/>
      <c r="AB541" s="454" t="s">
        <v>115</v>
      </c>
      <c r="AC541" s="525" t="s">
        <v>2326</v>
      </c>
      <c r="AD541" s="455"/>
      <c r="AE541" s="523">
        <f>IF(AD541="Kopman",2.1,1)</f>
        <v>1</v>
      </c>
      <c r="AF541" s="492">
        <f>VLOOKUP(AC541,$A$563:$F$2022,6,FALSE)</f>
        <v>30</v>
      </c>
      <c r="AG541" s="454" t="s">
        <v>61</v>
      </c>
      <c r="AH541" s="450">
        <f>AF541*1.5*AE541</f>
        <v>45</v>
      </c>
      <c r="AI541" s="450"/>
      <c r="AJ541" s="456"/>
      <c r="AK541" s="454" t="s">
        <v>115</v>
      </c>
      <c r="AL541" s="490" t="s">
        <v>2327</v>
      </c>
      <c r="AM541" s="455"/>
      <c r="AN541" s="523">
        <f>IF(AM541="Kopman",2.1,1)</f>
        <v>1</v>
      </c>
      <c r="AO541" s="492">
        <f>VLOOKUP(AL541,$A$563:$F$2022,6,FALSE)</f>
        <v>0</v>
      </c>
      <c r="AP541" s="454" t="s">
        <v>61</v>
      </c>
      <c r="AQ541" s="450">
        <f>AO541*1.5*AN541</f>
        <v>0</v>
      </c>
      <c r="AR541" s="450"/>
      <c r="AS541" s="456"/>
      <c r="AT541" s="454" t="s">
        <v>115</v>
      </c>
      <c r="AU541" s="525" t="s">
        <v>2326</v>
      </c>
      <c r="AV541" s="455"/>
      <c r="AW541" s="523">
        <f>IF(AV541="Kopman",2.1,1)</f>
        <v>1</v>
      </c>
      <c r="AX541" s="492">
        <f>VLOOKUP(AU541,$A$563:$F$2022,6,FALSE)</f>
        <v>30</v>
      </c>
      <c r="AY541" s="454" t="s">
        <v>61</v>
      </c>
      <c r="AZ541" s="450">
        <f>AX541*1.5*AW541</f>
        <v>45</v>
      </c>
      <c r="BA541" s="450"/>
      <c r="BB541" s="456"/>
      <c r="BC541" s="454" t="s">
        <v>115</v>
      </c>
      <c r="BD541" s="525" t="s">
        <v>2326</v>
      </c>
      <c r="BE541" s="455"/>
      <c r="BF541" s="523">
        <f>IF(BE541="Kopman",2.1,1)</f>
        <v>1</v>
      </c>
      <c r="BG541" s="492">
        <f>VLOOKUP(BD541,$A$563:$F$2022,6,FALSE)</f>
        <v>30</v>
      </c>
      <c r="BH541" s="454" t="s">
        <v>61</v>
      </c>
      <c r="BI541" s="450">
        <f>BG541*1.5*BF541</f>
        <v>45</v>
      </c>
      <c r="BJ541" s="450"/>
      <c r="BK541" s="456"/>
      <c r="BL541" s="454" t="s">
        <v>115</v>
      </c>
      <c r="BM541" s="525" t="s">
        <v>2326</v>
      </c>
      <c r="BN541" s="455"/>
      <c r="BO541" s="523">
        <f>IF(BN541="Kopman",2.1,1)</f>
        <v>1</v>
      </c>
      <c r="BP541" s="492">
        <f>VLOOKUP(BM541,$A$563:$F$2022,6,FALSE)</f>
        <v>30</v>
      </c>
      <c r="BQ541" s="454" t="s">
        <v>61</v>
      </c>
      <c r="BR541" s="450">
        <f>BP541*1.5*BO541</f>
        <v>45</v>
      </c>
      <c r="BS541" s="450"/>
      <c r="BT541" s="456"/>
      <c r="BU541" s="454" t="s">
        <v>115</v>
      </c>
      <c r="BV541" s="525" t="s">
        <v>2326</v>
      </c>
      <c r="BW541" s="455"/>
      <c r="BX541" s="523">
        <f>IF(BW541="Kopman",2.1,1)</f>
        <v>1</v>
      </c>
      <c r="BY541" s="492">
        <f>VLOOKUP(BV541,$A$563:$F$2022,6,FALSE)</f>
        <v>30</v>
      </c>
      <c r="BZ541" s="454" t="s">
        <v>61</v>
      </c>
      <c r="CA541" s="450">
        <f>BY541*1.5*BX541</f>
        <v>45</v>
      </c>
      <c r="CB541" s="450"/>
      <c r="CC541" s="456"/>
      <c r="CD541" s="454" t="s">
        <v>115</v>
      </c>
      <c r="CE541" s="525" t="s">
        <v>2326</v>
      </c>
      <c r="CF541" s="455"/>
      <c r="CG541" s="523">
        <f>IF(CF541="Kopman",2.1,1)</f>
        <v>1</v>
      </c>
      <c r="CH541" s="492">
        <f>VLOOKUP(CE541,$A$563:$F$2022,6,FALSE)</f>
        <v>30</v>
      </c>
      <c r="CI541" s="454" t="s">
        <v>61</v>
      </c>
      <c r="CJ541" s="450">
        <f>CH541*1.5*CG541</f>
        <v>45</v>
      </c>
      <c r="CK541" s="450"/>
      <c r="CL541" s="456"/>
      <c r="CM541" s="454" t="s">
        <v>115</v>
      </c>
      <c r="CN541" s="525" t="s">
        <v>541</v>
      </c>
      <c r="CO541" s="455"/>
      <c r="CP541" s="523">
        <f>IF(CO541="Kopman",2.1,1)</f>
        <v>1</v>
      </c>
      <c r="CQ541" s="492">
        <f>VLOOKUP(CN541,$A$563:$F$2022,6,FALSE)</f>
        <v>0</v>
      </c>
      <c r="CR541" s="454" t="s">
        <v>61</v>
      </c>
      <c r="CS541" s="450">
        <f>CQ541*1.5*CP541</f>
        <v>0</v>
      </c>
      <c r="CT541" s="450"/>
      <c r="CU541" s="456"/>
      <c r="CV541" s="454" t="s">
        <v>115</v>
      </c>
      <c r="CW541" s="525" t="s">
        <v>2326</v>
      </c>
      <c r="CX541" s="455"/>
      <c r="CY541" s="523">
        <f>IF(CX541="Kopman",2.1,1)</f>
        <v>1</v>
      </c>
      <c r="CZ541" s="492">
        <f>VLOOKUP(CW541,$A$563:$F$2022,6,FALSE)</f>
        <v>30</v>
      </c>
      <c r="DA541" s="454" t="s">
        <v>61</v>
      </c>
      <c r="DB541" s="450">
        <f>CZ541*1.5*CY541</f>
        <v>45</v>
      </c>
      <c r="DC541" s="450"/>
      <c r="DD541" s="456"/>
      <c r="DE541" s="454" t="s">
        <v>115</v>
      </c>
      <c r="DF541" s="537" t="s">
        <v>2007</v>
      </c>
      <c r="DG541" s="455"/>
      <c r="DH541" s="523">
        <f>IF(DG541="Kopman",2.1,1)</f>
        <v>1</v>
      </c>
      <c r="DI541" s="492">
        <f>VLOOKUP(DF541,$A$563:$F$2022,6,FALSE)</f>
        <v>13</v>
      </c>
      <c r="DJ541" s="454" t="s">
        <v>61</v>
      </c>
      <c r="DK541" s="450">
        <f>DI541*1.5*DH541</f>
        <v>19.5</v>
      </c>
      <c r="DL541" s="450"/>
      <c r="DM541" s="456"/>
      <c r="DN541" s="454" t="s">
        <v>115</v>
      </c>
      <c r="DO541" s="490" t="s">
        <v>2327</v>
      </c>
      <c r="DP541" s="455"/>
      <c r="DQ541" s="523">
        <f>IF(DP541="Kopman",2.1,1)</f>
        <v>1</v>
      </c>
      <c r="DR541" s="492">
        <f>VLOOKUP(DO541,$A$563:$F$2022,6,FALSE)</f>
        <v>0</v>
      </c>
      <c r="DS541" s="454" t="s">
        <v>61</v>
      </c>
      <c r="DT541" s="450">
        <f>DR541*1.5*DQ541</f>
        <v>0</v>
      </c>
      <c r="DU541" s="450"/>
      <c r="DV541" s="456"/>
      <c r="DW541" s="454" t="s">
        <v>115</v>
      </c>
      <c r="DX541" s="506" t="s">
        <v>186</v>
      </c>
      <c r="DY541" s="455"/>
      <c r="DZ541" s="523">
        <f>IF(DY541="Kopman",2.1,1)</f>
        <v>1</v>
      </c>
      <c r="EA541" s="492" t="e">
        <f>VLOOKUP(DX541,$A$563:$F$2022,6,FALSE)</f>
        <v>#N/A</v>
      </c>
      <c r="EB541" s="454" t="s">
        <v>61</v>
      </c>
      <c r="EC541" s="450" t="e">
        <f>EA541*1.5*DZ541</f>
        <v>#N/A</v>
      </c>
      <c r="ED541" s="450"/>
      <c r="EE541" s="456"/>
      <c r="EF541" s="454" t="s">
        <v>115</v>
      </c>
      <c r="EG541" s="525" t="s">
        <v>2326</v>
      </c>
      <c r="EH541" s="455"/>
      <c r="EI541" s="523">
        <f>IF(EH541="Kopman",2.1,1)</f>
        <v>1</v>
      </c>
      <c r="EJ541" s="492">
        <f>VLOOKUP(EG541,$A$563:$F$2022,6,FALSE)</f>
        <v>30</v>
      </c>
      <c r="EK541" s="454" t="s">
        <v>61</v>
      </c>
      <c r="EL541" s="450">
        <f>EJ541*1.5*EI541</f>
        <v>45</v>
      </c>
      <c r="EM541" s="450"/>
      <c r="EN541" s="456"/>
      <c r="EO541" s="454" t="s">
        <v>115</v>
      </c>
      <c r="EP541" s="525" t="s">
        <v>505</v>
      </c>
      <c r="EQ541" s="455"/>
      <c r="ER541" s="523">
        <f>IF(EQ541="Kopman",2.1,1)</f>
        <v>1</v>
      </c>
      <c r="ES541" s="492">
        <f>VLOOKUP(EP541,$A$563:$F$2022,6,FALSE)</f>
        <v>0</v>
      </c>
      <c r="ET541" s="454" t="s">
        <v>61</v>
      </c>
      <c r="EU541" s="450">
        <f>ES541*1.5*ER541</f>
        <v>0</v>
      </c>
      <c r="EV541" s="450"/>
      <c r="EW541" s="456"/>
      <c r="EX541" s="454" t="s">
        <v>115</v>
      </c>
      <c r="EY541" s="506" t="s">
        <v>186</v>
      </c>
      <c r="EZ541" s="455"/>
      <c r="FA541" s="523">
        <f>IF(EZ541="Kopman",2.1,1)</f>
        <v>1</v>
      </c>
      <c r="FB541" s="492" t="e">
        <f>VLOOKUP(EY542,$A$563:$F$2022,6,FALSE)</f>
        <v>#N/A</v>
      </c>
      <c r="FC541" s="454" t="s">
        <v>61</v>
      </c>
      <c r="FD541" s="450" t="e">
        <f>FB541*1.5*FA541</f>
        <v>#N/A</v>
      </c>
      <c r="FE541" s="450"/>
      <c r="FF541" s="456"/>
      <c r="FG541" s="454" t="s">
        <v>115</v>
      </c>
      <c r="FH541" s="525" t="s">
        <v>2326</v>
      </c>
      <c r="FI541" s="455"/>
      <c r="FJ541" s="523">
        <f>IF(FI541="Kopman",2.1,1)</f>
        <v>1</v>
      </c>
      <c r="FK541" s="492">
        <f>VLOOKUP(FH541,$A$563:$F$2022,6,FALSE)</f>
        <v>30</v>
      </c>
      <c r="FL541" s="454" t="s">
        <v>61</v>
      </c>
      <c r="FM541" s="450">
        <f>FK541*1.5*FJ541</f>
        <v>45</v>
      </c>
      <c r="FN541" s="450"/>
      <c r="FO541" s="456"/>
      <c r="FP541" s="454" t="s">
        <v>115</v>
      </c>
      <c r="FQ541" s="490" t="s">
        <v>2328</v>
      </c>
      <c r="FR541" s="455"/>
      <c r="FS541" s="523">
        <f>IF(FR541="Kopman",2.1,1)</f>
        <v>1</v>
      </c>
      <c r="FT541" s="492">
        <f>VLOOKUP(FQ541,$A$563:$F$2022,6,FALSE)</f>
        <v>0</v>
      </c>
      <c r="FU541" s="454" t="s">
        <v>61</v>
      </c>
      <c r="FV541" s="450">
        <f>FT541*1.5*FS541</f>
        <v>0</v>
      </c>
      <c r="FW541" s="450"/>
      <c r="FX541" s="456"/>
      <c r="FY541" s="454" t="s">
        <v>115</v>
      </c>
      <c r="FZ541" s="490" t="s">
        <v>2326</v>
      </c>
      <c r="GA541" s="455"/>
      <c r="GB541" s="523">
        <f>IF(GA541="Kopman",2.1,1)</f>
        <v>1</v>
      </c>
      <c r="GC541" s="492">
        <f>VLOOKUP(FZ541,$A$563:$F$2022,6,FALSE)</f>
        <v>30</v>
      </c>
      <c r="GD541" s="454" t="s">
        <v>61</v>
      </c>
      <c r="GE541" s="450">
        <f>GC541*1.5*GB541</f>
        <v>45</v>
      </c>
      <c r="GF541" s="450"/>
      <c r="GG541" s="456"/>
      <c r="GH541" s="454" t="s">
        <v>115</v>
      </c>
      <c r="GI541" s="525" t="s">
        <v>2329</v>
      </c>
      <c r="GJ541" s="455"/>
      <c r="GK541" s="523">
        <f>IF(GJ541="Kopman",2.1,1)</f>
        <v>1</v>
      </c>
      <c r="GL541" s="492">
        <f>VLOOKUP(GI541,$A$563:$F$2022,6,FALSE)</f>
        <v>0</v>
      </c>
      <c r="GM541" s="454" t="s">
        <v>61</v>
      </c>
      <c r="GN541" s="450">
        <f>GL541*1.5*GK541</f>
        <v>0</v>
      </c>
      <c r="GO541" s="450"/>
      <c r="GP541" s="456"/>
      <c r="GQ541" s="454" t="s">
        <v>115</v>
      </c>
      <c r="GR541" s="525" t="s">
        <v>2326</v>
      </c>
      <c r="GS541" s="455"/>
      <c r="GT541" s="523">
        <f>IF(GS541="Kopman",2.1,1)</f>
        <v>1</v>
      </c>
      <c r="GU541" s="492">
        <f>VLOOKUP(GR541,$A$563:$F$2022,6,FALSE)</f>
        <v>30</v>
      </c>
      <c r="GV541" s="454" t="s">
        <v>61</v>
      </c>
      <c r="GW541" s="450">
        <f>GU541*1.5</f>
        <v>45</v>
      </c>
      <c r="GX541" s="450"/>
      <c r="GY541" s="456"/>
      <c r="GZ541" s="454" t="s">
        <v>115</v>
      </c>
      <c r="HA541" s="490" t="s">
        <v>2326</v>
      </c>
      <c r="HB541" s="455" t="s">
        <v>2268</v>
      </c>
      <c r="HC541" s="523">
        <f>IF(HB541="Kopman",2.1,1)</f>
        <v>2.1</v>
      </c>
      <c r="HD541" s="492">
        <f>VLOOKUP(HA541,$A$563:$F$2022,6,FALSE)</f>
        <v>30</v>
      </c>
      <c r="HE541" s="454" t="s">
        <v>61</v>
      </c>
      <c r="HF541" s="450">
        <f>HD541*1.5*HC541</f>
        <v>94.5</v>
      </c>
      <c r="HG541" s="450"/>
      <c r="HH541" s="456"/>
      <c r="HI541" s="454" t="s">
        <v>115</v>
      </c>
      <c r="HJ541" s="525" t="s">
        <v>786</v>
      </c>
      <c r="HK541" s="455"/>
      <c r="HL541" s="523">
        <f>IF(HK541="Kopman",2.1,1)</f>
        <v>1</v>
      </c>
      <c r="HM541" s="492">
        <f>VLOOKUP(HJ541,$A$563:$F$2022,6,FALSE)</f>
        <v>0</v>
      </c>
      <c r="HN541" s="454" t="s">
        <v>61</v>
      </c>
      <c r="HO541" s="450">
        <f>HM541*1.5</f>
        <v>0</v>
      </c>
      <c r="HP541" s="450"/>
      <c r="HQ541" s="456"/>
      <c r="HR541" s="454" t="s">
        <v>115</v>
      </c>
      <c r="HS541" s="490" t="s">
        <v>658</v>
      </c>
      <c r="HT541" s="455"/>
      <c r="HU541" s="523">
        <f>IF(HT541="Kopman",2.1,1)</f>
        <v>1</v>
      </c>
      <c r="HV541" s="492">
        <f>VLOOKUP(HS541,$A$563:$F$2022,6,FALSE)</f>
        <v>0</v>
      </c>
      <c r="HW541" s="454" t="s">
        <v>61</v>
      </c>
      <c r="HX541" s="450">
        <f>HV541*1.5*HU541</f>
        <v>0</v>
      </c>
      <c r="HY541" s="450"/>
      <c r="HZ541" s="456"/>
      <c r="IA541" s="454" t="s">
        <v>115</v>
      </c>
      <c r="IB541" s="525" t="s">
        <v>786</v>
      </c>
      <c r="IC541" s="455"/>
      <c r="ID541" s="523">
        <f>IF(IC541="Kopman",2.1,1)</f>
        <v>1</v>
      </c>
      <c r="IE541" s="492">
        <f>VLOOKUP(IB541,$A$563:$F$2022,6,FALSE)</f>
        <v>0</v>
      </c>
      <c r="IF541" s="454" t="s">
        <v>61</v>
      </c>
      <c r="IG541" s="450">
        <f>IE541*1.5</f>
        <v>0</v>
      </c>
      <c r="IH541" s="450"/>
      <c r="II541" s="456"/>
      <c r="IJ541" s="454" t="s">
        <v>115</v>
      </c>
      <c r="IK541" s="525" t="s">
        <v>2326</v>
      </c>
      <c r="IL541" s="455"/>
      <c r="IM541" s="523">
        <f>IF(IL541="Kopman",2.1,1)</f>
        <v>1</v>
      </c>
      <c r="IN541" s="492">
        <f>VLOOKUP(IK541,$A$563:$F$2022,6,FALSE)</f>
        <v>30</v>
      </c>
      <c r="IO541" s="454" t="s">
        <v>61</v>
      </c>
      <c r="IP541" s="450">
        <f>IN541*1.5*IM541</f>
        <v>45</v>
      </c>
      <c r="IQ541" s="450"/>
      <c r="IR541" s="456"/>
      <c r="IS541" s="454" t="s">
        <v>115</v>
      </c>
      <c r="IT541" s="525" t="s">
        <v>505</v>
      </c>
      <c r="IU541" s="455"/>
      <c r="IV541" s="523">
        <f>IF(IU541="Kopman",2.1,1)</f>
        <v>1</v>
      </c>
      <c r="IW541" s="492">
        <f>VLOOKUP(IT541,$A$563:$F$2022,6,FALSE)</f>
        <v>0</v>
      </c>
      <c r="IX541" s="454" t="s">
        <v>61</v>
      </c>
      <c r="IY541" s="450">
        <f>IW541*1.5*IV541</f>
        <v>0</v>
      </c>
      <c r="IZ541" s="450"/>
      <c r="JA541" s="456"/>
      <c r="JB541" s="454" t="s">
        <v>115</v>
      </c>
      <c r="JC541" s="525" t="s">
        <v>715</v>
      </c>
      <c r="JD541" s="455"/>
      <c r="JE541" s="523">
        <f>IF(JD541="Kopman",2.1,1)</f>
        <v>1</v>
      </c>
      <c r="JF541" s="492">
        <f>VLOOKUP(JC541,$A$563:$F$2022,6,FALSE)</f>
        <v>0</v>
      </c>
      <c r="JG541" s="454" t="s">
        <v>61</v>
      </c>
      <c r="JH541" s="450">
        <f>JF541*1.5*JE541</f>
        <v>0</v>
      </c>
      <c r="JI541" s="450"/>
      <c r="JJ541" s="456"/>
      <c r="JK541" s="454" t="s">
        <v>115</v>
      </c>
      <c r="JL541" s="525" t="s">
        <v>2326</v>
      </c>
      <c r="JM541" s="455"/>
      <c r="JN541" s="523">
        <f>IF(JM541="Kopman",2.1,1)</f>
        <v>1</v>
      </c>
      <c r="JO541" s="492">
        <f>VLOOKUP(JL541,$A$563:$F$2022,6,FALSE)</f>
        <v>30</v>
      </c>
      <c r="JP541" s="454" t="s">
        <v>61</v>
      </c>
      <c r="JQ541" s="450">
        <f>JO541*1.5*JN541</f>
        <v>45</v>
      </c>
      <c r="JR541" s="450"/>
      <c r="JS541" s="456"/>
      <c r="JT541" s="454" t="s">
        <v>115</v>
      </c>
      <c r="JU541" s="525" t="s">
        <v>2328</v>
      </c>
      <c r="JV541" s="455"/>
      <c r="JW541" s="523">
        <f>IF(JV541="Kopman",2.1,1)</f>
        <v>1</v>
      </c>
      <c r="JX541" s="492">
        <f>VLOOKUP(JU541,$A$563:$F$2022,6,FALSE)</f>
        <v>0</v>
      </c>
      <c r="JY541" s="454" t="s">
        <v>61</v>
      </c>
      <c r="JZ541" s="450">
        <f>JX541*1.5*JW541</f>
        <v>0</v>
      </c>
      <c r="KA541" s="450"/>
      <c r="KB541" s="456"/>
      <c r="KC541" s="454" t="s">
        <v>115</v>
      </c>
      <c r="KD541" s="525" t="s">
        <v>715</v>
      </c>
      <c r="KE541" s="455"/>
      <c r="KF541" s="523">
        <f>IF(KE541="Kopman",2.1,1)</f>
        <v>1</v>
      </c>
      <c r="KG541" s="492">
        <f>VLOOKUP(KD541,$A$563:$F$2022,6,FALSE)</f>
        <v>0</v>
      </c>
      <c r="KH541" s="454" t="s">
        <v>61</v>
      </c>
      <c r="KI541" s="450">
        <f>KG541*1.5*KF541</f>
        <v>0</v>
      </c>
      <c r="KJ541" s="450"/>
      <c r="KK541" s="456"/>
      <c r="KL541" s="454" t="s">
        <v>115</v>
      </c>
      <c r="KM541" s="525" t="s">
        <v>1460</v>
      </c>
      <c r="KN541" s="455"/>
      <c r="KO541" s="523">
        <f>IF(KN541="Kopman",2.1,1)</f>
        <v>1</v>
      </c>
      <c r="KP541" s="492">
        <f>VLOOKUP(KM541,$A$563:$F$2022,6,FALSE)</f>
        <v>0</v>
      </c>
      <c r="KQ541" s="454" t="s">
        <v>61</v>
      </c>
      <c r="KR541" s="450">
        <f>KP541*1.5</f>
        <v>0</v>
      </c>
      <c r="KS541" s="450"/>
      <c r="KT541" s="456"/>
      <c r="KU541" s="454" t="s">
        <v>115</v>
      </c>
      <c r="KV541" s="525" t="s">
        <v>662</v>
      </c>
      <c r="KW541" s="455"/>
      <c r="KX541" s="523">
        <f>IF(KW541="Kopman",2.1,1)</f>
        <v>1</v>
      </c>
      <c r="KY541" s="492">
        <f>VLOOKUP(KV541,$A$563:$F$2022,6,FALSE)</f>
        <v>10</v>
      </c>
      <c r="KZ541" s="454" t="s">
        <v>61</v>
      </c>
      <c r="LA541" s="450">
        <f>KY541*1.5*KX541</f>
        <v>15</v>
      </c>
      <c r="LB541" s="450"/>
      <c r="LC541" s="456"/>
      <c r="LD541" s="454" t="s">
        <v>115</v>
      </c>
      <c r="LE541" s="525" t="s">
        <v>677</v>
      </c>
      <c r="LF541" s="455"/>
      <c r="LG541" s="523">
        <f>IF(LF541="Kopman",2.1,1)</f>
        <v>1</v>
      </c>
      <c r="LH541" s="492">
        <f>VLOOKUP(LE541,$A$563:$F$2022,6,FALSE)</f>
        <v>1</v>
      </c>
      <c r="LI541" s="454" t="s">
        <v>61</v>
      </c>
      <c r="LJ541" s="450">
        <f>LH541*1.5*LG541</f>
        <v>1.5</v>
      </c>
      <c r="LK541" s="450"/>
      <c r="LL541" s="456"/>
      <c r="LM541" s="454" t="s">
        <v>115</v>
      </c>
      <c r="LN541" s="525" t="s">
        <v>1341</v>
      </c>
      <c r="LO541" s="455"/>
      <c r="LP541" s="523">
        <f>IF(LO541="Kopman",2.1,1)</f>
        <v>1</v>
      </c>
      <c r="LQ541" s="492">
        <f>VLOOKUP(LN541,$A$563:$F$2022,6,FALSE)</f>
        <v>0</v>
      </c>
      <c r="LR541" s="454" t="s">
        <v>61</v>
      </c>
      <c r="LS541" s="450">
        <f>LQ541*1.5*LP541</f>
        <v>0</v>
      </c>
      <c r="LT541" s="450"/>
      <c r="LU541" s="456"/>
      <c r="LV541" s="454" t="s">
        <v>115</v>
      </c>
      <c r="LW541" s="525" t="s">
        <v>505</v>
      </c>
      <c r="LX541" s="455"/>
      <c r="LY541" s="523">
        <f>IF(LX541="Kopman",2.1,1)</f>
        <v>1</v>
      </c>
      <c r="LZ541" s="492">
        <f>VLOOKUP(LW541,$A$563:$F$2022,6,FALSE)</f>
        <v>0</v>
      </c>
      <c r="MA541" s="454" t="s">
        <v>61</v>
      </c>
      <c r="MB541" s="450">
        <f>LZ541*1.5*LY541</f>
        <v>0</v>
      </c>
      <c r="MC541" s="450"/>
      <c r="MD541" s="456"/>
      <c r="ME541" s="454" t="s">
        <v>115</v>
      </c>
      <c r="MF541" s="527" t="s">
        <v>631</v>
      </c>
      <c r="MG541" s="455"/>
      <c r="MH541" s="523">
        <f>IF(MG541="Kopman",2.1,1)</f>
        <v>1</v>
      </c>
      <c r="MI541" s="492">
        <f>VLOOKUP(MF541,$A$563:$F$2022,6,FALSE)</f>
        <v>0</v>
      </c>
      <c r="MJ541" s="454" t="s">
        <v>61</v>
      </c>
      <c r="MK541" s="450">
        <f>MI541*1.5*MH541</f>
        <v>0</v>
      </c>
      <c r="ML541" s="450"/>
      <c r="MM541" s="456"/>
      <c r="MN541" s="454" t="s">
        <v>115</v>
      </c>
      <c r="MO541" s="525" t="s">
        <v>562</v>
      </c>
      <c r="MP541" s="455"/>
      <c r="MQ541" s="523">
        <f>IF(MP541="Kopman",2.1,1)</f>
        <v>1</v>
      </c>
      <c r="MR541" s="492">
        <f>VLOOKUP(MO541,$A$563:$F$2022,6,FALSE)</f>
        <v>0</v>
      </c>
      <c r="MS541" s="454" t="s">
        <v>61</v>
      </c>
      <c r="MT541" s="450">
        <f>MR541*1.5*MQ541</f>
        <v>0</v>
      </c>
      <c r="MU541" s="450"/>
      <c r="MV541" s="456"/>
      <c r="MW541" s="454" t="s">
        <v>115</v>
      </c>
      <c r="MX541" s="525" t="s">
        <v>2326</v>
      </c>
      <c r="MY541" s="455"/>
      <c r="MZ541" s="523">
        <f>IF(MY541="Kopman",2.1,1)</f>
        <v>1</v>
      </c>
      <c r="NA541" s="492">
        <f>VLOOKUP(MX541,$A$563:$F$2022,6,FALSE)</f>
        <v>30</v>
      </c>
      <c r="NB541" s="454" t="s">
        <v>61</v>
      </c>
      <c r="NC541" s="450">
        <f>NA541*1.5*MZ541</f>
        <v>45</v>
      </c>
      <c r="ND541" s="450"/>
      <c r="NE541" s="456"/>
      <c r="NF541" s="454" t="s">
        <v>115</v>
      </c>
      <c r="NG541" s="525" t="s">
        <v>909</v>
      </c>
      <c r="NH541" s="455"/>
      <c r="NI541" s="523">
        <f>IF(NH541="Kopman",2.1,1)</f>
        <v>1</v>
      </c>
      <c r="NJ541" s="492">
        <f>VLOOKUP(NG541,$A$563:$F$2022,6,FALSE)</f>
        <v>0</v>
      </c>
      <c r="NK541" s="454" t="s">
        <v>61</v>
      </c>
      <c r="NL541" s="450">
        <f>NJ541*1.5*NI541</f>
        <v>0</v>
      </c>
      <c r="NM541" s="450"/>
      <c r="NN541" s="456"/>
      <c r="NO541" s="454" t="s">
        <v>115</v>
      </c>
      <c r="NP541" s="525" t="s">
        <v>915</v>
      </c>
      <c r="NQ541" s="455"/>
      <c r="NR541" s="523">
        <f>IF(NQ541="Kopman",2.1,1)</f>
        <v>1</v>
      </c>
      <c r="NS541" s="492">
        <f>VLOOKUP(NP541,$A$563:$F$2022,6,FALSE)</f>
        <v>0</v>
      </c>
      <c r="NT541" s="454" t="s">
        <v>61</v>
      </c>
      <c r="NU541" s="450">
        <f>NS541*1.5*NR541</f>
        <v>0</v>
      </c>
      <c r="NV541" s="450"/>
      <c r="NW541" s="456"/>
      <c r="NX541" s="454" t="s">
        <v>115</v>
      </c>
      <c r="NY541" s="490" t="s">
        <v>2328</v>
      </c>
      <c r="NZ541" s="455"/>
      <c r="OA541" s="455"/>
      <c r="OB541" s="492">
        <f>VLOOKUP(NY541,$A$563:$F$2022,6,FALSE)</f>
        <v>0</v>
      </c>
      <c r="OC541" s="454" t="s">
        <v>61</v>
      </c>
      <c r="OD541" s="450">
        <f>OB541*1.5</f>
        <v>0</v>
      </c>
      <c r="OE541" s="450"/>
      <c r="OF541" s="456"/>
      <c r="OG541" s="454" t="s">
        <v>115</v>
      </c>
      <c r="OH541" s="525" t="s">
        <v>1106</v>
      </c>
      <c r="OI541" s="455"/>
      <c r="OJ541" s="523">
        <f>IF(OI541="Kopman",2.1,1)</f>
        <v>1</v>
      </c>
      <c r="OK541" s="492">
        <f>VLOOKUP(OH541,$A$563:$F$2022,6,FALSE)</f>
        <v>0</v>
      </c>
      <c r="OL541" s="454" t="s">
        <v>61</v>
      </c>
      <c r="OM541" s="450">
        <f>OK541*1.5*OJ541</f>
        <v>0</v>
      </c>
      <c r="ON541" s="450"/>
      <c r="OO541" s="456"/>
      <c r="OP541" s="454" t="s">
        <v>115</v>
      </c>
      <c r="OQ541" s="490" t="s">
        <v>671</v>
      </c>
      <c r="OR541" s="455"/>
      <c r="OS541" s="523">
        <f>IF(OR541="Kopman",2.1,1)</f>
        <v>1</v>
      </c>
      <c r="OT541" s="492">
        <f>VLOOKUP(OQ541,$A$563:$F$2022,6,FALSE)</f>
        <v>0</v>
      </c>
      <c r="OU541" s="454" t="s">
        <v>61</v>
      </c>
      <c r="OV541" s="450">
        <f>OT541*1.5*OS541</f>
        <v>0</v>
      </c>
      <c r="OW541" s="450"/>
      <c r="OX541" s="456"/>
      <c r="OY541" s="454" t="s">
        <v>115</v>
      </c>
      <c r="OZ541" s="525" t="s">
        <v>2326</v>
      </c>
      <c r="PA541" s="455" t="s">
        <v>2268</v>
      </c>
      <c r="PB541" s="523">
        <f>IF(PA541="Kopman",2.1,1)</f>
        <v>2.1</v>
      </c>
      <c r="PC541" s="492">
        <f>VLOOKUP(OZ541,$A$563:$F$2022,6,FALSE)</f>
        <v>30</v>
      </c>
      <c r="PD541" s="454" t="s">
        <v>61</v>
      </c>
      <c r="PE541" s="450">
        <f>PC541*1.5*PB541</f>
        <v>94.5</v>
      </c>
      <c r="PF541" s="450"/>
      <c r="PG541" s="456"/>
      <c r="PH541" s="454" t="s">
        <v>115</v>
      </c>
      <c r="PI541" s="525" t="s">
        <v>2326</v>
      </c>
      <c r="PJ541" s="455"/>
      <c r="PK541" s="523">
        <f>IF(PJ541="Kopman",2.1,1)</f>
        <v>1</v>
      </c>
      <c r="PL541" s="492">
        <f>VLOOKUP(PI541,$A$563:$F$2022,6,FALSE)</f>
        <v>30</v>
      </c>
      <c r="PM541" s="454" t="s">
        <v>61</v>
      </c>
      <c r="PN541" s="450">
        <f>PL541*1.5*PK541</f>
        <v>45</v>
      </c>
      <c r="PO541" s="450"/>
      <c r="PP541" s="456"/>
      <c r="PQ541" s="454" t="s">
        <v>115</v>
      </c>
      <c r="PR541" s="490" t="s">
        <v>2326</v>
      </c>
      <c r="PS541" s="455"/>
      <c r="PT541" s="523">
        <f>IF(PS541="Kopman",2.1,1)</f>
        <v>1</v>
      </c>
      <c r="PU541" s="492">
        <f>VLOOKUP(PR541,$A$563:$F$2022,6,FALSE)</f>
        <v>30</v>
      </c>
      <c r="PV541" s="454" t="s">
        <v>61</v>
      </c>
      <c r="PW541" s="450">
        <f>PU541*1.5*PT541</f>
        <v>45</v>
      </c>
      <c r="PX541" s="450"/>
      <c r="PY541" s="456"/>
      <c r="PZ541" s="454" t="s">
        <v>115</v>
      </c>
      <c r="QA541" s="525" t="s">
        <v>2007</v>
      </c>
      <c r="QB541" s="455"/>
      <c r="QC541" s="523">
        <f>IF(QB541="Kopman",2.1,1)</f>
        <v>1</v>
      </c>
      <c r="QD541" s="492">
        <f>VLOOKUP(QA541,$A$563:$F$2022,6,FALSE)</f>
        <v>13</v>
      </c>
      <c r="QE541" s="454" t="s">
        <v>61</v>
      </c>
      <c r="QF541" s="450">
        <f>QD541*1.5*QC541</f>
        <v>19.5</v>
      </c>
      <c r="QG541" s="450"/>
      <c r="QH541" s="456"/>
      <c r="QI541" s="454" t="s">
        <v>115</v>
      </c>
      <c r="QJ541" s="490" t="s">
        <v>2333</v>
      </c>
      <c r="QK541" s="455"/>
      <c r="QL541" s="523">
        <f>IF(QK541="Kopman",2.1,1)</f>
        <v>1</v>
      </c>
      <c r="QM541" s="492">
        <f>VLOOKUP(QJ541,$A$563:$F$2022,6,FALSE)</f>
        <v>0</v>
      </c>
      <c r="QN541" s="454" t="s">
        <v>61</v>
      </c>
      <c r="QO541" s="450">
        <f>QM541*1.5*QL541</f>
        <v>0</v>
      </c>
      <c r="QP541" s="450"/>
      <c r="QQ541" s="456"/>
      <c r="QR541" s="454" t="s">
        <v>115</v>
      </c>
      <c r="QS541" s="525" t="s">
        <v>628</v>
      </c>
      <c r="QT541" s="455"/>
      <c r="QU541" s="523">
        <f>IF(QT541="Kopman",2.1,1)</f>
        <v>1</v>
      </c>
      <c r="QV541" s="492">
        <f>VLOOKUP(QS541,$A$563:$F$2022,6,FALSE)</f>
        <v>0</v>
      </c>
      <c r="QW541" s="454" t="s">
        <v>61</v>
      </c>
      <c r="QX541" s="450">
        <f>QV541*1.5*QU541</f>
        <v>0</v>
      </c>
      <c r="QY541" s="450"/>
      <c r="QZ541" s="456"/>
      <c r="RA541" s="454" t="s">
        <v>115</v>
      </c>
      <c r="RB541" s="490" t="s">
        <v>2327</v>
      </c>
      <c r="RC541" s="455"/>
      <c r="RD541" s="523">
        <f>IF(RC541="Kopman",2.1,1)</f>
        <v>1</v>
      </c>
      <c r="RE541" s="492">
        <f>VLOOKUP(RB541,$A$563:$F$2022,6,FALSE)</f>
        <v>0</v>
      </c>
      <c r="RF541" s="454" t="s">
        <v>61</v>
      </c>
      <c r="RG541" s="450">
        <f>RE541*1.5*RD541</f>
        <v>0</v>
      </c>
      <c r="RH541" s="450"/>
      <c r="RI541" s="456"/>
      <c r="RJ541" s="454" t="s">
        <v>115</v>
      </c>
      <c r="RK541" s="506" t="s">
        <v>186</v>
      </c>
      <c r="RL541" s="455"/>
      <c r="RM541" s="455"/>
      <c r="RN541" s="492" t="e">
        <f>VLOOKUP(RK541,$A$563:$F$2022,6,FALSE)</f>
        <v>#N/A</v>
      </c>
      <c r="RO541" s="454" t="s">
        <v>61</v>
      </c>
      <c r="RP541" s="450" t="e">
        <f>RN541*1.5</f>
        <v>#N/A</v>
      </c>
      <c r="RQ541" s="450"/>
      <c r="RR541" s="456"/>
      <c r="RS541" s="454" t="s">
        <v>115</v>
      </c>
      <c r="RT541" s="525" t="s">
        <v>589</v>
      </c>
      <c r="RU541" s="455"/>
      <c r="RV541" s="523">
        <f>IF(RU541="Kopman",2.1,1)</f>
        <v>1</v>
      </c>
      <c r="RW541" s="492">
        <f>VLOOKUP(RT541,$A$563:$F$2022,6,FALSE)</f>
        <v>4</v>
      </c>
      <c r="RX541" s="454" t="s">
        <v>61</v>
      </c>
      <c r="RY541" s="450">
        <f>RW541*1.5*RV541</f>
        <v>6</v>
      </c>
      <c r="RZ541" s="450"/>
      <c r="SA541" s="486"/>
      <c r="SB541" s="454" t="s">
        <v>115</v>
      </c>
      <c r="SC541" s="525" t="s">
        <v>512</v>
      </c>
      <c r="SD541" s="455"/>
      <c r="SE541" s="523">
        <f>IF(SD541="Kopman",2.1,1)</f>
        <v>1</v>
      </c>
      <c r="SF541" s="492">
        <f>VLOOKUP(SC541,$A$563:$F$2022,6,FALSE)</f>
        <v>0</v>
      </c>
      <c r="SG541" s="454" t="s">
        <v>61</v>
      </c>
      <c r="SH541" s="450">
        <f>SF541*1.5*SE541</f>
        <v>0</v>
      </c>
      <c r="SI541" s="450"/>
      <c r="SJ541" s="486"/>
      <c r="SK541" s="454" t="s">
        <v>115</v>
      </c>
      <c r="SL541" s="525" t="s">
        <v>2326</v>
      </c>
      <c r="SM541" s="455"/>
      <c r="SN541" s="523">
        <f>IF(SM541="Kopman",2.1,1)</f>
        <v>1</v>
      </c>
      <c r="SO541" s="492">
        <f>VLOOKUP(SL541,$A$563:$F$2022,6,FALSE)</f>
        <v>30</v>
      </c>
      <c r="SP541" s="454" t="s">
        <v>61</v>
      </c>
      <c r="SQ541" s="450">
        <f>SO541*1.5*SN541</f>
        <v>45</v>
      </c>
      <c r="SR541" s="450"/>
      <c r="SS541" s="486"/>
      <c r="ST541" s="454" t="s">
        <v>115</v>
      </c>
      <c r="SU541" s="525" t="s">
        <v>2326</v>
      </c>
      <c r="SV541" s="455"/>
      <c r="SW541" s="523">
        <f>IF(SV541="Kopman",2.1,1)</f>
        <v>1</v>
      </c>
      <c r="SX541" s="492">
        <f>VLOOKUP(SU541,$A$563:$F$2022,6,FALSE)</f>
        <v>30</v>
      </c>
      <c r="SY541" s="454" t="s">
        <v>61</v>
      </c>
      <c r="SZ541" s="450">
        <f>SX541*1.5*SW541</f>
        <v>45</v>
      </c>
      <c r="TA541" s="450"/>
      <c r="TB541" s="486"/>
      <c r="TC541" s="454" t="s">
        <v>115</v>
      </c>
      <c r="TD541" s="525" t="s">
        <v>915</v>
      </c>
      <c r="TE541" s="455"/>
      <c r="TF541" s="523">
        <f>IF(TE541="Kopman",2.1,1)</f>
        <v>1</v>
      </c>
      <c r="TG541" s="492">
        <f>VLOOKUP(TD541,$A$563:$F$2022,6,FALSE)</f>
        <v>0</v>
      </c>
      <c r="TH541" s="454" t="s">
        <v>61</v>
      </c>
      <c r="TI541" s="450">
        <f>TG541*1.5</f>
        <v>0</v>
      </c>
      <c r="TJ541" s="455"/>
      <c r="TK541" s="486"/>
      <c r="TL541" s="454" t="s">
        <v>115</v>
      </c>
      <c r="TM541" s="525" t="s">
        <v>925</v>
      </c>
      <c r="TN541" s="455"/>
      <c r="TO541" s="523">
        <f>IF(TN541="Kopman",2.1,1)</f>
        <v>1</v>
      </c>
      <c r="TP541" s="492">
        <f>VLOOKUP(TM541,$A$563:$F$2022,6,FALSE)</f>
        <v>0</v>
      </c>
      <c r="TQ541" s="454" t="s">
        <v>61</v>
      </c>
      <c r="TR541" s="450">
        <f>TP541*1.5*TO541</f>
        <v>0</v>
      </c>
      <c r="TS541" s="450"/>
      <c r="TT541" s="486"/>
      <c r="TU541" s="454" t="s">
        <v>115</v>
      </c>
      <c r="TV541" s="506" t="s">
        <v>186</v>
      </c>
      <c r="TW541" s="455"/>
      <c r="TX541" s="523">
        <f>IF(TW541="Kopman",2.1,1)</f>
        <v>1</v>
      </c>
      <c r="TY541" s="492" t="e">
        <f>VLOOKUP(TV541,$A$563:$F$2022,6,FALSE)</f>
        <v>#N/A</v>
      </c>
      <c r="TZ541" s="454" t="s">
        <v>61</v>
      </c>
      <c r="UA541" s="450" t="e">
        <f>TY541*1.5*TX541</f>
        <v>#N/A</v>
      </c>
      <c r="UB541" s="450"/>
      <c r="UC541" s="486"/>
      <c r="UD541" s="454" t="s">
        <v>115</v>
      </c>
      <c r="UE541" s="525" t="s">
        <v>1350</v>
      </c>
      <c r="UF541" s="455"/>
      <c r="UG541" s="523">
        <f>IF(UF541="Kopman",2.1,1)</f>
        <v>1</v>
      </c>
      <c r="UH541" s="492">
        <f>VLOOKUP(UE541,$A$563:$F$2022,6,FALSE)</f>
        <v>0</v>
      </c>
      <c r="UI541" s="454" t="s">
        <v>61</v>
      </c>
      <c r="UJ541" s="450">
        <f>UH541*1.5*UG541</f>
        <v>0</v>
      </c>
      <c r="UK541" s="450"/>
      <c r="UL541" s="486"/>
      <c r="UM541" s="454" t="s">
        <v>115</v>
      </c>
      <c r="UN541" s="506" t="s">
        <v>186</v>
      </c>
      <c r="UO541" s="455"/>
      <c r="UP541" s="523">
        <f>IF(UO541="Kopman",2.1,1)</f>
        <v>1</v>
      </c>
      <c r="UQ541" s="492" t="e">
        <f>VLOOKUP(UN541,$A$563:$F$2022,6,FALSE)</f>
        <v>#N/A</v>
      </c>
      <c r="UR541" s="454" t="s">
        <v>61</v>
      </c>
      <c r="US541" s="450" t="e">
        <f>UQ541*1.5*UP541</f>
        <v>#N/A</v>
      </c>
      <c r="UT541" s="450"/>
      <c r="UU541" s="486"/>
      <c r="UV541" s="454" t="s">
        <v>115</v>
      </c>
      <c r="UW541" s="525" t="s">
        <v>2326</v>
      </c>
      <c r="UX541" s="455"/>
      <c r="UY541" s="523">
        <f>IF(UX541="Kopman",2.1,1)</f>
        <v>1</v>
      </c>
      <c r="UZ541" s="492">
        <f>VLOOKUP(UW541,$A$563:$F$2022,6,FALSE)</f>
        <v>30</v>
      </c>
      <c r="VA541" s="454" t="s">
        <v>61</v>
      </c>
      <c r="VB541" s="450">
        <f>UZ541*1.5*UY541</f>
        <v>45</v>
      </c>
      <c r="VC541" s="450"/>
      <c r="VD541" s="486"/>
      <c r="VE541" s="454" t="s">
        <v>115</v>
      </c>
      <c r="VF541" s="506" t="s">
        <v>186</v>
      </c>
      <c r="VG541" s="455"/>
      <c r="VH541" s="523">
        <f>IF(VG541="Kopman",2.1,1)</f>
        <v>1</v>
      </c>
      <c r="VI541" s="492" t="e">
        <f>VLOOKUP(VF541,$A$563:$F$2022,6,FALSE)</f>
        <v>#N/A</v>
      </c>
      <c r="VJ541" s="454" t="s">
        <v>61</v>
      </c>
      <c r="VK541" s="450" t="e">
        <f>VI541*1.5*VH541</f>
        <v>#N/A</v>
      </c>
      <c r="VL541" s="450"/>
      <c r="VM541" s="486"/>
      <c r="VN541" s="454" t="s">
        <v>115</v>
      </c>
      <c r="VO541" s="525" t="s">
        <v>2326</v>
      </c>
      <c r="VP541" s="455"/>
      <c r="VQ541" s="523">
        <f>IF(VP541="Kopman",2.1,1)</f>
        <v>1</v>
      </c>
      <c r="VR541" s="492">
        <f>VLOOKUP(VO541,$A$563:$F$2022,6,FALSE)</f>
        <v>30</v>
      </c>
      <c r="VS541" s="454" t="s">
        <v>61</v>
      </c>
      <c r="VT541" s="450">
        <f>VR541*1.5*VQ541</f>
        <v>45</v>
      </c>
      <c r="VU541" s="450"/>
      <c r="VV541" s="486"/>
      <c r="VW541" s="454" t="s">
        <v>115</v>
      </c>
      <c r="VX541" s="506" t="s">
        <v>186</v>
      </c>
      <c r="VY541" s="455"/>
      <c r="VZ541" s="455"/>
      <c r="WA541" s="492" t="e">
        <f>VLOOKUP(VX541,$A$563:$F$2022,6,FALSE)</f>
        <v>#N/A</v>
      </c>
      <c r="WB541" s="454" t="s">
        <v>61</v>
      </c>
      <c r="WC541" s="450" t="e">
        <f>WA541*1.5</f>
        <v>#N/A</v>
      </c>
      <c r="WD541" s="455"/>
      <c r="WE541" s="486"/>
      <c r="WF541" s="454" t="s">
        <v>115</v>
      </c>
      <c r="WG541" s="525" t="s">
        <v>671</v>
      </c>
      <c r="WH541" s="455"/>
      <c r="WI541" s="523">
        <f>IF(WH541="Kopman",2.1,1)</f>
        <v>1</v>
      </c>
      <c r="WJ541" s="492">
        <f>VLOOKUP(WG541,$A$563:$F$2022,6,FALSE)</f>
        <v>0</v>
      </c>
      <c r="WK541" s="454" t="s">
        <v>61</v>
      </c>
      <c r="WL541" s="450">
        <f>WJ541*1.5</f>
        <v>0</v>
      </c>
      <c r="WM541" s="455"/>
      <c r="WN541" s="486"/>
      <c r="WO541" s="454" t="s">
        <v>115</v>
      </c>
      <c r="WP541" s="525" t="s">
        <v>931</v>
      </c>
      <c r="WQ541" s="492"/>
      <c r="WR541" s="523">
        <f>IF(WQ541="Kopman",2.1,1)</f>
        <v>1</v>
      </c>
      <c r="WS541" s="492">
        <f>VLOOKUP(WP541,$A$563:$F$2022,6,FALSE)</f>
        <v>0</v>
      </c>
      <c r="WT541" s="454" t="s">
        <v>61</v>
      </c>
      <c r="WU541" s="450">
        <f>WS541*1.5*WR541</f>
        <v>0</v>
      </c>
      <c r="WV541" s="450"/>
      <c r="WW541" s="486"/>
      <c r="WX541" s="454" t="s">
        <v>115</v>
      </c>
      <c r="WY541" s="525" t="s">
        <v>2326</v>
      </c>
      <c r="WZ541" s="455"/>
      <c r="XA541" s="523">
        <f>IF(WZ541="Kopman",2.1,1)</f>
        <v>1</v>
      </c>
      <c r="XB541" s="492">
        <f>VLOOKUP(WY541,$A$563:$F$2022,6,FALSE)</f>
        <v>30</v>
      </c>
      <c r="XC541" s="454" t="s">
        <v>61</v>
      </c>
      <c r="XD541" s="450">
        <f>XB541*1.5</f>
        <v>45</v>
      </c>
      <c r="XE541" s="455"/>
      <c r="XF541" s="486"/>
      <c r="XG541" s="454" t="s">
        <v>115</v>
      </c>
      <c r="XH541" s="506" t="s">
        <v>186</v>
      </c>
      <c r="XI541" s="455"/>
      <c r="XJ541" s="455"/>
      <c r="XK541" s="492" t="e">
        <f>VLOOKUP(XH541,$A$563:$F$2022,6,FALSE)</f>
        <v>#N/A</v>
      </c>
      <c r="XL541" s="454" t="s">
        <v>61</v>
      </c>
      <c r="XM541" s="450" t="e">
        <f>XK541*1.5</f>
        <v>#N/A</v>
      </c>
      <c r="XN541" s="455"/>
      <c r="XO541" s="486"/>
      <c r="XP541" s="454" t="s">
        <v>115</v>
      </c>
      <c r="XQ541" s="525" t="s">
        <v>2326</v>
      </c>
      <c r="XR541" s="455"/>
      <c r="XS541" s="523">
        <f>IF(XR541="Kopman",2.1,1)</f>
        <v>1</v>
      </c>
      <c r="XT541" s="492">
        <f>VLOOKUP(XQ541,$A$563:$F$2022,6,FALSE)</f>
        <v>30</v>
      </c>
      <c r="XU541" s="454" t="s">
        <v>61</v>
      </c>
      <c r="XV541" s="450">
        <f>XT541*1.5*XS541</f>
        <v>45</v>
      </c>
      <c r="XW541" s="450"/>
      <c r="XX541" s="486"/>
      <c r="XY541" s="454" t="s">
        <v>115</v>
      </c>
      <c r="XZ541" s="525" t="s">
        <v>505</v>
      </c>
      <c r="YA541" s="455"/>
      <c r="YB541" s="523">
        <f>IF(YA541="Kopman",2.1,1)</f>
        <v>1</v>
      </c>
      <c r="YC541" s="492">
        <f>VLOOKUP(XZ541,$A$563:$F$2022,6,FALSE)</f>
        <v>0</v>
      </c>
      <c r="YD541" s="454" t="s">
        <v>61</v>
      </c>
      <c r="YE541" s="450">
        <f>YC541*1.5</f>
        <v>0</v>
      </c>
      <c r="YF541" s="455"/>
      <c r="YG541" s="486"/>
      <c r="YH541" s="454" t="s">
        <v>115</v>
      </c>
      <c r="YI541" s="525" t="s">
        <v>658</v>
      </c>
      <c r="YJ541" s="455"/>
      <c r="YK541" s="523">
        <f>IF(YJ541="Kopman",2.1,1)</f>
        <v>1</v>
      </c>
      <c r="YL541" s="492">
        <f>VLOOKUP(YI541,$A$563:$F$2022,6,FALSE)</f>
        <v>0</v>
      </c>
      <c r="YM541" s="454" t="s">
        <v>61</v>
      </c>
      <c r="YN541" s="450">
        <f>YL541*1.5*YK541</f>
        <v>0</v>
      </c>
      <c r="YO541" s="450"/>
      <c r="YP541" s="486"/>
      <c r="YQ541" s="454" t="s">
        <v>115</v>
      </c>
      <c r="YR541" s="506" t="s">
        <v>186</v>
      </c>
      <c r="YS541" s="455"/>
      <c r="YT541" s="455"/>
      <c r="YU541" s="492" t="e">
        <f>VLOOKUP(YR541,$A$563:$F$2022,6,FALSE)</f>
        <v>#N/A</v>
      </c>
      <c r="YV541" s="454" t="s">
        <v>61</v>
      </c>
      <c r="YW541" s="450" t="e">
        <f>YU541*1.5</f>
        <v>#N/A</v>
      </c>
      <c r="YX541" s="455"/>
      <c r="YY541" s="486"/>
      <c r="YZ541" s="454" t="s">
        <v>115</v>
      </c>
      <c r="ZA541" s="506" t="s">
        <v>186</v>
      </c>
      <c r="ZB541" s="455"/>
      <c r="ZC541" s="455"/>
      <c r="ZD541" s="492" t="e">
        <f>VLOOKUP(ZA541,$A$563:$F$2022,6,FALSE)</f>
        <v>#N/A</v>
      </c>
      <c r="ZE541" s="454" t="s">
        <v>61</v>
      </c>
      <c r="ZF541" s="450" t="e">
        <f>ZD541*1.5</f>
        <v>#N/A</v>
      </c>
      <c r="ZG541" s="455"/>
      <c r="ZH541" s="486"/>
      <c r="ZI541" s="454" t="s">
        <v>115</v>
      </c>
      <c r="ZJ541" s="490" t="s">
        <v>2333</v>
      </c>
      <c r="ZK541" s="455"/>
      <c r="ZL541" s="455"/>
      <c r="ZM541" s="492">
        <f>VLOOKUP(ZJ541,$A$563:$F$2022,6,FALSE)</f>
        <v>0</v>
      </c>
      <c r="ZN541" s="454" t="s">
        <v>61</v>
      </c>
      <c r="ZO541" s="450">
        <f>ZM541*1.5</f>
        <v>0</v>
      </c>
      <c r="ZP541" s="455"/>
      <c r="ZQ541" s="486"/>
      <c r="ZR541" s="454" t="s">
        <v>115</v>
      </c>
      <c r="ZS541" s="506" t="s">
        <v>186</v>
      </c>
      <c r="ZT541" s="455"/>
      <c r="ZU541" s="523">
        <f>IF(ZT541="Kopman",2.1,1)</f>
        <v>1</v>
      </c>
      <c r="ZV541" s="492" t="e">
        <f>VLOOKUP(ZS541,$A$563:$F$2022,6,FALSE)</f>
        <v>#N/A</v>
      </c>
      <c r="ZW541" s="454" t="s">
        <v>61</v>
      </c>
      <c r="ZX541" s="450" t="e">
        <f>ZV541*1.5*ZU541</f>
        <v>#N/A</v>
      </c>
      <c r="ZY541" s="450"/>
      <c r="ZZ541" s="486"/>
      <c r="AAA541" s="454" t="s">
        <v>115</v>
      </c>
      <c r="AAB541" s="506" t="s">
        <v>186</v>
      </c>
      <c r="AAC541" s="455"/>
      <c r="AAD541" s="523">
        <f>IF(AAC541="Kopman",2.1,1)</f>
        <v>1</v>
      </c>
      <c r="AAE541" s="492" t="e">
        <f>VLOOKUP(AAB541,$A$563:$F$2022,6,FALSE)</f>
        <v>#N/A</v>
      </c>
      <c r="AAF541" s="454" t="s">
        <v>61</v>
      </c>
      <c r="AAG541" s="450" t="e">
        <f>AAE541*1.5*AAD541</f>
        <v>#N/A</v>
      </c>
      <c r="AAH541" s="450"/>
      <c r="AAI541" s="486"/>
      <c r="AAJ541" s="454" t="s">
        <v>115</v>
      </c>
      <c r="AAK541" s="506" t="s">
        <v>186</v>
      </c>
      <c r="AAL541" s="455"/>
      <c r="AAM541" s="523">
        <f>IF(AAL541="Kopman",2.1,1)</f>
        <v>1</v>
      </c>
      <c r="AAN541" s="492" t="e">
        <f>VLOOKUP(AAK541,$A$563:$F$2022,6,FALSE)</f>
        <v>#N/A</v>
      </c>
      <c r="AAO541" s="454" t="s">
        <v>61</v>
      </c>
      <c r="AAP541" s="450" t="e">
        <f>AAN541*1.5*AAM541</f>
        <v>#N/A</v>
      </c>
      <c r="AAQ541" s="450"/>
      <c r="AAR541" s="486"/>
      <c r="AAS541" s="454" t="s">
        <v>115</v>
      </c>
      <c r="AAT541" s="506" t="s">
        <v>186</v>
      </c>
      <c r="AAU541" s="455"/>
      <c r="AAV541" s="523">
        <f>IF(AAU541="Kopman",2.1,1)</f>
        <v>1</v>
      </c>
      <c r="AAW541" s="492" t="e">
        <f>VLOOKUP(AAT541,$A$563:$F$2022,6,FALSE)</f>
        <v>#N/A</v>
      </c>
      <c r="AAX541" s="454" t="s">
        <v>61</v>
      </c>
      <c r="AAY541" s="450" t="e">
        <f>AAW541*1.5*AAV541</f>
        <v>#N/A</v>
      </c>
      <c r="AAZ541" s="450"/>
      <c r="ABA541" s="486"/>
      <c r="ABB541" s="454" t="s">
        <v>115</v>
      </c>
      <c r="ABC541" s="506" t="s">
        <v>186</v>
      </c>
      <c r="ABD541" s="455"/>
      <c r="ABE541" s="523">
        <f>IF(ABD541="Kopman",2.1,1)</f>
        <v>1</v>
      </c>
      <c r="ABF541" s="492" t="e">
        <f>VLOOKUP(ABC541,$A$563:$F$2022,6,FALSE)</f>
        <v>#N/A</v>
      </c>
      <c r="ABG541" s="454" t="s">
        <v>61</v>
      </c>
      <c r="ABH541" s="450" t="e">
        <f>ABF541*1.5*ABE541</f>
        <v>#N/A</v>
      </c>
      <c r="ABI541" s="450"/>
      <c r="ABJ541" s="486"/>
      <c r="ABK541" s="454" t="s">
        <v>115</v>
      </c>
      <c r="ABL541" s="506" t="s">
        <v>186</v>
      </c>
      <c r="ABM541" s="455"/>
      <c r="ABN541" s="523">
        <f>IF(ABM541="Kopman",2.1,1)</f>
        <v>1</v>
      </c>
      <c r="ABO541" s="492" t="e">
        <f>VLOOKUP(ABL541,$A$563:$F$2022,6,FALSE)</f>
        <v>#N/A</v>
      </c>
      <c r="ABP541" s="454" t="s">
        <v>61</v>
      </c>
      <c r="ABQ541" s="450" t="e">
        <f>ABO541*1.5*ABN541</f>
        <v>#N/A</v>
      </c>
      <c r="ABR541" s="450"/>
      <c r="ABS541" s="486"/>
      <c r="ABT541" s="454" t="s">
        <v>115</v>
      </c>
      <c r="ABU541" s="506" t="s">
        <v>186</v>
      </c>
      <c r="ABV541" s="455"/>
      <c r="ABW541" s="523">
        <f>IF(ABV541="Kopman",2.1,1)</f>
        <v>1</v>
      </c>
      <c r="ABX541" s="492" t="e">
        <f>VLOOKUP(ABU541,$A$563:$F$2022,6,FALSE)</f>
        <v>#N/A</v>
      </c>
      <c r="ABY541" s="454" t="s">
        <v>61</v>
      </c>
      <c r="ABZ541" s="450" t="e">
        <f>ABX541*1.5*ABW541</f>
        <v>#N/A</v>
      </c>
      <c r="ACA541" s="450"/>
      <c r="ACB541" s="486"/>
      <c r="ACC541" s="454" t="s">
        <v>115</v>
      </c>
      <c r="ACD541" s="506" t="s">
        <v>186</v>
      </c>
      <c r="ACE541" s="455"/>
      <c r="ACF541" s="523">
        <f>IF(ACE541="Kopman",2.1,1)</f>
        <v>1</v>
      </c>
      <c r="ACG541" s="492" t="e">
        <f>VLOOKUP(ACD541,$A$563:$F$2022,6,FALSE)</f>
        <v>#N/A</v>
      </c>
      <c r="ACH541" s="454" t="s">
        <v>61</v>
      </c>
      <c r="ACI541" s="450" t="e">
        <f>ACG541*1.5*ACF541</f>
        <v>#N/A</v>
      </c>
      <c r="ACJ541" s="450"/>
      <c r="ACK541" s="486"/>
      <c r="ACL541" s="454" t="s">
        <v>115</v>
      </c>
      <c r="ACM541" s="506" t="s">
        <v>186</v>
      </c>
      <c r="ACN541" s="455"/>
      <c r="ACO541" s="523">
        <f>IF(ACN541="Kopman",2.1,1)</f>
        <v>1</v>
      </c>
      <c r="ACP541" s="492" t="e">
        <f>VLOOKUP(ACM541,$A$563:$F$2022,6,FALSE)</f>
        <v>#N/A</v>
      </c>
      <c r="ACQ541" s="454" t="s">
        <v>61</v>
      </c>
      <c r="ACR541" s="450" t="e">
        <f>ACP541*1.5*ACO541</f>
        <v>#N/A</v>
      </c>
      <c r="ACS541" s="450"/>
      <c r="ACT541" s="486"/>
      <c r="ACU541" s="454" t="s">
        <v>115</v>
      </c>
      <c r="ACV541" s="490" t="s">
        <v>2326</v>
      </c>
      <c r="ACW541" s="455"/>
      <c r="ACX541" s="523">
        <f>IF(ACW541="Kopman",2.1,1)</f>
        <v>1</v>
      </c>
      <c r="ACY541" s="492">
        <f>VLOOKUP(ACV541,$A$563:$F$2022,6,FALSE)</f>
        <v>30</v>
      </c>
      <c r="ACZ541" s="454" t="s">
        <v>61</v>
      </c>
      <c r="ADA541" s="450">
        <f>ACY541*1.5*ACX541</f>
        <v>45</v>
      </c>
      <c r="ADB541" s="450"/>
      <c r="ADC541" s="486"/>
      <c r="ADD541" s="454" t="s">
        <v>115</v>
      </c>
      <c r="ADE541" s="525" t="s">
        <v>662</v>
      </c>
      <c r="ADF541" s="455"/>
      <c r="ADG541" s="523">
        <f>IF(ADF541="Kopman",2.1,1)</f>
        <v>1</v>
      </c>
      <c r="ADH541" s="492">
        <f>VLOOKUP(ADE541,$A$563:$F$2022,6,FALSE)</f>
        <v>10</v>
      </c>
      <c r="ADI541" s="454" t="s">
        <v>61</v>
      </c>
      <c r="ADJ541" s="450">
        <f>ADH541*1.5</f>
        <v>15</v>
      </c>
      <c r="ADK541" s="455"/>
      <c r="ADL541" s="486"/>
      <c r="ADM541" s="454" t="s">
        <v>115</v>
      </c>
      <c r="ADN541" s="525" t="s">
        <v>1064</v>
      </c>
      <c r="ADO541" s="455"/>
      <c r="ADP541" s="523">
        <f>IF(ADO541="Kopman",2.1,1)</f>
        <v>1</v>
      </c>
      <c r="ADQ541" s="492">
        <f>VLOOKUP(ADN541,$A$563:$F$2022,6,FALSE)</f>
        <v>0</v>
      </c>
      <c r="ADR541" s="454" t="s">
        <v>61</v>
      </c>
      <c r="ADS541" s="450">
        <f>ADQ541*1.5*ADP541</f>
        <v>0</v>
      </c>
      <c r="ADT541" s="450"/>
      <c r="ADU541" s="486"/>
      <c r="ADV541" s="454" t="s">
        <v>115</v>
      </c>
      <c r="ADW541" s="525" t="s">
        <v>1341</v>
      </c>
      <c r="ADX541" s="455"/>
      <c r="ADY541" s="455"/>
      <c r="ADZ541" s="492">
        <f>VLOOKUP(ADW541,$A$563:$F$2022,6,FALSE)</f>
        <v>0</v>
      </c>
      <c r="AEA541" s="454" t="s">
        <v>61</v>
      </c>
      <c r="AEB541" s="450">
        <f>ADZ541*1.5</f>
        <v>0</v>
      </c>
      <c r="AEC541" s="455"/>
      <c r="AED541" s="486"/>
      <c r="AEE541" s="454" t="s">
        <v>115</v>
      </c>
      <c r="AEF541" s="525" t="s">
        <v>2330</v>
      </c>
      <c r="AEG541" s="455"/>
      <c r="AEH541" s="523">
        <f>IF(AEG541="Kopman",2.1,1)</f>
        <v>1</v>
      </c>
      <c r="AEI541" s="492">
        <f>VLOOKUP(AEF541,$A$563:$F$2022,6,FALSE)</f>
        <v>1</v>
      </c>
      <c r="AEJ541" s="454" t="s">
        <v>61</v>
      </c>
      <c r="AEK541" s="450">
        <f>AEI541*1.5</f>
        <v>1.5</v>
      </c>
      <c r="AEL541" s="455"/>
      <c r="AEM541" s="486"/>
      <c r="AEN541" s="454" t="s">
        <v>115</v>
      </c>
      <c r="AEO541" s="525" t="s">
        <v>928</v>
      </c>
      <c r="AEP541" s="455"/>
      <c r="AEQ541" s="523">
        <f>IF(AEP541="Kopman",2.1,1)</f>
        <v>1</v>
      </c>
      <c r="AER541" s="492">
        <f>VLOOKUP(AEO541,$A$563:$F$2022,6,FALSE)</f>
        <v>0</v>
      </c>
      <c r="AES541" s="454" t="s">
        <v>61</v>
      </c>
      <c r="AET541" s="450">
        <f>AER541*1.5</f>
        <v>0</v>
      </c>
      <c r="AEU541" s="455"/>
      <c r="AEV541" s="486"/>
      <c r="AEW541" s="454" t="s">
        <v>115</v>
      </c>
      <c r="AEX541" s="525" t="s">
        <v>674</v>
      </c>
      <c r="AEY541" s="455"/>
      <c r="AEZ541" s="523">
        <f>IF(AEY541="Kopman",2.1,1)</f>
        <v>1</v>
      </c>
      <c r="AFA541" s="492">
        <f>VLOOKUP(AEX541,$A$563:$F$2022,6,FALSE)</f>
        <v>0</v>
      </c>
      <c r="AFB541" s="454" t="s">
        <v>61</v>
      </c>
      <c r="AFC541" s="450">
        <f>AFA541*1.5*AEZ541</f>
        <v>0</v>
      </c>
      <c r="AFD541" s="450"/>
      <c r="AFE541" s="486"/>
      <c r="AFF541" s="454" t="s">
        <v>115</v>
      </c>
      <c r="AFG541" s="525" t="s">
        <v>578</v>
      </c>
      <c r="AFH541" s="455"/>
      <c r="AFI541" s="523">
        <f>IF(AFH541="Kopman",2.1,1)</f>
        <v>1</v>
      </c>
      <c r="AFJ541" s="492">
        <f>VLOOKUP(AFG541,$A$563:$F$2022,6,FALSE)</f>
        <v>0</v>
      </c>
      <c r="AFK541" s="454" t="s">
        <v>61</v>
      </c>
      <c r="AFL541" s="450">
        <f>AFJ541*1.5*AFI541</f>
        <v>0</v>
      </c>
      <c r="AFM541" s="450"/>
      <c r="AFN541" s="486"/>
      <c r="AFO541" s="454" t="s">
        <v>115</v>
      </c>
      <c r="AFP541" s="525" t="s">
        <v>589</v>
      </c>
      <c r="AFQ541" s="455"/>
      <c r="AFR541" s="523">
        <f>IF(AFQ541="Kopman",2.1,1)</f>
        <v>1</v>
      </c>
      <c r="AFS541" s="492">
        <f>VLOOKUP(AFP541,$A$563:$F$2022,6,FALSE)</f>
        <v>4</v>
      </c>
      <c r="AFT541" s="454" t="s">
        <v>61</v>
      </c>
      <c r="AFU541" s="450">
        <f>AFS541*1.5*AFR541</f>
        <v>6</v>
      </c>
      <c r="AFV541" s="450"/>
      <c r="AFW541" s="486"/>
      <c r="AFX541" s="454" t="s">
        <v>115</v>
      </c>
      <c r="AFY541" s="528" t="s">
        <v>715</v>
      </c>
      <c r="AFZ541" s="455"/>
      <c r="AGA541" s="523">
        <f>IF(AFZ541="Kopman",2.1,1)</f>
        <v>1</v>
      </c>
      <c r="AGB541" s="492">
        <f>VLOOKUP(AFY541,$A$563:$F$2022,6,FALSE)</f>
        <v>0</v>
      </c>
      <c r="AGC541" s="454" t="s">
        <v>61</v>
      </c>
      <c r="AGD541" s="450">
        <f>AGB541*1.5*AGA541</f>
        <v>0</v>
      </c>
      <c r="AGE541" s="450"/>
      <c r="AGF541" s="486"/>
      <c r="AGG541" s="454" t="s">
        <v>115</v>
      </c>
      <c r="AGH541" s="525" t="s">
        <v>2007</v>
      </c>
      <c r="AGI541" s="455"/>
      <c r="AGJ541" s="523">
        <f>IF(AGI541="Kopman",2.1,1)</f>
        <v>1</v>
      </c>
      <c r="AGK541" s="492">
        <f>VLOOKUP(AGH541,$A$563:$F$2022,6,FALSE)</f>
        <v>13</v>
      </c>
      <c r="AGL541" s="454" t="s">
        <v>61</v>
      </c>
      <c r="AGM541" s="450">
        <f>AGK541*1.5*AGJ541</f>
        <v>19.5</v>
      </c>
      <c r="AGN541" s="450"/>
      <c r="AGO541" s="486"/>
      <c r="AGP541" s="454" t="s">
        <v>115</v>
      </c>
      <c r="AGQ541" s="525" t="s">
        <v>674</v>
      </c>
      <c r="AGR541" s="455"/>
      <c r="AGS541" s="523">
        <f>IF(AGR541="Kopman",2.1,1)</f>
        <v>1</v>
      </c>
      <c r="AGT541" s="492">
        <f>VLOOKUP(AGQ541,$A$563:$F$2022,6,FALSE)</f>
        <v>0</v>
      </c>
      <c r="AGU541" s="454" t="s">
        <v>61</v>
      </c>
      <c r="AGV541" s="450">
        <f>AGT541*1.5*AGS541</f>
        <v>0</v>
      </c>
      <c r="AGW541" s="450"/>
      <c r="AGX541" s="486"/>
      <c r="AGY541" s="454" t="s">
        <v>115</v>
      </c>
      <c r="AGZ541" s="527" t="s">
        <v>1350</v>
      </c>
      <c r="AHA541" s="455"/>
      <c r="AHB541" s="523">
        <f>IF(AHA541="Kopman",2.1,1)</f>
        <v>1</v>
      </c>
      <c r="AHC541" s="492">
        <f>VLOOKUP(AGZ541,$A$563:$F$2022,6,FALSE)</f>
        <v>0</v>
      </c>
      <c r="AHD541" s="454" t="s">
        <v>61</v>
      </c>
      <c r="AHE541" s="450">
        <f>AHC541*1.5*AHB541</f>
        <v>0</v>
      </c>
      <c r="AHF541" s="450"/>
      <c r="AHG541" s="486"/>
      <c r="AHH541" s="495"/>
      <c r="AHI541" s="543"/>
      <c r="AHJ541" s="496"/>
      <c r="AHK541" s="533"/>
      <c r="AHL541" s="497"/>
      <c r="AHM541" s="495"/>
      <c r="AHN541" s="481"/>
      <c r="AHO541" s="481"/>
      <c r="AHP541" s="496"/>
      <c r="AHQ541" s="495"/>
      <c r="AHR541" s="512"/>
      <c r="AHS541" s="496"/>
      <c r="AHT541" s="533"/>
      <c r="AHU541" s="497"/>
      <c r="AHV541" s="495"/>
      <c r="AHW541" s="481"/>
      <c r="AHX541" s="481"/>
      <c r="AHY541" s="496"/>
      <c r="AHZ541" s="495"/>
      <c r="AIA541" s="512"/>
      <c r="AIB541" s="496"/>
      <c r="AIC541" s="533"/>
      <c r="AID541" s="497"/>
      <c r="AIE541" s="495"/>
      <c r="AIF541" s="481"/>
      <c r="AIG541" s="481"/>
      <c r="AIH541" s="496"/>
      <c r="AII541" s="263"/>
      <c r="AIJ541" s="432"/>
      <c r="AIK541" s="264"/>
      <c r="AIL541" s="264"/>
      <c r="AIM541" s="265"/>
      <c r="AIN541" s="263"/>
      <c r="AIO541" s="210"/>
      <c r="AIP541" s="264"/>
      <c r="AIQ541" s="264"/>
    </row>
    <row r="542" spans="1:927" s="16" customFormat="1" ht="15">
      <c r="A542" s="454" t="s">
        <v>116</v>
      </c>
      <c r="B542" s="490" t="s">
        <v>2328</v>
      </c>
      <c r="C542" s="455"/>
      <c r="D542" s="492"/>
      <c r="E542" s="492">
        <f>VLOOKUP(B542,$A$563:$F$2022,6,FALSE)</f>
        <v>0</v>
      </c>
      <c r="F542" s="454" t="s">
        <v>63</v>
      </c>
      <c r="G542" s="450">
        <f>E542*1.4</f>
        <v>0</v>
      </c>
      <c r="H542" s="450"/>
      <c r="I542" s="456"/>
      <c r="J542" s="454" t="s">
        <v>116</v>
      </c>
      <c r="K542" s="525" t="s">
        <v>711</v>
      </c>
      <c r="L542" s="455"/>
      <c r="M542" s="492"/>
      <c r="N542" s="492">
        <f>VLOOKUP(K542,$A$563:$F$2022,6,FALSE)</f>
        <v>26</v>
      </c>
      <c r="O542" s="454" t="s">
        <v>63</v>
      </c>
      <c r="P542" s="450">
        <f>N542*1.4</f>
        <v>36.4</v>
      </c>
      <c r="Q542" s="450"/>
      <c r="R542" s="456"/>
      <c r="S542" s="454" t="s">
        <v>116</v>
      </c>
      <c r="T542" s="525" t="s">
        <v>671</v>
      </c>
      <c r="U542" s="455"/>
      <c r="V542" s="492"/>
      <c r="W542" s="492">
        <f>VLOOKUP(T542,$A$563:$F$2022,6,FALSE)</f>
        <v>0</v>
      </c>
      <c r="X542" s="454" t="s">
        <v>63</v>
      </c>
      <c r="Y542" s="450">
        <f>W542*1.4</f>
        <v>0</v>
      </c>
      <c r="Z542" s="450"/>
      <c r="AA542" s="456"/>
      <c r="AB542" s="454" t="s">
        <v>116</v>
      </c>
      <c r="AC542" s="525" t="s">
        <v>631</v>
      </c>
      <c r="AD542" s="455"/>
      <c r="AE542" s="492"/>
      <c r="AF542" s="492">
        <f>VLOOKUP(AC542,$A$563:$F$2022,6,FALSE)</f>
        <v>0</v>
      </c>
      <c r="AG542" s="454" t="s">
        <v>63</v>
      </c>
      <c r="AH542" s="450">
        <f>AF542*1.4</f>
        <v>0</v>
      </c>
      <c r="AI542" s="450"/>
      <c r="AJ542" s="456"/>
      <c r="AK542" s="454" t="s">
        <v>116</v>
      </c>
      <c r="AL542" s="490" t="s">
        <v>2331</v>
      </c>
      <c r="AM542" s="455"/>
      <c r="AN542" s="492"/>
      <c r="AO542" s="492">
        <f>VLOOKUP(AL542,$A$563:$F$2022,6,FALSE)</f>
        <v>0</v>
      </c>
      <c r="AP542" s="454" t="s">
        <v>63</v>
      </c>
      <c r="AQ542" s="450">
        <f>AO542*1.4</f>
        <v>0</v>
      </c>
      <c r="AR542" s="450"/>
      <c r="AS542" s="456"/>
      <c r="AT542" s="454" t="s">
        <v>116</v>
      </c>
      <c r="AU542" s="525" t="s">
        <v>1378</v>
      </c>
      <c r="AV542" s="455"/>
      <c r="AW542" s="492"/>
      <c r="AX542" s="492">
        <f>VLOOKUP(AU542,$A$563:$F$2022,6,FALSE)</f>
        <v>1</v>
      </c>
      <c r="AY542" s="454" t="s">
        <v>63</v>
      </c>
      <c r="AZ542" s="450">
        <f>AX542*1.4</f>
        <v>1.4</v>
      </c>
      <c r="BA542" s="450"/>
      <c r="BB542" s="456"/>
      <c r="BC542" s="454" t="s">
        <v>116</v>
      </c>
      <c r="BD542" s="525" t="s">
        <v>671</v>
      </c>
      <c r="BE542" s="455"/>
      <c r="BF542" s="492"/>
      <c r="BG542" s="492">
        <f>VLOOKUP(BD542,$A$563:$F$2022,6,FALSE)</f>
        <v>0</v>
      </c>
      <c r="BH542" s="454" t="s">
        <v>63</v>
      </c>
      <c r="BI542" s="450">
        <f>BG542*1.4</f>
        <v>0</v>
      </c>
      <c r="BJ542" s="450"/>
      <c r="BK542" s="456"/>
      <c r="BL542" s="454" t="s">
        <v>116</v>
      </c>
      <c r="BM542" s="525" t="s">
        <v>674</v>
      </c>
      <c r="BN542" s="455"/>
      <c r="BO542" s="492"/>
      <c r="BP542" s="492">
        <f>VLOOKUP(BM542,$A$563:$F$2022,6,FALSE)</f>
        <v>0</v>
      </c>
      <c r="BQ542" s="454" t="s">
        <v>63</v>
      </c>
      <c r="BR542" s="450">
        <f>BP542*1.4</f>
        <v>0</v>
      </c>
      <c r="BS542" s="450"/>
      <c r="BT542" s="456"/>
      <c r="BU542" s="454" t="s">
        <v>116</v>
      </c>
      <c r="BV542" s="525" t="s">
        <v>2331</v>
      </c>
      <c r="BW542" s="455"/>
      <c r="BX542" s="492"/>
      <c r="BY542" s="492">
        <f>VLOOKUP(BV542,$A$563:$F$2022,6,FALSE)</f>
        <v>0</v>
      </c>
      <c r="BZ542" s="454" t="s">
        <v>63</v>
      </c>
      <c r="CA542" s="450">
        <f>BY542*1.4</f>
        <v>0</v>
      </c>
      <c r="CB542" s="450"/>
      <c r="CC542" s="456"/>
      <c r="CD542" s="454" t="s">
        <v>116</v>
      </c>
      <c r="CE542" s="525" t="s">
        <v>2007</v>
      </c>
      <c r="CF542" s="455"/>
      <c r="CG542" s="492"/>
      <c r="CH542" s="492">
        <f>VLOOKUP(CE542,$A$563:$F$2022,6,FALSE)</f>
        <v>13</v>
      </c>
      <c r="CI542" s="454" t="s">
        <v>63</v>
      </c>
      <c r="CJ542" s="450">
        <f>CH542*1.4</f>
        <v>18.2</v>
      </c>
      <c r="CK542" s="450"/>
      <c r="CL542" s="456"/>
      <c r="CM542" s="454" t="s">
        <v>116</v>
      </c>
      <c r="CN542" s="525" t="s">
        <v>654</v>
      </c>
      <c r="CO542" s="455"/>
      <c r="CP542" s="492"/>
      <c r="CQ542" s="492">
        <f>VLOOKUP(CN542,$A$563:$F$2022,6,FALSE)</f>
        <v>0</v>
      </c>
      <c r="CR542" s="454" t="s">
        <v>63</v>
      </c>
      <c r="CS542" s="450">
        <f>CQ542*1.4</f>
        <v>0</v>
      </c>
      <c r="CT542" s="450"/>
      <c r="CU542" s="456"/>
      <c r="CV542" s="454" t="s">
        <v>116</v>
      </c>
      <c r="CW542" s="525" t="s">
        <v>1326</v>
      </c>
      <c r="CX542" s="455"/>
      <c r="CY542" s="492"/>
      <c r="CZ542" s="492">
        <f>VLOOKUP(CW542,$A$563:$F$2022,6,FALSE)</f>
        <v>7</v>
      </c>
      <c r="DA542" s="454" t="s">
        <v>63</v>
      </c>
      <c r="DB542" s="450">
        <f>CZ542*1.4</f>
        <v>9.7999999999999989</v>
      </c>
      <c r="DC542" s="450"/>
      <c r="DD542" s="456"/>
      <c r="DE542" s="454" t="s">
        <v>116</v>
      </c>
      <c r="DF542" s="525" t="s">
        <v>2331</v>
      </c>
      <c r="DG542" s="455"/>
      <c r="DH542" s="492"/>
      <c r="DI542" s="492">
        <f>VLOOKUP(DF542,$A$563:$F$2022,6,FALSE)</f>
        <v>0</v>
      </c>
      <c r="DJ542" s="454" t="s">
        <v>63</v>
      </c>
      <c r="DK542" s="450">
        <f>DI542*1.4</f>
        <v>0</v>
      </c>
      <c r="DL542" s="450"/>
      <c r="DM542" s="456"/>
      <c r="DN542" s="454" t="s">
        <v>116</v>
      </c>
      <c r="DO542" s="490" t="s">
        <v>562</v>
      </c>
      <c r="DP542" s="455"/>
      <c r="DQ542" s="492"/>
      <c r="DR542" s="492">
        <f>VLOOKUP(DO542,$A$563:$F$2022,6,FALSE)</f>
        <v>0</v>
      </c>
      <c r="DS542" s="454" t="s">
        <v>63</v>
      </c>
      <c r="DT542" s="450">
        <f>DR542*1.4</f>
        <v>0</v>
      </c>
      <c r="DU542" s="450"/>
      <c r="DV542" s="456"/>
      <c r="DW542" s="454" t="s">
        <v>116</v>
      </c>
      <c r="DX542" s="506" t="s">
        <v>186</v>
      </c>
      <c r="DY542" s="455"/>
      <c r="DZ542" s="492"/>
      <c r="EA542" s="492" t="e">
        <f>VLOOKUP(DX542,$A$563:$F$2022,6,FALSE)</f>
        <v>#N/A</v>
      </c>
      <c r="EB542" s="454" t="s">
        <v>63</v>
      </c>
      <c r="EC542" s="450" t="e">
        <f>EA542*1.4</f>
        <v>#N/A</v>
      </c>
      <c r="ED542" s="450"/>
      <c r="EE542" s="456"/>
      <c r="EF542" s="454" t="s">
        <v>116</v>
      </c>
      <c r="EG542" s="525" t="s">
        <v>1421</v>
      </c>
      <c r="EH542" s="455"/>
      <c r="EI542" s="492"/>
      <c r="EJ542" s="492">
        <f>VLOOKUP(EG542,$A$563:$F$2022,6,FALSE)</f>
        <v>0</v>
      </c>
      <c r="EK542" s="454" t="s">
        <v>63</v>
      </c>
      <c r="EL542" s="450">
        <f>EJ542*1.4</f>
        <v>0</v>
      </c>
      <c r="EM542" s="450"/>
      <c r="EN542" s="456"/>
      <c r="EO542" s="454" t="s">
        <v>116</v>
      </c>
      <c r="EP542" s="525" t="s">
        <v>715</v>
      </c>
      <c r="EQ542" s="455"/>
      <c r="ER542" s="492"/>
      <c r="ES542" s="492">
        <f>VLOOKUP(EP542,$A$563:$F$2022,6,FALSE)</f>
        <v>0</v>
      </c>
      <c r="ET542" s="454" t="s">
        <v>63</v>
      </c>
      <c r="EU542" s="450">
        <f>ES542*1.4</f>
        <v>0</v>
      </c>
      <c r="EV542" s="450"/>
      <c r="EW542" s="456"/>
      <c r="EX542" s="454" t="s">
        <v>116</v>
      </c>
      <c r="EY542" s="506" t="s">
        <v>186</v>
      </c>
      <c r="EZ542" s="455"/>
      <c r="FA542" s="492"/>
      <c r="FB542" s="492" t="e">
        <f>VLOOKUP(EY543,$A$563:$F$2022,6,FALSE)</f>
        <v>#N/A</v>
      </c>
      <c r="FC542" s="454" t="s">
        <v>63</v>
      </c>
      <c r="FD542" s="450" t="e">
        <f>FB542*1.4</f>
        <v>#N/A</v>
      </c>
      <c r="FE542" s="450"/>
      <c r="FF542" s="456"/>
      <c r="FG542" s="454" t="s">
        <v>116</v>
      </c>
      <c r="FH542" s="525" t="s">
        <v>763</v>
      </c>
      <c r="FI542" s="455"/>
      <c r="FJ542" s="492"/>
      <c r="FK542" s="492">
        <f>VLOOKUP(FH542,$A$563:$F$2022,6,FALSE)</f>
        <v>0</v>
      </c>
      <c r="FL542" s="454" t="s">
        <v>63</v>
      </c>
      <c r="FM542" s="450">
        <f>FK542*1.4</f>
        <v>0</v>
      </c>
      <c r="FN542" s="450"/>
      <c r="FO542" s="456"/>
      <c r="FP542" s="454" t="s">
        <v>116</v>
      </c>
      <c r="FQ542" s="490" t="s">
        <v>2326</v>
      </c>
      <c r="FR542" s="455"/>
      <c r="FS542" s="492"/>
      <c r="FT542" s="492">
        <f>VLOOKUP(FQ542,$A$563:$F$2022,6,FALSE)</f>
        <v>30</v>
      </c>
      <c r="FU542" s="454" t="s">
        <v>63</v>
      </c>
      <c r="FV542" s="450">
        <f>FT542*1.4</f>
        <v>42</v>
      </c>
      <c r="FW542" s="450"/>
      <c r="FX542" s="456"/>
      <c r="FY542" s="454" t="s">
        <v>116</v>
      </c>
      <c r="FZ542" s="490" t="s">
        <v>1350</v>
      </c>
      <c r="GA542" s="455"/>
      <c r="GB542" s="492"/>
      <c r="GC542" s="492">
        <f>VLOOKUP(FZ542,$A$563:$F$2022,6,FALSE)</f>
        <v>0</v>
      </c>
      <c r="GD542" s="454" t="s">
        <v>63</v>
      </c>
      <c r="GE542" s="450">
        <f>GC542*1.4</f>
        <v>0</v>
      </c>
      <c r="GF542" s="450"/>
      <c r="GG542" s="456"/>
      <c r="GH542" s="454" t="s">
        <v>116</v>
      </c>
      <c r="GI542" s="525" t="s">
        <v>662</v>
      </c>
      <c r="GJ542" s="455"/>
      <c r="GK542" s="492"/>
      <c r="GL542" s="492">
        <f>VLOOKUP(GI542,$A$563:$F$2022,6,FALSE)</f>
        <v>10</v>
      </c>
      <c r="GM542" s="454" t="s">
        <v>63</v>
      </c>
      <c r="GN542" s="450">
        <f>GL542*1.4</f>
        <v>14</v>
      </c>
      <c r="GO542" s="450"/>
      <c r="GP542" s="456"/>
      <c r="GQ542" s="454" t="s">
        <v>116</v>
      </c>
      <c r="GR542" s="525" t="s">
        <v>2328</v>
      </c>
      <c r="GS542" s="455"/>
      <c r="GT542" s="492"/>
      <c r="GU542" s="492">
        <f>VLOOKUP(GR542,$A$563:$F$2022,6,FALSE)</f>
        <v>0</v>
      </c>
      <c r="GV542" s="454" t="s">
        <v>63</v>
      </c>
      <c r="GW542" s="450">
        <f>GU542*1.4</f>
        <v>0</v>
      </c>
      <c r="GX542" s="450"/>
      <c r="GY542" s="456"/>
      <c r="GZ542" s="454" t="s">
        <v>116</v>
      </c>
      <c r="HA542" s="490" t="s">
        <v>737</v>
      </c>
      <c r="HB542" s="455"/>
      <c r="HC542" s="492"/>
      <c r="HD542" s="492">
        <f>VLOOKUP(HA542,$A$563:$F$2022,6,FALSE)</f>
        <v>0</v>
      </c>
      <c r="HE542" s="454" t="s">
        <v>63</v>
      </c>
      <c r="HF542" s="450">
        <f>HD542*1.4</f>
        <v>0</v>
      </c>
      <c r="HG542" s="450"/>
      <c r="HH542" s="456"/>
      <c r="HI542" s="454" t="s">
        <v>116</v>
      </c>
      <c r="HJ542" s="525" t="s">
        <v>581</v>
      </c>
      <c r="HK542" s="455"/>
      <c r="HL542" s="492"/>
      <c r="HM542" s="492">
        <f>VLOOKUP(HJ542,$A$563:$F$2022,6,FALSE)</f>
        <v>0</v>
      </c>
      <c r="HN542" s="454" t="s">
        <v>63</v>
      </c>
      <c r="HO542" s="450">
        <f>HM542*1.4</f>
        <v>0</v>
      </c>
      <c r="HP542" s="450"/>
      <c r="HQ542" s="456"/>
      <c r="HR542" s="454" t="s">
        <v>116</v>
      </c>
      <c r="HS542" s="490" t="s">
        <v>915</v>
      </c>
      <c r="HT542" s="455"/>
      <c r="HU542" s="492"/>
      <c r="HV542" s="492">
        <f>VLOOKUP(HS542,$A$563:$F$2022,6,FALSE)</f>
        <v>0</v>
      </c>
      <c r="HW542" s="454" t="s">
        <v>63</v>
      </c>
      <c r="HX542" s="450">
        <f>HV542*1.4</f>
        <v>0</v>
      </c>
      <c r="HY542" s="450"/>
      <c r="HZ542" s="456"/>
      <c r="IA542" s="454" t="s">
        <v>116</v>
      </c>
      <c r="IB542" s="525" t="s">
        <v>2326</v>
      </c>
      <c r="IC542" s="455"/>
      <c r="ID542" s="492"/>
      <c r="IE542" s="492">
        <f>VLOOKUP(IB542,$A$563:$F$2022,6,FALSE)</f>
        <v>30</v>
      </c>
      <c r="IF542" s="454" t="s">
        <v>63</v>
      </c>
      <c r="IG542" s="450">
        <f>IE542*1.4</f>
        <v>42</v>
      </c>
      <c r="IH542" s="450"/>
      <c r="II542" s="456"/>
      <c r="IJ542" s="454" t="s">
        <v>116</v>
      </c>
      <c r="IK542" s="525" t="s">
        <v>2007</v>
      </c>
      <c r="IL542" s="455"/>
      <c r="IM542" s="492"/>
      <c r="IN542" s="492">
        <f>VLOOKUP(IK542,$A$563:$F$2022,6,FALSE)</f>
        <v>13</v>
      </c>
      <c r="IO542" s="454" t="s">
        <v>63</v>
      </c>
      <c r="IP542" s="450">
        <f>IN542*1.4</f>
        <v>18.2</v>
      </c>
      <c r="IQ542" s="450"/>
      <c r="IR542" s="456"/>
      <c r="IS542" s="454" t="s">
        <v>116</v>
      </c>
      <c r="IT542" s="525" t="s">
        <v>1341</v>
      </c>
      <c r="IU542" s="455"/>
      <c r="IV542" s="492"/>
      <c r="IW542" s="492">
        <f>VLOOKUP(IT542,$A$563:$F$2022,6,FALSE)</f>
        <v>0</v>
      </c>
      <c r="IX542" s="454" t="s">
        <v>63</v>
      </c>
      <c r="IY542" s="450">
        <f>IW542*1.4</f>
        <v>0</v>
      </c>
      <c r="IZ542" s="450"/>
      <c r="JA542" s="456"/>
      <c r="JB542" s="454" t="s">
        <v>116</v>
      </c>
      <c r="JC542" s="525" t="s">
        <v>512</v>
      </c>
      <c r="JD542" s="455"/>
      <c r="JE542" s="492"/>
      <c r="JF542" s="492">
        <f>VLOOKUP(JC542,$A$563:$F$2022,6,FALSE)</f>
        <v>0</v>
      </c>
      <c r="JG542" s="454" t="s">
        <v>63</v>
      </c>
      <c r="JH542" s="450">
        <f>JF542*1.4</f>
        <v>0</v>
      </c>
      <c r="JI542" s="450"/>
      <c r="JJ542" s="456"/>
      <c r="JK542" s="454" t="s">
        <v>116</v>
      </c>
      <c r="JL542" s="525" t="s">
        <v>786</v>
      </c>
      <c r="JM542" s="455"/>
      <c r="JN542" s="492"/>
      <c r="JO542" s="492">
        <f>VLOOKUP(JL542,$A$563:$F$2022,6,FALSE)</f>
        <v>0</v>
      </c>
      <c r="JP542" s="454" t="s">
        <v>63</v>
      </c>
      <c r="JQ542" s="450">
        <f>JO542*1.4</f>
        <v>0</v>
      </c>
      <c r="JR542" s="450"/>
      <c r="JS542" s="456"/>
      <c r="JT542" s="454" t="s">
        <v>116</v>
      </c>
      <c r="JU542" s="525" t="s">
        <v>662</v>
      </c>
      <c r="JV542" s="455"/>
      <c r="JW542" s="492"/>
      <c r="JX542" s="492">
        <f>VLOOKUP(JU542,$A$563:$F$2022,6,FALSE)</f>
        <v>10</v>
      </c>
      <c r="JY542" s="454" t="s">
        <v>63</v>
      </c>
      <c r="JZ542" s="450">
        <f>JX542*1.4</f>
        <v>14</v>
      </c>
      <c r="KA542" s="450"/>
      <c r="KB542" s="456"/>
      <c r="KC542" s="454" t="s">
        <v>116</v>
      </c>
      <c r="KD542" s="525" t="s">
        <v>512</v>
      </c>
      <c r="KE542" s="455"/>
      <c r="KF542" s="492"/>
      <c r="KG542" s="492">
        <f>VLOOKUP(KD542,$A$563:$F$2022,6,FALSE)</f>
        <v>0</v>
      </c>
      <c r="KH542" s="454" t="s">
        <v>63</v>
      </c>
      <c r="KI542" s="450">
        <f>KG542*1.4</f>
        <v>0</v>
      </c>
      <c r="KJ542" s="450"/>
      <c r="KK542" s="456"/>
      <c r="KL542" s="454" t="s">
        <v>116</v>
      </c>
      <c r="KM542" s="525" t="s">
        <v>737</v>
      </c>
      <c r="KN542" s="455"/>
      <c r="KO542" s="492"/>
      <c r="KP542" s="492">
        <f>VLOOKUP(KM542,$A$563:$F$2022,6,FALSE)</f>
        <v>0</v>
      </c>
      <c r="KQ542" s="454" t="s">
        <v>63</v>
      </c>
      <c r="KR542" s="450">
        <f>KP542*1.4</f>
        <v>0</v>
      </c>
      <c r="KS542" s="450"/>
      <c r="KT542" s="456"/>
      <c r="KU542" s="454" t="s">
        <v>116</v>
      </c>
      <c r="KV542" s="525" t="s">
        <v>671</v>
      </c>
      <c r="KW542" s="455"/>
      <c r="KX542" s="492"/>
      <c r="KY542" s="492">
        <f>VLOOKUP(KV542,$A$563:$F$2022,6,FALSE)</f>
        <v>0</v>
      </c>
      <c r="KZ542" s="454" t="s">
        <v>63</v>
      </c>
      <c r="LA542" s="450">
        <f>KY542*1.4</f>
        <v>0</v>
      </c>
      <c r="LB542" s="450"/>
      <c r="LC542" s="456"/>
      <c r="LD542" s="454" t="s">
        <v>116</v>
      </c>
      <c r="LE542" s="525" t="s">
        <v>505</v>
      </c>
      <c r="LF542" s="455"/>
      <c r="LG542" s="492"/>
      <c r="LH542" s="492">
        <f>VLOOKUP(LE542,$A$563:$F$2022,6,FALSE)</f>
        <v>0</v>
      </c>
      <c r="LI542" s="454" t="s">
        <v>63</v>
      </c>
      <c r="LJ542" s="450">
        <f>LH542*1.4</f>
        <v>0</v>
      </c>
      <c r="LK542" s="450"/>
      <c r="LL542" s="456"/>
      <c r="LM542" s="454" t="s">
        <v>116</v>
      </c>
      <c r="LN542" s="525" t="s">
        <v>662</v>
      </c>
      <c r="LO542" s="455"/>
      <c r="LP542" s="492"/>
      <c r="LQ542" s="492">
        <f>VLOOKUP(LN542,$A$563:$F$2022,6,FALSE)</f>
        <v>10</v>
      </c>
      <c r="LR542" s="454" t="s">
        <v>63</v>
      </c>
      <c r="LS542" s="450">
        <f>LQ542*1.4</f>
        <v>14</v>
      </c>
      <c r="LT542" s="450"/>
      <c r="LU542" s="456"/>
      <c r="LV542" s="454" t="s">
        <v>116</v>
      </c>
      <c r="LW542" s="525" t="s">
        <v>2332</v>
      </c>
      <c r="LX542" s="455"/>
      <c r="LY542" s="492"/>
      <c r="LZ542" s="492">
        <f>VLOOKUP(LW542,$A$563:$F$2022,6,FALSE)</f>
        <v>0</v>
      </c>
      <c r="MA542" s="454" t="s">
        <v>63</v>
      </c>
      <c r="MB542" s="450">
        <f>LZ542*1.4</f>
        <v>0</v>
      </c>
      <c r="MC542" s="450"/>
      <c r="MD542" s="456"/>
      <c r="ME542" s="454" t="s">
        <v>116</v>
      </c>
      <c r="MF542" s="527" t="s">
        <v>505</v>
      </c>
      <c r="MG542" s="455"/>
      <c r="MH542" s="492"/>
      <c r="MI542" s="492">
        <f>VLOOKUP(MF542,$A$563:$F$2022,6,FALSE)</f>
        <v>0</v>
      </c>
      <c r="MJ542" s="454" t="s">
        <v>63</v>
      </c>
      <c r="MK542" s="450">
        <f>MI542*1.4</f>
        <v>0</v>
      </c>
      <c r="ML542" s="450"/>
      <c r="MM542" s="456"/>
      <c r="MN542" s="454" t="s">
        <v>116</v>
      </c>
      <c r="MO542" s="525" t="s">
        <v>541</v>
      </c>
      <c r="MP542" s="455"/>
      <c r="MQ542" s="492"/>
      <c r="MR542" s="492">
        <f>VLOOKUP(MO542,$A$563:$F$2022,6,FALSE)</f>
        <v>0</v>
      </c>
      <c r="MS542" s="454" t="s">
        <v>63</v>
      </c>
      <c r="MT542" s="450">
        <f>MR542*1.4</f>
        <v>0</v>
      </c>
      <c r="MU542" s="450"/>
      <c r="MV542" s="456"/>
      <c r="MW542" s="454" t="s">
        <v>116</v>
      </c>
      <c r="MX542" s="525" t="s">
        <v>909</v>
      </c>
      <c r="MY542" s="455"/>
      <c r="MZ542" s="492"/>
      <c r="NA542" s="492">
        <f>VLOOKUP(MX542,$A$563:$F$2022,6,FALSE)</f>
        <v>0</v>
      </c>
      <c r="NB542" s="454" t="s">
        <v>63</v>
      </c>
      <c r="NC542" s="450">
        <f>NA542*1.4</f>
        <v>0</v>
      </c>
      <c r="ND542" s="450"/>
      <c r="NE542" s="456"/>
      <c r="NF542" s="454" t="s">
        <v>116</v>
      </c>
      <c r="NG542" s="525" t="s">
        <v>2326</v>
      </c>
      <c r="NH542" s="455"/>
      <c r="NI542" s="492"/>
      <c r="NJ542" s="492">
        <f>VLOOKUP(NG542,$A$563:$F$2022,6,FALSE)</f>
        <v>30</v>
      </c>
      <c r="NK542" s="454" t="s">
        <v>63</v>
      </c>
      <c r="NL542" s="450">
        <f>NJ542*1.4</f>
        <v>42</v>
      </c>
      <c r="NM542" s="450"/>
      <c r="NN542" s="456"/>
      <c r="NO542" s="454" t="s">
        <v>116</v>
      </c>
      <c r="NP542" s="525" t="s">
        <v>2327</v>
      </c>
      <c r="NQ542" s="455"/>
      <c r="NR542" s="492"/>
      <c r="NS542" s="492">
        <f>VLOOKUP(NP542,$A$563:$F$2022,6,FALSE)</f>
        <v>0</v>
      </c>
      <c r="NT542" s="454" t="s">
        <v>63</v>
      </c>
      <c r="NU542" s="450">
        <f>NS542*1.4</f>
        <v>0</v>
      </c>
      <c r="NV542" s="450"/>
      <c r="NW542" s="456"/>
      <c r="NX542" s="454" t="s">
        <v>116</v>
      </c>
      <c r="NY542" s="490" t="s">
        <v>2326</v>
      </c>
      <c r="NZ542" s="455"/>
      <c r="OA542" s="455"/>
      <c r="OB542" s="492">
        <f>VLOOKUP(NY542,$A$563:$F$2022,6,FALSE)</f>
        <v>30</v>
      </c>
      <c r="OC542" s="454" t="s">
        <v>63</v>
      </c>
      <c r="OD542" s="450">
        <f>OB542*1.4</f>
        <v>42</v>
      </c>
      <c r="OE542" s="450"/>
      <c r="OF542" s="456"/>
      <c r="OG542" s="454" t="s">
        <v>116</v>
      </c>
      <c r="OH542" s="525" t="s">
        <v>925</v>
      </c>
      <c r="OI542" s="455"/>
      <c r="OJ542" s="492"/>
      <c r="OK542" s="492">
        <f>VLOOKUP(OH542,$A$563:$F$2022,6,FALSE)</f>
        <v>0</v>
      </c>
      <c r="OL542" s="454" t="s">
        <v>63</v>
      </c>
      <c r="OM542" s="450">
        <f>OK542*1.4</f>
        <v>0</v>
      </c>
      <c r="ON542" s="450"/>
      <c r="OO542" s="456"/>
      <c r="OP542" s="454" t="s">
        <v>116</v>
      </c>
      <c r="OQ542" s="490" t="s">
        <v>2326</v>
      </c>
      <c r="OR542" s="455"/>
      <c r="OS542" s="492"/>
      <c r="OT542" s="492">
        <f>VLOOKUP(OQ542,$A$563:$F$2022,6,FALSE)</f>
        <v>30</v>
      </c>
      <c r="OU542" s="454" t="s">
        <v>63</v>
      </c>
      <c r="OV542" s="450">
        <f>OT542*1.4</f>
        <v>42</v>
      </c>
      <c r="OW542" s="450"/>
      <c r="OX542" s="456"/>
      <c r="OY542" s="454" t="s">
        <v>116</v>
      </c>
      <c r="OZ542" s="525" t="s">
        <v>662</v>
      </c>
      <c r="PA542" s="455"/>
      <c r="PB542" s="492"/>
      <c r="PC542" s="492">
        <f>VLOOKUP(OZ542,$A$563:$F$2022,6,FALSE)</f>
        <v>10</v>
      </c>
      <c r="PD542" s="454" t="s">
        <v>63</v>
      </c>
      <c r="PE542" s="450">
        <f>PC542*1.4</f>
        <v>14</v>
      </c>
      <c r="PF542" s="450"/>
      <c r="PG542" s="456"/>
      <c r="PH542" s="454" t="s">
        <v>116</v>
      </c>
      <c r="PI542" s="525" t="s">
        <v>671</v>
      </c>
      <c r="PJ542" s="455"/>
      <c r="PK542" s="492"/>
      <c r="PL542" s="492">
        <f>VLOOKUP(PI542,$A$563:$F$2022,6,FALSE)</f>
        <v>0</v>
      </c>
      <c r="PM542" s="454" t="s">
        <v>63</v>
      </c>
      <c r="PN542" s="450">
        <f>PL542*1.4</f>
        <v>0</v>
      </c>
      <c r="PO542" s="450"/>
      <c r="PP542" s="456"/>
      <c r="PQ542" s="454" t="s">
        <v>116</v>
      </c>
      <c r="PR542" s="490" t="s">
        <v>2007</v>
      </c>
      <c r="PS542" s="455"/>
      <c r="PT542" s="492"/>
      <c r="PU542" s="492">
        <f>VLOOKUP(PR542,$A$563:$F$2022,6,FALSE)</f>
        <v>13</v>
      </c>
      <c r="PV542" s="454" t="s">
        <v>63</v>
      </c>
      <c r="PW542" s="450">
        <f>PU542*1.4</f>
        <v>18.2</v>
      </c>
      <c r="PX542" s="450"/>
      <c r="PY542" s="456"/>
      <c r="PZ542" s="454" t="s">
        <v>116</v>
      </c>
      <c r="QA542" s="525" t="s">
        <v>671</v>
      </c>
      <c r="QB542" s="455"/>
      <c r="QC542" s="492"/>
      <c r="QD542" s="492">
        <f>VLOOKUP(QA542,$A$563:$F$2022,6,FALSE)</f>
        <v>0</v>
      </c>
      <c r="QE542" s="454" t="s">
        <v>63</v>
      </c>
      <c r="QF542" s="450">
        <f>QD542*1.4</f>
        <v>0</v>
      </c>
      <c r="QG542" s="450"/>
      <c r="QH542" s="456"/>
      <c r="QI542" s="454" t="s">
        <v>116</v>
      </c>
      <c r="QJ542" s="490" t="s">
        <v>1067</v>
      </c>
      <c r="QK542" s="455"/>
      <c r="QL542" s="492"/>
      <c r="QM542" s="492">
        <f>VLOOKUP(QJ542,$A$563:$F$2022,6,FALSE)</f>
        <v>0</v>
      </c>
      <c r="QN542" s="454" t="s">
        <v>63</v>
      </c>
      <c r="QO542" s="450">
        <f>QM542*1.4</f>
        <v>0</v>
      </c>
      <c r="QP542" s="450"/>
      <c r="QQ542" s="456"/>
      <c r="QR542" s="454" t="s">
        <v>116</v>
      </c>
      <c r="QS542" s="525" t="s">
        <v>2326</v>
      </c>
      <c r="QT542" s="455"/>
      <c r="QU542" s="492"/>
      <c r="QV542" s="492">
        <f>VLOOKUP(QS542,$A$563:$F$2022,6,FALSE)</f>
        <v>30</v>
      </c>
      <c r="QW542" s="454" t="s">
        <v>63</v>
      </c>
      <c r="QX542" s="450">
        <f>QV542*1.4</f>
        <v>42</v>
      </c>
      <c r="QY542" s="450"/>
      <c r="QZ542" s="456"/>
      <c r="RA542" s="454" t="s">
        <v>116</v>
      </c>
      <c r="RB542" s="490" t="s">
        <v>672</v>
      </c>
      <c r="RC542" s="455"/>
      <c r="RD542" s="492"/>
      <c r="RE542" s="492">
        <f>VLOOKUP(RB542,$A$563:$F$2022,6,FALSE)</f>
        <v>0</v>
      </c>
      <c r="RF542" s="454" t="s">
        <v>63</v>
      </c>
      <c r="RG542" s="450">
        <f>RE542*1.4</f>
        <v>0</v>
      </c>
      <c r="RH542" s="450"/>
      <c r="RI542" s="456"/>
      <c r="RJ542" s="454" t="s">
        <v>116</v>
      </c>
      <c r="RK542" s="506" t="s">
        <v>186</v>
      </c>
      <c r="RL542" s="455"/>
      <c r="RM542" s="455"/>
      <c r="RN542" s="492" t="e">
        <f>VLOOKUP(RK542,$A$563:$F$2022,6,FALSE)</f>
        <v>#N/A</v>
      </c>
      <c r="RO542" s="454" t="s">
        <v>63</v>
      </c>
      <c r="RP542" s="450" t="e">
        <f>RN542*1.4</f>
        <v>#N/A</v>
      </c>
      <c r="RQ542" s="450"/>
      <c r="RR542" s="456"/>
      <c r="RS542" s="454" t="s">
        <v>116</v>
      </c>
      <c r="RT542" s="525" t="s">
        <v>598</v>
      </c>
      <c r="RU542" s="455"/>
      <c r="RV542" s="492"/>
      <c r="RW542" s="492">
        <f>VLOOKUP(RT542,$A$563:$F$2022,6,FALSE)</f>
        <v>53</v>
      </c>
      <c r="RX542" s="454" t="s">
        <v>63</v>
      </c>
      <c r="RY542" s="450">
        <f>RW542*1.4</f>
        <v>74.199999999999989</v>
      </c>
      <c r="RZ542" s="450"/>
      <c r="SA542" s="486"/>
      <c r="SB542" s="454" t="s">
        <v>116</v>
      </c>
      <c r="SC542" s="525" t="s">
        <v>2005</v>
      </c>
      <c r="SD542" s="455"/>
      <c r="SE542" s="492"/>
      <c r="SF542" s="492">
        <f>VLOOKUP(SC542,$A$563:$F$2022,6,FALSE)</f>
        <v>0</v>
      </c>
      <c r="SG542" s="454" t="s">
        <v>63</v>
      </c>
      <c r="SH542" s="450">
        <f>SF542*1.4</f>
        <v>0</v>
      </c>
      <c r="SI542" s="450"/>
      <c r="SJ542" s="486"/>
      <c r="SK542" s="454" t="s">
        <v>116</v>
      </c>
      <c r="SL542" s="525" t="s">
        <v>2328</v>
      </c>
      <c r="SM542" s="455"/>
      <c r="SN542" s="492"/>
      <c r="SO542" s="492">
        <f>VLOOKUP(SL542,$A$563:$F$2022,6,FALSE)</f>
        <v>0</v>
      </c>
      <c r="SP542" s="454" t="s">
        <v>63</v>
      </c>
      <c r="SQ542" s="450">
        <f>SO542*1.4</f>
        <v>0</v>
      </c>
      <c r="SR542" s="450"/>
      <c r="SS542" s="486"/>
      <c r="ST542" s="454" t="s">
        <v>116</v>
      </c>
      <c r="SU542" s="525" t="s">
        <v>677</v>
      </c>
      <c r="SV542" s="455"/>
      <c r="SW542" s="492"/>
      <c r="SX542" s="492">
        <f>VLOOKUP(SU542,$A$563:$F$2022,6,FALSE)</f>
        <v>1</v>
      </c>
      <c r="SY542" s="454" t="s">
        <v>63</v>
      </c>
      <c r="SZ542" s="450">
        <f>SX542*1.4</f>
        <v>1.4</v>
      </c>
      <c r="TA542" s="450"/>
      <c r="TB542" s="486"/>
      <c r="TC542" s="454" t="s">
        <v>116</v>
      </c>
      <c r="TD542" s="525" t="s">
        <v>2329</v>
      </c>
      <c r="TE542" s="455"/>
      <c r="TF542" s="492"/>
      <c r="TG542" s="492">
        <f>VLOOKUP(TD542,$A$563:$F$2022,6,FALSE)</f>
        <v>0</v>
      </c>
      <c r="TH542" s="454" t="s">
        <v>63</v>
      </c>
      <c r="TI542" s="450">
        <f>TG542*1.4</f>
        <v>0</v>
      </c>
      <c r="TJ542" s="455"/>
      <c r="TK542" s="486"/>
      <c r="TL542" s="454" t="s">
        <v>116</v>
      </c>
      <c r="TM542" s="525" t="s">
        <v>927</v>
      </c>
      <c r="TN542" s="455"/>
      <c r="TO542" s="492"/>
      <c r="TP542" s="492">
        <f>VLOOKUP(TM542,$A$563:$F$2022,6,FALSE)</f>
        <v>0</v>
      </c>
      <c r="TQ542" s="454" t="s">
        <v>63</v>
      </c>
      <c r="TR542" s="450">
        <f>TP542*1.4</f>
        <v>0</v>
      </c>
      <c r="TS542" s="450"/>
      <c r="TT542" s="486"/>
      <c r="TU542" s="454" t="s">
        <v>116</v>
      </c>
      <c r="TV542" s="506" t="s">
        <v>186</v>
      </c>
      <c r="TW542" s="455"/>
      <c r="TX542" s="492"/>
      <c r="TY542" s="492" t="e">
        <f>VLOOKUP(TV542,$A$563:$F$2022,6,FALSE)</f>
        <v>#N/A</v>
      </c>
      <c r="TZ542" s="454" t="s">
        <v>63</v>
      </c>
      <c r="UA542" s="450" t="e">
        <f>TY542*1.4</f>
        <v>#N/A</v>
      </c>
      <c r="UB542" s="450"/>
      <c r="UC542" s="486"/>
      <c r="UD542" s="454" t="s">
        <v>116</v>
      </c>
      <c r="UE542" s="525" t="s">
        <v>763</v>
      </c>
      <c r="UF542" s="455"/>
      <c r="UG542" s="492"/>
      <c r="UH542" s="492">
        <f>VLOOKUP(UE542,$A$563:$F$2022,6,FALSE)</f>
        <v>0</v>
      </c>
      <c r="UI542" s="454" t="s">
        <v>63</v>
      </c>
      <c r="UJ542" s="450">
        <f>UH542*1.4</f>
        <v>0</v>
      </c>
      <c r="UK542" s="450"/>
      <c r="UL542" s="486"/>
      <c r="UM542" s="454" t="s">
        <v>116</v>
      </c>
      <c r="UN542" s="506" t="s">
        <v>186</v>
      </c>
      <c r="UO542" s="455"/>
      <c r="UP542" s="492"/>
      <c r="UQ542" s="492" t="e">
        <f>VLOOKUP(UN542,$A$563:$F$2022,6,FALSE)</f>
        <v>#N/A</v>
      </c>
      <c r="UR542" s="454" t="s">
        <v>63</v>
      </c>
      <c r="US542" s="450" t="e">
        <f>UQ542*1.4</f>
        <v>#N/A</v>
      </c>
      <c r="UT542" s="450"/>
      <c r="UU542" s="486"/>
      <c r="UV542" s="454" t="s">
        <v>116</v>
      </c>
      <c r="UW542" s="525" t="s">
        <v>2328</v>
      </c>
      <c r="UX542" s="455"/>
      <c r="UY542" s="492"/>
      <c r="UZ542" s="492">
        <f>VLOOKUP(UW542,$A$563:$F$2022,6,FALSE)</f>
        <v>0</v>
      </c>
      <c r="VA542" s="454" t="s">
        <v>63</v>
      </c>
      <c r="VB542" s="450">
        <f>UZ542*1.4</f>
        <v>0</v>
      </c>
      <c r="VC542" s="450"/>
      <c r="VD542" s="486"/>
      <c r="VE542" s="454" t="s">
        <v>116</v>
      </c>
      <c r="VF542" s="506" t="s">
        <v>186</v>
      </c>
      <c r="VG542" s="455"/>
      <c r="VH542" s="492"/>
      <c r="VI542" s="492" t="e">
        <f>VLOOKUP(VF542,$A$563:$F$2022,6,FALSE)</f>
        <v>#N/A</v>
      </c>
      <c r="VJ542" s="454" t="s">
        <v>63</v>
      </c>
      <c r="VK542" s="450" t="e">
        <f>VI542*1.4</f>
        <v>#N/A</v>
      </c>
      <c r="VL542" s="450"/>
      <c r="VM542" s="486"/>
      <c r="VN542" s="454" t="s">
        <v>116</v>
      </c>
      <c r="VO542" s="525" t="s">
        <v>2328</v>
      </c>
      <c r="VP542" s="455"/>
      <c r="VQ542" s="492"/>
      <c r="VR542" s="492">
        <f>VLOOKUP(VO542,$A$563:$F$2022,6,FALSE)</f>
        <v>0</v>
      </c>
      <c r="VS542" s="454" t="s">
        <v>63</v>
      </c>
      <c r="VT542" s="450">
        <f>VR542*1.4</f>
        <v>0</v>
      </c>
      <c r="VU542" s="450"/>
      <c r="VV542" s="486"/>
      <c r="VW542" s="454" t="s">
        <v>116</v>
      </c>
      <c r="VX542" s="506" t="s">
        <v>186</v>
      </c>
      <c r="VY542" s="455"/>
      <c r="VZ542" s="455"/>
      <c r="WA542" s="492" t="e">
        <f>VLOOKUP(VX542,$A$563:$F$2022,6,FALSE)</f>
        <v>#N/A</v>
      </c>
      <c r="WB542" s="454" t="s">
        <v>63</v>
      </c>
      <c r="WC542" s="450" t="e">
        <f>WA542*1.4</f>
        <v>#N/A</v>
      </c>
      <c r="WD542" s="455"/>
      <c r="WE542" s="486"/>
      <c r="WF542" s="454" t="s">
        <v>116</v>
      </c>
      <c r="WG542" s="525" t="s">
        <v>2326</v>
      </c>
      <c r="WH542" s="455"/>
      <c r="WI542" s="492"/>
      <c r="WJ542" s="492">
        <f>VLOOKUP(WG542,$A$563:$F$2022,6,FALSE)</f>
        <v>30</v>
      </c>
      <c r="WK542" s="454" t="s">
        <v>63</v>
      </c>
      <c r="WL542" s="450">
        <f>WJ542*1.4</f>
        <v>42</v>
      </c>
      <c r="WM542" s="455"/>
      <c r="WN542" s="486"/>
      <c r="WO542" s="454" t="s">
        <v>116</v>
      </c>
      <c r="WP542" s="525" t="s">
        <v>937</v>
      </c>
      <c r="WQ542" s="492"/>
      <c r="WR542" s="492"/>
      <c r="WS542" s="492">
        <f>VLOOKUP(WP542,$A$563:$F$2022,6,FALSE)</f>
        <v>0</v>
      </c>
      <c r="WT542" s="454" t="s">
        <v>63</v>
      </c>
      <c r="WU542" s="450">
        <f>WS542*1.4</f>
        <v>0</v>
      </c>
      <c r="WV542" s="450"/>
      <c r="WW542" s="486"/>
      <c r="WX542" s="454" t="s">
        <v>116</v>
      </c>
      <c r="WY542" s="525" t="s">
        <v>2328</v>
      </c>
      <c r="WZ542" s="455"/>
      <c r="XA542" s="492"/>
      <c r="XB542" s="492">
        <f>VLOOKUP(WY542,$A$563:$F$2022,6,FALSE)</f>
        <v>0</v>
      </c>
      <c r="XC542" s="454" t="s">
        <v>63</v>
      </c>
      <c r="XD542" s="450">
        <f>XB542*1.4</f>
        <v>0</v>
      </c>
      <c r="XE542" s="455"/>
      <c r="XF542" s="486"/>
      <c r="XG542" s="454" t="s">
        <v>116</v>
      </c>
      <c r="XH542" s="506" t="s">
        <v>186</v>
      </c>
      <c r="XI542" s="455"/>
      <c r="XJ542" s="455"/>
      <c r="XK542" s="492" t="e">
        <f>VLOOKUP(XH542,$A$563:$F$2022,6,FALSE)</f>
        <v>#N/A</v>
      </c>
      <c r="XL542" s="454" t="s">
        <v>63</v>
      </c>
      <c r="XM542" s="450" t="e">
        <f>XK542*1.4</f>
        <v>#N/A</v>
      </c>
      <c r="XN542" s="455"/>
      <c r="XO542" s="486"/>
      <c r="XP542" s="454" t="s">
        <v>116</v>
      </c>
      <c r="XQ542" s="525" t="s">
        <v>1131</v>
      </c>
      <c r="XR542" s="455"/>
      <c r="XS542" s="492"/>
      <c r="XT542" s="492">
        <f>VLOOKUP(XQ542,$A$563:$F$2022,6,FALSE)</f>
        <v>3</v>
      </c>
      <c r="XU542" s="454" t="s">
        <v>63</v>
      </c>
      <c r="XV542" s="450">
        <f>XT542*1.4</f>
        <v>4.1999999999999993</v>
      </c>
      <c r="XW542" s="450"/>
      <c r="XX542" s="486"/>
      <c r="XY542" s="454" t="s">
        <v>116</v>
      </c>
      <c r="XZ542" s="525" t="s">
        <v>628</v>
      </c>
      <c r="YA542" s="455"/>
      <c r="YB542" s="492"/>
      <c r="YC542" s="492">
        <f>VLOOKUP(XZ542,$A$563:$F$2022,6,FALSE)</f>
        <v>0</v>
      </c>
      <c r="YD542" s="454" t="s">
        <v>63</v>
      </c>
      <c r="YE542" s="450">
        <f>YC542*1.4</f>
        <v>0</v>
      </c>
      <c r="YF542" s="455"/>
      <c r="YG542" s="486"/>
      <c r="YH542" s="454" t="s">
        <v>116</v>
      </c>
      <c r="YI542" s="525" t="s">
        <v>915</v>
      </c>
      <c r="YJ542" s="455"/>
      <c r="YK542" s="492"/>
      <c r="YL542" s="492">
        <f>VLOOKUP(YI542,$A$563:$F$2022,6,FALSE)</f>
        <v>0</v>
      </c>
      <c r="YM542" s="454" t="s">
        <v>63</v>
      </c>
      <c r="YN542" s="450">
        <f>YL542*1.4</f>
        <v>0</v>
      </c>
      <c r="YO542" s="450"/>
      <c r="YP542" s="486"/>
      <c r="YQ542" s="454" t="s">
        <v>116</v>
      </c>
      <c r="YR542" s="506" t="s">
        <v>186</v>
      </c>
      <c r="YS542" s="455"/>
      <c r="YT542" s="455"/>
      <c r="YU542" s="492" t="e">
        <f>VLOOKUP(YR542,$A$563:$F$2022,6,FALSE)</f>
        <v>#N/A</v>
      </c>
      <c r="YV542" s="454" t="s">
        <v>63</v>
      </c>
      <c r="YW542" s="450" t="e">
        <f>YU542*1.4</f>
        <v>#N/A</v>
      </c>
      <c r="YX542" s="455"/>
      <c r="YY542" s="486"/>
      <c r="YZ542" s="454" t="s">
        <v>116</v>
      </c>
      <c r="ZA542" s="506" t="s">
        <v>186</v>
      </c>
      <c r="ZB542" s="455"/>
      <c r="ZC542" s="455"/>
      <c r="ZD542" s="492" t="e">
        <f>VLOOKUP(ZA542,$A$563:$F$2022,6,FALSE)</f>
        <v>#N/A</v>
      </c>
      <c r="ZE542" s="454" t="s">
        <v>63</v>
      </c>
      <c r="ZF542" s="450" t="e">
        <f>ZD542*1.4</f>
        <v>#N/A</v>
      </c>
      <c r="ZG542" s="455"/>
      <c r="ZH542" s="486"/>
      <c r="ZI542" s="454" t="s">
        <v>116</v>
      </c>
      <c r="ZJ542" s="490" t="s">
        <v>1326</v>
      </c>
      <c r="ZK542" s="455"/>
      <c r="ZL542" s="455"/>
      <c r="ZM542" s="492">
        <f>VLOOKUP(ZJ542,$A$563:$F$2022,6,FALSE)</f>
        <v>7</v>
      </c>
      <c r="ZN542" s="454" t="s">
        <v>63</v>
      </c>
      <c r="ZO542" s="450">
        <f>ZM542*1.4</f>
        <v>9.7999999999999989</v>
      </c>
      <c r="ZP542" s="455"/>
      <c r="ZQ542" s="486"/>
      <c r="ZR542" s="454" t="s">
        <v>116</v>
      </c>
      <c r="ZS542" s="506" t="s">
        <v>186</v>
      </c>
      <c r="ZT542" s="455"/>
      <c r="ZU542" s="492"/>
      <c r="ZV542" s="492" t="e">
        <f>VLOOKUP(ZS542,$A$563:$F$2022,6,FALSE)</f>
        <v>#N/A</v>
      </c>
      <c r="ZW542" s="454" t="s">
        <v>63</v>
      </c>
      <c r="ZX542" s="450" t="e">
        <f>ZV542*1.4</f>
        <v>#N/A</v>
      </c>
      <c r="ZY542" s="450"/>
      <c r="ZZ542" s="486"/>
      <c r="AAA542" s="454" t="s">
        <v>116</v>
      </c>
      <c r="AAB542" s="506" t="s">
        <v>186</v>
      </c>
      <c r="AAC542" s="455"/>
      <c r="AAD542" s="492"/>
      <c r="AAE542" s="492" t="e">
        <f>VLOOKUP(AAB542,$A$563:$F$2022,6,FALSE)</f>
        <v>#N/A</v>
      </c>
      <c r="AAF542" s="454" t="s">
        <v>63</v>
      </c>
      <c r="AAG542" s="450" t="e">
        <f>AAE542*1.4</f>
        <v>#N/A</v>
      </c>
      <c r="AAH542" s="450"/>
      <c r="AAI542" s="486"/>
      <c r="AAJ542" s="454" t="s">
        <v>116</v>
      </c>
      <c r="AAK542" s="506" t="s">
        <v>186</v>
      </c>
      <c r="AAL542" s="455"/>
      <c r="AAM542" s="492"/>
      <c r="AAN542" s="492" t="e">
        <f>VLOOKUP(AAK542,$A$563:$F$2022,6,FALSE)</f>
        <v>#N/A</v>
      </c>
      <c r="AAO542" s="454" t="s">
        <v>63</v>
      </c>
      <c r="AAP542" s="450" t="e">
        <f>AAN542*1.4</f>
        <v>#N/A</v>
      </c>
      <c r="AAQ542" s="450"/>
      <c r="AAR542" s="486"/>
      <c r="AAS542" s="454" t="s">
        <v>116</v>
      </c>
      <c r="AAT542" s="506" t="s">
        <v>186</v>
      </c>
      <c r="AAU542" s="455"/>
      <c r="AAV542" s="492"/>
      <c r="AAW542" s="492" t="e">
        <f>VLOOKUP(AAT542,$A$563:$F$2022,6,FALSE)</f>
        <v>#N/A</v>
      </c>
      <c r="AAX542" s="454" t="s">
        <v>63</v>
      </c>
      <c r="AAY542" s="450" t="e">
        <f>AAW542*1.4</f>
        <v>#N/A</v>
      </c>
      <c r="AAZ542" s="450"/>
      <c r="ABA542" s="486"/>
      <c r="ABB542" s="454" t="s">
        <v>116</v>
      </c>
      <c r="ABC542" s="506" t="s">
        <v>186</v>
      </c>
      <c r="ABD542" s="455"/>
      <c r="ABE542" s="492"/>
      <c r="ABF542" s="492" t="e">
        <f>VLOOKUP(ABC542,$A$563:$F$2022,6,FALSE)</f>
        <v>#N/A</v>
      </c>
      <c r="ABG542" s="454" t="s">
        <v>63</v>
      </c>
      <c r="ABH542" s="450" t="e">
        <f>ABF542*1.4</f>
        <v>#N/A</v>
      </c>
      <c r="ABI542" s="450"/>
      <c r="ABJ542" s="486"/>
      <c r="ABK542" s="454" t="s">
        <v>116</v>
      </c>
      <c r="ABL542" s="506" t="s">
        <v>186</v>
      </c>
      <c r="ABM542" s="455"/>
      <c r="ABN542" s="492"/>
      <c r="ABO542" s="492" t="e">
        <f>VLOOKUP(ABL542,$A$563:$F$2022,6,FALSE)</f>
        <v>#N/A</v>
      </c>
      <c r="ABP542" s="454" t="s">
        <v>63</v>
      </c>
      <c r="ABQ542" s="450" t="e">
        <f>ABO542*1.4</f>
        <v>#N/A</v>
      </c>
      <c r="ABR542" s="450"/>
      <c r="ABS542" s="486"/>
      <c r="ABT542" s="454" t="s">
        <v>116</v>
      </c>
      <c r="ABU542" s="506" t="s">
        <v>186</v>
      </c>
      <c r="ABV542" s="455"/>
      <c r="ABW542" s="492"/>
      <c r="ABX542" s="492" t="e">
        <f>VLOOKUP(ABU542,$A$563:$F$2022,6,FALSE)</f>
        <v>#N/A</v>
      </c>
      <c r="ABY542" s="454" t="s">
        <v>63</v>
      </c>
      <c r="ABZ542" s="450" t="e">
        <f>ABX542*1.4</f>
        <v>#N/A</v>
      </c>
      <c r="ACA542" s="450"/>
      <c r="ACB542" s="486"/>
      <c r="ACC542" s="454" t="s">
        <v>116</v>
      </c>
      <c r="ACD542" s="506" t="s">
        <v>186</v>
      </c>
      <c r="ACE542" s="455"/>
      <c r="ACF542" s="492"/>
      <c r="ACG542" s="492" t="e">
        <f>VLOOKUP(ACD542,$A$563:$F$2022,6,FALSE)</f>
        <v>#N/A</v>
      </c>
      <c r="ACH542" s="454" t="s">
        <v>63</v>
      </c>
      <c r="ACI542" s="450" t="e">
        <f>ACG542*1.4</f>
        <v>#N/A</v>
      </c>
      <c r="ACJ542" s="450"/>
      <c r="ACK542" s="486"/>
      <c r="ACL542" s="454" t="s">
        <v>116</v>
      </c>
      <c r="ACM542" s="506" t="s">
        <v>186</v>
      </c>
      <c r="ACN542" s="455"/>
      <c r="ACO542" s="492"/>
      <c r="ACP542" s="492" t="e">
        <f>VLOOKUP(ACM542,$A$563:$F$2022,6,FALSE)</f>
        <v>#N/A</v>
      </c>
      <c r="ACQ542" s="454" t="s">
        <v>63</v>
      </c>
      <c r="ACR542" s="450" t="e">
        <f>ACP542*1.4</f>
        <v>#N/A</v>
      </c>
      <c r="ACS542" s="450"/>
      <c r="ACT542" s="486"/>
      <c r="ACU542" s="454" t="s">
        <v>116</v>
      </c>
      <c r="ACV542" s="490" t="s">
        <v>2335</v>
      </c>
      <c r="ACW542" s="455"/>
      <c r="ACX542" s="492"/>
      <c r="ACY542" s="492">
        <f>VLOOKUP(ACV542,$A$563:$F$2022,6,FALSE)</f>
        <v>0</v>
      </c>
      <c r="ACZ542" s="454" t="s">
        <v>63</v>
      </c>
      <c r="ADA542" s="450">
        <f>ACY542*1.4</f>
        <v>0</v>
      </c>
      <c r="ADB542" s="450"/>
      <c r="ADC542" s="486"/>
      <c r="ADD542" s="454" t="s">
        <v>116</v>
      </c>
      <c r="ADE542" s="525" t="s">
        <v>2326</v>
      </c>
      <c r="ADF542" s="455"/>
      <c r="ADG542" s="492"/>
      <c r="ADH542" s="492">
        <f>VLOOKUP(ADE542,$A$563:$F$2022,6,FALSE)</f>
        <v>30</v>
      </c>
      <c r="ADI542" s="454" t="s">
        <v>63</v>
      </c>
      <c r="ADJ542" s="450">
        <f>ADH542*1.4</f>
        <v>42</v>
      </c>
      <c r="ADK542" s="455"/>
      <c r="ADL542" s="486"/>
      <c r="ADM542" s="454" t="s">
        <v>116</v>
      </c>
      <c r="ADN542" s="525" t="s">
        <v>671</v>
      </c>
      <c r="ADO542" s="455"/>
      <c r="ADP542" s="492"/>
      <c r="ADQ542" s="492">
        <f>VLOOKUP(ADN542,$A$563:$F$2022,6,FALSE)</f>
        <v>0</v>
      </c>
      <c r="ADR542" s="454" t="s">
        <v>63</v>
      </c>
      <c r="ADS542" s="450">
        <f>ADQ542*1.4</f>
        <v>0</v>
      </c>
      <c r="ADT542" s="450"/>
      <c r="ADU542" s="486"/>
      <c r="ADV542" s="454" t="s">
        <v>116</v>
      </c>
      <c r="ADW542" s="525" t="s">
        <v>654</v>
      </c>
      <c r="ADX542" s="455"/>
      <c r="ADY542" s="455"/>
      <c r="ADZ542" s="492">
        <f>VLOOKUP(ADW542,$A$563:$F$2022,6,FALSE)</f>
        <v>0</v>
      </c>
      <c r="AEA542" s="454" t="s">
        <v>63</v>
      </c>
      <c r="AEB542" s="450">
        <f>ADZ542*1.4</f>
        <v>0</v>
      </c>
      <c r="AEC542" s="455"/>
      <c r="AED542" s="486"/>
      <c r="AEE542" s="454" t="s">
        <v>116</v>
      </c>
      <c r="AEF542" s="525" t="s">
        <v>741</v>
      </c>
      <c r="AEG542" s="455"/>
      <c r="AEH542" s="492"/>
      <c r="AEI542" s="492">
        <f>VLOOKUP(AEF542,$A$563:$F$2022,6,FALSE)</f>
        <v>0</v>
      </c>
      <c r="AEJ542" s="454" t="s">
        <v>63</v>
      </c>
      <c r="AEK542" s="450">
        <f>AEI542*1.4</f>
        <v>0</v>
      </c>
      <c r="AEL542" s="455"/>
      <c r="AEM542" s="486"/>
      <c r="AEN542" s="454" t="s">
        <v>116</v>
      </c>
      <c r="AEO542" s="525" t="s">
        <v>1454</v>
      </c>
      <c r="AEP542" s="455"/>
      <c r="AEQ542" s="492"/>
      <c r="AER542" s="492">
        <f>VLOOKUP(AEO542,$A$563:$F$2022,6,FALSE)</f>
        <v>0</v>
      </c>
      <c r="AES542" s="454" t="s">
        <v>63</v>
      </c>
      <c r="AET542" s="450">
        <f>AER542*1.4</f>
        <v>0</v>
      </c>
      <c r="AEU542" s="455"/>
      <c r="AEV542" s="486"/>
      <c r="AEW542" s="454" t="s">
        <v>116</v>
      </c>
      <c r="AEX542" s="525" t="s">
        <v>915</v>
      </c>
      <c r="AEY542" s="455"/>
      <c r="AEZ542" s="492"/>
      <c r="AFA542" s="492">
        <f>VLOOKUP(AEX542,$A$563:$F$2022,6,FALSE)</f>
        <v>0</v>
      </c>
      <c r="AFB542" s="454" t="s">
        <v>63</v>
      </c>
      <c r="AFC542" s="450">
        <f>AFA542*1.4</f>
        <v>0</v>
      </c>
      <c r="AFD542" s="450"/>
      <c r="AFE542" s="486"/>
      <c r="AFF542" s="454" t="s">
        <v>116</v>
      </c>
      <c r="AFG542" s="525" t="s">
        <v>674</v>
      </c>
      <c r="AFH542" s="455"/>
      <c r="AFI542" s="492"/>
      <c r="AFJ542" s="492">
        <f>VLOOKUP(AFG542,$A$563:$F$2022,6,FALSE)</f>
        <v>0</v>
      </c>
      <c r="AFK542" s="454" t="s">
        <v>63</v>
      </c>
      <c r="AFL542" s="450">
        <f>AFJ542*1.4</f>
        <v>0</v>
      </c>
      <c r="AFM542" s="450"/>
      <c r="AFN542" s="486"/>
      <c r="AFO542" s="454" t="s">
        <v>116</v>
      </c>
      <c r="AFP542" s="525" t="s">
        <v>512</v>
      </c>
      <c r="AFQ542" s="455"/>
      <c r="AFR542" s="492"/>
      <c r="AFS542" s="492">
        <f>VLOOKUP(AFP542,$A$563:$F$2022,6,FALSE)</f>
        <v>0</v>
      </c>
      <c r="AFT542" s="454" t="s">
        <v>63</v>
      </c>
      <c r="AFU542" s="450">
        <f>AFS542*1.4</f>
        <v>0</v>
      </c>
      <c r="AFV542" s="450"/>
      <c r="AFW542" s="486"/>
      <c r="AFX542" s="454" t="s">
        <v>116</v>
      </c>
      <c r="AFY542" s="528" t="s">
        <v>1341</v>
      </c>
      <c r="AFZ542" s="455"/>
      <c r="AGA542" s="492"/>
      <c r="AGB542" s="492">
        <f>VLOOKUP(AFY542,$A$563:$F$2022,6,FALSE)</f>
        <v>0</v>
      </c>
      <c r="AGC542" s="454" t="s">
        <v>63</v>
      </c>
      <c r="AGD542" s="450">
        <f>AGB542*1.4</f>
        <v>0</v>
      </c>
      <c r="AGE542" s="450"/>
      <c r="AGF542" s="486"/>
      <c r="AGG542" s="454" t="s">
        <v>116</v>
      </c>
      <c r="AGH542" s="525" t="s">
        <v>2327</v>
      </c>
      <c r="AGI542" s="455"/>
      <c r="AGJ542" s="492"/>
      <c r="AGK542" s="492">
        <f>VLOOKUP(AGH542,$A$563:$F$2022,6,FALSE)</f>
        <v>0</v>
      </c>
      <c r="AGL542" s="454" t="s">
        <v>63</v>
      </c>
      <c r="AGM542" s="450">
        <f>AGK542*1.4</f>
        <v>0</v>
      </c>
      <c r="AGN542" s="450"/>
      <c r="AGO542" s="486"/>
      <c r="AGP542" s="454" t="s">
        <v>116</v>
      </c>
      <c r="AGQ542" s="525" t="s">
        <v>505</v>
      </c>
      <c r="AGR542" s="455"/>
      <c r="AGS542" s="492"/>
      <c r="AGT542" s="492">
        <f>VLOOKUP(AGQ542,$A$563:$F$2022,6,FALSE)</f>
        <v>0</v>
      </c>
      <c r="AGU542" s="454" t="s">
        <v>63</v>
      </c>
      <c r="AGV542" s="450">
        <f>AGT542*1.4</f>
        <v>0</v>
      </c>
      <c r="AGW542" s="450"/>
      <c r="AGX542" s="486"/>
      <c r="AGY542" s="454" t="s">
        <v>116</v>
      </c>
      <c r="AGZ542" s="527" t="s">
        <v>505</v>
      </c>
      <c r="AHA542" s="455"/>
      <c r="AHB542" s="492"/>
      <c r="AHC542" s="492">
        <f>VLOOKUP(AGZ542,$A$563:$F$2022,6,FALSE)</f>
        <v>0</v>
      </c>
      <c r="AHD542" s="454" t="s">
        <v>63</v>
      </c>
      <c r="AHE542" s="450">
        <f>AHC542*1.4</f>
        <v>0</v>
      </c>
      <c r="AHF542" s="450"/>
      <c r="AHG542" s="486"/>
      <c r="AHH542" s="495"/>
      <c r="AHI542" s="543"/>
      <c r="AHJ542" s="496"/>
      <c r="AHK542" s="497"/>
      <c r="AHL542" s="497"/>
      <c r="AHM542" s="495"/>
      <c r="AHN542" s="481"/>
      <c r="AHO542" s="481"/>
      <c r="AHP542" s="496"/>
      <c r="AHQ542" s="495"/>
      <c r="AHR542" s="512"/>
      <c r="AHS542" s="496"/>
      <c r="AHT542" s="497"/>
      <c r="AHU542" s="497"/>
      <c r="AHV542" s="495"/>
      <c r="AHW542" s="481"/>
      <c r="AHX542" s="481"/>
      <c r="AHY542" s="496"/>
      <c r="AHZ542" s="495"/>
      <c r="AIA542" s="512"/>
      <c r="AIB542" s="496"/>
      <c r="AIC542" s="497"/>
      <c r="AID542" s="497"/>
      <c r="AIE542" s="495"/>
      <c r="AIF542" s="481"/>
      <c r="AIG542" s="481"/>
      <c r="AIH542" s="496"/>
      <c r="AII542" s="263"/>
      <c r="AIJ542" s="432"/>
      <c r="AIK542" s="264"/>
      <c r="AIL542" s="264"/>
      <c r="AIM542" s="265"/>
      <c r="AIN542" s="263"/>
      <c r="AIO542" s="210"/>
      <c r="AIP542" s="264"/>
      <c r="AIQ542" s="264"/>
    </row>
    <row r="543" spans="1:927" s="16" customFormat="1" ht="15">
      <c r="A543" s="454" t="s">
        <v>117</v>
      </c>
      <c r="B543" s="490" t="s">
        <v>662</v>
      </c>
      <c r="C543" s="455"/>
      <c r="D543" s="492"/>
      <c r="E543" s="492">
        <f>VLOOKUP(B543,$A$563:$F$2022,6,FALSE)</f>
        <v>10</v>
      </c>
      <c r="F543" s="454" t="s">
        <v>65</v>
      </c>
      <c r="G543" s="450">
        <f>E543*1.3</f>
        <v>13</v>
      </c>
      <c r="H543" s="450"/>
      <c r="I543" s="456"/>
      <c r="J543" s="454" t="s">
        <v>117</v>
      </c>
      <c r="K543" s="525" t="s">
        <v>674</v>
      </c>
      <c r="L543" s="455"/>
      <c r="M543" s="492"/>
      <c r="N543" s="492">
        <f>VLOOKUP(K543,$A$563:$F$2022,6,FALSE)</f>
        <v>0</v>
      </c>
      <c r="O543" s="454" t="s">
        <v>65</v>
      </c>
      <c r="P543" s="450">
        <f>N543*1.3</f>
        <v>0</v>
      </c>
      <c r="Q543" s="450"/>
      <c r="R543" s="456"/>
      <c r="S543" s="454" t="s">
        <v>117</v>
      </c>
      <c r="T543" s="525" t="s">
        <v>2328</v>
      </c>
      <c r="U543" s="455"/>
      <c r="V543" s="492"/>
      <c r="W543" s="492">
        <f>VLOOKUP(T543,$A$563:$F$2022,6,FALSE)</f>
        <v>0</v>
      </c>
      <c r="X543" s="454" t="s">
        <v>65</v>
      </c>
      <c r="Y543" s="450">
        <f>W543*1.3</f>
        <v>0</v>
      </c>
      <c r="Z543" s="450"/>
      <c r="AA543" s="456"/>
      <c r="AB543" s="454" t="s">
        <v>117</v>
      </c>
      <c r="AC543" s="525" t="s">
        <v>2328</v>
      </c>
      <c r="AD543" s="455"/>
      <c r="AE543" s="492"/>
      <c r="AF543" s="492">
        <f>VLOOKUP(AC543,$A$563:$F$2022,6,FALSE)</f>
        <v>0</v>
      </c>
      <c r="AG543" s="454" t="s">
        <v>65</v>
      </c>
      <c r="AH543" s="450">
        <f>AF543*1.3</f>
        <v>0</v>
      </c>
      <c r="AI543" s="450"/>
      <c r="AJ543" s="456"/>
      <c r="AK543" s="454" t="s">
        <v>117</v>
      </c>
      <c r="AL543" s="490" t="s">
        <v>2332</v>
      </c>
      <c r="AM543" s="455"/>
      <c r="AN543" s="492"/>
      <c r="AO543" s="492">
        <f>VLOOKUP(AL543,$A$563:$F$2022,6,FALSE)</f>
        <v>0</v>
      </c>
      <c r="AP543" s="454" t="s">
        <v>65</v>
      </c>
      <c r="AQ543" s="450">
        <f>AO543*1.3</f>
        <v>0</v>
      </c>
      <c r="AR543" s="450"/>
      <c r="AS543" s="456"/>
      <c r="AT543" s="454" t="s">
        <v>117</v>
      </c>
      <c r="AU543" s="525" t="s">
        <v>662</v>
      </c>
      <c r="AV543" s="455"/>
      <c r="AW543" s="492"/>
      <c r="AX543" s="492">
        <f>VLOOKUP(AU543,$A$563:$F$2022,6,FALSE)</f>
        <v>10</v>
      </c>
      <c r="AY543" s="454" t="s">
        <v>65</v>
      </c>
      <c r="AZ543" s="450">
        <f>AX543*1.3</f>
        <v>13</v>
      </c>
      <c r="BA543" s="450"/>
      <c r="BB543" s="456"/>
      <c r="BC543" s="454" t="s">
        <v>117</v>
      </c>
      <c r="BD543" s="525" t="s">
        <v>2328</v>
      </c>
      <c r="BE543" s="455"/>
      <c r="BF543" s="492"/>
      <c r="BG543" s="492">
        <f>VLOOKUP(BD543,$A$563:$F$2022,6,FALSE)</f>
        <v>0</v>
      </c>
      <c r="BH543" s="454" t="s">
        <v>65</v>
      </c>
      <c r="BI543" s="450">
        <f>BG543*1.3</f>
        <v>0</v>
      </c>
      <c r="BJ543" s="450"/>
      <c r="BK543" s="456"/>
      <c r="BL543" s="454" t="s">
        <v>117</v>
      </c>
      <c r="BM543" s="525" t="s">
        <v>581</v>
      </c>
      <c r="BN543" s="455"/>
      <c r="BO543" s="492"/>
      <c r="BP543" s="492">
        <f>VLOOKUP(BM543,$A$563:$F$2022,6,FALSE)</f>
        <v>0</v>
      </c>
      <c r="BQ543" s="454" t="s">
        <v>65</v>
      </c>
      <c r="BR543" s="450">
        <f>BP543*1.3</f>
        <v>0</v>
      </c>
      <c r="BS543" s="450"/>
      <c r="BT543" s="456"/>
      <c r="BU543" s="454" t="s">
        <v>117</v>
      </c>
      <c r="BV543" s="525" t="s">
        <v>2327</v>
      </c>
      <c r="BW543" s="455"/>
      <c r="BX543" s="492"/>
      <c r="BY543" s="492">
        <f>VLOOKUP(BV543,$A$563:$F$2022,6,FALSE)</f>
        <v>0</v>
      </c>
      <c r="BZ543" s="454" t="s">
        <v>65</v>
      </c>
      <c r="CA543" s="450">
        <f>BY543*1.3</f>
        <v>0</v>
      </c>
      <c r="CB543" s="450"/>
      <c r="CC543" s="456"/>
      <c r="CD543" s="454" t="s">
        <v>117</v>
      </c>
      <c r="CE543" s="525" t="s">
        <v>662</v>
      </c>
      <c r="CF543" s="455"/>
      <c r="CG543" s="492"/>
      <c r="CH543" s="492">
        <f>VLOOKUP(CE543,$A$563:$F$2022,6,FALSE)</f>
        <v>10</v>
      </c>
      <c r="CI543" s="454" t="s">
        <v>65</v>
      </c>
      <c r="CJ543" s="450">
        <f>CH543*1.3</f>
        <v>13</v>
      </c>
      <c r="CK543" s="450"/>
      <c r="CL543" s="456"/>
      <c r="CM543" s="454" t="s">
        <v>117</v>
      </c>
      <c r="CN543" s="525" t="s">
        <v>578</v>
      </c>
      <c r="CO543" s="455"/>
      <c r="CP543" s="492"/>
      <c r="CQ543" s="492">
        <f>VLOOKUP(CN543,$A$563:$F$2022,6,FALSE)</f>
        <v>0</v>
      </c>
      <c r="CR543" s="454" t="s">
        <v>65</v>
      </c>
      <c r="CS543" s="450">
        <f>CQ543*1.3</f>
        <v>0</v>
      </c>
      <c r="CT543" s="450"/>
      <c r="CU543" s="456"/>
      <c r="CV543" s="454" t="s">
        <v>117</v>
      </c>
      <c r="CW543" s="525" t="s">
        <v>2329</v>
      </c>
      <c r="CX543" s="455"/>
      <c r="CY543" s="492"/>
      <c r="CZ543" s="492">
        <f>VLOOKUP(CW543,$A$563:$F$2022,6,FALSE)</f>
        <v>0</v>
      </c>
      <c r="DA543" s="454" t="s">
        <v>65</v>
      </c>
      <c r="DB543" s="450">
        <f>CZ543*1.3</f>
        <v>0</v>
      </c>
      <c r="DC543" s="450"/>
      <c r="DD543" s="456"/>
      <c r="DE543" s="454" t="s">
        <v>117</v>
      </c>
      <c r="DF543" s="525" t="s">
        <v>662</v>
      </c>
      <c r="DG543" s="455"/>
      <c r="DH543" s="492"/>
      <c r="DI543" s="492">
        <f>VLOOKUP(DF543,$A$563:$F$2022,6,FALSE)</f>
        <v>10</v>
      </c>
      <c r="DJ543" s="454" t="s">
        <v>65</v>
      </c>
      <c r="DK543" s="450">
        <f>DI543*1.3</f>
        <v>13</v>
      </c>
      <c r="DL543" s="450"/>
      <c r="DM543" s="456"/>
      <c r="DN543" s="454" t="s">
        <v>117</v>
      </c>
      <c r="DO543" s="490" t="s">
        <v>578</v>
      </c>
      <c r="DP543" s="455"/>
      <c r="DQ543" s="492"/>
      <c r="DR543" s="492">
        <f>VLOOKUP(DO543,$A$563:$F$2022,6,FALSE)</f>
        <v>0</v>
      </c>
      <c r="DS543" s="454" t="s">
        <v>65</v>
      </c>
      <c r="DT543" s="450">
        <f>DR543*1.3</f>
        <v>0</v>
      </c>
      <c r="DU543" s="450"/>
      <c r="DV543" s="456"/>
      <c r="DW543" s="454" t="s">
        <v>117</v>
      </c>
      <c r="DX543" s="506" t="s">
        <v>186</v>
      </c>
      <c r="DY543" s="455"/>
      <c r="DZ543" s="492"/>
      <c r="EA543" s="492" t="e">
        <f>VLOOKUP(DX543,$A$563:$F$2022,6,FALSE)</f>
        <v>#N/A</v>
      </c>
      <c r="EB543" s="454" t="s">
        <v>65</v>
      </c>
      <c r="EC543" s="450" t="e">
        <f>EA543*1.3</f>
        <v>#N/A</v>
      </c>
      <c r="ED543" s="450"/>
      <c r="EE543" s="456"/>
      <c r="EF543" s="454" t="s">
        <v>117</v>
      </c>
      <c r="EG543" s="525" t="s">
        <v>662</v>
      </c>
      <c r="EH543" s="455"/>
      <c r="EI543" s="492"/>
      <c r="EJ543" s="492">
        <f>VLOOKUP(EG543,$A$563:$F$2022,6,FALSE)</f>
        <v>10</v>
      </c>
      <c r="EK543" s="454" t="s">
        <v>65</v>
      </c>
      <c r="EL543" s="450">
        <f>EJ543*1.3</f>
        <v>13</v>
      </c>
      <c r="EM543" s="450"/>
      <c r="EN543" s="456"/>
      <c r="EO543" s="454" t="s">
        <v>117</v>
      </c>
      <c r="EP543" s="525" t="s">
        <v>1437</v>
      </c>
      <c r="EQ543" s="455"/>
      <c r="ER543" s="492"/>
      <c r="ES543" s="492">
        <f>VLOOKUP(EP543,$A$563:$F$2022,6,FALSE)</f>
        <v>4</v>
      </c>
      <c r="ET543" s="454" t="s">
        <v>65</v>
      </c>
      <c r="EU543" s="450">
        <f>ES543*1.3</f>
        <v>5.2</v>
      </c>
      <c r="EV543" s="450"/>
      <c r="EW543" s="456"/>
      <c r="EX543" s="454" t="s">
        <v>117</v>
      </c>
      <c r="EY543" s="506" t="s">
        <v>186</v>
      </c>
      <c r="EZ543" s="455"/>
      <c r="FA543" s="492"/>
      <c r="FB543" s="492" t="e">
        <f>VLOOKUP(EY544,$A$563:$F$2022,6,FALSE)</f>
        <v>#N/A</v>
      </c>
      <c r="FC543" s="454" t="s">
        <v>65</v>
      </c>
      <c r="FD543" s="450" t="e">
        <f>FB543*1.3</f>
        <v>#N/A</v>
      </c>
      <c r="FE543" s="450"/>
      <c r="FF543" s="456"/>
      <c r="FG543" s="454" t="s">
        <v>117</v>
      </c>
      <c r="FH543" s="525" t="s">
        <v>2331</v>
      </c>
      <c r="FI543" s="455"/>
      <c r="FJ543" s="492"/>
      <c r="FK543" s="492">
        <f>VLOOKUP(FH543,$A$563:$F$2022,6,FALSE)</f>
        <v>0</v>
      </c>
      <c r="FL543" s="454" t="s">
        <v>65</v>
      </c>
      <c r="FM543" s="450">
        <f>FK543*1.3</f>
        <v>0</v>
      </c>
      <c r="FN543" s="450"/>
      <c r="FO543" s="456"/>
      <c r="FP543" s="454" t="s">
        <v>117</v>
      </c>
      <c r="FQ543" s="490" t="s">
        <v>671</v>
      </c>
      <c r="FR543" s="455"/>
      <c r="FS543" s="492"/>
      <c r="FT543" s="492">
        <f>VLOOKUP(FQ543,$A$563:$F$2022,6,FALSE)</f>
        <v>0</v>
      </c>
      <c r="FU543" s="454" t="s">
        <v>65</v>
      </c>
      <c r="FV543" s="450">
        <f>FT543*1.3</f>
        <v>0</v>
      </c>
      <c r="FW543" s="450"/>
      <c r="FX543" s="456"/>
      <c r="FY543" s="454" t="s">
        <v>117</v>
      </c>
      <c r="FZ543" s="490" t="s">
        <v>541</v>
      </c>
      <c r="GA543" s="455"/>
      <c r="GB543" s="492"/>
      <c r="GC543" s="492">
        <f>VLOOKUP(FZ543,$A$563:$F$2022,6,FALSE)</f>
        <v>0</v>
      </c>
      <c r="GD543" s="454" t="s">
        <v>65</v>
      </c>
      <c r="GE543" s="450">
        <f>GC543*1.3</f>
        <v>0</v>
      </c>
      <c r="GF543" s="450"/>
      <c r="GG543" s="456"/>
      <c r="GH543" s="454" t="s">
        <v>117</v>
      </c>
      <c r="GI543" s="525" t="s">
        <v>674</v>
      </c>
      <c r="GJ543" s="455"/>
      <c r="GK543" s="492"/>
      <c r="GL543" s="492">
        <f>VLOOKUP(GI543,$A$563:$F$2022,6,FALSE)</f>
        <v>0</v>
      </c>
      <c r="GM543" s="454" t="s">
        <v>65</v>
      </c>
      <c r="GN543" s="450">
        <f>GL543*1.3</f>
        <v>0</v>
      </c>
      <c r="GO543" s="450"/>
      <c r="GP543" s="456"/>
      <c r="GQ543" s="454" t="s">
        <v>117</v>
      </c>
      <c r="GR543" s="525" t="s">
        <v>2327</v>
      </c>
      <c r="GS543" s="455"/>
      <c r="GT543" s="492"/>
      <c r="GU543" s="492">
        <f>VLOOKUP(GR543,$A$563:$F$2022,6,FALSE)</f>
        <v>0</v>
      </c>
      <c r="GV543" s="454" t="s">
        <v>65</v>
      </c>
      <c r="GW543" s="450">
        <f>GU543*1.3</f>
        <v>0</v>
      </c>
      <c r="GX543" s="450"/>
      <c r="GY543" s="456"/>
      <c r="GZ543" s="454" t="s">
        <v>117</v>
      </c>
      <c r="HA543" s="490" t="s">
        <v>2007</v>
      </c>
      <c r="HB543" s="455"/>
      <c r="HC543" s="492"/>
      <c r="HD543" s="492">
        <f>VLOOKUP(HA543,$A$563:$F$2022,6,FALSE)</f>
        <v>13</v>
      </c>
      <c r="HE543" s="454" t="s">
        <v>65</v>
      </c>
      <c r="HF543" s="450">
        <f>HD543*1.3</f>
        <v>16.900000000000002</v>
      </c>
      <c r="HG543" s="450"/>
      <c r="HH543" s="456"/>
      <c r="HI543" s="454" t="s">
        <v>117</v>
      </c>
      <c r="HJ543" s="525" t="s">
        <v>662</v>
      </c>
      <c r="HK543" s="455"/>
      <c r="HL543" s="492"/>
      <c r="HM543" s="492">
        <f>VLOOKUP(HJ543,$A$563:$F$2022,6,FALSE)</f>
        <v>10</v>
      </c>
      <c r="HN543" s="454" t="s">
        <v>65</v>
      </c>
      <c r="HO543" s="450">
        <f>HM543*1.3</f>
        <v>13</v>
      </c>
      <c r="HP543" s="450"/>
      <c r="HQ543" s="456"/>
      <c r="HR543" s="454" t="s">
        <v>117</v>
      </c>
      <c r="HS543" s="490" t="s">
        <v>715</v>
      </c>
      <c r="HT543" s="455"/>
      <c r="HU543" s="492"/>
      <c r="HV543" s="492">
        <f>VLOOKUP(HS543,$A$563:$F$2022,6,FALSE)</f>
        <v>0</v>
      </c>
      <c r="HW543" s="454" t="s">
        <v>65</v>
      </c>
      <c r="HX543" s="450">
        <f>HV543*1.3</f>
        <v>0</v>
      </c>
      <c r="HY543" s="450"/>
      <c r="HZ543" s="456"/>
      <c r="IA543" s="454" t="s">
        <v>117</v>
      </c>
      <c r="IB543" s="525" t="s">
        <v>662</v>
      </c>
      <c r="IC543" s="455"/>
      <c r="ID543" s="492"/>
      <c r="IE543" s="492">
        <f>VLOOKUP(IB543,$A$563:$F$2022,6,FALSE)</f>
        <v>10</v>
      </c>
      <c r="IF543" s="454" t="s">
        <v>65</v>
      </c>
      <c r="IG543" s="450">
        <f>IE543*1.3</f>
        <v>13</v>
      </c>
      <c r="IH543" s="450"/>
      <c r="II543" s="456"/>
      <c r="IJ543" s="454" t="s">
        <v>117</v>
      </c>
      <c r="IK543" s="525" t="s">
        <v>2328</v>
      </c>
      <c r="IL543" s="455"/>
      <c r="IM543" s="492"/>
      <c r="IN543" s="492">
        <f>VLOOKUP(IK543,$A$563:$F$2022,6,FALSE)</f>
        <v>0</v>
      </c>
      <c r="IO543" s="454" t="s">
        <v>65</v>
      </c>
      <c r="IP543" s="450">
        <f>IN543*1.3</f>
        <v>0</v>
      </c>
      <c r="IQ543" s="450"/>
      <c r="IR543" s="456"/>
      <c r="IS543" s="454" t="s">
        <v>117</v>
      </c>
      <c r="IT543" s="525" t="s">
        <v>538</v>
      </c>
      <c r="IU543" s="455"/>
      <c r="IV543" s="492"/>
      <c r="IW543" s="492">
        <f>VLOOKUP(IT543,$A$563:$F$2022,6,FALSE)</f>
        <v>0</v>
      </c>
      <c r="IX543" s="454" t="s">
        <v>65</v>
      </c>
      <c r="IY543" s="450">
        <f>IW543*1.3</f>
        <v>0</v>
      </c>
      <c r="IZ543" s="450"/>
      <c r="JA543" s="456"/>
      <c r="JB543" s="454" t="s">
        <v>117</v>
      </c>
      <c r="JC543" s="525" t="s">
        <v>628</v>
      </c>
      <c r="JD543" s="455"/>
      <c r="JE543" s="492"/>
      <c r="JF543" s="492">
        <f>VLOOKUP(JC543,$A$563:$F$2022,6,FALSE)</f>
        <v>0</v>
      </c>
      <c r="JG543" s="454" t="s">
        <v>65</v>
      </c>
      <c r="JH543" s="450">
        <f>JF543*1.3</f>
        <v>0</v>
      </c>
      <c r="JI543" s="450"/>
      <c r="JJ543" s="456"/>
      <c r="JK543" s="454" t="s">
        <v>117</v>
      </c>
      <c r="JL543" s="525" t="s">
        <v>2329</v>
      </c>
      <c r="JM543" s="455"/>
      <c r="JN543" s="492"/>
      <c r="JO543" s="492">
        <f>VLOOKUP(JL543,$A$563:$F$2022,6,FALSE)</f>
        <v>0</v>
      </c>
      <c r="JP543" s="454" t="s">
        <v>65</v>
      </c>
      <c r="JQ543" s="450">
        <f>JO543*1.3</f>
        <v>0</v>
      </c>
      <c r="JR543" s="450"/>
      <c r="JS543" s="456"/>
      <c r="JT543" s="454" t="s">
        <v>117</v>
      </c>
      <c r="JU543" s="525" t="s">
        <v>671</v>
      </c>
      <c r="JV543" s="455"/>
      <c r="JW543" s="492"/>
      <c r="JX543" s="492">
        <f>VLOOKUP(JU543,$A$563:$F$2022,6,FALSE)</f>
        <v>0</v>
      </c>
      <c r="JY543" s="454" t="s">
        <v>65</v>
      </c>
      <c r="JZ543" s="450">
        <f>JX543*1.3</f>
        <v>0</v>
      </c>
      <c r="KA543" s="450"/>
      <c r="KB543" s="456"/>
      <c r="KC543" s="454" t="s">
        <v>117</v>
      </c>
      <c r="KD543" s="525" t="s">
        <v>578</v>
      </c>
      <c r="KE543" s="455"/>
      <c r="KF543" s="492"/>
      <c r="KG543" s="492">
        <f>VLOOKUP(KD543,$A$563:$F$2022,6,FALSE)</f>
        <v>0</v>
      </c>
      <c r="KH543" s="454" t="s">
        <v>65</v>
      </c>
      <c r="KI543" s="450">
        <f>KG543*1.3</f>
        <v>0</v>
      </c>
      <c r="KJ543" s="450"/>
      <c r="KK543" s="456"/>
      <c r="KL543" s="454" t="s">
        <v>117</v>
      </c>
      <c r="KM543" s="525" t="s">
        <v>571</v>
      </c>
      <c r="KN543" s="455"/>
      <c r="KO543" s="492"/>
      <c r="KP543" s="492">
        <f>VLOOKUP(KM543,$A$563:$F$2022,6,FALSE)</f>
        <v>0</v>
      </c>
      <c r="KQ543" s="454" t="s">
        <v>65</v>
      </c>
      <c r="KR543" s="450">
        <f>KP543*1.3</f>
        <v>0</v>
      </c>
      <c r="KS543" s="450"/>
      <c r="KT543" s="456"/>
      <c r="KU543" s="454" t="s">
        <v>117</v>
      </c>
      <c r="KV543" s="525" t="s">
        <v>505</v>
      </c>
      <c r="KW543" s="455"/>
      <c r="KX543" s="492"/>
      <c r="KY543" s="492">
        <f>VLOOKUP(KV543,$A$563:$F$2022,6,FALSE)</f>
        <v>0</v>
      </c>
      <c r="KZ543" s="454" t="s">
        <v>65</v>
      </c>
      <c r="LA543" s="450">
        <f>KY543*1.3</f>
        <v>0</v>
      </c>
      <c r="LB543" s="450"/>
      <c r="LC543" s="456"/>
      <c r="LD543" s="454" t="s">
        <v>117</v>
      </c>
      <c r="LE543" s="525" t="s">
        <v>612</v>
      </c>
      <c r="LF543" s="455"/>
      <c r="LG543" s="492"/>
      <c r="LH543" s="492">
        <f>VLOOKUP(LE543,$A$563:$F$2022,6,FALSE)</f>
        <v>0</v>
      </c>
      <c r="LI543" s="454" t="s">
        <v>65</v>
      </c>
      <c r="LJ543" s="450">
        <f>LH543*1.3</f>
        <v>0</v>
      </c>
      <c r="LK543" s="450"/>
      <c r="LL543" s="456"/>
      <c r="LM543" s="454" t="s">
        <v>117</v>
      </c>
      <c r="LN543" s="525" t="s">
        <v>1437</v>
      </c>
      <c r="LO543" s="455"/>
      <c r="LP543" s="492"/>
      <c r="LQ543" s="492">
        <f>VLOOKUP(LN543,$A$563:$F$2022,6,FALSE)</f>
        <v>4</v>
      </c>
      <c r="LR543" s="454" t="s">
        <v>65</v>
      </c>
      <c r="LS543" s="450">
        <f>LQ543*1.3</f>
        <v>5.2</v>
      </c>
      <c r="LT543" s="450"/>
      <c r="LU543" s="456"/>
      <c r="LV543" s="454" t="s">
        <v>117</v>
      </c>
      <c r="LW543" s="525" t="s">
        <v>909</v>
      </c>
      <c r="LX543" s="455"/>
      <c r="LY543" s="492"/>
      <c r="LZ543" s="492">
        <f>VLOOKUP(LW543,$A$563:$F$2022,6,FALSE)</f>
        <v>0</v>
      </c>
      <c r="MA543" s="454" t="s">
        <v>65</v>
      </c>
      <c r="MB543" s="450">
        <f>LZ543*1.3</f>
        <v>0</v>
      </c>
      <c r="MC543" s="450"/>
      <c r="MD543" s="456"/>
      <c r="ME543" s="454" t="s">
        <v>117</v>
      </c>
      <c r="MF543" s="527" t="s">
        <v>741</v>
      </c>
      <c r="MG543" s="455"/>
      <c r="MH543" s="492"/>
      <c r="MI543" s="492">
        <f>VLOOKUP(MF543,$A$563:$F$2022,6,FALSE)</f>
        <v>0</v>
      </c>
      <c r="MJ543" s="454" t="s">
        <v>65</v>
      </c>
      <c r="MK543" s="450">
        <f>MI543*1.3</f>
        <v>0</v>
      </c>
      <c r="ML543" s="450"/>
      <c r="MM543" s="456"/>
      <c r="MN543" s="454" t="s">
        <v>117</v>
      </c>
      <c r="MO543" s="525" t="s">
        <v>624</v>
      </c>
      <c r="MP543" s="455"/>
      <c r="MQ543" s="492"/>
      <c r="MR543" s="492">
        <f>VLOOKUP(MO543,$A$563:$F$2022,6,FALSE)</f>
        <v>8</v>
      </c>
      <c r="MS543" s="454" t="s">
        <v>65</v>
      </c>
      <c r="MT543" s="450">
        <f>MR543*1.3</f>
        <v>10.4</v>
      </c>
      <c r="MU543" s="450"/>
      <c r="MV543" s="456"/>
      <c r="MW543" s="454" t="s">
        <v>117</v>
      </c>
      <c r="MX543" s="525" t="s">
        <v>2007</v>
      </c>
      <c r="MY543" s="455"/>
      <c r="MZ543" s="492"/>
      <c r="NA543" s="492">
        <f>VLOOKUP(MX543,$A$563:$F$2022,6,FALSE)</f>
        <v>13</v>
      </c>
      <c r="NB543" s="454" t="s">
        <v>65</v>
      </c>
      <c r="NC543" s="450">
        <f>NA543*1.3</f>
        <v>16.900000000000002</v>
      </c>
      <c r="ND543" s="450"/>
      <c r="NE543" s="456"/>
      <c r="NF543" s="454" t="s">
        <v>117</v>
      </c>
      <c r="NG543" s="525" t="s">
        <v>671</v>
      </c>
      <c r="NH543" s="455"/>
      <c r="NI543" s="492"/>
      <c r="NJ543" s="492">
        <f>VLOOKUP(NG543,$A$563:$F$2022,6,FALSE)</f>
        <v>0</v>
      </c>
      <c r="NK543" s="454" t="s">
        <v>65</v>
      </c>
      <c r="NL543" s="450">
        <f>NJ543*1.3</f>
        <v>0</v>
      </c>
      <c r="NM543" s="450"/>
      <c r="NN543" s="456"/>
      <c r="NO543" s="454" t="s">
        <v>117</v>
      </c>
      <c r="NP543" s="525" t="s">
        <v>589</v>
      </c>
      <c r="NQ543" s="455"/>
      <c r="NR543" s="492"/>
      <c r="NS543" s="492">
        <f>VLOOKUP(NP543,$A$563:$F$2022,6,FALSE)</f>
        <v>4</v>
      </c>
      <c r="NT543" s="454" t="s">
        <v>65</v>
      </c>
      <c r="NU543" s="450">
        <f>NS543*1.3</f>
        <v>5.2</v>
      </c>
      <c r="NV543" s="450"/>
      <c r="NW543" s="456"/>
      <c r="NX543" s="454" t="s">
        <v>117</v>
      </c>
      <c r="NY543" s="490" t="s">
        <v>1113</v>
      </c>
      <c r="NZ543" s="455"/>
      <c r="OA543" s="455"/>
      <c r="OB543" s="492">
        <f>VLOOKUP(NY543,$A$563:$F$2022,6,FALSE)</f>
        <v>0</v>
      </c>
      <c r="OC543" s="454" t="s">
        <v>65</v>
      </c>
      <c r="OD543" s="450">
        <f>OB543*1.3</f>
        <v>0</v>
      </c>
      <c r="OE543" s="450"/>
      <c r="OF543" s="456"/>
      <c r="OG543" s="454" t="s">
        <v>117</v>
      </c>
      <c r="OH543" s="525" t="s">
        <v>624</v>
      </c>
      <c r="OI543" s="455"/>
      <c r="OJ543" s="492"/>
      <c r="OK543" s="492">
        <f>VLOOKUP(OH543,$A$563:$F$2022,6,FALSE)</f>
        <v>8</v>
      </c>
      <c r="OL543" s="454" t="s">
        <v>65</v>
      </c>
      <c r="OM543" s="450">
        <f>OK543*1.3</f>
        <v>10.4</v>
      </c>
      <c r="ON543" s="450"/>
      <c r="OO543" s="456"/>
      <c r="OP543" s="454" t="s">
        <v>117</v>
      </c>
      <c r="OQ543" s="490" t="s">
        <v>917</v>
      </c>
      <c r="OR543" s="455"/>
      <c r="OS543" s="492"/>
      <c r="OT543" s="492">
        <f>VLOOKUP(OQ543,$A$563:$F$2022,6,FALSE)</f>
        <v>14</v>
      </c>
      <c r="OU543" s="454" t="s">
        <v>65</v>
      </c>
      <c r="OV543" s="450">
        <f>OT543*1.3</f>
        <v>18.2</v>
      </c>
      <c r="OW543" s="450"/>
      <c r="OX543" s="456"/>
      <c r="OY543" s="454" t="s">
        <v>117</v>
      </c>
      <c r="OZ543" s="525" t="s">
        <v>2328</v>
      </c>
      <c r="PA543" s="455"/>
      <c r="PB543" s="492"/>
      <c r="PC543" s="492">
        <f>VLOOKUP(OZ543,$A$563:$F$2022,6,FALSE)</f>
        <v>0</v>
      </c>
      <c r="PD543" s="454" t="s">
        <v>65</v>
      </c>
      <c r="PE543" s="450">
        <f>PC543*1.3</f>
        <v>0</v>
      </c>
      <c r="PF543" s="450"/>
      <c r="PG543" s="456"/>
      <c r="PH543" s="454" t="s">
        <v>117</v>
      </c>
      <c r="PI543" s="525" t="s">
        <v>662</v>
      </c>
      <c r="PJ543" s="455"/>
      <c r="PK543" s="492"/>
      <c r="PL543" s="492">
        <f>VLOOKUP(PI543,$A$563:$F$2022,6,FALSE)</f>
        <v>10</v>
      </c>
      <c r="PM543" s="454" t="s">
        <v>65</v>
      </c>
      <c r="PN543" s="450">
        <f>PL543*1.3</f>
        <v>13</v>
      </c>
      <c r="PO543" s="450"/>
      <c r="PP543" s="456"/>
      <c r="PQ543" s="454" t="s">
        <v>117</v>
      </c>
      <c r="PR543" s="490" t="s">
        <v>662</v>
      </c>
      <c r="PS543" s="455"/>
      <c r="PT543" s="492"/>
      <c r="PU543" s="492">
        <f>VLOOKUP(PR543,$A$563:$F$2022,6,FALSE)</f>
        <v>10</v>
      </c>
      <c r="PV543" s="454" t="s">
        <v>65</v>
      </c>
      <c r="PW543" s="450">
        <f>PU543*1.3</f>
        <v>13</v>
      </c>
      <c r="PX543" s="450"/>
      <c r="PY543" s="456"/>
      <c r="PZ543" s="454" t="s">
        <v>117</v>
      </c>
      <c r="QA543" s="525" t="s">
        <v>2331</v>
      </c>
      <c r="QB543" s="455"/>
      <c r="QC543" s="492"/>
      <c r="QD543" s="492">
        <f>VLOOKUP(QA543,$A$563:$F$2022,6,FALSE)</f>
        <v>0</v>
      </c>
      <c r="QE543" s="454" t="s">
        <v>65</v>
      </c>
      <c r="QF543" s="450">
        <f>QD543*1.3</f>
        <v>0</v>
      </c>
      <c r="QG543" s="450"/>
      <c r="QH543" s="456"/>
      <c r="QI543" s="454" t="s">
        <v>117</v>
      </c>
      <c r="QJ543" s="490" t="s">
        <v>654</v>
      </c>
      <c r="QK543" s="455"/>
      <c r="QL543" s="492"/>
      <c r="QM543" s="492">
        <f>VLOOKUP(QJ543,$A$563:$F$2022,6,FALSE)</f>
        <v>0</v>
      </c>
      <c r="QN543" s="454" t="s">
        <v>65</v>
      </c>
      <c r="QO543" s="450">
        <f>QM543*1.3</f>
        <v>0</v>
      </c>
      <c r="QP543" s="450"/>
      <c r="QQ543" s="456"/>
      <c r="QR543" s="454" t="s">
        <v>117</v>
      </c>
      <c r="QS543" s="525" t="s">
        <v>2007</v>
      </c>
      <c r="QT543" s="455"/>
      <c r="QU543" s="492"/>
      <c r="QV543" s="492">
        <f>VLOOKUP(QS543,$A$563:$F$2022,6,FALSE)</f>
        <v>13</v>
      </c>
      <c r="QW543" s="454" t="s">
        <v>65</v>
      </c>
      <c r="QX543" s="450">
        <f>QV543*1.3</f>
        <v>16.900000000000002</v>
      </c>
      <c r="QY543" s="450"/>
      <c r="QZ543" s="456"/>
      <c r="RA543" s="454" t="s">
        <v>117</v>
      </c>
      <c r="RB543" s="490" t="s">
        <v>715</v>
      </c>
      <c r="RC543" s="455"/>
      <c r="RD543" s="492"/>
      <c r="RE543" s="492">
        <f>VLOOKUP(RB543,$A$563:$F$2022,6,FALSE)</f>
        <v>0</v>
      </c>
      <c r="RF543" s="454" t="s">
        <v>65</v>
      </c>
      <c r="RG543" s="450">
        <f>RE543*1.3</f>
        <v>0</v>
      </c>
      <c r="RH543" s="450"/>
      <c r="RI543" s="456"/>
      <c r="RJ543" s="454" t="s">
        <v>117</v>
      </c>
      <c r="RK543" s="506" t="s">
        <v>186</v>
      </c>
      <c r="RL543" s="455"/>
      <c r="RM543" s="455"/>
      <c r="RN543" s="492" t="e">
        <f>VLOOKUP(RK543,$A$563:$F$2022,6,FALSE)</f>
        <v>#N/A</v>
      </c>
      <c r="RO543" s="454" t="s">
        <v>65</v>
      </c>
      <c r="RP543" s="450" t="e">
        <f>RN543*1.3</f>
        <v>#N/A</v>
      </c>
      <c r="RQ543" s="450"/>
      <c r="RR543" s="456"/>
      <c r="RS543" s="454" t="s">
        <v>117</v>
      </c>
      <c r="RT543" s="525" t="s">
        <v>671</v>
      </c>
      <c r="RU543" s="455"/>
      <c r="RV543" s="492"/>
      <c r="RW543" s="492">
        <f>VLOOKUP(RT543,$A$563:$F$2022,6,FALSE)</f>
        <v>0</v>
      </c>
      <c r="RX543" s="454" t="s">
        <v>65</v>
      </c>
      <c r="RY543" s="450">
        <f>RW543*1.3</f>
        <v>0</v>
      </c>
      <c r="RZ543" s="450"/>
      <c r="SA543" s="486"/>
      <c r="SB543" s="454" t="s">
        <v>117</v>
      </c>
      <c r="SC543" s="525" t="s">
        <v>662</v>
      </c>
      <c r="SD543" s="455"/>
      <c r="SE543" s="492"/>
      <c r="SF543" s="492">
        <f>VLOOKUP(SC543,$A$563:$F$2022,6,FALSE)</f>
        <v>10</v>
      </c>
      <c r="SG543" s="454" t="s">
        <v>65</v>
      </c>
      <c r="SH543" s="450">
        <f>SF543*1.3</f>
        <v>13</v>
      </c>
      <c r="SI543" s="450"/>
      <c r="SJ543" s="486"/>
      <c r="SK543" s="454" t="s">
        <v>117</v>
      </c>
      <c r="SL543" s="525" t="s">
        <v>2007</v>
      </c>
      <c r="SM543" s="455"/>
      <c r="SN543" s="492"/>
      <c r="SO543" s="492">
        <f>VLOOKUP(SL543,$A$563:$F$2022,6,FALSE)</f>
        <v>13</v>
      </c>
      <c r="SP543" s="454" t="s">
        <v>65</v>
      </c>
      <c r="SQ543" s="450">
        <f>SO543*1.3</f>
        <v>16.900000000000002</v>
      </c>
      <c r="SR543" s="450"/>
      <c r="SS543" s="486"/>
      <c r="ST543" s="454" t="s">
        <v>117</v>
      </c>
      <c r="SU543" s="525" t="s">
        <v>2331</v>
      </c>
      <c r="SV543" s="455"/>
      <c r="SW543" s="492"/>
      <c r="SX543" s="492">
        <f>VLOOKUP(SU543,$A$563:$F$2022,6,FALSE)</f>
        <v>0</v>
      </c>
      <c r="SY543" s="454" t="s">
        <v>65</v>
      </c>
      <c r="SZ543" s="450">
        <f>SX543*1.3</f>
        <v>0</v>
      </c>
      <c r="TA543" s="450"/>
      <c r="TB543" s="486"/>
      <c r="TC543" s="454" t="s">
        <v>117</v>
      </c>
      <c r="TD543" s="525" t="s">
        <v>671</v>
      </c>
      <c r="TE543" s="455"/>
      <c r="TF543" s="492"/>
      <c r="TG543" s="492">
        <f>VLOOKUP(TD543,$A$563:$F$2022,6,FALSE)</f>
        <v>0</v>
      </c>
      <c r="TH543" s="454" t="s">
        <v>65</v>
      </c>
      <c r="TI543" s="450">
        <f>TG543*1.3</f>
        <v>0</v>
      </c>
      <c r="TJ543" s="455"/>
      <c r="TK543" s="486"/>
      <c r="TL543" s="454" t="s">
        <v>117</v>
      </c>
      <c r="TM543" s="525" t="s">
        <v>2062</v>
      </c>
      <c r="TN543" s="455"/>
      <c r="TO543" s="492"/>
      <c r="TP543" s="492">
        <f>VLOOKUP(TM543,$A$563:$F$2022,6,FALSE)</f>
        <v>0</v>
      </c>
      <c r="TQ543" s="454" t="s">
        <v>65</v>
      </c>
      <c r="TR543" s="450">
        <f>TP543*1.3</f>
        <v>0</v>
      </c>
      <c r="TS543" s="450"/>
      <c r="TT543" s="486"/>
      <c r="TU543" s="454" t="s">
        <v>117</v>
      </c>
      <c r="TV543" s="506" t="s">
        <v>186</v>
      </c>
      <c r="TW543" s="455"/>
      <c r="TX543" s="492"/>
      <c r="TY543" s="492" t="e">
        <f>VLOOKUP(TV543,$A$563:$F$2022,6,FALSE)</f>
        <v>#N/A</v>
      </c>
      <c r="TZ543" s="454" t="s">
        <v>65</v>
      </c>
      <c r="UA543" s="450" t="e">
        <f>TY543*1.3</f>
        <v>#N/A</v>
      </c>
      <c r="UB543" s="450"/>
      <c r="UC543" s="486"/>
      <c r="UD543" s="454" t="s">
        <v>117</v>
      </c>
      <c r="UE543" s="525" t="s">
        <v>2328</v>
      </c>
      <c r="UF543" s="455"/>
      <c r="UG543" s="492"/>
      <c r="UH543" s="492">
        <f>VLOOKUP(UE543,$A$563:$F$2022,6,FALSE)</f>
        <v>0</v>
      </c>
      <c r="UI543" s="454" t="s">
        <v>65</v>
      </c>
      <c r="UJ543" s="450">
        <f>UH543*1.3</f>
        <v>0</v>
      </c>
      <c r="UK543" s="450"/>
      <c r="UL543" s="486"/>
      <c r="UM543" s="454" t="s">
        <v>117</v>
      </c>
      <c r="UN543" s="506" t="s">
        <v>186</v>
      </c>
      <c r="UO543" s="455"/>
      <c r="UP543" s="492"/>
      <c r="UQ543" s="492" t="e">
        <f>VLOOKUP(UN543,$A$563:$F$2022,6,FALSE)</f>
        <v>#N/A</v>
      </c>
      <c r="UR543" s="454" t="s">
        <v>65</v>
      </c>
      <c r="US543" s="450" t="e">
        <f>UQ543*1.3</f>
        <v>#N/A</v>
      </c>
      <c r="UT543" s="450"/>
      <c r="UU543" s="486"/>
      <c r="UV543" s="454" t="s">
        <v>117</v>
      </c>
      <c r="UW543" s="525" t="s">
        <v>2327</v>
      </c>
      <c r="UX543" s="455"/>
      <c r="UY543" s="492"/>
      <c r="UZ543" s="492">
        <f>VLOOKUP(UW543,$A$563:$F$2022,6,FALSE)</f>
        <v>0</v>
      </c>
      <c r="VA543" s="454" t="s">
        <v>65</v>
      </c>
      <c r="VB543" s="450">
        <f>UZ543*1.3</f>
        <v>0</v>
      </c>
      <c r="VC543" s="450"/>
      <c r="VD543" s="486"/>
      <c r="VE543" s="454" t="s">
        <v>117</v>
      </c>
      <c r="VF543" s="506" t="s">
        <v>186</v>
      </c>
      <c r="VG543" s="455"/>
      <c r="VH543" s="492"/>
      <c r="VI543" s="492" t="e">
        <f>VLOOKUP(VF543,$A$563:$F$2022,6,FALSE)</f>
        <v>#N/A</v>
      </c>
      <c r="VJ543" s="454" t="s">
        <v>65</v>
      </c>
      <c r="VK543" s="450" t="e">
        <f>VI543*1.3</f>
        <v>#N/A</v>
      </c>
      <c r="VL543" s="450"/>
      <c r="VM543" s="486"/>
      <c r="VN543" s="454" t="s">
        <v>117</v>
      </c>
      <c r="VO543" s="525" t="s">
        <v>2327</v>
      </c>
      <c r="VP543" s="455"/>
      <c r="VQ543" s="492"/>
      <c r="VR543" s="492">
        <f>VLOOKUP(VO543,$A$563:$F$2022,6,FALSE)</f>
        <v>0</v>
      </c>
      <c r="VS543" s="454" t="s">
        <v>65</v>
      </c>
      <c r="VT543" s="450">
        <f>VR543*1.3</f>
        <v>0</v>
      </c>
      <c r="VU543" s="450"/>
      <c r="VV543" s="486"/>
      <c r="VW543" s="454" t="s">
        <v>117</v>
      </c>
      <c r="VX543" s="506" t="s">
        <v>186</v>
      </c>
      <c r="VY543" s="455"/>
      <c r="VZ543" s="455"/>
      <c r="WA543" s="492" t="e">
        <f>VLOOKUP(VX543,$A$563:$F$2022,6,FALSE)</f>
        <v>#N/A</v>
      </c>
      <c r="WB543" s="454" t="s">
        <v>65</v>
      </c>
      <c r="WC543" s="450" t="e">
        <f>WA543*1.3</f>
        <v>#N/A</v>
      </c>
      <c r="WD543" s="455"/>
      <c r="WE543" s="486"/>
      <c r="WF543" s="454" t="s">
        <v>117</v>
      </c>
      <c r="WG543" s="525" t="s">
        <v>737</v>
      </c>
      <c r="WH543" s="455"/>
      <c r="WI543" s="492"/>
      <c r="WJ543" s="492">
        <f>VLOOKUP(WG543,$A$563:$F$2022,6,FALSE)</f>
        <v>0</v>
      </c>
      <c r="WK543" s="454" t="s">
        <v>65</v>
      </c>
      <c r="WL543" s="450">
        <f>WJ543*1.3</f>
        <v>0</v>
      </c>
      <c r="WM543" s="455"/>
      <c r="WN543" s="486"/>
      <c r="WO543" s="454" t="s">
        <v>117</v>
      </c>
      <c r="WP543" s="525" t="s">
        <v>671</v>
      </c>
      <c r="WQ543" s="492"/>
      <c r="WR543" s="492"/>
      <c r="WS543" s="492">
        <f>VLOOKUP(WP543,$A$563:$F$2022,6,FALSE)</f>
        <v>0</v>
      </c>
      <c r="WT543" s="454" t="s">
        <v>65</v>
      </c>
      <c r="WU543" s="450">
        <f>WS543*1.3</f>
        <v>0</v>
      </c>
      <c r="WV543" s="450"/>
      <c r="WW543" s="486"/>
      <c r="WX543" s="454" t="s">
        <v>117</v>
      </c>
      <c r="WY543" s="525" t="s">
        <v>2333</v>
      </c>
      <c r="WZ543" s="455"/>
      <c r="XA543" s="492"/>
      <c r="XB543" s="492">
        <f>VLOOKUP(WY543,$A$563:$F$2022,6,FALSE)</f>
        <v>0</v>
      </c>
      <c r="XC543" s="454" t="s">
        <v>65</v>
      </c>
      <c r="XD543" s="450">
        <f>XB543*1.3</f>
        <v>0</v>
      </c>
      <c r="XE543" s="455"/>
      <c r="XF543" s="486"/>
      <c r="XG543" s="454" t="s">
        <v>117</v>
      </c>
      <c r="XH543" s="506" t="s">
        <v>186</v>
      </c>
      <c r="XI543" s="455"/>
      <c r="XJ543" s="455"/>
      <c r="XK543" s="492" t="e">
        <f>VLOOKUP(XH543,$A$563:$F$2022,6,FALSE)</f>
        <v>#N/A</v>
      </c>
      <c r="XL543" s="454" t="s">
        <v>65</v>
      </c>
      <c r="XM543" s="450" t="e">
        <f>XK543*1.3</f>
        <v>#N/A</v>
      </c>
      <c r="XN543" s="455"/>
      <c r="XO543" s="486"/>
      <c r="XP543" s="454" t="s">
        <v>117</v>
      </c>
      <c r="XQ543" s="525" t="s">
        <v>909</v>
      </c>
      <c r="XR543" s="455"/>
      <c r="XS543" s="492"/>
      <c r="XT543" s="492">
        <f>VLOOKUP(XQ543,$A$563:$F$2022,6,FALSE)</f>
        <v>0</v>
      </c>
      <c r="XU543" s="454" t="s">
        <v>65</v>
      </c>
      <c r="XV543" s="450">
        <f>XT543*1.3</f>
        <v>0</v>
      </c>
      <c r="XW543" s="450"/>
      <c r="XX543" s="486"/>
      <c r="XY543" s="454" t="s">
        <v>117</v>
      </c>
      <c r="XZ543" s="525" t="s">
        <v>589</v>
      </c>
      <c r="YA543" s="455"/>
      <c r="YB543" s="492"/>
      <c r="YC543" s="492">
        <f>VLOOKUP(XZ543,$A$563:$F$2022,6,FALSE)</f>
        <v>4</v>
      </c>
      <c r="YD543" s="454" t="s">
        <v>65</v>
      </c>
      <c r="YE543" s="450">
        <f>YC543*1.3</f>
        <v>5.2</v>
      </c>
      <c r="YF543" s="455"/>
      <c r="YG543" s="486"/>
      <c r="YH543" s="454" t="s">
        <v>117</v>
      </c>
      <c r="YI543" s="525" t="s">
        <v>2007</v>
      </c>
      <c r="YJ543" s="455"/>
      <c r="YK543" s="492"/>
      <c r="YL543" s="492">
        <f>VLOOKUP(YI543,$A$563:$F$2022,6,FALSE)</f>
        <v>13</v>
      </c>
      <c r="YM543" s="454" t="s">
        <v>65</v>
      </c>
      <c r="YN543" s="450">
        <f>YL543*1.3</f>
        <v>16.900000000000002</v>
      </c>
      <c r="YO543" s="450"/>
      <c r="YP543" s="486"/>
      <c r="YQ543" s="454" t="s">
        <v>117</v>
      </c>
      <c r="YR543" s="506" t="s">
        <v>186</v>
      </c>
      <c r="YS543" s="455"/>
      <c r="YT543" s="455"/>
      <c r="YU543" s="492" t="e">
        <f>VLOOKUP(YR543,$A$563:$F$2022,6,FALSE)</f>
        <v>#N/A</v>
      </c>
      <c r="YV543" s="454" t="s">
        <v>65</v>
      </c>
      <c r="YW543" s="450" t="e">
        <f>YU543*1.3</f>
        <v>#N/A</v>
      </c>
      <c r="YX543" s="455"/>
      <c r="YY543" s="486"/>
      <c r="YZ543" s="454" t="s">
        <v>117</v>
      </c>
      <c r="ZA543" s="506" t="s">
        <v>186</v>
      </c>
      <c r="ZB543" s="455"/>
      <c r="ZC543" s="455"/>
      <c r="ZD543" s="492" t="e">
        <f>VLOOKUP(ZA543,$A$563:$F$2022,6,FALSE)</f>
        <v>#N/A</v>
      </c>
      <c r="ZE543" s="454" t="s">
        <v>65</v>
      </c>
      <c r="ZF543" s="450" t="e">
        <f>ZD543*1.3</f>
        <v>#N/A</v>
      </c>
      <c r="ZG543" s="455"/>
      <c r="ZH543" s="486"/>
      <c r="ZI543" s="454" t="s">
        <v>117</v>
      </c>
      <c r="ZJ543" s="490" t="s">
        <v>741</v>
      </c>
      <c r="ZK543" s="455"/>
      <c r="ZL543" s="455"/>
      <c r="ZM543" s="492">
        <f>VLOOKUP(ZJ543,$A$563:$F$2022,6,FALSE)</f>
        <v>0</v>
      </c>
      <c r="ZN543" s="454" t="s">
        <v>65</v>
      </c>
      <c r="ZO543" s="450">
        <f>ZM543*1.3</f>
        <v>0</v>
      </c>
      <c r="ZP543" s="455"/>
      <c r="ZQ543" s="486"/>
      <c r="ZR543" s="454" t="s">
        <v>117</v>
      </c>
      <c r="ZS543" s="506" t="s">
        <v>186</v>
      </c>
      <c r="ZT543" s="455"/>
      <c r="ZU543" s="492"/>
      <c r="ZV543" s="492" t="e">
        <f>VLOOKUP(ZS543,$A$563:$F$2022,6,FALSE)</f>
        <v>#N/A</v>
      </c>
      <c r="ZW543" s="454" t="s">
        <v>65</v>
      </c>
      <c r="ZX543" s="450" t="e">
        <f>ZV543*1.3</f>
        <v>#N/A</v>
      </c>
      <c r="ZY543" s="450"/>
      <c r="ZZ543" s="486"/>
      <c r="AAA543" s="454" t="s">
        <v>117</v>
      </c>
      <c r="AAB543" s="506" t="s">
        <v>186</v>
      </c>
      <c r="AAC543" s="455"/>
      <c r="AAD543" s="492"/>
      <c r="AAE543" s="492" t="e">
        <f>VLOOKUP(AAB543,$A$563:$F$2022,6,FALSE)</f>
        <v>#N/A</v>
      </c>
      <c r="AAF543" s="454" t="s">
        <v>65</v>
      </c>
      <c r="AAG543" s="450" t="e">
        <f>AAE543*1.3</f>
        <v>#N/A</v>
      </c>
      <c r="AAH543" s="450"/>
      <c r="AAI543" s="486"/>
      <c r="AAJ543" s="454" t="s">
        <v>117</v>
      </c>
      <c r="AAK543" s="506" t="s">
        <v>186</v>
      </c>
      <c r="AAL543" s="455"/>
      <c r="AAM543" s="492"/>
      <c r="AAN543" s="492" t="e">
        <f>VLOOKUP(AAK543,$A$563:$F$2022,6,FALSE)</f>
        <v>#N/A</v>
      </c>
      <c r="AAO543" s="454" t="s">
        <v>65</v>
      </c>
      <c r="AAP543" s="450" t="e">
        <f>AAN543*1.3</f>
        <v>#N/A</v>
      </c>
      <c r="AAQ543" s="450"/>
      <c r="AAR543" s="486"/>
      <c r="AAS543" s="454" t="s">
        <v>117</v>
      </c>
      <c r="AAT543" s="506" t="s">
        <v>186</v>
      </c>
      <c r="AAU543" s="455"/>
      <c r="AAV543" s="492"/>
      <c r="AAW543" s="492" t="e">
        <f>VLOOKUP(AAT543,$A$563:$F$2022,6,FALSE)</f>
        <v>#N/A</v>
      </c>
      <c r="AAX543" s="454" t="s">
        <v>65</v>
      </c>
      <c r="AAY543" s="450" t="e">
        <f>AAW543*1.3</f>
        <v>#N/A</v>
      </c>
      <c r="AAZ543" s="450"/>
      <c r="ABA543" s="486"/>
      <c r="ABB543" s="454" t="s">
        <v>117</v>
      </c>
      <c r="ABC543" s="506" t="s">
        <v>186</v>
      </c>
      <c r="ABD543" s="455"/>
      <c r="ABE543" s="492"/>
      <c r="ABF543" s="492" t="e">
        <f>VLOOKUP(ABC543,$A$563:$F$2022,6,FALSE)</f>
        <v>#N/A</v>
      </c>
      <c r="ABG543" s="454" t="s">
        <v>65</v>
      </c>
      <c r="ABH543" s="450" t="e">
        <f>ABF543*1.3</f>
        <v>#N/A</v>
      </c>
      <c r="ABI543" s="450"/>
      <c r="ABJ543" s="486"/>
      <c r="ABK543" s="454" t="s">
        <v>117</v>
      </c>
      <c r="ABL543" s="506" t="s">
        <v>186</v>
      </c>
      <c r="ABM543" s="455"/>
      <c r="ABN543" s="492"/>
      <c r="ABO543" s="492" t="e">
        <f>VLOOKUP(ABL543,$A$563:$F$2022,6,FALSE)</f>
        <v>#N/A</v>
      </c>
      <c r="ABP543" s="454" t="s">
        <v>65</v>
      </c>
      <c r="ABQ543" s="450" t="e">
        <f>ABO543*1.3</f>
        <v>#N/A</v>
      </c>
      <c r="ABR543" s="450"/>
      <c r="ABS543" s="486"/>
      <c r="ABT543" s="454" t="s">
        <v>117</v>
      </c>
      <c r="ABU543" s="506" t="s">
        <v>186</v>
      </c>
      <c r="ABV543" s="455"/>
      <c r="ABW543" s="492"/>
      <c r="ABX543" s="492" t="e">
        <f>VLOOKUP(ABU543,$A$563:$F$2022,6,FALSE)</f>
        <v>#N/A</v>
      </c>
      <c r="ABY543" s="454" t="s">
        <v>65</v>
      </c>
      <c r="ABZ543" s="450" t="e">
        <f>ABX543*1.3</f>
        <v>#N/A</v>
      </c>
      <c r="ACA543" s="450"/>
      <c r="ACB543" s="486"/>
      <c r="ACC543" s="454" t="s">
        <v>117</v>
      </c>
      <c r="ACD543" s="506" t="s">
        <v>186</v>
      </c>
      <c r="ACE543" s="455"/>
      <c r="ACF543" s="492"/>
      <c r="ACG543" s="492" t="e">
        <f>VLOOKUP(ACD543,$A$563:$F$2022,6,FALSE)</f>
        <v>#N/A</v>
      </c>
      <c r="ACH543" s="454" t="s">
        <v>65</v>
      </c>
      <c r="ACI543" s="450" t="e">
        <f>ACG543*1.3</f>
        <v>#N/A</v>
      </c>
      <c r="ACJ543" s="450"/>
      <c r="ACK543" s="486"/>
      <c r="ACL543" s="454" t="s">
        <v>117</v>
      </c>
      <c r="ACM543" s="506" t="s">
        <v>186</v>
      </c>
      <c r="ACN543" s="455"/>
      <c r="ACO543" s="492"/>
      <c r="ACP543" s="492" t="e">
        <f>VLOOKUP(ACM543,$A$563:$F$2022,6,FALSE)</f>
        <v>#N/A</v>
      </c>
      <c r="ACQ543" s="454" t="s">
        <v>65</v>
      </c>
      <c r="ACR543" s="450" t="e">
        <f>ACP543*1.3</f>
        <v>#N/A</v>
      </c>
      <c r="ACS543" s="450"/>
      <c r="ACT543" s="486"/>
      <c r="ACU543" s="454" t="s">
        <v>117</v>
      </c>
      <c r="ACV543" s="490" t="s">
        <v>763</v>
      </c>
      <c r="ACW543" s="455"/>
      <c r="ACX543" s="492"/>
      <c r="ACY543" s="492">
        <f>VLOOKUP(ACV543,$A$563:$F$2022,6,FALSE)</f>
        <v>0</v>
      </c>
      <c r="ACZ543" s="454" t="s">
        <v>65</v>
      </c>
      <c r="ADA543" s="450">
        <f>ACY543*1.3</f>
        <v>0</v>
      </c>
      <c r="ADB543" s="450"/>
      <c r="ADC543" s="486"/>
      <c r="ADD543" s="454" t="s">
        <v>117</v>
      </c>
      <c r="ADE543" s="525" t="s">
        <v>581</v>
      </c>
      <c r="ADF543" s="455"/>
      <c r="ADG543" s="492"/>
      <c r="ADH543" s="492">
        <f>VLOOKUP(ADE543,$A$563:$F$2022,6,FALSE)</f>
        <v>0</v>
      </c>
      <c r="ADI543" s="454" t="s">
        <v>65</v>
      </c>
      <c r="ADJ543" s="450">
        <f>ADH543*1.3</f>
        <v>0</v>
      </c>
      <c r="ADK543" s="455"/>
      <c r="ADL543" s="486"/>
      <c r="ADM543" s="454" t="s">
        <v>117</v>
      </c>
      <c r="ADN543" s="525" t="s">
        <v>589</v>
      </c>
      <c r="ADO543" s="455"/>
      <c r="ADP543" s="492"/>
      <c r="ADQ543" s="492">
        <f>VLOOKUP(ADN543,$A$563:$F$2022,6,FALSE)</f>
        <v>4</v>
      </c>
      <c r="ADR543" s="454" t="s">
        <v>65</v>
      </c>
      <c r="ADS543" s="450">
        <f>ADQ543*1.3</f>
        <v>5.2</v>
      </c>
      <c r="ADT543" s="450"/>
      <c r="ADU543" s="486"/>
      <c r="ADV543" s="454" t="s">
        <v>117</v>
      </c>
      <c r="ADW543" s="525" t="s">
        <v>658</v>
      </c>
      <c r="ADX543" s="455"/>
      <c r="ADY543" s="455"/>
      <c r="ADZ543" s="492">
        <f>VLOOKUP(ADW543,$A$563:$F$2022,6,FALSE)</f>
        <v>0</v>
      </c>
      <c r="AEA543" s="454" t="s">
        <v>65</v>
      </c>
      <c r="AEB543" s="450">
        <f>ADZ543*1.3</f>
        <v>0</v>
      </c>
      <c r="AEC543" s="455"/>
      <c r="AED543" s="486"/>
      <c r="AEE543" s="454" t="s">
        <v>117</v>
      </c>
      <c r="AEF543" s="525" t="s">
        <v>628</v>
      </c>
      <c r="AEG543" s="455"/>
      <c r="AEH543" s="492"/>
      <c r="AEI543" s="492">
        <f>VLOOKUP(AEF543,$A$563:$F$2022,6,FALSE)</f>
        <v>0</v>
      </c>
      <c r="AEJ543" s="454" t="s">
        <v>65</v>
      </c>
      <c r="AEK543" s="450">
        <f>AEI543*1.3</f>
        <v>0</v>
      </c>
      <c r="AEL543" s="455"/>
      <c r="AEM543" s="486"/>
      <c r="AEN543" s="454" t="s">
        <v>117</v>
      </c>
      <c r="AEO543" s="525" t="s">
        <v>1388</v>
      </c>
      <c r="AEP543" s="455"/>
      <c r="AEQ543" s="492"/>
      <c r="AER543" s="492">
        <f>VLOOKUP(AEO543,$A$563:$F$2022,6,FALSE)</f>
        <v>30</v>
      </c>
      <c r="AES543" s="454" t="s">
        <v>65</v>
      </c>
      <c r="AET543" s="450">
        <f>AER543*1.3</f>
        <v>39</v>
      </c>
      <c r="AEU543" s="455"/>
      <c r="AEV543" s="486"/>
      <c r="AEW543" s="454" t="s">
        <v>117</v>
      </c>
      <c r="AEX543" s="525" t="s">
        <v>677</v>
      </c>
      <c r="AEY543" s="455"/>
      <c r="AEZ543" s="492"/>
      <c r="AFA543" s="492">
        <f>VLOOKUP(AEX543,$A$563:$F$2022,6,FALSE)</f>
        <v>1</v>
      </c>
      <c r="AFB543" s="454" t="s">
        <v>65</v>
      </c>
      <c r="AFC543" s="450">
        <f>AFA543*1.3</f>
        <v>1.3</v>
      </c>
      <c r="AFD543" s="450"/>
      <c r="AFE543" s="486"/>
      <c r="AFF543" s="454" t="s">
        <v>117</v>
      </c>
      <c r="AFG543" s="525" t="s">
        <v>589</v>
      </c>
      <c r="AFH543" s="455"/>
      <c r="AFI543" s="492"/>
      <c r="AFJ543" s="492">
        <f>VLOOKUP(AFG543,$A$563:$F$2022,6,FALSE)</f>
        <v>4</v>
      </c>
      <c r="AFK543" s="454" t="s">
        <v>65</v>
      </c>
      <c r="AFL543" s="450">
        <f>AFJ543*1.3</f>
        <v>5.2</v>
      </c>
      <c r="AFM543" s="450"/>
      <c r="AFN543" s="486"/>
      <c r="AFO543" s="454" t="s">
        <v>117</v>
      </c>
      <c r="AFP543" s="525" t="s">
        <v>2329</v>
      </c>
      <c r="AFQ543" s="455"/>
      <c r="AFR543" s="492"/>
      <c r="AFS543" s="492">
        <f>VLOOKUP(AFP543,$A$563:$F$2022,6,FALSE)</f>
        <v>0</v>
      </c>
      <c r="AFT543" s="454" t="s">
        <v>65</v>
      </c>
      <c r="AFU543" s="450">
        <f>AFS543*1.3</f>
        <v>0</v>
      </c>
      <c r="AFV543" s="450"/>
      <c r="AFW543" s="486"/>
      <c r="AFX543" s="454" t="s">
        <v>117</v>
      </c>
      <c r="AFY543" s="528" t="s">
        <v>578</v>
      </c>
      <c r="AFZ543" s="455"/>
      <c r="AGA543" s="492"/>
      <c r="AGB543" s="492">
        <f>VLOOKUP(AFY543,$A$563:$F$2022,6,FALSE)</f>
        <v>0</v>
      </c>
      <c r="AGC543" s="454" t="s">
        <v>65</v>
      </c>
      <c r="AGD543" s="450">
        <f>AGB543*1.3</f>
        <v>0</v>
      </c>
      <c r="AGE543" s="450"/>
      <c r="AGF543" s="486"/>
      <c r="AGG543" s="454" t="s">
        <v>117</v>
      </c>
      <c r="AGH543" s="525" t="s">
        <v>711</v>
      </c>
      <c r="AGI543" s="455"/>
      <c r="AGJ543" s="492"/>
      <c r="AGK543" s="492">
        <f>VLOOKUP(AGH543,$A$563:$F$2022,6,FALSE)</f>
        <v>26</v>
      </c>
      <c r="AGL543" s="454" t="s">
        <v>65</v>
      </c>
      <c r="AGM543" s="450">
        <f>AGK543*1.3</f>
        <v>33.800000000000004</v>
      </c>
      <c r="AGN543" s="450"/>
      <c r="AGO543" s="486"/>
      <c r="AGP543" s="454" t="s">
        <v>117</v>
      </c>
      <c r="AGQ543" s="525" t="s">
        <v>943</v>
      </c>
      <c r="AGR543" s="455"/>
      <c r="AGS543" s="492"/>
      <c r="AGT543" s="492">
        <f>VLOOKUP(AGQ543,$A$563:$F$2022,6,FALSE)</f>
        <v>3</v>
      </c>
      <c r="AGU543" s="454" t="s">
        <v>65</v>
      </c>
      <c r="AGV543" s="450">
        <f>AGT543*1.3</f>
        <v>3.9000000000000004</v>
      </c>
      <c r="AGW543" s="450"/>
      <c r="AGX543" s="486"/>
      <c r="AGY543" s="454" t="s">
        <v>117</v>
      </c>
      <c r="AGZ543" s="527" t="s">
        <v>2334</v>
      </c>
      <c r="AHA543" s="455"/>
      <c r="AHB543" s="492"/>
      <c r="AHC543" s="492">
        <f>VLOOKUP(AGZ543,$A$563:$F$2022,6,FALSE)</f>
        <v>0</v>
      </c>
      <c r="AHD543" s="454" t="s">
        <v>65</v>
      </c>
      <c r="AHE543" s="450">
        <f>AHC543*1.3</f>
        <v>0</v>
      </c>
      <c r="AHF543" s="450"/>
      <c r="AHG543" s="486"/>
      <c r="AHH543" s="495"/>
      <c r="AHI543" s="543"/>
      <c r="AHJ543" s="496"/>
      <c r="AHK543" s="497"/>
      <c r="AHL543" s="497"/>
      <c r="AHM543" s="495"/>
      <c r="AHN543" s="481"/>
      <c r="AHO543" s="481"/>
      <c r="AHP543" s="496"/>
      <c r="AHQ543" s="495"/>
      <c r="AHR543" s="512"/>
      <c r="AHS543" s="496"/>
      <c r="AHT543" s="497"/>
      <c r="AHU543" s="497"/>
      <c r="AHV543" s="495"/>
      <c r="AHW543" s="481"/>
      <c r="AHX543" s="481"/>
      <c r="AHY543" s="496"/>
      <c r="AHZ543" s="495"/>
      <c r="AIA543" s="512"/>
      <c r="AIB543" s="496"/>
      <c r="AIC543" s="497"/>
      <c r="AID543" s="497"/>
      <c r="AIE543" s="495"/>
      <c r="AIF543" s="481"/>
      <c r="AIG543" s="481"/>
      <c r="AIH543" s="496"/>
      <c r="AII543" s="263"/>
      <c r="AIJ543" s="432"/>
      <c r="AIK543" s="264"/>
      <c r="AIL543" s="264"/>
      <c r="AIM543" s="265"/>
      <c r="AIN543" s="263"/>
      <c r="AIO543" s="210"/>
      <c r="AIP543" s="264"/>
      <c r="AIQ543" s="264"/>
    </row>
    <row r="544" spans="1:927" s="16" customFormat="1" ht="15">
      <c r="A544" s="454" t="s">
        <v>118</v>
      </c>
      <c r="B544" s="490" t="s">
        <v>1437</v>
      </c>
      <c r="C544" s="455"/>
      <c r="D544" s="492"/>
      <c r="E544" s="492">
        <f>VLOOKUP(B544,$A$563:$F$2022,6,FALSE)</f>
        <v>4</v>
      </c>
      <c r="F544" s="454" t="s">
        <v>67</v>
      </c>
      <c r="G544" s="450">
        <f>E544*1.2</f>
        <v>4.8</v>
      </c>
      <c r="H544" s="450"/>
      <c r="I544" s="456"/>
      <c r="J544" s="454" t="s">
        <v>118</v>
      </c>
      <c r="K544" s="525" t="s">
        <v>2330</v>
      </c>
      <c r="L544" s="455"/>
      <c r="M544" s="492"/>
      <c r="N544" s="492">
        <f>VLOOKUP(K544,$A$563:$F$2022,6,FALSE)</f>
        <v>1</v>
      </c>
      <c r="O544" s="454" t="s">
        <v>67</v>
      </c>
      <c r="P544" s="450">
        <f>N544*1.2</f>
        <v>1.2</v>
      </c>
      <c r="Q544" s="450"/>
      <c r="R544" s="456"/>
      <c r="S544" s="454" t="s">
        <v>118</v>
      </c>
      <c r="T544" s="525" t="s">
        <v>662</v>
      </c>
      <c r="U544" s="455"/>
      <c r="V544" s="492"/>
      <c r="W544" s="492">
        <f>VLOOKUP(T544,$A$563:$F$2022,6,FALSE)</f>
        <v>10</v>
      </c>
      <c r="X544" s="454" t="s">
        <v>67</v>
      </c>
      <c r="Y544" s="450">
        <f>W544*1.2</f>
        <v>12</v>
      </c>
      <c r="Z544" s="450"/>
      <c r="AA544" s="456"/>
      <c r="AB544" s="454" t="s">
        <v>118</v>
      </c>
      <c r="AC544" s="525" t="s">
        <v>2330</v>
      </c>
      <c r="AD544" s="455"/>
      <c r="AE544" s="492"/>
      <c r="AF544" s="492">
        <f>VLOOKUP(AC544,$A$563:$F$2022,6,FALSE)</f>
        <v>1</v>
      </c>
      <c r="AG544" s="454" t="s">
        <v>67</v>
      </c>
      <c r="AH544" s="450">
        <f>AF544*1.2</f>
        <v>1.2</v>
      </c>
      <c r="AI544" s="450"/>
      <c r="AJ544" s="456"/>
      <c r="AK544" s="454" t="s">
        <v>118</v>
      </c>
      <c r="AL544" s="490" t="s">
        <v>1326</v>
      </c>
      <c r="AM544" s="455"/>
      <c r="AN544" s="492"/>
      <c r="AO544" s="492">
        <f>VLOOKUP(AL544,$A$563:$F$2022,6,FALSE)</f>
        <v>7</v>
      </c>
      <c r="AP544" s="454" t="s">
        <v>67</v>
      </c>
      <c r="AQ544" s="450">
        <f>AO544*1.2</f>
        <v>8.4</v>
      </c>
      <c r="AR544" s="450"/>
      <c r="AS544" s="456"/>
      <c r="AT544" s="454" t="s">
        <v>118</v>
      </c>
      <c r="AU544" s="525" t="s">
        <v>671</v>
      </c>
      <c r="AV544" s="455"/>
      <c r="AW544" s="492"/>
      <c r="AX544" s="492">
        <f>VLOOKUP(AU544,$A$563:$F$2022,6,FALSE)</f>
        <v>0</v>
      </c>
      <c r="AY544" s="454" t="s">
        <v>67</v>
      </c>
      <c r="AZ544" s="450">
        <f>AX544*1.2</f>
        <v>0</v>
      </c>
      <c r="BA544" s="450"/>
      <c r="BB544" s="456"/>
      <c r="BC544" s="454" t="s">
        <v>118</v>
      </c>
      <c r="BD544" s="525" t="s">
        <v>2327</v>
      </c>
      <c r="BE544" s="455"/>
      <c r="BF544" s="492"/>
      <c r="BG544" s="492">
        <f>VLOOKUP(BD544,$A$563:$F$2022,6,FALSE)</f>
        <v>0</v>
      </c>
      <c r="BH544" s="454" t="s">
        <v>67</v>
      </c>
      <c r="BI544" s="450">
        <f>BG544*1.2</f>
        <v>0</v>
      </c>
      <c r="BJ544" s="450"/>
      <c r="BK544" s="456"/>
      <c r="BL544" s="454" t="s">
        <v>118</v>
      </c>
      <c r="BM544" s="525" t="s">
        <v>715</v>
      </c>
      <c r="BN544" s="455"/>
      <c r="BO544" s="492"/>
      <c r="BP544" s="492">
        <f>VLOOKUP(BM544,$A$563:$F$2022,6,FALSE)</f>
        <v>0</v>
      </c>
      <c r="BQ544" s="454" t="s">
        <v>67</v>
      </c>
      <c r="BR544" s="450">
        <f>BP544*1.2</f>
        <v>0</v>
      </c>
      <c r="BS544" s="450"/>
      <c r="BT544" s="456"/>
      <c r="BU544" s="454" t="s">
        <v>118</v>
      </c>
      <c r="BV544" s="525" t="s">
        <v>2329</v>
      </c>
      <c r="BW544" s="455"/>
      <c r="BX544" s="492"/>
      <c r="BY544" s="492">
        <f>VLOOKUP(BV544,$A$563:$F$2022,6,FALSE)</f>
        <v>0</v>
      </c>
      <c r="BZ544" s="454" t="s">
        <v>67</v>
      </c>
      <c r="CA544" s="450">
        <f>BY544*1.2</f>
        <v>0</v>
      </c>
      <c r="CB544" s="450"/>
      <c r="CC544" s="456"/>
      <c r="CD544" s="454" t="s">
        <v>118</v>
      </c>
      <c r="CE544" s="525" t="s">
        <v>931</v>
      </c>
      <c r="CF544" s="455"/>
      <c r="CG544" s="492"/>
      <c r="CH544" s="492">
        <f>VLOOKUP(CE544,$A$563:$F$2022,6,FALSE)</f>
        <v>0</v>
      </c>
      <c r="CI544" s="454" t="s">
        <v>67</v>
      </c>
      <c r="CJ544" s="450">
        <f>CH544*1.2</f>
        <v>0</v>
      </c>
      <c r="CK544" s="450"/>
      <c r="CL544" s="456"/>
      <c r="CM544" s="454" t="s">
        <v>118</v>
      </c>
      <c r="CN544" s="525" t="s">
        <v>674</v>
      </c>
      <c r="CO544" s="455"/>
      <c r="CP544" s="492"/>
      <c r="CQ544" s="492">
        <f>VLOOKUP(CN544,$A$563:$F$2022,6,FALSE)</f>
        <v>0</v>
      </c>
      <c r="CR544" s="454" t="s">
        <v>67</v>
      </c>
      <c r="CS544" s="450">
        <f>CQ544*1.2</f>
        <v>0</v>
      </c>
      <c r="CT544" s="450"/>
      <c r="CU544" s="456"/>
      <c r="CV544" s="454" t="s">
        <v>118</v>
      </c>
      <c r="CW544" s="525" t="s">
        <v>662</v>
      </c>
      <c r="CX544" s="455"/>
      <c r="CY544" s="492"/>
      <c r="CZ544" s="492">
        <f>VLOOKUP(CW544,$A$563:$F$2022,6,FALSE)</f>
        <v>10</v>
      </c>
      <c r="DA544" s="454" t="s">
        <v>67</v>
      </c>
      <c r="DB544" s="450">
        <f>CZ544*1.2</f>
        <v>12</v>
      </c>
      <c r="DC544" s="450"/>
      <c r="DD544" s="456"/>
      <c r="DE544" s="454" t="s">
        <v>118</v>
      </c>
      <c r="DF544" s="525" t="s">
        <v>1437</v>
      </c>
      <c r="DG544" s="455"/>
      <c r="DH544" s="492"/>
      <c r="DI544" s="492">
        <f>VLOOKUP(DF544,$A$563:$F$2022,6,FALSE)</f>
        <v>4</v>
      </c>
      <c r="DJ544" s="454" t="s">
        <v>67</v>
      </c>
      <c r="DK544" s="450">
        <f>DI544*1.2</f>
        <v>4.8</v>
      </c>
      <c r="DL544" s="450"/>
      <c r="DM544" s="456"/>
      <c r="DN544" s="454" t="s">
        <v>118</v>
      </c>
      <c r="DO544" s="490" t="s">
        <v>786</v>
      </c>
      <c r="DP544" s="455"/>
      <c r="DQ544" s="492"/>
      <c r="DR544" s="492">
        <f>VLOOKUP(DO544,$A$563:$F$2022,6,FALSE)</f>
        <v>0</v>
      </c>
      <c r="DS544" s="454" t="s">
        <v>67</v>
      </c>
      <c r="DT544" s="450">
        <f>DR544*1.2</f>
        <v>0</v>
      </c>
      <c r="DU544" s="450"/>
      <c r="DV544" s="456"/>
      <c r="DW544" s="454" t="s">
        <v>118</v>
      </c>
      <c r="DX544" s="506" t="s">
        <v>186</v>
      </c>
      <c r="DY544" s="455"/>
      <c r="DZ544" s="492"/>
      <c r="EA544" s="492" t="e">
        <f>VLOOKUP(DX544,$A$563:$F$2022,6,FALSE)</f>
        <v>#N/A</v>
      </c>
      <c r="EB544" s="454" t="s">
        <v>67</v>
      </c>
      <c r="EC544" s="450" t="e">
        <f>EA544*1.2</f>
        <v>#N/A</v>
      </c>
      <c r="ED544" s="450"/>
      <c r="EE544" s="456"/>
      <c r="EF544" s="454" t="s">
        <v>118</v>
      </c>
      <c r="EG544" s="525" t="s">
        <v>624</v>
      </c>
      <c r="EH544" s="455"/>
      <c r="EI544" s="492"/>
      <c r="EJ544" s="492">
        <f>VLOOKUP(EG544,$A$563:$F$2022,6,FALSE)</f>
        <v>8</v>
      </c>
      <c r="EK544" s="454" t="s">
        <v>67</v>
      </c>
      <c r="EL544" s="450">
        <f>EJ544*1.2</f>
        <v>9.6</v>
      </c>
      <c r="EM544" s="450"/>
      <c r="EN544" s="456"/>
      <c r="EO544" s="454" t="s">
        <v>118</v>
      </c>
      <c r="EP544" s="525" t="s">
        <v>662</v>
      </c>
      <c r="EQ544" s="455"/>
      <c r="ER544" s="492"/>
      <c r="ES544" s="492">
        <f>VLOOKUP(EP544,$A$563:$F$2022,6,FALSE)</f>
        <v>10</v>
      </c>
      <c r="ET544" s="454" t="s">
        <v>67</v>
      </c>
      <c r="EU544" s="450">
        <f>ES544*1.2</f>
        <v>12</v>
      </c>
      <c r="EV544" s="450"/>
      <c r="EW544" s="456"/>
      <c r="EX544" s="454" t="s">
        <v>118</v>
      </c>
      <c r="EY544" s="506" t="s">
        <v>186</v>
      </c>
      <c r="EZ544" s="455"/>
      <c r="FA544" s="492"/>
      <c r="FB544" s="492" t="e">
        <f>VLOOKUP(EY541,$A$563:$F$2022,6,FALSE)</f>
        <v>#N/A</v>
      </c>
      <c r="FC544" s="454" t="s">
        <v>67</v>
      </c>
      <c r="FD544" s="450" t="e">
        <f>FB544*1.2</f>
        <v>#N/A</v>
      </c>
      <c r="FE544" s="450"/>
      <c r="FF544" s="456"/>
      <c r="FG544" s="454" t="s">
        <v>118</v>
      </c>
      <c r="FH544" s="525" t="s">
        <v>2327</v>
      </c>
      <c r="FI544" s="455"/>
      <c r="FJ544" s="492"/>
      <c r="FK544" s="492">
        <f>VLOOKUP(FH544,$A$563:$F$2022,6,FALSE)</f>
        <v>0</v>
      </c>
      <c r="FL544" s="454" t="s">
        <v>67</v>
      </c>
      <c r="FM544" s="450">
        <f>FK544*1.2</f>
        <v>0</v>
      </c>
      <c r="FN544" s="450"/>
      <c r="FO544" s="456"/>
      <c r="FP544" s="454" t="s">
        <v>118</v>
      </c>
      <c r="FQ544" s="490" t="s">
        <v>2330</v>
      </c>
      <c r="FR544" s="455"/>
      <c r="FS544" s="492"/>
      <c r="FT544" s="492">
        <f>VLOOKUP(FQ544,$A$563:$F$2022,6,FALSE)</f>
        <v>1</v>
      </c>
      <c r="FU544" s="454" t="s">
        <v>67</v>
      </c>
      <c r="FV544" s="450">
        <f>FT544*1.2</f>
        <v>1.2</v>
      </c>
      <c r="FW544" s="450"/>
      <c r="FX544" s="456"/>
      <c r="FY544" s="454" t="s">
        <v>118</v>
      </c>
      <c r="FZ544" s="490" t="s">
        <v>1421</v>
      </c>
      <c r="GA544" s="455"/>
      <c r="GB544" s="492"/>
      <c r="GC544" s="492">
        <f>VLOOKUP(FZ544,$A$563:$F$2022,6,FALSE)</f>
        <v>0</v>
      </c>
      <c r="GD544" s="454" t="s">
        <v>67</v>
      </c>
      <c r="GE544" s="450">
        <f>GC544*1.2</f>
        <v>0</v>
      </c>
      <c r="GF544" s="450"/>
      <c r="GG544" s="456"/>
      <c r="GH544" s="454" t="s">
        <v>118</v>
      </c>
      <c r="GI544" s="525" t="s">
        <v>2007</v>
      </c>
      <c r="GJ544" s="455"/>
      <c r="GK544" s="492"/>
      <c r="GL544" s="492">
        <f>VLOOKUP(GI544,$A$563:$F$2022,6,FALSE)</f>
        <v>13</v>
      </c>
      <c r="GM544" s="454" t="s">
        <v>67</v>
      </c>
      <c r="GN544" s="450">
        <f>GL544*1.2</f>
        <v>15.6</v>
      </c>
      <c r="GO544" s="450"/>
      <c r="GP544" s="456"/>
      <c r="GQ544" s="454" t="s">
        <v>118</v>
      </c>
      <c r="GR544" s="525" t="s">
        <v>671</v>
      </c>
      <c r="GS544" s="455"/>
      <c r="GT544" s="492"/>
      <c r="GU544" s="492">
        <f>VLOOKUP(GR544,$A$563:$F$2022,6,FALSE)</f>
        <v>0</v>
      </c>
      <c r="GV544" s="454" t="s">
        <v>67</v>
      </c>
      <c r="GW544" s="450">
        <f>GU544*1.2</f>
        <v>0</v>
      </c>
      <c r="GX544" s="450"/>
      <c r="GY544" s="456"/>
      <c r="GZ544" s="454" t="s">
        <v>118</v>
      </c>
      <c r="HA544" s="490" t="s">
        <v>2331</v>
      </c>
      <c r="HB544" s="455"/>
      <c r="HC544" s="492"/>
      <c r="HD544" s="492">
        <f>VLOOKUP(HA544,$A$563:$F$2022,6,FALSE)</f>
        <v>0</v>
      </c>
      <c r="HE544" s="454" t="s">
        <v>67</v>
      </c>
      <c r="HF544" s="450">
        <f>HD544*1.2</f>
        <v>0</v>
      </c>
      <c r="HG544" s="450"/>
      <c r="HH544" s="456"/>
      <c r="HI544" s="454" t="s">
        <v>118</v>
      </c>
      <c r="HJ544" s="525" t="s">
        <v>1112</v>
      </c>
      <c r="HK544" s="455"/>
      <c r="HL544" s="492"/>
      <c r="HM544" s="492">
        <f>VLOOKUP(HJ544,$A$563:$F$2022,6,FALSE)</f>
        <v>0</v>
      </c>
      <c r="HN544" s="454" t="s">
        <v>67</v>
      </c>
      <c r="HO544" s="450">
        <f>HM544*1.2</f>
        <v>0</v>
      </c>
      <c r="HP544" s="450"/>
      <c r="HQ544" s="456"/>
      <c r="HR544" s="454" t="s">
        <v>118</v>
      </c>
      <c r="HS544" s="490" t="s">
        <v>538</v>
      </c>
      <c r="HT544" s="455"/>
      <c r="HU544" s="492"/>
      <c r="HV544" s="492">
        <f>VLOOKUP(HS544,$A$563:$F$2022,6,FALSE)</f>
        <v>0</v>
      </c>
      <c r="HW544" s="454" t="s">
        <v>67</v>
      </c>
      <c r="HX544" s="450">
        <f>HV544*1.2</f>
        <v>0</v>
      </c>
      <c r="HY544" s="450"/>
      <c r="HZ544" s="456"/>
      <c r="IA544" s="454" t="s">
        <v>118</v>
      </c>
      <c r="IB544" s="525" t="s">
        <v>2329</v>
      </c>
      <c r="IC544" s="455"/>
      <c r="ID544" s="492"/>
      <c r="IE544" s="492">
        <f>VLOOKUP(IB544,$A$563:$F$2022,6,FALSE)</f>
        <v>0</v>
      </c>
      <c r="IF544" s="454" t="s">
        <v>67</v>
      </c>
      <c r="IG544" s="450">
        <f>IE544*1.2</f>
        <v>0</v>
      </c>
      <c r="IH544" s="450"/>
      <c r="II544" s="456"/>
      <c r="IJ544" s="454" t="s">
        <v>118</v>
      </c>
      <c r="IK544" s="525" t="s">
        <v>2327</v>
      </c>
      <c r="IL544" s="455"/>
      <c r="IM544" s="492"/>
      <c r="IN544" s="492">
        <f>VLOOKUP(IK544,$A$563:$F$2022,6,FALSE)</f>
        <v>0</v>
      </c>
      <c r="IO544" s="454" t="s">
        <v>67</v>
      </c>
      <c r="IP544" s="450">
        <f>IN544*1.2</f>
        <v>0</v>
      </c>
      <c r="IQ544" s="450"/>
      <c r="IR544" s="456"/>
      <c r="IS544" s="454" t="s">
        <v>118</v>
      </c>
      <c r="IT544" s="525" t="s">
        <v>628</v>
      </c>
      <c r="IU544" s="455"/>
      <c r="IV544" s="492"/>
      <c r="IW544" s="492">
        <f>VLOOKUP(IT544,$A$563:$F$2022,6,FALSE)</f>
        <v>0</v>
      </c>
      <c r="IX544" s="454" t="s">
        <v>67</v>
      </c>
      <c r="IY544" s="450">
        <f>IW544*1.2</f>
        <v>0</v>
      </c>
      <c r="IZ544" s="450"/>
      <c r="JA544" s="456"/>
      <c r="JB544" s="454" t="s">
        <v>118</v>
      </c>
      <c r="JC544" s="525" t="s">
        <v>612</v>
      </c>
      <c r="JD544" s="455"/>
      <c r="JE544" s="492"/>
      <c r="JF544" s="492">
        <f>VLOOKUP(JC544,$A$563:$F$2022,6,FALSE)</f>
        <v>0</v>
      </c>
      <c r="JG544" s="454" t="s">
        <v>67</v>
      </c>
      <c r="JH544" s="450">
        <f>JF544*1.2</f>
        <v>0</v>
      </c>
      <c r="JI544" s="450"/>
      <c r="JJ544" s="456"/>
      <c r="JK544" s="454" t="s">
        <v>118</v>
      </c>
      <c r="JL544" s="525" t="s">
        <v>631</v>
      </c>
      <c r="JM544" s="455"/>
      <c r="JN544" s="492"/>
      <c r="JO544" s="492">
        <f>VLOOKUP(JL544,$A$563:$F$2022,6,FALSE)</f>
        <v>0</v>
      </c>
      <c r="JP544" s="454" t="s">
        <v>67</v>
      </c>
      <c r="JQ544" s="450">
        <f>JO544*1.2</f>
        <v>0</v>
      </c>
      <c r="JR544" s="450"/>
      <c r="JS544" s="456"/>
      <c r="JT544" s="454" t="s">
        <v>118</v>
      </c>
      <c r="JU544" s="525" t="s">
        <v>715</v>
      </c>
      <c r="JV544" s="455"/>
      <c r="JW544" s="492"/>
      <c r="JX544" s="492">
        <f>VLOOKUP(JU544,$A$563:$F$2022,6,FALSE)</f>
        <v>0</v>
      </c>
      <c r="JY544" s="454" t="s">
        <v>67</v>
      </c>
      <c r="JZ544" s="450">
        <f>JX544*1.2</f>
        <v>0</v>
      </c>
      <c r="KA544" s="450"/>
      <c r="KB544" s="456"/>
      <c r="KC544" s="454" t="s">
        <v>118</v>
      </c>
      <c r="KD544" s="525" t="s">
        <v>2335</v>
      </c>
      <c r="KE544" s="455"/>
      <c r="KF544" s="492"/>
      <c r="KG544" s="492">
        <f>VLOOKUP(KD544,$A$563:$F$2022,6,FALSE)</f>
        <v>0</v>
      </c>
      <c r="KH544" s="454" t="s">
        <v>67</v>
      </c>
      <c r="KI544" s="450">
        <f>KG544*1.2</f>
        <v>0</v>
      </c>
      <c r="KJ544" s="450"/>
      <c r="KK544" s="456"/>
      <c r="KL544" s="454" t="s">
        <v>118</v>
      </c>
      <c r="KM544" s="525" t="s">
        <v>1067</v>
      </c>
      <c r="KN544" s="455"/>
      <c r="KO544" s="492"/>
      <c r="KP544" s="492">
        <f>VLOOKUP(KM544,$A$563:$F$2022,6,FALSE)</f>
        <v>0</v>
      </c>
      <c r="KQ544" s="454" t="s">
        <v>67</v>
      </c>
      <c r="KR544" s="450">
        <f>KP544*1.2</f>
        <v>0</v>
      </c>
      <c r="KS544" s="450"/>
      <c r="KT544" s="456"/>
      <c r="KU544" s="454" t="s">
        <v>118</v>
      </c>
      <c r="KV544" s="525" t="s">
        <v>631</v>
      </c>
      <c r="KW544" s="455"/>
      <c r="KX544" s="492"/>
      <c r="KY544" s="492">
        <f>VLOOKUP(KV544,$A$563:$F$2022,6,FALSE)</f>
        <v>0</v>
      </c>
      <c r="KZ544" s="454" t="s">
        <v>67</v>
      </c>
      <c r="LA544" s="450">
        <f>KY544*1.2</f>
        <v>0</v>
      </c>
      <c r="LB544" s="450"/>
      <c r="LC544" s="456"/>
      <c r="LD544" s="454" t="s">
        <v>118</v>
      </c>
      <c r="LE544" s="525" t="s">
        <v>1905</v>
      </c>
      <c r="LF544" s="455"/>
      <c r="LG544" s="492"/>
      <c r="LH544" s="492">
        <f>VLOOKUP(LE544,$A$563:$F$2022,6,FALSE)</f>
        <v>0</v>
      </c>
      <c r="LI544" s="454" t="s">
        <v>67</v>
      </c>
      <c r="LJ544" s="450">
        <f>LH544*1.2</f>
        <v>0</v>
      </c>
      <c r="LK544" s="450"/>
      <c r="LL544" s="456"/>
      <c r="LM544" s="454" t="s">
        <v>118</v>
      </c>
      <c r="LN544" s="525" t="s">
        <v>505</v>
      </c>
      <c r="LO544" s="455"/>
      <c r="LP544" s="492"/>
      <c r="LQ544" s="492">
        <f>VLOOKUP(LN544,$A$563:$F$2022,6,FALSE)</f>
        <v>0</v>
      </c>
      <c r="LR544" s="454" t="s">
        <v>67</v>
      </c>
      <c r="LS544" s="450">
        <f>LQ544*1.2</f>
        <v>0</v>
      </c>
      <c r="LT544" s="450"/>
      <c r="LU544" s="456"/>
      <c r="LV544" s="454" t="s">
        <v>118</v>
      </c>
      <c r="LW544" s="525" t="s">
        <v>671</v>
      </c>
      <c r="LX544" s="455"/>
      <c r="LY544" s="492"/>
      <c r="LZ544" s="492">
        <f>VLOOKUP(LW544,$A$563:$F$2022,6,FALSE)</f>
        <v>0</v>
      </c>
      <c r="MA544" s="454" t="s">
        <v>67</v>
      </c>
      <c r="MB544" s="450">
        <f>LZ544*1.2</f>
        <v>0</v>
      </c>
      <c r="MC544" s="450"/>
      <c r="MD544" s="456"/>
      <c r="ME544" s="454" t="s">
        <v>118</v>
      </c>
      <c r="MF544" s="527" t="s">
        <v>2327</v>
      </c>
      <c r="MG544" s="455"/>
      <c r="MH544" s="492"/>
      <c r="MI544" s="492">
        <f>VLOOKUP(MF544,$A$563:$F$2022,6,FALSE)</f>
        <v>0</v>
      </c>
      <c r="MJ544" s="454" t="s">
        <v>67</v>
      </c>
      <c r="MK544" s="450">
        <f>MI544*1.2</f>
        <v>0</v>
      </c>
      <c r="ML544" s="450"/>
      <c r="MM544" s="456"/>
      <c r="MN544" s="454" t="s">
        <v>118</v>
      </c>
      <c r="MO544" s="525" t="s">
        <v>757</v>
      </c>
      <c r="MP544" s="455"/>
      <c r="MQ544" s="492"/>
      <c r="MR544" s="492">
        <f>VLOOKUP(MO544,$A$563:$F$2022,6,FALSE)</f>
        <v>0</v>
      </c>
      <c r="MS544" s="454" t="s">
        <v>67</v>
      </c>
      <c r="MT544" s="450">
        <f>MR544*1.2</f>
        <v>0</v>
      </c>
      <c r="MU544" s="450"/>
      <c r="MV544" s="456"/>
      <c r="MW544" s="454" t="s">
        <v>118</v>
      </c>
      <c r="MX544" s="525" t="s">
        <v>671</v>
      </c>
      <c r="MY544" s="455"/>
      <c r="MZ544" s="492"/>
      <c r="NA544" s="492">
        <f>VLOOKUP(MX544,$A$563:$F$2022,6,FALSE)</f>
        <v>0</v>
      </c>
      <c r="NB544" s="454" t="s">
        <v>67</v>
      </c>
      <c r="NC544" s="450">
        <f>NA544*1.2</f>
        <v>0</v>
      </c>
      <c r="ND544" s="450"/>
      <c r="NE544" s="456"/>
      <c r="NF544" s="454" t="s">
        <v>118</v>
      </c>
      <c r="NG544" s="525" t="s">
        <v>1437</v>
      </c>
      <c r="NH544" s="455"/>
      <c r="NI544" s="492"/>
      <c r="NJ544" s="492">
        <f>VLOOKUP(NG544,$A$563:$F$2022,6,FALSE)</f>
        <v>4</v>
      </c>
      <c r="NK544" s="454" t="s">
        <v>67</v>
      </c>
      <c r="NL544" s="450">
        <f>NJ544*1.2</f>
        <v>4.8</v>
      </c>
      <c r="NM544" s="450"/>
      <c r="NN544" s="456"/>
      <c r="NO544" s="454" t="s">
        <v>118</v>
      </c>
      <c r="NP544" s="525" t="s">
        <v>571</v>
      </c>
      <c r="NQ544" s="455"/>
      <c r="NR544" s="492"/>
      <c r="NS544" s="492">
        <f>VLOOKUP(NP544,$A$563:$F$2022,6,FALSE)</f>
        <v>0</v>
      </c>
      <c r="NT544" s="454" t="s">
        <v>67</v>
      </c>
      <c r="NU544" s="450">
        <f>NS544*1.2</f>
        <v>0</v>
      </c>
      <c r="NV544" s="450"/>
      <c r="NW544" s="456"/>
      <c r="NX544" s="454" t="s">
        <v>118</v>
      </c>
      <c r="NY544" s="490" t="s">
        <v>1067</v>
      </c>
      <c r="NZ544" s="455"/>
      <c r="OA544" s="455"/>
      <c r="OB544" s="492">
        <f>VLOOKUP(NY544,$A$563:$F$2022,6,FALSE)</f>
        <v>0</v>
      </c>
      <c r="OC544" s="454" t="s">
        <v>67</v>
      </c>
      <c r="OD544" s="450">
        <f>OB544*1.2</f>
        <v>0</v>
      </c>
      <c r="OE544" s="450"/>
      <c r="OF544" s="456"/>
      <c r="OG544" s="454" t="s">
        <v>118</v>
      </c>
      <c r="OH544" s="525" t="s">
        <v>741</v>
      </c>
      <c r="OI544" s="455"/>
      <c r="OJ544" s="492"/>
      <c r="OK544" s="492">
        <f>VLOOKUP(OH544,$A$563:$F$2022,6,FALSE)</f>
        <v>0</v>
      </c>
      <c r="OL544" s="454" t="s">
        <v>67</v>
      </c>
      <c r="OM544" s="450">
        <f>OK544*1.2</f>
        <v>0</v>
      </c>
      <c r="ON544" s="450"/>
      <c r="OO544" s="456"/>
      <c r="OP544" s="454" t="s">
        <v>118</v>
      </c>
      <c r="OQ544" s="490" t="s">
        <v>624</v>
      </c>
      <c r="OR544" s="455"/>
      <c r="OS544" s="492"/>
      <c r="OT544" s="492">
        <f>VLOOKUP(OQ544,$A$563:$F$2022,6,FALSE)</f>
        <v>8</v>
      </c>
      <c r="OU544" s="454" t="s">
        <v>67</v>
      </c>
      <c r="OV544" s="450">
        <f>OT544*1.2</f>
        <v>9.6</v>
      </c>
      <c r="OW544" s="450"/>
      <c r="OX544" s="456"/>
      <c r="OY544" s="454" t="s">
        <v>118</v>
      </c>
      <c r="OZ544" s="525" t="s">
        <v>2327</v>
      </c>
      <c r="PA544" s="455"/>
      <c r="PB544" s="492"/>
      <c r="PC544" s="492">
        <f>VLOOKUP(OZ544,$A$563:$F$2022,6,FALSE)</f>
        <v>0</v>
      </c>
      <c r="PD544" s="454" t="s">
        <v>67</v>
      </c>
      <c r="PE544" s="450">
        <f>PC544*1.2</f>
        <v>0</v>
      </c>
      <c r="PF544" s="450"/>
      <c r="PG544" s="456"/>
      <c r="PH544" s="454" t="s">
        <v>118</v>
      </c>
      <c r="PI544" s="525" t="s">
        <v>1437</v>
      </c>
      <c r="PJ544" s="455"/>
      <c r="PK544" s="492"/>
      <c r="PL544" s="492">
        <f>VLOOKUP(PI544,$A$563:$F$2022,6,FALSE)</f>
        <v>4</v>
      </c>
      <c r="PM544" s="454" t="s">
        <v>67</v>
      </c>
      <c r="PN544" s="450">
        <f>PL544*1.2</f>
        <v>4.8</v>
      </c>
      <c r="PO544" s="450"/>
      <c r="PP544" s="456"/>
      <c r="PQ544" s="454" t="s">
        <v>118</v>
      </c>
      <c r="PR544" s="490" t="s">
        <v>1437</v>
      </c>
      <c r="PS544" s="455"/>
      <c r="PT544" s="492"/>
      <c r="PU544" s="492">
        <f>VLOOKUP(PR544,$A$563:$F$2022,6,FALSE)</f>
        <v>4</v>
      </c>
      <c r="PV544" s="454" t="s">
        <v>67</v>
      </c>
      <c r="PW544" s="450">
        <f>PU544*1.2</f>
        <v>4.8</v>
      </c>
      <c r="PX544" s="450"/>
      <c r="PY544" s="456"/>
      <c r="PZ544" s="454" t="s">
        <v>118</v>
      </c>
      <c r="QA544" s="490" t="s">
        <v>2333</v>
      </c>
      <c r="QB544" s="455"/>
      <c r="QC544" s="492"/>
      <c r="QD544" s="492">
        <f>VLOOKUP(QA544,$A$563:$F$2022,6,FALSE)</f>
        <v>0</v>
      </c>
      <c r="QE544" s="454" t="s">
        <v>67</v>
      </c>
      <c r="QF544" s="450">
        <f>QD544*1.2</f>
        <v>0</v>
      </c>
      <c r="QG544" s="450"/>
      <c r="QH544" s="456"/>
      <c r="QI544" s="454" t="s">
        <v>118</v>
      </c>
      <c r="QJ544" s="490" t="s">
        <v>2331</v>
      </c>
      <c r="QK544" s="455"/>
      <c r="QL544" s="492"/>
      <c r="QM544" s="492">
        <f>VLOOKUP(QJ544,$A$563:$F$2022,6,FALSE)</f>
        <v>0</v>
      </c>
      <c r="QN544" s="454" t="s">
        <v>67</v>
      </c>
      <c r="QO544" s="450">
        <f>QM544*1.2</f>
        <v>0</v>
      </c>
      <c r="QP544" s="450"/>
      <c r="QQ544" s="456"/>
      <c r="QR544" s="454" t="s">
        <v>118</v>
      </c>
      <c r="QS544" s="525" t="s">
        <v>672</v>
      </c>
      <c r="QT544" s="455"/>
      <c r="QU544" s="492"/>
      <c r="QV544" s="492">
        <f>VLOOKUP(QS544,$A$563:$F$2022,6,FALSE)</f>
        <v>0</v>
      </c>
      <c r="QW544" s="454" t="s">
        <v>67</v>
      </c>
      <c r="QX544" s="450">
        <f>QV544*1.2</f>
        <v>0</v>
      </c>
      <c r="QY544" s="450"/>
      <c r="QZ544" s="456"/>
      <c r="RA544" s="454" t="s">
        <v>118</v>
      </c>
      <c r="RB544" s="490" t="s">
        <v>786</v>
      </c>
      <c r="RC544" s="455"/>
      <c r="RD544" s="492"/>
      <c r="RE544" s="492">
        <f>VLOOKUP(RB544,$A$563:$F$2022,6,FALSE)</f>
        <v>0</v>
      </c>
      <c r="RF544" s="454" t="s">
        <v>67</v>
      </c>
      <c r="RG544" s="450">
        <f>RE544*1.2</f>
        <v>0</v>
      </c>
      <c r="RH544" s="450"/>
      <c r="RI544" s="456"/>
      <c r="RJ544" s="454" t="s">
        <v>118</v>
      </c>
      <c r="RK544" s="506" t="s">
        <v>186</v>
      </c>
      <c r="RL544" s="455"/>
      <c r="RM544" s="455"/>
      <c r="RN544" s="492" t="e">
        <f>VLOOKUP(RK544,$A$563:$F$2022,6,FALSE)</f>
        <v>#N/A</v>
      </c>
      <c r="RO544" s="454" t="s">
        <v>67</v>
      </c>
      <c r="RP544" s="450" t="e">
        <f>RN544*1.2</f>
        <v>#N/A</v>
      </c>
      <c r="RQ544" s="450"/>
      <c r="RR544" s="456"/>
      <c r="RS544" s="454" t="s">
        <v>118</v>
      </c>
      <c r="RT544" s="525" t="s">
        <v>2331</v>
      </c>
      <c r="RU544" s="455"/>
      <c r="RV544" s="492"/>
      <c r="RW544" s="492">
        <f>VLOOKUP(RT544,$A$563:$F$2022,6,FALSE)</f>
        <v>0</v>
      </c>
      <c r="RX544" s="454" t="s">
        <v>67</v>
      </c>
      <c r="RY544" s="450">
        <f>RW544*1.2</f>
        <v>0</v>
      </c>
      <c r="RZ544" s="450"/>
      <c r="SA544" s="486"/>
      <c r="SB544" s="454" t="s">
        <v>118</v>
      </c>
      <c r="SC544" s="525" t="s">
        <v>1388</v>
      </c>
      <c r="SD544" s="455"/>
      <c r="SE544" s="492"/>
      <c r="SF544" s="492">
        <f>VLOOKUP(SC544,$A$563:$F$2022,6,FALSE)</f>
        <v>30</v>
      </c>
      <c r="SG544" s="454" t="s">
        <v>67</v>
      </c>
      <c r="SH544" s="450">
        <f>SF544*1.2</f>
        <v>36</v>
      </c>
      <c r="SI544" s="450"/>
      <c r="SJ544" s="486"/>
      <c r="SK544" s="454" t="s">
        <v>118</v>
      </c>
      <c r="SL544" s="525" t="s">
        <v>1065</v>
      </c>
      <c r="SM544" s="455"/>
      <c r="SN544" s="492"/>
      <c r="SO544" s="492">
        <f>VLOOKUP(SL544,$A$563:$F$2022,6,FALSE)</f>
        <v>3</v>
      </c>
      <c r="SP544" s="454" t="s">
        <v>67</v>
      </c>
      <c r="SQ544" s="450">
        <f>SO544*1.2</f>
        <v>3.5999999999999996</v>
      </c>
      <c r="SR544" s="450"/>
      <c r="SS544" s="486"/>
      <c r="ST544" s="454" t="s">
        <v>118</v>
      </c>
      <c r="SU544" s="525" t="s">
        <v>1378</v>
      </c>
      <c r="SV544" s="455"/>
      <c r="SW544" s="492"/>
      <c r="SX544" s="492">
        <f>VLOOKUP(SU544,$A$563:$F$2022,6,FALSE)</f>
        <v>1</v>
      </c>
      <c r="SY544" s="454" t="s">
        <v>67</v>
      </c>
      <c r="SZ544" s="450">
        <f>SX544*1.2</f>
        <v>1.2</v>
      </c>
      <c r="TA544" s="450"/>
      <c r="TB544" s="486"/>
      <c r="TC544" s="454" t="s">
        <v>118</v>
      </c>
      <c r="TD544" s="525" t="s">
        <v>1437</v>
      </c>
      <c r="TE544" s="455"/>
      <c r="TF544" s="492"/>
      <c r="TG544" s="492">
        <f>VLOOKUP(TD544,$A$563:$F$2022,6,FALSE)</f>
        <v>4</v>
      </c>
      <c r="TH544" s="454" t="s">
        <v>67</v>
      </c>
      <c r="TI544" s="450">
        <f>TG544*1.2</f>
        <v>4.8</v>
      </c>
      <c r="TJ544" s="455"/>
      <c r="TK544" s="486"/>
      <c r="TL544" s="454" t="s">
        <v>118</v>
      </c>
      <c r="TM544" s="525" t="s">
        <v>538</v>
      </c>
      <c r="TN544" s="455"/>
      <c r="TO544" s="492"/>
      <c r="TP544" s="492">
        <f>VLOOKUP(TM544,$A$563:$F$2022,6,FALSE)</f>
        <v>0</v>
      </c>
      <c r="TQ544" s="454" t="s">
        <v>67</v>
      </c>
      <c r="TR544" s="450">
        <f>TP544*1.2</f>
        <v>0</v>
      </c>
      <c r="TS544" s="450"/>
      <c r="TT544" s="486"/>
      <c r="TU544" s="454" t="s">
        <v>118</v>
      </c>
      <c r="TV544" s="506" t="s">
        <v>186</v>
      </c>
      <c r="TW544" s="455"/>
      <c r="TX544" s="492"/>
      <c r="TY544" s="492" t="e">
        <f>VLOOKUP(TV544,$A$563:$F$2022,6,FALSE)</f>
        <v>#N/A</v>
      </c>
      <c r="TZ544" s="454" t="s">
        <v>67</v>
      </c>
      <c r="UA544" s="450" t="e">
        <f>TY544*1.2</f>
        <v>#N/A</v>
      </c>
      <c r="UB544" s="450"/>
      <c r="UC544" s="486"/>
      <c r="UD544" s="454" t="s">
        <v>118</v>
      </c>
      <c r="UE544" s="525" t="s">
        <v>737</v>
      </c>
      <c r="UF544" s="455"/>
      <c r="UG544" s="492"/>
      <c r="UH544" s="492">
        <f>VLOOKUP(UE544,$A$563:$F$2022,6,FALSE)</f>
        <v>0</v>
      </c>
      <c r="UI544" s="454" t="s">
        <v>67</v>
      </c>
      <c r="UJ544" s="450">
        <f>UH544*1.2</f>
        <v>0</v>
      </c>
      <c r="UK544" s="450"/>
      <c r="UL544" s="486"/>
      <c r="UM544" s="454" t="s">
        <v>118</v>
      </c>
      <c r="UN544" s="506" t="s">
        <v>186</v>
      </c>
      <c r="UO544" s="455"/>
      <c r="UP544" s="492"/>
      <c r="UQ544" s="492" t="e">
        <f>VLOOKUP(UN544,$A$563:$F$2022,6,FALSE)</f>
        <v>#N/A</v>
      </c>
      <c r="UR544" s="454" t="s">
        <v>67</v>
      </c>
      <c r="US544" s="450" t="e">
        <f>UQ544*1.2</f>
        <v>#N/A</v>
      </c>
      <c r="UT544" s="450"/>
      <c r="UU544" s="486"/>
      <c r="UV544" s="454" t="s">
        <v>118</v>
      </c>
      <c r="UW544" s="525" t="s">
        <v>662</v>
      </c>
      <c r="UX544" s="455"/>
      <c r="UY544" s="492"/>
      <c r="UZ544" s="492">
        <f>VLOOKUP(UW544,$A$563:$F$2022,6,FALSE)</f>
        <v>10</v>
      </c>
      <c r="VA544" s="454" t="s">
        <v>67</v>
      </c>
      <c r="VB544" s="450">
        <f>UZ544*1.2</f>
        <v>12</v>
      </c>
      <c r="VC544" s="450"/>
      <c r="VD544" s="486"/>
      <c r="VE544" s="454" t="s">
        <v>118</v>
      </c>
      <c r="VF544" s="506" t="s">
        <v>186</v>
      </c>
      <c r="VG544" s="455"/>
      <c r="VH544" s="492"/>
      <c r="VI544" s="492" t="e">
        <f>VLOOKUP(VF544,$A$563:$F$2022,6,FALSE)</f>
        <v>#N/A</v>
      </c>
      <c r="VJ544" s="454" t="s">
        <v>67</v>
      </c>
      <c r="VK544" s="450" t="e">
        <f>VI544*1.2</f>
        <v>#N/A</v>
      </c>
      <c r="VL544" s="450"/>
      <c r="VM544" s="486"/>
      <c r="VN544" s="454" t="s">
        <v>118</v>
      </c>
      <c r="VO544" s="525" t="s">
        <v>662</v>
      </c>
      <c r="VP544" s="455"/>
      <c r="VQ544" s="492"/>
      <c r="VR544" s="492">
        <f>VLOOKUP(VO544,$A$563:$F$2022,6,FALSE)</f>
        <v>10</v>
      </c>
      <c r="VS544" s="454" t="s">
        <v>67</v>
      </c>
      <c r="VT544" s="450">
        <f>VR544*1.2</f>
        <v>12</v>
      </c>
      <c r="VU544" s="450"/>
      <c r="VV544" s="486"/>
      <c r="VW544" s="454" t="s">
        <v>118</v>
      </c>
      <c r="VX544" s="506" t="s">
        <v>186</v>
      </c>
      <c r="VY544" s="455"/>
      <c r="VZ544" s="455"/>
      <c r="WA544" s="492" t="e">
        <f>VLOOKUP(VX544,$A$563:$F$2022,6,FALSE)</f>
        <v>#N/A</v>
      </c>
      <c r="WB544" s="454" t="s">
        <v>67</v>
      </c>
      <c r="WC544" s="450" t="e">
        <f>WA544*1.2</f>
        <v>#N/A</v>
      </c>
      <c r="WD544" s="455"/>
      <c r="WE544" s="486"/>
      <c r="WF544" s="454" t="s">
        <v>118</v>
      </c>
      <c r="WG544" s="525" t="s">
        <v>1437</v>
      </c>
      <c r="WH544" s="455"/>
      <c r="WI544" s="492"/>
      <c r="WJ544" s="492">
        <f>VLOOKUP(WG544,$A$563:$F$2022,6,FALSE)</f>
        <v>4</v>
      </c>
      <c r="WK544" s="454" t="s">
        <v>67</v>
      </c>
      <c r="WL544" s="450">
        <f>WJ544*1.2</f>
        <v>4.8</v>
      </c>
      <c r="WM544" s="455"/>
      <c r="WN544" s="486"/>
      <c r="WO544" s="454" t="s">
        <v>118</v>
      </c>
      <c r="WP544" s="525" t="s">
        <v>571</v>
      </c>
      <c r="WQ544" s="492"/>
      <c r="WR544" s="492"/>
      <c r="WS544" s="492">
        <f>VLOOKUP(WP544,$A$563:$F$2022,6,FALSE)</f>
        <v>0</v>
      </c>
      <c r="WT544" s="454" t="s">
        <v>67</v>
      </c>
      <c r="WU544" s="450">
        <f>WS544*1.2</f>
        <v>0</v>
      </c>
      <c r="WV544" s="450"/>
      <c r="WW544" s="486"/>
      <c r="WX544" s="454" t="s">
        <v>118</v>
      </c>
      <c r="WY544" s="525" t="s">
        <v>763</v>
      </c>
      <c r="WZ544" s="455"/>
      <c r="XA544" s="492"/>
      <c r="XB544" s="492">
        <f>VLOOKUP(WY544,$A$563:$F$2022,6,FALSE)</f>
        <v>0</v>
      </c>
      <c r="XC544" s="454" t="s">
        <v>67</v>
      </c>
      <c r="XD544" s="450">
        <f>XB544*1.2</f>
        <v>0</v>
      </c>
      <c r="XE544" s="455"/>
      <c r="XF544" s="486"/>
      <c r="XG544" s="454" t="s">
        <v>118</v>
      </c>
      <c r="XH544" s="506" t="s">
        <v>186</v>
      </c>
      <c r="XI544" s="455"/>
      <c r="XJ544" s="455"/>
      <c r="XK544" s="492" t="e">
        <f>VLOOKUP(XH544,$A$563:$F$2022,6,FALSE)</f>
        <v>#N/A</v>
      </c>
      <c r="XL544" s="454" t="s">
        <v>67</v>
      </c>
      <c r="XM544" s="450" t="e">
        <f>XK544*1.2</f>
        <v>#N/A</v>
      </c>
      <c r="XN544" s="455"/>
      <c r="XO544" s="486"/>
      <c r="XP544" s="454" t="s">
        <v>118</v>
      </c>
      <c r="XQ544" s="525" t="s">
        <v>928</v>
      </c>
      <c r="XR544" s="455"/>
      <c r="XS544" s="492"/>
      <c r="XT544" s="492">
        <f>VLOOKUP(XQ544,$A$563:$F$2022,6,FALSE)</f>
        <v>0</v>
      </c>
      <c r="XU544" s="454" t="s">
        <v>67</v>
      </c>
      <c r="XV544" s="450">
        <f>XT544*1.2</f>
        <v>0</v>
      </c>
      <c r="XW544" s="450"/>
      <c r="XX544" s="486"/>
      <c r="XY544" s="454" t="s">
        <v>118</v>
      </c>
      <c r="XZ544" s="525" t="s">
        <v>677</v>
      </c>
      <c r="YA544" s="455"/>
      <c r="YB544" s="492"/>
      <c r="YC544" s="492">
        <f>VLOOKUP(XZ544,$A$563:$F$2022,6,FALSE)</f>
        <v>1</v>
      </c>
      <c r="YD544" s="454" t="s">
        <v>67</v>
      </c>
      <c r="YE544" s="450">
        <f>YC544*1.2</f>
        <v>1.2</v>
      </c>
      <c r="YF544" s="455"/>
      <c r="YG544" s="486"/>
      <c r="YH544" s="454" t="s">
        <v>118</v>
      </c>
      <c r="YI544" s="525" t="s">
        <v>2327</v>
      </c>
      <c r="YJ544" s="455"/>
      <c r="YK544" s="492"/>
      <c r="YL544" s="492">
        <f>VLOOKUP(YI544,$A$563:$F$2022,6,FALSE)</f>
        <v>0</v>
      </c>
      <c r="YM544" s="454" t="s">
        <v>67</v>
      </c>
      <c r="YN544" s="450">
        <f>YL544*1.2</f>
        <v>0</v>
      </c>
      <c r="YO544" s="450"/>
      <c r="YP544" s="486"/>
      <c r="YQ544" s="454" t="s">
        <v>118</v>
      </c>
      <c r="YR544" s="506" t="s">
        <v>186</v>
      </c>
      <c r="YS544" s="455"/>
      <c r="YT544" s="455"/>
      <c r="YU544" s="492" t="e">
        <f>VLOOKUP(YR544,$A$563:$F$2022,6,FALSE)</f>
        <v>#N/A</v>
      </c>
      <c r="YV544" s="454" t="s">
        <v>67</v>
      </c>
      <c r="YW544" s="450" t="e">
        <f>YU544*1.2</f>
        <v>#N/A</v>
      </c>
      <c r="YX544" s="455"/>
      <c r="YY544" s="486"/>
      <c r="YZ544" s="454" t="s">
        <v>118</v>
      </c>
      <c r="ZA544" s="506" t="s">
        <v>186</v>
      </c>
      <c r="ZB544" s="455"/>
      <c r="ZC544" s="455"/>
      <c r="ZD544" s="492" t="e">
        <f>VLOOKUP(ZA544,$A$563:$F$2022,6,FALSE)</f>
        <v>#N/A</v>
      </c>
      <c r="ZE544" s="454" t="s">
        <v>67</v>
      </c>
      <c r="ZF544" s="450" t="e">
        <f>ZD544*1.2</f>
        <v>#N/A</v>
      </c>
      <c r="ZG544" s="455"/>
      <c r="ZH544" s="486"/>
      <c r="ZI544" s="454" t="s">
        <v>118</v>
      </c>
      <c r="ZJ544" s="490" t="s">
        <v>786</v>
      </c>
      <c r="ZK544" s="455"/>
      <c r="ZL544" s="455"/>
      <c r="ZM544" s="492">
        <f>VLOOKUP(ZJ544,$A$563:$F$2022,6,FALSE)</f>
        <v>0</v>
      </c>
      <c r="ZN544" s="454" t="s">
        <v>67</v>
      </c>
      <c r="ZO544" s="450">
        <f>ZM544*1.2</f>
        <v>0</v>
      </c>
      <c r="ZP544" s="455"/>
      <c r="ZQ544" s="486"/>
      <c r="ZR544" s="454" t="s">
        <v>118</v>
      </c>
      <c r="ZS544" s="506" t="s">
        <v>186</v>
      </c>
      <c r="ZT544" s="455"/>
      <c r="ZU544" s="492"/>
      <c r="ZV544" s="492" t="e">
        <f>VLOOKUP(ZS544,$A$563:$F$2022,6,FALSE)</f>
        <v>#N/A</v>
      </c>
      <c r="ZW544" s="454" t="s">
        <v>67</v>
      </c>
      <c r="ZX544" s="450" t="e">
        <f>ZV544*1.2</f>
        <v>#N/A</v>
      </c>
      <c r="ZY544" s="450"/>
      <c r="ZZ544" s="486"/>
      <c r="AAA544" s="454" t="s">
        <v>118</v>
      </c>
      <c r="AAB544" s="506" t="s">
        <v>186</v>
      </c>
      <c r="AAC544" s="455"/>
      <c r="AAD544" s="492"/>
      <c r="AAE544" s="492" t="e">
        <f>VLOOKUP(AAB544,$A$563:$F$2022,6,FALSE)</f>
        <v>#N/A</v>
      </c>
      <c r="AAF544" s="454" t="s">
        <v>67</v>
      </c>
      <c r="AAG544" s="450" t="e">
        <f>AAE544*1.2</f>
        <v>#N/A</v>
      </c>
      <c r="AAH544" s="450"/>
      <c r="AAI544" s="486"/>
      <c r="AAJ544" s="454" t="s">
        <v>118</v>
      </c>
      <c r="AAK544" s="506" t="s">
        <v>186</v>
      </c>
      <c r="AAL544" s="455"/>
      <c r="AAM544" s="492"/>
      <c r="AAN544" s="492" t="e">
        <f>VLOOKUP(AAK544,$A$563:$F$2022,6,FALSE)</f>
        <v>#N/A</v>
      </c>
      <c r="AAO544" s="454" t="s">
        <v>67</v>
      </c>
      <c r="AAP544" s="450" t="e">
        <f>AAN544*1.2</f>
        <v>#N/A</v>
      </c>
      <c r="AAQ544" s="450"/>
      <c r="AAR544" s="486"/>
      <c r="AAS544" s="454" t="s">
        <v>118</v>
      </c>
      <c r="AAT544" s="506" t="s">
        <v>186</v>
      </c>
      <c r="AAU544" s="455"/>
      <c r="AAV544" s="492"/>
      <c r="AAW544" s="492" t="e">
        <f>VLOOKUP(AAT544,$A$563:$F$2022,6,FALSE)</f>
        <v>#N/A</v>
      </c>
      <c r="AAX544" s="454" t="s">
        <v>67</v>
      </c>
      <c r="AAY544" s="450" t="e">
        <f>AAW544*1.2</f>
        <v>#N/A</v>
      </c>
      <c r="AAZ544" s="450"/>
      <c r="ABA544" s="486"/>
      <c r="ABB544" s="454" t="s">
        <v>118</v>
      </c>
      <c r="ABC544" s="506" t="s">
        <v>186</v>
      </c>
      <c r="ABD544" s="455"/>
      <c r="ABE544" s="492"/>
      <c r="ABF544" s="492" t="e">
        <f>VLOOKUP(ABC544,$A$563:$F$2022,6,FALSE)</f>
        <v>#N/A</v>
      </c>
      <c r="ABG544" s="454" t="s">
        <v>67</v>
      </c>
      <c r="ABH544" s="450" t="e">
        <f>ABF544*1.2</f>
        <v>#N/A</v>
      </c>
      <c r="ABI544" s="450"/>
      <c r="ABJ544" s="486"/>
      <c r="ABK544" s="454" t="s">
        <v>118</v>
      </c>
      <c r="ABL544" s="506" t="s">
        <v>186</v>
      </c>
      <c r="ABM544" s="455"/>
      <c r="ABN544" s="492"/>
      <c r="ABO544" s="492" t="e">
        <f>VLOOKUP(ABL544,$A$563:$F$2022,6,FALSE)</f>
        <v>#N/A</v>
      </c>
      <c r="ABP544" s="454" t="s">
        <v>67</v>
      </c>
      <c r="ABQ544" s="450" t="e">
        <f>ABO544*1.2</f>
        <v>#N/A</v>
      </c>
      <c r="ABR544" s="450"/>
      <c r="ABS544" s="486"/>
      <c r="ABT544" s="454" t="s">
        <v>118</v>
      </c>
      <c r="ABU544" s="506" t="s">
        <v>186</v>
      </c>
      <c r="ABV544" s="455"/>
      <c r="ABW544" s="492"/>
      <c r="ABX544" s="492" t="e">
        <f>VLOOKUP(ABU544,$A$563:$F$2022,6,FALSE)</f>
        <v>#N/A</v>
      </c>
      <c r="ABY544" s="454" t="s">
        <v>67</v>
      </c>
      <c r="ABZ544" s="450" t="e">
        <f>ABX544*1.2</f>
        <v>#N/A</v>
      </c>
      <c r="ACA544" s="450"/>
      <c r="ACB544" s="486"/>
      <c r="ACC544" s="454" t="s">
        <v>118</v>
      </c>
      <c r="ACD544" s="506" t="s">
        <v>186</v>
      </c>
      <c r="ACE544" s="455"/>
      <c r="ACF544" s="492"/>
      <c r="ACG544" s="492" t="e">
        <f>VLOOKUP(ACD544,$A$563:$F$2022,6,FALSE)</f>
        <v>#N/A</v>
      </c>
      <c r="ACH544" s="454" t="s">
        <v>67</v>
      </c>
      <c r="ACI544" s="450" t="e">
        <f>ACG544*1.2</f>
        <v>#N/A</v>
      </c>
      <c r="ACJ544" s="450"/>
      <c r="ACK544" s="486"/>
      <c r="ACL544" s="454" t="s">
        <v>118</v>
      </c>
      <c r="ACM544" s="506" t="s">
        <v>186</v>
      </c>
      <c r="ACN544" s="455"/>
      <c r="ACO544" s="492"/>
      <c r="ACP544" s="492" t="e">
        <f>VLOOKUP(ACM544,$A$563:$F$2022,6,FALSE)</f>
        <v>#N/A</v>
      </c>
      <c r="ACQ544" s="454" t="s">
        <v>67</v>
      </c>
      <c r="ACR544" s="450" t="e">
        <f>ACP544*1.2</f>
        <v>#N/A</v>
      </c>
      <c r="ACS544" s="450"/>
      <c r="ACT544" s="486"/>
      <c r="ACU544" s="454" t="s">
        <v>118</v>
      </c>
      <c r="ACV544" s="490" t="s">
        <v>1108</v>
      </c>
      <c r="ACW544" s="455"/>
      <c r="ACX544" s="492"/>
      <c r="ACY544" s="492">
        <f>VLOOKUP(ACV544,$A$563:$F$2022,6,FALSE)</f>
        <v>1</v>
      </c>
      <c r="ACZ544" s="454" t="s">
        <v>67</v>
      </c>
      <c r="ADA544" s="450">
        <f>ACY544*1.2</f>
        <v>1.2</v>
      </c>
      <c r="ADB544" s="450"/>
      <c r="ADC544" s="486"/>
      <c r="ADD544" s="454" t="s">
        <v>118</v>
      </c>
      <c r="ADE544" s="525" t="s">
        <v>937</v>
      </c>
      <c r="ADF544" s="455"/>
      <c r="ADG544" s="492"/>
      <c r="ADH544" s="492">
        <f>VLOOKUP(ADE544,$A$563:$F$2022,6,FALSE)</f>
        <v>0</v>
      </c>
      <c r="ADI544" s="454" t="s">
        <v>67</v>
      </c>
      <c r="ADJ544" s="450">
        <f>ADH544*1.2</f>
        <v>0</v>
      </c>
      <c r="ADK544" s="455"/>
      <c r="ADL544" s="486"/>
      <c r="ADM544" s="454" t="s">
        <v>118</v>
      </c>
      <c r="ADN544" s="525" t="s">
        <v>1437</v>
      </c>
      <c r="ADO544" s="455"/>
      <c r="ADP544" s="492"/>
      <c r="ADQ544" s="492">
        <f>VLOOKUP(ADN544,$A$563:$F$2022,6,FALSE)</f>
        <v>4</v>
      </c>
      <c r="ADR544" s="454" t="s">
        <v>67</v>
      </c>
      <c r="ADS544" s="450">
        <f>ADQ544*1.2</f>
        <v>4.8</v>
      </c>
      <c r="ADT544" s="450"/>
      <c r="ADU544" s="486"/>
      <c r="ADV544" s="454" t="s">
        <v>118</v>
      </c>
      <c r="ADW544" s="525" t="s">
        <v>737</v>
      </c>
      <c r="ADX544" s="455"/>
      <c r="ADY544" s="455"/>
      <c r="ADZ544" s="492">
        <f>VLOOKUP(ADW544,$A$563:$F$2022,6,FALSE)</f>
        <v>0</v>
      </c>
      <c r="AEA544" s="454" t="s">
        <v>67</v>
      </c>
      <c r="AEB544" s="450">
        <f>ADZ544*1.2</f>
        <v>0</v>
      </c>
      <c r="AEC544" s="455"/>
      <c r="AED544" s="486"/>
      <c r="AEE544" s="454" t="s">
        <v>118</v>
      </c>
      <c r="AEF544" s="525" t="s">
        <v>2335</v>
      </c>
      <c r="AEG544" s="455"/>
      <c r="AEH544" s="492"/>
      <c r="AEI544" s="492">
        <f>VLOOKUP(AEF544,$A$563:$F$2022,6,FALSE)</f>
        <v>0</v>
      </c>
      <c r="AEJ544" s="454" t="s">
        <v>67</v>
      </c>
      <c r="AEK544" s="450">
        <f>AEI544*1.2</f>
        <v>0</v>
      </c>
      <c r="AEL544" s="455"/>
      <c r="AEM544" s="486"/>
      <c r="AEN544" s="454" t="s">
        <v>118</v>
      </c>
      <c r="AEO544" s="525" t="s">
        <v>1421</v>
      </c>
      <c r="AEP544" s="455"/>
      <c r="AEQ544" s="492"/>
      <c r="AER544" s="492">
        <f>VLOOKUP(AEO544,$A$563:$F$2022,6,FALSE)</f>
        <v>0</v>
      </c>
      <c r="AES544" s="454" t="s">
        <v>67</v>
      </c>
      <c r="AET544" s="450">
        <f>AER544*1.2</f>
        <v>0</v>
      </c>
      <c r="AEU544" s="455"/>
      <c r="AEV544" s="486"/>
      <c r="AEW544" s="454" t="s">
        <v>118</v>
      </c>
      <c r="AEX544" s="525" t="s">
        <v>928</v>
      </c>
      <c r="AEY544" s="455"/>
      <c r="AEZ544" s="492"/>
      <c r="AFA544" s="492">
        <f>VLOOKUP(AEX544,$A$563:$F$2022,6,FALSE)</f>
        <v>0</v>
      </c>
      <c r="AFB544" s="454" t="s">
        <v>67</v>
      </c>
      <c r="AFC544" s="450">
        <f>AFA544*1.2</f>
        <v>0</v>
      </c>
      <c r="AFD544" s="450"/>
      <c r="AFE544" s="486"/>
      <c r="AFF544" s="454" t="s">
        <v>118</v>
      </c>
      <c r="AFG544" s="525" t="s">
        <v>512</v>
      </c>
      <c r="AFH544" s="455"/>
      <c r="AFI544" s="492"/>
      <c r="AFJ544" s="492">
        <f>VLOOKUP(AFG544,$A$563:$F$2022,6,FALSE)</f>
        <v>0</v>
      </c>
      <c r="AFK544" s="454" t="s">
        <v>67</v>
      </c>
      <c r="AFL544" s="450">
        <f>AFJ544*1.2</f>
        <v>0</v>
      </c>
      <c r="AFM544" s="450"/>
      <c r="AFN544" s="486"/>
      <c r="AFO544" s="454" t="s">
        <v>118</v>
      </c>
      <c r="AFP544" s="525" t="s">
        <v>2331</v>
      </c>
      <c r="AFQ544" s="455"/>
      <c r="AFR544" s="492"/>
      <c r="AFS544" s="492">
        <f>VLOOKUP(AFP544,$A$563:$F$2022,6,FALSE)</f>
        <v>0</v>
      </c>
      <c r="AFT544" s="454" t="s">
        <v>67</v>
      </c>
      <c r="AFU544" s="450">
        <f>AFS544*1.2</f>
        <v>0</v>
      </c>
      <c r="AFV544" s="450"/>
      <c r="AFW544" s="486"/>
      <c r="AFX544" s="454" t="s">
        <v>118</v>
      </c>
      <c r="AFY544" s="525" t="s">
        <v>741</v>
      </c>
      <c r="AFZ544" s="455"/>
      <c r="AGA544" s="492"/>
      <c r="AGB544" s="492">
        <f>VLOOKUP(AFY544,$A$563:$F$2022,6,FALSE)</f>
        <v>0</v>
      </c>
      <c r="AGC544" s="454" t="s">
        <v>67</v>
      </c>
      <c r="AGD544" s="450">
        <f>AGB544*1.2</f>
        <v>0</v>
      </c>
      <c r="AGE544" s="450"/>
      <c r="AGF544" s="486"/>
      <c r="AGG544" s="454" t="s">
        <v>118</v>
      </c>
      <c r="AGH544" s="525" t="s">
        <v>658</v>
      </c>
      <c r="AGI544" s="455"/>
      <c r="AGJ544" s="492"/>
      <c r="AGK544" s="492">
        <f>VLOOKUP(AGH544,$A$563:$F$2022,6,FALSE)</f>
        <v>0</v>
      </c>
      <c r="AGL544" s="454" t="s">
        <v>67</v>
      </c>
      <c r="AGM544" s="450">
        <f>AGK544*1.2</f>
        <v>0</v>
      </c>
      <c r="AGN544" s="450"/>
      <c r="AGO544" s="486"/>
      <c r="AGP544" s="454" t="s">
        <v>118</v>
      </c>
      <c r="AGQ544" s="525" t="s">
        <v>2007</v>
      </c>
      <c r="AGR544" s="455"/>
      <c r="AGS544" s="492"/>
      <c r="AGT544" s="492">
        <f>VLOOKUP(AGQ544,$A$563:$F$2022,6,FALSE)</f>
        <v>13</v>
      </c>
      <c r="AGU544" s="454" t="s">
        <v>67</v>
      </c>
      <c r="AGV544" s="450">
        <f>AGT544*1.2</f>
        <v>15.6</v>
      </c>
      <c r="AGW544" s="450"/>
      <c r="AGX544" s="486"/>
      <c r="AGY544" s="454" t="s">
        <v>118</v>
      </c>
      <c r="AGZ544" s="525" t="s">
        <v>2336</v>
      </c>
      <c r="AHA544" s="455"/>
      <c r="AHB544" s="492"/>
      <c r="AHC544" s="492">
        <f>VLOOKUP(AGZ544,$A$563:$F$2022,6,FALSE)</f>
        <v>5</v>
      </c>
      <c r="AHD544" s="454" t="s">
        <v>67</v>
      </c>
      <c r="AHE544" s="450">
        <f>AHC544*1.2</f>
        <v>6</v>
      </c>
      <c r="AHF544" s="450"/>
      <c r="AHG544" s="486"/>
      <c r="AHH544" s="495"/>
      <c r="AHI544" s="543"/>
      <c r="AHJ544" s="496"/>
      <c r="AHK544" s="497"/>
      <c r="AHL544" s="497"/>
      <c r="AHM544" s="495"/>
      <c r="AHN544" s="481"/>
      <c r="AHO544" s="481"/>
      <c r="AHP544" s="496"/>
      <c r="AHQ544" s="495"/>
      <c r="AHR544" s="512"/>
      <c r="AHS544" s="496"/>
      <c r="AHT544" s="497"/>
      <c r="AHU544" s="497"/>
      <c r="AHV544" s="495"/>
      <c r="AHW544" s="481"/>
      <c r="AHX544" s="481"/>
      <c r="AHY544" s="496"/>
      <c r="AHZ544" s="495"/>
      <c r="AIA544" s="512"/>
      <c r="AIB544" s="496"/>
      <c r="AIC544" s="497"/>
      <c r="AID544" s="497"/>
      <c r="AIE544" s="495"/>
      <c r="AIF544" s="481"/>
      <c r="AIG544" s="481"/>
      <c r="AIH544" s="496"/>
      <c r="AII544" s="263"/>
      <c r="AIJ544" s="432"/>
      <c r="AIK544" s="264"/>
      <c r="AIL544" s="264"/>
      <c r="AIM544" s="265"/>
      <c r="AIN544" s="263"/>
      <c r="AIO544" s="210"/>
      <c r="AIP544" s="264"/>
      <c r="AIQ544" s="264"/>
    </row>
    <row r="545" spans="1:927" s="16" customFormat="1" ht="15">
      <c r="A545" s="454" t="s">
        <v>119</v>
      </c>
      <c r="B545" s="490" t="s">
        <v>2007</v>
      </c>
      <c r="C545" s="455"/>
      <c r="D545" s="492"/>
      <c r="E545" s="492">
        <f>VLOOKUP(B545,$A$563:$F$2022,6,FALSE)</f>
        <v>13</v>
      </c>
      <c r="F545" s="454" t="s">
        <v>69</v>
      </c>
      <c r="G545" s="450">
        <f>E545*1.1</f>
        <v>14.3</v>
      </c>
      <c r="H545" s="450"/>
      <c r="I545" s="456"/>
      <c r="J545" s="454" t="s">
        <v>119</v>
      </c>
      <c r="K545" s="525" t="s">
        <v>671</v>
      </c>
      <c r="L545" s="455"/>
      <c r="M545" s="492"/>
      <c r="N545" s="492">
        <f>VLOOKUP(K543,$A$563:$F$2022,6,FALSE)</f>
        <v>0</v>
      </c>
      <c r="O545" s="454" t="s">
        <v>69</v>
      </c>
      <c r="P545" s="450">
        <f>N545*1.1</f>
        <v>0</v>
      </c>
      <c r="Q545" s="450"/>
      <c r="R545" s="456"/>
      <c r="S545" s="454" t="s">
        <v>119</v>
      </c>
      <c r="T545" s="525" t="s">
        <v>909</v>
      </c>
      <c r="U545" s="455"/>
      <c r="V545" s="492"/>
      <c r="W545" s="492">
        <f>VLOOKUP(T545,$A$563:$F$2022,6,FALSE)</f>
        <v>0</v>
      </c>
      <c r="X545" s="454" t="s">
        <v>69</v>
      </c>
      <c r="Y545" s="450">
        <f>W545*1.1</f>
        <v>0</v>
      </c>
      <c r="Z545" s="450"/>
      <c r="AA545" s="456"/>
      <c r="AB545" s="454" t="s">
        <v>119</v>
      </c>
      <c r="AC545" s="525" t="s">
        <v>2327</v>
      </c>
      <c r="AD545" s="455"/>
      <c r="AE545" s="492"/>
      <c r="AF545" s="492">
        <f>VLOOKUP(AC545,$A$563:$F$2022,6,FALSE)</f>
        <v>0</v>
      </c>
      <c r="AG545" s="454" t="s">
        <v>69</v>
      </c>
      <c r="AH545" s="450">
        <f>AF545*1.1</f>
        <v>0</v>
      </c>
      <c r="AI545" s="450"/>
      <c r="AJ545" s="456"/>
      <c r="AK545" s="454" t="s">
        <v>119</v>
      </c>
      <c r="AL545" s="490" t="s">
        <v>1900</v>
      </c>
      <c r="AM545" s="455"/>
      <c r="AN545" s="492"/>
      <c r="AO545" s="492">
        <f>VLOOKUP(AL545,$A$563:$F$2022,6,FALSE)</f>
        <v>0</v>
      </c>
      <c r="AP545" s="454" t="s">
        <v>69</v>
      </c>
      <c r="AQ545" s="450">
        <f>AO545*1.1</f>
        <v>0</v>
      </c>
      <c r="AR545" s="450"/>
      <c r="AS545" s="456"/>
      <c r="AT545" s="454" t="s">
        <v>119</v>
      </c>
      <c r="AU545" s="525" t="s">
        <v>631</v>
      </c>
      <c r="AV545" s="455"/>
      <c r="AW545" s="492"/>
      <c r="AX545" s="492">
        <f>VLOOKUP(AU545,$A$563:$F$2022,6,FALSE)</f>
        <v>0</v>
      </c>
      <c r="AY545" s="454" t="s">
        <v>69</v>
      </c>
      <c r="AZ545" s="450">
        <f>AX545*1.1</f>
        <v>0</v>
      </c>
      <c r="BA545" s="450"/>
      <c r="BB545" s="456"/>
      <c r="BC545" s="454" t="s">
        <v>119</v>
      </c>
      <c r="BD545" s="525" t="s">
        <v>1437</v>
      </c>
      <c r="BE545" s="455"/>
      <c r="BF545" s="492"/>
      <c r="BG545" s="492">
        <f>VLOOKUP(BD545,$A$563:$F$2022,6,FALSE)</f>
        <v>4</v>
      </c>
      <c r="BH545" s="454" t="s">
        <v>69</v>
      </c>
      <c r="BI545" s="450">
        <f>BG545*1.1</f>
        <v>4.4000000000000004</v>
      </c>
      <c r="BJ545" s="450"/>
      <c r="BK545" s="456"/>
      <c r="BL545" s="454" t="s">
        <v>119</v>
      </c>
      <c r="BM545" s="525" t="s">
        <v>737</v>
      </c>
      <c r="BN545" s="455"/>
      <c r="BO545" s="492"/>
      <c r="BP545" s="492">
        <f>VLOOKUP(BM545,$A$563:$F$2022,6,FALSE)</f>
        <v>0</v>
      </c>
      <c r="BQ545" s="454" t="s">
        <v>69</v>
      </c>
      <c r="BR545" s="450">
        <f>BP545*1.1</f>
        <v>0</v>
      </c>
      <c r="BS545" s="450"/>
      <c r="BT545" s="456"/>
      <c r="BU545" s="454" t="s">
        <v>119</v>
      </c>
      <c r="BV545" s="525" t="s">
        <v>2332</v>
      </c>
      <c r="BW545" s="455"/>
      <c r="BX545" s="492"/>
      <c r="BY545" s="492">
        <f>VLOOKUP(BV545,$A$563:$F$2022,6,FALSE)</f>
        <v>0</v>
      </c>
      <c r="BZ545" s="454" t="s">
        <v>69</v>
      </c>
      <c r="CA545" s="450">
        <f>BY545*1.1</f>
        <v>0</v>
      </c>
      <c r="CB545" s="450"/>
      <c r="CC545" s="456"/>
      <c r="CD545" s="454" t="s">
        <v>119</v>
      </c>
      <c r="CE545" s="525" t="s">
        <v>2331</v>
      </c>
      <c r="CF545" s="455"/>
      <c r="CG545" s="492"/>
      <c r="CH545" s="492">
        <f>VLOOKUP(CE545,$A$563:$F$2022,6,FALSE)</f>
        <v>0</v>
      </c>
      <c r="CI545" s="454" t="s">
        <v>69</v>
      </c>
      <c r="CJ545" s="450">
        <f>CH545*1.1</f>
        <v>0</v>
      </c>
      <c r="CK545" s="450"/>
      <c r="CL545" s="456"/>
      <c r="CM545" s="454" t="s">
        <v>119</v>
      </c>
      <c r="CN545" s="525" t="s">
        <v>589</v>
      </c>
      <c r="CO545" s="455"/>
      <c r="CP545" s="492"/>
      <c r="CQ545" s="492">
        <f>VLOOKUP(CN545,$A$563:$F$2022,6,FALSE)</f>
        <v>4</v>
      </c>
      <c r="CR545" s="454" t="s">
        <v>69</v>
      </c>
      <c r="CS545" s="450">
        <f>CQ545*1.1</f>
        <v>4.4000000000000004</v>
      </c>
      <c r="CT545" s="450"/>
      <c r="CU545" s="456"/>
      <c r="CV545" s="454" t="s">
        <v>119</v>
      </c>
      <c r="CW545" s="525" t="s">
        <v>2337</v>
      </c>
      <c r="CX545" s="455"/>
      <c r="CY545" s="492"/>
      <c r="CZ545" s="492">
        <f>VLOOKUP(CW545,$A$563:$F$2022,6,FALSE)</f>
        <v>4</v>
      </c>
      <c r="DA545" s="454" t="s">
        <v>69</v>
      </c>
      <c r="DB545" s="450">
        <f>CZ545*1.1</f>
        <v>4.4000000000000004</v>
      </c>
      <c r="DC545" s="450"/>
      <c r="DD545" s="456"/>
      <c r="DE545" s="454" t="s">
        <v>119</v>
      </c>
      <c r="DF545" s="525" t="s">
        <v>2326</v>
      </c>
      <c r="DG545" s="455"/>
      <c r="DH545" s="492"/>
      <c r="DI545" s="492">
        <f>VLOOKUP(DF545,$A$563:$F$2022,6,FALSE)</f>
        <v>30</v>
      </c>
      <c r="DJ545" s="454" t="s">
        <v>69</v>
      </c>
      <c r="DK545" s="450">
        <f>DI545*1.1</f>
        <v>33</v>
      </c>
      <c r="DL545" s="450"/>
      <c r="DM545" s="456"/>
      <c r="DN545" s="454" t="s">
        <v>119</v>
      </c>
      <c r="DO545" s="490" t="s">
        <v>505</v>
      </c>
      <c r="DP545" s="455"/>
      <c r="DQ545" s="492"/>
      <c r="DR545" s="492">
        <f>VLOOKUP(DO545,$A$563:$F$2022,6,FALSE)</f>
        <v>0</v>
      </c>
      <c r="DS545" s="454" t="s">
        <v>69</v>
      </c>
      <c r="DT545" s="450">
        <f>DR545*1.1</f>
        <v>0</v>
      </c>
      <c r="DU545" s="450"/>
      <c r="DV545" s="456"/>
      <c r="DW545" s="454" t="s">
        <v>119</v>
      </c>
      <c r="DX545" s="506" t="s">
        <v>186</v>
      </c>
      <c r="DY545" s="455"/>
      <c r="DZ545" s="492"/>
      <c r="EA545" s="492" t="e">
        <f>VLOOKUP(DX545,$A$563:$F$2022,6,FALSE)</f>
        <v>#N/A</v>
      </c>
      <c r="EB545" s="454" t="s">
        <v>69</v>
      </c>
      <c r="EC545" s="450" t="e">
        <f>EA545*1.1</f>
        <v>#N/A</v>
      </c>
      <c r="ED545" s="450"/>
      <c r="EE545" s="456"/>
      <c r="EF545" s="454" t="s">
        <v>119</v>
      </c>
      <c r="EG545" s="525" t="s">
        <v>708</v>
      </c>
      <c r="EH545" s="455"/>
      <c r="EI545" s="492"/>
      <c r="EJ545" s="492">
        <f>VLOOKUP(EG545,$A$563:$F$2022,6,FALSE)</f>
        <v>0</v>
      </c>
      <c r="EK545" s="454" t="s">
        <v>69</v>
      </c>
      <c r="EL545" s="450">
        <f>EJ545*1.1</f>
        <v>0</v>
      </c>
      <c r="EM545" s="450"/>
      <c r="EN545" s="456"/>
      <c r="EO545" s="454" t="s">
        <v>119</v>
      </c>
      <c r="EP545" s="525" t="s">
        <v>1341</v>
      </c>
      <c r="EQ545" s="455"/>
      <c r="ER545" s="492"/>
      <c r="ES545" s="492">
        <f>VLOOKUP(EP545,$A$563:$F$2022,6,FALSE)</f>
        <v>0</v>
      </c>
      <c r="ET545" s="454" t="s">
        <v>69</v>
      </c>
      <c r="EU545" s="450">
        <f>ES545*1.1</f>
        <v>0</v>
      </c>
      <c r="EV545" s="450"/>
      <c r="EW545" s="456"/>
      <c r="EX545" s="454" t="s">
        <v>119</v>
      </c>
      <c r="EY545" s="506" t="s">
        <v>186</v>
      </c>
      <c r="EZ545" s="455"/>
      <c r="FA545" s="492"/>
      <c r="FB545" s="492" t="e">
        <f>VLOOKUP(EY545,$A$563:$F$2022,6,FALSE)</f>
        <v>#N/A</v>
      </c>
      <c r="FC545" s="454" t="s">
        <v>69</v>
      </c>
      <c r="FD545" s="450" t="e">
        <f>FB545*1.1</f>
        <v>#N/A</v>
      </c>
      <c r="FE545" s="450"/>
      <c r="FF545" s="456"/>
      <c r="FG545" s="454" t="s">
        <v>119</v>
      </c>
      <c r="FH545" s="525" t="s">
        <v>1454</v>
      </c>
      <c r="FI545" s="455"/>
      <c r="FJ545" s="492"/>
      <c r="FK545" s="492">
        <f>VLOOKUP(FH545,$A$563:$F$2022,6,FALSE)</f>
        <v>0</v>
      </c>
      <c r="FL545" s="454" t="s">
        <v>69</v>
      </c>
      <c r="FM545" s="450">
        <f>FK545*1.1</f>
        <v>0</v>
      </c>
      <c r="FN545" s="450"/>
      <c r="FO545" s="456"/>
      <c r="FP545" s="454" t="s">
        <v>119</v>
      </c>
      <c r="FQ545" s="490" t="s">
        <v>2327</v>
      </c>
      <c r="FR545" s="455"/>
      <c r="FS545" s="492"/>
      <c r="FT545" s="492">
        <f>VLOOKUP(FQ545,$A$563:$F$2022,6,FALSE)</f>
        <v>0</v>
      </c>
      <c r="FU545" s="454" t="s">
        <v>69</v>
      </c>
      <c r="FV545" s="450">
        <f>FT545*1.1</f>
        <v>0</v>
      </c>
      <c r="FW545" s="450"/>
      <c r="FX545" s="456"/>
      <c r="FY545" s="454" t="s">
        <v>119</v>
      </c>
      <c r="FZ545" s="490" t="s">
        <v>1065</v>
      </c>
      <c r="GA545" s="455"/>
      <c r="GB545" s="492"/>
      <c r="GC545" s="492">
        <f>VLOOKUP(FZ545,$A$563:$F$2022,6,FALSE)</f>
        <v>3</v>
      </c>
      <c r="GD545" s="454" t="s">
        <v>69</v>
      </c>
      <c r="GE545" s="450">
        <f>GC545*1.1</f>
        <v>3.3000000000000003</v>
      </c>
      <c r="GF545" s="450"/>
      <c r="GG545" s="456"/>
      <c r="GH545" s="454" t="s">
        <v>119</v>
      </c>
      <c r="GI545" s="525" t="s">
        <v>2326</v>
      </c>
      <c r="GJ545" s="455"/>
      <c r="GK545" s="492"/>
      <c r="GL545" s="492">
        <f>VLOOKUP(GI545,$A$563:$F$2022,6,FALSE)</f>
        <v>30</v>
      </c>
      <c r="GM545" s="454" t="s">
        <v>69</v>
      </c>
      <c r="GN545" s="450">
        <f>GL545*1.1</f>
        <v>33</v>
      </c>
      <c r="GO545" s="450"/>
      <c r="GP545" s="456"/>
      <c r="GQ545" s="454" t="s">
        <v>119</v>
      </c>
      <c r="GR545" s="525" t="s">
        <v>1437</v>
      </c>
      <c r="GS545" s="455"/>
      <c r="GT545" s="492"/>
      <c r="GU545" s="492">
        <f>VLOOKUP(GR545,$A$563:$F$2022,6,FALSE)</f>
        <v>4</v>
      </c>
      <c r="GV545" s="454" t="s">
        <v>69</v>
      </c>
      <c r="GW545" s="450">
        <f>GU545*1.1</f>
        <v>4.4000000000000004</v>
      </c>
      <c r="GX545" s="450"/>
      <c r="GY545" s="456"/>
      <c r="GZ545" s="454" t="s">
        <v>119</v>
      </c>
      <c r="HA545" s="490" t="s">
        <v>2327</v>
      </c>
      <c r="HB545" s="455"/>
      <c r="HC545" s="492"/>
      <c r="HD545" s="492">
        <f>VLOOKUP(HA545,$A$563:$F$2022,6,FALSE)</f>
        <v>0</v>
      </c>
      <c r="HE545" s="454" t="s">
        <v>69</v>
      </c>
      <c r="HF545" s="450">
        <f>HD545*1.1</f>
        <v>0</v>
      </c>
      <c r="HG545" s="450"/>
      <c r="HH545" s="456"/>
      <c r="HI545" s="454" t="s">
        <v>119</v>
      </c>
      <c r="HJ545" s="525" t="s">
        <v>1437</v>
      </c>
      <c r="HK545" s="455"/>
      <c r="HL545" s="492"/>
      <c r="HM545" s="492">
        <f>VLOOKUP(HJ545,$A$563:$F$2022,6,FALSE)</f>
        <v>4</v>
      </c>
      <c r="HN545" s="454" t="s">
        <v>69</v>
      </c>
      <c r="HO545" s="450">
        <f>HM545*1.1</f>
        <v>4.4000000000000004</v>
      </c>
      <c r="HP545" s="450"/>
      <c r="HQ545" s="456"/>
      <c r="HR545" s="454" t="s">
        <v>119</v>
      </c>
      <c r="HS545" s="490" t="s">
        <v>562</v>
      </c>
      <c r="HT545" s="455"/>
      <c r="HU545" s="492"/>
      <c r="HV545" s="492">
        <f>VLOOKUP(HS545,$A$563:$F$2022,6,FALSE)</f>
        <v>0</v>
      </c>
      <c r="HW545" s="454" t="s">
        <v>69</v>
      </c>
      <c r="HX545" s="450">
        <f>HV545*1.1</f>
        <v>0</v>
      </c>
      <c r="HY545" s="450"/>
      <c r="HZ545" s="456"/>
      <c r="IA545" s="454" t="s">
        <v>119</v>
      </c>
      <c r="IB545" s="525" t="s">
        <v>505</v>
      </c>
      <c r="IC545" s="455"/>
      <c r="ID545" s="492"/>
      <c r="IE545" s="492">
        <f>VLOOKUP(IB545,$A$563:$F$2022,6,FALSE)</f>
        <v>0</v>
      </c>
      <c r="IF545" s="454" t="s">
        <v>69</v>
      </c>
      <c r="IG545" s="450">
        <f>IE545*1.1</f>
        <v>0</v>
      </c>
      <c r="IH545" s="450"/>
      <c r="II545" s="456"/>
      <c r="IJ545" s="454" t="s">
        <v>119</v>
      </c>
      <c r="IK545" s="525" t="s">
        <v>662</v>
      </c>
      <c r="IL545" s="455"/>
      <c r="IM545" s="492"/>
      <c r="IN545" s="492">
        <f>VLOOKUP(IK545,$A$563:$F$2022,6,FALSE)</f>
        <v>10</v>
      </c>
      <c r="IO545" s="454" t="s">
        <v>69</v>
      </c>
      <c r="IP545" s="450">
        <f>IN545*1.1</f>
        <v>11</v>
      </c>
      <c r="IQ545" s="450"/>
      <c r="IR545" s="456"/>
      <c r="IS545" s="454" t="s">
        <v>119</v>
      </c>
      <c r="IT545" s="525" t="s">
        <v>677</v>
      </c>
      <c r="IU545" s="455"/>
      <c r="IV545" s="492"/>
      <c r="IW545" s="492">
        <f>VLOOKUP(IT545,$A$563:$F$2022,6,FALSE)</f>
        <v>1</v>
      </c>
      <c r="IX545" s="454" t="s">
        <v>69</v>
      </c>
      <c r="IY545" s="450">
        <f>IW545*1.1</f>
        <v>1.1000000000000001</v>
      </c>
      <c r="IZ545" s="450"/>
      <c r="JA545" s="456"/>
      <c r="JB545" s="454" t="s">
        <v>119</v>
      </c>
      <c r="JC545" s="525" t="s">
        <v>927</v>
      </c>
      <c r="JD545" s="455"/>
      <c r="JE545" s="492"/>
      <c r="JF545" s="492">
        <f>VLOOKUP(JC545,$A$563:$F$2022,6,FALSE)</f>
        <v>0</v>
      </c>
      <c r="JG545" s="454" t="s">
        <v>69</v>
      </c>
      <c r="JH545" s="450">
        <f>JF545*1.1</f>
        <v>0</v>
      </c>
      <c r="JI545" s="450"/>
      <c r="JJ545" s="456"/>
      <c r="JK545" s="454" t="s">
        <v>119</v>
      </c>
      <c r="JL545" s="525" t="s">
        <v>654</v>
      </c>
      <c r="JM545" s="455"/>
      <c r="JN545" s="492"/>
      <c r="JO545" s="492">
        <f>VLOOKUP(JL545,$A$563:$F$2022,6,FALSE)</f>
        <v>0</v>
      </c>
      <c r="JP545" s="454" t="s">
        <v>69</v>
      </c>
      <c r="JQ545" s="450">
        <f>JO545*1.1</f>
        <v>0</v>
      </c>
      <c r="JR545" s="450"/>
      <c r="JS545" s="456"/>
      <c r="JT545" s="454" t="s">
        <v>119</v>
      </c>
      <c r="JU545" s="525" t="s">
        <v>1113</v>
      </c>
      <c r="JV545" s="455"/>
      <c r="JW545" s="492"/>
      <c r="JX545" s="492">
        <f>VLOOKUP(JU545,$A$563:$F$2022,6,FALSE)</f>
        <v>0</v>
      </c>
      <c r="JY545" s="454" t="s">
        <v>69</v>
      </c>
      <c r="JZ545" s="450">
        <f>JX545*1.1</f>
        <v>0</v>
      </c>
      <c r="KA545" s="450"/>
      <c r="KB545" s="456"/>
      <c r="KC545" s="454" t="s">
        <v>119</v>
      </c>
      <c r="KD545" s="525" t="s">
        <v>505</v>
      </c>
      <c r="KE545" s="455"/>
      <c r="KF545" s="492"/>
      <c r="KG545" s="492">
        <f>VLOOKUP(KD545,$A$563:$F$2022,6,FALSE)</f>
        <v>0</v>
      </c>
      <c r="KH545" s="454" t="s">
        <v>69</v>
      </c>
      <c r="KI545" s="450">
        <f>KG545*1.1</f>
        <v>0</v>
      </c>
      <c r="KJ545" s="450"/>
      <c r="KK545" s="456"/>
      <c r="KL545" s="454" t="s">
        <v>119</v>
      </c>
      <c r="KM545" s="525" t="s">
        <v>2007</v>
      </c>
      <c r="KN545" s="455"/>
      <c r="KO545" s="492"/>
      <c r="KP545" s="492">
        <f>VLOOKUP(KM545,$A$563:$F$2022,6,FALSE)</f>
        <v>13</v>
      </c>
      <c r="KQ545" s="454" t="s">
        <v>69</v>
      </c>
      <c r="KR545" s="450">
        <f>KP545*1.1</f>
        <v>14.3</v>
      </c>
      <c r="KS545" s="450"/>
      <c r="KT545" s="456"/>
      <c r="KU545" s="454" t="s">
        <v>119</v>
      </c>
      <c r="KV545" s="525" t="s">
        <v>2326</v>
      </c>
      <c r="KW545" s="455"/>
      <c r="KX545" s="492"/>
      <c r="KY545" s="492">
        <f>VLOOKUP(KV545,$A$563:$F$2022,6,FALSE)</f>
        <v>30</v>
      </c>
      <c r="KZ545" s="454" t="s">
        <v>69</v>
      </c>
      <c r="LA545" s="450">
        <f>KY545*1.1</f>
        <v>33</v>
      </c>
      <c r="LB545" s="450"/>
      <c r="LC545" s="456"/>
      <c r="LD545" s="454" t="s">
        <v>119</v>
      </c>
      <c r="LE545" s="525" t="s">
        <v>715</v>
      </c>
      <c r="LF545" s="455"/>
      <c r="LG545" s="492"/>
      <c r="LH545" s="492">
        <f>VLOOKUP(LE545,$A$563:$F$2022,6,FALSE)</f>
        <v>0</v>
      </c>
      <c r="LI545" s="454" t="s">
        <v>69</v>
      </c>
      <c r="LJ545" s="450">
        <f>LH545*1.1</f>
        <v>0</v>
      </c>
      <c r="LK545" s="450"/>
      <c r="LL545" s="456"/>
      <c r="LM545" s="454" t="s">
        <v>119</v>
      </c>
      <c r="LN545" s="525" t="s">
        <v>711</v>
      </c>
      <c r="LO545" s="455"/>
      <c r="LP545" s="492"/>
      <c r="LQ545" s="492">
        <f>VLOOKUP(LN545,$A$563:$F$2022,6,FALSE)</f>
        <v>26</v>
      </c>
      <c r="LR545" s="454" t="s">
        <v>69</v>
      </c>
      <c r="LS545" s="450">
        <f>LQ545*1.1</f>
        <v>28.6</v>
      </c>
      <c r="LT545" s="450"/>
      <c r="LU545" s="456"/>
      <c r="LV545" s="454" t="s">
        <v>119</v>
      </c>
      <c r="LW545" s="525" t="s">
        <v>1108</v>
      </c>
      <c r="LX545" s="455"/>
      <c r="LY545" s="492"/>
      <c r="LZ545" s="492">
        <f>VLOOKUP(LW545,$A$563:$F$2022,6,FALSE)</f>
        <v>1</v>
      </c>
      <c r="MA545" s="454" t="s">
        <v>69</v>
      </c>
      <c r="MB545" s="450">
        <f>LZ545*1.1</f>
        <v>1.1000000000000001</v>
      </c>
      <c r="MC545" s="450"/>
      <c r="MD545" s="456"/>
      <c r="ME545" s="454" t="s">
        <v>119</v>
      </c>
      <c r="MF545" s="527" t="s">
        <v>662</v>
      </c>
      <c r="MG545" s="455"/>
      <c r="MH545" s="492"/>
      <c r="MI545" s="492">
        <f>VLOOKUP(MF545,$A$563:$F$2022,6,FALSE)</f>
        <v>10</v>
      </c>
      <c r="MJ545" s="454" t="s">
        <v>69</v>
      </c>
      <c r="MK545" s="450">
        <f>MI545*1.1</f>
        <v>11</v>
      </c>
      <c r="ML545" s="450"/>
      <c r="MM545" s="456"/>
      <c r="MN545" s="454" t="s">
        <v>119</v>
      </c>
      <c r="MO545" s="525" t="s">
        <v>2336</v>
      </c>
      <c r="MP545" s="455"/>
      <c r="MQ545" s="492"/>
      <c r="MR545" s="492">
        <f>VLOOKUP(MO545,$A$563:$F$2022,6,FALSE)</f>
        <v>5</v>
      </c>
      <c r="MS545" s="454" t="s">
        <v>69</v>
      </c>
      <c r="MT545" s="450">
        <f>MR545*1.1</f>
        <v>5.5</v>
      </c>
      <c r="MU545" s="450"/>
      <c r="MV545" s="456"/>
      <c r="MW545" s="454" t="s">
        <v>119</v>
      </c>
      <c r="MX545" s="525" t="s">
        <v>512</v>
      </c>
      <c r="MY545" s="455"/>
      <c r="MZ545" s="492"/>
      <c r="NA545" s="492">
        <f>VLOOKUP(MX545,$A$563:$F$2022,6,FALSE)</f>
        <v>0</v>
      </c>
      <c r="NB545" s="454" t="s">
        <v>69</v>
      </c>
      <c r="NC545" s="450">
        <f>NA545*1.1</f>
        <v>0</v>
      </c>
      <c r="ND545" s="450"/>
      <c r="NE545" s="456"/>
      <c r="NF545" s="454" t="s">
        <v>119</v>
      </c>
      <c r="NG545" s="525" t="s">
        <v>2007</v>
      </c>
      <c r="NH545" s="455"/>
      <c r="NI545" s="492"/>
      <c r="NJ545" s="492">
        <f>VLOOKUP(NG545,$A$563:$F$2022,6,FALSE)</f>
        <v>13</v>
      </c>
      <c r="NK545" s="454" t="s">
        <v>69</v>
      </c>
      <c r="NL545" s="450">
        <f>NJ545*1.1</f>
        <v>14.3</v>
      </c>
      <c r="NM545" s="450"/>
      <c r="NN545" s="456"/>
      <c r="NO545" s="454" t="s">
        <v>119</v>
      </c>
      <c r="NP545" s="525" t="s">
        <v>538</v>
      </c>
      <c r="NQ545" s="455"/>
      <c r="NR545" s="492"/>
      <c r="NS545" s="492">
        <f>VLOOKUP(NP545,$A$563:$F$2022,6,FALSE)</f>
        <v>0</v>
      </c>
      <c r="NT545" s="454" t="s">
        <v>69</v>
      </c>
      <c r="NU545" s="450">
        <f>NS545*1.1</f>
        <v>0</v>
      </c>
      <c r="NV545" s="450"/>
      <c r="NW545" s="456"/>
      <c r="NX545" s="454" t="s">
        <v>119</v>
      </c>
      <c r="NY545" s="490" t="s">
        <v>911</v>
      </c>
      <c r="NZ545" s="455"/>
      <c r="OA545" s="455"/>
      <c r="OB545" s="492">
        <f>VLOOKUP(NY545,$A$563:$F$2022,6,FALSE)</f>
        <v>0</v>
      </c>
      <c r="OC545" s="454" t="s">
        <v>69</v>
      </c>
      <c r="OD545" s="450">
        <f>OB545*1.1</f>
        <v>0</v>
      </c>
      <c r="OE545" s="450"/>
      <c r="OF545" s="456"/>
      <c r="OG545" s="454" t="s">
        <v>119</v>
      </c>
      <c r="OH545" s="525" t="s">
        <v>1388</v>
      </c>
      <c r="OI545" s="455"/>
      <c r="OJ545" s="492"/>
      <c r="OK545" s="492">
        <f>VLOOKUP(OH545,$A$563:$F$2022,6,FALSE)</f>
        <v>30</v>
      </c>
      <c r="OL545" s="454" t="s">
        <v>69</v>
      </c>
      <c r="OM545" s="450">
        <f>OK545*1.1</f>
        <v>33</v>
      </c>
      <c r="ON545" s="450"/>
      <c r="OO545" s="456"/>
      <c r="OP545" s="454" t="s">
        <v>119</v>
      </c>
      <c r="OQ545" s="490" t="s">
        <v>711</v>
      </c>
      <c r="OR545" s="455"/>
      <c r="OS545" s="492"/>
      <c r="OT545" s="492">
        <f>VLOOKUP(OQ545,$A$563:$F$2022,6,FALSE)</f>
        <v>26</v>
      </c>
      <c r="OU545" s="454" t="s">
        <v>69</v>
      </c>
      <c r="OV545" s="450">
        <f>OT545*1.1</f>
        <v>28.6</v>
      </c>
      <c r="OW545" s="450"/>
      <c r="OX545" s="456"/>
      <c r="OY545" s="454" t="s">
        <v>119</v>
      </c>
      <c r="OZ545" s="525" t="s">
        <v>711</v>
      </c>
      <c r="PA545" s="455"/>
      <c r="PB545" s="492"/>
      <c r="PC545" s="492">
        <f>VLOOKUP(OZ545,$A$563:$F$2022,6,FALSE)</f>
        <v>26</v>
      </c>
      <c r="PD545" s="454" t="s">
        <v>69</v>
      </c>
      <c r="PE545" s="450">
        <f>PC545*1.1</f>
        <v>28.6</v>
      </c>
      <c r="PF545" s="450"/>
      <c r="PG545" s="456"/>
      <c r="PH545" s="454" t="s">
        <v>119</v>
      </c>
      <c r="PI545" s="525" t="s">
        <v>2007</v>
      </c>
      <c r="PJ545" s="455"/>
      <c r="PK545" s="492"/>
      <c r="PL545" s="492">
        <f>VLOOKUP(PI545,$A$563:$F$2022,6,FALSE)</f>
        <v>13</v>
      </c>
      <c r="PM545" s="454" t="s">
        <v>69</v>
      </c>
      <c r="PN545" s="450">
        <f>PL545*1.1</f>
        <v>14.3</v>
      </c>
      <c r="PO545" s="450"/>
      <c r="PP545" s="456"/>
      <c r="PQ545" s="454" t="s">
        <v>119</v>
      </c>
      <c r="PR545" s="490" t="s">
        <v>2335</v>
      </c>
      <c r="PS545" s="455"/>
      <c r="PT545" s="492"/>
      <c r="PU545" s="492">
        <f>VLOOKUP(PR545,$A$563:$F$2022,6,FALSE)</f>
        <v>0</v>
      </c>
      <c r="PV545" s="454" t="s">
        <v>69</v>
      </c>
      <c r="PW545" s="450">
        <f>PU545*1.1</f>
        <v>0</v>
      </c>
      <c r="PX545" s="450"/>
      <c r="PY545" s="456"/>
      <c r="PZ545" s="454" t="s">
        <v>119</v>
      </c>
      <c r="QA545" s="525" t="s">
        <v>737</v>
      </c>
      <c r="QB545" s="455"/>
      <c r="QC545" s="492"/>
      <c r="QD545" s="492">
        <f>VLOOKUP(QA545,$A$563:$F$2022,6,FALSE)</f>
        <v>0</v>
      </c>
      <c r="QE545" s="454" t="s">
        <v>69</v>
      </c>
      <c r="QF545" s="450">
        <f>QD545*1.1</f>
        <v>0</v>
      </c>
      <c r="QG545" s="450"/>
      <c r="QH545" s="456"/>
      <c r="QI545" s="454" t="s">
        <v>119</v>
      </c>
      <c r="QJ545" s="490" t="s">
        <v>915</v>
      </c>
      <c r="QK545" s="455"/>
      <c r="QL545" s="492"/>
      <c r="QM545" s="492">
        <f>VLOOKUP(QJ545,$A$563:$F$2022,6,FALSE)</f>
        <v>0</v>
      </c>
      <c r="QN545" s="454" t="s">
        <v>69</v>
      </c>
      <c r="QO545" s="450">
        <f>QM545*1.1</f>
        <v>0</v>
      </c>
      <c r="QP545" s="450"/>
      <c r="QQ545" s="456"/>
      <c r="QR545" s="454" t="s">
        <v>119</v>
      </c>
      <c r="QS545" s="525" t="s">
        <v>915</v>
      </c>
      <c r="QT545" s="455"/>
      <c r="QU545" s="492"/>
      <c r="QV545" s="492">
        <f>VLOOKUP(QS545,$A$563:$F$2022,6,FALSE)</f>
        <v>0</v>
      </c>
      <c r="QW545" s="454" t="s">
        <v>69</v>
      </c>
      <c r="QX545" s="450">
        <f>QV545*1.1</f>
        <v>0</v>
      </c>
      <c r="QY545" s="450"/>
      <c r="QZ545" s="456"/>
      <c r="RA545" s="454" t="s">
        <v>119</v>
      </c>
      <c r="RB545" s="490" t="s">
        <v>674</v>
      </c>
      <c r="RC545" s="455"/>
      <c r="RD545" s="492"/>
      <c r="RE545" s="492">
        <f>VLOOKUP(RB545,$A$563:$F$2022,6,FALSE)</f>
        <v>0</v>
      </c>
      <c r="RF545" s="454" t="s">
        <v>69</v>
      </c>
      <c r="RG545" s="450">
        <f>RE545*1.1</f>
        <v>0</v>
      </c>
      <c r="RH545" s="450"/>
      <c r="RI545" s="456"/>
      <c r="RJ545" s="454" t="s">
        <v>119</v>
      </c>
      <c r="RK545" s="506" t="s">
        <v>186</v>
      </c>
      <c r="RL545" s="455"/>
      <c r="RM545" s="455"/>
      <c r="RN545" s="492" t="e">
        <f>VLOOKUP(RK545,$A$563:$F$2022,6,FALSE)</f>
        <v>#N/A</v>
      </c>
      <c r="RO545" s="454" t="s">
        <v>69</v>
      </c>
      <c r="RP545" s="450" t="e">
        <f>RN545*1.1</f>
        <v>#N/A</v>
      </c>
      <c r="RQ545" s="450"/>
      <c r="RR545" s="456"/>
      <c r="RS545" s="454" t="s">
        <v>119</v>
      </c>
      <c r="RT545" s="525" t="s">
        <v>662</v>
      </c>
      <c r="RU545" s="455"/>
      <c r="RV545" s="492"/>
      <c r="RW545" s="492">
        <f>VLOOKUP(RT545,$A$563:$F$2022,6,FALSE)</f>
        <v>10</v>
      </c>
      <c r="RX545" s="454" t="s">
        <v>69</v>
      </c>
      <c r="RY545" s="450">
        <f>RW545*1.1</f>
        <v>11</v>
      </c>
      <c r="RZ545" s="450"/>
      <c r="SA545" s="486"/>
      <c r="SB545" s="454" t="s">
        <v>119</v>
      </c>
      <c r="SC545" s="525" t="s">
        <v>2338</v>
      </c>
      <c r="SD545" s="455"/>
      <c r="SE545" s="492"/>
      <c r="SF545" s="492">
        <f>VLOOKUP(SC545,$A$563:$F$2022,6,FALSE)</f>
        <v>0</v>
      </c>
      <c r="SG545" s="454" t="s">
        <v>69</v>
      </c>
      <c r="SH545" s="450">
        <f>SF545*1.1</f>
        <v>0</v>
      </c>
      <c r="SI545" s="450"/>
      <c r="SJ545" s="486"/>
      <c r="SK545" s="454" t="s">
        <v>119</v>
      </c>
      <c r="SL545" s="525" t="s">
        <v>1437</v>
      </c>
      <c r="SM545" s="455"/>
      <c r="SN545" s="492"/>
      <c r="SO545" s="492">
        <f>VLOOKUP(SL545,$A$563:$F$2022,6,FALSE)</f>
        <v>4</v>
      </c>
      <c r="SP545" s="454" t="s">
        <v>69</v>
      </c>
      <c r="SQ545" s="450">
        <f>SO545*1.1</f>
        <v>4.4000000000000004</v>
      </c>
      <c r="SR545" s="450"/>
      <c r="SS545" s="486"/>
      <c r="ST545" s="454" t="s">
        <v>119</v>
      </c>
      <c r="SU545" s="525" t="s">
        <v>2327</v>
      </c>
      <c r="SV545" s="455"/>
      <c r="SW545" s="492"/>
      <c r="SX545" s="492">
        <f>VLOOKUP(SU545,$A$563:$F$2022,6,FALSE)</f>
        <v>0</v>
      </c>
      <c r="SY545" s="454" t="s">
        <v>69</v>
      </c>
      <c r="SZ545" s="450">
        <f>SX545*1.1</f>
        <v>0</v>
      </c>
      <c r="TA545" s="450"/>
      <c r="TB545" s="486"/>
      <c r="TC545" s="454" t="s">
        <v>119</v>
      </c>
      <c r="TD545" s="525" t="s">
        <v>2328</v>
      </c>
      <c r="TE545" s="455"/>
      <c r="TF545" s="492"/>
      <c r="TG545" s="492">
        <f>VLOOKUP(TD545,$A$563:$F$2022,6,FALSE)</f>
        <v>0</v>
      </c>
      <c r="TH545" s="454" t="s">
        <v>69</v>
      </c>
      <c r="TI545" s="450">
        <f>TG545*1.1</f>
        <v>0</v>
      </c>
      <c r="TJ545" s="455"/>
      <c r="TK545" s="486"/>
      <c r="TL545" s="454" t="s">
        <v>119</v>
      </c>
      <c r="TM545" s="525" t="s">
        <v>2338</v>
      </c>
      <c r="TN545" s="455"/>
      <c r="TO545" s="492"/>
      <c r="TP545" s="492">
        <f>VLOOKUP(TM545,$A$563:$F$2022,6,FALSE)</f>
        <v>0</v>
      </c>
      <c r="TQ545" s="454" t="s">
        <v>69</v>
      </c>
      <c r="TR545" s="450">
        <f>TP545*1.1</f>
        <v>0</v>
      </c>
      <c r="TS545" s="450"/>
      <c r="TT545" s="486"/>
      <c r="TU545" s="454" t="s">
        <v>119</v>
      </c>
      <c r="TV545" s="506" t="s">
        <v>186</v>
      </c>
      <c r="TW545" s="455"/>
      <c r="TX545" s="492"/>
      <c r="TY545" s="492" t="e">
        <f>VLOOKUP(TV545,$A$563:$F$2022,6,FALSE)</f>
        <v>#N/A</v>
      </c>
      <c r="TZ545" s="454" t="s">
        <v>69</v>
      </c>
      <c r="UA545" s="450" t="e">
        <f>TY545*1.1</f>
        <v>#N/A</v>
      </c>
      <c r="UB545" s="450"/>
      <c r="UC545" s="486"/>
      <c r="UD545" s="454" t="s">
        <v>119</v>
      </c>
      <c r="UE545" s="525" t="s">
        <v>1326</v>
      </c>
      <c r="UF545" s="455"/>
      <c r="UG545" s="492"/>
      <c r="UH545" s="492">
        <f>VLOOKUP(UE545,$A$563:$F$2022,6,FALSE)</f>
        <v>7</v>
      </c>
      <c r="UI545" s="454" t="s">
        <v>69</v>
      </c>
      <c r="UJ545" s="450">
        <f>UH545*1.1</f>
        <v>7.7000000000000011</v>
      </c>
      <c r="UK545" s="450"/>
      <c r="UL545" s="486"/>
      <c r="UM545" s="454" t="s">
        <v>119</v>
      </c>
      <c r="UN545" s="506" t="s">
        <v>186</v>
      </c>
      <c r="UO545" s="455"/>
      <c r="UP545" s="492"/>
      <c r="UQ545" s="492" t="e">
        <f>VLOOKUP(UN545,$A$563:$F$2022,6,FALSE)</f>
        <v>#N/A</v>
      </c>
      <c r="UR545" s="454" t="s">
        <v>69</v>
      </c>
      <c r="US545" s="450" t="e">
        <f>UQ545*1.1</f>
        <v>#N/A</v>
      </c>
      <c r="UT545" s="450"/>
      <c r="UU545" s="486"/>
      <c r="UV545" s="454" t="s">
        <v>119</v>
      </c>
      <c r="UW545" s="525" t="s">
        <v>2329</v>
      </c>
      <c r="UX545" s="455"/>
      <c r="UY545" s="492"/>
      <c r="UZ545" s="492">
        <f>VLOOKUP(UW545,$A$563:$F$2022,6,FALSE)</f>
        <v>0</v>
      </c>
      <c r="VA545" s="454" t="s">
        <v>69</v>
      </c>
      <c r="VB545" s="450">
        <f>UZ545*1.1</f>
        <v>0</v>
      </c>
      <c r="VC545" s="450"/>
      <c r="VD545" s="486"/>
      <c r="VE545" s="454" t="s">
        <v>119</v>
      </c>
      <c r="VF545" s="506" t="s">
        <v>186</v>
      </c>
      <c r="VG545" s="455"/>
      <c r="VH545" s="492"/>
      <c r="VI545" s="492" t="e">
        <f>VLOOKUP(VF545,$A$563:$F$2022,6,FALSE)</f>
        <v>#N/A</v>
      </c>
      <c r="VJ545" s="454" t="s">
        <v>69</v>
      </c>
      <c r="VK545" s="450" t="e">
        <f>VI545*1.1</f>
        <v>#N/A</v>
      </c>
      <c r="VL545" s="450"/>
      <c r="VM545" s="486"/>
      <c r="VN545" s="454" t="s">
        <v>119</v>
      </c>
      <c r="VO545" s="525" t="s">
        <v>2329</v>
      </c>
      <c r="VP545" s="455"/>
      <c r="VQ545" s="492"/>
      <c r="VR545" s="492">
        <f>VLOOKUP(VO545,$A$563:$F$2022,6,FALSE)</f>
        <v>0</v>
      </c>
      <c r="VS545" s="454" t="s">
        <v>69</v>
      </c>
      <c r="VT545" s="450">
        <f>VR545*1.1</f>
        <v>0</v>
      </c>
      <c r="VU545" s="450"/>
      <c r="VV545" s="486"/>
      <c r="VW545" s="454" t="s">
        <v>119</v>
      </c>
      <c r="VX545" s="506" t="s">
        <v>186</v>
      </c>
      <c r="VY545" s="455"/>
      <c r="VZ545" s="455"/>
      <c r="WA545" s="492" t="e">
        <f>VLOOKUP(VX545,$A$563:$F$2022,6,FALSE)</f>
        <v>#N/A</v>
      </c>
      <c r="WB545" s="454" t="s">
        <v>69</v>
      </c>
      <c r="WC545" s="450" t="e">
        <f>WA545*1.1</f>
        <v>#N/A</v>
      </c>
      <c r="WD545" s="455"/>
      <c r="WE545" s="486"/>
      <c r="WF545" s="454" t="s">
        <v>119</v>
      </c>
      <c r="WG545" s="525" t="s">
        <v>2328</v>
      </c>
      <c r="WH545" s="455"/>
      <c r="WI545" s="492"/>
      <c r="WJ545" s="492">
        <f>VLOOKUP(WG545,$A$563:$F$2022,6,FALSE)</f>
        <v>0</v>
      </c>
      <c r="WK545" s="454" t="s">
        <v>69</v>
      </c>
      <c r="WL545" s="450">
        <f>WJ545*1.1</f>
        <v>0</v>
      </c>
      <c r="WM545" s="455"/>
      <c r="WN545" s="486"/>
      <c r="WO545" s="454" t="s">
        <v>119</v>
      </c>
      <c r="WP545" s="525" t="s">
        <v>741</v>
      </c>
      <c r="WQ545" s="492"/>
      <c r="WR545" s="492"/>
      <c r="WS545" s="492">
        <f>VLOOKUP(WP545,$A$563:$F$2022,6,FALSE)</f>
        <v>0</v>
      </c>
      <c r="WT545" s="454" t="s">
        <v>69</v>
      </c>
      <c r="WU545" s="450">
        <f>WS545*1.1</f>
        <v>0</v>
      </c>
      <c r="WV545" s="450"/>
      <c r="WW545" s="486"/>
      <c r="WX545" s="454" t="s">
        <v>119</v>
      </c>
      <c r="WY545" s="525" t="s">
        <v>1359</v>
      </c>
      <c r="WZ545" s="455"/>
      <c r="XA545" s="492"/>
      <c r="XB545" s="492">
        <f>VLOOKUP(WY545,$A$563:$F$2022,6,FALSE)</f>
        <v>0</v>
      </c>
      <c r="XC545" s="454" t="s">
        <v>69</v>
      </c>
      <c r="XD545" s="450">
        <f>XB545*1.1</f>
        <v>0</v>
      </c>
      <c r="XE545" s="455"/>
      <c r="XF545" s="486"/>
      <c r="XG545" s="454" t="s">
        <v>119</v>
      </c>
      <c r="XH545" s="506" t="s">
        <v>186</v>
      </c>
      <c r="XI545" s="455"/>
      <c r="XJ545" s="455"/>
      <c r="XK545" s="492" t="e">
        <f>VLOOKUP(XH545,$A$563:$F$2022,6,FALSE)</f>
        <v>#N/A</v>
      </c>
      <c r="XL545" s="454" t="s">
        <v>69</v>
      </c>
      <c r="XM545" s="450" t="e">
        <f>XK545*1.1</f>
        <v>#N/A</v>
      </c>
      <c r="XN545" s="455"/>
      <c r="XO545" s="486"/>
      <c r="XP545" s="454" t="s">
        <v>119</v>
      </c>
      <c r="XQ545" s="525" t="s">
        <v>1437</v>
      </c>
      <c r="XR545" s="455"/>
      <c r="XS545" s="492"/>
      <c r="XT545" s="492">
        <f>VLOOKUP(XQ545,$A$563:$F$2022,6,FALSE)</f>
        <v>4</v>
      </c>
      <c r="XU545" s="454" t="s">
        <v>69</v>
      </c>
      <c r="XV545" s="450">
        <f>XT545*1.1</f>
        <v>4.4000000000000004</v>
      </c>
      <c r="XW545" s="450"/>
      <c r="XX545" s="486"/>
      <c r="XY545" s="454" t="s">
        <v>119</v>
      </c>
      <c r="XZ545" s="525" t="s">
        <v>538</v>
      </c>
      <c r="YA545" s="455"/>
      <c r="YB545" s="492"/>
      <c r="YC545" s="492">
        <f>VLOOKUP(XZ545,$A$563:$F$2022,6,FALSE)</f>
        <v>0</v>
      </c>
      <c r="YD545" s="454" t="s">
        <v>69</v>
      </c>
      <c r="YE545" s="450">
        <f>YC545*1.1</f>
        <v>0</v>
      </c>
      <c r="YF545" s="455"/>
      <c r="YG545" s="486"/>
      <c r="YH545" s="454" t="s">
        <v>119</v>
      </c>
      <c r="YI545" s="525" t="s">
        <v>512</v>
      </c>
      <c r="YJ545" s="455"/>
      <c r="YK545" s="492"/>
      <c r="YL545" s="492">
        <f>VLOOKUP(YI545,$A$563:$F$2022,6,FALSE)</f>
        <v>0</v>
      </c>
      <c r="YM545" s="454" t="s">
        <v>69</v>
      </c>
      <c r="YN545" s="450">
        <f>YL545*1.1</f>
        <v>0</v>
      </c>
      <c r="YO545" s="450"/>
      <c r="YP545" s="486"/>
      <c r="YQ545" s="454" t="s">
        <v>119</v>
      </c>
      <c r="YR545" s="506" t="s">
        <v>186</v>
      </c>
      <c r="YS545" s="455"/>
      <c r="YT545" s="455"/>
      <c r="YU545" s="492" t="e">
        <f>VLOOKUP(YR545,$A$563:$F$2022,6,FALSE)</f>
        <v>#N/A</v>
      </c>
      <c r="YV545" s="454" t="s">
        <v>69</v>
      </c>
      <c r="YW545" s="450" t="e">
        <f>YU545*1.1</f>
        <v>#N/A</v>
      </c>
      <c r="YX545" s="455"/>
      <c r="YY545" s="486"/>
      <c r="YZ545" s="454" t="s">
        <v>119</v>
      </c>
      <c r="ZA545" s="506" t="s">
        <v>186</v>
      </c>
      <c r="ZB545" s="455"/>
      <c r="ZC545" s="455"/>
      <c r="ZD545" s="492" t="e">
        <f>VLOOKUP(ZA545,$A$563:$F$2022,6,FALSE)</f>
        <v>#N/A</v>
      </c>
      <c r="ZE545" s="454" t="s">
        <v>69</v>
      </c>
      <c r="ZF545" s="450" t="e">
        <f>ZD545*1.1</f>
        <v>#N/A</v>
      </c>
      <c r="ZG545" s="455"/>
      <c r="ZH545" s="486"/>
      <c r="ZI545" s="454" t="s">
        <v>119</v>
      </c>
      <c r="ZJ545" s="490" t="s">
        <v>2328</v>
      </c>
      <c r="ZK545" s="455"/>
      <c r="ZL545" s="455"/>
      <c r="ZM545" s="492">
        <f>VLOOKUP(ZJ545,$A$563:$F$2022,6,FALSE)</f>
        <v>0</v>
      </c>
      <c r="ZN545" s="454" t="s">
        <v>69</v>
      </c>
      <c r="ZO545" s="450">
        <f>ZM545*1.1</f>
        <v>0</v>
      </c>
      <c r="ZP545" s="455"/>
      <c r="ZQ545" s="486"/>
      <c r="ZR545" s="454" t="s">
        <v>119</v>
      </c>
      <c r="ZS545" s="506" t="s">
        <v>186</v>
      </c>
      <c r="ZT545" s="455"/>
      <c r="ZU545" s="492"/>
      <c r="ZV545" s="492" t="e">
        <f>VLOOKUP(ZS545,$A$563:$F$2022,6,FALSE)</f>
        <v>#N/A</v>
      </c>
      <c r="ZW545" s="454" t="s">
        <v>69</v>
      </c>
      <c r="ZX545" s="450" t="e">
        <f>ZV545*1.1</f>
        <v>#N/A</v>
      </c>
      <c r="ZY545" s="450"/>
      <c r="ZZ545" s="486"/>
      <c r="AAA545" s="454" t="s">
        <v>119</v>
      </c>
      <c r="AAB545" s="506" t="s">
        <v>186</v>
      </c>
      <c r="AAC545" s="455"/>
      <c r="AAD545" s="492"/>
      <c r="AAE545" s="492" t="e">
        <f>VLOOKUP(AAB545,$A$563:$F$2022,6,FALSE)</f>
        <v>#N/A</v>
      </c>
      <c r="AAF545" s="454" t="s">
        <v>69</v>
      </c>
      <c r="AAG545" s="450" t="e">
        <f>AAE545*1.1</f>
        <v>#N/A</v>
      </c>
      <c r="AAH545" s="450"/>
      <c r="AAI545" s="486"/>
      <c r="AAJ545" s="454" t="s">
        <v>119</v>
      </c>
      <c r="AAK545" s="506" t="s">
        <v>186</v>
      </c>
      <c r="AAL545" s="455"/>
      <c r="AAM545" s="492"/>
      <c r="AAN545" s="492" t="e">
        <f>VLOOKUP(AAK545,$A$563:$F$2022,6,FALSE)</f>
        <v>#N/A</v>
      </c>
      <c r="AAO545" s="454" t="s">
        <v>69</v>
      </c>
      <c r="AAP545" s="450" t="e">
        <f>AAN545*1.1</f>
        <v>#N/A</v>
      </c>
      <c r="AAQ545" s="450"/>
      <c r="AAR545" s="486"/>
      <c r="AAS545" s="454" t="s">
        <v>119</v>
      </c>
      <c r="AAT545" s="506" t="s">
        <v>186</v>
      </c>
      <c r="AAU545" s="455"/>
      <c r="AAV545" s="492"/>
      <c r="AAW545" s="492" t="e">
        <f>VLOOKUP(AAT545,$A$563:$F$2022,6,FALSE)</f>
        <v>#N/A</v>
      </c>
      <c r="AAX545" s="454" t="s">
        <v>69</v>
      </c>
      <c r="AAY545" s="450" t="e">
        <f>AAW545*1.1</f>
        <v>#N/A</v>
      </c>
      <c r="AAZ545" s="450"/>
      <c r="ABA545" s="486"/>
      <c r="ABB545" s="454" t="s">
        <v>119</v>
      </c>
      <c r="ABC545" s="506" t="s">
        <v>186</v>
      </c>
      <c r="ABD545" s="455"/>
      <c r="ABE545" s="492"/>
      <c r="ABF545" s="492" t="e">
        <f>VLOOKUP(ABC545,$A$563:$F$2022,6,FALSE)</f>
        <v>#N/A</v>
      </c>
      <c r="ABG545" s="454" t="s">
        <v>69</v>
      </c>
      <c r="ABH545" s="450" t="e">
        <f>ABF545*1.1</f>
        <v>#N/A</v>
      </c>
      <c r="ABI545" s="450"/>
      <c r="ABJ545" s="486"/>
      <c r="ABK545" s="454" t="s">
        <v>119</v>
      </c>
      <c r="ABL545" s="506" t="s">
        <v>186</v>
      </c>
      <c r="ABM545" s="455"/>
      <c r="ABN545" s="492"/>
      <c r="ABO545" s="492" t="e">
        <f>VLOOKUP(ABL545,$A$563:$F$2022,6,FALSE)</f>
        <v>#N/A</v>
      </c>
      <c r="ABP545" s="454" t="s">
        <v>69</v>
      </c>
      <c r="ABQ545" s="450" t="e">
        <f>ABO545*1.1</f>
        <v>#N/A</v>
      </c>
      <c r="ABR545" s="450"/>
      <c r="ABS545" s="486"/>
      <c r="ABT545" s="454" t="s">
        <v>119</v>
      </c>
      <c r="ABU545" s="506" t="s">
        <v>186</v>
      </c>
      <c r="ABV545" s="455"/>
      <c r="ABW545" s="492"/>
      <c r="ABX545" s="492" t="e">
        <f>VLOOKUP(ABU545,$A$563:$F$2022,6,FALSE)</f>
        <v>#N/A</v>
      </c>
      <c r="ABY545" s="454" t="s">
        <v>69</v>
      </c>
      <c r="ABZ545" s="450" t="e">
        <f>ABX545*1.1</f>
        <v>#N/A</v>
      </c>
      <c r="ACA545" s="450"/>
      <c r="ACB545" s="486"/>
      <c r="ACC545" s="454" t="s">
        <v>119</v>
      </c>
      <c r="ACD545" s="506" t="s">
        <v>186</v>
      </c>
      <c r="ACE545" s="455"/>
      <c r="ACF545" s="492"/>
      <c r="ACG545" s="492" t="e">
        <f>VLOOKUP(ACD545,$A$563:$F$2022,6,FALSE)</f>
        <v>#N/A</v>
      </c>
      <c r="ACH545" s="454" t="s">
        <v>69</v>
      </c>
      <c r="ACI545" s="450" t="e">
        <f>ACG545*1.1</f>
        <v>#N/A</v>
      </c>
      <c r="ACJ545" s="450"/>
      <c r="ACK545" s="486"/>
      <c r="ACL545" s="454" t="s">
        <v>119</v>
      </c>
      <c r="ACM545" s="506" t="s">
        <v>186</v>
      </c>
      <c r="ACN545" s="455"/>
      <c r="ACO545" s="492"/>
      <c r="ACP545" s="492" t="e">
        <f>VLOOKUP(ACM545,$A$563:$F$2022,6,FALSE)</f>
        <v>#N/A</v>
      </c>
      <c r="ACQ545" s="454" t="s">
        <v>69</v>
      </c>
      <c r="ACR545" s="450" t="e">
        <f>ACP545*1.1</f>
        <v>#N/A</v>
      </c>
      <c r="ACS545" s="450"/>
      <c r="ACT545" s="486"/>
      <c r="ACU545" s="454" t="s">
        <v>119</v>
      </c>
      <c r="ACV545" s="490" t="s">
        <v>598</v>
      </c>
      <c r="ACW545" s="455"/>
      <c r="ACX545" s="492"/>
      <c r="ACY545" s="492">
        <f>VLOOKUP(ACV545,$A$563:$F$2022,6,FALSE)</f>
        <v>53</v>
      </c>
      <c r="ACZ545" s="454" t="s">
        <v>69</v>
      </c>
      <c r="ADA545" s="450">
        <f>ACY545*1.1</f>
        <v>58.300000000000004</v>
      </c>
      <c r="ADB545" s="450"/>
      <c r="ADC545" s="486"/>
      <c r="ADD545" s="454" t="s">
        <v>119</v>
      </c>
      <c r="ADE545" s="525" t="s">
        <v>612</v>
      </c>
      <c r="ADF545" s="455"/>
      <c r="ADG545" s="492"/>
      <c r="ADH545" s="492">
        <f>VLOOKUP(ADE545,$A$563:$F$2022,6,FALSE)</f>
        <v>0</v>
      </c>
      <c r="ADI545" s="454" t="s">
        <v>69</v>
      </c>
      <c r="ADJ545" s="450">
        <f>ADH545*1.1</f>
        <v>0</v>
      </c>
      <c r="ADK545" s="455"/>
      <c r="ADL545" s="486"/>
      <c r="ADM545" s="454" t="s">
        <v>119</v>
      </c>
      <c r="ADN545" s="525" t="s">
        <v>729</v>
      </c>
      <c r="ADO545" s="455"/>
      <c r="ADP545" s="492"/>
      <c r="ADQ545" s="492">
        <f>VLOOKUP(ADN545,$A$563:$F$2022,6,FALSE)</f>
        <v>16</v>
      </c>
      <c r="ADR545" s="454" t="s">
        <v>69</v>
      </c>
      <c r="ADS545" s="450">
        <f>ADQ545*1.1</f>
        <v>17.600000000000001</v>
      </c>
      <c r="ADT545" s="450"/>
      <c r="ADU545" s="486"/>
      <c r="ADV545" s="454" t="s">
        <v>119</v>
      </c>
      <c r="ADW545" s="525" t="s">
        <v>915</v>
      </c>
      <c r="ADX545" s="455"/>
      <c r="ADY545" s="455"/>
      <c r="ADZ545" s="492">
        <f>VLOOKUP(ADW545,$A$563:$F$2022,6,FALSE)</f>
        <v>0</v>
      </c>
      <c r="AEA545" s="454" t="s">
        <v>69</v>
      </c>
      <c r="AEB545" s="450">
        <f>ADZ545*1.1</f>
        <v>0</v>
      </c>
      <c r="AEC545" s="455"/>
      <c r="AED545" s="486"/>
      <c r="AEE545" s="454" t="s">
        <v>119</v>
      </c>
      <c r="AEF545" s="525" t="s">
        <v>671</v>
      </c>
      <c r="AEG545" s="455"/>
      <c r="AEH545" s="492"/>
      <c r="AEI545" s="492">
        <f>VLOOKUP(AEF545,$A$563:$F$2022,6,FALSE)</f>
        <v>0</v>
      </c>
      <c r="AEJ545" s="454" t="s">
        <v>69</v>
      </c>
      <c r="AEK545" s="450">
        <f>AEI545*1.1</f>
        <v>0</v>
      </c>
      <c r="AEL545" s="455"/>
      <c r="AEM545" s="486"/>
      <c r="AEN545" s="454" t="s">
        <v>119</v>
      </c>
      <c r="AEO545" s="525" t="s">
        <v>2326</v>
      </c>
      <c r="AEP545" s="455"/>
      <c r="AEQ545" s="492"/>
      <c r="AER545" s="492">
        <f>VLOOKUP(AEO545,$A$563:$F$2022,6,FALSE)</f>
        <v>30</v>
      </c>
      <c r="AES545" s="454" t="s">
        <v>69</v>
      </c>
      <c r="AET545" s="450">
        <f>AER545*1.1</f>
        <v>33</v>
      </c>
      <c r="AEU545" s="455"/>
      <c r="AEV545" s="486"/>
      <c r="AEW545" s="454" t="s">
        <v>119</v>
      </c>
      <c r="AEX545" s="525" t="s">
        <v>505</v>
      </c>
      <c r="AEY545" s="455"/>
      <c r="AEZ545" s="492"/>
      <c r="AFA545" s="492">
        <f>VLOOKUP(AEX545,$A$563:$F$2022,6,FALSE)</f>
        <v>0</v>
      </c>
      <c r="AFB545" s="454" t="s">
        <v>69</v>
      </c>
      <c r="AFC545" s="450">
        <f>AFA545*1.1</f>
        <v>0</v>
      </c>
      <c r="AFD545" s="450"/>
      <c r="AFE545" s="486"/>
      <c r="AFF545" s="454" t="s">
        <v>119</v>
      </c>
      <c r="AFG545" s="525" t="s">
        <v>538</v>
      </c>
      <c r="AFH545" s="455"/>
      <c r="AFI545" s="492"/>
      <c r="AFJ545" s="492">
        <f>VLOOKUP(AFG545,$A$563:$F$2022,6,FALSE)</f>
        <v>0</v>
      </c>
      <c r="AFK545" s="454" t="s">
        <v>69</v>
      </c>
      <c r="AFL545" s="450">
        <f>AFJ545*1.1</f>
        <v>0</v>
      </c>
      <c r="AFM545" s="450"/>
      <c r="AFN545" s="486"/>
      <c r="AFO545" s="454" t="s">
        <v>119</v>
      </c>
      <c r="AFP545" s="525" t="s">
        <v>2327</v>
      </c>
      <c r="AFQ545" s="455"/>
      <c r="AFR545" s="492"/>
      <c r="AFS545" s="492">
        <f>VLOOKUP(AFP545,$A$563:$F$2022,6,FALSE)</f>
        <v>0</v>
      </c>
      <c r="AFT545" s="454" t="s">
        <v>69</v>
      </c>
      <c r="AFU545" s="450">
        <f>AFS545*1.1</f>
        <v>0</v>
      </c>
      <c r="AFV545" s="450"/>
      <c r="AFW545" s="486"/>
      <c r="AFX545" s="454" t="s">
        <v>119</v>
      </c>
      <c r="AFY545" s="525" t="s">
        <v>538</v>
      </c>
      <c r="AFZ545" s="455"/>
      <c r="AGA545" s="492"/>
      <c r="AGB545" s="492">
        <f>VLOOKUP(AFY545,$A$563:$F$2022,6,FALSE)</f>
        <v>0</v>
      </c>
      <c r="AGC545" s="454" t="s">
        <v>69</v>
      </c>
      <c r="AGD545" s="450">
        <f>AGB545*1.1</f>
        <v>0</v>
      </c>
      <c r="AGE545" s="450"/>
      <c r="AGF545" s="486"/>
      <c r="AGG545" s="454" t="s">
        <v>119</v>
      </c>
      <c r="AGH545" s="525" t="s">
        <v>2329</v>
      </c>
      <c r="AGI545" s="455"/>
      <c r="AGJ545" s="492"/>
      <c r="AGK545" s="492">
        <f>VLOOKUP(AGH545,$A$563:$F$2022,6,FALSE)</f>
        <v>0</v>
      </c>
      <c r="AGL545" s="454" t="s">
        <v>69</v>
      </c>
      <c r="AGM545" s="450">
        <f>AGK545*1.1</f>
        <v>0</v>
      </c>
      <c r="AGN545" s="450"/>
      <c r="AGO545" s="486"/>
      <c r="AGP545" s="454" t="s">
        <v>119</v>
      </c>
      <c r="AGQ545" s="525" t="s">
        <v>757</v>
      </c>
      <c r="AGR545" s="455"/>
      <c r="AGS545" s="492"/>
      <c r="AGT545" s="492">
        <f>VLOOKUP(AGQ545,$A$563:$F$2022,6,FALSE)</f>
        <v>0</v>
      </c>
      <c r="AGU545" s="454" t="s">
        <v>69</v>
      </c>
      <c r="AGV545" s="450">
        <f>AGT545*1.1</f>
        <v>0</v>
      </c>
      <c r="AGW545" s="450"/>
      <c r="AGX545" s="486"/>
      <c r="AGY545" s="454" t="s">
        <v>119</v>
      </c>
      <c r="AGZ545" s="525" t="s">
        <v>505</v>
      </c>
      <c r="AHA545" s="455"/>
      <c r="AHB545" s="492"/>
      <c r="AHC545" s="492">
        <f>VLOOKUP(AGZ545,$A$563:$F$2022,6,FALSE)</f>
        <v>0</v>
      </c>
      <c r="AHD545" s="454" t="s">
        <v>69</v>
      </c>
      <c r="AHE545" s="450">
        <f>AHC545*1.1</f>
        <v>0</v>
      </c>
      <c r="AHF545" s="450"/>
      <c r="AHG545" s="486"/>
      <c r="AHH545" s="495"/>
      <c r="AHI545" s="543"/>
      <c r="AHJ545" s="496"/>
      <c r="AHK545" s="497"/>
      <c r="AHL545" s="497"/>
      <c r="AHM545" s="495"/>
      <c r="AHN545" s="481"/>
      <c r="AHO545" s="481"/>
      <c r="AHP545" s="496"/>
      <c r="AHQ545" s="495"/>
      <c r="AHR545" s="512"/>
      <c r="AHS545" s="496"/>
      <c r="AHT545" s="497"/>
      <c r="AHU545" s="497"/>
      <c r="AHV545" s="495"/>
      <c r="AHW545" s="481"/>
      <c r="AHX545" s="481"/>
      <c r="AHY545" s="496"/>
      <c r="AHZ545" s="495"/>
      <c r="AIA545" s="512"/>
      <c r="AIB545" s="496"/>
      <c r="AIC545" s="497"/>
      <c r="AID545" s="497"/>
      <c r="AIE545" s="495"/>
      <c r="AIF545" s="481"/>
      <c r="AIG545" s="481"/>
      <c r="AIH545" s="496"/>
      <c r="AII545" s="263"/>
      <c r="AIJ545" s="432"/>
      <c r="AIK545" s="264"/>
      <c r="AIL545" s="264"/>
      <c r="AIM545" s="265"/>
      <c r="AIN545" s="263"/>
      <c r="AIO545" s="210"/>
      <c r="AIP545" s="264"/>
      <c r="AIQ545" s="264"/>
    </row>
    <row r="546" spans="1:927" s="16" customFormat="1" ht="15">
      <c r="A546" s="454"/>
      <c r="B546" s="491"/>
      <c r="C546" s="455"/>
      <c r="D546" s="454"/>
      <c r="E546" s="454"/>
      <c r="F546" s="454"/>
      <c r="G546" s="450"/>
      <c r="H546" s="450">
        <f>SUM(G541:G545)</f>
        <v>77.099999999999994</v>
      </c>
      <c r="I546" s="456"/>
      <c r="J546" s="454"/>
      <c r="K546" s="526"/>
      <c r="L546" s="455"/>
      <c r="M546" s="454"/>
      <c r="N546" s="454"/>
      <c r="O546" s="454"/>
      <c r="P546" s="450"/>
      <c r="Q546" s="450">
        <f>SUM(P541:P545)</f>
        <v>132.1</v>
      </c>
      <c r="R546" s="456"/>
      <c r="S546" s="454"/>
      <c r="T546" s="526"/>
      <c r="U546" s="455"/>
      <c r="V546" s="454"/>
      <c r="W546" s="454"/>
      <c r="X546" s="454"/>
      <c r="Y546" s="450"/>
      <c r="Z546" s="450">
        <f>SUM(Y541:Y545)</f>
        <v>106.5</v>
      </c>
      <c r="AA546" s="456"/>
      <c r="AB546" s="454"/>
      <c r="AC546" s="526"/>
      <c r="AD546" s="455"/>
      <c r="AE546" s="454"/>
      <c r="AF546" s="454"/>
      <c r="AG546" s="454"/>
      <c r="AH546" s="450"/>
      <c r="AI546" s="450">
        <f>SUM(AH541:AH545)</f>
        <v>46.2</v>
      </c>
      <c r="AJ546" s="456"/>
      <c r="AK546" s="454"/>
      <c r="AL546" s="491"/>
      <c r="AM546" s="455"/>
      <c r="AN546" s="454"/>
      <c r="AO546" s="454"/>
      <c r="AP546" s="454"/>
      <c r="AQ546" s="450"/>
      <c r="AR546" s="450">
        <f>SUM(AQ541:AQ545)</f>
        <v>8.4</v>
      </c>
      <c r="AS546" s="456"/>
      <c r="AT546" s="454"/>
      <c r="AU546" s="526"/>
      <c r="AV546" s="455"/>
      <c r="AW546" s="454"/>
      <c r="AX546" s="454"/>
      <c r="AY546" s="454"/>
      <c r="AZ546" s="450"/>
      <c r="BA546" s="450">
        <f>SUM(AZ541:AZ545)</f>
        <v>59.4</v>
      </c>
      <c r="BB546" s="456"/>
      <c r="BC546" s="454"/>
      <c r="BD546" s="526"/>
      <c r="BE546" s="455"/>
      <c r="BF546" s="454"/>
      <c r="BG546" s="454"/>
      <c r="BH546" s="454"/>
      <c r="BI546" s="450"/>
      <c r="BJ546" s="450">
        <f>SUM(BI541:BI545)</f>
        <v>49.4</v>
      </c>
      <c r="BK546" s="456"/>
      <c r="BL546" s="454"/>
      <c r="BM546" s="526"/>
      <c r="BN546" s="455"/>
      <c r="BO546" s="454"/>
      <c r="BP546" s="454"/>
      <c r="BQ546" s="454"/>
      <c r="BR546" s="450"/>
      <c r="BS546" s="450">
        <f>SUM(BR541:BR545)</f>
        <v>45</v>
      </c>
      <c r="BT546" s="456"/>
      <c r="BU546" s="454"/>
      <c r="BV546" s="526"/>
      <c r="BW546" s="455"/>
      <c r="BX546" s="454"/>
      <c r="BY546" s="454"/>
      <c r="BZ546" s="454"/>
      <c r="CA546" s="450"/>
      <c r="CB546" s="450">
        <f>SUM(CA541:CA545)</f>
        <v>45</v>
      </c>
      <c r="CC546" s="456"/>
      <c r="CD546" s="454"/>
      <c r="CE546" s="526"/>
      <c r="CF546" s="455"/>
      <c r="CG546" s="454"/>
      <c r="CH546" s="454"/>
      <c r="CI546" s="454"/>
      <c r="CJ546" s="450"/>
      <c r="CK546" s="450">
        <f>SUM(CJ541:CJ545)</f>
        <v>76.2</v>
      </c>
      <c r="CL546" s="456"/>
      <c r="CM546" s="454"/>
      <c r="CN546" s="526"/>
      <c r="CO546" s="455"/>
      <c r="CP546" s="454"/>
      <c r="CQ546" s="454"/>
      <c r="CR546" s="454"/>
      <c r="CS546" s="450"/>
      <c r="CT546" s="450">
        <f>SUM(CS541:CS545)</f>
        <v>4.4000000000000004</v>
      </c>
      <c r="CU546" s="456"/>
      <c r="CV546" s="454"/>
      <c r="CW546" s="526"/>
      <c r="CX546" s="455"/>
      <c r="CY546" s="454"/>
      <c r="CZ546" s="454"/>
      <c r="DA546" s="454"/>
      <c r="DB546" s="450"/>
      <c r="DC546" s="450">
        <f>SUM(DB541:DB545)</f>
        <v>71.2</v>
      </c>
      <c r="DD546" s="456"/>
      <c r="DE546" s="454"/>
      <c r="DF546" s="526"/>
      <c r="DG546" s="455"/>
      <c r="DH546" s="454"/>
      <c r="DI546" s="454"/>
      <c r="DJ546" s="454"/>
      <c r="DK546" s="450"/>
      <c r="DL546" s="450">
        <f>SUM(DK541:DK545)</f>
        <v>70.3</v>
      </c>
      <c r="DM546" s="456"/>
      <c r="DN546" s="454"/>
      <c r="DO546" s="535"/>
      <c r="DP546" s="455"/>
      <c r="DQ546" s="454"/>
      <c r="DR546" s="454"/>
      <c r="DS546" s="454"/>
      <c r="DT546" s="450"/>
      <c r="DU546" s="450">
        <f>SUM(DT541:DT545)</f>
        <v>0</v>
      </c>
      <c r="DV546" s="456"/>
      <c r="DW546" s="454"/>
      <c r="DX546" s="455"/>
      <c r="DY546" s="455"/>
      <c r="DZ546" s="454"/>
      <c r="EA546" s="454"/>
      <c r="EB546" s="454"/>
      <c r="EC546" s="450"/>
      <c r="ED546" s="450" t="e">
        <f>SUM(EC541:EC545)</f>
        <v>#N/A</v>
      </c>
      <c r="EE546" s="456"/>
      <c r="EF546" s="454"/>
      <c r="EG546" s="526"/>
      <c r="EH546" s="455"/>
      <c r="EI546" s="454"/>
      <c r="EJ546" s="454"/>
      <c r="EK546" s="454"/>
      <c r="EL546" s="450"/>
      <c r="EM546" s="450">
        <f>SUM(EL541:EL545)</f>
        <v>67.599999999999994</v>
      </c>
      <c r="EN546" s="456"/>
      <c r="EO546" s="454"/>
      <c r="EP546" s="526"/>
      <c r="EQ546" s="455"/>
      <c r="ER546" s="454"/>
      <c r="ES546" s="454"/>
      <c r="ET546" s="454"/>
      <c r="EU546" s="450"/>
      <c r="EV546" s="450">
        <f>SUM(EU541:EU545)</f>
        <v>17.2</v>
      </c>
      <c r="EW546" s="456"/>
      <c r="EX546" s="454"/>
      <c r="EY546" s="455"/>
      <c r="EZ546" s="455"/>
      <c r="FA546" s="454"/>
      <c r="FB546" s="454"/>
      <c r="FC546" s="454"/>
      <c r="FD546" s="450"/>
      <c r="FE546" s="450" t="e">
        <f>SUM(FD541:FD545)</f>
        <v>#N/A</v>
      </c>
      <c r="FF546" s="456"/>
      <c r="FG546" s="454"/>
      <c r="FH546" s="526"/>
      <c r="FI546" s="455"/>
      <c r="FJ546" s="454"/>
      <c r="FK546" s="454"/>
      <c r="FL546" s="454"/>
      <c r="FM546" s="450"/>
      <c r="FN546" s="450">
        <f>SUM(FM541:FM545)</f>
        <v>45</v>
      </c>
      <c r="FO546" s="456"/>
      <c r="FP546" s="454"/>
      <c r="FQ546" s="491"/>
      <c r="FR546" s="455"/>
      <c r="FS546" s="454"/>
      <c r="FT546" s="454"/>
      <c r="FU546" s="454"/>
      <c r="FV546" s="450"/>
      <c r="FW546" s="450">
        <f>SUM(FV541:FV545)</f>
        <v>43.2</v>
      </c>
      <c r="FX546" s="456"/>
      <c r="FY546" s="454"/>
      <c r="FZ546" s="491"/>
      <c r="GA546" s="455"/>
      <c r="GB546" s="454"/>
      <c r="GC546" s="454"/>
      <c r="GD546" s="454"/>
      <c r="GE546" s="450"/>
      <c r="GF546" s="450">
        <f>SUM(GE541:GE545)</f>
        <v>48.3</v>
      </c>
      <c r="GG546" s="456"/>
      <c r="GH546" s="454"/>
      <c r="GI546" s="526"/>
      <c r="GJ546" s="455"/>
      <c r="GK546" s="454"/>
      <c r="GL546" s="454"/>
      <c r="GM546" s="454"/>
      <c r="GN546" s="450"/>
      <c r="GO546" s="450">
        <f>SUM(GN541:GN545)</f>
        <v>62.6</v>
      </c>
      <c r="GP546" s="456"/>
      <c r="GQ546" s="454"/>
      <c r="GR546" s="526"/>
      <c r="GS546" s="455"/>
      <c r="GT546" s="454"/>
      <c r="GU546" s="454"/>
      <c r="GV546" s="454"/>
      <c r="GW546" s="454"/>
      <c r="GX546" s="450">
        <f>SUM(GW541:GW545)</f>
        <v>49.4</v>
      </c>
      <c r="GY546" s="456"/>
      <c r="GZ546" s="454"/>
      <c r="HA546" s="535"/>
      <c r="HB546" s="455"/>
      <c r="HC546" s="454"/>
      <c r="HD546" s="454"/>
      <c r="HE546" s="454"/>
      <c r="HF546" s="450"/>
      <c r="HG546" s="450">
        <f>SUM(HF541:HF545)</f>
        <v>111.4</v>
      </c>
      <c r="HH546" s="456"/>
      <c r="HI546" s="454"/>
      <c r="HJ546" s="526"/>
      <c r="HK546" s="455"/>
      <c r="HL546" s="454"/>
      <c r="HM546" s="454"/>
      <c r="HN546" s="454"/>
      <c r="HO546" s="454"/>
      <c r="HP546" s="450">
        <f>SUM(HO541:HO545)</f>
        <v>17.399999999999999</v>
      </c>
      <c r="HQ546" s="456"/>
      <c r="HR546" s="454"/>
      <c r="HS546" s="491"/>
      <c r="HT546" s="455"/>
      <c r="HU546" s="454"/>
      <c r="HV546" s="454"/>
      <c r="HW546" s="454"/>
      <c r="HX546" s="450"/>
      <c r="HY546" s="450">
        <f>SUM(HX541:HX545)</f>
        <v>0</v>
      </c>
      <c r="HZ546" s="456"/>
      <c r="IA546" s="454"/>
      <c r="IB546" s="526"/>
      <c r="IC546" s="455"/>
      <c r="ID546" s="454"/>
      <c r="IE546" s="454"/>
      <c r="IF546" s="454"/>
      <c r="IG546" s="454"/>
      <c r="IH546" s="450">
        <f>SUM(IG541:IG545)</f>
        <v>55</v>
      </c>
      <c r="II546" s="456"/>
      <c r="IJ546" s="454"/>
      <c r="IK546" s="526"/>
      <c r="IL546" s="455"/>
      <c r="IM546" s="454"/>
      <c r="IN546" s="454"/>
      <c r="IO546" s="454"/>
      <c r="IP546" s="450"/>
      <c r="IQ546" s="450">
        <f>SUM(IP541:IP545)</f>
        <v>74.2</v>
      </c>
      <c r="IR546" s="456"/>
      <c r="IS546" s="454"/>
      <c r="IT546" s="526"/>
      <c r="IU546" s="455"/>
      <c r="IV546" s="454"/>
      <c r="IW546" s="454"/>
      <c r="IX546" s="454"/>
      <c r="IY546" s="450"/>
      <c r="IZ546" s="450">
        <f>SUM(IY541:IY545)</f>
        <v>1.1000000000000001</v>
      </c>
      <c r="JA546" s="456"/>
      <c r="JB546" s="454"/>
      <c r="JC546" s="526"/>
      <c r="JD546" s="455"/>
      <c r="JE546" s="454"/>
      <c r="JF546" s="454"/>
      <c r="JG546" s="454"/>
      <c r="JH546" s="450"/>
      <c r="JI546" s="450">
        <f>SUM(JH541:JH545)</f>
        <v>0</v>
      </c>
      <c r="JJ546" s="456"/>
      <c r="JK546" s="454"/>
      <c r="JL546" s="526"/>
      <c r="JM546" s="455"/>
      <c r="JN546" s="454"/>
      <c r="JO546" s="454"/>
      <c r="JP546" s="454"/>
      <c r="JQ546" s="450"/>
      <c r="JR546" s="450">
        <f>SUM(JQ541:JQ545)</f>
        <v>45</v>
      </c>
      <c r="JS546" s="456"/>
      <c r="JT546" s="454"/>
      <c r="JU546" s="526"/>
      <c r="JV546" s="455"/>
      <c r="JW546" s="454"/>
      <c r="JX546" s="454"/>
      <c r="JY546" s="454"/>
      <c r="JZ546" s="450"/>
      <c r="KA546" s="450">
        <f>SUM(JZ541:JZ545)</f>
        <v>14</v>
      </c>
      <c r="KB546" s="456"/>
      <c r="KC546" s="454"/>
      <c r="KD546" s="526"/>
      <c r="KE546" s="455"/>
      <c r="KF546" s="454"/>
      <c r="KG546" s="454"/>
      <c r="KH546" s="454"/>
      <c r="KI546" s="450"/>
      <c r="KJ546" s="450">
        <f>SUM(KI541:KI545)</f>
        <v>0</v>
      </c>
      <c r="KK546" s="456"/>
      <c r="KL546" s="454"/>
      <c r="KM546" s="526"/>
      <c r="KN546" s="455"/>
      <c r="KO546" s="454"/>
      <c r="KP546" s="454"/>
      <c r="KQ546" s="454"/>
      <c r="KR546" s="454"/>
      <c r="KS546" s="450">
        <f>SUM(KR541:KR545)</f>
        <v>14.3</v>
      </c>
      <c r="KT546" s="456"/>
      <c r="KU546" s="454"/>
      <c r="KV546" s="526"/>
      <c r="KW546" s="455"/>
      <c r="KX546" s="454"/>
      <c r="KY546" s="454"/>
      <c r="KZ546" s="454"/>
      <c r="LA546" s="450"/>
      <c r="LB546" s="450">
        <f>SUM(LA541:LA545)</f>
        <v>48</v>
      </c>
      <c r="LC546" s="456"/>
      <c r="LD546" s="454"/>
      <c r="LE546" s="526"/>
      <c r="LF546" s="455"/>
      <c r="LG546" s="454"/>
      <c r="LH546" s="454"/>
      <c r="LI546" s="454"/>
      <c r="LJ546" s="450"/>
      <c r="LK546" s="450">
        <f>SUM(LJ541:LJ545)</f>
        <v>1.5</v>
      </c>
      <c r="LL546" s="456"/>
      <c r="LM546" s="454"/>
      <c r="LN546" s="526"/>
      <c r="LO546" s="455"/>
      <c r="LP546" s="454"/>
      <c r="LQ546" s="454"/>
      <c r="LR546" s="454"/>
      <c r="LS546" s="450"/>
      <c r="LT546" s="450">
        <f>SUM(LS541:LS545)</f>
        <v>47.8</v>
      </c>
      <c r="LU546" s="456"/>
      <c r="LV546" s="454"/>
      <c r="LW546" s="526"/>
      <c r="LX546" s="455"/>
      <c r="LY546" s="454"/>
      <c r="LZ546" s="454"/>
      <c r="MA546" s="454"/>
      <c r="MB546" s="450"/>
      <c r="MC546" s="450">
        <f>SUM(MB541:MB545)</f>
        <v>1.1000000000000001</v>
      </c>
      <c r="MD546" s="456"/>
      <c r="ME546" s="454"/>
      <c r="MF546" s="527"/>
      <c r="MG546" s="455"/>
      <c r="MH546" s="454"/>
      <c r="MI546" s="454"/>
      <c r="MJ546" s="454"/>
      <c r="MK546" s="450"/>
      <c r="ML546" s="450">
        <f>SUM(MK541:MK545)</f>
        <v>11</v>
      </c>
      <c r="MM546" s="456"/>
      <c r="MN546" s="454"/>
      <c r="MO546" s="526"/>
      <c r="MP546" s="455"/>
      <c r="MQ546" s="454"/>
      <c r="MR546" s="454"/>
      <c r="MS546" s="454"/>
      <c r="MT546" s="450"/>
      <c r="MU546" s="450">
        <f>SUM(MT541:MT545)</f>
        <v>15.9</v>
      </c>
      <c r="MV546" s="456"/>
      <c r="MW546" s="454"/>
      <c r="MX546" s="526"/>
      <c r="MY546" s="455"/>
      <c r="MZ546" s="454"/>
      <c r="NA546" s="454"/>
      <c r="NB546" s="454"/>
      <c r="NC546" s="450"/>
      <c r="ND546" s="450">
        <f>SUM(NC541:NC545)</f>
        <v>61.900000000000006</v>
      </c>
      <c r="NE546" s="456"/>
      <c r="NF546" s="454"/>
      <c r="NG546" s="526"/>
      <c r="NH546" s="455"/>
      <c r="NI546" s="454"/>
      <c r="NJ546" s="454"/>
      <c r="NK546" s="454"/>
      <c r="NL546" s="450"/>
      <c r="NM546" s="450">
        <f>SUM(NL541:NL545)</f>
        <v>61.099999999999994</v>
      </c>
      <c r="NN546" s="456"/>
      <c r="NO546" s="454"/>
      <c r="NP546" s="526"/>
      <c r="NQ546" s="455"/>
      <c r="NR546" s="454"/>
      <c r="NS546" s="454"/>
      <c r="NT546" s="454"/>
      <c r="NU546" s="450"/>
      <c r="NV546" s="450">
        <f>SUM(NU541:NU545)</f>
        <v>5.2</v>
      </c>
      <c r="NW546" s="456"/>
      <c r="NX546" s="454"/>
      <c r="NY546" s="491"/>
      <c r="NZ546" s="455"/>
      <c r="OA546" s="455"/>
      <c r="OB546" s="454"/>
      <c r="OC546" s="454"/>
      <c r="OD546" s="454"/>
      <c r="OE546" s="450">
        <f>SUM(OD541:OD545)</f>
        <v>42</v>
      </c>
      <c r="OF546" s="456"/>
      <c r="OG546" s="454"/>
      <c r="OH546" s="526"/>
      <c r="OI546" s="455"/>
      <c r="OJ546" s="454"/>
      <c r="OK546" s="454"/>
      <c r="OL546" s="454"/>
      <c r="OM546" s="450"/>
      <c r="ON546" s="450">
        <f>SUM(OM541:OM545)</f>
        <v>43.4</v>
      </c>
      <c r="OO546" s="456"/>
      <c r="OP546" s="454"/>
      <c r="OQ546" s="491"/>
      <c r="OR546" s="455"/>
      <c r="OS546" s="454"/>
      <c r="OT546" s="454"/>
      <c r="OU546" s="454"/>
      <c r="OV546" s="450"/>
      <c r="OW546" s="450">
        <f>SUM(OV541:OV545)</f>
        <v>98.4</v>
      </c>
      <c r="OX546" s="456"/>
      <c r="OY546" s="454"/>
      <c r="OZ546" s="526"/>
      <c r="PA546" s="455"/>
      <c r="PB546" s="454"/>
      <c r="PC546" s="454"/>
      <c r="PD546" s="454"/>
      <c r="PE546" s="450"/>
      <c r="PF546" s="450">
        <f>SUM(PE541:PE545)</f>
        <v>137.1</v>
      </c>
      <c r="PG546" s="456"/>
      <c r="PH546" s="454"/>
      <c r="PI546" s="526"/>
      <c r="PJ546" s="455"/>
      <c r="PK546" s="454"/>
      <c r="PL546" s="454"/>
      <c r="PM546" s="454"/>
      <c r="PN546" s="450"/>
      <c r="PO546" s="450">
        <f>SUM(PN541:PN545)</f>
        <v>77.099999999999994</v>
      </c>
      <c r="PP546" s="456"/>
      <c r="PQ546" s="454"/>
      <c r="PR546" s="491"/>
      <c r="PS546" s="455"/>
      <c r="PT546" s="454"/>
      <c r="PU546" s="454"/>
      <c r="PV546" s="454"/>
      <c r="PW546" s="450"/>
      <c r="PX546" s="450">
        <f>SUM(PW541:PW545)</f>
        <v>81</v>
      </c>
      <c r="PY546" s="456"/>
      <c r="PZ546" s="454"/>
      <c r="QA546" s="526"/>
      <c r="QB546" s="455"/>
      <c r="QC546" s="454"/>
      <c r="QD546" s="454"/>
      <c r="QE546" s="454"/>
      <c r="QF546" s="450"/>
      <c r="QG546" s="450">
        <f>SUM(QF541:QF545)</f>
        <v>19.5</v>
      </c>
      <c r="QH546" s="456"/>
      <c r="QI546" s="454"/>
      <c r="QJ546" s="491"/>
      <c r="QK546" s="455"/>
      <c r="QL546" s="454"/>
      <c r="QM546" s="454"/>
      <c r="QN546" s="454"/>
      <c r="QO546" s="450"/>
      <c r="QP546" s="450">
        <f>SUM(QO541:QO545)</f>
        <v>0</v>
      </c>
      <c r="QQ546" s="456"/>
      <c r="QR546" s="454"/>
      <c r="QS546" s="526"/>
      <c r="QT546" s="455"/>
      <c r="QU546" s="454"/>
      <c r="QV546" s="454"/>
      <c r="QW546" s="454"/>
      <c r="QX546" s="450"/>
      <c r="QY546" s="450">
        <f>SUM(QX541:QX545)</f>
        <v>58.900000000000006</v>
      </c>
      <c r="QZ546" s="456"/>
      <c r="RA546" s="454"/>
      <c r="RB546" s="491"/>
      <c r="RC546" s="455"/>
      <c r="RD546" s="454"/>
      <c r="RE546" s="454"/>
      <c r="RF546" s="454"/>
      <c r="RG546" s="450"/>
      <c r="RH546" s="450">
        <f>SUM(RG541:RG545)</f>
        <v>0</v>
      </c>
      <c r="RI546" s="456"/>
      <c r="RJ546" s="454"/>
      <c r="RK546" s="455"/>
      <c r="RL546" s="455"/>
      <c r="RM546" s="455"/>
      <c r="RN546" s="454"/>
      <c r="RO546" s="454"/>
      <c r="RP546" s="454"/>
      <c r="RQ546" s="450" t="e">
        <f>SUM(RP541:RP545)</f>
        <v>#N/A</v>
      </c>
      <c r="RR546" s="456"/>
      <c r="RS546" s="454"/>
      <c r="RT546" s="526"/>
      <c r="RU546" s="455"/>
      <c r="RV546" s="454"/>
      <c r="RW546" s="454"/>
      <c r="RX546" s="454"/>
      <c r="RY546" s="450"/>
      <c r="RZ546" s="450">
        <f>SUM(RY541:RY545)</f>
        <v>91.199999999999989</v>
      </c>
      <c r="SA546" s="486"/>
      <c r="SB546" s="454"/>
      <c r="SC546" s="526"/>
      <c r="SD546" s="455"/>
      <c r="SE546" s="454"/>
      <c r="SF546" s="454"/>
      <c r="SG546" s="454"/>
      <c r="SH546" s="450"/>
      <c r="SI546" s="450">
        <f>SUM(SH541:SH545)</f>
        <v>49</v>
      </c>
      <c r="SJ546" s="486"/>
      <c r="SK546" s="454"/>
      <c r="SL546" s="526"/>
      <c r="SM546" s="455"/>
      <c r="SN546" s="454"/>
      <c r="SO546" s="454"/>
      <c r="SP546" s="454"/>
      <c r="SQ546" s="450"/>
      <c r="SR546" s="450">
        <f>SUM(SQ541:SQ545)</f>
        <v>69.900000000000006</v>
      </c>
      <c r="SS546" s="486"/>
      <c r="ST546" s="454"/>
      <c r="SU546" s="526"/>
      <c r="SV546" s="455"/>
      <c r="SW546" s="454"/>
      <c r="SX546" s="454"/>
      <c r="SY546" s="454"/>
      <c r="SZ546" s="450"/>
      <c r="TA546" s="450">
        <f>SUM(SZ541:SZ545)</f>
        <v>47.6</v>
      </c>
      <c r="TB546" s="486"/>
      <c r="TC546" s="454"/>
      <c r="TD546" s="526"/>
      <c r="TE546" s="455"/>
      <c r="TF546" s="454"/>
      <c r="TG546" s="454"/>
      <c r="TH546" s="454"/>
      <c r="TI546" s="454"/>
      <c r="TJ546" s="450">
        <f>SUM(TI541:TI545)</f>
        <v>4.8</v>
      </c>
      <c r="TK546" s="486"/>
      <c r="TL546" s="454"/>
      <c r="TM546" s="526"/>
      <c r="TN546" s="455"/>
      <c r="TO546" s="454"/>
      <c r="TP546" s="454"/>
      <c r="TQ546" s="454"/>
      <c r="TR546" s="450"/>
      <c r="TS546" s="450">
        <f>SUM(TR541:TR545)</f>
        <v>0</v>
      </c>
      <c r="TT546" s="486"/>
      <c r="TU546" s="454"/>
      <c r="TV546" s="455"/>
      <c r="TW546" s="455"/>
      <c r="TX546" s="454"/>
      <c r="TY546" s="454"/>
      <c r="TZ546" s="454"/>
      <c r="UA546" s="450"/>
      <c r="UB546" s="450" t="e">
        <f>SUM(UA541:UA545)</f>
        <v>#N/A</v>
      </c>
      <c r="UC546" s="486"/>
      <c r="UD546" s="454"/>
      <c r="UE546" s="526"/>
      <c r="UF546" s="455"/>
      <c r="UG546" s="454"/>
      <c r="UH546" s="454"/>
      <c r="UI546" s="454"/>
      <c r="UJ546" s="450"/>
      <c r="UK546" s="450">
        <f>SUM(UJ541:UJ545)</f>
        <v>7.7000000000000011</v>
      </c>
      <c r="UL546" s="486"/>
      <c r="UM546" s="454"/>
      <c r="UN546" s="455"/>
      <c r="UO546" s="455"/>
      <c r="UP546" s="454"/>
      <c r="UQ546" s="454"/>
      <c r="UR546" s="454"/>
      <c r="US546" s="450"/>
      <c r="UT546" s="450" t="e">
        <f>SUM(US541:US545)</f>
        <v>#N/A</v>
      </c>
      <c r="UU546" s="486"/>
      <c r="UV546" s="454"/>
      <c r="UW546" s="526"/>
      <c r="UX546" s="455"/>
      <c r="UY546" s="454"/>
      <c r="UZ546" s="454"/>
      <c r="VA546" s="454"/>
      <c r="VB546" s="450"/>
      <c r="VC546" s="450">
        <f>SUM(VB541:VB545)</f>
        <v>57</v>
      </c>
      <c r="VD546" s="486"/>
      <c r="VE546" s="454"/>
      <c r="VF546" s="455"/>
      <c r="VG546" s="455"/>
      <c r="VH546" s="454"/>
      <c r="VI546" s="454"/>
      <c r="VJ546" s="454"/>
      <c r="VK546" s="450"/>
      <c r="VL546" s="450" t="e">
        <f>SUM(VK541:VK545)</f>
        <v>#N/A</v>
      </c>
      <c r="VM546" s="486"/>
      <c r="VN546" s="454"/>
      <c r="VO546" s="526"/>
      <c r="VP546" s="455"/>
      <c r="VQ546" s="454"/>
      <c r="VR546" s="454"/>
      <c r="VS546" s="454"/>
      <c r="VT546" s="450"/>
      <c r="VU546" s="450">
        <f>SUM(VT541:VT545)</f>
        <v>57</v>
      </c>
      <c r="VV546" s="486"/>
      <c r="VW546" s="454"/>
      <c r="VX546" s="455"/>
      <c r="VY546" s="455"/>
      <c r="VZ546" s="455"/>
      <c r="WA546" s="454"/>
      <c r="WB546" s="454"/>
      <c r="WC546" s="454"/>
      <c r="WD546" s="450" t="e">
        <f>SUM(WC541:WC545)</f>
        <v>#N/A</v>
      </c>
      <c r="WE546" s="486"/>
      <c r="WF546" s="454"/>
      <c r="WG546" s="526"/>
      <c r="WH546" s="455"/>
      <c r="WI546" s="454"/>
      <c r="WJ546" s="454"/>
      <c r="WK546" s="454"/>
      <c r="WL546" s="454"/>
      <c r="WM546" s="450">
        <f>SUM(WL541:WL545)</f>
        <v>46.8</v>
      </c>
      <c r="WN546" s="486"/>
      <c r="WO546" s="454"/>
      <c r="WP546" s="526"/>
      <c r="WQ546" s="454"/>
      <c r="WR546" s="454"/>
      <c r="WS546" s="454"/>
      <c r="WT546" s="454"/>
      <c r="WU546" s="450"/>
      <c r="WV546" s="450">
        <f>SUM(WU541:WU545)</f>
        <v>0</v>
      </c>
      <c r="WW546" s="486"/>
      <c r="WX546" s="454"/>
      <c r="WY546" s="526"/>
      <c r="WZ546" s="455"/>
      <c r="XA546" s="454"/>
      <c r="XB546" s="454"/>
      <c r="XC546" s="454"/>
      <c r="XD546" s="454"/>
      <c r="XE546" s="450">
        <f>SUM(XD541:XD545)</f>
        <v>45</v>
      </c>
      <c r="XF546" s="486"/>
      <c r="XG546" s="454"/>
      <c r="XH546" s="455"/>
      <c r="XI546" s="455"/>
      <c r="XJ546" s="455"/>
      <c r="XK546" s="454"/>
      <c r="XL546" s="454"/>
      <c r="XM546" s="454"/>
      <c r="XN546" s="450" t="e">
        <f>SUM(XM541:XM545)</f>
        <v>#N/A</v>
      </c>
      <c r="XO546" s="486"/>
      <c r="XP546" s="454"/>
      <c r="XQ546" s="526"/>
      <c r="XR546" s="455"/>
      <c r="XS546" s="454"/>
      <c r="XT546" s="454"/>
      <c r="XU546" s="454"/>
      <c r="XV546" s="450"/>
      <c r="XW546" s="450">
        <f>SUM(XV541:XV545)</f>
        <v>53.6</v>
      </c>
      <c r="XX546" s="486"/>
      <c r="XY546" s="454"/>
      <c r="XZ546" s="526"/>
      <c r="YA546" s="455"/>
      <c r="YB546" s="454"/>
      <c r="YC546" s="454"/>
      <c r="YD546" s="454"/>
      <c r="YE546" s="454"/>
      <c r="YF546" s="450">
        <f>SUM(YE541:YE545)</f>
        <v>6.4</v>
      </c>
      <c r="YG546" s="486"/>
      <c r="YH546" s="454"/>
      <c r="YI546" s="526"/>
      <c r="YJ546" s="455"/>
      <c r="YK546" s="454"/>
      <c r="YL546" s="454"/>
      <c r="YM546" s="454"/>
      <c r="YN546" s="450"/>
      <c r="YO546" s="450">
        <f>SUM(YN541:YN545)</f>
        <v>16.900000000000002</v>
      </c>
      <c r="YP546" s="486"/>
      <c r="YQ546" s="454"/>
      <c r="YR546" s="455"/>
      <c r="YS546" s="455"/>
      <c r="YT546" s="455"/>
      <c r="YU546" s="454"/>
      <c r="YV546" s="454"/>
      <c r="YW546" s="454"/>
      <c r="YX546" s="450" t="e">
        <f>SUM(YW541:YW545)</f>
        <v>#N/A</v>
      </c>
      <c r="YY546" s="486"/>
      <c r="YZ546" s="454"/>
      <c r="ZA546" s="455"/>
      <c r="ZB546" s="455"/>
      <c r="ZC546" s="455"/>
      <c r="ZD546" s="454"/>
      <c r="ZE546" s="454"/>
      <c r="ZF546" s="454"/>
      <c r="ZG546" s="450" t="e">
        <f>SUM(ZF541:ZF545)</f>
        <v>#N/A</v>
      </c>
      <c r="ZH546" s="486"/>
      <c r="ZI546" s="454"/>
      <c r="ZJ546" s="491"/>
      <c r="ZK546" s="455"/>
      <c r="ZL546" s="455"/>
      <c r="ZM546" s="454"/>
      <c r="ZN546" s="454"/>
      <c r="ZO546" s="454"/>
      <c r="ZP546" s="450">
        <f>SUM(ZO541:ZO545)</f>
        <v>9.7999999999999989</v>
      </c>
      <c r="ZQ546" s="486"/>
      <c r="ZR546" s="454"/>
      <c r="ZS546" s="455"/>
      <c r="ZT546" s="455"/>
      <c r="ZU546" s="454"/>
      <c r="ZV546" s="454"/>
      <c r="ZW546" s="454"/>
      <c r="ZX546" s="450"/>
      <c r="ZY546" s="450" t="e">
        <f>SUM(ZX541:ZX545)</f>
        <v>#N/A</v>
      </c>
      <c r="ZZ546" s="486"/>
      <c r="AAA546" s="454"/>
      <c r="AAB546" s="455"/>
      <c r="AAC546" s="455"/>
      <c r="AAD546" s="454"/>
      <c r="AAE546" s="454"/>
      <c r="AAF546" s="454"/>
      <c r="AAG546" s="450"/>
      <c r="AAH546" s="450" t="e">
        <f>SUM(AAG541:AAG545)</f>
        <v>#N/A</v>
      </c>
      <c r="AAI546" s="486"/>
      <c r="AAJ546" s="454"/>
      <c r="AAK546" s="455"/>
      <c r="AAL546" s="455"/>
      <c r="AAM546" s="454"/>
      <c r="AAN546" s="454"/>
      <c r="AAO546" s="454"/>
      <c r="AAP546" s="450"/>
      <c r="AAQ546" s="450" t="e">
        <f>SUM(AAP541:AAP545)</f>
        <v>#N/A</v>
      </c>
      <c r="AAR546" s="486"/>
      <c r="AAS546" s="454"/>
      <c r="AAT546" s="455"/>
      <c r="AAU546" s="455"/>
      <c r="AAV546" s="454"/>
      <c r="AAW546" s="454"/>
      <c r="AAX546" s="454"/>
      <c r="AAY546" s="450"/>
      <c r="AAZ546" s="450" t="e">
        <f>SUM(AAY541:AAY545)</f>
        <v>#N/A</v>
      </c>
      <c r="ABA546" s="486"/>
      <c r="ABB546" s="454"/>
      <c r="ABC546" s="455"/>
      <c r="ABD546" s="455"/>
      <c r="ABE546" s="454"/>
      <c r="ABF546" s="454"/>
      <c r="ABG546" s="454"/>
      <c r="ABH546" s="450"/>
      <c r="ABI546" s="450" t="e">
        <f>SUM(ABH541:ABH545)</f>
        <v>#N/A</v>
      </c>
      <c r="ABJ546" s="486"/>
      <c r="ABK546" s="454"/>
      <c r="ABL546" s="455"/>
      <c r="ABM546" s="455"/>
      <c r="ABN546" s="454"/>
      <c r="ABO546" s="454"/>
      <c r="ABP546" s="454"/>
      <c r="ABQ546" s="450"/>
      <c r="ABR546" s="450" t="e">
        <f>SUM(ABQ541:ABQ545)</f>
        <v>#N/A</v>
      </c>
      <c r="ABS546" s="486"/>
      <c r="ABT546" s="454"/>
      <c r="ABU546" s="455"/>
      <c r="ABV546" s="455"/>
      <c r="ABW546" s="454"/>
      <c r="ABX546" s="454"/>
      <c r="ABY546" s="454"/>
      <c r="ABZ546" s="450"/>
      <c r="ACA546" s="450" t="e">
        <f>SUM(ABZ541:ABZ545)</f>
        <v>#N/A</v>
      </c>
      <c r="ACB546" s="486"/>
      <c r="ACC546" s="454"/>
      <c r="ACD546" s="455"/>
      <c r="ACE546" s="455"/>
      <c r="ACF546" s="454"/>
      <c r="ACG546" s="454"/>
      <c r="ACH546" s="454"/>
      <c r="ACI546" s="450"/>
      <c r="ACJ546" s="450" t="e">
        <f>SUM(ACI541:ACI545)</f>
        <v>#N/A</v>
      </c>
      <c r="ACK546" s="486"/>
      <c r="ACL546" s="454"/>
      <c r="ACM546" s="455"/>
      <c r="ACN546" s="455"/>
      <c r="ACO546" s="454"/>
      <c r="ACP546" s="454"/>
      <c r="ACQ546" s="454"/>
      <c r="ACR546" s="450"/>
      <c r="ACS546" s="450" t="e">
        <f>SUM(ACR541:ACR545)</f>
        <v>#N/A</v>
      </c>
      <c r="ACT546" s="486"/>
      <c r="ACU546" s="454"/>
      <c r="ACV546" s="491"/>
      <c r="ACW546" s="455"/>
      <c r="ACX546" s="454"/>
      <c r="ACY546" s="454"/>
      <c r="ACZ546" s="454"/>
      <c r="ADA546" s="450"/>
      <c r="ADB546" s="450">
        <f>SUM(ADA541:ADA545)</f>
        <v>104.5</v>
      </c>
      <c r="ADC546" s="486"/>
      <c r="ADD546" s="454"/>
      <c r="ADE546" s="526"/>
      <c r="ADF546" s="455"/>
      <c r="ADG546" s="454"/>
      <c r="ADH546" s="454"/>
      <c r="ADI546" s="454"/>
      <c r="ADJ546" s="454"/>
      <c r="ADK546" s="450">
        <f>SUM(ADJ541:ADJ545)</f>
        <v>57</v>
      </c>
      <c r="ADL546" s="486"/>
      <c r="ADM546" s="454"/>
      <c r="ADN546" s="526"/>
      <c r="ADO546" s="455"/>
      <c r="ADP546" s="454"/>
      <c r="ADQ546" s="454"/>
      <c r="ADR546" s="454"/>
      <c r="ADS546" s="450"/>
      <c r="ADT546" s="450">
        <f>SUM(ADS541:ADS545)</f>
        <v>27.6</v>
      </c>
      <c r="ADU546" s="486"/>
      <c r="ADV546" s="454"/>
      <c r="ADW546" s="526"/>
      <c r="ADX546" s="455"/>
      <c r="ADY546" s="455"/>
      <c r="ADZ546" s="454"/>
      <c r="AEA546" s="454"/>
      <c r="AEB546" s="454"/>
      <c r="AEC546" s="450">
        <f>SUM(AEB541:AEB545)</f>
        <v>0</v>
      </c>
      <c r="AED546" s="486"/>
      <c r="AEE546" s="454"/>
      <c r="AEF546" s="526"/>
      <c r="AEG546" s="455"/>
      <c r="AEH546" s="454"/>
      <c r="AEI546" s="454"/>
      <c r="AEJ546" s="454"/>
      <c r="AEK546" s="454"/>
      <c r="AEL546" s="450">
        <f>SUM(AEK541:AEK545)</f>
        <v>1.5</v>
      </c>
      <c r="AEM546" s="486"/>
      <c r="AEN546" s="454"/>
      <c r="AEO546" s="526"/>
      <c r="AEP546" s="455"/>
      <c r="AEQ546" s="454"/>
      <c r="AER546" s="454"/>
      <c r="AES546" s="454"/>
      <c r="AET546" s="454"/>
      <c r="AEU546" s="450">
        <f>SUM(AET541:AET545)</f>
        <v>72</v>
      </c>
      <c r="AEV546" s="486"/>
      <c r="AEW546" s="454"/>
      <c r="AEX546" s="526"/>
      <c r="AEY546" s="455"/>
      <c r="AEZ546" s="454"/>
      <c r="AFA546" s="454"/>
      <c r="AFB546" s="454"/>
      <c r="AFC546" s="450"/>
      <c r="AFD546" s="450">
        <f>SUM(AFC541:AFC545)</f>
        <v>1.3</v>
      </c>
      <c r="AFE546" s="486"/>
      <c r="AFF546" s="454"/>
      <c r="AFG546" s="526"/>
      <c r="AFH546" s="455"/>
      <c r="AFI546" s="454"/>
      <c r="AFJ546" s="454"/>
      <c r="AFK546" s="454"/>
      <c r="AFL546" s="450"/>
      <c r="AFM546" s="450">
        <f>SUM(AFL541:AFL545)</f>
        <v>5.2</v>
      </c>
      <c r="AFN546" s="486"/>
      <c r="AFO546" s="454"/>
      <c r="AFP546" s="526"/>
      <c r="AFQ546" s="455"/>
      <c r="AFR546" s="454"/>
      <c r="AFS546" s="454"/>
      <c r="AFT546" s="454"/>
      <c r="AFU546" s="450"/>
      <c r="AFV546" s="450">
        <f>SUM(AFU541:AFU545)</f>
        <v>6</v>
      </c>
      <c r="AFW546" s="486"/>
      <c r="AFX546" s="454"/>
      <c r="AFY546" s="528"/>
      <c r="AFZ546" s="455"/>
      <c r="AGA546" s="454"/>
      <c r="AGB546" s="454"/>
      <c r="AGC546" s="454"/>
      <c r="AGD546" s="450"/>
      <c r="AGE546" s="450">
        <f>SUM(AGD541:AGD545)</f>
        <v>0</v>
      </c>
      <c r="AGF546" s="486"/>
      <c r="AGG546" s="454"/>
      <c r="AGH546" s="526"/>
      <c r="AGI546" s="455"/>
      <c r="AGJ546" s="454"/>
      <c r="AGK546" s="454"/>
      <c r="AGL546" s="454"/>
      <c r="AGM546" s="450"/>
      <c r="AGN546" s="450">
        <f>SUM(AGM541:AGM545)</f>
        <v>53.300000000000004</v>
      </c>
      <c r="AGO546" s="486"/>
      <c r="AGP546" s="454"/>
      <c r="AGQ546" s="526"/>
      <c r="AGR546" s="455"/>
      <c r="AGS546" s="454"/>
      <c r="AGT546" s="454"/>
      <c r="AGU546" s="454"/>
      <c r="AGV546" s="450"/>
      <c r="AGW546" s="450">
        <f>SUM(AGV541:AGV545)</f>
        <v>19.5</v>
      </c>
      <c r="AGX546" s="486"/>
      <c r="AGY546" s="454"/>
      <c r="AGZ546" s="527"/>
      <c r="AHA546" s="455"/>
      <c r="AHB546" s="454"/>
      <c r="AHC546" s="454"/>
      <c r="AHD546" s="454"/>
      <c r="AHE546" s="450"/>
      <c r="AHF546" s="450">
        <f>SUM(AHE541:AHE545)</f>
        <v>6</v>
      </c>
      <c r="AHG546" s="486"/>
      <c r="AHH546" s="495"/>
      <c r="AHI546" s="496"/>
      <c r="AHJ546" s="496"/>
      <c r="AHK546" s="495"/>
      <c r="AHL546" s="495"/>
      <c r="AHM546" s="495"/>
      <c r="AHN546" s="481"/>
      <c r="AHO546" s="481"/>
      <c r="AHP546" s="496"/>
      <c r="AHQ546" s="495"/>
      <c r="AHR546" s="513"/>
      <c r="AHS546" s="496"/>
      <c r="AHT546" s="495"/>
      <c r="AHU546" s="495"/>
      <c r="AHV546" s="495"/>
      <c r="AHW546" s="481"/>
      <c r="AHX546" s="481"/>
      <c r="AHY546" s="496"/>
      <c r="AHZ546" s="495"/>
      <c r="AIA546" s="513"/>
      <c r="AIB546" s="496"/>
      <c r="AIC546" s="495"/>
      <c r="AID546" s="495"/>
      <c r="AIE546" s="495"/>
      <c r="AIF546" s="481"/>
      <c r="AIG546" s="481"/>
      <c r="AIH546" s="496"/>
      <c r="AII546" s="263"/>
      <c r="AIJ546" s="433"/>
      <c r="AIK546" s="264"/>
      <c r="AIL546" s="264"/>
      <c r="AIM546" s="263"/>
      <c r="AIN546" s="264"/>
      <c r="AIO546" s="264"/>
      <c r="AIP546" s="210"/>
      <c r="AIQ546" s="264"/>
    </row>
    <row r="547" spans="1:927" s="16" customFormat="1" ht="15">
      <c r="A547" s="454" t="s">
        <v>120</v>
      </c>
      <c r="B547" s="521" t="s">
        <v>2339</v>
      </c>
      <c r="C547" s="455"/>
      <c r="D547" s="523">
        <f>IF(C547="Kopman",2.2,1)</f>
        <v>1</v>
      </c>
      <c r="E547" s="492">
        <f>VLOOKUP(B547,$A$563:$F$2022,6,FALSE)</f>
        <v>26</v>
      </c>
      <c r="F547" s="454" t="s">
        <v>61</v>
      </c>
      <c r="G547" s="450">
        <f>E547*1.5*D547</f>
        <v>39</v>
      </c>
      <c r="H547" s="450"/>
      <c r="I547" s="456"/>
      <c r="J547" s="454" t="s">
        <v>120</v>
      </c>
      <c r="K547" s="525" t="s">
        <v>2339</v>
      </c>
      <c r="L547" s="455"/>
      <c r="M547" s="523">
        <f>IF(L547="Kopman",2.2,1)</f>
        <v>1</v>
      </c>
      <c r="N547" s="492">
        <f>VLOOKUP(K547,$A$563:$F$2022,6,FALSE)</f>
        <v>26</v>
      </c>
      <c r="O547" s="454" t="s">
        <v>61</v>
      </c>
      <c r="P547" s="450">
        <f>N547*1.5*M547</f>
        <v>39</v>
      </c>
      <c r="Q547" s="450"/>
      <c r="R547" s="456"/>
      <c r="S547" s="454" t="s">
        <v>120</v>
      </c>
      <c r="T547" s="525" t="s">
        <v>480</v>
      </c>
      <c r="U547" s="455"/>
      <c r="V547" s="523">
        <f>IF(U547="Kopman",2.2,1)</f>
        <v>1</v>
      </c>
      <c r="W547" s="492">
        <f>VLOOKUP(T547,$A$563:$F$2022,6,FALSE)</f>
        <v>0</v>
      </c>
      <c r="X547" s="454" t="s">
        <v>61</v>
      </c>
      <c r="Y547" s="450">
        <f>W547*1.5*V547</f>
        <v>0</v>
      </c>
      <c r="Z547" s="450"/>
      <c r="AA547" s="456"/>
      <c r="AB547" s="454" t="s">
        <v>120</v>
      </c>
      <c r="AC547" s="525" t="s">
        <v>480</v>
      </c>
      <c r="AD547" s="455"/>
      <c r="AE547" s="523">
        <f>IF(AD547="Kopman",2.2,1)</f>
        <v>1</v>
      </c>
      <c r="AF547" s="492">
        <f>VLOOKUP(AC547,$A$563:$F$2022,6,FALSE)</f>
        <v>0</v>
      </c>
      <c r="AG547" s="454" t="s">
        <v>61</v>
      </c>
      <c r="AH547" s="450">
        <f>AF547*1.5*AE547</f>
        <v>0</v>
      </c>
      <c r="AI547" s="450"/>
      <c r="AJ547" s="456"/>
      <c r="AK547" s="454" t="s">
        <v>120</v>
      </c>
      <c r="AL547" s="490" t="s">
        <v>480</v>
      </c>
      <c r="AM547" s="455" t="s">
        <v>2268</v>
      </c>
      <c r="AN547" s="523">
        <f>IF(AM547="Kopman",2.2,1)</f>
        <v>2.2000000000000002</v>
      </c>
      <c r="AO547" s="492">
        <f>VLOOKUP(AL547,$A$563:$F$2022,6,FALSE)</f>
        <v>0</v>
      </c>
      <c r="AP547" s="454" t="s">
        <v>61</v>
      </c>
      <c r="AQ547" s="450">
        <f>AO547*1.5*AN547</f>
        <v>0</v>
      </c>
      <c r="AR547" s="450"/>
      <c r="AS547" s="456"/>
      <c r="AT547" s="454" t="s">
        <v>120</v>
      </c>
      <c r="AU547" s="525" t="s">
        <v>2340</v>
      </c>
      <c r="AV547" s="455"/>
      <c r="AW547" s="523">
        <f>IF(AV547="Kopman",2.2,1)</f>
        <v>1</v>
      </c>
      <c r="AX547" s="492">
        <f>VLOOKUP(AU547,$A$563:$F$2022,6,FALSE)</f>
        <v>0</v>
      </c>
      <c r="AY547" s="454" t="s">
        <v>61</v>
      </c>
      <c r="AZ547" s="450">
        <f>AX547*1.5*AW547</f>
        <v>0</v>
      </c>
      <c r="BA547" s="450"/>
      <c r="BB547" s="456"/>
      <c r="BC547" s="454" t="s">
        <v>120</v>
      </c>
      <c r="BD547" s="525" t="s">
        <v>480</v>
      </c>
      <c r="BE547" s="455"/>
      <c r="BF547" s="523">
        <f>IF(BE547="Kopman",2.2,1)</f>
        <v>1</v>
      </c>
      <c r="BG547" s="492">
        <f>VLOOKUP(BD547,$A$563:$F$2022,6,FALSE)</f>
        <v>0</v>
      </c>
      <c r="BH547" s="454" t="s">
        <v>61</v>
      </c>
      <c r="BI547" s="450">
        <f>BG547*1.5*BF547</f>
        <v>0</v>
      </c>
      <c r="BJ547" s="450"/>
      <c r="BK547" s="456"/>
      <c r="BL547" s="454" t="s">
        <v>120</v>
      </c>
      <c r="BM547" s="525" t="s">
        <v>574</v>
      </c>
      <c r="BN547" s="455"/>
      <c r="BO547" s="523">
        <f>IF(BN547="Kopman",2.2,1)</f>
        <v>1</v>
      </c>
      <c r="BP547" s="492">
        <f>VLOOKUP(BM547,$A$563:$F$2022,6,FALSE)</f>
        <v>0</v>
      </c>
      <c r="BQ547" s="454" t="s">
        <v>61</v>
      </c>
      <c r="BR547" s="450">
        <f>BP547*1.5*BO547</f>
        <v>0</v>
      </c>
      <c r="BS547" s="450"/>
      <c r="BT547" s="456"/>
      <c r="BU547" s="454" t="s">
        <v>120</v>
      </c>
      <c r="BV547" s="525" t="s">
        <v>480</v>
      </c>
      <c r="BW547" s="455"/>
      <c r="BX547" s="523">
        <f>IF(BW547="Kopman",2.2,1)</f>
        <v>1</v>
      </c>
      <c r="BY547" s="492">
        <f>VLOOKUP(BV547,$A$563:$F$2022,6,FALSE)</f>
        <v>0</v>
      </c>
      <c r="BZ547" s="454" t="s">
        <v>61</v>
      </c>
      <c r="CA547" s="450">
        <f>BY547*1.5*BX547</f>
        <v>0</v>
      </c>
      <c r="CB547" s="450"/>
      <c r="CC547" s="456"/>
      <c r="CD547" s="454" t="s">
        <v>120</v>
      </c>
      <c r="CE547" s="525" t="s">
        <v>627</v>
      </c>
      <c r="CF547" s="455"/>
      <c r="CG547" s="523">
        <f>IF(CF547="Kopman",2.2,1)</f>
        <v>1</v>
      </c>
      <c r="CH547" s="492">
        <f>VLOOKUP(CE547,$A$563:$F$2022,6,FALSE)</f>
        <v>0</v>
      </c>
      <c r="CI547" s="454" t="s">
        <v>61</v>
      </c>
      <c r="CJ547" s="450">
        <f>CH547*1.5*CG547</f>
        <v>0</v>
      </c>
      <c r="CK547" s="450"/>
      <c r="CL547" s="456"/>
      <c r="CM547" s="454" t="s">
        <v>120</v>
      </c>
      <c r="CN547" s="525" t="s">
        <v>1481</v>
      </c>
      <c r="CO547" s="455"/>
      <c r="CP547" s="523">
        <f>IF(CO547="Kopman",2.2,1)</f>
        <v>1</v>
      </c>
      <c r="CQ547" s="492">
        <f>VLOOKUP(CN547,$A$563:$F$2022,6,FALSE)</f>
        <v>0</v>
      </c>
      <c r="CR547" s="454" t="s">
        <v>61</v>
      </c>
      <c r="CS547" s="450">
        <f>CQ547*1.5*CP547</f>
        <v>0</v>
      </c>
      <c r="CT547" s="450"/>
      <c r="CU547" s="456"/>
      <c r="CV547" s="454" t="s">
        <v>120</v>
      </c>
      <c r="CW547" s="525" t="s">
        <v>480</v>
      </c>
      <c r="CX547" s="455"/>
      <c r="CY547" s="523">
        <f>IF(CX547="Kopman",2.2,1)</f>
        <v>1</v>
      </c>
      <c r="CZ547" s="492">
        <f>VLOOKUP(CW547,$A$563:$F$2022,6,FALSE)</f>
        <v>0</v>
      </c>
      <c r="DA547" s="454" t="s">
        <v>61</v>
      </c>
      <c r="DB547" s="450">
        <f>CZ547*1.5*CY547</f>
        <v>0</v>
      </c>
      <c r="DC547" s="450"/>
      <c r="DD547" s="456"/>
      <c r="DE547" s="454" t="s">
        <v>120</v>
      </c>
      <c r="DF547" s="525" t="s">
        <v>1374</v>
      </c>
      <c r="DG547" s="455"/>
      <c r="DH547" s="523">
        <f>IF(DG547="Kopman",2.2,1)</f>
        <v>1</v>
      </c>
      <c r="DI547" s="492">
        <f>VLOOKUP(DF547,$A$563:$F$2022,6,FALSE)</f>
        <v>0</v>
      </c>
      <c r="DJ547" s="454" t="s">
        <v>61</v>
      </c>
      <c r="DK547" s="450">
        <f>DI547*1.5*DH547</f>
        <v>0</v>
      </c>
      <c r="DL547" s="450"/>
      <c r="DM547" s="456"/>
      <c r="DN547" s="454" t="s">
        <v>120</v>
      </c>
      <c r="DO547" s="490" t="s">
        <v>574</v>
      </c>
      <c r="DP547" s="455"/>
      <c r="DQ547" s="523">
        <f>IF(DP547="Kopman",2.2,1)</f>
        <v>1</v>
      </c>
      <c r="DR547" s="492">
        <f>VLOOKUP(DO547,$A$563:$F$2022,6,FALSE)</f>
        <v>0</v>
      </c>
      <c r="DS547" s="454" t="s">
        <v>61</v>
      </c>
      <c r="DT547" s="450">
        <f>DR547*1.5*DQ547</f>
        <v>0</v>
      </c>
      <c r="DU547" s="450"/>
      <c r="DV547" s="456"/>
      <c r="DW547" s="454" t="s">
        <v>120</v>
      </c>
      <c r="DX547" s="506" t="s">
        <v>186</v>
      </c>
      <c r="DY547" s="455"/>
      <c r="DZ547" s="523">
        <f>IF(DY547="Kopman",2.2,1)</f>
        <v>1</v>
      </c>
      <c r="EA547" s="492" t="e">
        <f>VLOOKUP(DX547,$A$563:$F$2022,6,FALSE)</f>
        <v>#N/A</v>
      </c>
      <c r="EB547" s="454" t="s">
        <v>61</v>
      </c>
      <c r="EC547" s="450" t="e">
        <f>EA547*1.5*DZ547</f>
        <v>#N/A</v>
      </c>
      <c r="ED547" s="450"/>
      <c r="EE547" s="456"/>
      <c r="EF547" s="454" t="s">
        <v>120</v>
      </c>
      <c r="EG547" s="525" t="s">
        <v>2341</v>
      </c>
      <c r="EH547" s="455"/>
      <c r="EI547" s="523">
        <f>IF(EH547="Kopman",2.2,1)</f>
        <v>1</v>
      </c>
      <c r="EJ547" s="492">
        <f>VLOOKUP(EG547,$A$563:$F$2022,6,FALSE)</f>
        <v>13</v>
      </c>
      <c r="EK547" s="454" t="s">
        <v>61</v>
      </c>
      <c r="EL547" s="450">
        <f>EJ547*1.5*EI547</f>
        <v>19.5</v>
      </c>
      <c r="EM547" s="450"/>
      <c r="EN547" s="456"/>
      <c r="EO547" s="454" t="s">
        <v>120</v>
      </c>
      <c r="EP547" s="525" t="s">
        <v>480</v>
      </c>
      <c r="EQ547" s="455"/>
      <c r="ER547" s="523">
        <f>IF(EQ547="Kopman",2.2,1)</f>
        <v>1</v>
      </c>
      <c r="ES547" s="492">
        <f>VLOOKUP(EP547,$A$563:$F$2022,6,FALSE)</f>
        <v>0</v>
      </c>
      <c r="ET547" s="454" t="s">
        <v>61</v>
      </c>
      <c r="EU547" s="450">
        <f>ES547*1.5*ER547</f>
        <v>0</v>
      </c>
      <c r="EV547" s="450"/>
      <c r="EW547" s="456"/>
      <c r="EX547" s="454" t="s">
        <v>120</v>
      </c>
      <c r="EY547" s="506" t="s">
        <v>186</v>
      </c>
      <c r="EZ547" s="455"/>
      <c r="FA547" s="523">
        <f>IF(EZ547="Kopman",2.2,1)</f>
        <v>1</v>
      </c>
      <c r="FB547" s="492" t="e">
        <f>VLOOKUP(EY547,$A$563:$F$2022,6,FALSE)</f>
        <v>#N/A</v>
      </c>
      <c r="FC547" s="454" t="s">
        <v>61</v>
      </c>
      <c r="FD547" s="450" t="e">
        <f>FB547*1.5*FA547</f>
        <v>#N/A</v>
      </c>
      <c r="FE547" s="450"/>
      <c r="FF547" s="456"/>
      <c r="FG547" s="454" t="s">
        <v>120</v>
      </c>
      <c r="FH547" s="525" t="s">
        <v>1374</v>
      </c>
      <c r="FI547" s="455"/>
      <c r="FJ547" s="523">
        <f>IF(FI547="Kopman",2.2,1)</f>
        <v>1</v>
      </c>
      <c r="FK547" s="492">
        <f>VLOOKUP(FH547,$A$563:$F$2022,6,FALSE)</f>
        <v>0</v>
      </c>
      <c r="FL547" s="454" t="s">
        <v>61</v>
      </c>
      <c r="FM547" s="450">
        <f>FK547*1.5*FJ547</f>
        <v>0</v>
      </c>
      <c r="FN547" s="450"/>
      <c r="FO547" s="456"/>
      <c r="FP547" s="454" t="s">
        <v>120</v>
      </c>
      <c r="FQ547" s="490" t="s">
        <v>2342</v>
      </c>
      <c r="FR547" s="455"/>
      <c r="FS547" s="523">
        <f>IF(FR547="Kopman",2.2,1)</f>
        <v>1</v>
      </c>
      <c r="FT547" s="492">
        <f>VLOOKUP(FQ547,$A$563:$F$2022,6,FALSE)</f>
        <v>0</v>
      </c>
      <c r="FU547" s="454" t="s">
        <v>61</v>
      </c>
      <c r="FV547" s="450">
        <f>FT547*1.5*FS547</f>
        <v>0</v>
      </c>
      <c r="FW547" s="450"/>
      <c r="FX547" s="456"/>
      <c r="FY547" s="454" t="s">
        <v>120</v>
      </c>
      <c r="FZ547" s="490" t="s">
        <v>2339</v>
      </c>
      <c r="GA547" s="455"/>
      <c r="GB547" s="523">
        <f>IF(GA547="Kopman",2.2,1)</f>
        <v>1</v>
      </c>
      <c r="GC547" s="492">
        <f>VLOOKUP(FZ547,$A$563:$F$2022,6,FALSE)</f>
        <v>26</v>
      </c>
      <c r="GD547" s="454" t="s">
        <v>61</v>
      </c>
      <c r="GE547" s="450">
        <f>GC547*1.5*GB547</f>
        <v>39</v>
      </c>
      <c r="GF547" s="450"/>
      <c r="GG547" s="456"/>
      <c r="GH547" s="454" t="s">
        <v>120</v>
      </c>
      <c r="GI547" s="525" t="s">
        <v>1349</v>
      </c>
      <c r="GJ547" s="455"/>
      <c r="GK547" s="523">
        <f>IF(GJ547="Kopman",2.2,1)</f>
        <v>1</v>
      </c>
      <c r="GL547" s="492">
        <f>VLOOKUP(GI547,$A$563:$F$2022,6,FALSE)</f>
        <v>0</v>
      </c>
      <c r="GM547" s="454" t="s">
        <v>61</v>
      </c>
      <c r="GN547" s="450">
        <f>GL547*1.5*GK547</f>
        <v>0</v>
      </c>
      <c r="GO547" s="450"/>
      <c r="GP547" s="456"/>
      <c r="GQ547" s="454" t="s">
        <v>120</v>
      </c>
      <c r="GR547" s="525" t="s">
        <v>2339</v>
      </c>
      <c r="GS547" s="455"/>
      <c r="GT547" s="523">
        <f>IF(GS547="Kopman",2.2,1)</f>
        <v>1</v>
      </c>
      <c r="GU547" s="492">
        <f>VLOOKUP(GR547,$A$563:$F$2022,6,FALSE)</f>
        <v>26</v>
      </c>
      <c r="GV547" s="454" t="s">
        <v>61</v>
      </c>
      <c r="GW547" s="450">
        <f>GU547*1.5</f>
        <v>39</v>
      </c>
      <c r="GX547" s="450"/>
      <c r="GY547" s="456"/>
      <c r="GZ547" s="454" t="s">
        <v>120</v>
      </c>
      <c r="HA547" s="490" t="s">
        <v>480</v>
      </c>
      <c r="HB547" s="455"/>
      <c r="HC547" s="523">
        <f>IF(HB547="Kopman",2.2,1)</f>
        <v>1</v>
      </c>
      <c r="HD547" s="492">
        <f>VLOOKUP(HA547,$A$563:$F$2022,6,FALSE)</f>
        <v>0</v>
      </c>
      <c r="HE547" s="454" t="s">
        <v>61</v>
      </c>
      <c r="HF547" s="450">
        <f>HD547*1.5*HC547</f>
        <v>0</v>
      </c>
      <c r="HG547" s="450"/>
      <c r="HH547" s="456"/>
      <c r="HI547" s="454" t="s">
        <v>120</v>
      </c>
      <c r="HJ547" s="525" t="s">
        <v>1396</v>
      </c>
      <c r="HK547" s="455"/>
      <c r="HL547" s="523">
        <f>IF(HK547="Kopman",2.2,1)</f>
        <v>1</v>
      </c>
      <c r="HM547" s="492">
        <f>VLOOKUP(HJ547,$A$563:$F$2022,6,FALSE)</f>
        <v>0</v>
      </c>
      <c r="HN547" s="454" t="s">
        <v>61</v>
      </c>
      <c r="HO547" s="450">
        <f>HM547*1.5</f>
        <v>0</v>
      </c>
      <c r="HP547" s="450"/>
      <c r="HQ547" s="456"/>
      <c r="HR547" s="454" t="s">
        <v>120</v>
      </c>
      <c r="HS547" s="490" t="s">
        <v>574</v>
      </c>
      <c r="HT547" s="455"/>
      <c r="HU547" s="523">
        <f>IF(HT547="Kopman",2.2,1)</f>
        <v>1</v>
      </c>
      <c r="HV547" s="492">
        <f>VLOOKUP(HS547,$A$563:$F$2022,6,FALSE)</f>
        <v>0</v>
      </c>
      <c r="HW547" s="454" t="s">
        <v>61</v>
      </c>
      <c r="HX547" s="450">
        <f>HV547*1.5*HU547</f>
        <v>0</v>
      </c>
      <c r="HY547" s="450"/>
      <c r="HZ547" s="456"/>
      <c r="IA547" s="454" t="s">
        <v>120</v>
      </c>
      <c r="IB547" s="525" t="s">
        <v>697</v>
      </c>
      <c r="IC547" s="455"/>
      <c r="ID547" s="523">
        <f>IF(IC547="Kopman",2.2,1)</f>
        <v>1</v>
      </c>
      <c r="IE547" s="492">
        <f>VLOOKUP(IB547,$A$563:$F$2022,6,FALSE)</f>
        <v>4</v>
      </c>
      <c r="IF547" s="454" t="s">
        <v>61</v>
      </c>
      <c r="IG547" s="450">
        <f>IE547*1.5</f>
        <v>6</v>
      </c>
      <c r="IH547" s="450"/>
      <c r="II547" s="456"/>
      <c r="IJ547" s="454" t="s">
        <v>120</v>
      </c>
      <c r="IK547" s="525" t="s">
        <v>2340</v>
      </c>
      <c r="IL547" s="455"/>
      <c r="IM547" s="523">
        <f>IF(IL547="Kopman",2.2,1)</f>
        <v>1</v>
      </c>
      <c r="IN547" s="492">
        <f>VLOOKUP(IK547,$A$563:$F$2022,6,FALSE)</f>
        <v>0</v>
      </c>
      <c r="IO547" s="454" t="s">
        <v>61</v>
      </c>
      <c r="IP547" s="450">
        <f>IN547*1.5*IM547</f>
        <v>0</v>
      </c>
      <c r="IQ547" s="450"/>
      <c r="IR547" s="456"/>
      <c r="IS547" s="454" t="s">
        <v>120</v>
      </c>
      <c r="IT547" s="525" t="s">
        <v>994</v>
      </c>
      <c r="IU547" s="455"/>
      <c r="IV547" s="523">
        <f>IF(IU547="Kopman",2.2,1)</f>
        <v>1</v>
      </c>
      <c r="IW547" s="492">
        <f>VLOOKUP(IT547,$A$563:$F$2022,6,FALSE)</f>
        <v>0</v>
      </c>
      <c r="IX547" s="454" t="s">
        <v>61</v>
      </c>
      <c r="IY547" s="450">
        <f>IW547*1.5*IV547</f>
        <v>0</v>
      </c>
      <c r="IZ547" s="450"/>
      <c r="JA547" s="456"/>
      <c r="JB547" s="454" t="s">
        <v>120</v>
      </c>
      <c r="JC547" s="525" t="s">
        <v>675</v>
      </c>
      <c r="JD547" s="455"/>
      <c r="JE547" s="523">
        <f>IF(JD547="Kopman",2.2,1)</f>
        <v>1</v>
      </c>
      <c r="JF547" s="492">
        <f>VLOOKUP(JC547,$A$563:$F$2022,6,FALSE)</f>
        <v>0</v>
      </c>
      <c r="JG547" s="454" t="s">
        <v>61</v>
      </c>
      <c r="JH547" s="450">
        <f>JF547*1.5*JE547</f>
        <v>0</v>
      </c>
      <c r="JI547" s="450"/>
      <c r="JJ547" s="456"/>
      <c r="JK547" s="454" t="s">
        <v>120</v>
      </c>
      <c r="JL547" s="525" t="s">
        <v>2341</v>
      </c>
      <c r="JM547" s="455"/>
      <c r="JN547" s="523">
        <f>IF(JM547="Kopman",2.2,1)</f>
        <v>1</v>
      </c>
      <c r="JO547" s="492">
        <f>VLOOKUP(JL547,$A$563:$F$2022,6,FALSE)</f>
        <v>13</v>
      </c>
      <c r="JP547" s="454" t="s">
        <v>61</v>
      </c>
      <c r="JQ547" s="450">
        <f>JO547*1.5*JN547</f>
        <v>19.5</v>
      </c>
      <c r="JR547" s="450"/>
      <c r="JS547" s="456"/>
      <c r="JT547" s="454" t="s">
        <v>120</v>
      </c>
      <c r="JU547" s="525" t="s">
        <v>1920</v>
      </c>
      <c r="JV547" s="455"/>
      <c r="JW547" s="523">
        <f>IF(JV547="Kopman",2.2,1)</f>
        <v>1</v>
      </c>
      <c r="JX547" s="492">
        <f>VLOOKUP(JU547,$A$563:$F$2022,6,FALSE)</f>
        <v>0</v>
      </c>
      <c r="JY547" s="454" t="s">
        <v>61</v>
      </c>
      <c r="JZ547" s="450">
        <f>JX547*1.5*JW547</f>
        <v>0</v>
      </c>
      <c r="KA547" s="450"/>
      <c r="KB547" s="456"/>
      <c r="KC547" s="454" t="s">
        <v>120</v>
      </c>
      <c r="KD547" s="525" t="s">
        <v>1363</v>
      </c>
      <c r="KE547" s="455"/>
      <c r="KF547" s="523">
        <f>IF(KE547="Kopman",2.2,1)</f>
        <v>1</v>
      </c>
      <c r="KG547" s="492">
        <f>VLOOKUP(KD547,$A$563:$F$2022,6,FALSE)</f>
        <v>0</v>
      </c>
      <c r="KH547" s="454" t="s">
        <v>61</v>
      </c>
      <c r="KI547" s="450">
        <f>KG547*1.5*KF547</f>
        <v>0</v>
      </c>
      <c r="KJ547" s="450"/>
      <c r="KK547" s="456"/>
      <c r="KL547" s="454" t="s">
        <v>120</v>
      </c>
      <c r="KM547" s="525" t="s">
        <v>2343</v>
      </c>
      <c r="KN547" s="455"/>
      <c r="KO547" s="523">
        <f>IF(KN547="Kopman",2.2,1)</f>
        <v>1</v>
      </c>
      <c r="KP547" s="492">
        <f>VLOOKUP(KM547,$A$563:$F$2022,6,FALSE)</f>
        <v>0</v>
      </c>
      <c r="KQ547" s="454" t="s">
        <v>61</v>
      </c>
      <c r="KR547" s="450">
        <f>KP547*1.5</f>
        <v>0</v>
      </c>
      <c r="KS547" s="450"/>
      <c r="KT547" s="456"/>
      <c r="KU547" s="454" t="s">
        <v>120</v>
      </c>
      <c r="KV547" s="525" t="s">
        <v>480</v>
      </c>
      <c r="KW547" s="455"/>
      <c r="KX547" s="523">
        <f>IF(KW547="Kopman",2.2,1)</f>
        <v>1</v>
      </c>
      <c r="KY547" s="492">
        <f>VLOOKUP(KV547,$A$563:$F$2022,6,FALSE)</f>
        <v>0</v>
      </c>
      <c r="KZ547" s="454" t="s">
        <v>61</v>
      </c>
      <c r="LA547" s="450">
        <f>KY547*1.5*KX547</f>
        <v>0</v>
      </c>
      <c r="LB547" s="450"/>
      <c r="LC547" s="456"/>
      <c r="LD547" s="454" t="s">
        <v>120</v>
      </c>
      <c r="LE547" s="525" t="s">
        <v>574</v>
      </c>
      <c r="LF547" s="455"/>
      <c r="LG547" s="523">
        <f>IF(LF547="Kopman",2.2,1)</f>
        <v>1</v>
      </c>
      <c r="LH547" s="492">
        <f>VLOOKUP(LE547,$A$563:$F$2022,6,FALSE)</f>
        <v>0</v>
      </c>
      <c r="LI547" s="454" t="s">
        <v>61</v>
      </c>
      <c r="LJ547" s="450">
        <f>LH547*1.5*LG547</f>
        <v>0</v>
      </c>
      <c r="LK547" s="450"/>
      <c r="LL547" s="456"/>
      <c r="LM547" s="454" t="s">
        <v>120</v>
      </c>
      <c r="LN547" s="525" t="s">
        <v>574</v>
      </c>
      <c r="LO547" s="455"/>
      <c r="LP547" s="523">
        <f>IF(LO547="Kopman",2.2,1)</f>
        <v>1</v>
      </c>
      <c r="LQ547" s="492">
        <f>VLOOKUP(LN547,$A$563:$F$2022,6,FALSE)</f>
        <v>0</v>
      </c>
      <c r="LR547" s="454" t="s">
        <v>61</v>
      </c>
      <c r="LS547" s="450">
        <f>LQ547*1.5*LP547</f>
        <v>0</v>
      </c>
      <c r="LT547" s="450"/>
      <c r="LU547" s="456"/>
      <c r="LV547" s="454" t="s">
        <v>120</v>
      </c>
      <c r="LW547" s="525" t="s">
        <v>490</v>
      </c>
      <c r="LX547" s="455"/>
      <c r="LY547" s="523">
        <f>IF(LX547="Kopman",2.2,1)</f>
        <v>1</v>
      </c>
      <c r="LZ547" s="492">
        <f>VLOOKUP(LW547,$A$563:$F$2022,6,FALSE)</f>
        <v>9</v>
      </c>
      <c r="MA547" s="454" t="s">
        <v>61</v>
      </c>
      <c r="MB547" s="450">
        <f>LZ547*1.5*LY547</f>
        <v>13.5</v>
      </c>
      <c r="MC547" s="450"/>
      <c r="MD547" s="456"/>
      <c r="ME547" s="454" t="s">
        <v>120</v>
      </c>
      <c r="MF547" s="527" t="s">
        <v>461</v>
      </c>
      <c r="MG547" s="455"/>
      <c r="MH547" s="523">
        <f>IF(MG547="Kopman",2.2,1)</f>
        <v>1</v>
      </c>
      <c r="MI547" s="492">
        <f>VLOOKUP(MF547,$A$563:$F$2022,6,FALSE)</f>
        <v>0</v>
      </c>
      <c r="MJ547" s="454" t="s">
        <v>61</v>
      </c>
      <c r="MK547" s="450">
        <f>MI547*1.5*MH547</f>
        <v>0</v>
      </c>
      <c r="ML547" s="450"/>
      <c r="MM547" s="456"/>
      <c r="MN547" s="454" t="s">
        <v>120</v>
      </c>
      <c r="MO547" s="525" t="s">
        <v>1320</v>
      </c>
      <c r="MP547" s="455"/>
      <c r="MQ547" s="523">
        <f>IF(MP547="Kopman",2.2,1)</f>
        <v>1</v>
      </c>
      <c r="MR547" s="492">
        <f>VLOOKUP(MO547,$A$563:$F$2022,6,FALSE)</f>
        <v>0</v>
      </c>
      <c r="MS547" s="454" t="s">
        <v>61</v>
      </c>
      <c r="MT547" s="450">
        <f>MR547*1.5*MQ547</f>
        <v>0</v>
      </c>
      <c r="MU547" s="450"/>
      <c r="MV547" s="456"/>
      <c r="MW547" s="454" t="s">
        <v>120</v>
      </c>
      <c r="MX547" s="525" t="s">
        <v>490</v>
      </c>
      <c r="MY547" s="455"/>
      <c r="MZ547" s="523">
        <f>IF(MY547="Kopman",2.2,1)</f>
        <v>1</v>
      </c>
      <c r="NA547" s="492">
        <f>VLOOKUP(MX547,$A$563:$F$2022,6,FALSE)</f>
        <v>9</v>
      </c>
      <c r="NB547" s="454" t="s">
        <v>61</v>
      </c>
      <c r="NC547" s="450">
        <f>NA547*1.5*MZ547</f>
        <v>13.5</v>
      </c>
      <c r="ND547" s="450"/>
      <c r="NE547" s="456"/>
      <c r="NF547" s="454" t="s">
        <v>120</v>
      </c>
      <c r="NG547" s="525" t="s">
        <v>982</v>
      </c>
      <c r="NH547" s="455"/>
      <c r="NI547" s="523">
        <f>IF(NH547="Kopman",2.2,1)</f>
        <v>1</v>
      </c>
      <c r="NJ547" s="492">
        <f>VLOOKUP(NG547,$A$563:$F$2022,6,FALSE)</f>
        <v>0</v>
      </c>
      <c r="NK547" s="454" t="s">
        <v>61</v>
      </c>
      <c r="NL547" s="450">
        <f>NJ547*1.5*NI547</f>
        <v>0</v>
      </c>
      <c r="NM547" s="450"/>
      <c r="NN547" s="456"/>
      <c r="NO547" s="454" t="s">
        <v>120</v>
      </c>
      <c r="NP547" s="525" t="s">
        <v>1103</v>
      </c>
      <c r="NQ547" s="455"/>
      <c r="NR547" s="523">
        <f>IF(NQ547="Kopman",2.2,1)</f>
        <v>1</v>
      </c>
      <c r="NS547" s="492">
        <f>VLOOKUP(NP547,$A$563:$F$2022,6,FALSE)</f>
        <v>0</v>
      </c>
      <c r="NT547" s="454" t="s">
        <v>61</v>
      </c>
      <c r="NU547" s="450">
        <f>NS547*1.5*NR547</f>
        <v>0</v>
      </c>
      <c r="NV547" s="450"/>
      <c r="NW547" s="456"/>
      <c r="NX547" s="454" t="s">
        <v>120</v>
      </c>
      <c r="NY547" s="490" t="s">
        <v>1891</v>
      </c>
      <c r="NZ547" s="455"/>
      <c r="OA547" s="455"/>
      <c r="OB547" s="492">
        <f>VLOOKUP(NY547,$A$563:$F$2022,6,FALSE)</f>
        <v>0</v>
      </c>
      <c r="OC547" s="454" t="s">
        <v>61</v>
      </c>
      <c r="OD547" s="450">
        <f>OB547*1.5</f>
        <v>0</v>
      </c>
      <c r="OE547" s="450"/>
      <c r="OF547" s="456"/>
      <c r="OG547" s="454" t="s">
        <v>120</v>
      </c>
      <c r="OH547" s="525" t="s">
        <v>764</v>
      </c>
      <c r="OI547" s="455"/>
      <c r="OJ547" s="523">
        <f>IF(OI547="Kopman",2.2,1)</f>
        <v>1</v>
      </c>
      <c r="OK547" s="492">
        <f>VLOOKUP(OH547,$A$563:$F$2022,6,FALSE)</f>
        <v>0</v>
      </c>
      <c r="OL547" s="454" t="s">
        <v>61</v>
      </c>
      <c r="OM547" s="450">
        <f>OK547*1.5*OJ547</f>
        <v>0</v>
      </c>
      <c r="ON547" s="450"/>
      <c r="OO547" s="456"/>
      <c r="OP547" s="454" t="s">
        <v>120</v>
      </c>
      <c r="OQ547" s="490" t="s">
        <v>697</v>
      </c>
      <c r="OR547" s="455"/>
      <c r="OS547" s="523">
        <f>IF(OR547="Kopman",2.2,1)</f>
        <v>1</v>
      </c>
      <c r="OT547" s="492">
        <f>VLOOKUP(OQ547,$A$563:$F$2022,6,FALSE)</f>
        <v>4</v>
      </c>
      <c r="OU547" s="454" t="s">
        <v>61</v>
      </c>
      <c r="OV547" s="450">
        <f>OT547*1.5*OS547</f>
        <v>6</v>
      </c>
      <c r="OW547" s="450"/>
      <c r="OX547" s="456"/>
      <c r="OY547" s="454" t="s">
        <v>120</v>
      </c>
      <c r="OZ547" s="525" t="s">
        <v>766</v>
      </c>
      <c r="PA547" s="455"/>
      <c r="PB547" s="523">
        <f>IF(PA547="Kopman",2.2,1)</f>
        <v>1</v>
      </c>
      <c r="PC547" s="492">
        <f>VLOOKUP(OZ547,$A$563:$F$2022,6,FALSE)</f>
        <v>0</v>
      </c>
      <c r="PD547" s="454" t="s">
        <v>61</v>
      </c>
      <c r="PE547" s="450">
        <f>PC547*1.5*PB547</f>
        <v>0</v>
      </c>
      <c r="PF547" s="450"/>
      <c r="PG547" s="456"/>
      <c r="PH547" s="454" t="s">
        <v>120</v>
      </c>
      <c r="PI547" s="525" t="s">
        <v>480</v>
      </c>
      <c r="PJ547" s="455"/>
      <c r="PK547" s="523">
        <f>IF(PJ547="Kopman",2.2,1)</f>
        <v>1</v>
      </c>
      <c r="PL547" s="492">
        <f>VLOOKUP(PI547,$A$563:$F$2022,6,FALSE)</f>
        <v>0</v>
      </c>
      <c r="PM547" s="454" t="s">
        <v>61</v>
      </c>
      <c r="PN547" s="450">
        <f>PL547*1.5*PK547</f>
        <v>0</v>
      </c>
      <c r="PO547" s="450"/>
      <c r="PP547" s="456"/>
      <c r="PQ547" s="454" t="s">
        <v>120</v>
      </c>
      <c r="PR547" s="490" t="s">
        <v>480</v>
      </c>
      <c r="PS547" s="455"/>
      <c r="PT547" s="523">
        <f>IF(PS547="Kopman",2.2,1)</f>
        <v>1</v>
      </c>
      <c r="PU547" s="492">
        <f>VLOOKUP(PR547,$A$563:$F$2022,6,FALSE)</f>
        <v>0</v>
      </c>
      <c r="PV547" s="454" t="s">
        <v>61</v>
      </c>
      <c r="PW547" s="450">
        <f>PU547*1.5*PT547</f>
        <v>0</v>
      </c>
      <c r="PX547" s="450"/>
      <c r="PY547" s="456"/>
      <c r="PZ547" s="454" t="s">
        <v>120</v>
      </c>
      <c r="QA547" s="525" t="s">
        <v>574</v>
      </c>
      <c r="QB547" s="455"/>
      <c r="QC547" s="523">
        <f>IF(QB547="Kopman",2.2,1)</f>
        <v>1</v>
      </c>
      <c r="QD547" s="492">
        <f>VLOOKUP(QA547,$A$563:$F$2022,6,FALSE)</f>
        <v>0</v>
      </c>
      <c r="QE547" s="454" t="s">
        <v>61</v>
      </c>
      <c r="QF547" s="450">
        <f>QD547*1.5*QC547</f>
        <v>0</v>
      </c>
      <c r="QG547" s="450"/>
      <c r="QH547" s="456"/>
      <c r="QI547" s="454" t="s">
        <v>120</v>
      </c>
      <c r="QJ547" s="490" t="s">
        <v>2347</v>
      </c>
      <c r="QK547" s="455"/>
      <c r="QL547" s="523">
        <f>IF(QK547="Kopman",2.2,1)</f>
        <v>1</v>
      </c>
      <c r="QM547" s="492">
        <f>VLOOKUP(QJ547,$A$563:$F$2022,6,FALSE)</f>
        <v>0</v>
      </c>
      <c r="QN547" s="454" t="s">
        <v>61</v>
      </c>
      <c r="QO547" s="450">
        <f>QM547*1.5*QL547</f>
        <v>0</v>
      </c>
      <c r="QP547" s="450"/>
      <c r="QQ547" s="456"/>
      <c r="QR547" s="454" t="s">
        <v>120</v>
      </c>
      <c r="QS547" s="525" t="s">
        <v>2344</v>
      </c>
      <c r="QT547" s="455"/>
      <c r="QU547" s="523">
        <f>IF(QT547="Kopman",2.2,1)</f>
        <v>1</v>
      </c>
      <c r="QV547" s="492">
        <f>VLOOKUP(QS547,$A$563:$F$2022,6,FALSE)</f>
        <v>0</v>
      </c>
      <c r="QW547" s="454" t="s">
        <v>61</v>
      </c>
      <c r="QX547" s="450">
        <f>QV547*1.5*QU547</f>
        <v>0</v>
      </c>
      <c r="QY547" s="450"/>
      <c r="QZ547" s="456"/>
      <c r="RA547" s="454" t="s">
        <v>120</v>
      </c>
      <c r="RB547" s="490" t="s">
        <v>2358</v>
      </c>
      <c r="RC547" s="455"/>
      <c r="RD547" s="523">
        <f>IF(RC547="Kopman",2.2,1)</f>
        <v>1</v>
      </c>
      <c r="RE547" s="492">
        <f>VLOOKUP(RB547,$A$563:$F$2022,6,FALSE)</f>
        <v>0</v>
      </c>
      <c r="RF547" s="454" t="s">
        <v>61</v>
      </c>
      <c r="RG547" s="450">
        <f>RE547*1.5*RD547</f>
        <v>0</v>
      </c>
      <c r="RH547" s="450"/>
      <c r="RI547" s="456"/>
      <c r="RJ547" s="454" t="s">
        <v>120</v>
      </c>
      <c r="RK547" s="506" t="s">
        <v>186</v>
      </c>
      <c r="RL547" s="455"/>
      <c r="RM547" s="455"/>
      <c r="RN547" s="492" t="e">
        <f>VLOOKUP(RK547,$A$563:$F$2022,6,FALSE)</f>
        <v>#N/A</v>
      </c>
      <c r="RO547" s="454" t="s">
        <v>61</v>
      </c>
      <c r="RP547" s="450" t="e">
        <f>RN547*1.5</f>
        <v>#N/A</v>
      </c>
      <c r="RQ547" s="450"/>
      <c r="RR547" s="456"/>
      <c r="RS547" s="454" t="s">
        <v>120</v>
      </c>
      <c r="RT547" s="525" t="s">
        <v>480</v>
      </c>
      <c r="RU547" s="455"/>
      <c r="RV547" s="523">
        <f>IF(RU547="Kopman",2.2,1)</f>
        <v>1</v>
      </c>
      <c r="RW547" s="492">
        <f>VLOOKUP(RT547,$A$563:$F$2022,6,FALSE)</f>
        <v>0</v>
      </c>
      <c r="RX547" s="454" t="s">
        <v>61</v>
      </c>
      <c r="RY547" s="450">
        <f>RW547*1.5*RV547</f>
        <v>0</v>
      </c>
      <c r="RZ547" s="450"/>
      <c r="SA547" s="486"/>
      <c r="SB547" s="454" t="s">
        <v>120</v>
      </c>
      <c r="SC547" s="525" t="s">
        <v>697</v>
      </c>
      <c r="SD547" s="455"/>
      <c r="SE547" s="523">
        <f>IF(SD547="Kopman",2.2,1)</f>
        <v>1</v>
      </c>
      <c r="SF547" s="492">
        <f>VLOOKUP(SC547,$A$563:$F$2022,6,FALSE)</f>
        <v>4</v>
      </c>
      <c r="SG547" s="454" t="s">
        <v>61</v>
      </c>
      <c r="SH547" s="450">
        <f>SF547*1.5*SE547</f>
        <v>6</v>
      </c>
      <c r="SI547" s="450"/>
      <c r="SJ547" s="486"/>
      <c r="SK547" s="454" t="s">
        <v>120</v>
      </c>
      <c r="SL547" s="525" t="s">
        <v>2339</v>
      </c>
      <c r="SM547" s="455"/>
      <c r="SN547" s="523">
        <f>IF(SM547="Kopman",2.2,1)</f>
        <v>1</v>
      </c>
      <c r="SO547" s="492">
        <f>VLOOKUP(SL547,$A$563:$F$2022,6,FALSE)</f>
        <v>26</v>
      </c>
      <c r="SP547" s="454" t="s">
        <v>61</v>
      </c>
      <c r="SQ547" s="450">
        <f>SO547*1.5*SN547</f>
        <v>39</v>
      </c>
      <c r="SR547" s="450"/>
      <c r="SS547" s="486"/>
      <c r="ST547" s="454" t="s">
        <v>120</v>
      </c>
      <c r="SU547" s="525" t="s">
        <v>627</v>
      </c>
      <c r="SV547" s="455"/>
      <c r="SW547" s="523">
        <f>IF(SV547="Kopman",2.2,1)</f>
        <v>1</v>
      </c>
      <c r="SX547" s="492">
        <f>VLOOKUP(SU547,$A$563:$F$2022,6,FALSE)</f>
        <v>0</v>
      </c>
      <c r="SY547" s="454" t="s">
        <v>61</v>
      </c>
      <c r="SZ547" s="450">
        <f>SX547*1.5*SW547</f>
        <v>0</v>
      </c>
      <c r="TA547" s="450"/>
      <c r="TB547" s="486"/>
      <c r="TC547" s="454" t="s">
        <v>120</v>
      </c>
      <c r="TD547" s="525" t="s">
        <v>480</v>
      </c>
      <c r="TE547" s="455"/>
      <c r="TF547" s="523">
        <f>IF(TE547="Kopman",2.2,1)</f>
        <v>1</v>
      </c>
      <c r="TG547" s="492">
        <f>VLOOKUP(TD547,$A$563:$F$2022,6,FALSE)</f>
        <v>0</v>
      </c>
      <c r="TH547" s="454" t="s">
        <v>61</v>
      </c>
      <c r="TI547" s="450">
        <f>TG547*1.5</f>
        <v>0</v>
      </c>
      <c r="TJ547" s="455"/>
      <c r="TK547" s="486"/>
      <c r="TL547" s="454" t="s">
        <v>120</v>
      </c>
      <c r="TM547" s="525" t="s">
        <v>764</v>
      </c>
      <c r="TN547" s="455"/>
      <c r="TO547" s="523">
        <f>IF(TN547="Kopman",2.2,1)</f>
        <v>1</v>
      </c>
      <c r="TP547" s="492">
        <f>VLOOKUP(TM547,$A$563:$F$2022,6,FALSE)</f>
        <v>0</v>
      </c>
      <c r="TQ547" s="454" t="s">
        <v>61</v>
      </c>
      <c r="TR547" s="450">
        <f>TP547*1.5*TO547</f>
        <v>0</v>
      </c>
      <c r="TS547" s="450"/>
      <c r="TT547" s="486"/>
      <c r="TU547" s="454" t="s">
        <v>120</v>
      </c>
      <c r="TV547" s="506" t="s">
        <v>186</v>
      </c>
      <c r="TW547" s="455"/>
      <c r="TX547" s="523">
        <f>IF(TW547="Kopman",2.2,1)</f>
        <v>1</v>
      </c>
      <c r="TY547" s="492" t="e">
        <f>VLOOKUP(TV547,$A$563:$F$2022,6,FALSE)</f>
        <v>#N/A</v>
      </c>
      <c r="TZ547" s="454" t="s">
        <v>61</v>
      </c>
      <c r="UA547" s="450" t="e">
        <f>TY547*1.5*TX547</f>
        <v>#N/A</v>
      </c>
      <c r="UB547" s="450"/>
      <c r="UC547" s="486"/>
      <c r="UD547" s="454" t="s">
        <v>120</v>
      </c>
      <c r="UE547" s="525" t="s">
        <v>480</v>
      </c>
      <c r="UF547" s="455"/>
      <c r="UG547" s="523">
        <f>IF(UF547="Kopman",2.2,1)</f>
        <v>1</v>
      </c>
      <c r="UH547" s="492">
        <f>VLOOKUP(UE547,$A$563:$F$2022,6,FALSE)</f>
        <v>0</v>
      </c>
      <c r="UI547" s="454" t="s">
        <v>61</v>
      </c>
      <c r="UJ547" s="450">
        <f>UH547*1.5*UG547</f>
        <v>0</v>
      </c>
      <c r="UK547" s="450"/>
      <c r="UL547" s="486"/>
      <c r="UM547" s="454" t="s">
        <v>120</v>
      </c>
      <c r="UN547" s="506" t="s">
        <v>186</v>
      </c>
      <c r="UO547" s="455"/>
      <c r="UP547" s="523">
        <f>IF(UO547="Kopman",2.2,1)</f>
        <v>1</v>
      </c>
      <c r="UQ547" s="492" t="e">
        <f>VLOOKUP(UN547,$A$563:$F$2022,6,FALSE)</f>
        <v>#N/A</v>
      </c>
      <c r="UR547" s="454" t="s">
        <v>61</v>
      </c>
      <c r="US547" s="450" t="e">
        <f>UQ547*1.5*UP547</f>
        <v>#N/A</v>
      </c>
      <c r="UT547" s="450"/>
      <c r="UU547" s="486"/>
      <c r="UV547" s="454" t="s">
        <v>120</v>
      </c>
      <c r="UW547" s="525" t="s">
        <v>480</v>
      </c>
      <c r="UX547" s="455"/>
      <c r="UY547" s="523">
        <f>IF(UX547="Kopman",2.2,1)</f>
        <v>1</v>
      </c>
      <c r="UZ547" s="492">
        <f>VLOOKUP(UW547,$A$563:$F$2022,6,FALSE)</f>
        <v>0</v>
      </c>
      <c r="VA547" s="454" t="s">
        <v>61</v>
      </c>
      <c r="VB547" s="450">
        <f>UZ547*1.5*UY547</f>
        <v>0</v>
      </c>
      <c r="VC547" s="450"/>
      <c r="VD547" s="486"/>
      <c r="VE547" s="454" t="s">
        <v>120</v>
      </c>
      <c r="VF547" s="506" t="s">
        <v>186</v>
      </c>
      <c r="VG547" s="455"/>
      <c r="VH547" s="523">
        <f>IF(VG547="Kopman",2.2,1)</f>
        <v>1</v>
      </c>
      <c r="VI547" s="492" t="e">
        <f>VLOOKUP(VF547,$A$563:$F$2022,6,FALSE)</f>
        <v>#N/A</v>
      </c>
      <c r="VJ547" s="454" t="s">
        <v>61</v>
      </c>
      <c r="VK547" s="450" t="e">
        <f>VI547*1.5*VH547</f>
        <v>#N/A</v>
      </c>
      <c r="VL547" s="450"/>
      <c r="VM547" s="486"/>
      <c r="VN547" s="454" t="s">
        <v>120</v>
      </c>
      <c r="VO547" s="525" t="s">
        <v>2339</v>
      </c>
      <c r="VP547" s="455"/>
      <c r="VQ547" s="523">
        <f>IF(VP547="Kopman",2.2,1)</f>
        <v>1</v>
      </c>
      <c r="VR547" s="492">
        <f>VLOOKUP(VO547,$A$563:$F$2022,6,FALSE)</f>
        <v>26</v>
      </c>
      <c r="VS547" s="454" t="s">
        <v>61</v>
      </c>
      <c r="VT547" s="450">
        <f>VR547*1.5*VQ547</f>
        <v>39</v>
      </c>
      <c r="VU547" s="450"/>
      <c r="VV547" s="486"/>
      <c r="VW547" s="454" t="s">
        <v>120</v>
      </c>
      <c r="VX547" s="506" t="s">
        <v>186</v>
      </c>
      <c r="VY547" s="455"/>
      <c r="VZ547" s="455"/>
      <c r="WA547" s="492" t="e">
        <f>VLOOKUP(VX547,$A$563:$F$2022,6,FALSE)</f>
        <v>#N/A</v>
      </c>
      <c r="WB547" s="454" t="s">
        <v>61</v>
      </c>
      <c r="WC547" s="450" t="e">
        <f>WA547*1.5</f>
        <v>#N/A</v>
      </c>
      <c r="WD547" s="455"/>
      <c r="WE547" s="486"/>
      <c r="WF547" s="454" t="s">
        <v>120</v>
      </c>
      <c r="WG547" s="525" t="s">
        <v>480</v>
      </c>
      <c r="WH547" s="455"/>
      <c r="WI547" s="523">
        <f>IF(WH547="Kopman",2.2,1)</f>
        <v>1</v>
      </c>
      <c r="WJ547" s="492">
        <f>VLOOKUP(WG547,$A$563:$F$2022,6,FALSE)</f>
        <v>0</v>
      </c>
      <c r="WK547" s="454" t="s">
        <v>61</v>
      </c>
      <c r="WL547" s="450">
        <f>WJ547*1.5</f>
        <v>0</v>
      </c>
      <c r="WM547" s="455"/>
      <c r="WN547" s="486"/>
      <c r="WO547" s="454" t="s">
        <v>120</v>
      </c>
      <c r="WP547" s="525" t="s">
        <v>1481</v>
      </c>
      <c r="WQ547" s="492"/>
      <c r="WR547" s="523">
        <f>IF(WQ547="Kopman",2.2,1)</f>
        <v>1</v>
      </c>
      <c r="WS547" s="492">
        <f>VLOOKUP(WP547,$A$563:$F$2022,6,FALSE)</f>
        <v>0</v>
      </c>
      <c r="WT547" s="454" t="s">
        <v>61</v>
      </c>
      <c r="WU547" s="450">
        <f>WS547*1.5*WR547</f>
        <v>0</v>
      </c>
      <c r="WV547" s="450"/>
      <c r="WW547" s="486"/>
      <c r="WX547" s="454" t="s">
        <v>120</v>
      </c>
      <c r="WY547" s="525" t="s">
        <v>2345</v>
      </c>
      <c r="WZ547" s="455"/>
      <c r="XA547" s="523">
        <f>IF(WZ547="Kopman",2.2,1)</f>
        <v>1</v>
      </c>
      <c r="XB547" s="492">
        <f>VLOOKUP(WY547,$A$563:$F$2022,6,FALSE)</f>
        <v>0</v>
      </c>
      <c r="XC547" s="454" t="s">
        <v>61</v>
      </c>
      <c r="XD547" s="450">
        <f>XB547*1.5</f>
        <v>0</v>
      </c>
      <c r="XE547" s="455"/>
      <c r="XF547" s="486"/>
      <c r="XG547" s="454" t="s">
        <v>120</v>
      </c>
      <c r="XH547" s="506" t="s">
        <v>186</v>
      </c>
      <c r="XI547" s="455"/>
      <c r="XJ547" s="455"/>
      <c r="XK547" s="492" t="e">
        <f>VLOOKUP(XH547,$A$563:$F$2022,6,FALSE)</f>
        <v>#N/A</v>
      </c>
      <c r="XL547" s="454" t="s">
        <v>61</v>
      </c>
      <c r="XM547" s="450" t="e">
        <f>XK547*1.5</f>
        <v>#N/A</v>
      </c>
      <c r="XN547" s="455"/>
      <c r="XO547" s="486"/>
      <c r="XP547" s="454" t="s">
        <v>120</v>
      </c>
      <c r="XQ547" s="525" t="s">
        <v>1072</v>
      </c>
      <c r="XR547" s="455"/>
      <c r="XS547" s="523">
        <f>IF(XR547="Kopman",2.2,1)</f>
        <v>1</v>
      </c>
      <c r="XT547" s="492">
        <f>VLOOKUP(XQ547,$A$563:$F$2022,6,FALSE)</f>
        <v>0</v>
      </c>
      <c r="XU547" s="454" t="s">
        <v>61</v>
      </c>
      <c r="XV547" s="450">
        <f>XT547*1.5*XS547</f>
        <v>0</v>
      </c>
      <c r="XW547" s="450"/>
      <c r="XX547" s="486"/>
      <c r="XY547" s="454" t="s">
        <v>120</v>
      </c>
      <c r="XZ547" s="525" t="s">
        <v>717</v>
      </c>
      <c r="YA547" s="455"/>
      <c r="YB547" s="523">
        <f>IF(YA547="Kopman",2.2,1)</f>
        <v>1</v>
      </c>
      <c r="YC547" s="492">
        <f>VLOOKUP(XZ547,$A$563:$F$2022,6,FALSE)</f>
        <v>0</v>
      </c>
      <c r="YD547" s="454" t="s">
        <v>61</v>
      </c>
      <c r="YE547" s="450">
        <f>YC547*1.5</f>
        <v>0</v>
      </c>
      <c r="YF547" s="455"/>
      <c r="YG547" s="486"/>
      <c r="YH547" s="454" t="s">
        <v>120</v>
      </c>
      <c r="YI547" s="525" t="s">
        <v>1103</v>
      </c>
      <c r="YJ547" s="455"/>
      <c r="YK547" s="523">
        <f>IF(YJ547="Kopman",2.2,1)</f>
        <v>1</v>
      </c>
      <c r="YL547" s="492">
        <f>VLOOKUP(YI547,$A$563:$F$2022,6,FALSE)</f>
        <v>0</v>
      </c>
      <c r="YM547" s="454" t="s">
        <v>61</v>
      </c>
      <c r="YN547" s="450">
        <f>YL547*1.5*YK547</f>
        <v>0</v>
      </c>
      <c r="YO547" s="450"/>
      <c r="YP547" s="486"/>
      <c r="YQ547" s="454" t="s">
        <v>120</v>
      </c>
      <c r="YR547" s="506" t="s">
        <v>186</v>
      </c>
      <c r="YS547" s="455"/>
      <c r="YT547" s="455"/>
      <c r="YU547" s="492" t="e">
        <f>VLOOKUP(YR547,$A$563:$F$2022,6,FALSE)</f>
        <v>#N/A</v>
      </c>
      <c r="YV547" s="454" t="s">
        <v>61</v>
      </c>
      <c r="YW547" s="450" t="e">
        <f>YU547*1.5</f>
        <v>#N/A</v>
      </c>
      <c r="YX547" s="455"/>
      <c r="YY547" s="486"/>
      <c r="YZ547" s="454" t="s">
        <v>120</v>
      </c>
      <c r="ZA547" s="506" t="s">
        <v>186</v>
      </c>
      <c r="ZB547" s="455"/>
      <c r="ZC547" s="455"/>
      <c r="ZD547" s="492" t="e">
        <f>VLOOKUP(ZA547,$A$563:$F$2022,6,FALSE)</f>
        <v>#N/A</v>
      </c>
      <c r="ZE547" s="454" t="s">
        <v>61</v>
      </c>
      <c r="ZF547" s="450" t="e">
        <f>ZD547*1.5</f>
        <v>#N/A</v>
      </c>
      <c r="ZG547" s="455"/>
      <c r="ZH547" s="486"/>
      <c r="ZI547" s="454" t="s">
        <v>120</v>
      </c>
      <c r="ZJ547" s="490" t="s">
        <v>1363</v>
      </c>
      <c r="ZK547" s="455"/>
      <c r="ZL547" s="455"/>
      <c r="ZM547" s="492">
        <f>VLOOKUP(ZJ547,$A$563:$F$2022,6,FALSE)</f>
        <v>0</v>
      </c>
      <c r="ZN547" s="454" t="s">
        <v>61</v>
      </c>
      <c r="ZO547" s="450">
        <f>ZM547*1.5</f>
        <v>0</v>
      </c>
      <c r="ZP547" s="455"/>
      <c r="ZQ547" s="486"/>
      <c r="ZR547" s="454" t="s">
        <v>120</v>
      </c>
      <c r="ZS547" s="506" t="s">
        <v>186</v>
      </c>
      <c r="ZT547" s="455"/>
      <c r="ZU547" s="523">
        <f>IF(ZT547="Kopman",2.2,1)</f>
        <v>1</v>
      </c>
      <c r="ZV547" s="492" t="e">
        <f>VLOOKUP(ZS547,$A$563:$F$2022,6,FALSE)</f>
        <v>#N/A</v>
      </c>
      <c r="ZW547" s="454" t="s">
        <v>61</v>
      </c>
      <c r="ZX547" s="450" t="e">
        <f>ZV547*1.5*ZU547</f>
        <v>#N/A</v>
      </c>
      <c r="ZY547" s="450"/>
      <c r="ZZ547" s="486"/>
      <c r="AAA547" s="454" t="s">
        <v>120</v>
      </c>
      <c r="AAB547" s="506" t="s">
        <v>186</v>
      </c>
      <c r="AAC547" s="455"/>
      <c r="AAD547" s="523">
        <f>IF(AAC547="Kopman",2.2,1)</f>
        <v>1</v>
      </c>
      <c r="AAE547" s="492" t="e">
        <f>VLOOKUP(AAB547,$A$563:$F$2022,6,FALSE)</f>
        <v>#N/A</v>
      </c>
      <c r="AAF547" s="454" t="s">
        <v>61</v>
      </c>
      <c r="AAG547" s="450" t="e">
        <f>AAE547*1.5*AAD547</f>
        <v>#N/A</v>
      </c>
      <c r="AAH547" s="450"/>
      <c r="AAI547" s="486"/>
      <c r="AAJ547" s="454" t="s">
        <v>120</v>
      </c>
      <c r="AAK547" s="506" t="s">
        <v>186</v>
      </c>
      <c r="AAL547" s="455"/>
      <c r="AAM547" s="523">
        <f>IF(AAL547="Kopman",2.2,1)</f>
        <v>1</v>
      </c>
      <c r="AAN547" s="492" t="e">
        <f>VLOOKUP(AAK547,$A$563:$F$2022,6,FALSE)</f>
        <v>#N/A</v>
      </c>
      <c r="AAO547" s="454" t="s">
        <v>61</v>
      </c>
      <c r="AAP547" s="450" t="e">
        <f>AAN547*1.5*AAM547</f>
        <v>#N/A</v>
      </c>
      <c r="AAQ547" s="450"/>
      <c r="AAR547" s="486"/>
      <c r="AAS547" s="454" t="s">
        <v>120</v>
      </c>
      <c r="AAT547" s="506" t="s">
        <v>186</v>
      </c>
      <c r="AAU547" s="455"/>
      <c r="AAV547" s="523">
        <f>IF(AAU547="Kopman",2.2,1)</f>
        <v>1</v>
      </c>
      <c r="AAW547" s="492" t="e">
        <f>VLOOKUP(AAT547,$A$563:$F$2022,6,FALSE)</f>
        <v>#N/A</v>
      </c>
      <c r="AAX547" s="454" t="s">
        <v>61</v>
      </c>
      <c r="AAY547" s="450" t="e">
        <f>AAW547*1.5*AAV547</f>
        <v>#N/A</v>
      </c>
      <c r="AAZ547" s="450"/>
      <c r="ABA547" s="486"/>
      <c r="ABB547" s="454" t="s">
        <v>120</v>
      </c>
      <c r="ABC547" s="506" t="s">
        <v>186</v>
      </c>
      <c r="ABD547" s="455"/>
      <c r="ABE547" s="523">
        <f>IF(ABD547="Kopman",2.2,1)</f>
        <v>1</v>
      </c>
      <c r="ABF547" s="492" t="e">
        <f>VLOOKUP(ABC547,$A$563:$F$2022,6,FALSE)</f>
        <v>#N/A</v>
      </c>
      <c r="ABG547" s="454" t="s">
        <v>61</v>
      </c>
      <c r="ABH547" s="450" t="e">
        <f>ABF547*1.5*ABE547</f>
        <v>#N/A</v>
      </c>
      <c r="ABI547" s="450"/>
      <c r="ABJ547" s="486"/>
      <c r="ABK547" s="454" t="s">
        <v>120</v>
      </c>
      <c r="ABL547" s="506" t="s">
        <v>186</v>
      </c>
      <c r="ABM547" s="455"/>
      <c r="ABN547" s="523">
        <f>IF(ABM547="Kopman",2.2,1)</f>
        <v>1</v>
      </c>
      <c r="ABO547" s="492" t="e">
        <f>VLOOKUP(ABL547,$A$563:$F$2022,6,FALSE)</f>
        <v>#N/A</v>
      </c>
      <c r="ABP547" s="454" t="s">
        <v>61</v>
      </c>
      <c r="ABQ547" s="450" t="e">
        <f>ABO547*1.5*ABN547</f>
        <v>#N/A</v>
      </c>
      <c r="ABR547" s="450"/>
      <c r="ABS547" s="486"/>
      <c r="ABT547" s="454" t="s">
        <v>120</v>
      </c>
      <c r="ABU547" s="506" t="s">
        <v>186</v>
      </c>
      <c r="ABV547" s="455"/>
      <c r="ABW547" s="523">
        <f>IF(ABV547="Kopman",2.2,1)</f>
        <v>1</v>
      </c>
      <c r="ABX547" s="492" t="e">
        <f>VLOOKUP(ABU547,$A$563:$F$2022,6,FALSE)</f>
        <v>#N/A</v>
      </c>
      <c r="ABY547" s="454" t="s">
        <v>61</v>
      </c>
      <c r="ABZ547" s="450" t="e">
        <f>ABX547*1.5*ABW547</f>
        <v>#N/A</v>
      </c>
      <c r="ACA547" s="450"/>
      <c r="ACB547" s="486"/>
      <c r="ACC547" s="454" t="s">
        <v>120</v>
      </c>
      <c r="ACD547" s="506" t="s">
        <v>186</v>
      </c>
      <c r="ACE547" s="455"/>
      <c r="ACF547" s="523">
        <f>IF(ACE547="Kopman",2.2,1)</f>
        <v>1</v>
      </c>
      <c r="ACG547" s="492" t="e">
        <f>VLOOKUP(ACD547,$A$563:$F$2022,6,FALSE)</f>
        <v>#N/A</v>
      </c>
      <c r="ACH547" s="454" t="s">
        <v>61</v>
      </c>
      <c r="ACI547" s="450" t="e">
        <f>ACG547*1.5*ACF547</f>
        <v>#N/A</v>
      </c>
      <c r="ACJ547" s="450"/>
      <c r="ACK547" s="486"/>
      <c r="ACL547" s="454" t="s">
        <v>120</v>
      </c>
      <c r="ACM547" s="506" t="s">
        <v>186</v>
      </c>
      <c r="ACN547" s="455"/>
      <c r="ACO547" s="523">
        <f>IF(ACN547="Kopman",2.2,1)</f>
        <v>1</v>
      </c>
      <c r="ACP547" s="492" t="e">
        <f>VLOOKUP(ACM547,$A$563:$F$2022,6,FALSE)</f>
        <v>#N/A</v>
      </c>
      <c r="ACQ547" s="454" t="s">
        <v>61</v>
      </c>
      <c r="ACR547" s="450" t="e">
        <f>ACP547*1.5*ACO547</f>
        <v>#N/A</v>
      </c>
      <c r="ACS547" s="450"/>
      <c r="ACT547" s="486"/>
      <c r="ACU547" s="454" t="s">
        <v>120</v>
      </c>
      <c r="ACV547" s="490" t="s">
        <v>2493</v>
      </c>
      <c r="ACW547" s="455"/>
      <c r="ACX547" s="523">
        <f>IF(ACW547="Kopman",2.2,1)</f>
        <v>1</v>
      </c>
      <c r="ACY547" s="492">
        <f>VLOOKUP(ACV547,$A$563:$F$2022,6,FALSE)</f>
        <v>0</v>
      </c>
      <c r="ACZ547" s="454" t="s">
        <v>61</v>
      </c>
      <c r="ADA547" s="450">
        <f>ACY547*1.5*ACX547</f>
        <v>0</v>
      </c>
      <c r="ADB547" s="450"/>
      <c r="ADC547" s="486"/>
      <c r="ADD547" s="454" t="s">
        <v>120</v>
      </c>
      <c r="ADE547" s="525" t="s">
        <v>2341</v>
      </c>
      <c r="ADF547" s="455"/>
      <c r="ADG547" s="523">
        <f>IF(ADF547="Kopman",2.2,1)</f>
        <v>1</v>
      </c>
      <c r="ADH547" s="492">
        <f>VLOOKUP(ADE547,$A$563:$F$2022,6,FALSE)</f>
        <v>13</v>
      </c>
      <c r="ADI547" s="454" t="s">
        <v>61</v>
      </c>
      <c r="ADJ547" s="450">
        <f>ADH547*1.5</f>
        <v>19.5</v>
      </c>
      <c r="ADK547" s="455"/>
      <c r="ADL547" s="486"/>
      <c r="ADM547" s="454" t="s">
        <v>120</v>
      </c>
      <c r="ADN547" s="525" t="s">
        <v>683</v>
      </c>
      <c r="ADO547" s="455"/>
      <c r="ADP547" s="523">
        <f>IF(ADO547="Kopman",2.2,1)</f>
        <v>1</v>
      </c>
      <c r="ADQ547" s="492">
        <f>VLOOKUP(ADN547,$A$563:$F$2022,6,FALSE)</f>
        <v>2</v>
      </c>
      <c r="ADR547" s="454" t="s">
        <v>61</v>
      </c>
      <c r="ADS547" s="450">
        <f>ADQ547*1.5*ADP547</f>
        <v>3</v>
      </c>
      <c r="ADT547" s="450"/>
      <c r="ADU547" s="486"/>
      <c r="ADV547" s="454" t="s">
        <v>120</v>
      </c>
      <c r="ADW547" s="525" t="s">
        <v>550</v>
      </c>
      <c r="ADX547" s="455"/>
      <c r="ADY547" s="455"/>
      <c r="ADZ547" s="492">
        <f>VLOOKUP(ADW547,$A$563:$F$2022,6,FALSE)</f>
        <v>0</v>
      </c>
      <c r="AEA547" s="454" t="s">
        <v>61</v>
      </c>
      <c r="AEB547" s="450">
        <f>ADZ547*1.5</f>
        <v>0</v>
      </c>
      <c r="AEC547" s="455"/>
      <c r="AED547" s="486"/>
      <c r="AEE547" s="454" t="s">
        <v>120</v>
      </c>
      <c r="AEF547" s="525" t="s">
        <v>480</v>
      </c>
      <c r="AEG547" s="455"/>
      <c r="AEH547" s="523">
        <f>IF(AEG547="Kopman",2.2,1)</f>
        <v>1</v>
      </c>
      <c r="AEI547" s="492">
        <f>VLOOKUP(AEF547,$A$563:$F$2022,6,FALSE)</f>
        <v>0</v>
      </c>
      <c r="AEJ547" s="454" t="s">
        <v>61</v>
      </c>
      <c r="AEK547" s="450">
        <f>AEI547*1.5</f>
        <v>0</v>
      </c>
      <c r="AEL547" s="455"/>
      <c r="AEM547" s="486"/>
      <c r="AEN547" s="454" t="s">
        <v>120</v>
      </c>
      <c r="AEO547" s="525" t="s">
        <v>2346</v>
      </c>
      <c r="AEP547" s="455"/>
      <c r="AEQ547" s="523">
        <f>IF(AEP547="Kopman",2.2,1)</f>
        <v>1</v>
      </c>
      <c r="AER547" s="492">
        <f>VLOOKUP(AEO547,$A$563:$F$2022,6,FALSE)</f>
        <v>0</v>
      </c>
      <c r="AES547" s="454" t="s">
        <v>61</v>
      </c>
      <c r="AET547" s="450">
        <f>AER547*1.5</f>
        <v>0</v>
      </c>
      <c r="AEU547" s="455"/>
      <c r="AEV547" s="486"/>
      <c r="AEW547" s="454" t="s">
        <v>120</v>
      </c>
      <c r="AEX547" s="525" t="s">
        <v>1916</v>
      </c>
      <c r="AEY547" s="455"/>
      <c r="AEZ547" s="523">
        <f>IF(AEY547="Kopman",2.2,1)</f>
        <v>1</v>
      </c>
      <c r="AFA547" s="492">
        <f>VLOOKUP(AEX547,$A$563:$F$2022,6,FALSE)</f>
        <v>0</v>
      </c>
      <c r="AFB547" s="454" t="s">
        <v>61</v>
      </c>
      <c r="AFC547" s="450">
        <f>AFA547*1.5*AEZ547</f>
        <v>0</v>
      </c>
      <c r="AFD547" s="450"/>
      <c r="AFE547" s="486"/>
      <c r="AFF547" s="454" t="s">
        <v>120</v>
      </c>
      <c r="AFG547" s="525" t="s">
        <v>728</v>
      </c>
      <c r="AFH547" s="455"/>
      <c r="AFI547" s="523">
        <f>IF(AFH547="Kopman",2.2,1)</f>
        <v>1</v>
      </c>
      <c r="AFJ547" s="492">
        <f>VLOOKUP(AFG547,$A$563:$F$2022,6,FALSE)</f>
        <v>5</v>
      </c>
      <c r="AFK547" s="454" t="s">
        <v>61</v>
      </c>
      <c r="AFL547" s="450">
        <f>AFJ547*1.5*AFI547</f>
        <v>7.5</v>
      </c>
      <c r="AFM547" s="450"/>
      <c r="AFN547" s="486"/>
      <c r="AFO547" s="454" t="s">
        <v>120</v>
      </c>
      <c r="AFP547" s="525" t="s">
        <v>1396</v>
      </c>
      <c r="AFQ547" s="455"/>
      <c r="AFR547" s="523">
        <f>IF(AFQ547="Kopman",2.2,1)</f>
        <v>1</v>
      </c>
      <c r="AFS547" s="492">
        <f>VLOOKUP(AFP547,$A$563:$F$2022,6,FALSE)</f>
        <v>0</v>
      </c>
      <c r="AFT547" s="454" t="s">
        <v>61</v>
      </c>
      <c r="AFU547" s="450">
        <f>AFS547*1.5*AFR547</f>
        <v>0</v>
      </c>
      <c r="AFV547" s="450"/>
      <c r="AFW547" s="486"/>
      <c r="AFX547" s="454" t="s">
        <v>120</v>
      </c>
      <c r="AFY547" s="525" t="s">
        <v>480</v>
      </c>
      <c r="AFZ547" s="455"/>
      <c r="AGA547" s="523">
        <f>IF(AFZ547="Kopman",2.2,1)</f>
        <v>1</v>
      </c>
      <c r="AGB547" s="492">
        <f>VLOOKUP(AFY547,$A$563:$F$2022,6,FALSE)</f>
        <v>0</v>
      </c>
      <c r="AGC547" s="454" t="s">
        <v>61</v>
      </c>
      <c r="AGD547" s="450">
        <f>AGB547*1.5*AGA547</f>
        <v>0</v>
      </c>
      <c r="AGE547" s="450"/>
      <c r="AGF547" s="486"/>
      <c r="AGG547" s="454" t="s">
        <v>120</v>
      </c>
      <c r="AGH547" s="525" t="s">
        <v>1396</v>
      </c>
      <c r="AGI547" s="455"/>
      <c r="AGJ547" s="523">
        <f>IF(AGI547="Kopman",2.2,1)</f>
        <v>1</v>
      </c>
      <c r="AGK547" s="492">
        <f>VLOOKUP(AGH547,$A$563:$F$2022,6,FALSE)</f>
        <v>0</v>
      </c>
      <c r="AGL547" s="454" t="s">
        <v>61</v>
      </c>
      <c r="AGM547" s="450">
        <f>AGK547*1.5*AGJ547</f>
        <v>0</v>
      </c>
      <c r="AGN547" s="450"/>
      <c r="AGO547" s="486"/>
      <c r="AGP547" s="454" t="s">
        <v>120</v>
      </c>
      <c r="AGQ547" s="525" t="s">
        <v>480</v>
      </c>
      <c r="AGR547" s="455"/>
      <c r="AGS547" s="523">
        <f>IF(AGR547="Kopman",2.2,1)</f>
        <v>1</v>
      </c>
      <c r="AGT547" s="492">
        <f>VLOOKUP(AGQ547,$A$563:$F$2022,6,FALSE)</f>
        <v>0</v>
      </c>
      <c r="AGU547" s="454" t="s">
        <v>61</v>
      </c>
      <c r="AGV547" s="450">
        <f>AGT547*1.5*AGS547</f>
        <v>0</v>
      </c>
      <c r="AGW547" s="450"/>
      <c r="AGX547" s="486"/>
      <c r="AGY547" s="454" t="s">
        <v>120</v>
      </c>
      <c r="AGZ547" s="525" t="s">
        <v>2347</v>
      </c>
      <c r="AHA547" s="455"/>
      <c r="AHB547" s="523">
        <f>IF(AHA547="Kopman",2.2,1)</f>
        <v>1</v>
      </c>
      <c r="AHC547" s="492">
        <f>VLOOKUP(AGZ547,$A$563:$F$2022,6,FALSE)</f>
        <v>0</v>
      </c>
      <c r="AHD547" s="454" t="s">
        <v>61</v>
      </c>
      <c r="AHE547" s="450">
        <f>AHC547*1.5*AHB547</f>
        <v>0</v>
      </c>
      <c r="AHF547" s="450"/>
      <c r="AHG547" s="486"/>
      <c r="AHH547" s="495"/>
      <c r="AHI547" s="543"/>
      <c r="AHJ547" s="496"/>
      <c r="AHK547" s="533"/>
      <c r="AHL547" s="497"/>
      <c r="AHM547" s="495"/>
      <c r="AHN547" s="481"/>
      <c r="AHO547" s="481"/>
      <c r="AHP547" s="496"/>
      <c r="AHQ547" s="495"/>
      <c r="AHR547" s="512"/>
      <c r="AHS547" s="496"/>
      <c r="AHT547" s="533"/>
      <c r="AHU547" s="497"/>
      <c r="AHV547" s="495"/>
      <c r="AHW547" s="481"/>
      <c r="AHX547" s="481"/>
      <c r="AHY547" s="496"/>
      <c r="AHZ547" s="495"/>
      <c r="AIA547" s="512"/>
      <c r="AIB547" s="496"/>
      <c r="AIC547" s="533"/>
      <c r="AID547" s="497"/>
      <c r="AIE547" s="495"/>
      <c r="AIF547" s="481"/>
      <c r="AIG547" s="481"/>
      <c r="AIH547" s="496"/>
      <c r="AII547" s="263"/>
      <c r="AIJ547" s="432"/>
      <c r="AIK547" s="264"/>
      <c r="AIL547" s="264"/>
      <c r="AIM547" s="265"/>
      <c r="AIN547" s="263"/>
      <c r="AIO547" s="210"/>
      <c r="AIP547" s="264"/>
      <c r="AIQ547" s="264"/>
    </row>
    <row r="548" spans="1:927" s="16" customFormat="1" ht="15">
      <c r="A548" s="454" t="s">
        <v>121</v>
      </c>
      <c r="B548" s="490" t="s">
        <v>480</v>
      </c>
      <c r="C548" s="455"/>
      <c r="D548" s="492"/>
      <c r="E548" s="492">
        <f>VLOOKUP(B548,$A$563:$F$2022,6,FALSE)</f>
        <v>0</v>
      </c>
      <c r="F548" s="454" t="s">
        <v>63</v>
      </c>
      <c r="G548" s="450">
        <f>E548*1.4</f>
        <v>0</v>
      </c>
      <c r="H548" s="450"/>
      <c r="I548" s="456"/>
      <c r="J548" s="454" t="s">
        <v>121</v>
      </c>
      <c r="K548" s="525" t="s">
        <v>480</v>
      </c>
      <c r="L548" s="455"/>
      <c r="M548" s="492"/>
      <c r="N548" s="492">
        <f>VLOOKUP(K548,$A$563:$F$2022,6,FALSE)</f>
        <v>0</v>
      </c>
      <c r="O548" s="454" t="s">
        <v>63</v>
      </c>
      <c r="P548" s="450">
        <f>N548*1.4</f>
        <v>0</v>
      </c>
      <c r="Q548" s="450"/>
      <c r="R548" s="456"/>
      <c r="S548" s="454" t="s">
        <v>121</v>
      </c>
      <c r="T548" s="525" t="s">
        <v>2342</v>
      </c>
      <c r="U548" s="455"/>
      <c r="V548" s="492"/>
      <c r="W548" s="492">
        <f>VLOOKUP(T548,$A$563:$F$2022,6,FALSE)</f>
        <v>0</v>
      </c>
      <c r="X548" s="454" t="s">
        <v>63</v>
      </c>
      <c r="Y548" s="450">
        <f>W548*1.4</f>
        <v>0</v>
      </c>
      <c r="Z548" s="450"/>
      <c r="AA548" s="456"/>
      <c r="AB548" s="454" t="s">
        <v>121</v>
      </c>
      <c r="AC548" s="525" t="s">
        <v>1347</v>
      </c>
      <c r="AD548" s="455"/>
      <c r="AE548" s="492"/>
      <c r="AF548" s="492">
        <f>VLOOKUP(AC548,$A$563:$F$2022,6,FALSE)</f>
        <v>0</v>
      </c>
      <c r="AG548" s="454" t="s">
        <v>63</v>
      </c>
      <c r="AH548" s="450">
        <f>AF548*1.4</f>
        <v>0</v>
      </c>
      <c r="AI548" s="450"/>
      <c r="AJ548" s="456"/>
      <c r="AK548" s="454" t="s">
        <v>121</v>
      </c>
      <c r="AL548" s="490" t="s">
        <v>461</v>
      </c>
      <c r="AM548" s="455"/>
      <c r="AN548" s="492"/>
      <c r="AO548" s="492">
        <f>VLOOKUP(AL548,$A$563:$F$2022,6,FALSE)</f>
        <v>0</v>
      </c>
      <c r="AP548" s="454" t="s">
        <v>63</v>
      </c>
      <c r="AQ548" s="450">
        <f>AO548*1.4</f>
        <v>0</v>
      </c>
      <c r="AR548" s="450"/>
      <c r="AS548" s="456"/>
      <c r="AT548" s="454" t="s">
        <v>121</v>
      </c>
      <c r="AU548" s="525" t="s">
        <v>2341</v>
      </c>
      <c r="AV548" s="455"/>
      <c r="AW548" s="492"/>
      <c r="AX548" s="492">
        <f>VLOOKUP(AU548,$A$563:$F$2022,6,FALSE)</f>
        <v>13</v>
      </c>
      <c r="AY548" s="454" t="s">
        <v>63</v>
      </c>
      <c r="AZ548" s="450">
        <f>AX548*1.4</f>
        <v>18.2</v>
      </c>
      <c r="BA548" s="450"/>
      <c r="BB548" s="456"/>
      <c r="BC548" s="454" t="s">
        <v>121</v>
      </c>
      <c r="BD548" s="525" t="s">
        <v>1891</v>
      </c>
      <c r="BE548" s="455"/>
      <c r="BF548" s="492"/>
      <c r="BG548" s="492">
        <f>VLOOKUP(BD548,$A$563:$F$2022,6,FALSE)</f>
        <v>0</v>
      </c>
      <c r="BH548" s="454" t="s">
        <v>63</v>
      </c>
      <c r="BI548" s="450">
        <f>BG548*1.4</f>
        <v>0</v>
      </c>
      <c r="BJ548" s="450"/>
      <c r="BK548" s="456"/>
      <c r="BL548" s="454" t="s">
        <v>121</v>
      </c>
      <c r="BM548" s="525" t="s">
        <v>697</v>
      </c>
      <c r="BN548" s="455"/>
      <c r="BO548" s="492"/>
      <c r="BP548" s="492">
        <f>VLOOKUP(BM548,$A$563:$F$2022,6,FALSE)</f>
        <v>4</v>
      </c>
      <c r="BQ548" s="454" t="s">
        <v>63</v>
      </c>
      <c r="BR548" s="450">
        <f>BP548*1.4</f>
        <v>5.6</v>
      </c>
      <c r="BS548" s="450"/>
      <c r="BT548" s="456"/>
      <c r="BU548" s="454" t="s">
        <v>121</v>
      </c>
      <c r="BV548" s="525" t="s">
        <v>2341</v>
      </c>
      <c r="BW548" s="455"/>
      <c r="BX548" s="492"/>
      <c r="BY548" s="492">
        <f>VLOOKUP(BV548,$A$563:$F$2022,6,FALSE)</f>
        <v>13</v>
      </c>
      <c r="BZ548" s="454" t="s">
        <v>63</v>
      </c>
      <c r="CA548" s="450">
        <f>BY548*1.4</f>
        <v>18.2</v>
      </c>
      <c r="CB548" s="450"/>
      <c r="CC548" s="456"/>
      <c r="CD548" s="454" t="s">
        <v>121</v>
      </c>
      <c r="CE548" s="525" t="s">
        <v>480</v>
      </c>
      <c r="CF548" s="455"/>
      <c r="CG548" s="492"/>
      <c r="CH548" s="492">
        <f>VLOOKUP(CE548,$A$563:$F$2022,6,FALSE)</f>
        <v>0</v>
      </c>
      <c r="CI548" s="454" t="s">
        <v>63</v>
      </c>
      <c r="CJ548" s="450">
        <f>CH548*1.4</f>
        <v>0</v>
      </c>
      <c r="CK548" s="450"/>
      <c r="CL548" s="456"/>
      <c r="CM548" s="454" t="s">
        <v>121</v>
      </c>
      <c r="CN548" s="525" t="s">
        <v>730</v>
      </c>
      <c r="CO548" s="455"/>
      <c r="CP548" s="492"/>
      <c r="CQ548" s="492">
        <f>VLOOKUP(CN548,$A$563:$F$2022,6,FALSE)</f>
        <v>0</v>
      </c>
      <c r="CR548" s="454" t="s">
        <v>63</v>
      </c>
      <c r="CS548" s="450">
        <f>CQ548*1.4</f>
        <v>0</v>
      </c>
      <c r="CT548" s="450"/>
      <c r="CU548" s="456"/>
      <c r="CV548" s="454" t="s">
        <v>121</v>
      </c>
      <c r="CW548" s="525" t="s">
        <v>1840</v>
      </c>
      <c r="CX548" s="455"/>
      <c r="CY548" s="492"/>
      <c r="CZ548" s="492">
        <f>VLOOKUP(CW548,$A$563:$F$2022,6,FALSE)</f>
        <v>0</v>
      </c>
      <c r="DA548" s="454" t="s">
        <v>63</v>
      </c>
      <c r="DB548" s="450">
        <f>CZ548*1.4</f>
        <v>0</v>
      </c>
      <c r="DC548" s="450"/>
      <c r="DD548" s="456"/>
      <c r="DE548" s="454" t="s">
        <v>121</v>
      </c>
      <c r="DF548" s="525" t="s">
        <v>627</v>
      </c>
      <c r="DG548" s="455"/>
      <c r="DH548" s="492"/>
      <c r="DI548" s="492">
        <f>VLOOKUP(DF548,$A$563:$F$2022,6,FALSE)</f>
        <v>0</v>
      </c>
      <c r="DJ548" s="454" t="s">
        <v>63</v>
      </c>
      <c r="DK548" s="450">
        <f>DI548*1.4</f>
        <v>0</v>
      </c>
      <c r="DL548" s="450"/>
      <c r="DM548" s="456"/>
      <c r="DN548" s="454" t="s">
        <v>121</v>
      </c>
      <c r="DO548" s="490" t="s">
        <v>627</v>
      </c>
      <c r="DP548" s="455"/>
      <c r="DQ548" s="492"/>
      <c r="DR548" s="492">
        <f>VLOOKUP(DO548,$A$563:$F$2022,6,FALSE)</f>
        <v>0</v>
      </c>
      <c r="DS548" s="454" t="s">
        <v>63</v>
      </c>
      <c r="DT548" s="450">
        <f>DR548*1.4</f>
        <v>0</v>
      </c>
      <c r="DU548" s="450"/>
      <c r="DV548" s="456"/>
      <c r="DW548" s="454" t="s">
        <v>121</v>
      </c>
      <c r="DX548" s="506" t="s">
        <v>186</v>
      </c>
      <c r="DY548" s="455"/>
      <c r="DZ548" s="492"/>
      <c r="EA548" s="492" t="e">
        <f>VLOOKUP(DX548,$A$563:$F$2022,6,FALSE)</f>
        <v>#N/A</v>
      </c>
      <c r="EB548" s="454" t="s">
        <v>63</v>
      </c>
      <c r="EC548" s="450" t="e">
        <f>EA548*1.4</f>
        <v>#N/A</v>
      </c>
      <c r="ED548" s="450"/>
      <c r="EE548" s="456"/>
      <c r="EF548" s="454" t="s">
        <v>121</v>
      </c>
      <c r="EG548" s="525" t="s">
        <v>2339</v>
      </c>
      <c r="EH548" s="455"/>
      <c r="EI548" s="492"/>
      <c r="EJ548" s="492">
        <f>VLOOKUP(EG548,$A$563:$F$2022,6,FALSE)</f>
        <v>26</v>
      </c>
      <c r="EK548" s="454" t="s">
        <v>63</v>
      </c>
      <c r="EL548" s="450">
        <f>EJ548*1.4</f>
        <v>36.4</v>
      </c>
      <c r="EM548" s="450"/>
      <c r="EN548" s="456"/>
      <c r="EO548" s="454" t="s">
        <v>121</v>
      </c>
      <c r="EP548" s="525" t="s">
        <v>2339</v>
      </c>
      <c r="EQ548" s="455"/>
      <c r="ER548" s="492"/>
      <c r="ES548" s="492">
        <f>VLOOKUP(EP548,$A$563:$F$2022,6,FALSE)</f>
        <v>26</v>
      </c>
      <c r="ET548" s="454" t="s">
        <v>63</v>
      </c>
      <c r="EU548" s="450">
        <f>ES548*1.4</f>
        <v>36.4</v>
      </c>
      <c r="EV548" s="450"/>
      <c r="EW548" s="456"/>
      <c r="EX548" s="454" t="s">
        <v>121</v>
      </c>
      <c r="EY548" s="506" t="s">
        <v>186</v>
      </c>
      <c r="EZ548" s="455"/>
      <c r="FA548" s="492"/>
      <c r="FB548" s="492" t="e">
        <f>VLOOKUP(EY548,$A$563:$F$2022,6,FALSE)</f>
        <v>#N/A</v>
      </c>
      <c r="FC548" s="454" t="s">
        <v>63</v>
      </c>
      <c r="FD548" s="450" t="e">
        <f>FB548*1.4</f>
        <v>#N/A</v>
      </c>
      <c r="FE548" s="450"/>
      <c r="FF548" s="456"/>
      <c r="FG548" s="454" t="s">
        <v>121</v>
      </c>
      <c r="FH548" s="525" t="s">
        <v>1920</v>
      </c>
      <c r="FI548" s="455"/>
      <c r="FJ548" s="492"/>
      <c r="FK548" s="492">
        <f>VLOOKUP(FH548,$A$563:$F$2022,6,FALSE)</f>
        <v>0</v>
      </c>
      <c r="FL548" s="454" t="s">
        <v>63</v>
      </c>
      <c r="FM548" s="450">
        <f>FK548*1.4</f>
        <v>0</v>
      </c>
      <c r="FN548" s="450"/>
      <c r="FO548" s="456"/>
      <c r="FP548" s="454" t="s">
        <v>121</v>
      </c>
      <c r="FQ548" s="490" t="s">
        <v>724</v>
      </c>
      <c r="FR548" s="455"/>
      <c r="FS548" s="492"/>
      <c r="FT548" s="492">
        <f>VLOOKUP(FQ548,$A$563:$F$2022,6,FALSE)</f>
        <v>24</v>
      </c>
      <c r="FU548" s="454" t="s">
        <v>63</v>
      </c>
      <c r="FV548" s="450">
        <f>FT548*1.4</f>
        <v>33.599999999999994</v>
      </c>
      <c r="FW548" s="450"/>
      <c r="FX548" s="456"/>
      <c r="FY548" s="454" t="s">
        <v>121</v>
      </c>
      <c r="FZ548" s="490" t="s">
        <v>480</v>
      </c>
      <c r="GA548" s="455"/>
      <c r="GB548" s="492"/>
      <c r="GC548" s="492">
        <f>VLOOKUP(FZ548,$A$563:$F$2022,6,FALSE)</f>
        <v>0</v>
      </c>
      <c r="GD548" s="454" t="s">
        <v>63</v>
      </c>
      <c r="GE548" s="450">
        <f>GC548*1.4</f>
        <v>0</v>
      </c>
      <c r="GF548" s="450"/>
      <c r="GG548" s="456"/>
      <c r="GH548" s="454" t="s">
        <v>121</v>
      </c>
      <c r="GI548" s="525" t="s">
        <v>2344</v>
      </c>
      <c r="GJ548" s="455"/>
      <c r="GK548" s="492"/>
      <c r="GL548" s="492">
        <f>VLOOKUP(GI548,$A$563:$F$2022,6,FALSE)</f>
        <v>0</v>
      </c>
      <c r="GM548" s="454" t="s">
        <v>63</v>
      </c>
      <c r="GN548" s="450">
        <f>GL548*1.4</f>
        <v>0</v>
      </c>
      <c r="GO548" s="450"/>
      <c r="GP548" s="456"/>
      <c r="GQ548" s="454" t="s">
        <v>121</v>
      </c>
      <c r="GR548" s="525" t="s">
        <v>2344</v>
      </c>
      <c r="GS548" s="455"/>
      <c r="GT548" s="492"/>
      <c r="GU548" s="492">
        <f>VLOOKUP(GR548,$A$563:$F$2022,6,FALSE)</f>
        <v>0</v>
      </c>
      <c r="GV548" s="454" t="s">
        <v>63</v>
      </c>
      <c r="GW548" s="450">
        <f>GU548*1.4</f>
        <v>0</v>
      </c>
      <c r="GX548" s="450"/>
      <c r="GY548" s="456"/>
      <c r="GZ548" s="454" t="s">
        <v>121</v>
      </c>
      <c r="HA548" s="490" t="s">
        <v>461</v>
      </c>
      <c r="HB548" s="455"/>
      <c r="HC548" s="492"/>
      <c r="HD548" s="492">
        <f>VLOOKUP(HA548,$A$563:$F$2022,6,FALSE)</f>
        <v>0</v>
      </c>
      <c r="HE548" s="454" t="s">
        <v>63</v>
      </c>
      <c r="HF548" s="450">
        <f>HD548*1.4</f>
        <v>0</v>
      </c>
      <c r="HG548" s="450"/>
      <c r="HH548" s="456"/>
      <c r="HI548" s="454" t="s">
        <v>121</v>
      </c>
      <c r="HJ548" s="525" t="s">
        <v>2348</v>
      </c>
      <c r="HK548" s="455"/>
      <c r="HL548" s="492"/>
      <c r="HM548" s="492">
        <f>VLOOKUP(HJ548,$A$563:$F$2022,6,FALSE)</f>
        <v>0</v>
      </c>
      <c r="HN548" s="454" t="s">
        <v>63</v>
      </c>
      <c r="HO548" s="450">
        <f>HM548*1.4</f>
        <v>0</v>
      </c>
      <c r="HP548" s="450"/>
      <c r="HQ548" s="456"/>
      <c r="HR548" s="454" t="s">
        <v>121</v>
      </c>
      <c r="HS548" s="490" t="s">
        <v>539</v>
      </c>
      <c r="HT548" s="455"/>
      <c r="HU548" s="492"/>
      <c r="HV548" s="492">
        <f>VLOOKUP(HS548,$A$563:$F$2022,6,FALSE)</f>
        <v>0</v>
      </c>
      <c r="HW548" s="454" t="s">
        <v>63</v>
      </c>
      <c r="HX548" s="450">
        <f>HV548*1.4</f>
        <v>0</v>
      </c>
      <c r="HY548" s="450"/>
      <c r="HZ548" s="456"/>
      <c r="IA548" s="454" t="s">
        <v>121</v>
      </c>
      <c r="IB548" s="525" t="s">
        <v>490</v>
      </c>
      <c r="IC548" s="455"/>
      <c r="ID548" s="492"/>
      <c r="IE548" s="492">
        <f>VLOOKUP(IB548,$A$563:$F$2022,6,FALSE)</f>
        <v>9</v>
      </c>
      <c r="IF548" s="454" t="s">
        <v>63</v>
      </c>
      <c r="IG548" s="450">
        <f>IE548*1.4</f>
        <v>12.6</v>
      </c>
      <c r="IH548" s="450"/>
      <c r="II548" s="456"/>
      <c r="IJ548" s="454" t="s">
        <v>121</v>
      </c>
      <c r="IK548" s="525" t="s">
        <v>480</v>
      </c>
      <c r="IL548" s="455"/>
      <c r="IM548" s="492"/>
      <c r="IN548" s="492">
        <f>VLOOKUP(IK548,$A$563:$F$2022,6,FALSE)</f>
        <v>0</v>
      </c>
      <c r="IO548" s="454" t="s">
        <v>63</v>
      </c>
      <c r="IP548" s="450">
        <f>IN548*1.4</f>
        <v>0</v>
      </c>
      <c r="IQ548" s="450"/>
      <c r="IR548" s="456"/>
      <c r="IS548" s="454" t="s">
        <v>121</v>
      </c>
      <c r="IT548" s="525" t="s">
        <v>1001</v>
      </c>
      <c r="IU548" s="455"/>
      <c r="IV548" s="492"/>
      <c r="IW548" s="492">
        <f>VLOOKUP(IT548,$A$563:$F$2022,6,FALSE)</f>
        <v>0</v>
      </c>
      <c r="IX548" s="454" t="s">
        <v>63</v>
      </c>
      <c r="IY548" s="450">
        <f>IW548*1.4</f>
        <v>0</v>
      </c>
      <c r="IZ548" s="450"/>
      <c r="JA548" s="456"/>
      <c r="JB548" s="454" t="s">
        <v>121</v>
      </c>
      <c r="JC548" s="525" t="s">
        <v>1481</v>
      </c>
      <c r="JD548" s="455"/>
      <c r="JE548" s="492"/>
      <c r="JF548" s="492">
        <f>VLOOKUP(JC548,$A$563:$F$2022,6,FALSE)</f>
        <v>0</v>
      </c>
      <c r="JG548" s="454" t="s">
        <v>63</v>
      </c>
      <c r="JH548" s="450">
        <f>JF548*1.4</f>
        <v>0</v>
      </c>
      <c r="JI548" s="450"/>
      <c r="JJ548" s="456"/>
      <c r="JK548" s="454" t="s">
        <v>121</v>
      </c>
      <c r="JL548" s="525" t="s">
        <v>724</v>
      </c>
      <c r="JM548" s="455"/>
      <c r="JN548" s="492"/>
      <c r="JO548" s="492">
        <f>VLOOKUP(JL548,$A$563:$F$2022,6,FALSE)</f>
        <v>24</v>
      </c>
      <c r="JP548" s="454" t="s">
        <v>63</v>
      </c>
      <c r="JQ548" s="450">
        <f>JO548*1.4</f>
        <v>33.599999999999994</v>
      </c>
      <c r="JR548" s="450"/>
      <c r="JS548" s="456"/>
      <c r="JT548" s="454" t="s">
        <v>121</v>
      </c>
      <c r="JU548" s="525" t="s">
        <v>461</v>
      </c>
      <c r="JV548" s="455"/>
      <c r="JW548" s="492"/>
      <c r="JX548" s="492">
        <f>VLOOKUP(JU548,$A$563:$F$2022,6,FALSE)</f>
        <v>0</v>
      </c>
      <c r="JY548" s="454" t="s">
        <v>63</v>
      </c>
      <c r="JZ548" s="450">
        <f>JX548*1.4</f>
        <v>0</v>
      </c>
      <c r="KA548" s="450"/>
      <c r="KB548" s="456"/>
      <c r="KC548" s="454" t="s">
        <v>121</v>
      </c>
      <c r="KD548" s="525" t="s">
        <v>1639</v>
      </c>
      <c r="KE548" s="455"/>
      <c r="KF548" s="492"/>
      <c r="KG548" s="492">
        <f>VLOOKUP(KD548,$A$563:$F$2022,6,FALSE)</f>
        <v>0</v>
      </c>
      <c r="KH548" s="454" t="s">
        <v>63</v>
      </c>
      <c r="KI548" s="450">
        <f>KG548*1.4</f>
        <v>0</v>
      </c>
      <c r="KJ548" s="450"/>
      <c r="KK548" s="456"/>
      <c r="KL548" s="454" t="s">
        <v>121</v>
      </c>
      <c r="KM548" s="525" t="s">
        <v>2349</v>
      </c>
      <c r="KN548" s="455"/>
      <c r="KO548" s="492"/>
      <c r="KP548" s="492">
        <f>VLOOKUP(KM548,$A$563:$F$2022,6,FALSE)</f>
        <v>0</v>
      </c>
      <c r="KQ548" s="454" t="s">
        <v>63</v>
      </c>
      <c r="KR548" s="450">
        <f>KP548*1.4</f>
        <v>0</v>
      </c>
      <c r="KS548" s="450"/>
      <c r="KT548" s="456"/>
      <c r="KU548" s="454" t="s">
        <v>121</v>
      </c>
      <c r="KV548" s="525" t="s">
        <v>461</v>
      </c>
      <c r="KW548" s="455"/>
      <c r="KX548" s="492"/>
      <c r="KY548" s="492">
        <f>VLOOKUP(KV548,$A$563:$F$2022,6,FALSE)</f>
        <v>0</v>
      </c>
      <c r="KZ548" s="454" t="s">
        <v>63</v>
      </c>
      <c r="LA548" s="450">
        <f>KY548*1.4</f>
        <v>0</v>
      </c>
      <c r="LB548" s="450"/>
      <c r="LC548" s="456"/>
      <c r="LD548" s="454" t="s">
        <v>121</v>
      </c>
      <c r="LE548" s="525" t="s">
        <v>1396</v>
      </c>
      <c r="LF548" s="455"/>
      <c r="LG548" s="492"/>
      <c r="LH548" s="492">
        <f>VLOOKUP(LE548,$A$563:$F$2022,6,FALSE)</f>
        <v>0</v>
      </c>
      <c r="LI548" s="454" t="s">
        <v>63</v>
      </c>
      <c r="LJ548" s="450">
        <f>LH548*1.4</f>
        <v>0</v>
      </c>
      <c r="LK548" s="450"/>
      <c r="LL548" s="456"/>
      <c r="LM548" s="454" t="s">
        <v>121</v>
      </c>
      <c r="LN548" s="525" t="s">
        <v>601</v>
      </c>
      <c r="LO548" s="455"/>
      <c r="LP548" s="492"/>
      <c r="LQ548" s="492">
        <f>VLOOKUP(LN548,$A$563:$F$2022,6,FALSE)</f>
        <v>0</v>
      </c>
      <c r="LR548" s="454" t="s">
        <v>63</v>
      </c>
      <c r="LS548" s="450">
        <f>LQ548*1.4</f>
        <v>0</v>
      </c>
      <c r="LT548" s="450"/>
      <c r="LU548" s="456"/>
      <c r="LV548" s="454" t="s">
        <v>121</v>
      </c>
      <c r="LW548" s="525" t="s">
        <v>2350</v>
      </c>
      <c r="LX548" s="455"/>
      <c r="LY548" s="492"/>
      <c r="LZ548" s="492">
        <f>VLOOKUP(LW548,$A$563:$F$2022,6,FALSE)</f>
        <v>0</v>
      </c>
      <c r="MA548" s="454" t="s">
        <v>63</v>
      </c>
      <c r="MB548" s="450">
        <f>LZ548*1.4</f>
        <v>0</v>
      </c>
      <c r="MC548" s="450"/>
      <c r="MD548" s="456"/>
      <c r="ME548" s="454" t="s">
        <v>121</v>
      </c>
      <c r="MF548" s="527" t="s">
        <v>480</v>
      </c>
      <c r="MG548" s="455"/>
      <c r="MH548" s="492"/>
      <c r="MI548" s="492">
        <f>VLOOKUP(MF548,$A$563:$F$2022,6,FALSE)</f>
        <v>0</v>
      </c>
      <c r="MJ548" s="454" t="s">
        <v>63</v>
      </c>
      <c r="MK548" s="450">
        <f>MI548*1.4</f>
        <v>0</v>
      </c>
      <c r="ML548" s="450"/>
      <c r="MM548" s="456"/>
      <c r="MN548" s="454" t="s">
        <v>121</v>
      </c>
      <c r="MO548" s="525" t="s">
        <v>678</v>
      </c>
      <c r="MP548" s="455"/>
      <c r="MQ548" s="492"/>
      <c r="MR548" s="492">
        <f>VLOOKUP(MO548,$A$563:$F$2022,6,FALSE)</f>
        <v>18</v>
      </c>
      <c r="MS548" s="454" t="s">
        <v>63</v>
      </c>
      <c r="MT548" s="450">
        <f>MR548*1.4</f>
        <v>25.2</v>
      </c>
      <c r="MU548" s="450"/>
      <c r="MV548" s="456"/>
      <c r="MW548" s="454" t="s">
        <v>121</v>
      </c>
      <c r="MX548" s="525" t="s">
        <v>480</v>
      </c>
      <c r="MY548" s="455"/>
      <c r="MZ548" s="492"/>
      <c r="NA548" s="492">
        <f>VLOOKUP(MX548,$A$563:$F$2022,6,FALSE)</f>
        <v>0</v>
      </c>
      <c r="NB548" s="454" t="s">
        <v>63</v>
      </c>
      <c r="NC548" s="450">
        <f>NA548*1.4</f>
        <v>0</v>
      </c>
      <c r="ND548" s="450"/>
      <c r="NE548" s="456"/>
      <c r="NF548" s="454" t="s">
        <v>121</v>
      </c>
      <c r="NG548" s="525" t="s">
        <v>2339</v>
      </c>
      <c r="NH548" s="455"/>
      <c r="NI548" s="492"/>
      <c r="NJ548" s="492">
        <f>VLOOKUP(NG548,$A$563:$F$2022,6,FALSE)</f>
        <v>26</v>
      </c>
      <c r="NK548" s="454" t="s">
        <v>63</v>
      </c>
      <c r="NL548" s="450">
        <f>NJ548*1.4</f>
        <v>36.4</v>
      </c>
      <c r="NM548" s="450"/>
      <c r="NN548" s="456"/>
      <c r="NO548" s="454" t="s">
        <v>121</v>
      </c>
      <c r="NP548" s="525" t="s">
        <v>750</v>
      </c>
      <c r="NQ548" s="455"/>
      <c r="NR548" s="492"/>
      <c r="NS548" s="492">
        <f>VLOOKUP(NP548,$A$563:$F$2022,6,FALSE)</f>
        <v>0</v>
      </c>
      <c r="NT548" s="454" t="s">
        <v>63</v>
      </c>
      <c r="NU548" s="450">
        <f>NS548*1.4</f>
        <v>0</v>
      </c>
      <c r="NV548" s="450"/>
      <c r="NW548" s="456"/>
      <c r="NX548" s="454" t="s">
        <v>121</v>
      </c>
      <c r="NY548" s="490" t="s">
        <v>1073</v>
      </c>
      <c r="NZ548" s="455"/>
      <c r="OA548" s="455"/>
      <c r="OB548" s="492">
        <f>VLOOKUP(NY548,$A$563:$F$2022,6,FALSE)</f>
        <v>0</v>
      </c>
      <c r="OC548" s="454" t="s">
        <v>63</v>
      </c>
      <c r="OD548" s="450">
        <f>OB548*1.4</f>
        <v>0</v>
      </c>
      <c r="OE548" s="450"/>
      <c r="OF548" s="456"/>
      <c r="OG548" s="454" t="s">
        <v>121</v>
      </c>
      <c r="OH548" s="525" t="s">
        <v>1074</v>
      </c>
      <c r="OI548" s="455"/>
      <c r="OJ548" s="492"/>
      <c r="OK548" s="492">
        <f>VLOOKUP(OH548,$A$563:$F$2022,6,FALSE)</f>
        <v>0</v>
      </c>
      <c r="OL548" s="454" t="s">
        <v>63</v>
      </c>
      <c r="OM548" s="450">
        <f>OK548*1.4</f>
        <v>0</v>
      </c>
      <c r="ON548" s="450"/>
      <c r="OO548" s="456"/>
      <c r="OP548" s="454" t="s">
        <v>121</v>
      </c>
      <c r="OQ548" s="490" t="s">
        <v>480</v>
      </c>
      <c r="OR548" s="455"/>
      <c r="OS548" s="492"/>
      <c r="OT548" s="492">
        <f>VLOOKUP(OQ548,$A$563:$F$2022,6,FALSE)</f>
        <v>0</v>
      </c>
      <c r="OU548" s="454" t="s">
        <v>63</v>
      </c>
      <c r="OV548" s="450">
        <f>OT548*1.4</f>
        <v>0</v>
      </c>
      <c r="OW548" s="450"/>
      <c r="OX548" s="456"/>
      <c r="OY548" s="454" t="s">
        <v>121</v>
      </c>
      <c r="OZ548" s="525" t="s">
        <v>1840</v>
      </c>
      <c r="PA548" s="455"/>
      <c r="PB548" s="492"/>
      <c r="PC548" s="492">
        <f>VLOOKUP(OZ548,$A$563:$F$2022,6,FALSE)</f>
        <v>0</v>
      </c>
      <c r="PD548" s="454" t="s">
        <v>63</v>
      </c>
      <c r="PE548" s="450">
        <f>PC548*1.4</f>
        <v>0</v>
      </c>
      <c r="PF548" s="450"/>
      <c r="PG548" s="456"/>
      <c r="PH548" s="454" t="s">
        <v>121</v>
      </c>
      <c r="PI548" s="525" t="s">
        <v>555</v>
      </c>
      <c r="PJ548" s="455"/>
      <c r="PK548" s="492"/>
      <c r="PL548" s="492">
        <f>VLOOKUP(PI548,$A$563:$F$2022,6,FALSE)</f>
        <v>2</v>
      </c>
      <c r="PM548" s="454" t="s">
        <v>63</v>
      </c>
      <c r="PN548" s="450">
        <f>PL548*1.4</f>
        <v>2.8</v>
      </c>
      <c r="PO548" s="450"/>
      <c r="PP548" s="456"/>
      <c r="PQ548" s="454" t="s">
        <v>121</v>
      </c>
      <c r="PR548" s="490" t="s">
        <v>724</v>
      </c>
      <c r="PS548" s="455"/>
      <c r="PT548" s="492"/>
      <c r="PU548" s="492">
        <f>VLOOKUP(PR548,$A$563:$F$2022,6,FALSE)</f>
        <v>24</v>
      </c>
      <c r="PV548" s="454" t="s">
        <v>63</v>
      </c>
      <c r="PW548" s="450">
        <f>PU548*1.4</f>
        <v>33.599999999999994</v>
      </c>
      <c r="PX548" s="450"/>
      <c r="PY548" s="456"/>
      <c r="PZ548" s="454" t="s">
        <v>121</v>
      </c>
      <c r="QA548" s="525" t="s">
        <v>1395</v>
      </c>
      <c r="QB548" s="455"/>
      <c r="QC548" s="492"/>
      <c r="QD548" s="492">
        <f>VLOOKUP(QA548,$A$563:$F$2022,6,FALSE)</f>
        <v>0</v>
      </c>
      <c r="QE548" s="454" t="s">
        <v>63</v>
      </c>
      <c r="QF548" s="450">
        <f>QD548*1.4</f>
        <v>0</v>
      </c>
      <c r="QG548" s="450"/>
      <c r="QH548" s="456"/>
      <c r="QI548" s="454" t="s">
        <v>121</v>
      </c>
      <c r="QJ548" s="490" t="s">
        <v>721</v>
      </c>
      <c r="QK548" s="455"/>
      <c r="QL548" s="492"/>
      <c r="QM548" s="492">
        <f>VLOOKUP(QJ548,$A$563:$F$2022,6,FALSE)</f>
        <v>0</v>
      </c>
      <c r="QN548" s="454" t="s">
        <v>63</v>
      </c>
      <c r="QO548" s="450">
        <f>QM548*1.4</f>
        <v>0</v>
      </c>
      <c r="QP548" s="450"/>
      <c r="QQ548" s="456"/>
      <c r="QR548" s="454" t="s">
        <v>121</v>
      </c>
      <c r="QS548" s="525" t="s">
        <v>574</v>
      </c>
      <c r="QT548" s="455"/>
      <c r="QU548" s="492"/>
      <c r="QV548" s="492">
        <f>VLOOKUP(QS548,$A$563:$F$2022,6,FALSE)</f>
        <v>0</v>
      </c>
      <c r="QW548" s="454" t="s">
        <v>63</v>
      </c>
      <c r="QX548" s="450">
        <f>QV548*1.4</f>
        <v>0</v>
      </c>
      <c r="QY548" s="450"/>
      <c r="QZ548" s="456"/>
      <c r="RA548" s="454" t="s">
        <v>121</v>
      </c>
      <c r="RB548" s="490" t="s">
        <v>2410</v>
      </c>
      <c r="RC548" s="455"/>
      <c r="RD548" s="492"/>
      <c r="RE548" s="492">
        <f>VLOOKUP(RB548,$A$563:$F$2022,6,FALSE)</f>
        <v>0</v>
      </c>
      <c r="RF548" s="454" t="s">
        <v>63</v>
      </c>
      <c r="RG548" s="450">
        <f>RE548*1.4</f>
        <v>0</v>
      </c>
      <c r="RH548" s="450"/>
      <c r="RI548" s="456"/>
      <c r="RJ548" s="454" t="s">
        <v>121</v>
      </c>
      <c r="RK548" s="506" t="s">
        <v>186</v>
      </c>
      <c r="RL548" s="455"/>
      <c r="RM548" s="455"/>
      <c r="RN548" s="492" t="e">
        <f>VLOOKUP(RK548,$A$563:$F$2022,6,FALSE)</f>
        <v>#N/A</v>
      </c>
      <c r="RO548" s="454" t="s">
        <v>63</v>
      </c>
      <c r="RP548" s="450" t="e">
        <f>RN548*1.4</f>
        <v>#N/A</v>
      </c>
      <c r="RQ548" s="450"/>
      <c r="RR548" s="456"/>
      <c r="RS548" s="454" t="s">
        <v>121</v>
      </c>
      <c r="RT548" s="525" t="s">
        <v>627</v>
      </c>
      <c r="RU548" s="455"/>
      <c r="RV548" s="492"/>
      <c r="RW548" s="492">
        <f>VLOOKUP(RT548,$A$563:$F$2022,6,FALSE)</f>
        <v>0</v>
      </c>
      <c r="RX548" s="454" t="s">
        <v>63</v>
      </c>
      <c r="RY548" s="450">
        <f>RW548*1.4</f>
        <v>0</v>
      </c>
      <c r="RZ548" s="450"/>
      <c r="SA548" s="486"/>
      <c r="SB548" s="454" t="s">
        <v>121</v>
      </c>
      <c r="SC548" s="525" t="s">
        <v>574</v>
      </c>
      <c r="SD548" s="455"/>
      <c r="SE548" s="492"/>
      <c r="SF548" s="492">
        <f>VLOOKUP(SC548,$A$563:$F$2022,6,FALSE)</f>
        <v>0</v>
      </c>
      <c r="SG548" s="454" t="s">
        <v>63</v>
      </c>
      <c r="SH548" s="450">
        <f>SF548*1.4</f>
        <v>0</v>
      </c>
      <c r="SI548" s="450"/>
      <c r="SJ548" s="486"/>
      <c r="SK548" s="454" t="s">
        <v>121</v>
      </c>
      <c r="SL548" s="525" t="s">
        <v>1470</v>
      </c>
      <c r="SM548" s="455"/>
      <c r="SN548" s="492"/>
      <c r="SO548" s="492">
        <f>VLOOKUP(SL548,$A$563:$F$2022,6,FALSE)</f>
        <v>0</v>
      </c>
      <c r="SP548" s="454" t="s">
        <v>63</v>
      </c>
      <c r="SQ548" s="450">
        <f>SO548*1.4</f>
        <v>0</v>
      </c>
      <c r="SR548" s="450"/>
      <c r="SS548" s="486"/>
      <c r="ST548" s="454" t="s">
        <v>121</v>
      </c>
      <c r="SU548" s="525" t="s">
        <v>616</v>
      </c>
      <c r="SV548" s="455"/>
      <c r="SW548" s="492"/>
      <c r="SX548" s="492">
        <f>VLOOKUP(SU548,$A$563:$F$2022,6,FALSE)</f>
        <v>0</v>
      </c>
      <c r="SY548" s="454" t="s">
        <v>63</v>
      </c>
      <c r="SZ548" s="450">
        <f>SX548*1.4</f>
        <v>0</v>
      </c>
      <c r="TA548" s="450"/>
      <c r="TB548" s="486"/>
      <c r="TC548" s="454" t="s">
        <v>121</v>
      </c>
      <c r="TD548" s="525" t="s">
        <v>461</v>
      </c>
      <c r="TE548" s="455"/>
      <c r="TF548" s="492"/>
      <c r="TG548" s="492">
        <f>VLOOKUP(TD548,$A$563:$F$2022,6,FALSE)</f>
        <v>0</v>
      </c>
      <c r="TH548" s="454" t="s">
        <v>63</v>
      </c>
      <c r="TI548" s="450">
        <f>TG548*1.4</f>
        <v>0</v>
      </c>
      <c r="TJ548" s="455"/>
      <c r="TK548" s="486"/>
      <c r="TL548" s="454" t="s">
        <v>121</v>
      </c>
      <c r="TM548" s="525" t="s">
        <v>762</v>
      </c>
      <c r="TN548" s="455"/>
      <c r="TO548" s="492"/>
      <c r="TP548" s="492">
        <f>VLOOKUP(TM548,$A$563:$F$2022,6,FALSE)</f>
        <v>0</v>
      </c>
      <c r="TQ548" s="454" t="s">
        <v>63</v>
      </c>
      <c r="TR548" s="450">
        <f>TP548*1.4</f>
        <v>0</v>
      </c>
      <c r="TS548" s="450"/>
      <c r="TT548" s="486"/>
      <c r="TU548" s="454" t="s">
        <v>121</v>
      </c>
      <c r="TV548" s="506" t="s">
        <v>186</v>
      </c>
      <c r="TW548" s="455"/>
      <c r="TX548" s="492"/>
      <c r="TY548" s="492" t="e">
        <f>VLOOKUP(TV548,$A$563:$F$2022,6,FALSE)</f>
        <v>#N/A</v>
      </c>
      <c r="TZ548" s="454" t="s">
        <v>63</v>
      </c>
      <c r="UA548" s="450" t="e">
        <f>TY548*1.4</f>
        <v>#N/A</v>
      </c>
      <c r="UB548" s="450"/>
      <c r="UC548" s="486"/>
      <c r="UD548" s="454" t="s">
        <v>121</v>
      </c>
      <c r="UE548" s="525" t="s">
        <v>2341</v>
      </c>
      <c r="UF548" s="455"/>
      <c r="UG548" s="492"/>
      <c r="UH548" s="492">
        <f>VLOOKUP(UE548,$A$563:$F$2022,6,FALSE)</f>
        <v>13</v>
      </c>
      <c r="UI548" s="454" t="s">
        <v>63</v>
      </c>
      <c r="UJ548" s="450">
        <f>UH548*1.4</f>
        <v>18.2</v>
      </c>
      <c r="UK548" s="450"/>
      <c r="UL548" s="486"/>
      <c r="UM548" s="454" t="s">
        <v>121</v>
      </c>
      <c r="UN548" s="506" t="s">
        <v>186</v>
      </c>
      <c r="UO548" s="455"/>
      <c r="UP548" s="492"/>
      <c r="UQ548" s="492" t="e">
        <f>VLOOKUP(UN548,$A$563:$F$2022,6,FALSE)</f>
        <v>#N/A</v>
      </c>
      <c r="UR548" s="454" t="s">
        <v>63</v>
      </c>
      <c r="US548" s="450" t="e">
        <f>UQ548*1.4</f>
        <v>#N/A</v>
      </c>
      <c r="UT548" s="450"/>
      <c r="UU548" s="486"/>
      <c r="UV548" s="454" t="s">
        <v>121</v>
      </c>
      <c r="UW548" s="525" t="s">
        <v>701</v>
      </c>
      <c r="UX548" s="455"/>
      <c r="UY548" s="492"/>
      <c r="UZ548" s="492">
        <f>VLOOKUP(UW548,$A$563:$F$2022,6,FALSE)</f>
        <v>0</v>
      </c>
      <c r="VA548" s="454" t="s">
        <v>63</v>
      </c>
      <c r="VB548" s="450">
        <f>UZ548*1.4</f>
        <v>0</v>
      </c>
      <c r="VC548" s="450"/>
      <c r="VD548" s="486"/>
      <c r="VE548" s="454" t="s">
        <v>121</v>
      </c>
      <c r="VF548" s="506" t="s">
        <v>186</v>
      </c>
      <c r="VG548" s="455"/>
      <c r="VH548" s="492"/>
      <c r="VI548" s="492" t="e">
        <f>VLOOKUP(VF548,$A$563:$F$2022,6,FALSE)</f>
        <v>#N/A</v>
      </c>
      <c r="VJ548" s="454" t="s">
        <v>63</v>
      </c>
      <c r="VK548" s="450" t="e">
        <f>VI548*1.4</f>
        <v>#N/A</v>
      </c>
      <c r="VL548" s="450"/>
      <c r="VM548" s="486"/>
      <c r="VN548" s="454" t="s">
        <v>121</v>
      </c>
      <c r="VO548" s="525" t="s">
        <v>2341</v>
      </c>
      <c r="VP548" s="455"/>
      <c r="VQ548" s="492"/>
      <c r="VR548" s="492">
        <f>VLOOKUP(VO548,$A$563:$F$2022,6,FALSE)</f>
        <v>13</v>
      </c>
      <c r="VS548" s="454" t="s">
        <v>63</v>
      </c>
      <c r="VT548" s="450">
        <f>VR548*1.4</f>
        <v>18.2</v>
      </c>
      <c r="VU548" s="450"/>
      <c r="VV548" s="486"/>
      <c r="VW548" s="454" t="s">
        <v>121</v>
      </c>
      <c r="VX548" s="506" t="s">
        <v>186</v>
      </c>
      <c r="VY548" s="455"/>
      <c r="VZ548" s="455"/>
      <c r="WA548" s="492" t="e">
        <f>VLOOKUP(VX548,$A$563:$F$2022,6,FALSE)</f>
        <v>#N/A</v>
      </c>
      <c r="WB548" s="454" t="s">
        <v>63</v>
      </c>
      <c r="WC548" s="450" t="e">
        <f>WA548*1.4</f>
        <v>#N/A</v>
      </c>
      <c r="WD548" s="455"/>
      <c r="WE548" s="486"/>
      <c r="WF548" s="454" t="s">
        <v>121</v>
      </c>
      <c r="WG548" s="525" t="s">
        <v>574</v>
      </c>
      <c r="WH548" s="455"/>
      <c r="WI548" s="492"/>
      <c r="WJ548" s="492">
        <f>VLOOKUP(WG548,$A$563:$F$2022,6,FALSE)</f>
        <v>0</v>
      </c>
      <c r="WK548" s="454" t="s">
        <v>63</v>
      </c>
      <c r="WL548" s="450">
        <f>WJ548*1.4</f>
        <v>0</v>
      </c>
      <c r="WM548" s="455"/>
      <c r="WN548" s="486"/>
      <c r="WO548" s="454" t="s">
        <v>121</v>
      </c>
      <c r="WP548" s="525" t="s">
        <v>521</v>
      </c>
      <c r="WQ548" s="492"/>
      <c r="WR548" s="492"/>
      <c r="WS548" s="492">
        <f>VLOOKUP(WP548,$A$563:$F$2022,6,FALSE)</f>
        <v>0</v>
      </c>
      <c r="WT548" s="454" t="s">
        <v>63</v>
      </c>
      <c r="WU548" s="450">
        <f>WS548*1.4</f>
        <v>0</v>
      </c>
      <c r="WV548" s="450"/>
      <c r="WW548" s="486"/>
      <c r="WX548" s="454" t="s">
        <v>121</v>
      </c>
      <c r="WY548" s="525" t="s">
        <v>1639</v>
      </c>
      <c r="WZ548" s="455"/>
      <c r="XA548" s="492"/>
      <c r="XB548" s="492">
        <f>VLOOKUP(WY548,$A$563:$F$2022,6,FALSE)</f>
        <v>0</v>
      </c>
      <c r="XC548" s="454" t="s">
        <v>63</v>
      </c>
      <c r="XD548" s="450">
        <f>XB548*1.4</f>
        <v>0</v>
      </c>
      <c r="XE548" s="455"/>
      <c r="XF548" s="486"/>
      <c r="XG548" s="454" t="s">
        <v>121</v>
      </c>
      <c r="XH548" s="506" t="s">
        <v>186</v>
      </c>
      <c r="XI548" s="455"/>
      <c r="XJ548" s="455"/>
      <c r="XK548" s="492" t="e">
        <f>VLOOKUP(XH548,$A$563:$F$2022,6,FALSE)</f>
        <v>#N/A</v>
      </c>
      <c r="XL548" s="454" t="s">
        <v>63</v>
      </c>
      <c r="XM548" s="450" t="e">
        <f>XK548*1.4</f>
        <v>#N/A</v>
      </c>
      <c r="XN548" s="455"/>
      <c r="XO548" s="486"/>
      <c r="XP548" s="454" t="s">
        <v>121</v>
      </c>
      <c r="XQ548" s="525" t="s">
        <v>1339</v>
      </c>
      <c r="XR548" s="455"/>
      <c r="XS548" s="492"/>
      <c r="XT548" s="492">
        <f>VLOOKUP(XQ548,$A$563:$F$2022,6,FALSE)</f>
        <v>0</v>
      </c>
      <c r="XU548" s="454" t="s">
        <v>63</v>
      </c>
      <c r="XV548" s="450">
        <f>XT548*1.4</f>
        <v>0</v>
      </c>
      <c r="XW548" s="450"/>
      <c r="XX548" s="486"/>
      <c r="XY548" s="454" t="s">
        <v>121</v>
      </c>
      <c r="XZ548" s="525" t="s">
        <v>574</v>
      </c>
      <c r="YA548" s="455"/>
      <c r="YB548" s="492"/>
      <c r="YC548" s="492">
        <f>VLOOKUP(XZ548,$A$563:$F$2022,6,FALSE)</f>
        <v>0</v>
      </c>
      <c r="YD548" s="454" t="s">
        <v>63</v>
      </c>
      <c r="YE548" s="450">
        <f>YC548*1.4</f>
        <v>0</v>
      </c>
      <c r="YF548" s="455"/>
      <c r="YG548" s="486"/>
      <c r="YH548" s="454" t="s">
        <v>121</v>
      </c>
      <c r="YI548" s="525" t="s">
        <v>2351</v>
      </c>
      <c r="YJ548" s="455"/>
      <c r="YK548" s="492"/>
      <c r="YL548" s="492">
        <f>VLOOKUP(YI548,$A$563:$F$2022,6,FALSE)</f>
        <v>0</v>
      </c>
      <c r="YM548" s="454" t="s">
        <v>63</v>
      </c>
      <c r="YN548" s="450">
        <f>YL548*1.4</f>
        <v>0</v>
      </c>
      <c r="YO548" s="450"/>
      <c r="YP548" s="486"/>
      <c r="YQ548" s="454" t="s">
        <v>121</v>
      </c>
      <c r="YR548" s="506" t="s">
        <v>186</v>
      </c>
      <c r="YS548" s="455"/>
      <c r="YT548" s="455"/>
      <c r="YU548" s="492" t="e">
        <f>VLOOKUP(YR548,$A$563:$F$2022,6,FALSE)</f>
        <v>#N/A</v>
      </c>
      <c r="YV548" s="454" t="s">
        <v>63</v>
      </c>
      <c r="YW548" s="450" t="e">
        <f>YU548*1.4</f>
        <v>#N/A</v>
      </c>
      <c r="YX548" s="455"/>
      <c r="YY548" s="486"/>
      <c r="YZ548" s="454" t="s">
        <v>121</v>
      </c>
      <c r="ZA548" s="506" t="s">
        <v>186</v>
      </c>
      <c r="ZB548" s="455"/>
      <c r="ZC548" s="455"/>
      <c r="ZD548" s="492" t="e">
        <f>VLOOKUP(ZA548,$A$563:$F$2022,6,FALSE)</f>
        <v>#N/A</v>
      </c>
      <c r="ZE548" s="454" t="s">
        <v>63</v>
      </c>
      <c r="ZF548" s="450" t="e">
        <f>ZD548*1.4</f>
        <v>#N/A</v>
      </c>
      <c r="ZG548" s="455"/>
      <c r="ZH548" s="486"/>
      <c r="ZI548" s="454" t="s">
        <v>121</v>
      </c>
      <c r="ZJ548" s="490" t="s">
        <v>2441</v>
      </c>
      <c r="ZK548" s="455"/>
      <c r="ZL548" s="455"/>
      <c r="ZM548" s="492">
        <f>VLOOKUP(ZJ548,$A$563:$F$2022,6,FALSE)</f>
        <v>0</v>
      </c>
      <c r="ZN548" s="454" t="s">
        <v>63</v>
      </c>
      <c r="ZO548" s="450">
        <f>ZM548*1.4</f>
        <v>0</v>
      </c>
      <c r="ZP548" s="455"/>
      <c r="ZQ548" s="486"/>
      <c r="ZR548" s="454" t="s">
        <v>121</v>
      </c>
      <c r="ZS548" s="506" t="s">
        <v>186</v>
      </c>
      <c r="ZT548" s="455"/>
      <c r="ZU548" s="492"/>
      <c r="ZV548" s="492" t="e">
        <f>VLOOKUP(ZS548,$A$563:$F$2022,6,FALSE)</f>
        <v>#N/A</v>
      </c>
      <c r="ZW548" s="454" t="s">
        <v>63</v>
      </c>
      <c r="ZX548" s="450" t="e">
        <f>ZV548*1.4</f>
        <v>#N/A</v>
      </c>
      <c r="ZY548" s="450"/>
      <c r="ZZ548" s="486"/>
      <c r="AAA548" s="454" t="s">
        <v>121</v>
      </c>
      <c r="AAB548" s="506" t="s">
        <v>186</v>
      </c>
      <c r="AAC548" s="455"/>
      <c r="AAD548" s="492"/>
      <c r="AAE548" s="492" t="e">
        <f>VLOOKUP(AAB548,$A$563:$F$2022,6,FALSE)</f>
        <v>#N/A</v>
      </c>
      <c r="AAF548" s="454" t="s">
        <v>63</v>
      </c>
      <c r="AAG548" s="450" t="e">
        <f>AAE548*1.4</f>
        <v>#N/A</v>
      </c>
      <c r="AAH548" s="450"/>
      <c r="AAI548" s="486"/>
      <c r="AAJ548" s="454" t="s">
        <v>121</v>
      </c>
      <c r="AAK548" s="506" t="s">
        <v>186</v>
      </c>
      <c r="AAL548" s="455"/>
      <c r="AAM548" s="492"/>
      <c r="AAN548" s="492" t="e">
        <f>VLOOKUP(AAK548,$A$563:$F$2022,6,FALSE)</f>
        <v>#N/A</v>
      </c>
      <c r="AAO548" s="454" t="s">
        <v>63</v>
      </c>
      <c r="AAP548" s="450" t="e">
        <f>AAN548*1.4</f>
        <v>#N/A</v>
      </c>
      <c r="AAQ548" s="450"/>
      <c r="AAR548" s="486"/>
      <c r="AAS548" s="454" t="s">
        <v>121</v>
      </c>
      <c r="AAT548" s="506" t="s">
        <v>186</v>
      </c>
      <c r="AAU548" s="455"/>
      <c r="AAV548" s="492"/>
      <c r="AAW548" s="492" t="e">
        <f>VLOOKUP(AAT548,$A$563:$F$2022,6,FALSE)</f>
        <v>#N/A</v>
      </c>
      <c r="AAX548" s="454" t="s">
        <v>63</v>
      </c>
      <c r="AAY548" s="450" t="e">
        <f>AAW548*1.4</f>
        <v>#N/A</v>
      </c>
      <c r="AAZ548" s="450"/>
      <c r="ABA548" s="486"/>
      <c r="ABB548" s="454" t="s">
        <v>121</v>
      </c>
      <c r="ABC548" s="506" t="s">
        <v>186</v>
      </c>
      <c r="ABD548" s="455"/>
      <c r="ABE548" s="492"/>
      <c r="ABF548" s="492" t="e">
        <f>VLOOKUP(ABC548,$A$563:$F$2022,6,FALSE)</f>
        <v>#N/A</v>
      </c>
      <c r="ABG548" s="454" t="s">
        <v>63</v>
      </c>
      <c r="ABH548" s="450" t="e">
        <f>ABF548*1.4</f>
        <v>#N/A</v>
      </c>
      <c r="ABI548" s="450"/>
      <c r="ABJ548" s="486"/>
      <c r="ABK548" s="454" t="s">
        <v>121</v>
      </c>
      <c r="ABL548" s="506" t="s">
        <v>186</v>
      </c>
      <c r="ABM548" s="455"/>
      <c r="ABN548" s="492"/>
      <c r="ABO548" s="492" t="e">
        <f>VLOOKUP(ABL548,$A$563:$F$2022,6,FALSE)</f>
        <v>#N/A</v>
      </c>
      <c r="ABP548" s="454" t="s">
        <v>63</v>
      </c>
      <c r="ABQ548" s="450" t="e">
        <f>ABO548*1.4</f>
        <v>#N/A</v>
      </c>
      <c r="ABR548" s="450"/>
      <c r="ABS548" s="486"/>
      <c r="ABT548" s="454" t="s">
        <v>121</v>
      </c>
      <c r="ABU548" s="506" t="s">
        <v>186</v>
      </c>
      <c r="ABV548" s="455"/>
      <c r="ABW548" s="492"/>
      <c r="ABX548" s="492" t="e">
        <f>VLOOKUP(ABU548,$A$563:$F$2022,6,FALSE)</f>
        <v>#N/A</v>
      </c>
      <c r="ABY548" s="454" t="s">
        <v>63</v>
      </c>
      <c r="ABZ548" s="450" t="e">
        <f>ABX548*1.4</f>
        <v>#N/A</v>
      </c>
      <c r="ACA548" s="450"/>
      <c r="ACB548" s="486"/>
      <c r="ACC548" s="454" t="s">
        <v>121</v>
      </c>
      <c r="ACD548" s="506" t="s">
        <v>186</v>
      </c>
      <c r="ACE548" s="455"/>
      <c r="ACF548" s="492"/>
      <c r="ACG548" s="492" t="e">
        <f>VLOOKUP(ACD548,$A$563:$F$2022,6,FALSE)</f>
        <v>#N/A</v>
      </c>
      <c r="ACH548" s="454" t="s">
        <v>63</v>
      </c>
      <c r="ACI548" s="450" t="e">
        <f>ACG548*1.4</f>
        <v>#N/A</v>
      </c>
      <c r="ACJ548" s="450"/>
      <c r="ACK548" s="486"/>
      <c r="ACL548" s="454" t="s">
        <v>121</v>
      </c>
      <c r="ACM548" s="506" t="s">
        <v>186</v>
      </c>
      <c r="ACN548" s="455"/>
      <c r="ACO548" s="492"/>
      <c r="ACP548" s="492" t="e">
        <f>VLOOKUP(ACM548,$A$563:$F$2022,6,FALSE)</f>
        <v>#N/A</v>
      </c>
      <c r="ACQ548" s="454" t="s">
        <v>63</v>
      </c>
      <c r="ACR548" s="450" t="e">
        <f>ACP548*1.4</f>
        <v>#N/A</v>
      </c>
      <c r="ACS548" s="450"/>
      <c r="ACT548" s="486"/>
      <c r="ACU548" s="454" t="s">
        <v>121</v>
      </c>
      <c r="ACV548" s="490" t="s">
        <v>703</v>
      </c>
      <c r="ACW548" s="455"/>
      <c r="ACX548" s="492"/>
      <c r="ACY548" s="492">
        <f>VLOOKUP(ACV548,$A$563:$F$2022,6,FALSE)</f>
        <v>0</v>
      </c>
      <c r="ACZ548" s="454" t="s">
        <v>63</v>
      </c>
      <c r="ADA548" s="450">
        <f>ACY548*1.4</f>
        <v>0</v>
      </c>
      <c r="ADB548" s="450"/>
      <c r="ADC548" s="486"/>
      <c r="ADD548" s="454" t="s">
        <v>121</v>
      </c>
      <c r="ADE548" s="525" t="s">
        <v>560</v>
      </c>
      <c r="ADF548" s="455"/>
      <c r="ADG548" s="492"/>
      <c r="ADH548" s="492">
        <f>VLOOKUP(ADE548,$A$563:$F$2022,6,FALSE)</f>
        <v>26</v>
      </c>
      <c r="ADI548" s="454" t="s">
        <v>63</v>
      </c>
      <c r="ADJ548" s="450">
        <f>ADH548*1.4</f>
        <v>36.4</v>
      </c>
      <c r="ADK548" s="455"/>
      <c r="ADL548" s="486"/>
      <c r="ADM548" s="454" t="s">
        <v>121</v>
      </c>
      <c r="ADN548" s="525" t="s">
        <v>574</v>
      </c>
      <c r="ADO548" s="455"/>
      <c r="ADP548" s="492"/>
      <c r="ADQ548" s="492">
        <f>VLOOKUP(ADN548,$A$563:$F$2022,6,FALSE)</f>
        <v>0</v>
      </c>
      <c r="ADR548" s="454" t="s">
        <v>63</v>
      </c>
      <c r="ADS548" s="450">
        <f>ADQ548*1.4</f>
        <v>0</v>
      </c>
      <c r="ADT548" s="450"/>
      <c r="ADU548" s="486"/>
      <c r="ADV548" s="454" t="s">
        <v>121</v>
      </c>
      <c r="ADW548" s="525" t="s">
        <v>728</v>
      </c>
      <c r="ADX548" s="455"/>
      <c r="ADY548" s="455"/>
      <c r="ADZ548" s="492">
        <f>VLOOKUP(ADW548,$A$563:$F$2022,6,FALSE)</f>
        <v>5</v>
      </c>
      <c r="AEA548" s="454" t="s">
        <v>63</v>
      </c>
      <c r="AEB548" s="450">
        <f>ADZ548*1.4</f>
        <v>7</v>
      </c>
      <c r="AEC548" s="455"/>
      <c r="AED548" s="486"/>
      <c r="AEE548" s="454" t="s">
        <v>121</v>
      </c>
      <c r="AEF548" s="525" t="s">
        <v>490</v>
      </c>
      <c r="AEG548" s="455"/>
      <c r="AEH548" s="492"/>
      <c r="AEI548" s="492">
        <f>VLOOKUP(AEF548,$A$563:$F$2022,6,FALSE)</f>
        <v>9</v>
      </c>
      <c r="AEJ548" s="454" t="s">
        <v>63</v>
      </c>
      <c r="AEK548" s="450">
        <f>AEI548*1.4</f>
        <v>12.6</v>
      </c>
      <c r="AEL548" s="455"/>
      <c r="AEM548" s="486"/>
      <c r="AEN548" s="454" t="s">
        <v>121</v>
      </c>
      <c r="AEO548" s="525" t="s">
        <v>1894</v>
      </c>
      <c r="AEP548" s="455"/>
      <c r="AEQ548" s="492"/>
      <c r="AER548" s="492">
        <f>VLOOKUP(AEO548,$A$563:$F$2022,6,FALSE)</f>
        <v>0</v>
      </c>
      <c r="AES548" s="454" t="s">
        <v>63</v>
      </c>
      <c r="AET548" s="450">
        <f>AER548*1.4</f>
        <v>0</v>
      </c>
      <c r="AEU548" s="455"/>
      <c r="AEV548" s="486"/>
      <c r="AEW548" s="454" t="s">
        <v>121</v>
      </c>
      <c r="AEX548" s="525" t="s">
        <v>962</v>
      </c>
      <c r="AEY548" s="455"/>
      <c r="AEZ548" s="492"/>
      <c r="AFA548" s="492">
        <f>VLOOKUP(AEX548,$A$563:$F$2022,6,FALSE)</f>
        <v>0</v>
      </c>
      <c r="AFB548" s="454" t="s">
        <v>63</v>
      </c>
      <c r="AFC548" s="450">
        <f>AFA548*1.4</f>
        <v>0</v>
      </c>
      <c r="AFD548" s="450"/>
      <c r="AFE548" s="486"/>
      <c r="AFF548" s="454" t="s">
        <v>121</v>
      </c>
      <c r="AFG548" s="525" t="s">
        <v>560</v>
      </c>
      <c r="AFH548" s="455"/>
      <c r="AFI548" s="492"/>
      <c r="AFJ548" s="492">
        <f>VLOOKUP(AFG548,$A$563:$F$2022,6,FALSE)</f>
        <v>26</v>
      </c>
      <c r="AFK548" s="454" t="s">
        <v>63</v>
      </c>
      <c r="AFL548" s="450">
        <f>AFJ548*1.4</f>
        <v>36.4</v>
      </c>
      <c r="AFM548" s="450"/>
      <c r="AFN548" s="486"/>
      <c r="AFO548" s="454" t="s">
        <v>121</v>
      </c>
      <c r="AFP548" s="525" t="s">
        <v>490</v>
      </c>
      <c r="AFQ548" s="455"/>
      <c r="AFR548" s="492"/>
      <c r="AFS548" s="492">
        <f>VLOOKUP(AFP548,$A$563:$F$2022,6,FALSE)</f>
        <v>9</v>
      </c>
      <c r="AFT548" s="454" t="s">
        <v>63</v>
      </c>
      <c r="AFU548" s="450">
        <f>AFS548*1.4</f>
        <v>12.6</v>
      </c>
      <c r="AFV548" s="450"/>
      <c r="AFW548" s="486"/>
      <c r="AFX548" s="454" t="s">
        <v>121</v>
      </c>
      <c r="AFY548" s="525" t="s">
        <v>534</v>
      </c>
      <c r="AFZ548" s="455"/>
      <c r="AGA548" s="492"/>
      <c r="AGB548" s="492">
        <f>VLOOKUP(AFY548,$A$563:$F$2022,6,FALSE)</f>
        <v>0</v>
      </c>
      <c r="AGC548" s="454" t="s">
        <v>63</v>
      </c>
      <c r="AGD548" s="450">
        <f>AGB548*1.4</f>
        <v>0</v>
      </c>
      <c r="AGE548" s="450"/>
      <c r="AGF548" s="486"/>
      <c r="AGG548" s="454" t="s">
        <v>121</v>
      </c>
      <c r="AGH548" s="525" t="s">
        <v>982</v>
      </c>
      <c r="AGI548" s="455"/>
      <c r="AGJ548" s="492"/>
      <c r="AGK548" s="492">
        <f>VLOOKUP(AGH548,$A$563:$F$2022,6,FALSE)</f>
        <v>0</v>
      </c>
      <c r="AGL548" s="454" t="s">
        <v>63</v>
      </c>
      <c r="AGM548" s="450">
        <f>AGK548*1.4</f>
        <v>0</v>
      </c>
      <c r="AGN548" s="450"/>
      <c r="AGO548" s="486"/>
      <c r="AGP548" s="454" t="s">
        <v>121</v>
      </c>
      <c r="AGQ548" s="525" t="s">
        <v>717</v>
      </c>
      <c r="AGR548" s="455"/>
      <c r="AGS548" s="492"/>
      <c r="AGT548" s="492">
        <f>VLOOKUP(AGQ548,$A$563:$F$2022,6,FALSE)</f>
        <v>0</v>
      </c>
      <c r="AGU548" s="454" t="s">
        <v>63</v>
      </c>
      <c r="AGV548" s="450">
        <f>AGT548*1.4</f>
        <v>0</v>
      </c>
      <c r="AGW548" s="450"/>
      <c r="AGX548" s="486"/>
      <c r="AGY548" s="454" t="s">
        <v>121</v>
      </c>
      <c r="AGZ548" s="525" t="s">
        <v>1450</v>
      </c>
      <c r="AHA548" s="455"/>
      <c r="AHB548" s="492"/>
      <c r="AHC548" s="492">
        <f>VLOOKUP(AGZ548,$A$563:$F$2022,6,FALSE)</f>
        <v>0</v>
      </c>
      <c r="AHD548" s="454" t="s">
        <v>63</v>
      </c>
      <c r="AHE548" s="450">
        <f>AHC548*1.4</f>
        <v>0</v>
      </c>
      <c r="AHF548" s="450"/>
      <c r="AHG548" s="486"/>
      <c r="AHH548" s="495"/>
      <c r="AHI548" s="543"/>
      <c r="AHJ548" s="496"/>
      <c r="AHK548" s="497"/>
      <c r="AHL548" s="497"/>
      <c r="AHM548" s="495"/>
      <c r="AHN548" s="481"/>
      <c r="AHO548" s="481"/>
      <c r="AHP548" s="496"/>
      <c r="AHQ548" s="495"/>
      <c r="AHR548" s="512"/>
      <c r="AHS548" s="496"/>
      <c r="AHT548" s="497"/>
      <c r="AHU548" s="497"/>
      <c r="AHV548" s="495"/>
      <c r="AHW548" s="481"/>
      <c r="AHX548" s="481"/>
      <c r="AHY548" s="496"/>
      <c r="AHZ548" s="495"/>
      <c r="AIA548" s="522"/>
      <c r="AIB548" s="496"/>
      <c r="AIC548" s="497"/>
      <c r="AID548" s="497"/>
      <c r="AIE548" s="495"/>
      <c r="AIF548" s="481"/>
      <c r="AIG548" s="481"/>
      <c r="AIH548" s="496"/>
      <c r="AII548" s="263"/>
      <c r="AIJ548" s="432"/>
      <c r="AIK548" s="264"/>
      <c r="AIL548" s="264"/>
      <c r="AIM548" s="265"/>
      <c r="AIN548" s="263"/>
      <c r="AIO548" s="210"/>
      <c r="AIP548" s="264"/>
      <c r="AIQ548" s="264"/>
    </row>
    <row r="549" spans="1:927" s="16" customFormat="1" ht="15">
      <c r="A549" s="454" t="s">
        <v>122</v>
      </c>
      <c r="B549" s="490" t="s">
        <v>1470</v>
      </c>
      <c r="C549" s="455"/>
      <c r="D549" s="492"/>
      <c r="E549" s="492">
        <f>VLOOKUP(B549,$A$563:$F$2022,6,FALSE)</f>
        <v>0</v>
      </c>
      <c r="F549" s="454" t="s">
        <v>65</v>
      </c>
      <c r="G549" s="450">
        <f>E549*1.3</f>
        <v>0</v>
      </c>
      <c r="H549" s="450"/>
      <c r="I549" s="456"/>
      <c r="J549" s="454" t="s">
        <v>122</v>
      </c>
      <c r="K549" s="525" t="s">
        <v>982</v>
      </c>
      <c r="L549" s="455"/>
      <c r="M549" s="492"/>
      <c r="N549" s="492">
        <f>VLOOKUP(K549,$A$563:$F$2022,6,FALSE)</f>
        <v>0</v>
      </c>
      <c r="O549" s="454" t="s">
        <v>65</v>
      </c>
      <c r="P549" s="450">
        <f>N549*1.3</f>
        <v>0</v>
      </c>
      <c r="Q549" s="450"/>
      <c r="R549" s="456"/>
      <c r="S549" s="454" t="s">
        <v>122</v>
      </c>
      <c r="T549" s="525" t="s">
        <v>766</v>
      </c>
      <c r="U549" s="455"/>
      <c r="V549" s="492"/>
      <c r="W549" s="492">
        <f>VLOOKUP(T549,$A$563:$F$2022,6,FALSE)</f>
        <v>0</v>
      </c>
      <c r="X549" s="454" t="s">
        <v>65</v>
      </c>
      <c r="Y549" s="450">
        <f>W549*1.3</f>
        <v>0</v>
      </c>
      <c r="Z549" s="450"/>
      <c r="AA549" s="456"/>
      <c r="AB549" s="454" t="s">
        <v>122</v>
      </c>
      <c r="AC549" s="525" t="s">
        <v>2341</v>
      </c>
      <c r="AD549" s="455"/>
      <c r="AE549" s="492"/>
      <c r="AF549" s="492">
        <f>VLOOKUP(AC549,$A$563:$F$2022,6,FALSE)</f>
        <v>13</v>
      </c>
      <c r="AG549" s="454" t="s">
        <v>65</v>
      </c>
      <c r="AH549" s="450">
        <f>AF549*1.3</f>
        <v>16.900000000000002</v>
      </c>
      <c r="AI549" s="450"/>
      <c r="AJ549" s="456"/>
      <c r="AK549" s="454" t="s">
        <v>122</v>
      </c>
      <c r="AL549" s="490" t="s">
        <v>1840</v>
      </c>
      <c r="AM549" s="455"/>
      <c r="AN549" s="492"/>
      <c r="AO549" s="492">
        <f>VLOOKUP(AL549,$A$563:$F$2022,6,FALSE)</f>
        <v>0</v>
      </c>
      <c r="AP549" s="454" t="s">
        <v>65</v>
      </c>
      <c r="AQ549" s="450">
        <f>AO549*1.3</f>
        <v>0</v>
      </c>
      <c r="AR549" s="450"/>
      <c r="AS549" s="456"/>
      <c r="AT549" s="454" t="s">
        <v>122</v>
      </c>
      <c r="AU549" s="525" t="s">
        <v>2339</v>
      </c>
      <c r="AV549" s="455"/>
      <c r="AW549" s="492"/>
      <c r="AX549" s="492">
        <f>VLOOKUP(AU549,$A$563:$F$2022,6,FALSE)</f>
        <v>26</v>
      </c>
      <c r="AY549" s="454" t="s">
        <v>65</v>
      </c>
      <c r="AZ549" s="450">
        <f>AX549*1.3</f>
        <v>33.800000000000004</v>
      </c>
      <c r="BA549" s="450"/>
      <c r="BB549" s="456"/>
      <c r="BC549" s="454" t="s">
        <v>122</v>
      </c>
      <c r="BD549" s="525" t="s">
        <v>2341</v>
      </c>
      <c r="BE549" s="455"/>
      <c r="BF549" s="492"/>
      <c r="BG549" s="492">
        <f>VLOOKUP(BD549,$A$563:$F$2022,6,FALSE)</f>
        <v>13</v>
      </c>
      <c r="BH549" s="454" t="s">
        <v>65</v>
      </c>
      <c r="BI549" s="450">
        <f>BG549*1.3</f>
        <v>16.900000000000002</v>
      </c>
      <c r="BJ549" s="450"/>
      <c r="BK549" s="456"/>
      <c r="BL549" s="454" t="s">
        <v>122</v>
      </c>
      <c r="BM549" s="525" t="s">
        <v>724</v>
      </c>
      <c r="BN549" s="455"/>
      <c r="BO549" s="492"/>
      <c r="BP549" s="492">
        <f>VLOOKUP(BM549,$A$563:$F$2022,6,FALSE)</f>
        <v>24</v>
      </c>
      <c r="BQ549" s="454" t="s">
        <v>65</v>
      </c>
      <c r="BR549" s="450">
        <f>BP549*1.3</f>
        <v>31.200000000000003</v>
      </c>
      <c r="BS549" s="450"/>
      <c r="BT549" s="456"/>
      <c r="BU549" s="454" t="s">
        <v>122</v>
      </c>
      <c r="BV549" s="525" t="s">
        <v>1466</v>
      </c>
      <c r="BW549" s="455"/>
      <c r="BX549" s="492"/>
      <c r="BY549" s="492">
        <f>VLOOKUP(BV549,$A$563:$F$2022,6,FALSE)</f>
        <v>0</v>
      </c>
      <c r="BZ549" s="454" t="s">
        <v>65</v>
      </c>
      <c r="CA549" s="450">
        <f>BY549*1.3</f>
        <v>0</v>
      </c>
      <c r="CB549" s="450"/>
      <c r="CC549" s="456"/>
      <c r="CD549" s="454" t="s">
        <v>122</v>
      </c>
      <c r="CE549" s="525" t="s">
        <v>2341</v>
      </c>
      <c r="CF549" s="455"/>
      <c r="CG549" s="492"/>
      <c r="CH549" s="492">
        <f>VLOOKUP(CE549,$A$563:$F$2022,6,FALSE)</f>
        <v>13</v>
      </c>
      <c r="CI549" s="454" t="s">
        <v>65</v>
      </c>
      <c r="CJ549" s="450">
        <f>CH549*1.3</f>
        <v>16.900000000000002</v>
      </c>
      <c r="CK549" s="450"/>
      <c r="CL549" s="456"/>
      <c r="CM549" s="454" t="s">
        <v>122</v>
      </c>
      <c r="CN549" s="525" t="s">
        <v>701</v>
      </c>
      <c r="CO549" s="455"/>
      <c r="CP549" s="492"/>
      <c r="CQ549" s="492">
        <f>VLOOKUP(CN549,$A$563:$F$2022,6,FALSE)</f>
        <v>0</v>
      </c>
      <c r="CR549" s="454" t="s">
        <v>65</v>
      </c>
      <c r="CS549" s="450">
        <f>CQ549*1.3</f>
        <v>0</v>
      </c>
      <c r="CT549" s="450"/>
      <c r="CU549" s="456"/>
      <c r="CV549" s="454" t="s">
        <v>122</v>
      </c>
      <c r="CW549" s="525" t="s">
        <v>1470</v>
      </c>
      <c r="CX549" s="455"/>
      <c r="CY549" s="492"/>
      <c r="CZ549" s="492">
        <f>VLOOKUP(CW549,$A$563:$F$2022,6,FALSE)</f>
        <v>0</v>
      </c>
      <c r="DA549" s="454" t="s">
        <v>65</v>
      </c>
      <c r="DB549" s="450">
        <f>CZ549*1.3</f>
        <v>0</v>
      </c>
      <c r="DC549" s="450"/>
      <c r="DD549" s="456"/>
      <c r="DE549" s="454" t="s">
        <v>122</v>
      </c>
      <c r="DF549" s="525" t="s">
        <v>1840</v>
      </c>
      <c r="DG549" s="455"/>
      <c r="DH549" s="492"/>
      <c r="DI549" s="492">
        <f>VLOOKUP(DF549,$A$563:$F$2022,6,FALSE)</f>
        <v>0</v>
      </c>
      <c r="DJ549" s="454" t="s">
        <v>65</v>
      </c>
      <c r="DK549" s="450">
        <f>DI549*1.3</f>
        <v>0</v>
      </c>
      <c r="DL549" s="450"/>
      <c r="DM549" s="456"/>
      <c r="DN549" s="454" t="s">
        <v>122</v>
      </c>
      <c r="DO549" s="490" t="s">
        <v>480</v>
      </c>
      <c r="DP549" s="455"/>
      <c r="DQ549" s="492"/>
      <c r="DR549" s="492">
        <f>VLOOKUP(DO549,$A$563:$F$2022,6,FALSE)</f>
        <v>0</v>
      </c>
      <c r="DS549" s="454" t="s">
        <v>65</v>
      </c>
      <c r="DT549" s="450">
        <f>DR549*1.3</f>
        <v>0</v>
      </c>
      <c r="DU549" s="450"/>
      <c r="DV549" s="456"/>
      <c r="DW549" s="454" t="s">
        <v>122</v>
      </c>
      <c r="DX549" s="506" t="s">
        <v>186</v>
      </c>
      <c r="DY549" s="455"/>
      <c r="DZ549" s="492"/>
      <c r="EA549" s="492" t="e">
        <f>VLOOKUP(DX549,$A$563:$F$2022,6,FALSE)</f>
        <v>#N/A</v>
      </c>
      <c r="EB549" s="454" t="s">
        <v>65</v>
      </c>
      <c r="EC549" s="450" t="e">
        <f>EA549*1.3</f>
        <v>#N/A</v>
      </c>
      <c r="ED549" s="450"/>
      <c r="EE549" s="456"/>
      <c r="EF549" s="454" t="s">
        <v>122</v>
      </c>
      <c r="EG549" s="525" t="s">
        <v>480</v>
      </c>
      <c r="EH549" s="455"/>
      <c r="EI549" s="492"/>
      <c r="EJ549" s="492">
        <f>VLOOKUP(EG549,$A$563:$F$2022,6,FALSE)</f>
        <v>0</v>
      </c>
      <c r="EK549" s="454" t="s">
        <v>65</v>
      </c>
      <c r="EL549" s="450">
        <f>EJ549*1.3</f>
        <v>0</v>
      </c>
      <c r="EM549" s="450"/>
      <c r="EN549" s="456"/>
      <c r="EO549" s="454" t="s">
        <v>122</v>
      </c>
      <c r="EP549" s="525" t="s">
        <v>574</v>
      </c>
      <c r="EQ549" s="455"/>
      <c r="ER549" s="492"/>
      <c r="ES549" s="492">
        <f>VLOOKUP(EP549,$A$563:$F$2022,6,FALSE)</f>
        <v>0</v>
      </c>
      <c r="ET549" s="454" t="s">
        <v>65</v>
      </c>
      <c r="EU549" s="450">
        <f>ES549*1.3</f>
        <v>0</v>
      </c>
      <c r="EV549" s="450"/>
      <c r="EW549" s="456"/>
      <c r="EX549" s="454" t="s">
        <v>122</v>
      </c>
      <c r="EY549" s="506" t="s">
        <v>186</v>
      </c>
      <c r="EZ549" s="455"/>
      <c r="FA549" s="492"/>
      <c r="FB549" s="492" t="e">
        <f>VLOOKUP(EY549,$A$563:$F$2022,6,FALSE)</f>
        <v>#N/A</v>
      </c>
      <c r="FC549" s="454" t="s">
        <v>65</v>
      </c>
      <c r="FD549" s="450" t="e">
        <f>FB549*1.3</f>
        <v>#N/A</v>
      </c>
      <c r="FE549" s="450"/>
      <c r="FF549" s="456"/>
      <c r="FG549" s="454" t="s">
        <v>122</v>
      </c>
      <c r="FH549" s="525" t="s">
        <v>2341</v>
      </c>
      <c r="FI549" s="455"/>
      <c r="FJ549" s="492"/>
      <c r="FK549" s="492">
        <f>VLOOKUP(FH549,$A$563:$F$2022,6,FALSE)</f>
        <v>13</v>
      </c>
      <c r="FL549" s="454" t="s">
        <v>65</v>
      </c>
      <c r="FM549" s="450">
        <f>FK549*1.3</f>
        <v>16.900000000000002</v>
      </c>
      <c r="FN549" s="450"/>
      <c r="FO549" s="456"/>
      <c r="FP549" s="454" t="s">
        <v>122</v>
      </c>
      <c r="FQ549" s="490" t="s">
        <v>1349</v>
      </c>
      <c r="FR549" s="455"/>
      <c r="FS549" s="492"/>
      <c r="FT549" s="492">
        <f>VLOOKUP(FQ549,$A$563:$F$2022,6,FALSE)</f>
        <v>0</v>
      </c>
      <c r="FU549" s="454" t="s">
        <v>65</v>
      </c>
      <c r="FV549" s="450">
        <f>FT549*1.3</f>
        <v>0</v>
      </c>
      <c r="FW549" s="450"/>
      <c r="FX549" s="456"/>
      <c r="FY549" s="454" t="s">
        <v>122</v>
      </c>
      <c r="FZ549" s="490" t="s">
        <v>2383</v>
      </c>
      <c r="GA549" s="455"/>
      <c r="GB549" s="492"/>
      <c r="GC549" s="492">
        <f>VLOOKUP(FZ549,$A$563:$F$2022,6,FALSE)</f>
        <v>0</v>
      </c>
      <c r="GD549" s="454" t="s">
        <v>65</v>
      </c>
      <c r="GE549" s="450">
        <f>GC549*1.3</f>
        <v>0</v>
      </c>
      <c r="GF549" s="450"/>
      <c r="GG549" s="456"/>
      <c r="GH549" s="454" t="s">
        <v>122</v>
      </c>
      <c r="GI549" s="525" t="s">
        <v>2341</v>
      </c>
      <c r="GJ549" s="455"/>
      <c r="GK549" s="492"/>
      <c r="GL549" s="492">
        <f>VLOOKUP(GI549,$A$563:$F$2022,6,FALSE)</f>
        <v>13</v>
      </c>
      <c r="GM549" s="454" t="s">
        <v>65</v>
      </c>
      <c r="GN549" s="450">
        <f>GL549*1.3</f>
        <v>16.900000000000002</v>
      </c>
      <c r="GO549" s="450"/>
      <c r="GP549" s="456"/>
      <c r="GQ549" s="454" t="s">
        <v>122</v>
      </c>
      <c r="GR549" s="525" t="s">
        <v>1891</v>
      </c>
      <c r="GS549" s="455"/>
      <c r="GT549" s="492"/>
      <c r="GU549" s="492">
        <f>VLOOKUP(GR549,$A$563:$F$2022,6,FALSE)</f>
        <v>0</v>
      </c>
      <c r="GV549" s="454" t="s">
        <v>65</v>
      </c>
      <c r="GW549" s="450">
        <f>GU549*1.3</f>
        <v>0</v>
      </c>
      <c r="GX549" s="450"/>
      <c r="GY549" s="456"/>
      <c r="GZ549" s="454" t="s">
        <v>122</v>
      </c>
      <c r="HA549" s="490" t="s">
        <v>2341</v>
      </c>
      <c r="HB549" s="455"/>
      <c r="HC549" s="492"/>
      <c r="HD549" s="492">
        <f>VLOOKUP(HA549,$A$563:$F$2022,6,FALSE)</f>
        <v>13</v>
      </c>
      <c r="HE549" s="454" t="s">
        <v>65</v>
      </c>
      <c r="HF549" s="450">
        <f>HD549*1.3</f>
        <v>16.900000000000002</v>
      </c>
      <c r="HG549" s="450"/>
      <c r="HH549" s="456"/>
      <c r="HI549" s="454" t="s">
        <v>122</v>
      </c>
      <c r="HJ549" s="525" t="s">
        <v>2352</v>
      </c>
      <c r="HK549" s="455"/>
      <c r="HL549" s="492"/>
      <c r="HM549" s="492">
        <f>VLOOKUP(HJ549,$A$563:$F$2022,6,FALSE)</f>
        <v>0</v>
      </c>
      <c r="HN549" s="454" t="s">
        <v>65</v>
      </c>
      <c r="HO549" s="450">
        <f>HM549*1.3</f>
        <v>0</v>
      </c>
      <c r="HP549" s="450"/>
      <c r="HQ549" s="456"/>
      <c r="HR549" s="454" t="s">
        <v>122</v>
      </c>
      <c r="HS549" s="490" t="s">
        <v>534</v>
      </c>
      <c r="HT549" s="455"/>
      <c r="HU549" s="492"/>
      <c r="HV549" s="492">
        <f>VLOOKUP(HS549,$A$563:$F$2022,6,FALSE)</f>
        <v>0</v>
      </c>
      <c r="HW549" s="454" t="s">
        <v>65</v>
      </c>
      <c r="HX549" s="450">
        <f>HV549*1.3</f>
        <v>0</v>
      </c>
      <c r="HY549" s="450"/>
      <c r="HZ549" s="456"/>
      <c r="IA549" s="454" t="s">
        <v>122</v>
      </c>
      <c r="IB549" s="525" t="s">
        <v>1885</v>
      </c>
      <c r="IC549" s="455"/>
      <c r="ID549" s="492"/>
      <c r="IE549" s="492">
        <f>VLOOKUP(IB549,$A$563:$F$2022,6,FALSE)</f>
        <v>4</v>
      </c>
      <c r="IF549" s="454" t="s">
        <v>65</v>
      </c>
      <c r="IG549" s="450">
        <f>IE549*1.3</f>
        <v>5.2</v>
      </c>
      <c r="IH549" s="450"/>
      <c r="II549" s="456"/>
      <c r="IJ549" s="454" t="s">
        <v>122</v>
      </c>
      <c r="IK549" s="525" t="s">
        <v>2339</v>
      </c>
      <c r="IL549" s="455"/>
      <c r="IM549" s="492"/>
      <c r="IN549" s="492">
        <f>VLOOKUP(IK549,$A$563:$F$2022,6,FALSE)</f>
        <v>26</v>
      </c>
      <c r="IO549" s="454" t="s">
        <v>65</v>
      </c>
      <c r="IP549" s="450">
        <f>IN549*1.3</f>
        <v>33.800000000000004</v>
      </c>
      <c r="IQ549" s="450"/>
      <c r="IR549" s="456"/>
      <c r="IS549" s="454" t="s">
        <v>122</v>
      </c>
      <c r="IT549" s="525" t="s">
        <v>1339</v>
      </c>
      <c r="IU549" s="455"/>
      <c r="IV549" s="492"/>
      <c r="IW549" s="492">
        <f>VLOOKUP(IT549,$A$563:$F$2022,6,FALSE)</f>
        <v>0</v>
      </c>
      <c r="IX549" s="454" t="s">
        <v>65</v>
      </c>
      <c r="IY549" s="450">
        <f>IW549*1.3</f>
        <v>0</v>
      </c>
      <c r="IZ549" s="450"/>
      <c r="JA549" s="456"/>
      <c r="JB549" s="454" t="s">
        <v>122</v>
      </c>
      <c r="JC549" s="525" t="s">
        <v>574</v>
      </c>
      <c r="JD549" s="455"/>
      <c r="JE549" s="492"/>
      <c r="JF549" s="492">
        <f>VLOOKUP(JC549,$A$563:$F$2022,6,FALSE)</f>
        <v>0</v>
      </c>
      <c r="JG549" s="454" t="s">
        <v>65</v>
      </c>
      <c r="JH549" s="450">
        <f>JF549*1.3</f>
        <v>0</v>
      </c>
      <c r="JI549" s="450"/>
      <c r="JJ549" s="456"/>
      <c r="JK549" s="454" t="s">
        <v>122</v>
      </c>
      <c r="JL549" s="525" t="s">
        <v>480</v>
      </c>
      <c r="JM549" s="455"/>
      <c r="JN549" s="492"/>
      <c r="JO549" s="492">
        <f>VLOOKUP(JL549,$A$563:$F$2022,6,FALSE)</f>
        <v>0</v>
      </c>
      <c r="JP549" s="454" t="s">
        <v>65</v>
      </c>
      <c r="JQ549" s="450">
        <f>JO549*1.3</f>
        <v>0</v>
      </c>
      <c r="JR549" s="450"/>
      <c r="JS549" s="456"/>
      <c r="JT549" s="454" t="s">
        <v>122</v>
      </c>
      <c r="JU549" s="525" t="s">
        <v>2351</v>
      </c>
      <c r="JV549" s="455"/>
      <c r="JW549" s="492"/>
      <c r="JX549" s="492">
        <f>VLOOKUP(JU549,$A$563:$F$2022,6,FALSE)</f>
        <v>0</v>
      </c>
      <c r="JY549" s="454" t="s">
        <v>65</v>
      </c>
      <c r="JZ549" s="450">
        <f>JX549*1.3</f>
        <v>0</v>
      </c>
      <c r="KA549" s="450"/>
      <c r="KB549" s="456"/>
      <c r="KC549" s="454" t="s">
        <v>122</v>
      </c>
      <c r="KD549" s="525" t="s">
        <v>2339</v>
      </c>
      <c r="KE549" s="455"/>
      <c r="KF549" s="492"/>
      <c r="KG549" s="492">
        <f>VLOOKUP(KD549,$A$563:$F$2022,6,FALSE)</f>
        <v>26</v>
      </c>
      <c r="KH549" s="454" t="s">
        <v>65</v>
      </c>
      <c r="KI549" s="450">
        <f>KG549*1.3</f>
        <v>33.800000000000004</v>
      </c>
      <c r="KJ549" s="450"/>
      <c r="KK549" s="456"/>
      <c r="KL549" s="454" t="s">
        <v>122</v>
      </c>
      <c r="KM549" s="525" t="s">
        <v>2353</v>
      </c>
      <c r="KN549" s="455"/>
      <c r="KO549" s="492"/>
      <c r="KP549" s="492">
        <f>VLOOKUP(KM549,$A$563:$F$2022,6,FALSE)</f>
        <v>0</v>
      </c>
      <c r="KQ549" s="454" t="s">
        <v>65</v>
      </c>
      <c r="KR549" s="450">
        <f>KP549*1.3</f>
        <v>0</v>
      </c>
      <c r="KS549" s="450"/>
      <c r="KT549" s="456"/>
      <c r="KU549" s="454" t="s">
        <v>122</v>
      </c>
      <c r="KV549" s="525" t="s">
        <v>627</v>
      </c>
      <c r="KW549" s="455"/>
      <c r="KX549" s="492"/>
      <c r="KY549" s="492">
        <f>VLOOKUP(KV549,$A$563:$F$2022,6,FALSE)</f>
        <v>0</v>
      </c>
      <c r="KZ549" s="454" t="s">
        <v>65</v>
      </c>
      <c r="LA549" s="450">
        <f>KY549*1.3</f>
        <v>0</v>
      </c>
      <c r="LB549" s="450"/>
      <c r="LC549" s="456"/>
      <c r="LD549" s="454" t="s">
        <v>122</v>
      </c>
      <c r="LE549" s="525" t="s">
        <v>1470</v>
      </c>
      <c r="LF549" s="455"/>
      <c r="LG549" s="492"/>
      <c r="LH549" s="492">
        <f>VLOOKUP(LE549,$A$563:$F$2022,6,FALSE)</f>
        <v>0</v>
      </c>
      <c r="LI549" s="454" t="s">
        <v>65</v>
      </c>
      <c r="LJ549" s="450">
        <f>LH549*1.3</f>
        <v>0</v>
      </c>
      <c r="LK549" s="450"/>
      <c r="LL549" s="456"/>
      <c r="LM549" s="454" t="s">
        <v>122</v>
      </c>
      <c r="LN549" s="525" t="s">
        <v>728</v>
      </c>
      <c r="LO549" s="455"/>
      <c r="LP549" s="492"/>
      <c r="LQ549" s="492">
        <f>VLOOKUP(LN549,$A$563:$F$2022,6,FALSE)</f>
        <v>5</v>
      </c>
      <c r="LR549" s="454" t="s">
        <v>65</v>
      </c>
      <c r="LS549" s="450">
        <f>LQ549*1.3</f>
        <v>6.5</v>
      </c>
      <c r="LT549" s="450"/>
      <c r="LU549" s="456"/>
      <c r="LV549" s="454" t="s">
        <v>122</v>
      </c>
      <c r="LW549" s="525" t="s">
        <v>1901</v>
      </c>
      <c r="LX549" s="455"/>
      <c r="LY549" s="492"/>
      <c r="LZ549" s="492">
        <f>VLOOKUP(LW549,$A$563:$F$2022,6,FALSE)</f>
        <v>0</v>
      </c>
      <c r="MA549" s="454" t="s">
        <v>65</v>
      </c>
      <c r="MB549" s="450">
        <f>LZ549*1.3</f>
        <v>0</v>
      </c>
      <c r="MC549" s="450"/>
      <c r="MD549" s="456"/>
      <c r="ME549" s="454" t="s">
        <v>122</v>
      </c>
      <c r="MF549" s="527" t="s">
        <v>1396</v>
      </c>
      <c r="MG549" s="455"/>
      <c r="MH549" s="492"/>
      <c r="MI549" s="492">
        <f>VLOOKUP(MF549,$A$563:$F$2022,6,FALSE)</f>
        <v>0</v>
      </c>
      <c r="MJ549" s="454" t="s">
        <v>65</v>
      </c>
      <c r="MK549" s="450">
        <f>MI549*1.3</f>
        <v>0</v>
      </c>
      <c r="ML549" s="450"/>
      <c r="MM549" s="456"/>
      <c r="MN549" s="454" t="s">
        <v>122</v>
      </c>
      <c r="MO549" s="525" t="s">
        <v>620</v>
      </c>
      <c r="MP549" s="455"/>
      <c r="MQ549" s="492"/>
      <c r="MR549" s="492">
        <f>VLOOKUP(MO549,$A$563:$F$2022,6,FALSE)</f>
        <v>0</v>
      </c>
      <c r="MS549" s="454" t="s">
        <v>65</v>
      </c>
      <c r="MT549" s="450">
        <f>MR549*1.3</f>
        <v>0</v>
      </c>
      <c r="MU549" s="450"/>
      <c r="MV549" s="456"/>
      <c r="MW549" s="454" t="s">
        <v>122</v>
      </c>
      <c r="MX549" s="525" t="s">
        <v>601</v>
      </c>
      <c r="MY549" s="455"/>
      <c r="MZ549" s="492"/>
      <c r="NA549" s="492">
        <f>VLOOKUP(MX549,$A$563:$F$2022,6,FALSE)</f>
        <v>0</v>
      </c>
      <c r="NB549" s="454" t="s">
        <v>65</v>
      </c>
      <c r="NC549" s="450">
        <f>NA549*1.3</f>
        <v>0</v>
      </c>
      <c r="ND549" s="450"/>
      <c r="NE549" s="456"/>
      <c r="NF549" s="454" t="s">
        <v>122</v>
      </c>
      <c r="NG549" s="525" t="s">
        <v>2340</v>
      </c>
      <c r="NH549" s="455"/>
      <c r="NI549" s="492"/>
      <c r="NJ549" s="492">
        <f>VLOOKUP(NG549,$A$563:$F$2022,6,FALSE)</f>
        <v>0</v>
      </c>
      <c r="NK549" s="454" t="s">
        <v>65</v>
      </c>
      <c r="NL549" s="450">
        <f>NJ549*1.3</f>
        <v>0</v>
      </c>
      <c r="NM549" s="450"/>
      <c r="NN549" s="456"/>
      <c r="NO549" s="454" t="s">
        <v>122</v>
      </c>
      <c r="NP549" s="525" t="s">
        <v>461</v>
      </c>
      <c r="NQ549" s="455"/>
      <c r="NR549" s="492"/>
      <c r="NS549" s="492">
        <f>VLOOKUP(NP549,$A$563:$F$2022,6,FALSE)</f>
        <v>0</v>
      </c>
      <c r="NT549" s="454" t="s">
        <v>65</v>
      </c>
      <c r="NU549" s="450">
        <f>NS549*1.3</f>
        <v>0</v>
      </c>
      <c r="NV549" s="450"/>
      <c r="NW549" s="456"/>
      <c r="NX549" s="454" t="s">
        <v>122</v>
      </c>
      <c r="NY549" s="490" t="s">
        <v>2454</v>
      </c>
      <c r="NZ549" s="455"/>
      <c r="OA549" s="455"/>
      <c r="OB549" s="492">
        <f>VLOOKUP(NY549,$A$563:$F$2022,6,FALSE)</f>
        <v>0</v>
      </c>
      <c r="OC549" s="454" t="s">
        <v>65</v>
      </c>
      <c r="OD549" s="450">
        <f>OB549*1.3</f>
        <v>0</v>
      </c>
      <c r="OE549" s="450"/>
      <c r="OF549" s="456"/>
      <c r="OG549" s="454" t="s">
        <v>122</v>
      </c>
      <c r="OH549" s="525" t="s">
        <v>709</v>
      </c>
      <c r="OI549" s="455"/>
      <c r="OJ549" s="492"/>
      <c r="OK549" s="492">
        <f>VLOOKUP(OH549,$A$563:$F$2022,6,FALSE)</f>
        <v>2</v>
      </c>
      <c r="OL549" s="454" t="s">
        <v>65</v>
      </c>
      <c r="OM549" s="450">
        <f>OK549*1.3</f>
        <v>2.6</v>
      </c>
      <c r="ON549" s="450"/>
      <c r="OO549" s="456"/>
      <c r="OP549" s="454" t="s">
        <v>122</v>
      </c>
      <c r="OQ549" s="490" t="s">
        <v>574</v>
      </c>
      <c r="OR549" s="455"/>
      <c r="OS549" s="492"/>
      <c r="OT549" s="492">
        <f>VLOOKUP(OQ549,$A$563:$F$2022,6,FALSE)</f>
        <v>0</v>
      </c>
      <c r="OU549" s="454" t="s">
        <v>65</v>
      </c>
      <c r="OV549" s="450">
        <f>OT549*1.3</f>
        <v>0</v>
      </c>
      <c r="OW549" s="450"/>
      <c r="OX549" s="456"/>
      <c r="OY549" s="454" t="s">
        <v>122</v>
      </c>
      <c r="OZ549" s="525" t="s">
        <v>2341</v>
      </c>
      <c r="PA549" s="455"/>
      <c r="PB549" s="492"/>
      <c r="PC549" s="492">
        <f>VLOOKUP(OZ549,$A$563:$F$2022,6,FALSE)</f>
        <v>13</v>
      </c>
      <c r="PD549" s="454" t="s">
        <v>65</v>
      </c>
      <c r="PE549" s="450">
        <f>PC549*1.3</f>
        <v>16.900000000000002</v>
      </c>
      <c r="PF549" s="450"/>
      <c r="PG549" s="456"/>
      <c r="PH549" s="454" t="s">
        <v>122</v>
      </c>
      <c r="PI549" s="525" t="s">
        <v>724</v>
      </c>
      <c r="PJ549" s="455"/>
      <c r="PK549" s="492"/>
      <c r="PL549" s="492">
        <f>VLOOKUP(PI549,$A$563:$F$2022,6,FALSE)</f>
        <v>24</v>
      </c>
      <c r="PM549" s="454" t="s">
        <v>65</v>
      </c>
      <c r="PN549" s="450">
        <f>PL549*1.3</f>
        <v>31.200000000000003</v>
      </c>
      <c r="PO549" s="450"/>
      <c r="PP549" s="456"/>
      <c r="PQ549" s="454" t="s">
        <v>122</v>
      </c>
      <c r="PR549" s="490" t="s">
        <v>2344</v>
      </c>
      <c r="PS549" s="455"/>
      <c r="PT549" s="492"/>
      <c r="PU549" s="492">
        <f>VLOOKUP(PR549,$A$563:$F$2022,6,FALSE)</f>
        <v>0</v>
      </c>
      <c r="PV549" s="454" t="s">
        <v>65</v>
      </c>
      <c r="PW549" s="450">
        <f>PU549*1.3</f>
        <v>0</v>
      </c>
      <c r="PX549" s="450"/>
      <c r="PY549" s="456"/>
      <c r="PZ549" s="454" t="s">
        <v>122</v>
      </c>
      <c r="QA549" s="525" t="s">
        <v>778</v>
      </c>
      <c r="QB549" s="455"/>
      <c r="QC549" s="492"/>
      <c r="QD549" s="492">
        <f>VLOOKUP(QA549,$A$563:$F$2022,6,FALSE)</f>
        <v>0</v>
      </c>
      <c r="QE549" s="454" t="s">
        <v>65</v>
      </c>
      <c r="QF549" s="450">
        <f>QD549*1.3</f>
        <v>0</v>
      </c>
      <c r="QG549" s="450"/>
      <c r="QH549" s="456"/>
      <c r="QI549" s="454" t="s">
        <v>122</v>
      </c>
      <c r="QJ549" s="490" t="s">
        <v>1355</v>
      </c>
      <c r="QK549" s="455"/>
      <c r="QL549" s="492"/>
      <c r="QM549" s="492">
        <f>VLOOKUP(QJ549,$A$563:$F$2022,6,FALSE)</f>
        <v>0</v>
      </c>
      <c r="QN549" s="454" t="s">
        <v>65</v>
      </c>
      <c r="QO549" s="450">
        <f>QM549*1.3</f>
        <v>0</v>
      </c>
      <c r="QP549" s="450"/>
      <c r="QQ549" s="456"/>
      <c r="QR549" s="454" t="s">
        <v>122</v>
      </c>
      <c r="QS549" s="525" t="s">
        <v>1481</v>
      </c>
      <c r="QT549" s="455"/>
      <c r="QU549" s="492"/>
      <c r="QV549" s="492">
        <f>VLOOKUP(QS549,$A$563:$F$2022,6,FALSE)</f>
        <v>0</v>
      </c>
      <c r="QW549" s="454" t="s">
        <v>65</v>
      </c>
      <c r="QX549" s="450">
        <f>QV549*1.3</f>
        <v>0</v>
      </c>
      <c r="QY549" s="450"/>
      <c r="QZ549" s="456"/>
      <c r="RA549" s="454" t="s">
        <v>122</v>
      </c>
      <c r="RB549" s="490" t="s">
        <v>2351</v>
      </c>
      <c r="RC549" s="455"/>
      <c r="RD549" s="492"/>
      <c r="RE549" s="492">
        <f>VLOOKUP(RB549,$A$563:$F$2022,6,FALSE)</f>
        <v>0</v>
      </c>
      <c r="RF549" s="454" t="s">
        <v>65</v>
      </c>
      <c r="RG549" s="450">
        <f>RE549*1.3</f>
        <v>0</v>
      </c>
      <c r="RH549" s="450"/>
      <c r="RI549" s="456"/>
      <c r="RJ549" s="454" t="s">
        <v>122</v>
      </c>
      <c r="RK549" s="506" t="s">
        <v>186</v>
      </c>
      <c r="RL549" s="455"/>
      <c r="RM549" s="455"/>
      <c r="RN549" s="492" t="e">
        <f>VLOOKUP(RK549,$A$563:$F$2022,6,FALSE)</f>
        <v>#N/A</v>
      </c>
      <c r="RO549" s="454" t="s">
        <v>65</v>
      </c>
      <c r="RP549" s="450" t="e">
        <f>RN549*1.3</f>
        <v>#N/A</v>
      </c>
      <c r="RQ549" s="450"/>
      <c r="RR549" s="456"/>
      <c r="RS549" s="454" t="s">
        <v>122</v>
      </c>
      <c r="RT549" s="525" t="s">
        <v>750</v>
      </c>
      <c r="RU549" s="455"/>
      <c r="RV549" s="492"/>
      <c r="RW549" s="492">
        <f>VLOOKUP(RT549,$A$563:$F$2022,6,FALSE)</f>
        <v>0</v>
      </c>
      <c r="RX549" s="454" t="s">
        <v>65</v>
      </c>
      <c r="RY549" s="450">
        <f>RW549*1.3</f>
        <v>0</v>
      </c>
      <c r="RZ549" s="450"/>
      <c r="SA549" s="486"/>
      <c r="SB549" s="454" t="s">
        <v>122</v>
      </c>
      <c r="SC549" s="525" t="s">
        <v>1916</v>
      </c>
      <c r="SD549" s="455"/>
      <c r="SE549" s="492"/>
      <c r="SF549" s="492">
        <f>VLOOKUP(SC549,$A$563:$F$2022,6,FALSE)</f>
        <v>0</v>
      </c>
      <c r="SG549" s="454" t="s">
        <v>65</v>
      </c>
      <c r="SH549" s="450">
        <f>SF549*1.3</f>
        <v>0</v>
      </c>
      <c r="SI549" s="450"/>
      <c r="SJ549" s="486"/>
      <c r="SK549" s="454" t="s">
        <v>122</v>
      </c>
      <c r="SL549" s="525" t="s">
        <v>2354</v>
      </c>
      <c r="SM549" s="455"/>
      <c r="SN549" s="492"/>
      <c r="SO549" s="492">
        <f>VLOOKUP(SL549,$A$563:$F$2022,6,FALSE)</f>
        <v>0</v>
      </c>
      <c r="SP549" s="454" t="s">
        <v>65</v>
      </c>
      <c r="SQ549" s="450">
        <f>SO549*1.3</f>
        <v>0</v>
      </c>
      <c r="SR549" s="450"/>
      <c r="SS549" s="486"/>
      <c r="ST549" s="454" t="s">
        <v>122</v>
      </c>
      <c r="SU549" s="525" t="s">
        <v>490</v>
      </c>
      <c r="SV549" s="455"/>
      <c r="SW549" s="492"/>
      <c r="SX549" s="492">
        <f>VLOOKUP(SU549,$A$563:$F$2022,6,FALSE)</f>
        <v>9</v>
      </c>
      <c r="SY549" s="454" t="s">
        <v>65</v>
      </c>
      <c r="SZ549" s="450">
        <f>SX549*1.3</f>
        <v>11.700000000000001</v>
      </c>
      <c r="TA549" s="450"/>
      <c r="TB549" s="486"/>
      <c r="TC549" s="454" t="s">
        <v>122</v>
      </c>
      <c r="TD549" s="525" t="s">
        <v>1875</v>
      </c>
      <c r="TE549" s="455"/>
      <c r="TF549" s="492"/>
      <c r="TG549" s="492">
        <f>VLOOKUP(TD549,$A$563:$F$2022,6,FALSE)</f>
        <v>0</v>
      </c>
      <c r="TH549" s="454" t="s">
        <v>65</v>
      </c>
      <c r="TI549" s="450">
        <f>TG549*1.3</f>
        <v>0</v>
      </c>
      <c r="TJ549" s="455"/>
      <c r="TK549" s="486"/>
      <c r="TL549" s="454" t="s">
        <v>122</v>
      </c>
      <c r="TM549" s="525" t="s">
        <v>2355</v>
      </c>
      <c r="TN549" s="455"/>
      <c r="TO549" s="492"/>
      <c r="TP549" s="492">
        <f>VLOOKUP(TM549,$A$563:$F$2022,6,FALSE)</f>
        <v>0</v>
      </c>
      <c r="TQ549" s="454" t="s">
        <v>65</v>
      </c>
      <c r="TR549" s="450">
        <f>TP549*1.3</f>
        <v>0</v>
      </c>
      <c r="TS549" s="450"/>
      <c r="TT549" s="486"/>
      <c r="TU549" s="454" t="s">
        <v>122</v>
      </c>
      <c r="TV549" s="506" t="s">
        <v>186</v>
      </c>
      <c r="TW549" s="455"/>
      <c r="TX549" s="492"/>
      <c r="TY549" s="492" t="e">
        <f>VLOOKUP(TV549,$A$563:$F$2022,6,FALSE)</f>
        <v>#N/A</v>
      </c>
      <c r="TZ549" s="454" t="s">
        <v>65</v>
      </c>
      <c r="UA549" s="450" t="e">
        <f>TY549*1.3</f>
        <v>#N/A</v>
      </c>
      <c r="UB549" s="450"/>
      <c r="UC549" s="486"/>
      <c r="UD549" s="454" t="s">
        <v>122</v>
      </c>
      <c r="UE549" s="525" t="s">
        <v>2356</v>
      </c>
      <c r="UF549" s="455"/>
      <c r="UG549" s="492"/>
      <c r="UH549" s="492">
        <f>VLOOKUP(UE549,$A$563:$F$2022,6,FALSE)</f>
        <v>0</v>
      </c>
      <c r="UI549" s="454" t="s">
        <v>65</v>
      </c>
      <c r="UJ549" s="450">
        <f>UH549*1.3</f>
        <v>0</v>
      </c>
      <c r="UK549" s="450"/>
      <c r="UL549" s="486"/>
      <c r="UM549" s="454" t="s">
        <v>122</v>
      </c>
      <c r="UN549" s="506" t="s">
        <v>186</v>
      </c>
      <c r="UO549" s="455"/>
      <c r="UP549" s="492"/>
      <c r="UQ549" s="492" t="e">
        <f>VLOOKUP(UN549,$A$563:$F$2022,6,FALSE)</f>
        <v>#N/A</v>
      </c>
      <c r="UR549" s="454" t="s">
        <v>65</v>
      </c>
      <c r="US549" s="450" t="e">
        <f>UQ549*1.3</f>
        <v>#N/A</v>
      </c>
      <c r="UT549" s="450"/>
      <c r="UU549" s="486"/>
      <c r="UV549" s="454" t="s">
        <v>122</v>
      </c>
      <c r="UW549" s="525" t="s">
        <v>2341</v>
      </c>
      <c r="UX549" s="455"/>
      <c r="UY549" s="492"/>
      <c r="UZ549" s="492">
        <f>VLOOKUP(UW549,$A$563:$F$2022,6,FALSE)</f>
        <v>13</v>
      </c>
      <c r="VA549" s="454" t="s">
        <v>65</v>
      </c>
      <c r="VB549" s="450">
        <f>UZ549*1.3</f>
        <v>16.900000000000002</v>
      </c>
      <c r="VC549" s="450"/>
      <c r="VD549" s="486"/>
      <c r="VE549" s="454" t="s">
        <v>122</v>
      </c>
      <c r="VF549" s="506" t="s">
        <v>186</v>
      </c>
      <c r="VG549" s="455"/>
      <c r="VH549" s="492"/>
      <c r="VI549" s="492" t="e">
        <f>VLOOKUP(VF549,$A$563:$F$2022,6,FALSE)</f>
        <v>#N/A</v>
      </c>
      <c r="VJ549" s="454" t="s">
        <v>65</v>
      </c>
      <c r="VK549" s="450" t="e">
        <f>VI549*1.3</f>
        <v>#N/A</v>
      </c>
      <c r="VL549" s="450"/>
      <c r="VM549" s="486"/>
      <c r="VN549" s="454" t="s">
        <v>122</v>
      </c>
      <c r="VO549" s="525" t="s">
        <v>724</v>
      </c>
      <c r="VP549" s="455"/>
      <c r="VQ549" s="492"/>
      <c r="VR549" s="492">
        <f>VLOOKUP(VO549,$A$563:$F$2022,6,FALSE)</f>
        <v>24</v>
      </c>
      <c r="VS549" s="454" t="s">
        <v>65</v>
      </c>
      <c r="VT549" s="450">
        <f>VR549*1.3</f>
        <v>31.200000000000003</v>
      </c>
      <c r="VU549" s="450"/>
      <c r="VV549" s="486"/>
      <c r="VW549" s="454" t="s">
        <v>122</v>
      </c>
      <c r="VX549" s="506" t="s">
        <v>186</v>
      </c>
      <c r="VY549" s="455"/>
      <c r="VZ549" s="455"/>
      <c r="WA549" s="492" t="e">
        <f>VLOOKUP(VX549,$A$563:$F$2022,6,FALSE)</f>
        <v>#N/A</v>
      </c>
      <c r="WB549" s="454" t="s">
        <v>65</v>
      </c>
      <c r="WC549" s="450" t="e">
        <f>WA549*1.3</f>
        <v>#N/A</v>
      </c>
      <c r="WD549" s="455"/>
      <c r="WE549" s="486"/>
      <c r="WF549" s="454" t="s">
        <v>122</v>
      </c>
      <c r="WG549" s="525" t="s">
        <v>1840</v>
      </c>
      <c r="WH549" s="455"/>
      <c r="WI549" s="492"/>
      <c r="WJ549" s="492">
        <f>VLOOKUP(WG549,$A$563:$F$2022,6,FALSE)</f>
        <v>0</v>
      </c>
      <c r="WK549" s="454" t="s">
        <v>65</v>
      </c>
      <c r="WL549" s="450">
        <f>WJ549*1.3</f>
        <v>0</v>
      </c>
      <c r="WM549" s="455"/>
      <c r="WN549" s="486"/>
      <c r="WO549" s="454" t="s">
        <v>122</v>
      </c>
      <c r="WP549" s="525" t="s">
        <v>2357</v>
      </c>
      <c r="WQ549" s="492"/>
      <c r="WR549" s="492"/>
      <c r="WS549" s="492">
        <f>VLOOKUP(WP549,$A$563:$F$2022,6,FALSE)</f>
        <v>0</v>
      </c>
      <c r="WT549" s="454" t="s">
        <v>65</v>
      </c>
      <c r="WU549" s="450">
        <f>WS549*1.3</f>
        <v>0</v>
      </c>
      <c r="WV549" s="450"/>
      <c r="WW549" s="486"/>
      <c r="WX549" s="454" t="s">
        <v>122</v>
      </c>
      <c r="WY549" s="525" t="s">
        <v>2358</v>
      </c>
      <c r="WZ549" s="455"/>
      <c r="XA549" s="492"/>
      <c r="XB549" s="492">
        <f>VLOOKUP(WY549,$A$563:$F$2022,6,FALSE)</f>
        <v>0</v>
      </c>
      <c r="XC549" s="454" t="s">
        <v>65</v>
      </c>
      <c r="XD549" s="450">
        <f>XB549*1.3</f>
        <v>0</v>
      </c>
      <c r="XE549" s="455"/>
      <c r="XF549" s="486"/>
      <c r="XG549" s="454" t="s">
        <v>122</v>
      </c>
      <c r="XH549" s="506" t="s">
        <v>186</v>
      </c>
      <c r="XI549" s="455"/>
      <c r="XJ549" s="455"/>
      <c r="XK549" s="492" t="e">
        <f>VLOOKUP(XH549,$A$563:$F$2022,6,FALSE)</f>
        <v>#N/A</v>
      </c>
      <c r="XL549" s="454" t="s">
        <v>65</v>
      </c>
      <c r="XM549" s="450" t="e">
        <f>XK549*1.3</f>
        <v>#N/A</v>
      </c>
      <c r="XN549" s="455"/>
      <c r="XO549" s="486"/>
      <c r="XP549" s="454" t="s">
        <v>122</v>
      </c>
      <c r="XQ549" s="525" t="s">
        <v>1125</v>
      </c>
      <c r="XR549" s="455"/>
      <c r="XS549" s="492"/>
      <c r="XT549" s="492">
        <f>VLOOKUP(XQ549,$A$563:$F$2022,6,FALSE)</f>
        <v>4</v>
      </c>
      <c r="XU549" s="454" t="s">
        <v>65</v>
      </c>
      <c r="XV549" s="450">
        <f>XT549*1.3</f>
        <v>5.2</v>
      </c>
      <c r="XW549" s="450"/>
      <c r="XX549" s="486"/>
      <c r="XY549" s="454" t="s">
        <v>122</v>
      </c>
      <c r="XZ549" s="525" t="s">
        <v>1450</v>
      </c>
      <c r="YA549" s="455"/>
      <c r="YB549" s="492"/>
      <c r="YC549" s="492">
        <f>VLOOKUP(XZ549,$A$563:$F$2022,6,FALSE)</f>
        <v>0</v>
      </c>
      <c r="YD549" s="454" t="s">
        <v>65</v>
      </c>
      <c r="YE549" s="450">
        <f>YC549*1.3</f>
        <v>0</v>
      </c>
      <c r="YF549" s="455"/>
      <c r="YG549" s="486"/>
      <c r="YH549" s="454" t="s">
        <v>122</v>
      </c>
      <c r="YI549" s="525" t="s">
        <v>1363</v>
      </c>
      <c r="YJ549" s="455"/>
      <c r="YK549" s="492"/>
      <c r="YL549" s="492">
        <f>VLOOKUP(YI549,$A$563:$F$2022,6,FALSE)</f>
        <v>0</v>
      </c>
      <c r="YM549" s="454" t="s">
        <v>65</v>
      </c>
      <c r="YN549" s="450">
        <f>YL549*1.3</f>
        <v>0</v>
      </c>
      <c r="YO549" s="450"/>
      <c r="YP549" s="486"/>
      <c r="YQ549" s="454" t="s">
        <v>122</v>
      </c>
      <c r="YR549" s="506" t="s">
        <v>186</v>
      </c>
      <c r="YS549" s="455"/>
      <c r="YT549" s="455"/>
      <c r="YU549" s="492" t="e">
        <f>VLOOKUP(YR549,$A$563:$F$2022,6,FALSE)</f>
        <v>#N/A</v>
      </c>
      <c r="YV549" s="454" t="s">
        <v>65</v>
      </c>
      <c r="YW549" s="450" t="e">
        <f>YU549*1.3</f>
        <v>#N/A</v>
      </c>
      <c r="YX549" s="455"/>
      <c r="YY549" s="486"/>
      <c r="YZ549" s="454" t="s">
        <v>122</v>
      </c>
      <c r="ZA549" s="506" t="s">
        <v>186</v>
      </c>
      <c r="ZB549" s="455"/>
      <c r="ZC549" s="455"/>
      <c r="ZD549" s="492" t="e">
        <f>VLOOKUP(ZA549,$A$563:$F$2022,6,FALSE)</f>
        <v>#N/A</v>
      </c>
      <c r="ZE549" s="454" t="s">
        <v>65</v>
      </c>
      <c r="ZF549" s="450" t="e">
        <f>ZD549*1.3</f>
        <v>#N/A</v>
      </c>
      <c r="ZG549" s="455"/>
      <c r="ZH549" s="486"/>
      <c r="ZI549" s="454" t="s">
        <v>122</v>
      </c>
      <c r="ZJ549" s="490" t="s">
        <v>1336</v>
      </c>
      <c r="ZK549" s="455"/>
      <c r="ZL549" s="455"/>
      <c r="ZM549" s="492">
        <f>VLOOKUP(ZJ549,$A$563:$F$2022,6,FALSE)</f>
        <v>0</v>
      </c>
      <c r="ZN549" s="454" t="s">
        <v>65</v>
      </c>
      <c r="ZO549" s="450">
        <f>ZM549*1.3</f>
        <v>0</v>
      </c>
      <c r="ZP549" s="455"/>
      <c r="ZQ549" s="486"/>
      <c r="ZR549" s="454" t="s">
        <v>122</v>
      </c>
      <c r="ZS549" s="506" t="s">
        <v>186</v>
      </c>
      <c r="ZT549" s="455"/>
      <c r="ZU549" s="492"/>
      <c r="ZV549" s="492" t="e">
        <f>VLOOKUP(ZS549,$A$563:$F$2022,6,FALSE)</f>
        <v>#N/A</v>
      </c>
      <c r="ZW549" s="454" t="s">
        <v>65</v>
      </c>
      <c r="ZX549" s="450" t="e">
        <f>ZV549*1.3</f>
        <v>#N/A</v>
      </c>
      <c r="ZY549" s="450"/>
      <c r="ZZ549" s="486"/>
      <c r="AAA549" s="454" t="s">
        <v>122</v>
      </c>
      <c r="AAB549" s="506" t="s">
        <v>186</v>
      </c>
      <c r="AAC549" s="455"/>
      <c r="AAD549" s="492"/>
      <c r="AAE549" s="492" t="e">
        <f>VLOOKUP(AAB549,$A$563:$F$2022,6,FALSE)</f>
        <v>#N/A</v>
      </c>
      <c r="AAF549" s="454" t="s">
        <v>65</v>
      </c>
      <c r="AAG549" s="450" t="e">
        <f>AAE549*1.3</f>
        <v>#N/A</v>
      </c>
      <c r="AAH549" s="450"/>
      <c r="AAI549" s="486"/>
      <c r="AAJ549" s="454" t="s">
        <v>122</v>
      </c>
      <c r="AAK549" s="506" t="s">
        <v>186</v>
      </c>
      <c r="AAL549" s="455"/>
      <c r="AAM549" s="492"/>
      <c r="AAN549" s="492" t="e">
        <f>VLOOKUP(AAK549,$A$563:$F$2022,6,FALSE)</f>
        <v>#N/A</v>
      </c>
      <c r="AAO549" s="454" t="s">
        <v>65</v>
      </c>
      <c r="AAP549" s="450" t="e">
        <f>AAN549*1.3</f>
        <v>#N/A</v>
      </c>
      <c r="AAQ549" s="450"/>
      <c r="AAR549" s="486"/>
      <c r="AAS549" s="454" t="s">
        <v>122</v>
      </c>
      <c r="AAT549" s="506" t="s">
        <v>186</v>
      </c>
      <c r="AAU549" s="455"/>
      <c r="AAV549" s="492"/>
      <c r="AAW549" s="492" t="e">
        <f>VLOOKUP(AAT549,$A$563:$F$2022,6,FALSE)</f>
        <v>#N/A</v>
      </c>
      <c r="AAX549" s="454" t="s">
        <v>65</v>
      </c>
      <c r="AAY549" s="450" t="e">
        <f>AAW549*1.3</f>
        <v>#N/A</v>
      </c>
      <c r="AAZ549" s="450"/>
      <c r="ABA549" s="486"/>
      <c r="ABB549" s="454" t="s">
        <v>122</v>
      </c>
      <c r="ABC549" s="506" t="s">
        <v>186</v>
      </c>
      <c r="ABD549" s="455"/>
      <c r="ABE549" s="492"/>
      <c r="ABF549" s="492" t="e">
        <f>VLOOKUP(ABC549,$A$563:$F$2022,6,FALSE)</f>
        <v>#N/A</v>
      </c>
      <c r="ABG549" s="454" t="s">
        <v>65</v>
      </c>
      <c r="ABH549" s="450" t="e">
        <f>ABF549*1.3</f>
        <v>#N/A</v>
      </c>
      <c r="ABI549" s="450"/>
      <c r="ABJ549" s="486"/>
      <c r="ABK549" s="454" t="s">
        <v>122</v>
      </c>
      <c r="ABL549" s="506" t="s">
        <v>186</v>
      </c>
      <c r="ABM549" s="455"/>
      <c r="ABN549" s="492"/>
      <c r="ABO549" s="492" t="e">
        <f>VLOOKUP(ABL549,$A$563:$F$2022,6,FALSE)</f>
        <v>#N/A</v>
      </c>
      <c r="ABP549" s="454" t="s">
        <v>65</v>
      </c>
      <c r="ABQ549" s="450" t="e">
        <f>ABO549*1.3</f>
        <v>#N/A</v>
      </c>
      <c r="ABR549" s="450"/>
      <c r="ABS549" s="486"/>
      <c r="ABT549" s="454" t="s">
        <v>122</v>
      </c>
      <c r="ABU549" s="506" t="s">
        <v>186</v>
      </c>
      <c r="ABV549" s="455"/>
      <c r="ABW549" s="492"/>
      <c r="ABX549" s="492" t="e">
        <f>VLOOKUP(ABU549,$A$563:$F$2022,6,FALSE)</f>
        <v>#N/A</v>
      </c>
      <c r="ABY549" s="454" t="s">
        <v>65</v>
      </c>
      <c r="ABZ549" s="450" t="e">
        <f>ABX549*1.3</f>
        <v>#N/A</v>
      </c>
      <c r="ACA549" s="450"/>
      <c r="ACB549" s="486"/>
      <c r="ACC549" s="454" t="s">
        <v>122</v>
      </c>
      <c r="ACD549" s="506" t="s">
        <v>186</v>
      </c>
      <c r="ACE549" s="455"/>
      <c r="ACF549" s="492"/>
      <c r="ACG549" s="492" t="e">
        <f>VLOOKUP(ACD549,$A$563:$F$2022,6,FALSE)</f>
        <v>#N/A</v>
      </c>
      <c r="ACH549" s="454" t="s">
        <v>65</v>
      </c>
      <c r="ACI549" s="450" t="e">
        <f>ACG549*1.3</f>
        <v>#N/A</v>
      </c>
      <c r="ACJ549" s="450"/>
      <c r="ACK549" s="486"/>
      <c r="ACL549" s="454" t="s">
        <v>122</v>
      </c>
      <c r="ACM549" s="506" t="s">
        <v>186</v>
      </c>
      <c r="ACN549" s="455"/>
      <c r="ACO549" s="492"/>
      <c r="ACP549" s="492" t="e">
        <f>VLOOKUP(ACM549,$A$563:$F$2022,6,FALSE)</f>
        <v>#N/A</v>
      </c>
      <c r="ACQ549" s="454" t="s">
        <v>65</v>
      </c>
      <c r="ACR549" s="450" t="e">
        <f>ACP549*1.3</f>
        <v>#N/A</v>
      </c>
      <c r="ACS549" s="450"/>
      <c r="ACT549" s="486"/>
      <c r="ACU549" s="454" t="s">
        <v>122</v>
      </c>
      <c r="ACV549" s="490" t="s">
        <v>2348</v>
      </c>
      <c r="ACW549" s="455"/>
      <c r="ACX549" s="492"/>
      <c r="ACY549" s="492">
        <f>VLOOKUP(ACV549,$A$563:$F$2022,6,FALSE)</f>
        <v>0</v>
      </c>
      <c r="ACZ549" s="454" t="s">
        <v>65</v>
      </c>
      <c r="ADA549" s="450">
        <f>ACY549*1.3</f>
        <v>0</v>
      </c>
      <c r="ADB549" s="450"/>
      <c r="ADC549" s="486"/>
      <c r="ADD549" s="454" t="s">
        <v>122</v>
      </c>
      <c r="ADE549" s="525" t="s">
        <v>1840</v>
      </c>
      <c r="ADF549" s="455"/>
      <c r="ADG549" s="492"/>
      <c r="ADH549" s="492">
        <f>VLOOKUP(ADE549,$A$563:$F$2022,6,FALSE)</f>
        <v>0</v>
      </c>
      <c r="ADI549" s="454" t="s">
        <v>65</v>
      </c>
      <c r="ADJ549" s="450">
        <f>ADH549*1.3</f>
        <v>0</v>
      </c>
      <c r="ADK549" s="455"/>
      <c r="ADL549" s="486"/>
      <c r="ADM549" s="454" t="s">
        <v>122</v>
      </c>
      <c r="ADN549" s="525" t="s">
        <v>668</v>
      </c>
      <c r="ADO549" s="455"/>
      <c r="ADP549" s="492"/>
      <c r="ADQ549" s="492">
        <f>VLOOKUP(ADN549,$A$563:$F$2022,6,FALSE)</f>
        <v>15</v>
      </c>
      <c r="ADR549" s="454" t="s">
        <v>65</v>
      </c>
      <c r="ADS549" s="450">
        <f>ADQ549*1.3</f>
        <v>19.5</v>
      </c>
      <c r="ADT549" s="450"/>
      <c r="ADU549" s="486"/>
      <c r="ADV549" s="454" t="s">
        <v>122</v>
      </c>
      <c r="ADW549" s="525" t="s">
        <v>574</v>
      </c>
      <c r="ADX549" s="455"/>
      <c r="ADY549" s="455"/>
      <c r="ADZ549" s="492">
        <f>VLOOKUP(ADW549,$A$563:$F$2022,6,FALSE)</f>
        <v>0</v>
      </c>
      <c r="AEA549" s="454" t="s">
        <v>65</v>
      </c>
      <c r="AEB549" s="450">
        <f>ADZ549*1.3</f>
        <v>0</v>
      </c>
      <c r="AEC549" s="455"/>
      <c r="AED549" s="486"/>
      <c r="AEE549" s="454" t="s">
        <v>122</v>
      </c>
      <c r="AEF549" s="525" t="s">
        <v>717</v>
      </c>
      <c r="AEG549" s="455"/>
      <c r="AEH549" s="492"/>
      <c r="AEI549" s="492">
        <f>VLOOKUP(AEF549,$A$563:$F$2022,6,FALSE)</f>
        <v>0</v>
      </c>
      <c r="AEJ549" s="454" t="s">
        <v>65</v>
      </c>
      <c r="AEK549" s="450">
        <f>AEI549*1.3</f>
        <v>0</v>
      </c>
      <c r="AEL549" s="455"/>
      <c r="AEM549" s="486"/>
      <c r="AEN549" s="454" t="s">
        <v>122</v>
      </c>
      <c r="AEO549" s="525" t="s">
        <v>2359</v>
      </c>
      <c r="AEP549" s="455"/>
      <c r="AEQ549" s="492"/>
      <c r="AER549" s="492">
        <f>VLOOKUP(AEO549,$A$563:$F$2022,6,FALSE)</f>
        <v>0</v>
      </c>
      <c r="AES549" s="454" t="s">
        <v>65</v>
      </c>
      <c r="AET549" s="450">
        <f>AER549*1.3</f>
        <v>0</v>
      </c>
      <c r="AEU549" s="455"/>
      <c r="AEV549" s="486"/>
      <c r="AEW549" s="454" t="s">
        <v>122</v>
      </c>
      <c r="AEX549" s="525" t="s">
        <v>2360</v>
      </c>
      <c r="AEY549" s="455"/>
      <c r="AEZ549" s="492"/>
      <c r="AFA549" s="492">
        <f>VLOOKUP(AEX549,$A$563:$F$2022,6,FALSE)</f>
        <v>0</v>
      </c>
      <c r="AFB549" s="454" t="s">
        <v>65</v>
      </c>
      <c r="AFC549" s="450">
        <f>AFA549*1.3</f>
        <v>0</v>
      </c>
      <c r="AFD549" s="450"/>
      <c r="AFE549" s="486"/>
      <c r="AFF549" s="454" t="s">
        <v>122</v>
      </c>
      <c r="AFG549" s="525" t="s">
        <v>1360</v>
      </c>
      <c r="AFH549" s="455"/>
      <c r="AFI549" s="492"/>
      <c r="AFJ549" s="492">
        <f>VLOOKUP(AFG549,$A$563:$F$2022,6,FALSE)</f>
        <v>0</v>
      </c>
      <c r="AFK549" s="454" t="s">
        <v>65</v>
      </c>
      <c r="AFL549" s="450">
        <f>AFJ549*1.3</f>
        <v>0</v>
      </c>
      <c r="AFM549" s="450"/>
      <c r="AFN549" s="486"/>
      <c r="AFO549" s="454" t="s">
        <v>122</v>
      </c>
      <c r="AFP549" s="525" t="s">
        <v>461</v>
      </c>
      <c r="AFQ549" s="455"/>
      <c r="AFR549" s="492"/>
      <c r="AFS549" s="492">
        <f>VLOOKUP(AFP549,$A$563:$F$2022,6,FALSE)</f>
        <v>0</v>
      </c>
      <c r="AFT549" s="454" t="s">
        <v>65</v>
      </c>
      <c r="AFU549" s="450">
        <f>AFS549*1.3</f>
        <v>0</v>
      </c>
      <c r="AFV549" s="450"/>
      <c r="AFW549" s="486"/>
      <c r="AFX549" s="454" t="s">
        <v>122</v>
      </c>
      <c r="AFY549" s="528" t="s">
        <v>574</v>
      </c>
      <c r="AFZ549" s="455"/>
      <c r="AGA549" s="492"/>
      <c r="AGB549" s="492">
        <f>VLOOKUP(AFY549,$A$563:$F$2022,6,FALSE)</f>
        <v>0</v>
      </c>
      <c r="AGC549" s="454" t="s">
        <v>65</v>
      </c>
      <c r="AGD549" s="450">
        <f>AGB549*1.3</f>
        <v>0</v>
      </c>
      <c r="AGE549" s="450"/>
      <c r="AGF549" s="486"/>
      <c r="AGG549" s="454" t="s">
        <v>122</v>
      </c>
      <c r="AGH549" s="525" t="s">
        <v>480</v>
      </c>
      <c r="AGI549" s="455"/>
      <c r="AGJ549" s="492"/>
      <c r="AGK549" s="492">
        <f>VLOOKUP(AGH549,$A$563:$F$2022,6,FALSE)</f>
        <v>0</v>
      </c>
      <c r="AGL549" s="454" t="s">
        <v>65</v>
      </c>
      <c r="AGM549" s="450">
        <f>AGK549*1.3</f>
        <v>0</v>
      </c>
      <c r="AGN549" s="450"/>
      <c r="AGO549" s="486"/>
      <c r="AGP549" s="454" t="s">
        <v>122</v>
      </c>
      <c r="AGQ549" s="525" t="s">
        <v>956</v>
      </c>
      <c r="AGR549" s="455"/>
      <c r="AGS549" s="492"/>
      <c r="AGT549" s="492">
        <f>VLOOKUP(AGQ549,$A$563:$F$2022,6,FALSE)</f>
        <v>0</v>
      </c>
      <c r="AGU549" s="454" t="s">
        <v>65</v>
      </c>
      <c r="AGV549" s="450">
        <f>AGT549*1.3</f>
        <v>0</v>
      </c>
      <c r="AGW549" s="450"/>
      <c r="AGX549" s="486"/>
      <c r="AGY549" s="454" t="s">
        <v>122</v>
      </c>
      <c r="AGZ549" s="525" t="s">
        <v>2359</v>
      </c>
      <c r="AHA549" s="455"/>
      <c r="AHB549" s="492"/>
      <c r="AHC549" s="492">
        <f>VLOOKUP(AGZ549,$A$563:$F$2022,6,FALSE)</f>
        <v>0</v>
      </c>
      <c r="AHD549" s="454" t="s">
        <v>65</v>
      </c>
      <c r="AHE549" s="450">
        <f>AHC549*1.3</f>
        <v>0</v>
      </c>
      <c r="AHF549" s="450"/>
      <c r="AHG549" s="486"/>
      <c r="AHH549" s="495"/>
      <c r="AHI549" s="543"/>
      <c r="AHJ549" s="496"/>
      <c r="AHK549" s="497"/>
      <c r="AHL549" s="497"/>
      <c r="AHM549" s="495"/>
      <c r="AHN549" s="481"/>
      <c r="AHO549" s="481"/>
      <c r="AHP549" s="496"/>
      <c r="AHQ549" s="495"/>
      <c r="AHR549" s="512"/>
      <c r="AHS549" s="496"/>
      <c r="AHT549" s="497"/>
      <c r="AHU549" s="497"/>
      <c r="AHV549" s="495"/>
      <c r="AHW549" s="481"/>
      <c r="AHX549" s="481"/>
      <c r="AHY549" s="496"/>
      <c r="AHZ549" s="495"/>
      <c r="AIA549" s="522"/>
      <c r="AIB549" s="496"/>
      <c r="AIC549" s="497"/>
      <c r="AID549" s="497"/>
      <c r="AIE549" s="495"/>
      <c r="AIF549" s="481"/>
      <c r="AIG549" s="481"/>
      <c r="AIH549" s="496"/>
      <c r="AII549" s="263"/>
      <c r="AIJ549" s="432"/>
      <c r="AIK549" s="264"/>
      <c r="AIL549" s="264"/>
      <c r="AIM549" s="265"/>
      <c r="AIN549" s="263"/>
      <c r="AIO549" s="210"/>
      <c r="AIP549" s="264"/>
      <c r="AIQ549" s="264"/>
    </row>
    <row r="550" spans="1:927" s="16" customFormat="1" ht="15">
      <c r="A550" s="454" t="s">
        <v>123</v>
      </c>
      <c r="B550" s="490" t="s">
        <v>2341</v>
      </c>
      <c r="C550" s="455"/>
      <c r="D550" s="492"/>
      <c r="E550" s="492">
        <f>VLOOKUP(B550,$A$563:$F$2022,6,FALSE)</f>
        <v>13</v>
      </c>
      <c r="F550" s="454" t="s">
        <v>67</v>
      </c>
      <c r="G550" s="450">
        <f>E550*1.2</f>
        <v>15.6</v>
      </c>
      <c r="H550" s="450"/>
      <c r="I550" s="456"/>
      <c r="J550" s="454" t="s">
        <v>123</v>
      </c>
      <c r="K550" s="525" t="s">
        <v>2340</v>
      </c>
      <c r="L550" s="455"/>
      <c r="M550" s="492"/>
      <c r="N550" s="492">
        <f>VLOOKUP(K550,$A$563:$F$2022,6,FALSE)</f>
        <v>0</v>
      </c>
      <c r="O550" s="454" t="s">
        <v>67</v>
      </c>
      <c r="P550" s="450">
        <f>N550*1.2</f>
        <v>0</v>
      </c>
      <c r="Q550" s="450"/>
      <c r="R550" s="456"/>
      <c r="S550" s="454" t="s">
        <v>123</v>
      </c>
      <c r="T550" s="525" t="s">
        <v>2339</v>
      </c>
      <c r="U550" s="455"/>
      <c r="V550" s="492"/>
      <c r="W550" s="492">
        <f>VLOOKUP(T550,$A$563:$F$2022,6,FALSE)</f>
        <v>26</v>
      </c>
      <c r="X550" s="454" t="s">
        <v>67</v>
      </c>
      <c r="Y550" s="450">
        <f>W550*1.2</f>
        <v>31.2</v>
      </c>
      <c r="Z550" s="450"/>
      <c r="AA550" s="456"/>
      <c r="AB550" s="454" t="s">
        <v>123</v>
      </c>
      <c r="AC550" s="525" t="s">
        <v>2361</v>
      </c>
      <c r="AD550" s="455"/>
      <c r="AE550" s="492"/>
      <c r="AF550" s="492">
        <f>VLOOKUP(AC550,$A$563:$F$2022,6,FALSE)</f>
        <v>0</v>
      </c>
      <c r="AG550" s="454" t="s">
        <v>67</v>
      </c>
      <c r="AH550" s="450">
        <f>AF550*1.2</f>
        <v>0</v>
      </c>
      <c r="AI550" s="450"/>
      <c r="AJ550" s="456"/>
      <c r="AK550" s="454" t="s">
        <v>123</v>
      </c>
      <c r="AL550" s="490" t="s">
        <v>490</v>
      </c>
      <c r="AM550" s="455"/>
      <c r="AN550" s="492"/>
      <c r="AO550" s="492">
        <f>VLOOKUP(AL550,$A$563:$F$2022,6,FALSE)</f>
        <v>9</v>
      </c>
      <c r="AP550" s="454" t="s">
        <v>67</v>
      </c>
      <c r="AQ550" s="450">
        <f>AO550*1.2</f>
        <v>10.799999999999999</v>
      </c>
      <c r="AR550" s="450"/>
      <c r="AS550" s="456"/>
      <c r="AT550" s="454" t="s">
        <v>123</v>
      </c>
      <c r="AU550" s="525" t="s">
        <v>1840</v>
      </c>
      <c r="AV550" s="455"/>
      <c r="AW550" s="492"/>
      <c r="AX550" s="492">
        <f>VLOOKUP(AU550,$A$563:$F$2022,6,FALSE)</f>
        <v>0</v>
      </c>
      <c r="AY550" s="454" t="s">
        <v>67</v>
      </c>
      <c r="AZ550" s="450">
        <f>AX550*1.2</f>
        <v>0</v>
      </c>
      <c r="BA550" s="450"/>
      <c r="BB550" s="456"/>
      <c r="BC550" s="454" t="s">
        <v>123</v>
      </c>
      <c r="BD550" s="525" t="s">
        <v>2339</v>
      </c>
      <c r="BE550" s="455"/>
      <c r="BF550" s="492"/>
      <c r="BG550" s="492">
        <f>VLOOKUP(BD550,$A$563:$F$2022,6,FALSE)</f>
        <v>26</v>
      </c>
      <c r="BH550" s="454" t="s">
        <v>67</v>
      </c>
      <c r="BI550" s="450">
        <f>BG550*1.2</f>
        <v>31.2</v>
      </c>
      <c r="BJ550" s="450"/>
      <c r="BK550" s="456"/>
      <c r="BL550" s="454" t="s">
        <v>123</v>
      </c>
      <c r="BM550" s="525" t="s">
        <v>701</v>
      </c>
      <c r="BN550" s="455"/>
      <c r="BO550" s="492"/>
      <c r="BP550" s="492">
        <f>VLOOKUP(BM550,$A$563:$F$2022,6,FALSE)</f>
        <v>0</v>
      </c>
      <c r="BQ550" s="454" t="s">
        <v>67</v>
      </c>
      <c r="BR550" s="450">
        <f>BP550*1.2</f>
        <v>0</v>
      </c>
      <c r="BS550" s="450"/>
      <c r="BT550" s="456"/>
      <c r="BU550" s="454" t="s">
        <v>123</v>
      </c>
      <c r="BV550" s="525" t="s">
        <v>2362</v>
      </c>
      <c r="BW550" s="455"/>
      <c r="BX550" s="492"/>
      <c r="BY550" s="492">
        <f>VLOOKUP(BV550,$A$563:$F$2022,6,FALSE)</f>
        <v>0</v>
      </c>
      <c r="BZ550" s="454" t="s">
        <v>67</v>
      </c>
      <c r="CA550" s="450">
        <f>BY550*1.2</f>
        <v>0</v>
      </c>
      <c r="CB550" s="450"/>
      <c r="CC550" s="456"/>
      <c r="CD550" s="454" t="s">
        <v>123</v>
      </c>
      <c r="CE550" s="525" t="s">
        <v>1481</v>
      </c>
      <c r="CF550" s="455"/>
      <c r="CG550" s="492"/>
      <c r="CH550" s="492">
        <f>VLOOKUP(CE550,$A$563:$F$2022,6,FALSE)</f>
        <v>0</v>
      </c>
      <c r="CI550" s="454" t="s">
        <v>67</v>
      </c>
      <c r="CJ550" s="450">
        <f>CH550*1.2</f>
        <v>0</v>
      </c>
      <c r="CK550" s="450"/>
      <c r="CL550" s="456"/>
      <c r="CM550" s="454" t="s">
        <v>123</v>
      </c>
      <c r="CN550" s="525" t="s">
        <v>750</v>
      </c>
      <c r="CO550" s="455"/>
      <c r="CP550" s="492"/>
      <c r="CQ550" s="492">
        <f>VLOOKUP(CN550,$A$563:$F$2022,6,FALSE)</f>
        <v>0</v>
      </c>
      <c r="CR550" s="454" t="s">
        <v>67</v>
      </c>
      <c r="CS550" s="450">
        <f>CQ550*1.2</f>
        <v>0</v>
      </c>
      <c r="CT550" s="450"/>
      <c r="CU550" s="456"/>
      <c r="CV550" s="454" t="s">
        <v>123</v>
      </c>
      <c r="CW550" s="525" t="s">
        <v>2356</v>
      </c>
      <c r="CX550" s="455"/>
      <c r="CY550" s="492"/>
      <c r="CZ550" s="492">
        <f>VLOOKUP(CW550,$A$563:$F$2022,6,FALSE)</f>
        <v>0</v>
      </c>
      <c r="DA550" s="454" t="s">
        <v>67</v>
      </c>
      <c r="DB550" s="450">
        <f>CZ550*1.2</f>
        <v>0</v>
      </c>
      <c r="DC550" s="450"/>
      <c r="DD550" s="456"/>
      <c r="DE550" s="454" t="s">
        <v>123</v>
      </c>
      <c r="DF550" s="537" t="s">
        <v>601</v>
      </c>
      <c r="DG550" s="455"/>
      <c r="DH550" s="492"/>
      <c r="DI550" s="492">
        <f>VLOOKUP(DF550,$A$563:$F$2022,6,FALSE)</f>
        <v>0</v>
      </c>
      <c r="DJ550" s="454" t="s">
        <v>67</v>
      </c>
      <c r="DK550" s="450">
        <f>DI550*1.2</f>
        <v>0</v>
      </c>
      <c r="DL550" s="450"/>
      <c r="DM550" s="456"/>
      <c r="DN550" s="454" t="s">
        <v>123</v>
      </c>
      <c r="DO550" s="490" t="s">
        <v>1374</v>
      </c>
      <c r="DP550" s="455"/>
      <c r="DQ550" s="492"/>
      <c r="DR550" s="492">
        <f>VLOOKUP(DO550,$A$563:$F$2022,6,FALSE)</f>
        <v>0</v>
      </c>
      <c r="DS550" s="454" t="s">
        <v>67</v>
      </c>
      <c r="DT550" s="450">
        <f>DR550*1.2</f>
        <v>0</v>
      </c>
      <c r="DU550" s="450"/>
      <c r="DV550" s="456"/>
      <c r="DW550" s="454" t="s">
        <v>123</v>
      </c>
      <c r="DX550" s="506" t="s">
        <v>186</v>
      </c>
      <c r="DY550" s="455"/>
      <c r="DZ550" s="492"/>
      <c r="EA550" s="492" t="e">
        <f>VLOOKUP(DX550,$A$563:$F$2022,6,FALSE)</f>
        <v>#N/A</v>
      </c>
      <c r="EB550" s="454" t="s">
        <v>67</v>
      </c>
      <c r="EC550" s="450" t="e">
        <f>EA550*1.2</f>
        <v>#N/A</v>
      </c>
      <c r="ED550" s="450"/>
      <c r="EE550" s="456"/>
      <c r="EF550" s="454" t="s">
        <v>123</v>
      </c>
      <c r="EG550" s="525" t="s">
        <v>574</v>
      </c>
      <c r="EH550" s="455"/>
      <c r="EI550" s="492"/>
      <c r="EJ550" s="492">
        <f>VLOOKUP(EG550,$A$563:$F$2022,6,FALSE)</f>
        <v>0</v>
      </c>
      <c r="EK550" s="454" t="s">
        <v>67</v>
      </c>
      <c r="EL550" s="450">
        <f>EJ550*1.2</f>
        <v>0</v>
      </c>
      <c r="EM550" s="450"/>
      <c r="EN550" s="456"/>
      <c r="EO550" s="454" t="s">
        <v>123</v>
      </c>
      <c r="EP550" s="525" t="s">
        <v>935</v>
      </c>
      <c r="EQ550" s="455"/>
      <c r="ER550" s="492"/>
      <c r="ES550" s="492">
        <f>VLOOKUP(EP550,$A$563:$F$2022,6,FALSE)</f>
        <v>10</v>
      </c>
      <c r="ET550" s="454" t="s">
        <v>67</v>
      </c>
      <c r="EU550" s="450">
        <f>ES550*1.2</f>
        <v>12</v>
      </c>
      <c r="EV550" s="450"/>
      <c r="EW550" s="456"/>
      <c r="EX550" s="454" t="s">
        <v>123</v>
      </c>
      <c r="EY550" s="506" t="s">
        <v>186</v>
      </c>
      <c r="EZ550" s="455"/>
      <c r="FA550" s="492"/>
      <c r="FB550" s="492" t="e">
        <f>VLOOKUP(EY550,$A$563:$F$2022,6,FALSE)</f>
        <v>#N/A</v>
      </c>
      <c r="FC550" s="454" t="s">
        <v>67</v>
      </c>
      <c r="FD550" s="450" t="e">
        <f>FB550*1.2</f>
        <v>#N/A</v>
      </c>
      <c r="FE550" s="450"/>
      <c r="FF550" s="456"/>
      <c r="FG550" s="454" t="s">
        <v>123</v>
      </c>
      <c r="FH550" s="525" t="s">
        <v>2363</v>
      </c>
      <c r="FI550" s="455"/>
      <c r="FJ550" s="492"/>
      <c r="FK550" s="492">
        <f>VLOOKUP(FH550,$A$563:$F$2022,6,FALSE)</f>
        <v>0</v>
      </c>
      <c r="FL550" s="454" t="s">
        <v>67</v>
      </c>
      <c r="FM550" s="450">
        <f>FK550*1.2</f>
        <v>0</v>
      </c>
      <c r="FN550" s="450"/>
      <c r="FO550" s="456"/>
      <c r="FP550" s="454" t="s">
        <v>123</v>
      </c>
      <c r="FQ550" s="490" t="s">
        <v>1878</v>
      </c>
      <c r="FR550" s="455"/>
      <c r="FS550" s="492"/>
      <c r="FT550" s="492">
        <f>VLOOKUP(FQ550,$A$563:$F$2022,6,FALSE)</f>
        <v>0</v>
      </c>
      <c r="FU550" s="454" t="s">
        <v>67</v>
      </c>
      <c r="FV550" s="450">
        <f>FT550*1.2</f>
        <v>0</v>
      </c>
      <c r="FW550" s="450"/>
      <c r="FX550" s="456"/>
      <c r="FY550" s="454" t="s">
        <v>123</v>
      </c>
      <c r="FZ550" s="490" t="s">
        <v>1355</v>
      </c>
      <c r="GA550" s="455"/>
      <c r="GB550" s="492"/>
      <c r="GC550" s="492">
        <f>VLOOKUP(FZ550,$A$563:$F$2022,6,FALSE)</f>
        <v>0</v>
      </c>
      <c r="GD550" s="454" t="s">
        <v>67</v>
      </c>
      <c r="GE550" s="450">
        <f>GC550*1.2</f>
        <v>0</v>
      </c>
      <c r="GF550" s="450"/>
      <c r="GG550" s="456"/>
      <c r="GH550" s="454" t="s">
        <v>123</v>
      </c>
      <c r="GI550" s="525" t="s">
        <v>1471</v>
      </c>
      <c r="GJ550" s="455"/>
      <c r="GK550" s="492"/>
      <c r="GL550" s="492">
        <f>VLOOKUP(GI550,$A$563:$F$2022,6,FALSE)</f>
        <v>0</v>
      </c>
      <c r="GM550" s="454" t="s">
        <v>67</v>
      </c>
      <c r="GN550" s="450">
        <f>GL550*1.2</f>
        <v>0</v>
      </c>
      <c r="GO550" s="450"/>
      <c r="GP550" s="456"/>
      <c r="GQ550" s="454" t="s">
        <v>123</v>
      </c>
      <c r="GR550" s="525" t="s">
        <v>2341</v>
      </c>
      <c r="GS550" s="455"/>
      <c r="GT550" s="492"/>
      <c r="GU550" s="492">
        <f>VLOOKUP(GR550,$A$563:$F$2022,6,FALSE)</f>
        <v>13</v>
      </c>
      <c r="GV550" s="454" t="s">
        <v>67</v>
      </c>
      <c r="GW550" s="450">
        <f>GU550*1.2</f>
        <v>15.6</v>
      </c>
      <c r="GX550" s="450"/>
      <c r="GY550" s="456"/>
      <c r="GZ550" s="454" t="s">
        <v>123</v>
      </c>
      <c r="HA550" s="490" t="s">
        <v>2362</v>
      </c>
      <c r="HB550" s="455"/>
      <c r="HC550" s="492"/>
      <c r="HD550" s="492">
        <f>VLOOKUP(HA550,$A$563:$F$2022,6,FALSE)</f>
        <v>0</v>
      </c>
      <c r="HE550" s="454" t="s">
        <v>67</v>
      </c>
      <c r="HF550" s="450">
        <f>HD550*1.2</f>
        <v>0</v>
      </c>
      <c r="HG550" s="450"/>
      <c r="HH550" s="456"/>
      <c r="HI550" s="454" t="s">
        <v>123</v>
      </c>
      <c r="HJ550" s="525" t="s">
        <v>1360</v>
      </c>
      <c r="HK550" s="455"/>
      <c r="HL550" s="492"/>
      <c r="HM550" s="492">
        <f>VLOOKUP(HJ550,$A$563:$F$2022,6,FALSE)</f>
        <v>0</v>
      </c>
      <c r="HN550" s="454" t="s">
        <v>67</v>
      </c>
      <c r="HO550" s="450">
        <f>HM550*1.2</f>
        <v>0</v>
      </c>
      <c r="HP550" s="450"/>
      <c r="HQ550" s="456"/>
      <c r="HR550" s="454" t="s">
        <v>123</v>
      </c>
      <c r="HS550" s="490" t="s">
        <v>1470</v>
      </c>
      <c r="HT550" s="455"/>
      <c r="HU550" s="492"/>
      <c r="HV550" s="492">
        <f>VLOOKUP(HS550,$A$563:$F$2022,6,FALSE)</f>
        <v>0</v>
      </c>
      <c r="HW550" s="454" t="s">
        <v>67</v>
      </c>
      <c r="HX550" s="450">
        <f>HV550*1.2</f>
        <v>0</v>
      </c>
      <c r="HY550" s="450"/>
      <c r="HZ550" s="456"/>
      <c r="IA550" s="454" t="s">
        <v>123</v>
      </c>
      <c r="IB550" s="525" t="s">
        <v>960</v>
      </c>
      <c r="IC550" s="455"/>
      <c r="ID550" s="492"/>
      <c r="IE550" s="492">
        <f>VLOOKUP(IB550,$A$563:$F$2022,6,FALSE)</f>
        <v>1</v>
      </c>
      <c r="IF550" s="454" t="s">
        <v>67</v>
      </c>
      <c r="IG550" s="450">
        <f>IE550*1.2</f>
        <v>1.2</v>
      </c>
      <c r="IH550" s="450"/>
      <c r="II550" s="456"/>
      <c r="IJ550" s="454" t="s">
        <v>123</v>
      </c>
      <c r="IK550" s="525" t="s">
        <v>625</v>
      </c>
      <c r="IL550" s="455"/>
      <c r="IM550" s="492"/>
      <c r="IN550" s="492">
        <f>VLOOKUP(IK550,$A$563:$F$2022,6,FALSE)</f>
        <v>0</v>
      </c>
      <c r="IO550" s="454" t="s">
        <v>67</v>
      </c>
      <c r="IP550" s="450">
        <f>IN550*1.2</f>
        <v>0</v>
      </c>
      <c r="IQ550" s="450"/>
      <c r="IR550" s="456"/>
      <c r="IS550" s="454" t="s">
        <v>123</v>
      </c>
      <c r="IT550" s="525" t="s">
        <v>480</v>
      </c>
      <c r="IU550" s="455"/>
      <c r="IV550" s="492"/>
      <c r="IW550" s="492">
        <f>VLOOKUP(IT550,$A$563:$F$2022,6,FALSE)</f>
        <v>0</v>
      </c>
      <c r="IX550" s="454" t="s">
        <v>67</v>
      </c>
      <c r="IY550" s="450">
        <f>IW550*1.2</f>
        <v>0</v>
      </c>
      <c r="IZ550" s="450"/>
      <c r="JA550" s="456"/>
      <c r="JB550" s="454" t="s">
        <v>123</v>
      </c>
      <c r="JC550" s="525" t="s">
        <v>1431</v>
      </c>
      <c r="JD550" s="455"/>
      <c r="JE550" s="492"/>
      <c r="JF550" s="492">
        <f>VLOOKUP(JC550,$A$563:$F$2022,6,FALSE)</f>
        <v>2</v>
      </c>
      <c r="JG550" s="454" t="s">
        <v>67</v>
      </c>
      <c r="JH550" s="450">
        <f>JF550*1.2</f>
        <v>2.4</v>
      </c>
      <c r="JI550" s="450"/>
      <c r="JJ550" s="456"/>
      <c r="JK550" s="454" t="s">
        <v>123</v>
      </c>
      <c r="JL550" s="525" t="s">
        <v>1481</v>
      </c>
      <c r="JM550" s="455"/>
      <c r="JN550" s="492"/>
      <c r="JO550" s="492">
        <f>VLOOKUP(JL550,$A$563:$F$2022,6,FALSE)</f>
        <v>0</v>
      </c>
      <c r="JP550" s="454" t="s">
        <v>67</v>
      </c>
      <c r="JQ550" s="450">
        <f>JO550*1.2</f>
        <v>0</v>
      </c>
      <c r="JR550" s="450"/>
      <c r="JS550" s="456"/>
      <c r="JT550" s="454" t="s">
        <v>123</v>
      </c>
      <c r="JU550" s="525" t="s">
        <v>1481</v>
      </c>
      <c r="JV550" s="455"/>
      <c r="JW550" s="492"/>
      <c r="JX550" s="492">
        <f>VLOOKUP(JU550,$A$563:$F$2022,6,FALSE)</f>
        <v>0</v>
      </c>
      <c r="JY550" s="454" t="s">
        <v>67</v>
      </c>
      <c r="JZ550" s="450">
        <f>JX550*1.2</f>
        <v>0</v>
      </c>
      <c r="KA550" s="450"/>
      <c r="KB550" s="456"/>
      <c r="KC550" s="454" t="s">
        <v>123</v>
      </c>
      <c r="KD550" s="525" t="s">
        <v>1431</v>
      </c>
      <c r="KE550" s="455"/>
      <c r="KF550" s="492"/>
      <c r="KG550" s="492">
        <f>VLOOKUP(KD550,$A$563:$F$2022,6,FALSE)</f>
        <v>2</v>
      </c>
      <c r="KH550" s="454" t="s">
        <v>67</v>
      </c>
      <c r="KI550" s="450">
        <f>KG550*1.2</f>
        <v>2.4</v>
      </c>
      <c r="KJ550" s="450"/>
      <c r="KK550" s="456"/>
      <c r="KL550" s="454" t="s">
        <v>123</v>
      </c>
      <c r="KM550" s="525" t="s">
        <v>2352</v>
      </c>
      <c r="KN550" s="455"/>
      <c r="KO550" s="492"/>
      <c r="KP550" s="492">
        <f>VLOOKUP(KM550,$A$563:$F$2022,6,FALSE)</f>
        <v>0</v>
      </c>
      <c r="KQ550" s="454" t="s">
        <v>67</v>
      </c>
      <c r="KR550" s="450">
        <f>KP550*1.2</f>
        <v>0</v>
      </c>
      <c r="KS550" s="450"/>
      <c r="KT550" s="456"/>
      <c r="KU550" s="454" t="s">
        <v>123</v>
      </c>
      <c r="KV550" s="525" t="s">
        <v>560</v>
      </c>
      <c r="KW550" s="455"/>
      <c r="KX550" s="492"/>
      <c r="KY550" s="492">
        <f>VLOOKUP(KV550,$A$563:$F$2022,6,FALSE)</f>
        <v>26</v>
      </c>
      <c r="KZ550" s="454" t="s">
        <v>67</v>
      </c>
      <c r="LA550" s="450">
        <f>KY550*1.2</f>
        <v>31.2</v>
      </c>
      <c r="LB550" s="450"/>
      <c r="LC550" s="456"/>
      <c r="LD550" s="454" t="s">
        <v>123</v>
      </c>
      <c r="LE550" s="525" t="s">
        <v>627</v>
      </c>
      <c r="LF550" s="455"/>
      <c r="LG550" s="492"/>
      <c r="LH550" s="492">
        <f>VLOOKUP(LE550,$A$563:$F$2022,6,FALSE)</f>
        <v>0</v>
      </c>
      <c r="LI550" s="454" t="s">
        <v>67</v>
      </c>
      <c r="LJ550" s="450">
        <f>LH550*1.2</f>
        <v>0</v>
      </c>
      <c r="LK550" s="450"/>
      <c r="LL550" s="456"/>
      <c r="LM550" s="454" t="s">
        <v>123</v>
      </c>
      <c r="LN550" s="525" t="s">
        <v>560</v>
      </c>
      <c r="LO550" s="455"/>
      <c r="LP550" s="492"/>
      <c r="LQ550" s="492">
        <f>VLOOKUP(LN550,$A$563:$F$2022,6,FALSE)</f>
        <v>26</v>
      </c>
      <c r="LR550" s="454" t="s">
        <v>67</v>
      </c>
      <c r="LS550" s="450">
        <f>LQ550*1.2</f>
        <v>31.2</v>
      </c>
      <c r="LT550" s="450"/>
      <c r="LU550" s="456"/>
      <c r="LV550" s="454" t="s">
        <v>123</v>
      </c>
      <c r="LW550" s="525" t="s">
        <v>2349</v>
      </c>
      <c r="LX550" s="455"/>
      <c r="LY550" s="492"/>
      <c r="LZ550" s="492">
        <f>VLOOKUP(LW550,$A$563:$F$2022,6,FALSE)</f>
        <v>0</v>
      </c>
      <c r="MA550" s="454" t="s">
        <v>67</v>
      </c>
      <c r="MB550" s="450">
        <f>LZ550*1.2</f>
        <v>0</v>
      </c>
      <c r="MC550" s="450"/>
      <c r="MD550" s="456"/>
      <c r="ME550" s="454" t="s">
        <v>123</v>
      </c>
      <c r="MF550" s="527" t="s">
        <v>625</v>
      </c>
      <c r="MG550" s="455"/>
      <c r="MH550" s="492"/>
      <c r="MI550" s="492">
        <f>VLOOKUP(MF550,$A$563:$F$2022,6,FALSE)</f>
        <v>0</v>
      </c>
      <c r="MJ550" s="454" t="s">
        <v>67</v>
      </c>
      <c r="MK550" s="450">
        <f>MI550*1.2</f>
        <v>0</v>
      </c>
      <c r="ML550" s="450"/>
      <c r="MM550" s="456"/>
      <c r="MN550" s="454" t="s">
        <v>123</v>
      </c>
      <c r="MO550" s="525" t="s">
        <v>574</v>
      </c>
      <c r="MP550" s="455"/>
      <c r="MQ550" s="492"/>
      <c r="MR550" s="492">
        <f>VLOOKUP(MO550,$A$563:$F$2022,6,FALSE)</f>
        <v>0</v>
      </c>
      <c r="MS550" s="454" t="s">
        <v>67</v>
      </c>
      <c r="MT550" s="450">
        <f>MR550*1.2</f>
        <v>0</v>
      </c>
      <c r="MU550" s="450"/>
      <c r="MV550" s="456"/>
      <c r="MW550" s="454" t="s">
        <v>123</v>
      </c>
      <c r="MX550" s="525" t="s">
        <v>1939</v>
      </c>
      <c r="MY550" s="455"/>
      <c r="MZ550" s="492"/>
      <c r="NA550" s="492">
        <f>VLOOKUP(MX550,$A$563:$F$2022,6,FALSE)</f>
        <v>0</v>
      </c>
      <c r="NB550" s="454" t="s">
        <v>67</v>
      </c>
      <c r="NC550" s="450">
        <f>NA550*1.2</f>
        <v>0</v>
      </c>
      <c r="ND550" s="450"/>
      <c r="NE550" s="456"/>
      <c r="NF550" s="454" t="s">
        <v>123</v>
      </c>
      <c r="NG550" s="525" t="s">
        <v>480</v>
      </c>
      <c r="NH550" s="455"/>
      <c r="NI550" s="492"/>
      <c r="NJ550" s="492">
        <f>VLOOKUP(NG550,$A$563:$F$2022,6,FALSE)</f>
        <v>0</v>
      </c>
      <c r="NK550" s="454" t="s">
        <v>67</v>
      </c>
      <c r="NL550" s="450">
        <f>NJ550*1.2</f>
        <v>0</v>
      </c>
      <c r="NM550" s="450"/>
      <c r="NN550" s="456"/>
      <c r="NO550" s="454" t="s">
        <v>123</v>
      </c>
      <c r="NP550" s="525" t="s">
        <v>664</v>
      </c>
      <c r="NQ550" s="455"/>
      <c r="NR550" s="492"/>
      <c r="NS550" s="492">
        <f>VLOOKUP(NP550,$A$563:$F$2022,6,FALSE)</f>
        <v>0</v>
      </c>
      <c r="NT550" s="454" t="s">
        <v>67</v>
      </c>
      <c r="NU550" s="450">
        <f>NS550*1.2</f>
        <v>0</v>
      </c>
      <c r="NV550" s="450"/>
      <c r="NW550" s="456"/>
      <c r="NX550" s="454" t="s">
        <v>123</v>
      </c>
      <c r="NY550" s="490" t="s">
        <v>2399</v>
      </c>
      <c r="NZ550" s="455"/>
      <c r="OA550" s="455"/>
      <c r="OB550" s="492">
        <f>VLOOKUP(NY550,$A$563:$F$2022,6,FALSE)</f>
        <v>0</v>
      </c>
      <c r="OC550" s="454" t="s">
        <v>67</v>
      </c>
      <c r="OD550" s="450">
        <f>OB550*1.2</f>
        <v>0</v>
      </c>
      <c r="OE550" s="450"/>
      <c r="OF550" s="456"/>
      <c r="OG550" s="454" t="s">
        <v>123</v>
      </c>
      <c r="OH550" s="525" t="s">
        <v>1901</v>
      </c>
      <c r="OI550" s="455"/>
      <c r="OJ550" s="492"/>
      <c r="OK550" s="492">
        <f>VLOOKUP(OH550,$A$563:$F$2022,6,FALSE)</f>
        <v>0</v>
      </c>
      <c r="OL550" s="454" t="s">
        <v>67</v>
      </c>
      <c r="OM550" s="450">
        <f>OK550*1.2</f>
        <v>0</v>
      </c>
      <c r="ON550" s="450"/>
      <c r="OO550" s="456"/>
      <c r="OP550" s="454" t="s">
        <v>123</v>
      </c>
      <c r="OQ550" s="490" t="s">
        <v>2339</v>
      </c>
      <c r="OR550" s="455"/>
      <c r="OS550" s="492"/>
      <c r="OT550" s="492">
        <f>VLOOKUP(OQ550,$A$563:$F$2022,6,FALSE)</f>
        <v>26</v>
      </c>
      <c r="OU550" s="454" t="s">
        <v>67</v>
      </c>
      <c r="OV550" s="450">
        <f>OT550*1.2</f>
        <v>31.2</v>
      </c>
      <c r="OW550" s="450"/>
      <c r="OX550" s="456"/>
      <c r="OY550" s="454" t="s">
        <v>123</v>
      </c>
      <c r="OZ550" s="525" t="s">
        <v>724</v>
      </c>
      <c r="PA550" s="455"/>
      <c r="PB550" s="492"/>
      <c r="PC550" s="492">
        <f>VLOOKUP(OZ550,$A$563:$F$2022,6,FALSE)</f>
        <v>24</v>
      </c>
      <c r="PD550" s="454" t="s">
        <v>67</v>
      </c>
      <c r="PE550" s="450">
        <f>PC550*1.2</f>
        <v>28.799999999999997</v>
      </c>
      <c r="PF550" s="450"/>
      <c r="PG550" s="456"/>
      <c r="PH550" s="454" t="s">
        <v>123</v>
      </c>
      <c r="PI550" s="525" t="s">
        <v>2345</v>
      </c>
      <c r="PJ550" s="455"/>
      <c r="PK550" s="492"/>
      <c r="PL550" s="492">
        <f>VLOOKUP(PI550,$A$563:$F$2022,6,FALSE)</f>
        <v>0</v>
      </c>
      <c r="PM550" s="454" t="s">
        <v>67</v>
      </c>
      <c r="PN550" s="450">
        <f>PL550*1.2</f>
        <v>0</v>
      </c>
      <c r="PO550" s="450"/>
      <c r="PP550" s="456"/>
      <c r="PQ550" s="454" t="s">
        <v>123</v>
      </c>
      <c r="PR550" s="490" t="s">
        <v>1466</v>
      </c>
      <c r="PS550" s="455"/>
      <c r="PT550" s="492"/>
      <c r="PU550" s="492">
        <f>VLOOKUP(PR550,$A$563:$F$2022,6,FALSE)</f>
        <v>0</v>
      </c>
      <c r="PV550" s="454" t="s">
        <v>67</v>
      </c>
      <c r="PW550" s="450">
        <f>PU550*1.2</f>
        <v>0</v>
      </c>
      <c r="PX550" s="450"/>
      <c r="PY550" s="456"/>
      <c r="PZ550" s="454" t="s">
        <v>123</v>
      </c>
      <c r="QA550" s="525" t="s">
        <v>2351</v>
      </c>
      <c r="QB550" s="455"/>
      <c r="QC550" s="492"/>
      <c r="QD550" s="492">
        <f>VLOOKUP(QA550,$A$563:$F$2022,6,FALSE)</f>
        <v>0</v>
      </c>
      <c r="QE550" s="454" t="s">
        <v>67</v>
      </c>
      <c r="QF550" s="450">
        <f>QD550*1.2</f>
        <v>0</v>
      </c>
      <c r="QG550" s="450"/>
      <c r="QH550" s="456"/>
      <c r="QI550" s="454" t="s">
        <v>123</v>
      </c>
      <c r="QJ550" s="490" t="s">
        <v>2436</v>
      </c>
      <c r="QK550" s="455"/>
      <c r="QL550" s="492"/>
      <c r="QM550" s="492">
        <f>VLOOKUP(QJ550,$A$563:$F$2022,6,FALSE)</f>
        <v>0</v>
      </c>
      <c r="QN550" s="454" t="s">
        <v>67</v>
      </c>
      <c r="QO550" s="450">
        <f>QM550*1.2</f>
        <v>0</v>
      </c>
      <c r="QP550" s="450"/>
      <c r="QQ550" s="456"/>
      <c r="QR550" s="454" t="s">
        <v>123</v>
      </c>
      <c r="QS550" s="525" t="s">
        <v>560</v>
      </c>
      <c r="QT550" s="455"/>
      <c r="QU550" s="492"/>
      <c r="QV550" s="492">
        <f>VLOOKUP(QS550,$A$563:$F$2022,6,FALSE)</f>
        <v>26</v>
      </c>
      <c r="QW550" s="454" t="s">
        <v>67</v>
      </c>
      <c r="QX550" s="450">
        <f>QV550*1.2</f>
        <v>31.2</v>
      </c>
      <c r="QY550" s="450"/>
      <c r="QZ550" s="456"/>
      <c r="RA550" s="454" t="s">
        <v>123</v>
      </c>
      <c r="RB550" s="490" t="s">
        <v>461</v>
      </c>
      <c r="RC550" s="455"/>
      <c r="RD550" s="492"/>
      <c r="RE550" s="492">
        <f>VLOOKUP(RB550,$A$563:$F$2022,6,FALSE)</f>
        <v>0</v>
      </c>
      <c r="RF550" s="454" t="s">
        <v>67</v>
      </c>
      <c r="RG550" s="450">
        <f>RE550*1.2</f>
        <v>0</v>
      </c>
      <c r="RH550" s="450"/>
      <c r="RI550" s="456"/>
      <c r="RJ550" s="454" t="s">
        <v>123</v>
      </c>
      <c r="RK550" s="506" t="s">
        <v>186</v>
      </c>
      <c r="RL550" s="455"/>
      <c r="RM550" s="455"/>
      <c r="RN550" s="492" t="e">
        <f>VLOOKUP(RK550,$A$563:$F$2022,6,FALSE)</f>
        <v>#N/A</v>
      </c>
      <c r="RO550" s="454" t="s">
        <v>67</v>
      </c>
      <c r="RP550" s="450" t="e">
        <f>RN550*1.2</f>
        <v>#N/A</v>
      </c>
      <c r="RQ550" s="450"/>
      <c r="RR550" s="456"/>
      <c r="RS550" s="454" t="s">
        <v>123</v>
      </c>
      <c r="RT550" s="525" t="s">
        <v>697</v>
      </c>
      <c r="RU550" s="455"/>
      <c r="RV550" s="492"/>
      <c r="RW550" s="492">
        <f>VLOOKUP(RT550,$A$563:$F$2022,6,FALSE)</f>
        <v>4</v>
      </c>
      <c r="RX550" s="454" t="s">
        <v>67</v>
      </c>
      <c r="RY550" s="450">
        <f>RW550*1.2</f>
        <v>4.8</v>
      </c>
      <c r="RZ550" s="450"/>
      <c r="SA550" s="486"/>
      <c r="SB550" s="454" t="s">
        <v>123</v>
      </c>
      <c r="SC550" s="525" t="s">
        <v>1103</v>
      </c>
      <c r="SD550" s="455"/>
      <c r="SE550" s="492"/>
      <c r="SF550" s="492">
        <f>VLOOKUP(SC550,$A$563:$F$2022,6,FALSE)</f>
        <v>0</v>
      </c>
      <c r="SG550" s="454" t="s">
        <v>67</v>
      </c>
      <c r="SH550" s="450">
        <f>SF550*1.2</f>
        <v>0</v>
      </c>
      <c r="SI550" s="450"/>
      <c r="SJ550" s="486"/>
      <c r="SK550" s="454" t="s">
        <v>123</v>
      </c>
      <c r="SL550" s="525" t="s">
        <v>2345</v>
      </c>
      <c r="SM550" s="455"/>
      <c r="SN550" s="492"/>
      <c r="SO550" s="492">
        <f>VLOOKUP(SL550,$A$563:$F$2022,6,FALSE)</f>
        <v>0</v>
      </c>
      <c r="SP550" s="454" t="s">
        <v>67</v>
      </c>
      <c r="SQ550" s="450">
        <f>SO550*1.2</f>
        <v>0</v>
      </c>
      <c r="SR550" s="450"/>
      <c r="SS550" s="486"/>
      <c r="ST550" s="454" t="s">
        <v>123</v>
      </c>
      <c r="SU550" s="525" t="s">
        <v>1876</v>
      </c>
      <c r="SV550" s="455"/>
      <c r="SW550" s="492"/>
      <c r="SX550" s="492">
        <f>VLOOKUP(SU550,$A$563:$F$2022,6,FALSE)</f>
        <v>0</v>
      </c>
      <c r="SY550" s="454" t="s">
        <v>67</v>
      </c>
      <c r="SZ550" s="450">
        <f>SX550*1.2</f>
        <v>0</v>
      </c>
      <c r="TA550" s="450"/>
      <c r="TB550" s="486"/>
      <c r="TC550" s="454" t="s">
        <v>123</v>
      </c>
      <c r="TD550" s="525" t="s">
        <v>902</v>
      </c>
      <c r="TE550" s="455"/>
      <c r="TF550" s="492"/>
      <c r="TG550" s="492">
        <f>VLOOKUP(TD550,$A$563:$F$2022,6,FALSE)</f>
        <v>15</v>
      </c>
      <c r="TH550" s="454" t="s">
        <v>67</v>
      </c>
      <c r="TI550" s="450">
        <f>TG550*1.2</f>
        <v>18</v>
      </c>
      <c r="TJ550" s="455"/>
      <c r="TK550" s="486"/>
      <c r="TL550" s="454" t="s">
        <v>123</v>
      </c>
      <c r="TM550" s="525" t="s">
        <v>1895</v>
      </c>
      <c r="TN550" s="455"/>
      <c r="TO550" s="492"/>
      <c r="TP550" s="492">
        <f>VLOOKUP(TM550,$A$563:$F$2022,6,FALSE)</f>
        <v>0</v>
      </c>
      <c r="TQ550" s="454" t="s">
        <v>67</v>
      </c>
      <c r="TR550" s="450">
        <f>TP550*1.2</f>
        <v>0</v>
      </c>
      <c r="TS550" s="450"/>
      <c r="TT550" s="486"/>
      <c r="TU550" s="454" t="s">
        <v>123</v>
      </c>
      <c r="TV550" s="506" t="s">
        <v>186</v>
      </c>
      <c r="TW550" s="455"/>
      <c r="TX550" s="492"/>
      <c r="TY550" s="492" t="e">
        <f>VLOOKUP(TV550,$A$563:$F$2022,6,FALSE)</f>
        <v>#N/A</v>
      </c>
      <c r="TZ550" s="454" t="s">
        <v>67</v>
      </c>
      <c r="UA550" s="450" t="e">
        <f>TY550*1.2</f>
        <v>#N/A</v>
      </c>
      <c r="UB550" s="450"/>
      <c r="UC550" s="486"/>
      <c r="UD550" s="454" t="s">
        <v>123</v>
      </c>
      <c r="UE550" s="525" t="s">
        <v>574</v>
      </c>
      <c r="UF550" s="455"/>
      <c r="UG550" s="492"/>
      <c r="UH550" s="492">
        <f>VLOOKUP(UE550,$A$563:$F$2022,6,FALSE)</f>
        <v>0</v>
      </c>
      <c r="UI550" s="454" t="s">
        <v>67</v>
      </c>
      <c r="UJ550" s="450">
        <f>UH550*1.2</f>
        <v>0</v>
      </c>
      <c r="UK550" s="450"/>
      <c r="UL550" s="486"/>
      <c r="UM550" s="454" t="s">
        <v>123</v>
      </c>
      <c r="UN550" s="506" t="s">
        <v>186</v>
      </c>
      <c r="UO550" s="455"/>
      <c r="UP550" s="492"/>
      <c r="UQ550" s="492" t="e">
        <f>VLOOKUP(UN550,$A$563:$F$2022,6,FALSE)</f>
        <v>#N/A</v>
      </c>
      <c r="UR550" s="454" t="s">
        <v>67</v>
      </c>
      <c r="US550" s="450" t="e">
        <f>UQ550*1.2</f>
        <v>#N/A</v>
      </c>
      <c r="UT550" s="450"/>
      <c r="UU550" s="486"/>
      <c r="UV550" s="454" t="s">
        <v>123</v>
      </c>
      <c r="UW550" s="525" t="s">
        <v>2339</v>
      </c>
      <c r="UX550" s="455"/>
      <c r="UY550" s="492"/>
      <c r="UZ550" s="492">
        <f>VLOOKUP(UW550,$A$563:$F$2022,6,FALSE)</f>
        <v>26</v>
      </c>
      <c r="VA550" s="454" t="s">
        <v>67</v>
      </c>
      <c r="VB550" s="450">
        <f>UZ550*1.2</f>
        <v>31.2</v>
      </c>
      <c r="VC550" s="450"/>
      <c r="VD550" s="486"/>
      <c r="VE550" s="454" t="s">
        <v>123</v>
      </c>
      <c r="VF550" s="506" t="s">
        <v>186</v>
      </c>
      <c r="VG550" s="455"/>
      <c r="VH550" s="492"/>
      <c r="VI550" s="492" t="e">
        <f>VLOOKUP(VF550,$A$563:$F$2022,6,FALSE)</f>
        <v>#N/A</v>
      </c>
      <c r="VJ550" s="454" t="s">
        <v>67</v>
      </c>
      <c r="VK550" s="450" t="e">
        <f>VI550*1.2</f>
        <v>#N/A</v>
      </c>
      <c r="VL550" s="450"/>
      <c r="VM550" s="486"/>
      <c r="VN550" s="454" t="s">
        <v>123</v>
      </c>
      <c r="VO550" s="525" t="s">
        <v>480</v>
      </c>
      <c r="VP550" s="455"/>
      <c r="VQ550" s="492"/>
      <c r="VR550" s="492">
        <f>VLOOKUP(VO550,$A$563:$F$2022,6,FALSE)</f>
        <v>0</v>
      </c>
      <c r="VS550" s="454" t="s">
        <v>67</v>
      </c>
      <c r="VT550" s="450">
        <f>VR550*1.2</f>
        <v>0</v>
      </c>
      <c r="VU550" s="450"/>
      <c r="VV550" s="486"/>
      <c r="VW550" s="454" t="s">
        <v>123</v>
      </c>
      <c r="VX550" s="506" t="s">
        <v>186</v>
      </c>
      <c r="VY550" s="455"/>
      <c r="VZ550" s="455"/>
      <c r="WA550" s="492" t="e">
        <f>VLOOKUP(VX550,$A$563:$F$2022,6,FALSE)</f>
        <v>#N/A</v>
      </c>
      <c r="WB550" s="454" t="s">
        <v>67</v>
      </c>
      <c r="WC550" s="450" t="e">
        <f>WA550*1.2</f>
        <v>#N/A</v>
      </c>
      <c r="WD550" s="455"/>
      <c r="WE550" s="486"/>
      <c r="WF550" s="454" t="s">
        <v>123</v>
      </c>
      <c r="WG550" s="525" t="s">
        <v>2339</v>
      </c>
      <c r="WH550" s="455"/>
      <c r="WI550" s="492"/>
      <c r="WJ550" s="492">
        <f>VLOOKUP(WG550,$A$563:$F$2022,6,FALSE)</f>
        <v>26</v>
      </c>
      <c r="WK550" s="454" t="s">
        <v>67</v>
      </c>
      <c r="WL550" s="450">
        <f>WJ550*1.2</f>
        <v>31.2</v>
      </c>
      <c r="WM550" s="455"/>
      <c r="WN550" s="486"/>
      <c r="WO550" s="454" t="s">
        <v>123</v>
      </c>
      <c r="WP550" s="525" t="s">
        <v>735</v>
      </c>
      <c r="WQ550" s="492"/>
      <c r="WR550" s="492"/>
      <c r="WS550" s="492">
        <f>VLOOKUP(WP550,$A$563:$F$2022,6,FALSE)</f>
        <v>0</v>
      </c>
      <c r="WT550" s="454" t="s">
        <v>67</v>
      </c>
      <c r="WU550" s="450">
        <f>WS550*1.2</f>
        <v>0</v>
      </c>
      <c r="WV550" s="450"/>
      <c r="WW550" s="486"/>
      <c r="WX550" s="454" t="s">
        <v>123</v>
      </c>
      <c r="WY550" s="525" t="s">
        <v>574</v>
      </c>
      <c r="WZ550" s="455"/>
      <c r="XA550" s="492"/>
      <c r="XB550" s="492">
        <f>VLOOKUP(WY550,$A$563:$F$2022,6,FALSE)</f>
        <v>0</v>
      </c>
      <c r="XC550" s="454" t="s">
        <v>67</v>
      </c>
      <c r="XD550" s="450">
        <f>XB550*1.2</f>
        <v>0</v>
      </c>
      <c r="XE550" s="455"/>
      <c r="XF550" s="486"/>
      <c r="XG550" s="454" t="s">
        <v>123</v>
      </c>
      <c r="XH550" s="506" t="s">
        <v>186</v>
      </c>
      <c r="XI550" s="455"/>
      <c r="XJ550" s="455"/>
      <c r="XK550" s="492" t="e">
        <f>VLOOKUP(XH550,$A$563:$F$2022,6,FALSE)</f>
        <v>#N/A</v>
      </c>
      <c r="XL550" s="454" t="s">
        <v>67</v>
      </c>
      <c r="XM550" s="450" t="e">
        <f>XK550*1.2</f>
        <v>#N/A</v>
      </c>
      <c r="XN550" s="455"/>
      <c r="XO550" s="486"/>
      <c r="XP550" s="454" t="s">
        <v>123</v>
      </c>
      <c r="XQ550" s="525" t="s">
        <v>1123</v>
      </c>
      <c r="XR550" s="455"/>
      <c r="XS550" s="492"/>
      <c r="XT550" s="492">
        <f>VLOOKUP(XQ550,$A$563:$F$2022,6,FALSE)</f>
        <v>0</v>
      </c>
      <c r="XU550" s="454" t="s">
        <v>67</v>
      </c>
      <c r="XV550" s="450">
        <f>XT550*1.2</f>
        <v>0</v>
      </c>
      <c r="XW550" s="450"/>
      <c r="XX550" s="486"/>
      <c r="XY550" s="454" t="s">
        <v>123</v>
      </c>
      <c r="XZ550" s="525" t="s">
        <v>616</v>
      </c>
      <c r="YA550" s="455"/>
      <c r="YB550" s="492"/>
      <c r="YC550" s="492">
        <f>VLOOKUP(XZ550,$A$563:$F$2022,6,FALSE)</f>
        <v>0</v>
      </c>
      <c r="YD550" s="454" t="s">
        <v>67</v>
      </c>
      <c r="YE550" s="450">
        <f>YC550*1.2</f>
        <v>0</v>
      </c>
      <c r="YF550" s="455"/>
      <c r="YG550" s="486"/>
      <c r="YH550" s="454" t="s">
        <v>123</v>
      </c>
      <c r="YI550" s="525" t="s">
        <v>2362</v>
      </c>
      <c r="YJ550" s="455"/>
      <c r="YK550" s="492"/>
      <c r="YL550" s="492">
        <f>VLOOKUP(YI550,$A$563:$F$2022,6,FALSE)</f>
        <v>0</v>
      </c>
      <c r="YM550" s="454" t="s">
        <v>67</v>
      </c>
      <c r="YN550" s="450">
        <f>YL550*1.2</f>
        <v>0</v>
      </c>
      <c r="YO550" s="450"/>
      <c r="YP550" s="486"/>
      <c r="YQ550" s="454" t="s">
        <v>123</v>
      </c>
      <c r="YR550" s="506" t="s">
        <v>186</v>
      </c>
      <c r="YS550" s="455"/>
      <c r="YT550" s="455"/>
      <c r="YU550" s="492" t="e">
        <f>VLOOKUP(YR550,$A$563:$F$2022,6,FALSE)</f>
        <v>#N/A</v>
      </c>
      <c r="YV550" s="454" t="s">
        <v>67</v>
      </c>
      <c r="YW550" s="450" t="e">
        <f>YU550*1.2</f>
        <v>#N/A</v>
      </c>
      <c r="YX550" s="455"/>
      <c r="YY550" s="486"/>
      <c r="YZ550" s="454" t="s">
        <v>123</v>
      </c>
      <c r="ZA550" s="506" t="s">
        <v>186</v>
      </c>
      <c r="ZB550" s="455"/>
      <c r="ZC550" s="455"/>
      <c r="ZD550" s="492" t="e">
        <f>VLOOKUP(ZA550,$A$563:$F$2022,6,FALSE)</f>
        <v>#N/A</v>
      </c>
      <c r="ZE550" s="454" t="s">
        <v>67</v>
      </c>
      <c r="ZF550" s="450" t="e">
        <f>ZD550*1.2</f>
        <v>#N/A</v>
      </c>
      <c r="ZG550" s="455"/>
      <c r="ZH550" s="486"/>
      <c r="ZI550" s="454" t="s">
        <v>123</v>
      </c>
      <c r="ZJ550" s="490" t="s">
        <v>1453</v>
      </c>
      <c r="ZK550" s="455"/>
      <c r="ZL550" s="455"/>
      <c r="ZM550" s="492">
        <f>VLOOKUP(ZJ550,$A$563:$F$2022,6,FALSE)</f>
        <v>0</v>
      </c>
      <c r="ZN550" s="454" t="s">
        <v>67</v>
      </c>
      <c r="ZO550" s="450">
        <f>ZM550*1.2</f>
        <v>0</v>
      </c>
      <c r="ZP550" s="455"/>
      <c r="ZQ550" s="486"/>
      <c r="ZR550" s="454" t="s">
        <v>123</v>
      </c>
      <c r="ZS550" s="506" t="s">
        <v>186</v>
      </c>
      <c r="ZT550" s="455"/>
      <c r="ZU550" s="492"/>
      <c r="ZV550" s="492" t="e">
        <f>VLOOKUP(ZS550,$A$563:$F$2022,6,FALSE)</f>
        <v>#N/A</v>
      </c>
      <c r="ZW550" s="454" t="s">
        <v>67</v>
      </c>
      <c r="ZX550" s="450" t="e">
        <f>ZV550*1.2</f>
        <v>#N/A</v>
      </c>
      <c r="ZY550" s="450"/>
      <c r="ZZ550" s="486"/>
      <c r="AAA550" s="454" t="s">
        <v>123</v>
      </c>
      <c r="AAB550" s="506" t="s">
        <v>186</v>
      </c>
      <c r="AAC550" s="455"/>
      <c r="AAD550" s="492"/>
      <c r="AAE550" s="492" t="e">
        <f>VLOOKUP(AAB550,$A$563:$F$2022,6,FALSE)</f>
        <v>#N/A</v>
      </c>
      <c r="AAF550" s="454" t="s">
        <v>67</v>
      </c>
      <c r="AAG550" s="450" t="e">
        <f>AAE550*1.2</f>
        <v>#N/A</v>
      </c>
      <c r="AAH550" s="450"/>
      <c r="AAI550" s="486"/>
      <c r="AAJ550" s="454" t="s">
        <v>123</v>
      </c>
      <c r="AAK550" s="506" t="s">
        <v>186</v>
      </c>
      <c r="AAL550" s="455"/>
      <c r="AAM550" s="492"/>
      <c r="AAN550" s="492" t="e">
        <f>VLOOKUP(AAK550,$A$563:$F$2022,6,FALSE)</f>
        <v>#N/A</v>
      </c>
      <c r="AAO550" s="454" t="s">
        <v>67</v>
      </c>
      <c r="AAP550" s="450" t="e">
        <f>AAN550*1.2</f>
        <v>#N/A</v>
      </c>
      <c r="AAQ550" s="450"/>
      <c r="AAR550" s="486"/>
      <c r="AAS550" s="454" t="s">
        <v>123</v>
      </c>
      <c r="AAT550" s="506" t="s">
        <v>186</v>
      </c>
      <c r="AAU550" s="455"/>
      <c r="AAV550" s="492"/>
      <c r="AAW550" s="492" t="e">
        <f>VLOOKUP(AAT550,$A$563:$F$2022,6,FALSE)</f>
        <v>#N/A</v>
      </c>
      <c r="AAX550" s="454" t="s">
        <v>67</v>
      </c>
      <c r="AAY550" s="450" t="e">
        <f>AAW550*1.2</f>
        <v>#N/A</v>
      </c>
      <c r="AAZ550" s="450"/>
      <c r="ABA550" s="486"/>
      <c r="ABB550" s="454" t="s">
        <v>123</v>
      </c>
      <c r="ABC550" s="506" t="s">
        <v>186</v>
      </c>
      <c r="ABD550" s="455"/>
      <c r="ABE550" s="492"/>
      <c r="ABF550" s="492" t="e">
        <f>VLOOKUP(ABC550,$A$563:$F$2022,6,FALSE)</f>
        <v>#N/A</v>
      </c>
      <c r="ABG550" s="454" t="s">
        <v>67</v>
      </c>
      <c r="ABH550" s="450" t="e">
        <f>ABF550*1.2</f>
        <v>#N/A</v>
      </c>
      <c r="ABI550" s="450"/>
      <c r="ABJ550" s="486"/>
      <c r="ABK550" s="454" t="s">
        <v>123</v>
      </c>
      <c r="ABL550" s="506" t="s">
        <v>186</v>
      </c>
      <c r="ABM550" s="455"/>
      <c r="ABN550" s="492"/>
      <c r="ABO550" s="492" t="e">
        <f>VLOOKUP(ABL550,$A$563:$F$2022,6,FALSE)</f>
        <v>#N/A</v>
      </c>
      <c r="ABP550" s="454" t="s">
        <v>67</v>
      </c>
      <c r="ABQ550" s="450" t="e">
        <f>ABO550*1.2</f>
        <v>#N/A</v>
      </c>
      <c r="ABR550" s="450"/>
      <c r="ABS550" s="486"/>
      <c r="ABT550" s="454" t="s">
        <v>123</v>
      </c>
      <c r="ABU550" s="506" t="s">
        <v>186</v>
      </c>
      <c r="ABV550" s="455"/>
      <c r="ABW550" s="492"/>
      <c r="ABX550" s="492" t="e">
        <f>VLOOKUP(ABU550,$A$563:$F$2022,6,FALSE)</f>
        <v>#N/A</v>
      </c>
      <c r="ABY550" s="454" t="s">
        <v>67</v>
      </c>
      <c r="ABZ550" s="450" t="e">
        <f>ABX550*1.2</f>
        <v>#N/A</v>
      </c>
      <c r="ACA550" s="450"/>
      <c r="ACB550" s="486"/>
      <c r="ACC550" s="454" t="s">
        <v>123</v>
      </c>
      <c r="ACD550" s="506" t="s">
        <v>186</v>
      </c>
      <c r="ACE550" s="455"/>
      <c r="ACF550" s="492"/>
      <c r="ACG550" s="492" t="e">
        <f>VLOOKUP(ACD550,$A$563:$F$2022,6,FALSE)</f>
        <v>#N/A</v>
      </c>
      <c r="ACH550" s="454" t="s">
        <v>67</v>
      </c>
      <c r="ACI550" s="450" t="e">
        <f>ACG550*1.2</f>
        <v>#N/A</v>
      </c>
      <c r="ACJ550" s="450"/>
      <c r="ACK550" s="486"/>
      <c r="ACL550" s="454" t="s">
        <v>123</v>
      </c>
      <c r="ACM550" s="506" t="s">
        <v>186</v>
      </c>
      <c r="ACN550" s="455"/>
      <c r="ACO550" s="492"/>
      <c r="ACP550" s="492" t="e">
        <f>VLOOKUP(ACM550,$A$563:$F$2022,6,FALSE)</f>
        <v>#N/A</v>
      </c>
      <c r="ACQ550" s="454" t="s">
        <v>67</v>
      </c>
      <c r="ACR550" s="450" t="e">
        <f>ACP550*1.2</f>
        <v>#N/A</v>
      </c>
      <c r="ACS550" s="450"/>
      <c r="ACT550" s="486"/>
      <c r="ACU550" s="454" t="s">
        <v>123</v>
      </c>
      <c r="ACV550" s="490" t="s">
        <v>2380</v>
      </c>
      <c r="ACW550" s="455"/>
      <c r="ACX550" s="492"/>
      <c r="ACY550" s="492">
        <f>VLOOKUP(ACV550,$A$563:$F$2022,6,FALSE)</f>
        <v>0</v>
      </c>
      <c r="ACZ550" s="454" t="s">
        <v>67</v>
      </c>
      <c r="ADA550" s="450">
        <f>ACY550*1.2</f>
        <v>0</v>
      </c>
      <c r="ADB550" s="450"/>
      <c r="ADC550" s="486"/>
      <c r="ADD550" s="454" t="s">
        <v>123</v>
      </c>
      <c r="ADE550" s="525" t="s">
        <v>480</v>
      </c>
      <c r="ADF550" s="455"/>
      <c r="ADG550" s="492"/>
      <c r="ADH550" s="492">
        <f>VLOOKUP(ADE550,$A$563:$F$2022,6,FALSE)</f>
        <v>0</v>
      </c>
      <c r="ADI550" s="454" t="s">
        <v>67</v>
      </c>
      <c r="ADJ550" s="450">
        <f>ADH550*1.2</f>
        <v>0</v>
      </c>
      <c r="ADK550" s="455"/>
      <c r="ADL550" s="486"/>
      <c r="ADM550" s="454" t="s">
        <v>123</v>
      </c>
      <c r="ADN550" s="525" t="s">
        <v>534</v>
      </c>
      <c r="ADO550" s="455"/>
      <c r="ADP550" s="492"/>
      <c r="ADQ550" s="492">
        <f>VLOOKUP(ADN550,$A$563:$F$2022,6,FALSE)</f>
        <v>0</v>
      </c>
      <c r="ADR550" s="454" t="s">
        <v>67</v>
      </c>
      <c r="ADS550" s="450">
        <f>ADQ550*1.2</f>
        <v>0</v>
      </c>
      <c r="ADT550" s="450"/>
      <c r="ADU550" s="486"/>
      <c r="ADV550" s="454" t="s">
        <v>123</v>
      </c>
      <c r="ADW550" s="525" t="s">
        <v>528</v>
      </c>
      <c r="ADX550" s="455"/>
      <c r="ADY550" s="455"/>
      <c r="ADZ550" s="492">
        <f>VLOOKUP(ADW550,$A$563:$F$2022,6,FALSE)</f>
        <v>18</v>
      </c>
      <c r="AEA550" s="454" t="s">
        <v>67</v>
      </c>
      <c r="AEB550" s="450">
        <f>ADZ550*1.2</f>
        <v>21.599999999999998</v>
      </c>
      <c r="AEC550" s="455"/>
      <c r="AED550" s="486"/>
      <c r="AEE550" s="454" t="s">
        <v>123</v>
      </c>
      <c r="AEF550" s="525" t="s">
        <v>1395</v>
      </c>
      <c r="AEG550" s="455"/>
      <c r="AEH550" s="492"/>
      <c r="AEI550" s="492">
        <f>VLOOKUP(AEF550,$A$563:$F$2022,6,FALSE)</f>
        <v>0</v>
      </c>
      <c r="AEJ550" s="454" t="s">
        <v>67</v>
      </c>
      <c r="AEK550" s="450">
        <f>AEI550*1.2</f>
        <v>0</v>
      </c>
      <c r="AEL550" s="455"/>
      <c r="AEM550" s="486"/>
      <c r="AEN550" s="454" t="s">
        <v>123</v>
      </c>
      <c r="AEO550" s="525" t="s">
        <v>616</v>
      </c>
      <c r="AEP550" s="455"/>
      <c r="AEQ550" s="492"/>
      <c r="AER550" s="492">
        <f>VLOOKUP(AEO550,$A$563:$F$2022,6,FALSE)</f>
        <v>0</v>
      </c>
      <c r="AES550" s="454" t="s">
        <v>67</v>
      </c>
      <c r="AET550" s="450">
        <f>AER550*1.2</f>
        <v>0</v>
      </c>
      <c r="AEU550" s="455"/>
      <c r="AEV550" s="486"/>
      <c r="AEW550" s="454" t="s">
        <v>123</v>
      </c>
      <c r="AEX550" s="525" t="s">
        <v>2364</v>
      </c>
      <c r="AEY550" s="455"/>
      <c r="AEZ550" s="492"/>
      <c r="AFA550" s="492">
        <f>VLOOKUP(AEX550,$A$563:$F$2022,6,FALSE)</f>
        <v>0</v>
      </c>
      <c r="AFB550" s="454" t="s">
        <v>67</v>
      </c>
      <c r="AFC550" s="450">
        <f>AFA550*1.2</f>
        <v>0</v>
      </c>
      <c r="AFD550" s="450"/>
      <c r="AFE550" s="486"/>
      <c r="AFF550" s="454" t="s">
        <v>123</v>
      </c>
      <c r="AFG550" s="525" t="s">
        <v>2365</v>
      </c>
      <c r="AFH550" s="455"/>
      <c r="AFI550" s="492"/>
      <c r="AFJ550" s="492">
        <f>VLOOKUP(AFG550,$A$563:$F$2022,6,FALSE)</f>
        <v>0</v>
      </c>
      <c r="AFK550" s="454" t="s">
        <v>67</v>
      </c>
      <c r="AFL550" s="450">
        <f>AFJ550*1.2</f>
        <v>0</v>
      </c>
      <c r="AFM550" s="450"/>
      <c r="AFN550" s="486"/>
      <c r="AFO550" s="454" t="s">
        <v>123</v>
      </c>
      <c r="AFP550" s="525" t="s">
        <v>574</v>
      </c>
      <c r="AFQ550" s="455"/>
      <c r="AFR550" s="492"/>
      <c r="AFS550" s="492">
        <f>VLOOKUP(AFP550,$A$563:$F$2022,6,FALSE)</f>
        <v>0</v>
      </c>
      <c r="AFT550" s="454" t="s">
        <v>67</v>
      </c>
      <c r="AFU550" s="450">
        <f>AFS550*1.2</f>
        <v>0</v>
      </c>
      <c r="AFV550" s="450"/>
      <c r="AFW550" s="486"/>
      <c r="AFX550" s="454" t="s">
        <v>123</v>
      </c>
      <c r="AFY550" s="525" t="s">
        <v>490</v>
      </c>
      <c r="AFZ550" s="455"/>
      <c r="AGA550" s="492"/>
      <c r="AGB550" s="492">
        <f>VLOOKUP(AFY550,$A$563:$F$2022,6,FALSE)</f>
        <v>9</v>
      </c>
      <c r="AGC550" s="454" t="s">
        <v>67</v>
      </c>
      <c r="AGD550" s="450">
        <f>AGB550*1.2</f>
        <v>10.799999999999999</v>
      </c>
      <c r="AGE550" s="450"/>
      <c r="AGF550" s="486"/>
      <c r="AGG550" s="454" t="s">
        <v>123</v>
      </c>
      <c r="AGH550" s="525" t="s">
        <v>606</v>
      </c>
      <c r="AGI550" s="455"/>
      <c r="AGJ550" s="492"/>
      <c r="AGK550" s="492">
        <f>VLOOKUP(AGH550,$A$563:$F$2022,6,FALSE)</f>
        <v>0</v>
      </c>
      <c r="AGL550" s="454" t="s">
        <v>67</v>
      </c>
      <c r="AGM550" s="450">
        <f>AGK550*1.2</f>
        <v>0</v>
      </c>
      <c r="AGN550" s="450"/>
      <c r="AGO550" s="486"/>
      <c r="AGP550" s="454" t="s">
        <v>123</v>
      </c>
      <c r="AGQ550" s="525" t="s">
        <v>638</v>
      </c>
      <c r="AGR550" s="455"/>
      <c r="AGS550" s="492"/>
      <c r="AGT550" s="492">
        <f>VLOOKUP(AGQ550,$A$563:$F$2022,6,FALSE)</f>
        <v>6</v>
      </c>
      <c r="AGU550" s="454" t="s">
        <v>67</v>
      </c>
      <c r="AGV550" s="450">
        <f>AGT550*1.2</f>
        <v>7.1999999999999993</v>
      </c>
      <c r="AGW550" s="450"/>
      <c r="AGX550" s="486"/>
      <c r="AGY550" s="454" t="s">
        <v>123</v>
      </c>
      <c r="AGZ550" s="525" t="s">
        <v>2366</v>
      </c>
      <c r="AHA550" s="455"/>
      <c r="AHB550" s="492"/>
      <c r="AHC550" s="492">
        <f>VLOOKUP(AGZ550,$A$563:$F$2022,6,FALSE)</f>
        <v>0</v>
      </c>
      <c r="AHD550" s="454" t="s">
        <v>67</v>
      </c>
      <c r="AHE550" s="450">
        <f>AHC550*1.2</f>
        <v>0</v>
      </c>
      <c r="AHF550" s="450"/>
      <c r="AHG550" s="486"/>
      <c r="AHH550" s="495"/>
      <c r="AHI550" s="543"/>
      <c r="AHJ550" s="496"/>
      <c r="AHK550" s="497"/>
      <c r="AHL550" s="497"/>
      <c r="AHM550" s="495"/>
      <c r="AHN550" s="481"/>
      <c r="AHO550" s="481"/>
      <c r="AHP550" s="496"/>
      <c r="AHQ550" s="495"/>
      <c r="AHR550" s="512"/>
      <c r="AHS550" s="496"/>
      <c r="AHT550" s="497"/>
      <c r="AHU550" s="497"/>
      <c r="AHV550" s="495"/>
      <c r="AHW550" s="481"/>
      <c r="AHX550" s="481"/>
      <c r="AHY550" s="496"/>
      <c r="AHZ550" s="495"/>
      <c r="AIA550" s="522"/>
      <c r="AIB550" s="496"/>
      <c r="AIC550" s="497"/>
      <c r="AID550" s="497"/>
      <c r="AIE550" s="495"/>
      <c r="AIF550" s="481"/>
      <c r="AIG550" s="481"/>
      <c r="AIH550" s="496"/>
      <c r="AII550" s="263"/>
      <c r="AIJ550" s="432"/>
      <c r="AIK550" s="264"/>
      <c r="AIL550" s="264"/>
      <c r="AIM550" s="265"/>
      <c r="AIN550" s="263"/>
      <c r="AIO550" s="210"/>
      <c r="AIP550" s="264"/>
      <c r="AIQ550" s="264"/>
    </row>
    <row r="551" spans="1:927" s="16" customFormat="1" ht="15">
      <c r="A551" s="454" t="s">
        <v>124</v>
      </c>
      <c r="B551" s="490" t="s">
        <v>2342</v>
      </c>
      <c r="C551" s="455"/>
      <c r="D551" s="492"/>
      <c r="E551" s="492">
        <f>VLOOKUP(B551,$A$563:$F$2022,6,FALSE)</f>
        <v>0</v>
      </c>
      <c r="F551" s="454" t="s">
        <v>69</v>
      </c>
      <c r="G551" s="450">
        <f>E551*1.1</f>
        <v>0</v>
      </c>
      <c r="H551" s="450"/>
      <c r="I551" s="456"/>
      <c r="J551" s="454" t="s">
        <v>124</v>
      </c>
      <c r="K551" s="525" t="s">
        <v>2341</v>
      </c>
      <c r="L551" s="455"/>
      <c r="M551" s="492"/>
      <c r="N551" s="492">
        <f>VLOOKUP(K551,$A$563:$F$2022,6,FALSE)</f>
        <v>13</v>
      </c>
      <c r="O551" s="454" t="s">
        <v>69</v>
      </c>
      <c r="P551" s="450">
        <f>N551*1.1</f>
        <v>14.3</v>
      </c>
      <c r="Q551" s="450"/>
      <c r="R551" s="456"/>
      <c r="S551" s="454" t="s">
        <v>124</v>
      </c>
      <c r="T551" s="525" t="s">
        <v>1481</v>
      </c>
      <c r="U551" s="455"/>
      <c r="V551" s="492"/>
      <c r="W551" s="492">
        <f>VLOOKUP(T551,$A$563:$F$2022,6,FALSE)</f>
        <v>0</v>
      </c>
      <c r="X551" s="454" t="s">
        <v>69</v>
      </c>
      <c r="Y551" s="450">
        <f>W551*1.1</f>
        <v>0</v>
      </c>
      <c r="Z551" s="450"/>
      <c r="AA551" s="456"/>
      <c r="AB551" s="454" t="s">
        <v>124</v>
      </c>
      <c r="AC551" s="525" t="s">
        <v>2339</v>
      </c>
      <c r="AD551" s="455"/>
      <c r="AE551" s="492"/>
      <c r="AF551" s="492">
        <f>VLOOKUP(AC551,$A$563:$F$2022,6,FALSE)</f>
        <v>26</v>
      </c>
      <c r="AG551" s="454" t="s">
        <v>69</v>
      </c>
      <c r="AH551" s="450">
        <f>AF551*1.1</f>
        <v>28.6</v>
      </c>
      <c r="AI551" s="450"/>
      <c r="AJ551" s="456"/>
      <c r="AK551" s="454" t="s">
        <v>124</v>
      </c>
      <c r="AL551" s="490" t="s">
        <v>1891</v>
      </c>
      <c r="AM551" s="455"/>
      <c r="AN551" s="492"/>
      <c r="AO551" s="492">
        <f>VLOOKUP(AL551,$A$563:$F$2022,6,FALSE)</f>
        <v>0</v>
      </c>
      <c r="AP551" s="454" t="s">
        <v>69</v>
      </c>
      <c r="AQ551" s="450">
        <f>AO551*1.1</f>
        <v>0</v>
      </c>
      <c r="AR551" s="450"/>
      <c r="AS551" s="456"/>
      <c r="AT551" s="454" t="s">
        <v>124</v>
      </c>
      <c r="AU551" s="525" t="s">
        <v>2367</v>
      </c>
      <c r="AV551" s="455"/>
      <c r="AW551" s="492"/>
      <c r="AX551" s="492">
        <f>VLOOKUP(AU551,$A$563:$F$2022,6,FALSE)</f>
        <v>0</v>
      </c>
      <c r="AY551" s="454" t="s">
        <v>69</v>
      </c>
      <c r="AZ551" s="450">
        <f>AX551*1.1</f>
        <v>0</v>
      </c>
      <c r="BA551" s="450"/>
      <c r="BB551" s="456"/>
      <c r="BC551" s="454" t="s">
        <v>124</v>
      </c>
      <c r="BD551" s="525" t="s">
        <v>2342</v>
      </c>
      <c r="BE551" s="455"/>
      <c r="BF551" s="492"/>
      <c r="BG551" s="492">
        <f>VLOOKUP(BD551,$A$563:$F$2022,6,FALSE)</f>
        <v>0</v>
      </c>
      <c r="BH551" s="454" t="s">
        <v>69</v>
      </c>
      <c r="BI551" s="450">
        <f>BG551*1.1</f>
        <v>0</v>
      </c>
      <c r="BJ551" s="450"/>
      <c r="BK551" s="456"/>
      <c r="BL551" s="454" t="s">
        <v>124</v>
      </c>
      <c r="BM551" s="525" t="s">
        <v>2368</v>
      </c>
      <c r="BN551" s="455"/>
      <c r="BO551" s="492"/>
      <c r="BP551" s="492">
        <f>VLOOKUP(BM551,$A$563:$F$2022,6,FALSE)</f>
        <v>0</v>
      </c>
      <c r="BQ551" s="454" t="s">
        <v>69</v>
      </c>
      <c r="BR551" s="450">
        <f>BP551*1.1</f>
        <v>0</v>
      </c>
      <c r="BS551" s="450"/>
      <c r="BT551" s="456"/>
      <c r="BU551" s="454" t="s">
        <v>124</v>
      </c>
      <c r="BV551" s="525" t="s">
        <v>2356</v>
      </c>
      <c r="BW551" s="455"/>
      <c r="BX551" s="492"/>
      <c r="BY551" s="492">
        <f>VLOOKUP(BV551,$A$563:$F$2022,6,FALSE)</f>
        <v>0</v>
      </c>
      <c r="BZ551" s="454" t="s">
        <v>69</v>
      </c>
      <c r="CA551" s="450">
        <f>BY551*1.1</f>
        <v>0</v>
      </c>
      <c r="CB551" s="450"/>
      <c r="CC551" s="456"/>
      <c r="CD551" s="454" t="s">
        <v>124</v>
      </c>
      <c r="CE551" s="525" t="s">
        <v>2339</v>
      </c>
      <c r="CF551" s="455"/>
      <c r="CG551" s="492"/>
      <c r="CH551" s="492">
        <f>VLOOKUP(CE551,$A$563:$F$2022,6,FALSE)</f>
        <v>26</v>
      </c>
      <c r="CI551" s="454" t="s">
        <v>69</v>
      </c>
      <c r="CJ551" s="450">
        <f>CH551*1.1</f>
        <v>28.6</v>
      </c>
      <c r="CK551" s="450"/>
      <c r="CL551" s="456"/>
      <c r="CM551" s="454" t="s">
        <v>124</v>
      </c>
      <c r="CN551" s="537" t="s">
        <v>664</v>
      </c>
      <c r="CO551" s="455"/>
      <c r="CP551" s="492"/>
      <c r="CQ551" s="492">
        <f>VLOOKUP(CN551,$A$563:$F$2022,6,FALSE)</f>
        <v>0</v>
      </c>
      <c r="CR551" s="454" t="s">
        <v>69</v>
      </c>
      <c r="CS551" s="450">
        <f>CQ551*1.1</f>
        <v>0</v>
      </c>
      <c r="CT551" s="450"/>
      <c r="CU551" s="456"/>
      <c r="CV551" s="454" t="s">
        <v>124</v>
      </c>
      <c r="CW551" s="525" t="s">
        <v>461</v>
      </c>
      <c r="CX551" s="455"/>
      <c r="CY551" s="492"/>
      <c r="CZ551" s="492">
        <f>VLOOKUP(CW551,$A$563:$F$2022,6,FALSE)</f>
        <v>0</v>
      </c>
      <c r="DA551" s="454" t="s">
        <v>69</v>
      </c>
      <c r="DB551" s="450">
        <f>CZ551*1.1</f>
        <v>0</v>
      </c>
      <c r="DC551" s="450"/>
      <c r="DD551" s="456"/>
      <c r="DE551" s="454" t="s">
        <v>124</v>
      </c>
      <c r="DF551" s="490" t="s">
        <v>574</v>
      </c>
      <c r="DG551" s="455"/>
      <c r="DH551" s="492"/>
      <c r="DI551" s="492">
        <f>VLOOKUP(DF551,$A$563:$F$2022,6,FALSE)</f>
        <v>0</v>
      </c>
      <c r="DJ551" s="454" t="s">
        <v>69</v>
      </c>
      <c r="DK551" s="450">
        <f>DI551*1.1</f>
        <v>0</v>
      </c>
      <c r="DL551" s="450"/>
      <c r="DM551" s="456"/>
      <c r="DN551" s="454" t="s">
        <v>124</v>
      </c>
      <c r="DO551" s="490" t="s">
        <v>2380</v>
      </c>
      <c r="DP551" s="455"/>
      <c r="DQ551" s="492"/>
      <c r="DR551" s="492">
        <f>VLOOKUP(DO551,$A$563:$F$2022,6,FALSE)</f>
        <v>0</v>
      </c>
      <c r="DS551" s="454" t="s">
        <v>69</v>
      </c>
      <c r="DT551" s="450">
        <f>DR551*1.1</f>
        <v>0</v>
      </c>
      <c r="DU551" s="450"/>
      <c r="DV551" s="456"/>
      <c r="DW551" s="454" t="s">
        <v>124</v>
      </c>
      <c r="DX551" s="506" t="s">
        <v>186</v>
      </c>
      <c r="DY551" s="455"/>
      <c r="DZ551" s="492"/>
      <c r="EA551" s="492" t="e">
        <f>VLOOKUP(DX551,$A$563:$F$2022,6,FALSE)</f>
        <v>#N/A</v>
      </c>
      <c r="EB551" s="454" t="s">
        <v>69</v>
      </c>
      <c r="EC551" s="450" t="e">
        <f>EA551*1.1</f>
        <v>#N/A</v>
      </c>
      <c r="ED551" s="450"/>
      <c r="EE551" s="456"/>
      <c r="EF551" s="454" t="s">
        <v>124</v>
      </c>
      <c r="EG551" s="525" t="s">
        <v>908</v>
      </c>
      <c r="EH551" s="455"/>
      <c r="EI551" s="492"/>
      <c r="EJ551" s="492">
        <f>VLOOKUP(EG551,$A$563:$F$2022,6,FALSE)</f>
        <v>0</v>
      </c>
      <c r="EK551" s="454" t="s">
        <v>69</v>
      </c>
      <c r="EL551" s="450">
        <f>EJ551*1.1</f>
        <v>0</v>
      </c>
      <c r="EM551" s="450"/>
      <c r="EN551" s="456"/>
      <c r="EO551" s="454" t="s">
        <v>124</v>
      </c>
      <c r="EP551" s="525" t="s">
        <v>2345</v>
      </c>
      <c r="EQ551" s="455"/>
      <c r="ER551" s="492"/>
      <c r="ES551" s="492">
        <f>VLOOKUP(EP551,$A$563:$F$2022,6,FALSE)</f>
        <v>0</v>
      </c>
      <c r="ET551" s="454" t="s">
        <v>69</v>
      </c>
      <c r="EU551" s="450">
        <f>ES551*1.1</f>
        <v>0</v>
      </c>
      <c r="EV551" s="450"/>
      <c r="EW551" s="456"/>
      <c r="EX551" s="454" t="s">
        <v>124</v>
      </c>
      <c r="EY551" s="506" t="s">
        <v>186</v>
      </c>
      <c r="EZ551" s="455"/>
      <c r="FA551" s="492"/>
      <c r="FB551" s="492" t="e">
        <f>VLOOKUP(EY551,$A$563:$F$2022,6,FALSE)</f>
        <v>#N/A</v>
      </c>
      <c r="FC551" s="454" t="s">
        <v>69</v>
      </c>
      <c r="FD551" s="450" t="e">
        <f>FB551*1.1</f>
        <v>#N/A</v>
      </c>
      <c r="FE551" s="450"/>
      <c r="FF551" s="456"/>
      <c r="FG551" s="454" t="s">
        <v>124</v>
      </c>
      <c r="FH551" s="525" t="s">
        <v>2369</v>
      </c>
      <c r="FI551" s="455"/>
      <c r="FJ551" s="492"/>
      <c r="FK551" s="492">
        <f>VLOOKUP(FH551,$A$563:$F$2022,6,FALSE)</f>
        <v>0</v>
      </c>
      <c r="FL551" s="454" t="s">
        <v>69</v>
      </c>
      <c r="FM551" s="450">
        <f>FK551*1.1</f>
        <v>0</v>
      </c>
      <c r="FN551" s="450"/>
      <c r="FO551" s="456"/>
      <c r="FP551" s="454" t="s">
        <v>124</v>
      </c>
      <c r="FQ551" s="490" t="s">
        <v>461</v>
      </c>
      <c r="FR551" s="455"/>
      <c r="FS551" s="492"/>
      <c r="FT551" s="492">
        <f>VLOOKUP(FQ551,$A$563:$F$2022,6,FALSE)</f>
        <v>0</v>
      </c>
      <c r="FU551" s="454" t="s">
        <v>69</v>
      </c>
      <c r="FV551" s="450">
        <f>FT551*1.1</f>
        <v>0</v>
      </c>
      <c r="FW551" s="450"/>
      <c r="FX551" s="456"/>
      <c r="FY551" s="454" t="s">
        <v>124</v>
      </c>
      <c r="FZ551" s="490" t="s">
        <v>1358</v>
      </c>
      <c r="GA551" s="455"/>
      <c r="GB551" s="492"/>
      <c r="GC551" s="492">
        <f>VLOOKUP(FZ551,$A$563:$F$2022,6,FALSE)</f>
        <v>0</v>
      </c>
      <c r="GD551" s="454" t="s">
        <v>69</v>
      </c>
      <c r="GE551" s="450">
        <f>GC551*1.1</f>
        <v>0</v>
      </c>
      <c r="GF551" s="450"/>
      <c r="GG551" s="456"/>
      <c r="GH551" s="454" t="s">
        <v>124</v>
      </c>
      <c r="GI551" s="525" t="s">
        <v>574</v>
      </c>
      <c r="GJ551" s="455"/>
      <c r="GK551" s="492"/>
      <c r="GL551" s="492">
        <f>VLOOKUP(GI551,$A$563:$F$2022,6,FALSE)</f>
        <v>0</v>
      </c>
      <c r="GM551" s="454" t="s">
        <v>69</v>
      </c>
      <c r="GN551" s="450">
        <f>GL551*1.1</f>
        <v>0</v>
      </c>
      <c r="GO551" s="450"/>
      <c r="GP551" s="456"/>
      <c r="GQ551" s="454" t="s">
        <v>124</v>
      </c>
      <c r="GR551" s="525" t="s">
        <v>480</v>
      </c>
      <c r="GS551" s="455"/>
      <c r="GT551" s="492"/>
      <c r="GU551" s="492">
        <f>VLOOKUP(GR551,$A$563:$F$2022,6,FALSE)</f>
        <v>0</v>
      </c>
      <c r="GV551" s="454" t="s">
        <v>69</v>
      </c>
      <c r="GW551" s="450">
        <f>GU551*1.1</f>
        <v>0</v>
      </c>
      <c r="GX551" s="450"/>
      <c r="GY551" s="456"/>
      <c r="GZ551" s="454" t="s">
        <v>124</v>
      </c>
      <c r="HA551" s="490" t="s">
        <v>1481</v>
      </c>
      <c r="HB551" s="455"/>
      <c r="HC551" s="492"/>
      <c r="HD551" s="492">
        <f>VLOOKUP(HA551,$A$563:$F$2022,6,FALSE)</f>
        <v>0</v>
      </c>
      <c r="HE551" s="454" t="s">
        <v>69</v>
      </c>
      <c r="HF551" s="450">
        <f>HD551*1.1</f>
        <v>0</v>
      </c>
      <c r="HG551" s="450"/>
      <c r="HH551" s="456"/>
      <c r="HI551" s="454" t="s">
        <v>124</v>
      </c>
      <c r="HJ551" s="525" t="s">
        <v>560</v>
      </c>
      <c r="HK551" s="455"/>
      <c r="HL551" s="492"/>
      <c r="HM551" s="492">
        <f>VLOOKUP(HJ551,$A$563:$F$2022,6,FALSE)</f>
        <v>26</v>
      </c>
      <c r="HN551" s="454" t="s">
        <v>69</v>
      </c>
      <c r="HO551" s="450">
        <f>HM551*1.1</f>
        <v>28.6</v>
      </c>
      <c r="HP551" s="450"/>
      <c r="HQ551" s="456"/>
      <c r="HR551" s="454" t="s">
        <v>124</v>
      </c>
      <c r="HS551" s="490" t="s">
        <v>1884</v>
      </c>
      <c r="HT551" s="455"/>
      <c r="HU551" s="492"/>
      <c r="HV551" s="492">
        <f>VLOOKUP(HS551,$A$563:$F$2022,6,FALSE)</f>
        <v>0</v>
      </c>
      <c r="HW551" s="454" t="s">
        <v>69</v>
      </c>
      <c r="HX551" s="450">
        <f>HV551*1.1</f>
        <v>0</v>
      </c>
      <c r="HY551" s="450"/>
      <c r="HZ551" s="456"/>
      <c r="IA551" s="454" t="s">
        <v>124</v>
      </c>
      <c r="IB551" s="525" t="s">
        <v>560</v>
      </c>
      <c r="IC551" s="455"/>
      <c r="ID551" s="492"/>
      <c r="IE551" s="492">
        <f>VLOOKUP(IB551,$A$563:$F$2022,6,FALSE)</f>
        <v>26</v>
      </c>
      <c r="IF551" s="454" t="s">
        <v>69</v>
      </c>
      <c r="IG551" s="450">
        <f>IE551*1.1</f>
        <v>28.6</v>
      </c>
      <c r="IH551" s="450"/>
      <c r="II551" s="456"/>
      <c r="IJ551" s="454" t="s">
        <v>124</v>
      </c>
      <c r="IK551" s="525" t="s">
        <v>2361</v>
      </c>
      <c r="IL551" s="455"/>
      <c r="IM551" s="492"/>
      <c r="IN551" s="492">
        <f>VLOOKUP(IK551,$A$563:$F$2022,6,FALSE)</f>
        <v>0</v>
      </c>
      <c r="IO551" s="454" t="s">
        <v>69</v>
      </c>
      <c r="IP551" s="450">
        <f>IN551*1.1</f>
        <v>0</v>
      </c>
      <c r="IQ551" s="450"/>
      <c r="IR551" s="456"/>
      <c r="IS551" s="454" t="s">
        <v>124</v>
      </c>
      <c r="IT551" s="525" t="s">
        <v>528</v>
      </c>
      <c r="IU551" s="455"/>
      <c r="IV551" s="492"/>
      <c r="IW551" s="492">
        <f>VLOOKUP(IT551,$A$563:$F$2022,6,FALSE)</f>
        <v>18</v>
      </c>
      <c r="IX551" s="454" t="s">
        <v>69</v>
      </c>
      <c r="IY551" s="450">
        <f>IW551*1.1</f>
        <v>19.8</v>
      </c>
      <c r="IZ551" s="450"/>
      <c r="JA551" s="456"/>
      <c r="JB551" s="454" t="s">
        <v>124</v>
      </c>
      <c r="JC551" s="525" t="s">
        <v>717</v>
      </c>
      <c r="JD551" s="455"/>
      <c r="JE551" s="492"/>
      <c r="JF551" s="492">
        <f>VLOOKUP(JC551,$A$563:$F$2022,6,FALSE)</f>
        <v>0</v>
      </c>
      <c r="JG551" s="454" t="s">
        <v>69</v>
      </c>
      <c r="JH551" s="450">
        <f>JF551*1.1</f>
        <v>0</v>
      </c>
      <c r="JI551" s="450"/>
      <c r="JJ551" s="456"/>
      <c r="JK551" s="454" t="s">
        <v>124</v>
      </c>
      <c r="JL551" s="525" t="s">
        <v>2340</v>
      </c>
      <c r="JM551" s="455"/>
      <c r="JN551" s="492"/>
      <c r="JO551" s="492">
        <f>VLOOKUP(JL551,$A$563:$F$2022,6,FALSE)</f>
        <v>0</v>
      </c>
      <c r="JP551" s="454" t="s">
        <v>69</v>
      </c>
      <c r="JQ551" s="450">
        <f>JO551*1.1</f>
        <v>0</v>
      </c>
      <c r="JR551" s="450"/>
      <c r="JS551" s="456"/>
      <c r="JT551" s="454" t="s">
        <v>124</v>
      </c>
      <c r="JU551" s="525" t="s">
        <v>2339</v>
      </c>
      <c r="JV551" s="455"/>
      <c r="JW551" s="492"/>
      <c r="JX551" s="492">
        <f>VLOOKUP(JU551,$A$563:$F$2022,6,FALSE)</f>
        <v>26</v>
      </c>
      <c r="JY551" s="454" t="s">
        <v>69</v>
      </c>
      <c r="JZ551" s="450">
        <f>JX551*1.1</f>
        <v>28.6</v>
      </c>
      <c r="KA551" s="450"/>
      <c r="KB551" s="456"/>
      <c r="KC551" s="454" t="s">
        <v>124</v>
      </c>
      <c r="KD551" s="525" t="s">
        <v>912</v>
      </c>
      <c r="KE551" s="455"/>
      <c r="KF551" s="492"/>
      <c r="KG551" s="492">
        <f>VLOOKUP(KD551,$A$563:$F$2022,6,FALSE)</f>
        <v>0</v>
      </c>
      <c r="KH551" s="454" t="s">
        <v>69</v>
      </c>
      <c r="KI551" s="450">
        <f>KG551*1.1</f>
        <v>0</v>
      </c>
      <c r="KJ551" s="450"/>
      <c r="KK551" s="456"/>
      <c r="KL551" s="454" t="s">
        <v>124</v>
      </c>
      <c r="KM551" s="525" t="s">
        <v>1468</v>
      </c>
      <c r="KN551" s="455"/>
      <c r="KO551" s="492"/>
      <c r="KP551" s="492">
        <f>VLOOKUP(KM551,$A$563:$F$2022,6,FALSE)</f>
        <v>0</v>
      </c>
      <c r="KQ551" s="454" t="s">
        <v>69</v>
      </c>
      <c r="KR551" s="450">
        <f>KP551*1.1</f>
        <v>0</v>
      </c>
      <c r="KS551" s="450"/>
      <c r="KT551" s="456"/>
      <c r="KU551" s="454" t="s">
        <v>124</v>
      </c>
      <c r="KV551" s="525" t="s">
        <v>2344</v>
      </c>
      <c r="KW551" s="455"/>
      <c r="KX551" s="492"/>
      <c r="KY551" s="492">
        <f>VLOOKUP(KV551,$A$563:$F$2022,6,FALSE)</f>
        <v>0</v>
      </c>
      <c r="KZ551" s="454" t="s">
        <v>69</v>
      </c>
      <c r="LA551" s="450">
        <f>KY551*1.1</f>
        <v>0</v>
      </c>
      <c r="LB551" s="450"/>
      <c r="LC551" s="456"/>
      <c r="LD551" s="454" t="s">
        <v>124</v>
      </c>
      <c r="LE551" s="525" t="s">
        <v>480</v>
      </c>
      <c r="LF551" s="455"/>
      <c r="LG551" s="492"/>
      <c r="LH551" s="492">
        <f>VLOOKUP(LE551,$A$563:$F$2022,6,FALSE)</f>
        <v>0</v>
      </c>
      <c r="LI551" s="454" t="s">
        <v>69</v>
      </c>
      <c r="LJ551" s="450">
        <f>LH551*1.1</f>
        <v>0</v>
      </c>
      <c r="LK551" s="450"/>
      <c r="LL551" s="456"/>
      <c r="LM551" s="454" t="s">
        <v>124</v>
      </c>
      <c r="LN551" s="525" t="s">
        <v>539</v>
      </c>
      <c r="LO551" s="455"/>
      <c r="LP551" s="492"/>
      <c r="LQ551" s="492">
        <f>VLOOKUP(LN551,$A$563:$F$2022,6,FALSE)</f>
        <v>0</v>
      </c>
      <c r="LR551" s="454" t="s">
        <v>69</v>
      </c>
      <c r="LS551" s="450">
        <f>LQ551*1.1</f>
        <v>0</v>
      </c>
      <c r="LT551" s="450"/>
      <c r="LU551" s="456"/>
      <c r="LV551" s="454" t="s">
        <v>124</v>
      </c>
      <c r="LW551" s="525" t="s">
        <v>721</v>
      </c>
      <c r="LX551" s="455"/>
      <c r="LY551" s="492"/>
      <c r="LZ551" s="492">
        <f>VLOOKUP(LW551,$A$563:$F$2022,6,FALSE)</f>
        <v>0</v>
      </c>
      <c r="MA551" s="454" t="s">
        <v>69</v>
      </c>
      <c r="MB551" s="450">
        <f>LZ551*1.1</f>
        <v>0</v>
      </c>
      <c r="MC551" s="450"/>
      <c r="MD551" s="456"/>
      <c r="ME551" s="454" t="s">
        <v>124</v>
      </c>
      <c r="MF551" s="527" t="s">
        <v>1481</v>
      </c>
      <c r="MG551" s="455"/>
      <c r="MH551" s="492"/>
      <c r="MI551" s="492">
        <f>VLOOKUP(MF551,$A$563:$F$2022,6,FALSE)</f>
        <v>0</v>
      </c>
      <c r="MJ551" s="454" t="s">
        <v>69</v>
      </c>
      <c r="MK551" s="450">
        <f>MI551*1.1</f>
        <v>0</v>
      </c>
      <c r="ML551" s="450"/>
      <c r="MM551" s="456"/>
      <c r="MN551" s="454" t="s">
        <v>124</v>
      </c>
      <c r="MO551" s="525" t="s">
        <v>1121</v>
      </c>
      <c r="MP551" s="455"/>
      <c r="MQ551" s="492"/>
      <c r="MR551" s="492">
        <f>VLOOKUP(MO551,$A$563:$F$2022,6,FALSE)</f>
        <v>0</v>
      </c>
      <c r="MS551" s="454" t="s">
        <v>69</v>
      </c>
      <c r="MT551" s="450">
        <f>MR551*1.1</f>
        <v>0</v>
      </c>
      <c r="MU551" s="450"/>
      <c r="MV551" s="456"/>
      <c r="MW551" s="454" t="s">
        <v>124</v>
      </c>
      <c r="MX551" s="525" t="s">
        <v>1481</v>
      </c>
      <c r="MY551" s="455"/>
      <c r="MZ551" s="492"/>
      <c r="NA551" s="492">
        <f>VLOOKUP(MX551,$A$563:$F$2022,6,FALSE)</f>
        <v>0</v>
      </c>
      <c r="NB551" s="454" t="s">
        <v>69</v>
      </c>
      <c r="NC551" s="450">
        <f>NA551*1.1</f>
        <v>0</v>
      </c>
      <c r="ND551" s="450"/>
      <c r="NE551" s="456"/>
      <c r="NF551" s="454" t="s">
        <v>124</v>
      </c>
      <c r="NG551" s="525" t="s">
        <v>1446</v>
      </c>
      <c r="NH551" s="455"/>
      <c r="NI551" s="492"/>
      <c r="NJ551" s="492">
        <f>VLOOKUP(NG551,$A$563:$F$2022,6,FALSE)</f>
        <v>0</v>
      </c>
      <c r="NK551" s="454" t="s">
        <v>69</v>
      </c>
      <c r="NL551" s="450">
        <f>NJ551*1.1</f>
        <v>0</v>
      </c>
      <c r="NM551" s="450"/>
      <c r="NN551" s="456"/>
      <c r="NO551" s="454" t="s">
        <v>124</v>
      </c>
      <c r="NP551" s="525" t="s">
        <v>625</v>
      </c>
      <c r="NQ551" s="455"/>
      <c r="NR551" s="492"/>
      <c r="NS551" s="492">
        <f>VLOOKUP(NP551,$A$563:$F$2022,6,FALSE)</f>
        <v>0</v>
      </c>
      <c r="NT551" s="454" t="s">
        <v>69</v>
      </c>
      <c r="NU551" s="450">
        <f>NS551*1.1</f>
        <v>0</v>
      </c>
      <c r="NV551" s="450"/>
      <c r="NW551" s="456"/>
      <c r="NX551" s="454" t="s">
        <v>124</v>
      </c>
      <c r="NY551" s="490" t="s">
        <v>1875</v>
      </c>
      <c r="NZ551" s="455"/>
      <c r="OA551" s="455"/>
      <c r="OB551" s="492">
        <f>VLOOKUP(NY551,$A$563:$F$2022,6,FALSE)</f>
        <v>0</v>
      </c>
      <c r="OC551" s="454" t="s">
        <v>69</v>
      </c>
      <c r="OD551" s="450">
        <f>OB551*1.1</f>
        <v>0</v>
      </c>
      <c r="OE551" s="450"/>
      <c r="OF551" s="456"/>
      <c r="OG551" s="454" t="s">
        <v>124</v>
      </c>
      <c r="OH551" s="525" t="s">
        <v>2369</v>
      </c>
      <c r="OI551" s="455"/>
      <c r="OJ551" s="492"/>
      <c r="OK551" s="492">
        <f>VLOOKUP(OH551,$A$563:$F$2022,6,FALSE)</f>
        <v>0</v>
      </c>
      <c r="OL551" s="454" t="s">
        <v>69</v>
      </c>
      <c r="OM551" s="450">
        <f>OK551*1.1</f>
        <v>0</v>
      </c>
      <c r="ON551" s="450"/>
      <c r="OO551" s="456"/>
      <c r="OP551" s="454" t="s">
        <v>124</v>
      </c>
      <c r="OQ551" s="490" t="s">
        <v>2447</v>
      </c>
      <c r="OR551" s="455"/>
      <c r="OS551" s="492"/>
      <c r="OT551" s="492">
        <f>VLOOKUP(OQ551,$A$563:$F$2022,6,FALSE)</f>
        <v>0</v>
      </c>
      <c r="OU551" s="454" t="s">
        <v>69</v>
      </c>
      <c r="OV551" s="450">
        <f>OT551*1.1</f>
        <v>0</v>
      </c>
      <c r="OW551" s="450"/>
      <c r="OX551" s="456"/>
      <c r="OY551" s="454" t="s">
        <v>124</v>
      </c>
      <c r="OZ551" s="525" t="s">
        <v>2339</v>
      </c>
      <c r="PA551" s="455"/>
      <c r="PB551" s="492"/>
      <c r="PC551" s="492">
        <f>VLOOKUP(OZ551,$A$563:$F$2022,6,FALSE)</f>
        <v>26</v>
      </c>
      <c r="PD551" s="454" t="s">
        <v>69</v>
      </c>
      <c r="PE551" s="450">
        <f>PC551*1.1</f>
        <v>28.6</v>
      </c>
      <c r="PF551" s="450"/>
      <c r="PG551" s="456"/>
      <c r="PH551" s="454" t="s">
        <v>124</v>
      </c>
      <c r="PI551" s="525" t="s">
        <v>2344</v>
      </c>
      <c r="PJ551" s="455"/>
      <c r="PK551" s="492"/>
      <c r="PL551" s="492">
        <f>VLOOKUP(PI551,$A$563:$F$2022,6,FALSE)</f>
        <v>0</v>
      </c>
      <c r="PM551" s="454" t="s">
        <v>69</v>
      </c>
      <c r="PN551" s="450">
        <f>PL551*1.1</f>
        <v>0</v>
      </c>
      <c r="PO551" s="450"/>
      <c r="PP551" s="456"/>
      <c r="PQ551" s="454" t="s">
        <v>124</v>
      </c>
      <c r="PR551" s="490" t="s">
        <v>2345</v>
      </c>
      <c r="PS551" s="455"/>
      <c r="PT551" s="492"/>
      <c r="PU551" s="492">
        <f>VLOOKUP(PR551,$A$563:$F$2022,6,FALSE)</f>
        <v>0</v>
      </c>
      <c r="PV551" s="454" t="s">
        <v>69</v>
      </c>
      <c r="PW551" s="450">
        <f>PU551*1.1</f>
        <v>0</v>
      </c>
      <c r="PX551" s="450"/>
      <c r="PY551" s="456"/>
      <c r="PZ551" s="454" t="s">
        <v>124</v>
      </c>
      <c r="QA551" s="490" t="s">
        <v>1481</v>
      </c>
      <c r="QB551" s="455"/>
      <c r="QC551" s="492"/>
      <c r="QD551" s="492">
        <f>VLOOKUP(QA551,$A$563:$F$2022,6,FALSE)</f>
        <v>0</v>
      </c>
      <c r="QE551" s="454" t="s">
        <v>69</v>
      </c>
      <c r="QF551" s="450">
        <f>QD551*1.1</f>
        <v>0</v>
      </c>
      <c r="QG551" s="450"/>
      <c r="QH551" s="456"/>
      <c r="QI551" s="454" t="s">
        <v>124</v>
      </c>
      <c r="QJ551" s="490" t="s">
        <v>574</v>
      </c>
      <c r="QK551" s="455"/>
      <c r="QL551" s="492"/>
      <c r="QM551" s="492">
        <f>VLOOKUP(QJ551,$A$563:$F$2022,6,FALSE)</f>
        <v>0</v>
      </c>
      <c r="QN551" s="454" t="s">
        <v>69</v>
      </c>
      <c r="QO551" s="450">
        <f>QM551*1.1</f>
        <v>0</v>
      </c>
      <c r="QP551" s="450"/>
      <c r="QQ551" s="456"/>
      <c r="QR551" s="454" t="s">
        <v>124</v>
      </c>
      <c r="QS551" s="525" t="s">
        <v>596</v>
      </c>
      <c r="QT551" s="455"/>
      <c r="QU551" s="492"/>
      <c r="QV551" s="492">
        <f>VLOOKUP(QS551,$A$563:$F$2022,6,FALSE)</f>
        <v>0</v>
      </c>
      <c r="QW551" s="454" t="s">
        <v>69</v>
      </c>
      <c r="QX551" s="450">
        <f>QV551*1.1</f>
        <v>0</v>
      </c>
      <c r="QY551" s="450"/>
      <c r="QZ551" s="456"/>
      <c r="RA551" s="454" t="s">
        <v>124</v>
      </c>
      <c r="RB551" s="490" t="s">
        <v>2362</v>
      </c>
      <c r="RC551" s="455"/>
      <c r="RD551" s="492"/>
      <c r="RE551" s="492">
        <f>VLOOKUP(RB551,$A$563:$F$2022,6,FALSE)</f>
        <v>0</v>
      </c>
      <c r="RF551" s="454" t="s">
        <v>69</v>
      </c>
      <c r="RG551" s="450">
        <f>RE551*1.1</f>
        <v>0</v>
      </c>
      <c r="RH551" s="450"/>
      <c r="RI551" s="456"/>
      <c r="RJ551" s="454" t="s">
        <v>124</v>
      </c>
      <c r="RK551" s="506" t="s">
        <v>186</v>
      </c>
      <c r="RL551" s="455"/>
      <c r="RM551" s="455"/>
      <c r="RN551" s="492" t="e">
        <f>VLOOKUP(RK551,$A$563:$F$2022,6,FALSE)</f>
        <v>#N/A</v>
      </c>
      <c r="RO551" s="454" t="s">
        <v>69</v>
      </c>
      <c r="RP551" s="450" t="e">
        <f>RN551*1.1</f>
        <v>#N/A</v>
      </c>
      <c r="RQ551" s="450"/>
      <c r="RR551" s="456"/>
      <c r="RS551" s="454" t="s">
        <v>124</v>
      </c>
      <c r="RT551" s="525" t="s">
        <v>787</v>
      </c>
      <c r="RU551" s="455"/>
      <c r="RV551" s="492"/>
      <c r="RW551" s="492">
        <f>VLOOKUP(RT551,$A$563:$F$2022,6,FALSE)</f>
        <v>0</v>
      </c>
      <c r="RX551" s="454" t="s">
        <v>69</v>
      </c>
      <c r="RY551" s="450">
        <f>RW551*1.1</f>
        <v>0</v>
      </c>
      <c r="RZ551" s="450"/>
      <c r="SA551" s="486"/>
      <c r="SB551" s="454" t="s">
        <v>124</v>
      </c>
      <c r="SC551" s="525" t="s">
        <v>762</v>
      </c>
      <c r="SD551" s="455"/>
      <c r="SE551" s="492"/>
      <c r="SF551" s="492">
        <f>VLOOKUP(SC551,$A$563:$F$2022,6,FALSE)</f>
        <v>0</v>
      </c>
      <c r="SG551" s="454" t="s">
        <v>69</v>
      </c>
      <c r="SH551" s="450">
        <f>SF551*1.1</f>
        <v>0</v>
      </c>
      <c r="SI551" s="450"/>
      <c r="SJ551" s="486"/>
      <c r="SK551" s="454" t="s">
        <v>124</v>
      </c>
      <c r="SL551" s="525" t="s">
        <v>2341</v>
      </c>
      <c r="SM551" s="455"/>
      <c r="SN551" s="492"/>
      <c r="SO551" s="492">
        <f>VLOOKUP(SL551,$A$563:$F$2022,6,FALSE)</f>
        <v>13</v>
      </c>
      <c r="SP551" s="454" t="s">
        <v>69</v>
      </c>
      <c r="SQ551" s="450">
        <f>SO551*1.1</f>
        <v>14.3</v>
      </c>
      <c r="SR551" s="450"/>
      <c r="SS551" s="486"/>
      <c r="ST551" s="454" t="s">
        <v>124</v>
      </c>
      <c r="SU551" s="525" t="s">
        <v>2367</v>
      </c>
      <c r="SV551" s="455"/>
      <c r="SW551" s="492"/>
      <c r="SX551" s="492">
        <f>VLOOKUP(SU551,$A$563:$F$2022,6,FALSE)</f>
        <v>0</v>
      </c>
      <c r="SY551" s="454" t="s">
        <v>69</v>
      </c>
      <c r="SZ551" s="450">
        <f>SX551*1.1</f>
        <v>0</v>
      </c>
      <c r="TA551" s="450"/>
      <c r="TB551" s="486"/>
      <c r="TC551" s="454" t="s">
        <v>124</v>
      </c>
      <c r="TD551" s="525" t="s">
        <v>1481</v>
      </c>
      <c r="TE551" s="455"/>
      <c r="TF551" s="492"/>
      <c r="TG551" s="492">
        <f>VLOOKUP(TD551,$A$563:$F$2022,6,FALSE)</f>
        <v>0</v>
      </c>
      <c r="TH551" s="454" t="s">
        <v>69</v>
      </c>
      <c r="TI551" s="450">
        <f>TG551*1.1</f>
        <v>0</v>
      </c>
      <c r="TJ551" s="455"/>
      <c r="TK551" s="486"/>
      <c r="TL551" s="454" t="s">
        <v>124</v>
      </c>
      <c r="TM551" s="525" t="s">
        <v>2363</v>
      </c>
      <c r="TN551" s="455"/>
      <c r="TO551" s="492"/>
      <c r="TP551" s="492">
        <f>VLOOKUP(TM551,$A$563:$F$2022,6,FALSE)</f>
        <v>0</v>
      </c>
      <c r="TQ551" s="454" t="s">
        <v>69</v>
      </c>
      <c r="TR551" s="450">
        <f>TP551*1.1</f>
        <v>0</v>
      </c>
      <c r="TS551" s="450"/>
      <c r="TT551" s="486"/>
      <c r="TU551" s="454" t="s">
        <v>124</v>
      </c>
      <c r="TV551" s="506" t="s">
        <v>186</v>
      </c>
      <c r="TW551" s="455"/>
      <c r="TX551" s="492"/>
      <c r="TY551" s="492" t="e">
        <f>VLOOKUP(TV551,$A$563:$F$2022,6,FALSE)</f>
        <v>#N/A</v>
      </c>
      <c r="TZ551" s="454" t="s">
        <v>69</v>
      </c>
      <c r="UA551" s="450" t="e">
        <f>TY551*1.1</f>
        <v>#N/A</v>
      </c>
      <c r="UB551" s="450"/>
      <c r="UC551" s="486"/>
      <c r="UD551" s="454" t="s">
        <v>124</v>
      </c>
      <c r="UE551" s="525" t="s">
        <v>601</v>
      </c>
      <c r="UF551" s="455"/>
      <c r="UG551" s="492"/>
      <c r="UH551" s="492">
        <f>VLOOKUP(UE551,$A$563:$F$2022,6,FALSE)</f>
        <v>0</v>
      </c>
      <c r="UI551" s="454" t="s">
        <v>69</v>
      </c>
      <c r="UJ551" s="450">
        <f>UH551*1.1</f>
        <v>0</v>
      </c>
      <c r="UK551" s="450"/>
      <c r="UL551" s="486"/>
      <c r="UM551" s="454" t="s">
        <v>124</v>
      </c>
      <c r="UN551" s="506" t="s">
        <v>186</v>
      </c>
      <c r="UO551" s="455"/>
      <c r="UP551" s="492"/>
      <c r="UQ551" s="492" t="e">
        <f>VLOOKUP(UN551,$A$563:$F$2022,6,FALSE)</f>
        <v>#N/A</v>
      </c>
      <c r="UR551" s="454" t="s">
        <v>69</v>
      </c>
      <c r="US551" s="450" t="e">
        <f>UQ551*1.1</f>
        <v>#N/A</v>
      </c>
      <c r="UT551" s="450"/>
      <c r="UU551" s="486"/>
      <c r="UV551" s="454" t="s">
        <v>124</v>
      </c>
      <c r="UW551" s="525" t="s">
        <v>668</v>
      </c>
      <c r="UX551" s="455"/>
      <c r="UY551" s="492"/>
      <c r="UZ551" s="492">
        <f>VLOOKUP(UW551,$A$563:$F$2022,6,FALSE)</f>
        <v>15</v>
      </c>
      <c r="VA551" s="454" t="s">
        <v>69</v>
      </c>
      <c r="VB551" s="450">
        <f>UZ551*1.1</f>
        <v>16.5</v>
      </c>
      <c r="VC551" s="450"/>
      <c r="VD551" s="486"/>
      <c r="VE551" s="454" t="s">
        <v>124</v>
      </c>
      <c r="VF551" s="506" t="s">
        <v>186</v>
      </c>
      <c r="VG551" s="455"/>
      <c r="VH551" s="492"/>
      <c r="VI551" s="492" t="e">
        <f>VLOOKUP(VF551,$A$563:$F$2022,6,FALSE)</f>
        <v>#N/A</v>
      </c>
      <c r="VJ551" s="454" t="s">
        <v>69</v>
      </c>
      <c r="VK551" s="450" t="e">
        <f>VI551*1.1</f>
        <v>#N/A</v>
      </c>
      <c r="VL551" s="450"/>
      <c r="VM551" s="486"/>
      <c r="VN551" s="454" t="s">
        <v>124</v>
      </c>
      <c r="VO551" s="525" t="s">
        <v>668</v>
      </c>
      <c r="VP551" s="455"/>
      <c r="VQ551" s="492"/>
      <c r="VR551" s="492">
        <f>VLOOKUP(VO551,$A$563:$F$2022,6,FALSE)</f>
        <v>15</v>
      </c>
      <c r="VS551" s="454" t="s">
        <v>69</v>
      </c>
      <c r="VT551" s="450">
        <f>VR551*1.1</f>
        <v>16.5</v>
      </c>
      <c r="VU551" s="450"/>
      <c r="VV551" s="486"/>
      <c r="VW551" s="454" t="s">
        <v>124</v>
      </c>
      <c r="VX551" s="506" t="s">
        <v>186</v>
      </c>
      <c r="VY551" s="455"/>
      <c r="VZ551" s="455"/>
      <c r="WA551" s="492" t="e">
        <f>VLOOKUP(VX551,$A$563:$F$2022,6,FALSE)</f>
        <v>#N/A</v>
      </c>
      <c r="WB551" s="454" t="s">
        <v>69</v>
      </c>
      <c r="WC551" s="450" t="e">
        <f>WA551*1.1</f>
        <v>#N/A</v>
      </c>
      <c r="WD551" s="455"/>
      <c r="WE551" s="486"/>
      <c r="WF551" s="454" t="s">
        <v>124</v>
      </c>
      <c r="WG551" s="525" t="s">
        <v>2342</v>
      </c>
      <c r="WH551" s="455"/>
      <c r="WI551" s="492"/>
      <c r="WJ551" s="492">
        <f>VLOOKUP(WG551,$A$563:$F$2022,6,FALSE)</f>
        <v>0</v>
      </c>
      <c r="WK551" s="454" t="s">
        <v>69</v>
      </c>
      <c r="WL551" s="450">
        <f>WJ551*1.1</f>
        <v>0</v>
      </c>
      <c r="WM551" s="455"/>
      <c r="WN551" s="486"/>
      <c r="WO551" s="454" t="s">
        <v>124</v>
      </c>
      <c r="WP551" s="525" t="s">
        <v>1470</v>
      </c>
      <c r="WQ551" s="492"/>
      <c r="WR551" s="492"/>
      <c r="WS551" s="492">
        <f>VLOOKUP(WP551,$A$563:$F$2022,6,FALSE)</f>
        <v>0</v>
      </c>
      <c r="WT551" s="454" t="s">
        <v>69</v>
      </c>
      <c r="WU551" s="450">
        <f>WS551*1.1</f>
        <v>0</v>
      </c>
      <c r="WV551" s="450"/>
      <c r="WW551" s="486"/>
      <c r="WX551" s="454" t="s">
        <v>124</v>
      </c>
      <c r="WY551" s="525" t="s">
        <v>2356</v>
      </c>
      <c r="WZ551" s="455"/>
      <c r="XA551" s="492"/>
      <c r="XB551" s="492">
        <f>VLOOKUP(WY551,$A$563:$F$2022,6,FALSE)</f>
        <v>0</v>
      </c>
      <c r="XC551" s="454" t="s">
        <v>69</v>
      </c>
      <c r="XD551" s="450">
        <f>XB551*1.1</f>
        <v>0</v>
      </c>
      <c r="XE551" s="455"/>
      <c r="XF551" s="486"/>
      <c r="XG551" s="454" t="s">
        <v>124</v>
      </c>
      <c r="XH551" s="506" t="s">
        <v>186</v>
      </c>
      <c r="XI551" s="455"/>
      <c r="XJ551" s="455"/>
      <c r="XK551" s="492" t="e">
        <f>VLOOKUP(XH551,$A$563:$F$2022,6,FALSE)</f>
        <v>#N/A</v>
      </c>
      <c r="XL551" s="454" t="s">
        <v>69</v>
      </c>
      <c r="XM551" s="450" t="e">
        <f>XK551*1.1</f>
        <v>#N/A</v>
      </c>
      <c r="XN551" s="455"/>
      <c r="XO551" s="486"/>
      <c r="XP551" s="454" t="s">
        <v>124</v>
      </c>
      <c r="XQ551" s="525" t="s">
        <v>697</v>
      </c>
      <c r="XR551" s="455"/>
      <c r="XS551" s="492"/>
      <c r="XT551" s="492">
        <f>VLOOKUP(XQ551,$A$563:$F$2022,6,FALSE)</f>
        <v>4</v>
      </c>
      <c r="XU551" s="454" t="s">
        <v>69</v>
      </c>
      <c r="XV551" s="450">
        <f>XT551*1.1</f>
        <v>4.4000000000000004</v>
      </c>
      <c r="XW551" s="450"/>
      <c r="XX551" s="486"/>
      <c r="XY551" s="454" t="s">
        <v>124</v>
      </c>
      <c r="XZ551" s="525" t="s">
        <v>609</v>
      </c>
      <c r="YA551" s="455"/>
      <c r="YB551" s="492"/>
      <c r="YC551" s="492">
        <f>VLOOKUP(XZ551,$A$563:$F$2022,6,FALSE)</f>
        <v>1</v>
      </c>
      <c r="YD551" s="454" t="s">
        <v>69</v>
      </c>
      <c r="YE551" s="450">
        <f>YC551*1.1</f>
        <v>1.1000000000000001</v>
      </c>
      <c r="YF551" s="455"/>
      <c r="YG551" s="486"/>
      <c r="YH551" s="454" t="s">
        <v>124</v>
      </c>
      <c r="YI551" s="525" t="s">
        <v>2365</v>
      </c>
      <c r="YJ551" s="455"/>
      <c r="YK551" s="492"/>
      <c r="YL551" s="492">
        <f>VLOOKUP(YI551,$A$563:$F$2022,6,FALSE)</f>
        <v>0</v>
      </c>
      <c r="YM551" s="454" t="s">
        <v>69</v>
      </c>
      <c r="YN551" s="450">
        <f>YL551*1.1</f>
        <v>0</v>
      </c>
      <c r="YO551" s="450"/>
      <c r="YP551" s="486"/>
      <c r="YQ551" s="454" t="s">
        <v>124</v>
      </c>
      <c r="YR551" s="506" t="s">
        <v>186</v>
      </c>
      <c r="YS551" s="455"/>
      <c r="YT551" s="455"/>
      <c r="YU551" s="492" t="e">
        <f>VLOOKUP(YR551,$A$563:$F$2022,6,FALSE)</f>
        <v>#N/A</v>
      </c>
      <c r="YV551" s="454" t="s">
        <v>69</v>
      </c>
      <c r="YW551" s="450" t="e">
        <f>YU551*1.1</f>
        <v>#N/A</v>
      </c>
      <c r="YX551" s="455"/>
      <c r="YY551" s="486"/>
      <c r="YZ551" s="454" t="s">
        <v>124</v>
      </c>
      <c r="ZA551" s="506" t="s">
        <v>186</v>
      </c>
      <c r="ZB551" s="455"/>
      <c r="ZC551" s="455"/>
      <c r="ZD551" s="492" t="e">
        <f>VLOOKUP(ZA551,$A$563:$F$2022,6,FALSE)</f>
        <v>#N/A</v>
      </c>
      <c r="ZE551" s="454" t="s">
        <v>69</v>
      </c>
      <c r="ZF551" s="450" t="e">
        <f>ZD551*1.1</f>
        <v>#N/A</v>
      </c>
      <c r="ZG551" s="455"/>
      <c r="ZH551" s="486"/>
      <c r="ZI551" s="454" t="s">
        <v>124</v>
      </c>
      <c r="ZJ551" s="490" t="s">
        <v>721</v>
      </c>
      <c r="ZK551" s="455"/>
      <c r="ZL551" s="455"/>
      <c r="ZM551" s="492">
        <f>VLOOKUP(ZJ551,$A$563:$F$2022,6,FALSE)</f>
        <v>0</v>
      </c>
      <c r="ZN551" s="454" t="s">
        <v>69</v>
      </c>
      <c r="ZO551" s="450">
        <f>ZM551*1.1</f>
        <v>0</v>
      </c>
      <c r="ZP551" s="455"/>
      <c r="ZQ551" s="486"/>
      <c r="ZR551" s="454" t="s">
        <v>124</v>
      </c>
      <c r="ZS551" s="506" t="s">
        <v>186</v>
      </c>
      <c r="ZT551" s="455"/>
      <c r="ZU551" s="492"/>
      <c r="ZV551" s="492" t="e">
        <f>VLOOKUP(ZS551,$A$563:$F$2022,6,FALSE)</f>
        <v>#N/A</v>
      </c>
      <c r="ZW551" s="454" t="s">
        <v>69</v>
      </c>
      <c r="ZX551" s="450" t="e">
        <f>ZV551*1.1</f>
        <v>#N/A</v>
      </c>
      <c r="ZY551" s="450"/>
      <c r="ZZ551" s="486"/>
      <c r="AAA551" s="454" t="s">
        <v>124</v>
      </c>
      <c r="AAB551" s="506" t="s">
        <v>186</v>
      </c>
      <c r="AAC551" s="455"/>
      <c r="AAD551" s="492"/>
      <c r="AAE551" s="492" t="e">
        <f>VLOOKUP(AAB551,$A$563:$F$2022,6,FALSE)</f>
        <v>#N/A</v>
      </c>
      <c r="AAF551" s="454" t="s">
        <v>69</v>
      </c>
      <c r="AAG551" s="450" t="e">
        <f>AAE551*1.1</f>
        <v>#N/A</v>
      </c>
      <c r="AAH551" s="450"/>
      <c r="AAI551" s="486"/>
      <c r="AAJ551" s="454" t="s">
        <v>124</v>
      </c>
      <c r="AAK551" s="506" t="s">
        <v>186</v>
      </c>
      <c r="AAL551" s="455"/>
      <c r="AAM551" s="492"/>
      <c r="AAN551" s="492" t="e">
        <f>VLOOKUP(AAK551,$A$563:$F$2022,6,FALSE)</f>
        <v>#N/A</v>
      </c>
      <c r="AAO551" s="454" t="s">
        <v>69</v>
      </c>
      <c r="AAP551" s="450" t="e">
        <f>AAN551*1.1</f>
        <v>#N/A</v>
      </c>
      <c r="AAQ551" s="450"/>
      <c r="AAR551" s="486"/>
      <c r="AAS551" s="454" t="s">
        <v>124</v>
      </c>
      <c r="AAT551" s="506" t="s">
        <v>186</v>
      </c>
      <c r="AAU551" s="455"/>
      <c r="AAV551" s="492"/>
      <c r="AAW551" s="492" t="e">
        <f>VLOOKUP(AAT551,$A$563:$F$2022,6,FALSE)</f>
        <v>#N/A</v>
      </c>
      <c r="AAX551" s="454" t="s">
        <v>69</v>
      </c>
      <c r="AAY551" s="450" t="e">
        <f>AAW551*1.1</f>
        <v>#N/A</v>
      </c>
      <c r="AAZ551" s="450"/>
      <c r="ABA551" s="486"/>
      <c r="ABB551" s="454" t="s">
        <v>124</v>
      </c>
      <c r="ABC551" s="506" t="s">
        <v>186</v>
      </c>
      <c r="ABD551" s="455"/>
      <c r="ABE551" s="492"/>
      <c r="ABF551" s="492" t="e">
        <f>VLOOKUP(ABC551,$A$563:$F$2022,6,FALSE)</f>
        <v>#N/A</v>
      </c>
      <c r="ABG551" s="454" t="s">
        <v>69</v>
      </c>
      <c r="ABH551" s="450" t="e">
        <f>ABF551*1.1</f>
        <v>#N/A</v>
      </c>
      <c r="ABI551" s="450"/>
      <c r="ABJ551" s="486"/>
      <c r="ABK551" s="454" t="s">
        <v>124</v>
      </c>
      <c r="ABL551" s="506" t="s">
        <v>186</v>
      </c>
      <c r="ABM551" s="455"/>
      <c r="ABN551" s="492"/>
      <c r="ABO551" s="492" t="e">
        <f>VLOOKUP(ABL551,$A$563:$F$2022,6,FALSE)</f>
        <v>#N/A</v>
      </c>
      <c r="ABP551" s="454" t="s">
        <v>69</v>
      </c>
      <c r="ABQ551" s="450" t="e">
        <f>ABO551*1.1</f>
        <v>#N/A</v>
      </c>
      <c r="ABR551" s="450"/>
      <c r="ABS551" s="486"/>
      <c r="ABT551" s="454" t="s">
        <v>124</v>
      </c>
      <c r="ABU551" s="506" t="s">
        <v>186</v>
      </c>
      <c r="ABV551" s="455"/>
      <c r="ABW551" s="492"/>
      <c r="ABX551" s="492" t="e">
        <f>VLOOKUP(ABU551,$A$563:$F$2022,6,FALSE)</f>
        <v>#N/A</v>
      </c>
      <c r="ABY551" s="454" t="s">
        <v>69</v>
      </c>
      <c r="ABZ551" s="450" t="e">
        <f>ABX551*1.1</f>
        <v>#N/A</v>
      </c>
      <c r="ACA551" s="450"/>
      <c r="ACB551" s="486"/>
      <c r="ACC551" s="454" t="s">
        <v>124</v>
      </c>
      <c r="ACD551" s="506" t="s">
        <v>186</v>
      </c>
      <c r="ACE551" s="455"/>
      <c r="ACF551" s="492"/>
      <c r="ACG551" s="492" t="e">
        <f>VLOOKUP(ACD551,$A$563:$F$2022,6,FALSE)</f>
        <v>#N/A</v>
      </c>
      <c r="ACH551" s="454" t="s">
        <v>69</v>
      </c>
      <c r="ACI551" s="450" t="e">
        <f>ACG551*1.1</f>
        <v>#N/A</v>
      </c>
      <c r="ACJ551" s="450"/>
      <c r="ACK551" s="486"/>
      <c r="ACL551" s="454" t="s">
        <v>124</v>
      </c>
      <c r="ACM551" s="506" t="s">
        <v>186</v>
      </c>
      <c r="ACN551" s="455"/>
      <c r="ACO551" s="492"/>
      <c r="ACP551" s="492" t="e">
        <f>VLOOKUP(ACM551,$A$563:$F$2022,6,FALSE)</f>
        <v>#N/A</v>
      </c>
      <c r="ACQ551" s="454" t="s">
        <v>69</v>
      </c>
      <c r="ACR551" s="450" t="e">
        <f>ACP551*1.1</f>
        <v>#N/A</v>
      </c>
      <c r="ACS551" s="450"/>
      <c r="ACT551" s="486"/>
      <c r="ACU551" s="454" t="s">
        <v>124</v>
      </c>
      <c r="ACV551" s="490" t="s">
        <v>1336</v>
      </c>
      <c r="ACW551" s="455"/>
      <c r="ACX551" s="492"/>
      <c r="ACY551" s="492">
        <f>VLOOKUP(ACV551,$A$563:$F$2022,6,FALSE)</f>
        <v>0</v>
      </c>
      <c r="ACZ551" s="454" t="s">
        <v>69</v>
      </c>
      <c r="ADA551" s="450">
        <f>ACY551*1.1</f>
        <v>0</v>
      </c>
      <c r="ADB551" s="450"/>
      <c r="ADC551" s="486"/>
      <c r="ADD551" s="454" t="s">
        <v>124</v>
      </c>
      <c r="ADE551" s="525" t="s">
        <v>627</v>
      </c>
      <c r="ADF551" s="455"/>
      <c r="ADG551" s="492"/>
      <c r="ADH551" s="492">
        <f>VLOOKUP(ADE551,$A$563:$F$2022,6,FALSE)</f>
        <v>0</v>
      </c>
      <c r="ADI551" s="454" t="s">
        <v>69</v>
      </c>
      <c r="ADJ551" s="450">
        <f>ADH551*1.1</f>
        <v>0</v>
      </c>
      <c r="ADK551" s="455"/>
      <c r="ADL551" s="486"/>
      <c r="ADM551" s="454" t="s">
        <v>124</v>
      </c>
      <c r="ADN551" s="525" t="s">
        <v>550</v>
      </c>
      <c r="ADO551" s="455"/>
      <c r="ADP551" s="492"/>
      <c r="ADQ551" s="492">
        <f>VLOOKUP(ADN551,$A$563:$F$2022,6,FALSE)</f>
        <v>0</v>
      </c>
      <c r="ADR551" s="454" t="s">
        <v>69</v>
      </c>
      <c r="ADS551" s="450">
        <f>ADQ551*1.1</f>
        <v>0</v>
      </c>
      <c r="ADT551" s="450"/>
      <c r="ADU551" s="486"/>
      <c r="ADV551" s="454" t="s">
        <v>124</v>
      </c>
      <c r="ADW551" s="525" t="s">
        <v>664</v>
      </c>
      <c r="ADX551" s="455"/>
      <c r="ADY551" s="455"/>
      <c r="ADZ551" s="492">
        <f>VLOOKUP(ADW551,$A$563:$F$2022,6,FALSE)</f>
        <v>0</v>
      </c>
      <c r="AEA551" s="454" t="s">
        <v>69</v>
      </c>
      <c r="AEB551" s="450">
        <f>ADZ551*1.1</f>
        <v>0</v>
      </c>
      <c r="AEC551" s="455"/>
      <c r="AED551" s="486"/>
      <c r="AEE551" s="454" t="s">
        <v>124</v>
      </c>
      <c r="AEF551" s="525" t="s">
        <v>1476</v>
      </c>
      <c r="AEG551" s="455"/>
      <c r="AEH551" s="492"/>
      <c r="AEI551" s="492">
        <f>VLOOKUP(AEF551,$A$563:$F$2022,6,FALSE)</f>
        <v>0</v>
      </c>
      <c r="AEJ551" s="454" t="s">
        <v>69</v>
      </c>
      <c r="AEK551" s="450">
        <f>AEI551*1.1</f>
        <v>0</v>
      </c>
      <c r="AEL551" s="455"/>
      <c r="AEM551" s="486"/>
      <c r="AEN551" s="454" t="s">
        <v>124</v>
      </c>
      <c r="AEO551" s="525" t="s">
        <v>1002</v>
      </c>
      <c r="AEP551" s="455"/>
      <c r="AEQ551" s="492"/>
      <c r="AER551" s="492">
        <f>VLOOKUP(AEO551,$A$563:$F$2022,6,FALSE)</f>
        <v>0</v>
      </c>
      <c r="AES551" s="454" t="s">
        <v>69</v>
      </c>
      <c r="AET551" s="450">
        <f>AER551*1.1</f>
        <v>0</v>
      </c>
      <c r="AEU551" s="455"/>
      <c r="AEV551" s="486"/>
      <c r="AEW551" s="454" t="s">
        <v>124</v>
      </c>
      <c r="AEX551" s="525" t="s">
        <v>2348</v>
      </c>
      <c r="AEY551" s="455"/>
      <c r="AEZ551" s="492"/>
      <c r="AFA551" s="492">
        <f>VLOOKUP(AEX551,$A$563:$F$2022,6,FALSE)</f>
        <v>0</v>
      </c>
      <c r="AFB551" s="454" t="s">
        <v>69</v>
      </c>
      <c r="AFC551" s="450">
        <f>AFA551*1.1</f>
        <v>0</v>
      </c>
      <c r="AFD551" s="450"/>
      <c r="AFE551" s="486"/>
      <c r="AFF551" s="454" t="s">
        <v>124</v>
      </c>
      <c r="AFG551" s="525" t="s">
        <v>717</v>
      </c>
      <c r="AFH551" s="455"/>
      <c r="AFI551" s="492"/>
      <c r="AFJ551" s="492">
        <f>VLOOKUP(AFG551,$A$563:$F$2022,6,FALSE)</f>
        <v>0</v>
      </c>
      <c r="AFK551" s="454" t="s">
        <v>69</v>
      </c>
      <c r="AFL551" s="450">
        <f>AFJ551*1.1</f>
        <v>0</v>
      </c>
      <c r="AFM551" s="450"/>
      <c r="AFN551" s="486"/>
      <c r="AFO551" s="454" t="s">
        <v>124</v>
      </c>
      <c r="AFP551" s="525" t="s">
        <v>2339</v>
      </c>
      <c r="AFQ551" s="455"/>
      <c r="AFR551" s="492"/>
      <c r="AFS551" s="492">
        <f>VLOOKUP(AFP551,$A$563:$F$2022,6,FALSE)</f>
        <v>26</v>
      </c>
      <c r="AFT551" s="454" t="s">
        <v>69</v>
      </c>
      <c r="AFU551" s="450">
        <f>AFS551*1.1</f>
        <v>28.6</v>
      </c>
      <c r="AFV551" s="450"/>
      <c r="AFW551" s="486"/>
      <c r="AFX551" s="454" t="s">
        <v>124</v>
      </c>
      <c r="AFY551" s="525" t="s">
        <v>1078</v>
      </c>
      <c r="AFZ551" s="455"/>
      <c r="AGA551" s="492"/>
      <c r="AGB551" s="492">
        <f>VLOOKUP(AFY551,$A$563:$F$2022,6,FALSE)</f>
        <v>0</v>
      </c>
      <c r="AGC551" s="454" t="s">
        <v>69</v>
      </c>
      <c r="AGD551" s="450">
        <f>AGB551*1.1</f>
        <v>0</v>
      </c>
      <c r="AGE551" s="450"/>
      <c r="AGF551" s="486"/>
      <c r="AGG551" s="454" t="s">
        <v>124</v>
      </c>
      <c r="AGH551" s="525" t="s">
        <v>1901</v>
      </c>
      <c r="AGI551" s="455"/>
      <c r="AGJ551" s="492"/>
      <c r="AGK551" s="492">
        <f>VLOOKUP(AGH551,$A$563:$F$2022,6,FALSE)</f>
        <v>0</v>
      </c>
      <c r="AGL551" s="454" t="s">
        <v>69</v>
      </c>
      <c r="AGM551" s="450">
        <f>AGK551*1.1</f>
        <v>0</v>
      </c>
      <c r="AGN551" s="450"/>
      <c r="AGO551" s="486"/>
      <c r="AGP551" s="454" t="s">
        <v>124</v>
      </c>
      <c r="AGQ551" s="525" t="s">
        <v>614</v>
      </c>
      <c r="AGR551" s="455"/>
      <c r="AGS551" s="492"/>
      <c r="AGT551" s="492">
        <f>VLOOKUP(AGQ551,$A$563:$F$2022,6,FALSE)</f>
        <v>0</v>
      </c>
      <c r="AGU551" s="454" t="s">
        <v>69</v>
      </c>
      <c r="AGV551" s="450">
        <f>AGT551*1.1</f>
        <v>0</v>
      </c>
      <c r="AGW551" s="450"/>
      <c r="AGX551" s="486"/>
      <c r="AGY551" s="454" t="s">
        <v>124</v>
      </c>
      <c r="AGZ551" s="525" t="s">
        <v>2370</v>
      </c>
      <c r="AHA551" s="455"/>
      <c r="AHB551" s="492"/>
      <c r="AHC551" s="492">
        <f>VLOOKUP(AGZ551,$A$563:$F$2022,6,FALSE)</f>
        <v>0</v>
      </c>
      <c r="AHD551" s="454" t="s">
        <v>69</v>
      </c>
      <c r="AHE551" s="450">
        <f>AHC551*1.1</f>
        <v>0</v>
      </c>
      <c r="AHF551" s="450"/>
      <c r="AHG551" s="486"/>
      <c r="AHH551" s="495"/>
      <c r="AHI551" s="543"/>
      <c r="AHJ551" s="496"/>
      <c r="AHK551" s="497"/>
      <c r="AHL551" s="497"/>
      <c r="AHM551" s="495"/>
      <c r="AHN551" s="481"/>
      <c r="AHO551" s="481"/>
      <c r="AHP551" s="496"/>
      <c r="AHQ551" s="495"/>
      <c r="AHR551" s="512"/>
      <c r="AHS551" s="496"/>
      <c r="AHT551" s="497"/>
      <c r="AHU551" s="497"/>
      <c r="AHV551" s="495"/>
      <c r="AHW551" s="481"/>
      <c r="AHX551" s="481"/>
      <c r="AHY551" s="496"/>
      <c r="AHZ551" s="495"/>
      <c r="AIA551" s="522"/>
      <c r="AIB551" s="496"/>
      <c r="AIC551" s="497"/>
      <c r="AID551" s="497"/>
      <c r="AIE551" s="495"/>
      <c r="AIF551" s="481"/>
      <c r="AIG551" s="481"/>
      <c r="AIH551" s="496"/>
      <c r="AII551" s="263"/>
      <c r="AIJ551" s="432"/>
      <c r="AIK551" s="264"/>
      <c r="AIL551" s="264"/>
      <c r="AIM551" s="265"/>
      <c r="AIN551" s="263"/>
      <c r="AIO551" s="210"/>
      <c r="AIP551" s="264"/>
      <c r="AIQ551" s="264"/>
    </row>
    <row r="552" spans="1:927" ht="15">
      <c r="A552" s="444"/>
      <c r="B552" s="443"/>
      <c r="C552" s="443"/>
      <c r="D552" s="444"/>
      <c r="E552" s="444"/>
      <c r="F552" s="444"/>
      <c r="G552" s="444"/>
      <c r="H552" s="450">
        <f>SUM(G547:G551)</f>
        <v>54.6</v>
      </c>
      <c r="I552" s="452"/>
      <c r="J552" s="444"/>
      <c r="K552" s="443"/>
      <c r="L552" s="443"/>
      <c r="M552" s="443"/>
      <c r="N552" s="444"/>
      <c r="O552" s="444"/>
      <c r="P552" s="444"/>
      <c r="Q552" s="450">
        <f>SUM(P547:P551)</f>
        <v>53.3</v>
      </c>
      <c r="R552" s="452"/>
      <c r="S552" s="444"/>
      <c r="T552" s="443"/>
      <c r="U552" s="443"/>
      <c r="V552" s="443"/>
      <c r="W552" s="444"/>
      <c r="X552" s="444"/>
      <c r="Y552" s="444"/>
      <c r="Z552" s="450">
        <f>SUM(Y547:Y551)</f>
        <v>31.2</v>
      </c>
      <c r="AA552" s="452"/>
      <c r="AB552" s="444"/>
      <c r="AC552" s="443"/>
      <c r="AD552" s="443"/>
      <c r="AE552" s="443"/>
      <c r="AF552" s="444"/>
      <c r="AG552" s="444"/>
      <c r="AH552" s="444"/>
      <c r="AI552" s="450">
        <f>SUM(AH547:AH551)</f>
        <v>45.5</v>
      </c>
      <c r="AJ552" s="452"/>
      <c r="AK552" s="444"/>
      <c r="AL552" s="443"/>
      <c r="AM552" s="443"/>
      <c r="AN552" s="443"/>
      <c r="AO552" s="444"/>
      <c r="AP552" s="444"/>
      <c r="AQ552" s="444"/>
      <c r="AR552" s="450">
        <f>SUM(AQ547:AQ551)</f>
        <v>10.799999999999999</v>
      </c>
      <c r="AS552" s="452"/>
      <c r="AT552" s="444"/>
      <c r="AU552" s="443"/>
      <c r="AV552" s="443"/>
      <c r="AW552" s="444"/>
      <c r="AX552" s="444"/>
      <c r="AY552" s="444"/>
      <c r="AZ552" s="444"/>
      <c r="BA552" s="450">
        <f>SUM(AZ547:AZ551)</f>
        <v>52</v>
      </c>
      <c r="BB552" s="452"/>
      <c r="BC552" s="444"/>
      <c r="BD552" s="443"/>
      <c r="BE552" s="443"/>
      <c r="BF552" s="444"/>
      <c r="BG552" s="444"/>
      <c r="BH552" s="444"/>
      <c r="BI552" s="444"/>
      <c r="BJ552" s="450">
        <f>SUM(BI547:BI551)</f>
        <v>48.1</v>
      </c>
      <c r="BK552" s="452"/>
      <c r="BL552" s="444"/>
      <c r="BM552" s="443"/>
      <c r="BN552" s="443"/>
      <c r="BO552" s="444"/>
      <c r="BP552" s="444"/>
      <c r="BQ552" s="444"/>
      <c r="BR552" s="444"/>
      <c r="BS552" s="450">
        <f>SUM(BR547:BR551)</f>
        <v>36.800000000000004</v>
      </c>
      <c r="BT552" s="452"/>
      <c r="BU552" s="444"/>
      <c r="BV552" s="443"/>
      <c r="BW552" s="443"/>
      <c r="BX552" s="444"/>
      <c r="BY552" s="444"/>
      <c r="BZ552" s="444"/>
      <c r="CA552" s="444"/>
      <c r="CB552" s="450">
        <f>SUM(CA547:CA551)</f>
        <v>18.2</v>
      </c>
      <c r="CC552" s="452"/>
      <c r="CD552" s="444"/>
      <c r="CE552" s="443"/>
      <c r="CF552" s="443"/>
      <c r="CG552" s="444"/>
      <c r="CH552" s="444"/>
      <c r="CI552" s="444"/>
      <c r="CJ552" s="444"/>
      <c r="CK552" s="450">
        <f>SUM(CJ547:CJ551)</f>
        <v>45.5</v>
      </c>
      <c r="CL552" s="452"/>
      <c r="CM552" s="444"/>
      <c r="CN552" s="443"/>
      <c r="CO552" s="443"/>
      <c r="CP552" s="444"/>
      <c r="CQ552" s="444"/>
      <c r="CR552" s="444"/>
      <c r="CS552" s="444"/>
      <c r="CT552" s="450">
        <f>SUM(CS547:CS551)</f>
        <v>0</v>
      </c>
      <c r="CU552" s="452"/>
      <c r="CV552" s="444"/>
      <c r="CW552" s="443"/>
      <c r="CX552" s="443"/>
      <c r="CY552" s="444"/>
      <c r="CZ552" s="444"/>
      <c r="DA552" s="444"/>
      <c r="DB552" s="444"/>
      <c r="DC552" s="450">
        <f>SUM(DB547:DB551)</f>
        <v>0</v>
      </c>
      <c r="DD552" s="452"/>
      <c r="DE552" s="444"/>
      <c r="DF552" s="443"/>
      <c r="DG552" s="443"/>
      <c r="DH552" s="444"/>
      <c r="DI552" s="444"/>
      <c r="DJ552" s="444"/>
      <c r="DK552" s="444"/>
      <c r="DL552" s="450">
        <f>SUM(DK547:DK551)</f>
        <v>0</v>
      </c>
      <c r="DM552" s="452"/>
      <c r="DN552" s="444"/>
      <c r="DO552" s="443"/>
      <c r="DP552" s="443"/>
      <c r="DQ552" s="444"/>
      <c r="DR552" s="444"/>
      <c r="DS552" s="444"/>
      <c r="DT552" s="444"/>
      <c r="DU552" s="450">
        <f>SUM(DT547:DT551)</f>
        <v>0</v>
      </c>
      <c r="DV552" s="452"/>
      <c r="DW552" s="444"/>
      <c r="DX552" s="443"/>
      <c r="DY552" s="443"/>
      <c r="DZ552" s="444"/>
      <c r="EA552" s="444"/>
      <c r="EB552" s="444"/>
      <c r="EC552" s="444"/>
      <c r="ED552" s="450" t="e">
        <f>SUM(EC547:EC551)</f>
        <v>#N/A</v>
      </c>
      <c r="EE552" s="452"/>
      <c r="EF552" s="444"/>
      <c r="EG552" s="443"/>
      <c r="EH552" s="443"/>
      <c r="EI552" s="444"/>
      <c r="EJ552" s="444"/>
      <c r="EK552" s="444"/>
      <c r="EL552" s="444"/>
      <c r="EM552" s="450">
        <f>SUM(EL547:EL551)</f>
        <v>55.9</v>
      </c>
      <c r="EN552" s="452"/>
      <c r="EO552" s="444"/>
      <c r="EP552" s="443"/>
      <c r="EQ552" s="443"/>
      <c r="ER552" s="444"/>
      <c r="ES552" s="444"/>
      <c r="ET552" s="444"/>
      <c r="EU552" s="444"/>
      <c r="EV552" s="450">
        <f>SUM(EU547:EU551)</f>
        <v>48.4</v>
      </c>
      <c r="EW552" s="452"/>
      <c r="EX552" s="444"/>
      <c r="EY552" s="443"/>
      <c r="EZ552" s="443"/>
      <c r="FA552" s="444"/>
      <c r="FB552" s="444"/>
      <c r="FC552" s="444"/>
      <c r="FD552" s="444"/>
      <c r="FE552" s="450" t="e">
        <f>SUM(FD547:FD551)</f>
        <v>#N/A</v>
      </c>
      <c r="FF552" s="452"/>
      <c r="FG552" s="444"/>
      <c r="FH552" s="443"/>
      <c r="FI552" s="443"/>
      <c r="FJ552" s="444"/>
      <c r="FK552" s="444"/>
      <c r="FL552" s="444"/>
      <c r="FM552" s="444"/>
      <c r="FN552" s="450">
        <f>SUM(FM547:FM551)</f>
        <v>16.900000000000002</v>
      </c>
      <c r="FO552" s="452"/>
      <c r="FP552" s="444"/>
      <c r="FQ552" s="443"/>
      <c r="FR552" s="443"/>
      <c r="FS552" s="444"/>
      <c r="FT552" s="444"/>
      <c r="FU552" s="444"/>
      <c r="FV552" s="444"/>
      <c r="FW552" s="450">
        <f>SUM(FV547:FV551)</f>
        <v>33.599999999999994</v>
      </c>
      <c r="FX552" s="452"/>
      <c r="FY552" s="444"/>
      <c r="FZ552" s="443"/>
      <c r="GA552" s="443"/>
      <c r="GB552" s="444"/>
      <c r="GC552" s="444"/>
      <c r="GD552" s="444"/>
      <c r="GE552" s="444"/>
      <c r="GF552" s="450">
        <f>SUM(GE547:GE551)</f>
        <v>39</v>
      </c>
      <c r="GG552" s="452"/>
      <c r="GH552" s="444"/>
      <c r="GI552" s="443"/>
      <c r="GJ552" s="443"/>
      <c r="GK552" s="444"/>
      <c r="GL552" s="444"/>
      <c r="GM552" s="444"/>
      <c r="GN552" s="444"/>
      <c r="GO552" s="450">
        <f>SUM(GN547:GN551)</f>
        <v>16.900000000000002</v>
      </c>
      <c r="GP552" s="452"/>
      <c r="GQ552" s="444"/>
      <c r="GR552" s="455"/>
      <c r="GS552" s="443"/>
      <c r="GT552" s="443"/>
      <c r="GU552" s="444"/>
      <c r="GV552" s="444"/>
      <c r="GW552" s="444"/>
      <c r="GX552" s="450">
        <f>SUM(GW547:GW551)</f>
        <v>54.6</v>
      </c>
      <c r="GY552" s="452"/>
      <c r="GZ552" s="444"/>
      <c r="HA552" s="443"/>
      <c r="HB552" s="443"/>
      <c r="HC552" s="444"/>
      <c r="HD552" s="444"/>
      <c r="HE552" s="444"/>
      <c r="HF552" s="444"/>
      <c r="HG552" s="450">
        <f>SUM(HF547:HF551)</f>
        <v>16.900000000000002</v>
      </c>
      <c r="HH552" s="452"/>
      <c r="HI552" s="444"/>
      <c r="HJ552" s="443"/>
      <c r="HK552" s="443"/>
      <c r="HL552" s="443"/>
      <c r="HM552" s="444"/>
      <c r="HN552" s="444"/>
      <c r="HO552" s="444"/>
      <c r="HP552" s="450">
        <f>SUM(HO547:HO551)</f>
        <v>28.6</v>
      </c>
      <c r="HQ552" s="452"/>
      <c r="HR552" s="444"/>
      <c r="HS552" s="443"/>
      <c r="HT552" s="443"/>
      <c r="HU552" s="444"/>
      <c r="HV552" s="444"/>
      <c r="HW552" s="444"/>
      <c r="HX552" s="444"/>
      <c r="HY552" s="450">
        <f>SUM(HX547:HX551)</f>
        <v>0</v>
      </c>
      <c r="HZ552" s="452"/>
      <c r="IA552" s="444"/>
      <c r="IB552" s="443"/>
      <c r="IC552" s="443"/>
      <c r="ID552" s="443"/>
      <c r="IE552" s="444"/>
      <c r="IF552" s="444"/>
      <c r="IG552" s="444"/>
      <c r="IH552" s="450">
        <f>SUM(IG547:IG551)</f>
        <v>53.6</v>
      </c>
      <c r="II552" s="452"/>
      <c r="IJ552" s="444"/>
      <c r="IK552" s="443"/>
      <c r="IL552" s="443"/>
      <c r="IM552" s="444"/>
      <c r="IN552" s="444"/>
      <c r="IO552" s="444"/>
      <c r="IP552" s="444"/>
      <c r="IQ552" s="450">
        <f>SUM(IP547:IP551)</f>
        <v>33.800000000000004</v>
      </c>
      <c r="IR552" s="452"/>
      <c r="IS552" s="444"/>
      <c r="IT552" s="467"/>
      <c r="IU552" s="443"/>
      <c r="IV552" s="444"/>
      <c r="IW552" s="444"/>
      <c r="IX552" s="444"/>
      <c r="IY552" s="444"/>
      <c r="IZ552" s="450">
        <f>SUM(IY547:IY551)</f>
        <v>19.8</v>
      </c>
      <c r="JA552" s="452"/>
      <c r="JB552" s="444"/>
      <c r="JC552" s="443"/>
      <c r="JD552" s="443"/>
      <c r="JE552" s="444"/>
      <c r="JF552" s="444"/>
      <c r="JG552" s="444"/>
      <c r="JH552" s="444"/>
      <c r="JI552" s="450">
        <f>SUM(JH547:JH551)</f>
        <v>2.4</v>
      </c>
      <c r="JJ552" s="452"/>
      <c r="JK552" s="444"/>
      <c r="JL552" s="443"/>
      <c r="JM552" s="443"/>
      <c r="JN552" s="444"/>
      <c r="JO552" s="444"/>
      <c r="JP552" s="444"/>
      <c r="JQ552" s="444"/>
      <c r="JR552" s="450">
        <f>SUM(JQ547:JQ551)</f>
        <v>53.099999999999994</v>
      </c>
      <c r="JS552" s="452"/>
      <c r="JT552" s="444"/>
      <c r="JU552" s="443"/>
      <c r="JV552" s="443"/>
      <c r="JW552" s="444"/>
      <c r="JX552" s="444"/>
      <c r="JY552" s="444"/>
      <c r="JZ552" s="444"/>
      <c r="KA552" s="450">
        <f>SUM(JZ547:JZ551)</f>
        <v>28.6</v>
      </c>
      <c r="KB552" s="452"/>
      <c r="KC552" s="444"/>
      <c r="KD552" s="443"/>
      <c r="KE552" s="443"/>
      <c r="KF552" s="444"/>
      <c r="KG552" s="444"/>
      <c r="KH552" s="444"/>
      <c r="KI552" s="444"/>
      <c r="KJ552" s="450">
        <f>SUM(KI547:KI551)</f>
        <v>36.200000000000003</v>
      </c>
      <c r="KK552" s="452"/>
      <c r="KL552" s="444"/>
      <c r="KM552" s="455"/>
      <c r="KN552" s="443"/>
      <c r="KO552" s="443"/>
      <c r="KP552" s="444"/>
      <c r="KQ552" s="444"/>
      <c r="KR552" s="444"/>
      <c r="KS552" s="450">
        <f>SUM(KR547:KR551)</f>
        <v>0</v>
      </c>
      <c r="KT552" s="452"/>
      <c r="KU552" s="444"/>
      <c r="KV552" s="466"/>
      <c r="KW552" s="443"/>
      <c r="KX552" s="444"/>
      <c r="KY552" s="444"/>
      <c r="KZ552" s="444"/>
      <c r="LA552" s="444"/>
      <c r="LB552" s="450">
        <f>SUM(LA547:LA551)</f>
        <v>31.2</v>
      </c>
      <c r="LC552" s="452"/>
      <c r="LD552" s="444"/>
      <c r="LE552" s="443"/>
      <c r="LF552" s="443"/>
      <c r="LG552" s="444"/>
      <c r="LH552" s="444"/>
      <c r="LI552" s="444"/>
      <c r="LJ552" s="444"/>
      <c r="LK552" s="450">
        <f>SUM(LJ547:LJ551)</f>
        <v>0</v>
      </c>
      <c r="LL552" s="452"/>
      <c r="LM552" s="444"/>
      <c r="LN552" s="443"/>
      <c r="LO552" s="443"/>
      <c r="LP552" s="444"/>
      <c r="LQ552" s="444"/>
      <c r="LR552" s="444"/>
      <c r="LS552" s="444"/>
      <c r="LT552" s="450">
        <f>SUM(LS547:LS551)</f>
        <v>37.700000000000003</v>
      </c>
      <c r="LU552" s="452"/>
      <c r="LV552" s="444"/>
      <c r="LW552" s="443"/>
      <c r="LX552" s="443"/>
      <c r="LY552" s="444"/>
      <c r="LZ552" s="444"/>
      <c r="MA552" s="444"/>
      <c r="MB552" s="444"/>
      <c r="MC552" s="450">
        <f>SUM(MB547:MB551)</f>
        <v>13.5</v>
      </c>
      <c r="MD552" s="452"/>
      <c r="ME552" s="444"/>
      <c r="MF552" s="443"/>
      <c r="MG552" s="443"/>
      <c r="MH552" s="444"/>
      <c r="MI552" s="444"/>
      <c r="MJ552" s="444"/>
      <c r="MK552" s="444"/>
      <c r="ML552" s="450">
        <f>SUM(MK547:MK551)</f>
        <v>0</v>
      </c>
      <c r="MM552" s="452"/>
      <c r="MN552" s="444"/>
      <c r="MO552" s="443"/>
      <c r="MP552" s="443"/>
      <c r="MQ552" s="444"/>
      <c r="MR552" s="444"/>
      <c r="MS552" s="444"/>
      <c r="MT552" s="444"/>
      <c r="MU552" s="450">
        <f>SUM(MT547:MT551)</f>
        <v>25.2</v>
      </c>
      <c r="MV552" s="452"/>
      <c r="MW552" s="444"/>
      <c r="MX552" s="443"/>
      <c r="MY552" s="443"/>
      <c r="MZ552" s="444"/>
      <c r="NA552" s="444"/>
      <c r="NB552" s="444"/>
      <c r="NC552" s="444"/>
      <c r="ND552" s="450">
        <f>SUM(NC547:NC551)</f>
        <v>13.5</v>
      </c>
      <c r="NE552" s="452"/>
      <c r="NF552" s="444"/>
      <c r="NG552" s="443"/>
      <c r="NH552" s="443"/>
      <c r="NI552" s="444"/>
      <c r="NJ552" s="444"/>
      <c r="NK552" s="444"/>
      <c r="NL552" s="444"/>
      <c r="NM552" s="450">
        <f>SUM(NL547:NL551)</f>
        <v>36.4</v>
      </c>
      <c r="NN552" s="452"/>
      <c r="NO552" s="444"/>
      <c r="NP552" s="443"/>
      <c r="NQ552" s="443"/>
      <c r="NR552" s="444"/>
      <c r="NS552" s="444"/>
      <c r="NT552" s="444"/>
      <c r="NU552" s="444"/>
      <c r="NV552" s="450">
        <f>SUM(NU547:NU551)</f>
        <v>0</v>
      </c>
      <c r="NW552" s="452"/>
      <c r="NX552" s="444"/>
      <c r="NY552" s="455"/>
      <c r="NZ552" s="443"/>
      <c r="OA552" s="443"/>
      <c r="OB552" s="444"/>
      <c r="OC552" s="444"/>
      <c r="OD552" s="444"/>
      <c r="OE552" s="450">
        <f>SUM(OD547:OD551)</f>
        <v>0</v>
      </c>
      <c r="OF552" s="452"/>
      <c r="OG552" s="444"/>
      <c r="OH552" s="443"/>
      <c r="OI552" s="443"/>
      <c r="OJ552" s="444"/>
      <c r="OK552" s="444"/>
      <c r="OL552" s="444"/>
      <c r="OM552" s="444"/>
      <c r="ON552" s="450">
        <f>SUM(OM547:OM551)</f>
        <v>2.6</v>
      </c>
      <c r="OO552" s="452"/>
      <c r="OP552" s="444"/>
      <c r="OQ552" s="443"/>
      <c r="OR552" s="443"/>
      <c r="OS552" s="444"/>
      <c r="OT552" s="444"/>
      <c r="OU552" s="444"/>
      <c r="OV552" s="444"/>
      <c r="OW552" s="450">
        <f>SUM(OV547:OV551)</f>
        <v>37.200000000000003</v>
      </c>
      <c r="OX552" s="452"/>
      <c r="OY552" s="444"/>
      <c r="OZ552" s="443"/>
      <c r="PA552" s="443"/>
      <c r="PB552" s="444"/>
      <c r="PC552" s="444"/>
      <c r="PD552" s="444"/>
      <c r="PE552" s="444"/>
      <c r="PF552" s="450">
        <f>SUM(PE547:PE551)</f>
        <v>74.300000000000011</v>
      </c>
      <c r="PG552" s="452"/>
      <c r="PH552" s="444"/>
      <c r="PI552" s="443"/>
      <c r="PJ552" s="443"/>
      <c r="PK552" s="444"/>
      <c r="PL552" s="444"/>
      <c r="PM552" s="444"/>
      <c r="PN552" s="444"/>
      <c r="PO552" s="450">
        <f>SUM(PN547:PN551)</f>
        <v>34</v>
      </c>
      <c r="PP552" s="452"/>
      <c r="PQ552" s="444"/>
      <c r="PR552" s="443"/>
      <c r="PS552" s="443"/>
      <c r="PT552" s="444"/>
      <c r="PU552" s="444"/>
      <c r="PV552" s="444"/>
      <c r="PW552" s="444"/>
      <c r="PX552" s="450">
        <f>SUM(PW547:PW551)</f>
        <v>33.599999999999994</v>
      </c>
      <c r="PY552" s="452"/>
      <c r="PZ552" s="444"/>
      <c r="QA552" s="443"/>
      <c r="QB552" s="443"/>
      <c r="QC552" s="444"/>
      <c r="QD552" s="444"/>
      <c r="QE552" s="444"/>
      <c r="QF552" s="444"/>
      <c r="QG552" s="450">
        <f>SUM(QF547:QF551)</f>
        <v>0</v>
      </c>
      <c r="QH552" s="452"/>
      <c r="QI552" s="444"/>
      <c r="QJ552" s="443"/>
      <c r="QK552" s="443"/>
      <c r="QL552" s="444"/>
      <c r="QM552" s="444"/>
      <c r="QN552" s="444"/>
      <c r="QO552" s="444"/>
      <c r="QP552" s="450">
        <f>SUM(QO547:QO551)</f>
        <v>0</v>
      </c>
      <c r="QQ552" s="452"/>
      <c r="QR552" s="444"/>
      <c r="QS552" s="443"/>
      <c r="QT552" s="443"/>
      <c r="QU552" s="444"/>
      <c r="QV552" s="444"/>
      <c r="QW552" s="444"/>
      <c r="QX552" s="444"/>
      <c r="QY552" s="450">
        <f>SUM(QX547:QX551)</f>
        <v>31.2</v>
      </c>
      <c r="QZ552" s="452"/>
      <c r="RA552" s="444"/>
      <c r="RB552" s="443"/>
      <c r="RC552" s="443"/>
      <c r="RD552" s="444"/>
      <c r="RE552" s="444"/>
      <c r="RF552" s="444"/>
      <c r="RG552" s="444"/>
      <c r="RH552" s="450">
        <f>SUM(RG547:RG551)</f>
        <v>0</v>
      </c>
      <c r="RI552" s="452"/>
      <c r="RJ552" s="444"/>
      <c r="RK552" s="455"/>
      <c r="RL552" s="443"/>
      <c r="RM552" s="443"/>
      <c r="RN552" s="444"/>
      <c r="RO552" s="444"/>
      <c r="RP552" s="444"/>
      <c r="RQ552" s="450" t="e">
        <f>SUM(RP547:RP551)</f>
        <v>#N/A</v>
      </c>
      <c r="RR552" s="452"/>
      <c r="RS552" s="445"/>
      <c r="RT552" s="443"/>
      <c r="RU552" s="443"/>
      <c r="RV552" s="444"/>
      <c r="RW552" s="444"/>
      <c r="RX552" s="444"/>
      <c r="RY552" s="444"/>
      <c r="RZ552" s="450">
        <f>SUM(RY547:RY551)</f>
        <v>4.8</v>
      </c>
      <c r="SA552" s="460"/>
      <c r="SB552" s="445"/>
      <c r="SC552" s="443"/>
      <c r="SD552" s="443"/>
      <c r="SE552" s="444"/>
      <c r="SF552" s="444"/>
      <c r="SG552" s="444"/>
      <c r="SH552" s="444"/>
      <c r="SI552" s="450">
        <f>SUM(SH547:SH551)</f>
        <v>6</v>
      </c>
      <c r="SJ552" s="460"/>
      <c r="SK552" s="445"/>
      <c r="SL552" s="443"/>
      <c r="SM552" s="443"/>
      <c r="SN552" s="444"/>
      <c r="SO552" s="444"/>
      <c r="SP552" s="444"/>
      <c r="SQ552" s="444"/>
      <c r="SR552" s="450">
        <f>SUM(SQ547:SQ551)</f>
        <v>53.3</v>
      </c>
      <c r="SS552" s="460"/>
      <c r="ST552" s="445"/>
      <c r="SU552" s="443"/>
      <c r="SV552" s="443"/>
      <c r="SW552" s="444"/>
      <c r="SX552" s="444"/>
      <c r="SY552" s="444"/>
      <c r="SZ552" s="444"/>
      <c r="TA552" s="450">
        <f>SUM(SZ547:SZ551)</f>
        <v>11.700000000000001</v>
      </c>
      <c r="TB552" s="460"/>
      <c r="TC552" s="445"/>
      <c r="TD552" s="443"/>
      <c r="TE552" s="443"/>
      <c r="TF552" s="443"/>
      <c r="TG552" s="443"/>
      <c r="TH552" s="443"/>
      <c r="TI552" s="443"/>
      <c r="TJ552" s="450">
        <f>SUM(TI547:TI551)</f>
        <v>18</v>
      </c>
      <c r="TK552" s="460"/>
      <c r="TL552" s="445"/>
      <c r="TM552" s="443"/>
      <c r="TN552" s="443"/>
      <c r="TO552" s="444"/>
      <c r="TP552" s="444"/>
      <c r="TQ552" s="444"/>
      <c r="TR552" s="444"/>
      <c r="TS552" s="450">
        <f>SUM(TR547:TR551)</f>
        <v>0</v>
      </c>
      <c r="TT552" s="460"/>
      <c r="TU552" s="445"/>
      <c r="TV552" s="443"/>
      <c r="TW552" s="443"/>
      <c r="TX552" s="444"/>
      <c r="TY552" s="444"/>
      <c r="TZ552" s="444"/>
      <c r="UA552" s="444"/>
      <c r="UB552" s="450" t="e">
        <f>SUM(UA547:UA551)</f>
        <v>#N/A</v>
      </c>
      <c r="UC552" s="460"/>
      <c r="UD552" s="445"/>
      <c r="UE552" s="443"/>
      <c r="UF552" s="443"/>
      <c r="UG552" s="444"/>
      <c r="UH552" s="444"/>
      <c r="UI552" s="444"/>
      <c r="UJ552" s="444"/>
      <c r="UK552" s="450">
        <f>SUM(UJ547:UJ551)</f>
        <v>18.2</v>
      </c>
      <c r="UL552" s="460"/>
      <c r="UM552" s="445"/>
      <c r="UN552" s="443"/>
      <c r="UO552" s="443"/>
      <c r="UP552" s="444"/>
      <c r="UQ552" s="444"/>
      <c r="UR552" s="444"/>
      <c r="US552" s="444"/>
      <c r="UT552" s="450" t="e">
        <f>SUM(US547:US551)</f>
        <v>#N/A</v>
      </c>
      <c r="UU552" s="460"/>
      <c r="UV552" s="445"/>
      <c r="UW552" s="443"/>
      <c r="UX552" s="443"/>
      <c r="UY552" s="444"/>
      <c r="UZ552" s="444"/>
      <c r="VA552" s="444"/>
      <c r="VB552" s="444"/>
      <c r="VC552" s="450">
        <f>SUM(VB547:VB551)</f>
        <v>64.599999999999994</v>
      </c>
      <c r="VD552" s="460"/>
      <c r="VE552" s="445"/>
      <c r="VF552" s="443"/>
      <c r="VG552" s="443"/>
      <c r="VH552" s="444"/>
      <c r="VI552" s="444"/>
      <c r="VJ552" s="444"/>
      <c r="VK552" s="444"/>
      <c r="VL552" s="450" t="e">
        <f>SUM(VK547:VK551)</f>
        <v>#N/A</v>
      </c>
      <c r="VM552" s="460"/>
      <c r="VN552" s="445"/>
      <c r="VO552" s="443"/>
      <c r="VP552" s="443"/>
      <c r="VQ552" s="444"/>
      <c r="VR552" s="444"/>
      <c r="VS552" s="444"/>
      <c r="VT552" s="444"/>
      <c r="VU552" s="450">
        <f>SUM(VT547:VT551)</f>
        <v>104.9</v>
      </c>
      <c r="VV552" s="460"/>
      <c r="VW552" s="445"/>
      <c r="VX552" s="443"/>
      <c r="VY552" s="443"/>
      <c r="VZ552" s="443"/>
      <c r="WA552" s="443"/>
      <c r="WB552" s="443"/>
      <c r="WC552" s="443"/>
      <c r="WD552" s="450" t="e">
        <f>SUM(WC547:WC551)</f>
        <v>#N/A</v>
      </c>
      <c r="WE552" s="460"/>
      <c r="WF552" s="445"/>
      <c r="WG552" s="443"/>
      <c r="WH552" s="443"/>
      <c r="WI552" s="443"/>
      <c r="WJ552" s="443"/>
      <c r="WK552" s="443"/>
      <c r="WL552" s="443"/>
      <c r="WM552" s="450">
        <f>SUM(WL547:WL551)</f>
        <v>31.2</v>
      </c>
      <c r="WN552" s="460"/>
      <c r="WO552" s="445"/>
      <c r="WP552" s="444"/>
      <c r="WQ552" s="444"/>
      <c r="WR552" s="444"/>
      <c r="WS552" s="444"/>
      <c r="WT552" s="444"/>
      <c r="WU552" s="444"/>
      <c r="WV552" s="450">
        <f>SUM(WU547:WU551)</f>
        <v>0</v>
      </c>
      <c r="WW552" s="460"/>
      <c r="WX552" s="445"/>
      <c r="WY552" s="443"/>
      <c r="WZ552" s="443"/>
      <c r="XA552" s="443"/>
      <c r="XB552" s="443"/>
      <c r="XC552" s="443"/>
      <c r="XD552" s="443"/>
      <c r="XE552" s="450">
        <f>SUM(XD547:XD551)</f>
        <v>0</v>
      </c>
      <c r="XF552" s="460"/>
      <c r="XG552" s="445"/>
      <c r="XH552" s="443"/>
      <c r="XI552" s="443"/>
      <c r="XJ552" s="443"/>
      <c r="XK552" s="443"/>
      <c r="XL552" s="443"/>
      <c r="XM552" s="443"/>
      <c r="XN552" s="450" t="e">
        <f>SUM(XM547:XM551)</f>
        <v>#N/A</v>
      </c>
      <c r="XO552" s="460"/>
      <c r="XP552" s="445"/>
      <c r="XQ552" s="443"/>
      <c r="XR552" s="443"/>
      <c r="XS552" s="444"/>
      <c r="XT552" s="444"/>
      <c r="XU552" s="444"/>
      <c r="XV552" s="444"/>
      <c r="XW552" s="450">
        <f>SUM(XV547:XV551)</f>
        <v>9.6000000000000014</v>
      </c>
      <c r="XX552" s="460"/>
      <c r="XY552" s="445"/>
      <c r="XZ552" s="443"/>
      <c r="YA552" s="443"/>
      <c r="YB552" s="443"/>
      <c r="YC552" s="443"/>
      <c r="YD552" s="443"/>
      <c r="YE552" s="443"/>
      <c r="YF552" s="450">
        <f>SUM(YE547:YE551)</f>
        <v>1.1000000000000001</v>
      </c>
      <c r="YG552" s="460"/>
      <c r="YH552" s="445"/>
      <c r="YI552" s="443"/>
      <c r="YJ552" s="443"/>
      <c r="YK552" s="444"/>
      <c r="YL552" s="444"/>
      <c r="YM552" s="444"/>
      <c r="YN552" s="444"/>
      <c r="YO552" s="450">
        <f>SUM(YN547:YN551)</f>
        <v>0</v>
      </c>
      <c r="YP552" s="460"/>
      <c r="YQ552" s="445"/>
      <c r="YR552" s="443"/>
      <c r="YS552" s="443"/>
      <c r="YT552" s="443"/>
      <c r="YU552" s="443"/>
      <c r="YV552" s="443"/>
      <c r="YW552" s="443"/>
      <c r="YX552" s="450" t="e">
        <f>SUM(YW547:YW551)</f>
        <v>#N/A</v>
      </c>
      <c r="YY552" s="460"/>
      <c r="YZ552" s="445"/>
      <c r="ZA552" s="443"/>
      <c r="ZB552" s="443"/>
      <c r="ZC552" s="443"/>
      <c r="ZD552" s="443"/>
      <c r="ZE552" s="443"/>
      <c r="ZF552" s="443"/>
      <c r="ZG552" s="450" t="e">
        <f>SUM(ZF547:ZF551)</f>
        <v>#N/A</v>
      </c>
      <c r="ZH552" s="460"/>
      <c r="ZI552" s="445"/>
      <c r="ZJ552" s="443"/>
      <c r="ZK552" s="443"/>
      <c r="ZL552" s="443"/>
      <c r="ZM552" s="443"/>
      <c r="ZN552" s="443"/>
      <c r="ZO552" s="443"/>
      <c r="ZP552" s="450">
        <f>SUM(ZO547:ZO551)</f>
        <v>0</v>
      </c>
      <c r="ZQ552" s="460"/>
      <c r="ZR552" s="445"/>
      <c r="ZS552" s="443"/>
      <c r="ZT552" s="443"/>
      <c r="ZU552" s="444"/>
      <c r="ZV552" s="444"/>
      <c r="ZW552" s="444"/>
      <c r="ZX552" s="444"/>
      <c r="ZY552" s="450" t="e">
        <f>SUM(ZX547:ZX551)</f>
        <v>#N/A</v>
      </c>
      <c r="ZZ552" s="460"/>
      <c r="AAA552" s="445"/>
      <c r="AAB552" s="443"/>
      <c r="AAC552" s="443"/>
      <c r="AAD552" s="444"/>
      <c r="AAE552" s="444"/>
      <c r="AAF552" s="444"/>
      <c r="AAG552" s="444"/>
      <c r="AAH552" s="450" t="e">
        <f>SUM(AAG547:AAG551)</f>
        <v>#N/A</v>
      </c>
      <c r="AAI552" s="460"/>
      <c r="AAJ552" s="445"/>
      <c r="AAK552" s="443"/>
      <c r="AAL552" s="443"/>
      <c r="AAM552" s="444"/>
      <c r="AAN552" s="444"/>
      <c r="AAO552" s="444"/>
      <c r="AAP552" s="444"/>
      <c r="AAQ552" s="450" t="e">
        <f>SUM(AAP547:AAP551)</f>
        <v>#N/A</v>
      </c>
      <c r="AAR552" s="460"/>
      <c r="AAS552" s="445"/>
      <c r="AAT552" s="443"/>
      <c r="AAU552" s="443"/>
      <c r="AAV552" s="444"/>
      <c r="AAW552" s="444"/>
      <c r="AAX552" s="444"/>
      <c r="AAY552" s="444"/>
      <c r="AAZ552" s="450" t="e">
        <f>SUM(AAY547:AAY551)</f>
        <v>#N/A</v>
      </c>
      <c r="ABA552" s="460"/>
      <c r="ABB552" s="445"/>
      <c r="ABC552" s="443"/>
      <c r="ABD552" s="443"/>
      <c r="ABE552" s="444"/>
      <c r="ABF552" s="444"/>
      <c r="ABG552" s="444"/>
      <c r="ABH552" s="444"/>
      <c r="ABI552" s="450" t="e">
        <f>SUM(ABH547:ABH551)</f>
        <v>#N/A</v>
      </c>
      <c r="ABJ552" s="460"/>
      <c r="ABK552" s="445"/>
      <c r="ABL552" s="443"/>
      <c r="ABM552" s="443"/>
      <c r="ABN552" s="444"/>
      <c r="ABO552" s="444"/>
      <c r="ABP552" s="444"/>
      <c r="ABQ552" s="444"/>
      <c r="ABR552" s="450" t="e">
        <f>SUM(ABQ547:ABQ551)</f>
        <v>#N/A</v>
      </c>
      <c r="ABS552" s="460"/>
      <c r="ABT552" s="445"/>
      <c r="ABU552" s="443"/>
      <c r="ABV552" s="443"/>
      <c r="ABW552" s="444"/>
      <c r="ABX552" s="444"/>
      <c r="ABY552" s="444"/>
      <c r="ABZ552" s="444"/>
      <c r="ACA552" s="450" t="e">
        <f>SUM(ABZ547:ABZ551)</f>
        <v>#N/A</v>
      </c>
      <c r="ACB552" s="460"/>
      <c r="ACC552" s="445"/>
      <c r="ACD552" s="443"/>
      <c r="ACE552" s="443"/>
      <c r="ACF552" s="444"/>
      <c r="ACG552" s="444"/>
      <c r="ACH552" s="444"/>
      <c r="ACI552" s="444"/>
      <c r="ACJ552" s="450" t="e">
        <f>SUM(ACI547:ACI551)</f>
        <v>#N/A</v>
      </c>
      <c r="ACK552" s="460"/>
      <c r="ACL552" s="445"/>
      <c r="ACM552" s="443"/>
      <c r="ACN552" s="443"/>
      <c r="ACO552" s="444"/>
      <c r="ACP552" s="444"/>
      <c r="ACQ552" s="444"/>
      <c r="ACR552" s="444"/>
      <c r="ACS552" s="450" t="e">
        <f>SUM(ACR547:ACR551)</f>
        <v>#N/A</v>
      </c>
      <c r="ACT552" s="460"/>
      <c r="ACU552" s="445"/>
      <c r="ACV552" s="443"/>
      <c r="ACW552" s="443"/>
      <c r="ACX552" s="444"/>
      <c r="ACY552" s="444"/>
      <c r="ACZ552" s="444"/>
      <c r="ADA552" s="444"/>
      <c r="ADB552" s="450">
        <f>SUM(ADA547:ADA551)</f>
        <v>0</v>
      </c>
      <c r="ADC552" s="460"/>
      <c r="ADD552" s="445"/>
      <c r="ADE552" s="443"/>
      <c r="ADF552" s="443"/>
      <c r="ADG552" s="443"/>
      <c r="ADH552" s="443"/>
      <c r="ADI552" s="443"/>
      <c r="ADJ552" s="443"/>
      <c r="ADK552" s="450">
        <f>SUM(ADJ547:ADJ551)</f>
        <v>55.9</v>
      </c>
      <c r="ADL552" s="460"/>
      <c r="ADM552" s="445"/>
      <c r="ADN552" s="443"/>
      <c r="ADO552" s="443"/>
      <c r="ADP552" s="444"/>
      <c r="ADQ552" s="444"/>
      <c r="ADR552" s="444"/>
      <c r="ADS552" s="444"/>
      <c r="ADT552" s="450">
        <f>SUM(ADS547:ADS551)</f>
        <v>22.5</v>
      </c>
      <c r="ADU552" s="460"/>
      <c r="ADV552" s="445"/>
      <c r="ADW552" s="443"/>
      <c r="ADX552" s="443"/>
      <c r="ADY552" s="443"/>
      <c r="ADZ552" s="443"/>
      <c r="AEA552" s="443"/>
      <c r="AEB552" s="443"/>
      <c r="AEC552" s="450">
        <f>SUM(AEB547:AEB551)</f>
        <v>28.599999999999998</v>
      </c>
      <c r="AED552" s="460"/>
      <c r="AEE552" s="445"/>
      <c r="AEF552" s="443"/>
      <c r="AEG552" s="443"/>
      <c r="AEH552" s="443"/>
      <c r="AEI552" s="443"/>
      <c r="AEJ552" s="443"/>
      <c r="AEK552" s="443"/>
      <c r="AEL552" s="450">
        <f>SUM(AEK547:AEK551)</f>
        <v>12.6</v>
      </c>
      <c r="AEM552" s="460"/>
      <c r="AEN552" s="445"/>
      <c r="AEO552" s="443"/>
      <c r="AEP552" s="443"/>
      <c r="AEQ552" s="443"/>
      <c r="AER552" s="443"/>
      <c r="AES552" s="443"/>
      <c r="AET552" s="443"/>
      <c r="AEU552" s="450">
        <f>SUM(AET547:AET551)</f>
        <v>0</v>
      </c>
      <c r="AEV552" s="460"/>
      <c r="AEW552" s="445"/>
      <c r="AEX552" s="443"/>
      <c r="AEY552" s="443"/>
      <c r="AEZ552" s="444"/>
      <c r="AFA552" s="444"/>
      <c r="AFB552" s="444"/>
      <c r="AFC552" s="444"/>
      <c r="AFD552" s="450">
        <f>SUM(AFC547:AFC551)</f>
        <v>0</v>
      </c>
      <c r="AFE552" s="460"/>
      <c r="AFF552" s="445"/>
      <c r="AFG552" s="443"/>
      <c r="AFH552" s="443"/>
      <c r="AFI552" s="444"/>
      <c r="AFJ552" s="444"/>
      <c r="AFK552" s="444"/>
      <c r="AFL552" s="444"/>
      <c r="AFM552" s="450">
        <f>SUM(AFL547:AFL551)</f>
        <v>43.9</v>
      </c>
      <c r="AFN552" s="460"/>
      <c r="AFO552" s="445"/>
      <c r="AFP552" s="443"/>
      <c r="AFQ552" s="443"/>
      <c r="AFR552" s="444"/>
      <c r="AFS552" s="444"/>
      <c r="AFT552" s="444"/>
      <c r="AFU552" s="444"/>
      <c r="AFV552" s="450">
        <f>SUM(AFU547:AFU551)</f>
        <v>41.2</v>
      </c>
      <c r="AFW552" s="460"/>
      <c r="AFX552" s="445"/>
      <c r="AFY552" s="443"/>
      <c r="AFZ552" s="443"/>
      <c r="AGA552" s="444"/>
      <c r="AGB552" s="444"/>
      <c r="AGC552" s="444"/>
      <c r="AGD552" s="444"/>
      <c r="AGE552" s="450">
        <f>SUM(AGD547:AGD551)</f>
        <v>10.799999999999999</v>
      </c>
      <c r="AGF552" s="460"/>
      <c r="AGG552" s="445"/>
      <c r="AGH552" s="443"/>
      <c r="AGI552" s="443"/>
      <c r="AGJ552" s="444"/>
      <c r="AGK552" s="444"/>
      <c r="AGL552" s="444"/>
      <c r="AGM552" s="444"/>
      <c r="AGN552" s="450">
        <f>SUM(AGM547:AGM551)</f>
        <v>0</v>
      </c>
      <c r="AGO552" s="460"/>
      <c r="AGP552" s="445"/>
      <c r="AGQ552" s="443"/>
      <c r="AGR552" s="443"/>
      <c r="AGS552" s="444"/>
      <c r="AGT552" s="444"/>
      <c r="AGU552" s="444"/>
      <c r="AGV552" s="444"/>
      <c r="AGW552" s="450">
        <f>SUM(AGV547:AGV551)</f>
        <v>7.1999999999999993</v>
      </c>
      <c r="AGX552" s="460"/>
      <c r="AGY552" s="445"/>
      <c r="AGZ552" s="443"/>
      <c r="AHA552" s="443"/>
      <c r="AHB552" s="444"/>
      <c r="AHC552" s="444"/>
      <c r="AHD552" s="444"/>
      <c r="AHE552" s="444"/>
      <c r="AHF552" s="450">
        <f>SUM(AHE547:AHE551)</f>
        <v>0</v>
      </c>
      <c r="AHG552" s="460"/>
      <c r="AHH552" s="484"/>
      <c r="AHI552" s="477"/>
      <c r="AHJ552" s="477"/>
      <c r="AHK552" s="534"/>
      <c r="AHL552" s="534"/>
      <c r="AHM552" s="534"/>
      <c r="AHN552" s="534"/>
      <c r="AHO552" s="481"/>
      <c r="AHP552" s="477"/>
      <c r="AHQ552" s="484"/>
      <c r="AHR552" s="477"/>
      <c r="AHS552" s="477"/>
      <c r="AHT552" s="534"/>
      <c r="AHU552" s="534"/>
      <c r="AHV552" s="534"/>
      <c r="AHW552" s="534"/>
      <c r="AHX552" s="481"/>
      <c r="AHY552" s="477"/>
      <c r="AHZ552" s="484"/>
      <c r="AIA552" s="477"/>
      <c r="AIB552" s="477"/>
      <c r="AIC552" s="534"/>
      <c r="AID552" s="534"/>
      <c r="AIE552" s="534"/>
      <c r="AIF552" s="534"/>
      <c r="AIG552" s="481"/>
      <c r="AIH552" s="477"/>
      <c r="AII552" s="234"/>
      <c r="AIJ552" s="140"/>
      <c r="AIK552" s="140"/>
      <c r="AIL552" s="140"/>
      <c r="AIM552" s="140"/>
      <c r="AIN552" s="140"/>
      <c r="AIO552" s="140"/>
      <c r="AIP552" s="210"/>
      <c r="AIQ552" s="140"/>
    </row>
    <row r="553" spans="1:927" ht="15">
      <c r="A553" s="490"/>
      <c r="B553" s="443"/>
      <c r="C553" s="457"/>
      <c r="D553" s="443"/>
      <c r="E553" s="444"/>
      <c r="F553" s="444"/>
      <c r="G553" s="454" t="s">
        <v>125</v>
      </c>
      <c r="H553" s="454"/>
      <c r="I553" s="452"/>
      <c r="J553" s="444"/>
      <c r="K553" s="443"/>
      <c r="L553" s="443"/>
      <c r="M553" s="443"/>
      <c r="N553" s="444"/>
      <c r="O553" s="444"/>
      <c r="P553" s="454" t="s">
        <v>125</v>
      </c>
      <c r="Q553" s="454"/>
      <c r="R553" s="452"/>
      <c r="S553" s="444"/>
      <c r="T553" s="443"/>
      <c r="U553" s="443"/>
      <c r="V553" s="443"/>
      <c r="W553" s="444"/>
      <c r="X553" s="444"/>
      <c r="Y553" s="454" t="s">
        <v>125</v>
      </c>
      <c r="Z553" s="454"/>
      <c r="AA553" s="452"/>
      <c r="AB553" s="444"/>
      <c r="AC553" s="443"/>
      <c r="AD553" s="443"/>
      <c r="AE553" s="443"/>
      <c r="AF553" s="444"/>
      <c r="AG553" s="444"/>
      <c r="AH553" s="454" t="s">
        <v>125</v>
      </c>
      <c r="AI553" s="454"/>
      <c r="AJ553" s="452"/>
      <c r="AK553" s="444"/>
      <c r="AL553" s="443"/>
      <c r="AM553" s="443"/>
      <c r="AN553" s="443"/>
      <c r="AO553" s="444"/>
      <c r="AP553" s="444"/>
      <c r="AQ553" s="454" t="s">
        <v>125</v>
      </c>
      <c r="AR553" s="454"/>
      <c r="AS553" s="452"/>
      <c r="AT553" s="444"/>
      <c r="AU553" s="443"/>
      <c r="AV553" s="443"/>
      <c r="AW553" s="443"/>
      <c r="AX553" s="444"/>
      <c r="AY553" s="444"/>
      <c r="AZ553" s="454" t="s">
        <v>125</v>
      </c>
      <c r="BA553" s="454"/>
      <c r="BB553" s="452"/>
      <c r="BC553" s="444"/>
      <c r="BD553" s="443"/>
      <c r="BE553" s="443"/>
      <c r="BF553" s="443"/>
      <c r="BG553" s="444"/>
      <c r="BH553" s="444"/>
      <c r="BI553" s="454" t="s">
        <v>125</v>
      </c>
      <c r="BJ553" s="454"/>
      <c r="BK553" s="452"/>
      <c r="BL553" s="444"/>
      <c r="BM553" s="443"/>
      <c r="BN553" s="443"/>
      <c r="BO553" s="443"/>
      <c r="BP553" s="444"/>
      <c r="BQ553" s="444"/>
      <c r="BR553" s="454" t="s">
        <v>125</v>
      </c>
      <c r="BS553" s="454"/>
      <c r="BT553" s="452"/>
      <c r="BU553" s="444"/>
      <c r="BV553" s="443"/>
      <c r="BW553" s="443"/>
      <c r="BX553" s="443"/>
      <c r="BY553" s="444"/>
      <c r="BZ553" s="444"/>
      <c r="CA553" s="454" t="s">
        <v>125</v>
      </c>
      <c r="CB553" s="454"/>
      <c r="CC553" s="452"/>
      <c r="CD553" s="444"/>
      <c r="CE553" s="443"/>
      <c r="CF553" s="443"/>
      <c r="CG553" s="443"/>
      <c r="CH553" s="444"/>
      <c r="CI553" s="444"/>
      <c r="CJ553" s="454" t="s">
        <v>125</v>
      </c>
      <c r="CK553" s="454"/>
      <c r="CL553" s="452"/>
      <c r="CM553" s="444"/>
      <c r="CN553" s="443"/>
      <c r="CO553" s="443"/>
      <c r="CP553" s="443"/>
      <c r="CQ553" s="444"/>
      <c r="CR553" s="444"/>
      <c r="CS553" s="454" t="s">
        <v>125</v>
      </c>
      <c r="CT553" s="454"/>
      <c r="CU553" s="452"/>
      <c r="CV553" s="444"/>
      <c r="CW553" s="443"/>
      <c r="CX553" s="443"/>
      <c r="CY553" s="443"/>
      <c r="CZ553" s="444"/>
      <c r="DA553" s="444"/>
      <c r="DB553" s="454" t="s">
        <v>125</v>
      </c>
      <c r="DC553" s="454"/>
      <c r="DD553" s="452"/>
      <c r="DE553" s="444"/>
      <c r="DF553" s="443"/>
      <c r="DG553" s="443"/>
      <c r="DH553" s="443"/>
      <c r="DI553" s="444"/>
      <c r="DJ553" s="444"/>
      <c r="DK553" s="454" t="s">
        <v>125</v>
      </c>
      <c r="DL553" s="454"/>
      <c r="DM553" s="452"/>
      <c r="DN553" s="444"/>
      <c r="DO553" s="443"/>
      <c r="DP553" s="443"/>
      <c r="DQ553" s="443"/>
      <c r="DR553" s="444"/>
      <c r="DS553" s="444"/>
      <c r="DT553" s="454" t="s">
        <v>125</v>
      </c>
      <c r="DU553" s="454"/>
      <c r="DV553" s="452"/>
      <c r="DW553" s="444"/>
      <c r="DX553" s="443"/>
      <c r="DY553" s="443"/>
      <c r="DZ553" s="443"/>
      <c r="EA553" s="444"/>
      <c r="EB553" s="444"/>
      <c r="EC553" s="454" t="s">
        <v>125</v>
      </c>
      <c r="ED553" s="454"/>
      <c r="EE553" s="452"/>
      <c r="EF553" s="444"/>
      <c r="EG553" s="443"/>
      <c r="EH553" s="443"/>
      <c r="EI553" s="443"/>
      <c r="EJ553" s="444"/>
      <c r="EK553" s="444"/>
      <c r="EL553" s="454" t="s">
        <v>125</v>
      </c>
      <c r="EM553" s="454"/>
      <c r="EN553" s="452"/>
      <c r="EO553" s="444"/>
      <c r="EP553" s="443"/>
      <c r="EQ553" s="443"/>
      <c r="ER553" s="443"/>
      <c r="ES553" s="444"/>
      <c r="ET553" s="444"/>
      <c r="EU553" s="454" t="s">
        <v>125</v>
      </c>
      <c r="EV553" s="454"/>
      <c r="EW553" s="452"/>
      <c r="EX553" s="444"/>
      <c r="EY553" s="443"/>
      <c r="EZ553" s="443"/>
      <c r="FA553" s="443"/>
      <c r="FB553" s="444"/>
      <c r="FC553" s="444"/>
      <c r="FD553" s="454" t="s">
        <v>125</v>
      </c>
      <c r="FE553" s="454"/>
      <c r="FF553" s="452"/>
      <c r="FG553" s="444"/>
      <c r="FH553" s="443"/>
      <c r="FI553" s="443"/>
      <c r="FJ553" s="443"/>
      <c r="FK553" s="444"/>
      <c r="FL553" s="444"/>
      <c r="FM553" s="454" t="s">
        <v>125</v>
      </c>
      <c r="FN553" s="454"/>
      <c r="FO553" s="452"/>
      <c r="FP553" s="444"/>
      <c r="FQ553" s="443"/>
      <c r="FR553" s="443"/>
      <c r="FS553" s="443"/>
      <c r="FT553" s="444"/>
      <c r="FU553" s="444"/>
      <c r="FV553" s="454" t="s">
        <v>125</v>
      </c>
      <c r="FW553" s="454"/>
      <c r="FX553" s="452"/>
      <c r="FY553" s="444"/>
      <c r="FZ553" s="443"/>
      <c r="GA553" s="443"/>
      <c r="GB553" s="443"/>
      <c r="GC553" s="444"/>
      <c r="GD553" s="444"/>
      <c r="GE553" s="454" t="s">
        <v>125</v>
      </c>
      <c r="GF553" s="454"/>
      <c r="GG553" s="452"/>
      <c r="GH553" s="444"/>
      <c r="GI553" s="443"/>
      <c r="GJ553" s="443"/>
      <c r="GK553" s="443"/>
      <c r="GL553" s="444"/>
      <c r="GM553" s="444"/>
      <c r="GN553" s="454" t="s">
        <v>125</v>
      </c>
      <c r="GO553" s="454"/>
      <c r="GP553" s="452"/>
      <c r="GQ553" s="444"/>
      <c r="GR553" s="443"/>
      <c r="GS553" s="443"/>
      <c r="GT553" s="443"/>
      <c r="GU553" s="444"/>
      <c r="GV553" s="444"/>
      <c r="GW553" s="454" t="s">
        <v>125</v>
      </c>
      <c r="GX553" s="454"/>
      <c r="GY553" s="452"/>
      <c r="GZ553" s="444"/>
      <c r="HA553" s="443"/>
      <c r="HB553" s="443"/>
      <c r="HC553" s="443"/>
      <c r="HD553" s="444"/>
      <c r="HE553" s="444"/>
      <c r="HF553" s="454" t="s">
        <v>125</v>
      </c>
      <c r="HG553" s="454"/>
      <c r="HH553" s="452"/>
      <c r="HI553" s="444"/>
      <c r="HJ553" s="443"/>
      <c r="HK553" s="443"/>
      <c r="HL553" s="443"/>
      <c r="HM553" s="444"/>
      <c r="HN553" s="444"/>
      <c r="HO553" s="454" t="s">
        <v>125</v>
      </c>
      <c r="HP553" s="454"/>
      <c r="HQ553" s="452"/>
      <c r="HR553" s="444"/>
      <c r="HS553" s="443"/>
      <c r="HT553" s="443"/>
      <c r="HU553" s="443"/>
      <c r="HV553" s="444"/>
      <c r="HW553" s="444"/>
      <c r="HX553" s="454" t="s">
        <v>125</v>
      </c>
      <c r="HY553" s="454"/>
      <c r="HZ553" s="452"/>
      <c r="IA553" s="444"/>
      <c r="IB553" s="443"/>
      <c r="IC553" s="443"/>
      <c r="ID553" s="443"/>
      <c r="IE553" s="444"/>
      <c r="IF553" s="444"/>
      <c r="IG553" s="454" t="s">
        <v>125</v>
      </c>
      <c r="IH553" s="454"/>
      <c r="II553" s="452"/>
      <c r="IJ553" s="444"/>
      <c r="IK553" s="443"/>
      <c r="IL553" s="443"/>
      <c r="IM553" s="443"/>
      <c r="IN553" s="444"/>
      <c r="IO553" s="444"/>
      <c r="IP553" s="454" t="s">
        <v>125</v>
      </c>
      <c r="IQ553" s="454"/>
      <c r="IR553" s="452"/>
      <c r="IS553" s="444"/>
      <c r="IT553" s="443"/>
      <c r="IU553" s="443"/>
      <c r="IV553" s="443"/>
      <c r="IW553" s="444"/>
      <c r="IX553" s="444"/>
      <c r="IY553" s="454" t="s">
        <v>125</v>
      </c>
      <c r="IZ553" s="454"/>
      <c r="JA553" s="452"/>
      <c r="JB553" s="444"/>
      <c r="JC553" s="443"/>
      <c r="JD553" s="443"/>
      <c r="JE553" s="443"/>
      <c r="JF553" s="444"/>
      <c r="JG553" s="444"/>
      <c r="JH553" s="454" t="s">
        <v>125</v>
      </c>
      <c r="JI553" s="454"/>
      <c r="JJ553" s="452"/>
      <c r="JK553" s="444"/>
      <c r="JL553" s="443"/>
      <c r="JM553" s="443"/>
      <c r="JN553" s="443"/>
      <c r="JO553" s="444"/>
      <c r="JP553" s="444"/>
      <c r="JQ553" s="454" t="s">
        <v>125</v>
      </c>
      <c r="JR553" s="454"/>
      <c r="JS553" s="452"/>
      <c r="JT553" s="444"/>
      <c r="JU553" s="443"/>
      <c r="JV553" s="443"/>
      <c r="JW553" s="443"/>
      <c r="JX553" s="444"/>
      <c r="JY553" s="444"/>
      <c r="JZ553" s="454" t="s">
        <v>125</v>
      </c>
      <c r="KA553" s="454"/>
      <c r="KB553" s="452"/>
      <c r="KC553" s="444"/>
      <c r="KD553" s="443"/>
      <c r="KE553" s="443"/>
      <c r="KF553" s="443"/>
      <c r="KG553" s="444"/>
      <c r="KH553" s="444"/>
      <c r="KI553" s="454" t="s">
        <v>125</v>
      </c>
      <c r="KJ553" s="454"/>
      <c r="KK553" s="452"/>
      <c r="KL553" s="444"/>
      <c r="KM553" s="443"/>
      <c r="KN553" s="443"/>
      <c r="KO553" s="443"/>
      <c r="KP553" s="444"/>
      <c r="KQ553" s="444"/>
      <c r="KR553" s="454" t="s">
        <v>125</v>
      </c>
      <c r="KS553" s="454"/>
      <c r="KT553" s="452"/>
      <c r="KU553" s="444"/>
      <c r="KV553" s="466"/>
      <c r="KW553" s="443"/>
      <c r="KX553" s="443"/>
      <c r="KY553" s="444"/>
      <c r="KZ553" s="444"/>
      <c r="LA553" s="454" t="s">
        <v>125</v>
      </c>
      <c r="LB553" s="454"/>
      <c r="LC553" s="452"/>
      <c r="LD553" s="444"/>
      <c r="LE553" s="443"/>
      <c r="LF553" s="443"/>
      <c r="LG553" s="443"/>
      <c r="LH553" s="444"/>
      <c r="LI553" s="444"/>
      <c r="LJ553" s="454" t="s">
        <v>125</v>
      </c>
      <c r="LK553" s="454"/>
      <c r="LL553" s="452"/>
      <c r="LM553" s="444"/>
      <c r="LN553" s="443"/>
      <c r="LO553" s="443"/>
      <c r="LP553" s="443"/>
      <c r="LQ553" s="444"/>
      <c r="LR553" s="444"/>
      <c r="LS553" s="454" t="s">
        <v>125</v>
      </c>
      <c r="LT553" s="454"/>
      <c r="LU553" s="452"/>
      <c r="LV553" s="444"/>
      <c r="LW553" s="443"/>
      <c r="LX553" s="443"/>
      <c r="LY553" s="443"/>
      <c r="LZ553" s="444"/>
      <c r="MA553" s="444"/>
      <c r="MB553" s="454" t="s">
        <v>125</v>
      </c>
      <c r="MC553" s="454"/>
      <c r="MD553" s="452"/>
      <c r="ME553" s="444"/>
      <c r="MF553" s="443"/>
      <c r="MG553" s="443"/>
      <c r="MH553" s="443"/>
      <c r="MI553" s="444"/>
      <c r="MJ553" s="444"/>
      <c r="MK553" s="454" t="s">
        <v>125</v>
      </c>
      <c r="ML553" s="454"/>
      <c r="MM553" s="452"/>
      <c r="MN553" s="444"/>
      <c r="MO553" s="443"/>
      <c r="MP553" s="443"/>
      <c r="MQ553" s="443"/>
      <c r="MR553" s="444"/>
      <c r="MS553" s="444"/>
      <c r="MT553" s="454" t="s">
        <v>125</v>
      </c>
      <c r="MU553" s="454"/>
      <c r="MV553" s="452"/>
      <c r="MW553" s="444"/>
      <c r="MX553" s="443"/>
      <c r="MY553" s="443"/>
      <c r="MZ553" s="443"/>
      <c r="NA553" s="444"/>
      <c r="NB553" s="444"/>
      <c r="NC553" s="454" t="s">
        <v>125</v>
      </c>
      <c r="ND553" s="454"/>
      <c r="NE553" s="452"/>
      <c r="NF553" s="444"/>
      <c r="NG553" s="443"/>
      <c r="NH553" s="443"/>
      <c r="NI553" s="443"/>
      <c r="NJ553" s="444"/>
      <c r="NK553" s="444"/>
      <c r="NL553" s="454" t="s">
        <v>125</v>
      </c>
      <c r="NM553" s="454"/>
      <c r="NN553" s="452"/>
      <c r="NO553" s="444"/>
      <c r="NP553" s="443"/>
      <c r="NQ553" s="443"/>
      <c r="NR553" s="443"/>
      <c r="NS553" s="444"/>
      <c r="NT553" s="444"/>
      <c r="NU553" s="454" t="s">
        <v>125</v>
      </c>
      <c r="NV553" s="454"/>
      <c r="NW553" s="452"/>
      <c r="NX553" s="444"/>
      <c r="NY553" s="443"/>
      <c r="NZ553" s="443"/>
      <c r="OA553" s="443"/>
      <c r="OB553" s="444"/>
      <c r="OC553" s="444"/>
      <c r="OD553" s="454" t="s">
        <v>125</v>
      </c>
      <c r="OE553" s="454"/>
      <c r="OF553" s="452"/>
      <c r="OG553" s="444"/>
      <c r="OH553" s="443"/>
      <c r="OI553" s="443"/>
      <c r="OJ553" s="443"/>
      <c r="OK553" s="444"/>
      <c r="OL553" s="444"/>
      <c r="OM553" s="454" t="s">
        <v>125</v>
      </c>
      <c r="ON553" s="454"/>
      <c r="OO553" s="452"/>
      <c r="OP553" s="444"/>
      <c r="OQ553" s="443"/>
      <c r="OR553" s="443"/>
      <c r="OS553" s="443"/>
      <c r="OT553" s="444"/>
      <c r="OU553" s="444"/>
      <c r="OV553" s="454" t="s">
        <v>125</v>
      </c>
      <c r="OW553" s="454"/>
      <c r="OX553" s="452"/>
      <c r="OY553" s="444"/>
      <c r="OZ553" s="443"/>
      <c r="PA553" s="443"/>
      <c r="PB553" s="443"/>
      <c r="PC553" s="444"/>
      <c r="PD553" s="444"/>
      <c r="PE553" s="454" t="s">
        <v>125</v>
      </c>
      <c r="PF553" s="454"/>
      <c r="PG553" s="452"/>
      <c r="PH553" s="444"/>
      <c r="PI553" s="443"/>
      <c r="PJ553" s="443"/>
      <c r="PK553" s="443"/>
      <c r="PL553" s="444"/>
      <c r="PM553" s="444"/>
      <c r="PN553" s="454" t="s">
        <v>125</v>
      </c>
      <c r="PO553" s="454"/>
      <c r="PP553" s="452"/>
      <c r="PQ553" s="444"/>
      <c r="PR553" s="443"/>
      <c r="PS553" s="443"/>
      <c r="PT553" s="443"/>
      <c r="PU553" s="444"/>
      <c r="PV553" s="444"/>
      <c r="PW553" s="454" t="s">
        <v>125</v>
      </c>
      <c r="PX553" s="454"/>
      <c r="PY553" s="452"/>
      <c r="PZ553" s="444"/>
      <c r="QA553" s="443"/>
      <c r="QB553" s="443"/>
      <c r="QC553" s="443"/>
      <c r="QD553" s="444"/>
      <c r="QE553" s="444"/>
      <c r="QF553" s="454" t="s">
        <v>125</v>
      </c>
      <c r="QG553" s="454"/>
      <c r="QH553" s="452"/>
      <c r="QI553" s="444"/>
      <c r="QJ553" s="443"/>
      <c r="QK553" s="443"/>
      <c r="QL553" s="443"/>
      <c r="QM553" s="444"/>
      <c r="QN553" s="444"/>
      <c r="QO553" s="454" t="s">
        <v>125</v>
      </c>
      <c r="QP553" s="454"/>
      <c r="QQ553" s="452"/>
      <c r="QR553" s="444"/>
      <c r="QS553" s="443"/>
      <c r="QT553" s="443"/>
      <c r="QU553" s="443"/>
      <c r="QV553" s="444"/>
      <c r="QW553" s="444"/>
      <c r="QX553" s="454" t="s">
        <v>125</v>
      </c>
      <c r="QY553" s="454"/>
      <c r="QZ553" s="452"/>
      <c r="RA553" s="444"/>
      <c r="RB553" s="443"/>
      <c r="RC553" s="443"/>
      <c r="RD553" s="443"/>
      <c r="RE553" s="444"/>
      <c r="RF553" s="444"/>
      <c r="RG553" s="454" t="s">
        <v>125</v>
      </c>
      <c r="RH553" s="454"/>
      <c r="RI553" s="452"/>
      <c r="RJ553" s="444"/>
      <c r="RK553" s="443"/>
      <c r="RL553" s="443"/>
      <c r="RM553" s="443"/>
      <c r="RN553" s="444"/>
      <c r="RO553" s="444"/>
      <c r="RP553" s="454" t="s">
        <v>125</v>
      </c>
      <c r="RQ553" s="454"/>
      <c r="RR553" s="452"/>
      <c r="RS553" s="445"/>
      <c r="RT553" s="443"/>
      <c r="RU553" s="443"/>
      <c r="RV553" s="443"/>
      <c r="RW553" s="443"/>
      <c r="RX553" s="443"/>
      <c r="RY553" s="443"/>
      <c r="RZ553" s="443"/>
      <c r="SA553" s="460"/>
      <c r="SB553" s="445"/>
      <c r="SC553" s="443"/>
      <c r="SD553" s="443"/>
      <c r="SE553" s="443"/>
      <c r="SF553" s="443"/>
      <c r="SG553" s="443"/>
      <c r="SH553" s="443"/>
      <c r="SI553" s="443"/>
      <c r="SJ553" s="460"/>
      <c r="SK553" s="445"/>
      <c r="SL553" s="443"/>
      <c r="SM553" s="443"/>
      <c r="SN553" s="443"/>
      <c r="SO553" s="443"/>
      <c r="SP553" s="443"/>
      <c r="SQ553" s="443"/>
      <c r="SR553" s="443"/>
      <c r="SS553" s="460"/>
      <c r="ST553" s="445"/>
      <c r="SU553" s="443"/>
      <c r="SV553" s="443"/>
      <c r="SW553" s="443"/>
      <c r="SX553" s="443"/>
      <c r="SY553" s="443"/>
      <c r="SZ553" s="443"/>
      <c r="TA553" s="443"/>
      <c r="TB553" s="460"/>
      <c r="TC553" s="445"/>
      <c r="TD553" s="443"/>
      <c r="TE553" s="443"/>
      <c r="TF553" s="443"/>
      <c r="TG553" s="443"/>
      <c r="TH553" s="443"/>
      <c r="TI553" s="443"/>
      <c r="TJ553" s="443"/>
      <c r="TK553" s="460"/>
      <c r="TL553" s="445"/>
      <c r="TM553" s="443"/>
      <c r="TN553" s="443"/>
      <c r="TO553" s="443"/>
      <c r="TP553" s="443"/>
      <c r="TQ553" s="443"/>
      <c r="TR553" s="443"/>
      <c r="TS553" s="443"/>
      <c r="TT553" s="460"/>
      <c r="TU553" s="445"/>
      <c r="TV553" s="443"/>
      <c r="TW553" s="443"/>
      <c r="TX553" s="443"/>
      <c r="TY553" s="443"/>
      <c r="TZ553" s="443"/>
      <c r="UA553" s="443"/>
      <c r="UB553" s="443"/>
      <c r="UC553" s="460"/>
      <c r="UD553" s="445"/>
      <c r="UE553" s="443"/>
      <c r="UF553" s="443"/>
      <c r="UG553" s="443"/>
      <c r="UH553" s="443"/>
      <c r="UI553" s="443"/>
      <c r="UJ553" s="443"/>
      <c r="UK553" s="443"/>
      <c r="UL553" s="460"/>
      <c r="UM553" s="445"/>
      <c r="UN553" s="443"/>
      <c r="UO553" s="443"/>
      <c r="UP553" s="443"/>
      <c r="UQ553" s="443"/>
      <c r="UR553" s="443"/>
      <c r="US553" s="443"/>
      <c r="UT553" s="443"/>
      <c r="UU553" s="460"/>
      <c r="UV553" s="445"/>
      <c r="UW553" s="443"/>
      <c r="UX553" s="443"/>
      <c r="UY553" s="443"/>
      <c r="UZ553" s="443"/>
      <c r="VA553" s="443"/>
      <c r="VB553" s="443"/>
      <c r="VC553" s="443"/>
      <c r="VD553" s="460"/>
      <c r="VE553" s="445"/>
      <c r="VF553" s="443"/>
      <c r="VG553" s="443"/>
      <c r="VH553" s="443"/>
      <c r="VI553" s="443"/>
      <c r="VJ553" s="443"/>
      <c r="VK553" s="443"/>
      <c r="VL553" s="443"/>
      <c r="VM553" s="460"/>
      <c r="VN553" s="445"/>
      <c r="VO553" s="443"/>
      <c r="VP553" s="443"/>
      <c r="VQ553" s="443"/>
      <c r="VR553" s="443"/>
      <c r="VS553" s="443"/>
      <c r="VT553" s="443"/>
      <c r="VU553" s="443"/>
      <c r="VV553" s="460"/>
      <c r="VW553" s="445"/>
      <c r="VX553" s="443"/>
      <c r="VY553" s="443"/>
      <c r="VZ553" s="443"/>
      <c r="WA553" s="443"/>
      <c r="WB553" s="443"/>
      <c r="WC553" s="443"/>
      <c r="WD553" s="443"/>
      <c r="WE553" s="460"/>
      <c r="WF553" s="445"/>
      <c r="WG553" s="443"/>
      <c r="WH553" s="443"/>
      <c r="WI553" s="443"/>
      <c r="WJ553" s="443"/>
      <c r="WK553" s="443"/>
      <c r="WL553" s="443"/>
      <c r="WM553" s="443"/>
      <c r="WN553" s="460"/>
      <c r="WO553" s="445"/>
      <c r="WP553" s="443"/>
      <c r="WQ553" s="443"/>
      <c r="WR553" s="443"/>
      <c r="WS553" s="443"/>
      <c r="WT553" s="443"/>
      <c r="WU553" s="443"/>
      <c r="WV553" s="443"/>
      <c r="WW553" s="460"/>
      <c r="WX553" s="445"/>
      <c r="WY553" s="443"/>
      <c r="WZ553" s="443"/>
      <c r="XA553" s="443"/>
      <c r="XB553" s="443"/>
      <c r="XC553" s="443"/>
      <c r="XD553" s="443"/>
      <c r="XE553" s="443"/>
      <c r="XF553" s="460"/>
      <c r="XG553" s="445"/>
      <c r="XH553" s="443"/>
      <c r="XI553" s="443"/>
      <c r="XJ553" s="443"/>
      <c r="XK553" s="443"/>
      <c r="XL553" s="443"/>
      <c r="XM553" s="443"/>
      <c r="XN553" s="443"/>
      <c r="XO553" s="460"/>
      <c r="XP553" s="445"/>
      <c r="XQ553" s="443"/>
      <c r="XR553" s="443"/>
      <c r="XS553" s="443"/>
      <c r="XT553" s="443"/>
      <c r="XU553" s="443"/>
      <c r="XV553" s="443"/>
      <c r="XW553" s="443"/>
      <c r="XX553" s="460"/>
      <c r="XY553" s="445"/>
      <c r="XZ553" s="443"/>
      <c r="YA553" s="443"/>
      <c r="YB553" s="443"/>
      <c r="YC553" s="443"/>
      <c r="YD553" s="443"/>
      <c r="YE553" s="443"/>
      <c r="YF553" s="443"/>
      <c r="YG553" s="460"/>
      <c r="YH553" s="445"/>
      <c r="YI553" s="443"/>
      <c r="YJ553" s="443"/>
      <c r="YK553" s="443"/>
      <c r="YL553" s="443"/>
      <c r="YM553" s="443"/>
      <c r="YN553" s="443"/>
      <c r="YO553" s="443"/>
      <c r="YP553" s="460"/>
      <c r="YQ553" s="445"/>
      <c r="YR553" s="443"/>
      <c r="YS553" s="443"/>
      <c r="YT553" s="443"/>
      <c r="YU553" s="443"/>
      <c r="YV553" s="443"/>
      <c r="YW553" s="443"/>
      <c r="YX553" s="443"/>
      <c r="YY553" s="460"/>
      <c r="YZ553" s="445"/>
      <c r="ZA553" s="443"/>
      <c r="ZB553" s="443"/>
      <c r="ZC553" s="443"/>
      <c r="ZD553" s="443"/>
      <c r="ZE553" s="443"/>
      <c r="ZF553" s="443"/>
      <c r="ZG553" s="443"/>
      <c r="ZH553" s="460"/>
      <c r="ZI553" s="445"/>
      <c r="ZJ553" s="443"/>
      <c r="ZK553" s="443"/>
      <c r="ZL553" s="443"/>
      <c r="ZM553" s="443"/>
      <c r="ZN553" s="443"/>
      <c r="ZO553" s="443"/>
      <c r="ZP553" s="443"/>
      <c r="ZQ553" s="460"/>
      <c r="ZR553" s="445"/>
      <c r="ZS553" s="443"/>
      <c r="ZT553" s="443"/>
      <c r="ZU553" s="443"/>
      <c r="ZV553" s="443"/>
      <c r="ZW553" s="443"/>
      <c r="ZX553" s="443"/>
      <c r="ZY553" s="443"/>
      <c r="ZZ553" s="460"/>
      <c r="AAA553" s="445"/>
      <c r="AAB553" s="443"/>
      <c r="AAC553" s="443"/>
      <c r="AAD553" s="443"/>
      <c r="AAE553" s="443"/>
      <c r="AAF553" s="443"/>
      <c r="AAG553" s="443"/>
      <c r="AAH553" s="443"/>
      <c r="AAI553" s="460"/>
      <c r="AAJ553" s="445"/>
      <c r="AAK553" s="443"/>
      <c r="AAL553" s="443"/>
      <c r="AAM553" s="443"/>
      <c r="AAN553" s="443"/>
      <c r="AAO553" s="443"/>
      <c r="AAP553" s="443"/>
      <c r="AAQ553" s="443"/>
      <c r="AAR553" s="460"/>
      <c r="AAS553" s="445"/>
      <c r="AAT553" s="443"/>
      <c r="AAU553" s="443"/>
      <c r="AAV553" s="443"/>
      <c r="AAW553" s="443"/>
      <c r="AAX553" s="443"/>
      <c r="AAY553" s="443"/>
      <c r="AAZ553" s="443"/>
      <c r="ABA553" s="460"/>
      <c r="ABB553" s="445"/>
      <c r="ABC553" s="443"/>
      <c r="ABD553" s="443"/>
      <c r="ABE553" s="443"/>
      <c r="ABF553" s="443"/>
      <c r="ABG553" s="443"/>
      <c r="ABH553" s="443"/>
      <c r="ABI553" s="443"/>
      <c r="ABJ553" s="460"/>
      <c r="ABK553" s="445"/>
      <c r="ABL553" s="443"/>
      <c r="ABM553" s="443"/>
      <c r="ABN553" s="443"/>
      <c r="ABO553" s="443"/>
      <c r="ABP553" s="443"/>
      <c r="ABQ553" s="443"/>
      <c r="ABR553" s="443"/>
      <c r="ABS553" s="460"/>
      <c r="ABT553" s="445"/>
      <c r="ABU553" s="443"/>
      <c r="ABV553" s="443"/>
      <c r="ABW553" s="443"/>
      <c r="ABX553" s="443"/>
      <c r="ABY553" s="443"/>
      <c r="ABZ553" s="443"/>
      <c r="ACA553" s="443"/>
      <c r="ACB553" s="460"/>
      <c r="ACC553" s="445"/>
      <c r="ACD553" s="443"/>
      <c r="ACE553" s="443"/>
      <c r="ACF553" s="443"/>
      <c r="ACG553" s="443"/>
      <c r="ACH553" s="443"/>
      <c r="ACI553" s="443"/>
      <c r="ACJ553" s="443"/>
      <c r="ACK553" s="460"/>
      <c r="ACL553" s="445"/>
      <c r="ACM553" s="443"/>
      <c r="ACN553" s="443"/>
      <c r="ACO553" s="443"/>
      <c r="ACP553" s="443"/>
      <c r="ACQ553" s="443"/>
      <c r="ACR553" s="443"/>
      <c r="ACS553" s="443"/>
      <c r="ACT553" s="460"/>
      <c r="ACU553" s="445"/>
      <c r="ACV553" s="443"/>
      <c r="ACW553" s="443"/>
      <c r="ACX553" s="443"/>
      <c r="ACY553" s="443"/>
      <c r="ACZ553" s="443"/>
      <c r="ADA553" s="443"/>
      <c r="ADB553" s="443"/>
      <c r="ADC553" s="460"/>
      <c r="ADD553" s="445"/>
      <c r="ADE553" s="443"/>
      <c r="ADF553" s="443"/>
      <c r="ADG553" s="443"/>
      <c r="ADH553" s="443"/>
      <c r="ADI553" s="443"/>
      <c r="ADJ553" s="443"/>
      <c r="ADK553" s="443"/>
      <c r="ADL553" s="460"/>
      <c r="ADM553" s="445"/>
      <c r="ADN553" s="443"/>
      <c r="ADO553" s="443"/>
      <c r="ADP553" s="443"/>
      <c r="ADQ553" s="443"/>
      <c r="ADR553" s="443"/>
      <c r="ADS553" s="443"/>
      <c r="ADT553" s="443"/>
      <c r="ADU553" s="460"/>
      <c r="ADV553" s="445"/>
      <c r="ADW553" s="443"/>
      <c r="ADX553" s="443"/>
      <c r="ADY553" s="443"/>
      <c r="ADZ553" s="443"/>
      <c r="AEA553" s="443"/>
      <c r="AEB553" s="443"/>
      <c r="AEC553" s="443"/>
      <c r="AED553" s="460"/>
      <c r="AEE553" s="445"/>
      <c r="AEF553" s="443"/>
      <c r="AEG553" s="443"/>
      <c r="AEH553" s="443"/>
      <c r="AEI553" s="443"/>
      <c r="AEJ553" s="443"/>
      <c r="AEK553" s="443"/>
      <c r="AEL553" s="443"/>
      <c r="AEM553" s="460"/>
      <c r="AEN553" s="445"/>
      <c r="AEO553" s="443"/>
      <c r="AEP553" s="443"/>
      <c r="AEQ553" s="443"/>
      <c r="AER553" s="443"/>
      <c r="AES553" s="443"/>
      <c r="AET553" s="443"/>
      <c r="AEU553" s="443"/>
      <c r="AEV553" s="460"/>
      <c r="AEW553" s="445"/>
      <c r="AEX553" s="443"/>
      <c r="AEY553" s="443"/>
      <c r="AEZ553" s="443"/>
      <c r="AFA553" s="443"/>
      <c r="AFB553" s="443"/>
      <c r="AFC553" s="443"/>
      <c r="AFD553" s="443"/>
      <c r="AFE553" s="460"/>
      <c r="AFF553" s="445"/>
      <c r="AFG553" s="443"/>
      <c r="AFH553" s="443"/>
      <c r="AFI553" s="443"/>
      <c r="AFJ553" s="443"/>
      <c r="AFK553" s="443"/>
      <c r="AFL553" s="443"/>
      <c r="AFM553" s="443"/>
      <c r="AFN553" s="460"/>
      <c r="AFO553" s="445"/>
      <c r="AFP553" s="443"/>
      <c r="AFQ553" s="443"/>
      <c r="AFR553" s="443"/>
      <c r="AFS553" s="443"/>
      <c r="AFT553" s="443"/>
      <c r="AFU553" s="443"/>
      <c r="AFV553" s="443"/>
      <c r="AFW553" s="460"/>
      <c r="AFX553" s="445"/>
      <c r="AFY553" s="443"/>
      <c r="AFZ553" s="443"/>
      <c r="AGA553" s="443"/>
      <c r="AGB553" s="443"/>
      <c r="AGC553" s="443"/>
      <c r="AGD553" s="443"/>
      <c r="AGE553" s="443"/>
      <c r="AGF553" s="460"/>
      <c r="AGG553" s="445"/>
      <c r="AGH553" s="443"/>
      <c r="AGI553" s="443"/>
      <c r="AGJ553" s="443"/>
      <c r="AGK553" s="443"/>
      <c r="AGL553" s="443"/>
      <c r="AGM553" s="443"/>
      <c r="AGN553" s="443"/>
      <c r="AGO553" s="460"/>
      <c r="AGP553" s="445"/>
      <c r="AGQ553" s="443"/>
      <c r="AGR553" s="443"/>
      <c r="AGS553" s="443"/>
      <c r="AGT553" s="443"/>
      <c r="AGU553" s="443"/>
      <c r="AGV553" s="443"/>
      <c r="AGW553" s="443"/>
      <c r="AGX553" s="460"/>
      <c r="AGY553" s="445"/>
      <c r="AGZ553" s="443"/>
      <c r="AHA553" s="443"/>
      <c r="AHB553" s="443"/>
      <c r="AHC553" s="443"/>
      <c r="AHD553" s="443"/>
      <c r="AHE553" s="443"/>
      <c r="AHF553" s="443"/>
      <c r="AHG553" s="460"/>
      <c r="AHH553" s="484"/>
      <c r="AHI553" s="477"/>
      <c r="AHJ553" s="477"/>
      <c r="AHK553" s="477"/>
      <c r="AHL553" s="477"/>
      <c r="AHM553" s="477"/>
      <c r="AHN553" s="477"/>
      <c r="AHO553" s="477"/>
      <c r="AHP553" s="477"/>
      <c r="AHQ553" s="484"/>
      <c r="AHR553" s="477"/>
      <c r="AHS553" s="477"/>
      <c r="AHT553" s="477"/>
      <c r="AHU553" s="477"/>
      <c r="AHV553" s="477"/>
      <c r="AHW553" s="477"/>
      <c r="AHX553" s="477"/>
      <c r="AHY553" s="477"/>
      <c r="AHZ553" s="484"/>
      <c r="AIA553" s="477"/>
      <c r="AIB553" s="477"/>
      <c r="AIC553" s="477"/>
      <c r="AID553" s="477"/>
      <c r="AIE553" s="477"/>
      <c r="AIF553" s="477"/>
      <c r="AIG553" s="477"/>
      <c r="AIH553" s="477"/>
      <c r="AII553" s="234"/>
      <c r="AIJ553" s="140"/>
      <c r="AIK553" s="140"/>
      <c r="AIL553" s="140"/>
      <c r="AIM553" s="140"/>
      <c r="AIN553" s="140"/>
      <c r="AIO553" s="140"/>
      <c r="AIP553" s="140"/>
      <c r="AIQ553" s="140"/>
    </row>
    <row r="554" spans="1:927" s="124" customFormat="1" ht="15.75">
      <c r="A554" s="463"/>
      <c r="B554" s="475"/>
      <c r="C554" s="475"/>
      <c r="D554" s="475"/>
      <c r="E554" s="458" t="s">
        <v>1747</v>
      </c>
      <c r="F554" s="463"/>
      <c r="G554" s="479">
        <f>SUM(G481:G551)</f>
        <v>2331.6000000000004</v>
      </c>
      <c r="H554" s="463"/>
      <c r="I554" s="480"/>
      <c r="J554" s="463"/>
      <c r="K554" s="475"/>
      <c r="L554" s="475"/>
      <c r="M554" s="475"/>
      <c r="N554" s="458" t="s">
        <v>1747</v>
      </c>
      <c r="O554" s="463"/>
      <c r="P554" s="479">
        <f>SUM(P481:P551)</f>
        <v>2258.8000000000002</v>
      </c>
      <c r="Q554" s="463"/>
      <c r="R554" s="480"/>
      <c r="S554" s="463"/>
      <c r="T554" s="475"/>
      <c r="U554" s="475"/>
      <c r="V554" s="475"/>
      <c r="W554" s="458" t="s">
        <v>1747</v>
      </c>
      <c r="X554" s="463"/>
      <c r="Y554" s="479">
        <f>SUM(Y481:Y551)</f>
        <v>2303.2999999999997</v>
      </c>
      <c r="Z554" s="463"/>
      <c r="AA554" s="480"/>
      <c r="AB554" s="463"/>
      <c r="AC554" s="475"/>
      <c r="AD554" s="475"/>
      <c r="AE554" s="475"/>
      <c r="AF554" s="458" t="s">
        <v>1747</v>
      </c>
      <c r="AG554" s="463"/>
      <c r="AH554" s="479">
        <f>SUM(AH481:AH551)</f>
        <v>2205.3000000000002</v>
      </c>
      <c r="AI554" s="463"/>
      <c r="AJ554" s="480"/>
      <c r="AK554" s="463"/>
      <c r="AL554" s="475"/>
      <c r="AM554" s="475"/>
      <c r="AN554" s="475"/>
      <c r="AO554" s="458" t="s">
        <v>1747</v>
      </c>
      <c r="AP554" s="463"/>
      <c r="AQ554" s="479">
        <f>SUM(AQ481:AQ551)</f>
        <v>2041.4000000000008</v>
      </c>
      <c r="AR554" s="463"/>
      <c r="AS554" s="480"/>
      <c r="AT554" s="463"/>
      <c r="AU554" s="475"/>
      <c r="AV554" s="475"/>
      <c r="AW554" s="475"/>
      <c r="AX554" s="458" t="s">
        <v>1747</v>
      </c>
      <c r="AY554" s="463"/>
      <c r="AZ554" s="479">
        <f>SUM(AZ481:AZ551)</f>
        <v>1920.7000000000005</v>
      </c>
      <c r="BA554" s="463"/>
      <c r="BB554" s="480"/>
      <c r="BC554" s="463"/>
      <c r="BD554" s="475"/>
      <c r="BE554" s="475"/>
      <c r="BF554" s="475"/>
      <c r="BG554" s="458" t="s">
        <v>1747</v>
      </c>
      <c r="BH554" s="463"/>
      <c r="BI554" s="479">
        <f>SUM(BI481:BI551)</f>
        <v>2256.1999999999998</v>
      </c>
      <c r="BJ554" s="463"/>
      <c r="BK554" s="480"/>
      <c r="BL554" s="463"/>
      <c r="BM554" s="475"/>
      <c r="BN554" s="475"/>
      <c r="BO554" s="475"/>
      <c r="BP554" s="458" t="s">
        <v>1747</v>
      </c>
      <c r="BQ554" s="463"/>
      <c r="BR554" s="479">
        <f>SUM(BR481:BR551)</f>
        <v>2057.0999999999995</v>
      </c>
      <c r="BS554" s="463"/>
      <c r="BT554" s="480"/>
      <c r="BU554" s="463"/>
      <c r="BV554" s="475"/>
      <c r="BW554" s="475"/>
      <c r="BX554" s="475"/>
      <c r="BY554" s="458" t="s">
        <v>1747</v>
      </c>
      <c r="BZ554" s="463"/>
      <c r="CA554" s="479">
        <f>SUM(CA481:CA551)</f>
        <v>2163.1000000000004</v>
      </c>
      <c r="CB554" s="463"/>
      <c r="CC554" s="480"/>
      <c r="CD554" s="463"/>
      <c r="CE554" s="475"/>
      <c r="CF554" s="475"/>
      <c r="CG554" s="475"/>
      <c r="CH554" s="458" t="s">
        <v>1747</v>
      </c>
      <c r="CI554" s="463"/>
      <c r="CJ554" s="479">
        <f>SUM(CJ481:CJ551)</f>
        <v>2118.8999999999996</v>
      </c>
      <c r="CK554" s="463"/>
      <c r="CL554" s="480"/>
      <c r="CM554" s="463"/>
      <c r="CN554" s="475"/>
      <c r="CO554" s="475"/>
      <c r="CP554" s="475"/>
      <c r="CQ554" s="458" t="s">
        <v>1747</v>
      </c>
      <c r="CR554" s="463"/>
      <c r="CS554" s="479">
        <f>SUM(CS481:CS551)</f>
        <v>1789.7000000000003</v>
      </c>
      <c r="CT554" s="463"/>
      <c r="CU554" s="480"/>
      <c r="CV554" s="463"/>
      <c r="CW554" s="475"/>
      <c r="CX554" s="475"/>
      <c r="CY554" s="475"/>
      <c r="CZ554" s="458" t="s">
        <v>1747</v>
      </c>
      <c r="DA554" s="463"/>
      <c r="DB554" s="479">
        <f>SUM(DB481:DB551)</f>
        <v>2076.5000000000014</v>
      </c>
      <c r="DC554" s="463"/>
      <c r="DD554" s="480"/>
      <c r="DE554" s="463"/>
      <c r="DF554" s="475"/>
      <c r="DG554" s="475"/>
      <c r="DH554" s="475"/>
      <c r="DI554" s="458" t="s">
        <v>1747</v>
      </c>
      <c r="DJ554" s="463"/>
      <c r="DK554" s="479">
        <f>SUM(DK481:DK551)</f>
        <v>1858.5999999999997</v>
      </c>
      <c r="DL554" s="463"/>
      <c r="DM554" s="480"/>
      <c r="DN554" s="463"/>
      <c r="DO554" s="475"/>
      <c r="DP554" s="475"/>
      <c r="DQ554" s="475"/>
      <c r="DR554" s="458" t="s">
        <v>1747</v>
      </c>
      <c r="DS554" s="463"/>
      <c r="DT554" s="479">
        <f>SUM(DT481:DT551)</f>
        <v>1921.0000000000007</v>
      </c>
      <c r="DU554" s="463"/>
      <c r="DV554" s="480"/>
      <c r="DW554" s="463"/>
      <c r="DX554" s="475"/>
      <c r="DY554" s="475"/>
      <c r="DZ554" s="475"/>
      <c r="EA554" s="458" t="s">
        <v>1747</v>
      </c>
      <c r="EB554" s="463"/>
      <c r="EC554" s="479" t="e">
        <f>SUM(EC481:EC551)</f>
        <v>#N/A</v>
      </c>
      <c r="ED554" s="463"/>
      <c r="EE554" s="480"/>
      <c r="EF554" s="463"/>
      <c r="EG554" s="475"/>
      <c r="EH554" s="475"/>
      <c r="EI554" s="475"/>
      <c r="EJ554" s="458" t="s">
        <v>1747</v>
      </c>
      <c r="EK554" s="463"/>
      <c r="EL554" s="479">
        <f>SUM(EL481:EL551)</f>
        <v>2022.2000000000003</v>
      </c>
      <c r="EM554" s="463"/>
      <c r="EN554" s="480"/>
      <c r="EO554" s="463"/>
      <c r="EP554" s="475"/>
      <c r="EQ554" s="475"/>
      <c r="ER554" s="475"/>
      <c r="ES554" s="458" t="s">
        <v>1747</v>
      </c>
      <c r="ET554" s="463"/>
      <c r="EU554" s="479">
        <f>SUM(EU481:EU551)</f>
        <v>2204.4</v>
      </c>
      <c r="EV554" s="463"/>
      <c r="EW554" s="480"/>
      <c r="EX554" s="463"/>
      <c r="EY554" s="475"/>
      <c r="EZ554" s="475"/>
      <c r="FA554" s="475"/>
      <c r="FB554" s="458" t="s">
        <v>1747</v>
      </c>
      <c r="FC554" s="463"/>
      <c r="FD554" s="479" t="e">
        <f>SUM(FD481:FD551)</f>
        <v>#N/A</v>
      </c>
      <c r="FE554" s="463"/>
      <c r="FF554" s="480"/>
      <c r="FG554" s="463"/>
      <c r="FH554" s="475"/>
      <c r="FI554" s="475"/>
      <c r="FJ554" s="475"/>
      <c r="FK554" s="458" t="s">
        <v>1747</v>
      </c>
      <c r="FL554" s="463"/>
      <c r="FM554" s="479">
        <f>SUM(FM481:FM551)</f>
        <v>1862.8</v>
      </c>
      <c r="FN554" s="463"/>
      <c r="FO554" s="480"/>
      <c r="FP554" s="463"/>
      <c r="FQ554" s="475"/>
      <c r="FR554" s="475"/>
      <c r="FS554" s="475"/>
      <c r="FT554" s="458" t="s">
        <v>1747</v>
      </c>
      <c r="FU554" s="463"/>
      <c r="FV554" s="479">
        <f>SUM(FV481:FV551)</f>
        <v>2272.2999999999997</v>
      </c>
      <c r="FW554" s="463"/>
      <c r="FX554" s="480"/>
      <c r="FY554" s="463"/>
      <c r="FZ554" s="475"/>
      <c r="GA554" s="475"/>
      <c r="GB554" s="475"/>
      <c r="GC554" s="458" t="s">
        <v>1747</v>
      </c>
      <c r="GD554" s="463"/>
      <c r="GE554" s="479">
        <f>SUM(GE481:GE551)</f>
        <v>2095.1500000000005</v>
      </c>
      <c r="GF554" s="463"/>
      <c r="GG554" s="480"/>
      <c r="GH554" s="463"/>
      <c r="GI554" s="475"/>
      <c r="GJ554" s="475"/>
      <c r="GK554" s="475"/>
      <c r="GL554" s="458" t="s">
        <v>1747</v>
      </c>
      <c r="GM554" s="463"/>
      <c r="GN554" s="479">
        <f>SUM(GN481:GN551)</f>
        <v>2144.7999999999997</v>
      </c>
      <c r="GO554" s="463"/>
      <c r="GP554" s="480"/>
      <c r="GQ554" s="463"/>
      <c r="GR554" s="475"/>
      <c r="GS554" s="475"/>
      <c r="GT554" s="475"/>
      <c r="GU554" s="458" t="s">
        <v>1747</v>
      </c>
      <c r="GV554" s="463"/>
      <c r="GW554" s="479">
        <f>SUM(GW481:GW551)</f>
        <v>2157.5999999999995</v>
      </c>
      <c r="GX554" s="463"/>
      <c r="GY554" s="480"/>
      <c r="GZ554" s="463"/>
      <c r="HA554" s="475"/>
      <c r="HB554" s="475"/>
      <c r="HC554" s="475"/>
      <c r="HD554" s="458" t="s">
        <v>1747</v>
      </c>
      <c r="HE554" s="463"/>
      <c r="HF554" s="479">
        <f>SUM(HF481:HF551)</f>
        <v>1740.0000000000005</v>
      </c>
      <c r="HG554" s="463"/>
      <c r="HH554" s="480"/>
      <c r="HI554" s="463"/>
      <c r="HJ554" s="475"/>
      <c r="HK554" s="475"/>
      <c r="HL554" s="475"/>
      <c r="HM554" s="458" t="s">
        <v>1747</v>
      </c>
      <c r="HN554" s="463"/>
      <c r="HO554" s="479">
        <f>SUM(HO481:HO551)</f>
        <v>2124.8000000000002</v>
      </c>
      <c r="HP554" s="463"/>
      <c r="HQ554" s="480"/>
      <c r="HR554" s="463"/>
      <c r="HS554" s="475"/>
      <c r="HT554" s="475"/>
      <c r="HU554" s="475"/>
      <c r="HV554" s="458" t="s">
        <v>1747</v>
      </c>
      <c r="HW554" s="463"/>
      <c r="HX554" s="479">
        <f>SUM(HX481:HX551)</f>
        <v>1827.2500000000002</v>
      </c>
      <c r="HY554" s="463"/>
      <c r="HZ554" s="480"/>
      <c r="IA554" s="463"/>
      <c r="IB554" s="475"/>
      <c r="IC554" s="475"/>
      <c r="ID554" s="475"/>
      <c r="IE554" s="458" t="s">
        <v>1747</v>
      </c>
      <c r="IF554" s="463"/>
      <c r="IG554" s="479">
        <f>SUM(IG481:IG551)</f>
        <v>2061.1000000000004</v>
      </c>
      <c r="IH554" s="463"/>
      <c r="II554" s="480"/>
      <c r="IJ554" s="463"/>
      <c r="IK554" s="475"/>
      <c r="IL554" s="475"/>
      <c r="IM554" s="475"/>
      <c r="IN554" s="458" t="s">
        <v>1747</v>
      </c>
      <c r="IO554" s="463"/>
      <c r="IP554" s="479">
        <f>SUM(IP481:IP551)</f>
        <v>2294.6499999999996</v>
      </c>
      <c r="IQ554" s="463"/>
      <c r="IR554" s="480"/>
      <c r="IS554" s="463"/>
      <c r="IT554" s="475"/>
      <c r="IU554" s="458"/>
      <c r="IV554" s="475"/>
      <c r="IW554" s="458" t="s">
        <v>1747</v>
      </c>
      <c r="IX554" s="463"/>
      <c r="IY554" s="479">
        <f>SUM(IY481:IY551)</f>
        <v>1904.5999999999997</v>
      </c>
      <c r="IZ554" s="463"/>
      <c r="JA554" s="480"/>
      <c r="JB554" s="463"/>
      <c r="JC554" s="475"/>
      <c r="JD554" s="475"/>
      <c r="JE554" s="475"/>
      <c r="JF554" s="458" t="s">
        <v>1747</v>
      </c>
      <c r="JG554" s="463"/>
      <c r="JH554" s="479">
        <f>SUM(JH481:JH551)</f>
        <v>1741.8499999999997</v>
      </c>
      <c r="JI554" s="463"/>
      <c r="JJ554" s="480"/>
      <c r="JK554" s="463"/>
      <c r="JL554" s="475"/>
      <c r="JM554" s="475"/>
      <c r="JN554" s="475"/>
      <c r="JO554" s="458" t="s">
        <v>1747</v>
      </c>
      <c r="JP554" s="463"/>
      <c r="JQ554" s="479">
        <f>SUM(JQ481:JQ551)</f>
        <v>2111.6</v>
      </c>
      <c r="JR554" s="463"/>
      <c r="JS554" s="480"/>
      <c r="JT554" s="463"/>
      <c r="JU554" s="475"/>
      <c r="JV554" s="475"/>
      <c r="JW554" s="475"/>
      <c r="JX554" s="458" t="s">
        <v>1747</v>
      </c>
      <c r="JY554" s="463"/>
      <c r="JZ554" s="479">
        <f>SUM(JZ481:JZ551)</f>
        <v>2209.8000000000002</v>
      </c>
      <c r="KA554" s="463"/>
      <c r="KB554" s="480"/>
      <c r="KC554" s="463"/>
      <c r="KD554" s="475"/>
      <c r="KE554" s="475"/>
      <c r="KF554" s="475"/>
      <c r="KG554" s="458" t="s">
        <v>1747</v>
      </c>
      <c r="KH554" s="463"/>
      <c r="KI554" s="479">
        <f>SUM(KI481:KI551)</f>
        <v>1513.9500000000003</v>
      </c>
      <c r="KJ554" s="463"/>
      <c r="KK554" s="480"/>
      <c r="KL554" s="463"/>
      <c r="KM554" s="475"/>
      <c r="KN554" s="475"/>
      <c r="KO554" s="475"/>
      <c r="KP554" s="458" t="s">
        <v>1747</v>
      </c>
      <c r="KQ554" s="463"/>
      <c r="KR554" s="479">
        <f>SUM(KR481:KR551)</f>
        <v>2000.8000000000006</v>
      </c>
      <c r="KS554" s="463"/>
      <c r="KT554" s="480"/>
      <c r="KU554" s="463"/>
      <c r="KV554" s="475"/>
      <c r="KW554" s="475"/>
      <c r="KX554" s="475"/>
      <c r="KY554" s="458" t="s">
        <v>1747</v>
      </c>
      <c r="KZ554" s="463"/>
      <c r="LA554" s="479">
        <f>SUM(LA481:LA551)</f>
        <v>2189.35</v>
      </c>
      <c r="LB554" s="463"/>
      <c r="LC554" s="480"/>
      <c r="LD554" s="463"/>
      <c r="LE554" s="475"/>
      <c r="LF554" s="475"/>
      <c r="LG554" s="475"/>
      <c r="LH554" s="458" t="s">
        <v>1747</v>
      </c>
      <c r="LI554" s="463"/>
      <c r="LJ554" s="479">
        <f>SUM(LJ481:LJ551)</f>
        <v>1591.3</v>
      </c>
      <c r="LK554" s="463"/>
      <c r="LL554" s="480"/>
      <c r="LM554" s="463"/>
      <c r="LN554" s="475"/>
      <c r="LO554" s="475"/>
      <c r="LP554" s="475"/>
      <c r="LQ554" s="458" t="s">
        <v>1747</v>
      </c>
      <c r="LR554" s="463"/>
      <c r="LS554" s="479">
        <f>SUM(LS481:LS551)</f>
        <v>1989.6</v>
      </c>
      <c r="LT554" s="463"/>
      <c r="LU554" s="480"/>
      <c r="LV554" s="463"/>
      <c r="LW554" s="475"/>
      <c r="LX554" s="475"/>
      <c r="LY554" s="475"/>
      <c r="LZ554" s="458" t="s">
        <v>1747</v>
      </c>
      <c r="MA554" s="463"/>
      <c r="MB554" s="479">
        <f>SUM(MB481:MB551)</f>
        <v>1843.6999999999998</v>
      </c>
      <c r="MC554" s="463"/>
      <c r="MD554" s="480"/>
      <c r="ME554" s="463"/>
      <c r="MF554" s="475"/>
      <c r="MG554" s="475"/>
      <c r="MH554" s="475"/>
      <c r="MI554" s="458" t="s">
        <v>1747</v>
      </c>
      <c r="MJ554" s="463"/>
      <c r="MK554" s="479">
        <f>SUM(MK481:MK551)</f>
        <v>1639.3999999999999</v>
      </c>
      <c r="ML554" s="463"/>
      <c r="MM554" s="480"/>
      <c r="MN554" s="463"/>
      <c r="MO554" s="475"/>
      <c r="MP554" s="475"/>
      <c r="MQ554" s="475"/>
      <c r="MR554" s="458" t="s">
        <v>1747</v>
      </c>
      <c r="MS554" s="463"/>
      <c r="MT554" s="479">
        <f>SUM(MT481:MT551)</f>
        <v>1771.3000000000006</v>
      </c>
      <c r="MU554" s="463"/>
      <c r="MV554" s="480"/>
      <c r="MW554" s="463"/>
      <c r="MX554" s="475"/>
      <c r="MY554" s="475"/>
      <c r="MZ554" s="475"/>
      <c r="NA554" s="458" t="s">
        <v>1747</v>
      </c>
      <c r="NB554" s="463"/>
      <c r="NC554" s="479">
        <f>SUM(NC481:NC551)</f>
        <v>2173.7000000000003</v>
      </c>
      <c r="ND554" s="463"/>
      <c r="NE554" s="480"/>
      <c r="NF554" s="463"/>
      <c r="NG554" s="475"/>
      <c r="NH554" s="475"/>
      <c r="NI554" s="475"/>
      <c r="NJ554" s="458" t="s">
        <v>1747</v>
      </c>
      <c r="NK554" s="463"/>
      <c r="NL554" s="479">
        <f>SUM(NL481:NL551)</f>
        <v>1912.4</v>
      </c>
      <c r="NM554" s="463"/>
      <c r="NN554" s="480"/>
      <c r="NO554" s="463"/>
      <c r="NP554" s="475"/>
      <c r="NQ554" s="475"/>
      <c r="NR554" s="475"/>
      <c r="NS554" s="458" t="s">
        <v>1747</v>
      </c>
      <c r="NT554" s="463"/>
      <c r="NU554" s="479">
        <f>SUM(NU481:NU551)</f>
        <v>1228.2500000000002</v>
      </c>
      <c r="NV554" s="463"/>
      <c r="NW554" s="480"/>
      <c r="NX554" s="463"/>
      <c r="NY554" s="475"/>
      <c r="NZ554" s="475"/>
      <c r="OA554" s="475"/>
      <c r="OB554" s="458" t="s">
        <v>1747</v>
      </c>
      <c r="OC554" s="463"/>
      <c r="OD554" s="479">
        <f>SUM(OD481:OD551)</f>
        <v>1559.7000000000003</v>
      </c>
      <c r="OE554" s="463"/>
      <c r="OF554" s="480"/>
      <c r="OG554" s="463"/>
      <c r="OH554" s="475"/>
      <c r="OI554" s="475"/>
      <c r="OJ554" s="475"/>
      <c r="OK554" s="458" t="s">
        <v>1747</v>
      </c>
      <c r="OL554" s="463"/>
      <c r="OM554" s="479">
        <f>SUM(OM481:OM551)</f>
        <v>1738.1500000000005</v>
      </c>
      <c r="ON554" s="463"/>
      <c r="OO554" s="480"/>
      <c r="OP554" s="463"/>
      <c r="OQ554" s="475"/>
      <c r="OR554" s="475"/>
      <c r="OS554" s="475"/>
      <c r="OT554" s="458" t="s">
        <v>1747</v>
      </c>
      <c r="OU554" s="463"/>
      <c r="OV554" s="479">
        <f>SUM(OV481:OV551)</f>
        <v>2093.3999999999996</v>
      </c>
      <c r="OW554" s="463"/>
      <c r="OX554" s="480"/>
      <c r="OY554" s="463"/>
      <c r="OZ554" s="475"/>
      <c r="PA554" s="475"/>
      <c r="PB554" s="475"/>
      <c r="PC554" s="458" t="s">
        <v>1747</v>
      </c>
      <c r="PD554" s="463"/>
      <c r="PE554" s="479">
        <f>SUM(PE481:PE551)</f>
        <v>2193.9</v>
      </c>
      <c r="PF554" s="463"/>
      <c r="PG554" s="480"/>
      <c r="PH554" s="463"/>
      <c r="PI554" s="475"/>
      <c r="PJ554" s="475"/>
      <c r="PK554" s="475"/>
      <c r="PL554" s="458" t="s">
        <v>1747</v>
      </c>
      <c r="PM554" s="463"/>
      <c r="PN554" s="479">
        <f>SUM(PN481:PN551)</f>
        <v>2124.5000000000005</v>
      </c>
      <c r="PO554" s="463"/>
      <c r="PP554" s="480"/>
      <c r="PQ554" s="463"/>
      <c r="PR554" s="475"/>
      <c r="PS554" s="475"/>
      <c r="PT554" s="475"/>
      <c r="PU554" s="458" t="s">
        <v>1747</v>
      </c>
      <c r="PV554" s="463"/>
      <c r="PW554" s="479">
        <f>SUM(PW481:PW551)</f>
        <v>2285.4999999999995</v>
      </c>
      <c r="PX554" s="463"/>
      <c r="PY554" s="480"/>
      <c r="PZ554" s="463"/>
      <c r="QA554" s="475"/>
      <c r="QB554" s="475"/>
      <c r="QC554" s="475"/>
      <c r="QD554" s="458" t="s">
        <v>1747</v>
      </c>
      <c r="QE554" s="463"/>
      <c r="QF554" s="479">
        <f>SUM(QF481:QF551)</f>
        <v>1939.1000000000006</v>
      </c>
      <c r="QG554" s="463"/>
      <c r="QH554" s="480"/>
      <c r="QI554" s="463"/>
      <c r="QJ554" s="475"/>
      <c r="QK554" s="475"/>
      <c r="QL554" s="475"/>
      <c r="QM554" s="458" t="s">
        <v>1747</v>
      </c>
      <c r="QN554" s="463"/>
      <c r="QO554" s="479">
        <f>SUM(QO481:QO551)</f>
        <v>1482.8</v>
      </c>
      <c r="QP554" s="463"/>
      <c r="QQ554" s="480"/>
      <c r="QR554" s="463"/>
      <c r="QS554" s="475"/>
      <c r="QT554" s="475"/>
      <c r="QU554" s="475"/>
      <c r="QV554" s="458" t="s">
        <v>1747</v>
      </c>
      <c r="QW554" s="463"/>
      <c r="QX554" s="479">
        <f>SUM(QX481:QX551)</f>
        <v>2229.7000000000003</v>
      </c>
      <c r="QY554" s="463"/>
      <c r="QZ554" s="480"/>
      <c r="RA554" s="463"/>
      <c r="RB554" s="475"/>
      <c r="RC554" s="475"/>
      <c r="RD554" s="475"/>
      <c r="RE554" s="458" t="s">
        <v>1747</v>
      </c>
      <c r="RF554" s="463"/>
      <c r="RG554" s="479">
        <f>SUM(RG481:RG551)</f>
        <v>1878.35</v>
      </c>
      <c r="RH554" s="463"/>
      <c r="RI554" s="480"/>
      <c r="RJ554" s="463"/>
      <c r="RK554" s="475"/>
      <c r="RL554" s="475"/>
      <c r="RM554" s="475"/>
      <c r="RN554" s="458" t="s">
        <v>1747</v>
      </c>
      <c r="RO554" s="463"/>
      <c r="RP554" s="479" t="e">
        <f>SUM(RP481:RP551)</f>
        <v>#N/A</v>
      </c>
      <c r="RQ554" s="463"/>
      <c r="RR554" s="480"/>
      <c r="RS554" s="442"/>
      <c r="RT554" s="475"/>
      <c r="RU554" s="475"/>
      <c r="RV554" s="475"/>
      <c r="RW554" s="458" t="s">
        <v>1747</v>
      </c>
      <c r="RX554" s="475"/>
      <c r="RY554" s="479">
        <f>SUM(RY481:RY551)</f>
        <v>2138.9499999999998</v>
      </c>
      <c r="RZ554" s="475"/>
      <c r="SA554" s="487"/>
      <c r="SB554" s="442"/>
      <c r="SC554" s="475"/>
      <c r="SD554" s="475"/>
      <c r="SE554" s="475"/>
      <c r="SF554" s="458" t="s">
        <v>1747</v>
      </c>
      <c r="SG554" s="475"/>
      <c r="SH554" s="479">
        <f>SUM(SH481:SH551)</f>
        <v>1943.8000000000002</v>
      </c>
      <c r="SI554" s="475"/>
      <c r="SJ554" s="487"/>
      <c r="SK554" s="442"/>
      <c r="SL554" s="475"/>
      <c r="SM554" s="475"/>
      <c r="SN554" s="475"/>
      <c r="SO554" s="458" t="s">
        <v>1747</v>
      </c>
      <c r="SP554" s="475"/>
      <c r="SQ554" s="479">
        <f>SUM(SQ481:SQ551)</f>
        <v>2467.0500000000006</v>
      </c>
      <c r="SR554" s="475"/>
      <c r="SS554" s="487"/>
      <c r="ST554" s="442"/>
      <c r="SU554" s="475"/>
      <c r="SV554" s="475"/>
      <c r="SW554" s="475"/>
      <c r="SX554" s="458" t="s">
        <v>1747</v>
      </c>
      <c r="SY554" s="475"/>
      <c r="SZ554" s="479">
        <f>SUM(SZ481:SZ551)</f>
        <v>2042.1000000000008</v>
      </c>
      <c r="TA554" s="475"/>
      <c r="TB554" s="487"/>
      <c r="TC554" s="442"/>
      <c r="TD554" s="475"/>
      <c r="TE554" s="475"/>
      <c r="TF554" s="475"/>
      <c r="TG554" s="458" t="s">
        <v>1747</v>
      </c>
      <c r="TH554" s="475"/>
      <c r="TI554" s="479">
        <f>SUM(TI481:TI551)</f>
        <v>1804.1999999999998</v>
      </c>
      <c r="TJ554" s="475"/>
      <c r="TK554" s="487"/>
      <c r="TL554" s="442"/>
      <c r="TM554" s="475"/>
      <c r="TN554" s="475"/>
      <c r="TO554" s="475"/>
      <c r="TP554" s="458" t="s">
        <v>1747</v>
      </c>
      <c r="TQ554" s="475"/>
      <c r="TR554" s="479">
        <f>SUM(TR481:TR551)</f>
        <v>1695.9</v>
      </c>
      <c r="TS554" s="475"/>
      <c r="TT554" s="487"/>
      <c r="TU554" s="442"/>
      <c r="TV554" s="475"/>
      <c r="TW554" s="475"/>
      <c r="TX554" s="475"/>
      <c r="TY554" s="458" t="s">
        <v>1747</v>
      </c>
      <c r="TZ554" s="475"/>
      <c r="UA554" s="479" t="e">
        <f>SUM(UA481:UA551)</f>
        <v>#N/A</v>
      </c>
      <c r="UB554" s="475"/>
      <c r="UC554" s="487"/>
      <c r="UD554" s="442"/>
      <c r="UE554" s="475"/>
      <c r="UF554" s="475"/>
      <c r="UG554" s="475"/>
      <c r="UH554" s="458" t="s">
        <v>1747</v>
      </c>
      <c r="UI554" s="475"/>
      <c r="UJ554" s="479">
        <f>SUM(UJ481:UJ551)</f>
        <v>1783.4000000000003</v>
      </c>
      <c r="UK554" s="475"/>
      <c r="UL554" s="487"/>
      <c r="UM554" s="442"/>
      <c r="UN554" s="475"/>
      <c r="UO554" s="475"/>
      <c r="UP554" s="475"/>
      <c r="UQ554" s="458" t="s">
        <v>1747</v>
      </c>
      <c r="UR554" s="475"/>
      <c r="US554" s="479" t="e">
        <f>SUM(US481:US551)</f>
        <v>#N/A</v>
      </c>
      <c r="UT554" s="475"/>
      <c r="UU554" s="487"/>
      <c r="UV554" s="442"/>
      <c r="UW554" s="475"/>
      <c r="UX554" s="475"/>
      <c r="UY554" s="475"/>
      <c r="UZ554" s="458" t="s">
        <v>1747</v>
      </c>
      <c r="VA554" s="475"/>
      <c r="VB554" s="479">
        <f>SUM(VB481:VB551)</f>
        <v>2050.75</v>
      </c>
      <c r="VC554" s="475"/>
      <c r="VD554" s="487"/>
      <c r="VE554" s="442"/>
      <c r="VF554" s="475"/>
      <c r="VG554" s="475"/>
      <c r="VH554" s="475"/>
      <c r="VI554" s="458" t="s">
        <v>1747</v>
      </c>
      <c r="VJ554" s="475"/>
      <c r="VK554" s="479" t="e">
        <f>SUM(VK481:VK551)</f>
        <v>#N/A</v>
      </c>
      <c r="VL554" s="475"/>
      <c r="VM554" s="487"/>
      <c r="VN554" s="442"/>
      <c r="VO554" s="475"/>
      <c r="VP554" s="475"/>
      <c r="VQ554" s="475"/>
      <c r="VR554" s="458" t="s">
        <v>1747</v>
      </c>
      <c r="VS554" s="475"/>
      <c r="VT554" s="479">
        <f>SUM(VT481:VT551)</f>
        <v>2020.5</v>
      </c>
      <c r="VU554" s="475"/>
      <c r="VV554" s="487"/>
      <c r="VW554" s="442"/>
      <c r="VX554" s="475"/>
      <c r="VY554" s="475"/>
      <c r="VZ554" s="475"/>
      <c r="WA554" s="458" t="s">
        <v>1747</v>
      </c>
      <c r="WB554" s="475"/>
      <c r="WC554" s="479" t="e">
        <f>SUM(WC481:WC551)</f>
        <v>#N/A</v>
      </c>
      <c r="WD554" s="475"/>
      <c r="WE554" s="487"/>
      <c r="WF554" s="442"/>
      <c r="WG554" s="475"/>
      <c r="WH554" s="475"/>
      <c r="WI554" s="475"/>
      <c r="WJ554" s="458" t="s">
        <v>1747</v>
      </c>
      <c r="WK554" s="475"/>
      <c r="WL554" s="479">
        <f>SUM(WL481:WL551)</f>
        <v>2368.4999999999995</v>
      </c>
      <c r="WM554" s="475"/>
      <c r="WN554" s="487"/>
      <c r="WO554" s="442"/>
      <c r="WP554" s="475"/>
      <c r="WQ554" s="475"/>
      <c r="WR554" s="475"/>
      <c r="WS554" s="458" t="s">
        <v>1747</v>
      </c>
      <c r="WT554" s="475"/>
      <c r="WU554" s="479">
        <f>SUM(WU481:WU551)</f>
        <v>1854.0000000000005</v>
      </c>
      <c r="WV554" s="475"/>
      <c r="WW554" s="487"/>
      <c r="WX554" s="442"/>
      <c r="WY554" s="475"/>
      <c r="WZ554" s="475"/>
      <c r="XA554" s="475"/>
      <c r="XB554" s="458" t="s">
        <v>1747</v>
      </c>
      <c r="XC554" s="475"/>
      <c r="XD554" s="479">
        <f>SUM(XD481:XD551)</f>
        <v>1832.9999999999998</v>
      </c>
      <c r="XE554" s="475"/>
      <c r="XF554" s="487"/>
      <c r="XG554" s="442"/>
      <c r="XH554" s="475"/>
      <c r="XI554" s="475"/>
      <c r="XJ554" s="475"/>
      <c r="XK554" s="458" t="s">
        <v>1747</v>
      </c>
      <c r="XL554" s="475"/>
      <c r="XM554" s="479" t="e">
        <f>SUM(XM481:XM551)</f>
        <v>#N/A</v>
      </c>
      <c r="XN554" s="475"/>
      <c r="XO554" s="487"/>
      <c r="XP554" s="442"/>
      <c r="XQ554" s="475"/>
      <c r="XR554" s="475"/>
      <c r="XS554" s="475"/>
      <c r="XT554" s="458" t="s">
        <v>1747</v>
      </c>
      <c r="XU554" s="475"/>
      <c r="XV554" s="479">
        <f>SUM(XV481:XV551)</f>
        <v>1827.1000000000008</v>
      </c>
      <c r="XW554" s="475"/>
      <c r="XX554" s="487"/>
      <c r="XY554" s="442"/>
      <c r="XZ554" s="475"/>
      <c r="YA554" s="475"/>
      <c r="YB554" s="475"/>
      <c r="YC554" s="458" t="s">
        <v>1747</v>
      </c>
      <c r="YD554" s="475"/>
      <c r="YE554" s="479">
        <f>SUM(YE481:YE551)</f>
        <v>1852.6000000000004</v>
      </c>
      <c r="YF554" s="475"/>
      <c r="YG554" s="487"/>
      <c r="YH554" s="442"/>
      <c r="YI554" s="475"/>
      <c r="YJ554" s="475"/>
      <c r="YK554" s="475"/>
      <c r="YL554" s="458" t="s">
        <v>1747</v>
      </c>
      <c r="YM554" s="475"/>
      <c r="YN554" s="479">
        <f>SUM(YN481:YN551)</f>
        <v>1568.3000000000006</v>
      </c>
      <c r="YO554" s="475"/>
      <c r="YP554" s="487"/>
      <c r="YQ554" s="442"/>
      <c r="YR554" s="475"/>
      <c r="YS554" s="475"/>
      <c r="YT554" s="475"/>
      <c r="YU554" s="458" t="s">
        <v>1747</v>
      </c>
      <c r="YV554" s="475"/>
      <c r="YW554" s="479" t="e">
        <f>SUM(YW481:YW551)</f>
        <v>#N/A</v>
      </c>
      <c r="YX554" s="475"/>
      <c r="YY554" s="487"/>
      <c r="YZ554" s="442"/>
      <c r="ZA554" s="475"/>
      <c r="ZB554" s="475"/>
      <c r="ZC554" s="475"/>
      <c r="ZD554" s="458" t="s">
        <v>1747</v>
      </c>
      <c r="ZE554" s="475"/>
      <c r="ZF554" s="479" t="e">
        <f>SUM(ZF481:ZF551)</f>
        <v>#N/A</v>
      </c>
      <c r="ZG554" s="475"/>
      <c r="ZH554" s="487"/>
      <c r="ZI554" s="442"/>
      <c r="ZJ554" s="475"/>
      <c r="ZK554" s="475"/>
      <c r="ZL554" s="475"/>
      <c r="ZM554" s="458" t="s">
        <v>1747</v>
      </c>
      <c r="ZN554" s="475"/>
      <c r="ZO554" s="479">
        <f>SUM(ZO481:ZO551)</f>
        <v>1436.3000000000002</v>
      </c>
      <c r="ZP554" s="475"/>
      <c r="ZQ554" s="487"/>
      <c r="ZR554" s="442"/>
      <c r="ZS554" s="475"/>
      <c r="ZT554" s="475"/>
      <c r="ZU554" s="475"/>
      <c r="ZV554" s="458" t="s">
        <v>1747</v>
      </c>
      <c r="ZW554" s="475"/>
      <c r="ZX554" s="479" t="e">
        <f>SUM(ZX481:ZX551)</f>
        <v>#N/A</v>
      </c>
      <c r="ZY554" s="475"/>
      <c r="ZZ554" s="487"/>
      <c r="AAA554" s="442"/>
      <c r="AAB554" s="475"/>
      <c r="AAC554" s="475"/>
      <c r="AAD554" s="475"/>
      <c r="AAE554" s="458" t="s">
        <v>1747</v>
      </c>
      <c r="AAF554" s="475"/>
      <c r="AAG554" s="479" t="e">
        <f>SUM(AAG481:AAG551)</f>
        <v>#N/A</v>
      </c>
      <c r="AAH554" s="475"/>
      <c r="AAI554" s="487"/>
      <c r="AAJ554" s="442"/>
      <c r="AAK554" s="475"/>
      <c r="AAL554" s="475"/>
      <c r="AAM554" s="475"/>
      <c r="AAN554" s="458" t="s">
        <v>1747</v>
      </c>
      <c r="AAO554" s="475"/>
      <c r="AAP554" s="479" t="e">
        <f>SUM(AAP481:AAP551)</f>
        <v>#N/A</v>
      </c>
      <c r="AAQ554" s="475"/>
      <c r="AAR554" s="487"/>
      <c r="AAS554" s="442"/>
      <c r="AAT554" s="475"/>
      <c r="AAU554" s="475"/>
      <c r="AAV554" s="475"/>
      <c r="AAW554" s="458" t="s">
        <v>1747</v>
      </c>
      <c r="AAX554" s="475"/>
      <c r="AAY554" s="479" t="e">
        <f>SUM(AAY481:AAY551)</f>
        <v>#N/A</v>
      </c>
      <c r="AAZ554" s="475"/>
      <c r="ABA554" s="487"/>
      <c r="ABB554" s="442"/>
      <c r="ABC554" s="475"/>
      <c r="ABD554" s="475"/>
      <c r="ABE554" s="475"/>
      <c r="ABF554" s="458" t="s">
        <v>1747</v>
      </c>
      <c r="ABG554" s="475"/>
      <c r="ABH554" s="479" t="e">
        <f>SUM(ABH481:ABH551)</f>
        <v>#N/A</v>
      </c>
      <c r="ABI554" s="475"/>
      <c r="ABJ554" s="487"/>
      <c r="ABK554" s="442"/>
      <c r="ABL554" s="475"/>
      <c r="ABM554" s="475"/>
      <c r="ABN554" s="475"/>
      <c r="ABO554" s="458" t="s">
        <v>1747</v>
      </c>
      <c r="ABP554" s="475"/>
      <c r="ABQ554" s="479" t="e">
        <f>SUM(ABQ481:ABQ551)</f>
        <v>#N/A</v>
      </c>
      <c r="ABR554" s="475"/>
      <c r="ABS554" s="487"/>
      <c r="ABT554" s="442"/>
      <c r="ABU554" s="475"/>
      <c r="ABV554" s="475"/>
      <c r="ABW554" s="475"/>
      <c r="ABX554" s="458" t="s">
        <v>1747</v>
      </c>
      <c r="ABY554" s="475"/>
      <c r="ABZ554" s="479" t="e">
        <f>SUM(ABZ481:ABZ551)</f>
        <v>#N/A</v>
      </c>
      <c r="ACA554" s="475"/>
      <c r="ACB554" s="487"/>
      <c r="ACC554" s="442"/>
      <c r="ACD554" s="475"/>
      <c r="ACE554" s="475"/>
      <c r="ACF554" s="475"/>
      <c r="ACG554" s="458" t="s">
        <v>1747</v>
      </c>
      <c r="ACH554" s="475"/>
      <c r="ACI554" s="479" t="e">
        <f>SUM(ACI481:ACI551)</f>
        <v>#N/A</v>
      </c>
      <c r="ACJ554" s="475"/>
      <c r="ACK554" s="487"/>
      <c r="ACL554" s="442"/>
      <c r="ACM554" s="475"/>
      <c r="ACN554" s="475"/>
      <c r="ACO554" s="475"/>
      <c r="ACP554" s="458" t="s">
        <v>1747</v>
      </c>
      <c r="ACQ554" s="475"/>
      <c r="ACR554" s="479" t="e">
        <f>SUM(ACR481:ACR551)</f>
        <v>#N/A</v>
      </c>
      <c r="ACS554" s="475"/>
      <c r="ACT554" s="487"/>
      <c r="ACU554" s="442"/>
      <c r="ACV554" s="475"/>
      <c r="ACW554" s="475"/>
      <c r="ACX554" s="475"/>
      <c r="ACY554" s="458" t="s">
        <v>1747</v>
      </c>
      <c r="ACZ554" s="475"/>
      <c r="ADA554" s="479">
        <f>SUM(ADA481:ADA551)</f>
        <v>1380.5999999999997</v>
      </c>
      <c r="ADB554" s="475"/>
      <c r="ADC554" s="487"/>
      <c r="ADD554" s="442"/>
      <c r="ADE554" s="475"/>
      <c r="ADF554" s="475"/>
      <c r="ADG554" s="475"/>
      <c r="ADH554" s="458" t="s">
        <v>1747</v>
      </c>
      <c r="ADI554" s="475"/>
      <c r="ADJ554" s="479">
        <f>SUM(ADJ481:ADJ551)</f>
        <v>2049.8999999999996</v>
      </c>
      <c r="ADK554" s="475"/>
      <c r="ADL554" s="487"/>
      <c r="ADM554" s="442"/>
      <c r="ADN554" s="475"/>
      <c r="ADO554" s="475"/>
      <c r="ADP554" s="475"/>
      <c r="ADQ554" s="458" t="s">
        <v>1747</v>
      </c>
      <c r="ADR554" s="475"/>
      <c r="ADS554" s="479">
        <f>SUM(ADS481:ADS551)</f>
        <v>1985.2499999999998</v>
      </c>
      <c r="ADT554" s="475"/>
      <c r="ADU554" s="487"/>
      <c r="ADV554" s="442"/>
      <c r="ADW554" s="475"/>
      <c r="ADX554" s="475"/>
      <c r="ADY554" s="475"/>
      <c r="ADZ554" s="458" t="s">
        <v>1747</v>
      </c>
      <c r="AEA554" s="475"/>
      <c r="AEB554" s="479">
        <f>SUM(AEB481:AEB551)</f>
        <v>1958.7</v>
      </c>
      <c r="AEC554" s="475"/>
      <c r="AED554" s="487"/>
      <c r="AEE554" s="442"/>
      <c r="AEF554" s="475"/>
      <c r="AEG554" s="475"/>
      <c r="AEH554" s="475"/>
      <c r="AEI554" s="458" t="s">
        <v>1747</v>
      </c>
      <c r="AEJ554" s="475"/>
      <c r="AEK554" s="479">
        <f>SUM(AEK481:AEK551)</f>
        <v>2184.3000000000002</v>
      </c>
      <c r="AEL554" s="475"/>
      <c r="AEM554" s="487"/>
      <c r="AEN554" s="442"/>
      <c r="AEO554" s="475"/>
      <c r="AEP554" s="475"/>
      <c r="AEQ554" s="475"/>
      <c r="AER554" s="458" t="s">
        <v>1747</v>
      </c>
      <c r="AES554" s="475"/>
      <c r="AET554" s="479">
        <f>SUM(AET481:AET551)</f>
        <v>1418.5</v>
      </c>
      <c r="AEU554" s="475"/>
      <c r="AEV554" s="487"/>
      <c r="AEW554" s="442"/>
      <c r="AEX554" s="475"/>
      <c r="AEY554" s="475"/>
      <c r="AEZ554" s="475"/>
      <c r="AFA554" s="458" t="s">
        <v>1747</v>
      </c>
      <c r="AFB554" s="475"/>
      <c r="AFC554" s="479">
        <f>SUM(AFC481:AFC551)</f>
        <v>1894.9999999999998</v>
      </c>
      <c r="AFD554" s="475"/>
      <c r="AFE554" s="487"/>
      <c r="AFF554" s="442"/>
      <c r="AFG554" s="475"/>
      <c r="AFH554" s="475"/>
      <c r="AFI554" s="475"/>
      <c r="AFJ554" s="458" t="s">
        <v>1747</v>
      </c>
      <c r="AFK554" s="475"/>
      <c r="AFL554" s="479">
        <f>SUM(AFL481:AFL551)</f>
        <v>1544.9500000000003</v>
      </c>
      <c r="AFM554" s="475"/>
      <c r="AFN554" s="487"/>
      <c r="AFO554" s="442"/>
      <c r="AFP554" s="475"/>
      <c r="AFQ554" s="475"/>
      <c r="AFR554" s="475"/>
      <c r="AFS554" s="458" t="s">
        <v>1747</v>
      </c>
      <c r="AFT554" s="475"/>
      <c r="AFU554" s="479">
        <f>SUM(AFU481:AFU551)</f>
        <v>1887.6000000000001</v>
      </c>
      <c r="AFV554" s="475"/>
      <c r="AFW554" s="487"/>
      <c r="AFX554" s="442"/>
      <c r="AFY554" s="475"/>
      <c r="AFZ554" s="475"/>
      <c r="AGA554" s="475"/>
      <c r="AGB554" s="458" t="s">
        <v>1747</v>
      </c>
      <c r="AGC554" s="475"/>
      <c r="AGD554" s="479">
        <f>SUM(AGD481:AGD551)</f>
        <v>1585</v>
      </c>
      <c r="AGE554" s="475"/>
      <c r="AGF554" s="487"/>
      <c r="AGG554" s="442"/>
      <c r="AGH554" s="475"/>
      <c r="AGI554" s="475"/>
      <c r="AGJ554" s="475"/>
      <c r="AGK554" s="458" t="s">
        <v>1747</v>
      </c>
      <c r="AGL554" s="475"/>
      <c r="AGM554" s="479">
        <f>SUM(AGM481:AGM551)</f>
        <v>1967.1999999999998</v>
      </c>
      <c r="AGN554" s="475"/>
      <c r="AGO554" s="487"/>
      <c r="AGP554" s="442"/>
      <c r="AGQ554" s="475"/>
      <c r="AGR554" s="475"/>
      <c r="AGS554" s="475"/>
      <c r="AGT554" s="458" t="s">
        <v>1747</v>
      </c>
      <c r="AGU554" s="475"/>
      <c r="AGV554" s="479">
        <f>SUM(AGV481:AGV551)</f>
        <v>1986.2</v>
      </c>
      <c r="AGW554" s="475"/>
      <c r="AGX554" s="487"/>
      <c r="AGY554" s="442"/>
      <c r="AGZ554" s="475"/>
      <c r="AHA554" s="475"/>
      <c r="AHB554" s="475"/>
      <c r="AHC554" s="458" t="s">
        <v>1747</v>
      </c>
      <c r="AHD554" s="475"/>
      <c r="AHE554" s="479">
        <f>SUM(AHE481:AHE551)</f>
        <v>1279.5</v>
      </c>
      <c r="AHF554" s="475"/>
      <c r="AHG554" s="487"/>
      <c r="AHH554" s="485"/>
      <c r="AHI554" s="498"/>
      <c r="AHJ554" s="498"/>
      <c r="AHK554" s="498"/>
      <c r="AHL554" s="499"/>
      <c r="AHM554" s="498"/>
      <c r="AHN554" s="500"/>
      <c r="AHO554" s="498"/>
      <c r="AHP554" s="498"/>
      <c r="AHQ554" s="485"/>
      <c r="AHR554" s="498"/>
      <c r="AHS554" s="498"/>
      <c r="AHT554" s="498"/>
      <c r="AHU554" s="499"/>
      <c r="AHV554" s="498"/>
      <c r="AHW554" s="500"/>
      <c r="AHX554" s="498"/>
      <c r="AHY554" s="498"/>
      <c r="AHZ554" s="485"/>
      <c r="AIA554" s="498"/>
      <c r="AIB554" s="498"/>
      <c r="AIC554" s="498"/>
      <c r="AID554" s="499"/>
      <c r="AIE554" s="498"/>
      <c r="AIF554" s="500"/>
      <c r="AIG554" s="498"/>
      <c r="AIH554" s="498"/>
      <c r="AII554" s="235"/>
      <c r="AIJ554" s="266"/>
      <c r="AIK554" s="266"/>
      <c r="AIL554" s="266"/>
      <c r="AIM554" s="267"/>
      <c r="AIN554" s="266"/>
      <c r="AIO554" s="268"/>
      <c r="AIP554" s="266"/>
      <c r="AIQ554" s="266"/>
    </row>
    <row r="555" spans="1:927" s="112" customFormat="1" ht="18">
      <c r="A555" s="111"/>
      <c r="E555" s="111"/>
      <c r="F555" s="111"/>
      <c r="G555" s="111"/>
      <c r="H555" s="111"/>
      <c r="I555" s="113"/>
      <c r="J555" s="111"/>
      <c r="N555" s="111"/>
      <c r="O555" s="111"/>
      <c r="P555" s="111"/>
      <c r="Q555" s="111"/>
      <c r="R555" s="113"/>
      <c r="S555" s="111"/>
      <c r="W555" s="111"/>
      <c r="X555" s="111"/>
      <c r="Y555" s="111"/>
      <c r="Z555" s="111"/>
      <c r="AA555" s="113"/>
      <c r="AB555" s="111"/>
      <c r="AF555" s="111"/>
      <c r="AG555" s="111"/>
      <c r="AH555" s="111"/>
      <c r="AI555" s="111"/>
      <c r="AJ555" s="113"/>
      <c r="AK555" s="111"/>
      <c r="AO555" s="111"/>
      <c r="AP555" s="111"/>
      <c r="AQ555" s="111"/>
      <c r="AR555" s="111"/>
      <c r="AS555" s="113"/>
      <c r="AT555" s="111"/>
      <c r="AX555" s="111"/>
      <c r="AY555" s="111"/>
      <c r="AZ555" s="111"/>
      <c r="BA555" s="111"/>
      <c r="BB555" s="113"/>
      <c r="BC555" s="111"/>
      <c r="BG555" s="111"/>
      <c r="BH555" s="111"/>
      <c r="BI555" s="111"/>
      <c r="BJ555" s="111"/>
      <c r="BK555" s="113"/>
      <c r="BL555" s="111"/>
      <c r="BP555" s="111"/>
      <c r="BQ555" s="111"/>
      <c r="BR555" s="111"/>
      <c r="BS555" s="111"/>
      <c r="BT555" s="113"/>
      <c r="BU555" s="111"/>
      <c r="BY555" s="111"/>
      <c r="BZ555" s="111"/>
      <c r="CA555" s="111"/>
      <c r="CB555" s="111"/>
      <c r="CC555" s="113"/>
      <c r="CD555" s="111"/>
      <c r="CH555" s="111"/>
      <c r="CI555" s="111"/>
      <c r="CJ555" s="111"/>
      <c r="CK555" s="111"/>
      <c r="CL555" s="113"/>
      <c r="CM555" s="111"/>
      <c r="CQ555" s="111"/>
      <c r="CR555" s="111"/>
      <c r="CS555" s="111"/>
      <c r="CT555" s="111"/>
      <c r="CU555" s="113"/>
      <c r="CV555" s="111"/>
      <c r="CZ555" s="111"/>
      <c r="DA555" s="111"/>
      <c r="DB555" s="111"/>
      <c r="DC555" s="111"/>
      <c r="DD555" s="113"/>
      <c r="DE555" s="111"/>
      <c r="DI555" s="111"/>
      <c r="DJ555" s="111"/>
      <c r="DK555" s="111"/>
      <c r="DL555" s="111"/>
      <c r="DM555" s="113"/>
      <c r="DN555" s="111"/>
      <c r="DR555" s="111"/>
      <c r="DS555" s="111"/>
      <c r="DT555" s="111"/>
      <c r="DU555" s="111"/>
      <c r="DV555" s="113"/>
      <c r="DW555" s="111"/>
      <c r="EA555" s="111"/>
      <c r="EB555" s="111"/>
      <c r="EC555" s="111"/>
      <c r="ED555" s="111"/>
      <c r="EE555" s="113"/>
      <c r="EF555" s="111"/>
      <c r="EJ555" s="111"/>
      <c r="EK555" s="111"/>
      <c r="EL555" s="111"/>
      <c r="EM555" s="111"/>
      <c r="EN555" s="113"/>
      <c r="EO555" s="111"/>
      <c r="ES555" s="111"/>
      <c r="ET555" s="111"/>
      <c r="EU555" s="111"/>
      <c r="EV555" s="111"/>
      <c r="EW555" s="113"/>
      <c r="EX555" s="111"/>
      <c r="FB555" s="111"/>
      <c r="FC555" s="111"/>
      <c r="FD555" s="111"/>
      <c r="FE555" s="111"/>
      <c r="FF555" s="113"/>
      <c r="FG555" s="111"/>
      <c r="FK555" s="111"/>
      <c r="FL555" s="111"/>
      <c r="FM555" s="111"/>
      <c r="FN555" s="111"/>
      <c r="FO555" s="113"/>
      <c r="FP555" s="111"/>
      <c r="FT555" s="111"/>
      <c r="FU555" s="111"/>
      <c r="FV555" s="111"/>
      <c r="FW555" s="111"/>
      <c r="FX555" s="113"/>
      <c r="FY555" s="111"/>
      <c r="GC555" s="111"/>
      <c r="GD555" s="111"/>
      <c r="GE555" s="111"/>
      <c r="GF555" s="111"/>
      <c r="GG555" s="113"/>
      <c r="GH555" s="111"/>
      <c r="GL555" s="111"/>
      <c r="GM555" s="111"/>
      <c r="GN555" s="111"/>
      <c r="GO555" s="111"/>
      <c r="GP555" s="113"/>
      <c r="GQ555" s="111"/>
      <c r="GU555" s="111"/>
      <c r="GV555" s="111"/>
      <c r="GW555" s="111"/>
      <c r="GX555" s="111"/>
      <c r="GY555" s="113"/>
      <c r="GZ555" s="111"/>
      <c r="HD555" s="111"/>
      <c r="HE555" s="111"/>
      <c r="HF555" s="111"/>
      <c r="HG555" s="111"/>
      <c r="HH555" s="113"/>
      <c r="HI555" s="111"/>
      <c r="HM555" s="111"/>
      <c r="HN555" s="111"/>
      <c r="HO555" s="111"/>
      <c r="HP555" s="111"/>
      <c r="RS555" s="217"/>
      <c r="RT555" s="100"/>
    </row>
    <row r="556" spans="1:927" s="112" customFormat="1" ht="18">
      <c r="A556" s="111"/>
      <c r="E556" s="111"/>
      <c r="F556" s="111"/>
      <c r="G556" s="111"/>
      <c r="H556" s="111"/>
      <c r="I556" s="113"/>
      <c r="J556" s="111"/>
      <c r="N556" s="111"/>
      <c r="O556" s="111"/>
      <c r="P556" s="111"/>
      <c r="Q556" s="111"/>
      <c r="R556" s="113"/>
      <c r="S556" s="111"/>
      <c r="W556" s="111"/>
      <c r="X556" s="111"/>
      <c r="Y556" s="111"/>
      <c r="Z556" s="111"/>
      <c r="AA556" s="113"/>
      <c r="AB556" s="111"/>
      <c r="AF556" s="111"/>
      <c r="AG556" s="111"/>
      <c r="AH556" s="111"/>
      <c r="AI556" s="111"/>
      <c r="AJ556" s="113"/>
      <c r="AK556" s="111"/>
      <c r="AO556" s="111"/>
      <c r="AP556" s="111"/>
      <c r="AQ556" s="111"/>
      <c r="AR556" s="111"/>
      <c r="AS556" s="113"/>
      <c r="AT556" s="111"/>
      <c r="AX556" s="111"/>
      <c r="AY556" s="111"/>
      <c r="AZ556" s="111"/>
      <c r="BA556" s="111"/>
      <c r="BB556" s="113"/>
      <c r="BC556" s="111"/>
      <c r="BG556" s="111"/>
      <c r="BH556" s="111"/>
      <c r="BI556" s="111"/>
      <c r="BJ556" s="111"/>
      <c r="BK556" s="113"/>
      <c r="BL556" s="111"/>
      <c r="BP556" s="111"/>
      <c r="BQ556" s="111"/>
      <c r="BR556" s="111"/>
      <c r="BS556" s="111"/>
      <c r="BT556" s="113"/>
      <c r="BU556" s="111"/>
      <c r="BY556" s="111"/>
      <c r="BZ556" s="111"/>
      <c r="CA556" s="111"/>
      <c r="CB556" s="111"/>
      <c r="CC556" s="113"/>
      <c r="CD556" s="111"/>
      <c r="CH556" s="111"/>
      <c r="CI556" s="111"/>
      <c r="CJ556" s="111"/>
      <c r="CK556" s="111"/>
      <c r="CL556" s="113"/>
      <c r="CM556" s="111"/>
      <c r="CQ556" s="111"/>
      <c r="CR556" s="111"/>
      <c r="CS556" s="111"/>
      <c r="CT556" s="111"/>
      <c r="CU556" s="113"/>
      <c r="CV556" s="111"/>
      <c r="CZ556" s="111"/>
      <c r="DA556" s="111"/>
      <c r="DB556" s="111"/>
      <c r="DC556" s="111"/>
      <c r="DD556" s="113"/>
      <c r="DE556" s="111"/>
      <c r="DI556" s="111"/>
      <c r="DJ556" s="111"/>
      <c r="DK556" s="111"/>
      <c r="DL556" s="111"/>
      <c r="DM556" s="113"/>
      <c r="DN556" s="111"/>
      <c r="DR556" s="111"/>
      <c r="DS556" s="111"/>
      <c r="DT556" s="111"/>
      <c r="DU556" s="111"/>
      <c r="DV556" s="113"/>
      <c r="DW556" s="111"/>
      <c r="EA556" s="111"/>
      <c r="EB556" s="111"/>
      <c r="EC556" s="111"/>
      <c r="ED556" s="111"/>
      <c r="EE556" s="113"/>
      <c r="EF556" s="111"/>
      <c r="EJ556" s="111"/>
      <c r="EK556" s="111"/>
      <c r="EL556" s="111"/>
      <c r="EM556" s="111"/>
      <c r="EN556" s="113"/>
      <c r="EO556" s="111"/>
      <c r="ES556" s="111"/>
      <c r="ET556" s="111"/>
      <c r="EU556" s="111"/>
      <c r="EV556" s="111"/>
      <c r="EW556" s="113"/>
      <c r="EX556" s="111"/>
      <c r="FB556" s="111"/>
      <c r="FC556" s="111"/>
      <c r="FD556" s="111"/>
      <c r="FE556" s="111"/>
      <c r="FF556" s="113"/>
      <c r="FG556" s="111"/>
      <c r="FK556" s="111"/>
      <c r="FL556" s="111"/>
      <c r="FM556" s="111"/>
      <c r="FN556" s="111"/>
      <c r="FO556" s="113"/>
      <c r="FP556" s="111"/>
      <c r="FT556" s="111"/>
      <c r="FU556" s="111"/>
      <c r="FV556" s="111"/>
      <c r="FW556" s="111"/>
      <c r="FX556" s="113"/>
      <c r="FY556" s="111"/>
      <c r="GC556" s="111"/>
      <c r="GD556" s="111"/>
      <c r="GE556" s="111"/>
      <c r="GF556" s="111"/>
      <c r="GG556" s="113"/>
      <c r="GH556" s="111"/>
      <c r="GL556" s="111"/>
      <c r="GM556" s="111"/>
      <c r="GN556" s="111"/>
      <c r="GO556" s="111"/>
      <c r="GP556" s="113"/>
      <c r="GQ556" s="111"/>
      <c r="GU556" s="111"/>
      <c r="GV556" s="111"/>
      <c r="GW556" s="111"/>
      <c r="GX556" s="111"/>
      <c r="GY556" s="113"/>
      <c r="GZ556" s="111"/>
      <c r="HD556" s="111"/>
      <c r="HE556" s="111"/>
      <c r="HF556" s="111"/>
      <c r="HG556" s="111"/>
      <c r="HH556" s="113"/>
      <c r="HI556" s="111"/>
      <c r="HM556" s="111"/>
      <c r="HN556" s="111"/>
      <c r="HO556" s="111"/>
      <c r="HP556" s="111"/>
      <c r="RS556" s="217"/>
      <c r="RT556" s="119"/>
    </row>
    <row r="557" spans="1:927" s="112" customFormat="1" ht="18">
      <c r="A557" s="111"/>
      <c r="E557" s="111"/>
      <c r="F557" s="111"/>
      <c r="G557" s="111"/>
      <c r="H557" s="111"/>
      <c r="I557" s="113"/>
      <c r="J557" s="111"/>
      <c r="N557" s="111"/>
      <c r="O557" s="111"/>
      <c r="P557" s="111"/>
      <c r="Q557" s="111"/>
      <c r="R557" s="113"/>
      <c r="S557" s="111"/>
      <c r="W557" s="111"/>
      <c r="X557" s="111"/>
      <c r="Y557" s="111"/>
      <c r="Z557" s="111"/>
      <c r="AA557" s="113"/>
      <c r="AB557" s="111"/>
      <c r="AF557" s="111"/>
      <c r="AG557" s="111"/>
      <c r="AH557" s="111"/>
      <c r="AI557" s="111"/>
      <c r="AJ557" s="113"/>
      <c r="AK557" s="111"/>
      <c r="AO557" s="111"/>
      <c r="AP557" s="111"/>
      <c r="AQ557" s="111"/>
      <c r="AR557" s="111"/>
      <c r="AS557" s="113"/>
      <c r="AT557" s="111"/>
      <c r="AX557" s="111"/>
      <c r="AY557" s="111"/>
      <c r="AZ557" s="111"/>
      <c r="BA557" s="111"/>
      <c r="BB557" s="113"/>
      <c r="BC557" s="111"/>
      <c r="BG557" s="111"/>
      <c r="BH557" s="111"/>
      <c r="BI557" s="111"/>
      <c r="BJ557" s="111"/>
      <c r="BK557" s="113"/>
      <c r="BL557" s="111"/>
      <c r="BP557" s="111"/>
      <c r="BQ557" s="111"/>
      <c r="BR557" s="111"/>
      <c r="BS557" s="111"/>
      <c r="BT557" s="113"/>
      <c r="BU557" s="111"/>
      <c r="BY557" s="111"/>
      <c r="BZ557" s="111"/>
      <c r="CA557" s="111"/>
      <c r="CB557" s="111"/>
      <c r="CC557" s="113"/>
      <c r="CD557" s="111"/>
      <c r="CH557" s="111"/>
      <c r="CI557" s="111"/>
      <c r="CJ557" s="111"/>
      <c r="CK557" s="111"/>
      <c r="CL557" s="113"/>
      <c r="CM557" s="111"/>
      <c r="CQ557" s="111"/>
      <c r="CR557" s="111"/>
      <c r="CS557" s="111"/>
      <c r="CT557" s="111"/>
      <c r="CU557" s="113"/>
      <c r="CV557" s="111"/>
      <c r="CZ557" s="111"/>
      <c r="DA557" s="111"/>
      <c r="DB557" s="111"/>
      <c r="DC557" s="111"/>
      <c r="DD557" s="113"/>
      <c r="DE557" s="111"/>
      <c r="DI557" s="111"/>
      <c r="DJ557" s="111"/>
      <c r="DK557" s="111"/>
      <c r="DL557" s="111"/>
      <c r="DM557" s="113"/>
      <c r="DN557" s="111"/>
      <c r="DR557" s="111"/>
      <c r="DS557" s="111"/>
      <c r="DT557" s="111"/>
      <c r="DU557" s="111"/>
      <c r="DV557" s="113"/>
      <c r="DW557" s="111"/>
      <c r="EA557" s="111"/>
      <c r="EB557" s="111"/>
      <c r="EC557" s="111"/>
      <c r="ED557" s="111"/>
      <c r="EE557" s="113"/>
      <c r="EF557" s="111"/>
      <c r="EJ557" s="111"/>
      <c r="EK557" s="111"/>
      <c r="EL557" s="111"/>
      <c r="EM557" s="111"/>
      <c r="EN557" s="113"/>
      <c r="EO557" s="111"/>
      <c r="ES557" s="111"/>
      <c r="ET557" s="111"/>
      <c r="EU557" s="111"/>
      <c r="EV557" s="111"/>
      <c r="EW557" s="113"/>
      <c r="EX557" s="111"/>
      <c r="FB557" s="111"/>
      <c r="FC557" s="111"/>
      <c r="FD557" s="111"/>
      <c r="FE557" s="111"/>
      <c r="FF557" s="113"/>
      <c r="FG557" s="111"/>
      <c r="FK557" s="111"/>
      <c r="FL557" s="111"/>
      <c r="FM557" s="111"/>
      <c r="FN557" s="111"/>
      <c r="FO557" s="113"/>
      <c r="FP557" s="111"/>
      <c r="FT557" s="111"/>
      <c r="FU557" s="111"/>
      <c r="FV557" s="111"/>
      <c r="FW557" s="111"/>
      <c r="FX557" s="113"/>
      <c r="FY557" s="111"/>
      <c r="GC557" s="111"/>
      <c r="GD557" s="111"/>
      <c r="GE557" s="111"/>
      <c r="GF557" s="111"/>
      <c r="GG557" s="113"/>
      <c r="GH557" s="111"/>
      <c r="GL557" s="111"/>
      <c r="GM557" s="111"/>
      <c r="GN557" s="111"/>
      <c r="GO557" s="111"/>
      <c r="GP557" s="113"/>
      <c r="GQ557" s="111"/>
      <c r="GU557" s="111"/>
      <c r="GV557" s="111"/>
      <c r="GW557" s="111"/>
      <c r="GX557" s="111"/>
      <c r="GY557" s="113"/>
      <c r="GZ557" s="111"/>
      <c r="HD557" s="111"/>
      <c r="HE557" s="111"/>
      <c r="HF557" s="111"/>
      <c r="HG557" s="111"/>
      <c r="HH557" s="113"/>
      <c r="HI557" s="111"/>
      <c r="HM557" s="111"/>
      <c r="HN557" s="111"/>
      <c r="HO557" s="111"/>
      <c r="HP557" s="111"/>
      <c r="RS557" s="217"/>
      <c r="RT557" s="119"/>
    </row>
    <row r="558" spans="1:927" s="471" customFormat="1" ht="18">
      <c r="A558" s="470"/>
      <c r="E558" s="470"/>
      <c r="F558" s="470"/>
      <c r="G558" s="470"/>
      <c r="H558" s="470"/>
      <c r="I558" s="472"/>
      <c r="J558" s="470"/>
      <c r="N558" s="470"/>
      <c r="O558" s="470"/>
      <c r="P558" s="470"/>
      <c r="Q558" s="470"/>
      <c r="R558" s="472"/>
      <c r="S558" s="470"/>
      <c r="W558" s="470"/>
      <c r="X558" s="470"/>
      <c r="Y558" s="470"/>
      <c r="Z558" s="470"/>
      <c r="AA558" s="472"/>
      <c r="AB558" s="470"/>
      <c r="AF558" s="470"/>
      <c r="AG558" s="470"/>
      <c r="AH558" s="470"/>
      <c r="AI558" s="470"/>
      <c r="AJ558" s="472"/>
      <c r="AK558" s="470"/>
      <c r="AO558" s="470"/>
      <c r="AP558" s="470"/>
      <c r="AQ558" s="470"/>
      <c r="AR558" s="470"/>
      <c r="AS558" s="472"/>
      <c r="AT558" s="470"/>
      <c r="AX558" s="470"/>
      <c r="AY558" s="470"/>
      <c r="AZ558" s="470"/>
      <c r="BA558" s="470"/>
      <c r="BB558" s="472"/>
      <c r="BC558" s="470"/>
      <c r="BG558" s="470"/>
      <c r="BH558" s="470"/>
      <c r="BI558" s="470"/>
      <c r="BJ558" s="470"/>
      <c r="BK558" s="472"/>
      <c r="BL558" s="470"/>
      <c r="BP558" s="470"/>
      <c r="BQ558" s="470"/>
      <c r="BR558" s="470"/>
      <c r="BS558" s="470"/>
      <c r="BT558" s="472"/>
      <c r="BU558" s="470"/>
      <c r="BY558" s="470"/>
      <c r="BZ558" s="470"/>
      <c r="CA558" s="470"/>
      <c r="CB558" s="470"/>
      <c r="CC558" s="472"/>
      <c r="CD558" s="470"/>
      <c r="CH558" s="470"/>
      <c r="CI558" s="470"/>
      <c r="CJ558" s="470"/>
      <c r="CK558" s="470"/>
      <c r="CL558" s="472"/>
      <c r="CM558" s="470"/>
      <c r="CQ558" s="470"/>
      <c r="CR558" s="470"/>
      <c r="CS558" s="470"/>
      <c r="CT558" s="470"/>
      <c r="CU558" s="472"/>
      <c r="CV558" s="470"/>
      <c r="CZ558" s="470"/>
      <c r="DA558" s="470"/>
      <c r="DB558" s="470"/>
      <c r="DC558" s="470"/>
      <c r="DD558" s="472"/>
      <c r="DE558" s="470"/>
      <c r="DI558" s="470"/>
      <c r="DJ558" s="470"/>
      <c r="DK558" s="470"/>
      <c r="DL558" s="470"/>
      <c r="DM558" s="472"/>
      <c r="DN558" s="470"/>
      <c r="DR558" s="470"/>
      <c r="DS558" s="470"/>
      <c r="DT558" s="470"/>
      <c r="DU558" s="470"/>
      <c r="DV558" s="472"/>
      <c r="DW558" s="470"/>
      <c r="EA558" s="470"/>
      <c r="EB558" s="470"/>
      <c r="EC558" s="470"/>
      <c r="ED558" s="470"/>
      <c r="EE558" s="472"/>
      <c r="EF558" s="470"/>
      <c r="EJ558" s="470"/>
      <c r="EK558" s="470"/>
      <c r="EL558" s="470"/>
      <c r="EM558" s="470"/>
      <c r="EN558" s="472"/>
      <c r="EO558" s="470"/>
      <c r="ES558" s="470"/>
      <c r="ET558" s="470"/>
      <c r="EU558" s="470"/>
      <c r="EV558" s="470"/>
      <c r="EW558" s="472"/>
      <c r="EX558" s="470"/>
      <c r="FB558" s="470"/>
      <c r="FC558" s="470"/>
      <c r="FD558" s="470"/>
      <c r="FE558" s="470"/>
      <c r="FF558" s="472"/>
      <c r="FG558" s="470"/>
      <c r="FK558" s="470"/>
      <c r="FL558" s="470"/>
      <c r="FM558" s="470"/>
      <c r="FN558" s="470"/>
      <c r="FO558" s="472"/>
      <c r="FP558" s="470"/>
      <c r="FT558" s="470"/>
      <c r="FU558" s="470"/>
      <c r="FV558" s="470"/>
      <c r="FW558" s="470"/>
      <c r="FX558" s="472"/>
      <c r="FY558" s="470"/>
      <c r="GC558" s="470"/>
      <c r="GD558" s="470"/>
      <c r="GE558" s="470"/>
      <c r="GF558" s="470"/>
      <c r="GG558" s="472"/>
      <c r="GH558" s="470"/>
      <c r="GL558" s="470"/>
      <c r="GM558" s="470"/>
      <c r="GN558" s="470"/>
      <c r="GO558" s="470"/>
      <c r="GP558" s="472"/>
      <c r="GQ558" s="470"/>
      <c r="GU558" s="470"/>
      <c r="GV558" s="470"/>
      <c r="GW558" s="470"/>
      <c r="GX558" s="470"/>
      <c r="GY558" s="472"/>
      <c r="GZ558" s="470"/>
      <c r="HD558" s="470"/>
      <c r="HE558" s="470"/>
      <c r="HF558" s="470"/>
      <c r="HG558" s="470"/>
      <c r="HH558" s="472"/>
      <c r="HI558" s="470"/>
      <c r="HM558" s="470"/>
      <c r="HN558" s="470"/>
      <c r="HO558" s="470"/>
      <c r="HP558" s="470"/>
      <c r="RS558" s="482"/>
      <c r="RT558" s="474"/>
    </row>
    <row r="559" spans="1:927" s="471" customFormat="1" ht="18">
      <c r="A559" s="470"/>
      <c r="E559" s="470"/>
      <c r="F559" s="470"/>
      <c r="G559" s="470"/>
      <c r="H559" s="470"/>
      <c r="I559" s="472"/>
      <c r="J559" s="470"/>
      <c r="N559" s="470"/>
      <c r="O559" s="470"/>
      <c r="P559" s="470"/>
      <c r="Q559" s="470"/>
      <c r="R559" s="472"/>
      <c r="S559" s="470"/>
      <c r="W559" s="470"/>
      <c r="X559" s="470"/>
      <c r="Y559" s="470"/>
      <c r="Z559" s="470"/>
      <c r="AA559" s="472"/>
      <c r="AB559" s="470"/>
      <c r="AF559" s="470"/>
      <c r="AG559" s="470"/>
      <c r="AH559" s="470"/>
      <c r="AI559" s="470"/>
      <c r="AJ559" s="472"/>
      <c r="AK559" s="470"/>
      <c r="AO559" s="470"/>
      <c r="AP559" s="470"/>
      <c r="AQ559" s="470"/>
      <c r="AR559" s="470"/>
      <c r="AS559" s="472"/>
      <c r="AT559" s="470"/>
      <c r="AX559" s="470"/>
      <c r="AY559" s="470"/>
      <c r="AZ559" s="470"/>
      <c r="BA559" s="470"/>
      <c r="BB559" s="472"/>
      <c r="BC559" s="470"/>
      <c r="BG559" s="470"/>
      <c r="BH559" s="470"/>
      <c r="BI559" s="470"/>
      <c r="BJ559" s="470"/>
      <c r="BK559" s="472"/>
      <c r="BL559" s="470"/>
      <c r="BP559" s="470"/>
      <c r="BQ559" s="470"/>
      <c r="BR559" s="470"/>
      <c r="BS559" s="470"/>
      <c r="BT559" s="472"/>
      <c r="BU559" s="470"/>
      <c r="BY559" s="470"/>
      <c r="BZ559" s="470"/>
      <c r="CA559" s="470"/>
      <c r="CB559" s="470"/>
      <c r="CC559" s="472"/>
      <c r="CD559" s="470"/>
      <c r="CH559" s="470"/>
      <c r="CI559" s="470"/>
      <c r="CJ559" s="470"/>
      <c r="CK559" s="470"/>
      <c r="CL559" s="472"/>
      <c r="CM559" s="470"/>
      <c r="CQ559" s="470"/>
      <c r="CR559" s="470"/>
      <c r="CS559" s="470"/>
      <c r="CT559" s="470"/>
      <c r="CU559" s="472"/>
      <c r="CV559" s="470"/>
      <c r="CZ559" s="470"/>
      <c r="DA559" s="470"/>
      <c r="DB559" s="470"/>
      <c r="DC559" s="470"/>
      <c r="DD559" s="472"/>
      <c r="DE559" s="470"/>
      <c r="DI559" s="470"/>
      <c r="DJ559" s="470"/>
      <c r="DK559" s="470"/>
      <c r="DL559" s="470"/>
      <c r="DM559" s="472"/>
      <c r="DN559" s="470"/>
      <c r="DR559" s="470"/>
      <c r="DS559" s="470"/>
      <c r="DT559" s="470"/>
      <c r="DU559" s="470"/>
      <c r="DV559" s="472"/>
      <c r="DW559" s="470"/>
      <c r="EA559" s="470"/>
      <c r="EB559" s="470"/>
      <c r="EC559" s="470"/>
      <c r="ED559" s="470"/>
      <c r="EE559" s="472"/>
      <c r="EF559" s="470"/>
      <c r="EJ559" s="470"/>
      <c r="EK559" s="470"/>
      <c r="EL559" s="470"/>
      <c r="EM559" s="470"/>
      <c r="EN559" s="472"/>
      <c r="EO559" s="470"/>
      <c r="ES559" s="470"/>
      <c r="ET559" s="470"/>
      <c r="EU559" s="470"/>
      <c r="EV559" s="470"/>
      <c r="EW559" s="472"/>
      <c r="EX559" s="470"/>
      <c r="FB559" s="470"/>
      <c r="FC559" s="470"/>
      <c r="FD559" s="470"/>
      <c r="FE559" s="470"/>
      <c r="FF559" s="472"/>
      <c r="FG559" s="470"/>
      <c r="FK559" s="470"/>
      <c r="FL559" s="470"/>
      <c r="FM559" s="470"/>
      <c r="FN559" s="470"/>
      <c r="FO559" s="472"/>
      <c r="FP559" s="470"/>
      <c r="FT559" s="470"/>
      <c r="FU559" s="470"/>
      <c r="FV559" s="470"/>
      <c r="FW559" s="470"/>
      <c r="FX559" s="472"/>
      <c r="FY559" s="470"/>
      <c r="GC559" s="470"/>
      <c r="GD559" s="470"/>
      <c r="GE559" s="470"/>
      <c r="GF559" s="470"/>
      <c r="GG559" s="472"/>
      <c r="GH559" s="470"/>
      <c r="GL559" s="470"/>
      <c r="GM559" s="470"/>
      <c r="GN559" s="470"/>
      <c r="GO559" s="470"/>
      <c r="GP559" s="472"/>
      <c r="GQ559" s="470"/>
      <c r="GU559" s="470"/>
      <c r="GV559" s="470"/>
      <c r="GW559" s="470"/>
      <c r="GX559" s="470"/>
      <c r="GY559" s="472"/>
      <c r="GZ559" s="470"/>
      <c r="HD559" s="470"/>
      <c r="HE559" s="470"/>
      <c r="HF559" s="470"/>
      <c r="HG559" s="470"/>
      <c r="HH559" s="472"/>
      <c r="HI559" s="470"/>
      <c r="HM559" s="470"/>
      <c r="HN559" s="470"/>
      <c r="HO559" s="470"/>
      <c r="HP559" s="470"/>
      <c r="RS559" s="482"/>
      <c r="RT559" s="474"/>
    </row>
    <row r="560" spans="1:927" s="112" customFormat="1" ht="17.25" customHeight="1">
      <c r="A560" s="111"/>
      <c r="E560" s="111"/>
      <c r="F560" s="111"/>
      <c r="G560" s="111"/>
      <c r="H560" s="111"/>
      <c r="I560" s="113"/>
      <c r="J560" s="111"/>
      <c r="N560" s="111"/>
      <c r="O560" s="111"/>
      <c r="P560" s="111"/>
      <c r="Q560" s="111"/>
      <c r="R560" s="113"/>
      <c r="S560" s="111"/>
      <c r="W560" s="111"/>
      <c r="X560" s="111"/>
      <c r="Y560" s="111"/>
      <c r="Z560" s="111"/>
      <c r="AA560" s="113"/>
      <c r="AB560" s="111"/>
      <c r="AF560" s="111"/>
      <c r="AG560" s="111"/>
      <c r="AH560" s="111"/>
      <c r="AI560" s="111"/>
      <c r="AJ560" s="113"/>
      <c r="AK560" s="111"/>
      <c r="AO560" s="111"/>
      <c r="AP560" s="111"/>
      <c r="AQ560" s="111"/>
      <c r="AR560" s="111"/>
      <c r="AS560" s="113"/>
      <c r="AT560" s="111"/>
      <c r="AX560" s="111"/>
      <c r="AY560" s="111"/>
      <c r="AZ560" s="111"/>
      <c r="BA560" s="111"/>
      <c r="BB560" s="113"/>
      <c r="BC560" s="111"/>
      <c r="BG560" s="111"/>
      <c r="BH560" s="111"/>
      <c r="BI560" s="111"/>
      <c r="BJ560" s="111"/>
      <c r="BK560" s="113"/>
      <c r="BL560" s="111"/>
      <c r="BP560" s="111"/>
      <c r="BQ560" s="111"/>
      <c r="BR560" s="111"/>
      <c r="BS560" s="111"/>
      <c r="BT560" s="113"/>
      <c r="BU560" s="111"/>
      <c r="BY560" s="111"/>
      <c r="BZ560" s="111"/>
      <c r="CA560" s="111"/>
      <c r="CB560" s="111"/>
      <c r="CC560" s="113"/>
      <c r="CD560" s="111"/>
      <c r="CH560" s="111"/>
      <c r="CI560" s="111"/>
      <c r="CJ560" s="111"/>
      <c r="CK560" s="111"/>
      <c r="CL560" s="113"/>
      <c r="CM560" s="111"/>
      <c r="CQ560" s="111"/>
      <c r="CR560" s="111"/>
      <c r="CS560" s="111"/>
      <c r="CT560" s="111"/>
      <c r="CU560" s="113"/>
      <c r="CV560" s="111"/>
      <c r="CZ560" s="111"/>
      <c r="DA560" s="111"/>
      <c r="DB560" s="111"/>
      <c r="DC560" s="111"/>
      <c r="DD560" s="113"/>
      <c r="DE560" s="111"/>
      <c r="DI560" s="111"/>
      <c r="DJ560" s="111"/>
      <c r="DK560" s="111"/>
      <c r="DL560" s="111"/>
      <c r="DM560" s="113"/>
      <c r="DN560" s="111"/>
      <c r="DR560" s="111"/>
      <c r="DS560" s="111"/>
      <c r="DT560" s="111"/>
      <c r="DU560" s="111"/>
      <c r="DV560" s="113"/>
      <c r="DW560" s="111"/>
      <c r="EA560" s="111"/>
      <c r="EB560" s="111"/>
      <c r="EC560" s="111"/>
      <c r="ED560" s="111"/>
      <c r="EE560" s="113"/>
      <c r="EF560" s="111"/>
      <c r="EJ560" s="111"/>
      <c r="EK560" s="111"/>
      <c r="EL560" s="111"/>
      <c r="EM560" s="111"/>
      <c r="EN560" s="113"/>
      <c r="EO560" s="111"/>
      <c r="ES560" s="111"/>
      <c r="ET560" s="111"/>
      <c r="EU560" s="111"/>
      <c r="EV560" s="111"/>
      <c r="EW560" s="113"/>
      <c r="EX560" s="111"/>
      <c r="FB560" s="111"/>
      <c r="FC560" s="111"/>
      <c r="FD560" s="111"/>
      <c r="FE560" s="111"/>
      <c r="FF560" s="113"/>
      <c r="FG560" s="111"/>
      <c r="FK560" s="111"/>
      <c r="FL560" s="111"/>
      <c r="FM560" s="111"/>
      <c r="FN560" s="111"/>
      <c r="FO560" s="113"/>
      <c r="FP560" s="111"/>
      <c r="FT560" s="111"/>
      <c r="FU560" s="111"/>
      <c r="FV560" s="111"/>
      <c r="FW560" s="111"/>
      <c r="FX560" s="113"/>
      <c r="FY560" s="111"/>
      <c r="GC560" s="111"/>
      <c r="GD560" s="111"/>
      <c r="GE560" s="111"/>
      <c r="GF560" s="111"/>
      <c r="GG560" s="113"/>
      <c r="GH560" s="111"/>
      <c r="GL560" s="111"/>
      <c r="GM560" s="111"/>
      <c r="GN560" s="111"/>
      <c r="GO560" s="111"/>
      <c r="GP560" s="113"/>
      <c r="GQ560" s="111"/>
      <c r="GU560" s="111"/>
      <c r="GV560" s="111"/>
      <c r="GW560" s="111"/>
      <c r="GX560" s="111"/>
      <c r="GY560" s="113"/>
      <c r="GZ560" s="111"/>
      <c r="HD560" s="111"/>
      <c r="HE560" s="111"/>
      <c r="HF560" s="111"/>
      <c r="HG560" s="111"/>
      <c r="HH560" s="113"/>
      <c r="HI560" s="111"/>
      <c r="HM560" s="111"/>
      <c r="HN560" s="111"/>
      <c r="HO560" s="111"/>
      <c r="HP560" s="111"/>
      <c r="RS560" s="217"/>
      <c r="RT560" s="119"/>
    </row>
    <row r="561" spans="1:488" ht="15">
      <c r="G561" s="26">
        <v>1</v>
      </c>
      <c r="H561" s="26">
        <v>2</v>
      </c>
      <c r="I561" s="26">
        <v>3</v>
      </c>
      <c r="J561" s="26">
        <v>4</v>
      </c>
      <c r="K561" s="26">
        <v>5</v>
      </c>
      <c r="RT561" s="119"/>
    </row>
    <row r="562" spans="1:488" ht="15">
      <c r="A562" s="105" t="s">
        <v>876</v>
      </c>
      <c r="D562" s="19" t="s">
        <v>148</v>
      </c>
      <c r="E562" s="28" t="s">
        <v>2236</v>
      </c>
      <c r="F562" s="19" t="s">
        <v>56</v>
      </c>
      <c r="G562" s="20" t="s">
        <v>126</v>
      </c>
      <c r="H562" s="20" t="s">
        <v>127</v>
      </c>
      <c r="I562" s="20" t="s">
        <v>1814</v>
      </c>
      <c r="J562" s="20" t="s">
        <v>128</v>
      </c>
      <c r="K562" s="298" t="s">
        <v>173</v>
      </c>
      <c r="M562" s="1"/>
      <c r="N562"/>
    </row>
    <row r="563" spans="1:488" s="461" customFormat="1" ht="18">
      <c r="A563" s="605" t="s">
        <v>2347</v>
      </c>
      <c r="B563" s="459"/>
      <c r="C563" s="488"/>
      <c r="D563" s="461" t="s">
        <v>129</v>
      </c>
      <c r="E563" s="461">
        <f t="shared" ref="E563:E626" si="0">COUNTIF($A$481:$AHO$554,A563)</f>
        <v>2</v>
      </c>
      <c r="F563" s="524">
        <f t="shared" ref="F563:F626" si="1">SUM(G563:K563)</f>
        <v>0</v>
      </c>
      <c r="G563" s="502"/>
      <c r="H563" s="502"/>
      <c r="I563" s="473"/>
      <c r="J563" s="473"/>
      <c r="K563" s="473"/>
      <c r="M563" s="459"/>
      <c r="N563" s="459"/>
      <c r="R563" s="251"/>
      <c r="T563" s="459"/>
      <c r="U563" s="459"/>
      <c r="V563" s="459"/>
      <c r="AA563" s="251"/>
      <c r="AC563" s="459"/>
      <c r="AD563" s="459"/>
      <c r="AE563" s="459"/>
      <c r="AJ563" s="251"/>
      <c r="AL563" s="459"/>
      <c r="AM563" s="459"/>
      <c r="AN563" s="459"/>
      <c r="AS563" s="251"/>
      <c r="AU563" s="459"/>
      <c r="AV563" s="459"/>
      <c r="AW563" s="459"/>
      <c r="BB563" s="251"/>
      <c r="BD563" s="459"/>
      <c r="BE563" s="459"/>
      <c r="BF563" s="459"/>
      <c r="BK563" s="251"/>
      <c r="BM563" s="459"/>
      <c r="BN563" s="459"/>
      <c r="BO563" s="459"/>
      <c r="BT563" s="251"/>
      <c r="BV563" s="459"/>
      <c r="BW563" s="459"/>
      <c r="BX563" s="459"/>
      <c r="CC563" s="251"/>
      <c r="CE563" s="459"/>
      <c r="CF563" s="459"/>
      <c r="CG563" s="459"/>
      <c r="CL563" s="251"/>
      <c r="CN563" s="459"/>
      <c r="CO563" s="459"/>
      <c r="CP563" s="459"/>
      <c r="CU563" s="251"/>
      <c r="CW563" s="459"/>
      <c r="CX563" s="459"/>
      <c r="CY563" s="459"/>
      <c r="DD563" s="251"/>
      <c r="DF563" s="459"/>
      <c r="DG563" s="459"/>
      <c r="DH563" s="459"/>
      <c r="DM563" s="251"/>
      <c r="DO563" s="459"/>
      <c r="DP563" s="459"/>
      <c r="DQ563" s="459"/>
      <c r="DV563" s="251"/>
      <c r="DX563" s="459"/>
      <c r="DY563" s="459"/>
      <c r="DZ563" s="459"/>
      <c r="EE563" s="251"/>
      <c r="EG563" s="459"/>
      <c r="EH563" s="459"/>
      <c r="EI563" s="459"/>
      <c r="EN563" s="251"/>
      <c r="EP563" s="459"/>
      <c r="EQ563" s="459"/>
      <c r="ER563" s="459"/>
      <c r="EW563" s="251"/>
      <c r="EY563" s="459"/>
      <c r="EZ563" s="459"/>
      <c r="FA563" s="459"/>
      <c r="FF563" s="251"/>
      <c r="FH563" s="459"/>
      <c r="FI563" s="459"/>
      <c r="FJ563" s="459"/>
      <c r="FO563" s="251"/>
      <c r="FQ563" s="459"/>
      <c r="FR563" s="459"/>
      <c r="FS563" s="459"/>
      <c r="FX563" s="251"/>
      <c r="FZ563" s="459"/>
      <c r="GA563" s="459"/>
      <c r="GB563" s="459"/>
      <c r="GG563" s="251"/>
      <c r="GI563" s="459"/>
      <c r="GJ563" s="459"/>
      <c r="GK563" s="459"/>
      <c r="GP563" s="251"/>
      <c r="GR563" s="459"/>
      <c r="GS563" s="459"/>
      <c r="GT563" s="459"/>
      <c r="GY563" s="251"/>
      <c r="HA563" s="459"/>
      <c r="HB563" s="459"/>
      <c r="HC563" s="459"/>
      <c r="HH563" s="251"/>
      <c r="HJ563" s="459"/>
      <c r="HK563" s="459"/>
      <c r="HL563" s="459"/>
      <c r="HQ563" s="459"/>
      <c r="HR563" s="459"/>
      <c r="HS563" s="459"/>
      <c r="HT563" s="459"/>
      <c r="HU563" s="459"/>
      <c r="HV563" s="459"/>
      <c r="HW563" s="459"/>
      <c r="HX563" s="459"/>
      <c r="HY563" s="459"/>
      <c r="HZ563" s="459"/>
      <c r="IA563" s="459"/>
      <c r="IB563" s="459"/>
      <c r="IC563" s="459"/>
      <c r="ID563" s="459"/>
      <c r="IE563" s="459"/>
      <c r="IF563" s="459"/>
      <c r="IG563" s="459"/>
      <c r="IH563" s="459"/>
      <c r="II563" s="459"/>
      <c r="IJ563" s="459"/>
      <c r="IK563" s="459"/>
      <c r="IL563" s="459"/>
      <c r="IM563" s="459"/>
      <c r="IN563" s="459"/>
      <c r="IO563" s="459"/>
      <c r="IP563" s="459"/>
      <c r="IQ563" s="459"/>
      <c r="IR563" s="459"/>
      <c r="IS563" s="459"/>
      <c r="IT563" s="459"/>
      <c r="IU563" s="459"/>
      <c r="IV563" s="459"/>
      <c r="RS563" s="252"/>
    </row>
    <row r="564" spans="1:488" s="461" customFormat="1" ht="18">
      <c r="A564" s="605" t="s">
        <v>2324</v>
      </c>
      <c r="B564" s="488"/>
      <c r="C564" s="488"/>
      <c r="D564" s="461" t="s">
        <v>132</v>
      </c>
      <c r="E564" s="461">
        <f t="shared" si="0"/>
        <v>2</v>
      </c>
      <c r="F564" s="524">
        <f t="shared" si="1"/>
        <v>0</v>
      </c>
      <c r="G564" s="473"/>
      <c r="H564" s="473"/>
      <c r="I564" s="473"/>
      <c r="J564" s="473"/>
      <c r="K564" s="473"/>
      <c r="N564" s="459"/>
      <c r="R564" s="251"/>
      <c r="T564" s="459"/>
      <c r="U564" s="459"/>
      <c r="V564" s="459"/>
      <c r="AA564" s="251"/>
      <c r="AC564" s="459"/>
      <c r="AD564" s="459"/>
      <c r="AE564" s="459"/>
      <c r="AJ564" s="251"/>
      <c r="AL564" s="459"/>
      <c r="AM564" s="459"/>
      <c r="AN564" s="459"/>
      <c r="AS564" s="251"/>
      <c r="AU564" s="459"/>
      <c r="AV564" s="459"/>
      <c r="AW564" s="459"/>
      <c r="BB564" s="251"/>
      <c r="BD564" s="459"/>
      <c r="BE564" s="459"/>
      <c r="BF564" s="459"/>
      <c r="BK564" s="251"/>
      <c r="BM564" s="459"/>
      <c r="BN564" s="459"/>
      <c r="BO564" s="459"/>
      <c r="BT564" s="251"/>
      <c r="BV564" s="459"/>
      <c r="BW564" s="459"/>
      <c r="BX564" s="459"/>
      <c r="CC564" s="251"/>
      <c r="CE564" s="459"/>
      <c r="CF564" s="459"/>
      <c r="CG564" s="459"/>
      <c r="CL564" s="251"/>
      <c r="CN564" s="459"/>
      <c r="CO564" s="459"/>
      <c r="CP564" s="459"/>
      <c r="CU564" s="251"/>
      <c r="CW564" s="459"/>
      <c r="CX564" s="459"/>
      <c r="CY564" s="459"/>
      <c r="DD564" s="251"/>
      <c r="DF564" s="459"/>
      <c r="DG564" s="459"/>
      <c r="DH564" s="459"/>
      <c r="DM564" s="251"/>
      <c r="DO564" s="459"/>
      <c r="DP564" s="459"/>
      <c r="DQ564" s="459"/>
      <c r="DV564" s="251"/>
      <c r="DX564" s="459"/>
      <c r="DY564" s="459"/>
      <c r="DZ564" s="459"/>
      <c r="EE564" s="251"/>
      <c r="EG564" s="459"/>
      <c r="EH564" s="459"/>
      <c r="EI564" s="459"/>
      <c r="EN564" s="251"/>
      <c r="EP564" s="459"/>
      <c r="EQ564" s="459"/>
      <c r="ER564" s="459"/>
      <c r="EW564" s="251"/>
      <c r="EY564" s="459"/>
      <c r="EZ564" s="459"/>
      <c r="FA564" s="459"/>
      <c r="FF564" s="251"/>
      <c r="FH564" s="459"/>
      <c r="FI564" s="459"/>
      <c r="FJ564" s="459"/>
      <c r="FO564" s="251"/>
      <c r="FQ564" s="459"/>
      <c r="FR564" s="459"/>
      <c r="FS564" s="459"/>
      <c r="FX564" s="251"/>
      <c r="FZ564" s="459"/>
      <c r="GA564" s="459"/>
      <c r="GB564" s="459"/>
      <c r="GG564" s="251"/>
      <c r="GI564" s="459"/>
      <c r="GJ564" s="459"/>
      <c r="GK564" s="459"/>
      <c r="GP564" s="251"/>
      <c r="GR564" s="459"/>
      <c r="GS564" s="459"/>
      <c r="GT564" s="459"/>
      <c r="GY564" s="251"/>
      <c r="HA564" s="459"/>
      <c r="HB564" s="459"/>
      <c r="HC564" s="459"/>
      <c r="HH564" s="251"/>
      <c r="HJ564" s="459"/>
      <c r="HK564" s="459"/>
      <c r="HL564" s="459"/>
      <c r="HQ564" s="459"/>
      <c r="HR564" s="459"/>
      <c r="HS564" s="459"/>
      <c r="HT564" s="459"/>
      <c r="HU564" s="459"/>
      <c r="HV564" s="459"/>
      <c r="HW564" s="459"/>
      <c r="HX564" s="459"/>
      <c r="HY564" s="459"/>
      <c r="HZ564" s="459"/>
      <c r="IA564" s="459"/>
      <c r="IB564" s="459"/>
      <c r="IC564" s="459"/>
      <c r="ID564" s="459"/>
      <c r="IE564" s="459"/>
      <c r="IF564" s="459"/>
      <c r="IG564" s="459"/>
      <c r="IH564" s="459"/>
      <c r="II564" s="459"/>
      <c r="IJ564" s="459"/>
      <c r="IK564" s="459"/>
      <c r="IL564" s="459"/>
      <c r="IM564" s="459"/>
      <c r="IN564" s="459"/>
      <c r="IO564" s="459"/>
      <c r="IP564" s="459"/>
      <c r="IQ564" s="459"/>
      <c r="IR564" s="459"/>
      <c r="IS564" s="459"/>
      <c r="IT564" s="459"/>
      <c r="IU564" s="459"/>
      <c r="IV564" s="459"/>
      <c r="RS564" s="252"/>
    </row>
    <row r="565" spans="1:488" s="461" customFormat="1" ht="18">
      <c r="A565" s="605" t="s">
        <v>611</v>
      </c>
      <c r="B565" s="459"/>
      <c r="C565" s="488"/>
      <c r="D565" s="461" t="s">
        <v>137</v>
      </c>
      <c r="E565" s="461">
        <f t="shared" si="0"/>
        <v>6</v>
      </c>
      <c r="F565" s="524">
        <f t="shared" si="1"/>
        <v>0</v>
      </c>
      <c r="G565" s="473"/>
      <c r="H565" s="473"/>
      <c r="I565" s="473"/>
      <c r="J565" s="473"/>
      <c r="K565" s="473"/>
      <c r="M565" s="459"/>
      <c r="N565" s="459"/>
      <c r="R565" s="251"/>
      <c r="T565" s="459"/>
      <c r="U565" s="459"/>
      <c r="V565" s="459"/>
      <c r="AA565" s="251"/>
      <c r="AC565" s="459"/>
      <c r="AD565" s="459"/>
      <c r="AE565" s="459"/>
      <c r="AJ565" s="251"/>
      <c r="AL565" s="459"/>
      <c r="AM565" s="459"/>
      <c r="AN565" s="459"/>
      <c r="AS565" s="251"/>
      <c r="AU565" s="459"/>
      <c r="AV565" s="459"/>
      <c r="AW565" s="459"/>
      <c r="BB565" s="251"/>
      <c r="BD565" s="459"/>
      <c r="BE565" s="459"/>
      <c r="BF565" s="459"/>
      <c r="BK565" s="251"/>
      <c r="BM565" s="459"/>
      <c r="BN565" s="459"/>
      <c r="BO565" s="459"/>
      <c r="BT565" s="251"/>
      <c r="BV565" s="459"/>
      <c r="BW565" s="459"/>
      <c r="BX565" s="459"/>
      <c r="CC565" s="251"/>
      <c r="CE565" s="459"/>
      <c r="CF565" s="459"/>
      <c r="CG565" s="459"/>
      <c r="CL565" s="251"/>
      <c r="CN565" s="459"/>
      <c r="CO565" s="459"/>
      <c r="CP565" s="459"/>
      <c r="CU565" s="251"/>
      <c r="CW565" s="459"/>
      <c r="CX565" s="459"/>
      <c r="CY565" s="459"/>
      <c r="DD565" s="251"/>
      <c r="DF565" s="459"/>
      <c r="DG565" s="459"/>
      <c r="DH565" s="459"/>
      <c r="DM565" s="251"/>
      <c r="DO565" s="459"/>
      <c r="DP565" s="459"/>
      <c r="DQ565" s="459"/>
      <c r="DV565" s="251"/>
      <c r="DX565" s="459"/>
      <c r="DY565" s="459"/>
      <c r="DZ565" s="459"/>
      <c r="EE565" s="251"/>
      <c r="EG565" s="459"/>
      <c r="EH565" s="459"/>
      <c r="EI565" s="459"/>
      <c r="EN565" s="251"/>
      <c r="EP565" s="459"/>
      <c r="EQ565" s="459"/>
      <c r="ER565" s="459"/>
      <c r="EW565" s="251"/>
      <c r="EY565" s="459"/>
      <c r="EZ565" s="459"/>
      <c r="FA565" s="459"/>
      <c r="FF565" s="251"/>
      <c r="FH565" s="459"/>
      <c r="FI565" s="459"/>
      <c r="FJ565" s="459"/>
      <c r="FO565" s="251"/>
      <c r="FQ565" s="459"/>
      <c r="FR565" s="459"/>
      <c r="FS565" s="459"/>
      <c r="FX565" s="251"/>
      <c r="FZ565" s="459"/>
      <c r="GA565" s="459"/>
      <c r="GB565" s="459"/>
      <c r="GG565" s="251"/>
      <c r="GI565" s="459"/>
      <c r="GJ565" s="459"/>
      <c r="GK565" s="459"/>
      <c r="GP565" s="251"/>
      <c r="GR565" s="459"/>
      <c r="GS565" s="459"/>
      <c r="GT565" s="459"/>
      <c r="GY565" s="251"/>
      <c r="HA565" s="459"/>
      <c r="HB565" s="459"/>
      <c r="HC565" s="459"/>
      <c r="HH565" s="251"/>
      <c r="HJ565" s="459"/>
      <c r="HK565" s="459"/>
      <c r="HL565" s="459"/>
      <c r="HQ565" s="459"/>
      <c r="HR565" s="459"/>
      <c r="HS565" s="459"/>
      <c r="HT565" s="459"/>
      <c r="HU565" s="459"/>
      <c r="HV565" s="459"/>
      <c r="HW565" s="459"/>
      <c r="HX565" s="459"/>
      <c r="HY565" s="459"/>
      <c r="HZ565" s="459"/>
      <c r="IA565" s="459"/>
      <c r="IB565" s="459"/>
      <c r="IC565" s="459"/>
      <c r="ID565" s="459"/>
      <c r="IE565" s="459"/>
      <c r="IF565" s="459"/>
      <c r="IG565" s="459"/>
      <c r="IH565" s="459"/>
      <c r="II565" s="459"/>
      <c r="IJ565" s="459"/>
      <c r="IK565" s="459"/>
      <c r="IL565" s="459"/>
      <c r="IM565" s="459"/>
      <c r="IN565" s="459"/>
      <c r="IO565" s="459"/>
      <c r="IP565" s="459"/>
      <c r="IQ565" s="459"/>
      <c r="IR565" s="459"/>
      <c r="IS565" s="459"/>
      <c r="IT565" s="459"/>
      <c r="IU565" s="459"/>
      <c r="IV565" s="459"/>
      <c r="RS565" s="252"/>
    </row>
    <row r="566" spans="1:488" s="461" customFormat="1" ht="18">
      <c r="A566" s="605" t="s">
        <v>1336</v>
      </c>
      <c r="B566" s="459"/>
      <c r="C566" s="488"/>
      <c r="D566" s="461" t="s">
        <v>129</v>
      </c>
      <c r="E566" s="461">
        <f t="shared" si="0"/>
        <v>2</v>
      </c>
      <c r="F566" s="524">
        <f t="shared" si="1"/>
        <v>0</v>
      </c>
      <c r="G566" s="502"/>
      <c r="H566" s="502"/>
      <c r="I566" s="473"/>
      <c r="J566" s="473"/>
      <c r="K566" s="473"/>
      <c r="M566" s="459"/>
      <c r="N566" s="459"/>
      <c r="R566" s="251"/>
      <c r="T566" s="459"/>
      <c r="U566" s="459"/>
      <c r="V566" s="459"/>
      <c r="AA566" s="251"/>
      <c r="AC566" s="459"/>
      <c r="AD566" s="459"/>
      <c r="AE566" s="459"/>
      <c r="AJ566" s="251"/>
      <c r="AL566" s="459"/>
      <c r="AM566" s="459"/>
      <c r="AN566" s="459"/>
      <c r="AS566" s="251"/>
      <c r="AU566" s="459"/>
      <c r="AV566" s="459"/>
      <c r="AW566" s="459"/>
      <c r="BB566" s="251"/>
      <c r="BD566" s="459"/>
      <c r="BE566" s="459"/>
      <c r="BF566" s="459"/>
      <c r="BK566" s="251"/>
      <c r="BM566" s="459"/>
      <c r="BN566" s="459"/>
      <c r="BO566" s="459"/>
      <c r="BT566" s="251"/>
      <c r="BV566" s="459"/>
      <c r="BW566" s="459"/>
      <c r="BX566" s="459"/>
      <c r="CC566" s="251"/>
      <c r="CE566" s="459"/>
      <c r="CF566" s="459"/>
      <c r="CG566" s="459"/>
      <c r="CL566" s="251"/>
      <c r="CN566" s="459"/>
      <c r="CO566" s="459"/>
      <c r="CP566" s="459"/>
      <c r="CU566" s="251"/>
      <c r="CW566" s="459"/>
      <c r="CX566" s="459"/>
      <c r="CY566" s="459"/>
      <c r="DD566" s="251"/>
      <c r="DF566" s="459"/>
      <c r="DG566" s="459"/>
      <c r="DH566" s="459"/>
      <c r="DM566" s="251"/>
      <c r="DO566" s="459"/>
      <c r="DP566" s="459"/>
      <c r="DQ566" s="459"/>
      <c r="DV566" s="251"/>
      <c r="DX566" s="459"/>
      <c r="DY566" s="459"/>
      <c r="DZ566" s="459"/>
      <c r="EE566" s="251"/>
      <c r="EG566" s="459"/>
      <c r="EH566" s="459"/>
      <c r="EI566" s="459"/>
      <c r="EN566" s="251"/>
      <c r="EP566" s="459"/>
      <c r="EQ566" s="459"/>
      <c r="ER566" s="459"/>
      <c r="EW566" s="251"/>
      <c r="EY566" s="459"/>
      <c r="EZ566" s="459"/>
      <c r="FA566" s="459"/>
      <c r="FF566" s="251"/>
      <c r="FH566" s="459"/>
      <c r="FI566" s="459"/>
      <c r="FJ566" s="459"/>
      <c r="FO566" s="251"/>
      <c r="FQ566" s="459"/>
      <c r="FR566" s="459"/>
      <c r="FS566" s="459"/>
      <c r="FX566" s="251"/>
      <c r="FZ566" s="459"/>
      <c r="GA566" s="459"/>
      <c r="GB566" s="459"/>
      <c r="GG566" s="251"/>
      <c r="GI566" s="459"/>
      <c r="GJ566" s="459"/>
      <c r="GK566" s="459"/>
      <c r="GP566" s="251"/>
      <c r="GR566" s="459"/>
      <c r="GS566" s="459"/>
      <c r="GT566" s="459"/>
      <c r="GY566" s="251"/>
      <c r="HA566" s="459"/>
      <c r="HB566" s="459"/>
      <c r="HC566" s="459"/>
      <c r="HH566" s="251"/>
      <c r="HJ566" s="459"/>
      <c r="HK566" s="459"/>
      <c r="HL566" s="459"/>
      <c r="HQ566" s="459"/>
      <c r="HR566" s="459"/>
      <c r="HS566" s="459"/>
      <c r="HT566" s="459"/>
      <c r="HU566" s="459"/>
      <c r="HV566" s="459"/>
      <c r="HW566" s="459"/>
      <c r="HX566" s="459"/>
      <c r="HY566" s="459"/>
      <c r="HZ566" s="459"/>
      <c r="IA566" s="459"/>
      <c r="IB566" s="459"/>
      <c r="IC566" s="459"/>
      <c r="ID566" s="459"/>
      <c r="IE566" s="459"/>
      <c r="IF566" s="459"/>
      <c r="IG566" s="459"/>
      <c r="IH566" s="459"/>
      <c r="II566" s="459"/>
      <c r="IJ566" s="459"/>
      <c r="IK566" s="459"/>
      <c r="IL566" s="459"/>
      <c r="IM566" s="459"/>
      <c r="IN566" s="459"/>
      <c r="IO566" s="459"/>
      <c r="IP566" s="459"/>
      <c r="IQ566" s="459"/>
      <c r="IR566" s="459"/>
      <c r="IS566" s="459"/>
      <c r="IT566" s="459"/>
      <c r="IU566" s="459"/>
      <c r="IV566" s="459"/>
      <c r="RS566" s="252"/>
    </row>
    <row r="567" spans="1:488" s="461" customFormat="1" ht="18">
      <c r="A567" s="605" t="s">
        <v>451</v>
      </c>
      <c r="B567" s="488"/>
      <c r="C567" s="488"/>
      <c r="D567" s="461" t="s">
        <v>140</v>
      </c>
      <c r="E567" s="461">
        <f t="shared" si="0"/>
        <v>26</v>
      </c>
      <c r="F567" s="524">
        <f t="shared" si="1"/>
        <v>11</v>
      </c>
      <c r="G567" s="502"/>
      <c r="H567" s="502">
        <v>8</v>
      </c>
      <c r="I567" s="473"/>
      <c r="J567" s="473">
        <v>3</v>
      </c>
      <c r="K567" s="473"/>
      <c r="M567" s="459"/>
      <c r="N567" s="459"/>
      <c r="R567" s="251"/>
      <c r="T567" s="459"/>
      <c r="U567" s="459"/>
      <c r="V567" s="459"/>
      <c r="AA567" s="251"/>
      <c r="AC567" s="459"/>
      <c r="AD567" s="459"/>
      <c r="AE567" s="459"/>
      <c r="AJ567" s="251"/>
      <c r="AL567" s="459"/>
      <c r="AM567" s="459"/>
      <c r="AN567" s="459"/>
      <c r="AS567" s="251"/>
      <c r="AU567" s="459"/>
      <c r="AV567" s="459"/>
      <c r="AW567" s="459"/>
      <c r="BB567" s="251"/>
      <c r="BD567" s="459"/>
      <c r="BE567" s="459"/>
      <c r="BF567" s="459"/>
      <c r="BK567" s="251"/>
      <c r="BM567" s="459"/>
      <c r="BN567" s="459"/>
      <c r="BO567" s="459"/>
      <c r="BT567" s="251"/>
      <c r="BV567" s="459"/>
      <c r="BW567" s="459"/>
      <c r="BX567" s="459"/>
      <c r="CC567" s="251"/>
      <c r="CE567" s="459"/>
      <c r="CF567" s="459"/>
      <c r="CG567" s="459"/>
      <c r="CL567" s="251"/>
      <c r="CN567" s="459"/>
      <c r="CO567" s="459"/>
      <c r="CP567" s="459"/>
      <c r="CU567" s="251"/>
      <c r="CW567" s="459"/>
      <c r="CX567" s="459"/>
      <c r="CY567" s="459"/>
      <c r="DD567" s="251"/>
      <c r="DF567" s="459"/>
      <c r="DG567" s="459"/>
      <c r="DH567" s="459"/>
      <c r="DM567" s="251"/>
      <c r="DO567" s="459"/>
      <c r="DP567" s="459"/>
      <c r="DQ567" s="459"/>
      <c r="DV567" s="251"/>
      <c r="DX567" s="459"/>
      <c r="DY567" s="459"/>
      <c r="DZ567" s="459"/>
      <c r="EE567" s="251"/>
      <c r="EG567" s="459"/>
      <c r="EH567" s="459"/>
      <c r="EI567" s="459"/>
      <c r="EN567" s="251"/>
      <c r="EP567" s="459"/>
      <c r="EQ567" s="459"/>
      <c r="ER567" s="459"/>
      <c r="EW567" s="251"/>
      <c r="EY567" s="459"/>
      <c r="EZ567" s="459"/>
      <c r="FA567" s="459"/>
      <c r="FF567" s="251"/>
      <c r="FH567" s="459"/>
      <c r="FI567" s="459"/>
      <c r="FJ567" s="459"/>
      <c r="FO567" s="251"/>
      <c r="FQ567" s="459"/>
      <c r="FR567" s="459"/>
      <c r="FS567" s="459"/>
      <c r="FX567" s="251"/>
      <c r="FZ567" s="459"/>
      <c r="GA567" s="459"/>
      <c r="GB567" s="459"/>
      <c r="GG567" s="251"/>
      <c r="GI567" s="459"/>
      <c r="GJ567" s="459"/>
      <c r="GK567" s="459"/>
      <c r="GP567" s="251"/>
      <c r="GR567" s="459"/>
      <c r="GS567" s="459"/>
      <c r="GT567" s="459"/>
      <c r="GY567" s="251"/>
      <c r="HA567" s="459"/>
      <c r="HB567" s="459"/>
      <c r="HC567" s="459"/>
      <c r="HH567" s="251"/>
      <c r="HJ567" s="459"/>
      <c r="HK567" s="459"/>
      <c r="HL567" s="459"/>
      <c r="HQ567" s="459"/>
      <c r="HR567" s="459"/>
      <c r="HS567" s="459"/>
      <c r="HT567" s="459"/>
      <c r="HU567" s="459"/>
      <c r="HV567" s="459"/>
      <c r="HW567" s="459"/>
      <c r="HX567" s="459"/>
      <c r="HY567" s="459"/>
      <c r="HZ567" s="459"/>
      <c r="IA567" s="459"/>
      <c r="IB567" s="459"/>
      <c r="IC567" s="459"/>
      <c r="ID567" s="459"/>
      <c r="IE567" s="459"/>
      <c r="IF567" s="459"/>
      <c r="IG567" s="459"/>
      <c r="IH567" s="459"/>
      <c r="II567" s="459"/>
      <c r="IJ567" s="459"/>
      <c r="IK567" s="459"/>
      <c r="IL567" s="459"/>
      <c r="IM567" s="459"/>
      <c r="IN567" s="459"/>
      <c r="IO567" s="459"/>
      <c r="IP567" s="459"/>
      <c r="IQ567" s="459"/>
      <c r="IR567" s="459"/>
      <c r="IS567" s="459"/>
      <c r="IT567" s="459"/>
      <c r="IU567" s="459"/>
      <c r="IV567" s="459"/>
      <c r="RS567" s="252"/>
    </row>
    <row r="568" spans="1:488" s="461" customFormat="1" ht="18">
      <c r="A568" s="605" t="s">
        <v>2321</v>
      </c>
      <c r="B568" s="488"/>
      <c r="C568" s="488"/>
      <c r="D568" s="461" t="s">
        <v>132</v>
      </c>
      <c r="E568" s="461">
        <f t="shared" si="0"/>
        <v>3</v>
      </c>
      <c r="F568" s="524">
        <f t="shared" si="1"/>
        <v>0</v>
      </c>
      <c r="G568" s="473"/>
      <c r="H568" s="473"/>
      <c r="I568" s="473"/>
      <c r="J568" s="473"/>
      <c r="K568" s="473"/>
      <c r="L568" s="459"/>
      <c r="M568" s="459"/>
      <c r="N568" s="459"/>
      <c r="R568" s="251"/>
      <c r="T568" s="459"/>
      <c r="U568" s="459"/>
      <c r="V568" s="459"/>
      <c r="AA568" s="251"/>
      <c r="AC568" s="459"/>
      <c r="AD568" s="459"/>
      <c r="AE568" s="459"/>
      <c r="AJ568" s="251"/>
      <c r="AL568" s="459"/>
      <c r="AM568" s="459"/>
      <c r="AN568" s="459"/>
      <c r="AS568" s="251"/>
      <c r="AU568" s="459"/>
      <c r="AV568" s="459"/>
      <c r="AW568" s="459"/>
      <c r="BB568" s="251"/>
      <c r="BD568" s="459"/>
      <c r="BE568" s="459"/>
      <c r="BF568" s="459"/>
      <c r="BK568" s="251"/>
      <c r="BM568" s="459"/>
      <c r="BN568" s="459"/>
      <c r="BO568" s="459"/>
      <c r="BT568" s="251"/>
      <c r="BV568" s="459"/>
      <c r="BW568" s="459"/>
      <c r="BX568" s="459"/>
      <c r="CC568" s="251"/>
      <c r="CE568" s="459"/>
      <c r="CF568" s="459"/>
      <c r="CG568" s="459"/>
      <c r="CL568" s="251"/>
      <c r="CN568" s="459"/>
      <c r="CO568" s="459"/>
      <c r="CP568" s="459"/>
      <c r="CU568" s="251"/>
      <c r="CW568" s="459"/>
      <c r="CX568" s="459"/>
      <c r="CY568" s="459"/>
      <c r="DD568" s="251"/>
      <c r="DF568" s="459"/>
      <c r="DG568" s="459"/>
      <c r="DH568" s="459"/>
      <c r="DM568" s="251"/>
      <c r="DO568" s="459"/>
      <c r="DP568" s="459"/>
      <c r="DQ568" s="459"/>
      <c r="DV568" s="251"/>
      <c r="DX568" s="459"/>
      <c r="DY568" s="459"/>
      <c r="DZ568" s="459"/>
      <c r="EE568" s="251"/>
      <c r="EG568" s="459"/>
      <c r="EH568" s="459"/>
      <c r="EI568" s="459"/>
      <c r="EN568" s="251"/>
      <c r="EP568" s="459"/>
      <c r="EQ568" s="459"/>
      <c r="ER568" s="459"/>
      <c r="EW568" s="251"/>
      <c r="EY568" s="459"/>
      <c r="EZ568" s="459"/>
      <c r="FA568" s="459"/>
      <c r="FF568" s="251"/>
      <c r="FH568" s="459"/>
      <c r="FI568" s="459"/>
      <c r="FJ568" s="459"/>
      <c r="FO568" s="251"/>
      <c r="FQ568" s="459"/>
      <c r="FR568" s="459"/>
      <c r="FS568" s="459"/>
      <c r="FX568" s="251"/>
      <c r="FZ568" s="459"/>
      <c r="GA568" s="459"/>
      <c r="GB568" s="459"/>
      <c r="GG568" s="251"/>
      <c r="GI568" s="459"/>
      <c r="GJ568" s="459"/>
      <c r="GK568" s="459"/>
      <c r="GP568" s="251"/>
      <c r="GR568" s="459"/>
      <c r="GS568" s="459"/>
      <c r="GT568" s="459"/>
      <c r="GY568" s="251"/>
      <c r="HA568" s="459"/>
      <c r="HB568" s="459"/>
      <c r="HC568" s="459"/>
      <c r="HH568" s="251"/>
      <c r="HJ568" s="459"/>
      <c r="HK568" s="459"/>
      <c r="HL568" s="459"/>
      <c r="HQ568" s="459"/>
      <c r="HR568" s="459"/>
      <c r="HS568" s="459"/>
      <c r="HT568" s="459"/>
      <c r="HU568" s="459"/>
      <c r="HV568" s="459"/>
      <c r="HW568" s="459"/>
      <c r="HX568" s="459"/>
      <c r="HY568" s="459"/>
      <c r="HZ568" s="459"/>
      <c r="IA568" s="459"/>
      <c r="IB568" s="459"/>
      <c r="IC568" s="459"/>
      <c r="ID568" s="459"/>
      <c r="IE568" s="459"/>
      <c r="IF568" s="459"/>
      <c r="IG568" s="459"/>
      <c r="IH568" s="459"/>
      <c r="II568" s="459"/>
      <c r="IJ568" s="459"/>
      <c r="IK568" s="459"/>
      <c r="IL568" s="459"/>
      <c r="IM568" s="459"/>
      <c r="IN568" s="459"/>
      <c r="IO568" s="459"/>
      <c r="IP568" s="459"/>
      <c r="IQ568" s="459"/>
      <c r="IR568" s="459"/>
      <c r="IS568" s="459"/>
      <c r="IT568" s="459"/>
      <c r="IU568" s="459"/>
      <c r="IV568" s="459"/>
      <c r="RS568" s="252"/>
    </row>
    <row r="569" spans="1:488" s="461" customFormat="1" ht="18">
      <c r="A569" s="605" t="s">
        <v>1363</v>
      </c>
      <c r="B569" s="459"/>
      <c r="C569" s="488"/>
      <c r="D569" s="461" t="s">
        <v>129</v>
      </c>
      <c r="E569" s="461">
        <f t="shared" si="0"/>
        <v>3</v>
      </c>
      <c r="F569" s="524">
        <f t="shared" si="1"/>
        <v>0</v>
      </c>
      <c r="G569" s="473"/>
      <c r="H569" s="473"/>
      <c r="I569" s="473"/>
      <c r="J569" s="473"/>
      <c r="K569" s="473"/>
      <c r="M569" s="459"/>
      <c r="N569" s="459"/>
      <c r="R569" s="251"/>
      <c r="T569" s="459"/>
      <c r="U569" s="459"/>
      <c r="V569" s="459"/>
      <c r="AA569" s="251"/>
      <c r="AC569" s="459"/>
      <c r="AD569" s="459"/>
      <c r="AE569" s="459"/>
      <c r="AJ569" s="251"/>
      <c r="AL569" s="459"/>
      <c r="AM569" s="459"/>
      <c r="AN569" s="459"/>
      <c r="AS569" s="251"/>
      <c r="AU569" s="459"/>
      <c r="AV569" s="459"/>
      <c r="AW569" s="459"/>
      <c r="BB569" s="251"/>
      <c r="BD569" s="459"/>
      <c r="BE569" s="459"/>
      <c r="BF569" s="459"/>
      <c r="BK569" s="251"/>
      <c r="BM569" s="459"/>
      <c r="BN569" s="459"/>
      <c r="BO569" s="459"/>
      <c r="BT569" s="251"/>
      <c r="BV569" s="459"/>
      <c r="BW569" s="459"/>
      <c r="BX569" s="459"/>
      <c r="CC569" s="251"/>
      <c r="CE569" s="459"/>
      <c r="CF569" s="459"/>
      <c r="CG569" s="459"/>
      <c r="CL569" s="251"/>
      <c r="CN569" s="459"/>
      <c r="CO569" s="459"/>
      <c r="CP569" s="459"/>
      <c r="CU569" s="251"/>
      <c r="CW569" s="459"/>
      <c r="CX569" s="459"/>
      <c r="CY569" s="459"/>
      <c r="DD569" s="251"/>
      <c r="DF569" s="459"/>
      <c r="DG569" s="459"/>
      <c r="DH569" s="459"/>
      <c r="DM569" s="251"/>
      <c r="DO569" s="459"/>
      <c r="DP569" s="459"/>
      <c r="DQ569" s="459"/>
      <c r="DV569" s="251"/>
      <c r="DX569" s="459"/>
      <c r="DY569" s="459"/>
      <c r="DZ569" s="459"/>
      <c r="EE569" s="251"/>
      <c r="EG569" s="459"/>
      <c r="EH569" s="459"/>
      <c r="EI569" s="459"/>
      <c r="EN569" s="251"/>
      <c r="EP569" s="459"/>
      <c r="EQ569" s="459"/>
      <c r="ER569" s="459"/>
      <c r="EW569" s="251"/>
      <c r="EY569" s="459"/>
      <c r="EZ569" s="459"/>
      <c r="FA569" s="459"/>
      <c r="FF569" s="251"/>
      <c r="FH569" s="459"/>
      <c r="FI569" s="459"/>
      <c r="FJ569" s="459"/>
      <c r="FO569" s="251"/>
      <c r="FQ569" s="459"/>
      <c r="FR569" s="459"/>
      <c r="FS569" s="459"/>
      <c r="FX569" s="251"/>
      <c r="FZ569" s="459"/>
      <c r="GA569" s="459"/>
      <c r="GB569" s="459"/>
      <c r="GG569" s="251"/>
      <c r="GI569" s="459"/>
      <c r="GJ569" s="459"/>
      <c r="GK569" s="459"/>
      <c r="GP569" s="251"/>
      <c r="GR569" s="459"/>
      <c r="GS569" s="459"/>
      <c r="GT569" s="459"/>
      <c r="GY569" s="251"/>
      <c r="HA569" s="459"/>
      <c r="HB569" s="459"/>
      <c r="HC569" s="459"/>
      <c r="HH569" s="251"/>
      <c r="HJ569" s="459"/>
      <c r="HK569" s="459"/>
      <c r="HL569" s="459"/>
      <c r="HQ569" s="459"/>
      <c r="HR569" s="459"/>
      <c r="HS569" s="459"/>
      <c r="HT569" s="459"/>
      <c r="HU569" s="459"/>
      <c r="HV569" s="459"/>
      <c r="HW569" s="459"/>
      <c r="HX569" s="459"/>
      <c r="HY569" s="459"/>
      <c r="HZ569" s="459"/>
      <c r="IA569" s="459"/>
      <c r="IB569" s="459"/>
      <c r="IC569" s="459"/>
      <c r="ID569" s="459"/>
      <c r="IE569" s="459"/>
      <c r="IF569" s="459"/>
      <c r="IG569" s="459"/>
      <c r="IH569" s="459"/>
      <c r="II569" s="459"/>
      <c r="IJ569" s="459"/>
      <c r="IK569" s="459"/>
      <c r="IL569" s="459"/>
      <c r="IM569" s="459"/>
      <c r="IN569" s="459"/>
      <c r="IO569" s="459"/>
      <c r="IP569" s="459"/>
      <c r="IQ569" s="459"/>
      <c r="IR569" s="459"/>
      <c r="IS569" s="459"/>
      <c r="IT569" s="459"/>
      <c r="IU569" s="459"/>
      <c r="IV569" s="459"/>
      <c r="RS569" s="252"/>
    </row>
    <row r="570" spans="1:488" s="461" customFormat="1" ht="18">
      <c r="A570" s="605" t="s">
        <v>1319</v>
      </c>
      <c r="B570" s="459"/>
      <c r="C570" s="488"/>
      <c r="D570" s="461" t="s">
        <v>134</v>
      </c>
      <c r="E570" s="461">
        <f t="shared" si="0"/>
        <v>4</v>
      </c>
      <c r="F570" s="524">
        <f t="shared" si="1"/>
        <v>0</v>
      </c>
      <c r="G570" s="502"/>
      <c r="H570" s="502"/>
      <c r="I570" s="473"/>
      <c r="J570" s="473"/>
      <c r="K570" s="473"/>
      <c r="M570" s="459"/>
      <c r="N570" s="459"/>
      <c r="R570" s="251"/>
      <c r="T570" s="459"/>
      <c r="U570" s="459"/>
      <c r="V570" s="459"/>
      <c r="AA570" s="251"/>
      <c r="AC570" s="459"/>
      <c r="AD570" s="459"/>
      <c r="AE570" s="459"/>
      <c r="AJ570" s="251"/>
      <c r="AL570" s="459"/>
      <c r="AM570" s="459"/>
      <c r="AN570" s="459"/>
      <c r="AS570" s="251"/>
      <c r="AU570" s="459"/>
      <c r="AV570" s="459"/>
      <c r="AW570" s="459"/>
      <c r="BB570" s="251"/>
      <c r="BD570" s="459"/>
      <c r="BE570" s="459"/>
      <c r="BF570" s="459"/>
      <c r="BK570" s="251"/>
      <c r="BM570" s="459"/>
      <c r="BN570" s="459"/>
      <c r="BO570" s="459"/>
      <c r="BT570" s="251"/>
      <c r="BV570" s="459"/>
      <c r="BW570" s="459"/>
      <c r="BX570" s="459"/>
      <c r="CC570" s="251"/>
      <c r="CE570" s="459"/>
      <c r="CF570" s="459"/>
      <c r="CG570" s="459"/>
      <c r="CL570" s="251"/>
      <c r="CN570" s="459"/>
      <c r="CO570" s="459"/>
      <c r="CP570" s="459"/>
      <c r="CU570" s="251"/>
      <c r="CW570" s="459"/>
      <c r="CX570" s="459"/>
      <c r="CY570" s="459"/>
      <c r="DD570" s="251"/>
      <c r="DF570" s="459"/>
      <c r="DG570" s="459"/>
      <c r="DH570" s="459"/>
      <c r="DM570" s="251"/>
      <c r="DO570" s="459"/>
      <c r="DP570" s="459"/>
      <c r="DQ570" s="459"/>
      <c r="DV570" s="251"/>
      <c r="DX570" s="459"/>
      <c r="DY570" s="459"/>
      <c r="DZ570" s="459"/>
      <c r="EE570" s="251"/>
      <c r="EG570" s="459"/>
      <c r="EH570" s="459"/>
      <c r="EI570" s="459"/>
      <c r="EN570" s="251"/>
      <c r="EP570" s="459"/>
      <c r="EQ570" s="459"/>
      <c r="ER570" s="459"/>
      <c r="EW570" s="251"/>
      <c r="EY570" s="459"/>
      <c r="EZ570" s="459"/>
      <c r="FA570" s="459"/>
      <c r="FF570" s="251"/>
      <c r="FH570" s="459"/>
      <c r="FI570" s="459"/>
      <c r="FJ570" s="459"/>
      <c r="FO570" s="251"/>
      <c r="FQ570" s="459"/>
      <c r="FR570" s="459"/>
      <c r="FS570" s="459"/>
      <c r="FX570" s="251"/>
      <c r="FZ570" s="459"/>
      <c r="GA570" s="459"/>
      <c r="GB570" s="459"/>
      <c r="GG570" s="251"/>
      <c r="GI570" s="459"/>
      <c r="GJ570" s="459"/>
      <c r="GK570" s="459"/>
      <c r="GP570" s="251"/>
      <c r="GR570" s="459"/>
      <c r="GS570" s="459"/>
      <c r="GT570" s="459"/>
      <c r="GY570" s="251"/>
      <c r="HA570" s="459"/>
      <c r="HB570" s="459"/>
      <c r="HC570" s="459"/>
      <c r="HH570" s="251"/>
      <c r="HJ570" s="459"/>
      <c r="HK570" s="459"/>
      <c r="HL570" s="459"/>
      <c r="HQ570" s="459"/>
      <c r="HR570" s="459"/>
      <c r="HS570" s="459"/>
      <c r="HT570" s="459"/>
      <c r="HU570" s="459"/>
      <c r="HV570" s="459"/>
      <c r="HW570" s="459"/>
      <c r="HX570" s="459"/>
      <c r="HY570" s="459"/>
      <c r="HZ570" s="459"/>
      <c r="IA570" s="459"/>
      <c r="IB570" s="459"/>
      <c r="IC570" s="459"/>
      <c r="ID570" s="459"/>
      <c r="IE570" s="459"/>
      <c r="IF570" s="459"/>
      <c r="IG570" s="459"/>
      <c r="IH570" s="459"/>
      <c r="II570" s="459"/>
      <c r="IJ570" s="459"/>
      <c r="IK570" s="459"/>
      <c r="IL570" s="459"/>
      <c r="IM570" s="459"/>
      <c r="IN570" s="459"/>
      <c r="IO570" s="459"/>
      <c r="IP570" s="459"/>
      <c r="IQ570" s="459"/>
      <c r="IR570" s="459"/>
      <c r="IS570" s="459"/>
      <c r="IT570" s="459"/>
      <c r="IU570" s="459"/>
      <c r="IV570" s="459"/>
      <c r="RS570" s="252"/>
    </row>
    <row r="571" spans="1:488" s="461" customFormat="1" ht="18">
      <c r="A571" s="605" t="s">
        <v>1450</v>
      </c>
      <c r="B571" s="459"/>
      <c r="C571" s="488"/>
      <c r="D571" s="461" t="s">
        <v>129</v>
      </c>
      <c r="E571" s="461">
        <f t="shared" si="0"/>
        <v>2</v>
      </c>
      <c r="F571" s="524">
        <f t="shared" si="1"/>
        <v>0</v>
      </c>
      <c r="G571" s="473"/>
      <c r="H571" s="473"/>
      <c r="I571" s="473"/>
      <c r="J571" s="473"/>
      <c r="K571" s="473"/>
      <c r="M571" s="459"/>
      <c r="N571" s="459"/>
      <c r="R571" s="251"/>
      <c r="T571" s="459"/>
      <c r="U571" s="459"/>
      <c r="V571" s="459"/>
      <c r="AA571" s="251"/>
      <c r="AC571" s="459"/>
      <c r="AD571" s="459"/>
      <c r="AE571" s="459"/>
      <c r="AJ571" s="251"/>
      <c r="AL571" s="459"/>
      <c r="AM571" s="459"/>
      <c r="AN571" s="459"/>
      <c r="AS571" s="251"/>
      <c r="AU571" s="459"/>
      <c r="AV571" s="459"/>
      <c r="AW571" s="459"/>
      <c r="BB571" s="251"/>
      <c r="BD571" s="459"/>
      <c r="BE571" s="459"/>
      <c r="BF571" s="459"/>
      <c r="BK571" s="251"/>
      <c r="BM571" s="459"/>
      <c r="BN571" s="459"/>
      <c r="BO571" s="459"/>
      <c r="BT571" s="251"/>
      <c r="BV571" s="459"/>
      <c r="BW571" s="459"/>
      <c r="BX571" s="459"/>
      <c r="CC571" s="251"/>
      <c r="CE571" s="459"/>
      <c r="CF571" s="459"/>
      <c r="CG571" s="459"/>
      <c r="CL571" s="251"/>
      <c r="CN571" s="459"/>
      <c r="CO571" s="459"/>
      <c r="CP571" s="459"/>
      <c r="CU571" s="251"/>
      <c r="CW571" s="459"/>
      <c r="CX571" s="459"/>
      <c r="CY571" s="459"/>
      <c r="DD571" s="251"/>
      <c r="DF571" s="459"/>
      <c r="DG571" s="459"/>
      <c r="DH571" s="459"/>
      <c r="DM571" s="251"/>
      <c r="DO571" s="459"/>
      <c r="DP571" s="459"/>
      <c r="DQ571" s="459"/>
      <c r="DV571" s="251"/>
      <c r="DX571" s="459"/>
      <c r="DY571" s="459"/>
      <c r="DZ571" s="459"/>
      <c r="EE571" s="251"/>
      <c r="EG571" s="459"/>
      <c r="EH571" s="459"/>
      <c r="EI571" s="459"/>
      <c r="EN571" s="251"/>
      <c r="EP571" s="459"/>
      <c r="EQ571" s="459"/>
      <c r="ER571" s="459"/>
      <c r="EW571" s="251"/>
      <c r="EY571" s="459"/>
      <c r="EZ571" s="459"/>
      <c r="FA571" s="459"/>
      <c r="FF571" s="251"/>
      <c r="FH571" s="459"/>
      <c r="FI571" s="459"/>
      <c r="FJ571" s="459"/>
      <c r="FO571" s="251"/>
      <c r="FQ571" s="459"/>
      <c r="FR571" s="459"/>
      <c r="FS571" s="459"/>
      <c r="FX571" s="251"/>
      <c r="FZ571" s="459"/>
      <c r="GA571" s="459"/>
      <c r="GB571" s="459"/>
      <c r="GG571" s="251"/>
      <c r="GI571" s="459"/>
      <c r="GJ571" s="459"/>
      <c r="GK571" s="459"/>
      <c r="GP571" s="251"/>
      <c r="GR571" s="459"/>
      <c r="GS571" s="459"/>
      <c r="GT571" s="459"/>
      <c r="GY571" s="251"/>
      <c r="HA571" s="459"/>
      <c r="HB571" s="459"/>
      <c r="HC571" s="459"/>
      <c r="HH571" s="251"/>
      <c r="HJ571" s="459"/>
      <c r="HK571" s="459"/>
      <c r="HL571" s="459"/>
      <c r="HQ571" s="459"/>
      <c r="HR571" s="459"/>
      <c r="HS571" s="459"/>
      <c r="HT571" s="459"/>
      <c r="HU571" s="459"/>
      <c r="HV571" s="459"/>
      <c r="HW571" s="459"/>
      <c r="HX571" s="459"/>
      <c r="HY571" s="459"/>
      <c r="HZ571" s="459"/>
      <c r="IA571" s="459"/>
      <c r="IB571" s="459"/>
      <c r="IC571" s="459"/>
      <c r="ID571" s="459"/>
      <c r="IE571" s="459"/>
      <c r="IF571" s="459"/>
      <c r="IG571" s="459"/>
      <c r="IH571" s="459"/>
      <c r="II571" s="459"/>
      <c r="IJ571" s="459"/>
      <c r="IK571" s="459"/>
      <c r="IL571" s="459"/>
      <c r="IM571" s="459"/>
      <c r="IN571" s="459"/>
      <c r="IO571" s="459"/>
      <c r="IP571" s="459"/>
      <c r="IQ571" s="459"/>
      <c r="IR571" s="459"/>
      <c r="IS571" s="459"/>
      <c r="IT571" s="459"/>
      <c r="IU571" s="459"/>
      <c r="IV571" s="459"/>
      <c r="RS571" s="252"/>
    </row>
    <row r="572" spans="1:488" s="461" customFormat="1" ht="18">
      <c r="A572" s="605" t="s">
        <v>426</v>
      </c>
      <c r="B572" s="459"/>
      <c r="C572" s="488"/>
      <c r="D572" s="461" t="s">
        <v>138</v>
      </c>
      <c r="E572" s="461">
        <f t="shared" si="0"/>
        <v>61</v>
      </c>
      <c r="F572" s="524">
        <f t="shared" si="1"/>
        <v>72</v>
      </c>
      <c r="G572" s="502"/>
      <c r="H572" s="473"/>
      <c r="I572" s="473">
        <v>72</v>
      </c>
      <c r="J572" s="473"/>
      <c r="K572" s="473"/>
      <c r="M572" s="459"/>
      <c r="N572" s="459"/>
      <c r="R572" s="251"/>
      <c r="T572" s="459"/>
      <c r="U572" s="459"/>
      <c r="V572" s="459"/>
      <c r="AA572" s="251"/>
      <c r="AC572" s="459"/>
      <c r="AD572" s="459"/>
      <c r="AE572" s="459"/>
      <c r="AJ572" s="251"/>
      <c r="AL572" s="459"/>
      <c r="AM572" s="459"/>
      <c r="AN572" s="459"/>
      <c r="AS572" s="251"/>
      <c r="AU572" s="459"/>
      <c r="AV572" s="459"/>
      <c r="AW572" s="459"/>
      <c r="BB572" s="251"/>
      <c r="BD572" s="459"/>
      <c r="BE572" s="459"/>
      <c r="BF572" s="459"/>
      <c r="BK572" s="251"/>
      <c r="BM572" s="459"/>
      <c r="BN572" s="459"/>
      <c r="BO572" s="459"/>
      <c r="BT572" s="251"/>
      <c r="BV572" s="459"/>
      <c r="BW572" s="459"/>
      <c r="BX572" s="459"/>
      <c r="CC572" s="251"/>
      <c r="CE572" s="459"/>
      <c r="CF572" s="459"/>
      <c r="CG572" s="459"/>
      <c r="CL572" s="251"/>
      <c r="CN572" s="459"/>
      <c r="CO572" s="459"/>
      <c r="CP572" s="459"/>
      <c r="CU572" s="251"/>
      <c r="CW572" s="459"/>
      <c r="CX572" s="459"/>
      <c r="CY572" s="459"/>
      <c r="DD572" s="251"/>
      <c r="DF572" s="459"/>
      <c r="DG572" s="459"/>
      <c r="DH572" s="459"/>
      <c r="DM572" s="251"/>
      <c r="DO572" s="459"/>
      <c r="DP572" s="459"/>
      <c r="DQ572" s="459"/>
      <c r="DV572" s="251"/>
      <c r="DX572" s="459"/>
      <c r="DY572" s="459"/>
      <c r="DZ572" s="459"/>
      <c r="EE572" s="251"/>
      <c r="EG572" s="459"/>
      <c r="EH572" s="459"/>
      <c r="EI572" s="459"/>
      <c r="EN572" s="251"/>
      <c r="EP572" s="459"/>
      <c r="EQ572" s="459"/>
      <c r="ER572" s="459"/>
      <c r="EW572" s="251"/>
      <c r="EY572" s="459"/>
      <c r="EZ572" s="459"/>
      <c r="FA572" s="459"/>
      <c r="FF572" s="251"/>
      <c r="FH572" s="459"/>
      <c r="FI572" s="459"/>
      <c r="FJ572" s="459"/>
      <c r="FO572" s="251"/>
      <c r="FQ572" s="459"/>
      <c r="FR572" s="459"/>
      <c r="FS572" s="459"/>
      <c r="FX572" s="251"/>
      <c r="FZ572" s="459"/>
      <c r="GA572" s="459"/>
      <c r="GB572" s="459"/>
      <c r="GG572" s="251"/>
      <c r="GI572" s="459"/>
      <c r="GJ572" s="459"/>
      <c r="GK572" s="459"/>
      <c r="GP572" s="251"/>
      <c r="GR572" s="459"/>
      <c r="GS572" s="459"/>
      <c r="GT572" s="459"/>
      <c r="GY572" s="251"/>
      <c r="HA572" s="459"/>
      <c r="HB572" s="459"/>
      <c r="HC572" s="459"/>
      <c r="HH572" s="251"/>
      <c r="HJ572" s="459"/>
      <c r="HK572" s="459"/>
      <c r="HL572" s="459"/>
      <c r="HQ572" s="459"/>
      <c r="HR572" s="459"/>
      <c r="HS572" s="459"/>
      <c r="HT572" s="459"/>
      <c r="HU572" s="459"/>
      <c r="HV572" s="459"/>
      <c r="HW572" s="459"/>
      <c r="HX572" s="459"/>
      <c r="HY572" s="459"/>
      <c r="HZ572" s="459"/>
      <c r="IA572" s="459"/>
      <c r="IB572" s="459"/>
      <c r="IC572" s="459"/>
      <c r="ID572" s="459"/>
      <c r="IE572" s="459"/>
      <c r="IF572" s="459"/>
      <c r="IG572" s="459"/>
      <c r="IH572" s="459"/>
      <c r="II572" s="459"/>
      <c r="IJ572" s="459"/>
      <c r="IK572" s="459"/>
      <c r="IL572" s="459"/>
      <c r="IM572" s="459"/>
      <c r="IN572" s="459"/>
      <c r="IO572" s="459"/>
      <c r="IP572" s="459"/>
      <c r="IQ572" s="459"/>
      <c r="IR572" s="459"/>
      <c r="IS572" s="459"/>
      <c r="IT572" s="459"/>
      <c r="IU572" s="459"/>
      <c r="IV572" s="459"/>
      <c r="RS572" s="252"/>
    </row>
    <row r="573" spans="1:488" s="461" customFormat="1" ht="18">
      <c r="A573" s="605" t="s">
        <v>1356</v>
      </c>
      <c r="B573" s="459"/>
      <c r="C573" s="488"/>
      <c r="D573" s="461" t="s">
        <v>137</v>
      </c>
      <c r="E573" s="461">
        <f t="shared" si="0"/>
        <v>3</v>
      </c>
      <c r="F573" s="524">
        <f t="shared" si="1"/>
        <v>20</v>
      </c>
      <c r="G573" s="473"/>
      <c r="H573" s="473"/>
      <c r="I573" s="473">
        <v>9</v>
      </c>
      <c r="J573" s="473">
        <v>11</v>
      </c>
      <c r="K573" s="473"/>
      <c r="N573" s="459"/>
      <c r="R573" s="251"/>
      <c r="T573" s="459"/>
      <c r="U573" s="459"/>
      <c r="V573" s="459"/>
      <c r="AA573" s="251"/>
      <c r="AC573" s="459"/>
      <c r="AD573" s="459"/>
      <c r="AE573" s="459"/>
      <c r="AJ573" s="251"/>
      <c r="AL573" s="459"/>
      <c r="AM573" s="459"/>
      <c r="AN573" s="459"/>
      <c r="AS573" s="251"/>
      <c r="AU573" s="459"/>
      <c r="AV573" s="459"/>
      <c r="AW573" s="459"/>
      <c r="BB573" s="251"/>
      <c r="BD573" s="459"/>
      <c r="BE573" s="459"/>
      <c r="BF573" s="459"/>
      <c r="BK573" s="251"/>
      <c r="BM573" s="459"/>
      <c r="BN573" s="459"/>
      <c r="BO573" s="459"/>
      <c r="BT573" s="251"/>
      <c r="BV573" s="459"/>
      <c r="BW573" s="459"/>
      <c r="BX573" s="459"/>
      <c r="CC573" s="251"/>
      <c r="CE573" s="459"/>
      <c r="CF573" s="459"/>
      <c r="CG573" s="459"/>
      <c r="CL573" s="251"/>
      <c r="CN573" s="459"/>
      <c r="CO573" s="459"/>
      <c r="CP573" s="459"/>
      <c r="CU573" s="251"/>
      <c r="CW573" s="459"/>
      <c r="CX573" s="459"/>
      <c r="CY573" s="459"/>
      <c r="DD573" s="251"/>
      <c r="DF573" s="459"/>
      <c r="DG573" s="459"/>
      <c r="DH573" s="459"/>
      <c r="DM573" s="251"/>
      <c r="DO573" s="459"/>
      <c r="DP573" s="459"/>
      <c r="DQ573" s="459"/>
      <c r="DV573" s="251"/>
      <c r="DX573" s="459"/>
      <c r="DY573" s="459"/>
      <c r="DZ573" s="459"/>
      <c r="EE573" s="251"/>
      <c r="EG573" s="459"/>
      <c r="EH573" s="459"/>
      <c r="EI573" s="459"/>
      <c r="EN573" s="251"/>
      <c r="EP573" s="459"/>
      <c r="EQ573" s="459"/>
      <c r="ER573" s="459"/>
      <c r="EW573" s="251"/>
      <c r="EY573" s="459"/>
      <c r="EZ573" s="459"/>
      <c r="FA573" s="459"/>
      <c r="FF573" s="251"/>
      <c r="FH573" s="459"/>
      <c r="FI573" s="459"/>
      <c r="FJ573" s="459"/>
      <c r="FO573" s="251"/>
      <c r="FQ573" s="459"/>
      <c r="FR573" s="459"/>
      <c r="FS573" s="459"/>
      <c r="FX573" s="251"/>
      <c r="FZ573" s="459"/>
      <c r="GA573" s="459"/>
      <c r="GB573" s="459"/>
      <c r="GG573" s="251"/>
      <c r="GI573" s="459"/>
      <c r="GJ573" s="459"/>
      <c r="GK573" s="459"/>
      <c r="GP573" s="251"/>
      <c r="GR573" s="459"/>
      <c r="GS573" s="459"/>
      <c r="GT573" s="459"/>
      <c r="GY573" s="251"/>
      <c r="HA573" s="459"/>
      <c r="HB573" s="459"/>
      <c r="HC573" s="459"/>
      <c r="HH573" s="251"/>
      <c r="HJ573" s="459"/>
      <c r="HK573" s="459"/>
      <c r="HL573" s="459"/>
      <c r="HQ573" s="459"/>
      <c r="HR573" s="459"/>
      <c r="HS573" s="459"/>
      <c r="HT573" s="459"/>
      <c r="HU573" s="459"/>
      <c r="HV573" s="459"/>
      <c r="HW573" s="459"/>
      <c r="HX573" s="459"/>
      <c r="HY573" s="459"/>
      <c r="HZ573" s="459"/>
      <c r="IA573" s="459"/>
      <c r="IB573" s="459"/>
      <c r="IC573" s="459"/>
      <c r="ID573" s="459"/>
      <c r="IE573" s="459"/>
      <c r="IF573" s="459"/>
      <c r="IG573" s="459"/>
      <c r="IH573" s="459"/>
      <c r="II573" s="459"/>
      <c r="IJ573" s="459"/>
      <c r="IK573" s="459"/>
      <c r="IL573" s="459"/>
      <c r="IM573" s="459"/>
      <c r="IN573" s="459"/>
      <c r="IO573" s="459"/>
      <c r="IP573" s="459"/>
      <c r="IQ573" s="459"/>
      <c r="IR573" s="459"/>
      <c r="IS573" s="459"/>
      <c r="IT573" s="459"/>
      <c r="IU573" s="459"/>
      <c r="IV573" s="459"/>
      <c r="RS573" s="252"/>
    </row>
    <row r="574" spans="1:488" s="461" customFormat="1" ht="18">
      <c r="A574" s="605" t="s">
        <v>1441</v>
      </c>
      <c r="B574" s="459"/>
      <c r="C574" s="488"/>
      <c r="D574" s="461" t="s">
        <v>137</v>
      </c>
      <c r="E574" s="461">
        <f t="shared" si="0"/>
        <v>6</v>
      </c>
      <c r="F574" s="524">
        <f t="shared" si="1"/>
        <v>0</v>
      </c>
      <c r="G574" s="502"/>
      <c r="H574" s="473"/>
      <c r="I574" s="473"/>
      <c r="J574" s="473"/>
      <c r="K574" s="473"/>
      <c r="M574" s="459"/>
      <c r="N574" s="459"/>
      <c r="R574" s="251"/>
      <c r="T574" s="459"/>
      <c r="U574" s="459"/>
      <c r="V574" s="459"/>
      <c r="AA574" s="251"/>
      <c r="AC574" s="459"/>
      <c r="AD574" s="459"/>
      <c r="AE574" s="459"/>
      <c r="AJ574" s="251"/>
      <c r="AL574" s="459"/>
      <c r="AM574" s="459"/>
      <c r="AN574" s="459"/>
      <c r="AS574" s="251"/>
      <c r="AU574" s="459"/>
      <c r="AV574" s="459"/>
      <c r="AW574" s="459"/>
      <c r="BB574" s="251"/>
      <c r="BD574" s="459"/>
      <c r="BE574" s="459"/>
      <c r="BF574" s="459"/>
      <c r="BK574" s="251"/>
      <c r="BM574" s="459"/>
      <c r="BN574" s="459"/>
      <c r="BO574" s="459"/>
      <c r="BT574" s="251"/>
      <c r="BV574" s="459"/>
      <c r="BW574" s="459"/>
      <c r="BX574" s="459"/>
      <c r="CC574" s="251"/>
      <c r="CE574" s="459"/>
      <c r="CF574" s="459"/>
      <c r="CG574" s="459"/>
      <c r="CL574" s="251"/>
      <c r="CN574" s="459"/>
      <c r="CO574" s="459"/>
      <c r="CP574" s="459"/>
      <c r="CU574" s="251"/>
      <c r="CW574" s="459"/>
      <c r="CX574" s="459"/>
      <c r="CY574" s="459"/>
      <c r="DD574" s="251"/>
      <c r="DF574" s="459"/>
      <c r="DG574" s="459"/>
      <c r="DH574" s="459"/>
      <c r="DM574" s="251"/>
      <c r="DO574" s="459"/>
      <c r="DP574" s="459"/>
      <c r="DQ574" s="459"/>
      <c r="DV574" s="251"/>
      <c r="DX574" s="459"/>
      <c r="DY574" s="459"/>
      <c r="DZ574" s="459"/>
      <c r="EE574" s="251"/>
      <c r="EG574" s="459"/>
      <c r="EH574" s="459"/>
      <c r="EI574" s="459"/>
      <c r="EN574" s="251"/>
      <c r="EP574" s="459"/>
      <c r="EQ574" s="459"/>
      <c r="ER574" s="459"/>
      <c r="EW574" s="251"/>
      <c r="EY574" s="459"/>
      <c r="EZ574" s="459"/>
      <c r="FA574" s="459"/>
      <c r="FF574" s="251"/>
      <c r="FH574" s="459"/>
      <c r="FI574" s="459"/>
      <c r="FJ574" s="459"/>
      <c r="FO574" s="251"/>
      <c r="FQ574" s="459"/>
      <c r="FR574" s="459"/>
      <c r="FS574" s="459"/>
      <c r="FX574" s="251"/>
      <c r="FZ574" s="459"/>
      <c r="GA574" s="459"/>
      <c r="GB574" s="459"/>
      <c r="GG574" s="251"/>
      <c r="GI574" s="459"/>
      <c r="GJ574" s="459"/>
      <c r="GK574" s="459"/>
      <c r="GP574" s="251"/>
      <c r="GR574" s="459"/>
      <c r="GS574" s="459"/>
      <c r="GT574" s="459"/>
      <c r="GY574" s="251"/>
      <c r="HA574" s="459"/>
      <c r="HB574" s="459"/>
      <c r="HC574" s="459"/>
      <c r="HH574" s="251"/>
      <c r="HJ574" s="459"/>
      <c r="HK574" s="459"/>
      <c r="HL574" s="459"/>
      <c r="HQ574" s="459"/>
      <c r="HR574" s="459"/>
      <c r="HS574" s="459"/>
      <c r="HT574" s="459"/>
      <c r="HU574" s="459"/>
      <c r="HV574" s="459"/>
      <c r="HW574" s="459"/>
      <c r="HX574" s="459"/>
      <c r="HY574" s="459"/>
      <c r="HZ574" s="459"/>
      <c r="IA574" s="459"/>
      <c r="IB574" s="459"/>
      <c r="IC574" s="459"/>
      <c r="ID574" s="459"/>
      <c r="IE574" s="459"/>
      <c r="IF574" s="459"/>
      <c r="IG574" s="459"/>
      <c r="IH574" s="459"/>
      <c r="II574" s="459"/>
      <c r="IJ574" s="459"/>
      <c r="IK574" s="459"/>
      <c r="IL574" s="459"/>
      <c r="IM574" s="459"/>
      <c r="IN574" s="459"/>
      <c r="IO574" s="459"/>
      <c r="IP574" s="459"/>
      <c r="IQ574" s="459"/>
      <c r="IR574" s="459"/>
      <c r="IS574" s="459"/>
      <c r="IT574" s="459"/>
      <c r="IU574" s="459"/>
      <c r="IV574" s="459"/>
      <c r="RS574" s="252"/>
    </row>
    <row r="575" spans="1:488" s="461" customFormat="1" ht="18">
      <c r="A575" s="605" t="s">
        <v>1130</v>
      </c>
      <c r="B575" s="459"/>
      <c r="C575" s="488"/>
      <c r="D575" s="461" t="s">
        <v>137</v>
      </c>
      <c r="E575" s="461">
        <f t="shared" si="0"/>
        <v>3</v>
      </c>
      <c r="F575" s="524">
        <f t="shared" si="1"/>
        <v>4</v>
      </c>
      <c r="G575" s="473"/>
      <c r="H575" s="473"/>
      <c r="I575" s="473"/>
      <c r="J575" s="473">
        <v>4</v>
      </c>
      <c r="K575" s="473"/>
      <c r="M575" s="459"/>
      <c r="N575" s="459"/>
      <c r="R575" s="251"/>
      <c r="T575" s="459"/>
      <c r="U575" s="459"/>
      <c r="V575" s="459"/>
      <c r="AA575" s="251"/>
      <c r="AC575" s="459"/>
      <c r="AD575" s="459"/>
      <c r="AE575" s="459"/>
      <c r="AJ575" s="251"/>
      <c r="AL575" s="459"/>
      <c r="AM575" s="459"/>
      <c r="AN575" s="459"/>
      <c r="AS575" s="251"/>
      <c r="AU575" s="459"/>
      <c r="AV575" s="459"/>
      <c r="AW575" s="459"/>
      <c r="BB575" s="251"/>
      <c r="BD575" s="459"/>
      <c r="BE575" s="459"/>
      <c r="BF575" s="459"/>
      <c r="BK575" s="251"/>
      <c r="BM575" s="459"/>
      <c r="BN575" s="459"/>
      <c r="BO575" s="459"/>
      <c r="BT575" s="251"/>
      <c r="BV575" s="459"/>
      <c r="BW575" s="459"/>
      <c r="BX575" s="459"/>
      <c r="CC575" s="251"/>
      <c r="CE575" s="459"/>
      <c r="CF575" s="459"/>
      <c r="CG575" s="459"/>
      <c r="CL575" s="251"/>
      <c r="CN575" s="459"/>
      <c r="CO575" s="459"/>
      <c r="CP575" s="459"/>
      <c r="CU575" s="251"/>
      <c r="CW575" s="459"/>
      <c r="CX575" s="459"/>
      <c r="CY575" s="459"/>
      <c r="DD575" s="251"/>
      <c r="DF575" s="459"/>
      <c r="DG575" s="459"/>
      <c r="DH575" s="459"/>
      <c r="DM575" s="251"/>
      <c r="DO575" s="459"/>
      <c r="DP575" s="459"/>
      <c r="DQ575" s="459"/>
      <c r="DV575" s="251"/>
      <c r="DX575" s="459"/>
      <c r="DY575" s="459"/>
      <c r="DZ575" s="459"/>
      <c r="EE575" s="251"/>
      <c r="EG575" s="459"/>
      <c r="EH575" s="459"/>
      <c r="EI575" s="459"/>
      <c r="EN575" s="251"/>
      <c r="EP575" s="459"/>
      <c r="EQ575" s="459"/>
      <c r="ER575" s="459"/>
      <c r="EW575" s="251"/>
      <c r="EY575" s="459"/>
      <c r="EZ575" s="459"/>
      <c r="FA575" s="459"/>
      <c r="FF575" s="251"/>
      <c r="FH575" s="459"/>
      <c r="FI575" s="459"/>
      <c r="FJ575" s="459"/>
      <c r="FO575" s="251"/>
      <c r="FQ575" s="459"/>
      <c r="FR575" s="459"/>
      <c r="FS575" s="459"/>
      <c r="FX575" s="251"/>
      <c r="FZ575" s="459"/>
      <c r="GA575" s="459"/>
      <c r="GB575" s="459"/>
      <c r="GG575" s="251"/>
      <c r="GI575" s="459"/>
      <c r="GJ575" s="459"/>
      <c r="GK575" s="459"/>
      <c r="GP575" s="251"/>
      <c r="GR575" s="459"/>
      <c r="GS575" s="459"/>
      <c r="GT575" s="459"/>
      <c r="GY575" s="251"/>
      <c r="HA575" s="459"/>
      <c r="HB575" s="459"/>
      <c r="HC575" s="459"/>
      <c r="HH575" s="251"/>
      <c r="HJ575" s="459"/>
      <c r="HK575" s="459"/>
      <c r="HL575" s="459"/>
      <c r="HQ575" s="459"/>
      <c r="HR575" s="459"/>
      <c r="HS575" s="459"/>
      <c r="HT575" s="459"/>
      <c r="HU575" s="459"/>
      <c r="HV575" s="459"/>
      <c r="HW575" s="459"/>
      <c r="HX575" s="459"/>
      <c r="HY575" s="459"/>
      <c r="HZ575" s="459"/>
      <c r="IA575" s="459"/>
      <c r="IB575" s="459"/>
      <c r="IC575" s="459"/>
      <c r="ID575" s="459"/>
      <c r="IE575" s="459"/>
      <c r="IF575" s="459"/>
      <c r="IG575" s="459"/>
      <c r="IH575" s="459"/>
      <c r="II575" s="459"/>
      <c r="IJ575" s="459"/>
      <c r="IK575" s="459"/>
      <c r="IL575" s="459"/>
      <c r="IM575" s="459"/>
      <c r="IN575" s="459"/>
      <c r="IO575" s="459"/>
      <c r="IP575" s="459"/>
      <c r="IQ575" s="459"/>
      <c r="IR575" s="459"/>
      <c r="IS575" s="459"/>
      <c r="IT575" s="459"/>
      <c r="IU575" s="459"/>
      <c r="IV575" s="459"/>
      <c r="RS575" s="252"/>
    </row>
    <row r="576" spans="1:488" s="461" customFormat="1" ht="18">
      <c r="A576" s="605" t="s">
        <v>1133</v>
      </c>
      <c r="B576" s="459"/>
      <c r="C576" s="488"/>
      <c r="D576" s="461" t="s">
        <v>138</v>
      </c>
      <c r="E576" s="461">
        <f t="shared" si="0"/>
        <v>32</v>
      </c>
      <c r="F576" s="524">
        <f t="shared" si="1"/>
        <v>91</v>
      </c>
      <c r="G576" s="502"/>
      <c r="H576" s="502">
        <v>91</v>
      </c>
      <c r="I576" s="473"/>
      <c r="J576" s="473"/>
      <c r="K576" s="473"/>
      <c r="M576" s="459"/>
      <c r="N576" s="459"/>
      <c r="R576" s="251"/>
      <c r="T576" s="459"/>
      <c r="U576" s="459"/>
      <c r="V576" s="459"/>
      <c r="AA576" s="251"/>
      <c r="AC576" s="459"/>
      <c r="AD576" s="459"/>
      <c r="AE576" s="459"/>
      <c r="AJ576" s="251"/>
      <c r="AL576" s="459"/>
      <c r="AM576" s="459"/>
      <c r="AN576" s="459"/>
      <c r="AS576" s="251"/>
      <c r="AU576" s="459"/>
      <c r="AV576" s="459"/>
      <c r="AW576" s="459"/>
      <c r="BB576" s="251"/>
      <c r="BD576" s="459"/>
      <c r="BE576" s="459"/>
      <c r="BF576" s="459"/>
      <c r="BK576" s="251"/>
      <c r="BM576" s="459"/>
      <c r="BN576" s="459"/>
      <c r="BO576" s="459"/>
      <c r="BT576" s="251"/>
      <c r="BV576" s="459"/>
      <c r="BW576" s="459"/>
      <c r="BX576" s="459"/>
      <c r="CC576" s="251"/>
      <c r="CE576" s="459"/>
      <c r="CF576" s="459"/>
      <c r="CG576" s="459"/>
      <c r="CL576" s="251"/>
      <c r="CN576" s="459"/>
      <c r="CO576" s="459"/>
      <c r="CP576" s="459"/>
      <c r="CU576" s="251"/>
      <c r="CW576" s="459"/>
      <c r="CX576" s="459"/>
      <c r="CY576" s="459"/>
      <c r="DD576" s="251"/>
      <c r="DF576" s="459"/>
      <c r="DG576" s="459"/>
      <c r="DH576" s="459"/>
      <c r="DM576" s="251"/>
      <c r="DO576" s="459"/>
      <c r="DP576" s="459"/>
      <c r="DQ576" s="459"/>
      <c r="DV576" s="251"/>
      <c r="DX576" s="459"/>
      <c r="DY576" s="459"/>
      <c r="DZ576" s="459"/>
      <c r="EE576" s="251"/>
      <c r="EG576" s="459"/>
      <c r="EH576" s="459"/>
      <c r="EI576" s="459"/>
      <c r="EN576" s="251"/>
      <c r="EP576" s="459"/>
      <c r="EQ576" s="459"/>
      <c r="ER576" s="459"/>
      <c r="EW576" s="251"/>
      <c r="EY576" s="459"/>
      <c r="EZ576" s="459"/>
      <c r="FA576" s="459"/>
      <c r="FF576" s="251"/>
      <c r="FH576" s="459"/>
      <c r="FI576" s="459"/>
      <c r="FJ576" s="459"/>
      <c r="FO576" s="251"/>
      <c r="FQ576" s="459"/>
      <c r="FR576" s="459"/>
      <c r="FS576" s="459"/>
      <c r="FX576" s="251"/>
      <c r="FZ576" s="459"/>
      <c r="GA576" s="459"/>
      <c r="GB576" s="459"/>
      <c r="GG576" s="251"/>
      <c r="GI576" s="459"/>
      <c r="GJ576" s="459"/>
      <c r="GK576" s="459"/>
      <c r="GP576" s="251"/>
      <c r="GR576" s="459"/>
      <c r="GS576" s="459"/>
      <c r="GT576" s="459"/>
      <c r="GY576" s="251"/>
      <c r="HA576" s="459"/>
      <c r="HB576" s="459"/>
      <c r="HC576" s="459"/>
      <c r="HH576" s="251"/>
      <c r="HJ576" s="459"/>
      <c r="HK576" s="459"/>
      <c r="HL576" s="459"/>
      <c r="HQ576" s="459"/>
      <c r="HR576" s="459"/>
      <c r="HS576" s="459"/>
      <c r="HT576" s="459"/>
      <c r="HU576" s="459"/>
      <c r="HV576" s="459"/>
      <c r="HW576" s="459"/>
      <c r="HX576" s="459"/>
      <c r="HY576" s="459"/>
      <c r="HZ576" s="459"/>
      <c r="IA576" s="459"/>
      <c r="IB576" s="459"/>
      <c r="IC576" s="459"/>
      <c r="ID576" s="459"/>
      <c r="IE576" s="459"/>
      <c r="IF576" s="459"/>
      <c r="IG576" s="459"/>
      <c r="IH576" s="459"/>
      <c r="II576" s="459"/>
      <c r="IJ576" s="459"/>
      <c r="IK576" s="459"/>
      <c r="IL576" s="459"/>
      <c r="IM576" s="459"/>
      <c r="IN576" s="459"/>
      <c r="IO576" s="459"/>
      <c r="IP576" s="459"/>
      <c r="IQ576" s="459"/>
      <c r="IR576" s="459"/>
      <c r="IS576" s="459"/>
      <c r="IT576" s="459"/>
      <c r="IU576" s="459"/>
      <c r="IV576" s="459"/>
      <c r="RS576" s="252"/>
    </row>
    <row r="577" spans="1:487" s="461" customFormat="1" ht="18">
      <c r="A577" s="605" t="s">
        <v>703</v>
      </c>
      <c r="B577" s="459"/>
      <c r="C577" s="488"/>
      <c r="D577" s="461" t="s">
        <v>129</v>
      </c>
      <c r="E577" s="461">
        <f t="shared" si="0"/>
        <v>1</v>
      </c>
      <c r="F577" s="524">
        <f t="shared" si="1"/>
        <v>0</v>
      </c>
      <c r="G577" s="473"/>
      <c r="H577" s="473"/>
      <c r="I577" s="473"/>
      <c r="J577" s="473"/>
      <c r="K577" s="473"/>
      <c r="M577" s="459"/>
      <c r="N577" s="459"/>
      <c r="R577" s="251"/>
      <c r="T577" s="459"/>
      <c r="U577" s="459"/>
      <c r="V577" s="459"/>
      <c r="AA577" s="251"/>
      <c r="AC577" s="459"/>
      <c r="AD577" s="459"/>
      <c r="AE577" s="459"/>
      <c r="AJ577" s="251"/>
      <c r="AL577" s="459"/>
      <c r="AM577" s="459"/>
      <c r="AN577" s="459"/>
      <c r="AS577" s="251"/>
      <c r="AU577" s="459"/>
      <c r="AV577" s="459"/>
      <c r="AW577" s="459"/>
      <c r="BB577" s="251"/>
      <c r="BD577" s="459"/>
      <c r="BE577" s="459"/>
      <c r="BF577" s="459"/>
      <c r="BK577" s="251"/>
      <c r="BM577" s="459"/>
      <c r="BN577" s="459"/>
      <c r="BO577" s="459"/>
      <c r="BT577" s="251"/>
      <c r="BV577" s="459"/>
      <c r="BW577" s="459"/>
      <c r="BX577" s="459"/>
      <c r="CC577" s="251"/>
      <c r="CE577" s="459"/>
      <c r="CF577" s="459"/>
      <c r="CG577" s="459"/>
      <c r="CL577" s="251"/>
      <c r="CN577" s="459"/>
      <c r="CO577" s="459"/>
      <c r="CP577" s="459"/>
      <c r="CU577" s="251"/>
      <c r="CW577" s="459"/>
      <c r="CX577" s="459"/>
      <c r="CY577" s="459"/>
      <c r="DD577" s="251"/>
      <c r="DF577" s="459"/>
      <c r="DG577" s="459"/>
      <c r="DH577" s="459"/>
      <c r="DM577" s="251"/>
      <c r="DO577" s="459"/>
      <c r="DP577" s="459"/>
      <c r="DQ577" s="459"/>
      <c r="DV577" s="251"/>
      <c r="DX577" s="459"/>
      <c r="DY577" s="459"/>
      <c r="DZ577" s="459"/>
      <c r="EE577" s="251"/>
      <c r="EG577" s="459"/>
      <c r="EH577" s="459"/>
      <c r="EI577" s="459"/>
      <c r="EN577" s="251"/>
      <c r="EP577" s="459"/>
      <c r="EQ577" s="459"/>
      <c r="ER577" s="459"/>
      <c r="EW577" s="251"/>
      <c r="EY577" s="459"/>
      <c r="EZ577" s="459"/>
      <c r="FA577" s="459"/>
      <c r="FF577" s="251"/>
      <c r="FH577" s="459"/>
      <c r="FI577" s="459"/>
      <c r="FJ577" s="459"/>
      <c r="FO577" s="251"/>
      <c r="FQ577" s="459"/>
      <c r="FR577" s="459"/>
      <c r="FS577" s="459"/>
      <c r="FX577" s="251"/>
      <c r="FZ577" s="459"/>
      <c r="GA577" s="459"/>
      <c r="GB577" s="459"/>
      <c r="GG577" s="251"/>
      <c r="GI577" s="459"/>
      <c r="GJ577" s="459"/>
      <c r="GK577" s="459"/>
      <c r="GP577" s="251"/>
      <c r="GR577" s="459"/>
      <c r="GS577" s="459"/>
      <c r="GT577" s="459"/>
      <c r="GY577" s="251"/>
      <c r="HA577" s="459"/>
      <c r="HB577" s="459"/>
      <c r="HC577" s="459"/>
      <c r="HH577" s="251"/>
      <c r="HJ577" s="459"/>
      <c r="HK577" s="459"/>
      <c r="HL577" s="459"/>
      <c r="HQ577" s="459"/>
      <c r="HR577" s="459"/>
      <c r="HS577" s="459"/>
      <c r="HT577" s="459"/>
      <c r="HU577" s="459"/>
      <c r="HV577" s="459"/>
      <c r="HW577" s="459"/>
      <c r="HX577" s="459"/>
      <c r="HY577" s="459"/>
      <c r="HZ577" s="459"/>
      <c r="IA577" s="459"/>
      <c r="IB577" s="459"/>
      <c r="IC577" s="459"/>
      <c r="ID577" s="459"/>
      <c r="IE577" s="459"/>
      <c r="IF577" s="459"/>
      <c r="IG577" s="459"/>
      <c r="IH577" s="459"/>
      <c r="II577" s="459"/>
      <c r="IJ577" s="459"/>
      <c r="IK577" s="459"/>
      <c r="IL577" s="459"/>
      <c r="IM577" s="459"/>
      <c r="IN577" s="459"/>
      <c r="IO577" s="459"/>
      <c r="IP577" s="459"/>
      <c r="IQ577" s="459"/>
      <c r="IR577" s="459"/>
      <c r="IS577" s="459"/>
      <c r="IT577" s="459"/>
      <c r="IU577" s="459"/>
      <c r="IV577" s="459"/>
      <c r="RS577" s="252"/>
    </row>
    <row r="578" spans="1:487" s="461" customFormat="1" ht="18">
      <c r="A578" s="605" t="s">
        <v>1943</v>
      </c>
      <c r="B578" s="488"/>
      <c r="C578" s="488"/>
      <c r="D578" s="461" t="s">
        <v>132</v>
      </c>
      <c r="E578" s="461">
        <f t="shared" si="0"/>
        <v>4</v>
      </c>
      <c r="F578" s="524">
        <f t="shared" si="1"/>
        <v>0</v>
      </c>
      <c r="G578" s="473"/>
      <c r="H578" s="473"/>
      <c r="I578" s="473"/>
      <c r="J578" s="473"/>
      <c r="K578" s="473"/>
      <c r="M578" s="459"/>
      <c r="N578" s="459"/>
      <c r="R578" s="251"/>
      <c r="T578" s="459"/>
      <c r="U578" s="459"/>
      <c r="V578" s="459"/>
      <c r="AA578" s="251"/>
      <c r="AC578" s="459"/>
      <c r="AD578" s="459"/>
      <c r="AE578" s="459"/>
      <c r="AJ578" s="251"/>
      <c r="AL578" s="459"/>
      <c r="AM578" s="459"/>
      <c r="AN578" s="459"/>
      <c r="AS578" s="251"/>
      <c r="AU578" s="459"/>
      <c r="AV578" s="459"/>
      <c r="AW578" s="459"/>
      <c r="BB578" s="251"/>
      <c r="BD578" s="459"/>
      <c r="BE578" s="459"/>
      <c r="BF578" s="459"/>
      <c r="BK578" s="251"/>
      <c r="BM578" s="459"/>
      <c r="BN578" s="459"/>
      <c r="BO578" s="459"/>
      <c r="BT578" s="251"/>
      <c r="BV578" s="459"/>
      <c r="BW578" s="459"/>
      <c r="BX578" s="459"/>
      <c r="CC578" s="251"/>
      <c r="CE578" s="459"/>
      <c r="CF578" s="459"/>
      <c r="CG578" s="459"/>
      <c r="CL578" s="251"/>
      <c r="CN578" s="459"/>
      <c r="CO578" s="459"/>
      <c r="CP578" s="459"/>
      <c r="CU578" s="251"/>
      <c r="CW578" s="459"/>
      <c r="CX578" s="459"/>
      <c r="CY578" s="459"/>
      <c r="DD578" s="251"/>
      <c r="DF578" s="459"/>
      <c r="DG578" s="459"/>
      <c r="DH578" s="459"/>
      <c r="DM578" s="251"/>
      <c r="DO578" s="459"/>
      <c r="DP578" s="459"/>
      <c r="DQ578" s="459"/>
      <c r="DV578" s="251"/>
      <c r="DX578" s="459"/>
      <c r="DY578" s="459"/>
      <c r="DZ578" s="459"/>
      <c r="EE578" s="251"/>
      <c r="EG578" s="459"/>
      <c r="EH578" s="459"/>
      <c r="EI578" s="459"/>
      <c r="EN578" s="251"/>
      <c r="EP578" s="459"/>
      <c r="EQ578" s="459"/>
      <c r="ER578" s="459"/>
      <c r="EW578" s="251"/>
      <c r="EY578" s="459"/>
      <c r="EZ578" s="459"/>
      <c r="FA578" s="459"/>
      <c r="FF578" s="251"/>
      <c r="FH578" s="459"/>
      <c r="FI578" s="459"/>
      <c r="FJ578" s="459"/>
      <c r="FO578" s="251"/>
      <c r="FQ578" s="459"/>
      <c r="FR578" s="459"/>
      <c r="FS578" s="459"/>
      <c r="FX578" s="251"/>
      <c r="FZ578" s="459"/>
      <c r="GA578" s="459"/>
      <c r="GB578" s="459"/>
      <c r="GG578" s="251"/>
      <c r="GI578" s="459"/>
      <c r="GJ578" s="459"/>
      <c r="GK578" s="459"/>
      <c r="GP578" s="251"/>
      <c r="GR578" s="459"/>
      <c r="GS578" s="459"/>
      <c r="GT578" s="459"/>
      <c r="GY578" s="251"/>
      <c r="HA578" s="459"/>
      <c r="HB578" s="459"/>
      <c r="HC578" s="459"/>
      <c r="HH578" s="251"/>
      <c r="HJ578" s="459"/>
      <c r="HK578" s="459"/>
      <c r="HL578" s="459"/>
      <c r="HQ578" s="459"/>
      <c r="HR578" s="459"/>
      <c r="HS578" s="459"/>
      <c r="HT578" s="459"/>
      <c r="HU578" s="459"/>
      <c r="HV578" s="459"/>
      <c r="HW578" s="459"/>
      <c r="HX578" s="459"/>
      <c r="HY578" s="459"/>
      <c r="HZ578" s="459"/>
      <c r="IA578" s="459"/>
      <c r="IB578" s="459"/>
      <c r="IC578" s="459"/>
      <c r="ID578" s="459"/>
      <c r="IE578" s="459"/>
      <c r="IF578" s="459"/>
      <c r="IG578" s="459"/>
      <c r="IH578" s="459"/>
      <c r="II578" s="459"/>
      <c r="IJ578" s="459"/>
      <c r="IK578" s="459"/>
      <c r="IL578" s="459"/>
      <c r="IM578" s="459"/>
      <c r="IN578" s="459"/>
      <c r="IO578" s="459"/>
      <c r="IP578" s="459"/>
      <c r="IQ578" s="459"/>
      <c r="IR578" s="459"/>
      <c r="IS578" s="459"/>
      <c r="IT578" s="459"/>
      <c r="IU578" s="459"/>
      <c r="IV578" s="459"/>
      <c r="RS578" s="252"/>
    </row>
    <row r="579" spans="1:487" s="461" customFormat="1" ht="18">
      <c r="A579" s="605" t="s">
        <v>911</v>
      </c>
      <c r="B579" s="488"/>
      <c r="C579" s="488"/>
      <c r="D579" s="461" t="s">
        <v>130</v>
      </c>
      <c r="E579" s="461">
        <f t="shared" si="0"/>
        <v>1</v>
      </c>
      <c r="F579" s="524">
        <f t="shared" si="1"/>
        <v>0</v>
      </c>
      <c r="G579" s="473"/>
      <c r="H579" s="473"/>
      <c r="I579" s="473"/>
      <c r="J579" s="473"/>
      <c r="K579" s="473"/>
      <c r="M579" s="459"/>
      <c r="N579" s="459"/>
      <c r="R579" s="251"/>
      <c r="T579" s="459"/>
      <c r="U579" s="459"/>
      <c r="V579" s="459"/>
      <c r="AA579" s="251"/>
      <c r="AC579" s="459"/>
      <c r="AD579" s="459"/>
      <c r="AE579" s="459"/>
      <c r="AJ579" s="251"/>
      <c r="AL579" s="459"/>
      <c r="AM579" s="459"/>
      <c r="AN579" s="459"/>
      <c r="AS579" s="251"/>
      <c r="AU579" s="459"/>
      <c r="AV579" s="459"/>
      <c r="AW579" s="459"/>
      <c r="BB579" s="251"/>
      <c r="BD579" s="459"/>
      <c r="BE579" s="459"/>
      <c r="BF579" s="459"/>
      <c r="BK579" s="251"/>
      <c r="BM579" s="459"/>
      <c r="BN579" s="459"/>
      <c r="BO579" s="459"/>
      <c r="BT579" s="251"/>
      <c r="BV579" s="459"/>
      <c r="BW579" s="459"/>
      <c r="BX579" s="459"/>
      <c r="CC579" s="251"/>
      <c r="CE579" s="459"/>
      <c r="CF579" s="459"/>
      <c r="CG579" s="459"/>
      <c r="CL579" s="251"/>
      <c r="CN579" s="459"/>
      <c r="CO579" s="459"/>
      <c r="CP579" s="459"/>
      <c r="CU579" s="251"/>
      <c r="CW579" s="459"/>
      <c r="CX579" s="459"/>
      <c r="CY579" s="459"/>
      <c r="DD579" s="251"/>
      <c r="DF579" s="459"/>
      <c r="DG579" s="459"/>
      <c r="DH579" s="459"/>
      <c r="DM579" s="251"/>
      <c r="DO579" s="459"/>
      <c r="DP579" s="459"/>
      <c r="DQ579" s="459"/>
      <c r="DV579" s="251"/>
      <c r="DX579" s="459"/>
      <c r="DY579" s="459"/>
      <c r="DZ579" s="459"/>
      <c r="EE579" s="251"/>
      <c r="EG579" s="459"/>
      <c r="EH579" s="459"/>
      <c r="EI579" s="459"/>
      <c r="EN579" s="251"/>
      <c r="EP579" s="459"/>
      <c r="EQ579" s="459"/>
      <c r="ER579" s="459"/>
      <c r="EW579" s="251"/>
      <c r="EY579" s="459"/>
      <c r="EZ579" s="459"/>
      <c r="FA579" s="459"/>
      <c r="FF579" s="251"/>
      <c r="FH579" s="459"/>
      <c r="FI579" s="459"/>
      <c r="FJ579" s="459"/>
      <c r="FO579" s="251"/>
      <c r="FQ579" s="459"/>
      <c r="FR579" s="459"/>
      <c r="FS579" s="459"/>
      <c r="FX579" s="251"/>
      <c r="FZ579" s="459"/>
      <c r="GA579" s="459"/>
      <c r="GB579" s="459"/>
      <c r="GG579" s="251"/>
      <c r="GI579" s="459"/>
      <c r="GJ579" s="459"/>
      <c r="GK579" s="459"/>
      <c r="GP579" s="251"/>
      <c r="GR579" s="459"/>
      <c r="GS579" s="459"/>
      <c r="GT579" s="459"/>
      <c r="GY579" s="251"/>
      <c r="HA579" s="459"/>
      <c r="HB579" s="459"/>
      <c r="HC579" s="459"/>
      <c r="HH579" s="251"/>
      <c r="HJ579" s="459"/>
      <c r="HK579" s="459"/>
      <c r="HL579" s="459"/>
      <c r="HQ579" s="459"/>
      <c r="HR579" s="459"/>
      <c r="HS579" s="459"/>
      <c r="HT579" s="459"/>
      <c r="HU579" s="459"/>
      <c r="HV579" s="459"/>
      <c r="HW579" s="459"/>
      <c r="HX579" s="459"/>
      <c r="HY579" s="459"/>
      <c r="HZ579" s="459"/>
      <c r="IA579" s="459"/>
      <c r="IB579" s="459"/>
      <c r="IC579" s="459"/>
      <c r="ID579" s="459"/>
      <c r="IE579" s="459"/>
      <c r="IF579" s="459"/>
      <c r="IG579" s="459"/>
      <c r="IH579" s="459"/>
      <c r="II579" s="459"/>
      <c r="IJ579" s="459"/>
      <c r="IK579" s="459"/>
      <c r="IL579" s="459"/>
      <c r="IM579" s="459"/>
      <c r="IN579" s="459"/>
      <c r="IO579" s="459"/>
      <c r="IP579" s="459"/>
      <c r="IQ579" s="459"/>
      <c r="IR579" s="459"/>
      <c r="IS579" s="459"/>
      <c r="IT579" s="459"/>
      <c r="IU579" s="459"/>
      <c r="IV579" s="459"/>
      <c r="RS579" s="252"/>
    </row>
    <row r="580" spans="1:487" s="461" customFormat="1" ht="18">
      <c r="A580" s="605" t="s">
        <v>2333</v>
      </c>
      <c r="B580" s="488"/>
      <c r="C580" s="488"/>
      <c r="D580" s="461" t="s">
        <v>130</v>
      </c>
      <c r="E580" s="461">
        <f t="shared" si="0"/>
        <v>4</v>
      </c>
      <c r="F580" s="524">
        <f t="shared" si="1"/>
        <v>0</v>
      </c>
      <c r="G580" s="473"/>
      <c r="H580" s="473"/>
      <c r="I580" s="473"/>
      <c r="J580" s="473"/>
      <c r="K580" s="473"/>
      <c r="M580" s="459"/>
      <c r="N580" s="459"/>
      <c r="R580" s="251"/>
      <c r="T580" s="459"/>
      <c r="U580" s="459"/>
      <c r="V580" s="459"/>
      <c r="AA580" s="251"/>
      <c r="AC580" s="459"/>
      <c r="AD580" s="459"/>
      <c r="AE580" s="459"/>
      <c r="AJ580" s="251"/>
      <c r="AL580" s="459"/>
      <c r="AM580" s="459"/>
      <c r="AN580" s="459"/>
      <c r="AS580" s="251"/>
      <c r="AU580" s="459"/>
      <c r="AV580" s="459"/>
      <c r="AW580" s="459"/>
      <c r="BB580" s="251"/>
      <c r="BD580" s="459"/>
      <c r="BE580" s="459"/>
      <c r="BF580" s="459"/>
      <c r="BK580" s="251"/>
      <c r="BM580" s="459"/>
      <c r="BN580" s="459"/>
      <c r="BO580" s="459"/>
      <c r="BT580" s="251"/>
      <c r="BV580" s="459"/>
      <c r="BW580" s="459"/>
      <c r="BX580" s="459"/>
      <c r="CC580" s="251"/>
      <c r="CE580" s="459"/>
      <c r="CF580" s="459"/>
      <c r="CG580" s="459"/>
      <c r="CL580" s="251"/>
      <c r="CN580" s="459"/>
      <c r="CO580" s="459"/>
      <c r="CP580" s="459"/>
      <c r="CU580" s="251"/>
      <c r="CW580" s="459"/>
      <c r="CX580" s="459"/>
      <c r="CY580" s="459"/>
      <c r="DD580" s="251"/>
      <c r="DF580" s="459"/>
      <c r="DG580" s="459"/>
      <c r="DH580" s="459"/>
      <c r="DM580" s="251"/>
      <c r="DO580" s="459"/>
      <c r="DP580" s="459"/>
      <c r="DQ580" s="459"/>
      <c r="DV580" s="251"/>
      <c r="DX580" s="459"/>
      <c r="DY580" s="459"/>
      <c r="DZ580" s="459"/>
      <c r="EE580" s="251"/>
      <c r="EG580" s="459"/>
      <c r="EH580" s="459"/>
      <c r="EI580" s="459"/>
      <c r="EN580" s="251"/>
      <c r="EP580" s="459"/>
      <c r="EQ580" s="459"/>
      <c r="ER580" s="459"/>
      <c r="EW580" s="251"/>
      <c r="EY580" s="459"/>
      <c r="EZ580" s="459"/>
      <c r="FA580" s="459"/>
      <c r="FF580" s="251"/>
      <c r="FH580" s="459"/>
      <c r="FI580" s="459"/>
      <c r="FJ580" s="459"/>
      <c r="FO580" s="251"/>
      <c r="FQ580" s="459"/>
      <c r="FR580" s="459"/>
      <c r="FS580" s="459"/>
      <c r="FX580" s="251"/>
      <c r="FZ580" s="459"/>
      <c r="GA580" s="459"/>
      <c r="GB580" s="459"/>
      <c r="GG580" s="251"/>
      <c r="GI580" s="459"/>
      <c r="GJ580" s="459"/>
      <c r="GK580" s="459"/>
      <c r="GP580" s="251"/>
      <c r="GR580" s="459"/>
      <c r="GS580" s="459"/>
      <c r="GT580" s="459"/>
      <c r="GY580" s="251"/>
      <c r="HA580" s="459"/>
      <c r="HB580" s="459"/>
      <c r="HC580" s="459"/>
      <c r="HH580" s="251"/>
      <c r="HJ580" s="459"/>
      <c r="HK580" s="459"/>
      <c r="HL580" s="459"/>
      <c r="HQ580" s="459"/>
      <c r="HR580" s="459"/>
      <c r="HS580" s="459"/>
      <c r="HT580" s="459"/>
      <c r="HU580" s="459"/>
      <c r="HV580" s="459"/>
      <c r="HW580" s="459"/>
      <c r="HX580" s="459"/>
      <c r="HY580" s="459"/>
      <c r="HZ580" s="459"/>
      <c r="IA580" s="459"/>
      <c r="IB580" s="459"/>
      <c r="IC580" s="459"/>
      <c r="ID580" s="459"/>
      <c r="IE580" s="459"/>
      <c r="IF580" s="459"/>
      <c r="IG580" s="459"/>
      <c r="IH580" s="459"/>
      <c r="II580" s="459"/>
      <c r="IJ580" s="459"/>
      <c r="IK580" s="459"/>
      <c r="IL580" s="459"/>
      <c r="IM580" s="459"/>
      <c r="IN580" s="459"/>
      <c r="IO580" s="459"/>
      <c r="IP580" s="459"/>
      <c r="IQ580" s="459"/>
      <c r="IR580" s="459"/>
      <c r="IS580" s="459"/>
      <c r="IT580" s="459"/>
      <c r="IU580" s="459"/>
      <c r="IV580" s="459"/>
      <c r="RS580" s="252"/>
    </row>
    <row r="581" spans="1:487" s="461" customFormat="1" ht="18">
      <c r="A581" s="605" t="s">
        <v>2380</v>
      </c>
      <c r="B581" s="459"/>
      <c r="C581" s="488"/>
      <c r="D581" s="461" t="s">
        <v>129</v>
      </c>
      <c r="E581" s="461">
        <f t="shared" si="0"/>
        <v>2</v>
      </c>
      <c r="F581" s="524">
        <f t="shared" si="1"/>
        <v>0</v>
      </c>
      <c r="G581" s="473"/>
      <c r="H581" s="473"/>
      <c r="I581" s="473"/>
      <c r="J581" s="473"/>
      <c r="K581" s="473"/>
      <c r="M581" s="459"/>
      <c r="N581" s="459"/>
      <c r="R581" s="251"/>
      <c r="T581" s="459"/>
      <c r="U581" s="459"/>
      <c r="V581" s="459"/>
      <c r="AA581" s="251"/>
      <c r="AC581" s="459"/>
      <c r="AD581" s="459"/>
      <c r="AE581" s="459"/>
      <c r="AJ581" s="251"/>
      <c r="AL581" s="459"/>
      <c r="AM581" s="459"/>
      <c r="AN581" s="459"/>
      <c r="AS581" s="251"/>
      <c r="AU581" s="459"/>
      <c r="AV581" s="459"/>
      <c r="AW581" s="459"/>
      <c r="BB581" s="251"/>
      <c r="BD581" s="459"/>
      <c r="BE581" s="459"/>
      <c r="BF581" s="459"/>
      <c r="BK581" s="251"/>
      <c r="BM581" s="459"/>
      <c r="BN581" s="459"/>
      <c r="BO581" s="459"/>
      <c r="BT581" s="251"/>
      <c r="BV581" s="459"/>
      <c r="BW581" s="459"/>
      <c r="BX581" s="459"/>
      <c r="CC581" s="251"/>
      <c r="CE581" s="459"/>
      <c r="CF581" s="459"/>
      <c r="CG581" s="459"/>
      <c r="CL581" s="251"/>
      <c r="CN581" s="459"/>
      <c r="CO581" s="459"/>
      <c r="CP581" s="459"/>
      <c r="CU581" s="251"/>
      <c r="CW581" s="459"/>
      <c r="CX581" s="459"/>
      <c r="CY581" s="459"/>
      <c r="DD581" s="251"/>
      <c r="DF581" s="459"/>
      <c r="DG581" s="459"/>
      <c r="DH581" s="459"/>
      <c r="DM581" s="251"/>
      <c r="DO581" s="459"/>
      <c r="DP581" s="459"/>
      <c r="DQ581" s="459"/>
      <c r="DV581" s="251"/>
      <c r="DX581" s="459"/>
      <c r="DY581" s="459"/>
      <c r="DZ581" s="459"/>
      <c r="EE581" s="251"/>
      <c r="EG581" s="459"/>
      <c r="EH581" s="459"/>
      <c r="EI581" s="459"/>
      <c r="EN581" s="251"/>
      <c r="EP581" s="459"/>
      <c r="EQ581" s="459"/>
      <c r="ER581" s="459"/>
      <c r="EW581" s="251"/>
      <c r="EY581" s="459"/>
      <c r="EZ581" s="459"/>
      <c r="FA581" s="459"/>
      <c r="FF581" s="251"/>
      <c r="FH581" s="459"/>
      <c r="FI581" s="459"/>
      <c r="FJ581" s="459"/>
      <c r="FO581" s="251"/>
      <c r="FQ581" s="459"/>
      <c r="FR581" s="459"/>
      <c r="FS581" s="459"/>
      <c r="FX581" s="251"/>
      <c r="FZ581" s="459"/>
      <c r="GA581" s="459"/>
      <c r="GB581" s="459"/>
      <c r="GG581" s="251"/>
      <c r="GI581" s="459"/>
      <c r="GJ581" s="459"/>
      <c r="GK581" s="459"/>
      <c r="GP581" s="251"/>
      <c r="GR581" s="459"/>
      <c r="GS581" s="459"/>
      <c r="GT581" s="459"/>
      <c r="GY581" s="251"/>
      <c r="HA581" s="459"/>
      <c r="HB581" s="459"/>
      <c r="HC581" s="459"/>
      <c r="HH581" s="251"/>
      <c r="HJ581" s="459"/>
      <c r="HK581" s="459"/>
      <c r="HL581" s="459"/>
      <c r="HQ581" s="459"/>
      <c r="HR581" s="459"/>
      <c r="HS581" s="459"/>
      <c r="HT581" s="459"/>
      <c r="HU581" s="459"/>
      <c r="HV581" s="459"/>
      <c r="HW581" s="459"/>
      <c r="HX581" s="459"/>
      <c r="HY581" s="459"/>
      <c r="HZ581" s="459"/>
      <c r="IA581" s="459"/>
      <c r="IB581" s="459"/>
      <c r="IC581" s="459"/>
      <c r="ID581" s="459"/>
      <c r="IE581" s="459"/>
      <c r="IF581" s="459"/>
      <c r="IG581" s="459"/>
      <c r="IH581" s="459"/>
      <c r="II581" s="459"/>
      <c r="IJ581" s="459"/>
      <c r="IK581" s="459"/>
      <c r="IL581" s="459"/>
      <c r="IM581" s="459"/>
      <c r="IN581" s="459"/>
      <c r="IO581" s="459"/>
      <c r="IP581" s="459"/>
      <c r="IQ581" s="459"/>
      <c r="IR581" s="459"/>
      <c r="IS581" s="459"/>
      <c r="IT581" s="459"/>
      <c r="IU581" s="459"/>
      <c r="IV581" s="459"/>
      <c r="RS581" s="252"/>
    </row>
    <row r="582" spans="1:487" s="461" customFormat="1" ht="18">
      <c r="A582" s="605" t="s">
        <v>2381</v>
      </c>
      <c r="B582" s="459"/>
      <c r="C582" s="488"/>
      <c r="D582" s="461" t="s">
        <v>129</v>
      </c>
      <c r="E582" s="461">
        <f t="shared" si="0"/>
        <v>0</v>
      </c>
      <c r="F582" s="524">
        <f t="shared" si="1"/>
        <v>0</v>
      </c>
      <c r="G582" s="473"/>
      <c r="H582" s="473"/>
      <c r="I582" s="473"/>
      <c r="J582" s="473"/>
      <c r="K582" s="473"/>
      <c r="M582" s="459"/>
      <c r="N582" s="459"/>
      <c r="R582" s="251"/>
      <c r="T582" s="459"/>
      <c r="U582" s="459"/>
      <c r="V582" s="459"/>
      <c r="AA582" s="251"/>
      <c r="AC582" s="459"/>
      <c r="AD582" s="459"/>
      <c r="AE582" s="459"/>
      <c r="AJ582" s="251"/>
      <c r="AL582" s="459"/>
      <c r="AM582" s="459"/>
      <c r="AN582" s="459"/>
      <c r="AS582" s="251"/>
      <c r="AU582" s="459"/>
      <c r="AV582" s="459"/>
      <c r="AW582" s="459"/>
      <c r="BB582" s="251"/>
      <c r="BD582" s="459"/>
      <c r="BE582" s="459"/>
      <c r="BF582" s="459"/>
      <c r="BK582" s="251"/>
      <c r="BM582" s="459"/>
      <c r="BN582" s="459"/>
      <c r="BO582" s="459"/>
      <c r="BT582" s="251"/>
      <c r="BV582" s="459"/>
      <c r="BW582" s="459"/>
      <c r="BX582" s="459"/>
      <c r="CC582" s="251"/>
      <c r="CE582" s="459"/>
      <c r="CF582" s="459"/>
      <c r="CG582" s="459"/>
      <c r="CL582" s="251"/>
      <c r="CN582" s="459"/>
      <c r="CO582" s="459"/>
      <c r="CP582" s="459"/>
      <c r="CU582" s="251"/>
      <c r="CW582" s="459"/>
      <c r="CX582" s="459"/>
      <c r="CY582" s="459"/>
      <c r="DD582" s="251"/>
      <c r="DF582" s="459"/>
      <c r="DG582" s="459"/>
      <c r="DH582" s="459"/>
      <c r="DM582" s="251"/>
      <c r="DO582" s="459"/>
      <c r="DP582" s="459"/>
      <c r="DQ582" s="459"/>
      <c r="DV582" s="251"/>
      <c r="DX582" s="459"/>
      <c r="DY582" s="459"/>
      <c r="DZ582" s="459"/>
      <c r="EE582" s="251"/>
      <c r="EG582" s="459"/>
      <c r="EH582" s="459"/>
      <c r="EI582" s="459"/>
      <c r="EN582" s="251"/>
      <c r="EP582" s="459"/>
      <c r="EQ582" s="459"/>
      <c r="ER582" s="459"/>
      <c r="EW582" s="251"/>
      <c r="EY582" s="459"/>
      <c r="EZ582" s="459"/>
      <c r="FA582" s="459"/>
      <c r="FF582" s="251"/>
      <c r="FH582" s="459"/>
      <c r="FI582" s="459"/>
      <c r="FJ582" s="459"/>
      <c r="FO582" s="251"/>
      <c r="FQ582" s="459"/>
      <c r="FR582" s="459"/>
      <c r="FS582" s="459"/>
      <c r="FX582" s="251"/>
      <c r="FZ582" s="459"/>
      <c r="GA582" s="459"/>
      <c r="GB582" s="459"/>
      <c r="GG582" s="251"/>
      <c r="GI582" s="459"/>
      <c r="GJ582" s="459"/>
      <c r="GK582" s="459"/>
      <c r="GP582" s="251"/>
      <c r="GR582" s="459"/>
      <c r="GS582" s="459"/>
      <c r="GT582" s="459"/>
      <c r="GY582" s="251"/>
      <c r="HA582" s="459"/>
      <c r="HB582" s="459"/>
      <c r="HC582" s="459"/>
      <c r="HH582" s="251"/>
      <c r="HJ582" s="459"/>
      <c r="HK582" s="459"/>
      <c r="HL582" s="459"/>
      <c r="HQ582" s="459"/>
      <c r="HR582" s="459"/>
      <c r="HS582" s="459"/>
      <c r="HT582" s="459"/>
      <c r="HU582" s="459"/>
      <c r="HV582" s="459"/>
      <c r="HW582" s="459"/>
      <c r="HX582" s="459"/>
      <c r="HY582" s="459"/>
      <c r="HZ582" s="459"/>
      <c r="IA582" s="459"/>
      <c r="IB582" s="459"/>
      <c r="IC582" s="459"/>
      <c r="ID582" s="459"/>
      <c r="IE582" s="459"/>
      <c r="IF582" s="459"/>
      <c r="IG582" s="459"/>
      <c r="IH582" s="459"/>
      <c r="II582" s="459"/>
      <c r="IJ582" s="459"/>
      <c r="IK582" s="459"/>
      <c r="IL582" s="459"/>
      <c r="IM582" s="459"/>
      <c r="IN582" s="459"/>
      <c r="IO582" s="459"/>
      <c r="IP582" s="459"/>
      <c r="IQ582" s="459"/>
      <c r="IR582" s="459"/>
      <c r="IS582" s="459"/>
      <c r="IT582" s="459"/>
      <c r="IU582" s="459"/>
      <c r="IV582" s="459"/>
      <c r="RS582" s="252"/>
    </row>
    <row r="583" spans="1:487" s="461" customFormat="1" ht="18">
      <c r="A583" s="605" t="s">
        <v>2348</v>
      </c>
      <c r="B583" s="459"/>
      <c r="C583" s="488"/>
      <c r="D583" s="461" t="s">
        <v>129</v>
      </c>
      <c r="E583" s="461">
        <f t="shared" si="0"/>
        <v>3</v>
      </c>
      <c r="F583" s="524">
        <f t="shared" si="1"/>
        <v>0</v>
      </c>
      <c r="G583" s="473"/>
      <c r="H583" s="473"/>
      <c r="I583" s="473"/>
      <c r="J583" s="473"/>
      <c r="K583" s="473"/>
      <c r="M583" s="459"/>
      <c r="N583" s="459"/>
      <c r="R583" s="251"/>
      <c r="T583" s="459"/>
      <c r="U583" s="459"/>
      <c r="V583" s="459"/>
      <c r="AA583" s="251"/>
      <c r="AC583" s="459"/>
      <c r="AD583" s="459"/>
      <c r="AE583" s="459"/>
      <c r="AJ583" s="251"/>
      <c r="AL583" s="459"/>
      <c r="AM583" s="459"/>
      <c r="AN583" s="459"/>
      <c r="AS583" s="251"/>
      <c r="AU583" s="459"/>
      <c r="AV583" s="459"/>
      <c r="AW583" s="459"/>
      <c r="BB583" s="251"/>
      <c r="BD583" s="459"/>
      <c r="BE583" s="459"/>
      <c r="BF583" s="459"/>
      <c r="BK583" s="251"/>
      <c r="BM583" s="459"/>
      <c r="BN583" s="459"/>
      <c r="BO583" s="459"/>
      <c r="BT583" s="251"/>
      <c r="BV583" s="459"/>
      <c r="BW583" s="459"/>
      <c r="BX583" s="459"/>
      <c r="CC583" s="251"/>
      <c r="CE583" s="459"/>
      <c r="CF583" s="459"/>
      <c r="CG583" s="459"/>
      <c r="CL583" s="251"/>
      <c r="CN583" s="459"/>
      <c r="CO583" s="459"/>
      <c r="CP583" s="459"/>
      <c r="CU583" s="251"/>
      <c r="CW583" s="459"/>
      <c r="CX583" s="459"/>
      <c r="CY583" s="459"/>
      <c r="DD583" s="251"/>
      <c r="DF583" s="459"/>
      <c r="DG583" s="459"/>
      <c r="DH583" s="459"/>
      <c r="DM583" s="251"/>
      <c r="DO583" s="459"/>
      <c r="DP583" s="459"/>
      <c r="DQ583" s="459"/>
      <c r="DV583" s="251"/>
      <c r="DX583" s="459"/>
      <c r="DY583" s="459"/>
      <c r="DZ583" s="459"/>
      <c r="EE583" s="251"/>
      <c r="EG583" s="459"/>
      <c r="EH583" s="459"/>
      <c r="EI583" s="459"/>
      <c r="EN583" s="251"/>
      <c r="EP583" s="459"/>
      <c r="EQ583" s="459"/>
      <c r="ER583" s="459"/>
      <c r="EW583" s="251"/>
      <c r="EY583" s="459"/>
      <c r="EZ583" s="459"/>
      <c r="FA583" s="459"/>
      <c r="FF583" s="251"/>
      <c r="FH583" s="459"/>
      <c r="FI583" s="459"/>
      <c r="FJ583" s="459"/>
      <c r="FO583" s="251"/>
      <c r="FQ583" s="459"/>
      <c r="FR583" s="459"/>
      <c r="FS583" s="459"/>
      <c r="FX583" s="251"/>
      <c r="FZ583" s="459"/>
      <c r="GA583" s="459"/>
      <c r="GB583" s="459"/>
      <c r="GG583" s="251"/>
      <c r="GI583" s="459"/>
      <c r="GJ583" s="459"/>
      <c r="GK583" s="459"/>
      <c r="GP583" s="251"/>
      <c r="GR583" s="459"/>
      <c r="GS583" s="459"/>
      <c r="GT583" s="459"/>
      <c r="GY583" s="251"/>
      <c r="HA583" s="459"/>
      <c r="HB583" s="459"/>
      <c r="HC583" s="459"/>
      <c r="HH583" s="251"/>
      <c r="HJ583" s="459"/>
      <c r="HK583" s="459"/>
      <c r="HL583" s="459"/>
      <c r="HQ583" s="459"/>
      <c r="HR583" s="459"/>
      <c r="HS583" s="459"/>
      <c r="HT583" s="459"/>
      <c r="HU583" s="459"/>
      <c r="HV583" s="459"/>
      <c r="HW583" s="459"/>
      <c r="HX583" s="459"/>
      <c r="HY583" s="459"/>
      <c r="HZ583" s="459"/>
      <c r="IA583" s="459"/>
      <c r="IB583" s="459"/>
      <c r="IC583" s="459"/>
      <c r="ID583" s="459"/>
      <c r="IE583" s="459"/>
      <c r="IF583" s="459"/>
      <c r="IG583" s="459"/>
      <c r="IH583" s="459"/>
      <c r="II583" s="459"/>
      <c r="IJ583" s="459"/>
      <c r="IK583" s="459"/>
      <c r="IL583" s="459"/>
      <c r="IM583" s="459"/>
      <c r="IN583" s="459"/>
      <c r="IO583" s="459"/>
      <c r="IP583" s="459"/>
      <c r="IQ583" s="459"/>
      <c r="IR583" s="459"/>
      <c r="IS583" s="459"/>
      <c r="IT583" s="459"/>
      <c r="IU583" s="459"/>
      <c r="IV583" s="459"/>
      <c r="RS583" s="252"/>
    </row>
    <row r="584" spans="1:487" s="461" customFormat="1" ht="18">
      <c r="A584" s="605" t="s">
        <v>1929</v>
      </c>
      <c r="B584" s="459"/>
      <c r="C584" s="488"/>
      <c r="D584" s="461" t="s">
        <v>129</v>
      </c>
      <c r="E584" s="461">
        <f t="shared" si="0"/>
        <v>0</v>
      </c>
      <c r="F584" s="524">
        <f t="shared" si="1"/>
        <v>2</v>
      </c>
      <c r="G584" s="473"/>
      <c r="H584" s="473"/>
      <c r="I584" s="473"/>
      <c r="J584" s="473">
        <v>2</v>
      </c>
      <c r="K584" s="473"/>
      <c r="M584" s="459"/>
      <c r="N584" s="459"/>
      <c r="R584" s="251"/>
      <c r="T584" s="459"/>
      <c r="U584" s="459"/>
      <c r="V584" s="459"/>
      <c r="AA584" s="251"/>
      <c r="AC584" s="459"/>
      <c r="AD584" s="459"/>
      <c r="AE584" s="459"/>
      <c r="AJ584" s="251"/>
      <c r="AL584" s="459"/>
      <c r="AM584" s="459"/>
      <c r="AN584" s="459"/>
      <c r="AS584" s="251"/>
      <c r="AU584" s="459"/>
      <c r="AV584" s="459"/>
      <c r="AW584" s="459"/>
      <c r="BB584" s="251"/>
      <c r="BD584" s="459"/>
      <c r="BE584" s="459"/>
      <c r="BF584" s="459"/>
      <c r="BK584" s="251"/>
      <c r="BM584" s="459"/>
      <c r="BN584" s="459"/>
      <c r="BO584" s="459"/>
      <c r="BT584" s="251"/>
      <c r="BV584" s="459"/>
      <c r="BW584" s="459"/>
      <c r="BX584" s="459"/>
      <c r="CC584" s="251"/>
      <c r="CE584" s="459"/>
      <c r="CF584" s="459"/>
      <c r="CG584" s="459"/>
      <c r="CL584" s="251"/>
      <c r="CN584" s="459"/>
      <c r="CO584" s="459"/>
      <c r="CP584" s="459"/>
      <c r="CU584" s="251"/>
      <c r="CW584" s="459"/>
      <c r="CX584" s="459"/>
      <c r="CY584" s="459"/>
      <c r="DD584" s="251"/>
      <c r="DF584" s="459"/>
      <c r="DG584" s="459"/>
      <c r="DH584" s="459"/>
      <c r="DM584" s="251"/>
      <c r="DO584" s="459"/>
      <c r="DP584" s="459"/>
      <c r="DQ584" s="459"/>
      <c r="DV584" s="251"/>
      <c r="DX584" s="459"/>
      <c r="DY584" s="459"/>
      <c r="DZ584" s="459"/>
      <c r="EE584" s="251"/>
      <c r="EG584" s="459"/>
      <c r="EH584" s="459"/>
      <c r="EI584" s="459"/>
      <c r="EN584" s="251"/>
      <c r="EP584" s="459"/>
      <c r="EQ584" s="459"/>
      <c r="ER584" s="459"/>
      <c r="EW584" s="251"/>
      <c r="EY584" s="459"/>
      <c r="EZ584" s="459"/>
      <c r="FA584" s="459"/>
      <c r="FF584" s="251"/>
      <c r="FH584" s="459"/>
      <c r="FI584" s="459"/>
      <c r="FJ584" s="459"/>
      <c r="FO584" s="251"/>
      <c r="FQ584" s="459"/>
      <c r="FR584" s="459"/>
      <c r="FS584" s="459"/>
      <c r="FX584" s="251"/>
      <c r="FZ584" s="459"/>
      <c r="GA584" s="459"/>
      <c r="GB584" s="459"/>
      <c r="GG584" s="251"/>
      <c r="GI584" s="459"/>
      <c r="GJ584" s="459"/>
      <c r="GK584" s="459"/>
      <c r="GP584" s="251"/>
      <c r="GR584" s="459"/>
      <c r="GS584" s="459"/>
      <c r="GT584" s="459"/>
      <c r="GY584" s="251"/>
      <c r="HA584" s="459"/>
      <c r="HB584" s="459"/>
      <c r="HC584" s="459"/>
      <c r="HH584" s="251"/>
      <c r="HJ584" s="459"/>
      <c r="HK584" s="459"/>
      <c r="HL584" s="459"/>
      <c r="HQ584" s="459"/>
      <c r="HR584" s="459"/>
      <c r="HS584" s="459"/>
      <c r="HT584" s="459"/>
      <c r="HU584" s="459"/>
      <c r="HV584" s="459"/>
      <c r="HW584" s="459"/>
      <c r="HX584" s="459"/>
      <c r="HY584" s="459"/>
      <c r="HZ584" s="459"/>
      <c r="IA584" s="459"/>
      <c r="IB584" s="459"/>
      <c r="IC584" s="459"/>
      <c r="ID584" s="459"/>
      <c r="IE584" s="459"/>
      <c r="IF584" s="459"/>
      <c r="IG584" s="459"/>
      <c r="IH584" s="459"/>
      <c r="II584" s="459"/>
      <c r="IJ584" s="459"/>
      <c r="IK584" s="459"/>
      <c r="IL584" s="459"/>
      <c r="IM584" s="459"/>
      <c r="IN584" s="459"/>
      <c r="IO584" s="459"/>
      <c r="IP584" s="459"/>
      <c r="IQ584" s="459"/>
      <c r="IR584" s="459"/>
      <c r="IS584" s="459"/>
      <c r="IT584" s="459"/>
      <c r="IU584" s="459"/>
      <c r="IV584" s="459"/>
      <c r="RS584" s="252"/>
    </row>
    <row r="585" spans="1:487" s="461" customFormat="1" ht="18">
      <c r="A585" s="605" t="s">
        <v>1329</v>
      </c>
      <c r="B585" s="488"/>
      <c r="C585" s="488"/>
      <c r="D585" s="461" t="s">
        <v>135</v>
      </c>
      <c r="E585" s="461">
        <f t="shared" si="0"/>
        <v>7</v>
      </c>
      <c r="F585" s="524">
        <f t="shared" si="1"/>
        <v>26</v>
      </c>
      <c r="G585" s="473"/>
      <c r="H585" s="473"/>
      <c r="I585" s="473">
        <v>26</v>
      </c>
      <c r="J585" s="473"/>
      <c r="K585" s="473"/>
      <c r="M585" s="459"/>
      <c r="N585" s="459"/>
      <c r="R585" s="251"/>
      <c r="T585" s="459"/>
      <c r="U585" s="459"/>
      <c r="V585" s="459"/>
      <c r="AA585" s="251"/>
      <c r="AC585" s="459"/>
      <c r="AD585" s="459"/>
      <c r="AE585" s="459"/>
      <c r="AJ585" s="251"/>
      <c r="AL585" s="459"/>
      <c r="AM585" s="459"/>
      <c r="AN585" s="459"/>
      <c r="AS585" s="251"/>
      <c r="AU585" s="459"/>
      <c r="AV585" s="459"/>
      <c r="AW585" s="459"/>
      <c r="BB585" s="251"/>
      <c r="BD585" s="459"/>
      <c r="BE585" s="459"/>
      <c r="BF585" s="459"/>
      <c r="BK585" s="251"/>
      <c r="BM585" s="459"/>
      <c r="BN585" s="459"/>
      <c r="BO585" s="459"/>
      <c r="BT585" s="251"/>
      <c r="BV585" s="459"/>
      <c r="BW585" s="459"/>
      <c r="BX585" s="459"/>
      <c r="CC585" s="251"/>
      <c r="CE585" s="459"/>
      <c r="CF585" s="459"/>
      <c r="CG585" s="459"/>
      <c r="CL585" s="251"/>
      <c r="CN585" s="459"/>
      <c r="CO585" s="459"/>
      <c r="CP585" s="459"/>
      <c r="CU585" s="251"/>
      <c r="CW585" s="459"/>
      <c r="CX585" s="459"/>
      <c r="CY585" s="459"/>
      <c r="DD585" s="251"/>
      <c r="DF585" s="459"/>
      <c r="DG585" s="459"/>
      <c r="DH585" s="459"/>
      <c r="DM585" s="251"/>
      <c r="DO585" s="459"/>
      <c r="DP585" s="459"/>
      <c r="DQ585" s="459"/>
      <c r="DV585" s="251"/>
      <c r="DX585" s="459"/>
      <c r="DY585" s="459"/>
      <c r="DZ585" s="459"/>
      <c r="EE585" s="251"/>
      <c r="EG585" s="459"/>
      <c r="EH585" s="459"/>
      <c r="EI585" s="459"/>
      <c r="EN585" s="251"/>
      <c r="EP585" s="459"/>
      <c r="EQ585" s="459"/>
      <c r="ER585" s="459"/>
      <c r="EW585" s="251"/>
      <c r="EY585" s="459"/>
      <c r="EZ585" s="459"/>
      <c r="FA585" s="459"/>
      <c r="FF585" s="251"/>
      <c r="FH585" s="459"/>
      <c r="FI585" s="459"/>
      <c r="FJ585" s="459"/>
      <c r="FO585" s="251"/>
      <c r="FQ585" s="459"/>
      <c r="FR585" s="459"/>
      <c r="FS585" s="459"/>
      <c r="FX585" s="251"/>
      <c r="FZ585" s="459"/>
      <c r="GA585" s="459"/>
      <c r="GB585" s="459"/>
      <c r="GG585" s="251"/>
      <c r="GI585" s="459"/>
      <c r="GJ585" s="459"/>
      <c r="GK585" s="459"/>
      <c r="GP585" s="251"/>
      <c r="GR585" s="459"/>
      <c r="GS585" s="459"/>
      <c r="GT585" s="459"/>
      <c r="GY585" s="251"/>
      <c r="HA585" s="459"/>
      <c r="HB585" s="459"/>
      <c r="HC585" s="459"/>
      <c r="HH585" s="251"/>
      <c r="HJ585" s="459"/>
      <c r="HK585" s="459"/>
      <c r="HL585" s="459"/>
      <c r="HQ585" s="459"/>
      <c r="HR585" s="459"/>
      <c r="HS585" s="459"/>
      <c r="HT585" s="459"/>
      <c r="HU585" s="459"/>
      <c r="HV585" s="459"/>
      <c r="HW585" s="459"/>
      <c r="HX585" s="459"/>
      <c r="HY585" s="459"/>
      <c r="HZ585" s="459"/>
      <c r="IA585" s="459"/>
      <c r="IB585" s="459"/>
      <c r="IC585" s="459"/>
      <c r="ID585" s="459"/>
      <c r="IE585" s="459"/>
      <c r="IF585" s="459"/>
      <c r="IG585" s="459"/>
      <c r="IH585" s="459"/>
      <c r="II585" s="459"/>
      <c r="IJ585" s="459"/>
      <c r="IK585" s="459"/>
      <c r="IL585" s="459"/>
      <c r="IM585" s="459"/>
      <c r="IN585" s="459"/>
      <c r="IO585" s="459"/>
      <c r="IP585" s="459"/>
      <c r="IQ585" s="459"/>
      <c r="IR585" s="459"/>
      <c r="IS585" s="459"/>
      <c r="IT585" s="459"/>
      <c r="IU585" s="459"/>
      <c r="IV585" s="459"/>
      <c r="RS585" s="252"/>
    </row>
    <row r="586" spans="1:487" s="461" customFormat="1" ht="18">
      <c r="A586" s="605" t="s">
        <v>2382</v>
      </c>
      <c r="B586" s="459"/>
      <c r="C586" s="488"/>
      <c r="D586" s="461" t="s">
        <v>129</v>
      </c>
      <c r="E586" s="461">
        <f t="shared" si="0"/>
        <v>0</v>
      </c>
      <c r="F586" s="524">
        <f t="shared" si="1"/>
        <v>0</v>
      </c>
      <c r="G586" s="473"/>
      <c r="H586" s="473"/>
      <c r="I586" s="473"/>
      <c r="J586" s="473"/>
      <c r="K586" s="473"/>
      <c r="M586" s="459"/>
      <c r="N586" s="459"/>
      <c r="R586" s="251"/>
      <c r="T586" s="459"/>
      <c r="U586" s="459"/>
      <c r="V586" s="459"/>
      <c r="AA586" s="251"/>
      <c r="AC586" s="459"/>
      <c r="AD586" s="459"/>
      <c r="AE586" s="459"/>
      <c r="AJ586" s="251"/>
      <c r="AL586" s="459"/>
      <c r="AM586" s="459"/>
      <c r="AN586" s="459"/>
      <c r="AS586" s="251"/>
      <c r="AU586" s="459"/>
      <c r="AV586" s="459"/>
      <c r="AW586" s="459"/>
      <c r="BB586" s="251"/>
      <c r="BD586" s="459"/>
      <c r="BE586" s="459"/>
      <c r="BF586" s="459"/>
      <c r="BK586" s="251"/>
      <c r="BM586" s="459"/>
      <c r="BN586" s="459"/>
      <c r="BO586" s="459"/>
      <c r="BT586" s="251"/>
      <c r="BV586" s="459"/>
      <c r="BW586" s="459"/>
      <c r="BX586" s="459"/>
      <c r="CC586" s="251"/>
      <c r="CE586" s="459"/>
      <c r="CF586" s="459"/>
      <c r="CG586" s="459"/>
      <c r="CL586" s="251"/>
      <c r="CN586" s="459"/>
      <c r="CO586" s="459"/>
      <c r="CP586" s="459"/>
      <c r="CU586" s="251"/>
      <c r="CW586" s="459"/>
      <c r="CX586" s="459"/>
      <c r="CY586" s="459"/>
      <c r="DD586" s="251"/>
      <c r="DF586" s="459"/>
      <c r="DG586" s="459"/>
      <c r="DH586" s="459"/>
      <c r="DM586" s="251"/>
      <c r="DO586" s="459"/>
      <c r="DP586" s="459"/>
      <c r="DQ586" s="459"/>
      <c r="DV586" s="251"/>
      <c r="DX586" s="459"/>
      <c r="DY586" s="459"/>
      <c r="DZ586" s="459"/>
      <c r="EE586" s="251"/>
      <c r="EG586" s="459"/>
      <c r="EH586" s="459"/>
      <c r="EI586" s="459"/>
      <c r="EN586" s="251"/>
      <c r="EP586" s="459"/>
      <c r="EQ586" s="459"/>
      <c r="ER586" s="459"/>
      <c r="EW586" s="251"/>
      <c r="EY586" s="459"/>
      <c r="EZ586" s="459"/>
      <c r="FA586" s="459"/>
      <c r="FF586" s="251"/>
      <c r="FH586" s="459"/>
      <c r="FI586" s="459"/>
      <c r="FJ586" s="459"/>
      <c r="FO586" s="251"/>
      <c r="FQ586" s="459"/>
      <c r="FR586" s="459"/>
      <c r="FS586" s="459"/>
      <c r="FX586" s="251"/>
      <c r="FZ586" s="459"/>
      <c r="GA586" s="459"/>
      <c r="GB586" s="459"/>
      <c r="GG586" s="251"/>
      <c r="GI586" s="459"/>
      <c r="GJ586" s="459"/>
      <c r="GK586" s="459"/>
      <c r="GP586" s="251"/>
      <c r="GR586" s="459"/>
      <c r="GS586" s="459"/>
      <c r="GT586" s="459"/>
      <c r="GY586" s="251"/>
      <c r="HA586" s="459"/>
      <c r="HB586" s="459"/>
      <c r="HC586" s="459"/>
      <c r="HH586" s="251"/>
      <c r="HJ586" s="459"/>
      <c r="HK586" s="459"/>
      <c r="HL586" s="459"/>
      <c r="HQ586" s="459"/>
      <c r="HR586" s="459"/>
      <c r="HS586" s="459"/>
      <c r="HT586" s="459"/>
      <c r="HU586" s="459"/>
      <c r="HV586" s="459"/>
      <c r="HW586" s="459"/>
      <c r="HX586" s="459"/>
      <c r="HY586" s="459"/>
      <c r="HZ586" s="459"/>
      <c r="IA586" s="459"/>
      <c r="IB586" s="459"/>
      <c r="IC586" s="459"/>
      <c r="ID586" s="459"/>
      <c r="IE586" s="459"/>
      <c r="IF586" s="459"/>
      <c r="IG586" s="459"/>
      <c r="IH586" s="459"/>
      <c r="II586" s="459"/>
      <c r="IJ586" s="459"/>
      <c r="IK586" s="459"/>
      <c r="IL586" s="459"/>
      <c r="IM586" s="459"/>
      <c r="IN586" s="459"/>
      <c r="IO586" s="459"/>
      <c r="IP586" s="459"/>
      <c r="IQ586" s="459"/>
      <c r="IR586" s="459"/>
      <c r="IS586" s="459"/>
      <c r="IT586" s="459"/>
      <c r="IU586" s="459"/>
      <c r="IV586" s="459"/>
      <c r="RS586" s="252"/>
    </row>
    <row r="587" spans="1:487" s="461" customFormat="1" ht="18">
      <c r="A587" s="605" t="s">
        <v>748</v>
      </c>
      <c r="B587" s="488"/>
      <c r="C587" s="488"/>
      <c r="D587" s="461" t="s">
        <v>132</v>
      </c>
      <c r="E587" s="461">
        <f t="shared" si="0"/>
        <v>5</v>
      </c>
      <c r="F587" s="524">
        <f t="shared" si="1"/>
        <v>0</v>
      </c>
      <c r="G587" s="473"/>
      <c r="H587" s="473"/>
      <c r="I587" s="473"/>
      <c r="J587" s="473"/>
      <c r="K587" s="473"/>
      <c r="M587" s="459"/>
      <c r="N587" s="459"/>
      <c r="R587" s="251"/>
      <c r="T587" s="459"/>
      <c r="U587" s="459"/>
      <c r="V587" s="459"/>
      <c r="AA587" s="251"/>
      <c r="AC587" s="459"/>
      <c r="AD587" s="459"/>
      <c r="AE587" s="459"/>
      <c r="AJ587" s="251"/>
      <c r="AL587" s="459"/>
      <c r="AM587" s="459"/>
      <c r="AN587" s="459"/>
      <c r="AS587" s="251"/>
      <c r="AU587" s="459"/>
      <c r="AV587" s="459"/>
      <c r="AW587" s="459"/>
      <c r="BB587" s="251"/>
      <c r="BD587" s="459"/>
      <c r="BE587" s="459"/>
      <c r="BF587" s="459"/>
      <c r="BK587" s="251"/>
      <c r="BM587" s="459"/>
      <c r="BN587" s="459"/>
      <c r="BO587" s="459"/>
      <c r="BT587" s="251"/>
      <c r="BV587" s="459"/>
      <c r="BW587" s="459"/>
      <c r="BX587" s="459"/>
      <c r="CC587" s="251"/>
      <c r="CE587" s="459"/>
      <c r="CF587" s="459"/>
      <c r="CG587" s="459"/>
      <c r="CL587" s="251"/>
      <c r="CN587" s="459"/>
      <c r="CO587" s="459"/>
      <c r="CP587" s="459"/>
      <c r="CU587" s="251"/>
      <c r="CW587" s="459"/>
      <c r="CX587" s="459"/>
      <c r="CY587" s="459"/>
      <c r="DD587" s="251"/>
      <c r="DF587" s="459"/>
      <c r="DG587" s="459"/>
      <c r="DH587" s="459"/>
      <c r="DM587" s="251"/>
      <c r="DO587" s="459"/>
      <c r="DP587" s="459"/>
      <c r="DQ587" s="459"/>
      <c r="DV587" s="251"/>
      <c r="DX587" s="459"/>
      <c r="DY587" s="459"/>
      <c r="DZ587" s="459"/>
      <c r="EE587" s="251"/>
      <c r="EG587" s="459"/>
      <c r="EH587" s="459"/>
      <c r="EI587" s="459"/>
      <c r="EN587" s="251"/>
      <c r="EP587" s="459"/>
      <c r="EQ587" s="459"/>
      <c r="ER587" s="459"/>
      <c r="EW587" s="251"/>
      <c r="EY587" s="459"/>
      <c r="EZ587" s="459"/>
      <c r="FA587" s="459"/>
      <c r="FF587" s="251"/>
      <c r="FH587" s="459"/>
      <c r="FI587" s="459"/>
      <c r="FJ587" s="459"/>
      <c r="FO587" s="251"/>
      <c r="FQ587" s="459"/>
      <c r="FR587" s="459"/>
      <c r="FS587" s="459"/>
      <c r="FX587" s="251"/>
      <c r="FZ587" s="459"/>
      <c r="GA587" s="459"/>
      <c r="GB587" s="459"/>
      <c r="GG587" s="251"/>
      <c r="GI587" s="459"/>
      <c r="GJ587" s="459"/>
      <c r="GK587" s="459"/>
      <c r="GP587" s="251"/>
      <c r="GR587" s="459"/>
      <c r="GS587" s="459"/>
      <c r="GT587" s="459"/>
      <c r="GY587" s="251"/>
      <c r="HA587" s="459"/>
      <c r="HB587" s="459"/>
      <c r="HC587" s="459"/>
      <c r="HH587" s="251"/>
      <c r="HJ587" s="459"/>
      <c r="HK587" s="459"/>
      <c r="HL587" s="459"/>
      <c r="HQ587" s="459"/>
      <c r="HR587" s="459"/>
      <c r="HS587" s="459"/>
      <c r="HT587" s="459"/>
      <c r="HU587" s="459"/>
      <c r="HV587" s="459"/>
      <c r="HW587" s="459"/>
      <c r="HX587" s="459"/>
      <c r="HY587" s="459"/>
      <c r="HZ587" s="459"/>
      <c r="IA587" s="459"/>
      <c r="IB587" s="459"/>
      <c r="IC587" s="459"/>
      <c r="ID587" s="459"/>
      <c r="IE587" s="459"/>
      <c r="IF587" s="459"/>
      <c r="IG587" s="459"/>
      <c r="IH587" s="459"/>
      <c r="II587" s="459"/>
      <c r="IJ587" s="459"/>
      <c r="IK587" s="459"/>
      <c r="IL587" s="459"/>
      <c r="IM587" s="459"/>
      <c r="IN587" s="459"/>
      <c r="IO587" s="459"/>
      <c r="IP587" s="459"/>
      <c r="IQ587" s="459"/>
      <c r="IR587" s="459"/>
      <c r="IS587" s="459"/>
      <c r="IT587" s="459"/>
      <c r="IU587" s="459"/>
      <c r="IV587" s="459"/>
      <c r="RS587" s="252"/>
    </row>
    <row r="588" spans="1:487" s="461" customFormat="1" ht="18">
      <c r="A588" s="605" t="s">
        <v>650</v>
      </c>
      <c r="B588" s="488"/>
      <c r="C588" s="488"/>
      <c r="D588" s="461" t="s">
        <v>140</v>
      </c>
      <c r="E588" s="461">
        <f t="shared" si="0"/>
        <v>5</v>
      </c>
      <c r="F588" s="524">
        <f t="shared" si="1"/>
        <v>24</v>
      </c>
      <c r="G588" s="502"/>
      <c r="H588" s="473">
        <v>24</v>
      </c>
      <c r="I588" s="473"/>
      <c r="J588" s="473"/>
      <c r="K588" s="473"/>
      <c r="M588" s="459"/>
      <c r="N588" s="459"/>
      <c r="R588" s="251"/>
      <c r="T588" s="459"/>
      <c r="U588" s="459"/>
      <c r="V588" s="459"/>
      <c r="AA588" s="251"/>
      <c r="AC588" s="459"/>
      <c r="AD588" s="459"/>
      <c r="AE588" s="459"/>
      <c r="AJ588" s="251"/>
      <c r="AL588" s="459"/>
      <c r="AM588" s="459"/>
      <c r="AN588" s="459"/>
      <c r="AS588" s="251"/>
      <c r="AU588" s="459"/>
      <c r="AV588" s="459"/>
      <c r="AW588" s="459"/>
      <c r="BB588" s="251"/>
      <c r="BD588" s="459"/>
      <c r="BE588" s="459"/>
      <c r="BF588" s="459"/>
      <c r="BK588" s="251"/>
      <c r="BM588" s="459"/>
      <c r="BN588" s="459"/>
      <c r="BO588" s="459"/>
      <c r="BT588" s="251"/>
      <c r="BV588" s="459"/>
      <c r="BW588" s="459"/>
      <c r="BX588" s="459"/>
      <c r="CC588" s="251"/>
      <c r="CE588" s="459"/>
      <c r="CF588" s="459"/>
      <c r="CG588" s="459"/>
      <c r="CL588" s="251"/>
      <c r="CN588" s="459"/>
      <c r="CO588" s="459"/>
      <c r="CP588" s="459"/>
      <c r="CU588" s="251"/>
      <c r="CW588" s="459"/>
      <c r="CX588" s="459"/>
      <c r="CY588" s="459"/>
      <c r="DD588" s="251"/>
      <c r="DF588" s="459"/>
      <c r="DG588" s="459"/>
      <c r="DH588" s="459"/>
      <c r="DM588" s="251"/>
      <c r="DO588" s="459"/>
      <c r="DP588" s="459"/>
      <c r="DQ588" s="459"/>
      <c r="DV588" s="251"/>
      <c r="DX588" s="459"/>
      <c r="DY588" s="459"/>
      <c r="DZ588" s="459"/>
      <c r="EE588" s="251"/>
      <c r="EG588" s="459"/>
      <c r="EH588" s="459"/>
      <c r="EI588" s="459"/>
      <c r="EN588" s="251"/>
      <c r="EP588" s="459"/>
      <c r="EQ588" s="459"/>
      <c r="ER588" s="459"/>
      <c r="EW588" s="251"/>
      <c r="EY588" s="459"/>
      <c r="EZ588" s="459"/>
      <c r="FA588" s="459"/>
      <c r="FF588" s="251"/>
      <c r="FH588" s="459"/>
      <c r="FI588" s="459"/>
      <c r="FJ588" s="459"/>
      <c r="FO588" s="251"/>
      <c r="FQ588" s="459"/>
      <c r="FR588" s="459"/>
      <c r="FS588" s="459"/>
      <c r="FX588" s="251"/>
      <c r="FZ588" s="459"/>
      <c r="GA588" s="459"/>
      <c r="GB588" s="459"/>
      <c r="GG588" s="251"/>
      <c r="GI588" s="459"/>
      <c r="GJ588" s="459"/>
      <c r="GK588" s="459"/>
      <c r="GP588" s="251"/>
      <c r="GR588" s="459"/>
      <c r="GS588" s="459"/>
      <c r="GT588" s="459"/>
      <c r="GY588" s="251"/>
      <c r="HA588" s="459"/>
      <c r="HB588" s="459"/>
      <c r="HC588" s="459"/>
      <c r="HH588" s="251"/>
      <c r="HJ588" s="459"/>
      <c r="HK588" s="459"/>
      <c r="HL588" s="459"/>
      <c r="HQ588" s="459"/>
      <c r="HR588" s="459"/>
      <c r="HS588" s="459"/>
      <c r="HT588" s="459"/>
      <c r="HU588" s="459"/>
      <c r="HV588" s="459"/>
      <c r="HW588" s="459"/>
      <c r="HX588" s="459"/>
      <c r="HY588" s="459"/>
      <c r="HZ588" s="459"/>
      <c r="IA588" s="459"/>
      <c r="IB588" s="459"/>
      <c r="IC588" s="459"/>
      <c r="ID588" s="459"/>
      <c r="IE588" s="459"/>
      <c r="IF588" s="459"/>
      <c r="IG588" s="459"/>
      <c r="IH588" s="459"/>
      <c r="II588" s="459"/>
      <c r="IJ588" s="459"/>
      <c r="IK588" s="459"/>
      <c r="IL588" s="459"/>
      <c r="IM588" s="459"/>
      <c r="IN588" s="459"/>
      <c r="IO588" s="459"/>
      <c r="IP588" s="459"/>
      <c r="IQ588" s="459"/>
      <c r="IR588" s="459"/>
      <c r="IS588" s="459"/>
      <c r="IT588" s="459"/>
      <c r="IU588" s="459"/>
      <c r="IV588" s="459"/>
      <c r="RS588" s="252"/>
    </row>
    <row r="589" spans="1:487" s="461" customFormat="1" ht="18">
      <c r="A589" s="605" t="s">
        <v>1369</v>
      </c>
      <c r="B589" s="459"/>
      <c r="C589" s="488"/>
      <c r="D589" s="461" t="s">
        <v>129</v>
      </c>
      <c r="E589" s="461">
        <f t="shared" si="0"/>
        <v>0</v>
      </c>
      <c r="F589" s="524">
        <f t="shared" si="1"/>
        <v>0</v>
      </c>
      <c r="G589" s="509"/>
      <c r="H589" s="509"/>
      <c r="I589" s="509"/>
      <c r="J589" s="509"/>
      <c r="K589" s="509"/>
      <c r="M589" s="459"/>
      <c r="N589" s="459"/>
      <c r="R589" s="251"/>
      <c r="T589" s="459"/>
      <c r="U589" s="459"/>
      <c r="V589" s="459"/>
      <c r="AA589" s="251"/>
      <c r="AC589" s="459"/>
      <c r="AD589" s="459"/>
      <c r="AE589" s="459"/>
      <c r="AJ589" s="251"/>
      <c r="AL589" s="459"/>
      <c r="AM589" s="459"/>
      <c r="AN589" s="459"/>
      <c r="AS589" s="251"/>
      <c r="AU589" s="459"/>
      <c r="AV589" s="459"/>
      <c r="AW589" s="459"/>
      <c r="BB589" s="251"/>
      <c r="BD589" s="459"/>
      <c r="BE589" s="459"/>
      <c r="BF589" s="459"/>
      <c r="BK589" s="251"/>
      <c r="BM589" s="459"/>
      <c r="BN589" s="459"/>
      <c r="BO589" s="459"/>
      <c r="BT589" s="251"/>
      <c r="BV589" s="459"/>
      <c r="BW589" s="459"/>
      <c r="BX589" s="459"/>
      <c r="CC589" s="251"/>
      <c r="CE589" s="459"/>
      <c r="CF589" s="459"/>
      <c r="CG589" s="459"/>
      <c r="CL589" s="251"/>
      <c r="CN589" s="459"/>
      <c r="CO589" s="459"/>
      <c r="CP589" s="459"/>
      <c r="CU589" s="251"/>
      <c r="CW589" s="459"/>
      <c r="CX589" s="459"/>
      <c r="CY589" s="459"/>
      <c r="DD589" s="251"/>
      <c r="DF589" s="459"/>
      <c r="DG589" s="459"/>
      <c r="DH589" s="459"/>
      <c r="DM589" s="251"/>
      <c r="DO589" s="459"/>
      <c r="DP589" s="459"/>
      <c r="DQ589" s="459"/>
      <c r="DV589" s="251"/>
      <c r="DX589" s="459"/>
      <c r="DY589" s="459"/>
      <c r="DZ589" s="459"/>
      <c r="EE589" s="251"/>
      <c r="EG589" s="459"/>
      <c r="EH589" s="459"/>
      <c r="EI589" s="459"/>
      <c r="EN589" s="251"/>
      <c r="EP589" s="459"/>
      <c r="EQ589" s="459"/>
      <c r="ER589" s="459"/>
      <c r="EW589" s="251"/>
      <c r="EY589" s="459"/>
      <c r="EZ589" s="459"/>
      <c r="FA589" s="459"/>
      <c r="FF589" s="251"/>
      <c r="FH589" s="459"/>
      <c r="FI589" s="459"/>
      <c r="FJ589" s="459"/>
      <c r="FO589" s="251"/>
      <c r="FQ589" s="459"/>
      <c r="FR589" s="459"/>
      <c r="FS589" s="459"/>
      <c r="FX589" s="251"/>
      <c r="FZ589" s="459"/>
      <c r="GA589" s="459"/>
      <c r="GB589" s="459"/>
      <c r="GG589" s="251"/>
      <c r="GI589" s="459"/>
      <c r="GJ589" s="459"/>
      <c r="GK589" s="459"/>
      <c r="GP589" s="251"/>
      <c r="GR589" s="459"/>
      <c r="GS589" s="459"/>
      <c r="GT589" s="459"/>
      <c r="GY589" s="251"/>
      <c r="HA589" s="459"/>
      <c r="HB589" s="459"/>
      <c r="HC589" s="459"/>
      <c r="HH589" s="251"/>
      <c r="HJ589" s="459"/>
      <c r="HK589" s="459"/>
      <c r="HL589" s="459"/>
      <c r="HQ589" s="459"/>
      <c r="HR589" s="459"/>
      <c r="HS589" s="459"/>
      <c r="HT589" s="459"/>
      <c r="HU589" s="459"/>
      <c r="HV589" s="459"/>
      <c r="HW589" s="459"/>
      <c r="HX589" s="459"/>
      <c r="HY589" s="459"/>
      <c r="HZ589" s="459"/>
      <c r="IA589" s="459"/>
      <c r="IB589" s="459"/>
      <c r="IC589" s="459"/>
      <c r="ID589" s="459"/>
      <c r="IE589" s="459"/>
      <c r="IF589" s="459"/>
      <c r="IG589" s="459"/>
      <c r="IH589" s="459"/>
      <c r="II589" s="459"/>
      <c r="IJ589" s="459"/>
      <c r="IK589" s="459"/>
      <c r="IL589" s="459"/>
      <c r="IM589" s="459"/>
      <c r="IN589" s="459"/>
      <c r="IO589" s="459"/>
      <c r="IP589" s="459"/>
      <c r="IQ589" s="459"/>
      <c r="IR589" s="459"/>
      <c r="IS589" s="459"/>
      <c r="IT589" s="459"/>
      <c r="IU589" s="459"/>
      <c r="IV589" s="459"/>
      <c r="RS589" s="252"/>
    </row>
    <row r="590" spans="1:487" s="461" customFormat="1" ht="18">
      <c r="A590" s="605" t="s">
        <v>1109</v>
      </c>
      <c r="B590" s="459"/>
      <c r="C590" s="488"/>
      <c r="D590" s="461" t="s">
        <v>129</v>
      </c>
      <c r="E590" s="461">
        <f t="shared" si="0"/>
        <v>0</v>
      </c>
      <c r="F590" s="524">
        <f t="shared" si="1"/>
        <v>0</v>
      </c>
      <c r="G590" s="509"/>
      <c r="H590" s="509"/>
      <c r="I590" s="509"/>
      <c r="J590" s="509"/>
      <c r="K590" s="509"/>
      <c r="M590" s="459"/>
      <c r="N590" s="459"/>
      <c r="R590" s="251"/>
      <c r="T590" s="459"/>
      <c r="U590" s="459"/>
      <c r="V590" s="459"/>
      <c r="AA590" s="251"/>
      <c r="AC590" s="459"/>
      <c r="AD590" s="459"/>
      <c r="AE590" s="459"/>
      <c r="AJ590" s="251"/>
      <c r="AL590" s="459"/>
      <c r="AM590" s="459"/>
      <c r="AN590" s="459"/>
      <c r="AS590" s="251"/>
      <c r="AU590" s="459"/>
      <c r="AV590" s="459"/>
      <c r="AW590" s="459"/>
      <c r="BB590" s="251"/>
      <c r="BD590" s="459"/>
      <c r="BE590" s="459"/>
      <c r="BF590" s="459"/>
      <c r="BK590" s="251"/>
      <c r="BM590" s="459"/>
      <c r="BN590" s="459"/>
      <c r="BO590" s="459"/>
      <c r="BT590" s="251"/>
      <c r="BV590" s="459"/>
      <c r="BW590" s="459"/>
      <c r="BX590" s="459"/>
      <c r="CC590" s="251"/>
      <c r="CE590" s="459"/>
      <c r="CF590" s="459"/>
      <c r="CG590" s="459"/>
      <c r="CL590" s="251"/>
      <c r="CN590" s="459"/>
      <c r="CO590" s="459"/>
      <c r="CP590" s="459"/>
      <c r="CU590" s="251"/>
      <c r="CW590" s="459"/>
      <c r="CX590" s="459"/>
      <c r="CY590" s="459"/>
      <c r="DD590" s="251"/>
      <c r="DF590" s="459"/>
      <c r="DG590" s="459"/>
      <c r="DH590" s="459"/>
      <c r="DM590" s="251"/>
      <c r="DO590" s="459"/>
      <c r="DP590" s="459"/>
      <c r="DQ590" s="459"/>
      <c r="DV590" s="251"/>
      <c r="DX590" s="459"/>
      <c r="DY590" s="459"/>
      <c r="DZ590" s="459"/>
      <c r="EE590" s="251"/>
      <c r="EG590" s="459"/>
      <c r="EH590" s="459"/>
      <c r="EI590" s="459"/>
      <c r="EN590" s="251"/>
      <c r="EP590" s="459"/>
      <c r="EQ590" s="459"/>
      <c r="ER590" s="459"/>
      <c r="EW590" s="251"/>
      <c r="EY590" s="459"/>
      <c r="EZ590" s="459"/>
      <c r="FA590" s="459"/>
      <c r="FF590" s="251"/>
      <c r="FH590" s="459"/>
      <c r="FI590" s="459"/>
      <c r="FJ590" s="459"/>
      <c r="FO590" s="251"/>
      <c r="FQ590" s="459"/>
      <c r="FR590" s="459"/>
      <c r="FS590" s="459"/>
      <c r="FX590" s="251"/>
      <c r="FZ590" s="459"/>
      <c r="GA590" s="459"/>
      <c r="GB590" s="459"/>
      <c r="GG590" s="251"/>
      <c r="GI590" s="459"/>
      <c r="GJ590" s="459"/>
      <c r="GK590" s="459"/>
      <c r="GP590" s="251"/>
      <c r="GR590" s="459"/>
      <c r="GS590" s="459"/>
      <c r="GT590" s="459"/>
      <c r="GY590" s="251"/>
      <c r="HA590" s="459"/>
      <c r="HB590" s="459"/>
      <c r="HC590" s="459"/>
      <c r="HH590" s="251"/>
      <c r="HJ590" s="459"/>
      <c r="HK590" s="459"/>
      <c r="HL590" s="459"/>
      <c r="HQ590" s="459"/>
      <c r="HR590" s="459"/>
      <c r="HS590" s="459"/>
      <c r="HT590" s="459"/>
      <c r="HU590" s="459"/>
      <c r="HV590" s="459"/>
      <c r="HW590" s="459"/>
      <c r="HX590" s="459"/>
      <c r="HY590" s="459"/>
      <c r="HZ590" s="459"/>
      <c r="IA590" s="459"/>
      <c r="IB590" s="459"/>
      <c r="IC590" s="459"/>
      <c r="ID590" s="459"/>
      <c r="IE590" s="459"/>
      <c r="IF590" s="459"/>
      <c r="IG590" s="459"/>
      <c r="IH590" s="459"/>
      <c r="II590" s="459"/>
      <c r="IJ590" s="459"/>
      <c r="IK590" s="459"/>
      <c r="IL590" s="459"/>
      <c r="IM590" s="459"/>
      <c r="IN590" s="459"/>
      <c r="IO590" s="459"/>
      <c r="IP590" s="459"/>
      <c r="IQ590" s="459"/>
      <c r="IR590" s="459"/>
      <c r="IS590" s="459"/>
      <c r="IT590" s="459"/>
      <c r="IU590" s="459"/>
      <c r="IV590" s="459"/>
      <c r="RS590" s="252"/>
    </row>
    <row r="591" spans="1:487" s="461" customFormat="1" ht="18">
      <c r="A591" s="605" t="s">
        <v>2383</v>
      </c>
      <c r="B591" s="459"/>
      <c r="C591" s="488"/>
      <c r="D591" s="461" t="s">
        <v>129</v>
      </c>
      <c r="E591" s="461">
        <f t="shared" si="0"/>
        <v>1</v>
      </c>
      <c r="F591" s="524">
        <f t="shared" si="1"/>
        <v>0</v>
      </c>
      <c r="G591" s="509"/>
      <c r="H591" s="509"/>
      <c r="I591" s="509"/>
      <c r="J591" s="509"/>
      <c r="K591" s="509"/>
      <c r="N591" s="459"/>
      <c r="R591" s="251"/>
      <c r="T591" s="459"/>
      <c r="U591" s="459"/>
      <c r="V591" s="459"/>
      <c r="AA591" s="251"/>
      <c r="AC591" s="459"/>
      <c r="AD591" s="459"/>
      <c r="AE591" s="459"/>
      <c r="AJ591" s="251"/>
      <c r="AL591" s="459"/>
      <c r="AM591" s="459"/>
      <c r="AN591" s="459"/>
      <c r="AS591" s="251"/>
      <c r="AU591" s="459"/>
      <c r="AV591" s="459"/>
      <c r="AW591" s="459"/>
      <c r="BB591" s="251"/>
      <c r="BD591" s="459"/>
      <c r="BE591" s="459"/>
      <c r="BF591" s="459"/>
      <c r="BK591" s="251"/>
      <c r="BM591" s="459"/>
      <c r="BN591" s="459"/>
      <c r="BO591" s="459"/>
      <c r="BT591" s="251"/>
      <c r="BV591" s="459"/>
      <c r="BW591" s="459"/>
      <c r="BX591" s="459"/>
      <c r="CC591" s="251"/>
      <c r="CE591" s="459"/>
      <c r="CF591" s="459"/>
      <c r="CG591" s="459"/>
      <c r="CL591" s="251"/>
      <c r="CN591" s="459"/>
      <c r="CO591" s="459"/>
      <c r="CP591" s="459"/>
      <c r="CU591" s="251"/>
      <c r="CW591" s="459"/>
      <c r="CX591" s="459"/>
      <c r="CY591" s="459"/>
      <c r="DD591" s="251"/>
      <c r="DF591" s="459"/>
      <c r="DG591" s="459"/>
      <c r="DH591" s="459"/>
      <c r="DM591" s="251"/>
      <c r="DO591" s="459"/>
      <c r="DP591" s="459"/>
      <c r="DQ591" s="459"/>
      <c r="DV591" s="251"/>
      <c r="DX591" s="459"/>
      <c r="DY591" s="459"/>
      <c r="DZ591" s="459"/>
      <c r="EE591" s="251"/>
      <c r="EG591" s="459"/>
      <c r="EH591" s="459"/>
      <c r="EI591" s="459"/>
      <c r="EN591" s="251"/>
      <c r="EP591" s="459"/>
      <c r="EQ591" s="459"/>
      <c r="ER591" s="459"/>
      <c r="EW591" s="251"/>
      <c r="EY591" s="459"/>
      <c r="EZ591" s="459"/>
      <c r="FA591" s="459"/>
      <c r="FF591" s="251"/>
      <c r="FH591" s="459"/>
      <c r="FI591" s="459"/>
      <c r="FJ591" s="459"/>
      <c r="FO591" s="251"/>
      <c r="FQ591" s="459"/>
      <c r="FR591" s="459"/>
      <c r="FS591" s="459"/>
      <c r="FX591" s="251"/>
      <c r="FZ591" s="459"/>
      <c r="GA591" s="459"/>
      <c r="GB591" s="459"/>
      <c r="GG591" s="251"/>
      <c r="GI591" s="459"/>
      <c r="GJ591" s="459"/>
      <c r="GK591" s="459"/>
      <c r="GP591" s="251"/>
      <c r="GR591" s="459"/>
      <c r="GS591" s="459"/>
      <c r="GT591" s="459"/>
      <c r="GY591" s="251"/>
      <c r="HA591" s="459"/>
      <c r="HB591" s="459"/>
      <c r="HC591" s="459"/>
      <c r="HH591" s="251"/>
      <c r="HJ591" s="459"/>
      <c r="HK591" s="459"/>
      <c r="HL591" s="459"/>
      <c r="HQ591" s="459"/>
      <c r="HR591" s="459"/>
      <c r="HS591" s="459"/>
      <c r="HT591" s="459"/>
      <c r="HU591" s="459"/>
      <c r="HV591" s="459"/>
      <c r="HW591" s="459"/>
      <c r="HX591" s="459"/>
      <c r="HY591" s="459"/>
      <c r="HZ591" s="459"/>
      <c r="IA591" s="459"/>
      <c r="IB591" s="459"/>
      <c r="IC591" s="459"/>
      <c r="ID591" s="459"/>
      <c r="IE591" s="459"/>
      <c r="IF591" s="459"/>
      <c r="IG591" s="459"/>
      <c r="IH591" s="459"/>
      <c r="II591" s="459"/>
      <c r="IJ591" s="459"/>
      <c r="IK591" s="459"/>
      <c r="IL591" s="459"/>
      <c r="IM591" s="459"/>
      <c r="IN591" s="459"/>
      <c r="IO591" s="459"/>
      <c r="IP591" s="459"/>
      <c r="IQ591" s="459"/>
      <c r="IR591" s="459"/>
      <c r="IS591" s="459"/>
      <c r="IT591" s="459"/>
      <c r="IU591" s="459"/>
      <c r="IV591" s="459"/>
      <c r="RS591" s="252"/>
    </row>
    <row r="592" spans="1:487" s="461" customFormat="1" ht="18">
      <c r="A592" s="605" t="s">
        <v>1840</v>
      </c>
      <c r="B592" s="459"/>
      <c r="C592" s="488"/>
      <c r="D592" s="461" t="s">
        <v>129</v>
      </c>
      <c r="E592" s="461">
        <f t="shared" si="0"/>
        <v>7</v>
      </c>
      <c r="F592" s="524">
        <f t="shared" si="1"/>
        <v>0</v>
      </c>
      <c r="G592" s="509"/>
      <c r="H592" s="509"/>
      <c r="I592" s="509"/>
      <c r="J592" s="509"/>
      <c r="K592" s="509"/>
      <c r="M592" s="459"/>
      <c r="N592" s="459"/>
      <c r="R592" s="251"/>
      <c r="T592" s="459"/>
      <c r="U592" s="459"/>
      <c r="V592" s="459"/>
      <c r="AA592" s="251"/>
      <c r="AC592" s="459"/>
      <c r="AD592" s="459"/>
      <c r="AE592" s="459"/>
      <c r="AJ592" s="251"/>
      <c r="AL592" s="459"/>
      <c r="AM592" s="459"/>
      <c r="AN592" s="459"/>
      <c r="AS592" s="251"/>
      <c r="AU592" s="459"/>
      <c r="AV592" s="459"/>
      <c r="AW592" s="459"/>
      <c r="BB592" s="251"/>
      <c r="BD592" s="459"/>
      <c r="BE592" s="459"/>
      <c r="BF592" s="459"/>
      <c r="BK592" s="251"/>
      <c r="BM592" s="459"/>
      <c r="BN592" s="459"/>
      <c r="BO592" s="459"/>
      <c r="BT592" s="251"/>
      <c r="BV592" s="459"/>
      <c r="BW592" s="459"/>
      <c r="BX592" s="459"/>
      <c r="CC592" s="251"/>
      <c r="CE592" s="459"/>
      <c r="CF592" s="459"/>
      <c r="CG592" s="459"/>
      <c r="CL592" s="251"/>
      <c r="CN592" s="459"/>
      <c r="CO592" s="459"/>
      <c r="CP592" s="459"/>
      <c r="CU592" s="251"/>
      <c r="CW592" s="459"/>
      <c r="CX592" s="459"/>
      <c r="CY592" s="459"/>
      <c r="DD592" s="251"/>
      <c r="DF592" s="459"/>
      <c r="DG592" s="459"/>
      <c r="DH592" s="459"/>
      <c r="DM592" s="251"/>
      <c r="DO592" s="459"/>
      <c r="DP592" s="459"/>
      <c r="DQ592" s="459"/>
      <c r="DV592" s="251"/>
      <c r="DX592" s="459"/>
      <c r="DY592" s="459"/>
      <c r="DZ592" s="459"/>
      <c r="EE592" s="251"/>
      <c r="EG592" s="459"/>
      <c r="EH592" s="459"/>
      <c r="EI592" s="459"/>
      <c r="EN592" s="251"/>
      <c r="EP592" s="459"/>
      <c r="EQ592" s="459"/>
      <c r="ER592" s="459"/>
      <c r="EW592" s="251"/>
      <c r="EY592" s="459"/>
      <c r="EZ592" s="459"/>
      <c r="FA592" s="459"/>
      <c r="FF592" s="251"/>
      <c r="FH592" s="459"/>
      <c r="FI592" s="459"/>
      <c r="FJ592" s="459"/>
      <c r="FO592" s="251"/>
      <c r="FQ592" s="459"/>
      <c r="FR592" s="459"/>
      <c r="FS592" s="459"/>
      <c r="FX592" s="251"/>
      <c r="FZ592" s="459"/>
      <c r="GA592" s="459"/>
      <c r="GB592" s="459"/>
      <c r="GG592" s="251"/>
      <c r="GI592" s="459"/>
      <c r="GJ592" s="459"/>
      <c r="GK592" s="459"/>
      <c r="GP592" s="251"/>
      <c r="GR592" s="459"/>
      <c r="GS592" s="459"/>
      <c r="GT592" s="459"/>
      <c r="GY592" s="251"/>
      <c r="HA592" s="459"/>
      <c r="HB592" s="459"/>
      <c r="HC592" s="459"/>
      <c r="HH592" s="251"/>
      <c r="HJ592" s="459"/>
      <c r="HK592" s="459"/>
      <c r="HL592" s="459"/>
      <c r="HQ592" s="459"/>
      <c r="HR592" s="459"/>
      <c r="HS592" s="459"/>
      <c r="HT592" s="459"/>
      <c r="HU592" s="459"/>
      <c r="HV592" s="459"/>
      <c r="HW592" s="459"/>
      <c r="HX592" s="459"/>
      <c r="HY592" s="459"/>
      <c r="HZ592" s="459"/>
      <c r="IA592" s="459"/>
      <c r="IB592" s="459"/>
      <c r="IC592" s="459"/>
      <c r="ID592" s="459"/>
      <c r="IE592" s="459"/>
      <c r="IF592" s="459"/>
      <c r="IG592" s="459"/>
      <c r="IH592" s="459"/>
      <c r="II592" s="459"/>
      <c r="IJ592" s="459"/>
      <c r="IK592" s="459"/>
      <c r="IL592" s="459"/>
      <c r="IM592" s="459"/>
      <c r="IN592" s="459"/>
      <c r="IO592" s="459"/>
      <c r="IP592" s="459"/>
      <c r="IQ592" s="459"/>
      <c r="IR592" s="459"/>
      <c r="IS592" s="459"/>
      <c r="IT592" s="459"/>
      <c r="IU592" s="459"/>
      <c r="IV592" s="459"/>
      <c r="RS592" s="252"/>
    </row>
    <row r="593" spans="1:487" s="461" customFormat="1" ht="18">
      <c r="A593" s="605" t="s">
        <v>736</v>
      </c>
      <c r="B593" s="488"/>
      <c r="C593" s="488"/>
      <c r="D593" s="461" t="s">
        <v>135</v>
      </c>
      <c r="E593" s="461">
        <f t="shared" si="0"/>
        <v>30</v>
      </c>
      <c r="F593" s="524">
        <f t="shared" si="1"/>
        <v>27</v>
      </c>
      <c r="G593" s="473"/>
      <c r="H593" s="473">
        <v>27</v>
      </c>
      <c r="I593" s="473"/>
      <c r="J593" s="473"/>
      <c r="K593" s="473"/>
      <c r="N593" s="459"/>
      <c r="R593" s="251"/>
      <c r="T593" s="459"/>
      <c r="U593" s="459"/>
      <c r="V593" s="459"/>
      <c r="AA593" s="251"/>
      <c r="AC593" s="459"/>
      <c r="AD593" s="459"/>
      <c r="AE593" s="459"/>
      <c r="AJ593" s="251"/>
      <c r="AL593" s="459"/>
      <c r="AM593" s="459"/>
      <c r="AN593" s="459"/>
      <c r="AS593" s="251"/>
      <c r="AU593" s="459"/>
      <c r="AV593" s="459"/>
      <c r="AW593" s="459"/>
      <c r="BB593" s="251"/>
      <c r="BD593" s="459"/>
      <c r="BE593" s="459"/>
      <c r="BF593" s="459"/>
      <c r="BK593" s="251"/>
      <c r="BM593" s="459"/>
      <c r="BN593" s="459"/>
      <c r="BO593" s="459"/>
      <c r="BT593" s="251"/>
      <c r="BV593" s="459"/>
      <c r="BW593" s="459"/>
      <c r="BX593" s="459"/>
      <c r="CC593" s="251"/>
      <c r="CE593" s="459"/>
      <c r="CF593" s="459"/>
      <c r="CG593" s="459"/>
      <c r="CL593" s="251"/>
      <c r="CN593" s="459"/>
      <c r="CO593" s="459"/>
      <c r="CP593" s="459"/>
      <c r="CU593" s="251"/>
      <c r="CW593" s="459"/>
      <c r="CX593" s="459"/>
      <c r="CY593" s="459"/>
      <c r="DD593" s="251"/>
      <c r="DF593" s="459"/>
      <c r="DG593" s="459"/>
      <c r="DH593" s="459"/>
      <c r="DM593" s="251"/>
      <c r="DO593" s="459"/>
      <c r="DP593" s="459"/>
      <c r="DQ593" s="459"/>
      <c r="DV593" s="251"/>
      <c r="DX593" s="459"/>
      <c r="DY593" s="459"/>
      <c r="DZ593" s="459"/>
      <c r="EE593" s="251"/>
      <c r="EG593" s="459"/>
      <c r="EH593" s="459"/>
      <c r="EI593" s="459"/>
      <c r="EN593" s="251"/>
      <c r="EP593" s="459"/>
      <c r="EQ593" s="459"/>
      <c r="ER593" s="459"/>
      <c r="EW593" s="251"/>
      <c r="EY593" s="459"/>
      <c r="EZ593" s="459"/>
      <c r="FA593" s="459"/>
      <c r="FF593" s="251"/>
      <c r="FH593" s="459"/>
      <c r="FI593" s="459"/>
      <c r="FJ593" s="459"/>
      <c r="FO593" s="251"/>
      <c r="FQ593" s="459"/>
      <c r="FR593" s="459"/>
      <c r="FS593" s="459"/>
      <c r="FX593" s="251"/>
      <c r="FZ593" s="459"/>
      <c r="GA593" s="459"/>
      <c r="GB593" s="459"/>
      <c r="GG593" s="251"/>
      <c r="GI593" s="459"/>
      <c r="GJ593" s="459"/>
      <c r="GK593" s="459"/>
      <c r="GP593" s="251"/>
      <c r="GR593" s="459"/>
      <c r="GS593" s="459"/>
      <c r="GT593" s="459"/>
      <c r="GY593" s="251"/>
      <c r="HA593" s="459"/>
      <c r="HB593" s="459"/>
      <c r="HC593" s="459"/>
      <c r="HH593" s="251"/>
      <c r="HJ593" s="459"/>
      <c r="HK593" s="459"/>
      <c r="HL593" s="459"/>
      <c r="HQ593" s="459"/>
      <c r="HR593" s="459"/>
      <c r="HS593" s="459"/>
      <c r="HT593" s="459"/>
      <c r="HU593" s="459"/>
      <c r="HV593" s="459"/>
      <c r="HW593" s="459"/>
      <c r="HX593" s="459"/>
      <c r="HY593" s="459"/>
      <c r="HZ593" s="459"/>
      <c r="IA593" s="459"/>
      <c r="IB593" s="459"/>
      <c r="IC593" s="459"/>
      <c r="ID593" s="459"/>
      <c r="IE593" s="459"/>
      <c r="IF593" s="459"/>
      <c r="IG593" s="459"/>
      <c r="IH593" s="459"/>
      <c r="II593" s="459"/>
      <c r="IJ593" s="459"/>
      <c r="IK593" s="459"/>
      <c r="IL593" s="459"/>
      <c r="IM593" s="459"/>
      <c r="IN593" s="459"/>
      <c r="IO593" s="459"/>
      <c r="IP593" s="459"/>
      <c r="IQ593" s="459"/>
      <c r="IR593" s="459"/>
      <c r="IS593" s="459"/>
      <c r="IT593" s="459"/>
      <c r="IU593" s="459"/>
      <c r="IV593" s="459"/>
      <c r="RS593" s="252"/>
    </row>
    <row r="594" spans="1:487" s="461" customFormat="1" ht="18">
      <c r="A594" s="605" t="s">
        <v>914</v>
      </c>
      <c r="B594" s="459"/>
      <c r="C594" s="488"/>
      <c r="D594" s="461" t="s">
        <v>129</v>
      </c>
      <c r="E594" s="461">
        <f t="shared" si="0"/>
        <v>0</v>
      </c>
      <c r="F594" s="524">
        <f t="shared" si="1"/>
        <v>0</v>
      </c>
      <c r="G594" s="502"/>
      <c r="H594" s="502"/>
      <c r="I594" s="473"/>
      <c r="J594" s="473"/>
      <c r="K594" s="473"/>
      <c r="L594" s="459"/>
      <c r="N594" s="459"/>
      <c r="R594" s="251"/>
      <c r="T594" s="459"/>
      <c r="U594" s="459"/>
      <c r="V594" s="459"/>
      <c r="AA594" s="251"/>
      <c r="AC594" s="459"/>
      <c r="AD594" s="459"/>
      <c r="AE594" s="459"/>
      <c r="AJ594" s="251"/>
      <c r="AL594" s="459"/>
      <c r="AM594" s="459"/>
      <c r="AN594" s="459"/>
      <c r="AS594" s="251"/>
      <c r="AU594" s="459"/>
      <c r="AV594" s="459"/>
      <c r="AW594" s="459"/>
      <c r="BB594" s="251"/>
      <c r="BD594" s="459"/>
      <c r="BE594" s="459"/>
      <c r="BF594" s="459"/>
      <c r="BK594" s="251"/>
      <c r="BM594" s="459"/>
      <c r="BN594" s="459"/>
      <c r="BO594" s="459"/>
      <c r="BT594" s="251"/>
      <c r="BV594" s="459"/>
      <c r="BW594" s="459"/>
      <c r="BX594" s="459"/>
      <c r="CC594" s="251"/>
      <c r="CE594" s="459"/>
      <c r="CF594" s="459"/>
      <c r="CG594" s="459"/>
      <c r="CL594" s="251"/>
      <c r="CN594" s="459"/>
      <c r="CO594" s="459"/>
      <c r="CP594" s="459"/>
      <c r="CU594" s="251"/>
      <c r="CW594" s="459"/>
      <c r="CX594" s="459"/>
      <c r="CY594" s="459"/>
      <c r="DD594" s="251"/>
      <c r="DF594" s="459"/>
      <c r="DG594" s="459"/>
      <c r="DH594" s="459"/>
      <c r="DM594" s="251"/>
      <c r="DO594" s="459"/>
      <c r="DP594" s="459"/>
      <c r="DQ594" s="459"/>
      <c r="DV594" s="251"/>
      <c r="DX594" s="459"/>
      <c r="DY594" s="459"/>
      <c r="DZ594" s="459"/>
      <c r="EE594" s="251"/>
      <c r="EG594" s="459"/>
      <c r="EH594" s="459"/>
      <c r="EI594" s="459"/>
      <c r="EN594" s="251"/>
      <c r="EP594" s="459"/>
      <c r="EQ594" s="459"/>
      <c r="ER594" s="459"/>
      <c r="EW594" s="251"/>
      <c r="EY594" s="459"/>
      <c r="EZ594" s="459"/>
      <c r="FA594" s="459"/>
      <c r="FF594" s="251"/>
      <c r="FH594" s="459"/>
      <c r="FI594" s="459"/>
      <c r="FJ594" s="459"/>
      <c r="FO594" s="251"/>
      <c r="FQ594" s="459"/>
      <c r="FR594" s="459"/>
      <c r="FS594" s="459"/>
      <c r="FX594" s="251"/>
      <c r="FZ594" s="459"/>
      <c r="GA594" s="459"/>
      <c r="GB594" s="459"/>
      <c r="GG594" s="251"/>
      <c r="GI594" s="459"/>
      <c r="GJ594" s="459"/>
      <c r="GK594" s="459"/>
      <c r="GP594" s="251"/>
      <c r="GR594" s="459"/>
      <c r="GS594" s="459"/>
      <c r="GT594" s="459"/>
      <c r="GY594" s="251"/>
      <c r="HA594" s="459"/>
      <c r="HB594" s="459"/>
      <c r="HC594" s="459"/>
      <c r="HH594" s="251"/>
      <c r="HJ594" s="459"/>
      <c r="HK594" s="459"/>
      <c r="HL594" s="459"/>
      <c r="HQ594" s="459"/>
      <c r="HR594" s="459"/>
      <c r="HS594" s="459"/>
      <c r="HT594" s="459"/>
      <c r="HU594" s="459"/>
      <c r="HV594" s="459"/>
      <c r="HW594" s="459"/>
      <c r="HX594" s="459"/>
      <c r="HY594" s="459"/>
      <c r="HZ594" s="459"/>
      <c r="IA594" s="459"/>
      <c r="IB594" s="459"/>
      <c r="IC594" s="459"/>
      <c r="ID594" s="459"/>
      <c r="IE594" s="459"/>
      <c r="IF594" s="459"/>
      <c r="IG594" s="459"/>
      <c r="IH594" s="459"/>
      <c r="II594" s="459"/>
      <c r="IJ594" s="459"/>
      <c r="IK594" s="459"/>
      <c r="IL594" s="459"/>
      <c r="IM594" s="459"/>
      <c r="IN594" s="459"/>
      <c r="IO594" s="459"/>
      <c r="IP594" s="459"/>
      <c r="IQ594" s="459"/>
      <c r="IR594" s="459"/>
      <c r="IS594" s="459"/>
      <c r="IT594" s="459"/>
      <c r="IU594" s="459"/>
      <c r="IV594" s="459"/>
      <c r="RS594" s="252"/>
    </row>
    <row r="595" spans="1:487" s="461" customFormat="1" ht="18">
      <c r="A595" s="605" t="s">
        <v>1324</v>
      </c>
      <c r="B595" s="459"/>
      <c r="C595" s="488"/>
      <c r="D595" s="461" t="s">
        <v>129</v>
      </c>
      <c r="E595" s="461">
        <f t="shared" si="0"/>
        <v>0</v>
      </c>
      <c r="F595" s="524">
        <f t="shared" si="1"/>
        <v>0</v>
      </c>
      <c r="G595" s="502"/>
      <c r="H595" s="502"/>
      <c r="I595" s="473"/>
      <c r="J595" s="473"/>
      <c r="K595" s="473"/>
      <c r="N595" s="459"/>
      <c r="R595" s="251"/>
      <c r="T595" s="459"/>
      <c r="U595" s="459"/>
      <c r="V595" s="459"/>
      <c r="AA595" s="251"/>
      <c r="AC595" s="459"/>
      <c r="AD595" s="459"/>
      <c r="AE595" s="459"/>
      <c r="AJ595" s="251"/>
      <c r="AL595" s="459"/>
      <c r="AM595" s="459"/>
      <c r="AN595" s="459"/>
      <c r="AS595" s="251"/>
      <c r="AU595" s="459"/>
      <c r="AV595" s="459"/>
      <c r="AW595" s="459"/>
      <c r="BB595" s="251"/>
      <c r="BD595" s="459"/>
      <c r="BE595" s="459"/>
      <c r="BF595" s="459"/>
      <c r="BK595" s="251"/>
      <c r="BM595" s="459"/>
      <c r="BN595" s="459"/>
      <c r="BO595" s="459"/>
      <c r="BT595" s="251"/>
      <c r="BV595" s="459"/>
      <c r="BW595" s="459"/>
      <c r="BX595" s="459"/>
      <c r="CC595" s="251"/>
      <c r="CE595" s="459"/>
      <c r="CF595" s="459"/>
      <c r="CG595" s="459"/>
      <c r="CL595" s="251"/>
      <c r="CN595" s="459"/>
      <c r="CO595" s="459"/>
      <c r="CP595" s="459"/>
      <c r="CU595" s="251"/>
      <c r="CW595" s="459"/>
      <c r="CX595" s="459"/>
      <c r="CY595" s="459"/>
      <c r="DD595" s="251"/>
      <c r="DF595" s="459"/>
      <c r="DG595" s="459"/>
      <c r="DH595" s="459"/>
      <c r="DM595" s="251"/>
      <c r="DO595" s="459"/>
      <c r="DP595" s="459"/>
      <c r="DQ595" s="459"/>
      <c r="DV595" s="251"/>
      <c r="DX595" s="459"/>
      <c r="DY595" s="459"/>
      <c r="DZ595" s="459"/>
      <c r="EE595" s="251"/>
      <c r="EG595" s="459"/>
      <c r="EH595" s="459"/>
      <c r="EI595" s="459"/>
      <c r="EN595" s="251"/>
      <c r="EP595" s="459"/>
      <c r="EQ595" s="459"/>
      <c r="ER595" s="459"/>
      <c r="EW595" s="251"/>
      <c r="EY595" s="459"/>
      <c r="EZ595" s="459"/>
      <c r="FA595" s="459"/>
      <c r="FF595" s="251"/>
      <c r="FH595" s="459"/>
      <c r="FI595" s="459"/>
      <c r="FJ595" s="459"/>
      <c r="FO595" s="251"/>
      <c r="FQ595" s="459"/>
      <c r="FR595" s="459"/>
      <c r="FS595" s="459"/>
      <c r="FX595" s="251"/>
      <c r="FZ595" s="459"/>
      <c r="GA595" s="459"/>
      <c r="GB595" s="459"/>
      <c r="GG595" s="251"/>
      <c r="GI595" s="459"/>
      <c r="GJ595" s="459"/>
      <c r="GK595" s="459"/>
      <c r="GP595" s="251"/>
      <c r="GR595" s="459"/>
      <c r="GS595" s="459"/>
      <c r="GT595" s="459"/>
      <c r="GY595" s="251"/>
      <c r="HA595" s="459"/>
      <c r="HB595" s="459"/>
      <c r="HC595" s="459"/>
      <c r="HH595" s="251"/>
      <c r="HJ595" s="459"/>
      <c r="HK595" s="459"/>
      <c r="HL595" s="459"/>
      <c r="HQ595" s="459"/>
      <c r="HR595" s="459"/>
      <c r="HS595" s="459"/>
      <c r="HT595" s="459"/>
      <c r="HU595" s="459"/>
      <c r="HV595" s="459"/>
      <c r="HW595" s="459"/>
      <c r="HX595" s="459"/>
      <c r="HY595" s="459"/>
      <c r="HZ595" s="459"/>
      <c r="IA595" s="459"/>
      <c r="IB595" s="459"/>
      <c r="IC595" s="459"/>
      <c r="ID595" s="459"/>
      <c r="IE595" s="459"/>
      <c r="IF595" s="459"/>
      <c r="IG595" s="459"/>
      <c r="IH595" s="459"/>
      <c r="II595" s="459"/>
      <c r="IJ595" s="459"/>
      <c r="IK595" s="459"/>
      <c r="IL595" s="459"/>
      <c r="IM595" s="459"/>
      <c r="IN595" s="459"/>
      <c r="IO595" s="459"/>
      <c r="IP595" s="459"/>
      <c r="IQ595" s="459"/>
      <c r="IR595" s="459"/>
      <c r="IS595" s="459"/>
      <c r="IT595" s="459"/>
      <c r="IU595" s="459"/>
      <c r="IV595" s="459"/>
      <c r="RS595" s="252"/>
    </row>
    <row r="596" spans="1:487" s="461" customFormat="1" ht="18">
      <c r="A596" s="605" t="s">
        <v>1316</v>
      </c>
      <c r="B596" s="459"/>
      <c r="C596" s="488"/>
      <c r="D596" s="461" t="s">
        <v>129</v>
      </c>
      <c r="E596" s="461">
        <f t="shared" si="0"/>
        <v>0</v>
      </c>
      <c r="F596" s="524">
        <f t="shared" si="1"/>
        <v>4</v>
      </c>
      <c r="G596" s="473"/>
      <c r="H596" s="473"/>
      <c r="I596" s="473">
        <v>4</v>
      </c>
      <c r="J596" s="473"/>
      <c r="K596" s="473"/>
      <c r="L596" s="459"/>
      <c r="N596" s="459"/>
      <c r="R596" s="251"/>
      <c r="T596" s="459"/>
      <c r="U596" s="459"/>
      <c r="V596" s="459"/>
      <c r="AA596" s="251"/>
      <c r="AC596" s="459"/>
      <c r="AD596" s="459"/>
      <c r="AE596" s="459"/>
      <c r="AJ596" s="251"/>
      <c r="AL596" s="459"/>
      <c r="AM596" s="459"/>
      <c r="AN596" s="459"/>
      <c r="AS596" s="251"/>
      <c r="AU596" s="459"/>
      <c r="AV596" s="459"/>
      <c r="AW596" s="459"/>
      <c r="BB596" s="251"/>
      <c r="BD596" s="459"/>
      <c r="BE596" s="459"/>
      <c r="BF596" s="459"/>
      <c r="BK596" s="251"/>
      <c r="BM596" s="459"/>
      <c r="BN596" s="459"/>
      <c r="BO596" s="459"/>
      <c r="BT596" s="251"/>
      <c r="BV596" s="459"/>
      <c r="BW596" s="459"/>
      <c r="BX596" s="459"/>
      <c r="CC596" s="251"/>
      <c r="CE596" s="459"/>
      <c r="CF596" s="459"/>
      <c r="CG596" s="459"/>
      <c r="CL596" s="251"/>
      <c r="CN596" s="459"/>
      <c r="CO596" s="459"/>
      <c r="CP596" s="459"/>
      <c r="CU596" s="251"/>
      <c r="CW596" s="459"/>
      <c r="CX596" s="459"/>
      <c r="CY596" s="459"/>
      <c r="DD596" s="251"/>
      <c r="DF596" s="459"/>
      <c r="DG596" s="459"/>
      <c r="DH596" s="459"/>
      <c r="DM596" s="251"/>
      <c r="DO596" s="459"/>
      <c r="DP596" s="459"/>
      <c r="DQ596" s="459"/>
      <c r="DV596" s="251"/>
      <c r="DX596" s="459"/>
      <c r="DY596" s="459"/>
      <c r="DZ596" s="459"/>
      <c r="EE596" s="251"/>
      <c r="EG596" s="459"/>
      <c r="EH596" s="459"/>
      <c r="EI596" s="459"/>
      <c r="EN596" s="251"/>
      <c r="EP596" s="459"/>
      <c r="EQ596" s="459"/>
      <c r="ER596" s="459"/>
      <c r="EW596" s="251"/>
      <c r="EY596" s="459"/>
      <c r="EZ596" s="459"/>
      <c r="FA596" s="459"/>
      <c r="FF596" s="251"/>
      <c r="FH596" s="459"/>
      <c r="FI596" s="459"/>
      <c r="FJ596" s="459"/>
      <c r="FO596" s="251"/>
      <c r="FQ596" s="459"/>
      <c r="FR596" s="459"/>
      <c r="FS596" s="459"/>
      <c r="FX596" s="251"/>
      <c r="FZ596" s="459"/>
      <c r="GA596" s="459"/>
      <c r="GB596" s="459"/>
      <c r="GG596" s="251"/>
      <c r="GI596" s="459"/>
      <c r="GJ596" s="459"/>
      <c r="GK596" s="459"/>
      <c r="GP596" s="251"/>
      <c r="GR596" s="459"/>
      <c r="GS596" s="459"/>
      <c r="GT596" s="459"/>
      <c r="GY596" s="251"/>
      <c r="HA596" s="459"/>
      <c r="HB596" s="459"/>
      <c r="HC596" s="459"/>
      <c r="HH596" s="251"/>
      <c r="HJ596" s="459"/>
      <c r="HK596" s="459"/>
      <c r="HL596" s="459"/>
      <c r="HQ596" s="459"/>
      <c r="HR596" s="459"/>
      <c r="HS596" s="459"/>
      <c r="HT596" s="459"/>
      <c r="HU596" s="459"/>
      <c r="HV596" s="459"/>
      <c r="HW596" s="459"/>
      <c r="HX596" s="459"/>
      <c r="HY596" s="459"/>
      <c r="HZ596" s="459"/>
      <c r="IA596" s="459"/>
      <c r="IB596" s="459"/>
      <c r="IC596" s="459"/>
      <c r="ID596" s="459"/>
      <c r="IE596" s="459"/>
      <c r="IF596" s="459"/>
      <c r="IG596" s="459"/>
      <c r="IH596" s="459"/>
      <c r="II596" s="459"/>
      <c r="IJ596" s="459"/>
      <c r="IK596" s="459"/>
      <c r="IL596" s="459"/>
      <c r="IM596" s="459"/>
      <c r="IN596" s="459"/>
      <c r="IO596" s="459"/>
      <c r="IP596" s="459"/>
      <c r="IQ596" s="459"/>
      <c r="IR596" s="459"/>
      <c r="IS596" s="459"/>
      <c r="IT596" s="459"/>
      <c r="IU596" s="459"/>
      <c r="IV596" s="459"/>
      <c r="RS596" s="252"/>
    </row>
    <row r="597" spans="1:487" s="461" customFormat="1" ht="18">
      <c r="A597" s="605" t="s">
        <v>1510</v>
      </c>
      <c r="B597" s="488"/>
      <c r="C597" s="488"/>
      <c r="D597" s="461" t="s">
        <v>132</v>
      </c>
      <c r="E597" s="461">
        <f t="shared" si="0"/>
        <v>4</v>
      </c>
      <c r="F597" s="524">
        <f t="shared" si="1"/>
        <v>1</v>
      </c>
      <c r="G597" s="502"/>
      <c r="H597" s="473"/>
      <c r="I597" s="473"/>
      <c r="J597" s="473">
        <v>1</v>
      </c>
      <c r="K597" s="473"/>
      <c r="M597" s="459"/>
      <c r="N597" s="459"/>
      <c r="R597" s="251"/>
      <c r="T597" s="459"/>
      <c r="U597" s="459"/>
      <c r="V597" s="459"/>
      <c r="AA597" s="251"/>
      <c r="AC597" s="459"/>
      <c r="AD597" s="459"/>
      <c r="AE597" s="459"/>
      <c r="AJ597" s="251"/>
      <c r="AL597" s="459"/>
      <c r="AM597" s="459"/>
      <c r="AN597" s="459"/>
      <c r="AS597" s="251"/>
      <c r="AU597" s="459"/>
      <c r="AV597" s="459"/>
      <c r="AW597" s="459"/>
      <c r="BB597" s="251"/>
      <c r="BD597" s="459"/>
      <c r="BE597" s="459"/>
      <c r="BF597" s="459"/>
      <c r="BK597" s="251"/>
      <c r="BM597" s="459"/>
      <c r="BN597" s="459"/>
      <c r="BO597" s="459"/>
      <c r="BT597" s="251"/>
      <c r="BV597" s="459"/>
      <c r="BW597" s="459"/>
      <c r="BX597" s="459"/>
      <c r="CC597" s="251"/>
      <c r="CE597" s="459"/>
      <c r="CF597" s="459"/>
      <c r="CG597" s="459"/>
      <c r="CL597" s="251"/>
      <c r="CN597" s="459"/>
      <c r="CO597" s="459"/>
      <c r="CP597" s="459"/>
      <c r="CU597" s="251"/>
      <c r="CW597" s="459"/>
      <c r="CX597" s="459"/>
      <c r="CY597" s="459"/>
      <c r="DD597" s="251"/>
      <c r="DF597" s="459"/>
      <c r="DG597" s="459"/>
      <c r="DH597" s="459"/>
      <c r="DM597" s="251"/>
      <c r="DO597" s="459"/>
      <c r="DP597" s="459"/>
      <c r="DQ597" s="459"/>
      <c r="DV597" s="251"/>
      <c r="DX597" s="459"/>
      <c r="DY597" s="459"/>
      <c r="DZ597" s="459"/>
      <c r="EE597" s="251"/>
      <c r="EG597" s="459"/>
      <c r="EH597" s="459"/>
      <c r="EI597" s="459"/>
      <c r="EN597" s="251"/>
      <c r="EP597" s="459"/>
      <c r="EQ597" s="459"/>
      <c r="ER597" s="459"/>
      <c r="EW597" s="251"/>
      <c r="EY597" s="459"/>
      <c r="EZ597" s="459"/>
      <c r="FA597" s="459"/>
      <c r="FF597" s="251"/>
      <c r="FH597" s="459"/>
      <c r="FI597" s="459"/>
      <c r="FJ597" s="459"/>
      <c r="FO597" s="251"/>
      <c r="FQ597" s="459"/>
      <c r="FR597" s="459"/>
      <c r="FS597" s="459"/>
      <c r="FX597" s="251"/>
      <c r="FZ597" s="459"/>
      <c r="GA597" s="459"/>
      <c r="GB597" s="459"/>
      <c r="GG597" s="251"/>
      <c r="GI597" s="459"/>
      <c r="GJ597" s="459"/>
      <c r="GK597" s="459"/>
      <c r="GP597" s="251"/>
      <c r="GR597" s="459"/>
      <c r="GS597" s="459"/>
      <c r="GT597" s="459"/>
      <c r="GY597" s="251"/>
      <c r="HA597" s="459"/>
      <c r="HB597" s="459"/>
      <c r="HC597" s="459"/>
      <c r="HH597" s="251"/>
      <c r="HJ597" s="459"/>
      <c r="HK597" s="459"/>
      <c r="HL597" s="459"/>
      <c r="HQ597" s="459"/>
      <c r="HR597" s="459"/>
      <c r="HS597" s="459"/>
      <c r="HT597" s="459"/>
      <c r="HU597" s="459"/>
      <c r="HV597" s="459"/>
      <c r="HW597" s="459"/>
      <c r="HX597" s="459"/>
      <c r="HY597" s="459"/>
      <c r="HZ597" s="459"/>
      <c r="IA597" s="459"/>
      <c r="IB597" s="459"/>
      <c r="IC597" s="459"/>
      <c r="ID597" s="459"/>
      <c r="IE597" s="459"/>
      <c r="IF597" s="459"/>
      <c r="IG597" s="459"/>
      <c r="IH597" s="459"/>
      <c r="II597" s="459"/>
      <c r="IJ597" s="459"/>
      <c r="IK597" s="459"/>
      <c r="IL597" s="459"/>
      <c r="IM597" s="459"/>
      <c r="IN597" s="459"/>
      <c r="IO597" s="459"/>
      <c r="IP597" s="459"/>
      <c r="IQ597" s="459"/>
      <c r="IR597" s="459"/>
      <c r="IS597" s="459"/>
      <c r="IT597" s="459"/>
      <c r="IU597" s="459"/>
      <c r="IV597" s="459"/>
      <c r="RS597" s="252"/>
    </row>
    <row r="598" spans="1:487" s="461" customFormat="1" ht="18">
      <c r="A598" s="605" t="s">
        <v>579</v>
      </c>
      <c r="B598" s="459"/>
      <c r="C598" s="488"/>
      <c r="D598" s="461" t="s">
        <v>137</v>
      </c>
      <c r="E598" s="461">
        <f t="shared" si="0"/>
        <v>3</v>
      </c>
      <c r="F598" s="524">
        <f t="shared" si="1"/>
        <v>0</v>
      </c>
      <c r="G598" s="473"/>
      <c r="H598" s="473"/>
      <c r="I598" s="473"/>
      <c r="J598" s="473"/>
      <c r="K598" s="473"/>
      <c r="N598" s="459"/>
      <c r="R598" s="251"/>
      <c r="T598" s="459"/>
      <c r="U598" s="459"/>
      <c r="V598" s="459"/>
      <c r="AA598" s="251"/>
      <c r="AC598" s="459"/>
      <c r="AD598" s="459"/>
      <c r="AE598" s="459"/>
      <c r="AJ598" s="251"/>
      <c r="AL598" s="459"/>
      <c r="AM598" s="459"/>
      <c r="AN598" s="459"/>
      <c r="AS598" s="251"/>
      <c r="AU598" s="459"/>
      <c r="AV598" s="459"/>
      <c r="AW598" s="459"/>
      <c r="BB598" s="251"/>
      <c r="BD598" s="459"/>
      <c r="BE598" s="459"/>
      <c r="BF598" s="459"/>
      <c r="BK598" s="251"/>
      <c r="BM598" s="459"/>
      <c r="BN598" s="459"/>
      <c r="BO598" s="459"/>
      <c r="BT598" s="251"/>
      <c r="BV598" s="459"/>
      <c r="BW598" s="459"/>
      <c r="BX598" s="459"/>
      <c r="CC598" s="251"/>
      <c r="CE598" s="459"/>
      <c r="CF598" s="459"/>
      <c r="CG598" s="459"/>
      <c r="CL598" s="251"/>
      <c r="CN598" s="459"/>
      <c r="CO598" s="459"/>
      <c r="CP598" s="459"/>
      <c r="CU598" s="251"/>
      <c r="CW598" s="459"/>
      <c r="CX598" s="459"/>
      <c r="CY598" s="459"/>
      <c r="DD598" s="251"/>
      <c r="DF598" s="459"/>
      <c r="DG598" s="459"/>
      <c r="DH598" s="459"/>
      <c r="DM598" s="251"/>
      <c r="DO598" s="459"/>
      <c r="DP598" s="459"/>
      <c r="DQ598" s="459"/>
      <c r="DV598" s="251"/>
      <c r="DX598" s="459"/>
      <c r="DY598" s="459"/>
      <c r="DZ598" s="459"/>
      <c r="EE598" s="251"/>
      <c r="EG598" s="459"/>
      <c r="EH598" s="459"/>
      <c r="EI598" s="459"/>
      <c r="EN598" s="251"/>
      <c r="EP598" s="459"/>
      <c r="EQ598" s="459"/>
      <c r="ER598" s="459"/>
      <c r="EW598" s="251"/>
      <c r="EY598" s="459"/>
      <c r="EZ598" s="459"/>
      <c r="FA598" s="459"/>
      <c r="FF598" s="251"/>
      <c r="FH598" s="459"/>
      <c r="FI598" s="459"/>
      <c r="FJ598" s="459"/>
      <c r="FO598" s="251"/>
      <c r="FQ598" s="459"/>
      <c r="FR598" s="459"/>
      <c r="FS598" s="459"/>
      <c r="FX598" s="251"/>
      <c r="FZ598" s="459"/>
      <c r="GA598" s="459"/>
      <c r="GB598" s="459"/>
      <c r="GG598" s="251"/>
      <c r="GI598" s="459"/>
      <c r="GJ598" s="459"/>
      <c r="GK598" s="459"/>
      <c r="GP598" s="251"/>
      <c r="GR598" s="459"/>
      <c r="GS598" s="459"/>
      <c r="GT598" s="459"/>
      <c r="GY598" s="251"/>
      <c r="HA598" s="459"/>
      <c r="HB598" s="459"/>
      <c r="HC598" s="459"/>
      <c r="HH598" s="251"/>
      <c r="HJ598" s="459"/>
      <c r="HK598" s="459"/>
      <c r="HL598" s="459"/>
      <c r="HQ598" s="459"/>
      <c r="HR598" s="459"/>
      <c r="HS598" s="459"/>
      <c r="HT598" s="459"/>
      <c r="HU598" s="459"/>
      <c r="HV598" s="459"/>
      <c r="HW598" s="459"/>
      <c r="HX598" s="459"/>
      <c r="HY598" s="459"/>
      <c r="HZ598" s="459"/>
      <c r="IA598" s="459"/>
      <c r="IB598" s="459"/>
      <c r="IC598" s="459"/>
      <c r="ID598" s="459"/>
      <c r="IE598" s="459"/>
      <c r="IF598" s="459"/>
      <c r="IG598" s="459"/>
      <c r="IH598" s="459"/>
      <c r="II598" s="459"/>
      <c r="IJ598" s="459"/>
      <c r="IK598" s="459"/>
      <c r="IL598" s="459"/>
      <c r="IM598" s="459"/>
      <c r="IN598" s="459"/>
      <c r="IO598" s="459"/>
      <c r="IP598" s="459"/>
      <c r="IQ598" s="459"/>
      <c r="IR598" s="459"/>
      <c r="IS598" s="459"/>
      <c r="IT598" s="459"/>
      <c r="IU598" s="459"/>
      <c r="IV598" s="459"/>
      <c r="RS598" s="252"/>
    </row>
    <row r="599" spans="1:487" s="461" customFormat="1" ht="18">
      <c r="A599" s="605" t="s">
        <v>2384</v>
      </c>
      <c r="B599" s="459"/>
      <c r="C599" s="488"/>
      <c r="D599" s="461" t="s">
        <v>129</v>
      </c>
      <c r="E599" s="461">
        <f t="shared" si="0"/>
        <v>0</v>
      </c>
      <c r="F599" s="524">
        <f t="shared" si="1"/>
        <v>0</v>
      </c>
      <c r="G599" s="502"/>
      <c r="H599" s="502"/>
      <c r="I599" s="473"/>
      <c r="J599" s="473"/>
      <c r="K599" s="473"/>
      <c r="L599" s="459"/>
      <c r="N599" s="459"/>
      <c r="R599" s="251"/>
      <c r="T599" s="459"/>
      <c r="U599" s="459"/>
      <c r="V599" s="459"/>
      <c r="AA599" s="251"/>
      <c r="AC599" s="459"/>
      <c r="AD599" s="459"/>
      <c r="AE599" s="459"/>
      <c r="AJ599" s="251"/>
      <c r="AL599" s="459"/>
      <c r="AM599" s="459"/>
      <c r="AN599" s="459"/>
      <c r="AS599" s="251"/>
      <c r="AU599" s="459"/>
      <c r="AV599" s="459"/>
      <c r="AW599" s="459"/>
      <c r="BB599" s="251"/>
      <c r="BD599" s="459"/>
      <c r="BE599" s="459"/>
      <c r="BF599" s="459"/>
      <c r="BK599" s="251"/>
      <c r="BM599" s="459"/>
      <c r="BN599" s="459"/>
      <c r="BO599" s="459"/>
      <c r="BT599" s="251"/>
      <c r="BV599" s="459"/>
      <c r="BW599" s="459"/>
      <c r="BX599" s="459"/>
      <c r="CC599" s="251"/>
      <c r="CE599" s="459"/>
      <c r="CF599" s="459"/>
      <c r="CG599" s="459"/>
      <c r="CL599" s="251"/>
      <c r="CN599" s="459"/>
      <c r="CO599" s="459"/>
      <c r="CP599" s="459"/>
      <c r="CU599" s="251"/>
      <c r="CW599" s="459"/>
      <c r="CX599" s="459"/>
      <c r="CY599" s="459"/>
      <c r="DD599" s="251"/>
      <c r="DF599" s="459"/>
      <c r="DG599" s="459"/>
      <c r="DH599" s="459"/>
      <c r="DM599" s="251"/>
      <c r="DO599" s="459"/>
      <c r="DP599" s="459"/>
      <c r="DQ599" s="459"/>
      <c r="DV599" s="251"/>
      <c r="DX599" s="459"/>
      <c r="DY599" s="459"/>
      <c r="DZ599" s="459"/>
      <c r="EE599" s="251"/>
      <c r="EG599" s="459"/>
      <c r="EH599" s="459"/>
      <c r="EI599" s="459"/>
      <c r="EN599" s="251"/>
      <c r="EP599" s="459"/>
      <c r="EQ599" s="459"/>
      <c r="ER599" s="459"/>
      <c r="EW599" s="251"/>
      <c r="EY599" s="459"/>
      <c r="EZ599" s="459"/>
      <c r="FA599" s="459"/>
      <c r="FF599" s="251"/>
      <c r="FH599" s="459"/>
      <c r="FI599" s="459"/>
      <c r="FJ599" s="459"/>
      <c r="FO599" s="251"/>
      <c r="FQ599" s="459"/>
      <c r="FR599" s="459"/>
      <c r="FS599" s="459"/>
      <c r="FX599" s="251"/>
      <c r="FZ599" s="459"/>
      <c r="GA599" s="459"/>
      <c r="GB599" s="459"/>
      <c r="GG599" s="251"/>
      <c r="GI599" s="459"/>
      <c r="GJ599" s="459"/>
      <c r="GK599" s="459"/>
      <c r="GP599" s="251"/>
      <c r="GR599" s="459"/>
      <c r="GS599" s="459"/>
      <c r="GT599" s="459"/>
      <c r="GY599" s="251"/>
      <c r="HA599" s="459"/>
      <c r="HB599" s="459"/>
      <c r="HC599" s="459"/>
      <c r="HH599" s="251"/>
      <c r="HJ599" s="459"/>
      <c r="HK599" s="459"/>
      <c r="HL599" s="459"/>
      <c r="HQ599" s="459"/>
      <c r="HR599" s="459"/>
      <c r="HS599" s="459"/>
      <c r="HT599" s="459"/>
      <c r="HU599" s="459"/>
      <c r="HV599" s="459"/>
      <c r="HW599" s="459"/>
      <c r="HX599" s="459"/>
      <c r="HY599" s="459"/>
      <c r="HZ599" s="459"/>
      <c r="IA599" s="459"/>
      <c r="IB599" s="459"/>
      <c r="IC599" s="459"/>
      <c r="ID599" s="459"/>
      <c r="IE599" s="459"/>
      <c r="IF599" s="459"/>
      <c r="IG599" s="459"/>
      <c r="IH599" s="459"/>
      <c r="II599" s="459"/>
      <c r="IJ599" s="459"/>
      <c r="IK599" s="459"/>
      <c r="IL599" s="459"/>
      <c r="IM599" s="459"/>
      <c r="IN599" s="459"/>
      <c r="IO599" s="459"/>
      <c r="IP599" s="459"/>
      <c r="IQ599" s="459"/>
      <c r="IR599" s="459"/>
      <c r="IS599" s="459"/>
      <c r="IT599" s="459"/>
      <c r="IU599" s="459"/>
      <c r="IV599" s="459"/>
      <c r="RS599" s="252"/>
    </row>
    <row r="600" spans="1:487" s="461" customFormat="1" ht="18">
      <c r="A600" s="605" t="s">
        <v>752</v>
      </c>
      <c r="B600" s="488"/>
      <c r="C600" s="488"/>
      <c r="D600" s="461" t="s">
        <v>139</v>
      </c>
      <c r="E600" s="461">
        <f t="shared" si="0"/>
        <v>20</v>
      </c>
      <c r="F600" s="524">
        <f t="shared" si="1"/>
        <v>0</v>
      </c>
      <c r="G600" s="502"/>
      <c r="H600" s="473"/>
      <c r="I600" s="473"/>
      <c r="J600" s="473"/>
      <c r="K600" s="473"/>
      <c r="N600" s="459"/>
      <c r="R600" s="251"/>
      <c r="T600" s="459"/>
      <c r="U600" s="459"/>
      <c r="V600" s="459"/>
      <c r="AA600" s="251"/>
      <c r="AC600" s="459"/>
      <c r="AD600" s="459"/>
      <c r="AE600" s="459"/>
      <c r="AJ600" s="251"/>
      <c r="AL600" s="459"/>
      <c r="AM600" s="459"/>
      <c r="AN600" s="459"/>
      <c r="AS600" s="251"/>
      <c r="AU600" s="459"/>
      <c r="AV600" s="459"/>
      <c r="AW600" s="459"/>
      <c r="BB600" s="251"/>
      <c r="BD600" s="459"/>
      <c r="BE600" s="459"/>
      <c r="BF600" s="459"/>
      <c r="BK600" s="251"/>
      <c r="BM600" s="459"/>
      <c r="BN600" s="459"/>
      <c r="BO600" s="459"/>
      <c r="BT600" s="251"/>
      <c r="BV600" s="459"/>
      <c r="BW600" s="459"/>
      <c r="BX600" s="459"/>
      <c r="CC600" s="251"/>
      <c r="CE600" s="459"/>
      <c r="CF600" s="459"/>
      <c r="CG600" s="459"/>
      <c r="CL600" s="251"/>
      <c r="CN600" s="459"/>
      <c r="CO600" s="459"/>
      <c r="CP600" s="459"/>
      <c r="CU600" s="251"/>
      <c r="CW600" s="459"/>
      <c r="CX600" s="459"/>
      <c r="CY600" s="459"/>
      <c r="DD600" s="251"/>
      <c r="DF600" s="459"/>
      <c r="DG600" s="459"/>
      <c r="DH600" s="459"/>
      <c r="DM600" s="251"/>
      <c r="DO600" s="459"/>
      <c r="DP600" s="459"/>
      <c r="DQ600" s="459"/>
      <c r="DV600" s="251"/>
      <c r="DX600" s="459"/>
      <c r="DY600" s="459"/>
      <c r="DZ600" s="459"/>
      <c r="EE600" s="251"/>
      <c r="EG600" s="459"/>
      <c r="EH600" s="459"/>
      <c r="EI600" s="459"/>
      <c r="EN600" s="251"/>
      <c r="EP600" s="459"/>
      <c r="EQ600" s="459"/>
      <c r="ER600" s="459"/>
      <c r="EW600" s="251"/>
      <c r="EY600" s="459"/>
      <c r="EZ600" s="459"/>
      <c r="FA600" s="459"/>
      <c r="FF600" s="251"/>
      <c r="FH600" s="459"/>
      <c r="FI600" s="459"/>
      <c r="FJ600" s="459"/>
      <c r="FO600" s="251"/>
      <c r="FQ600" s="459"/>
      <c r="FR600" s="459"/>
      <c r="FS600" s="459"/>
      <c r="FX600" s="251"/>
      <c r="FZ600" s="459"/>
      <c r="GA600" s="459"/>
      <c r="GB600" s="459"/>
      <c r="GG600" s="251"/>
      <c r="GI600" s="459"/>
      <c r="GJ600" s="459"/>
      <c r="GK600" s="459"/>
      <c r="GP600" s="251"/>
      <c r="GR600" s="459"/>
      <c r="GS600" s="459"/>
      <c r="GT600" s="459"/>
      <c r="GY600" s="251"/>
      <c r="HA600" s="459"/>
      <c r="HB600" s="459"/>
      <c r="HC600" s="459"/>
      <c r="HH600" s="251"/>
      <c r="HJ600" s="459"/>
      <c r="HK600" s="459"/>
      <c r="HL600" s="459"/>
      <c r="HQ600" s="459"/>
      <c r="HR600" s="459"/>
      <c r="HS600" s="459"/>
      <c r="HT600" s="459"/>
      <c r="HU600" s="459"/>
      <c r="HV600" s="459"/>
      <c r="HW600" s="459"/>
      <c r="HX600" s="459"/>
      <c r="HY600" s="459"/>
      <c r="HZ600" s="459"/>
      <c r="IA600" s="459"/>
      <c r="IB600" s="459"/>
      <c r="IC600" s="459"/>
      <c r="ID600" s="459"/>
      <c r="IE600" s="459"/>
      <c r="IF600" s="459"/>
      <c r="IG600" s="459"/>
      <c r="IH600" s="459"/>
      <c r="II600" s="459"/>
      <c r="IJ600" s="459"/>
      <c r="IK600" s="459"/>
      <c r="IL600" s="459"/>
      <c r="IM600" s="459"/>
      <c r="IN600" s="459"/>
      <c r="IO600" s="459"/>
      <c r="IP600" s="459"/>
      <c r="IQ600" s="459"/>
      <c r="IR600" s="459"/>
      <c r="IS600" s="459"/>
      <c r="IT600" s="459"/>
      <c r="IU600" s="459"/>
      <c r="IV600" s="459"/>
      <c r="RS600" s="252"/>
    </row>
    <row r="601" spans="1:487" s="461" customFormat="1" ht="18">
      <c r="A601" s="605" t="s">
        <v>2385</v>
      </c>
      <c r="B601" s="459"/>
      <c r="C601" s="488"/>
      <c r="D601" s="461" t="s">
        <v>129</v>
      </c>
      <c r="E601" s="461">
        <f t="shared" si="0"/>
        <v>0</v>
      </c>
      <c r="F601" s="524">
        <f t="shared" si="1"/>
        <v>0</v>
      </c>
      <c r="G601" s="473"/>
      <c r="H601" s="473"/>
      <c r="I601" s="473"/>
      <c r="J601" s="473"/>
      <c r="K601" s="473"/>
      <c r="M601" s="459"/>
      <c r="N601" s="459"/>
      <c r="R601" s="251"/>
      <c r="T601" s="459"/>
      <c r="U601" s="459"/>
      <c r="V601" s="459"/>
      <c r="AA601" s="251"/>
      <c r="AC601" s="459"/>
      <c r="AD601" s="459"/>
      <c r="AE601" s="459"/>
      <c r="AJ601" s="251"/>
      <c r="AL601" s="459"/>
      <c r="AM601" s="459"/>
      <c r="AN601" s="459"/>
      <c r="AS601" s="251"/>
      <c r="AU601" s="459"/>
      <c r="AV601" s="459"/>
      <c r="AW601" s="459"/>
      <c r="BB601" s="251"/>
      <c r="BD601" s="459"/>
      <c r="BE601" s="459"/>
      <c r="BF601" s="459"/>
      <c r="BK601" s="251"/>
      <c r="BM601" s="459"/>
      <c r="BN601" s="459"/>
      <c r="BO601" s="459"/>
      <c r="BT601" s="251"/>
      <c r="BV601" s="459"/>
      <c r="BW601" s="459"/>
      <c r="BX601" s="459"/>
      <c r="CC601" s="251"/>
      <c r="CE601" s="459"/>
      <c r="CF601" s="459"/>
      <c r="CG601" s="459"/>
      <c r="CL601" s="251"/>
      <c r="CN601" s="459"/>
      <c r="CO601" s="459"/>
      <c r="CP601" s="459"/>
      <c r="CU601" s="251"/>
      <c r="CW601" s="459"/>
      <c r="CX601" s="459"/>
      <c r="CY601" s="459"/>
      <c r="DD601" s="251"/>
      <c r="DF601" s="459"/>
      <c r="DG601" s="459"/>
      <c r="DH601" s="459"/>
      <c r="DM601" s="251"/>
      <c r="DO601" s="459"/>
      <c r="DP601" s="459"/>
      <c r="DQ601" s="459"/>
      <c r="DV601" s="251"/>
      <c r="DX601" s="459"/>
      <c r="DY601" s="459"/>
      <c r="DZ601" s="459"/>
      <c r="EE601" s="251"/>
      <c r="EG601" s="459"/>
      <c r="EH601" s="459"/>
      <c r="EI601" s="459"/>
      <c r="EN601" s="251"/>
      <c r="EP601" s="459"/>
      <c r="EQ601" s="459"/>
      <c r="ER601" s="459"/>
      <c r="EW601" s="251"/>
      <c r="EY601" s="459"/>
      <c r="EZ601" s="459"/>
      <c r="FA601" s="459"/>
      <c r="FF601" s="251"/>
      <c r="FH601" s="459"/>
      <c r="FI601" s="459"/>
      <c r="FJ601" s="459"/>
      <c r="FO601" s="251"/>
      <c r="FQ601" s="459"/>
      <c r="FR601" s="459"/>
      <c r="FS601" s="459"/>
      <c r="FX601" s="251"/>
      <c r="FZ601" s="459"/>
      <c r="GA601" s="459"/>
      <c r="GB601" s="459"/>
      <c r="GG601" s="251"/>
      <c r="GI601" s="459"/>
      <c r="GJ601" s="459"/>
      <c r="GK601" s="459"/>
      <c r="GP601" s="251"/>
      <c r="GR601" s="459"/>
      <c r="GS601" s="459"/>
      <c r="GT601" s="459"/>
      <c r="GY601" s="251"/>
      <c r="HA601" s="459"/>
      <c r="HB601" s="459"/>
      <c r="HC601" s="459"/>
      <c r="HH601" s="251"/>
      <c r="HJ601" s="459"/>
      <c r="HK601" s="459"/>
      <c r="HL601" s="459"/>
      <c r="HQ601" s="459"/>
      <c r="HR601" s="459"/>
      <c r="HS601" s="459"/>
      <c r="HT601" s="459"/>
      <c r="HU601" s="459"/>
      <c r="HV601" s="459"/>
      <c r="HW601" s="459"/>
      <c r="HX601" s="459"/>
      <c r="HY601" s="459"/>
      <c r="HZ601" s="459"/>
      <c r="IA601" s="459"/>
      <c r="IB601" s="459"/>
      <c r="IC601" s="459"/>
      <c r="ID601" s="459"/>
      <c r="IE601" s="459"/>
      <c r="IF601" s="459"/>
      <c r="IG601" s="459"/>
      <c r="IH601" s="459"/>
      <c r="II601" s="459"/>
      <c r="IJ601" s="459"/>
      <c r="IK601" s="459"/>
      <c r="IL601" s="459"/>
      <c r="IM601" s="459"/>
      <c r="IN601" s="459"/>
      <c r="IO601" s="459"/>
      <c r="IP601" s="459"/>
      <c r="IQ601" s="459"/>
      <c r="IR601" s="459"/>
      <c r="IS601" s="459"/>
      <c r="IT601" s="459"/>
      <c r="IU601" s="459"/>
      <c r="IV601" s="459"/>
      <c r="RS601" s="252"/>
    </row>
    <row r="602" spans="1:487" s="461" customFormat="1" ht="18">
      <c r="A602" s="605" t="s">
        <v>1104</v>
      </c>
      <c r="B602" s="459"/>
      <c r="C602" s="488"/>
      <c r="D602" s="461" t="s">
        <v>129</v>
      </c>
      <c r="E602" s="461">
        <f t="shared" si="0"/>
        <v>0</v>
      </c>
      <c r="F602" s="524">
        <f t="shared" si="1"/>
        <v>5</v>
      </c>
      <c r="G602" s="473"/>
      <c r="H602" s="473"/>
      <c r="I602" s="473"/>
      <c r="J602" s="473">
        <v>5</v>
      </c>
      <c r="K602" s="473"/>
      <c r="L602" s="459"/>
      <c r="N602" s="459"/>
      <c r="R602" s="251"/>
      <c r="T602" s="459"/>
      <c r="U602" s="459"/>
      <c r="V602" s="459"/>
      <c r="AA602" s="251"/>
      <c r="AC602" s="459"/>
      <c r="AD602" s="459"/>
      <c r="AE602" s="459"/>
      <c r="AJ602" s="251"/>
      <c r="AL602" s="459"/>
      <c r="AM602" s="459"/>
      <c r="AN602" s="459"/>
      <c r="AS602" s="251"/>
      <c r="AU602" s="459"/>
      <c r="AV602" s="459"/>
      <c r="AW602" s="459"/>
      <c r="BB602" s="251"/>
      <c r="BD602" s="459"/>
      <c r="BE602" s="459"/>
      <c r="BF602" s="459"/>
      <c r="BK602" s="251"/>
      <c r="BM602" s="459"/>
      <c r="BN602" s="459"/>
      <c r="BO602" s="459"/>
      <c r="BT602" s="251"/>
      <c r="BV602" s="459"/>
      <c r="BW602" s="459"/>
      <c r="BX602" s="459"/>
      <c r="CC602" s="251"/>
      <c r="CE602" s="459"/>
      <c r="CF602" s="459"/>
      <c r="CG602" s="459"/>
      <c r="CL602" s="251"/>
      <c r="CN602" s="459"/>
      <c r="CO602" s="459"/>
      <c r="CP602" s="459"/>
      <c r="CU602" s="251"/>
      <c r="CW602" s="459"/>
      <c r="CX602" s="459"/>
      <c r="CY602" s="459"/>
      <c r="DD602" s="251"/>
      <c r="DF602" s="459"/>
      <c r="DG602" s="459"/>
      <c r="DH602" s="459"/>
      <c r="DM602" s="251"/>
      <c r="DO602" s="459"/>
      <c r="DP602" s="459"/>
      <c r="DQ602" s="459"/>
      <c r="DV602" s="251"/>
      <c r="DX602" s="459"/>
      <c r="DY602" s="459"/>
      <c r="DZ602" s="459"/>
      <c r="EE602" s="251"/>
      <c r="EG602" s="459"/>
      <c r="EH602" s="459"/>
      <c r="EI602" s="459"/>
      <c r="EN602" s="251"/>
      <c r="EP602" s="459"/>
      <c r="EQ602" s="459"/>
      <c r="ER602" s="459"/>
      <c r="EW602" s="251"/>
      <c r="EY602" s="459"/>
      <c r="EZ602" s="459"/>
      <c r="FA602" s="459"/>
      <c r="FF602" s="251"/>
      <c r="FH602" s="459"/>
      <c r="FI602" s="459"/>
      <c r="FJ602" s="459"/>
      <c r="FO602" s="251"/>
      <c r="FQ602" s="459"/>
      <c r="FR602" s="459"/>
      <c r="FS602" s="459"/>
      <c r="FX602" s="251"/>
      <c r="FZ602" s="459"/>
      <c r="GA602" s="459"/>
      <c r="GB602" s="459"/>
      <c r="GG602" s="251"/>
      <c r="GI602" s="459"/>
      <c r="GJ602" s="459"/>
      <c r="GK602" s="459"/>
      <c r="GP602" s="251"/>
      <c r="GR602" s="459"/>
      <c r="GS602" s="459"/>
      <c r="GT602" s="459"/>
      <c r="GY602" s="251"/>
      <c r="HA602" s="459"/>
      <c r="HB602" s="459"/>
      <c r="HC602" s="459"/>
      <c r="HH602" s="251"/>
      <c r="HJ602" s="459"/>
      <c r="HK602" s="459"/>
      <c r="HL602" s="459"/>
      <c r="HQ602" s="459"/>
      <c r="HR602" s="459"/>
      <c r="HS602" s="459"/>
      <c r="HT602" s="459"/>
      <c r="HU602" s="459"/>
      <c r="HV602" s="459"/>
      <c r="HW602" s="459"/>
      <c r="HX602" s="459"/>
      <c r="HY602" s="459"/>
      <c r="HZ602" s="459"/>
      <c r="IA602" s="459"/>
      <c r="IB602" s="459"/>
      <c r="IC602" s="459"/>
      <c r="ID602" s="459"/>
      <c r="IE602" s="459"/>
      <c r="IF602" s="459"/>
      <c r="IG602" s="459"/>
      <c r="IH602" s="459"/>
      <c r="II602" s="459"/>
      <c r="IJ602" s="459"/>
      <c r="IK602" s="459"/>
      <c r="IL602" s="459"/>
      <c r="IM602" s="459"/>
      <c r="IN602" s="459"/>
      <c r="IO602" s="459"/>
      <c r="IP602" s="459"/>
      <c r="IQ602" s="459"/>
      <c r="IR602" s="459"/>
      <c r="IS602" s="459"/>
      <c r="IT602" s="459"/>
      <c r="IU602" s="459"/>
      <c r="IV602" s="459"/>
      <c r="RS602" s="252"/>
    </row>
    <row r="603" spans="1:487" s="461" customFormat="1" ht="18">
      <c r="A603" s="605" t="s">
        <v>2326</v>
      </c>
      <c r="B603" s="488"/>
      <c r="C603" s="488"/>
      <c r="D603" s="461" t="s">
        <v>130</v>
      </c>
      <c r="E603" s="461">
        <f t="shared" si="0"/>
        <v>40</v>
      </c>
      <c r="F603" s="524">
        <f t="shared" si="1"/>
        <v>30</v>
      </c>
      <c r="G603" s="509"/>
      <c r="H603" s="509"/>
      <c r="I603" s="509">
        <v>30</v>
      </c>
      <c r="J603" s="509"/>
      <c r="K603" s="509"/>
      <c r="M603" s="459"/>
      <c r="N603" s="459"/>
      <c r="R603" s="251"/>
      <c r="T603" s="459"/>
      <c r="U603" s="459"/>
      <c r="V603" s="459"/>
      <c r="AA603" s="251"/>
      <c r="AC603" s="459"/>
      <c r="AD603" s="459"/>
      <c r="AE603" s="459"/>
      <c r="AJ603" s="251"/>
      <c r="AL603" s="459"/>
      <c r="AM603" s="459"/>
      <c r="AN603" s="459"/>
      <c r="AS603" s="251"/>
      <c r="AU603" s="459"/>
      <c r="AV603" s="459"/>
      <c r="AW603" s="459"/>
      <c r="BB603" s="251"/>
      <c r="BD603" s="459"/>
      <c r="BE603" s="459"/>
      <c r="BF603" s="459"/>
      <c r="BK603" s="251"/>
      <c r="BM603" s="459"/>
      <c r="BN603" s="459"/>
      <c r="BO603" s="459"/>
      <c r="BT603" s="251"/>
      <c r="BV603" s="459"/>
      <c r="BW603" s="459"/>
      <c r="BX603" s="459"/>
      <c r="CC603" s="251"/>
      <c r="CE603" s="459"/>
      <c r="CF603" s="459"/>
      <c r="CG603" s="459"/>
      <c r="CL603" s="251"/>
      <c r="CN603" s="459"/>
      <c r="CO603" s="459"/>
      <c r="CP603" s="459"/>
      <c r="CU603" s="251"/>
      <c r="CW603" s="459"/>
      <c r="CX603" s="459"/>
      <c r="CY603" s="459"/>
      <c r="DD603" s="251"/>
      <c r="DF603" s="459"/>
      <c r="DG603" s="459"/>
      <c r="DH603" s="459"/>
      <c r="DM603" s="251"/>
      <c r="DO603" s="459"/>
      <c r="DP603" s="459"/>
      <c r="DQ603" s="459"/>
      <c r="DV603" s="251"/>
      <c r="DX603" s="459"/>
      <c r="DY603" s="459"/>
      <c r="DZ603" s="459"/>
      <c r="EE603" s="251"/>
      <c r="EG603" s="459"/>
      <c r="EH603" s="459"/>
      <c r="EI603" s="459"/>
      <c r="EN603" s="251"/>
      <c r="EP603" s="459"/>
      <c r="EQ603" s="459"/>
      <c r="ER603" s="459"/>
      <c r="EW603" s="251"/>
      <c r="EY603" s="459"/>
      <c r="EZ603" s="459"/>
      <c r="FA603" s="459"/>
      <c r="FF603" s="251"/>
      <c r="FH603" s="459"/>
      <c r="FI603" s="459"/>
      <c r="FJ603" s="459"/>
      <c r="FO603" s="251"/>
      <c r="FQ603" s="459"/>
      <c r="FR603" s="459"/>
      <c r="FS603" s="459"/>
      <c r="FX603" s="251"/>
      <c r="FZ603" s="459"/>
      <c r="GA603" s="459"/>
      <c r="GB603" s="459"/>
      <c r="GG603" s="251"/>
      <c r="GI603" s="459"/>
      <c r="GJ603" s="459"/>
      <c r="GK603" s="459"/>
      <c r="GP603" s="251"/>
      <c r="GR603" s="459"/>
      <c r="GS603" s="459"/>
      <c r="GT603" s="459"/>
      <c r="GY603" s="251"/>
      <c r="HA603" s="459"/>
      <c r="HB603" s="459"/>
      <c r="HC603" s="459"/>
      <c r="HH603" s="251"/>
      <c r="HJ603" s="459"/>
      <c r="HK603" s="459"/>
      <c r="HL603" s="459"/>
      <c r="HQ603" s="459"/>
      <c r="HR603" s="459"/>
      <c r="HS603" s="459"/>
      <c r="HT603" s="459"/>
      <c r="HU603" s="459"/>
      <c r="HV603" s="459"/>
      <c r="HW603" s="459"/>
      <c r="HX603" s="459"/>
      <c r="HY603" s="459"/>
      <c r="HZ603" s="459"/>
      <c r="IA603" s="459"/>
      <c r="IB603" s="459"/>
      <c r="IC603" s="459"/>
      <c r="ID603" s="459"/>
      <c r="IE603" s="459"/>
      <c r="IF603" s="459"/>
      <c r="IG603" s="459"/>
      <c r="IH603" s="459"/>
      <c r="II603" s="459"/>
      <c r="IJ603" s="459"/>
      <c r="IK603" s="459"/>
      <c r="IL603" s="459"/>
      <c r="IM603" s="459"/>
      <c r="IN603" s="459"/>
      <c r="IO603" s="459"/>
      <c r="IP603" s="459"/>
      <c r="IQ603" s="459"/>
      <c r="IR603" s="459"/>
      <c r="IS603" s="459"/>
      <c r="IT603" s="459"/>
      <c r="IU603" s="459"/>
      <c r="IV603" s="459"/>
      <c r="RS603" s="252"/>
    </row>
    <row r="604" spans="1:487" s="461" customFormat="1" ht="18">
      <c r="A604" s="605" t="s">
        <v>1323</v>
      </c>
      <c r="B604" s="459"/>
      <c r="C604" s="488"/>
      <c r="D604" s="461" t="s">
        <v>129</v>
      </c>
      <c r="E604" s="461">
        <f t="shared" si="0"/>
        <v>0</v>
      </c>
      <c r="F604" s="524">
        <f t="shared" si="1"/>
        <v>0</v>
      </c>
      <c r="G604" s="473"/>
      <c r="H604" s="473"/>
      <c r="I604" s="473"/>
      <c r="J604" s="473"/>
      <c r="K604" s="473"/>
      <c r="N604" s="459"/>
      <c r="R604" s="251"/>
      <c r="T604" s="459"/>
      <c r="U604" s="459"/>
      <c r="V604" s="459"/>
      <c r="AA604" s="251"/>
      <c r="AC604" s="459"/>
      <c r="AD604" s="459"/>
      <c r="AE604" s="459"/>
      <c r="AJ604" s="251"/>
      <c r="AL604" s="459"/>
      <c r="AM604" s="459"/>
      <c r="AN604" s="459"/>
      <c r="AS604" s="251"/>
      <c r="AU604" s="459"/>
      <c r="AV604" s="459"/>
      <c r="AW604" s="459"/>
      <c r="BB604" s="251"/>
      <c r="BD604" s="459"/>
      <c r="BE604" s="459"/>
      <c r="BF604" s="459"/>
      <c r="BK604" s="251"/>
      <c r="BM604" s="459"/>
      <c r="BN604" s="459"/>
      <c r="BO604" s="459"/>
      <c r="BT604" s="251"/>
      <c r="BV604" s="459"/>
      <c r="BW604" s="459"/>
      <c r="BX604" s="459"/>
      <c r="CC604" s="251"/>
      <c r="CE604" s="459"/>
      <c r="CF604" s="459"/>
      <c r="CG604" s="459"/>
      <c r="CL604" s="251"/>
      <c r="CN604" s="459"/>
      <c r="CO604" s="459"/>
      <c r="CP604" s="459"/>
      <c r="CU604" s="251"/>
      <c r="CW604" s="459"/>
      <c r="CX604" s="459"/>
      <c r="CY604" s="459"/>
      <c r="DD604" s="251"/>
      <c r="DF604" s="459"/>
      <c r="DG604" s="459"/>
      <c r="DH604" s="459"/>
      <c r="DM604" s="251"/>
      <c r="DO604" s="459"/>
      <c r="DP604" s="459"/>
      <c r="DQ604" s="459"/>
      <c r="DV604" s="251"/>
      <c r="DX604" s="459"/>
      <c r="DY604" s="459"/>
      <c r="DZ604" s="459"/>
      <c r="EE604" s="251"/>
      <c r="EG604" s="459"/>
      <c r="EH604" s="459"/>
      <c r="EI604" s="459"/>
      <c r="EN604" s="251"/>
      <c r="EP604" s="459"/>
      <c r="EQ604" s="459"/>
      <c r="ER604" s="459"/>
      <c r="EW604" s="251"/>
      <c r="EY604" s="459"/>
      <c r="EZ604" s="459"/>
      <c r="FA604" s="459"/>
      <c r="FF604" s="251"/>
      <c r="FH604" s="459"/>
      <c r="FI604" s="459"/>
      <c r="FJ604" s="459"/>
      <c r="FO604" s="251"/>
      <c r="FQ604" s="459"/>
      <c r="FR604" s="459"/>
      <c r="FS604" s="459"/>
      <c r="FX604" s="251"/>
      <c r="FZ604" s="459"/>
      <c r="GA604" s="459"/>
      <c r="GB604" s="459"/>
      <c r="GG604" s="251"/>
      <c r="GI604" s="459"/>
      <c r="GJ604" s="459"/>
      <c r="GK604" s="459"/>
      <c r="GP604" s="251"/>
      <c r="GR604" s="459"/>
      <c r="GS604" s="459"/>
      <c r="GT604" s="459"/>
      <c r="GY604" s="251"/>
      <c r="HA604" s="459"/>
      <c r="HB604" s="459"/>
      <c r="HC604" s="459"/>
      <c r="HH604" s="251"/>
      <c r="HJ604" s="459"/>
      <c r="HK604" s="459"/>
      <c r="HL604" s="459"/>
      <c r="HQ604" s="459"/>
      <c r="HR604" s="459"/>
      <c r="HS604" s="459"/>
      <c r="HT604" s="459"/>
      <c r="HU604" s="459"/>
      <c r="HV604" s="459"/>
      <c r="HW604" s="459"/>
      <c r="HX604" s="459"/>
      <c r="HY604" s="459"/>
      <c r="HZ604" s="459"/>
      <c r="IA604" s="459"/>
      <c r="IB604" s="459"/>
      <c r="IC604" s="459"/>
      <c r="ID604" s="459"/>
      <c r="IE604" s="459"/>
      <c r="IF604" s="459"/>
      <c r="IG604" s="459"/>
      <c r="IH604" s="459"/>
      <c r="II604" s="459"/>
      <c r="IJ604" s="459"/>
      <c r="IK604" s="459"/>
      <c r="IL604" s="459"/>
      <c r="IM604" s="459"/>
      <c r="IN604" s="459"/>
      <c r="IO604" s="459"/>
      <c r="IP604" s="459"/>
      <c r="IQ604" s="459"/>
      <c r="IR604" s="459"/>
      <c r="IS604" s="459"/>
      <c r="IT604" s="459"/>
      <c r="IU604" s="459"/>
      <c r="IV604" s="459"/>
      <c r="RS604" s="252"/>
    </row>
    <row r="605" spans="1:487" s="461" customFormat="1" ht="18">
      <c r="A605" s="605" t="s">
        <v>943</v>
      </c>
      <c r="B605" s="488"/>
      <c r="C605" s="488"/>
      <c r="D605" s="461" t="s">
        <v>130</v>
      </c>
      <c r="E605" s="461">
        <f t="shared" si="0"/>
        <v>1</v>
      </c>
      <c r="F605" s="524">
        <f t="shared" si="1"/>
        <v>3</v>
      </c>
      <c r="G605" s="473"/>
      <c r="H605" s="473">
        <v>3</v>
      </c>
      <c r="I605" s="473"/>
      <c r="J605" s="473"/>
      <c r="K605" s="473"/>
      <c r="M605" s="459"/>
      <c r="N605" s="459"/>
      <c r="R605" s="251"/>
      <c r="T605" s="459"/>
      <c r="U605" s="459"/>
      <c r="V605" s="459"/>
      <c r="AA605" s="251"/>
      <c r="AC605" s="459"/>
      <c r="AD605" s="459"/>
      <c r="AE605" s="459"/>
      <c r="AJ605" s="251"/>
      <c r="AL605" s="459"/>
      <c r="AM605" s="459"/>
      <c r="AN605" s="459"/>
      <c r="AS605" s="251"/>
      <c r="AU605" s="459"/>
      <c r="AV605" s="459"/>
      <c r="AW605" s="459"/>
      <c r="BB605" s="251"/>
      <c r="BD605" s="459"/>
      <c r="BE605" s="459"/>
      <c r="BF605" s="459"/>
      <c r="BK605" s="251"/>
      <c r="BM605" s="459"/>
      <c r="BN605" s="459"/>
      <c r="BO605" s="459"/>
      <c r="BT605" s="251"/>
      <c r="BV605" s="459"/>
      <c r="BW605" s="459"/>
      <c r="BX605" s="459"/>
      <c r="CC605" s="251"/>
      <c r="CE605" s="459"/>
      <c r="CF605" s="459"/>
      <c r="CG605" s="459"/>
      <c r="CL605" s="251"/>
      <c r="CN605" s="459"/>
      <c r="CO605" s="459"/>
      <c r="CP605" s="459"/>
      <c r="CU605" s="251"/>
      <c r="CW605" s="459"/>
      <c r="CX605" s="459"/>
      <c r="CY605" s="459"/>
      <c r="DD605" s="251"/>
      <c r="DF605" s="459"/>
      <c r="DG605" s="459"/>
      <c r="DH605" s="459"/>
      <c r="DM605" s="251"/>
      <c r="DO605" s="459"/>
      <c r="DP605" s="459"/>
      <c r="DQ605" s="459"/>
      <c r="DV605" s="251"/>
      <c r="DX605" s="459"/>
      <c r="DY605" s="459"/>
      <c r="DZ605" s="459"/>
      <c r="EE605" s="251"/>
      <c r="EG605" s="459"/>
      <c r="EH605" s="459"/>
      <c r="EI605" s="459"/>
      <c r="EN605" s="251"/>
      <c r="EP605" s="459"/>
      <c r="EQ605" s="459"/>
      <c r="ER605" s="459"/>
      <c r="EW605" s="251"/>
      <c r="EY605" s="459"/>
      <c r="EZ605" s="459"/>
      <c r="FA605" s="459"/>
      <c r="FF605" s="251"/>
      <c r="FH605" s="459"/>
      <c r="FI605" s="459"/>
      <c r="FJ605" s="459"/>
      <c r="FO605" s="251"/>
      <c r="FQ605" s="459"/>
      <c r="FR605" s="459"/>
      <c r="FS605" s="459"/>
      <c r="FX605" s="251"/>
      <c r="FZ605" s="459"/>
      <c r="GA605" s="459"/>
      <c r="GB605" s="459"/>
      <c r="GG605" s="251"/>
      <c r="GI605" s="459"/>
      <c r="GJ605" s="459"/>
      <c r="GK605" s="459"/>
      <c r="GP605" s="251"/>
      <c r="GR605" s="459"/>
      <c r="GS605" s="459"/>
      <c r="GT605" s="459"/>
      <c r="GY605" s="251"/>
      <c r="HA605" s="459"/>
      <c r="HB605" s="459"/>
      <c r="HC605" s="459"/>
      <c r="HH605" s="251"/>
      <c r="HJ605" s="459"/>
      <c r="HK605" s="459"/>
      <c r="HL605" s="459"/>
      <c r="HQ605" s="459"/>
      <c r="HR605" s="459"/>
      <c r="HS605" s="459"/>
      <c r="HT605" s="459"/>
      <c r="HU605" s="459"/>
      <c r="HV605" s="459"/>
      <c r="HW605" s="459"/>
      <c r="HX605" s="459"/>
      <c r="HY605" s="459"/>
      <c r="HZ605" s="459"/>
      <c r="IA605" s="459"/>
      <c r="IB605" s="459"/>
      <c r="IC605" s="459"/>
      <c r="ID605" s="459"/>
      <c r="IE605" s="459"/>
      <c r="IF605" s="459"/>
      <c r="IG605" s="459"/>
      <c r="IH605" s="459"/>
      <c r="II605" s="459"/>
      <c r="IJ605" s="459"/>
      <c r="IK605" s="459"/>
      <c r="IL605" s="459"/>
      <c r="IM605" s="459"/>
      <c r="IN605" s="459"/>
      <c r="IO605" s="459"/>
      <c r="IP605" s="459"/>
      <c r="IQ605" s="459"/>
      <c r="IR605" s="459"/>
      <c r="IS605" s="459"/>
      <c r="IT605" s="459"/>
      <c r="IU605" s="459"/>
      <c r="IV605" s="459"/>
      <c r="RS605" s="252"/>
    </row>
    <row r="606" spans="1:487" s="461" customFormat="1" ht="18">
      <c r="A606" s="605" t="s">
        <v>1637</v>
      </c>
      <c r="B606" s="459"/>
      <c r="C606" s="488"/>
      <c r="D606" s="461" t="s">
        <v>137</v>
      </c>
      <c r="E606" s="461">
        <f t="shared" si="0"/>
        <v>29</v>
      </c>
      <c r="F606" s="524">
        <f t="shared" si="1"/>
        <v>2</v>
      </c>
      <c r="G606" s="502"/>
      <c r="H606" s="502"/>
      <c r="I606" s="473"/>
      <c r="J606" s="473">
        <v>2</v>
      </c>
      <c r="K606" s="473"/>
      <c r="M606" s="459"/>
      <c r="N606" s="459"/>
      <c r="R606" s="251"/>
      <c r="T606" s="459"/>
      <c r="U606" s="459"/>
      <c r="V606" s="459"/>
      <c r="AA606" s="251"/>
      <c r="AC606" s="459"/>
      <c r="AD606" s="459"/>
      <c r="AE606" s="459"/>
      <c r="AJ606" s="251"/>
      <c r="AL606" s="459"/>
      <c r="AM606" s="459"/>
      <c r="AN606" s="459"/>
      <c r="AS606" s="251"/>
      <c r="AU606" s="459"/>
      <c r="AV606" s="459"/>
      <c r="AW606" s="459"/>
      <c r="BB606" s="251"/>
      <c r="BD606" s="459"/>
      <c r="BE606" s="459"/>
      <c r="BF606" s="459"/>
      <c r="BK606" s="251"/>
      <c r="BM606" s="459"/>
      <c r="BN606" s="459"/>
      <c r="BO606" s="459"/>
      <c r="BT606" s="251"/>
      <c r="BV606" s="459"/>
      <c r="BW606" s="459"/>
      <c r="BX606" s="459"/>
      <c r="CC606" s="251"/>
      <c r="CE606" s="459"/>
      <c r="CF606" s="459"/>
      <c r="CG606" s="459"/>
      <c r="CL606" s="251"/>
      <c r="CN606" s="459"/>
      <c r="CO606" s="459"/>
      <c r="CP606" s="459"/>
      <c r="CU606" s="251"/>
      <c r="CW606" s="459"/>
      <c r="CX606" s="459"/>
      <c r="CY606" s="459"/>
      <c r="DD606" s="251"/>
      <c r="DF606" s="459"/>
      <c r="DG606" s="459"/>
      <c r="DH606" s="459"/>
      <c r="DM606" s="251"/>
      <c r="DO606" s="459"/>
      <c r="DP606" s="459"/>
      <c r="DQ606" s="459"/>
      <c r="DV606" s="251"/>
      <c r="DX606" s="459"/>
      <c r="DY606" s="459"/>
      <c r="DZ606" s="459"/>
      <c r="EE606" s="251"/>
      <c r="EG606" s="459"/>
      <c r="EH606" s="459"/>
      <c r="EI606" s="459"/>
      <c r="EN606" s="251"/>
      <c r="EP606" s="459"/>
      <c r="EQ606" s="459"/>
      <c r="ER606" s="459"/>
      <c r="EW606" s="251"/>
      <c r="EY606" s="459"/>
      <c r="EZ606" s="459"/>
      <c r="FA606" s="459"/>
      <c r="FF606" s="251"/>
      <c r="FH606" s="459"/>
      <c r="FI606" s="459"/>
      <c r="FJ606" s="459"/>
      <c r="FO606" s="251"/>
      <c r="FQ606" s="459"/>
      <c r="FR606" s="459"/>
      <c r="FS606" s="459"/>
      <c r="FX606" s="251"/>
      <c r="FZ606" s="459"/>
      <c r="GA606" s="459"/>
      <c r="GB606" s="459"/>
      <c r="GG606" s="251"/>
      <c r="GI606" s="459"/>
      <c r="GJ606" s="459"/>
      <c r="GK606" s="459"/>
      <c r="GP606" s="251"/>
      <c r="GR606" s="459"/>
      <c r="GS606" s="459"/>
      <c r="GT606" s="459"/>
      <c r="GY606" s="251"/>
      <c r="HA606" s="459"/>
      <c r="HB606" s="459"/>
      <c r="HC606" s="459"/>
      <c r="HH606" s="251"/>
      <c r="HJ606" s="459"/>
      <c r="HK606" s="459"/>
      <c r="HL606" s="459"/>
      <c r="HQ606" s="459"/>
      <c r="HR606" s="459"/>
      <c r="HS606" s="459"/>
      <c r="HT606" s="459"/>
      <c r="HU606" s="459"/>
      <c r="HV606" s="459"/>
      <c r="HW606" s="459"/>
      <c r="HX606" s="459"/>
      <c r="HY606" s="459"/>
      <c r="HZ606" s="459"/>
      <c r="IA606" s="459"/>
      <c r="IB606" s="459"/>
      <c r="IC606" s="459"/>
      <c r="ID606" s="459"/>
      <c r="IE606" s="459"/>
      <c r="IF606" s="459"/>
      <c r="IG606" s="459"/>
      <c r="IH606" s="459"/>
      <c r="II606" s="459"/>
      <c r="IJ606" s="459"/>
      <c r="IK606" s="459"/>
      <c r="IL606" s="459"/>
      <c r="IM606" s="459"/>
      <c r="IN606" s="459"/>
      <c r="IO606" s="459"/>
      <c r="IP606" s="459"/>
      <c r="IQ606" s="459"/>
      <c r="IR606" s="459"/>
      <c r="IS606" s="459"/>
      <c r="IT606" s="459"/>
      <c r="IU606" s="459"/>
      <c r="IV606" s="459"/>
      <c r="RS606" s="252"/>
    </row>
    <row r="607" spans="1:487" s="461" customFormat="1" ht="18">
      <c r="A607" s="605" t="s">
        <v>1350</v>
      </c>
      <c r="B607" s="488"/>
      <c r="C607" s="488"/>
      <c r="D607" s="461" t="s">
        <v>130</v>
      </c>
      <c r="E607" s="461">
        <f t="shared" si="0"/>
        <v>3</v>
      </c>
      <c r="F607" s="524">
        <f t="shared" si="1"/>
        <v>0</v>
      </c>
      <c r="G607" s="473"/>
      <c r="H607" s="473"/>
      <c r="I607" s="473"/>
      <c r="J607" s="473"/>
      <c r="K607" s="473"/>
      <c r="N607" s="459"/>
      <c r="R607" s="251"/>
      <c r="T607" s="459"/>
      <c r="U607" s="459"/>
      <c r="V607" s="459"/>
      <c r="AA607" s="251"/>
      <c r="AC607" s="459"/>
      <c r="AD607" s="459"/>
      <c r="AE607" s="459"/>
      <c r="AJ607" s="251"/>
      <c r="AL607" s="459"/>
      <c r="AM607" s="459"/>
      <c r="AN607" s="459"/>
      <c r="AS607" s="251"/>
      <c r="AU607" s="459"/>
      <c r="AV607" s="459"/>
      <c r="AW607" s="459"/>
      <c r="BB607" s="251"/>
      <c r="BD607" s="459"/>
      <c r="BE607" s="459"/>
      <c r="BF607" s="459"/>
      <c r="BK607" s="251"/>
      <c r="BM607" s="459"/>
      <c r="BN607" s="459"/>
      <c r="BO607" s="459"/>
      <c r="BT607" s="251"/>
      <c r="BV607" s="459"/>
      <c r="BW607" s="459"/>
      <c r="BX607" s="459"/>
      <c r="CC607" s="251"/>
      <c r="CE607" s="459"/>
      <c r="CF607" s="459"/>
      <c r="CG607" s="459"/>
      <c r="CL607" s="251"/>
      <c r="CN607" s="459"/>
      <c r="CO607" s="459"/>
      <c r="CP607" s="459"/>
      <c r="CU607" s="251"/>
      <c r="CW607" s="459"/>
      <c r="CX607" s="459"/>
      <c r="CY607" s="459"/>
      <c r="DD607" s="251"/>
      <c r="DF607" s="459"/>
      <c r="DG607" s="459"/>
      <c r="DH607" s="459"/>
      <c r="DM607" s="251"/>
      <c r="DO607" s="459"/>
      <c r="DP607" s="459"/>
      <c r="DQ607" s="459"/>
      <c r="DV607" s="251"/>
      <c r="DX607" s="459"/>
      <c r="DY607" s="459"/>
      <c r="DZ607" s="459"/>
      <c r="EE607" s="251"/>
      <c r="EG607" s="459"/>
      <c r="EH607" s="459"/>
      <c r="EI607" s="459"/>
      <c r="EN607" s="251"/>
      <c r="EP607" s="459"/>
      <c r="EQ607" s="459"/>
      <c r="ER607" s="459"/>
      <c r="EW607" s="251"/>
      <c r="EY607" s="459"/>
      <c r="EZ607" s="459"/>
      <c r="FA607" s="459"/>
      <c r="FF607" s="251"/>
      <c r="FH607" s="459"/>
      <c r="FI607" s="459"/>
      <c r="FJ607" s="459"/>
      <c r="FO607" s="251"/>
      <c r="FQ607" s="459"/>
      <c r="FR607" s="459"/>
      <c r="FS607" s="459"/>
      <c r="FX607" s="251"/>
      <c r="FZ607" s="459"/>
      <c r="GA607" s="459"/>
      <c r="GB607" s="459"/>
      <c r="GG607" s="251"/>
      <c r="GI607" s="459"/>
      <c r="GJ607" s="459"/>
      <c r="GK607" s="459"/>
      <c r="GP607" s="251"/>
      <c r="GR607" s="459"/>
      <c r="GS607" s="459"/>
      <c r="GT607" s="459"/>
      <c r="GY607" s="251"/>
      <c r="HA607" s="459"/>
      <c r="HB607" s="459"/>
      <c r="HC607" s="459"/>
      <c r="HH607" s="251"/>
      <c r="HJ607" s="459"/>
      <c r="HK607" s="459"/>
      <c r="HL607" s="459"/>
      <c r="HQ607" s="459"/>
      <c r="HR607" s="459"/>
      <c r="HS607" s="459"/>
      <c r="HT607" s="459"/>
      <c r="HU607" s="459"/>
      <c r="HV607" s="459"/>
      <c r="HW607" s="459"/>
      <c r="HX607" s="459"/>
      <c r="HY607" s="459"/>
      <c r="HZ607" s="459"/>
      <c r="IA607" s="459"/>
      <c r="IB607" s="459"/>
      <c r="IC607" s="459"/>
      <c r="ID607" s="459"/>
      <c r="IE607" s="459"/>
      <c r="IF607" s="459"/>
      <c r="IG607" s="459"/>
      <c r="IH607" s="459"/>
      <c r="II607" s="459"/>
      <c r="IJ607" s="459"/>
      <c r="IK607" s="459"/>
      <c r="IL607" s="459"/>
      <c r="IM607" s="459"/>
      <c r="IN607" s="459"/>
      <c r="IO607" s="459"/>
      <c r="IP607" s="459"/>
      <c r="IQ607" s="459"/>
      <c r="IR607" s="459"/>
      <c r="IS607" s="459"/>
      <c r="IT607" s="459"/>
      <c r="IU607" s="459"/>
      <c r="IV607" s="459"/>
      <c r="RS607" s="252"/>
    </row>
    <row r="608" spans="1:487" s="461" customFormat="1" ht="18">
      <c r="A608" s="605" t="s">
        <v>769</v>
      </c>
      <c r="B608" s="488"/>
      <c r="C608" s="488"/>
      <c r="D608" s="461" t="s">
        <v>132</v>
      </c>
      <c r="E608" s="461">
        <f t="shared" si="0"/>
        <v>8</v>
      </c>
      <c r="F608" s="524">
        <f t="shared" si="1"/>
        <v>0</v>
      </c>
      <c r="G608" s="509"/>
      <c r="H608" s="509"/>
      <c r="I608" s="509"/>
      <c r="J608" s="509"/>
      <c r="K608" s="509"/>
      <c r="N608" s="459"/>
      <c r="R608" s="251"/>
      <c r="T608" s="459"/>
      <c r="U608" s="459"/>
      <c r="V608" s="459"/>
      <c r="AA608" s="251"/>
      <c r="AC608" s="459"/>
      <c r="AD608" s="459"/>
      <c r="AE608" s="459"/>
      <c r="AJ608" s="251"/>
      <c r="AL608" s="459"/>
      <c r="AM608" s="459"/>
      <c r="AN608" s="459"/>
      <c r="AS608" s="251"/>
      <c r="AU608" s="459"/>
      <c r="AV608" s="459"/>
      <c r="AW608" s="459"/>
      <c r="BB608" s="251"/>
      <c r="BD608" s="459"/>
      <c r="BE608" s="459"/>
      <c r="BF608" s="459"/>
      <c r="BK608" s="251"/>
      <c r="BM608" s="459"/>
      <c r="BN608" s="459"/>
      <c r="BO608" s="459"/>
      <c r="BT608" s="251"/>
      <c r="BV608" s="459"/>
      <c r="BW608" s="459"/>
      <c r="BX608" s="459"/>
      <c r="CC608" s="251"/>
      <c r="CE608" s="459"/>
      <c r="CF608" s="459"/>
      <c r="CG608" s="459"/>
      <c r="CL608" s="251"/>
      <c r="CN608" s="459"/>
      <c r="CO608" s="459"/>
      <c r="CP608" s="459"/>
      <c r="CU608" s="251"/>
      <c r="CW608" s="459"/>
      <c r="CX608" s="459"/>
      <c r="CY608" s="459"/>
      <c r="DD608" s="251"/>
      <c r="DF608" s="459"/>
      <c r="DG608" s="459"/>
      <c r="DH608" s="459"/>
      <c r="DM608" s="251"/>
      <c r="DO608" s="459"/>
      <c r="DP608" s="459"/>
      <c r="DQ608" s="459"/>
      <c r="DV608" s="251"/>
      <c r="DX608" s="459"/>
      <c r="DY608" s="459"/>
      <c r="DZ608" s="459"/>
      <c r="EE608" s="251"/>
      <c r="EG608" s="459"/>
      <c r="EH608" s="459"/>
      <c r="EI608" s="459"/>
      <c r="EN608" s="251"/>
      <c r="EP608" s="459"/>
      <c r="EQ608" s="459"/>
      <c r="ER608" s="459"/>
      <c r="EW608" s="251"/>
      <c r="EY608" s="459"/>
      <c r="EZ608" s="459"/>
      <c r="FA608" s="459"/>
      <c r="FF608" s="251"/>
      <c r="FH608" s="459"/>
      <c r="FI608" s="459"/>
      <c r="FJ608" s="459"/>
      <c r="FO608" s="251"/>
      <c r="FQ608" s="459"/>
      <c r="FR608" s="459"/>
      <c r="FS608" s="459"/>
      <c r="FX608" s="251"/>
      <c r="FZ608" s="459"/>
      <c r="GA608" s="459"/>
      <c r="GB608" s="459"/>
      <c r="GG608" s="251"/>
      <c r="GI608" s="459"/>
      <c r="GJ608" s="459"/>
      <c r="GK608" s="459"/>
      <c r="GP608" s="251"/>
      <c r="GR608" s="459"/>
      <c r="GS608" s="459"/>
      <c r="GT608" s="459"/>
      <c r="GY608" s="251"/>
      <c r="HA608" s="459"/>
      <c r="HB608" s="459"/>
      <c r="HC608" s="459"/>
      <c r="HH608" s="251"/>
      <c r="HJ608" s="459"/>
      <c r="HK608" s="459"/>
      <c r="HL608" s="459"/>
      <c r="HQ608" s="459"/>
      <c r="HR608" s="459"/>
      <c r="HS608" s="459"/>
      <c r="HT608" s="459"/>
      <c r="HU608" s="459"/>
      <c r="HV608" s="459"/>
      <c r="HW608" s="459"/>
      <c r="HX608" s="459"/>
      <c r="HY608" s="459"/>
      <c r="HZ608" s="459"/>
      <c r="IA608" s="459"/>
      <c r="IB608" s="459"/>
      <c r="IC608" s="459"/>
      <c r="ID608" s="459"/>
      <c r="IE608" s="459"/>
      <c r="IF608" s="459"/>
      <c r="IG608" s="459"/>
      <c r="IH608" s="459"/>
      <c r="II608" s="459"/>
      <c r="IJ608" s="459"/>
      <c r="IK608" s="459"/>
      <c r="IL608" s="459"/>
      <c r="IM608" s="459"/>
      <c r="IN608" s="459"/>
      <c r="IO608" s="459"/>
      <c r="IP608" s="459"/>
      <c r="IQ608" s="459"/>
      <c r="IR608" s="459"/>
      <c r="IS608" s="459"/>
      <c r="IT608" s="459"/>
      <c r="IU608" s="459"/>
      <c r="IV608" s="459"/>
      <c r="RS608" s="252"/>
    </row>
    <row r="609" spans="1:487" s="461" customFormat="1" ht="18">
      <c r="A609" s="605" t="s">
        <v>530</v>
      </c>
      <c r="B609" s="459"/>
      <c r="C609" s="488"/>
      <c r="D609" s="461" t="s">
        <v>134</v>
      </c>
      <c r="E609" s="461">
        <f t="shared" si="0"/>
        <v>13</v>
      </c>
      <c r="F609" s="524">
        <f t="shared" si="1"/>
        <v>1</v>
      </c>
      <c r="G609" s="473"/>
      <c r="H609" s="473"/>
      <c r="I609" s="473"/>
      <c r="J609" s="473">
        <v>1</v>
      </c>
      <c r="K609" s="473"/>
      <c r="N609" s="459"/>
      <c r="R609" s="251"/>
      <c r="T609" s="459"/>
      <c r="U609" s="459"/>
      <c r="V609" s="459"/>
      <c r="AA609" s="251"/>
      <c r="AC609" s="459"/>
      <c r="AD609" s="459"/>
      <c r="AE609" s="459"/>
      <c r="AJ609" s="251"/>
      <c r="AL609" s="459"/>
      <c r="AM609" s="459"/>
      <c r="AN609" s="459"/>
      <c r="AS609" s="251"/>
      <c r="AU609" s="459"/>
      <c r="AV609" s="459"/>
      <c r="AW609" s="459"/>
      <c r="BB609" s="251"/>
      <c r="BD609" s="459"/>
      <c r="BE609" s="459"/>
      <c r="BF609" s="459"/>
      <c r="BK609" s="251"/>
      <c r="BM609" s="459"/>
      <c r="BN609" s="459"/>
      <c r="BO609" s="459"/>
      <c r="BT609" s="251"/>
      <c r="BV609" s="459"/>
      <c r="BW609" s="459"/>
      <c r="BX609" s="459"/>
      <c r="CC609" s="251"/>
      <c r="CE609" s="459"/>
      <c r="CF609" s="459"/>
      <c r="CG609" s="459"/>
      <c r="CL609" s="251"/>
      <c r="CN609" s="459"/>
      <c r="CO609" s="459"/>
      <c r="CP609" s="459"/>
      <c r="CU609" s="251"/>
      <c r="CW609" s="459"/>
      <c r="CX609" s="459"/>
      <c r="CY609" s="459"/>
      <c r="DD609" s="251"/>
      <c r="DF609" s="459"/>
      <c r="DG609" s="459"/>
      <c r="DH609" s="459"/>
      <c r="DM609" s="251"/>
      <c r="DO609" s="459"/>
      <c r="DP609" s="459"/>
      <c r="DQ609" s="459"/>
      <c r="DV609" s="251"/>
      <c r="DX609" s="459"/>
      <c r="DY609" s="459"/>
      <c r="DZ609" s="459"/>
      <c r="EE609" s="251"/>
      <c r="EG609" s="459"/>
      <c r="EH609" s="459"/>
      <c r="EI609" s="459"/>
      <c r="EN609" s="251"/>
      <c r="EP609" s="459"/>
      <c r="EQ609" s="459"/>
      <c r="ER609" s="459"/>
      <c r="EW609" s="251"/>
      <c r="EY609" s="459"/>
      <c r="EZ609" s="459"/>
      <c r="FA609" s="459"/>
      <c r="FF609" s="251"/>
      <c r="FH609" s="459"/>
      <c r="FI609" s="459"/>
      <c r="FJ609" s="459"/>
      <c r="FO609" s="251"/>
      <c r="FQ609" s="459"/>
      <c r="FR609" s="459"/>
      <c r="FS609" s="459"/>
      <c r="FX609" s="251"/>
      <c r="FZ609" s="459"/>
      <c r="GA609" s="459"/>
      <c r="GB609" s="459"/>
      <c r="GG609" s="251"/>
      <c r="GI609" s="459"/>
      <c r="GJ609" s="459"/>
      <c r="GK609" s="459"/>
      <c r="GP609" s="251"/>
      <c r="GR609" s="459"/>
      <c r="GS609" s="459"/>
      <c r="GT609" s="459"/>
      <c r="GY609" s="251"/>
      <c r="HA609" s="459"/>
      <c r="HB609" s="459"/>
      <c r="HC609" s="459"/>
      <c r="HH609" s="251"/>
      <c r="HJ609" s="459"/>
      <c r="HK609" s="459"/>
      <c r="HL609" s="459"/>
      <c r="HQ609" s="459"/>
      <c r="HR609" s="459"/>
      <c r="HS609" s="459"/>
      <c r="HT609" s="459"/>
      <c r="HU609" s="459"/>
      <c r="HV609" s="459"/>
      <c r="HW609" s="459"/>
      <c r="HX609" s="459"/>
      <c r="HY609" s="459"/>
      <c r="HZ609" s="459"/>
      <c r="IA609" s="459"/>
      <c r="IB609" s="459"/>
      <c r="IC609" s="459"/>
      <c r="ID609" s="459"/>
      <c r="IE609" s="459"/>
      <c r="IF609" s="459"/>
      <c r="IG609" s="459"/>
      <c r="IH609" s="459"/>
      <c r="II609" s="459"/>
      <c r="IJ609" s="459"/>
      <c r="IK609" s="459"/>
      <c r="IL609" s="459"/>
      <c r="IM609" s="459"/>
      <c r="IN609" s="459"/>
      <c r="IO609" s="459"/>
      <c r="IP609" s="459"/>
      <c r="IQ609" s="459"/>
      <c r="IR609" s="459"/>
      <c r="IS609" s="459"/>
      <c r="IT609" s="459"/>
      <c r="IU609" s="459"/>
      <c r="IV609" s="459"/>
      <c r="RS609" s="252"/>
    </row>
    <row r="610" spans="1:487" s="461" customFormat="1" ht="18">
      <c r="A610" s="605" t="s">
        <v>2386</v>
      </c>
      <c r="B610" s="459"/>
      <c r="C610" s="488"/>
      <c r="D610" s="461" t="s">
        <v>129</v>
      </c>
      <c r="E610" s="461">
        <f t="shared" si="0"/>
        <v>0</v>
      </c>
      <c r="F610" s="524">
        <f t="shared" si="1"/>
        <v>0</v>
      </c>
      <c r="G610" s="473"/>
      <c r="H610" s="473"/>
      <c r="I610" s="473"/>
      <c r="J610" s="473"/>
      <c r="K610" s="473"/>
      <c r="N610" s="459"/>
      <c r="R610" s="251"/>
      <c r="T610" s="459"/>
      <c r="U610" s="459"/>
      <c r="V610" s="459"/>
      <c r="AA610" s="251"/>
      <c r="AC610" s="459"/>
      <c r="AD610" s="459"/>
      <c r="AE610" s="459"/>
      <c r="AJ610" s="251"/>
      <c r="AL610" s="459"/>
      <c r="AM610" s="459"/>
      <c r="AN610" s="459"/>
      <c r="AS610" s="251"/>
      <c r="AU610" s="459"/>
      <c r="AV610" s="459"/>
      <c r="AW610" s="459"/>
      <c r="BB610" s="251"/>
      <c r="BD610" s="459"/>
      <c r="BE610" s="459"/>
      <c r="BF610" s="459"/>
      <c r="BK610" s="251"/>
      <c r="BM610" s="459"/>
      <c r="BN610" s="459"/>
      <c r="BO610" s="459"/>
      <c r="BT610" s="251"/>
      <c r="BV610" s="459"/>
      <c r="BW610" s="459"/>
      <c r="BX610" s="459"/>
      <c r="CC610" s="251"/>
      <c r="CE610" s="459"/>
      <c r="CF610" s="459"/>
      <c r="CG610" s="459"/>
      <c r="CL610" s="251"/>
      <c r="CN610" s="459"/>
      <c r="CO610" s="459"/>
      <c r="CP610" s="459"/>
      <c r="CU610" s="251"/>
      <c r="CW610" s="459"/>
      <c r="CX610" s="459"/>
      <c r="CY610" s="459"/>
      <c r="DD610" s="251"/>
      <c r="DF610" s="459"/>
      <c r="DG610" s="459"/>
      <c r="DH610" s="459"/>
      <c r="DM610" s="251"/>
      <c r="DO610" s="459"/>
      <c r="DP610" s="459"/>
      <c r="DQ610" s="459"/>
      <c r="DV610" s="251"/>
      <c r="DX610" s="459"/>
      <c r="DY610" s="459"/>
      <c r="DZ610" s="459"/>
      <c r="EE610" s="251"/>
      <c r="EG610" s="459"/>
      <c r="EH610" s="459"/>
      <c r="EI610" s="459"/>
      <c r="EN610" s="251"/>
      <c r="EP610" s="459"/>
      <c r="EQ610" s="459"/>
      <c r="ER610" s="459"/>
      <c r="EW610" s="251"/>
      <c r="EY610" s="459"/>
      <c r="EZ610" s="459"/>
      <c r="FA610" s="459"/>
      <c r="FF610" s="251"/>
      <c r="FH610" s="459"/>
      <c r="FI610" s="459"/>
      <c r="FJ610" s="459"/>
      <c r="FO610" s="251"/>
      <c r="FQ610" s="459"/>
      <c r="FR610" s="459"/>
      <c r="FS610" s="459"/>
      <c r="FX610" s="251"/>
      <c r="FZ610" s="459"/>
      <c r="GA610" s="459"/>
      <c r="GB610" s="459"/>
      <c r="GG610" s="251"/>
      <c r="GI610" s="459"/>
      <c r="GJ610" s="459"/>
      <c r="GK610" s="459"/>
      <c r="GP610" s="251"/>
      <c r="GR610" s="459"/>
      <c r="GS610" s="459"/>
      <c r="GT610" s="459"/>
      <c r="GY610" s="251"/>
      <c r="HA610" s="459"/>
      <c r="HB610" s="459"/>
      <c r="HC610" s="459"/>
      <c r="HH610" s="251"/>
      <c r="HJ610" s="459"/>
      <c r="HK610" s="459"/>
      <c r="HL610" s="459"/>
      <c r="HQ610" s="459"/>
      <c r="HR610" s="459"/>
      <c r="HS610" s="459"/>
      <c r="HT610" s="459"/>
      <c r="HU610" s="459"/>
      <c r="HV610" s="459"/>
      <c r="HW610" s="459"/>
      <c r="HX610" s="459"/>
      <c r="HY610" s="459"/>
      <c r="HZ610" s="459"/>
      <c r="IA610" s="459"/>
      <c r="IB610" s="459"/>
      <c r="IC610" s="459"/>
      <c r="ID610" s="459"/>
      <c r="IE610" s="459"/>
      <c r="IF610" s="459"/>
      <c r="IG610" s="459"/>
      <c r="IH610" s="459"/>
      <c r="II610" s="459"/>
      <c r="IJ610" s="459"/>
      <c r="IK610" s="459"/>
      <c r="IL610" s="459"/>
      <c r="IM610" s="459"/>
      <c r="IN610" s="459"/>
      <c r="IO610" s="459"/>
      <c r="IP610" s="459"/>
      <c r="IQ610" s="459"/>
      <c r="IR610" s="459"/>
      <c r="IS610" s="459"/>
      <c r="IT610" s="459"/>
      <c r="IU610" s="459"/>
      <c r="IV610" s="459"/>
      <c r="RS610" s="252"/>
    </row>
    <row r="611" spans="1:487" s="461" customFormat="1" ht="18">
      <c r="A611" s="605" t="s">
        <v>2387</v>
      </c>
      <c r="B611" s="459"/>
      <c r="C611" s="488"/>
      <c r="D611" s="461" t="s">
        <v>129</v>
      </c>
      <c r="E611" s="461">
        <f t="shared" si="0"/>
        <v>0</v>
      </c>
      <c r="F611" s="524">
        <f t="shared" si="1"/>
        <v>0</v>
      </c>
      <c r="G611" s="473"/>
      <c r="H611" s="473"/>
      <c r="I611" s="473"/>
      <c r="J611" s="473"/>
      <c r="K611" s="473"/>
      <c r="N611" s="459"/>
      <c r="R611" s="251"/>
      <c r="T611" s="459"/>
      <c r="U611" s="459"/>
      <c r="V611" s="459"/>
      <c r="AA611" s="251"/>
      <c r="AC611" s="459"/>
      <c r="AD611" s="459"/>
      <c r="AE611" s="459"/>
      <c r="AJ611" s="251"/>
      <c r="AL611" s="459"/>
      <c r="AM611" s="459"/>
      <c r="AN611" s="459"/>
      <c r="AS611" s="251"/>
      <c r="AU611" s="459"/>
      <c r="AV611" s="459"/>
      <c r="AW611" s="459"/>
      <c r="BB611" s="251"/>
      <c r="BD611" s="459"/>
      <c r="BE611" s="459"/>
      <c r="BF611" s="459"/>
      <c r="BK611" s="251"/>
      <c r="BM611" s="459"/>
      <c r="BN611" s="459"/>
      <c r="BO611" s="459"/>
      <c r="BT611" s="251"/>
      <c r="BV611" s="459"/>
      <c r="BW611" s="459"/>
      <c r="BX611" s="459"/>
      <c r="CC611" s="251"/>
      <c r="CE611" s="459"/>
      <c r="CF611" s="459"/>
      <c r="CG611" s="459"/>
      <c r="CL611" s="251"/>
      <c r="CN611" s="459"/>
      <c r="CO611" s="459"/>
      <c r="CP611" s="459"/>
      <c r="CU611" s="251"/>
      <c r="CW611" s="459"/>
      <c r="CX611" s="459"/>
      <c r="CY611" s="459"/>
      <c r="DD611" s="251"/>
      <c r="DF611" s="459"/>
      <c r="DG611" s="459"/>
      <c r="DH611" s="459"/>
      <c r="DM611" s="251"/>
      <c r="DO611" s="459"/>
      <c r="DP611" s="459"/>
      <c r="DQ611" s="459"/>
      <c r="DV611" s="251"/>
      <c r="DX611" s="459"/>
      <c r="DY611" s="459"/>
      <c r="DZ611" s="459"/>
      <c r="EE611" s="251"/>
      <c r="EG611" s="459"/>
      <c r="EH611" s="459"/>
      <c r="EI611" s="459"/>
      <c r="EN611" s="251"/>
      <c r="EP611" s="459"/>
      <c r="EQ611" s="459"/>
      <c r="ER611" s="459"/>
      <c r="EW611" s="251"/>
      <c r="EY611" s="459"/>
      <c r="EZ611" s="459"/>
      <c r="FA611" s="459"/>
      <c r="FF611" s="251"/>
      <c r="FH611" s="459"/>
      <c r="FI611" s="459"/>
      <c r="FJ611" s="459"/>
      <c r="FO611" s="251"/>
      <c r="FQ611" s="459"/>
      <c r="FR611" s="459"/>
      <c r="FS611" s="459"/>
      <c r="FX611" s="251"/>
      <c r="FZ611" s="459"/>
      <c r="GA611" s="459"/>
      <c r="GB611" s="459"/>
      <c r="GG611" s="251"/>
      <c r="GI611" s="459"/>
      <c r="GJ611" s="459"/>
      <c r="GK611" s="459"/>
      <c r="GP611" s="251"/>
      <c r="GR611" s="459"/>
      <c r="GS611" s="459"/>
      <c r="GT611" s="459"/>
      <c r="GY611" s="251"/>
      <c r="HA611" s="459"/>
      <c r="HB611" s="459"/>
      <c r="HC611" s="459"/>
      <c r="HH611" s="251"/>
      <c r="HJ611" s="459"/>
      <c r="HK611" s="459"/>
      <c r="HL611" s="459"/>
      <c r="HQ611" s="459"/>
      <c r="HR611" s="459"/>
      <c r="HS611" s="459"/>
      <c r="HT611" s="459"/>
      <c r="HU611" s="459"/>
      <c r="HV611" s="459"/>
      <c r="HW611" s="459"/>
      <c r="HX611" s="459"/>
      <c r="HY611" s="459"/>
      <c r="HZ611" s="459"/>
      <c r="IA611" s="459"/>
      <c r="IB611" s="459"/>
      <c r="IC611" s="459"/>
      <c r="ID611" s="459"/>
      <c r="IE611" s="459"/>
      <c r="IF611" s="459"/>
      <c r="IG611" s="459"/>
      <c r="IH611" s="459"/>
      <c r="II611" s="459"/>
      <c r="IJ611" s="459"/>
      <c r="IK611" s="459"/>
      <c r="IL611" s="459"/>
      <c r="IM611" s="459"/>
      <c r="IN611" s="459"/>
      <c r="IO611" s="459"/>
      <c r="IP611" s="459"/>
      <c r="IQ611" s="459"/>
      <c r="IR611" s="459"/>
      <c r="IS611" s="459"/>
      <c r="IT611" s="459"/>
      <c r="IU611" s="459"/>
      <c r="IV611" s="459"/>
      <c r="RS611" s="252"/>
    </row>
    <row r="612" spans="1:487" s="461" customFormat="1" ht="18">
      <c r="A612" s="605" t="s">
        <v>2367</v>
      </c>
      <c r="B612" s="459"/>
      <c r="C612" s="488"/>
      <c r="D612" s="461" t="s">
        <v>129</v>
      </c>
      <c r="E612" s="461">
        <f t="shared" si="0"/>
        <v>2</v>
      </c>
      <c r="F612" s="524">
        <f t="shared" si="1"/>
        <v>0</v>
      </c>
      <c r="G612" s="473"/>
      <c r="H612" s="473"/>
      <c r="I612" s="473"/>
      <c r="J612" s="473"/>
      <c r="K612" s="473"/>
      <c r="L612" s="459"/>
      <c r="M612" s="459"/>
      <c r="N612" s="459"/>
      <c r="R612" s="251"/>
      <c r="T612" s="459"/>
      <c r="U612" s="459"/>
      <c r="V612" s="459"/>
      <c r="AA612" s="251"/>
      <c r="AC612" s="459"/>
      <c r="AD612" s="459"/>
      <c r="AE612" s="459"/>
      <c r="AJ612" s="251"/>
      <c r="AL612" s="459"/>
      <c r="AM612" s="459"/>
      <c r="AN612" s="459"/>
      <c r="AS612" s="251"/>
      <c r="AU612" s="459"/>
      <c r="AV612" s="459"/>
      <c r="AW612" s="459"/>
      <c r="BB612" s="251"/>
      <c r="BD612" s="459"/>
      <c r="BE612" s="459"/>
      <c r="BF612" s="459"/>
      <c r="BK612" s="251"/>
      <c r="BM612" s="459"/>
      <c r="BN612" s="459"/>
      <c r="BO612" s="459"/>
      <c r="BT612" s="251"/>
      <c r="BV612" s="459"/>
      <c r="BW612" s="459"/>
      <c r="BX612" s="459"/>
      <c r="CC612" s="251"/>
      <c r="CE612" s="459"/>
      <c r="CF612" s="459"/>
      <c r="CG612" s="459"/>
      <c r="CL612" s="251"/>
      <c r="CN612" s="459"/>
      <c r="CO612" s="459"/>
      <c r="CP612" s="459"/>
      <c r="CU612" s="251"/>
      <c r="CW612" s="459"/>
      <c r="CX612" s="459"/>
      <c r="CY612" s="459"/>
      <c r="DD612" s="251"/>
      <c r="DF612" s="459"/>
      <c r="DG612" s="459"/>
      <c r="DH612" s="459"/>
      <c r="DM612" s="251"/>
      <c r="DO612" s="459"/>
      <c r="DP612" s="459"/>
      <c r="DQ612" s="459"/>
      <c r="DV612" s="251"/>
      <c r="DX612" s="459"/>
      <c r="DY612" s="459"/>
      <c r="DZ612" s="459"/>
      <c r="EE612" s="251"/>
      <c r="EG612" s="459"/>
      <c r="EH612" s="459"/>
      <c r="EI612" s="459"/>
      <c r="EN612" s="251"/>
      <c r="EP612" s="459"/>
      <c r="EQ612" s="459"/>
      <c r="ER612" s="459"/>
      <c r="EW612" s="251"/>
      <c r="EY612" s="459"/>
      <c r="EZ612" s="459"/>
      <c r="FA612" s="459"/>
      <c r="FF612" s="251"/>
      <c r="FH612" s="459"/>
      <c r="FI612" s="459"/>
      <c r="FJ612" s="459"/>
      <c r="FO612" s="251"/>
      <c r="FQ612" s="459"/>
      <c r="FR612" s="459"/>
      <c r="FS612" s="459"/>
      <c r="FX612" s="251"/>
      <c r="FZ612" s="459"/>
      <c r="GA612" s="459"/>
      <c r="GB612" s="459"/>
      <c r="GG612" s="251"/>
      <c r="GI612" s="459"/>
      <c r="GJ612" s="459"/>
      <c r="GK612" s="459"/>
      <c r="GP612" s="251"/>
      <c r="GR612" s="459"/>
      <c r="GS612" s="459"/>
      <c r="GT612" s="459"/>
      <c r="GY612" s="251"/>
      <c r="HA612" s="459"/>
      <c r="HB612" s="459"/>
      <c r="HC612" s="459"/>
      <c r="HH612" s="251"/>
      <c r="HJ612" s="459"/>
      <c r="HK612" s="459"/>
      <c r="HL612" s="459"/>
      <c r="HQ612" s="459"/>
      <c r="HR612" s="459"/>
      <c r="HS612" s="459"/>
      <c r="HT612" s="459"/>
      <c r="HU612" s="459"/>
      <c r="HV612" s="459"/>
      <c r="HW612" s="459"/>
      <c r="HX612" s="459"/>
      <c r="HY612" s="459"/>
      <c r="HZ612" s="459"/>
      <c r="IA612" s="459"/>
      <c r="IB612" s="459"/>
      <c r="IC612" s="459"/>
      <c r="ID612" s="459"/>
      <c r="IE612" s="459"/>
      <c r="IF612" s="459"/>
      <c r="IG612" s="459"/>
      <c r="IH612" s="459"/>
      <c r="II612" s="459"/>
      <c r="IJ612" s="459"/>
      <c r="IK612" s="459"/>
      <c r="IL612" s="459"/>
      <c r="IM612" s="459"/>
      <c r="IN612" s="459"/>
      <c r="IO612" s="459"/>
      <c r="IP612" s="459"/>
      <c r="IQ612" s="459"/>
      <c r="IR612" s="459"/>
      <c r="IS612" s="459"/>
      <c r="IT612" s="459"/>
      <c r="IU612" s="459"/>
      <c r="IV612" s="459"/>
      <c r="RS612" s="252"/>
    </row>
    <row r="613" spans="1:487" s="461" customFormat="1" ht="18">
      <c r="A613" s="605" t="s">
        <v>2388</v>
      </c>
      <c r="B613" s="459"/>
      <c r="C613" s="488"/>
      <c r="D613" s="461" t="s">
        <v>129</v>
      </c>
      <c r="E613" s="461">
        <f t="shared" si="0"/>
        <v>0</v>
      </c>
      <c r="F613" s="524">
        <f t="shared" si="1"/>
        <v>0</v>
      </c>
      <c r="G613" s="473"/>
      <c r="H613" s="473"/>
      <c r="I613" s="473"/>
      <c r="J613" s="473"/>
      <c r="K613" s="473"/>
      <c r="N613" s="459"/>
      <c r="R613" s="251"/>
      <c r="T613" s="459"/>
      <c r="U613" s="459"/>
      <c r="V613" s="459"/>
      <c r="AA613" s="251"/>
      <c r="AC613" s="459"/>
      <c r="AD613" s="459"/>
      <c r="AE613" s="459"/>
      <c r="AJ613" s="251"/>
      <c r="AL613" s="459"/>
      <c r="AM613" s="459"/>
      <c r="AN613" s="459"/>
      <c r="AS613" s="251"/>
      <c r="AU613" s="459"/>
      <c r="AV613" s="459"/>
      <c r="AW613" s="459"/>
      <c r="BB613" s="251"/>
      <c r="BD613" s="459"/>
      <c r="BE613" s="459"/>
      <c r="BF613" s="459"/>
      <c r="BK613" s="251"/>
      <c r="BM613" s="459"/>
      <c r="BN613" s="459"/>
      <c r="BO613" s="459"/>
      <c r="BT613" s="251"/>
      <c r="BV613" s="459"/>
      <c r="BW613" s="459"/>
      <c r="BX613" s="459"/>
      <c r="CC613" s="251"/>
      <c r="CE613" s="459"/>
      <c r="CF613" s="459"/>
      <c r="CG613" s="459"/>
      <c r="CL613" s="251"/>
      <c r="CN613" s="459"/>
      <c r="CO613" s="459"/>
      <c r="CP613" s="459"/>
      <c r="CU613" s="251"/>
      <c r="CW613" s="459"/>
      <c r="CX613" s="459"/>
      <c r="CY613" s="459"/>
      <c r="DD613" s="251"/>
      <c r="DF613" s="459"/>
      <c r="DG613" s="459"/>
      <c r="DH613" s="459"/>
      <c r="DM613" s="251"/>
      <c r="DO613" s="459"/>
      <c r="DP613" s="459"/>
      <c r="DQ613" s="459"/>
      <c r="DV613" s="251"/>
      <c r="DX613" s="459"/>
      <c r="DY613" s="459"/>
      <c r="DZ613" s="459"/>
      <c r="EE613" s="251"/>
      <c r="EG613" s="459"/>
      <c r="EH613" s="459"/>
      <c r="EI613" s="459"/>
      <c r="EN613" s="251"/>
      <c r="EP613" s="459"/>
      <c r="EQ613" s="459"/>
      <c r="ER613" s="459"/>
      <c r="EW613" s="251"/>
      <c r="EY613" s="459"/>
      <c r="EZ613" s="459"/>
      <c r="FA613" s="459"/>
      <c r="FF613" s="251"/>
      <c r="FH613" s="459"/>
      <c r="FI613" s="459"/>
      <c r="FJ613" s="459"/>
      <c r="FO613" s="251"/>
      <c r="FQ613" s="459"/>
      <c r="FR613" s="459"/>
      <c r="FS613" s="459"/>
      <c r="FX613" s="251"/>
      <c r="FZ613" s="459"/>
      <c r="GA613" s="459"/>
      <c r="GB613" s="459"/>
      <c r="GG613" s="251"/>
      <c r="GI613" s="459"/>
      <c r="GJ613" s="459"/>
      <c r="GK613" s="459"/>
      <c r="GP613" s="251"/>
      <c r="GR613" s="459"/>
      <c r="GS613" s="459"/>
      <c r="GT613" s="459"/>
      <c r="GY613" s="251"/>
      <c r="HA613" s="459"/>
      <c r="HB613" s="459"/>
      <c r="HC613" s="459"/>
      <c r="HH613" s="251"/>
      <c r="HJ613" s="459"/>
      <c r="HK613" s="459"/>
      <c r="HL613" s="459"/>
      <c r="HQ613" s="459"/>
      <c r="HR613" s="459"/>
      <c r="HS613" s="459"/>
      <c r="HT613" s="459"/>
      <c r="HU613" s="459"/>
      <c r="HV613" s="459"/>
      <c r="HW613" s="459"/>
      <c r="HX613" s="459"/>
      <c r="HY613" s="459"/>
      <c r="HZ613" s="459"/>
      <c r="IA613" s="459"/>
      <c r="IB613" s="459"/>
      <c r="IC613" s="459"/>
      <c r="ID613" s="459"/>
      <c r="IE613" s="459"/>
      <c r="IF613" s="459"/>
      <c r="IG613" s="459"/>
      <c r="IH613" s="459"/>
      <c r="II613" s="459"/>
      <c r="IJ613" s="459"/>
      <c r="IK613" s="459"/>
      <c r="IL613" s="459"/>
      <c r="IM613" s="459"/>
      <c r="IN613" s="459"/>
      <c r="IO613" s="459"/>
      <c r="IP613" s="459"/>
      <c r="IQ613" s="459"/>
      <c r="IR613" s="459"/>
      <c r="IS613" s="459"/>
      <c r="IT613" s="459"/>
      <c r="IU613" s="459"/>
      <c r="IV613" s="459"/>
      <c r="RS613" s="252"/>
    </row>
    <row r="614" spans="1:487" s="461" customFormat="1" ht="18">
      <c r="A614" s="605" t="s">
        <v>565</v>
      </c>
      <c r="B614" s="459"/>
      <c r="C614" s="488"/>
      <c r="D614" s="461" t="s">
        <v>129</v>
      </c>
      <c r="E614" s="461">
        <f t="shared" si="0"/>
        <v>0</v>
      </c>
      <c r="F614" s="524">
        <f t="shared" si="1"/>
        <v>0</v>
      </c>
      <c r="G614" s="473"/>
      <c r="H614" s="473"/>
      <c r="I614" s="473"/>
      <c r="J614" s="473"/>
      <c r="K614" s="473"/>
      <c r="L614" s="459"/>
      <c r="N614" s="459"/>
      <c r="R614" s="251"/>
      <c r="T614" s="459"/>
      <c r="U614" s="459"/>
      <c r="V614" s="459"/>
      <c r="AA614" s="251"/>
      <c r="AC614" s="459"/>
      <c r="AD614" s="459"/>
      <c r="AE614" s="459"/>
      <c r="AJ614" s="251"/>
      <c r="AL614" s="459"/>
      <c r="AM614" s="459"/>
      <c r="AN614" s="459"/>
      <c r="AS614" s="251"/>
      <c r="AU614" s="459"/>
      <c r="AV614" s="459"/>
      <c r="AW614" s="459"/>
      <c r="BB614" s="251"/>
      <c r="BD614" s="459"/>
      <c r="BE614" s="459"/>
      <c r="BF614" s="459"/>
      <c r="BK614" s="251"/>
      <c r="BM614" s="459"/>
      <c r="BN614" s="459"/>
      <c r="BO614" s="459"/>
      <c r="BT614" s="251"/>
      <c r="BV614" s="459"/>
      <c r="BW614" s="459"/>
      <c r="BX614" s="459"/>
      <c r="CC614" s="251"/>
      <c r="CE614" s="459"/>
      <c r="CF614" s="459"/>
      <c r="CG614" s="459"/>
      <c r="CL614" s="251"/>
      <c r="CN614" s="459"/>
      <c r="CO614" s="459"/>
      <c r="CP614" s="459"/>
      <c r="CU614" s="251"/>
      <c r="CW614" s="459"/>
      <c r="CX614" s="459"/>
      <c r="CY614" s="459"/>
      <c r="DD614" s="251"/>
      <c r="DF614" s="459"/>
      <c r="DG614" s="459"/>
      <c r="DH614" s="459"/>
      <c r="DM614" s="251"/>
      <c r="DO614" s="459"/>
      <c r="DP614" s="459"/>
      <c r="DQ614" s="459"/>
      <c r="DV614" s="251"/>
      <c r="DX614" s="459"/>
      <c r="DY614" s="459"/>
      <c r="DZ614" s="459"/>
      <c r="EE614" s="251"/>
      <c r="EG614" s="459"/>
      <c r="EH614" s="459"/>
      <c r="EI614" s="459"/>
      <c r="EN614" s="251"/>
      <c r="EP614" s="459"/>
      <c r="EQ614" s="459"/>
      <c r="ER614" s="459"/>
      <c r="EW614" s="251"/>
      <c r="EY614" s="459"/>
      <c r="EZ614" s="459"/>
      <c r="FA614" s="459"/>
      <c r="FF614" s="251"/>
      <c r="FH614" s="459"/>
      <c r="FI614" s="459"/>
      <c r="FJ614" s="459"/>
      <c r="FO614" s="251"/>
      <c r="FQ614" s="459"/>
      <c r="FR614" s="459"/>
      <c r="FS614" s="459"/>
      <c r="FX614" s="251"/>
      <c r="FZ614" s="459"/>
      <c r="GA614" s="459"/>
      <c r="GB614" s="459"/>
      <c r="GG614" s="251"/>
      <c r="GI614" s="459"/>
      <c r="GJ614" s="459"/>
      <c r="GK614" s="459"/>
      <c r="GP614" s="251"/>
      <c r="GR614" s="459"/>
      <c r="GS614" s="459"/>
      <c r="GT614" s="459"/>
      <c r="GY614" s="251"/>
      <c r="HA614" s="459"/>
      <c r="HB614" s="459"/>
      <c r="HC614" s="459"/>
      <c r="HH614" s="251"/>
      <c r="HJ614" s="459"/>
      <c r="HK614" s="459"/>
      <c r="HL614" s="459"/>
      <c r="HQ614" s="459"/>
      <c r="HR614" s="459"/>
      <c r="HS614" s="459"/>
      <c r="HT614" s="459"/>
      <c r="HU614" s="459"/>
      <c r="HV614" s="459"/>
      <c r="HW614" s="459"/>
      <c r="HX614" s="459"/>
      <c r="HY614" s="459"/>
      <c r="HZ614" s="459"/>
      <c r="IA614" s="459"/>
      <c r="IB614" s="459"/>
      <c r="IC614" s="459"/>
      <c r="ID614" s="459"/>
      <c r="IE614" s="459"/>
      <c r="IF614" s="459"/>
      <c r="IG614" s="459"/>
      <c r="IH614" s="459"/>
      <c r="II614" s="459"/>
      <c r="IJ614" s="459"/>
      <c r="IK614" s="459"/>
      <c r="IL614" s="459"/>
      <c r="IM614" s="459"/>
      <c r="IN614" s="459"/>
      <c r="IO614" s="459"/>
      <c r="IP614" s="459"/>
      <c r="IQ614" s="459"/>
      <c r="IR614" s="459"/>
      <c r="IS614" s="459"/>
      <c r="IT614" s="459"/>
      <c r="IU614" s="459"/>
      <c r="IV614" s="459"/>
      <c r="RS614" s="252"/>
    </row>
    <row r="615" spans="1:487" s="461" customFormat="1" ht="18">
      <c r="A615" s="605" t="s">
        <v>786</v>
      </c>
      <c r="B615" s="488"/>
      <c r="C615" s="488"/>
      <c r="D615" s="461" t="s">
        <v>130</v>
      </c>
      <c r="E615" s="461">
        <f t="shared" si="0"/>
        <v>6</v>
      </c>
      <c r="F615" s="524">
        <f t="shared" si="1"/>
        <v>0</v>
      </c>
      <c r="G615" s="473"/>
      <c r="H615" s="473"/>
      <c r="I615" s="473"/>
      <c r="J615" s="473"/>
      <c r="K615" s="473"/>
      <c r="N615" s="459"/>
      <c r="R615" s="251"/>
      <c r="T615" s="459"/>
      <c r="U615" s="459"/>
      <c r="V615" s="459"/>
      <c r="AA615" s="251"/>
      <c r="AC615" s="459"/>
      <c r="AD615" s="459"/>
      <c r="AE615" s="459"/>
      <c r="AJ615" s="251"/>
      <c r="AL615" s="459"/>
      <c r="AM615" s="459"/>
      <c r="AN615" s="459"/>
      <c r="AS615" s="251"/>
      <c r="AU615" s="459"/>
      <c r="AV615" s="459"/>
      <c r="AW615" s="459"/>
      <c r="BB615" s="251"/>
      <c r="BD615" s="459"/>
      <c r="BE615" s="459"/>
      <c r="BF615" s="459"/>
      <c r="BK615" s="251"/>
      <c r="BM615" s="459"/>
      <c r="BN615" s="459"/>
      <c r="BO615" s="459"/>
      <c r="BT615" s="251"/>
      <c r="BV615" s="459"/>
      <c r="BW615" s="459"/>
      <c r="BX615" s="459"/>
      <c r="CC615" s="251"/>
      <c r="CE615" s="459"/>
      <c r="CF615" s="459"/>
      <c r="CG615" s="459"/>
      <c r="CL615" s="251"/>
      <c r="CN615" s="459"/>
      <c r="CO615" s="459"/>
      <c r="CP615" s="459"/>
      <c r="CU615" s="251"/>
      <c r="CW615" s="459"/>
      <c r="CX615" s="459"/>
      <c r="CY615" s="459"/>
      <c r="DD615" s="251"/>
      <c r="DF615" s="459"/>
      <c r="DG615" s="459"/>
      <c r="DH615" s="459"/>
      <c r="DM615" s="251"/>
      <c r="DO615" s="459"/>
      <c r="DP615" s="459"/>
      <c r="DQ615" s="459"/>
      <c r="DV615" s="251"/>
      <c r="DX615" s="459"/>
      <c r="DY615" s="459"/>
      <c r="DZ615" s="459"/>
      <c r="EE615" s="251"/>
      <c r="EG615" s="459"/>
      <c r="EH615" s="459"/>
      <c r="EI615" s="459"/>
      <c r="EN615" s="251"/>
      <c r="EP615" s="459"/>
      <c r="EQ615" s="459"/>
      <c r="ER615" s="459"/>
      <c r="EW615" s="251"/>
      <c r="EY615" s="459"/>
      <c r="EZ615" s="459"/>
      <c r="FA615" s="459"/>
      <c r="FF615" s="251"/>
      <c r="FH615" s="459"/>
      <c r="FI615" s="459"/>
      <c r="FJ615" s="459"/>
      <c r="FO615" s="251"/>
      <c r="FQ615" s="459"/>
      <c r="FR615" s="459"/>
      <c r="FS615" s="459"/>
      <c r="FX615" s="251"/>
      <c r="FZ615" s="459"/>
      <c r="GA615" s="459"/>
      <c r="GB615" s="459"/>
      <c r="GG615" s="251"/>
      <c r="GI615" s="459"/>
      <c r="GJ615" s="459"/>
      <c r="GK615" s="459"/>
      <c r="GP615" s="251"/>
      <c r="GR615" s="459"/>
      <c r="GS615" s="459"/>
      <c r="GT615" s="459"/>
      <c r="GY615" s="251"/>
      <c r="HA615" s="459"/>
      <c r="HB615" s="459"/>
      <c r="HC615" s="459"/>
      <c r="HH615" s="251"/>
      <c r="HJ615" s="459"/>
      <c r="HK615" s="459"/>
      <c r="HL615" s="459"/>
      <c r="HQ615" s="459"/>
      <c r="HR615" s="459"/>
      <c r="HS615" s="459"/>
      <c r="HT615" s="459"/>
      <c r="HU615" s="459"/>
      <c r="HV615" s="459"/>
      <c r="HW615" s="459"/>
      <c r="HX615" s="459"/>
      <c r="HY615" s="459"/>
      <c r="HZ615" s="459"/>
      <c r="IA615" s="459"/>
      <c r="IB615" s="459"/>
      <c r="IC615" s="459"/>
      <c r="ID615" s="459"/>
      <c r="IE615" s="459"/>
      <c r="IF615" s="459"/>
      <c r="IG615" s="459"/>
      <c r="IH615" s="459"/>
      <c r="II615" s="459"/>
      <c r="IJ615" s="459"/>
      <c r="IK615" s="459"/>
      <c r="IL615" s="459"/>
      <c r="IM615" s="459"/>
      <c r="IN615" s="459"/>
      <c r="IO615" s="459"/>
      <c r="IP615" s="459"/>
      <c r="IQ615" s="459"/>
      <c r="IR615" s="459"/>
      <c r="IS615" s="459"/>
      <c r="IT615" s="459"/>
      <c r="IU615" s="459"/>
      <c r="IV615" s="459"/>
      <c r="RS615" s="252"/>
    </row>
    <row r="616" spans="1:487" s="461" customFormat="1" ht="18">
      <c r="A616" s="605" t="s">
        <v>697</v>
      </c>
      <c r="B616" s="459"/>
      <c r="C616" s="488"/>
      <c r="D616" s="461" t="s">
        <v>129</v>
      </c>
      <c r="E616" s="461">
        <f t="shared" si="0"/>
        <v>6</v>
      </c>
      <c r="F616" s="524">
        <f t="shared" si="1"/>
        <v>4</v>
      </c>
      <c r="G616" s="473"/>
      <c r="H616" s="473">
        <v>4</v>
      </c>
      <c r="I616" s="473"/>
      <c r="J616" s="473"/>
      <c r="K616" s="473"/>
      <c r="L616" s="459"/>
      <c r="N616" s="459"/>
      <c r="R616" s="251"/>
      <c r="T616" s="459"/>
      <c r="U616" s="459"/>
      <c r="V616" s="459"/>
      <c r="AA616" s="251"/>
      <c r="AC616" s="459"/>
      <c r="AD616" s="459"/>
      <c r="AE616" s="459"/>
      <c r="AJ616" s="251"/>
      <c r="AL616" s="459"/>
      <c r="AM616" s="459"/>
      <c r="AN616" s="459"/>
      <c r="AS616" s="251"/>
      <c r="AU616" s="459"/>
      <c r="AV616" s="459"/>
      <c r="AW616" s="459"/>
      <c r="BB616" s="251"/>
      <c r="BD616" s="459"/>
      <c r="BE616" s="459"/>
      <c r="BF616" s="459"/>
      <c r="BK616" s="251"/>
      <c r="BM616" s="459"/>
      <c r="BN616" s="459"/>
      <c r="BO616" s="459"/>
      <c r="BT616" s="251"/>
      <c r="BV616" s="459"/>
      <c r="BW616" s="459"/>
      <c r="BX616" s="459"/>
      <c r="CC616" s="251"/>
      <c r="CE616" s="459"/>
      <c r="CF616" s="459"/>
      <c r="CG616" s="459"/>
      <c r="CL616" s="251"/>
      <c r="CN616" s="459"/>
      <c r="CO616" s="459"/>
      <c r="CP616" s="459"/>
      <c r="CU616" s="251"/>
      <c r="CW616" s="459"/>
      <c r="CX616" s="459"/>
      <c r="CY616" s="459"/>
      <c r="DD616" s="251"/>
      <c r="DF616" s="459"/>
      <c r="DG616" s="459"/>
      <c r="DH616" s="459"/>
      <c r="DM616" s="251"/>
      <c r="DO616" s="459"/>
      <c r="DP616" s="459"/>
      <c r="DQ616" s="459"/>
      <c r="DV616" s="251"/>
      <c r="DX616" s="459"/>
      <c r="DY616" s="459"/>
      <c r="DZ616" s="459"/>
      <c r="EE616" s="251"/>
      <c r="EG616" s="459"/>
      <c r="EH616" s="459"/>
      <c r="EI616" s="459"/>
      <c r="EN616" s="251"/>
      <c r="EP616" s="459"/>
      <c r="EQ616" s="459"/>
      <c r="ER616" s="459"/>
      <c r="EW616" s="251"/>
      <c r="EY616" s="459"/>
      <c r="EZ616" s="459"/>
      <c r="FA616" s="459"/>
      <c r="FF616" s="251"/>
      <c r="FH616" s="459"/>
      <c r="FI616" s="459"/>
      <c r="FJ616" s="459"/>
      <c r="FO616" s="251"/>
      <c r="FQ616" s="459"/>
      <c r="FR616" s="459"/>
      <c r="FS616" s="459"/>
      <c r="FX616" s="251"/>
      <c r="FZ616" s="459"/>
      <c r="GA616" s="459"/>
      <c r="GB616" s="459"/>
      <c r="GG616" s="251"/>
      <c r="GI616" s="459"/>
      <c r="GJ616" s="459"/>
      <c r="GK616" s="459"/>
      <c r="GP616" s="251"/>
      <c r="GR616" s="459"/>
      <c r="GS616" s="459"/>
      <c r="GT616" s="459"/>
      <c r="GY616" s="251"/>
      <c r="HA616" s="459"/>
      <c r="HB616" s="459"/>
      <c r="HC616" s="459"/>
      <c r="HH616" s="251"/>
      <c r="HJ616" s="459"/>
      <c r="HK616" s="459"/>
      <c r="HL616" s="459"/>
      <c r="HQ616" s="459"/>
      <c r="HR616" s="459"/>
      <c r="HS616" s="459"/>
      <c r="HT616" s="459"/>
      <c r="HU616" s="459"/>
      <c r="HV616" s="459"/>
      <c r="HW616" s="459"/>
      <c r="HX616" s="459"/>
      <c r="HY616" s="459"/>
      <c r="HZ616" s="459"/>
      <c r="IA616" s="459"/>
      <c r="IB616" s="459"/>
      <c r="IC616" s="459"/>
      <c r="ID616" s="459"/>
      <c r="IE616" s="459"/>
      <c r="IF616" s="459"/>
      <c r="IG616" s="459"/>
      <c r="IH616" s="459"/>
      <c r="II616" s="459"/>
      <c r="IJ616" s="459"/>
      <c r="IK616" s="459"/>
      <c r="IL616" s="459"/>
      <c r="IM616" s="459"/>
      <c r="IN616" s="459"/>
      <c r="IO616" s="459"/>
      <c r="IP616" s="459"/>
      <c r="IQ616" s="459"/>
      <c r="IR616" s="459"/>
      <c r="IS616" s="459"/>
      <c r="IT616" s="459"/>
      <c r="IU616" s="459"/>
      <c r="IV616" s="459"/>
      <c r="RS616" s="252"/>
    </row>
    <row r="617" spans="1:487" s="461" customFormat="1" ht="18">
      <c r="A617" s="605" t="s">
        <v>1078</v>
      </c>
      <c r="B617" s="459"/>
      <c r="C617" s="488"/>
      <c r="D617" s="461" t="s">
        <v>129</v>
      </c>
      <c r="E617" s="461">
        <f t="shared" si="0"/>
        <v>1</v>
      </c>
      <c r="F617" s="524">
        <f t="shared" si="1"/>
        <v>0</v>
      </c>
      <c r="G617" s="473"/>
      <c r="H617" s="473"/>
      <c r="I617" s="473"/>
      <c r="J617" s="473"/>
      <c r="K617" s="473"/>
      <c r="N617" s="459"/>
      <c r="R617" s="251"/>
      <c r="T617" s="459"/>
      <c r="U617" s="459"/>
      <c r="V617" s="459"/>
      <c r="AA617" s="251"/>
      <c r="AC617" s="459"/>
      <c r="AD617" s="459"/>
      <c r="AE617" s="459"/>
      <c r="AJ617" s="251"/>
      <c r="AL617" s="459"/>
      <c r="AM617" s="459"/>
      <c r="AN617" s="459"/>
      <c r="AS617" s="251"/>
      <c r="AU617" s="459"/>
      <c r="AV617" s="459"/>
      <c r="AW617" s="459"/>
      <c r="BB617" s="251"/>
      <c r="BD617" s="459"/>
      <c r="BE617" s="459"/>
      <c r="BF617" s="459"/>
      <c r="BK617" s="251"/>
      <c r="BM617" s="459"/>
      <c r="BN617" s="459"/>
      <c r="BO617" s="459"/>
      <c r="BT617" s="251"/>
      <c r="BV617" s="459"/>
      <c r="BW617" s="459"/>
      <c r="BX617" s="459"/>
      <c r="CC617" s="251"/>
      <c r="CE617" s="459"/>
      <c r="CF617" s="459"/>
      <c r="CG617" s="459"/>
      <c r="CL617" s="251"/>
      <c r="CN617" s="459"/>
      <c r="CO617" s="459"/>
      <c r="CP617" s="459"/>
      <c r="CU617" s="251"/>
      <c r="CW617" s="459"/>
      <c r="CX617" s="459"/>
      <c r="CY617" s="459"/>
      <c r="DD617" s="251"/>
      <c r="DF617" s="459"/>
      <c r="DG617" s="459"/>
      <c r="DH617" s="459"/>
      <c r="DM617" s="251"/>
      <c r="DO617" s="459"/>
      <c r="DP617" s="459"/>
      <c r="DQ617" s="459"/>
      <c r="DV617" s="251"/>
      <c r="DX617" s="459"/>
      <c r="DY617" s="459"/>
      <c r="DZ617" s="459"/>
      <c r="EE617" s="251"/>
      <c r="EG617" s="459"/>
      <c r="EH617" s="459"/>
      <c r="EI617" s="459"/>
      <c r="EN617" s="251"/>
      <c r="EP617" s="459"/>
      <c r="EQ617" s="459"/>
      <c r="ER617" s="459"/>
      <c r="EW617" s="251"/>
      <c r="EY617" s="459"/>
      <c r="EZ617" s="459"/>
      <c r="FA617" s="459"/>
      <c r="FF617" s="251"/>
      <c r="FH617" s="459"/>
      <c r="FI617" s="459"/>
      <c r="FJ617" s="459"/>
      <c r="FO617" s="251"/>
      <c r="FQ617" s="459"/>
      <c r="FR617" s="459"/>
      <c r="FS617" s="459"/>
      <c r="FX617" s="251"/>
      <c r="FZ617" s="459"/>
      <c r="GA617" s="459"/>
      <c r="GB617" s="459"/>
      <c r="GG617" s="251"/>
      <c r="GI617" s="459"/>
      <c r="GJ617" s="459"/>
      <c r="GK617" s="459"/>
      <c r="GP617" s="251"/>
      <c r="GR617" s="459"/>
      <c r="GS617" s="459"/>
      <c r="GT617" s="459"/>
      <c r="GY617" s="251"/>
      <c r="HA617" s="459"/>
      <c r="HB617" s="459"/>
      <c r="HC617" s="459"/>
      <c r="HH617" s="251"/>
      <c r="HJ617" s="459"/>
      <c r="HK617" s="459"/>
      <c r="HL617" s="459"/>
      <c r="HQ617" s="459"/>
      <c r="HR617" s="459"/>
      <c r="HS617" s="459"/>
      <c r="HT617" s="459"/>
      <c r="HU617" s="459"/>
      <c r="HV617" s="459"/>
      <c r="HW617" s="459"/>
      <c r="HX617" s="459"/>
      <c r="HY617" s="459"/>
      <c r="HZ617" s="459"/>
      <c r="IA617" s="459"/>
      <c r="IB617" s="459"/>
      <c r="IC617" s="459"/>
      <c r="ID617" s="459"/>
      <c r="IE617" s="459"/>
      <c r="IF617" s="459"/>
      <c r="IG617" s="459"/>
      <c r="IH617" s="459"/>
      <c r="II617" s="459"/>
      <c r="IJ617" s="459"/>
      <c r="IK617" s="459"/>
      <c r="IL617" s="459"/>
      <c r="IM617" s="459"/>
      <c r="IN617" s="459"/>
      <c r="IO617" s="459"/>
      <c r="IP617" s="459"/>
      <c r="IQ617" s="459"/>
      <c r="IR617" s="459"/>
      <c r="IS617" s="459"/>
      <c r="IT617" s="459"/>
      <c r="IU617" s="459"/>
      <c r="IV617" s="459"/>
      <c r="RS617" s="252"/>
    </row>
    <row r="618" spans="1:487" s="461" customFormat="1" ht="18">
      <c r="A618" s="605" t="s">
        <v>763</v>
      </c>
      <c r="B618" s="488"/>
      <c r="C618" s="488"/>
      <c r="D618" s="461" t="s">
        <v>130</v>
      </c>
      <c r="E618" s="461">
        <f t="shared" si="0"/>
        <v>4</v>
      </c>
      <c r="F618" s="524">
        <f t="shared" si="1"/>
        <v>0</v>
      </c>
      <c r="G618" s="473"/>
      <c r="H618" s="473"/>
      <c r="I618" s="473"/>
      <c r="J618" s="473"/>
      <c r="K618" s="473"/>
      <c r="L618" s="459"/>
      <c r="M618" s="459"/>
      <c r="N618" s="459"/>
      <c r="R618" s="251"/>
      <c r="T618" s="459"/>
      <c r="U618" s="459"/>
      <c r="V618" s="459"/>
      <c r="AA618" s="251"/>
      <c r="AC618" s="459"/>
      <c r="AD618" s="459"/>
      <c r="AE618" s="459"/>
      <c r="AJ618" s="251"/>
      <c r="AL618" s="459"/>
      <c r="AM618" s="459"/>
      <c r="AN618" s="459"/>
      <c r="AS618" s="251"/>
      <c r="AU618" s="459"/>
      <c r="AV618" s="459"/>
      <c r="AW618" s="459"/>
      <c r="BB618" s="251"/>
      <c r="BD618" s="459"/>
      <c r="BE618" s="459"/>
      <c r="BF618" s="459"/>
      <c r="BK618" s="251"/>
      <c r="BM618" s="459"/>
      <c r="BN618" s="459"/>
      <c r="BO618" s="459"/>
      <c r="BT618" s="251"/>
      <c r="BV618" s="459"/>
      <c r="BW618" s="459"/>
      <c r="BX618" s="459"/>
      <c r="CC618" s="251"/>
      <c r="CE618" s="459"/>
      <c r="CF618" s="459"/>
      <c r="CG618" s="459"/>
      <c r="CL618" s="251"/>
      <c r="CN618" s="459"/>
      <c r="CO618" s="459"/>
      <c r="CP618" s="459"/>
      <c r="CU618" s="251"/>
      <c r="CW618" s="459"/>
      <c r="CX618" s="459"/>
      <c r="CY618" s="459"/>
      <c r="DD618" s="251"/>
      <c r="DF618" s="459"/>
      <c r="DG618" s="459"/>
      <c r="DH618" s="459"/>
      <c r="DM618" s="251"/>
      <c r="DO618" s="459"/>
      <c r="DP618" s="459"/>
      <c r="DQ618" s="459"/>
      <c r="DV618" s="251"/>
      <c r="DX618" s="459"/>
      <c r="DY618" s="459"/>
      <c r="DZ618" s="459"/>
      <c r="EE618" s="251"/>
      <c r="EG618" s="459"/>
      <c r="EH618" s="459"/>
      <c r="EI618" s="459"/>
      <c r="EN618" s="251"/>
      <c r="EP618" s="459"/>
      <c r="EQ618" s="459"/>
      <c r="ER618" s="459"/>
      <c r="EW618" s="251"/>
      <c r="EY618" s="459"/>
      <c r="EZ618" s="459"/>
      <c r="FA618" s="459"/>
      <c r="FF618" s="251"/>
      <c r="FH618" s="459"/>
      <c r="FI618" s="459"/>
      <c r="FJ618" s="459"/>
      <c r="FO618" s="251"/>
      <c r="FQ618" s="459"/>
      <c r="FR618" s="459"/>
      <c r="FS618" s="459"/>
      <c r="FX618" s="251"/>
      <c r="FZ618" s="459"/>
      <c r="GA618" s="459"/>
      <c r="GB618" s="459"/>
      <c r="GG618" s="251"/>
      <c r="GI618" s="459"/>
      <c r="GJ618" s="459"/>
      <c r="GK618" s="459"/>
      <c r="GP618" s="251"/>
      <c r="GR618" s="459"/>
      <c r="GS618" s="459"/>
      <c r="GT618" s="459"/>
      <c r="GY618" s="251"/>
      <c r="HA618" s="459"/>
      <c r="HB618" s="459"/>
      <c r="HC618" s="459"/>
      <c r="HH618" s="251"/>
      <c r="HJ618" s="459"/>
      <c r="HK618" s="459"/>
      <c r="HL618" s="459"/>
      <c r="HQ618" s="459"/>
      <c r="HR618" s="459"/>
      <c r="HS618" s="459"/>
      <c r="HT618" s="459"/>
      <c r="HU618" s="459"/>
      <c r="HV618" s="459"/>
      <c r="HW618" s="459"/>
      <c r="HX618" s="459"/>
      <c r="HY618" s="459"/>
      <c r="HZ618" s="459"/>
      <c r="IA618" s="459"/>
      <c r="IB618" s="459"/>
      <c r="IC618" s="459"/>
      <c r="ID618" s="459"/>
      <c r="IE618" s="459"/>
      <c r="IF618" s="459"/>
      <c r="IG618" s="459"/>
      <c r="IH618" s="459"/>
      <c r="II618" s="459"/>
      <c r="IJ618" s="459"/>
      <c r="IK618" s="459"/>
      <c r="IL618" s="459"/>
      <c r="IM618" s="459"/>
      <c r="IN618" s="459"/>
      <c r="IO618" s="459"/>
      <c r="IP618" s="459"/>
      <c r="IQ618" s="459"/>
      <c r="IR618" s="459"/>
      <c r="IS618" s="459"/>
      <c r="IT618" s="459"/>
      <c r="IU618" s="459"/>
      <c r="IV618" s="459"/>
      <c r="RS618" s="252"/>
    </row>
    <row r="619" spans="1:487" s="461" customFormat="1" ht="18">
      <c r="A619" s="605" t="s">
        <v>433</v>
      </c>
      <c r="B619" s="488"/>
      <c r="C619" s="488"/>
      <c r="D619" s="461" t="s">
        <v>133</v>
      </c>
      <c r="E619" s="461">
        <f t="shared" si="0"/>
        <v>10</v>
      </c>
      <c r="F619" s="524">
        <f t="shared" si="1"/>
        <v>41</v>
      </c>
      <c r="G619" s="502"/>
      <c r="H619" s="502">
        <v>41</v>
      </c>
      <c r="I619" s="473"/>
      <c r="J619" s="473"/>
      <c r="K619" s="473"/>
      <c r="N619" s="459"/>
      <c r="R619" s="251"/>
      <c r="T619" s="459"/>
      <c r="U619" s="459"/>
      <c r="V619" s="459"/>
      <c r="AA619" s="251"/>
      <c r="AC619" s="459"/>
      <c r="AD619" s="459"/>
      <c r="AE619" s="459"/>
      <c r="AJ619" s="251"/>
      <c r="AL619" s="459"/>
      <c r="AM619" s="459"/>
      <c r="AN619" s="459"/>
      <c r="AS619" s="251"/>
      <c r="AU619" s="459"/>
      <c r="AV619" s="459"/>
      <c r="AW619" s="459"/>
      <c r="BB619" s="251"/>
      <c r="BD619" s="459"/>
      <c r="BE619" s="459"/>
      <c r="BF619" s="459"/>
      <c r="BK619" s="251"/>
      <c r="BM619" s="459"/>
      <c r="BN619" s="459"/>
      <c r="BO619" s="459"/>
      <c r="BT619" s="251"/>
      <c r="BV619" s="459"/>
      <c r="BW619" s="459"/>
      <c r="BX619" s="459"/>
      <c r="CC619" s="251"/>
      <c r="CE619" s="459"/>
      <c r="CF619" s="459"/>
      <c r="CG619" s="459"/>
      <c r="CL619" s="251"/>
      <c r="CN619" s="459"/>
      <c r="CO619" s="459"/>
      <c r="CP619" s="459"/>
      <c r="CU619" s="251"/>
      <c r="CW619" s="459"/>
      <c r="CX619" s="459"/>
      <c r="CY619" s="459"/>
      <c r="DD619" s="251"/>
      <c r="DF619" s="459"/>
      <c r="DG619" s="459"/>
      <c r="DH619" s="459"/>
      <c r="DM619" s="251"/>
      <c r="DO619" s="459"/>
      <c r="DP619" s="459"/>
      <c r="DQ619" s="459"/>
      <c r="DV619" s="251"/>
      <c r="DX619" s="459"/>
      <c r="DY619" s="459"/>
      <c r="DZ619" s="459"/>
      <c r="EE619" s="251"/>
      <c r="EG619" s="459"/>
      <c r="EH619" s="459"/>
      <c r="EI619" s="459"/>
      <c r="EN619" s="251"/>
      <c r="EP619" s="459"/>
      <c r="EQ619" s="459"/>
      <c r="ER619" s="459"/>
      <c r="EW619" s="251"/>
      <c r="EY619" s="459"/>
      <c r="EZ619" s="459"/>
      <c r="FA619" s="459"/>
      <c r="FF619" s="251"/>
      <c r="FH619" s="459"/>
      <c r="FI619" s="459"/>
      <c r="FJ619" s="459"/>
      <c r="FO619" s="251"/>
      <c r="FQ619" s="459"/>
      <c r="FR619" s="459"/>
      <c r="FS619" s="459"/>
      <c r="FX619" s="251"/>
      <c r="FZ619" s="459"/>
      <c r="GA619" s="459"/>
      <c r="GB619" s="459"/>
      <c r="GG619" s="251"/>
      <c r="GI619" s="459"/>
      <c r="GJ619" s="459"/>
      <c r="GK619" s="459"/>
      <c r="GP619" s="251"/>
      <c r="GR619" s="459"/>
      <c r="GS619" s="459"/>
      <c r="GT619" s="459"/>
      <c r="GY619" s="251"/>
      <c r="HA619" s="459"/>
      <c r="HB619" s="459"/>
      <c r="HC619" s="459"/>
      <c r="HH619" s="251"/>
      <c r="HJ619" s="459"/>
      <c r="HK619" s="459"/>
      <c r="HL619" s="459"/>
      <c r="HQ619" s="459"/>
      <c r="HR619" s="459"/>
      <c r="HS619" s="459"/>
      <c r="HT619" s="459"/>
      <c r="HU619" s="459"/>
      <c r="HV619" s="459"/>
      <c r="HW619" s="459"/>
      <c r="HX619" s="459"/>
      <c r="HY619" s="459"/>
      <c r="HZ619" s="459"/>
      <c r="IA619" s="459"/>
      <c r="IB619" s="459"/>
      <c r="IC619" s="459"/>
      <c r="ID619" s="459"/>
      <c r="IE619" s="459"/>
      <c r="IF619" s="459"/>
      <c r="IG619" s="459"/>
      <c r="IH619" s="459"/>
      <c r="II619" s="459"/>
      <c r="IJ619" s="459"/>
      <c r="IK619" s="459"/>
      <c r="IL619" s="459"/>
      <c r="IM619" s="459"/>
      <c r="IN619" s="459"/>
      <c r="IO619" s="459"/>
      <c r="IP619" s="459"/>
      <c r="IQ619" s="459"/>
      <c r="IR619" s="459"/>
      <c r="IS619" s="459"/>
      <c r="IT619" s="459"/>
      <c r="IU619" s="459"/>
      <c r="IV619" s="459"/>
      <c r="RS619" s="252"/>
    </row>
    <row r="620" spans="1:487" s="461" customFormat="1" ht="18">
      <c r="A620" s="605" t="s">
        <v>524</v>
      </c>
      <c r="B620" s="459"/>
      <c r="C620" s="488"/>
      <c r="D620" s="461" t="s">
        <v>134</v>
      </c>
      <c r="E620" s="461">
        <f t="shared" si="0"/>
        <v>13</v>
      </c>
      <c r="F620" s="524">
        <f t="shared" si="1"/>
        <v>32</v>
      </c>
      <c r="G620" s="473"/>
      <c r="H620" s="473"/>
      <c r="I620" s="473">
        <v>21</v>
      </c>
      <c r="J620" s="473">
        <v>11</v>
      </c>
      <c r="K620" s="473"/>
      <c r="N620" s="459"/>
      <c r="R620" s="251"/>
      <c r="T620" s="459"/>
      <c r="U620" s="459"/>
      <c r="V620" s="459"/>
      <c r="AA620" s="251"/>
      <c r="AC620" s="459"/>
      <c r="AD620" s="459"/>
      <c r="AE620" s="459"/>
      <c r="AJ620" s="251"/>
      <c r="AL620" s="459"/>
      <c r="AM620" s="459"/>
      <c r="AN620" s="459"/>
      <c r="AS620" s="251"/>
      <c r="AU620" s="459"/>
      <c r="AV620" s="459"/>
      <c r="AW620" s="459"/>
      <c r="BB620" s="251"/>
      <c r="BD620" s="459"/>
      <c r="BE620" s="459"/>
      <c r="BF620" s="459"/>
      <c r="BK620" s="251"/>
      <c r="BM620" s="459"/>
      <c r="BN620" s="459"/>
      <c r="BO620" s="459"/>
      <c r="BT620" s="251"/>
      <c r="BV620" s="459"/>
      <c r="BW620" s="459"/>
      <c r="BX620" s="459"/>
      <c r="CC620" s="251"/>
      <c r="CE620" s="459"/>
      <c r="CF620" s="459"/>
      <c r="CG620" s="459"/>
      <c r="CL620" s="251"/>
      <c r="CN620" s="459"/>
      <c r="CO620" s="459"/>
      <c r="CP620" s="459"/>
      <c r="CU620" s="251"/>
      <c r="CW620" s="459"/>
      <c r="CX620" s="459"/>
      <c r="CY620" s="459"/>
      <c r="DD620" s="251"/>
      <c r="DF620" s="459"/>
      <c r="DG620" s="459"/>
      <c r="DH620" s="459"/>
      <c r="DM620" s="251"/>
      <c r="DO620" s="459"/>
      <c r="DP620" s="459"/>
      <c r="DQ620" s="459"/>
      <c r="DV620" s="251"/>
      <c r="DX620" s="459"/>
      <c r="DY620" s="459"/>
      <c r="DZ620" s="459"/>
      <c r="EE620" s="251"/>
      <c r="EG620" s="459"/>
      <c r="EH620" s="459"/>
      <c r="EI620" s="459"/>
      <c r="EN620" s="251"/>
      <c r="EP620" s="459"/>
      <c r="EQ620" s="459"/>
      <c r="ER620" s="459"/>
      <c r="EW620" s="251"/>
      <c r="EY620" s="459"/>
      <c r="EZ620" s="459"/>
      <c r="FA620" s="459"/>
      <c r="FF620" s="251"/>
      <c r="FH620" s="459"/>
      <c r="FI620" s="459"/>
      <c r="FJ620" s="459"/>
      <c r="FO620" s="251"/>
      <c r="FQ620" s="459"/>
      <c r="FR620" s="459"/>
      <c r="FS620" s="459"/>
      <c r="FX620" s="251"/>
      <c r="FZ620" s="459"/>
      <c r="GA620" s="459"/>
      <c r="GB620" s="459"/>
      <c r="GG620" s="251"/>
      <c r="GI620" s="459"/>
      <c r="GJ620" s="459"/>
      <c r="GK620" s="459"/>
      <c r="GP620" s="251"/>
      <c r="GR620" s="459"/>
      <c r="GS620" s="459"/>
      <c r="GT620" s="459"/>
      <c r="GY620" s="251"/>
      <c r="HA620" s="459"/>
      <c r="HB620" s="459"/>
      <c r="HC620" s="459"/>
      <c r="HH620" s="251"/>
      <c r="HJ620" s="459"/>
      <c r="HK620" s="459"/>
      <c r="HL620" s="459"/>
      <c r="HQ620" s="459"/>
      <c r="HR620" s="459"/>
      <c r="HS620" s="459"/>
      <c r="HT620" s="459"/>
      <c r="HU620" s="459"/>
      <c r="HV620" s="459"/>
      <c r="HW620" s="459"/>
      <c r="HX620" s="459"/>
      <c r="HY620" s="459"/>
      <c r="HZ620" s="459"/>
      <c r="IA620" s="459"/>
      <c r="IB620" s="459"/>
      <c r="IC620" s="459"/>
      <c r="ID620" s="459"/>
      <c r="IE620" s="459"/>
      <c r="IF620" s="459"/>
      <c r="IG620" s="459"/>
      <c r="IH620" s="459"/>
      <c r="II620" s="459"/>
      <c r="IJ620" s="459"/>
      <c r="IK620" s="459"/>
      <c r="IL620" s="459"/>
      <c r="IM620" s="459"/>
      <c r="IN620" s="459"/>
      <c r="IO620" s="459"/>
      <c r="IP620" s="459"/>
      <c r="IQ620" s="459"/>
      <c r="IR620" s="459"/>
      <c r="IS620" s="459"/>
      <c r="IT620" s="459"/>
      <c r="IU620" s="459"/>
      <c r="IV620" s="459"/>
      <c r="RS620" s="252"/>
    </row>
    <row r="621" spans="1:487" s="461" customFormat="1" ht="18">
      <c r="A621" s="605" t="s">
        <v>2328</v>
      </c>
      <c r="B621" s="488"/>
      <c r="C621" s="488"/>
      <c r="D621" s="461" t="s">
        <v>130</v>
      </c>
      <c r="E621" s="461">
        <f t="shared" si="0"/>
        <v>18</v>
      </c>
      <c r="F621" s="524">
        <f t="shared" si="1"/>
        <v>0</v>
      </c>
      <c r="G621" s="473"/>
      <c r="H621" s="473"/>
      <c r="I621" s="473"/>
      <c r="J621" s="473"/>
      <c r="K621" s="473"/>
      <c r="L621" s="459"/>
      <c r="N621" s="459"/>
      <c r="R621" s="251"/>
      <c r="T621" s="459"/>
      <c r="U621" s="459"/>
      <c r="V621" s="459"/>
      <c r="AA621" s="251"/>
      <c r="AC621" s="459"/>
      <c r="AD621" s="459"/>
      <c r="AE621" s="459"/>
      <c r="AJ621" s="251"/>
      <c r="AL621" s="459"/>
      <c r="AM621" s="459"/>
      <c r="AN621" s="459"/>
      <c r="AS621" s="251"/>
      <c r="AU621" s="459"/>
      <c r="AV621" s="459"/>
      <c r="AW621" s="459"/>
      <c r="BB621" s="251"/>
      <c r="BD621" s="459"/>
      <c r="BE621" s="459"/>
      <c r="BF621" s="459"/>
      <c r="BK621" s="251"/>
      <c r="BM621" s="459"/>
      <c r="BN621" s="459"/>
      <c r="BO621" s="459"/>
      <c r="BT621" s="251"/>
      <c r="BV621" s="459"/>
      <c r="BW621" s="459"/>
      <c r="BX621" s="459"/>
      <c r="CC621" s="251"/>
      <c r="CE621" s="459"/>
      <c r="CF621" s="459"/>
      <c r="CG621" s="459"/>
      <c r="CL621" s="251"/>
      <c r="CN621" s="459"/>
      <c r="CO621" s="459"/>
      <c r="CP621" s="459"/>
      <c r="CU621" s="251"/>
      <c r="CW621" s="459"/>
      <c r="CX621" s="459"/>
      <c r="CY621" s="459"/>
      <c r="DD621" s="251"/>
      <c r="DF621" s="459"/>
      <c r="DG621" s="459"/>
      <c r="DH621" s="459"/>
      <c r="DM621" s="251"/>
      <c r="DO621" s="459"/>
      <c r="DP621" s="459"/>
      <c r="DQ621" s="459"/>
      <c r="DV621" s="251"/>
      <c r="DX621" s="459"/>
      <c r="DY621" s="459"/>
      <c r="DZ621" s="459"/>
      <c r="EE621" s="251"/>
      <c r="EG621" s="459"/>
      <c r="EH621" s="459"/>
      <c r="EI621" s="459"/>
      <c r="EN621" s="251"/>
      <c r="EP621" s="459"/>
      <c r="EQ621" s="459"/>
      <c r="ER621" s="459"/>
      <c r="EW621" s="251"/>
      <c r="EY621" s="459"/>
      <c r="EZ621" s="459"/>
      <c r="FA621" s="459"/>
      <c r="FF621" s="251"/>
      <c r="FH621" s="459"/>
      <c r="FI621" s="459"/>
      <c r="FJ621" s="459"/>
      <c r="FO621" s="251"/>
      <c r="FQ621" s="459"/>
      <c r="FR621" s="459"/>
      <c r="FS621" s="459"/>
      <c r="FX621" s="251"/>
      <c r="FZ621" s="459"/>
      <c r="GA621" s="459"/>
      <c r="GB621" s="459"/>
      <c r="GG621" s="251"/>
      <c r="GI621" s="459"/>
      <c r="GJ621" s="459"/>
      <c r="GK621" s="459"/>
      <c r="GP621" s="251"/>
      <c r="GR621" s="459"/>
      <c r="GS621" s="459"/>
      <c r="GT621" s="459"/>
      <c r="GY621" s="251"/>
      <c r="HA621" s="459"/>
      <c r="HB621" s="459"/>
      <c r="HC621" s="459"/>
      <c r="HH621" s="251"/>
      <c r="HJ621" s="459"/>
      <c r="HK621" s="459"/>
      <c r="HL621" s="459"/>
      <c r="HQ621" s="459"/>
      <c r="HR621" s="459"/>
      <c r="HS621" s="459"/>
      <c r="HT621" s="459"/>
      <c r="HU621" s="459"/>
      <c r="HV621" s="459"/>
      <c r="HW621" s="459"/>
      <c r="HX621" s="459"/>
      <c r="HY621" s="459"/>
      <c r="HZ621" s="459"/>
      <c r="IA621" s="459"/>
      <c r="IB621" s="459"/>
      <c r="IC621" s="459"/>
      <c r="ID621" s="459"/>
      <c r="IE621" s="459"/>
      <c r="IF621" s="459"/>
      <c r="IG621" s="459"/>
      <c r="IH621" s="459"/>
      <c r="II621" s="459"/>
      <c r="IJ621" s="459"/>
      <c r="IK621" s="459"/>
      <c r="IL621" s="459"/>
      <c r="IM621" s="459"/>
      <c r="IN621" s="459"/>
      <c r="IO621" s="459"/>
      <c r="IP621" s="459"/>
      <c r="IQ621" s="459"/>
      <c r="IR621" s="459"/>
      <c r="IS621" s="459"/>
      <c r="IT621" s="459"/>
      <c r="IU621" s="459"/>
      <c r="IV621" s="459"/>
      <c r="RS621" s="252"/>
    </row>
    <row r="622" spans="1:487" s="461" customFormat="1" ht="18">
      <c r="A622" s="605" t="s">
        <v>628</v>
      </c>
      <c r="B622" s="488"/>
      <c r="C622" s="488"/>
      <c r="D622" s="461" t="s">
        <v>130</v>
      </c>
      <c r="E622" s="461">
        <f t="shared" si="0"/>
        <v>5</v>
      </c>
      <c r="F622" s="524">
        <f t="shared" si="1"/>
        <v>0</v>
      </c>
      <c r="G622" s="473"/>
      <c r="H622" s="473"/>
      <c r="I622" s="473"/>
      <c r="J622" s="473"/>
      <c r="K622" s="473"/>
      <c r="L622" s="459"/>
      <c r="M622" s="459"/>
      <c r="N622" s="459"/>
      <c r="R622" s="251"/>
      <c r="T622" s="459"/>
      <c r="U622" s="459"/>
      <c r="V622" s="459"/>
      <c r="AA622" s="251"/>
      <c r="AC622" s="459"/>
      <c r="AD622" s="459"/>
      <c r="AE622" s="459"/>
      <c r="AJ622" s="251"/>
      <c r="AL622" s="459"/>
      <c r="AM622" s="459"/>
      <c r="AN622" s="459"/>
      <c r="AS622" s="251"/>
      <c r="AU622" s="459"/>
      <c r="AV622" s="459"/>
      <c r="AW622" s="459"/>
      <c r="BB622" s="251"/>
      <c r="BD622" s="459"/>
      <c r="BE622" s="459"/>
      <c r="BF622" s="459"/>
      <c r="BK622" s="251"/>
      <c r="BM622" s="459"/>
      <c r="BN622" s="459"/>
      <c r="BO622" s="459"/>
      <c r="BT622" s="251"/>
      <c r="BV622" s="459"/>
      <c r="BW622" s="459"/>
      <c r="BX622" s="459"/>
      <c r="CC622" s="251"/>
      <c r="CE622" s="459"/>
      <c r="CF622" s="459"/>
      <c r="CG622" s="459"/>
      <c r="CL622" s="251"/>
      <c r="CN622" s="459"/>
      <c r="CO622" s="459"/>
      <c r="CP622" s="459"/>
      <c r="CU622" s="251"/>
      <c r="CW622" s="459"/>
      <c r="CX622" s="459"/>
      <c r="CY622" s="459"/>
      <c r="DD622" s="251"/>
      <c r="DF622" s="459"/>
      <c r="DG622" s="459"/>
      <c r="DH622" s="459"/>
      <c r="DM622" s="251"/>
      <c r="DO622" s="459"/>
      <c r="DP622" s="459"/>
      <c r="DQ622" s="459"/>
      <c r="DV622" s="251"/>
      <c r="DX622" s="459"/>
      <c r="DY622" s="459"/>
      <c r="DZ622" s="459"/>
      <c r="EE622" s="251"/>
      <c r="EG622" s="459"/>
      <c r="EH622" s="459"/>
      <c r="EI622" s="459"/>
      <c r="EN622" s="251"/>
      <c r="EP622" s="459"/>
      <c r="EQ622" s="459"/>
      <c r="ER622" s="459"/>
      <c r="EW622" s="251"/>
      <c r="EY622" s="459"/>
      <c r="EZ622" s="459"/>
      <c r="FA622" s="459"/>
      <c r="FF622" s="251"/>
      <c r="FH622" s="459"/>
      <c r="FI622" s="459"/>
      <c r="FJ622" s="459"/>
      <c r="FO622" s="251"/>
      <c r="FQ622" s="459"/>
      <c r="FR622" s="459"/>
      <c r="FS622" s="459"/>
      <c r="FX622" s="251"/>
      <c r="FZ622" s="459"/>
      <c r="GA622" s="459"/>
      <c r="GB622" s="459"/>
      <c r="GG622" s="251"/>
      <c r="GI622" s="459"/>
      <c r="GJ622" s="459"/>
      <c r="GK622" s="459"/>
      <c r="GP622" s="251"/>
      <c r="GR622" s="459"/>
      <c r="GS622" s="459"/>
      <c r="GT622" s="459"/>
      <c r="GY622" s="251"/>
      <c r="HA622" s="459"/>
      <c r="HB622" s="459"/>
      <c r="HC622" s="459"/>
      <c r="HH622" s="251"/>
      <c r="HJ622" s="459"/>
      <c r="HK622" s="459"/>
      <c r="HL622" s="459"/>
      <c r="HQ622" s="459"/>
      <c r="HR622" s="459"/>
      <c r="HS622" s="459"/>
      <c r="HT622" s="459"/>
      <c r="HU622" s="459"/>
      <c r="HV622" s="459"/>
      <c r="HW622" s="459"/>
      <c r="HX622" s="459"/>
      <c r="HY622" s="459"/>
      <c r="HZ622" s="459"/>
      <c r="IA622" s="459"/>
      <c r="IB622" s="459"/>
      <c r="IC622" s="459"/>
      <c r="ID622" s="459"/>
      <c r="IE622" s="459"/>
      <c r="IF622" s="459"/>
      <c r="IG622" s="459"/>
      <c r="IH622" s="459"/>
      <c r="II622" s="459"/>
      <c r="IJ622" s="459"/>
      <c r="IK622" s="459"/>
      <c r="IL622" s="459"/>
      <c r="IM622" s="459"/>
      <c r="IN622" s="459"/>
      <c r="IO622" s="459"/>
      <c r="IP622" s="459"/>
      <c r="IQ622" s="459"/>
      <c r="IR622" s="459"/>
      <c r="IS622" s="459"/>
      <c r="IT622" s="459"/>
      <c r="IU622" s="459"/>
      <c r="IV622" s="459"/>
      <c r="RS622" s="252"/>
    </row>
    <row r="623" spans="1:487" s="461" customFormat="1" ht="18">
      <c r="A623" s="605" t="s">
        <v>1087</v>
      </c>
      <c r="B623" s="459"/>
      <c r="C623" s="488"/>
      <c r="D623" s="461" t="s">
        <v>129</v>
      </c>
      <c r="E623" s="461">
        <f t="shared" si="0"/>
        <v>0</v>
      </c>
      <c r="F623" s="524">
        <f t="shared" si="1"/>
        <v>0</v>
      </c>
      <c r="G623" s="502"/>
      <c r="H623" s="502"/>
      <c r="I623" s="473"/>
      <c r="J623" s="473"/>
      <c r="K623" s="473"/>
      <c r="M623" s="459"/>
      <c r="N623" s="459"/>
      <c r="R623" s="251"/>
      <c r="T623" s="459"/>
      <c r="U623" s="459"/>
      <c r="V623" s="459"/>
      <c r="AA623" s="251"/>
      <c r="AC623" s="459"/>
      <c r="AD623" s="459"/>
      <c r="AE623" s="459"/>
      <c r="AJ623" s="251"/>
      <c r="AL623" s="459"/>
      <c r="AM623" s="459"/>
      <c r="AN623" s="459"/>
      <c r="AS623" s="251"/>
      <c r="AU623" s="459"/>
      <c r="AV623" s="459"/>
      <c r="AW623" s="459"/>
      <c r="BB623" s="251"/>
      <c r="BD623" s="459"/>
      <c r="BE623" s="459"/>
      <c r="BF623" s="459"/>
      <c r="BK623" s="251"/>
      <c r="BM623" s="459"/>
      <c r="BN623" s="459"/>
      <c r="BO623" s="459"/>
      <c r="BT623" s="251"/>
      <c r="BV623" s="459"/>
      <c r="BW623" s="459"/>
      <c r="BX623" s="459"/>
      <c r="CC623" s="251"/>
      <c r="CE623" s="459"/>
      <c r="CF623" s="459"/>
      <c r="CG623" s="459"/>
      <c r="CL623" s="251"/>
      <c r="CN623" s="459"/>
      <c r="CO623" s="459"/>
      <c r="CP623" s="459"/>
      <c r="CU623" s="251"/>
      <c r="CW623" s="459"/>
      <c r="CX623" s="459"/>
      <c r="CY623" s="459"/>
      <c r="DD623" s="251"/>
      <c r="DF623" s="459"/>
      <c r="DG623" s="459"/>
      <c r="DH623" s="459"/>
      <c r="DM623" s="251"/>
      <c r="DO623" s="459"/>
      <c r="DP623" s="459"/>
      <c r="DQ623" s="459"/>
      <c r="DV623" s="251"/>
      <c r="DX623" s="459"/>
      <c r="DY623" s="459"/>
      <c r="DZ623" s="459"/>
      <c r="EE623" s="251"/>
      <c r="EG623" s="459"/>
      <c r="EH623" s="459"/>
      <c r="EI623" s="459"/>
      <c r="EN623" s="251"/>
      <c r="EP623" s="459"/>
      <c r="EQ623" s="459"/>
      <c r="ER623" s="459"/>
      <c r="EW623" s="251"/>
      <c r="EY623" s="459"/>
      <c r="EZ623" s="459"/>
      <c r="FA623" s="459"/>
      <c r="FF623" s="251"/>
      <c r="FH623" s="459"/>
      <c r="FI623" s="459"/>
      <c r="FJ623" s="459"/>
      <c r="FO623" s="251"/>
      <c r="FQ623" s="459"/>
      <c r="FR623" s="459"/>
      <c r="FS623" s="459"/>
      <c r="FX623" s="251"/>
      <c r="FZ623" s="459"/>
      <c r="GA623" s="459"/>
      <c r="GB623" s="459"/>
      <c r="GG623" s="251"/>
      <c r="GI623" s="459"/>
      <c r="GJ623" s="459"/>
      <c r="GK623" s="459"/>
      <c r="GP623" s="251"/>
      <c r="GR623" s="459"/>
      <c r="GS623" s="459"/>
      <c r="GT623" s="459"/>
      <c r="GY623" s="251"/>
      <c r="HA623" s="459"/>
      <c r="HB623" s="459"/>
      <c r="HC623" s="459"/>
      <c r="HH623" s="251"/>
      <c r="HJ623" s="459"/>
      <c r="HK623" s="459"/>
      <c r="HL623" s="459"/>
      <c r="HQ623" s="459"/>
      <c r="HR623" s="459"/>
      <c r="HS623" s="459"/>
      <c r="HT623" s="459"/>
      <c r="HU623" s="459"/>
      <c r="HV623" s="459"/>
      <c r="HW623" s="459"/>
      <c r="HX623" s="459"/>
      <c r="HY623" s="459"/>
      <c r="HZ623" s="459"/>
      <c r="IA623" s="459"/>
      <c r="IB623" s="459"/>
      <c r="IC623" s="459"/>
      <c r="ID623" s="459"/>
      <c r="IE623" s="459"/>
      <c r="IF623" s="459"/>
      <c r="IG623" s="459"/>
      <c r="IH623" s="459"/>
      <c r="II623" s="459"/>
      <c r="IJ623" s="459"/>
      <c r="IK623" s="459"/>
      <c r="IL623" s="459"/>
      <c r="IM623" s="459"/>
      <c r="IN623" s="459"/>
      <c r="IO623" s="459"/>
      <c r="IP623" s="459"/>
      <c r="IQ623" s="459"/>
      <c r="IR623" s="459"/>
      <c r="IS623" s="459"/>
      <c r="IT623" s="459"/>
      <c r="IU623" s="459"/>
      <c r="IV623" s="459"/>
      <c r="RS623" s="252"/>
    </row>
    <row r="624" spans="1:487" s="461" customFormat="1" ht="18">
      <c r="A624" s="605" t="s">
        <v>1386</v>
      </c>
      <c r="B624" s="459"/>
      <c r="C624" s="488"/>
      <c r="D624" s="461" t="s">
        <v>129</v>
      </c>
      <c r="E624" s="461">
        <f t="shared" si="0"/>
        <v>0</v>
      </c>
      <c r="F624" s="524">
        <f t="shared" si="1"/>
        <v>7</v>
      </c>
      <c r="G624" s="473"/>
      <c r="H624" s="473"/>
      <c r="I624" s="473">
        <v>7</v>
      </c>
      <c r="J624" s="473"/>
      <c r="K624" s="473"/>
      <c r="M624" s="459"/>
      <c r="N624" s="459"/>
      <c r="R624" s="251"/>
      <c r="T624" s="459"/>
      <c r="U624" s="459"/>
      <c r="V624" s="459"/>
      <c r="AA624" s="251"/>
      <c r="AC624" s="459"/>
      <c r="AD624" s="459"/>
      <c r="AE624" s="459"/>
      <c r="AJ624" s="251"/>
      <c r="AL624" s="459"/>
      <c r="AM624" s="459"/>
      <c r="AN624" s="459"/>
      <c r="AS624" s="251"/>
      <c r="AU624" s="459"/>
      <c r="AV624" s="459"/>
      <c r="AW624" s="459"/>
      <c r="BB624" s="251"/>
      <c r="BD624" s="459"/>
      <c r="BE624" s="459"/>
      <c r="BF624" s="459"/>
      <c r="BK624" s="251"/>
      <c r="BM624" s="459"/>
      <c r="BN624" s="459"/>
      <c r="BO624" s="459"/>
      <c r="BT624" s="251"/>
      <c r="BV624" s="459"/>
      <c r="BW624" s="459"/>
      <c r="BX624" s="459"/>
      <c r="CC624" s="251"/>
      <c r="CE624" s="459"/>
      <c r="CF624" s="459"/>
      <c r="CG624" s="459"/>
      <c r="CL624" s="251"/>
      <c r="CN624" s="459"/>
      <c r="CO624" s="459"/>
      <c r="CP624" s="459"/>
      <c r="CU624" s="251"/>
      <c r="CW624" s="459"/>
      <c r="CX624" s="459"/>
      <c r="CY624" s="459"/>
      <c r="DD624" s="251"/>
      <c r="DF624" s="459"/>
      <c r="DG624" s="459"/>
      <c r="DH624" s="459"/>
      <c r="DM624" s="251"/>
      <c r="DO624" s="459"/>
      <c r="DP624" s="459"/>
      <c r="DQ624" s="459"/>
      <c r="DV624" s="251"/>
      <c r="DX624" s="459"/>
      <c r="DY624" s="459"/>
      <c r="DZ624" s="459"/>
      <c r="EE624" s="251"/>
      <c r="EG624" s="459"/>
      <c r="EH624" s="459"/>
      <c r="EI624" s="459"/>
      <c r="EN624" s="251"/>
      <c r="EP624" s="459"/>
      <c r="EQ624" s="459"/>
      <c r="ER624" s="459"/>
      <c r="EW624" s="251"/>
      <c r="EY624" s="459"/>
      <c r="EZ624" s="459"/>
      <c r="FA624" s="459"/>
      <c r="FF624" s="251"/>
      <c r="FH624" s="459"/>
      <c r="FI624" s="459"/>
      <c r="FJ624" s="459"/>
      <c r="FO624" s="251"/>
      <c r="FQ624" s="459"/>
      <c r="FR624" s="459"/>
      <c r="FS624" s="459"/>
      <c r="FX624" s="251"/>
      <c r="FZ624" s="459"/>
      <c r="GA624" s="459"/>
      <c r="GB624" s="459"/>
      <c r="GG624" s="251"/>
      <c r="GI624" s="459"/>
      <c r="GJ624" s="459"/>
      <c r="GK624" s="459"/>
      <c r="GP624" s="251"/>
      <c r="GR624" s="459"/>
      <c r="GS624" s="459"/>
      <c r="GT624" s="459"/>
      <c r="GY624" s="251"/>
      <c r="HA624" s="459"/>
      <c r="HB624" s="459"/>
      <c r="HC624" s="459"/>
      <c r="HH624" s="251"/>
      <c r="HJ624" s="459"/>
      <c r="HK624" s="459"/>
      <c r="HL624" s="459"/>
      <c r="HQ624" s="459"/>
      <c r="HR624" s="459"/>
      <c r="HS624" s="459"/>
      <c r="HT624" s="459"/>
      <c r="HU624" s="459"/>
      <c r="HV624" s="459"/>
      <c r="HW624" s="459"/>
      <c r="HX624" s="459"/>
      <c r="HY624" s="459"/>
      <c r="HZ624" s="459"/>
      <c r="IA624" s="459"/>
      <c r="IB624" s="459"/>
      <c r="IC624" s="459"/>
      <c r="ID624" s="459"/>
      <c r="IE624" s="459"/>
      <c r="IF624" s="459"/>
      <c r="IG624" s="459"/>
      <c r="IH624" s="459"/>
      <c r="II624" s="459"/>
      <c r="IJ624" s="459"/>
      <c r="IK624" s="459"/>
      <c r="IL624" s="459"/>
      <c r="IM624" s="459"/>
      <c r="IN624" s="459"/>
      <c r="IO624" s="459"/>
      <c r="IP624" s="459"/>
      <c r="IQ624" s="459"/>
      <c r="IR624" s="459"/>
      <c r="IS624" s="459"/>
      <c r="IT624" s="459"/>
      <c r="IU624" s="459"/>
      <c r="IV624" s="459"/>
      <c r="RS624" s="252"/>
    </row>
    <row r="625" spans="1:487" s="461" customFormat="1" ht="18">
      <c r="A625" s="605" t="s">
        <v>562</v>
      </c>
      <c r="B625" s="488"/>
      <c r="C625" s="488"/>
      <c r="D625" s="461" t="s">
        <v>130</v>
      </c>
      <c r="E625" s="461">
        <f t="shared" si="0"/>
        <v>3</v>
      </c>
      <c r="F625" s="524">
        <f t="shared" si="1"/>
        <v>0</v>
      </c>
      <c r="G625" s="473"/>
      <c r="H625" s="473"/>
      <c r="I625" s="473"/>
      <c r="J625" s="473"/>
      <c r="K625" s="473"/>
      <c r="L625" s="459"/>
      <c r="M625" s="459"/>
      <c r="N625" s="459"/>
      <c r="R625" s="251"/>
      <c r="T625" s="459"/>
      <c r="U625" s="459"/>
      <c r="V625" s="459"/>
      <c r="AA625" s="251"/>
      <c r="AC625" s="459"/>
      <c r="AD625" s="459"/>
      <c r="AE625" s="459"/>
      <c r="AJ625" s="251"/>
      <c r="AL625" s="459"/>
      <c r="AM625" s="459"/>
      <c r="AN625" s="459"/>
      <c r="AS625" s="251"/>
      <c r="AU625" s="459"/>
      <c r="AV625" s="459"/>
      <c r="AW625" s="459"/>
      <c r="BB625" s="251"/>
      <c r="BD625" s="459"/>
      <c r="BE625" s="459"/>
      <c r="BF625" s="459"/>
      <c r="BK625" s="251"/>
      <c r="BM625" s="459"/>
      <c r="BN625" s="459"/>
      <c r="BO625" s="459"/>
      <c r="BT625" s="251"/>
      <c r="BV625" s="459"/>
      <c r="BW625" s="459"/>
      <c r="BX625" s="459"/>
      <c r="CC625" s="251"/>
      <c r="CE625" s="459"/>
      <c r="CF625" s="459"/>
      <c r="CG625" s="459"/>
      <c r="CL625" s="251"/>
      <c r="CN625" s="459"/>
      <c r="CO625" s="459"/>
      <c r="CP625" s="459"/>
      <c r="CU625" s="251"/>
      <c r="CW625" s="459"/>
      <c r="CX625" s="459"/>
      <c r="CY625" s="459"/>
      <c r="DD625" s="251"/>
      <c r="DF625" s="459"/>
      <c r="DG625" s="459"/>
      <c r="DH625" s="459"/>
      <c r="DM625" s="251"/>
      <c r="DO625" s="459"/>
      <c r="DP625" s="459"/>
      <c r="DQ625" s="459"/>
      <c r="DV625" s="251"/>
      <c r="DX625" s="459"/>
      <c r="DY625" s="459"/>
      <c r="DZ625" s="459"/>
      <c r="EE625" s="251"/>
      <c r="EG625" s="459"/>
      <c r="EH625" s="459"/>
      <c r="EI625" s="459"/>
      <c r="EN625" s="251"/>
      <c r="EP625" s="459"/>
      <c r="EQ625" s="459"/>
      <c r="ER625" s="459"/>
      <c r="EW625" s="251"/>
      <c r="EY625" s="459"/>
      <c r="EZ625" s="459"/>
      <c r="FA625" s="459"/>
      <c r="FF625" s="251"/>
      <c r="FH625" s="459"/>
      <c r="FI625" s="459"/>
      <c r="FJ625" s="459"/>
      <c r="FO625" s="251"/>
      <c r="FQ625" s="459"/>
      <c r="FR625" s="459"/>
      <c r="FS625" s="459"/>
      <c r="FX625" s="251"/>
      <c r="FZ625" s="459"/>
      <c r="GA625" s="459"/>
      <c r="GB625" s="459"/>
      <c r="GG625" s="251"/>
      <c r="GI625" s="459"/>
      <c r="GJ625" s="459"/>
      <c r="GK625" s="459"/>
      <c r="GP625" s="251"/>
      <c r="GR625" s="459"/>
      <c r="GS625" s="459"/>
      <c r="GT625" s="459"/>
      <c r="GY625" s="251"/>
      <c r="HA625" s="459"/>
      <c r="HB625" s="459"/>
      <c r="HC625" s="459"/>
      <c r="HH625" s="251"/>
      <c r="HJ625" s="459"/>
      <c r="HK625" s="459"/>
      <c r="HL625" s="459"/>
      <c r="HQ625" s="459"/>
      <c r="HR625" s="459"/>
      <c r="HS625" s="459"/>
      <c r="HT625" s="459"/>
      <c r="HU625" s="459"/>
      <c r="HV625" s="459"/>
      <c r="HW625" s="459"/>
      <c r="HX625" s="459"/>
      <c r="HY625" s="459"/>
      <c r="HZ625" s="459"/>
      <c r="IA625" s="459"/>
      <c r="IB625" s="459"/>
      <c r="IC625" s="459"/>
      <c r="ID625" s="459"/>
      <c r="IE625" s="459"/>
      <c r="IF625" s="459"/>
      <c r="IG625" s="459"/>
      <c r="IH625" s="459"/>
      <c r="II625" s="459"/>
      <c r="IJ625" s="459"/>
      <c r="IK625" s="459"/>
      <c r="IL625" s="459"/>
      <c r="IM625" s="459"/>
      <c r="IN625" s="459"/>
      <c r="IO625" s="459"/>
      <c r="IP625" s="459"/>
      <c r="IQ625" s="459"/>
      <c r="IR625" s="459"/>
      <c r="IS625" s="459"/>
      <c r="IT625" s="459"/>
      <c r="IU625" s="459"/>
      <c r="IV625" s="459"/>
      <c r="RS625" s="252"/>
    </row>
    <row r="626" spans="1:487" s="461" customFormat="1" ht="18">
      <c r="A626" s="605" t="s">
        <v>1447</v>
      </c>
      <c r="B626" s="488"/>
      <c r="C626" s="488"/>
      <c r="D626" s="461" t="s">
        <v>135</v>
      </c>
      <c r="E626" s="461">
        <f t="shared" si="0"/>
        <v>8</v>
      </c>
      <c r="F626" s="524">
        <f t="shared" si="1"/>
        <v>28</v>
      </c>
      <c r="G626" s="473"/>
      <c r="H626" s="473"/>
      <c r="I626" s="473">
        <v>28</v>
      </c>
      <c r="J626" s="473"/>
      <c r="K626" s="473"/>
      <c r="N626" s="459"/>
      <c r="R626" s="251"/>
      <c r="T626" s="459"/>
      <c r="U626" s="459"/>
      <c r="V626" s="459"/>
      <c r="AA626" s="251"/>
      <c r="AC626" s="459"/>
      <c r="AD626" s="459"/>
      <c r="AE626" s="459"/>
      <c r="AJ626" s="251"/>
      <c r="AL626" s="459"/>
      <c r="AM626" s="459"/>
      <c r="AN626" s="459"/>
      <c r="AS626" s="251"/>
      <c r="AU626" s="459"/>
      <c r="AV626" s="459"/>
      <c r="AW626" s="459"/>
      <c r="BB626" s="251"/>
      <c r="BD626" s="459"/>
      <c r="BE626" s="459"/>
      <c r="BF626" s="459"/>
      <c r="BK626" s="251"/>
      <c r="BM626" s="459"/>
      <c r="BN626" s="459"/>
      <c r="BO626" s="459"/>
      <c r="BT626" s="251"/>
      <c r="BV626" s="459"/>
      <c r="BW626" s="459"/>
      <c r="BX626" s="459"/>
      <c r="CC626" s="251"/>
      <c r="CE626" s="459"/>
      <c r="CF626" s="459"/>
      <c r="CG626" s="459"/>
      <c r="CL626" s="251"/>
      <c r="CN626" s="459"/>
      <c r="CO626" s="459"/>
      <c r="CP626" s="459"/>
      <c r="CU626" s="251"/>
      <c r="CW626" s="459"/>
      <c r="CX626" s="459"/>
      <c r="CY626" s="459"/>
      <c r="DD626" s="251"/>
      <c r="DF626" s="459"/>
      <c r="DG626" s="459"/>
      <c r="DH626" s="459"/>
      <c r="DM626" s="251"/>
      <c r="DO626" s="459"/>
      <c r="DP626" s="459"/>
      <c r="DQ626" s="459"/>
      <c r="DV626" s="251"/>
      <c r="DX626" s="459"/>
      <c r="DY626" s="459"/>
      <c r="DZ626" s="459"/>
      <c r="EE626" s="251"/>
      <c r="EG626" s="459"/>
      <c r="EH626" s="459"/>
      <c r="EI626" s="459"/>
      <c r="EN626" s="251"/>
      <c r="EP626" s="459"/>
      <c r="EQ626" s="459"/>
      <c r="ER626" s="459"/>
      <c r="EW626" s="251"/>
      <c r="EY626" s="459"/>
      <c r="EZ626" s="459"/>
      <c r="FA626" s="459"/>
      <c r="FF626" s="251"/>
      <c r="FH626" s="459"/>
      <c r="FI626" s="459"/>
      <c r="FJ626" s="459"/>
      <c r="FO626" s="251"/>
      <c r="FQ626" s="459"/>
      <c r="FR626" s="459"/>
      <c r="FS626" s="459"/>
      <c r="FX626" s="251"/>
      <c r="FZ626" s="459"/>
      <c r="GA626" s="459"/>
      <c r="GB626" s="459"/>
      <c r="GG626" s="251"/>
      <c r="GI626" s="459"/>
      <c r="GJ626" s="459"/>
      <c r="GK626" s="459"/>
      <c r="GP626" s="251"/>
      <c r="GR626" s="459"/>
      <c r="GS626" s="459"/>
      <c r="GT626" s="459"/>
      <c r="GY626" s="251"/>
      <c r="HA626" s="459"/>
      <c r="HB626" s="459"/>
      <c r="HC626" s="459"/>
      <c r="HH626" s="251"/>
      <c r="HJ626" s="459"/>
      <c r="HK626" s="459"/>
      <c r="HL626" s="459"/>
      <c r="HQ626" s="459"/>
      <c r="HR626" s="459"/>
      <c r="HS626" s="459"/>
      <c r="HT626" s="459"/>
      <c r="HU626" s="459"/>
      <c r="HV626" s="459"/>
      <c r="HW626" s="459"/>
      <c r="HX626" s="459"/>
      <c r="HY626" s="459"/>
      <c r="HZ626" s="459"/>
      <c r="IA626" s="459"/>
      <c r="IB626" s="459"/>
      <c r="IC626" s="459"/>
      <c r="ID626" s="459"/>
      <c r="IE626" s="459"/>
      <c r="IF626" s="459"/>
      <c r="IG626" s="459"/>
      <c r="IH626" s="459"/>
      <c r="II626" s="459"/>
      <c r="IJ626" s="459"/>
      <c r="IK626" s="459"/>
      <c r="IL626" s="459"/>
      <c r="IM626" s="459"/>
      <c r="IN626" s="459"/>
      <c r="IO626" s="459"/>
      <c r="IP626" s="459"/>
      <c r="IQ626" s="459"/>
      <c r="IR626" s="459"/>
      <c r="IS626" s="459"/>
      <c r="IT626" s="459"/>
      <c r="IU626" s="459"/>
      <c r="IV626" s="459"/>
      <c r="RS626" s="252"/>
    </row>
    <row r="627" spans="1:487" s="461" customFormat="1" ht="18">
      <c r="A627" s="605" t="s">
        <v>994</v>
      </c>
      <c r="B627" s="459"/>
      <c r="C627" s="488"/>
      <c r="D627" s="461" t="s">
        <v>129</v>
      </c>
      <c r="E627" s="461">
        <f t="shared" ref="E627:E690" si="2">COUNTIF($A$481:$AHO$554,A627)</f>
        <v>1</v>
      </c>
      <c r="F627" s="524">
        <f t="shared" ref="F627:F690" si="3">SUM(G627:K627)</f>
        <v>0</v>
      </c>
      <c r="G627" s="473"/>
      <c r="H627" s="473"/>
      <c r="I627" s="473"/>
      <c r="J627" s="473"/>
      <c r="K627" s="473"/>
      <c r="N627" s="459"/>
      <c r="R627" s="251"/>
      <c r="T627" s="459"/>
      <c r="U627" s="459"/>
      <c r="V627" s="459"/>
      <c r="AA627" s="251"/>
      <c r="AC627" s="459"/>
      <c r="AD627" s="459"/>
      <c r="AE627" s="459"/>
      <c r="AJ627" s="251"/>
      <c r="AL627" s="459"/>
      <c r="AM627" s="459"/>
      <c r="AN627" s="459"/>
      <c r="AS627" s="251"/>
      <c r="AU627" s="459"/>
      <c r="AV627" s="459"/>
      <c r="AW627" s="459"/>
      <c r="BB627" s="251"/>
      <c r="BD627" s="459"/>
      <c r="BE627" s="459"/>
      <c r="BF627" s="459"/>
      <c r="BK627" s="251"/>
      <c r="BM627" s="459"/>
      <c r="BN627" s="459"/>
      <c r="BO627" s="459"/>
      <c r="BT627" s="251"/>
      <c r="BV627" s="459"/>
      <c r="BW627" s="459"/>
      <c r="BX627" s="459"/>
      <c r="CC627" s="251"/>
      <c r="CE627" s="459"/>
      <c r="CF627" s="459"/>
      <c r="CG627" s="459"/>
      <c r="CL627" s="251"/>
      <c r="CN627" s="459"/>
      <c r="CO627" s="459"/>
      <c r="CP627" s="459"/>
      <c r="CU627" s="251"/>
      <c r="CW627" s="459"/>
      <c r="CX627" s="459"/>
      <c r="CY627" s="459"/>
      <c r="DD627" s="251"/>
      <c r="DF627" s="459"/>
      <c r="DG627" s="459"/>
      <c r="DH627" s="459"/>
      <c r="DM627" s="251"/>
      <c r="DO627" s="459"/>
      <c r="DP627" s="459"/>
      <c r="DQ627" s="459"/>
      <c r="DV627" s="251"/>
      <c r="DX627" s="459"/>
      <c r="DY627" s="459"/>
      <c r="DZ627" s="459"/>
      <c r="EE627" s="251"/>
      <c r="EG627" s="459"/>
      <c r="EH627" s="459"/>
      <c r="EI627" s="459"/>
      <c r="EN627" s="251"/>
      <c r="EP627" s="459"/>
      <c r="EQ627" s="459"/>
      <c r="ER627" s="459"/>
      <c r="EW627" s="251"/>
      <c r="EY627" s="459"/>
      <c r="EZ627" s="459"/>
      <c r="FA627" s="459"/>
      <c r="FF627" s="251"/>
      <c r="FH627" s="459"/>
      <c r="FI627" s="459"/>
      <c r="FJ627" s="459"/>
      <c r="FO627" s="251"/>
      <c r="FQ627" s="459"/>
      <c r="FR627" s="459"/>
      <c r="FS627" s="459"/>
      <c r="FX627" s="251"/>
      <c r="FZ627" s="459"/>
      <c r="GA627" s="459"/>
      <c r="GB627" s="459"/>
      <c r="GG627" s="251"/>
      <c r="GI627" s="459"/>
      <c r="GJ627" s="459"/>
      <c r="GK627" s="459"/>
      <c r="GP627" s="251"/>
      <c r="GR627" s="459"/>
      <c r="GS627" s="459"/>
      <c r="GT627" s="459"/>
      <c r="GY627" s="251"/>
      <c r="HA627" s="459"/>
      <c r="HB627" s="459"/>
      <c r="HC627" s="459"/>
      <c r="HH627" s="251"/>
      <c r="HJ627" s="459"/>
      <c r="HK627" s="459"/>
      <c r="HL627" s="459"/>
      <c r="HQ627" s="459"/>
      <c r="HR627" s="459"/>
      <c r="HS627" s="459"/>
      <c r="HT627" s="459"/>
      <c r="HU627" s="459"/>
      <c r="HV627" s="459"/>
      <c r="HW627" s="459"/>
      <c r="HX627" s="459"/>
      <c r="HY627" s="459"/>
      <c r="HZ627" s="459"/>
      <c r="IA627" s="459"/>
      <c r="IB627" s="459"/>
      <c r="IC627" s="459"/>
      <c r="ID627" s="459"/>
      <c r="IE627" s="459"/>
      <c r="IF627" s="459"/>
      <c r="IG627" s="459"/>
      <c r="IH627" s="459"/>
      <c r="II627" s="459"/>
      <c r="IJ627" s="459"/>
      <c r="IK627" s="459"/>
      <c r="IL627" s="459"/>
      <c r="IM627" s="459"/>
      <c r="IN627" s="459"/>
      <c r="IO627" s="459"/>
      <c r="IP627" s="459"/>
      <c r="IQ627" s="459"/>
      <c r="IR627" s="459"/>
      <c r="IS627" s="459"/>
      <c r="IT627" s="459"/>
      <c r="IU627" s="459"/>
      <c r="IV627" s="459"/>
      <c r="RS627" s="252"/>
    </row>
    <row r="628" spans="1:487" s="461" customFormat="1" ht="18">
      <c r="A628" s="605" t="s">
        <v>577</v>
      </c>
      <c r="B628" s="459"/>
      <c r="C628" s="488"/>
      <c r="D628" s="461" t="s">
        <v>134</v>
      </c>
      <c r="E628" s="461">
        <f t="shared" si="2"/>
        <v>5</v>
      </c>
      <c r="F628" s="524">
        <f t="shared" si="3"/>
        <v>3</v>
      </c>
      <c r="G628" s="502"/>
      <c r="H628" s="502"/>
      <c r="I628" s="473">
        <v>3</v>
      </c>
      <c r="J628" s="473"/>
      <c r="K628" s="473"/>
      <c r="M628" s="459"/>
      <c r="N628" s="459"/>
      <c r="R628" s="251"/>
      <c r="T628" s="459"/>
      <c r="U628" s="459"/>
      <c r="V628" s="459"/>
      <c r="AA628" s="251"/>
      <c r="AC628" s="459"/>
      <c r="AD628" s="459"/>
      <c r="AE628" s="459"/>
      <c r="AJ628" s="251"/>
      <c r="AL628" s="459"/>
      <c r="AM628" s="459"/>
      <c r="AN628" s="459"/>
      <c r="AS628" s="251"/>
      <c r="AU628" s="459"/>
      <c r="AV628" s="459"/>
      <c r="AW628" s="459"/>
      <c r="BB628" s="251"/>
      <c r="BD628" s="459"/>
      <c r="BE628" s="459"/>
      <c r="BF628" s="459"/>
      <c r="BK628" s="251"/>
      <c r="BM628" s="459"/>
      <c r="BN628" s="459"/>
      <c r="BO628" s="459"/>
      <c r="BT628" s="251"/>
      <c r="BV628" s="459"/>
      <c r="BW628" s="459"/>
      <c r="BX628" s="459"/>
      <c r="CC628" s="251"/>
      <c r="CE628" s="459"/>
      <c r="CF628" s="459"/>
      <c r="CG628" s="459"/>
      <c r="CL628" s="251"/>
      <c r="CN628" s="459"/>
      <c r="CO628" s="459"/>
      <c r="CP628" s="459"/>
      <c r="CU628" s="251"/>
      <c r="CW628" s="459"/>
      <c r="CX628" s="459"/>
      <c r="CY628" s="459"/>
      <c r="DD628" s="251"/>
      <c r="DF628" s="459"/>
      <c r="DG628" s="459"/>
      <c r="DH628" s="459"/>
      <c r="DM628" s="251"/>
      <c r="DO628" s="459"/>
      <c r="DP628" s="459"/>
      <c r="DQ628" s="459"/>
      <c r="DV628" s="251"/>
      <c r="DX628" s="459"/>
      <c r="DY628" s="459"/>
      <c r="DZ628" s="459"/>
      <c r="EE628" s="251"/>
      <c r="EG628" s="459"/>
      <c r="EH628" s="459"/>
      <c r="EI628" s="459"/>
      <c r="EN628" s="251"/>
      <c r="EP628" s="459"/>
      <c r="EQ628" s="459"/>
      <c r="ER628" s="459"/>
      <c r="EW628" s="251"/>
      <c r="EY628" s="459"/>
      <c r="EZ628" s="459"/>
      <c r="FA628" s="459"/>
      <c r="FF628" s="251"/>
      <c r="FH628" s="459"/>
      <c r="FI628" s="459"/>
      <c r="FJ628" s="459"/>
      <c r="FO628" s="251"/>
      <c r="FQ628" s="459"/>
      <c r="FR628" s="459"/>
      <c r="FS628" s="459"/>
      <c r="FX628" s="251"/>
      <c r="FZ628" s="459"/>
      <c r="GA628" s="459"/>
      <c r="GB628" s="459"/>
      <c r="GG628" s="251"/>
      <c r="GI628" s="459"/>
      <c r="GJ628" s="459"/>
      <c r="GK628" s="459"/>
      <c r="GP628" s="251"/>
      <c r="GR628" s="459"/>
      <c r="GS628" s="459"/>
      <c r="GT628" s="459"/>
      <c r="GY628" s="251"/>
      <c r="HA628" s="459"/>
      <c r="HB628" s="459"/>
      <c r="HC628" s="459"/>
      <c r="HH628" s="251"/>
      <c r="HJ628" s="459"/>
      <c r="HK628" s="459"/>
      <c r="HL628" s="459"/>
      <c r="HQ628" s="459"/>
      <c r="HR628" s="459"/>
      <c r="HS628" s="459"/>
      <c r="HT628" s="459"/>
      <c r="HU628" s="459"/>
      <c r="HV628" s="459"/>
      <c r="HW628" s="459"/>
      <c r="HX628" s="459"/>
      <c r="HY628" s="459"/>
      <c r="HZ628" s="459"/>
      <c r="IA628" s="459"/>
      <c r="IB628" s="459"/>
      <c r="IC628" s="459"/>
      <c r="ID628" s="459"/>
      <c r="IE628" s="459"/>
      <c r="IF628" s="459"/>
      <c r="IG628" s="459"/>
      <c r="IH628" s="459"/>
      <c r="II628" s="459"/>
      <c r="IJ628" s="459"/>
      <c r="IK628" s="459"/>
      <c r="IL628" s="459"/>
      <c r="IM628" s="459"/>
      <c r="IN628" s="459"/>
      <c r="IO628" s="459"/>
      <c r="IP628" s="459"/>
      <c r="IQ628" s="459"/>
      <c r="IR628" s="459"/>
      <c r="IS628" s="459"/>
      <c r="IT628" s="459"/>
      <c r="IU628" s="459"/>
      <c r="IV628" s="459"/>
      <c r="RS628" s="252"/>
    </row>
    <row r="629" spans="1:487" s="461" customFormat="1" ht="18">
      <c r="A629" s="605" t="s">
        <v>1481</v>
      </c>
      <c r="B629" s="459"/>
      <c r="C629" s="488"/>
      <c r="D629" s="461" t="s">
        <v>129</v>
      </c>
      <c r="E629" s="461">
        <f t="shared" si="2"/>
        <v>13</v>
      </c>
      <c r="F629" s="524">
        <f t="shared" si="3"/>
        <v>0</v>
      </c>
      <c r="G629" s="473"/>
      <c r="H629" s="473"/>
      <c r="I629" s="473"/>
      <c r="J629" s="473"/>
      <c r="K629" s="473"/>
      <c r="N629" s="459"/>
      <c r="R629" s="251"/>
      <c r="T629" s="459"/>
      <c r="U629" s="459"/>
      <c r="V629" s="459"/>
      <c r="AA629" s="251"/>
      <c r="AC629" s="459"/>
      <c r="AD629" s="459"/>
      <c r="AE629" s="459"/>
      <c r="AJ629" s="251"/>
      <c r="AL629" s="459"/>
      <c r="AM629" s="459"/>
      <c r="AN629" s="459"/>
      <c r="AS629" s="251"/>
      <c r="AU629" s="459"/>
      <c r="AV629" s="459"/>
      <c r="AW629" s="459"/>
      <c r="BB629" s="251"/>
      <c r="BD629" s="459"/>
      <c r="BE629" s="459"/>
      <c r="BF629" s="459"/>
      <c r="BK629" s="251"/>
      <c r="BM629" s="459"/>
      <c r="BN629" s="459"/>
      <c r="BO629" s="459"/>
      <c r="BT629" s="251"/>
      <c r="BV629" s="459"/>
      <c r="BW629" s="459"/>
      <c r="BX629" s="459"/>
      <c r="CC629" s="251"/>
      <c r="CE629" s="459"/>
      <c r="CF629" s="459"/>
      <c r="CG629" s="459"/>
      <c r="CL629" s="251"/>
      <c r="CN629" s="459"/>
      <c r="CO629" s="459"/>
      <c r="CP629" s="459"/>
      <c r="CU629" s="251"/>
      <c r="CW629" s="459"/>
      <c r="CX629" s="459"/>
      <c r="CY629" s="459"/>
      <c r="DD629" s="251"/>
      <c r="DF629" s="459"/>
      <c r="DG629" s="459"/>
      <c r="DH629" s="459"/>
      <c r="DM629" s="251"/>
      <c r="DO629" s="459"/>
      <c r="DP629" s="459"/>
      <c r="DQ629" s="459"/>
      <c r="DV629" s="251"/>
      <c r="DX629" s="459"/>
      <c r="DY629" s="459"/>
      <c r="DZ629" s="459"/>
      <c r="EE629" s="251"/>
      <c r="EG629" s="459"/>
      <c r="EH629" s="459"/>
      <c r="EI629" s="459"/>
      <c r="EN629" s="251"/>
      <c r="EP629" s="459"/>
      <c r="EQ629" s="459"/>
      <c r="ER629" s="459"/>
      <c r="EW629" s="251"/>
      <c r="EY629" s="459"/>
      <c r="EZ629" s="459"/>
      <c r="FA629" s="459"/>
      <c r="FF629" s="251"/>
      <c r="FH629" s="459"/>
      <c r="FI629" s="459"/>
      <c r="FJ629" s="459"/>
      <c r="FO629" s="251"/>
      <c r="FQ629" s="459"/>
      <c r="FR629" s="459"/>
      <c r="FS629" s="459"/>
      <c r="FX629" s="251"/>
      <c r="FZ629" s="459"/>
      <c r="GA629" s="459"/>
      <c r="GB629" s="459"/>
      <c r="GG629" s="251"/>
      <c r="GI629" s="459"/>
      <c r="GJ629" s="459"/>
      <c r="GK629" s="459"/>
      <c r="GP629" s="251"/>
      <c r="GR629" s="459"/>
      <c r="GS629" s="459"/>
      <c r="GT629" s="459"/>
      <c r="GY629" s="251"/>
      <c r="HA629" s="459"/>
      <c r="HB629" s="459"/>
      <c r="HC629" s="459"/>
      <c r="HH629" s="251"/>
      <c r="HJ629" s="459"/>
      <c r="HK629" s="459"/>
      <c r="HL629" s="459"/>
      <c r="HQ629" s="459"/>
      <c r="HR629" s="459"/>
      <c r="HS629" s="459"/>
      <c r="HT629" s="459"/>
      <c r="HU629" s="459"/>
      <c r="HV629" s="459"/>
      <c r="HW629" s="459"/>
      <c r="HX629" s="459"/>
      <c r="HY629" s="459"/>
      <c r="HZ629" s="459"/>
      <c r="IA629" s="459"/>
      <c r="IB629" s="459"/>
      <c r="IC629" s="459"/>
      <c r="ID629" s="459"/>
      <c r="IE629" s="459"/>
      <c r="IF629" s="459"/>
      <c r="IG629" s="459"/>
      <c r="IH629" s="459"/>
      <c r="II629" s="459"/>
      <c r="IJ629" s="459"/>
      <c r="IK629" s="459"/>
      <c r="IL629" s="459"/>
      <c r="IM629" s="459"/>
      <c r="IN629" s="459"/>
      <c r="IO629" s="459"/>
      <c r="IP629" s="459"/>
      <c r="IQ629" s="459"/>
      <c r="IR629" s="459"/>
      <c r="IS629" s="459"/>
      <c r="IT629" s="459"/>
      <c r="IU629" s="459"/>
      <c r="IV629" s="459"/>
      <c r="RS629" s="252"/>
    </row>
    <row r="630" spans="1:487" s="461" customFormat="1" ht="18">
      <c r="A630" s="605" t="s">
        <v>1444</v>
      </c>
      <c r="B630" s="488"/>
      <c r="C630" s="488"/>
      <c r="D630" s="461" t="s">
        <v>132</v>
      </c>
      <c r="E630" s="461">
        <f t="shared" si="2"/>
        <v>6</v>
      </c>
      <c r="F630" s="524">
        <f t="shared" si="3"/>
        <v>0</v>
      </c>
      <c r="G630" s="473"/>
      <c r="H630" s="473"/>
      <c r="I630" s="473"/>
      <c r="J630" s="473"/>
      <c r="K630" s="473"/>
      <c r="N630" s="459"/>
      <c r="R630" s="251"/>
      <c r="T630" s="459"/>
      <c r="U630" s="459"/>
      <c r="V630" s="459"/>
      <c r="AA630" s="251"/>
      <c r="AC630" s="459"/>
      <c r="AD630" s="459"/>
      <c r="AE630" s="459"/>
      <c r="AJ630" s="251"/>
      <c r="AL630" s="459"/>
      <c r="AM630" s="459"/>
      <c r="AN630" s="459"/>
      <c r="AS630" s="251"/>
      <c r="AU630" s="459"/>
      <c r="AV630" s="459"/>
      <c r="AW630" s="459"/>
      <c r="BB630" s="251"/>
      <c r="BD630" s="459"/>
      <c r="BE630" s="459"/>
      <c r="BF630" s="459"/>
      <c r="BK630" s="251"/>
      <c r="BM630" s="459"/>
      <c r="BN630" s="459"/>
      <c r="BO630" s="459"/>
      <c r="BT630" s="251"/>
      <c r="BV630" s="459"/>
      <c r="BW630" s="459"/>
      <c r="BX630" s="459"/>
      <c r="CC630" s="251"/>
      <c r="CE630" s="459"/>
      <c r="CF630" s="459"/>
      <c r="CG630" s="459"/>
      <c r="CL630" s="251"/>
      <c r="CN630" s="459"/>
      <c r="CO630" s="459"/>
      <c r="CP630" s="459"/>
      <c r="CU630" s="251"/>
      <c r="CW630" s="459"/>
      <c r="CX630" s="459"/>
      <c r="CY630" s="459"/>
      <c r="DD630" s="251"/>
      <c r="DF630" s="459"/>
      <c r="DG630" s="459"/>
      <c r="DH630" s="459"/>
      <c r="DM630" s="251"/>
      <c r="DO630" s="459"/>
      <c r="DP630" s="459"/>
      <c r="DQ630" s="459"/>
      <c r="DV630" s="251"/>
      <c r="DX630" s="459"/>
      <c r="DY630" s="459"/>
      <c r="DZ630" s="459"/>
      <c r="EE630" s="251"/>
      <c r="EG630" s="459"/>
      <c r="EH630" s="459"/>
      <c r="EI630" s="459"/>
      <c r="EN630" s="251"/>
      <c r="EP630" s="459"/>
      <c r="EQ630" s="459"/>
      <c r="ER630" s="459"/>
      <c r="EW630" s="251"/>
      <c r="EY630" s="459"/>
      <c r="EZ630" s="459"/>
      <c r="FA630" s="459"/>
      <c r="FF630" s="251"/>
      <c r="FH630" s="459"/>
      <c r="FI630" s="459"/>
      <c r="FJ630" s="459"/>
      <c r="FO630" s="251"/>
      <c r="FQ630" s="459"/>
      <c r="FR630" s="459"/>
      <c r="FS630" s="459"/>
      <c r="FX630" s="251"/>
      <c r="FZ630" s="459"/>
      <c r="GA630" s="459"/>
      <c r="GB630" s="459"/>
      <c r="GG630" s="251"/>
      <c r="GI630" s="459"/>
      <c r="GJ630" s="459"/>
      <c r="GK630" s="459"/>
      <c r="GP630" s="251"/>
      <c r="GR630" s="459"/>
      <c r="GS630" s="459"/>
      <c r="GT630" s="459"/>
      <c r="GY630" s="251"/>
      <c r="HA630" s="459"/>
      <c r="HB630" s="459"/>
      <c r="HC630" s="459"/>
      <c r="HH630" s="251"/>
      <c r="HJ630" s="459"/>
      <c r="HK630" s="459"/>
      <c r="HL630" s="459"/>
      <c r="HQ630" s="459"/>
      <c r="HR630" s="459"/>
      <c r="HS630" s="459"/>
      <c r="HT630" s="459"/>
      <c r="HU630" s="459"/>
      <c r="HV630" s="459"/>
      <c r="HW630" s="459"/>
      <c r="HX630" s="459"/>
      <c r="HY630" s="459"/>
      <c r="HZ630" s="459"/>
      <c r="IA630" s="459"/>
      <c r="IB630" s="459"/>
      <c r="IC630" s="459"/>
      <c r="ID630" s="459"/>
      <c r="IE630" s="459"/>
      <c r="IF630" s="459"/>
      <c r="IG630" s="459"/>
      <c r="IH630" s="459"/>
      <c r="II630" s="459"/>
      <c r="IJ630" s="459"/>
      <c r="IK630" s="459"/>
      <c r="IL630" s="459"/>
      <c r="IM630" s="459"/>
      <c r="IN630" s="459"/>
      <c r="IO630" s="459"/>
      <c r="IP630" s="459"/>
      <c r="IQ630" s="459"/>
      <c r="IR630" s="459"/>
      <c r="IS630" s="459"/>
      <c r="IT630" s="459"/>
      <c r="IU630" s="459"/>
      <c r="IV630" s="459"/>
      <c r="RS630" s="252"/>
    </row>
    <row r="631" spans="1:487" s="461" customFormat="1" ht="18">
      <c r="A631" s="605" t="s">
        <v>2389</v>
      </c>
      <c r="B631" s="459"/>
      <c r="C631" s="488"/>
      <c r="D631" s="461" t="s">
        <v>129</v>
      </c>
      <c r="E631" s="461">
        <f t="shared" si="2"/>
        <v>0</v>
      </c>
      <c r="F631" s="524">
        <f t="shared" si="3"/>
        <v>0</v>
      </c>
      <c r="G631" s="473"/>
      <c r="H631" s="473"/>
      <c r="I631" s="473"/>
      <c r="J631" s="473"/>
      <c r="K631" s="473"/>
      <c r="L631" s="459"/>
      <c r="N631" s="459"/>
      <c r="R631" s="251"/>
      <c r="T631" s="459"/>
      <c r="U631" s="459"/>
      <c r="V631" s="459"/>
      <c r="AA631" s="251"/>
      <c r="AC631" s="459"/>
      <c r="AD631" s="459"/>
      <c r="AE631" s="459"/>
      <c r="AJ631" s="251"/>
      <c r="AL631" s="459"/>
      <c r="AM631" s="459"/>
      <c r="AN631" s="459"/>
      <c r="AS631" s="251"/>
      <c r="AU631" s="459"/>
      <c r="AV631" s="459"/>
      <c r="AW631" s="459"/>
      <c r="BB631" s="251"/>
      <c r="BD631" s="459"/>
      <c r="BE631" s="459"/>
      <c r="BF631" s="459"/>
      <c r="BK631" s="251"/>
      <c r="BM631" s="459"/>
      <c r="BN631" s="459"/>
      <c r="BO631" s="459"/>
      <c r="BT631" s="251"/>
      <c r="BV631" s="459"/>
      <c r="BW631" s="459"/>
      <c r="BX631" s="459"/>
      <c r="CC631" s="251"/>
      <c r="CE631" s="459"/>
      <c r="CF631" s="459"/>
      <c r="CG631" s="459"/>
      <c r="CL631" s="251"/>
      <c r="CN631" s="459"/>
      <c r="CO631" s="459"/>
      <c r="CP631" s="459"/>
      <c r="CU631" s="251"/>
      <c r="CW631" s="459"/>
      <c r="CX631" s="459"/>
      <c r="CY631" s="459"/>
      <c r="DD631" s="251"/>
      <c r="DF631" s="459"/>
      <c r="DG631" s="459"/>
      <c r="DH631" s="459"/>
      <c r="DM631" s="251"/>
      <c r="DO631" s="459"/>
      <c r="DP631" s="459"/>
      <c r="DQ631" s="459"/>
      <c r="DV631" s="251"/>
      <c r="DX631" s="459"/>
      <c r="DY631" s="459"/>
      <c r="DZ631" s="459"/>
      <c r="EE631" s="251"/>
      <c r="EG631" s="459"/>
      <c r="EH631" s="459"/>
      <c r="EI631" s="459"/>
      <c r="EN631" s="251"/>
      <c r="EP631" s="459"/>
      <c r="EQ631" s="459"/>
      <c r="ER631" s="459"/>
      <c r="EW631" s="251"/>
      <c r="EY631" s="459"/>
      <c r="EZ631" s="459"/>
      <c r="FA631" s="459"/>
      <c r="FF631" s="251"/>
      <c r="FH631" s="459"/>
      <c r="FI631" s="459"/>
      <c r="FJ631" s="459"/>
      <c r="FO631" s="251"/>
      <c r="FQ631" s="459"/>
      <c r="FR631" s="459"/>
      <c r="FS631" s="459"/>
      <c r="FX631" s="251"/>
      <c r="FZ631" s="459"/>
      <c r="GA631" s="459"/>
      <c r="GB631" s="459"/>
      <c r="GG631" s="251"/>
      <c r="GI631" s="459"/>
      <c r="GJ631" s="459"/>
      <c r="GK631" s="459"/>
      <c r="GP631" s="251"/>
      <c r="GR631" s="459"/>
      <c r="GS631" s="459"/>
      <c r="GT631" s="459"/>
      <c r="GY631" s="251"/>
      <c r="HA631" s="459"/>
      <c r="HB631" s="459"/>
      <c r="HC631" s="459"/>
      <c r="HH631" s="251"/>
      <c r="HJ631" s="459"/>
      <c r="HK631" s="459"/>
      <c r="HL631" s="459"/>
      <c r="HQ631" s="459"/>
      <c r="HR631" s="459"/>
      <c r="HS631" s="459"/>
      <c r="HT631" s="459"/>
      <c r="HU631" s="459"/>
      <c r="HV631" s="459"/>
      <c r="HW631" s="459"/>
      <c r="HX631" s="459"/>
      <c r="HY631" s="459"/>
      <c r="HZ631" s="459"/>
      <c r="IA631" s="459"/>
      <c r="IB631" s="459"/>
      <c r="IC631" s="459"/>
      <c r="ID631" s="459"/>
      <c r="IE631" s="459"/>
      <c r="IF631" s="459"/>
      <c r="IG631" s="459"/>
      <c r="IH631" s="459"/>
      <c r="II631" s="459"/>
      <c r="IJ631" s="459"/>
      <c r="IK631" s="459"/>
      <c r="IL631" s="459"/>
      <c r="IM631" s="459"/>
      <c r="IN631" s="459"/>
      <c r="IO631" s="459"/>
      <c r="IP631" s="459"/>
      <c r="IQ631" s="459"/>
      <c r="IR631" s="459"/>
      <c r="IS631" s="459"/>
      <c r="IT631" s="459"/>
      <c r="IU631" s="459"/>
      <c r="IV631" s="459"/>
      <c r="RS631" s="252"/>
    </row>
    <row r="632" spans="1:487" s="461" customFormat="1" ht="18">
      <c r="A632" s="605" t="s">
        <v>944</v>
      </c>
      <c r="B632" s="459"/>
      <c r="C632" s="488"/>
      <c r="D632" s="461" t="s">
        <v>129</v>
      </c>
      <c r="E632" s="461">
        <f t="shared" si="2"/>
        <v>0</v>
      </c>
      <c r="F632" s="524">
        <f t="shared" si="3"/>
        <v>0</v>
      </c>
      <c r="G632" s="473"/>
      <c r="H632" s="473"/>
      <c r="I632" s="473"/>
      <c r="J632" s="473"/>
      <c r="K632" s="473"/>
      <c r="L632" s="459"/>
      <c r="M632" s="459"/>
      <c r="N632" s="459"/>
      <c r="R632" s="251"/>
      <c r="T632" s="459"/>
      <c r="U632" s="459"/>
      <c r="V632" s="459"/>
      <c r="AA632" s="251"/>
      <c r="AC632" s="459"/>
      <c r="AD632" s="459"/>
      <c r="AE632" s="459"/>
      <c r="AJ632" s="251"/>
      <c r="AL632" s="459"/>
      <c r="AM632" s="459"/>
      <c r="AN632" s="459"/>
      <c r="AS632" s="251"/>
      <c r="AU632" s="459"/>
      <c r="AV632" s="459"/>
      <c r="AW632" s="459"/>
      <c r="BB632" s="251"/>
      <c r="BD632" s="459"/>
      <c r="BE632" s="459"/>
      <c r="BF632" s="459"/>
      <c r="BK632" s="251"/>
      <c r="BM632" s="459"/>
      <c r="BN632" s="459"/>
      <c r="BO632" s="459"/>
      <c r="BT632" s="251"/>
      <c r="BV632" s="459"/>
      <c r="BW632" s="459"/>
      <c r="BX632" s="459"/>
      <c r="CC632" s="251"/>
      <c r="CE632" s="459"/>
      <c r="CF632" s="459"/>
      <c r="CG632" s="459"/>
      <c r="CL632" s="251"/>
      <c r="CN632" s="459"/>
      <c r="CO632" s="459"/>
      <c r="CP632" s="459"/>
      <c r="CU632" s="251"/>
      <c r="CW632" s="459"/>
      <c r="CX632" s="459"/>
      <c r="CY632" s="459"/>
      <c r="DD632" s="251"/>
      <c r="DF632" s="459"/>
      <c r="DG632" s="459"/>
      <c r="DH632" s="459"/>
      <c r="DM632" s="251"/>
      <c r="DO632" s="459"/>
      <c r="DP632" s="459"/>
      <c r="DQ632" s="459"/>
      <c r="DV632" s="251"/>
      <c r="DX632" s="459"/>
      <c r="DY632" s="459"/>
      <c r="DZ632" s="459"/>
      <c r="EE632" s="251"/>
      <c r="EG632" s="459"/>
      <c r="EH632" s="459"/>
      <c r="EI632" s="459"/>
      <c r="EN632" s="251"/>
      <c r="EP632" s="459"/>
      <c r="EQ632" s="459"/>
      <c r="ER632" s="459"/>
      <c r="EW632" s="251"/>
      <c r="EY632" s="459"/>
      <c r="EZ632" s="459"/>
      <c r="FA632" s="459"/>
      <c r="FF632" s="251"/>
      <c r="FH632" s="459"/>
      <c r="FI632" s="459"/>
      <c r="FJ632" s="459"/>
      <c r="FO632" s="251"/>
      <c r="FQ632" s="459"/>
      <c r="FR632" s="459"/>
      <c r="FS632" s="459"/>
      <c r="FX632" s="251"/>
      <c r="FZ632" s="459"/>
      <c r="GA632" s="459"/>
      <c r="GB632" s="459"/>
      <c r="GG632" s="251"/>
      <c r="GI632" s="459"/>
      <c r="GJ632" s="459"/>
      <c r="GK632" s="459"/>
      <c r="GP632" s="251"/>
      <c r="GR632" s="459"/>
      <c r="GS632" s="459"/>
      <c r="GT632" s="459"/>
      <c r="GY632" s="251"/>
      <c r="HA632" s="459"/>
      <c r="HB632" s="459"/>
      <c r="HC632" s="459"/>
      <c r="HH632" s="251"/>
      <c r="HJ632" s="459"/>
      <c r="HK632" s="459"/>
      <c r="HL632" s="459"/>
      <c r="HQ632" s="459"/>
      <c r="HR632" s="459"/>
      <c r="HS632" s="459"/>
      <c r="HT632" s="459"/>
      <c r="HU632" s="459"/>
      <c r="HV632" s="459"/>
      <c r="HW632" s="459"/>
      <c r="HX632" s="459"/>
      <c r="HY632" s="459"/>
      <c r="HZ632" s="459"/>
      <c r="IA632" s="459"/>
      <c r="IB632" s="459"/>
      <c r="IC632" s="459"/>
      <c r="ID632" s="459"/>
      <c r="IE632" s="459"/>
      <c r="IF632" s="459"/>
      <c r="IG632" s="459"/>
      <c r="IH632" s="459"/>
      <c r="II632" s="459"/>
      <c r="IJ632" s="459"/>
      <c r="IK632" s="459"/>
      <c r="IL632" s="459"/>
      <c r="IM632" s="459"/>
      <c r="IN632" s="459"/>
      <c r="IO632" s="459"/>
      <c r="IP632" s="459"/>
      <c r="IQ632" s="459"/>
      <c r="IR632" s="459"/>
      <c r="IS632" s="459"/>
      <c r="IT632" s="459"/>
      <c r="IU632" s="459"/>
      <c r="IV632" s="459"/>
      <c r="RS632" s="252"/>
    </row>
    <row r="633" spans="1:487" s="461" customFormat="1" ht="18">
      <c r="A633" s="605" t="s">
        <v>457</v>
      </c>
      <c r="B633" s="459"/>
      <c r="C633" s="488"/>
      <c r="D633" s="461" t="s">
        <v>137</v>
      </c>
      <c r="E633" s="461">
        <f t="shared" si="2"/>
        <v>13</v>
      </c>
      <c r="F633" s="524">
        <f t="shared" si="3"/>
        <v>0</v>
      </c>
      <c r="G633" s="473"/>
      <c r="H633" s="473"/>
      <c r="I633" s="473"/>
      <c r="J633" s="473"/>
      <c r="K633" s="473"/>
      <c r="N633" s="459"/>
      <c r="R633" s="251"/>
      <c r="T633" s="459"/>
      <c r="U633" s="459"/>
      <c r="V633" s="459"/>
      <c r="AA633" s="251"/>
      <c r="AC633" s="459"/>
      <c r="AD633" s="459"/>
      <c r="AE633" s="459"/>
      <c r="AJ633" s="251"/>
      <c r="AL633" s="459"/>
      <c r="AM633" s="459"/>
      <c r="AN633" s="459"/>
      <c r="AS633" s="251"/>
      <c r="AU633" s="459"/>
      <c r="AV633" s="459"/>
      <c r="AW633" s="459"/>
      <c r="BB633" s="251"/>
      <c r="BD633" s="459"/>
      <c r="BE633" s="459"/>
      <c r="BF633" s="459"/>
      <c r="BK633" s="251"/>
      <c r="BM633" s="459"/>
      <c r="BN633" s="459"/>
      <c r="BO633" s="459"/>
      <c r="BT633" s="251"/>
      <c r="BV633" s="459"/>
      <c r="BW633" s="459"/>
      <c r="BX633" s="459"/>
      <c r="CC633" s="251"/>
      <c r="CE633" s="459"/>
      <c r="CF633" s="459"/>
      <c r="CG633" s="459"/>
      <c r="CL633" s="251"/>
      <c r="CN633" s="459"/>
      <c r="CO633" s="459"/>
      <c r="CP633" s="459"/>
      <c r="CU633" s="251"/>
      <c r="CW633" s="459"/>
      <c r="CX633" s="459"/>
      <c r="CY633" s="459"/>
      <c r="DD633" s="251"/>
      <c r="DF633" s="459"/>
      <c r="DG633" s="459"/>
      <c r="DH633" s="459"/>
      <c r="DM633" s="251"/>
      <c r="DO633" s="459"/>
      <c r="DP633" s="459"/>
      <c r="DQ633" s="459"/>
      <c r="DV633" s="251"/>
      <c r="DX633" s="459"/>
      <c r="DY633" s="459"/>
      <c r="DZ633" s="459"/>
      <c r="EE633" s="251"/>
      <c r="EG633" s="459"/>
      <c r="EH633" s="459"/>
      <c r="EI633" s="459"/>
      <c r="EN633" s="251"/>
      <c r="EP633" s="459"/>
      <c r="EQ633" s="459"/>
      <c r="ER633" s="459"/>
      <c r="EW633" s="251"/>
      <c r="EY633" s="459"/>
      <c r="EZ633" s="459"/>
      <c r="FA633" s="459"/>
      <c r="FF633" s="251"/>
      <c r="FH633" s="459"/>
      <c r="FI633" s="459"/>
      <c r="FJ633" s="459"/>
      <c r="FO633" s="251"/>
      <c r="FQ633" s="459"/>
      <c r="FR633" s="459"/>
      <c r="FS633" s="459"/>
      <c r="FX633" s="251"/>
      <c r="FZ633" s="459"/>
      <c r="GA633" s="459"/>
      <c r="GB633" s="459"/>
      <c r="GG633" s="251"/>
      <c r="GI633" s="459"/>
      <c r="GJ633" s="459"/>
      <c r="GK633" s="459"/>
      <c r="GP633" s="251"/>
      <c r="GR633" s="459"/>
      <c r="GS633" s="459"/>
      <c r="GT633" s="459"/>
      <c r="GY633" s="251"/>
      <c r="HA633" s="459"/>
      <c r="HB633" s="459"/>
      <c r="HC633" s="459"/>
      <c r="HH633" s="251"/>
      <c r="HJ633" s="459"/>
      <c r="HK633" s="459"/>
      <c r="HL633" s="459"/>
      <c r="HQ633" s="459"/>
      <c r="HR633" s="459"/>
      <c r="HS633" s="459"/>
      <c r="HT633" s="459"/>
      <c r="HU633" s="459"/>
      <c r="HV633" s="459"/>
      <c r="HW633" s="459"/>
      <c r="HX633" s="459"/>
      <c r="HY633" s="459"/>
      <c r="HZ633" s="459"/>
      <c r="IA633" s="459"/>
      <c r="IB633" s="459"/>
      <c r="IC633" s="459"/>
      <c r="ID633" s="459"/>
      <c r="IE633" s="459"/>
      <c r="IF633" s="459"/>
      <c r="IG633" s="459"/>
      <c r="IH633" s="459"/>
      <c r="II633" s="459"/>
      <c r="IJ633" s="459"/>
      <c r="IK633" s="459"/>
      <c r="IL633" s="459"/>
      <c r="IM633" s="459"/>
      <c r="IN633" s="459"/>
      <c r="IO633" s="459"/>
      <c r="IP633" s="459"/>
      <c r="IQ633" s="459"/>
      <c r="IR633" s="459"/>
      <c r="IS633" s="459"/>
      <c r="IT633" s="459"/>
      <c r="IU633" s="459"/>
      <c r="IV633" s="459"/>
      <c r="RS633" s="252"/>
    </row>
    <row r="634" spans="1:487" s="461" customFormat="1" ht="18">
      <c r="A634" s="605" t="s">
        <v>465</v>
      </c>
      <c r="B634" s="488"/>
      <c r="C634" s="488"/>
      <c r="D634" s="461" t="s">
        <v>140</v>
      </c>
      <c r="E634" s="461">
        <f t="shared" si="2"/>
        <v>39</v>
      </c>
      <c r="F634" s="524">
        <f t="shared" si="3"/>
        <v>26</v>
      </c>
      <c r="G634" s="502"/>
      <c r="H634" s="502">
        <v>26</v>
      </c>
      <c r="I634" s="473"/>
      <c r="J634" s="473"/>
      <c r="K634" s="473"/>
      <c r="L634" s="459"/>
      <c r="N634" s="459"/>
      <c r="R634" s="251"/>
      <c r="T634" s="459"/>
      <c r="U634" s="459"/>
      <c r="V634" s="459"/>
      <c r="AA634" s="251"/>
      <c r="AC634" s="459"/>
      <c r="AD634" s="459"/>
      <c r="AE634" s="459"/>
      <c r="AJ634" s="251"/>
      <c r="AL634" s="459"/>
      <c r="AM634" s="459"/>
      <c r="AN634" s="459"/>
      <c r="AS634" s="251"/>
      <c r="AU634" s="459"/>
      <c r="AV634" s="459"/>
      <c r="AW634" s="459"/>
      <c r="BB634" s="251"/>
      <c r="BD634" s="459"/>
      <c r="BE634" s="459"/>
      <c r="BF634" s="459"/>
      <c r="BK634" s="251"/>
      <c r="BM634" s="459"/>
      <c r="BN634" s="459"/>
      <c r="BO634" s="459"/>
      <c r="BT634" s="251"/>
      <c r="BV634" s="459"/>
      <c r="BW634" s="459"/>
      <c r="BX634" s="459"/>
      <c r="CC634" s="251"/>
      <c r="CE634" s="459"/>
      <c r="CF634" s="459"/>
      <c r="CG634" s="459"/>
      <c r="CL634" s="251"/>
      <c r="CN634" s="459"/>
      <c r="CO634" s="459"/>
      <c r="CP634" s="459"/>
      <c r="CU634" s="251"/>
      <c r="CW634" s="459"/>
      <c r="CX634" s="459"/>
      <c r="CY634" s="459"/>
      <c r="DD634" s="251"/>
      <c r="DF634" s="459"/>
      <c r="DG634" s="459"/>
      <c r="DH634" s="459"/>
      <c r="DM634" s="251"/>
      <c r="DO634" s="459"/>
      <c r="DP634" s="459"/>
      <c r="DQ634" s="459"/>
      <c r="DV634" s="251"/>
      <c r="DX634" s="459"/>
      <c r="DY634" s="459"/>
      <c r="DZ634" s="459"/>
      <c r="EE634" s="251"/>
      <c r="EG634" s="459"/>
      <c r="EH634" s="459"/>
      <c r="EI634" s="459"/>
      <c r="EN634" s="251"/>
      <c r="EP634" s="459"/>
      <c r="EQ634" s="459"/>
      <c r="ER634" s="459"/>
      <c r="EW634" s="251"/>
      <c r="EY634" s="459"/>
      <c r="EZ634" s="459"/>
      <c r="FA634" s="459"/>
      <c r="FF634" s="251"/>
      <c r="FH634" s="459"/>
      <c r="FI634" s="459"/>
      <c r="FJ634" s="459"/>
      <c r="FO634" s="251"/>
      <c r="FQ634" s="459"/>
      <c r="FR634" s="459"/>
      <c r="FS634" s="459"/>
      <c r="FX634" s="251"/>
      <c r="FZ634" s="459"/>
      <c r="GA634" s="459"/>
      <c r="GB634" s="459"/>
      <c r="GG634" s="251"/>
      <c r="GI634" s="459"/>
      <c r="GJ634" s="459"/>
      <c r="GK634" s="459"/>
      <c r="GP634" s="251"/>
      <c r="GR634" s="459"/>
      <c r="GS634" s="459"/>
      <c r="GT634" s="459"/>
      <c r="GY634" s="251"/>
      <c r="HA634" s="459"/>
      <c r="HB634" s="459"/>
      <c r="HC634" s="459"/>
      <c r="HH634" s="251"/>
      <c r="HJ634" s="459"/>
      <c r="HK634" s="459"/>
      <c r="HL634" s="459"/>
      <c r="HQ634" s="459"/>
      <c r="HR634" s="459"/>
      <c r="HS634" s="459"/>
      <c r="HT634" s="459"/>
      <c r="HU634" s="459"/>
      <c r="HV634" s="459"/>
      <c r="HW634" s="459"/>
      <c r="HX634" s="459"/>
      <c r="HY634" s="459"/>
      <c r="HZ634" s="459"/>
      <c r="IA634" s="459"/>
      <c r="IB634" s="459"/>
      <c r="IC634" s="459"/>
      <c r="ID634" s="459"/>
      <c r="IE634" s="459"/>
      <c r="IF634" s="459"/>
      <c r="IG634" s="459"/>
      <c r="IH634" s="459"/>
      <c r="II634" s="459"/>
      <c r="IJ634" s="459"/>
      <c r="IK634" s="459"/>
      <c r="IL634" s="459"/>
      <c r="IM634" s="459"/>
      <c r="IN634" s="459"/>
      <c r="IO634" s="459"/>
      <c r="IP634" s="459"/>
      <c r="IQ634" s="459"/>
      <c r="IR634" s="459"/>
      <c r="IS634" s="459"/>
      <c r="IT634" s="459"/>
      <c r="IU634" s="459"/>
      <c r="IV634" s="459"/>
      <c r="RS634" s="252"/>
    </row>
    <row r="635" spans="1:487" s="461" customFormat="1" ht="18">
      <c r="A635" s="605" t="s">
        <v>764</v>
      </c>
      <c r="B635" s="459"/>
      <c r="C635" s="488"/>
      <c r="D635" s="461" t="s">
        <v>129</v>
      </c>
      <c r="E635" s="461">
        <f t="shared" si="2"/>
        <v>2</v>
      </c>
      <c r="F635" s="524">
        <f t="shared" si="3"/>
        <v>0</v>
      </c>
      <c r="G635" s="473"/>
      <c r="H635" s="473"/>
      <c r="I635" s="473"/>
      <c r="J635" s="473"/>
      <c r="K635" s="473"/>
      <c r="L635" s="459"/>
      <c r="M635" s="459"/>
      <c r="N635" s="459"/>
      <c r="R635" s="251"/>
      <c r="T635" s="459"/>
      <c r="U635" s="459"/>
      <c r="V635" s="459"/>
      <c r="AA635" s="251"/>
      <c r="AC635" s="459"/>
      <c r="AD635" s="459"/>
      <c r="AE635" s="459"/>
      <c r="AJ635" s="251"/>
      <c r="AL635" s="459"/>
      <c r="AM635" s="459"/>
      <c r="AN635" s="459"/>
      <c r="AS635" s="251"/>
      <c r="AU635" s="459"/>
      <c r="AV635" s="459"/>
      <c r="AW635" s="459"/>
      <c r="BB635" s="251"/>
      <c r="BD635" s="459"/>
      <c r="BE635" s="459"/>
      <c r="BF635" s="459"/>
      <c r="BK635" s="251"/>
      <c r="BM635" s="459"/>
      <c r="BN635" s="459"/>
      <c r="BO635" s="459"/>
      <c r="BT635" s="251"/>
      <c r="BV635" s="459"/>
      <c r="BW635" s="459"/>
      <c r="BX635" s="459"/>
      <c r="CC635" s="251"/>
      <c r="CE635" s="459"/>
      <c r="CF635" s="459"/>
      <c r="CG635" s="459"/>
      <c r="CL635" s="251"/>
      <c r="CN635" s="459"/>
      <c r="CO635" s="459"/>
      <c r="CP635" s="459"/>
      <c r="CU635" s="251"/>
      <c r="CW635" s="459"/>
      <c r="CX635" s="459"/>
      <c r="CY635" s="459"/>
      <c r="DD635" s="251"/>
      <c r="DF635" s="459"/>
      <c r="DG635" s="459"/>
      <c r="DH635" s="459"/>
      <c r="DM635" s="251"/>
      <c r="DO635" s="459"/>
      <c r="DP635" s="459"/>
      <c r="DQ635" s="459"/>
      <c r="DV635" s="251"/>
      <c r="DX635" s="459"/>
      <c r="DY635" s="459"/>
      <c r="DZ635" s="459"/>
      <c r="EE635" s="251"/>
      <c r="EG635" s="459"/>
      <c r="EH635" s="459"/>
      <c r="EI635" s="459"/>
      <c r="EN635" s="251"/>
      <c r="EP635" s="459"/>
      <c r="EQ635" s="459"/>
      <c r="ER635" s="459"/>
      <c r="EW635" s="251"/>
      <c r="EY635" s="459"/>
      <c r="EZ635" s="459"/>
      <c r="FA635" s="459"/>
      <c r="FF635" s="251"/>
      <c r="FH635" s="459"/>
      <c r="FI635" s="459"/>
      <c r="FJ635" s="459"/>
      <c r="FO635" s="251"/>
      <c r="FQ635" s="459"/>
      <c r="FR635" s="459"/>
      <c r="FS635" s="459"/>
      <c r="FX635" s="251"/>
      <c r="FZ635" s="459"/>
      <c r="GA635" s="459"/>
      <c r="GB635" s="459"/>
      <c r="GG635" s="251"/>
      <c r="GI635" s="459"/>
      <c r="GJ635" s="459"/>
      <c r="GK635" s="459"/>
      <c r="GP635" s="251"/>
      <c r="GR635" s="459"/>
      <c r="GS635" s="459"/>
      <c r="GT635" s="459"/>
      <c r="GY635" s="251"/>
      <c r="HA635" s="459"/>
      <c r="HB635" s="459"/>
      <c r="HC635" s="459"/>
      <c r="HH635" s="251"/>
      <c r="HJ635" s="459"/>
      <c r="HK635" s="459"/>
      <c r="HL635" s="459"/>
      <c r="HQ635" s="459"/>
      <c r="HR635" s="459"/>
      <c r="HS635" s="459"/>
      <c r="HT635" s="459"/>
      <c r="HU635" s="459"/>
      <c r="HV635" s="459"/>
      <c r="HW635" s="459"/>
      <c r="HX635" s="459"/>
      <c r="HY635" s="459"/>
      <c r="HZ635" s="459"/>
      <c r="IA635" s="459"/>
      <c r="IB635" s="459"/>
      <c r="IC635" s="459"/>
      <c r="ID635" s="459"/>
      <c r="IE635" s="459"/>
      <c r="IF635" s="459"/>
      <c r="IG635" s="459"/>
      <c r="IH635" s="459"/>
      <c r="II635" s="459"/>
      <c r="IJ635" s="459"/>
      <c r="IK635" s="459"/>
      <c r="IL635" s="459"/>
      <c r="IM635" s="459"/>
      <c r="IN635" s="459"/>
      <c r="IO635" s="459"/>
      <c r="IP635" s="459"/>
      <c r="IQ635" s="459"/>
      <c r="IR635" s="459"/>
      <c r="IS635" s="459"/>
      <c r="IT635" s="459"/>
      <c r="IU635" s="459"/>
      <c r="IV635" s="459"/>
      <c r="RS635" s="252"/>
    </row>
    <row r="636" spans="1:487" s="461" customFormat="1" ht="18">
      <c r="A636" s="605" t="s">
        <v>452</v>
      </c>
      <c r="B636" s="488"/>
      <c r="C636" s="488"/>
      <c r="D636" s="461" t="s">
        <v>136</v>
      </c>
      <c r="E636" s="461">
        <f t="shared" si="2"/>
        <v>17</v>
      </c>
      <c r="F636" s="524">
        <f t="shared" si="3"/>
        <v>0</v>
      </c>
      <c r="G636" s="502"/>
      <c r="H636" s="502"/>
      <c r="I636" s="473"/>
      <c r="J636" s="473"/>
      <c r="K636" s="473"/>
      <c r="N636" s="459"/>
      <c r="R636" s="251"/>
      <c r="T636" s="459"/>
      <c r="U636" s="459"/>
      <c r="V636" s="459"/>
      <c r="AA636" s="251"/>
      <c r="AC636" s="459"/>
      <c r="AD636" s="459"/>
      <c r="AE636" s="459"/>
      <c r="AJ636" s="251"/>
      <c r="AL636" s="459"/>
      <c r="AM636" s="459"/>
      <c r="AN636" s="459"/>
      <c r="AS636" s="251"/>
      <c r="AU636" s="459"/>
      <c r="AV636" s="459"/>
      <c r="AW636" s="459"/>
      <c r="BB636" s="251"/>
      <c r="BD636" s="459"/>
      <c r="BE636" s="459"/>
      <c r="BF636" s="459"/>
      <c r="BK636" s="251"/>
      <c r="BM636" s="459"/>
      <c r="BN636" s="459"/>
      <c r="BO636" s="459"/>
      <c r="BT636" s="251"/>
      <c r="BV636" s="459"/>
      <c r="BW636" s="459"/>
      <c r="BX636" s="459"/>
      <c r="CC636" s="251"/>
      <c r="CE636" s="459"/>
      <c r="CF636" s="459"/>
      <c r="CG636" s="459"/>
      <c r="CL636" s="251"/>
      <c r="CN636" s="459"/>
      <c r="CO636" s="459"/>
      <c r="CP636" s="459"/>
      <c r="CU636" s="251"/>
      <c r="CW636" s="459"/>
      <c r="CX636" s="459"/>
      <c r="CY636" s="459"/>
      <c r="DD636" s="251"/>
      <c r="DF636" s="459"/>
      <c r="DG636" s="459"/>
      <c r="DH636" s="459"/>
      <c r="DM636" s="251"/>
      <c r="DO636" s="459"/>
      <c r="DP636" s="459"/>
      <c r="DQ636" s="459"/>
      <c r="DV636" s="251"/>
      <c r="DX636" s="459"/>
      <c r="DY636" s="459"/>
      <c r="DZ636" s="459"/>
      <c r="EE636" s="251"/>
      <c r="EG636" s="459"/>
      <c r="EH636" s="459"/>
      <c r="EI636" s="459"/>
      <c r="EN636" s="251"/>
      <c r="EP636" s="459"/>
      <c r="EQ636" s="459"/>
      <c r="ER636" s="459"/>
      <c r="EW636" s="251"/>
      <c r="EY636" s="459"/>
      <c r="EZ636" s="459"/>
      <c r="FA636" s="459"/>
      <c r="FF636" s="251"/>
      <c r="FH636" s="459"/>
      <c r="FI636" s="459"/>
      <c r="FJ636" s="459"/>
      <c r="FO636" s="251"/>
      <c r="FQ636" s="459"/>
      <c r="FR636" s="459"/>
      <c r="FS636" s="459"/>
      <c r="FX636" s="251"/>
      <c r="FZ636" s="459"/>
      <c r="GA636" s="459"/>
      <c r="GB636" s="459"/>
      <c r="GG636" s="251"/>
      <c r="GI636" s="459"/>
      <c r="GJ636" s="459"/>
      <c r="GK636" s="459"/>
      <c r="GP636" s="251"/>
      <c r="GR636" s="459"/>
      <c r="GS636" s="459"/>
      <c r="GT636" s="459"/>
      <c r="GY636" s="251"/>
      <c r="HA636" s="459"/>
      <c r="HB636" s="459"/>
      <c r="HC636" s="459"/>
      <c r="HH636" s="251"/>
      <c r="HJ636" s="459"/>
      <c r="HK636" s="459"/>
      <c r="HL636" s="459"/>
      <c r="HQ636" s="459"/>
      <c r="HR636" s="459"/>
      <c r="HS636" s="459"/>
      <c r="HT636" s="459"/>
      <c r="HU636" s="459"/>
      <c r="HV636" s="459"/>
      <c r="HW636" s="459"/>
      <c r="HX636" s="459"/>
      <c r="HY636" s="459"/>
      <c r="HZ636" s="459"/>
      <c r="IA636" s="459"/>
      <c r="IB636" s="459"/>
      <c r="IC636" s="459"/>
      <c r="ID636" s="459"/>
      <c r="IE636" s="459"/>
      <c r="IF636" s="459"/>
      <c r="IG636" s="459"/>
      <c r="IH636" s="459"/>
      <c r="II636" s="459"/>
      <c r="IJ636" s="459"/>
      <c r="IK636" s="459"/>
      <c r="IL636" s="459"/>
      <c r="IM636" s="459"/>
      <c r="IN636" s="459"/>
      <c r="IO636" s="459"/>
      <c r="IP636" s="459"/>
      <c r="IQ636" s="459"/>
      <c r="IR636" s="459"/>
      <c r="IS636" s="459"/>
      <c r="IT636" s="459"/>
      <c r="IU636" s="459"/>
      <c r="IV636" s="459"/>
      <c r="RS636" s="252"/>
    </row>
    <row r="637" spans="1:487" s="461" customFormat="1" ht="18">
      <c r="A637" s="605" t="s">
        <v>1400</v>
      </c>
      <c r="B637" s="459"/>
      <c r="C637" s="488"/>
      <c r="D637" s="461" t="s">
        <v>129</v>
      </c>
      <c r="E637" s="461">
        <f t="shared" si="2"/>
        <v>0</v>
      </c>
      <c r="F637" s="524">
        <f t="shared" si="3"/>
        <v>0</v>
      </c>
      <c r="G637" s="509"/>
      <c r="H637" s="509"/>
      <c r="I637" s="509"/>
      <c r="J637" s="509"/>
      <c r="K637" s="509"/>
      <c r="L637" s="459"/>
      <c r="N637" s="459"/>
      <c r="R637" s="251"/>
      <c r="T637" s="459"/>
      <c r="U637" s="459"/>
      <c r="V637" s="459"/>
      <c r="AA637" s="251"/>
      <c r="AC637" s="459"/>
      <c r="AD637" s="459"/>
      <c r="AE637" s="459"/>
      <c r="AJ637" s="251"/>
      <c r="AL637" s="459"/>
      <c r="AM637" s="459"/>
      <c r="AN637" s="459"/>
      <c r="AS637" s="251"/>
      <c r="AU637" s="459"/>
      <c r="AV637" s="459"/>
      <c r="AW637" s="459"/>
      <c r="BB637" s="251"/>
      <c r="BD637" s="459"/>
      <c r="BE637" s="459"/>
      <c r="BF637" s="459"/>
      <c r="BK637" s="251"/>
      <c r="BM637" s="459"/>
      <c r="BN637" s="459"/>
      <c r="BO637" s="459"/>
      <c r="BT637" s="251"/>
      <c r="BV637" s="459"/>
      <c r="BW637" s="459"/>
      <c r="BX637" s="459"/>
      <c r="CC637" s="251"/>
      <c r="CE637" s="459"/>
      <c r="CF637" s="459"/>
      <c r="CG637" s="459"/>
      <c r="CL637" s="251"/>
      <c r="CN637" s="459"/>
      <c r="CO637" s="459"/>
      <c r="CP637" s="459"/>
      <c r="CU637" s="251"/>
      <c r="CW637" s="459"/>
      <c r="CX637" s="459"/>
      <c r="CY637" s="459"/>
      <c r="DD637" s="251"/>
      <c r="DF637" s="459"/>
      <c r="DG637" s="459"/>
      <c r="DH637" s="459"/>
      <c r="DM637" s="251"/>
      <c r="DO637" s="459"/>
      <c r="DP637" s="459"/>
      <c r="DQ637" s="459"/>
      <c r="DV637" s="251"/>
      <c r="DX637" s="459"/>
      <c r="DY637" s="459"/>
      <c r="DZ637" s="459"/>
      <c r="EE637" s="251"/>
      <c r="EG637" s="459"/>
      <c r="EH637" s="459"/>
      <c r="EI637" s="459"/>
      <c r="EN637" s="251"/>
      <c r="EP637" s="459"/>
      <c r="EQ637" s="459"/>
      <c r="ER637" s="459"/>
      <c r="EW637" s="251"/>
      <c r="EY637" s="459"/>
      <c r="EZ637" s="459"/>
      <c r="FA637" s="459"/>
      <c r="FF637" s="251"/>
      <c r="FH637" s="459"/>
      <c r="FI637" s="459"/>
      <c r="FJ637" s="459"/>
      <c r="FO637" s="251"/>
      <c r="FQ637" s="459"/>
      <c r="FR637" s="459"/>
      <c r="FS637" s="459"/>
      <c r="FX637" s="251"/>
      <c r="FZ637" s="459"/>
      <c r="GA637" s="459"/>
      <c r="GB637" s="459"/>
      <c r="GG637" s="251"/>
      <c r="GI637" s="459"/>
      <c r="GJ637" s="459"/>
      <c r="GK637" s="459"/>
      <c r="GP637" s="251"/>
      <c r="GR637" s="459"/>
      <c r="GS637" s="459"/>
      <c r="GT637" s="459"/>
      <c r="GY637" s="251"/>
      <c r="HA637" s="459"/>
      <c r="HB637" s="459"/>
      <c r="HC637" s="459"/>
      <c r="HH637" s="251"/>
      <c r="HJ637" s="459"/>
      <c r="HK637" s="459"/>
      <c r="HL637" s="459"/>
      <c r="HQ637" s="459"/>
      <c r="HR637" s="459"/>
      <c r="HS637" s="459"/>
      <c r="HT637" s="459"/>
      <c r="HU637" s="459"/>
      <c r="HV637" s="459"/>
      <c r="HW637" s="459"/>
      <c r="HX637" s="459"/>
      <c r="HY637" s="459"/>
      <c r="HZ637" s="459"/>
      <c r="IA637" s="459"/>
      <c r="IB637" s="459"/>
      <c r="IC637" s="459"/>
      <c r="ID637" s="459"/>
      <c r="IE637" s="459"/>
      <c r="IF637" s="459"/>
      <c r="IG637" s="459"/>
      <c r="IH637" s="459"/>
      <c r="II637" s="459"/>
      <c r="IJ637" s="459"/>
      <c r="IK637" s="459"/>
      <c r="IL637" s="459"/>
      <c r="IM637" s="459"/>
      <c r="IN637" s="459"/>
      <c r="IO637" s="459"/>
      <c r="IP637" s="459"/>
      <c r="IQ637" s="459"/>
      <c r="IR637" s="459"/>
      <c r="IS637" s="459"/>
      <c r="IT637" s="459"/>
      <c r="IU637" s="459"/>
      <c r="IV637" s="459"/>
      <c r="RS637" s="252"/>
    </row>
    <row r="638" spans="1:487" s="461" customFormat="1" ht="18">
      <c r="A638" s="605" t="s">
        <v>730</v>
      </c>
      <c r="B638" s="459"/>
      <c r="C638" s="488"/>
      <c r="D638" s="461" t="s">
        <v>129</v>
      </c>
      <c r="E638" s="461">
        <f t="shared" si="2"/>
        <v>1</v>
      </c>
      <c r="F638" s="524">
        <f t="shared" si="3"/>
        <v>0</v>
      </c>
      <c r="G638" s="509"/>
      <c r="H638" s="509"/>
      <c r="I638" s="509"/>
      <c r="J638" s="509"/>
      <c r="K638" s="509"/>
      <c r="L638" s="459"/>
      <c r="N638" s="459"/>
      <c r="R638" s="251"/>
      <c r="T638" s="459"/>
      <c r="U638" s="459"/>
      <c r="V638" s="459"/>
      <c r="AA638" s="251"/>
      <c r="AC638" s="459"/>
      <c r="AD638" s="459"/>
      <c r="AE638" s="459"/>
      <c r="AJ638" s="251"/>
      <c r="AL638" s="459"/>
      <c r="AM638" s="459"/>
      <c r="AN638" s="459"/>
      <c r="AS638" s="251"/>
      <c r="AU638" s="459"/>
      <c r="AV638" s="459"/>
      <c r="AW638" s="459"/>
      <c r="BB638" s="251"/>
      <c r="BD638" s="459"/>
      <c r="BE638" s="459"/>
      <c r="BF638" s="459"/>
      <c r="BK638" s="251"/>
      <c r="BM638" s="459"/>
      <c r="BN638" s="459"/>
      <c r="BO638" s="459"/>
      <c r="BT638" s="251"/>
      <c r="BV638" s="459"/>
      <c r="BW638" s="459"/>
      <c r="BX638" s="459"/>
      <c r="CC638" s="251"/>
      <c r="CE638" s="459"/>
      <c r="CF638" s="459"/>
      <c r="CG638" s="459"/>
      <c r="CL638" s="251"/>
      <c r="CN638" s="459"/>
      <c r="CO638" s="459"/>
      <c r="CP638" s="459"/>
      <c r="CU638" s="251"/>
      <c r="CW638" s="459"/>
      <c r="CX638" s="459"/>
      <c r="CY638" s="459"/>
      <c r="DD638" s="251"/>
      <c r="DF638" s="459"/>
      <c r="DG638" s="459"/>
      <c r="DH638" s="459"/>
      <c r="DM638" s="251"/>
      <c r="DO638" s="459"/>
      <c r="DP638" s="459"/>
      <c r="DQ638" s="459"/>
      <c r="DV638" s="251"/>
      <c r="DX638" s="459"/>
      <c r="DY638" s="459"/>
      <c r="DZ638" s="459"/>
      <c r="EE638" s="251"/>
      <c r="EG638" s="459"/>
      <c r="EH638" s="459"/>
      <c r="EI638" s="459"/>
      <c r="EN638" s="251"/>
      <c r="EP638" s="459"/>
      <c r="EQ638" s="459"/>
      <c r="ER638" s="459"/>
      <c r="EW638" s="251"/>
      <c r="EY638" s="459"/>
      <c r="EZ638" s="459"/>
      <c r="FA638" s="459"/>
      <c r="FF638" s="251"/>
      <c r="FH638" s="459"/>
      <c r="FI638" s="459"/>
      <c r="FJ638" s="459"/>
      <c r="FO638" s="251"/>
      <c r="FQ638" s="459"/>
      <c r="FR638" s="459"/>
      <c r="FS638" s="459"/>
      <c r="FX638" s="251"/>
      <c r="FZ638" s="459"/>
      <c r="GA638" s="459"/>
      <c r="GB638" s="459"/>
      <c r="GG638" s="251"/>
      <c r="GI638" s="459"/>
      <c r="GJ638" s="459"/>
      <c r="GK638" s="459"/>
      <c r="GP638" s="251"/>
      <c r="GR638" s="459"/>
      <c r="GS638" s="459"/>
      <c r="GT638" s="459"/>
      <c r="GY638" s="251"/>
      <c r="HA638" s="459"/>
      <c r="HB638" s="459"/>
      <c r="HC638" s="459"/>
      <c r="HH638" s="251"/>
      <c r="HJ638" s="459"/>
      <c r="HK638" s="459"/>
      <c r="HL638" s="459"/>
      <c r="HQ638" s="459"/>
      <c r="HR638" s="459"/>
      <c r="HS638" s="459"/>
      <c r="HT638" s="459"/>
      <c r="HU638" s="459"/>
      <c r="HV638" s="459"/>
      <c r="HW638" s="459"/>
      <c r="HX638" s="459"/>
      <c r="HY638" s="459"/>
      <c r="HZ638" s="459"/>
      <c r="IA638" s="459"/>
      <c r="IB638" s="459"/>
      <c r="IC638" s="459"/>
      <c r="ID638" s="459"/>
      <c r="IE638" s="459"/>
      <c r="IF638" s="459"/>
      <c r="IG638" s="459"/>
      <c r="IH638" s="459"/>
      <c r="II638" s="459"/>
      <c r="IJ638" s="459"/>
      <c r="IK638" s="459"/>
      <c r="IL638" s="459"/>
      <c r="IM638" s="459"/>
      <c r="IN638" s="459"/>
      <c r="IO638" s="459"/>
      <c r="IP638" s="459"/>
      <c r="IQ638" s="459"/>
      <c r="IR638" s="459"/>
      <c r="IS638" s="459"/>
      <c r="IT638" s="459"/>
      <c r="IU638" s="459"/>
      <c r="IV638" s="459"/>
      <c r="RS638" s="252"/>
    </row>
    <row r="639" spans="1:487" s="461" customFormat="1" ht="18">
      <c r="A639" s="605" t="s">
        <v>431</v>
      </c>
      <c r="B639" s="459"/>
      <c r="C639" s="488"/>
      <c r="D639" s="461" t="s">
        <v>138</v>
      </c>
      <c r="E639" s="461">
        <f t="shared" si="2"/>
        <v>41</v>
      </c>
      <c r="F639" s="524">
        <f t="shared" si="3"/>
        <v>0</v>
      </c>
      <c r="G639" s="502"/>
      <c r="H639" s="502"/>
      <c r="I639" s="473"/>
      <c r="J639" s="473"/>
      <c r="K639" s="473"/>
      <c r="N639" s="459"/>
      <c r="R639" s="251"/>
      <c r="T639" s="459"/>
      <c r="U639" s="459"/>
      <c r="V639" s="459"/>
      <c r="AA639" s="251"/>
      <c r="AC639" s="459"/>
      <c r="AD639" s="459"/>
      <c r="AE639" s="459"/>
      <c r="AJ639" s="251"/>
      <c r="AL639" s="459"/>
      <c r="AM639" s="459"/>
      <c r="AN639" s="459"/>
      <c r="AS639" s="251"/>
      <c r="AU639" s="459"/>
      <c r="AV639" s="459"/>
      <c r="AW639" s="459"/>
      <c r="BB639" s="251"/>
      <c r="BD639" s="459"/>
      <c r="BE639" s="459"/>
      <c r="BF639" s="459"/>
      <c r="BK639" s="251"/>
      <c r="BM639" s="459"/>
      <c r="BN639" s="459"/>
      <c r="BO639" s="459"/>
      <c r="BT639" s="251"/>
      <c r="BV639" s="459"/>
      <c r="BW639" s="459"/>
      <c r="BX639" s="459"/>
      <c r="CC639" s="251"/>
      <c r="CE639" s="459"/>
      <c r="CF639" s="459"/>
      <c r="CG639" s="459"/>
      <c r="CL639" s="251"/>
      <c r="CN639" s="459"/>
      <c r="CO639" s="459"/>
      <c r="CP639" s="459"/>
      <c r="CU639" s="251"/>
      <c r="CW639" s="459"/>
      <c r="CX639" s="459"/>
      <c r="CY639" s="459"/>
      <c r="DD639" s="251"/>
      <c r="DF639" s="459"/>
      <c r="DG639" s="459"/>
      <c r="DH639" s="459"/>
      <c r="DM639" s="251"/>
      <c r="DO639" s="459"/>
      <c r="DP639" s="459"/>
      <c r="DQ639" s="459"/>
      <c r="DV639" s="251"/>
      <c r="DX639" s="459"/>
      <c r="DY639" s="459"/>
      <c r="DZ639" s="459"/>
      <c r="EE639" s="251"/>
      <c r="EG639" s="459"/>
      <c r="EH639" s="459"/>
      <c r="EI639" s="459"/>
      <c r="EN639" s="251"/>
      <c r="EP639" s="459"/>
      <c r="EQ639" s="459"/>
      <c r="ER639" s="459"/>
      <c r="EW639" s="251"/>
      <c r="EY639" s="459"/>
      <c r="EZ639" s="459"/>
      <c r="FA639" s="459"/>
      <c r="FF639" s="251"/>
      <c r="FH639" s="459"/>
      <c r="FI639" s="459"/>
      <c r="FJ639" s="459"/>
      <c r="FO639" s="251"/>
      <c r="FQ639" s="459"/>
      <c r="FR639" s="459"/>
      <c r="FS639" s="459"/>
      <c r="FX639" s="251"/>
      <c r="FZ639" s="459"/>
      <c r="GA639" s="459"/>
      <c r="GB639" s="459"/>
      <c r="GG639" s="251"/>
      <c r="GI639" s="459"/>
      <c r="GJ639" s="459"/>
      <c r="GK639" s="459"/>
      <c r="GP639" s="251"/>
      <c r="GR639" s="459"/>
      <c r="GS639" s="459"/>
      <c r="GT639" s="459"/>
      <c r="GY639" s="251"/>
      <c r="HA639" s="459"/>
      <c r="HB639" s="459"/>
      <c r="HC639" s="459"/>
      <c r="HH639" s="251"/>
      <c r="HJ639" s="459"/>
      <c r="HK639" s="459"/>
      <c r="HL639" s="459"/>
      <c r="HQ639" s="459"/>
      <c r="HR639" s="459"/>
      <c r="HS639" s="459"/>
      <c r="HT639" s="459"/>
      <c r="HU639" s="459"/>
      <c r="HV639" s="459"/>
      <c r="HW639" s="459"/>
      <c r="HX639" s="459"/>
      <c r="HY639" s="459"/>
      <c r="HZ639" s="459"/>
      <c r="IA639" s="459"/>
      <c r="IB639" s="459"/>
      <c r="IC639" s="459"/>
      <c r="ID639" s="459"/>
      <c r="IE639" s="459"/>
      <c r="IF639" s="459"/>
      <c r="IG639" s="459"/>
      <c r="IH639" s="459"/>
      <c r="II639" s="459"/>
      <c r="IJ639" s="459"/>
      <c r="IK639" s="459"/>
      <c r="IL639" s="459"/>
      <c r="IM639" s="459"/>
      <c r="IN639" s="459"/>
      <c r="IO639" s="459"/>
      <c r="IP639" s="459"/>
      <c r="IQ639" s="459"/>
      <c r="IR639" s="459"/>
      <c r="IS639" s="459"/>
      <c r="IT639" s="459"/>
      <c r="IU639" s="459"/>
      <c r="IV639" s="459"/>
      <c r="RS639" s="252"/>
    </row>
    <row r="640" spans="1:487" s="461" customFormat="1" ht="18">
      <c r="A640" s="605" t="s">
        <v>926</v>
      </c>
      <c r="B640" s="488"/>
      <c r="C640" s="488"/>
      <c r="D640" s="461" t="s">
        <v>131</v>
      </c>
      <c r="E640" s="461">
        <f t="shared" si="2"/>
        <v>3</v>
      </c>
      <c r="F640" s="524">
        <f t="shared" si="3"/>
        <v>5</v>
      </c>
      <c r="G640" s="473"/>
      <c r="H640" s="473"/>
      <c r="I640" s="473">
        <v>5</v>
      </c>
      <c r="J640" s="473"/>
      <c r="K640" s="473"/>
      <c r="N640" s="459"/>
      <c r="R640" s="251"/>
      <c r="T640" s="459"/>
      <c r="U640" s="459"/>
      <c r="V640" s="459"/>
      <c r="AA640" s="251"/>
      <c r="AC640" s="459"/>
      <c r="AD640" s="459"/>
      <c r="AE640" s="459"/>
      <c r="AJ640" s="251"/>
      <c r="AL640" s="459"/>
      <c r="AM640" s="459"/>
      <c r="AN640" s="459"/>
      <c r="AS640" s="251"/>
      <c r="AU640" s="459"/>
      <c r="AV640" s="459"/>
      <c r="AW640" s="459"/>
      <c r="BB640" s="251"/>
      <c r="BD640" s="459"/>
      <c r="BE640" s="459"/>
      <c r="BF640" s="459"/>
      <c r="BK640" s="251"/>
      <c r="BM640" s="459"/>
      <c r="BN640" s="459"/>
      <c r="BO640" s="459"/>
      <c r="BT640" s="251"/>
      <c r="BV640" s="459"/>
      <c r="BW640" s="459"/>
      <c r="BX640" s="459"/>
      <c r="CC640" s="251"/>
      <c r="CE640" s="459"/>
      <c r="CF640" s="459"/>
      <c r="CG640" s="459"/>
      <c r="CL640" s="251"/>
      <c r="CN640" s="459"/>
      <c r="CO640" s="459"/>
      <c r="CP640" s="459"/>
      <c r="CU640" s="251"/>
      <c r="CW640" s="459"/>
      <c r="CX640" s="459"/>
      <c r="CY640" s="459"/>
      <c r="DD640" s="251"/>
      <c r="DF640" s="459"/>
      <c r="DG640" s="459"/>
      <c r="DH640" s="459"/>
      <c r="DM640" s="251"/>
      <c r="DO640" s="459"/>
      <c r="DP640" s="459"/>
      <c r="DQ640" s="459"/>
      <c r="DV640" s="251"/>
      <c r="DX640" s="459"/>
      <c r="DY640" s="459"/>
      <c r="DZ640" s="459"/>
      <c r="EE640" s="251"/>
      <c r="EG640" s="459"/>
      <c r="EH640" s="459"/>
      <c r="EI640" s="459"/>
      <c r="EN640" s="251"/>
      <c r="EP640" s="459"/>
      <c r="EQ640" s="459"/>
      <c r="ER640" s="459"/>
      <c r="EW640" s="251"/>
      <c r="EY640" s="459"/>
      <c r="EZ640" s="459"/>
      <c r="FA640" s="459"/>
      <c r="FF640" s="251"/>
      <c r="FH640" s="459"/>
      <c r="FI640" s="459"/>
      <c r="FJ640" s="459"/>
      <c r="FO640" s="251"/>
      <c r="FQ640" s="459"/>
      <c r="FR640" s="459"/>
      <c r="FS640" s="459"/>
      <c r="FX640" s="251"/>
      <c r="FZ640" s="459"/>
      <c r="GA640" s="459"/>
      <c r="GB640" s="459"/>
      <c r="GG640" s="251"/>
      <c r="GI640" s="459"/>
      <c r="GJ640" s="459"/>
      <c r="GK640" s="459"/>
      <c r="GP640" s="251"/>
      <c r="GR640" s="459"/>
      <c r="GS640" s="459"/>
      <c r="GT640" s="459"/>
      <c r="GY640" s="251"/>
      <c r="HA640" s="459"/>
      <c r="HB640" s="459"/>
      <c r="HC640" s="459"/>
      <c r="HH640" s="251"/>
      <c r="HJ640" s="459"/>
      <c r="HK640" s="459"/>
      <c r="HL640" s="459"/>
      <c r="HQ640" s="459"/>
      <c r="HR640" s="459"/>
      <c r="HS640" s="459"/>
      <c r="HT640" s="459"/>
      <c r="HU640" s="459"/>
      <c r="HV640" s="459"/>
      <c r="HW640" s="459"/>
      <c r="HX640" s="459"/>
      <c r="HY640" s="459"/>
      <c r="HZ640" s="459"/>
      <c r="IA640" s="459"/>
      <c r="IB640" s="459"/>
      <c r="IC640" s="459"/>
      <c r="ID640" s="459"/>
      <c r="IE640" s="459"/>
      <c r="IF640" s="459"/>
      <c r="IG640" s="459"/>
      <c r="IH640" s="459"/>
      <c r="II640" s="459"/>
      <c r="IJ640" s="459"/>
      <c r="IK640" s="459"/>
      <c r="IL640" s="459"/>
      <c r="IM640" s="459"/>
      <c r="IN640" s="459"/>
      <c r="IO640" s="459"/>
      <c r="IP640" s="459"/>
      <c r="IQ640" s="459"/>
      <c r="IR640" s="459"/>
      <c r="IS640" s="459"/>
      <c r="IT640" s="459"/>
      <c r="IU640" s="459"/>
      <c r="IV640" s="459"/>
      <c r="RS640" s="252"/>
    </row>
    <row r="641" spans="1:487" s="461" customFormat="1" ht="18">
      <c r="A641" s="605" t="s">
        <v>1131</v>
      </c>
      <c r="B641" s="488"/>
      <c r="C641" s="488"/>
      <c r="D641" s="461" t="s">
        <v>130</v>
      </c>
      <c r="E641" s="461">
        <f t="shared" si="2"/>
        <v>1</v>
      </c>
      <c r="F641" s="524">
        <f t="shared" si="3"/>
        <v>3</v>
      </c>
      <c r="G641" s="473"/>
      <c r="H641" s="473"/>
      <c r="I641" s="473"/>
      <c r="J641" s="473">
        <v>3</v>
      </c>
      <c r="K641" s="473"/>
      <c r="N641" s="459"/>
      <c r="R641" s="251"/>
      <c r="T641" s="459"/>
      <c r="U641" s="459"/>
      <c r="V641" s="459"/>
      <c r="AA641" s="251"/>
      <c r="AC641" s="459"/>
      <c r="AD641" s="459"/>
      <c r="AE641" s="459"/>
      <c r="AJ641" s="251"/>
      <c r="AL641" s="459"/>
      <c r="AM641" s="459"/>
      <c r="AN641" s="459"/>
      <c r="AS641" s="251"/>
      <c r="AU641" s="459"/>
      <c r="AV641" s="459"/>
      <c r="AW641" s="459"/>
      <c r="BB641" s="251"/>
      <c r="BD641" s="459"/>
      <c r="BE641" s="459"/>
      <c r="BF641" s="459"/>
      <c r="BK641" s="251"/>
      <c r="BM641" s="459"/>
      <c r="BN641" s="459"/>
      <c r="BO641" s="459"/>
      <c r="BT641" s="251"/>
      <c r="BV641" s="459"/>
      <c r="BW641" s="459"/>
      <c r="BX641" s="459"/>
      <c r="CC641" s="251"/>
      <c r="CE641" s="459"/>
      <c r="CF641" s="459"/>
      <c r="CG641" s="459"/>
      <c r="CL641" s="251"/>
      <c r="CN641" s="459"/>
      <c r="CO641" s="459"/>
      <c r="CP641" s="459"/>
      <c r="CU641" s="251"/>
      <c r="CW641" s="459"/>
      <c r="CX641" s="459"/>
      <c r="CY641" s="459"/>
      <c r="DD641" s="251"/>
      <c r="DF641" s="459"/>
      <c r="DG641" s="459"/>
      <c r="DH641" s="459"/>
      <c r="DM641" s="251"/>
      <c r="DO641" s="459"/>
      <c r="DP641" s="459"/>
      <c r="DQ641" s="459"/>
      <c r="DV641" s="251"/>
      <c r="DX641" s="459"/>
      <c r="DY641" s="459"/>
      <c r="DZ641" s="459"/>
      <c r="EE641" s="251"/>
      <c r="EG641" s="459"/>
      <c r="EH641" s="459"/>
      <c r="EI641" s="459"/>
      <c r="EN641" s="251"/>
      <c r="EP641" s="459"/>
      <c r="EQ641" s="459"/>
      <c r="ER641" s="459"/>
      <c r="EW641" s="251"/>
      <c r="EY641" s="459"/>
      <c r="EZ641" s="459"/>
      <c r="FA641" s="459"/>
      <c r="FF641" s="251"/>
      <c r="FH641" s="459"/>
      <c r="FI641" s="459"/>
      <c r="FJ641" s="459"/>
      <c r="FO641" s="251"/>
      <c r="FQ641" s="459"/>
      <c r="FR641" s="459"/>
      <c r="FS641" s="459"/>
      <c r="FX641" s="251"/>
      <c r="FZ641" s="459"/>
      <c r="GA641" s="459"/>
      <c r="GB641" s="459"/>
      <c r="GG641" s="251"/>
      <c r="GI641" s="459"/>
      <c r="GJ641" s="459"/>
      <c r="GK641" s="459"/>
      <c r="GP641" s="251"/>
      <c r="GR641" s="459"/>
      <c r="GS641" s="459"/>
      <c r="GT641" s="459"/>
      <c r="GY641" s="251"/>
      <c r="HA641" s="459"/>
      <c r="HB641" s="459"/>
      <c r="HC641" s="459"/>
      <c r="HH641" s="251"/>
      <c r="HJ641" s="459"/>
      <c r="HK641" s="459"/>
      <c r="HL641" s="459"/>
      <c r="HQ641" s="459"/>
      <c r="HR641" s="459"/>
      <c r="HS641" s="459"/>
      <c r="HT641" s="459"/>
      <c r="HU641" s="459"/>
      <c r="HV641" s="459"/>
      <c r="HW641" s="459"/>
      <c r="HX641" s="459"/>
      <c r="HY641" s="459"/>
      <c r="HZ641" s="459"/>
      <c r="IA641" s="459"/>
      <c r="IB641" s="459"/>
      <c r="IC641" s="459"/>
      <c r="ID641" s="459"/>
      <c r="IE641" s="459"/>
      <c r="IF641" s="459"/>
      <c r="IG641" s="459"/>
      <c r="IH641" s="459"/>
      <c r="II641" s="459"/>
      <c r="IJ641" s="459"/>
      <c r="IK641" s="459"/>
      <c r="IL641" s="459"/>
      <c r="IM641" s="459"/>
      <c r="IN641" s="459"/>
      <c r="IO641" s="459"/>
      <c r="IP641" s="459"/>
      <c r="IQ641" s="459"/>
      <c r="IR641" s="459"/>
      <c r="IS641" s="459"/>
      <c r="IT641" s="459"/>
      <c r="IU641" s="459"/>
      <c r="IV641" s="459"/>
      <c r="RS641" s="252"/>
    </row>
    <row r="642" spans="1:487" s="461" customFormat="1" ht="18">
      <c r="A642" s="605" t="s">
        <v>2332</v>
      </c>
      <c r="B642" s="488"/>
      <c r="C642" s="488"/>
      <c r="D642" s="461" t="s">
        <v>130</v>
      </c>
      <c r="E642" s="461">
        <f t="shared" si="2"/>
        <v>3</v>
      </c>
      <c r="F642" s="524">
        <f t="shared" si="3"/>
        <v>0</v>
      </c>
      <c r="G642" s="473"/>
      <c r="H642" s="473"/>
      <c r="I642" s="473"/>
      <c r="J642" s="473"/>
      <c r="K642" s="473"/>
      <c r="N642" s="459"/>
      <c r="R642" s="251"/>
      <c r="T642" s="459"/>
      <c r="U642" s="459"/>
      <c r="V642" s="459"/>
      <c r="AA642" s="251"/>
      <c r="AC642" s="459"/>
      <c r="AD642" s="459"/>
      <c r="AE642" s="459"/>
      <c r="AJ642" s="251"/>
      <c r="AL642" s="459"/>
      <c r="AM642" s="459"/>
      <c r="AN642" s="459"/>
      <c r="AS642" s="251"/>
      <c r="AU642" s="459"/>
      <c r="AV642" s="459"/>
      <c r="AW642" s="459"/>
      <c r="BB642" s="251"/>
      <c r="BD642" s="459"/>
      <c r="BE642" s="459"/>
      <c r="BF642" s="459"/>
      <c r="BK642" s="251"/>
      <c r="BM642" s="459"/>
      <c r="BN642" s="459"/>
      <c r="BO642" s="459"/>
      <c r="BT642" s="251"/>
      <c r="BV642" s="459"/>
      <c r="BW642" s="459"/>
      <c r="BX642" s="459"/>
      <c r="CC642" s="251"/>
      <c r="CE642" s="459"/>
      <c r="CF642" s="459"/>
      <c r="CG642" s="459"/>
      <c r="CL642" s="251"/>
      <c r="CN642" s="459"/>
      <c r="CO642" s="459"/>
      <c r="CP642" s="459"/>
      <c r="CU642" s="251"/>
      <c r="CW642" s="459"/>
      <c r="CX642" s="459"/>
      <c r="CY642" s="459"/>
      <c r="DD642" s="251"/>
      <c r="DF642" s="459"/>
      <c r="DG642" s="459"/>
      <c r="DH642" s="459"/>
      <c r="DM642" s="251"/>
      <c r="DO642" s="459"/>
      <c r="DP642" s="459"/>
      <c r="DQ642" s="459"/>
      <c r="DV642" s="251"/>
      <c r="DX642" s="459"/>
      <c r="DY642" s="459"/>
      <c r="DZ642" s="459"/>
      <c r="EE642" s="251"/>
      <c r="EG642" s="459"/>
      <c r="EH642" s="459"/>
      <c r="EI642" s="459"/>
      <c r="EN642" s="251"/>
      <c r="EP642" s="459"/>
      <c r="EQ642" s="459"/>
      <c r="ER642" s="459"/>
      <c r="EW642" s="251"/>
      <c r="EY642" s="459"/>
      <c r="EZ642" s="459"/>
      <c r="FA642" s="459"/>
      <c r="FF642" s="251"/>
      <c r="FH642" s="459"/>
      <c r="FI642" s="459"/>
      <c r="FJ642" s="459"/>
      <c r="FO642" s="251"/>
      <c r="FQ642" s="459"/>
      <c r="FR642" s="459"/>
      <c r="FS642" s="459"/>
      <c r="FX642" s="251"/>
      <c r="FZ642" s="459"/>
      <c r="GA642" s="459"/>
      <c r="GB642" s="459"/>
      <c r="GG642" s="251"/>
      <c r="GI642" s="459"/>
      <c r="GJ642" s="459"/>
      <c r="GK642" s="459"/>
      <c r="GP642" s="251"/>
      <c r="GR642" s="459"/>
      <c r="GS642" s="459"/>
      <c r="GT642" s="459"/>
      <c r="GY642" s="251"/>
      <c r="HA642" s="459"/>
      <c r="HB642" s="459"/>
      <c r="HC642" s="459"/>
      <c r="HH642" s="251"/>
      <c r="HJ642" s="459"/>
      <c r="HK642" s="459"/>
      <c r="HL642" s="459"/>
      <c r="HQ642" s="459"/>
      <c r="HR642" s="459"/>
      <c r="HS642" s="459"/>
      <c r="HT642" s="459"/>
      <c r="HU642" s="459"/>
      <c r="HV642" s="459"/>
      <c r="HW642" s="459"/>
      <c r="HX642" s="459"/>
      <c r="HY642" s="459"/>
      <c r="HZ642" s="459"/>
      <c r="IA642" s="459"/>
      <c r="IB642" s="459"/>
      <c r="IC642" s="459"/>
      <c r="ID642" s="459"/>
      <c r="IE642" s="459"/>
      <c r="IF642" s="459"/>
      <c r="IG642" s="459"/>
      <c r="IH642" s="459"/>
      <c r="II642" s="459"/>
      <c r="IJ642" s="459"/>
      <c r="IK642" s="459"/>
      <c r="IL642" s="459"/>
      <c r="IM642" s="459"/>
      <c r="IN642" s="459"/>
      <c r="IO642" s="459"/>
      <c r="IP642" s="459"/>
      <c r="IQ642" s="459"/>
      <c r="IR642" s="459"/>
      <c r="IS642" s="459"/>
      <c r="IT642" s="459"/>
      <c r="IU642" s="459"/>
      <c r="IV642" s="459"/>
      <c r="RS642" s="252"/>
    </row>
    <row r="643" spans="1:487" s="461" customFormat="1" ht="18">
      <c r="A643" s="605" t="s">
        <v>1004</v>
      </c>
      <c r="B643" s="459"/>
      <c r="C643" s="488"/>
      <c r="D643" s="461" t="s">
        <v>129</v>
      </c>
      <c r="E643" s="461">
        <f t="shared" si="2"/>
        <v>0</v>
      </c>
      <c r="F643" s="524">
        <f t="shared" si="3"/>
        <v>11</v>
      </c>
      <c r="H643" s="509">
        <v>11</v>
      </c>
      <c r="J643" s="459"/>
      <c r="K643" s="509"/>
      <c r="N643" s="459"/>
      <c r="R643" s="251"/>
      <c r="T643" s="459"/>
      <c r="U643" s="459"/>
      <c r="V643" s="459"/>
      <c r="AA643" s="251"/>
      <c r="AC643" s="459"/>
      <c r="AD643" s="459"/>
      <c r="AE643" s="459"/>
      <c r="AJ643" s="251"/>
      <c r="AL643" s="459"/>
      <c r="AM643" s="459"/>
      <c r="AN643" s="459"/>
      <c r="AS643" s="251"/>
      <c r="AU643" s="459"/>
      <c r="AV643" s="459"/>
      <c r="AW643" s="459"/>
      <c r="BB643" s="251"/>
      <c r="BD643" s="459"/>
      <c r="BE643" s="459"/>
      <c r="BF643" s="459"/>
      <c r="BK643" s="251"/>
      <c r="BM643" s="459"/>
      <c r="BN643" s="459"/>
      <c r="BO643" s="459"/>
      <c r="BT643" s="251"/>
      <c r="BV643" s="459"/>
      <c r="BW643" s="459"/>
      <c r="BX643" s="459"/>
      <c r="CC643" s="251"/>
      <c r="CE643" s="459"/>
      <c r="CF643" s="459"/>
      <c r="CG643" s="459"/>
      <c r="CL643" s="251"/>
      <c r="CN643" s="459"/>
      <c r="CO643" s="459"/>
      <c r="CP643" s="459"/>
      <c r="CU643" s="251"/>
      <c r="CW643" s="459"/>
      <c r="CX643" s="459"/>
      <c r="CY643" s="459"/>
      <c r="DD643" s="251"/>
      <c r="DF643" s="459"/>
      <c r="DG643" s="459"/>
      <c r="DH643" s="459"/>
      <c r="DM643" s="251"/>
      <c r="DO643" s="459"/>
      <c r="DP643" s="459"/>
      <c r="DQ643" s="459"/>
      <c r="DV643" s="251"/>
      <c r="DX643" s="459"/>
      <c r="DY643" s="459"/>
      <c r="DZ643" s="459"/>
      <c r="EE643" s="251"/>
      <c r="EG643" s="459"/>
      <c r="EH643" s="459"/>
      <c r="EI643" s="459"/>
      <c r="EN643" s="251"/>
      <c r="EP643" s="459"/>
      <c r="EQ643" s="459"/>
      <c r="ER643" s="459"/>
      <c r="EW643" s="251"/>
      <c r="EY643" s="459"/>
      <c r="EZ643" s="459"/>
      <c r="FA643" s="459"/>
      <c r="FF643" s="251"/>
      <c r="FH643" s="459"/>
      <c r="FI643" s="459"/>
      <c r="FJ643" s="459"/>
      <c r="FO643" s="251"/>
      <c r="FQ643" s="459"/>
      <c r="FR643" s="459"/>
      <c r="FS643" s="459"/>
      <c r="FX643" s="251"/>
      <c r="FZ643" s="459"/>
      <c r="GA643" s="459"/>
      <c r="GB643" s="459"/>
      <c r="GG643" s="251"/>
      <c r="GI643" s="459"/>
      <c r="GJ643" s="459"/>
      <c r="GK643" s="459"/>
      <c r="GP643" s="251"/>
      <c r="GR643" s="459"/>
      <c r="GS643" s="459"/>
      <c r="GT643" s="459"/>
      <c r="GY643" s="251"/>
      <c r="HA643" s="459"/>
      <c r="HB643" s="459"/>
      <c r="HC643" s="459"/>
      <c r="HH643" s="251"/>
      <c r="HJ643" s="459"/>
      <c r="HK643" s="459"/>
      <c r="HL643" s="459"/>
      <c r="HQ643" s="459"/>
      <c r="HR643" s="459"/>
      <c r="HS643" s="459"/>
      <c r="HT643" s="459"/>
      <c r="HU643" s="459"/>
      <c r="HV643" s="459"/>
      <c r="HW643" s="459"/>
      <c r="HX643" s="459"/>
      <c r="HY643" s="459"/>
      <c r="HZ643" s="459"/>
      <c r="IA643" s="459"/>
      <c r="IB643" s="459"/>
      <c r="IC643" s="459"/>
      <c r="ID643" s="459"/>
      <c r="IE643" s="459"/>
      <c r="IF643" s="459"/>
      <c r="IG643" s="459"/>
      <c r="IH643" s="459"/>
      <c r="II643" s="459"/>
      <c r="IJ643" s="459"/>
      <c r="IK643" s="459"/>
      <c r="IL643" s="459"/>
      <c r="IM643" s="459"/>
      <c r="IN643" s="459"/>
      <c r="IO643" s="459"/>
      <c r="IP643" s="459"/>
      <c r="IQ643" s="459"/>
      <c r="IR643" s="459"/>
      <c r="IS643" s="459"/>
      <c r="IT643" s="459"/>
      <c r="IU643" s="459"/>
      <c r="IV643" s="459"/>
      <c r="RS643" s="252"/>
    </row>
    <row r="644" spans="1:487" s="461" customFormat="1" ht="18">
      <c r="A644" s="605" t="s">
        <v>898</v>
      </c>
      <c r="B644" s="459"/>
      <c r="C644" s="488"/>
      <c r="D644" s="461" t="s">
        <v>137</v>
      </c>
      <c r="E644" s="461">
        <f t="shared" si="2"/>
        <v>19</v>
      </c>
      <c r="F644" s="524">
        <f t="shared" si="3"/>
        <v>20</v>
      </c>
      <c r="G644" s="473"/>
      <c r="H644" s="473"/>
      <c r="I644" s="473"/>
      <c r="J644" s="473">
        <v>20</v>
      </c>
      <c r="K644" s="473"/>
      <c r="L644" s="459"/>
      <c r="M644" s="459"/>
      <c r="N644" s="459"/>
      <c r="R644" s="251"/>
      <c r="T644" s="459"/>
      <c r="U644" s="459"/>
      <c r="V644" s="459"/>
      <c r="AA644" s="251"/>
      <c r="AC644" s="459"/>
      <c r="AD644" s="459"/>
      <c r="AE644" s="459"/>
      <c r="AJ644" s="251"/>
      <c r="AL644" s="459"/>
      <c r="AM644" s="459"/>
      <c r="AN644" s="459"/>
      <c r="AS644" s="251"/>
      <c r="AU644" s="459"/>
      <c r="AV644" s="459"/>
      <c r="AW644" s="459"/>
      <c r="BB644" s="251"/>
      <c r="BD644" s="459"/>
      <c r="BE644" s="459"/>
      <c r="BF644" s="459"/>
      <c r="BK644" s="251"/>
      <c r="BM644" s="459"/>
      <c r="BN644" s="459"/>
      <c r="BO644" s="459"/>
      <c r="BT644" s="251"/>
      <c r="BV644" s="459"/>
      <c r="BW644" s="459"/>
      <c r="BX644" s="459"/>
      <c r="CC644" s="251"/>
      <c r="CE644" s="459"/>
      <c r="CF644" s="459"/>
      <c r="CG644" s="459"/>
      <c r="CL644" s="251"/>
      <c r="CN644" s="459"/>
      <c r="CO644" s="459"/>
      <c r="CP644" s="459"/>
      <c r="CU644" s="251"/>
      <c r="CW644" s="459"/>
      <c r="CX644" s="459"/>
      <c r="CY644" s="459"/>
      <c r="DD644" s="251"/>
      <c r="DF644" s="459"/>
      <c r="DG644" s="459"/>
      <c r="DH644" s="459"/>
      <c r="DM644" s="251"/>
      <c r="DO644" s="459"/>
      <c r="DP644" s="459"/>
      <c r="DQ644" s="459"/>
      <c r="DV644" s="251"/>
      <c r="DX644" s="459"/>
      <c r="DY644" s="459"/>
      <c r="DZ644" s="459"/>
      <c r="EE644" s="251"/>
      <c r="EG644" s="459"/>
      <c r="EH644" s="459"/>
      <c r="EI644" s="459"/>
      <c r="EN644" s="251"/>
      <c r="EP644" s="459"/>
      <c r="EQ644" s="459"/>
      <c r="ER644" s="459"/>
      <c r="EW644" s="251"/>
      <c r="EY644" s="459"/>
      <c r="EZ644" s="459"/>
      <c r="FA644" s="459"/>
      <c r="FF644" s="251"/>
      <c r="FH644" s="459"/>
      <c r="FI644" s="459"/>
      <c r="FJ644" s="459"/>
      <c r="FO644" s="251"/>
      <c r="FQ644" s="459"/>
      <c r="FR644" s="459"/>
      <c r="FS644" s="459"/>
      <c r="FX644" s="251"/>
      <c r="FZ644" s="459"/>
      <c r="GA644" s="459"/>
      <c r="GB644" s="459"/>
      <c r="GG644" s="251"/>
      <c r="GI644" s="459"/>
      <c r="GJ644" s="459"/>
      <c r="GK644" s="459"/>
      <c r="GP644" s="251"/>
      <c r="GR644" s="459"/>
      <c r="GS644" s="459"/>
      <c r="GT644" s="459"/>
      <c r="GY644" s="251"/>
      <c r="HA644" s="459"/>
      <c r="HB644" s="459"/>
      <c r="HC644" s="459"/>
      <c r="HH644" s="251"/>
      <c r="HJ644" s="459"/>
      <c r="HK644" s="459"/>
      <c r="HL644" s="459"/>
      <c r="HQ644" s="459"/>
      <c r="HR644" s="459"/>
      <c r="HS644" s="459"/>
      <c r="HT644" s="459"/>
      <c r="HU644" s="459"/>
      <c r="HV644" s="459"/>
      <c r="HW644" s="459"/>
      <c r="HX644" s="459"/>
      <c r="HY644" s="459"/>
      <c r="HZ644" s="459"/>
      <c r="IA644" s="459"/>
      <c r="IB644" s="459"/>
      <c r="IC644" s="459"/>
      <c r="ID644" s="459"/>
      <c r="IE644" s="459"/>
      <c r="IF644" s="459"/>
      <c r="IG644" s="459"/>
      <c r="IH644" s="459"/>
      <c r="II644" s="459"/>
      <c r="IJ644" s="459"/>
      <c r="IK644" s="459"/>
      <c r="IL644" s="459"/>
      <c r="IM644" s="459"/>
      <c r="IN644" s="459"/>
      <c r="IO644" s="459"/>
      <c r="IP644" s="459"/>
      <c r="IQ644" s="459"/>
      <c r="IR644" s="459"/>
      <c r="IS644" s="459"/>
      <c r="IT644" s="459"/>
      <c r="IU644" s="459"/>
      <c r="IV644" s="459"/>
      <c r="RS644" s="252"/>
    </row>
    <row r="645" spans="1:487" s="461" customFormat="1" ht="18">
      <c r="A645" s="605" t="s">
        <v>1636</v>
      </c>
      <c r="B645" s="488"/>
      <c r="C645" s="488"/>
      <c r="D645" s="461" t="s">
        <v>132</v>
      </c>
      <c r="E645" s="461">
        <f t="shared" si="2"/>
        <v>1</v>
      </c>
      <c r="F645" s="524">
        <f t="shared" si="3"/>
        <v>0</v>
      </c>
      <c r="G645" s="502"/>
      <c r="H645" s="502"/>
      <c r="I645" s="473"/>
      <c r="J645" s="473"/>
      <c r="K645" s="473"/>
      <c r="N645" s="459"/>
      <c r="R645" s="251"/>
      <c r="T645" s="459"/>
      <c r="U645" s="459"/>
      <c r="V645" s="459"/>
      <c r="AA645" s="251"/>
      <c r="AC645" s="459"/>
      <c r="AD645" s="459"/>
      <c r="AE645" s="459"/>
      <c r="AJ645" s="251"/>
      <c r="AL645" s="459"/>
      <c r="AM645" s="459"/>
      <c r="AN645" s="459"/>
      <c r="AS645" s="251"/>
      <c r="AU645" s="459"/>
      <c r="AV645" s="459"/>
      <c r="AW645" s="459"/>
      <c r="BB645" s="251"/>
      <c r="BD645" s="459"/>
      <c r="BE645" s="459"/>
      <c r="BF645" s="459"/>
      <c r="BK645" s="251"/>
      <c r="BM645" s="459"/>
      <c r="BN645" s="459"/>
      <c r="BO645" s="459"/>
      <c r="BT645" s="251"/>
      <c r="BV645" s="459"/>
      <c r="BW645" s="459"/>
      <c r="BX645" s="459"/>
      <c r="CC645" s="251"/>
      <c r="CE645" s="459"/>
      <c r="CF645" s="459"/>
      <c r="CG645" s="459"/>
      <c r="CL645" s="251"/>
      <c r="CN645" s="459"/>
      <c r="CO645" s="459"/>
      <c r="CP645" s="459"/>
      <c r="CU645" s="251"/>
      <c r="CW645" s="459"/>
      <c r="CX645" s="459"/>
      <c r="CY645" s="459"/>
      <c r="DD645" s="251"/>
      <c r="DF645" s="459"/>
      <c r="DG645" s="459"/>
      <c r="DH645" s="459"/>
      <c r="DM645" s="251"/>
      <c r="DO645" s="459"/>
      <c r="DP645" s="459"/>
      <c r="DQ645" s="459"/>
      <c r="DV645" s="251"/>
      <c r="DX645" s="459"/>
      <c r="DY645" s="459"/>
      <c r="DZ645" s="459"/>
      <c r="EE645" s="251"/>
      <c r="EG645" s="459"/>
      <c r="EH645" s="459"/>
      <c r="EI645" s="459"/>
      <c r="EN645" s="251"/>
      <c r="EP645" s="459"/>
      <c r="EQ645" s="459"/>
      <c r="ER645" s="459"/>
      <c r="EW645" s="251"/>
      <c r="EY645" s="459"/>
      <c r="EZ645" s="459"/>
      <c r="FA645" s="459"/>
      <c r="FF645" s="251"/>
      <c r="FH645" s="459"/>
      <c r="FI645" s="459"/>
      <c r="FJ645" s="459"/>
      <c r="FO645" s="251"/>
      <c r="FQ645" s="459"/>
      <c r="FR645" s="459"/>
      <c r="FS645" s="459"/>
      <c r="FX645" s="251"/>
      <c r="FZ645" s="459"/>
      <c r="GA645" s="459"/>
      <c r="GB645" s="459"/>
      <c r="GG645" s="251"/>
      <c r="GI645" s="459"/>
      <c r="GJ645" s="459"/>
      <c r="GK645" s="459"/>
      <c r="GP645" s="251"/>
      <c r="GR645" s="459"/>
      <c r="GS645" s="459"/>
      <c r="GT645" s="459"/>
      <c r="GY645" s="251"/>
      <c r="HA645" s="459"/>
      <c r="HB645" s="459"/>
      <c r="HC645" s="459"/>
      <c r="HH645" s="251"/>
      <c r="HJ645" s="459"/>
      <c r="HK645" s="459"/>
      <c r="HL645" s="459"/>
      <c r="HQ645" s="459"/>
      <c r="HR645" s="459"/>
      <c r="HS645" s="459"/>
      <c r="HT645" s="459"/>
      <c r="HU645" s="459"/>
      <c r="HV645" s="459"/>
      <c r="HW645" s="459"/>
      <c r="HX645" s="459"/>
      <c r="HY645" s="459"/>
      <c r="HZ645" s="459"/>
      <c r="IA645" s="459"/>
      <c r="IB645" s="459"/>
      <c r="IC645" s="459"/>
      <c r="ID645" s="459"/>
      <c r="IE645" s="459"/>
      <c r="IF645" s="459"/>
      <c r="IG645" s="459"/>
      <c r="IH645" s="459"/>
      <c r="II645" s="459"/>
      <c r="IJ645" s="459"/>
      <c r="IK645" s="459"/>
      <c r="IL645" s="459"/>
      <c r="IM645" s="459"/>
      <c r="IN645" s="459"/>
      <c r="IO645" s="459"/>
      <c r="IP645" s="459"/>
      <c r="IQ645" s="459"/>
      <c r="IR645" s="459"/>
      <c r="IS645" s="459"/>
      <c r="IT645" s="459"/>
      <c r="IU645" s="459"/>
      <c r="IV645" s="459"/>
      <c r="RS645" s="252"/>
    </row>
    <row r="646" spans="1:487" s="461" customFormat="1" ht="18">
      <c r="A646" s="605" t="s">
        <v>551</v>
      </c>
      <c r="B646" s="488"/>
      <c r="C646" s="488"/>
      <c r="D646" s="461" t="s">
        <v>135</v>
      </c>
      <c r="E646" s="461">
        <f t="shared" si="2"/>
        <v>5</v>
      </c>
      <c r="F646" s="524">
        <f t="shared" si="3"/>
        <v>0</v>
      </c>
      <c r="G646" s="473"/>
      <c r="H646" s="473"/>
      <c r="I646" s="473"/>
      <c r="J646" s="473"/>
      <c r="K646" s="473"/>
      <c r="N646" s="459"/>
      <c r="R646" s="251"/>
      <c r="T646" s="459"/>
      <c r="U646" s="459"/>
      <c r="V646" s="459"/>
      <c r="AA646" s="251"/>
      <c r="AC646" s="459"/>
      <c r="AD646" s="459"/>
      <c r="AE646" s="459"/>
      <c r="AJ646" s="251"/>
      <c r="AL646" s="459"/>
      <c r="AM646" s="459"/>
      <c r="AN646" s="459"/>
      <c r="AS646" s="251"/>
      <c r="AU646" s="459"/>
      <c r="AV646" s="459"/>
      <c r="AW646" s="459"/>
      <c r="BB646" s="251"/>
      <c r="BD646" s="459"/>
      <c r="BE646" s="459"/>
      <c r="BF646" s="459"/>
      <c r="BK646" s="251"/>
      <c r="BM646" s="459"/>
      <c r="BN646" s="459"/>
      <c r="BO646" s="459"/>
      <c r="BT646" s="251"/>
      <c r="BV646" s="459"/>
      <c r="BW646" s="459"/>
      <c r="BX646" s="459"/>
      <c r="CC646" s="251"/>
      <c r="CE646" s="459"/>
      <c r="CF646" s="459"/>
      <c r="CG646" s="459"/>
      <c r="CL646" s="251"/>
      <c r="CN646" s="459"/>
      <c r="CO646" s="459"/>
      <c r="CP646" s="459"/>
      <c r="CU646" s="251"/>
      <c r="CW646" s="459"/>
      <c r="CX646" s="459"/>
      <c r="CY646" s="459"/>
      <c r="DD646" s="251"/>
      <c r="DF646" s="459"/>
      <c r="DG646" s="459"/>
      <c r="DH646" s="459"/>
      <c r="DM646" s="251"/>
      <c r="DO646" s="459"/>
      <c r="DP646" s="459"/>
      <c r="DQ646" s="459"/>
      <c r="DV646" s="251"/>
      <c r="DX646" s="459"/>
      <c r="DY646" s="459"/>
      <c r="DZ646" s="459"/>
      <c r="EE646" s="251"/>
      <c r="EG646" s="459"/>
      <c r="EH646" s="459"/>
      <c r="EI646" s="459"/>
      <c r="EN646" s="251"/>
      <c r="EP646" s="459"/>
      <c r="EQ646" s="459"/>
      <c r="ER646" s="459"/>
      <c r="EW646" s="251"/>
      <c r="EY646" s="459"/>
      <c r="EZ646" s="459"/>
      <c r="FA646" s="459"/>
      <c r="FF646" s="251"/>
      <c r="FH646" s="459"/>
      <c r="FI646" s="459"/>
      <c r="FJ646" s="459"/>
      <c r="FO646" s="251"/>
      <c r="FQ646" s="459"/>
      <c r="FR646" s="459"/>
      <c r="FS646" s="459"/>
      <c r="FX646" s="251"/>
      <c r="FZ646" s="459"/>
      <c r="GA646" s="459"/>
      <c r="GB646" s="459"/>
      <c r="GG646" s="251"/>
      <c r="GI646" s="459"/>
      <c r="GJ646" s="459"/>
      <c r="GK646" s="459"/>
      <c r="GP646" s="251"/>
      <c r="GR646" s="459"/>
      <c r="GS646" s="459"/>
      <c r="GT646" s="459"/>
      <c r="GY646" s="251"/>
      <c r="HA646" s="459"/>
      <c r="HB646" s="459"/>
      <c r="HC646" s="459"/>
      <c r="HH646" s="251"/>
      <c r="HJ646" s="459"/>
      <c r="HK646" s="459"/>
      <c r="HL646" s="459"/>
      <c r="HQ646" s="459"/>
      <c r="HR646" s="459"/>
      <c r="HS646" s="459"/>
      <c r="HT646" s="459"/>
      <c r="HU646" s="459"/>
      <c r="HV646" s="459"/>
      <c r="HW646" s="459"/>
      <c r="HX646" s="459"/>
      <c r="HY646" s="459"/>
      <c r="HZ646" s="459"/>
      <c r="IA646" s="459"/>
      <c r="IB646" s="459"/>
      <c r="IC646" s="459"/>
      <c r="ID646" s="459"/>
      <c r="IE646" s="459"/>
      <c r="IF646" s="459"/>
      <c r="IG646" s="459"/>
      <c r="IH646" s="459"/>
      <c r="II646" s="459"/>
      <c r="IJ646" s="459"/>
      <c r="IK646" s="459"/>
      <c r="IL646" s="459"/>
      <c r="IM646" s="459"/>
      <c r="IN646" s="459"/>
      <c r="IO646" s="459"/>
      <c r="IP646" s="459"/>
      <c r="IQ646" s="459"/>
      <c r="IR646" s="459"/>
      <c r="IS646" s="459"/>
      <c r="IT646" s="459"/>
      <c r="IU646" s="459"/>
      <c r="IV646" s="459"/>
      <c r="RS646" s="252"/>
    </row>
    <row r="647" spans="1:487" s="461" customFormat="1" ht="18">
      <c r="A647" s="605" t="s">
        <v>1113</v>
      </c>
      <c r="B647" s="488"/>
      <c r="C647" s="488"/>
      <c r="D647" s="461" t="s">
        <v>130</v>
      </c>
      <c r="E647" s="461">
        <f t="shared" si="2"/>
        <v>2</v>
      </c>
      <c r="F647" s="524">
        <f t="shared" si="3"/>
        <v>0</v>
      </c>
      <c r="G647" s="509"/>
      <c r="H647" s="509"/>
      <c r="I647" s="509"/>
      <c r="J647" s="509"/>
      <c r="K647" s="509"/>
      <c r="L647" s="459"/>
      <c r="N647" s="459"/>
      <c r="R647" s="251"/>
      <c r="T647" s="459"/>
      <c r="U647" s="459"/>
      <c r="V647" s="459"/>
      <c r="AA647" s="251"/>
      <c r="AC647" s="459"/>
      <c r="AD647" s="459"/>
      <c r="AE647" s="459"/>
      <c r="AJ647" s="251"/>
      <c r="AL647" s="459"/>
      <c r="AM647" s="459"/>
      <c r="AN647" s="459"/>
      <c r="AS647" s="251"/>
      <c r="AU647" s="459"/>
      <c r="AV647" s="459"/>
      <c r="AW647" s="459"/>
      <c r="BB647" s="251"/>
      <c r="BD647" s="459"/>
      <c r="BE647" s="459"/>
      <c r="BF647" s="459"/>
      <c r="BK647" s="251"/>
      <c r="BM647" s="459"/>
      <c r="BN647" s="459"/>
      <c r="BO647" s="459"/>
      <c r="BT647" s="251"/>
      <c r="BV647" s="459"/>
      <c r="BW647" s="459"/>
      <c r="BX647" s="459"/>
      <c r="CC647" s="251"/>
      <c r="CE647" s="459"/>
      <c r="CF647" s="459"/>
      <c r="CG647" s="459"/>
      <c r="CL647" s="251"/>
      <c r="CN647" s="459"/>
      <c r="CO647" s="459"/>
      <c r="CP647" s="459"/>
      <c r="CU647" s="251"/>
      <c r="CW647" s="459"/>
      <c r="CX647" s="459"/>
      <c r="CY647" s="459"/>
      <c r="DD647" s="251"/>
      <c r="DF647" s="459"/>
      <c r="DG647" s="459"/>
      <c r="DH647" s="459"/>
      <c r="DM647" s="251"/>
      <c r="DO647" s="459"/>
      <c r="DP647" s="459"/>
      <c r="DQ647" s="459"/>
      <c r="DV647" s="251"/>
      <c r="DX647" s="459"/>
      <c r="DY647" s="459"/>
      <c r="DZ647" s="459"/>
      <c r="EE647" s="251"/>
      <c r="EG647" s="459"/>
      <c r="EH647" s="459"/>
      <c r="EI647" s="459"/>
      <c r="EN647" s="251"/>
      <c r="EP647" s="459"/>
      <c r="EQ647" s="459"/>
      <c r="ER647" s="459"/>
      <c r="EW647" s="251"/>
      <c r="EY647" s="459"/>
      <c r="EZ647" s="459"/>
      <c r="FA647" s="459"/>
      <c r="FF647" s="251"/>
      <c r="FH647" s="459"/>
      <c r="FI647" s="459"/>
      <c r="FJ647" s="459"/>
      <c r="FO647" s="251"/>
      <c r="FQ647" s="459"/>
      <c r="FR647" s="459"/>
      <c r="FS647" s="459"/>
      <c r="FX647" s="251"/>
      <c r="FZ647" s="459"/>
      <c r="GA647" s="459"/>
      <c r="GB647" s="459"/>
      <c r="GG647" s="251"/>
      <c r="GI647" s="459"/>
      <c r="GJ647" s="459"/>
      <c r="GK647" s="459"/>
      <c r="GP647" s="251"/>
      <c r="GR647" s="459"/>
      <c r="GS647" s="459"/>
      <c r="GT647" s="459"/>
      <c r="GY647" s="251"/>
      <c r="HA647" s="459"/>
      <c r="HB647" s="459"/>
      <c r="HC647" s="459"/>
      <c r="HH647" s="251"/>
      <c r="HJ647" s="459"/>
      <c r="HK647" s="459"/>
      <c r="HL647" s="459"/>
      <c r="HQ647" s="459"/>
      <c r="HR647" s="459"/>
      <c r="HS647" s="459"/>
      <c r="HT647" s="459"/>
      <c r="HU647" s="459"/>
      <c r="HV647" s="459"/>
      <c r="HW647" s="459"/>
      <c r="HX647" s="459"/>
      <c r="HY647" s="459"/>
      <c r="HZ647" s="459"/>
      <c r="IA647" s="459"/>
      <c r="IB647" s="459"/>
      <c r="IC647" s="459"/>
      <c r="ID647" s="459"/>
      <c r="IE647" s="459"/>
      <c r="IF647" s="459"/>
      <c r="IG647" s="459"/>
      <c r="IH647" s="459"/>
      <c r="II647" s="459"/>
      <c r="IJ647" s="459"/>
      <c r="IK647" s="459"/>
      <c r="IL647" s="459"/>
      <c r="IM647" s="459"/>
      <c r="IN647" s="459"/>
      <c r="IO647" s="459"/>
      <c r="IP647" s="459"/>
      <c r="IQ647" s="459"/>
      <c r="IR647" s="459"/>
      <c r="IS647" s="459"/>
      <c r="IT647" s="459"/>
      <c r="IU647" s="459"/>
      <c r="IV647" s="459"/>
      <c r="RS647" s="252"/>
    </row>
    <row r="648" spans="1:487" s="461" customFormat="1" ht="18">
      <c r="A648" s="605" t="s">
        <v>1107</v>
      </c>
      <c r="B648" s="488"/>
      <c r="C648" s="488"/>
      <c r="D648" s="461" t="s">
        <v>132</v>
      </c>
      <c r="E648" s="461">
        <f t="shared" si="2"/>
        <v>1</v>
      </c>
      <c r="F648" s="524">
        <f t="shared" si="3"/>
        <v>0</v>
      </c>
      <c r="G648" s="473"/>
      <c r="H648" s="473"/>
      <c r="I648" s="473"/>
      <c r="J648" s="473"/>
      <c r="K648" s="473"/>
      <c r="M648" s="459"/>
      <c r="N648" s="459"/>
      <c r="R648" s="251"/>
      <c r="T648" s="459"/>
      <c r="U648" s="459"/>
      <c r="V648" s="459"/>
      <c r="AA648" s="251"/>
      <c r="AC648" s="459"/>
      <c r="AD648" s="459"/>
      <c r="AE648" s="459"/>
      <c r="AJ648" s="251"/>
      <c r="AL648" s="459"/>
      <c r="AM648" s="459"/>
      <c r="AN648" s="459"/>
      <c r="AS648" s="251"/>
      <c r="AU648" s="459"/>
      <c r="AV648" s="459"/>
      <c r="AW648" s="459"/>
      <c r="BB648" s="251"/>
      <c r="BD648" s="459"/>
      <c r="BE648" s="459"/>
      <c r="BF648" s="459"/>
      <c r="BK648" s="251"/>
      <c r="BM648" s="459"/>
      <c r="BN648" s="459"/>
      <c r="BO648" s="459"/>
      <c r="BT648" s="251"/>
      <c r="BV648" s="459"/>
      <c r="BW648" s="459"/>
      <c r="BX648" s="459"/>
      <c r="CC648" s="251"/>
      <c r="CE648" s="459"/>
      <c r="CF648" s="459"/>
      <c r="CG648" s="459"/>
      <c r="CL648" s="251"/>
      <c r="CN648" s="459"/>
      <c r="CO648" s="459"/>
      <c r="CP648" s="459"/>
      <c r="CU648" s="251"/>
      <c r="CW648" s="459"/>
      <c r="CX648" s="459"/>
      <c r="CY648" s="459"/>
      <c r="DD648" s="251"/>
      <c r="DF648" s="459"/>
      <c r="DG648" s="459"/>
      <c r="DH648" s="459"/>
      <c r="DM648" s="251"/>
      <c r="DO648" s="459"/>
      <c r="DP648" s="459"/>
      <c r="DQ648" s="459"/>
      <c r="DV648" s="251"/>
      <c r="DX648" s="459"/>
      <c r="DY648" s="459"/>
      <c r="DZ648" s="459"/>
      <c r="EE648" s="251"/>
      <c r="EG648" s="459"/>
      <c r="EH648" s="459"/>
      <c r="EI648" s="459"/>
      <c r="EN648" s="251"/>
      <c r="EP648" s="459"/>
      <c r="EQ648" s="459"/>
      <c r="ER648" s="459"/>
      <c r="EW648" s="251"/>
      <c r="EY648" s="459"/>
      <c r="EZ648" s="459"/>
      <c r="FA648" s="459"/>
      <c r="FF648" s="251"/>
      <c r="FH648" s="459"/>
      <c r="FI648" s="459"/>
      <c r="FJ648" s="459"/>
      <c r="FO648" s="251"/>
      <c r="FQ648" s="459"/>
      <c r="FR648" s="459"/>
      <c r="FS648" s="459"/>
      <c r="FX648" s="251"/>
      <c r="FZ648" s="459"/>
      <c r="GA648" s="459"/>
      <c r="GB648" s="459"/>
      <c r="GG648" s="251"/>
      <c r="GI648" s="459"/>
      <c r="GJ648" s="459"/>
      <c r="GK648" s="459"/>
      <c r="GP648" s="251"/>
      <c r="GR648" s="459"/>
      <c r="GS648" s="459"/>
      <c r="GT648" s="459"/>
      <c r="GY648" s="251"/>
      <c r="HA648" s="459"/>
      <c r="HB648" s="459"/>
      <c r="HC648" s="459"/>
      <c r="HH648" s="251"/>
      <c r="HJ648" s="459"/>
      <c r="HK648" s="459"/>
      <c r="HL648" s="459"/>
      <c r="HQ648" s="459"/>
      <c r="HR648" s="459"/>
      <c r="HS648" s="459"/>
      <c r="HT648" s="459"/>
      <c r="HU648" s="459"/>
      <c r="HV648" s="459"/>
      <c r="HW648" s="459"/>
      <c r="HX648" s="459"/>
      <c r="HY648" s="459"/>
      <c r="HZ648" s="459"/>
      <c r="IA648" s="459"/>
      <c r="IB648" s="459"/>
      <c r="IC648" s="459"/>
      <c r="ID648" s="459"/>
      <c r="IE648" s="459"/>
      <c r="IF648" s="459"/>
      <c r="IG648" s="459"/>
      <c r="IH648" s="459"/>
      <c r="II648" s="459"/>
      <c r="IJ648" s="459"/>
      <c r="IK648" s="459"/>
      <c r="IL648" s="459"/>
      <c r="IM648" s="459"/>
      <c r="IN648" s="459"/>
      <c r="IO648" s="459"/>
      <c r="IP648" s="459"/>
      <c r="IQ648" s="459"/>
      <c r="IR648" s="459"/>
      <c r="IS648" s="459"/>
      <c r="IT648" s="459"/>
      <c r="IU648" s="459"/>
      <c r="IV648" s="459"/>
      <c r="RS648" s="252"/>
    </row>
    <row r="649" spans="1:487" s="461" customFormat="1" ht="18">
      <c r="A649" s="605" t="s">
        <v>481</v>
      </c>
      <c r="B649" s="488"/>
      <c r="C649" s="488"/>
      <c r="D649" s="461" t="s">
        <v>140</v>
      </c>
      <c r="E649" s="461">
        <f t="shared" si="2"/>
        <v>6</v>
      </c>
      <c r="F649" s="524">
        <f t="shared" si="3"/>
        <v>76</v>
      </c>
      <c r="G649" s="502"/>
      <c r="H649" s="473">
        <v>71</v>
      </c>
      <c r="I649" s="473">
        <v>5</v>
      </c>
      <c r="J649" s="473"/>
      <c r="K649" s="473"/>
      <c r="L649" s="459"/>
      <c r="N649" s="459"/>
      <c r="R649" s="251"/>
      <c r="T649" s="459"/>
      <c r="U649" s="459"/>
      <c r="V649" s="459"/>
      <c r="AA649" s="251"/>
      <c r="AC649" s="459"/>
      <c r="AD649" s="459"/>
      <c r="AE649" s="459"/>
      <c r="AJ649" s="251"/>
      <c r="AL649" s="459"/>
      <c r="AM649" s="459"/>
      <c r="AN649" s="459"/>
      <c r="AS649" s="251"/>
      <c r="AU649" s="459"/>
      <c r="AV649" s="459"/>
      <c r="AW649" s="459"/>
      <c r="BB649" s="251"/>
      <c r="BD649" s="459"/>
      <c r="BE649" s="459"/>
      <c r="BF649" s="459"/>
      <c r="BK649" s="251"/>
      <c r="BM649" s="459"/>
      <c r="BN649" s="459"/>
      <c r="BO649" s="459"/>
      <c r="BT649" s="251"/>
      <c r="BV649" s="459"/>
      <c r="BW649" s="459"/>
      <c r="BX649" s="459"/>
      <c r="CC649" s="251"/>
      <c r="CE649" s="459"/>
      <c r="CF649" s="459"/>
      <c r="CG649" s="459"/>
      <c r="CL649" s="251"/>
      <c r="CN649" s="459"/>
      <c r="CO649" s="459"/>
      <c r="CP649" s="459"/>
      <c r="CU649" s="251"/>
      <c r="CW649" s="459"/>
      <c r="CX649" s="459"/>
      <c r="CY649" s="459"/>
      <c r="DD649" s="251"/>
      <c r="DF649" s="459"/>
      <c r="DG649" s="459"/>
      <c r="DH649" s="459"/>
      <c r="DM649" s="251"/>
      <c r="DO649" s="459"/>
      <c r="DP649" s="459"/>
      <c r="DQ649" s="459"/>
      <c r="DV649" s="251"/>
      <c r="DX649" s="459"/>
      <c r="DY649" s="459"/>
      <c r="DZ649" s="459"/>
      <c r="EE649" s="251"/>
      <c r="EG649" s="459"/>
      <c r="EH649" s="459"/>
      <c r="EI649" s="459"/>
      <c r="EN649" s="251"/>
      <c r="EP649" s="459"/>
      <c r="EQ649" s="459"/>
      <c r="ER649" s="459"/>
      <c r="EW649" s="251"/>
      <c r="EY649" s="459"/>
      <c r="EZ649" s="459"/>
      <c r="FA649" s="459"/>
      <c r="FF649" s="251"/>
      <c r="FH649" s="459"/>
      <c r="FI649" s="459"/>
      <c r="FJ649" s="459"/>
      <c r="FO649" s="251"/>
      <c r="FQ649" s="459"/>
      <c r="FR649" s="459"/>
      <c r="FS649" s="459"/>
      <c r="FX649" s="251"/>
      <c r="FZ649" s="459"/>
      <c r="GA649" s="459"/>
      <c r="GB649" s="459"/>
      <c r="GG649" s="251"/>
      <c r="GI649" s="459"/>
      <c r="GJ649" s="459"/>
      <c r="GK649" s="459"/>
      <c r="GP649" s="251"/>
      <c r="GR649" s="459"/>
      <c r="GS649" s="459"/>
      <c r="GT649" s="459"/>
      <c r="GY649" s="251"/>
      <c r="HA649" s="459"/>
      <c r="HB649" s="459"/>
      <c r="HC649" s="459"/>
      <c r="HH649" s="251"/>
      <c r="HJ649" s="459"/>
      <c r="HK649" s="459"/>
      <c r="HL649" s="459"/>
      <c r="HQ649" s="459"/>
      <c r="HR649" s="459"/>
      <c r="HS649" s="459"/>
      <c r="HT649" s="459"/>
      <c r="HU649" s="459"/>
      <c r="HV649" s="459"/>
      <c r="HW649" s="459"/>
      <c r="HX649" s="459"/>
      <c r="HY649" s="459"/>
      <c r="HZ649" s="459"/>
      <c r="IA649" s="459"/>
      <c r="IB649" s="459"/>
      <c r="IC649" s="459"/>
      <c r="ID649" s="459"/>
      <c r="IE649" s="459"/>
      <c r="IF649" s="459"/>
      <c r="IG649" s="459"/>
      <c r="IH649" s="459"/>
      <c r="II649" s="459"/>
      <c r="IJ649" s="459"/>
      <c r="IK649" s="459"/>
      <c r="IL649" s="459"/>
      <c r="IM649" s="459"/>
      <c r="IN649" s="459"/>
      <c r="IO649" s="459"/>
      <c r="IP649" s="459"/>
      <c r="IQ649" s="459"/>
      <c r="IR649" s="459"/>
      <c r="IS649" s="459"/>
      <c r="IT649" s="459"/>
      <c r="IU649" s="459"/>
      <c r="IV649" s="459"/>
      <c r="RS649" s="252"/>
    </row>
    <row r="650" spans="1:487" s="461" customFormat="1" ht="18">
      <c r="A650" s="605" t="s">
        <v>2390</v>
      </c>
      <c r="B650" s="459"/>
      <c r="C650" s="488"/>
      <c r="D650" s="461" t="s">
        <v>129</v>
      </c>
      <c r="E650" s="461">
        <f t="shared" si="2"/>
        <v>0</v>
      </c>
      <c r="F650" s="524">
        <f t="shared" si="3"/>
        <v>0</v>
      </c>
      <c r="J650" s="459"/>
      <c r="K650" s="509"/>
      <c r="L650" s="459"/>
      <c r="N650" s="459"/>
      <c r="R650" s="251"/>
      <c r="T650" s="459"/>
      <c r="U650" s="459"/>
      <c r="V650" s="459"/>
      <c r="AA650" s="251"/>
      <c r="AC650" s="459"/>
      <c r="AD650" s="459"/>
      <c r="AE650" s="459"/>
      <c r="AJ650" s="251"/>
      <c r="AL650" s="459"/>
      <c r="AM650" s="459"/>
      <c r="AN650" s="459"/>
      <c r="AS650" s="251"/>
      <c r="AU650" s="459"/>
      <c r="AV650" s="459"/>
      <c r="AW650" s="459"/>
      <c r="BB650" s="251"/>
      <c r="BD650" s="459"/>
      <c r="BE650" s="459"/>
      <c r="BF650" s="459"/>
      <c r="BK650" s="251"/>
      <c r="BM650" s="459"/>
      <c r="BN650" s="459"/>
      <c r="BO650" s="459"/>
      <c r="BT650" s="251"/>
      <c r="BV650" s="459"/>
      <c r="BW650" s="459"/>
      <c r="BX650" s="459"/>
      <c r="CC650" s="251"/>
      <c r="CE650" s="459"/>
      <c r="CF650" s="459"/>
      <c r="CG650" s="459"/>
      <c r="CL650" s="251"/>
      <c r="CN650" s="459"/>
      <c r="CO650" s="459"/>
      <c r="CP650" s="459"/>
      <c r="CU650" s="251"/>
      <c r="CW650" s="459"/>
      <c r="CX650" s="459"/>
      <c r="CY650" s="459"/>
      <c r="DD650" s="251"/>
      <c r="DF650" s="459"/>
      <c r="DG650" s="459"/>
      <c r="DH650" s="459"/>
      <c r="DM650" s="251"/>
      <c r="DO650" s="459"/>
      <c r="DP650" s="459"/>
      <c r="DQ650" s="459"/>
      <c r="DV650" s="251"/>
      <c r="DX650" s="459"/>
      <c r="DY650" s="459"/>
      <c r="DZ650" s="459"/>
      <c r="EE650" s="251"/>
      <c r="EG650" s="459"/>
      <c r="EH650" s="459"/>
      <c r="EI650" s="459"/>
      <c r="EN650" s="251"/>
      <c r="EP650" s="459"/>
      <c r="EQ650" s="459"/>
      <c r="ER650" s="459"/>
      <c r="EW650" s="251"/>
      <c r="EY650" s="459"/>
      <c r="EZ650" s="459"/>
      <c r="FA650" s="459"/>
      <c r="FF650" s="251"/>
      <c r="FH650" s="459"/>
      <c r="FI650" s="459"/>
      <c r="FJ650" s="459"/>
      <c r="FO650" s="251"/>
      <c r="FQ650" s="459"/>
      <c r="FR650" s="459"/>
      <c r="FS650" s="459"/>
      <c r="FX650" s="251"/>
      <c r="FZ650" s="459"/>
      <c r="GA650" s="459"/>
      <c r="GB650" s="459"/>
      <c r="GG650" s="251"/>
      <c r="GI650" s="459"/>
      <c r="GJ650" s="459"/>
      <c r="GK650" s="459"/>
      <c r="GP650" s="251"/>
      <c r="GR650" s="459"/>
      <c r="GS650" s="459"/>
      <c r="GT650" s="459"/>
      <c r="GY650" s="251"/>
      <c r="HA650" s="459"/>
      <c r="HB650" s="459"/>
      <c r="HC650" s="459"/>
      <c r="HH650" s="251"/>
      <c r="HJ650" s="459"/>
      <c r="HK650" s="459"/>
      <c r="HL650" s="459"/>
      <c r="HQ650" s="459"/>
      <c r="HR650" s="459"/>
      <c r="HS650" s="459"/>
      <c r="HT650" s="459"/>
      <c r="HU650" s="459"/>
      <c r="HV650" s="459"/>
      <c r="HW650" s="459"/>
      <c r="HX650" s="459"/>
      <c r="HY650" s="459"/>
      <c r="HZ650" s="459"/>
      <c r="IA650" s="459"/>
      <c r="IB650" s="459"/>
      <c r="IC650" s="459"/>
      <c r="ID650" s="459"/>
      <c r="IE650" s="459"/>
      <c r="IF650" s="459"/>
      <c r="IG650" s="459"/>
      <c r="IH650" s="459"/>
      <c r="II650" s="459"/>
      <c r="IJ650" s="459"/>
      <c r="IK650" s="459"/>
      <c r="IL650" s="459"/>
      <c r="IM650" s="459"/>
      <c r="IN650" s="459"/>
      <c r="IO650" s="459"/>
      <c r="IP650" s="459"/>
      <c r="IQ650" s="459"/>
      <c r="IR650" s="459"/>
      <c r="IS650" s="459"/>
      <c r="IT650" s="459"/>
      <c r="IU650" s="459"/>
      <c r="IV650" s="459"/>
      <c r="RS650" s="252"/>
    </row>
    <row r="651" spans="1:487" s="461" customFormat="1" ht="18">
      <c r="A651" s="605" t="s">
        <v>1325</v>
      </c>
      <c r="B651" s="488"/>
      <c r="C651" s="488"/>
      <c r="D651" s="461" t="s">
        <v>136</v>
      </c>
      <c r="E651" s="461">
        <f t="shared" si="2"/>
        <v>15</v>
      </c>
      <c r="F651" s="524">
        <f t="shared" si="3"/>
        <v>22</v>
      </c>
      <c r="G651" s="473"/>
      <c r="H651" s="473">
        <v>22</v>
      </c>
      <c r="I651" s="473"/>
      <c r="J651" s="473"/>
      <c r="K651" s="473"/>
      <c r="L651" s="459"/>
      <c r="M651" s="459"/>
      <c r="N651" s="459"/>
      <c r="R651" s="251"/>
      <c r="T651" s="459"/>
      <c r="U651" s="459"/>
      <c r="V651" s="459"/>
      <c r="AA651" s="251"/>
      <c r="AC651" s="459"/>
      <c r="AD651" s="459"/>
      <c r="AE651" s="459"/>
      <c r="AJ651" s="251"/>
      <c r="AL651" s="459"/>
      <c r="AM651" s="459"/>
      <c r="AN651" s="459"/>
      <c r="AS651" s="251"/>
      <c r="AU651" s="459"/>
      <c r="AV651" s="459"/>
      <c r="AW651" s="459"/>
      <c r="BB651" s="251"/>
      <c r="BD651" s="459"/>
      <c r="BE651" s="459"/>
      <c r="BF651" s="459"/>
      <c r="BK651" s="251"/>
      <c r="BM651" s="459"/>
      <c r="BN651" s="459"/>
      <c r="BO651" s="459"/>
      <c r="BT651" s="251"/>
      <c r="BV651" s="459"/>
      <c r="BW651" s="459"/>
      <c r="BX651" s="459"/>
      <c r="CC651" s="251"/>
      <c r="CE651" s="459"/>
      <c r="CF651" s="459"/>
      <c r="CG651" s="459"/>
      <c r="CL651" s="251"/>
      <c r="CN651" s="459"/>
      <c r="CO651" s="459"/>
      <c r="CP651" s="459"/>
      <c r="CU651" s="251"/>
      <c r="CW651" s="459"/>
      <c r="CX651" s="459"/>
      <c r="CY651" s="459"/>
      <c r="DD651" s="251"/>
      <c r="DF651" s="459"/>
      <c r="DG651" s="459"/>
      <c r="DH651" s="459"/>
      <c r="DM651" s="251"/>
      <c r="DO651" s="459"/>
      <c r="DP651" s="459"/>
      <c r="DQ651" s="459"/>
      <c r="DV651" s="251"/>
      <c r="DX651" s="459"/>
      <c r="DY651" s="459"/>
      <c r="DZ651" s="459"/>
      <c r="EE651" s="251"/>
      <c r="EG651" s="459"/>
      <c r="EH651" s="459"/>
      <c r="EI651" s="459"/>
      <c r="EN651" s="251"/>
      <c r="EP651" s="459"/>
      <c r="EQ651" s="459"/>
      <c r="ER651" s="459"/>
      <c r="EW651" s="251"/>
      <c r="EY651" s="459"/>
      <c r="EZ651" s="459"/>
      <c r="FA651" s="459"/>
      <c r="FF651" s="251"/>
      <c r="FH651" s="459"/>
      <c r="FI651" s="459"/>
      <c r="FJ651" s="459"/>
      <c r="FO651" s="251"/>
      <c r="FQ651" s="459"/>
      <c r="FR651" s="459"/>
      <c r="FS651" s="459"/>
      <c r="FX651" s="251"/>
      <c r="FZ651" s="459"/>
      <c r="GA651" s="459"/>
      <c r="GB651" s="459"/>
      <c r="GG651" s="251"/>
      <c r="GI651" s="459"/>
      <c r="GJ651" s="459"/>
      <c r="GK651" s="459"/>
      <c r="GP651" s="251"/>
      <c r="GR651" s="459"/>
      <c r="GS651" s="459"/>
      <c r="GT651" s="459"/>
      <c r="GY651" s="251"/>
      <c r="HA651" s="459"/>
      <c r="HB651" s="459"/>
      <c r="HC651" s="459"/>
      <c r="HH651" s="251"/>
      <c r="HJ651" s="459"/>
      <c r="HK651" s="459"/>
      <c r="HL651" s="459"/>
      <c r="HQ651" s="459"/>
      <c r="HR651" s="459"/>
      <c r="HS651" s="459"/>
      <c r="HT651" s="459"/>
      <c r="HU651" s="459"/>
      <c r="HV651" s="459"/>
      <c r="HW651" s="459"/>
      <c r="HX651" s="459"/>
      <c r="HY651" s="459"/>
      <c r="HZ651" s="459"/>
      <c r="IA651" s="459"/>
      <c r="IB651" s="459"/>
      <c r="IC651" s="459"/>
      <c r="ID651" s="459"/>
      <c r="IE651" s="459"/>
      <c r="IF651" s="459"/>
      <c r="IG651" s="459"/>
      <c r="IH651" s="459"/>
      <c r="II651" s="459"/>
      <c r="IJ651" s="459"/>
      <c r="IK651" s="459"/>
      <c r="IL651" s="459"/>
      <c r="IM651" s="459"/>
      <c r="IN651" s="459"/>
      <c r="IO651" s="459"/>
      <c r="IP651" s="459"/>
      <c r="IQ651" s="459"/>
      <c r="IR651" s="459"/>
      <c r="IS651" s="459"/>
      <c r="IT651" s="459"/>
      <c r="IU651" s="459"/>
      <c r="IV651" s="459"/>
      <c r="RS651" s="252"/>
    </row>
    <row r="652" spans="1:487" s="461" customFormat="1" ht="18">
      <c r="A652" s="605" t="s">
        <v>604</v>
      </c>
      <c r="B652" s="488"/>
      <c r="C652" s="488"/>
      <c r="D652" s="461" t="s">
        <v>132</v>
      </c>
      <c r="E652" s="461">
        <f t="shared" si="2"/>
        <v>1</v>
      </c>
      <c r="F652" s="524">
        <f t="shared" si="3"/>
        <v>0</v>
      </c>
      <c r="G652" s="473"/>
      <c r="H652" s="473"/>
      <c r="I652" s="473"/>
      <c r="J652" s="473"/>
      <c r="K652" s="473"/>
      <c r="L652" s="459"/>
      <c r="N652" s="459"/>
      <c r="R652" s="251"/>
      <c r="T652" s="459"/>
      <c r="U652" s="459"/>
      <c r="V652" s="459"/>
      <c r="AA652" s="251"/>
      <c r="AC652" s="459"/>
      <c r="AD652" s="459"/>
      <c r="AE652" s="459"/>
      <c r="AJ652" s="251"/>
      <c r="AL652" s="459"/>
      <c r="AM652" s="459"/>
      <c r="AN652" s="459"/>
      <c r="AS652" s="251"/>
      <c r="AU652" s="459"/>
      <c r="AV652" s="459"/>
      <c r="AW652" s="459"/>
      <c r="BB652" s="251"/>
      <c r="BD652" s="459"/>
      <c r="BE652" s="459"/>
      <c r="BF652" s="459"/>
      <c r="BK652" s="251"/>
      <c r="BM652" s="459"/>
      <c r="BN652" s="459"/>
      <c r="BO652" s="459"/>
      <c r="BT652" s="251"/>
      <c r="BV652" s="459"/>
      <c r="BW652" s="459"/>
      <c r="BX652" s="459"/>
      <c r="CC652" s="251"/>
      <c r="CE652" s="459"/>
      <c r="CF652" s="459"/>
      <c r="CG652" s="459"/>
      <c r="CL652" s="251"/>
      <c r="CN652" s="459"/>
      <c r="CO652" s="459"/>
      <c r="CP652" s="459"/>
      <c r="CU652" s="251"/>
      <c r="CW652" s="459"/>
      <c r="CX652" s="459"/>
      <c r="CY652" s="459"/>
      <c r="DD652" s="251"/>
      <c r="DF652" s="459"/>
      <c r="DG652" s="459"/>
      <c r="DH652" s="459"/>
      <c r="DM652" s="251"/>
      <c r="DO652" s="459"/>
      <c r="DP652" s="459"/>
      <c r="DQ652" s="459"/>
      <c r="DV652" s="251"/>
      <c r="DX652" s="459"/>
      <c r="DY652" s="459"/>
      <c r="DZ652" s="459"/>
      <c r="EE652" s="251"/>
      <c r="EG652" s="459"/>
      <c r="EH652" s="459"/>
      <c r="EI652" s="459"/>
      <c r="EN652" s="251"/>
      <c r="EP652" s="459"/>
      <c r="EQ652" s="459"/>
      <c r="ER652" s="459"/>
      <c r="EW652" s="251"/>
      <c r="EY652" s="459"/>
      <c r="EZ652" s="459"/>
      <c r="FA652" s="459"/>
      <c r="FF652" s="251"/>
      <c r="FH652" s="459"/>
      <c r="FI652" s="459"/>
      <c r="FJ652" s="459"/>
      <c r="FO652" s="251"/>
      <c r="FQ652" s="459"/>
      <c r="FR652" s="459"/>
      <c r="FS652" s="459"/>
      <c r="FX652" s="251"/>
      <c r="FZ652" s="459"/>
      <c r="GA652" s="459"/>
      <c r="GB652" s="459"/>
      <c r="GG652" s="251"/>
      <c r="GI652" s="459"/>
      <c r="GJ652" s="459"/>
      <c r="GK652" s="459"/>
      <c r="GP652" s="251"/>
      <c r="GR652" s="459"/>
      <c r="GS652" s="459"/>
      <c r="GT652" s="459"/>
      <c r="GY652" s="251"/>
      <c r="HA652" s="459"/>
      <c r="HB652" s="459"/>
      <c r="HC652" s="459"/>
      <c r="HH652" s="251"/>
      <c r="HJ652" s="459"/>
      <c r="HK652" s="459"/>
      <c r="HL652" s="459"/>
      <c r="HQ652" s="459"/>
      <c r="HR652" s="459"/>
      <c r="HS652" s="459"/>
      <c r="HT652" s="459"/>
      <c r="HU652" s="459"/>
      <c r="HV652" s="459"/>
      <c r="HW652" s="459"/>
      <c r="HX652" s="459"/>
      <c r="HY652" s="459"/>
      <c r="HZ652" s="459"/>
      <c r="IA652" s="459"/>
      <c r="IB652" s="459"/>
      <c r="IC652" s="459"/>
      <c r="ID652" s="459"/>
      <c r="IE652" s="459"/>
      <c r="IF652" s="459"/>
      <c r="IG652" s="459"/>
      <c r="IH652" s="459"/>
      <c r="II652" s="459"/>
      <c r="IJ652" s="459"/>
      <c r="IK652" s="459"/>
      <c r="IL652" s="459"/>
      <c r="IM652" s="459"/>
      <c r="IN652" s="459"/>
      <c r="IO652" s="459"/>
      <c r="IP652" s="459"/>
      <c r="IQ652" s="459"/>
      <c r="IR652" s="459"/>
      <c r="IS652" s="459"/>
      <c r="IT652" s="459"/>
      <c r="IU652" s="459"/>
      <c r="IV652" s="459"/>
      <c r="RS652" s="252"/>
    </row>
    <row r="653" spans="1:487" s="461" customFormat="1" ht="18">
      <c r="A653" s="605" t="s">
        <v>743</v>
      </c>
      <c r="B653" s="488"/>
      <c r="C653" s="488"/>
      <c r="D653" s="461" t="s">
        <v>135</v>
      </c>
      <c r="E653" s="461">
        <f t="shared" si="2"/>
        <v>17</v>
      </c>
      <c r="F653" s="524">
        <f t="shared" si="3"/>
        <v>3</v>
      </c>
      <c r="G653" s="502"/>
      <c r="H653" s="502">
        <v>3</v>
      </c>
      <c r="I653" s="473"/>
      <c r="J653" s="473"/>
      <c r="K653" s="473"/>
      <c r="L653" s="459"/>
      <c r="N653" s="459"/>
      <c r="R653" s="251"/>
      <c r="T653" s="459"/>
      <c r="U653" s="459"/>
      <c r="V653" s="459"/>
      <c r="AA653" s="251"/>
      <c r="AC653" s="459"/>
      <c r="AD653" s="459"/>
      <c r="AE653" s="459"/>
      <c r="AJ653" s="251"/>
      <c r="AL653" s="459"/>
      <c r="AM653" s="459"/>
      <c r="AN653" s="459"/>
      <c r="AS653" s="251"/>
      <c r="AU653" s="459"/>
      <c r="AV653" s="459"/>
      <c r="AW653" s="459"/>
      <c r="BB653" s="251"/>
      <c r="BD653" s="459"/>
      <c r="BE653" s="459"/>
      <c r="BF653" s="459"/>
      <c r="BK653" s="251"/>
      <c r="BM653" s="459"/>
      <c r="BN653" s="459"/>
      <c r="BO653" s="459"/>
      <c r="BT653" s="251"/>
      <c r="BV653" s="459"/>
      <c r="BW653" s="459"/>
      <c r="BX653" s="459"/>
      <c r="CC653" s="251"/>
      <c r="CE653" s="459"/>
      <c r="CF653" s="459"/>
      <c r="CG653" s="459"/>
      <c r="CL653" s="251"/>
      <c r="CN653" s="459"/>
      <c r="CO653" s="459"/>
      <c r="CP653" s="459"/>
      <c r="CU653" s="251"/>
      <c r="CW653" s="459"/>
      <c r="CX653" s="459"/>
      <c r="CY653" s="459"/>
      <c r="DD653" s="251"/>
      <c r="DF653" s="459"/>
      <c r="DG653" s="459"/>
      <c r="DH653" s="459"/>
      <c r="DM653" s="251"/>
      <c r="DO653" s="459"/>
      <c r="DP653" s="459"/>
      <c r="DQ653" s="459"/>
      <c r="DV653" s="251"/>
      <c r="DX653" s="459"/>
      <c r="DY653" s="459"/>
      <c r="DZ653" s="459"/>
      <c r="EE653" s="251"/>
      <c r="EG653" s="459"/>
      <c r="EH653" s="459"/>
      <c r="EI653" s="459"/>
      <c r="EN653" s="251"/>
      <c r="EP653" s="459"/>
      <c r="EQ653" s="459"/>
      <c r="ER653" s="459"/>
      <c r="EW653" s="251"/>
      <c r="EY653" s="459"/>
      <c r="EZ653" s="459"/>
      <c r="FA653" s="459"/>
      <c r="FF653" s="251"/>
      <c r="FH653" s="459"/>
      <c r="FI653" s="459"/>
      <c r="FJ653" s="459"/>
      <c r="FO653" s="251"/>
      <c r="FQ653" s="459"/>
      <c r="FR653" s="459"/>
      <c r="FS653" s="459"/>
      <c r="FX653" s="251"/>
      <c r="FZ653" s="459"/>
      <c r="GA653" s="459"/>
      <c r="GB653" s="459"/>
      <c r="GG653" s="251"/>
      <c r="GI653" s="459"/>
      <c r="GJ653" s="459"/>
      <c r="GK653" s="459"/>
      <c r="GP653" s="251"/>
      <c r="GR653" s="459"/>
      <c r="GS653" s="459"/>
      <c r="GT653" s="459"/>
      <c r="GY653" s="251"/>
      <c r="HA653" s="459"/>
      <c r="HB653" s="459"/>
      <c r="HC653" s="459"/>
      <c r="HH653" s="251"/>
      <c r="HJ653" s="459"/>
      <c r="HK653" s="459"/>
      <c r="HL653" s="459"/>
      <c r="HQ653" s="459"/>
      <c r="HR653" s="459"/>
      <c r="HS653" s="459"/>
      <c r="HT653" s="459"/>
      <c r="HU653" s="459"/>
      <c r="HV653" s="459"/>
      <c r="HW653" s="459"/>
      <c r="HX653" s="459"/>
      <c r="HY653" s="459"/>
      <c r="HZ653" s="459"/>
      <c r="IA653" s="459"/>
      <c r="IB653" s="459"/>
      <c r="IC653" s="459"/>
      <c r="ID653" s="459"/>
      <c r="IE653" s="459"/>
      <c r="IF653" s="459"/>
      <c r="IG653" s="459"/>
      <c r="IH653" s="459"/>
      <c r="II653" s="459"/>
      <c r="IJ653" s="459"/>
      <c r="IK653" s="459"/>
      <c r="IL653" s="459"/>
      <c r="IM653" s="459"/>
      <c r="IN653" s="459"/>
      <c r="IO653" s="459"/>
      <c r="IP653" s="459"/>
      <c r="IQ653" s="459"/>
      <c r="IR653" s="459"/>
      <c r="IS653" s="459"/>
      <c r="IT653" s="459"/>
      <c r="IU653" s="459"/>
      <c r="IV653" s="459"/>
      <c r="RS653" s="252"/>
    </row>
    <row r="654" spans="1:487" s="461" customFormat="1" ht="18">
      <c r="A654" s="605" t="s">
        <v>1941</v>
      </c>
      <c r="B654" s="459"/>
      <c r="C654" s="488"/>
      <c r="D654" s="461" t="s">
        <v>129</v>
      </c>
      <c r="E654" s="461">
        <f t="shared" si="2"/>
        <v>0</v>
      </c>
      <c r="F654" s="524">
        <f t="shared" si="3"/>
        <v>0</v>
      </c>
      <c r="J654" s="459"/>
      <c r="K654" s="509"/>
      <c r="L654" s="459"/>
      <c r="N654" s="459"/>
      <c r="R654" s="251"/>
      <c r="T654" s="459"/>
      <c r="U654" s="459"/>
      <c r="V654" s="459"/>
      <c r="AA654" s="251"/>
      <c r="AC654" s="459"/>
      <c r="AD654" s="459"/>
      <c r="AE654" s="459"/>
      <c r="AJ654" s="251"/>
      <c r="AL654" s="459"/>
      <c r="AM654" s="459"/>
      <c r="AN654" s="459"/>
      <c r="AS654" s="251"/>
      <c r="AU654" s="459"/>
      <c r="AV654" s="459"/>
      <c r="AW654" s="459"/>
      <c r="BB654" s="251"/>
      <c r="BD654" s="459"/>
      <c r="BE654" s="459"/>
      <c r="BF654" s="459"/>
      <c r="BK654" s="251"/>
      <c r="BM654" s="459"/>
      <c r="BN654" s="459"/>
      <c r="BO654" s="459"/>
      <c r="BT654" s="251"/>
      <c r="BV654" s="459"/>
      <c r="BW654" s="459"/>
      <c r="BX654" s="459"/>
      <c r="CC654" s="251"/>
      <c r="CE654" s="459"/>
      <c r="CF654" s="459"/>
      <c r="CG654" s="459"/>
      <c r="CL654" s="251"/>
      <c r="CN654" s="459"/>
      <c r="CO654" s="459"/>
      <c r="CP654" s="459"/>
      <c r="CU654" s="251"/>
      <c r="CW654" s="459"/>
      <c r="CX654" s="459"/>
      <c r="CY654" s="459"/>
      <c r="DD654" s="251"/>
      <c r="DF654" s="459"/>
      <c r="DG654" s="459"/>
      <c r="DH654" s="459"/>
      <c r="DM654" s="251"/>
      <c r="DO654" s="459"/>
      <c r="DP654" s="459"/>
      <c r="DQ654" s="459"/>
      <c r="DV654" s="251"/>
      <c r="DX654" s="459"/>
      <c r="DY654" s="459"/>
      <c r="DZ654" s="459"/>
      <c r="EE654" s="251"/>
      <c r="EG654" s="459"/>
      <c r="EH654" s="459"/>
      <c r="EI654" s="459"/>
      <c r="EN654" s="251"/>
      <c r="EP654" s="459"/>
      <c r="EQ654" s="459"/>
      <c r="ER654" s="459"/>
      <c r="EW654" s="251"/>
      <c r="EY654" s="459"/>
      <c r="EZ654" s="459"/>
      <c r="FA654" s="459"/>
      <c r="FF654" s="251"/>
      <c r="FH654" s="459"/>
      <c r="FI654" s="459"/>
      <c r="FJ654" s="459"/>
      <c r="FO654" s="251"/>
      <c r="FQ654" s="459"/>
      <c r="FR654" s="459"/>
      <c r="FS654" s="459"/>
      <c r="FX654" s="251"/>
      <c r="FZ654" s="459"/>
      <c r="GA654" s="459"/>
      <c r="GB654" s="459"/>
      <c r="GG654" s="251"/>
      <c r="GI654" s="459"/>
      <c r="GJ654" s="459"/>
      <c r="GK654" s="459"/>
      <c r="GP654" s="251"/>
      <c r="GR654" s="459"/>
      <c r="GS654" s="459"/>
      <c r="GT654" s="459"/>
      <c r="GY654" s="251"/>
      <c r="HA654" s="459"/>
      <c r="HB654" s="459"/>
      <c r="HC654" s="459"/>
      <c r="HH654" s="251"/>
      <c r="HJ654" s="459"/>
      <c r="HK654" s="459"/>
      <c r="HL654" s="459"/>
      <c r="HQ654" s="459"/>
      <c r="HR654" s="459"/>
      <c r="HS654" s="459"/>
      <c r="HT654" s="459"/>
      <c r="HU654" s="459"/>
      <c r="HV654" s="459"/>
      <c r="HW654" s="459"/>
      <c r="HX654" s="459"/>
      <c r="HY654" s="459"/>
      <c r="HZ654" s="459"/>
      <c r="IA654" s="459"/>
      <c r="IB654" s="459"/>
      <c r="IC654" s="459"/>
      <c r="ID654" s="459"/>
      <c r="IE654" s="459"/>
      <c r="IF654" s="459"/>
      <c r="IG654" s="459"/>
      <c r="IH654" s="459"/>
      <c r="II654" s="459"/>
      <c r="IJ654" s="459"/>
      <c r="IK654" s="459"/>
      <c r="IL654" s="459"/>
      <c r="IM654" s="459"/>
      <c r="IN654" s="459"/>
      <c r="IO654" s="459"/>
      <c r="IP654" s="459"/>
      <c r="IQ654" s="459"/>
      <c r="IR654" s="459"/>
      <c r="IS654" s="459"/>
      <c r="IT654" s="459"/>
      <c r="IU654" s="459"/>
      <c r="IV654" s="459"/>
      <c r="RS654" s="252"/>
    </row>
    <row r="655" spans="1:487" s="461" customFormat="1" ht="18">
      <c r="A655" s="605" t="s">
        <v>884</v>
      </c>
      <c r="B655" s="459"/>
      <c r="C655" s="488"/>
      <c r="D655" s="461" t="s">
        <v>129</v>
      </c>
      <c r="E655" s="461">
        <f t="shared" si="2"/>
        <v>0</v>
      </c>
      <c r="F655" s="524">
        <f t="shared" si="3"/>
        <v>0</v>
      </c>
      <c r="J655" s="459"/>
      <c r="K655" s="509"/>
      <c r="L655" s="459"/>
      <c r="N655" s="459"/>
      <c r="R655" s="251"/>
      <c r="T655" s="459"/>
      <c r="U655" s="459"/>
      <c r="V655" s="459"/>
      <c r="AA655" s="251"/>
      <c r="AC655" s="459"/>
      <c r="AD655" s="459"/>
      <c r="AE655" s="459"/>
      <c r="AJ655" s="251"/>
      <c r="AL655" s="459"/>
      <c r="AM655" s="459"/>
      <c r="AN655" s="459"/>
      <c r="AS655" s="251"/>
      <c r="AU655" s="459"/>
      <c r="AV655" s="459"/>
      <c r="AW655" s="459"/>
      <c r="BB655" s="251"/>
      <c r="BD655" s="459"/>
      <c r="BE655" s="459"/>
      <c r="BF655" s="459"/>
      <c r="BK655" s="251"/>
      <c r="BM655" s="459"/>
      <c r="BN655" s="459"/>
      <c r="BO655" s="459"/>
      <c r="BT655" s="251"/>
      <c r="BV655" s="459"/>
      <c r="BW655" s="459"/>
      <c r="BX655" s="459"/>
      <c r="CC655" s="251"/>
      <c r="CE655" s="459"/>
      <c r="CF655" s="459"/>
      <c r="CG655" s="459"/>
      <c r="CL655" s="251"/>
      <c r="CN655" s="459"/>
      <c r="CO655" s="459"/>
      <c r="CP655" s="459"/>
      <c r="CU655" s="251"/>
      <c r="CW655" s="459"/>
      <c r="CX655" s="459"/>
      <c r="CY655" s="459"/>
      <c r="DD655" s="251"/>
      <c r="DF655" s="459"/>
      <c r="DG655" s="459"/>
      <c r="DH655" s="459"/>
      <c r="DM655" s="251"/>
      <c r="DO655" s="459"/>
      <c r="DP655" s="459"/>
      <c r="DQ655" s="459"/>
      <c r="DV655" s="251"/>
      <c r="DX655" s="459"/>
      <c r="DY655" s="459"/>
      <c r="DZ655" s="459"/>
      <c r="EE655" s="251"/>
      <c r="EG655" s="459"/>
      <c r="EH655" s="459"/>
      <c r="EI655" s="459"/>
      <c r="EN655" s="251"/>
      <c r="EP655" s="459"/>
      <c r="EQ655" s="459"/>
      <c r="ER655" s="459"/>
      <c r="EW655" s="251"/>
      <c r="EY655" s="459"/>
      <c r="EZ655" s="459"/>
      <c r="FA655" s="459"/>
      <c r="FF655" s="251"/>
      <c r="FH655" s="459"/>
      <c r="FI655" s="459"/>
      <c r="FJ655" s="459"/>
      <c r="FO655" s="251"/>
      <c r="FQ655" s="459"/>
      <c r="FR655" s="459"/>
      <c r="FS655" s="459"/>
      <c r="FX655" s="251"/>
      <c r="FZ655" s="459"/>
      <c r="GA655" s="459"/>
      <c r="GB655" s="459"/>
      <c r="GG655" s="251"/>
      <c r="GI655" s="459"/>
      <c r="GJ655" s="459"/>
      <c r="GK655" s="459"/>
      <c r="GP655" s="251"/>
      <c r="GR655" s="459"/>
      <c r="GS655" s="459"/>
      <c r="GT655" s="459"/>
      <c r="GY655" s="251"/>
      <c r="HA655" s="459"/>
      <c r="HB655" s="459"/>
      <c r="HC655" s="459"/>
      <c r="HH655" s="251"/>
      <c r="HJ655" s="459"/>
      <c r="HK655" s="459"/>
      <c r="HL655" s="459"/>
      <c r="HQ655" s="459"/>
      <c r="HR655" s="459"/>
      <c r="HS655" s="459"/>
      <c r="HT655" s="459"/>
      <c r="HU655" s="459"/>
      <c r="HV655" s="459"/>
      <c r="HW655" s="459"/>
      <c r="HX655" s="459"/>
      <c r="HY655" s="459"/>
      <c r="HZ655" s="459"/>
      <c r="IA655" s="459"/>
      <c r="IB655" s="459"/>
      <c r="IC655" s="459"/>
      <c r="ID655" s="459"/>
      <c r="IE655" s="459"/>
      <c r="IF655" s="459"/>
      <c r="IG655" s="459"/>
      <c r="IH655" s="459"/>
      <c r="II655" s="459"/>
      <c r="IJ655" s="459"/>
      <c r="IK655" s="459"/>
      <c r="IL655" s="459"/>
      <c r="IM655" s="459"/>
      <c r="IN655" s="459"/>
      <c r="IO655" s="459"/>
      <c r="IP655" s="459"/>
      <c r="IQ655" s="459"/>
      <c r="IR655" s="459"/>
      <c r="IS655" s="459"/>
      <c r="IT655" s="459"/>
      <c r="IU655" s="459"/>
      <c r="IV655" s="459"/>
      <c r="RS655" s="252"/>
    </row>
    <row r="656" spans="1:487" s="461" customFormat="1" ht="18">
      <c r="A656" s="605" t="s">
        <v>490</v>
      </c>
      <c r="B656" s="459"/>
      <c r="C656" s="488"/>
      <c r="D656" s="461" t="s">
        <v>129</v>
      </c>
      <c r="E656" s="461">
        <f t="shared" si="2"/>
        <v>8</v>
      </c>
      <c r="F656" s="524">
        <f t="shared" si="3"/>
        <v>9</v>
      </c>
      <c r="J656" s="459">
        <v>9</v>
      </c>
      <c r="K656" s="509"/>
      <c r="N656" s="459"/>
      <c r="R656" s="251"/>
      <c r="T656" s="459"/>
      <c r="U656" s="459"/>
      <c r="V656" s="459"/>
      <c r="AA656" s="251"/>
      <c r="AC656" s="459"/>
      <c r="AD656" s="459"/>
      <c r="AE656" s="459"/>
      <c r="AJ656" s="251"/>
      <c r="AL656" s="459"/>
      <c r="AM656" s="459"/>
      <c r="AN656" s="459"/>
      <c r="AS656" s="251"/>
      <c r="AU656" s="459"/>
      <c r="AV656" s="459"/>
      <c r="AW656" s="459"/>
      <c r="BB656" s="251"/>
      <c r="BD656" s="459"/>
      <c r="BE656" s="459"/>
      <c r="BF656" s="459"/>
      <c r="BK656" s="251"/>
      <c r="BM656" s="459"/>
      <c r="BN656" s="459"/>
      <c r="BO656" s="459"/>
      <c r="BT656" s="251"/>
      <c r="BV656" s="459"/>
      <c r="BW656" s="459"/>
      <c r="BX656" s="459"/>
      <c r="CC656" s="251"/>
      <c r="CE656" s="459"/>
      <c r="CF656" s="459"/>
      <c r="CG656" s="459"/>
      <c r="CL656" s="251"/>
      <c r="CN656" s="459"/>
      <c r="CO656" s="459"/>
      <c r="CP656" s="459"/>
      <c r="CU656" s="251"/>
      <c r="CW656" s="459"/>
      <c r="CX656" s="459"/>
      <c r="CY656" s="459"/>
      <c r="DD656" s="251"/>
      <c r="DF656" s="459"/>
      <c r="DG656" s="459"/>
      <c r="DH656" s="459"/>
      <c r="DM656" s="251"/>
      <c r="DO656" s="459"/>
      <c r="DP656" s="459"/>
      <c r="DQ656" s="459"/>
      <c r="DV656" s="251"/>
      <c r="DX656" s="459"/>
      <c r="DY656" s="459"/>
      <c r="DZ656" s="459"/>
      <c r="EE656" s="251"/>
      <c r="EG656" s="459"/>
      <c r="EH656" s="459"/>
      <c r="EI656" s="459"/>
      <c r="EN656" s="251"/>
      <c r="EP656" s="459"/>
      <c r="EQ656" s="459"/>
      <c r="ER656" s="459"/>
      <c r="EW656" s="251"/>
      <c r="EY656" s="459"/>
      <c r="EZ656" s="459"/>
      <c r="FA656" s="459"/>
      <c r="FF656" s="251"/>
      <c r="FH656" s="459"/>
      <c r="FI656" s="459"/>
      <c r="FJ656" s="459"/>
      <c r="FO656" s="251"/>
      <c r="FQ656" s="459"/>
      <c r="FR656" s="459"/>
      <c r="FS656" s="459"/>
      <c r="FX656" s="251"/>
      <c r="FZ656" s="459"/>
      <c r="GA656" s="459"/>
      <c r="GB656" s="459"/>
      <c r="GG656" s="251"/>
      <c r="GI656" s="459"/>
      <c r="GJ656" s="459"/>
      <c r="GK656" s="459"/>
      <c r="GP656" s="251"/>
      <c r="GR656" s="459"/>
      <c r="GS656" s="459"/>
      <c r="GT656" s="459"/>
      <c r="GY656" s="251"/>
      <c r="HA656" s="459"/>
      <c r="HB656" s="459"/>
      <c r="HC656" s="459"/>
      <c r="HH656" s="251"/>
      <c r="HJ656" s="459"/>
      <c r="HK656" s="459"/>
      <c r="HL656" s="459"/>
      <c r="HQ656" s="459"/>
      <c r="HR656" s="459"/>
      <c r="HS656" s="459"/>
      <c r="HT656" s="459"/>
      <c r="HU656" s="459"/>
      <c r="HV656" s="459"/>
      <c r="HW656" s="459"/>
      <c r="HX656" s="459"/>
      <c r="HY656" s="459"/>
      <c r="HZ656" s="459"/>
      <c r="IA656" s="459"/>
      <c r="IB656" s="459"/>
      <c r="IC656" s="459"/>
      <c r="ID656" s="459"/>
      <c r="IE656" s="459"/>
      <c r="IF656" s="459"/>
      <c r="IG656" s="459"/>
      <c r="IH656" s="459"/>
      <c r="II656" s="459"/>
      <c r="IJ656" s="459"/>
      <c r="IK656" s="459"/>
      <c r="IL656" s="459"/>
      <c r="IM656" s="459"/>
      <c r="IN656" s="459"/>
      <c r="IO656" s="459"/>
      <c r="IP656" s="459"/>
      <c r="IQ656" s="459"/>
      <c r="IR656" s="459"/>
      <c r="IS656" s="459"/>
      <c r="IT656" s="459"/>
      <c r="IU656" s="459"/>
      <c r="IV656" s="459"/>
      <c r="RS656" s="252"/>
    </row>
    <row r="657" spans="1:487" s="461" customFormat="1" ht="18">
      <c r="A657" s="605" t="s">
        <v>1468</v>
      </c>
      <c r="B657" s="459"/>
      <c r="C657" s="488"/>
      <c r="D657" s="461" t="s">
        <v>129</v>
      </c>
      <c r="E657" s="461">
        <f t="shared" si="2"/>
        <v>1</v>
      </c>
      <c r="F657" s="524">
        <f t="shared" si="3"/>
        <v>0</v>
      </c>
      <c r="J657" s="459"/>
      <c r="K657" s="509"/>
      <c r="L657" s="459"/>
      <c r="N657" s="459"/>
      <c r="R657" s="251"/>
      <c r="T657" s="459"/>
      <c r="U657" s="459"/>
      <c r="V657" s="459"/>
      <c r="AA657" s="251"/>
      <c r="AC657" s="459"/>
      <c r="AD657" s="459"/>
      <c r="AE657" s="459"/>
      <c r="AJ657" s="251"/>
      <c r="AL657" s="459"/>
      <c r="AM657" s="459"/>
      <c r="AN657" s="459"/>
      <c r="AS657" s="251"/>
      <c r="AU657" s="459"/>
      <c r="AV657" s="459"/>
      <c r="AW657" s="459"/>
      <c r="BB657" s="251"/>
      <c r="BD657" s="459"/>
      <c r="BE657" s="459"/>
      <c r="BF657" s="459"/>
      <c r="BK657" s="251"/>
      <c r="BM657" s="459"/>
      <c r="BN657" s="459"/>
      <c r="BO657" s="459"/>
      <c r="BT657" s="251"/>
      <c r="BV657" s="459"/>
      <c r="BW657" s="459"/>
      <c r="BX657" s="459"/>
      <c r="CC657" s="251"/>
      <c r="CE657" s="459"/>
      <c r="CF657" s="459"/>
      <c r="CG657" s="459"/>
      <c r="CL657" s="251"/>
      <c r="CN657" s="459"/>
      <c r="CO657" s="459"/>
      <c r="CP657" s="459"/>
      <c r="CU657" s="251"/>
      <c r="CW657" s="459"/>
      <c r="CX657" s="459"/>
      <c r="CY657" s="459"/>
      <c r="DD657" s="251"/>
      <c r="DF657" s="459"/>
      <c r="DG657" s="459"/>
      <c r="DH657" s="459"/>
      <c r="DM657" s="251"/>
      <c r="DO657" s="459"/>
      <c r="DP657" s="459"/>
      <c r="DQ657" s="459"/>
      <c r="DV657" s="251"/>
      <c r="DX657" s="459"/>
      <c r="DY657" s="459"/>
      <c r="DZ657" s="459"/>
      <c r="EE657" s="251"/>
      <c r="EG657" s="459"/>
      <c r="EH657" s="459"/>
      <c r="EI657" s="459"/>
      <c r="EN657" s="251"/>
      <c r="EP657" s="459"/>
      <c r="EQ657" s="459"/>
      <c r="ER657" s="459"/>
      <c r="EW657" s="251"/>
      <c r="EY657" s="459"/>
      <c r="EZ657" s="459"/>
      <c r="FA657" s="459"/>
      <c r="FF657" s="251"/>
      <c r="FH657" s="459"/>
      <c r="FI657" s="459"/>
      <c r="FJ657" s="459"/>
      <c r="FO657" s="251"/>
      <c r="FQ657" s="459"/>
      <c r="FR657" s="459"/>
      <c r="FS657" s="459"/>
      <c r="FX657" s="251"/>
      <c r="FZ657" s="459"/>
      <c r="GA657" s="459"/>
      <c r="GB657" s="459"/>
      <c r="GG657" s="251"/>
      <c r="GI657" s="459"/>
      <c r="GJ657" s="459"/>
      <c r="GK657" s="459"/>
      <c r="GP657" s="251"/>
      <c r="GR657" s="459"/>
      <c r="GS657" s="459"/>
      <c r="GT657" s="459"/>
      <c r="GY657" s="251"/>
      <c r="HA657" s="459"/>
      <c r="HB657" s="459"/>
      <c r="HC657" s="459"/>
      <c r="HH657" s="251"/>
      <c r="HJ657" s="459"/>
      <c r="HK657" s="459"/>
      <c r="HL657" s="459"/>
      <c r="HQ657" s="459"/>
      <c r="HR657" s="459"/>
      <c r="HS657" s="459"/>
      <c r="HT657" s="459"/>
      <c r="HU657" s="459"/>
      <c r="HV657" s="459"/>
      <c r="HW657" s="459"/>
      <c r="HX657" s="459"/>
      <c r="HY657" s="459"/>
      <c r="HZ657" s="459"/>
      <c r="IA657" s="459"/>
      <c r="IB657" s="459"/>
      <c r="IC657" s="459"/>
      <c r="ID657" s="459"/>
      <c r="IE657" s="459"/>
      <c r="IF657" s="459"/>
      <c r="IG657" s="459"/>
      <c r="IH657" s="459"/>
      <c r="II657" s="459"/>
      <c r="IJ657" s="459"/>
      <c r="IK657" s="459"/>
      <c r="IL657" s="459"/>
      <c r="IM657" s="459"/>
      <c r="IN657" s="459"/>
      <c r="IO657" s="459"/>
      <c r="IP657" s="459"/>
      <c r="IQ657" s="459"/>
      <c r="IR657" s="459"/>
      <c r="IS657" s="459"/>
      <c r="IT657" s="459"/>
      <c r="IU657" s="459"/>
      <c r="IV657" s="459"/>
      <c r="RS657" s="252"/>
    </row>
    <row r="658" spans="1:487" s="461" customFormat="1" ht="18">
      <c r="A658" s="605" t="s">
        <v>632</v>
      </c>
      <c r="B658" s="488"/>
      <c r="C658" s="488"/>
      <c r="D658" s="461" t="s">
        <v>135</v>
      </c>
      <c r="E658" s="461">
        <f t="shared" si="2"/>
        <v>1</v>
      </c>
      <c r="F658" s="524">
        <f t="shared" si="3"/>
        <v>0</v>
      </c>
      <c r="G658" s="473"/>
      <c r="H658" s="473"/>
      <c r="I658" s="473"/>
      <c r="J658" s="473"/>
      <c r="K658" s="473"/>
      <c r="L658" s="459"/>
      <c r="N658" s="459"/>
      <c r="R658" s="251"/>
      <c r="T658" s="459"/>
      <c r="U658" s="459"/>
      <c r="V658" s="459"/>
      <c r="AA658" s="251"/>
      <c r="AC658" s="459"/>
      <c r="AD658" s="459"/>
      <c r="AE658" s="459"/>
      <c r="AJ658" s="251"/>
      <c r="AL658" s="459"/>
      <c r="AM658" s="459"/>
      <c r="AN658" s="459"/>
      <c r="AS658" s="251"/>
      <c r="AU658" s="459"/>
      <c r="AV658" s="459"/>
      <c r="AW658" s="459"/>
      <c r="BB658" s="251"/>
      <c r="BD658" s="459"/>
      <c r="BE658" s="459"/>
      <c r="BF658" s="459"/>
      <c r="BK658" s="251"/>
      <c r="BM658" s="459"/>
      <c r="BN658" s="459"/>
      <c r="BO658" s="459"/>
      <c r="BT658" s="251"/>
      <c r="BV658" s="459"/>
      <c r="BW658" s="459"/>
      <c r="BX658" s="459"/>
      <c r="CC658" s="251"/>
      <c r="CE658" s="459"/>
      <c r="CF658" s="459"/>
      <c r="CG658" s="459"/>
      <c r="CL658" s="251"/>
      <c r="CN658" s="459"/>
      <c r="CO658" s="459"/>
      <c r="CP658" s="459"/>
      <c r="CU658" s="251"/>
      <c r="CW658" s="459"/>
      <c r="CX658" s="459"/>
      <c r="CY658" s="459"/>
      <c r="DD658" s="251"/>
      <c r="DF658" s="459"/>
      <c r="DG658" s="459"/>
      <c r="DH658" s="459"/>
      <c r="DM658" s="251"/>
      <c r="DO658" s="459"/>
      <c r="DP658" s="459"/>
      <c r="DQ658" s="459"/>
      <c r="DV658" s="251"/>
      <c r="DX658" s="459"/>
      <c r="DY658" s="459"/>
      <c r="DZ658" s="459"/>
      <c r="EE658" s="251"/>
      <c r="EG658" s="459"/>
      <c r="EH658" s="459"/>
      <c r="EI658" s="459"/>
      <c r="EN658" s="251"/>
      <c r="EP658" s="459"/>
      <c r="EQ658" s="459"/>
      <c r="ER658" s="459"/>
      <c r="EW658" s="251"/>
      <c r="EY658" s="459"/>
      <c r="EZ658" s="459"/>
      <c r="FA658" s="459"/>
      <c r="FF658" s="251"/>
      <c r="FH658" s="459"/>
      <c r="FI658" s="459"/>
      <c r="FJ658" s="459"/>
      <c r="FO658" s="251"/>
      <c r="FQ658" s="459"/>
      <c r="FR658" s="459"/>
      <c r="FS658" s="459"/>
      <c r="FX658" s="251"/>
      <c r="FZ658" s="459"/>
      <c r="GA658" s="459"/>
      <c r="GB658" s="459"/>
      <c r="GG658" s="251"/>
      <c r="GI658" s="459"/>
      <c r="GJ658" s="459"/>
      <c r="GK658" s="459"/>
      <c r="GP658" s="251"/>
      <c r="GR658" s="459"/>
      <c r="GS658" s="459"/>
      <c r="GT658" s="459"/>
      <c r="GY658" s="251"/>
      <c r="HA658" s="459"/>
      <c r="HB658" s="459"/>
      <c r="HC658" s="459"/>
      <c r="HH658" s="251"/>
      <c r="HJ658" s="459"/>
      <c r="HK658" s="459"/>
      <c r="HL658" s="459"/>
      <c r="HQ658" s="459"/>
      <c r="HR658" s="459"/>
      <c r="HS658" s="459"/>
      <c r="HT658" s="459"/>
      <c r="HU658" s="459"/>
      <c r="HV658" s="459"/>
      <c r="HW658" s="459"/>
      <c r="HX658" s="459"/>
      <c r="HY658" s="459"/>
      <c r="HZ658" s="459"/>
      <c r="IA658" s="459"/>
      <c r="IB658" s="459"/>
      <c r="IC658" s="459"/>
      <c r="ID658" s="459"/>
      <c r="IE658" s="459"/>
      <c r="IF658" s="459"/>
      <c r="IG658" s="459"/>
      <c r="IH658" s="459"/>
      <c r="II658" s="459"/>
      <c r="IJ658" s="459"/>
      <c r="IK658" s="459"/>
      <c r="IL658" s="459"/>
      <c r="IM658" s="459"/>
      <c r="IN658" s="459"/>
      <c r="IO658" s="459"/>
      <c r="IP658" s="459"/>
      <c r="IQ658" s="459"/>
      <c r="IR658" s="459"/>
      <c r="IS658" s="459"/>
      <c r="IT658" s="459"/>
      <c r="IU658" s="459"/>
      <c r="IV658" s="459"/>
      <c r="RS658" s="252"/>
    </row>
    <row r="659" spans="1:487" s="461" customFormat="1" ht="18">
      <c r="A659" s="605" t="s">
        <v>2377</v>
      </c>
      <c r="B659" s="488"/>
      <c r="C659" s="488"/>
      <c r="D659" s="461" t="s">
        <v>130</v>
      </c>
      <c r="E659" s="461">
        <f t="shared" si="2"/>
        <v>0</v>
      </c>
      <c r="F659" s="524">
        <f t="shared" si="3"/>
        <v>0</v>
      </c>
      <c r="J659" s="459"/>
      <c r="L659" s="459"/>
      <c r="N659" s="459"/>
      <c r="R659" s="251"/>
      <c r="T659" s="459"/>
      <c r="U659" s="459"/>
      <c r="V659" s="459"/>
      <c r="AA659" s="251"/>
      <c r="AC659" s="459"/>
      <c r="AD659" s="459"/>
      <c r="AE659" s="459"/>
      <c r="AJ659" s="251"/>
      <c r="AL659" s="459"/>
      <c r="AM659" s="459"/>
      <c r="AN659" s="459"/>
      <c r="AS659" s="251"/>
      <c r="AU659" s="459"/>
      <c r="AV659" s="459"/>
      <c r="AW659" s="459"/>
      <c r="BB659" s="251"/>
      <c r="BD659" s="459"/>
      <c r="BE659" s="459"/>
      <c r="BF659" s="459"/>
      <c r="BK659" s="251"/>
      <c r="BM659" s="459"/>
      <c r="BN659" s="459"/>
      <c r="BO659" s="459"/>
      <c r="BT659" s="251"/>
      <c r="BV659" s="459"/>
      <c r="BW659" s="459"/>
      <c r="BX659" s="459"/>
      <c r="CC659" s="251"/>
      <c r="CE659" s="459"/>
      <c r="CF659" s="459"/>
      <c r="CG659" s="459"/>
      <c r="CL659" s="251"/>
      <c r="CN659" s="459"/>
      <c r="CO659" s="459"/>
      <c r="CP659" s="459"/>
      <c r="CU659" s="251"/>
      <c r="CW659" s="459"/>
      <c r="CX659" s="459"/>
      <c r="CY659" s="459"/>
      <c r="DD659" s="251"/>
      <c r="DF659" s="459"/>
      <c r="DG659" s="459"/>
      <c r="DH659" s="459"/>
      <c r="DM659" s="251"/>
      <c r="DO659" s="459"/>
      <c r="DP659" s="459"/>
      <c r="DQ659" s="459"/>
      <c r="DV659" s="251"/>
      <c r="DX659" s="459"/>
      <c r="DY659" s="459"/>
      <c r="DZ659" s="459"/>
      <c r="EE659" s="251"/>
      <c r="EG659" s="459"/>
      <c r="EH659" s="459"/>
      <c r="EI659" s="459"/>
      <c r="EN659" s="251"/>
      <c r="EP659" s="459"/>
      <c r="EQ659" s="459"/>
      <c r="ER659" s="459"/>
      <c r="EW659" s="251"/>
      <c r="EY659" s="459"/>
      <c r="EZ659" s="459"/>
      <c r="FA659" s="459"/>
      <c r="FF659" s="251"/>
      <c r="FH659" s="459"/>
      <c r="FI659" s="459"/>
      <c r="FJ659" s="459"/>
      <c r="FO659" s="251"/>
      <c r="FQ659" s="459"/>
      <c r="FR659" s="459"/>
      <c r="FS659" s="459"/>
      <c r="FX659" s="251"/>
      <c r="FZ659" s="459"/>
      <c r="GA659" s="459"/>
      <c r="GB659" s="459"/>
      <c r="GG659" s="251"/>
      <c r="GI659" s="459"/>
      <c r="GJ659" s="459"/>
      <c r="GK659" s="459"/>
      <c r="GP659" s="251"/>
      <c r="GR659" s="459"/>
      <c r="GS659" s="459"/>
      <c r="GT659" s="459"/>
      <c r="GY659" s="251"/>
      <c r="HA659" s="459"/>
      <c r="HB659" s="459"/>
      <c r="HC659" s="459"/>
      <c r="HH659" s="251"/>
      <c r="HJ659" s="459"/>
      <c r="HK659" s="459"/>
      <c r="HL659" s="459"/>
      <c r="HQ659" s="459"/>
      <c r="HR659" s="459"/>
      <c r="HS659" s="459"/>
      <c r="HT659" s="459"/>
      <c r="HU659" s="459"/>
      <c r="HV659" s="459"/>
      <c r="HW659" s="459"/>
      <c r="HX659" s="459"/>
      <c r="HY659" s="459"/>
      <c r="HZ659" s="459"/>
      <c r="IA659" s="459"/>
      <c r="IB659" s="459"/>
      <c r="IC659" s="459"/>
      <c r="ID659" s="459"/>
      <c r="IE659" s="459"/>
      <c r="IF659" s="459"/>
      <c r="IG659" s="459"/>
      <c r="IH659" s="459"/>
      <c r="II659" s="459"/>
      <c r="IJ659" s="459"/>
      <c r="IK659" s="459"/>
      <c r="IL659" s="459"/>
      <c r="IM659" s="459"/>
      <c r="IN659" s="459"/>
      <c r="IO659" s="459"/>
      <c r="IP659" s="459"/>
      <c r="IQ659" s="459"/>
      <c r="IR659" s="459"/>
      <c r="IS659" s="459"/>
      <c r="IT659" s="459"/>
      <c r="IU659" s="459"/>
      <c r="IV659" s="459"/>
      <c r="RS659" s="252"/>
    </row>
    <row r="660" spans="1:487" s="461" customFormat="1" ht="18">
      <c r="A660" s="605" t="s">
        <v>753</v>
      </c>
      <c r="B660" s="459"/>
      <c r="C660" s="488"/>
      <c r="D660" s="461" t="s">
        <v>129</v>
      </c>
      <c r="E660" s="461">
        <f t="shared" si="2"/>
        <v>0</v>
      </c>
      <c r="F660" s="524">
        <f t="shared" si="3"/>
        <v>0</v>
      </c>
      <c r="G660" s="473"/>
      <c r="H660" s="473"/>
      <c r="I660" s="473"/>
      <c r="J660" s="473"/>
      <c r="K660" s="473"/>
      <c r="L660" s="459"/>
      <c r="N660" s="459"/>
      <c r="R660" s="251"/>
      <c r="T660" s="459"/>
      <c r="U660" s="459"/>
      <c r="V660" s="459"/>
      <c r="AA660" s="251"/>
      <c r="AC660" s="459"/>
      <c r="AD660" s="459"/>
      <c r="AE660" s="459"/>
      <c r="AJ660" s="251"/>
      <c r="AL660" s="459"/>
      <c r="AM660" s="459"/>
      <c r="AN660" s="459"/>
      <c r="AS660" s="251"/>
      <c r="AU660" s="459"/>
      <c r="AV660" s="459"/>
      <c r="AW660" s="459"/>
      <c r="BB660" s="251"/>
      <c r="BD660" s="459"/>
      <c r="BE660" s="459"/>
      <c r="BF660" s="459"/>
      <c r="BK660" s="251"/>
      <c r="BM660" s="459"/>
      <c r="BN660" s="459"/>
      <c r="BO660" s="459"/>
      <c r="BT660" s="251"/>
      <c r="BV660" s="459"/>
      <c r="BW660" s="459"/>
      <c r="BX660" s="459"/>
      <c r="CC660" s="251"/>
      <c r="CE660" s="459"/>
      <c r="CF660" s="459"/>
      <c r="CG660" s="459"/>
      <c r="CL660" s="251"/>
      <c r="CN660" s="459"/>
      <c r="CO660" s="459"/>
      <c r="CP660" s="459"/>
      <c r="CU660" s="251"/>
      <c r="CW660" s="459"/>
      <c r="CX660" s="459"/>
      <c r="CY660" s="459"/>
      <c r="DD660" s="251"/>
      <c r="DF660" s="459"/>
      <c r="DG660" s="459"/>
      <c r="DH660" s="459"/>
      <c r="DM660" s="251"/>
      <c r="DO660" s="459"/>
      <c r="DP660" s="459"/>
      <c r="DQ660" s="459"/>
      <c r="DV660" s="251"/>
      <c r="DX660" s="459"/>
      <c r="DY660" s="459"/>
      <c r="DZ660" s="459"/>
      <c r="EE660" s="251"/>
      <c r="EG660" s="459"/>
      <c r="EH660" s="459"/>
      <c r="EI660" s="459"/>
      <c r="EN660" s="251"/>
      <c r="EP660" s="459"/>
      <c r="EQ660" s="459"/>
      <c r="ER660" s="459"/>
      <c r="EW660" s="251"/>
      <c r="EY660" s="459"/>
      <c r="EZ660" s="459"/>
      <c r="FA660" s="459"/>
      <c r="FF660" s="251"/>
      <c r="FH660" s="459"/>
      <c r="FI660" s="459"/>
      <c r="FJ660" s="459"/>
      <c r="FO660" s="251"/>
      <c r="FQ660" s="459"/>
      <c r="FR660" s="459"/>
      <c r="FS660" s="459"/>
      <c r="FX660" s="251"/>
      <c r="FZ660" s="459"/>
      <c r="GA660" s="459"/>
      <c r="GB660" s="459"/>
      <c r="GG660" s="251"/>
      <c r="GI660" s="459"/>
      <c r="GJ660" s="459"/>
      <c r="GK660" s="459"/>
      <c r="GP660" s="251"/>
      <c r="GR660" s="459"/>
      <c r="GS660" s="459"/>
      <c r="GT660" s="459"/>
      <c r="GY660" s="251"/>
      <c r="HA660" s="459"/>
      <c r="HB660" s="459"/>
      <c r="HC660" s="459"/>
      <c r="HH660" s="251"/>
      <c r="HJ660" s="459"/>
      <c r="HK660" s="459"/>
      <c r="HL660" s="459"/>
      <c r="HQ660" s="459"/>
      <c r="HR660" s="459"/>
      <c r="HS660" s="459"/>
      <c r="HT660" s="459"/>
      <c r="HU660" s="459"/>
      <c r="HV660" s="459"/>
      <c r="HW660" s="459"/>
      <c r="HX660" s="459"/>
      <c r="HY660" s="459"/>
      <c r="HZ660" s="459"/>
      <c r="IA660" s="459"/>
      <c r="IB660" s="459"/>
      <c r="IC660" s="459"/>
      <c r="ID660" s="459"/>
      <c r="IE660" s="459"/>
      <c r="IF660" s="459"/>
      <c r="IG660" s="459"/>
      <c r="IH660" s="459"/>
      <c r="II660" s="459"/>
      <c r="IJ660" s="459"/>
      <c r="IK660" s="459"/>
      <c r="IL660" s="459"/>
      <c r="IM660" s="459"/>
      <c r="IN660" s="459"/>
      <c r="IO660" s="459"/>
      <c r="IP660" s="459"/>
      <c r="IQ660" s="459"/>
      <c r="IR660" s="459"/>
      <c r="IS660" s="459"/>
      <c r="IT660" s="459"/>
      <c r="IU660" s="459"/>
      <c r="IV660" s="459"/>
      <c r="RS660" s="252"/>
    </row>
    <row r="661" spans="1:487" s="461" customFormat="1" ht="18">
      <c r="A661" s="605" t="s">
        <v>2337</v>
      </c>
      <c r="B661" s="488"/>
      <c r="C661" s="488"/>
      <c r="D661" s="461" t="s">
        <v>130</v>
      </c>
      <c r="E661" s="461">
        <f t="shared" si="2"/>
        <v>1</v>
      </c>
      <c r="F661" s="524">
        <f t="shared" si="3"/>
        <v>4</v>
      </c>
      <c r="J661" s="459">
        <v>4</v>
      </c>
      <c r="L661" s="459"/>
      <c r="M661" s="459"/>
      <c r="N661" s="459"/>
      <c r="R661" s="251"/>
      <c r="T661" s="459"/>
      <c r="U661" s="459"/>
      <c r="V661" s="459"/>
      <c r="AA661" s="251"/>
      <c r="AC661" s="459"/>
      <c r="AD661" s="459"/>
      <c r="AE661" s="459"/>
      <c r="AJ661" s="251"/>
      <c r="AL661" s="459"/>
      <c r="AM661" s="459"/>
      <c r="AN661" s="459"/>
      <c r="AS661" s="251"/>
      <c r="AU661" s="459"/>
      <c r="AV661" s="459"/>
      <c r="AW661" s="459"/>
      <c r="BB661" s="251"/>
      <c r="BD661" s="459"/>
      <c r="BE661" s="459"/>
      <c r="BF661" s="459"/>
      <c r="BK661" s="251"/>
      <c r="BM661" s="459"/>
      <c r="BN661" s="459"/>
      <c r="BO661" s="459"/>
      <c r="BT661" s="251"/>
      <c r="BV661" s="459"/>
      <c r="BW661" s="459"/>
      <c r="BX661" s="459"/>
      <c r="CC661" s="251"/>
      <c r="CE661" s="459"/>
      <c r="CF661" s="459"/>
      <c r="CG661" s="459"/>
      <c r="CL661" s="251"/>
      <c r="CN661" s="459"/>
      <c r="CO661" s="459"/>
      <c r="CP661" s="459"/>
      <c r="CU661" s="251"/>
      <c r="CW661" s="459"/>
      <c r="CX661" s="459"/>
      <c r="CY661" s="459"/>
      <c r="DD661" s="251"/>
      <c r="DF661" s="459"/>
      <c r="DG661" s="459"/>
      <c r="DH661" s="459"/>
      <c r="DM661" s="251"/>
      <c r="DO661" s="459"/>
      <c r="DP661" s="459"/>
      <c r="DQ661" s="459"/>
      <c r="DV661" s="251"/>
      <c r="DX661" s="459"/>
      <c r="DY661" s="459"/>
      <c r="DZ661" s="459"/>
      <c r="EE661" s="251"/>
      <c r="EG661" s="459"/>
      <c r="EH661" s="459"/>
      <c r="EI661" s="459"/>
      <c r="EN661" s="251"/>
      <c r="EP661" s="459"/>
      <c r="EQ661" s="459"/>
      <c r="ER661" s="459"/>
      <c r="EW661" s="251"/>
      <c r="EY661" s="459"/>
      <c r="EZ661" s="459"/>
      <c r="FA661" s="459"/>
      <c r="FF661" s="251"/>
      <c r="FH661" s="459"/>
      <c r="FI661" s="459"/>
      <c r="FJ661" s="459"/>
      <c r="FO661" s="251"/>
      <c r="FQ661" s="459"/>
      <c r="FR661" s="459"/>
      <c r="FS661" s="459"/>
      <c r="FX661" s="251"/>
      <c r="FZ661" s="459"/>
      <c r="GA661" s="459"/>
      <c r="GB661" s="459"/>
      <c r="GG661" s="251"/>
      <c r="GI661" s="459"/>
      <c r="GJ661" s="459"/>
      <c r="GK661" s="459"/>
      <c r="GP661" s="251"/>
      <c r="GR661" s="459"/>
      <c r="GS661" s="459"/>
      <c r="GT661" s="459"/>
      <c r="GY661" s="251"/>
      <c r="HA661" s="459"/>
      <c r="HB661" s="459"/>
      <c r="HC661" s="459"/>
      <c r="HH661" s="251"/>
      <c r="HJ661" s="459"/>
      <c r="HK661" s="459"/>
      <c r="HL661" s="459"/>
      <c r="HQ661" s="459"/>
      <c r="HR661" s="459"/>
      <c r="HS661" s="459"/>
      <c r="HT661" s="459"/>
      <c r="HU661" s="459"/>
      <c r="HV661" s="459"/>
      <c r="HW661" s="459"/>
      <c r="HX661" s="459"/>
      <c r="HY661" s="459"/>
      <c r="HZ661" s="459"/>
      <c r="IA661" s="459"/>
      <c r="IB661" s="459"/>
      <c r="IC661" s="459"/>
      <c r="ID661" s="459"/>
      <c r="IE661" s="459"/>
      <c r="IF661" s="459"/>
      <c r="IG661" s="459"/>
      <c r="IH661" s="459"/>
      <c r="II661" s="459"/>
      <c r="IJ661" s="459"/>
      <c r="IK661" s="459"/>
      <c r="IL661" s="459"/>
      <c r="IM661" s="459"/>
      <c r="IN661" s="459"/>
      <c r="IO661" s="459"/>
      <c r="IP661" s="459"/>
      <c r="IQ661" s="459"/>
      <c r="IR661" s="459"/>
      <c r="IS661" s="459"/>
      <c r="IT661" s="459"/>
      <c r="IU661" s="459"/>
      <c r="IV661" s="459"/>
      <c r="RS661" s="252"/>
    </row>
    <row r="662" spans="1:487" s="461" customFormat="1" ht="18">
      <c r="A662" s="605" t="s">
        <v>608</v>
      </c>
      <c r="B662" s="488"/>
      <c r="C662" s="488"/>
      <c r="D662" s="461" t="s">
        <v>135</v>
      </c>
      <c r="E662" s="461">
        <f t="shared" si="2"/>
        <v>4</v>
      </c>
      <c r="F662" s="524">
        <f t="shared" si="3"/>
        <v>0</v>
      </c>
      <c r="G662" s="473"/>
      <c r="H662" s="473"/>
      <c r="I662" s="473"/>
      <c r="J662" s="473"/>
      <c r="K662" s="473"/>
      <c r="L662" s="459"/>
      <c r="N662" s="459"/>
      <c r="R662" s="251"/>
      <c r="T662" s="459"/>
      <c r="U662" s="459"/>
      <c r="V662" s="459"/>
      <c r="AA662" s="251"/>
      <c r="AC662" s="459"/>
      <c r="AD662" s="459"/>
      <c r="AE662" s="459"/>
      <c r="AJ662" s="251"/>
      <c r="AL662" s="459"/>
      <c r="AM662" s="459"/>
      <c r="AN662" s="459"/>
      <c r="AS662" s="251"/>
      <c r="AU662" s="459"/>
      <c r="AV662" s="459"/>
      <c r="AW662" s="459"/>
      <c r="BB662" s="251"/>
      <c r="BD662" s="459"/>
      <c r="BE662" s="459"/>
      <c r="BF662" s="459"/>
      <c r="BK662" s="251"/>
      <c r="BM662" s="459"/>
      <c r="BN662" s="459"/>
      <c r="BO662" s="459"/>
      <c r="BT662" s="251"/>
      <c r="BV662" s="459"/>
      <c r="BW662" s="459"/>
      <c r="BX662" s="459"/>
      <c r="CC662" s="251"/>
      <c r="CE662" s="459"/>
      <c r="CF662" s="459"/>
      <c r="CG662" s="459"/>
      <c r="CL662" s="251"/>
      <c r="CN662" s="459"/>
      <c r="CO662" s="459"/>
      <c r="CP662" s="459"/>
      <c r="CU662" s="251"/>
      <c r="CW662" s="459"/>
      <c r="CX662" s="459"/>
      <c r="CY662" s="459"/>
      <c r="DD662" s="251"/>
      <c r="DF662" s="459"/>
      <c r="DG662" s="459"/>
      <c r="DH662" s="459"/>
      <c r="DM662" s="251"/>
      <c r="DO662" s="459"/>
      <c r="DP662" s="459"/>
      <c r="DQ662" s="459"/>
      <c r="DV662" s="251"/>
      <c r="DX662" s="459"/>
      <c r="DY662" s="459"/>
      <c r="DZ662" s="459"/>
      <c r="EE662" s="251"/>
      <c r="EG662" s="459"/>
      <c r="EH662" s="459"/>
      <c r="EI662" s="459"/>
      <c r="EN662" s="251"/>
      <c r="EP662" s="459"/>
      <c r="EQ662" s="459"/>
      <c r="ER662" s="459"/>
      <c r="EW662" s="251"/>
      <c r="EY662" s="459"/>
      <c r="EZ662" s="459"/>
      <c r="FA662" s="459"/>
      <c r="FF662" s="251"/>
      <c r="FH662" s="459"/>
      <c r="FI662" s="459"/>
      <c r="FJ662" s="459"/>
      <c r="FO662" s="251"/>
      <c r="FQ662" s="459"/>
      <c r="FR662" s="459"/>
      <c r="FS662" s="459"/>
      <c r="FX662" s="251"/>
      <c r="FZ662" s="459"/>
      <c r="GA662" s="459"/>
      <c r="GB662" s="459"/>
      <c r="GG662" s="251"/>
      <c r="GI662" s="459"/>
      <c r="GJ662" s="459"/>
      <c r="GK662" s="459"/>
      <c r="GP662" s="251"/>
      <c r="GR662" s="459"/>
      <c r="GS662" s="459"/>
      <c r="GT662" s="459"/>
      <c r="GY662" s="251"/>
      <c r="HA662" s="459"/>
      <c r="HB662" s="459"/>
      <c r="HC662" s="459"/>
      <c r="HH662" s="251"/>
      <c r="HJ662" s="459"/>
      <c r="HK662" s="459"/>
      <c r="HL662" s="459"/>
      <c r="HQ662" s="459"/>
      <c r="HR662" s="459"/>
      <c r="HS662" s="459"/>
      <c r="HT662" s="459"/>
      <c r="HU662" s="459"/>
      <c r="HV662" s="459"/>
      <c r="HW662" s="459"/>
      <c r="HX662" s="459"/>
      <c r="HY662" s="459"/>
      <c r="HZ662" s="459"/>
      <c r="IA662" s="459"/>
      <c r="IB662" s="459"/>
      <c r="IC662" s="459"/>
      <c r="ID662" s="459"/>
      <c r="IE662" s="459"/>
      <c r="IF662" s="459"/>
      <c r="IG662" s="459"/>
      <c r="IH662" s="459"/>
      <c r="II662" s="459"/>
      <c r="IJ662" s="459"/>
      <c r="IK662" s="459"/>
      <c r="IL662" s="459"/>
      <c r="IM662" s="459"/>
      <c r="IN662" s="459"/>
      <c r="IO662" s="459"/>
      <c r="IP662" s="459"/>
      <c r="IQ662" s="459"/>
      <c r="IR662" s="459"/>
      <c r="IS662" s="459"/>
      <c r="IT662" s="459"/>
      <c r="IU662" s="459"/>
      <c r="IV662" s="459"/>
      <c r="RS662" s="252"/>
    </row>
    <row r="663" spans="1:487" s="461" customFormat="1" ht="18">
      <c r="A663" s="605" t="s">
        <v>754</v>
      </c>
      <c r="B663" s="459"/>
      <c r="C663" s="488"/>
      <c r="D663" s="461" t="s">
        <v>137</v>
      </c>
      <c r="E663" s="461">
        <f t="shared" si="2"/>
        <v>19</v>
      </c>
      <c r="F663" s="524">
        <f t="shared" si="3"/>
        <v>0</v>
      </c>
      <c r="G663" s="473"/>
      <c r="H663" s="473"/>
      <c r="I663" s="473"/>
      <c r="J663" s="473"/>
      <c r="K663" s="473"/>
      <c r="L663" s="459"/>
      <c r="M663" s="459"/>
      <c r="N663" s="459"/>
      <c r="R663" s="251"/>
      <c r="T663" s="459"/>
      <c r="U663" s="459"/>
      <c r="V663" s="459"/>
      <c r="AA663" s="251"/>
      <c r="AC663" s="459"/>
      <c r="AD663" s="459"/>
      <c r="AE663" s="459"/>
      <c r="AJ663" s="251"/>
      <c r="AL663" s="459"/>
      <c r="AM663" s="459"/>
      <c r="AN663" s="459"/>
      <c r="AS663" s="251"/>
      <c r="AU663" s="459"/>
      <c r="AV663" s="459"/>
      <c r="AW663" s="459"/>
      <c r="BB663" s="251"/>
      <c r="BD663" s="459"/>
      <c r="BE663" s="459"/>
      <c r="BF663" s="459"/>
      <c r="BK663" s="251"/>
      <c r="BM663" s="459"/>
      <c r="BN663" s="459"/>
      <c r="BO663" s="459"/>
      <c r="BT663" s="251"/>
      <c r="BV663" s="459"/>
      <c r="BW663" s="459"/>
      <c r="BX663" s="459"/>
      <c r="CC663" s="251"/>
      <c r="CE663" s="459"/>
      <c r="CF663" s="459"/>
      <c r="CG663" s="459"/>
      <c r="CL663" s="251"/>
      <c r="CN663" s="459"/>
      <c r="CO663" s="459"/>
      <c r="CP663" s="459"/>
      <c r="CU663" s="251"/>
      <c r="CW663" s="459"/>
      <c r="CX663" s="459"/>
      <c r="CY663" s="459"/>
      <c r="DD663" s="251"/>
      <c r="DF663" s="459"/>
      <c r="DG663" s="459"/>
      <c r="DH663" s="459"/>
      <c r="DM663" s="251"/>
      <c r="DO663" s="459"/>
      <c r="DP663" s="459"/>
      <c r="DQ663" s="459"/>
      <c r="DV663" s="251"/>
      <c r="DX663" s="459"/>
      <c r="DY663" s="459"/>
      <c r="DZ663" s="459"/>
      <c r="EE663" s="251"/>
      <c r="EG663" s="459"/>
      <c r="EH663" s="459"/>
      <c r="EI663" s="459"/>
      <c r="EN663" s="251"/>
      <c r="EP663" s="459"/>
      <c r="EQ663" s="459"/>
      <c r="ER663" s="459"/>
      <c r="EW663" s="251"/>
      <c r="EY663" s="459"/>
      <c r="EZ663" s="459"/>
      <c r="FA663" s="459"/>
      <c r="FF663" s="251"/>
      <c r="FH663" s="459"/>
      <c r="FI663" s="459"/>
      <c r="FJ663" s="459"/>
      <c r="FO663" s="251"/>
      <c r="FQ663" s="459"/>
      <c r="FR663" s="459"/>
      <c r="FS663" s="459"/>
      <c r="FX663" s="251"/>
      <c r="FZ663" s="459"/>
      <c r="GA663" s="459"/>
      <c r="GB663" s="459"/>
      <c r="GG663" s="251"/>
      <c r="GI663" s="459"/>
      <c r="GJ663" s="459"/>
      <c r="GK663" s="459"/>
      <c r="GP663" s="251"/>
      <c r="GR663" s="459"/>
      <c r="GS663" s="459"/>
      <c r="GT663" s="459"/>
      <c r="GY663" s="251"/>
      <c r="HA663" s="459"/>
      <c r="HB663" s="459"/>
      <c r="HC663" s="459"/>
      <c r="HH663" s="251"/>
      <c r="HJ663" s="459"/>
      <c r="HK663" s="459"/>
      <c r="HL663" s="459"/>
      <c r="HQ663" s="459"/>
      <c r="HR663" s="459"/>
      <c r="HS663" s="459"/>
      <c r="HT663" s="459"/>
      <c r="HU663" s="459"/>
      <c r="HV663" s="459"/>
      <c r="HW663" s="459"/>
      <c r="HX663" s="459"/>
      <c r="HY663" s="459"/>
      <c r="HZ663" s="459"/>
      <c r="IA663" s="459"/>
      <c r="IB663" s="459"/>
      <c r="IC663" s="459"/>
      <c r="ID663" s="459"/>
      <c r="IE663" s="459"/>
      <c r="IF663" s="459"/>
      <c r="IG663" s="459"/>
      <c r="IH663" s="459"/>
      <c r="II663" s="459"/>
      <c r="IJ663" s="459"/>
      <c r="IK663" s="459"/>
      <c r="IL663" s="459"/>
      <c r="IM663" s="459"/>
      <c r="IN663" s="459"/>
      <c r="IO663" s="459"/>
      <c r="IP663" s="459"/>
      <c r="IQ663" s="459"/>
      <c r="IR663" s="459"/>
      <c r="IS663" s="459"/>
      <c r="IT663" s="459"/>
      <c r="IU663" s="459"/>
      <c r="IV663" s="459"/>
      <c r="RS663" s="252"/>
    </row>
    <row r="664" spans="1:487" s="461" customFormat="1" ht="18">
      <c r="A664" s="605" t="s">
        <v>1396</v>
      </c>
      <c r="B664" s="459"/>
      <c r="C664" s="488"/>
      <c r="D664" s="461" t="s">
        <v>129</v>
      </c>
      <c r="E664" s="461">
        <f t="shared" si="2"/>
        <v>5</v>
      </c>
      <c r="F664" s="524">
        <f t="shared" si="3"/>
        <v>0</v>
      </c>
      <c r="G664" s="473"/>
      <c r="H664" s="473"/>
      <c r="I664" s="473"/>
      <c r="J664" s="473"/>
      <c r="K664" s="473"/>
      <c r="N664" s="459"/>
      <c r="R664" s="251"/>
      <c r="T664" s="459"/>
      <c r="U664" s="459"/>
      <c r="V664" s="459"/>
      <c r="AA664" s="251"/>
      <c r="AC664" s="459"/>
      <c r="AD664" s="459"/>
      <c r="AE664" s="459"/>
      <c r="AJ664" s="251"/>
      <c r="AL664" s="459"/>
      <c r="AM664" s="459"/>
      <c r="AN664" s="459"/>
      <c r="AS664" s="251"/>
      <c r="AU664" s="459"/>
      <c r="AV664" s="459"/>
      <c r="AW664" s="459"/>
      <c r="BB664" s="251"/>
      <c r="BD664" s="459"/>
      <c r="BE664" s="459"/>
      <c r="BF664" s="459"/>
      <c r="BK664" s="251"/>
      <c r="BM664" s="459"/>
      <c r="BN664" s="459"/>
      <c r="BO664" s="459"/>
      <c r="BT664" s="251"/>
      <c r="BV664" s="459"/>
      <c r="BW664" s="459"/>
      <c r="BX664" s="459"/>
      <c r="CC664" s="251"/>
      <c r="CE664" s="459"/>
      <c r="CF664" s="459"/>
      <c r="CG664" s="459"/>
      <c r="CL664" s="251"/>
      <c r="CN664" s="459"/>
      <c r="CO664" s="459"/>
      <c r="CP664" s="459"/>
      <c r="CU664" s="251"/>
      <c r="CW664" s="459"/>
      <c r="CX664" s="459"/>
      <c r="CY664" s="459"/>
      <c r="DD664" s="251"/>
      <c r="DF664" s="459"/>
      <c r="DG664" s="459"/>
      <c r="DH664" s="459"/>
      <c r="DM664" s="251"/>
      <c r="DO664" s="459"/>
      <c r="DP664" s="459"/>
      <c r="DQ664" s="459"/>
      <c r="DV664" s="251"/>
      <c r="DX664" s="459"/>
      <c r="DY664" s="459"/>
      <c r="DZ664" s="459"/>
      <c r="EE664" s="251"/>
      <c r="EG664" s="459"/>
      <c r="EH664" s="459"/>
      <c r="EI664" s="459"/>
      <c r="EN664" s="251"/>
      <c r="EP664" s="459"/>
      <c r="EQ664" s="459"/>
      <c r="ER664" s="459"/>
      <c r="EW664" s="251"/>
      <c r="EY664" s="459"/>
      <c r="EZ664" s="459"/>
      <c r="FA664" s="459"/>
      <c r="FF664" s="251"/>
      <c r="FH664" s="459"/>
      <c r="FI664" s="459"/>
      <c r="FJ664" s="459"/>
      <c r="FO664" s="251"/>
      <c r="FQ664" s="459"/>
      <c r="FR664" s="459"/>
      <c r="FS664" s="459"/>
      <c r="FX664" s="251"/>
      <c r="FZ664" s="459"/>
      <c r="GA664" s="459"/>
      <c r="GB664" s="459"/>
      <c r="GG664" s="251"/>
      <c r="GI664" s="459"/>
      <c r="GJ664" s="459"/>
      <c r="GK664" s="459"/>
      <c r="GP664" s="251"/>
      <c r="GR664" s="459"/>
      <c r="GS664" s="459"/>
      <c r="GT664" s="459"/>
      <c r="GY664" s="251"/>
      <c r="HA664" s="459"/>
      <c r="HB664" s="459"/>
      <c r="HC664" s="459"/>
      <c r="HH664" s="251"/>
      <c r="HJ664" s="459"/>
      <c r="HK664" s="459"/>
      <c r="HL664" s="459"/>
      <c r="HQ664" s="459"/>
      <c r="HR664" s="459"/>
      <c r="HS664" s="459"/>
      <c r="HT664" s="459"/>
      <c r="HU664" s="459"/>
      <c r="HV664" s="459"/>
      <c r="HW664" s="459"/>
      <c r="HX664" s="459"/>
      <c r="HY664" s="459"/>
      <c r="HZ664" s="459"/>
      <c r="IA664" s="459"/>
      <c r="IB664" s="459"/>
      <c r="IC664" s="459"/>
      <c r="ID664" s="459"/>
      <c r="IE664" s="459"/>
      <c r="IF664" s="459"/>
      <c r="IG664" s="459"/>
      <c r="IH664" s="459"/>
      <c r="II664" s="459"/>
      <c r="IJ664" s="459"/>
      <c r="IK664" s="459"/>
      <c r="IL664" s="459"/>
      <c r="IM664" s="459"/>
      <c r="IN664" s="459"/>
      <c r="IO664" s="459"/>
      <c r="IP664" s="459"/>
      <c r="IQ664" s="459"/>
      <c r="IR664" s="459"/>
      <c r="IS664" s="459"/>
      <c r="IT664" s="459"/>
      <c r="IU664" s="459"/>
      <c r="IV664" s="459"/>
      <c r="RS664" s="252"/>
    </row>
    <row r="665" spans="1:487" s="461" customFormat="1" ht="18">
      <c r="A665" s="605" t="s">
        <v>547</v>
      </c>
      <c r="B665" s="488"/>
      <c r="C665" s="488"/>
      <c r="D665" s="461" t="s">
        <v>135</v>
      </c>
      <c r="E665" s="461">
        <f t="shared" si="2"/>
        <v>6</v>
      </c>
      <c r="F665" s="524">
        <f t="shared" si="3"/>
        <v>5</v>
      </c>
      <c r="G665" s="473"/>
      <c r="H665" s="473"/>
      <c r="I665" s="473">
        <v>5</v>
      </c>
      <c r="J665" s="473"/>
      <c r="K665" s="473"/>
      <c r="L665" s="459"/>
      <c r="N665" s="459"/>
      <c r="R665" s="251"/>
      <c r="T665" s="459"/>
      <c r="U665" s="459"/>
      <c r="V665" s="459"/>
      <c r="AA665" s="251"/>
      <c r="AC665" s="459"/>
      <c r="AD665" s="459"/>
      <c r="AE665" s="459"/>
      <c r="AJ665" s="251"/>
      <c r="AL665" s="459"/>
      <c r="AM665" s="459"/>
      <c r="AN665" s="459"/>
      <c r="AS665" s="251"/>
      <c r="AU665" s="459"/>
      <c r="AV665" s="459"/>
      <c r="AW665" s="459"/>
      <c r="BB665" s="251"/>
      <c r="BD665" s="459"/>
      <c r="BE665" s="459"/>
      <c r="BF665" s="459"/>
      <c r="BK665" s="251"/>
      <c r="BM665" s="459"/>
      <c r="BN665" s="459"/>
      <c r="BO665" s="459"/>
      <c r="BT665" s="251"/>
      <c r="BV665" s="459"/>
      <c r="BW665" s="459"/>
      <c r="BX665" s="459"/>
      <c r="CC665" s="251"/>
      <c r="CE665" s="459"/>
      <c r="CF665" s="459"/>
      <c r="CG665" s="459"/>
      <c r="CL665" s="251"/>
      <c r="CN665" s="459"/>
      <c r="CO665" s="459"/>
      <c r="CP665" s="459"/>
      <c r="CU665" s="251"/>
      <c r="CW665" s="459"/>
      <c r="CX665" s="459"/>
      <c r="CY665" s="459"/>
      <c r="DD665" s="251"/>
      <c r="DF665" s="459"/>
      <c r="DG665" s="459"/>
      <c r="DH665" s="459"/>
      <c r="DM665" s="251"/>
      <c r="DO665" s="459"/>
      <c r="DP665" s="459"/>
      <c r="DQ665" s="459"/>
      <c r="DV665" s="251"/>
      <c r="DX665" s="459"/>
      <c r="DY665" s="459"/>
      <c r="DZ665" s="459"/>
      <c r="EE665" s="251"/>
      <c r="EG665" s="459"/>
      <c r="EH665" s="459"/>
      <c r="EI665" s="459"/>
      <c r="EN665" s="251"/>
      <c r="EP665" s="459"/>
      <c r="EQ665" s="459"/>
      <c r="ER665" s="459"/>
      <c r="EW665" s="251"/>
      <c r="EY665" s="459"/>
      <c r="EZ665" s="459"/>
      <c r="FA665" s="459"/>
      <c r="FF665" s="251"/>
      <c r="FH665" s="459"/>
      <c r="FI665" s="459"/>
      <c r="FJ665" s="459"/>
      <c r="FO665" s="251"/>
      <c r="FQ665" s="459"/>
      <c r="FR665" s="459"/>
      <c r="FS665" s="459"/>
      <c r="FX665" s="251"/>
      <c r="FZ665" s="459"/>
      <c r="GA665" s="459"/>
      <c r="GB665" s="459"/>
      <c r="GG665" s="251"/>
      <c r="GI665" s="459"/>
      <c r="GJ665" s="459"/>
      <c r="GK665" s="459"/>
      <c r="GP665" s="251"/>
      <c r="GR665" s="459"/>
      <c r="GS665" s="459"/>
      <c r="GT665" s="459"/>
      <c r="GY665" s="251"/>
      <c r="HA665" s="459"/>
      <c r="HB665" s="459"/>
      <c r="HC665" s="459"/>
      <c r="HH665" s="251"/>
      <c r="HJ665" s="459"/>
      <c r="HK665" s="459"/>
      <c r="HL665" s="459"/>
      <c r="HQ665" s="459"/>
      <c r="HR665" s="459"/>
      <c r="HS665" s="459"/>
      <c r="HT665" s="459"/>
      <c r="HU665" s="459"/>
      <c r="HV665" s="459"/>
      <c r="HW665" s="459"/>
      <c r="HX665" s="459"/>
      <c r="HY665" s="459"/>
      <c r="HZ665" s="459"/>
      <c r="IA665" s="459"/>
      <c r="IB665" s="459"/>
      <c r="IC665" s="459"/>
      <c r="ID665" s="459"/>
      <c r="IE665" s="459"/>
      <c r="IF665" s="459"/>
      <c r="IG665" s="459"/>
      <c r="IH665" s="459"/>
      <c r="II665" s="459"/>
      <c r="IJ665" s="459"/>
      <c r="IK665" s="459"/>
      <c r="IL665" s="459"/>
      <c r="IM665" s="459"/>
      <c r="IN665" s="459"/>
      <c r="IO665" s="459"/>
      <c r="IP665" s="459"/>
      <c r="IQ665" s="459"/>
      <c r="IR665" s="459"/>
      <c r="IS665" s="459"/>
      <c r="IT665" s="459"/>
      <c r="IU665" s="459"/>
      <c r="IV665" s="459"/>
      <c r="RS665" s="252"/>
    </row>
    <row r="666" spans="1:487" s="461" customFormat="1" ht="18">
      <c r="A666" s="605" t="s">
        <v>1335</v>
      </c>
      <c r="B666" s="459"/>
      <c r="C666" s="488"/>
      <c r="D666" s="461" t="s">
        <v>134</v>
      </c>
      <c r="E666" s="461">
        <f t="shared" si="2"/>
        <v>4</v>
      </c>
      <c r="F666" s="524">
        <f t="shared" si="3"/>
        <v>0</v>
      </c>
      <c r="G666" s="473"/>
      <c r="H666" s="473"/>
      <c r="I666" s="473"/>
      <c r="J666" s="473"/>
      <c r="K666" s="473"/>
      <c r="N666" s="459"/>
      <c r="R666" s="251"/>
      <c r="T666" s="459"/>
      <c r="U666" s="459"/>
      <c r="V666" s="459"/>
      <c r="AA666" s="251"/>
      <c r="AC666" s="459"/>
      <c r="AD666" s="459"/>
      <c r="AE666" s="459"/>
      <c r="AJ666" s="251"/>
      <c r="AL666" s="459"/>
      <c r="AM666" s="459"/>
      <c r="AN666" s="459"/>
      <c r="AS666" s="251"/>
      <c r="AU666" s="459"/>
      <c r="AV666" s="459"/>
      <c r="AW666" s="459"/>
      <c r="BB666" s="251"/>
      <c r="BD666" s="459"/>
      <c r="BE666" s="459"/>
      <c r="BF666" s="459"/>
      <c r="BK666" s="251"/>
      <c r="BM666" s="459"/>
      <c r="BN666" s="459"/>
      <c r="BO666" s="459"/>
      <c r="BT666" s="251"/>
      <c r="BV666" s="459"/>
      <c r="BW666" s="459"/>
      <c r="BX666" s="459"/>
      <c r="CC666" s="251"/>
      <c r="CE666" s="459"/>
      <c r="CF666" s="459"/>
      <c r="CG666" s="459"/>
      <c r="CL666" s="251"/>
      <c r="CN666" s="459"/>
      <c r="CO666" s="459"/>
      <c r="CP666" s="459"/>
      <c r="CU666" s="251"/>
      <c r="CW666" s="459"/>
      <c r="CX666" s="459"/>
      <c r="CY666" s="459"/>
      <c r="DD666" s="251"/>
      <c r="DF666" s="459"/>
      <c r="DG666" s="459"/>
      <c r="DH666" s="459"/>
      <c r="DM666" s="251"/>
      <c r="DO666" s="459"/>
      <c r="DP666" s="459"/>
      <c r="DQ666" s="459"/>
      <c r="DV666" s="251"/>
      <c r="DX666" s="459"/>
      <c r="DY666" s="459"/>
      <c r="DZ666" s="459"/>
      <c r="EE666" s="251"/>
      <c r="EG666" s="459"/>
      <c r="EH666" s="459"/>
      <c r="EI666" s="459"/>
      <c r="EN666" s="251"/>
      <c r="EP666" s="459"/>
      <c r="EQ666" s="459"/>
      <c r="ER666" s="459"/>
      <c r="EW666" s="251"/>
      <c r="EY666" s="459"/>
      <c r="EZ666" s="459"/>
      <c r="FA666" s="459"/>
      <c r="FF666" s="251"/>
      <c r="FH666" s="459"/>
      <c r="FI666" s="459"/>
      <c r="FJ666" s="459"/>
      <c r="FO666" s="251"/>
      <c r="FQ666" s="459"/>
      <c r="FR666" s="459"/>
      <c r="FS666" s="459"/>
      <c r="FX666" s="251"/>
      <c r="FZ666" s="459"/>
      <c r="GA666" s="459"/>
      <c r="GB666" s="459"/>
      <c r="GG666" s="251"/>
      <c r="GI666" s="459"/>
      <c r="GJ666" s="459"/>
      <c r="GK666" s="459"/>
      <c r="GP666" s="251"/>
      <c r="GR666" s="459"/>
      <c r="GS666" s="459"/>
      <c r="GT666" s="459"/>
      <c r="GY666" s="251"/>
      <c r="HA666" s="459"/>
      <c r="HB666" s="459"/>
      <c r="HC666" s="459"/>
      <c r="HH666" s="251"/>
      <c r="HJ666" s="459"/>
      <c r="HK666" s="459"/>
      <c r="HL666" s="459"/>
      <c r="HQ666" s="459"/>
      <c r="HR666" s="459"/>
      <c r="HS666" s="459"/>
      <c r="HT666" s="459"/>
      <c r="HU666" s="459"/>
      <c r="HV666" s="459"/>
      <c r="HW666" s="459"/>
      <c r="HX666" s="459"/>
      <c r="HY666" s="459"/>
      <c r="HZ666" s="459"/>
      <c r="IA666" s="459"/>
      <c r="IB666" s="459"/>
      <c r="IC666" s="459"/>
      <c r="ID666" s="459"/>
      <c r="IE666" s="459"/>
      <c r="IF666" s="459"/>
      <c r="IG666" s="459"/>
      <c r="IH666" s="459"/>
      <c r="II666" s="459"/>
      <c r="IJ666" s="459"/>
      <c r="IK666" s="459"/>
      <c r="IL666" s="459"/>
      <c r="IM666" s="459"/>
      <c r="IN666" s="459"/>
      <c r="IO666" s="459"/>
      <c r="IP666" s="459"/>
      <c r="IQ666" s="459"/>
      <c r="IR666" s="459"/>
      <c r="IS666" s="459"/>
      <c r="IT666" s="459"/>
      <c r="IU666" s="459"/>
      <c r="IV666" s="459"/>
      <c r="RS666" s="252"/>
    </row>
    <row r="667" spans="1:487" s="461" customFormat="1" ht="18">
      <c r="A667" s="605" t="s">
        <v>2391</v>
      </c>
      <c r="B667" s="459"/>
      <c r="C667" s="488"/>
      <c r="D667" s="461" t="s">
        <v>129</v>
      </c>
      <c r="E667" s="461">
        <f t="shared" si="2"/>
        <v>0</v>
      </c>
      <c r="F667" s="524">
        <f t="shared" si="3"/>
        <v>0</v>
      </c>
      <c r="G667" s="473"/>
      <c r="H667" s="473"/>
      <c r="I667" s="473"/>
      <c r="J667" s="473"/>
      <c r="K667" s="473"/>
      <c r="L667" s="459"/>
      <c r="M667" s="459"/>
      <c r="N667" s="459"/>
      <c r="R667" s="251"/>
      <c r="T667" s="459"/>
      <c r="U667" s="459"/>
      <c r="V667" s="459"/>
      <c r="AA667" s="251"/>
      <c r="AC667" s="459"/>
      <c r="AD667" s="459"/>
      <c r="AE667" s="459"/>
      <c r="AJ667" s="251"/>
      <c r="AL667" s="459"/>
      <c r="AM667" s="459"/>
      <c r="AN667" s="459"/>
      <c r="AS667" s="251"/>
      <c r="AU667" s="459"/>
      <c r="AV667" s="459"/>
      <c r="AW667" s="459"/>
      <c r="BB667" s="251"/>
      <c r="BD667" s="459"/>
      <c r="BE667" s="459"/>
      <c r="BF667" s="459"/>
      <c r="BK667" s="251"/>
      <c r="BM667" s="459"/>
      <c r="BN667" s="459"/>
      <c r="BO667" s="459"/>
      <c r="BT667" s="251"/>
      <c r="BV667" s="459"/>
      <c r="BW667" s="459"/>
      <c r="BX667" s="459"/>
      <c r="CC667" s="251"/>
      <c r="CE667" s="459"/>
      <c r="CF667" s="459"/>
      <c r="CG667" s="459"/>
      <c r="CL667" s="251"/>
      <c r="CN667" s="459"/>
      <c r="CO667" s="459"/>
      <c r="CP667" s="459"/>
      <c r="CU667" s="251"/>
      <c r="CW667" s="459"/>
      <c r="CX667" s="459"/>
      <c r="CY667" s="459"/>
      <c r="DD667" s="251"/>
      <c r="DF667" s="459"/>
      <c r="DG667" s="459"/>
      <c r="DH667" s="459"/>
      <c r="DM667" s="251"/>
      <c r="DO667" s="459"/>
      <c r="DP667" s="459"/>
      <c r="DQ667" s="459"/>
      <c r="DV667" s="251"/>
      <c r="DX667" s="459"/>
      <c r="DY667" s="459"/>
      <c r="DZ667" s="459"/>
      <c r="EE667" s="251"/>
      <c r="EG667" s="459"/>
      <c r="EH667" s="459"/>
      <c r="EI667" s="459"/>
      <c r="EN667" s="251"/>
      <c r="EP667" s="459"/>
      <c r="EQ667" s="459"/>
      <c r="ER667" s="459"/>
      <c r="EW667" s="251"/>
      <c r="EY667" s="459"/>
      <c r="EZ667" s="459"/>
      <c r="FA667" s="459"/>
      <c r="FF667" s="251"/>
      <c r="FH667" s="459"/>
      <c r="FI667" s="459"/>
      <c r="FJ667" s="459"/>
      <c r="FO667" s="251"/>
      <c r="FQ667" s="459"/>
      <c r="FR667" s="459"/>
      <c r="FS667" s="459"/>
      <c r="FX667" s="251"/>
      <c r="FZ667" s="459"/>
      <c r="GA667" s="459"/>
      <c r="GB667" s="459"/>
      <c r="GG667" s="251"/>
      <c r="GI667" s="459"/>
      <c r="GJ667" s="459"/>
      <c r="GK667" s="459"/>
      <c r="GP667" s="251"/>
      <c r="GR667" s="459"/>
      <c r="GS667" s="459"/>
      <c r="GT667" s="459"/>
      <c r="GY667" s="251"/>
      <c r="HA667" s="459"/>
      <c r="HB667" s="459"/>
      <c r="HC667" s="459"/>
      <c r="HH667" s="251"/>
      <c r="HJ667" s="459"/>
      <c r="HK667" s="459"/>
      <c r="HL667" s="459"/>
      <c r="HQ667" s="459"/>
      <c r="HR667" s="459"/>
      <c r="HS667" s="459"/>
      <c r="HT667" s="459"/>
      <c r="HU667" s="459"/>
      <c r="HV667" s="459"/>
      <c r="HW667" s="459"/>
      <c r="HX667" s="459"/>
      <c r="HY667" s="459"/>
      <c r="HZ667" s="459"/>
      <c r="IA667" s="459"/>
      <c r="IB667" s="459"/>
      <c r="IC667" s="459"/>
      <c r="ID667" s="459"/>
      <c r="IE667" s="459"/>
      <c r="IF667" s="459"/>
      <c r="IG667" s="459"/>
      <c r="IH667" s="459"/>
      <c r="II667" s="459"/>
      <c r="IJ667" s="459"/>
      <c r="IK667" s="459"/>
      <c r="IL667" s="459"/>
      <c r="IM667" s="459"/>
      <c r="IN667" s="459"/>
      <c r="IO667" s="459"/>
      <c r="IP667" s="459"/>
      <c r="IQ667" s="459"/>
      <c r="IR667" s="459"/>
      <c r="IS667" s="459"/>
      <c r="IT667" s="459"/>
      <c r="IU667" s="459"/>
      <c r="IV667" s="459"/>
      <c r="RS667" s="252"/>
    </row>
    <row r="668" spans="1:487" s="461" customFormat="1" ht="18">
      <c r="A668" s="605" t="s">
        <v>1371</v>
      </c>
      <c r="B668" s="459"/>
      <c r="C668" s="488"/>
      <c r="D668" s="461" t="s">
        <v>129</v>
      </c>
      <c r="E668" s="461">
        <f t="shared" si="2"/>
        <v>0</v>
      </c>
      <c r="F668" s="524">
        <f t="shared" si="3"/>
        <v>0</v>
      </c>
      <c r="G668" s="473"/>
      <c r="H668" s="473"/>
      <c r="I668" s="473"/>
      <c r="J668" s="473"/>
      <c r="K668" s="473"/>
      <c r="L668" s="459"/>
      <c r="N668" s="459"/>
      <c r="R668" s="251"/>
      <c r="T668" s="459"/>
      <c r="U668" s="459"/>
      <c r="V668" s="459"/>
      <c r="AA668" s="251"/>
      <c r="AC668" s="459"/>
      <c r="AD668" s="459"/>
      <c r="AE668" s="459"/>
      <c r="AJ668" s="251"/>
      <c r="AL668" s="459"/>
      <c r="AM668" s="459"/>
      <c r="AN668" s="459"/>
      <c r="AS668" s="251"/>
      <c r="AU668" s="459"/>
      <c r="AV668" s="459"/>
      <c r="AW668" s="459"/>
      <c r="BB668" s="251"/>
      <c r="BD668" s="459"/>
      <c r="BE668" s="459"/>
      <c r="BF668" s="459"/>
      <c r="BK668" s="251"/>
      <c r="BM668" s="459"/>
      <c r="BN668" s="459"/>
      <c r="BO668" s="459"/>
      <c r="BT668" s="251"/>
      <c r="BV668" s="459"/>
      <c r="BW668" s="459"/>
      <c r="BX668" s="459"/>
      <c r="CC668" s="251"/>
      <c r="CE668" s="459"/>
      <c r="CF668" s="459"/>
      <c r="CG668" s="459"/>
      <c r="CL668" s="251"/>
      <c r="CN668" s="459"/>
      <c r="CO668" s="459"/>
      <c r="CP668" s="459"/>
      <c r="CU668" s="251"/>
      <c r="CW668" s="459"/>
      <c r="CX668" s="459"/>
      <c r="CY668" s="459"/>
      <c r="DD668" s="251"/>
      <c r="DF668" s="459"/>
      <c r="DG668" s="459"/>
      <c r="DH668" s="459"/>
      <c r="DM668" s="251"/>
      <c r="DO668" s="459"/>
      <c r="DP668" s="459"/>
      <c r="DQ668" s="459"/>
      <c r="DV668" s="251"/>
      <c r="DX668" s="459"/>
      <c r="DY668" s="459"/>
      <c r="DZ668" s="459"/>
      <c r="EE668" s="251"/>
      <c r="EG668" s="459"/>
      <c r="EH668" s="459"/>
      <c r="EI668" s="459"/>
      <c r="EN668" s="251"/>
      <c r="EP668" s="459"/>
      <c r="EQ668" s="459"/>
      <c r="ER668" s="459"/>
      <c r="EW668" s="251"/>
      <c r="EY668" s="459"/>
      <c r="EZ668" s="459"/>
      <c r="FA668" s="459"/>
      <c r="FF668" s="251"/>
      <c r="FH668" s="459"/>
      <c r="FI668" s="459"/>
      <c r="FJ668" s="459"/>
      <c r="FO668" s="251"/>
      <c r="FQ668" s="459"/>
      <c r="FR668" s="459"/>
      <c r="FS668" s="459"/>
      <c r="FX668" s="251"/>
      <c r="FZ668" s="459"/>
      <c r="GA668" s="459"/>
      <c r="GB668" s="459"/>
      <c r="GG668" s="251"/>
      <c r="GI668" s="459"/>
      <c r="GJ668" s="459"/>
      <c r="GK668" s="459"/>
      <c r="GP668" s="251"/>
      <c r="GR668" s="459"/>
      <c r="GS668" s="459"/>
      <c r="GT668" s="459"/>
      <c r="GY668" s="251"/>
      <c r="HA668" s="459"/>
      <c r="HB668" s="459"/>
      <c r="HC668" s="459"/>
      <c r="HH668" s="251"/>
      <c r="HJ668" s="459"/>
      <c r="HK668" s="459"/>
      <c r="HL668" s="459"/>
      <c r="HQ668" s="459"/>
      <c r="HR668" s="459"/>
      <c r="HS668" s="459"/>
      <c r="HT668" s="459"/>
      <c r="HU668" s="459"/>
      <c r="HV668" s="459"/>
      <c r="HW668" s="459"/>
      <c r="HX668" s="459"/>
      <c r="HY668" s="459"/>
      <c r="HZ668" s="459"/>
      <c r="IA668" s="459"/>
      <c r="IB668" s="459"/>
      <c r="IC668" s="459"/>
      <c r="ID668" s="459"/>
      <c r="IE668" s="459"/>
      <c r="IF668" s="459"/>
      <c r="IG668" s="459"/>
      <c r="IH668" s="459"/>
      <c r="II668" s="459"/>
      <c r="IJ668" s="459"/>
      <c r="IK668" s="459"/>
      <c r="IL668" s="459"/>
      <c r="IM668" s="459"/>
      <c r="IN668" s="459"/>
      <c r="IO668" s="459"/>
      <c r="IP668" s="459"/>
      <c r="IQ668" s="459"/>
      <c r="IR668" s="459"/>
      <c r="IS668" s="459"/>
      <c r="IT668" s="459"/>
      <c r="IU668" s="459"/>
      <c r="IV668" s="459"/>
      <c r="RS668" s="252"/>
    </row>
    <row r="669" spans="1:487" s="461" customFormat="1" ht="18">
      <c r="A669" s="605" t="s">
        <v>938</v>
      </c>
      <c r="B669" s="488"/>
      <c r="C669" s="488"/>
      <c r="D669" s="461" t="s">
        <v>136</v>
      </c>
      <c r="E669" s="461">
        <f t="shared" si="2"/>
        <v>4</v>
      </c>
      <c r="F669" s="524">
        <f t="shared" si="3"/>
        <v>43</v>
      </c>
      <c r="G669" s="502"/>
      <c r="H669" s="502">
        <v>43</v>
      </c>
      <c r="I669" s="473"/>
      <c r="J669" s="473"/>
      <c r="K669" s="473"/>
      <c r="L669" s="459"/>
      <c r="N669" s="459"/>
      <c r="R669" s="251"/>
      <c r="T669" s="459"/>
      <c r="U669" s="459"/>
      <c r="V669" s="459"/>
      <c r="AA669" s="251"/>
      <c r="AC669" s="459"/>
      <c r="AD669" s="459"/>
      <c r="AE669" s="459"/>
      <c r="AJ669" s="251"/>
      <c r="AL669" s="459"/>
      <c r="AM669" s="459"/>
      <c r="AN669" s="459"/>
      <c r="AS669" s="251"/>
      <c r="AU669" s="459"/>
      <c r="AV669" s="459"/>
      <c r="AW669" s="459"/>
      <c r="BB669" s="251"/>
      <c r="BD669" s="459"/>
      <c r="BE669" s="459"/>
      <c r="BF669" s="459"/>
      <c r="BK669" s="251"/>
      <c r="BM669" s="459"/>
      <c r="BN669" s="459"/>
      <c r="BO669" s="459"/>
      <c r="BT669" s="251"/>
      <c r="BV669" s="459"/>
      <c r="BW669" s="459"/>
      <c r="BX669" s="459"/>
      <c r="CC669" s="251"/>
      <c r="CE669" s="459"/>
      <c r="CF669" s="459"/>
      <c r="CG669" s="459"/>
      <c r="CL669" s="251"/>
      <c r="CN669" s="459"/>
      <c r="CO669" s="459"/>
      <c r="CP669" s="459"/>
      <c r="CU669" s="251"/>
      <c r="CW669" s="459"/>
      <c r="CX669" s="459"/>
      <c r="CY669" s="459"/>
      <c r="DD669" s="251"/>
      <c r="DF669" s="459"/>
      <c r="DG669" s="459"/>
      <c r="DH669" s="459"/>
      <c r="DM669" s="251"/>
      <c r="DO669" s="459"/>
      <c r="DP669" s="459"/>
      <c r="DQ669" s="459"/>
      <c r="DV669" s="251"/>
      <c r="DX669" s="459"/>
      <c r="DY669" s="459"/>
      <c r="DZ669" s="459"/>
      <c r="EE669" s="251"/>
      <c r="EG669" s="459"/>
      <c r="EH669" s="459"/>
      <c r="EI669" s="459"/>
      <c r="EN669" s="251"/>
      <c r="EP669" s="459"/>
      <c r="EQ669" s="459"/>
      <c r="ER669" s="459"/>
      <c r="EW669" s="251"/>
      <c r="EY669" s="459"/>
      <c r="EZ669" s="459"/>
      <c r="FA669" s="459"/>
      <c r="FF669" s="251"/>
      <c r="FH669" s="459"/>
      <c r="FI669" s="459"/>
      <c r="FJ669" s="459"/>
      <c r="FO669" s="251"/>
      <c r="FQ669" s="459"/>
      <c r="FR669" s="459"/>
      <c r="FS669" s="459"/>
      <c r="FX669" s="251"/>
      <c r="FZ669" s="459"/>
      <c r="GA669" s="459"/>
      <c r="GB669" s="459"/>
      <c r="GG669" s="251"/>
      <c r="GI669" s="459"/>
      <c r="GJ669" s="459"/>
      <c r="GK669" s="459"/>
      <c r="GP669" s="251"/>
      <c r="GR669" s="459"/>
      <c r="GS669" s="459"/>
      <c r="GT669" s="459"/>
      <c r="GY669" s="251"/>
      <c r="HA669" s="459"/>
      <c r="HB669" s="459"/>
      <c r="HC669" s="459"/>
      <c r="HH669" s="251"/>
      <c r="HJ669" s="459"/>
      <c r="HK669" s="459"/>
      <c r="HL669" s="459"/>
      <c r="HQ669" s="459"/>
      <c r="HR669" s="459"/>
      <c r="HS669" s="459"/>
      <c r="HT669" s="459"/>
      <c r="HU669" s="459"/>
      <c r="HV669" s="459"/>
      <c r="HW669" s="459"/>
      <c r="HX669" s="459"/>
      <c r="HY669" s="459"/>
      <c r="HZ669" s="459"/>
      <c r="IA669" s="459"/>
      <c r="IB669" s="459"/>
      <c r="IC669" s="459"/>
      <c r="ID669" s="459"/>
      <c r="IE669" s="459"/>
      <c r="IF669" s="459"/>
      <c r="IG669" s="459"/>
      <c r="IH669" s="459"/>
      <c r="II669" s="459"/>
      <c r="IJ669" s="459"/>
      <c r="IK669" s="459"/>
      <c r="IL669" s="459"/>
      <c r="IM669" s="459"/>
      <c r="IN669" s="459"/>
      <c r="IO669" s="459"/>
      <c r="IP669" s="459"/>
      <c r="IQ669" s="459"/>
      <c r="IR669" s="459"/>
      <c r="IS669" s="459"/>
      <c r="IT669" s="459"/>
      <c r="IU669" s="459"/>
      <c r="IV669" s="459"/>
      <c r="RS669" s="252"/>
    </row>
    <row r="670" spans="1:487" s="461" customFormat="1" ht="18">
      <c r="A670" s="605" t="s">
        <v>581</v>
      </c>
      <c r="B670" s="488"/>
      <c r="C670" s="488"/>
      <c r="D670" s="461" t="s">
        <v>130</v>
      </c>
      <c r="E670" s="461">
        <f t="shared" si="2"/>
        <v>3</v>
      </c>
      <c r="F670" s="524">
        <f t="shared" si="3"/>
        <v>0</v>
      </c>
      <c r="G670" s="473"/>
      <c r="H670" s="473"/>
      <c r="I670" s="473"/>
      <c r="J670" s="473"/>
      <c r="K670" s="473"/>
      <c r="L670" s="459"/>
      <c r="N670" s="459"/>
      <c r="R670" s="251"/>
      <c r="T670" s="459"/>
      <c r="U670" s="459"/>
      <c r="V670" s="459"/>
      <c r="AA670" s="251"/>
      <c r="AC670" s="459"/>
      <c r="AD670" s="459"/>
      <c r="AE670" s="459"/>
      <c r="AJ670" s="251"/>
      <c r="AL670" s="459"/>
      <c r="AM670" s="459"/>
      <c r="AN670" s="459"/>
      <c r="AS670" s="251"/>
      <c r="AU670" s="459"/>
      <c r="AV670" s="459"/>
      <c r="AW670" s="459"/>
      <c r="BB670" s="251"/>
      <c r="BD670" s="459"/>
      <c r="BE670" s="459"/>
      <c r="BF670" s="459"/>
      <c r="BK670" s="251"/>
      <c r="BM670" s="459"/>
      <c r="BN670" s="459"/>
      <c r="BO670" s="459"/>
      <c r="BT670" s="251"/>
      <c r="BV670" s="459"/>
      <c r="BW670" s="459"/>
      <c r="BX670" s="459"/>
      <c r="CC670" s="251"/>
      <c r="CE670" s="459"/>
      <c r="CF670" s="459"/>
      <c r="CG670" s="459"/>
      <c r="CL670" s="251"/>
      <c r="CN670" s="459"/>
      <c r="CO670" s="459"/>
      <c r="CP670" s="459"/>
      <c r="CU670" s="251"/>
      <c r="CW670" s="459"/>
      <c r="CX670" s="459"/>
      <c r="CY670" s="459"/>
      <c r="DD670" s="251"/>
      <c r="DF670" s="459"/>
      <c r="DG670" s="459"/>
      <c r="DH670" s="459"/>
      <c r="DM670" s="251"/>
      <c r="DO670" s="459"/>
      <c r="DP670" s="459"/>
      <c r="DQ670" s="459"/>
      <c r="DV670" s="251"/>
      <c r="DX670" s="459"/>
      <c r="DY670" s="459"/>
      <c r="DZ670" s="459"/>
      <c r="EE670" s="251"/>
      <c r="EG670" s="459"/>
      <c r="EH670" s="459"/>
      <c r="EI670" s="459"/>
      <c r="EN670" s="251"/>
      <c r="EP670" s="459"/>
      <c r="EQ670" s="459"/>
      <c r="ER670" s="459"/>
      <c r="EW670" s="251"/>
      <c r="EY670" s="459"/>
      <c r="EZ670" s="459"/>
      <c r="FA670" s="459"/>
      <c r="FF670" s="251"/>
      <c r="FH670" s="459"/>
      <c r="FI670" s="459"/>
      <c r="FJ670" s="459"/>
      <c r="FO670" s="251"/>
      <c r="FQ670" s="459"/>
      <c r="FR670" s="459"/>
      <c r="FS670" s="459"/>
      <c r="FX670" s="251"/>
      <c r="FZ670" s="459"/>
      <c r="GA670" s="459"/>
      <c r="GB670" s="459"/>
      <c r="GG670" s="251"/>
      <c r="GI670" s="459"/>
      <c r="GJ670" s="459"/>
      <c r="GK670" s="459"/>
      <c r="GP670" s="251"/>
      <c r="GR670" s="459"/>
      <c r="GS670" s="459"/>
      <c r="GT670" s="459"/>
      <c r="GY670" s="251"/>
      <c r="HA670" s="459"/>
      <c r="HB670" s="459"/>
      <c r="HC670" s="459"/>
      <c r="HH670" s="251"/>
      <c r="HJ670" s="459"/>
      <c r="HK670" s="459"/>
      <c r="HL670" s="459"/>
      <c r="HQ670" s="459"/>
      <c r="HR670" s="459"/>
      <c r="HS670" s="459"/>
      <c r="HT670" s="459"/>
      <c r="HU670" s="459"/>
      <c r="HV670" s="459"/>
      <c r="HW670" s="459"/>
      <c r="HX670" s="459"/>
      <c r="HY670" s="459"/>
      <c r="HZ670" s="459"/>
      <c r="IA670" s="459"/>
      <c r="IB670" s="459"/>
      <c r="IC670" s="459"/>
      <c r="ID670" s="459"/>
      <c r="IE670" s="459"/>
      <c r="IF670" s="459"/>
      <c r="IG670" s="459"/>
      <c r="IH670" s="459"/>
      <c r="II670" s="459"/>
      <c r="IJ670" s="459"/>
      <c r="IK670" s="459"/>
      <c r="IL670" s="459"/>
      <c r="IM670" s="459"/>
      <c r="IN670" s="459"/>
      <c r="IO670" s="459"/>
      <c r="IP670" s="459"/>
      <c r="IQ670" s="459"/>
      <c r="IR670" s="459"/>
      <c r="IS670" s="459"/>
      <c r="IT670" s="459"/>
      <c r="IU670" s="459"/>
      <c r="IV670" s="459"/>
      <c r="RS670" s="252"/>
    </row>
    <row r="671" spans="1:487" s="461" customFormat="1" ht="18">
      <c r="A671" s="605" t="s">
        <v>2392</v>
      </c>
      <c r="B671" s="459"/>
      <c r="C671" s="488"/>
      <c r="D671" s="461" t="s">
        <v>129</v>
      </c>
      <c r="E671" s="461">
        <f t="shared" si="2"/>
        <v>0</v>
      </c>
      <c r="F671" s="524">
        <f t="shared" si="3"/>
        <v>9</v>
      </c>
      <c r="G671" s="473"/>
      <c r="H671" s="473"/>
      <c r="I671" s="473">
        <v>9</v>
      </c>
      <c r="J671" s="473"/>
      <c r="K671" s="473"/>
      <c r="N671" s="459"/>
      <c r="R671" s="251"/>
      <c r="T671" s="459"/>
      <c r="U671" s="459"/>
      <c r="V671" s="459"/>
      <c r="AA671" s="251"/>
      <c r="AC671" s="459"/>
      <c r="AD671" s="459"/>
      <c r="AE671" s="459"/>
      <c r="AJ671" s="251"/>
      <c r="AL671" s="459"/>
      <c r="AM671" s="459"/>
      <c r="AN671" s="459"/>
      <c r="AS671" s="251"/>
      <c r="AU671" s="459"/>
      <c r="AV671" s="459"/>
      <c r="AW671" s="459"/>
      <c r="BB671" s="251"/>
      <c r="BD671" s="459"/>
      <c r="BE671" s="459"/>
      <c r="BF671" s="459"/>
      <c r="BK671" s="251"/>
      <c r="BM671" s="459"/>
      <c r="BN671" s="459"/>
      <c r="BO671" s="459"/>
      <c r="BT671" s="251"/>
      <c r="BV671" s="459"/>
      <c r="BW671" s="459"/>
      <c r="BX671" s="459"/>
      <c r="CC671" s="251"/>
      <c r="CE671" s="459"/>
      <c r="CF671" s="459"/>
      <c r="CG671" s="459"/>
      <c r="CL671" s="251"/>
      <c r="CN671" s="459"/>
      <c r="CO671" s="459"/>
      <c r="CP671" s="459"/>
      <c r="CU671" s="251"/>
      <c r="CW671" s="459"/>
      <c r="CX671" s="459"/>
      <c r="CY671" s="459"/>
      <c r="DD671" s="251"/>
      <c r="DF671" s="459"/>
      <c r="DG671" s="459"/>
      <c r="DH671" s="459"/>
      <c r="DM671" s="251"/>
      <c r="DO671" s="459"/>
      <c r="DP671" s="459"/>
      <c r="DQ671" s="459"/>
      <c r="DV671" s="251"/>
      <c r="DX671" s="459"/>
      <c r="DY671" s="459"/>
      <c r="DZ671" s="459"/>
      <c r="EE671" s="251"/>
      <c r="EG671" s="459"/>
      <c r="EH671" s="459"/>
      <c r="EI671" s="459"/>
      <c r="EN671" s="251"/>
      <c r="EP671" s="459"/>
      <c r="EQ671" s="459"/>
      <c r="ER671" s="459"/>
      <c r="EW671" s="251"/>
      <c r="EY671" s="459"/>
      <c r="EZ671" s="459"/>
      <c r="FA671" s="459"/>
      <c r="FF671" s="251"/>
      <c r="FH671" s="459"/>
      <c r="FI671" s="459"/>
      <c r="FJ671" s="459"/>
      <c r="FO671" s="251"/>
      <c r="FQ671" s="459"/>
      <c r="FR671" s="459"/>
      <c r="FS671" s="459"/>
      <c r="FX671" s="251"/>
      <c r="FZ671" s="459"/>
      <c r="GA671" s="459"/>
      <c r="GB671" s="459"/>
      <c r="GG671" s="251"/>
      <c r="GI671" s="459"/>
      <c r="GJ671" s="459"/>
      <c r="GK671" s="459"/>
      <c r="GP671" s="251"/>
      <c r="GR671" s="459"/>
      <c r="GS671" s="459"/>
      <c r="GT671" s="459"/>
      <c r="GY671" s="251"/>
      <c r="HA671" s="459"/>
      <c r="HB671" s="459"/>
      <c r="HC671" s="459"/>
      <c r="HH671" s="251"/>
      <c r="HJ671" s="459"/>
      <c r="HK671" s="459"/>
      <c r="HL671" s="459"/>
      <c r="HQ671" s="459"/>
      <c r="HR671" s="459"/>
      <c r="HS671" s="459"/>
      <c r="HT671" s="459"/>
      <c r="HU671" s="459"/>
      <c r="HV671" s="459"/>
      <c r="HW671" s="459"/>
      <c r="HX671" s="459"/>
      <c r="HY671" s="459"/>
      <c r="HZ671" s="459"/>
      <c r="IA671" s="459"/>
      <c r="IB671" s="459"/>
      <c r="IC671" s="459"/>
      <c r="ID671" s="459"/>
      <c r="IE671" s="459"/>
      <c r="IF671" s="459"/>
      <c r="IG671" s="459"/>
      <c r="IH671" s="459"/>
      <c r="II671" s="459"/>
      <c r="IJ671" s="459"/>
      <c r="IK671" s="459"/>
      <c r="IL671" s="459"/>
      <c r="IM671" s="459"/>
      <c r="IN671" s="459"/>
      <c r="IO671" s="459"/>
      <c r="IP671" s="459"/>
      <c r="IQ671" s="459"/>
      <c r="IR671" s="459"/>
      <c r="IS671" s="459"/>
      <c r="IT671" s="459"/>
      <c r="IU671" s="459"/>
      <c r="IV671" s="459"/>
      <c r="RS671" s="252"/>
    </row>
    <row r="672" spans="1:487" s="461" customFormat="1" ht="18">
      <c r="A672" s="605" t="s">
        <v>572</v>
      </c>
      <c r="B672" s="459"/>
      <c r="C672" s="488"/>
      <c r="D672" s="461" t="s">
        <v>137</v>
      </c>
      <c r="E672" s="461">
        <f t="shared" si="2"/>
        <v>18</v>
      </c>
      <c r="F672" s="524">
        <f t="shared" si="3"/>
        <v>36</v>
      </c>
      <c r="G672" s="473"/>
      <c r="H672" s="473"/>
      <c r="I672" s="473">
        <v>35</v>
      </c>
      <c r="J672" s="473">
        <v>1</v>
      </c>
      <c r="K672" s="473"/>
      <c r="L672" s="459"/>
      <c r="M672" s="459"/>
      <c r="N672" s="459"/>
      <c r="R672" s="251"/>
      <c r="T672" s="459"/>
      <c r="U672" s="459"/>
      <c r="V672" s="459"/>
      <c r="AA672" s="251"/>
      <c r="AC672" s="459"/>
      <c r="AD672" s="459"/>
      <c r="AE672" s="459"/>
      <c r="AJ672" s="251"/>
      <c r="AL672" s="459"/>
      <c r="AM672" s="459"/>
      <c r="AN672" s="459"/>
      <c r="AS672" s="251"/>
      <c r="AU672" s="459"/>
      <c r="AV672" s="459"/>
      <c r="AW672" s="459"/>
      <c r="BB672" s="251"/>
      <c r="BD672" s="459"/>
      <c r="BE672" s="459"/>
      <c r="BF672" s="459"/>
      <c r="BK672" s="251"/>
      <c r="BM672" s="459"/>
      <c r="BN672" s="459"/>
      <c r="BO672" s="459"/>
      <c r="BT672" s="251"/>
      <c r="BV672" s="459"/>
      <c r="BW672" s="459"/>
      <c r="BX672" s="459"/>
      <c r="CC672" s="251"/>
      <c r="CE672" s="459"/>
      <c r="CF672" s="459"/>
      <c r="CG672" s="459"/>
      <c r="CL672" s="251"/>
      <c r="CN672" s="459"/>
      <c r="CO672" s="459"/>
      <c r="CP672" s="459"/>
      <c r="CU672" s="251"/>
      <c r="CW672" s="459"/>
      <c r="CX672" s="459"/>
      <c r="CY672" s="459"/>
      <c r="DD672" s="251"/>
      <c r="DF672" s="459"/>
      <c r="DG672" s="459"/>
      <c r="DH672" s="459"/>
      <c r="DM672" s="251"/>
      <c r="DO672" s="459"/>
      <c r="DP672" s="459"/>
      <c r="DQ672" s="459"/>
      <c r="DV672" s="251"/>
      <c r="DX672" s="459"/>
      <c r="DY672" s="459"/>
      <c r="DZ672" s="459"/>
      <c r="EE672" s="251"/>
      <c r="EG672" s="459"/>
      <c r="EH672" s="459"/>
      <c r="EI672" s="459"/>
      <c r="EN672" s="251"/>
      <c r="EP672" s="459"/>
      <c r="EQ672" s="459"/>
      <c r="ER672" s="459"/>
      <c r="EW672" s="251"/>
      <c r="EY672" s="459"/>
      <c r="EZ672" s="459"/>
      <c r="FA672" s="459"/>
      <c r="FF672" s="251"/>
      <c r="FH672" s="459"/>
      <c r="FI672" s="459"/>
      <c r="FJ672" s="459"/>
      <c r="FO672" s="251"/>
      <c r="FQ672" s="459"/>
      <c r="FR672" s="459"/>
      <c r="FS672" s="459"/>
      <c r="FX672" s="251"/>
      <c r="FZ672" s="459"/>
      <c r="GA672" s="459"/>
      <c r="GB672" s="459"/>
      <c r="GG672" s="251"/>
      <c r="GI672" s="459"/>
      <c r="GJ672" s="459"/>
      <c r="GK672" s="459"/>
      <c r="GP672" s="251"/>
      <c r="GR672" s="459"/>
      <c r="GS672" s="459"/>
      <c r="GT672" s="459"/>
      <c r="GY672" s="251"/>
      <c r="HA672" s="459"/>
      <c r="HB672" s="459"/>
      <c r="HC672" s="459"/>
      <c r="HH672" s="251"/>
      <c r="HJ672" s="459"/>
      <c r="HK672" s="459"/>
      <c r="HL672" s="459"/>
      <c r="HQ672" s="459"/>
      <c r="HR672" s="459"/>
      <c r="HS672" s="459"/>
      <c r="HT672" s="459"/>
      <c r="HU672" s="459"/>
      <c r="HV672" s="459"/>
      <c r="HW672" s="459"/>
      <c r="HX672" s="459"/>
      <c r="HY672" s="459"/>
      <c r="HZ672" s="459"/>
      <c r="IA672" s="459"/>
      <c r="IB672" s="459"/>
      <c r="IC672" s="459"/>
      <c r="ID672" s="459"/>
      <c r="IE672" s="459"/>
      <c r="IF672" s="459"/>
      <c r="IG672" s="459"/>
      <c r="IH672" s="459"/>
      <c r="II672" s="459"/>
      <c r="IJ672" s="459"/>
      <c r="IK672" s="459"/>
      <c r="IL672" s="459"/>
      <c r="IM672" s="459"/>
      <c r="IN672" s="459"/>
      <c r="IO672" s="459"/>
      <c r="IP672" s="459"/>
      <c r="IQ672" s="459"/>
      <c r="IR672" s="459"/>
      <c r="IS672" s="459"/>
      <c r="IT672" s="459"/>
      <c r="IU672" s="459"/>
      <c r="IV672" s="459"/>
      <c r="RS672" s="252"/>
    </row>
    <row r="673" spans="1:487" s="461" customFormat="1" ht="18">
      <c r="A673" s="605" t="s">
        <v>755</v>
      </c>
      <c r="B673" s="459"/>
      <c r="C673" s="488"/>
      <c r="D673" s="461" t="s">
        <v>137</v>
      </c>
      <c r="E673" s="461">
        <f t="shared" si="2"/>
        <v>2</v>
      </c>
      <c r="F673" s="524">
        <f t="shared" si="3"/>
        <v>0</v>
      </c>
      <c r="G673" s="502"/>
      <c r="H673" s="502"/>
      <c r="I673" s="473"/>
      <c r="J673" s="473"/>
      <c r="K673" s="473"/>
      <c r="N673" s="459"/>
      <c r="R673" s="251"/>
      <c r="T673" s="459"/>
      <c r="U673" s="459"/>
      <c r="V673" s="459"/>
      <c r="AA673" s="251"/>
      <c r="AC673" s="459"/>
      <c r="AD673" s="459"/>
      <c r="AE673" s="459"/>
      <c r="AJ673" s="251"/>
      <c r="AL673" s="459"/>
      <c r="AM673" s="459"/>
      <c r="AN673" s="459"/>
      <c r="AS673" s="251"/>
      <c r="AU673" s="459"/>
      <c r="AV673" s="459"/>
      <c r="AW673" s="459"/>
      <c r="BB673" s="251"/>
      <c r="BD673" s="459"/>
      <c r="BE673" s="459"/>
      <c r="BF673" s="459"/>
      <c r="BK673" s="251"/>
      <c r="BM673" s="459"/>
      <c r="BN673" s="459"/>
      <c r="BO673" s="459"/>
      <c r="BT673" s="251"/>
      <c r="BV673" s="459"/>
      <c r="BW673" s="459"/>
      <c r="BX673" s="459"/>
      <c r="CC673" s="251"/>
      <c r="CE673" s="459"/>
      <c r="CF673" s="459"/>
      <c r="CG673" s="459"/>
      <c r="CL673" s="251"/>
      <c r="CN673" s="459"/>
      <c r="CO673" s="459"/>
      <c r="CP673" s="459"/>
      <c r="CU673" s="251"/>
      <c r="CW673" s="459"/>
      <c r="CX673" s="459"/>
      <c r="CY673" s="459"/>
      <c r="DD673" s="251"/>
      <c r="DF673" s="459"/>
      <c r="DG673" s="459"/>
      <c r="DH673" s="459"/>
      <c r="DM673" s="251"/>
      <c r="DO673" s="459"/>
      <c r="DP673" s="459"/>
      <c r="DQ673" s="459"/>
      <c r="DV673" s="251"/>
      <c r="DX673" s="459"/>
      <c r="DY673" s="459"/>
      <c r="DZ673" s="459"/>
      <c r="EE673" s="251"/>
      <c r="EG673" s="459"/>
      <c r="EH673" s="459"/>
      <c r="EI673" s="459"/>
      <c r="EN673" s="251"/>
      <c r="EP673" s="459"/>
      <c r="EQ673" s="459"/>
      <c r="ER673" s="459"/>
      <c r="EW673" s="251"/>
      <c r="EY673" s="459"/>
      <c r="EZ673" s="459"/>
      <c r="FA673" s="459"/>
      <c r="FF673" s="251"/>
      <c r="FH673" s="459"/>
      <c r="FI673" s="459"/>
      <c r="FJ673" s="459"/>
      <c r="FO673" s="251"/>
      <c r="FQ673" s="459"/>
      <c r="FR673" s="459"/>
      <c r="FS673" s="459"/>
      <c r="FX673" s="251"/>
      <c r="FZ673" s="459"/>
      <c r="GA673" s="459"/>
      <c r="GB673" s="459"/>
      <c r="GG673" s="251"/>
      <c r="GI673" s="459"/>
      <c r="GJ673" s="459"/>
      <c r="GK673" s="459"/>
      <c r="GP673" s="251"/>
      <c r="GR673" s="459"/>
      <c r="GS673" s="459"/>
      <c r="GT673" s="459"/>
      <c r="GY673" s="251"/>
      <c r="HA673" s="459"/>
      <c r="HB673" s="459"/>
      <c r="HC673" s="459"/>
      <c r="HH673" s="251"/>
      <c r="HJ673" s="459"/>
      <c r="HK673" s="459"/>
      <c r="HL673" s="459"/>
      <c r="HQ673" s="459"/>
      <c r="HR673" s="459"/>
      <c r="HS673" s="459"/>
      <c r="HT673" s="459"/>
      <c r="HU673" s="459"/>
      <c r="HV673" s="459"/>
      <c r="HW673" s="459"/>
      <c r="HX673" s="459"/>
      <c r="HY673" s="459"/>
      <c r="HZ673" s="459"/>
      <c r="IA673" s="459"/>
      <c r="IB673" s="459"/>
      <c r="IC673" s="459"/>
      <c r="ID673" s="459"/>
      <c r="IE673" s="459"/>
      <c r="IF673" s="459"/>
      <c r="IG673" s="459"/>
      <c r="IH673" s="459"/>
      <c r="II673" s="459"/>
      <c r="IJ673" s="459"/>
      <c r="IK673" s="459"/>
      <c r="IL673" s="459"/>
      <c r="IM673" s="459"/>
      <c r="IN673" s="459"/>
      <c r="IO673" s="459"/>
      <c r="IP673" s="459"/>
      <c r="IQ673" s="459"/>
      <c r="IR673" s="459"/>
      <c r="IS673" s="459"/>
      <c r="IT673" s="459"/>
      <c r="IU673" s="459"/>
      <c r="IV673" s="459"/>
      <c r="RS673" s="252"/>
    </row>
    <row r="674" spans="1:487" s="461" customFormat="1" ht="18">
      <c r="A674" s="605" t="s">
        <v>765</v>
      </c>
      <c r="B674" s="459"/>
      <c r="C674" s="488"/>
      <c r="D674" s="461" t="s">
        <v>129</v>
      </c>
      <c r="E674" s="461">
        <f t="shared" si="2"/>
        <v>0</v>
      </c>
      <c r="F674" s="524">
        <f t="shared" si="3"/>
        <v>0</v>
      </c>
      <c r="G674" s="473"/>
      <c r="H674" s="473"/>
      <c r="I674" s="473"/>
      <c r="J674" s="473"/>
      <c r="K674" s="473"/>
      <c r="N674" s="459"/>
      <c r="R674" s="251"/>
      <c r="T674" s="459"/>
      <c r="U674" s="459"/>
      <c r="V674" s="459"/>
      <c r="AA674" s="251"/>
      <c r="AC674" s="459"/>
      <c r="AD674" s="459"/>
      <c r="AE674" s="459"/>
      <c r="AJ674" s="251"/>
      <c r="AL674" s="459"/>
      <c r="AM674" s="459"/>
      <c r="AN674" s="459"/>
      <c r="AS674" s="251"/>
      <c r="AU674" s="459"/>
      <c r="AV674" s="459"/>
      <c r="AW674" s="459"/>
      <c r="BB674" s="251"/>
      <c r="BD674" s="459"/>
      <c r="BE674" s="459"/>
      <c r="BF674" s="459"/>
      <c r="BK674" s="251"/>
      <c r="BM674" s="459"/>
      <c r="BN674" s="459"/>
      <c r="BO674" s="459"/>
      <c r="BT674" s="251"/>
      <c r="BV674" s="459"/>
      <c r="BW674" s="459"/>
      <c r="BX674" s="459"/>
      <c r="CC674" s="251"/>
      <c r="CE674" s="459"/>
      <c r="CF674" s="459"/>
      <c r="CG674" s="459"/>
      <c r="CL674" s="251"/>
      <c r="CN674" s="459"/>
      <c r="CO674" s="459"/>
      <c r="CP674" s="459"/>
      <c r="CU674" s="251"/>
      <c r="CW674" s="459"/>
      <c r="CX674" s="459"/>
      <c r="CY674" s="459"/>
      <c r="DD674" s="251"/>
      <c r="DF674" s="459"/>
      <c r="DG674" s="459"/>
      <c r="DH674" s="459"/>
      <c r="DM674" s="251"/>
      <c r="DO674" s="459"/>
      <c r="DP674" s="459"/>
      <c r="DQ674" s="459"/>
      <c r="DV674" s="251"/>
      <c r="DX674" s="459"/>
      <c r="DY674" s="459"/>
      <c r="DZ674" s="459"/>
      <c r="EE674" s="251"/>
      <c r="EG674" s="459"/>
      <c r="EH674" s="459"/>
      <c r="EI674" s="459"/>
      <c r="EN674" s="251"/>
      <c r="EP674" s="459"/>
      <c r="EQ674" s="459"/>
      <c r="ER674" s="459"/>
      <c r="EW674" s="251"/>
      <c r="EY674" s="459"/>
      <c r="EZ674" s="459"/>
      <c r="FA674" s="459"/>
      <c r="FF674" s="251"/>
      <c r="FH674" s="459"/>
      <c r="FI674" s="459"/>
      <c r="FJ674" s="459"/>
      <c r="FO674" s="251"/>
      <c r="FQ674" s="459"/>
      <c r="FR674" s="459"/>
      <c r="FS674" s="459"/>
      <c r="FX674" s="251"/>
      <c r="FZ674" s="459"/>
      <c r="GA674" s="459"/>
      <c r="GB674" s="459"/>
      <c r="GG674" s="251"/>
      <c r="GI674" s="459"/>
      <c r="GJ674" s="459"/>
      <c r="GK674" s="459"/>
      <c r="GP674" s="251"/>
      <c r="GR674" s="459"/>
      <c r="GS674" s="459"/>
      <c r="GT674" s="459"/>
      <c r="GY674" s="251"/>
      <c r="HA674" s="459"/>
      <c r="HB674" s="459"/>
      <c r="HC674" s="459"/>
      <c r="HH674" s="251"/>
      <c r="HJ674" s="459"/>
      <c r="HK674" s="459"/>
      <c r="HL674" s="459"/>
      <c r="HQ674" s="459"/>
      <c r="HR674" s="459"/>
      <c r="HS674" s="459"/>
      <c r="HT674" s="459"/>
      <c r="HU674" s="459"/>
      <c r="HV674" s="459"/>
      <c r="HW674" s="459"/>
      <c r="HX674" s="459"/>
      <c r="HY674" s="459"/>
      <c r="HZ674" s="459"/>
      <c r="IA674" s="459"/>
      <c r="IB674" s="459"/>
      <c r="IC674" s="459"/>
      <c r="ID674" s="459"/>
      <c r="IE674" s="459"/>
      <c r="IF674" s="459"/>
      <c r="IG674" s="459"/>
      <c r="IH674" s="459"/>
      <c r="II674" s="459"/>
      <c r="IJ674" s="459"/>
      <c r="IK674" s="459"/>
      <c r="IL674" s="459"/>
      <c r="IM674" s="459"/>
      <c r="IN674" s="459"/>
      <c r="IO674" s="459"/>
      <c r="IP674" s="459"/>
      <c r="IQ674" s="459"/>
      <c r="IR674" s="459"/>
      <c r="IS674" s="459"/>
      <c r="IT674" s="459"/>
      <c r="IU674" s="459"/>
      <c r="IV674" s="459"/>
      <c r="RS674" s="252"/>
    </row>
    <row r="675" spans="1:487" s="461" customFormat="1" ht="18">
      <c r="A675" s="605" t="s">
        <v>531</v>
      </c>
      <c r="B675" s="488"/>
      <c r="C675" s="488"/>
      <c r="D675" s="461" t="s">
        <v>135</v>
      </c>
      <c r="E675" s="461">
        <f t="shared" si="2"/>
        <v>4</v>
      </c>
      <c r="F675" s="524">
        <f t="shared" si="3"/>
        <v>0</v>
      </c>
      <c r="G675" s="473"/>
      <c r="H675" s="473"/>
      <c r="I675" s="473"/>
      <c r="J675" s="473"/>
      <c r="K675" s="473"/>
      <c r="L675" s="459"/>
      <c r="N675" s="459"/>
      <c r="R675" s="251"/>
      <c r="T675" s="459"/>
      <c r="U675" s="459"/>
      <c r="V675" s="459"/>
      <c r="AA675" s="251"/>
      <c r="AC675" s="459"/>
      <c r="AD675" s="459"/>
      <c r="AE675" s="459"/>
      <c r="AJ675" s="251"/>
      <c r="AL675" s="459"/>
      <c r="AM675" s="459"/>
      <c r="AN675" s="459"/>
      <c r="AS675" s="251"/>
      <c r="AU675" s="459"/>
      <c r="AV675" s="459"/>
      <c r="AW675" s="459"/>
      <c r="BB675" s="251"/>
      <c r="BD675" s="459"/>
      <c r="BE675" s="459"/>
      <c r="BF675" s="459"/>
      <c r="BK675" s="251"/>
      <c r="BM675" s="459"/>
      <c r="BN675" s="459"/>
      <c r="BO675" s="459"/>
      <c r="BT675" s="251"/>
      <c r="BV675" s="459"/>
      <c r="BW675" s="459"/>
      <c r="BX675" s="459"/>
      <c r="CC675" s="251"/>
      <c r="CE675" s="459"/>
      <c r="CF675" s="459"/>
      <c r="CG675" s="459"/>
      <c r="CL675" s="251"/>
      <c r="CN675" s="459"/>
      <c r="CO675" s="459"/>
      <c r="CP675" s="459"/>
      <c r="CU675" s="251"/>
      <c r="CW675" s="459"/>
      <c r="CX675" s="459"/>
      <c r="CY675" s="459"/>
      <c r="DD675" s="251"/>
      <c r="DF675" s="459"/>
      <c r="DG675" s="459"/>
      <c r="DH675" s="459"/>
      <c r="DM675" s="251"/>
      <c r="DO675" s="459"/>
      <c r="DP675" s="459"/>
      <c r="DQ675" s="459"/>
      <c r="DV675" s="251"/>
      <c r="DX675" s="459"/>
      <c r="DY675" s="459"/>
      <c r="DZ675" s="459"/>
      <c r="EE675" s="251"/>
      <c r="EG675" s="459"/>
      <c r="EH675" s="459"/>
      <c r="EI675" s="459"/>
      <c r="EN675" s="251"/>
      <c r="EP675" s="459"/>
      <c r="EQ675" s="459"/>
      <c r="ER675" s="459"/>
      <c r="EW675" s="251"/>
      <c r="EY675" s="459"/>
      <c r="EZ675" s="459"/>
      <c r="FA675" s="459"/>
      <c r="FF675" s="251"/>
      <c r="FH675" s="459"/>
      <c r="FI675" s="459"/>
      <c r="FJ675" s="459"/>
      <c r="FO675" s="251"/>
      <c r="FQ675" s="459"/>
      <c r="FR675" s="459"/>
      <c r="FS675" s="459"/>
      <c r="FX675" s="251"/>
      <c r="FZ675" s="459"/>
      <c r="GA675" s="459"/>
      <c r="GB675" s="459"/>
      <c r="GG675" s="251"/>
      <c r="GI675" s="459"/>
      <c r="GJ675" s="459"/>
      <c r="GK675" s="459"/>
      <c r="GP675" s="251"/>
      <c r="GR675" s="459"/>
      <c r="GS675" s="459"/>
      <c r="GT675" s="459"/>
      <c r="GY675" s="251"/>
      <c r="HA675" s="459"/>
      <c r="HB675" s="459"/>
      <c r="HC675" s="459"/>
      <c r="HH675" s="251"/>
      <c r="HJ675" s="459"/>
      <c r="HK675" s="459"/>
      <c r="HL675" s="459"/>
      <c r="HQ675" s="459"/>
      <c r="HR675" s="459"/>
      <c r="HS675" s="459"/>
      <c r="HT675" s="459"/>
      <c r="HU675" s="459"/>
      <c r="HV675" s="459"/>
      <c r="HW675" s="459"/>
      <c r="HX675" s="459"/>
      <c r="HY675" s="459"/>
      <c r="HZ675" s="459"/>
      <c r="IA675" s="459"/>
      <c r="IB675" s="459"/>
      <c r="IC675" s="459"/>
      <c r="ID675" s="459"/>
      <c r="IE675" s="459"/>
      <c r="IF675" s="459"/>
      <c r="IG675" s="459"/>
      <c r="IH675" s="459"/>
      <c r="II675" s="459"/>
      <c r="IJ675" s="459"/>
      <c r="IK675" s="459"/>
      <c r="IL675" s="459"/>
      <c r="IM675" s="459"/>
      <c r="IN675" s="459"/>
      <c r="IO675" s="459"/>
      <c r="IP675" s="459"/>
      <c r="IQ675" s="459"/>
      <c r="IR675" s="459"/>
      <c r="IS675" s="459"/>
      <c r="IT675" s="459"/>
      <c r="IU675" s="459"/>
      <c r="IV675" s="459"/>
      <c r="RS675" s="252"/>
    </row>
    <row r="676" spans="1:487" s="461" customFormat="1" ht="18">
      <c r="A676" s="605" t="s">
        <v>708</v>
      </c>
      <c r="B676" s="488"/>
      <c r="C676" s="488"/>
      <c r="D676" s="461" t="s">
        <v>130</v>
      </c>
      <c r="E676" s="461">
        <f t="shared" si="2"/>
        <v>1</v>
      </c>
      <c r="F676" s="524">
        <f t="shared" si="3"/>
        <v>0</v>
      </c>
      <c r="G676" s="473"/>
      <c r="H676" s="473"/>
      <c r="I676" s="473"/>
      <c r="J676" s="473"/>
      <c r="K676" s="473"/>
      <c r="L676" s="459"/>
      <c r="N676" s="459"/>
      <c r="R676" s="251"/>
      <c r="T676" s="459"/>
      <c r="U676" s="459"/>
      <c r="V676" s="459"/>
      <c r="AA676" s="251"/>
      <c r="AC676" s="459"/>
      <c r="AD676" s="459"/>
      <c r="AE676" s="459"/>
      <c r="AJ676" s="251"/>
      <c r="AL676" s="459"/>
      <c r="AM676" s="459"/>
      <c r="AN676" s="459"/>
      <c r="AS676" s="251"/>
      <c r="AU676" s="459"/>
      <c r="AV676" s="459"/>
      <c r="AW676" s="459"/>
      <c r="BB676" s="251"/>
      <c r="BD676" s="459"/>
      <c r="BE676" s="459"/>
      <c r="BF676" s="459"/>
      <c r="BK676" s="251"/>
      <c r="BM676" s="459"/>
      <c r="BN676" s="459"/>
      <c r="BO676" s="459"/>
      <c r="BT676" s="251"/>
      <c r="BV676" s="459"/>
      <c r="BW676" s="459"/>
      <c r="BX676" s="459"/>
      <c r="CC676" s="251"/>
      <c r="CE676" s="459"/>
      <c r="CF676" s="459"/>
      <c r="CG676" s="459"/>
      <c r="CL676" s="251"/>
      <c r="CN676" s="459"/>
      <c r="CO676" s="459"/>
      <c r="CP676" s="459"/>
      <c r="CU676" s="251"/>
      <c r="CW676" s="459"/>
      <c r="CX676" s="459"/>
      <c r="CY676" s="459"/>
      <c r="DD676" s="251"/>
      <c r="DF676" s="459"/>
      <c r="DG676" s="459"/>
      <c r="DH676" s="459"/>
      <c r="DM676" s="251"/>
      <c r="DO676" s="459"/>
      <c r="DP676" s="459"/>
      <c r="DQ676" s="459"/>
      <c r="DV676" s="251"/>
      <c r="DX676" s="459"/>
      <c r="DY676" s="459"/>
      <c r="DZ676" s="459"/>
      <c r="EE676" s="251"/>
      <c r="EG676" s="459"/>
      <c r="EH676" s="459"/>
      <c r="EI676" s="459"/>
      <c r="EN676" s="251"/>
      <c r="EP676" s="459"/>
      <c r="EQ676" s="459"/>
      <c r="ER676" s="459"/>
      <c r="EW676" s="251"/>
      <c r="EY676" s="459"/>
      <c r="EZ676" s="459"/>
      <c r="FA676" s="459"/>
      <c r="FF676" s="251"/>
      <c r="FH676" s="459"/>
      <c r="FI676" s="459"/>
      <c r="FJ676" s="459"/>
      <c r="FO676" s="251"/>
      <c r="FQ676" s="459"/>
      <c r="FR676" s="459"/>
      <c r="FS676" s="459"/>
      <c r="FX676" s="251"/>
      <c r="FZ676" s="459"/>
      <c r="GA676" s="459"/>
      <c r="GB676" s="459"/>
      <c r="GG676" s="251"/>
      <c r="GI676" s="459"/>
      <c r="GJ676" s="459"/>
      <c r="GK676" s="459"/>
      <c r="GP676" s="251"/>
      <c r="GR676" s="459"/>
      <c r="GS676" s="459"/>
      <c r="GT676" s="459"/>
      <c r="GY676" s="251"/>
      <c r="HA676" s="459"/>
      <c r="HB676" s="459"/>
      <c r="HC676" s="459"/>
      <c r="HH676" s="251"/>
      <c r="HJ676" s="459"/>
      <c r="HK676" s="459"/>
      <c r="HL676" s="459"/>
      <c r="HQ676" s="459"/>
      <c r="HR676" s="459"/>
      <c r="HS676" s="459"/>
      <c r="HT676" s="459"/>
      <c r="HU676" s="459"/>
      <c r="HV676" s="459"/>
      <c r="HW676" s="459"/>
      <c r="HX676" s="459"/>
      <c r="HY676" s="459"/>
      <c r="HZ676" s="459"/>
      <c r="IA676" s="459"/>
      <c r="IB676" s="459"/>
      <c r="IC676" s="459"/>
      <c r="ID676" s="459"/>
      <c r="IE676" s="459"/>
      <c r="IF676" s="459"/>
      <c r="IG676" s="459"/>
      <c r="IH676" s="459"/>
      <c r="II676" s="459"/>
      <c r="IJ676" s="459"/>
      <c r="IK676" s="459"/>
      <c r="IL676" s="459"/>
      <c r="IM676" s="459"/>
      <c r="IN676" s="459"/>
      <c r="IO676" s="459"/>
      <c r="IP676" s="459"/>
      <c r="IQ676" s="459"/>
      <c r="IR676" s="459"/>
      <c r="IS676" s="459"/>
      <c r="IT676" s="459"/>
      <c r="IU676" s="459"/>
      <c r="IV676" s="459"/>
      <c r="RS676" s="252"/>
    </row>
    <row r="677" spans="1:487" s="461" customFormat="1" ht="18">
      <c r="A677" s="605" t="s">
        <v>787</v>
      </c>
      <c r="B677" s="459"/>
      <c r="C677" s="488"/>
      <c r="D677" s="461" t="s">
        <v>129</v>
      </c>
      <c r="E677" s="461">
        <f t="shared" si="2"/>
        <v>1</v>
      </c>
      <c r="F677" s="524">
        <f t="shared" si="3"/>
        <v>0</v>
      </c>
      <c r="G677" s="473"/>
      <c r="H677" s="473"/>
      <c r="I677" s="473"/>
      <c r="J677" s="473"/>
      <c r="K677" s="473"/>
      <c r="L677" s="459"/>
      <c r="N677" s="459"/>
      <c r="R677" s="251"/>
      <c r="T677" s="459"/>
      <c r="U677" s="459"/>
      <c r="V677" s="459"/>
      <c r="AA677" s="251"/>
      <c r="AC677" s="459"/>
      <c r="AD677" s="459"/>
      <c r="AE677" s="459"/>
      <c r="AJ677" s="251"/>
      <c r="AL677" s="459"/>
      <c r="AM677" s="459"/>
      <c r="AN677" s="459"/>
      <c r="AS677" s="251"/>
      <c r="AU677" s="459"/>
      <c r="AV677" s="459"/>
      <c r="AW677" s="459"/>
      <c r="BB677" s="251"/>
      <c r="BD677" s="459"/>
      <c r="BE677" s="459"/>
      <c r="BF677" s="459"/>
      <c r="BK677" s="251"/>
      <c r="BM677" s="459"/>
      <c r="BN677" s="459"/>
      <c r="BO677" s="459"/>
      <c r="BT677" s="251"/>
      <c r="BV677" s="459"/>
      <c r="BW677" s="459"/>
      <c r="BX677" s="459"/>
      <c r="CC677" s="251"/>
      <c r="CE677" s="459"/>
      <c r="CF677" s="459"/>
      <c r="CG677" s="459"/>
      <c r="CL677" s="251"/>
      <c r="CN677" s="459"/>
      <c r="CO677" s="459"/>
      <c r="CP677" s="459"/>
      <c r="CU677" s="251"/>
      <c r="CW677" s="459"/>
      <c r="CX677" s="459"/>
      <c r="CY677" s="459"/>
      <c r="DD677" s="251"/>
      <c r="DF677" s="459"/>
      <c r="DG677" s="459"/>
      <c r="DH677" s="459"/>
      <c r="DM677" s="251"/>
      <c r="DO677" s="459"/>
      <c r="DP677" s="459"/>
      <c r="DQ677" s="459"/>
      <c r="DV677" s="251"/>
      <c r="DX677" s="459"/>
      <c r="DY677" s="459"/>
      <c r="DZ677" s="459"/>
      <c r="EE677" s="251"/>
      <c r="EG677" s="459"/>
      <c r="EH677" s="459"/>
      <c r="EI677" s="459"/>
      <c r="EN677" s="251"/>
      <c r="EP677" s="459"/>
      <c r="EQ677" s="459"/>
      <c r="ER677" s="459"/>
      <c r="EW677" s="251"/>
      <c r="EY677" s="459"/>
      <c r="EZ677" s="459"/>
      <c r="FA677" s="459"/>
      <c r="FF677" s="251"/>
      <c r="FH677" s="459"/>
      <c r="FI677" s="459"/>
      <c r="FJ677" s="459"/>
      <c r="FO677" s="251"/>
      <c r="FQ677" s="459"/>
      <c r="FR677" s="459"/>
      <c r="FS677" s="459"/>
      <c r="FX677" s="251"/>
      <c r="FZ677" s="459"/>
      <c r="GA677" s="459"/>
      <c r="GB677" s="459"/>
      <c r="GG677" s="251"/>
      <c r="GI677" s="459"/>
      <c r="GJ677" s="459"/>
      <c r="GK677" s="459"/>
      <c r="GP677" s="251"/>
      <c r="GR677" s="459"/>
      <c r="GS677" s="459"/>
      <c r="GT677" s="459"/>
      <c r="GY677" s="251"/>
      <c r="HA677" s="459"/>
      <c r="HB677" s="459"/>
      <c r="HC677" s="459"/>
      <c r="HH677" s="251"/>
      <c r="HJ677" s="459"/>
      <c r="HK677" s="459"/>
      <c r="HL677" s="459"/>
      <c r="HQ677" s="459"/>
      <c r="HR677" s="459"/>
      <c r="HS677" s="459"/>
      <c r="HT677" s="459"/>
      <c r="HU677" s="459"/>
      <c r="HV677" s="459"/>
      <c r="HW677" s="459"/>
      <c r="HX677" s="459"/>
      <c r="HY677" s="459"/>
      <c r="HZ677" s="459"/>
      <c r="IA677" s="459"/>
      <c r="IB677" s="459"/>
      <c r="IC677" s="459"/>
      <c r="ID677" s="459"/>
      <c r="IE677" s="459"/>
      <c r="IF677" s="459"/>
      <c r="IG677" s="459"/>
      <c r="IH677" s="459"/>
      <c r="II677" s="459"/>
      <c r="IJ677" s="459"/>
      <c r="IK677" s="459"/>
      <c r="IL677" s="459"/>
      <c r="IM677" s="459"/>
      <c r="IN677" s="459"/>
      <c r="IO677" s="459"/>
      <c r="IP677" s="459"/>
      <c r="IQ677" s="459"/>
      <c r="IR677" s="459"/>
      <c r="IS677" s="459"/>
      <c r="IT677" s="459"/>
      <c r="IU677" s="459"/>
      <c r="IV677" s="459"/>
      <c r="RS677" s="252"/>
    </row>
    <row r="678" spans="1:487" s="461" customFormat="1" ht="18">
      <c r="A678" s="605" t="s">
        <v>770</v>
      </c>
      <c r="B678" s="459"/>
      <c r="C678" s="488"/>
      <c r="D678" s="461" t="s">
        <v>129</v>
      </c>
      <c r="E678" s="461">
        <f t="shared" si="2"/>
        <v>0</v>
      </c>
      <c r="F678" s="524">
        <f t="shared" si="3"/>
        <v>0</v>
      </c>
      <c r="G678" s="473"/>
      <c r="H678" s="473"/>
      <c r="I678" s="473"/>
      <c r="J678" s="473"/>
      <c r="K678" s="473"/>
      <c r="L678" s="459"/>
      <c r="N678" s="459"/>
      <c r="R678" s="251"/>
      <c r="T678" s="459"/>
      <c r="U678" s="459"/>
      <c r="V678" s="459"/>
      <c r="AA678" s="251"/>
      <c r="AC678" s="459"/>
      <c r="AD678" s="459"/>
      <c r="AE678" s="459"/>
      <c r="AJ678" s="251"/>
      <c r="AL678" s="459"/>
      <c r="AM678" s="459"/>
      <c r="AN678" s="459"/>
      <c r="AS678" s="251"/>
      <c r="AU678" s="459"/>
      <c r="AV678" s="459"/>
      <c r="AW678" s="459"/>
      <c r="BB678" s="251"/>
      <c r="BD678" s="459"/>
      <c r="BE678" s="459"/>
      <c r="BF678" s="459"/>
      <c r="BK678" s="251"/>
      <c r="BM678" s="459"/>
      <c r="BN678" s="459"/>
      <c r="BO678" s="459"/>
      <c r="BT678" s="251"/>
      <c r="BV678" s="459"/>
      <c r="BW678" s="459"/>
      <c r="BX678" s="459"/>
      <c r="CC678" s="251"/>
      <c r="CE678" s="459"/>
      <c r="CF678" s="459"/>
      <c r="CG678" s="459"/>
      <c r="CL678" s="251"/>
      <c r="CN678" s="459"/>
      <c r="CO678" s="459"/>
      <c r="CP678" s="459"/>
      <c r="CU678" s="251"/>
      <c r="CW678" s="459"/>
      <c r="CX678" s="459"/>
      <c r="CY678" s="459"/>
      <c r="DD678" s="251"/>
      <c r="DF678" s="459"/>
      <c r="DG678" s="459"/>
      <c r="DH678" s="459"/>
      <c r="DM678" s="251"/>
      <c r="DO678" s="459"/>
      <c r="DP678" s="459"/>
      <c r="DQ678" s="459"/>
      <c r="DV678" s="251"/>
      <c r="DX678" s="459"/>
      <c r="DY678" s="459"/>
      <c r="DZ678" s="459"/>
      <c r="EE678" s="251"/>
      <c r="EG678" s="459"/>
      <c r="EH678" s="459"/>
      <c r="EI678" s="459"/>
      <c r="EN678" s="251"/>
      <c r="EP678" s="459"/>
      <c r="EQ678" s="459"/>
      <c r="ER678" s="459"/>
      <c r="EW678" s="251"/>
      <c r="EY678" s="459"/>
      <c r="EZ678" s="459"/>
      <c r="FA678" s="459"/>
      <c r="FF678" s="251"/>
      <c r="FH678" s="459"/>
      <c r="FI678" s="459"/>
      <c r="FJ678" s="459"/>
      <c r="FO678" s="251"/>
      <c r="FQ678" s="459"/>
      <c r="FR678" s="459"/>
      <c r="FS678" s="459"/>
      <c r="FX678" s="251"/>
      <c r="FZ678" s="459"/>
      <c r="GA678" s="459"/>
      <c r="GB678" s="459"/>
      <c r="GG678" s="251"/>
      <c r="GI678" s="459"/>
      <c r="GJ678" s="459"/>
      <c r="GK678" s="459"/>
      <c r="GP678" s="251"/>
      <c r="GR678" s="459"/>
      <c r="GS678" s="459"/>
      <c r="GT678" s="459"/>
      <c r="GY678" s="251"/>
      <c r="HA678" s="459"/>
      <c r="HB678" s="459"/>
      <c r="HC678" s="459"/>
      <c r="HH678" s="251"/>
      <c r="HJ678" s="459"/>
      <c r="HK678" s="459"/>
      <c r="HL678" s="459"/>
      <c r="HQ678" s="459"/>
      <c r="HR678" s="459"/>
      <c r="HS678" s="459"/>
      <c r="HT678" s="459"/>
      <c r="HU678" s="459"/>
      <c r="HV678" s="459"/>
      <c r="HW678" s="459"/>
      <c r="HX678" s="459"/>
      <c r="HY678" s="459"/>
      <c r="HZ678" s="459"/>
      <c r="IA678" s="459"/>
      <c r="IB678" s="459"/>
      <c r="IC678" s="459"/>
      <c r="ID678" s="459"/>
      <c r="IE678" s="459"/>
      <c r="IF678" s="459"/>
      <c r="IG678" s="459"/>
      <c r="IH678" s="459"/>
      <c r="II678" s="459"/>
      <c r="IJ678" s="459"/>
      <c r="IK678" s="459"/>
      <c r="IL678" s="459"/>
      <c r="IM678" s="459"/>
      <c r="IN678" s="459"/>
      <c r="IO678" s="459"/>
      <c r="IP678" s="459"/>
      <c r="IQ678" s="459"/>
      <c r="IR678" s="459"/>
      <c r="IS678" s="459"/>
      <c r="IT678" s="459"/>
      <c r="IU678" s="459"/>
      <c r="IV678" s="459"/>
      <c r="RS678" s="252"/>
    </row>
    <row r="679" spans="1:487" s="461" customFormat="1" ht="18">
      <c r="A679" s="605" t="s">
        <v>2344</v>
      </c>
      <c r="B679" s="459"/>
      <c r="C679" s="488"/>
      <c r="D679" s="461" t="s">
        <v>129</v>
      </c>
      <c r="E679" s="461">
        <f t="shared" si="2"/>
        <v>6</v>
      </c>
      <c r="F679" s="524">
        <f t="shared" si="3"/>
        <v>0</v>
      </c>
      <c r="G679" s="473"/>
      <c r="H679" s="473"/>
      <c r="I679" s="473"/>
      <c r="J679" s="473"/>
      <c r="K679" s="473"/>
      <c r="L679" s="459"/>
      <c r="M679" s="459"/>
      <c r="N679" s="459"/>
      <c r="R679" s="251"/>
      <c r="T679" s="459"/>
      <c r="U679" s="459"/>
      <c r="V679" s="459"/>
      <c r="AA679" s="251"/>
      <c r="AC679" s="459"/>
      <c r="AD679" s="459"/>
      <c r="AE679" s="459"/>
      <c r="AJ679" s="251"/>
      <c r="AL679" s="459"/>
      <c r="AM679" s="459"/>
      <c r="AN679" s="459"/>
      <c r="AS679" s="251"/>
      <c r="AU679" s="459"/>
      <c r="AV679" s="459"/>
      <c r="AW679" s="459"/>
      <c r="BB679" s="251"/>
      <c r="BD679" s="459"/>
      <c r="BE679" s="459"/>
      <c r="BF679" s="459"/>
      <c r="BK679" s="251"/>
      <c r="BM679" s="459"/>
      <c r="BN679" s="459"/>
      <c r="BO679" s="459"/>
      <c r="BT679" s="251"/>
      <c r="BV679" s="459"/>
      <c r="BW679" s="459"/>
      <c r="BX679" s="459"/>
      <c r="CC679" s="251"/>
      <c r="CE679" s="459"/>
      <c r="CF679" s="459"/>
      <c r="CG679" s="459"/>
      <c r="CL679" s="251"/>
      <c r="CN679" s="459"/>
      <c r="CO679" s="459"/>
      <c r="CP679" s="459"/>
      <c r="CU679" s="251"/>
      <c r="CW679" s="459"/>
      <c r="CX679" s="459"/>
      <c r="CY679" s="459"/>
      <c r="DD679" s="251"/>
      <c r="DF679" s="459"/>
      <c r="DG679" s="459"/>
      <c r="DH679" s="459"/>
      <c r="DM679" s="251"/>
      <c r="DO679" s="459"/>
      <c r="DP679" s="459"/>
      <c r="DQ679" s="459"/>
      <c r="DV679" s="251"/>
      <c r="DX679" s="459"/>
      <c r="DY679" s="459"/>
      <c r="DZ679" s="459"/>
      <c r="EE679" s="251"/>
      <c r="EG679" s="459"/>
      <c r="EH679" s="459"/>
      <c r="EI679" s="459"/>
      <c r="EN679" s="251"/>
      <c r="EP679" s="459"/>
      <c r="EQ679" s="459"/>
      <c r="ER679" s="459"/>
      <c r="EW679" s="251"/>
      <c r="EY679" s="459"/>
      <c r="EZ679" s="459"/>
      <c r="FA679" s="459"/>
      <c r="FF679" s="251"/>
      <c r="FH679" s="459"/>
      <c r="FI679" s="459"/>
      <c r="FJ679" s="459"/>
      <c r="FO679" s="251"/>
      <c r="FQ679" s="459"/>
      <c r="FR679" s="459"/>
      <c r="FS679" s="459"/>
      <c r="FX679" s="251"/>
      <c r="FZ679" s="459"/>
      <c r="GA679" s="459"/>
      <c r="GB679" s="459"/>
      <c r="GG679" s="251"/>
      <c r="GI679" s="459"/>
      <c r="GJ679" s="459"/>
      <c r="GK679" s="459"/>
      <c r="GP679" s="251"/>
      <c r="GR679" s="459"/>
      <c r="GS679" s="459"/>
      <c r="GT679" s="459"/>
      <c r="GY679" s="251"/>
      <c r="HA679" s="459"/>
      <c r="HB679" s="459"/>
      <c r="HC679" s="459"/>
      <c r="HH679" s="251"/>
      <c r="HJ679" s="459"/>
      <c r="HK679" s="459"/>
      <c r="HL679" s="459"/>
      <c r="HQ679" s="459"/>
      <c r="HR679" s="459"/>
      <c r="HS679" s="459"/>
      <c r="HT679" s="459"/>
      <c r="HU679" s="459"/>
      <c r="HV679" s="459"/>
      <c r="HW679" s="459"/>
      <c r="HX679" s="459"/>
      <c r="HY679" s="459"/>
      <c r="HZ679" s="459"/>
      <c r="IA679" s="459"/>
      <c r="IB679" s="459"/>
      <c r="IC679" s="459"/>
      <c r="ID679" s="459"/>
      <c r="IE679" s="459"/>
      <c r="IF679" s="459"/>
      <c r="IG679" s="459"/>
      <c r="IH679" s="459"/>
      <c r="II679" s="459"/>
      <c r="IJ679" s="459"/>
      <c r="IK679" s="459"/>
      <c r="IL679" s="459"/>
      <c r="IM679" s="459"/>
      <c r="IN679" s="459"/>
      <c r="IO679" s="459"/>
      <c r="IP679" s="459"/>
      <c r="IQ679" s="459"/>
      <c r="IR679" s="459"/>
      <c r="IS679" s="459"/>
      <c r="IT679" s="459"/>
      <c r="IU679" s="459"/>
      <c r="IV679" s="459"/>
      <c r="RS679" s="252"/>
    </row>
    <row r="680" spans="1:487" s="461" customFormat="1" ht="18">
      <c r="A680" s="605" t="s">
        <v>2393</v>
      </c>
      <c r="B680" s="459"/>
      <c r="C680" s="488"/>
      <c r="D680" s="461" t="s">
        <v>129</v>
      </c>
      <c r="E680" s="461">
        <f t="shared" si="2"/>
        <v>0</v>
      </c>
      <c r="F680" s="524">
        <f t="shared" si="3"/>
        <v>0</v>
      </c>
      <c r="G680" s="502"/>
      <c r="H680" s="502"/>
      <c r="I680" s="473"/>
      <c r="J680" s="473"/>
      <c r="K680" s="473"/>
      <c r="L680" s="459"/>
      <c r="M680" s="459"/>
      <c r="N680" s="459"/>
      <c r="R680" s="251"/>
      <c r="T680" s="459"/>
      <c r="U680" s="459"/>
      <c r="V680" s="459"/>
      <c r="AA680" s="251"/>
      <c r="AC680" s="459"/>
      <c r="AD680" s="459"/>
      <c r="AE680" s="459"/>
      <c r="AJ680" s="251"/>
      <c r="AL680" s="459"/>
      <c r="AM680" s="459"/>
      <c r="AN680" s="459"/>
      <c r="AS680" s="251"/>
      <c r="AU680" s="459"/>
      <c r="AV680" s="459"/>
      <c r="AW680" s="459"/>
      <c r="BB680" s="251"/>
      <c r="BD680" s="459"/>
      <c r="BE680" s="459"/>
      <c r="BF680" s="459"/>
      <c r="BK680" s="251"/>
      <c r="BM680" s="459"/>
      <c r="BN680" s="459"/>
      <c r="BO680" s="459"/>
      <c r="BT680" s="251"/>
      <c r="BV680" s="459"/>
      <c r="BW680" s="459"/>
      <c r="BX680" s="459"/>
      <c r="CC680" s="251"/>
      <c r="CE680" s="459"/>
      <c r="CF680" s="459"/>
      <c r="CG680" s="459"/>
      <c r="CL680" s="251"/>
      <c r="CN680" s="459"/>
      <c r="CO680" s="459"/>
      <c r="CP680" s="459"/>
      <c r="CU680" s="251"/>
      <c r="CW680" s="459"/>
      <c r="CX680" s="459"/>
      <c r="CY680" s="459"/>
      <c r="DD680" s="251"/>
      <c r="DF680" s="459"/>
      <c r="DG680" s="459"/>
      <c r="DH680" s="459"/>
      <c r="DM680" s="251"/>
      <c r="DO680" s="459"/>
      <c r="DP680" s="459"/>
      <c r="DQ680" s="459"/>
      <c r="DV680" s="251"/>
      <c r="DX680" s="459"/>
      <c r="DY680" s="459"/>
      <c r="DZ680" s="459"/>
      <c r="EE680" s="251"/>
      <c r="EG680" s="459"/>
      <c r="EH680" s="459"/>
      <c r="EI680" s="459"/>
      <c r="EN680" s="251"/>
      <c r="EP680" s="459"/>
      <c r="EQ680" s="459"/>
      <c r="ER680" s="459"/>
      <c r="EW680" s="251"/>
      <c r="EY680" s="459"/>
      <c r="EZ680" s="459"/>
      <c r="FA680" s="459"/>
      <c r="FF680" s="251"/>
      <c r="FH680" s="459"/>
      <c r="FI680" s="459"/>
      <c r="FJ680" s="459"/>
      <c r="FO680" s="251"/>
      <c r="FQ680" s="459"/>
      <c r="FR680" s="459"/>
      <c r="FS680" s="459"/>
      <c r="FX680" s="251"/>
      <c r="FZ680" s="459"/>
      <c r="GA680" s="459"/>
      <c r="GB680" s="459"/>
      <c r="GG680" s="251"/>
      <c r="GI680" s="459"/>
      <c r="GJ680" s="459"/>
      <c r="GK680" s="459"/>
      <c r="GP680" s="251"/>
      <c r="GR680" s="459"/>
      <c r="GS680" s="459"/>
      <c r="GT680" s="459"/>
      <c r="GY680" s="251"/>
      <c r="HA680" s="459"/>
      <c r="HB680" s="459"/>
      <c r="HC680" s="459"/>
      <c r="HH680" s="251"/>
      <c r="HJ680" s="459"/>
      <c r="HK680" s="459"/>
      <c r="HL680" s="459"/>
      <c r="HQ680" s="459"/>
      <c r="HR680" s="459"/>
      <c r="HS680" s="459"/>
      <c r="HT680" s="459"/>
      <c r="HU680" s="459"/>
      <c r="HV680" s="459"/>
      <c r="HW680" s="459"/>
      <c r="HX680" s="459"/>
      <c r="HY680" s="459"/>
      <c r="HZ680" s="459"/>
      <c r="IA680" s="459"/>
      <c r="IB680" s="459"/>
      <c r="IC680" s="459"/>
      <c r="ID680" s="459"/>
      <c r="IE680" s="459"/>
      <c r="IF680" s="459"/>
      <c r="IG680" s="459"/>
      <c r="IH680" s="459"/>
      <c r="II680" s="459"/>
      <c r="IJ680" s="459"/>
      <c r="IK680" s="459"/>
      <c r="IL680" s="459"/>
      <c r="IM680" s="459"/>
      <c r="IN680" s="459"/>
      <c r="IO680" s="459"/>
      <c r="IP680" s="459"/>
      <c r="IQ680" s="459"/>
      <c r="IR680" s="459"/>
      <c r="IS680" s="459"/>
      <c r="IT680" s="459"/>
      <c r="IU680" s="459"/>
      <c r="IV680" s="459"/>
      <c r="RS680" s="252"/>
    </row>
    <row r="681" spans="1:487" s="461" customFormat="1" ht="18">
      <c r="A681" s="605" t="s">
        <v>2394</v>
      </c>
      <c r="B681" s="459"/>
      <c r="C681" s="488"/>
      <c r="D681" s="461" t="s">
        <v>129</v>
      </c>
      <c r="E681" s="461">
        <f t="shared" si="2"/>
        <v>0</v>
      </c>
      <c r="F681" s="524">
        <f t="shared" si="3"/>
        <v>0</v>
      </c>
      <c r="G681" s="502"/>
      <c r="H681" s="473"/>
      <c r="I681" s="473"/>
      <c r="J681" s="473"/>
      <c r="K681" s="473"/>
      <c r="L681" s="459"/>
      <c r="N681" s="459"/>
      <c r="R681" s="251"/>
      <c r="T681" s="459"/>
      <c r="U681" s="459"/>
      <c r="V681" s="459"/>
      <c r="AA681" s="251"/>
      <c r="AC681" s="459"/>
      <c r="AD681" s="459"/>
      <c r="AE681" s="459"/>
      <c r="AJ681" s="251"/>
      <c r="AL681" s="459"/>
      <c r="AM681" s="459"/>
      <c r="AN681" s="459"/>
      <c r="AS681" s="251"/>
      <c r="AU681" s="459"/>
      <c r="AV681" s="459"/>
      <c r="AW681" s="459"/>
      <c r="BB681" s="251"/>
      <c r="BD681" s="459"/>
      <c r="BE681" s="459"/>
      <c r="BF681" s="459"/>
      <c r="BK681" s="251"/>
      <c r="BM681" s="459"/>
      <c r="BN681" s="459"/>
      <c r="BO681" s="459"/>
      <c r="BT681" s="251"/>
      <c r="BV681" s="459"/>
      <c r="BW681" s="459"/>
      <c r="BX681" s="459"/>
      <c r="CC681" s="251"/>
      <c r="CE681" s="459"/>
      <c r="CF681" s="459"/>
      <c r="CG681" s="459"/>
      <c r="CL681" s="251"/>
      <c r="CN681" s="459"/>
      <c r="CO681" s="459"/>
      <c r="CP681" s="459"/>
      <c r="CU681" s="251"/>
      <c r="CW681" s="459"/>
      <c r="CX681" s="459"/>
      <c r="CY681" s="459"/>
      <c r="DD681" s="251"/>
      <c r="DF681" s="459"/>
      <c r="DG681" s="459"/>
      <c r="DH681" s="459"/>
      <c r="DM681" s="251"/>
      <c r="DO681" s="459"/>
      <c r="DP681" s="459"/>
      <c r="DQ681" s="459"/>
      <c r="DV681" s="251"/>
      <c r="DX681" s="459"/>
      <c r="DY681" s="459"/>
      <c r="DZ681" s="459"/>
      <c r="EE681" s="251"/>
      <c r="EG681" s="459"/>
      <c r="EH681" s="459"/>
      <c r="EI681" s="459"/>
      <c r="EN681" s="251"/>
      <c r="EP681" s="459"/>
      <c r="EQ681" s="459"/>
      <c r="ER681" s="459"/>
      <c r="EW681" s="251"/>
      <c r="EY681" s="459"/>
      <c r="EZ681" s="459"/>
      <c r="FA681" s="459"/>
      <c r="FF681" s="251"/>
      <c r="FH681" s="459"/>
      <c r="FI681" s="459"/>
      <c r="FJ681" s="459"/>
      <c r="FO681" s="251"/>
      <c r="FQ681" s="459"/>
      <c r="FR681" s="459"/>
      <c r="FS681" s="459"/>
      <c r="FX681" s="251"/>
      <c r="FZ681" s="459"/>
      <c r="GA681" s="459"/>
      <c r="GB681" s="459"/>
      <c r="GG681" s="251"/>
      <c r="GI681" s="459"/>
      <c r="GJ681" s="459"/>
      <c r="GK681" s="459"/>
      <c r="GP681" s="251"/>
      <c r="GR681" s="459"/>
      <c r="GS681" s="459"/>
      <c r="GT681" s="459"/>
      <c r="GY681" s="251"/>
      <c r="HA681" s="459"/>
      <c r="HB681" s="459"/>
      <c r="HC681" s="459"/>
      <c r="HH681" s="251"/>
      <c r="HJ681" s="459"/>
      <c r="HK681" s="459"/>
      <c r="HL681" s="459"/>
      <c r="HQ681" s="459"/>
      <c r="HR681" s="459"/>
      <c r="HS681" s="459"/>
      <c r="HT681" s="459"/>
      <c r="HU681" s="459"/>
      <c r="HV681" s="459"/>
      <c r="HW681" s="459"/>
      <c r="HX681" s="459"/>
      <c r="HY681" s="459"/>
      <c r="HZ681" s="459"/>
      <c r="IA681" s="459"/>
      <c r="IB681" s="459"/>
      <c r="IC681" s="459"/>
      <c r="ID681" s="459"/>
      <c r="IE681" s="459"/>
      <c r="IF681" s="459"/>
      <c r="IG681" s="459"/>
      <c r="IH681" s="459"/>
      <c r="II681" s="459"/>
      <c r="IJ681" s="459"/>
      <c r="IK681" s="459"/>
      <c r="IL681" s="459"/>
      <c r="IM681" s="459"/>
      <c r="IN681" s="459"/>
      <c r="IO681" s="459"/>
      <c r="IP681" s="459"/>
      <c r="IQ681" s="459"/>
      <c r="IR681" s="459"/>
      <c r="IS681" s="459"/>
      <c r="IT681" s="459"/>
      <c r="IU681" s="459"/>
      <c r="IV681" s="459"/>
      <c r="RS681" s="252"/>
    </row>
    <row r="682" spans="1:487" s="461" customFormat="1" ht="18">
      <c r="A682" s="605" t="s">
        <v>1639</v>
      </c>
      <c r="B682" s="459"/>
      <c r="C682" s="488"/>
      <c r="D682" s="461" t="s">
        <v>129</v>
      </c>
      <c r="E682" s="461">
        <f t="shared" si="2"/>
        <v>2</v>
      </c>
      <c r="F682" s="524">
        <f t="shared" si="3"/>
        <v>0</v>
      </c>
      <c r="G682" s="473"/>
      <c r="H682" s="473"/>
      <c r="I682" s="473"/>
      <c r="J682" s="473"/>
      <c r="K682" s="473"/>
      <c r="L682" s="459"/>
      <c r="N682" s="459"/>
      <c r="R682" s="251"/>
      <c r="T682" s="459"/>
      <c r="U682" s="459"/>
      <c r="V682" s="459"/>
      <c r="AA682" s="251"/>
      <c r="AC682" s="459"/>
      <c r="AD682" s="459"/>
      <c r="AE682" s="459"/>
      <c r="AJ682" s="251"/>
      <c r="AL682" s="459"/>
      <c r="AM682" s="459"/>
      <c r="AN682" s="459"/>
      <c r="AS682" s="251"/>
      <c r="AU682" s="459"/>
      <c r="AV682" s="459"/>
      <c r="AW682" s="459"/>
      <c r="BB682" s="251"/>
      <c r="BD682" s="459"/>
      <c r="BE682" s="459"/>
      <c r="BF682" s="459"/>
      <c r="BK682" s="251"/>
      <c r="BM682" s="459"/>
      <c r="BN682" s="459"/>
      <c r="BO682" s="459"/>
      <c r="BT682" s="251"/>
      <c r="BV682" s="459"/>
      <c r="BW682" s="459"/>
      <c r="BX682" s="459"/>
      <c r="CC682" s="251"/>
      <c r="CE682" s="459"/>
      <c r="CF682" s="459"/>
      <c r="CG682" s="459"/>
      <c r="CL682" s="251"/>
      <c r="CN682" s="459"/>
      <c r="CO682" s="459"/>
      <c r="CP682" s="459"/>
      <c r="CU682" s="251"/>
      <c r="CW682" s="459"/>
      <c r="CX682" s="459"/>
      <c r="CY682" s="459"/>
      <c r="DD682" s="251"/>
      <c r="DF682" s="459"/>
      <c r="DG682" s="459"/>
      <c r="DH682" s="459"/>
      <c r="DM682" s="251"/>
      <c r="DO682" s="459"/>
      <c r="DP682" s="459"/>
      <c r="DQ682" s="459"/>
      <c r="DV682" s="251"/>
      <c r="DX682" s="459"/>
      <c r="DY682" s="459"/>
      <c r="DZ682" s="459"/>
      <c r="EE682" s="251"/>
      <c r="EG682" s="459"/>
      <c r="EH682" s="459"/>
      <c r="EI682" s="459"/>
      <c r="EN682" s="251"/>
      <c r="EP682" s="459"/>
      <c r="EQ682" s="459"/>
      <c r="ER682" s="459"/>
      <c r="EW682" s="251"/>
      <c r="EY682" s="459"/>
      <c r="EZ682" s="459"/>
      <c r="FA682" s="459"/>
      <c r="FF682" s="251"/>
      <c r="FH682" s="459"/>
      <c r="FI682" s="459"/>
      <c r="FJ682" s="459"/>
      <c r="FO682" s="251"/>
      <c r="FQ682" s="459"/>
      <c r="FR682" s="459"/>
      <c r="FS682" s="459"/>
      <c r="FX682" s="251"/>
      <c r="FZ682" s="459"/>
      <c r="GA682" s="459"/>
      <c r="GB682" s="459"/>
      <c r="GG682" s="251"/>
      <c r="GI682" s="459"/>
      <c r="GJ682" s="459"/>
      <c r="GK682" s="459"/>
      <c r="GP682" s="251"/>
      <c r="GR682" s="459"/>
      <c r="GS682" s="459"/>
      <c r="GT682" s="459"/>
      <c r="GY682" s="251"/>
      <c r="HA682" s="459"/>
      <c r="HB682" s="459"/>
      <c r="HC682" s="459"/>
      <c r="HH682" s="251"/>
      <c r="HJ682" s="459"/>
      <c r="HK682" s="459"/>
      <c r="HL682" s="459"/>
      <c r="HQ682" s="459"/>
      <c r="HR682" s="459"/>
      <c r="HS682" s="459"/>
      <c r="HT682" s="459"/>
      <c r="HU682" s="459"/>
      <c r="HV682" s="459"/>
      <c r="HW682" s="459"/>
      <c r="HX682" s="459"/>
      <c r="HY682" s="459"/>
      <c r="HZ682" s="459"/>
      <c r="IA682" s="459"/>
      <c r="IB682" s="459"/>
      <c r="IC682" s="459"/>
      <c r="ID682" s="459"/>
      <c r="IE682" s="459"/>
      <c r="IF682" s="459"/>
      <c r="IG682" s="459"/>
      <c r="IH682" s="459"/>
      <c r="II682" s="459"/>
      <c r="IJ682" s="459"/>
      <c r="IK682" s="459"/>
      <c r="IL682" s="459"/>
      <c r="IM682" s="459"/>
      <c r="IN682" s="459"/>
      <c r="IO682" s="459"/>
      <c r="IP682" s="459"/>
      <c r="IQ682" s="459"/>
      <c r="IR682" s="459"/>
      <c r="IS682" s="459"/>
      <c r="IT682" s="459"/>
      <c r="IU682" s="459"/>
      <c r="IV682" s="459"/>
      <c r="RS682" s="252"/>
    </row>
    <row r="683" spans="1:487" s="461" customFormat="1" ht="18">
      <c r="A683" s="605" t="s">
        <v>1896</v>
      </c>
      <c r="B683" s="459"/>
      <c r="C683" s="488"/>
      <c r="D683" s="461" t="s">
        <v>129</v>
      </c>
      <c r="E683" s="461">
        <f t="shared" si="2"/>
        <v>0</v>
      </c>
      <c r="F683" s="524">
        <f t="shared" si="3"/>
        <v>0</v>
      </c>
      <c r="G683" s="473"/>
      <c r="H683" s="473"/>
      <c r="I683" s="473"/>
      <c r="J683" s="473"/>
      <c r="K683" s="473"/>
      <c r="N683" s="459"/>
      <c r="R683" s="251"/>
      <c r="T683" s="459"/>
      <c r="U683" s="459"/>
      <c r="V683" s="459"/>
      <c r="AA683" s="251"/>
      <c r="AC683" s="459"/>
      <c r="AD683" s="459"/>
      <c r="AE683" s="459"/>
      <c r="AJ683" s="251"/>
      <c r="AL683" s="459"/>
      <c r="AM683" s="459"/>
      <c r="AN683" s="459"/>
      <c r="AS683" s="251"/>
      <c r="AU683" s="459"/>
      <c r="AV683" s="459"/>
      <c r="AW683" s="459"/>
      <c r="BB683" s="251"/>
      <c r="BD683" s="459"/>
      <c r="BE683" s="459"/>
      <c r="BF683" s="459"/>
      <c r="BK683" s="251"/>
      <c r="BM683" s="459"/>
      <c r="BN683" s="459"/>
      <c r="BO683" s="459"/>
      <c r="BT683" s="251"/>
      <c r="BV683" s="459"/>
      <c r="BW683" s="459"/>
      <c r="BX683" s="459"/>
      <c r="CC683" s="251"/>
      <c r="CE683" s="459"/>
      <c r="CF683" s="459"/>
      <c r="CG683" s="459"/>
      <c r="CL683" s="251"/>
      <c r="CN683" s="459"/>
      <c r="CO683" s="459"/>
      <c r="CP683" s="459"/>
      <c r="CU683" s="251"/>
      <c r="CW683" s="459"/>
      <c r="CX683" s="459"/>
      <c r="CY683" s="459"/>
      <c r="DD683" s="251"/>
      <c r="DF683" s="459"/>
      <c r="DG683" s="459"/>
      <c r="DH683" s="459"/>
      <c r="DM683" s="251"/>
      <c r="DO683" s="459"/>
      <c r="DP683" s="459"/>
      <c r="DQ683" s="459"/>
      <c r="DV683" s="251"/>
      <c r="DX683" s="459"/>
      <c r="DY683" s="459"/>
      <c r="DZ683" s="459"/>
      <c r="EE683" s="251"/>
      <c r="EG683" s="459"/>
      <c r="EH683" s="459"/>
      <c r="EI683" s="459"/>
      <c r="EN683" s="251"/>
      <c r="EP683" s="459"/>
      <c r="EQ683" s="459"/>
      <c r="ER683" s="459"/>
      <c r="EW683" s="251"/>
      <c r="EY683" s="459"/>
      <c r="EZ683" s="459"/>
      <c r="FA683" s="459"/>
      <c r="FF683" s="251"/>
      <c r="FH683" s="459"/>
      <c r="FI683" s="459"/>
      <c r="FJ683" s="459"/>
      <c r="FO683" s="251"/>
      <c r="FQ683" s="459"/>
      <c r="FR683" s="459"/>
      <c r="FS683" s="459"/>
      <c r="FX683" s="251"/>
      <c r="FZ683" s="459"/>
      <c r="GA683" s="459"/>
      <c r="GB683" s="459"/>
      <c r="GG683" s="251"/>
      <c r="GI683" s="459"/>
      <c r="GJ683" s="459"/>
      <c r="GK683" s="459"/>
      <c r="GP683" s="251"/>
      <c r="GR683" s="459"/>
      <c r="GS683" s="459"/>
      <c r="GT683" s="459"/>
      <c r="GY683" s="251"/>
      <c r="HA683" s="459"/>
      <c r="HB683" s="459"/>
      <c r="HC683" s="459"/>
      <c r="HH683" s="251"/>
      <c r="HJ683" s="459"/>
      <c r="HK683" s="459"/>
      <c r="HL683" s="459"/>
      <c r="HQ683" s="459"/>
      <c r="HR683" s="459"/>
      <c r="HS683" s="459"/>
      <c r="HT683" s="459"/>
      <c r="HU683" s="459"/>
      <c r="HV683" s="459"/>
      <c r="HW683" s="459"/>
      <c r="HX683" s="459"/>
      <c r="HY683" s="459"/>
      <c r="HZ683" s="459"/>
      <c r="IA683" s="459"/>
      <c r="IB683" s="459"/>
      <c r="IC683" s="459"/>
      <c r="ID683" s="459"/>
      <c r="IE683" s="459"/>
      <c r="IF683" s="459"/>
      <c r="IG683" s="459"/>
      <c r="IH683" s="459"/>
      <c r="II683" s="459"/>
      <c r="IJ683" s="459"/>
      <c r="IK683" s="459"/>
      <c r="IL683" s="459"/>
      <c r="IM683" s="459"/>
      <c r="IN683" s="459"/>
      <c r="IO683" s="459"/>
      <c r="IP683" s="459"/>
      <c r="IQ683" s="459"/>
      <c r="IR683" s="459"/>
      <c r="IS683" s="459"/>
      <c r="IT683" s="459"/>
      <c r="IU683" s="459"/>
      <c r="IV683" s="459"/>
      <c r="RS683" s="252"/>
    </row>
    <row r="684" spans="1:487" s="461" customFormat="1" ht="18">
      <c r="A684" s="605" t="s">
        <v>469</v>
      </c>
      <c r="B684" s="488"/>
      <c r="C684" s="488"/>
      <c r="D684" s="461" t="s">
        <v>135</v>
      </c>
      <c r="E684" s="461">
        <f t="shared" si="2"/>
        <v>51</v>
      </c>
      <c r="F684" s="524">
        <f t="shared" si="3"/>
        <v>8</v>
      </c>
      <c r="G684" s="473"/>
      <c r="H684" s="473"/>
      <c r="I684" s="473">
        <v>1</v>
      </c>
      <c r="J684" s="473">
        <v>7</v>
      </c>
      <c r="K684" s="473"/>
      <c r="M684" s="459"/>
      <c r="N684" s="459"/>
      <c r="R684" s="251"/>
      <c r="T684" s="459"/>
      <c r="U684" s="459"/>
      <c r="V684" s="459"/>
      <c r="AA684" s="251"/>
      <c r="AC684" s="459"/>
      <c r="AD684" s="459"/>
      <c r="AE684" s="459"/>
      <c r="AJ684" s="251"/>
      <c r="AL684" s="459"/>
      <c r="AM684" s="459"/>
      <c r="AN684" s="459"/>
      <c r="AS684" s="251"/>
      <c r="AU684" s="459"/>
      <c r="AV684" s="459"/>
      <c r="AW684" s="459"/>
      <c r="BB684" s="251"/>
      <c r="BD684" s="459"/>
      <c r="BE684" s="459"/>
      <c r="BF684" s="459"/>
      <c r="BK684" s="251"/>
      <c r="BM684" s="459"/>
      <c r="BN684" s="459"/>
      <c r="BO684" s="459"/>
      <c r="BT684" s="251"/>
      <c r="BV684" s="459"/>
      <c r="BW684" s="459"/>
      <c r="BX684" s="459"/>
      <c r="CC684" s="251"/>
      <c r="CE684" s="459"/>
      <c r="CF684" s="459"/>
      <c r="CG684" s="459"/>
      <c r="CL684" s="251"/>
      <c r="CN684" s="459"/>
      <c r="CO684" s="459"/>
      <c r="CP684" s="459"/>
      <c r="CU684" s="251"/>
      <c r="CW684" s="459"/>
      <c r="CX684" s="459"/>
      <c r="CY684" s="459"/>
      <c r="DD684" s="251"/>
      <c r="DF684" s="459"/>
      <c r="DG684" s="459"/>
      <c r="DH684" s="459"/>
      <c r="DM684" s="251"/>
      <c r="DO684" s="459"/>
      <c r="DP684" s="459"/>
      <c r="DQ684" s="459"/>
      <c r="DV684" s="251"/>
      <c r="DX684" s="459"/>
      <c r="DY684" s="459"/>
      <c r="DZ684" s="459"/>
      <c r="EE684" s="251"/>
      <c r="EG684" s="459"/>
      <c r="EH684" s="459"/>
      <c r="EI684" s="459"/>
      <c r="EN684" s="251"/>
      <c r="EP684" s="459"/>
      <c r="EQ684" s="459"/>
      <c r="ER684" s="459"/>
      <c r="EW684" s="251"/>
      <c r="EY684" s="459"/>
      <c r="EZ684" s="459"/>
      <c r="FA684" s="459"/>
      <c r="FF684" s="251"/>
      <c r="FH684" s="459"/>
      <c r="FI684" s="459"/>
      <c r="FJ684" s="459"/>
      <c r="FO684" s="251"/>
      <c r="FQ684" s="459"/>
      <c r="FR684" s="459"/>
      <c r="FS684" s="459"/>
      <c r="FX684" s="251"/>
      <c r="FZ684" s="459"/>
      <c r="GA684" s="459"/>
      <c r="GB684" s="459"/>
      <c r="GG684" s="251"/>
      <c r="GI684" s="459"/>
      <c r="GJ684" s="459"/>
      <c r="GK684" s="459"/>
      <c r="GP684" s="251"/>
      <c r="GR684" s="459"/>
      <c r="GS684" s="459"/>
      <c r="GT684" s="459"/>
      <c r="GY684" s="251"/>
      <c r="HA684" s="459"/>
      <c r="HB684" s="459"/>
      <c r="HC684" s="459"/>
      <c r="HH684" s="251"/>
      <c r="HJ684" s="459"/>
      <c r="HK684" s="459"/>
      <c r="HL684" s="459"/>
      <c r="HQ684" s="459"/>
      <c r="HR684" s="459"/>
      <c r="HS684" s="459"/>
      <c r="HT684" s="459"/>
      <c r="HU684" s="459"/>
      <c r="HV684" s="459"/>
      <c r="HW684" s="459"/>
      <c r="HX684" s="459"/>
      <c r="HY684" s="459"/>
      <c r="HZ684" s="459"/>
      <c r="IA684" s="459"/>
      <c r="IB684" s="459"/>
      <c r="IC684" s="459"/>
      <c r="ID684" s="459"/>
      <c r="IE684" s="459"/>
      <c r="IF684" s="459"/>
      <c r="IG684" s="459"/>
      <c r="IH684" s="459"/>
      <c r="II684" s="459"/>
      <c r="IJ684" s="459"/>
      <c r="IK684" s="459"/>
      <c r="IL684" s="459"/>
      <c r="IM684" s="459"/>
      <c r="IN684" s="459"/>
      <c r="IO684" s="459"/>
      <c r="IP684" s="459"/>
      <c r="IQ684" s="459"/>
      <c r="IR684" s="459"/>
      <c r="IS684" s="459"/>
      <c r="IT684" s="459"/>
      <c r="IU684" s="459"/>
      <c r="IV684" s="459"/>
      <c r="RS684" s="252"/>
    </row>
    <row r="685" spans="1:487" s="461" customFormat="1" ht="18">
      <c r="A685" s="605" t="s">
        <v>1327</v>
      </c>
      <c r="B685" s="459"/>
      <c r="C685" s="488"/>
      <c r="D685" s="461" t="s">
        <v>129</v>
      </c>
      <c r="E685" s="461">
        <f t="shared" si="2"/>
        <v>0</v>
      </c>
      <c r="F685" s="524">
        <f t="shared" si="3"/>
        <v>0</v>
      </c>
      <c r="G685" s="473"/>
      <c r="H685" s="473"/>
      <c r="I685" s="473"/>
      <c r="J685" s="473"/>
      <c r="K685" s="473"/>
      <c r="L685" s="459"/>
      <c r="N685" s="459"/>
      <c r="R685" s="251"/>
      <c r="T685" s="459"/>
      <c r="U685" s="459"/>
      <c r="V685" s="459"/>
      <c r="AA685" s="251"/>
      <c r="AC685" s="459"/>
      <c r="AD685" s="459"/>
      <c r="AE685" s="459"/>
      <c r="AJ685" s="251"/>
      <c r="AL685" s="459"/>
      <c r="AM685" s="459"/>
      <c r="AN685" s="459"/>
      <c r="AS685" s="251"/>
      <c r="AU685" s="459"/>
      <c r="AV685" s="459"/>
      <c r="AW685" s="459"/>
      <c r="BB685" s="251"/>
      <c r="BD685" s="459"/>
      <c r="BE685" s="459"/>
      <c r="BF685" s="459"/>
      <c r="BK685" s="251"/>
      <c r="BM685" s="459"/>
      <c r="BN685" s="459"/>
      <c r="BO685" s="459"/>
      <c r="BT685" s="251"/>
      <c r="BV685" s="459"/>
      <c r="BW685" s="459"/>
      <c r="BX685" s="459"/>
      <c r="CC685" s="251"/>
      <c r="CE685" s="459"/>
      <c r="CF685" s="459"/>
      <c r="CG685" s="459"/>
      <c r="CL685" s="251"/>
      <c r="CN685" s="459"/>
      <c r="CO685" s="459"/>
      <c r="CP685" s="459"/>
      <c r="CU685" s="251"/>
      <c r="CW685" s="459"/>
      <c r="CX685" s="459"/>
      <c r="CY685" s="459"/>
      <c r="DD685" s="251"/>
      <c r="DF685" s="459"/>
      <c r="DG685" s="459"/>
      <c r="DH685" s="459"/>
      <c r="DM685" s="251"/>
      <c r="DO685" s="459"/>
      <c r="DP685" s="459"/>
      <c r="DQ685" s="459"/>
      <c r="DV685" s="251"/>
      <c r="DX685" s="459"/>
      <c r="DY685" s="459"/>
      <c r="DZ685" s="459"/>
      <c r="EE685" s="251"/>
      <c r="EG685" s="459"/>
      <c r="EH685" s="459"/>
      <c r="EI685" s="459"/>
      <c r="EN685" s="251"/>
      <c r="EP685" s="459"/>
      <c r="EQ685" s="459"/>
      <c r="ER685" s="459"/>
      <c r="EW685" s="251"/>
      <c r="EY685" s="459"/>
      <c r="EZ685" s="459"/>
      <c r="FA685" s="459"/>
      <c r="FF685" s="251"/>
      <c r="FH685" s="459"/>
      <c r="FI685" s="459"/>
      <c r="FJ685" s="459"/>
      <c r="FO685" s="251"/>
      <c r="FQ685" s="459"/>
      <c r="FR685" s="459"/>
      <c r="FS685" s="459"/>
      <c r="FX685" s="251"/>
      <c r="FZ685" s="459"/>
      <c r="GA685" s="459"/>
      <c r="GB685" s="459"/>
      <c r="GG685" s="251"/>
      <c r="GI685" s="459"/>
      <c r="GJ685" s="459"/>
      <c r="GK685" s="459"/>
      <c r="GP685" s="251"/>
      <c r="GR685" s="459"/>
      <c r="GS685" s="459"/>
      <c r="GT685" s="459"/>
      <c r="GY685" s="251"/>
      <c r="HA685" s="459"/>
      <c r="HB685" s="459"/>
      <c r="HC685" s="459"/>
      <c r="HH685" s="251"/>
      <c r="HJ685" s="459"/>
      <c r="HK685" s="459"/>
      <c r="HL685" s="459"/>
      <c r="HQ685" s="459"/>
      <c r="HR685" s="459"/>
      <c r="HS685" s="459"/>
      <c r="HT685" s="459"/>
      <c r="HU685" s="459"/>
      <c r="HV685" s="459"/>
      <c r="HW685" s="459"/>
      <c r="HX685" s="459"/>
      <c r="HY685" s="459"/>
      <c r="HZ685" s="459"/>
      <c r="IA685" s="459"/>
      <c r="IB685" s="459"/>
      <c r="IC685" s="459"/>
      <c r="ID685" s="459"/>
      <c r="IE685" s="459"/>
      <c r="IF685" s="459"/>
      <c r="IG685" s="459"/>
      <c r="IH685" s="459"/>
      <c r="II685" s="459"/>
      <c r="IJ685" s="459"/>
      <c r="IK685" s="459"/>
      <c r="IL685" s="459"/>
      <c r="IM685" s="459"/>
      <c r="IN685" s="459"/>
      <c r="IO685" s="459"/>
      <c r="IP685" s="459"/>
      <c r="IQ685" s="459"/>
      <c r="IR685" s="459"/>
      <c r="IS685" s="459"/>
      <c r="IT685" s="459"/>
      <c r="IU685" s="459"/>
      <c r="IV685" s="459"/>
      <c r="RS685" s="252"/>
    </row>
    <row r="686" spans="1:487" s="461" customFormat="1" ht="18">
      <c r="A686" s="605" t="s">
        <v>2346</v>
      </c>
      <c r="B686" s="459"/>
      <c r="C686" s="488"/>
      <c r="D686" s="461" t="s">
        <v>129</v>
      </c>
      <c r="E686" s="461">
        <f t="shared" si="2"/>
        <v>1</v>
      </c>
      <c r="F686" s="524">
        <f t="shared" si="3"/>
        <v>0</v>
      </c>
      <c r="G686" s="509"/>
      <c r="H686" s="509"/>
      <c r="I686" s="509"/>
      <c r="J686" s="509"/>
      <c r="K686" s="509"/>
      <c r="L686" s="459"/>
      <c r="M686" s="459"/>
      <c r="N686" s="459"/>
      <c r="R686" s="251"/>
      <c r="T686" s="459"/>
      <c r="U686" s="459"/>
      <c r="V686" s="459"/>
      <c r="AA686" s="251"/>
      <c r="AC686" s="459"/>
      <c r="AD686" s="459"/>
      <c r="AE686" s="459"/>
      <c r="AJ686" s="251"/>
      <c r="AL686" s="459"/>
      <c r="AM686" s="459"/>
      <c r="AN686" s="459"/>
      <c r="AS686" s="251"/>
      <c r="AU686" s="459"/>
      <c r="AV686" s="459"/>
      <c r="AW686" s="459"/>
      <c r="BB686" s="251"/>
      <c r="BD686" s="459"/>
      <c r="BE686" s="459"/>
      <c r="BF686" s="459"/>
      <c r="BK686" s="251"/>
      <c r="BM686" s="459"/>
      <c r="BN686" s="459"/>
      <c r="BO686" s="459"/>
      <c r="BT686" s="251"/>
      <c r="BV686" s="459"/>
      <c r="BW686" s="459"/>
      <c r="BX686" s="459"/>
      <c r="CC686" s="251"/>
      <c r="CE686" s="459"/>
      <c r="CF686" s="459"/>
      <c r="CG686" s="459"/>
      <c r="CL686" s="251"/>
      <c r="CN686" s="459"/>
      <c r="CO686" s="459"/>
      <c r="CP686" s="459"/>
      <c r="CU686" s="251"/>
      <c r="CW686" s="459"/>
      <c r="CX686" s="459"/>
      <c r="CY686" s="459"/>
      <c r="DD686" s="251"/>
      <c r="DF686" s="459"/>
      <c r="DG686" s="459"/>
      <c r="DH686" s="459"/>
      <c r="DM686" s="251"/>
      <c r="DO686" s="459"/>
      <c r="DP686" s="459"/>
      <c r="DQ686" s="459"/>
      <c r="DV686" s="251"/>
      <c r="DX686" s="459"/>
      <c r="DY686" s="459"/>
      <c r="DZ686" s="459"/>
      <c r="EE686" s="251"/>
      <c r="EG686" s="459"/>
      <c r="EH686" s="459"/>
      <c r="EI686" s="459"/>
      <c r="EN686" s="251"/>
      <c r="EP686" s="459"/>
      <c r="EQ686" s="459"/>
      <c r="ER686" s="459"/>
      <c r="EW686" s="251"/>
      <c r="EY686" s="459"/>
      <c r="EZ686" s="459"/>
      <c r="FA686" s="459"/>
      <c r="FF686" s="251"/>
      <c r="FH686" s="459"/>
      <c r="FI686" s="459"/>
      <c r="FJ686" s="459"/>
      <c r="FO686" s="251"/>
      <c r="FQ686" s="459"/>
      <c r="FR686" s="459"/>
      <c r="FS686" s="459"/>
      <c r="FX686" s="251"/>
      <c r="FZ686" s="459"/>
      <c r="GA686" s="459"/>
      <c r="GB686" s="459"/>
      <c r="GG686" s="251"/>
      <c r="GI686" s="459"/>
      <c r="GJ686" s="459"/>
      <c r="GK686" s="459"/>
      <c r="GP686" s="251"/>
      <c r="GR686" s="459"/>
      <c r="GS686" s="459"/>
      <c r="GT686" s="459"/>
      <c r="GY686" s="251"/>
      <c r="HA686" s="459"/>
      <c r="HB686" s="459"/>
      <c r="HC686" s="459"/>
      <c r="HH686" s="251"/>
      <c r="HJ686" s="459"/>
      <c r="HK686" s="459"/>
      <c r="HL686" s="459"/>
      <c r="HQ686" s="459"/>
      <c r="HR686" s="459"/>
      <c r="HS686" s="459"/>
      <c r="HT686" s="459"/>
      <c r="HU686" s="459"/>
      <c r="HV686" s="459"/>
      <c r="HW686" s="459"/>
      <c r="HX686" s="459"/>
      <c r="HY686" s="459"/>
      <c r="HZ686" s="459"/>
      <c r="IA686" s="459"/>
      <c r="IB686" s="459"/>
      <c r="IC686" s="459"/>
      <c r="ID686" s="459"/>
      <c r="IE686" s="459"/>
      <c r="IF686" s="459"/>
      <c r="IG686" s="459"/>
      <c r="IH686" s="459"/>
      <c r="II686" s="459"/>
      <c r="IJ686" s="459"/>
      <c r="IK686" s="459"/>
      <c r="IL686" s="459"/>
      <c r="IM686" s="459"/>
      <c r="IN686" s="459"/>
      <c r="IO686" s="459"/>
      <c r="IP686" s="459"/>
      <c r="IQ686" s="459"/>
      <c r="IR686" s="459"/>
      <c r="IS686" s="459"/>
      <c r="IT686" s="459"/>
      <c r="IU686" s="459"/>
      <c r="IV686" s="459"/>
      <c r="RS686" s="252"/>
    </row>
    <row r="687" spans="1:487" s="461" customFormat="1" ht="18">
      <c r="A687" s="605" t="s">
        <v>1879</v>
      </c>
      <c r="B687" s="488"/>
      <c r="C687" s="488"/>
      <c r="D687" s="461" t="s">
        <v>135</v>
      </c>
      <c r="E687" s="461">
        <f t="shared" si="2"/>
        <v>3</v>
      </c>
      <c r="F687" s="524">
        <f t="shared" si="3"/>
        <v>26</v>
      </c>
      <c r="G687" s="473"/>
      <c r="H687" s="473"/>
      <c r="I687" s="473"/>
      <c r="J687" s="473">
        <v>26</v>
      </c>
      <c r="K687" s="473"/>
      <c r="L687" s="459"/>
      <c r="N687" s="459"/>
      <c r="R687" s="251"/>
      <c r="T687" s="459"/>
      <c r="U687" s="459"/>
      <c r="V687" s="459"/>
      <c r="AA687" s="251"/>
      <c r="AC687" s="459"/>
      <c r="AD687" s="459"/>
      <c r="AE687" s="459"/>
      <c r="AJ687" s="251"/>
      <c r="AL687" s="459"/>
      <c r="AM687" s="459"/>
      <c r="AN687" s="459"/>
      <c r="AS687" s="251"/>
      <c r="AU687" s="459"/>
      <c r="AV687" s="459"/>
      <c r="AW687" s="459"/>
      <c r="BB687" s="251"/>
      <c r="BD687" s="459"/>
      <c r="BE687" s="459"/>
      <c r="BF687" s="459"/>
      <c r="BK687" s="251"/>
      <c r="BM687" s="459"/>
      <c r="BN687" s="459"/>
      <c r="BO687" s="459"/>
      <c r="BT687" s="251"/>
      <c r="BV687" s="459"/>
      <c r="BW687" s="459"/>
      <c r="BX687" s="459"/>
      <c r="CC687" s="251"/>
      <c r="CE687" s="459"/>
      <c r="CF687" s="459"/>
      <c r="CG687" s="459"/>
      <c r="CL687" s="251"/>
      <c r="CN687" s="459"/>
      <c r="CO687" s="459"/>
      <c r="CP687" s="459"/>
      <c r="CU687" s="251"/>
      <c r="CW687" s="459"/>
      <c r="CX687" s="459"/>
      <c r="CY687" s="459"/>
      <c r="DD687" s="251"/>
      <c r="DF687" s="459"/>
      <c r="DG687" s="459"/>
      <c r="DH687" s="459"/>
      <c r="DM687" s="251"/>
      <c r="DO687" s="459"/>
      <c r="DP687" s="459"/>
      <c r="DQ687" s="459"/>
      <c r="DV687" s="251"/>
      <c r="DX687" s="459"/>
      <c r="DY687" s="459"/>
      <c r="DZ687" s="459"/>
      <c r="EE687" s="251"/>
      <c r="EG687" s="459"/>
      <c r="EH687" s="459"/>
      <c r="EI687" s="459"/>
      <c r="EN687" s="251"/>
      <c r="EP687" s="459"/>
      <c r="EQ687" s="459"/>
      <c r="ER687" s="459"/>
      <c r="EW687" s="251"/>
      <c r="EY687" s="459"/>
      <c r="EZ687" s="459"/>
      <c r="FA687" s="459"/>
      <c r="FF687" s="251"/>
      <c r="FH687" s="459"/>
      <c r="FI687" s="459"/>
      <c r="FJ687" s="459"/>
      <c r="FO687" s="251"/>
      <c r="FQ687" s="459"/>
      <c r="FR687" s="459"/>
      <c r="FS687" s="459"/>
      <c r="FX687" s="251"/>
      <c r="FZ687" s="459"/>
      <c r="GA687" s="459"/>
      <c r="GB687" s="459"/>
      <c r="GG687" s="251"/>
      <c r="GI687" s="459"/>
      <c r="GJ687" s="459"/>
      <c r="GK687" s="459"/>
      <c r="GP687" s="251"/>
      <c r="GR687" s="459"/>
      <c r="GS687" s="459"/>
      <c r="GT687" s="459"/>
      <c r="GY687" s="251"/>
      <c r="HA687" s="459"/>
      <c r="HB687" s="459"/>
      <c r="HC687" s="459"/>
      <c r="HH687" s="251"/>
      <c r="HJ687" s="459"/>
      <c r="HK687" s="459"/>
      <c r="HL687" s="459"/>
      <c r="HQ687" s="459"/>
      <c r="HR687" s="459"/>
      <c r="HS687" s="459"/>
      <c r="HT687" s="459"/>
      <c r="HU687" s="459"/>
      <c r="HV687" s="459"/>
      <c r="HW687" s="459"/>
      <c r="HX687" s="459"/>
      <c r="HY687" s="459"/>
      <c r="HZ687" s="459"/>
      <c r="IA687" s="459"/>
      <c r="IB687" s="459"/>
      <c r="IC687" s="459"/>
      <c r="ID687" s="459"/>
      <c r="IE687" s="459"/>
      <c r="IF687" s="459"/>
      <c r="IG687" s="459"/>
      <c r="IH687" s="459"/>
      <c r="II687" s="459"/>
      <c r="IJ687" s="459"/>
      <c r="IK687" s="459"/>
      <c r="IL687" s="459"/>
      <c r="IM687" s="459"/>
      <c r="IN687" s="459"/>
      <c r="IO687" s="459"/>
      <c r="IP687" s="459"/>
      <c r="IQ687" s="459"/>
      <c r="IR687" s="459"/>
      <c r="IS687" s="459"/>
      <c r="IT687" s="459"/>
      <c r="IU687" s="459"/>
      <c r="IV687" s="459"/>
      <c r="RS687" s="252"/>
    </row>
    <row r="688" spans="1:487" s="461" customFormat="1" ht="18">
      <c r="A688" s="605" t="s">
        <v>2316</v>
      </c>
      <c r="B688" s="488"/>
      <c r="C688" s="488"/>
      <c r="D688" s="461" t="s">
        <v>131</v>
      </c>
      <c r="E688" s="461">
        <f t="shared" si="2"/>
        <v>4</v>
      </c>
      <c r="F688" s="524">
        <f t="shared" si="3"/>
        <v>18</v>
      </c>
      <c r="G688" s="473"/>
      <c r="H688" s="473"/>
      <c r="I688" s="473">
        <v>10</v>
      </c>
      <c r="J688" s="473">
        <v>8</v>
      </c>
      <c r="K688" s="473"/>
      <c r="L688" s="459"/>
      <c r="N688" s="459"/>
      <c r="R688" s="251"/>
      <c r="T688" s="459"/>
      <c r="U688" s="459"/>
      <c r="V688" s="459"/>
      <c r="AA688" s="251"/>
      <c r="AC688" s="459"/>
      <c r="AD688" s="459"/>
      <c r="AE688" s="459"/>
      <c r="AJ688" s="251"/>
      <c r="AL688" s="459"/>
      <c r="AM688" s="459"/>
      <c r="AN688" s="459"/>
      <c r="AS688" s="251"/>
      <c r="AU688" s="459"/>
      <c r="AV688" s="459"/>
      <c r="AW688" s="459"/>
      <c r="BB688" s="251"/>
      <c r="BD688" s="459"/>
      <c r="BE688" s="459"/>
      <c r="BF688" s="459"/>
      <c r="BK688" s="251"/>
      <c r="BM688" s="459"/>
      <c r="BN688" s="459"/>
      <c r="BO688" s="459"/>
      <c r="BT688" s="251"/>
      <c r="BV688" s="459"/>
      <c r="BW688" s="459"/>
      <c r="BX688" s="459"/>
      <c r="CC688" s="251"/>
      <c r="CE688" s="459"/>
      <c r="CF688" s="459"/>
      <c r="CG688" s="459"/>
      <c r="CL688" s="251"/>
      <c r="CN688" s="459"/>
      <c r="CO688" s="459"/>
      <c r="CP688" s="459"/>
      <c r="CU688" s="251"/>
      <c r="CW688" s="459"/>
      <c r="CX688" s="459"/>
      <c r="CY688" s="459"/>
      <c r="DD688" s="251"/>
      <c r="DF688" s="459"/>
      <c r="DG688" s="459"/>
      <c r="DH688" s="459"/>
      <c r="DM688" s="251"/>
      <c r="DO688" s="459"/>
      <c r="DP688" s="459"/>
      <c r="DQ688" s="459"/>
      <c r="DV688" s="251"/>
      <c r="DX688" s="459"/>
      <c r="DY688" s="459"/>
      <c r="DZ688" s="459"/>
      <c r="EE688" s="251"/>
      <c r="EG688" s="459"/>
      <c r="EH688" s="459"/>
      <c r="EI688" s="459"/>
      <c r="EN688" s="251"/>
      <c r="EP688" s="459"/>
      <c r="EQ688" s="459"/>
      <c r="ER688" s="459"/>
      <c r="EW688" s="251"/>
      <c r="EY688" s="459"/>
      <c r="EZ688" s="459"/>
      <c r="FA688" s="459"/>
      <c r="FF688" s="251"/>
      <c r="FH688" s="459"/>
      <c r="FI688" s="459"/>
      <c r="FJ688" s="459"/>
      <c r="FO688" s="251"/>
      <c r="FQ688" s="459"/>
      <c r="FR688" s="459"/>
      <c r="FS688" s="459"/>
      <c r="FX688" s="251"/>
      <c r="FZ688" s="459"/>
      <c r="GA688" s="459"/>
      <c r="GB688" s="459"/>
      <c r="GG688" s="251"/>
      <c r="GI688" s="459"/>
      <c r="GJ688" s="459"/>
      <c r="GK688" s="459"/>
      <c r="GP688" s="251"/>
      <c r="GR688" s="459"/>
      <c r="GS688" s="459"/>
      <c r="GT688" s="459"/>
      <c r="GY688" s="251"/>
      <c r="HA688" s="459"/>
      <c r="HB688" s="459"/>
      <c r="HC688" s="459"/>
      <c r="HH688" s="251"/>
      <c r="HJ688" s="459"/>
      <c r="HK688" s="459"/>
      <c r="HL688" s="459"/>
      <c r="HQ688" s="459"/>
      <c r="HR688" s="459"/>
      <c r="HS688" s="459"/>
      <c r="HT688" s="459"/>
      <c r="HU688" s="459"/>
      <c r="HV688" s="459"/>
      <c r="HW688" s="459"/>
      <c r="HX688" s="459"/>
      <c r="HY688" s="459"/>
      <c r="HZ688" s="459"/>
      <c r="IA688" s="459"/>
      <c r="IB688" s="459"/>
      <c r="IC688" s="459"/>
      <c r="ID688" s="459"/>
      <c r="IE688" s="459"/>
      <c r="IF688" s="459"/>
      <c r="IG688" s="459"/>
      <c r="IH688" s="459"/>
      <c r="II688" s="459"/>
      <c r="IJ688" s="459"/>
      <c r="IK688" s="459"/>
      <c r="IL688" s="459"/>
      <c r="IM688" s="459"/>
      <c r="IN688" s="459"/>
      <c r="IO688" s="459"/>
      <c r="IP688" s="459"/>
      <c r="IQ688" s="459"/>
      <c r="IR688" s="459"/>
      <c r="IS688" s="459"/>
      <c r="IT688" s="459"/>
      <c r="IU688" s="459"/>
      <c r="IV688" s="459"/>
      <c r="RS688" s="252"/>
    </row>
    <row r="689" spans="1:487" s="461" customFormat="1" ht="18">
      <c r="A689" s="605" t="s">
        <v>658</v>
      </c>
      <c r="B689" s="488"/>
      <c r="C689" s="488"/>
      <c r="D689" s="461" t="s">
        <v>130</v>
      </c>
      <c r="E689" s="461">
        <f t="shared" si="2"/>
        <v>4</v>
      </c>
      <c r="F689" s="524">
        <f t="shared" si="3"/>
        <v>0</v>
      </c>
      <c r="G689" s="473"/>
      <c r="H689" s="473"/>
      <c r="I689" s="473"/>
      <c r="J689" s="473"/>
      <c r="K689" s="473"/>
      <c r="L689" s="509"/>
      <c r="N689" s="459"/>
      <c r="R689" s="251"/>
      <c r="T689" s="459"/>
      <c r="U689" s="459"/>
      <c r="V689" s="459"/>
      <c r="AA689" s="251"/>
      <c r="AC689" s="459"/>
      <c r="AD689" s="459"/>
      <c r="AE689" s="459"/>
      <c r="AJ689" s="251"/>
      <c r="AL689" s="459"/>
      <c r="AM689" s="459"/>
      <c r="AN689" s="459"/>
      <c r="AS689" s="251"/>
      <c r="AU689" s="459"/>
      <c r="AV689" s="459"/>
      <c r="AW689" s="459"/>
      <c r="BB689" s="251"/>
      <c r="BD689" s="459"/>
      <c r="BE689" s="459"/>
      <c r="BF689" s="459"/>
      <c r="BK689" s="251"/>
      <c r="BM689" s="459"/>
      <c r="BN689" s="459"/>
      <c r="BO689" s="459"/>
      <c r="BT689" s="251"/>
      <c r="BV689" s="459"/>
      <c r="BW689" s="459"/>
      <c r="BX689" s="459"/>
      <c r="CC689" s="251"/>
      <c r="CE689" s="459"/>
      <c r="CF689" s="459"/>
      <c r="CG689" s="459"/>
      <c r="CL689" s="251"/>
      <c r="CN689" s="459"/>
      <c r="CO689" s="459"/>
      <c r="CP689" s="459"/>
      <c r="CU689" s="251"/>
      <c r="CW689" s="459"/>
      <c r="CX689" s="459"/>
      <c r="CY689" s="459"/>
      <c r="DD689" s="251"/>
      <c r="DF689" s="459"/>
      <c r="DG689" s="459"/>
      <c r="DH689" s="459"/>
      <c r="DM689" s="251"/>
      <c r="DO689" s="459"/>
      <c r="DP689" s="459"/>
      <c r="DQ689" s="459"/>
      <c r="DV689" s="251"/>
      <c r="DX689" s="459"/>
      <c r="DY689" s="459"/>
      <c r="DZ689" s="459"/>
      <c r="EE689" s="251"/>
      <c r="EG689" s="459"/>
      <c r="EH689" s="459"/>
      <c r="EI689" s="459"/>
      <c r="EN689" s="251"/>
      <c r="EP689" s="459"/>
      <c r="EQ689" s="459"/>
      <c r="ER689" s="459"/>
      <c r="EW689" s="251"/>
      <c r="EY689" s="459"/>
      <c r="EZ689" s="459"/>
      <c r="FA689" s="459"/>
      <c r="FF689" s="251"/>
      <c r="FH689" s="459"/>
      <c r="FI689" s="459"/>
      <c r="FJ689" s="459"/>
      <c r="FO689" s="251"/>
      <c r="FQ689" s="459"/>
      <c r="FR689" s="459"/>
      <c r="FS689" s="459"/>
      <c r="FX689" s="251"/>
      <c r="FZ689" s="459"/>
      <c r="GA689" s="459"/>
      <c r="GB689" s="459"/>
      <c r="GG689" s="251"/>
      <c r="GI689" s="459"/>
      <c r="GJ689" s="459"/>
      <c r="GK689" s="459"/>
      <c r="GP689" s="251"/>
      <c r="GR689" s="459"/>
      <c r="GS689" s="459"/>
      <c r="GT689" s="459"/>
      <c r="GY689" s="251"/>
      <c r="HA689" s="459"/>
      <c r="HB689" s="459"/>
      <c r="HC689" s="459"/>
      <c r="HH689" s="251"/>
      <c r="HJ689" s="459"/>
      <c r="HK689" s="459"/>
      <c r="HL689" s="459"/>
      <c r="HQ689" s="459"/>
      <c r="HR689" s="459"/>
      <c r="HS689" s="459"/>
      <c r="HT689" s="459"/>
      <c r="HU689" s="459"/>
      <c r="HV689" s="459"/>
      <c r="HW689" s="459"/>
      <c r="HX689" s="459"/>
      <c r="HY689" s="459"/>
      <c r="HZ689" s="459"/>
      <c r="IA689" s="459"/>
      <c r="IB689" s="459"/>
      <c r="IC689" s="459"/>
      <c r="ID689" s="459"/>
      <c r="IE689" s="459"/>
      <c r="IF689" s="459"/>
      <c r="IG689" s="459"/>
      <c r="IH689" s="459"/>
      <c r="II689" s="459"/>
      <c r="IJ689" s="459"/>
      <c r="IK689" s="459"/>
      <c r="IL689" s="459"/>
      <c r="IM689" s="459"/>
      <c r="IN689" s="459"/>
      <c r="IO689" s="459"/>
      <c r="IP689" s="459"/>
      <c r="IQ689" s="459"/>
      <c r="IR689" s="459"/>
      <c r="IS689" s="459"/>
      <c r="IT689" s="459"/>
      <c r="IU689" s="459"/>
      <c r="IV689" s="459"/>
      <c r="RS689" s="252"/>
    </row>
    <row r="690" spans="1:487" s="461" customFormat="1" ht="18">
      <c r="A690" s="605" t="s">
        <v>1903</v>
      </c>
      <c r="B690" s="488"/>
      <c r="C690" s="488"/>
      <c r="D690" s="461" t="s">
        <v>130</v>
      </c>
      <c r="E690" s="461">
        <f t="shared" si="2"/>
        <v>0</v>
      </c>
      <c r="F690" s="524">
        <f t="shared" si="3"/>
        <v>0</v>
      </c>
      <c r="G690" s="502"/>
      <c r="H690" s="502"/>
      <c r="I690" s="473"/>
      <c r="J690" s="473"/>
      <c r="K690" s="473"/>
      <c r="N690" s="459"/>
      <c r="R690" s="251"/>
      <c r="T690" s="459"/>
      <c r="U690" s="459"/>
      <c r="V690" s="459"/>
      <c r="AA690" s="251"/>
      <c r="AC690" s="459"/>
      <c r="AD690" s="459"/>
      <c r="AE690" s="459"/>
      <c r="AJ690" s="251"/>
      <c r="AL690" s="459"/>
      <c r="AM690" s="459"/>
      <c r="AN690" s="459"/>
      <c r="AS690" s="251"/>
      <c r="AU690" s="459"/>
      <c r="AV690" s="459"/>
      <c r="AW690" s="459"/>
      <c r="BB690" s="251"/>
      <c r="BD690" s="459"/>
      <c r="BE690" s="459"/>
      <c r="BF690" s="459"/>
      <c r="BK690" s="251"/>
      <c r="BM690" s="459"/>
      <c r="BN690" s="459"/>
      <c r="BO690" s="459"/>
      <c r="BT690" s="251"/>
      <c r="BV690" s="459"/>
      <c r="BW690" s="459"/>
      <c r="BX690" s="459"/>
      <c r="CC690" s="251"/>
      <c r="CE690" s="459"/>
      <c r="CF690" s="459"/>
      <c r="CG690" s="459"/>
      <c r="CL690" s="251"/>
      <c r="CN690" s="459"/>
      <c r="CO690" s="459"/>
      <c r="CP690" s="459"/>
      <c r="CU690" s="251"/>
      <c r="CW690" s="459"/>
      <c r="CX690" s="459"/>
      <c r="CY690" s="459"/>
      <c r="DD690" s="251"/>
      <c r="DF690" s="459"/>
      <c r="DG690" s="459"/>
      <c r="DH690" s="459"/>
      <c r="DM690" s="251"/>
      <c r="DO690" s="459"/>
      <c r="DP690" s="459"/>
      <c r="DQ690" s="459"/>
      <c r="DV690" s="251"/>
      <c r="DX690" s="459"/>
      <c r="DY690" s="459"/>
      <c r="DZ690" s="459"/>
      <c r="EE690" s="251"/>
      <c r="EG690" s="459"/>
      <c r="EH690" s="459"/>
      <c r="EI690" s="459"/>
      <c r="EN690" s="251"/>
      <c r="EP690" s="459"/>
      <c r="EQ690" s="459"/>
      <c r="ER690" s="459"/>
      <c r="EW690" s="251"/>
      <c r="EY690" s="459"/>
      <c r="EZ690" s="459"/>
      <c r="FA690" s="459"/>
      <c r="FF690" s="251"/>
      <c r="FH690" s="459"/>
      <c r="FI690" s="459"/>
      <c r="FJ690" s="459"/>
      <c r="FO690" s="251"/>
      <c r="FQ690" s="459"/>
      <c r="FR690" s="459"/>
      <c r="FS690" s="459"/>
      <c r="FX690" s="251"/>
      <c r="FZ690" s="459"/>
      <c r="GA690" s="459"/>
      <c r="GB690" s="459"/>
      <c r="GG690" s="251"/>
      <c r="GI690" s="459"/>
      <c r="GJ690" s="459"/>
      <c r="GK690" s="459"/>
      <c r="GP690" s="251"/>
      <c r="GR690" s="459"/>
      <c r="GS690" s="459"/>
      <c r="GT690" s="459"/>
      <c r="GY690" s="251"/>
      <c r="HA690" s="459"/>
      <c r="HB690" s="459"/>
      <c r="HC690" s="459"/>
      <c r="HH690" s="251"/>
      <c r="HJ690" s="459"/>
      <c r="HK690" s="459"/>
      <c r="HL690" s="459"/>
      <c r="HQ690" s="459"/>
      <c r="HR690" s="459"/>
      <c r="HS690" s="459"/>
      <c r="HT690" s="459"/>
      <c r="HU690" s="459"/>
      <c r="HV690" s="459"/>
      <c r="HW690" s="459"/>
      <c r="HX690" s="459"/>
      <c r="HY690" s="459"/>
      <c r="HZ690" s="459"/>
      <c r="IA690" s="459"/>
      <c r="IB690" s="459"/>
      <c r="IC690" s="459"/>
      <c r="ID690" s="459"/>
      <c r="IE690" s="459"/>
      <c r="IF690" s="459"/>
      <c r="IG690" s="459"/>
      <c r="IH690" s="459"/>
      <c r="II690" s="459"/>
      <c r="IJ690" s="459"/>
      <c r="IK690" s="459"/>
      <c r="IL690" s="459"/>
      <c r="IM690" s="459"/>
      <c r="IN690" s="459"/>
      <c r="IO690" s="459"/>
      <c r="IP690" s="459"/>
      <c r="IQ690" s="459"/>
      <c r="IR690" s="459"/>
      <c r="IS690" s="459"/>
      <c r="IT690" s="459"/>
      <c r="IU690" s="459"/>
      <c r="IV690" s="459"/>
      <c r="RS690" s="252"/>
    </row>
    <row r="691" spans="1:487" s="461" customFormat="1" ht="18">
      <c r="A691" s="605" t="s">
        <v>897</v>
      </c>
      <c r="B691" s="488"/>
      <c r="C691" s="488"/>
      <c r="D691" s="461" t="s">
        <v>131</v>
      </c>
      <c r="E691" s="461">
        <f t="shared" ref="E691:E754" si="4">COUNTIF($A$481:$AHO$554,A691)</f>
        <v>2</v>
      </c>
      <c r="F691" s="524">
        <f t="shared" ref="F691:F754" si="5">SUM(G691:K691)</f>
        <v>9</v>
      </c>
      <c r="G691" s="473"/>
      <c r="H691" s="473"/>
      <c r="I691" s="473">
        <v>9</v>
      </c>
      <c r="J691" s="473"/>
      <c r="K691" s="473"/>
      <c r="L691" s="459"/>
      <c r="N691" s="459"/>
      <c r="R691" s="251"/>
      <c r="T691" s="459"/>
      <c r="U691" s="459"/>
      <c r="V691" s="459"/>
      <c r="AA691" s="251"/>
      <c r="AC691" s="459"/>
      <c r="AD691" s="459"/>
      <c r="AE691" s="459"/>
      <c r="AJ691" s="251"/>
      <c r="AL691" s="459"/>
      <c r="AM691" s="459"/>
      <c r="AN691" s="459"/>
      <c r="AS691" s="251"/>
      <c r="AU691" s="459"/>
      <c r="AV691" s="459"/>
      <c r="AW691" s="459"/>
      <c r="BB691" s="251"/>
      <c r="BD691" s="459"/>
      <c r="BE691" s="459"/>
      <c r="BF691" s="459"/>
      <c r="BK691" s="251"/>
      <c r="BM691" s="459"/>
      <c r="BN691" s="459"/>
      <c r="BO691" s="459"/>
      <c r="BT691" s="251"/>
      <c r="BV691" s="459"/>
      <c r="BW691" s="459"/>
      <c r="BX691" s="459"/>
      <c r="CC691" s="251"/>
      <c r="CE691" s="459"/>
      <c r="CF691" s="459"/>
      <c r="CG691" s="459"/>
      <c r="CL691" s="251"/>
      <c r="CN691" s="459"/>
      <c r="CO691" s="459"/>
      <c r="CP691" s="459"/>
      <c r="CU691" s="251"/>
      <c r="CW691" s="459"/>
      <c r="CX691" s="459"/>
      <c r="CY691" s="459"/>
      <c r="DD691" s="251"/>
      <c r="DF691" s="459"/>
      <c r="DG691" s="459"/>
      <c r="DH691" s="459"/>
      <c r="DM691" s="251"/>
      <c r="DO691" s="459"/>
      <c r="DP691" s="459"/>
      <c r="DQ691" s="459"/>
      <c r="DV691" s="251"/>
      <c r="DX691" s="459"/>
      <c r="DY691" s="459"/>
      <c r="DZ691" s="459"/>
      <c r="EE691" s="251"/>
      <c r="EG691" s="459"/>
      <c r="EH691" s="459"/>
      <c r="EI691" s="459"/>
      <c r="EN691" s="251"/>
      <c r="EP691" s="459"/>
      <c r="EQ691" s="459"/>
      <c r="ER691" s="459"/>
      <c r="EW691" s="251"/>
      <c r="EY691" s="459"/>
      <c r="EZ691" s="459"/>
      <c r="FA691" s="459"/>
      <c r="FF691" s="251"/>
      <c r="FH691" s="459"/>
      <c r="FI691" s="459"/>
      <c r="FJ691" s="459"/>
      <c r="FO691" s="251"/>
      <c r="FQ691" s="459"/>
      <c r="FR691" s="459"/>
      <c r="FS691" s="459"/>
      <c r="FX691" s="251"/>
      <c r="FZ691" s="459"/>
      <c r="GA691" s="459"/>
      <c r="GB691" s="459"/>
      <c r="GG691" s="251"/>
      <c r="GI691" s="459"/>
      <c r="GJ691" s="459"/>
      <c r="GK691" s="459"/>
      <c r="GP691" s="251"/>
      <c r="GR691" s="459"/>
      <c r="GS691" s="459"/>
      <c r="GT691" s="459"/>
      <c r="GY691" s="251"/>
      <c r="HA691" s="459"/>
      <c r="HB691" s="459"/>
      <c r="HC691" s="459"/>
      <c r="HH691" s="251"/>
      <c r="HJ691" s="459"/>
      <c r="HK691" s="459"/>
      <c r="HL691" s="459"/>
      <c r="HQ691" s="459"/>
      <c r="HR691" s="459"/>
      <c r="HS691" s="459"/>
      <c r="HT691" s="459"/>
      <c r="HU691" s="459"/>
      <c r="HV691" s="459"/>
      <c r="HW691" s="459"/>
      <c r="HX691" s="459"/>
      <c r="HY691" s="459"/>
      <c r="HZ691" s="459"/>
      <c r="IA691" s="459"/>
      <c r="IB691" s="459"/>
      <c r="IC691" s="459"/>
      <c r="ID691" s="459"/>
      <c r="IE691" s="459"/>
      <c r="IF691" s="459"/>
      <c r="IG691" s="459"/>
      <c r="IH691" s="459"/>
      <c r="II691" s="459"/>
      <c r="IJ691" s="459"/>
      <c r="IK691" s="459"/>
      <c r="IL691" s="459"/>
      <c r="IM691" s="459"/>
      <c r="IN691" s="459"/>
      <c r="IO691" s="459"/>
      <c r="IP691" s="459"/>
      <c r="IQ691" s="459"/>
      <c r="IR691" s="459"/>
      <c r="IS691" s="459"/>
      <c r="IT691" s="459"/>
      <c r="IU691" s="459"/>
      <c r="IV691" s="459"/>
      <c r="RS691" s="252"/>
    </row>
    <row r="692" spans="1:487" s="461" customFormat="1" ht="18">
      <c r="A692" s="605" t="s">
        <v>2314</v>
      </c>
      <c r="B692" s="488"/>
      <c r="C692" s="488"/>
      <c r="D692" s="461" t="s">
        <v>131</v>
      </c>
      <c r="E692" s="461">
        <f t="shared" si="4"/>
        <v>3</v>
      </c>
      <c r="F692" s="524">
        <f t="shared" si="5"/>
        <v>0</v>
      </c>
      <c r="G692" s="473"/>
      <c r="H692" s="473"/>
      <c r="I692" s="473"/>
      <c r="J692" s="473"/>
      <c r="K692" s="473"/>
      <c r="L692" s="459"/>
      <c r="M692" s="459"/>
      <c r="N692" s="459"/>
      <c r="R692" s="251"/>
      <c r="T692" s="459"/>
      <c r="U692" s="459"/>
      <c r="V692" s="459"/>
      <c r="AA692" s="251"/>
      <c r="AC692" s="459"/>
      <c r="AD692" s="459"/>
      <c r="AE692" s="459"/>
      <c r="AJ692" s="251"/>
      <c r="AL692" s="459"/>
      <c r="AM692" s="459"/>
      <c r="AN692" s="459"/>
      <c r="AS692" s="251"/>
      <c r="AU692" s="459"/>
      <c r="AV692" s="459"/>
      <c r="AW692" s="459"/>
      <c r="BB692" s="251"/>
      <c r="BD692" s="459"/>
      <c r="BE692" s="459"/>
      <c r="BF692" s="459"/>
      <c r="BK692" s="251"/>
      <c r="BM692" s="459"/>
      <c r="BN692" s="459"/>
      <c r="BO692" s="459"/>
      <c r="BT692" s="251"/>
      <c r="BV692" s="459"/>
      <c r="BW692" s="459"/>
      <c r="BX692" s="459"/>
      <c r="CC692" s="251"/>
      <c r="CE692" s="459"/>
      <c r="CF692" s="459"/>
      <c r="CG692" s="459"/>
      <c r="CL692" s="251"/>
      <c r="CN692" s="459"/>
      <c r="CO692" s="459"/>
      <c r="CP692" s="459"/>
      <c r="CU692" s="251"/>
      <c r="CW692" s="459"/>
      <c r="CX692" s="459"/>
      <c r="CY692" s="459"/>
      <c r="DD692" s="251"/>
      <c r="DF692" s="459"/>
      <c r="DG692" s="459"/>
      <c r="DH692" s="459"/>
      <c r="DM692" s="251"/>
      <c r="DO692" s="459"/>
      <c r="DP692" s="459"/>
      <c r="DQ692" s="459"/>
      <c r="DV692" s="251"/>
      <c r="DX692" s="459"/>
      <c r="DY692" s="459"/>
      <c r="DZ692" s="459"/>
      <c r="EE692" s="251"/>
      <c r="EG692" s="459"/>
      <c r="EH692" s="459"/>
      <c r="EI692" s="459"/>
      <c r="EN692" s="251"/>
      <c r="EP692" s="459"/>
      <c r="EQ692" s="459"/>
      <c r="ER692" s="459"/>
      <c r="EW692" s="251"/>
      <c r="EY692" s="459"/>
      <c r="EZ692" s="459"/>
      <c r="FA692" s="459"/>
      <c r="FF692" s="251"/>
      <c r="FH692" s="459"/>
      <c r="FI692" s="459"/>
      <c r="FJ692" s="459"/>
      <c r="FO692" s="251"/>
      <c r="FQ692" s="459"/>
      <c r="FR692" s="459"/>
      <c r="FS692" s="459"/>
      <c r="FX692" s="251"/>
      <c r="FZ692" s="459"/>
      <c r="GA692" s="459"/>
      <c r="GB692" s="459"/>
      <c r="GG692" s="251"/>
      <c r="GI692" s="459"/>
      <c r="GJ692" s="459"/>
      <c r="GK692" s="459"/>
      <c r="GP692" s="251"/>
      <c r="GR692" s="459"/>
      <c r="GS692" s="459"/>
      <c r="GT692" s="459"/>
      <c r="GY692" s="251"/>
      <c r="HA692" s="459"/>
      <c r="HB692" s="459"/>
      <c r="HC692" s="459"/>
      <c r="HH692" s="251"/>
      <c r="HJ692" s="459"/>
      <c r="HK692" s="459"/>
      <c r="HL692" s="459"/>
      <c r="HQ692" s="459"/>
      <c r="HR692" s="459"/>
      <c r="HS692" s="459"/>
      <c r="HT692" s="459"/>
      <c r="HU692" s="459"/>
      <c r="HV692" s="459"/>
      <c r="HW692" s="459"/>
      <c r="HX692" s="459"/>
      <c r="HY692" s="459"/>
      <c r="HZ692" s="459"/>
      <c r="IA692" s="459"/>
      <c r="IB692" s="459"/>
      <c r="IC692" s="459"/>
      <c r="ID692" s="459"/>
      <c r="IE692" s="459"/>
      <c r="IF692" s="459"/>
      <c r="IG692" s="459"/>
      <c r="IH692" s="459"/>
      <c r="II692" s="459"/>
      <c r="IJ692" s="459"/>
      <c r="IK692" s="459"/>
      <c r="IL692" s="459"/>
      <c r="IM692" s="459"/>
      <c r="IN692" s="459"/>
      <c r="IO692" s="459"/>
      <c r="IP692" s="459"/>
      <c r="IQ692" s="459"/>
      <c r="IR692" s="459"/>
      <c r="IS692" s="459"/>
      <c r="IT692" s="459"/>
      <c r="IU692" s="459"/>
      <c r="IV692" s="459"/>
      <c r="RS692" s="252"/>
    </row>
    <row r="693" spans="1:487" s="461" customFormat="1" ht="18">
      <c r="A693" s="605" t="s">
        <v>1877</v>
      </c>
      <c r="B693" s="459"/>
      <c r="C693" s="488"/>
      <c r="D693" s="461" t="s">
        <v>129</v>
      </c>
      <c r="E693" s="461">
        <f t="shared" si="4"/>
        <v>0</v>
      </c>
      <c r="F693" s="524">
        <f t="shared" si="5"/>
        <v>5</v>
      </c>
      <c r="G693" s="509"/>
      <c r="H693" s="509"/>
      <c r="I693" s="509"/>
      <c r="J693" s="509">
        <v>5</v>
      </c>
      <c r="K693" s="509"/>
      <c r="L693" s="459"/>
      <c r="M693" s="459"/>
      <c r="N693" s="459"/>
      <c r="R693" s="251"/>
      <c r="T693" s="459"/>
      <c r="U693" s="459"/>
      <c r="V693" s="459"/>
      <c r="AA693" s="251"/>
      <c r="AC693" s="459"/>
      <c r="AD693" s="459"/>
      <c r="AE693" s="459"/>
      <c r="AJ693" s="251"/>
      <c r="AL693" s="459"/>
      <c r="AM693" s="459"/>
      <c r="AN693" s="459"/>
      <c r="AS693" s="251"/>
      <c r="AU693" s="459"/>
      <c r="AV693" s="459"/>
      <c r="AW693" s="459"/>
      <c r="BB693" s="251"/>
      <c r="BD693" s="459"/>
      <c r="BE693" s="459"/>
      <c r="BF693" s="459"/>
      <c r="BK693" s="251"/>
      <c r="BM693" s="459"/>
      <c r="BN693" s="459"/>
      <c r="BO693" s="459"/>
      <c r="BT693" s="251"/>
      <c r="BV693" s="459"/>
      <c r="BW693" s="459"/>
      <c r="BX693" s="459"/>
      <c r="CC693" s="251"/>
      <c r="CE693" s="459"/>
      <c r="CF693" s="459"/>
      <c r="CG693" s="459"/>
      <c r="CL693" s="251"/>
      <c r="CN693" s="459"/>
      <c r="CO693" s="459"/>
      <c r="CP693" s="459"/>
      <c r="CU693" s="251"/>
      <c r="CW693" s="459"/>
      <c r="CX693" s="459"/>
      <c r="CY693" s="459"/>
      <c r="DD693" s="251"/>
      <c r="DF693" s="459"/>
      <c r="DG693" s="459"/>
      <c r="DH693" s="459"/>
      <c r="DM693" s="251"/>
      <c r="DO693" s="459"/>
      <c r="DP693" s="459"/>
      <c r="DQ693" s="459"/>
      <c r="DV693" s="251"/>
      <c r="DX693" s="459"/>
      <c r="DY693" s="459"/>
      <c r="DZ693" s="459"/>
      <c r="EE693" s="251"/>
      <c r="EG693" s="459"/>
      <c r="EH693" s="459"/>
      <c r="EI693" s="459"/>
      <c r="EN693" s="251"/>
      <c r="EP693" s="459"/>
      <c r="EQ693" s="459"/>
      <c r="ER693" s="459"/>
      <c r="EW693" s="251"/>
      <c r="EY693" s="459"/>
      <c r="EZ693" s="459"/>
      <c r="FA693" s="459"/>
      <c r="FF693" s="251"/>
      <c r="FH693" s="459"/>
      <c r="FI693" s="459"/>
      <c r="FJ693" s="459"/>
      <c r="FO693" s="251"/>
      <c r="FQ693" s="459"/>
      <c r="FR693" s="459"/>
      <c r="FS693" s="459"/>
      <c r="FX693" s="251"/>
      <c r="FZ693" s="459"/>
      <c r="GA693" s="459"/>
      <c r="GB693" s="459"/>
      <c r="GG693" s="251"/>
      <c r="GI693" s="459"/>
      <c r="GJ693" s="459"/>
      <c r="GK693" s="459"/>
      <c r="GP693" s="251"/>
      <c r="GR693" s="459"/>
      <c r="GS693" s="459"/>
      <c r="GT693" s="459"/>
      <c r="GY693" s="251"/>
      <c r="HA693" s="459"/>
      <c r="HB693" s="459"/>
      <c r="HC693" s="459"/>
      <c r="HH693" s="251"/>
      <c r="HJ693" s="459"/>
      <c r="HK693" s="459"/>
      <c r="HL693" s="459"/>
      <c r="HQ693" s="459"/>
      <c r="HR693" s="459"/>
      <c r="HS693" s="459"/>
      <c r="HT693" s="459"/>
      <c r="HU693" s="459"/>
      <c r="HV693" s="459"/>
      <c r="HW693" s="459"/>
      <c r="HX693" s="459"/>
      <c r="HY693" s="459"/>
      <c r="HZ693" s="459"/>
      <c r="IA693" s="459"/>
      <c r="IB693" s="459"/>
      <c r="IC693" s="459"/>
      <c r="ID693" s="459"/>
      <c r="IE693" s="459"/>
      <c r="IF693" s="459"/>
      <c r="IG693" s="459"/>
      <c r="IH693" s="459"/>
      <c r="II693" s="459"/>
      <c r="IJ693" s="459"/>
      <c r="IK693" s="459"/>
      <c r="IL693" s="459"/>
      <c r="IM693" s="459"/>
      <c r="IN693" s="459"/>
      <c r="IO693" s="459"/>
      <c r="IP693" s="459"/>
      <c r="IQ693" s="459"/>
      <c r="IR693" s="459"/>
      <c r="IS693" s="459"/>
      <c r="IT693" s="459"/>
      <c r="IU693" s="459"/>
      <c r="IV693" s="459"/>
      <c r="RS693" s="252"/>
    </row>
    <row r="694" spans="1:487" s="461" customFormat="1" ht="18">
      <c r="A694" s="605" t="s">
        <v>2378</v>
      </c>
      <c r="B694" s="488"/>
      <c r="C694" s="488"/>
      <c r="D694" s="461" t="s">
        <v>130</v>
      </c>
      <c r="E694" s="461">
        <f t="shared" si="4"/>
        <v>0</v>
      </c>
      <c r="F694" s="524">
        <f t="shared" si="5"/>
        <v>0</v>
      </c>
      <c r="G694" s="473"/>
      <c r="H694" s="473"/>
      <c r="I694" s="473"/>
      <c r="J694" s="473"/>
      <c r="K694" s="473"/>
      <c r="L694" s="459"/>
      <c r="M694" s="459"/>
      <c r="N694" s="459"/>
      <c r="R694" s="251"/>
      <c r="T694" s="459"/>
      <c r="U694" s="459"/>
      <c r="V694" s="459"/>
      <c r="AA694" s="251"/>
      <c r="AC694" s="459"/>
      <c r="AD694" s="459"/>
      <c r="AE694" s="459"/>
      <c r="AJ694" s="251"/>
      <c r="AL694" s="459"/>
      <c r="AM694" s="459"/>
      <c r="AN694" s="459"/>
      <c r="AS694" s="251"/>
      <c r="AU694" s="459"/>
      <c r="AV694" s="459"/>
      <c r="AW694" s="459"/>
      <c r="BB694" s="251"/>
      <c r="BD694" s="459"/>
      <c r="BE694" s="459"/>
      <c r="BF694" s="459"/>
      <c r="BK694" s="251"/>
      <c r="BM694" s="459"/>
      <c r="BN694" s="459"/>
      <c r="BO694" s="459"/>
      <c r="BT694" s="251"/>
      <c r="BV694" s="459"/>
      <c r="BW694" s="459"/>
      <c r="BX694" s="459"/>
      <c r="CC694" s="251"/>
      <c r="CE694" s="459"/>
      <c r="CF694" s="459"/>
      <c r="CG694" s="459"/>
      <c r="CL694" s="251"/>
      <c r="CN694" s="459"/>
      <c r="CO694" s="459"/>
      <c r="CP694" s="459"/>
      <c r="CU694" s="251"/>
      <c r="CW694" s="459"/>
      <c r="CX694" s="459"/>
      <c r="CY694" s="459"/>
      <c r="DD694" s="251"/>
      <c r="DF694" s="459"/>
      <c r="DG694" s="459"/>
      <c r="DH694" s="459"/>
      <c r="DM694" s="251"/>
      <c r="DO694" s="459"/>
      <c r="DP694" s="459"/>
      <c r="DQ694" s="459"/>
      <c r="DV694" s="251"/>
      <c r="DX694" s="459"/>
      <c r="DY694" s="459"/>
      <c r="DZ694" s="459"/>
      <c r="EE694" s="251"/>
      <c r="EG694" s="459"/>
      <c r="EH694" s="459"/>
      <c r="EI694" s="459"/>
      <c r="EN694" s="251"/>
      <c r="EP694" s="459"/>
      <c r="EQ694" s="459"/>
      <c r="ER694" s="459"/>
      <c r="EW694" s="251"/>
      <c r="EY694" s="459"/>
      <c r="EZ694" s="459"/>
      <c r="FA694" s="459"/>
      <c r="FF694" s="251"/>
      <c r="FH694" s="459"/>
      <c r="FI694" s="459"/>
      <c r="FJ694" s="459"/>
      <c r="FO694" s="251"/>
      <c r="FQ694" s="459"/>
      <c r="FR694" s="459"/>
      <c r="FS694" s="459"/>
      <c r="FX694" s="251"/>
      <c r="FZ694" s="459"/>
      <c r="GA694" s="459"/>
      <c r="GB694" s="459"/>
      <c r="GG694" s="251"/>
      <c r="GI694" s="459"/>
      <c r="GJ694" s="459"/>
      <c r="GK694" s="459"/>
      <c r="GP694" s="251"/>
      <c r="GR694" s="459"/>
      <c r="GS694" s="459"/>
      <c r="GT694" s="459"/>
      <c r="GY694" s="251"/>
      <c r="HA694" s="459"/>
      <c r="HB694" s="459"/>
      <c r="HC694" s="459"/>
      <c r="HH694" s="251"/>
      <c r="HJ694" s="459"/>
      <c r="HK694" s="459"/>
      <c r="HL694" s="459"/>
      <c r="HQ694" s="459"/>
      <c r="HR694" s="459"/>
      <c r="HS694" s="459"/>
      <c r="HT694" s="459"/>
      <c r="HU694" s="459"/>
      <c r="HV694" s="459"/>
      <c r="HW694" s="459"/>
      <c r="HX694" s="459"/>
      <c r="HY694" s="459"/>
      <c r="HZ694" s="459"/>
      <c r="IA694" s="459"/>
      <c r="IB694" s="459"/>
      <c r="IC694" s="459"/>
      <c r="ID694" s="459"/>
      <c r="IE694" s="459"/>
      <c r="IF694" s="459"/>
      <c r="IG694" s="459"/>
      <c r="IH694" s="459"/>
      <c r="II694" s="459"/>
      <c r="IJ694" s="459"/>
      <c r="IK694" s="459"/>
      <c r="IL694" s="459"/>
      <c r="IM694" s="459"/>
      <c r="IN694" s="459"/>
      <c r="IO694" s="459"/>
      <c r="IP694" s="459"/>
      <c r="IQ694" s="459"/>
      <c r="IR694" s="459"/>
      <c r="IS694" s="459"/>
      <c r="IT694" s="459"/>
      <c r="IU694" s="459"/>
      <c r="IV694" s="459"/>
      <c r="RS694" s="252"/>
    </row>
    <row r="695" spans="1:487" s="461" customFormat="1" ht="18">
      <c r="A695" s="605" t="s">
        <v>564</v>
      </c>
      <c r="B695" s="488"/>
      <c r="C695" s="488"/>
      <c r="D695" s="461" t="s">
        <v>131</v>
      </c>
      <c r="E695" s="461">
        <f t="shared" si="4"/>
        <v>6</v>
      </c>
      <c r="F695" s="524">
        <f t="shared" si="5"/>
        <v>10</v>
      </c>
      <c r="G695" s="473"/>
      <c r="H695" s="473"/>
      <c r="I695" s="473">
        <v>9</v>
      </c>
      <c r="J695" s="473">
        <v>1</v>
      </c>
      <c r="K695" s="473"/>
      <c r="L695" s="459"/>
      <c r="N695" s="459"/>
      <c r="R695" s="251"/>
      <c r="T695" s="459"/>
      <c r="U695" s="459"/>
      <c r="V695" s="459"/>
      <c r="AA695" s="251"/>
      <c r="AC695" s="459"/>
      <c r="AD695" s="459"/>
      <c r="AE695" s="459"/>
      <c r="AJ695" s="251"/>
      <c r="AL695" s="459"/>
      <c r="AM695" s="459"/>
      <c r="AN695" s="459"/>
      <c r="AS695" s="251"/>
      <c r="AU695" s="459"/>
      <c r="AV695" s="459"/>
      <c r="AW695" s="459"/>
      <c r="BB695" s="251"/>
      <c r="BD695" s="459"/>
      <c r="BE695" s="459"/>
      <c r="BF695" s="459"/>
      <c r="BK695" s="251"/>
      <c r="BM695" s="459"/>
      <c r="BN695" s="459"/>
      <c r="BO695" s="459"/>
      <c r="BT695" s="251"/>
      <c r="BV695" s="459"/>
      <c r="BW695" s="459"/>
      <c r="BX695" s="459"/>
      <c r="CC695" s="251"/>
      <c r="CE695" s="459"/>
      <c r="CF695" s="459"/>
      <c r="CG695" s="459"/>
      <c r="CL695" s="251"/>
      <c r="CN695" s="459"/>
      <c r="CO695" s="459"/>
      <c r="CP695" s="459"/>
      <c r="CU695" s="251"/>
      <c r="CW695" s="459"/>
      <c r="CX695" s="459"/>
      <c r="CY695" s="459"/>
      <c r="DD695" s="251"/>
      <c r="DF695" s="459"/>
      <c r="DG695" s="459"/>
      <c r="DH695" s="459"/>
      <c r="DM695" s="251"/>
      <c r="DO695" s="459"/>
      <c r="DP695" s="459"/>
      <c r="DQ695" s="459"/>
      <c r="DV695" s="251"/>
      <c r="DX695" s="459"/>
      <c r="DY695" s="459"/>
      <c r="DZ695" s="459"/>
      <c r="EE695" s="251"/>
      <c r="EG695" s="459"/>
      <c r="EH695" s="459"/>
      <c r="EI695" s="459"/>
      <c r="EN695" s="251"/>
      <c r="EP695" s="459"/>
      <c r="EQ695" s="459"/>
      <c r="ER695" s="459"/>
      <c r="EW695" s="251"/>
      <c r="EY695" s="459"/>
      <c r="EZ695" s="459"/>
      <c r="FA695" s="459"/>
      <c r="FF695" s="251"/>
      <c r="FH695" s="459"/>
      <c r="FI695" s="459"/>
      <c r="FJ695" s="459"/>
      <c r="FO695" s="251"/>
      <c r="FQ695" s="459"/>
      <c r="FR695" s="459"/>
      <c r="FS695" s="459"/>
      <c r="FX695" s="251"/>
      <c r="FZ695" s="459"/>
      <c r="GA695" s="459"/>
      <c r="GB695" s="459"/>
      <c r="GG695" s="251"/>
      <c r="GI695" s="459"/>
      <c r="GJ695" s="459"/>
      <c r="GK695" s="459"/>
      <c r="GP695" s="251"/>
      <c r="GR695" s="459"/>
      <c r="GS695" s="459"/>
      <c r="GT695" s="459"/>
      <c r="GY695" s="251"/>
      <c r="HA695" s="459"/>
      <c r="HB695" s="459"/>
      <c r="HC695" s="459"/>
      <c r="HH695" s="251"/>
      <c r="HJ695" s="459"/>
      <c r="HK695" s="459"/>
      <c r="HL695" s="459"/>
      <c r="HQ695" s="459"/>
      <c r="HR695" s="459"/>
      <c r="HS695" s="459"/>
      <c r="HT695" s="459"/>
      <c r="HU695" s="459"/>
      <c r="HV695" s="459"/>
      <c r="HW695" s="459"/>
      <c r="HX695" s="459"/>
      <c r="HY695" s="459"/>
      <c r="HZ695" s="459"/>
      <c r="IA695" s="459"/>
      <c r="IB695" s="459"/>
      <c r="IC695" s="459"/>
      <c r="ID695" s="459"/>
      <c r="IE695" s="459"/>
      <c r="IF695" s="459"/>
      <c r="IG695" s="459"/>
      <c r="IH695" s="459"/>
      <c r="II695" s="459"/>
      <c r="IJ695" s="459"/>
      <c r="IK695" s="459"/>
      <c r="IL695" s="459"/>
      <c r="IM695" s="459"/>
      <c r="IN695" s="459"/>
      <c r="IO695" s="459"/>
      <c r="IP695" s="459"/>
      <c r="IQ695" s="459"/>
      <c r="IR695" s="459"/>
      <c r="IS695" s="459"/>
      <c r="IT695" s="459"/>
      <c r="IU695" s="459"/>
      <c r="IV695" s="459"/>
      <c r="RS695" s="252"/>
    </row>
    <row r="696" spans="1:487" s="461" customFormat="1" ht="18">
      <c r="A696" s="605" t="s">
        <v>1891</v>
      </c>
      <c r="B696" s="459"/>
      <c r="C696" s="488"/>
      <c r="D696" s="461" t="s">
        <v>129</v>
      </c>
      <c r="E696" s="461">
        <f t="shared" si="4"/>
        <v>4</v>
      </c>
      <c r="F696" s="524">
        <f t="shared" si="5"/>
        <v>0</v>
      </c>
      <c r="G696" s="509"/>
      <c r="H696" s="509"/>
      <c r="I696" s="509"/>
      <c r="J696" s="509"/>
      <c r="K696" s="509"/>
      <c r="L696" s="459"/>
      <c r="N696" s="459"/>
      <c r="R696" s="251"/>
      <c r="T696" s="459"/>
      <c r="U696" s="459"/>
      <c r="V696" s="459"/>
      <c r="AA696" s="251"/>
      <c r="AC696" s="459"/>
      <c r="AD696" s="459"/>
      <c r="AE696" s="459"/>
      <c r="AJ696" s="251"/>
      <c r="AL696" s="459"/>
      <c r="AM696" s="459"/>
      <c r="AN696" s="459"/>
      <c r="AS696" s="251"/>
      <c r="AU696" s="459"/>
      <c r="AV696" s="459"/>
      <c r="AW696" s="459"/>
      <c r="BB696" s="251"/>
      <c r="BD696" s="459"/>
      <c r="BE696" s="459"/>
      <c r="BF696" s="459"/>
      <c r="BK696" s="251"/>
      <c r="BM696" s="459"/>
      <c r="BN696" s="459"/>
      <c r="BO696" s="459"/>
      <c r="BT696" s="251"/>
      <c r="BV696" s="459"/>
      <c r="BW696" s="459"/>
      <c r="BX696" s="459"/>
      <c r="CC696" s="251"/>
      <c r="CE696" s="459"/>
      <c r="CF696" s="459"/>
      <c r="CG696" s="459"/>
      <c r="CL696" s="251"/>
      <c r="CN696" s="459"/>
      <c r="CO696" s="459"/>
      <c r="CP696" s="459"/>
      <c r="CU696" s="251"/>
      <c r="CW696" s="459"/>
      <c r="CX696" s="459"/>
      <c r="CY696" s="459"/>
      <c r="DD696" s="251"/>
      <c r="DF696" s="459"/>
      <c r="DG696" s="459"/>
      <c r="DH696" s="459"/>
      <c r="DM696" s="251"/>
      <c r="DO696" s="459"/>
      <c r="DP696" s="459"/>
      <c r="DQ696" s="459"/>
      <c r="DV696" s="251"/>
      <c r="DX696" s="459"/>
      <c r="DY696" s="459"/>
      <c r="DZ696" s="459"/>
      <c r="EE696" s="251"/>
      <c r="EG696" s="459"/>
      <c r="EH696" s="459"/>
      <c r="EI696" s="459"/>
      <c r="EN696" s="251"/>
      <c r="EP696" s="459"/>
      <c r="EQ696" s="459"/>
      <c r="ER696" s="459"/>
      <c r="EW696" s="251"/>
      <c r="EY696" s="459"/>
      <c r="EZ696" s="459"/>
      <c r="FA696" s="459"/>
      <c r="FF696" s="251"/>
      <c r="FH696" s="459"/>
      <c r="FI696" s="459"/>
      <c r="FJ696" s="459"/>
      <c r="FO696" s="251"/>
      <c r="FQ696" s="459"/>
      <c r="FR696" s="459"/>
      <c r="FS696" s="459"/>
      <c r="FX696" s="251"/>
      <c r="FZ696" s="459"/>
      <c r="GA696" s="459"/>
      <c r="GB696" s="459"/>
      <c r="GG696" s="251"/>
      <c r="GI696" s="459"/>
      <c r="GJ696" s="459"/>
      <c r="GK696" s="459"/>
      <c r="GP696" s="251"/>
      <c r="GR696" s="459"/>
      <c r="GS696" s="459"/>
      <c r="GT696" s="459"/>
      <c r="GY696" s="251"/>
      <c r="HA696" s="459"/>
      <c r="HB696" s="459"/>
      <c r="HC696" s="459"/>
      <c r="HH696" s="251"/>
      <c r="HJ696" s="459"/>
      <c r="HK696" s="459"/>
      <c r="HL696" s="459"/>
      <c r="HQ696" s="459"/>
      <c r="HR696" s="459"/>
      <c r="HS696" s="459"/>
      <c r="HT696" s="459"/>
      <c r="HU696" s="459"/>
      <c r="HV696" s="459"/>
      <c r="HW696" s="459"/>
      <c r="HX696" s="459"/>
      <c r="HY696" s="459"/>
      <c r="HZ696" s="459"/>
      <c r="IA696" s="459"/>
      <c r="IB696" s="459"/>
      <c r="IC696" s="459"/>
      <c r="ID696" s="459"/>
      <c r="IE696" s="459"/>
      <c r="IF696" s="459"/>
      <c r="IG696" s="459"/>
      <c r="IH696" s="459"/>
      <c r="II696" s="459"/>
      <c r="IJ696" s="459"/>
      <c r="IK696" s="459"/>
      <c r="IL696" s="459"/>
      <c r="IM696" s="459"/>
      <c r="IN696" s="459"/>
      <c r="IO696" s="459"/>
      <c r="IP696" s="459"/>
      <c r="IQ696" s="459"/>
      <c r="IR696" s="459"/>
      <c r="IS696" s="459"/>
      <c r="IT696" s="459"/>
      <c r="IU696" s="459"/>
      <c r="IV696" s="459"/>
      <c r="RS696" s="252"/>
    </row>
    <row r="697" spans="1:487" s="461" customFormat="1" ht="18">
      <c r="A697" s="605" t="s">
        <v>491</v>
      </c>
      <c r="B697" s="459"/>
      <c r="C697" s="488"/>
      <c r="D697" s="461" t="s">
        <v>134</v>
      </c>
      <c r="E697" s="461">
        <f t="shared" si="4"/>
        <v>8</v>
      </c>
      <c r="F697" s="524">
        <f t="shared" si="5"/>
        <v>65</v>
      </c>
      <c r="G697" s="473"/>
      <c r="H697" s="473">
        <v>65</v>
      </c>
      <c r="I697" s="473"/>
      <c r="J697" s="473"/>
      <c r="K697" s="473"/>
      <c r="N697" s="459"/>
      <c r="R697" s="251"/>
      <c r="T697" s="459"/>
      <c r="U697" s="459"/>
      <c r="V697" s="459"/>
      <c r="AA697" s="251"/>
      <c r="AC697" s="459"/>
      <c r="AD697" s="459"/>
      <c r="AE697" s="459"/>
      <c r="AJ697" s="251"/>
      <c r="AL697" s="459"/>
      <c r="AM697" s="459"/>
      <c r="AN697" s="459"/>
      <c r="AS697" s="251"/>
      <c r="AU697" s="459"/>
      <c r="AV697" s="459"/>
      <c r="AW697" s="459"/>
      <c r="BB697" s="251"/>
      <c r="BD697" s="459"/>
      <c r="BE697" s="459"/>
      <c r="BF697" s="459"/>
      <c r="BK697" s="251"/>
      <c r="BM697" s="459"/>
      <c r="BN697" s="459"/>
      <c r="BO697" s="459"/>
      <c r="BT697" s="251"/>
      <c r="BV697" s="459"/>
      <c r="BW697" s="459"/>
      <c r="BX697" s="459"/>
      <c r="CC697" s="251"/>
      <c r="CE697" s="459"/>
      <c r="CF697" s="459"/>
      <c r="CG697" s="459"/>
      <c r="CL697" s="251"/>
      <c r="CN697" s="459"/>
      <c r="CO697" s="459"/>
      <c r="CP697" s="459"/>
      <c r="CU697" s="251"/>
      <c r="CW697" s="459"/>
      <c r="CX697" s="459"/>
      <c r="CY697" s="459"/>
      <c r="DD697" s="251"/>
      <c r="DF697" s="459"/>
      <c r="DG697" s="459"/>
      <c r="DH697" s="459"/>
      <c r="DM697" s="251"/>
      <c r="DO697" s="459"/>
      <c r="DP697" s="459"/>
      <c r="DQ697" s="459"/>
      <c r="DV697" s="251"/>
      <c r="DX697" s="459"/>
      <c r="DY697" s="459"/>
      <c r="DZ697" s="459"/>
      <c r="EE697" s="251"/>
      <c r="EG697" s="459"/>
      <c r="EH697" s="459"/>
      <c r="EI697" s="459"/>
      <c r="EN697" s="251"/>
      <c r="EP697" s="459"/>
      <c r="EQ697" s="459"/>
      <c r="ER697" s="459"/>
      <c r="EW697" s="251"/>
      <c r="EY697" s="459"/>
      <c r="EZ697" s="459"/>
      <c r="FA697" s="459"/>
      <c r="FF697" s="251"/>
      <c r="FH697" s="459"/>
      <c r="FI697" s="459"/>
      <c r="FJ697" s="459"/>
      <c r="FO697" s="251"/>
      <c r="FQ697" s="459"/>
      <c r="FR697" s="459"/>
      <c r="FS697" s="459"/>
      <c r="FX697" s="251"/>
      <c r="FZ697" s="459"/>
      <c r="GA697" s="459"/>
      <c r="GB697" s="459"/>
      <c r="GG697" s="251"/>
      <c r="GI697" s="459"/>
      <c r="GJ697" s="459"/>
      <c r="GK697" s="459"/>
      <c r="GP697" s="251"/>
      <c r="GR697" s="459"/>
      <c r="GS697" s="459"/>
      <c r="GT697" s="459"/>
      <c r="GY697" s="251"/>
      <c r="HA697" s="459"/>
      <c r="HB697" s="459"/>
      <c r="HC697" s="459"/>
      <c r="HH697" s="251"/>
      <c r="HJ697" s="459"/>
      <c r="HK697" s="459"/>
      <c r="HL697" s="459"/>
      <c r="HQ697" s="459"/>
      <c r="HR697" s="459"/>
      <c r="HS697" s="459"/>
      <c r="HT697" s="459"/>
      <c r="HU697" s="459"/>
      <c r="HV697" s="459"/>
      <c r="HW697" s="459"/>
      <c r="HX697" s="459"/>
      <c r="HY697" s="459"/>
      <c r="HZ697" s="459"/>
      <c r="IA697" s="459"/>
      <c r="IB697" s="459"/>
      <c r="IC697" s="459"/>
      <c r="ID697" s="459"/>
      <c r="IE697" s="459"/>
      <c r="IF697" s="459"/>
      <c r="IG697" s="459"/>
      <c r="IH697" s="459"/>
      <c r="II697" s="459"/>
      <c r="IJ697" s="459"/>
      <c r="IK697" s="459"/>
      <c r="IL697" s="459"/>
      <c r="IM697" s="459"/>
      <c r="IN697" s="459"/>
      <c r="IO697" s="459"/>
      <c r="IP697" s="459"/>
      <c r="IQ697" s="459"/>
      <c r="IR697" s="459"/>
      <c r="IS697" s="459"/>
      <c r="IT697" s="459"/>
      <c r="IU697" s="459"/>
      <c r="IV697" s="459"/>
      <c r="RS697" s="252"/>
    </row>
    <row r="698" spans="1:487" s="461" customFormat="1" ht="18">
      <c r="A698" s="605" t="s">
        <v>2350</v>
      </c>
      <c r="B698" s="459"/>
      <c r="C698" s="488"/>
      <c r="D698" s="461" t="s">
        <v>129</v>
      </c>
      <c r="E698" s="461">
        <f t="shared" si="4"/>
        <v>1</v>
      </c>
      <c r="F698" s="524">
        <f t="shared" si="5"/>
        <v>0</v>
      </c>
      <c r="I698" s="509"/>
      <c r="J698" s="459"/>
      <c r="L698" s="459"/>
      <c r="M698" s="459"/>
      <c r="N698" s="459"/>
      <c r="R698" s="251"/>
      <c r="T698" s="459"/>
      <c r="U698" s="459"/>
      <c r="V698" s="459"/>
      <c r="AA698" s="251"/>
      <c r="AC698" s="459"/>
      <c r="AD698" s="459"/>
      <c r="AE698" s="459"/>
      <c r="AJ698" s="251"/>
      <c r="AL698" s="459"/>
      <c r="AM698" s="459"/>
      <c r="AN698" s="459"/>
      <c r="AS698" s="251"/>
      <c r="AU698" s="459"/>
      <c r="AV698" s="459"/>
      <c r="AW698" s="459"/>
      <c r="BB698" s="251"/>
      <c r="BD698" s="459"/>
      <c r="BE698" s="459"/>
      <c r="BF698" s="459"/>
      <c r="BK698" s="251"/>
      <c r="BM698" s="459"/>
      <c r="BN698" s="459"/>
      <c r="BO698" s="459"/>
      <c r="BT698" s="251"/>
      <c r="BV698" s="459"/>
      <c r="BW698" s="459"/>
      <c r="BX698" s="459"/>
      <c r="CC698" s="251"/>
      <c r="CE698" s="459"/>
      <c r="CF698" s="459"/>
      <c r="CG698" s="459"/>
      <c r="CL698" s="251"/>
      <c r="CN698" s="459"/>
      <c r="CO698" s="459"/>
      <c r="CP698" s="459"/>
      <c r="CU698" s="251"/>
      <c r="CW698" s="459"/>
      <c r="CX698" s="459"/>
      <c r="CY698" s="459"/>
      <c r="DD698" s="251"/>
      <c r="DF698" s="459"/>
      <c r="DG698" s="459"/>
      <c r="DH698" s="459"/>
      <c r="DM698" s="251"/>
      <c r="DO698" s="459"/>
      <c r="DP698" s="459"/>
      <c r="DQ698" s="459"/>
      <c r="DV698" s="251"/>
      <c r="DX698" s="459"/>
      <c r="DY698" s="459"/>
      <c r="DZ698" s="459"/>
      <c r="EE698" s="251"/>
      <c r="EG698" s="459"/>
      <c r="EH698" s="459"/>
      <c r="EI698" s="459"/>
      <c r="EN698" s="251"/>
      <c r="EP698" s="459"/>
      <c r="EQ698" s="459"/>
      <c r="ER698" s="459"/>
      <c r="EW698" s="251"/>
      <c r="EY698" s="459"/>
      <c r="EZ698" s="459"/>
      <c r="FA698" s="459"/>
      <c r="FF698" s="251"/>
      <c r="FH698" s="459"/>
      <c r="FI698" s="459"/>
      <c r="FJ698" s="459"/>
      <c r="FO698" s="251"/>
      <c r="FQ698" s="459"/>
      <c r="FR698" s="459"/>
      <c r="FS698" s="459"/>
      <c r="FX698" s="251"/>
      <c r="FZ698" s="459"/>
      <c r="GA698" s="459"/>
      <c r="GB698" s="459"/>
      <c r="GG698" s="251"/>
      <c r="GI698" s="459"/>
      <c r="GJ698" s="459"/>
      <c r="GK698" s="459"/>
      <c r="GP698" s="251"/>
      <c r="GR698" s="459"/>
      <c r="GS698" s="459"/>
      <c r="GT698" s="459"/>
      <c r="GY698" s="251"/>
      <c r="HA698" s="459"/>
      <c r="HB698" s="459"/>
      <c r="HC698" s="459"/>
      <c r="HH698" s="251"/>
      <c r="HJ698" s="459"/>
      <c r="HK698" s="459"/>
      <c r="HL698" s="459"/>
      <c r="HQ698" s="459"/>
      <c r="HR698" s="459"/>
      <c r="HS698" s="459"/>
      <c r="HT698" s="459"/>
      <c r="HU698" s="459"/>
      <c r="HV698" s="459"/>
      <c r="HW698" s="459"/>
      <c r="HX698" s="459"/>
      <c r="HY698" s="459"/>
      <c r="HZ698" s="459"/>
      <c r="IA698" s="459"/>
      <c r="IB698" s="459"/>
      <c r="IC698" s="459"/>
      <c r="ID698" s="459"/>
      <c r="IE698" s="459"/>
      <c r="IF698" s="459"/>
      <c r="IG698" s="459"/>
      <c r="IH698" s="459"/>
      <c r="II698" s="459"/>
      <c r="IJ698" s="459"/>
      <c r="IK698" s="459"/>
      <c r="IL698" s="459"/>
      <c r="IM698" s="459"/>
      <c r="IN698" s="459"/>
      <c r="IO698" s="459"/>
      <c r="IP698" s="459"/>
      <c r="IQ698" s="459"/>
      <c r="IR698" s="459"/>
      <c r="IS698" s="459"/>
      <c r="IT698" s="459"/>
      <c r="IU698" s="459"/>
      <c r="IV698" s="459"/>
      <c r="RS698" s="252"/>
    </row>
    <row r="699" spans="1:487" s="461" customFormat="1" ht="18">
      <c r="A699" s="605" t="s">
        <v>1926</v>
      </c>
      <c r="B699" s="459"/>
      <c r="C699" s="488"/>
      <c r="D699" s="461" t="s">
        <v>129</v>
      </c>
      <c r="E699" s="461">
        <f t="shared" si="4"/>
        <v>0</v>
      </c>
      <c r="F699" s="524">
        <f t="shared" si="5"/>
        <v>0</v>
      </c>
      <c r="G699" s="473"/>
      <c r="H699" s="473"/>
      <c r="I699" s="473"/>
      <c r="J699" s="473"/>
      <c r="K699" s="473"/>
      <c r="N699" s="459"/>
      <c r="R699" s="251"/>
      <c r="T699" s="459"/>
      <c r="U699" s="459"/>
      <c r="V699" s="459"/>
      <c r="AA699" s="251"/>
      <c r="AC699" s="459"/>
      <c r="AD699" s="459"/>
      <c r="AE699" s="459"/>
      <c r="AJ699" s="251"/>
      <c r="AL699" s="459"/>
      <c r="AM699" s="459"/>
      <c r="AN699" s="459"/>
      <c r="AS699" s="251"/>
      <c r="AU699" s="459"/>
      <c r="AV699" s="459"/>
      <c r="AW699" s="459"/>
      <c r="BB699" s="251"/>
      <c r="BD699" s="459"/>
      <c r="BE699" s="459"/>
      <c r="BF699" s="459"/>
      <c r="BK699" s="251"/>
      <c r="BM699" s="459"/>
      <c r="BN699" s="459"/>
      <c r="BO699" s="459"/>
      <c r="BT699" s="251"/>
      <c r="BV699" s="459"/>
      <c r="BW699" s="459"/>
      <c r="BX699" s="459"/>
      <c r="CC699" s="251"/>
      <c r="CE699" s="459"/>
      <c r="CF699" s="459"/>
      <c r="CG699" s="459"/>
      <c r="CL699" s="251"/>
      <c r="CN699" s="459"/>
      <c r="CO699" s="459"/>
      <c r="CP699" s="459"/>
      <c r="CU699" s="251"/>
      <c r="CW699" s="459"/>
      <c r="CX699" s="459"/>
      <c r="CY699" s="459"/>
      <c r="DD699" s="251"/>
      <c r="DF699" s="459"/>
      <c r="DG699" s="459"/>
      <c r="DH699" s="459"/>
      <c r="DM699" s="251"/>
      <c r="DO699" s="459"/>
      <c r="DP699" s="459"/>
      <c r="DQ699" s="459"/>
      <c r="DV699" s="251"/>
      <c r="DX699" s="459"/>
      <c r="DY699" s="459"/>
      <c r="DZ699" s="459"/>
      <c r="EE699" s="251"/>
      <c r="EG699" s="459"/>
      <c r="EH699" s="459"/>
      <c r="EI699" s="459"/>
      <c r="EN699" s="251"/>
      <c r="EP699" s="459"/>
      <c r="EQ699" s="459"/>
      <c r="ER699" s="459"/>
      <c r="EW699" s="251"/>
      <c r="EY699" s="459"/>
      <c r="EZ699" s="459"/>
      <c r="FA699" s="459"/>
      <c r="FF699" s="251"/>
      <c r="FH699" s="459"/>
      <c r="FI699" s="459"/>
      <c r="FJ699" s="459"/>
      <c r="FO699" s="251"/>
      <c r="FQ699" s="459"/>
      <c r="FR699" s="459"/>
      <c r="FS699" s="459"/>
      <c r="FX699" s="251"/>
      <c r="FZ699" s="459"/>
      <c r="GA699" s="459"/>
      <c r="GB699" s="459"/>
      <c r="GG699" s="251"/>
      <c r="GI699" s="459"/>
      <c r="GJ699" s="459"/>
      <c r="GK699" s="459"/>
      <c r="GP699" s="251"/>
      <c r="GR699" s="459"/>
      <c r="GS699" s="459"/>
      <c r="GT699" s="459"/>
      <c r="GY699" s="251"/>
      <c r="HA699" s="459"/>
      <c r="HB699" s="459"/>
      <c r="HC699" s="459"/>
      <c r="HH699" s="251"/>
      <c r="HJ699" s="459"/>
      <c r="HK699" s="459"/>
      <c r="HL699" s="459"/>
      <c r="HQ699" s="459"/>
      <c r="HR699" s="459"/>
      <c r="HS699" s="459"/>
      <c r="HT699" s="459"/>
      <c r="HU699" s="459"/>
      <c r="HV699" s="459"/>
      <c r="HW699" s="459"/>
      <c r="HX699" s="459"/>
      <c r="HY699" s="459"/>
      <c r="HZ699" s="459"/>
      <c r="IA699" s="459"/>
      <c r="IB699" s="459"/>
      <c r="IC699" s="459"/>
      <c r="ID699" s="459"/>
      <c r="IE699" s="459"/>
      <c r="IF699" s="459"/>
      <c r="IG699" s="459"/>
      <c r="IH699" s="459"/>
      <c r="II699" s="459"/>
      <c r="IJ699" s="459"/>
      <c r="IK699" s="459"/>
      <c r="IL699" s="459"/>
      <c r="IM699" s="459"/>
      <c r="IN699" s="459"/>
      <c r="IO699" s="459"/>
      <c r="IP699" s="459"/>
      <c r="IQ699" s="459"/>
      <c r="IR699" s="459"/>
      <c r="IS699" s="459"/>
      <c r="IT699" s="459"/>
      <c r="IU699" s="459"/>
      <c r="IV699" s="459"/>
      <c r="RS699" s="252"/>
    </row>
    <row r="700" spans="1:487" s="461" customFormat="1" ht="18">
      <c r="A700" s="605" t="s">
        <v>1944</v>
      </c>
      <c r="B700" s="459"/>
      <c r="C700" s="488"/>
      <c r="D700" s="461" t="s">
        <v>129</v>
      </c>
      <c r="E700" s="461">
        <f t="shared" si="4"/>
        <v>0</v>
      </c>
      <c r="F700" s="524">
        <f t="shared" si="5"/>
        <v>0</v>
      </c>
      <c r="G700" s="502"/>
      <c r="H700" s="502"/>
      <c r="I700" s="473"/>
      <c r="J700" s="473"/>
      <c r="K700" s="473"/>
      <c r="L700" s="459"/>
      <c r="M700" s="459"/>
      <c r="N700" s="459"/>
      <c r="R700" s="251"/>
      <c r="T700" s="459"/>
      <c r="U700" s="459"/>
      <c r="V700" s="459"/>
      <c r="AA700" s="251"/>
      <c r="AC700" s="459"/>
      <c r="AD700" s="459"/>
      <c r="AE700" s="459"/>
      <c r="AJ700" s="251"/>
      <c r="AL700" s="459"/>
      <c r="AM700" s="459"/>
      <c r="AN700" s="459"/>
      <c r="AS700" s="251"/>
      <c r="AU700" s="459"/>
      <c r="AV700" s="459"/>
      <c r="AW700" s="459"/>
      <c r="BB700" s="251"/>
      <c r="BD700" s="459"/>
      <c r="BE700" s="459"/>
      <c r="BF700" s="459"/>
      <c r="BK700" s="251"/>
      <c r="BM700" s="459"/>
      <c r="BN700" s="459"/>
      <c r="BO700" s="459"/>
      <c r="BT700" s="251"/>
      <c r="BV700" s="459"/>
      <c r="BW700" s="459"/>
      <c r="BX700" s="459"/>
      <c r="CC700" s="251"/>
      <c r="CE700" s="459"/>
      <c r="CF700" s="459"/>
      <c r="CG700" s="459"/>
      <c r="CL700" s="251"/>
      <c r="CN700" s="459"/>
      <c r="CO700" s="459"/>
      <c r="CP700" s="459"/>
      <c r="CU700" s="251"/>
      <c r="CW700" s="459"/>
      <c r="CX700" s="459"/>
      <c r="CY700" s="459"/>
      <c r="DD700" s="251"/>
      <c r="DF700" s="459"/>
      <c r="DG700" s="459"/>
      <c r="DH700" s="459"/>
      <c r="DM700" s="251"/>
      <c r="DO700" s="459"/>
      <c r="DP700" s="459"/>
      <c r="DQ700" s="459"/>
      <c r="DV700" s="251"/>
      <c r="DX700" s="459"/>
      <c r="DY700" s="459"/>
      <c r="DZ700" s="459"/>
      <c r="EE700" s="251"/>
      <c r="EG700" s="459"/>
      <c r="EH700" s="459"/>
      <c r="EI700" s="459"/>
      <c r="EN700" s="251"/>
      <c r="EP700" s="459"/>
      <c r="EQ700" s="459"/>
      <c r="ER700" s="459"/>
      <c r="EW700" s="251"/>
      <c r="EY700" s="459"/>
      <c r="EZ700" s="459"/>
      <c r="FA700" s="459"/>
      <c r="FF700" s="251"/>
      <c r="FH700" s="459"/>
      <c r="FI700" s="459"/>
      <c r="FJ700" s="459"/>
      <c r="FO700" s="251"/>
      <c r="FQ700" s="459"/>
      <c r="FR700" s="459"/>
      <c r="FS700" s="459"/>
      <c r="FX700" s="251"/>
      <c r="FZ700" s="459"/>
      <c r="GA700" s="459"/>
      <c r="GB700" s="459"/>
      <c r="GG700" s="251"/>
      <c r="GI700" s="459"/>
      <c r="GJ700" s="459"/>
      <c r="GK700" s="459"/>
      <c r="GP700" s="251"/>
      <c r="GR700" s="459"/>
      <c r="GS700" s="459"/>
      <c r="GT700" s="459"/>
      <c r="GY700" s="251"/>
      <c r="HA700" s="459"/>
      <c r="HB700" s="459"/>
      <c r="HC700" s="459"/>
      <c r="HH700" s="251"/>
      <c r="HJ700" s="459"/>
      <c r="HK700" s="459"/>
      <c r="HL700" s="459"/>
      <c r="HQ700" s="459"/>
      <c r="HR700" s="459"/>
      <c r="HS700" s="459"/>
      <c r="HT700" s="459"/>
      <c r="HU700" s="459"/>
      <c r="HV700" s="459"/>
      <c r="HW700" s="459"/>
      <c r="HX700" s="459"/>
      <c r="HY700" s="459"/>
      <c r="HZ700" s="459"/>
      <c r="IA700" s="459"/>
      <c r="IB700" s="459"/>
      <c r="IC700" s="459"/>
      <c r="ID700" s="459"/>
      <c r="IE700" s="459"/>
      <c r="IF700" s="459"/>
      <c r="IG700" s="459"/>
      <c r="IH700" s="459"/>
      <c r="II700" s="459"/>
      <c r="IJ700" s="459"/>
      <c r="IK700" s="459"/>
      <c r="IL700" s="459"/>
      <c r="IM700" s="459"/>
      <c r="IN700" s="459"/>
      <c r="IO700" s="459"/>
      <c r="IP700" s="459"/>
      <c r="IQ700" s="459"/>
      <c r="IR700" s="459"/>
      <c r="IS700" s="459"/>
      <c r="IT700" s="459"/>
      <c r="IU700" s="459"/>
      <c r="IV700" s="459"/>
      <c r="RS700" s="252"/>
    </row>
    <row r="701" spans="1:487" s="461" customFormat="1" ht="18">
      <c r="A701" s="605" t="s">
        <v>554</v>
      </c>
      <c r="B701" s="488"/>
      <c r="C701" s="488"/>
      <c r="D701" s="461" t="s">
        <v>130</v>
      </c>
      <c r="E701" s="461">
        <f t="shared" si="4"/>
        <v>0</v>
      </c>
      <c r="F701" s="524">
        <f t="shared" si="5"/>
        <v>0</v>
      </c>
      <c r="G701" s="473"/>
      <c r="H701" s="473"/>
      <c r="I701" s="473"/>
      <c r="J701" s="473"/>
      <c r="K701" s="473"/>
      <c r="N701" s="459"/>
      <c r="R701" s="251"/>
      <c r="T701" s="459"/>
      <c r="U701" s="459"/>
      <c r="V701" s="459"/>
      <c r="AA701" s="251"/>
      <c r="AC701" s="459"/>
      <c r="AD701" s="459"/>
      <c r="AE701" s="459"/>
      <c r="AJ701" s="251"/>
      <c r="AL701" s="459"/>
      <c r="AM701" s="459"/>
      <c r="AN701" s="459"/>
      <c r="AS701" s="251"/>
      <c r="AU701" s="459"/>
      <c r="AV701" s="459"/>
      <c r="AW701" s="459"/>
      <c r="BB701" s="251"/>
      <c r="BD701" s="459"/>
      <c r="BE701" s="459"/>
      <c r="BF701" s="459"/>
      <c r="BK701" s="251"/>
      <c r="BM701" s="459"/>
      <c r="BN701" s="459"/>
      <c r="BO701" s="459"/>
      <c r="BT701" s="251"/>
      <c r="BV701" s="459"/>
      <c r="BW701" s="459"/>
      <c r="BX701" s="459"/>
      <c r="CC701" s="251"/>
      <c r="CE701" s="459"/>
      <c r="CF701" s="459"/>
      <c r="CG701" s="459"/>
      <c r="CL701" s="251"/>
      <c r="CN701" s="459"/>
      <c r="CO701" s="459"/>
      <c r="CP701" s="459"/>
      <c r="CU701" s="251"/>
      <c r="CW701" s="459"/>
      <c r="CX701" s="459"/>
      <c r="CY701" s="459"/>
      <c r="DD701" s="251"/>
      <c r="DF701" s="459"/>
      <c r="DG701" s="459"/>
      <c r="DH701" s="459"/>
      <c r="DM701" s="251"/>
      <c r="DO701" s="459"/>
      <c r="DP701" s="459"/>
      <c r="DQ701" s="459"/>
      <c r="DV701" s="251"/>
      <c r="DX701" s="459"/>
      <c r="DY701" s="459"/>
      <c r="DZ701" s="459"/>
      <c r="EE701" s="251"/>
      <c r="EG701" s="459"/>
      <c r="EH701" s="459"/>
      <c r="EI701" s="459"/>
      <c r="EN701" s="251"/>
      <c r="EP701" s="459"/>
      <c r="EQ701" s="459"/>
      <c r="ER701" s="459"/>
      <c r="EW701" s="251"/>
      <c r="EY701" s="459"/>
      <c r="EZ701" s="459"/>
      <c r="FA701" s="459"/>
      <c r="FF701" s="251"/>
      <c r="FH701" s="459"/>
      <c r="FI701" s="459"/>
      <c r="FJ701" s="459"/>
      <c r="FO701" s="251"/>
      <c r="FQ701" s="459"/>
      <c r="FR701" s="459"/>
      <c r="FS701" s="459"/>
      <c r="FX701" s="251"/>
      <c r="FZ701" s="459"/>
      <c r="GA701" s="459"/>
      <c r="GB701" s="459"/>
      <c r="GG701" s="251"/>
      <c r="GI701" s="459"/>
      <c r="GJ701" s="459"/>
      <c r="GK701" s="459"/>
      <c r="GP701" s="251"/>
      <c r="GR701" s="459"/>
      <c r="GS701" s="459"/>
      <c r="GT701" s="459"/>
      <c r="GY701" s="251"/>
      <c r="HA701" s="459"/>
      <c r="HB701" s="459"/>
      <c r="HC701" s="459"/>
      <c r="HH701" s="251"/>
      <c r="HJ701" s="459"/>
      <c r="HK701" s="459"/>
      <c r="HL701" s="459"/>
      <c r="HQ701" s="459"/>
      <c r="HR701" s="459"/>
      <c r="HS701" s="459"/>
      <c r="HT701" s="459"/>
      <c r="HU701" s="459"/>
      <c r="HV701" s="459"/>
      <c r="HW701" s="459"/>
      <c r="HX701" s="459"/>
      <c r="HY701" s="459"/>
      <c r="HZ701" s="459"/>
      <c r="IA701" s="459"/>
      <c r="IB701" s="459"/>
      <c r="IC701" s="459"/>
      <c r="ID701" s="459"/>
      <c r="IE701" s="459"/>
      <c r="IF701" s="459"/>
      <c r="IG701" s="459"/>
      <c r="IH701" s="459"/>
      <c r="II701" s="459"/>
      <c r="IJ701" s="459"/>
      <c r="IK701" s="459"/>
      <c r="IL701" s="459"/>
      <c r="IM701" s="459"/>
      <c r="IN701" s="459"/>
      <c r="IO701" s="459"/>
      <c r="IP701" s="459"/>
      <c r="IQ701" s="459"/>
      <c r="IR701" s="459"/>
      <c r="IS701" s="459"/>
      <c r="IT701" s="459"/>
      <c r="IU701" s="459"/>
      <c r="IV701" s="459"/>
      <c r="RS701" s="252"/>
    </row>
    <row r="702" spans="1:487" s="461" customFormat="1" ht="18">
      <c r="A702" s="605" t="s">
        <v>655</v>
      </c>
      <c r="B702" s="488"/>
      <c r="C702" s="488"/>
      <c r="D702" s="461" t="s">
        <v>135</v>
      </c>
      <c r="E702" s="461">
        <f t="shared" si="4"/>
        <v>3</v>
      </c>
      <c r="F702" s="524">
        <f t="shared" si="5"/>
        <v>45</v>
      </c>
      <c r="G702" s="473"/>
      <c r="H702" s="473">
        <v>3</v>
      </c>
      <c r="I702" s="473">
        <v>22</v>
      </c>
      <c r="J702" s="473">
        <v>20</v>
      </c>
      <c r="K702" s="473"/>
      <c r="M702" s="459"/>
      <c r="N702" s="459"/>
      <c r="R702" s="251"/>
      <c r="T702" s="459"/>
      <c r="U702" s="459"/>
      <c r="V702" s="459"/>
      <c r="AA702" s="251"/>
      <c r="AC702" s="459"/>
      <c r="AD702" s="459"/>
      <c r="AE702" s="459"/>
      <c r="AJ702" s="251"/>
      <c r="AL702" s="459"/>
      <c r="AM702" s="459"/>
      <c r="AN702" s="459"/>
      <c r="AS702" s="251"/>
      <c r="AU702" s="459"/>
      <c r="AV702" s="459"/>
      <c r="AW702" s="459"/>
      <c r="BB702" s="251"/>
      <c r="BD702" s="459"/>
      <c r="BE702" s="459"/>
      <c r="BF702" s="459"/>
      <c r="BK702" s="251"/>
      <c r="BM702" s="459"/>
      <c r="BN702" s="459"/>
      <c r="BO702" s="459"/>
      <c r="BT702" s="251"/>
      <c r="BV702" s="459"/>
      <c r="BW702" s="459"/>
      <c r="BX702" s="459"/>
      <c r="CC702" s="251"/>
      <c r="CE702" s="459"/>
      <c r="CF702" s="459"/>
      <c r="CG702" s="459"/>
      <c r="CL702" s="251"/>
      <c r="CN702" s="459"/>
      <c r="CO702" s="459"/>
      <c r="CP702" s="459"/>
      <c r="CU702" s="251"/>
      <c r="CW702" s="459"/>
      <c r="CX702" s="459"/>
      <c r="CY702" s="459"/>
      <c r="DD702" s="251"/>
      <c r="DF702" s="459"/>
      <c r="DG702" s="459"/>
      <c r="DH702" s="459"/>
      <c r="DM702" s="251"/>
      <c r="DO702" s="459"/>
      <c r="DP702" s="459"/>
      <c r="DQ702" s="459"/>
      <c r="DV702" s="251"/>
      <c r="DX702" s="459"/>
      <c r="DY702" s="459"/>
      <c r="DZ702" s="459"/>
      <c r="EE702" s="251"/>
      <c r="EG702" s="459"/>
      <c r="EH702" s="459"/>
      <c r="EI702" s="459"/>
      <c r="EN702" s="251"/>
      <c r="EP702" s="459"/>
      <c r="EQ702" s="459"/>
      <c r="ER702" s="459"/>
      <c r="EW702" s="251"/>
      <c r="EY702" s="459"/>
      <c r="EZ702" s="459"/>
      <c r="FA702" s="459"/>
      <c r="FF702" s="251"/>
      <c r="FH702" s="459"/>
      <c r="FI702" s="459"/>
      <c r="FJ702" s="459"/>
      <c r="FO702" s="251"/>
      <c r="FQ702" s="459"/>
      <c r="FR702" s="459"/>
      <c r="FS702" s="459"/>
      <c r="FX702" s="251"/>
      <c r="FZ702" s="459"/>
      <c r="GA702" s="459"/>
      <c r="GB702" s="459"/>
      <c r="GG702" s="251"/>
      <c r="GI702" s="459"/>
      <c r="GJ702" s="459"/>
      <c r="GK702" s="459"/>
      <c r="GP702" s="251"/>
      <c r="GR702" s="459"/>
      <c r="GS702" s="459"/>
      <c r="GT702" s="459"/>
      <c r="GY702" s="251"/>
      <c r="HA702" s="459"/>
      <c r="HB702" s="459"/>
      <c r="HC702" s="459"/>
      <c r="HH702" s="251"/>
      <c r="HJ702" s="459"/>
      <c r="HK702" s="459"/>
      <c r="HL702" s="459"/>
      <c r="HQ702" s="459"/>
      <c r="HR702" s="459"/>
      <c r="HS702" s="459"/>
      <c r="HT702" s="459"/>
      <c r="HU702" s="459"/>
      <c r="HV702" s="459"/>
      <c r="HW702" s="459"/>
      <c r="HX702" s="459"/>
      <c r="HY702" s="459"/>
      <c r="HZ702" s="459"/>
      <c r="IA702" s="459"/>
      <c r="IB702" s="459"/>
      <c r="IC702" s="459"/>
      <c r="ID702" s="459"/>
      <c r="IE702" s="459"/>
      <c r="IF702" s="459"/>
      <c r="IG702" s="459"/>
      <c r="IH702" s="459"/>
      <c r="II702" s="459"/>
      <c r="IJ702" s="459"/>
      <c r="IK702" s="459"/>
      <c r="IL702" s="459"/>
      <c r="IM702" s="459"/>
      <c r="IN702" s="459"/>
      <c r="IO702" s="459"/>
      <c r="IP702" s="459"/>
      <c r="IQ702" s="459"/>
      <c r="IR702" s="459"/>
      <c r="IS702" s="459"/>
      <c r="IT702" s="459"/>
      <c r="IU702" s="459"/>
      <c r="IV702" s="459"/>
      <c r="RS702" s="252"/>
    </row>
    <row r="703" spans="1:487" s="461" customFormat="1" ht="18">
      <c r="A703" s="605" t="s">
        <v>448</v>
      </c>
      <c r="B703" s="459"/>
      <c r="C703" s="488"/>
      <c r="D703" s="461" t="s">
        <v>139</v>
      </c>
      <c r="E703" s="461">
        <f t="shared" si="4"/>
        <v>61</v>
      </c>
      <c r="F703" s="524">
        <f t="shared" si="5"/>
        <v>0</v>
      </c>
      <c r="G703" s="502"/>
      <c r="H703" s="502"/>
      <c r="I703" s="473"/>
      <c r="J703" s="473"/>
      <c r="K703" s="473"/>
      <c r="L703" s="459"/>
      <c r="M703" s="459"/>
      <c r="N703" s="459"/>
      <c r="R703" s="251"/>
      <c r="T703" s="459"/>
      <c r="U703" s="459"/>
      <c r="V703" s="459"/>
      <c r="AA703" s="251"/>
      <c r="AC703" s="459"/>
      <c r="AD703" s="459"/>
      <c r="AE703" s="459"/>
      <c r="AJ703" s="251"/>
      <c r="AL703" s="459"/>
      <c r="AM703" s="459"/>
      <c r="AN703" s="459"/>
      <c r="AS703" s="251"/>
      <c r="AU703" s="459"/>
      <c r="AV703" s="459"/>
      <c r="AW703" s="459"/>
      <c r="BB703" s="251"/>
      <c r="BD703" s="459"/>
      <c r="BE703" s="459"/>
      <c r="BF703" s="459"/>
      <c r="BK703" s="251"/>
      <c r="BM703" s="459"/>
      <c r="BN703" s="459"/>
      <c r="BO703" s="459"/>
      <c r="BT703" s="251"/>
      <c r="BV703" s="459"/>
      <c r="BW703" s="459"/>
      <c r="BX703" s="459"/>
      <c r="CC703" s="251"/>
      <c r="CE703" s="459"/>
      <c r="CF703" s="459"/>
      <c r="CG703" s="459"/>
      <c r="CL703" s="251"/>
      <c r="CN703" s="459"/>
      <c r="CO703" s="459"/>
      <c r="CP703" s="459"/>
      <c r="CU703" s="251"/>
      <c r="CW703" s="459"/>
      <c r="CX703" s="459"/>
      <c r="CY703" s="459"/>
      <c r="DD703" s="251"/>
      <c r="DF703" s="459"/>
      <c r="DG703" s="459"/>
      <c r="DH703" s="459"/>
      <c r="DM703" s="251"/>
      <c r="DO703" s="459"/>
      <c r="DP703" s="459"/>
      <c r="DQ703" s="459"/>
      <c r="DV703" s="251"/>
      <c r="DX703" s="459"/>
      <c r="DY703" s="459"/>
      <c r="DZ703" s="459"/>
      <c r="EE703" s="251"/>
      <c r="EG703" s="459"/>
      <c r="EH703" s="459"/>
      <c r="EI703" s="459"/>
      <c r="EN703" s="251"/>
      <c r="EP703" s="459"/>
      <c r="EQ703" s="459"/>
      <c r="ER703" s="459"/>
      <c r="EW703" s="251"/>
      <c r="EY703" s="459"/>
      <c r="EZ703" s="459"/>
      <c r="FA703" s="459"/>
      <c r="FF703" s="251"/>
      <c r="FH703" s="459"/>
      <c r="FI703" s="459"/>
      <c r="FJ703" s="459"/>
      <c r="FO703" s="251"/>
      <c r="FQ703" s="459"/>
      <c r="FR703" s="459"/>
      <c r="FS703" s="459"/>
      <c r="FX703" s="251"/>
      <c r="FZ703" s="459"/>
      <c r="GA703" s="459"/>
      <c r="GB703" s="459"/>
      <c r="GG703" s="251"/>
      <c r="GI703" s="459"/>
      <c r="GJ703" s="459"/>
      <c r="GK703" s="459"/>
      <c r="GP703" s="251"/>
      <c r="GR703" s="459"/>
      <c r="GS703" s="459"/>
      <c r="GT703" s="459"/>
      <c r="GY703" s="251"/>
      <c r="HA703" s="459"/>
      <c r="HB703" s="459"/>
      <c r="HC703" s="459"/>
      <c r="HH703" s="251"/>
      <c r="HJ703" s="459"/>
      <c r="HK703" s="459"/>
      <c r="HL703" s="459"/>
      <c r="HQ703" s="459"/>
      <c r="HR703" s="459"/>
      <c r="HS703" s="459"/>
      <c r="HT703" s="459"/>
      <c r="HU703" s="459"/>
      <c r="HV703" s="459"/>
      <c r="HW703" s="459"/>
      <c r="HX703" s="459"/>
      <c r="HY703" s="459"/>
      <c r="HZ703" s="459"/>
      <c r="IA703" s="459"/>
      <c r="IB703" s="459"/>
      <c r="IC703" s="459"/>
      <c r="ID703" s="459"/>
      <c r="IE703" s="459"/>
      <c r="IF703" s="459"/>
      <c r="IG703" s="459"/>
      <c r="IH703" s="459"/>
      <c r="II703" s="459"/>
      <c r="IJ703" s="459"/>
      <c r="IK703" s="459"/>
      <c r="IL703" s="459"/>
      <c r="IM703" s="459"/>
      <c r="IN703" s="459"/>
      <c r="IO703" s="459"/>
      <c r="IP703" s="459"/>
      <c r="IQ703" s="459"/>
      <c r="IR703" s="459"/>
      <c r="IS703" s="459"/>
      <c r="IT703" s="459"/>
      <c r="IU703" s="459"/>
      <c r="IV703" s="459"/>
      <c r="RS703" s="252"/>
    </row>
    <row r="704" spans="1:487" s="461" customFormat="1" ht="18">
      <c r="A704" s="605" t="s">
        <v>1338</v>
      </c>
      <c r="B704" s="488"/>
      <c r="C704" s="488"/>
      <c r="D704" s="461" t="s">
        <v>132</v>
      </c>
      <c r="E704" s="461">
        <f t="shared" si="4"/>
        <v>2</v>
      </c>
      <c r="F704" s="524">
        <f t="shared" si="5"/>
        <v>0</v>
      </c>
      <c r="G704" s="502"/>
      <c r="H704" s="502"/>
      <c r="I704" s="473"/>
      <c r="J704" s="473"/>
      <c r="K704" s="473"/>
      <c r="L704" s="459"/>
      <c r="N704" s="459"/>
      <c r="R704" s="251"/>
      <c r="T704" s="459"/>
      <c r="U704" s="459"/>
      <c r="V704" s="459"/>
      <c r="AA704" s="251"/>
      <c r="AC704" s="459"/>
      <c r="AD704" s="459"/>
      <c r="AE704" s="459"/>
      <c r="AJ704" s="251"/>
      <c r="AL704" s="459"/>
      <c r="AM704" s="459"/>
      <c r="AN704" s="459"/>
      <c r="AS704" s="251"/>
      <c r="AU704" s="459"/>
      <c r="AV704" s="459"/>
      <c r="AW704" s="459"/>
      <c r="BB704" s="251"/>
      <c r="BD704" s="459"/>
      <c r="BE704" s="459"/>
      <c r="BF704" s="459"/>
      <c r="BK704" s="251"/>
      <c r="BM704" s="459"/>
      <c r="BN704" s="459"/>
      <c r="BO704" s="459"/>
      <c r="BT704" s="251"/>
      <c r="BV704" s="459"/>
      <c r="BW704" s="459"/>
      <c r="BX704" s="459"/>
      <c r="CC704" s="251"/>
      <c r="CE704" s="459"/>
      <c r="CF704" s="459"/>
      <c r="CG704" s="459"/>
      <c r="CL704" s="251"/>
      <c r="CN704" s="459"/>
      <c r="CO704" s="459"/>
      <c r="CP704" s="459"/>
      <c r="CU704" s="251"/>
      <c r="CW704" s="459"/>
      <c r="CX704" s="459"/>
      <c r="CY704" s="459"/>
      <c r="DD704" s="251"/>
      <c r="DF704" s="459"/>
      <c r="DG704" s="459"/>
      <c r="DH704" s="459"/>
      <c r="DM704" s="251"/>
      <c r="DO704" s="459"/>
      <c r="DP704" s="459"/>
      <c r="DQ704" s="459"/>
      <c r="DV704" s="251"/>
      <c r="DX704" s="459"/>
      <c r="DY704" s="459"/>
      <c r="DZ704" s="459"/>
      <c r="EE704" s="251"/>
      <c r="EG704" s="459"/>
      <c r="EH704" s="459"/>
      <c r="EI704" s="459"/>
      <c r="EN704" s="251"/>
      <c r="EP704" s="459"/>
      <c r="EQ704" s="459"/>
      <c r="ER704" s="459"/>
      <c r="EW704" s="251"/>
      <c r="EY704" s="459"/>
      <c r="EZ704" s="459"/>
      <c r="FA704" s="459"/>
      <c r="FF704" s="251"/>
      <c r="FH704" s="459"/>
      <c r="FI704" s="459"/>
      <c r="FJ704" s="459"/>
      <c r="FO704" s="251"/>
      <c r="FQ704" s="459"/>
      <c r="FR704" s="459"/>
      <c r="FS704" s="459"/>
      <c r="FX704" s="251"/>
      <c r="FZ704" s="459"/>
      <c r="GA704" s="459"/>
      <c r="GB704" s="459"/>
      <c r="GG704" s="251"/>
      <c r="GI704" s="459"/>
      <c r="GJ704" s="459"/>
      <c r="GK704" s="459"/>
      <c r="GP704" s="251"/>
      <c r="GR704" s="459"/>
      <c r="GS704" s="459"/>
      <c r="GT704" s="459"/>
      <c r="GY704" s="251"/>
      <c r="HA704" s="459"/>
      <c r="HB704" s="459"/>
      <c r="HC704" s="459"/>
      <c r="HH704" s="251"/>
      <c r="HJ704" s="459"/>
      <c r="HK704" s="459"/>
      <c r="HL704" s="459"/>
      <c r="HQ704" s="459"/>
      <c r="HR704" s="459"/>
      <c r="HS704" s="459"/>
      <c r="HT704" s="459"/>
      <c r="HU704" s="459"/>
      <c r="HV704" s="459"/>
      <c r="HW704" s="459"/>
      <c r="HX704" s="459"/>
      <c r="HY704" s="459"/>
      <c r="HZ704" s="459"/>
      <c r="IA704" s="459"/>
      <c r="IB704" s="459"/>
      <c r="IC704" s="459"/>
      <c r="ID704" s="459"/>
      <c r="IE704" s="459"/>
      <c r="IF704" s="459"/>
      <c r="IG704" s="459"/>
      <c r="IH704" s="459"/>
      <c r="II704" s="459"/>
      <c r="IJ704" s="459"/>
      <c r="IK704" s="459"/>
      <c r="IL704" s="459"/>
      <c r="IM704" s="459"/>
      <c r="IN704" s="459"/>
      <c r="IO704" s="459"/>
      <c r="IP704" s="459"/>
      <c r="IQ704" s="459"/>
      <c r="IR704" s="459"/>
      <c r="IS704" s="459"/>
      <c r="IT704" s="459"/>
      <c r="IU704" s="459"/>
      <c r="IV704" s="459"/>
      <c r="RS704" s="252"/>
    </row>
    <row r="705" spans="1:487" s="461" customFormat="1" ht="18">
      <c r="A705" s="605" t="s">
        <v>779</v>
      </c>
      <c r="B705" s="488"/>
      <c r="C705" s="488"/>
      <c r="D705" s="461" t="s">
        <v>130</v>
      </c>
      <c r="E705" s="461">
        <f t="shared" si="4"/>
        <v>0</v>
      </c>
      <c r="F705" s="524">
        <f t="shared" si="5"/>
        <v>0</v>
      </c>
      <c r="G705" s="473"/>
      <c r="H705" s="473"/>
      <c r="I705" s="473"/>
      <c r="J705" s="473"/>
      <c r="K705" s="473"/>
      <c r="M705" s="459"/>
      <c r="N705" s="459"/>
      <c r="R705" s="251"/>
      <c r="T705" s="459"/>
      <c r="U705" s="459"/>
      <c r="V705" s="459"/>
      <c r="AA705" s="251"/>
      <c r="AC705" s="459"/>
      <c r="AD705" s="459"/>
      <c r="AE705" s="459"/>
      <c r="AJ705" s="251"/>
      <c r="AL705" s="459"/>
      <c r="AM705" s="459"/>
      <c r="AN705" s="459"/>
      <c r="AS705" s="251"/>
      <c r="AU705" s="459"/>
      <c r="AV705" s="459"/>
      <c r="AW705" s="459"/>
      <c r="BB705" s="251"/>
      <c r="BD705" s="459"/>
      <c r="BE705" s="459"/>
      <c r="BF705" s="459"/>
      <c r="BK705" s="251"/>
      <c r="BM705" s="459"/>
      <c r="BN705" s="459"/>
      <c r="BO705" s="459"/>
      <c r="BT705" s="251"/>
      <c r="BV705" s="459"/>
      <c r="BW705" s="459"/>
      <c r="BX705" s="459"/>
      <c r="CC705" s="251"/>
      <c r="CE705" s="459"/>
      <c r="CF705" s="459"/>
      <c r="CG705" s="459"/>
      <c r="CL705" s="251"/>
      <c r="CN705" s="459"/>
      <c r="CO705" s="459"/>
      <c r="CP705" s="459"/>
      <c r="CU705" s="251"/>
      <c r="CW705" s="459"/>
      <c r="CX705" s="459"/>
      <c r="CY705" s="459"/>
      <c r="DD705" s="251"/>
      <c r="DF705" s="459"/>
      <c r="DG705" s="459"/>
      <c r="DH705" s="459"/>
      <c r="DM705" s="251"/>
      <c r="DO705" s="459"/>
      <c r="DP705" s="459"/>
      <c r="DQ705" s="459"/>
      <c r="DV705" s="251"/>
      <c r="DX705" s="459"/>
      <c r="DY705" s="459"/>
      <c r="DZ705" s="459"/>
      <c r="EE705" s="251"/>
      <c r="EG705" s="459"/>
      <c r="EH705" s="459"/>
      <c r="EI705" s="459"/>
      <c r="EN705" s="251"/>
      <c r="EP705" s="459"/>
      <c r="EQ705" s="459"/>
      <c r="ER705" s="459"/>
      <c r="EW705" s="251"/>
      <c r="EY705" s="459"/>
      <c r="EZ705" s="459"/>
      <c r="FA705" s="459"/>
      <c r="FF705" s="251"/>
      <c r="FH705" s="459"/>
      <c r="FI705" s="459"/>
      <c r="FJ705" s="459"/>
      <c r="FO705" s="251"/>
      <c r="FQ705" s="459"/>
      <c r="FR705" s="459"/>
      <c r="FS705" s="459"/>
      <c r="FX705" s="251"/>
      <c r="FZ705" s="459"/>
      <c r="GA705" s="459"/>
      <c r="GB705" s="459"/>
      <c r="GG705" s="251"/>
      <c r="GI705" s="459"/>
      <c r="GJ705" s="459"/>
      <c r="GK705" s="459"/>
      <c r="GP705" s="251"/>
      <c r="GR705" s="459"/>
      <c r="GS705" s="459"/>
      <c r="GT705" s="459"/>
      <c r="GY705" s="251"/>
      <c r="HA705" s="459"/>
      <c r="HB705" s="459"/>
      <c r="HC705" s="459"/>
      <c r="HH705" s="251"/>
      <c r="HJ705" s="459"/>
      <c r="HK705" s="459"/>
      <c r="HL705" s="459"/>
      <c r="HQ705" s="459"/>
      <c r="HR705" s="459"/>
      <c r="HS705" s="459"/>
      <c r="HT705" s="459"/>
      <c r="HU705" s="459"/>
      <c r="HV705" s="459"/>
      <c r="HW705" s="459"/>
      <c r="HX705" s="459"/>
      <c r="HY705" s="459"/>
      <c r="HZ705" s="459"/>
      <c r="IA705" s="459"/>
      <c r="IB705" s="459"/>
      <c r="IC705" s="459"/>
      <c r="ID705" s="459"/>
      <c r="IE705" s="459"/>
      <c r="IF705" s="459"/>
      <c r="IG705" s="459"/>
      <c r="IH705" s="459"/>
      <c r="II705" s="459"/>
      <c r="IJ705" s="459"/>
      <c r="IK705" s="459"/>
      <c r="IL705" s="459"/>
      <c r="IM705" s="459"/>
      <c r="IN705" s="459"/>
      <c r="IO705" s="459"/>
      <c r="IP705" s="459"/>
      <c r="IQ705" s="459"/>
      <c r="IR705" s="459"/>
      <c r="IS705" s="459"/>
      <c r="IT705" s="459"/>
      <c r="IU705" s="459"/>
      <c r="IV705" s="459"/>
      <c r="RS705" s="252"/>
    </row>
    <row r="706" spans="1:487" s="461" customFormat="1" ht="18">
      <c r="A706" s="605" t="s">
        <v>1063</v>
      </c>
      <c r="B706" s="459"/>
      <c r="C706" s="488"/>
      <c r="D706" s="461" t="s">
        <v>129</v>
      </c>
      <c r="E706" s="461">
        <f t="shared" si="4"/>
        <v>0</v>
      </c>
      <c r="F706" s="524">
        <f t="shared" si="5"/>
        <v>0</v>
      </c>
      <c r="G706" s="473"/>
      <c r="H706" s="473"/>
      <c r="I706" s="473"/>
      <c r="J706" s="473"/>
      <c r="K706" s="473"/>
      <c r="L706" s="459"/>
      <c r="M706" s="459"/>
      <c r="N706" s="459"/>
      <c r="R706" s="251"/>
      <c r="T706" s="459"/>
      <c r="U706" s="459"/>
      <c r="V706" s="459"/>
      <c r="AA706" s="251"/>
      <c r="AC706" s="459"/>
      <c r="AD706" s="459"/>
      <c r="AE706" s="459"/>
      <c r="AJ706" s="251"/>
      <c r="AL706" s="459"/>
      <c r="AM706" s="459"/>
      <c r="AN706" s="459"/>
      <c r="AS706" s="251"/>
      <c r="AU706" s="459"/>
      <c r="AV706" s="459"/>
      <c r="AW706" s="459"/>
      <c r="BB706" s="251"/>
      <c r="BD706" s="459"/>
      <c r="BE706" s="459"/>
      <c r="BF706" s="459"/>
      <c r="BK706" s="251"/>
      <c r="BM706" s="459"/>
      <c r="BN706" s="459"/>
      <c r="BO706" s="459"/>
      <c r="BT706" s="251"/>
      <c r="BV706" s="459"/>
      <c r="BW706" s="459"/>
      <c r="BX706" s="459"/>
      <c r="CC706" s="251"/>
      <c r="CE706" s="459"/>
      <c r="CF706" s="459"/>
      <c r="CG706" s="459"/>
      <c r="CL706" s="251"/>
      <c r="CN706" s="459"/>
      <c r="CO706" s="459"/>
      <c r="CP706" s="459"/>
      <c r="CU706" s="251"/>
      <c r="CW706" s="459"/>
      <c r="CX706" s="459"/>
      <c r="CY706" s="459"/>
      <c r="DD706" s="251"/>
      <c r="DF706" s="459"/>
      <c r="DG706" s="459"/>
      <c r="DH706" s="459"/>
      <c r="DM706" s="251"/>
      <c r="DO706" s="459"/>
      <c r="DP706" s="459"/>
      <c r="DQ706" s="459"/>
      <c r="DV706" s="251"/>
      <c r="DX706" s="459"/>
      <c r="DY706" s="459"/>
      <c r="DZ706" s="459"/>
      <c r="EE706" s="251"/>
      <c r="EG706" s="459"/>
      <c r="EH706" s="459"/>
      <c r="EI706" s="459"/>
      <c r="EN706" s="251"/>
      <c r="EP706" s="459"/>
      <c r="EQ706" s="459"/>
      <c r="ER706" s="459"/>
      <c r="EW706" s="251"/>
      <c r="EY706" s="459"/>
      <c r="EZ706" s="459"/>
      <c r="FA706" s="459"/>
      <c r="FF706" s="251"/>
      <c r="FH706" s="459"/>
      <c r="FI706" s="459"/>
      <c r="FJ706" s="459"/>
      <c r="FO706" s="251"/>
      <c r="FQ706" s="459"/>
      <c r="FR706" s="459"/>
      <c r="FS706" s="459"/>
      <c r="FX706" s="251"/>
      <c r="FZ706" s="459"/>
      <c r="GA706" s="459"/>
      <c r="GB706" s="459"/>
      <c r="GG706" s="251"/>
      <c r="GI706" s="459"/>
      <c r="GJ706" s="459"/>
      <c r="GK706" s="459"/>
      <c r="GP706" s="251"/>
      <c r="GR706" s="459"/>
      <c r="GS706" s="459"/>
      <c r="GT706" s="459"/>
      <c r="GY706" s="251"/>
      <c r="HA706" s="459"/>
      <c r="HB706" s="459"/>
      <c r="HC706" s="459"/>
      <c r="HH706" s="251"/>
      <c r="HJ706" s="459"/>
      <c r="HK706" s="459"/>
      <c r="HL706" s="459"/>
      <c r="HQ706" s="459"/>
      <c r="HR706" s="459"/>
      <c r="HS706" s="459"/>
      <c r="HT706" s="459"/>
      <c r="HU706" s="459"/>
      <c r="HV706" s="459"/>
      <c r="HW706" s="459"/>
      <c r="HX706" s="459"/>
      <c r="HY706" s="459"/>
      <c r="HZ706" s="459"/>
      <c r="IA706" s="459"/>
      <c r="IB706" s="459"/>
      <c r="IC706" s="459"/>
      <c r="ID706" s="459"/>
      <c r="IE706" s="459"/>
      <c r="IF706" s="459"/>
      <c r="IG706" s="459"/>
      <c r="IH706" s="459"/>
      <c r="II706" s="459"/>
      <c r="IJ706" s="459"/>
      <c r="IK706" s="459"/>
      <c r="IL706" s="459"/>
      <c r="IM706" s="459"/>
      <c r="IN706" s="459"/>
      <c r="IO706" s="459"/>
      <c r="IP706" s="459"/>
      <c r="IQ706" s="459"/>
      <c r="IR706" s="459"/>
      <c r="IS706" s="459"/>
      <c r="IT706" s="459"/>
      <c r="IU706" s="459"/>
      <c r="IV706" s="459"/>
      <c r="RS706" s="252"/>
    </row>
    <row r="707" spans="1:487" s="461" customFormat="1" ht="18">
      <c r="A707" s="605" t="s">
        <v>713</v>
      </c>
      <c r="B707" s="459"/>
      <c r="C707" s="488"/>
      <c r="D707" s="461" t="s">
        <v>129</v>
      </c>
      <c r="E707" s="461">
        <f t="shared" si="4"/>
        <v>0</v>
      </c>
      <c r="F707" s="524">
        <f t="shared" si="5"/>
        <v>0</v>
      </c>
      <c r="G707" s="473"/>
      <c r="H707" s="473"/>
      <c r="I707" s="473"/>
      <c r="J707" s="473"/>
      <c r="K707" s="473"/>
      <c r="L707" s="459"/>
      <c r="N707" s="459"/>
      <c r="R707" s="251"/>
      <c r="T707" s="459"/>
      <c r="U707" s="459"/>
      <c r="V707" s="459"/>
      <c r="AA707" s="251"/>
      <c r="AC707" s="459"/>
      <c r="AD707" s="459"/>
      <c r="AE707" s="459"/>
      <c r="AJ707" s="251"/>
      <c r="AL707" s="459"/>
      <c r="AM707" s="459"/>
      <c r="AN707" s="459"/>
      <c r="AS707" s="251"/>
      <c r="AU707" s="459"/>
      <c r="AV707" s="459"/>
      <c r="AW707" s="459"/>
      <c r="BB707" s="251"/>
      <c r="BD707" s="459"/>
      <c r="BE707" s="459"/>
      <c r="BF707" s="459"/>
      <c r="BK707" s="251"/>
      <c r="BM707" s="459"/>
      <c r="BN707" s="459"/>
      <c r="BO707" s="459"/>
      <c r="BT707" s="251"/>
      <c r="BV707" s="459"/>
      <c r="BW707" s="459"/>
      <c r="BX707" s="459"/>
      <c r="CC707" s="251"/>
      <c r="CE707" s="459"/>
      <c r="CF707" s="459"/>
      <c r="CG707" s="459"/>
      <c r="CL707" s="251"/>
      <c r="CN707" s="459"/>
      <c r="CO707" s="459"/>
      <c r="CP707" s="459"/>
      <c r="CU707" s="251"/>
      <c r="CW707" s="459"/>
      <c r="CX707" s="459"/>
      <c r="CY707" s="459"/>
      <c r="DD707" s="251"/>
      <c r="DF707" s="459"/>
      <c r="DG707" s="459"/>
      <c r="DH707" s="459"/>
      <c r="DM707" s="251"/>
      <c r="DO707" s="459"/>
      <c r="DP707" s="459"/>
      <c r="DQ707" s="459"/>
      <c r="DV707" s="251"/>
      <c r="DX707" s="459"/>
      <c r="DY707" s="459"/>
      <c r="DZ707" s="459"/>
      <c r="EE707" s="251"/>
      <c r="EG707" s="459"/>
      <c r="EH707" s="459"/>
      <c r="EI707" s="459"/>
      <c r="EN707" s="251"/>
      <c r="EP707" s="459"/>
      <c r="EQ707" s="459"/>
      <c r="ER707" s="459"/>
      <c r="EW707" s="251"/>
      <c r="EY707" s="459"/>
      <c r="EZ707" s="459"/>
      <c r="FA707" s="459"/>
      <c r="FF707" s="251"/>
      <c r="FH707" s="459"/>
      <c r="FI707" s="459"/>
      <c r="FJ707" s="459"/>
      <c r="FO707" s="251"/>
      <c r="FQ707" s="459"/>
      <c r="FR707" s="459"/>
      <c r="FS707" s="459"/>
      <c r="FX707" s="251"/>
      <c r="FZ707" s="459"/>
      <c r="GA707" s="459"/>
      <c r="GB707" s="459"/>
      <c r="GG707" s="251"/>
      <c r="GI707" s="459"/>
      <c r="GJ707" s="459"/>
      <c r="GK707" s="459"/>
      <c r="GP707" s="251"/>
      <c r="GR707" s="459"/>
      <c r="GS707" s="459"/>
      <c r="GT707" s="459"/>
      <c r="GY707" s="251"/>
      <c r="HA707" s="459"/>
      <c r="HB707" s="459"/>
      <c r="HC707" s="459"/>
      <c r="HH707" s="251"/>
      <c r="HJ707" s="459"/>
      <c r="HK707" s="459"/>
      <c r="HL707" s="459"/>
      <c r="HQ707" s="459"/>
      <c r="HR707" s="459"/>
      <c r="HS707" s="459"/>
      <c r="HT707" s="459"/>
      <c r="HU707" s="459"/>
      <c r="HV707" s="459"/>
      <c r="HW707" s="459"/>
      <c r="HX707" s="459"/>
      <c r="HY707" s="459"/>
      <c r="HZ707" s="459"/>
      <c r="IA707" s="459"/>
      <c r="IB707" s="459"/>
      <c r="IC707" s="459"/>
      <c r="ID707" s="459"/>
      <c r="IE707" s="459"/>
      <c r="IF707" s="459"/>
      <c r="IG707" s="459"/>
      <c r="IH707" s="459"/>
      <c r="II707" s="459"/>
      <c r="IJ707" s="459"/>
      <c r="IK707" s="459"/>
      <c r="IL707" s="459"/>
      <c r="IM707" s="459"/>
      <c r="IN707" s="459"/>
      <c r="IO707" s="459"/>
      <c r="IP707" s="459"/>
      <c r="IQ707" s="459"/>
      <c r="IR707" s="459"/>
      <c r="IS707" s="459"/>
      <c r="IT707" s="459"/>
      <c r="IU707" s="459"/>
      <c r="IV707" s="459"/>
      <c r="RS707" s="252"/>
    </row>
    <row r="708" spans="1:487" s="461" customFormat="1" ht="18">
      <c r="A708" s="605" t="s">
        <v>2057</v>
      </c>
      <c r="B708" s="488"/>
      <c r="C708" s="488"/>
      <c r="D708" s="461" t="s">
        <v>131</v>
      </c>
      <c r="E708" s="461">
        <f t="shared" si="4"/>
        <v>6</v>
      </c>
      <c r="F708" s="524">
        <f t="shared" si="5"/>
        <v>0</v>
      </c>
      <c r="G708" s="473"/>
      <c r="H708" s="502"/>
      <c r="I708" s="473"/>
      <c r="J708" s="473"/>
      <c r="K708" s="473"/>
      <c r="L708" s="459"/>
      <c r="N708" s="459"/>
      <c r="R708" s="251"/>
      <c r="T708" s="459"/>
      <c r="U708" s="459"/>
      <c r="V708" s="459"/>
      <c r="AA708" s="251"/>
      <c r="AC708" s="459"/>
      <c r="AD708" s="459"/>
      <c r="AE708" s="459"/>
      <c r="AJ708" s="251"/>
      <c r="AL708" s="459"/>
      <c r="AM708" s="459"/>
      <c r="AN708" s="459"/>
      <c r="AS708" s="251"/>
      <c r="AU708" s="459"/>
      <c r="AV708" s="459"/>
      <c r="AW708" s="459"/>
      <c r="BB708" s="251"/>
      <c r="BD708" s="459"/>
      <c r="BE708" s="459"/>
      <c r="BF708" s="459"/>
      <c r="BK708" s="251"/>
      <c r="BM708" s="459"/>
      <c r="BN708" s="459"/>
      <c r="BO708" s="459"/>
      <c r="BT708" s="251"/>
      <c r="BV708" s="459"/>
      <c r="BW708" s="459"/>
      <c r="BX708" s="459"/>
      <c r="CC708" s="251"/>
      <c r="CE708" s="459"/>
      <c r="CF708" s="459"/>
      <c r="CG708" s="459"/>
      <c r="CL708" s="251"/>
      <c r="CN708" s="459"/>
      <c r="CO708" s="459"/>
      <c r="CP708" s="459"/>
      <c r="CU708" s="251"/>
      <c r="CW708" s="459"/>
      <c r="CX708" s="459"/>
      <c r="CY708" s="459"/>
      <c r="DD708" s="251"/>
      <c r="DF708" s="459"/>
      <c r="DG708" s="459"/>
      <c r="DH708" s="459"/>
      <c r="DM708" s="251"/>
      <c r="DO708" s="459"/>
      <c r="DP708" s="459"/>
      <c r="DQ708" s="459"/>
      <c r="DV708" s="251"/>
      <c r="DX708" s="459"/>
      <c r="DY708" s="459"/>
      <c r="DZ708" s="459"/>
      <c r="EE708" s="251"/>
      <c r="EG708" s="459"/>
      <c r="EH708" s="459"/>
      <c r="EI708" s="459"/>
      <c r="EN708" s="251"/>
      <c r="EP708" s="459"/>
      <c r="EQ708" s="459"/>
      <c r="ER708" s="459"/>
      <c r="EW708" s="251"/>
      <c r="EY708" s="459"/>
      <c r="EZ708" s="459"/>
      <c r="FA708" s="459"/>
      <c r="FF708" s="251"/>
      <c r="FH708" s="459"/>
      <c r="FI708" s="459"/>
      <c r="FJ708" s="459"/>
      <c r="FO708" s="251"/>
      <c r="FQ708" s="459"/>
      <c r="FR708" s="459"/>
      <c r="FS708" s="459"/>
      <c r="FX708" s="251"/>
      <c r="FZ708" s="459"/>
      <c r="GA708" s="459"/>
      <c r="GB708" s="459"/>
      <c r="GG708" s="251"/>
      <c r="GI708" s="459"/>
      <c r="GJ708" s="459"/>
      <c r="GK708" s="459"/>
      <c r="GP708" s="251"/>
      <c r="GR708" s="459"/>
      <c r="GS708" s="459"/>
      <c r="GT708" s="459"/>
      <c r="GY708" s="251"/>
      <c r="HA708" s="459"/>
      <c r="HB708" s="459"/>
      <c r="HC708" s="459"/>
      <c r="HH708" s="251"/>
      <c r="HJ708" s="459"/>
      <c r="HK708" s="459"/>
      <c r="HL708" s="459"/>
      <c r="HQ708" s="459"/>
      <c r="HR708" s="459"/>
      <c r="HS708" s="459"/>
      <c r="HT708" s="459"/>
      <c r="HU708" s="459"/>
      <c r="HV708" s="459"/>
      <c r="HW708" s="459"/>
      <c r="HX708" s="459"/>
      <c r="HY708" s="459"/>
      <c r="HZ708" s="459"/>
      <c r="IA708" s="459"/>
      <c r="IB708" s="459"/>
      <c r="IC708" s="459"/>
      <c r="ID708" s="459"/>
      <c r="IE708" s="459"/>
      <c r="IF708" s="459"/>
      <c r="IG708" s="459"/>
      <c r="IH708" s="459"/>
      <c r="II708" s="459"/>
      <c r="IJ708" s="459"/>
      <c r="IK708" s="459"/>
      <c r="IL708" s="459"/>
      <c r="IM708" s="459"/>
      <c r="IN708" s="459"/>
      <c r="IO708" s="459"/>
      <c r="IP708" s="459"/>
      <c r="IQ708" s="459"/>
      <c r="IR708" s="459"/>
      <c r="IS708" s="459"/>
      <c r="IT708" s="459"/>
      <c r="IU708" s="459"/>
      <c r="IV708" s="459"/>
      <c r="RS708" s="252"/>
    </row>
    <row r="709" spans="1:487" s="461" customFormat="1" ht="18">
      <c r="A709" s="605" t="s">
        <v>931</v>
      </c>
      <c r="B709" s="459"/>
      <c r="C709" s="459"/>
      <c r="D709" s="461" t="s">
        <v>130</v>
      </c>
      <c r="E709" s="461">
        <f t="shared" si="4"/>
        <v>2</v>
      </c>
      <c r="F709" s="524">
        <f t="shared" si="5"/>
        <v>0</v>
      </c>
      <c r="G709" s="473"/>
      <c r="H709" s="473"/>
      <c r="I709" s="473"/>
      <c r="J709" s="473"/>
      <c r="K709" s="473"/>
      <c r="L709" s="459"/>
      <c r="N709" s="459"/>
      <c r="R709" s="251"/>
      <c r="T709" s="459"/>
      <c r="U709" s="459"/>
      <c r="V709" s="459"/>
      <c r="AA709" s="251"/>
      <c r="AC709" s="459"/>
      <c r="AD709" s="459"/>
      <c r="AE709" s="459"/>
      <c r="AJ709" s="251"/>
      <c r="AL709" s="459"/>
      <c r="AM709" s="459"/>
      <c r="AN709" s="459"/>
      <c r="AS709" s="251"/>
      <c r="AU709" s="459"/>
      <c r="AV709" s="459"/>
      <c r="AW709" s="459"/>
      <c r="BB709" s="251"/>
      <c r="BD709" s="459"/>
      <c r="BE709" s="459"/>
      <c r="BF709" s="459"/>
      <c r="BK709" s="251"/>
      <c r="BM709" s="459"/>
      <c r="BN709" s="459"/>
      <c r="BO709" s="459"/>
      <c r="BT709" s="251"/>
      <c r="BV709" s="459"/>
      <c r="BW709" s="459"/>
      <c r="BX709" s="459"/>
      <c r="CC709" s="251"/>
      <c r="CE709" s="459"/>
      <c r="CF709" s="459"/>
      <c r="CG709" s="459"/>
      <c r="CL709" s="251"/>
      <c r="CN709" s="459"/>
      <c r="CO709" s="459"/>
      <c r="CP709" s="459"/>
      <c r="CU709" s="251"/>
      <c r="CW709" s="459"/>
      <c r="CX709" s="459"/>
      <c r="CY709" s="459"/>
      <c r="DD709" s="251"/>
      <c r="DF709" s="459"/>
      <c r="DG709" s="459"/>
      <c r="DH709" s="459"/>
      <c r="DM709" s="251"/>
      <c r="DO709" s="459"/>
      <c r="DP709" s="459"/>
      <c r="DQ709" s="459"/>
      <c r="DV709" s="251"/>
      <c r="DX709" s="459"/>
      <c r="DY709" s="459"/>
      <c r="DZ709" s="459"/>
      <c r="EE709" s="251"/>
      <c r="EG709" s="459"/>
      <c r="EH709" s="459"/>
      <c r="EI709" s="459"/>
      <c r="EN709" s="251"/>
      <c r="EP709" s="459"/>
      <c r="EQ709" s="459"/>
      <c r="ER709" s="459"/>
      <c r="EW709" s="251"/>
      <c r="EY709" s="459"/>
      <c r="EZ709" s="459"/>
      <c r="FA709" s="459"/>
      <c r="FF709" s="251"/>
      <c r="FH709" s="459"/>
      <c r="FI709" s="459"/>
      <c r="FJ709" s="459"/>
      <c r="FO709" s="251"/>
      <c r="FQ709" s="459"/>
      <c r="FR709" s="459"/>
      <c r="FS709" s="459"/>
      <c r="FX709" s="251"/>
      <c r="FZ709" s="459"/>
      <c r="GA709" s="459"/>
      <c r="GB709" s="459"/>
      <c r="GG709" s="251"/>
      <c r="GI709" s="459"/>
      <c r="GJ709" s="459"/>
      <c r="GK709" s="459"/>
      <c r="GP709" s="251"/>
      <c r="GR709" s="459"/>
      <c r="GS709" s="459"/>
      <c r="GT709" s="459"/>
      <c r="GY709" s="251"/>
      <c r="HA709" s="459"/>
      <c r="HB709" s="459"/>
      <c r="HC709" s="459"/>
      <c r="HH709" s="251"/>
      <c r="HJ709" s="459"/>
      <c r="HK709" s="459"/>
      <c r="HL709" s="459"/>
      <c r="HQ709" s="459"/>
      <c r="HR709" s="459"/>
      <c r="HS709" s="459"/>
      <c r="HT709" s="459"/>
      <c r="HU709" s="459"/>
      <c r="HV709" s="459"/>
      <c r="HW709" s="459"/>
      <c r="HX709" s="459"/>
      <c r="HY709" s="459"/>
      <c r="HZ709" s="459"/>
      <c r="IA709" s="459"/>
      <c r="IB709" s="459"/>
      <c r="IC709" s="459"/>
      <c r="ID709" s="459"/>
      <c r="IE709" s="459"/>
      <c r="IF709" s="459"/>
      <c r="IG709" s="459"/>
      <c r="IH709" s="459"/>
      <c r="II709" s="459"/>
      <c r="IJ709" s="459"/>
      <c r="IK709" s="459"/>
      <c r="IL709" s="459"/>
      <c r="IM709" s="459"/>
      <c r="IN709" s="459"/>
      <c r="IO709" s="459"/>
      <c r="IP709" s="459"/>
      <c r="IQ709" s="459"/>
      <c r="IR709" s="459"/>
      <c r="IS709" s="459"/>
      <c r="IT709" s="459"/>
      <c r="IU709" s="459"/>
      <c r="IV709" s="459"/>
      <c r="RS709" s="252"/>
    </row>
    <row r="710" spans="1:487" s="461" customFormat="1" ht="18">
      <c r="A710" s="605" t="s">
        <v>723</v>
      </c>
      <c r="B710" s="459"/>
      <c r="C710" s="488"/>
      <c r="D710" s="461" t="s">
        <v>129</v>
      </c>
      <c r="E710" s="461">
        <f t="shared" si="4"/>
        <v>0</v>
      </c>
      <c r="F710" s="524">
        <f t="shared" si="5"/>
        <v>0</v>
      </c>
      <c r="G710" s="473"/>
      <c r="H710" s="473"/>
      <c r="I710" s="473"/>
      <c r="J710" s="473"/>
      <c r="K710" s="473"/>
      <c r="L710" s="459"/>
      <c r="M710" s="459"/>
      <c r="N710" s="459"/>
      <c r="R710" s="251"/>
      <c r="T710" s="459"/>
      <c r="U710" s="459"/>
      <c r="V710" s="459"/>
      <c r="AA710" s="251"/>
      <c r="AC710" s="459"/>
      <c r="AD710" s="459"/>
      <c r="AE710" s="459"/>
      <c r="AJ710" s="251"/>
      <c r="AL710" s="459"/>
      <c r="AM710" s="459"/>
      <c r="AN710" s="459"/>
      <c r="AS710" s="251"/>
      <c r="AU710" s="459"/>
      <c r="AV710" s="459"/>
      <c r="AW710" s="459"/>
      <c r="BB710" s="251"/>
      <c r="BD710" s="459"/>
      <c r="BE710" s="459"/>
      <c r="BF710" s="459"/>
      <c r="BK710" s="251"/>
      <c r="BM710" s="459"/>
      <c r="BN710" s="459"/>
      <c r="BO710" s="459"/>
      <c r="BT710" s="251"/>
      <c r="BV710" s="459"/>
      <c r="BW710" s="459"/>
      <c r="BX710" s="459"/>
      <c r="CC710" s="251"/>
      <c r="CE710" s="459"/>
      <c r="CF710" s="459"/>
      <c r="CG710" s="459"/>
      <c r="CL710" s="251"/>
      <c r="CN710" s="459"/>
      <c r="CO710" s="459"/>
      <c r="CP710" s="459"/>
      <c r="CU710" s="251"/>
      <c r="CW710" s="459"/>
      <c r="CX710" s="459"/>
      <c r="CY710" s="459"/>
      <c r="DD710" s="251"/>
      <c r="DF710" s="459"/>
      <c r="DG710" s="459"/>
      <c r="DH710" s="459"/>
      <c r="DM710" s="251"/>
      <c r="DO710" s="459"/>
      <c r="DP710" s="459"/>
      <c r="DQ710" s="459"/>
      <c r="DV710" s="251"/>
      <c r="DX710" s="459"/>
      <c r="DY710" s="459"/>
      <c r="DZ710" s="459"/>
      <c r="EE710" s="251"/>
      <c r="EG710" s="459"/>
      <c r="EH710" s="459"/>
      <c r="EI710" s="459"/>
      <c r="EN710" s="251"/>
      <c r="EP710" s="459"/>
      <c r="EQ710" s="459"/>
      <c r="ER710" s="459"/>
      <c r="EW710" s="251"/>
      <c r="EY710" s="459"/>
      <c r="EZ710" s="459"/>
      <c r="FA710" s="459"/>
      <c r="FF710" s="251"/>
      <c r="FH710" s="459"/>
      <c r="FI710" s="459"/>
      <c r="FJ710" s="459"/>
      <c r="FO710" s="251"/>
      <c r="FQ710" s="459"/>
      <c r="FR710" s="459"/>
      <c r="FS710" s="459"/>
      <c r="FX710" s="251"/>
      <c r="FZ710" s="459"/>
      <c r="GA710" s="459"/>
      <c r="GB710" s="459"/>
      <c r="GG710" s="251"/>
      <c r="GI710" s="459"/>
      <c r="GJ710" s="459"/>
      <c r="GK710" s="459"/>
      <c r="GP710" s="251"/>
      <c r="GR710" s="459"/>
      <c r="GS710" s="459"/>
      <c r="GT710" s="459"/>
      <c r="GY710" s="251"/>
      <c r="HA710" s="459"/>
      <c r="HB710" s="459"/>
      <c r="HC710" s="459"/>
      <c r="HH710" s="251"/>
      <c r="HJ710" s="459"/>
      <c r="HK710" s="459"/>
      <c r="HL710" s="459"/>
      <c r="HQ710" s="459"/>
      <c r="HR710" s="459"/>
      <c r="HS710" s="459"/>
      <c r="HT710" s="459"/>
      <c r="HU710" s="459"/>
      <c r="HV710" s="459"/>
      <c r="HW710" s="459"/>
      <c r="HX710" s="459"/>
      <c r="HY710" s="459"/>
      <c r="HZ710" s="459"/>
      <c r="IA710" s="459"/>
      <c r="IB710" s="459"/>
      <c r="IC710" s="459"/>
      <c r="ID710" s="459"/>
      <c r="IE710" s="459"/>
      <c r="IF710" s="459"/>
      <c r="IG710" s="459"/>
      <c r="IH710" s="459"/>
      <c r="II710" s="459"/>
      <c r="IJ710" s="459"/>
      <c r="IK710" s="459"/>
      <c r="IL710" s="459"/>
      <c r="IM710" s="459"/>
      <c r="IN710" s="459"/>
      <c r="IO710" s="459"/>
      <c r="IP710" s="459"/>
      <c r="IQ710" s="459"/>
      <c r="IR710" s="459"/>
      <c r="IS710" s="459"/>
      <c r="IT710" s="459"/>
      <c r="IU710" s="459"/>
      <c r="IV710" s="459"/>
      <c r="RS710" s="252"/>
    </row>
    <row r="711" spans="1:487" s="461" customFormat="1" ht="18">
      <c r="A711" s="605" t="s">
        <v>548</v>
      </c>
      <c r="B711" s="488"/>
      <c r="C711" s="488"/>
      <c r="D711" s="461" t="s">
        <v>140</v>
      </c>
      <c r="E711" s="461">
        <f t="shared" si="4"/>
        <v>11</v>
      </c>
      <c r="F711" s="524">
        <f t="shared" si="5"/>
        <v>0</v>
      </c>
      <c r="G711" s="502"/>
      <c r="H711" s="502"/>
      <c r="I711" s="473"/>
      <c r="J711" s="473"/>
      <c r="K711" s="473"/>
      <c r="N711" s="459"/>
      <c r="R711" s="251"/>
      <c r="T711" s="459"/>
      <c r="U711" s="459"/>
      <c r="V711" s="459"/>
      <c r="AA711" s="251"/>
      <c r="AC711" s="459"/>
      <c r="AD711" s="459"/>
      <c r="AE711" s="459"/>
      <c r="AJ711" s="251"/>
      <c r="AL711" s="459"/>
      <c r="AM711" s="459"/>
      <c r="AN711" s="459"/>
      <c r="AS711" s="251"/>
      <c r="AU711" s="459"/>
      <c r="AV711" s="459"/>
      <c r="AW711" s="459"/>
      <c r="BB711" s="251"/>
      <c r="BD711" s="459"/>
      <c r="BE711" s="459"/>
      <c r="BF711" s="459"/>
      <c r="BK711" s="251"/>
      <c r="BM711" s="459"/>
      <c r="BN711" s="459"/>
      <c r="BO711" s="459"/>
      <c r="BT711" s="251"/>
      <c r="BV711" s="459"/>
      <c r="BW711" s="459"/>
      <c r="BX711" s="459"/>
      <c r="CC711" s="251"/>
      <c r="CE711" s="459"/>
      <c r="CF711" s="459"/>
      <c r="CG711" s="459"/>
      <c r="CL711" s="251"/>
      <c r="CN711" s="459"/>
      <c r="CO711" s="459"/>
      <c r="CP711" s="459"/>
      <c r="CU711" s="251"/>
      <c r="CW711" s="459"/>
      <c r="CX711" s="459"/>
      <c r="CY711" s="459"/>
      <c r="DD711" s="251"/>
      <c r="DF711" s="459"/>
      <c r="DG711" s="459"/>
      <c r="DH711" s="459"/>
      <c r="DM711" s="251"/>
      <c r="DO711" s="459"/>
      <c r="DP711" s="459"/>
      <c r="DQ711" s="459"/>
      <c r="DV711" s="251"/>
      <c r="DX711" s="459"/>
      <c r="DY711" s="459"/>
      <c r="DZ711" s="459"/>
      <c r="EE711" s="251"/>
      <c r="EG711" s="459"/>
      <c r="EH711" s="459"/>
      <c r="EI711" s="459"/>
      <c r="EN711" s="251"/>
      <c r="EP711" s="459"/>
      <c r="EQ711" s="459"/>
      <c r="ER711" s="459"/>
      <c r="EW711" s="251"/>
      <c r="EY711" s="459"/>
      <c r="EZ711" s="459"/>
      <c r="FA711" s="459"/>
      <c r="FF711" s="251"/>
      <c r="FH711" s="459"/>
      <c r="FI711" s="459"/>
      <c r="FJ711" s="459"/>
      <c r="FO711" s="251"/>
      <c r="FQ711" s="459"/>
      <c r="FR711" s="459"/>
      <c r="FS711" s="459"/>
      <c r="FX711" s="251"/>
      <c r="FZ711" s="459"/>
      <c r="GA711" s="459"/>
      <c r="GB711" s="459"/>
      <c r="GG711" s="251"/>
      <c r="GI711" s="459"/>
      <c r="GJ711" s="459"/>
      <c r="GK711" s="459"/>
      <c r="GP711" s="251"/>
      <c r="GR711" s="459"/>
      <c r="GS711" s="459"/>
      <c r="GT711" s="459"/>
      <c r="GY711" s="251"/>
      <c r="HA711" s="459"/>
      <c r="HB711" s="459"/>
      <c r="HC711" s="459"/>
      <c r="HH711" s="251"/>
      <c r="HJ711" s="459"/>
      <c r="HK711" s="459"/>
      <c r="HL711" s="459"/>
      <c r="HQ711" s="459"/>
      <c r="HR711" s="459"/>
      <c r="HS711" s="459"/>
      <c r="HT711" s="459"/>
      <c r="HU711" s="459"/>
      <c r="HV711" s="459"/>
      <c r="HW711" s="459"/>
      <c r="HX711" s="459"/>
      <c r="HY711" s="459"/>
      <c r="HZ711" s="459"/>
      <c r="IA711" s="459"/>
      <c r="IB711" s="459"/>
      <c r="IC711" s="459"/>
      <c r="ID711" s="459"/>
      <c r="IE711" s="459"/>
      <c r="IF711" s="459"/>
      <c r="IG711" s="459"/>
      <c r="IH711" s="459"/>
      <c r="II711" s="459"/>
      <c r="IJ711" s="459"/>
      <c r="IK711" s="459"/>
      <c r="IL711" s="459"/>
      <c r="IM711" s="459"/>
      <c r="IN711" s="459"/>
      <c r="IO711" s="459"/>
      <c r="IP711" s="459"/>
      <c r="IQ711" s="459"/>
      <c r="IR711" s="459"/>
      <c r="IS711" s="459"/>
      <c r="IT711" s="459"/>
      <c r="IU711" s="459"/>
      <c r="IV711" s="459"/>
      <c r="RS711" s="252"/>
    </row>
    <row r="712" spans="1:487" s="461" customFormat="1" ht="18">
      <c r="A712" s="605" t="s">
        <v>514</v>
      </c>
      <c r="B712" s="488"/>
      <c r="C712" s="488"/>
      <c r="D712" s="461" t="s">
        <v>139</v>
      </c>
      <c r="E712" s="461">
        <f t="shared" si="4"/>
        <v>7</v>
      </c>
      <c r="F712" s="524">
        <f t="shared" si="5"/>
        <v>4</v>
      </c>
      <c r="G712" s="502"/>
      <c r="H712" s="502"/>
      <c r="I712" s="473">
        <v>4</v>
      </c>
      <c r="J712" s="473"/>
      <c r="K712" s="473"/>
      <c r="L712" s="459"/>
      <c r="M712" s="459"/>
      <c r="N712" s="459"/>
      <c r="R712" s="251"/>
      <c r="T712" s="459"/>
      <c r="U712" s="459"/>
      <c r="V712" s="459"/>
      <c r="AA712" s="251"/>
      <c r="AC712" s="459"/>
      <c r="AD712" s="459"/>
      <c r="AE712" s="459"/>
      <c r="AJ712" s="251"/>
      <c r="AL712" s="459"/>
      <c r="AM712" s="459"/>
      <c r="AN712" s="459"/>
      <c r="AS712" s="251"/>
      <c r="AU712" s="459"/>
      <c r="AV712" s="459"/>
      <c r="AW712" s="459"/>
      <c r="BB712" s="251"/>
      <c r="BD712" s="459"/>
      <c r="BE712" s="459"/>
      <c r="BF712" s="459"/>
      <c r="BK712" s="251"/>
      <c r="BM712" s="459"/>
      <c r="BN712" s="459"/>
      <c r="BO712" s="459"/>
      <c r="BT712" s="251"/>
      <c r="BV712" s="459"/>
      <c r="BW712" s="459"/>
      <c r="BX712" s="459"/>
      <c r="CC712" s="251"/>
      <c r="CE712" s="459"/>
      <c r="CF712" s="459"/>
      <c r="CG712" s="459"/>
      <c r="CL712" s="251"/>
      <c r="CN712" s="459"/>
      <c r="CO712" s="459"/>
      <c r="CP712" s="459"/>
      <c r="CU712" s="251"/>
      <c r="CW712" s="459"/>
      <c r="CX712" s="459"/>
      <c r="CY712" s="459"/>
      <c r="DD712" s="251"/>
      <c r="DF712" s="459"/>
      <c r="DG712" s="459"/>
      <c r="DH712" s="459"/>
      <c r="DM712" s="251"/>
      <c r="DO712" s="459"/>
      <c r="DP712" s="459"/>
      <c r="DQ712" s="459"/>
      <c r="DV712" s="251"/>
      <c r="DX712" s="459"/>
      <c r="DY712" s="459"/>
      <c r="DZ712" s="459"/>
      <c r="EE712" s="251"/>
      <c r="EG712" s="459"/>
      <c r="EH712" s="459"/>
      <c r="EI712" s="459"/>
      <c r="EN712" s="251"/>
      <c r="EP712" s="459"/>
      <c r="EQ712" s="459"/>
      <c r="ER712" s="459"/>
      <c r="EW712" s="251"/>
      <c r="EY712" s="459"/>
      <c r="EZ712" s="459"/>
      <c r="FA712" s="459"/>
      <c r="FF712" s="251"/>
      <c r="FH712" s="459"/>
      <c r="FI712" s="459"/>
      <c r="FJ712" s="459"/>
      <c r="FO712" s="251"/>
      <c r="FQ712" s="459"/>
      <c r="FR712" s="459"/>
      <c r="FS712" s="459"/>
      <c r="FX712" s="251"/>
      <c r="FZ712" s="459"/>
      <c r="GA712" s="459"/>
      <c r="GB712" s="459"/>
      <c r="GG712" s="251"/>
      <c r="GI712" s="459"/>
      <c r="GJ712" s="459"/>
      <c r="GK712" s="459"/>
      <c r="GP712" s="251"/>
      <c r="GR712" s="459"/>
      <c r="GS712" s="459"/>
      <c r="GT712" s="459"/>
      <c r="GY712" s="251"/>
      <c r="HA712" s="459"/>
      <c r="HB712" s="459"/>
      <c r="HC712" s="459"/>
      <c r="HH712" s="251"/>
      <c r="HJ712" s="459"/>
      <c r="HK712" s="459"/>
      <c r="HL712" s="459"/>
      <c r="HQ712" s="459"/>
      <c r="HR712" s="459"/>
      <c r="HS712" s="459"/>
      <c r="HT712" s="459"/>
      <c r="HU712" s="459"/>
      <c r="HV712" s="459"/>
      <c r="HW712" s="459"/>
      <c r="HX712" s="459"/>
      <c r="HY712" s="459"/>
      <c r="HZ712" s="459"/>
      <c r="IA712" s="459"/>
      <c r="IB712" s="459"/>
      <c r="IC712" s="459"/>
      <c r="ID712" s="459"/>
      <c r="IE712" s="459"/>
      <c r="IF712" s="459"/>
      <c r="IG712" s="459"/>
      <c r="IH712" s="459"/>
      <c r="II712" s="459"/>
      <c r="IJ712" s="459"/>
      <c r="IK712" s="459"/>
      <c r="IL712" s="459"/>
      <c r="IM712" s="459"/>
      <c r="IN712" s="459"/>
      <c r="IO712" s="459"/>
      <c r="IP712" s="459"/>
      <c r="IQ712" s="459"/>
      <c r="IR712" s="459"/>
      <c r="IS712" s="459"/>
      <c r="IT712" s="459"/>
      <c r="IU712" s="459"/>
      <c r="IV712" s="459"/>
      <c r="RS712" s="252"/>
    </row>
    <row r="713" spans="1:487" s="461" customFormat="1" ht="18">
      <c r="A713" s="605" t="s">
        <v>962</v>
      </c>
      <c r="B713" s="459"/>
      <c r="C713" s="459"/>
      <c r="D713" s="461" t="s">
        <v>129</v>
      </c>
      <c r="E713" s="461">
        <f t="shared" si="4"/>
        <v>1</v>
      </c>
      <c r="F713" s="524">
        <f t="shared" si="5"/>
        <v>0</v>
      </c>
      <c r="G713" s="473"/>
      <c r="H713" s="473"/>
      <c r="I713" s="473"/>
      <c r="J713" s="473"/>
      <c r="K713" s="473"/>
      <c r="L713" s="459"/>
      <c r="M713" s="459"/>
      <c r="N713" s="459"/>
      <c r="R713" s="251"/>
      <c r="T713" s="459"/>
      <c r="U713" s="459"/>
      <c r="V713" s="459"/>
      <c r="AA713" s="251"/>
      <c r="AC713" s="459"/>
      <c r="AD713" s="459"/>
      <c r="AE713" s="459"/>
      <c r="AJ713" s="251"/>
      <c r="AL713" s="459"/>
      <c r="AM713" s="459"/>
      <c r="AN713" s="459"/>
      <c r="AS713" s="251"/>
      <c r="AU713" s="459"/>
      <c r="AV713" s="459"/>
      <c r="AW713" s="459"/>
      <c r="BB713" s="251"/>
      <c r="BD713" s="459"/>
      <c r="BE713" s="459"/>
      <c r="BF713" s="459"/>
      <c r="BK713" s="251"/>
      <c r="BM713" s="459"/>
      <c r="BN713" s="459"/>
      <c r="BO713" s="459"/>
      <c r="BT713" s="251"/>
      <c r="BV713" s="459"/>
      <c r="BW713" s="459"/>
      <c r="BX713" s="459"/>
      <c r="CC713" s="251"/>
      <c r="CE713" s="459"/>
      <c r="CF713" s="459"/>
      <c r="CG713" s="459"/>
      <c r="CL713" s="251"/>
      <c r="CN713" s="459"/>
      <c r="CO713" s="459"/>
      <c r="CP713" s="459"/>
      <c r="CU713" s="251"/>
      <c r="CW713" s="459"/>
      <c r="CX713" s="459"/>
      <c r="CY713" s="459"/>
      <c r="DD713" s="251"/>
      <c r="DF713" s="459"/>
      <c r="DG713" s="459"/>
      <c r="DH713" s="459"/>
      <c r="DM713" s="251"/>
      <c r="DO713" s="459"/>
      <c r="DP713" s="459"/>
      <c r="DQ713" s="459"/>
      <c r="DV713" s="251"/>
      <c r="DX713" s="459"/>
      <c r="DY713" s="459"/>
      <c r="DZ713" s="459"/>
      <c r="EE713" s="251"/>
      <c r="EG713" s="459"/>
      <c r="EH713" s="459"/>
      <c r="EI713" s="459"/>
      <c r="EN713" s="251"/>
      <c r="EP713" s="459"/>
      <c r="EQ713" s="459"/>
      <c r="ER713" s="459"/>
      <c r="EW713" s="251"/>
      <c r="EY713" s="459"/>
      <c r="EZ713" s="459"/>
      <c r="FA713" s="459"/>
      <c r="FF713" s="251"/>
      <c r="FH713" s="459"/>
      <c r="FI713" s="459"/>
      <c r="FJ713" s="459"/>
      <c r="FO713" s="251"/>
      <c r="FQ713" s="459"/>
      <c r="FR713" s="459"/>
      <c r="FS713" s="459"/>
      <c r="FX713" s="251"/>
      <c r="FZ713" s="459"/>
      <c r="GA713" s="459"/>
      <c r="GB713" s="459"/>
      <c r="GG713" s="251"/>
      <c r="GI713" s="459"/>
      <c r="GJ713" s="459"/>
      <c r="GK713" s="459"/>
      <c r="GP713" s="251"/>
      <c r="GR713" s="459"/>
      <c r="GS713" s="459"/>
      <c r="GT713" s="459"/>
      <c r="GY713" s="251"/>
      <c r="HA713" s="459"/>
      <c r="HB713" s="459"/>
      <c r="HC713" s="459"/>
      <c r="HH713" s="251"/>
      <c r="HJ713" s="459"/>
      <c r="HK713" s="459"/>
      <c r="HL713" s="459"/>
      <c r="HQ713" s="459"/>
      <c r="HR713" s="459"/>
      <c r="HS713" s="459"/>
      <c r="HT713" s="459"/>
      <c r="HU713" s="459"/>
      <c r="HV713" s="459"/>
      <c r="HW713" s="459"/>
      <c r="HX713" s="459"/>
      <c r="HY713" s="459"/>
      <c r="HZ713" s="459"/>
      <c r="IA713" s="459"/>
      <c r="IB713" s="459"/>
      <c r="IC713" s="459"/>
      <c r="ID713" s="459"/>
      <c r="IE713" s="459"/>
      <c r="IF713" s="459"/>
      <c r="IG713" s="459"/>
      <c r="IH713" s="459"/>
      <c r="II713" s="459"/>
      <c r="IJ713" s="459"/>
      <c r="IK713" s="459"/>
      <c r="IL713" s="459"/>
      <c r="IM713" s="459"/>
      <c r="IN713" s="459"/>
      <c r="IO713" s="459"/>
      <c r="IP713" s="459"/>
      <c r="IQ713" s="459"/>
      <c r="IR713" s="459"/>
      <c r="IS713" s="459"/>
      <c r="IT713" s="459"/>
      <c r="IU713" s="459"/>
      <c r="IV713" s="459"/>
      <c r="RS713" s="252"/>
    </row>
    <row r="714" spans="1:487" s="461" customFormat="1" ht="18">
      <c r="A714" s="605" t="s">
        <v>1074</v>
      </c>
      <c r="B714" s="459"/>
      <c r="C714" s="488"/>
      <c r="D714" s="461" t="s">
        <v>129</v>
      </c>
      <c r="E714" s="461">
        <f t="shared" si="4"/>
        <v>1</v>
      </c>
      <c r="F714" s="524">
        <f t="shared" si="5"/>
        <v>0</v>
      </c>
      <c r="G714" s="473"/>
      <c r="H714" s="473"/>
      <c r="I714" s="473"/>
      <c r="J714" s="473"/>
      <c r="K714" s="473"/>
      <c r="L714" s="509"/>
      <c r="N714" s="459"/>
      <c r="R714" s="251"/>
      <c r="T714" s="459"/>
      <c r="U714" s="459"/>
      <c r="V714" s="459"/>
      <c r="AA714" s="251"/>
      <c r="AC714" s="459"/>
      <c r="AD714" s="459"/>
      <c r="AE714" s="459"/>
      <c r="AJ714" s="251"/>
      <c r="AL714" s="459"/>
      <c r="AM714" s="459"/>
      <c r="AN714" s="459"/>
      <c r="AS714" s="251"/>
      <c r="AU714" s="459"/>
      <c r="AV714" s="459"/>
      <c r="AW714" s="459"/>
      <c r="BB714" s="251"/>
      <c r="BD714" s="459"/>
      <c r="BE714" s="459"/>
      <c r="BF714" s="459"/>
      <c r="BK714" s="251"/>
      <c r="BM714" s="459"/>
      <c r="BN714" s="459"/>
      <c r="BO714" s="459"/>
      <c r="BT714" s="251"/>
      <c r="BV714" s="459"/>
      <c r="BW714" s="459"/>
      <c r="BX714" s="459"/>
      <c r="CC714" s="251"/>
      <c r="CE714" s="459"/>
      <c r="CF714" s="459"/>
      <c r="CG714" s="459"/>
      <c r="CL714" s="251"/>
      <c r="CN714" s="459"/>
      <c r="CO714" s="459"/>
      <c r="CP714" s="459"/>
      <c r="CU714" s="251"/>
      <c r="CW714" s="459"/>
      <c r="CX714" s="459"/>
      <c r="CY714" s="459"/>
      <c r="DD714" s="251"/>
      <c r="DF714" s="459"/>
      <c r="DG714" s="459"/>
      <c r="DH714" s="459"/>
      <c r="DM714" s="251"/>
      <c r="DO714" s="459"/>
      <c r="DP714" s="459"/>
      <c r="DQ714" s="459"/>
      <c r="DV714" s="251"/>
      <c r="DX714" s="459"/>
      <c r="DY714" s="459"/>
      <c r="DZ714" s="459"/>
      <c r="EE714" s="251"/>
      <c r="EG714" s="459"/>
      <c r="EH714" s="459"/>
      <c r="EI714" s="459"/>
      <c r="EN714" s="251"/>
      <c r="EP714" s="459"/>
      <c r="EQ714" s="459"/>
      <c r="ER714" s="459"/>
      <c r="EW714" s="251"/>
      <c r="EY714" s="459"/>
      <c r="EZ714" s="459"/>
      <c r="FA714" s="459"/>
      <c r="FF714" s="251"/>
      <c r="FH714" s="459"/>
      <c r="FI714" s="459"/>
      <c r="FJ714" s="459"/>
      <c r="FO714" s="251"/>
      <c r="FQ714" s="459"/>
      <c r="FR714" s="459"/>
      <c r="FS714" s="459"/>
      <c r="FX714" s="251"/>
      <c r="FZ714" s="459"/>
      <c r="GA714" s="459"/>
      <c r="GB714" s="459"/>
      <c r="GG714" s="251"/>
      <c r="GI714" s="459"/>
      <c r="GJ714" s="459"/>
      <c r="GK714" s="459"/>
      <c r="GP714" s="251"/>
      <c r="GR714" s="459"/>
      <c r="GS714" s="459"/>
      <c r="GT714" s="459"/>
      <c r="GY714" s="251"/>
      <c r="HA714" s="459"/>
      <c r="HB714" s="459"/>
      <c r="HC714" s="459"/>
      <c r="HH714" s="251"/>
      <c r="HJ714" s="459"/>
      <c r="HK714" s="459"/>
      <c r="HL714" s="459"/>
      <c r="HQ714" s="459"/>
      <c r="HR714" s="459"/>
      <c r="HS714" s="459"/>
      <c r="HT714" s="459"/>
      <c r="HU714" s="459"/>
      <c r="HV714" s="459"/>
      <c r="HW714" s="459"/>
      <c r="HX714" s="459"/>
      <c r="HY714" s="459"/>
      <c r="HZ714" s="459"/>
      <c r="IA714" s="459"/>
      <c r="IB714" s="459"/>
      <c r="IC714" s="459"/>
      <c r="ID714" s="459"/>
      <c r="IE714" s="459"/>
      <c r="IF714" s="459"/>
      <c r="IG714" s="459"/>
      <c r="IH714" s="459"/>
      <c r="II714" s="459"/>
      <c r="IJ714" s="459"/>
      <c r="IK714" s="459"/>
      <c r="IL714" s="459"/>
      <c r="IM714" s="459"/>
      <c r="IN714" s="459"/>
      <c r="IO714" s="459"/>
      <c r="IP714" s="459"/>
      <c r="IQ714" s="459"/>
      <c r="IR714" s="459"/>
      <c r="IS714" s="459"/>
      <c r="IT714" s="459"/>
      <c r="IU714" s="459"/>
      <c r="IV714" s="459"/>
      <c r="RS714" s="252"/>
    </row>
    <row r="715" spans="1:487" s="461" customFormat="1" ht="18">
      <c r="A715" s="605" t="s">
        <v>502</v>
      </c>
      <c r="B715" s="488"/>
      <c r="C715" s="488"/>
      <c r="D715" s="461" t="s">
        <v>135</v>
      </c>
      <c r="E715" s="461">
        <f t="shared" si="4"/>
        <v>2</v>
      </c>
      <c r="F715" s="524">
        <f t="shared" si="5"/>
        <v>0</v>
      </c>
      <c r="G715" s="473"/>
      <c r="H715" s="473"/>
      <c r="I715" s="473"/>
      <c r="J715" s="473"/>
      <c r="K715" s="473"/>
      <c r="L715" s="459"/>
      <c r="N715" s="459"/>
      <c r="R715" s="251"/>
      <c r="T715" s="459"/>
      <c r="U715" s="459"/>
      <c r="V715" s="459"/>
      <c r="AA715" s="251"/>
      <c r="AC715" s="459"/>
      <c r="AD715" s="459"/>
      <c r="AE715" s="459"/>
      <c r="AJ715" s="251"/>
      <c r="AL715" s="459"/>
      <c r="AM715" s="459"/>
      <c r="AN715" s="459"/>
      <c r="AS715" s="251"/>
      <c r="AU715" s="459"/>
      <c r="AV715" s="459"/>
      <c r="AW715" s="459"/>
      <c r="BB715" s="251"/>
      <c r="BD715" s="459"/>
      <c r="BE715" s="459"/>
      <c r="BF715" s="459"/>
      <c r="BK715" s="251"/>
      <c r="BM715" s="459"/>
      <c r="BN715" s="459"/>
      <c r="BO715" s="459"/>
      <c r="BT715" s="251"/>
      <c r="BV715" s="459"/>
      <c r="BW715" s="459"/>
      <c r="BX715" s="459"/>
      <c r="CC715" s="251"/>
      <c r="CE715" s="459"/>
      <c r="CF715" s="459"/>
      <c r="CG715" s="459"/>
      <c r="CL715" s="251"/>
      <c r="CN715" s="459"/>
      <c r="CO715" s="459"/>
      <c r="CP715" s="459"/>
      <c r="CU715" s="251"/>
      <c r="CW715" s="459"/>
      <c r="CX715" s="459"/>
      <c r="CY715" s="459"/>
      <c r="DD715" s="251"/>
      <c r="DF715" s="459"/>
      <c r="DG715" s="459"/>
      <c r="DH715" s="459"/>
      <c r="DM715" s="251"/>
      <c r="DO715" s="459"/>
      <c r="DP715" s="459"/>
      <c r="DQ715" s="459"/>
      <c r="DV715" s="251"/>
      <c r="DX715" s="459"/>
      <c r="DY715" s="459"/>
      <c r="DZ715" s="459"/>
      <c r="EE715" s="251"/>
      <c r="EG715" s="459"/>
      <c r="EH715" s="459"/>
      <c r="EI715" s="459"/>
      <c r="EN715" s="251"/>
      <c r="EP715" s="459"/>
      <c r="EQ715" s="459"/>
      <c r="ER715" s="459"/>
      <c r="EW715" s="251"/>
      <c r="EY715" s="459"/>
      <c r="EZ715" s="459"/>
      <c r="FA715" s="459"/>
      <c r="FF715" s="251"/>
      <c r="FH715" s="459"/>
      <c r="FI715" s="459"/>
      <c r="FJ715" s="459"/>
      <c r="FO715" s="251"/>
      <c r="FQ715" s="459"/>
      <c r="FR715" s="459"/>
      <c r="FS715" s="459"/>
      <c r="FX715" s="251"/>
      <c r="FZ715" s="459"/>
      <c r="GA715" s="459"/>
      <c r="GB715" s="459"/>
      <c r="GG715" s="251"/>
      <c r="GI715" s="459"/>
      <c r="GJ715" s="459"/>
      <c r="GK715" s="459"/>
      <c r="GP715" s="251"/>
      <c r="GR715" s="459"/>
      <c r="GS715" s="459"/>
      <c r="GT715" s="459"/>
      <c r="GY715" s="251"/>
      <c r="HA715" s="459"/>
      <c r="HB715" s="459"/>
      <c r="HC715" s="459"/>
      <c r="HH715" s="251"/>
      <c r="HJ715" s="459"/>
      <c r="HK715" s="459"/>
      <c r="HL715" s="459"/>
      <c r="HQ715" s="459"/>
      <c r="HR715" s="459"/>
      <c r="HS715" s="459"/>
      <c r="HT715" s="459"/>
      <c r="HU715" s="459"/>
      <c r="HV715" s="459"/>
      <c r="HW715" s="459"/>
      <c r="HX715" s="459"/>
      <c r="HY715" s="459"/>
      <c r="HZ715" s="459"/>
      <c r="IA715" s="459"/>
      <c r="IB715" s="459"/>
      <c r="IC715" s="459"/>
      <c r="ID715" s="459"/>
      <c r="IE715" s="459"/>
      <c r="IF715" s="459"/>
      <c r="IG715" s="459"/>
      <c r="IH715" s="459"/>
      <c r="II715" s="459"/>
      <c r="IJ715" s="459"/>
      <c r="IK715" s="459"/>
      <c r="IL715" s="459"/>
      <c r="IM715" s="459"/>
      <c r="IN715" s="459"/>
      <c r="IO715" s="459"/>
      <c r="IP715" s="459"/>
      <c r="IQ715" s="459"/>
      <c r="IR715" s="459"/>
      <c r="IS715" s="459"/>
      <c r="IT715" s="459"/>
      <c r="IU715" s="459"/>
      <c r="IV715" s="459"/>
      <c r="RS715" s="252"/>
    </row>
    <row r="716" spans="1:487" s="461" customFormat="1" ht="18">
      <c r="A716" s="605" t="s">
        <v>622</v>
      </c>
      <c r="B716" s="459"/>
      <c r="C716" s="488"/>
      <c r="D716" s="461" t="s">
        <v>129</v>
      </c>
      <c r="E716" s="461">
        <f t="shared" si="4"/>
        <v>0</v>
      </c>
      <c r="F716" s="524">
        <f t="shared" si="5"/>
        <v>1</v>
      </c>
      <c r="G716" s="473"/>
      <c r="H716" s="473">
        <v>1</v>
      </c>
      <c r="I716" s="473"/>
      <c r="J716" s="473"/>
      <c r="K716" s="473"/>
      <c r="N716" s="459"/>
      <c r="R716" s="251"/>
      <c r="T716" s="459"/>
      <c r="U716" s="459"/>
      <c r="V716" s="459"/>
      <c r="AA716" s="251"/>
      <c r="AC716" s="459"/>
      <c r="AD716" s="459"/>
      <c r="AE716" s="459"/>
      <c r="AJ716" s="251"/>
      <c r="AL716" s="459"/>
      <c r="AM716" s="459"/>
      <c r="AN716" s="459"/>
      <c r="AS716" s="251"/>
      <c r="AU716" s="459"/>
      <c r="AV716" s="459"/>
      <c r="AW716" s="459"/>
      <c r="BB716" s="251"/>
      <c r="BD716" s="459"/>
      <c r="BE716" s="459"/>
      <c r="BF716" s="459"/>
      <c r="BK716" s="251"/>
      <c r="BM716" s="459"/>
      <c r="BN716" s="459"/>
      <c r="BO716" s="459"/>
      <c r="BT716" s="251"/>
      <c r="BV716" s="459"/>
      <c r="BW716" s="459"/>
      <c r="BX716" s="459"/>
      <c r="CC716" s="251"/>
      <c r="CE716" s="459"/>
      <c r="CF716" s="459"/>
      <c r="CG716" s="459"/>
      <c r="CL716" s="251"/>
      <c r="CN716" s="459"/>
      <c r="CO716" s="459"/>
      <c r="CP716" s="459"/>
      <c r="CU716" s="251"/>
      <c r="CW716" s="459"/>
      <c r="CX716" s="459"/>
      <c r="CY716" s="459"/>
      <c r="DD716" s="251"/>
      <c r="DF716" s="459"/>
      <c r="DG716" s="459"/>
      <c r="DH716" s="459"/>
      <c r="DM716" s="251"/>
      <c r="DO716" s="459"/>
      <c r="DP716" s="459"/>
      <c r="DQ716" s="459"/>
      <c r="DV716" s="251"/>
      <c r="DX716" s="459"/>
      <c r="DY716" s="459"/>
      <c r="DZ716" s="459"/>
      <c r="EE716" s="251"/>
      <c r="EG716" s="459"/>
      <c r="EH716" s="459"/>
      <c r="EI716" s="459"/>
      <c r="EN716" s="251"/>
      <c r="EP716" s="459"/>
      <c r="EQ716" s="459"/>
      <c r="ER716" s="459"/>
      <c r="EW716" s="251"/>
      <c r="EY716" s="459"/>
      <c r="EZ716" s="459"/>
      <c r="FA716" s="459"/>
      <c r="FF716" s="251"/>
      <c r="FH716" s="459"/>
      <c r="FI716" s="459"/>
      <c r="FJ716" s="459"/>
      <c r="FO716" s="251"/>
      <c r="FQ716" s="459"/>
      <c r="FR716" s="459"/>
      <c r="FS716" s="459"/>
      <c r="FX716" s="251"/>
      <c r="FZ716" s="459"/>
      <c r="GA716" s="459"/>
      <c r="GB716" s="459"/>
      <c r="GG716" s="251"/>
      <c r="GI716" s="459"/>
      <c r="GJ716" s="459"/>
      <c r="GK716" s="459"/>
      <c r="GP716" s="251"/>
      <c r="GR716" s="459"/>
      <c r="GS716" s="459"/>
      <c r="GT716" s="459"/>
      <c r="GY716" s="251"/>
      <c r="HA716" s="459"/>
      <c r="HB716" s="459"/>
      <c r="HC716" s="459"/>
      <c r="HH716" s="251"/>
      <c r="HJ716" s="459"/>
      <c r="HK716" s="459"/>
      <c r="HL716" s="459"/>
      <c r="HQ716" s="459"/>
      <c r="HR716" s="459"/>
      <c r="HS716" s="459"/>
      <c r="HT716" s="459"/>
      <c r="HU716" s="459"/>
      <c r="HV716" s="459"/>
      <c r="HW716" s="459"/>
      <c r="HX716" s="459"/>
      <c r="HY716" s="459"/>
      <c r="HZ716" s="459"/>
      <c r="IA716" s="459"/>
      <c r="IB716" s="459"/>
      <c r="IC716" s="459"/>
      <c r="ID716" s="459"/>
      <c r="IE716" s="459"/>
      <c r="IF716" s="459"/>
      <c r="IG716" s="459"/>
      <c r="IH716" s="459"/>
      <c r="II716" s="459"/>
      <c r="IJ716" s="459"/>
      <c r="IK716" s="459"/>
      <c r="IL716" s="459"/>
      <c r="IM716" s="459"/>
      <c r="IN716" s="459"/>
      <c r="IO716" s="459"/>
      <c r="IP716" s="459"/>
      <c r="IQ716" s="459"/>
      <c r="IR716" s="459"/>
      <c r="IS716" s="459"/>
      <c r="IT716" s="459"/>
      <c r="IU716" s="459"/>
      <c r="IV716" s="459"/>
      <c r="RS716" s="252"/>
    </row>
    <row r="717" spans="1:487" s="461" customFormat="1" ht="18">
      <c r="A717" s="605" t="s">
        <v>634</v>
      </c>
      <c r="B717" s="488"/>
      <c r="C717" s="488"/>
      <c r="D717" s="461" t="s">
        <v>140</v>
      </c>
      <c r="E717" s="461">
        <f t="shared" si="4"/>
        <v>4</v>
      </c>
      <c r="F717" s="524">
        <f t="shared" si="5"/>
        <v>0</v>
      </c>
      <c r="G717" s="473"/>
      <c r="H717" s="473"/>
      <c r="I717" s="473"/>
      <c r="J717" s="473"/>
      <c r="K717" s="473"/>
      <c r="L717" s="459"/>
      <c r="M717" s="459"/>
      <c r="N717" s="459"/>
      <c r="R717" s="251"/>
      <c r="T717" s="459"/>
      <c r="U717" s="459"/>
      <c r="V717" s="459"/>
      <c r="AA717" s="251"/>
      <c r="AC717" s="459"/>
      <c r="AD717" s="459"/>
      <c r="AE717" s="459"/>
      <c r="AJ717" s="251"/>
      <c r="AL717" s="459"/>
      <c r="AM717" s="459"/>
      <c r="AN717" s="459"/>
      <c r="AS717" s="251"/>
      <c r="AU717" s="459"/>
      <c r="AV717" s="459"/>
      <c r="AW717" s="459"/>
      <c r="BB717" s="251"/>
      <c r="BD717" s="459"/>
      <c r="BE717" s="459"/>
      <c r="BF717" s="459"/>
      <c r="BK717" s="251"/>
      <c r="BM717" s="459"/>
      <c r="BN717" s="459"/>
      <c r="BO717" s="459"/>
      <c r="BT717" s="251"/>
      <c r="BV717" s="459"/>
      <c r="BW717" s="459"/>
      <c r="BX717" s="459"/>
      <c r="CC717" s="251"/>
      <c r="CE717" s="459"/>
      <c r="CF717" s="459"/>
      <c r="CG717" s="459"/>
      <c r="CL717" s="251"/>
      <c r="CN717" s="459"/>
      <c r="CO717" s="459"/>
      <c r="CP717" s="459"/>
      <c r="CU717" s="251"/>
      <c r="CW717" s="459"/>
      <c r="CX717" s="459"/>
      <c r="CY717" s="459"/>
      <c r="DD717" s="251"/>
      <c r="DF717" s="459"/>
      <c r="DG717" s="459"/>
      <c r="DH717" s="459"/>
      <c r="DM717" s="251"/>
      <c r="DO717" s="459"/>
      <c r="DP717" s="459"/>
      <c r="DQ717" s="459"/>
      <c r="DV717" s="251"/>
      <c r="DX717" s="459"/>
      <c r="DY717" s="459"/>
      <c r="DZ717" s="459"/>
      <c r="EE717" s="251"/>
      <c r="EG717" s="459"/>
      <c r="EH717" s="459"/>
      <c r="EI717" s="459"/>
      <c r="EN717" s="251"/>
      <c r="EP717" s="459"/>
      <c r="EQ717" s="459"/>
      <c r="ER717" s="459"/>
      <c r="EW717" s="251"/>
      <c r="EY717" s="459"/>
      <c r="EZ717" s="459"/>
      <c r="FA717" s="459"/>
      <c r="FF717" s="251"/>
      <c r="FH717" s="459"/>
      <c r="FI717" s="459"/>
      <c r="FJ717" s="459"/>
      <c r="FO717" s="251"/>
      <c r="FQ717" s="459"/>
      <c r="FR717" s="459"/>
      <c r="FS717" s="459"/>
      <c r="FX717" s="251"/>
      <c r="FZ717" s="459"/>
      <c r="GA717" s="459"/>
      <c r="GB717" s="459"/>
      <c r="GG717" s="251"/>
      <c r="GI717" s="459"/>
      <c r="GJ717" s="459"/>
      <c r="GK717" s="459"/>
      <c r="GP717" s="251"/>
      <c r="GR717" s="459"/>
      <c r="GS717" s="459"/>
      <c r="GT717" s="459"/>
      <c r="GY717" s="251"/>
      <c r="HA717" s="459"/>
      <c r="HB717" s="459"/>
      <c r="HC717" s="459"/>
      <c r="HH717" s="251"/>
      <c r="HJ717" s="459"/>
      <c r="HK717" s="459"/>
      <c r="HL717" s="459"/>
      <c r="HQ717" s="459"/>
      <c r="HR717" s="459"/>
      <c r="HS717" s="459"/>
      <c r="HT717" s="459"/>
      <c r="HU717" s="459"/>
      <c r="HV717" s="459"/>
      <c r="HW717" s="459"/>
      <c r="HX717" s="459"/>
      <c r="HY717" s="459"/>
      <c r="HZ717" s="459"/>
      <c r="IA717" s="459"/>
      <c r="IB717" s="459"/>
      <c r="IC717" s="459"/>
      <c r="ID717" s="459"/>
      <c r="IE717" s="459"/>
      <c r="IF717" s="459"/>
      <c r="IG717" s="459"/>
      <c r="IH717" s="459"/>
      <c r="II717" s="459"/>
      <c r="IJ717" s="459"/>
      <c r="IK717" s="459"/>
      <c r="IL717" s="459"/>
      <c r="IM717" s="459"/>
      <c r="IN717" s="459"/>
      <c r="IO717" s="459"/>
      <c r="IP717" s="459"/>
      <c r="IQ717" s="459"/>
      <c r="IR717" s="459"/>
      <c r="IS717" s="459"/>
      <c r="IT717" s="459"/>
      <c r="IU717" s="459"/>
      <c r="IV717" s="459"/>
      <c r="RS717" s="252"/>
    </row>
    <row r="718" spans="1:487" s="461" customFormat="1" ht="18">
      <c r="A718" s="605" t="s">
        <v>582</v>
      </c>
      <c r="B718" s="488"/>
      <c r="C718" s="488"/>
      <c r="D718" s="461" t="s">
        <v>136</v>
      </c>
      <c r="E718" s="461">
        <f t="shared" si="4"/>
        <v>7</v>
      </c>
      <c r="F718" s="524">
        <f t="shared" si="5"/>
        <v>0</v>
      </c>
      <c r="G718" s="502"/>
      <c r="H718" s="473"/>
      <c r="I718" s="473"/>
      <c r="J718" s="473"/>
      <c r="K718" s="473"/>
      <c r="L718" s="459"/>
      <c r="N718" s="459"/>
      <c r="R718" s="251"/>
      <c r="T718" s="459"/>
      <c r="U718" s="459"/>
      <c r="V718" s="459"/>
      <c r="AA718" s="251"/>
      <c r="AC718" s="459"/>
      <c r="AD718" s="459"/>
      <c r="AE718" s="459"/>
      <c r="AJ718" s="251"/>
      <c r="AL718" s="459"/>
      <c r="AM718" s="459"/>
      <c r="AN718" s="459"/>
      <c r="AS718" s="251"/>
      <c r="AU718" s="459"/>
      <c r="AV718" s="459"/>
      <c r="AW718" s="459"/>
      <c r="BB718" s="251"/>
      <c r="BD718" s="459"/>
      <c r="BE718" s="459"/>
      <c r="BF718" s="459"/>
      <c r="BK718" s="251"/>
      <c r="BM718" s="459"/>
      <c r="BN718" s="459"/>
      <c r="BO718" s="459"/>
      <c r="BT718" s="251"/>
      <c r="BV718" s="459"/>
      <c r="BW718" s="459"/>
      <c r="BX718" s="459"/>
      <c r="CC718" s="251"/>
      <c r="CE718" s="459"/>
      <c r="CF718" s="459"/>
      <c r="CG718" s="459"/>
      <c r="CL718" s="251"/>
      <c r="CN718" s="459"/>
      <c r="CO718" s="459"/>
      <c r="CP718" s="459"/>
      <c r="CU718" s="251"/>
      <c r="CW718" s="459"/>
      <c r="CX718" s="459"/>
      <c r="CY718" s="459"/>
      <c r="DD718" s="251"/>
      <c r="DF718" s="459"/>
      <c r="DG718" s="459"/>
      <c r="DH718" s="459"/>
      <c r="DM718" s="251"/>
      <c r="DO718" s="459"/>
      <c r="DP718" s="459"/>
      <c r="DQ718" s="459"/>
      <c r="DV718" s="251"/>
      <c r="DX718" s="459"/>
      <c r="DY718" s="459"/>
      <c r="DZ718" s="459"/>
      <c r="EE718" s="251"/>
      <c r="EG718" s="459"/>
      <c r="EH718" s="459"/>
      <c r="EI718" s="459"/>
      <c r="EN718" s="251"/>
      <c r="EP718" s="459"/>
      <c r="EQ718" s="459"/>
      <c r="ER718" s="459"/>
      <c r="EW718" s="251"/>
      <c r="EY718" s="459"/>
      <c r="EZ718" s="459"/>
      <c r="FA718" s="459"/>
      <c r="FF718" s="251"/>
      <c r="FH718" s="459"/>
      <c r="FI718" s="459"/>
      <c r="FJ718" s="459"/>
      <c r="FO718" s="251"/>
      <c r="FQ718" s="459"/>
      <c r="FR718" s="459"/>
      <c r="FS718" s="459"/>
      <c r="FX718" s="251"/>
      <c r="FZ718" s="459"/>
      <c r="GA718" s="459"/>
      <c r="GB718" s="459"/>
      <c r="GG718" s="251"/>
      <c r="GI718" s="459"/>
      <c r="GJ718" s="459"/>
      <c r="GK718" s="459"/>
      <c r="GP718" s="251"/>
      <c r="GR718" s="459"/>
      <c r="GS718" s="459"/>
      <c r="GT718" s="459"/>
      <c r="GY718" s="251"/>
      <c r="HA718" s="459"/>
      <c r="HB718" s="459"/>
      <c r="HC718" s="459"/>
      <c r="HH718" s="251"/>
      <c r="HJ718" s="459"/>
      <c r="HK718" s="459"/>
      <c r="HL718" s="459"/>
      <c r="HQ718" s="459"/>
      <c r="HR718" s="459"/>
      <c r="HS718" s="459"/>
      <c r="HT718" s="459"/>
      <c r="HU718" s="459"/>
      <c r="HV718" s="459"/>
      <c r="HW718" s="459"/>
      <c r="HX718" s="459"/>
      <c r="HY718" s="459"/>
      <c r="HZ718" s="459"/>
      <c r="IA718" s="459"/>
      <c r="IB718" s="459"/>
      <c r="IC718" s="459"/>
      <c r="ID718" s="459"/>
      <c r="IE718" s="459"/>
      <c r="IF718" s="459"/>
      <c r="IG718" s="459"/>
      <c r="IH718" s="459"/>
      <c r="II718" s="459"/>
      <c r="IJ718" s="459"/>
      <c r="IK718" s="459"/>
      <c r="IL718" s="459"/>
      <c r="IM718" s="459"/>
      <c r="IN718" s="459"/>
      <c r="IO718" s="459"/>
      <c r="IP718" s="459"/>
      <c r="IQ718" s="459"/>
      <c r="IR718" s="459"/>
      <c r="IS718" s="459"/>
      <c r="IT718" s="459"/>
      <c r="IU718" s="459"/>
      <c r="IV718" s="459"/>
      <c r="RS718" s="252"/>
    </row>
    <row r="719" spans="1:487" s="461" customFormat="1" ht="18">
      <c r="A719" s="605" t="s">
        <v>676</v>
      </c>
      <c r="B719" s="488"/>
      <c r="C719" s="488"/>
      <c r="D719" s="461" t="s">
        <v>133</v>
      </c>
      <c r="E719" s="461">
        <f t="shared" si="4"/>
        <v>12</v>
      </c>
      <c r="F719" s="524">
        <f t="shared" si="5"/>
        <v>38</v>
      </c>
      <c r="G719" s="502"/>
      <c r="H719" s="502">
        <v>14</v>
      </c>
      <c r="I719" s="473">
        <v>24</v>
      </c>
      <c r="J719" s="473"/>
      <c r="K719" s="473"/>
      <c r="L719" s="459"/>
      <c r="N719" s="459"/>
      <c r="R719" s="251"/>
      <c r="T719" s="459"/>
      <c r="U719" s="459"/>
      <c r="V719" s="459"/>
      <c r="AA719" s="251"/>
      <c r="AC719" s="459"/>
      <c r="AD719" s="459"/>
      <c r="AE719" s="459"/>
      <c r="AJ719" s="251"/>
      <c r="AL719" s="459"/>
      <c r="AM719" s="459"/>
      <c r="AN719" s="459"/>
      <c r="AS719" s="251"/>
      <c r="AU719" s="459"/>
      <c r="AV719" s="459"/>
      <c r="AW719" s="459"/>
      <c r="BB719" s="251"/>
      <c r="BD719" s="459"/>
      <c r="BE719" s="459"/>
      <c r="BF719" s="459"/>
      <c r="BK719" s="251"/>
      <c r="BM719" s="459"/>
      <c r="BN719" s="459"/>
      <c r="BO719" s="459"/>
      <c r="BT719" s="251"/>
      <c r="BV719" s="459"/>
      <c r="BW719" s="459"/>
      <c r="BX719" s="459"/>
      <c r="CC719" s="251"/>
      <c r="CE719" s="459"/>
      <c r="CF719" s="459"/>
      <c r="CG719" s="459"/>
      <c r="CL719" s="251"/>
      <c r="CN719" s="459"/>
      <c r="CO719" s="459"/>
      <c r="CP719" s="459"/>
      <c r="CU719" s="251"/>
      <c r="CW719" s="459"/>
      <c r="CX719" s="459"/>
      <c r="CY719" s="459"/>
      <c r="DD719" s="251"/>
      <c r="DF719" s="459"/>
      <c r="DG719" s="459"/>
      <c r="DH719" s="459"/>
      <c r="DM719" s="251"/>
      <c r="DO719" s="459"/>
      <c r="DP719" s="459"/>
      <c r="DQ719" s="459"/>
      <c r="DV719" s="251"/>
      <c r="DX719" s="459"/>
      <c r="DY719" s="459"/>
      <c r="DZ719" s="459"/>
      <c r="EE719" s="251"/>
      <c r="EG719" s="459"/>
      <c r="EH719" s="459"/>
      <c r="EI719" s="459"/>
      <c r="EN719" s="251"/>
      <c r="EP719" s="459"/>
      <c r="EQ719" s="459"/>
      <c r="ER719" s="459"/>
      <c r="EW719" s="251"/>
      <c r="EY719" s="459"/>
      <c r="EZ719" s="459"/>
      <c r="FA719" s="459"/>
      <c r="FF719" s="251"/>
      <c r="FH719" s="459"/>
      <c r="FI719" s="459"/>
      <c r="FJ719" s="459"/>
      <c r="FO719" s="251"/>
      <c r="FQ719" s="459"/>
      <c r="FR719" s="459"/>
      <c r="FS719" s="459"/>
      <c r="FX719" s="251"/>
      <c r="FZ719" s="459"/>
      <c r="GA719" s="459"/>
      <c r="GB719" s="459"/>
      <c r="GG719" s="251"/>
      <c r="GI719" s="459"/>
      <c r="GJ719" s="459"/>
      <c r="GK719" s="459"/>
      <c r="GP719" s="251"/>
      <c r="GR719" s="459"/>
      <c r="GS719" s="459"/>
      <c r="GT719" s="459"/>
      <c r="GY719" s="251"/>
      <c r="HA719" s="459"/>
      <c r="HB719" s="459"/>
      <c r="HC719" s="459"/>
      <c r="HH719" s="251"/>
      <c r="HJ719" s="459"/>
      <c r="HK719" s="459"/>
      <c r="HL719" s="459"/>
      <c r="HQ719" s="459"/>
      <c r="HR719" s="459"/>
      <c r="HS719" s="459"/>
      <c r="HT719" s="459"/>
      <c r="HU719" s="459"/>
      <c r="HV719" s="459"/>
      <c r="HW719" s="459"/>
      <c r="HX719" s="459"/>
      <c r="HY719" s="459"/>
      <c r="HZ719" s="459"/>
      <c r="IA719" s="459"/>
      <c r="IB719" s="459"/>
      <c r="IC719" s="459"/>
      <c r="ID719" s="459"/>
      <c r="IE719" s="459"/>
      <c r="IF719" s="459"/>
      <c r="IG719" s="459"/>
      <c r="IH719" s="459"/>
      <c r="II719" s="459"/>
      <c r="IJ719" s="459"/>
      <c r="IK719" s="459"/>
      <c r="IL719" s="459"/>
      <c r="IM719" s="459"/>
      <c r="IN719" s="459"/>
      <c r="IO719" s="459"/>
      <c r="IP719" s="459"/>
      <c r="IQ719" s="459"/>
      <c r="IR719" s="459"/>
      <c r="IS719" s="459"/>
      <c r="IT719" s="459"/>
      <c r="IU719" s="459"/>
      <c r="IV719" s="459"/>
      <c r="RS719" s="252"/>
    </row>
    <row r="720" spans="1:487" s="461" customFormat="1" ht="18">
      <c r="A720" s="605" t="s">
        <v>1462</v>
      </c>
      <c r="B720" s="459"/>
      <c r="C720" s="488"/>
      <c r="D720" s="461" t="s">
        <v>129</v>
      </c>
      <c r="E720" s="461">
        <f t="shared" si="4"/>
        <v>0</v>
      </c>
      <c r="F720" s="524">
        <f t="shared" si="5"/>
        <v>0</v>
      </c>
      <c r="G720" s="473"/>
      <c r="H720" s="473"/>
      <c r="I720" s="473"/>
      <c r="J720" s="473"/>
      <c r="K720" s="473"/>
      <c r="L720" s="459"/>
      <c r="N720" s="459"/>
      <c r="R720" s="251"/>
      <c r="T720" s="459"/>
      <c r="U720" s="459"/>
      <c r="V720" s="459"/>
      <c r="AA720" s="251"/>
      <c r="AC720" s="459"/>
      <c r="AD720" s="459"/>
      <c r="AE720" s="459"/>
      <c r="AJ720" s="251"/>
      <c r="AL720" s="459"/>
      <c r="AM720" s="459"/>
      <c r="AN720" s="459"/>
      <c r="AS720" s="251"/>
      <c r="AU720" s="459"/>
      <c r="AV720" s="459"/>
      <c r="AW720" s="459"/>
      <c r="BB720" s="251"/>
      <c r="BD720" s="459"/>
      <c r="BE720" s="459"/>
      <c r="BF720" s="459"/>
      <c r="BK720" s="251"/>
      <c r="BM720" s="459"/>
      <c r="BN720" s="459"/>
      <c r="BO720" s="459"/>
      <c r="BT720" s="251"/>
      <c r="BV720" s="459"/>
      <c r="BW720" s="459"/>
      <c r="BX720" s="459"/>
      <c r="CC720" s="251"/>
      <c r="CE720" s="459"/>
      <c r="CF720" s="459"/>
      <c r="CG720" s="459"/>
      <c r="CL720" s="251"/>
      <c r="CN720" s="459"/>
      <c r="CO720" s="459"/>
      <c r="CP720" s="459"/>
      <c r="CU720" s="251"/>
      <c r="CW720" s="459"/>
      <c r="CX720" s="459"/>
      <c r="CY720" s="459"/>
      <c r="DD720" s="251"/>
      <c r="DF720" s="459"/>
      <c r="DG720" s="459"/>
      <c r="DH720" s="459"/>
      <c r="DM720" s="251"/>
      <c r="DO720" s="459"/>
      <c r="DP720" s="459"/>
      <c r="DQ720" s="459"/>
      <c r="DV720" s="251"/>
      <c r="DX720" s="459"/>
      <c r="DY720" s="459"/>
      <c r="DZ720" s="459"/>
      <c r="EE720" s="251"/>
      <c r="EG720" s="459"/>
      <c r="EH720" s="459"/>
      <c r="EI720" s="459"/>
      <c r="EN720" s="251"/>
      <c r="EP720" s="459"/>
      <c r="EQ720" s="459"/>
      <c r="ER720" s="459"/>
      <c r="EW720" s="251"/>
      <c r="EY720" s="459"/>
      <c r="EZ720" s="459"/>
      <c r="FA720" s="459"/>
      <c r="FF720" s="251"/>
      <c r="FH720" s="459"/>
      <c r="FI720" s="459"/>
      <c r="FJ720" s="459"/>
      <c r="FO720" s="251"/>
      <c r="FQ720" s="459"/>
      <c r="FR720" s="459"/>
      <c r="FS720" s="459"/>
      <c r="FX720" s="251"/>
      <c r="FZ720" s="459"/>
      <c r="GA720" s="459"/>
      <c r="GB720" s="459"/>
      <c r="GG720" s="251"/>
      <c r="GI720" s="459"/>
      <c r="GJ720" s="459"/>
      <c r="GK720" s="459"/>
      <c r="GP720" s="251"/>
      <c r="GR720" s="459"/>
      <c r="GS720" s="459"/>
      <c r="GT720" s="459"/>
      <c r="GY720" s="251"/>
      <c r="HA720" s="459"/>
      <c r="HB720" s="459"/>
      <c r="HC720" s="459"/>
      <c r="HH720" s="251"/>
      <c r="HJ720" s="459"/>
      <c r="HK720" s="459"/>
      <c r="HL720" s="459"/>
      <c r="HQ720" s="459"/>
      <c r="HR720" s="459"/>
      <c r="HS720" s="459"/>
      <c r="HT720" s="459"/>
      <c r="HU720" s="459"/>
      <c r="HV720" s="459"/>
      <c r="HW720" s="459"/>
      <c r="HX720" s="459"/>
      <c r="HY720" s="459"/>
      <c r="HZ720" s="459"/>
      <c r="IA720" s="459"/>
      <c r="IB720" s="459"/>
      <c r="IC720" s="459"/>
      <c r="ID720" s="459"/>
      <c r="IE720" s="459"/>
      <c r="IF720" s="459"/>
      <c r="IG720" s="459"/>
      <c r="IH720" s="459"/>
      <c r="II720" s="459"/>
      <c r="IJ720" s="459"/>
      <c r="IK720" s="459"/>
      <c r="IL720" s="459"/>
      <c r="IM720" s="459"/>
      <c r="IN720" s="459"/>
      <c r="IO720" s="459"/>
      <c r="IP720" s="459"/>
      <c r="IQ720" s="459"/>
      <c r="IR720" s="459"/>
      <c r="IS720" s="459"/>
      <c r="IT720" s="459"/>
      <c r="IU720" s="459"/>
      <c r="IV720" s="459"/>
      <c r="RS720" s="252"/>
    </row>
    <row r="721" spans="1:487" s="461" customFormat="1" ht="18">
      <c r="A721" s="605" t="s">
        <v>2313</v>
      </c>
      <c r="B721" s="488"/>
      <c r="C721" s="488"/>
      <c r="D721" s="461" t="s">
        <v>131</v>
      </c>
      <c r="E721" s="461">
        <f t="shared" si="4"/>
        <v>4</v>
      </c>
      <c r="F721" s="524">
        <f t="shared" si="5"/>
        <v>0</v>
      </c>
      <c r="G721" s="502"/>
      <c r="H721" s="502"/>
      <c r="I721" s="473"/>
      <c r="J721" s="473"/>
      <c r="K721" s="473"/>
      <c r="L721" s="459"/>
      <c r="N721" s="459"/>
      <c r="R721" s="251"/>
      <c r="T721" s="459"/>
      <c r="U721" s="459"/>
      <c r="V721" s="459"/>
      <c r="AA721" s="251"/>
      <c r="AC721" s="459"/>
      <c r="AD721" s="459"/>
      <c r="AE721" s="459"/>
      <c r="AJ721" s="251"/>
      <c r="AL721" s="459"/>
      <c r="AM721" s="459"/>
      <c r="AN721" s="459"/>
      <c r="AS721" s="251"/>
      <c r="AU721" s="459"/>
      <c r="AV721" s="459"/>
      <c r="AW721" s="459"/>
      <c r="BB721" s="251"/>
      <c r="BD721" s="459"/>
      <c r="BE721" s="459"/>
      <c r="BF721" s="459"/>
      <c r="BK721" s="251"/>
      <c r="BM721" s="459"/>
      <c r="BN721" s="459"/>
      <c r="BO721" s="459"/>
      <c r="BT721" s="251"/>
      <c r="BV721" s="459"/>
      <c r="BW721" s="459"/>
      <c r="BX721" s="459"/>
      <c r="CC721" s="251"/>
      <c r="CE721" s="459"/>
      <c r="CF721" s="459"/>
      <c r="CG721" s="459"/>
      <c r="CL721" s="251"/>
      <c r="CN721" s="459"/>
      <c r="CO721" s="459"/>
      <c r="CP721" s="459"/>
      <c r="CU721" s="251"/>
      <c r="CW721" s="459"/>
      <c r="CX721" s="459"/>
      <c r="CY721" s="459"/>
      <c r="DD721" s="251"/>
      <c r="DF721" s="459"/>
      <c r="DG721" s="459"/>
      <c r="DH721" s="459"/>
      <c r="DM721" s="251"/>
      <c r="DO721" s="459"/>
      <c r="DP721" s="459"/>
      <c r="DQ721" s="459"/>
      <c r="DV721" s="251"/>
      <c r="DX721" s="459"/>
      <c r="DY721" s="459"/>
      <c r="DZ721" s="459"/>
      <c r="EE721" s="251"/>
      <c r="EG721" s="459"/>
      <c r="EH721" s="459"/>
      <c r="EI721" s="459"/>
      <c r="EN721" s="251"/>
      <c r="EP721" s="459"/>
      <c r="EQ721" s="459"/>
      <c r="ER721" s="459"/>
      <c r="EW721" s="251"/>
      <c r="EY721" s="459"/>
      <c r="EZ721" s="459"/>
      <c r="FA721" s="459"/>
      <c r="FF721" s="251"/>
      <c r="FH721" s="459"/>
      <c r="FI721" s="459"/>
      <c r="FJ721" s="459"/>
      <c r="FO721" s="251"/>
      <c r="FQ721" s="459"/>
      <c r="FR721" s="459"/>
      <c r="FS721" s="459"/>
      <c r="FX721" s="251"/>
      <c r="FZ721" s="459"/>
      <c r="GA721" s="459"/>
      <c r="GB721" s="459"/>
      <c r="GG721" s="251"/>
      <c r="GI721" s="459"/>
      <c r="GJ721" s="459"/>
      <c r="GK721" s="459"/>
      <c r="GP721" s="251"/>
      <c r="GR721" s="459"/>
      <c r="GS721" s="459"/>
      <c r="GT721" s="459"/>
      <c r="GY721" s="251"/>
      <c r="HA721" s="459"/>
      <c r="HB721" s="459"/>
      <c r="HC721" s="459"/>
      <c r="HH721" s="251"/>
      <c r="HJ721" s="459"/>
      <c r="HK721" s="459"/>
      <c r="HL721" s="459"/>
      <c r="HQ721" s="459"/>
      <c r="HR721" s="459"/>
      <c r="HS721" s="459"/>
      <c r="HT721" s="459"/>
      <c r="HU721" s="459"/>
      <c r="HV721" s="459"/>
      <c r="HW721" s="459"/>
      <c r="HX721" s="459"/>
      <c r="HY721" s="459"/>
      <c r="HZ721" s="459"/>
      <c r="IA721" s="459"/>
      <c r="IB721" s="459"/>
      <c r="IC721" s="459"/>
      <c r="ID721" s="459"/>
      <c r="IE721" s="459"/>
      <c r="IF721" s="459"/>
      <c r="IG721" s="459"/>
      <c r="IH721" s="459"/>
      <c r="II721" s="459"/>
      <c r="IJ721" s="459"/>
      <c r="IK721" s="459"/>
      <c r="IL721" s="459"/>
      <c r="IM721" s="459"/>
      <c r="IN721" s="459"/>
      <c r="IO721" s="459"/>
      <c r="IP721" s="459"/>
      <c r="IQ721" s="459"/>
      <c r="IR721" s="459"/>
      <c r="IS721" s="459"/>
      <c r="IT721" s="459"/>
      <c r="IU721" s="459"/>
      <c r="IV721" s="459"/>
      <c r="RS721" s="252"/>
    </row>
    <row r="722" spans="1:487" s="461" customFormat="1" ht="18">
      <c r="A722" s="605" t="s">
        <v>1314</v>
      </c>
      <c r="B722" s="488"/>
      <c r="C722" s="488"/>
      <c r="D722" s="461" t="s">
        <v>132</v>
      </c>
      <c r="E722" s="461">
        <f t="shared" si="4"/>
        <v>3</v>
      </c>
      <c r="F722" s="524">
        <f t="shared" si="5"/>
        <v>5</v>
      </c>
      <c r="G722" s="473"/>
      <c r="H722" s="473"/>
      <c r="I722" s="473">
        <v>5</v>
      </c>
      <c r="J722" s="473"/>
      <c r="K722" s="473"/>
      <c r="L722" s="459"/>
      <c r="N722" s="459"/>
      <c r="R722" s="251"/>
      <c r="T722" s="459"/>
      <c r="U722" s="459"/>
      <c r="V722" s="459"/>
      <c r="AA722" s="251"/>
      <c r="AC722" s="459"/>
      <c r="AD722" s="459"/>
      <c r="AE722" s="459"/>
      <c r="AJ722" s="251"/>
      <c r="AL722" s="459"/>
      <c r="AM722" s="459"/>
      <c r="AN722" s="459"/>
      <c r="AS722" s="251"/>
      <c r="AU722" s="459"/>
      <c r="AV722" s="459"/>
      <c r="AW722" s="459"/>
      <c r="BB722" s="251"/>
      <c r="BD722" s="459"/>
      <c r="BE722" s="459"/>
      <c r="BF722" s="459"/>
      <c r="BK722" s="251"/>
      <c r="BM722" s="459"/>
      <c r="BN722" s="459"/>
      <c r="BO722" s="459"/>
      <c r="BT722" s="251"/>
      <c r="BV722" s="459"/>
      <c r="BW722" s="459"/>
      <c r="BX722" s="459"/>
      <c r="CC722" s="251"/>
      <c r="CE722" s="459"/>
      <c r="CF722" s="459"/>
      <c r="CG722" s="459"/>
      <c r="CL722" s="251"/>
      <c r="CN722" s="459"/>
      <c r="CO722" s="459"/>
      <c r="CP722" s="459"/>
      <c r="CU722" s="251"/>
      <c r="CW722" s="459"/>
      <c r="CX722" s="459"/>
      <c r="CY722" s="459"/>
      <c r="DD722" s="251"/>
      <c r="DF722" s="459"/>
      <c r="DG722" s="459"/>
      <c r="DH722" s="459"/>
      <c r="DM722" s="251"/>
      <c r="DO722" s="459"/>
      <c r="DP722" s="459"/>
      <c r="DQ722" s="459"/>
      <c r="DV722" s="251"/>
      <c r="DX722" s="459"/>
      <c r="DY722" s="459"/>
      <c r="DZ722" s="459"/>
      <c r="EE722" s="251"/>
      <c r="EG722" s="459"/>
      <c r="EH722" s="459"/>
      <c r="EI722" s="459"/>
      <c r="EN722" s="251"/>
      <c r="EP722" s="459"/>
      <c r="EQ722" s="459"/>
      <c r="ER722" s="459"/>
      <c r="EW722" s="251"/>
      <c r="EY722" s="459"/>
      <c r="EZ722" s="459"/>
      <c r="FA722" s="459"/>
      <c r="FF722" s="251"/>
      <c r="FH722" s="459"/>
      <c r="FI722" s="459"/>
      <c r="FJ722" s="459"/>
      <c r="FO722" s="251"/>
      <c r="FQ722" s="459"/>
      <c r="FR722" s="459"/>
      <c r="FS722" s="459"/>
      <c r="FX722" s="251"/>
      <c r="FZ722" s="459"/>
      <c r="GA722" s="459"/>
      <c r="GB722" s="459"/>
      <c r="GG722" s="251"/>
      <c r="GI722" s="459"/>
      <c r="GJ722" s="459"/>
      <c r="GK722" s="459"/>
      <c r="GP722" s="251"/>
      <c r="GR722" s="459"/>
      <c r="GS722" s="459"/>
      <c r="GT722" s="459"/>
      <c r="GY722" s="251"/>
      <c r="HA722" s="459"/>
      <c r="HB722" s="459"/>
      <c r="HC722" s="459"/>
      <c r="HH722" s="251"/>
      <c r="HJ722" s="459"/>
      <c r="HK722" s="459"/>
      <c r="HL722" s="459"/>
      <c r="HQ722" s="459"/>
      <c r="HR722" s="459"/>
      <c r="HS722" s="459"/>
      <c r="HT722" s="459"/>
      <c r="HU722" s="459"/>
      <c r="HV722" s="459"/>
      <c r="HW722" s="459"/>
      <c r="HX722" s="459"/>
      <c r="HY722" s="459"/>
      <c r="HZ722" s="459"/>
      <c r="IA722" s="459"/>
      <c r="IB722" s="459"/>
      <c r="IC722" s="459"/>
      <c r="ID722" s="459"/>
      <c r="IE722" s="459"/>
      <c r="IF722" s="459"/>
      <c r="IG722" s="459"/>
      <c r="IH722" s="459"/>
      <c r="II722" s="459"/>
      <c r="IJ722" s="459"/>
      <c r="IK722" s="459"/>
      <c r="IL722" s="459"/>
      <c r="IM722" s="459"/>
      <c r="IN722" s="459"/>
      <c r="IO722" s="459"/>
      <c r="IP722" s="459"/>
      <c r="IQ722" s="459"/>
      <c r="IR722" s="459"/>
      <c r="IS722" s="459"/>
      <c r="IT722" s="459"/>
      <c r="IU722" s="459"/>
      <c r="IV722" s="459"/>
      <c r="RS722" s="252"/>
    </row>
    <row r="723" spans="1:487" s="461" customFormat="1" ht="18">
      <c r="A723" s="605" t="s">
        <v>666</v>
      </c>
      <c r="B723" s="488"/>
      <c r="C723" s="488"/>
      <c r="D723" s="461" t="s">
        <v>135</v>
      </c>
      <c r="E723" s="461">
        <f t="shared" si="4"/>
        <v>2</v>
      </c>
      <c r="F723" s="524">
        <f t="shared" si="5"/>
        <v>0</v>
      </c>
      <c r="G723" s="473"/>
      <c r="H723" s="473"/>
      <c r="I723" s="473"/>
      <c r="J723" s="473"/>
      <c r="K723" s="473"/>
      <c r="M723" s="459"/>
      <c r="N723" s="459"/>
      <c r="R723" s="251"/>
      <c r="T723" s="459"/>
      <c r="U723" s="459"/>
      <c r="V723" s="459"/>
      <c r="AA723" s="251"/>
      <c r="AC723" s="459"/>
      <c r="AD723" s="459"/>
      <c r="AE723" s="459"/>
      <c r="AJ723" s="251"/>
      <c r="AL723" s="459"/>
      <c r="AM723" s="459"/>
      <c r="AN723" s="459"/>
      <c r="AS723" s="251"/>
      <c r="AU723" s="459"/>
      <c r="AV723" s="459"/>
      <c r="AW723" s="459"/>
      <c r="BB723" s="251"/>
      <c r="BD723" s="459"/>
      <c r="BE723" s="459"/>
      <c r="BF723" s="459"/>
      <c r="BK723" s="251"/>
      <c r="BM723" s="459"/>
      <c r="BN723" s="459"/>
      <c r="BO723" s="459"/>
      <c r="BT723" s="251"/>
      <c r="BV723" s="459"/>
      <c r="BW723" s="459"/>
      <c r="BX723" s="459"/>
      <c r="CC723" s="251"/>
      <c r="CE723" s="459"/>
      <c r="CF723" s="459"/>
      <c r="CG723" s="459"/>
      <c r="CL723" s="251"/>
      <c r="CN723" s="459"/>
      <c r="CO723" s="459"/>
      <c r="CP723" s="459"/>
      <c r="CU723" s="251"/>
      <c r="CW723" s="459"/>
      <c r="CX723" s="459"/>
      <c r="CY723" s="459"/>
      <c r="DD723" s="251"/>
      <c r="DF723" s="459"/>
      <c r="DG723" s="459"/>
      <c r="DH723" s="459"/>
      <c r="DM723" s="251"/>
      <c r="DO723" s="459"/>
      <c r="DP723" s="459"/>
      <c r="DQ723" s="459"/>
      <c r="DV723" s="251"/>
      <c r="DX723" s="459"/>
      <c r="DY723" s="459"/>
      <c r="DZ723" s="459"/>
      <c r="EE723" s="251"/>
      <c r="EG723" s="459"/>
      <c r="EH723" s="459"/>
      <c r="EI723" s="459"/>
      <c r="EN723" s="251"/>
      <c r="EP723" s="459"/>
      <c r="EQ723" s="459"/>
      <c r="ER723" s="459"/>
      <c r="EW723" s="251"/>
      <c r="EY723" s="459"/>
      <c r="EZ723" s="459"/>
      <c r="FA723" s="459"/>
      <c r="FF723" s="251"/>
      <c r="FH723" s="459"/>
      <c r="FI723" s="459"/>
      <c r="FJ723" s="459"/>
      <c r="FO723" s="251"/>
      <c r="FQ723" s="459"/>
      <c r="FR723" s="459"/>
      <c r="FS723" s="459"/>
      <c r="FX723" s="251"/>
      <c r="FZ723" s="459"/>
      <c r="GA723" s="459"/>
      <c r="GB723" s="459"/>
      <c r="GG723" s="251"/>
      <c r="GI723" s="459"/>
      <c r="GJ723" s="459"/>
      <c r="GK723" s="459"/>
      <c r="GP723" s="251"/>
      <c r="GR723" s="459"/>
      <c r="GS723" s="459"/>
      <c r="GT723" s="459"/>
      <c r="GY723" s="251"/>
      <c r="HA723" s="459"/>
      <c r="HB723" s="459"/>
      <c r="HC723" s="459"/>
      <c r="HH723" s="251"/>
      <c r="HJ723" s="459"/>
      <c r="HK723" s="459"/>
      <c r="HL723" s="459"/>
      <c r="HQ723" s="459"/>
      <c r="HR723" s="459"/>
      <c r="HS723" s="459"/>
      <c r="HT723" s="459"/>
      <c r="HU723" s="459"/>
      <c r="HV723" s="459"/>
      <c r="HW723" s="459"/>
      <c r="HX723" s="459"/>
      <c r="HY723" s="459"/>
      <c r="HZ723" s="459"/>
      <c r="IA723" s="459"/>
      <c r="IB723" s="459"/>
      <c r="IC723" s="459"/>
      <c r="ID723" s="459"/>
      <c r="IE723" s="459"/>
      <c r="IF723" s="459"/>
      <c r="IG723" s="459"/>
      <c r="IH723" s="459"/>
      <c r="II723" s="459"/>
      <c r="IJ723" s="459"/>
      <c r="IK723" s="459"/>
      <c r="IL723" s="459"/>
      <c r="IM723" s="459"/>
      <c r="IN723" s="459"/>
      <c r="IO723" s="459"/>
      <c r="IP723" s="459"/>
      <c r="IQ723" s="459"/>
      <c r="IR723" s="459"/>
      <c r="IS723" s="459"/>
      <c r="IT723" s="459"/>
      <c r="IU723" s="459"/>
      <c r="IV723" s="459"/>
      <c r="RS723" s="252"/>
    </row>
    <row r="724" spans="1:487" s="461" customFormat="1" ht="18">
      <c r="A724" s="605" t="s">
        <v>1425</v>
      </c>
      <c r="B724" s="459"/>
      <c r="C724" s="488"/>
      <c r="D724" s="461" t="s">
        <v>129</v>
      </c>
      <c r="E724" s="461">
        <f t="shared" si="4"/>
        <v>0</v>
      </c>
      <c r="F724" s="524">
        <f t="shared" si="5"/>
        <v>0</v>
      </c>
      <c r="G724" s="473"/>
      <c r="H724" s="473"/>
      <c r="I724" s="473"/>
      <c r="J724" s="473"/>
      <c r="K724" s="473"/>
      <c r="L724" s="459"/>
      <c r="N724" s="459"/>
      <c r="R724" s="251"/>
      <c r="T724" s="459"/>
      <c r="U724" s="459"/>
      <c r="V724" s="459"/>
      <c r="AA724" s="251"/>
      <c r="AC724" s="459"/>
      <c r="AD724" s="459"/>
      <c r="AE724" s="459"/>
      <c r="AJ724" s="251"/>
      <c r="AL724" s="459"/>
      <c r="AM724" s="459"/>
      <c r="AN724" s="459"/>
      <c r="AS724" s="251"/>
      <c r="AU724" s="459"/>
      <c r="AV724" s="459"/>
      <c r="AW724" s="459"/>
      <c r="BB724" s="251"/>
      <c r="BD724" s="459"/>
      <c r="BE724" s="459"/>
      <c r="BF724" s="459"/>
      <c r="BK724" s="251"/>
      <c r="BM724" s="459"/>
      <c r="BN724" s="459"/>
      <c r="BO724" s="459"/>
      <c r="BT724" s="251"/>
      <c r="BV724" s="459"/>
      <c r="BW724" s="459"/>
      <c r="BX724" s="459"/>
      <c r="CC724" s="251"/>
      <c r="CE724" s="459"/>
      <c r="CF724" s="459"/>
      <c r="CG724" s="459"/>
      <c r="CL724" s="251"/>
      <c r="CN724" s="459"/>
      <c r="CO724" s="459"/>
      <c r="CP724" s="459"/>
      <c r="CU724" s="251"/>
      <c r="CW724" s="459"/>
      <c r="CX724" s="459"/>
      <c r="CY724" s="459"/>
      <c r="DD724" s="251"/>
      <c r="DF724" s="459"/>
      <c r="DG724" s="459"/>
      <c r="DH724" s="459"/>
      <c r="DM724" s="251"/>
      <c r="DO724" s="459"/>
      <c r="DP724" s="459"/>
      <c r="DQ724" s="459"/>
      <c r="DV724" s="251"/>
      <c r="DX724" s="459"/>
      <c r="DY724" s="459"/>
      <c r="DZ724" s="459"/>
      <c r="EE724" s="251"/>
      <c r="EG724" s="459"/>
      <c r="EH724" s="459"/>
      <c r="EI724" s="459"/>
      <c r="EN724" s="251"/>
      <c r="EP724" s="459"/>
      <c r="EQ724" s="459"/>
      <c r="ER724" s="459"/>
      <c r="EW724" s="251"/>
      <c r="EY724" s="459"/>
      <c r="EZ724" s="459"/>
      <c r="FA724" s="459"/>
      <c r="FF724" s="251"/>
      <c r="FH724" s="459"/>
      <c r="FI724" s="459"/>
      <c r="FJ724" s="459"/>
      <c r="FO724" s="251"/>
      <c r="FQ724" s="459"/>
      <c r="FR724" s="459"/>
      <c r="FS724" s="459"/>
      <c r="FX724" s="251"/>
      <c r="FZ724" s="459"/>
      <c r="GA724" s="459"/>
      <c r="GB724" s="459"/>
      <c r="GG724" s="251"/>
      <c r="GI724" s="459"/>
      <c r="GJ724" s="459"/>
      <c r="GK724" s="459"/>
      <c r="GP724" s="251"/>
      <c r="GR724" s="459"/>
      <c r="GS724" s="459"/>
      <c r="GT724" s="459"/>
      <c r="GY724" s="251"/>
      <c r="HA724" s="459"/>
      <c r="HB724" s="459"/>
      <c r="HC724" s="459"/>
      <c r="HH724" s="251"/>
      <c r="HJ724" s="459"/>
      <c r="HK724" s="459"/>
      <c r="HL724" s="459"/>
      <c r="HQ724" s="459"/>
      <c r="HR724" s="459"/>
      <c r="HS724" s="459"/>
      <c r="HT724" s="459"/>
      <c r="HU724" s="459"/>
      <c r="HV724" s="459"/>
      <c r="HW724" s="459"/>
      <c r="HX724" s="459"/>
      <c r="HY724" s="459"/>
      <c r="HZ724" s="459"/>
      <c r="IA724" s="459"/>
      <c r="IB724" s="459"/>
      <c r="IC724" s="459"/>
      <c r="ID724" s="459"/>
      <c r="IE724" s="459"/>
      <c r="IF724" s="459"/>
      <c r="IG724" s="459"/>
      <c r="IH724" s="459"/>
      <c r="II724" s="459"/>
      <c r="IJ724" s="459"/>
      <c r="IK724" s="459"/>
      <c r="IL724" s="459"/>
      <c r="IM724" s="459"/>
      <c r="IN724" s="459"/>
      <c r="IO724" s="459"/>
      <c r="IP724" s="459"/>
      <c r="IQ724" s="459"/>
      <c r="IR724" s="459"/>
      <c r="IS724" s="459"/>
      <c r="IT724" s="459"/>
      <c r="IU724" s="459"/>
      <c r="IV724" s="459"/>
      <c r="RS724" s="252"/>
    </row>
    <row r="725" spans="1:487" s="461" customFormat="1" ht="18">
      <c r="A725" s="605" t="s">
        <v>2352</v>
      </c>
      <c r="B725" s="459"/>
      <c r="C725" s="488"/>
      <c r="D725" s="461" t="s">
        <v>129</v>
      </c>
      <c r="E725" s="461">
        <f t="shared" si="4"/>
        <v>2</v>
      </c>
      <c r="F725" s="524">
        <f t="shared" si="5"/>
        <v>0</v>
      </c>
      <c r="G725" s="473"/>
      <c r="H725" s="473"/>
      <c r="I725" s="473"/>
      <c r="J725" s="473"/>
      <c r="K725" s="473"/>
      <c r="L725" s="509"/>
      <c r="N725" s="459"/>
      <c r="R725" s="251"/>
      <c r="T725" s="459"/>
      <c r="U725" s="459"/>
      <c r="V725" s="459"/>
      <c r="AA725" s="251"/>
      <c r="AC725" s="459"/>
      <c r="AD725" s="459"/>
      <c r="AE725" s="459"/>
      <c r="AJ725" s="251"/>
      <c r="AL725" s="459"/>
      <c r="AM725" s="459"/>
      <c r="AN725" s="459"/>
      <c r="AS725" s="251"/>
      <c r="AU725" s="459"/>
      <c r="AV725" s="459"/>
      <c r="AW725" s="459"/>
      <c r="BB725" s="251"/>
      <c r="BD725" s="459"/>
      <c r="BE725" s="459"/>
      <c r="BF725" s="459"/>
      <c r="BK725" s="251"/>
      <c r="BM725" s="459"/>
      <c r="BN725" s="459"/>
      <c r="BO725" s="459"/>
      <c r="BT725" s="251"/>
      <c r="BV725" s="459"/>
      <c r="BW725" s="459"/>
      <c r="BX725" s="459"/>
      <c r="CC725" s="251"/>
      <c r="CE725" s="459"/>
      <c r="CF725" s="459"/>
      <c r="CG725" s="459"/>
      <c r="CL725" s="251"/>
      <c r="CN725" s="459"/>
      <c r="CO725" s="459"/>
      <c r="CP725" s="459"/>
      <c r="CU725" s="251"/>
      <c r="CW725" s="459"/>
      <c r="CX725" s="459"/>
      <c r="CY725" s="459"/>
      <c r="DD725" s="251"/>
      <c r="DF725" s="459"/>
      <c r="DG725" s="459"/>
      <c r="DH725" s="459"/>
      <c r="DM725" s="251"/>
      <c r="DO725" s="459"/>
      <c r="DP725" s="459"/>
      <c r="DQ725" s="459"/>
      <c r="DV725" s="251"/>
      <c r="DX725" s="459"/>
      <c r="DY725" s="459"/>
      <c r="DZ725" s="459"/>
      <c r="EE725" s="251"/>
      <c r="EG725" s="459"/>
      <c r="EH725" s="459"/>
      <c r="EI725" s="459"/>
      <c r="EN725" s="251"/>
      <c r="EP725" s="459"/>
      <c r="EQ725" s="459"/>
      <c r="ER725" s="459"/>
      <c r="EW725" s="251"/>
      <c r="EY725" s="459"/>
      <c r="EZ725" s="459"/>
      <c r="FA725" s="459"/>
      <c r="FF725" s="251"/>
      <c r="FH725" s="459"/>
      <c r="FI725" s="459"/>
      <c r="FJ725" s="459"/>
      <c r="FO725" s="251"/>
      <c r="FQ725" s="459"/>
      <c r="FR725" s="459"/>
      <c r="FS725" s="459"/>
      <c r="FX725" s="251"/>
      <c r="FZ725" s="459"/>
      <c r="GA725" s="459"/>
      <c r="GB725" s="459"/>
      <c r="GG725" s="251"/>
      <c r="GI725" s="459"/>
      <c r="GJ725" s="459"/>
      <c r="GK725" s="459"/>
      <c r="GP725" s="251"/>
      <c r="GR725" s="459"/>
      <c r="GS725" s="459"/>
      <c r="GT725" s="459"/>
      <c r="GY725" s="251"/>
      <c r="HA725" s="459"/>
      <c r="HB725" s="459"/>
      <c r="HC725" s="459"/>
      <c r="HH725" s="251"/>
      <c r="HJ725" s="459"/>
      <c r="HK725" s="459"/>
      <c r="HL725" s="459"/>
      <c r="HQ725" s="459"/>
      <c r="HR725" s="459"/>
      <c r="HS725" s="459"/>
      <c r="HT725" s="459"/>
      <c r="HU725" s="459"/>
      <c r="HV725" s="459"/>
      <c r="HW725" s="459"/>
      <c r="HX725" s="459"/>
      <c r="HY725" s="459"/>
      <c r="HZ725" s="459"/>
      <c r="IA725" s="459"/>
      <c r="IB725" s="459"/>
      <c r="IC725" s="459"/>
      <c r="ID725" s="459"/>
      <c r="IE725" s="459"/>
      <c r="IF725" s="459"/>
      <c r="IG725" s="459"/>
      <c r="IH725" s="459"/>
      <c r="II725" s="459"/>
      <c r="IJ725" s="459"/>
      <c r="IK725" s="459"/>
      <c r="IL725" s="459"/>
      <c r="IM725" s="459"/>
      <c r="IN725" s="459"/>
      <c r="IO725" s="459"/>
      <c r="IP725" s="459"/>
      <c r="IQ725" s="459"/>
      <c r="IR725" s="459"/>
      <c r="IS725" s="459"/>
      <c r="IT725" s="459"/>
      <c r="IU725" s="459"/>
      <c r="IV725" s="459"/>
      <c r="RS725" s="252"/>
    </row>
    <row r="726" spans="1:487" s="461" customFormat="1" ht="18">
      <c r="A726" s="605" t="s">
        <v>780</v>
      </c>
      <c r="B726" s="488"/>
      <c r="C726" s="488"/>
      <c r="D726" s="461" t="s">
        <v>136</v>
      </c>
      <c r="E726" s="461">
        <f t="shared" si="4"/>
        <v>10</v>
      </c>
      <c r="F726" s="524">
        <f t="shared" si="5"/>
        <v>15</v>
      </c>
      <c r="G726" s="473"/>
      <c r="H726" s="473"/>
      <c r="I726" s="473">
        <v>15</v>
      </c>
      <c r="J726" s="473"/>
      <c r="K726" s="473"/>
      <c r="N726" s="459"/>
      <c r="R726" s="251"/>
      <c r="T726" s="459"/>
      <c r="U726" s="459"/>
      <c r="V726" s="459"/>
      <c r="AA726" s="251"/>
      <c r="AC726" s="459"/>
      <c r="AD726" s="459"/>
      <c r="AE726" s="459"/>
      <c r="AJ726" s="251"/>
      <c r="AL726" s="459"/>
      <c r="AM726" s="459"/>
      <c r="AN726" s="459"/>
      <c r="AS726" s="251"/>
      <c r="AU726" s="459"/>
      <c r="AV726" s="459"/>
      <c r="AW726" s="459"/>
      <c r="BB726" s="251"/>
      <c r="BD726" s="459"/>
      <c r="BE726" s="459"/>
      <c r="BF726" s="459"/>
      <c r="BK726" s="251"/>
      <c r="BM726" s="459"/>
      <c r="BN726" s="459"/>
      <c r="BO726" s="459"/>
      <c r="BT726" s="251"/>
      <c r="BV726" s="459"/>
      <c r="BW726" s="459"/>
      <c r="BX726" s="459"/>
      <c r="CC726" s="251"/>
      <c r="CE726" s="459"/>
      <c r="CF726" s="459"/>
      <c r="CG726" s="459"/>
      <c r="CL726" s="251"/>
      <c r="CN726" s="459"/>
      <c r="CO726" s="459"/>
      <c r="CP726" s="459"/>
      <c r="CU726" s="251"/>
      <c r="CW726" s="459"/>
      <c r="CX726" s="459"/>
      <c r="CY726" s="459"/>
      <c r="DD726" s="251"/>
      <c r="DF726" s="459"/>
      <c r="DG726" s="459"/>
      <c r="DH726" s="459"/>
      <c r="DM726" s="251"/>
      <c r="DO726" s="459"/>
      <c r="DP726" s="459"/>
      <c r="DQ726" s="459"/>
      <c r="DV726" s="251"/>
      <c r="DX726" s="459"/>
      <c r="DY726" s="459"/>
      <c r="DZ726" s="459"/>
      <c r="EE726" s="251"/>
      <c r="EG726" s="459"/>
      <c r="EH726" s="459"/>
      <c r="EI726" s="459"/>
      <c r="EN726" s="251"/>
      <c r="EP726" s="459"/>
      <c r="EQ726" s="459"/>
      <c r="ER726" s="459"/>
      <c r="EW726" s="251"/>
      <c r="EY726" s="459"/>
      <c r="EZ726" s="459"/>
      <c r="FA726" s="459"/>
      <c r="FF726" s="251"/>
      <c r="FH726" s="459"/>
      <c r="FI726" s="459"/>
      <c r="FJ726" s="459"/>
      <c r="FO726" s="251"/>
      <c r="FQ726" s="459"/>
      <c r="FR726" s="459"/>
      <c r="FS726" s="459"/>
      <c r="FX726" s="251"/>
      <c r="FZ726" s="459"/>
      <c r="GA726" s="459"/>
      <c r="GB726" s="459"/>
      <c r="GG726" s="251"/>
      <c r="GI726" s="459"/>
      <c r="GJ726" s="459"/>
      <c r="GK726" s="459"/>
      <c r="GP726" s="251"/>
      <c r="GR726" s="459"/>
      <c r="GS726" s="459"/>
      <c r="GT726" s="459"/>
      <c r="GY726" s="251"/>
      <c r="HA726" s="459"/>
      <c r="HB726" s="459"/>
      <c r="HC726" s="459"/>
      <c r="HH726" s="251"/>
      <c r="HJ726" s="459"/>
      <c r="HK726" s="459"/>
      <c r="HL726" s="459"/>
      <c r="HQ726" s="459"/>
      <c r="HR726" s="459"/>
      <c r="HS726" s="459"/>
      <c r="HT726" s="459"/>
      <c r="HU726" s="459"/>
      <c r="HV726" s="459"/>
      <c r="HW726" s="459"/>
      <c r="HX726" s="459"/>
      <c r="HY726" s="459"/>
      <c r="HZ726" s="459"/>
      <c r="IA726" s="459"/>
      <c r="IB726" s="459"/>
      <c r="IC726" s="459"/>
      <c r="ID726" s="459"/>
      <c r="IE726" s="459"/>
      <c r="IF726" s="459"/>
      <c r="IG726" s="459"/>
      <c r="IH726" s="459"/>
      <c r="II726" s="459"/>
      <c r="IJ726" s="459"/>
      <c r="IK726" s="459"/>
      <c r="IL726" s="459"/>
      <c r="IM726" s="459"/>
      <c r="IN726" s="459"/>
      <c r="IO726" s="459"/>
      <c r="IP726" s="459"/>
      <c r="IQ726" s="459"/>
      <c r="IR726" s="459"/>
      <c r="IS726" s="459"/>
      <c r="IT726" s="459"/>
      <c r="IU726" s="459"/>
      <c r="IV726" s="459"/>
      <c r="RS726" s="252"/>
    </row>
    <row r="727" spans="1:487" s="461" customFormat="1" ht="18">
      <c r="A727" s="605" t="s">
        <v>2376</v>
      </c>
      <c r="B727" s="488"/>
      <c r="C727" s="488"/>
      <c r="D727" s="461" t="s">
        <v>132</v>
      </c>
      <c r="E727" s="461">
        <f t="shared" si="4"/>
        <v>0</v>
      </c>
      <c r="F727" s="524">
        <f t="shared" si="5"/>
        <v>50</v>
      </c>
      <c r="G727" s="473"/>
      <c r="H727" s="473"/>
      <c r="I727" s="473">
        <v>44</v>
      </c>
      <c r="J727" s="473">
        <v>6</v>
      </c>
      <c r="K727" s="473"/>
      <c r="N727" s="459"/>
      <c r="R727" s="251"/>
      <c r="T727" s="459"/>
      <c r="U727" s="459"/>
      <c r="V727" s="459"/>
      <c r="AA727" s="251"/>
      <c r="AC727" s="459"/>
      <c r="AD727" s="459"/>
      <c r="AE727" s="459"/>
      <c r="AJ727" s="251"/>
      <c r="AL727" s="459"/>
      <c r="AM727" s="459"/>
      <c r="AN727" s="459"/>
      <c r="AS727" s="251"/>
      <c r="AU727" s="459"/>
      <c r="AV727" s="459"/>
      <c r="AW727" s="459"/>
      <c r="BB727" s="251"/>
      <c r="BD727" s="459"/>
      <c r="BE727" s="459"/>
      <c r="BF727" s="459"/>
      <c r="BK727" s="251"/>
      <c r="BM727" s="459"/>
      <c r="BN727" s="459"/>
      <c r="BO727" s="459"/>
      <c r="BT727" s="251"/>
      <c r="BV727" s="459"/>
      <c r="BW727" s="459"/>
      <c r="BX727" s="459"/>
      <c r="CC727" s="251"/>
      <c r="CE727" s="459"/>
      <c r="CF727" s="459"/>
      <c r="CG727" s="459"/>
      <c r="CL727" s="251"/>
      <c r="CN727" s="459"/>
      <c r="CO727" s="459"/>
      <c r="CP727" s="459"/>
      <c r="CU727" s="251"/>
      <c r="CW727" s="459"/>
      <c r="CX727" s="459"/>
      <c r="CY727" s="459"/>
      <c r="DD727" s="251"/>
      <c r="DF727" s="459"/>
      <c r="DG727" s="459"/>
      <c r="DH727" s="459"/>
      <c r="DM727" s="251"/>
      <c r="DO727" s="459"/>
      <c r="DP727" s="459"/>
      <c r="DQ727" s="459"/>
      <c r="DV727" s="251"/>
      <c r="DX727" s="459"/>
      <c r="DY727" s="459"/>
      <c r="DZ727" s="459"/>
      <c r="EE727" s="251"/>
      <c r="EG727" s="459"/>
      <c r="EH727" s="459"/>
      <c r="EI727" s="459"/>
      <c r="EN727" s="251"/>
      <c r="EP727" s="459"/>
      <c r="EQ727" s="459"/>
      <c r="ER727" s="459"/>
      <c r="EW727" s="251"/>
      <c r="EY727" s="459"/>
      <c r="EZ727" s="459"/>
      <c r="FA727" s="459"/>
      <c r="FF727" s="251"/>
      <c r="FH727" s="459"/>
      <c r="FI727" s="459"/>
      <c r="FJ727" s="459"/>
      <c r="FO727" s="251"/>
      <c r="FQ727" s="459"/>
      <c r="FR727" s="459"/>
      <c r="FS727" s="459"/>
      <c r="FX727" s="251"/>
      <c r="FZ727" s="459"/>
      <c r="GA727" s="459"/>
      <c r="GB727" s="459"/>
      <c r="GG727" s="251"/>
      <c r="GI727" s="459"/>
      <c r="GJ727" s="459"/>
      <c r="GK727" s="459"/>
      <c r="GP727" s="251"/>
      <c r="GR727" s="459"/>
      <c r="GS727" s="459"/>
      <c r="GT727" s="459"/>
      <c r="GY727" s="251"/>
      <c r="HA727" s="459"/>
      <c r="HB727" s="459"/>
      <c r="HC727" s="459"/>
      <c r="HH727" s="251"/>
      <c r="HJ727" s="459"/>
      <c r="HK727" s="459"/>
      <c r="HL727" s="459"/>
      <c r="HQ727" s="459"/>
      <c r="HR727" s="459"/>
      <c r="HS727" s="459"/>
      <c r="HT727" s="459"/>
      <c r="HU727" s="459"/>
      <c r="HV727" s="459"/>
      <c r="HW727" s="459"/>
      <c r="HX727" s="459"/>
      <c r="HY727" s="459"/>
      <c r="HZ727" s="459"/>
      <c r="IA727" s="459"/>
      <c r="IB727" s="459"/>
      <c r="IC727" s="459"/>
      <c r="ID727" s="459"/>
      <c r="IE727" s="459"/>
      <c r="IF727" s="459"/>
      <c r="IG727" s="459"/>
      <c r="IH727" s="459"/>
      <c r="II727" s="459"/>
      <c r="IJ727" s="459"/>
      <c r="IK727" s="459"/>
      <c r="IL727" s="459"/>
      <c r="IM727" s="459"/>
      <c r="IN727" s="459"/>
      <c r="IO727" s="459"/>
      <c r="IP727" s="459"/>
      <c r="IQ727" s="459"/>
      <c r="IR727" s="459"/>
      <c r="IS727" s="459"/>
      <c r="IT727" s="459"/>
      <c r="IU727" s="459"/>
      <c r="IV727" s="459"/>
      <c r="RS727" s="252"/>
    </row>
    <row r="728" spans="1:487" s="461" customFormat="1" ht="18">
      <c r="A728" s="605" t="s">
        <v>549</v>
      </c>
      <c r="B728" s="488"/>
      <c r="C728" s="488"/>
      <c r="D728" s="461" t="s">
        <v>140</v>
      </c>
      <c r="E728" s="461">
        <f t="shared" si="4"/>
        <v>8</v>
      </c>
      <c r="F728" s="524">
        <f t="shared" si="5"/>
        <v>0</v>
      </c>
      <c r="G728" s="502"/>
      <c r="H728" s="502"/>
      <c r="I728" s="473"/>
      <c r="J728" s="473"/>
      <c r="K728" s="473"/>
      <c r="L728" s="459"/>
      <c r="N728" s="459"/>
      <c r="R728" s="251"/>
      <c r="T728" s="459"/>
      <c r="U728" s="459"/>
      <c r="V728" s="459"/>
      <c r="AA728" s="251"/>
      <c r="AC728" s="459"/>
      <c r="AD728" s="459"/>
      <c r="AE728" s="459"/>
      <c r="AJ728" s="251"/>
      <c r="AL728" s="459"/>
      <c r="AM728" s="459"/>
      <c r="AN728" s="459"/>
      <c r="AS728" s="251"/>
      <c r="AU728" s="459"/>
      <c r="AV728" s="459"/>
      <c r="AW728" s="459"/>
      <c r="BB728" s="251"/>
      <c r="BD728" s="459"/>
      <c r="BE728" s="459"/>
      <c r="BF728" s="459"/>
      <c r="BK728" s="251"/>
      <c r="BM728" s="459"/>
      <c r="BN728" s="459"/>
      <c r="BO728" s="459"/>
      <c r="BT728" s="251"/>
      <c r="BV728" s="459"/>
      <c r="BW728" s="459"/>
      <c r="BX728" s="459"/>
      <c r="CC728" s="251"/>
      <c r="CE728" s="459"/>
      <c r="CF728" s="459"/>
      <c r="CG728" s="459"/>
      <c r="CL728" s="251"/>
      <c r="CN728" s="459"/>
      <c r="CO728" s="459"/>
      <c r="CP728" s="459"/>
      <c r="CU728" s="251"/>
      <c r="CW728" s="459"/>
      <c r="CX728" s="459"/>
      <c r="CY728" s="459"/>
      <c r="DD728" s="251"/>
      <c r="DF728" s="459"/>
      <c r="DG728" s="459"/>
      <c r="DH728" s="459"/>
      <c r="DM728" s="251"/>
      <c r="DO728" s="459"/>
      <c r="DP728" s="459"/>
      <c r="DQ728" s="459"/>
      <c r="DV728" s="251"/>
      <c r="DX728" s="459"/>
      <c r="DY728" s="459"/>
      <c r="DZ728" s="459"/>
      <c r="EE728" s="251"/>
      <c r="EG728" s="459"/>
      <c r="EH728" s="459"/>
      <c r="EI728" s="459"/>
      <c r="EN728" s="251"/>
      <c r="EP728" s="459"/>
      <c r="EQ728" s="459"/>
      <c r="ER728" s="459"/>
      <c r="EW728" s="251"/>
      <c r="EY728" s="459"/>
      <c r="EZ728" s="459"/>
      <c r="FA728" s="459"/>
      <c r="FF728" s="251"/>
      <c r="FH728" s="459"/>
      <c r="FI728" s="459"/>
      <c r="FJ728" s="459"/>
      <c r="FO728" s="251"/>
      <c r="FQ728" s="459"/>
      <c r="FR728" s="459"/>
      <c r="FS728" s="459"/>
      <c r="FX728" s="251"/>
      <c r="FZ728" s="459"/>
      <c r="GA728" s="459"/>
      <c r="GB728" s="459"/>
      <c r="GG728" s="251"/>
      <c r="GI728" s="459"/>
      <c r="GJ728" s="459"/>
      <c r="GK728" s="459"/>
      <c r="GP728" s="251"/>
      <c r="GR728" s="459"/>
      <c r="GS728" s="459"/>
      <c r="GT728" s="459"/>
      <c r="GY728" s="251"/>
      <c r="HA728" s="459"/>
      <c r="HB728" s="459"/>
      <c r="HC728" s="459"/>
      <c r="HH728" s="251"/>
      <c r="HJ728" s="459"/>
      <c r="HK728" s="459"/>
      <c r="HL728" s="459"/>
      <c r="HQ728" s="459"/>
      <c r="HR728" s="459"/>
      <c r="HS728" s="459"/>
      <c r="HT728" s="459"/>
      <c r="HU728" s="459"/>
      <c r="HV728" s="459"/>
      <c r="HW728" s="459"/>
      <c r="HX728" s="459"/>
      <c r="HY728" s="459"/>
      <c r="HZ728" s="459"/>
      <c r="IA728" s="459"/>
      <c r="IB728" s="459"/>
      <c r="IC728" s="459"/>
      <c r="ID728" s="459"/>
      <c r="IE728" s="459"/>
      <c r="IF728" s="459"/>
      <c r="IG728" s="459"/>
      <c r="IH728" s="459"/>
      <c r="II728" s="459"/>
      <c r="IJ728" s="459"/>
      <c r="IK728" s="459"/>
      <c r="IL728" s="459"/>
      <c r="IM728" s="459"/>
      <c r="IN728" s="459"/>
      <c r="IO728" s="459"/>
      <c r="IP728" s="459"/>
      <c r="IQ728" s="459"/>
      <c r="IR728" s="459"/>
      <c r="IS728" s="459"/>
      <c r="IT728" s="459"/>
      <c r="IU728" s="459"/>
      <c r="IV728" s="459"/>
      <c r="RS728" s="252"/>
    </row>
    <row r="729" spans="1:487" s="461" customFormat="1" ht="18">
      <c r="A729" s="605" t="s">
        <v>2060</v>
      </c>
      <c r="B729" s="459"/>
      <c r="C729" s="488"/>
      <c r="D729" s="461" t="s">
        <v>129</v>
      </c>
      <c r="E729" s="461">
        <f t="shared" si="4"/>
        <v>0</v>
      </c>
      <c r="F729" s="524">
        <f t="shared" si="5"/>
        <v>0</v>
      </c>
      <c r="G729" s="473"/>
      <c r="H729" s="473"/>
      <c r="I729" s="473"/>
      <c r="J729" s="473"/>
      <c r="K729" s="473"/>
      <c r="N729" s="459"/>
      <c r="R729" s="251"/>
      <c r="T729" s="459"/>
      <c r="U729" s="459"/>
      <c r="V729" s="459"/>
      <c r="AA729" s="251"/>
      <c r="AC729" s="459"/>
      <c r="AD729" s="459"/>
      <c r="AE729" s="459"/>
      <c r="AJ729" s="251"/>
      <c r="AL729" s="459"/>
      <c r="AM729" s="459"/>
      <c r="AN729" s="459"/>
      <c r="AS729" s="251"/>
      <c r="AU729" s="459"/>
      <c r="AV729" s="459"/>
      <c r="AW729" s="459"/>
      <c r="BB729" s="251"/>
      <c r="BD729" s="459"/>
      <c r="BE729" s="459"/>
      <c r="BF729" s="459"/>
      <c r="BK729" s="251"/>
      <c r="BM729" s="459"/>
      <c r="BN729" s="459"/>
      <c r="BO729" s="459"/>
      <c r="BT729" s="251"/>
      <c r="BV729" s="459"/>
      <c r="BW729" s="459"/>
      <c r="BX729" s="459"/>
      <c r="CC729" s="251"/>
      <c r="CE729" s="459"/>
      <c r="CF729" s="459"/>
      <c r="CG729" s="459"/>
      <c r="CL729" s="251"/>
      <c r="CN729" s="459"/>
      <c r="CO729" s="459"/>
      <c r="CP729" s="459"/>
      <c r="CU729" s="251"/>
      <c r="CW729" s="459"/>
      <c r="CX729" s="459"/>
      <c r="CY729" s="459"/>
      <c r="DD729" s="251"/>
      <c r="DF729" s="459"/>
      <c r="DG729" s="459"/>
      <c r="DH729" s="459"/>
      <c r="DM729" s="251"/>
      <c r="DO729" s="459"/>
      <c r="DP729" s="459"/>
      <c r="DQ729" s="459"/>
      <c r="DV729" s="251"/>
      <c r="DX729" s="459"/>
      <c r="DY729" s="459"/>
      <c r="DZ729" s="459"/>
      <c r="EE729" s="251"/>
      <c r="EG729" s="459"/>
      <c r="EH729" s="459"/>
      <c r="EI729" s="459"/>
      <c r="EN729" s="251"/>
      <c r="EP729" s="459"/>
      <c r="EQ729" s="459"/>
      <c r="ER729" s="459"/>
      <c r="EW729" s="251"/>
      <c r="EY729" s="459"/>
      <c r="EZ729" s="459"/>
      <c r="FA729" s="459"/>
      <c r="FF729" s="251"/>
      <c r="FH729" s="459"/>
      <c r="FI729" s="459"/>
      <c r="FJ729" s="459"/>
      <c r="FO729" s="251"/>
      <c r="FQ729" s="459"/>
      <c r="FR729" s="459"/>
      <c r="FS729" s="459"/>
      <c r="FX729" s="251"/>
      <c r="FZ729" s="459"/>
      <c r="GA729" s="459"/>
      <c r="GB729" s="459"/>
      <c r="GG729" s="251"/>
      <c r="GI729" s="459"/>
      <c r="GJ729" s="459"/>
      <c r="GK729" s="459"/>
      <c r="GP729" s="251"/>
      <c r="GR729" s="459"/>
      <c r="GS729" s="459"/>
      <c r="GT729" s="459"/>
      <c r="GY729" s="251"/>
      <c r="HA729" s="459"/>
      <c r="HB729" s="459"/>
      <c r="HC729" s="459"/>
      <c r="HH729" s="251"/>
      <c r="HJ729" s="459"/>
      <c r="HK729" s="459"/>
      <c r="HL729" s="459"/>
      <c r="HQ729" s="459"/>
      <c r="HR729" s="459"/>
      <c r="HS729" s="459"/>
      <c r="HT729" s="459"/>
      <c r="HU729" s="459"/>
      <c r="HV729" s="459"/>
      <c r="HW729" s="459"/>
      <c r="HX729" s="459"/>
      <c r="HY729" s="459"/>
      <c r="HZ729" s="459"/>
      <c r="IA729" s="459"/>
      <c r="IB729" s="459"/>
      <c r="IC729" s="459"/>
      <c r="ID729" s="459"/>
      <c r="IE729" s="459"/>
      <c r="IF729" s="459"/>
      <c r="IG729" s="459"/>
      <c r="IH729" s="459"/>
      <c r="II729" s="459"/>
      <c r="IJ729" s="459"/>
      <c r="IK729" s="459"/>
      <c r="IL729" s="459"/>
      <c r="IM729" s="459"/>
      <c r="IN729" s="459"/>
      <c r="IO729" s="459"/>
      <c r="IP729" s="459"/>
      <c r="IQ729" s="459"/>
      <c r="IR729" s="459"/>
      <c r="IS729" s="459"/>
      <c r="IT729" s="459"/>
      <c r="IU729" s="459"/>
      <c r="IV729" s="459"/>
      <c r="RS729" s="252"/>
    </row>
    <row r="730" spans="1:487" s="461" customFormat="1" ht="18">
      <c r="A730" s="605" t="s">
        <v>541</v>
      </c>
      <c r="B730" s="488"/>
      <c r="C730" s="488"/>
      <c r="D730" s="461" t="s">
        <v>130</v>
      </c>
      <c r="E730" s="461">
        <f t="shared" si="4"/>
        <v>3</v>
      </c>
      <c r="F730" s="524">
        <f t="shared" si="5"/>
        <v>0</v>
      </c>
      <c r="G730" s="473"/>
      <c r="H730" s="473"/>
      <c r="I730" s="473"/>
      <c r="J730" s="473"/>
      <c r="K730" s="473"/>
      <c r="N730" s="459"/>
      <c r="R730" s="251"/>
      <c r="T730" s="459"/>
      <c r="U730" s="459"/>
      <c r="V730" s="459"/>
      <c r="AA730" s="251"/>
      <c r="AC730" s="459"/>
      <c r="AD730" s="459"/>
      <c r="AE730" s="459"/>
      <c r="AJ730" s="251"/>
      <c r="AL730" s="459"/>
      <c r="AM730" s="459"/>
      <c r="AN730" s="459"/>
      <c r="AS730" s="251"/>
      <c r="AU730" s="459"/>
      <c r="AV730" s="459"/>
      <c r="AW730" s="459"/>
      <c r="BB730" s="251"/>
      <c r="BD730" s="459"/>
      <c r="BE730" s="459"/>
      <c r="BF730" s="459"/>
      <c r="BK730" s="251"/>
      <c r="BM730" s="459"/>
      <c r="BN730" s="459"/>
      <c r="BO730" s="459"/>
      <c r="BT730" s="251"/>
      <c r="BV730" s="459"/>
      <c r="BW730" s="459"/>
      <c r="BX730" s="459"/>
      <c r="CC730" s="251"/>
      <c r="CE730" s="459"/>
      <c r="CF730" s="459"/>
      <c r="CG730" s="459"/>
      <c r="CL730" s="251"/>
      <c r="CN730" s="459"/>
      <c r="CO730" s="459"/>
      <c r="CP730" s="459"/>
      <c r="CU730" s="251"/>
      <c r="CW730" s="459"/>
      <c r="CX730" s="459"/>
      <c r="CY730" s="459"/>
      <c r="DD730" s="251"/>
      <c r="DF730" s="459"/>
      <c r="DG730" s="459"/>
      <c r="DH730" s="459"/>
      <c r="DM730" s="251"/>
      <c r="DO730" s="459"/>
      <c r="DP730" s="459"/>
      <c r="DQ730" s="459"/>
      <c r="DV730" s="251"/>
      <c r="DX730" s="459"/>
      <c r="DY730" s="459"/>
      <c r="DZ730" s="459"/>
      <c r="EE730" s="251"/>
      <c r="EG730" s="459"/>
      <c r="EH730" s="459"/>
      <c r="EI730" s="459"/>
      <c r="EN730" s="251"/>
      <c r="EP730" s="459"/>
      <c r="EQ730" s="459"/>
      <c r="ER730" s="459"/>
      <c r="EW730" s="251"/>
      <c r="EY730" s="459"/>
      <c r="EZ730" s="459"/>
      <c r="FA730" s="459"/>
      <c r="FF730" s="251"/>
      <c r="FH730" s="459"/>
      <c r="FI730" s="459"/>
      <c r="FJ730" s="459"/>
      <c r="FO730" s="251"/>
      <c r="FQ730" s="459"/>
      <c r="FR730" s="459"/>
      <c r="FS730" s="459"/>
      <c r="FX730" s="251"/>
      <c r="FZ730" s="459"/>
      <c r="GA730" s="459"/>
      <c r="GB730" s="459"/>
      <c r="GG730" s="251"/>
      <c r="GI730" s="459"/>
      <c r="GJ730" s="459"/>
      <c r="GK730" s="459"/>
      <c r="GP730" s="251"/>
      <c r="GR730" s="459"/>
      <c r="GS730" s="459"/>
      <c r="GT730" s="459"/>
      <c r="GY730" s="251"/>
      <c r="HA730" s="459"/>
      <c r="HB730" s="459"/>
      <c r="HC730" s="459"/>
      <c r="HH730" s="251"/>
      <c r="HJ730" s="459"/>
      <c r="HK730" s="459"/>
      <c r="HL730" s="459"/>
      <c r="HQ730" s="459"/>
      <c r="HR730" s="459"/>
      <c r="HS730" s="459"/>
      <c r="HT730" s="459"/>
      <c r="HU730" s="459"/>
      <c r="HV730" s="459"/>
      <c r="HW730" s="459"/>
      <c r="HX730" s="459"/>
      <c r="HY730" s="459"/>
      <c r="HZ730" s="459"/>
      <c r="IA730" s="459"/>
      <c r="IB730" s="459"/>
      <c r="IC730" s="459"/>
      <c r="ID730" s="459"/>
      <c r="IE730" s="459"/>
      <c r="IF730" s="459"/>
      <c r="IG730" s="459"/>
      <c r="IH730" s="459"/>
      <c r="II730" s="459"/>
      <c r="IJ730" s="459"/>
      <c r="IK730" s="459"/>
      <c r="IL730" s="459"/>
      <c r="IM730" s="459"/>
      <c r="IN730" s="459"/>
      <c r="IO730" s="459"/>
      <c r="IP730" s="459"/>
      <c r="IQ730" s="459"/>
      <c r="IR730" s="459"/>
      <c r="IS730" s="459"/>
      <c r="IT730" s="459"/>
      <c r="IU730" s="459"/>
      <c r="IV730" s="459"/>
      <c r="RS730" s="252"/>
    </row>
    <row r="731" spans="1:487" s="461" customFormat="1" ht="18">
      <c r="A731" s="605" t="s">
        <v>1482</v>
      </c>
      <c r="B731" s="488"/>
      <c r="C731" s="488"/>
      <c r="D731" s="461" t="s">
        <v>130</v>
      </c>
      <c r="E731" s="461">
        <f t="shared" si="4"/>
        <v>0</v>
      </c>
      <c r="F731" s="524">
        <f t="shared" si="5"/>
        <v>1</v>
      </c>
      <c r="G731" s="509"/>
      <c r="H731" s="509"/>
      <c r="I731" s="509">
        <v>1</v>
      </c>
      <c r="J731" s="509"/>
      <c r="K731" s="509"/>
      <c r="L731" s="509"/>
      <c r="N731" s="459"/>
      <c r="R731" s="251"/>
      <c r="T731" s="459"/>
      <c r="U731" s="459"/>
      <c r="V731" s="459"/>
      <c r="AA731" s="251"/>
      <c r="AC731" s="459"/>
      <c r="AD731" s="459"/>
      <c r="AE731" s="459"/>
      <c r="AJ731" s="251"/>
      <c r="AL731" s="459"/>
      <c r="AM731" s="459"/>
      <c r="AN731" s="459"/>
      <c r="AS731" s="251"/>
      <c r="AU731" s="459"/>
      <c r="AV731" s="459"/>
      <c r="AW731" s="459"/>
      <c r="BB731" s="251"/>
      <c r="BD731" s="459"/>
      <c r="BE731" s="459"/>
      <c r="BF731" s="459"/>
      <c r="BK731" s="251"/>
      <c r="BM731" s="459"/>
      <c r="BN731" s="459"/>
      <c r="BO731" s="459"/>
      <c r="BT731" s="251"/>
      <c r="BV731" s="459"/>
      <c r="BW731" s="459"/>
      <c r="BX731" s="459"/>
      <c r="CC731" s="251"/>
      <c r="CE731" s="459"/>
      <c r="CF731" s="459"/>
      <c r="CG731" s="459"/>
      <c r="CL731" s="251"/>
      <c r="CN731" s="459"/>
      <c r="CO731" s="459"/>
      <c r="CP731" s="459"/>
      <c r="CU731" s="251"/>
      <c r="CW731" s="459"/>
      <c r="CX731" s="459"/>
      <c r="CY731" s="459"/>
      <c r="DD731" s="251"/>
      <c r="DF731" s="459"/>
      <c r="DG731" s="459"/>
      <c r="DH731" s="459"/>
      <c r="DM731" s="251"/>
      <c r="DO731" s="459"/>
      <c r="DP731" s="459"/>
      <c r="DQ731" s="459"/>
      <c r="DV731" s="251"/>
      <c r="DX731" s="459"/>
      <c r="DY731" s="459"/>
      <c r="DZ731" s="459"/>
      <c r="EE731" s="251"/>
      <c r="EG731" s="459"/>
      <c r="EH731" s="459"/>
      <c r="EI731" s="459"/>
      <c r="EN731" s="251"/>
      <c r="EP731" s="459"/>
      <c r="EQ731" s="459"/>
      <c r="ER731" s="459"/>
      <c r="EW731" s="251"/>
      <c r="EY731" s="459"/>
      <c r="EZ731" s="459"/>
      <c r="FA731" s="459"/>
      <c r="FF731" s="251"/>
      <c r="FH731" s="459"/>
      <c r="FI731" s="459"/>
      <c r="FJ731" s="459"/>
      <c r="FO731" s="251"/>
      <c r="FQ731" s="459"/>
      <c r="FR731" s="459"/>
      <c r="FS731" s="459"/>
      <c r="FX731" s="251"/>
      <c r="FZ731" s="459"/>
      <c r="GA731" s="459"/>
      <c r="GB731" s="459"/>
      <c r="GG731" s="251"/>
      <c r="GI731" s="459"/>
      <c r="GJ731" s="459"/>
      <c r="GK731" s="459"/>
      <c r="GP731" s="251"/>
      <c r="GR731" s="459"/>
      <c r="GS731" s="459"/>
      <c r="GT731" s="459"/>
      <c r="GY731" s="251"/>
      <c r="HA731" s="459"/>
      <c r="HB731" s="459"/>
      <c r="HC731" s="459"/>
      <c r="HH731" s="251"/>
      <c r="HJ731" s="459"/>
      <c r="HK731" s="459"/>
      <c r="HL731" s="459"/>
      <c r="HQ731" s="459"/>
      <c r="HR731" s="459"/>
      <c r="HS731" s="459"/>
      <c r="HT731" s="459"/>
      <c r="HU731" s="459"/>
      <c r="HV731" s="459"/>
      <c r="HW731" s="459"/>
      <c r="HX731" s="459"/>
      <c r="HY731" s="459"/>
      <c r="HZ731" s="459"/>
      <c r="IA731" s="459"/>
      <c r="IB731" s="459"/>
      <c r="IC731" s="459"/>
      <c r="ID731" s="459"/>
      <c r="IE731" s="459"/>
      <c r="IF731" s="459"/>
      <c r="IG731" s="459"/>
      <c r="IH731" s="459"/>
      <c r="II731" s="459"/>
      <c r="IJ731" s="459"/>
      <c r="IK731" s="459"/>
      <c r="IL731" s="459"/>
      <c r="IM731" s="459"/>
      <c r="IN731" s="459"/>
      <c r="IO731" s="459"/>
      <c r="IP731" s="459"/>
      <c r="IQ731" s="459"/>
      <c r="IR731" s="459"/>
      <c r="IS731" s="459"/>
      <c r="IT731" s="459"/>
      <c r="IU731" s="459"/>
      <c r="IV731" s="459"/>
      <c r="RS731" s="252"/>
    </row>
    <row r="732" spans="1:487" s="461" customFormat="1" ht="18">
      <c r="A732" s="605" t="s">
        <v>1957</v>
      </c>
      <c r="B732" s="459"/>
      <c r="C732" s="488"/>
      <c r="D732" s="461" t="s">
        <v>129</v>
      </c>
      <c r="E732" s="461">
        <f t="shared" si="4"/>
        <v>0</v>
      </c>
      <c r="F732" s="524">
        <f t="shared" si="5"/>
        <v>0</v>
      </c>
      <c r="G732" s="509"/>
      <c r="H732" s="509"/>
      <c r="I732" s="509"/>
      <c r="J732" s="509"/>
      <c r="K732" s="509"/>
      <c r="L732" s="459"/>
      <c r="M732" s="459"/>
      <c r="N732" s="459"/>
      <c r="R732" s="251"/>
      <c r="T732" s="459"/>
      <c r="U732" s="459"/>
      <c r="V732" s="459"/>
      <c r="AA732" s="251"/>
      <c r="AC732" s="459"/>
      <c r="AD732" s="459"/>
      <c r="AE732" s="459"/>
      <c r="AJ732" s="251"/>
      <c r="AL732" s="459"/>
      <c r="AM732" s="459"/>
      <c r="AN732" s="459"/>
      <c r="AS732" s="251"/>
      <c r="AU732" s="459"/>
      <c r="AV732" s="459"/>
      <c r="AW732" s="459"/>
      <c r="BB732" s="251"/>
      <c r="BD732" s="459"/>
      <c r="BE732" s="459"/>
      <c r="BF732" s="459"/>
      <c r="BK732" s="251"/>
      <c r="BM732" s="459"/>
      <c r="BN732" s="459"/>
      <c r="BO732" s="459"/>
      <c r="BT732" s="251"/>
      <c r="BV732" s="459"/>
      <c r="BW732" s="459"/>
      <c r="BX732" s="459"/>
      <c r="CC732" s="251"/>
      <c r="CE732" s="459"/>
      <c r="CF732" s="459"/>
      <c r="CG732" s="459"/>
      <c r="CL732" s="251"/>
      <c r="CN732" s="459"/>
      <c r="CO732" s="459"/>
      <c r="CP732" s="459"/>
      <c r="CU732" s="251"/>
      <c r="CW732" s="459"/>
      <c r="CX732" s="459"/>
      <c r="CY732" s="459"/>
      <c r="DD732" s="251"/>
      <c r="DF732" s="459"/>
      <c r="DG732" s="459"/>
      <c r="DH732" s="459"/>
      <c r="DM732" s="251"/>
      <c r="DO732" s="459"/>
      <c r="DP732" s="459"/>
      <c r="DQ732" s="459"/>
      <c r="DV732" s="251"/>
      <c r="DX732" s="459"/>
      <c r="DY732" s="459"/>
      <c r="DZ732" s="459"/>
      <c r="EE732" s="251"/>
      <c r="EG732" s="459"/>
      <c r="EH732" s="459"/>
      <c r="EI732" s="459"/>
      <c r="EN732" s="251"/>
      <c r="EP732" s="459"/>
      <c r="EQ732" s="459"/>
      <c r="ER732" s="459"/>
      <c r="EW732" s="251"/>
      <c r="EY732" s="459"/>
      <c r="EZ732" s="459"/>
      <c r="FA732" s="459"/>
      <c r="FF732" s="251"/>
      <c r="FH732" s="459"/>
      <c r="FI732" s="459"/>
      <c r="FJ732" s="459"/>
      <c r="FO732" s="251"/>
      <c r="FQ732" s="459"/>
      <c r="FR732" s="459"/>
      <c r="FS732" s="459"/>
      <c r="FX732" s="251"/>
      <c r="FZ732" s="459"/>
      <c r="GA732" s="459"/>
      <c r="GB732" s="459"/>
      <c r="GG732" s="251"/>
      <c r="GI732" s="459"/>
      <c r="GJ732" s="459"/>
      <c r="GK732" s="459"/>
      <c r="GP732" s="251"/>
      <c r="GR732" s="459"/>
      <c r="GS732" s="459"/>
      <c r="GT732" s="459"/>
      <c r="GY732" s="251"/>
      <c r="HA732" s="459"/>
      <c r="HB732" s="459"/>
      <c r="HC732" s="459"/>
      <c r="HH732" s="251"/>
      <c r="HJ732" s="459"/>
      <c r="HK732" s="459"/>
      <c r="HL732" s="459"/>
      <c r="HQ732" s="459"/>
      <c r="HR732" s="459"/>
      <c r="HS732" s="459"/>
      <c r="HT732" s="459"/>
      <c r="HU732" s="459"/>
      <c r="HV732" s="459"/>
      <c r="HW732" s="459"/>
      <c r="HX732" s="459"/>
      <c r="HY732" s="459"/>
      <c r="HZ732" s="459"/>
      <c r="IA732" s="459"/>
      <c r="IB732" s="459"/>
      <c r="IC732" s="459"/>
      <c r="ID732" s="459"/>
      <c r="IE732" s="459"/>
      <c r="IF732" s="459"/>
      <c r="IG732" s="459"/>
      <c r="IH732" s="459"/>
      <c r="II732" s="459"/>
      <c r="IJ732" s="459"/>
      <c r="IK732" s="459"/>
      <c r="IL732" s="459"/>
      <c r="IM732" s="459"/>
      <c r="IN732" s="459"/>
      <c r="IO732" s="459"/>
      <c r="IP732" s="459"/>
      <c r="IQ732" s="459"/>
      <c r="IR732" s="459"/>
      <c r="IS732" s="459"/>
      <c r="IT732" s="459"/>
      <c r="IU732" s="459"/>
      <c r="IV732" s="459"/>
      <c r="RS732" s="252"/>
    </row>
    <row r="733" spans="1:487" s="461" customFormat="1" ht="18">
      <c r="A733" s="605" t="s">
        <v>1893</v>
      </c>
      <c r="B733" s="459"/>
      <c r="C733" s="488"/>
      <c r="D733" s="461" t="s">
        <v>129</v>
      </c>
      <c r="E733" s="461">
        <f t="shared" si="4"/>
        <v>0</v>
      </c>
      <c r="F733" s="524">
        <f t="shared" si="5"/>
        <v>0</v>
      </c>
      <c r="G733" s="509"/>
      <c r="H733" s="509"/>
      <c r="I733" s="509"/>
      <c r="J733" s="509"/>
      <c r="K733" s="509"/>
      <c r="L733" s="459"/>
      <c r="N733" s="459"/>
      <c r="R733" s="251"/>
      <c r="T733" s="459"/>
      <c r="U733" s="459"/>
      <c r="V733" s="459"/>
      <c r="AA733" s="251"/>
      <c r="AC733" s="459"/>
      <c r="AD733" s="459"/>
      <c r="AE733" s="459"/>
      <c r="AJ733" s="251"/>
      <c r="AL733" s="459"/>
      <c r="AM733" s="459"/>
      <c r="AN733" s="459"/>
      <c r="AS733" s="251"/>
      <c r="AU733" s="459"/>
      <c r="AV733" s="459"/>
      <c r="AW733" s="459"/>
      <c r="BB733" s="251"/>
      <c r="BD733" s="459"/>
      <c r="BE733" s="459"/>
      <c r="BF733" s="459"/>
      <c r="BK733" s="251"/>
      <c r="BM733" s="459"/>
      <c r="BN733" s="459"/>
      <c r="BO733" s="459"/>
      <c r="BT733" s="251"/>
      <c r="BV733" s="459"/>
      <c r="BW733" s="459"/>
      <c r="BX733" s="459"/>
      <c r="CC733" s="251"/>
      <c r="CE733" s="459"/>
      <c r="CF733" s="459"/>
      <c r="CG733" s="459"/>
      <c r="CL733" s="251"/>
      <c r="CN733" s="459"/>
      <c r="CO733" s="459"/>
      <c r="CP733" s="459"/>
      <c r="CU733" s="251"/>
      <c r="CW733" s="459"/>
      <c r="CX733" s="459"/>
      <c r="CY733" s="459"/>
      <c r="DD733" s="251"/>
      <c r="DF733" s="459"/>
      <c r="DG733" s="459"/>
      <c r="DH733" s="459"/>
      <c r="DM733" s="251"/>
      <c r="DO733" s="459"/>
      <c r="DP733" s="459"/>
      <c r="DQ733" s="459"/>
      <c r="DV733" s="251"/>
      <c r="DX733" s="459"/>
      <c r="DY733" s="459"/>
      <c r="DZ733" s="459"/>
      <c r="EE733" s="251"/>
      <c r="EG733" s="459"/>
      <c r="EH733" s="459"/>
      <c r="EI733" s="459"/>
      <c r="EN733" s="251"/>
      <c r="EP733" s="459"/>
      <c r="EQ733" s="459"/>
      <c r="ER733" s="459"/>
      <c r="EW733" s="251"/>
      <c r="EY733" s="459"/>
      <c r="EZ733" s="459"/>
      <c r="FA733" s="459"/>
      <c r="FF733" s="251"/>
      <c r="FH733" s="459"/>
      <c r="FI733" s="459"/>
      <c r="FJ733" s="459"/>
      <c r="FO733" s="251"/>
      <c r="FQ733" s="459"/>
      <c r="FR733" s="459"/>
      <c r="FS733" s="459"/>
      <c r="FX733" s="251"/>
      <c r="FZ733" s="459"/>
      <c r="GA733" s="459"/>
      <c r="GB733" s="459"/>
      <c r="GG733" s="251"/>
      <c r="GI733" s="459"/>
      <c r="GJ733" s="459"/>
      <c r="GK733" s="459"/>
      <c r="GP733" s="251"/>
      <c r="GR733" s="459"/>
      <c r="GS733" s="459"/>
      <c r="GT733" s="459"/>
      <c r="GY733" s="251"/>
      <c r="HA733" s="459"/>
      <c r="HB733" s="459"/>
      <c r="HC733" s="459"/>
      <c r="HH733" s="251"/>
      <c r="HJ733" s="459"/>
      <c r="HK733" s="459"/>
      <c r="HL733" s="459"/>
      <c r="HQ733" s="459"/>
      <c r="HR733" s="459"/>
      <c r="HS733" s="459"/>
      <c r="HT733" s="459"/>
      <c r="HU733" s="459"/>
      <c r="HV733" s="459"/>
      <c r="HW733" s="459"/>
      <c r="HX733" s="459"/>
      <c r="HY733" s="459"/>
      <c r="HZ733" s="459"/>
      <c r="IA733" s="459"/>
      <c r="IB733" s="459"/>
      <c r="IC733" s="459"/>
      <c r="ID733" s="459"/>
      <c r="IE733" s="459"/>
      <c r="IF733" s="459"/>
      <c r="IG733" s="459"/>
      <c r="IH733" s="459"/>
      <c r="II733" s="459"/>
      <c r="IJ733" s="459"/>
      <c r="IK733" s="459"/>
      <c r="IL733" s="459"/>
      <c r="IM733" s="459"/>
      <c r="IN733" s="459"/>
      <c r="IO733" s="459"/>
      <c r="IP733" s="459"/>
      <c r="IQ733" s="459"/>
      <c r="IR733" s="459"/>
      <c r="IS733" s="459"/>
      <c r="IT733" s="459"/>
      <c r="IU733" s="459"/>
      <c r="IV733" s="459"/>
      <c r="RS733" s="252"/>
    </row>
    <row r="734" spans="1:487" s="461" customFormat="1" ht="18">
      <c r="A734" s="605" t="s">
        <v>543</v>
      </c>
      <c r="B734" s="459"/>
      <c r="C734" s="488"/>
      <c r="D734" s="461" t="s">
        <v>134</v>
      </c>
      <c r="E734" s="461">
        <f t="shared" si="4"/>
        <v>38</v>
      </c>
      <c r="F734" s="524">
        <f t="shared" si="5"/>
        <v>11</v>
      </c>
      <c r="G734" s="473"/>
      <c r="H734" s="473"/>
      <c r="I734" s="473">
        <v>11</v>
      </c>
      <c r="J734" s="473"/>
      <c r="K734" s="473"/>
      <c r="L734" s="459"/>
      <c r="M734" s="459"/>
      <c r="N734" s="459"/>
      <c r="R734" s="251"/>
      <c r="T734" s="459"/>
      <c r="U734" s="459"/>
      <c r="V734" s="459"/>
      <c r="AA734" s="251"/>
      <c r="AC734" s="459"/>
      <c r="AD734" s="459"/>
      <c r="AE734" s="459"/>
      <c r="AJ734" s="251"/>
      <c r="AL734" s="459"/>
      <c r="AM734" s="459"/>
      <c r="AN734" s="459"/>
      <c r="AS734" s="251"/>
      <c r="AU734" s="459"/>
      <c r="AV734" s="459"/>
      <c r="AW734" s="459"/>
      <c r="BB734" s="251"/>
      <c r="BD734" s="459"/>
      <c r="BE734" s="459"/>
      <c r="BF734" s="459"/>
      <c r="BK734" s="251"/>
      <c r="BM734" s="459"/>
      <c r="BN734" s="459"/>
      <c r="BO734" s="459"/>
      <c r="BT734" s="251"/>
      <c r="BV734" s="459"/>
      <c r="BW734" s="459"/>
      <c r="BX734" s="459"/>
      <c r="CC734" s="251"/>
      <c r="CE734" s="459"/>
      <c r="CF734" s="459"/>
      <c r="CG734" s="459"/>
      <c r="CL734" s="251"/>
      <c r="CN734" s="459"/>
      <c r="CO734" s="459"/>
      <c r="CP734" s="459"/>
      <c r="CU734" s="251"/>
      <c r="CW734" s="459"/>
      <c r="CX734" s="459"/>
      <c r="CY734" s="459"/>
      <c r="DD734" s="251"/>
      <c r="DF734" s="459"/>
      <c r="DG734" s="459"/>
      <c r="DH734" s="459"/>
      <c r="DM734" s="251"/>
      <c r="DO734" s="459"/>
      <c r="DP734" s="459"/>
      <c r="DQ734" s="459"/>
      <c r="DV734" s="251"/>
      <c r="DX734" s="459"/>
      <c r="DY734" s="459"/>
      <c r="DZ734" s="459"/>
      <c r="EE734" s="251"/>
      <c r="EG734" s="459"/>
      <c r="EH734" s="459"/>
      <c r="EI734" s="459"/>
      <c r="EN734" s="251"/>
      <c r="EP734" s="459"/>
      <c r="EQ734" s="459"/>
      <c r="ER734" s="459"/>
      <c r="EW734" s="251"/>
      <c r="EY734" s="459"/>
      <c r="EZ734" s="459"/>
      <c r="FA734" s="459"/>
      <c r="FF734" s="251"/>
      <c r="FH734" s="459"/>
      <c r="FI734" s="459"/>
      <c r="FJ734" s="459"/>
      <c r="FO734" s="251"/>
      <c r="FQ734" s="459"/>
      <c r="FR734" s="459"/>
      <c r="FS734" s="459"/>
      <c r="FX734" s="251"/>
      <c r="FZ734" s="459"/>
      <c r="GA734" s="459"/>
      <c r="GB734" s="459"/>
      <c r="GG734" s="251"/>
      <c r="GI734" s="459"/>
      <c r="GJ734" s="459"/>
      <c r="GK734" s="459"/>
      <c r="GP734" s="251"/>
      <c r="GR734" s="459"/>
      <c r="GS734" s="459"/>
      <c r="GT734" s="459"/>
      <c r="GY734" s="251"/>
      <c r="HA734" s="459"/>
      <c r="HB734" s="459"/>
      <c r="HC734" s="459"/>
      <c r="HH734" s="251"/>
      <c r="HJ734" s="459"/>
      <c r="HK734" s="459"/>
      <c r="HL734" s="459"/>
      <c r="HQ734" s="459"/>
      <c r="HR734" s="459"/>
      <c r="HS734" s="459"/>
      <c r="HT734" s="459"/>
      <c r="HU734" s="459"/>
      <c r="HV734" s="459"/>
      <c r="HW734" s="459"/>
      <c r="HX734" s="459"/>
      <c r="HY734" s="459"/>
      <c r="HZ734" s="459"/>
      <c r="IA734" s="459"/>
      <c r="IB734" s="459"/>
      <c r="IC734" s="459"/>
      <c r="ID734" s="459"/>
      <c r="IE734" s="459"/>
      <c r="IF734" s="459"/>
      <c r="IG734" s="459"/>
      <c r="IH734" s="459"/>
      <c r="II734" s="459"/>
      <c r="IJ734" s="459"/>
      <c r="IK734" s="459"/>
      <c r="IL734" s="459"/>
      <c r="IM734" s="459"/>
      <c r="IN734" s="459"/>
      <c r="IO734" s="459"/>
      <c r="IP734" s="459"/>
      <c r="IQ734" s="459"/>
      <c r="IR734" s="459"/>
      <c r="IS734" s="459"/>
      <c r="IT734" s="459"/>
      <c r="IU734" s="459"/>
      <c r="IV734" s="459"/>
      <c r="RS734" s="252"/>
    </row>
    <row r="735" spans="1:487" s="461" customFormat="1" ht="18">
      <c r="A735" s="605" t="s">
        <v>771</v>
      </c>
      <c r="B735" s="459"/>
      <c r="C735" s="488"/>
      <c r="D735" s="461" t="s">
        <v>129</v>
      </c>
      <c r="E735" s="461">
        <f t="shared" si="4"/>
        <v>0</v>
      </c>
      <c r="F735" s="524">
        <f t="shared" si="5"/>
        <v>0</v>
      </c>
      <c r="G735" s="509"/>
      <c r="H735" s="509"/>
      <c r="I735" s="509"/>
      <c r="J735" s="509"/>
      <c r="K735" s="509"/>
      <c r="N735" s="459"/>
      <c r="R735" s="251"/>
      <c r="T735" s="459"/>
      <c r="U735" s="459"/>
      <c r="V735" s="459"/>
      <c r="AA735" s="251"/>
      <c r="AC735" s="459"/>
      <c r="AD735" s="459"/>
      <c r="AE735" s="459"/>
      <c r="AJ735" s="251"/>
      <c r="AL735" s="459"/>
      <c r="AM735" s="459"/>
      <c r="AN735" s="459"/>
      <c r="AS735" s="251"/>
      <c r="AU735" s="459"/>
      <c r="AV735" s="459"/>
      <c r="AW735" s="459"/>
      <c r="BB735" s="251"/>
      <c r="BD735" s="459"/>
      <c r="BE735" s="459"/>
      <c r="BF735" s="459"/>
      <c r="BK735" s="251"/>
      <c r="BM735" s="459"/>
      <c r="BN735" s="459"/>
      <c r="BO735" s="459"/>
      <c r="BT735" s="251"/>
      <c r="BV735" s="459"/>
      <c r="BW735" s="459"/>
      <c r="BX735" s="459"/>
      <c r="CC735" s="251"/>
      <c r="CE735" s="459"/>
      <c r="CF735" s="459"/>
      <c r="CG735" s="459"/>
      <c r="CL735" s="251"/>
      <c r="CN735" s="459"/>
      <c r="CO735" s="459"/>
      <c r="CP735" s="459"/>
      <c r="CU735" s="251"/>
      <c r="CW735" s="459"/>
      <c r="CX735" s="459"/>
      <c r="CY735" s="459"/>
      <c r="DD735" s="251"/>
      <c r="DF735" s="459"/>
      <c r="DG735" s="459"/>
      <c r="DH735" s="459"/>
      <c r="DM735" s="251"/>
      <c r="DO735" s="459"/>
      <c r="DP735" s="459"/>
      <c r="DQ735" s="459"/>
      <c r="DV735" s="251"/>
      <c r="DX735" s="459"/>
      <c r="DY735" s="459"/>
      <c r="DZ735" s="459"/>
      <c r="EE735" s="251"/>
      <c r="EG735" s="459"/>
      <c r="EH735" s="459"/>
      <c r="EI735" s="459"/>
      <c r="EN735" s="251"/>
      <c r="EP735" s="459"/>
      <c r="EQ735" s="459"/>
      <c r="ER735" s="459"/>
      <c r="EW735" s="251"/>
      <c r="EY735" s="459"/>
      <c r="EZ735" s="459"/>
      <c r="FA735" s="459"/>
      <c r="FF735" s="251"/>
      <c r="FH735" s="459"/>
      <c r="FI735" s="459"/>
      <c r="FJ735" s="459"/>
      <c r="FO735" s="251"/>
      <c r="FQ735" s="459"/>
      <c r="FR735" s="459"/>
      <c r="FS735" s="459"/>
      <c r="FX735" s="251"/>
      <c r="FZ735" s="459"/>
      <c r="GA735" s="459"/>
      <c r="GB735" s="459"/>
      <c r="GG735" s="251"/>
      <c r="GI735" s="459"/>
      <c r="GJ735" s="459"/>
      <c r="GK735" s="459"/>
      <c r="GP735" s="251"/>
      <c r="GR735" s="459"/>
      <c r="GS735" s="459"/>
      <c r="GT735" s="459"/>
      <c r="GY735" s="251"/>
      <c r="HA735" s="459"/>
      <c r="HB735" s="459"/>
      <c r="HC735" s="459"/>
      <c r="HH735" s="251"/>
      <c r="HJ735" s="459"/>
      <c r="HK735" s="459"/>
      <c r="HL735" s="459"/>
      <c r="HQ735" s="459"/>
      <c r="HR735" s="459"/>
      <c r="HS735" s="459"/>
      <c r="HT735" s="459"/>
      <c r="HU735" s="459"/>
      <c r="HV735" s="459"/>
      <c r="HW735" s="459"/>
      <c r="HX735" s="459"/>
      <c r="HY735" s="459"/>
      <c r="HZ735" s="459"/>
      <c r="IA735" s="459"/>
      <c r="IB735" s="459"/>
      <c r="IC735" s="459"/>
      <c r="ID735" s="459"/>
      <c r="IE735" s="459"/>
      <c r="IF735" s="459"/>
      <c r="IG735" s="459"/>
      <c r="IH735" s="459"/>
      <c r="II735" s="459"/>
      <c r="IJ735" s="459"/>
      <c r="IK735" s="459"/>
      <c r="IL735" s="459"/>
      <c r="IM735" s="459"/>
      <c r="IN735" s="459"/>
      <c r="IO735" s="459"/>
      <c r="IP735" s="459"/>
      <c r="IQ735" s="459"/>
      <c r="IR735" s="459"/>
      <c r="IS735" s="459"/>
      <c r="IT735" s="459"/>
      <c r="IU735" s="459"/>
      <c r="IV735" s="459"/>
      <c r="RS735" s="252"/>
    </row>
    <row r="736" spans="1:487" s="461" customFormat="1" ht="18">
      <c r="A736" s="605" t="s">
        <v>1342</v>
      </c>
      <c r="B736" s="459"/>
      <c r="C736" s="488"/>
      <c r="D736" s="461" t="s">
        <v>129</v>
      </c>
      <c r="E736" s="461">
        <f t="shared" si="4"/>
        <v>0</v>
      </c>
      <c r="F736" s="524">
        <f t="shared" si="5"/>
        <v>0</v>
      </c>
      <c r="G736" s="509"/>
      <c r="H736" s="509"/>
      <c r="I736" s="509"/>
      <c r="J736" s="509"/>
      <c r="K736" s="509"/>
      <c r="L736" s="459"/>
      <c r="M736" s="459"/>
      <c r="N736" s="459"/>
      <c r="R736" s="251"/>
      <c r="T736" s="459"/>
      <c r="U736" s="459"/>
      <c r="V736" s="459"/>
      <c r="AA736" s="251"/>
      <c r="AC736" s="459"/>
      <c r="AD736" s="459"/>
      <c r="AE736" s="459"/>
      <c r="AJ736" s="251"/>
      <c r="AL736" s="459"/>
      <c r="AM736" s="459"/>
      <c r="AN736" s="459"/>
      <c r="AS736" s="251"/>
      <c r="AU736" s="459"/>
      <c r="AV736" s="459"/>
      <c r="AW736" s="459"/>
      <c r="BB736" s="251"/>
      <c r="BD736" s="459"/>
      <c r="BE736" s="459"/>
      <c r="BF736" s="459"/>
      <c r="BK736" s="251"/>
      <c r="BM736" s="459"/>
      <c r="BN736" s="459"/>
      <c r="BO736" s="459"/>
      <c r="BT736" s="251"/>
      <c r="BV736" s="459"/>
      <c r="BW736" s="459"/>
      <c r="BX736" s="459"/>
      <c r="CC736" s="251"/>
      <c r="CE736" s="459"/>
      <c r="CF736" s="459"/>
      <c r="CG736" s="459"/>
      <c r="CL736" s="251"/>
      <c r="CN736" s="459"/>
      <c r="CO736" s="459"/>
      <c r="CP736" s="459"/>
      <c r="CU736" s="251"/>
      <c r="CW736" s="459"/>
      <c r="CX736" s="459"/>
      <c r="CY736" s="459"/>
      <c r="DD736" s="251"/>
      <c r="DF736" s="459"/>
      <c r="DG736" s="459"/>
      <c r="DH736" s="459"/>
      <c r="DM736" s="251"/>
      <c r="DO736" s="459"/>
      <c r="DP736" s="459"/>
      <c r="DQ736" s="459"/>
      <c r="DV736" s="251"/>
      <c r="DX736" s="459"/>
      <c r="DY736" s="459"/>
      <c r="DZ736" s="459"/>
      <c r="EE736" s="251"/>
      <c r="EG736" s="459"/>
      <c r="EH736" s="459"/>
      <c r="EI736" s="459"/>
      <c r="EN736" s="251"/>
      <c r="EP736" s="459"/>
      <c r="EQ736" s="459"/>
      <c r="ER736" s="459"/>
      <c r="EW736" s="251"/>
      <c r="EY736" s="459"/>
      <c r="EZ736" s="459"/>
      <c r="FA736" s="459"/>
      <c r="FF736" s="251"/>
      <c r="FH736" s="459"/>
      <c r="FI736" s="459"/>
      <c r="FJ736" s="459"/>
      <c r="FO736" s="251"/>
      <c r="FQ736" s="459"/>
      <c r="FR736" s="459"/>
      <c r="FS736" s="459"/>
      <c r="FX736" s="251"/>
      <c r="FZ736" s="459"/>
      <c r="GA736" s="459"/>
      <c r="GB736" s="459"/>
      <c r="GG736" s="251"/>
      <c r="GI736" s="459"/>
      <c r="GJ736" s="459"/>
      <c r="GK736" s="459"/>
      <c r="GP736" s="251"/>
      <c r="GR736" s="459"/>
      <c r="GS736" s="459"/>
      <c r="GT736" s="459"/>
      <c r="GY736" s="251"/>
      <c r="HA736" s="459"/>
      <c r="HB736" s="459"/>
      <c r="HC736" s="459"/>
      <c r="HH736" s="251"/>
      <c r="HJ736" s="459"/>
      <c r="HK736" s="459"/>
      <c r="HL736" s="459"/>
      <c r="HQ736" s="459"/>
      <c r="HR736" s="459"/>
      <c r="HS736" s="459"/>
      <c r="HT736" s="459"/>
      <c r="HU736" s="459"/>
      <c r="HV736" s="459"/>
      <c r="HW736" s="459"/>
      <c r="HX736" s="459"/>
      <c r="HY736" s="459"/>
      <c r="HZ736" s="459"/>
      <c r="IA736" s="459"/>
      <c r="IB736" s="459"/>
      <c r="IC736" s="459"/>
      <c r="ID736" s="459"/>
      <c r="IE736" s="459"/>
      <c r="IF736" s="459"/>
      <c r="IG736" s="459"/>
      <c r="IH736" s="459"/>
      <c r="II736" s="459"/>
      <c r="IJ736" s="459"/>
      <c r="IK736" s="459"/>
      <c r="IL736" s="459"/>
      <c r="IM736" s="459"/>
      <c r="IN736" s="459"/>
      <c r="IO736" s="459"/>
      <c r="IP736" s="459"/>
      <c r="IQ736" s="459"/>
      <c r="IR736" s="459"/>
      <c r="IS736" s="459"/>
      <c r="IT736" s="459"/>
      <c r="IU736" s="459"/>
      <c r="IV736" s="459"/>
      <c r="RS736" s="252"/>
    </row>
    <row r="737" spans="1:487" s="461" customFormat="1" ht="18">
      <c r="A737" s="605" t="s">
        <v>704</v>
      </c>
      <c r="B737" s="459"/>
      <c r="C737" s="488"/>
      <c r="D737" s="461" t="s">
        <v>137</v>
      </c>
      <c r="E737" s="461">
        <f t="shared" si="4"/>
        <v>2</v>
      </c>
      <c r="F737" s="524">
        <f t="shared" si="5"/>
        <v>0</v>
      </c>
      <c r="G737" s="473"/>
      <c r="H737" s="473"/>
      <c r="I737" s="473"/>
      <c r="J737" s="473"/>
      <c r="K737" s="473"/>
      <c r="L737" s="459"/>
      <c r="N737" s="459"/>
      <c r="R737" s="251"/>
      <c r="T737" s="459"/>
      <c r="U737" s="459"/>
      <c r="V737" s="459"/>
      <c r="AA737" s="251"/>
      <c r="AC737" s="459"/>
      <c r="AD737" s="459"/>
      <c r="AE737" s="459"/>
      <c r="AJ737" s="251"/>
      <c r="AL737" s="459"/>
      <c r="AM737" s="459"/>
      <c r="AN737" s="459"/>
      <c r="AS737" s="251"/>
      <c r="AU737" s="459"/>
      <c r="AV737" s="459"/>
      <c r="AW737" s="459"/>
      <c r="BB737" s="251"/>
      <c r="BD737" s="459"/>
      <c r="BE737" s="459"/>
      <c r="BF737" s="459"/>
      <c r="BK737" s="251"/>
      <c r="BM737" s="459"/>
      <c r="BN737" s="459"/>
      <c r="BO737" s="459"/>
      <c r="BT737" s="251"/>
      <c r="BV737" s="459"/>
      <c r="BW737" s="459"/>
      <c r="BX737" s="459"/>
      <c r="CC737" s="251"/>
      <c r="CE737" s="459"/>
      <c r="CF737" s="459"/>
      <c r="CG737" s="459"/>
      <c r="CL737" s="251"/>
      <c r="CN737" s="459"/>
      <c r="CO737" s="459"/>
      <c r="CP737" s="459"/>
      <c r="CU737" s="251"/>
      <c r="CW737" s="459"/>
      <c r="CX737" s="459"/>
      <c r="CY737" s="459"/>
      <c r="DD737" s="251"/>
      <c r="DF737" s="459"/>
      <c r="DG737" s="459"/>
      <c r="DH737" s="459"/>
      <c r="DM737" s="251"/>
      <c r="DO737" s="459"/>
      <c r="DP737" s="459"/>
      <c r="DQ737" s="459"/>
      <c r="DV737" s="251"/>
      <c r="DX737" s="459"/>
      <c r="DY737" s="459"/>
      <c r="DZ737" s="459"/>
      <c r="EE737" s="251"/>
      <c r="EG737" s="459"/>
      <c r="EH737" s="459"/>
      <c r="EI737" s="459"/>
      <c r="EN737" s="251"/>
      <c r="EP737" s="459"/>
      <c r="EQ737" s="459"/>
      <c r="ER737" s="459"/>
      <c r="EW737" s="251"/>
      <c r="EY737" s="459"/>
      <c r="EZ737" s="459"/>
      <c r="FA737" s="459"/>
      <c r="FF737" s="251"/>
      <c r="FH737" s="459"/>
      <c r="FI737" s="459"/>
      <c r="FJ737" s="459"/>
      <c r="FO737" s="251"/>
      <c r="FQ737" s="459"/>
      <c r="FR737" s="459"/>
      <c r="FS737" s="459"/>
      <c r="FX737" s="251"/>
      <c r="FZ737" s="459"/>
      <c r="GA737" s="459"/>
      <c r="GB737" s="459"/>
      <c r="GG737" s="251"/>
      <c r="GI737" s="459"/>
      <c r="GJ737" s="459"/>
      <c r="GK737" s="459"/>
      <c r="GP737" s="251"/>
      <c r="GR737" s="459"/>
      <c r="GS737" s="459"/>
      <c r="GT737" s="459"/>
      <c r="GY737" s="251"/>
      <c r="HA737" s="459"/>
      <c r="HB737" s="459"/>
      <c r="HC737" s="459"/>
      <c r="HH737" s="251"/>
      <c r="HJ737" s="459"/>
      <c r="HK737" s="459"/>
      <c r="HL737" s="459"/>
      <c r="HQ737" s="459"/>
      <c r="HR737" s="459"/>
      <c r="HS737" s="459"/>
      <c r="HT737" s="459"/>
      <c r="HU737" s="459"/>
      <c r="HV737" s="459"/>
      <c r="HW737" s="459"/>
      <c r="HX737" s="459"/>
      <c r="HY737" s="459"/>
      <c r="HZ737" s="459"/>
      <c r="IA737" s="459"/>
      <c r="IB737" s="459"/>
      <c r="IC737" s="459"/>
      <c r="ID737" s="459"/>
      <c r="IE737" s="459"/>
      <c r="IF737" s="459"/>
      <c r="IG737" s="459"/>
      <c r="IH737" s="459"/>
      <c r="II737" s="459"/>
      <c r="IJ737" s="459"/>
      <c r="IK737" s="459"/>
      <c r="IL737" s="459"/>
      <c r="IM737" s="459"/>
      <c r="IN737" s="459"/>
      <c r="IO737" s="459"/>
      <c r="IP737" s="459"/>
      <c r="IQ737" s="459"/>
      <c r="IR737" s="459"/>
      <c r="IS737" s="459"/>
      <c r="IT737" s="459"/>
      <c r="IU737" s="459"/>
      <c r="IV737" s="459"/>
      <c r="RS737" s="252"/>
    </row>
    <row r="738" spans="1:487" s="461" customFormat="1" ht="18">
      <c r="A738" s="605" t="s">
        <v>667</v>
      </c>
      <c r="B738" s="488"/>
      <c r="C738" s="488"/>
      <c r="D738" s="461" t="s">
        <v>132</v>
      </c>
      <c r="E738" s="461">
        <f t="shared" si="4"/>
        <v>5</v>
      </c>
      <c r="F738" s="524">
        <f t="shared" si="5"/>
        <v>0</v>
      </c>
      <c r="G738" s="509"/>
      <c r="H738" s="509"/>
      <c r="I738" s="509"/>
      <c r="J738" s="509"/>
      <c r="K738" s="509"/>
      <c r="L738" s="459"/>
      <c r="N738" s="459"/>
      <c r="R738" s="251"/>
      <c r="T738" s="459"/>
      <c r="U738" s="459"/>
      <c r="V738" s="459"/>
      <c r="AA738" s="251"/>
      <c r="AC738" s="459"/>
      <c r="AD738" s="459"/>
      <c r="AE738" s="459"/>
      <c r="AJ738" s="251"/>
      <c r="AL738" s="459"/>
      <c r="AM738" s="459"/>
      <c r="AN738" s="459"/>
      <c r="AS738" s="251"/>
      <c r="AU738" s="459"/>
      <c r="AV738" s="459"/>
      <c r="AW738" s="459"/>
      <c r="BB738" s="251"/>
      <c r="BD738" s="459"/>
      <c r="BE738" s="459"/>
      <c r="BF738" s="459"/>
      <c r="BK738" s="251"/>
      <c r="BM738" s="459"/>
      <c r="BN738" s="459"/>
      <c r="BO738" s="459"/>
      <c r="BT738" s="251"/>
      <c r="BV738" s="459"/>
      <c r="BW738" s="459"/>
      <c r="BX738" s="459"/>
      <c r="CC738" s="251"/>
      <c r="CE738" s="459"/>
      <c r="CF738" s="459"/>
      <c r="CG738" s="459"/>
      <c r="CL738" s="251"/>
      <c r="CN738" s="459"/>
      <c r="CO738" s="459"/>
      <c r="CP738" s="459"/>
      <c r="CU738" s="251"/>
      <c r="CW738" s="459"/>
      <c r="CX738" s="459"/>
      <c r="CY738" s="459"/>
      <c r="DD738" s="251"/>
      <c r="DF738" s="459"/>
      <c r="DG738" s="459"/>
      <c r="DH738" s="459"/>
      <c r="DM738" s="251"/>
      <c r="DO738" s="459"/>
      <c r="DP738" s="459"/>
      <c r="DQ738" s="459"/>
      <c r="DV738" s="251"/>
      <c r="DX738" s="459"/>
      <c r="DY738" s="459"/>
      <c r="DZ738" s="459"/>
      <c r="EE738" s="251"/>
      <c r="EG738" s="459"/>
      <c r="EH738" s="459"/>
      <c r="EI738" s="459"/>
      <c r="EN738" s="251"/>
      <c r="EP738" s="459"/>
      <c r="EQ738" s="459"/>
      <c r="ER738" s="459"/>
      <c r="EW738" s="251"/>
      <c r="EY738" s="459"/>
      <c r="EZ738" s="459"/>
      <c r="FA738" s="459"/>
      <c r="FF738" s="251"/>
      <c r="FH738" s="459"/>
      <c r="FI738" s="459"/>
      <c r="FJ738" s="459"/>
      <c r="FO738" s="251"/>
      <c r="FQ738" s="459"/>
      <c r="FR738" s="459"/>
      <c r="FS738" s="459"/>
      <c r="FX738" s="251"/>
      <c r="FZ738" s="459"/>
      <c r="GA738" s="459"/>
      <c r="GB738" s="459"/>
      <c r="GG738" s="251"/>
      <c r="GI738" s="459"/>
      <c r="GJ738" s="459"/>
      <c r="GK738" s="459"/>
      <c r="GP738" s="251"/>
      <c r="GR738" s="459"/>
      <c r="GS738" s="459"/>
      <c r="GT738" s="459"/>
      <c r="GY738" s="251"/>
      <c r="HA738" s="459"/>
      <c r="HB738" s="459"/>
      <c r="HC738" s="459"/>
      <c r="HH738" s="251"/>
      <c r="HJ738" s="459"/>
      <c r="HK738" s="459"/>
      <c r="HL738" s="459"/>
      <c r="HQ738" s="459"/>
      <c r="HR738" s="459"/>
      <c r="HS738" s="459"/>
      <c r="HT738" s="459"/>
      <c r="HU738" s="459"/>
      <c r="HV738" s="459"/>
      <c r="HW738" s="459"/>
      <c r="HX738" s="459"/>
      <c r="HY738" s="459"/>
      <c r="HZ738" s="459"/>
      <c r="IA738" s="459"/>
      <c r="IB738" s="459"/>
      <c r="IC738" s="459"/>
      <c r="ID738" s="459"/>
      <c r="IE738" s="459"/>
      <c r="IF738" s="459"/>
      <c r="IG738" s="459"/>
      <c r="IH738" s="459"/>
      <c r="II738" s="459"/>
      <c r="IJ738" s="459"/>
      <c r="IK738" s="459"/>
      <c r="IL738" s="459"/>
      <c r="IM738" s="459"/>
      <c r="IN738" s="459"/>
      <c r="IO738" s="459"/>
      <c r="IP738" s="459"/>
      <c r="IQ738" s="459"/>
      <c r="IR738" s="459"/>
      <c r="IS738" s="459"/>
      <c r="IT738" s="459"/>
      <c r="IU738" s="459"/>
      <c r="IV738" s="459"/>
      <c r="RS738" s="252"/>
    </row>
    <row r="739" spans="1:487" s="461" customFormat="1" ht="18">
      <c r="A739" s="605" t="s">
        <v>680</v>
      </c>
      <c r="B739" s="488"/>
      <c r="C739" s="488"/>
      <c r="D739" s="461" t="s">
        <v>135</v>
      </c>
      <c r="E739" s="461">
        <f t="shared" si="4"/>
        <v>3</v>
      </c>
      <c r="F739" s="524">
        <f t="shared" si="5"/>
        <v>58</v>
      </c>
      <c r="G739" s="473"/>
      <c r="H739" s="473">
        <v>30</v>
      </c>
      <c r="I739" s="473">
        <v>6</v>
      </c>
      <c r="J739" s="473">
        <v>22</v>
      </c>
      <c r="K739" s="473"/>
      <c r="L739" s="459"/>
      <c r="N739" s="459"/>
      <c r="R739" s="251"/>
      <c r="T739" s="459"/>
      <c r="U739" s="459"/>
      <c r="V739" s="459"/>
      <c r="AA739" s="251"/>
      <c r="AC739" s="459"/>
      <c r="AD739" s="459"/>
      <c r="AE739" s="459"/>
      <c r="AJ739" s="251"/>
      <c r="AL739" s="459"/>
      <c r="AM739" s="459"/>
      <c r="AN739" s="459"/>
      <c r="AS739" s="251"/>
      <c r="AU739" s="459"/>
      <c r="AV739" s="459"/>
      <c r="AW739" s="459"/>
      <c r="BB739" s="251"/>
      <c r="BD739" s="459"/>
      <c r="BE739" s="459"/>
      <c r="BF739" s="459"/>
      <c r="BK739" s="251"/>
      <c r="BM739" s="459"/>
      <c r="BN739" s="459"/>
      <c r="BO739" s="459"/>
      <c r="BT739" s="251"/>
      <c r="BV739" s="459"/>
      <c r="BW739" s="459"/>
      <c r="BX739" s="459"/>
      <c r="CC739" s="251"/>
      <c r="CE739" s="459"/>
      <c r="CF739" s="459"/>
      <c r="CG739" s="459"/>
      <c r="CL739" s="251"/>
      <c r="CN739" s="459"/>
      <c r="CO739" s="459"/>
      <c r="CP739" s="459"/>
      <c r="CU739" s="251"/>
      <c r="CW739" s="459"/>
      <c r="CX739" s="459"/>
      <c r="CY739" s="459"/>
      <c r="DD739" s="251"/>
      <c r="DF739" s="459"/>
      <c r="DG739" s="459"/>
      <c r="DH739" s="459"/>
      <c r="DM739" s="251"/>
      <c r="DO739" s="459"/>
      <c r="DP739" s="459"/>
      <c r="DQ739" s="459"/>
      <c r="DV739" s="251"/>
      <c r="DX739" s="459"/>
      <c r="DY739" s="459"/>
      <c r="DZ739" s="459"/>
      <c r="EE739" s="251"/>
      <c r="EG739" s="459"/>
      <c r="EH739" s="459"/>
      <c r="EI739" s="459"/>
      <c r="EN739" s="251"/>
      <c r="EP739" s="459"/>
      <c r="EQ739" s="459"/>
      <c r="ER739" s="459"/>
      <c r="EW739" s="251"/>
      <c r="EY739" s="459"/>
      <c r="EZ739" s="459"/>
      <c r="FA739" s="459"/>
      <c r="FF739" s="251"/>
      <c r="FH739" s="459"/>
      <c r="FI739" s="459"/>
      <c r="FJ739" s="459"/>
      <c r="FO739" s="251"/>
      <c r="FQ739" s="459"/>
      <c r="FR739" s="459"/>
      <c r="FS739" s="459"/>
      <c r="FX739" s="251"/>
      <c r="FZ739" s="459"/>
      <c r="GA739" s="459"/>
      <c r="GB739" s="459"/>
      <c r="GG739" s="251"/>
      <c r="GI739" s="459"/>
      <c r="GJ739" s="459"/>
      <c r="GK739" s="459"/>
      <c r="GP739" s="251"/>
      <c r="GR739" s="459"/>
      <c r="GS739" s="459"/>
      <c r="GT739" s="459"/>
      <c r="GY739" s="251"/>
      <c r="HA739" s="459"/>
      <c r="HB739" s="459"/>
      <c r="HC739" s="459"/>
      <c r="HH739" s="251"/>
      <c r="HJ739" s="459"/>
      <c r="HK739" s="459"/>
      <c r="HL739" s="459"/>
      <c r="HQ739" s="459"/>
      <c r="HR739" s="459"/>
      <c r="HS739" s="459"/>
      <c r="HT739" s="459"/>
      <c r="HU739" s="459"/>
      <c r="HV739" s="459"/>
      <c r="HW739" s="459"/>
      <c r="HX739" s="459"/>
      <c r="HY739" s="459"/>
      <c r="HZ739" s="459"/>
      <c r="IA739" s="459"/>
      <c r="IB739" s="459"/>
      <c r="IC739" s="459"/>
      <c r="ID739" s="459"/>
      <c r="IE739" s="459"/>
      <c r="IF739" s="459"/>
      <c r="IG739" s="459"/>
      <c r="IH739" s="459"/>
      <c r="II739" s="459"/>
      <c r="IJ739" s="459"/>
      <c r="IK739" s="459"/>
      <c r="IL739" s="459"/>
      <c r="IM739" s="459"/>
      <c r="IN739" s="459"/>
      <c r="IO739" s="459"/>
      <c r="IP739" s="459"/>
      <c r="IQ739" s="459"/>
      <c r="IR739" s="459"/>
      <c r="IS739" s="459"/>
      <c r="IT739" s="459"/>
      <c r="IU739" s="459"/>
      <c r="IV739" s="459"/>
      <c r="RS739" s="252"/>
    </row>
    <row r="740" spans="1:487" s="461" customFormat="1" ht="18">
      <c r="A740" s="605" t="s">
        <v>455</v>
      </c>
      <c r="B740" s="459"/>
      <c r="C740" s="488"/>
      <c r="D740" s="461" t="s">
        <v>138</v>
      </c>
      <c r="E740" s="461">
        <f t="shared" si="4"/>
        <v>16</v>
      </c>
      <c r="F740" s="524">
        <f t="shared" si="5"/>
        <v>100</v>
      </c>
      <c r="G740" s="473"/>
      <c r="H740" s="502">
        <v>100</v>
      </c>
      <c r="I740" s="473"/>
      <c r="J740" s="473"/>
      <c r="K740" s="473"/>
      <c r="L740" s="459"/>
      <c r="N740" s="459"/>
      <c r="R740" s="251"/>
      <c r="T740" s="459"/>
      <c r="U740" s="459"/>
      <c r="V740" s="459"/>
      <c r="AA740" s="251"/>
      <c r="AC740" s="459"/>
      <c r="AD740" s="459"/>
      <c r="AE740" s="459"/>
      <c r="AJ740" s="251"/>
      <c r="AL740" s="459"/>
      <c r="AM740" s="459"/>
      <c r="AN740" s="459"/>
      <c r="AS740" s="251"/>
      <c r="AU740" s="459"/>
      <c r="AV740" s="459"/>
      <c r="AW740" s="459"/>
      <c r="BB740" s="251"/>
      <c r="BD740" s="459"/>
      <c r="BE740" s="459"/>
      <c r="BF740" s="459"/>
      <c r="BK740" s="251"/>
      <c r="BM740" s="459"/>
      <c r="BN740" s="459"/>
      <c r="BO740" s="459"/>
      <c r="BT740" s="251"/>
      <c r="BV740" s="459"/>
      <c r="BW740" s="459"/>
      <c r="BX740" s="459"/>
      <c r="CC740" s="251"/>
      <c r="CE740" s="459"/>
      <c r="CF740" s="459"/>
      <c r="CG740" s="459"/>
      <c r="CL740" s="251"/>
      <c r="CN740" s="459"/>
      <c r="CO740" s="459"/>
      <c r="CP740" s="459"/>
      <c r="CU740" s="251"/>
      <c r="CW740" s="459"/>
      <c r="CX740" s="459"/>
      <c r="CY740" s="459"/>
      <c r="DD740" s="251"/>
      <c r="DF740" s="459"/>
      <c r="DG740" s="459"/>
      <c r="DH740" s="459"/>
      <c r="DM740" s="251"/>
      <c r="DO740" s="459"/>
      <c r="DP740" s="459"/>
      <c r="DQ740" s="459"/>
      <c r="DV740" s="251"/>
      <c r="DX740" s="459"/>
      <c r="DY740" s="459"/>
      <c r="DZ740" s="459"/>
      <c r="EE740" s="251"/>
      <c r="EG740" s="459"/>
      <c r="EH740" s="459"/>
      <c r="EI740" s="459"/>
      <c r="EN740" s="251"/>
      <c r="EP740" s="459"/>
      <c r="EQ740" s="459"/>
      <c r="ER740" s="459"/>
      <c r="EW740" s="251"/>
      <c r="EY740" s="459"/>
      <c r="EZ740" s="459"/>
      <c r="FA740" s="459"/>
      <c r="FF740" s="251"/>
      <c r="FH740" s="459"/>
      <c r="FI740" s="459"/>
      <c r="FJ740" s="459"/>
      <c r="FO740" s="251"/>
      <c r="FQ740" s="459"/>
      <c r="FR740" s="459"/>
      <c r="FS740" s="459"/>
      <c r="FX740" s="251"/>
      <c r="FZ740" s="459"/>
      <c r="GA740" s="459"/>
      <c r="GB740" s="459"/>
      <c r="GG740" s="251"/>
      <c r="GI740" s="459"/>
      <c r="GJ740" s="459"/>
      <c r="GK740" s="459"/>
      <c r="GP740" s="251"/>
      <c r="GR740" s="459"/>
      <c r="GS740" s="459"/>
      <c r="GT740" s="459"/>
      <c r="GY740" s="251"/>
      <c r="HA740" s="459"/>
      <c r="HB740" s="459"/>
      <c r="HC740" s="459"/>
      <c r="HH740" s="251"/>
      <c r="HJ740" s="459"/>
      <c r="HK740" s="459"/>
      <c r="HL740" s="459"/>
      <c r="HQ740" s="459"/>
      <c r="HR740" s="459"/>
      <c r="HS740" s="459"/>
      <c r="HT740" s="459"/>
      <c r="HU740" s="459"/>
      <c r="HV740" s="459"/>
      <c r="HW740" s="459"/>
      <c r="HX740" s="459"/>
      <c r="HY740" s="459"/>
      <c r="HZ740" s="459"/>
      <c r="IA740" s="459"/>
      <c r="IB740" s="459"/>
      <c r="IC740" s="459"/>
      <c r="ID740" s="459"/>
      <c r="IE740" s="459"/>
      <c r="IF740" s="459"/>
      <c r="IG740" s="459"/>
      <c r="IH740" s="459"/>
      <c r="II740" s="459"/>
      <c r="IJ740" s="459"/>
      <c r="IK740" s="459"/>
      <c r="IL740" s="459"/>
      <c r="IM740" s="459"/>
      <c r="IN740" s="459"/>
      <c r="IO740" s="459"/>
      <c r="IP740" s="459"/>
      <c r="IQ740" s="459"/>
      <c r="IR740" s="459"/>
      <c r="IS740" s="459"/>
      <c r="IT740" s="459"/>
      <c r="IU740" s="459"/>
      <c r="IV740" s="459"/>
      <c r="RS740" s="252"/>
    </row>
    <row r="741" spans="1:487" s="461" customFormat="1" ht="18">
      <c r="A741" s="605" t="s">
        <v>1641</v>
      </c>
      <c r="B741" s="459"/>
      <c r="C741" s="488"/>
      <c r="D741" s="461" t="s">
        <v>129</v>
      </c>
      <c r="E741" s="461">
        <f t="shared" si="4"/>
        <v>0</v>
      </c>
      <c r="F741" s="524">
        <f t="shared" si="5"/>
        <v>20</v>
      </c>
      <c r="G741" s="509"/>
      <c r="H741" s="509"/>
      <c r="I741" s="509">
        <v>20</v>
      </c>
      <c r="J741" s="509"/>
      <c r="K741" s="509"/>
      <c r="M741" s="459"/>
      <c r="N741" s="459"/>
      <c r="R741" s="251"/>
      <c r="T741" s="459"/>
      <c r="U741" s="459"/>
      <c r="V741" s="459"/>
      <c r="AA741" s="251"/>
      <c r="AC741" s="459"/>
      <c r="AD741" s="459"/>
      <c r="AE741" s="459"/>
      <c r="AJ741" s="251"/>
      <c r="AL741" s="459"/>
      <c r="AM741" s="459"/>
      <c r="AN741" s="459"/>
      <c r="AS741" s="251"/>
      <c r="AU741" s="459"/>
      <c r="AV741" s="459"/>
      <c r="AW741" s="459"/>
      <c r="BB741" s="251"/>
      <c r="BD741" s="459"/>
      <c r="BE741" s="459"/>
      <c r="BF741" s="459"/>
      <c r="BK741" s="251"/>
      <c r="BM741" s="459"/>
      <c r="BN741" s="459"/>
      <c r="BO741" s="459"/>
      <c r="BT741" s="251"/>
      <c r="BV741" s="459"/>
      <c r="BW741" s="459"/>
      <c r="BX741" s="459"/>
      <c r="CC741" s="251"/>
      <c r="CE741" s="459"/>
      <c r="CF741" s="459"/>
      <c r="CG741" s="459"/>
      <c r="CL741" s="251"/>
      <c r="CN741" s="459"/>
      <c r="CO741" s="459"/>
      <c r="CP741" s="459"/>
      <c r="CU741" s="251"/>
      <c r="CW741" s="459"/>
      <c r="CX741" s="459"/>
      <c r="CY741" s="459"/>
      <c r="DD741" s="251"/>
      <c r="DF741" s="459"/>
      <c r="DG741" s="459"/>
      <c r="DH741" s="459"/>
      <c r="DM741" s="251"/>
      <c r="DO741" s="459"/>
      <c r="DP741" s="459"/>
      <c r="DQ741" s="459"/>
      <c r="DV741" s="251"/>
      <c r="DX741" s="459"/>
      <c r="DY741" s="459"/>
      <c r="DZ741" s="459"/>
      <c r="EE741" s="251"/>
      <c r="EG741" s="459"/>
      <c r="EH741" s="459"/>
      <c r="EI741" s="459"/>
      <c r="EN741" s="251"/>
      <c r="EP741" s="459"/>
      <c r="EQ741" s="459"/>
      <c r="ER741" s="459"/>
      <c r="EW741" s="251"/>
      <c r="EY741" s="459"/>
      <c r="EZ741" s="459"/>
      <c r="FA741" s="459"/>
      <c r="FF741" s="251"/>
      <c r="FH741" s="459"/>
      <c r="FI741" s="459"/>
      <c r="FJ741" s="459"/>
      <c r="FO741" s="251"/>
      <c r="FQ741" s="459"/>
      <c r="FR741" s="459"/>
      <c r="FS741" s="459"/>
      <c r="FX741" s="251"/>
      <c r="FZ741" s="459"/>
      <c r="GA741" s="459"/>
      <c r="GB741" s="459"/>
      <c r="GG741" s="251"/>
      <c r="GI741" s="459"/>
      <c r="GJ741" s="459"/>
      <c r="GK741" s="459"/>
      <c r="GP741" s="251"/>
      <c r="GR741" s="459"/>
      <c r="GS741" s="459"/>
      <c r="GT741" s="459"/>
      <c r="GY741" s="251"/>
      <c r="HA741" s="459"/>
      <c r="HB741" s="459"/>
      <c r="HC741" s="459"/>
      <c r="HH741" s="251"/>
      <c r="HJ741" s="459"/>
      <c r="HK741" s="459"/>
      <c r="HL741" s="459"/>
      <c r="HQ741" s="459"/>
      <c r="HR741" s="459"/>
      <c r="HS741" s="459"/>
      <c r="HT741" s="459"/>
      <c r="HU741" s="459"/>
      <c r="HV741" s="459"/>
      <c r="HW741" s="459"/>
      <c r="HX741" s="459"/>
      <c r="HY741" s="459"/>
      <c r="HZ741" s="459"/>
      <c r="IA741" s="459"/>
      <c r="IB741" s="459"/>
      <c r="IC741" s="459"/>
      <c r="ID741" s="459"/>
      <c r="IE741" s="459"/>
      <c r="IF741" s="459"/>
      <c r="IG741" s="459"/>
      <c r="IH741" s="459"/>
      <c r="II741" s="459"/>
      <c r="IJ741" s="459"/>
      <c r="IK741" s="459"/>
      <c r="IL741" s="459"/>
      <c r="IM741" s="459"/>
      <c r="IN741" s="459"/>
      <c r="IO741" s="459"/>
      <c r="IP741" s="459"/>
      <c r="IQ741" s="459"/>
      <c r="IR741" s="459"/>
      <c r="IS741" s="459"/>
      <c r="IT741" s="459"/>
      <c r="IU741" s="459"/>
      <c r="IV741" s="459"/>
      <c r="RS741" s="252"/>
    </row>
    <row r="742" spans="1:487" s="461" customFormat="1" ht="18">
      <c r="A742" s="605" t="s">
        <v>2395</v>
      </c>
      <c r="B742" s="459"/>
      <c r="C742" s="488"/>
      <c r="D742" s="461" t="s">
        <v>129</v>
      </c>
      <c r="E742" s="461">
        <f t="shared" si="4"/>
        <v>0</v>
      </c>
      <c r="F742" s="524">
        <f t="shared" si="5"/>
        <v>6</v>
      </c>
      <c r="G742" s="509"/>
      <c r="H742" s="509"/>
      <c r="I742" s="509"/>
      <c r="J742" s="509">
        <v>6</v>
      </c>
      <c r="K742" s="509"/>
      <c r="N742" s="459"/>
      <c r="R742" s="251"/>
      <c r="T742" s="459"/>
      <c r="U742" s="459"/>
      <c r="V742" s="459"/>
      <c r="AA742" s="251"/>
      <c r="AC742" s="459"/>
      <c r="AD742" s="459"/>
      <c r="AE742" s="459"/>
      <c r="AJ742" s="251"/>
      <c r="AL742" s="459"/>
      <c r="AM742" s="459"/>
      <c r="AN742" s="459"/>
      <c r="AS742" s="251"/>
      <c r="AU742" s="459"/>
      <c r="AV742" s="459"/>
      <c r="AW742" s="459"/>
      <c r="BB742" s="251"/>
      <c r="BD742" s="459"/>
      <c r="BE742" s="459"/>
      <c r="BF742" s="459"/>
      <c r="BK742" s="251"/>
      <c r="BM742" s="459"/>
      <c r="BN742" s="459"/>
      <c r="BO742" s="459"/>
      <c r="BT742" s="251"/>
      <c r="BV742" s="459"/>
      <c r="BW742" s="459"/>
      <c r="BX742" s="459"/>
      <c r="CC742" s="251"/>
      <c r="CE742" s="459"/>
      <c r="CF742" s="459"/>
      <c r="CG742" s="459"/>
      <c r="CL742" s="251"/>
      <c r="CN742" s="459"/>
      <c r="CO742" s="459"/>
      <c r="CP742" s="459"/>
      <c r="CU742" s="251"/>
      <c r="CW742" s="459"/>
      <c r="CX742" s="459"/>
      <c r="CY742" s="459"/>
      <c r="DD742" s="251"/>
      <c r="DF742" s="459"/>
      <c r="DG742" s="459"/>
      <c r="DH742" s="459"/>
      <c r="DM742" s="251"/>
      <c r="DO742" s="459"/>
      <c r="DP742" s="459"/>
      <c r="DQ742" s="459"/>
      <c r="DV742" s="251"/>
      <c r="DX742" s="459"/>
      <c r="DY742" s="459"/>
      <c r="DZ742" s="459"/>
      <c r="EE742" s="251"/>
      <c r="EG742" s="459"/>
      <c r="EH742" s="459"/>
      <c r="EI742" s="459"/>
      <c r="EN742" s="251"/>
      <c r="EP742" s="459"/>
      <c r="EQ742" s="459"/>
      <c r="ER742" s="459"/>
      <c r="EW742" s="251"/>
      <c r="EY742" s="459"/>
      <c r="EZ742" s="459"/>
      <c r="FA742" s="459"/>
      <c r="FF742" s="251"/>
      <c r="FH742" s="459"/>
      <c r="FI742" s="459"/>
      <c r="FJ742" s="459"/>
      <c r="FO742" s="251"/>
      <c r="FQ742" s="459"/>
      <c r="FR742" s="459"/>
      <c r="FS742" s="459"/>
      <c r="FX742" s="251"/>
      <c r="FZ742" s="459"/>
      <c r="GA742" s="459"/>
      <c r="GB742" s="459"/>
      <c r="GG742" s="251"/>
      <c r="GI742" s="459"/>
      <c r="GJ742" s="459"/>
      <c r="GK742" s="459"/>
      <c r="GP742" s="251"/>
      <c r="GR742" s="459"/>
      <c r="GS742" s="459"/>
      <c r="GT742" s="459"/>
      <c r="GY742" s="251"/>
      <c r="HA742" s="459"/>
      <c r="HB742" s="459"/>
      <c r="HC742" s="459"/>
      <c r="HH742" s="251"/>
      <c r="HJ742" s="459"/>
      <c r="HK742" s="459"/>
      <c r="HL742" s="459"/>
      <c r="HQ742" s="459"/>
      <c r="HR742" s="459"/>
      <c r="HS742" s="459"/>
      <c r="HT742" s="459"/>
      <c r="HU742" s="459"/>
      <c r="HV742" s="459"/>
      <c r="HW742" s="459"/>
      <c r="HX742" s="459"/>
      <c r="HY742" s="459"/>
      <c r="HZ742" s="459"/>
      <c r="IA742" s="459"/>
      <c r="IB742" s="459"/>
      <c r="IC742" s="459"/>
      <c r="ID742" s="459"/>
      <c r="IE742" s="459"/>
      <c r="IF742" s="459"/>
      <c r="IG742" s="459"/>
      <c r="IH742" s="459"/>
      <c r="II742" s="459"/>
      <c r="IJ742" s="459"/>
      <c r="IK742" s="459"/>
      <c r="IL742" s="459"/>
      <c r="IM742" s="459"/>
      <c r="IN742" s="459"/>
      <c r="IO742" s="459"/>
      <c r="IP742" s="459"/>
      <c r="IQ742" s="459"/>
      <c r="IR742" s="459"/>
      <c r="IS742" s="459"/>
      <c r="IT742" s="459"/>
      <c r="IU742" s="459"/>
      <c r="IV742" s="459"/>
      <c r="RS742" s="252"/>
    </row>
    <row r="743" spans="1:487" s="461" customFormat="1" ht="18">
      <c r="A743" s="605" t="s">
        <v>759</v>
      </c>
      <c r="B743" s="459"/>
      <c r="C743" s="488"/>
      <c r="D743" s="461" t="s">
        <v>129</v>
      </c>
      <c r="E743" s="461">
        <f t="shared" si="4"/>
        <v>0</v>
      </c>
      <c r="F743" s="524">
        <f t="shared" si="5"/>
        <v>0</v>
      </c>
      <c r="G743" s="509"/>
      <c r="H743" s="509"/>
      <c r="I743" s="509"/>
      <c r="J743" s="509"/>
      <c r="K743" s="509"/>
      <c r="L743" s="459"/>
      <c r="M743" s="459"/>
      <c r="N743" s="459"/>
      <c r="R743" s="251"/>
      <c r="T743" s="459"/>
      <c r="U743" s="459"/>
      <c r="V743" s="459"/>
      <c r="AA743" s="251"/>
      <c r="AC743" s="459"/>
      <c r="AD743" s="459"/>
      <c r="AE743" s="459"/>
      <c r="AJ743" s="251"/>
      <c r="AL743" s="459"/>
      <c r="AM743" s="459"/>
      <c r="AN743" s="459"/>
      <c r="AS743" s="251"/>
      <c r="AU743" s="459"/>
      <c r="AV743" s="459"/>
      <c r="AW743" s="459"/>
      <c r="BB743" s="251"/>
      <c r="BD743" s="459"/>
      <c r="BE743" s="459"/>
      <c r="BF743" s="459"/>
      <c r="BK743" s="251"/>
      <c r="BM743" s="459"/>
      <c r="BN743" s="459"/>
      <c r="BO743" s="459"/>
      <c r="BT743" s="251"/>
      <c r="BV743" s="459"/>
      <c r="BW743" s="459"/>
      <c r="BX743" s="459"/>
      <c r="CC743" s="251"/>
      <c r="CE743" s="459"/>
      <c r="CF743" s="459"/>
      <c r="CG743" s="459"/>
      <c r="CL743" s="251"/>
      <c r="CN743" s="459"/>
      <c r="CO743" s="459"/>
      <c r="CP743" s="459"/>
      <c r="CU743" s="251"/>
      <c r="CW743" s="459"/>
      <c r="CX743" s="459"/>
      <c r="CY743" s="459"/>
      <c r="DD743" s="251"/>
      <c r="DF743" s="459"/>
      <c r="DG743" s="459"/>
      <c r="DH743" s="459"/>
      <c r="DM743" s="251"/>
      <c r="DO743" s="459"/>
      <c r="DP743" s="459"/>
      <c r="DQ743" s="459"/>
      <c r="DV743" s="251"/>
      <c r="DX743" s="459"/>
      <c r="DY743" s="459"/>
      <c r="DZ743" s="459"/>
      <c r="EE743" s="251"/>
      <c r="EG743" s="459"/>
      <c r="EH743" s="459"/>
      <c r="EI743" s="459"/>
      <c r="EN743" s="251"/>
      <c r="EP743" s="459"/>
      <c r="EQ743" s="459"/>
      <c r="ER743" s="459"/>
      <c r="EW743" s="251"/>
      <c r="EY743" s="459"/>
      <c r="EZ743" s="459"/>
      <c r="FA743" s="459"/>
      <c r="FF743" s="251"/>
      <c r="FH743" s="459"/>
      <c r="FI743" s="459"/>
      <c r="FJ743" s="459"/>
      <c r="FO743" s="251"/>
      <c r="FQ743" s="459"/>
      <c r="FR743" s="459"/>
      <c r="FS743" s="459"/>
      <c r="FX743" s="251"/>
      <c r="FZ743" s="459"/>
      <c r="GA743" s="459"/>
      <c r="GB743" s="459"/>
      <c r="GG743" s="251"/>
      <c r="GI743" s="459"/>
      <c r="GJ743" s="459"/>
      <c r="GK743" s="459"/>
      <c r="GP743" s="251"/>
      <c r="GR743" s="459"/>
      <c r="GS743" s="459"/>
      <c r="GT743" s="459"/>
      <c r="GY743" s="251"/>
      <c r="HA743" s="459"/>
      <c r="HB743" s="459"/>
      <c r="HC743" s="459"/>
      <c r="HH743" s="251"/>
      <c r="HJ743" s="459"/>
      <c r="HK743" s="459"/>
      <c r="HL743" s="459"/>
      <c r="HQ743" s="459"/>
      <c r="HR743" s="459"/>
      <c r="HS743" s="459"/>
      <c r="HT743" s="459"/>
      <c r="HU743" s="459"/>
      <c r="HV743" s="459"/>
      <c r="HW743" s="459"/>
      <c r="HX743" s="459"/>
      <c r="HY743" s="459"/>
      <c r="HZ743" s="459"/>
      <c r="IA743" s="459"/>
      <c r="IB743" s="459"/>
      <c r="IC743" s="459"/>
      <c r="ID743" s="459"/>
      <c r="IE743" s="459"/>
      <c r="IF743" s="459"/>
      <c r="IG743" s="459"/>
      <c r="IH743" s="459"/>
      <c r="II743" s="459"/>
      <c r="IJ743" s="459"/>
      <c r="IK743" s="459"/>
      <c r="IL743" s="459"/>
      <c r="IM743" s="459"/>
      <c r="IN743" s="459"/>
      <c r="IO743" s="459"/>
      <c r="IP743" s="459"/>
      <c r="IQ743" s="459"/>
      <c r="IR743" s="459"/>
      <c r="IS743" s="459"/>
      <c r="IT743" s="459"/>
      <c r="IU743" s="459"/>
      <c r="IV743" s="459"/>
      <c r="RS743" s="252"/>
    </row>
    <row r="744" spans="1:487" s="461" customFormat="1" ht="18">
      <c r="A744" s="605" t="s">
        <v>1899</v>
      </c>
      <c r="B744" s="459"/>
      <c r="C744" s="488"/>
      <c r="D744" s="461" t="s">
        <v>129</v>
      </c>
      <c r="E744" s="461">
        <f t="shared" si="4"/>
        <v>0</v>
      </c>
      <c r="F744" s="524">
        <f t="shared" si="5"/>
        <v>0</v>
      </c>
      <c r="I744" s="509"/>
      <c r="J744" s="459"/>
      <c r="M744" s="459"/>
      <c r="N744" s="459"/>
      <c r="R744" s="251"/>
      <c r="T744" s="459"/>
      <c r="U744" s="459"/>
      <c r="V744" s="459"/>
      <c r="AA744" s="251"/>
      <c r="AC744" s="459"/>
      <c r="AD744" s="459"/>
      <c r="AE744" s="459"/>
      <c r="AJ744" s="251"/>
      <c r="AL744" s="459"/>
      <c r="AM744" s="459"/>
      <c r="AN744" s="459"/>
      <c r="AS744" s="251"/>
      <c r="AU744" s="459"/>
      <c r="AV744" s="459"/>
      <c r="AW744" s="459"/>
      <c r="BB744" s="251"/>
      <c r="BD744" s="459"/>
      <c r="BE744" s="459"/>
      <c r="BF744" s="459"/>
      <c r="BK744" s="251"/>
      <c r="BM744" s="459"/>
      <c r="BN744" s="459"/>
      <c r="BO744" s="459"/>
      <c r="BT744" s="251"/>
      <c r="BV744" s="459"/>
      <c r="BW744" s="459"/>
      <c r="BX744" s="459"/>
      <c r="CC744" s="251"/>
      <c r="CE744" s="459"/>
      <c r="CF744" s="459"/>
      <c r="CG744" s="459"/>
      <c r="CL744" s="251"/>
      <c r="CN744" s="459"/>
      <c r="CO744" s="459"/>
      <c r="CP744" s="459"/>
      <c r="CU744" s="251"/>
      <c r="CW744" s="459"/>
      <c r="CX744" s="459"/>
      <c r="CY744" s="459"/>
      <c r="DD744" s="251"/>
      <c r="DF744" s="459"/>
      <c r="DG744" s="459"/>
      <c r="DH744" s="459"/>
      <c r="DM744" s="251"/>
      <c r="DO744" s="459"/>
      <c r="DP744" s="459"/>
      <c r="DQ744" s="459"/>
      <c r="DV744" s="251"/>
      <c r="DX744" s="459"/>
      <c r="DY744" s="459"/>
      <c r="DZ744" s="459"/>
      <c r="EE744" s="251"/>
      <c r="EG744" s="459"/>
      <c r="EH744" s="459"/>
      <c r="EI744" s="459"/>
      <c r="EN744" s="251"/>
      <c r="EP744" s="459"/>
      <c r="EQ744" s="459"/>
      <c r="ER744" s="459"/>
      <c r="EW744" s="251"/>
      <c r="EY744" s="459"/>
      <c r="EZ744" s="459"/>
      <c r="FA744" s="459"/>
      <c r="FF744" s="251"/>
      <c r="FH744" s="459"/>
      <c r="FI744" s="459"/>
      <c r="FJ744" s="459"/>
      <c r="FO744" s="251"/>
      <c r="FQ744" s="459"/>
      <c r="FR744" s="459"/>
      <c r="FS744" s="459"/>
      <c r="FX744" s="251"/>
      <c r="FZ744" s="459"/>
      <c r="GA744" s="459"/>
      <c r="GB744" s="459"/>
      <c r="GG744" s="251"/>
      <c r="GI744" s="459"/>
      <c r="GJ744" s="459"/>
      <c r="GK744" s="459"/>
      <c r="GP744" s="251"/>
      <c r="GR744" s="459"/>
      <c r="GS744" s="459"/>
      <c r="GT744" s="459"/>
      <c r="GY744" s="251"/>
      <c r="HA744" s="459"/>
      <c r="HB744" s="459"/>
      <c r="HC744" s="459"/>
      <c r="HH744" s="251"/>
      <c r="HJ744" s="459"/>
      <c r="HK744" s="459"/>
      <c r="HL744" s="459"/>
      <c r="HQ744" s="459"/>
      <c r="HR744" s="459"/>
      <c r="HS744" s="459"/>
      <c r="HT744" s="459"/>
      <c r="HU744" s="459"/>
      <c r="HV744" s="459"/>
      <c r="HW744" s="459"/>
      <c r="HX744" s="459"/>
      <c r="HY744" s="459"/>
      <c r="HZ744" s="459"/>
      <c r="IA744" s="459"/>
      <c r="IB744" s="459"/>
      <c r="IC744" s="459"/>
      <c r="ID744" s="459"/>
      <c r="IE744" s="459"/>
      <c r="IF744" s="459"/>
      <c r="IG744" s="459"/>
      <c r="IH744" s="459"/>
      <c r="II744" s="459"/>
      <c r="IJ744" s="459"/>
      <c r="IK744" s="459"/>
      <c r="IL744" s="459"/>
      <c r="IM744" s="459"/>
      <c r="IN744" s="459"/>
      <c r="IO744" s="459"/>
      <c r="IP744" s="459"/>
      <c r="IQ744" s="459"/>
      <c r="IR744" s="459"/>
      <c r="IS744" s="459"/>
      <c r="IT744" s="459"/>
      <c r="IU744" s="459"/>
      <c r="IV744" s="459"/>
      <c r="RS744" s="252"/>
    </row>
    <row r="745" spans="1:487" s="461" customFormat="1" ht="18">
      <c r="A745" s="605" t="s">
        <v>535</v>
      </c>
      <c r="B745" s="488"/>
      <c r="C745" s="488"/>
      <c r="D745" s="461" t="s">
        <v>135</v>
      </c>
      <c r="E745" s="461">
        <f t="shared" si="4"/>
        <v>4</v>
      </c>
      <c r="F745" s="524">
        <f t="shared" si="5"/>
        <v>15</v>
      </c>
      <c r="G745" s="473"/>
      <c r="H745" s="473"/>
      <c r="I745" s="473">
        <v>15</v>
      </c>
      <c r="J745" s="473"/>
      <c r="K745" s="473"/>
      <c r="L745" s="459"/>
      <c r="N745" s="459"/>
      <c r="R745" s="251"/>
      <c r="T745" s="459"/>
      <c r="U745" s="459"/>
      <c r="V745" s="459"/>
      <c r="AA745" s="251"/>
      <c r="AC745" s="459"/>
      <c r="AD745" s="459"/>
      <c r="AE745" s="459"/>
      <c r="AJ745" s="251"/>
      <c r="AL745" s="459"/>
      <c r="AM745" s="459"/>
      <c r="AN745" s="459"/>
      <c r="AS745" s="251"/>
      <c r="AU745" s="459"/>
      <c r="AV745" s="459"/>
      <c r="AW745" s="459"/>
      <c r="BB745" s="251"/>
      <c r="BD745" s="459"/>
      <c r="BE745" s="459"/>
      <c r="BF745" s="459"/>
      <c r="BK745" s="251"/>
      <c r="BM745" s="459"/>
      <c r="BN745" s="459"/>
      <c r="BO745" s="459"/>
      <c r="BT745" s="251"/>
      <c r="BV745" s="459"/>
      <c r="BW745" s="459"/>
      <c r="BX745" s="459"/>
      <c r="CC745" s="251"/>
      <c r="CE745" s="459"/>
      <c r="CF745" s="459"/>
      <c r="CG745" s="459"/>
      <c r="CL745" s="251"/>
      <c r="CN745" s="459"/>
      <c r="CO745" s="459"/>
      <c r="CP745" s="459"/>
      <c r="CU745" s="251"/>
      <c r="CW745" s="459"/>
      <c r="CX745" s="459"/>
      <c r="CY745" s="459"/>
      <c r="DD745" s="251"/>
      <c r="DF745" s="459"/>
      <c r="DG745" s="459"/>
      <c r="DH745" s="459"/>
      <c r="DM745" s="251"/>
      <c r="DO745" s="459"/>
      <c r="DP745" s="459"/>
      <c r="DQ745" s="459"/>
      <c r="DV745" s="251"/>
      <c r="DX745" s="459"/>
      <c r="DY745" s="459"/>
      <c r="DZ745" s="459"/>
      <c r="EE745" s="251"/>
      <c r="EG745" s="459"/>
      <c r="EH745" s="459"/>
      <c r="EI745" s="459"/>
      <c r="EN745" s="251"/>
      <c r="EP745" s="459"/>
      <c r="EQ745" s="459"/>
      <c r="ER745" s="459"/>
      <c r="EW745" s="251"/>
      <c r="EY745" s="459"/>
      <c r="EZ745" s="459"/>
      <c r="FA745" s="459"/>
      <c r="FF745" s="251"/>
      <c r="FH745" s="459"/>
      <c r="FI745" s="459"/>
      <c r="FJ745" s="459"/>
      <c r="FO745" s="251"/>
      <c r="FQ745" s="459"/>
      <c r="FR745" s="459"/>
      <c r="FS745" s="459"/>
      <c r="FX745" s="251"/>
      <c r="FZ745" s="459"/>
      <c r="GA745" s="459"/>
      <c r="GB745" s="459"/>
      <c r="GG745" s="251"/>
      <c r="GI745" s="459"/>
      <c r="GJ745" s="459"/>
      <c r="GK745" s="459"/>
      <c r="GP745" s="251"/>
      <c r="GR745" s="459"/>
      <c r="GS745" s="459"/>
      <c r="GT745" s="459"/>
      <c r="GY745" s="251"/>
      <c r="HA745" s="459"/>
      <c r="HB745" s="459"/>
      <c r="HC745" s="459"/>
      <c r="HH745" s="251"/>
      <c r="HJ745" s="459"/>
      <c r="HK745" s="459"/>
      <c r="HL745" s="459"/>
      <c r="HQ745" s="459"/>
      <c r="HR745" s="459"/>
      <c r="HS745" s="459"/>
      <c r="HT745" s="459"/>
      <c r="HU745" s="459"/>
      <c r="HV745" s="459"/>
      <c r="HW745" s="459"/>
      <c r="HX745" s="459"/>
      <c r="HY745" s="459"/>
      <c r="HZ745" s="459"/>
      <c r="IA745" s="459"/>
      <c r="IB745" s="459"/>
      <c r="IC745" s="459"/>
      <c r="ID745" s="459"/>
      <c r="IE745" s="459"/>
      <c r="IF745" s="459"/>
      <c r="IG745" s="459"/>
      <c r="IH745" s="459"/>
      <c r="II745" s="459"/>
      <c r="IJ745" s="459"/>
      <c r="IK745" s="459"/>
      <c r="IL745" s="459"/>
      <c r="IM745" s="459"/>
      <c r="IN745" s="459"/>
      <c r="IO745" s="459"/>
      <c r="IP745" s="459"/>
      <c r="IQ745" s="459"/>
      <c r="IR745" s="459"/>
      <c r="IS745" s="459"/>
      <c r="IT745" s="459"/>
      <c r="IU745" s="459"/>
      <c r="IV745" s="459"/>
      <c r="RS745" s="252"/>
    </row>
    <row r="746" spans="1:487" s="461" customFormat="1" ht="18">
      <c r="A746" s="605" t="s">
        <v>553</v>
      </c>
      <c r="B746" s="488"/>
      <c r="C746" s="488"/>
      <c r="D746" s="461" t="s">
        <v>132</v>
      </c>
      <c r="E746" s="461">
        <f t="shared" si="4"/>
        <v>6</v>
      </c>
      <c r="F746" s="524">
        <f t="shared" si="5"/>
        <v>0</v>
      </c>
      <c r="G746" s="473"/>
      <c r="H746" s="473"/>
      <c r="I746" s="473"/>
      <c r="J746" s="473"/>
      <c r="K746" s="473"/>
      <c r="M746" s="459"/>
      <c r="N746" s="459"/>
      <c r="R746" s="251"/>
      <c r="T746" s="459"/>
      <c r="U746" s="459"/>
      <c r="V746" s="459"/>
      <c r="AA746" s="251"/>
      <c r="AC746" s="459"/>
      <c r="AD746" s="459"/>
      <c r="AE746" s="459"/>
      <c r="AJ746" s="251"/>
      <c r="AL746" s="459"/>
      <c r="AM746" s="459"/>
      <c r="AN746" s="459"/>
      <c r="AS746" s="251"/>
      <c r="AU746" s="459"/>
      <c r="AV746" s="459"/>
      <c r="AW746" s="459"/>
      <c r="BB746" s="251"/>
      <c r="BD746" s="459"/>
      <c r="BE746" s="459"/>
      <c r="BF746" s="459"/>
      <c r="BK746" s="251"/>
      <c r="BM746" s="459"/>
      <c r="BN746" s="459"/>
      <c r="BO746" s="459"/>
      <c r="BT746" s="251"/>
      <c r="BV746" s="459"/>
      <c r="BW746" s="459"/>
      <c r="BX746" s="459"/>
      <c r="CC746" s="251"/>
      <c r="CE746" s="459"/>
      <c r="CF746" s="459"/>
      <c r="CG746" s="459"/>
      <c r="CL746" s="251"/>
      <c r="CN746" s="459"/>
      <c r="CO746" s="459"/>
      <c r="CP746" s="459"/>
      <c r="CU746" s="251"/>
      <c r="CW746" s="459"/>
      <c r="CX746" s="459"/>
      <c r="CY746" s="459"/>
      <c r="DD746" s="251"/>
      <c r="DF746" s="459"/>
      <c r="DG746" s="459"/>
      <c r="DH746" s="459"/>
      <c r="DM746" s="251"/>
      <c r="DO746" s="459"/>
      <c r="DP746" s="459"/>
      <c r="DQ746" s="459"/>
      <c r="DV746" s="251"/>
      <c r="DX746" s="459"/>
      <c r="DY746" s="459"/>
      <c r="DZ746" s="459"/>
      <c r="EE746" s="251"/>
      <c r="EG746" s="459"/>
      <c r="EH746" s="459"/>
      <c r="EI746" s="459"/>
      <c r="EN746" s="251"/>
      <c r="EP746" s="459"/>
      <c r="EQ746" s="459"/>
      <c r="ER746" s="459"/>
      <c r="EW746" s="251"/>
      <c r="EY746" s="459"/>
      <c r="EZ746" s="459"/>
      <c r="FA746" s="459"/>
      <c r="FF746" s="251"/>
      <c r="FH746" s="459"/>
      <c r="FI746" s="459"/>
      <c r="FJ746" s="459"/>
      <c r="FO746" s="251"/>
      <c r="FQ746" s="459"/>
      <c r="FR746" s="459"/>
      <c r="FS746" s="459"/>
      <c r="FX746" s="251"/>
      <c r="FZ746" s="459"/>
      <c r="GA746" s="459"/>
      <c r="GB746" s="459"/>
      <c r="GG746" s="251"/>
      <c r="GI746" s="459"/>
      <c r="GJ746" s="459"/>
      <c r="GK746" s="459"/>
      <c r="GP746" s="251"/>
      <c r="GR746" s="459"/>
      <c r="GS746" s="459"/>
      <c r="GT746" s="459"/>
      <c r="GY746" s="251"/>
      <c r="HA746" s="459"/>
      <c r="HB746" s="459"/>
      <c r="HC746" s="459"/>
      <c r="HH746" s="251"/>
      <c r="HJ746" s="459"/>
      <c r="HK746" s="459"/>
      <c r="HL746" s="459"/>
      <c r="HQ746" s="459"/>
      <c r="HR746" s="459"/>
      <c r="HS746" s="459"/>
      <c r="HT746" s="459"/>
      <c r="HU746" s="459"/>
      <c r="HV746" s="459"/>
      <c r="HW746" s="459"/>
      <c r="HX746" s="459"/>
      <c r="HY746" s="459"/>
      <c r="HZ746" s="459"/>
      <c r="IA746" s="459"/>
      <c r="IB746" s="459"/>
      <c r="IC746" s="459"/>
      <c r="ID746" s="459"/>
      <c r="IE746" s="459"/>
      <c r="IF746" s="459"/>
      <c r="IG746" s="459"/>
      <c r="IH746" s="459"/>
      <c r="II746" s="459"/>
      <c r="IJ746" s="459"/>
      <c r="IK746" s="459"/>
      <c r="IL746" s="459"/>
      <c r="IM746" s="459"/>
      <c r="IN746" s="459"/>
      <c r="IO746" s="459"/>
      <c r="IP746" s="459"/>
      <c r="IQ746" s="459"/>
      <c r="IR746" s="459"/>
      <c r="IS746" s="459"/>
      <c r="IT746" s="459"/>
      <c r="IU746" s="459"/>
      <c r="IV746" s="459"/>
      <c r="RS746" s="252"/>
    </row>
    <row r="747" spans="1:487" s="461" customFormat="1" ht="18">
      <c r="A747" s="605" t="s">
        <v>922</v>
      </c>
      <c r="B747" s="459"/>
      <c r="C747" s="488"/>
      <c r="D747" s="461" t="s">
        <v>129</v>
      </c>
      <c r="E747" s="461">
        <f t="shared" si="4"/>
        <v>0</v>
      </c>
      <c r="F747" s="524">
        <f t="shared" si="5"/>
        <v>0</v>
      </c>
      <c r="J747" s="459"/>
      <c r="L747" s="459"/>
      <c r="N747" s="459"/>
      <c r="R747" s="251"/>
      <c r="T747" s="459"/>
      <c r="U747" s="459"/>
      <c r="V747" s="459"/>
      <c r="AA747" s="251"/>
      <c r="AC747" s="459"/>
      <c r="AD747" s="459"/>
      <c r="AE747" s="459"/>
      <c r="AJ747" s="251"/>
      <c r="AL747" s="459"/>
      <c r="AM747" s="459"/>
      <c r="AN747" s="459"/>
      <c r="AS747" s="251"/>
      <c r="AU747" s="459"/>
      <c r="AV747" s="459"/>
      <c r="AW747" s="459"/>
      <c r="BB747" s="251"/>
      <c r="BD747" s="459"/>
      <c r="BE747" s="459"/>
      <c r="BF747" s="459"/>
      <c r="BK747" s="251"/>
      <c r="BM747" s="459"/>
      <c r="BN747" s="459"/>
      <c r="BO747" s="459"/>
      <c r="BT747" s="251"/>
      <c r="BV747" s="459"/>
      <c r="BW747" s="459"/>
      <c r="BX747" s="459"/>
      <c r="CC747" s="251"/>
      <c r="CE747" s="459"/>
      <c r="CF747" s="459"/>
      <c r="CG747" s="459"/>
      <c r="CL747" s="251"/>
      <c r="CN747" s="459"/>
      <c r="CO747" s="459"/>
      <c r="CP747" s="459"/>
      <c r="CU747" s="251"/>
      <c r="CW747" s="459"/>
      <c r="CX747" s="459"/>
      <c r="CY747" s="459"/>
      <c r="DD747" s="251"/>
      <c r="DF747" s="459"/>
      <c r="DG747" s="459"/>
      <c r="DH747" s="459"/>
      <c r="DM747" s="251"/>
      <c r="DO747" s="459"/>
      <c r="DP747" s="459"/>
      <c r="DQ747" s="459"/>
      <c r="DV747" s="251"/>
      <c r="DX747" s="459"/>
      <c r="DY747" s="459"/>
      <c r="DZ747" s="459"/>
      <c r="EE747" s="251"/>
      <c r="EG747" s="459"/>
      <c r="EH747" s="459"/>
      <c r="EI747" s="459"/>
      <c r="EN747" s="251"/>
      <c r="EP747" s="459"/>
      <c r="EQ747" s="459"/>
      <c r="ER747" s="459"/>
      <c r="EW747" s="251"/>
      <c r="EY747" s="459"/>
      <c r="EZ747" s="459"/>
      <c r="FA747" s="459"/>
      <c r="FF747" s="251"/>
      <c r="FH747" s="459"/>
      <c r="FI747" s="459"/>
      <c r="FJ747" s="459"/>
      <c r="FO747" s="251"/>
      <c r="FQ747" s="459"/>
      <c r="FR747" s="459"/>
      <c r="FS747" s="459"/>
      <c r="FX747" s="251"/>
      <c r="FZ747" s="459"/>
      <c r="GA747" s="459"/>
      <c r="GB747" s="459"/>
      <c r="GG747" s="251"/>
      <c r="GI747" s="459"/>
      <c r="GJ747" s="459"/>
      <c r="GK747" s="459"/>
      <c r="GP747" s="251"/>
      <c r="GR747" s="459"/>
      <c r="GS747" s="459"/>
      <c r="GT747" s="459"/>
      <c r="GY747" s="251"/>
      <c r="HA747" s="459"/>
      <c r="HB747" s="459"/>
      <c r="HC747" s="459"/>
      <c r="HH747" s="251"/>
      <c r="HJ747" s="459"/>
      <c r="HK747" s="459"/>
      <c r="HL747" s="459"/>
      <c r="HQ747" s="459"/>
      <c r="HR747" s="459"/>
      <c r="HS747" s="459"/>
      <c r="HT747" s="459"/>
      <c r="HU747" s="459"/>
      <c r="HV747" s="459"/>
      <c r="HW747" s="459"/>
      <c r="HX747" s="459"/>
      <c r="HY747" s="459"/>
      <c r="HZ747" s="459"/>
      <c r="IA747" s="459"/>
      <c r="IB747" s="459"/>
      <c r="IC747" s="459"/>
      <c r="ID747" s="459"/>
      <c r="IE747" s="459"/>
      <c r="IF747" s="459"/>
      <c r="IG747" s="459"/>
      <c r="IH747" s="459"/>
      <c r="II747" s="459"/>
      <c r="IJ747" s="459"/>
      <c r="IK747" s="459"/>
      <c r="IL747" s="459"/>
      <c r="IM747" s="459"/>
      <c r="IN747" s="459"/>
      <c r="IO747" s="459"/>
      <c r="IP747" s="459"/>
      <c r="IQ747" s="459"/>
      <c r="IR747" s="459"/>
      <c r="IS747" s="459"/>
      <c r="IT747" s="459"/>
      <c r="IU747" s="459"/>
      <c r="IV747" s="459"/>
      <c r="RS747" s="252"/>
    </row>
    <row r="748" spans="1:487" s="461" customFormat="1" ht="18">
      <c r="A748" s="605" t="s">
        <v>1890</v>
      </c>
      <c r="B748" s="459"/>
      <c r="C748" s="488"/>
      <c r="D748" s="461" t="s">
        <v>129</v>
      </c>
      <c r="E748" s="461">
        <f t="shared" si="4"/>
        <v>0</v>
      </c>
      <c r="F748" s="524">
        <f t="shared" si="5"/>
        <v>0</v>
      </c>
      <c r="J748" s="459"/>
      <c r="L748" s="459"/>
      <c r="N748" s="459"/>
      <c r="R748" s="251"/>
      <c r="T748" s="459"/>
      <c r="U748" s="459"/>
      <c r="V748" s="459"/>
      <c r="AA748" s="251"/>
      <c r="AC748" s="459"/>
      <c r="AD748" s="459"/>
      <c r="AE748" s="459"/>
      <c r="AJ748" s="251"/>
      <c r="AL748" s="459"/>
      <c r="AM748" s="459"/>
      <c r="AN748" s="459"/>
      <c r="AS748" s="251"/>
      <c r="AU748" s="459"/>
      <c r="AV748" s="459"/>
      <c r="AW748" s="459"/>
      <c r="BB748" s="251"/>
      <c r="BD748" s="459"/>
      <c r="BE748" s="459"/>
      <c r="BF748" s="459"/>
      <c r="BK748" s="251"/>
      <c r="BM748" s="459"/>
      <c r="BN748" s="459"/>
      <c r="BO748" s="459"/>
      <c r="BT748" s="251"/>
      <c r="BV748" s="459"/>
      <c r="BW748" s="459"/>
      <c r="BX748" s="459"/>
      <c r="CC748" s="251"/>
      <c r="CE748" s="459"/>
      <c r="CF748" s="459"/>
      <c r="CG748" s="459"/>
      <c r="CL748" s="251"/>
      <c r="CN748" s="459"/>
      <c r="CO748" s="459"/>
      <c r="CP748" s="459"/>
      <c r="CU748" s="251"/>
      <c r="CW748" s="459"/>
      <c r="CX748" s="459"/>
      <c r="CY748" s="459"/>
      <c r="DD748" s="251"/>
      <c r="DF748" s="459"/>
      <c r="DG748" s="459"/>
      <c r="DH748" s="459"/>
      <c r="DM748" s="251"/>
      <c r="DO748" s="459"/>
      <c r="DP748" s="459"/>
      <c r="DQ748" s="459"/>
      <c r="DV748" s="251"/>
      <c r="DX748" s="459"/>
      <c r="DY748" s="459"/>
      <c r="DZ748" s="459"/>
      <c r="EE748" s="251"/>
      <c r="EG748" s="459"/>
      <c r="EH748" s="459"/>
      <c r="EI748" s="459"/>
      <c r="EN748" s="251"/>
      <c r="EP748" s="459"/>
      <c r="EQ748" s="459"/>
      <c r="ER748" s="459"/>
      <c r="EW748" s="251"/>
      <c r="EY748" s="459"/>
      <c r="EZ748" s="459"/>
      <c r="FA748" s="459"/>
      <c r="FF748" s="251"/>
      <c r="FH748" s="459"/>
      <c r="FI748" s="459"/>
      <c r="FJ748" s="459"/>
      <c r="FO748" s="251"/>
      <c r="FQ748" s="459"/>
      <c r="FR748" s="459"/>
      <c r="FS748" s="459"/>
      <c r="FX748" s="251"/>
      <c r="FZ748" s="459"/>
      <c r="GA748" s="459"/>
      <c r="GB748" s="459"/>
      <c r="GG748" s="251"/>
      <c r="GI748" s="459"/>
      <c r="GJ748" s="459"/>
      <c r="GK748" s="459"/>
      <c r="GP748" s="251"/>
      <c r="GR748" s="459"/>
      <c r="GS748" s="459"/>
      <c r="GT748" s="459"/>
      <c r="GY748" s="251"/>
      <c r="HA748" s="459"/>
      <c r="HB748" s="459"/>
      <c r="HC748" s="459"/>
      <c r="HH748" s="251"/>
      <c r="HJ748" s="459"/>
      <c r="HK748" s="459"/>
      <c r="HL748" s="459"/>
      <c r="HQ748" s="459"/>
      <c r="HR748" s="459"/>
      <c r="HS748" s="459"/>
      <c r="HT748" s="459"/>
      <c r="HU748" s="459"/>
      <c r="HV748" s="459"/>
      <c r="HW748" s="459"/>
      <c r="HX748" s="459"/>
      <c r="HY748" s="459"/>
      <c r="HZ748" s="459"/>
      <c r="IA748" s="459"/>
      <c r="IB748" s="459"/>
      <c r="IC748" s="459"/>
      <c r="ID748" s="459"/>
      <c r="IE748" s="459"/>
      <c r="IF748" s="459"/>
      <c r="IG748" s="459"/>
      <c r="IH748" s="459"/>
      <c r="II748" s="459"/>
      <c r="IJ748" s="459"/>
      <c r="IK748" s="459"/>
      <c r="IL748" s="459"/>
      <c r="IM748" s="459"/>
      <c r="IN748" s="459"/>
      <c r="IO748" s="459"/>
      <c r="IP748" s="459"/>
      <c r="IQ748" s="459"/>
      <c r="IR748" s="459"/>
      <c r="IS748" s="459"/>
      <c r="IT748" s="459"/>
      <c r="IU748" s="459"/>
      <c r="IV748" s="459"/>
      <c r="RS748" s="252"/>
    </row>
    <row r="749" spans="1:487" s="461" customFormat="1" ht="18">
      <c r="A749" s="605" t="s">
        <v>591</v>
      </c>
      <c r="B749" s="459"/>
      <c r="C749" s="488"/>
      <c r="D749" s="461" t="s">
        <v>134</v>
      </c>
      <c r="E749" s="461">
        <f t="shared" si="4"/>
        <v>8</v>
      </c>
      <c r="F749" s="524">
        <f t="shared" si="5"/>
        <v>33</v>
      </c>
      <c r="G749" s="473"/>
      <c r="H749" s="473"/>
      <c r="I749" s="473">
        <v>25</v>
      </c>
      <c r="J749" s="473">
        <v>8</v>
      </c>
      <c r="K749" s="473"/>
      <c r="L749" s="459"/>
      <c r="M749" s="459"/>
      <c r="N749" s="459"/>
      <c r="R749" s="251"/>
      <c r="T749" s="459"/>
      <c r="U749" s="459"/>
      <c r="V749" s="459"/>
      <c r="AA749" s="251"/>
      <c r="AC749" s="459"/>
      <c r="AD749" s="459"/>
      <c r="AE749" s="459"/>
      <c r="AJ749" s="251"/>
      <c r="AL749" s="459"/>
      <c r="AM749" s="459"/>
      <c r="AN749" s="459"/>
      <c r="AS749" s="251"/>
      <c r="AU749" s="459"/>
      <c r="AV749" s="459"/>
      <c r="AW749" s="459"/>
      <c r="BB749" s="251"/>
      <c r="BD749" s="459"/>
      <c r="BE749" s="459"/>
      <c r="BF749" s="459"/>
      <c r="BK749" s="251"/>
      <c r="BM749" s="459"/>
      <c r="BN749" s="459"/>
      <c r="BO749" s="459"/>
      <c r="BT749" s="251"/>
      <c r="BV749" s="459"/>
      <c r="BW749" s="459"/>
      <c r="BX749" s="459"/>
      <c r="CC749" s="251"/>
      <c r="CE749" s="459"/>
      <c r="CF749" s="459"/>
      <c r="CG749" s="459"/>
      <c r="CL749" s="251"/>
      <c r="CN749" s="459"/>
      <c r="CO749" s="459"/>
      <c r="CP749" s="459"/>
      <c r="CU749" s="251"/>
      <c r="CW749" s="459"/>
      <c r="CX749" s="459"/>
      <c r="CY749" s="459"/>
      <c r="DD749" s="251"/>
      <c r="DF749" s="459"/>
      <c r="DG749" s="459"/>
      <c r="DH749" s="459"/>
      <c r="DM749" s="251"/>
      <c r="DO749" s="459"/>
      <c r="DP749" s="459"/>
      <c r="DQ749" s="459"/>
      <c r="DV749" s="251"/>
      <c r="DX749" s="459"/>
      <c r="DY749" s="459"/>
      <c r="DZ749" s="459"/>
      <c r="EE749" s="251"/>
      <c r="EG749" s="459"/>
      <c r="EH749" s="459"/>
      <c r="EI749" s="459"/>
      <c r="EN749" s="251"/>
      <c r="EP749" s="459"/>
      <c r="EQ749" s="459"/>
      <c r="ER749" s="459"/>
      <c r="EW749" s="251"/>
      <c r="EY749" s="459"/>
      <c r="EZ749" s="459"/>
      <c r="FA749" s="459"/>
      <c r="FF749" s="251"/>
      <c r="FH749" s="459"/>
      <c r="FI749" s="459"/>
      <c r="FJ749" s="459"/>
      <c r="FO749" s="251"/>
      <c r="FQ749" s="459"/>
      <c r="FR749" s="459"/>
      <c r="FS749" s="459"/>
      <c r="FX749" s="251"/>
      <c r="FZ749" s="459"/>
      <c r="GA749" s="459"/>
      <c r="GB749" s="459"/>
      <c r="GG749" s="251"/>
      <c r="GI749" s="459"/>
      <c r="GJ749" s="459"/>
      <c r="GK749" s="459"/>
      <c r="GP749" s="251"/>
      <c r="GR749" s="459"/>
      <c r="GS749" s="459"/>
      <c r="GT749" s="459"/>
      <c r="GY749" s="251"/>
      <c r="HA749" s="459"/>
      <c r="HB749" s="459"/>
      <c r="HC749" s="459"/>
      <c r="HH749" s="251"/>
      <c r="HJ749" s="459"/>
      <c r="HK749" s="459"/>
      <c r="HL749" s="459"/>
      <c r="HQ749" s="459"/>
      <c r="HR749" s="459"/>
      <c r="HS749" s="459"/>
      <c r="HT749" s="459"/>
      <c r="HU749" s="459"/>
      <c r="HV749" s="459"/>
      <c r="HW749" s="459"/>
      <c r="HX749" s="459"/>
      <c r="HY749" s="459"/>
      <c r="HZ749" s="459"/>
      <c r="IA749" s="459"/>
      <c r="IB749" s="459"/>
      <c r="IC749" s="459"/>
      <c r="ID749" s="459"/>
      <c r="IE749" s="459"/>
      <c r="IF749" s="459"/>
      <c r="IG749" s="459"/>
      <c r="IH749" s="459"/>
      <c r="II749" s="459"/>
      <c r="IJ749" s="459"/>
      <c r="IK749" s="459"/>
      <c r="IL749" s="459"/>
      <c r="IM749" s="459"/>
      <c r="IN749" s="459"/>
      <c r="IO749" s="459"/>
      <c r="IP749" s="459"/>
      <c r="IQ749" s="459"/>
      <c r="IR749" s="459"/>
      <c r="IS749" s="459"/>
      <c r="IT749" s="459"/>
      <c r="IU749" s="459"/>
      <c r="IV749" s="459"/>
      <c r="RS749" s="252"/>
    </row>
    <row r="750" spans="1:487" s="461" customFormat="1" ht="18">
      <c r="A750" s="605" t="s">
        <v>511</v>
      </c>
      <c r="B750" s="488"/>
      <c r="C750" s="488"/>
      <c r="D750" s="461" t="s">
        <v>136</v>
      </c>
      <c r="E750" s="461">
        <f t="shared" si="4"/>
        <v>14</v>
      </c>
      <c r="F750" s="524">
        <f t="shared" si="5"/>
        <v>6</v>
      </c>
      <c r="G750" s="473"/>
      <c r="H750" s="473"/>
      <c r="I750" s="473"/>
      <c r="J750" s="473">
        <v>6</v>
      </c>
      <c r="K750" s="473"/>
      <c r="L750" s="459"/>
      <c r="N750" s="459"/>
      <c r="R750" s="251"/>
      <c r="T750" s="459"/>
      <c r="U750" s="459"/>
      <c r="V750" s="459"/>
      <c r="AA750" s="251"/>
      <c r="AC750" s="459"/>
      <c r="AD750" s="459"/>
      <c r="AE750" s="459"/>
      <c r="AJ750" s="251"/>
      <c r="AL750" s="459"/>
      <c r="AM750" s="459"/>
      <c r="AN750" s="459"/>
      <c r="AS750" s="251"/>
      <c r="AU750" s="459"/>
      <c r="AV750" s="459"/>
      <c r="AW750" s="459"/>
      <c r="BB750" s="251"/>
      <c r="BD750" s="459"/>
      <c r="BE750" s="459"/>
      <c r="BF750" s="459"/>
      <c r="BK750" s="251"/>
      <c r="BM750" s="459"/>
      <c r="BN750" s="459"/>
      <c r="BO750" s="459"/>
      <c r="BT750" s="251"/>
      <c r="BV750" s="459"/>
      <c r="BW750" s="459"/>
      <c r="BX750" s="459"/>
      <c r="CC750" s="251"/>
      <c r="CE750" s="459"/>
      <c r="CF750" s="459"/>
      <c r="CG750" s="459"/>
      <c r="CL750" s="251"/>
      <c r="CN750" s="459"/>
      <c r="CO750" s="459"/>
      <c r="CP750" s="459"/>
      <c r="CU750" s="251"/>
      <c r="CW750" s="459"/>
      <c r="CX750" s="459"/>
      <c r="CY750" s="459"/>
      <c r="DD750" s="251"/>
      <c r="DF750" s="459"/>
      <c r="DG750" s="459"/>
      <c r="DH750" s="459"/>
      <c r="DM750" s="251"/>
      <c r="DO750" s="459"/>
      <c r="DP750" s="459"/>
      <c r="DQ750" s="459"/>
      <c r="DV750" s="251"/>
      <c r="DX750" s="459"/>
      <c r="DY750" s="459"/>
      <c r="DZ750" s="459"/>
      <c r="EE750" s="251"/>
      <c r="EG750" s="459"/>
      <c r="EH750" s="459"/>
      <c r="EI750" s="459"/>
      <c r="EN750" s="251"/>
      <c r="EP750" s="459"/>
      <c r="EQ750" s="459"/>
      <c r="ER750" s="459"/>
      <c r="EW750" s="251"/>
      <c r="EY750" s="459"/>
      <c r="EZ750" s="459"/>
      <c r="FA750" s="459"/>
      <c r="FF750" s="251"/>
      <c r="FH750" s="459"/>
      <c r="FI750" s="459"/>
      <c r="FJ750" s="459"/>
      <c r="FO750" s="251"/>
      <c r="FQ750" s="459"/>
      <c r="FR750" s="459"/>
      <c r="FS750" s="459"/>
      <c r="FX750" s="251"/>
      <c r="FZ750" s="459"/>
      <c r="GA750" s="459"/>
      <c r="GB750" s="459"/>
      <c r="GG750" s="251"/>
      <c r="GI750" s="459"/>
      <c r="GJ750" s="459"/>
      <c r="GK750" s="459"/>
      <c r="GP750" s="251"/>
      <c r="GR750" s="459"/>
      <c r="GS750" s="459"/>
      <c r="GT750" s="459"/>
      <c r="GY750" s="251"/>
      <c r="HA750" s="459"/>
      <c r="HB750" s="459"/>
      <c r="HC750" s="459"/>
      <c r="HH750" s="251"/>
      <c r="HJ750" s="459"/>
      <c r="HK750" s="459"/>
      <c r="HL750" s="459"/>
      <c r="HQ750" s="459"/>
      <c r="HR750" s="459"/>
      <c r="HS750" s="459"/>
      <c r="HT750" s="459"/>
      <c r="HU750" s="459"/>
      <c r="HV750" s="459"/>
      <c r="HW750" s="459"/>
      <c r="HX750" s="459"/>
      <c r="HY750" s="459"/>
      <c r="HZ750" s="459"/>
      <c r="IA750" s="459"/>
      <c r="IB750" s="459"/>
      <c r="IC750" s="459"/>
      <c r="ID750" s="459"/>
      <c r="IE750" s="459"/>
      <c r="IF750" s="459"/>
      <c r="IG750" s="459"/>
      <c r="IH750" s="459"/>
      <c r="II750" s="459"/>
      <c r="IJ750" s="459"/>
      <c r="IK750" s="459"/>
      <c r="IL750" s="459"/>
      <c r="IM750" s="459"/>
      <c r="IN750" s="459"/>
      <c r="IO750" s="459"/>
      <c r="IP750" s="459"/>
      <c r="IQ750" s="459"/>
      <c r="IR750" s="459"/>
      <c r="IS750" s="459"/>
      <c r="IT750" s="459"/>
      <c r="IU750" s="459"/>
      <c r="IV750" s="459"/>
      <c r="RS750" s="252"/>
    </row>
    <row r="751" spans="1:487" s="461" customFormat="1" ht="18">
      <c r="A751" s="605" t="s">
        <v>623</v>
      </c>
      <c r="B751" s="488"/>
      <c r="C751" s="488"/>
      <c r="D751" s="461" t="s">
        <v>140</v>
      </c>
      <c r="E751" s="461">
        <f t="shared" si="4"/>
        <v>17</v>
      </c>
      <c r="F751" s="524">
        <f t="shared" si="5"/>
        <v>36</v>
      </c>
      <c r="G751" s="502"/>
      <c r="H751" s="473"/>
      <c r="I751" s="473">
        <v>30</v>
      </c>
      <c r="J751" s="473">
        <v>6</v>
      </c>
      <c r="K751" s="473"/>
      <c r="L751" s="459"/>
      <c r="N751" s="459"/>
      <c r="R751" s="251"/>
      <c r="T751" s="459"/>
      <c r="U751" s="459"/>
      <c r="V751" s="459"/>
      <c r="AA751" s="251"/>
      <c r="AC751" s="459"/>
      <c r="AD751" s="459"/>
      <c r="AE751" s="459"/>
      <c r="AJ751" s="251"/>
      <c r="AL751" s="459"/>
      <c r="AM751" s="459"/>
      <c r="AN751" s="459"/>
      <c r="AS751" s="251"/>
      <c r="AU751" s="459"/>
      <c r="AV751" s="459"/>
      <c r="AW751" s="459"/>
      <c r="BB751" s="251"/>
      <c r="BD751" s="459"/>
      <c r="BE751" s="459"/>
      <c r="BF751" s="459"/>
      <c r="BK751" s="251"/>
      <c r="BM751" s="459"/>
      <c r="BN751" s="459"/>
      <c r="BO751" s="459"/>
      <c r="BT751" s="251"/>
      <c r="BV751" s="459"/>
      <c r="BW751" s="459"/>
      <c r="BX751" s="459"/>
      <c r="CC751" s="251"/>
      <c r="CE751" s="459"/>
      <c r="CF751" s="459"/>
      <c r="CG751" s="459"/>
      <c r="CL751" s="251"/>
      <c r="CN751" s="459"/>
      <c r="CO751" s="459"/>
      <c r="CP751" s="459"/>
      <c r="CU751" s="251"/>
      <c r="CW751" s="459"/>
      <c r="CX751" s="459"/>
      <c r="CY751" s="459"/>
      <c r="DD751" s="251"/>
      <c r="DF751" s="459"/>
      <c r="DG751" s="459"/>
      <c r="DH751" s="459"/>
      <c r="DM751" s="251"/>
      <c r="DO751" s="459"/>
      <c r="DP751" s="459"/>
      <c r="DQ751" s="459"/>
      <c r="DV751" s="251"/>
      <c r="DX751" s="459"/>
      <c r="DY751" s="459"/>
      <c r="DZ751" s="459"/>
      <c r="EE751" s="251"/>
      <c r="EG751" s="459"/>
      <c r="EH751" s="459"/>
      <c r="EI751" s="459"/>
      <c r="EN751" s="251"/>
      <c r="EP751" s="459"/>
      <c r="EQ751" s="459"/>
      <c r="ER751" s="459"/>
      <c r="EW751" s="251"/>
      <c r="EY751" s="459"/>
      <c r="EZ751" s="459"/>
      <c r="FA751" s="459"/>
      <c r="FF751" s="251"/>
      <c r="FH751" s="459"/>
      <c r="FI751" s="459"/>
      <c r="FJ751" s="459"/>
      <c r="FO751" s="251"/>
      <c r="FQ751" s="459"/>
      <c r="FR751" s="459"/>
      <c r="FS751" s="459"/>
      <c r="FX751" s="251"/>
      <c r="FZ751" s="459"/>
      <c r="GA751" s="459"/>
      <c r="GB751" s="459"/>
      <c r="GG751" s="251"/>
      <c r="GI751" s="459"/>
      <c r="GJ751" s="459"/>
      <c r="GK751" s="459"/>
      <c r="GP751" s="251"/>
      <c r="GR751" s="459"/>
      <c r="GS751" s="459"/>
      <c r="GT751" s="459"/>
      <c r="GY751" s="251"/>
      <c r="HA751" s="459"/>
      <c r="HB751" s="459"/>
      <c r="HC751" s="459"/>
      <c r="HH751" s="251"/>
      <c r="HJ751" s="459"/>
      <c r="HK751" s="459"/>
      <c r="HL751" s="459"/>
      <c r="HQ751" s="459"/>
      <c r="HR751" s="459"/>
      <c r="HS751" s="459"/>
      <c r="HT751" s="459"/>
      <c r="HU751" s="459"/>
      <c r="HV751" s="459"/>
      <c r="HW751" s="459"/>
      <c r="HX751" s="459"/>
      <c r="HY751" s="459"/>
      <c r="HZ751" s="459"/>
      <c r="IA751" s="459"/>
      <c r="IB751" s="459"/>
      <c r="IC751" s="459"/>
      <c r="ID751" s="459"/>
      <c r="IE751" s="459"/>
      <c r="IF751" s="459"/>
      <c r="IG751" s="459"/>
      <c r="IH751" s="459"/>
      <c r="II751" s="459"/>
      <c r="IJ751" s="459"/>
      <c r="IK751" s="459"/>
      <c r="IL751" s="459"/>
      <c r="IM751" s="459"/>
      <c r="IN751" s="459"/>
      <c r="IO751" s="459"/>
      <c r="IP751" s="459"/>
      <c r="IQ751" s="459"/>
      <c r="IR751" s="459"/>
      <c r="IS751" s="459"/>
      <c r="IT751" s="459"/>
      <c r="IU751" s="459"/>
      <c r="IV751" s="459"/>
      <c r="RS751" s="252"/>
    </row>
    <row r="752" spans="1:487" s="461" customFormat="1" ht="18">
      <c r="A752" s="605" t="s">
        <v>493</v>
      </c>
      <c r="B752" s="459"/>
      <c r="C752" s="488"/>
      <c r="D752" s="461" t="s">
        <v>137</v>
      </c>
      <c r="E752" s="461">
        <f t="shared" si="4"/>
        <v>2</v>
      </c>
      <c r="F752" s="524">
        <f t="shared" si="5"/>
        <v>40</v>
      </c>
      <c r="G752" s="473"/>
      <c r="H752" s="473"/>
      <c r="I752" s="473">
        <v>29</v>
      </c>
      <c r="J752" s="473">
        <v>11</v>
      </c>
      <c r="K752" s="473"/>
      <c r="L752" s="459"/>
      <c r="N752" s="459"/>
      <c r="R752" s="251"/>
      <c r="T752" s="459"/>
      <c r="U752" s="459"/>
      <c r="V752" s="459"/>
      <c r="AA752" s="251"/>
      <c r="AC752" s="459"/>
      <c r="AD752" s="459"/>
      <c r="AE752" s="459"/>
      <c r="AJ752" s="251"/>
      <c r="AL752" s="459"/>
      <c r="AM752" s="459"/>
      <c r="AN752" s="459"/>
      <c r="AS752" s="251"/>
      <c r="AU752" s="459"/>
      <c r="AV752" s="459"/>
      <c r="AW752" s="459"/>
      <c r="BB752" s="251"/>
      <c r="BD752" s="459"/>
      <c r="BE752" s="459"/>
      <c r="BF752" s="459"/>
      <c r="BK752" s="251"/>
      <c r="BM752" s="459"/>
      <c r="BN752" s="459"/>
      <c r="BO752" s="459"/>
      <c r="BT752" s="251"/>
      <c r="BV752" s="459"/>
      <c r="BW752" s="459"/>
      <c r="BX752" s="459"/>
      <c r="CC752" s="251"/>
      <c r="CE752" s="459"/>
      <c r="CF752" s="459"/>
      <c r="CG752" s="459"/>
      <c r="CL752" s="251"/>
      <c r="CN752" s="459"/>
      <c r="CO752" s="459"/>
      <c r="CP752" s="459"/>
      <c r="CU752" s="251"/>
      <c r="CW752" s="459"/>
      <c r="CX752" s="459"/>
      <c r="CY752" s="459"/>
      <c r="DD752" s="251"/>
      <c r="DF752" s="459"/>
      <c r="DG752" s="459"/>
      <c r="DH752" s="459"/>
      <c r="DM752" s="251"/>
      <c r="DO752" s="459"/>
      <c r="DP752" s="459"/>
      <c r="DQ752" s="459"/>
      <c r="DV752" s="251"/>
      <c r="DX752" s="459"/>
      <c r="DY752" s="459"/>
      <c r="DZ752" s="459"/>
      <c r="EE752" s="251"/>
      <c r="EG752" s="459"/>
      <c r="EH752" s="459"/>
      <c r="EI752" s="459"/>
      <c r="EN752" s="251"/>
      <c r="EP752" s="459"/>
      <c r="EQ752" s="459"/>
      <c r="ER752" s="459"/>
      <c r="EW752" s="251"/>
      <c r="EY752" s="459"/>
      <c r="EZ752" s="459"/>
      <c r="FA752" s="459"/>
      <c r="FF752" s="251"/>
      <c r="FH752" s="459"/>
      <c r="FI752" s="459"/>
      <c r="FJ752" s="459"/>
      <c r="FO752" s="251"/>
      <c r="FQ752" s="459"/>
      <c r="FR752" s="459"/>
      <c r="FS752" s="459"/>
      <c r="FX752" s="251"/>
      <c r="FZ752" s="459"/>
      <c r="GA752" s="459"/>
      <c r="GB752" s="459"/>
      <c r="GG752" s="251"/>
      <c r="GI752" s="459"/>
      <c r="GJ752" s="459"/>
      <c r="GK752" s="459"/>
      <c r="GP752" s="251"/>
      <c r="GR752" s="459"/>
      <c r="GS752" s="459"/>
      <c r="GT752" s="459"/>
      <c r="GY752" s="251"/>
      <c r="HA752" s="459"/>
      <c r="HB752" s="459"/>
      <c r="HC752" s="459"/>
      <c r="HH752" s="251"/>
      <c r="HJ752" s="459"/>
      <c r="HK752" s="459"/>
      <c r="HL752" s="459"/>
      <c r="HQ752" s="459"/>
      <c r="HR752" s="459"/>
      <c r="HS752" s="459"/>
      <c r="HT752" s="459"/>
      <c r="HU752" s="459"/>
      <c r="HV752" s="459"/>
      <c r="HW752" s="459"/>
      <c r="HX752" s="459"/>
      <c r="HY752" s="459"/>
      <c r="HZ752" s="459"/>
      <c r="IA752" s="459"/>
      <c r="IB752" s="459"/>
      <c r="IC752" s="459"/>
      <c r="ID752" s="459"/>
      <c r="IE752" s="459"/>
      <c r="IF752" s="459"/>
      <c r="IG752" s="459"/>
      <c r="IH752" s="459"/>
      <c r="II752" s="459"/>
      <c r="IJ752" s="459"/>
      <c r="IK752" s="459"/>
      <c r="IL752" s="459"/>
      <c r="IM752" s="459"/>
      <c r="IN752" s="459"/>
      <c r="IO752" s="459"/>
      <c r="IP752" s="459"/>
      <c r="IQ752" s="459"/>
      <c r="IR752" s="459"/>
      <c r="IS752" s="459"/>
      <c r="IT752" s="459"/>
      <c r="IU752" s="459"/>
      <c r="IV752" s="459"/>
      <c r="RS752" s="252"/>
    </row>
    <row r="753" spans="1:487" s="461" customFormat="1" ht="18">
      <c r="A753" s="605" t="s">
        <v>2396</v>
      </c>
      <c r="B753" s="459"/>
      <c r="C753" s="488"/>
      <c r="D753" s="461" t="s">
        <v>129</v>
      </c>
      <c r="E753" s="461">
        <f t="shared" si="4"/>
        <v>0</v>
      </c>
      <c r="F753" s="524">
        <f t="shared" si="5"/>
        <v>0</v>
      </c>
      <c r="G753" s="509"/>
      <c r="J753" s="459"/>
      <c r="L753" s="459"/>
      <c r="N753" s="459"/>
      <c r="R753" s="251"/>
      <c r="T753" s="459"/>
      <c r="U753" s="459"/>
      <c r="V753" s="459"/>
      <c r="AA753" s="251"/>
      <c r="AC753" s="459"/>
      <c r="AD753" s="459"/>
      <c r="AE753" s="459"/>
      <c r="AJ753" s="251"/>
      <c r="AL753" s="459"/>
      <c r="AM753" s="459"/>
      <c r="AN753" s="459"/>
      <c r="AS753" s="251"/>
      <c r="AU753" s="459"/>
      <c r="AV753" s="459"/>
      <c r="AW753" s="459"/>
      <c r="BB753" s="251"/>
      <c r="BD753" s="459"/>
      <c r="BE753" s="459"/>
      <c r="BF753" s="459"/>
      <c r="BK753" s="251"/>
      <c r="BM753" s="459"/>
      <c r="BN753" s="459"/>
      <c r="BO753" s="459"/>
      <c r="BT753" s="251"/>
      <c r="BV753" s="459"/>
      <c r="BW753" s="459"/>
      <c r="BX753" s="459"/>
      <c r="CC753" s="251"/>
      <c r="CE753" s="459"/>
      <c r="CF753" s="459"/>
      <c r="CG753" s="459"/>
      <c r="CL753" s="251"/>
      <c r="CN753" s="459"/>
      <c r="CO753" s="459"/>
      <c r="CP753" s="459"/>
      <c r="CU753" s="251"/>
      <c r="CW753" s="459"/>
      <c r="CX753" s="459"/>
      <c r="CY753" s="459"/>
      <c r="DD753" s="251"/>
      <c r="DF753" s="459"/>
      <c r="DG753" s="459"/>
      <c r="DH753" s="459"/>
      <c r="DM753" s="251"/>
      <c r="DO753" s="459"/>
      <c r="DP753" s="459"/>
      <c r="DQ753" s="459"/>
      <c r="DV753" s="251"/>
      <c r="DX753" s="459"/>
      <c r="DY753" s="459"/>
      <c r="DZ753" s="459"/>
      <c r="EE753" s="251"/>
      <c r="EG753" s="459"/>
      <c r="EH753" s="459"/>
      <c r="EI753" s="459"/>
      <c r="EN753" s="251"/>
      <c r="EP753" s="459"/>
      <c r="EQ753" s="459"/>
      <c r="ER753" s="459"/>
      <c r="EW753" s="251"/>
      <c r="EY753" s="459"/>
      <c r="EZ753" s="459"/>
      <c r="FA753" s="459"/>
      <c r="FF753" s="251"/>
      <c r="FH753" s="459"/>
      <c r="FI753" s="459"/>
      <c r="FJ753" s="459"/>
      <c r="FO753" s="251"/>
      <c r="FQ753" s="459"/>
      <c r="FR753" s="459"/>
      <c r="FS753" s="459"/>
      <c r="FX753" s="251"/>
      <c r="FZ753" s="459"/>
      <c r="GA753" s="459"/>
      <c r="GB753" s="459"/>
      <c r="GG753" s="251"/>
      <c r="GI753" s="459"/>
      <c r="GJ753" s="459"/>
      <c r="GK753" s="459"/>
      <c r="GP753" s="251"/>
      <c r="GR753" s="459"/>
      <c r="GS753" s="459"/>
      <c r="GT753" s="459"/>
      <c r="GY753" s="251"/>
      <c r="HA753" s="459"/>
      <c r="HB753" s="459"/>
      <c r="HC753" s="459"/>
      <c r="HH753" s="251"/>
      <c r="HJ753" s="459"/>
      <c r="HK753" s="459"/>
      <c r="HL753" s="459"/>
      <c r="HQ753" s="459"/>
      <c r="HR753" s="459"/>
      <c r="HS753" s="459"/>
      <c r="HT753" s="459"/>
      <c r="HU753" s="459"/>
      <c r="HV753" s="459"/>
      <c r="HW753" s="459"/>
      <c r="HX753" s="459"/>
      <c r="HY753" s="459"/>
      <c r="HZ753" s="459"/>
      <c r="IA753" s="459"/>
      <c r="IB753" s="459"/>
      <c r="IC753" s="459"/>
      <c r="ID753" s="459"/>
      <c r="IE753" s="459"/>
      <c r="IF753" s="459"/>
      <c r="IG753" s="459"/>
      <c r="IH753" s="459"/>
      <c r="II753" s="459"/>
      <c r="IJ753" s="459"/>
      <c r="IK753" s="459"/>
      <c r="IL753" s="459"/>
      <c r="IM753" s="459"/>
      <c r="IN753" s="459"/>
      <c r="IO753" s="459"/>
      <c r="IP753" s="459"/>
      <c r="IQ753" s="459"/>
      <c r="IR753" s="459"/>
      <c r="IS753" s="459"/>
      <c r="IT753" s="459"/>
      <c r="IU753" s="459"/>
      <c r="IV753" s="459"/>
      <c r="RS753" s="252"/>
    </row>
    <row r="754" spans="1:487" s="461" customFormat="1" ht="18">
      <c r="A754" s="605" t="s">
        <v>2397</v>
      </c>
      <c r="B754" s="459"/>
      <c r="C754" s="488"/>
      <c r="D754" s="461" t="s">
        <v>129</v>
      </c>
      <c r="E754" s="461">
        <f t="shared" si="4"/>
        <v>0</v>
      </c>
      <c r="F754" s="524">
        <f t="shared" si="5"/>
        <v>0</v>
      </c>
      <c r="G754" s="502"/>
      <c r="H754" s="502"/>
      <c r="I754" s="473"/>
      <c r="J754" s="473"/>
      <c r="K754" s="473"/>
      <c r="L754" s="459"/>
      <c r="N754" s="459"/>
      <c r="R754" s="251"/>
      <c r="T754" s="459"/>
      <c r="U754" s="459"/>
      <c r="V754" s="459"/>
      <c r="AA754" s="251"/>
      <c r="AC754" s="459"/>
      <c r="AD754" s="459"/>
      <c r="AE754" s="459"/>
      <c r="AJ754" s="251"/>
      <c r="AL754" s="459"/>
      <c r="AM754" s="459"/>
      <c r="AN754" s="459"/>
      <c r="AS754" s="251"/>
      <c r="AU754" s="459"/>
      <c r="AV754" s="459"/>
      <c r="AW754" s="459"/>
      <c r="BB754" s="251"/>
      <c r="BD754" s="459"/>
      <c r="BE754" s="459"/>
      <c r="BF754" s="459"/>
      <c r="BK754" s="251"/>
      <c r="BM754" s="459"/>
      <c r="BN754" s="459"/>
      <c r="BO754" s="459"/>
      <c r="BT754" s="251"/>
      <c r="BV754" s="459"/>
      <c r="BW754" s="459"/>
      <c r="BX754" s="459"/>
      <c r="CC754" s="251"/>
      <c r="CE754" s="459"/>
      <c r="CF754" s="459"/>
      <c r="CG754" s="459"/>
      <c r="CL754" s="251"/>
      <c r="CN754" s="459"/>
      <c r="CO754" s="459"/>
      <c r="CP754" s="459"/>
      <c r="CU754" s="251"/>
      <c r="CW754" s="459"/>
      <c r="CX754" s="459"/>
      <c r="CY754" s="459"/>
      <c r="DD754" s="251"/>
      <c r="DF754" s="459"/>
      <c r="DG754" s="459"/>
      <c r="DH754" s="459"/>
      <c r="DM754" s="251"/>
      <c r="DO754" s="459"/>
      <c r="DP754" s="459"/>
      <c r="DQ754" s="459"/>
      <c r="DV754" s="251"/>
      <c r="DX754" s="459"/>
      <c r="DY754" s="459"/>
      <c r="DZ754" s="459"/>
      <c r="EE754" s="251"/>
      <c r="EG754" s="459"/>
      <c r="EH754" s="459"/>
      <c r="EI754" s="459"/>
      <c r="EN754" s="251"/>
      <c r="EP754" s="459"/>
      <c r="EQ754" s="459"/>
      <c r="ER754" s="459"/>
      <c r="EW754" s="251"/>
      <c r="EY754" s="459"/>
      <c r="EZ754" s="459"/>
      <c r="FA754" s="459"/>
      <c r="FF754" s="251"/>
      <c r="FH754" s="459"/>
      <c r="FI754" s="459"/>
      <c r="FJ754" s="459"/>
      <c r="FO754" s="251"/>
      <c r="FQ754" s="459"/>
      <c r="FR754" s="459"/>
      <c r="FS754" s="459"/>
      <c r="FX754" s="251"/>
      <c r="FZ754" s="459"/>
      <c r="GA754" s="459"/>
      <c r="GB754" s="459"/>
      <c r="GG754" s="251"/>
      <c r="GI754" s="459"/>
      <c r="GJ754" s="459"/>
      <c r="GK754" s="459"/>
      <c r="GP754" s="251"/>
      <c r="GR754" s="459"/>
      <c r="GS754" s="459"/>
      <c r="GT754" s="459"/>
      <c r="GY754" s="251"/>
      <c r="HA754" s="459"/>
      <c r="HB754" s="459"/>
      <c r="HC754" s="459"/>
      <c r="HH754" s="251"/>
      <c r="HJ754" s="459"/>
      <c r="HK754" s="459"/>
      <c r="HL754" s="459"/>
      <c r="HQ754" s="459"/>
      <c r="HR754" s="459"/>
      <c r="HS754" s="459"/>
      <c r="HT754" s="459"/>
      <c r="HU754" s="459"/>
      <c r="HV754" s="459"/>
      <c r="HW754" s="459"/>
      <c r="HX754" s="459"/>
      <c r="HY754" s="459"/>
      <c r="HZ754" s="459"/>
      <c r="IA754" s="459"/>
      <c r="IB754" s="459"/>
      <c r="IC754" s="459"/>
      <c r="ID754" s="459"/>
      <c r="IE754" s="459"/>
      <c r="IF754" s="459"/>
      <c r="IG754" s="459"/>
      <c r="IH754" s="459"/>
      <c r="II754" s="459"/>
      <c r="IJ754" s="459"/>
      <c r="IK754" s="459"/>
      <c r="IL754" s="459"/>
      <c r="IM754" s="459"/>
      <c r="IN754" s="459"/>
      <c r="IO754" s="459"/>
      <c r="IP754" s="459"/>
      <c r="IQ754" s="459"/>
      <c r="IR754" s="459"/>
      <c r="IS754" s="459"/>
      <c r="IT754" s="459"/>
      <c r="IU754" s="459"/>
      <c r="IV754" s="459"/>
      <c r="RS754" s="252"/>
    </row>
    <row r="755" spans="1:487" s="461" customFormat="1" ht="18">
      <c r="A755" s="605" t="s">
        <v>1642</v>
      </c>
      <c r="B755" s="459"/>
      <c r="C755" s="488"/>
      <c r="D755" s="461" t="s">
        <v>134</v>
      </c>
      <c r="E755" s="461">
        <f t="shared" ref="E755:E818" si="6">COUNTIF($A$481:$AHO$554,A755)</f>
        <v>5</v>
      </c>
      <c r="F755" s="524">
        <f t="shared" ref="F755:F818" si="7">SUM(G755:K755)</f>
        <v>54</v>
      </c>
      <c r="G755" s="473"/>
      <c r="H755" s="473"/>
      <c r="I755" s="473">
        <v>32</v>
      </c>
      <c r="J755" s="473">
        <v>22</v>
      </c>
      <c r="K755" s="473"/>
      <c r="L755" s="459"/>
      <c r="N755" s="459"/>
      <c r="R755" s="251"/>
      <c r="T755" s="459"/>
      <c r="U755" s="459"/>
      <c r="V755" s="459"/>
      <c r="AA755" s="251"/>
      <c r="AC755" s="459"/>
      <c r="AD755" s="459"/>
      <c r="AE755" s="459"/>
      <c r="AJ755" s="251"/>
      <c r="AL755" s="459"/>
      <c r="AM755" s="459"/>
      <c r="AN755" s="459"/>
      <c r="AS755" s="251"/>
      <c r="AU755" s="459"/>
      <c r="AV755" s="459"/>
      <c r="AW755" s="459"/>
      <c r="BB755" s="251"/>
      <c r="BD755" s="459"/>
      <c r="BE755" s="459"/>
      <c r="BF755" s="459"/>
      <c r="BK755" s="251"/>
      <c r="BM755" s="459"/>
      <c r="BN755" s="459"/>
      <c r="BO755" s="459"/>
      <c r="BT755" s="251"/>
      <c r="BV755" s="459"/>
      <c r="BW755" s="459"/>
      <c r="BX755" s="459"/>
      <c r="CC755" s="251"/>
      <c r="CE755" s="459"/>
      <c r="CF755" s="459"/>
      <c r="CG755" s="459"/>
      <c r="CL755" s="251"/>
      <c r="CN755" s="459"/>
      <c r="CO755" s="459"/>
      <c r="CP755" s="459"/>
      <c r="CU755" s="251"/>
      <c r="CW755" s="459"/>
      <c r="CX755" s="459"/>
      <c r="CY755" s="459"/>
      <c r="DD755" s="251"/>
      <c r="DF755" s="459"/>
      <c r="DG755" s="459"/>
      <c r="DH755" s="459"/>
      <c r="DM755" s="251"/>
      <c r="DO755" s="459"/>
      <c r="DP755" s="459"/>
      <c r="DQ755" s="459"/>
      <c r="DV755" s="251"/>
      <c r="DX755" s="459"/>
      <c r="DY755" s="459"/>
      <c r="DZ755" s="459"/>
      <c r="EE755" s="251"/>
      <c r="EG755" s="459"/>
      <c r="EH755" s="459"/>
      <c r="EI755" s="459"/>
      <c r="EN755" s="251"/>
      <c r="EP755" s="459"/>
      <c r="EQ755" s="459"/>
      <c r="ER755" s="459"/>
      <c r="EW755" s="251"/>
      <c r="EY755" s="459"/>
      <c r="EZ755" s="459"/>
      <c r="FA755" s="459"/>
      <c r="FF755" s="251"/>
      <c r="FH755" s="459"/>
      <c r="FI755" s="459"/>
      <c r="FJ755" s="459"/>
      <c r="FO755" s="251"/>
      <c r="FQ755" s="459"/>
      <c r="FR755" s="459"/>
      <c r="FS755" s="459"/>
      <c r="FX755" s="251"/>
      <c r="FZ755" s="459"/>
      <c r="GA755" s="459"/>
      <c r="GB755" s="459"/>
      <c r="GG755" s="251"/>
      <c r="GI755" s="459"/>
      <c r="GJ755" s="459"/>
      <c r="GK755" s="459"/>
      <c r="GP755" s="251"/>
      <c r="GR755" s="459"/>
      <c r="GS755" s="459"/>
      <c r="GT755" s="459"/>
      <c r="GY755" s="251"/>
      <c r="HA755" s="459"/>
      <c r="HB755" s="459"/>
      <c r="HC755" s="459"/>
      <c r="HH755" s="251"/>
      <c r="HJ755" s="459"/>
      <c r="HK755" s="459"/>
      <c r="HL755" s="459"/>
      <c r="HQ755" s="459"/>
      <c r="HR755" s="459"/>
      <c r="HS755" s="459"/>
      <c r="HT755" s="459"/>
      <c r="HU755" s="459"/>
      <c r="HV755" s="459"/>
      <c r="HW755" s="459"/>
      <c r="HX755" s="459"/>
      <c r="HY755" s="459"/>
      <c r="HZ755" s="459"/>
      <c r="IA755" s="459"/>
      <c r="IB755" s="459"/>
      <c r="IC755" s="459"/>
      <c r="ID755" s="459"/>
      <c r="IE755" s="459"/>
      <c r="IF755" s="459"/>
      <c r="IG755" s="459"/>
      <c r="IH755" s="459"/>
      <c r="II755" s="459"/>
      <c r="IJ755" s="459"/>
      <c r="IK755" s="459"/>
      <c r="IL755" s="459"/>
      <c r="IM755" s="459"/>
      <c r="IN755" s="459"/>
      <c r="IO755" s="459"/>
      <c r="IP755" s="459"/>
      <c r="IQ755" s="459"/>
      <c r="IR755" s="459"/>
      <c r="IS755" s="459"/>
      <c r="IT755" s="459"/>
      <c r="IU755" s="459"/>
      <c r="IV755" s="459"/>
      <c r="RS755" s="252"/>
    </row>
    <row r="756" spans="1:487" s="461" customFormat="1" ht="18">
      <c r="A756" s="605" t="s">
        <v>1098</v>
      </c>
      <c r="B756" s="459"/>
      <c r="C756" s="488"/>
      <c r="D756" s="461" t="s">
        <v>129</v>
      </c>
      <c r="E756" s="461">
        <f t="shared" si="6"/>
        <v>0</v>
      </c>
      <c r="F756" s="524">
        <f t="shared" si="7"/>
        <v>2</v>
      </c>
      <c r="G756" s="502"/>
      <c r="H756" s="502">
        <v>1</v>
      </c>
      <c r="I756" s="473">
        <v>1</v>
      </c>
      <c r="J756" s="473"/>
      <c r="K756" s="473"/>
      <c r="L756" s="459"/>
      <c r="N756" s="459"/>
      <c r="R756" s="251"/>
      <c r="T756" s="459"/>
      <c r="U756" s="459"/>
      <c r="V756" s="459"/>
      <c r="AA756" s="251"/>
      <c r="AC756" s="459"/>
      <c r="AD756" s="459"/>
      <c r="AE756" s="459"/>
      <c r="AJ756" s="251"/>
      <c r="AL756" s="459"/>
      <c r="AM756" s="459"/>
      <c r="AN756" s="459"/>
      <c r="AS756" s="251"/>
      <c r="AU756" s="459"/>
      <c r="AV756" s="459"/>
      <c r="AW756" s="459"/>
      <c r="BB756" s="251"/>
      <c r="BD756" s="459"/>
      <c r="BE756" s="459"/>
      <c r="BF756" s="459"/>
      <c r="BK756" s="251"/>
      <c r="BM756" s="459"/>
      <c r="BN756" s="459"/>
      <c r="BO756" s="459"/>
      <c r="BT756" s="251"/>
      <c r="BV756" s="459"/>
      <c r="BW756" s="459"/>
      <c r="BX756" s="459"/>
      <c r="CC756" s="251"/>
      <c r="CE756" s="459"/>
      <c r="CF756" s="459"/>
      <c r="CG756" s="459"/>
      <c r="CL756" s="251"/>
      <c r="CN756" s="459"/>
      <c r="CO756" s="459"/>
      <c r="CP756" s="459"/>
      <c r="CU756" s="251"/>
      <c r="CW756" s="459"/>
      <c r="CX756" s="459"/>
      <c r="CY756" s="459"/>
      <c r="DD756" s="251"/>
      <c r="DF756" s="459"/>
      <c r="DG756" s="459"/>
      <c r="DH756" s="459"/>
      <c r="DM756" s="251"/>
      <c r="DO756" s="459"/>
      <c r="DP756" s="459"/>
      <c r="DQ756" s="459"/>
      <c r="DV756" s="251"/>
      <c r="DX756" s="459"/>
      <c r="DY756" s="459"/>
      <c r="DZ756" s="459"/>
      <c r="EE756" s="251"/>
      <c r="EG756" s="459"/>
      <c r="EH756" s="459"/>
      <c r="EI756" s="459"/>
      <c r="EN756" s="251"/>
      <c r="EP756" s="459"/>
      <c r="EQ756" s="459"/>
      <c r="ER756" s="459"/>
      <c r="EW756" s="251"/>
      <c r="EY756" s="459"/>
      <c r="EZ756" s="459"/>
      <c r="FA756" s="459"/>
      <c r="FF756" s="251"/>
      <c r="FH756" s="459"/>
      <c r="FI756" s="459"/>
      <c r="FJ756" s="459"/>
      <c r="FO756" s="251"/>
      <c r="FQ756" s="459"/>
      <c r="FR756" s="459"/>
      <c r="FS756" s="459"/>
      <c r="FX756" s="251"/>
      <c r="FZ756" s="459"/>
      <c r="GA756" s="459"/>
      <c r="GB756" s="459"/>
      <c r="GG756" s="251"/>
      <c r="GI756" s="459"/>
      <c r="GJ756" s="459"/>
      <c r="GK756" s="459"/>
      <c r="GP756" s="251"/>
      <c r="GR756" s="459"/>
      <c r="GS756" s="459"/>
      <c r="GT756" s="459"/>
      <c r="GY756" s="251"/>
      <c r="HA756" s="459"/>
      <c r="HB756" s="459"/>
      <c r="HC756" s="459"/>
      <c r="HH756" s="251"/>
      <c r="HJ756" s="459"/>
      <c r="HK756" s="459"/>
      <c r="HL756" s="459"/>
      <c r="HQ756" s="459"/>
      <c r="HR756" s="459"/>
      <c r="HS756" s="459"/>
      <c r="HT756" s="459"/>
      <c r="HU756" s="459"/>
      <c r="HV756" s="459"/>
      <c r="HW756" s="459"/>
      <c r="HX756" s="459"/>
      <c r="HY756" s="459"/>
      <c r="HZ756" s="459"/>
      <c r="IA756" s="459"/>
      <c r="IB756" s="459"/>
      <c r="IC756" s="459"/>
      <c r="ID756" s="459"/>
      <c r="IE756" s="459"/>
      <c r="IF756" s="459"/>
      <c r="IG756" s="459"/>
      <c r="IH756" s="459"/>
      <c r="II756" s="459"/>
      <c r="IJ756" s="459"/>
      <c r="IK756" s="459"/>
      <c r="IL756" s="459"/>
      <c r="IM756" s="459"/>
      <c r="IN756" s="459"/>
      <c r="IO756" s="459"/>
      <c r="IP756" s="459"/>
      <c r="IQ756" s="459"/>
      <c r="IR756" s="459"/>
      <c r="IS756" s="459"/>
      <c r="IT756" s="459"/>
      <c r="IU756" s="459"/>
      <c r="IV756" s="459"/>
      <c r="RS756" s="252"/>
    </row>
    <row r="757" spans="1:487" s="461" customFormat="1" ht="18">
      <c r="A757" s="605" t="s">
        <v>2398</v>
      </c>
      <c r="B757" s="459"/>
      <c r="C757" s="488"/>
      <c r="D757" s="461" t="s">
        <v>129</v>
      </c>
      <c r="E757" s="461">
        <f t="shared" si="6"/>
        <v>0</v>
      </c>
      <c r="F757" s="524">
        <f t="shared" si="7"/>
        <v>0</v>
      </c>
      <c r="G757" s="502"/>
      <c r="H757" s="502"/>
      <c r="I757" s="473"/>
      <c r="J757" s="473"/>
      <c r="K757" s="473"/>
      <c r="N757" s="459"/>
      <c r="R757" s="251"/>
      <c r="T757" s="459"/>
      <c r="U757" s="459"/>
      <c r="V757" s="459"/>
      <c r="AA757" s="251"/>
      <c r="AC757" s="459"/>
      <c r="AD757" s="459"/>
      <c r="AE757" s="459"/>
      <c r="AJ757" s="251"/>
      <c r="AL757" s="459"/>
      <c r="AM757" s="459"/>
      <c r="AN757" s="459"/>
      <c r="AS757" s="251"/>
      <c r="AU757" s="459"/>
      <c r="AV757" s="459"/>
      <c r="AW757" s="459"/>
      <c r="BB757" s="251"/>
      <c r="BD757" s="459"/>
      <c r="BE757" s="459"/>
      <c r="BF757" s="459"/>
      <c r="BK757" s="251"/>
      <c r="BM757" s="459"/>
      <c r="BN757" s="459"/>
      <c r="BO757" s="459"/>
      <c r="BT757" s="251"/>
      <c r="BV757" s="459"/>
      <c r="BW757" s="459"/>
      <c r="BX757" s="459"/>
      <c r="CC757" s="251"/>
      <c r="CE757" s="459"/>
      <c r="CF757" s="459"/>
      <c r="CG757" s="459"/>
      <c r="CL757" s="251"/>
      <c r="CN757" s="459"/>
      <c r="CO757" s="459"/>
      <c r="CP757" s="459"/>
      <c r="CU757" s="251"/>
      <c r="CW757" s="459"/>
      <c r="CX757" s="459"/>
      <c r="CY757" s="459"/>
      <c r="DD757" s="251"/>
      <c r="DF757" s="459"/>
      <c r="DG757" s="459"/>
      <c r="DH757" s="459"/>
      <c r="DM757" s="251"/>
      <c r="DO757" s="459"/>
      <c r="DP757" s="459"/>
      <c r="DQ757" s="459"/>
      <c r="DV757" s="251"/>
      <c r="DX757" s="459"/>
      <c r="DY757" s="459"/>
      <c r="DZ757" s="459"/>
      <c r="EE757" s="251"/>
      <c r="EG757" s="459"/>
      <c r="EH757" s="459"/>
      <c r="EI757" s="459"/>
      <c r="EN757" s="251"/>
      <c r="EP757" s="459"/>
      <c r="EQ757" s="459"/>
      <c r="ER757" s="459"/>
      <c r="EW757" s="251"/>
      <c r="EY757" s="459"/>
      <c r="EZ757" s="459"/>
      <c r="FA757" s="459"/>
      <c r="FF757" s="251"/>
      <c r="FH757" s="459"/>
      <c r="FI757" s="459"/>
      <c r="FJ757" s="459"/>
      <c r="FO757" s="251"/>
      <c r="FQ757" s="459"/>
      <c r="FR757" s="459"/>
      <c r="FS757" s="459"/>
      <c r="FX757" s="251"/>
      <c r="FZ757" s="459"/>
      <c r="GA757" s="459"/>
      <c r="GB757" s="459"/>
      <c r="GG757" s="251"/>
      <c r="GI757" s="459"/>
      <c r="GJ757" s="459"/>
      <c r="GK757" s="459"/>
      <c r="GP757" s="251"/>
      <c r="GR757" s="459"/>
      <c r="GS757" s="459"/>
      <c r="GT757" s="459"/>
      <c r="GY757" s="251"/>
      <c r="HA757" s="459"/>
      <c r="HB757" s="459"/>
      <c r="HC757" s="459"/>
      <c r="HH757" s="251"/>
      <c r="HJ757" s="459"/>
      <c r="HK757" s="459"/>
      <c r="HL757" s="459"/>
      <c r="HQ757" s="459"/>
      <c r="HR757" s="459"/>
      <c r="HS757" s="459"/>
      <c r="HT757" s="459"/>
      <c r="HU757" s="459"/>
      <c r="HV757" s="459"/>
      <c r="HW757" s="459"/>
      <c r="HX757" s="459"/>
      <c r="HY757" s="459"/>
      <c r="HZ757" s="459"/>
      <c r="IA757" s="459"/>
      <c r="IB757" s="459"/>
      <c r="IC757" s="459"/>
      <c r="ID757" s="459"/>
      <c r="IE757" s="459"/>
      <c r="IF757" s="459"/>
      <c r="IG757" s="459"/>
      <c r="IH757" s="459"/>
      <c r="II757" s="459"/>
      <c r="IJ757" s="459"/>
      <c r="IK757" s="459"/>
      <c r="IL757" s="459"/>
      <c r="IM757" s="459"/>
      <c r="IN757" s="459"/>
      <c r="IO757" s="459"/>
      <c r="IP757" s="459"/>
      <c r="IQ757" s="459"/>
      <c r="IR757" s="459"/>
      <c r="IS757" s="459"/>
      <c r="IT757" s="459"/>
      <c r="IU757" s="459"/>
      <c r="IV757" s="459"/>
      <c r="RS757" s="252"/>
    </row>
    <row r="758" spans="1:487" s="461" customFormat="1" ht="18">
      <c r="A758" s="605" t="s">
        <v>645</v>
      </c>
      <c r="B758" s="488"/>
      <c r="C758" s="488"/>
      <c r="D758" s="461" t="s">
        <v>135</v>
      </c>
      <c r="E758" s="461">
        <f t="shared" si="6"/>
        <v>0</v>
      </c>
      <c r="F758" s="524">
        <f t="shared" si="7"/>
        <v>0</v>
      </c>
      <c r="G758" s="459"/>
      <c r="J758" s="459"/>
      <c r="L758" s="459"/>
      <c r="N758" s="459"/>
      <c r="R758" s="459"/>
      <c r="T758" s="459"/>
      <c r="U758" s="459"/>
      <c r="V758" s="459"/>
      <c r="AA758" s="459"/>
      <c r="AC758" s="459"/>
      <c r="AD758" s="459"/>
      <c r="AE758" s="459"/>
      <c r="AJ758" s="459"/>
      <c r="AL758" s="459"/>
      <c r="AM758" s="459"/>
      <c r="AN758" s="459"/>
      <c r="AS758" s="459"/>
      <c r="AU758" s="459"/>
      <c r="AV758" s="459"/>
      <c r="AW758" s="459"/>
      <c r="BB758" s="459"/>
      <c r="BD758" s="459"/>
      <c r="BE758" s="459"/>
      <c r="BF758" s="459"/>
      <c r="BK758" s="459"/>
      <c r="BM758" s="459"/>
      <c r="BN758" s="459"/>
      <c r="BO758" s="459"/>
      <c r="BT758" s="459"/>
      <c r="BV758" s="459"/>
      <c r="BW758" s="459"/>
      <c r="BX758" s="459"/>
      <c r="CC758" s="459"/>
      <c r="CE758" s="459"/>
      <c r="CF758" s="459"/>
      <c r="CG758" s="459"/>
      <c r="CL758" s="459"/>
      <c r="CN758" s="459"/>
      <c r="CO758" s="459"/>
      <c r="CP758" s="459"/>
      <c r="CU758" s="459"/>
      <c r="CW758" s="459"/>
      <c r="CX758" s="459"/>
      <c r="CY758" s="459"/>
      <c r="DD758" s="459"/>
      <c r="DF758" s="459"/>
      <c r="DG758" s="459"/>
      <c r="DH758" s="459"/>
      <c r="DM758" s="459"/>
      <c r="DO758" s="459"/>
      <c r="DP758" s="459"/>
      <c r="DQ758" s="459"/>
      <c r="DV758" s="459"/>
      <c r="DX758" s="459"/>
      <c r="DY758" s="459"/>
      <c r="DZ758" s="459"/>
      <c r="EE758" s="459"/>
      <c r="EG758" s="459"/>
      <c r="EH758" s="459"/>
      <c r="EI758" s="459"/>
      <c r="EN758" s="459"/>
      <c r="EP758" s="459"/>
      <c r="EQ758" s="459"/>
      <c r="ER758" s="459"/>
      <c r="EW758" s="459"/>
      <c r="EY758" s="459"/>
      <c r="EZ758" s="459"/>
      <c r="FA758" s="459"/>
      <c r="FF758" s="459"/>
      <c r="FH758" s="459"/>
      <c r="FI758" s="459"/>
      <c r="FJ758" s="459"/>
      <c r="FO758" s="459"/>
      <c r="FQ758" s="459"/>
      <c r="FR758" s="459"/>
      <c r="FS758" s="459"/>
      <c r="FX758" s="459"/>
      <c r="FZ758" s="459"/>
      <c r="GA758" s="459"/>
      <c r="GB758" s="459"/>
      <c r="GG758" s="459"/>
      <c r="GI758" s="459"/>
      <c r="GJ758" s="459"/>
      <c r="GK758" s="459"/>
      <c r="GP758" s="459"/>
      <c r="GR758" s="459"/>
      <c r="GS758" s="459"/>
      <c r="GT758" s="459"/>
      <c r="GY758" s="459"/>
      <c r="HA758" s="459"/>
      <c r="HB758" s="459"/>
      <c r="HC758" s="459"/>
      <c r="HH758" s="459"/>
      <c r="HJ758" s="459"/>
      <c r="HK758" s="459"/>
      <c r="HL758" s="459"/>
      <c r="HQ758" s="459"/>
      <c r="HR758" s="459"/>
      <c r="HS758" s="459"/>
      <c r="HT758" s="459"/>
      <c r="HU758" s="459"/>
      <c r="HV758" s="459"/>
      <c r="HW758" s="459"/>
      <c r="HX758" s="459"/>
      <c r="HY758" s="459"/>
      <c r="HZ758" s="459"/>
      <c r="IA758" s="459"/>
      <c r="IB758" s="459"/>
      <c r="IC758" s="459"/>
      <c r="ID758" s="459"/>
      <c r="IE758" s="459"/>
      <c r="IF758" s="459"/>
      <c r="IG758" s="459"/>
      <c r="IH758" s="459"/>
      <c r="II758" s="459"/>
      <c r="IJ758" s="459"/>
      <c r="IK758" s="459"/>
      <c r="IL758" s="459"/>
      <c r="IM758" s="459"/>
      <c r="IN758" s="459"/>
      <c r="IO758" s="459"/>
      <c r="IP758" s="459"/>
      <c r="IQ758" s="459"/>
      <c r="IR758" s="459"/>
      <c r="IS758" s="459"/>
      <c r="IT758" s="459"/>
      <c r="IU758" s="459"/>
      <c r="IV758" s="459"/>
      <c r="RS758" s="252"/>
    </row>
    <row r="759" spans="1:487" s="461" customFormat="1" ht="18">
      <c r="A759" s="605" t="s">
        <v>760</v>
      </c>
      <c r="B759" s="488"/>
      <c r="C759" s="488"/>
      <c r="D759" s="461" t="s">
        <v>135</v>
      </c>
      <c r="E759" s="461">
        <f t="shared" si="6"/>
        <v>1</v>
      </c>
      <c r="F759" s="524">
        <f t="shared" si="7"/>
        <v>4</v>
      </c>
      <c r="G759" s="473"/>
      <c r="H759" s="473"/>
      <c r="I759" s="473">
        <v>1</v>
      </c>
      <c r="J759" s="473">
        <v>3</v>
      </c>
      <c r="K759" s="473"/>
      <c r="L759" s="459"/>
      <c r="M759" s="459"/>
      <c r="N759" s="459"/>
      <c r="R759" s="251"/>
      <c r="T759" s="459"/>
      <c r="U759" s="459"/>
      <c r="V759" s="459"/>
      <c r="AA759" s="251"/>
      <c r="AC759" s="459"/>
      <c r="AD759" s="459"/>
      <c r="AE759" s="459"/>
      <c r="AJ759" s="251"/>
      <c r="AL759" s="459"/>
      <c r="AM759" s="459"/>
      <c r="AN759" s="459"/>
      <c r="AS759" s="251"/>
      <c r="AU759" s="459"/>
      <c r="AV759" s="459"/>
      <c r="AW759" s="459"/>
      <c r="BB759" s="251"/>
      <c r="BD759" s="459"/>
      <c r="BE759" s="459"/>
      <c r="BF759" s="459"/>
      <c r="BK759" s="251"/>
      <c r="BM759" s="459"/>
      <c r="BN759" s="459"/>
      <c r="BO759" s="459"/>
      <c r="BT759" s="251"/>
      <c r="BV759" s="459"/>
      <c r="BW759" s="459"/>
      <c r="BX759" s="459"/>
      <c r="CC759" s="251"/>
      <c r="CE759" s="459"/>
      <c r="CF759" s="459"/>
      <c r="CG759" s="459"/>
      <c r="CL759" s="251"/>
      <c r="CN759" s="459"/>
      <c r="CO759" s="459"/>
      <c r="CP759" s="459"/>
      <c r="CU759" s="251"/>
      <c r="CW759" s="459"/>
      <c r="CX759" s="459"/>
      <c r="CY759" s="459"/>
      <c r="DD759" s="251"/>
      <c r="DF759" s="459"/>
      <c r="DG759" s="459"/>
      <c r="DH759" s="459"/>
      <c r="DM759" s="251"/>
      <c r="DO759" s="459"/>
      <c r="DP759" s="459"/>
      <c r="DQ759" s="459"/>
      <c r="DV759" s="251"/>
      <c r="DX759" s="459"/>
      <c r="DY759" s="459"/>
      <c r="DZ759" s="459"/>
      <c r="EE759" s="251"/>
      <c r="EG759" s="459"/>
      <c r="EH759" s="459"/>
      <c r="EI759" s="459"/>
      <c r="EN759" s="251"/>
      <c r="EP759" s="459"/>
      <c r="EQ759" s="459"/>
      <c r="ER759" s="459"/>
      <c r="EW759" s="251"/>
      <c r="EY759" s="459"/>
      <c r="EZ759" s="459"/>
      <c r="FA759" s="459"/>
      <c r="FF759" s="251"/>
      <c r="FH759" s="459"/>
      <c r="FI759" s="459"/>
      <c r="FJ759" s="459"/>
      <c r="FO759" s="251"/>
      <c r="FQ759" s="459"/>
      <c r="FR759" s="459"/>
      <c r="FS759" s="459"/>
      <c r="FX759" s="251"/>
      <c r="FZ759" s="459"/>
      <c r="GA759" s="459"/>
      <c r="GB759" s="459"/>
      <c r="GG759" s="251"/>
      <c r="GI759" s="459"/>
      <c r="GJ759" s="459"/>
      <c r="GK759" s="459"/>
      <c r="GP759" s="251"/>
      <c r="GR759" s="459"/>
      <c r="GS759" s="459"/>
      <c r="GT759" s="459"/>
      <c r="GY759" s="251"/>
      <c r="HA759" s="459"/>
      <c r="HB759" s="459"/>
      <c r="HC759" s="459"/>
      <c r="HH759" s="251"/>
      <c r="HJ759" s="459"/>
      <c r="HK759" s="459"/>
      <c r="HL759" s="459"/>
      <c r="HQ759" s="459"/>
      <c r="HR759" s="459"/>
      <c r="HS759" s="459"/>
      <c r="HT759" s="459"/>
      <c r="HU759" s="459"/>
      <c r="HV759" s="459"/>
      <c r="HW759" s="459"/>
      <c r="HX759" s="459"/>
      <c r="HY759" s="459"/>
      <c r="HZ759" s="459"/>
      <c r="IA759" s="459"/>
      <c r="IB759" s="459"/>
      <c r="IC759" s="459"/>
      <c r="ID759" s="459"/>
      <c r="IE759" s="459"/>
      <c r="IF759" s="459"/>
      <c r="IG759" s="459"/>
      <c r="IH759" s="459"/>
      <c r="II759" s="459"/>
      <c r="IJ759" s="459"/>
      <c r="IK759" s="459"/>
      <c r="IL759" s="459"/>
      <c r="IM759" s="459"/>
      <c r="IN759" s="459"/>
      <c r="IO759" s="459"/>
      <c r="IP759" s="459"/>
      <c r="IQ759" s="459"/>
      <c r="IR759" s="459"/>
      <c r="IS759" s="459"/>
      <c r="IT759" s="459"/>
      <c r="IU759" s="459"/>
      <c r="IV759" s="459"/>
      <c r="RS759" s="252"/>
    </row>
    <row r="760" spans="1:487" s="461" customFormat="1" ht="18">
      <c r="A760" s="605" t="s">
        <v>980</v>
      </c>
      <c r="B760" s="459"/>
      <c r="C760" s="488"/>
      <c r="D760" s="461" t="s">
        <v>129</v>
      </c>
      <c r="E760" s="461">
        <f t="shared" si="6"/>
        <v>0</v>
      </c>
      <c r="F760" s="524">
        <f t="shared" si="7"/>
        <v>0</v>
      </c>
      <c r="G760" s="473"/>
      <c r="H760" s="473"/>
      <c r="I760" s="473"/>
      <c r="J760" s="473"/>
      <c r="K760" s="473"/>
      <c r="L760" s="459"/>
      <c r="N760" s="459"/>
      <c r="R760" s="459"/>
      <c r="T760" s="459"/>
      <c r="U760" s="459"/>
      <c r="V760" s="459"/>
      <c r="AA760" s="459"/>
      <c r="AC760" s="459"/>
      <c r="AD760" s="459"/>
      <c r="AE760" s="459"/>
      <c r="AJ760" s="459"/>
      <c r="AL760" s="459"/>
      <c r="AM760" s="459"/>
      <c r="AN760" s="459"/>
      <c r="AS760" s="459"/>
      <c r="AU760" s="459"/>
      <c r="AV760" s="459"/>
      <c r="AW760" s="459"/>
      <c r="BB760" s="459"/>
      <c r="BD760" s="459"/>
      <c r="BE760" s="459"/>
      <c r="BF760" s="459"/>
      <c r="BK760" s="459"/>
      <c r="BM760" s="459"/>
      <c r="BN760" s="459"/>
      <c r="BO760" s="459"/>
      <c r="BT760" s="459"/>
      <c r="BV760" s="459"/>
      <c r="BW760" s="459"/>
      <c r="BX760" s="459"/>
      <c r="CC760" s="459"/>
      <c r="CE760" s="459"/>
      <c r="CF760" s="459"/>
      <c r="CG760" s="459"/>
      <c r="CL760" s="459"/>
      <c r="CN760" s="459"/>
      <c r="CO760" s="459"/>
      <c r="CP760" s="459"/>
      <c r="CU760" s="459"/>
      <c r="CW760" s="459"/>
      <c r="CX760" s="459"/>
      <c r="CY760" s="459"/>
      <c r="DD760" s="459"/>
      <c r="DF760" s="459"/>
      <c r="DG760" s="459"/>
      <c r="DH760" s="459"/>
      <c r="DM760" s="459"/>
      <c r="DO760" s="459"/>
      <c r="DP760" s="459"/>
      <c r="DQ760" s="459"/>
      <c r="DV760" s="459"/>
      <c r="DX760" s="459"/>
      <c r="DY760" s="459"/>
      <c r="DZ760" s="459"/>
      <c r="EE760" s="459"/>
      <c r="EG760" s="459"/>
      <c r="EH760" s="459"/>
      <c r="EI760" s="459"/>
      <c r="EN760" s="459"/>
      <c r="EP760" s="459"/>
      <c r="EQ760" s="459"/>
      <c r="ER760" s="459"/>
      <c r="EW760" s="459"/>
      <c r="EY760" s="459"/>
      <c r="EZ760" s="459"/>
      <c r="FA760" s="459"/>
      <c r="FF760" s="459"/>
      <c r="FH760" s="459"/>
      <c r="FI760" s="459"/>
      <c r="FJ760" s="459"/>
      <c r="FO760" s="459"/>
      <c r="FQ760" s="459"/>
      <c r="FR760" s="459"/>
      <c r="FS760" s="459"/>
      <c r="FX760" s="459"/>
      <c r="FZ760" s="459"/>
      <c r="GA760" s="459"/>
      <c r="GB760" s="459"/>
      <c r="GG760" s="459"/>
      <c r="GI760" s="459"/>
      <c r="GJ760" s="459"/>
      <c r="GK760" s="459"/>
      <c r="GP760" s="459"/>
      <c r="GR760" s="459"/>
      <c r="GS760" s="459"/>
      <c r="GT760" s="459"/>
      <c r="GY760" s="459"/>
      <c r="HA760" s="459"/>
      <c r="HB760" s="459"/>
      <c r="HC760" s="459"/>
      <c r="HH760" s="459"/>
      <c r="HJ760" s="459"/>
      <c r="HK760" s="459"/>
      <c r="HL760" s="459"/>
      <c r="HQ760" s="459"/>
      <c r="HR760" s="459"/>
      <c r="HS760" s="459"/>
      <c r="HT760" s="459"/>
      <c r="HU760" s="459"/>
      <c r="HV760" s="459"/>
      <c r="HW760" s="459"/>
      <c r="HX760" s="459"/>
      <c r="HY760" s="459"/>
      <c r="HZ760" s="459"/>
      <c r="IA760" s="459"/>
      <c r="IB760" s="459"/>
      <c r="IC760" s="459"/>
      <c r="ID760" s="459"/>
      <c r="IE760" s="459"/>
      <c r="IF760" s="459"/>
      <c r="IG760" s="459"/>
      <c r="IH760" s="459"/>
      <c r="II760" s="459"/>
      <c r="IJ760" s="459"/>
      <c r="IK760" s="459"/>
      <c r="IL760" s="459"/>
      <c r="IM760" s="459"/>
      <c r="IN760" s="459"/>
      <c r="IO760" s="459"/>
      <c r="IP760" s="459"/>
      <c r="IQ760" s="459"/>
      <c r="IR760" s="459"/>
      <c r="IS760" s="459"/>
      <c r="IT760" s="459"/>
      <c r="IU760" s="459"/>
      <c r="IV760" s="459"/>
      <c r="RS760" s="252"/>
    </row>
    <row r="761" spans="1:487" s="461" customFormat="1" ht="18">
      <c r="A761" s="605" t="s">
        <v>1122</v>
      </c>
      <c r="B761" s="459"/>
      <c r="C761" s="488"/>
      <c r="D761" s="461" t="s">
        <v>129</v>
      </c>
      <c r="E761" s="461">
        <f t="shared" si="6"/>
        <v>0</v>
      </c>
      <c r="F761" s="524">
        <f t="shared" si="7"/>
        <v>0</v>
      </c>
      <c r="G761" s="473"/>
      <c r="H761" s="473"/>
      <c r="I761" s="473"/>
      <c r="J761" s="473"/>
      <c r="K761" s="473"/>
      <c r="L761" s="459"/>
      <c r="M761" s="459"/>
      <c r="N761" s="459"/>
      <c r="R761" s="251"/>
      <c r="T761" s="459"/>
      <c r="U761" s="459"/>
      <c r="V761" s="459"/>
      <c r="AA761" s="251"/>
      <c r="AC761" s="459"/>
      <c r="AD761" s="459"/>
      <c r="AE761" s="459"/>
      <c r="AJ761" s="251"/>
      <c r="AL761" s="459"/>
      <c r="AM761" s="459"/>
      <c r="AN761" s="459"/>
      <c r="AS761" s="251"/>
      <c r="AU761" s="459"/>
      <c r="AV761" s="459"/>
      <c r="AW761" s="459"/>
      <c r="BB761" s="251"/>
      <c r="BD761" s="459"/>
      <c r="BE761" s="459"/>
      <c r="BF761" s="459"/>
      <c r="BK761" s="251"/>
      <c r="BM761" s="459"/>
      <c r="BN761" s="459"/>
      <c r="BO761" s="459"/>
      <c r="BT761" s="251"/>
      <c r="BV761" s="459"/>
      <c r="BW761" s="459"/>
      <c r="BX761" s="459"/>
      <c r="CC761" s="251"/>
      <c r="CE761" s="459"/>
      <c r="CF761" s="459"/>
      <c r="CG761" s="459"/>
      <c r="CL761" s="251"/>
      <c r="CN761" s="459"/>
      <c r="CO761" s="459"/>
      <c r="CP761" s="459"/>
      <c r="CU761" s="251"/>
      <c r="CW761" s="459"/>
      <c r="CX761" s="459"/>
      <c r="CY761" s="459"/>
      <c r="DD761" s="251"/>
      <c r="DF761" s="459"/>
      <c r="DG761" s="459"/>
      <c r="DH761" s="459"/>
      <c r="DM761" s="251"/>
      <c r="DO761" s="459"/>
      <c r="DP761" s="459"/>
      <c r="DQ761" s="459"/>
      <c r="DV761" s="251"/>
      <c r="DX761" s="459"/>
      <c r="DY761" s="459"/>
      <c r="DZ761" s="459"/>
      <c r="EE761" s="251"/>
      <c r="EG761" s="459"/>
      <c r="EH761" s="459"/>
      <c r="EI761" s="459"/>
      <c r="EN761" s="251"/>
      <c r="EP761" s="459"/>
      <c r="EQ761" s="459"/>
      <c r="ER761" s="459"/>
      <c r="EW761" s="251"/>
      <c r="EY761" s="459"/>
      <c r="EZ761" s="459"/>
      <c r="FA761" s="459"/>
      <c r="FF761" s="251"/>
      <c r="FH761" s="459"/>
      <c r="FI761" s="459"/>
      <c r="FJ761" s="459"/>
      <c r="FO761" s="251"/>
      <c r="FQ761" s="459"/>
      <c r="FR761" s="459"/>
      <c r="FS761" s="459"/>
      <c r="FX761" s="251"/>
      <c r="FZ761" s="459"/>
      <c r="GA761" s="459"/>
      <c r="GB761" s="459"/>
      <c r="GG761" s="251"/>
      <c r="GI761" s="459"/>
      <c r="GJ761" s="459"/>
      <c r="GK761" s="459"/>
      <c r="GP761" s="251"/>
      <c r="GR761" s="459"/>
      <c r="GS761" s="459"/>
      <c r="GT761" s="459"/>
      <c r="GY761" s="251"/>
      <c r="HA761" s="459"/>
      <c r="HB761" s="459"/>
      <c r="HC761" s="459"/>
      <c r="HH761" s="251"/>
      <c r="HJ761" s="459"/>
      <c r="HK761" s="459"/>
      <c r="HL761" s="459"/>
      <c r="HQ761" s="459"/>
      <c r="HR761" s="459"/>
      <c r="HS761" s="459"/>
      <c r="HT761" s="459"/>
      <c r="HU761" s="459"/>
      <c r="HV761" s="459"/>
      <c r="HW761" s="459"/>
      <c r="HX761" s="459"/>
      <c r="HY761" s="459"/>
      <c r="HZ761" s="459"/>
      <c r="IA761" s="459"/>
      <c r="IB761" s="459"/>
      <c r="IC761" s="459"/>
      <c r="ID761" s="459"/>
      <c r="IE761" s="459"/>
      <c r="IF761" s="459"/>
      <c r="IG761" s="459"/>
      <c r="IH761" s="459"/>
      <c r="II761" s="459"/>
      <c r="IJ761" s="459"/>
      <c r="IK761" s="459"/>
      <c r="IL761" s="459"/>
      <c r="IM761" s="459"/>
      <c r="IN761" s="459"/>
      <c r="IO761" s="459"/>
      <c r="IP761" s="459"/>
      <c r="IQ761" s="459"/>
      <c r="IR761" s="459"/>
      <c r="IS761" s="459"/>
      <c r="IT761" s="459"/>
      <c r="IU761" s="459"/>
      <c r="IV761" s="459"/>
      <c r="RS761" s="252"/>
    </row>
    <row r="762" spans="1:487" s="461" customFormat="1" ht="18">
      <c r="A762" s="605" t="s">
        <v>929</v>
      </c>
      <c r="B762" s="459"/>
      <c r="C762" s="488"/>
      <c r="D762" s="461" t="s">
        <v>129</v>
      </c>
      <c r="E762" s="461">
        <f t="shared" si="6"/>
        <v>0</v>
      </c>
      <c r="F762" s="524">
        <f t="shared" si="7"/>
        <v>10</v>
      </c>
      <c r="G762" s="473"/>
      <c r="H762" s="473"/>
      <c r="I762" s="473">
        <v>10</v>
      </c>
      <c r="J762" s="473"/>
      <c r="K762" s="473"/>
      <c r="L762" s="459"/>
      <c r="N762" s="459"/>
      <c r="R762" s="251"/>
      <c r="T762" s="459"/>
      <c r="U762" s="459"/>
      <c r="V762" s="459"/>
      <c r="AA762" s="251"/>
      <c r="AC762" s="459"/>
      <c r="AD762" s="459"/>
      <c r="AE762" s="459"/>
      <c r="AJ762" s="251"/>
      <c r="AL762" s="459"/>
      <c r="AM762" s="459"/>
      <c r="AN762" s="459"/>
      <c r="AS762" s="251"/>
      <c r="AU762" s="459"/>
      <c r="AV762" s="459"/>
      <c r="AW762" s="459"/>
      <c r="BB762" s="251"/>
      <c r="BD762" s="459"/>
      <c r="BE762" s="459"/>
      <c r="BF762" s="459"/>
      <c r="BK762" s="251"/>
      <c r="BM762" s="459"/>
      <c r="BN762" s="459"/>
      <c r="BO762" s="459"/>
      <c r="BT762" s="251"/>
      <c r="BV762" s="459"/>
      <c r="BW762" s="459"/>
      <c r="BX762" s="459"/>
      <c r="CC762" s="251"/>
      <c r="CE762" s="459"/>
      <c r="CF762" s="459"/>
      <c r="CG762" s="459"/>
      <c r="CL762" s="251"/>
      <c r="CN762" s="459"/>
      <c r="CO762" s="459"/>
      <c r="CP762" s="459"/>
      <c r="CU762" s="251"/>
      <c r="CW762" s="459"/>
      <c r="CX762" s="459"/>
      <c r="CY762" s="459"/>
      <c r="DD762" s="251"/>
      <c r="DF762" s="459"/>
      <c r="DG762" s="459"/>
      <c r="DH762" s="459"/>
      <c r="DM762" s="251"/>
      <c r="DO762" s="459"/>
      <c r="DP762" s="459"/>
      <c r="DQ762" s="459"/>
      <c r="DV762" s="251"/>
      <c r="DX762" s="459"/>
      <c r="DY762" s="459"/>
      <c r="DZ762" s="459"/>
      <c r="EE762" s="251"/>
      <c r="EG762" s="459"/>
      <c r="EH762" s="459"/>
      <c r="EI762" s="459"/>
      <c r="EN762" s="251"/>
      <c r="EP762" s="459"/>
      <c r="EQ762" s="459"/>
      <c r="ER762" s="459"/>
      <c r="EW762" s="251"/>
      <c r="EY762" s="459"/>
      <c r="EZ762" s="459"/>
      <c r="FA762" s="459"/>
      <c r="FF762" s="251"/>
      <c r="FH762" s="459"/>
      <c r="FI762" s="459"/>
      <c r="FJ762" s="459"/>
      <c r="FO762" s="251"/>
      <c r="FQ762" s="459"/>
      <c r="FR762" s="459"/>
      <c r="FS762" s="459"/>
      <c r="FX762" s="251"/>
      <c r="FZ762" s="459"/>
      <c r="GA762" s="459"/>
      <c r="GB762" s="459"/>
      <c r="GG762" s="251"/>
      <c r="GI762" s="459"/>
      <c r="GJ762" s="459"/>
      <c r="GK762" s="459"/>
      <c r="GP762" s="251"/>
      <c r="GR762" s="459"/>
      <c r="GS762" s="459"/>
      <c r="GT762" s="459"/>
      <c r="GY762" s="251"/>
      <c r="HA762" s="459"/>
      <c r="HB762" s="459"/>
      <c r="HC762" s="459"/>
      <c r="HH762" s="251"/>
      <c r="HJ762" s="459"/>
      <c r="HK762" s="459"/>
      <c r="HL762" s="459"/>
      <c r="HQ762" s="459"/>
      <c r="HR762" s="459"/>
      <c r="HS762" s="459"/>
      <c r="HT762" s="459"/>
      <c r="HU762" s="459"/>
      <c r="HV762" s="459"/>
      <c r="HW762" s="459"/>
      <c r="HX762" s="459"/>
      <c r="HY762" s="459"/>
      <c r="HZ762" s="459"/>
      <c r="IA762" s="459"/>
      <c r="IB762" s="459"/>
      <c r="IC762" s="459"/>
      <c r="ID762" s="459"/>
      <c r="IE762" s="459"/>
      <c r="IF762" s="459"/>
      <c r="IG762" s="459"/>
      <c r="IH762" s="459"/>
      <c r="II762" s="459"/>
      <c r="IJ762" s="459"/>
      <c r="IK762" s="459"/>
      <c r="IL762" s="459"/>
      <c r="IM762" s="459"/>
      <c r="IN762" s="459"/>
      <c r="IO762" s="459"/>
      <c r="IP762" s="459"/>
      <c r="IQ762" s="459"/>
      <c r="IR762" s="459"/>
      <c r="IS762" s="459"/>
      <c r="IT762" s="459"/>
      <c r="IU762" s="459"/>
      <c r="IV762" s="459"/>
      <c r="RS762" s="252"/>
    </row>
    <row r="763" spans="1:487" s="461" customFormat="1" ht="18">
      <c r="A763" s="605" t="s">
        <v>1106</v>
      </c>
      <c r="B763" s="488"/>
      <c r="C763" s="488"/>
      <c r="D763" s="461" t="s">
        <v>130</v>
      </c>
      <c r="E763" s="461">
        <f t="shared" si="6"/>
        <v>1</v>
      </c>
      <c r="F763" s="524">
        <f t="shared" si="7"/>
        <v>0</v>
      </c>
      <c r="G763" s="473"/>
      <c r="J763" s="459"/>
      <c r="L763" s="459"/>
      <c r="N763" s="459"/>
      <c r="R763" s="251"/>
      <c r="T763" s="459"/>
      <c r="U763" s="459"/>
      <c r="V763" s="459"/>
      <c r="AA763" s="251"/>
      <c r="AC763" s="459"/>
      <c r="AD763" s="459"/>
      <c r="AE763" s="459"/>
      <c r="AJ763" s="251"/>
      <c r="AL763" s="459"/>
      <c r="AM763" s="459"/>
      <c r="AN763" s="459"/>
      <c r="AS763" s="251"/>
      <c r="AU763" s="459"/>
      <c r="AV763" s="459"/>
      <c r="AW763" s="459"/>
      <c r="BB763" s="251"/>
      <c r="BD763" s="459"/>
      <c r="BE763" s="459"/>
      <c r="BF763" s="459"/>
      <c r="BK763" s="251"/>
      <c r="BM763" s="459"/>
      <c r="BN763" s="459"/>
      <c r="BO763" s="459"/>
      <c r="BT763" s="251"/>
      <c r="BV763" s="459"/>
      <c r="BW763" s="459"/>
      <c r="BX763" s="459"/>
      <c r="CC763" s="251"/>
      <c r="CE763" s="459"/>
      <c r="CF763" s="459"/>
      <c r="CG763" s="459"/>
      <c r="CL763" s="251"/>
      <c r="CN763" s="459"/>
      <c r="CO763" s="459"/>
      <c r="CP763" s="459"/>
      <c r="CU763" s="251"/>
      <c r="CW763" s="459"/>
      <c r="CX763" s="459"/>
      <c r="CY763" s="459"/>
      <c r="DD763" s="251"/>
      <c r="DF763" s="459"/>
      <c r="DG763" s="459"/>
      <c r="DH763" s="459"/>
      <c r="DM763" s="251"/>
      <c r="DO763" s="459"/>
      <c r="DP763" s="459"/>
      <c r="DQ763" s="459"/>
      <c r="DV763" s="251"/>
      <c r="DX763" s="459"/>
      <c r="DY763" s="459"/>
      <c r="DZ763" s="459"/>
      <c r="EE763" s="251"/>
      <c r="EG763" s="459"/>
      <c r="EH763" s="459"/>
      <c r="EI763" s="459"/>
      <c r="EN763" s="251"/>
      <c r="EP763" s="459"/>
      <c r="EQ763" s="459"/>
      <c r="ER763" s="459"/>
      <c r="EW763" s="251"/>
      <c r="EY763" s="459"/>
      <c r="EZ763" s="459"/>
      <c r="FA763" s="459"/>
      <c r="FF763" s="251"/>
      <c r="FH763" s="459"/>
      <c r="FI763" s="459"/>
      <c r="FJ763" s="459"/>
      <c r="FO763" s="251"/>
      <c r="FQ763" s="459"/>
      <c r="FR763" s="459"/>
      <c r="FS763" s="459"/>
      <c r="FX763" s="251"/>
      <c r="FZ763" s="459"/>
      <c r="GA763" s="459"/>
      <c r="GB763" s="459"/>
      <c r="GG763" s="251"/>
      <c r="GI763" s="459"/>
      <c r="GJ763" s="459"/>
      <c r="GK763" s="459"/>
      <c r="GP763" s="251"/>
      <c r="GR763" s="459"/>
      <c r="GS763" s="459"/>
      <c r="GT763" s="459"/>
      <c r="GY763" s="251"/>
      <c r="HA763" s="459"/>
      <c r="HB763" s="459"/>
      <c r="HC763" s="459"/>
      <c r="HH763" s="251"/>
      <c r="HJ763" s="459"/>
      <c r="HK763" s="459"/>
      <c r="HL763" s="459"/>
      <c r="HQ763" s="459"/>
      <c r="HR763" s="459"/>
      <c r="HS763" s="459"/>
      <c r="HT763" s="459"/>
      <c r="HU763" s="459"/>
      <c r="HV763" s="459"/>
      <c r="HW763" s="459"/>
      <c r="HX763" s="459"/>
      <c r="HY763" s="459"/>
      <c r="HZ763" s="459"/>
      <c r="IA763" s="459"/>
      <c r="IB763" s="459"/>
      <c r="IC763" s="459"/>
      <c r="ID763" s="459"/>
      <c r="IE763" s="459"/>
      <c r="IF763" s="459"/>
      <c r="IG763" s="459"/>
      <c r="IH763" s="459"/>
      <c r="II763" s="459"/>
      <c r="IJ763" s="459"/>
      <c r="IK763" s="459"/>
      <c r="IL763" s="459"/>
      <c r="IM763" s="459"/>
      <c r="IN763" s="459"/>
      <c r="IO763" s="459"/>
      <c r="IP763" s="459"/>
      <c r="IQ763" s="459"/>
      <c r="IR763" s="459"/>
      <c r="IS763" s="459"/>
      <c r="IT763" s="459"/>
      <c r="IU763" s="459"/>
      <c r="IV763" s="459"/>
      <c r="RS763" s="252"/>
    </row>
    <row r="764" spans="1:487" s="461" customFormat="1" ht="18">
      <c r="A764" s="605" t="s">
        <v>1427</v>
      </c>
      <c r="B764" s="459"/>
      <c r="C764" s="488"/>
      <c r="D764" s="461" t="s">
        <v>134</v>
      </c>
      <c r="E764" s="461">
        <f t="shared" si="6"/>
        <v>13</v>
      </c>
      <c r="F764" s="524">
        <f t="shared" si="7"/>
        <v>1</v>
      </c>
      <c r="G764" s="502"/>
      <c r="H764" s="502">
        <v>1</v>
      </c>
      <c r="I764" s="473"/>
      <c r="J764" s="473"/>
      <c r="K764" s="473"/>
      <c r="L764" s="459"/>
      <c r="M764" s="459"/>
      <c r="N764" s="459"/>
      <c r="R764" s="251"/>
      <c r="T764" s="459"/>
      <c r="U764" s="459"/>
      <c r="V764" s="459"/>
      <c r="AA764" s="251"/>
      <c r="AC764" s="459"/>
      <c r="AD764" s="459"/>
      <c r="AE764" s="459"/>
      <c r="AJ764" s="251"/>
      <c r="AL764" s="459"/>
      <c r="AM764" s="459"/>
      <c r="AN764" s="459"/>
      <c r="AS764" s="251"/>
      <c r="AU764" s="459"/>
      <c r="AV764" s="459"/>
      <c r="AW764" s="459"/>
      <c r="BB764" s="251"/>
      <c r="BD764" s="459"/>
      <c r="BE764" s="459"/>
      <c r="BF764" s="459"/>
      <c r="BK764" s="251"/>
      <c r="BM764" s="459"/>
      <c r="BN764" s="459"/>
      <c r="BO764" s="459"/>
      <c r="BT764" s="251"/>
      <c r="BV764" s="459"/>
      <c r="BW764" s="459"/>
      <c r="BX764" s="459"/>
      <c r="CC764" s="251"/>
      <c r="CE764" s="459"/>
      <c r="CF764" s="459"/>
      <c r="CG764" s="459"/>
      <c r="CL764" s="251"/>
      <c r="CN764" s="459"/>
      <c r="CO764" s="459"/>
      <c r="CP764" s="459"/>
      <c r="CU764" s="251"/>
      <c r="CW764" s="459"/>
      <c r="CX764" s="459"/>
      <c r="CY764" s="459"/>
      <c r="DD764" s="251"/>
      <c r="DF764" s="459"/>
      <c r="DG764" s="459"/>
      <c r="DH764" s="459"/>
      <c r="DM764" s="251"/>
      <c r="DO764" s="459"/>
      <c r="DP764" s="459"/>
      <c r="DQ764" s="459"/>
      <c r="DV764" s="251"/>
      <c r="DX764" s="459"/>
      <c r="DY764" s="459"/>
      <c r="DZ764" s="459"/>
      <c r="EE764" s="251"/>
      <c r="EG764" s="459"/>
      <c r="EH764" s="459"/>
      <c r="EI764" s="459"/>
      <c r="EN764" s="251"/>
      <c r="EP764" s="459"/>
      <c r="EQ764" s="459"/>
      <c r="ER764" s="459"/>
      <c r="EW764" s="251"/>
      <c r="EY764" s="459"/>
      <c r="EZ764" s="459"/>
      <c r="FA764" s="459"/>
      <c r="FF764" s="251"/>
      <c r="FH764" s="459"/>
      <c r="FI764" s="459"/>
      <c r="FJ764" s="459"/>
      <c r="FO764" s="251"/>
      <c r="FQ764" s="459"/>
      <c r="FR764" s="459"/>
      <c r="FS764" s="459"/>
      <c r="FX764" s="251"/>
      <c r="FZ764" s="459"/>
      <c r="GA764" s="459"/>
      <c r="GB764" s="459"/>
      <c r="GG764" s="251"/>
      <c r="GI764" s="459"/>
      <c r="GJ764" s="459"/>
      <c r="GK764" s="459"/>
      <c r="GP764" s="251"/>
      <c r="GR764" s="459"/>
      <c r="GS764" s="459"/>
      <c r="GT764" s="459"/>
      <c r="GY764" s="251"/>
      <c r="HA764" s="459"/>
      <c r="HB764" s="459"/>
      <c r="HC764" s="459"/>
      <c r="HH764" s="251"/>
      <c r="HJ764" s="459"/>
      <c r="HK764" s="459"/>
      <c r="HL764" s="459"/>
      <c r="HQ764" s="459"/>
      <c r="HR764" s="459"/>
      <c r="HS764" s="459"/>
      <c r="HT764" s="459"/>
      <c r="HU764" s="459"/>
      <c r="HV764" s="459"/>
      <c r="HW764" s="459"/>
      <c r="HX764" s="459"/>
      <c r="HY764" s="459"/>
      <c r="HZ764" s="459"/>
      <c r="IA764" s="459"/>
      <c r="IB764" s="459"/>
      <c r="IC764" s="459"/>
      <c r="ID764" s="459"/>
      <c r="IE764" s="459"/>
      <c r="IF764" s="459"/>
      <c r="IG764" s="459"/>
      <c r="IH764" s="459"/>
      <c r="II764" s="459"/>
      <c r="IJ764" s="459"/>
      <c r="IK764" s="459"/>
      <c r="IL764" s="459"/>
      <c r="IM764" s="459"/>
      <c r="IN764" s="459"/>
      <c r="IO764" s="459"/>
      <c r="IP764" s="459"/>
      <c r="IQ764" s="459"/>
      <c r="IR764" s="459"/>
      <c r="IS764" s="459"/>
      <c r="IT764" s="459"/>
      <c r="IU764" s="459"/>
      <c r="IV764" s="459"/>
      <c r="RS764" s="252"/>
    </row>
    <row r="765" spans="1:487" s="461" customFormat="1" ht="18">
      <c r="A765" s="605" t="s">
        <v>951</v>
      </c>
      <c r="B765" s="488"/>
      <c r="C765" s="488"/>
      <c r="D765" s="461" t="s">
        <v>135</v>
      </c>
      <c r="E765" s="461">
        <f t="shared" si="6"/>
        <v>2</v>
      </c>
      <c r="F765" s="524">
        <f t="shared" si="7"/>
        <v>11</v>
      </c>
      <c r="G765" s="502"/>
      <c r="H765" s="502">
        <v>11</v>
      </c>
      <c r="I765" s="473"/>
      <c r="J765" s="473"/>
      <c r="K765" s="473"/>
      <c r="L765" s="459"/>
      <c r="M765" s="459"/>
      <c r="N765" s="459"/>
      <c r="R765" s="251"/>
      <c r="T765" s="459"/>
      <c r="U765" s="459"/>
      <c r="V765" s="459"/>
      <c r="AA765" s="251"/>
      <c r="AC765" s="459"/>
      <c r="AD765" s="459"/>
      <c r="AE765" s="459"/>
      <c r="AJ765" s="251"/>
      <c r="AL765" s="459"/>
      <c r="AM765" s="459"/>
      <c r="AN765" s="459"/>
      <c r="AS765" s="251"/>
      <c r="AU765" s="459"/>
      <c r="AV765" s="459"/>
      <c r="AW765" s="459"/>
      <c r="BB765" s="251"/>
      <c r="BD765" s="459"/>
      <c r="BE765" s="459"/>
      <c r="BF765" s="459"/>
      <c r="BK765" s="251"/>
      <c r="BM765" s="459"/>
      <c r="BN765" s="459"/>
      <c r="BO765" s="459"/>
      <c r="BT765" s="251"/>
      <c r="BV765" s="459"/>
      <c r="BW765" s="459"/>
      <c r="BX765" s="459"/>
      <c r="CC765" s="251"/>
      <c r="CE765" s="459"/>
      <c r="CF765" s="459"/>
      <c r="CG765" s="459"/>
      <c r="CL765" s="251"/>
      <c r="CN765" s="459"/>
      <c r="CO765" s="459"/>
      <c r="CP765" s="459"/>
      <c r="CU765" s="251"/>
      <c r="CW765" s="459"/>
      <c r="CX765" s="459"/>
      <c r="CY765" s="459"/>
      <c r="DD765" s="251"/>
      <c r="DF765" s="459"/>
      <c r="DG765" s="459"/>
      <c r="DH765" s="459"/>
      <c r="DM765" s="251"/>
      <c r="DO765" s="459"/>
      <c r="DP765" s="459"/>
      <c r="DQ765" s="459"/>
      <c r="DV765" s="251"/>
      <c r="DX765" s="459"/>
      <c r="DY765" s="459"/>
      <c r="DZ765" s="459"/>
      <c r="EE765" s="251"/>
      <c r="EG765" s="459"/>
      <c r="EH765" s="459"/>
      <c r="EI765" s="459"/>
      <c r="EN765" s="251"/>
      <c r="EP765" s="459"/>
      <c r="EQ765" s="459"/>
      <c r="ER765" s="459"/>
      <c r="EW765" s="251"/>
      <c r="EY765" s="459"/>
      <c r="EZ765" s="459"/>
      <c r="FA765" s="459"/>
      <c r="FF765" s="251"/>
      <c r="FH765" s="459"/>
      <c r="FI765" s="459"/>
      <c r="FJ765" s="459"/>
      <c r="FO765" s="251"/>
      <c r="FQ765" s="459"/>
      <c r="FR765" s="459"/>
      <c r="FS765" s="459"/>
      <c r="FX765" s="251"/>
      <c r="FZ765" s="459"/>
      <c r="GA765" s="459"/>
      <c r="GB765" s="459"/>
      <c r="GG765" s="251"/>
      <c r="GI765" s="459"/>
      <c r="GJ765" s="459"/>
      <c r="GK765" s="459"/>
      <c r="GP765" s="251"/>
      <c r="GR765" s="459"/>
      <c r="GS765" s="459"/>
      <c r="GT765" s="459"/>
      <c r="GY765" s="251"/>
      <c r="HA765" s="459"/>
      <c r="HB765" s="459"/>
      <c r="HC765" s="459"/>
      <c r="HH765" s="251"/>
      <c r="HJ765" s="459"/>
      <c r="HK765" s="459"/>
      <c r="HL765" s="459"/>
      <c r="HQ765" s="459"/>
      <c r="HR765" s="459"/>
      <c r="HS765" s="459"/>
      <c r="HT765" s="459"/>
      <c r="HU765" s="459"/>
      <c r="HV765" s="459"/>
      <c r="HW765" s="459"/>
      <c r="HX765" s="459"/>
      <c r="HY765" s="459"/>
      <c r="HZ765" s="459"/>
      <c r="IA765" s="459"/>
      <c r="IB765" s="459"/>
      <c r="IC765" s="459"/>
      <c r="ID765" s="459"/>
      <c r="IE765" s="459"/>
      <c r="IF765" s="459"/>
      <c r="IG765" s="459"/>
      <c r="IH765" s="459"/>
      <c r="II765" s="459"/>
      <c r="IJ765" s="459"/>
      <c r="IK765" s="459"/>
      <c r="IL765" s="459"/>
      <c r="IM765" s="459"/>
      <c r="IN765" s="459"/>
      <c r="IO765" s="459"/>
      <c r="IP765" s="459"/>
      <c r="IQ765" s="459"/>
      <c r="IR765" s="459"/>
      <c r="IS765" s="459"/>
      <c r="IT765" s="459"/>
      <c r="IU765" s="459"/>
      <c r="IV765" s="459"/>
      <c r="RS765" s="252"/>
    </row>
    <row r="766" spans="1:487" s="461" customFormat="1" ht="18">
      <c r="A766" s="605" t="s">
        <v>660</v>
      </c>
      <c r="B766" s="488"/>
      <c r="C766" s="488"/>
      <c r="D766" s="461" t="s">
        <v>135</v>
      </c>
      <c r="E766" s="461">
        <f t="shared" si="6"/>
        <v>0</v>
      </c>
      <c r="F766" s="524">
        <f t="shared" si="7"/>
        <v>5</v>
      </c>
      <c r="G766" s="473"/>
      <c r="H766" s="473"/>
      <c r="I766" s="473">
        <v>5</v>
      </c>
      <c r="J766" s="473"/>
      <c r="K766" s="473"/>
      <c r="L766" s="459"/>
      <c r="M766" s="459"/>
      <c r="N766" s="459"/>
      <c r="R766" s="251"/>
      <c r="T766" s="459"/>
      <c r="U766" s="459"/>
      <c r="V766" s="459"/>
      <c r="AA766" s="251"/>
      <c r="AC766" s="459"/>
      <c r="AD766" s="459"/>
      <c r="AE766" s="459"/>
      <c r="AJ766" s="251"/>
      <c r="AL766" s="459"/>
      <c r="AM766" s="459"/>
      <c r="AN766" s="459"/>
      <c r="AS766" s="251"/>
      <c r="AU766" s="459"/>
      <c r="AV766" s="459"/>
      <c r="AW766" s="459"/>
      <c r="BB766" s="251"/>
      <c r="BD766" s="459"/>
      <c r="BE766" s="459"/>
      <c r="BF766" s="459"/>
      <c r="BK766" s="251"/>
      <c r="BM766" s="459"/>
      <c r="BN766" s="459"/>
      <c r="BO766" s="459"/>
      <c r="BT766" s="251"/>
      <c r="BV766" s="459"/>
      <c r="BW766" s="459"/>
      <c r="BX766" s="459"/>
      <c r="CC766" s="251"/>
      <c r="CE766" s="459"/>
      <c r="CF766" s="459"/>
      <c r="CG766" s="459"/>
      <c r="CL766" s="251"/>
      <c r="CN766" s="459"/>
      <c r="CO766" s="459"/>
      <c r="CP766" s="459"/>
      <c r="CU766" s="251"/>
      <c r="CW766" s="459"/>
      <c r="CX766" s="459"/>
      <c r="CY766" s="459"/>
      <c r="DD766" s="251"/>
      <c r="DF766" s="459"/>
      <c r="DG766" s="459"/>
      <c r="DH766" s="459"/>
      <c r="DM766" s="251"/>
      <c r="DO766" s="459"/>
      <c r="DP766" s="459"/>
      <c r="DQ766" s="459"/>
      <c r="DV766" s="251"/>
      <c r="DX766" s="459"/>
      <c r="DY766" s="459"/>
      <c r="DZ766" s="459"/>
      <c r="EE766" s="251"/>
      <c r="EG766" s="459"/>
      <c r="EH766" s="459"/>
      <c r="EI766" s="459"/>
      <c r="EN766" s="251"/>
      <c r="EP766" s="459"/>
      <c r="EQ766" s="459"/>
      <c r="ER766" s="459"/>
      <c r="EW766" s="251"/>
      <c r="EY766" s="459"/>
      <c r="EZ766" s="459"/>
      <c r="FA766" s="459"/>
      <c r="FF766" s="251"/>
      <c r="FH766" s="459"/>
      <c r="FI766" s="459"/>
      <c r="FJ766" s="459"/>
      <c r="FO766" s="251"/>
      <c r="FQ766" s="459"/>
      <c r="FR766" s="459"/>
      <c r="FS766" s="459"/>
      <c r="FX766" s="251"/>
      <c r="FZ766" s="459"/>
      <c r="GA766" s="459"/>
      <c r="GB766" s="459"/>
      <c r="GG766" s="251"/>
      <c r="GI766" s="459"/>
      <c r="GJ766" s="459"/>
      <c r="GK766" s="459"/>
      <c r="GP766" s="251"/>
      <c r="GR766" s="459"/>
      <c r="GS766" s="459"/>
      <c r="GT766" s="459"/>
      <c r="GY766" s="251"/>
      <c r="HA766" s="459"/>
      <c r="HB766" s="459"/>
      <c r="HC766" s="459"/>
      <c r="HH766" s="251"/>
      <c r="HJ766" s="459"/>
      <c r="HK766" s="459"/>
      <c r="HL766" s="459"/>
      <c r="HQ766" s="459"/>
      <c r="HR766" s="459"/>
      <c r="HS766" s="459"/>
      <c r="HT766" s="459"/>
      <c r="HU766" s="459"/>
      <c r="HV766" s="459"/>
      <c r="HW766" s="459"/>
      <c r="HX766" s="459"/>
      <c r="HY766" s="459"/>
      <c r="HZ766" s="459"/>
      <c r="IA766" s="459"/>
      <c r="IB766" s="459"/>
      <c r="IC766" s="459"/>
      <c r="ID766" s="459"/>
      <c r="IE766" s="459"/>
      <c r="IF766" s="459"/>
      <c r="IG766" s="459"/>
      <c r="IH766" s="459"/>
      <c r="II766" s="459"/>
      <c r="IJ766" s="459"/>
      <c r="IK766" s="459"/>
      <c r="IL766" s="459"/>
      <c r="IM766" s="459"/>
      <c r="IN766" s="459"/>
      <c r="IO766" s="459"/>
      <c r="IP766" s="459"/>
      <c r="IQ766" s="459"/>
      <c r="IR766" s="459"/>
      <c r="IS766" s="459"/>
      <c r="IT766" s="459"/>
      <c r="IU766" s="459"/>
      <c r="IV766" s="459"/>
      <c r="RS766" s="252"/>
    </row>
    <row r="767" spans="1:487" s="461" customFormat="1" ht="18">
      <c r="A767" s="605" t="s">
        <v>654</v>
      </c>
      <c r="B767" s="488"/>
      <c r="C767" s="488"/>
      <c r="D767" s="461" t="s">
        <v>130</v>
      </c>
      <c r="E767" s="461">
        <f t="shared" si="6"/>
        <v>4</v>
      </c>
      <c r="F767" s="524">
        <f t="shared" si="7"/>
        <v>0</v>
      </c>
      <c r="G767" s="473"/>
      <c r="H767" s="473"/>
      <c r="I767" s="473"/>
      <c r="J767" s="473"/>
      <c r="K767" s="473"/>
      <c r="M767" s="459"/>
      <c r="N767" s="459"/>
      <c r="R767" s="251"/>
      <c r="T767" s="459"/>
      <c r="U767" s="459"/>
      <c r="V767" s="459"/>
      <c r="AA767" s="251"/>
      <c r="AC767" s="459"/>
      <c r="AD767" s="459"/>
      <c r="AE767" s="459"/>
      <c r="AJ767" s="251"/>
      <c r="AL767" s="459"/>
      <c r="AM767" s="459"/>
      <c r="AN767" s="459"/>
      <c r="AS767" s="251"/>
      <c r="AU767" s="459"/>
      <c r="AV767" s="459"/>
      <c r="AW767" s="459"/>
      <c r="BB767" s="251"/>
      <c r="BD767" s="459"/>
      <c r="BE767" s="459"/>
      <c r="BF767" s="459"/>
      <c r="BK767" s="251"/>
      <c r="BM767" s="459"/>
      <c r="BN767" s="459"/>
      <c r="BO767" s="459"/>
      <c r="BT767" s="251"/>
      <c r="BV767" s="459"/>
      <c r="BW767" s="459"/>
      <c r="BX767" s="459"/>
      <c r="CC767" s="251"/>
      <c r="CE767" s="459"/>
      <c r="CF767" s="459"/>
      <c r="CG767" s="459"/>
      <c r="CL767" s="251"/>
      <c r="CN767" s="459"/>
      <c r="CO767" s="459"/>
      <c r="CP767" s="459"/>
      <c r="CU767" s="251"/>
      <c r="CW767" s="459"/>
      <c r="CX767" s="459"/>
      <c r="CY767" s="459"/>
      <c r="DD767" s="251"/>
      <c r="DF767" s="459"/>
      <c r="DG767" s="459"/>
      <c r="DH767" s="459"/>
      <c r="DM767" s="251"/>
      <c r="DO767" s="459"/>
      <c r="DP767" s="459"/>
      <c r="DQ767" s="459"/>
      <c r="DV767" s="251"/>
      <c r="DX767" s="459"/>
      <c r="DY767" s="459"/>
      <c r="DZ767" s="459"/>
      <c r="EE767" s="251"/>
      <c r="EG767" s="459"/>
      <c r="EH767" s="459"/>
      <c r="EI767" s="459"/>
      <c r="EN767" s="251"/>
      <c r="EP767" s="459"/>
      <c r="EQ767" s="459"/>
      <c r="ER767" s="459"/>
      <c r="EW767" s="251"/>
      <c r="EY767" s="459"/>
      <c r="EZ767" s="459"/>
      <c r="FA767" s="459"/>
      <c r="FF767" s="251"/>
      <c r="FH767" s="459"/>
      <c r="FI767" s="459"/>
      <c r="FJ767" s="459"/>
      <c r="FO767" s="251"/>
      <c r="FQ767" s="459"/>
      <c r="FR767" s="459"/>
      <c r="FS767" s="459"/>
      <c r="FX767" s="251"/>
      <c r="FZ767" s="459"/>
      <c r="GA767" s="459"/>
      <c r="GB767" s="459"/>
      <c r="GG767" s="251"/>
      <c r="GI767" s="459"/>
      <c r="GJ767" s="459"/>
      <c r="GK767" s="459"/>
      <c r="GP767" s="251"/>
      <c r="GR767" s="459"/>
      <c r="GS767" s="459"/>
      <c r="GT767" s="459"/>
      <c r="GY767" s="251"/>
      <c r="HA767" s="459"/>
      <c r="HB767" s="459"/>
      <c r="HC767" s="459"/>
      <c r="HH767" s="251"/>
      <c r="HJ767" s="459"/>
      <c r="HK767" s="459"/>
      <c r="HL767" s="459"/>
      <c r="HQ767" s="459"/>
      <c r="HR767" s="459"/>
      <c r="HS767" s="459"/>
      <c r="HT767" s="459"/>
      <c r="HU767" s="459"/>
      <c r="HV767" s="459"/>
      <c r="HW767" s="459"/>
      <c r="HX767" s="459"/>
      <c r="HY767" s="459"/>
      <c r="HZ767" s="459"/>
      <c r="IA767" s="459"/>
      <c r="IB767" s="459"/>
      <c r="IC767" s="459"/>
      <c r="ID767" s="459"/>
      <c r="IE767" s="459"/>
      <c r="IF767" s="459"/>
      <c r="IG767" s="459"/>
      <c r="IH767" s="459"/>
      <c r="II767" s="459"/>
      <c r="IJ767" s="459"/>
      <c r="IK767" s="459"/>
      <c r="IL767" s="459"/>
      <c r="IM767" s="459"/>
      <c r="IN767" s="459"/>
      <c r="IO767" s="459"/>
      <c r="IP767" s="459"/>
      <c r="IQ767" s="459"/>
      <c r="IR767" s="459"/>
      <c r="IS767" s="459"/>
      <c r="IT767" s="459"/>
      <c r="IU767" s="459"/>
      <c r="IV767" s="459"/>
      <c r="RS767" s="252"/>
    </row>
    <row r="768" spans="1:487" s="461" customFormat="1" ht="18">
      <c r="A768" s="605" t="s">
        <v>661</v>
      </c>
      <c r="B768" s="488"/>
      <c r="C768" s="488"/>
      <c r="D768" s="461" t="s">
        <v>131</v>
      </c>
      <c r="E768" s="461">
        <f t="shared" si="6"/>
        <v>2</v>
      </c>
      <c r="F768" s="524">
        <f t="shared" si="7"/>
        <v>0</v>
      </c>
      <c r="G768" s="473"/>
      <c r="H768" s="473"/>
      <c r="I768" s="473"/>
      <c r="J768" s="473"/>
      <c r="K768" s="473"/>
      <c r="M768" s="459"/>
      <c r="N768" s="459"/>
      <c r="R768" s="251"/>
      <c r="T768" s="459"/>
      <c r="U768" s="459"/>
      <c r="V768" s="459"/>
      <c r="AA768" s="251"/>
      <c r="AC768" s="459"/>
      <c r="AD768" s="459"/>
      <c r="AE768" s="459"/>
      <c r="AJ768" s="251"/>
      <c r="AL768" s="459"/>
      <c r="AM768" s="459"/>
      <c r="AN768" s="459"/>
      <c r="AS768" s="251"/>
      <c r="AU768" s="459"/>
      <c r="AV768" s="459"/>
      <c r="AW768" s="459"/>
      <c r="BB768" s="251"/>
      <c r="BD768" s="459"/>
      <c r="BE768" s="459"/>
      <c r="BF768" s="459"/>
      <c r="BK768" s="251"/>
      <c r="BM768" s="459"/>
      <c r="BN768" s="459"/>
      <c r="BO768" s="459"/>
      <c r="BT768" s="251"/>
      <c r="BV768" s="459"/>
      <c r="BW768" s="459"/>
      <c r="BX768" s="459"/>
      <c r="CC768" s="251"/>
      <c r="CE768" s="459"/>
      <c r="CF768" s="459"/>
      <c r="CG768" s="459"/>
      <c r="CL768" s="251"/>
      <c r="CN768" s="459"/>
      <c r="CO768" s="459"/>
      <c r="CP768" s="459"/>
      <c r="CU768" s="251"/>
      <c r="CW768" s="459"/>
      <c r="CX768" s="459"/>
      <c r="CY768" s="459"/>
      <c r="DD768" s="251"/>
      <c r="DF768" s="459"/>
      <c r="DG768" s="459"/>
      <c r="DH768" s="459"/>
      <c r="DM768" s="251"/>
      <c r="DO768" s="459"/>
      <c r="DP768" s="459"/>
      <c r="DQ768" s="459"/>
      <c r="DV768" s="251"/>
      <c r="DX768" s="459"/>
      <c r="DY768" s="459"/>
      <c r="DZ768" s="459"/>
      <c r="EE768" s="251"/>
      <c r="EG768" s="459"/>
      <c r="EH768" s="459"/>
      <c r="EI768" s="459"/>
      <c r="EN768" s="251"/>
      <c r="EP768" s="459"/>
      <c r="EQ768" s="459"/>
      <c r="ER768" s="459"/>
      <c r="EW768" s="251"/>
      <c r="EY768" s="459"/>
      <c r="EZ768" s="459"/>
      <c r="FA768" s="459"/>
      <c r="FF768" s="251"/>
      <c r="FH768" s="459"/>
      <c r="FI768" s="459"/>
      <c r="FJ768" s="459"/>
      <c r="FO768" s="251"/>
      <c r="FQ768" s="459"/>
      <c r="FR768" s="459"/>
      <c r="FS768" s="459"/>
      <c r="FX768" s="251"/>
      <c r="FZ768" s="459"/>
      <c r="GA768" s="459"/>
      <c r="GB768" s="459"/>
      <c r="GG768" s="251"/>
      <c r="GI768" s="459"/>
      <c r="GJ768" s="459"/>
      <c r="GK768" s="459"/>
      <c r="GP768" s="251"/>
      <c r="GR768" s="459"/>
      <c r="GS768" s="459"/>
      <c r="GT768" s="459"/>
      <c r="GY768" s="251"/>
      <c r="HA768" s="459"/>
      <c r="HB768" s="459"/>
      <c r="HC768" s="459"/>
      <c r="HH768" s="251"/>
      <c r="HJ768" s="459"/>
      <c r="HK768" s="459"/>
      <c r="HL768" s="459"/>
      <c r="HQ768" s="459"/>
      <c r="HR768" s="459"/>
      <c r="HS768" s="459"/>
      <c r="HT768" s="459"/>
      <c r="HU768" s="459"/>
      <c r="HV768" s="459"/>
      <c r="HW768" s="459"/>
      <c r="HX768" s="459"/>
      <c r="HY768" s="459"/>
      <c r="HZ768" s="459"/>
      <c r="IA768" s="459"/>
      <c r="IB768" s="459"/>
      <c r="IC768" s="459"/>
      <c r="ID768" s="459"/>
      <c r="IE768" s="459"/>
      <c r="IF768" s="459"/>
      <c r="IG768" s="459"/>
      <c r="IH768" s="459"/>
      <c r="II768" s="459"/>
      <c r="IJ768" s="459"/>
      <c r="IK768" s="459"/>
      <c r="IL768" s="459"/>
      <c r="IM768" s="459"/>
      <c r="IN768" s="459"/>
      <c r="IO768" s="459"/>
      <c r="IP768" s="459"/>
      <c r="IQ768" s="459"/>
      <c r="IR768" s="459"/>
      <c r="IS768" s="459"/>
      <c r="IT768" s="459"/>
      <c r="IU768" s="459"/>
      <c r="IV768" s="459"/>
      <c r="RS768" s="252"/>
    </row>
    <row r="769" spans="1:487" s="461" customFormat="1" ht="18">
      <c r="A769" s="605" t="s">
        <v>498</v>
      </c>
      <c r="B769" s="488"/>
      <c r="C769" s="488"/>
      <c r="D769" s="461" t="s">
        <v>131</v>
      </c>
      <c r="E769" s="461">
        <f t="shared" si="6"/>
        <v>5</v>
      </c>
      <c r="F769" s="524">
        <f t="shared" si="7"/>
        <v>0</v>
      </c>
      <c r="G769" s="473"/>
      <c r="H769" s="473"/>
      <c r="I769" s="473"/>
      <c r="J769" s="473"/>
      <c r="K769" s="473"/>
      <c r="L769" s="459"/>
      <c r="M769" s="459"/>
      <c r="N769" s="459"/>
      <c r="R769" s="251"/>
      <c r="T769" s="459"/>
      <c r="U769" s="459"/>
      <c r="V769" s="459"/>
      <c r="AA769" s="251"/>
      <c r="AC769" s="459"/>
      <c r="AD769" s="459"/>
      <c r="AE769" s="459"/>
      <c r="AJ769" s="251"/>
      <c r="AL769" s="459"/>
      <c r="AM769" s="459"/>
      <c r="AN769" s="459"/>
      <c r="AS769" s="251"/>
      <c r="AU769" s="459"/>
      <c r="AV769" s="459"/>
      <c r="AW769" s="459"/>
      <c r="BB769" s="251"/>
      <c r="BD769" s="459"/>
      <c r="BE769" s="459"/>
      <c r="BF769" s="459"/>
      <c r="BK769" s="251"/>
      <c r="BM769" s="459"/>
      <c r="BN769" s="459"/>
      <c r="BO769" s="459"/>
      <c r="BT769" s="251"/>
      <c r="BV769" s="459"/>
      <c r="BW769" s="459"/>
      <c r="BX769" s="459"/>
      <c r="CC769" s="251"/>
      <c r="CE769" s="459"/>
      <c r="CF769" s="459"/>
      <c r="CG769" s="459"/>
      <c r="CL769" s="251"/>
      <c r="CN769" s="459"/>
      <c r="CO769" s="459"/>
      <c r="CP769" s="459"/>
      <c r="CU769" s="251"/>
      <c r="CW769" s="459"/>
      <c r="CX769" s="459"/>
      <c r="CY769" s="459"/>
      <c r="DD769" s="251"/>
      <c r="DF769" s="459"/>
      <c r="DG769" s="459"/>
      <c r="DH769" s="459"/>
      <c r="DM769" s="251"/>
      <c r="DO769" s="459"/>
      <c r="DP769" s="459"/>
      <c r="DQ769" s="459"/>
      <c r="DV769" s="251"/>
      <c r="DX769" s="459"/>
      <c r="DY769" s="459"/>
      <c r="DZ769" s="459"/>
      <c r="EE769" s="251"/>
      <c r="EG769" s="459"/>
      <c r="EH769" s="459"/>
      <c r="EI769" s="459"/>
      <c r="EN769" s="251"/>
      <c r="EP769" s="459"/>
      <c r="EQ769" s="459"/>
      <c r="ER769" s="459"/>
      <c r="EW769" s="251"/>
      <c r="EY769" s="459"/>
      <c r="EZ769" s="459"/>
      <c r="FA769" s="459"/>
      <c r="FF769" s="251"/>
      <c r="FH769" s="459"/>
      <c r="FI769" s="459"/>
      <c r="FJ769" s="459"/>
      <c r="FO769" s="251"/>
      <c r="FQ769" s="459"/>
      <c r="FR769" s="459"/>
      <c r="FS769" s="459"/>
      <c r="FX769" s="251"/>
      <c r="FZ769" s="459"/>
      <c r="GA769" s="459"/>
      <c r="GB769" s="459"/>
      <c r="GG769" s="251"/>
      <c r="GI769" s="459"/>
      <c r="GJ769" s="459"/>
      <c r="GK769" s="459"/>
      <c r="GP769" s="251"/>
      <c r="GR769" s="459"/>
      <c r="GS769" s="459"/>
      <c r="GT769" s="459"/>
      <c r="GY769" s="251"/>
      <c r="HA769" s="459"/>
      <c r="HB769" s="459"/>
      <c r="HC769" s="459"/>
      <c r="HH769" s="251"/>
      <c r="HJ769" s="459"/>
      <c r="HK769" s="459"/>
      <c r="HL769" s="459"/>
      <c r="HQ769" s="459"/>
      <c r="HR769" s="459"/>
      <c r="HS769" s="459"/>
      <c r="HT769" s="459"/>
      <c r="HU769" s="459"/>
      <c r="HV769" s="459"/>
      <c r="HW769" s="459"/>
      <c r="HX769" s="459"/>
      <c r="HY769" s="459"/>
      <c r="HZ769" s="459"/>
      <c r="IA769" s="459"/>
      <c r="IB769" s="459"/>
      <c r="IC769" s="459"/>
      <c r="ID769" s="459"/>
      <c r="IE769" s="459"/>
      <c r="IF769" s="459"/>
      <c r="IG769" s="459"/>
      <c r="IH769" s="459"/>
      <c r="II769" s="459"/>
      <c r="IJ769" s="459"/>
      <c r="IK769" s="459"/>
      <c r="IL769" s="459"/>
      <c r="IM769" s="459"/>
      <c r="IN769" s="459"/>
      <c r="IO769" s="459"/>
      <c r="IP769" s="459"/>
      <c r="IQ769" s="459"/>
      <c r="IR769" s="459"/>
      <c r="IS769" s="459"/>
      <c r="IT769" s="459"/>
      <c r="IU769" s="459"/>
      <c r="IV769" s="459"/>
      <c r="RS769" s="252"/>
    </row>
    <row r="770" spans="1:487" s="461" customFormat="1" ht="18">
      <c r="A770" s="605" t="s">
        <v>2399</v>
      </c>
      <c r="B770" s="459"/>
      <c r="C770" s="488"/>
      <c r="D770" s="461" t="s">
        <v>129</v>
      </c>
      <c r="E770" s="461">
        <f t="shared" si="6"/>
        <v>1</v>
      </c>
      <c r="F770" s="524">
        <f t="shared" si="7"/>
        <v>0</v>
      </c>
      <c r="G770" s="473"/>
      <c r="H770" s="473"/>
      <c r="I770" s="473"/>
      <c r="J770" s="473"/>
      <c r="K770" s="473"/>
      <c r="L770" s="459"/>
      <c r="M770" s="459"/>
      <c r="N770" s="459"/>
      <c r="R770" s="251"/>
      <c r="T770" s="459"/>
      <c r="U770" s="459"/>
      <c r="V770" s="459"/>
      <c r="AA770" s="251"/>
      <c r="AC770" s="459"/>
      <c r="AD770" s="459"/>
      <c r="AE770" s="459"/>
      <c r="AJ770" s="251"/>
      <c r="AL770" s="459"/>
      <c r="AM770" s="459"/>
      <c r="AN770" s="459"/>
      <c r="AS770" s="251"/>
      <c r="AU770" s="459"/>
      <c r="AV770" s="459"/>
      <c r="AW770" s="459"/>
      <c r="BB770" s="251"/>
      <c r="BD770" s="459"/>
      <c r="BE770" s="459"/>
      <c r="BF770" s="459"/>
      <c r="BK770" s="251"/>
      <c r="BM770" s="459"/>
      <c r="BN770" s="459"/>
      <c r="BO770" s="459"/>
      <c r="BT770" s="251"/>
      <c r="BV770" s="459"/>
      <c r="BW770" s="459"/>
      <c r="BX770" s="459"/>
      <c r="CC770" s="251"/>
      <c r="CE770" s="459"/>
      <c r="CF770" s="459"/>
      <c r="CG770" s="459"/>
      <c r="CL770" s="251"/>
      <c r="CN770" s="459"/>
      <c r="CO770" s="459"/>
      <c r="CP770" s="459"/>
      <c r="CU770" s="251"/>
      <c r="CW770" s="459"/>
      <c r="CX770" s="459"/>
      <c r="CY770" s="459"/>
      <c r="DD770" s="251"/>
      <c r="DF770" s="459"/>
      <c r="DG770" s="459"/>
      <c r="DH770" s="459"/>
      <c r="DM770" s="251"/>
      <c r="DO770" s="459"/>
      <c r="DP770" s="459"/>
      <c r="DQ770" s="459"/>
      <c r="DV770" s="251"/>
      <c r="DX770" s="459"/>
      <c r="DY770" s="459"/>
      <c r="DZ770" s="459"/>
      <c r="EE770" s="251"/>
      <c r="EG770" s="459"/>
      <c r="EH770" s="459"/>
      <c r="EI770" s="459"/>
      <c r="EN770" s="251"/>
      <c r="EP770" s="459"/>
      <c r="EQ770" s="459"/>
      <c r="ER770" s="459"/>
      <c r="EW770" s="251"/>
      <c r="EY770" s="459"/>
      <c r="EZ770" s="459"/>
      <c r="FA770" s="459"/>
      <c r="FF770" s="251"/>
      <c r="FH770" s="459"/>
      <c r="FI770" s="459"/>
      <c r="FJ770" s="459"/>
      <c r="FO770" s="251"/>
      <c r="FQ770" s="459"/>
      <c r="FR770" s="459"/>
      <c r="FS770" s="459"/>
      <c r="FX770" s="251"/>
      <c r="FZ770" s="459"/>
      <c r="GA770" s="459"/>
      <c r="GB770" s="459"/>
      <c r="GG770" s="251"/>
      <c r="GI770" s="459"/>
      <c r="GJ770" s="459"/>
      <c r="GK770" s="459"/>
      <c r="GP770" s="251"/>
      <c r="GR770" s="459"/>
      <c r="GS770" s="459"/>
      <c r="GT770" s="459"/>
      <c r="GY770" s="251"/>
      <c r="HA770" s="459"/>
      <c r="HB770" s="459"/>
      <c r="HC770" s="459"/>
      <c r="HH770" s="251"/>
      <c r="HJ770" s="459"/>
      <c r="HK770" s="459"/>
      <c r="HL770" s="459"/>
      <c r="HQ770" s="459"/>
      <c r="HR770" s="459"/>
      <c r="HS770" s="459"/>
      <c r="HT770" s="459"/>
      <c r="HU770" s="459"/>
      <c r="HV770" s="459"/>
      <c r="HW770" s="459"/>
      <c r="HX770" s="459"/>
      <c r="HY770" s="459"/>
      <c r="HZ770" s="459"/>
      <c r="IA770" s="459"/>
      <c r="IB770" s="459"/>
      <c r="IC770" s="459"/>
      <c r="ID770" s="459"/>
      <c r="IE770" s="459"/>
      <c r="IF770" s="459"/>
      <c r="IG770" s="459"/>
      <c r="IH770" s="459"/>
      <c r="II770" s="459"/>
      <c r="IJ770" s="459"/>
      <c r="IK770" s="459"/>
      <c r="IL770" s="459"/>
      <c r="IM770" s="459"/>
      <c r="IN770" s="459"/>
      <c r="IO770" s="459"/>
      <c r="IP770" s="459"/>
      <c r="IQ770" s="459"/>
      <c r="IR770" s="459"/>
      <c r="IS770" s="459"/>
      <c r="IT770" s="459"/>
      <c r="IU770" s="459"/>
      <c r="IV770" s="459"/>
      <c r="RS770" s="252"/>
    </row>
    <row r="771" spans="1:487" s="461" customFormat="1" ht="18">
      <c r="A771" s="605" t="s">
        <v>1451</v>
      </c>
      <c r="B771" s="488"/>
      <c r="C771" s="488"/>
      <c r="D771" s="461" t="s">
        <v>131</v>
      </c>
      <c r="E771" s="461">
        <f t="shared" si="6"/>
        <v>5</v>
      </c>
      <c r="F771" s="524">
        <f t="shared" si="7"/>
        <v>2</v>
      </c>
      <c r="G771" s="473"/>
      <c r="H771" s="473"/>
      <c r="I771" s="473"/>
      <c r="J771" s="473">
        <v>2</v>
      </c>
      <c r="K771" s="473"/>
      <c r="L771" s="459"/>
      <c r="M771" s="459"/>
      <c r="N771" s="459"/>
      <c r="R771" s="251"/>
      <c r="T771" s="459"/>
      <c r="U771" s="459"/>
      <c r="V771" s="459"/>
      <c r="AA771" s="251"/>
      <c r="AC771" s="459"/>
      <c r="AD771" s="459"/>
      <c r="AE771" s="459"/>
      <c r="AJ771" s="251"/>
      <c r="AL771" s="459"/>
      <c r="AM771" s="459"/>
      <c r="AN771" s="459"/>
      <c r="AS771" s="251"/>
      <c r="AU771" s="459"/>
      <c r="AV771" s="459"/>
      <c r="AW771" s="459"/>
      <c r="BB771" s="251"/>
      <c r="BD771" s="459"/>
      <c r="BE771" s="459"/>
      <c r="BF771" s="459"/>
      <c r="BK771" s="251"/>
      <c r="BM771" s="459"/>
      <c r="BN771" s="459"/>
      <c r="BO771" s="459"/>
      <c r="BT771" s="251"/>
      <c r="BV771" s="459"/>
      <c r="BW771" s="459"/>
      <c r="BX771" s="459"/>
      <c r="CC771" s="251"/>
      <c r="CE771" s="459"/>
      <c r="CF771" s="459"/>
      <c r="CG771" s="459"/>
      <c r="CL771" s="251"/>
      <c r="CN771" s="459"/>
      <c r="CO771" s="459"/>
      <c r="CP771" s="459"/>
      <c r="CU771" s="251"/>
      <c r="CW771" s="459"/>
      <c r="CX771" s="459"/>
      <c r="CY771" s="459"/>
      <c r="DD771" s="251"/>
      <c r="DF771" s="459"/>
      <c r="DG771" s="459"/>
      <c r="DH771" s="459"/>
      <c r="DM771" s="251"/>
      <c r="DO771" s="459"/>
      <c r="DP771" s="459"/>
      <c r="DQ771" s="459"/>
      <c r="DV771" s="251"/>
      <c r="DX771" s="459"/>
      <c r="DY771" s="459"/>
      <c r="DZ771" s="459"/>
      <c r="EE771" s="251"/>
      <c r="EG771" s="459"/>
      <c r="EH771" s="459"/>
      <c r="EI771" s="459"/>
      <c r="EN771" s="251"/>
      <c r="EP771" s="459"/>
      <c r="EQ771" s="459"/>
      <c r="ER771" s="459"/>
      <c r="EW771" s="251"/>
      <c r="EY771" s="459"/>
      <c r="EZ771" s="459"/>
      <c r="FA771" s="459"/>
      <c r="FF771" s="251"/>
      <c r="FH771" s="459"/>
      <c r="FI771" s="459"/>
      <c r="FJ771" s="459"/>
      <c r="FO771" s="251"/>
      <c r="FQ771" s="459"/>
      <c r="FR771" s="459"/>
      <c r="FS771" s="459"/>
      <c r="FX771" s="251"/>
      <c r="FZ771" s="459"/>
      <c r="GA771" s="459"/>
      <c r="GB771" s="459"/>
      <c r="GG771" s="251"/>
      <c r="GI771" s="459"/>
      <c r="GJ771" s="459"/>
      <c r="GK771" s="459"/>
      <c r="GP771" s="251"/>
      <c r="GR771" s="459"/>
      <c r="GS771" s="459"/>
      <c r="GT771" s="459"/>
      <c r="GY771" s="251"/>
      <c r="HA771" s="459"/>
      <c r="HB771" s="459"/>
      <c r="HC771" s="459"/>
      <c r="HH771" s="251"/>
      <c r="HJ771" s="459"/>
      <c r="HK771" s="459"/>
      <c r="HL771" s="459"/>
      <c r="HQ771" s="459"/>
      <c r="HR771" s="459"/>
      <c r="HS771" s="459"/>
      <c r="HT771" s="459"/>
      <c r="HU771" s="459"/>
      <c r="HV771" s="459"/>
      <c r="HW771" s="459"/>
      <c r="HX771" s="459"/>
      <c r="HY771" s="459"/>
      <c r="HZ771" s="459"/>
      <c r="IA771" s="459"/>
      <c r="IB771" s="459"/>
      <c r="IC771" s="459"/>
      <c r="ID771" s="459"/>
      <c r="IE771" s="459"/>
      <c r="IF771" s="459"/>
      <c r="IG771" s="459"/>
      <c r="IH771" s="459"/>
      <c r="II771" s="459"/>
      <c r="IJ771" s="459"/>
      <c r="IK771" s="459"/>
      <c r="IL771" s="459"/>
      <c r="IM771" s="459"/>
      <c r="IN771" s="459"/>
      <c r="IO771" s="459"/>
      <c r="IP771" s="459"/>
      <c r="IQ771" s="459"/>
      <c r="IR771" s="459"/>
      <c r="IS771" s="459"/>
      <c r="IT771" s="459"/>
      <c r="IU771" s="459"/>
      <c r="IV771" s="459"/>
      <c r="RS771" s="252"/>
    </row>
    <row r="772" spans="1:487" s="461" customFormat="1" ht="18">
      <c r="A772" s="605" t="s">
        <v>518</v>
      </c>
      <c r="B772" s="459"/>
      <c r="C772" s="488"/>
      <c r="D772" s="461" t="s">
        <v>134</v>
      </c>
      <c r="E772" s="461">
        <f t="shared" si="6"/>
        <v>8</v>
      </c>
      <c r="F772" s="524">
        <f t="shared" si="7"/>
        <v>41</v>
      </c>
      <c r="G772" s="502"/>
      <c r="H772" s="502">
        <v>34</v>
      </c>
      <c r="I772" s="473">
        <v>7</v>
      </c>
      <c r="J772" s="473"/>
      <c r="K772" s="473"/>
      <c r="M772" s="459"/>
      <c r="N772" s="459"/>
      <c r="R772" s="251"/>
      <c r="T772" s="459"/>
      <c r="U772" s="459"/>
      <c r="V772" s="459"/>
      <c r="AA772" s="251"/>
      <c r="AC772" s="459"/>
      <c r="AD772" s="459"/>
      <c r="AE772" s="459"/>
      <c r="AJ772" s="251"/>
      <c r="AL772" s="459"/>
      <c r="AM772" s="459"/>
      <c r="AN772" s="459"/>
      <c r="AS772" s="251"/>
      <c r="AU772" s="459"/>
      <c r="AV772" s="459"/>
      <c r="AW772" s="459"/>
      <c r="BB772" s="251"/>
      <c r="BD772" s="459"/>
      <c r="BE772" s="459"/>
      <c r="BF772" s="459"/>
      <c r="BK772" s="251"/>
      <c r="BM772" s="459"/>
      <c r="BN772" s="459"/>
      <c r="BO772" s="459"/>
      <c r="BT772" s="251"/>
      <c r="BV772" s="459"/>
      <c r="BW772" s="459"/>
      <c r="BX772" s="459"/>
      <c r="CC772" s="251"/>
      <c r="CE772" s="459"/>
      <c r="CF772" s="459"/>
      <c r="CG772" s="459"/>
      <c r="CL772" s="251"/>
      <c r="CN772" s="459"/>
      <c r="CO772" s="459"/>
      <c r="CP772" s="459"/>
      <c r="CU772" s="251"/>
      <c r="CW772" s="459"/>
      <c r="CX772" s="459"/>
      <c r="CY772" s="459"/>
      <c r="DD772" s="251"/>
      <c r="DF772" s="459"/>
      <c r="DG772" s="459"/>
      <c r="DH772" s="459"/>
      <c r="DM772" s="251"/>
      <c r="DO772" s="459"/>
      <c r="DP772" s="459"/>
      <c r="DQ772" s="459"/>
      <c r="DV772" s="251"/>
      <c r="DX772" s="459"/>
      <c r="DY772" s="459"/>
      <c r="DZ772" s="459"/>
      <c r="EE772" s="251"/>
      <c r="EG772" s="459"/>
      <c r="EH772" s="459"/>
      <c r="EI772" s="459"/>
      <c r="EN772" s="251"/>
      <c r="EP772" s="459"/>
      <c r="EQ772" s="459"/>
      <c r="ER772" s="459"/>
      <c r="EW772" s="251"/>
      <c r="EY772" s="459"/>
      <c r="EZ772" s="459"/>
      <c r="FA772" s="459"/>
      <c r="FF772" s="251"/>
      <c r="FH772" s="459"/>
      <c r="FI772" s="459"/>
      <c r="FJ772" s="459"/>
      <c r="FO772" s="251"/>
      <c r="FQ772" s="459"/>
      <c r="FR772" s="459"/>
      <c r="FS772" s="459"/>
      <c r="FX772" s="251"/>
      <c r="FZ772" s="459"/>
      <c r="GA772" s="459"/>
      <c r="GB772" s="459"/>
      <c r="GG772" s="251"/>
      <c r="GI772" s="459"/>
      <c r="GJ772" s="459"/>
      <c r="GK772" s="459"/>
      <c r="GP772" s="251"/>
      <c r="GR772" s="459"/>
      <c r="GS772" s="459"/>
      <c r="GT772" s="459"/>
      <c r="GY772" s="251"/>
      <c r="HA772" s="459"/>
      <c r="HB772" s="459"/>
      <c r="HC772" s="459"/>
      <c r="HH772" s="251"/>
      <c r="HJ772" s="459"/>
      <c r="HK772" s="459"/>
      <c r="HL772" s="459"/>
      <c r="HQ772" s="459"/>
      <c r="HR772" s="459"/>
      <c r="HS772" s="459"/>
      <c r="HT772" s="459"/>
      <c r="HU772" s="459"/>
      <c r="HV772" s="459"/>
      <c r="HW772" s="459"/>
      <c r="HX772" s="459"/>
      <c r="HY772" s="459"/>
      <c r="HZ772" s="459"/>
      <c r="IA772" s="459"/>
      <c r="IB772" s="459"/>
      <c r="IC772" s="459"/>
      <c r="ID772" s="459"/>
      <c r="IE772" s="459"/>
      <c r="IF772" s="459"/>
      <c r="IG772" s="459"/>
      <c r="IH772" s="459"/>
      <c r="II772" s="459"/>
      <c r="IJ772" s="459"/>
      <c r="IK772" s="459"/>
      <c r="IL772" s="459"/>
      <c r="IM772" s="459"/>
      <c r="IN772" s="459"/>
      <c r="IO772" s="459"/>
      <c r="IP772" s="459"/>
      <c r="IQ772" s="459"/>
      <c r="IR772" s="459"/>
      <c r="IS772" s="459"/>
      <c r="IT772" s="459"/>
      <c r="IU772" s="459"/>
      <c r="IV772" s="459"/>
      <c r="RS772" s="252"/>
    </row>
    <row r="773" spans="1:487" s="461" customFormat="1" ht="18">
      <c r="A773" s="605" t="s">
        <v>937</v>
      </c>
      <c r="B773" s="488"/>
      <c r="C773" s="488"/>
      <c r="D773" s="461" t="s">
        <v>130</v>
      </c>
      <c r="E773" s="461">
        <f t="shared" si="6"/>
        <v>2</v>
      </c>
      <c r="F773" s="524">
        <f t="shared" si="7"/>
        <v>0</v>
      </c>
      <c r="G773" s="473"/>
      <c r="H773" s="473"/>
      <c r="I773" s="473"/>
      <c r="J773" s="473"/>
      <c r="K773" s="473"/>
      <c r="M773" s="459"/>
      <c r="N773" s="459"/>
      <c r="R773" s="251"/>
      <c r="T773" s="459"/>
      <c r="U773" s="459"/>
      <c r="V773" s="459"/>
      <c r="AA773" s="251"/>
      <c r="AC773" s="459"/>
      <c r="AD773" s="459"/>
      <c r="AE773" s="459"/>
      <c r="AJ773" s="251"/>
      <c r="AL773" s="459"/>
      <c r="AM773" s="459"/>
      <c r="AN773" s="459"/>
      <c r="AS773" s="251"/>
      <c r="AU773" s="459"/>
      <c r="AV773" s="459"/>
      <c r="AW773" s="459"/>
      <c r="BB773" s="251"/>
      <c r="BD773" s="459"/>
      <c r="BE773" s="459"/>
      <c r="BF773" s="459"/>
      <c r="BK773" s="251"/>
      <c r="BM773" s="459"/>
      <c r="BN773" s="459"/>
      <c r="BO773" s="459"/>
      <c r="BT773" s="251"/>
      <c r="BV773" s="459"/>
      <c r="BW773" s="459"/>
      <c r="BX773" s="459"/>
      <c r="CC773" s="251"/>
      <c r="CE773" s="459"/>
      <c r="CF773" s="459"/>
      <c r="CG773" s="459"/>
      <c r="CL773" s="251"/>
      <c r="CN773" s="459"/>
      <c r="CO773" s="459"/>
      <c r="CP773" s="459"/>
      <c r="CU773" s="251"/>
      <c r="CW773" s="459"/>
      <c r="CX773" s="459"/>
      <c r="CY773" s="459"/>
      <c r="DD773" s="251"/>
      <c r="DF773" s="459"/>
      <c r="DG773" s="459"/>
      <c r="DH773" s="459"/>
      <c r="DM773" s="251"/>
      <c r="DO773" s="459"/>
      <c r="DP773" s="459"/>
      <c r="DQ773" s="459"/>
      <c r="DV773" s="251"/>
      <c r="DX773" s="459"/>
      <c r="DY773" s="459"/>
      <c r="DZ773" s="459"/>
      <c r="EE773" s="251"/>
      <c r="EG773" s="459"/>
      <c r="EH773" s="459"/>
      <c r="EI773" s="459"/>
      <c r="EN773" s="251"/>
      <c r="EP773" s="459"/>
      <c r="EQ773" s="459"/>
      <c r="ER773" s="459"/>
      <c r="EW773" s="251"/>
      <c r="EY773" s="459"/>
      <c r="EZ773" s="459"/>
      <c r="FA773" s="459"/>
      <c r="FF773" s="251"/>
      <c r="FH773" s="459"/>
      <c r="FI773" s="459"/>
      <c r="FJ773" s="459"/>
      <c r="FO773" s="251"/>
      <c r="FQ773" s="459"/>
      <c r="FR773" s="459"/>
      <c r="FS773" s="459"/>
      <c r="FX773" s="251"/>
      <c r="FZ773" s="459"/>
      <c r="GA773" s="459"/>
      <c r="GB773" s="459"/>
      <c r="GG773" s="251"/>
      <c r="GI773" s="459"/>
      <c r="GJ773" s="459"/>
      <c r="GK773" s="459"/>
      <c r="GP773" s="251"/>
      <c r="GR773" s="459"/>
      <c r="GS773" s="459"/>
      <c r="GT773" s="459"/>
      <c r="GY773" s="251"/>
      <c r="HA773" s="459"/>
      <c r="HB773" s="459"/>
      <c r="HC773" s="459"/>
      <c r="HH773" s="251"/>
      <c r="HJ773" s="459"/>
      <c r="HK773" s="459"/>
      <c r="HL773" s="459"/>
      <c r="HQ773" s="459"/>
      <c r="HR773" s="459"/>
      <c r="HS773" s="459"/>
      <c r="HT773" s="459"/>
      <c r="HU773" s="459"/>
      <c r="HV773" s="459"/>
      <c r="HW773" s="459"/>
      <c r="HX773" s="459"/>
      <c r="HY773" s="459"/>
      <c r="HZ773" s="459"/>
      <c r="IA773" s="459"/>
      <c r="IB773" s="459"/>
      <c r="IC773" s="459"/>
      <c r="ID773" s="459"/>
      <c r="IE773" s="459"/>
      <c r="IF773" s="459"/>
      <c r="IG773" s="459"/>
      <c r="IH773" s="459"/>
      <c r="II773" s="459"/>
      <c r="IJ773" s="459"/>
      <c r="IK773" s="459"/>
      <c r="IL773" s="459"/>
      <c r="IM773" s="459"/>
      <c r="IN773" s="459"/>
      <c r="IO773" s="459"/>
      <c r="IP773" s="459"/>
      <c r="IQ773" s="459"/>
      <c r="IR773" s="459"/>
      <c r="IS773" s="459"/>
      <c r="IT773" s="459"/>
      <c r="IU773" s="459"/>
      <c r="IV773" s="459"/>
      <c r="RS773" s="252"/>
    </row>
    <row r="774" spans="1:487" s="461" customFormat="1" ht="18">
      <c r="A774" s="605" t="s">
        <v>586</v>
      </c>
      <c r="B774" s="459"/>
      <c r="C774" s="488"/>
      <c r="D774" s="461" t="s">
        <v>137</v>
      </c>
      <c r="E774" s="461">
        <f t="shared" si="6"/>
        <v>2</v>
      </c>
      <c r="F774" s="524">
        <f t="shared" si="7"/>
        <v>0</v>
      </c>
      <c r="G774" s="473"/>
      <c r="H774" s="473"/>
      <c r="I774" s="473"/>
      <c r="J774" s="473"/>
      <c r="K774" s="473"/>
      <c r="L774" s="459"/>
      <c r="M774" s="459"/>
      <c r="N774" s="459"/>
      <c r="R774" s="251"/>
      <c r="T774" s="459"/>
      <c r="U774" s="459"/>
      <c r="V774" s="459"/>
      <c r="AA774" s="251"/>
      <c r="AC774" s="459"/>
      <c r="AD774" s="459"/>
      <c r="AE774" s="459"/>
      <c r="AJ774" s="251"/>
      <c r="AL774" s="459"/>
      <c r="AM774" s="459"/>
      <c r="AN774" s="459"/>
      <c r="AS774" s="251"/>
      <c r="AU774" s="459"/>
      <c r="AV774" s="459"/>
      <c r="AW774" s="459"/>
      <c r="BB774" s="251"/>
      <c r="BD774" s="459"/>
      <c r="BE774" s="459"/>
      <c r="BF774" s="459"/>
      <c r="BK774" s="251"/>
      <c r="BM774" s="459"/>
      <c r="BN774" s="459"/>
      <c r="BO774" s="459"/>
      <c r="BT774" s="251"/>
      <c r="BV774" s="459"/>
      <c r="BW774" s="459"/>
      <c r="BX774" s="459"/>
      <c r="CC774" s="251"/>
      <c r="CE774" s="459"/>
      <c r="CF774" s="459"/>
      <c r="CG774" s="459"/>
      <c r="CL774" s="251"/>
      <c r="CN774" s="459"/>
      <c r="CO774" s="459"/>
      <c r="CP774" s="459"/>
      <c r="CU774" s="251"/>
      <c r="CW774" s="459"/>
      <c r="CX774" s="459"/>
      <c r="CY774" s="459"/>
      <c r="DD774" s="251"/>
      <c r="DF774" s="459"/>
      <c r="DG774" s="459"/>
      <c r="DH774" s="459"/>
      <c r="DM774" s="251"/>
      <c r="DO774" s="459"/>
      <c r="DP774" s="459"/>
      <c r="DQ774" s="459"/>
      <c r="DV774" s="251"/>
      <c r="DX774" s="459"/>
      <c r="DY774" s="459"/>
      <c r="DZ774" s="459"/>
      <c r="EE774" s="251"/>
      <c r="EG774" s="459"/>
      <c r="EH774" s="459"/>
      <c r="EI774" s="459"/>
      <c r="EN774" s="251"/>
      <c r="EP774" s="459"/>
      <c r="EQ774" s="459"/>
      <c r="ER774" s="459"/>
      <c r="EW774" s="251"/>
      <c r="EY774" s="459"/>
      <c r="EZ774" s="459"/>
      <c r="FA774" s="459"/>
      <c r="FF774" s="251"/>
      <c r="FH774" s="459"/>
      <c r="FI774" s="459"/>
      <c r="FJ774" s="459"/>
      <c r="FO774" s="251"/>
      <c r="FQ774" s="459"/>
      <c r="FR774" s="459"/>
      <c r="FS774" s="459"/>
      <c r="FX774" s="251"/>
      <c r="FZ774" s="459"/>
      <c r="GA774" s="459"/>
      <c r="GB774" s="459"/>
      <c r="GG774" s="251"/>
      <c r="GI774" s="459"/>
      <c r="GJ774" s="459"/>
      <c r="GK774" s="459"/>
      <c r="GP774" s="251"/>
      <c r="GR774" s="459"/>
      <c r="GS774" s="459"/>
      <c r="GT774" s="459"/>
      <c r="GY774" s="251"/>
      <c r="HA774" s="459"/>
      <c r="HB774" s="459"/>
      <c r="HC774" s="459"/>
      <c r="HH774" s="251"/>
      <c r="HJ774" s="459"/>
      <c r="HK774" s="459"/>
      <c r="HL774" s="459"/>
      <c r="HQ774" s="459"/>
      <c r="HR774" s="459"/>
      <c r="HS774" s="459"/>
      <c r="HT774" s="459"/>
      <c r="HU774" s="459"/>
      <c r="HV774" s="459"/>
      <c r="HW774" s="459"/>
      <c r="HX774" s="459"/>
      <c r="HY774" s="459"/>
      <c r="HZ774" s="459"/>
      <c r="IA774" s="459"/>
      <c r="IB774" s="459"/>
      <c r="IC774" s="459"/>
      <c r="ID774" s="459"/>
      <c r="IE774" s="459"/>
      <c r="IF774" s="459"/>
      <c r="IG774" s="459"/>
      <c r="IH774" s="459"/>
      <c r="II774" s="459"/>
      <c r="IJ774" s="459"/>
      <c r="IK774" s="459"/>
      <c r="IL774" s="459"/>
      <c r="IM774" s="459"/>
      <c r="IN774" s="459"/>
      <c r="IO774" s="459"/>
      <c r="IP774" s="459"/>
      <c r="IQ774" s="459"/>
      <c r="IR774" s="459"/>
      <c r="IS774" s="459"/>
      <c r="IT774" s="459"/>
      <c r="IU774" s="459"/>
      <c r="IV774" s="459"/>
      <c r="RS774" s="252"/>
    </row>
    <row r="775" spans="1:487" s="461" customFormat="1" ht="18">
      <c r="A775" s="605" t="s">
        <v>574</v>
      </c>
      <c r="B775" s="459"/>
      <c r="C775" s="488"/>
      <c r="D775" s="461" t="s">
        <v>129</v>
      </c>
      <c r="E775" s="461">
        <f t="shared" si="6"/>
        <v>24</v>
      </c>
      <c r="F775" s="524">
        <f t="shared" si="7"/>
        <v>0</v>
      </c>
      <c r="G775" s="473"/>
      <c r="H775" s="473"/>
      <c r="I775" s="473"/>
      <c r="J775" s="473"/>
      <c r="K775" s="473"/>
      <c r="L775" s="459"/>
      <c r="M775" s="459"/>
      <c r="N775" s="459"/>
      <c r="R775" s="251"/>
      <c r="T775" s="459"/>
      <c r="U775" s="459"/>
      <c r="V775" s="459"/>
      <c r="AA775" s="251"/>
      <c r="AC775" s="459"/>
      <c r="AD775" s="459"/>
      <c r="AE775" s="459"/>
      <c r="AJ775" s="251"/>
      <c r="AL775" s="459"/>
      <c r="AM775" s="459"/>
      <c r="AN775" s="459"/>
      <c r="AS775" s="251"/>
      <c r="AU775" s="459"/>
      <c r="AV775" s="459"/>
      <c r="AW775" s="459"/>
      <c r="BB775" s="251"/>
      <c r="BD775" s="459"/>
      <c r="BE775" s="459"/>
      <c r="BF775" s="459"/>
      <c r="BK775" s="251"/>
      <c r="BM775" s="459"/>
      <c r="BN775" s="459"/>
      <c r="BO775" s="459"/>
      <c r="BT775" s="251"/>
      <c r="BV775" s="459"/>
      <c r="BW775" s="459"/>
      <c r="BX775" s="459"/>
      <c r="CC775" s="251"/>
      <c r="CE775" s="459"/>
      <c r="CF775" s="459"/>
      <c r="CG775" s="459"/>
      <c r="CL775" s="251"/>
      <c r="CN775" s="459"/>
      <c r="CO775" s="459"/>
      <c r="CP775" s="459"/>
      <c r="CU775" s="251"/>
      <c r="CW775" s="459"/>
      <c r="CX775" s="459"/>
      <c r="CY775" s="459"/>
      <c r="DD775" s="251"/>
      <c r="DF775" s="459"/>
      <c r="DG775" s="459"/>
      <c r="DH775" s="459"/>
      <c r="DM775" s="251"/>
      <c r="DO775" s="459"/>
      <c r="DP775" s="459"/>
      <c r="DQ775" s="459"/>
      <c r="DV775" s="251"/>
      <c r="DX775" s="459"/>
      <c r="DY775" s="459"/>
      <c r="DZ775" s="459"/>
      <c r="EE775" s="251"/>
      <c r="EG775" s="459"/>
      <c r="EH775" s="459"/>
      <c r="EI775" s="459"/>
      <c r="EN775" s="251"/>
      <c r="EP775" s="459"/>
      <c r="EQ775" s="459"/>
      <c r="ER775" s="459"/>
      <c r="EW775" s="251"/>
      <c r="EY775" s="459"/>
      <c r="EZ775" s="459"/>
      <c r="FA775" s="459"/>
      <c r="FF775" s="251"/>
      <c r="FH775" s="459"/>
      <c r="FI775" s="459"/>
      <c r="FJ775" s="459"/>
      <c r="FO775" s="251"/>
      <c r="FQ775" s="459"/>
      <c r="FR775" s="459"/>
      <c r="FS775" s="459"/>
      <c r="FX775" s="251"/>
      <c r="FZ775" s="459"/>
      <c r="GA775" s="459"/>
      <c r="GB775" s="459"/>
      <c r="GG775" s="251"/>
      <c r="GI775" s="459"/>
      <c r="GJ775" s="459"/>
      <c r="GK775" s="459"/>
      <c r="GP775" s="251"/>
      <c r="GR775" s="459"/>
      <c r="GS775" s="459"/>
      <c r="GT775" s="459"/>
      <c r="GY775" s="251"/>
      <c r="HA775" s="459"/>
      <c r="HB775" s="459"/>
      <c r="HC775" s="459"/>
      <c r="HH775" s="251"/>
      <c r="HJ775" s="459"/>
      <c r="HK775" s="459"/>
      <c r="HL775" s="459"/>
      <c r="HQ775" s="459"/>
      <c r="HR775" s="459"/>
      <c r="HS775" s="459"/>
      <c r="HT775" s="459"/>
      <c r="HU775" s="459"/>
      <c r="HV775" s="459"/>
      <c r="HW775" s="459"/>
      <c r="HX775" s="459"/>
      <c r="HY775" s="459"/>
      <c r="HZ775" s="459"/>
      <c r="IA775" s="459"/>
      <c r="IB775" s="459"/>
      <c r="IC775" s="459"/>
      <c r="ID775" s="459"/>
      <c r="IE775" s="459"/>
      <c r="IF775" s="459"/>
      <c r="IG775" s="459"/>
      <c r="IH775" s="459"/>
      <c r="II775" s="459"/>
      <c r="IJ775" s="459"/>
      <c r="IK775" s="459"/>
      <c r="IL775" s="459"/>
      <c r="IM775" s="459"/>
      <c r="IN775" s="459"/>
      <c r="IO775" s="459"/>
      <c r="IP775" s="459"/>
      <c r="IQ775" s="459"/>
      <c r="IR775" s="459"/>
      <c r="IS775" s="459"/>
      <c r="IT775" s="459"/>
      <c r="IU775" s="459"/>
      <c r="IV775" s="459"/>
      <c r="RS775" s="252"/>
    </row>
    <row r="776" spans="1:487" s="461" customFormat="1" ht="18">
      <c r="A776" s="605" t="s">
        <v>683</v>
      </c>
      <c r="B776" s="459"/>
      <c r="C776" s="488"/>
      <c r="D776" s="461" t="s">
        <v>129</v>
      </c>
      <c r="E776" s="461">
        <f t="shared" si="6"/>
        <v>1</v>
      </c>
      <c r="F776" s="524">
        <f t="shared" si="7"/>
        <v>2</v>
      </c>
      <c r="G776" s="473"/>
      <c r="H776" s="473"/>
      <c r="I776" s="473">
        <v>2</v>
      </c>
      <c r="J776" s="473"/>
      <c r="K776" s="473"/>
      <c r="L776" s="459"/>
      <c r="M776" s="459"/>
      <c r="N776" s="459"/>
      <c r="R776" s="251"/>
      <c r="T776" s="459"/>
      <c r="U776" s="459"/>
      <c r="V776" s="459"/>
      <c r="AA776" s="251"/>
      <c r="AC776" s="459"/>
      <c r="AD776" s="459"/>
      <c r="AE776" s="459"/>
      <c r="AJ776" s="251"/>
      <c r="AL776" s="459"/>
      <c r="AM776" s="459"/>
      <c r="AN776" s="459"/>
      <c r="AS776" s="251"/>
      <c r="AU776" s="459"/>
      <c r="AV776" s="459"/>
      <c r="AW776" s="459"/>
      <c r="BB776" s="251"/>
      <c r="BD776" s="459"/>
      <c r="BE776" s="459"/>
      <c r="BF776" s="459"/>
      <c r="BK776" s="251"/>
      <c r="BM776" s="459"/>
      <c r="BN776" s="459"/>
      <c r="BO776" s="459"/>
      <c r="BT776" s="251"/>
      <c r="BV776" s="459"/>
      <c r="BW776" s="459"/>
      <c r="BX776" s="459"/>
      <c r="CC776" s="251"/>
      <c r="CE776" s="459"/>
      <c r="CF776" s="459"/>
      <c r="CG776" s="459"/>
      <c r="CL776" s="251"/>
      <c r="CN776" s="459"/>
      <c r="CO776" s="459"/>
      <c r="CP776" s="459"/>
      <c r="CU776" s="251"/>
      <c r="CW776" s="459"/>
      <c r="CX776" s="459"/>
      <c r="CY776" s="459"/>
      <c r="DD776" s="251"/>
      <c r="DF776" s="459"/>
      <c r="DG776" s="459"/>
      <c r="DH776" s="459"/>
      <c r="DM776" s="251"/>
      <c r="DO776" s="459"/>
      <c r="DP776" s="459"/>
      <c r="DQ776" s="459"/>
      <c r="DV776" s="251"/>
      <c r="DX776" s="459"/>
      <c r="DY776" s="459"/>
      <c r="DZ776" s="459"/>
      <c r="EE776" s="251"/>
      <c r="EG776" s="459"/>
      <c r="EH776" s="459"/>
      <c r="EI776" s="459"/>
      <c r="EN776" s="251"/>
      <c r="EP776" s="459"/>
      <c r="EQ776" s="459"/>
      <c r="ER776" s="459"/>
      <c r="EW776" s="251"/>
      <c r="EY776" s="459"/>
      <c r="EZ776" s="459"/>
      <c r="FA776" s="459"/>
      <c r="FF776" s="251"/>
      <c r="FH776" s="459"/>
      <c r="FI776" s="459"/>
      <c r="FJ776" s="459"/>
      <c r="FO776" s="251"/>
      <c r="FQ776" s="459"/>
      <c r="FR776" s="459"/>
      <c r="FS776" s="459"/>
      <c r="FX776" s="251"/>
      <c r="FZ776" s="459"/>
      <c r="GA776" s="459"/>
      <c r="GB776" s="459"/>
      <c r="GG776" s="251"/>
      <c r="GI776" s="459"/>
      <c r="GJ776" s="459"/>
      <c r="GK776" s="459"/>
      <c r="GP776" s="251"/>
      <c r="GR776" s="459"/>
      <c r="GS776" s="459"/>
      <c r="GT776" s="459"/>
      <c r="GY776" s="251"/>
      <c r="HA776" s="459"/>
      <c r="HB776" s="459"/>
      <c r="HC776" s="459"/>
      <c r="HH776" s="251"/>
      <c r="HJ776" s="459"/>
      <c r="HK776" s="459"/>
      <c r="HL776" s="459"/>
      <c r="HQ776" s="459"/>
      <c r="HR776" s="459"/>
      <c r="HS776" s="459"/>
      <c r="HT776" s="459"/>
      <c r="HU776" s="459"/>
      <c r="HV776" s="459"/>
      <c r="HW776" s="459"/>
      <c r="HX776" s="459"/>
      <c r="HY776" s="459"/>
      <c r="HZ776" s="459"/>
      <c r="IA776" s="459"/>
      <c r="IB776" s="459"/>
      <c r="IC776" s="459"/>
      <c r="ID776" s="459"/>
      <c r="IE776" s="459"/>
      <c r="IF776" s="459"/>
      <c r="IG776" s="459"/>
      <c r="IH776" s="459"/>
      <c r="II776" s="459"/>
      <c r="IJ776" s="459"/>
      <c r="IK776" s="459"/>
      <c r="IL776" s="459"/>
      <c r="IM776" s="459"/>
      <c r="IN776" s="459"/>
      <c r="IO776" s="459"/>
      <c r="IP776" s="459"/>
      <c r="IQ776" s="459"/>
      <c r="IR776" s="459"/>
      <c r="IS776" s="459"/>
      <c r="IT776" s="459"/>
      <c r="IU776" s="459"/>
      <c r="IV776" s="459"/>
      <c r="RS776" s="252"/>
    </row>
    <row r="777" spans="1:487" s="461" customFormat="1" ht="18">
      <c r="A777" s="605" t="s">
        <v>2400</v>
      </c>
      <c r="B777" s="459"/>
      <c r="C777" s="488"/>
      <c r="D777" s="461" t="s">
        <v>129</v>
      </c>
      <c r="E777" s="461">
        <f t="shared" si="6"/>
        <v>0</v>
      </c>
      <c r="F777" s="524">
        <f t="shared" si="7"/>
        <v>0</v>
      </c>
      <c r="G777" s="473"/>
      <c r="H777" s="473"/>
      <c r="I777" s="473"/>
      <c r="J777" s="473"/>
      <c r="K777" s="473"/>
      <c r="L777" s="459"/>
      <c r="M777" s="459"/>
      <c r="N777" s="459"/>
      <c r="R777" s="251"/>
      <c r="T777" s="459"/>
      <c r="U777" s="459"/>
      <c r="V777" s="459"/>
      <c r="AA777" s="251"/>
      <c r="AC777" s="459"/>
      <c r="AD777" s="459"/>
      <c r="AE777" s="459"/>
      <c r="AJ777" s="251"/>
      <c r="AL777" s="459"/>
      <c r="AM777" s="459"/>
      <c r="AN777" s="459"/>
      <c r="AS777" s="251"/>
      <c r="AU777" s="459"/>
      <c r="AV777" s="459"/>
      <c r="AW777" s="459"/>
      <c r="BB777" s="251"/>
      <c r="BD777" s="459"/>
      <c r="BE777" s="459"/>
      <c r="BF777" s="459"/>
      <c r="BK777" s="251"/>
      <c r="BM777" s="459"/>
      <c r="BN777" s="459"/>
      <c r="BO777" s="459"/>
      <c r="BT777" s="251"/>
      <c r="BV777" s="459"/>
      <c r="BW777" s="459"/>
      <c r="BX777" s="459"/>
      <c r="CC777" s="251"/>
      <c r="CE777" s="459"/>
      <c r="CF777" s="459"/>
      <c r="CG777" s="459"/>
      <c r="CL777" s="251"/>
      <c r="CN777" s="459"/>
      <c r="CO777" s="459"/>
      <c r="CP777" s="459"/>
      <c r="CU777" s="251"/>
      <c r="CW777" s="459"/>
      <c r="CX777" s="459"/>
      <c r="CY777" s="459"/>
      <c r="DD777" s="251"/>
      <c r="DF777" s="459"/>
      <c r="DG777" s="459"/>
      <c r="DH777" s="459"/>
      <c r="DM777" s="251"/>
      <c r="DO777" s="459"/>
      <c r="DP777" s="459"/>
      <c r="DQ777" s="459"/>
      <c r="DV777" s="251"/>
      <c r="DX777" s="459"/>
      <c r="DY777" s="459"/>
      <c r="DZ777" s="459"/>
      <c r="EE777" s="251"/>
      <c r="EG777" s="459"/>
      <c r="EH777" s="459"/>
      <c r="EI777" s="459"/>
      <c r="EN777" s="251"/>
      <c r="EP777" s="459"/>
      <c r="EQ777" s="459"/>
      <c r="ER777" s="459"/>
      <c r="EW777" s="251"/>
      <c r="EY777" s="459"/>
      <c r="EZ777" s="459"/>
      <c r="FA777" s="459"/>
      <c r="FF777" s="251"/>
      <c r="FH777" s="459"/>
      <c r="FI777" s="459"/>
      <c r="FJ777" s="459"/>
      <c r="FO777" s="251"/>
      <c r="FQ777" s="459"/>
      <c r="FR777" s="459"/>
      <c r="FS777" s="459"/>
      <c r="FX777" s="251"/>
      <c r="FZ777" s="459"/>
      <c r="GA777" s="459"/>
      <c r="GB777" s="459"/>
      <c r="GG777" s="251"/>
      <c r="GI777" s="459"/>
      <c r="GJ777" s="459"/>
      <c r="GK777" s="459"/>
      <c r="GP777" s="251"/>
      <c r="GR777" s="459"/>
      <c r="GS777" s="459"/>
      <c r="GT777" s="459"/>
      <c r="GY777" s="251"/>
      <c r="HA777" s="459"/>
      <c r="HB777" s="459"/>
      <c r="HC777" s="459"/>
      <c r="HH777" s="251"/>
      <c r="HJ777" s="459"/>
      <c r="HK777" s="459"/>
      <c r="HL777" s="459"/>
      <c r="HQ777" s="459"/>
      <c r="HR777" s="459"/>
      <c r="HS777" s="459"/>
      <c r="HT777" s="459"/>
      <c r="HU777" s="459"/>
      <c r="HV777" s="459"/>
      <c r="HW777" s="459"/>
      <c r="HX777" s="459"/>
      <c r="HY777" s="459"/>
      <c r="HZ777" s="459"/>
      <c r="IA777" s="459"/>
      <c r="IB777" s="459"/>
      <c r="IC777" s="459"/>
      <c r="ID777" s="459"/>
      <c r="IE777" s="459"/>
      <c r="IF777" s="459"/>
      <c r="IG777" s="459"/>
      <c r="IH777" s="459"/>
      <c r="II777" s="459"/>
      <c r="IJ777" s="459"/>
      <c r="IK777" s="459"/>
      <c r="IL777" s="459"/>
      <c r="IM777" s="459"/>
      <c r="IN777" s="459"/>
      <c r="IO777" s="459"/>
      <c r="IP777" s="459"/>
      <c r="IQ777" s="459"/>
      <c r="IR777" s="459"/>
      <c r="IS777" s="459"/>
      <c r="IT777" s="459"/>
      <c r="IU777" s="459"/>
      <c r="IV777" s="459"/>
      <c r="RS777" s="252"/>
    </row>
    <row r="778" spans="1:487" s="461" customFormat="1" ht="18">
      <c r="A778" s="605" t="s">
        <v>788</v>
      </c>
      <c r="B778" s="459"/>
      <c r="C778" s="488"/>
      <c r="D778" s="606" t="s">
        <v>129</v>
      </c>
      <c r="E778" s="461">
        <f t="shared" si="6"/>
        <v>0</v>
      </c>
      <c r="F778" s="524">
        <f t="shared" si="7"/>
        <v>0</v>
      </c>
      <c r="G778" s="473"/>
      <c r="H778" s="473"/>
      <c r="I778" s="473"/>
      <c r="J778" s="473"/>
      <c r="K778" s="473"/>
      <c r="L778" s="459"/>
      <c r="M778" s="459"/>
      <c r="N778" s="459"/>
      <c r="R778" s="251"/>
      <c r="T778" s="459"/>
      <c r="U778" s="459"/>
      <c r="V778" s="459"/>
      <c r="AA778" s="251"/>
      <c r="AC778" s="459"/>
      <c r="AD778" s="459"/>
      <c r="AE778" s="459"/>
      <c r="AJ778" s="251"/>
      <c r="AL778" s="459"/>
      <c r="AM778" s="459"/>
      <c r="AN778" s="459"/>
      <c r="AS778" s="251"/>
      <c r="AU778" s="459"/>
      <c r="AV778" s="459"/>
      <c r="AW778" s="459"/>
      <c r="BB778" s="251"/>
      <c r="BD778" s="459"/>
      <c r="BE778" s="459"/>
      <c r="BF778" s="459"/>
      <c r="BK778" s="251"/>
      <c r="BM778" s="459"/>
      <c r="BN778" s="459"/>
      <c r="BO778" s="459"/>
      <c r="BT778" s="251"/>
      <c r="BV778" s="459"/>
      <c r="BW778" s="459"/>
      <c r="BX778" s="459"/>
      <c r="CC778" s="251"/>
      <c r="CE778" s="459"/>
      <c r="CF778" s="459"/>
      <c r="CG778" s="459"/>
      <c r="CL778" s="251"/>
      <c r="CN778" s="459"/>
      <c r="CO778" s="459"/>
      <c r="CP778" s="459"/>
      <c r="CU778" s="251"/>
      <c r="CW778" s="459"/>
      <c r="CX778" s="459"/>
      <c r="CY778" s="459"/>
      <c r="DD778" s="251"/>
      <c r="DF778" s="459"/>
      <c r="DG778" s="459"/>
      <c r="DH778" s="459"/>
      <c r="DM778" s="251"/>
      <c r="DO778" s="459"/>
      <c r="DP778" s="459"/>
      <c r="DQ778" s="459"/>
      <c r="DV778" s="251"/>
      <c r="DX778" s="459"/>
      <c r="DY778" s="459"/>
      <c r="DZ778" s="459"/>
      <c r="EE778" s="251"/>
      <c r="EG778" s="459"/>
      <c r="EH778" s="459"/>
      <c r="EI778" s="459"/>
      <c r="EN778" s="251"/>
      <c r="EP778" s="459"/>
      <c r="EQ778" s="459"/>
      <c r="ER778" s="459"/>
      <c r="EW778" s="251"/>
      <c r="EY778" s="459"/>
      <c r="EZ778" s="459"/>
      <c r="FA778" s="459"/>
      <c r="FF778" s="251"/>
      <c r="FH778" s="459"/>
      <c r="FI778" s="459"/>
      <c r="FJ778" s="459"/>
      <c r="FO778" s="251"/>
      <c r="FQ778" s="459"/>
      <c r="FR778" s="459"/>
      <c r="FS778" s="459"/>
      <c r="FX778" s="251"/>
      <c r="FZ778" s="459"/>
      <c r="GA778" s="459"/>
      <c r="GB778" s="459"/>
      <c r="GG778" s="251"/>
      <c r="GI778" s="459"/>
      <c r="GJ778" s="459"/>
      <c r="GK778" s="459"/>
      <c r="GP778" s="251"/>
      <c r="GR778" s="459"/>
      <c r="GS778" s="459"/>
      <c r="GT778" s="459"/>
      <c r="GY778" s="251"/>
      <c r="HA778" s="459"/>
      <c r="HB778" s="459"/>
      <c r="HC778" s="459"/>
      <c r="HH778" s="251"/>
      <c r="HJ778" s="459"/>
      <c r="HK778" s="459"/>
      <c r="HL778" s="459"/>
      <c r="HQ778" s="459"/>
      <c r="HR778" s="459"/>
      <c r="HS778" s="459"/>
      <c r="HT778" s="459"/>
      <c r="HU778" s="459"/>
      <c r="HV778" s="459"/>
      <c r="HW778" s="459"/>
      <c r="HX778" s="459"/>
      <c r="HY778" s="459"/>
      <c r="HZ778" s="459"/>
      <c r="IA778" s="459"/>
      <c r="IB778" s="459"/>
      <c r="IC778" s="459"/>
      <c r="ID778" s="459"/>
      <c r="IE778" s="459"/>
      <c r="IF778" s="459"/>
      <c r="IG778" s="459"/>
      <c r="IH778" s="459"/>
      <c r="II778" s="459"/>
      <c r="IJ778" s="459"/>
      <c r="IK778" s="459"/>
      <c r="IL778" s="459"/>
      <c r="IM778" s="459"/>
      <c r="IN778" s="459"/>
      <c r="IO778" s="459"/>
      <c r="IP778" s="459"/>
      <c r="IQ778" s="459"/>
      <c r="IR778" s="459"/>
      <c r="IS778" s="459"/>
      <c r="IT778" s="459"/>
      <c r="IU778" s="459"/>
      <c r="IV778" s="459"/>
      <c r="RS778" s="252"/>
    </row>
    <row r="779" spans="1:487" s="461" customFormat="1" ht="18">
      <c r="A779" s="605" t="s">
        <v>539</v>
      </c>
      <c r="B779" s="459"/>
      <c r="C779" s="488"/>
      <c r="D779" s="606" t="s">
        <v>129</v>
      </c>
      <c r="E779" s="461">
        <f t="shared" si="6"/>
        <v>2</v>
      </c>
      <c r="F779" s="524">
        <f t="shared" si="7"/>
        <v>0</v>
      </c>
      <c r="G779" s="502"/>
      <c r="H779" s="502"/>
      <c r="I779" s="473"/>
      <c r="J779" s="473"/>
      <c r="K779" s="473"/>
      <c r="L779" s="459"/>
      <c r="M779" s="459"/>
      <c r="N779" s="459"/>
      <c r="R779" s="251"/>
      <c r="T779" s="459"/>
      <c r="U779" s="459"/>
      <c r="V779" s="459"/>
      <c r="AA779" s="251"/>
      <c r="AC779" s="459"/>
      <c r="AD779" s="459"/>
      <c r="AE779" s="459"/>
      <c r="AJ779" s="251"/>
      <c r="AL779" s="459"/>
      <c r="AM779" s="459"/>
      <c r="AN779" s="459"/>
      <c r="AS779" s="251"/>
      <c r="AU779" s="459"/>
      <c r="AV779" s="459"/>
      <c r="AW779" s="459"/>
      <c r="BB779" s="251"/>
      <c r="BD779" s="459"/>
      <c r="BE779" s="459"/>
      <c r="BF779" s="459"/>
      <c r="BK779" s="251"/>
      <c r="BM779" s="459"/>
      <c r="BN779" s="459"/>
      <c r="BO779" s="459"/>
      <c r="BT779" s="251"/>
      <c r="BV779" s="459"/>
      <c r="BW779" s="459"/>
      <c r="BX779" s="459"/>
      <c r="CC779" s="251"/>
      <c r="CE779" s="459"/>
      <c r="CF779" s="459"/>
      <c r="CG779" s="459"/>
      <c r="CL779" s="251"/>
      <c r="CN779" s="459"/>
      <c r="CO779" s="459"/>
      <c r="CP779" s="459"/>
      <c r="CU779" s="251"/>
      <c r="CW779" s="459"/>
      <c r="CX779" s="459"/>
      <c r="CY779" s="459"/>
      <c r="DD779" s="251"/>
      <c r="DF779" s="459"/>
      <c r="DG779" s="459"/>
      <c r="DH779" s="459"/>
      <c r="DM779" s="251"/>
      <c r="DO779" s="459"/>
      <c r="DP779" s="459"/>
      <c r="DQ779" s="459"/>
      <c r="DV779" s="251"/>
      <c r="DX779" s="459"/>
      <c r="DY779" s="459"/>
      <c r="DZ779" s="459"/>
      <c r="EE779" s="251"/>
      <c r="EG779" s="459"/>
      <c r="EH779" s="459"/>
      <c r="EI779" s="459"/>
      <c r="EN779" s="251"/>
      <c r="EP779" s="459"/>
      <c r="EQ779" s="459"/>
      <c r="ER779" s="459"/>
      <c r="EW779" s="251"/>
      <c r="EY779" s="459"/>
      <c r="EZ779" s="459"/>
      <c r="FA779" s="459"/>
      <c r="FF779" s="251"/>
      <c r="FH779" s="459"/>
      <c r="FI779" s="459"/>
      <c r="FJ779" s="459"/>
      <c r="FO779" s="251"/>
      <c r="FQ779" s="459"/>
      <c r="FR779" s="459"/>
      <c r="FS779" s="459"/>
      <c r="FX779" s="251"/>
      <c r="FZ779" s="459"/>
      <c r="GA779" s="459"/>
      <c r="GB779" s="459"/>
      <c r="GG779" s="251"/>
      <c r="GI779" s="459"/>
      <c r="GJ779" s="459"/>
      <c r="GK779" s="459"/>
      <c r="GP779" s="251"/>
      <c r="GR779" s="459"/>
      <c r="GS779" s="459"/>
      <c r="GT779" s="459"/>
      <c r="GY779" s="251"/>
      <c r="HA779" s="459"/>
      <c r="HB779" s="459"/>
      <c r="HC779" s="459"/>
      <c r="HH779" s="251"/>
      <c r="HJ779" s="459"/>
      <c r="HK779" s="459"/>
      <c r="HL779" s="459"/>
      <c r="HQ779" s="459"/>
      <c r="HR779" s="459"/>
      <c r="HS779" s="459"/>
      <c r="HT779" s="459"/>
      <c r="HU779" s="459"/>
      <c r="HV779" s="459"/>
      <c r="HW779" s="459"/>
      <c r="HX779" s="459"/>
      <c r="HY779" s="459"/>
      <c r="HZ779" s="459"/>
      <c r="IA779" s="459"/>
      <c r="IB779" s="459"/>
      <c r="IC779" s="459"/>
      <c r="ID779" s="459"/>
      <c r="IE779" s="459"/>
      <c r="IF779" s="459"/>
      <c r="IG779" s="459"/>
      <c r="IH779" s="459"/>
      <c r="II779" s="459"/>
      <c r="IJ779" s="459"/>
      <c r="IK779" s="459"/>
      <c r="IL779" s="459"/>
      <c r="IM779" s="459"/>
      <c r="IN779" s="459"/>
      <c r="IO779" s="459"/>
      <c r="IP779" s="459"/>
      <c r="IQ779" s="459"/>
      <c r="IR779" s="459"/>
      <c r="IS779" s="459"/>
      <c r="IT779" s="459"/>
      <c r="IU779" s="459"/>
      <c r="IV779" s="459"/>
      <c r="RS779" s="252"/>
    </row>
    <row r="780" spans="1:487" s="461" customFormat="1" ht="18">
      <c r="A780" s="605" t="s">
        <v>709</v>
      </c>
      <c r="B780" s="459"/>
      <c r="C780" s="488"/>
      <c r="D780" s="606" t="s">
        <v>129</v>
      </c>
      <c r="E780" s="461">
        <f t="shared" si="6"/>
        <v>1</v>
      </c>
      <c r="F780" s="524">
        <f t="shared" si="7"/>
        <v>2</v>
      </c>
      <c r="G780" s="473"/>
      <c r="H780" s="473"/>
      <c r="I780" s="473"/>
      <c r="J780" s="473">
        <v>2</v>
      </c>
      <c r="K780" s="473"/>
      <c r="L780" s="459"/>
      <c r="M780" s="459"/>
      <c r="N780" s="459"/>
      <c r="R780" s="251"/>
      <c r="T780" s="459"/>
      <c r="U780" s="459"/>
      <c r="V780" s="459"/>
      <c r="AA780" s="251"/>
      <c r="AC780" s="459"/>
      <c r="AD780" s="459"/>
      <c r="AE780" s="459"/>
      <c r="AJ780" s="251"/>
      <c r="AL780" s="459"/>
      <c r="AM780" s="459"/>
      <c r="AN780" s="459"/>
      <c r="AS780" s="251"/>
      <c r="AU780" s="459"/>
      <c r="AV780" s="459"/>
      <c r="AW780" s="459"/>
      <c r="BB780" s="251"/>
      <c r="BD780" s="459"/>
      <c r="BE780" s="459"/>
      <c r="BF780" s="459"/>
      <c r="BK780" s="251"/>
      <c r="BM780" s="459"/>
      <c r="BN780" s="459"/>
      <c r="BO780" s="459"/>
      <c r="BT780" s="251"/>
      <c r="BV780" s="459"/>
      <c r="BW780" s="459"/>
      <c r="BX780" s="459"/>
      <c r="CC780" s="251"/>
      <c r="CE780" s="459"/>
      <c r="CF780" s="459"/>
      <c r="CG780" s="459"/>
      <c r="CL780" s="251"/>
      <c r="CN780" s="459"/>
      <c r="CO780" s="459"/>
      <c r="CP780" s="459"/>
      <c r="CU780" s="251"/>
      <c r="CW780" s="459"/>
      <c r="CX780" s="459"/>
      <c r="CY780" s="459"/>
      <c r="DD780" s="251"/>
      <c r="DF780" s="459"/>
      <c r="DG780" s="459"/>
      <c r="DH780" s="459"/>
      <c r="DM780" s="251"/>
      <c r="DO780" s="459"/>
      <c r="DP780" s="459"/>
      <c r="DQ780" s="459"/>
      <c r="DV780" s="251"/>
      <c r="DX780" s="459"/>
      <c r="DY780" s="459"/>
      <c r="DZ780" s="459"/>
      <c r="EE780" s="251"/>
      <c r="EG780" s="459"/>
      <c r="EH780" s="459"/>
      <c r="EI780" s="459"/>
      <c r="EN780" s="251"/>
      <c r="EP780" s="459"/>
      <c r="EQ780" s="459"/>
      <c r="ER780" s="459"/>
      <c r="EW780" s="251"/>
      <c r="EY780" s="459"/>
      <c r="EZ780" s="459"/>
      <c r="FA780" s="459"/>
      <c r="FF780" s="251"/>
      <c r="FH780" s="459"/>
      <c r="FI780" s="459"/>
      <c r="FJ780" s="459"/>
      <c r="FO780" s="251"/>
      <c r="FQ780" s="459"/>
      <c r="FR780" s="459"/>
      <c r="FS780" s="459"/>
      <c r="FX780" s="251"/>
      <c r="FZ780" s="459"/>
      <c r="GA780" s="459"/>
      <c r="GB780" s="459"/>
      <c r="GG780" s="251"/>
      <c r="GI780" s="459"/>
      <c r="GJ780" s="459"/>
      <c r="GK780" s="459"/>
      <c r="GP780" s="251"/>
      <c r="GR780" s="459"/>
      <c r="GS780" s="459"/>
      <c r="GT780" s="459"/>
      <c r="GY780" s="251"/>
      <c r="HA780" s="459"/>
      <c r="HB780" s="459"/>
      <c r="HC780" s="459"/>
      <c r="HH780" s="251"/>
      <c r="HJ780" s="459"/>
      <c r="HK780" s="459"/>
      <c r="HL780" s="459"/>
      <c r="HQ780" s="459"/>
      <c r="HR780" s="459"/>
      <c r="HS780" s="459"/>
      <c r="HT780" s="459"/>
      <c r="HU780" s="459"/>
      <c r="HV780" s="459"/>
      <c r="HW780" s="459"/>
      <c r="HX780" s="459"/>
      <c r="HY780" s="459"/>
      <c r="HZ780" s="459"/>
      <c r="IA780" s="459"/>
      <c r="IB780" s="459"/>
      <c r="IC780" s="459"/>
      <c r="ID780" s="459"/>
      <c r="IE780" s="459"/>
      <c r="IF780" s="459"/>
      <c r="IG780" s="459"/>
      <c r="IH780" s="459"/>
      <c r="II780" s="459"/>
      <c r="IJ780" s="459"/>
      <c r="IK780" s="459"/>
      <c r="IL780" s="459"/>
      <c r="IM780" s="459"/>
      <c r="IN780" s="459"/>
      <c r="IO780" s="459"/>
      <c r="IP780" s="459"/>
      <c r="IQ780" s="459"/>
      <c r="IR780" s="459"/>
      <c r="IS780" s="459"/>
      <c r="IT780" s="459"/>
      <c r="IU780" s="459"/>
      <c r="IV780" s="459"/>
      <c r="RS780" s="252"/>
    </row>
    <row r="781" spans="1:487" s="461" customFormat="1" ht="18">
      <c r="A781" s="605" t="s">
        <v>935</v>
      </c>
      <c r="B781" s="459"/>
      <c r="C781" s="488"/>
      <c r="D781" s="606" t="s">
        <v>129</v>
      </c>
      <c r="E781" s="461">
        <f t="shared" si="6"/>
        <v>1</v>
      </c>
      <c r="F781" s="524">
        <f t="shared" si="7"/>
        <v>10</v>
      </c>
      <c r="G781" s="509"/>
      <c r="H781" s="509"/>
      <c r="I781" s="509"/>
      <c r="J781" s="509">
        <v>10</v>
      </c>
      <c r="K781" s="509"/>
      <c r="L781" s="459"/>
      <c r="M781" s="459"/>
      <c r="N781" s="459"/>
      <c r="R781" s="251"/>
      <c r="T781" s="459"/>
      <c r="U781" s="459"/>
      <c r="V781" s="459"/>
      <c r="AA781" s="251"/>
      <c r="AC781" s="459"/>
      <c r="AD781" s="459"/>
      <c r="AE781" s="459"/>
      <c r="AJ781" s="251"/>
      <c r="AL781" s="459"/>
      <c r="AM781" s="459"/>
      <c r="AN781" s="459"/>
      <c r="AS781" s="251"/>
      <c r="AU781" s="459"/>
      <c r="AV781" s="459"/>
      <c r="AW781" s="459"/>
      <c r="BB781" s="251"/>
      <c r="BD781" s="459"/>
      <c r="BE781" s="459"/>
      <c r="BF781" s="459"/>
      <c r="BK781" s="251"/>
      <c r="BM781" s="459"/>
      <c r="BN781" s="459"/>
      <c r="BO781" s="459"/>
      <c r="BT781" s="251"/>
      <c r="BV781" s="459"/>
      <c r="BW781" s="459"/>
      <c r="BX781" s="459"/>
      <c r="CC781" s="251"/>
      <c r="CE781" s="459"/>
      <c r="CF781" s="459"/>
      <c r="CG781" s="459"/>
      <c r="CL781" s="251"/>
      <c r="CN781" s="459"/>
      <c r="CO781" s="459"/>
      <c r="CP781" s="459"/>
      <c r="CU781" s="251"/>
      <c r="CW781" s="459"/>
      <c r="CX781" s="459"/>
      <c r="CY781" s="459"/>
      <c r="DD781" s="251"/>
      <c r="DF781" s="459"/>
      <c r="DG781" s="459"/>
      <c r="DH781" s="459"/>
      <c r="DM781" s="251"/>
      <c r="DO781" s="459"/>
      <c r="DP781" s="459"/>
      <c r="DQ781" s="459"/>
      <c r="DV781" s="251"/>
      <c r="DX781" s="459"/>
      <c r="DY781" s="459"/>
      <c r="DZ781" s="459"/>
      <c r="EE781" s="251"/>
      <c r="EG781" s="459"/>
      <c r="EH781" s="459"/>
      <c r="EI781" s="459"/>
      <c r="EN781" s="251"/>
      <c r="EP781" s="459"/>
      <c r="EQ781" s="459"/>
      <c r="ER781" s="459"/>
      <c r="EW781" s="251"/>
      <c r="EY781" s="459"/>
      <c r="EZ781" s="459"/>
      <c r="FA781" s="459"/>
      <c r="FF781" s="251"/>
      <c r="FH781" s="459"/>
      <c r="FI781" s="459"/>
      <c r="FJ781" s="459"/>
      <c r="FO781" s="251"/>
      <c r="FQ781" s="459"/>
      <c r="FR781" s="459"/>
      <c r="FS781" s="459"/>
      <c r="FX781" s="251"/>
      <c r="FZ781" s="459"/>
      <c r="GA781" s="459"/>
      <c r="GB781" s="459"/>
      <c r="GG781" s="251"/>
      <c r="GI781" s="459"/>
      <c r="GJ781" s="459"/>
      <c r="GK781" s="459"/>
      <c r="GP781" s="251"/>
      <c r="GR781" s="459"/>
      <c r="GS781" s="459"/>
      <c r="GT781" s="459"/>
      <c r="GY781" s="251"/>
      <c r="HA781" s="459"/>
      <c r="HB781" s="459"/>
      <c r="HC781" s="459"/>
      <c r="HH781" s="251"/>
      <c r="HJ781" s="459"/>
      <c r="HK781" s="459"/>
      <c r="HL781" s="459"/>
      <c r="HQ781" s="459"/>
      <c r="HR781" s="459"/>
      <c r="HS781" s="459"/>
      <c r="HT781" s="459"/>
      <c r="HU781" s="459"/>
      <c r="HV781" s="459"/>
      <c r="HW781" s="459"/>
      <c r="HX781" s="459"/>
      <c r="HY781" s="459"/>
      <c r="HZ781" s="459"/>
      <c r="IA781" s="459"/>
      <c r="IB781" s="459"/>
      <c r="IC781" s="459"/>
      <c r="ID781" s="459"/>
      <c r="IE781" s="459"/>
      <c r="IF781" s="459"/>
      <c r="IG781" s="459"/>
      <c r="IH781" s="459"/>
      <c r="II781" s="459"/>
      <c r="IJ781" s="459"/>
      <c r="IK781" s="459"/>
      <c r="IL781" s="459"/>
      <c r="IM781" s="459"/>
      <c r="IN781" s="459"/>
      <c r="IO781" s="459"/>
      <c r="IP781" s="459"/>
      <c r="IQ781" s="459"/>
      <c r="IR781" s="459"/>
      <c r="IS781" s="459"/>
      <c r="IT781" s="459"/>
      <c r="IU781" s="459"/>
      <c r="IV781" s="459"/>
      <c r="RS781" s="252"/>
    </row>
    <row r="782" spans="1:487" s="461" customFormat="1" ht="18">
      <c r="A782" s="605" t="s">
        <v>471</v>
      </c>
      <c r="B782" s="459"/>
      <c r="C782" s="488"/>
      <c r="D782" s="461" t="s">
        <v>137</v>
      </c>
      <c r="E782" s="461">
        <f t="shared" si="6"/>
        <v>7</v>
      </c>
      <c r="F782" s="524">
        <f t="shared" si="7"/>
        <v>0</v>
      </c>
      <c r="G782" s="509"/>
      <c r="H782" s="509"/>
      <c r="I782" s="509"/>
      <c r="J782" s="509"/>
      <c r="K782" s="509"/>
      <c r="L782" s="459"/>
      <c r="M782" s="459"/>
      <c r="N782" s="459"/>
      <c r="R782" s="251"/>
      <c r="T782" s="459"/>
      <c r="U782" s="459"/>
      <c r="V782" s="459"/>
      <c r="AA782" s="251"/>
      <c r="AC782" s="459"/>
      <c r="AD782" s="459"/>
      <c r="AE782" s="459"/>
      <c r="AJ782" s="251"/>
      <c r="AL782" s="459"/>
      <c r="AM782" s="459"/>
      <c r="AN782" s="459"/>
      <c r="AS782" s="251"/>
      <c r="AU782" s="459"/>
      <c r="AV782" s="459"/>
      <c r="AW782" s="459"/>
      <c r="BB782" s="251"/>
      <c r="BD782" s="459"/>
      <c r="BE782" s="459"/>
      <c r="BF782" s="459"/>
      <c r="BK782" s="251"/>
      <c r="BM782" s="459"/>
      <c r="BN782" s="459"/>
      <c r="BO782" s="459"/>
      <c r="BT782" s="251"/>
      <c r="BV782" s="459"/>
      <c r="BW782" s="459"/>
      <c r="BX782" s="459"/>
      <c r="CC782" s="251"/>
      <c r="CE782" s="459"/>
      <c r="CF782" s="459"/>
      <c r="CG782" s="459"/>
      <c r="CL782" s="251"/>
      <c r="CN782" s="459"/>
      <c r="CO782" s="459"/>
      <c r="CP782" s="459"/>
      <c r="CU782" s="251"/>
      <c r="CW782" s="459"/>
      <c r="CX782" s="459"/>
      <c r="CY782" s="459"/>
      <c r="DD782" s="251"/>
      <c r="DF782" s="459"/>
      <c r="DG782" s="459"/>
      <c r="DH782" s="459"/>
      <c r="DM782" s="251"/>
      <c r="DO782" s="459"/>
      <c r="DP782" s="459"/>
      <c r="DQ782" s="459"/>
      <c r="DV782" s="251"/>
      <c r="DX782" s="459"/>
      <c r="DY782" s="459"/>
      <c r="DZ782" s="459"/>
      <c r="EE782" s="251"/>
      <c r="EG782" s="459"/>
      <c r="EH782" s="459"/>
      <c r="EI782" s="459"/>
      <c r="EN782" s="251"/>
      <c r="EP782" s="459"/>
      <c r="EQ782" s="459"/>
      <c r="ER782" s="459"/>
      <c r="EW782" s="251"/>
      <c r="EY782" s="459"/>
      <c r="EZ782" s="459"/>
      <c r="FA782" s="459"/>
      <c r="FF782" s="251"/>
      <c r="FH782" s="459"/>
      <c r="FI782" s="459"/>
      <c r="FJ782" s="459"/>
      <c r="FO782" s="251"/>
      <c r="FQ782" s="459"/>
      <c r="FR782" s="459"/>
      <c r="FS782" s="459"/>
      <c r="FX782" s="251"/>
      <c r="FZ782" s="459"/>
      <c r="GA782" s="459"/>
      <c r="GB782" s="459"/>
      <c r="GG782" s="251"/>
      <c r="GI782" s="459"/>
      <c r="GJ782" s="459"/>
      <c r="GK782" s="459"/>
      <c r="GP782" s="251"/>
      <c r="GR782" s="459"/>
      <c r="GS782" s="459"/>
      <c r="GT782" s="459"/>
      <c r="GY782" s="251"/>
      <c r="HA782" s="459"/>
      <c r="HB782" s="459"/>
      <c r="HC782" s="459"/>
      <c r="HH782" s="251"/>
      <c r="HJ782" s="459"/>
      <c r="HK782" s="459"/>
      <c r="HL782" s="459"/>
      <c r="HQ782" s="459"/>
      <c r="HR782" s="459"/>
      <c r="HS782" s="459"/>
      <c r="HT782" s="459"/>
      <c r="HU782" s="459"/>
      <c r="HV782" s="459"/>
      <c r="HW782" s="459"/>
      <c r="HX782" s="459"/>
      <c r="HY782" s="459"/>
      <c r="HZ782" s="459"/>
      <c r="IA782" s="459"/>
      <c r="IB782" s="459"/>
      <c r="IC782" s="459"/>
      <c r="ID782" s="459"/>
      <c r="IE782" s="459"/>
      <c r="IF782" s="459"/>
      <c r="IG782" s="459"/>
      <c r="IH782" s="459"/>
      <c r="II782" s="459"/>
      <c r="IJ782" s="459"/>
      <c r="IK782" s="459"/>
      <c r="IL782" s="459"/>
      <c r="IM782" s="459"/>
      <c r="IN782" s="459"/>
      <c r="IO782" s="459"/>
      <c r="IP782" s="459"/>
      <c r="IQ782" s="459"/>
      <c r="IR782" s="459"/>
      <c r="IS782" s="459"/>
      <c r="IT782" s="459"/>
      <c r="IU782" s="459"/>
      <c r="IV782" s="459"/>
      <c r="RS782" s="252"/>
    </row>
    <row r="783" spans="1:487" s="461" customFormat="1" ht="18">
      <c r="A783" s="605" t="s">
        <v>1912</v>
      </c>
      <c r="B783" s="488"/>
      <c r="C783" s="488"/>
      <c r="D783" s="461" t="s">
        <v>131</v>
      </c>
      <c r="E783" s="461">
        <f t="shared" si="6"/>
        <v>32</v>
      </c>
      <c r="F783" s="524">
        <f t="shared" si="7"/>
        <v>0</v>
      </c>
      <c r="G783" s="473"/>
      <c r="H783" s="473"/>
      <c r="I783" s="473"/>
      <c r="J783" s="473"/>
      <c r="K783" s="473"/>
      <c r="L783" s="459"/>
      <c r="M783" s="459"/>
      <c r="N783" s="459"/>
      <c r="R783" s="251"/>
      <c r="T783" s="459"/>
      <c r="U783" s="459"/>
      <c r="V783" s="459"/>
      <c r="AA783" s="251"/>
      <c r="AC783" s="459"/>
      <c r="AD783" s="459"/>
      <c r="AE783" s="459"/>
      <c r="AJ783" s="251"/>
      <c r="AL783" s="459"/>
      <c r="AM783" s="459"/>
      <c r="AN783" s="459"/>
      <c r="AS783" s="251"/>
      <c r="AU783" s="459"/>
      <c r="AV783" s="459"/>
      <c r="AW783" s="459"/>
      <c r="BB783" s="251"/>
      <c r="BD783" s="459"/>
      <c r="BE783" s="459"/>
      <c r="BF783" s="459"/>
      <c r="BK783" s="251"/>
      <c r="BM783" s="459"/>
      <c r="BN783" s="459"/>
      <c r="BO783" s="459"/>
      <c r="BT783" s="251"/>
      <c r="BV783" s="459"/>
      <c r="BW783" s="459"/>
      <c r="BX783" s="459"/>
      <c r="CC783" s="251"/>
      <c r="CE783" s="459"/>
      <c r="CF783" s="459"/>
      <c r="CG783" s="459"/>
      <c r="CL783" s="251"/>
      <c r="CN783" s="459"/>
      <c r="CO783" s="459"/>
      <c r="CP783" s="459"/>
      <c r="CU783" s="251"/>
      <c r="CW783" s="459"/>
      <c r="CX783" s="459"/>
      <c r="CY783" s="459"/>
      <c r="DD783" s="251"/>
      <c r="DF783" s="459"/>
      <c r="DG783" s="459"/>
      <c r="DH783" s="459"/>
      <c r="DM783" s="251"/>
      <c r="DO783" s="459"/>
      <c r="DP783" s="459"/>
      <c r="DQ783" s="459"/>
      <c r="DV783" s="251"/>
      <c r="DX783" s="459"/>
      <c r="DY783" s="459"/>
      <c r="DZ783" s="459"/>
      <c r="EE783" s="251"/>
      <c r="EG783" s="459"/>
      <c r="EH783" s="459"/>
      <c r="EI783" s="459"/>
      <c r="EN783" s="251"/>
      <c r="EP783" s="459"/>
      <c r="EQ783" s="459"/>
      <c r="ER783" s="459"/>
      <c r="EW783" s="251"/>
      <c r="EY783" s="459"/>
      <c r="EZ783" s="459"/>
      <c r="FA783" s="459"/>
      <c r="FF783" s="251"/>
      <c r="FH783" s="459"/>
      <c r="FI783" s="459"/>
      <c r="FJ783" s="459"/>
      <c r="FO783" s="251"/>
      <c r="FQ783" s="459"/>
      <c r="FR783" s="459"/>
      <c r="FS783" s="459"/>
      <c r="FX783" s="251"/>
      <c r="FZ783" s="459"/>
      <c r="GA783" s="459"/>
      <c r="GB783" s="459"/>
      <c r="GG783" s="251"/>
      <c r="GI783" s="459"/>
      <c r="GJ783" s="459"/>
      <c r="GK783" s="459"/>
      <c r="GP783" s="251"/>
      <c r="GR783" s="459"/>
      <c r="GS783" s="459"/>
      <c r="GT783" s="459"/>
      <c r="GY783" s="251"/>
      <c r="HA783" s="459"/>
      <c r="HB783" s="459"/>
      <c r="HC783" s="459"/>
      <c r="HH783" s="251"/>
      <c r="HJ783" s="459"/>
      <c r="HK783" s="459"/>
      <c r="HL783" s="459"/>
      <c r="HQ783" s="459"/>
      <c r="HR783" s="459"/>
      <c r="HS783" s="459"/>
      <c r="HT783" s="459"/>
      <c r="HU783" s="459"/>
      <c r="HV783" s="459"/>
      <c r="HW783" s="459"/>
      <c r="HX783" s="459"/>
      <c r="HY783" s="459"/>
      <c r="HZ783" s="459"/>
      <c r="IA783" s="459"/>
      <c r="IB783" s="459"/>
      <c r="IC783" s="459"/>
      <c r="ID783" s="459"/>
      <c r="IE783" s="459"/>
      <c r="IF783" s="459"/>
      <c r="IG783" s="459"/>
      <c r="IH783" s="459"/>
      <c r="II783" s="459"/>
      <c r="IJ783" s="459"/>
      <c r="IK783" s="459"/>
      <c r="IL783" s="459"/>
      <c r="IM783" s="459"/>
      <c r="IN783" s="459"/>
      <c r="IO783" s="459"/>
      <c r="IP783" s="459"/>
      <c r="IQ783" s="459"/>
      <c r="IR783" s="459"/>
      <c r="IS783" s="459"/>
      <c r="IT783" s="459"/>
      <c r="IU783" s="459"/>
      <c r="IV783" s="459"/>
      <c r="RS783" s="252"/>
    </row>
    <row r="784" spans="1:487" s="461" customFormat="1" ht="18">
      <c r="A784" s="605" t="s">
        <v>1094</v>
      </c>
      <c r="B784" s="488"/>
      <c r="C784" s="488"/>
      <c r="D784" s="461" t="s">
        <v>130</v>
      </c>
      <c r="E784" s="461">
        <f t="shared" si="6"/>
        <v>0</v>
      </c>
      <c r="F784" s="524">
        <f t="shared" si="7"/>
        <v>0</v>
      </c>
      <c r="G784" s="473"/>
      <c r="H784" s="473"/>
      <c r="I784" s="473"/>
      <c r="J784" s="473"/>
      <c r="K784" s="473"/>
      <c r="L784" s="459"/>
      <c r="M784" s="459"/>
      <c r="N784" s="459"/>
      <c r="R784" s="251"/>
      <c r="T784" s="459"/>
      <c r="U784" s="459"/>
      <c r="V784" s="459"/>
      <c r="AA784" s="251"/>
      <c r="AC784" s="459"/>
      <c r="AD784" s="459"/>
      <c r="AE784" s="459"/>
      <c r="AJ784" s="251"/>
      <c r="AL784" s="459"/>
      <c r="AM784" s="459"/>
      <c r="AN784" s="459"/>
      <c r="AS784" s="251"/>
      <c r="AU784" s="459"/>
      <c r="AV784" s="459"/>
      <c r="AW784" s="459"/>
      <c r="BB784" s="251"/>
      <c r="BD784" s="459"/>
      <c r="BE784" s="459"/>
      <c r="BF784" s="459"/>
      <c r="BK784" s="251"/>
      <c r="BM784" s="459"/>
      <c r="BN784" s="459"/>
      <c r="BO784" s="459"/>
      <c r="BT784" s="251"/>
      <c r="BV784" s="459"/>
      <c r="BW784" s="459"/>
      <c r="BX784" s="459"/>
      <c r="CC784" s="251"/>
      <c r="CE784" s="459"/>
      <c r="CF784" s="459"/>
      <c r="CG784" s="459"/>
      <c r="CL784" s="251"/>
      <c r="CN784" s="459"/>
      <c r="CO784" s="459"/>
      <c r="CP784" s="459"/>
      <c r="CU784" s="251"/>
      <c r="CW784" s="459"/>
      <c r="CX784" s="459"/>
      <c r="CY784" s="459"/>
      <c r="DD784" s="251"/>
      <c r="DF784" s="459"/>
      <c r="DG784" s="459"/>
      <c r="DH784" s="459"/>
      <c r="DM784" s="251"/>
      <c r="DO784" s="459"/>
      <c r="DP784" s="459"/>
      <c r="DQ784" s="459"/>
      <c r="DV784" s="251"/>
      <c r="DX784" s="459"/>
      <c r="DY784" s="459"/>
      <c r="DZ784" s="459"/>
      <c r="EE784" s="251"/>
      <c r="EG784" s="459"/>
      <c r="EH784" s="459"/>
      <c r="EI784" s="459"/>
      <c r="EN784" s="251"/>
      <c r="EP784" s="459"/>
      <c r="EQ784" s="459"/>
      <c r="ER784" s="459"/>
      <c r="EW784" s="251"/>
      <c r="EY784" s="459"/>
      <c r="EZ784" s="459"/>
      <c r="FA784" s="459"/>
      <c r="FF784" s="251"/>
      <c r="FH784" s="459"/>
      <c r="FI784" s="459"/>
      <c r="FJ784" s="459"/>
      <c r="FO784" s="251"/>
      <c r="FQ784" s="459"/>
      <c r="FR784" s="459"/>
      <c r="FS784" s="459"/>
      <c r="FX784" s="251"/>
      <c r="FZ784" s="459"/>
      <c r="GA784" s="459"/>
      <c r="GB784" s="459"/>
      <c r="GG784" s="251"/>
      <c r="GI784" s="459"/>
      <c r="GJ784" s="459"/>
      <c r="GK784" s="459"/>
      <c r="GP784" s="251"/>
      <c r="GR784" s="459"/>
      <c r="GS784" s="459"/>
      <c r="GT784" s="459"/>
      <c r="GY784" s="251"/>
      <c r="HA784" s="459"/>
      <c r="HB784" s="459"/>
      <c r="HC784" s="459"/>
      <c r="HH784" s="251"/>
      <c r="HJ784" s="459"/>
      <c r="HK784" s="459"/>
      <c r="HL784" s="459"/>
      <c r="HQ784" s="459"/>
      <c r="HR784" s="459"/>
      <c r="HS784" s="459"/>
      <c r="HT784" s="459"/>
      <c r="HU784" s="459"/>
      <c r="HV784" s="459"/>
      <c r="HW784" s="459"/>
      <c r="HX784" s="459"/>
      <c r="HY784" s="459"/>
      <c r="HZ784" s="459"/>
      <c r="IA784" s="459"/>
      <c r="IB784" s="459"/>
      <c r="IC784" s="459"/>
      <c r="ID784" s="459"/>
      <c r="IE784" s="459"/>
      <c r="IF784" s="459"/>
      <c r="IG784" s="459"/>
      <c r="IH784" s="459"/>
      <c r="II784" s="459"/>
      <c r="IJ784" s="459"/>
      <c r="IK784" s="459"/>
      <c r="IL784" s="459"/>
      <c r="IM784" s="459"/>
      <c r="IN784" s="459"/>
      <c r="IO784" s="459"/>
      <c r="IP784" s="459"/>
      <c r="IQ784" s="459"/>
      <c r="IR784" s="459"/>
      <c r="IS784" s="459"/>
      <c r="IT784" s="459"/>
      <c r="IU784" s="459"/>
      <c r="IV784" s="459"/>
      <c r="RS784" s="252"/>
    </row>
    <row r="785" spans="1:487" s="461" customFormat="1" ht="18">
      <c r="A785" s="605" t="s">
        <v>1433</v>
      </c>
      <c r="B785" s="488"/>
      <c r="C785" s="488"/>
      <c r="D785" s="461" t="s">
        <v>132</v>
      </c>
      <c r="E785" s="461">
        <f t="shared" si="6"/>
        <v>1</v>
      </c>
      <c r="F785" s="524">
        <f t="shared" si="7"/>
        <v>0</v>
      </c>
      <c r="G785" s="473"/>
      <c r="H785" s="473"/>
      <c r="I785" s="473"/>
      <c r="J785" s="473"/>
      <c r="K785" s="473"/>
      <c r="M785" s="459"/>
      <c r="N785" s="459"/>
      <c r="R785" s="251"/>
      <c r="T785" s="459"/>
      <c r="U785" s="459"/>
      <c r="V785" s="459"/>
      <c r="AA785" s="251"/>
      <c r="AC785" s="459"/>
      <c r="AD785" s="459"/>
      <c r="AE785" s="459"/>
      <c r="AJ785" s="251"/>
      <c r="AL785" s="459"/>
      <c r="AM785" s="459"/>
      <c r="AN785" s="459"/>
      <c r="AS785" s="251"/>
      <c r="AU785" s="459"/>
      <c r="AV785" s="459"/>
      <c r="AW785" s="459"/>
      <c r="BB785" s="251"/>
      <c r="BD785" s="459"/>
      <c r="BE785" s="459"/>
      <c r="BF785" s="459"/>
      <c r="BK785" s="251"/>
      <c r="BM785" s="459"/>
      <c r="BN785" s="459"/>
      <c r="BO785" s="459"/>
      <c r="BT785" s="251"/>
      <c r="BV785" s="459"/>
      <c r="BW785" s="459"/>
      <c r="BX785" s="459"/>
      <c r="CC785" s="251"/>
      <c r="CE785" s="459"/>
      <c r="CF785" s="459"/>
      <c r="CG785" s="459"/>
      <c r="CL785" s="251"/>
      <c r="CN785" s="459"/>
      <c r="CO785" s="459"/>
      <c r="CP785" s="459"/>
      <c r="CU785" s="251"/>
      <c r="CW785" s="459"/>
      <c r="CX785" s="459"/>
      <c r="CY785" s="459"/>
      <c r="DD785" s="251"/>
      <c r="DF785" s="459"/>
      <c r="DG785" s="459"/>
      <c r="DH785" s="459"/>
      <c r="DM785" s="251"/>
      <c r="DO785" s="459"/>
      <c r="DP785" s="459"/>
      <c r="DQ785" s="459"/>
      <c r="DV785" s="251"/>
      <c r="DX785" s="459"/>
      <c r="DY785" s="459"/>
      <c r="DZ785" s="459"/>
      <c r="EE785" s="251"/>
      <c r="EG785" s="459"/>
      <c r="EH785" s="459"/>
      <c r="EI785" s="459"/>
      <c r="EN785" s="251"/>
      <c r="EP785" s="459"/>
      <c r="EQ785" s="459"/>
      <c r="ER785" s="459"/>
      <c r="EW785" s="251"/>
      <c r="EY785" s="459"/>
      <c r="EZ785" s="459"/>
      <c r="FA785" s="459"/>
      <c r="FF785" s="251"/>
      <c r="FH785" s="459"/>
      <c r="FI785" s="459"/>
      <c r="FJ785" s="459"/>
      <c r="FO785" s="251"/>
      <c r="FQ785" s="459"/>
      <c r="FR785" s="459"/>
      <c r="FS785" s="459"/>
      <c r="FX785" s="251"/>
      <c r="FZ785" s="459"/>
      <c r="GA785" s="459"/>
      <c r="GB785" s="459"/>
      <c r="GG785" s="251"/>
      <c r="GI785" s="459"/>
      <c r="GJ785" s="459"/>
      <c r="GK785" s="459"/>
      <c r="GP785" s="251"/>
      <c r="GR785" s="459"/>
      <c r="GS785" s="459"/>
      <c r="GT785" s="459"/>
      <c r="GY785" s="251"/>
      <c r="HA785" s="459"/>
      <c r="HB785" s="459"/>
      <c r="HC785" s="459"/>
      <c r="HH785" s="251"/>
      <c r="HJ785" s="459"/>
      <c r="HK785" s="459"/>
      <c r="HL785" s="459"/>
      <c r="HQ785" s="459"/>
      <c r="HR785" s="459"/>
      <c r="HS785" s="459"/>
      <c r="HT785" s="459"/>
      <c r="HU785" s="459"/>
      <c r="HV785" s="459"/>
      <c r="HW785" s="459"/>
      <c r="HX785" s="459"/>
      <c r="HY785" s="459"/>
      <c r="HZ785" s="459"/>
      <c r="IA785" s="459"/>
      <c r="IB785" s="459"/>
      <c r="IC785" s="459"/>
      <c r="ID785" s="459"/>
      <c r="IE785" s="459"/>
      <c r="IF785" s="459"/>
      <c r="IG785" s="459"/>
      <c r="IH785" s="459"/>
      <c r="II785" s="459"/>
      <c r="IJ785" s="459"/>
      <c r="IK785" s="459"/>
      <c r="IL785" s="459"/>
      <c r="IM785" s="459"/>
      <c r="IN785" s="459"/>
      <c r="IO785" s="459"/>
      <c r="IP785" s="459"/>
      <c r="IQ785" s="459"/>
      <c r="IR785" s="459"/>
      <c r="IS785" s="459"/>
      <c r="IT785" s="459"/>
      <c r="IU785" s="459"/>
      <c r="IV785" s="459"/>
      <c r="RS785" s="252"/>
    </row>
    <row r="786" spans="1:487" s="461" customFormat="1" ht="18">
      <c r="A786" s="605" t="s">
        <v>438</v>
      </c>
      <c r="B786" s="488"/>
      <c r="C786" s="488"/>
      <c r="D786" s="461" t="s">
        <v>136</v>
      </c>
      <c r="E786" s="461">
        <f t="shared" si="6"/>
        <v>40</v>
      </c>
      <c r="F786" s="524">
        <f t="shared" si="7"/>
        <v>10</v>
      </c>
      <c r="G786" s="502"/>
      <c r="H786" s="502">
        <v>9</v>
      </c>
      <c r="I786" s="473">
        <v>1</v>
      </c>
      <c r="J786" s="473"/>
      <c r="K786" s="473"/>
      <c r="L786" s="459"/>
      <c r="M786" s="459"/>
      <c r="N786" s="459"/>
      <c r="R786" s="251"/>
      <c r="T786" s="459"/>
      <c r="U786" s="459"/>
      <c r="V786" s="459"/>
      <c r="AA786" s="251"/>
      <c r="AC786" s="459"/>
      <c r="AD786" s="459"/>
      <c r="AE786" s="459"/>
      <c r="AJ786" s="251"/>
      <c r="AL786" s="459"/>
      <c r="AM786" s="459"/>
      <c r="AN786" s="459"/>
      <c r="AS786" s="251"/>
      <c r="AU786" s="459"/>
      <c r="AV786" s="459"/>
      <c r="AW786" s="459"/>
      <c r="BB786" s="251"/>
      <c r="BD786" s="459"/>
      <c r="BE786" s="459"/>
      <c r="BF786" s="459"/>
      <c r="BK786" s="251"/>
      <c r="BM786" s="459"/>
      <c r="BN786" s="459"/>
      <c r="BO786" s="459"/>
      <c r="BT786" s="251"/>
      <c r="BV786" s="459"/>
      <c r="BW786" s="459"/>
      <c r="BX786" s="459"/>
      <c r="CC786" s="251"/>
      <c r="CE786" s="459"/>
      <c r="CF786" s="459"/>
      <c r="CG786" s="459"/>
      <c r="CL786" s="251"/>
      <c r="CN786" s="459"/>
      <c r="CO786" s="459"/>
      <c r="CP786" s="459"/>
      <c r="CU786" s="251"/>
      <c r="CW786" s="459"/>
      <c r="CX786" s="459"/>
      <c r="CY786" s="459"/>
      <c r="DD786" s="251"/>
      <c r="DF786" s="459"/>
      <c r="DG786" s="459"/>
      <c r="DH786" s="459"/>
      <c r="DM786" s="251"/>
      <c r="DO786" s="459"/>
      <c r="DP786" s="459"/>
      <c r="DQ786" s="459"/>
      <c r="DV786" s="251"/>
      <c r="DX786" s="459"/>
      <c r="DY786" s="459"/>
      <c r="DZ786" s="459"/>
      <c r="EE786" s="251"/>
      <c r="EG786" s="459"/>
      <c r="EH786" s="459"/>
      <c r="EI786" s="459"/>
      <c r="EN786" s="251"/>
      <c r="EP786" s="459"/>
      <c r="EQ786" s="459"/>
      <c r="ER786" s="459"/>
      <c r="EW786" s="251"/>
      <c r="EY786" s="459"/>
      <c r="EZ786" s="459"/>
      <c r="FA786" s="459"/>
      <c r="FF786" s="251"/>
      <c r="FH786" s="459"/>
      <c r="FI786" s="459"/>
      <c r="FJ786" s="459"/>
      <c r="FO786" s="251"/>
      <c r="FQ786" s="459"/>
      <c r="FR786" s="459"/>
      <c r="FS786" s="459"/>
      <c r="FX786" s="251"/>
      <c r="FZ786" s="459"/>
      <c r="GA786" s="459"/>
      <c r="GB786" s="459"/>
      <c r="GG786" s="251"/>
      <c r="GI786" s="459"/>
      <c r="GJ786" s="459"/>
      <c r="GK786" s="459"/>
      <c r="GP786" s="251"/>
      <c r="GR786" s="459"/>
      <c r="GS786" s="459"/>
      <c r="GT786" s="459"/>
      <c r="GY786" s="251"/>
      <c r="HA786" s="459"/>
      <c r="HB786" s="459"/>
      <c r="HC786" s="459"/>
      <c r="HH786" s="251"/>
      <c r="HJ786" s="459"/>
      <c r="HK786" s="459"/>
      <c r="HL786" s="459"/>
      <c r="HQ786" s="459"/>
      <c r="HR786" s="459"/>
      <c r="HS786" s="459"/>
      <c r="HT786" s="459"/>
      <c r="HU786" s="459"/>
      <c r="HV786" s="459"/>
      <c r="HW786" s="459"/>
      <c r="HX786" s="459"/>
      <c r="HY786" s="459"/>
      <c r="HZ786" s="459"/>
      <c r="IA786" s="459"/>
      <c r="IB786" s="459"/>
      <c r="IC786" s="459"/>
      <c r="ID786" s="459"/>
      <c r="IE786" s="459"/>
      <c r="IF786" s="459"/>
      <c r="IG786" s="459"/>
      <c r="IH786" s="459"/>
      <c r="II786" s="459"/>
      <c r="IJ786" s="459"/>
      <c r="IK786" s="459"/>
      <c r="IL786" s="459"/>
      <c r="IM786" s="459"/>
      <c r="IN786" s="459"/>
      <c r="IO786" s="459"/>
      <c r="IP786" s="459"/>
      <c r="IQ786" s="459"/>
      <c r="IR786" s="459"/>
      <c r="IS786" s="459"/>
      <c r="IT786" s="459"/>
      <c r="IU786" s="459"/>
      <c r="IV786" s="459"/>
      <c r="RS786" s="252"/>
    </row>
    <row r="787" spans="1:487" s="461" customFormat="1" ht="18">
      <c r="A787" s="605" t="s">
        <v>450</v>
      </c>
      <c r="B787" s="459"/>
      <c r="C787" s="488"/>
      <c r="D787" s="461" t="s">
        <v>134</v>
      </c>
      <c r="E787" s="461">
        <f t="shared" si="6"/>
        <v>12</v>
      </c>
      <c r="F787" s="524">
        <f t="shared" si="7"/>
        <v>0</v>
      </c>
      <c r="G787" s="473"/>
      <c r="H787" s="473"/>
      <c r="I787" s="473"/>
      <c r="J787" s="473"/>
      <c r="K787" s="473"/>
      <c r="L787" s="459"/>
      <c r="M787" s="459"/>
      <c r="N787" s="459"/>
      <c r="R787" s="251"/>
      <c r="T787" s="459"/>
      <c r="U787" s="459"/>
      <c r="V787" s="459"/>
      <c r="AA787" s="251"/>
      <c r="AC787" s="459"/>
      <c r="AD787" s="459"/>
      <c r="AE787" s="459"/>
      <c r="AJ787" s="251"/>
      <c r="AL787" s="459"/>
      <c r="AM787" s="459"/>
      <c r="AN787" s="459"/>
      <c r="AS787" s="251"/>
      <c r="AU787" s="459"/>
      <c r="AV787" s="459"/>
      <c r="AW787" s="459"/>
      <c r="BB787" s="251"/>
      <c r="BD787" s="459"/>
      <c r="BE787" s="459"/>
      <c r="BF787" s="459"/>
      <c r="BK787" s="251"/>
      <c r="BM787" s="459"/>
      <c r="BN787" s="459"/>
      <c r="BO787" s="459"/>
      <c r="BT787" s="251"/>
      <c r="BV787" s="459"/>
      <c r="BW787" s="459"/>
      <c r="BX787" s="459"/>
      <c r="CC787" s="251"/>
      <c r="CE787" s="459"/>
      <c r="CF787" s="459"/>
      <c r="CG787" s="459"/>
      <c r="CL787" s="251"/>
      <c r="CN787" s="459"/>
      <c r="CO787" s="459"/>
      <c r="CP787" s="459"/>
      <c r="CU787" s="251"/>
      <c r="CW787" s="459"/>
      <c r="CX787" s="459"/>
      <c r="CY787" s="459"/>
      <c r="DD787" s="251"/>
      <c r="DF787" s="459"/>
      <c r="DG787" s="459"/>
      <c r="DH787" s="459"/>
      <c r="DM787" s="251"/>
      <c r="DO787" s="459"/>
      <c r="DP787" s="459"/>
      <c r="DQ787" s="459"/>
      <c r="DV787" s="251"/>
      <c r="DX787" s="459"/>
      <c r="DY787" s="459"/>
      <c r="DZ787" s="459"/>
      <c r="EE787" s="251"/>
      <c r="EG787" s="459"/>
      <c r="EH787" s="459"/>
      <c r="EI787" s="459"/>
      <c r="EN787" s="251"/>
      <c r="EP787" s="459"/>
      <c r="EQ787" s="459"/>
      <c r="ER787" s="459"/>
      <c r="EW787" s="251"/>
      <c r="EY787" s="459"/>
      <c r="EZ787" s="459"/>
      <c r="FA787" s="459"/>
      <c r="FF787" s="251"/>
      <c r="FH787" s="459"/>
      <c r="FI787" s="459"/>
      <c r="FJ787" s="459"/>
      <c r="FO787" s="251"/>
      <c r="FQ787" s="459"/>
      <c r="FR787" s="459"/>
      <c r="FS787" s="459"/>
      <c r="FX787" s="251"/>
      <c r="FZ787" s="459"/>
      <c r="GA787" s="459"/>
      <c r="GB787" s="459"/>
      <c r="GG787" s="251"/>
      <c r="GI787" s="459"/>
      <c r="GJ787" s="459"/>
      <c r="GK787" s="459"/>
      <c r="GP787" s="251"/>
      <c r="GR787" s="459"/>
      <c r="GS787" s="459"/>
      <c r="GT787" s="459"/>
      <c r="GY787" s="251"/>
      <c r="HA787" s="459"/>
      <c r="HB787" s="459"/>
      <c r="HC787" s="459"/>
      <c r="HH787" s="251"/>
      <c r="HJ787" s="459"/>
      <c r="HK787" s="459"/>
      <c r="HL787" s="459"/>
      <c r="HQ787" s="459"/>
      <c r="HR787" s="459"/>
      <c r="HS787" s="459"/>
      <c r="HT787" s="459"/>
      <c r="HU787" s="459"/>
      <c r="HV787" s="459"/>
      <c r="HW787" s="459"/>
      <c r="HX787" s="459"/>
      <c r="HY787" s="459"/>
      <c r="HZ787" s="459"/>
      <c r="IA787" s="459"/>
      <c r="IB787" s="459"/>
      <c r="IC787" s="459"/>
      <c r="ID787" s="459"/>
      <c r="IE787" s="459"/>
      <c r="IF787" s="459"/>
      <c r="IG787" s="459"/>
      <c r="IH787" s="459"/>
      <c r="II787" s="459"/>
      <c r="IJ787" s="459"/>
      <c r="IK787" s="459"/>
      <c r="IL787" s="459"/>
      <c r="IM787" s="459"/>
      <c r="IN787" s="459"/>
      <c r="IO787" s="459"/>
      <c r="IP787" s="459"/>
      <c r="IQ787" s="459"/>
      <c r="IR787" s="459"/>
      <c r="IS787" s="459"/>
      <c r="IT787" s="459"/>
      <c r="IU787" s="459"/>
      <c r="IV787" s="459"/>
      <c r="RS787" s="252"/>
    </row>
    <row r="788" spans="1:487" s="461" customFormat="1" ht="18">
      <c r="A788" s="605" t="s">
        <v>630</v>
      </c>
      <c r="B788" s="459"/>
      <c r="C788" s="488"/>
      <c r="D788" s="606" t="s">
        <v>129</v>
      </c>
      <c r="E788" s="461">
        <f t="shared" si="6"/>
        <v>0</v>
      </c>
      <c r="F788" s="524">
        <f t="shared" si="7"/>
        <v>0</v>
      </c>
      <c r="G788" s="509"/>
      <c r="H788" s="509"/>
      <c r="I788" s="509"/>
      <c r="J788" s="509"/>
      <c r="K788" s="509"/>
      <c r="L788" s="459"/>
      <c r="M788" s="459"/>
      <c r="N788" s="459"/>
      <c r="R788" s="251"/>
      <c r="T788" s="459"/>
      <c r="U788" s="459"/>
      <c r="V788" s="459"/>
      <c r="AA788" s="251"/>
      <c r="AC788" s="459"/>
      <c r="AD788" s="459"/>
      <c r="AE788" s="459"/>
      <c r="AJ788" s="251"/>
      <c r="AL788" s="459"/>
      <c r="AM788" s="459"/>
      <c r="AN788" s="459"/>
      <c r="AS788" s="251"/>
      <c r="AU788" s="459"/>
      <c r="AV788" s="459"/>
      <c r="AW788" s="459"/>
      <c r="BB788" s="251"/>
      <c r="BD788" s="459"/>
      <c r="BE788" s="459"/>
      <c r="BF788" s="459"/>
      <c r="BK788" s="251"/>
      <c r="BM788" s="459"/>
      <c r="BN788" s="459"/>
      <c r="BO788" s="459"/>
      <c r="BT788" s="251"/>
      <c r="BV788" s="459"/>
      <c r="BW788" s="459"/>
      <c r="BX788" s="459"/>
      <c r="CC788" s="251"/>
      <c r="CE788" s="459"/>
      <c r="CF788" s="459"/>
      <c r="CG788" s="459"/>
      <c r="CL788" s="251"/>
      <c r="CN788" s="459"/>
      <c r="CO788" s="459"/>
      <c r="CP788" s="459"/>
      <c r="CU788" s="251"/>
      <c r="CW788" s="459"/>
      <c r="CX788" s="459"/>
      <c r="CY788" s="459"/>
      <c r="DD788" s="251"/>
      <c r="DF788" s="459"/>
      <c r="DG788" s="459"/>
      <c r="DH788" s="459"/>
      <c r="DM788" s="251"/>
      <c r="DO788" s="459"/>
      <c r="DP788" s="459"/>
      <c r="DQ788" s="459"/>
      <c r="DV788" s="251"/>
      <c r="DX788" s="459"/>
      <c r="DY788" s="459"/>
      <c r="DZ788" s="459"/>
      <c r="EE788" s="251"/>
      <c r="EG788" s="459"/>
      <c r="EH788" s="459"/>
      <c r="EI788" s="459"/>
      <c r="EN788" s="251"/>
      <c r="EP788" s="459"/>
      <c r="EQ788" s="459"/>
      <c r="ER788" s="459"/>
      <c r="EW788" s="251"/>
      <c r="EY788" s="459"/>
      <c r="EZ788" s="459"/>
      <c r="FA788" s="459"/>
      <c r="FF788" s="251"/>
      <c r="FH788" s="459"/>
      <c r="FI788" s="459"/>
      <c r="FJ788" s="459"/>
      <c r="FO788" s="251"/>
      <c r="FQ788" s="459"/>
      <c r="FR788" s="459"/>
      <c r="FS788" s="459"/>
      <c r="FX788" s="251"/>
      <c r="FZ788" s="459"/>
      <c r="GA788" s="459"/>
      <c r="GB788" s="459"/>
      <c r="GG788" s="251"/>
      <c r="GI788" s="459"/>
      <c r="GJ788" s="459"/>
      <c r="GK788" s="459"/>
      <c r="GP788" s="251"/>
      <c r="GR788" s="459"/>
      <c r="GS788" s="459"/>
      <c r="GT788" s="459"/>
      <c r="GY788" s="251"/>
      <c r="HA788" s="459"/>
      <c r="HB788" s="459"/>
      <c r="HC788" s="459"/>
      <c r="HH788" s="251"/>
      <c r="HJ788" s="459"/>
      <c r="HK788" s="459"/>
      <c r="HL788" s="459"/>
      <c r="HQ788" s="459"/>
      <c r="HR788" s="459"/>
      <c r="HS788" s="459"/>
      <c r="HT788" s="459"/>
      <c r="HU788" s="459"/>
      <c r="HV788" s="459"/>
      <c r="HW788" s="459"/>
      <c r="HX788" s="459"/>
      <c r="HY788" s="459"/>
      <c r="HZ788" s="459"/>
      <c r="IA788" s="459"/>
      <c r="IB788" s="459"/>
      <c r="IC788" s="459"/>
      <c r="ID788" s="459"/>
      <c r="IE788" s="459"/>
      <c r="IF788" s="459"/>
      <c r="IG788" s="459"/>
      <c r="IH788" s="459"/>
      <c r="II788" s="459"/>
      <c r="IJ788" s="459"/>
      <c r="IK788" s="459"/>
      <c r="IL788" s="459"/>
      <c r="IM788" s="459"/>
      <c r="IN788" s="459"/>
      <c r="IO788" s="459"/>
      <c r="IP788" s="459"/>
      <c r="IQ788" s="459"/>
      <c r="IR788" s="459"/>
      <c r="IS788" s="459"/>
      <c r="IT788" s="459"/>
      <c r="IU788" s="459"/>
      <c r="IV788" s="459"/>
      <c r="RS788" s="252"/>
    </row>
    <row r="789" spans="1:487" s="461" customFormat="1" ht="18">
      <c r="A789" s="605" t="s">
        <v>534</v>
      </c>
      <c r="B789" s="459"/>
      <c r="C789" s="488"/>
      <c r="D789" s="606" t="s">
        <v>129</v>
      </c>
      <c r="E789" s="461">
        <f t="shared" si="6"/>
        <v>3</v>
      </c>
      <c r="F789" s="524">
        <f t="shared" si="7"/>
        <v>0</v>
      </c>
      <c r="G789" s="509"/>
      <c r="H789" s="509"/>
      <c r="I789" s="509"/>
      <c r="J789" s="509"/>
      <c r="K789" s="509"/>
      <c r="L789" s="459"/>
      <c r="M789" s="459"/>
      <c r="N789" s="459"/>
      <c r="R789" s="251"/>
      <c r="T789" s="459"/>
      <c r="U789" s="459"/>
      <c r="V789" s="459"/>
      <c r="AA789" s="251"/>
      <c r="AC789" s="459"/>
      <c r="AD789" s="459"/>
      <c r="AE789" s="459"/>
      <c r="AJ789" s="251"/>
      <c r="AL789" s="459"/>
      <c r="AM789" s="459"/>
      <c r="AN789" s="459"/>
      <c r="AS789" s="251"/>
      <c r="AU789" s="459"/>
      <c r="AV789" s="459"/>
      <c r="AW789" s="459"/>
      <c r="BB789" s="251"/>
      <c r="BD789" s="459"/>
      <c r="BE789" s="459"/>
      <c r="BF789" s="459"/>
      <c r="BK789" s="251"/>
      <c r="BM789" s="459"/>
      <c r="BN789" s="459"/>
      <c r="BO789" s="459"/>
      <c r="BT789" s="251"/>
      <c r="BV789" s="459"/>
      <c r="BW789" s="459"/>
      <c r="BX789" s="459"/>
      <c r="CC789" s="251"/>
      <c r="CE789" s="459"/>
      <c r="CF789" s="459"/>
      <c r="CG789" s="459"/>
      <c r="CL789" s="251"/>
      <c r="CN789" s="459"/>
      <c r="CO789" s="459"/>
      <c r="CP789" s="459"/>
      <c r="CU789" s="251"/>
      <c r="CW789" s="459"/>
      <c r="CX789" s="459"/>
      <c r="CY789" s="459"/>
      <c r="DD789" s="251"/>
      <c r="DF789" s="459"/>
      <c r="DG789" s="459"/>
      <c r="DH789" s="459"/>
      <c r="DM789" s="251"/>
      <c r="DO789" s="459"/>
      <c r="DP789" s="459"/>
      <c r="DQ789" s="459"/>
      <c r="DV789" s="251"/>
      <c r="DX789" s="459"/>
      <c r="DY789" s="459"/>
      <c r="DZ789" s="459"/>
      <c r="EE789" s="251"/>
      <c r="EG789" s="459"/>
      <c r="EH789" s="459"/>
      <c r="EI789" s="459"/>
      <c r="EN789" s="251"/>
      <c r="EP789" s="459"/>
      <c r="EQ789" s="459"/>
      <c r="ER789" s="459"/>
      <c r="EW789" s="251"/>
      <c r="EY789" s="459"/>
      <c r="EZ789" s="459"/>
      <c r="FA789" s="459"/>
      <c r="FF789" s="251"/>
      <c r="FH789" s="459"/>
      <c r="FI789" s="459"/>
      <c r="FJ789" s="459"/>
      <c r="FO789" s="251"/>
      <c r="FQ789" s="459"/>
      <c r="FR789" s="459"/>
      <c r="FS789" s="459"/>
      <c r="FX789" s="251"/>
      <c r="FZ789" s="459"/>
      <c r="GA789" s="459"/>
      <c r="GB789" s="459"/>
      <c r="GG789" s="251"/>
      <c r="GI789" s="459"/>
      <c r="GJ789" s="459"/>
      <c r="GK789" s="459"/>
      <c r="GP789" s="251"/>
      <c r="GR789" s="459"/>
      <c r="GS789" s="459"/>
      <c r="GT789" s="459"/>
      <c r="GY789" s="251"/>
      <c r="HA789" s="459"/>
      <c r="HB789" s="459"/>
      <c r="HC789" s="459"/>
      <c r="HH789" s="251"/>
      <c r="HJ789" s="459"/>
      <c r="HK789" s="459"/>
      <c r="HL789" s="459"/>
      <c r="HQ789" s="459"/>
      <c r="HR789" s="459"/>
      <c r="HS789" s="459"/>
      <c r="HT789" s="459"/>
      <c r="HU789" s="459"/>
      <c r="HV789" s="459"/>
      <c r="HW789" s="459"/>
      <c r="HX789" s="459"/>
      <c r="HY789" s="459"/>
      <c r="HZ789" s="459"/>
      <c r="IA789" s="459"/>
      <c r="IB789" s="459"/>
      <c r="IC789" s="459"/>
      <c r="ID789" s="459"/>
      <c r="IE789" s="459"/>
      <c r="IF789" s="459"/>
      <c r="IG789" s="459"/>
      <c r="IH789" s="459"/>
      <c r="II789" s="459"/>
      <c r="IJ789" s="459"/>
      <c r="IK789" s="459"/>
      <c r="IL789" s="459"/>
      <c r="IM789" s="459"/>
      <c r="IN789" s="459"/>
      <c r="IO789" s="459"/>
      <c r="IP789" s="459"/>
      <c r="IQ789" s="459"/>
      <c r="IR789" s="459"/>
      <c r="IS789" s="459"/>
      <c r="IT789" s="459"/>
      <c r="IU789" s="459"/>
      <c r="IV789" s="459"/>
      <c r="RS789" s="252"/>
    </row>
    <row r="790" spans="1:487" s="461" customFormat="1" ht="18">
      <c r="A790" s="605" t="s">
        <v>1129</v>
      </c>
      <c r="B790" s="459"/>
      <c r="C790" s="488"/>
      <c r="D790" s="606" t="s">
        <v>129</v>
      </c>
      <c r="E790" s="461">
        <f t="shared" si="6"/>
        <v>0</v>
      </c>
      <c r="F790" s="524">
        <f t="shared" si="7"/>
        <v>2</v>
      </c>
      <c r="G790" s="509"/>
      <c r="H790" s="509">
        <v>1</v>
      </c>
      <c r="I790" s="509">
        <v>1</v>
      </c>
      <c r="J790" s="509"/>
      <c r="K790" s="509"/>
      <c r="M790" s="459"/>
      <c r="N790" s="459"/>
      <c r="R790" s="251"/>
      <c r="T790" s="459"/>
      <c r="U790" s="459"/>
      <c r="V790" s="459"/>
      <c r="AA790" s="251"/>
      <c r="AC790" s="459"/>
      <c r="AD790" s="459"/>
      <c r="AE790" s="459"/>
      <c r="AJ790" s="251"/>
      <c r="AL790" s="459"/>
      <c r="AM790" s="459"/>
      <c r="AN790" s="459"/>
      <c r="AS790" s="251"/>
      <c r="AU790" s="459"/>
      <c r="AV790" s="459"/>
      <c r="AW790" s="459"/>
      <c r="BB790" s="251"/>
      <c r="BD790" s="459"/>
      <c r="BE790" s="459"/>
      <c r="BF790" s="459"/>
      <c r="BK790" s="251"/>
      <c r="BM790" s="459"/>
      <c r="BN790" s="459"/>
      <c r="BO790" s="459"/>
      <c r="BT790" s="251"/>
      <c r="BV790" s="459"/>
      <c r="BW790" s="459"/>
      <c r="BX790" s="459"/>
      <c r="CC790" s="251"/>
      <c r="CE790" s="459"/>
      <c r="CF790" s="459"/>
      <c r="CG790" s="459"/>
      <c r="CL790" s="251"/>
      <c r="CN790" s="459"/>
      <c r="CO790" s="459"/>
      <c r="CP790" s="459"/>
      <c r="CU790" s="251"/>
      <c r="CW790" s="459"/>
      <c r="CX790" s="459"/>
      <c r="CY790" s="459"/>
      <c r="DD790" s="251"/>
      <c r="DF790" s="459"/>
      <c r="DG790" s="459"/>
      <c r="DH790" s="459"/>
      <c r="DM790" s="251"/>
      <c r="DO790" s="459"/>
      <c r="DP790" s="459"/>
      <c r="DQ790" s="459"/>
      <c r="DV790" s="251"/>
      <c r="DX790" s="459"/>
      <c r="DY790" s="459"/>
      <c r="DZ790" s="459"/>
      <c r="EE790" s="251"/>
      <c r="EG790" s="459"/>
      <c r="EH790" s="459"/>
      <c r="EI790" s="459"/>
      <c r="EN790" s="251"/>
      <c r="EP790" s="459"/>
      <c r="EQ790" s="459"/>
      <c r="ER790" s="459"/>
      <c r="EW790" s="251"/>
      <c r="EY790" s="459"/>
      <c r="EZ790" s="459"/>
      <c r="FA790" s="459"/>
      <c r="FF790" s="251"/>
      <c r="FH790" s="459"/>
      <c r="FI790" s="459"/>
      <c r="FJ790" s="459"/>
      <c r="FO790" s="251"/>
      <c r="FQ790" s="459"/>
      <c r="FR790" s="459"/>
      <c r="FS790" s="459"/>
      <c r="FX790" s="251"/>
      <c r="FZ790" s="459"/>
      <c r="GA790" s="459"/>
      <c r="GB790" s="459"/>
      <c r="GG790" s="251"/>
      <c r="GI790" s="459"/>
      <c r="GJ790" s="459"/>
      <c r="GK790" s="459"/>
      <c r="GP790" s="251"/>
      <c r="GR790" s="459"/>
      <c r="GS790" s="459"/>
      <c r="GT790" s="459"/>
      <c r="GY790" s="251"/>
      <c r="HA790" s="459"/>
      <c r="HB790" s="459"/>
      <c r="HC790" s="459"/>
      <c r="HH790" s="251"/>
      <c r="HJ790" s="459"/>
      <c r="HK790" s="459"/>
      <c r="HL790" s="459"/>
      <c r="HQ790" s="459"/>
      <c r="HR790" s="459"/>
      <c r="HS790" s="459"/>
      <c r="HT790" s="459"/>
      <c r="HU790" s="459"/>
      <c r="HV790" s="459"/>
      <c r="HW790" s="459"/>
      <c r="HX790" s="459"/>
      <c r="HY790" s="459"/>
      <c r="HZ790" s="459"/>
      <c r="IA790" s="459"/>
      <c r="IB790" s="459"/>
      <c r="IC790" s="459"/>
      <c r="ID790" s="459"/>
      <c r="IE790" s="459"/>
      <c r="IF790" s="459"/>
      <c r="IG790" s="459"/>
      <c r="IH790" s="459"/>
      <c r="II790" s="459"/>
      <c r="IJ790" s="459"/>
      <c r="IK790" s="459"/>
      <c r="IL790" s="459"/>
      <c r="IM790" s="459"/>
      <c r="IN790" s="459"/>
      <c r="IO790" s="459"/>
      <c r="IP790" s="459"/>
      <c r="IQ790" s="459"/>
      <c r="IR790" s="459"/>
      <c r="IS790" s="459"/>
      <c r="IT790" s="459"/>
      <c r="IU790" s="459"/>
      <c r="IV790" s="459"/>
      <c r="RS790" s="252"/>
    </row>
    <row r="791" spans="1:487" s="461" customFormat="1" ht="18">
      <c r="A791" s="605" t="s">
        <v>961</v>
      </c>
      <c r="B791" s="459"/>
      <c r="C791" s="488"/>
      <c r="D791" s="461" t="s">
        <v>137</v>
      </c>
      <c r="E791" s="461">
        <f t="shared" si="6"/>
        <v>3</v>
      </c>
      <c r="F791" s="524">
        <f t="shared" si="7"/>
        <v>3</v>
      </c>
      <c r="G791" s="473"/>
      <c r="H791" s="473"/>
      <c r="I791" s="473">
        <v>3</v>
      </c>
      <c r="J791" s="473"/>
      <c r="K791" s="473"/>
      <c r="L791" s="459"/>
      <c r="N791" s="459"/>
      <c r="R791" s="251"/>
      <c r="T791" s="459"/>
      <c r="U791" s="459"/>
      <c r="V791" s="459"/>
      <c r="AA791" s="251"/>
      <c r="AC791" s="459"/>
      <c r="AD791" s="459"/>
      <c r="AE791" s="459"/>
      <c r="AJ791" s="251"/>
      <c r="AL791" s="459"/>
      <c r="AM791" s="459"/>
      <c r="AN791" s="459"/>
      <c r="AS791" s="251"/>
      <c r="AU791" s="459"/>
      <c r="AV791" s="459"/>
      <c r="AW791" s="459"/>
      <c r="BB791" s="251"/>
      <c r="BD791" s="459"/>
      <c r="BE791" s="459"/>
      <c r="BF791" s="459"/>
      <c r="BK791" s="251"/>
      <c r="BM791" s="459"/>
      <c r="BN791" s="459"/>
      <c r="BO791" s="459"/>
      <c r="BT791" s="251"/>
      <c r="BV791" s="459"/>
      <c r="BW791" s="459"/>
      <c r="BX791" s="459"/>
      <c r="CC791" s="251"/>
      <c r="CE791" s="459"/>
      <c r="CF791" s="459"/>
      <c r="CG791" s="459"/>
      <c r="CL791" s="251"/>
      <c r="CN791" s="459"/>
      <c r="CO791" s="459"/>
      <c r="CP791" s="459"/>
      <c r="CU791" s="251"/>
      <c r="CW791" s="459"/>
      <c r="CX791" s="459"/>
      <c r="CY791" s="459"/>
      <c r="DD791" s="251"/>
      <c r="DF791" s="459"/>
      <c r="DG791" s="459"/>
      <c r="DH791" s="459"/>
      <c r="DM791" s="251"/>
      <c r="DO791" s="459"/>
      <c r="DP791" s="459"/>
      <c r="DQ791" s="459"/>
      <c r="DV791" s="251"/>
      <c r="DX791" s="459"/>
      <c r="DY791" s="459"/>
      <c r="DZ791" s="459"/>
      <c r="EE791" s="251"/>
      <c r="EG791" s="459"/>
      <c r="EH791" s="459"/>
      <c r="EI791" s="459"/>
      <c r="EN791" s="251"/>
      <c r="EP791" s="459"/>
      <c r="EQ791" s="459"/>
      <c r="ER791" s="459"/>
      <c r="EW791" s="251"/>
      <c r="EY791" s="459"/>
      <c r="EZ791" s="459"/>
      <c r="FA791" s="459"/>
      <c r="FF791" s="251"/>
      <c r="FH791" s="459"/>
      <c r="FI791" s="459"/>
      <c r="FJ791" s="459"/>
      <c r="FO791" s="251"/>
      <c r="FQ791" s="459"/>
      <c r="FR791" s="459"/>
      <c r="FS791" s="459"/>
      <c r="FX791" s="251"/>
      <c r="FZ791" s="459"/>
      <c r="GA791" s="459"/>
      <c r="GB791" s="459"/>
      <c r="GG791" s="251"/>
      <c r="GI791" s="459"/>
      <c r="GJ791" s="459"/>
      <c r="GK791" s="459"/>
      <c r="GP791" s="251"/>
      <c r="GR791" s="459"/>
      <c r="GS791" s="459"/>
      <c r="GT791" s="459"/>
      <c r="GY791" s="251"/>
      <c r="HA791" s="459"/>
      <c r="HB791" s="459"/>
      <c r="HC791" s="459"/>
      <c r="HH791" s="251"/>
      <c r="HJ791" s="459"/>
      <c r="HK791" s="459"/>
      <c r="HL791" s="459"/>
      <c r="HQ791" s="459"/>
      <c r="HR791" s="459"/>
      <c r="HS791" s="459"/>
      <c r="HT791" s="459"/>
      <c r="HU791" s="459"/>
      <c r="HV791" s="459"/>
      <c r="HW791" s="459"/>
      <c r="HX791" s="459"/>
      <c r="HY791" s="459"/>
      <c r="HZ791" s="459"/>
      <c r="IA791" s="459"/>
      <c r="IB791" s="459"/>
      <c r="IC791" s="459"/>
      <c r="ID791" s="459"/>
      <c r="IE791" s="459"/>
      <c r="IF791" s="459"/>
      <c r="IG791" s="459"/>
      <c r="IH791" s="459"/>
      <c r="II791" s="459"/>
      <c r="IJ791" s="459"/>
      <c r="IK791" s="459"/>
      <c r="IL791" s="459"/>
      <c r="IM791" s="459"/>
      <c r="IN791" s="459"/>
      <c r="IO791" s="459"/>
      <c r="IP791" s="459"/>
      <c r="IQ791" s="459"/>
      <c r="IR791" s="459"/>
      <c r="IS791" s="459"/>
      <c r="IT791" s="459"/>
      <c r="IU791" s="459"/>
      <c r="IV791" s="459"/>
      <c r="RS791" s="252"/>
    </row>
    <row r="792" spans="1:487" s="461" customFormat="1" ht="18">
      <c r="A792" s="605" t="s">
        <v>2401</v>
      </c>
      <c r="B792" s="459"/>
      <c r="C792" s="488"/>
      <c r="D792" s="606" t="s">
        <v>129</v>
      </c>
      <c r="E792" s="461">
        <f t="shared" si="6"/>
        <v>0</v>
      </c>
      <c r="F792" s="524">
        <f t="shared" si="7"/>
        <v>0</v>
      </c>
      <c r="G792" s="509"/>
      <c r="H792" s="509"/>
      <c r="I792" s="509"/>
      <c r="J792" s="509"/>
      <c r="K792" s="509"/>
      <c r="L792" s="459"/>
      <c r="M792" s="459"/>
      <c r="N792" s="459"/>
      <c r="R792" s="251"/>
      <c r="T792" s="459"/>
      <c r="U792" s="459"/>
      <c r="V792" s="459"/>
      <c r="AA792" s="251"/>
      <c r="AC792" s="459"/>
      <c r="AD792" s="459"/>
      <c r="AE792" s="459"/>
      <c r="AJ792" s="251"/>
      <c r="AL792" s="459"/>
      <c r="AM792" s="459"/>
      <c r="AN792" s="459"/>
      <c r="AS792" s="251"/>
      <c r="AU792" s="459"/>
      <c r="AV792" s="459"/>
      <c r="AW792" s="459"/>
      <c r="BB792" s="251"/>
      <c r="BD792" s="459"/>
      <c r="BE792" s="459"/>
      <c r="BF792" s="459"/>
      <c r="BK792" s="251"/>
      <c r="BM792" s="459"/>
      <c r="BN792" s="459"/>
      <c r="BO792" s="459"/>
      <c r="BT792" s="251"/>
      <c r="BV792" s="459"/>
      <c r="BW792" s="459"/>
      <c r="BX792" s="459"/>
      <c r="CC792" s="251"/>
      <c r="CE792" s="459"/>
      <c r="CF792" s="459"/>
      <c r="CG792" s="459"/>
      <c r="CL792" s="251"/>
      <c r="CN792" s="459"/>
      <c r="CO792" s="459"/>
      <c r="CP792" s="459"/>
      <c r="CU792" s="251"/>
      <c r="CW792" s="459"/>
      <c r="CX792" s="459"/>
      <c r="CY792" s="459"/>
      <c r="DD792" s="251"/>
      <c r="DF792" s="459"/>
      <c r="DG792" s="459"/>
      <c r="DH792" s="459"/>
      <c r="DM792" s="251"/>
      <c r="DO792" s="459"/>
      <c r="DP792" s="459"/>
      <c r="DQ792" s="459"/>
      <c r="DV792" s="251"/>
      <c r="DX792" s="459"/>
      <c r="DY792" s="459"/>
      <c r="DZ792" s="459"/>
      <c r="EE792" s="251"/>
      <c r="EG792" s="459"/>
      <c r="EH792" s="459"/>
      <c r="EI792" s="459"/>
      <c r="EN792" s="251"/>
      <c r="EP792" s="459"/>
      <c r="EQ792" s="459"/>
      <c r="ER792" s="459"/>
      <c r="EW792" s="251"/>
      <c r="EY792" s="459"/>
      <c r="EZ792" s="459"/>
      <c r="FA792" s="459"/>
      <c r="FF792" s="251"/>
      <c r="FH792" s="459"/>
      <c r="FI792" s="459"/>
      <c r="FJ792" s="459"/>
      <c r="FO792" s="251"/>
      <c r="FQ792" s="459"/>
      <c r="FR792" s="459"/>
      <c r="FS792" s="459"/>
      <c r="FX792" s="251"/>
      <c r="FZ792" s="459"/>
      <c r="GA792" s="459"/>
      <c r="GB792" s="459"/>
      <c r="GG792" s="251"/>
      <c r="GI792" s="459"/>
      <c r="GJ792" s="459"/>
      <c r="GK792" s="459"/>
      <c r="GP792" s="251"/>
      <c r="GR792" s="459"/>
      <c r="GS792" s="459"/>
      <c r="GT792" s="459"/>
      <c r="GY792" s="251"/>
      <c r="HA792" s="459"/>
      <c r="HB792" s="459"/>
      <c r="HC792" s="459"/>
      <c r="HH792" s="251"/>
      <c r="HJ792" s="459"/>
      <c r="HK792" s="459"/>
      <c r="HL792" s="459"/>
      <c r="HQ792" s="459"/>
      <c r="HR792" s="459"/>
      <c r="HS792" s="459"/>
      <c r="HT792" s="459"/>
      <c r="HU792" s="459"/>
      <c r="HV792" s="459"/>
      <c r="HW792" s="459"/>
      <c r="HX792" s="459"/>
      <c r="HY792" s="459"/>
      <c r="HZ792" s="459"/>
      <c r="IA792" s="459"/>
      <c r="IB792" s="459"/>
      <c r="IC792" s="459"/>
      <c r="ID792" s="459"/>
      <c r="IE792" s="459"/>
      <c r="IF792" s="459"/>
      <c r="IG792" s="459"/>
      <c r="IH792" s="459"/>
      <c r="II792" s="459"/>
      <c r="IJ792" s="459"/>
      <c r="IK792" s="459"/>
      <c r="IL792" s="459"/>
      <c r="IM792" s="459"/>
      <c r="IN792" s="459"/>
      <c r="IO792" s="459"/>
      <c r="IP792" s="459"/>
      <c r="IQ792" s="459"/>
      <c r="IR792" s="459"/>
      <c r="IS792" s="459"/>
      <c r="IT792" s="459"/>
      <c r="IU792" s="459"/>
      <c r="IV792" s="459"/>
      <c r="RS792" s="252"/>
    </row>
    <row r="793" spans="1:487" s="461" customFormat="1" ht="18">
      <c r="A793" s="605" t="s">
        <v>1429</v>
      </c>
      <c r="B793" s="488"/>
      <c r="C793" s="488"/>
      <c r="D793" s="461" t="s">
        <v>131</v>
      </c>
      <c r="E793" s="461">
        <f t="shared" si="6"/>
        <v>1</v>
      </c>
      <c r="F793" s="524">
        <f t="shared" si="7"/>
        <v>0</v>
      </c>
      <c r="G793" s="473"/>
      <c r="H793" s="473"/>
      <c r="I793" s="473"/>
      <c r="J793" s="473"/>
      <c r="K793" s="473"/>
      <c r="M793" s="459"/>
      <c r="N793" s="459"/>
      <c r="R793" s="251"/>
      <c r="T793" s="459"/>
      <c r="U793" s="459"/>
      <c r="V793" s="459"/>
      <c r="AA793" s="251"/>
      <c r="AC793" s="459"/>
      <c r="AD793" s="459"/>
      <c r="AE793" s="459"/>
      <c r="AJ793" s="251"/>
      <c r="AL793" s="459"/>
      <c r="AM793" s="459"/>
      <c r="AN793" s="459"/>
      <c r="AS793" s="251"/>
      <c r="AU793" s="459"/>
      <c r="AV793" s="459"/>
      <c r="AW793" s="459"/>
      <c r="BB793" s="251"/>
      <c r="BD793" s="459"/>
      <c r="BE793" s="459"/>
      <c r="BF793" s="459"/>
      <c r="BK793" s="251"/>
      <c r="BM793" s="459"/>
      <c r="BN793" s="459"/>
      <c r="BO793" s="459"/>
      <c r="BT793" s="251"/>
      <c r="BV793" s="459"/>
      <c r="BW793" s="459"/>
      <c r="BX793" s="459"/>
      <c r="CC793" s="251"/>
      <c r="CE793" s="459"/>
      <c r="CF793" s="459"/>
      <c r="CG793" s="459"/>
      <c r="CL793" s="251"/>
      <c r="CN793" s="459"/>
      <c r="CO793" s="459"/>
      <c r="CP793" s="459"/>
      <c r="CU793" s="251"/>
      <c r="CW793" s="459"/>
      <c r="CX793" s="459"/>
      <c r="CY793" s="459"/>
      <c r="DD793" s="251"/>
      <c r="DF793" s="459"/>
      <c r="DG793" s="459"/>
      <c r="DH793" s="459"/>
      <c r="DM793" s="251"/>
      <c r="DO793" s="459"/>
      <c r="DP793" s="459"/>
      <c r="DQ793" s="459"/>
      <c r="DV793" s="251"/>
      <c r="DX793" s="459"/>
      <c r="DY793" s="459"/>
      <c r="DZ793" s="459"/>
      <c r="EE793" s="251"/>
      <c r="EG793" s="459"/>
      <c r="EH793" s="459"/>
      <c r="EI793" s="459"/>
      <c r="EN793" s="251"/>
      <c r="EP793" s="459"/>
      <c r="EQ793" s="459"/>
      <c r="ER793" s="459"/>
      <c r="EW793" s="251"/>
      <c r="EY793" s="459"/>
      <c r="EZ793" s="459"/>
      <c r="FA793" s="459"/>
      <c r="FF793" s="251"/>
      <c r="FH793" s="459"/>
      <c r="FI793" s="459"/>
      <c r="FJ793" s="459"/>
      <c r="FO793" s="251"/>
      <c r="FQ793" s="459"/>
      <c r="FR793" s="459"/>
      <c r="FS793" s="459"/>
      <c r="FX793" s="251"/>
      <c r="FZ793" s="459"/>
      <c r="GA793" s="459"/>
      <c r="GB793" s="459"/>
      <c r="GG793" s="251"/>
      <c r="GI793" s="459"/>
      <c r="GJ793" s="459"/>
      <c r="GK793" s="459"/>
      <c r="GP793" s="251"/>
      <c r="GR793" s="459"/>
      <c r="GS793" s="459"/>
      <c r="GT793" s="459"/>
      <c r="GY793" s="251"/>
      <c r="HA793" s="459"/>
      <c r="HB793" s="459"/>
      <c r="HC793" s="459"/>
      <c r="HH793" s="251"/>
      <c r="HJ793" s="459"/>
      <c r="HK793" s="459"/>
      <c r="HL793" s="459"/>
      <c r="HQ793" s="459"/>
      <c r="HR793" s="459"/>
      <c r="HS793" s="459"/>
      <c r="HT793" s="459"/>
      <c r="HU793" s="459"/>
      <c r="HV793" s="459"/>
      <c r="HW793" s="459"/>
      <c r="HX793" s="459"/>
      <c r="HY793" s="459"/>
      <c r="HZ793" s="459"/>
      <c r="IA793" s="459"/>
      <c r="IB793" s="459"/>
      <c r="IC793" s="459"/>
      <c r="ID793" s="459"/>
      <c r="IE793" s="459"/>
      <c r="IF793" s="459"/>
      <c r="IG793" s="459"/>
      <c r="IH793" s="459"/>
      <c r="II793" s="459"/>
      <c r="IJ793" s="459"/>
      <c r="IK793" s="459"/>
      <c r="IL793" s="459"/>
      <c r="IM793" s="459"/>
      <c r="IN793" s="459"/>
      <c r="IO793" s="459"/>
      <c r="IP793" s="459"/>
      <c r="IQ793" s="459"/>
      <c r="IR793" s="459"/>
      <c r="IS793" s="459"/>
      <c r="IT793" s="459"/>
      <c r="IU793" s="459"/>
      <c r="IV793" s="459"/>
      <c r="RS793" s="252"/>
    </row>
    <row r="794" spans="1:487" s="461" customFormat="1" ht="18">
      <c r="A794" s="605" t="s">
        <v>523</v>
      </c>
      <c r="B794" s="488"/>
      <c r="C794" s="488"/>
      <c r="D794" s="461" t="s">
        <v>132</v>
      </c>
      <c r="E794" s="461">
        <f t="shared" si="6"/>
        <v>6</v>
      </c>
      <c r="F794" s="524">
        <f t="shared" si="7"/>
        <v>0</v>
      </c>
      <c r="G794" s="473"/>
      <c r="H794" s="473"/>
      <c r="I794" s="473"/>
      <c r="J794" s="473"/>
      <c r="K794" s="473"/>
      <c r="L794" s="459"/>
      <c r="N794" s="459"/>
      <c r="R794" s="251"/>
      <c r="T794" s="459"/>
      <c r="U794" s="459"/>
      <c r="V794" s="459"/>
      <c r="AA794" s="251"/>
      <c r="AC794" s="459"/>
      <c r="AD794" s="459"/>
      <c r="AE794" s="459"/>
      <c r="AJ794" s="251"/>
      <c r="AL794" s="459"/>
      <c r="AM794" s="459"/>
      <c r="AN794" s="459"/>
      <c r="AS794" s="251"/>
      <c r="AU794" s="459"/>
      <c r="AV794" s="459"/>
      <c r="AW794" s="459"/>
      <c r="BB794" s="251"/>
      <c r="BD794" s="459"/>
      <c r="BE794" s="459"/>
      <c r="BF794" s="459"/>
      <c r="BK794" s="251"/>
      <c r="BM794" s="459"/>
      <c r="BN794" s="459"/>
      <c r="BO794" s="459"/>
      <c r="BT794" s="251"/>
      <c r="BV794" s="459"/>
      <c r="BW794" s="459"/>
      <c r="BX794" s="459"/>
      <c r="CC794" s="251"/>
      <c r="CE794" s="459"/>
      <c r="CF794" s="459"/>
      <c r="CG794" s="459"/>
      <c r="CL794" s="251"/>
      <c r="CN794" s="459"/>
      <c r="CO794" s="459"/>
      <c r="CP794" s="459"/>
      <c r="CU794" s="251"/>
      <c r="CW794" s="459"/>
      <c r="CX794" s="459"/>
      <c r="CY794" s="459"/>
      <c r="DD794" s="251"/>
      <c r="DF794" s="459"/>
      <c r="DG794" s="459"/>
      <c r="DH794" s="459"/>
      <c r="DM794" s="251"/>
      <c r="DO794" s="459"/>
      <c r="DP794" s="459"/>
      <c r="DQ794" s="459"/>
      <c r="DV794" s="251"/>
      <c r="DX794" s="459"/>
      <c r="DY794" s="459"/>
      <c r="DZ794" s="459"/>
      <c r="EE794" s="251"/>
      <c r="EG794" s="459"/>
      <c r="EH794" s="459"/>
      <c r="EI794" s="459"/>
      <c r="EN794" s="251"/>
      <c r="EP794" s="459"/>
      <c r="EQ794" s="459"/>
      <c r="ER794" s="459"/>
      <c r="EW794" s="251"/>
      <c r="EY794" s="459"/>
      <c r="EZ794" s="459"/>
      <c r="FA794" s="459"/>
      <c r="FF794" s="251"/>
      <c r="FH794" s="459"/>
      <c r="FI794" s="459"/>
      <c r="FJ794" s="459"/>
      <c r="FO794" s="251"/>
      <c r="FQ794" s="459"/>
      <c r="FR794" s="459"/>
      <c r="FS794" s="459"/>
      <c r="FX794" s="251"/>
      <c r="FZ794" s="459"/>
      <c r="GA794" s="459"/>
      <c r="GB794" s="459"/>
      <c r="GG794" s="251"/>
      <c r="GI794" s="459"/>
      <c r="GJ794" s="459"/>
      <c r="GK794" s="459"/>
      <c r="GP794" s="251"/>
      <c r="GR794" s="459"/>
      <c r="GS794" s="459"/>
      <c r="GT794" s="459"/>
      <c r="GY794" s="251"/>
      <c r="HA794" s="459"/>
      <c r="HB794" s="459"/>
      <c r="HC794" s="459"/>
      <c r="HH794" s="251"/>
      <c r="HJ794" s="459"/>
      <c r="HK794" s="459"/>
      <c r="HL794" s="459"/>
      <c r="HQ794" s="459"/>
      <c r="HR794" s="459"/>
      <c r="HS794" s="459"/>
      <c r="HT794" s="459"/>
      <c r="HU794" s="459"/>
      <c r="HV794" s="459"/>
      <c r="HW794" s="459"/>
      <c r="HX794" s="459"/>
      <c r="HY794" s="459"/>
      <c r="HZ794" s="459"/>
      <c r="IA794" s="459"/>
      <c r="IB794" s="459"/>
      <c r="IC794" s="459"/>
      <c r="ID794" s="459"/>
      <c r="IE794" s="459"/>
      <c r="IF794" s="459"/>
      <c r="IG794" s="459"/>
      <c r="IH794" s="459"/>
      <c r="II794" s="459"/>
      <c r="IJ794" s="459"/>
      <c r="IK794" s="459"/>
      <c r="IL794" s="459"/>
      <c r="IM794" s="459"/>
      <c r="IN794" s="459"/>
      <c r="IO794" s="459"/>
      <c r="IP794" s="459"/>
      <c r="IQ794" s="459"/>
      <c r="IR794" s="459"/>
      <c r="IS794" s="459"/>
      <c r="IT794" s="459"/>
      <c r="IU794" s="459"/>
      <c r="IV794" s="459"/>
      <c r="RS794" s="252"/>
    </row>
    <row r="795" spans="1:487" s="461" customFormat="1" ht="18">
      <c r="A795" s="605" t="s">
        <v>1097</v>
      </c>
      <c r="B795" s="459"/>
      <c r="C795" s="488"/>
      <c r="D795" s="606" t="s">
        <v>129</v>
      </c>
      <c r="E795" s="461">
        <f t="shared" si="6"/>
        <v>0</v>
      </c>
      <c r="F795" s="524">
        <f t="shared" si="7"/>
        <v>0</v>
      </c>
      <c r="G795" s="509"/>
      <c r="H795" s="509"/>
      <c r="I795" s="509"/>
      <c r="J795" s="509"/>
      <c r="K795" s="509"/>
      <c r="L795" s="459"/>
      <c r="M795" s="459"/>
      <c r="N795" s="459"/>
      <c r="R795" s="251"/>
      <c r="T795" s="459"/>
      <c r="U795" s="459"/>
      <c r="V795" s="459"/>
      <c r="AA795" s="251"/>
      <c r="AC795" s="459"/>
      <c r="AD795" s="459"/>
      <c r="AE795" s="459"/>
      <c r="AJ795" s="251"/>
      <c r="AL795" s="459"/>
      <c r="AM795" s="459"/>
      <c r="AN795" s="459"/>
      <c r="AS795" s="251"/>
      <c r="AU795" s="459"/>
      <c r="AV795" s="459"/>
      <c r="AW795" s="459"/>
      <c r="BB795" s="251"/>
      <c r="BD795" s="459"/>
      <c r="BE795" s="459"/>
      <c r="BF795" s="459"/>
      <c r="BK795" s="251"/>
      <c r="BM795" s="459"/>
      <c r="BN795" s="459"/>
      <c r="BO795" s="459"/>
      <c r="BT795" s="251"/>
      <c r="BV795" s="459"/>
      <c r="BW795" s="459"/>
      <c r="BX795" s="459"/>
      <c r="CC795" s="251"/>
      <c r="CE795" s="459"/>
      <c r="CF795" s="459"/>
      <c r="CG795" s="459"/>
      <c r="CL795" s="251"/>
      <c r="CN795" s="459"/>
      <c r="CO795" s="459"/>
      <c r="CP795" s="459"/>
      <c r="CU795" s="251"/>
      <c r="CW795" s="459"/>
      <c r="CX795" s="459"/>
      <c r="CY795" s="459"/>
      <c r="DD795" s="251"/>
      <c r="DF795" s="459"/>
      <c r="DG795" s="459"/>
      <c r="DH795" s="459"/>
      <c r="DM795" s="251"/>
      <c r="DO795" s="459"/>
      <c r="DP795" s="459"/>
      <c r="DQ795" s="459"/>
      <c r="DV795" s="251"/>
      <c r="DX795" s="459"/>
      <c r="DY795" s="459"/>
      <c r="DZ795" s="459"/>
      <c r="EE795" s="251"/>
      <c r="EG795" s="459"/>
      <c r="EH795" s="459"/>
      <c r="EI795" s="459"/>
      <c r="EN795" s="251"/>
      <c r="EP795" s="459"/>
      <c r="EQ795" s="459"/>
      <c r="ER795" s="459"/>
      <c r="EW795" s="251"/>
      <c r="EY795" s="459"/>
      <c r="EZ795" s="459"/>
      <c r="FA795" s="459"/>
      <c r="FF795" s="251"/>
      <c r="FH795" s="459"/>
      <c r="FI795" s="459"/>
      <c r="FJ795" s="459"/>
      <c r="FO795" s="251"/>
      <c r="FQ795" s="459"/>
      <c r="FR795" s="459"/>
      <c r="FS795" s="459"/>
      <c r="FX795" s="251"/>
      <c r="FZ795" s="459"/>
      <c r="GA795" s="459"/>
      <c r="GB795" s="459"/>
      <c r="GG795" s="251"/>
      <c r="GI795" s="459"/>
      <c r="GJ795" s="459"/>
      <c r="GK795" s="459"/>
      <c r="GP795" s="251"/>
      <c r="GR795" s="459"/>
      <c r="GS795" s="459"/>
      <c r="GT795" s="459"/>
      <c r="GY795" s="251"/>
      <c r="HA795" s="459"/>
      <c r="HB795" s="459"/>
      <c r="HC795" s="459"/>
      <c r="HH795" s="251"/>
      <c r="HJ795" s="459"/>
      <c r="HK795" s="459"/>
      <c r="HL795" s="459"/>
      <c r="HQ795" s="459"/>
      <c r="HR795" s="459"/>
      <c r="HS795" s="459"/>
      <c r="HT795" s="459"/>
      <c r="HU795" s="459"/>
      <c r="HV795" s="459"/>
      <c r="HW795" s="459"/>
      <c r="HX795" s="459"/>
      <c r="HY795" s="459"/>
      <c r="HZ795" s="459"/>
      <c r="IA795" s="459"/>
      <c r="IB795" s="459"/>
      <c r="IC795" s="459"/>
      <c r="ID795" s="459"/>
      <c r="IE795" s="459"/>
      <c r="IF795" s="459"/>
      <c r="IG795" s="459"/>
      <c r="IH795" s="459"/>
      <c r="II795" s="459"/>
      <c r="IJ795" s="459"/>
      <c r="IK795" s="459"/>
      <c r="IL795" s="459"/>
      <c r="IM795" s="459"/>
      <c r="IN795" s="459"/>
      <c r="IO795" s="459"/>
      <c r="IP795" s="459"/>
      <c r="IQ795" s="459"/>
      <c r="IR795" s="459"/>
      <c r="IS795" s="459"/>
      <c r="IT795" s="459"/>
      <c r="IU795" s="459"/>
      <c r="IV795" s="459"/>
      <c r="RS795" s="252"/>
    </row>
    <row r="796" spans="1:487" s="461" customFormat="1" ht="18">
      <c r="A796" s="605" t="s">
        <v>1361</v>
      </c>
      <c r="B796" s="459"/>
      <c r="C796" s="488"/>
      <c r="D796" s="606" t="s">
        <v>129</v>
      </c>
      <c r="E796" s="461">
        <f t="shared" si="6"/>
        <v>0</v>
      </c>
      <c r="F796" s="524">
        <f t="shared" si="7"/>
        <v>0</v>
      </c>
      <c r="G796" s="509"/>
      <c r="H796" s="509"/>
      <c r="I796" s="509"/>
      <c r="J796" s="509"/>
      <c r="K796" s="509"/>
      <c r="L796" s="459"/>
      <c r="M796" s="459"/>
      <c r="N796" s="459"/>
      <c r="R796" s="251"/>
      <c r="T796" s="459"/>
      <c r="U796" s="459"/>
      <c r="V796" s="459"/>
      <c r="AA796" s="251"/>
      <c r="AC796" s="459"/>
      <c r="AD796" s="459"/>
      <c r="AE796" s="459"/>
      <c r="AJ796" s="251"/>
      <c r="AL796" s="459"/>
      <c r="AM796" s="459"/>
      <c r="AN796" s="459"/>
      <c r="AS796" s="251"/>
      <c r="AU796" s="459"/>
      <c r="AV796" s="459"/>
      <c r="AW796" s="459"/>
      <c r="BB796" s="251"/>
      <c r="BD796" s="459"/>
      <c r="BE796" s="459"/>
      <c r="BF796" s="459"/>
      <c r="BK796" s="251"/>
      <c r="BM796" s="459"/>
      <c r="BN796" s="459"/>
      <c r="BO796" s="459"/>
      <c r="BT796" s="251"/>
      <c r="BV796" s="459"/>
      <c r="BW796" s="459"/>
      <c r="BX796" s="459"/>
      <c r="CC796" s="251"/>
      <c r="CE796" s="459"/>
      <c r="CF796" s="459"/>
      <c r="CG796" s="459"/>
      <c r="CL796" s="251"/>
      <c r="CN796" s="459"/>
      <c r="CO796" s="459"/>
      <c r="CP796" s="459"/>
      <c r="CU796" s="251"/>
      <c r="CW796" s="459"/>
      <c r="CX796" s="459"/>
      <c r="CY796" s="459"/>
      <c r="DD796" s="251"/>
      <c r="DF796" s="459"/>
      <c r="DG796" s="459"/>
      <c r="DH796" s="459"/>
      <c r="DM796" s="251"/>
      <c r="DO796" s="459"/>
      <c r="DP796" s="459"/>
      <c r="DQ796" s="459"/>
      <c r="DV796" s="251"/>
      <c r="DX796" s="459"/>
      <c r="DY796" s="459"/>
      <c r="DZ796" s="459"/>
      <c r="EE796" s="251"/>
      <c r="EG796" s="459"/>
      <c r="EH796" s="459"/>
      <c r="EI796" s="459"/>
      <c r="EN796" s="251"/>
      <c r="EP796" s="459"/>
      <c r="EQ796" s="459"/>
      <c r="ER796" s="459"/>
      <c r="EW796" s="251"/>
      <c r="EY796" s="459"/>
      <c r="EZ796" s="459"/>
      <c r="FA796" s="459"/>
      <c r="FF796" s="251"/>
      <c r="FH796" s="459"/>
      <c r="FI796" s="459"/>
      <c r="FJ796" s="459"/>
      <c r="FO796" s="251"/>
      <c r="FQ796" s="459"/>
      <c r="FR796" s="459"/>
      <c r="FS796" s="459"/>
      <c r="FX796" s="251"/>
      <c r="FZ796" s="459"/>
      <c r="GA796" s="459"/>
      <c r="GB796" s="459"/>
      <c r="GG796" s="251"/>
      <c r="GI796" s="459"/>
      <c r="GJ796" s="459"/>
      <c r="GK796" s="459"/>
      <c r="GP796" s="251"/>
      <c r="GR796" s="459"/>
      <c r="GS796" s="459"/>
      <c r="GT796" s="459"/>
      <c r="GY796" s="251"/>
      <c r="HA796" s="459"/>
      <c r="HB796" s="459"/>
      <c r="HC796" s="459"/>
      <c r="HH796" s="251"/>
      <c r="HJ796" s="459"/>
      <c r="HK796" s="459"/>
      <c r="HL796" s="459"/>
      <c r="HQ796" s="459"/>
      <c r="HR796" s="459"/>
      <c r="HS796" s="459"/>
      <c r="HT796" s="459"/>
      <c r="HU796" s="459"/>
      <c r="HV796" s="459"/>
      <c r="HW796" s="459"/>
      <c r="HX796" s="459"/>
      <c r="HY796" s="459"/>
      <c r="HZ796" s="459"/>
      <c r="IA796" s="459"/>
      <c r="IB796" s="459"/>
      <c r="IC796" s="459"/>
      <c r="ID796" s="459"/>
      <c r="IE796" s="459"/>
      <c r="IF796" s="459"/>
      <c r="IG796" s="459"/>
      <c r="IH796" s="459"/>
      <c r="II796" s="459"/>
      <c r="IJ796" s="459"/>
      <c r="IK796" s="459"/>
      <c r="IL796" s="459"/>
      <c r="IM796" s="459"/>
      <c r="IN796" s="459"/>
      <c r="IO796" s="459"/>
      <c r="IP796" s="459"/>
      <c r="IQ796" s="459"/>
      <c r="IR796" s="459"/>
      <c r="IS796" s="459"/>
      <c r="IT796" s="459"/>
      <c r="IU796" s="459"/>
      <c r="IV796" s="459"/>
      <c r="RS796" s="252"/>
    </row>
    <row r="797" spans="1:487" s="461" customFormat="1" ht="18">
      <c r="A797" s="605" t="s">
        <v>665</v>
      </c>
      <c r="B797" s="459"/>
      <c r="C797" s="488"/>
      <c r="D797" s="606" t="s">
        <v>129</v>
      </c>
      <c r="E797" s="461">
        <f t="shared" si="6"/>
        <v>0</v>
      </c>
      <c r="F797" s="524">
        <f t="shared" si="7"/>
        <v>0</v>
      </c>
      <c r="G797" s="509"/>
      <c r="H797" s="509"/>
      <c r="I797" s="509"/>
      <c r="J797" s="509"/>
      <c r="K797" s="509"/>
      <c r="N797" s="459"/>
      <c r="R797" s="251"/>
      <c r="T797" s="459"/>
      <c r="U797" s="459"/>
      <c r="V797" s="459"/>
      <c r="AA797" s="251"/>
      <c r="AC797" s="459"/>
      <c r="AD797" s="459"/>
      <c r="AE797" s="459"/>
      <c r="AJ797" s="251"/>
      <c r="AL797" s="459"/>
      <c r="AM797" s="459"/>
      <c r="AN797" s="459"/>
      <c r="AS797" s="251"/>
      <c r="AU797" s="459"/>
      <c r="AV797" s="459"/>
      <c r="AW797" s="459"/>
      <c r="BB797" s="251"/>
      <c r="BD797" s="459"/>
      <c r="BE797" s="459"/>
      <c r="BF797" s="459"/>
      <c r="BK797" s="251"/>
      <c r="BM797" s="459"/>
      <c r="BN797" s="459"/>
      <c r="BO797" s="459"/>
      <c r="BT797" s="251"/>
      <c r="BV797" s="459"/>
      <c r="BW797" s="459"/>
      <c r="BX797" s="459"/>
      <c r="CC797" s="251"/>
      <c r="CE797" s="459"/>
      <c r="CF797" s="459"/>
      <c r="CG797" s="459"/>
      <c r="CL797" s="251"/>
      <c r="CN797" s="459"/>
      <c r="CO797" s="459"/>
      <c r="CP797" s="459"/>
      <c r="CU797" s="251"/>
      <c r="CW797" s="459"/>
      <c r="CX797" s="459"/>
      <c r="CY797" s="459"/>
      <c r="DD797" s="251"/>
      <c r="DF797" s="459"/>
      <c r="DG797" s="459"/>
      <c r="DH797" s="459"/>
      <c r="DM797" s="251"/>
      <c r="DO797" s="459"/>
      <c r="DP797" s="459"/>
      <c r="DQ797" s="459"/>
      <c r="DV797" s="251"/>
      <c r="DX797" s="459"/>
      <c r="DY797" s="459"/>
      <c r="DZ797" s="459"/>
      <c r="EE797" s="251"/>
      <c r="EG797" s="459"/>
      <c r="EH797" s="459"/>
      <c r="EI797" s="459"/>
      <c r="EN797" s="251"/>
      <c r="EP797" s="459"/>
      <c r="EQ797" s="459"/>
      <c r="ER797" s="459"/>
      <c r="EW797" s="251"/>
      <c r="EY797" s="459"/>
      <c r="EZ797" s="459"/>
      <c r="FA797" s="459"/>
      <c r="FF797" s="251"/>
      <c r="FH797" s="459"/>
      <c r="FI797" s="459"/>
      <c r="FJ797" s="459"/>
      <c r="FO797" s="251"/>
      <c r="FQ797" s="459"/>
      <c r="FR797" s="459"/>
      <c r="FS797" s="459"/>
      <c r="FX797" s="251"/>
      <c r="FZ797" s="459"/>
      <c r="GA797" s="459"/>
      <c r="GB797" s="459"/>
      <c r="GG797" s="251"/>
      <c r="GI797" s="459"/>
      <c r="GJ797" s="459"/>
      <c r="GK797" s="459"/>
      <c r="GP797" s="251"/>
      <c r="GR797" s="459"/>
      <c r="GS797" s="459"/>
      <c r="GT797" s="459"/>
      <c r="GY797" s="251"/>
      <c r="HA797" s="459"/>
      <c r="HB797" s="459"/>
      <c r="HC797" s="459"/>
      <c r="HH797" s="251"/>
      <c r="HJ797" s="459"/>
      <c r="HK797" s="459"/>
      <c r="HL797" s="459"/>
      <c r="HQ797" s="459"/>
      <c r="HR797" s="459"/>
      <c r="HS797" s="459"/>
      <c r="HT797" s="459"/>
      <c r="HU797" s="459"/>
      <c r="HV797" s="459"/>
      <c r="HW797" s="459"/>
      <c r="HX797" s="459"/>
      <c r="HY797" s="459"/>
      <c r="HZ797" s="459"/>
      <c r="IA797" s="459"/>
      <c r="IB797" s="459"/>
      <c r="IC797" s="459"/>
      <c r="ID797" s="459"/>
      <c r="IE797" s="459"/>
      <c r="IF797" s="459"/>
      <c r="IG797" s="459"/>
      <c r="IH797" s="459"/>
      <c r="II797" s="459"/>
      <c r="IJ797" s="459"/>
      <c r="IK797" s="459"/>
      <c r="IL797" s="459"/>
      <c r="IM797" s="459"/>
      <c r="IN797" s="459"/>
      <c r="IO797" s="459"/>
      <c r="IP797" s="459"/>
      <c r="IQ797" s="459"/>
      <c r="IR797" s="459"/>
      <c r="IS797" s="459"/>
      <c r="IT797" s="459"/>
      <c r="IU797" s="459"/>
      <c r="IV797" s="459"/>
      <c r="RS797" s="252"/>
    </row>
    <row r="798" spans="1:487" s="461" customFormat="1" ht="18">
      <c r="A798" s="605" t="s">
        <v>707</v>
      </c>
      <c r="B798" s="488"/>
      <c r="C798" s="488"/>
      <c r="D798" s="461" t="s">
        <v>135</v>
      </c>
      <c r="E798" s="461">
        <f t="shared" si="6"/>
        <v>3</v>
      </c>
      <c r="F798" s="524">
        <f t="shared" si="7"/>
        <v>0</v>
      </c>
      <c r="G798" s="473"/>
      <c r="H798" s="473"/>
      <c r="I798" s="473"/>
      <c r="J798" s="473"/>
      <c r="K798" s="473"/>
      <c r="L798" s="459"/>
      <c r="M798" s="459"/>
      <c r="N798" s="459"/>
      <c r="R798" s="251"/>
      <c r="T798" s="459"/>
      <c r="U798" s="459"/>
      <c r="V798" s="459"/>
      <c r="AA798" s="251"/>
      <c r="AC798" s="459"/>
      <c r="AD798" s="459"/>
      <c r="AE798" s="459"/>
      <c r="AJ798" s="251"/>
      <c r="AL798" s="459"/>
      <c r="AM798" s="459"/>
      <c r="AN798" s="459"/>
      <c r="AS798" s="251"/>
      <c r="AU798" s="459"/>
      <c r="AV798" s="459"/>
      <c r="AW798" s="459"/>
      <c r="BB798" s="251"/>
      <c r="BD798" s="459"/>
      <c r="BE798" s="459"/>
      <c r="BF798" s="459"/>
      <c r="BK798" s="251"/>
      <c r="BM798" s="459"/>
      <c r="BN798" s="459"/>
      <c r="BO798" s="459"/>
      <c r="BT798" s="251"/>
      <c r="BV798" s="459"/>
      <c r="BW798" s="459"/>
      <c r="BX798" s="459"/>
      <c r="CC798" s="251"/>
      <c r="CE798" s="459"/>
      <c r="CF798" s="459"/>
      <c r="CG798" s="459"/>
      <c r="CL798" s="251"/>
      <c r="CN798" s="459"/>
      <c r="CO798" s="459"/>
      <c r="CP798" s="459"/>
      <c r="CU798" s="251"/>
      <c r="CW798" s="459"/>
      <c r="CX798" s="459"/>
      <c r="CY798" s="459"/>
      <c r="DD798" s="251"/>
      <c r="DF798" s="459"/>
      <c r="DG798" s="459"/>
      <c r="DH798" s="459"/>
      <c r="DM798" s="251"/>
      <c r="DO798" s="459"/>
      <c r="DP798" s="459"/>
      <c r="DQ798" s="459"/>
      <c r="DV798" s="251"/>
      <c r="DX798" s="459"/>
      <c r="DY798" s="459"/>
      <c r="DZ798" s="459"/>
      <c r="EE798" s="251"/>
      <c r="EG798" s="459"/>
      <c r="EH798" s="459"/>
      <c r="EI798" s="459"/>
      <c r="EN798" s="251"/>
      <c r="EP798" s="459"/>
      <c r="EQ798" s="459"/>
      <c r="ER798" s="459"/>
      <c r="EW798" s="251"/>
      <c r="EY798" s="459"/>
      <c r="EZ798" s="459"/>
      <c r="FA798" s="459"/>
      <c r="FF798" s="251"/>
      <c r="FH798" s="459"/>
      <c r="FI798" s="459"/>
      <c r="FJ798" s="459"/>
      <c r="FO798" s="251"/>
      <c r="FQ798" s="459"/>
      <c r="FR798" s="459"/>
      <c r="FS798" s="459"/>
      <c r="FX798" s="251"/>
      <c r="FZ798" s="459"/>
      <c r="GA798" s="459"/>
      <c r="GB798" s="459"/>
      <c r="GG798" s="251"/>
      <c r="GI798" s="459"/>
      <c r="GJ798" s="459"/>
      <c r="GK798" s="459"/>
      <c r="GP798" s="251"/>
      <c r="GR798" s="459"/>
      <c r="GS798" s="459"/>
      <c r="GT798" s="459"/>
      <c r="GY798" s="251"/>
      <c r="HA798" s="459"/>
      <c r="HB798" s="459"/>
      <c r="HC798" s="459"/>
      <c r="HH798" s="251"/>
      <c r="HJ798" s="459"/>
      <c r="HK798" s="459"/>
      <c r="HL798" s="459"/>
      <c r="HQ798" s="459"/>
      <c r="HR798" s="459"/>
      <c r="HS798" s="459"/>
      <c r="HT798" s="459"/>
      <c r="HU798" s="459"/>
      <c r="HV798" s="459"/>
      <c r="HW798" s="459"/>
      <c r="HX798" s="459"/>
      <c r="HY798" s="459"/>
      <c r="HZ798" s="459"/>
      <c r="IA798" s="459"/>
      <c r="IB798" s="459"/>
      <c r="IC798" s="459"/>
      <c r="ID798" s="459"/>
      <c r="IE798" s="459"/>
      <c r="IF798" s="459"/>
      <c r="IG798" s="459"/>
      <c r="IH798" s="459"/>
      <c r="II798" s="459"/>
      <c r="IJ798" s="459"/>
      <c r="IK798" s="459"/>
      <c r="IL798" s="459"/>
      <c r="IM798" s="459"/>
      <c r="IN798" s="459"/>
      <c r="IO798" s="459"/>
      <c r="IP798" s="459"/>
      <c r="IQ798" s="459"/>
      <c r="IR798" s="459"/>
      <c r="IS798" s="459"/>
      <c r="IT798" s="459"/>
      <c r="IU798" s="459"/>
      <c r="IV798" s="459"/>
      <c r="RS798" s="252"/>
    </row>
    <row r="799" spans="1:487" s="461" customFormat="1" ht="18">
      <c r="A799" s="605" t="s">
        <v>2074</v>
      </c>
      <c r="B799" s="488"/>
      <c r="C799" s="488"/>
      <c r="D799" s="461" t="s">
        <v>132</v>
      </c>
      <c r="E799" s="461">
        <f t="shared" si="6"/>
        <v>7</v>
      </c>
      <c r="F799" s="524">
        <f t="shared" si="7"/>
        <v>4</v>
      </c>
      <c r="G799" s="473"/>
      <c r="H799" s="473"/>
      <c r="I799" s="473">
        <v>1</v>
      </c>
      <c r="J799" s="473">
        <v>3</v>
      </c>
      <c r="K799" s="473"/>
      <c r="M799" s="459"/>
      <c r="N799" s="459"/>
      <c r="R799" s="251"/>
      <c r="T799" s="459"/>
      <c r="U799" s="459"/>
      <c r="V799" s="459"/>
      <c r="AA799" s="251"/>
      <c r="AC799" s="459"/>
      <c r="AD799" s="459"/>
      <c r="AE799" s="459"/>
      <c r="AJ799" s="251"/>
      <c r="AL799" s="459"/>
      <c r="AM799" s="459"/>
      <c r="AN799" s="459"/>
      <c r="AS799" s="251"/>
      <c r="AU799" s="459"/>
      <c r="AV799" s="459"/>
      <c r="AW799" s="459"/>
      <c r="BB799" s="251"/>
      <c r="BD799" s="459"/>
      <c r="BE799" s="459"/>
      <c r="BF799" s="459"/>
      <c r="BK799" s="251"/>
      <c r="BM799" s="459"/>
      <c r="BN799" s="459"/>
      <c r="BO799" s="459"/>
      <c r="BT799" s="251"/>
      <c r="BV799" s="459"/>
      <c r="BW799" s="459"/>
      <c r="BX799" s="459"/>
      <c r="CC799" s="251"/>
      <c r="CE799" s="459"/>
      <c r="CF799" s="459"/>
      <c r="CG799" s="459"/>
      <c r="CL799" s="251"/>
      <c r="CN799" s="459"/>
      <c r="CO799" s="459"/>
      <c r="CP799" s="459"/>
      <c r="CU799" s="251"/>
      <c r="CW799" s="459"/>
      <c r="CX799" s="459"/>
      <c r="CY799" s="459"/>
      <c r="DD799" s="251"/>
      <c r="DF799" s="459"/>
      <c r="DG799" s="459"/>
      <c r="DH799" s="459"/>
      <c r="DM799" s="251"/>
      <c r="DO799" s="459"/>
      <c r="DP799" s="459"/>
      <c r="DQ799" s="459"/>
      <c r="DV799" s="251"/>
      <c r="DX799" s="459"/>
      <c r="DY799" s="459"/>
      <c r="DZ799" s="459"/>
      <c r="EE799" s="251"/>
      <c r="EG799" s="459"/>
      <c r="EH799" s="459"/>
      <c r="EI799" s="459"/>
      <c r="EN799" s="251"/>
      <c r="EP799" s="459"/>
      <c r="EQ799" s="459"/>
      <c r="ER799" s="459"/>
      <c r="EW799" s="251"/>
      <c r="EY799" s="459"/>
      <c r="EZ799" s="459"/>
      <c r="FA799" s="459"/>
      <c r="FF799" s="251"/>
      <c r="FH799" s="459"/>
      <c r="FI799" s="459"/>
      <c r="FJ799" s="459"/>
      <c r="FO799" s="251"/>
      <c r="FQ799" s="459"/>
      <c r="FR799" s="459"/>
      <c r="FS799" s="459"/>
      <c r="FX799" s="251"/>
      <c r="FZ799" s="459"/>
      <c r="GA799" s="459"/>
      <c r="GB799" s="459"/>
      <c r="GG799" s="251"/>
      <c r="GI799" s="459"/>
      <c r="GJ799" s="459"/>
      <c r="GK799" s="459"/>
      <c r="GP799" s="251"/>
      <c r="GR799" s="459"/>
      <c r="GS799" s="459"/>
      <c r="GT799" s="459"/>
      <c r="GY799" s="251"/>
      <c r="HA799" s="459"/>
      <c r="HB799" s="459"/>
      <c r="HC799" s="459"/>
      <c r="HH799" s="251"/>
      <c r="HJ799" s="459"/>
      <c r="HK799" s="459"/>
      <c r="HL799" s="459"/>
      <c r="HQ799" s="459"/>
      <c r="HR799" s="459"/>
      <c r="HS799" s="459"/>
      <c r="HT799" s="459"/>
      <c r="HU799" s="459"/>
      <c r="HV799" s="459"/>
      <c r="HW799" s="459"/>
      <c r="HX799" s="459"/>
      <c r="HY799" s="459"/>
      <c r="HZ799" s="459"/>
      <c r="IA799" s="459"/>
      <c r="IB799" s="459"/>
      <c r="IC799" s="459"/>
      <c r="ID799" s="459"/>
      <c r="IE799" s="459"/>
      <c r="IF799" s="459"/>
      <c r="IG799" s="459"/>
      <c r="IH799" s="459"/>
      <c r="II799" s="459"/>
      <c r="IJ799" s="459"/>
      <c r="IK799" s="459"/>
      <c r="IL799" s="459"/>
      <c r="IM799" s="459"/>
      <c r="IN799" s="459"/>
      <c r="IO799" s="459"/>
      <c r="IP799" s="459"/>
      <c r="IQ799" s="459"/>
      <c r="IR799" s="459"/>
      <c r="IS799" s="459"/>
      <c r="IT799" s="459"/>
      <c r="IU799" s="459"/>
      <c r="IV799" s="459"/>
      <c r="RS799" s="252"/>
    </row>
    <row r="800" spans="1:487" s="461" customFormat="1" ht="18">
      <c r="A800" s="605" t="s">
        <v>924</v>
      </c>
      <c r="B800" s="488"/>
      <c r="C800" s="488"/>
      <c r="D800" s="461" t="s">
        <v>130</v>
      </c>
      <c r="E800" s="461">
        <f t="shared" si="6"/>
        <v>0</v>
      </c>
      <c r="F800" s="524">
        <f t="shared" si="7"/>
        <v>0</v>
      </c>
      <c r="G800" s="473"/>
      <c r="H800" s="473"/>
      <c r="I800" s="473"/>
      <c r="J800" s="473"/>
      <c r="K800" s="473"/>
      <c r="L800" s="459"/>
      <c r="M800" s="459"/>
      <c r="N800" s="459"/>
      <c r="R800" s="251"/>
      <c r="T800" s="459"/>
      <c r="U800" s="459"/>
      <c r="V800" s="459"/>
      <c r="AA800" s="251"/>
      <c r="AC800" s="459"/>
      <c r="AD800" s="459"/>
      <c r="AE800" s="459"/>
      <c r="AJ800" s="251"/>
      <c r="AL800" s="459"/>
      <c r="AM800" s="459"/>
      <c r="AN800" s="459"/>
      <c r="AS800" s="251"/>
      <c r="AU800" s="459"/>
      <c r="AV800" s="459"/>
      <c r="AW800" s="459"/>
      <c r="BB800" s="251"/>
      <c r="BD800" s="459"/>
      <c r="BE800" s="459"/>
      <c r="BF800" s="459"/>
      <c r="BK800" s="251"/>
      <c r="BM800" s="459"/>
      <c r="BN800" s="459"/>
      <c r="BO800" s="459"/>
      <c r="BT800" s="251"/>
      <c r="BV800" s="459"/>
      <c r="BW800" s="459"/>
      <c r="BX800" s="459"/>
      <c r="CC800" s="251"/>
      <c r="CE800" s="459"/>
      <c r="CF800" s="459"/>
      <c r="CG800" s="459"/>
      <c r="CL800" s="251"/>
      <c r="CN800" s="459"/>
      <c r="CO800" s="459"/>
      <c r="CP800" s="459"/>
      <c r="CU800" s="251"/>
      <c r="CW800" s="459"/>
      <c r="CX800" s="459"/>
      <c r="CY800" s="459"/>
      <c r="DD800" s="251"/>
      <c r="DF800" s="459"/>
      <c r="DG800" s="459"/>
      <c r="DH800" s="459"/>
      <c r="DM800" s="251"/>
      <c r="DO800" s="459"/>
      <c r="DP800" s="459"/>
      <c r="DQ800" s="459"/>
      <c r="DV800" s="251"/>
      <c r="DX800" s="459"/>
      <c r="DY800" s="459"/>
      <c r="DZ800" s="459"/>
      <c r="EE800" s="251"/>
      <c r="EG800" s="459"/>
      <c r="EH800" s="459"/>
      <c r="EI800" s="459"/>
      <c r="EN800" s="251"/>
      <c r="EP800" s="459"/>
      <c r="EQ800" s="459"/>
      <c r="ER800" s="459"/>
      <c r="EW800" s="251"/>
      <c r="EY800" s="459"/>
      <c r="EZ800" s="459"/>
      <c r="FA800" s="459"/>
      <c r="FF800" s="251"/>
      <c r="FH800" s="459"/>
      <c r="FI800" s="459"/>
      <c r="FJ800" s="459"/>
      <c r="FO800" s="251"/>
      <c r="FQ800" s="459"/>
      <c r="FR800" s="459"/>
      <c r="FS800" s="459"/>
      <c r="FX800" s="251"/>
      <c r="FZ800" s="459"/>
      <c r="GA800" s="459"/>
      <c r="GB800" s="459"/>
      <c r="GG800" s="251"/>
      <c r="GI800" s="459"/>
      <c r="GJ800" s="459"/>
      <c r="GK800" s="459"/>
      <c r="GP800" s="251"/>
      <c r="GR800" s="459"/>
      <c r="GS800" s="459"/>
      <c r="GT800" s="459"/>
      <c r="GY800" s="251"/>
      <c r="HA800" s="459"/>
      <c r="HB800" s="459"/>
      <c r="HC800" s="459"/>
      <c r="HH800" s="251"/>
      <c r="HJ800" s="459"/>
      <c r="HK800" s="459"/>
      <c r="HL800" s="459"/>
      <c r="HQ800" s="459"/>
      <c r="HR800" s="459"/>
      <c r="HS800" s="459"/>
      <c r="HT800" s="459"/>
      <c r="HU800" s="459"/>
      <c r="HV800" s="459"/>
      <c r="HW800" s="459"/>
      <c r="HX800" s="459"/>
      <c r="HY800" s="459"/>
      <c r="HZ800" s="459"/>
      <c r="IA800" s="459"/>
      <c r="IB800" s="459"/>
      <c r="IC800" s="459"/>
      <c r="ID800" s="459"/>
      <c r="IE800" s="459"/>
      <c r="IF800" s="459"/>
      <c r="IG800" s="459"/>
      <c r="IH800" s="459"/>
      <c r="II800" s="459"/>
      <c r="IJ800" s="459"/>
      <c r="IK800" s="459"/>
      <c r="IL800" s="459"/>
      <c r="IM800" s="459"/>
      <c r="IN800" s="459"/>
      <c r="IO800" s="459"/>
      <c r="IP800" s="459"/>
      <c r="IQ800" s="459"/>
      <c r="IR800" s="459"/>
      <c r="IS800" s="459"/>
      <c r="IT800" s="459"/>
      <c r="IU800" s="459"/>
      <c r="IV800" s="459"/>
      <c r="RS800" s="252"/>
    </row>
    <row r="801" spans="1:487" s="461" customFormat="1" ht="18">
      <c r="A801" s="605" t="s">
        <v>2353</v>
      </c>
      <c r="B801" s="459"/>
      <c r="C801" s="488"/>
      <c r="D801" s="606" t="s">
        <v>129</v>
      </c>
      <c r="E801" s="461">
        <f t="shared" si="6"/>
        <v>1</v>
      </c>
      <c r="F801" s="524">
        <f t="shared" si="7"/>
        <v>0</v>
      </c>
      <c r="I801" s="509"/>
      <c r="J801" s="459"/>
      <c r="M801" s="459"/>
      <c r="N801" s="459"/>
      <c r="R801" s="251"/>
      <c r="T801" s="459"/>
      <c r="U801" s="459"/>
      <c r="V801" s="459"/>
      <c r="AA801" s="251"/>
      <c r="AC801" s="459"/>
      <c r="AD801" s="459"/>
      <c r="AE801" s="459"/>
      <c r="AJ801" s="251"/>
      <c r="AL801" s="459"/>
      <c r="AM801" s="459"/>
      <c r="AN801" s="459"/>
      <c r="AS801" s="251"/>
      <c r="AU801" s="459"/>
      <c r="AV801" s="459"/>
      <c r="AW801" s="459"/>
      <c r="BB801" s="251"/>
      <c r="BD801" s="459"/>
      <c r="BE801" s="459"/>
      <c r="BF801" s="459"/>
      <c r="BK801" s="251"/>
      <c r="BM801" s="459"/>
      <c r="BN801" s="459"/>
      <c r="BO801" s="459"/>
      <c r="BT801" s="251"/>
      <c r="BV801" s="459"/>
      <c r="BW801" s="459"/>
      <c r="BX801" s="459"/>
      <c r="CC801" s="251"/>
      <c r="CE801" s="459"/>
      <c r="CF801" s="459"/>
      <c r="CG801" s="459"/>
      <c r="CL801" s="251"/>
      <c r="CN801" s="459"/>
      <c r="CO801" s="459"/>
      <c r="CP801" s="459"/>
      <c r="CU801" s="251"/>
      <c r="CW801" s="459"/>
      <c r="CX801" s="459"/>
      <c r="CY801" s="459"/>
      <c r="DD801" s="251"/>
      <c r="DF801" s="459"/>
      <c r="DG801" s="459"/>
      <c r="DH801" s="459"/>
      <c r="DM801" s="251"/>
      <c r="DO801" s="459"/>
      <c r="DP801" s="459"/>
      <c r="DQ801" s="459"/>
      <c r="DV801" s="251"/>
      <c r="DX801" s="459"/>
      <c r="DY801" s="459"/>
      <c r="DZ801" s="459"/>
      <c r="EE801" s="251"/>
      <c r="EG801" s="459"/>
      <c r="EH801" s="459"/>
      <c r="EI801" s="459"/>
      <c r="EN801" s="251"/>
      <c r="EP801" s="459"/>
      <c r="EQ801" s="459"/>
      <c r="ER801" s="459"/>
      <c r="EW801" s="251"/>
      <c r="EY801" s="459"/>
      <c r="EZ801" s="459"/>
      <c r="FA801" s="459"/>
      <c r="FF801" s="251"/>
      <c r="FH801" s="459"/>
      <c r="FI801" s="459"/>
      <c r="FJ801" s="459"/>
      <c r="FO801" s="251"/>
      <c r="FQ801" s="459"/>
      <c r="FR801" s="459"/>
      <c r="FS801" s="459"/>
      <c r="FX801" s="251"/>
      <c r="FZ801" s="459"/>
      <c r="GA801" s="459"/>
      <c r="GB801" s="459"/>
      <c r="GG801" s="251"/>
      <c r="GI801" s="459"/>
      <c r="GJ801" s="459"/>
      <c r="GK801" s="459"/>
      <c r="GP801" s="251"/>
      <c r="GR801" s="459"/>
      <c r="GS801" s="459"/>
      <c r="GT801" s="459"/>
      <c r="GY801" s="251"/>
      <c r="HA801" s="459"/>
      <c r="HB801" s="459"/>
      <c r="HC801" s="459"/>
      <c r="HH801" s="251"/>
      <c r="HJ801" s="459"/>
      <c r="HK801" s="459"/>
      <c r="HL801" s="459"/>
      <c r="HQ801" s="459"/>
      <c r="HR801" s="459"/>
      <c r="HS801" s="459"/>
      <c r="HT801" s="459"/>
      <c r="HU801" s="459"/>
      <c r="HV801" s="459"/>
      <c r="HW801" s="459"/>
      <c r="HX801" s="459"/>
      <c r="HY801" s="459"/>
      <c r="HZ801" s="459"/>
      <c r="IA801" s="459"/>
      <c r="IB801" s="459"/>
      <c r="IC801" s="459"/>
      <c r="ID801" s="459"/>
      <c r="IE801" s="459"/>
      <c r="IF801" s="459"/>
      <c r="IG801" s="459"/>
      <c r="IH801" s="459"/>
      <c r="II801" s="459"/>
      <c r="IJ801" s="459"/>
      <c r="IK801" s="459"/>
      <c r="IL801" s="459"/>
      <c r="IM801" s="459"/>
      <c r="IN801" s="459"/>
      <c r="IO801" s="459"/>
      <c r="IP801" s="459"/>
      <c r="IQ801" s="459"/>
      <c r="IR801" s="459"/>
      <c r="IS801" s="459"/>
      <c r="IT801" s="459"/>
      <c r="IU801" s="459"/>
      <c r="IV801" s="459"/>
      <c r="RS801" s="252"/>
    </row>
    <row r="802" spans="1:487" s="461" customFormat="1" ht="18">
      <c r="A802" s="605" t="s">
        <v>668</v>
      </c>
      <c r="B802" s="459"/>
      <c r="C802" s="488"/>
      <c r="D802" s="606" t="s">
        <v>129</v>
      </c>
      <c r="E802" s="461">
        <f t="shared" si="6"/>
        <v>3</v>
      </c>
      <c r="F802" s="524">
        <f t="shared" si="7"/>
        <v>15</v>
      </c>
      <c r="H802" s="509">
        <v>15</v>
      </c>
      <c r="J802" s="459"/>
      <c r="L802" s="459"/>
      <c r="N802" s="459"/>
      <c r="R802" s="251"/>
      <c r="T802" s="459"/>
      <c r="U802" s="459"/>
      <c r="V802" s="459"/>
      <c r="AA802" s="251"/>
      <c r="AC802" s="459"/>
      <c r="AD802" s="459"/>
      <c r="AE802" s="459"/>
      <c r="AJ802" s="251"/>
      <c r="AL802" s="459"/>
      <c r="AM802" s="459"/>
      <c r="AN802" s="459"/>
      <c r="AS802" s="251"/>
      <c r="AU802" s="459"/>
      <c r="AV802" s="459"/>
      <c r="AW802" s="459"/>
      <c r="BB802" s="251"/>
      <c r="BD802" s="459"/>
      <c r="BE802" s="459"/>
      <c r="BF802" s="459"/>
      <c r="BK802" s="251"/>
      <c r="BM802" s="459"/>
      <c r="BN802" s="459"/>
      <c r="BO802" s="459"/>
      <c r="BT802" s="251"/>
      <c r="BV802" s="459"/>
      <c r="BW802" s="459"/>
      <c r="BX802" s="459"/>
      <c r="CC802" s="251"/>
      <c r="CE802" s="459"/>
      <c r="CF802" s="459"/>
      <c r="CG802" s="459"/>
      <c r="CL802" s="251"/>
      <c r="CN802" s="459"/>
      <c r="CO802" s="459"/>
      <c r="CP802" s="459"/>
      <c r="CU802" s="251"/>
      <c r="CW802" s="459"/>
      <c r="CX802" s="459"/>
      <c r="CY802" s="459"/>
      <c r="DD802" s="251"/>
      <c r="DF802" s="459"/>
      <c r="DG802" s="459"/>
      <c r="DH802" s="459"/>
      <c r="DM802" s="251"/>
      <c r="DO802" s="459"/>
      <c r="DP802" s="459"/>
      <c r="DQ802" s="459"/>
      <c r="DV802" s="251"/>
      <c r="DX802" s="459"/>
      <c r="DY802" s="459"/>
      <c r="DZ802" s="459"/>
      <c r="EE802" s="251"/>
      <c r="EG802" s="459"/>
      <c r="EH802" s="459"/>
      <c r="EI802" s="459"/>
      <c r="EN802" s="251"/>
      <c r="EP802" s="459"/>
      <c r="EQ802" s="459"/>
      <c r="ER802" s="459"/>
      <c r="EW802" s="251"/>
      <c r="EY802" s="459"/>
      <c r="EZ802" s="459"/>
      <c r="FA802" s="459"/>
      <c r="FF802" s="251"/>
      <c r="FH802" s="459"/>
      <c r="FI802" s="459"/>
      <c r="FJ802" s="459"/>
      <c r="FO802" s="251"/>
      <c r="FQ802" s="459"/>
      <c r="FR802" s="459"/>
      <c r="FS802" s="459"/>
      <c r="FX802" s="251"/>
      <c r="FZ802" s="459"/>
      <c r="GA802" s="459"/>
      <c r="GB802" s="459"/>
      <c r="GG802" s="251"/>
      <c r="GI802" s="459"/>
      <c r="GJ802" s="459"/>
      <c r="GK802" s="459"/>
      <c r="GP802" s="251"/>
      <c r="GR802" s="459"/>
      <c r="GS802" s="459"/>
      <c r="GT802" s="459"/>
      <c r="GY802" s="251"/>
      <c r="HA802" s="459"/>
      <c r="HB802" s="459"/>
      <c r="HC802" s="459"/>
      <c r="HH802" s="251"/>
      <c r="HJ802" s="459"/>
      <c r="HK802" s="459"/>
      <c r="HL802" s="459"/>
      <c r="HQ802" s="459"/>
      <c r="HR802" s="459"/>
      <c r="HS802" s="459"/>
      <c r="HT802" s="459"/>
      <c r="HU802" s="459"/>
      <c r="HV802" s="459"/>
      <c r="HW802" s="459"/>
      <c r="HX802" s="459"/>
      <c r="HY802" s="459"/>
      <c r="HZ802" s="459"/>
      <c r="IA802" s="459"/>
      <c r="IB802" s="459"/>
      <c r="IC802" s="459"/>
      <c r="ID802" s="459"/>
      <c r="IE802" s="459"/>
      <c r="IF802" s="459"/>
      <c r="IG802" s="459"/>
      <c r="IH802" s="459"/>
      <c r="II802" s="459"/>
      <c r="IJ802" s="459"/>
      <c r="IK802" s="459"/>
      <c r="IL802" s="459"/>
      <c r="IM802" s="459"/>
      <c r="IN802" s="459"/>
      <c r="IO802" s="459"/>
      <c r="IP802" s="459"/>
      <c r="IQ802" s="459"/>
      <c r="IR802" s="459"/>
      <c r="IS802" s="459"/>
      <c r="IT802" s="459"/>
      <c r="IU802" s="459"/>
      <c r="IV802" s="459"/>
      <c r="RS802" s="252"/>
    </row>
    <row r="803" spans="1:487" s="461" customFormat="1" ht="18">
      <c r="A803" s="605" t="s">
        <v>616</v>
      </c>
      <c r="B803" s="459"/>
      <c r="C803" s="488"/>
      <c r="D803" s="606" t="s">
        <v>129</v>
      </c>
      <c r="E803" s="461">
        <f t="shared" si="6"/>
        <v>3</v>
      </c>
      <c r="F803" s="524">
        <f t="shared" si="7"/>
        <v>0</v>
      </c>
      <c r="G803" s="473"/>
      <c r="H803" s="473"/>
      <c r="I803" s="473"/>
      <c r="J803" s="473"/>
      <c r="K803" s="473"/>
      <c r="L803" s="459"/>
      <c r="M803" s="459"/>
      <c r="N803" s="459"/>
      <c r="R803" s="251"/>
      <c r="T803" s="459"/>
      <c r="U803" s="459"/>
      <c r="V803" s="459"/>
      <c r="AA803" s="251"/>
      <c r="AC803" s="459"/>
      <c r="AD803" s="459"/>
      <c r="AE803" s="459"/>
      <c r="AJ803" s="251"/>
      <c r="AL803" s="459"/>
      <c r="AM803" s="459"/>
      <c r="AN803" s="459"/>
      <c r="AS803" s="251"/>
      <c r="AU803" s="459"/>
      <c r="AV803" s="459"/>
      <c r="AW803" s="459"/>
      <c r="BB803" s="251"/>
      <c r="BD803" s="459"/>
      <c r="BE803" s="459"/>
      <c r="BF803" s="459"/>
      <c r="BK803" s="251"/>
      <c r="BM803" s="459"/>
      <c r="BN803" s="459"/>
      <c r="BO803" s="459"/>
      <c r="BT803" s="251"/>
      <c r="BV803" s="459"/>
      <c r="BW803" s="459"/>
      <c r="BX803" s="459"/>
      <c r="CC803" s="251"/>
      <c r="CE803" s="459"/>
      <c r="CF803" s="459"/>
      <c r="CG803" s="459"/>
      <c r="CL803" s="251"/>
      <c r="CN803" s="459"/>
      <c r="CO803" s="459"/>
      <c r="CP803" s="459"/>
      <c r="CU803" s="251"/>
      <c r="CW803" s="459"/>
      <c r="CX803" s="459"/>
      <c r="CY803" s="459"/>
      <c r="DD803" s="251"/>
      <c r="DF803" s="459"/>
      <c r="DG803" s="459"/>
      <c r="DH803" s="459"/>
      <c r="DM803" s="251"/>
      <c r="DO803" s="459"/>
      <c r="DP803" s="459"/>
      <c r="DQ803" s="459"/>
      <c r="DV803" s="251"/>
      <c r="DX803" s="459"/>
      <c r="DY803" s="459"/>
      <c r="DZ803" s="459"/>
      <c r="EE803" s="251"/>
      <c r="EG803" s="459"/>
      <c r="EH803" s="459"/>
      <c r="EI803" s="459"/>
      <c r="EN803" s="251"/>
      <c r="EP803" s="459"/>
      <c r="EQ803" s="459"/>
      <c r="ER803" s="459"/>
      <c r="EW803" s="251"/>
      <c r="EY803" s="459"/>
      <c r="EZ803" s="459"/>
      <c r="FA803" s="459"/>
      <c r="FF803" s="251"/>
      <c r="FH803" s="459"/>
      <c r="FI803" s="459"/>
      <c r="FJ803" s="459"/>
      <c r="FO803" s="251"/>
      <c r="FQ803" s="459"/>
      <c r="FR803" s="459"/>
      <c r="FS803" s="459"/>
      <c r="FX803" s="251"/>
      <c r="FZ803" s="459"/>
      <c r="GA803" s="459"/>
      <c r="GB803" s="459"/>
      <c r="GG803" s="251"/>
      <c r="GI803" s="459"/>
      <c r="GJ803" s="459"/>
      <c r="GK803" s="459"/>
      <c r="GP803" s="251"/>
      <c r="GR803" s="459"/>
      <c r="GS803" s="459"/>
      <c r="GT803" s="459"/>
      <c r="GY803" s="251"/>
      <c r="HA803" s="459"/>
      <c r="HB803" s="459"/>
      <c r="HC803" s="459"/>
      <c r="HH803" s="251"/>
      <c r="HJ803" s="459"/>
      <c r="HK803" s="459"/>
      <c r="HL803" s="459"/>
      <c r="HQ803" s="459"/>
      <c r="HR803" s="459"/>
      <c r="HS803" s="459"/>
      <c r="HT803" s="459"/>
      <c r="HU803" s="459"/>
      <c r="HV803" s="459"/>
      <c r="HW803" s="459"/>
      <c r="HX803" s="459"/>
      <c r="HY803" s="459"/>
      <c r="HZ803" s="459"/>
      <c r="IA803" s="459"/>
      <c r="IB803" s="459"/>
      <c r="IC803" s="459"/>
      <c r="ID803" s="459"/>
      <c r="IE803" s="459"/>
      <c r="IF803" s="459"/>
      <c r="IG803" s="459"/>
      <c r="IH803" s="459"/>
      <c r="II803" s="459"/>
      <c r="IJ803" s="459"/>
      <c r="IK803" s="459"/>
      <c r="IL803" s="459"/>
      <c r="IM803" s="459"/>
      <c r="IN803" s="459"/>
      <c r="IO803" s="459"/>
      <c r="IP803" s="459"/>
      <c r="IQ803" s="459"/>
      <c r="IR803" s="459"/>
      <c r="IS803" s="459"/>
      <c r="IT803" s="459"/>
      <c r="IU803" s="459"/>
      <c r="IV803" s="459"/>
      <c r="RS803" s="252"/>
    </row>
    <row r="804" spans="1:487" s="461" customFormat="1" ht="18">
      <c r="A804" s="605" t="s">
        <v>1878</v>
      </c>
      <c r="B804" s="459"/>
      <c r="C804" s="488"/>
      <c r="D804" s="606" t="s">
        <v>129</v>
      </c>
      <c r="E804" s="461">
        <f t="shared" si="6"/>
        <v>1</v>
      </c>
      <c r="F804" s="524">
        <f t="shared" si="7"/>
        <v>0</v>
      </c>
      <c r="G804" s="473"/>
      <c r="H804" s="473"/>
      <c r="I804" s="473"/>
      <c r="J804" s="473"/>
      <c r="K804" s="473"/>
      <c r="L804" s="459"/>
      <c r="M804" s="459"/>
      <c r="N804" s="459"/>
      <c r="R804" s="251"/>
      <c r="T804" s="459"/>
      <c r="U804" s="459"/>
      <c r="V804" s="459"/>
      <c r="AA804" s="251"/>
      <c r="AC804" s="459"/>
      <c r="AD804" s="459"/>
      <c r="AE804" s="459"/>
      <c r="AJ804" s="251"/>
      <c r="AL804" s="459"/>
      <c r="AM804" s="459"/>
      <c r="AN804" s="459"/>
      <c r="AS804" s="251"/>
      <c r="AU804" s="459"/>
      <c r="AV804" s="459"/>
      <c r="AW804" s="459"/>
      <c r="BB804" s="251"/>
      <c r="BD804" s="459"/>
      <c r="BE804" s="459"/>
      <c r="BF804" s="459"/>
      <c r="BK804" s="251"/>
      <c r="BM804" s="459"/>
      <c r="BN804" s="459"/>
      <c r="BO804" s="459"/>
      <c r="BT804" s="251"/>
      <c r="BV804" s="459"/>
      <c r="BW804" s="459"/>
      <c r="BX804" s="459"/>
      <c r="CC804" s="251"/>
      <c r="CE804" s="459"/>
      <c r="CF804" s="459"/>
      <c r="CG804" s="459"/>
      <c r="CL804" s="251"/>
      <c r="CN804" s="459"/>
      <c r="CO804" s="459"/>
      <c r="CP804" s="459"/>
      <c r="CU804" s="251"/>
      <c r="CW804" s="459"/>
      <c r="CX804" s="459"/>
      <c r="CY804" s="459"/>
      <c r="DD804" s="251"/>
      <c r="DF804" s="459"/>
      <c r="DG804" s="459"/>
      <c r="DH804" s="459"/>
      <c r="DM804" s="251"/>
      <c r="DO804" s="459"/>
      <c r="DP804" s="459"/>
      <c r="DQ804" s="459"/>
      <c r="DV804" s="251"/>
      <c r="DX804" s="459"/>
      <c r="DY804" s="459"/>
      <c r="DZ804" s="459"/>
      <c r="EE804" s="251"/>
      <c r="EG804" s="459"/>
      <c r="EH804" s="459"/>
      <c r="EI804" s="459"/>
      <c r="EN804" s="251"/>
      <c r="EP804" s="459"/>
      <c r="EQ804" s="459"/>
      <c r="ER804" s="459"/>
      <c r="EW804" s="251"/>
      <c r="EY804" s="459"/>
      <c r="EZ804" s="459"/>
      <c r="FA804" s="459"/>
      <c r="FF804" s="251"/>
      <c r="FH804" s="459"/>
      <c r="FI804" s="459"/>
      <c r="FJ804" s="459"/>
      <c r="FO804" s="251"/>
      <c r="FQ804" s="459"/>
      <c r="FR804" s="459"/>
      <c r="FS804" s="459"/>
      <c r="FX804" s="251"/>
      <c r="FZ804" s="459"/>
      <c r="GA804" s="459"/>
      <c r="GB804" s="459"/>
      <c r="GG804" s="251"/>
      <c r="GI804" s="459"/>
      <c r="GJ804" s="459"/>
      <c r="GK804" s="459"/>
      <c r="GP804" s="251"/>
      <c r="GR804" s="459"/>
      <c r="GS804" s="459"/>
      <c r="GT804" s="459"/>
      <c r="GY804" s="251"/>
      <c r="HA804" s="459"/>
      <c r="HB804" s="459"/>
      <c r="HC804" s="459"/>
      <c r="HH804" s="251"/>
      <c r="HJ804" s="459"/>
      <c r="HK804" s="459"/>
      <c r="HL804" s="459"/>
      <c r="HQ804" s="459"/>
      <c r="HR804" s="459"/>
      <c r="HS804" s="459"/>
      <c r="HT804" s="459"/>
      <c r="HU804" s="459"/>
      <c r="HV804" s="459"/>
      <c r="HW804" s="459"/>
      <c r="HX804" s="459"/>
      <c r="HY804" s="459"/>
      <c r="HZ804" s="459"/>
      <c r="IA804" s="459"/>
      <c r="IB804" s="459"/>
      <c r="IC804" s="459"/>
      <c r="ID804" s="459"/>
      <c r="IE804" s="459"/>
      <c r="IF804" s="459"/>
      <c r="IG804" s="459"/>
      <c r="IH804" s="459"/>
      <c r="II804" s="459"/>
      <c r="IJ804" s="459"/>
      <c r="IK804" s="459"/>
      <c r="IL804" s="459"/>
      <c r="IM804" s="459"/>
      <c r="IN804" s="459"/>
      <c r="IO804" s="459"/>
      <c r="IP804" s="459"/>
      <c r="IQ804" s="459"/>
      <c r="IR804" s="459"/>
      <c r="IS804" s="459"/>
      <c r="IT804" s="459"/>
      <c r="IU804" s="459"/>
      <c r="IV804" s="459"/>
      <c r="RS804" s="252"/>
    </row>
    <row r="805" spans="1:487" s="461" customFormat="1" ht="18">
      <c r="A805" s="605" t="s">
        <v>521</v>
      </c>
      <c r="B805" s="459"/>
      <c r="C805" s="488"/>
      <c r="D805" s="606" t="s">
        <v>129</v>
      </c>
      <c r="E805" s="461">
        <f t="shared" si="6"/>
        <v>1</v>
      </c>
      <c r="F805" s="524">
        <f t="shared" si="7"/>
        <v>0</v>
      </c>
      <c r="G805" s="473"/>
      <c r="H805" s="473"/>
      <c r="I805" s="473"/>
      <c r="J805" s="473"/>
      <c r="K805" s="473"/>
      <c r="L805" s="459"/>
      <c r="N805" s="459"/>
      <c r="R805" s="459"/>
      <c r="T805" s="459"/>
      <c r="U805" s="459"/>
      <c r="V805" s="459"/>
      <c r="AA805" s="459"/>
      <c r="AC805" s="459"/>
      <c r="AD805" s="459"/>
      <c r="AE805" s="459"/>
      <c r="AJ805" s="459"/>
      <c r="AL805" s="459"/>
      <c r="AM805" s="459"/>
      <c r="AN805" s="459"/>
      <c r="AS805" s="459"/>
      <c r="AU805" s="459"/>
      <c r="AV805" s="459"/>
      <c r="AW805" s="459"/>
      <c r="BB805" s="459"/>
      <c r="BD805" s="459"/>
      <c r="BE805" s="459"/>
      <c r="BF805" s="459"/>
      <c r="BK805" s="459"/>
      <c r="BM805" s="459"/>
      <c r="BN805" s="459"/>
      <c r="BO805" s="459"/>
      <c r="BT805" s="459"/>
      <c r="BV805" s="459"/>
      <c r="BW805" s="459"/>
      <c r="BX805" s="459"/>
      <c r="CC805" s="459"/>
      <c r="CE805" s="459"/>
      <c r="CF805" s="459"/>
      <c r="CG805" s="459"/>
      <c r="CL805" s="459"/>
      <c r="CN805" s="459"/>
      <c r="CO805" s="459"/>
      <c r="CP805" s="459"/>
      <c r="CU805" s="459"/>
      <c r="CW805" s="459"/>
      <c r="CX805" s="459"/>
      <c r="CY805" s="459"/>
      <c r="DD805" s="459"/>
      <c r="DF805" s="459"/>
      <c r="DG805" s="459"/>
      <c r="DH805" s="459"/>
      <c r="DM805" s="459"/>
      <c r="DO805" s="459"/>
      <c r="DP805" s="459"/>
      <c r="DQ805" s="459"/>
      <c r="DV805" s="459"/>
      <c r="DX805" s="459"/>
      <c r="DY805" s="459"/>
      <c r="DZ805" s="459"/>
      <c r="EE805" s="459"/>
      <c r="EG805" s="459"/>
      <c r="EH805" s="459"/>
      <c r="EI805" s="459"/>
      <c r="EN805" s="459"/>
      <c r="EP805" s="459"/>
      <c r="EQ805" s="459"/>
      <c r="ER805" s="459"/>
      <c r="EW805" s="459"/>
      <c r="EY805" s="459"/>
      <c r="EZ805" s="459"/>
      <c r="FA805" s="459"/>
      <c r="FF805" s="459"/>
      <c r="FH805" s="459"/>
      <c r="FI805" s="459"/>
      <c r="FJ805" s="459"/>
      <c r="FO805" s="459"/>
      <c r="FQ805" s="459"/>
      <c r="FR805" s="459"/>
      <c r="FS805" s="459"/>
      <c r="FX805" s="459"/>
      <c r="FZ805" s="459"/>
      <c r="GA805" s="459"/>
      <c r="GB805" s="459"/>
      <c r="GG805" s="459"/>
      <c r="GI805" s="459"/>
      <c r="GJ805" s="459"/>
      <c r="GK805" s="459"/>
      <c r="GP805" s="459"/>
      <c r="GR805" s="459"/>
      <c r="GS805" s="459"/>
      <c r="GT805" s="459"/>
      <c r="GY805" s="459"/>
      <c r="HA805" s="459"/>
      <c r="HB805" s="459"/>
      <c r="HC805" s="459"/>
      <c r="HH805" s="459"/>
      <c r="HJ805" s="459"/>
      <c r="HK805" s="459"/>
      <c r="HL805" s="459"/>
      <c r="HQ805" s="459"/>
      <c r="HR805" s="459"/>
      <c r="HS805" s="459"/>
      <c r="HT805" s="459"/>
      <c r="HU805" s="459"/>
      <c r="HV805" s="459"/>
      <c r="HW805" s="459"/>
      <c r="HX805" s="459"/>
      <c r="HY805" s="459"/>
      <c r="HZ805" s="459"/>
      <c r="IA805" s="459"/>
      <c r="IB805" s="459"/>
      <c r="IC805" s="459"/>
      <c r="ID805" s="459"/>
      <c r="IE805" s="459"/>
      <c r="IF805" s="459"/>
      <c r="IG805" s="459"/>
      <c r="IH805" s="459"/>
      <c r="II805" s="459"/>
      <c r="IJ805" s="459"/>
      <c r="IK805" s="459"/>
      <c r="IL805" s="459"/>
      <c r="IM805" s="459"/>
      <c r="IN805" s="459"/>
      <c r="IO805" s="459"/>
      <c r="IP805" s="459"/>
      <c r="IQ805" s="459"/>
      <c r="IR805" s="459"/>
      <c r="IS805" s="459"/>
      <c r="IT805" s="459"/>
      <c r="IU805" s="459"/>
      <c r="IV805" s="459"/>
      <c r="RS805" s="252"/>
    </row>
    <row r="806" spans="1:487" s="461" customFormat="1" ht="18">
      <c r="A806" s="605" t="s">
        <v>761</v>
      </c>
      <c r="B806" s="459"/>
      <c r="C806" s="488"/>
      <c r="D806" s="606" t="s">
        <v>129</v>
      </c>
      <c r="E806" s="461">
        <f t="shared" si="6"/>
        <v>0</v>
      </c>
      <c r="F806" s="524">
        <f t="shared" si="7"/>
        <v>0</v>
      </c>
      <c r="G806" s="473"/>
      <c r="H806" s="473"/>
      <c r="I806" s="473"/>
      <c r="J806" s="473"/>
      <c r="K806" s="473"/>
      <c r="L806" s="459"/>
      <c r="M806" s="459"/>
      <c r="N806" s="459"/>
      <c r="R806" s="251"/>
      <c r="T806" s="459"/>
      <c r="U806" s="459"/>
      <c r="V806" s="459"/>
      <c r="AA806" s="251"/>
      <c r="AC806" s="459"/>
      <c r="AD806" s="459"/>
      <c r="AE806" s="459"/>
      <c r="AJ806" s="251"/>
      <c r="AL806" s="459"/>
      <c r="AM806" s="459"/>
      <c r="AN806" s="459"/>
      <c r="AS806" s="251"/>
      <c r="AU806" s="459"/>
      <c r="AV806" s="459"/>
      <c r="AW806" s="459"/>
      <c r="BB806" s="251"/>
      <c r="BD806" s="459"/>
      <c r="BE806" s="459"/>
      <c r="BF806" s="459"/>
      <c r="BK806" s="251"/>
      <c r="BM806" s="459"/>
      <c r="BN806" s="459"/>
      <c r="BO806" s="459"/>
      <c r="BT806" s="251"/>
      <c r="BV806" s="459"/>
      <c r="BW806" s="459"/>
      <c r="BX806" s="459"/>
      <c r="CC806" s="251"/>
      <c r="CE806" s="459"/>
      <c r="CF806" s="459"/>
      <c r="CG806" s="459"/>
      <c r="CL806" s="251"/>
      <c r="CN806" s="459"/>
      <c r="CO806" s="459"/>
      <c r="CP806" s="459"/>
      <c r="CU806" s="251"/>
      <c r="CW806" s="459"/>
      <c r="CX806" s="459"/>
      <c r="CY806" s="459"/>
      <c r="DD806" s="251"/>
      <c r="DF806" s="459"/>
      <c r="DG806" s="459"/>
      <c r="DH806" s="459"/>
      <c r="DM806" s="251"/>
      <c r="DO806" s="459"/>
      <c r="DP806" s="459"/>
      <c r="DQ806" s="459"/>
      <c r="DV806" s="251"/>
      <c r="DX806" s="459"/>
      <c r="DY806" s="459"/>
      <c r="DZ806" s="459"/>
      <c r="EE806" s="251"/>
      <c r="EG806" s="459"/>
      <c r="EH806" s="459"/>
      <c r="EI806" s="459"/>
      <c r="EN806" s="251"/>
      <c r="EP806" s="459"/>
      <c r="EQ806" s="459"/>
      <c r="ER806" s="459"/>
      <c r="EW806" s="251"/>
      <c r="EY806" s="459"/>
      <c r="EZ806" s="459"/>
      <c r="FA806" s="459"/>
      <c r="FF806" s="251"/>
      <c r="FH806" s="459"/>
      <c r="FI806" s="459"/>
      <c r="FJ806" s="459"/>
      <c r="FO806" s="251"/>
      <c r="FQ806" s="459"/>
      <c r="FR806" s="459"/>
      <c r="FS806" s="459"/>
      <c r="FX806" s="251"/>
      <c r="FZ806" s="459"/>
      <c r="GA806" s="459"/>
      <c r="GB806" s="459"/>
      <c r="GG806" s="251"/>
      <c r="GI806" s="459"/>
      <c r="GJ806" s="459"/>
      <c r="GK806" s="459"/>
      <c r="GP806" s="251"/>
      <c r="GR806" s="459"/>
      <c r="GS806" s="459"/>
      <c r="GT806" s="459"/>
      <c r="GY806" s="251"/>
      <c r="HA806" s="459"/>
      <c r="HB806" s="459"/>
      <c r="HC806" s="459"/>
      <c r="HH806" s="251"/>
      <c r="HJ806" s="459"/>
      <c r="HK806" s="459"/>
      <c r="HL806" s="459"/>
      <c r="HQ806" s="459"/>
      <c r="HR806" s="459"/>
      <c r="HS806" s="459"/>
      <c r="HT806" s="459"/>
      <c r="HU806" s="459"/>
      <c r="HV806" s="459"/>
      <c r="HW806" s="459"/>
      <c r="HX806" s="459"/>
      <c r="HY806" s="459"/>
      <c r="HZ806" s="459"/>
      <c r="IA806" s="459"/>
      <c r="IB806" s="459"/>
      <c r="IC806" s="459"/>
      <c r="ID806" s="459"/>
      <c r="IE806" s="459"/>
      <c r="IF806" s="459"/>
      <c r="IG806" s="459"/>
      <c r="IH806" s="459"/>
      <c r="II806" s="459"/>
      <c r="IJ806" s="459"/>
      <c r="IK806" s="459"/>
      <c r="IL806" s="459"/>
      <c r="IM806" s="459"/>
      <c r="IN806" s="459"/>
      <c r="IO806" s="459"/>
      <c r="IP806" s="459"/>
      <c r="IQ806" s="459"/>
      <c r="IR806" s="459"/>
      <c r="IS806" s="459"/>
      <c r="IT806" s="459"/>
      <c r="IU806" s="459"/>
      <c r="IV806" s="459"/>
      <c r="RS806" s="252"/>
    </row>
    <row r="807" spans="1:487" s="461" customFormat="1" ht="18">
      <c r="A807" s="605" t="s">
        <v>425</v>
      </c>
      <c r="B807" s="459"/>
      <c r="C807" s="488"/>
      <c r="D807" s="461" t="s">
        <v>134</v>
      </c>
      <c r="E807" s="461">
        <f t="shared" si="6"/>
        <v>53</v>
      </c>
      <c r="F807" s="524">
        <f t="shared" si="7"/>
        <v>8</v>
      </c>
      <c r="G807" s="473"/>
      <c r="H807" s="473">
        <v>8</v>
      </c>
      <c r="I807" s="473"/>
      <c r="J807" s="473"/>
      <c r="K807" s="473"/>
      <c r="L807" s="459"/>
      <c r="N807" s="459"/>
      <c r="R807" s="251"/>
      <c r="T807" s="459"/>
      <c r="U807" s="459"/>
      <c r="V807" s="459"/>
      <c r="AA807" s="251"/>
      <c r="AC807" s="459"/>
      <c r="AD807" s="459"/>
      <c r="AE807" s="459"/>
      <c r="AJ807" s="251"/>
      <c r="AL807" s="459"/>
      <c r="AM807" s="459"/>
      <c r="AN807" s="459"/>
      <c r="AS807" s="251"/>
      <c r="AU807" s="459"/>
      <c r="AV807" s="459"/>
      <c r="AW807" s="459"/>
      <c r="BB807" s="251"/>
      <c r="BD807" s="459"/>
      <c r="BE807" s="459"/>
      <c r="BF807" s="459"/>
      <c r="BK807" s="251"/>
      <c r="BM807" s="459"/>
      <c r="BN807" s="459"/>
      <c r="BO807" s="459"/>
      <c r="BT807" s="251"/>
      <c r="BV807" s="459"/>
      <c r="BW807" s="459"/>
      <c r="BX807" s="459"/>
      <c r="CC807" s="251"/>
      <c r="CE807" s="459"/>
      <c r="CF807" s="459"/>
      <c r="CG807" s="459"/>
      <c r="CL807" s="251"/>
      <c r="CN807" s="459"/>
      <c r="CO807" s="459"/>
      <c r="CP807" s="459"/>
      <c r="CU807" s="251"/>
      <c r="CW807" s="459"/>
      <c r="CX807" s="459"/>
      <c r="CY807" s="459"/>
      <c r="DD807" s="251"/>
      <c r="DF807" s="459"/>
      <c r="DG807" s="459"/>
      <c r="DH807" s="459"/>
      <c r="DM807" s="251"/>
      <c r="DO807" s="459"/>
      <c r="DP807" s="459"/>
      <c r="DQ807" s="459"/>
      <c r="DV807" s="251"/>
      <c r="DX807" s="459"/>
      <c r="DY807" s="459"/>
      <c r="DZ807" s="459"/>
      <c r="EE807" s="251"/>
      <c r="EG807" s="459"/>
      <c r="EH807" s="459"/>
      <c r="EI807" s="459"/>
      <c r="EN807" s="251"/>
      <c r="EP807" s="459"/>
      <c r="EQ807" s="459"/>
      <c r="ER807" s="459"/>
      <c r="EW807" s="251"/>
      <c r="EY807" s="459"/>
      <c r="EZ807" s="459"/>
      <c r="FA807" s="459"/>
      <c r="FF807" s="251"/>
      <c r="FH807" s="459"/>
      <c r="FI807" s="459"/>
      <c r="FJ807" s="459"/>
      <c r="FO807" s="251"/>
      <c r="FQ807" s="459"/>
      <c r="FR807" s="459"/>
      <c r="FS807" s="459"/>
      <c r="FX807" s="251"/>
      <c r="FZ807" s="459"/>
      <c r="GA807" s="459"/>
      <c r="GB807" s="459"/>
      <c r="GG807" s="251"/>
      <c r="GI807" s="459"/>
      <c r="GJ807" s="459"/>
      <c r="GK807" s="459"/>
      <c r="GP807" s="251"/>
      <c r="GR807" s="459"/>
      <c r="GS807" s="459"/>
      <c r="GT807" s="459"/>
      <c r="GY807" s="251"/>
      <c r="HA807" s="459"/>
      <c r="HB807" s="459"/>
      <c r="HC807" s="459"/>
      <c r="HH807" s="251"/>
      <c r="HJ807" s="459"/>
      <c r="HK807" s="459"/>
      <c r="HL807" s="459"/>
      <c r="HQ807" s="459"/>
      <c r="HR807" s="459"/>
      <c r="HS807" s="459"/>
      <c r="HT807" s="459"/>
      <c r="HU807" s="459"/>
      <c r="HV807" s="459"/>
      <c r="HW807" s="459"/>
      <c r="HX807" s="459"/>
      <c r="HY807" s="459"/>
      <c r="HZ807" s="459"/>
      <c r="IA807" s="459"/>
      <c r="IB807" s="459"/>
      <c r="IC807" s="459"/>
      <c r="ID807" s="459"/>
      <c r="IE807" s="459"/>
      <c r="IF807" s="459"/>
      <c r="IG807" s="459"/>
      <c r="IH807" s="459"/>
      <c r="II807" s="459"/>
      <c r="IJ807" s="459"/>
      <c r="IK807" s="459"/>
      <c r="IL807" s="459"/>
      <c r="IM807" s="459"/>
      <c r="IN807" s="459"/>
      <c r="IO807" s="459"/>
      <c r="IP807" s="459"/>
      <c r="IQ807" s="459"/>
      <c r="IR807" s="459"/>
      <c r="IS807" s="459"/>
      <c r="IT807" s="459"/>
      <c r="IU807" s="459"/>
      <c r="IV807" s="459"/>
      <c r="RS807" s="252"/>
    </row>
    <row r="808" spans="1:487" s="461" customFormat="1" ht="18">
      <c r="A808" s="605" t="s">
        <v>605</v>
      </c>
      <c r="B808" s="488"/>
      <c r="C808" s="488"/>
      <c r="D808" s="461" t="s">
        <v>135</v>
      </c>
      <c r="E808" s="461">
        <f t="shared" si="6"/>
        <v>4</v>
      </c>
      <c r="F808" s="524">
        <f t="shared" si="7"/>
        <v>0</v>
      </c>
      <c r="G808" s="473"/>
      <c r="H808" s="473"/>
      <c r="I808" s="473"/>
      <c r="J808" s="473"/>
      <c r="K808" s="473"/>
      <c r="L808" s="459"/>
      <c r="M808" s="459"/>
      <c r="N808" s="459"/>
      <c r="R808" s="251"/>
      <c r="T808" s="459"/>
      <c r="U808" s="459"/>
      <c r="V808" s="459"/>
      <c r="AA808" s="251"/>
      <c r="AC808" s="459"/>
      <c r="AD808" s="459"/>
      <c r="AE808" s="459"/>
      <c r="AJ808" s="251"/>
      <c r="AL808" s="459"/>
      <c r="AM808" s="459"/>
      <c r="AN808" s="459"/>
      <c r="AS808" s="251"/>
      <c r="AU808" s="459"/>
      <c r="AV808" s="459"/>
      <c r="AW808" s="459"/>
      <c r="BB808" s="251"/>
      <c r="BD808" s="459"/>
      <c r="BE808" s="459"/>
      <c r="BF808" s="459"/>
      <c r="BK808" s="251"/>
      <c r="BM808" s="459"/>
      <c r="BN808" s="459"/>
      <c r="BO808" s="459"/>
      <c r="BT808" s="251"/>
      <c r="BV808" s="459"/>
      <c r="BW808" s="459"/>
      <c r="BX808" s="459"/>
      <c r="CC808" s="251"/>
      <c r="CE808" s="459"/>
      <c r="CF808" s="459"/>
      <c r="CG808" s="459"/>
      <c r="CL808" s="251"/>
      <c r="CN808" s="459"/>
      <c r="CO808" s="459"/>
      <c r="CP808" s="459"/>
      <c r="CU808" s="251"/>
      <c r="CW808" s="459"/>
      <c r="CX808" s="459"/>
      <c r="CY808" s="459"/>
      <c r="DD808" s="251"/>
      <c r="DF808" s="459"/>
      <c r="DG808" s="459"/>
      <c r="DH808" s="459"/>
      <c r="DM808" s="251"/>
      <c r="DO808" s="459"/>
      <c r="DP808" s="459"/>
      <c r="DQ808" s="459"/>
      <c r="DV808" s="251"/>
      <c r="DX808" s="459"/>
      <c r="DY808" s="459"/>
      <c r="DZ808" s="459"/>
      <c r="EE808" s="251"/>
      <c r="EG808" s="459"/>
      <c r="EH808" s="459"/>
      <c r="EI808" s="459"/>
      <c r="EN808" s="251"/>
      <c r="EP808" s="459"/>
      <c r="EQ808" s="459"/>
      <c r="ER808" s="459"/>
      <c r="EW808" s="251"/>
      <c r="EY808" s="459"/>
      <c r="EZ808" s="459"/>
      <c r="FA808" s="459"/>
      <c r="FF808" s="251"/>
      <c r="FH808" s="459"/>
      <c r="FI808" s="459"/>
      <c r="FJ808" s="459"/>
      <c r="FO808" s="251"/>
      <c r="FQ808" s="459"/>
      <c r="FR808" s="459"/>
      <c r="FS808" s="459"/>
      <c r="FX808" s="251"/>
      <c r="FZ808" s="459"/>
      <c r="GA808" s="459"/>
      <c r="GB808" s="459"/>
      <c r="GG808" s="251"/>
      <c r="GI808" s="459"/>
      <c r="GJ808" s="459"/>
      <c r="GK808" s="459"/>
      <c r="GP808" s="251"/>
      <c r="GR808" s="459"/>
      <c r="GS808" s="459"/>
      <c r="GT808" s="459"/>
      <c r="GY808" s="251"/>
      <c r="HA808" s="459"/>
      <c r="HB808" s="459"/>
      <c r="HC808" s="459"/>
      <c r="HH808" s="251"/>
      <c r="HJ808" s="459"/>
      <c r="HK808" s="459"/>
      <c r="HL808" s="459"/>
      <c r="HQ808" s="459"/>
      <c r="HR808" s="459"/>
      <c r="HS808" s="459"/>
      <c r="HT808" s="459"/>
      <c r="HU808" s="459"/>
      <c r="HV808" s="459"/>
      <c r="HW808" s="459"/>
      <c r="HX808" s="459"/>
      <c r="HY808" s="459"/>
      <c r="HZ808" s="459"/>
      <c r="IA808" s="459"/>
      <c r="IB808" s="459"/>
      <c r="IC808" s="459"/>
      <c r="ID808" s="459"/>
      <c r="IE808" s="459"/>
      <c r="IF808" s="459"/>
      <c r="IG808" s="459"/>
      <c r="IH808" s="459"/>
      <c r="II808" s="459"/>
      <c r="IJ808" s="459"/>
      <c r="IK808" s="459"/>
      <c r="IL808" s="459"/>
      <c r="IM808" s="459"/>
      <c r="IN808" s="459"/>
      <c r="IO808" s="459"/>
      <c r="IP808" s="459"/>
      <c r="IQ808" s="459"/>
      <c r="IR808" s="459"/>
      <c r="IS808" s="459"/>
      <c r="IT808" s="459"/>
      <c r="IU808" s="459"/>
      <c r="IV808" s="459"/>
      <c r="RS808" s="252"/>
    </row>
    <row r="809" spans="1:487" s="461" customFormat="1" ht="18">
      <c r="A809" s="605" t="s">
        <v>517</v>
      </c>
      <c r="B809" s="459"/>
      <c r="C809" s="488"/>
      <c r="D809" s="461" t="s">
        <v>137</v>
      </c>
      <c r="E809" s="461">
        <f t="shared" si="6"/>
        <v>1</v>
      </c>
      <c r="F809" s="524">
        <f t="shared" si="7"/>
        <v>2</v>
      </c>
      <c r="G809" s="502"/>
      <c r="H809" s="502"/>
      <c r="I809" s="473">
        <v>2</v>
      </c>
      <c r="J809" s="473"/>
      <c r="K809" s="473"/>
      <c r="L809" s="459"/>
      <c r="M809" s="459"/>
      <c r="N809" s="459"/>
      <c r="R809" s="251"/>
      <c r="T809" s="459"/>
      <c r="U809" s="459"/>
      <c r="V809" s="459"/>
      <c r="AA809" s="251"/>
      <c r="AC809" s="459"/>
      <c r="AD809" s="459"/>
      <c r="AE809" s="459"/>
      <c r="AJ809" s="251"/>
      <c r="AL809" s="459"/>
      <c r="AM809" s="459"/>
      <c r="AN809" s="459"/>
      <c r="AS809" s="251"/>
      <c r="AU809" s="459"/>
      <c r="AV809" s="459"/>
      <c r="AW809" s="459"/>
      <c r="BB809" s="251"/>
      <c r="BD809" s="459"/>
      <c r="BE809" s="459"/>
      <c r="BF809" s="459"/>
      <c r="BK809" s="251"/>
      <c r="BM809" s="459"/>
      <c r="BN809" s="459"/>
      <c r="BO809" s="459"/>
      <c r="BT809" s="251"/>
      <c r="BV809" s="459"/>
      <c r="BW809" s="459"/>
      <c r="BX809" s="459"/>
      <c r="CC809" s="251"/>
      <c r="CE809" s="459"/>
      <c r="CF809" s="459"/>
      <c r="CG809" s="459"/>
      <c r="CL809" s="251"/>
      <c r="CN809" s="459"/>
      <c r="CO809" s="459"/>
      <c r="CP809" s="459"/>
      <c r="CU809" s="251"/>
      <c r="CW809" s="459"/>
      <c r="CX809" s="459"/>
      <c r="CY809" s="459"/>
      <c r="DD809" s="251"/>
      <c r="DF809" s="459"/>
      <c r="DG809" s="459"/>
      <c r="DH809" s="459"/>
      <c r="DM809" s="251"/>
      <c r="DO809" s="459"/>
      <c r="DP809" s="459"/>
      <c r="DQ809" s="459"/>
      <c r="DV809" s="251"/>
      <c r="DX809" s="459"/>
      <c r="DY809" s="459"/>
      <c r="DZ809" s="459"/>
      <c r="EE809" s="251"/>
      <c r="EG809" s="459"/>
      <c r="EH809" s="459"/>
      <c r="EI809" s="459"/>
      <c r="EN809" s="251"/>
      <c r="EP809" s="459"/>
      <c r="EQ809" s="459"/>
      <c r="ER809" s="459"/>
      <c r="EW809" s="251"/>
      <c r="EY809" s="459"/>
      <c r="EZ809" s="459"/>
      <c r="FA809" s="459"/>
      <c r="FF809" s="251"/>
      <c r="FH809" s="459"/>
      <c r="FI809" s="459"/>
      <c r="FJ809" s="459"/>
      <c r="FO809" s="251"/>
      <c r="FQ809" s="459"/>
      <c r="FR809" s="459"/>
      <c r="FS809" s="459"/>
      <c r="FX809" s="251"/>
      <c r="FZ809" s="459"/>
      <c r="GA809" s="459"/>
      <c r="GB809" s="459"/>
      <c r="GG809" s="251"/>
      <c r="GI809" s="459"/>
      <c r="GJ809" s="459"/>
      <c r="GK809" s="459"/>
      <c r="GP809" s="251"/>
      <c r="GR809" s="459"/>
      <c r="GS809" s="459"/>
      <c r="GT809" s="459"/>
      <c r="GY809" s="251"/>
      <c r="HA809" s="459"/>
      <c r="HB809" s="459"/>
      <c r="HC809" s="459"/>
      <c r="HH809" s="251"/>
      <c r="HJ809" s="459"/>
      <c r="HK809" s="459"/>
      <c r="HL809" s="459"/>
      <c r="HQ809" s="459"/>
      <c r="HR809" s="459"/>
      <c r="HS809" s="459"/>
      <c r="HT809" s="459"/>
      <c r="HU809" s="459"/>
      <c r="HV809" s="459"/>
      <c r="HW809" s="459"/>
      <c r="HX809" s="459"/>
      <c r="HY809" s="459"/>
      <c r="HZ809" s="459"/>
      <c r="IA809" s="459"/>
      <c r="IB809" s="459"/>
      <c r="IC809" s="459"/>
      <c r="ID809" s="459"/>
      <c r="IE809" s="459"/>
      <c r="IF809" s="459"/>
      <c r="IG809" s="459"/>
      <c r="IH809" s="459"/>
      <c r="II809" s="459"/>
      <c r="IJ809" s="459"/>
      <c r="IK809" s="459"/>
      <c r="IL809" s="459"/>
      <c r="IM809" s="459"/>
      <c r="IN809" s="459"/>
      <c r="IO809" s="459"/>
      <c r="IP809" s="459"/>
      <c r="IQ809" s="459"/>
      <c r="IR809" s="459"/>
      <c r="IS809" s="459"/>
      <c r="IT809" s="459"/>
      <c r="IU809" s="459"/>
      <c r="IV809" s="459"/>
      <c r="RS809" s="252"/>
    </row>
    <row r="810" spans="1:487" s="461" customFormat="1" ht="18">
      <c r="A810" s="605" t="s">
        <v>942</v>
      </c>
      <c r="B810" s="459"/>
      <c r="C810" s="488"/>
      <c r="D810" s="461" t="s">
        <v>137</v>
      </c>
      <c r="E810" s="461">
        <f t="shared" si="6"/>
        <v>1</v>
      </c>
      <c r="F810" s="524">
        <f t="shared" si="7"/>
        <v>0</v>
      </c>
      <c r="G810" s="473"/>
      <c r="H810" s="473"/>
      <c r="I810" s="473"/>
      <c r="J810" s="473"/>
      <c r="K810" s="473"/>
      <c r="L810" s="459"/>
      <c r="M810" s="459"/>
      <c r="N810" s="459"/>
      <c r="R810" s="251"/>
      <c r="T810" s="459"/>
      <c r="U810" s="459"/>
      <c r="V810" s="459"/>
      <c r="AA810" s="251"/>
      <c r="AC810" s="459"/>
      <c r="AD810" s="459"/>
      <c r="AE810" s="459"/>
      <c r="AJ810" s="251"/>
      <c r="AL810" s="459"/>
      <c r="AM810" s="459"/>
      <c r="AN810" s="459"/>
      <c r="AS810" s="251"/>
      <c r="AU810" s="459"/>
      <c r="AV810" s="459"/>
      <c r="AW810" s="459"/>
      <c r="BB810" s="251"/>
      <c r="BD810" s="459"/>
      <c r="BE810" s="459"/>
      <c r="BF810" s="459"/>
      <c r="BK810" s="251"/>
      <c r="BM810" s="459"/>
      <c r="BN810" s="459"/>
      <c r="BO810" s="459"/>
      <c r="BT810" s="251"/>
      <c r="BV810" s="459"/>
      <c r="BW810" s="459"/>
      <c r="BX810" s="459"/>
      <c r="CC810" s="251"/>
      <c r="CE810" s="459"/>
      <c r="CF810" s="459"/>
      <c r="CG810" s="459"/>
      <c r="CL810" s="251"/>
      <c r="CN810" s="459"/>
      <c r="CO810" s="459"/>
      <c r="CP810" s="459"/>
      <c r="CU810" s="251"/>
      <c r="CW810" s="459"/>
      <c r="CX810" s="459"/>
      <c r="CY810" s="459"/>
      <c r="DD810" s="251"/>
      <c r="DF810" s="459"/>
      <c r="DG810" s="459"/>
      <c r="DH810" s="459"/>
      <c r="DM810" s="251"/>
      <c r="DO810" s="459"/>
      <c r="DP810" s="459"/>
      <c r="DQ810" s="459"/>
      <c r="DV810" s="251"/>
      <c r="DX810" s="459"/>
      <c r="DY810" s="459"/>
      <c r="DZ810" s="459"/>
      <c r="EE810" s="251"/>
      <c r="EG810" s="459"/>
      <c r="EH810" s="459"/>
      <c r="EI810" s="459"/>
      <c r="EN810" s="251"/>
      <c r="EP810" s="459"/>
      <c r="EQ810" s="459"/>
      <c r="ER810" s="459"/>
      <c r="EW810" s="251"/>
      <c r="EY810" s="459"/>
      <c r="EZ810" s="459"/>
      <c r="FA810" s="459"/>
      <c r="FF810" s="251"/>
      <c r="FH810" s="459"/>
      <c r="FI810" s="459"/>
      <c r="FJ810" s="459"/>
      <c r="FO810" s="251"/>
      <c r="FQ810" s="459"/>
      <c r="FR810" s="459"/>
      <c r="FS810" s="459"/>
      <c r="FX810" s="251"/>
      <c r="FZ810" s="459"/>
      <c r="GA810" s="459"/>
      <c r="GB810" s="459"/>
      <c r="GG810" s="251"/>
      <c r="GI810" s="459"/>
      <c r="GJ810" s="459"/>
      <c r="GK810" s="459"/>
      <c r="GP810" s="251"/>
      <c r="GR810" s="459"/>
      <c r="GS810" s="459"/>
      <c r="GT810" s="459"/>
      <c r="GY810" s="251"/>
      <c r="HA810" s="459"/>
      <c r="HB810" s="459"/>
      <c r="HC810" s="459"/>
      <c r="HH810" s="251"/>
      <c r="HJ810" s="459"/>
      <c r="HK810" s="459"/>
      <c r="HL810" s="459"/>
      <c r="HQ810" s="459"/>
      <c r="HR810" s="459"/>
      <c r="HS810" s="459"/>
      <c r="HT810" s="459"/>
      <c r="HU810" s="459"/>
      <c r="HV810" s="459"/>
      <c r="HW810" s="459"/>
      <c r="HX810" s="459"/>
      <c r="HY810" s="459"/>
      <c r="HZ810" s="459"/>
      <c r="IA810" s="459"/>
      <c r="IB810" s="459"/>
      <c r="IC810" s="459"/>
      <c r="ID810" s="459"/>
      <c r="IE810" s="459"/>
      <c r="IF810" s="459"/>
      <c r="IG810" s="459"/>
      <c r="IH810" s="459"/>
      <c r="II810" s="459"/>
      <c r="IJ810" s="459"/>
      <c r="IK810" s="459"/>
      <c r="IL810" s="459"/>
      <c r="IM810" s="459"/>
      <c r="IN810" s="459"/>
      <c r="IO810" s="459"/>
      <c r="IP810" s="459"/>
      <c r="IQ810" s="459"/>
      <c r="IR810" s="459"/>
      <c r="IS810" s="459"/>
      <c r="IT810" s="459"/>
      <c r="IU810" s="459"/>
      <c r="IV810" s="459"/>
      <c r="RS810" s="252"/>
    </row>
    <row r="811" spans="1:487" s="461" customFormat="1" ht="18">
      <c r="A811" s="605" t="s">
        <v>2402</v>
      </c>
      <c r="B811" s="459"/>
      <c r="C811" s="488"/>
      <c r="D811" s="606" t="s">
        <v>129</v>
      </c>
      <c r="E811" s="461">
        <f t="shared" si="6"/>
        <v>0</v>
      </c>
      <c r="F811" s="524">
        <f t="shared" si="7"/>
        <v>0</v>
      </c>
      <c r="G811" s="473"/>
      <c r="H811" s="473"/>
      <c r="I811" s="473"/>
      <c r="J811" s="473"/>
      <c r="K811" s="473"/>
      <c r="L811" s="459"/>
      <c r="M811" s="459"/>
      <c r="N811" s="459"/>
      <c r="R811" s="251"/>
      <c r="T811" s="459"/>
      <c r="U811" s="459"/>
      <c r="V811" s="459"/>
      <c r="AA811" s="251"/>
      <c r="AC811" s="459"/>
      <c r="AD811" s="459"/>
      <c r="AE811" s="459"/>
      <c r="AJ811" s="251"/>
      <c r="AL811" s="459"/>
      <c r="AM811" s="459"/>
      <c r="AN811" s="459"/>
      <c r="AS811" s="251"/>
      <c r="AU811" s="459"/>
      <c r="AV811" s="459"/>
      <c r="AW811" s="459"/>
      <c r="BB811" s="251"/>
      <c r="BD811" s="459"/>
      <c r="BE811" s="459"/>
      <c r="BF811" s="459"/>
      <c r="BK811" s="251"/>
      <c r="BM811" s="459"/>
      <c r="BN811" s="459"/>
      <c r="BO811" s="459"/>
      <c r="BT811" s="251"/>
      <c r="BV811" s="459"/>
      <c r="BW811" s="459"/>
      <c r="BX811" s="459"/>
      <c r="CC811" s="251"/>
      <c r="CE811" s="459"/>
      <c r="CF811" s="459"/>
      <c r="CG811" s="459"/>
      <c r="CL811" s="251"/>
      <c r="CN811" s="459"/>
      <c r="CO811" s="459"/>
      <c r="CP811" s="459"/>
      <c r="CU811" s="251"/>
      <c r="CW811" s="459"/>
      <c r="CX811" s="459"/>
      <c r="CY811" s="459"/>
      <c r="DD811" s="251"/>
      <c r="DF811" s="459"/>
      <c r="DG811" s="459"/>
      <c r="DH811" s="459"/>
      <c r="DM811" s="251"/>
      <c r="DO811" s="459"/>
      <c r="DP811" s="459"/>
      <c r="DQ811" s="459"/>
      <c r="DV811" s="251"/>
      <c r="DX811" s="459"/>
      <c r="DY811" s="459"/>
      <c r="DZ811" s="459"/>
      <c r="EE811" s="251"/>
      <c r="EG811" s="459"/>
      <c r="EH811" s="459"/>
      <c r="EI811" s="459"/>
      <c r="EN811" s="251"/>
      <c r="EP811" s="459"/>
      <c r="EQ811" s="459"/>
      <c r="ER811" s="459"/>
      <c r="EW811" s="251"/>
      <c r="EY811" s="459"/>
      <c r="EZ811" s="459"/>
      <c r="FA811" s="459"/>
      <c r="FF811" s="251"/>
      <c r="FH811" s="459"/>
      <c r="FI811" s="459"/>
      <c r="FJ811" s="459"/>
      <c r="FO811" s="251"/>
      <c r="FQ811" s="459"/>
      <c r="FR811" s="459"/>
      <c r="FS811" s="459"/>
      <c r="FX811" s="251"/>
      <c r="FZ811" s="459"/>
      <c r="GA811" s="459"/>
      <c r="GB811" s="459"/>
      <c r="GG811" s="251"/>
      <c r="GI811" s="459"/>
      <c r="GJ811" s="459"/>
      <c r="GK811" s="459"/>
      <c r="GP811" s="251"/>
      <c r="GR811" s="459"/>
      <c r="GS811" s="459"/>
      <c r="GT811" s="459"/>
      <c r="GY811" s="251"/>
      <c r="HA811" s="459"/>
      <c r="HB811" s="459"/>
      <c r="HC811" s="459"/>
      <c r="HH811" s="251"/>
      <c r="HJ811" s="459"/>
      <c r="HK811" s="459"/>
      <c r="HL811" s="459"/>
      <c r="HQ811" s="459"/>
      <c r="HR811" s="459"/>
      <c r="HS811" s="459"/>
      <c r="HT811" s="459"/>
      <c r="HU811" s="459"/>
      <c r="HV811" s="459"/>
      <c r="HW811" s="459"/>
      <c r="HX811" s="459"/>
      <c r="HY811" s="459"/>
      <c r="HZ811" s="459"/>
      <c r="IA811" s="459"/>
      <c r="IB811" s="459"/>
      <c r="IC811" s="459"/>
      <c r="ID811" s="459"/>
      <c r="IE811" s="459"/>
      <c r="IF811" s="459"/>
      <c r="IG811" s="459"/>
      <c r="IH811" s="459"/>
      <c r="II811" s="459"/>
      <c r="IJ811" s="459"/>
      <c r="IK811" s="459"/>
      <c r="IL811" s="459"/>
      <c r="IM811" s="459"/>
      <c r="IN811" s="459"/>
      <c r="IO811" s="459"/>
      <c r="IP811" s="459"/>
      <c r="IQ811" s="459"/>
      <c r="IR811" s="459"/>
      <c r="IS811" s="459"/>
      <c r="IT811" s="459"/>
      <c r="IU811" s="459"/>
      <c r="IV811" s="459"/>
      <c r="RS811" s="252"/>
    </row>
    <row r="812" spans="1:487" s="461" customFormat="1" ht="18">
      <c r="A812" s="605" t="s">
        <v>612</v>
      </c>
      <c r="B812" s="488"/>
      <c r="C812" s="488"/>
      <c r="D812" s="461" t="s">
        <v>130</v>
      </c>
      <c r="E812" s="461">
        <f t="shared" si="6"/>
        <v>3</v>
      </c>
      <c r="F812" s="524">
        <f t="shared" si="7"/>
        <v>0</v>
      </c>
      <c r="G812" s="502"/>
      <c r="H812" s="473"/>
      <c r="I812" s="473"/>
      <c r="J812" s="473"/>
      <c r="K812" s="473"/>
      <c r="L812" s="459"/>
      <c r="M812" s="459"/>
      <c r="N812" s="459"/>
      <c r="R812" s="251"/>
      <c r="T812" s="459"/>
      <c r="U812" s="459"/>
      <c r="V812" s="459"/>
      <c r="AA812" s="251"/>
      <c r="AC812" s="459"/>
      <c r="AD812" s="459"/>
      <c r="AE812" s="459"/>
      <c r="AJ812" s="251"/>
      <c r="AL812" s="459"/>
      <c r="AM812" s="459"/>
      <c r="AN812" s="459"/>
      <c r="AS812" s="251"/>
      <c r="AU812" s="459"/>
      <c r="AV812" s="459"/>
      <c r="AW812" s="459"/>
      <c r="BB812" s="251"/>
      <c r="BD812" s="459"/>
      <c r="BE812" s="459"/>
      <c r="BF812" s="459"/>
      <c r="BK812" s="251"/>
      <c r="BM812" s="459"/>
      <c r="BN812" s="459"/>
      <c r="BO812" s="459"/>
      <c r="BT812" s="251"/>
      <c r="BV812" s="459"/>
      <c r="BW812" s="459"/>
      <c r="BX812" s="459"/>
      <c r="CC812" s="251"/>
      <c r="CE812" s="459"/>
      <c r="CF812" s="459"/>
      <c r="CG812" s="459"/>
      <c r="CL812" s="251"/>
      <c r="CN812" s="459"/>
      <c r="CO812" s="459"/>
      <c r="CP812" s="459"/>
      <c r="CU812" s="251"/>
      <c r="CW812" s="459"/>
      <c r="CX812" s="459"/>
      <c r="CY812" s="459"/>
      <c r="DD812" s="251"/>
      <c r="DF812" s="459"/>
      <c r="DG812" s="459"/>
      <c r="DH812" s="459"/>
      <c r="DM812" s="251"/>
      <c r="DO812" s="459"/>
      <c r="DP812" s="459"/>
      <c r="DQ812" s="459"/>
      <c r="DV812" s="251"/>
      <c r="DX812" s="459"/>
      <c r="DY812" s="459"/>
      <c r="DZ812" s="459"/>
      <c r="EE812" s="251"/>
      <c r="EG812" s="459"/>
      <c r="EH812" s="459"/>
      <c r="EI812" s="459"/>
      <c r="EN812" s="251"/>
      <c r="EP812" s="459"/>
      <c r="EQ812" s="459"/>
      <c r="ER812" s="459"/>
      <c r="EW812" s="251"/>
      <c r="EY812" s="459"/>
      <c r="EZ812" s="459"/>
      <c r="FA812" s="459"/>
      <c r="FF812" s="251"/>
      <c r="FH812" s="459"/>
      <c r="FI812" s="459"/>
      <c r="FJ812" s="459"/>
      <c r="FO812" s="251"/>
      <c r="FQ812" s="459"/>
      <c r="FR812" s="459"/>
      <c r="FS812" s="459"/>
      <c r="FX812" s="251"/>
      <c r="FZ812" s="459"/>
      <c r="GA812" s="459"/>
      <c r="GB812" s="459"/>
      <c r="GG812" s="251"/>
      <c r="GI812" s="459"/>
      <c r="GJ812" s="459"/>
      <c r="GK812" s="459"/>
      <c r="GP812" s="251"/>
      <c r="GR812" s="459"/>
      <c r="GS812" s="459"/>
      <c r="GT812" s="459"/>
      <c r="GY812" s="251"/>
      <c r="HA812" s="459"/>
      <c r="HB812" s="459"/>
      <c r="HC812" s="459"/>
      <c r="HH812" s="251"/>
      <c r="HJ812" s="459"/>
      <c r="HK812" s="459"/>
      <c r="HL812" s="459"/>
      <c r="HQ812" s="459"/>
      <c r="HR812" s="459"/>
      <c r="HS812" s="459"/>
      <c r="HT812" s="459"/>
      <c r="HU812" s="459"/>
      <c r="HV812" s="459"/>
      <c r="HW812" s="459"/>
      <c r="HX812" s="459"/>
      <c r="HY812" s="459"/>
      <c r="HZ812" s="459"/>
      <c r="IA812" s="459"/>
      <c r="IB812" s="459"/>
      <c r="IC812" s="459"/>
      <c r="ID812" s="459"/>
      <c r="IE812" s="459"/>
      <c r="IF812" s="459"/>
      <c r="IG812" s="459"/>
      <c r="IH812" s="459"/>
      <c r="II812" s="459"/>
      <c r="IJ812" s="459"/>
      <c r="IK812" s="459"/>
      <c r="IL812" s="459"/>
      <c r="IM812" s="459"/>
      <c r="IN812" s="459"/>
      <c r="IO812" s="459"/>
      <c r="IP812" s="459"/>
      <c r="IQ812" s="459"/>
      <c r="IR812" s="459"/>
      <c r="IS812" s="459"/>
      <c r="IT812" s="459"/>
      <c r="IU812" s="459"/>
      <c r="IV812" s="459"/>
      <c r="RS812" s="252"/>
    </row>
    <row r="813" spans="1:487" s="461" customFormat="1" ht="18">
      <c r="A813" s="605" t="s">
        <v>762</v>
      </c>
      <c r="B813" s="459"/>
      <c r="C813" s="488"/>
      <c r="D813" s="606" t="s">
        <v>129</v>
      </c>
      <c r="E813" s="461">
        <f t="shared" si="6"/>
        <v>2</v>
      </c>
      <c r="F813" s="524">
        <f t="shared" si="7"/>
        <v>0</v>
      </c>
      <c r="G813" s="473"/>
      <c r="H813" s="473"/>
      <c r="I813" s="473"/>
      <c r="J813" s="473"/>
      <c r="K813" s="473"/>
      <c r="M813" s="459"/>
      <c r="N813" s="459"/>
      <c r="R813" s="251"/>
      <c r="T813" s="459"/>
      <c r="U813" s="459"/>
      <c r="V813" s="459"/>
      <c r="AA813" s="251"/>
      <c r="AC813" s="459"/>
      <c r="AD813" s="459"/>
      <c r="AE813" s="459"/>
      <c r="AJ813" s="251"/>
      <c r="AL813" s="459"/>
      <c r="AM813" s="459"/>
      <c r="AN813" s="459"/>
      <c r="AS813" s="251"/>
      <c r="AU813" s="459"/>
      <c r="AV813" s="459"/>
      <c r="AW813" s="459"/>
      <c r="BB813" s="251"/>
      <c r="BD813" s="459"/>
      <c r="BE813" s="459"/>
      <c r="BF813" s="459"/>
      <c r="BK813" s="251"/>
      <c r="BM813" s="459"/>
      <c r="BN813" s="459"/>
      <c r="BO813" s="459"/>
      <c r="BT813" s="251"/>
      <c r="BV813" s="459"/>
      <c r="BW813" s="459"/>
      <c r="BX813" s="459"/>
      <c r="CC813" s="251"/>
      <c r="CE813" s="459"/>
      <c r="CF813" s="459"/>
      <c r="CG813" s="459"/>
      <c r="CL813" s="251"/>
      <c r="CN813" s="459"/>
      <c r="CO813" s="459"/>
      <c r="CP813" s="459"/>
      <c r="CU813" s="251"/>
      <c r="CW813" s="459"/>
      <c r="CX813" s="459"/>
      <c r="CY813" s="459"/>
      <c r="DD813" s="251"/>
      <c r="DF813" s="459"/>
      <c r="DG813" s="459"/>
      <c r="DH813" s="459"/>
      <c r="DM813" s="251"/>
      <c r="DO813" s="459"/>
      <c r="DP813" s="459"/>
      <c r="DQ813" s="459"/>
      <c r="DV813" s="251"/>
      <c r="DX813" s="459"/>
      <c r="DY813" s="459"/>
      <c r="DZ813" s="459"/>
      <c r="EE813" s="251"/>
      <c r="EG813" s="459"/>
      <c r="EH813" s="459"/>
      <c r="EI813" s="459"/>
      <c r="EN813" s="251"/>
      <c r="EP813" s="459"/>
      <c r="EQ813" s="459"/>
      <c r="ER813" s="459"/>
      <c r="EW813" s="251"/>
      <c r="EY813" s="459"/>
      <c r="EZ813" s="459"/>
      <c r="FA813" s="459"/>
      <c r="FF813" s="251"/>
      <c r="FH813" s="459"/>
      <c r="FI813" s="459"/>
      <c r="FJ813" s="459"/>
      <c r="FO813" s="251"/>
      <c r="FQ813" s="459"/>
      <c r="FR813" s="459"/>
      <c r="FS813" s="459"/>
      <c r="FX813" s="251"/>
      <c r="FZ813" s="459"/>
      <c r="GA813" s="459"/>
      <c r="GB813" s="459"/>
      <c r="GG813" s="251"/>
      <c r="GI813" s="459"/>
      <c r="GJ813" s="459"/>
      <c r="GK813" s="459"/>
      <c r="GP813" s="251"/>
      <c r="GR813" s="459"/>
      <c r="GS813" s="459"/>
      <c r="GT813" s="459"/>
      <c r="GY813" s="251"/>
      <c r="HA813" s="459"/>
      <c r="HB813" s="459"/>
      <c r="HC813" s="459"/>
      <c r="HH813" s="251"/>
      <c r="HJ813" s="459"/>
      <c r="HK813" s="459"/>
      <c r="HL813" s="459"/>
      <c r="HQ813" s="459"/>
      <c r="HR813" s="459"/>
      <c r="HS813" s="459"/>
      <c r="HT813" s="459"/>
      <c r="HU813" s="459"/>
      <c r="HV813" s="459"/>
      <c r="HW813" s="459"/>
      <c r="HX813" s="459"/>
      <c r="HY813" s="459"/>
      <c r="HZ813" s="459"/>
      <c r="IA813" s="459"/>
      <c r="IB813" s="459"/>
      <c r="IC813" s="459"/>
      <c r="ID813" s="459"/>
      <c r="IE813" s="459"/>
      <c r="IF813" s="459"/>
      <c r="IG813" s="459"/>
      <c r="IH813" s="459"/>
      <c r="II813" s="459"/>
      <c r="IJ813" s="459"/>
      <c r="IK813" s="459"/>
      <c r="IL813" s="459"/>
      <c r="IM813" s="459"/>
      <c r="IN813" s="459"/>
      <c r="IO813" s="459"/>
      <c r="IP813" s="459"/>
      <c r="IQ813" s="459"/>
      <c r="IR813" s="459"/>
      <c r="IS813" s="459"/>
      <c r="IT813" s="459"/>
      <c r="IU813" s="459"/>
      <c r="IV813" s="459"/>
      <c r="RS813" s="252"/>
    </row>
    <row r="814" spans="1:487" s="461" customFormat="1" ht="18">
      <c r="A814" s="605" t="s">
        <v>1483</v>
      </c>
      <c r="B814" s="488"/>
      <c r="C814" s="488"/>
      <c r="D814" s="461" t="s">
        <v>131</v>
      </c>
      <c r="E814" s="461">
        <f t="shared" si="6"/>
        <v>6</v>
      </c>
      <c r="F814" s="524">
        <f t="shared" si="7"/>
        <v>0</v>
      </c>
      <c r="G814" s="473"/>
      <c r="H814" s="473"/>
      <c r="I814" s="473"/>
      <c r="J814" s="473"/>
      <c r="K814" s="473"/>
      <c r="L814" s="459"/>
      <c r="M814" s="459"/>
      <c r="N814" s="459"/>
      <c r="R814" s="251"/>
      <c r="T814" s="459"/>
      <c r="U814" s="459"/>
      <c r="V814" s="459"/>
      <c r="AA814" s="251"/>
      <c r="AC814" s="459"/>
      <c r="AD814" s="459"/>
      <c r="AE814" s="459"/>
      <c r="AJ814" s="251"/>
      <c r="AL814" s="459"/>
      <c r="AM814" s="459"/>
      <c r="AN814" s="459"/>
      <c r="AS814" s="251"/>
      <c r="AU814" s="459"/>
      <c r="AV814" s="459"/>
      <c r="AW814" s="459"/>
      <c r="BB814" s="251"/>
      <c r="BD814" s="459"/>
      <c r="BE814" s="459"/>
      <c r="BF814" s="459"/>
      <c r="BK814" s="251"/>
      <c r="BM814" s="459"/>
      <c r="BN814" s="459"/>
      <c r="BO814" s="459"/>
      <c r="BT814" s="251"/>
      <c r="BV814" s="459"/>
      <c r="BW814" s="459"/>
      <c r="BX814" s="459"/>
      <c r="CC814" s="251"/>
      <c r="CE814" s="459"/>
      <c r="CF814" s="459"/>
      <c r="CG814" s="459"/>
      <c r="CL814" s="251"/>
      <c r="CN814" s="459"/>
      <c r="CO814" s="459"/>
      <c r="CP814" s="459"/>
      <c r="CU814" s="251"/>
      <c r="CW814" s="459"/>
      <c r="CX814" s="459"/>
      <c r="CY814" s="459"/>
      <c r="DD814" s="251"/>
      <c r="DF814" s="459"/>
      <c r="DG814" s="459"/>
      <c r="DH814" s="459"/>
      <c r="DM814" s="251"/>
      <c r="DO814" s="459"/>
      <c r="DP814" s="459"/>
      <c r="DQ814" s="459"/>
      <c r="DV814" s="251"/>
      <c r="DX814" s="459"/>
      <c r="DY814" s="459"/>
      <c r="DZ814" s="459"/>
      <c r="EE814" s="251"/>
      <c r="EG814" s="459"/>
      <c r="EH814" s="459"/>
      <c r="EI814" s="459"/>
      <c r="EN814" s="251"/>
      <c r="EP814" s="459"/>
      <c r="EQ814" s="459"/>
      <c r="ER814" s="459"/>
      <c r="EW814" s="251"/>
      <c r="EY814" s="459"/>
      <c r="EZ814" s="459"/>
      <c r="FA814" s="459"/>
      <c r="FF814" s="251"/>
      <c r="FH814" s="459"/>
      <c r="FI814" s="459"/>
      <c r="FJ814" s="459"/>
      <c r="FO814" s="251"/>
      <c r="FQ814" s="459"/>
      <c r="FR814" s="459"/>
      <c r="FS814" s="459"/>
      <c r="FX814" s="251"/>
      <c r="FZ814" s="459"/>
      <c r="GA814" s="459"/>
      <c r="GB814" s="459"/>
      <c r="GG814" s="251"/>
      <c r="GI814" s="459"/>
      <c r="GJ814" s="459"/>
      <c r="GK814" s="459"/>
      <c r="GP814" s="251"/>
      <c r="GR814" s="459"/>
      <c r="GS814" s="459"/>
      <c r="GT814" s="459"/>
      <c r="GY814" s="251"/>
      <c r="HA814" s="459"/>
      <c r="HB814" s="459"/>
      <c r="HC814" s="459"/>
      <c r="HH814" s="251"/>
      <c r="HJ814" s="459"/>
      <c r="HK814" s="459"/>
      <c r="HL814" s="459"/>
      <c r="HQ814" s="459"/>
      <c r="HR814" s="459"/>
      <c r="HS814" s="459"/>
      <c r="HT814" s="459"/>
      <c r="HU814" s="459"/>
      <c r="HV814" s="459"/>
      <c r="HW814" s="459"/>
      <c r="HX814" s="459"/>
      <c r="HY814" s="459"/>
      <c r="HZ814" s="459"/>
      <c r="IA814" s="459"/>
      <c r="IB814" s="459"/>
      <c r="IC814" s="459"/>
      <c r="ID814" s="459"/>
      <c r="IE814" s="459"/>
      <c r="IF814" s="459"/>
      <c r="IG814" s="459"/>
      <c r="IH814" s="459"/>
      <c r="II814" s="459"/>
      <c r="IJ814" s="459"/>
      <c r="IK814" s="459"/>
      <c r="IL814" s="459"/>
      <c r="IM814" s="459"/>
      <c r="IN814" s="459"/>
      <c r="IO814" s="459"/>
      <c r="IP814" s="459"/>
      <c r="IQ814" s="459"/>
      <c r="IR814" s="459"/>
      <c r="IS814" s="459"/>
      <c r="IT814" s="459"/>
      <c r="IU814" s="459"/>
      <c r="IV814" s="459"/>
      <c r="RS814" s="252"/>
    </row>
    <row r="815" spans="1:487" s="461" customFormat="1" ht="18">
      <c r="A815" s="605" t="s">
        <v>669</v>
      </c>
      <c r="B815" s="488"/>
      <c r="C815" s="488"/>
      <c r="D815" s="461" t="s">
        <v>135</v>
      </c>
      <c r="E815" s="461">
        <f t="shared" si="6"/>
        <v>10</v>
      </c>
      <c r="F815" s="524">
        <f t="shared" si="7"/>
        <v>0</v>
      </c>
      <c r="G815" s="473"/>
      <c r="H815" s="473"/>
      <c r="I815" s="473"/>
      <c r="J815" s="473"/>
      <c r="K815" s="473"/>
      <c r="L815" s="459"/>
      <c r="M815" s="459"/>
      <c r="N815" s="459"/>
      <c r="R815" s="251"/>
      <c r="T815" s="459"/>
      <c r="U815" s="459"/>
      <c r="V815" s="459"/>
      <c r="AA815" s="251"/>
      <c r="AC815" s="459"/>
      <c r="AD815" s="459"/>
      <c r="AE815" s="459"/>
      <c r="AJ815" s="251"/>
      <c r="AL815" s="459"/>
      <c r="AM815" s="459"/>
      <c r="AN815" s="459"/>
      <c r="AS815" s="251"/>
      <c r="AU815" s="459"/>
      <c r="AV815" s="459"/>
      <c r="AW815" s="459"/>
      <c r="BB815" s="251"/>
      <c r="BD815" s="459"/>
      <c r="BE815" s="459"/>
      <c r="BF815" s="459"/>
      <c r="BK815" s="251"/>
      <c r="BM815" s="459"/>
      <c r="BN815" s="459"/>
      <c r="BO815" s="459"/>
      <c r="BT815" s="251"/>
      <c r="BV815" s="459"/>
      <c r="BW815" s="459"/>
      <c r="BX815" s="459"/>
      <c r="CC815" s="251"/>
      <c r="CE815" s="459"/>
      <c r="CF815" s="459"/>
      <c r="CG815" s="459"/>
      <c r="CL815" s="251"/>
      <c r="CN815" s="459"/>
      <c r="CO815" s="459"/>
      <c r="CP815" s="459"/>
      <c r="CU815" s="251"/>
      <c r="CW815" s="459"/>
      <c r="CX815" s="459"/>
      <c r="CY815" s="459"/>
      <c r="DD815" s="251"/>
      <c r="DF815" s="459"/>
      <c r="DG815" s="459"/>
      <c r="DH815" s="459"/>
      <c r="DM815" s="251"/>
      <c r="DO815" s="459"/>
      <c r="DP815" s="459"/>
      <c r="DQ815" s="459"/>
      <c r="DV815" s="251"/>
      <c r="DX815" s="459"/>
      <c r="DY815" s="459"/>
      <c r="DZ815" s="459"/>
      <c r="EE815" s="251"/>
      <c r="EG815" s="459"/>
      <c r="EH815" s="459"/>
      <c r="EI815" s="459"/>
      <c r="EN815" s="251"/>
      <c r="EP815" s="459"/>
      <c r="EQ815" s="459"/>
      <c r="ER815" s="459"/>
      <c r="EW815" s="251"/>
      <c r="EY815" s="459"/>
      <c r="EZ815" s="459"/>
      <c r="FA815" s="459"/>
      <c r="FF815" s="251"/>
      <c r="FH815" s="459"/>
      <c r="FI815" s="459"/>
      <c r="FJ815" s="459"/>
      <c r="FO815" s="251"/>
      <c r="FQ815" s="459"/>
      <c r="FR815" s="459"/>
      <c r="FS815" s="459"/>
      <c r="FX815" s="251"/>
      <c r="FZ815" s="459"/>
      <c r="GA815" s="459"/>
      <c r="GB815" s="459"/>
      <c r="GG815" s="251"/>
      <c r="GI815" s="459"/>
      <c r="GJ815" s="459"/>
      <c r="GK815" s="459"/>
      <c r="GP815" s="251"/>
      <c r="GR815" s="459"/>
      <c r="GS815" s="459"/>
      <c r="GT815" s="459"/>
      <c r="GY815" s="251"/>
      <c r="HA815" s="459"/>
      <c r="HB815" s="459"/>
      <c r="HC815" s="459"/>
      <c r="HH815" s="251"/>
      <c r="HJ815" s="459"/>
      <c r="HK815" s="459"/>
      <c r="HL815" s="459"/>
      <c r="HQ815" s="459"/>
      <c r="HR815" s="459"/>
      <c r="HS815" s="459"/>
      <c r="HT815" s="459"/>
      <c r="HU815" s="459"/>
      <c r="HV815" s="459"/>
      <c r="HW815" s="459"/>
      <c r="HX815" s="459"/>
      <c r="HY815" s="459"/>
      <c r="HZ815" s="459"/>
      <c r="IA815" s="459"/>
      <c r="IB815" s="459"/>
      <c r="IC815" s="459"/>
      <c r="ID815" s="459"/>
      <c r="IE815" s="459"/>
      <c r="IF815" s="459"/>
      <c r="IG815" s="459"/>
      <c r="IH815" s="459"/>
      <c r="II815" s="459"/>
      <c r="IJ815" s="459"/>
      <c r="IK815" s="459"/>
      <c r="IL815" s="459"/>
      <c r="IM815" s="459"/>
      <c r="IN815" s="459"/>
      <c r="IO815" s="459"/>
      <c r="IP815" s="459"/>
      <c r="IQ815" s="459"/>
      <c r="IR815" s="459"/>
      <c r="IS815" s="459"/>
      <c r="IT815" s="459"/>
      <c r="IU815" s="459"/>
      <c r="IV815" s="459"/>
      <c r="RS815" s="252"/>
    </row>
    <row r="816" spans="1:487" s="461" customFormat="1" ht="18">
      <c r="A816" s="605" t="s">
        <v>737</v>
      </c>
      <c r="B816" s="488"/>
      <c r="C816" s="488"/>
      <c r="D816" s="461" t="s">
        <v>130</v>
      </c>
      <c r="E816" s="461">
        <f t="shared" si="6"/>
        <v>7</v>
      </c>
      <c r="F816" s="524">
        <f t="shared" si="7"/>
        <v>0</v>
      </c>
      <c r="G816" s="502"/>
      <c r="H816" s="502"/>
      <c r="I816" s="473"/>
      <c r="J816" s="473"/>
      <c r="K816" s="473"/>
      <c r="M816" s="459"/>
      <c r="N816" s="459"/>
      <c r="R816" s="251"/>
      <c r="T816" s="459"/>
      <c r="U816" s="459"/>
      <c r="V816" s="459"/>
      <c r="AA816" s="251"/>
      <c r="AC816" s="459"/>
      <c r="AD816" s="459"/>
      <c r="AE816" s="459"/>
      <c r="AJ816" s="251"/>
      <c r="AL816" s="459"/>
      <c r="AM816" s="459"/>
      <c r="AN816" s="459"/>
      <c r="AS816" s="251"/>
      <c r="AU816" s="459"/>
      <c r="AV816" s="459"/>
      <c r="AW816" s="459"/>
      <c r="BB816" s="251"/>
      <c r="BD816" s="459"/>
      <c r="BE816" s="459"/>
      <c r="BF816" s="459"/>
      <c r="BK816" s="251"/>
      <c r="BM816" s="459"/>
      <c r="BN816" s="459"/>
      <c r="BO816" s="459"/>
      <c r="BT816" s="251"/>
      <c r="BV816" s="459"/>
      <c r="BW816" s="459"/>
      <c r="BX816" s="459"/>
      <c r="CC816" s="251"/>
      <c r="CE816" s="459"/>
      <c r="CF816" s="459"/>
      <c r="CG816" s="459"/>
      <c r="CL816" s="251"/>
      <c r="CN816" s="459"/>
      <c r="CO816" s="459"/>
      <c r="CP816" s="459"/>
      <c r="CU816" s="251"/>
      <c r="CW816" s="459"/>
      <c r="CX816" s="459"/>
      <c r="CY816" s="459"/>
      <c r="DD816" s="251"/>
      <c r="DF816" s="459"/>
      <c r="DG816" s="459"/>
      <c r="DH816" s="459"/>
      <c r="DM816" s="251"/>
      <c r="DO816" s="459"/>
      <c r="DP816" s="459"/>
      <c r="DQ816" s="459"/>
      <c r="DV816" s="251"/>
      <c r="DX816" s="459"/>
      <c r="DY816" s="459"/>
      <c r="DZ816" s="459"/>
      <c r="EE816" s="251"/>
      <c r="EG816" s="459"/>
      <c r="EH816" s="459"/>
      <c r="EI816" s="459"/>
      <c r="EN816" s="251"/>
      <c r="EP816" s="459"/>
      <c r="EQ816" s="459"/>
      <c r="ER816" s="459"/>
      <c r="EW816" s="251"/>
      <c r="EY816" s="459"/>
      <c r="EZ816" s="459"/>
      <c r="FA816" s="459"/>
      <c r="FF816" s="251"/>
      <c r="FH816" s="459"/>
      <c r="FI816" s="459"/>
      <c r="FJ816" s="459"/>
      <c r="FO816" s="251"/>
      <c r="FQ816" s="459"/>
      <c r="FR816" s="459"/>
      <c r="FS816" s="459"/>
      <c r="FX816" s="251"/>
      <c r="FZ816" s="459"/>
      <c r="GA816" s="459"/>
      <c r="GB816" s="459"/>
      <c r="GG816" s="251"/>
      <c r="GI816" s="459"/>
      <c r="GJ816" s="459"/>
      <c r="GK816" s="459"/>
      <c r="GP816" s="251"/>
      <c r="GR816" s="459"/>
      <c r="GS816" s="459"/>
      <c r="GT816" s="459"/>
      <c r="GY816" s="251"/>
      <c r="HA816" s="459"/>
      <c r="HB816" s="459"/>
      <c r="HC816" s="459"/>
      <c r="HH816" s="251"/>
      <c r="HJ816" s="459"/>
      <c r="HK816" s="459"/>
      <c r="HL816" s="459"/>
      <c r="HQ816" s="459"/>
      <c r="HR816" s="459"/>
      <c r="HS816" s="459"/>
      <c r="HT816" s="459"/>
      <c r="HU816" s="459"/>
      <c r="HV816" s="459"/>
      <c r="HW816" s="459"/>
      <c r="HX816" s="459"/>
      <c r="HY816" s="459"/>
      <c r="HZ816" s="459"/>
      <c r="IA816" s="459"/>
      <c r="IB816" s="459"/>
      <c r="IC816" s="459"/>
      <c r="ID816" s="459"/>
      <c r="IE816" s="459"/>
      <c r="IF816" s="459"/>
      <c r="IG816" s="459"/>
      <c r="IH816" s="459"/>
      <c r="II816" s="459"/>
      <c r="IJ816" s="459"/>
      <c r="IK816" s="459"/>
      <c r="IL816" s="459"/>
      <c r="IM816" s="459"/>
      <c r="IN816" s="459"/>
      <c r="IO816" s="459"/>
      <c r="IP816" s="459"/>
      <c r="IQ816" s="459"/>
      <c r="IR816" s="459"/>
      <c r="IS816" s="459"/>
      <c r="IT816" s="459"/>
      <c r="IU816" s="459"/>
      <c r="IV816" s="459"/>
      <c r="RS816" s="252"/>
    </row>
    <row r="817" spans="1:487" s="461" customFormat="1" ht="18">
      <c r="A817" s="605" t="s">
        <v>686</v>
      </c>
      <c r="B817" s="488"/>
      <c r="C817" s="488"/>
      <c r="D817" s="461" t="s">
        <v>136</v>
      </c>
      <c r="E817" s="461">
        <f t="shared" si="6"/>
        <v>5</v>
      </c>
      <c r="F817" s="524">
        <f t="shared" si="7"/>
        <v>0</v>
      </c>
      <c r="G817" s="473"/>
      <c r="H817" s="473"/>
      <c r="I817" s="473"/>
      <c r="J817" s="473"/>
      <c r="K817" s="473"/>
      <c r="L817" s="459"/>
      <c r="M817" s="459"/>
      <c r="N817" s="459"/>
      <c r="R817" s="251"/>
      <c r="T817" s="459"/>
      <c r="U817" s="459"/>
      <c r="V817" s="459"/>
      <c r="AA817" s="251"/>
      <c r="AC817" s="459"/>
      <c r="AD817" s="459"/>
      <c r="AE817" s="459"/>
      <c r="AJ817" s="251"/>
      <c r="AL817" s="459"/>
      <c r="AM817" s="459"/>
      <c r="AN817" s="459"/>
      <c r="AS817" s="251"/>
      <c r="AU817" s="459"/>
      <c r="AV817" s="459"/>
      <c r="AW817" s="459"/>
      <c r="BB817" s="251"/>
      <c r="BD817" s="459"/>
      <c r="BE817" s="459"/>
      <c r="BF817" s="459"/>
      <c r="BK817" s="251"/>
      <c r="BM817" s="459"/>
      <c r="BN817" s="459"/>
      <c r="BO817" s="459"/>
      <c r="BT817" s="251"/>
      <c r="BV817" s="459"/>
      <c r="BW817" s="459"/>
      <c r="BX817" s="459"/>
      <c r="CC817" s="251"/>
      <c r="CE817" s="459"/>
      <c r="CF817" s="459"/>
      <c r="CG817" s="459"/>
      <c r="CL817" s="251"/>
      <c r="CN817" s="459"/>
      <c r="CO817" s="459"/>
      <c r="CP817" s="459"/>
      <c r="CU817" s="251"/>
      <c r="CW817" s="459"/>
      <c r="CX817" s="459"/>
      <c r="CY817" s="459"/>
      <c r="DD817" s="251"/>
      <c r="DF817" s="459"/>
      <c r="DG817" s="459"/>
      <c r="DH817" s="459"/>
      <c r="DM817" s="251"/>
      <c r="DO817" s="459"/>
      <c r="DP817" s="459"/>
      <c r="DQ817" s="459"/>
      <c r="DV817" s="251"/>
      <c r="DX817" s="459"/>
      <c r="DY817" s="459"/>
      <c r="DZ817" s="459"/>
      <c r="EE817" s="251"/>
      <c r="EG817" s="459"/>
      <c r="EH817" s="459"/>
      <c r="EI817" s="459"/>
      <c r="EN817" s="251"/>
      <c r="EP817" s="459"/>
      <c r="EQ817" s="459"/>
      <c r="ER817" s="459"/>
      <c r="EW817" s="251"/>
      <c r="EY817" s="459"/>
      <c r="EZ817" s="459"/>
      <c r="FA817" s="459"/>
      <c r="FF817" s="251"/>
      <c r="FH817" s="459"/>
      <c r="FI817" s="459"/>
      <c r="FJ817" s="459"/>
      <c r="FO817" s="251"/>
      <c r="FQ817" s="459"/>
      <c r="FR817" s="459"/>
      <c r="FS817" s="459"/>
      <c r="FX817" s="251"/>
      <c r="FZ817" s="459"/>
      <c r="GA817" s="459"/>
      <c r="GB817" s="459"/>
      <c r="GG817" s="251"/>
      <c r="GI817" s="459"/>
      <c r="GJ817" s="459"/>
      <c r="GK817" s="459"/>
      <c r="GP817" s="251"/>
      <c r="GR817" s="459"/>
      <c r="GS817" s="459"/>
      <c r="GT817" s="459"/>
      <c r="GY817" s="251"/>
      <c r="HA817" s="459"/>
      <c r="HB817" s="459"/>
      <c r="HC817" s="459"/>
      <c r="HH817" s="251"/>
      <c r="HJ817" s="459"/>
      <c r="HK817" s="459"/>
      <c r="HL817" s="459"/>
      <c r="HQ817" s="459"/>
      <c r="HR817" s="459"/>
      <c r="HS817" s="459"/>
      <c r="HT817" s="459"/>
      <c r="HU817" s="459"/>
      <c r="HV817" s="459"/>
      <c r="HW817" s="459"/>
      <c r="HX817" s="459"/>
      <c r="HY817" s="459"/>
      <c r="HZ817" s="459"/>
      <c r="IA817" s="459"/>
      <c r="IB817" s="459"/>
      <c r="IC817" s="459"/>
      <c r="ID817" s="459"/>
      <c r="IE817" s="459"/>
      <c r="IF817" s="459"/>
      <c r="IG817" s="459"/>
      <c r="IH817" s="459"/>
      <c r="II817" s="459"/>
      <c r="IJ817" s="459"/>
      <c r="IK817" s="459"/>
      <c r="IL817" s="459"/>
      <c r="IM817" s="459"/>
      <c r="IN817" s="459"/>
      <c r="IO817" s="459"/>
      <c r="IP817" s="459"/>
      <c r="IQ817" s="459"/>
      <c r="IR817" s="459"/>
      <c r="IS817" s="459"/>
      <c r="IT817" s="459"/>
      <c r="IU817" s="459"/>
      <c r="IV817" s="459"/>
      <c r="RS817" s="252"/>
    </row>
    <row r="818" spans="1:487" s="461" customFormat="1" ht="18">
      <c r="A818" s="605" t="s">
        <v>1900</v>
      </c>
      <c r="B818" s="488"/>
      <c r="C818" s="488"/>
      <c r="D818" s="461" t="s">
        <v>130</v>
      </c>
      <c r="E818" s="461">
        <f t="shared" si="6"/>
        <v>1</v>
      </c>
      <c r="F818" s="524">
        <f t="shared" si="7"/>
        <v>0</v>
      </c>
      <c r="G818" s="473"/>
      <c r="H818" s="473"/>
      <c r="I818" s="473"/>
      <c r="J818" s="473"/>
      <c r="K818" s="473"/>
      <c r="M818" s="459"/>
      <c r="N818" s="459"/>
      <c r="R818" s="251"/>
      <c r="T818" s="459"/>
      <c r="U818" s="459"/>
      <c r="V818" s="459"/>
      <c r="AA818" s="251"/>
      <c r="AC818" s="459"/>
      <c r="AD818" s="459"/>
      <c r="AE818" s="459"/>
      <c r="AJ818" s="251"/>
      <c r="AL818" s="459"/>
      <c r="AM818" s="459"/>
      <c r="AN818" s="459"/>
      <c r="AS818" s="251"/>
      <c r="AU818" s="459"/>
      <c r="AV818" s="459"/>
      <c r="AW818" s="459"/>
      <c r="BB818" s="251"/>
      <c r="BD818" s="459"/>
      <c r="BE818" s="459"/>
      <c r="BF818" s="459"/>
      <c r="BK818" s="251"/>
      <c r="BM818" s="459"/>
      <c r="BN818" s="459"/>
      <c r="BO818" s="459"/>
      <c r="BT818" s="251"/>
      <c r="BV818" s="459"/>
      <c r="BW818" s="459"/>
      <c r="BX818" s="459"/>
      <c r="CC818" s="251"/>
      <c r="CE818" s="459"/>
      <c r="CF818" s="459"/>
      <c r="CG818" s="459"/>
      <c r="CL818" s="251"/>
      <c r="CN818" s="459"/>
      <c r="CO818" s="459"/>
      <c r="CP818" s="459"/>
      <c r="CU818" s="251"/>
      <c r="CW818" s="459"/>
      <c r="CX818" s="459"/>
      <c r="CY818" s="459"/>
      <c r="DD818" s="251"/>
      <c r="DF818" s="459"/>
      <c r="DG818" s="459"/>
      <c r="DH818" s="459"/>
      <c r="DM818" s="251"/>
      <c r="DO818" s="459"/>
      <c r="DP818" s="459"/>
      <c r="DQ818" s="459"/>
      <c r="DV818" s="251"/>
      <c r="DX818" s="459"/>
      <c r="DY818" s="459"/>
      <c r="DZ818" s="459"/>
      <c r="EE818" s="251"/>
      <c r="EG818" s="459"/>
      <c r="EH818" s="459"/>
      <c r="EI818" s="459"/>
      <c r="EN818" s="251"/>
      <c r="EP818" s="459"/>
      <c r="EQ818" s="459"/>
      <c r="ER818" s="459"/>
      <c r="EW818" s="251"/>
      <c r="EY818" s="459"/>
      <c r="EZ818" s="459"/>
      <c r="FA818" s="459"/>
      <c r="FF818" s="251"/>
      <c r="FH818" s="459"/>
      <c r="FI818" s="459"/>
      <c r="FJ818" s="459"/>
      <c r="FO818" s="251"/>
      <c r="FQ818" s="459"/>
      <c r="FR818" s="459"/>
      <c r="FS818" s="459"/>
      <c r="FX818" s="251"/>
      <c r="FZ818" s="459"/>
      <c r="GA818" s="459"/>
      <c r="GB818" s="459"/>
      <c r="GG818" s="251"/>
      <c r="GI818" s="459"/>
      <c r="GJ818" s="459"/>
      <c r="GK818" s="459"/>
      <c r="GP818" s="251"/>
      <c r="GR818" s="459"/>
      <c r="GS818" s="459"/>
      <c r="GT818" s="459"/>
      <c r="GY818" s="251"/>
      <c r="HA818" s="459"/>
      <c r="HB818" s="459"/>
      <c r="HC818" s="459"/>
      <c r="HH818" s="251"/>
      <c r="HJ818" s="459"/>
      <c r="HK818" s="459"/>
      <c r="HL818" s="459"/>
      <c r="HQ818" s="459"/>
      <c r="HR818" s="459"/>
      <c r="HS818" s="459"/>
      <c r="HT818" s="459"/>
      <c r="HU818" s="459"/>
      <c r="HV818" s="459"/>
      <c r="HW818" s="459"/>
      <c r="HX818" s="459"/>
      <c r="HY818" s="459"/>
      <c r="HZ818" s="459"/>
      <c r="IA818" s="459"/>
      <c r="IB818" s="459"/>
      <c r="IC818" s="459"/>
      <c r="ID818" s="459"/>
      <c r="IE818" s="459"/>
      <c r="IF818" s="459"/>
      <c r="IG818" s="459"/>
      <c r="IH818" s="459"/>
      <c r="II818" s="459"/>
      <c r="IJ818" s="459"/>
      <c r="IK818" s="459"/>
      <c r="IL818" s="459"/>
      <c r="IM818" s="459"/>
      <c r="IN818" s="459"/>
      <c r="IO818" s="459"/>
      <c r="IP818" s="459"/>
      <c r="IQ818" s="459"/>
      <c r="IR818" s="459"/>
      <c r="IS818" s="459"/>
      <c r="IT818" s="459"/>
      <c r="IU818" s="459"/>
      <c r="IV818" s="459"/>
      <c r="RS818" s="252"/>
    </row>
    <row r="819" spans="1:487" s="461" customFormat="1" ht="18">
      <c r="A819" s="605" t="s">
        <v>734</v>
      </c>
      <c r="B819" s="459"/>
      <c r="C819" s="488"/>
      <c r="D819" s="606" t="s">
        <v>129</v>
      </c>
      <c r="E819" s="461">
        <f t="shared" ref="E819:E882" si="8">COUNTIF($A$481:$AHO$554,A819)</f>
        <v>0</v>
      </c>
      <c r="F819" s="524">
        <f t="shared" ref="F819:F882" si="9">SUM(G819:K819)</f>
        <v>0</v>
      </c>
      <c r="G819" s="502"/>
      <c r="H819" s="502"/>
      <c r="I819" s="473"/>
      <c r="J819" s="473"/>
      <c r="K819" s="473"/>
      <c r="L819" s="459"/>
      <c r="M819" s="459"/>
      <c r="N819" s="459"/>
      <c r="R819" s="251"/>
      <c r="T819" s="459"/>
      <c r="U819" s="459"/>
      <c r="V819" s="459"/>
      <c r="AA819" s="251"/>
      <c r="AC819" s="459"/>
      <c r="AD819" s="459"/>
      <c r="AE819" s="459"/>
      <c r="AJ819" s="251"/>
      <c r="AL819" s="459"/>
      <c r="AM819" s="459"/>
      <c r="AN819" s="459"/>
      <c r="AS819" s="251"/>
      <c r="AU819" s="459"/>
      <c r="AV819" s="459"/>
      <c r="AW819" s="459"/>
      <c r="BB819" s="251"/>
      <c r="BD819" s="459"/>
      <c r="BE819" s="459"/>
      <c r="BF819" s="459"/>
      <c r="BK819" s="251"/>
      <c r="BM819" s="459"/>
      <c r="BN819" s="459"/>
      <c r="BO819" s="459"/>
      <c r="BT819" s="251"/>
      <c r="BV819" s="459"/>
      <c r="BW819" s="459"/>
      <c r="BX819" s="459"/>
      <c r="CC819" s="251"/>
      <c r="CE819" s="459"/>
      <c r="CF819" s="459"/>
      <c r="CG819" s="459"/>
      <c r="CL819" s="251"/>
      <c r="CN819" s="459"/>
      <c r="CO819" s="459"/>
      <c r="CP819" s="459"/>
      <c r="CU819" s="251"/>
      <c r="CW819" s="459"/>
      <c r="CX819" s="459"/>
      <c r="CY819" s="459"/>
      <c r="DD819" s="251"/>
      <c r="DF819" s="459"/>
      <c r="DG819" s="459"/>
      <c r="DH819" s="459"/>
      <c r="DM819" s="251"/>
      <c r="DO819" s="459"/>
      <c r="DP819" s="459"/>
      <c r="DQ819" s="459"/>
      <c r="DV819" s="251"/>
      <c r="DX819" s="459"/>
      <c r="DY819" s="459"/>
      <c r="DZ819" s="459"/>
      <c r="EE819" s="251"/>
      <c r="EG819" s="459"/>
      <c r="EH819" s="459"/>
      <c r="EI819" s="459"/>
      <c r="EN819" s="251"/>
      <c r="EP819" s="459"/>
      <c r="EQ819" s="459"/>
      <c r="ER819" s="459"/>
      <c r="EW819" s="251"/>
      <c r="EY819" s="459"/>
      <c r="EZ819" s="459"/>
      <c r="FA819" s="459"/>
      <c r="FF819" s="251"/>
      <c r="FH819" s="459"/>
      <c r="FI819" s="459"/>
      <c r="FJ819" s="459"/>
      <c r="FO819" s="251"/>
      <c r="FQ819" s="459"/>
      <c r="FR819" s="459"/>
      <c r="FS819" s="459"/>
      <c r="FX819" s="251"/>
      <c r="FZ819" s="459"/>
      <c r="GA819" s="459"/>
      <c r="GB819" s="459"/>
      <c r="GG819" s="251"/>
      <c r="GI819" s="459"/>
      <c r="GJ819" s="459"/>
      <c r="GK819" s="459"/>
      <c r="GP819" s="251"/>
      <c r="GR819" s="459"/>
      <c r="GS819" s="459"/>
      <c r="GT819" s="459"/>
      <c r="GY819" s="251"/>
      <c r="HA819" s="459"/>
      <c r="HB819" s="459"/>
      <c r="HC819" s="459"/>
      <c r="HH819" s="251"/>
      <c r="HJ819" s="459"/>
      <c r="HK819" s="459"/>
      <c r="HL819" s="459"/>
      <c r="HQ819" s="459"/>
      <c r="HR819" s="459"/>
      <c r="HS819" s="459"/>
      <c r="HT819" s="459"/>
      <c r="HU819" s="459"/>
      <c r="HV819" s="459"/>
      <c r="HW819" s="459"/>
      <c r="HX819" s="459"/>
      <c r="HY819" s="459"/>
      <c r="HZ819" s="459"/>
      <c r="IA819" s="459"/>
      <c r="IB819" s="459"/>
      <c r="IC819" s="459"/>
      <c r="ID819" s="459"/>
      <c r="IE819" s="459"/>
      <c r="IF819" s="459"/>
      <c r="IG819" s="459"/>
      <c r="IH819" s="459"/>
      <c r="II819" s="459"/>
      <c r="IJ819" s="459"/>
      <c r="IK819" s="459"/>
      <c r="IL819" s="459"/>
      <c r="IM819" s="459"/>
      <c r="IN819" s="459"/>
      <c r="IO819" s="459"/>
      <c r="IP819" s="459"/>
      <c r="IQ819" s="459"/>
      <c r="IR819" s="459"/>
      <c r="IS819" s="459"/>
      <c r="IT819" s="459"/>
      <c r="IU819" s="459"/>
      <c r="IV819" s="459"/>
      <c r="RS819" s="252"/>
    </row>
    <row r="820" spans="1:487" s="461" customFormat="1" ht="18">
      <c r="A820" s="605" t="s">
        <v>886</v>
      </c>
      <c r="B820" s="488"/>
      <c r="C820" s="488"/>
      <c r="D820" s="461" t="s">
        <v>135</v>
      </c>
      <c r="E820" s="461">
        <f t="shared" si="8"/>
        <v>4</v>
      </c>
      <c r="F820" s="524">
        <f t="shared" si="9"/>
        <v>0</v>
      </c>
      <c r="G820" s="473"/>
      <c r="H820" s="473"/>
      <c r="I820" s="473"/>
      <c r="J820" s="473"/>
      <c r="K820" s="473"/>
      <c r="L820" s="459"/>
      <c r="M820" s="459"/>
      <c r="N820" s="459"/>
      <c r="R820" s="251"/>
      <c r="T820" s="459"/>
      <c r="U820" s="459"/>
      <c r="V820" s="459"/>
      <c r="AA820" s="251"/>
      <c r="AC820" s="459"/>
      <c r="AD820" s="459"/>
      <c r="AE820" s="459"/>
      <c r="AJ820" s="251"/>
      <c r="AL820" s="459"/>
      <c r="AM820" s="459"/>
      <c r="AN820" s="459"/>
      <c r="AS820" s="251"/>
      <c r="AU820" s="459"/>
      <c r="AV820" s="459"/>
      <c r="AW820" s="459"/>
      <c r="BB820" s="251"/>
      <c r="BD820" s="459"/>
      <c r="BE820" s="459"/>
      <c r="BF820" s="459"/>
      <c r="BK820" s="251"/>
      <c r="BM820" s="459"/>
      <c r="BN820" s="459"/>
      <c r="BO820" s="459"/>
      <c r="BT820" s="251"/>
      <c r="BV820" s="459"/>
      <c r="BW820" s="459"/>
      <c r="BX820" s="459"/>
      <c r="CC820" s="251"/>
      <c r="CE820" s="459"/>
      <c r="CF820" s="459"/>
      <c r="CG820" s="459"/>
      <c r="CL820" s="251"/>
      <c r="CN820" s="459"/>
      <c r="CO820" s="459"/>
      <c r="CP820" s="459"/>
      <c r="CU820" s="251"/>
      <c r="CW820" s="459"/>
      <c r="CX820" s="459"/>
      <c r="CY820" s="459"/>
      <c r="DD820" s="251"/>
      <c r="DF820" s="459"/>
      <c r="DG820" s="459"/>
      <c r="DH820" s="459"/>
      <c r="DM820" s="251"/>
      <c r="DO820" s="459"/>
      <c r="DP820" s="459"/>
      <c r="DQ820" s="459"/>
      <c r="DV820" s="251"/>
      <c r="DX820" s="459"/>
      <c r="DY820" s="459"/>
      <c r="DZ820" s="459"/>
      <c r="EE820" s="251"/>
      <c r="EG820" s="459"/>
      <c r="EH820" s="459"/>
      <c r="EI820" s="459"/>
      <c r="EN820" s="251"/>
      <c r="EP820" s="459"/>
      <c r="EQ820" s="459"/>
      <c r="ER820" s="459"/>
      <c r="EW820" s="251"/>
      <c r="EY820" s="459"/>
      <c r="EZ820" s="459"/>
      <c r="FA820" s="459"/>
      <c r="FF820" s="251"/>
      <c r="FH820" s="459"/>
      <c r="FI820" s="459"/>
      <c r="FJ820" s="459"/>
      <c r="FO820" s="251"/>
      <c r="FQ820" s="459"/>
      <c r="FR820" s="459"/>
      <c r="FS820" s="459"/>
      <c r="FX820" s="251"/>
      <c r="FZ820" s="459"/>
      <c r="GA820" s="459"/>
      <c r="GB820" s="459"/>
      <c r="GG820" s="251"/>
      <c r="GI820" s="459"/>
      <c r="GJ820" s="459"/>
      <c r="GK820" s="459"/>
      <c r="GP820" s="251"/>
      <c r="GR820" s="459"/>
      <c r="GS820" s="459"/>
      <c r="GT820" s="459"/>
      <c r="GY820" s="251"/>
      <c r="HA820" s="459"/>
      <c r="HB820" s="459"/>
      <c r="HC820" s="459"/>
      <c r="HH820" s="251"/>
      <c r="HJ820" s="459"/>
      <c r="HK820" s="459"/>
      <c r="HL820" s="459"/>
      <c r="HQ820" s="459"/>
      <c r="HR820" s="459"/>
      <c r="HS820" s="459"/>
      <c r="HT820" s="459"/>
      <c r="HU820" s="459"/>
      <c r="HV820" s="459"/>
      <c r="HW820" s="459"/>
      <c r="HX820" s="459"/>
      <c r="HY820" s="459"/>
      <c r="HZ820" s="459"/>
      <c r="IA820" s="459"/>
      <c r="IB820" s="459"/>
      <c r="IC820" s="459"/>
      <c r="ID820" s="459"/>
      <c r="IE820" s="459"/>
      <c r="IF820" s="459"/>
      <c r="IG820" s="459"/>
      <c r="IH820" s="459"/>
      <c r="II820" s="459"/>
      <c r="IJ820" s="459"/>
      <c r="IK820" s="459"/>
      <c r="IL820" s="459"/>
      <c r="IM820" s="459"/>
      <c r="IN820" s="459"/>
      <c r="IO820" s="459"/>
      <c r="IP820" s="459"/>
      <c r="IQ820" s="459"/>
      <c r="IR820" s="459"/>
      <c r="IS820" s="459"/>
      <c r="IT820" s="459"/>
      <c r="IU820" s="459"/>
      <c r="IV820" s="459"/>
      <c r="RS820" s="252"/>
    </row>
    <row r="821" spans="1:487" s="461" customFormat="1" ht="18">
      <c r="A821" s="605" t="s">
        <v>2403</v>
      </c>
      <c r="B821" s="459"/>
      <c r="C821" s="488"/>
      <c r="D821" s="606" t="s">
        <v>129</v>
      </c>
      <c r="E821" s="461">
        <f t="shared" si="8"/>
        <v>0</v>
      </c>
      <c r="F821" s="524">
        <f t="shared" si="9"/>
        <v>0</v>
      </c>
      <c r="G821" s="502"/>
      <c r="H821" s="502"/>
      <c r="I821" s="473"/>
      <c r="J821" s="473"/>
      <c r="K821" s="473"/>
      <c r="L821" s="509"/>
      <c r="M821" s="459"/>
      <c r="N821" s="459"/>
      <c r="R821" s="251"/>
      <c r="T821" s="459"/>
      <c r="U821" s="459"/>
      <c r="V821" s="459"/>
      <c r="AA821" s="251"/>
      <c r="AC821" s="459"/>
      <c r="AD821" s="459"/>
      <c r="AE821" s="459"/>
      <c r="AJ821" s="251"/>
      <c r="AL821" s="459"/>
      <c r="AM821" s="459"/>
      <c r="AN821" s="459"/>
      <c r="AS821" s="251"/>
      <c r="AU821" s="459"/>
      <c r="AV821" s="459"/>
      <c r="AW821" s="459"/>
      <c r="BB821" s="251"/>
      <c r="BD821" s="459"/>
      <c r="BE821" s="459"/>
      <c r="BF821" s="459"/>
      <c r="BK821" s="251"/>
      <c r="BM821" s="459"/>
      <c r="BN821" s="459"/>
      <c r="BO821" s="459"/>
      <c r="BT821" s="251"/>
      <c r="BV821" s="459"/>
      <c r="BW821" s="459"/>
      <c r="BX821" s="459"/>
      <c r="CC821" s="251"/>
      <c r="CE821" s="459"/>
      <c r="CF821" s="459"/>
      <c r="CG821" s="459"/>
      <c r="CL821" s="251"/>
      <c r="CN821" s="459"/>
      <c r="CO821" s="459"/>
      <c r="CP821" s="459"/>
      <c r="CU821" s="251"/>
      <c r="CW821" s="459"/>
      <c r="CX821" s="459"/>
      <c r="CY821" s="459"/>
      <c r="DD821" s="251"/>
      <c r="DF821" s="459"/>
      <c r="DG821" s="459"/>
      <c r="DH821" s="459"/>
      <c r="DM821" s="251"/>
      <c r="DO821" s="459"/>
      <c r="DP821" s="459"/>
      <c r="DQ821" s="459"/>
      <c r="DV821" s="251"/>
      <c r="DX821" s="459"/>
      <c r="DY821" s="459"/>
      <c r="DZ821" s="459"/>
      <c r="EE821" s="251"/>
      <c r="EG821" s="459"/>
      <c r="EH821" s="459"/>
      <c r="EI821" s="459"/>
      <c r="EN821" s="251"/>
      <c r="EP821" s="459"/>
      <c r="EQ821" s="459"/>
      <c r="ER821" s="459"/>
      <c r="EW821" s="251"/>
      <c r="EY821" s="459"/>
      <c r="EZ821" s="459"/>
      <c r="FA821" s="459"/>
      <c r="FF821" s="251"/>
      <c r="FH821" s="459"/>
      <c r="FI821" s="459"/>
      <c r="FJ821" s="459"/>
      <c r="FO821" s="251"/>
      <c r="FQ821" s="459"/>
      <c r="FR821" s="459"/>
      <c r="FS821" s="459"/>
      <c r="FX821" s="251"/>
      <c r="FZ821" s="459"/>
      <c r="GA821" s="459"/>
      <c r="GB821" s="459"/>
      <c r="GG821" s="251"/>
      <c r="GI821" s="459"/>
      <c r="GJ821" s="459"/>
      <c r="GK821" s="459"/>
      <c r="GP821" s="251"/>
      <c r="GR821" s="459"/>
      <c r="GS821" s="459"/>
      <c r="GT821" s="459"/>
      <c r="GY821" s="251"/>
      <c r="HA821" s="459"/>
      <c r="HB821" s="459"/>
      <c r="HC821" s="459"/>
      <c r="HH821" s="251"/>
      <c r="HJ821" s="459"/>
      <c r="HK821" s="459"/>
      <c r="HL821" s="459"/>
      <c r="HQ821" s="459"/>
      <c r="HR821" s="459"/>
      <c r="HS821" s="459"/>
      <c r="HT821" s="459"/>
      <c r="HU821" s="459"/>
      <c r="HV821" s="459"/>
      <c r="HW821" s="459"/>
      <c r="HX821" s="459"/>
      <c r="HY821" s="459"/>
      <c r="HZ821" s="459"/>
      <c r="IA821" s="459"/>
      <c r="IB821" s="459"/>
      <c r="IC821" s="459"/>
      <c r="ID821" s="459"/>
      <c r="IE821" s="459"/>
      <c r="IF821" s="459"/>
      <c r="IG821" s="459"/>
      <c r="IH821" s="459"/>
      <c r="II821" s="459"/>
      <c r="IJ821" s="459"/>
      <c r="IK821" s="459"/>
      <c r="IL821" s="459"/>
      <c r="IM821" s="459"/>
      <c r="IN821" s="459"/>
      <c r="IO821" s="459"/>
      <c r="IP821" s="459"/>
      <c r="IQ821" s="459"/>
      <c r="IR821" s="459"/>
      <c r="IS821" s="459"/>
      <c r="IT821" s="459"/>
      <c r="IU821" s="459"/>
      <c r="IV821" s="459"/>
      <c r="RS821" s="252"/>
    </row>
    <row r="822" spans="1:487" s="461" customFormat="1" ht="18">
      <c r="A822" s="605" t="s">
        <v>1333</v>
      </c>
      <c r="B822" s="459"/>
      <c r="C822" s="488"/>
      <c r="D822" s="606" t="s">
        <v>129</v>
      </c>
      <c r="E822" s="461">
        <f t="shared" si="8"/>
        <v>0</v>
      </c>
      <c r="F822" s="524">
        <f t="shared" si="9"/>
        <v>0</v>
      </c>
      <c r="G822" s="473"/>
      <c r="H822" s="473"/>
      <c r="I822" s="473"/>
      <c r="J822" s="473"/>
      <c r="K822" s="473"/>
      <c r="L822" s="459"/>
      <c r="M822" s="459"/>
      <c r="N822" s="459"/>
      <c r="R822" s="251"/>
      <c r="T822" s="459"/>
      <c r="U822" s="459"/>
      <c r="V822" s="459"/>
      <c r="AA822" s="251"/>
      <c r="AC822" s="459"/>
      <c r="AD822" s="459"/>
      <c r="AE822" s="459"/>
      <c r="AJ822" s="251"/>
      <c r="AL822" s="459"/>
      <c r="AM822" s="459"/>
      <c r="AN822" s="459"/>
      <c r="AS822" s="251"/>
      <c r="AU822" s="459"/>
      <c r="AV822" s="459"/>
      <c r="AW822" s="459"/>
      <c r="BB822" s="251"/>
      <c r="BD822" s="459"/>
      <c r="BE822" s="459"/>
      <c r="BF822" s="459"/>
      <c r="BK822" s="251"/>
      <c r="BM822" s="459"/>
      <c r="BN822" s="459"/>
      <c r="BO822" s="459"/>
      <c r="BT822" s="251"/>
      <c r="BV822" s="459"/>
      <c r="BW822" s="459"/>
      <c r="BX822" s="459"/>
      <c r="CC822" s="251"/>
      <c r="CE822" s="459"/>
      <c r="CF822" s="459"/>
      <c r="CG822" s="459"/>
      <c r="CL822" s="251"/>
      <c r="CN822" s="459"/>
      <c r="CO822" s="459"/>
      <c r="CP822" s="459"/>
      <c r="CU822" s="251"/>
      <c r="CW822" s="459"/>
      <c r="CX822" s="459"/>
      <c r="CY822" s="459"/>
      <c r="DD822" s="251"/>
      <c r="DF822" s="459"/>
      <c r="DG822" s="459"/>
      <c r="DH822" s="459"/>
      <c r="DM822" s="251"/>
      <c r="DO822" s="459"/>
      <c r="DP822" s="459"/>
      <c r="DQ822" s="459"/>
      <c r="DV822" s="251"/>
      <c r="DX822" s="459"/>
      <c r="DY822" s="459"/>
      <c r="DZ822" s="459"/>
      <c r="EE822" s="251"/>
      <c r="EG822" s="459"/>
      <c r="EH822" s="459"/>
      <c r="EI822" s="459"/>
      <c r="EN822" s="251"/>
      <c r="EP822" s="459"/>
      <c r="EQ822" s="459"/>
      <c r="ER822" s="459"/>
      <c r="EW822" s="251"/>
      <c r="EY822" s="459"/>
      <c r="EZ822" s="459"/>
      <c r="FA822" s="459"/>
      <c r="FF822" s="251"/>
      <c r="FH822" s="459"/>
      <c r="FI822" s="459"/>
      <c r="FJ822" s="459"/>
      <c r="FO822" s="251"/>
      <c r="FQ822" s="459"/>
      <c r="FR822" s="459"/>
      <c r="FS822" s="459"/>
      <c r="FX822" s="251"/>
      <c r="FZ822" s="459"/>
      <c r="GA822" s="459"/>
      <c r="GB822" s="459"/>
      <c r="GG822" s="251"/>
      <c r="GI822" s="459"/>
      <c r="GJ822" s="459"/>
      <c r="GK822" s="459"/>
      <c r="GP822" s="251"/>
      <c r="GR822" s="459"/>
      <c r="GS822" s="459"/>
      <c r="GT822" s="459"/>
      <c r="GY822" s="251"/>
      <c r="HA822" s="459"/>
      <c r="HB822" s="459"/>
      <c r="HC822" s="459"/>
      <c r="HH822" s="251"/>
      <c r="HJ822" s="459"/>
      <c r="HK822" s="459"/>
      <c r="HL822" s="459"/>
      <c r="HQ822" s="459"/>
      <c r="HR822" s="459"/>
      <c r="HS822" s="459"/>
      <c r="HT822" s="459"/>
      <c r="HU822" s="459"/>
      <c r="HV822" s="459"/>
      <c r="HW822" s="459"/>
      <c r="HX822" s="459"/>
      <c r="HY822" s="459"/>
      <c r="HZ822" s="459"/>
      <c r="IA822" s="459"/>
      <c r="IB822" s="459"/>
      <c r="IC822" s="459"/>
      <c r="ID822" s="459"/>
      <c r="IE822" s="459"/>
      <c r="IF822" s="459"/>
      <c r="IG822" s="459"/>
      <c r="IH822" s="459"/>
      <c r="II822" s="459"/>
      <c r="IJ822" s="459"/>
      <c r="IK822" s="459"/>
      <c r="IL822" s="459"/>
      <c r="IM822" s="459"/>
      <c r="IN822" s="459"/>
      <c r="IO822" s="459"/>
      <c r="IP822" s="459"/>
      <c r="IQ822" s="459"/>
      <c r="IR822" s="459"/>
      <c r="IS822" s="459"/>
      <c r="IT822" s="459"/>
      <c r="IU822" s="459"/>
      <c r="IV822" s="459"/>
      <c r="RS822" s="252"/>
    </row>
    <row r="823" spans="1:487" s="461" customFormat="1" ht="18">
      <c r="A823" s="605" t="s">
        <v>925</v>
      </c>
      <c r="B823" s="488"/>
      <c r="C823" s="488"/>
      <c r="D823" s="461" t="s">
        <v>130</v>
      </c>
      <c r="E823" s="461">
        <f t="shared" si="8"/>
        <v>2</v>
      </c>
      <c r="F823" s="524">
        <f t="shared" si="9"/>
        <v>0</v>
      </c>
      <c r="G823" s="509"/>
      <c r="H823" s="509"/>
      <c r="I823" s="509"/>
      <c r="J823" s="509"/>
      <c r="K823" s="509"/>
      <c r="L823" s="459"/>
      <c r="M823" s="459"/>
      <c r="N823" s="459"/>
      <c r="R823" s="251"/>
      <c r="T823" s="459"/>
      <c r="U823" s="459"/>
      <c r="V823" s="459"/>
      <c r="AA823" s="251"/>
      <c r="AC823" s="459"/>
      <c r="AD823" s="459"/>
      <c r="AE823" s="459"/>
      <c r="AJ823" s="251"/>
      <c r="AL823" s="459"/>
      <c r="AM823" s="459"/>
      <c r="AN823" s="459"/>
      <c r="AS823" s="251"/>
      <c r="AU823" s="459"/>
      <c r="AV823" s="459"/>
      <c r="AW823" s="459"/>
      <c r="BB823" s="251"/>
      <c r="BD823" s="459"/>
      <c r="BE823" s="459"/>
      <c r="BF823" s="459"/>
      <c r="BK823" s="251"/>
      <c r="BM823" s="459"/>
      <c r="BN823" s="459"/>
      <c r="BO823" s="459"/>
      <c r="BT823" s="251"/>
      <c r="BV823" s="459"/>
      <c r="BW823" s="459"/>
      <c r="BX823" s="459"/>
      <c r="CC823" s="251"/>
      <c r="CE823" s="459"/>
      <c r="CF823" s="459"/>
      <c r="CG823" s="459"/>
      <c r="CL823" s="251"/>
      <c r="CN823" s="459"/>
      <c r="CO823" s="459"/>
      <c r="CP823" s="459"/>
      <c r="CU823" s="251"/>
      <c r="CW823" s="459"/>
      <c r="CX823" s="459"/>
      <c r="CY823" s="459"/>
      <c r="DD823" s="251"/>
      <c r="DF823" s="459"/>
      <c r="DG823" s="459"/>
      <c r="DH823" s="459"/>
      <c r="DM823" s="251"/>
      <c r="DO823" s="459"/>
      <c r="DP823" s="459"/>
      <c r="DQ823" s="459"/>
      <c r="DV823" s="251"/>
      <c r="DX823" s="459"/>
      <c r="DY823" s="459"/>
      <c r="DZ823" s="459"/>
      <c r="EE823" s="251"/>
      <c r="EG823" s="459"/>
      <c r="EH823" s="459"/>
      <c r="EI823" s="459"/>
      <c r="EN823" s="251"/>
      <c r="EP823" s="459"/>
      <c r="EQ823" s="459"/>
      <c r="ER823" s="459"/>
      <c r="EW823" s="251"/>
      <c r="EY823" s="459"/>
      <c r="EZ823" s="459"/>
      <c r="FA823" s="459"/>
      <c r="FF823" s="251"/>
      <c r="FH823" s="459"/>
      <c r="FI823" s="459"/>
      <c r="FJ823" s="459"/>
      <c r="FO823" s="251"/>
      <c r="FQ823" s="459"/>
      <c r="FR823" s="459"/>
      <c r="FS823" s="459"/>
      <c r="FX823" s="251"/>
      <c r="FZ823" s="459"/>
      <c r="GA823" s="459"/>
      <c r="GB823" s="459"/>
      <c r="GG823" s="251"/>
      <c r="GI823" s="459"/>
      <c r="GJ823" s="459"/>
      <c r="GK823" s="459"/>
      <c r="GP823" s="251"/>
      <c r="GR823" s="459"/>
      <c r="GS823" s="459"/>
      <c r="GT823" s="459"/>
      <c r="GY823" s="251"/>
      <c r="HA823" s="459"/>
      <c r="HB823" s="459"/>
      <c r="HC823" s="459"/>
      <c r="HH823" s="251"/>
      <c r="HJ823" s="459"/>
      <c r="HK823" s="459"/>
      <c r="HL823" s="459"/>
      <c r="HQ823" s="459"/>
      <c r="HR823" s="459"/>
      <c r="HS823" s="459"/>
      <c r="HT823" s="459"/>
      <c r="HU823" s="459"/>
      <c r="HV823" s="459"/>
      <c r="HW823" s="459"/>
      <c r="HX823" s="459"/>
      <c r="HY823" s="459"/>
      <c r="HZ823" s="459"/>
      <c r="IA823" s="459"/>
      <c r="IB823" s="459"/>
      <c r="IC823" s="459"/>
      <c r="ID823" s="459"/>
      <c r="IE823" s="459"/>
      <c r="IF823" s="459"/>
      <c r="IG823" s="459"/>
      <c r="IH823" s="459"/>
      <c r="II823" s="459"/>
      <c r="IJ823" s="459"/>
      <c r="IK823" s="459"/>
      <c r="IL823" s="459"/>
      <c r="IM823" s="459"/>
      <c r="IN823" s="459"/>
      <c r="IO823" s="459"/>
      <c r="IP823" s="459"/>
      <c r="IQ823" s="459"/>
      <c r="IR823" s="459"/>
      <c r="IS823" s="459"/>
      <c r="IT823" s="459"/>
      <c r="IU823" s="459"/>
      <c r="IV823" s="459"/>
      <c r="RS823" s="252"/>
    </row>
    <row r="824" spans="1:487" s="461" customFormat="1" ht="18">
      <c r="A824" s="605" t="s">
        <v>2404</v>
      </c>
      <c r="B824" s="459"/>
      <c r="C824" s="488"/>
      <c r="D824" s="606" t="s">
        <v>129</v>
      </c>
      <c r="E824" s="461">
        <f t="shared" si="8"/>
        <v>0</v>
      </c>
      <c r="F824" s="524">
        <f t="shared" si="9"/>
        <v>0</v>
      </c>
      <c r="G824" s="473"/>
      <c r="H824" s="473"/>
      <c r="I824" s="473"/>
      <c r="J824" s="473"/>
      <c r="K824" s="473"/>
      <c r="L824" s="459"/>
      <c r="M824" s="459"/>
      <c r="N824" s="459"/>
      <c r="R824" s="251"/>
      <c r="T824" s="459"/>
      <c r="U824" s="459"/>
      <c r="V824" s="459"/>
      <c r="AA824" s="251"/>
      <c r="AC824" s="459"/>
      <c r="AD824" s="459"/>
      <c r="AE824" s="459"/>
      <c r="AJ824" s="251"/>
      <c r="AL824" s="459"/>
      <c r="AM824" s="459"/>
      <c r="AN824" s="459"/>
      <c r="AS824" s="251"/>
      <c r="AU824" s="459"/>
      <c r="AV824" s="459"/>
      <c r="AW824" s="459"/>
      <c r="BB824" s="251"/>
      <c r="BD824" s="459"/>
      <c r="BE824" s="459"/>
      <c r="BF824" s="459"/>
      <c r="BK824" s="251"/>
      <c r="BM824" s="459"/>
      <c r="BN824" s="459"/>
      <c r="BO824" s="459"/>
      <c r="BT824" s="251"/>
      <c r="BV824" s="459"/>
      <c r="BW824" s="459"/>
      <c r="BX824" s="459"/>
      <c r="CC824" s="251"/>
      <c r="CE824" s="459"/>
      <c r="CF824" s="459"/>
      <c r="CG824" s="459"/>
      <c r="CL824" s="251"/>
      <c r="CN824" s="459"/>
      <c r="CO824" s="459"/>
      <c r="CP824" s="459"/>
      <c r="CU824" s="251"/>
      <c r="CW824" s="459"/>
      <c r="CX824" s="459"/>
      <c r="CY824" s="459"/>
      <c r="DD824" s="251"/>
      <c r="DF824" s="459"/>
      <c r="DG824" s="459"/>
      <c r="DH824" s="459"/>
      <c r="DM824" s="251"/>
      <c r="DO824" s="459"/>
      <c r="DP824" s="459"/>
      <c r="DQ824" s="459"/>
      <c r="DV824" s="251"/>
      <c r="DX824" s="459"/>
      <c r="DY824" s="459"/>
      <c r="DZ824" s="459"/>
      <c r="EE824" s="251"/>
      <c r="EG824" s="459"/>
      <c r="EH824" s="459"/>
      <c r="EI824" s="459"/>
      <c r="EN824" s="251"/>
      <c r="EP824" s="459"/>
      <c r="EQ824" s="459"/>
      <c r="ER824" s="459"/>
      <c r="EW824" s="251"/>
      <c r="EY824" s="459"/>
      <c r="EZ824" s="459"/>
      <c r="FA824" s="459"/>
      <c r="FF824" s="251"/>
      <c r="FH824" s="459"/>
      <c r="FI824" s="459"/>
      <c r="FJ824" s="459"/>
      <c r="FO824" s="251"/>
      <c r="FQ824" s="459"/>
      <c r="FR824" s="459"/>
      <c r="FS824" s="459"/>
      <c r="FX824" s="251"/>
      <c r="FZ824" s="459"/>
      <c r="GA824" s="459"/>
      <c r="GB824" s="459"/>
      <c r="GG824" s="251"/>
      <c r="GI824" s="459"/>
      <c r="GJ824" s="459"/>
      <c r="GK824" s="459"/>
      <c r="GP824" s="251"/>
      <c r="GR824" s="459"/>
      <c r="GS824" s="459"/>
      <c r="GT824" s="459"/>
      <c r="GY824" s="251"/>
      <c r="HA824" s="459"/>
      <c r="HB824" s="459"/>
      <c r="HC824" s="459"/>
      <c r="HH824" s="251"/>
      <c r="HJ824" s="459"/>
      <c r="HK824" s="459"/>
      <c r="HL824" s="459"/>
      <c r="HQ824" s="459"/>
      <c r="HR824" s="459"/>
      <c r="HS824" s="459"/>
      <c r="HT824" s="459"/>
      <c r="HU824" s="459"/>
      <c r="HV824" s="459"/>
      <c r="HW824" s="459"/>
      <c r="HX824" s="459"/>
      <c r="HY824" s="459"/>
      <c r="HZ824" s="459"/>
      <c r="IA824" s="459"/>
      <c r="IB824" s="459"/>
      <c r="IC824" s="459"/>
      <c r="ID824" s="459"/>
      <c r="IE824" s="459"/>
      <c r="IF824" s="459"/>
      <c r="IG824" s="459"/>
      <c r="IH824" s="459"/>
      <c r="II824" s="459"/>
      <c r="IJ824" s="459"/>
      <c r="IK824" s="459"/>
      <c r="IL824" s="459"/>
      <c r="IM824" s="459"/>
      <c r="IN824" s="459"/>
      <c r="IO824" s="459"/>
      <c r="IP824" s="459"/>
      <c r="IQ824" s="459"/>
      <c r="IR824" s="459"/>
      <c r="IS824" s="459"/>
      <c r="IT824" s="459"/>
      <c r="IU824" s="459"/>
      <c r="IV824" s="459"/>
      <c r="RS824" s="252"/>
    </row>
    <row r="825" spans="1:487" s="461" customFormat="1" ht="18">
      <c r="A825" s="605" t="s">
        <v>910</v>
      </c>
      <c r="B825" s="459"/>
      <c r="C825" s="488"/>
      <c r="D825" s="461" t="s">
        <v>139</v>
      </c>
      <c r="E825" s="461">
        <f t="shared" si="8"/>
        <v>72</v>
      </c>
      <c r="F825" s="524">
        <f t="shared" si="9"/>
        <v>130</v>
      </c>
      <c r="G825" s="473"/>
      <c r="H825" s="473"/>
      <c r="I825" s="473">
        <v>130</v>
      </c>
      <c r="J825" s="473"/>
      <c r="K825" s="473"/>
      <c r="L825" s="509"/>
      <c r="M825" s="459"/>
      <c r="N825" s="459"/>
      <c r="R825" s="251"/>
      <c r="T825" s="459"/>
      <c r="U825" s="459"/>
      <c r="V825" s="459"/>
      <c r="AA825" s="251"/>
      <c r="AC825" s="459"/>
      <c r="AD825" s="459"/>
      <c r="AE825" s="459"/>
      <c r="AJ825" s="251"/>
      <c r="AL825" s="459"/>
      <c r="AM825" s="459"/>
      <c r="AN825" s="459"/>
      <c r="AS825" s="251"/>
      <c r="AU825" s="459"/>
      <c r="AV825" s="459"/>
      <c r="AW825" s="459"/>
      <c r="BB825" s="251"/>
      <c r="BD825" s="459"/>
      <c r="BE825" s="459"/>
      <c r="BF825" s="459"/>
      <c r="BK825" s="251"/>
      <c r="BM825" s="459"/>
      <c r="BN825" s="459"/>
      <c r="BO825" s="459"/>
      <c r="BT825" s="251"/>
      <c r="BV825" s="459"/>
      <c r="BW825" s="459"/>
      <c r="BX825" s="459"/>
      <c r="CC825" s="251"/>
      <c r="CE825" s="459"/>
      <c r="CF825" s="459"/>
      <c r="CG825" s="459"/>
      <c r="CL825" s="251"/>
      <c r="CN825" s="459"/>
      <c r="CO825" s="459"/>
      <c r="CP825" s="459"/>
      <c r="CU825" s="251"/>
      <c r="CW825" s="459"/>
      <c r="CX825" s="459"/>
      <c r="CY825" s="459"/>
      <c r="DD825" s="251"/>
      <c r="DF825" s="459"/>
      <c r="DG825" s="459"/>
      <c r="DH825" s="459"/>
      <c r="DM825" s="251"/>
      <c r="DO825" s="459"/>
      <c r="DP825" s="459"/>
      <c r="DQ825" s="459"/>
      <c r="DV825" s="251"/>
      <c r="DX825" s="459"/>
      <c r="DY825" s="459"/>
      <c r="DZ825" s="459"/>
      <c r="EE825" s="251"/>
      <c r="EG825" s="459"/>
      <c r="EH825" s="459"/>
      <c r="EI825" s="459"/>
      <c r="EN825" s="251"/>
      <c r="EP825" s="459"/>
      <c r="EQ825" s="459"/>
      <c r="ER825" s="459"/>
      <c r="EW825" s="251"/>
      <c r="EY825" s="459"/>
      <c r="EZ825" s="459"/>
      <c r="FA825" s="459"/>
      <c r="FF825" s="251"/>
      <c r="FH825" s="459"/>
      <c r="FI825" s="459"/>
      <c r="FJ825" s="459"/>
      <c r="FO825" s="251"/>
      <c r="FQ825" s="459"/>
      <c r="FR825" s="459"/>
      <c r="FS825" s="459"/>
      <c r="FX825" s="251"/>
      <c r="FZ825" s="459"/>
      <c r="GA825" s="459"/>
      <c r="GB825" s="459"/>
      <c r="GG825" s="251"/>
      <c r="GI825" s="459"/>
      <c r="GJ825" s="459"/>
      <c r="GK825" s="459"/>
      <c r="GP825" s="251"/>
      <c r="GR825" s="459"/>
      <c r="GS825" s="459"/>
      <c r="GT825" s="459"/>
      <c r="GY825" s="251"/>
      <c r="HA825" s="459"/>
      <c r="HB825" s="459"/>
      <c r="HC825" s="459"/>
      <c r="HH825" s="251"/>
      <c r="HJ825" s="459"/>
      <c r="HK825" s="459"/>
      <c r="HL825" s="459"/>
      <c r="HQ825" s="459"/>
      <c r="HR825" s="459"/>
      <c r="HS825" s="459"/>
      <c r="HT825" s="459"/>
      <c r="HU825" s="459"/>
      <c r="HV825" s="459"/>
      <c r="HW825" s="459"/>
      <c r="HX825" s="459"/>
      <c r="HY825" s="459"/>
      <c r="HZ825" s="459"/>
      <c r="IA825" s="459"/>
      <c r="IB825" s="459"/>
      <c r="IC825" s="459"/>
      <c r="ID825" s="459"/>
      <c r="IE825" s="459"/>
      <c r="IF825" s="459"/>
      <c r="IG825" s="459"/>
      <c r="IH825" s="459"/>
      <c r="II825" s="459"/>
      <c r="IJ825" s="459"/>
      <c r="IK825" s="459"/>
      <c r="IL825" s="459"/>
      <c r="IM825" s="459"/>
      <c r="IN825" s="459"/>
      <c r="IO825" s="459"/>
      <c r="IP825" s="459"/>
      <c r="IQ825" s="459"/>
      <c r="IR825" s="459"/>
      <c r="IS825" s="459"/>
      <c r="IT825" s="459"/>
      <c r="IU825" s="459"/>
      <c r="IV825" s="459"/>
      <c r="RS825" s="252"/>
    </row>
    <row r="826" spans="1:487" s="461" customFormat="1" ht="18">
      <c r="A826" s="605" t="s">
        <v>476</v>
      </c>
      <c r="B826" s="488"/>
      <c r="C826" s="488"/>
      <c r="D826" s="461" t="s">
        <v>136</v>
      </c>
      <c r="E826" s="461">
        <f t="shared" si="8"/>
        <v>56</v>
      </c>
      <c r="F826" s="524">
        <f t="shared" si="9"/>
        <v>56</v>
      </c>
      <c r="G826" s="473"/>
      <c r="H826" s="473"/>
      <c r="I826" s="473">
        <v>35</v>
      </c>
      <c r="J826" s="473">
        <v>21</v>
      </c>
      <c r="K826" s="473"/>
      <c r="L826" s="459"/>
      <c r="M826" s="459"/>
      <c r="N826" s="459"/>
      <c r="R826" s="251"/>
      <c r="T826" s="459"/>
      <c r="U826" s="459"/>
      <c r="V826" s="459"/>
      <c r="AA826" s="251"/>
      <c r="AC826" s="459"/>
      <c r="AD826" s="459"/>
      <c r="AE826" s="459"/>
      <c r="AJ826" s="251"/>
      <c r="AL826" s="459"/>
      <c r="AM826" s="459"/>
      <c r="AN826" s="459"/>
      <c r="AS826" s="251"/>
      <c r="AU826" s="459"/>
      <c r="AV826" s="459"/>
      <c r="AW826" s="459"/>
      <c r="BB826" s="251"/>
      <c r="BD826" s="459"/>
      <c r="BE826" s="459"/>
      <c r="BF826" s="459"/>
      <c r="BK826" s="251"/>
      <c r="BM826" s="459"/>
      <c r="BN826" s="459"/>
      <c r="BO826" s="459"/>
      <c r="BT826" s="251"/>
      <c r="BV826" s="459"/>
      <c r="BW826" s="459"/>
      <c r="BX826" s="459"/>
      <c r="CC826" s="251"/>
      <c r="CE826" s="459"/>
      <c r="CF826" s="459"/>
      <c r="CG826" s="459"/>
      <c r="CL826" s="251"/>
      <c r="CN826" s="459"/>
      <c r="CO826" s="459"/>
      <c r="CP826" s="459"/>
      <c r="CU826" s="251"/>
      <c r="CW826" s="459"/>
      <c r="CX826" s="459"/>
      <c r="CY826" s="459"/>
      <c r="DD826" s="251"/>
      <c r="DF826" s="459"/>
      <c r="DG826" s="459"/>
      <c r="DH826" s="459"/>
      <c r="DM826" s="251"/>
      <c r="DO826" s="459"/>
      <c r="DP826" s="459"/>
      <c r="DQ826" s="459"/>
      <c r="DV826" s="251"/>
      <c r="DX826" s="459"/>
      <c r="DY826" s="459"/>
      <c r="DZ826" s="459"/>
      <c r="EE826" s="251"/>
      <c r="EG826" s="459"/>
      <c r="EH826" s="459"/>
      <c r="EI826" s="459"/>
      <c r="EN826" s="251"/>
      <c r="EP826" s="459"/>
      <c r="EQ826" s="459"/>
      <c r="ER826" s="459"/>
      <c r="EW826" s="251"/>
      <c r="EY826" s="459"/>
      <c r="EZ826" s="459"/>
      <c r="FA826" s="459"/>
      <c r="FF826" s="251"/>
      <c r="FH826" s="459"/>
      <c r="FI826" s="459"/>
      <c r="FJ826" s="459"/>
      <c r="FO826" s="251"/>
      <c r="FQ826" s="459"/>
      <c r="FR826" s="459"/>
      <c r="FS826" s="459"/>
      <c r="FX826" s="251"/>
      <c r="FZ826" s="459"/>
      <c r="GA826" s="459"/>
      <c r="GB826" s="459"/>
      <c r="GG826" s="251"/>
      <c r="GI826" s="459"/>
      <c r="GJ826" s="459"/>
      <c r="GK826" s="459"/>
      <c r="GP826" s="251"/>
      <c r="GR826" s="459"/>
      <c r="GS826" s="459"/>
      <c r="GT826" s="459"/>
      <c r="GY826" s="251"/>
      <c r="HA826" s="459"/>
      <c r="HB826" s="459"/>
      <c r="HC826" s="459"/>
      <c r="HH826" s="251"/>
      <c r="HJ826" s="459"/>
      <c r="HK826" s="459"/>
      <c r="HL826" s="459"/>
      <c r="HQ826" s="459"/>
      <c r="HR826" s="459"/>
      <c r="HS826" s="459"/>
      <c r="HT826" s="459"/>
      <c r="HU826" s="459"/>
      <c r="HV826" s="459"/>
      <c r="HW826" s="459"/>
      <c r="HX826" s="459"/>
      <c r="HY826" s="459"/>
      <c r="HZ826" s="459"/>
      <c r="IA826" s="459"/>
      <c r="IB826" s="459"/>
      <c r="IC826" s="459"/>
      <c r="ID826" s="459"/>
      <c r="IE826" s="459"/>
      <c r="IF826" s="459"/>
      <c r="IG826" s="459"/>
      <c r="IH826" s="459"/>
      <c r="II826" s="459"/>
      <c r="IJ826" s="459"/>
      <c r="IK826" s="459"/>
      <c r="IL826" s="459"/>
      <c r="IM826" s="459"/>
      <c r="IN826" s="459"/>
      <c r="IO826" s="459"/>
      <c r="IP826" s="459"/>
      <c r="IQ826" s="459"/>
      <c r="IR826" s="459"/>
      <c r="IS826" s="459"/>
      <c r="IT826" s="459"/>
      <c r="IU826" s="459"/>
      <c r="IV826" s="459"/>
      <c r="RS826" s="252"/>
    </row>
    <row r="827" spans="1:487" s="461" customFormat="1" ht="18">
      <c r="A827" s="605" t="s">
        <v>1068</v>
      </c>
      <c r="B827" s="459"/>
      <c r="C827" s="488"/>
      <c r="D827" s="606" t="s">
        <v>129</v>
      </c>
      <c r="E827" s="461">
        <f t="shared" si="8"/>
        <v>0</v>
      </c>
      <c r="F827" s="524">
        <f t="shared" si="9"/>
        <v>11</v>
      </c>
      <c r="G827" s="473"/>
      <c r="H827" s="473"/>
      <c r="I827" s="473"/>
      <c r="J827" s="473">
        <v>11</v>
      </c>
      <c r="K827" s="473"/>
      <c r="L827" s="459"/>
      <c r="M827" s="459"/>
      <c r="N827" s="459"/>
      <c r="R827" s="251"/>
      <c r="T827" s="459"/>
      <c r="U827" s="459"/>
      <c r="V827" s="459"/>
      <c r="AA827" s="251"/>
      <c r="AC827" s="459"/>
      <c r="AD827" s="459"/>
      <c r="AE827" s="459"/>
      <c r="AJ827" s="251"/>
      <c r="AL827" s="459"/>
      <c r="AM827" s="459"/>
      <c r="AN827" s="459"/>
      <c r="AS827" s="251"/>
      <c r="AU827" s="459"/>
      <c r="AV827" s="459"/>
      <c r="AW827" s="459"/>
      <c r="BB827" s="251"/>
      <c r="BD827" s="459"/>
      <c r="BE827" s="459"/>
      <c r="BF827" s="459"/>
      <c r="BK827" s="251"/>
      <c r="BM827" s="459"/>
      <c r="BN827" s="459"/>
      <c r="BO827" s="459"/>
      <c r="BT827" s="251"/>
      <c r="BV827" s="459"/>
      <c r="BW827" s="459"/>
      <c r="BX827" s="459"/>
      <c r="CC827" s="251"/>
      <c r="CE827" s="459"/>
      <c r="CF827" s="459"/>
      <c r="CG827" s="459"/>
      <c r="CL827" s="251"/>
      <c r="CN827" s="459"/>
      <c r="CO827" s="459"/>
      <c r="CP827" s="459"/>
      <c r="CU827" s="251"/>
      <c r="CW827" s="459"/>
      <c r="CX827" s="459"/>
      <c r="CY827" s="459"/>
      <c r="DD827" s="251"/>
      <c r="DF827" s="459"/>
      <c r="DG827" s="459"/>
      <c r="DH827" s="459"/>
      <c r="DM827" s="251"/>
      <c r="DO827" s="459"/>
      <c r="DP827" s="459"/>
      <c r="DQ827" s="459"/>
      <c r="DV827" s="251"/>
      <c r="DX827" s="459"/>
      <c r="DY827" s="459"/>
      <c r="DZ827" s="459"/>
      <c r="EE827" s="251"/>
      <c r="EG827" s="459"/>
      <c r="EH827" s="459"/>
      <c r="EI827" s="459"/>
      <c r="EN827" s="251"/>
      <c r="EP827" s="459"/>
      <c r="EQ827" s="459"/>
      <c r="ER827" s="459"/>
      <c r="EW827" s="251"/>
      <c r="EY827" s="459"/>
      <c r="EZ827" s="459"/>
      <c r="FA827" s="459"/>
      <c r="FF827" s="251"/>
      <c r="FH827" s="459"/>
      <c r="FI827" s="459"/>
      <c r="FJ827" s="459"/>
      <c r="FO827" s="251"/>
      <c r="FQ827" s="459"/>
      <c r="FR827" s="459"/>
      <c r="FS827" s="459"/>
      <c r="FX827" s="251"/>
      <c r="FZ827" s="459"/>
      <c r="GA827" s="459"/>
      <c r="GB827" s="459"/>
      <c r="GG827" s="251"/>
      <c r="GI827" s="459"/>
      <c r="GJ827" s="459"/>
      <c r="GK827" s="459"/>
      <c r="GP827" s="251"/>
      <c r="GR827" s="459"/>
      <c r="GS827" s="459"/>
      <c r="GT827" s="459"/>
      <c r="GY827" s="251"/>
      <c r="HA827" s="459"/>
      <c r="HB827" s="459"/>
      <c r="HC827" s="459"/>
      <c r="HH827" s="251"/>
      <c r="HJ827" s="459"/>
      <c r="HK827" s="459"/>
      <c r="HL827" s="459"/>
      <c r="HQ827" s="459"/>
      <c r="HR827" s="459"/>
      <c r="HS827" s="459"/>
      <c r="HT827" s="459"/>
      <c r="HU827" s="459"/>
      <c r="HV827" s="459"/>
      <c r="HW827" s="459"/>
      <c r="HX827" s="459"/>
      <c r="HY827" s="459"/>
      <c r="HZ827" s="459"/>
      <c r="IA827" s="459"/>
      <c r="IB827" s="459"/>
      <c r="IC827" s="459"/>
      <c r="ID827" s="459"/>
      <c r="IE827" s="459"/>
      <c r="IF827" s="459"/>
      <c r="IG827" s="459"/>
      <c r="IH827" s="459"/>
      <c r="II827" s="459"/>
      <c r="IJ827" s="459"/>
      <c r="IK827" s="459"/>
      <c r="IL827" s="459"/>
      <c r="IM827" s="459"/>
      <c r="IN827" s="459"/>
      <c r="IO827" s="459"/>
      <c r="IP827" s="459"/>
      <c r="IQ827" s="459"/>
      <c r="IR827" s="459"/>
      <c r="IS827" s="459"/>
      <c r="IT827" s="459"/>
      <c r="IU827" s="459"/>
      <c r="IV827" s="459"/>
      <c r="RS827" s="252"/>
    </row>
    <row r="828" spans="1:487" s="461" customFormat="1" ht="18">
      <c r="A828" s="605" t="s">
        <v>901</v>
      </c>
      <c r="B828" s="459"/>
      <c r="C828" s="488"/>
      <c r="D828" s="606" t="s">
        <v>129</v>
      </c>
      <c r="E828" s="461">
        <f t="shared" si="8"/>
        <v>0</v>
      </c>
      <c r="F828" s="524">
        <f t="shared" si="9"/>
        <v>1</v>
      </c>
      <c r="G828" s="473"/>
      <c r="H828" s="473"/>
      <c r="I828" s="473"/>
      <c r="J828" s="473">
        <v>1</v>
      </c>
      <c r="K828" s="473"/>
      <c r="L828" s="459"/>
      <c r="M828" s="459"/>
      <c r="N828" s="459"/>
      <c r="R828" s="251"/>
      <c r="T828" s="459"/>
      <c r="U828" s="459"/>
      <c r="V828" s="459"/>
      <c r="AA828" s="251"/>
      <c r="AC828" s="459"/>
      <c r="AD828" s="459"/>
      <c r="AE828" s="459"/>
      <c r="AJ828" s="251"/>
      <c r="AL828" s="459"/>
      <c r="AM828" s="459"/>
      <c r="AN828" s="459"/>
      <c r="AS828" s="251"/>
      <c r="AU828" s="459"/>
      <c r="AV828" s="459"/>
      <c r="AW828" s="459"/>
      <c r="BB828" s="251"/>
      <c r="BD828" s="459"/>
      <c r="BE828" s="459"/>
      <c r="BF828" s="459"/>
      <c r="BK828" s="251"/>
      <c r="BM828" s="459"/>
      <c r="BN828" s="459"/>
      <c r="BO828" s="459"/>
      <c r="BT828" s="251"/>
      <c r="BV828" s="459"/>
      <c r="BW828" s="459"/>
      <c r="BX828" s="459"/>
      <c r="CC828" s="251"/>
      <c r="CE828" s="459"/>
      <c r="CF828" s="459"/>
      <c r="CG828" s="459"/>
      <c r="CL828" s="251"/>
      <c r="CN828" s="459"/>
      <c r="CO828" s="459"/>
      <c r="CP828" s="459"/>
      <c r="CU828" s="251"/>
      <c r="CW828" s="459"/>
      <c r="CX828" s="459"/>
      <c r="CY828" s="459"/>
      <c r="DD828" s="251"/>
      <c r="DF828" s="459"/>
      <c r="DG828" s="459"/>
      <c r="DH828" s="459"/>
      <c r="DM828" s="251"/>
      <c r="DO828" s="459"/>
      <c r="DP828" s="459"/>
      <c r="DQ828" s="459"/>
      <c r="DV828" s="251"/>
      <c r="DX828" s="459"/>
      <c r="DY828" s="459"/>
      <c r="DZ828" s="459"/>
      <c r="EE828" s="251"/>
      <c r="EG828" s="459"/>
      <c r="EH828" s="459"/>
      <c r="EI828" s="459"/>
      <c r="EN828" s="251"/>
      <c r="EP828" s="459"/>
      <c r="EQ828" s="459"/>
      <c r="ER828" s="459"/>
      <c r="EW828" s="251"/>
      <c r="EY828" s="459"/>
      <c r="EZ828" s="459"/>
      <c r="FA828" s="459"/>
      <c r="FF828" s="251"/>
      <c r="FH828" s="459"/>
      <c r="FI828" s="459"/>
      <c r="FJ828" s="459"/>
      <c r="FO828" s="251"/>
      <c r="FQ828" s="459"/>
      <c r="FR828" s="459"/>
      <c r="FS828" s="459"/>
      <c r="FX828" s="251"/>
      <c r="FZ828" s="459"/>
      <c r="GA828" s="459"/>
      <c r="GB828" s="459"/>
      <c r="GG828" s="251"/>
      <c r="GI828" s="459"/>
      <c r="GJ828" s="459"/>
      <c r="GK828" s="459"/>
      <c r="GP828" s="251"/>
      <c r="GR828" s="459"/>
      <c r="GS828" s="459"/>
      <c r="GT828" s="459"/>
      <c r="GY828" s="251"/>
      <c r="HA828" s="459"/>
      <c r="HB828" s="459"/>
      <c r="HC828" s="459"/>
      <c r="HH828" s="251"/>
      <c r="HJ828" s="459"/>
      <c r="HK828" s="459"/>
      <c r="HL828" s="459"/>
      <c r="HQ828" s="459"/>
      <c r="HR828" s="459"/>
      <c r="HS828" s="459"/>
      <c r="HT828" s="459"/>
      <c r="HU828" s="459"/>
      <c r="HV828" s="459"/>
      <c r="HW828" s="459"/>
      <c r="HX828" s="459"/>
      <c r="HY828" s="459"/>
      <c r="HZ828" s="459"/>
      <c r="IA828" s="459"/>
      <c r="IB828" s="459"/>
      <c r="IC828" s="459"/>
      <c r="ID828" s="459"/>
      <c r="IE828" s="459"/>
      <c r="IF828" s="459"/>
      <c r="IG828" s="459"/>
      <c r="IH828" s="459"/>
      <c r="II828" s="459"/>
      <c r="IJ828" s="459"/>
      <c r="IK828" s="459"/>
      <c r="IL828" s="459"/>
      <c r="IM828" s="459"/>
      <c r="IN828" s="459"/>
      <c r="IO828" s="459"/>
      <c r="IP828" s="459"/>
      <c r="IQ828" s="459"/>
      <c r="IR828" s="459"/>
      <c r="IS828" s="459"/>
      <c r="IT828" s="459"/>
      <c r="IU828" s="459"/>
      <c r="IV828" s="459"/>
      <c r="RS828" s="252"/>
    </row>
    <row r="829" spans="1:487" s="461" customFormat="1" ht="18">
      <c r="A829" s="605" t="s">
        <v>1125</v>
      </c>
      <c r="B829" s="459"/>
      <c r="C829" s="488"/>
      <c r="D829" s="606" t="s">
        <v>129</v>
      </c>
      <c r="E829" s="461">
        <f t="shared" si="8"/>
        <v>1</v>
      </c>
      <c r="F829" s="524">
        <f t="shared" si="9"/>
        <v>4</v>
      </c>
      <c r="G829" s="473"/>
      <c r="H829" s="473"/>
      <c r="I829" s="473"/>
      <c r="J829" s="473">
        <v>4</v>
      </c>
      <c r="K829" s="473"/>
      <c r="L829" s="459"/>
      <c r="M829" s="459"/>
      <c r="N829" s="459"/>
      <c r="R829" s="251"/>
      <c r="T829" s="459"/>
      <c r="U829" s="459"/>
      <c r="V829" s="459"/>
      <c r="AA829" s="251"/>
      <c r="AC829" s="459"/>
      <c r="AD829" s="459"/>
      <c r="AE829" s="459"/>
      <c r="AJ829" s="251"/>
      <c r="AL829" s="459"/>
      <c r="AM829" s="459"/>
      <c r="AN829" s="459"/>
      <c r="AS829" s="251"/>
      <c r="AU829" s="459"/>
      <c r="AV829" s="459"/>
      <c r="AW829" s="459"/>
      <c r="BB829" s="251"/>
      <c r="BD829" s="459"/>
      <c r="BE829" s="459"/>
      <c r="BF829" s="459"/>
      <c r="BK829" s="251"/>
      <c r="BM829" s="459"/>
      <c r="BN829" s="459"/>
      <c r="BO829" s="459"/>
      <c r="BT829" s="251"/>
      <c r="BV829" s="459"/>
      <c r="BW829" s="459"/>
      <c r="BX829" s="459"/>
      <c r="CC829" s="251"/>
      <c r="CE829" s="459"/>
      <c r="CF829" s="459"/>
      <c r="CG829" s="459"/>
      <c r="CL829" s="251"/>
      <c r="CN829" s="459"/>
      <c r="CO829" s="459"/>
      <c r="CP829" s="459"/>
      <c r="CU829" s="251"/>
      <c r="CW829" s="459"/>
      <c r="CX829" s="459"/>
      <c r="CY829" s="459"/>
      <c r="DD829" s="251"/>
      <c r="DF829" s="459"/>
      <c r="DG829" s="459"/>
      <c r="DH829" s="459"/>
      <c r="DM829" s="251"/>
      <c r="DO829" s="459"/>
      <c r="DP829" s="459"/>
      <c r="DQ829" s="459"/>
      <c r="DV829" s="251"/>
      <c r="DX829" s="459"/>
      <c r="DY829" s="459"/>
      <c r="DZ829" s="459"/>
      <c r="EE829" s="251"/>
      <c r="EG829" s="459"/>
      <c r="EH829" s="459"/>
      <c r="EI829" s="459"/>
      <c r="EN829" s="251"/>
      <c r="EP829" s="459"/>
      <c r="EQ829" s="459"/>
      <c r="ER829" s="459"/>
      <c r="EW829" s="251"/>
      <c r="EY829" s="459"/>
      <c r="EZ829" s="459"/>
      <c r="FA829" s="459"/>
      <c r="FF829" s="251"/>
      <c r="FH829" s="459"/>
      <c r="FI829" s="459"/>
      <c r="FJ829" s="459"/>
      <c r="FO829" s="251"/>
      <c r="FQ829" s="459"/>
      <c r="FR829" s="459"/>
      <c r="FS829" s="459"/>
      <c r="FX829" s="251"/>
      <c r="FZ829" s="459"/>
      <c r="GA829" s="459"/>
      <c r="GB829" s="459"/>
      <c r="GG829" s="251"/>
      <c r="GI829" s="459"/>
      <c r="GJ829" s="459"/>
      <c r="GK829" s="459"/>
      <c r="GP829" s="251"/>
      <c r="GR829" s="459"/>
      <c r="GS829" s="459"/>
      <c r="GT829" s="459"/>
      <c r="GY829" s="251"/>
      <c r="HA829" s="459"/>
      <c r="HB829" s="459"/>
      <c r="HC829" s="459"/>
      <c r="HH829" s="251"/>
      <c r="HJ829" s="459"/>
      <c r="HK829" s="459"/>
      <c r="HL829" s="459"/>
      <c r="HQ829" s="459"/>
      <c r="HR829" s="459"/>
      <c r="HS829" s="459"/>
      <c r="HT829" s="459"/>
      <c r="HU829" s="459"/>
      <c r="HV829" s="459"/>
      <c r="HW829" s="459"/>
      <c r="HX829" s="459"/>
      <c r="HY829" s="459"/>
      <c r="HZ829" s="459"/>
      <c r="IA829" s="459"/>
      <c r="IB829" s="459"/>
      <c r="IC829" s="459"/>
      <c r="ID829" s="459"/>
      <c r="IE829" s="459"/>
      <c r="IF829" s="459"/>
      <c r="IG829" s="459"/>
      <c r="IH829" s="459"/>
      <c r="II829" s="459"/>
      <c r="IJ829" s="459"/>
      <c r="IK829" s="459"/>
      <c r="IL829" s="459"/>
      <c r="IM829" s="459"/>
      <c r="IN829" s="459"/>
      <c r="IO829" s="459"/>
      <c r="IP829" s="459"/>
      <c r="IQ829" s="459"/>
      <c r="IR829" s="459"/>
      <c r="IS829" s="459"/>
      <c r="IT829" s="459"/>
      <c r="IU829" s="459"/>
      <c r="IV829" s="459"/>
      <c r="RS829" s="252"/>
    </row>
    <row r="830" spans="1:487" s="461" customFormat="1" ht="18">
      <c r="A830" s="605" t="s">
        <v>699</v>
      </c>
      <c r="B830" s="488"/>
      <c r="C830" s="488"/>
      <c r="D830" s="461" t="s">
        <v>135</v>
      </c>
      <c r="E830" s="461">
        <f t="shared" si="8"/>
        <v>2</v>
      </c>
      <c r="F830" s="524">
        <f t="shared" si="9"/>
        <v>0</v>
      </c>
      <c r="G830" s="473"/>
      <c r="H830" s="473"/>
      <c r="I830" s="473"/>
      <c r="J830" s="473"/>
      <c r="K830" s="473"/>
      <c r="L830" s="459"/>
      <c r="M830" s="459"/>
      <c r="N830" s="459"/>
      <c r="R830" s="251"/>
      <c r="T830" s="459"/>
      <c r="U830" s="459"/>
      <c r="V830" s="459"/>
      <c r="AA830" s="251"/>
      <c r="AC830" s="459"/>
      <c r="AD830" s="459"/>
      <c r="AE830" s="459"/>
      <c r="AJ830" s="251"/>
      <c r="AL830" s="459"/>
      <c r="AM830" s="459"/>
      <c r="AN830" s="459"/>
      <c r="AS830" s="251"/>
      <c r="AU830" s="459"/>
      <c r="AV830" s="459"/>
      <c r="AW830" s="459"/>
      <c r="BB830" s="251"/>
      <c r="BD830" s="459"/>
      <c r="BE830" s="459"/>
      <c r="BF830" s="459"/>
      <c r="BK830" s="251"/>
      <c r="BM830" s="459"/>
      <c r="BN830" s="459"/>
      <c r="BO830" s="459"/>
      <c r="BT830" s="251"/>
      <c r="BV830" s="459"/>
      <c r="BW830" s="459"/>
      <c r="BX830" s="459"/>
      <c r="CC830" s="251"/>
      <c r="CE830" s="459"/>
      <c r="CF830" s="459"/>
      <c r="CG830" s="459"/>
      <c r="CL830" s="251"/>
      <c r="CN830" s="459"/>
      <c r="CO830" s="459"/>
      <c r="CP830" s="459"/>
      <c r="CU830" s="251"/>
      <c r="CW830" s="459"/>
      <c r="CX830" s="459"/>
      <c r="CY830" s="459"/>
      <c r="DD830" s="251"/>
      <c r="DF830" s="459"/>
      <c r="DG830" s="459"/>
      <c r="DH830" s="459"/>
      <c r="DM830" s="251"/>
      <c r="DO830" s="459"/>
      <c r="DP830" s="459"/>
      <c r="DQ830" s="459"/>
      <c r="DV830" s="251"/>
      <c r="DX830" s="459"/>
      <c r="DY830" s="459"/>
      <c r="DZ830" s="459"/>
      <c r="EE830" s="251"/>
      <c r="EG830" s="459"/>
      <c r="EH830" s="459"/>
      <c r="EI830" s="459"/>
      <c r="EN830" s="251"/>
      <c r="EP830" s="459"/>
      <c r="EQ830" s="459"/>
      <c r="ER830" s="459"/>
      <c r="EW830" s="251"/>
      <c r="EY830" s="459"/>
      <c r="EZ830" s="459"/>
      <c r="FA830" s="459"/>
      <c r="FF830" s="251"/>
      <c r="FH830" s="459"/>
      <c r="FI830" s="459"/>
      <c r="FJ830" s="459"/>
      <c r="FO830" s="251"/>
      <c r="FQ830" s="459"/>
      <c r="FR830" s="459"/>
      <c r="FS830" s="459"/>
      <c r="FX830" s="251"/>
      <c r="FZ830" s="459"/>
      <c r="GA830" s="459"/>
      <c r="GB830" s="459"/>
      <c r="GG830" s="251"/>
      <c r="GI830" s="459"/>
      <c r="GJ830" s="459"/>
      <c r="GK830" s="459"/>
      <c r="GP830" s="251"/>
      <c r="GR830" s="459"/>
      <c r="GS830" s="459"/>
      <c r="GT830" s="459"/>
      <c r="GY830" s="251"/>
      <c r="HA830" s="459"/>
      <c r="HB830" s="459"/>
      <c r="HC830" s="459"/>
      <c r="HH830" s="251"/>
      <c r="HJ830" s="459"/>
      <c r="HK830" s="459"/>
      <c r="HL830" s="459"/>
      <c r="HQ830" s="459"/>
      <c r="HR830" s="459"/>
      <c r="HS830" s="459"/>
      <c r="HT830" s="459"/>
      <c r="HU830" s="459"/>
      <c r="HV830" s="459"/>
      <c r="HW830" s="459"/>
      <c r="HX830" s="459"/>
      <c r="HY830" s="459"/>
      <c r="HZ830" s="459"/>
      <c r="IA830" s="459"/>
      <c r="IB830" s="459"/>
      <c r="IC830" s="459"/>
      <c r="ID830" s="459"/>
      <c r="IE830" s="459"/>
      <c r="IF830" s="459"/>
      <c r="IG830" s="459"/>
      <c r="IH830" s="459"/>
      <c r="II830" s="459"/>
      <c r="IJ830" s="459"/>
      <c r="IK830" s="459"/>
      <c r="IL830" s="459"/>
      <c r="IM830" s="459"/>
      <c r="IN830" s="459"/>
      <c r="IO830" s="459"/>
      <c r="IP830" s="459"/>
      <c r="IQ830" s="459"/>
      <c r="IR830" s="459"/>
      <c r="IS830" s="459"/>
      <c r="IT830" s="459"/>
      <c r="IU830" s="459"/>
      <c r="IV830" s="459"/>
      <c r="RS830" s="252"/>
    </row>
    <row r="831" spans="1:487" s="461" customFormat="1" ht="18">
      <c r="A831" s="605" t="s">
        <v>1463</v>
      </c>
      <c r="B831" s="488"/>
      <c r="C831" s="488"/>
      <c r="D831" s="461" t="s">
        <v>132</v>
      </c>
      <c r="E831" s="461">
        <f t="shared" si="8"/>
        <v>3</v>
      </c>
      <c r="F831" s="524">
        <f t="shared" si="9"/>
        <v>0</v>
      </c>
      <c r="G831" s="502"/>
      <c r="H831" s="502"/>
      <c r="I831" s="473"/>
      <c r="J831" s="473"/>
      <c r="K831" s="473"/>
      <c r="N831" s="459"/>
      <c r="R831" s="459"/>
      <c r="T831" s="459"/>
      <c r="U831" s="459"/>
      <c r="V831" s="459"/>
      <c r="AA831" s="459"/>
      <c r="AC831" s="459"/>
      <c r="AD831" s="459"/>
      <c r="AE831" s="459"/>
      <c r="AJ831" s="459"/>
      <c r="AL831" s="459"/>
      <c r="AM831" s="459"/>
      <c r="AN831" s="459"/>
      <c r="AS831" s="459"/>
      <c r="AU831" s="459"/>
      <c r="AV831" s="459"/>
      <c r="AW831" s="459"/>
      <c r="BB831" s="459"/>
      <c r="BD831" s="459"/>
      <c r="BE831" s="459"/>
      <c r="BF831" s="459"/>
      <c r="BK831" s="459"/>
      <c r="BM831" s="459"/>
      <c r="BN831" s="459"/>
      <c r="BO831" s="459"/>
      <c r="BT831" s="459"/>
      <c r="BV831" s="459"/>
      <c r="BW831" s="459"/>
      <c r="BX831" s="459"/>
      <c r="CC831" s="459"/>
      <c r="CE831" s="459"/>
      <c r="CF831" s="459"/>
      <c r="CG831" s="459"/>
      <c r="CL831" s="459"/>
      <c r="CN831" s="459"/>
      <c r="CO831" s="459"/>
      <c r="CP831" s="459"/>
      <c r="CU831" s="459"/>
      <c r="CW831" s="459"/>
      <c r="CX831" s="459"/>
      <c r="CY831" s="459"/>
      <c r="DD831" s="459"/>
      <c r="DF831" s="459"/>
      <c r="DG831" s="459"/>
      <c r="DH831" s="459"/>
      <c r="DM831" s="459"/>
      <c r="DO831" s="459"/>
      <c r="DP831" s="459"/>
      <c r="DQ831" s="459"/>
      <c r="DV831" s="459"/>
      <c r="DX831" s="459"/>
      <c r="DY831" s="459"/>
      <c r="DZ831" s="459"/>
      <c r="EE831" s="459"/>
      <c r="EG831" s="459"/>
      <c r="EH831" s="459"/>
      <c r="EI831" s="459"/>
      <c r="EN831" s="459"/>
      <c r="EP831" s="459"/>
      <c r="EQ831" s="459"/>
      <c r="ER831" s="459"/>
      <c r="EW831" s="459"/>
      <c r="EY831" s="459"/>
      <c r="EZ831" s="459"/>
      <c r="FA831" s="459"/>
      <c r="FF831" s="459"/>
      <c r="FH831" s="459"/>
      <c r="FI831" s="459"/>
      <c r="FJ831" s="459"/>
      <c r="FO831" s="459"/>
      <c r="FQ831" s="459"/>
      <c r="FR831" s="459"/>
      <c r="FS831" s="459"/>
      <c r="FX831" s="459"/>
      <c r="FZ831" s="459"/>
      <c r="GA831" s="459"/>
      <c r="GB831" s="459"/>
      <c r="GG831" s="459"/>
      <c r="GI831" s="459"/>
      <c r="GJ831" s="459"/>
      <c r="GK831" s="459"/>
      <c r="GP831" s="459"/>
      <c r="GR831" s="459"/>
      <c r="GS831" s="459"/>
      <c r="GT831" s="459"/>
      <c r="GY831" s="459"/>
      <c r="HA831" s="459"/>
      <c r="HB831" s="459"/>
      <c r="HC831" s="459"/>
      <c r="HH831" s="459"/>
      <c r="HJ831" s="459"/>
      <c r="HK831" s="459"/>
      <c r="HL831" s="459"/>
      <c r="HQ831" s="459"/>
      <c r="HR831" s="459"/>
      <c r="HS831" s="459"/>
      <c r="HT831" s="459"/>
      <c r="HU831" s="459"/>
      <c r="HV831" s="459"/>
      <c r="HW831" s="459"/>
      <c r="HX831" s="459"/>
      <c r="HY831" s="459"/>
      <c r="HZ831" s="459"/>
      <c r="IA831" s="459"/>
      <c r="IB831" s="459"/>
      <c r="IC831" s="459"/>
      <c r="ID831" s="459"/>
      <c r="IE831" s="459"/>
      <c r="IF831" s="459"/>
      <c r="IG831" s="459"/>
      <c r="IH831" s="459"/>
      <c r="II831" s="459"/>
      <c r="IJ831" s="459"/>
      <c r="IK831" s="459"/>
      <c r="IL831" s="459"/>
      <c r="IM831" s="459"/>
      <c r="IN831" s="459"/>
      <c r="IO831" s="459"/>
      <c r="IP831" s="459"/>
      <c r="IQ831" s="459"/>
      <c r="IR831" s="459"/>
      <c r="IS831" s="459"/>
      <c r="IT831" s="459"/>
      <c r="IU831" s="459"/>
      <c r="IV831" s="459"/>
      <c r="RS831" s="252"/>
    </row>
    <row r="832" spans="1:487" s="461" customFormat="1" ht="18">
      <c r="A832" s="605" t="s">
        <v>2405</v>
      </c>
      <c r="B832" s="459"/>
      <c r="C832" s="488"/>
      <c r="D832" s="606" t="s">
        <v>129</v>
      </c>
      <c r="E832" s="461">
        <f t="shared" si="8"/>
        <v>0</v>
      </c>
      <c r="F832" s="524">
        <f t="shared" si="9"/>
        <v>0</v>
      </c>
      <c r="G832" s="509"/>
      <c r="H832" s="509"/>
      <c r="I832" s="509"/>
      <c r="J832" s="509"/>
      <c r="K832" s="509"/>
      <c r="L832" s="459"/>
      <c r="M832" s="459"/>
      <c r="N832" s="459"/>
      <c r="R832" s="251"/>
      <c r="T832" s="459"/>
      <c r="U832" s="459"/>
      <c r="V832" s="459"/>
      <c r="AA832" s="251"/>
      <c r="AC832" s="459"/>
      <c r="AD832" s="459"/>
      <c r="AE832" s="459"/>
      <c r="AJ832" s="251"/>
      <c r="AL832" s="459"/>
      <c r="AM832" s="459"/>
      <c r="AN832" s="459"/>
      <c r="AS832" s="251"/>
      <c r="AU832" s="459"/>
      <c r="AV832" s="459"/>
      <c r="AW832" s="459"/>
      <c r="BB832" s="251"/>
      <c r="BD832" s="459"/>
      <c r="BE832" s="459"/>
      <c r="BF832" s="459"/>
      <c r="BK832" s="251"/>
      <c r="BM832" s="459"/>
      <c r="BN832" s="459"/>
      <c r="BO832" s="459"/>
      <c r="BT832" s="251"/>
      <c r="BV832" s="459"/>
      <c r="BW832" s="459"/>
      <c r="BX832" s="459"/>
      <c r="CC832" s="251"/>
      <c r="CE832" s="459"/>
      <c r="CF832" s="459"/>
      <c r="CG832" s="459"/>
      <c r="CL832" s="251"/>
      <c r="CN832" s="459"/>
      <c r="CO832" s="459"/>
      <c r="CP832" s="459"/>
      <c r="CU832" s="251"/>
      <c r="CW832" s="459"/>
      <c r="CX832" s="459"/>
      <c r="CY832" s="459"/>
      <c r="DD832" s="251"/>
      <c r="DF832" s="459"/>
      <c r="DG832" s="459"/>
      <c r="DH832" s="459"/>
      <c r="DM832" s="251"/>
      <c r="DO832" s="459"/>
      <c r="DP832" s="459"/>
      <c r="DQ832" s="459"/>
      <c r="DV832" s="251"/>
      <c r="DX832" s="459"/>
      <c r="DY832" s="459"/>
      <c r="DZ832" s="459"/>
      <c r="EE832" s="251"/>
      <c r="EG832" s="459"/>
      <c r="EH832" s="459"/>
      <c r="EI832" s="459"/>
      <c r="EN832" s="251"/>
      <c r="EP832" s="459"/>
      <c r="EQ832" s="459"/>
      <c r="ER832" s="459"/>
      <c r="EW832" s="251"/>
      <c r="EY832" s="459"/>
      <c r="EZ832" s="459"/>
      <c r="FA832" s="459"/>
      <c r="FF832" s="251"/>
      <c r="FH832" s="459"/>
      <c r="FI832" s="459"/>
      <c r="FJ832" s="459"/>
      <c r="FO832" s="251"/>
      <c r="FQ832" s="459"/>
      <c r="FR832" s="459"/>
      <c r="FS832" s="459"/>
      <c r="FX832" s="251"/>
      <c r="FZ832" s="459"/>
      <c r="GA832" s="459"/>
      <c r="GB832" s="459"/>
      <c r="GG832" s="251"/>
      <c r="GI832" s="459"/>
      <c r="GJ832" s="459"/>
      <c r="GK832" s="459"/>
      <c r="GP832" s="251"/>
      <c r="GR832" s="459"/>
      <c r="GS832" s="459"/>
      <c r="GT832" s="459"/>
      <c r="GY832" s="251"/>
      <c r="HA832" s="459"/>
      <c r="HB832" s="459"/>
      <c r="HC832" s="459"/>
      <c r="HH832" s="251"/>
      <c r="HJ832" s="459"/>
      <c r="HK832" s="459"/>
      <c r="HL832" s="459"/>
      <c r="HQ832" s="459"/>
      <c r="HR832" s="459"/>
      <c r="HS832" s="459"/>
      <c r="HT832" s="459"/>
      <c r="HU832" s="459"/>
      <c r="HV832" s="459"/>
      <c r="HW832" s="459"/>
      <c r="HX832" s="459"/>
      <c r="HY832" s="459"/>
      <c r="HZ832" s="459"/>
      <c r="IA832" s="459"/>
      <c r="IB832" s="459"/>
      <c r="IC832" s="459"/>
      <c r="ID832" s="459"/>
      <c r="IE832" s="459"/>
      <c r="IF832" s="459"/>
      <c r="IG832" s="459"/>
      <c r="IH832" s="459"/>
      <c r="II832" s="459"/>
      <c r="IJ832" s="459"/>
      <c r="IK832" s="459"/>
      <c r="IL832" s="459"/>
      <c r="IM832" s="459"/>
      <c r="IN832" s="459"/>
      <c r="IO832" s="459"/>
      <c r="IP832" s="459"/>
      <c r="IQ832" s="459"/>
      <c r="IR832" s="459"/>
      <c r="IS832" s="459"/>
      <c r="IT832" s="459"/>
      <c r="IU832" s="459"/>
      <c r="IV832" s="459"/>
      <c r="RS832" s="252"/>
    </row>
    <row r="833" spans="1:487" s="461" customFormat="1" ht="18">
      <c r="A833" s="605" t="s">
        <v>617</v>
      </c>
      <c r="B833" s="488"/>
      <c r="C833" s="488"/>
      <c r="D833" s="461" t="s">
        <v>132</v>
      </c>
      <c r="E833" s="461">
        <f t="shared" si="8"/>
        <v>9</v>
      </c>
      <c r="F833" s="524">
        <f t="shared" si="9"/>
        <v>0</v>
      </c>
      <c r="G833" s="473"/>
      <c r="H833" s="473"/>
      <c r="I833" s="473"/>
      <c r="J833" s="473"/>
      <c r="K833" s="473"/>
      <c r="L833" s="459"/>
      <c r="M833" s="459"/>
      <c r="N833" s="459"/>
      <c r="R833" s="251"/>
      <c r="T833" s="459"/>
      <c r="U833" s="459"/>
      <c r="V833" s="459"/>
      <c r="AA833" s="251"/>
      <c r="AC833" s="459"/>
      <c r="AD833" s="459"/>
      <c r="AE833" s="459"/>
      <c r="AJ833" s="251"/>
      <c r="AL833" s="459"/>
      <c r="AM833" s="459"/>
      <c r="AN833" s="459"/>
      <c r="AS833" s="251"/>
      <c r="AU833" s="459"/>
      <c r="AV833" s="459"/>
      <c r="AW833" s="459"/>
      <c r="BB833" s="251"/>
      <c r="BD833" s="459"/>
      <c r="BE833" s="459"/>
      <c r="BF833" s="459"/>
      <c r="BK833" s="251"/>
      <c r="BM833" s="459"/>
      <c r="BN833" s="459"/>
      <c r="BO833" s="459"/>
      <c r="BT833" s="251"/>
      <c r="BV833" s="459"/>
      <c r="BW833" s="459"/>
      <c r="BX833" s="459"/>
      <c r="CC833" s="251"/>
      <c r="CE833" s="459"/>
      <c r="CF833" s="459"/>
      <c r="CG833" s="459"/>
      <c r="CL833" s="251"/>
      <c r="CN833" s="459"/>
      <c r="CO833" s="459"/>
      <c r="CP833" s="459"/>
      <c r="CU833" s="251"/>
      <c r="CW833" s="459"/>
      <c r="CX833" s="459"/>
      <c r="CY833" s="459"/>
      <c r="DD833" s="251"/>
      <c r="DF833" s="459"/>
      <c r="DG833" s="459"/>
      <c r="DH833" s="459"/>
      <c r="DM833" s="251"/>
      <c r="DO833" s="459"/>
      <c r="DP833" s="459"/>
      <c r="DQ833" s="459"/>
      <c r="DV833" s="251"/>
      <c r="DX833" s="459"/>
      <c r="DY833" s="459"/>
      <c r="DZ833" s="459"/>
      <c r="EE833" s="251"/>
      <c r="EG833" s="459"/>
      <c r="EH833" s="459"/>
      <c r="EI833" s="459"/>
      <c r="EN833" s="251"/>
      <c r="EP833" s="459"/>
      <c r="EQ833" s="459"/>
      <c r="ER833" s="459"/>
      <c r="EW833" s="251"/>
      <c r="EY833" s="459"/>
      <c r="EZ833" s="459"/>
      <c r="FA833" s="459"/>
      <c r="FF833" s="251"/>
      <c r="FH833" s="459"/>
      <c r="FI833" s="459"/>
      <c r="FJ833" s="459"/>
      <c r="FO833" s="251"/>
      <c r="FQ833" s="459"/>
      <c r="FR833" s="459"/>
      <c r="FS833" s="459"/>
      <c r="FX833" s="251"/>
      <c r="FZ833" s="459"/>
      <c r="GA833" s="459"/>
      <c r="GB833" s="459"/>
      <c r="GG833" s="251"/>
      <c r="GI833" s="459"/>
      <c r="GJ833" s="459"/>
      <c r="GK833" s="459"/>
      <c r="GP833" s="251"/>
      <c r="GR833" s="459"/>
      <c r="GS833" s="459"/>
      <c r="GT833" s="459"/>
      <c r="GY833" s="251"/>
      <c r="HA833" s="459"/>
      <c r="HB833" s="459"/>
      <c r="HC833" s="459"/>
      <c r="HH833" s="251"/>
      <c r="HJ833" s="459"/>
      <c r="HK833" s="459"/>
      <c r="HL833" s="459"/>
      <c r="HQ833" s="459"/>
      <c r="HR833" s="459"/>
      <c r="HS833" s="459"/>
      <c r="HT833" s="459"/>
      <c r="HU833" s="459"/>
      <c r="HV833" s="459"/>
      <c r="HW833" s="459"/>
      <c r="HX833" s="459"/>
      <c r="HY833" s="459"/>
      <c r="HZ833" s="459"/>
      <c r="IA833" s="459"/>
      <c r="IB833" s="459"/>
      <c r="IC833" s="459"/>
      <c r="ID833" s="459"/>
      <c r="IE833" s="459"/>
      <c r="IF833" s="459"/>
      <c r="IG833" s="459"/>
      <c r="IH833" s="459"/>
      <c r="II833" s="459"/>
      <c r="IJ833" s="459"/>
      <c r="IK833" s="459"/>
      <c r="IL833" s="459"/>
      <c r="IM833" s="459"/>
      <c r="IN833" s="459"/>
      <c r="IO833" s="459"/>
      <c r="IP833" s="459"/>
      <c r="IQ833" s="459"/>
      <c r="IR833" s="459"/>
      <c r="IS833" s="459"/>
      <c r="IT833" s="459"/>
      <c r="IU833" s="459"/>
      <c r="IV833" s="459"/>
      <c r="RS833" s="252"/>
    </row>
    <row r="834" spans="1:487" s="461" customFormat="1" ht="18">
      <c r="A834" s="605" t="s">
        <v>973</v>
      </c>
      <c r="B834" s="459"/>
      <c r="C834" s="459"/>
      <c r="D834" s="606" t="s">
        <v>129</v>
      </c>
      <c r="E834" s="461">
        <f t="shared" si="8"/>
        <v>0</v>
      </c>
      <c r="F834" s="524">
        <f t="shared" si="9"/>
        <v>3</v>
      </c>
      <c r="G834" s="509"/>
      <c r="H834" s="509"/>
      <c r="I834" s="509"/>
      <c r="J834" s="509">
        <v>3</v>
      </c>
      <c r="K834" s="509"/>
      <c r="L834" s="459"/>
      <c r="N834" s="459"/>
      <c r="R834" s="251"/>
      <c r="T834" s="459"/>
      <c r="U834" s="459"/>
      <c r="V834" s="459"/>
      <c r="AA834" s="251"/>
      <c r="AC834" s="459"/>
      <c r="AD834" s="459"/>
      <c r="AE834" s="459"/>
      <c r="AJ834" s="251"/>
      <c r="AL834" s="459"/>
      <c r="AM834" s="459"/>
      <c r="AN834" s="459"/>
      <c r="AS834" s="251"/>
      <c r="AU834" s="459"/>
      <c r="AV834" s="459"/>
      <c r="AW834" s="459"/>
      <c r="BB834" s="251"/>
      <c r="BD834" s="459"/>
      <c r="BE834" s="459"/>
      <c r="BF834" s="459"/>
      <c r="BK834" s="251"/>
      <c r="BM834" s="459"/>
      <c r="BN834" s="459"/>
      <c r="BO834" s="459"/>
      <c r="BT834" s="251"/>
      <c r="BV834" s="459"/>
      <c r="BW834" s="459"/>
      <c r="BX834" s="459"/>
      <c r="CC834" s="251"/>
      <c r="CE834" s="459"/>
      <c r="CF834" s="459"/>
      <c r="CG834" s="459"/>
      <c r="CL834" s="251"/>
      <c r="CN834" s="459"/>
      <c r="CO834" s="459"/>
      <c r="CP834" s="459"/>
      <c r="CU834" s="251"/>
      <c r="CW834" s="459"/>
      <c r="CX834" s="459"/>
      <c r="CY834" s="459"/>
      <c r="DD834" s="251"/>
      <c r="DF834" s="459"/>
      <c r="DG834" s="459"/>
      <c r="DH834" s="459"/>
      <c r="DM834" s="251"/>
      <c r="DO834" s="459"/>
      <c r="DP834" s="459"/>
      <c r="DQ834" s="459"/>
      <c r="DV834" s="251"/>
      <c r="DX834" s="459"/>
      <c r="DY834" s="459"/>
      <c r="DZ834" s="459"/>
      <c r="EE834" s="251"/>
      <c r="EG834" s="459"/>
      <c r="EH834" s="459"/>
      <c r="EI834" s="459"/>
      <c r="EN834" s="251"/>
      <c r="EP834" s="459"/>
      <c r="EQ834" s="459"/>
      <c r="ER834" s="459"/>
      <c r="EW834" s="251"/>
      <c r="EY834" s="459"/>
      <c r="EZ834" s="459"/>
      <c r="FA834" s="459"/>
      <c r="FF834" s="251"/>
      <c r="FH834" s="459"/>
      <c r="FI834" s="459"/>
      <c r="FJ834" s="459"/>
      <c r="FO834" s="251"/>
      <c r="FQ834" s="459"/>
      <c r="FR834" s="459"/>
      <c r="FS834" s="459"/>
      <c r="FX834" s="251"/>
      <c r="FZ834" s="459"/>
      <c r="GA834" s="459"/>
      <c r="GB834" s="459"/>
      <c r="GG834" s="251"/>
      <c r="GI834" s="459"/>
      <c r="GJ834" s="459"/>
      <c r="GK834" s="459"/>
      <c r="GP834" s="251"/>
      <c r="GR834" s="459"/>
      <c r="GS834" s="459"/>
      <c r="GT834" s="459"/>
      <c r="GY834" s="251"/>
      <c r="HA834" s="459"/>
      <c r="HB834" s="459"/>
      <c r="HC834" s="459"/>
      <c r="HH834" s="251"/>
      <c r="HJ834" s="459"/>
      <c r="HK834" s="459"/>
      <c r="HL834" s="459"/>
      <c r="HQ834" s="459"/>
      <c r="HR834" s="459"/>
      <c r="HS834" s="459"/>
      <c r="HT834" s="459"/>
      <c r="HU834" s="459"/>
      <c r="HV834" s="459"/>
      <c r="HW834" s="459"/>
      <c r="HX834" s="459"/>
      <c r="HY834" s="459"/>
      <c r="HZ834" s="459"/>
      <c r="IA834" s="459"/>
      <c r="IB834" s="459"/>
      <c r="IC834" s="459"/>
      <c r="ID834" s="459"/>
      <c r="IE834" s="459"/>
      <c r="IF834" s="459"/>
      <c r="IG834" s="459"/>
      <c r="IH834" s="459"/>
      <c r="II834" s="459"/>
      <c r="IJ834" s="459"/>
      <c r="IK834" s="459"/>
      <c r="IL834" s="459"/>
      <c r="IM834" s="459"/>
      <c r="IN834" s="459"/>
      <c r="IO834" s="459"/>
      <c r="IP834" s="459"/>
      <c r="IQ834" s="459"/>
      <c r="IR834" s="459"/>
      <c r="IS834" s="459"/>
      <c r="IT834" s="459"/>
      <c r="IU834" s="459"/>
      <c r="IV834" s="459"/>
      <c r="RS834" s="252"/>
    </row>
    <row r="835" spans="1:487" s="461" customFormat="1" ht="18">
      <c r="A835" s="605" t="s">
        <v>1478</v>
      </c>
      <c r="B835" s="488"/>
      <c r="C835" s="488"/>
      <c r="D835" s="461" t="s">
        <v>130</v>
      </c>
      <c r="E835" s="461">
        <f t="shared" si="8"/>
        <v>0</v>
      </c>
      <c r="F835" s="524">
        <f t="shared" si="9"/>
        <v>0</v>
      </c>
      <c r="G835" s="509"/>
      <c r="H835" s="509"/>
      <c r="I835" s="509"/>
      <c r="J835" s="509"/>
      <c r="K835" s="509"/>
      <c r="L835" s="459"/>
      <c r="M835" s="459"/>
      <c r="N835" s="459"/>
      <c r="R835" s="251"/>
      <c r="T835" s="459"/>
      <c r="U835" s="459"/>
      <c r="V835" s="459"/>
      <c r="AA835" s="251"/>
      <c r="AC835" s="459"/>
      <c r="AD835" s="459"/>
      <c r="AE835" s="459"/>
      <c r="AJ835" s="251"/>
      <c r="AL835" s="459"/>
      <c r="AM835" s="459"/>
      <c r="AN835" s="459"/>
      <c r="AS835" s="251"/>
      <c r="AU835" s="459"/>
      <c r="AV835" s="459"/>
      <c r="AW835" s="459"/>
      <c r="BB835" s="251"/>
      <c r="BD835" s="459"/>
      <c r="BE835" s="459"/>
      <c r="BF835" s="459"/>
      <c r="BK835" s="251"/>
      <c r="BM835" s="459"/>
      <c r="BN835" s="459"/>
      <c r="BO835" s="459"/>
      <c r="BT835" s="251"/>
      <c r="BV835" s="459"/>
      <c r="BW835" s="459"/>
      <c r="BX835" s="459"/>
      <c r="CC835" s="251"/>
      <c r="CE835" s="459"/>
      <c r="CF835" s="459"/>
      <c r="CG835" s="459"/>
      <c r="CL835" s="251"/>
      <c r="CN835" s="459"/>
      <c r="CO835" s="459"/>
      <c r="CP835" s="459"/>
      <c r="CU835" s="251"/>
      <c r="CW835" s="459"/>
      <c r="CX835" s="459"/>
      <c r="CY835" s="459"/>
      <c r="DD835" s="251"/>
      <c r="DF835" s="459"/>
      <c r="DG835" s="459"/>
      <c r="DH835" s="459"/>
      <c r="DM835" s="251"/>
      <c r="DO835" s="459"/>
      <c r="DP835" s="459"/>
      <c r="DQ835" s="459"/>
      <c r="DV835" s="251"/>
      <c r="DX835" s="459"/>
      <c r="DY835" s="459"/>
      <c r="DZ835" s="459"/>
      <c r="EE835" s="251"/>
      <c r="EG835" s="459"/>
      <c r="EH835" s="459"/>
      <c r="EI835" s="459"/>
      <c r="EN835" s="251"/>
      <c r="EP835" s="459"/>
      <c r="EQ835" s="459"/>
      <c r="ER835" s="459"/>
      <c r="EW835" s="251"/>
      <c r="EY835" s="459"/>
      <c r="EZ835" s="459"/>
      <c r="FA835" s="459"/>
      <c r="FF835" s="251"/>
      <c r="FH835" s="459"/>
      <c r="FI835" s="459"/>
      <c r="FJ835" s="459"/>
      <c r="FO835" s="251"/>
      <c r="FQ835" s="459"/>
      <c r="FR835" s="459"/>
      <c r="FS835" s="459"/>
      <c r="FX835" s="251"/>
      <c r="FZ835" s="459"/>
      <c r="GA835" s="459"/>
      <c r="GB835" s="459"/>
      <c r="GG835" s="251"/>
      <c r="GI835" s="459"/>
      <c r="GJ835" s="459"/>
      <c r="GK835" s="459"/>
      <c r="GP835" s="251"/>
      <c r="GR835" s="459"/>
      <c r="GS835" s="459"/>
      <c r="GT835" s="459"/>
      <c r="GY835" s="251"/>
      <c r="HA835" s="459"/>
      <c r="HB835" s="459"/>
      <c r="HC835" s="459"/>
      <c r="HH835" s="251"/>
      <c r="HJ835" s="459"/>
      <c r="HK835" s="459"/>
      <c r="HL835" s="459"/>
      <c r="HQ835" s="459"/>
      <c r="HR835" s="459"/>
      <c r="HS835" s="459"/>
      <c r="HT835" s="459"/>
      <c r="HU835" s="459"/>
      <c r="HV835" s="459"/>
      <c r="HW835" s="459"/>
      <c r="HX835" s="459"/>
      <c r="HY835" s="459"/>
      <c r="HZ835" s="459"/>
      <c r="IA835" s="459"/>
      <c r="IB835" s="459"/>
      <c r="IC835" s="459"/>
      <c r="ID835" s="459"/>
      <c r="IE835" s="459"/>
      <c r="IF835" s="459"/>
      <c r="IG835" s="459"/>
      <c r="IH835" s="459"/>
      <c r="II835" s="459"/>
      <c r="IJ835" s="459"/>
      <c r="IK835" s="459"/>
      <c r="IL835" s="459"/>
      <c r="IM835" s="459"/>
      <c r="IN835" s="459"/>
      <c r="IO835" s="459"/>
      <c r="IP835" s="459"/>
      <c r="IQ835" s="459"/>
      <c r="IR835" s="459"/>
      <c r="IS835" s="459"/>
      <c r="IT835" s="459"/>
      <c r="IU835" s="459"/>
      <c r="IV835" s="459"/>
      <c r="RS835" s="252"/>
    </row>
    <row r="836" spans="1:487" s="461" customFormat="1" ht="18">
      <c r="A836" s="605" t="s">
        <v>2058</v>
      </c>
      <c r="B836" s="459"/>
      <c r="C836" s="488"/>
      <c r="D836" s="606" t="s">
        <v>129</v>
      </c>
      <c r="E836" s="461">
        <f t="shared" si="8"/>
        <v>0</v>
      </c>
      <c r="F836" s="524">
        <f t="shared" si="9"/>
        <v>0</v>
      </c>
      <c r="G836" s="509"/>
      <c r="H836" s="509"/>
      <c r="I836" s="509"/>
      <c r="J836" s="509"/>
      <c r="K836" s="509"/>
      <c r="M836" s="459"/>
      <c r="N836" s="459"/>
      <c r="R836" s="251"/>
      <c r="T836" s="459"/>
      <c r="U836" s="459"/>
      <c r="V836" s="459"/>
      <c r="AA836" s="251"/>
      <c r="AC836" s="459"/>
      <c r="AD836" s="459"/>
      <c r="AE836" s="459"/>
      <c r="AJ836" s="251"/>
      <c r="AL836" s="459"/>
      <c r="AM836" s="459"/>
      <c r="AN836" s="459"/>
      <c r="AS836" s="251"/>
      <c r="AU836" s="459"/>
      <c r="AV836" s="459"/>
      <c r="AW836" s="459"/>
      <c r="BB836" s="251"/>
      <c r="BD836" s="459"/>
      <c r="BE836" s="459"/>
      <c r="BF836" s="459"/>
      <c r="BK836" s="251"/>
      <c r="BM836" s="459"/>
      <c r="BN836" s="459"/>
      <c r="BO836" s="459"/>
      <c r="BT836" s="251"/>
      <c r="BV836" s="459"/>
      <c r="BW836" s="459"/>
      <c r="BX836" s="459"/>
      <c r="CC836" s="251"/>
      <c r="CE836" s="459"/>
      <c r="CF836" s="459"/>
      <c r="CG836" s="459"/>
      <c r="CL836" s="251"/>
      <c r="CN836" s="459"/>
      <c r="CO836" s="459"/>
      <c r="CP836" s="459"/>
      <c r="CU836" s="251"/>
      <c r="CW836" s="459"/>
      <c r="CX836" s="459"/>
      <c r="CY836" s="459"/>
      <c r="DD836" s="251"/>
      <c r="DF836" s="459"/>
      <c r="DG836" s="459"/>
      <c r="DH836" s="459"/>
      <c r="DM836" s="251"/>
      <c r="DO836" s="459"/>
      <c r="DP836" s="459"/>
      <c r="DQ836" s="459"/>
      <c r="DV836" s="251"/>
      <c r="DX836" s="459"/>
      <c r="DY836" s="459"/>
      <c r="DZ836" s="459"/>
      <c r="EE836" s="251"/>
      <c r="EG836" s="459"/>
      <c r="EH836" s="459"/>
      <c r="EI836" s="459"/>
      <c r="EN836" s="251"/>
      <c r="EP836" s="459"/>
      <c r="EQ836" s="459"/>
      <c r="ER836" s="459"/>
      <c r="EW836" s="251"/>
      <c r="EY836" s="459"/>
      <c r="EZ836" s="459"/>
      <c r="FA836" s="459"/>
      <c r="FF836" s="251"/>
      <c r="FH836" s="459"/>
      <c r="FI836" s="459"/>
      <c r="FJ836" s="459"/>
      <c r="FO836" s="251"/>
      <c r="FQ836" s="459"/>
      <c r="FR836" s="459"/>
      <c r="FS836" s="459"/>
      <c r="FX836" s="251"/>
      <c r="FZ836" s="459"/>
      <c r="GA836" s="459"/>
      <c r="GB836" s="459"/>
      <c r="GG836" s="251"/>
      <c r="GI836" s="459"/>
      <c r="GJ836" s="459"/>
      <c r="GK836" s="459"/>
      <c r="GP836" s="251"/>
      <c r="GR836" s="459"/>
      <c r="GS836" s="459"/>
      <c r="GT836" s="459"/>
      <c r="GY836" s="251"/>
      <c r="HA836" s="459"/>
      <c r="HB836" s="459"/>
      <c r="HC836" s="459"/>
      <c r="HH836" s="251"/>
      <c r="HJ836" s="459"/>
      <c r="HK836" s="459"/>
      <c r="HL836" s="459"/>
      <c r="HQ836" s="459"/>
      <c r="HR836" s="459"/>
      <c r="HS836" s="459"/>
      <c r="HT836" s="459"/>
      <c r="HU836" s="459"/>
      <c r="HV836" s="459"/>
      <c r="HW836" s="459"/>
      <c r="HX836" s="459"/>
      <c r="HY836" s="459"/>
      <c r="HZ836" s="459"/>
      <c r="IA836" s="459"/>
      <c r="IB836" s="459"/>
      <c r="IC836" s="459"/>
      <c r="ID836" s="459"/>
      <c r="IE836" s="459"/>
      <c r="IF836" s="459"/>
      <c r="IG836" s="459"/>
      <c r="IH836" s="459"/>
      <c r="II836" s="459"/>
      <c r="IJ836" s="459"/>
      <c r="IK836" s="459"/>
      <c r="IL836" s="459"/>
      <c r="IM836" s="459"/>
      <c r="IN836" s="459"/>
      <c r="IO836" s="459"/>
      <c r="IP836" s="459"/>
      <c r="IQ836" s="459"/>
      <c r="IR836" s="459"/>
      <c r="IS836" s="459"/>
      <c r="IT836" s="459"/>
      <c r="IU836" s="459"/>
      <c r="IV836" s="459"/>
      <c r="RS836" s="252"/>
    </row>
    <row r="837" spans="1:487" s="461" customFormat="1" ht="18">
      <c r="A837" s="605" t="s">
        <v>687</v>
      </c>
      <c r="B837" s="488"/>
      <c r="C837" s="488"/>
      <c r="D837" s="461" t="s">
        <v>130</v>
      </c>
      <c r="E837" s="461">
        <f t="shared" si="8"/>
        <v>0</v>
      </c>
      <c r="F837" s="524">
        <f t="shared" si="9"/>
        <v>0</v>
      </c>
      <c r="G837" s="502"/>
      <c r="H837" s="502"/>
      <c r="I837" s="473"/>
      <c r="J837" s="473"/>
      <c r="K837" s="473"/>
      <c r="M837" s="459"/>
      <c r="N837" s="459"/>
      <c r="R837" s="251"/>
      <c r="T837" s="459"/>
      <c r="U837" s="459"/>
      <c r="V837" s="459"/>
      <c r="AA837" s="251"/>
      <c r="AC837" s="459"/>
      <c r="AD837" s="459"/>
      <c r="AE837" s="459"/>
      <c r="AJ837" s="251"/>
      <c r="AL837" s="459"/>
      <c r="AM837" s="459"/>
      <c r="AN837" s="459"/>
      <c r="AS837" s="251"/>
      <c r="AU837" s="459"/>
      <c r="AV837" s="459"/>
      <c r="AW837" s="459"/>
      <c r="BB837" s="251"/>
      <c r="BD837" s="459"/>
      <c r="BE837" s="459"/>
      <c r="BF837" s="459"/>
      <c r="BK837" s="251"/>
      <c r="BM837" s="459"/>
      <c r="BN837" s="459"/>
      <c r="BO837" s="459"/>
      <c r="BT837" s="251"/>
      <c r="BV837" s="459"/>
      <c r="BW837" s="459"/>
      <c r="BX837" s="459"/>
      <c r="CC837" s="251"/>
      <c r="CE837" s="459"/>
      <c r="CF837" s="459"/>
      <c r="CG837" s="459"/>
      <c r="CL837" s="251"/>
      <c r="CN837" s="459"/>
      <c r="CO837" s="459"/>
      <c r="CP837" s="459"/>
      <c r="CU837" s="251"/>
      <c r="CW837" s="459"/>
      <c r="CX837" s="459"/>
      <c r="CY837" s="459"/>
      <c r="DD837" s="251"/>
      <c r="DF837" s="459"/>
      <c r="DG837" s="459"/>
      <c r="DH837" s="459"/>
      <c r="DM837" s="251"/>
      <c r="DO837" s="459"/>
      <c r="DP837" s="459"/>
      <c r="DQ837" s="459"/>
      <c r="DV837" s="251"/>
      <c r="DX837" s="459"/>
      <c r="DY837" s="459"/>
      <c r="DZ837" s="459"/>
      <c r="EE837" s="251"/>
      <c r="EG837" s="459"/>
      <c r="EH837" s="459"/>
      <c r="EI837" s="459"/>
      <c r="EN837" s="251"/>
      <c r="EP837" s="459"/>
      <c r="EQ837" s="459"/>
      <c r="ER837" s="459"/>
      <c r="EW837" s="251"/>
      <c r="EY837" s="459"/>
      <c r="EZ837" s="459"/>
      <c r="FA837" s="459"/>
      <c r="FF837" s="251"/>
      <c r="FH837" s="459"/>
      <c r="FI837" s="459"/>
      <c r="FJ837" s="459"/>
      <c r="FO837" s="251"/>
      <c r="FQ837" s="459"/>
      <c r="FR837" s="459"/>
      <c r="FS837" s="459"/>
      <c r="FX837" s="251"/>
      <c r="FZ837" s="459"/>
      <c r="GA837" s="459"/>
      <c r="GB837" s="459"/>
      <c r="GG837" s="251"/>
      <c r="GI837" s="459"/>
      <c r="GJ837" s="459"/>
      <c r="GK837" s="459"/>
      <c r="GP837" s="251"/>
      <c r="GR837" s="459"/>
      <c r="GS837" s="459"/>
      <c r="GT837" s="459"/>
      <c r="GY837" s="251"/>
      <c r="HA837" s="459"/>
      <c r="HB837" s="459"/>
      <c r="HC837" s="459"/>
      <c r="HH837" s="251"/>
      <c r="HJ837" s="459"/>
      <c r="HK837" s="459"/>
      <c r="HL837" s="459"/>
      <c r="HQ837" s="459"/>
      <c r="HR837" s="459"/>
      <c r="HS837" s="459"/>
      <c r="HT837" s="459"/>
      <c r="HU837" s="459"/>
      <c r="HV837" s="459"/>
      <c r="HW837" s="459"/>
      <c r="HX837" s="459"/>
      <c r="HY837" s="459"/>
      <c r="HZ837" s="459"/>
      <c r="IA837" s="459"/>
      <c r="IB837" s="459"/>
      <c r="IC837" s="459"/>
      <c r="ID837" s="459"/>
      <c r="IE837" s="459"/>
      <c r="IF837" s="459"/>
      <c r="IG837" s="459"/>
      <c r="IH837" s="459"/>
      <c r="II837" s="459"/>
      <c r="IJ837" s="459"/>
      <c r="IK837" s="459"/>
      <c r="IL837" s="459"/>
      <c r="IM837" s="459"/>
      <c r="IN837" s="459"/>
      <c r="IO837" s="459"/>
      <c r="IP837" s="459"/>
      <c r="IQ837" s="459"/>
      <c r="IR837" s="459"/>
      <c r="IS837" s="459"/>
      <c r="IT837" s="459"/>
      <c r="IU837" s="459"/>
      <c r="IV837" s="459"/>
      <c r="RS837" s="252"/>
    </row>
    <row r="838" spans="1:487" s="461" customFormat="1" ht="18">
      <c r="A838" s="605" t="s">
        <v>684</v>
      </c>
      <c r="B838" s="488"/>
      <c r="C838" s="488"/>
      <c r="D838" s="461" t="s">
        <v>131</v>
      </c>
      <c r="E838" s="461">
        <f t="shared" si="8"/>
        <v>1</v>
      </c>
      <c r="F838" s="524">
        <f t="shared" si="9"/>
        <v>10</v>
      </c>
      <c r="G838" s="509"/>
      <c r="H838" s="509"/>
      <c r="I838" s="509"/>
      <c r="J838" s="509">
        <v>10</v>
      </c>
      <c r="K838" s="509"/>
      <c r="L838" s="459"/>
      <c r="M838" s="459"/>
      <c r="N838" s="459"/>
      <c r="R838" s="251"/>
      <c r="T838" s="459"/>
      <c r="U838" s="459"/>
      <c r="V838" s="459"/>
      <c r="AA838" s="251"/>
      <c r="AC838" s="459"/>
      <c r="AD838" s="459"/>
      <c r="AE838" s="459"/>
      <c r="AJ838" s="251"/>
      <c r="AL838" s="459"/>
      <c r="AM838" s="459"/>
      <c r="AN838" s="459"/>
      <c r="AS838" s="251"/>
      <c r="AU838" s="459"/>
      <c r="AV838" s="459"/>
      <c r="AW838" s="459"/>
      <c r="BB838" s="251"/>
      <c r="BD838" s="459"/>
      <c r="BE838" s="459"/>
      <c r="BF838" s="459"/>
      <c r="BK838" s="251"/>
      <c r="BM838" s="459"/>
      <c r="BN838" s="459"/>
      <c r="BO838" s="459"/>
      <c r="BT838" s="251"/>
      <c r="BV838" s="459"/>
      <c r="BW838" s="459"/>
      <c r="BX838" s="459"/>
      <c r="CC838" s="251"/>
      <c r="CE838" s="459"/>
      <c r="CF838" s="459"/>
      <c r="CG838" s="459"/>
      <c r="CL838" s="251"/>
      <c r="CN838" s="459"/>
      <c r="CO838" s="459"/>
      <c r="CP838" s="459"/>
      <c r="CU838" s="251"/>
      <c r="CW838" s="459"/>
      <c r="CX838" s="459"/>
      <c r="CY838" s="459"/>
      <c r="DD838" s="251"/>
      <c r="DF838" s="459"/>
      <c r="DG838" s="459"/>
      <c r="DH838" s="459"/>
      <c r="DM838" s="251"/>
      <c r="DO838" s="459"/>
      <c r="DP838" s="459"/>
      <c r="DQ838" s="459"/>
      <c r="DV838" s="251"/>
      <c r="DX838" s="459"/>
      <c r="DY838" s="459"/>
      <c r="DZ838" s="459"/>
      <c r="EE838" s="251"/>
      <c r="EG838" s="459"/>
      <c r="EH838" s="459"/>
      <c r="EI838" s="459"/>
      <c r="EN838" s="251"/>
      <c r="EP838" s="459"/>
      <c r="EQ838" s="459"/>
      <c r="ER838" s="459"/>
      <c r="EW838" s="251"/>
      <c r="EY838" s="459"/>
      <c r="EZ838" s="459"/>
      <c r="FA838" s="459"/>
      <c r="FF838" s="251"/>
      <c r="FH838" s="459"/>
      <c r="FI838" s="459"/>
      <c r="FJ838" s="459"/>
      <c r="FO838" s="251"/>
      <c r="FQ838" s="459"/>
      <c r="FR838" s="459"/>
      <c r="FS838" s="459"/>
      <c r="FX838" s="251"/>
      <c r="FZ838" s="459"/>
      <c r="GA838" s="459"/>
      <c r="GB838" s="459"/>
      <c r="GG838" s="251"/>
      <c r="GI838" s="459"/>
      <c r="GJ838" s="459"/>
      <c r="GK838" s="459"/>
      <c r="GP838" s="251"/>
      <c r="GR838" s="459"/>
      <c r="GS838" s="459"/>
      <c r="GT838" s="459"/>
      <c r="GY838" s="251"/>
      <c r="HA838" s="459"/>
      <c r="HB838" s="459"/>
      <c r="HC838" s="459"/>
      <c r="HH838" s="251"/>
      <c r="HJ838" s="459"/>
      <c r="HK838" s="459"/>
      <c r="HL838" s="459"/>
      <c r="HQ838" s="459"/>
      <c r="HR838" s="459"/>
      <c r="HS838" s="459"/>
      <c r="HT838" s="459"/>
      <c r="HU838" s="459"/>
      <c r="HV838" s="459"/>
      <c r="HW838" s="459"/>
      <c r="HX838" s="459"/>
      <c r="HY838" s="459"/>
      <c r="HZ838" s="459"/>
      <c r="IA838" s="459"/>
      <c r="IB838" s="459"/>
      <c r="IC838" s="459"/>
      <c r="ID838" s="459"/>
      <c r="IE838" s="459"/>
      <c r="IF838" s="459"/>
      <c r="IG838" s="459"/>
      <c r="IH838" s="459"/>
      <c r="II838" s="459"/>
      <c r="IJ838" s="459"/>
      <c r="IK838" s="459"/>
      <c r="IL838" s="459"/>
      <c r="IM838" s="459"/>
      <c r="IN838" s="459"/>
      <c r="IO838" s="459"/>
      <c r="IP838" s="459"/>
      <c r="IQ838" s="459"/>
      <c r="IR838" s="459"/>
      <c r="IS838" s="459"/>
      <c r="IT838" s="459"/>
      <c r="IU838" s="459"/>
      <c r="IV838" s="459"/>
      <c r="RS838" s="252"/>
    </row>
    <row r="839" spans="1:487" s="461" customFormat="1" ht="18">
      <c r="A839" s="605" t="s">
        <v>1432</v>
      </c>
      <c r="B839" s="459"/>
      <c r="C839" s="488"/>
      <c r="D839" s="606" t="s">
        <v>129</v>
      </c>
      <c r="E839" s="461">
        <f t="shared" si="8"/>
        <v>0</v>
      </c>
      <c r="F839" s="524">
        <f t="shared" si="9"/>
        <v>0</v>
      </c>
      <c r="G839" s="502"/>
      <c r="H839" s="502"/>
      <c r="I839" s="473"/>
      <c r="J839" s="473"/>
      <c r="K839" s="473"/>
      <c r="L839" s="459"/>
      <c r="M839" s="459"/>
      <c r="N839" s="459"/>
      <c r="R839" s="251"/>
      <c r="T839" s="459"/>
      <c r="U839" s="459"/>
      <c r="V839" s="459"/>
      <c r="AA839" s="251"/>
      <c r="AC839" s="459"/>
      <c r="AD839" s="459"/>
      <c r="AE839" s="459"/>
      <c r="AJ839" s="251"/>
      <c r="AL839" s="459"/>
      <c r="AM839" s="459"/>
      <c r="AN839" s="459"/>
      <c r="AS839" s="251"/>
      <c r="AU839" s="459"/>
      <c r="AV839" s="459"/>
      <c r="AW839" s="459"/>
      <c r="BB839" s="251"/>
      <c r="BD839" s="459"/>
      <c r="BE839" s="459"/>
      <c r="BF839" s="459"/>
      <c r="BK839" s="251"/>
      <c r="BM839" s="459"/>
      <c r="BN839" s="459"/>
      <c r="BO839" s="459"/>
      <c r="BT839" s="251"/>
      <c r="BV839" s="459"/>
      <c r="BW839" s="459"/>
      <c r="BX839" s="459"/>
      <c r="CC839" s="251"/>
      <c r="CE839" s="459"/>
      <c r="CF839" s="459"/>
      <c r="CG839" s="459"/>
      <c r="CL839" s="251"/>
      <c r="CN839" s="459"/>
      <c r="CO839" s="459"/>
      <c r="CP839" s="459"/>
      <c r="CU839" s="251"/>
      <c r="CW839" s="459"/>
      <c r="CX839" s="459"/>
      <c r="CY839" s="459"/>
      <c r="DD839" s="251"/>
      <c r="DF839" s="459"/>
      <c r="DG839" s="459"/>
      <c r="DH839" s="459"/>
      <c r="DM839" s="251"/>
      <c r="DO839" s="459"/>
      <c r="DP839" s="459"/>
      <c r="DQ839" s="459"/>
      <c r="DV839" s="251"/>
      <c r="DX839" s="459"/>
      <c r="DY839" s="459"/>
      <c r="DZ839" s="459"/>
      <c r="EE839" s="251"/>
      <c r="EG839" s="459"/>
      <c r="EH839" s="459"/>
      <c r="EI839" s="459"/>
      <c r="EN839" s="251"/>
      <c r="EP839" s="459"/>
      <c r="EQ839" s="459"/>
      <c r="ER839" s="459"/>
      <c r="EW839" s="251"/>
      <c r="EY839" s="459"/>
      <c r="EZ839" s="459"/>
      <c r="FA839" s="459"/>
      <c r="FF839" s="251"/>
      <c r="FH839" s="459"/>
      <c r="FI839" s="459"/>
      <c r="FJ839" s="459"/>
      <c r="FO839" s="251"/>
      <c r="FQ839" s="459"/>
      <c r="FR839" s="459"/>
      <c r="FS839" s="459"/>
      <c r="FX839" s="251"/>
      <c r="FZ839" s="459"/>
      <c r="GA839" s="459"/>
      <c r="GB839" s="459"/>
      <c r="GG839" s="251"/>
      <c r="GI839" s="459"/>
      <c r="GJ839" s="459"/>
      <c r="GK839" s="459"/>
      <c r="GP839" s="251"/>
      <c r="GR839" s="459"/>
      <c r="GS839" s="459"/>
      <c r="GT839" s="459"/>
      <c r="GY839" s="251"/>
      <c r="HA839" s="459"/>
      <c r="HB839" s="459"/>
      <c r="HC839" s="459"/>
      <c r="HH839" s="251"/>
      <c r="HJ839" s="459"/>
      <c r="HK839" s="459"/>
      <c r="HL839" s="459"/>
      <c r="HQ839" s="459"/>
      <c r="HR839" s="459"/>
      <c r="HS839" s="459"/>
      <c r="HT839" s="459"/>
      <c r="HU839" s="459"/>
      <c r="HV839" s="459"/>
      <c r="HW839" s="459"/>
      <c r="HX839" s="459"/>
      <c r="HY839" s="459"/>
      <c r="HZ839" s="459"/>
      <c r="IA839" s="459"/>
      <c r="IB839" s="459"/>
      <c r="IC839" s="459"/>
      <c r="ID839" s="459"/>
      <c r="IE839" s="459"/>
      <c r="IF839" s="459"/>
      <c r="IG839" s="459"/>
      <c r="IH839" s="459"/>
      <c r="II839" s="459"/>
      <c r="IJ839" s="459"/>
      <c r="IK839" s="459"/>
      <c r="IL839" s="459"/>
      <c r="IM839" s="459"/>
      <c r="IN839" s="459"/>
      <c r="IO839" s="459"/>
      <c r="IP839" s="459"/>
      <c r="IQ839" s="459"/>
      <c r="IR839" s="459"/>
      <c r="IS839" s="459"/>
      <c r="IT839" s="459"/>
      <c r="IU839" s="459"/>
      <c r="IV839" s="459"/>
      <c r="RS839" s="252"/>
    </row>
    <row r="840" spans="1:487" s="461" customFormat="1" ht="18">
      <c r="A840" s="605" t="s">
        <v>2361</v>
      </c>
      <c r="B840" s="459"/>
      <c r="C840" s="488"/>
      <c r="D840" s="606" t="s">
        <v>129</v>
      </c>
      <c r="E840" s="461">
        <f t="shared" si="8"/>
        <v>2</v>
      </c>
      <c r="F840" s="524">
        <f t="shared" si="9"/>
        <v>0</v>
      </c>
      <c r="G840" s="502"/>
      <c r="H840" s="502"/>
      <c r="I840" s="473"/>
      <c r="J840" s="473"/>
      <c r="K840" s="473"/>
      <c r="L840" s="459"/>
      <c r="M840" s="459"/>
      <c r="N840" s="459"/>
      <c r="R840" s="251"/>
      <c r="T840" s="459"/>
      <c r="U840" s="459"/>
      <c r="V840" s="459"/>
      <c r="AA840" s="251"/>
      <c r="AC840" s="459"/>
      <c r="AD840" s="459"/>
      <c r="AE840" s="459"/>
      <c r="AJ840" s="251"/>
      <c r="AL840" s="459"/>
      <c r="AM840" s="459"/>
      <c r="AN840" s="459"/>
      <c r="AS840" s="251"/>
      <c r="AU840" s="459"/>
      <c r="AV840" s="459"/>
      <c r="AW840" s="459"/>
      <c r="BB840" s="251"/>
      <c r="BD840" s="459"/>
      <c r="BE840" s="459"/>
      <c r="BF840" s="459"/>
      <c r="BK840" s="251"/>
      <c r="BM840" s="459"/>
      <c r="BN840" s="459"/>
      <c r="BO840" s="459"/>
      <c r="BT840" s="251"/>
      <c r="BV840" s="459"/>
      <c r="BW840" s="459"/>
      <c r="BX840" s="459"/>
      <c r="CC840" s="251"/>
      <c r="CE840" s="459"/>
      <c r="CF840" s="459"/>
      <c r="CG840" s="459"/>
      <c r="CL840" s="251"/>
      <c r="CN840" s="459"/>
      <c r="CO840" s="459"/>
      <c r="CP840" s="459"/>
      <c r="CU840" s="251"/>
      <c r="CW840" s="459"/>
      <c r="CX840" s="459"/>
      <c r="CY840" s="459"/>
      <c r="DD840" s="251"/>
      <c r="DF840" s="459"/>
      <c r="DG840" s="459"/>
      <c r="DH840" s="459"/>
      <c r="DM840" s="251"/>
      <c r="DO840" s="459"/>
      <c r="DP840" s="459"/>
      <c r="DQ840" s="459"/>
      <c r="DV840" s="251"/>
      <c r="DX840" s="459"/>
      <c r="DY840" s="459"/>
      <c r="DZ840" s="459"/>
      <c r="EE840" s="251"/>
      <c r="EG840" s="459"/>
      <c r="EH840" s="459"/>
      <c r="EI840" s="459"/>
      <c r="EN840" s="251"/>
      <c r="EP840" s="459"/>
      <c r="EQ840" s="459"/>
      <c r="ER840" s="459"/>
      <c r="EW840" s="251"/>
      <c r="EY840" s="459"/>
      <c r="EZ840" s="459"/>
      <c r="FA840" s="459"/>
      <c r="FF840" s="251"/>
      <c r="FH840" s="459"/>
      <c r="FI840" s="459"/>
      <c r="FJ840" s="459"/>
      <c r="FO840" s="251"/>
      <c r="FQ840" s="459"/>
      <c r="FR840" s="459"/>
      <c r="FS840" s="459"/>
      <c r="FX840" s="251"/>
      <c r="FZ840" s="459"/>
      <c r="GA840" s="459"/>
      <c r="GB840" s="459"/>
      <c r="GG840" s="251"/>
      <c r="GI840" s="459"/>
      <c r="GJ840" s="459"/>
      <c r="GK840" s="459"/>
      <c r="GP840" s="251"/>
      <c r="GR840" s="459"/>
      <c r="GS840" s="459"/>
      <c r="GT840" s="459"/>
      <c r="GY840" s="251"/>
      <c r="HA840" s="459"/>
      <c r="HB840" s="459"/>
      <c r="HC840" s="459"/>
      <c r="HH840" s="251"/>
      <c r="HJ840" s="459"/>
      <c r="HK840" s="459"/>
      <c r="HL840" s="459"/>
      <c r="HQ840" s="459"/>
      <c r="HR840" s="459"/>
      <c r="HS840" s="459"/>
      <c r="HT840" s="459"/>
      <c r="HU840" s="459"/>
      <c r="HV840" s="459"/>
      <c r="HW840" s="459"/>
      <c r="HX840" s="459"/>
      <c r="HY840" s="459"/>
      <c r="HZ840" s="459"/>
      <c r="IA840" s="459"/>
      <c r="IB840" s="459"/>
      <c r="IC840" s="459"/>
      <c r="ID840" s="459"/>
      <c r="IE840" s="459"/>
      <c r="IF840" s="459"/>
      <c r="IG840" s="459"/>
      <c r="IH840" s="459"/>
      <c r="II840" s="459"/>
      <c r="IJ840" s="459"/>
      <c r="IK840" s="459"/>
      <c r="IL840" s="459"/>
      <c r="IM840" s="459"/>
      <c r="IN840" s="459"/>
      <c r="IO840" s="459"/>
      <c r="IP840" s="459"/>
      <c r="IQ840" s="459"/>
      <c r="IR840" s="459"/>
      <c r="IS840" s="459"/>
      <c r="IT840" s="459"/>
      <c r="IU840" s="459"/>
      <c r="IV840" s="459"/>
      <c r="RS840" s="252"/>
    </row>
    <row r="841" spans="1:487" s="461" customFormat="1" ht="18">
      <c r="A841" s="605" t="s">
        <v>1075</v>
      </c>
      <c r="B841" s="459"/>
      <c r="C841" s="488"/>
      <c r="D841" s="606" t="s">
        <v>129</v>
      </c>
      <c r="E841" s="461">
        <f t="shared" si="8"/>
        <v>0</v>
      </c>
      <c r="F841" s="524">
        <f t="shared" si="9"/>
        <v>0</v>
      </c>
      <c r="G841" s="473"/>
      <c r="H841" s="473"/>
      <c r="I841" s="473"/>
      <c r="J841" s="473"/>
      <c r="K841" s="473"/>
      <c r="N841" s="459"/>
      <c r="R841" s="251"/>
      <c r="T841" s="459"/>
      <c r="U841" s="459"/>
      <c r="V841" s="459"/>
      <c r="AA841" s="251"/>
      <c r="AC841" s="459"/>
      <c r="AD841" s="459"/>
      <c r="AE841" s="459"/>
      <c r="AJ841" s="251"/>
      <c r="AL841" s="459"/>
      <c r="AM841" s="459"/>
      <c r="AN841" s="459"/>
      <c r="AS841" s="251"/>
      <c r="AU841" s="459"/>
      <c r="AV841" s="459"/>
      <c r="AW841" s="459"/>
      <c r="BB841" s="251"/>
      <c r="BD841" s="459"/>
      <c r="BE841" s="459"/>
      <c r="BF841" s="459"/>
      <c r="BK841" s="251"/>
      <c r="BM841" s="459"/>
      <c r="BN841" s="459"/>
      <c r="BO841" s="459"/>
      <c r="BT841" s="251"/>
      <c r="BV841" s="459"/>
      <c r="BW841" s="459"/>
      <c r="BX841" s="459"/>
      <c r="CC841" s="251"/>
      <c r="CE841" s="459"/>
      <c r="CF841" s="459"/>
      <c r="CG841" s="459"/>
      <c r="CL841" s="251"/>
      <c r="CN841" s="459"/>
      <c r="CO841" s="459"/>
      <c r="CP841" s="459"/>
      <c r="CU841" s="251"/>
      <c r="CW841" s="459"/>
      <c r="CX841" s="459"/>
      <c r="CY841" s="459"/>
      <c r="DD841" s="251"/>
      <c r="DF841" s="459"/>
      <c r="DG841" s="459"/>
      <c r="DH841" s="459"/>
      <c r="DM841" s="251"/>
      <c r="DO841" s="459"/>
      <c r="DP841" s="459"/>
      <c r="DQ841" s="459"/>
      <c r="DV841" s="251"/>
      <c r="DX841" s="459"/>
      <c r="DY841" s="459"/>
      <c r="DZ841" s="459"/>
      <c r="EE841" s="251"/>
      <c r="EG841" s="459"/>
      <c r="EH841" s="459"/>
      <c r="EI841" s="459"/>
      <c r="EN841" s="251"/>
      <c r="EP841" s="459"/>
      <c r="EQ841" s="459"/>
      <c r="ER841" s="459"/>
      <c r="EW841" s="251"/>
      <c r="EY841" s="459"/>
      <c r="EZ841" s="459"/>
      <c r="FA841" s="459"/>
      <c r="FF841" s="251"/>
      <c r="FH841" s="459"/>
      <c r="FI841" s="459"/>
      <c r="FJ841" s="459"/>
      <c r="FO841" s="251"/>
      <c r="FQ841" s="459"/>
      <c r="FR841" s="459"/>
      <c r="FS841" s="459"/>
      <c r="FX841" s="251"/>
      <c r="FZ841" s="459"/>
      <c r="GA841" s="459"/>
      <c r="GB841" s="459"/>
      <c r="GG841" s="251"/>
      <c r="GI841" s="459"/>
      <c r="GJ841" s="459"/>
      <c r="GK841" s="459"/>
      <c r="GP841" s="251"/>
      <c r="GR841" s="459"/>
      <c r="GS841" s="459"/>
      <c r="GT841" s="459"/>
      <c r="GY841" s="251"/>
      <c r="HA841" s="459"/>
      <c r="HB841" s="459"/>
      <c r="HC841" s="459"/>
      <c r="HH841" s="251"/>
      <c r="HJ841" s="459"/>
      <c r="HK841" s="459"/>
      <c r="HL841" s="459"/>
      <c r="HQ841" s="459"/>
      <c r="HR841" s="459"/>
      <c r="HS841" s="459"/>
      <c r="HT841" s="459"/>
      <c r="HU841" s="459"/>
      <c r="HV841" s="459"/>
      <c r="HW841" s="459"/>
      <c r="HX841" s="459"/>
      <c r="HY841" s="459"/>
      <c r="HZ841" s="459"/>
      <c r="IA841" s="459"/>
      <c r="IB841" s="459"/>
      <c r="IC841" s="459"/>
      <c r="ID841" s="459"/>
      <c r="IE841" s="459"/>
      <c r="IF841" s="459"/>
      <c r="IG841" s="459"/>
      <c r="IH841" s="459"/>
      <c r="II841" s="459"/>
      <c r="IJ841" s="459"/>
      <c r="IK841" s="459"/>
      <c r="IL841" s="459"/>
      <c r="IM841" s="459"/>
      <c r="IN841" s="459"/>
      <c r="IO841" s="459"/>
      <c r="IP841" s="459"/>
      <c r="IQ841" s="459"/>
      <c r="IR841" s="459"/>
      <c r="IS841" s="459"/>
      <c r="IT841" s="459"/>
      <c r="IU841" s="459"/>
      <c r="IV841" s="459"/>
      <c r="RS841" s="252"/>
    </row>
    <row r="842" spans="1:487" s="461" customFormat="1" ht="18">
      <c r="A842" s="605" t="s">
        <v>602</v>
      </c>
      <c r="B842" s="459"/>
      <c r="C842" s="488"/>
      <c r="D842" s="606" t="s">
        <v>129</v>
      </c>
      <c r="E842" s="461">
        <f t="shared" si="8"/>
        <v>0</v>
      </c>
      <c r="F842" s="524">
        <f t="shared" si="9"/>
        <v>0</v>
      </c>
      <c r="G842" s="473"/>
      <c r="H842" s="473"/>
      <c r="I842" s="473"/>
      <c r="J842" s="473"/>
      <c r="K842" s="473"/>
      <c r="M842" s="459"/>
      <c r="N842" s="459"/>
      <c r="R842" s="251"/>
      <c r="T842" s="459"/>
      <c r="U842" s="459"/>
      <c r="V842" s="459"/>
      <c r="AA842" s="251"/>
      <c r="AC842" s="459"/>
      <c r="AD842" s="459"/>
      <c r="AE842" s="459"/>
      <c r="AJ842" s="251"/>
      <c r="AL842" s="459"/>
      <c r="AM842" s="459"/>
      <c r="AN842" s="459"/>
      <c r="AS842" s="251"/>
      <c r="AU842" s="459"/>
      <c r="AV842" s="459"/>
      <c r="AW842" s="459"/>
      <c r="BB842" s="251"/>
      <c r="BD842" s="459"/>
      <c r="BE842" s="459"/>
      <c r="BF842" s="459"/>
      <c r="BK842" s="251"/>
      <c r="BM842" s="459"/>
      <c r="BN842" s="459"/>
      <c r="BO842" s="459"/>
      <c r="BT842" s="251"/>
      <c r="BV842" s="459"/>
      <c r="BW842" s="459"/>
      <c r="BX842" s="459"/>
      <c r="CC842" s="251"/>
      <c r="CE842" s="459"/>
      <c r="CF842" s="459"/>
      <c r="CG842" s="459"/>
      <c r="CL842" s="251"/>
      <c r="CN842" s="459"/>
      <c r="CO842" s="459"/>
      <c r="CP842" s="459"/>
      <c r="CU842" s="251"/>
      <c r="CW842" s="459"/>
      <c r="CX842" s="459"/>
      <c r="CY842" s="459"/>
      <c r="DD842" s="251"/>
      <c r="DF842" s="459"/>
      <c r="DG842" s="459"/>
      <c r="DH842" s="459"/>
      <c r="DM842" s="251"/>
      <c r="DO842" s="459"/>
      <c r="DP842" s="459"/>
      <c r="DQ842" s="459"/>
      <c r="DV842" s="251"/>
      <c r="DX842" s="459"/>
      <c r="DY842" s="459"/>
      <c r="DZ842" s="459"/>
      <c r="EE842" s="251"/>
      <c r="EG842" s="459"/>
      <c r="EH842" s="459"/>
      <c r="EI842" s="459"/>
      <c r="EN842" s="251"/>
      <c r="EP842" s="459"/>
      <c r="EQ842" s="459"/>
      <c r="ER842" s="459"/>
      <c r="EW842" s="251"/>
      <c r="EY842" s="459"/>
      <c r="EZ842" s="459"/>
      <c r="FA842" s="459"/>
      <c r="FF842" s="251"/>
      <c r="FH842" s="459"/>
      <c r="FI842" s="459"/>
      <c r="FJ842" s="459"/>
      <c r="FO842" s="251"/>
      <c r="FQ842" s="459"/>
      <c r="FR842" s="459"/>
      <c r="FS842" s="459"/>
      <c r="FX842" s="251"/>
      <c r="FZ842" s="459"/>
      <c r="GA842" s="459"/>
      <c r="GB842" s="459"/>
      <c r="GG842" s="251"/>
      <c r="GI842" s="459"/>
      <c r="GJ842" s="459"/>
      <c r="GK842" s="459"/>
      <c r="GP842" s="251"/>
      <c r="GR842" s="459"/>
      <c r="GS842" s="459"/>
      <c r="GT842" s="459"/>
      <c r="GY842" s="251"/>
      <c r="HA842" s="459"/>
      <c r="HB842" s="459"/>
      <c r="HC842" s="459"/>
      <c r="HH842" s="251"/>
      <c r="HJ842" s="459"/>
      <c r="HK842" s="459"/>
      <c r="HL842" s="459"/>
      <c r="HQ842" s="459"/>
      <c r="HR842" s="459"/>
      <c r="HS842" s="459"/>
      <c r="HT842" s="459"/>
      <c r="HU842" s="459"/>
      <c r="HV842" s="459"/>
      <c r="HW842" s="459"/>
      <c r="HX842" s="459"/>
      <c r="HY842" s="459"/>
      <c r="HZ842" s="459"/>
      <c r="IA842" s="459"/>
      <c r="IB842" s="459"/>
      <c r="IC842" s="459"/>
      <c r="ID842" s="459"/>
      <c r="IE842" s="459"/>
      <c r="IF842" s="459"/>
      <c r="IG842" s="459"/>
      <c r="IH842" s="459"/>
      <c r="II842" s="459"/>
      <c r="IJ842" s="459"/>
      <c r="IK842" s="459"/>
      <c r="IL842" s="459"/>
      <c r="IM842" s="459"/>
      <c r="IN842" s="459"/>
      <c r="IO842" s="459"/>
      <c r="IP842" s="459"/>
      <c r="IQ842" s="459"/>
      <c r="IR842" s="459"/>
      <c r="IS842" s="459"/>
      <c r="IT842" s="459"/>
      <c r="IU842" s="459"/>
      <c r="IV842" s="459"/>
      <c r="RS842" s="252"/>
    </row>
    <row r="843" spans="1:487" s="461" customFormat="1" ht="18">
      <c r="A843" s="605" t="s">
        <v>1917</v>
      </c>
      <c r="B843" s="488"/>
      <c r="C843" s="488"/>
      <c r="D843" s="461" t="s">
        <v>132</v>
      </c>
      <c r="E843" s="461">
        <f t="shared" si="8"/>
        <v>7</v>
      </c>
      <c r="F843" s="524">
        <f t="shared" si="9"/>
        <v>3</v>
      </c>
      <c r="G843" s="502"/>
      <c r="H843" s="473"/>
      <c r="I843" s="473"/>
      <c r="J843" s="473">
        <v>3</v>
      </c>
      <c r="K843" s="473"/>
      <c r="L843" s="459"/>
      <c r="M843" s="459"/>
      <c r="N843" s="459"/>
      <c r="R843" s="251"/>
      <c r="T843" s="459"/>
      <c r="U843" s="459"/>
      <c r="V843" s="459"/>
      <c r="AA843" s="251"/>
      <c r="AC843" s="459"/>
      <c r="AD843" s="459"/>
      <c r="AE843" s="459"/>
      <c r="AJ843" s="251"/>
      <c r="AL843" s="459"/>
      <c r="AM843" s="459"/>
      <c r="AN843" s="459"/>
      <c r="AS843" s="251"/>
      <c r="AU843" s="459"/>
      <c r="AV843" s="459"/>
      <c r="AW843" s="459"/>
      <c r="BB843" s="251"/>
      <c r="BD843" s="459"/>
      <c r="BE843" s="459"/>
      <c r="BF843" s="459"/>
      <c r="BK843" s="251"/>
      <c r="BM843" s="459"/>
      <c r="BN843" s="459"/>
      <c r="BO843" s="459"/>
      <c r="BT843" s="251"/>
      <c r="BV843" s="459"/>
      <c r="BW843" s="459"/>
      <c r="BX843" s="459"/>
      <c r="CC843" s="251"/>
      <c r="CE843" s="459"/>
      <c r="CF843" s="459"/>
      <c r="CG843" s="459"/>
      <c r="CL843" s="251"/>
      <c r="CN843" s="459"/>
      <c r="CO843" s="459"/>
      <c r="CP843" s="459"/>
      <c r="CU843" s="251"/>
      <c r="CW843" s="459"/>
      <c r="CX843" s="459"/>
      <c r="CY843" s="459"/>
      <c r="DD843" s="251"/>
      <c r="DF843" s="459"/>
      <c r="DG843" s="459"/>
      <c r="DH843" s="459"/>
      <c r="DM843" s="251"/>
      <c r="DO843" s="459"/>
      <c r="DP843" s="459"/>
      <c r="DQ843" s="459"/>
      <c r="DV843" s="251"/>
      <c r="DX843" s="459"/>
      <c r="DY843" s="459"/>
      <c r="DZ843" s="459"/>
      <c r="EE843" s="251"/>
      <c r="EG843" s="459"/>
      <c r="EH843" s="459"/>
      <c r="EI843" s="459"/>
      <c r="EN843" s="251"/>
      <c r="EP843" s="459"/>
      <c r="EQ843" s="459"/>
      <c r="ER843" s="459"/>
      <c r="EW843" s="251"/>
      <c r="EY843" s="459"/>
      <c r="EZ843" s="459"/>
      <c r="FA843" s="459"/>
      <c r="FF843" s="251"/>
      <c r="FH843" s="459"/>
      <c r="FI843" s="459"/>
      <c r="FJ843" s="459"/>
      <c r="FO843" s="251"/>
      <c r="FQ843" s="459"/>
      <c r="FR843" s="459"/>
      <c r="FS843" s="459"/>
      <c r="FX843" s="251"/>
      <c r="FZ843" s="459"/>
      <c r="GA843" s="459"/>
      <c r="GB843" s="459"/>
      <c r="GG843" s="251"/>
      <c r="GI843" s="459"/>
      <c r="GJ843" s="459"/>
      <c r="GK843" s="459"/>
      <c r="GP843" s="251"/>
      <c r="GR843" s="459"/>
      <c r="GS843" s="459"/>
      <c r="GT843" s="459"/>
      <c r="GY843" s="251"/>
      <c r="HA843" s="459"/>
      <c r="HB843" s="459"/>
      <c r="HC843" s="459"/>
      <c r="HH843" s="251"/>
      <c r="HJ843" s="459"/>
      <c r="HK843" s="459"/>
      <c r="HL843" s="459"/>
      <c r="HQ843" s="459"/>
      <c r="HR843" s="459"/>
      <c r="HS843" s="459"/>
      <c r="HT843" s="459"/>
      <c r="HU843" s="459"/>
      <c r="HV843" s="459"/>
      <c r="HW843" s="459"/>
      <c r="HX843" s="459"/>
      <c r="HY843" s="459"/>
      <c r="HZ843" s="459"/>
      <c r="IA843" s="459"/>
      <c r="IB843" s="459"/>
      <c r="IC843" s="459"/>
      <c r="ID843" s="459"/>
      <c r="IE843" s="459"/>
      <c r="IF843" s="459"/>
      <c r="IG843" s="459"/>
      <c r="IH843" s="459"/>
      <c r="II843" s="459"/>
      <c r="IJ843" s="459"/>
      <c r="IK843" s="459"/>
      <c r="IL843" s="459"/>
      <c r="IM843" s="459"/>
      <c r="IN843" s="459"/>
      <c r="IO843" s="459"/>
      <c r="IP843" s="459"/>
      <c r="IQ843" s="459"/>
      <c r="IR843" s="459"/>
      <c r="IS843" s="459"/>
      <c r="IT843" s="459"/>
      <c r="IU843" s="459"/>
      <c r="IV843" s="459"/>
      <c r="RS843" s="252"/>
    </row>
    <row r="844" spans="1:487" s="461" customFormat="1" ht="18">
      <c r="A844" s="605" t="s">
        <v>2329</v>
      </c>
      <c r="B844" s="488"/>
      <c r="C844" s="488"/>
      <c r="D844" s="461" t="s">
        <v>130</v>
      </c>
      <c r="E844" s="461">
        <f t="shared" si="8"/>
        <v>10</v>
      </c>
      <c r="F844" s="524">
        <f t="shared" si="9"/>
        <v>0</v>
      </c>
      <c r="G844" s="473"/>
      <c r="H844" s="473"/>
      <c r="I844" s="473"/>
      <c r="J844" s="473"/>
      <c r="K844" s="473"/>
      <c r="L844" s="509"/>
      <c r="M844" s="459"/>
      <c r="N844" s="459"/>
      <c r="R844" s="251"/>
      <c r="T844" s="459"/>
      <c r="U844" s="459"/>
      <c r="V844" s="459"/>
      <c r="AA844" s="251"/>
      <c r="AC844" s="459"/>
      <c r="AD844" s="459"/>
      <c r="AE844" s="459"/>
      <c r="AJ844" s="251"/>
      <c r="AL844" s="459"/>
      <c r="AM844" s="459"/>
      <c r="AN844" s="459"/>
      <c r="AS844" s="251"/>
      <c r="AU844" s="459"/>
      <c r="AV844" s="459"/>
      <c r="AW844" s="459"/>
      <c r="BB844" s="251"/>
      <c r="BD844" s="459"/>
      <c r="BE844" s="459"/>
      <c r="BF844" s="459"/>
      <c r="BK844" s="251"/>
      <c r="BM844" s="459"/>
      <c r="BN844" s="459"/>
      <c r="BO844" s="459"/>
      <c r="BT844" s="251"/>
      <c r="BV844" s="459"/>
      <c r="BW844" s="459"/>
      <c r="BX844" s="459"/>
      <c r="CC844" s="251"/>
      <c r="CE844" s="459"/>
      <c r="CF844" s="459"/>
      <c r="CG844" s="459"/>
      <c r="CL844" s="251"/>
      <c r="CN844" s="459"/>
      <c r="CO844" s="459"/>
      <c r="CP844" s="459"/>
      <c r="CU844" s="251"/>
      <c r="CW844" s="459"/>
      <c r="CX844" s="459"/>
      <c r="CY844" s="459"/>
      <c r="DD844" s="251"/>
      <c r="DF844" s="459"/>
      <c r="DG844" s="459"/>
      <c r="DH844" s="459"/>
      <c r="DM844" s="251"/>
      <c r="DO844" s="459"/>
      <c r="DP844" s="459"/>
      <c r="DQ844" s="459"/>
      <c r="DV844" s="251"/>
      <c r="DX844" s="459"/>
      <c r="DY844" s="459"/>
      <c r="DZ844" s="459"/>
      <c r="EE844" s="251"/>
      <c r="EG844" s="459"/>
      <c r="EH844" s="459"/>
      <c r="EI844" s="459"/>
      <c r="EN844" s="251"/>
      <c r="EP844" s="459"/>
      <c r="EQ844" s="459"/>
      <c r="ER844" s="459"/>
      <c r="EW844" s="251"/>
      <c r="EY844" s="459"/>
      <c r="EZ844" s="459"/>
      <c r="FA844" s="459"/>
      <c r="FF844" s="251"/>
      <c r="FH844" s="459"/>
      <c r="FI844" s="459"/>
      <c r="FJ844" s="459"/>
      <c r="FO844" s="251"/>
      <c r="FQ844" s="459"/>
      <c r="FR844" s="459"/>
      <c r="FS844" s="459"/>
      <c r="FX844" s="251"/>
      <c r="FZ844" s="459"/>
      <c r="GA844" s="459"/>
      <c r="GB844" s="459"/>
      <c r="GG844" s="251"/>
      <c r="GI844" s="459"/>
      <c r="GJ844" s="459"/>
      <c r="GK844" s="459"/>
      <c r="GP844" s="251"/>
      <c r="GR844" s="459"/>
      <c r="GS844" s="459"/>
      <c r="GT844" s="459"/>
      <c r="GY844" s="251"/>
      <c r="HA844" s="459"/>
      <c r="HB844" s="459"/>
      <c r="HC844" s="459"/>
      <c r="HH844" s="251"/>
      <c r="HJ844" s="459"/>
      <c r="HK844" s="459"/>
      <c r="HL844" s="459"/>
      <c r="HQ844" s="459"/>
      <c r="HR844" s="459"/>
      <c r="HS844" s="459"/>
      <c r="HT844" s="459"/>
      <c r="HU844" s="459"/>
      <c r="HV844" s="459"/>
      <c r="HW844" s="459"/>
      <c r="HX844" s="459"/>
      <c r="HY844" s="459"/>
      <c r="HZ844" s="459"/>
      <c r="IA844" s="459"/>
      <c r="IB844" s="459"/>
      <c r="IC844" s="459"/>
      <c r="ID844" s="459"/>
      <c r="IE844" s="459"/>
      <c r="IF844" s="459"/>
      <c r="IG844" s="459"/>
      <c r="IH844" s="459"/>
      <c r="II844" s="459"/>
      <c r="IJ844" s="459"/>
      <c r="IK844" s="459"/>
      <c r="IL844" s="459"/>
      <c r="IM844" s="459"/>
      <c r="IN844" s="459"/>
      <c r="IO844" s="459"/>
      <c r="IP844" s="459"/>
      <c r="IQ844" s="459"/>
      <c r="IR844" s="459"/>
      <c r="IS844" s="459"/>
      <c r="IT844" s="459"/>
      <c r="IU844" s="459"/>
      <c r="IV844" s="459"/>
      <c r="RS844" s="252"/>
    </row>
    <row r="845" spans="1:487" s="461" customFormat="1" ht="18">
      <c r="A845" s="605" t="s">
        <v>982</v>
      </c>
      <c r="B845" s="459"/>
      <c r="C845" s="488"/>
      <c r="D845" s="606" t="s">
        <v>129</v>
      </c>
      <c r="E845" s="461">
        <f t="shared" si="8"/>
        <v>3</v>
      </c>
      <c r="F845" s="524">
        <f t="shared" si="9"/>
        <v>0</v>
      </c>
      <c r="G845" s="473"/>
      <c r="H845" s="473"/>
      <c r="I845" s="473"/>
      <c r="J845" s="473"/>
      <c r="K845" s="473"/>
      <c r="L845" s="459"/>
      <c r="M845" s="459"/>
      <c r="N845" s="459"/>
      <c r="R845" s="251"/>
      <c r="T845" s="459"/>
      <c r="U845" s="459"/>
      <c r="V845" s="459"/>
      <c r="AA845" s="251"/>
      <c r="AC845" s="459"/>
      <c r="AD845" s="459"/>
      <c r="AE845" s="459"/>
      <c r="AJ845" s="251"/>
      <c r="AL845" s="459"/>
      <c r="AM845" s="459"/>
      <c r="AN845" s="459"/>
      <c r="AS845" s="251"/>
      <c r="AU845" s="459"/>
      <c r="AV845" s="459"/>
      <c r="AW845" s="459"/>
      <c r="BB845" s="251"/>
      <c r="BD845" s="459"/>
      <c r="BE845" s="459"/>
      <c r="BF845" s="459"/>
      <c r="BK845" s="251"/>
      <c r="BM845" s="459"/>
      <c r="BN845" s="459"/>
      <c r="BO845" s="459"/>
      <c r="BT845" s="251"/>
      <c r="BV845" s="459"/>
      <c r="BW845" s="459"/>
      <c r="BX845" s="459"/>
      <c r="CC845" s="251"/>
      <c r="CE845" s="459"/>
      <c r="CF845" s="459"/>
      <c r="CG845" s="459"/>
      <c r="CL845" s="251"/>
      <c r="CN845" s="459"/>
      <c r="CO845" s="459"/>
      <c r="CP845" s="459"/>
      <c r="CU845" s="251"/>
      <c r="CW845" s="459"/>
      <c r="CX845" s="459"/>
      <c r="CY845" s="459"/>
      <c r="DD845" s="251"/>
      <c r="DF845" s="459"/>
      <c r="DG845" s="459"/>
      <c r="DH845" s="459"/>
      <c r="DM845" s="251"/>
      <c r="DO845" s="459"/>
      <c r="DP845" s="459"/>
      <c r="DQ845" s="459"/>
      <c r="DV845" s="251"/>
      <c r="DX845" s="459"/>
      <c r="DY845" s="459"/>
      <c r="DZ845" s="459"/>
      <c r="EE845" s="251"/>
      <c r="EG845" s="459"/>
      <c r="EH845" s="459"/>
      <c r="EI845" s="459"/>
      <c r="EN845" s="251"/>
      <c r="EP845" s="459"/>
      <c r="EQ845" s="459"/>
      <c r="ER845" s="459"/>
      <c r="EW845" s="251"/>
      <c r="EY845" s="459"/>
      <c r="EZ845" s="459"/>
      <c r="FA845" s="459"/>
      <c r="FF845" s="251"/>
      <c r="FH845" s="459"/>
      <c r="FI845" s="459"/>
      <c r="FJ845" s="459"/>
      <c r="FO845" s="251"/>
      <c r="FQ845" s="459"/>
      <c r="FR845" s="459"/>
      <c r="FS845" s="459"/>
      <c r="FX845" s="251"/>
      <c r="FZ845" s="459"/>
      <c r="GA845" s="459"/>
      <c r="GB845" s="459"/>
      <c r="GG845" s="251"/>
      <c r="GI845" s="459"/>
      <c r="GJ845" s="459"/>
      <c r="GK845" s="459"/>
      <c r="GP845" s="251"/>
      <c r="GR845" s="459"/>
      <c r="GS845" s="459"/>
      <c r="GT845" s="459"/>
      <c r="GY845" s="251"/>
      <c r="HA845" s="459"/>
      <c r="HB845" s="459"/>
      <c r="HC845" s="459"/>
      <c r="HH845" s="251"/>
      <c r="HJ845" s="459"/>
      <c r="HK845" s="459"/>
      <c r="HL845" s="459"/>
      <c r="HQ845" s="459"/>
      <c r="HR845" s="459"/>
      <c r="HS845" s="459"/>
      <c r="HT845" s="459"/>
      <c r="HU845" s="459"/>
      <c r="HV845" s="459"/>
      <c r="HW845" s="459"/>
      <c r="HX845" s="459"/>
      <c r="HY845" s="459"/>
      <c r="HZ845" s="459"/>
      <c r="IA845" s="459"/>
      <c r="IB845" s="459"/>
      <c r="IC845" s="459"/>
      <c r="ID845" s="459"/>
      <c r="IE845" s="459"/>
      <c r="IF845" s="459"/>
      <c r="IG845" s="459"/>
      <c r="IH845" s="459"/>
      <c r="II845" s="459"/>
      <c r="IJ845" s="459"/>
      <c r="IK845" s="459"/>
      <c r="IL845" s="459"/>
      <c r="IM845" s="459"/>
      <c r="IN845" s="459"/>
      <c r="IO845" s="459"/>
      <c r="IP845" s="459"/>
      <c r="IQ845" s="459"/>
      <c r="IR845" s="459"/>
      <c r="IS845" s="459"/>
      <c r="IT845" s="459"/>
      <c r="IU845" s="459"/>
      <c r="IV845" s="459"/>
      <c r="RS845" s="252"/>
    </row>
    <row r="846" spans="1:487" s="461" customFormat="1" ht="18">
      <c r="A846" s="605" t="s">
        <v>1086</v>
      </c>
      <c r="B846" s="459"/>
      <c r="C846" s="488"/>
      <c r="D846" s="606" t="s">
        <v>129</v>
      </c>
      <c r="E846" s="461">
        <f t="shared" si="8"/>
        <v>0</v>
      </c>
      <c r="F846" s="524">
        <f t="shared" si="9"/>
        <v>0</v>
      </c>
      <c r="G846" s="473"/>
      <c r="H846" s="473"/>
      <c r="I846" s="473"/>
      <c r="J846" s="473"/>
      <c r="K846" s="473"/>
      <c r="L846" s="459"/>
      <c r="M846" s="459"/>
      <c r="N846" s="459"/>
      <c r="R846" s="251"/>
      <c r="T846" s="459"/>
      <c r="U846" s="459"/>
      <c r="V846" s="459"/>
      <c r="AA846" s="251"/>
      <c r="AC846" s="459"/>
      <c r="AD846" s="459"/>
      <c r="AE846" s="459"/>
      <c r="AJ846" s="251"/>
      <c r="AL846" s="459"/>
      <c r="AM846" s="459"/>
      <c r="AN846" s="459"/>
      <c r="AS846" s="251"/>
      <c r="AU846" s="459"/>
      <c r="AV846" s="459"/>
      <c r="AW846" s="459"/>
      <c r="BB846" s="251"/>
      <c r="BD846" s="459"/>
      <c r="BE846" s="459"/>
      <c r="BF846" s="459"/>
      <c r="BK846" s="251"/>
      <c r="BM846" s="459"/>
      <c r="BN846" s="459"/>
      <c r="BO846" s="459"/>
      <c r="BT846" s="251"/>
      <c r="BV846" s="459"/>
      <c r="BW846" s="459"/>
      <c r="BX846" s="459"/>
      <c r="CC846" s="251"/>
      <c r="CE846" s="459"/>
      <c r="CF846" s="459"/>
      <c r="CG846" s="459"/>
      <c r="CL846" s="251"/>
      <c r="CN846" s="459"/>
      <c r="CO846" s="459"/>
      <c r="CP846" s="459"/>
      <c r="CU846" s="251"/>
      <c r="CW846" s="459"/>
      <c r="CX846" s="459"/>
      <c r="CY846" s="459"/>
      <c r="DD846" s="251"/>
      <c r="DF846" s="459"/>
      <c r="DG846" s="459"/>
      <c r="DH846" s="459"/>
      <c r="DM846" s="251"/>
      <c r="DO846" s="459"/>
      <c r="DP846" s="459"/>
      <c r="DQ846" s="459"/>
      <c r="DV846" s="251"/>
      <c r="DX846" s="459"/>
      <c r="DY846" s="459"/>
      <c r="DZ846" s="459"/>
      <c r="EE846" s="251"/>
      <c r="EG846" s="459"/>
      <c r="EH846" s="459"/>
      <c r="EI846" s="459"/>
      <c r="EN846" s="251"/>
      <c r="EP846" s="459"/>
      <c r="EQ846" s="459"/>
      <c r="ER846" s="459"/>
      <c r="EW846" s="251"/>
      <c r="EY846" s="459"/>
      <c r="EZ846" s="459"/>
      <c r="FA846" s="459"/>
      <c r="FF846" s="251"/>
      <c r="FH846" s="459"/>
      <c r="FI846" s="459"/>
      <c r="FJ846" s="459"/>
      <c r="FO846" s="251"/>
      <c r="FQ846" s="459"/>
      <c r="FR846" s="459"/>
      <c r="FS846" s="459"/>
      <c r="FX846" s="251"/>
      <c r="FZ846" s="459"/>
      <c r="GA846" s="459"/>
      <c r="GB846" s="459"/>
      <c r="GG846" s="251"/>
      <c r="GI846" s="459"/>
      <c r="GJ846" s="459"/>
      <c r="GK846" s="459"/>
      <c r="GP846" s="251"/>
      <c r="GR846" s="459"/>
      <c r="GS846" s="459"/>
      <c r="GT846" s="459"/>
      <c r="GY846" s="251"/>
      <c r="HA846" s="459"/>
      <c r="HB846" s="459"/>
      <c r="HC846" s="459"/>
      <c r="HH846" s="251"/>
      <c r="HJ846" s="459"/>
      <c r="HK846" s="459"/>
      <c r="HL846" s="459"/>
      <c r="HQ846" s="459"/>
      <c r="HR846" s="459"/>
      <c r="HS846" s="459"/>
      <c r="HT846" s="459"/>
      <c r="HU846" s="459"/>
      <c r="HV846" s="459"/>
      <c r="HW846" s="459"/>
      <c r="HX846" s="459"/>
      <c r="HY846" s="459"/>
      <c r="HZ846" s="459"/>
      <c r="IA846" s="459"/>
      <c r="IB846" s="459"/>
      <c r="IC846" s="459"/>
      <c r="ID846" s="459"/>
      <c r="IE846" s="459"/>
      <c r="IF846" s="459"/>
      <c r="IG846" s="459"/>
      <c r="IH846" s="459"/>
      <c r="II846" s="459"/>
      <c r="IJ846" s="459"/>
      <c r="IK846" s="459"/>
      <c r="IL846" s="459"/>
      <c r="IM846" s="459"/>
      <c r="IN846" s="459"/>
      <c r="IO846" s="459"/>
      <c r="IP846" s="459"/>
      <c r="IQ846" s="459"/>
      <c r="IR846" s="459"/>
      <c r="IS846" s="459"/>
      <c r="IT846" s="459"/>
      <c r="IU846" s="459"/>
      <c r="IV846" s="459"/>
      <c r="RS846" s="252"/>
    </row>
    <row r="847" spans="1:487" s="461" customFormat="1" ht="18">
      <c r="A847" s="605" t="s">
        <v>472</v>
      </c>
      <c r="B847" s="459"/>
      <c r="C847" s="488"/>
      <c r="D847" s="461" t="s">
        <v>137</v>
      </c>
      <c r="E847" s="461">
        <f t="shared" si="8"/>
        <v>12</v>
      </c>
      <c r="F847" s="524">
        <f t="shared" si="9"/>
        <v>0</v>
      </c>
      <c r="G847" s="473"/>
      <c r="H847" s="473"/>
      <c r="I847" s="473"/>
      <c r="J847" s="473"/>
      <c r="K847" s="473"/>
      <c r="L847" s="459"/>
      <c r="M847" s="459"/>
      <c r="N847" s="459"/>
      <c r="R847" s="251"/>
      <c r="T847" s="459"/>
      <c r="U847" s="459"/>
      <c r="V847" s="459"/>
      <c r="AA847" s="251"/>
      <c r="AC847" s="459"/>
      <c r="AD847" s="459"/>
      <c r="AE847" s="459"/>
      <c r="AJ847" s="251"/>
      <c r="AL847" s="459"/>
      <c r="AM847" s="459"/>
      <c r="AN847" s="459"/>
      <c r="AS847" s="251"/>
      <c r="AU847" s="459"/>
      <c r="AV847" s="459"/>
      <c r="AW847" s="459"/>
      <c r="BB847" s="251"/>
      <c r="BD847" s="459"/>
      <c r="BE847" s="459"/>
      <c r="BF847" s="459"/>
      <c r="BK847" s="251"/>
      <c r="BM847" s="459"/>
      <c r="BN847" s="459"/>
      <c r="BO847" s="459"/>
      <c r="BT847" s="251"/>
      <c r="BV847" s="459"/>
      <c r="BW847" s="459"/>
      <c r="BX847" s="459"/>
      <c r="CC847" s="251"/>
      <c r="CE847" s="459"/>
      <c r="CF847" s="459"/>
      <c r="CG847" s="459"/>
      <c r="CL847" s="251"/>
      <c r="CN847" s="459"/>
      <c r="CO847" s="459"/>
      <c r="CP847" s="459"/>
      <c r="CU847" s="251"/>
      <c r="CW847" s="459"/>
      <c r="CX847" s="459"/>
      <c r="CY847" s="459"/>
      <c r="DD847" s="251"/>
      <c r="DF847" s="459"/>
      <c r="DG847" s="459"/>
      <c r="DH847" s="459"/>
      <c r="DM847" s="251"/>
      <c r="DO847" s="459"/>
      <c r="DP847" s="459"/>
      <c r="DQ847" s="459"/>
      <c r="DV847" s="251"/>
      <c r="DX847" s="459"/>
      <c r="DY847" s="459"/>
      <c r="DZ847" s="459"/>
      <c r="EE847" s="251"/>
      <c r="EG847" s="459"/>
      <c r="EH847" s="459"/>
      <c r="EI847" s="459"/>
      <c r="EN847" s="251"/>
      <c r="EP847" s="459"/>
      <c r="EQ847" s="459"/>
      <c r="ER847" s="459"/>
      <c r="EW847" s="251"/>
      <c r="EY847" s="459"/>
      <c r="EZ847" s="459"/>
      <c r="FA847" s="459"/>
      <c r="FF847" s="251"/>
      <c r="FH847" s="459"/>
      <c r="FI847" s="459"/>
      <c r="FJ847" s="459"/>
      <c r="FO847" s="251"/>
      <c r="FQ847" s="459"/>
      <c r="FR847" s="459"/>
      <c r="FS847" s="459"/>
      <c r="FX847" s="251"/>
      <c r="FZ847" s="459"/>
      <c r="GA847" s="459"/>
      <c r="GB847" s="459"/>
      <c r="GG847" s="251"/>
      <c r="GI847" s="459"/>
      <c r="GJ847" s="459"/>
      <c r="GK847" s="459"/>
      <c r="GP847" s="251"/>
      <c r="GR847" s="459"/>
      <c r="GS847" s="459"/>
      <c r="GT847" s="459"/>
      <c r="GY847" s="251"/>
      <c r="HA847" s="459"/>
      <c r="HB847" s="459"/>
      <c r="HC847" s="459"/>
      <c r="HH847" s="251"/>
      <c r="HJ847" s="459"/>
      <c r="HK847" s="459"/>
      <c r="HL847" s="459"/>
      <c r="HQ847" s="459"/>
      <c r="HR847" s="459"/>
      <c r="HS847" s="459"/>
      <c r="HT847" s="459"/>
      <c r="HU847" s="459"/>
      <c r="HV847" s="459"/>
      <c r="HW847" s="459"/>
      <c r="HX847" s="459"/>
      <c r="HY847" s="459"/>
      <c r="HZ847" s="459"/>
      <c r="IA847" s="459"/>
      <c r="IB847" s="459"/>
      <c r="IC847" s="459"/>
      <c r="ID847" s="459"/>
      <c r="IE847" s="459"/>
      <c r="IF847" s="459"/>
      <c r="IG847" s="459"/>
      <c r="IH847" s="459"/>
      <c r="II847" s="459"/>
      <c r="IJ847" s="459"/>
      <c r="IK847" s="459"/>
      <c r="IL847" s="459"/>
      <c r="IM847" s="459"/>
      <c r="IN847" s="459"/>
      <c r="IO847" s="459"/>
      <c r="IP847" s="459"/>
      <c r="IQ847" s="459"/>
      <c r="IR847" s="459"/>
      <c r="IS847" s="459"/>
      <c r="IT847" s="459"/>
      <c r="IU847" s="459"/>
      <c r="IV847" s="459"/>
      <c r="RS847" s="252"/>
    </row>
    <row r="848" spans="1:487" s="461" customFormat="1" ht="18">
      <c r="A848" s="605" t="s">
        <v>1322</v>
      </c>
      <c r="B848" s="459"/>
      <c r="C848" s="488"/>
      <c r="D848" s="606" t="s">
        <v>129</v>
      </c>
      <c r="E848" s="461">
        <f t="shared" si="8"/>
        <v>0</v>
      </c>
      <c r="F848" s="524">
        <f t="shared" si="9"/>
        <v>0</v>
      </c>
      <c r="G848" s="473"/>
      <c r="H848" s="473"/>
      <c r="I848" s="473"/>
      <c r="J848" s="473"/>
      <c r="K848" s="473"/>
      <c r="L848" s="459"/>
      <c r="M848" s="459"/>
      <c r="N848" s="459"/>
      <c r="R848" s="251"/>
      <c r="T848" s="459"/>
      <c r="U848" s="459"/>
      <c r="V848" s="459"/>
      <c r="AA848" s="251"/>
      <c r="AC848" s="459"/>
      <c r="AD848" s="459"/>
      <c r="AE848" s="459"/>
      <c r="AJ848" s="251"/>
      <c r="AL848" s="459"/>
      <c r="AM848" s="459"/>
      <c r="AN848" s="459"/>
      <c r="AS848" s="251"/>
      <c r="AU848" s="459"/>
      <c r="AV848" s="459"/>
      <c r="AW848" s="459"/>
      <c r="BB848" s="251"/>
      <c r="BD848" s="459"/>
      <c r="BE848" s="459"/>
      <c r="BF848" s="459"/>
      <c r="BK848" s="251"/>
      <c r="BM848" s="459"/>
      <c r="BN848" s="459"/>
      <c r="BO848" s="459"/>
      <c r="BT848" s="251"/>
      <c r="BV848" s="459"/>
      <c r="BW848" s="459"/>
      <c r="BX848" s="459"/>
      <c r="CC848" s="251"/>
      <c r="CE848" s="459"/>
      <c r="CF848" s="459"/>
      <c r="CG848" s="459"/>
      <c r="CL848" s="251"/>
      <c r="CN848" s="459"/>
      <c r="CO848" s="459"/>
      <c r="CP848" s="459"/>
      <c r="CU848" s="251"/>
      <c r="CW848" s="459"/>
      <c r="CX848" s="459"/>
      <c r="CY848" s="459"/>
      <c r="DD848" s="251"/>
      <c r="DF848" s="459"/>
      <c r="DG848" s="459"/>
      <c r="DH848" s="459"/>
      <c r="DM848" s="251"/>
      <c r="DO848" s="459"/>
      <c r="DP848" s="459"/>
      <c r="DQ848" s="459"/>
      <c r="DV848" s="251"/>
      <c r="DX848" s="459"/>
      <c r="DY848" s="459"/>
      <c r="DZ848" s="459"/>
      <c r="EE848" s="251"/>
      <c r="EG848" s="459"/>
      <c r="EH848" s="459"/>
      <c r="EI848" s="459"/>
      <c r="EN848" s="251"/>
      <c r="EP848" s="459"/>
      <c r="EQ848" s="459"/>
      <c r="ER848" s="459"/>
      <c r="EW848" s="251"/>
      <c r="EY848" s="459"/>
      <c r="EZ848" s="459"/>
      <c r="FA848" s="459"/>
      <c r="FF848" s="251"/>
      <c r="FH848" s="459"/>
      <c r="FI848" s="459"/>
      <c r="FJ848" s="459"/>
      <c r="FO848" s="251"/>
      <c r="FQ848" s="459"/>
      <c r="FR848" s="459"/>
      <c r="FS848" s="459"/>
      <c r="FX848" s="251"/>
      <c r="FZ848" s="459"/>
      <c r="GA848" s="459"/>
      <c r="GB848" s="459"/>
      <c r="GG848" s="251"/>
      <c r="GI848" s="459"/>
      <c r="GJ848" s="459"/>
      <c r="GK848" s="459"/>
      <c r="GP848" s="251"/>
      <c r="GR848" s="459"/>
      <c r="GS848" s="459"/>
      <c r="GT848" s="459"/>
      <c r="GY848" s="251"/>
      <c r="HA848" s="459"/>
      <c r="HB848" s="459"/>
      <c r="HC848" s="459"/>
      <c r="HH848" s="251"/>
      <c r="HJ848" s="459"/>
      <c r="HK848" s="459"/>
      <c r="HL848" s="459"/>
      <c r="HQ848" s="459"/>
      <c r="HR848" s="459"/>
      <c r="HS848" s="459"/>
      <c r="HT848" s="459"/>
      <c r="HU848" s="459"/>
      <c r="HV848" s="459"/>
      <c r="HW848" s="459"/>
      <c r="HX848" s="459"/>
      <c r="HY848" s="459"/>
      <c r="HZ848" s="459"/>
      <c r="IA848" s="459"/>
      <c r="IB848" s="459"/>
      <c r="IC848" s="459"/>
      <c r="ID848" s="459"/>
      <c r="IE848" s="459"/>
      <c r="IF848" s="459"/>
      <c r="IG848" s="459"/>
      <c r="IH848" s="459"/>
      <c r="II848" s="459"/>
      <c r="IJ848" s="459"/>
      <c r="IK848" s="459"/>
      <c r="IL848" s="459"/>
      <c r="IM848" s="459"/>
      <c r="IN848" s="459"/>
      <c r="IO848" s="459"/>
      <c r="IP848" s="459"/>
      <c r="IQ848" s="459"/>
      <c r="IR848" s="459"/>
      <c r="IS848" s="459"/>
      <c r="IT848" s="459"/>
      <c r="IU848" s="459"/>
      <c r="IV848" s="459"/>
      <c r="RS848" s="252"/>
    </row>
    <row r="849" spans="1:487" s="461" customFormat="1" ht="18">
      <c r="A849" s="605" t="s">
        <v>1081</v>
      </c>
      <c r="B849" s="459"/>
      <c r="C849" s="488"/>
      <c r="D849" s="461" t="s">
        <v>134</v>
      </c>
      <c r="E849" s="461">
        <f t="shared" si="8"/>
        <v>3</v>
      </c>
      <c r="F849" s="524">
        <f t="shared" si="9"/>
        <v>4</v>
      </c>
      <c r="G849" s="502"/>
      <c r="H849" s="502"/>
      <c r="I849" s="473">
        <v>4</v>
      </c>
      <c r="J849" s="473"/>
      <c r="K849" s="473"/>
      <c r="L849" s="459"/>
      <c r="M849" s="459"/>
      <c r="N849" s="459"/>
      <c r="R849" s="251"/>
      <c r="T849" s="459"/>
      <c r="U849" s="459"/>
      <c r="V849" s="459"/>
      <c r="AA849" s="251"/>
      <c r="AC849" s="459"/>
      <c r="AD849" s="459"/>
      <c r="AE849" s="459"/>
      <c r="AJ849" s="251"/>
      <c r="AL849" s="459"/>
      <c r="AM849" s="459"/>
      <c r="AN849" s="459"/>
      <c r="AS849" s="251"/>
      <c r="AU849" s="459"/>
      <c r="AV849" s="459"/>
      <c r="AW849" s="459"/>
      <c r="BB849" s="251"/>
      <c r="BD849" s="459"/>
      <c r="BE849" s="459"/>
      <c r="BF849" s="459"/>
      <c r="BK849" s="251"/>
      <c r="BM849" s="459"/>
      <c r="BN849" s="459"/>
      <c r="BO849" s="459"/>
      <c r="BT849" s="251"/>
      <c r="BV849" s="459"/>
      <c r="BW849" s="459"/>
      <c r="BX849" s="459"/>
      <c r="CC849" s="251"/>
      <c r="CE849" s="459"/>
      <c r="CF849" s="459"/>
      <c r="CG849" s="459"/>
      <c r="CL849" s="251"/>
      <c r="CN849" s="459"/>
      <c r="CO849" s="459"/>
      <c r="CP849" s="459"/>
      <c r="CU849" s="251"/>
      <c r="CW849" s="459"/>
      <c r="CX849" s="459"/>
      <c r="CY849" s="459"/>
      <c r="DD849" s="251"/>
      <c r="DF849" s="459"/>
      <c r="DG849" s="459"/>
      <c r="DH849" s="459"/>
      <c r="DM849" s="251"/>
      <c r="DO849" s="459"/>
      <c r="DP849" s="459"/>
      <c r="DQ849" s="459"/>
      <c r="DV849" s="251"/>
      <c r="DX849" s="459"/>
      <c r="DY849" s="459"/>
      <c r="DZ849" s="459"/>
      <c r="EE849" s="251"/>
      <c r="EG849" s="459"/>
      <c r="EH849" s="459"/>
      <c r="EI849" s="459"/>
      <c r="EN849" s="251"/>
      <c r="EP849" s="459"/>
      <c r="EQ849" s="459"/>
      <c r="ER849" s="459"/>
      <c r="EW849" s="251"/>
      <c r="EY849" s="459"/>
      <c r="EZ849" s="459"/>
      <c r="FA849" s="459"/>
      <c r="FF849" s="251"/>
      <c r="FH849" s="459"/>
      <c r="FI849" s="459"/>
      <c r="FJ849" s="459"/>
      <c r="FO849" s="251"/>
      <c r="FQ849" s="459"/>
      <c r="FR849" s="459"/>
      <c r="FS849" s="459"/>
      <c r="FX849" s="251"/>
      <c r="FZ849" s="459"/>
      <c r="GA849" s="459"/>
      <c r="GB849" s="459"/>
      <c r="GG849" s="251"/>
      <c r="GI849" s="459"/>
      <c r="GJ849" s="459"/>
      <c r="GK849" s="459"/>
      <c r="GP849" s="251"/>
      <c r="GR849" s="459"/>
      <c r="GS849" s="459"/>
      <c r="GT849" s="459"/>
      <c r="GY849" s="251"/>
      <c r="HA849" s="459"/>
      <c r="HB849" s="459"/>
      <c r="HC849" s="459"/>
      <c r="HH849" s="251"/>
      <c r="HJ849" s="459"/>
      <c r="HK849" s="459"/>
      <c r="HL849" s="459"/>
      <c r="HQ849" s="459"/>
      <c r="HR849" s="459"/>
      <c r="HS849" s="459"/>
      <c r="HT849" s="459"/>
      <c r="HU849" s="459"/>
      <c r="HV849" s="459"/>
      <c r="HW849" s="459"/>
      <c r="HX849" s="459"/>
      <c r="HY849" s="459"/>
      <c r="HZ849" s="459"/>
      <c r="IA849" s="459"/>
      <c r="IB849" s="459"/>
      <c r="IC849" s="459"/>
      <c r="ID849" s="459"/>
      <c r="IE849" s="459"/>
      <c r="IF849" s="459"/>
      <c r="IG849" s="459"/>
      <c r="IH849" s="459"/>
      <c r="II849" s="459"/>
      <c r="IJ849" s="459"/>
      <c r="IK849" s="459"/>
      <c r="IL849" s="459"/>
      <c r="IM849" s="459"/>
      <c r="IN849" s="459"/>
      <c r="IO849" s="459"/>
      <c r="IP849" s="459"/>
      <c r="IQ849" s="459"/>
      <c r="IR849" s="459"/>
      <c r="IS849" s="459"/>
      <c r="IT849" s="459"/>
      <c r="IU849" s="459"/>
      <c r="IV849" s="459"/>
      <c r="RS849" s="252"/>
    </row>
    <row r="850" spans="1:487" s="461" customFormat="1" ht="18">
      <c r="A850" s="605" t="s">
        <v>772</v>
      </c>
      <c r="B850" s="488"/>
      <c r="C850" s="488"/>
      <c r="D850" s="461" t="s">
        <v>136</v>
      </c>
      <c r="E850" s="461">
        <f t="shared" si="8"/>
        <v>16</v>
      </c>
      <c r="F850" s="524">
        <f t="shared" si="9"/>
        <v>17</v>
      </c>
      <c r="G850" s="473"/>
      <c r="H850" s="473"/>
      <c r="I850" s="473">
        <v>17</v>
      </c>
      <c r="J850" s="473"/>
      <c r="K850" s="473"/>
      <c r="L850" s="459"/>
      <c r="M850" s="459"/>
      <c r="N850" s="459"/>
      <c r="R850" s="251"/>
      <c r="T850" s="459"/>
      <c r="U850" s="459"/>
      <c r="V850" s="459"/>
      <c r="AA850" s="251"/>
      <c r="AC850" s="459"/>
      <c r="AD850" s="459"/>
      <c r="AE850" s="459"/>
      <c r="AJ850" s="251"/>
      <c r="AL850" s="459"/>
      <c r="AM850" s="459"/>
      <c r="AN850" s="459"/>
      <c r="AS850" s="251"/>
      <c r="AU850" s="459"/>
      <c r="AV850" s="459"/>
      <c r="AW850" s="459"/>
      <c r="BB850" s="251"/>
      <c r="BD850" s="459"/>
      <c r="BE850" s="459"/>
      <c r="BF850" s="459"/>
      <c r="BK850" s="251"/>
      <c r="BM850" s="459"/>
      <c r="BN850" s="459"/>
      <c r="BO850" s="459"/>
      <c r="BT850" s="251"/>
      <c r="BV850" s="459"/>
      <c r="BW850" s="459"/>
      <c r="BX850" s="459"/>
      <c r="CC850" s="251"/>
      <c r="CE850" s="459"/>
      <c r="CF850" s="459"/>
      <c r="CG850" s="459"/>
      <c r="CL850" s="251"/>
      <c r="CN850" s="459"/>
      <c r="CO850" s="459"/>
      <c r="CP850" s="459"/>
      <c r="CU850" s="251"/>
      <c r="CW850" s="459"/>
      <c r="CX850" s="459"/>
      <c r="CY850" s="459"/>
      <c r="DD850" s="251"/>
      <c r="DF850" s="459"/>
      <c r="DG850" s="459"/>
      <c r="DH850" s="459"/>
      <c r="DM850" s="251"/>
      <c r="DO850" s="459"/>
      <c r="DP850" s="459"/>
      <c r="DQ850" s="459"/>
      <c r="DV850" s="251"/>
      <c r="DX850" s="459"/>
      <c r="DY850" s="459"/>
      <c r="DZ850" s="459"/>
      <c r="EE850" s="251"/>
      <c r="EG850" s="459"/>
      <c r="EH850" s="459"/>
      <c r="EI850" s="459"/>
      <c r="EN850" s="251"/>
      <c r="EP850" s="459"/>
      <c r="EQ850" s="459"/>
      <c r="ER850" s="459"/>
      <c r="EW850" s="251"/>
      <c r="EY850" s="459"/>
      <c r="EZ850" s="459"/>
      <c r="FA850" s="459"/>
      <c r="FF850" s="251"/>
      <c r="FH850" s="459"/>
      <c r="FI850" s="459"/>
      <c r="FJ850" s="459"/>
      <c r="FO850" s="251"/>
      <c r="FQ850" s="459"/>
      <c r="FR850" s="459"/>
      <c r="FS850" s="459"/>
      <c r="FX850" s="251"/>
      <c r="FZ850" s="459"/>
      <c r="GA850" s="459"/>
      <c r="GB850" s="459"/>
      <c r="GG850" s="251"/>
      <c r="GI850" s="459"/>
      <c r="GJ850" s="459"/>
      <c r="GK850" s="459"/>
      <c r="GP850" s="251"/>
      <c r="GR850" s="459"/>
      <c r="GS850" s="459"/>
      <c r="GT850" s="459"/>
      <c r="GY850" s="251"/>
      <c r="HA850" s="459"/>
      <c r="HB850" s="459"/>
      <c r="HC850" s="459"/>
      <c r="HH850" s="251"/>
      <c r="HJ850" s="459"/>
      <c r="HK850" s="459"/>
      <c r="HL850" s="459"/>
      <c r="HQ850" s="459"/>
      <c r="HR850" s="459"/>
      <c r="HS850" s="459"/>
      <c r="HT850" s="459"/>
      <c r="HU850" s="459"/>
      <c r="HV850" s="459"/>
      <c r="HW850" s="459"/>
      <c r="HX850" s="459"/>
      <c r="HY850" s="459"/>
      <c r="HZ850" s="459"/>
      <c r="IA850" s="459"/>
      <c r="IB850" s="459"/>
      <c r="IC850" s="459"/>
      <c r="ID850" s="459"/>
      <c r="IE850" s="459"/>
      <c r="IF850" s="459"/>
      <c r="IG850" s="459"/>
      <c r="IH850" s="459"/>
      <c r="II850" s="459"/>
      <c r="IJ850" s="459"/>
      <c r="IK850" s="459"/>
      <c r="IL850" s="459"/>
      <c r="IM850" s="459"/>
      <c r="IN850" s="459"/>
      <c r="IO850" s="459"/>
      <c r="IP850" s="459"/>
      <c r="IQ850" s="459"/>
      <c r="IR850" s="459"/>
      <c r="IS850" s="459"/>
      <c r="IT850" s="459"/>
      <c r="IU850" s="459"/>
      <c r="IV850" s="459"/>
      <c r="RS850" s="252"/>
    </row>
    <row r="851" spans="1:487" s="461" customFormat="1" ht="18">
      <c r="A851" s="605" t="s">
        <v>592</v>
      </c>
      <c r="B851" s="488"/>
      <c r="C851" s="488"/>
      <c r="D851" s="461" t="s">
        <v>131</v>
      </c>
      <c r="E851" s="461">
        <f t="shared" si="8"/>
        <v>1</v>
      </c>
      <c r="F851" s="524">
        <f t="shared" si="9"/>
        <v>0</v>
      </c>
      <c r="G851" s="473"/>
      <c r="H851" s="473"/>
      <c r="I851" s="473"/>
      <c r="J851" s="473"/>
      <c r="K851" s="473"/>
      <c r="L851" s="509"/>
      <c r="M851" s="459"/>
      <c r="N851" s="459"/>
      <c r="R851" s="251"/>
      <c r="T851" s="459"/>
      <c r="U851" s="459"/>
      <c r="V851" s="459"/>
      <c r="AA851" s="251"/>
      <c r="AC851" s="459"/>
      <c r="AD851" s="459"/>
      <c r="AE851" s="459"/>
      <c r="AJ851" s="251"/>
      <c r="AL851" s="459"/>
      <c r="AM851" s="459"/>
      <c r="AN851" s="459"/>
      <c r="AS851" s="251"/>
      <c r="AU851" s="459"/>
      <c r="AV851" s="459"/>
      <c r="AW851" s="459"/>
      <c r="BB851" s="251"/>
      <c r="BD851" s="459"/>
      <c r="BE851" s="459"/>
      <c r="BF851" s="459"/>
      <c r="BK851" s="251"/>
      <c r="BM851" s="459"/>
      <c r="BN851" s="459"/>
      <c r="BO851" s="459"/>
      <c r="BT851" s="251"/>
      <c r="BV851" s="459"/>
      <c r="BW851" s="459"/>
      <c r="BX851" s="459"/>
      <c r="CC851" s="251"/>
      <c r="CE851" s="459"/>
      <c r="CF851" s="459"/>
      <c r="CG851" s="459"/>
      <c r="CL851" s="251"/>
      <c r="CN851" s="459"/>
      <c r="CO851" s="459"/>
      <c r="CP851" s="459"/>
      <c r="CU851" s="251"/>
      <c r="CW851" s="459"/>
      <c r="CX851" s="459"/>
      <c r="CY851" s="459"/>
      <c r="DD851" s="251"/>
      <c r="DF851" s="459"/>
      <c r="DG851" s="459"/>
      <c r="DH851" s="459"/>
      <c r="DM851" s="251"/>
      <c r="DO851" s="459"/>
      <c r="DP851" s="459"/>
      <c r="DQ851" s="459"/>
      <c r="DV851" s="251"/>
      <c r="DX851" s="459"/>
      <c r="DY851" s="459"/>
      <c r="DZ851" s="459"/>
      <c r="EE851" s="251"/>
      <c r="EG851" s="459"/>
      <c r="EH851" s="459"/>
      <c r="EI851" s="459"/>
      <c r="EN851" s="251"/>
      <c r="EP851" s="459"/>
      <c r="EQ851" s="459"/>
      <c r="ER851" s="459"/>
      <c r="EW851" s="251"/>
      <c r="EY851" s="459"/>
      <c r="EZ851" s="459"/>
      <c r="FA851" s="459"/>
      <c r="FF851" s="251"/>
      <c r="FH851" s="459"/>
      <c r="FI851" s="459"/>
      <c r="FJ851" s="459"/>
      <c r="FO851" s="251"/>
      <c r="FQ851" s="459"/>
      <c r="FR851" s="459"/>
      <c r="FS851" s="459"/>
      <c r="FX851" s="251"/>
      <c r="FZ851" s="459"/>
      <c r="GA851" s="459"/>
      <c r="GB851" s="459"/>
      <c r="GG851" s="251"/>
      <c r="GI851" s="459"/>
      <c r="GJ851" s="459"/>
      <c r="GK851" s="459"/>
      <c r="GP851" s="251"/>
      <c r="GR851" s="459"/>
      <c r="GS851" s="459"/>
      <c r="GT851" s="459"/>
      <c r="GY851" s="251"/>
      <c r="HA851" s="459"/>
      <c r="HB851" s="459"/>
      <c r="HC851" s="459"/>
      <c r="HH851" s="251"/>
      <c r="HJ851" s="459"/>
      <c r="HK851" s="459"/>
      <c r="HL851" s="459"/>
      <c r="HQ851" s="459"/>
      <c r="HR851" s="459"/>
      <c r="HS851" s="459"/>
      <c r="HT851" s="459"/>
      <c r="HU851" s="459"/>
      <c r="HV851" s="459"/>
      <c r="HW851" s="459"/>
      <c r="HX851" s="459"/>
      <c r="HY851" s="459"/>
      <c r="HZ851" s="459"/>
      <c r="IA851" s="459"/>
      <c r="IB851" s="459"/>
      <c r="IC851" s="459"/>
      <c r="ID851" s="459"/>
      <c r="IE851" s="459"/>
      <c r="IF851" s="459"/>
      <c r="IG851" s="459"/>
      <c r="IH851" s="459"/>
      <c r="II851" s="459"/>
      <c r="IJ851" s="459"/>
      <c r="IK851" s="459"/>
      <c r="IL851" s="459"/>
      <c r="IM851" s="459"/>
      <c r="IN851" s="459"/>
      <c r="IO851" s="459"/>
      <c r="IP851" s="459"/>
      <c r="IQ851" s="459"/>
      <c r="IR851" s="459"/>
      <c r="IS851" s="459"/>
      <c r="IT851" s="459"/>
      <c r="IU851" s="459"/>
      <c r="IV851" s="459"/>
      <c r="RS851" s="252"/>
    </row>
    <row r="852" spans="1:487" s="461" customFormat="1" ht="18">
      <c r="A852" s="605" t="s">
        <v>2406</v>
      </c>
      <c r="B852" s="459"/>
      <c r="C852" s="488"/>
      <c r="D852" s="606" t="s">
        <v>129</v>
      </c>
      <c r="E852" s="461">
        <f t="shared" si="8"/>
        <v>0</v>
      </c>
      <c r="F852" s="524">
        <f t="shared" si="9"/>
        <v>0</v>
      </c>
      <c r="G852" s="473"/>
      <c r="H852" s="473"/>
      <c r="I852" s="473"/>
      <c r="J852" s="473"/>
      <c r="K852" s="473"/>
      <c r="L852" s="509"/>
      <c r="N852" s="459"/>
      <c r="R852" s="251"/>
      <c r="T852" s="459"/>
      <c r="U852" s="459"/>
      <c r="V852" s="459"/>
      <c r="AA852" s="251"/>
      <c r="AC852" s="459"/>
      <c r="AD852" s="459"/>
      <c r="AE852" s="459"/>
      <c r="AJ852" s="251"/>
      <c r="AL852" s="459"/>
      <c r="AM852" s="459"/>
      <c r="AN852" s="459"/>
      <c r="AS852" s="251"/>
      <c r="AU852" s="459"/>
      <c r="AV852" s="459"/>
      <c r="AW852" s="459"/>
      <c r="BB852" s="251"/>
      <c r="BD852" s="459"/>
      <c r="BE852" s="459"/>
      <c r="BF852" s="459"/>
      <c r="BK852" s="251"/>
      <c r="BM852" s="459"/>
      <c r="BN852" s="459"/>
      <c r="BO852" s="459"/>
      <c r="BT852" s="251"/>
      <c r="BV852" s="459"/>
      <c r="BW852" s="459"/>
      <c r="BX852" s="459"/>
      <c r="CC852" s="251"/>
      <c r="CE852" s="459"/>
      <c r="CF852" s="459"/>
      <c r="CG852" s="459"/>
      <c r="CL852" s="251"/>
      <c r="CN852" s="459"/>
      <c r="CO852" s="459"/>
      <c r="CP852" s="459"/>
      <c r="CU852" s="251"/>
      <c r="CW852" s="459"/>
      <c r="CX852" s="459"/>
      <c r="CY852" s="459"/>
      <c r="DD852" s="251"/>
      <c r="DF852" s="459"/>
      <c r="DG852" s="459"/>
      <c r="DH852" s="459"/>
      <c r="DM852" s="251"/>
      <c r="DO852" s="459"/>
      <c r="DP852" s="459"/>
      <c r="DQ852" s="459"/>
      <c r="DV852" s="251"/>
      <c r="DX852" s="459"/>
      <c r="DY852" s="459"/>
      <c r="DZ852" s="459"/>
      <c r="EE852" s="251"/>
      <c r="EG852" s="459"/>
      <c r="EH852" s="459"/>
      <c r="EI852" s="459"/>
      <c r="EN852" s="251"/>
      <c r="EP852" s="459"/>
      <c r="EQ852" s="459"/>
      <c r="ER852" s="459"/>
      <c r="EW852" s="251"/>
      <c r="EY852" s="459"/>
      <c r="EZ852" s="459"/>
      <c r="FA852" s="459"/>
      <c r="FF852" s="251"/>
      <c r="FH852" s="459"/>
      <c r="FI852" s="459"/>
      <c r="FJ852" s="459"/>
      <c r="FO852" s="251"/>
      <c r="FQ852" s="459"/>
      <c r="FR852" s="459"/>
      <c r="FS852" s="459"/>
      <c r="FX852" s="251"/>
      <c r="FZ852" s="459"/>
      <c r="GA852" s="459"/>
      <c r="GB852" s="459"/>
      <c r="GG852" s="251"/>
      <c r="GI852" s="459"/>
      <c r="GJ852" s="459"/>
      <c r="GK852" s="459"/>
      <c r="GP852" s="251"/>
      <c r="GR852" s="459"/>
      <c r="GS852" s="459"/>
      <c r="GT852" s="459"/>
      <c r="GY852" s="251"/>
      <c r="HA852" s="459"/>
      <c r="HB852" s="459"/>
      <c r="HC852" s="459"/>
      <c r="HH852" s="251"/>
      <c r="HJ852" s="459"/>
      <c r="HK852" s="459"/>
      <c r="HL852" s="459"/>
      <c r="HQ852" s="459"/>
      <c r="HR852" s="459"/>
      <c r="HS852" s="459"/>
      <c r="HT852" s="459"/>
      <c r="HU852" s="459"/>
      <c r="HV852" s="459"/>
      <c r="HW852" s="459"/>
      <c r="HX852" s="459"/>
      <c r="HY852" s="459"/>
      <c r="HZ852" s="459"/>
      <c r="IA852" s="459"/>
      <c r="IB852" s="459"/>
      <c r="IC852" s="459"/>
      <c r="ID852" s="459"/>
      <c r="IE852" s="459"/>
      <c r="IF852" s="459"/>
      <c r="IG852" s="459"/>
      <c r="IH852" s="459"/>
      <c r="II852" s="459"/>
      <c r="IJ852" s="459"/>
      <c r="IK852" s="459"/>
      <c r="IL852" s="459"/>
      <c r="IM852" s="459"/>
      <c r="IN852" s="459"/>
      <c r="IO852" s="459"/>
      <c r="IP852" s="459"/>
      <c r="IQ852" s="459"/>
      <c r="IR852" s="459"/>
      <c r="IS852" s="459"/>
      <c r="IT852" s="459"/>
      <c r="IU852" s="459"/>
      <c r="IV852" s="459"/>
      <c r="RS852" s="252"/>
    </row>
    <row r="853" spans="1:487" s="461" customFormat="1" ht="18">
      <c r="A853" s="605" t="s">
        <v>2407</v>
      </c>
      <c r="B853" s="459"/>
      <c r="C853" s="488"/>
      <c r="D853" s="606" t="s">
        <v>129</v>
      </c>
      <c r="E853" s="461">
        <f t="shared" si="8"/>
        <v>0</v>
      </c>
      <c r="F853" s="524">
        <f t="shared" si="9"/>
        <v>0</v>
      </c>
      <c r="G853" s="473"/>
      <c r="H853" s="473"/>
      <c r="I853" s="473"/>
      <c r="J853" s="473"/>
      <c r="K853" s="473"/>
      <c r="L853" s="459"/>
      <c r="M853" s="459"/>
      <c r="N853" s="459"/>
      <c r="R853" s="251"/>
      <c r="T853" s="459"/>
      <c r="U853" s="459"/>
      <c r="V853" s="459"/>
      <c r="AA853" s="251"/>
      <c r="AC853" s="459"/>
      <c r="AD853" s="459"/>
      <c r="AE853" s="459"/>
      <c r="AJ853" s="251"/>
      <c r="AL853" s="459"/>
      <c r="AM853" s="459"/>
      <c r="AN853" s="459"/>
      <c r="AS853" s="251"/>
      <c r="AU853" s="459"/>
      <c r="AV853" s="459"/>
      <c r="AW853" s="459"/>
      <c r="BB853" s="251"/>
      <c r="BD853" s="459"/>
      <c r="BE853" s="459"/>
      <c r="BF853" s="459"/>
      <c r="BK853" s="251"/>
      <c r="BM853" s="459"/>
      <c r="BN853" s="459"/>
      <c r="BO853" s="459"/>
      <c r="BT853" s="251"/>
      <c r="BV853" s="459"/>
      <c r="BW853" s="459"/>
      <c r="BX853" s="459"/>
      <c r="CC853" s="251"/>
      <c r="CE853" s="459"/>
      <c r="CF853" s="459"/>
      <c r="CG853" s="459"/>
      <c r="CL853" s="251"/>
      <c r="CN853" s="459"/>
      <c r="CO853" s="459"/>
      <c r="CP853" s="459"/>
      <c r="CU853" s="251"/>
      <c r="CW853" s="459"/>
      <c r="CX853" s="459"/>
      <c r="CY853" s="459"/>
      <c r="DD853" s="251"/>
      <c r="DF853" s="459"/>
      <c r="DG853" s="459"/>
      <c r="DH853" s="459"/>
      <c r="DM853" s="251"/>
      <c r="DO853" s="459"/>
      <c r="DP853" s="459"/>
      <c r="DQ853" s="459"/>
      <c r="DV853" s="251"/>
      <c r="DX853" s="459"/>
      <c r="DY853" s="459"/>
      <c r="DZ853" s="459"/>
      <c r="EE853" s="251"/>
      <c r="EG853" s="459"/>
      <c r="EH853" s="459"/>
      <c r="EI853" s="459"/>
      <c r="EN853" s="251"/>
      <c r="EP853" s="459"/>
      <c r="EQ853" s="459"/>
      <c r="ER853" s="459"/>
      <c r="EW853" s="251"/>
      <c r="EY853" s="459"/>
      <c r="EZ853" s="459"/>
      <c r="FA853" s="459"/>
      <c r="FF853" s="251"/>
      <c r="FH853" s="459"/>
      <c r="FI853" s="459"/>
      <c r="FJ853" s="459"/>
      <c r="FO853" s="251"/>
      <c r="FQ853" s="459"/>
      <c r="FR853" s="459"/>
      <c r="FS853" s="459"/>
      <c r="FX853" s="251"/>
      <c r="FZ853" s="459"/>
      <c r="GA853" s="459"/>
      <c r="GB853" s="459"/>
      <c r="GG853" s="251"/>
      <c r="GI853" s="459"/>
      <c r="GJ853" s="459"/>
      <c r="GK853" s="459"/>
      <c r="GP853" s="251"/>
      <c r="GR853" s="459"/>
      <c r="GS853" s="459"/>
      <c r="GT853" s="459"/>
      <c r="GY853" s="251"/>
      <c r="HA853" s="459"/>
      <c r="HB853" s="459"/>
      <c r="HC853" s="459"/>
      <c r="HH853" s="251"/>
      <c r="HJ853" s="459"/>
      <c r="HK853" s="459"/>
      <c r="HL853" s="459"/>
      <c r="HQ853" s="459"/>
      <c r="HR853" s="459"/>
      <c r="HS853" s="459"/>
      <c r="HT853" s="459"/>
      <c r="HU853" s="459"/>
      <c r="HV853" s="459"/>
      <c r="HW853" s="459"/>
      <c r="HX853" s="459"/>
      <c r="HY853" s="459"/>
      <c r="HZ853" s="459"/>
      <c r="IA853" s="459"/>
      <c r="IB853" s="459"/>
      <c r="IC853" s="459"/>
      <c r="ID853" s="459"/>
      <c r="IE853" s="459"/>
      <c r="IF853" s="459"/>
      <c r="IG853" s="459"/>
      <c r="IH853" s="459"/>
      <c r="II853" s="459"/>
      <c r="IJ853" s="459"/>
      <c r="IK853" s="459"/>
      <c r="IL853" s="459"/>
      <c r="IM853" s="459"/>
      <c r="IN853" s="459"/>
      <c r="IO853" s="459"/>
      <c r="IP853" s="459"/>
      <c r="IQ853" s="459"/>
      <c r="IR853" s="459"/>
      <c r="IS853" s="459"/>
      <c r="IT853" s="459"/>
      <c r="IU853" s="459"/>
      <c r="IV853" s="459"/>
      <c r="RS853" s="252"/>
    </row>
    <row r="854" spans="1:487" s="461" customFormat="1" ht="18">
      <c r="A854" s="605" t="s">
        <v>705</v>
      </c>
      <c r="B854" s="459"/>
      <c r="C854" s="488"/>
      <c r="D854" s="606" t="s">
        <v>129</v>
      </c>
      <c r="E854" s="461">
        <f t="shared" si="8"/>
        <v>0</v>
      </c>
      <c r="F854" s="524">
        <f t="shared" si="9"/>
        <v>0</v>
      </c>
      <c r="G854" s="473"/>
      <c r="H854" s="473"/>
      <c r="I854" s="473"/>
      <c r="J854" s="473"/>
      <c r="K854" s="473"/>
      <c r="L854" s="459"/>
      <c r="M854" s="459"/>
      <c r="N854" s="459"/>
      <c r="R854" s="251"/>
      <c r="T854" s="459"/>
      <c r="U854" s="459"/>
      <c r="V854" s="459"/>
      <c r="AA854" s="251"/>
      <c r="AC854" s="459"/>
      <c r="AD854" s="459"/>
      <c r="AE854" s="459"/>
      <c r="AJ854" s="251"/>
      <c r="AL854" s="459"/>
      <c r="AM854" s="459"/>
      <c r="AN854" s="459"/>
      <c r="AS854" s="251"/>
      <c r="AU854" s="459"/>
      <c r="AV854" s="459"/>
      <c r="AW854" s="459"/>
      <c r="BB854" s="251"/>
      <c r="BD854" s="459"/>
      <c r="BE854" s="459"/>
      <c r="BF854" s="459"/>
      <c r="BK854" s="251"/>
      <c r="BM854" s="459"/>
      <c r="BN854" s="459"/>
      <c r="BO854" s="459"/>
      <c r="BT854" s="251"/>
      <c r="BV854" s="459"/>
      <c r="BW854" s="459"/>
      <c r="BX854" s="459"/>
      <c r="CC854" s="251"/>
      <c r="CE854" s="459"/>
      <c r="CF854" s="459"/>
      <c r="CG854" s="459"/>
      <c r="CL854" s="251"/>
      <c r="CN854" s="459"/>
      <c r="CO854" s="459"/>
      <c r="CP854" s="459"/>
      <c r="CU854" s="251"/>
      <c r="CW854" s="459"/>
      <c r="CX854" s="459"/>
      <c r="CY854" s="459"/>
      <c r="DD854" s="251"/>
      <c r="DF854" s="459"/>
      <c r="DG854" s="459"/>
      <c r="DH854" s="459"/>
      <c r="DM854" s="251"/>
      <c r="DO854" s="459"/>
      <c r="DP854" s="459"/>
      <c r="DQ854" s="459"/>
      <c r="DV854" s="251"/>
      <c r="DX854" s="459"/>
      <c r="DY854" s="459"/>
      <c r="DZ854" s="459"/>
      <c r="EE854" s="251"/>
      <c r="EG854" s="459"/>
      <c r="EH854" s="459"/>
      <c r="EI854" s="459"/>
      <c r="EN854" s="251"/>
      <c r="EP854" s="459"/>
      <c r="EQ854" s="459"/>
      <c r="ER854" s="459"/>
      <c r="EW854" s="251"/>
      <c r="EY854" s="459"/>
      <c r="EZ854" s="459"/>
      <c r="FA854" s="459"/>
      <c r="FF854" s="251"/>
      <c r="FH854" s="459"/>
      <c r="FI854" s="459"/>
      <c r="FJ854" s="459"/>
      <c r="FO854" s="251"/>
      <c r="FQ854" s="459"/>
      <c r="FR854" s="459"/>
      <c r="FS854" s="459"/>
      <c r="FX854" s="251"/>
      <c r="FZ854" s="459"/>
      <c r="GA854" s="459"/>
      <c r="GB854" s="459"/>
      <c r="GG854" s="251"/>
      <c r="GI854" s="459"/>
      <c r="GJ854" s="459"/>
      <c r="GK854" s="459"/>
      <c r="GP854" s="251"/>
      <c r="GR854" s="459"/>
      <c r="GS854" s="459"/>
      <c r="GT854" s="459"/>
      <c r="GY854" s="251"/>
      <c r="HA854" s="459"/>
      <c r="HB854" s="459"/>
      <c r="HC854" s="459"/>
      <c r="HH854" s="251"/>
      <c r="HJ854" s="459"/>
      <c r="HK854" s="459"/>
      <c r="HL854" s="459"/>
      <c r="HQ854" s="459"/>
      <c r="HR854" s="459"/>
      <c r="HS854" s="459"/>
      <c r="HT854" s="459"/>
      <c r="HU854" s="459"/>
      <c r="HV854" s="459"/>
      <c r="HW854" s="459"/>
      <c r="HX854" s="459"/>
      <c r="HY854" s="459"/>
      <c r="HZ854" s="459"/>
      <c r="IA854" s="459"/>
      <c r="IB854" s="459"/>
      <c r="IC854" s="459"/>
      <c r="ID854" s="459"/>
      <c r="IE854" s="459"/>
      <c r="IF854" s="459"/>
      <c r="IG854" s="459"/>
      <c r="IH854" s="459"/>
      <c r="II854" s="459"/>
      <c r="IJ854" s="459"/>
      <c r="IK854" s="459"/>
      <c r="IL854" s="459"/>
      <c r="IM854" s="459"/>
      <c r="IN854" s="459"/>
      <c r="IO854" s="459"/>
      <c r="IP854" s="459"/>
      <c r="IQ854" s="459"/>
      <c r="IR854" s="459"/>
      <c r="IS854" s="459"/>
      <c r="IT854" s="459"/>
      <c r="IU854" s="459"/>
      <c r="IV854" s="459"/>
      <c r="RS854" s="252"/>
    </row>
    <row r="855" spans="1:487" s="461" customFormat="1" ht="18">
      <c r="A855" s="605" t="s">
        <v>2408</v>
      </c>
      <c r="B855" s="459"/>
      <c r="C855" s="488"/>
      <c r="D855" s="606" t="s">
        <v>129</v>
      </c>
      <c r="E855" s="461">
        <f t="shared" si="8"/>
        <v>0</v>
      </c>
      <c r="F855" s="524">
        <f t="shared" si="9"/>
        <v>0</v>
      </c>
      <c r="G855" s="473"/>
      <c r="H855" s="473"/>
      <c r="I855" s="473"/>
      <c r="J855" s="473"/>
      <c r="K855" s="473"/>
      <c r="L855" s="459"/>
      <c r="M855" s="459"/>
      <c r="N855" s="459"/>
      <c r="R855" s="251"/>
      <c r="T855" s="459"/>
      <c r="U855" s="459"/>
      <c r="V855" s="459"/>
      <c r="AA855" s="251"/>
      <c r="AC855" s="459"/>
      <c r="AD855" s="459"/>
      <c r="AE855" s="459"/>
      <c r="AJ855" s="251"/>
      <c r="AL855" s="459"/>
      <c r="AM855" s="459"/>
      <c r="AN855" s="459"/>
      <c r="AS855" s="251"/>
      <c r="AU855" s="459"/>
      <c r="AV855" s="459"/>
      <c r="AW855" s="459"/>
      <c r="BB855" s="251"/>
      <c r="BD855" s="459"/>
      <c r="BE855" s="459"/>
      <c r="BF855" s="459"/>
      <c r="BK855" s="251"/>
      <c r="BM855" s="459"/>
      <c r="BN855" s="459"/>
      <c r="BO855" s="459"/>
      <c r="BT855" s="251"/>
      <c r="BV855" s="459"/>
      <c r="BW855" s="459"/>
      <c r="BX855" s="459"/>
      <c r="CC855" s="251"/>
      <c r="CE855" s="459"/>
      <c r="CF855" s="459"/>
      <c r="CG855" s="459"/>
      <c r="CL855" s="251"/>
      <c r="CN855" s="459"/>
      <c r="CO855" s="459"/>
      <c r="CP855" s="459"/>
      <c r="CU855" s="251"/>
      <c r="CW855" s="459"/>
      <c r="CX855" s="459"/>
      <c r="CY855" s="459"/>
      <c r="DD855" s="251"/>
      <c r="DF855" s="459"/>
      <c r="DG855" s="459"/>
      <c r="DH855" s="459"/>
      <c r="DM855" s="251"/>
      <c r="DO855" s="459"/>
      <c r="DP855" s="459"/>
      <c r="DQ855" s="459"/>
      <c r="DV855" s="251"/>
      <c r="DX855" s="459"/>
      <c r="DY855" s="459"/>
      <c r="DZ855" s="459"/>
      <c r="EE855" s="251"/>
      <c r="EG855" s="459"/>
      <c r="EH855" s="459"/>
      <c r="EI855" s="459"/>
      <c r="EN855" s="251"/>
      <c r="EP855" s="459"/>
      <c r="EQ855" s="459"/>
      <c r="ER855" s="459"/>
      <c r="EW855" s="251"/>
      <c r="EY855" s="459"/>
      <c r="EZ855" s="459"/>
      <c r="FA855" s="459"/>
      <c r="FF855" s="251"/>
      <c r="FH855" s="459"/>
      <c r="FI855" s="459"/>
      <c r="FJ855" s="459"/>
      <c r="FO855" s="251"/>
      <c r="FQ855" s="459"/>
      <c r="FR855" s="459"/>
      <c r="FS855" s="459"/>
      <c r="FX855" s="251"/>
      <c r="FZ855" s="459"/>
      <c r="GA855" s="459"/>
      <c r="GB855" s="459"/>
      <c r="GG855" s="251"/>
      <c r="GI855" s="459"/>
      <c r="GJ855" s="459"/>
      <c r="GK855" s="459"/>
      <c r="GP855" s="251"/>
      <c r="GR855" s="459"/>
      <c r="GS855" s="459"/>
      <c r="GT855" s="459"/>
      <c r="GY855" s="251"/>
      <c r="HA855" s="459"/>
      <c r="HB855" s="459"/>
      <c r="HC855" s="459"/>
      <c r="HH855" s="251"/>
      <c r="HJ855" s="459"/>
      <c r="HK855" s="459"/>
      <c r="HL855" s="459"/>
      <c r="HQ855" s="459"/>
      <c r="HR855" s="459"/>
      <c r="HS855" s="459"/>
      <c r="HT855" s="459"/>
      <c r="HU855" s="459"/>
      <c r="HV855" s="459"/>
      <c r="HW855" s="459"/>
      <c r="HX855" s="459"/>
      <c r="HY855" s="459"/>
      <c r="HZ855" s="459"/>
      <c r="IA855" s="459"/>
      <c r="IB855" s="459"/>
      <c r="IC855" s="459"/>
      <c r="ID855" s="459"/>
      <c r="IE855" s="459"/>
      <c r="IF855" s="459"/>
      <c r="IG855" s="459"/>
      <c r="IH855" s="459"/>
      <c r="II855" s="459"/>
      <c r="IJ855" s="459"/>
      <c r="IK855" s="459"/>
      <c r="IL855" s="459"/>
      <c r="IM855" s="459"/>
      <c r="IN855" s="459"/>
      <c r="IO855" s="459"/>
      <c r="IP855" s="459"/>
      <c r="IQ855" s="459"/>
      <c r="IR855" s="459"/>
      <c r="IS855" s="459"/>
      <c r="IT855" s="459"/>
      <c r="IU855" s="459"/>
      <c r="IV855" s="459"/>
      <c r="RS855" s="252"/>
    </row>
    <row r="856" spans="1:487" s="461" customFormat="1" ht="18">
      <c r="A856" s="605" t="s">
        <v>463</v>
      </c>
      <c r="B856" s="488"/>
      <c r="C856" s="488"/>
      <c r="D856" s="461" t="s">
        <v>136</v>
      </c>
      <c r="E856" s="461">
        <f t="shared" si="8"/>
        <v>15</v>
      </c>
      <c r="F856" s="524">
        <f t="shared" si="9"/>
        <v>16</v>
      </c>
      <c r="G856" s="502"/>
      <c r="H856" s="473"/>
      <c r="I856" s="473">
        <v>15</v>
      </c>
      <c r="J856" s="473">
        <v>1</v>
      </c>
      <c r="K856" s="473"/>
      <c r="L856" s="459"/>
      <c r="M856" s="459"/>
      <c r="N856" s="459"/>
      <c r="R856" s="251"/>
      <c r="T856" s="459"/>
      <c r="U856" s="459"/>
      <c r="V856" s="459"/>
      <c r="AA856" s="251"/>
      <c r="AC856" s="459"/>
      <c r="AD856" s="459"/>
      <c r="AE856" s="459"/>
      <c r="AJ856" s="251"/>
      <c r="AL856" s="459"/>
      <c r="AM856" s="459"/>
      <c r="AN856" s="459"/>
      <c r="AS856" s="251"/>
      <c r="AU856" s="459"/>
      <c r="AV856" s="459"/>
      <c r="AW856" s="459"/>
      <c r="BB856" s="251"/>
      <c r="BD856" s="459"/>
      <c r="BE856" s="459"/>
      <c r="BF856" s="459"/>
      <c r="BK856" s="251"/>
      <c r="BM856" s="459"/>
      <c r="BN856" s="459"/>
      <c r="BO856" s="459"/>
      <c r="BT856" s="251"/>
      <c r="BV856" s="459"/>
      <c r="BW856" s="459"/>
      <c r="BX856" s="459"/>
      <c r="CC856" s="251"/>
      <c r="CE856" s="459"/>
      <c r="CF856" s="459"/>
      <c r="CG856" s="459"/>
      <c r="CL856" s="251"/>
      <c r="CN856" s="459"/>
      <c r="CO856" s="459"/>
      <c r="CP856" s="459"/>
      <c r="CU856" s="251"/>
      <c r="CW856" s="459"/>
      <c r="CX856" s="459"/>
      <c r="CY856" s="459"/>
      <c r="DD856" s="251"/>
      <c r="DF856" s="459"/>
      <c r="DG856" s="459"/>
      <c r="DH856" s="459"/>
      <c r="DM856" s="251"/>
      <c r="DO856" s="459"/>
      <c r="DP856" s="459"/>
      <c r="DQ856" s="459"/>
      <c r="DV856" s="251"/>
      <c r="DX856" s="459"/>
      <c r="DY856" s="459"/>
      <c r="DZ856" s="459"/>
      <c r="EE856" s="251"/>
      <c r="EG856" s="459"/>
      <c r="EH856" s="459"/>
      <c r="EI856" s="459"/>
      <c r="EN856" s="251"/>
      <c r="EP856" s="459"/>
      <c r="EQ856" s="459"/>
      <c r="ER856" s="459"/>
      <c r="EW856" s="251"/>
      <c r="EY856" s="459"/>
      <c r="EZ856" s="459"/>
      <c r="FA856" s="459"/>
      <c r="FF856" s="251"/>
      <c r="FH856" s="459"/>
      <c r="FI856" s="459"/>
      <c r="FJ856" s="459"/>
      <c r="FO856" s="251"/>
      <c r="FQ856" s="459"/>
      <c r="FR856" s="459"/>
      <c r="FS856" s="459"/>
      <c r="FX856" s="251"/>
      <c r="FZ856" s="459"/>
      <c r="GA856" s="459"/>
      <c r="GB856" s="459"/>
      <c r="GG856" s="251"/>
      <c r="GI856" s="459"/>
      <c r="GJ856" s="459"/>
      <c r="GK856" s="459"/>
      <c r="GP856" s="251"/>
      <c r="GR856" s="459"/>
      <c r="GS856" s="459"/>
      <c r="GT856" s="459"/>
      <c r="GY856" s="251"/>
      <c r="HA856" s="459"/>
      <c r="HB856" s="459"/>
      <c r="HC856" s="459"/>
      <c r="HH856" s="251"/>
      <c r="HJ856" s="459"/>
      <c r="HK856" s="459"/>
      <c r="HL856" s="459"/>
      <c r="HQ856" s="459"/>
      <c r="HR856" s="459"/>
      <c r="HS856" s="459"/>
      <c r="HT856" s="459"/>
      <c r="HU856" s="459"/>
      <c r="HV856" s="459"/>
      <c r="HW856" s="459"/>
      <c r="HX856" s="459"/>
      <c r="HY856" s="459"/>
      <c r="HZ856" s="459"/>
      <c r="IA856" s="459"/>
      <c r="IB856" s="459"/>
      <c r="IC856" s="459"/>
      <c r="ID856" s="459"/>
      <c r="IE856" s="459"/>
      <c r="IF856" s="459"/>
      <c r="IG856" s="459"/>
      <c r="IH856" s="459"/>
      <c r="II856" s="459"/>
      <c r="IJ856" s="459"/>
      <c r="IK856" s="459"/>
      <c r="IL856" s="459"/>
      <c r="IM856" s="459"/>
      <c r="IN856" s="459"/>
      <c r="IO856" s="459"/>
      <c r="IP856" s="459"/>
      <c r="IQ856" s="459"/>
      <c r="IR856" s="459"/>
      <c r="IS856" s="459"/>
      <c r="IT856" s="459"/>
      <c r="IU856" s="459"/>
      <c r="IV856" s="459"/>
      <c r="RS856" s="252"/>
    </row>
    <row r="857" spans="1:487" s="461" customFormat="1" ht="18">
      <c r="A857" s="605" t="s">
        <v>956</v>
      </c>
      <c r="B857" s="459"/>
      <c r="C857" s="488"/>
      <c r="D857" s="606" t="s">
        <v>129</v>
      </c>
      <c r="E857" s="461">
        <f t="shared" si="8"/>
        <v>1</v>
      </c>
      <c r="F857" s="524">
        <f t="shared" si="9"/>
        <v>0</v>
      </c>
      <c r="G857" s="473"/>
      <c r="H857" s="473"/>
      <c r="I857" s="473"/>
      <c r="J857" s="473"/>
      <c r="K857" s="473"/>
      <c r="L857" s="459"/>
      <c r="M857" s="459"/>
      <c r="N857" s="459"/>
      <c r="R857" s="251"/>
      <c r="T857" s="459"/>
      <c r="U857" s="459"/>
      <c r="V857" s="459"/>
      <c r="AA857" s="251"/>
      <c r="AC857" s="459"/>
      <c r="AD857" s="459"/>
      <c r="AE857" s="459"/>
      <c r="AJ857" s="251"/>
      <c r="AL857" s="459"/>
      <c r="AM857" s="459"/>
      <c r="AN857" s="459"/>
      <c r="AS857" s="251"/>
      <c r="AU857" s="459"/>
      <c r="AV857" s="459"/>
      <c r="AW857" s="459"/>
      <c r="BB857" s="251"/>
      <c r="BD857" s="459"/>
      <c r="BE857" s="459"/>
      <c r="BF857" s="459"/>
      <c r="BK857" s="251"/>
      <c r="BM857" s="459"/>
      <c r="BN857" s="459"/>
      <c r="BO857" s="459"/>
      <c r="BT857" s="251"/>
      <c r="BV857" s="459"/>
      <c r="BW857" s="459"/>
      <c r="BX857" s="459"/>
      <c r="CC857" s="251"/>
      <c r="CE857" s="459"/>
      <c r="CF857" s="459"/>
      <c r="CG857" s="459"/>
      <c r="CL857" s="251"/>
      <c r="CN857" s="459"/>
      <c r="CO857" s="459"/>
      <c r="CP857" s="459"/>
      <c r="CU857" s="251"/>
      <c r="CW857" s="459"/>
      <c r="CX857" s="459"/>
      <c r="CY857" s="459"/>
      <c r="DD857" s="251"/>
      <c r="DF857" s="459"/>
      <c r="DG857" s="459"/>
      <c r="DH857" s="459"/>
      <c r="DM857" s="251"/>
      <c r="DO857" s="459"/>
      <c r="DP857" s="459"/>
      <c r="DQ857" s="459"/>
      <c r="DV857" s="251"/>
      <c r="DX857" s="459"/>
      <c r="DY857" s="459"/>
      <c r="DZ857" s="459"/>
      <c r="EE857" s="251"/>
      <c r="EG857" s="459"/>
      <c r="EH857" s="459"/>
      <c r="EI857" s="459"/>
      <c r="EN857" s="251"/>
      <c r="EP857" s="459"/>
      <c r="EQ857" s="459"/>
      <c r="ER857" s="459"/>
      <c r="EW857" s="251"/>
      <c r="EY857" s="459"/>
      <c r="EZ857" s="459"/>
      <c r="FA857" s="459"/>
      <c r="FF857" s="251"/>
      <c r="FH857" s="459"/>
      <c r="FI857" s="459"/>
      <c r="FJ857" s="459"/>
      <c r="FO857" s="251"/>
      <c r="FQ857" s="459"/>
      <c r="FR857" s="459"/>
      <c r="FS857" s="459"/>
      <c r="FX857" s="251"/>
      <c r="FZ857" s="459"/>
      <c r="GA857" s="459"/>
      <c r="GB857" s="459"/>
      <c r="GG857" s="251"/>
      <c r="GI857" s="459"/>
      <c r="GJ857" s="459"/>
      <c r="GK857" s="459"/>
      <c r="GP857" s="251"/>
      <c r="GR857" s="459"/>
      <c r="GS857" s="459"/>
      <c r="GT857" s="459"/>
      <c r="GY857" s="251"/>
      <c r="HA857" s="459"/>
      <c r="HB857" s="459"/>
      <c r="HC857" s="459"/>
      <c r="HH857" s="251"/>
      <c r="HJ857" s="459"/>
      <c r="HK857" s="459"/>
      <c r="HL857" s="459"/>
      <c r="HQ857" s="459"/>
      <c r="HR857" s="459"/>
      <c r="HS857" s="459"/>
      <c r="HT857" s="459"/>
      <c r="HU857" s="459"/>
      <c r="HV857" s="459"/>
      <c r="HW857" s="459"/>
      <c r="HX857" s="459"/>
      <c r="HY857" s="459"/>
      <c r="HZ857" s="459"/>
      <c r="IA857" s="459"/>
      <c r="IB857" s="459"/>
      <c r="IC857" s="459"/>
      <c r="ID857" s="459"/>
      <c r="IE857" s="459"/>
      <c r="IF857" s="459"/>
      <c r="IG857" s="459"/>
      <c r="IH857" s="459"/>
      <c r="II857" s="459"/>
      <c r="IJ857" s="459"/>
      <c r="IK857" s="459"/>
      <c r="IL857" s="459"/>
      <c r="IM857" s="459"/>
      <c r="IN857" s="459"/>
      <c r="IO857" s="459"/>
      <c r="IP857" s="459"/>
      <c r="IQ857" s="459"/>
      <c r="IR857" s="459"/>
      <c r="IS857" s="459"/>
      <c r="IT857" s="459"/>
      <c r="IU857" s="459"/>
      <c r="IV857" s="459"/>
      <c r="RS857" s="252"/>
    </row>
    <row r="858" spans="1:487" s="461" customFormat="1" ht="18">
      <c r="A858" s="605" t="s">
        <v>1326</v>
      </c>
      <c r="B858" s="488"/>
      <c r="C858" s="488"/>
      <c r="D858" s="461" t="s">
        <v>130</v>
      </c>
      <c r="E858" s="461">
        <f t="shared" si="8"/>
        <v>4</v>
      </c>
      <c r="F858" s="524">
        <f t="shared" si="9"/>
        <v>7</v>
      </c>
      <c r="G858" s="473"/>
      <c r="H858" s="473"/>
      <c r="I858" s="473"/>
      <c r="J858" s="473">
        <v>7</v>
      </c>
      <c r="K858" s="473"/>
      <c r="L858" s="459"/>
      <c r="N858" s="459"/>
      <c r="R858" s="251"/>
      <c r="T858" s="459"/>
      <c r="U858" s="459"/>
      <c r="V858" s="459"/>
      <c r="AA858" s="251"/>
      <c r="AC858" s="459"/>
      <c r="AD858" s="459"/>
      <c r="AE858" s="459"/>
      <c r="AJ858" s="251"/>
      <c r="AL858" s="459"/>
      <c r="AM858" s="459"/>
      <c r="AN858" s="459"/>
      <c r="AS858" s="251"/>
      <c r="AU858" s="459"/>
      <c r="AV858" s="459"/>
      <c r="AW858" s="459"/>
      <c r="BB858" s="251"/>
      <c r="BD858" s="459"/>
      <c r="BE858" s="459"/>
      <c r="BF858" s="459"/>
      <c r="BK858" s="251"/>
      <c r="BM858" s="459"/>
      <c r="BN858" s="459"/>
      <c r="BO858" s="459"/>
      <c r="BT858" s="251"/>
      <c r="BV858" s="459"/>
      <c r="BW858" s="459"/>
      <c r="BX858" s="459"/>
      <c r="CC858" s="251"/>
      <c r="CE858" s="459"/>
      <c r="CF858" s="459"/>
      <c r="CG858" s="459"/>
      <c r="CL858" s="251"/>
      <c r="CN858" s="459"/>
      <c r="CO858" s="459"/>
      <c r="CP858" s="459"/>
      <c r="CU858" s="251"/>
      <c r="CW858" s="459"/>
      <c r="CX858" s="459"/>
      <c r="CY858" s="459"/>
      <c r="DD858" s="251"/>
      <c r="DF858" s="459"/>
      <c r="DG858" s="459"/>
      <c r="DH858" s="459"/>
      <c r="DM858" s="251"/>
      <c r="DO858" s="459"/>
      <c r="DP858" s="459"/>
      <c r="DQ858" s="459"/>
      <c r="DV858" s="251"/>
      <c r="DX858" s="459"/>
      <c r="DY858" s="459"/>
      <c r="DZ858" s="459"/>
      <c r="EE858" s="251"/>
      <c r="EG858" s="459"/>
      <c r="EH858" s="459"/>
      <c r="EI858" s="459"/>
      <c r="EN858" s="251"/>
      <c r="EP858" s="459"/>
      <c r="EQ858" s="459"/>
      <c r="ER858" s="459"/>
      <c r="EW858" s="251"/>
      <c r="EY858" s="459"/>
      <c r="EZ858" s="459"/>
      <c r="FA858" s="459"/>
      <c r="FF858" s="251"/>
      <c r="FH858" s="459"/>
      <c r="FI858" s="459"/>
      <c r="FJ858" s="459"/>
      <c r="FO858" s="251"/>
      <c r="FQ858" s="459"/>
      <c r="FR858" s="459"/>
      <c r="FS858" s="459"/>
      <c r="FX858" s="251"/>
      <c r="FZ858" s="459"/>
      <c r="GA858" s="459"/>
      <c r="GB858" s="459"/>
      <c r="GG858" s="251"/>
      <c r="GI858" s="459"/>
      <c r="GJ858" s="459"/>
      <c r="GK858" s="459"/>
      <c r="GP858" s="251"/>
      <c r="GR858" s="459"/>
      <c r="GS858" s="459"/>
      <c r="GT858" s="459"/>
      <c r="GY858" s="251"/>
      <c r="HA858" s="459"/>
      <c r="HB858" s="459"/>
      <c r="HC858" s="459"/>
      <c r="HH858" s="251"/>
      <c r="HJ858" s="459"/>
      <c r="HK858" s="459"/>
      <c r="HL858" s="459"/>
      <c r="HQ858" s="459"/>
      <c r="HR858" s="459"/>
      <c r="HS858" s="459"/>
      <c r="HT858" s="459"/>
      <c r="HU858" s="459"/>
      <c r="HV858" s="459"/>
      <c r="HW858" s="459"/>
      <c r="HX858" s="459"/>
      <c r="HY858" s="459"/>
      <c r="HZ858" s="459"/>
      <c r="IA858" s="459"/>
      <c r="IB858" s="459"/>
      <c r="IC858" s="459"/>
      <c r="ID858" s="459"/>
      <c r="IE858" s="459"/>
      <c r="IF858" s="459"/>
      <c r="IG858" s="459"/>
      <c r="IH858" s="459"/>
      <c r="II858" s="459"/>
      <c r="IJ858" s="459"/>
      <c r="IK858" s="459"/>
      <c r="IL858" s="459"/>
      <c r="IM858" s="459"/>
      <c r="IN858" s="459"/>
      <c r="IO858" s="459"/>
      <c r="IP858" s="459"/>
      <c r="IQ858" s="459"/>
      <c r="IR858" s="459"/>
      <c r="IS858" s="459"/>
      <c r="IT858" s="459"/>
      <c r="IU858" s="459"/>
      <c r="IV858" s="459"/>
      <c r="RS858" s="252"/>
    </row>
    <row r="859" spans="1:487" s="461" customFormat="1" ht="18">
      <c r="A859" s="605" t="s">
        <v>525</v>
      </c>
      <c r="B859" s="488"/>
      <c r="C859" s="488"/>
      <c r="D859" s="461" t="s">
        <v>132</v>
      </c>
      <c r="E859" s="461">
        <f t="shared" si="8"/>
        <v>5</v>
      </c>
      <c r="F859" s="524">
        <f t="shared" si="9"/>
        <v>2</v>
      </c>
      <c r="G859" s="473"/>
      <c r="H859" s="473"/>
      <c r="I859" s="473">
        <v>2</v>
      </c>
      <c r="J859" s="473"/>
      <c r="K859" s="473"/>
      <c r="L859" s="459"/>
      <c r="N859" s="459"/>
      <c r="R859" s="251"/>
      <c r="T859" s="459"/>
      <c r="U859" s="459"/>
      <c r="V859" s="459"/>
      <c r="AA859" s="251"/>
      <c r="AC859" s="459"/>
      <c r="AD859" s="459"/>
      <c r="AE859" s="459"/>
      <c r="AJ859" s="251"/>
      <c r="AL859" s="459"/>
      <c r="AM859" s="459"/>
      <c r="AN859" s="459"/>
      <c r="AS859" s="251"/>
      <c r="AU859" s="459"/>
      <c r="AV859" s="459"/>
      <c r="AW859" s="459"/>
      <c r="BB859" s="251"/>
      <c r="BD859" s="459"/>
      <c r="BE859" s="459"/>
      <c r="BF859" s="459"/>
      <c r="BK859" s="251"/>
      <c r="BM859" s="459"/>
      <c r="BN859" s="459"/>
      <c r="BO859" s="459"/>
      <c r="BT859" s="251"/>
      <c r="BV859" s="459"/>
      <c r="BW859" s="459"/>
      <c r="BX859" s="459"/>
      <c r="CC859" s="251"/>
      <c r="CE859" s="459"/>
      <c r="CF859" s="459"/>
      <c r="CG859" s="459"/>
      <c r="CL859" s="251"/>
      <c r="CN859" s="459"/>
      <c r="CO859" s="459"/>
      <c r="CP859" s="459"/>
      <c r="CU859" s="251"/>
      <c r="CW859" s="459"/>
      <c r="CX859" s="459"/>
      <c r="CY859" s="459"/>
      <c r="DD859" s="251"/>
      <c r="DF859" s="459"/>
      <c r="DG859" s="459"/>
      <c r="DH859" s="459"/>
      <c r="DM859" s="251"/>
      <c r="DO859" s="459"/>
      <c r="DP859" s="459"/>
      <c r="DQ859" s="459"/>
      <c r="DV859" s="251"/>
      <c r="DX859" s="459"/>
      <c r="DY859" s="459"/>
      <c r="DZ859" s="459"/>
      <c r="EE859" s="251"/>
      <c r="EG859" s="459"/>
      <c r="EH859" s="459"/>
      <c r="EI859" s="459"/>
      <c r="EN859" s="251"/>
      <c r="EP859" s="459"/>
      <c r="EQ859" s="459"/>
      <c r="ER859" s="459"/>
      <c r="EW859" s="251"/>
      <c r="EY859" s="459"/>
      <c r="EZ859" s="459"/>
      <c r="FA859" s="459"/>
      <c r="FF859" s="251"/>
      <c r="FH859" s="459"/>
      <c r="FI859" s="459"/>
      <c r="FJ859" s="459"/>
      <c r="FO859" s="251"/>
      <c r="FQ859" s="459"/>
      <c r="FR859" s="459"/>
      <c r="FS859" s="459"/>
      <c r="FX859" s="251"/>
      <c r="FZ859" s="459"/>
      <c r="GA859" s="459"/>
      <c r="GB859" s="459"/>
      <c r="GG859" s="251"/>
      <c r="GI859" s="459"/>
      <c r="GJ859" s="459"/>
      <c r="GK859" s="459"/>
      <c r="GP859" s="251"/>
      <c r="GR859" s="459"/>
      <c r="GS859" s="459"/>
      <c r="GT859" s="459"/>
      <c r="GY859" s="251"/>
      <c r="HA859" s="459"/>
      <c r="HB859" s="459"/>
      <c r="HC859" s="459"/>
      <c r="HH859" s="251"/>
      <c r="HJ859" s="459"/>
      <c r="HK859" s="459"/>
      <c r="HL859" s="459"/>
      <c r="HQ859" s="459"/>
      <c r="HR859" s="459"/>
      <c r="HS859" s="459"/>
      <c r="HT859" s="459"/>
      <c r="HU859" s="459"/>
      <c r="HV859" s="459"/>
      <c r="HW859" s="459"/>
      <c r="HX859" s="459"/>
      <c r="HY859" s="459"/>
      <c r="HZ859" s="459"/>
      <c r="IA859" s="459"/>
      <c r="IB859" s="459"/>
      <c r="IC859" s="459"/>
      <c r="ID859" s="459"/>
      <c r="IE859" s="459"/>
      <c r="IF859" s="459"/>
      <c r="IG859" s="459"/>
      <c r="IH859" s="459"/>
      <c r="II859" s="459"/>
      <c r="IJ859" s="459"/>
      <c r="IK859" s="459"/>
      <c r="IL859" s="459"/>
      <c r="IM859" s="459"/>
      <c r="IN859" s="459"/>
      <c r="IO859" s="459"/>
      <c r="IP859" s="459"/>
      <c r="IQ859" s="459"/>
      <c r="IR859" s="459"/>
      <c r="IS859" s="459"/>
      <c r="IT859" s="459"/>
      <c r="IU859" s="459"/>
      <c r="IV859" s="459"/>
      <c r="RS859" s="252"/>
    </row>
    <row r="860" spans="1:487" s="461" customFormat="1" ht="18">
      <c r="A860" s="605" t="s">
        <v>1928</v>
      </c>
      <c r="B860" s="459"/>
      <c r="C860" s="488"/>
      <c r="D860" s="606" t="s">
        <v>129</v>
      </c>
      <c r="E860" s="461">
        <f t="shared" si="8"/>
        <v>0</v>
      </c>
      <c r="F860" s="524">
        <f t="shared" si="9"/>
        <v>11</v>
      </c>
      <c r="G860" s="473"/>
      <c r="H860" s="473"/>
      <c r="I860" s="473"/>
      <c r="J860" s="473">
        <v>11</v>
      </c>
      <c r="K860" s="473"/>
      <c r="L860" s="459"/>
      <c r="M860" s="459"/>
      <c r="N860" s="459"/>
      <c r="R860" s="251"/>
      <c r="T860" s="459"/>
      <c r="U860" s="459"/>
      <c r="V860" s="459"/>
      <c r="AA860" s="251"/>
      <c r="AC860" s="459"/>
      <c r="AD860" s="459"/>
      <c r="AE860" s="459"/>
      <c r="AJ860" s="251"/>
      <c r="AL860" s="459"/>
      <c r="AM860" s="459"/>
      <c r="AN860" s="459"/>
      <c r="AS860" s="251"/>
      <c r="AU860" s="459"/>
      <c r="AV860" s="459"/>
      <c r="AW860" s="459"/>
      <c r="BB860" s="251"/>
      <c r="BD860" s="459"/>
      <c r="BE860" s="459"/>
      <c r="BF860" s="459"/>
      <c r="BK860" s="251"/>
      <c r="BM860" s="459"/>
      <c r="BN860" s="459"/>
      <c r="BO860" s="459"/>
      <c r="BT860" s="251"/>
      <c r="BV860" s="459"/>
      <c r="BW860" s="459"/>
      <c r="BX860" s="459"/>
      <c r="CC860" s="251"/>
      <c r="CE860" s="459"/>
      <c r="CF860" s="459"/>
      <c r="CG860" s="459"/>
      <c r="CL860" s="251"/>
      <c r="CN860" s="459"/>
      <c r="CO860" s="459"/>
      <c r="CP860" s="459"/>
      <c r="CU860" s="251"/>
      <c r="CW860" s="459"/>
      <c r="CX860" s="459"/>
      <c r="CY860" s="459"/>
      <c r="DD860" s="251"/>
      <c r="DF860" s="459"/>
      <c r="DG860" s="459"/>
      <c r="DH860" s="459"/>
      <c r="DM860" s="251"/>
      <c r="DO860" s="459"/>
      <c r="DP860" s="459"/>
      <c r="DQ860" s="459"/>
      <c r="DV860" s="251"/>
      <c r="DX860" s="459"/>
      <c r="DY860" s="459"/>
      <c r="DZ860" s="459"/>
      <c r="EE860" s="251"/>
      <c r="EG860" s="459"/>
      <c r="EH860" s="459"/>
      <c r="EI860" s="459"/>
      <c r="EN860" s="251"/>
      <c r="EP860" s="459"/>
      <c r="EQ860" s="459"/>
      <c r="ER860" s="459"/>
      <c r="EW860" s="251"/>
      <c r="EY860" s="459"/>
      <c r="EZ860" s="459"/>
      <c r="FA860" s="459"/>
      <c r="FF860" s="251"/>
      <c r="FH860" s="459"/>
      <c r="FI860" s="459"/>
      <c r="FJ860" s="459"/>
      <c r="FO860" s="251"/>
      <c r="FQ860" s="459"/>
      <c r="FR860" s="459"/>
      <c r="FS860" s="459"/>
      <c r="FX860" s="251"/>
      <c r="FZ860" s="459"/>
      <c r="GA860" s="459"/>
      <c r="GB860" s="459"/>
      <c r="GG860" s="251"/>
      <c r="GI860" s="459"/>
      <c r="GJ860" s="459"/>
      <c r="GK860" s="459"/>
      <c r="GP860" s="251"/>
      <c r="GR860" s="459"/>
      <c r="GS860" s="459"/>
      <c r="GT860" s="459"/>
      <c r="GY860" s="251"/>
      <c r="HA860" s="459"/>
      <c r="HB860" s="459"/>
      <c r="HC860" s="459"/>
      <c r="HH860" s="251"/>
      <c r="HJ860" s="459"/>
      <c r="HK860" s="459"/>
      <c r="HL860" s="459"/>
      <c r="HQ860" s="459"/>
      <c r="HR860" s="459"/>
      <c r="HS860" s="459"/>
      <c r="HT860" s="459"/>
      <c r="HU860" s="459"/>
      <c r="HV860" s="459"/>
      <c r="HW860" s="459"/>
      <c r="HX860" s="459"/>
      <c r="HY860" s="459"/>
      <c r="HZ860" s="459"/>
      <c r="IA860" s="459"/>
      <c r="IB860" s="459"/>
      <c r="IC860" s="459"/>
      <c r="ID860" s="459"/>
      <c r="IE860" s="459"/>
      <c r="IF860" s="459"/>
      <c r="IG860" s="459"/>
      <c r="IH860" s="459"/>
      <c r="II860" s="459"/>
      <c r="IJ860" s="459"/>
      <c r="IK860" s="459"/>
      <c r="IL860" s="459"/>
      <c r="IM860" s="459"/>
      <c r="IN860" s="459"/>
      <c r="IO860" s="459"/>
      <c r="IP860" s="459"/>
      <c r="IQ860" s="459"/>
      <c r="IR860" s="459"/>
      <c r="IS860" s="459"/>
      <c r="IT860" s="459"/>
      <c r="IU860" s="459"/>
      <c r="IV860" s="459"/>
      <c r="RS860" s="252"/>
    </row>
    <row r="861" spans="1:487" s="461" customFormat="1" ht="18">
      <c r="A861" s="605" t="s">
        <v>1395</v>
      </c>
      <c r="B861" s="459"/>
      <c r="C861" s="488"/>
      <c r="D861" s="606" t="s">
        <v>129</v>
      </c>
      <c r="E861" s="461">
        <f t="shared" si="8"/>
        <v>2</v>
      </c>
      <c r="F861" s="524">
        <f t="shared" si="9"/>
        <v>0</v>
      </c>
      <c r="G861" s="473"/>
      <c r="H861" s="473"/>
      <c r="I861" s="473"/>
      <c r="J861" s="473"/>
      <c r="K861" s="473"/>
      <c r="L861" s="459"/>
      <c r="M861" s="459"/>
      <c r="N861" s="459"/>
      <c r="R861" s="251"/>
      <c r="T861" s="459"/>
      <c r="U861" s="459"/>
      <c r="V861" s="459"/>
      <c r="AA861" s="251"/>
      <c r="AC861" s="459"/>
      <c r="AD861" s="459"/>
      <c r="AE861" s="459"/>
      <c r="AJ861" s="251"/>
      <c r="AL861" s="459"/>
      <c r="AM861" s="459"/>
      <c r="AN861" s="459"/>
      <c r="AS861" s="251"/>
      <c r="AU861" s="459"/>
      <c r="AV861" s="459"/>
      <c r="AW861" s="459"/>
      <c r="BB861" s="251"/>
      <c r="BD861" s="459"/>
      <c r="BE861" s="459"/>
      <c r="BF861" s="459"/>
      <c r="BK861" s="251"/>
      <c r="BM861" s="459"/>
      <c r="BN861" s="459"/>
      <c r="BO861" s="459"/>
      <c r="BT861" s="251"/>
      <c r="BV861" s="459"/>
      <c r="BW861" s="459"/>
      <c r="BX861" s="459"/>
      <c r="CC861" s="251"/>
      <c r="CE861" s="459"/>
      <c r="CF861" s="459"/>
      <c r="CG861" s="459"/>
      <c r="CL861" s="251"/>
      <c r="CN861" s="459"/>
      <c r="CO861" s="459"/>
      <c r="CP861" s="459"/>
      <c r="CU861" s="251"/>
      <c r="CW861" s="459"/>
      <c r="CX861" s="459"/>
      <c r="CY861" s="459"/>
      <c r="DD861" s="251"/>
      <c r="DF861" s="459"/>
      <c r="DG861" s="459"/>
      <c r="DH861" s="459"/>
      <c r="DM861" s="251"/>
      <c r="DO861" s="459"/>
      <c r="DP861" s="459"/>
      <c r="DQ861" s="459"/>
      <c r="DV861" s="251"/>
      <c r="DX861" s="459"/>
      <c r="DY861" s="459"/>
      <c r="DZ861" s="459"/>
      <c r="EE861" s="251"/>
      <c r="EG861" s="459"/>
      <c r="EH861" s="459"/>
      <c r="EI861" s="459"/>
      <c r="EN861" s="251"/>
      <c r="EP861" s="459"/>
      <c r="EQ861" s="459"/>
      <c r="ER861" s="459"/>
      <c r="EW861" s="251"/>
      <c r="EY861" s="459"/>
      <c r="EZ861" s="459"/>
      <c r="FA861" s="459"/>
      <c r="FF861" s="251"/>
      <c r="FH861" s="459"/>
      <c r="FI861" s="459"/>
      <c r="FJ861" s="459"/>
      <c r="FO861" s="251"/>
      <c r="FQ861" s="459"/>
      <c r="FR861" s="459"/>
      <c r="FS861" s="459"/>
      <c r="FX861" s="251"/>
      <c r="FZ861" s="459"/>
      <c r="GA861" s="459"/>
      <c r="GB861" s="459"/>
      <c r="GG861" s="251"/>
      <c r="GI861" s="459"/>
      <c r="GJ861" s="459"/>
      <c r="GK861" s="459"/>
      <c r="GP861" s="251"/>
      <c r="GR861" s="459"/>
      <c r="GS861" s="459"/>
      <c r="GT861" s="459"/>
      <c r="GY861" s="251"/>
      <c r="HA861" s="459"/>
      <c r="HB861" s="459"/>
      <c r="HC861" s="459"/>
      <c r="HH861" s="251"/>
      <c r="HJ861" s="459"/>
      <c r="HK861" s="459"/>
      <c r="HL861" s="459"/>
      <c r="HQ861" s="459"/>
      <c r="HR861" s="459"/>
      <c r="HS861" s="459"/>
      <c r="HT861" s="459"/>
      <c r="HU861" s="459"/>
      <c r="HV861" s="459"/>
      <c r="HW861" s="459"/>
      <c r="HX861" s="459"/>
      <c r="HY861" s="459"/>
      <c r="HZ861" s="459"/>
      <c r="IA861" s="459"/>
      <c r="IB861" s="459"/>
      <c r="IC861" s="459"/>
      <c r="ID861" s="459"/>
      <c r="IE861" s="459"/>
      <c r="IF861" s="459"/>
      <c r="IG861" s="459"/>
      <c r="IH861" s="459"/>
      <c r="II861" s="459"/>
      <c r="IJ861" s="459"/>
      <c r="IK861" s="459"/>
      <c r="IL861" s="459"/>
      <c r="IM861" s="459"/>
      <c r="IN861" s="459"/>
      <c r="IO861" s="459"/>
      <c r="IP861" s="459"/>
      <c r="IQ861" s="459"/>
      <c r="IR861" s="459"/>
      <c r="IS861" s="459"/>
      <c r="IT861" s="459"/>
      <c r="IU861" s="459"/>
      <c r="IV861" s="459"/>
      <c r="RS861" s="252"/>
    </row>
    <row r="862" spans="1:487" s="461" customFormat="1" ht="18">
      <c r="A862" s="605" t="s">
        <v>2409</v>
      </c>
      <c r="B862" s="459"/>
      <c r="C862" s="488"/>
      <c r="D862" s="606" t="s">
        <v>129</v>
      </c>
      <c r="E862" s="461">
        <f t="shared" si="8"/>
        <v>0</v>
      </c>
      <c r="F862" s="524">
        <f t="shared" si="9"/>
        <v>0</v>
      </c>
      <c r="G862" s="473"/>
      <c r="H862" s="473"/>
      <c r="I862" s="473"/>
      <c r="J862" s="473"/>
      <c r="K862" s="473"/>
      <c r="L862" s="459"/>
      <c r="M862" s="459"/>
      <c r="N862" s="459"/>
      <c r="R862" s="251"/>
      <c r="T862" s="459"/>
      <c r="U862" s="459"/>
      <c r="V862" s="459"/>
      <c r="AA862" s="251"/>
      <c r="AC862" s="459"/>
      <c r="AD862" s="459"/>
      <c r="AE862" s="459"/>
      <c r="AJ862" s="251"/>
      <c r="AL862" s="459"/>
      <c r="AM862" s="459"/>
      <c r="AN862" s="459"/>
      <c r="AS862" s="251"/>
      <c r="AU862" s="459"/>
      <c r="AV862" s="459"/>
      <c r="AW862" s="459"/>
      <c r="BB862" s="251"/>
      <c r="BD862" s="459"/>
      <c r="BE862" s="459"/>
      <c r="BF862" s="459"/>
      <c r="BK862" s="251"/>
      <c r="BM862" s="459"/>
      <c r="BN862" s="459"/>
      <c r="BO862" s="459"/>
      <c r="BT862" s="251"/>
      <c r="BV862" s="459"/>
      <c r="BW862" s="459"/>
      <c r="BX862" s="459"/>
      <c r="CC862" s="251"/>
      <c r="CE862" s="459"/>
      <c r="CF862" s="459"/>
      <c r="CG862" s="459"/>
      <c r="CL862" s="251"/>
      <c r="CN862" s="459"/>
      <c r="CO862" s="459"/>
      <c r="CP862" s="459"/>
      <c r="CU862" s="251"/>
      <c r="CW862" s="459"/>
      <c r="CX862" s="459"/>
      <c r="CY862" s="459"/>
      <c r="DD862" s="251"/>
      <c r="DF862" s="459"/>
      <c r="DG862" s="459"/>
      <c r="DH862" s="459"/>
      <c r="DM862" s="251"/>
      <c r="DO862" s="459"/>
      <c r="DP862" s="459"/>
      <c r="DQ862" s="459"/>
      <c r="DV862" s="251"/>
      <c r="DX862" s="459"/>
      <c r="DY862" s="459"/>
      <c r="DZ862" s="459"/>
      <c r="EE862" s="251"/>
      <c r="EG862" s="459"/>
      <c r="EH862" s="459"/>
      <c r="EI862" s="459"/>
      <c r="EN862" s="251"/>
      <c r="EP862" s="459"/>
      <c r="EQ862" s="459"/>
      <c r="ER862" s="459"/>
      <c r="EW862" s="251"/>
      <c r="EY862" s="459"/>
      <c r="EZ862" s="459"/>
      <c r="FA862" s="459"/>
      <c r="FF862" s="251"/>
      <c r="FH862" s="459"/>
      <c r="FI862" s="459"/>
      <c r="FJ862" s="459"/>
      <c r="FO862" s="251"/>
      <c r="FQ862" s="459"/>
      <c r="FR862" s="459"/>
      <c r="FS862" s="459"/>
      <c r="FX862" s="251"/>
      <c r="FZ862" s="459"/>
      <c r="GA862" s="459"/>
      <c r="GB862" s="459"/>
      <c r="GG862" s="251"/>
      <c r="GI862" s="459"/>
      <c r="GJ862" s="459"/>
      <c r="GK862" s="459"/>
      <c r="GP862" s="251"/>
      <c r="GR862" s="459"/>
      <c r="GS862" s="459"/>
      <c r="GT862" s="459"/>
      <c r="GY862" s="251"/>
      <c r="HA862" s="459"/>
      <c r="HB862" s="459"/>
      <c r="HC862" s="459"/>
      <c r="HH862" s="251"/>
      <c r="HJ862" s="459"/>
      <c r="HK862" s="459"/>
      <c r="HL862" s="459"/>
      <c r="HQ862" s="459"/>
      <c r="HR862" s="459"/>
      <c r="HS862" s="459"/>
      <c r="HT862" s="459"/>
      <c r="HU862" s="459"/>
      <c r="HV862" s="459"/>
      <c r="HW862" s="459"/>
      <c r="HX862" s="459"/>
      <c r="HY862" s="459"/>
      <c r="HZ862" s="459"/>
      <c r="IA862" s="459"/>
      <c r="IB862" s="459"/>
      <c r="IC862" s="459"/>
      <c r="ID862" s="459"/>
      <c r="IE862" s="459"/>
      <c r="IF862" s="459"/>
      <c r="IG862" s="459"/>
      <c r="IH862" s="459"/>
      <c r="II862" s="459"/>
      <c r="IJ862" s="459"/>
      <c r="IK862" s="459"/>
      <c r="IL862" s="459"/>
      <c r="IM862" s="459"/>
      <c r="IN862" s="459"/>
      <c r="IO862" s="459"/>
      <c r="IP862" s="459"/>
      <c r="IQ862" s="459"/>
      <c r="IR862" s="459"/>
      <c r="IS862" s="459"/>
      <c r="IT862" s="459"/>
      <c r="IU862" s="459"/>
      <c r="IV862" s="459"/>
      <c r="RS862" s="252"/>
    </row>
    <row r="863" spans="1:487" s="461" customFormat="1" ht="18">
      <c r="A863" s="605" t="s">
        <v>647</v>
      </c>
      <c r="B863" s="488"/>
      <c r="C863" s="488"/>
      <c r="D863" s="461" t="s">
        <v>133</v>
      </c>
      <c r="E863" s="461">
        <f t="shared" si="8"/>
        <v>32</v>
      </c>
      <c r="F863" s="524">
        <f t="shared" si="9"/>
        <v>44</v>
      </c>
      <c r="G863" s="502"/>
      <c r="H863" s="502">
        <v>24</v>
      </c>
      <c r="I863" s="473">
        <v>17</v>
      </c>
      <c r="J863" s="473">
        <v>3</v>
      </c>
      <c r="K863" s="473"/>
      <c r="L863" s="459"/>
      <c r="M863" s="459"/>
      <c r="N863" s="459"/>
      <c r="R863" s="251"/>
      <c r="T863" s="459"/>
      <c r="U863" s="459"/>
      <c r="V863" s="459"/>
      <c r="AA863" s="251"/>
      <c r="AC863" s="459"/>
      <c r="AD863" s="459"/>
      <c r="AE863" s="459"/>
      <c r="AJ863" s="251"/>
      <c r="AL863" s="459"/>
      <c r="AM863" s="459"/>
      <c r="AN863" s="459"/>
      <c r="AS863" s="251"/>
      <c r="AU863" s="459"/>
      <c r="AV863" s="459"/>
      <c r="AW863" s="459"/>
      <c r="BB863" s="251"/>
      <c r="BD863" s="459"/>
      <c r="BE863" s="459"/>
      <c r="BF863" s="459"/>
      <c r="BK863" s="251"/>
      <c r="BM863" s="459"/>
      <c r="BN863" s="459"/>
      <c r="BO863" s="459"/>
      <c r="BT863" s="251"/>
      <c r="BV863" s="459"/>
      <c r="BW863" s="459"/>
      <c r="BX863" s="459"/>
      <c r="CC863" s="251"/>
      <c r="CE863" s="459"/>
      <c r="CF863" s="459"/>
      <c r="CG863" s="459"/>
      <c r="CL863" s="251"/>
      <c r="CN863" s="459"/>
      <c r="CO863" s="459"/>
      <c r="CP863" s="459"/>
      <c r="CU863" s="251"/>
      <c r="CW863" s="459"/>
      <c r="CX863" s="459"/>
      <c r="CY863" s="459"/>
      <c r="DD863" s="251"/>
      <c r="DF863" s="459"/>
      <c r="DG863" s="459"/>
      <c r="DH863" s="459"/>
      <c r="DM863" s="251"/>
      <c r="DO863" s="459"/>
      <c r="DP863" s="459"/>
      <c r="DQ863" s="459"/>
      <c r="DV863" s="251"/>
      <c r="DX863" s="459"/>
      <c r="DY863" s="459"/>
      <c r="DZ863" s="459"/>
      <c r="EE863" s="251"/>
      <c r="EG863" s="459"/>
      <c r="EH863" s="459"/>
      <c r="EI863" s="459"/>
      <c r="EN863" s="251"/>
      <c r="EP863" s="459"/>
      <c r="EQ863" s="459"/>
      <c r="ER863" s="459"/>
      <c r="EW863" s="251"/>
      <c r="EY863" s="459"/>
      <c r="EZ863" s="459"/>
      <c r="FA863" s="459"/>
      <c r="FF863" s="251"/>
      <c r="FH863" s="459"/>
      <c r="FI863" s="459"/>
      <c r="FJ863" s="459"/>
      <c r="FO863" s="251"/>
      <c r="FQ863" s="459"/>
      <c r="FR863" s="459"/>
      <c r="FS863" s="459"/>
      <c r="FX863" s="251"/>
      <c r="FZ863" s="459"/>
      <c r="GA863" s="459"/>
      <c r="GB863" s="459"/>
      <c r="GG863" s="251"/>
      <c r="GI863" s="459"/>
      <c r="GJ863" s="459"/>
      <c r="GK863" s="459"/>
      <c r="GP863" s="251"/>
      <c r="GR863" s="459"/>
      <c r="GS863" s="459"/>
      <c r="GT863" s="459"/>
      <c r="GY863" s="251"/>
      <c r="HA863" s="459"/>
      <c r="HB863" s="459"/>
      <c r="HC863" s="459"/>
      <c r="HH863" s="251"/>
      <c r="HJ863" s="459"/>
      <c r="HK863" s="459"/>
      <c r="HL863" s="459"/>
      <c r="HQ863" s="459"/>
      <c r="HR863" s="459"/>
      <c r="HS863" s="459"/>
      <c r="HT863" s="459"/>
      <c r="HU863" s="459"/>
      <c r="HV863" s="459"/>
      <c r="HW863" s="459"/>
      <c r="HX863" s="459"/>
      <c r="HY863" s="459"/>
      <c r="HZ863" s="459"/>
      <c r="IA863" s="459"/>
      <c r="IB863" s="459"/>
      <c r="IC863" s="459"/>
      <c r="ID863" s="459"/>
      <c r="IE863" s="459"/>
      <c r="IF863" s="459"/>
      <c r="IG863" s="459"/>
      <c r="IH863" s="459"/>
      <c r="II863" s="459"/>
      <c r="IJ863" s="459"/>
      <c r="IK863" s="459"/>
      <c r="IL863" s="459"/>
      <c r="IM863" s="459"/>
      <c r="IN863" s="459"/>
      <c r="IO863" s="459"/>
      <c r="IP863" s="459"/>
      <c r="IQ863" s="459"/>
      <c r="IR863" s="459"/>
      <c r="IS863" s="459"/>
      <c r="IT863" s="459"/>
      <c r="IU863" s="459"/>
      <c r="IV863" s="459"/>
      <c r="RS863" s="252"/>
    </row>
    <row r="864" spans="1:487" s="461" customFormat="1" ht="18">
      <c r="A864" s="605" t="s">
        <v>2355</v>
      </c>
      <c r="B864" s="459"/>
      <c r="C864" s="459"/>
      <c r="D864" s="606" t="s">
        <v>129</v>
      </c>
      <c r="E864" s="461">
        <f t="shared" si="8"/>
        <v>1</v>
      </c>
      <c r="F864" s="524">
        <f t="shared" si="9"/>
        <v>0</v>
      </c>
      <c r="G864" s="473"/>
      <c r="H864" s="473"/>
      <c r="I864" s="473"/>
      <c r="J864" s="473"/>
      <c r="K864" s="473"/>
      <c r="L864" s="459"/>
      <c r="M864" s="459"/>
      <c r="N864" s="459"/>
      <c r="R864" s="251"/>
      <c r="T864" s="459"/>
      <c r="U864" s="459"/>
      <c r="V864" s="459"/>
      <c r="AA864" s="251"/>
      <c r="AC864" s="459"/>
      <c r="AD864" s="459"/>
      <c r="AE864" s="459"/>
      <c r="AJ864" s="251"/>
      <c r="AL864" s="459"/>
      <c r="AM864" s="459"/>
      <c r="AN864" s="459"/>
      <c r="AS864" s="251"/>
      <c r="AU864" s="459"/>
      <c r="AV864" s="459"/>
      <c r="AW864" s="459"/>
      <c r="BB864" s="251"/>
      <c r="BD864" s="459"/>
      <c r="BE864" s="459"/>
      <c r="BF864" s="459"/>
      <c r="BK864" s="251"/>
      <c r="BM864" s="459"/>
      <c r="BN864" s="459"/>
      <c r="BO864" s="459"/>
      <c r="BT864" s="251"/>
      <c r="BV864" s="459"/>
      <c r="BW864" s="459"/>
      <c r="BX864" s="459"/>
      <c r="CC864" s="251"/>
      <c r="CE864" s="459"/>
      <c r="CF864" s="459"/>
      <c r="CG864" s="459"/>
      <c r="CL864" s="251"/>
      <c r="CN864" s="459"/>
      <c r="CO864" s="459"/>
      <c r="CP864" s="459"/>
      <c r="CU864" s="251"/>
      <c r="CW864" s="459"/>
      <c r="CX864" s="459"/>
      <c r="CY864" s="459"/>
      <c r="DD864" s="251"/>
      <c r="DF864" s="459"/>
      <c r="DG864" s="459"/>
      <c r="DH864" s="459"/>
      <c r="DM864" s="251"/>
      <c r="DO864" s="459"/>
      <c r="DP864" s="459"/>
      <c r="DQ864" s="459"/>
      <c r="DV864" s="251"/>
      <c r="DX864" s="459"/>
      <c r="DY864" s="459"/>
      <c r="DZ864" s="459"/>
      <c r="EE864" s="251"/>
      <c r="EG864" s="459"/>
      <c r="EH864" s="459"/>
      <c r="EI864" s="459"/>
      <c r="EN864" s="251"/>
      <c r="EP864" s="459"/>
      <c r="EQ864" s="459"/>
      <c r="ER864" s="459"/>
      <c r="EW864" s="251"/>
      <c r="EY864" s="459"/>
      <c r="EZ864" s="459"/>
      <c r="FA864" s="459"/>
      <c r="FF864" s="251"/>
      <c r="FH864" s="459"/>
      <c r="FI864" s="459"/>
      <c r="FJ864" s="459"/>
      <c r="FO864" s="251"/>
      <c r="FQ864" s="459"/>
      <c r="FR864" s="459"/>
      <c r="FS864" s="459"/>
      <c r="FX864" s="251"/>
      <c r="FZ864" s="459"/>
      <c r="GA864" s="459"/>
      <c r="GB864" s="459"/>
      <c r="GG864" s="251"/>
      <c r="GI864" s="459"/>
      <c r="GJ864" s="459"/>
      <c r="GK864" s="459"/>
      <c r="GP864" s="251"/>
      <c r="GR864" s="459"/>
      <c r="GS864" s="459"/>
      <c r="GT864" s="459"/>
      <c r="GY864" s="251"/>
      <c r="HA864" s="459"/>
      <c r="HB864" s="459"/>
      <c r="HC864" s="459"/>
      <c r="HH864" s="251"/>
      <c r="HJ864" s="459"/>
      <c r="HK864" s="459"/>
      <c r="HL864" s="459"/>
      <c r="HQ864" s="459"/>
      <c r="HR864" s="459"/>
      <c r="HS864" s="459"/>
      <c r="HT864" s="459"/>
      <c r="HU864" s="459"/>
      <c r="HV864" s="459"/>
      <c r="HW864" s="459"/>
      <c r="HX864" s="459"/>
      <c r="HY864" s="459"/>
      <c r="HZ864" s="459"/>
      <c r="IA864" s="459"/>
      <c r="IB864" s="459"/>
      <c r="IC864" s="459"/>
      <c r="ID864" s="459"/>
      <c r="IE864" s="459"/>
      <c r="IF864" s="459"/>
      <c r="IG864" s="459"/>
      <c r="IH864" s="459"/>
      <c r="II864" s="459"/>
      <c r="IJ864" s="459"/>
      <c r="IK864" s="459"/>
      <c r="IL864" s="459"/>
      <c r="IM864" s="459"/>
      <c r="IN864" s="459"/>
      <c r="IO864" s="459"/>
      <c r="IP864" s="459"/>
      <c r="IQ864" s="459"/>
      <c r="IR864" s="459"/>
      <c r="IS864" s="459"/>
      <c r="IT864" s="459"/>
      <c r="IU864" s="459"/>
      <c r="IV864" s="459"/>
      <c r="RS864" s="252"/>
    </row>
    <row r="865" spans="1:487" s="461" customFormat="1" ht="18">
      <c r="A865" s="605" t="s">
        <v>580</v>
      </c>
      <c r="B865" s="459"/>
      <c r="C865" s="488"/>
      <c r="D865" s="461" t="s">
        <v>137</v>
      </c>
      <c r="E865" s="461">
        <f t="shared" si="8"/>
        <v>4</v>
      </c>
      <c r="F865" s="524">
        <f t="shared" si="9"/>
        <v>8</v>
      </c>
      <c r="G865" s="502"/>
      <c r="H865" s="502"/>
      <c r="I865" s="473"/>
      <c r="J865" s="473">
        <v>8</v>
      </c>
      <c r="K865" s="473"/>
      <c r="L865" s="459"/>
      <c r="M865" s="459"/>
      <c r="N865" s="459"/>
      <c r="R865" s="251"/>
      <c r="T865" s="459"/>
      <c r="U865" s="459"/>
      <c r="V865" s="459"/>
      <c r="AA865" s="251"/>
      <c r="AC865" s="459"/>
      <c r="AD865" s="459"/>
      <c r="AE865" s="459"/>
      <c r="AJ865" s="251"/>
      <c r="AL865" s="459"/>
      <c r="AM865" s="459"/>
      <c r="AN865" s="459"/>
      <c r="AS865" s="251"/>
      <c r="AU865" s="459"/>
      <c r="AV865" s="459"/>
      <c r="AW865" s="459"/>
      <c r="BB865" s="251"/>
      <c r="BD865" s="459"/>
      <c r="BE865" s="459"/>
      <c r="BF865" s="459"/>
      <c r="BK865" s="251"/>
      <c r="BM865" s="459"/>
      <c r="BN865" s="459"/>
      <c r="BO865" s="459"/>
      <c r="BT865" s="251"/>
      <c r="BV865" s="459"/>
      <c r="BW865" s="459"/>
      <c r="BX865" s="459"/>
      <c r="CC865" s="251"/>
      <c r="CE865" s="459"/>
      <c r="CF865" s="459"/>
      <c r="CG865" s="459"/>
      <c r="CL865" s="251"/>
      <c r="CN865" s="459"/>
      <c r="CO865" s="459"/>
      <c r="CP865" s="459"/>
      <c r="CU865" s="251"/>
      <c r="CW865" s="459"/>
      <c r="CX865" s="459"/>
      <c r="CY865" s="459"/>
      <c r="DD865" s="251"/>
      <c r="DF865" s="459"/>
      <c r="DG865" s="459"/>
      <c r="DH865" s="459"/>
      <c r="DM865" s="251"/>
      <c r="DO865" s="459"/>
      <c r="DP865" s="459"/>
      <c r="DQ865" s="459"/>
      <c r="DV865" s="251"/>
      <c r="DX865" s="459"/>
      <c r="DY865" s="459"/>
      <c r="DZ865" s="459"/>
      <c r="EE865" s="251"/>
      <c r="EG865" s="459"/>
      <c r="EH865" s="459"/>
      <c r="EI865" s="459"/>
      <c r="EN865" s="251"/>
      <c r="EP865" s="459"/>
      <c r="EQ865" s="459"/>
      <c r="ER865" s="459"/>
      <c r="EW865" s="251"/>
      <c r="EY865" s="459"/>
      <c r="EZ865" s="459"/>
      <c r="FA865" s="459"/>
      <c r="FF865" s="251"/>
      <c r="FH865" s="459"/>
      <c r="FI865" s="459"/>
      <c r="FJ865" s="459"/>
      <c r="FO865" s="251"/>
      <c r="FQ865" s="459"/>
      <c r="FR865" s="459"/>
      <c r="FS865" s="459"/>
      <c r="FX865" s="251"/>
      <c r="FZ865" s="459"/>
      <c r="GA865" s="459"/>
      <c r="GB865" s="459"/>
      <c r="GG865" s="251"/>
      <c r="GI865" s="459"/>
      <c r="GJ865" s="459"/>
      <c r="GK865" s="459"/>
      <c r="GP865" s="251"/>
      <c r="GR865" s="459"/>
      <c r="GS865" s="459"/>
      <c r="GT865" s="459"/>
      <c r="GY865" s="251"/>
      <c r="HA865" s="459"/>
      <c r="HB865" s="459"/>
      <c r="HC865" s="459"/>
      <c r="HH865" s="251"/>
      <c r="HJ865" s="459"/>
      <c r="HK865" s="459"/>
      <c r="HL865" s="459"/>
      <c r="HQ865" s="459"/>
      <c r="HR865" s="459"/>
      <c r="HS865" s="459"/>
      <c r="HT865" s="459"/>
      <c r="HU865" s="459"/>
      <c r="HV865" s="459"/>
      <c r="HW865" s="459"/>
      <c r="HX865" s="459"/>
      <c r="HY865" s="459"/>
      <c r="HZ865" s="459"/>
      <c r="IA865" s="459"/>
      <c r="IB865" s="459"/>
      <c r="IC865" s="459"/>
      <c r="ID865" s="459"/>
      <c r="IE865" s="459"/>
      <c r="IF865" s="459"/>
      <c r="IG865" s="459"/>
      <c r="IH865" s="459"/>
      <c r="II865" s="459"/>
      <c r="IJ865" s="459"/>
      <c r="IK865" s="459"/>
      <c r="IL865" s="459"/>
      <c r="IM865" s="459"/>
      <c r="IN865" s="459"/>
      <c r="IO865" s="459"/>
      <c r="IP865" s="459"/>
      <c r="IQ865" s="459"/>
      <c r="IR865" s="459"/>
      <c r="IS865" s="459"/>
      <c r="IT865" s="459"/>
      <c r="IU865" s="459"/>
      <c r="IV865" s="459"/>
      <c r="RS865" s="252"/>
    </row>
    <row r="866" spans="1:487" s="461" customFormat="1" ht="18">
      <c r="A866" s="605" t="s">
        <v>1105</v>
      </c>
      <c r="B866" s="488"/>
      <c r="C866" s="488"/>
      <c r="D866" s="461" t="s">
        <v>132</v>
      </c>
      <c r="E866" s="461">
        <f t="shared" si="8"/>
        <v>4</v>
      </c>
      <c r="F866" s="524">
        <f t="shared" si="9"/>
        <v>0</v>
      </c>
      <c r="G866" s="473"/>
      <c r="H866" s="473"/>
      <c r="I866" s="473"/>
      <c r="J866" s="473"/>
      <c r="K866" s="473"/>
      <c r="L866" s="459"/>
      <c r="M866" s="459"/>
      <c r="N866" s="459"/>
      <c r="R866" s="251"/>
      <c r="T866" s="459"/>
      <c r="U866" s="459"/>
      <c r="V866" s="459"/>
      <c r="AA866" s="251"/>
      <c r="AC866" s="459"/>
      <c r="AD866" s="459"/>
      <c r="AE866" s="459"/>
      <c r="AJ866" s="251"/>
      <c r="AL866" s="459"/>
      <c r="AM866" s="459"/>
      <c r="AN866" s="459"/>
      <c r="AS866" s="251"/>
      <c r="AU866" s="459"/>
      <c r="AV866" s="459"/>
      <c r="AW866" s="459"/>
      <c r="BB866" s="251"/>
      <c r="BD866" s="459"/>
      <c r="BE866" s="459"/>
      <c r="BF866" s="459"/>
      <c r="BK866" s="251"/>
      <c r="BM866" s="459"/>
      <c r="BN866" s="459"/>
      <c r="BO866" s="459"/>
      <c r="BT866" s="251"/>
      <c r="BV866" s="459"/>
      <c r="BW866" s="459"/>
      <c r="BX866" s="459"/>
      <c r="CC866" s="251"/>
      <c r="CE866" s="459"/>
      <c r="CF866" s="459"/>
      <c r="CG866" s="459"/>
      <c r="CL866" s="251"/>
      <c r="CN866" s="459"/>
      <c r="CO866" s="459"/>
      <c r="CP866" s="459"/>
      <c r="CU866" s="251"/>
      <c r="CW866" s="459"/>
      <c r="CX866" s="459"/>
      <c r="CY866" s="459"/>
      <c r="DD866" s="251"/>
      <c r="DF866" s="459"/>
      <c r="DG866" s="459"/>
      <c r="DH866" s="459"/>
      <c r="DM866" s="251"/>
      <c r="DO866" s="459"/>
      <c r="DP866" s="459"/>
      <c r="DQ866" s="459"/>
      <c r="DV866" s="251"/>
      <c r="DX866" s="459"/>
      <c r="DY866" s="459"/>
      <c r="DZ866" s="459"/>
      <c r="EE866" s="251"/>
      <c r="EG866" s="459"/>
      <c r="EH866" s="459"/>
      <c r="EI866" s="459"/>
      <c r="EN866" s="251"/>
      <c r="EP866" s="459"/>
      <c r="EQ866" s="459"/>
      <c r="ER866" s="459"/>
      <c r="EW866" s="251"/>
      <c r="EY866" s="459"/>
      <c r="EZ866" s="459"/>
      <c r="FA866" s="459"/>
      <c r="FF866" s="251"/>
      <c r="FH866" s="459"/>
      <c r="FI866" s="459"/>
      <c r="FJ866" s="459"/>
      <c r="FO866" s="251"/>
      <c r="FQ866" s="459"/>
      <c r="FR866" s="459"/>
      <c r="FS866" s="459"/>
      <c r="FX866" s="251"/>
      <c r="FZ866" s="459"/>
      <c r="GA866" s="459"/>
      <c r="GB866" s="459"/>
      <c r="GG866" s="251"/>
      <c r="GI866" s="459"/>
      <c r="GJ866" s="459"/>
      <c r="GK866" s="459"/>
      <c r="GP866" s="251"/>
      <c r="GR866" s="459"/>
      <c r="GS866" s="459"/>
      <c r="GT866" s="459"/>
      <c r="GY866" s="251"/>
      <c r="HA866" s="459"/>
      <c r="HB866" s="459"/>
      <c r="HC866" s="459"/>
      <c r="HH866" s="251"/>
      <c r="HJ866" s="459"/>
      <c r="HK866" s="459"/>
      <c r="HL866" s="459"/>
      <c r="HQ866" s="459"/>
      <c r="HR866" s="459"/>
      <c r="HS866" s="459"/>
      <c r="HT866" s="459"/>
      <c r="HU866" s="459"/>
      <c r="HV866" s="459"/>
      <c r="HW866" s="459"/>
      <c r="HX866" s="459"/>
      <c r="HY866" s="459"/>
      <c r="HZ866" s="459"/>
      <c r="IA866" s="459"/>
      <c r="IB866" s="459"/>
      <c r="IC866" s="459"/>
      <c r="ID866" s="459"/>
      <c r="IE866" s="459"/>
      <c r="IF866" s="459"/>
      <c r="IG866" s="459"/>
      <c r="IH866" s="459"/>
      <c r="II866" s="459"/>
      <c r="IJ866" s="459"/>
      <c r="IK866" s="459"/>
      <c r="IL866" s="459"/>
      <c r="IM866" s="459"/>
      <c r="IN866" s="459"/>
      <c r="IO866" s="459"/>
      <c r="IP866" s="459"/>
      <c r="IQ866" s="459"/>
      <c r="IR866" s="459"/>
      <c r="IS866" s="459"/>
      <c r="IT866" s="459"/>
      <c r="IU866" s="459"/>
      <c r="IV866" s="459"/>
      <c r="RS866" s="252"/>
    </row>
    <row r="867" spans="1:487" s="461" customFormat="1" ht="18">
      <c r="A867" s="605" t="s">
        <v>1465</v>
      </c>
      <c r="B867" s="459"/>
      <c r="C867" s="488"/>
      <c r="D867" s="606" t="s">
        <v>129</v>
      </c>
      <c r="E867" s="461">
        <f t="shared" si="8"/>
        <v>0</v>
      </c>
      <c r="F867" s="524">
        <f t="shared" si="9"/>
        <v>0</v>
      </c>
      <c r="G867" s="473"/>
      <c r="H867" s="473"/>
      <c r="I867" s="473"/>
      <c r="J867" s="473"/>
      <c r="K867" s="473"/>
      <c r="M867" s="459"/>
      <c r="N867" s="459"/>
      <c r="R867" s="251"/>
      <c r="T867" s="459"/>
      <c r="U867" s="459"/>
      <c r="V867" s="459"/>
      <c r="AA867" s="251"/>
      <c r="AC867" s="459"/>
      <c r="AD867" s="459"/>
      <c r="AE867" s="459"/>
      <c r="AJ867" s="251"/>
      <c r="AL867" s="459"/>
      <c r="AM867" s="459"/>
      <c r="AN867" s="459"/>
      <c r="AS867" s="251"/>
      <c r="AU867" s="459"/>
      <c r="AV867" s="459"/>
      <c r="AW867" s="459"/>
      <c r="BB867" s="251"/>
      <c r="BD867" s="459"/>
      <c r="BE867" s="459"/>
      <c r="BF867" s="459"/>
      <c r="BK867" s="251"/>
      <c r="BM867" s="459"/>
      <c r="BN867" s="459"/>
      <c r="BO867" s="459"/>
      <c r="BT867" s="251"/>
      <c r="BV867" s="459"/>
      <c r="BW867" s="459"/>
      <c r="BX867" s="459"/>
      <c r="CC867" s="251"/>
      <c r="CE867" s="459"/>
      <c r="CF867" s="459"/>
      <c r="CG867" s="459"/>
      <c r="CL867" s="251"/>
      <c r="CN867" s="459"/>
      <c r="CO867" s="459"/>
      <c r="CP867" s="459"/>
      <c r="CU867" s="251"/>
      <c r="CW867" s="459"/>
      <c r="CX867" s="459"/>
      <c r="CY867" s="459"/>
      <c r="DD867" s="251"/>
      <c r="DF867" s="459"/>
      <c r="DG867" s="459"/>
      <c r="DH867" s="459"/>
      <c r="DM867" s="251"/>
      <c r="DO867" s="459"/>
      <c r="DP867" s="459"/>
      <c r="DQ867" s="459"/>
      <c r="DV867" s="251"/>
      <c r="DX867" s="459"/>
      <c r="DY867" s="459"/>
      <c r="DZ867" s="459"/>
      <c r="EE867" s="251"/>
      <c r="EG867" s="459"/>
      <c r="EH867" s="459"/>
      <c r="EI867" s="459"/>
      <c r="EN867" s="251"/>
      <c r="EP867" s="459"/>
      <c r="EQ867" s="459"/>
      <c r="ER867" s="459"/>
      <c r="EW867" s="251"/>
      <c r="EY867" s="459"/>
      <c r="EZ867" s="459"/>
      <c r="FA867" s="459"/>
      <c r="FF867" s="251"/>
      <c r="FH867" s="459"/>
      <c r="FI867" s="459"/>
      <c r="FJ867" s="459"/>
      <c r="FO867" s="251"/>
      <c r="FQ867" s="459"/>
      <c r="FR867" s="459"/>
      <c r="FS867" s="459"/>
      <c r="FX867" s="251"/>
      <c r="FZ867" s="459"/>
      <c r="GA867" s="459"/>
      <c r="GB867" s="459"/>
      <c r="GG867" s="251"/>
      <c r="GI867" s="459"/>
      <c r="GJ867" s="459"/>
      <c r="GK867" s="459"/>
      <c r="GP867" s="251"/>
      <c r="GR867" s="459"/>
      <c r="GS867" s="459"/>
      <c r="GT867" s="459"/>
      <c r="GY867" s="251"/>
      <c r="HA867" s="459"/>
      <c r="HB867" s="459"/>
      <c r="HC867" s="459"/>
      <c r="HH867" s="251"/>
      <c r="HJ867" s="459"/>
      <c r="HK867" s="459"/>
      <c r="HL867" s="459"/>
      <c r="HQ867" s="459"/>
      <c r="HR867" s="459"/>
      <c r="HS867" s="459"/>
      <c r="HT867" s="459"/>
      <c r="HU867" s="459"/>
      <c r="HV867" s="459"/>
      <c r="HW867" s="459"/>
      <c r="HX867" s="459"/>
      <c r="HY867" s="459"/>
      <c r="HZ867" s="459"/>
      <c r="IA867" s="459"/>
      <c r="IB867" s="459"/>
      <c r="IC867" s="459"/>
      <c r="ID867" s="459"/>
      <c r="IE867" s="459"/>
      <c r="IF867" s="459"/>
      <c r="IG867" s="459"/>
      <c r="IH867" s="459"/>
      <c r="II867" s="459"/>
      <c r="IJ867" s="459"/>
      <c r="IK867" s="459"/>
      <c r="IL867" s="459"/>
      <c r="IM867" s="459"/>
      <c r="IN867" s="459"/>
      <c r="IO867" s="459"/>
      <c r="IP867" s="459"/>
      <c r="IQ867" s="459"/>
      <c r="IR867" s="459"/>
      <c r="IS867" s="459"/>
      <c r="IT867" s="459"/>
      <c r="IU867" s="459"/>
      <c r="IV867" s="459"/>
      <c r="RS867" s="252"/>
    </row>
    <row r="868" spans="1:487" s="461" customFormat="1" ht="18">
      <c r="A868" s="605" t="s">
        <v>1092</v>
      </c>
      <c r="B868" s="459"/>
      <c r="C868" s="488"/>
      <c r="D868" s="606" t="s">
        <v>129</v>
      </c>
      <c r="E868" s="461">
        <f t="shared" si="8"/>
        <v>0</v>
      </c>
      <c r="F868" s="524">
        <f t="shared" si="9"/>
        <v>0</v>
      </c>
      <c r="G868" s="473"/>
      <c r="H868" s="473"/>
      <c r="I868" s="473"/>
      <c r="J868" s="473"/>
      <c r="K868" s="473"/>
      <c r="L868" s="459"/>
      <c r="M868" s="459"/>
      <c r="N868" s="459"/>
      <c r="R868" s="251"/>
      <c r="T868" s="459"/>
      <c r="U868" s="459"/>
      <c r="V868" s="459"/>
      <c r="AA868" s="251"/>
      <c r="AC868" s="459"/>
      <c r="AD868" s="459"/>
      <c r="AE868" s="459"/>
      <c r="AJ868" s="251"/>
      <c r="AL868" s="459"/>
      <c r="AM868" s="459"/>
      <c r="AN868" s="459"/>
      <c r="AS868" s="251"/>
      <c r="AU868" s="459"/>
      <c r="AV868" s="459"/>
      <c r="AW868" s="459"/>
      <c r="BB868" s="251"/>
      <c r="BD868" s="459"/>
      <c r="BE868" s="459"/>
      <c r="BF868" s="459"/>
      <c r="BK868" s="251"/>
      <c r="BM868" s="459"/>
      <c r="BN868" s="459"/>
      <c r="BO868" s="459"/>
      <c r="BT868" s="251"/>
      <c r="BV868" s="459"/>
      <c r="BW868" s="459"/>
      <c r="BX868" s="459"/>
      <c r="CC868" s="251"/>
      <c r="CE868" s="459"/>
      <c r="CF868" s="459"/>
      <c r="CG868" s="459"/>
      <c r="CL868" s="251"/>
      <c r="CN868" s="459"/>
      <c r="CO868" s="459"/>
      <c r="CP868" s="459"/>
      <c r="CU868" s="251"/>
      <c r="CW868" s="459"/>
      <c r="CX868" s="459"/>
      <c r="CY868" s="459"/>
      <c r="DD868" s="251"/>
      <c r="DF868" s="459"/>
      <c r="DG868" s="459"/>
      <c r="DH868" s="459"/>
      <c r="DM868" s="251"/>
      <c r="DO868" s="459"/>
      <c r="DP868" s="459"/>
      <c r="DQ868" s="459"/>
      <c r="DV868" s="251"/>
      <c r="DX868" s="459"/>
      <c r="DY868" s="459"/>
      <c r="DZ868" s="459"/>
      <c r="EE868" s="251"/>
      <c r="EG868" s="459"/>
      <c r="EH868" s="459"/>
      <c r="EI868" s="459"/>
      <c r="EN868" s="251"/>
      <c r="EP868" s="459"/>
      <c r="EQ868" s="459"/>
      <c r="ER868" s="459"/>
      <c r="EW868" s="251"/>
      <c r="EY868" s="459"/>
      <c r="EZ868" s="459"/>
      <c r="FA868" s="459"/>
      <c r="FF868" s="251"/>
      <c r="FH868" s="459"/>
      <c r="FI868" s="459"/>
      <c r="FJ868" s="459"/>
      <c r="FO868" s="251"/>
      <c r="FQ868" s="459"/>
      <c r="FR868" s="459"/>
      <c r="FS868" s="459"/>
      <c r="FX868" s="251"/>
      <c r="FZ868" s="459"/>
      <c r="GA868" s="459"/>
      <c r="GB868" s="459"/>
      <c r="GG868" s="251"/>
      <c r="GI868" s="459"/>
      <c r="GJ868" s="459"/>
      <c r="GK868" s="459"/>
      <c r="GP868" s="251"/>
      <c r="GR868" s="459"/>
      <c r="GS868" s="459"/>
      <c r="GT868" s="459"/>
      <c r="GY868" s="251"/>
      <c r="HA868" s="459"/>
      <c r="HB868" s="459"/>
      <c r="HC868" s="459"/>
      <c r="HH868" s="251"/>
      <c r="HJ868" s="459"/>
      <c r="HK868" s="459"/>
      <c r="HL868" s="459"/>
      <c r="HQ868" s="459"/>
      <c r="HR868" s="459"/>
      <c r="HS868" s="459"/>
      <c r="HT868" s="459"/>
      <c r="HU868" s="459"/>
      <c r="HV868" s="459"/>
      <c r="HW868" s="459"/>
      <c r="HX868" s="459"/>
      <c r="HY868" s="459"/>
      <c r="HZ868" s="459"/>
      <c r="IA868" s="459"/>
      <c r="IB868" s="459"/>
      <c r="IC868" s="459"/>
      <c r="ID868" s="459"/>
      <c r="IE868" s="459"/>
      <c r="IF868" s="459"/>
      <c r="IG868" s="459"/>
      <c r="IH868" s="459"/>
      <c r="II868" s="459"/>
      <c r="IJ868" s="459"/>
      <c r="IK868" s="459"/>
      <c r="IL868" s="459"/>
      <c r="IM868" s="459"/>
      <c r="IN868" s="459"/>
      <c r="IO868" s="459"/>
      <c r="IP868" s="459"/>
      <c r="IQ868" s="459"/>
      <c r="IR868" s="459"/>
      <c r="IS868" s="459"/>
      <c r="IT868" s="459"/>
      <c r="IU868" s="459"/>
      <c r="IV868" s="459"/>
      <c r="RS868" s="252"/>
    </row>
    <row r="869" spans="1:487" s="461" customFormat="1" ht="18">
      <c r="A869" s="605" t="s">
        <v>690</v>
      </c>
      <c r="B869" s="488"/>
      <c r="C869" s="488"/>
      <c r="D869" s="461" t="s">
        <v>132</v>
      </c>
      <c r="E869" s="461">
        <f t="shared" si="8"/>
        <v>1</v>
      </c>
      <c r="F869" s="524">
        <f t="shared" si="9"/>
        <v>0</v>
      </c>
      <c r="G869" s="473"/>
      <c r="H869" s="473"/>
      <c r="I869" s="473"/>
      <c r="J869" s="473"/>
      <c r="K869" s="473"/>
      <c r="L869" s="459"/>
      <c r="M869" s="459"/>
      <c r="N869" s="459"/>
      <c r="R869" s="251"/>
      <c r="T869" s="459"/>
      <c r="U869" s="459"/>
      <c r="V869" s="459"/>
      <c r="AA869" s="251"/>
      <c r="AC869" s="459"/>
      <c r="AD869" s="459"/>
      <c r="AE869" s="459"/>
      <c r="AJ869" s="251"/>
      <c r="AL869" s="459"/>
      <c r="AM869" s="459"/>
      <c r="AN869" s="459"/>
      <c r="AS869" s="251"/>
      <c r="AU869" s="459"/>
      <c r="AV869" s="459"/>
      <c r="AW869" s="459"/>
      <c r="BB869" s="251"/>
      <c r="BD869" s="459"/>
      <c r="BE869" s="459"/>
      <c r="BF869" s="459"/>
      <c r="BK869" s="251"/>
      <c r="BM869" s="459"/>
      <c r="BN869" s="459"/>
      <c r="BO869" s="459"/>
      <c r="BT869" s="251"/>
      <c r="BV869" s="459"/>
      <c r="BW869" s="459"/>
      <c r="BX869" s="459"/>
      <c r="CC869" s="251"/>
      <c r="CE869" s="459"/>
      <c r="CF869" s="459"/>
      <c r="CG869" s="459"/>
      <c r="CL869" s="251"/>
      <c r="CN869" s="459"/>
      <c r="CO869" s="459"/>
      <c r="CP869" s="459"/>
      <c r="CU869" s="251"/>
      <c r="CW869" s="459"/>
      <c r="CX869" s="459"/>
      <c r="CY869" s="459"/>
      <c r="DD869" s="251"/>
      <c r="DF869" s="459"/>
      <c r="DG869" s="459"/>
      <c r="DH869" s="459"/>
      <c r="DM869" s="251"/>
      <c r="DO869" s="459"/>
      <c r="DP869" s="459"/>
      <c r="DQ869" s="459"/>
      <c r="DV869" s="251"/>
      <c r="DX869" s="459"/>
      <c r="DY869" s="459"/>
      <c r="DZ869" s="459"/>
      <c r="EE869" s="251"/>
      <c r="EG869" s="459"/>
      <c r="EH869" s="459"/>
      <c r="EI869" s="459"/>
      <c r="EN869" s="251"/>
      <c r="EP869" s="459"/>
      <c r="EQ869" s="459"/>
      <c r="ER869" s="459"/>
      <c r="EW869" s="251"/>
      <c r="EY869" s="459"/>
      <c r="EZ869" s="459"/>
      <c r="FA869" s="459"/>
      <c r="FF869" s="251"/>
      <c r="FH869" s="459"/>
      <c r="FI869" s="459"/>
      <c r="FJ869" s="459"/>
      <c r="FO869" s="251"/>
      <c r="FQ869" s="459"/>
      <c r="FR869" s="459"/>
      <c r="FS869" s="459"/>
      <c r="FX869" s="251"/>
      <c r="FZ869" s="459"/>
      <c r="GA869" s="459"/>
      <c r="GB869" s="459"/>
      <c r="GG869" s="251"/>
      <c r="GI869" s="459"/>
      <c r="GJ869" s="459"/>
      <c r="GK869" s="459"/>
      <c r="GP869" s="251"/>
      <c r="GR869" s="459"/>
      <c r="GS869" s="459"/>
      <c r="GT869" s="459"/>
      <c r="GY869" s="251"/>
      <c r="HA869" s="459"/>
      <c r="HB869" s="459"/>
      <c r="HC869" s="459"/>
      <c r="HH869" s="251"/>
      <c r="HJ869" s="459"/>
      <c r="HK869" s="459"/>
      <c r="HL869" s="459"/>
      <c r="HQ869" s="459"/>
      <c r="HR869" s="459"/>
      <c r="HS869" s="459"/>
      <c r="HT869" s="459"/>
      <c r="HU869" s="459"/>
      <c r="HV869" s="459"/>
      <c r="HW869" s="459"/>
      <c r="HX869" s="459"/>
      <c r="HY869" s="459"/>
      <c r="HZ869" s="459"/>
      <c r="IA869" s="459"/>
      <c r="IB869" s="459"/>
      <c r="IC869" s="459"/>
      <c r="ID869" s="459"/>
      <c r="IE869" s="459"/>
      <c r="IF869" s="459"/>
      <c r="IG869" s="459"/>
      <c r="IH869" s="459"/>
      <c r="II869" s="459"/>
      <c r="IJ869" s="459"/>
      <c r="IK869" s="459"/>
      <c r="IL869" s="459"/>
      <c r="IM869" s="459"/>
      <c r="IN869" s="459"/>
      <c r="IO869" s="459"/>
      <c r="IP869" s="459"/>
      <c r="IQ869" s="459"/>
      <c r="IR869" s="459"/>
      <c r="IS869" s="459"/>
      <c r="IT869" s="459"/>
      <c r="IU869" s="459"/>
      <c r="IV869" s="459"/>
      <c r="RS869" s="252"/>
    </row>
    <row r="870" spans="1:487" s="461" customFormat="1" ht="18">
      <c r="A870" s="605" t="s">
        <v>545</v>
      </c>
      <c r="B870" s="459"/>
      <c r="C870" s="488"/>
      <c r="D870" s="461" t="s">
        <v>138</v>
      </c>
      <c r="E870" s="461">
        <f t="shared" si="8"/>
        <v>8</v>
      </c>
      <c r="F870" s="524">
        <f t="shared" si="9"/>
        <v>45</v>
      </c>
      <c r="G870" s="473"/>
      <c r="H870" s="473"/>
      <c r="I870" s="473">
        <v>45</v>
      </c>
      <c r="J870" s="473"/>
      <c r="K870" s="473"/>
      <c r="L870" s="459"/>
      <c r="M870" s="459"/>
      <c r="N870" s="459"/>
      <c r="R870" s="251"/>
      <c r="T870" s="459"/>
      <c r="U870" s="459"/>
      <c r="V870" s="459"/>
      <c r="AA870" s="251"/>
      <c r="AC870" s="459"/>
      <c r="AD870" s="459"/>
      <c r="AE870" s="459"/>
      <c r="AJ870" s="251"/>
      <c r="AL870" s="459"/>
      <c r="AM870" s="459"/>
      <c r="AN870" s="459"/>
      <c r="AS870" s="251"/>
      <c r="AU870" s="459"/>
      <c r="AV870" s="459"/>
      <c r="AW870" s="459"/>
      <c r="BB870" s="251"/>
      <c r="BD870" s="459"/>
      <c r="BE870" s="459"/>
      <c r="BF870" s="459"/>
      <c r="BK870" s="251"/>
      <c r="BM870" s="459"/>
      <c r="BN870" s="459"/>
      <c r="BO870" s="459"/>
      <c r="BT870" s="251"/>
      <c r="BV870" s="459"/>
      <c r="BW870" s="459"/>
      <c r="BX870" s="459"/>
      <c r="CC870" s="251"/>
      <c r="CE870" s="459"/>
      <c r="CF870" s="459"/>
      <c r="CG870" s="459"/>
      <c r="CL870" s="251"/>
      <c r="CN870" s="459"/>
      <c r="CO870" s="459"/>
      <c r="CP870" s="459"/>
      <c r="CU870" s="251"/>
      <c r="CW870" s="459"/>
      <c r="CX870" s="459"/>
      <c r="CY870" s="459"/>
      <c r="DD870" s="251"/>
      <c r="DF870" s="459"/>
      <c r="DG870" s="459"/>
      <c r="DH870" s="459"/>
      <c r="DM870" s="251"/>
      <c r="DO870" s="459"/>
      <c r="DP870" s="459"/>
      <c r="DQ870" s="459"/>
      <c r="DV870" s="251"/>
      <c r="DX870" s="459"/>
      <c r="DY870" s="459"/>
      <c r="DZ870" s="459"/>
      <c r="EE870" s="251"/>
      <c r="EG870" s="459"/>
      <c r="EH870" s="459"/>
      <c r="EI870" s="459"/>
      <c r="EN870" s="251"/>
      <c r="EP870" s="459"/>
      <c r="EQ870" s="459"/>
      <c r="ER870" s="459"/>
      <c r="EW870" s="251"/>
      <c r="EY870" s="459"/>
      <c r="EZ870" s="459"/>
      <c r="FA870" s="459"/>
      <c r="FF870" s="251"/>
      <c r="FH870" s="459"/>
      <c r="FI870" s="459"/>
      <c r="FJ870" s="459"/>
      <c r="FO870" s="251"/>
      <c r="FQ870" s="459"/>
      <c r="FR870" s="459"/>
      <c r="FS870" s="459"/>
      <c r="FX870" s="251"/>
      <c r="FZ870" s="459"/>
      <c r="GA870" s="459"/>
      <c r="GB870" s="459"/>
      <c r="GG870" s="251"/>
      <c r="GI870" s="459"/>
      <c r="GJ870" s="459"/>
      <c r="GK870" s="459"/>
      <c r="GP870" s="251"/>
      <c r="GR870" s="459"/>
      <c r="GS870" s="459"/>
      <c r="GT870" s="459"/>
      <c r="GY870" s="251"/>
      <c r="HA870" s="459"/>
      <c r="HB870" s="459"/>
      <c r="HC870" s="459"/>
      <c r="HH870" s="251"/>
      <c r="HJ870" s="459"/>
      <c r="HK870" s="459"/>
      <c r="HL870" s="459"/>
      <c r="HQ870" s="459"/>
      <c r="HR870" s="459"/>
      <c r="HS870" s="459"/>
      <c r="HT870" s="459"/>
      <c r="HU870" s="459"/>
      <c r="HV870" s="459"/>
      <c r="HW870" s="459"/>
      <c r="HX870" s="459"/>
      <c r="HY870" s="459"/>
      <c r="HZ870" s="459"/>
      <c r="IA870" s="459"/>
      <c r="IB870" s="459"/>
      <c r="IC870" s="459"/>
      <c r="ID870" s="459"/>
      <c r="IE870" s="459"/>
      <c r="IF870" s="459"/>
      <c r="IG870" s="459"/>
      <c r="IH870" s="459"/>
      <c r="II870" s="459"/>
      <c r="IJ870" s="459"/>
      <c r="IK870" s="459"/>
      <c r="IL870" s="459"/>
      <c r="IM870" s="459"/>
      <c r="IN870" s="459"/>
      <c r="IO870" s="459"/>
      <c r="IP870" s="459"/>
      <c r="IQ870" s="459"/>
      <c r="IR870" s="459"/>
      <c r="IS870" s="459"/>
      <c r="IT870" s="459"/>
      <c r="IU870" s="459"/>
      <c r="IV870" s="459"/>
      <c r="RS870" s="252"/>
    </row>
    <row r="871" spans="1:487" s="461" customFormat="1" ht="18">
      <c r="A871" s="605" t="s">
        <v>927</v>
      </c>
      <c r="B871" s="488"/>
      <c r="C871" s="488"/>
      <c r="D871" s="461" t="s">
        <v>130</v>
      </c>
      <c r="E871" s="461">
        <f t="shared" si="8"/>
        <v>2</v>
      </c>
      <c r="F871" s="524">
        <f t="shared" si="9"/>
        <v>0</v>
      </c>
      <c r="G871" s="473"/>
      <c r="H871" s="473"/>
      <c r="I871" s="473"/>
      <c r="J871" s="473"/>
      <c r="K871" s="473"/>
      <c r="L871" s="459"/>
      <c r="M871" s="459"/>
      <c r="N871" s="459"/>
      <c r="R871" s="251"/>
      <c r="T871" s="459"/>
      <c r="U871" s="459"/>
      <c r="V871" s="459"/>
      <c r="AA871" s="251"/>
      <c r="AC871" s="459"/>
      <c r="AD871" s="459"/>
      <c r="AE871" s="459"/>
      <c r="AJ871" s="251"/>
      <c r="AL871" s="459"/>
      <c r="AM871" s="459"/>
      <c r="AN871" s="459"/>
      <c r="AS871" s="251"/>
      <c r="AU871" s="459"/>
      <c r="AV871" s="459"/>
      <c r="AW871" s="459"/>
      <c r="BB871" s="251"/>
      <c r="BD871" s="459"/>
      <c r="BE871" s="459"/>
      <c r="BF871" s="459"/>
      <c r="BK871" s="251"/>
      <c r="BM871" s="459"/>
      <c r="BN871" s="459"/>
      <c r="BO871" s="459"/>
      <c r="BT871" s="251"/>
      <c r="BV871" s="459"/>
      <c r="BW871" s="459"/>
      <c r="BX871" s="459"/>
      <c r="CC871" s="251"/>
      <c r="CE871" s="459"/>
      <c r="CF871" s="459"/>
      <c r="CG871" s="459"/>
      <c r="CL871" s="251"/>
      <c r="CN871" s="459"/>
      <c r="CO871" s="459"/>
      <c r="CP871" s="459"/>
      <c r="CU871" s="251"/>
      <c r="CW871" s="459"/>
      <c r="CX871" s="459"/>
      <c r="CY871" s="459"/>
      <c r="DD871" s="251"/>
      <c r="DF871" s="459"/>
      <c r="DG871" s="459"/>
      <c r="DH871" s="459"/>
      <c r="DM871" s="251"/>
      <c r="DO871" s="459"/>
      <c r="DP871" s="459"/>
      <c r="DQ871" s="459"/>
      <c r="DV871" s="251"/>
      <c r="DX871" s="459"/>
      <c r="DY871" s="459"/>
      <c r="DZ871" s="459"/>
      <c r="EE871" s="251"/>
      <c r="EG871" s="459"/>
      <c r="EH871" s="459"/>
      <c r="EI871" s="459"/>
      <c r="EN871" s="251"/>
      <c r="EP871" s="459"/>
      <c r="EQ871" s="459"/>
      <c r="ER871" s="459"/>
      <c r="EW871" s="251"/>
      <c r="EY871" s="459"/>
      <c r="EZ871" s="459"/>
      <c r="FA871" s="459"/>
      <c r="FF871" s="251"/>
      <c r="FH871" s="459"/>
      <c r="FI871" s="459"/>
      <c r="FJ871" s="459"/>
      <c r="FO871" s="251"/>
      <c r="FQ871" s="459"/>
      <c r="FR871" s="459"/>
      <c r="FS871" s="459"/>
      <c r="FX871" s="251"/>
      <c r="FZ871" s="459"/>
      <c r="GA871" s="459"/>
      <c r="GB871" s="459"/>
      <c r="GG871" s="251"/>
      <c r="GI871" s="459"/>
      <c r="GJ871" s="459"/>
      <c r="GK871" s="459"/>
      <c r="GP871" s="251"/>
      <c r="GR871" s="459"/>
      <c r="GS871" s="459"/>
      <c r="GT871" s="459"/>
      <c r="GY871" s="251"/>
      <c r="HA871" s="459"/>
      <c r="HB871" s="459"/>
      <c r="HC871" s="459"/>
      <c r="HH871" s="251"/>
      <c r="HJ871" s="459"/>
      <c r="HK871" s="459"/>
      <c r="HL871" s="459"/>
      <c r="HQ871" s="459"/>
      <c r="HR871" s="459"/>
      <c r="HS871" s="459"/>
      <c r="HT871" s="459"/>
      <c r="HU871" s="459"/>
      <c r="HV871" s="459"/>
      <c r="HW871" s="459"/>
      <c r="HX871" s="459"/>
      <c r="HY871" s="459"/>
      <c r="HZ871" s="459"/>
      <c r="IA871" s="459"/>
      <c r="IB871" s="459"/>
      <c r="IC871" s="459"/>
      <c r="ID871" s="459"/>
      <c r="IE871" s="459"/>
      <c r="IF871" s="459"/>
      <c r="IG871" s="459"/>
      <c r="IH871" s="459"/>
      <c r="II871" s="459"/>
      <c r="IJ871" s="459"/>
      <c r="IK871" s="459"/>
      <c r="IL871" s="459"/>
      <c r="IM871" s="459"/>
      <c r="IN871" s="459"/>
      <c r="IO871" s="459"/>
      <c r="IP871" s="459"/>
      <c r="IQ871" s="459"/>
      <c r="IR871" s="459"/>
      <c r="IS871" s="459"/>
      <c r="IT871" s="459"/>
      <c r="IU871" s="459"/>
      <c r="IV871" s="459"/>
      <c r="RS871" s="252"/>
    </row>
    <row r="872" spans="1:487" s="461" customFormat="1" ht="18">
      <c r="A872" s="605" t="s">
        <v>573</v>
      </c>
      <c r="B872" s="488"/>
      <c r="C872" s="488"/>
      <c r="D872" s="461" t="s">
        <v>132</v>
      </c>
      <c r="E872" s="461">
        <f t="shared" si="8"/>
        <v>0</v>
      </c>
      <c r="F872" s="524">
        <f t="shared" si="9"/>
        <v>0</v>
      </c>
      <c r="G872" s="473"/>
      <c r="H872" s="473"/>
      <c r="I872" s="473"/>
      <c r="J872" s="473"/>
      <c r="K872" s="473"/>
      <c r="L872" s="459"/>
      <c r="M872" s="459"/>
      <c r="N872" s="459"/>
      <c r="R872" s="251"/>
      <c r="T872" s="459"/>
      <c r="U872" s="459"/>
      <c r="V872" s="459"/>
      <c r="AA872" s="251"/>
      <c r="AC872" s="459"/>
      <c r="AD872" s="459"/>
      <c r="AE872" s="459"/>
      <c r="AJ872" s="251"/>
      <c r="AL872" s="459"/>
      <c r="AM872" s="459"/>
      <c r="AN872" s="459"/>
      <c r="AS872" s="251"/>
      <c r="AU872" s="459"/>
      <c r="AV872" s="459"/>
      <c r="AW872" s="459"/>
      <c r="BB872" s="251"/>
      <c r="BD872" s="459"/>
      <c r="BE872" s="459"/>
      <c r="BF872" s="459"/>
      <c r="BK872" s="251"/>
      <c r="BM872" s="459"/>
      <c r="BN872" s="459"/>
      <c r="BO872" s="459"/>
      <c r="BT872" s="251"/>
      <c r="BV872" s="459"/>
      <c r="BW872" s="459"/>
      <c r="BX872" s="459"/>
      <c r="CC872" s="251"/>
      <c r="CE872" s="459"/>
      <c r="CF872" s="459"/>
      <c r="CG872" s="459"/>
      <c r="CL872" s="251"/>
      <c r="CN872" s="459"/>
      <c r="CO872" s="459"/>
      <c r="CP872" s="459"/>
      <c r="CU872" s="251"/>
      <c r="CW872" s="459"/>
      <c r="CX872" s="459"/>
      <c r="CY872" s="459"/>
      <c r="DD872" s="251"/>
      <c r="DF872" s="459"/>
      <c r="DG872" s="459"/>
      <c r="DH872" s="459"/>
      <c r="DM872" s="251"/>
      <c r="DO872" s="459"/>
      <c r="DP872" s="459"/>
      <c r="DQ872" s="459"/>
      <c r="DV872" s="251"/>
      <c r="DX872" s="459"/>
      <c r="DY872" s="459"/>
      <c r="DZ872" s="459"/>
      <c r="EE872" s="251"/>
      <c r="EG872" s="459"/>
      <c r="EH872" s="459"/>
      <c r="EI872" s="459"/>
      <c r="EN872" s="251"/>
      <c r="EP872" s="459"/>
      <c r="EQ872" s="459"/>
      <c r="ER872" s="459"/>
      <c r="EW872" s="251"/>
      <c r="EY872" s="459"/>
      <c r="EZ872" s="459"/>
      <c r="FA872" s="459"/>
      <c r="FF872" s="251"/>
      <c r="FH872" s="459"/>
      <c r="FI872" s="459"/>
      <c r="FJ872" s="459"/>
      <c r="FO872" s="251"/>
      <c r="FQ872" s="459"/>
      <c r="FR872" s="459"/>
      <c r="FS872" s="459"/>
      <c r="FX872" s="251"/>
      <c r="FZ872" s="459"/>
      <c r="GA872" s="459"/>
      <c r="GB872" s="459"/>
      <c r="GG872" s="251"/>
      <c r="GI872" s="459"/>
      <c r="GJ872" s="459"/>
      <c r="GK872" s="459"/>
      <c r="GP872" s="251"/>
      <c r="GR872" s="459"/>
      <c r="GS872" s="459"/>
      <c r="GT872" s="459"/>
      <c r="GY872" s="251"/>
      <c r="HA872" s="459"/>
      <c r="HB872" s="459"/>
      <c r="HC872" s="459"/>
      <c r="HH872" s="251"/>
      <c r="HJ872" s="459"/>
      <c r="HK872" s="459"/>
      <c r="HL872" s="459"/>
      <c r="HQ872" s="459"/>
      <c r="HR872" s="459"/>
      <c r="HS872" s="459"/>
      <c r="HT872" s="459"/>
      <c r="HU872" s="459"/>
      <c r="HV872" s="459"/>
      <c r="HW872" s="459"/>
      <c r="HX872" s="459"/>
      <c r="HY872" s="459"/>
      <c r="HZ872" s="459"/>
      <c r="IA872" s="459"/>
      <c r="IB872" s="459"/>
      <c r="IC872" s="459"/>
      <c r="ID872" s="459"/>
      <c r="IE872" s="459"/>
      <c r="IF872" s="459"/>
      <c r="IG872" s="459"/>
      <c r="IH872" s="459"/>
      <c r="II872" s="459"/>
      <c r="IJ872" s="459"/>
      <c r="IK872" s="459"/>
      <c r="IL872" s="459"/>
      <c r="IM872" s="459"/>
      <c r="IN872" s="459"/>
      <c r="IO872" s="459"/>
      <c r="IP872" s="459"/>
      <c r="IQ872" s="459"/>
      <c r="IR872" s="459"/>
      <c r="IS872" s="459"/>
      <c r="IT872" s="459"/>
      <c r="IU872" s="459"/>
      <c r="IV872" s="459"/>
      <c r="RS872" s="252"/>
    </row>
    <row r="873" spans="1:487" s="461" customFormat="1" ht="18">
      <c r="A873" s="605" t="s">
        <v>500</v>
      </c>
      <c r="B873" s="488"/>
      <c r="C873" s="488"/>
      <c r="D873" s="461" t="s">
        <v>136</v>
      </c>
      <c r="E873" s="461">
        <f t="shared" si="8"/>
        <v>9</v>
      </c>
      <c r="F873" s="524">
        <f t="shared" si="9"/>
        <v>31</v>
      </c>
      <c r="G873" s="502"/>
      <c r="H873" s="502"/>
      <c r="I873" s="473">
        <v>30</v>
      </c>
      <c r="J873" s="473">
        <v>1</v>
      </c>
      <c r="K873" s="473"/>
      <c r="L873" s="459"/>
      <c r="M873" s="459"/>
      <c r="N873" s="459"/>
      <c r="R873" s="251"/>
      <c r="T873" s="459"/>
      <c r="U873" s="459"/>
      <c r="V873" s="459"/>
      <c r="AA873" s="251"/>
      <c r="AC873" s="459"/>
      <c r="AD873" s="459"/>
      <c r="AE873" s="459"/>
      <c r="AJ873" s="251"/>
      <c r="AL873" s="459"/>
      <c r="AM873" s="459"/>
      <c r="AN873" s="459"/>
      <c r="AS873" s="251"/>
      <c r="AU873" s="459"/>
      <c r="AV873" s="459"/>
      <c r="AW873" s="459"/>
      <c r="BB873" s="251"/>
      <c r="BD873" s="459"/>
      <c r="BE873" s="459"/>
      <c r="BF873" s="459"/>
      <c r="BK873" s="251"/>
      <c r="BM873" s="459"/>
      <c r="BN873" s="459"/>
      <c r="BO873" s="459"/>
      <c r="BT873" s="251"/>
      <c r="BV873" s="459"/>
      <c r="BW873" s="459"/>
      <c r="BX873" s="459"/>
      <c r="CC873" s="251"/>
      <c r="CE873" s="459"/>
      <c r="CF873" s="459"/>
      <c r="CG873" s="459"/>
      <c r="CL873" s="251"/>
      <c r="CN873" s="459"/>
      <c r="CO873" s="459"/>
      <c r="CP873" s="459"/>
      <c r="CU873" s="251"/>
      <c r="CW873" s="459"/>
      <c r="CX873" s="459"/>
      <c r="CY873" s="459"/>
      <c r="DD873" s="251"/>
      <c r="DF873" s="459"/>
      <c r="DG873" s="459"/>
      <c r="DH873" s="459"/>
      <c r="DM873" s="251"/>
      <c r="DO873" s="459"/>
      <c r="DP873" s="459"/>
      <c r="DQ873" s="459"/>
      <c r="DV873" s="251"/>
      <c r="DX873" s="459"/>
      <c r="DY873" s="459"/>
      <c r="DZ873" s="459"/>
      <c r="EE873" s="251"/>
      <c r="EG873" s="459"/>
      <c r="EH873" s="459"/>
      <c r="EI873" s="459"/>
      <c r="EN873" s="251"/>
      <c r="EP873" s="459"/>
      <c r="EQ873" s="459"/>
      <c r="ER873" s="459"/>
      <c r="EW873" s="251"/>
      <c r="EY873" s="459"/>
      <c r="EZ873" s="459"/>
      <c r="FA873" s="459"/>
      <c r="FF873" s="251"/>
      <c r="FH873" s="459"/>
      <c r="FI873" s="459"/>
      <c r="FJ873" s="459"/>
      <c r="FO873" s="251"/>
      <c r="FQ873" s="459"/>
      <c r="FR873" s="459"/>
      <c r="FS873" s="459"/>
      <c r="FX873" s="251"/>
      <c r="FZ873" s="459"/>
      <c r="GA873" s="459"/>
      <c r="GB873" s="459"/>
      <c r="GG873" s="251"/>
      <c r="GI873" s="459"/>
      <c r="GJ873" s="459"/>
      <c r="GK873" s="459"/>
      <c r="GP873" s="251"/>
      <c r="GR873" s="459"/>
      <c r="GS873" s="459"/>
      <c r="GT873" s="459"/>
      <c r="GY873" s="251"/>
      <c r="HA873" s="459"/>
      <c r="HB873" s="459"/>
      <c r="HC873" s="459"/>
      <c r="HH873" s="251"/>
      <c r="HJ873" s="459"/>
      <c r="HK873" s="459"/>
      <c r="HL873" s="459"/>
      <c r="HQ873" s="459"/>
      <c r="HR873" s="459"/>
      <c r="HS873" s="459"/>
      <c r="HT873" s="459"/>
      <c r="HU873" s="459"/>
      <c r="HV873" s="459"/>
      <c r="HW873" s="459"/>
      <c r="HX873" s="459"/>
      <c r="HY873" s="459"/>
      <c r="HZ873" s="459"/>
      <c r="IA873" s="459"/>
      <c r="IB873" s="459"/>
      <c r="IC873" s="459"/>
      <c r="ID873" s="459"/>
      <c r="IE873" s="459"/>
      <c r="IF873" s="459"/>
      <c r="IG873" s="459"/>
      <c r="IH873" s="459"/>
      <c r="II873" s="459"/>
      <c r="IJ873" s="459"/>
      <c r="IK873" s="459"/>
      <c r="IL873" s="459"/>
      <c r="IM873" s="459"/>
      <c r="IN873" s="459"/>
      <c r="IO873" s="459"/>
      <c r="IP873" s="459"/>
      <c r="IQ873" s="459"/>
      <c r="IR873" s="459"/>
      <c r="IS873" s="459"/>
      <c r="IT873" s="459"/>
      <c r="IU873" s="459"/>
      <c r="IV873" s="459"/>
      <c r="RS873" s="252"/>
    </row>
    <row r="874" spans="1:487" s="461" customFormat="1" ht="18">
      <c r="A874" s="605" t="s">
        <v>1079</v>
      </c>
      <c r="B874" s="488"/>
      <c r="C874" s="488"/>
      <c r="D874" s="461" t="s">
        <v>135</v>
      </c>
      <c r="E874" s="461">
        <f t="shared" si="8"/>
        <v>2</v>
      </c>
      <c r="F874" s="524">
        <f t="shared" si="9"/>
        <v>1</v>
      </c>
      <c r="G874" s="473"/>
      <c r="H874" s="473"/>
      <c r="I874" s="473"/>
      <c r="J874" s="473">
        <v>1</v>
      </c>
      <c r="K874" s="473"/>
      <c r="L874" s="459"/>
      <c r="M874" s="459"/>
      <c r="N874" s="459"/>
      <c r="R874" s="251"/>
      <c r="T874" s="459"/>
      <c r="U874" s="459"/>
      <c r="V874" s="459"/>
      <c r="AA874" s="251"/>
      <c r="AC874" s="459"/>
      <c r="AD874" s="459"/>
      <c r="AE874" s="459"/>
      <c r="AJ874" s="251"/>
      <c r="AL874" s="459"/>
      <c r="AM874" s="459"/>
      <c r="AN874" s="459"/>
      <c r="AS874" s="251"/>
      <c r="AU874" s="459"/>
      <c r="AV874" s="459"/>
      <c r="AW874" s="459"/>
      <c r="BB874" s="251"/>
      <c r="BD874" s="459"/>
      <c r="BE874" s="459"/>
      <c r="BF874" s="459"/>
      <c r="BK874" s="251"/>
      <c r="BM874" s="459"/>
      <c r="BN874" s="459"/>
      <c r="BO874" s="459"/>
      <c r="BT874" s="251"/>
      <c r="BV874" s="459"/>
      <c r="BW874" s="459"/>
      <c r="BX874" s="459"/>
      <c r="CC874" s="251"/>
      <c r="CE874" s="459"/>
      <c r="CF874" s="459"/>
      <c r="CG874" s="459"/>
      <c r="CL874" s="251"/>
      <c r="CN874" s="459"/>
      <c r="CO874" s="459"/>
      <c r="CP874" s="459"/>
      <c r="CU874" s="251"/>
      <c r="CW874" s="459"/>
      <c r="CX874" s="459"/>
      <c r="CY874" s="459"/>
      <c r="DD874" s="251"/>
      <c r="DF874" s="459"/>
      <c r="DG874" s="459"/>
      <c r="DH874" s="459"/>
      <c r="DM874" s="251"/>
      <c r="DO874" s="459"/>
      <c r="DP874" s="459"/>
      <c r="DQ874" s="459"/>
      <c r="DV874" s="251"/>
      <c r="DX874" s="459"/>
      <c r="DY874" s="459"/>
      <c r="DZ874" s="459"/>
      <c r="EE874" s="251"/>
      <c r="EG874" s="459"/>
      <c r="EH874" s="459"/>
      <c r="EI874" s="459"/>
      <c r="EN874" s="251"/>
      <c r="EP874" s="459"/>
      <c r="EQ874" s="459"/>
      <c r="ER874" s="459"/>
      <c r="EW874" s="251"/>
      <c r="EY874" s="459"/>
      <c r="EZ874" s="459"/>
      <c r="FA874" s="459"/>
      <c r="FF874" s="251"/>
      <c r="FH874" s="459"/>
      <c r="FI874" s="459"/>
      <c r="FJ874" s="459"/>
      <c r="FO874" s="251"/>
      <c r="FQ874" s="459"/>
      <c r="FR874" s="459"/>
      <c r="FS874" s="459"/>
      <c r="FX874" s="251"/>
      <c r="FZ874" s="459"/>
      <c r="GA874" s="459"/>
      <c r="GB874" s="459"/>
      <c r="GG874" s="251"/>
      <c r="GI874" s="459"/>
      <c r="GJ874" s="459"/>
      <c r="GK874" s="459"/>
      <c r="GP874" s="251"/>
      <c r="GR874" s="459"/>
      <c r="GS874" s="459"/>
      <c r="GT874" s="459"/>
      <c r="GY874" s="251"/>
      <c r="HA874" s="459"/>
      <c r="HB874" s="459"/>
      <c r="HC874" s="459"/>
      <c r="HH874" s="251"/>
      <c r="HJ874" s="459"/>
      <c r="HK874" s="459"/>
      <c r="HL874" s="459"/>
      <c r="HQ874" s="459"/>
      <c r="HR874" s="459"/>
      <c r="HS874" s="459"/>
      <c r="HT874" s="459"/>
      <c r="HU874" s="459"/>
      <c r="HV874" s="459"/>
      <c r="HW874" s="459"/>
      <c r="HX874" s="459"/>
      <c r="HY874" s="459"/>
      <c r="HZ874" s="459"/>
      <c r="IA874" s="459"/>
      <c r="IB874" s="459"/>
      <c r="IC874" s="459"/>
      <c r="ID874" s="459"/>
      <c r="IE874" s="459"/>
      <c r="IF874" s="459"/>
      <c r="IG874" s="459"/>
      <c r="IH874" s="459"/>
      <c r="II874" s="459"/>
      <c r="IJ874" s="459"/>
      <c r="IK874" s="459"/>
      <c r="IL874" s="459"/>
      <c r="IM874" s="459"/>
      <c r="IN874" s="459"/>
      <c r="IO874" s="459"/>
      <c r="IP874" s="459"/>
      <c r="IQ874" s="459"/>
      <c r="IR874" s="459"/>
      <c r="IS874" s="459"/>
      <c r="IT874" s="459"/>
      <c r="IU874" s="459"/>
      <c r="IV874" s="459"/>
      <c r="RS874" s="252"/>
    </row>
    <row r="875" spans="1:487" s="461" customFormat="1" ht="18">
      <c r="A875" s="605" t="s">
        <v>552</v>
      </c>
      <c r="B875" s="488"/>
      <c r="C875" s="488"/>
      <c r="D875" s="461" t="s">
        <v>131</v>
      </c>
      <c r="E875" s="461">
        <f t="shared" si="8"/>
        <v>40</v>
      </c>
      <c r="F875" s="524">
        <f t="shared" si="9"/>
        <v>4</v>
      </c>
      <c r="G875" s="473"/>
      <c r="H875" s="473"/>
      <c r="I875" s="473">
        <v>4</v>
      </c>
      <c r="J875" s="473"/>
      <c r="K875" s="473"/>
      <c r="L875" s="459"/>
      <c r="M875" s="459"/>
      <c r="N875" s="459"/>
      <c r="R875" s="251"/>
      <c r="T875" s="459"/>
      <c r="U875" s="459"/>
      <c r="V875" s="459"/>
      <c r="AA875" s="251"/>
      <c r="AC875" s="459"/>
      <c r="AD875" s="459"/>
      <c r="AE875" s="459"/>
      <c r="AJ875" s="251"/>
      <c r="AL875" s="459"/>
      <c r="AM875" s="459"/>
      <c r="AN875" s="459"/>
      <c r="AS875" s="251"/>
      <c r="AU875" s="459"/>
      <c r="AV875" s="459"/>
      <c r="AW875" s="459"/>
      <c r="BB875" s="251"/>
      <c r="BD875" s="459"/>
      <c r="BE875" s="459"/>
      <c r="BF875" s="459"/>
      <c r="BK875" s="251"/>
      <c r="BM875" s="459"/>
      <c r="BN875" s="459"/>
      <c r="BO875" s="459"/>
      <c r="BT875" s="251"/>
      <c r="BV875" s="459"/>
      <c r="BW875" s="459"/>
      <c r="BX875" s="459"/>
      <c r="CC875" s="251"/>
      <c r="CE875" s="459"/>
      <c r="CF875" s="459"/>
      <c r="CG875" s="459"/>
      <c r="CL875" s="251"/>
      <c r="CN875" s="459"/>
      <c r="CO875" s="459"/>
      <c r="CP875" s="459"/>
      <c r="CU875" s="251"/>
      <c r="CW875" s="459"/>
      <c r="CX875" s="459"/>
      <c r="CY875" s="459"/>
      <c r="DD875" s="251"/>
      <c r="DF875" s="459"/>
      <c r="DG875" s="459"/>
      <c r="DH875" s="459"/>
      <c r="DM875" s="251"/>
      <c r="DO875" s="459"/>
      <c r="DP875" s="459"/>
      <c r="DQ875" s="459"/>
      <c r="DV875" s="251"/>
      <c r="DX875" s="459"/>
      <c r="DY875" s="459"/>
      <c r="DZ875" s="459"/>
      <c r="EE875" s="251"/>
      <c r="EG875" s="459"/>
      <c r="EH875" s="459"/>
      <c r="EI875" s="459"/>
      <c r="EN875" s="251"/>
      <c r="EP875" s="459"/>
      <c r="EQ875" s="459"/>
      <c r="ER875" s="459"/>
      <c r="EW875" s="251"/>
      <c r="EY875" s="459"/>
      <c r="EZ875" s="459"/>
      <c r="FA875" s="459"/>
      <c r="FF875" s="251"/>
      <c r="FH875" s="459"/>
      <c r="FI875" s="459"/>
      <c r="FJ875" s="459"/>
      <c r="FO875" s="251"/>
      <c r="FQ875" s="459"/>
      <c r="FR875" s="459"/>
      <c r="FS875" s="459"/>
      <c r="FX875" s="251"/>
      <c r="FZ875" s="459"/>
      <c r="GA875" s="459"/>
      <c r="GB875" s="459"/>
      <c r="GG875" s="251"/>
      <c r="GI875" s="459"/>
      <c r="GJ875" s="459"/>
      <c r="GK875" s="459"/>
      <c r="GP875" s="251"/>
      <c r="GR875" s="459"/>
      <c r="GS875" s="459"/>
      <c r="GT875" s="459"/>
      <c r="GY875" s="251"/>
      <c r="HA875" s="459"/>
      <c r="HB875" s="459"/>
      <c r="HC875" s="459"/>
      <c r="HH875" s="251"/>
      <c r="HJ875" s="459"/>
      <c r="HK875" s="459"/>
      <c r="HL875" s="459"/>
      <c r="HQ875" s="459"/>
      <c r="HR875" s="459"/>
      <c r="HS875" s="459"/>
      <c r="HT875" s="459"/>
      <c r="HU875" s="459"/>
      <c r="HV875" s="459"/>
      <c r="HW875" s="459"/>
      <c r="HX875" s="459"/>
      <c r="HY875" s="459"/>
      <c r="HZ875" s="459"/>
      <c r="IA875" s="459"/>
      <c r="IB875" s="459"/>
      <c r="IC875" s="459"/>
      <c r="ID875" s="459"/>
      <c r="IE875" s="459"/>
      <c r="IF875" s="459"/>
      <c r="IG875" s="459"/>
      <c r="IH875" s="459"/>
      <c r="II875" s="459"/>
      <c r="IJ875" s="459"/>
      <c r="IK875" s="459"/>
      <c r="IL875" s="459"/>
      <c r="IM875" s="459"/>
      <c r="IN875" s="459"/>
      <c r="IO875" s="459"/>
      <c r="IP875" s="459"/>
      <c r="IQ875" s="459"/>
      <c r="IR875" s="459"/>
      <c r="IS875" s="459"/>
      <c r="IT875" s="459"/>
      <c r="IU875" s="459"/>
      <c r="IV875" s="459"/>
      <c r="RS875" s="252"/>
    </row>
    <row r="876" spans="1:487" s="461" customFormat="1" ht="18">
      <c r="A876" s="605" t="s">
        <v>923</v>
      </c>
      <c r="B876" s="488"/>
      <c r="C876" s="488"/>
      <c r="D876" s="461" t="s">
        <v>135</v>
      </c>
      <c r="E876" s="461">
        <f t="shared" si="8"/>
        <v>4</v>
      </c>
      <c r="F876" s="524">
        <f t="shared" si="9"/>
        <v>32</v>
      </c>
      <c r="G876" s="473"/>
      <c r="H876" s="473"/>
      <c r="I876" s="473">
        <v>28</v>
      </c>
      <c r="J876" s="473">
        <v>4</v>
      </c>
      <c r="K876" s="473"/>
      <c r="M876" s="459"/>
      <c r="N876" s="459"/>
      <c r="R876" s="251"/>
      <c r="T876" s="459"/>
      <c r="U876" s="459"/>
      <c r="V876" s="459"/>
      <c r="AA876" s="251"/>
      <c r="AC876" s="459"/>
      <c r="AD876" s="459"/>
      <c r="AE876" s="459"/>
      <c r="AJ876" s="251"/>
      <c r="AL876" s="459"/>
      <c r="AM876" s="459"/>
      <c r="AN876" s="459"/>
      <c r="AS876" s="251"/>
      <c r="AU876" s="459"/>
      <c r="AV876" s="459"/>
      <c r="AW876" s="459"/>
      <c r="BB876" s="251"/>
      <c r="BD876" s="459"/>
      <c r="BE876" s="459"/>
      <c r="BF876" s="459"/>
      <c r="BK876" s="251"/>
      <c r="BM876" s="459"/>
      <c r="BN876" s="459"/>
      <c r="BO876" s="459"/>
      <c r="BT876" s="251"/>
      <c r="BV876" s="459"/>
      <c r="BW876" s="459"/>
      <c r="BX876" s="459"/>
      <c r="CC876" s="251"/>
      <c r="CE876" s="459"/>
      <c r="CF876" s="459"/>
      <c r="CG876" s="459"/>
      <c r="CL876" s="251"/>
      <c r="CN876" s="459"/>
      <c r="CO876" s="459"/>
      <c r="CP876" s="459"/>
      <c r="CU876" s="251"/>
      <c r="CW876" s="459"/>
      <c r="CX876" s="459"/>
      <c r="CY876" s="459"/>
      <c r="DD876" s="251"/>
      <c r="DF876" s="459"/>
      <c r="DG876" s="459"/>
      <c r="DH876" s="459"/>
      <c r="DM876" s="251"/>
      <c r="DO876" s="459"/>
      <c r="DP876" s="459"/>
      <c r="DQ876" s="459"/>
      <c r="DV876" s="251"/>
      <c r="DX876" s="459"/>
      <c r="DY876" s="459"/>
      <c r="DZ876" s="459"/>
      <c r="EE876" s="251"/>
      <c r="EG876" s="459"/>
      <c r="EH876" s="459"/>
      <c r="EI876" s="459"/>
      <c r="EN876" s="251"/>
      <c r="EP876" s="459"/>
      <c r="EQ876" s="459"/>
      <c r="ER876" s="459"/>
      <c r="EW876" s="251"/>
      <c r="EY876" s="459"/>
      <c r="EZ876" s="459"/>
      <c r="FA876" s="459"/>
      <c r="FF876" s="251"/>
      <c r="FH876" s="459"/>
      <c r="FI876" s="459"/>
      <c r="FJ876" s="459"/>
      <c r="FO876" s="251"/>
      <c r="FQ876" s="459"/>
      <c r="FR876" s="459"/>
      <c r="FS876" s="459"/>
      <c r="FX876" s="251"/>
      <c r="FZ876" s="459"/>
      <c r="GA876" s="459"/>
      <c r="GB876" s="459"/>
      <c r="GG876" s="251"/>
      <c r="GI876" s="459"/>
      <c r="GJ876" s="459"/>
      <c r="GK876" s="459"/>
      <c r="GP876" s="251"/>
      <c r="GR876" s="459"/>
      <c r="GS876" s="459"/>
      <c r="GT876" s="459"/>
      <c r="GY876" s="251"/>
      <c r="HA876" s="459"/>
      <c r="HB876" s="459"/>
      <c r="HC876" s="459"/>
      <c r="HH876" s="251"/>
      <c r="HJ876" s="459"/>
      <c r="HK876" s="459"/>
      <c r="HL876" s="459"/>
      <c r="HQ876" s="459"/>
      <c r="HR876" s="459"/>
      <c r="HS876" s="459"/>
      <c r="HT876" s="459"/>
      <c r="HU876" s="459"/>
      <c r="HV876" s="459"/>
      <c r="HW876" s="459"/>
      <c r="HX876" s="459"/>
      <c r="HY876" s="459"/>
      <c r="HZ876" s="459"/>
      <c r="IA876" s="459"/>
      <c r="IB876" s="459"/>
      <c r="IC876" s="459"/>
      <c r="ID876" s="459"/>
      <c r="IE876" s="459"/>
      <c r="IF876" s="459"/>
      <c r="IG876" s="459"/>
      <c r="IH876" s="459"/>
      <c r="II876" s="459"/>
      <c r="IJ876" s="459"/>
      <c r="IK876" s="459"/>
      <c r="IL876" s="459"/>
      <c r="IM876" s="459"/>
      <c r="IN876" s="459"/>
      <c r="IO876" s="459"/>
      <c r="IP876" s="459"/>
      <c r="IQ876" s="459"/>
      <c r="IR876" s="459"/>
      <c r="IS876" s="459"/>
      <c r="IT876" s="459"/>
      <c r="IU876" s="459"/>
      <c r="IV876" s="459"/>
      <c r="RS876" s="252"/>
    </row>
    <row r="877" spans="1:487" s="461" customFormat="1" ht="18">
      <c r="A877" s="605" t="s">
        <v>677</v>
      </c>
      <c r="B877" s="488"/>
      <c r="C877" s="488"/>
      <c r="D877" s="461" t="s">
        <v>130</v>
      </c>
      <c r="E877" s="461">
        <f t="shared" si="8"/>
        <v>5</v>
      </c>
      <c r="F877" s="524">
        <f t="shared" si="9"/>
        <v>1</v>
      </c>
      <c r="G877" s="473"/>
      <c r="H877" s="473"/>
      <c r="I877" s="473"/>
      <c r="J877" s="473">
        <v>1</v>
      </c>
      <c r="K877" s="473"/>
      <c r="L877" s="459"/>
      <c r="M877" s="459"/>
      <c r="N877" s="459"/>
      <c r="R877" s="251"/>
      <c r="T877" s="459"/>
      <c r="U877" s="459"/>
      <c r="V877" s="459"/>
      <c r="AA877" s="251"/>
      <c r="AC877" s="459"/>
      <c r="AD877" s="459"/>
      <c r="AE877" s="459"/>
      <c r="AJ877" s="251"/>
      <c r="AL877" s="459"/>
      <c r="AM877" s="459"/>
      <c r="AN877" s="459"/>
      <c r="AS877" s="251"/>
      <c r="AU877" s="459"/>
      <c r="AV877" s="459"/>
      <c r="AW877" s="459"/>
      <c r="BB877" s="251"/>
      <c r="BD877" s="459"/>
      <c r="BE877" s="459"/>
      <c r="BF877" s="459"/>
      <c r="BK877" s="251"/>
      <c r="BM877" s="459"/>
      <c r="BN877" s="459"/>
      <c r="BO877" s="459"/>
      <c r="BT877" s="251"/>
      <c r="BV877" s="459"/>
      <c r="BW877" s="459"/>
      <c r="BX877" s="459"/>
      <c r="CC877" s="251"/>
      <c r="CE877" s="459"/>
      <c r="CF877" s="459"/>
      <c r="CG877" s="459"/>
      <c r="CL877" s="251"/>
      <c r="CN877" s="459"/>
      <c r="CO877" s="459"/>
      <c r="CP877" s="459"/>
      <c r="CU877" s="251"/>
      <c r="CW877" s="459"/>
      <c r="CX877" s="459"/>
      <c r="CY877" s="459"/>
      <c r="DD877" s="251"/>
      <c r="DF877" s="459"/>
      <c r="DG877" s="459"/>
      <c r="DH877" s="459"/>
      <c r="DM877" s="251"/>
      <c r="DO877" s="459"/>
      <c r="DP877" s="459"/>
      <c r="DQ877" s="459"/>
      <c r="DV877" s="251"/>
      <c r="DX877" s="459"/>
      <c r="DY877" s="459"/>
      <c r="DZ877" s="459"/>
      <c r="EE877" s="251"/>
      <c r="EG877" s="459"/>
      <c r="EH877" s="459"/>
      <c r="EI877" s="459"/>
      <c r="EN877" s="251"/>
      <c r="EP877" s="459"/>
      <c r="EQ877" s="459"/>
      <c r="ER877" s="459"/>
      <c r="EW877" s="251"/>
      <c r="EY877" s="459"/>
      <c r="EZ877" s="459"/>
      <c r="FA877" s="459"/>
      <c r="FF877" s="251"/>
      <c r="FH877" s="459"/>
      <c r="FI877" s="459"/>
      <c r="FJ877" s="459"/>
      <c r="FO877" s="251"/>
      <c r="FQ877" s="459"/>
      <c r="FR877" s="459"/>
      <c r="FS877" s="459"/>
      <c r="FX877" s="251"/>
      <c r="FZ877" s="459"/>
      <c r="GA877" s="459"/>
      <c r="GB877" s="459"/>
      <c r="GG877" s="251"/>
      <c r="GI877" s="459"/>
      <c r="GJ877" s="459"/>
      <c r="GK877" s="459"/>
      <c r="GP877" s="251"/>
      <c r="GR877" s="459"/>
      <c r="GS877" s="459"/>
      <c r="GT877" s="459"/>
      <c r="GY877" s="251"/>
      <c r="HA877" s="459"/>
      <c r="HB877" s="459"/>
      <c r="HC877" s="459"/>
      <c r="HH877" s="251"/>
      <c r="HJ877" s="459"/>
      <c r="HK877" s="459"/>
      <c r="HL877" s="459"/>
      <c r="HQ877" s="459"/>
      <c r="HR877" s="459"/>
      <c r="HS877" s="459"/>
      <c r="HT877" s="459"/>
      <c r="HU877" s="459"/>
      <c r="HV877" s="459"/>
      <c r="HW877" s="459"/>
      <c r="HX877" s="459"/>
      <c r="HY877" s="459"/>
      <c r="HZ877" s="459"/>
      <c r="IA877" s="459"/>
      <c r="IB877" s="459"/>
      <c r="IC877" s="459"/>
      <c r="ID877" s="459"/>
      <c r="IE877" s="459"/>
      <c r="IF877" s="459"/>
      <c r="IG877" s="459"/>
      <c r="IH877" s="459"/>
      <c r="II877" s="459"/>
      <c r="IJ877" s="459"/>
      <c r="IK877" s="459"/>
      <c r="IL877" s="459"/>
      <c r="IM877" s="459"/>
      <c r="IN877" s="459"/>
      <c r="IO877" s="459"/>
      <c r="IP877" s="459"/>
      <c r="IQ877" s="459"/>
      <c r="IR877" s="459"/>
      <c r="IS877" s="459"/>
      <c r="IT877" s="459"/>
      <c r="IU877" s="459"/>
      <c r="IV877" s="459"/>
      <c r="RS877" s="252"/>
    </row>
    <row r="878" spans="1:487" s="461" customFormat="1" ht="18">
      <c r="A878" s="605" t="s">
        <v>638</v>
      </c>
      <c r="B878" s="459"/>
      <c r="C878" s="488"/>
      <c r="D878" s="606" t="s">
        <v>129</v>
      </c>
      <c r="E878" s="461">
        <f t="shared" si="8"/>
        <v>1</v>
      </c>
      <c r="F878" s="524">
        <f t="shared" si="9"/>
        <v>6</v>
      </c>
      <c r="G878" s="473"/>
      <c r="H878" s="473"/>
      <c r="I878" s="473">
        <v>1</v>
      </c>
      <c r="J878" s="473">
        <v>5</v>
      </c>
      <c r="K878" s="473"/>
      <c r="L878" s="459"/>
      <c r="M878" s="459"/>
      <c r="N878" s="459"/>
      <c r="R878" s="251"/>
      <c r="T878" s="459"/>
      <c r="U878" s="459"/>
      <c r="V878" s="459"/>
      <c r="AA878" s="251"/>
      <c r="AC878" s="459"/>
      <c r="AD878" s="459"/>
      <c r="AE878" s="459"/>
      <c r="AJ878" s="251"/>
      <c r="AL878" s="459"/>
      <c r="AM878" s="459"/>
      <c r="AN878" s="459"/>
      <c r="AS878" s="251"/>
      <c r="AU878" s="459"/>
      <c r="AV878" s="459"/>
      <c r="AW878" s="459"/>
      <c r="BB878" s="251"/>
      <c r="BD878" s="459"/>
      <c r="BE878" s="459"/>
      <c r="BF878" s="459"/>
      <c r="BK878" s="251"/>
      <c r="BM878" s="459"/>
      <c r="BN878" s="459"/>
      <c r="BO878" s="459"/>
      <c r="BT878" s="251"/>
      <c r="BV878" s="459"/>
      <c r="BW878" s="459"/>
      <c r="BX878" s="459"/>
      <c r="CC878" s="251"/>
      <c r="CE878" s="459"/>
      <c r="CF878" s="459"/>
      <c r="CG878" s="459"/>
      <c r="CL878" s="251"/>
      <c r="CN878" s="459"/>
      <c r="CO878" s="459"/>
      <c r="CP878" s="459"/>
      <c r="CU878" s="251"/>
      <c r="CW878" s="459"/>
      <c r="CX878" s="459"/>
      <c r="CY878" s="459"/>
      <c r="DD878" s="251"/>
      <c r="DF878" s="459"/>
      <c r="DG878" s="459"/>
      <c r="DH878" s="459"/>
      <c r="DM878" s="251"/>
      <c r="DO878" s="459"/>
      <c r="DP878" s="459"/>
      <c r="DQ878" s="459"/>
      <c r="DV878" s="251"/>
      <c r="DX878" s="459"/>
      <c r="DY878" s="459"/>
      <c r="DZ878" s="459"/>
      <c r="EE878" s="251"/>
      <c r="EG878" s="459"/>
      <c r="EH878" s="459"/>
      <c r="EI878" s="459"/>
      <c r="EN878" s="251"/>
      <c r="EP878" s="459"/>
      <c r="EQ878" s="459"/>
      <c r="ER878" s="459"/>
      <c r="EW878" s="251"/>
      <c r="EY878" s="459"/>
      <c r="EZ878" s="459"/>
      <c r="FA878" s="459"/>
      <c r="FF878" s="251"/>
      <c r="FH878" s="459"/>
      <c r="FI878" s="459"/>
      <c r="FJ878" s="459"/>
      <c r="FO878" s="251"/>
      <c r="FQ878" s="459"/>
      <c r="FR878" s="459"/>
      <c r="FS878" s="459"/>
      <c r="FX878" s="251"/>
      <c r="FZ878" s="459"/>
      <c r="GA878" s="459"/>
      <c r="GB878" s="459"/>
      <c r="GG878" s="251"/>
      <c r="GI878" s="459"/>
      <c r="GJ878" s="459"/>
      <c r="GK878" s="459"/>
      <c r="GP878" s="251"/>
      <c r="GR878" s="459"/>
      <c r="GS878" s="459"/>
      <c r="GT878" s="459"/>
      <c r="GY878" s="251"/>
      <c r="HA878" s="459"/>
      <c r="HB878" s="459"/>
      <c r="HC878" s="459"/>
      <c r="HH878" s="251"/>
      <c r="HJ878" s="459"/>
      <c r="HK878" s="459"/>
      <c r="HL878" s="459"/>
      <c r="HQ878" s="459"/>
      <c r="HR878" s="459"/>
      <c r="HS878" s="459"/>
      <c r="HT878" s="459"/>
      <c r="HU878" s="459"/>
      <c r="HV878" s="459"/>
      <c r="HW878" s="459"/>
      <c r="HX878" s="459"/>
      <c r="HY878" s="459"/>
      <c r="HZ878" s="459"/>
      <c r="IA878" s="459"/>
      <c r="IB878" s="459"/>
      <c r="IC878" s="459"/>
      <c r="ID878" s="459"/>
      <c r="IE878" s="459"/>
      <c r="IF878" s="459"/>
      <c r="IG878" s="459"/>
      <c r="IH878" s="459"/>
      <c r="II878" s="459"/>
      <c r="IJ878" s="459"/>
      <c r="IK878" s="459"/>
      <c r="IL878" s="459"/>
      <c r="IM878" s="459"/>
      <c r="IN878" s="459"/>
      <c r="IO878" s="459"/>
      <c r="IP878" s="459"/>
      <c r="IQ878" s="459"/>
      <c r="IR878" s="459"/>
      <c r="IS878" s="459"/>
      <c r="IT878" s="459"/>
      <c r="IU878" s="459"/>
      <c r="IV878" s="459"/>
      <c r="RS878" s="252"/>
    </row>
    <row r="879" spans="1:487" s="461" customFormat="1" ht="18">
      <c r="A879" s="605" t="s">
        <v>899</v>
      </c>
      <c r="B879" s="459"/>
      <c r="C879" s="488"/>
      <c r="D879" s="461" t="s">
        <v>137</v>
      </c>
      <c r="E879" s="461">
        <f t="shared" si="8"/>
        <v>12</v>
      </c>
      <c r="F879" s="524">
        <f t="shared" si="9"/>
        <v>33</v>
      </c>
      <c r="G879" s="473"/>
      <c r="H879" s="473"/>
      <c r="I879" s="473">
        <v>13</v>
      </c>
      <c r="J879" s="473">
        <v>20</v>
      </c>
      <c r="K879" s="473"/>
      <c r="L879" s="459"/>
      <c r="M879" s="459"/>
      <c r="N879" s="459"/>
      <c r="R879" s="251"/>
      <c r="T879" s="459"/>
      <c r="U879" s="459"/>
      <c r="V879" s="459"/>
      <c r="AA879" s="251"/>
      <c r="AC879" s="459"/>
      <c r="AD879" s="459"/>
      <c r="AE879" s="459"/>
      <c r="AJ879" s="251"/>
      <c r="AL879" s="459"/>
      <c r="AM879" s="459"/>
      <c r="AN879" s="459"/>
      <c r="AS879" s="251"/>
      <c r="AU879" s="459"/>
      <c r="AV879" s="459"/>
      <c r="AW879" s="459"/>
      <c r="BB879" s="251"/>
      <c r="BD879" s="459"/>
      <c r="BE879" s="459"/>
      <c r="BF879" s="459"/>
      <c r="BK879" s="251"/>
      <c r="BM879" s="459"/>
      <c r="BN879" s="459"/>
      <c r="BO879" s="459"/>
      <c r="BT879" s="251"/>
      <c r="BV879" s="459"/>
      <c r="BW879" s="459"/>
      <c r="BX879" s="459"/>
      <c r="CC879" s="251"/>
      <c r="CE879" s="459"/>
      <c r="CF879" s="459"/>
      <c r="CG879" s="459"/>
      <c r="CL879" s="251"/>
      <c r="CN879" s="459"/>
      <c r="CO879" s="459"/>
      <c r="CP879" s="459"/>
      <c r="CU879" s="251"/>
      <c r="CW879" s="459"/>
      <c r="CX879" s="459"/>
      <c r="CY879" s="459"/>
      <c r="DD879" s="251"/>
      <c r="DF879" s="459"/>
      <c r="DG879" s="459"/>
      <c r="DH879" s="459"/>
      <c r="DM879" s="251"/>
      <c r="DO879" s="459"/>
      <c r="DP879" s="459"/>
      <c r="DQ879" s="459"/>
      <c r="DV879" s="251"/>
      <c r="DX879" s="459"/>
      <c r="DY879" s="459"/>
      <c r="DZ879" s="459"/>
      <c r="EE879" s="251"/>
      <c r="EG879" s="459"/>
      <c r="EH879" s="459"/>
      <c r="EI879" s="459"/>
      <c r="EN879" s="251"/>
      <c r="EP879" s="459"/>
      <c r="EQ879" s="459"/>
      <c r="ER879" s="459"/>
      <c r="EW879" s="251"/>
      <c r="EY879" s="459"/>
      <c r="EZ879" s="459"/>
      <c r="FA879" s="459"/>
      <c r="FF879" s="251"/>
      <c r="FH879" s="459"/>
      <c r="FI879" s="459"/>
      <c r="FJ879" s="459"/>
      <c r="FO879" s="251"/>
      <c r="FQ879" s="459"/>
      <c r="FR879" s="459"/>
      <c r="FS879" s="459"/>
      <c r="FX879" s="251"/>
      <c r="FZ879" s="459"/>
      <c r="GA879" s="459"/>
      <c r="GB879" s="459"/>
      <c r="GG879" s="251"/>
      <c r="GI879" s="459"/>
      <c r="GJ879" s="459"/>
      <c r="GK879" s="459"/>
      <c r="GP879" s="251"/>
      <c r="GR879" s="459"/>
      <c r="GS879" s="459"/>
      <c r="GT879" s="459"/>
      <c r="GY879" s="251"/>
      <c r="HA879" s="459"/>
      <c r="HB879" s="459"/>
      <c r="HC879" s="459"/>
      <c r="HH879" s="251"/>
      <c r="HJ879" s="459"/>
      <c r="HK879" s="459"/>
      <c r="HL879" s="459"/>
      <c r="HQ879" s="459"/>
      <c r="HR879" s="459"/>
      <c r="HS879" s="459"/>
      <c r="HT879" s="459"/>
      <c r="HU879" s="459"/>
      <c r="HV879" s="459"/>
      <c r="HW879" s="459"/>
      <c r="HX879" s="459"/>
      <c r="HY879" s="459"/>
      <c r="HZ879" s="459"/>
      <c r="IA879" s="459"/>
      <c r="IB879" s="459"/>
      <c r="IC879" s="459"/>
      <c r="ID879" s="459"/>
      <c r="IE879" s="459"/>
      <c r="IF879" s="459"/>
      <c r="IG879" s="459"/>
      <c r="IH879" s="459"/>
      <c r="II879" s="459"/>
      <c r="IJ879" s="459"/>
      <c r="IK879" s="459"/>
      <c r="IL879" s="459"/>
      <c r="IM879" s="459"/>
      <c r="IN879" s="459"/>
      <c r="IO879" s="459"/>
      <c r="IP879" s="459"/>
      <c r="IQ879" s="459"/>
      <c r="IR879" s="459"/>
      <c r="IS879" s="459"/>
      <c r="IT879" s="459"/>
      <c r="IU879" s="459"/>
      <c r="IV879" s="459"/>
      <c r="RS879" s="252"/>
    </row>
    <row r="880" spans="1:487" s="461" customFormat="1" ht="18">
      <c r="A880" s="605" t="s">
        <v>2410</v>
      </c>
      <c r="B880" s="459"/>
      <c r="C880" s="488"/>
      <c r="D880" s="606" t="s">
        <v>129</v>
      </c>
      <c r="E880" s="461">
        <f t="shared" si="8"/>
        <v>1</v>
      </c>
      <c r="F880" s="524">
        <f t="shared" si="9"/>
        <v>0</v>
      </c>
      <c r="G880" s="502"/>
      <c r="H880" s="473"/>
      <c r="I880" s="473"/>
      <c r="J880" s="473"/>
      <c r="K880" s="473"/>
      <c r="L880" s="459"/>
      <c r="M880" s="459"/>
      <c r="N880" s="459"/>
      <c r="R880" s="251"/>
      <c r="T880" s="459"/>
      <c r="U880" s="459"/>
      <c r="V880" s="459"/>
      <c r="AA880" s="251"/>
      <c r="AC880" s="459"/>
      <c r="AD880" s="459"/>
      <c r="AE880" s="459"/>
      <c r="AJ880" s="251"/>
      <c r="AL880" s="459"/>
      <c r="AM880" s="459"/>
      <c r="AN880" s="459"/>
      <c r="AS880" s="251"/>
      <c r="AU880" s="459"/>
      <c r="AV880" s="459"/>
      <c r="AW880" s="459"/>
      <c r="BB880" s="251"/>
      <c r="BD880" s="459"/>
      <c r="BE880" s="459"/>
      <c r="BF880" s="459"/>
      <c r="BK880" s="251"/>
      <c r="BM880" s="459"/>
      <c r="BN880" s="459"/>
      <c r="BO880" s="459"/>
      <c r="BT880" s="251"/>
      <c r="BV880" s="459"/>
      <c r="BW880" s="459"/>
      <c r="BX880" s="459"/>
      <c r="CC880" s="251"/>
      <c r="CE880" s="459"/>
      <c r="CF880" s="459"/>
      <c r="CG880" s="459"/>
      <c r="CL880" s="251"/>
      <c r="CN880" s="459"/>
      <c r="CO880" s="459"/>
      <c r="CP880" s="459"/>
      <c r="CU880" s="251"/>
      <c r="CW880" s="459"/>
      <c r="CX880" s="459"/>
      <c r="CY880" s="459"/>
      <c r="DD880" s="251"/>
      <c r="DF880" s="459"/>
      <c r="DG880" s="459"/>
      <c r="DH880" s="459"/>
      <c r="DM880" s="251"/>
      <c r="DO880" s="459"/>
      <c r="DP880" s="459"/>
      <c r="DQ880" s="459"/>
      <c r="DV880" s="251"/>
      <c r="DX880" s="459"/>
      <c r="DY880" s="459"/>
      <c r="DZ880" s="459"/>
      <c r="EE880" s="251"/>
      <c r="EG880" s="459"/>
      <c r="EH880" s="459"/>
      <c r="EI880" s="459"/>
      <c r="EN880" s="251"/>
      <c r="EP880" s="459"/>
      <c r="EQ880" s="459"/>
      <c r="ER880" s="459"/>
      <c r="EW880" s="251"/>
      <c r="EY880" s="459"/>
      <c r="EZ880" s="459"/>
      <c r="FA880" s="459"/>
      <c r="FF880" s="251"/>
      <c r="FH880" s="459"/>
      <c r="FI880" s="459"/>
      <c r="FJ880" s="459"/>
      <c r="FO880" s="251"/>
      <c r="FQ880" s="459"/>
      <c r="FR880" s="459"/>
      <c r="FS880" s="459"/>
      <c r="FX880" s="251"/>
      <c r="FZ880" s="459"/>
      <c r="GA880" s="459"/>
      <c r="GB880" s="459"/>
      <c r="GG880" s="251"/>
      <c r="GI880" s="459"/>
      <c r="GJ880" s="459"/>
      <c r="GK880" s="459"/>
      <c r="GP880" s="251"/>
      <c r="GR880" s="459"/>
      <c r="GS880" s="459"/>
      <c r="GT880" s="459"/>
      <c r="GY880" s="251"/>
      <c r="HA880" s="459"/>
      <c r="HB880" s="459"/>
      <c r="HC880" s="459"/>
      <c r="HH880" s="251"/>
      <c r="HJ880" s="459"/>
      <c r="HK880" s="459"/>
      <c r="HL880" s="459"/>
      <c r="HQ880" s="459"/>
      <c r="HR880" s="459"/>
      <c r="HS880" s="459"/>
      <c r="HT880" s="459"/>
      <c r="HU880" s="459"/>
      <c r="HV880" s="459"/>
      <c r="HW880" s="459"/>
      <c r="HX880" s="459"/>
      <c r="HY880" s="459"/>
      <c r="HZ880" s="459"/>
      <c r="IA880" s="459"/>
      <c r="IB880" s="459"/>
      <c r="IC880" s="459"/>
      <c r="ID880" s="459"/>
      <c r="IE880" s="459"/>
      <c r="IF880" s="459"/>
      <c r="IG880" s="459"/>
      <c r="IH880" s="459"/>
      <c r="II880" s="459"/>
      <c r="IJ880" s="459"/>
      <c r="IK880" s="459"/>
      <c r="IL880" s="459"/>
      <c r="IM880" s="459"/>
      <c r="IN880" s="459"/>
      <c r="IO880" s="459"/>
      <c r="IP880" s="459"/>
      <c r="IQ880" s="459"/>
      <c r="IR880" s="459"/>
      <c r="IS880" s="459"/>
      <c r="IT880" s="459"/>
      <c r="IU880" s="459"/>
      <c r="IV880" s="459"/>
      <c r="RS880" s="252"/>
    </row>
    <row r="881" spans="1:487" s="461" customFormat="1" ht="18">
      <c r="A881" s="605" t="s">
        <v>714</v>
      </c>
      <c r="B881" s="459"/>
      <c r="C881" s="488"/>
      <c r="D881" s="461" t="s">
        <v>137</v>
      </c>
      <c r="E881" s="461">
        <f t="shared" si="8"/>
        <v>2</v>
      </c>
      <c r="F881" s="524">
        <f t="shared" si="9"/>
        <v>15</v>
      </c>
      <c r="G881" s="473"/>
      <c r="H881" s="473"/>
      <c r="I881" s="473"/>
      <c r="J881" s="473">
        <v>15</v>
      </c>
      <c r="K881" s="473"/>
      <c r="L881" s="509"/>
      <c r="M881" s="459"/>
      <c r="N881" s="459"/>
      <c r="R881" s="251"/>
      <c r="T881" s="459"/>
      <c r="U881" s="459"/>
      <c r="V881" s="459"/>
      <c r="AA881" s="251"/>
      <c r="AC881" s="459"/>
      <c r="AD881" s="459"/>
      <c r="AE881" s="459"/>
      <c r="AJ881" s="251"/>
      <c r="AL881" s="459"/>
      <c r="AM881" s="459"/>
      <c r="AN881" s="459"/>
      <c r="AS881" s="251"/>
      <c r="AU881" s="459"/>
      <c r="AV881" s="459"/>
      <c r="AW881" s="459"/>
      <c r="BB881" s="251"/>
      <c r="BD881" s="459"/>
      <c r="BE881" s="459"/>
      <c r="BF881" s="459"/>
      <c r="BK881" s="251"/>
      <c r="BM881" s="459"/>
      <c r="BN881" s="459"/>
      <c r="BO881" s="459"/>
      <c r="BT881" s="251"/>
      <c r="BV881" s="459"/>
      <c r="BW881" s="459"/>
      <c r="BX881" s="459"/>
      <c r="CC881" s="251"/>
      <c r="CE881" s="459"/>
      <c r="CF881" s="459"/>
      <c r="CG881" s="459"/>
      <c r="CL881" s="251"/>
      <c r="CN881" s="459"/>
      <c r="CO881" s="459"/>
      <c r="CP881" s="459"/>
      <c r="CU881" s="251"/>
      <c r="CW881" s="459"/>
      <c r="CX881" s="459"/>
      <c r="CY881" s="459"/>
      <c r="DD881" s="251"/>
      <c r="DF881" s="459"/>
      <c r="DG881" s="459"/>
      <c r="DH881" s="459"/>
      <c r="DM881" s="251"/>
      <c r="DO881" s="459"/>
      <c r="DP881" s="459"/>
      <c r="DQ881" s="459"/>
      <c r="DV881" s="251"/>
      <c r="DX881" s="459"/>
      <c r="DY881" s="459"/>
      <c r="DZ881" s="459"/>
      <c r="EE881" s="251"/>
      <c r="EG881" s="459"/>
      <c r="EH881" s="459"/>
      <c r="EI881" s="459"/>
      <c r="EN881" s="251"/>
      <c r="EP881" s="459"/>
      <c r="EQ881" s="459"/>
      <c r="ER881" s="459"/>
      <c r="EW881" s="251"/>
      <c r="EY881" s="459"/>
      <c r="EZ881" s="459"/>
      <c r="FA881" s="459"/>
      <c r="FF881" s="251"/>
      <c r="FH881" s="459"/>
      <c r="FI881" s="459"/>
      <c r="FJ881" s="459"/>
      <c r="FO881" s="251"/>
      <c r="FQ881" s="459"/>
      <c r="FR881" s="459"/>
      <c r="FS881" s="459"/>
      <c r="FX881" s="251"/>
      <c r="FZ881" s="459"/>
      <c r="GA881" s="459"/>
      <c r="GB881" s="459"/>
      <c r="GG881" s="251"/>
      <c r="GI881" s="459"/>
      <c r="GJ881" s="459"/>
      <c r="GK881" s="459"/>
      <c r="GP881" s="251"/>
      <c r="GR881" s="459"/>
      <c r="GS881" s="459"/>
      <c r="GT881" s="459"/>
      <c r="GY881" s="251"/>
      <c r="HA881" s="459"/>
      <c r="HB881" s="459"/>
      <c r="HC881" s="459"/>
      <c r="HH881" s="251"/>
      <c r="HJ881" s="459"/>
      <c r="HK881" s="459"/>
      <c r="HL881" s="459"/>
      <c r="HQ881" s="459"/>
      <c r="HR881" s="459"/>
      <c r="HS881" s="459"/>
      <c r="HT881" s="459"/>
      <c r="HU881" s="459"/>
      <c r="HV881" s="459"/>
      <c r="HW881" s="459"/>
      <c r="HX881" s="459"/>
      <c r="HY881" s="459"/>
      <c r="HZ881" s="459"/>
      <c r="IA881" s="459"/>
      <c r="IB881" s="459"/>
      <c r="IC881" s="459"/>
      <c r="ID881" s="459"/>
      <c r="IE881" s="459"/>
      <c r="IF881" s="459"/>
      <c r="IG881" s="459"/>
      <c r="IH881" s="459"/>
      <c r="II881" s="459"/>
      <c r="IJ881" s="459"/>
      <c r="IK881" s="459"/>
      <c r="IL881" s="459"/>
      <c r="IM881" s="459"/>
      <c r="IN881" s="459"/>
      <c r="IO881" s="459"/>
      <c r="IP881" s="459"/>
      <c r="IQ881" s="459"/>
      <c r="IR881" s="459"/>
      <c r="IS881" s="459"/>
      <c r="IT881" s="459"/>
      <c r="IU881" s="459"/>
      <c r="IV881" s="459"/>
      <c r="RS881" s="252"/>
    </row>
    <row r="882" spans="1:487" s="461" customFormat="1" ht="18">
      <c r="A882" s="605" t="s">
        <v>1084</v>
      </c>
      <c r="B882" s="459"/>
      <c r="C882" s="488"/>
      <c r="D882" s="606" t="s">
        <v>129</v>
      </c>
      <c r="E882" s="461">
        <f t="shared" si="8"/>
        <v>0</v>
      </c>
      <c r="F882" s="524">
        <f t="shared" si="9"/>
        <v>1</v>
      </c>
      <c r="G882" s="502"/>
      <c r="H882" s="502"/>
      <c r="I882" s="473"/>
      <c r="J882" s="473">
        <v>1</v>
      </c>
      <c r="K882" s="473"/>
      <c r="N882" s="459"/>
      <c r="R882" s="251"/>
      <c r="T882" s="459"/>
      <c r="U882" s="459"/>
      <c r="V882" s="459"/>
      <c r="AA882" s="251"/>
      <c r="AC882" s="459"/>
      <c r="AD882" s="459"/>
      <c r="AE882" s="459"/>
      <c r="AJ882" s="251"/>
      <c r="AL882" s="459"/>
      <c r="AM882" s="459"/>
      <c r="AN882" s="459"/>
      <c r="AS882" s="251"/>
      <c r="AU882" s="459"/>
      <c r="AV882" s="459"/>
      <c r="AW882" s="459"/>
      <c r="BB882" s="251"/>
      <c r="BD882" s="459"/>
      <c r="BE882" s="459"/>
      <c r="BF882" s="459"/>
      <c r="BK882" s="251"/>
      <c r="BM882" s="459"/>
      <c r="BN882" s="459"/>
      <c r="BO882" s="459"/>
      <c r="BT882" s="251"/>
      <c r="BV882" s="459"/>
      <c r="BW882" s="459"/>
      <c r="BX882" s="459"/>
      <c r="CC882" s="251"/>
      <c r="CE882" s="459"/>
      <c r="CF882" s="459"/>
      <c r="CG882" s="459"/>
      <c r="CL882" s="251"/>
      <c r="CN882" s="459"/>
      <c r="CO882" s="459"/>
      <c r="CP882" s="459"/>
      <c r="CU882" s="251"/>
      <c r="CW882" s="459"/>
      <c r="CX882" s="459"/>
      <c r="CY882" s="459"/>
      <c r="DD882" s="251"/>
      <c r="DF882" s="459"/>
      <c r="DG882" s="459"/>
      <c r="DH882" s="459"/>
      <c r="DM882" s="251"/>
      <c r="DO882" s="459"/>
      <c r="DP882" s="459"/>
      <c r="DQ882" s="459"/>
      <c r="DV882" s="251"/>
      <c r="DX882" s="459"/>
      <c r="DY882" s="459"/>
      <c r="DZ882" s="459"/>
      <c r="EE882" s="251"/>
      <c r="EG882" s="459"/>
      <c r="EH882" s="459"/>
      <c r="EI882" s="459"/>
      <c r="EN882" s="251"/>
      <c r="EP882" s="459"/>
      <c r="EQ882" s="459"/>
      <c r="ER882" s="459"/>
      <c r="EW882" s="251"/>
      <c r="EY882" s="459"/>
      <c r="EZ882" s="459"/>
      <c r="FA882" s="459"/>
      <c r="FF882" s="251"/>
      <c r="FH882" s="459"/>
      <c r="FI882" s="459"/>
      <c r="FJ882" s="459"/>
      <c r="FO882" s="251"/>
      <c r="FQ882" s="459"/>
      <c r="FR882" s="459"/>
      <c r="FS882" s="459"/>
      <c r="FX882" s="251"/>
      <c r="FZ882" s="459"/>
      <c r="GA882" s="459"/>
      <c r="GB882" s="459"/>
      <c r="GG882" s="251"/>
      <c r="GI882" s="459"/>
      <c r="GJ882" s="459"/>
      <c r="GK882" s="459"/>
      <c r="GP882" s="251"/>
      <c r="GR882" s="459"/>
      <c r="GS882" s="459"/>
      <c r="GT882" s="459"/>
      <c r="GY882" s="251"/>
      <c r="HA882" s="459"/>
      <c r="HB882" s="459"/>
      <c r="HC882" s="459"/>
      <c r="HH882" s="251"/>
      <c r="HJ882" s="459"/>
      <c r="HK882" s="459"/>
      <c r="HL882" s="459"/>
      <c r="HQ882" s="459"/>
      <c r="HR882" s="459"/>
      <c r="HS882" s="459"/>
      <c r="HT882" s="459"/>
      <c r="HU882" s="459"/>
      <c r="HV882" s="459"/>
      <c r="HW882" s="459"/>
      <c r="HX882" s="459"/>
      <c r="HY882" s="459"/>
      <c r="HZ882" s="459"/>
      <c r="IA882" s="459"/>
      <c r="IB882" s="459"/>
      <c r="IC882" s="459"/>
      <c r="ID882" s="459"/>
      <c r="IE882" s="459"/>
      <c r="IF882" s="459"/>
      <c r="IG882" s="459"/>
      <c r="IH882" s="459"/>
      <c r="II882" s="459"/>
      <c r="IJ882" s="459"/>
      <c r="IK882" s="459"/>
      <c r="IL882" s="459"/>
      <c r="IM882" s="459"/>
      <c r="IN882" s="459"/>
      <c r="IO882" s="459"/>
      <c r="IP882" s="459"/>
      <c r="IQ882" s="459"/>
      <c r="IR882" s="459"/>
      <c r="IS882" s="459"/>
      <c r="IT882" s="459"/>
      <c r="IU882" s="459"/>
      <c r="IV882" s="459"/>
      <c r="RS882" s="252"/>
    </row>
    <row r="883" spans="1:487" s="461" customFormat="1" ht="18">
      <c r="A883" s="605" t="s">
        <v>639</v>
      </c>
      <c r="B883" s="459"/>
      <c r="C883" s="488"/>
      <c r="D883" s="606" t="s">
        <v>129</v>
      </c>
      <c r="E883" s="461">
        <f t="shared" ref="E883:E946" si="10">COUNTIF($A$481:$AHO$554,A883)</f>
        <v>0</v>
      </c>
      <c r="F883" s="524">
        <f t="shared" ref="F883:F946" si="11">SUM(G883:K883)</f>
        <v>0</v>
      </c>
      <c r="G883" s="473"/>
      <c r="H883" s="473"/>
      <c r="I883" s="473"/>
      <c r="J883" s="473"/>
      <c r="K883" s="473"/>
      <c r="M883" s="459"/>
      <c r="N883" s="459"/>
      <c r="R883" s="251"/>
      <c r="T883" s="459"/>
      <c r="U883" s="459"/>
      <c r="V883" s="459"/>
      <c r="AA883" s="251"/>
      <c r="AC883" s="459"/>
      <c r="AD883" s="459"/>
      <c r="AE883" s="459"/>
      <c r="AJ883" s="251"/>
      <c r="AL883" s="459"/>
      <c r="AM883" s="459"/>
      <c r="AN883" s="459"/>
      <c r="AS883" s="251"/>
      <c r="AU883" s="459"/>
      <c r="AV883" s="459"/>
      <c r="AW883" s="459"/>
      <c r="BB883" s="251"/>
      <c r="BD883" s="459"/>
      <c r="BE883" s="459"/>
      <c r="BF883" s="459"/>
      <c r="BK883" s="251"/>
      <c r="BM883" s="459"/>
      <c r="BN883" s="459"/>
      <c r="BO883" s="459"/>
      <c r="BT883" s="251"/>
      <c r="BV883" s="459"/>
      <c r="BW883" s="459"/>
      <c r="BX883" s="459"/>
      <c r="CC883" s="251"/>
      <c r="CE883" s="459"/>
      <c r="CF883" s="459"/>
      <c r="CG883" s="459"/>
      <c r="CL883" s="251"/>
      <c r="CN883" s="459"/>
      <c r="CO883" s="459"/>
      <c r="CP883" s="459"/>
      <c r="CU883" s="251"/>
      <c r="CW883" s="459"/>
      <c r="CX883" s="459"/>
      <c r="CY883" s="459"/>
      <c r="DD883" s="251"/>
      <c r="DF883" s="459"/>
      <c r="DG883" s="459"/>
      <c r="DH883" s="459"/>
      <c r="DM883" s="251"/>
      <c r="DO883" s="459"/>
      <c r="DP883" s="459"/>
      <c r="DQ883" s="459"/>
      <c r="DV883" s="251"/>
      <c r="DX883" s="459"/>
      <c r="DY883" s="459"/>
      <c r="DZ883" s="459"/>
      <c r="EE883" s="251"/>
      <c r="EG883" s="459"/>
      <c r="EH883" s="459"/>
      <c r="EI883" s="459"/>
      <c r="EN883" s="251"/>
      <c r="EP883" s="459"/>
      <c r="EQ883" s="459"/>
      <c r="ER883" s="459"/>
      <c r="EW883" s="251"/>
      <c r="EY883" s="459"/>
      <c r="EZ883" s="459"/>
      <c r="FA883" s="459"/>
      <c r="FF883" s="251"/>
      <c r="FH883" s="459"/>
      <c r="FI883" s="459"/>
      <c r="FJ883" s="459"/>
      <c r="FO883" s="251"/>
      <c r="FQ883" s="459"/>
      <c r="FR883" s="459"/>
      <c r="FS883" s="459"/>
      <c r="FX883" s="251"/>
      <c r="FZ883" s="459"/>
      <c r="GA883" s="459"/>
      <c r="GB883" s="459"/>
      <c r="GG883" s="251"/>
      <c r="GI883" s="459"/>
      <c r="GJ883" s="459"/>
      <c r="GK883" s="459"/>
      <c r="GP883" s="251"/>
      <c r="GR883" s="459"/>
      <c r="GS883" s="459"/>
      <c r="GT883" s="459"/>
      <c r="GY883" s="251"/>
      <c r="HA883" s="459"/>
      <c r="HB883" s="459"/>
      <c r="HC883" s="459"/>
      <c r="HH883" s="251"/>
      <c r="HJ883" s="459"/>
      <c r="HK883" s="459"/>
      <c r="HL883" s="459"/>
      <c r="HQ883" s="459"/>
      <c r="HR883" s="459"/>
      <c r="HS883" s="459"/>
      <c r="HT883" s="459"/>
      <c r="HU883" s="459"/>
      <c r="HV883" s="459"/>
      <c r="HW883" s="459"/>
      <c r="HX883" s="459"/>
      <c r="HY883" s="459"/>
      <c r="HZ883" s="459"/>
      <c r="IA883" s="459"/>
      <c r="IB883" s="459"/>
      <c r="IC883" s="459"/>
      <c r="ID883" s="459"/>
      <c r="IE883" s="459"/>
      <c r="IF883" s="459"/>
      <c r="IG883" s="459"/>
      <c r="IH883" s="459"/>
      <c r="II883" s="459"/>
      <c r="IJ883" s="459"/>
      <c r="IK883" s="459"/>
      <c r="IL883" s="459"/>
      <c r="IM883" s="459"/>
      <c r="IN883" s="459"/>
      <c r="IO883" s="459"/>
      <c r="IP883" s="459"/>
      <c r="IQ883" s="459"/>
      <c r="IR883" s="459"/>
      <c r="IS883" s="459"/>
      <c r="IT883" s="459"/>
      <c r="IU883" s="459"/>
      <c r="IV883" s="459"/>
      <c r="RS883" s="252"/>
    </row>
    <row r="884" spans="1:487" s="461" customFormat="1" ht="18">
      <c r="A884" s="605" t="s">
        <v>460</v>
      </c>
      <c r="B884" s="459"/>
      <c r="C884" s="488"/>
      <c r="D884" s="461" t="s">
        <v>137</v>
      </c>
      <c r="E884" s="461">
        <f t="shared" si="10"/>
        <v>2</v>
      </c>
      <c r="F884" s="524">
        <f t="shared" si="11"/>
        <v>0</v>
      </c>
      <c r="G884" s="502"/>
      <c r="H884" s="473"/>
      <c r="I884" s="473"/>
      <c r="J884" s="473"/>
      <c r="K884" s="473"/>
      <c r="L884" s="459"/>
      <c r="M884" s="459"/>
      <c r="N884" s="459"/>
      <c r="R884" s="251"/>
      <c r="T884" s="459"/>
      <c r="U884" s="459"/>
      <c r="V884" s="459"/>
      <c r="AA884" s="251"/>
      <c r="AC884" s="459"/>
      <c r="AD884" s="459"/>
      <c r="AE884" s="459"/>
      <c r="AJ884" s="251"/>
      <c r="AL884" s="459"/>
      <c r="AM884" s="459"/>
      <c r="AN884" s="459"/>
      <c r="AS884" s="251"/>
      <c r="AU884" s="459"/>
      <c r="AV884" s="459"/>
      <c r="AW884" s="459"/>
      <c r="BB884" s="251"/>
      <c r="BD884" s="459"/>
      <c r="BE884" s="459"/>
      <c r="BF884" s="459"/>
      <c r="BK884" s="251"/>
      <c r="BM884" s="459"/>
      <c r="BN884" s="459"/>
      <c r="BO884" s="459"/>
      <c r="BT884" s="251"/>
      <c r="BV884" s="459"/>
      <c r="BW884" s="459"/>
      <c r="BX884" s="459"/>
      <c r="CC884" s="251"/>
      <c r="CE884" s="459"/>
      <c r="CF884" s="459"/>
      <c r="CG884" s="459"/>
      <c r="CL884" s="251"/>
      <c r="CN884" s="459"/>
      <c r="CO884" s="459"/>
      <c r="CP884" s="459"/>
      <c r="CU884" s="251"/>
      <c r="CW884" s="459"/>
      <c r="CX884" s="459"/>
      <c r="CY884" s="459"/>
      <c r="DD884" s="251"/>
      <c r="DF884" s="459"/>
      <c r="DG884" s="459"/>
      <c r="DH884" s="459"/>
      <c r="DM884" s="251"/>
      <c r="DO884" s="459"/>
      <c r="DP884" s="459"/>
      <c r="DQ884" s="459"/>
      <c r="DV884" s="251"/>
      <c r="DX884" s="459"/>
      <c r="DY884" s="459"/>
      <c r="DZ884" s="459"/>
      <c r="EE884" s="251"/>
      <c r="EG884" s="459"/>
      <c r="EH884" s="459"/>
      <c r="EI884" s="459"/>
      <c r="EN884" s="251"/>
      <c r="EP884" s="459"/>
      <c r="EQ884" s="459"/>
      <c r="ER884" s="459"/>
      <c r="EW884" s="251"/>
      <c r="EY884" s="459"/>
      <c r="EZ884" s="459"/>
      <c r="FA884" s="459"/>
      <c r="FF884" s="251"/>
      <c r="FH884" s="459"/>
      <c r="FI884" s="459"/>
      <c r="FJ884" s="459"/>
      <c r="FO884" s="251"/>
      <c r="FQ884" s="459"/>
      <c r="FR884" s="459"/>
      <c r="FS884" s="459"/>
      <c r="FX884" s="251"/>
      <c r="FZ884" s="459"/>
      <c r="GA884" s="459"/>
      <c r="GB884" s="459"/>
      <c r="GG884" s="251"/>
      <c r="GI884" s="459"/>
      <c r="GJ884" s="459"/>
      <c r="GK884" s="459"/>
      <c r="GP884" s="251"/>
      <c r="GR884" s="459"/>
      <c r="GS884" s="459"/>
      <c r="GT884" s="459"/>
      <c r="GY884" s="251"/>
      <c r="HA884" s="459"/>
      <c r="HB884" s="459"/>
      <c r="HC884" s="459"/>
      <c r="HH884" s="251"/>
      <c r="HJ884" s="459"/>
      <c r="HK884" s="459"/>
      <c r="HL884" s="459"/>
      <c r="HQ884" s="459"/>
      <c r="HR884" s="459"/>
      <c r="HS884" s="459"/>
      <c r="HT884" s="459"/>
      <c r="HU884" s="459"/>
      <c r="HV884" s="459"/>
      <c r="HW884" s="459"/>
      <c r="HX884" s="459"/>
      <c r="HY884" s="459"/>
      <c r="HZ884" s="459"/>
      <c r="IA884" s="459"/>
      <c r="IB884" s="459"/>
      <c r="IC884" s="459"/>
      <c r="ID884" s="459"/>
      <c r="IE884" s="459"/>
      <c r="IF884" s="459"/>
      <c r="IG884" s="459"/>
      <c r="IH884" s="459"/>
      <c r="II884" s="459"/>
      <c r="IJ884" s="459"/>
      <c r="IK884" s="459"/>
      <c r="IL884" s="459"/>
      <c r="IM884" s="459"/>
      <c r="IN884" s="459"/>
      <c r="IO884" s="459"/>
      <c r="IP884" s="459"/>
      <c r="IQ884" s="459"/>
      <c r="IR884" s="459"/>
      <c r="IS884" s="459"/>
      <c r="IT884" s="459"/>
      <c r="IU884" s="459"/>
      <c r="IV884" s="459"/>
      <c r="RS884" s="252"/>
    </row>
    <row r="885" spans="1:487" s="461" customFormat="1" ht="18">
      <c r="A885" s="605" t="s">
        <v>2411</v>
      </c>
      <c r="B885" s="459"/>
      <c r="C885" s="488"/>
      <c r="D885" s="606" t="s">
        <v>129</v>
      </c>
      <c r="E885" s="461">
        <f t="shared" si="10"/>
        <v>0</v>
      </c>
      <c r="F885" s="524">
        <f t="shared" si="11"/>
        <v>0</v>
      </c>
      <c r="G885" s="473"/>
      <c r="H885" s="473"/>
      <c r="I885" s="473"/>
      <c r="J885" s="473"/>
      <c r="K885" s="473"/>
      <c r="L885" s="459"/>
      <c r="M885" s="459"/>
      <c r="N885" s="459"/>
      <c r="R885" s="251"/>
      <c r="T885" s="459"/>
      <c r="U885" s="459"/>
      <c r="V885" s="459"/>
      <c r="AA885" s="251"/>
      <c r="AC885" s="459"/>
      <c r="AD885" s="459"/>
      <c r="AE885" s="459"/>
      <c r="AJ885" s="251"/>
      <c r="AL885" s="459"/>
      <c r="AM885" s="459"/>
      <c r="AN885" s="459"/>
      <c r="AS885" s="251"/>
      <c r="AU885" s="459"/>
      <c r="AV885" s="459"/>
      <c r="AW885" s="459"/>
      <c r="BB885" s="251"/>
      <c r="BD885" s="459"/>
      <c r="BE885" s="459"/>
      <c r="BF885" s="459"/>
      <c r="BK885" s="251"/>
      <c r="BM885" s="459"/>
      <c r="BN885" s="459"/>
      <c r="BO885" s="459"/>
      <c r="BT885" s="251"/>
      <c r="BV885" s="459"/>
      <c r="BW885" s="459"/>
      <c r="BX885" s="459"/>
      <c r="CC885" s="251"/>
      <c r="CE885" s="459"/>
      <c r="CF885" s="459"/>
      <c r="CG885" s="459"/>
      <c r="CL885" s="251"/>
      <c r="CN885" s="459"/>
      <c r="CO885" s="459"/>
      <c r="CP885" s="459"/>
      <c r="CU885" s="251"/>
      <c r="CW885" s="459"/>
      <c r="CX885" s="459"/>
      <c r="CY885" s="459"/>
      <c r="DD885" s="251"/>
      <c r="DF885" s="459"/>
      <c r="DG885" s="459"/>
      <c r="DH885" s="459"/>
      <c r="DM885" s="251"/>
      <c r="DO885" s="459"/>
      <c r="DP885" s="459"/>
      <c r="DQ885" s="459"/>
      <c r="DV885" s="251"/>
      <c r="DX885" s="459"/>
      <c r="DY885" s="459"/>
      <c r="DZ885" s="459"/>
      <c r="EE885" s="251"/>
      <c r="EG885" s="459"/>
      <c r="EH885" s="459"/>
      <c r="EI885" s="459"/>
      <c r="EN885" s="251"/>
      <c r="EP885" s="459"/>
      <c r="EQ885" s="459"/>
      <c r="ER885" s="459"/>
      <c r="EW885" s="251"/>
      <c r="EY885" s="459"/>
      <c r="EZ885" s="459"/>
      <c r="FA885" s="459"/>
      <c r="FF885" s="251"/>
      <c r="FH885" s="459"/>
      <c r="FI885" s="459"/>
      <c r="FJ885" s="459"/>
      <c r="FO885" s="251"/>
      <c r="FQ885" s="459"/>
      <c r="FR885" s="459"/>
      <c r="FS885" s="459"/>
      <c r="FX885" s="251"/>
      <c r="FZ885" s="459"/>
      <c r="GA885" s="459"/>
      <c r="GB885" s="459"/>
      <c r="GG885" s="251"/>
      <c r="GI885" s="459"/>
      <c r="GJ885" s="459"/>
      <c r="GK885" s="459"/>
      <c r="GP885" s="251"/>
      <c r="GR885" s="459"/>
      <c r="GS885" s="459"/>
      <c r="GT885" s="459"/>
      <c r="GY885" s="251"/>
      <c r="HA885" s="459"/>
      <c r="HB885" s="459"/>
      <c r="HC885" s="459"/>
      <c r="HH885" s="251"/>
      <c r="HJ885" s="459"/>
      <c r="HK885" s="459"/>
      <c r="HL885" s="459"/>
      <c r="HQ885" s="459"/>
      <c r="HR885" s="459"/>
      <c r="HS885" s="459"/>
      <c r="HT885" s="459"/>
      <c r="HU885" s="459"/>
      <c r="HV885" s="459"/>
      <c r="HW885" s="459"/>
      <c r="HX885" s="459"/>
      <c r="HY885" s="459"/>
      <c r="HZ885" s="459"/>
      <c r="IA885" s="459"/>
      <c r="IB885" s="459"/>
      <c r="IC885" s="459"/>
      <c r="ID885" s="459"/>
      <c r="IE885" s="459"/>
      <c r="IF885" s="459"/>
      <c r="IG885" s="459"/>
      <c r="IH885" s="459"/>
      <c r="II885" s="459"/>
      <c r="IJ885" s="459"/>
      <c r="IK885" s="459"/>
      <c r="IL885" s="459"/>
      <c r="IM885" s="459"/>
      <c r="IN885" s="459"/>
      <c r="IO885" s="459"/>
      <c r="IP885" s="459"/>
      <c r="IQ885" s="459"/>
      <c r="IR885" s="459"/>
      <c r="IS885" s="459"/>
      <c r="IT885" s="459"/>
      <c r="IU885" s="459"/>
      <c r="IV885" s="459"/>
      <c r="RS885" s="252"/>
    </row>
    <row r="886" spans="1:487" s="461" customFormat="1" ht="18">
      <c r="A886" s="605" t="s">
        <v>1080</v>
      </c>
      <c r="B886" s="459"/>
      <c r="C886" s="488"/>
      <c r="D886" s="461" t="s">
        <v>134</v>
      </c>
      <c r="E886" s="461">
        <f t="shared" si="10"/>
        <v>4</v>
      </c>
      <c r="F886" s="524">
        <f t="shared" si="11"/>
        <v>3</v>
      </c>
      <c r="G886" s="502"/>
      <c r="H886" s="502"/>
      <c r="I886" s="473">
        <v>3</v>
      </c>
      <c r="J886" s="473"/>
      <c r="K886" s="473"/>
      <c r="L886" s="459"/>
      <c r="M886" s="459"/>
      <c r="N886" s="459"/>
      <c r="R886" s="251"/>
      <c r="T886" s="459"/>
      <c r="U886" s="459"/>
      <c r="V886" s="459"/>
      <c r="AA886" s="251"/>
      <c r="AC886" s="459"/>
      <c r="AD886" s="459"/>
      <c r="AE886" s="459"/>
      <c r="AJ886" s="251"/>
      <c r="AL886" s="459"/>
      <c r="AM886" s="459"/>
      <c r="AN886" s="459"/>
      <c r="AS886" s="251"/>
      <c r="AU886" s="459"/>
      <c r="AV886" s="459"/>
      <c r="AW886" s="459"/>
      <c r="BB886" s="251"/>
      <c r="BD886" s="459"/>
      <c r="BE886" s="459"/>
      <c r="BF886" s="459"/>
      <c r="BK886" s="251"/>
      <c r="BM886" s="459"/>
      <c r="BN886" s="459"/>
      <c r="BO886" s="459"/>
      <c r="BT886" s="251"/>
      <c r="BV886" s="459"/>
      <c r="BW886" s="459"/>
      <c r="BX886" s="459"/>
      <c r="CC886" s="251"/>
      <c r="CE886" s="459"/>
      <c r="CF886" s="459"/>
      <c r="CG886" s="459"/>
      <c r="CL886" s="251"/>
      <c r="CN886" s="459"/>
      <c r="CO886" s="459"/>
      <c r="CP886" s="459"/>
      <c r="CU886" s="251"/>
      <c r="CW886" s="459"/>
      <c r="CX886" s="459"/>
      <c r="CY886" s="459"/>
      <c r="DD886" s="251"/>
      <c r="DF886" s="459"/>
      <c r="DG886" s="459"/>
      <c r="DH886" s="459"/>
      <c r="DM886" s="251"/>
      <c r="DO886" s="459"/>
      <c r="DP886" s="459"/>
      <c r="DQ886" s="459"/>
      <c r="DV886" s="251"/>
      <c r="DX886" s="459"/>
      <c r="DY886" s="459"/>
      <c r="DZ886" s="459"/>
      <c r="EE886" s="251"/>
      <c r="EG886" s="459"/>
      <c r="EH886" s="459"/>
      <c r="EI886" s="459"/>
      <c r="EN886" s="251"/>
      <c r="EP886" s="459"/>
      <c r="EQ886" s="459"/>
      <c r="ER886" s="459"/>
      <c r="EW886" s="251"/>
      <c r="EY886" s="459"/>
      <c r="EZ886" s="459"/>
      <c r="FA886" s="459"/>
      <c r="FF886" s="251"/>
      <c r="FH886" s="459"/>
      <c r="FI886" s="459"/>
      <c r="FJ886" s="459"/>
      <c r="FO886" s="251"/>
      <c r="FQ886" s="459"/>
      <c r="FR886" s="459"/>
      <c r="FS886" s="459"/>
      <c r="FX886" s="251"/>
      <c r="FZ886" s="459"/>
      <c r="GA886" s="459"/>
      <c r="GB886" s="459"/>
      <c r="GG886" s="251"/>
      <c r="GI886" s="459"/>
      <c r="GJ886" s="459"/>
      <c r="GK886" s="459"/>
      <c r="GP886" s="251"/>
      <c r="GR886" s="459"/>
      <c r="GS886" s="459"/>
      <c r="GT886" s="459"/>
      <c r="GY886" s="251"/>
      <c r="HA886" s="459"/>
      <c r="HB886" s="459"/>
      <c r="HC886" s="459"/>
      <c r="HH886" s="251"/>
      <c r="HJ886" s="459"/>
      <c r="HK886" s="459"/>
      <c r="HL886" s="459"/>
      <c r="HQ886" s="459"/>
      <c r="HR886" s="459"/>
      <c r="HS886" s="459"/>
      <c r="HT886" s="459"/>
      <c r="HU886" s="459"/>
      <c r="HV886" s="459"/>
      <c r="HW886" s="459"/>
      <c r="HX886" s="459"/>
      <c r="HY886" s="459"/>
      <c r="HZ886" s="459"/>
      <c r="IA886" s="459"/>
      <c r="IB886" s="459"/>
      <c r="IC886" s="459"/>
      <c r="ID886" s="459"/>
      <c r="IE886" s="459"/>
      <c r="IF886" s="459"/>
      <c r="IG886" s="459"/>
      <c r="IH886" s="459"/>
      <c r="II886" s="459"/>
      <c r="IJ886" s="459"/>
      <c r="IK886" s="459"/>
      <c r="IL886" s="459"/>
      <c r="IM886" s="459"/>
      <c r="IN886" s="459"/>
      <c r="IO886" s="459"/>
      <c r="IP886" s="459"/>
      <c r="IQ886" s="459"/>
      <c r="IR886" s="459"/>
      <c r="IS886" s="459"/>
      <c r="IT886" s="459"/>
      <c r="IU886" s="459"/>
      <c r="IV886" s="459"/>
      <c r="RS886" s="252"/>
    </row>
    <row r="887" spans="1:487" s="461" customFormat="1" ht="18">
      <c r="A887" s="605" t="s">
        <v>2412</v>
      </c>
      <c r="B887" s="459"/>
      <c r="C887" s="488"/>
      <c r="D887" s="606" t="s">
        <v>129</v>
      </c>
      <c r="E887" s="461">
        <f t="shared" si="10"/>
        <v>0</v>
      </c>
      <c r="F887" s="524">
        <f t="shared" si="11"/>
        <v>0</v>
      </c>
      <c r="G887" s="473"/>
      <c r="H887" s="473"/>
      <c r="I887" s="473"/>
      <c r="J887" s="473"/>
      <c r="K887" s="473"/>
      <c r="L887" s="459"/>
      <c r="M887" s="459"/>
      <c r="N887" s="459"/>
      <c r="R887" s="251"/>
      <c r="T887" s="459"/>
      <c r="U887" s="459"/>
      <c r="V887" s="459"/>
      <c r="AA887" s="251"/>
      <c r="AC887" s="459"/>
      <c r="AD887" s="459"/>
      <c r="AE887" s="459"/>
      <c r="AJ887" s="251"/>
      <c r="AL887" s="459"/>
      <c r="AM887" s="459"/>
      <c r="AN887" s="459"/>
      <c r="AS887" s="251"/>
      <c r="AU887" s="459"/>
      <c r="AV887" s="459"/>
      <c r="AW887" s="459"/>
      <c r="BB887" s="251"/>
      <c r="BD887" s="459"/>
      <c r="BE887" s="459"/>
      <c r="BF887" s="459"/>
      <c r="BK887" s="251"/>
      <c r="BM887" s="459"/>
      <c r="BN887" s="459"/>
      <c r="BO887" s="459"/>
      <c r="BT887" s="251"/>
      <c r="BV887" s="459"/>
      <c r="BW887" s="459"/>
      <c r="BX887" s="459"/>
      <c r="CC887" s="251"/>
      <c r="CE887" s="459"/>
      <c r="CF887" s="459"/>
      <c r="CG887" s="459"/>
      <c r="CL887" s="251"/>
      <c r="CN887" s="459"/>
      <c r="CO887" s="459"/>
      <c r="CP887" s="459"/>
      <c r="CU887" s="251"/>
      <c r="CW887" s="459"/>
      <c r="CX887" s="459"/>
      <c r="CY887" s="459"/>
      <c r="DD887" s="251"/>
      <c r="DF887" s="459"/>
      <c r="DG887" s="459"/>
      <c r="DH887" s="459"/>
      <c r="DM887" s="251"/>
      <c r="DO887" s="459"/>
      <c r="DP887" s="459"/>
      <c r="DQ887" s="459"/>
      <c r="DV887" s="251"/>
      <c r="DX887" s="459"/>
      <c r="DY887" s="459"/>
      <c r="DZ887" s="459"/>
      <c r="EE887" s="251"/>
      <c r="EG887" s="459"/>
      <c r="EH887" s="459"/>
      <c r="EI887" s="459"/>
      <c r="EN887" s="251"/>
      <c r="EP887" s="459"/>
      <c r="EQ887" s="459"/>
      <c r="ER887" s="459"/>
      <c r="EW887" s="251"/>
      <c r="EY887" s="459"/>
      <c r="EZ887" s="459"/>
      <c r="FA887" s="459"/>
      <c r="FF887" s="251"/>
      <c r="FH887" s="459"/>
      <c r="FI887" s="459"/>
      <c r="FJ887" s="459"/>
      <c r="FO887" s="251"/>
      <c r="FQ887" s="459"/>
      <c r="FR887" s="459"/>
      <c r="FS887" s="459"/>
      <c r="FX887" s="251"/>
      <c r="FZ887" s="459"/>
      <c r="GA887" s="459"/>
      <c r="GB887" s="459"/>
      <c r="GG887" s="251"/>
      <c r="GI887" s="459"/>
      <c r="GJ887" s="459"/>
      <c r="GK887" s="459"/>
      <c r="GP887" s="251"/>
      <c r="GR887" s="459"/>
      <c r="GS887" s="459"/>
      <c r="GT887" s="459"/>
      <c r="GY887" s="251"/>
      <c r="HA887" s="459"/>
      <c r="HB887" s="459"/>
      <c r="HC887" s="459"/>
      <c r="HH887" s="251"/>
      <c r="HJ887" s="459"/>
      <c r="HK887" s="459"/>
      <c r="HL887" s="459"/>
      <c r="HQ887" s="459"/>
      <c r="HR887" s="459"/>
      <c r="HS887" s="459"/>
      <c r="HT887" s="459"/>
      <c r="HU887" s="459"/>
      <c r="HV887" s="459"/>
      <c r="HW887" s="459"/>
      <c r="HX887" s="459"/>
      <c r="HY887" s="459"/>
      <c r="HZ887" s="459"/>
      <c r="IA887" s="459"/>
      <c r="IB887" s="459"/>
      <c r="IC887" s="459"/>
      <c r="ID887" s="459"/>
      <c r="IE887" s="459"/>
      <c r="IF887" s="459"/>
      <c r="IG887" s="459"/>
      <c r="IH887" s="459"/>
      <c r="II887" s="459"/>
      <c r="IJ887" s="459"/>
      <c r="IK887" s="459"/>
      <c r="IL887" s="459"/>
      <c r="IM887" s="459"/>
      <c r="IN887" s="459"/>
      <c r="IO887" s="459"/>
      <c r="IP887" s="459"/>
      <c r="IQ887" s="459"/>
      <c r="IR887" s="459"/>
      <c r="IS887" s="459"/>
      <c r="IT887" s="459"/>
      <c r="IU887" s="459"/>
      <c r="IV887" s="459"/>
      <c r="RS887" s="252"/>
    </row>
    <row r="888" spans="1:487" s="461" customFormat="1" ht="18">
      <c r="A888" s="605" t="s">
        <v>695</v>
      </c>
      <c r="B888" s="488"/>
      <c r="C888" s="488"/>
      <c r="D888" s="461" t="s">
        <v>131</v>
      </c>
      <c r="E888" s="461">
        <f t="shared" si="10"/>
        <v>5</v>
      </c>
      <c r="F888" s="524">
        <f t="shared" si="11"/>
        <v>0</v>
      </c>
      <c r="G888" s="473"/>
      <c r="H888" s="473"/>
      <c r="I888" s="473"/>
      <c r="J888" s="473"/>
      <c r="K888" s="473"/>
      <c r="L888" s="459"/>
      <c r="M888" s="459"/>
      <c r="N888" s="459"/>
      <c r="R888" s="251"/>
      <c r="T888" s="459"/>
      <c r="U888" s="459"/>
      <c r="V888" s="459"/>
      <c r="AA888" s="251"/>
      <c r="AC888" s="459"/>
      <c r="AD888" s="459"/>
      <c r="AE888" s="459"/>
      <c r="AJ888" s="251"/>
      <c r="AL888" s="459"/>
      <c r="AM888" s="459"/>
      <c r="AN888" s="459"/>
      <c r="AS888" s="251"/>
      <c r="AU888" s="459"/>
      <c r="AV888" s="459"/>
      <c r="AW888" s="459"/>
      <c r="BB888" s="251"/>
      <c r="BD888" s="459"/>
      <c r="BE888" s="459"/>
      <c r="BF888" s="459"/>
      <c r="BK888" s="251"/>
      <c r="BM888" s="459"/>
      <c r="BN888" s="459"/>
      <c r="BO888" s="459"/>
      <c r="BT888" s="251"/>
      <c r="BV888" s="459"/>
      <c r="BW888" s="459"/>
      <c r="BX888" s="459"/>
      <c r="CC888" s="251"/>
      <c r="CE888" s="459"/>
      <c r="CF888" s="459"/>
      <c r="CG888" s="459"/>
      <c r="CL888" s="251"/>
      <c r="CN888" s="459"/>
      <c r="CO888" s="459"/>
      <c r="CP888" s="459"/>
      <c r="CU888" s="251"/>
      <c r="CW888" s="459"/>
      <c r="CX888" s="459"/>
      <c r="CY888" s="459"/>
      <c r="DD888" s="251"/>
      <c r="DF888" s="459"/>
      <c r="DG888" s="459"/>
      <c r="DH888" s="459"/>
      <c r="DM888" s="251"/>
      <c r="DO888" s="459"/>
      <c r="DP888" s="459"/>
      <c r="DQ888" s="459"/>
      <c r="DV888" s="251"/>
      <c r="DX888" s="459"/>
      <c r="DY888" s="459"/>
      <c r="DZ888" s="459"/>
      <c r="EE888" s="251"/>
      <c r="EG888" s="459"/>
      <c r="EH888" s="459"/>
      <c r="EI888" s="459"/>
      <c r="EN888" s="251"/>
      <c r="EP888" s="459"/>
      <c r="EQ888" s="459"/>
      <c r="ER888" s="459"/>
      <c r="EW888" s="251"/>
      <c r="EY888" s="459"/>
      <c r="EZ888" s="459"/>
      <c r="FA888" s="459"/>
      <c r="FF888" s="251"/>
      <c r="FH888" s="459"/>
      <c r="FI888" s="459"/>
      <c r="FJ888" s="459"/>
      <c r="FO888" s="251"/>
      <c r="FQ888" s="459"/>
      <c r="FR888" s="459"/>
      <c r="FS888" s="459"/>
      <c r="FX888" s="251"/>
      <c r="FZ888" s="459"/>
      <c r="GA888" s="459"/>
      <c r="GB888" s="459"/>
      <c r="GG888" s="251"/>
      <c r="GI888" s="459"/>
      <c r="GJ888" s="459"/>
      <c r="GK888" s="459"/>
      <c r="GP888" s="251"/>
      <c r="GR888" s="459"/>
      <c r="GS888" s="459"/>
      <c r="GT888" s="459"/>
      <c r="GY888" s="251"/>
      <c r="HA888" s="459"/>
      <c r="HB888" s="459"/>
      <c r="HC888" s="459"/>
      <c r="HH888" s="251"/>
      <c r="HJ888" s="459"/>
      <c r="HK888" s="459"/>
      <c r="HL888" s="459"/>
      <c r="HQ888" s="459"/>
      <c r="HR888" s="459"/>
      <c r="HS888" s="459"/>
      <c r="HT888" s="459"/>
      <c r="HU888" s="459"/>
      <c r="HV888" s="459"/>
      <c r="HW888" s="459"/>
      <c r="HX888" s="459"/>
      <c r="HY888" s="459"/>
      <c r="HZ888" s="459"/>
      <c r="IA888" s="459"/>
      <c r="IB888" s="459"/>
      <c r="IC888" s="459"/>
      <c r="ID888" s="459"/>
      <c r="IE888" s="459"/>
      <c r="IF888" s="459"/>
      <c r="IG888" s="459"/>
      <c r="IH888" s="459"/>
      <c r="II888" s="459"/>
      <c r="IJ888" s="459"/>
      <c r="IK888" s="459"/>
      <c r="IL888" s="459"/>
      <c r="IM888" s="459"/>
      <c r="IN888" s="459"/>
      <c r="IO888" s="459"/>
      <c r="IP888" s="459"/>
      <c r="IQ888" s="459"/>
      <c r="IR888" s="459"/>
      <c r="IS888" s="459"/>
      <c r="IT888" s="459"/>
      <c r="IU888" s="459"/>
      <c r="IV888" s="459"/>
      <c r="RS888" s="252"/>
    </row>
    <row r="889" spans="1:487" s="461" customFormat="1" ht="18">
      <c r="A889" s="605" t="s">
        <v>2413</v>
      </c>
      <c r="B889" s="459"/>
      <c r="C889" s="488"/>
      <c r="D889" s="606" t="s">
        <v>129</v>
      </c>
      <c r="E889" s="461">
        <f t="shared" si="10"/>
        <v>0</v>
      </c>
      <c r="F889" s="524">
        <f t="shared" si="11"/>
        <v>2</v>
      </c>
      <c r="G889" s="473"/>
      <c r="H889" s="473"/>
      <c r="I889" s="473"/>
      <c r="J889" s="473">
        <v>2</v>
      </c>
      <c r="K889" s="473"/>
      <c r="L889" s="509"/>
      <c r="M889" s="459"/>
      <c r="N889" s="459"/>
      <c r="R889" s="251"/>
      <c r="T889" s="459"/>
      <c r="U889" s="459"/>
      <c r="V889" s="459"/>
      <c r="AA889" s="251"/>
      <c r="AC889" s="459"/>
      <c r="AD889" s="459"/>
      <c r="AE889" s="459"/>
      <c r="AJ889" s="251"/>
      <c r="AL889" s="459"/>
      <c r="AM889" s="459"/>
      <c r="AN889" s="459"/>
      <c r="AS889" s="251"/>
      <c r="AU889" s="459"/>
      <c r="AV889" s="459"/>
      <c r="AW889" s="459"/>
      <c r="BB889" s="251"/>
      <c r="BD889" s="459"/>
      <c r="BE889" s="459"/>
      <c r="BF889" s="459"/>
      <c r="BK889" s="251"/>
      <c r="BM889" s="459"/>
      <c r="BN889" s="459"/>
      <c r="BO889" s="459"/>
      <c r="BT889" s="251"/>
      <c r="BV889" s="459"/>
      <c r="BW889" s="459"/>
      <c r="BX889" s="459"/>
      <c r="CC889" s="251"/>
      <c r="CE889" s="459"/>
      <c r="CF889" s="459"/>
      <c r="CG889" s="459"/>
      <c r="CL889" s="251"/>
      <c r="CN889" s="459"/>
      <c r="CO889" s="459"/>
      <c r="CP889" s="459"/>
      <c r="CU889" s="251"/>
      <c r="CW889" s="459"/>
      <c r="CX889" s="459"/>
      <c r="CY889" s="459"/>
      <c r="DD889" s="251"/>
      <c r="DF889" s="459"/>
      <c r="DG889" s="459"/>
      <c r="DH889" s="459"/>
      <c r="DM889" s="251"/>
      <c r="DO889" s="459"/>
      <c r="DP889" s="459"/>
      <c r="DQ889" s="459"/>
      <c r="DV889" s="251"/>
      <c r="DX889" s="459"/>
      <c r="DY889" s="459"/>
      <c r="DZ889" s="459"/>
      <c r="EE889" s="251"/>
      <c r="EG889" s="459"/>
      <c r="EH889" s="459"/>
      <c r="EI889" s="459"/>
      <c r="EN889" s="251"/>
      <c r="EP889" s="459"/>
      <c r="EQ889" s="459"/>
      <c r="ER889" s="459"/>
      <c r="EW889" s="251"/>
      <c r="EY889" s="459"/>
      <c r="EZ889" s="459"/>
      <c r="FA889" s="459"/>
      <c r="FF889" s="251"/>
      <c r="FH889" s="459"/>
      <c r="FI889" s="459"/>
      <c r="FJ889" s="459"/>
      <c r="FO889" s="251"/>
      <c r="FQ889" s="459"/>
      <c r="FR889" s="459"/>
      <c r="FS889" s="459"/>
      <c r="FX889" s="251"/>
      <c r="FZ889" s="459"/>
      <c r="GA889" s="459"/>
      <c r="GB889" s="459"/>
      <c r="GG889" s="251"/>
      <c r="GI889" s="459"/>
      <c r="GJ889" s="459"/>
      <c r="GK889" s="459"/>
      <c r="GP889" s="251"/>
      <c r="GR889" s="459"/>
      <c r="GS889" s="459"/>
      <c r="GT889" s="459"/>
      <c r="GY889" s="251"/>
      <c r="HA889" s="459"/>
      <c r="HB889" s="459"/>
      <c r="HC889" s="459"/>
      <c r="HH889" s="251"/>
      <c r="HJ889" s="459"/>
      <c r="HK889" s="459"/>
      <c r="HL889" s="459"/>
      <c r="HQ889" s="459"/>
      <c r="HR889" s="459"/>
      <c r="HS889" s="459"/>
      <c r="HT889" s="459"/>
      <c r="HU889" s="459"/>
      <c r="HV889" s="459"/>
      <c r="HW889" s="459"/>
      <c r="HX889" s="459"/>
      <c r="HY889" s="459"/>
      <c r="HZ889" s="459"/>
      <c r="IA889" s="459"/>
      <c r="IB889" s="459"/>
      <c r="IC889" s="459"/>
      <c r="ID889" s="459"/>
      <c r="IE889" s="459"/>
      <c r="IF889" s="459"/>
      <c r="IG889" s="459"/>
      <c r="IH889" s="459"/>
      <c r="II889" s="459"/>
      <c r="IJ889" s="459"/>
      <c r="IK889" s="459"/>
      <c r="IL889" s="459"/>
      <c r="IM889" s="459"/>
      <c r="IN889" s="459"/>
      <c r="IO889" s="459"/>
      <c r="IP889" s="459"/>
      <c r="IQ889" s="459"/>
      <c r="IR889" s="459"/>
      <c r="IS889" s="459"/>
      <c r="IT889" s="459"/>
      <c r="IU889" s="459"/>
      <c r="IV889" s="459"/>
      <c r="RS889" s="252"/>
    </row>
    <row r="890" spans="1:487" s="461" customFormat="1" ht="18">
      <c r="A890" s="605" t="s">
        <v>1426</v>
      </c>
      <c r="B890" s="459"/>
      <c r="C890" s="488"/>
      <c r="D890" s="606" t="s">
        <v>129</v>
      </c>
      <c r="E890" s="461">
        <f t="shared" si="10"/>
        <v>0</v>
      </c>
      <c r="F890" s="524">
        <f t="shared" si="11"/>
        <v>0</v>
      </c>
      <c r="G890" s="473"/>
      <c r="H890" s="473"/>
      <c r="I890" s="473"/>
      <c r="J890" s="473"/>
      <c r="K890" s="473"/>
      <c r="M890" s="459"/>
      <c r="N890" s="459"/>
      <c r="R890" s="251"/>
      <c r="T890" s="459"/>
      <c r="U890" s="459"/>
      <c r="V890" s="459"/>
      <c r="AA890" s="251"/>
      <c r="AC890" s="459"/>
      <c r="AD890" s="459"/>
      <c r="AE890" s="459"/>
      <c r="AJ890" s="251"/>
      <c r="AL890" s="459"/>
      <c r="AM890" s="459"/>
      <c r="AN890" s="459"/>
      <c r="AS890" s="251"/>
      <c r="AU890" s="459"/>
      <c r="AV890" s="459"/>
      <c r="AW890" s="459"/>
      <c r="BB890" s="251"/>
      <c r="BD890" s="459"/>
      <c r="BE890" s="459"/>
      <c r="BF890" s="459"/>
      <c r="BK890" s="251"/>
      <c r="BM890" s="459"/>
      <c r="BN890" s="459"/>
      <c r="BO890" s="459"/>
      <c r="BT890" s="251"/>
      <c r="BV890" s="459"/>
      <c r="BW890" s="459"/>
      <c r="BX890" s="459"/>
      <c r="CC890" s="251"/>
      <c r="CE890" s="459"/>
      <c r="CF890" s="459"/>
      <c r="CG890" s="459"/>
      <c r="CL890" s="251"/>
      <c r="CN890" s="459"/>
      <c r="CO890" s="459"/>
      <c r="CP890" s="459"/>
      <c r="CU890" s="251"/>
      <c r="CW890" s="459"/>
      <c r="CX890" s="459"/>
      <c r="CY890" s="459"/>
      <c r="DD890" s="251"/>
      <c r="DF890" s="459"/>
      <c r="DG890" s="459"/>
      <c r="DH890" s="459"/>
      <c r="DM890" s="251"/>
      <c r="DO890" s="459"/>
      <c r="DP890" s="459"/>
      <c r="DQ890" s="459"/>
      <c r="DV890" s="251"/>
      <c r="DX890" s="459"/>
      <c r="DY890" s="459"/>
      <c r="DZ890" s="459"/>
      <c r="EE890" s="251"/>
      <c r="EG890" s="459"/>
      <c r="EH890" s="459"/>
      <c r="EI890" s="459"/>
      <c r="EN890" s="251"/>
      <c r="EP890" s="459"/>
      <c r="EQ890" s="459"/>
      <c r="ER890" s="459"/>
      <c r="EW890" s="251"/>
      <c r="EY890" s="459"/>
      <c r="EZ890" s="459"/>
      <c r="FA890" s="459"/>
      <c r="FF890" s="251"/>
      <c r="FH890" s="459"/>
      <c r="FI890" s="459"/>
      <c r="FJ890" s="459"/>
      <c r="FO890" s="251"/>
      <c r="FQ890" s="459"/>
      <c r="FR890" s="459"/>
      <c r="FS890" s="459"/>
      <c r="FX890" s="251"/>
      <c r="FZ890" s="459"/>
      <c r="GA890" s="459"/>
      <c r="GB890" s="459"/>
      <c r="GG890" s="251"/>
      <c r="GI890" s="459"/>
      <c r="GJ890" s="459"/>
      <c r="GK890" s="459"/>
      <c r="GP890" s="251"/>
      <c r="GR890" s="459"/>
      <c r="GS890" s="459"/>
      <c r="GT890" s="459"/>
      <c r="GY890" s="251"/>
      <c r="HA890" s="459"/>
      <c r="HB890" s="459"/>
      <c r="HC890" s="459"/>
      <c r="HH890" s="251"/>
      <c r="HJ890" s="459"/>
      <c r="HK890" s="459"/>
      <c r="HL890" s="459"/>
      <c r="HQ890" s="459"/>
      <c r="HR890" s="459"/>
      <c r="HS890" s="459"/>
      <c r="HT890" s="459"/>
      <c r="HU890" s="459"/>
      <c r="HV890" s="459"/>
      <c r="HW890" s="459"/>
      <c r="HX890" s="459"/>
      <c r="HY890" s="459"/>
      <c r="HZ890" s="459"/>
      <c r="IA890" s="459"/>
      <c r="IB890" s="459"/>
      <c r="IC890" s="459"/>
      <c r="ID890" s="459"/>
      <c r="IE890" s="459"/>
      <c r="IF890" s="459"/>
      <c r="IG890" s="459"/>
      <c r="IH890" s="459"/>
      <c r="II890" s="459"/>
      <c r="IJ890" s="459"/>
      <c r="IK890" s="459"/>
      <c r="IL890" s="459"/>
      <c r="IM890" s="459"/>
      <c r="IN890" s="459"/>
      <c r="IO890" s="459"/>
      <c r="IP890" s="459"/>
      <c r="IQ890" s="459"/>
      <c r="IR890" s="459"/>
      <c r="IS890" s="459"/>
      <c r="IT890" s="459"/>
      <c r="IU890" s="459"/>
      <c r="IV890" s="459"/>
      <c r="RS890" s="252"/>
    </row>
    <row r="891" spans="1:487" s="461" customFormat="1" ht="18">
      <c r="A891" s="605" t="s">
        <v>2357</v>
      </c>
      <c r="B891" s="459"/>
      <c r="C891" s="488"/>
      <c r="D891" s="606" t="s">
        <v>129</v>
      </c>
      <c r="E891" s="461">
        <f t="shared" si="10"/>
        <v>1</v>
      </c>
      <c r="F891" s="524">
        <f t="shared" si="11"/>
        <v>0</v>
      </c>
      <c r="G891" s="473"/>
      <c r="H891" s="473"/>
      <c r="I891" s="473"/>
      <c r="J891" s="473"/>
      <c r="K891" s="473"/>
      <c r="L891" s="459"/>
      <c r="M891" s="459"/>
      <c r="N891" s="459"/>
      <c r="R891" s="251"/>
      <c r="T891" s="459"/>
      <c r="U891" s="459"/>
      <c r="V891" s="459"/>
      <c r="AA891" s="251"/>
      <c r="AC891" s="459"/>
      <c r="AD891" s="459"/>
      <c r="AE891" s="459"/>
      <c r="AJ891" s="251"/>
      <c r="AL891" s="459"/>
      <c r="AM891" s="459"/>
      <c r="AN891" s="459"/>
      <c r="AS891" s="251"/>
      <c r="AU891" s="459"/>
      <c r="AV891" s="459"/>
      <c r="AW891" s="459"/>
      <c r="BB891" s="251"/>
      <c r="BD891" s="459"/>
      <c r="BE891" s="459"/>
      <c r="BF891" s="459"/>
      <c r="BK891" s="251"/>
      <c r="BM891" s="459"/>
      <c r="BN891" s="459"/>
      <c r="BO891" s="459"/>
      <c r="BT891" s="251"/>
      <c r="BV891" s="459"/>
      <c r="BW891" s="459"/>
      <c r="BX891" s="459"/>
      <c r="CC891" s="251"/>
      <c r="CE891" s="459"/>
      <c r="CF891" s="459"/>
      <c r="CG891" s="459"/>
      <c r="CL891" s="251"/>
      <c r="CN891" s="459"/>
      <c r="CO891" s="459"/>
      <c r="CP891" s="459"/>
      <c r="CU891" s="251"/>
      <c r="CW891" s="459"/>
      <c r="CX891" s="459"/>
      <c r="CY891" s="459"/>
      <c r="DD891" s="251"/>
      <c r="DF891" s="459"/>
      <c r="DG891" s="459"/>
      <c r="DH891" s="459"/>
      <c r="DM891" s="251"/>
      <c r="DO891" s="459"/>
      <c r="DP891" s="459"/>
      <c r="DQ891" s="459"/>
      <c r="DV891" s="251"/>
      <c r="DX891" s="459"/>
      <c r="DY891" s="459"/>
      <c r="DZ891" s="459"/>
      <c r="EE891" s="251"/>
      <c r="EG891" s="459"/>
      <c r="EH891" s="459"/>
      <c r="EI891" s="459"/>
      <c r="EN891" s="251"/>
      <c r="EP891" s="459"/>
      <c r="EQ891" s="459"/>
      <c r="ER891" s="459"/>
      <c r="EW891" s="251"/>
      <c r="EY891" s="459"/>
      <c r="EZ891" s="459"/>
      <c r="FA891" s="459"/>
      <c r="FF891" s="251"/>
      <c r="FH891" s="459"/>
      <c r="FI891" s="459"/>
      <c r="FJ891" s="459"/>
      <c r="FO891" s="251"/>
      <c r="FQ891" s="459"/>
      <c r="FR891" s="459"/>
      <c r="FS891" s="459"/>
      <c r="FX891" s="251"/>
      <c r="FZ891" s="459"/>
      <c r="GA891" s="459"/>
      <c r="GB891" s="459"/>
      <c r="GG891" s="251"/>
      <c r="GI891" s="459"/>
      <c r="GJ891" s="459"/>
      <c r="GK891" s="459"/>
      <c r="GP891" s="251"/>
      <c r="GR891" s="459"/>
      <c r="GS891" s="459"/>
      <c r="GT891" s="459"/>
      <c r="GY891" s="251"/>
      <c r="HA891" s="459"/>
      <c r="HB891" s="459"/>
      <c r="HC891" s="459"/>
      <c r="HH891" s="251"/>
      <c r="HJ891" s="459"/>
      <c r="HK891" s="459"/>
      <c r="HL891" s="459"/>
      <c r="HQ891" s="459"/>
      <c r="HR891" s="459"/>
      <c r="HS891" s="459"/>
      <c r="HT891" s="459"/>
      <c r="HU891" s="459"/>
      <c r="HV891" s="459"/>
      <c r="HW891" s="459"/>
      <c r="HX891" s="459"/>
      <c r="HY891" s="459"/>
      <c r="HZ891" s="459"/>
      <c r="IA891" s="459"/>
      <c r="IB891" s="459"/>
      <c r="IC891" s="459"/>
      <c r="ID891" s="459"/>
      <c r="IE891" s="459"/>
      <c r="IF891" s="459"/>
      <c r="IG891" s="459"/>
      <c r="IH891" s="459"/>
      <c r="II891" s="459"/>
      <c r="IJ891" s="459"/>
      <c r="IK891" s="459"/>
      <c r="IL891" s="459"/>
      <c r="IM891" s="459"/>
      <c r="IN891" s="459"/>
      <c r="IO891" s="459"/>
      <c r="IP891" s="459"/>
      <c r="IQ891" s="459"/>
      <c r="IR891" s="459"/>
      <c r="IS891" s="459"/>
      <c r="IT891" s="459"/>
      <c r="IU891" s="459"/>
      <c r="IV891" s="459"/>
      <c r="RS891" s="252"/>
    </row>
    <row r="892" spans="1:487" s="461" customFormat="1" ht="18">
      <c r="A892" s="605" t="s">
        <v>2318</v>
      </c>
      <c r="B892" s="488"/>
      <c r="C892" s="488"/>
      <c r="D892" s="461" t="s">
        <v>132</v>
      </c>
      <c r="E892" s="461">
        <f t="shared" si="10"/>
        <v>10</v>
      </c>
      <c r="F892" s="524">
        <f t="shared" si="11"/>
        <v>0</v>
      </c>
      <c r="G892" s="473"/>
      <c r="H892" s="473"/>
      <c r="I892" s="473"/>
      <c r="J892" s="473"/>
      <c r="K892" s="473"/>
      <c r="L892" s="459"/>
      <c r="M892" s="459"/>
      <c r="N892" s="459"/>
      <c r="R892" s="251"/>
      <c r="T892" s="459"/>
      <c r="U892" s="459"/>
      <c r="V892" s="459"/>
      <c r="AA892" s="251"/>
      <c r="AC892" s="459"/>
      <c r="AD892" s="459"/>
      <c r="AE892" s="459"/>
      <c r="AJ892" s="251"/>
      <c r="AL892" s="459"/>
      <c r="AM892" s="459"/>
      <c r="AN892" s="459"/>
      <c r="AS892" s="251"/>
      <c r="AU892" s="459"/>
      <c r="AV892" s="459"/>
      <c r="AW892" s="459"/>
      <c r="BB892" s="251"/>
      <c r="BD892" s="459"/>
      <c r="BE892" s="459"/>
      <c r="BF892" s="459"/>
      <c r="BK892" s="251"/>
      <c r="BM892" s="459"/>
      <c r="BN892" s="459"/>
      <c r="BO892" s="459"/>
      <c r="BT892" s="251"/>
      <c r="BV892" s="459"/>
      <c r="BW892" s="459"/>
      <c r="BX892" s="459"/>
      <c r="CC892" s="251"/>
      <c r="CE892" s="459"/>
      <c r="CF892" s="459"/>
      <c r="CG892" s="459"/>
      <c r="CL892" s="251"/>
      <c r="CN892" s="459"/>
      <c r="CO892" s="459"/>
      <c r="CP892" s="459"/>
      <c r="CU892" s="251"/>
      <c r="CW892" s="459"/>
      <c r="CX892" s="459"/>
      <c r="CY892" s="459"/>
      <c r="DD892" s="251"/>
      <c r="DF892" s="459"/>
      <c r="DG892" s="459"/>
      <c r="DH892" s="459"/>
      <c r="DM892" s="251"/>
      <c r="DO892" s="459"/>
      <c r="DP892" s="459"/>
      <c r="DQ892" s="459"/>
      <c r="DV892" s="251"/>
      <c r="DX892" s="459"/>
      <c r="DY892" s="459"/>
      <c r="DZ892" s="459"/>
      <c r="EE892" s="251"/>
      <c r="EG892" s="459"/>
      <c r="EH892" s="459"/>
      <c r="EI892" s="459"/>
      <c r="EN892" s="251"/>
      <c r="EP892" s="459"/>
      <c r="EQ892" s="459"/>
      <c r="ER892" s="459"/>
      <c r="EW892" s="251"/>
      <c r="EY892" s="459"/>
      <c r="EZ892" s="459"/>
      <c r="FA892" s="459"/>
      <c r="FF892" s="251"/>
      <c r="FH892" s="459"/>
      <c r="FI892" s="459"/>
      <c r="FJ892" s="459"/>
      <c r="FO892" s="251"/>
      <c r="FQ892" s="459"/>
      <c r="FR892" s="459"/>
      <c r="FS892" s="459"/>
      <c r="FX892" s="251"/>
      <c r="FZ892" s="459"/>
      <c r="GA892" s="459"/>
      <c r="GB892" s="459"/>
      <c r="GG892" s="251"/>
      <c r="GI892" s="459"/>
      <c r="GJ892" s="459"/>
      <c r="GK892" s="459"/>
      <c r="GP892" s="251"/>
      <c r="GR892" s="459"/>
      <c r="GS892" s="459"/>
      <c r="GT892" s="459"/>
      <c r="GY892" s="251"/>
      <c r="HA892" s="459"/>
      <c r="HB892" s="459"/>
      <c r="HC892" s="459"/>
      <c r="HH892" s="251"/>
      <c r="HJ892" s="459"/>
      <c r="HK892" s="459"/>
      <c r="HL892" s="459"/>
      <c r="HQ892" s="459"/>
      <c r="HR892" s="459"/>
      <c r="HS892" s="459"/>
      <c r="HT892" s="459"/>
      <c r="HU892" s="459"/>
      <c r="HV892" s="459"/>
      <c r="HW892" s="459"/>
      <c r="HX892" s="459"/>
      <c r="HY892" s="459"/>
      <c r="HZ892" s="459"/>
      <c r="IA892" s="459"/>
      <c r="IB892" s="459"/>
      <c r="IC892" s="459"/>
      <c r="ID892" s="459"/>
      <c r="IE892" s="459"/>
      <c r="IF892" s="459"/>
      <c r="IG892" s="459"/>
      <c r="IH892" s="459"/>
      <c r="II892" s="459"/>
      <c r="IJ892" s="459"/>
      <c r="IK892" s="459"/>
      <c r="IL892" s="459"/>
      <c r="IM892" s="459"/>
      <c r="IN892" s="459"/>
      <c r="IO892" s="459"/>
      <c r="IP892" s="459"/>
      <c r="IQ892" s="459"/>
      <c r="IR892" s="459"/>
      <c r="IS892" s="459"/>
      <c r="IT892" s="459"/>
      <c r="IU892" s="459"/>
      <c r="IV892" s="459"/>
      <c r="RS892" s="252"/>
    </row>
    <row r="893" spans="1:487" s="461" customFormat="1" ht="18">
      <c r="A893" s="605" t="s">
        <v>2414</v>
      </c>
      <c r="B893" s="459"/>
      <c r="C893" s="488"/>
      <c r="D893" s="606" t="s">
        <v>129</v>
      </c>
      <c r="E893" s="461">
        <f t="shared" si="10"/>
        <v>0</v>
      </c>
      <c r="F893" s="524">
        <f t="shared" si="11"/>
        <v>0</v>
      </c>
      <c r="G893" s="473"/>
      <c r="H893" s="473"/>
      <c r="I893" s="473"/>
      <c r="J893" s="473"/>
      <c r="K893" s="473"/>
      <c r="L893" s="459"/>
      <c r="M893" s="459"/>
      <c r="N893" s="459"/>
      <c r="R893" s="251"/>
      <c r="T893" s="459"/>
      <c r="U893" s="459"/>
      <c r="V893" s="459"/>
      <c r="AA893" s="251"/>
      <c r="AC893" s="459"/>
      <c r="AD893" s="459"/>
      <c r="AE893" s="459"/>
      <c r="AJ893" s="251"/>
      <c r="AL893" s="459"/>
      <c r="AM893" s="459"/>
      <c r="AN893" s="459"/>
      <c r="AS893" s="251"/>
      <c r="AU893" s="459"/>
      <c r="AV893" s="459"/>
      <c r="AW893" s="459"/>
      <c r="BB893" s="251"/>
      <c r="BD893" s="459"/>
      <c r="BE893" s="459"/>
      <c r="BF893" s="459"/>
      <c r="BK893" s="251"/>
      <c r="BM893" s="459"/>
      <c r="BN893" s="459"/>
      <c r="BO893" s="459"/>
      <c r="BT893" s="251"/>
      <c r="BV893" s="459"/>
      <c r="BW893" s="459"/>
      <c r="BX893" s="459"/>
      <c r="CC893" s="251"/>
      <c r="CE893" s="459"/>
      <c r="CF893" s="459"/>
      <c r="CG893" s="459"/>
      <c r="CL893" s="251"/>
      <c r="CN893" s="459"/>
      <c r="CO893" s="459"/>
      <c r="CP893" s="459"/>
      <c r="CU893" s="251"/>
      <c r="CW893" s="459"/>
      <c r="CX893" s="459"/>
      <c r="CY893" s="459"/>
      <c r="DD893" s="251"/>
      <c r="DF893" s="459"/>
      <c r="DG893" s="459"/>
      <c r="DH893" s="459"/>
      <c r="DM893" s="251"/>
      <c r="DO893" s="459"/>
      <c r="DP893" s="459"/>
      <c r="DQ893" s="459"/>
      <c r="DV893" s="251"/>
      <c r="DX893" s="459"/>
      <c r="DY893" s="459"/>
      <c r="DZ893" s="459"/>
      <c r="EE893" s="251"/>
      <c r="EG893" s="459"/>
      <c r="EH893" s="459"/>
      <c r="EI893" s="459"/>
      <c r="EN893" s="251"/>
      <c r="EP893" s="459"/>
      <c r="EQ893" s="459"/>
      <c r="ER893" s="459"/>
      <c r="EW893" s="251"/>
      <c r="EY893" s="459"/>
      <c r="EZ893" s="459"/>
      <c r="FA893" s="459"/>
      <c r="FF893" s="251"/>
      <c r="FH893" s="459"/>
      <c r="FI893" s="459"/>
      <c r="FJ893" s="459"/>
      <c r="FO893" s="251"/>
      <c r="FQ893" s="459"/>
      <c r="FR893" s="459"/>
      <c r="FS893" s="459"/>
      <c r="FX893" s="251"/>
      <c r="FZ893" s="459"/>
      <c r="GA893" s="459"/>
      <c r="GB893" s="459"/>
      <c r="GG893" s="251"/>
      <c r="GI893" s="459"/>
      <c r="GJ893" s="459"/>
      <c r="GK893" s="459"/>
      <c r="GP893" s="251"/>
      <c r="GR893" s="459"/>
      <c r="GS893" s="459"/>
      <c r="GT893" s="459"/>
      <c r="GY893" s="251"/>
      <c r="HA893" s="459"/>
      <c r="HB893" s="459"/>
      <c r="HC893" s="459"/>
      <c r="HH893" s="251"/>
      <c r="HJ893" s="459"/>
      <c r="HK893" s="459"/>
      <c r="HL893" s="459"/>
      <c r="HQ893" s="459"/>
      <c r="HR893" s="459"/>
      <c r="HS893" s="459"/>
      <c r="HT893" s="459"/>
      <c r="HU893" s="459"/>
      <c r="HV893" s="459"/>
      <c r="HW893" s="459"/>
      <c r="HX893" s="459"/>
      <c r="HY893" s="459"/>
      <c r="HZ893" s="459"/>
      <c r="IA893" s="459"/>
      <c r="IB893" s="459"/>
      <c r="IC893" s="459"/>
      <c r="ID893" s="459"/>
      <c r="IE893" s="459"/>
      <c r="IF893" s="459"/>
      <c r="IG893" s="459"/>
      <c r="IH893" s="459"/>
      <c r="II893" s="459"/>
      <c r="IJ893" s="459"/>
      <c r="IK893" s="459"/>
      <c r="IL893" s="459"/>
      <c r="IM893" s="459"/>
      <c r="IN893" s="459"/>
      <c r="IO893" s="459"/>
      <c r="IP893" s="459"/>
      <c r="IQ893" s="459"/>
      <c r="IR893" s="459"/>
      <c r="IS893" s="459"/>
      <c r="IT893" s="459"/>
      <c r="IU893" s="459"/>
      <c r="IV893" s="459"/>
      <c r="RS893" s="252"/>
    </row>
    <row r="894" spans="1:487" s="461" customFormat="1" ht="18">
      <c r="A894" s="605" t="s">
        <v>2072</v>
      </c>
      <c r="B894" s="488"/>
      <c r="C894" s="488"/>
      <c r="D894" s="461" t="s">
        <v>132</v>
      </c>
      <c r="E894" s="461">
        <f t="shared" si="10"/>
        <v>7</v>
      </c>
      <c r="F894" s="524">
        <f t="shared" si="11"/>
        <v>12</v>
      </c>
      <c r="G894" s="473"/>
      <c r="H894" s="473"/>
      <c r="I894" s="473"/>
      <c r="J894" s="473">
        <v>12</v>
      </c>
      <c r="K894" s="473"/>
      <c r="L894" s="459"/>
      <c r="M894" s="459"/>
      <c r="N894" s="459"/>
      <c r="R894" s="251"/>
      <c r="T894" s="459"/>
      <c r="U894" s="459"/>
      <c r="V894" s="459"/>
      <c r="AA894" s="251"/>
      <c r="AC894" s="459"/>
      <c r="AD894" s="459"/>
      <c r="AE894" s="459"/>
      <c r="AJ894" s="251"/>
      <c r="AL894" s="459"/>
      <c r="AM894" s="459"/>
      <c r="AN894" s="459"/>
      <c r="AS894" s="251"/>
      <c r="AU894" s="459"/>
      <c r="AV894" s="459"/>
      <c r="AW894" s="459"/>
      <c r="BB894" s="251"/>
      <c r="BD894" s="459"/>
      <c r="BE894" s="459"/>
      <c r="BF894" s="459"/>
      <c r="BK894" s="251"/>
      <c r="BM894" s="459"/>
      <c r="BN894" s="459"/>
      <c r="BO894" s="459"/>
      <c r="BT894" s="251"/>
      <c r="BV894" s="459"/>
      <c r="BW894" s="459"/>
      <c r="BX894" s="459"/>
      <c r="CC894" s="251"/>
      <c r="CE894" s="459"/>
      <c r="CF894" s="459"/>
      <c r="CG894" s="459"/>
      <c r="CL894" s="251"/>
      <c r="CN894" s="459"/>
      <c r="CO894" s="459"/>
      <c r="CP894" s="459"/>
      <c r="CU894" s="251"/>
      <c r="CW894" s="459"/>
      <c r="CX894" s="459"/>
      <c r="CY894" s="459"/>
      <c r="DD894" s="251"/>
      <c r="DF894" s="459"/>
      <c r="DG894" s="459"/>
      <c r="DH894" s="459"/>
      <c r="DM894" s="251"/>
      <c r="DO894" s="459"/>
      <c r="DP894" s="459"/>
      <c r="DQ894" s="459"/>
      <c r="DV894" s="251"/>
      <c r="DX894" s="459"/>
      <c r="DY894" s="459"/>
      <c r="DZ894" s="459"/>
      <c r="EE894" s="251"/>
      <c r="EG894" s="459"/>
      <c r="EH894" s="459"/>
      <c r="EI894" s="459"/>
      <c r="EN894" s="251"/>
      <c r="EP894" s="459"/>
      <c r="EQ894" s="459"/>
      <c r="ER894" s="459"/>
      <c r="EW894" s="251"/>
      <c r="EY894" s="459"/>
      <c r="EZ894" s="459"/>
      <c r="FA894" s="459"/>
      <c r="FF894" s="251"/>
      <c r="FH894" s="459"/>
      <c r="FI894" s="459"/>
      <c r="FJ894" s="459"/>
      <c r="FO894" s="251"/>
      <c r="FQ894" s="459"/>
      <c r="FR894" s="459"/>
      <c r="FS894" s="459"/>
      <c r="FX894" s="251"/>
      <c r="FZ894" s="459"/>
      <c r="GA894" s="459"/>
      <c r="GB894" s="459"/>
      <c r="GG894" s="251"/>
      <c r="GI894" s="459"/>
      <c r="GJ894" s="459"/>
      <c r="GK894" s="459"/>
      <c r="GP894" s="251"/>
      <c r="GR894" s="459"/>
      <c r="GS894" s="459"/>
      <c r="GT894" s="459"/>
      <c r="GY894" s="251"/>
      <c r="HA894" s="459"/>
      <c r="HB894" s="459"/>
      <c r="HC894" s="459"/>
      <c r="HH894" s="251"/>
      <c r="HJ894" s="459"/>
      <c r="HK894" s="459"/>
      <c r="HL894" s="459"/>
      <c r="HQ894" s="459"/>
      <c r="HR894" s="459"/>
      <c r="HS894" s="459"/>
      <c r="HT894" s="459"/>
      <c r="HU894" s="459"/>
      <c r="HV894" s="459"/>
      <c r="HW894" s="459"/>
      <c r="HX894" s="459"/>
      <c r="HY894" s="459"/>
      <c r="HZ894" s="459"/>
      <c r="IA894" s="459"/>
      <c r="IB894" s="459"/>
      <c r="IC894" s="459"/>
      <c r="ID894" s="459"/>
      <c r="IE894" s="459"/>
      <c r="IF894" s="459"/>
      <c r="IG894" s="459"/>
      <c r="IH894" s="459"/>
      <c r="II894" s="459"/>
      <c r="IJ894" s="459"/>
      <c r="IK894" s="459"/>
      <c r="IL894" s="459"/>
      <c r="IM894" s="459"/>
      <c r="IN894" s="459"/>
      <c r="IO894" s="459"/>
      <c r="IP894" s="459"/>
      <c r="IQ894" s="459"/>
      <c r="IR894" s="459"/>
      <c r="IS894" s="459"/>
      <c r="IT894" s="459"/>
      <c r="IU894" s="459"/>
      <c r="IV894" s="459"/>
      <c r="RS894" s="252"/>
    </row>
    <row r="895" spans="1:487" s="461" customFormat="1" ht="18">
      <c r="A895" s="605" t="s">
        <v>701</v>
      </c>
      <c r="B895" s="459"/>
      <c r="C895" s="488"/>
      <c r="D895" s="606" t="s">
        <v>129</v>
      </c>
      <c r="E895" s="461">
        <f t="shared" si="10"/>
        <v>3</v>
      </c>
      <c r="F895" s="524">
        <f t="shared" si="11"/>
        <v>0</v>
      </c>
      <c r="G895" s="473"/>
      <c r="H895" s="473"/>
      <c r="I895" s="473"/>
      <c r="J895" s="473"/>
      <c r="K895" s="473"/>
      <c r="L895" s="459"/>
      <c r="M895" s="459"/>
      <c r="N895" s="459"/>
      <c r="R895" s="251"/>
      <c r="T895" s="459"/>
      <c r="U895" s="459"/>
      <c r="V895" s="459"/>
      <c r="AA895" s="251"/>
      <c r="AC895" s="459"/>
      <c r="AD895" s="459"/>
      <c r="AE895" s="459"/>
      <c r="AJ895" s="251"/>
      <c r="AL895" s="459"/>
      <c r="AM895" s="459"/>
      <c r="AN895" s="459"/>
      <c r="AS895" s="251"/>
      <c r="AU895" s="459"/>
      <c r="AV895" s="459"/>
      <c r="AW895" s="459"/>
      <c r="BB895" s="251"/>
      <c r="BD895" s="459"/>
      <c r="BE895" s="459"/>
      <c r="BF895" s="459"/>
      <c r="BK895" s="251"/>
      <c r="BM895" s="459"/>
      <c r="BN895" s="459"/>
      <c r="BO895" s="459"/>
      <c r="BT895" s="251"/>
      <c r="BV895" s="459"/>
      <c r="BW895" s="459"/>
      <c r="BX895" s="459"/>
      <c r="CC895" s="251"/>
      <c r="CE895" s="459"/>
      <c r="CF895" s="459"/>
      <c r="CG895" s="459"/>
      <c r="CL895" s="251"/>
      <c r="CN895" s="459"/>
      <c r="CO895" s="459"/>
      <c r="CP895" s="459"/>
      <c r="CU895" s="251"/>
      <c r="CW895" s="459"/>
      <c r="CX895" s="459"/>
      <c r="CY895" s="459"/>
      <c r="DD895" s="251"/>
      <c r="DF895" s="459"/>
      <c r="DG895" s="459"/>
      <c r="DH895" s="459"/>
      <c r="DM895" s="251"/>
      <c r="DO895" s="459"/>
      <c r="DP895" s="459"/>
      <c r="DQ895" s="459"/>
      <c r="DV895" s="251"/>
      <c r="DX895" s="459"/>
      <c r="DY895" s="459"/>
      <c r="DZ895" s="459"/>
      <c r="EE895" s="251"/>
      <c r="EG895" s="459"/>
      <c r="EH895" s="459"/>
      <c r="EI895" s="459"/>
      <c r="EN895" s="251"/>
      <c r="EP895" s="459"/>
      <c r="EQ895" s="459"/>
      <c r="ER895" s="459"/>
      <c r="EW895" s="251"/>
      <c r="EY895" s="459"/>
      <c r="EZ895" s="459"/>
      <c r="FA895" s="459"/>
      <c r="FF895" s="251"/>
      <c r="FH895" s="459"/>
      <c r="FI895" s="459"/>
      <c r="FJ895" s="459"/>
      <c r="FO895" s="251"/>
      <c r="FQ895" s="459"/>
      <c r="FR895" s="459"/>
      <c r="FS895" s="459"/>
      <c r="FX895" s="251"/>
      <c r="FZ895" s="459"/>
      <c r="GA895" s="459"/>
      <c r="GB895" s="459"/>
      <c r="GG895" s="251"/>
      <c r="GI895" s="459"/>
      <c r="GJ895" s="459"/>
      <c r="GK895" s="459"/>
      <c r="GP895" s="251"/>
      <c r="GR895" s="459"/>
      <c r="GS895" s="459"/>
      <c r="GT895" s="459"/>
      <c r="GY895" s="251"/>
      <c r="HA895" s="459"/>
      <c r="HB895" s="459"/>
      <c r="HC895" s="459"/>
      <c r="HH895" s="251"/>
      <c r="HJ895" s="459"/>
      <c r="HK895" s="459"/>
      <c r="HL895" s="459"/>
      <c r="HQ895" s="459"/>
      <c r="HR895" s="459"/>
      <c r="HS895" s="459"/>
      <c r="HT895" s="459"/>
      <c r="HU895" s="459"/>
      <c r="HV895" s="459"/>
      <c r="HW895" s="459"/>
      <c r="HX895" s="459"/>
      <c r="HY895" s="459"/>
      <c r="HZ895" s="459"/>
      <c r="IA895" s="459"/>
      <c r="IB895" s="459"/>
      <c r="IC895" s="459"/>
      <c r="ID895" s="459"/>
      <c r="IE895" s="459"/>
      <c r="IF895" s="459"/>
      <c r="IG895" s="459"/>
      <c r="IH895" s="459"/>
      <c r="II895" s="459"/>
      <c r="IJ895" s="459"/>
      <c r="IK895" s="459"/>
      <c r="IL895" s="459"/>
      <c r="IM895" s="459"/>
      <c r="IN895" s="459"/>
      <c r="IO895" s="459"/>
      <c r="IP895" s="459"/>
      <c r="IQ895" s="459"/>
      <c r="IR895" s="459"/>
      <c r="IS895" s="459"/>
      <c r="IT895" s="459"/>
      <c r="IU895" s="459"/>
      <c r="IV895" s="459"/>
      <c r="RS895" s="252"/>
    </row>
    <row r="896" spans="1:487" s="461" customFormat="1" ht="18">
      <c r="A896" s="605" t="s">
        <v>2415</v>
      </c>
      <c r="B896" s="459"/>
      <c r="C896" s="488"/>
      <c r="D896" s="606" t="s">
        <v>129</v>
      </c>
      <c r="E896" s="461">
        <f t="shared" si="10"/>
        <v>0</v>
      </c>
      <c r="F896" s="524">
        <f t="shared" si="11"/>
        <v>0</v>
      </c>
      <c r="G896" s="473"/>
      <c r="H896" s="473"/>
      <c r="I896" s="473"/>
      <c r="J896" s="473"/>
      <c r="K896" s="473"/>
      <c r="L896" s="459"/>
      <c r="M896" s="459"/>
      <c r="N896" s="459"/>
      <c r="R896" s="251"/>
      <c r="T896" s="459"/>
      <c r="U896" s="459"/>
      <c r="V896" s="459"/>
      <c r="AA896" s="251"/>
      <c r="AC896" s="459"/>
      <c r="AD896" s="459"/>
      <c r="AE896" s="459"/>
      <c r="AJ896" s="251"/>
      <c r="AL896" s="459"/>
      <c r="AM896" s="459"/>
      <c r="AN896" s="459"/>
      <c r="AS896" s="251"/>
      <c r="AU896" s="459"/>
      <c r="AV896" s="459"/>
      <c r="AW896" s="459"/>
      <c r="BB896" s="251"/>
      <c r="BD896" s="459"/>
      <c r="BE896" s="459"/>
      <c r="BF896" s="459"/>
      <c r="BK896" s="251"/>
      <c r="BM896" s="459"/>
      <c r="BN896" s="459"/>
      <c r="BO896" s="459"/>
      <c r="BT896" s="251"/>
      <c r="BV896" s="459"/>
      <c r="BW896" s="459"/>
      <c r="BX896" s="459"/>
      <c r="CC896" s="251"/>
      <c r="CE896" s="459"/>
      <c r="CF896" s="459"/>
      <c r="CG896" s="459"/>
      <c r="CL896" s="251"/>
      <c r="CN896" s="459"/>
      <c r="CO896" s="459"/>
      <c r="CP896" s="459"/>
      <c r="CU896" s="251"/>
      <c r="CW896" s="459"/>
      <c r="CX896" s="459"/>
      <c r="CY896" s="459"/>
      <c r="DD896" s="251"/>
      <c r="DF896" s="459"/>
      <c r="DG896" s="459"/>
      <c r="DH896" s="459"/>
      <c r="DM896" s="251"/>
      <c r="DO896" s="459"/>
      <c r="DP896" s="459"/>
      <c r="DQ896" s="459"/>
      <c r="DV896" s="251"/>
      <c r="DX896" s="459"/>
      <c r="DY896" s="459"/>
      <c r="DZ896" s="459"/>
      <c r="EE896" s="251"/>
      <c r="EG896" s="459"/>
      <c r="EH896" s="459"/>
      <c r="EI896" s="459"/>
      <c r="EN896" s="251"/>
      <c r="EP896" s="459"/>
      <c r="EQ896" s="459"/>
      <c r="ER896" s="459"/>
      <c r="EW896" s="251"/>
      <c r="EY896" s="459"/>
      <c r="EZ896" s="459"/>
      <c r="FA896" s="459"/>
      <c r="FF896" s="251"/>
      <c r="FH896" s="459"/>
      <c r="FI896" s="459"/>
      <c r="FJ896" s="459"/>
      <c r="FO896" s="251"/>
      <c r="FQ896" s="459"/>
      <c r="FR896" s="459"/>
      <c r="FS896" s="459"/>
      <c r="FX896" s="251"/>
      <c r="FZ896" s="459"/>
      <c r="GA896" s="459"/>
      <c r="GB896" s="459"/>
      <c r="GG896" s="251"/>
      <c r="GI896" s="459"/>
      <c r="GJ896" s="459"/>
      <c r="GK896" s="459"/>
      <c r="GP896" s="251"/>
      <c r="GR896" s="459"/>
      <c r="GS896" s="459"/>
      <c r="GT896" s="459"/>
      <c r="GY896" s="251"/>
      <c r="HA896" s="459"/>
      <c r="HB896" s="459"/>
      <c r="HC896" s="459"/>
      <c r="HH896" s="251"/>
      <c r="HJ896" s="459"/>
      <c r="HK896" s="459"/>
      <c r="HL896" s="459"/>
      <c r="HQ896" s="459"/>
      <c r="HR896" s="459"/>
      <c r="HS896" s="459"/>
      <c r="HT896" s="459"/>
      <c r="HU896" s="459"/>
      <c r="HV896" s="459"/>
      <c r="HW896" s="459"/>
      <c r="HX896" s="459"/>
      <c r="HY896" s="459"/>
      <c r="HZ896" s="459"/>
      <c r="IA896" s="459"/>
      <c r="IB896" s="459"/>
      <c r="IC896" s="459"/>
      <c r="ID896" s="459"/>
      <c r="IE896" s="459"/>
      <c r="IF896" s="459"/>
      <c r="IG896" s="459"/>
      <c r="IH896" s="459"/>
      <c r="II896" s="459"/>
      <c r="IJ896" s="459"/>
      <c r="IK896" s="459"/>
      <c r="IL896" s="459"/>
      <c r="IM896" s="459"/>
      <c r="IN896" s="459"/>
      <c r="IO896" s="459"/>
      <c r="IP896" s="459"/>
      <c r="IQ896" s="459"/>
      <c r="IR896" s="459"/>
      <c r="IS896" s="459"/>
      <c r="IT896" s="459"/>
      <c r="IU896" s="459"/>
      <c r="IV896" s="459"/>
      <c r="RS896" s="252"/>
    </row>
    <row r="897" spans="1:487" s="461" customFormat="1" ht="18">
      <c r="A897" s="605" t="s">
        <v>1116</v>
      </c>
      <c r="B897" s="459"/>
      <c r="C897" s="488"/>
      <c r="D897" s="606" t="s">
        <v>129</v>
      </c>
      <c r="E897" s="461">
        <f t="shared" si="10"/>
        <v>0</v>
      </c>
      <c r="F897" s="524">
        <f t="shared" si="11"/>
        <v>0</v>
      </c>
      <c r="G897" s="509"/>
      <c r="H897" s="509"/>
      <c r="I897" s="509"/>
      <c r="J897" s="509"/>
      <c r="K897" s="509"/>
      <c r="L897" s="459"/>
      <c r="M897" s="459"/>
      <c r="N897" s="459"/>
      <c r="R897" s="251"/>
      <c r="T897" s="459"/>
      <c r="U897" s="459"/>
      <c r="V897" s="459"/>
      <c r="AA897" s="251"/>
      <c r="AC897" s="459"/>
      <c r="AD897" s="459"/>
      <c r="AE897" s="459"/>
      <c r="AJ897" s="251"/>
      <c r="AL897" s="459"/>
      <c r="AM897" s="459"/>
      <c r="AN897" s="459"/>
      <c r="AS897" s="251"/>
      <c r="AU897" s="459"/>
      <c r="AV897" s="459"/>
      <c r="AW897" s="459"/>
      <c r="BB897" s="251"/>
      <c r="BD897" s="459"/>
      <c r="BE897" s="459"/>
      <c r="BF897" s="459"/>
      <c r="BK897" s="251"/>
      <c r="BM897" s="459"/>
      <c r="BN897" s="459"/>
      <c r="BO897" s="459"/>
      <c r="BT897" s="251"/>
      <c r="BV897" s="459"/>
      <c r="BW897" s="459"/>
      <c r="BX897" s="459"/>
      <c r="CC897" s="251"/>
      <c r="CE897" s="459"/>
      <c r="CF897" s="459"/>
      <c r="CG897" s="459"/>
      <c r="CL897" s="251"/>
      <c r="CN897" s="459"/>
      <c r="CO897" s="459"/>
      <c r="CP897" s="459"/>
      <c r="CU897" s="251"/>
      <c r="CW897" s="459"/>
      <c r="CX897" s="459"/>
      <c r="CY897" s="459"/>
      <c r="DD897" s="251"/>
      <c r="DF897" s="459"/>
      <c r="DG897" s="459"/>
      <c r="DH897" s="459"/>
      <c r="DM897" s="251"/>
      <c r="DO897" s="459"/>
      <c r="DP897" s="459"/>
      <c r="DQ897" s="459"/>
      <c r="DV897" s="251"/>
      <c r="DX897" s="459"/>
      <c r="DY897" s="459"/>
      <c r="DZ897" s="459"/>
      <c r="EE897" s="251"/>
      <c r="EG897" s="459"/>
      <c r="EH897" s="459"/>
      <c r="EI897" s="459"/>
      <c r="EN897" s="251"/>
      <c r="EP897" s="459"/>
      <c r="EQ897" s="459"/>
      <c r="ER897" s="459"/>
      <c r="EW897" s="251"/>
      <c r="EY897" s="459"/>
      <c r="EZ897" s="459"/>
      <c r="FA897" s="459"/>
      <c r="FF897" s="251"/>
      <c r="FH897" s="459"/>
      <c r="FI897" s="459"/>
      <c r="FJ897" s="459"/>
      <c r="FO897" s="251"/>
      <c r="FQ897" s="459"/>
      <c r="FR897" s="459"/>
      <c r="FS897" s="459"/>
      <c r="FX897" s="251"/>
      <c r="FZ897" s="459"/>
      <c r="GA897" s="459"/>
      <c r="GB897" s="459"/>
      <c r="GG897" s="251"/>
      <c r="GI897" s="459"/>
      <c r="GJ897" s="459"/>
      <c r="GK897" s="459"/>
      <c r="GP897" s="251"/>
      <c r="GR897" s="459"/>
      <c r="GS897" s="459"/>
      <c r="GT897" s="459"/>
      <c r="GY897" s="251"/>
      <c r="HA897" s="459"/>
      <c r="HB897" s="459"/>
      <c r="HC897" s="459"/>
      <c r="HH897" s="251"/>
      <c r="HJ897" s="459"/>
      <c r="HK897" s="459"/>
      <c r="HL897" s="459"/>
      <c r="HQ897" s="459"/>
      <c r="HR897" s="459"/>
      <c r="HS897" s="459"/>
      <c r="HT897" s="459"/>
      <c r="HU897" s="459"/>
      <c r="HV897" s="459"/>
      <c r="HW897" s="459"/>
      <c r="HX897" s="459"/>
      <c r="HY897" s="459"/>
      <c r="HZ897" s="459"/>
      <c r="IA897" s="459"/>
      <c r="IB897" s="459"/>
      <c r="IC897" s="459"/>
      <c r="ID897" s="459"/>
      <c r="IE897" s="459"/>
      <c r="IF897" s="459"/>
      <c r="IG897" s="459"/>
      <c r="IH897" s="459"/>
      <c r="II897" s="459"/>
      <c r="IJ897" s="459"/>
      <c r="IK897" s="459"/>
      <c r="IL897" s="459"/>
      <c r="IM897" s="459"/>
      <c r="IN897" s="459"/>
      <c r="IO897" s="459"/>
      <c r="IP897" s="459"/>
      <c r="IQ897" s="459"/>
      <c r="IR897" s="459"/>
      <c r="IS897" s="459"/>
      <c r="IT897" s="459"/>
      <c r="IU897" s="459"/>
      <c r="IV897" s="459"/>
      <c r="RS897" s="252"/>
    </row>
    <row r="898" spans="1:487" s="461" customFormat="1" ht="18">
      <c r="A898" s="605" t="s">
        <v>939</v>
      </c>
      <c r="B898" s="459"/>
      <c r="C898" s="488"/>
      <c r="D898" s="606" t="s">
        <v>129</v>
      </c>
      <c r="E898" s="461">
        <f t="shared" si="10"/>
        <v>0</v>
      </c>
      <c r="F898" s="524">
        <f t="shared" si="11"/>
        <v>0</v>
      </c>
      <c r="G898" s="509"/>
      <c r="H898" s="509"/>
      <c r="I898" s="509"/>
      <c r="J898" s="509"/>
      <c r="K898" s="509"/>
      <c r="M898" s="459"/>
      <c r="N898" s="459"/>
      <c r="R898" s="251"/>
      <c r="T898" s="459"/>
      <c r="U898" s="459"/>
      <c r="V898" s="459"/>
      <c r="AA898" s="251"/>
      <c r="AC898" s="459"/>
      <c r="AD898" s="459"/>
      <c r="AE898" s="459"/>
      <c r="AJ898" s="251"/>
      <c r="AL898" s="459"/>
      <c r="AM898" s="459"/>
      <c r="AN898" s="459"/>
      <c r="AS898" s="251"/>
      <c r="AU898" s="459"/>
      <c r="AV898" s="459"/>
      <c r="AW898" s="459"/>
      <c r="BB898" s="251"/>
      <c r="BD898" s="459"/>
      <c r="BE898" s="459"/>
      <c r="BF898" s="459"/>
      <c r="BK898" s="251"/>
      <c r="BM898" s="459"/>
      <c r="BN898" s="459"/>
      <c r="BO898" s="459"/>
      <c r="BT898" s="251"/>
      <c r="BV898" s="459"/>
      <c r="BW898" s="459"/>
      <c r="BX898" s="459"/>
      <c r="CC898" s="251"/>
      <c r="CE898" s="459"/>
      <c r="CF898" s="459"/>
      <c r="CG898" s="459"/>
      <c r="CL898" s="251"/>
      <c r="CN898" s="459"/>
      <c r="CO898" s="459"/>
      <c r="CP898" s="459"/>
      <c r="CU898" s="251"/>
      <c r="CW898" s="459"/>
      <c r="CX898" s="459"/>
      <c r="CY898" s="459"/>
      <c r="DD898" s="251"/>
      <c r="DF898" s="459"/>
      <c r="DG898" s="459"/>
      <c r="DH898" s="459"/>
      <c r="DM898" s="251"/>
      <c r="DO898" s="459"/>
      <c r="DP898" s="459"/>
      <c r="DQ898" s="459"/>
      <c r="DV898" s="251"/>
      <c r="DX898" s="459"/>
      <c r="DY898" s="459"/>
      <c r="DZ898" s="459"/>
      <c r="EE898" s="251"/>
      <c r="EG898" s="459"/>
      <c r="EH898" s="459"/>
      <c r="EI898" s="459"/>
      <c r="EN898" s="251"/>
      <c r="EP898" s="459"/>
      <c r="EQ898" s="459"/>
      <c r="ER898" s="459"/>
      <c r="EW898" s="251"/>
      <c r="EY898" s="459"/>
      <c r="EZ898" s="459"/>
      <c r="FA898" s="459"/>
      <c r="FF898" s="251"/>
      <c r="FH898" s="459"/>
      <c r="FI898" s="459"/>
      <c r="FJ898" s="459"/>
      <c r="FO898" s="251"/>
      <c r="FQ898" s="459"/>
      <c r="FR898" s="459"/>
      <c r="FS898" s="459"/>
      <c r="FX898" s="251"/>
      <c r="FZ898" s="459"/>
      <c r="GA898" s="459"/>
      <c r="GB898" s="459"/>
      <c r="GG898" s="251"/>
      <c r="GI898" s="459"/>
      <c r="GJ898" s="459"/>
      <c r="GK898" s="459"/>
      <c r="GP898" s="251"/>
      <c r="GR898" s="459"/>
      <c r="GS898" s="459"/>
      <c r="GT898" s="459"/>
      <c r="GY898" s="251"/>
      <c r="HA898" s="459"/>
      <c r="HB898" s="459"/>
      <c r="HC898" s="459"/>
      <c r="HH898" s="251"/>
      <c r="HJ898" s="459"/>
      <c r="HK898" s="459"/>
      <c r="HL898" s="459"/>
      <c r="HQ898" s="459"/>
      <c r="HR898" s="459"/>
      <c r="HS898" s="459"/>
      <c r="HT898" s="459"/>
      <c r="HU898" s="459"/>
      <c r="HV898" s="459"/>
      <c r="HW898" s="459"/>
      <c r="HX898" s="459"/>
      <c r="HY898" s="459"/>
      <c r="HZ898" s="459"/>
      <c r="IA898" s="459"/>
      <c r="IB898" s="459"/>
      <c r="IC898" s="459"/>
      <c r="ID898" s="459"/>
      <c r="IE898" s="459"/>
      <c r="IF898" s="459"/>
      <c r="IG898" s="459"/>
      <c r="IH898" s="459"/>
      <c r="II898" s="459"/>
      <c r="IJ898" s="459"/>
      <c r="IK898" s="459"/>
      <c r="IL898" s="459"/>
      <c r="IM898" s="459"/>
      <c r="IN898" s="459"/>
      <c r="IO898" s="459"/>
      <c r="IP898" s="459"/>
      <c r="IQ898" s="459"/>
      <c r="IR898" s="459"/>
      <c r="IS898" s="459"/>
      <c r="IT898" s="459"/>
      <c r="IU898" s="459"/>
      <c r="IV898" s="459"/>
      <c r="RS898" s="252"/>
    </row>
    <row r="899" spans="1:487" s="461" customFormat="1" ht="18">
      <c r="A899" s="605" t="s">
        <v>483</v>
      </c>
      <c r="B899" s="459"/>
      <c r="C899" s="488"/>
      <c r="D899" s="461" t="s">
        <v>137</v>
      </c>
      <c r="E899" s="461">
        <f t="shared" si="10"/>
        <v>59</v>
      </c>
      <c r="F899" s="524">
        <f t="shared" si="11"/>
        <v>18</v>
      </c>
      <c r="G899" s="473"/>
      <c r="H899" s="473">
        <v>7</v>
      </c>
      <c r="I899" s="473"/>
      <c r="J899" s="473">
        <v>11</v>
      </c>
      <c r="K899" s="473"/>
      <c r="M899" s="459"/>
      <c r="N899" s="459"/>
      <c r="R899" s="251"/>
      <c r="T899" s="459"/>
      <c r="U899" s="459"/>
      <c r="V899" s="459"/>
      <c r="AA899" s="251"/>
      <c r="AC899" s="459"/>
      <c r="AD899" s="459"/>
      <c r="AE899" s="459"/>
      <c r="AJ899" s="251"/>
      <c r="AL899" s="459"/>
      <c r="AM899" s="459"/>
      <c r="AN899" s="459"/>
      <c r="AS899" s="251"/>
      <c r="AU899" s="459"/>
      <c r="AV899" s="459"/>
      <c r="AW899" s="459"/>
      <c r="BB899" s="251"/>
      <c r="BD899" s="459"/>
      <c r="BE899" s="459"/>
      <c r="BF899" s="459"/>
      <c r="BK899" s="251"/>
      <c r="BM899" s="459"/>
      <c r="BN899" s="459"/>
      <c r="BO899" s="459"/>
      <c r="BT899" s="251"/>
      <c r="BV899" s="459"/>
      <c r="BW899" s="459"/>
      <c r="BX899" s="459"/>
      <c r="CC899" s="251"/>
      <c r="CE899" s="459"/>
      <c r="CF899" s="459"/>
      <c r="CG899" s="459"/>
      <c r="CL899" s="251"/>
      <c r="CN899" s="459"/>
      <c r="CO899" s="459"/>
      <c r="CP899" s="459"/>
      <c r="CU899" s="251"/>
      <c r="CW899" s="459"/>
      <c r="CX899" s="459"/>
      <c r="CY899" s="459"/>
      <c r="DD899" s="251"/>
      <c r="DF899" s="459"/>
      <c r="DG899" s="459"/>
      <c r="DH899" s="459"/>
      <c r="DM899" s="251"/>
      <c r="DO899" s="459"/>
      <c r="DP899" s="459"/>
      <c r="DQ899" s="459"/>
      <c r="DV899" s="251"/>
      <c r="DX899" s="459"/>
      <c r="DY899" s="459"/>
      <c r="DZ899" s="459"/>
      <c r="EE899" s="251"/>
      <c r="EG899" s="459"/>
      <c r="EH899" s="459"/>
      <c r="EI899" s="459"/>
      <c r="EN899" s="251"/>
      <c r="EP899" s="459"/>
      <c r="EQ899" s="459"/>
      <c r="ER899" s="459"/>
      <c r="EW899" s="251"/>
      <c r="EY899" s="459"/>
      <c r="EZ899" s="459"/>
      <c r="FA899" s="459"/>
      <c r="FF899" s="251"/>
      <c r="FH899" s="459"/>
      <c r="FI899" s="459"/>
      <c r="FJ899" s="459"/>
      <c r="FO899" s="251"/>
      <c r="FQ899" s="459"/>
      <c r="FR899" s="459"/>
      <c r="FS899" s="459"/>
      <c r="FX899" s="251"/>
      <c r="FZ899" s="459"/>
      <c r="GA899" s="459"/>
      <c r="GB899" s="459"/>
      <c r="GG899" s="251"/>
      <c r="GI899" s="459"/>
      <c r="GJ899" s="459"/>
      <c r="GK899" s="459"/>
      <c r="GP899" s="251"/>
      <c r="GR899" s="459"/>
      <c r="GS899" s="459"/>
      <c r="GT899" s="459"/>
      <c r="GY899" s="251"/>
      <c r="HA899" s="459"/>
      <c r="HB899" s="459"/>
      <c r="HC899" s="459"/>
      <c r="HH899" s="251"/>
      <c r="HJ899" s="459"/>
      <c r="HK899" s="459"/>
      <c r="HL899" s="459"/>
      <c r="HQ899" s="459"/>
      <c r="HR899" s="459"/>
      <c r="HS899" s="459"/>
      <c r="HT899" s="459"/>
      <c r="HU899" s="459"/>
      <c r="HV899" s="459"/>
      <c r="HW899" s="459"/>
      <c r="HX899" s="459"/>
      <c r="HY899" s="459"/>
      <c r="HZ899" s="459"/>
      <c r="IA899" s="459"/>
      <c r="IB899" s="459"/>
      <c r="IC899" s="459"/>
      <c r="ID899" s="459"/>
      <c r="IE899" s="459"/>
      <c r="IF899" s="459"/>
      <c r="IG899" s="459"/>
      <c r="IH899" s="459"/>
      <c r="II899" s="459"/>
      <c r="IJ899" s="459"/>
      <c r="IK899" s="459"/>
      <c r="IL899" s="459"/>
      <c r="IM899" s="459"/>
      <c r="IN899" s="459"/>
      <c r="IO899" s="459"/>
      <c r="IP899" s="459"/>
      <c r="IQ899" s="459"/>
      <c r="IR899" s="459"/>
      <c r="IS899" s="459"/>
      <c r="IT899" s="459"/>
      <c r="IU899" s="459"/>
      <c r="IV899" s="459"/>
      <c r="RS899" s="252"/>
    </row>
    <row r="900" spans="1:487" s="461" customFormat="1" ht="18">
      <c r="A900" s="605" t="s">
        <v>494</v>
      </c>
      <c r="B900" s="459"/>
      <c r="C900" s="488"/>
      <c r="D900" s="461" t="s">
        <v>134</v>
      </c>
      <c r="E900" s="461">
        <f t="shared" si="10"/>
        <v>3</v>
      </c>
      <c r="F900" s="524">
        <f t="shared" si="11"/>
        <v>0</v>
      </c>
      <c r="G900" s="473"/>
      <c r="H900" s="473"/>
      <c r="I900" s="473"/>
      <c r="J900" s="473"/>
      <c r="K900" s="473"/>
      <c r="L900" s="459"/>
      <c r="M900" s="459"/>
      <c r="N900" s="459"/>
      <c r="R900" s="251"/>
      <c r="T900" s="459"/>
      <c r="U900" s="459"/>
      <c r="V900" s="459"/>
      <c r="AA900" s="251"/>
      <c r="AC900" s="459"/>
      <c r="AD900" s="459"/>
      <c r="AE900" s="459"/>
      <c r="AJ900" s="251"/>
      <c r="AL900" s="459"/>
      <c r="AM900" s="459"/>
      <c r="AN900" s="459"/>
      <c r="AS900" s="251"/>
      <c r="AU900" s="459"/>
      <c r="AV900" s="459"/>
      <c r="AW900" s="459"/>
      <c r="BB900" s="251"/>
      <c r="BD900" s="459"/>
      <c r="BE900" s="459"/>
      <c r="BF900" s="459"/>
      <c r="BK900" s="251"/>
      <c r="BM900" s="459"/>
      <c r="BN900" s="459"/>
      <c r="BO900" s="459"/>
      <c r="BT900" s="251"/>
      <c r="BV900" s="459"/>
      <c r="BW900" s="459"/>
      <c r="BX900" s="459"/>
      <c r="CC900" s="251"/>
      <c r="CE900" s="459"/>
      <c r="CF900" s="459"/>
      <c r="CG900" s="459"/>
      <c r="CL900" s="251"/>
      <c r="CN900" s="459"/>
      <c r="CO900" s="459"/>
      <c r="CP900" s="459"/>
      <c r="CU900" s="251"/>
      <c r="CW900" s="459"/>
      <c r="CX900" s="459"/>
      <c r="CY900" s="459"/>
      <c r="DD900" s="251"/>
      <c r="DF900" s="459"/>
      <c r="DG900" s="459"/>
      <c r="DH900" s="459"/>
      <c r="DM900" s="251"/>
      <c r="DO900" s="459"/>
      <c r="DP900" s="459"/>
      <c r="DQ900" s="459"/>
      <c r="DV900" s="251"/>
      <c r="DX900" s="459"/>
      <c r="DY900" s="459"/>
      <c r="DZ900" s="459"/>
      <c r="EE900" s="251"/>
      <c r="EG900" s="459"/>
      <c r="EH900" s="459"/>
      <c r="EI900" s="459"/>
      <c r="EN900" s="251"/>
      <c r="EP900" s="459"/>
      <c r="EQ900" s="459"/>
      <c r="ER900" s="459"/>
      <c r="EW900" s="251"/>
      <c r="EY900" s="459"/>
      <c r="EZ900" s="459"/>
      <c r="FA900" s="459"/>
      <c r="FF900" s="251"/>
      <c r="FH900" s="459"/>
      <c r="FI900" s="459"/>
      <c r="FJ900" s="459"/>
      <c r="FO900" s="251"/>
      <c r="FQ900" s="459"/>
      <c r="FR900" s="459"/>
      <c r="FS900" s="459"/>
      <c r="FX900" s="251"/>
      <c r="FZ900" s="459"/>
      <c r="GA900" s="459"/>
      <c r="GB900" s="459"/>
      <c r="GG900" s="251"/>
      <c r="GI900" s="459"/>
      <c r="GJ900" s="459"/>
      <c r="GK900" s="459"/>
      <c r="GP900" s="251"/>
      <c r="GR900" s="459"/>
      <c r="GS900" s="459"/>
      <c r="GT900" s="459"/>
      <c r="GY900" s="251"/>
      <c r="HA900" s="459"/>
      <c r="HB900" s="459"/>
      <c r="HC900" s="459"/>
      <c r="HH900" s="251"/>
      <c r="HJ900" s="459"/>
      <c r="HK900" s="459"/>
      <c r="HL900" s="459"/>
      <c r="HQ900" s="459"/>
      <c r="HR900" s="459"/>
      <c r="HS900" s="459"/>
      <c r="HT900" s="459"/>
      <c r="HU900" s="459"/>
      <c r="HV900" s="459"/>
      <c r="HW900" s="459"/>
      <c r="HX900" s="459"/>
      <c r="HY900" s="459"/>
      <c r="HZ900" s="459"/>
      <c r="IA900" s="459"/>
      <c r="IB900" s="459"/>
      <c r="IC900" s="459"/>
      <c r="ID900" s="459"/>
      <c r="IE900" s="459"/>
      <c r="IF900" s="459"/>
      <c r="IG900" s="459"/>
      <c r="IH900" s="459"/>
      <c r="II900" s="459"/>
      <c r="IJ900" s="459"/>
      <c r="IK900" s="459"/>
      <c r="IL900" s="459"/>
      <c r="IM900" s="459"/>
      <c r="IN900" s="459"/>
      <c r="IO900" s="459"/>
      <c r="IP900" s="459"/>
      <c r="IQ900" s="459"/>
      <c r="IR900" s="459"/>
      <c r="IS900" s="459"/>
      <c r="IT900" s="459"/>
      <c r="IU900" s="459"/>
      <c r="IV900" s="459"/>
      <c r="RS900" s="252"/>
    </row>
    <row r="901" spans="1:487" s="461" customFormat="1" ht="18">
      <c r="A901" s="605" t="s">
        <v>631</v>
      </c>
      <c r="B901" s="488"/>
      <c r="C901" s="488"/>
      <c r="D901" s="461" t="s">
        <v>130</v>
      </c>
      <c r="E901" s="461">
        <f t="shared" si="10"/>
        <v>5</v>
      </c>
      <c r="F901" s="524">
        <f t="shared" si="11"/>
        <v>0</v>
      </c>
      <c r="G901" s="473"/>
      <c r="H901" s="473"/>
      <c r="I901" s="473"/>
      <c r="J901" s="473"/>
      <c r="K901" s="473"/>
      <c r="L901" s="459"/>
      <c r="M901" s="459"/>
      <c r="N901" s="459"/>
      <c r="R901" s="251"/>
      <c r="T901" s="459"/>
      <c r="U901" s="459"/>
      <c r="V901" s="459"/>
      <c r="AA901" s="251"/>
      <c r="AC901" s="459"/>
      <c r="AD901" s="459"/>
      <c r="AE901" s="459"/>
      <c r="AJ901" s="251"/>
      <c r="AL901" s="459"/>
      <c r="AM901" s="459"/>
      <c r="AN901" s="459"/>
      <c r="AS901" s="251"/>
      <c r="AU901" s="459"/>
      <c r="AV901" s="459"/>
      <c r="AW901" s="459"/>
      <c r="BB901" s="251"/>
      <c r="BD901" s="459"/>
      <c r="BE901" s="459"/>
      <c r="BF901" s="459"/>
      <c r="BK901" s="251"/>
      <c r="BM901" s="459"/>
      <c r="BN901" s="459"/>
      <c r="BO901" s="459"/>
      <c r="BT901" s="251"/>
      <c r="BV901" s="459"/>
      <c r="BW901" s="459"/>
      <c r="BX901" s="459"/>
      <c r="CC901" s="251"/>
      <c r="CE901" s="459"/>
      <c r="CF901" s="459"/>
      <c r="CG901" s="459"/>
      <c r="CL901" s="251"/>
      <c r="CN901" s="459"/>
      <c r="CO901" s="459"/>
      <c r="CP901" s="459"/>
      <c r="CU901" s="251"/>
      <c r="CW901" s="459"/>
      <c r="CX901" s="459"/>
      <c r="CY901" s="459"/>
      <c r="DD901" s="251"/>
      <c r="DF901" s="459"/>
      <c r="DG901" s="459"/>
      <c r="DH901" s="459"/>
      <c r="DM901" s="251"/>
      <c r="DO901" s="459"/>
      <c r="DP901" s="459"/>
      <c r="DQ901" s="459"/>
      <c r="DV901" s="251"/>
      <c r="DX901" s="459"/>
      <c r="DY901" s="459"/>
      <c r="DZ901" s="459"/>
      <c r="EE901" s="251"/>
      <c r="EG901" s="459"/>
      <c r="EH901" s="459"/>
      <c r="EI901" s="459"/>
      <c r="EN901" s="251"/>
      <c r="EP901" s="459"/>
      <c r="EQ901" s="459"/>
      <c r="ER901" s="459"/>
      <c r="EW901" s="251"/>
      <c r="EY901" s="459"/>
      <c r="EZ901" s="459"/>
      <c r="FA901" s="459"/>
      <c r="FF901" s="251"/>
      <c r="FH901" s="459"/>
      <c r="FI901" s="459"/>
      <c r="FJ901" s="459"/>
      <c r="FO901" s="251"/>
      <c r="FQ901" s="459"/>
      <c r="FR901" s="459"/>
      <c r="FS901" s="459"/>
      <c r="FX901" s="251"/>
      <c r="FZ901" s="459"/>
      <c r="GA901" s="459"/>
      <c r="GB901" s="459"/>
      <c r="GG901" s="251"/>
      <c r="GI901" s="459"/>
      <c r="GJ901" s="459"/>
      <c r="GK901" s="459"/>
      <c r="GP901" s="251"/>
      <c r="GR901" s="459"/>
      <c r="GS901" s="459"/>
      <c r="GT901" s="459"/>
      <c r="GY901" s="251"/>
      <c r="HA901" s="459"/>
      <c r="HB901" s="459"/>
      <c r="HC901" s="459"/>
      <c r="HH901" s="251"/>
      <c r="HJ901" s="459"/>
      <c r="HK901" s="459"/>
      <c r="HL901" s="459"/>
      <c r="HQ901" s="459"/>
      <c r="HR901" s="459"/>
      <c r="HS901" s="459"/>
      <c r="HT901" s="459"/>
      <c r="HU901" s="459"/>
      <c r="HV901" s="459"/>
      <c r="HW901" s="459"/>
      <c r="HX901" s="459"/>
      <c r="HY901" s="459"/>
      <c r="HZ901" s="459"/>
      <c r="IA901" s="459"/>
      <c r="IB901" s="459"/>
      <c r="IC901" s="459"/>
      <c r="ID901" s="459"/>
      <c r="IE901" s="459"/>
      <c r="IF901" s="459"/>
      <c r="IG901" s="459"/>
      <c r="IH901" s="459"/>
      <c r="II901" s="459"/>
      <c r="IJ901" s="459"/>
      <c r="IK901" s="459"/>
      <c r="IL901" s="459"/>
      <c r="IM901" s="459"/>
      <c r="IN901" s="459"/>
      <c r="IO901" s="459"/>
      <c r="IP901" s="459"/>
      <c r="IQ901" s="459"/>
      <c r="IR901" s="459"/>
      <c r="IS901" s="459"/>
      <c r="IT901" s="459"/>
      <c r="IU901" s="459"/>
      <c r="IV901" s="459"/>
      <c r="RS901" s="252"/>
    </row>
    <row r="902" spans="1:487" s="461" customFormat="1" ht="18">
      <c r="A902" s="605" t="s">
        <v>724</v>
      </c>
      <c r="B902" s="459"/>
      <c r="C902" s="488"/>
      <c r="D902" s="606" t="s">
        <v>129</v>
      </c>
      <c r="E902" s="461">
        <f t="shared" si="10"/>
        <v>7</v>
      </c>
      <c r="F902" s="524">
        <f t="shared" si="11"/>
        <v>24</v>
      </c>
      <c r="G902" s="509"/>
      <c r="H902" s="509"/>
      <c r="I902" s="509">
        <v>24</v>
      </c>
      <c r="J902" s="509"/>
      <c r="K902" s="509"/>
      <c r="M902" s="459"/>
      <c r="N902" s="459"/>
      <c r="R902" s="251"/>
      <c r="T902" s="459"/>
      <c r="U902" s="459"/>
      <c r="V902" s="459"/>
      <c r="AA902" s="251"/>
      <c r="AC902" s="459"/>
      <c r="AD902" s="459"/>
      <c r="AE902" s="459"/>
      <c r="AJ902" s="251"/>
      <c r="AL902" s="459"/>
      <c r="AM902" s="459"/>
      <c r="AN902" s="459"/>
      <c r="AS902" s="251"/>
      <c r="AU902" s="459"/>
      <c r="AV902" s="459"/>
      <c r="AW902" s="459"/>
      <c r="BB902" s="251"/>
      <c r="BD902" s="459"/>
      <c r="BE902" s="459"/>
      <c r="BF902" s="459"/>
      <c r="BK902" s="251"/>
      <c r="BM902" s="459"/>
      <c r="BN902" s="459"/>
      <c r="BO902" s="459"/>
      <c r="BT902" s="251"/>
      <c r="BV902" s="459"/>
      <c r="BW902" s="459"/>
      <c r="BX902" s="459"/>
      <c r="CC902" s="251"/>
      <c r="CE902" s="459"/>
      <c r="CF902" s="459"/>
      <c r="CG902" s="459"/>
      <c r="CL902" s="251"/>
      <c r="CN902" s="459"/>
      <c r="CO902" s="459"/>
      <c r="CP902" s="459"/>
      <c r="CU902" s="251"/>
      <c r="CW902" s="459"/>
      <c r="CX902" s="459"/>
      <c r="CY902" s="459"/>
      <c r="DD902" s="251"/>
      <c r="DF902" s="459"/>
      <c r="DG902" s="459"/>
      <c r="DH902" s="459"/>
      <c r="DM902" s="251"/>
      <c r="DO902" s="459"/>
      <c r="DP902" s="459"/>
      <c r="DQ902" s="459"/>
      <c r="DV902" s="251"/>
      <c r="DX902" s="459"/>
      <c r="DY902" s="459"/>
      <c r="DZ902" s="459"/>
      <c r="EE902" s="251"/>
      <c r="EG902" s="459"/>
      <c r="EH902" s="459"/>
      <c r="EI902" s="459"/>
      <c r="EN902" s="251"/>
      <c r="EP902" s="459"/>
      <c r="EQ902" s="459"/>
      <c r="ER902" s="459"/>
      <c r="EW902" s="251"/>
      <c r="EY902" s="459"/>
      <c r="EZ902" s="459"/>
      <c r="FA902" s="459"/>
      <c r="FF902" s="251"/>
      <c r="FH902" s="459"/>
      <c r="FI902" s="459"/>
      <c r="FJ902" s="459"/>
      <c r="FO902" s="251"/>
      <c r="FQ902" s="459"/>
      <c r="FR902" s="459"/>
      <c r="FS902" s="459"/>
      <c r="FX902" s="251"/>
      <c r="FZ902" s="459"/>
      <c r="GA902" s="459"/>
      <c r="GB902" s="459"/>
      <c r="GG902" s="251"/>
      <c r="GI902" s="459"/>
      <c r="GJ902" s="459"/>
      <c r="GK902" s="459"/>
      <c r="GP902" s="251"/>
      <c r="GR902" s="459"/>
      <c r="GS902" s="459"/>
      <c r="GT902" s="459"/>
      <c r="GY902" s="251"/>
      <c r="HA902" s="459"/>
      <c r="HB902" s="459"/>
      <c r="HC902" s="459"/>
      <c r="HH902" s="251"/>
      <c r="HJ902" s="459"/>
      <c r="HK902" s="459"/>
      <c r="HL902" s="459"/>
      <c r="HQ902" s="459"/>
      <c r="HR902" s="459"/>
      <c r="HS902" s="459"/>
      <c r="HT902" s="459"/>
      <c r="HU902" s="459"/>
      <c r="HV902" s="459"/>
      <c r="HW902" s="459"/>
      <c r="HX902" s="459"/>
      <c r="HY902" s="459"/>
      <c r="HZ902" s="459"/>
      <c r="IA902" s="459"/>
      <c r="IB902" s="459"/>
      <c r="IC902" s="459"/>
      <c r="ID902" s="459"/>
      <c r="IE902" s="459"/>
      <c r="IF902" s="459"/>
      <c r="IG902" s="459"/>
      <c r="IH902" s="459"/>
      <c r="II902" s="459"/>
      <c r="IJ902" s="459"/>
      <c r="IK902" s="459"/>
      <c r="IL902" s="459"/>
      <c r="IM902" s="459"/>
      <c r="IN902" s="459"/>
      <c r="IO902" s="459"/>
      <c r="IP902" s="459"/>
      <c r="IQ902" s="459"/>
      <c r="IR902" s="459"/>
      <c r="IS902" s="459"/>
      <c r="IT902" s="459"/>
      <c r="IU902" s="459"/>
      <c r="IV902" s="459"/>
      <c r="RS902" s="252"/>
    </row>
    <row r="903" spans="1:487" s="461" customFormat="1" ht="18">
      <c r="A903" s="605" t="s">
        <v>2416</v>
      </c>
      <c r="B903" s="459"/>
      <c r="C903" s="488"/>
      <c r="D903" s="606" t="s">
        <v>129</v>
      </c>
      <c r="E903" s="461">
        <f t="shared" si="10"/>
        <v>0</v>
      </c>
      <c r="F903" s="524">
        <f t="shared" si="11"/>
        <v>0</v>
      </c>
      <c r="G903" s="509"/>
      <c r="H903" s="509"/>
      <c r="I903" s="509"/>
      <c r="J903" s="509"/>
      <c r="K903" s="509"/>
      <c r="L903" s="509"/>
      <c r="M903" s="459"/>
      <c r="N903" s="459"/>
      <c r="R903" s="251"/>
      <c r="T903" s="459"/>
      <c r="U903" s="459"/>
      <c r="V903" s="459"/>
      <c r="AA903" s="251"/>
      <c r="AC903" s="459"/>
      <c r="AD903" s="459"/>
      <c r="AE903" s="459"/>
      <c r="AJ903" s="251"/>
      <c r="AL903" s="459"/>
      <c r="AM903" s="459"/>
      <c r="AN903" s="459"/>
      <c r="AS903" s="251"/>
      <c r="AU903" s="459"/>
      <c r="AV903" s="459"/>
      <c r="AW903" s="459"/>
      <c r="BB903" s="251"/>
      <c r="BD903" s="459"/>
      <c r="BE903" s="459"/>
      <c r="BF903" s="459"/>
      <c r="BK903" s="251"/>
      <c r="BM903" s="459"/>
      <c r="BN903" s="459"/>
      <c r="BO903" s="459"/>
      <c r="BT903" s="251"/>
      <c r="BV903" s="459"/>
      <c r="BW903" s="459"/>
      <c r="BX903" s="459"/>
      <c r="CC903" s="251"/>
      <c r="CE903" s="459"/>
      <c r="CF903" s="459"/>
      <c r="CG903" s="459"/>
      <c r="CL903" s="251"/>
      <c r="CN903" s="459"/>
      <c r="CO903" s="459"/>
      <c r="CP903" s="459"/>
      <c r="CU903" s="251"/>
      <c r="CW903" s="459"/>
      <c r="CX903" s="459"/>
      <c r="CY903" s="459"/>
      <c r="DD903" s="251"/>
      <c r="DF903" s="459"/>
      <c r="DG903" s="459"/>
      <c r="DH903" s="459"/>
      <c r="DM903" s="251"/>
      <c r="DO903" s="459"/>
      <c r="DP903" s="459"/>
      <c r="DQ903" s="459"/>
      <c r="DV903" s="251"/>
      <c r="DX903" s="459"/>
      <c r="DY903" s="459"/>
      <c r="DZ903" s="459"/>
      <c r="EE903" s="251"/>
      <c r="EG903" s="459"/>
      <c r="EH903" s="459"/>
      <c r="EI903" s="459"/>
      <c r="EN903" s="251"/>
      <c r="EP903" s="459"/>
      <c r="EQ903" s="459"/>
      <c r="ER903" s="459"/>
      <c r="EW903" s="251"/>
      <c r="EY903" s="459"/>
      <c r="EZ903" s="459"/>
      <c r="FA903" s="459"/>
      <c r="FF903" s="251"/>
      <c r="FH903" s="459"/>
      <c r="FI903" s="459"/>
      <c r="FJ903" s="459"/>
      <c r="FO903" s="251"/>
      <c r="FQ903" s="459"/>
      <c r="FR903" s="459"/>
      <c r="FS903" s="459"/>
      <c r="FX903" s="251"/>
      <c r="FZ903" s="459"/>
      <c r="GA903" s="459"/>
      <c r="GB903" s="459"/>
      <c r="GG903" s="251"/>
      <c r="GI903" s="459"/>
      <c r="GJ903" s="459"/>
      <c r="GK903" s="459"/>
      <c r="GP903" s="251"/>
      <c r="GR903" s="459"/>
      <c r="GS903" s="459"/>
      <c r="GT903" s="459"/>
      <c r="GY903" s="251"/>
      <c r="HA903" s="459"/>
      <c r="HB903" s="459"/>
      <c r="HC903" s="459"/>
      <c r="HH903" s="251"/>
      <c r="HJ903" s="459"/>
      <c r="HK903" s="459"/>
      <c r="HL903" s="459"/>
      <c r="HQ903" s="459"/>
      <c r="HR903" s="459"/>
      <c r="HS903" s="459"/>
      <c r="HT903" s="459"/>
      <c r="HU903" s="459"/>
      <c r="HV903" s="459"/>
      <c r="HW903" s="459"/>
      <c r="HX903" s="459"/>
      <c r="HY903" s="459"/>
      <c r="HZ903" s="459"/>
      <c r="IA903" s="459"/>
      <c r="IB903" s="459"/>
      <c r="IC903" s="459"/>
      <c r="ID903" s="459"/>
      <c r="IE903" s="459"/>
      <c r="IF903" s="459"/>
      <c r="IG903" s="459"/>
      <c r="IH903" s="459"/>
      <c r="II903" s="459"/>
      <c r="IJ903" s="459"/>
      <c r="IK903" s="459"/>
      <c r="IL903" s="459"/>
      <c r="IM903" s="459"/>
      <c r="IN903" s="459"/>
      <c r="IO903" s="459"/>
      <c r="IP903" s="459"/>
      <c r="IQ903" s="459"/>
      <c r="IR903" s="459"/>
      <c r="IS903" s="459"/>
      <c r="IT903" s="459"/>
      <c r="IU903" s="459"/>
      <c r="IV903" s="459"/>
      <c r="RS903" s="252"/>
    </row>
    <row r="904" spans="1:487" s="461" customFormat="1" ht="18">
      <c r="A904" s="605" t="s">
        <v>613</v>
      </c>
      <c r="B904" s="459"/>
      <c r="C904" s="488"/>
      <c r="D904" s="606" t="s">
        <v>129</v>
      </c>
      <c r="E904" s="461">
        <f t="shared" si="10"/>
        <v>0</v>
      </c>
      <c r="F904" s="524">
        <f t="shared" si="11"/>
        <v>0</v>
      </c>
      <c r="G904" s="509"/>
      <c r="H904" s="509"/>
      <c r="I904" s="509"/>
      <c r="J904" s="509"/>
      <c r="K904" s="509"/>
      <c r="L904" s="459"/>
      <c r="M904" s="459"/>
      <c r="N904" s="459"/>
      <c r="R904" s="251"/>
      <c r="T904" s="459"/>
      <c r="U904" s="459"/>
      <c r="V904" s="459"/>
      <c r="AA904" s="251"/>
      <c r="AC904" s="459"/>
      <c r="AD904" s="459"/>
      <c r="AE904" s="459"/>
      <c r="AJ904" s="251"/>
      <c r="AL904" s="459"/>
      <c r="AM904" s="459"/>
      <c r="AN904" s="459"/>
      <c r="AS904" s="251"/>
      <c r="AU904" s="459"/>
      <c r="AV904" s="459"/>
      <c r="AW904" s="459"/>
      <c r="BB904" s="251"/>
      <c r="BD904" s="459"/>
      <c r="BE904" s="459"/>
      <c r="BF904" s="459"/>
      <c r="BK904" s="251"/>
      <c r="BM904" s="459"/>
      <c r="BN904" s="459"/>
      <c r="BO904" s="459"/>
      <c r="BT904" s="251"/>
      <c r="BV904" s="459"/>
      <c r="BW904" s="459"/>
      <c r="BX904" s="459"/>
      <c r="CC904" s="251"/>
      <c r="CE904" s="459"/>
      <c r="CF904" s="459"/>
      <c r="CG904" s="459"/>
      <c r="CL904" s="251"/>
      <c r="CN904" s="459"/>
      <c r="CO904" s="459"/>
      <c r="CP904" s="459"/>
      <c r="CU904" s="251"/>
      <c r="CW904" s="459"/>
      <c r="CX904" s="459"/>
      <c r="CY904" s="459"/>
      <c r="DD904" s="251"/>
      <c r="DF904" s="459"/>
      <c r="DG904" s="459"/>
      <c r="DH904" s="459"/>
      <c r="DM904" s="251"/>
      <c r="DO904" s="459"/>
      <c r="DP904" s="459"/>
      <c r="DQ904" s="459"/>
      <c r="DV904" s="251"/>
      <c r="DX904" s="459"/>
      <c r="DY904" s="459"/>
      <c r="DZ904" s="459"/>
      <c r="EE904" s="251"/>
      <c r="EG904" s="459"/>
      <c r="EH904" s="459"/>
      <c r="EI904" s="459"/>
      <c r="EN904" s="251"/>
      <c r="EP904" s="459"/>
      <c r="EQ904" s="459"/>
      <c r="ER904" s="459"/>
      <c r="EW904" s="251"/>
      <c r="EY904" s="459"/>
      <c r="EZ904" s="459"/>
      <c r="FA904" s="459"/>
      <c r="FF904" s="251"/>
      <c r="FH904" s="459"/>
      <c r="FI904" s="459"/>
      <c r="FJ904" s="459"/>
      <c r="FO904" s="251"/>
      <c r="FQ904" s="459"/>
      <c r="FR904" s="459"/>
      <c r="FS904" s="459"/>
      <c r="FX904" s="251"/>
      <c r="FZ904" s="459"/>
      <c r="GA904" s="459"/>
      <c r="GB904" s="459"/>
      <c r="GG904" s="251"/>
      <c r="GI904" s="459"/>
      <c r="GJ904" s="459"/>
      <c r="GK904" s="459"/>
      <c r="GP904" s="251"/>
      <c r="GR904" s="459"/>
      <c r="GS904" s="459"/>
      <c r="GT904" s="459"/>
      <c r="GY904" s="251"/>
      <c r="HA904" s="459"/>
      <c r="HB904" s="459"/>
      <c r="HC904" s="459"/>
      <c r="HH904" s="251"/>
      <c r="HJ904" s="459"/>
      <c r="HK904" s="459"/>
      <c r="HL904" s="459"/>
      <c r="HQ904" s="459"/>
      <c r="HR904" s="459"/>
      <c r="HS904" s="459"/>
      <c r="HT904" s="459"/>
      <c r="HU904" s="459"/>
      <c r="HV904" s="459"/>
      <c r="HW904" s="459"/>
      <c r="HX904" s="459"/>
      <c r="HY904" s="459"/>
      <c r="HZ904" s="459"/>
      <c r="IA904" s="459"/>
      <c r="IB904" s="459"/>
      <c r="IC904" s="459"/>
      <c r="ID904" s="459"/>
      <c r="IE904" s="459"/>
      <c r="IF904" s="459"/>
      <c r="IG904" s="459"/>
      <c r="IH904" s="459"/>
      <c r="II904" s="459"/>
      <c r="IJ904" s="459"/>
      <c r="IK904" s="459"/>
      <c r="IL904" s="459"/>
      <c r="IM904" s="459"/>
      <c r="IN904" s="459"/>
      <c r="IO904" s="459"/>
      <c r="IP904" s="459"/>
      <c r="IQ904" s="459"/>
      <c r="IR904" s="459"/>
      <c r="IS904" s="459"/>
      <c r="IT904" s="459"/>
      <c r="IU904" s="459"/>
      <c r="IV904" s="459"/>
      <c r="RS904" s="252"/>
    </row>
    <row r="905" spans="1:487" s="461" customFormat="1" ht="18">
      <c r="A905" s="605" t="s">
        <v>1473</v>
      </c>
      <c r="B905" s="459"/>
      <c r="C905" s="488"/>
      <c r="D905" s="606" t="s">
        <v>129</v>
      </c>
      <c r="E905" s="461">
        <f t="shared" si="10"/>
        <v>0</v>
      </c>
      <c r="F905" s="524">
        <f t="shared" si="11"/>
        <v>0</v>
      </c>
      <c r="G905" s="509"/>
      <c r="H905" s="509"/>
      <c r="I905" s="509"/>
      <c r="J905" s="509"/>
      <c r="K905" s="509"/>
      <c r="L905" s="459"/>
      <c r="M905" s="459"/>
      <c r="N905" s="459"/>
      <c r="R905" s="251"/>
      <c r="T905" s="459"/>
      <c r="U905" s="459"/>
      <c r="V905" s="459"/>
      <c r="AA905" s="251"/>
      <c r="AC905" s="459"/>
      <c r="AD905" s="459"/>
      <c r="AE905" s="459"/>
      <c r="AJ905" s="251"/>
      <c r="AL905" s="459"/>
      <c r="AM905" s="459"/>
      <c r="AN905" s="459"/>
      <c r="AS905" s="251"/>
      <c r="AU905" s="459"/>
      <c r="AV905" s="459"/>
      <c r="AW905" s="459"/>
      <c r="BB905" s="251"/>
      <c r="BD905" s="459"/>
      <c r="BE905" s="459"/>
      <c r="BF905" s="459"/>
      <c r="BK905" s="251"/>
      <c r="BM905" s="459"/>
      <c r="BN905" s="459"/>
      <c r="BO905" s="459"/>
      <c r="BT905" s="251"/>
      <c r="BV905" s="459"/>
      <c r="BW905" s="459"/>
      <c r="BX905" s="459"/>
      <c r="CC905" s="251"/>
      <c r="CE905" s="459"/>
      <c r="CF905" s="459"/>
      <c r="CG905" s="459"/>
      <c r="CL905" s="251"/>
      <c r="CN905" s="459"/>
      <c r="CO905" s="459"/>
      <c r="CP905" s="459"/>
      <c r="CU905" s="251"/>
      <c r="CW905" s="459"/>
      <c r="CX905" s="459"/>
      <c r="CY905" s="459"/>
      <c r="DD905" s="251"/>
      <c r="DF905" s="459"/>
      <c r="DG905" s="459"/>
      <c r="DH905" s="459"/>
      <c r="DM905" s="251"/>
      <c r="DO905" s="459"/>
      <c r="DP905" s="459"/>
      <c r="DQ905" s="459"/>
      <c r="DV905" s="251"/>
      <c r="DX905" s="459"/>
      <c r="DY905" s="459"/>
      <c r="DZ905" s="459"/>
      <c r="EE905" s="251"/>
      <c r="EG905" s="459"/>
      <c r="EH905" s="459"/>
      <c r="EI905" s="459"/>
      <c r="EN905" s="251"/>
      <c r="EP905" s="459"/>
      <c r="EQ905" s="459"/>
      <c r="ER905" s="459"/>
      <c r="EW905" s="251"/>
      <c r="EY905" s="459"/>
      <c r="EZ905" s="459"/>
      <c r="FA905" s="459"/>
      <c r="FF905" s="251"/>
      <c r="FH905" s="459"/>
      <c r="FI905" s="459"/>
      <c r="FJ905" s="459"/>
      <c r="FO905" s="251"/>
      <c r="FQ905" s="459"/>
      <c r="FR905" s="459"/>
      <c r="FS905" s="459"/>
      <c r="FX905" s="251"/>
      <c r="FZ905" s="459"/>
      <c r="GA905" s="459"/>
      <c r="GB905" s="459"/>
      <c r="GG905" s="251"/>
      <c r="GI905" s="459"/>
      <c r="GJ905" s="459"/>
      <c r="GK905" s="459"/>
      <c r="GP905" s="251"/>
      <c r="GR905" s="459"/>
      <c r="GS905" s="459"/>
      <c r="GT905" s="459"/>
      <c r="GY905" s="251"/>
      <c r="HA905" s="459"/>
      <c r="HB905" s="459"/>
      <c r="HC905" s="459"/>
      <c r="HH905" s="251"/>
      <c r="HJ905" s="459"/>
      <c r="HK905" s="459"/>
      <c r="HL905" s="459"/>
      <c r="HQ905" s="459"/>
      <c r="HR905" s="459"/>
      <c r="HS905" s="459"/>
      <c r="HT905" s="459"/>
      <c r="HU905" s="459"/>
      <c r="HV905" s="459"/>
      <c r="HW905" s="459"/>
      <c r="HX905" s="459"/>
      <c r="HY905" s="459"/>
      <c r="HZ905" s="459"/>
      <c r="IA905" s="459"/>
      <c r="IB905" s="459"/>
      <c r="IC905" s="459"/>
      <c r="ID905" s="459"/>
      <c r="IE905" s="459"/>
      <c r="IF905" s="459"/>
      <c r="IG905" s="459"/>
      <c r="IH905" s="459"/>
      <c r="II905" s="459"/>
      <c r="IJ905" s="459"/>
      <c r="IK905" s="459"/>
      <c r="IL905" s="459"/>
      <c r="IM905" s="459"/>
      <c r="IN905" s="459"/>
      <c r="IO905" s="459"/>
      <c r="IP905" s="459"/>
      <c r="IQ905" s="459"/>
      <c r="IR905" s="459"/>
      <c r="IS905" s="459"/>
      <c r="IT905" s="459"/>
      <c r="IU905" s="459"/>
      <c r="IV905" s="459"/>
      <c r="RS905" s="252"/>
    </row>
    <row r="906" spans="1:487" s="461" customFormat="1" ht="18">
      <c r="A906" s="605" t="s">
        <v>917</v>
      </c>
      <c r="B906" s="488"/>
      <c r="C906" s="488"/>
      <c r="D906" s="461" t="s">
        <v>130</v>
      </c>
      <c r="E906" s="461">
        <f t="shared" si="10"/>
        <v>1</v>
      </c>
      <c r="F906" s="524">
        <f t="shared" si="11"/>
        <v>14</v>
      </c>
      <c r="G906" s="473"/>
      <c r="H906" s="473"/>
      <c r="I906" s="473">
        <v>11</v>
      </c>
      <c r="J906" s="473">
        <v>3</v>
      </c>
      <c r="K906" s="473"/>
      <c r="L906" s="459"/>
      <c r="M906" s="459"/>
      <c r="N906" s="459"/>
      <c r="R906" s="251"/>
      <c r="T906" s="459"/>
      <c r="U906" s="459"/>
      <c r="V906" s="459"/>
      <c r="AA906" s="251"/>
      <c r="AC906" s="459"/>
      <c r="AD906" s="459"/>
      <c r="AE906" s="459"/>
      <c r="AJ906" s="251"/>
      <c r="AL906" s="459"/>
      <c r="AM906" s="459"/>
      <c r="AN906" s="459"/>
      <c r="AS906" s="251"/>
      <c r="AU906" s="459"/>
      <c r="AV906" s="459"/>
      <c r="AW906" s="459"/>
      <c r="BB906" s="251"/>
      <c r="BD906" s="459"/>
      <c r="BE906" s="459"/>
      <c r="BF906" s="459"/>
      <c r="BK906" s="251"/>
      <c r="BM906" s="459"/>
      <c r="BN906" s="459"/>
      <c r="BO906" s="459"/>
      <c r="BT906" s="251"/>
      <c r="BV906" s="459"/>
      <c r="BW906" s="459"/>
      <c r="BX906" s="459"/>
      <c r="CC906" s="251"/>
      <c r="CE906" s="459"/>
      <c r="CF906" s="459"/>
      <c r="CG906" s="459"/>
      <c r="CL906" s="251"/>
      <c r="CN906" s="459"/>
      <c r="CO906" s="459"/>
      <c r="CP906" s="459"/>
      <c r="CU906" s="251"/>
      <c r="CW906" s="459"/>
      <c r="CX906" s="459"/>
      <c r="CY906" s="459"/>
      <c r="DD906" s="251"/>
      <c r="DF906" s="459"/>
      <c r="DG906" s="459"/>
      <c r="DH906" s="459"/>
      <c r="DM906" s="251"/>
      <c r="DO906" s="459"/>
      <c r="DP906" s="459"/>
      <c r="DQ906" s="459"/>
      <c r="DV906" s="251"/>
      <c r="DX906" s="459"/>
      <c r="DY906" s="459"/>
      <c r="DZ906" s="459"/>
      <c r="EE906" s="251"/>
      <c r="EG906" s="459"/>
      <c r="EH906" s="459"/>
      <c r="EI906" s="459"/>
      <c r="EN906" s="251"/>
      <c r="EP906" s="459"/>
      <c r="EQ906" s="459"/>
      <c r="ER906" s="459"/>
      <c r="EW906" s="251"/>
      <c r="EY906" s="459"/>
      <c r="EZ906" s="459"/>
      <c r="FA906" s="459"/>
      <c r="FF906" s="251"/>
      <c r="FH906" s="459"/>
      <c r="FI906" s="459"/>
      <c r="FJ906" s="459"/>
      <c r="FO906" s="251"/>
      <c r="FQ906" s="459"/>
      <c r="FR906" s="459"/>
      <c r="FS906" s="459"/>
      <c r="FX906" s="251"/>
      <c r="FZ906" s="459"/>
      <c r="GA906" s="459"/>
      <c r="GB906" s="459"/>
      <c r="GG906" s="251"/>
      <c r="GI906" s="459"/>
      <c r="GJ906" s="459"/>
      <c r="GK906" s="459"/>
      <c r="GP906" s="251"/>
      <c r="GR906" s="459"/>
      <c r="GS906" s="459"/>
      <c r="GT906" s="459"/>
      <c r="GY906" s="251"/>
      <c r="HA906" s="459"/>
      <c r="HB906" s="459"/>
      <c r="HC906" s="459"/>
      <c r="HH906" s="251"/>
      <c r="HJ906" s="459"/>
      <c r="HK906" s="459"/>
      <c r="HL906" s="459"/>
      <c r="HQ906" s="459"/>
      <c r="HR906" s="459"/>
      <c r="HS906" s="459"/>
      <c r="HT906" s="459"/>
      <c r="HU906" s="459"/>
      <c r="HV906" s="459"/>
      <c r="HW906" s="459"/>
      <c r="HX906" s="459"/>
      <c r="HY906" s="459"/>
      <c r="HZ906" s="459"/>
      <c r="IA906" s="459"/>
      <c r="IB906" s="459"/>
      <c r="IC906" s="459"/>
      <c r="ID906" s="459"/>
      <c r="IE906" s="459"/>
      <c r="IF906" s="459"/>
      <c r="IG906" s="459"/>
      <c r="IH906" s="459"/>
      <c r="II906" s="459"/>
      <c r="IJ906" s="459"/>
      <c r="IK906" s="459"/>
      <c r="IL906" s="459"/>
      <c r="IM906" s="459"/>
      <c r="IN906" s="459"/>
      <c r="IO906" s="459"/>
      <c r="IP906" s="459"/>
      <c r="IQ906" s="459"/>
      <c r="IR906" s="459"/>
      <c r="IS906" s="459"/>
      <c r="IT906" s="459"/>
      <c r="IU906" s="459"/>
      <c r="IV906" s="459"/>
      <c r="RS906" s="252"/>
    </row>
    <row r="907" spans="1:487" s="461" customFormat="1" ht="18">
      <c r="A907" s="605" t="s">
        <v>510</v>
      </c>
      <c r="B907" s="459"/>
      <c r="C907" s="488"/>
      <c r="D907" s="461" t="s">
        <v>137</v>
      </c>
      <c r="E907" s="461">
        <f t="shared" si="10"/>
        <v>3</v>
      </c>
      <c r="F907" s="524">
        <f t="shared" si="11"/>
        <v>10</v>
      </c>
      <c r="G907" s="502"/>
      <c r="H907" s="502">
        <v>10</v>
      </c>
      <c r="I907" s="473"/>
      <c r="J907" s="473"/>
      <c r="K907" s="473"/>
      <c r="L907" s="459"/>
      <c r="M907" s="459"/>
      <c r="N907" s="459"/>
      <c r="R907" s="251"/>
      <c r="T907" s="459"/>
      <c r="U907" s="459"/>
      <c r="V907" s="459"/>
      <c r="AA907" s="251"/>
      <c r="AC907" s="459"/>
      <c r="AD907" s="459"/>
      <c r="AE907" s="459"/>
      <c r="AJ907" s="251"/>
      <c r="AL907" s="459"/>
      <c r="AM907" s="459"/>
      <c r="AN907" s="459"/>
      <c r="AS907" s="251"/>
      <c r="AU907" s="459"/>
      <c r="AV907" s="459"/>
      <c r="AW907" s="459"/>
      <c r="BB907" s="251"/>
      <c r="BD907" s="459"/>
      <c r="BE907" s="459"/>
      <c r="BF907" s="459"/>
      <c r="BK907" s="251"/>
      <c r="BM907" s="459"/>
      <c r="BN907" s="459"/>
      <c r="BO907" s="459"/>
      <c r="BT907" s="251"/>
      <c r="BV907" s="459"/>
      <c r="BW907" s="459"/>
      <c r="BX907" s="459"/>
      <c r="CC907" s="251"/>
      <c r="CE907" s="459"/>
      <c r="CF907" s="459"/>
      <c r="CG907" s="459"/>
      <c r="CL907" s="251"/>
      <c r="CN907" s="459"/>
      <c r="CO907" s="459"/>
      <c r="CP907" s="459"/>
      <c r="CU907" s="251"/>
      <c r="CW907" s="459"/>
      <c r="CX907" s="459"/>
      <c r="CY907" s="459"/>
      <c r="DD907" s="251"/>
      <c r="DF907" s="459"/>
      <c r="DG907" s="459"/>
      <c r="DH907" s="459"/>
      <c r="DM907" s="251"/>
      <c r="DO907" s="459"/>
      <c r="DP907" s="459"/>
      <c r="DQ907" s="459"/>
      <c r="DV907" s="251"/>
      <c r="DX907" s="459"/>
      <c r="DY907" s="459"/>
      <c r="DZ907" s="459"/>
      <c r="EE907" s="251"/>
      <c r="EG907" s="459"/>
      <c r="EH907" s="459"/>
      <c r="EI907" s="459"/>
      <c r="EN907" s="251"/>
      <c r="EP907" s="459"/>
      <c r="EQ907" s="459"/>
      <c r="ER907" s="459"/>
      <c r="EW907" s="251"/>
      <c r="EY907" s="459"/>
      <c r="EZ907" s="459"/>
      <c r="FA907" s="459"/>
      <c r="FF907" s="251"/>
      <c r="FH907" s="459"/>
      <c r="FI907" s="459"/>
      <c r="FJ907" s="459"/>
      <c r="FO907" s="251"/>
      <c r="FQ907" s="459"/>
      <c r="FR907" s="459"/>
      <c r="FS907" s="459"/>
      <c r="FX907" s="251"/>
      <c r="FZ907" s="459"/>
      <c r="GA907" s="459"/>
      <c r="GB907" s="459"/>
      <c r="GG907" s="251"/>
      <c r="GI907" s="459"/>
      <c r="GJ907" s="459"/>
      <c r="GK907" s="459"/>
      <c r="GP907" s="251"/>
      <c r="GR907" s="459"/>
      <c r="GS907" s="459"/>
      <c r="GT907" s="459"/>
      <c r="GY907" s="251"/>
      <c r="HA907" s="459"/>
      <c r="HB907" s="459"/>
      <c r="HC907" s="459"/>
      <c r="HH907" s="251"/>
      <c r="HJ907" s="459"/>
      <c r="HK907" s="459"/>
      <c r="HL907" s="459"/>
      <c r="HQ907" s="459"/>
      <c r="HR907" s="459"/>
      <c r="HS907" s="459"/>
      <c r="HT907" s="459"/>
      <c r="HU907" s="459"/>
      <c r="HV907" s="459"/>
      <c r="HW907" s="459"/>
      <c r="HX907" s="459"/>
      <c r="HY907" s="459"/>
      <c r="HZ907" s="459"/>
      <c r="IA907" s="459"/>
      <c r="IB907" s="459"/>
      <c r="IC907" s="459"/>
      <c r="ID907" s="459"/>
      <c r="IE907" s="459"/>
      <c r="IF907" s="459"/>
      <c r="IG907" s="459"/>
      <c r="IH907" s="459"/>
      <c r="II907" s="459"/>
      <c r="IJ907" s="459"/>
      <c r="IK907" s="459"/>
      <c r="IL907" s="459"/>
      <c r="IM907" s="459"/>
      <c r="IN907" s="459"/>
      <c r="IO907" s="459"/>
      <c r="IP907" s="459"/>
      <c r="IQ907" s="459"/>
      <c r="IR907" s="459"/>
      <c r="IS907" s="459"/>
      <c r="IT907" s="459"/>
      <c r="IU907" s="459"/>
      <c r="IV907" s="459"/>
      <c r="RS907" s="252"/>
    </row>
    <row r="908" spans="1:487" s="461" customFormat="1" ht="18">
      <c r="A908" s="605" t="s">
        <v>1440</v>
      </c>
      <c r="B908" s="459"/>
      <c r="C908" s="488"/>
      <c r="D908" s="606" t="s">
        <v>129</v>
      </c>
      <c r="E908" s="461">
        <f t="shared" si="10"/>
        <v>0</v>
      </c>
      <c r="F908" s="524">
        <f t="shared" si="11"/>
        <v>0</v>
      </c>
      <c r="G908" s="509"/>
      <c r="H908" s="509"/>
      <c r="I908" s="509"/>
      <c r="J908" s="509"/>
      <c r="K908" s="509"/>
      <c r="M908" s="459"/>
      <c r="N908" s="459"/>
      <c r="R908" s="251"/>
      <c r="T908" s="459"/>
      <c r="U908" s="459"/>
      <c r="V908" s="459"/>
      <c r="AA908" s="251"/>
      <c r="AC908" s="459"/>
      <c r="AD908" s="459"/>
      <c r="AE908" s="459"/>
      <c r="AJ908" s="251"/>
      <c r="AL908" s="459"/>
      <c r="AM908" s="459"/>
      <c r="AN908" s="459"/>
      <c r="AS908" s="251"/>
      <c r="AU908" s="459"/>
      <c r="AV908" s="459"/>
      <c r="AW908" s="459"/>
      <c r="BB908" s="251"/>
      <c r="BD908" s="459"/>
      <c r="BE908" s="459"/>
      <c r="BF908" s="459"/>
      <c r="BK908" s="251"/>
      <c r="BM908" s="459"/>
      <c r="BN908" s="459"/>
      <c r="BO908" s="459"/>
      <c r="BT908" s="251"/>
      <c r="BV908" s="459"/>
      <c r="BW908" s="459"/>
      <c r="BX908" s="459"/>
      <c r="CC908" s="251"/>
      <c r="CE908" s="459"/>
      <c r="CF908" s="459"/>
      <c r="CG908" s="459"/>
      <c r="CL908" s="251"/>
      <c r="CN908" s="459"/>
      <c r="CO908" s="459"/>
      <c r="CP908" s="459"/>
      <c r="CU908" s="251"/>
      <c r="CW908" s="459"/>
      <c r="CX908" s="459"/>
      <c r="CY908" s="459"/>
      <c r="DD908" s="251"/>
      <c r="DF908" s="459"/>
      <c r="DG908" s="459"/>
      <c r="DH908" s="459"/>
      <c r="DM908" s="251"/>
      <c r="DO908" s="459"/>
      <c r="DP908" s="459"/>
      <c r="DQ908" s="459"/>
      <c r="DV908" s="251"/>
      <c r="DX908" s="459"/>
      <c r="DY908" s="459"/>
      <c r="DZ908" s="459"/>
      <c r="EE908" s="251"/>
      <c r="EG908" s="459"/>
      <c r="EH908" s="459"/>
      <c r="EI908" s="459"/>
      <c r="EN908" s="251"/>
      <c r="EP908" s="459"/>
      <c r="EQ908" s="459"/>
      <c r="ER908" s="459"/>
      <c r="EW908" s="251"/>
      <c r="EY908" s="459"/>
      <c r="EZ908" s="459"/>
      <c r="FA908" s="459"/>
      <c r="FF908" s="251"/>
      <c r="FH908" s="459"/>
      <c r="FI908" s="459"/>
      <c r="FJ908" s="459"/>
      <c r="FO908" s="251"/>
      <c r="FQ908" s="459"/>
      <c r="FR908" s="459"/>
      <c r="FS908" s="459"/>
      <c r="FX908" s="251"/>
      <c r="FZ908" s="459"/>
      <c r="GA908" s="459"/>
      <c r="GB908" s="459"/>
      <c r="GG908" s="251"/>
      <c r="GI908" s="459"/>
      <c r="GJ908" s="459"/>
      <c r="GK908" s="459"/>
      <c r="GP908" s="251"/>
      <c r="GR908" s="459"/>
      <c r="GS908" s="459"/>
      <c r="GT908" s="459"/>
      <c r="GY908" s="251"/>
      <c r="HA908" s="459"/>
      <c r="HB908" s="459"/>
      <c r="HC908" s="459"/>
      <c r="HH908" s="251"/>
      <c r="HJ908" s="459"/>
      <c r="HK908" s="459"/>
      <c r="HL908" s="459"/>
      <c r="HQ908" s="459"/>
      <c r="HR908" s="459"/>
      <c r="HS908" s="459"/>
      <c r="HT908" s="459"/>
      <c r="HU908" s="459"/>
      <c r="HV908" s="459"/>
      <c r="HW908" s="459"/>
      <c r="HX908" s="459"/>
      <c r="HY908" s="459"/>
      <c r="HZ908" s="459"/>
      <c r="IA908" s="459"/>
      <c r="IB908" s="459"/>
      <c r="IC908" s="459"/>
      <c r="ID908" s="459"/>
      <c r="IE908" s="459"/>
      <c r="IF908" s="459"/>
      <c r="IG908" s="459"/>
      <c r="IH908" s="459"/>
      <c r="II908" s="459"/>
      <c r="IJ908" s="459"/>
      <c r="IK908" s="459"/>
      <c r="IL908" s="459"/>
      <c r="IM908" s="459"/>
      <c r="IN908" s="459"/>
      <c r="IO908" s="459"/>
      <c r="IP908" s="459"/>
      <c r="IQ908" s="459"/>
      <c r="IR908" s="459"/>
      <c r="IS908" s="459"/>
      <c r="IT908" s="459"/>
      <c r="IU908" s="459"/>
      <c r="IV908" s="459"/>
      <c r="RS908" s="252"/>
    </row>
    <row r="909" spans="1:487" s="461" customFormat="1" ht="18">
      <c r="A909" s="605" t="s">
        <v>1124</v>
      </c>
      <c r="B909" s="459"/>
      <c r="C909" s="488"/>
      <c r="D909" s="606" t="s">
        <v>129</v>
      </c>
      <c r="E909" s="461">
        <f t="shared" si="10"/>
        <v>0</v>
      </c>
      <c r="F909" s="524">
        <f t="shared" si="11"/>
        <v>0</v>
      </c>
      <c r="G909" s="509"/>
      <c r="H909" s="509"/>
      <c r="I909" s="509"/>
      <c r="J909" s="509"/>
      <c r="K909" s="509"/>
      <c r="L909" s="459"/>
      <c r="M909" s="459"/>
      <c r="N909" s="459"/>
      <c r="R909" s="251"/>
      <c r="T909" s="459"/>
      <c r="U909" s="459"/>
      <c r="V909" s="459"/>
      <c r="AA909" s="251"/>
      <c r="AC909" s="459"/>
      <c r="AD909" s="459"/>
      <c r="AE909" s="459"/>
      <c r="AJ909" s="251"/>
      <c r="AL909" s="459"/>
      <c r="AM909" s="459"/>
      <c r="AN909" s="459"/>
      <c r="AS909" s="251"/>
      <c r="AU909" s="459"/>
      <c r="AV909" s="459"/>
      <c r="AW909" s="459"/>
      <c r="BB909" s="251"/>
      <c r="BD909" s="459"/>
      <c r="BE909" s="459"/>
      <c r="BF909" s="459"/>
      <c r="BK909" s="251"/>
      <c r="BM909" s="459"/>
      <c r="BN909" s="459"/>
      <c r="BO909" s="459"/>
      <c r="BT909" s="251"/>
      <c r="BV909" s="459"/>
      <c r="BW909" s="459"/>
      <c r="BX909" s="459"/>
      <c r="CC909" s="251"/>
      <c r="CE909" s="459"/>
      <c r="CF909" s="459"/>
      <c r="CG909" s="459"/>
      <c r="CL909" s="251"/>
      <c r="CN909" s="459"/>
      <c r="CO909" s="459"/>
      <c r="CP909" s="459"/>
      <c r="CU909" s="251"/>
      <c r="CW909" s="459"/>
      <c r="CX909" s="459"/>
      <c r="CY909" s="459"/>
      <c r="DD909" s="251"/>
      <c r="DF909" s="459"/>
      <c r="DG909" s="459"/>
      <c r="DH909" s="459"/>
      <c r="DM909" s="251"/>
      <c r="DO909" s="459"/>
      <c r="DP909" s="459"/>
      <c r="DQ909" s="459"/>
      <c r="DV909" s="251"/>
      <c r="DX909" s="459"/>
      <c r="DY909" s="459"/>
      <c r="DZ909" s="459"/>
      <c r="EE909" s="251"/>
      <c r="EG909" s="459"/>
      <c r="EH909" s="459"/>
      <c r="EI909" s="459"/>
      <c r="EN909" s="251"/>
      <c r="EP909" s="459"/>
      <c r="EQ909" s="459"/>
      <c r="ER909" s="459"/>
      <c r="EW909" s="251"/>
      <c r="EY909" s="459"/>
      <c r="EZ909" s="459"/>
      <c r="FA909" s="459"/>
      <c r="FF909" s="251"/>
      <c r="FH909" s="459"/>
      <c r="FI909" s="459"/>
      <c r="FJ909" s="459"/>
      <c r="FO909" s="251"/>
      <c r="FQ909" s="459"/>
      <c r="FR909" s="459"/>
      <c r="FS909" s="459"/>
      <c r="FX909" s="251"/>
      <c r="FZ909" s="459"/>
      <c r="GA909" s="459"/>
      <c r="GB909" s="459"/>
      <c r="GG909" s="251"/>
      <c r="GI909" s="459"/>
      <c r="GJ909" s="459"/>
      <c r="GK909" s="459"/>
      <c r="GP909" s="251"/>
      <c r="GR909" s="459"/>
      <c r="GS909" s="459"/>
      <c r="GT909" s="459"/>
      <c r="GY909" s="251"/>
      <c r="HA909" s="459"/>
      <c r="HB909" s="459"/>
      <c r="HC909" s="459"/>
      <c r="HH909" s="251"/>
      <c r="HJ909" s="459"/>
      <c r="HK909" s="459"/>
      <c r="HL909" s="459"/>
      <c r="HQ909" s="459"/>
      <c r="HR909" s="459"/>
      <c r="HS909" s="459"/>
      <c r="HT909" s="459"/>
      <c r="HU909" s="459"/>
      <c r="HV909" s="459"/>
      <c r="HW909" s="459"/>
      <c r="HX909" s="459"/>
      <c r="HY909" s="459"/>
      <c r="HZ909" s="459"/>
      <c r="IA909" s="459"/>
      <c r="IB909" s="459"/>
      <c r="IC909" s="459"/>
      <c r="ID909" s="459"/>
      <c r="IE909" s="459"/>
      <c r="IF909" s="459"/>
      <c r="IG909" s="459"/>
      <c r="IH909" s="459"/>
      <c r="II909" s="459"/>
      <c r="IJ909" s="459"/>
      <c r="IK909" s="459"/>
      <c r="IL909" s="459"/>
      <c r="IM909" s="459"/>
      <c r="IN909" s="459"/>
      <c r="IO909" s="459"/>
      <c r="IP909" s="459"/>
      <c r="IQ909" s="459"/>
      <c r="IR909" s="459"/>
      <c r="IS909" s="459"/>
      <c r="IT909" s="459"/>
      <c r="IU909" s="459"/>
      <c r="IV909" s="459"/>
      <c r="RS909" s="252"/>
    </row>
    <row r="910" spans="1:487" s="461" customFormat="1" ht="18">
      <c r="A910" s="605" t="s">
        <v>1341</v>
      </c>
      <c r="B910" s="488"/>
      <c r="C910" s="488"/>
      <c r="D910" s="461" t="s">
        <v>130</v>
      </c>
      <c r="E910" s="461">
        <f t="shared" si="10"/>
        <v>5</v>
      </c>
      <c r="F910" s="524">
        <f t="shared" si="11"/>
        <v>0</v>
      </c>
      <c r="G910" s="502"/>
      <c r="H910" s="473"/>
      <c r="I910" s="473"/>
      <c r="J910" s="473"/>
      <c r="K910" s="473"/>
      <c r="L910" s="509"/>
      <c r="M910" s="459"/>
      <c r="N910" s="459"/>
      <c r="R910" s="251"/>
      <c r="T910" s="459"/>
      <c r="U910" s="459"/>
      <c r="V910" s="459"/>
      <c r="AA910" s="251"/>
      <c r="AC910" s="459"/>
      <c r="AD910" s="459"/>
      <c r="AE910" s="459"/>
      <c r="AJ910" s="251"/>
      <c r="AL910" s="459"/>
      <c r="AM910" s="459"/>
      <c r="AN910" s="459"/>
      <c r="AS910" s="251"/>
      <c r="AU910" s="459"/>
      <c r="AV910" s="459"/>
      <c r="AW910" s="459"/>
      <c r="BB910" s="251"/>
      <c r="BD910" s="459"/>
      <c r="BE910" s="459"/>
      <c r="BF910" s="459"/>
      <c r="BK910" s="251"/>
      <c r="BM910" s="459"/>
      <c r="BN910" s="459"/>
      <c r="BO910" s="459"/>
      <c r="BT910" s="251"/>
      <c r="BV910" s="459"/>
      <c r="BW910" s="459"/>
      <c r="BX910" s="459"/>
      <c r="CC910" s="251"/>
      <c r="CE910" s="459"/>
      <c r="CF910" s="459"/>
      <c r="CG910" s="459"/>
      <c r="CL910" s="251"/>
      <c r="CN910" s="459"/>
      <c r="CO910" s="459"/>
      <c r="CP910" s="459"/>
      <c r="CU910" s="251"/>
      <c r="CW910" s="459"/>
      <c r="CX910" s="459"/>
      <c r="CY910" s="459"/>
      <c r="DD910" s="251"/>
      <c r="DF910" s="459"/>
      <c r="DG910" s="459"/>
      <c r="DH910" s="459"/>
      <c r="DM910" s="251"/>
      <c r="DO910" s="459"/>
      <c r="DP910" s="459"/>
      <c r="DQ910" s="459"/>
      <c r="DV910" s="251"/>
      <c r="DX910" s="459"/>
      <c r="DY910" s="459"/>
      <c r="DZ910" s="459"/>
      <c r="EE910" s="251"/>
      <c r="EG910" s="459"/>
      <c r="EH910" s="459"/>
      <c r="EI910" s="459"/>
      <c r="EN910" s="251"/>
      <c r="EP910" s="459"/>
      <c r="EQ910" s="459"/>
      <c r="ER910" s="459"/>
      <c r="EW910" s="251"/>
      <c r="EY910" s="459"/>
      <c r="EZ910" s="459"/>
      <c r="FA910" s="459"/>
      <c r="FF910" s="251"/>
      <c r="FH910" s="459"/>
      <c r="FI910" s="459"/>
      <c r="FJ910" s="459"/>
      <c r="FO910" s="251"/>
      <c r="FQ910" s="459"/>
      <c r="FR910" s="459"/>
      <c r="FS910" s="459"/>
      <c r="FX910" s="251"/>
      <c r="FZ910" s="459"/>
      <c r="GA910" s="459"/>
      <c r="GB910" s="459"/>
      <c r="GG910" s="251"/>
      <c r="GI910" s="459"/>
      <c r="GJ910" s="459"/>
      <c r="GK910" s="459"/>
      <c r="GP910" s="251"/>
      <c r="GR910" s="459"/>
      <c r="GS910" s="459"/>
      <c r="GT910" s="459"/>
      <c r="GY910" s="251"/>
      <c r="HA910" s="459"/>
      <c r="HB910" s="459"/>
      <c r="HC910" s="459"/>
      <c r="HH910" s="251"/>
      <c r="HJ910" s="459"/>
      <c r="HK910" s="459"/>
      <c r="HL910" s="459"/>
      <c r="HQ910" s="459"/>
      <c r="HR910" s="459"/>
      <c r="HS910" s="459"/>
      <c r="HT910" s="459"/>
      <c r="HU910" s="459"/>
      <c r="HV910" s="459"/>
      <c r="HW910" s="459"/>
      <c r="HX910" s="459"/>
      <c r="HY910" s="459"/>
      <c r="HZ910" s="459"/>
      <c r="IA910" s="459"/>
      <c r="IB910" s="459"/>
      <c r="IC910" s="459"/>
      <c r="ID910" s="459"/>
      <c r="IE910" s="459"/>
      <c r="IF910" s="459"/>
      <c r="IG910" s="459"/>
      <c r="IH910" s="459"/>
      <c r="II910" s="459"/>
      <c r="IJ910" s="459"/>
      <c r="IK910" s="459"/>
      <c r="IL910" s="459"/>
      <c r="IM910" s="459"/>
      <c r="IN910" s="459"/>
      <c r="IO910" s="459"/>
      <c r="IP910" s="459"/>
      <c r="IQ910" s="459"/>
      <c r="IR910" s="459"/>
      <c r="IS910" s="459"/>
      <c r="IT910" s="459"/>
      <c r="IU910" s="459"/>
      <c r="IV910" s="459"/>
      <c r="RS910" s="252"/>
    </row>
    <row r="911" spans="1:487" s="461" customFormat="1" ht="18">
      <c r="A911" s="605" t="s">
        <v>522</v>
      </c>
      <c r="B911" s="488"/>
      <c r="C911" s="488"/>
      <c r="D911" s="461" t="s">
        <v>133</v>
      </c>
      <c r="E911" s="461">
        <f t="shared" si="10"/>
        <v>32</v>
      </c>
      <c r="F911" s="524">
        <f t="shared" si="11"/>
        <v>17</v>
      </c>
      <c r="G911" s="502"/>
      <c r="H911" s="502"/>
      <c r="I911" s="473">
        <v>17</v>
      </c>
      <c r="J911" s="473"/>
      <c r="K911" s="473"/>
      <c r="L911" s="459"/>
      <c r="M911" s="459"/>
      <c r="N911" s="459"/>
      <c r="R911" s="251"/>
      <c r="T911" s="459"/>
      <c r="U911" s="459"/>
      <c r="V911" s="459"/>
      <c r="AA911" s="251"/>
      <c r="AC911" s="459"/>
      <c r="AD911" s="459"/>
      <c r="AE911" s="459"/>
      <c r="AJ911" s="251"/>
      <c r="AL911" s="459"/>
      <c r="AM911" s="459"/>
      <c r="AN911" s="459"/>
      <c r="AS911" s="251"/>
      <c r="AU911" s="459"/>
      <c r="AV911" s="459"/>
      <c r="AW911" s="459"/>
      <c r="BB911" s="251"/>
      <c r="BD911" s="459"/>
      <c r="BE911" s="459"/>
      <c r="BF911" s="459"/>
      <c r="BK911" s="251"/>
      <c r="BM911" s="459"/>
      <c r="BN911" s="459"/>
      <c r="BO911" s="459"/>
      <c r="BT911" s="251"/>
      <c r="BV911" s="459"/>
      <c r="BW911" s="459"/>
      <c r="BX911" s="459"/>
      <c r="CC911" s="251"/>
      <c r="CE911" s="459"/>
      <c r="CF911" s="459"/>
      <c r="CG911" s="459"/>
      <c r="CL911" s="251"/>
      <c r="CN911" s="459"/>
      <c r="CO911" s="459"/>
      <c r="CP911" s="459"/>
      <c r="CU911" s="251"/>
      <c r="CW911" s="459"/>
      <c r="CX911" s="459"/>
      <c r="CY911" s="459"/>
      <c r="DD911" s="251"/>
      <c r="DF911" s="459"/>
      <c r="DG911" s="459"/>
      <c r="DH911" s="459"/>
      <c r="DM911" s="251"/>
      <c r="DO911" s="459"/>
      <c r="DP911" s="459"/>
      <c r="DQ911" s="459"/>
      <c r="DV911" s="251"/>
      <c r="DX911" s="459"/>
      <c r="DY911" s="459"/>
      <c r="DZ911" s="459"/>
      <c r="EE911" s="251"/>
      <c r="EG911" s="459"/>
      <c r="EH911" s="459"/>
      <c r="EI911" s="459"/>
      <c r="EN911" s="251"/>
      <c r="EP911" s="459"/>
      <c r="EQ911" s="459"/>
      <c r="ER911" s="459"/>
      <c r="EW911" s="251"/>
      <c r="EY911" s="459"/>
      <c r="EZ911" s="459"/>
      <c r="FA911" s="459"/>
      <c r="FF911" s="251"/>
      <c r="FH911" s="459"/>
      <c r="FI911" s="459"/>
      <c r="FJ911" s="459"/>
      <c r="FO911" s="251"/>
      <c r="FQ911" s="459"/>
      <c r="FR911" s="459"/>
      <c r="FS911" s="459"/>
      <c r="FX911" s="251"/>
      <c r="FZ911" s="459"/>
      <c r="GA911" s="459"/>
      <c r="GB911" s="459"/>
      <c r="GG911" s="251"/>
      <c r="GI911" s="459"/>
      <c r="GJ911" s="459"/>
      <c r="GK911" s="459"/>
      <c r="GP911" s="251"/>
      <c r="GR911" s="459"/>
      <c r="GS911" s="459"/>
      <c r="GT911" s="459"/>
      <c r="GY911" s="251"/>
      <c r="HA911" s="459"/>
      <c r="HB911" s="459"/>
      <c r="HC911" s="459"/>
      <c r="HH911" s="251"/>
      <c r="HJ911" s="459"/>
      <c r="HK911" s="459"/>
      <c r="HL911" s="459"/>
      <c r="HQ911" s="459"/>
      <c r="HR911" s="459"/>
      <c r="HS911" s="459"/>
      <c r="HT911" s="459"/>
      <c r="HU911" s="459"/>
      <c r="HV911" s="459"/>
      <c r="HW911" s="459"/>
      <c r="HX911" s="459"/>
      <c r="HY911" s="459"/>
      <c r="HZ911" s="459"/>
      <c r="IA911" s="459"/>
      <c r="IB911" s="459"/>
      <c r="IC911" s="459"/>
      <c r="ID911" s="459"/>
      <c r="IE911" s="459"/>
      <c r="IF911" s="459"/>
      <c r="IG911" s="459"/>
      <c r="IH911" s="459"/>
      <c r="II911" s="459"/>
      <c r="IJ911" s="459"/>
      <c r="IK911" s="459"/>
      <c r="IL911" s="459"/>
      <c r="IM911" s="459"/>
      <c r="IN911" s="459"/>
      <c r="IO911" s="459"/>
      <c r="IP911" s="459"/>
      <c r="IQ911" s="459"/>
      <c r="IR911" s="459"/>
      <c r="IS911" s="459"/>
      <c r="IT911" s="459"/>
      <c r="IU911" s="459"/>
      <c r="IV911" s="459"/>
      <c r="RS911" s="252"/>
    </row>
    <row r="912" spans="1:487" s="461" customFormat="1" ht="18">
      <c r="A912" s="605" t="s">
        <v>968</v>
      </c>
      <c r="B912" s="488"/>
      <c r="C912" s="488"/>
      <c r="D912" s="461" t="s">
        <v>135</v>
      </c>
      <c r="E912" s="461">
        <f t="shared" si="10"/>
        <v>2</v>
      </c>
      <c r="F912" s="524">
        <f t="shared" si="11"/>
        <v>0</v>
      </c>
      <c r="G912" s="473"/>
      <c r="H912" s="473"/>
      <c r="I912" s="473"/>
      <c r="J912" s="473"/>
      <c r="K912" s="473"/>
      <c r="L912" s="459"/>
      <c r="N912" s="459"/>
      <c r="R912" s="251"/>
      <c r="T912" s="459"/>
      <c r="U912" s="459"/>
      <c r="V912" s="459"/>
      <c r="AA912" s="251"/>
      <c r="AC912" s="459"/>
      <c r="AD912" s="459"/>
      <c r="AE912" s="459"/>
      <c r="AJ912" s="251"/>
      <c r="AL912" s="459"/>
      <c r="AM912" s="459"/>
      <c r="AN912" s="459"/>
      <c r="AS912" s="251"/>
      <c r="AU912" s="459"/>
      <c r="AV912" s="459"/>
      <c r="AW912" s="459"/>
      <c r="BB912" s="251"/>
      <c r="BD912" s="459"/>
      <c r="BE912" s="459"/>
      <c r="BF912" s="459"/>
      <c r="BK912" s="251"/>
      <c r="BM912" s="459"/>
      <c r="BN912" s="459"/>
      <c r="BO912" s="459"/>
      <c r="BT912" s="251"/>
      <c r="BV912" s="459"/>
      <c r="BW912" s="459"/>
      <c r="BX912" s="459"/>
      <c r="CC912" s="251"/>
      <c r="CE912" s="459"/>
      <c r="CF912" s="459"/>
      <c r="CG912" s="459"/>
      <c r="CL912" s="251"/>
      <c r="CN912" s="459"/>
      <c r="CO912" s="459"/>
      <c r="CP912" s="459"/>
      <c r="CU912" s="251"/>
      <c r="CW912" s="459"/>
      <c r="CX912" s="459"/>
      <c r="CY912" s="459"/>
      <c r="DD912" s="251"/>
      <c r="DF912" s="459"/>
      <c r="DG912" s="459"/>
      <c r="DH912" s="459"/>
      <c r="DM912" s="251"/>
      <c r="DO912" s="459"/>
      <c r="DP912" s="459"/>
      <c r="DQ912" s="459"/>
      <c r="DV912" s="251"/>
      <c r="DX912" s="459"/>
      <c r="DY912" s="459"/>
      <c r="DZ912" s="459"/>
      <c r="EE912" s="251"/>
      <c r="EG912" s="459"/>
      <c r="EH912" s="459"/>
      <c r="EI912" s="459"/>
      <c r="EN912" s="251"/>
      <c r="EP912" s="459"/>
      <c r="EQ912" s="459"/>
      <c r="ER912" s="459"/>
      <c r="EW912" s="251"/>
      <c r="EY912" s="459"/>
      <c r="EZ912" s="459"/>
      <c r="FA912" s="459"/>
      <c r="FF912" s="251"/>
      <c r="FH912" s="459"/>
      <c r="FI912" s="459"/>
      <c r="FJ912" s="459"/>
      <c r="FO912" s="251"/>
      <c r="FQ912" s="459"/>
      <c r="FR912" s="459"/>
      <c r="FS912" s="459"/>
      <c r="FX912" s="251"/>
      <c r="FZ912" s="459"/>
      <c r="GA912" s="459"/>
      <c r="GB912" s="459"/>
      <c r="GG912" s="251"/>
      <c r="GI912" s="459"/>
      <c r="GJ912" s="459"/>
      <c r="GK912" s="459"/>
      <c r="GP912" s="251"/>
      <c r="GR912" s="459"/>
      <c r="GS912" s="459"/>
      <c r="GT912" s="459"/>
      <c r="GY912" s="251"/>
      <c r="HA912" s="459"/>
      <c r="HB912" s="459"/>
      <c r="HC912" s="459"/>
      <c r="HH912" s="251"/>
      <c r="HJ912" s="459"/>
      <c r="HK912" s="459"/>
      <c r="HL912" s="459"/>
      <c r="HQ912" s="459"/>
      <c r="HR912" s="459"/>
      <c r="HS912" s="459"/>
      <c r="HT912" s="459"/>
      <c r="HU912" s="459"/>
      <c r="HV912" s="459"/>
      <c r="HW912" s="459"/>
      <c r="HX912" s="459"/>
      <c r="HY912" s="459"/>
      <c r="HZ912" s="459"/>
      <c r="IA912" s="459"/>
      <c r="IB912" s="459"/>
      <c r="IC912" s="459"/>
      <c r="ID912" s="459"/>
      <c r="IE912" s="459"/>
      <c r="IF912" s="459"/>
      <c r="IG912" s="459"/>
      <c r="IH912" s="459"/>
      <c r="II912" s="459"/>
      <c r="IJ912" s="459"/>
      <c r="IK912" s="459"/>
      <c r="IL912" s="459"/>
      <c r="IM912" s="459"/>
      <c r="IN912" s="459"/>
      <c r="IO912" s="459"/>
      <c r="IP912" s="459"/>
      <c r="IQ912" s="459"/>
      <c r="IR912" s="459"/>
      <c r="IS912" s="459"/>
      <c r="IT912" s="459"/>
      <c r="IU912" s="459"/>
      <c r="IV912" s="459"/>
      <c r="RS912" s="252"/>
    </row>
    <row r="913" spans="1:487" s="461" customFormat="1" ht="18">
      <c r="A913" s="605" t="s">
        <v>696</v>
      </c>
      <c r="B913" s="488"/>
      <c r="C913" s="488"/>
      <c r="D913" s="461" t="s">
        <v>135</v>
      </c>
      <c r="E913" s="461">
        <f t="shared" si="10"/>
        <v>6</v>
      </c>
      <c r="F913" s="524">
        <f t="shared" si="11"/>
        <v>0</v>
      </c>
      <c r="G913" s="473"/>
      <c r="H913" s="473"/>
      <c r="I913" s="473"/>
      <c r="J913" s="473"/>
      <c r="K913" s="473"/>
      <c r="L913" s="459"/>
      <c r="M913" s="459"/>
      <c r="N913" s="459"/>
      <c r="R913" s="251"/>
      <c r="T913" s="459"/>
      <c r="U913" s="459"/>
      <c r="V913" s="459"/>
      <c r="AA913" s="251"/>
      <c r="AC913" s="459"/>
      <c r="AD913" s="459"/>
      <c r="AE913" s="459"/>
      <c r="AJ913" s="251"/>
      <c r="AL913" s="459"/>
      <c r="AM913" s="459"/>
      <c r="AN913" s="459"/>
      <c r="AS913" s="251"/>
      <c r="AU913" s="459"/>
      <c r="AV913" s="459"/>
      <c r="AW913" s="459"/>
      <c r="BB913" s="251"/>
      <c r="BD913" s="459"/>
      <c r="BE913" s="459"/>
      <c r="BF913" s="459"/>
      <c r="BK913" s="251"/>
      <c r="BM913" s="459"/>
      <c r="BN913" s="459"/>
      <c r="BO913" s="459"/>
      <c r="BT913" s="251"/>
      <c r="BV913" s="459"/>
      <c r="BW913" s="459"/>
      <c r="BX913" s="459"/>
      <c r="CC913" s="251"/>
      <c r="CE913" s="459"/>
      <c r="CF913" s="459"/>
      <c r="CG913" s="459"/>
      <c r="CL913" s="251"/>
      <c r="CN913" s="459"/>
      <c r="CO913" s="459"/>
      <c r="CP913" s="459"/>
      <c r="CU913" s="251"/>
      <c r="CW913" s="459"/>
      <c r="CX913" s="459"/>
      <c r="CY913" s="459"/>
      <c r="DD913" s="251"/>
      <c r="DF913" s="459"/>
      <c r="DG913" s="459"/>
      <c r="DH913" s="459"/>
      <c r="DM913" s="251"/>
      <c r="DO913" s="459"/>
      <c r="DP913" s="459"/>
      <c r="DQ913" s="459"/>
      <c r="DV913" s="251"/>
      <c r="DX913" s="459"/>
      <c r="DY913" s="459"/>
      <c r="DZ913" s="459"/>
      <c r="EE913" s="251"/>
      <c r="EG913" s="459"/>
      <c r="EH913" s="459"/>
      <c r="EI913" s="459"/>
      <c r="EN913" s="251"/>
      <c r="EP913" s="459"/>
      <c r="EQ913" s="459"/>
      <c r="ER913" s="459"/>
      <c r="EW913" s="251"/>
      <c r="EY913" s="459"/>
      <c r="EZ913" s="459"/>
      <c r="FA913" s="459"/>
      <c r="FF913" s="251"/>
      <c r="FH913" s="459"/>
      <c r="FI913" s="459"/>
      <c r="FJ913" s="459"/>
      <c r="FO913" s="251"/>
      <c r="FQ913" s="459"/>
      <c r="FR913" s="459"/>
      <c r="FS913" s="459"/>
      <c r="FX913" s="251"/>
      <c r="FZ913" s="459"/>
      <c r="GA913" s="459"/>
      <c r="GB913" s="459"/>
      <c r="GG913" s="251"/>
      <c r="GI913" s="459"/>
      <c r="GJ913" s="459"/>
      <c r="GK913" s="459"/>
      <c r="GP913" s="251"/>
      <c r="GR913" s="459"/>
      <c r="GS913" s="459"/>
      <c r="GT913" s="459"/>
      <c r="GY913" s="251"/>
      <c r="HA913" s="459"/>
      <c r="HB913" s="459"/>
      <c r="HC913" s="459"/>
      <c r="HH913" s="251"/>
      <c r="HJ913" s="459"/>
      <c r="HK913" s="459"/>
      <c r="HL913" s="459"/>
      <c r="HQ913" s="459"/>
      <c r="HR913" s="459"/>
      <c r="HS913" s="459"/>
      <c r="HT913" s="459"/>
      <c r="HU913" s="459"/>
      <c r="HV913" s="459"/>
      <c r="HW913" s="459"/>
      <c r="HX913" s="459"/>
      <c r="HY913" s="459"/>
      <c r="HZ913" s="459"/>
      <c r="IA913" s="459"/>
      <c r="IB913" s="459"/>
      <c r="IC913" s="459"/>
      <c r="ID913" s="459"/>
      <c r="IE913" s="459"/>
      <c r="IF913" s="459"/>
      <c r="IG913" s="459"/>
      <c r="IH913" s="459"/>
      <c r="II913" s="459"/>
      <c r="IJ913" s="459"/>
      <c r="IK913" s="459"/>
      <c r="IL913" s="459"/>
      <c r="IM913" s="459"/>
      <c r="IN913" s="459"/>
      <c r="IO913" s="459"/>
      <c r="IP913" s="459"/>
      <c r="IQ913" s="459"/>
      <c r="IR913" s="459"/>
      <c r="IS913" s="459"/>
      <c r="IT913" s="459"/>
      <c r="IU913" s="459"/>
      <c r="IV913" s="459"/>
      <c r="RS913" s="252"/>
    </row>
    <row r="914" spans="1:487" s="461" customFormat="1" ht="18">
      <c r="A914" s="605" t="s">
        <v>725</v>
      </c>
      <c r="B914" s="488"/>
      <c r="C914" s="488"/>
      <c r="D914" s="461" t="s">
        <v>132</v>
      </c>
      <c r="E914" s="461">
        <f t="shared" si="10"/>
        <v>15</v>
      </c>
      <c r="F914" s="524">
        <f t="shared" si="11"/>
        <v>0</v>
      </c>
      <c r="G914" s="509"/>
      <c r="H914" s="509"/>
      <c r="I914" s="509"/>
      <c r="J914" s="509"/>
      <c r="K914" s="509"/>
      <c r="L914" s="459"/>
      <c r="N914" s="459"/>
      <c r="R914" s="251"/>
      <c r="T914" s="459"/>
      <c r="U914" s="459"/>
      <c r="V914" s="459"/>
      <c r="AA914" s="251"/>
      <c r="AC914" s="459"/>
      <c r="AD914" s="459"/>
      <c r="AE914" s="459"/>
      <c r="AJ914" s="251"/>
      <c r="AL914" s="459"/>
      <c r="AM914" s="459"/>
      <c r="AN914" s="459"/>
      <c r="AS914" s="251"/>
      <c r="AU914" s="459"/>
      <c r="AV914" s="459"/>
      <c r="AW914" s="459"/>
      <c r="BB914" s="251"/>
      <c r="BD914" s="459"/>
      <c r="BE914" s="459"/>
      <c r="BF914" s="459"/>
      <c r="BK914" s="251"/>
      <c r="BM914" s="459"/>
      <c r="BN914" s="459"/>
      <c r="BO914" s="459"/>
      <c r="BT914" s="251"/>
      <c r="BV914" s="459"/>
      <c r="BW914" s="459"/>
      <c r="BX914" s="459"/>
      <c r="CC914" s="251"/>
      <c r="CE914" s="459"/>
      <c r="CF914" s="459"/>
      <c r="CG914" s="459"/>
      <c r="CL914" s="251"/>
      <c r="CN914" s="459"/>
      <c r="CO914" s="459"/>
      <c r="CP914" s="459"/>
      <c r="CU914" s="251"/>
      <c r="CW914" s="459"/>
      <c r="CX914" s="459"/>
      <c r="CY914" s="459"/>
      <c r="DD914" s="251"/>
      <c r="DF914" s="459"/>
      <c r="DG914" s="459"/>
      <c r="DH914" s="459"/>
      <c r="DM914" s="251"/>
      <c r="DO914" s="459"/>
      <c r="DP914" s="459"/>
      <c r="DQ914" s="459"/>
      <c r="DV914" s="251"/>
      <c r="DX914" s="459"/>
      <c r="DY914" s="459"/>
      <c r="DZ914" s="459"/>
      <c r="EE914" s="251"/>
      <c r="EG914" s="459"/>
      <c r="EH914" s="459"/>
      <c r="EI914" s="459"/>
      <c r="EN914" s="251"/>
      <c r="EP914" s="459"/>
      <c r="EQ914" s="459"/>
      <c r="ER914" s="459"/>
      <c r="EW914" s="251"/>
      <c r="EY914" s="459"/>
      <c r="EZ914" s="459"/>
      <c r="FA914" s="459"/>
      <c r="FF914" s="251"/>
      <c r="FH914" s="459"/>
      <c r="FI914" s="459"/>
      <c r="FJ914" s="459"/>
      <c r="FO914" s="251"/>
      <c r="FQ914" s="459"/>
      <c r="FR914" s="459"/>
      <c r="FS914" s="459"/>
      <c r="FX914" s="251"/>
      <c r="FZ914" s="459"/>
      <c r="GA914" s="459"/>
      <c r="GB914" s="459"/>
      <c r="GG914" s="251"/>
      <c r="GI914" s="459"/>
      <c r="GJ914" s="459"/>
      <c r="GK914" s="459"/>
      <c r="GP914" s="251"/>
      <c r="GR914" s="459"/>
      <c r="GS914" s="459"/>
      <c r="GT914" s="459"/>
      <c r="GY914" s="251"/>
      <c r="HA914" s="459"/>
      <c r="HB914" s="459"/>
      <c r="HC914" s="459"/>
      <c r="HH914" s="251"/>
      <c r="HJ914" s="459"/>
      <c r="HK914" s="459"/>
      <c r="HL914" s="459"/>
      <c r="HQ914" s="459"/>
      <c r="HR914" s="459"/>
      <c r="HS914" s="459"/>
      <c r="HT914" s="459"/>
      <c r="HU914" s="459"/>
      <c r="HV914" s="459"/>
      <c r="HW914" s="459"/>
      <c r="HX914" s="459"/>
      <c r="HY914" s="459"/>
      <c r="HZ914" s="459"/>
      <c r="IA914" s="459"/>
      <c r="IB914" s="459"/>
      <c r="IC914" s="459"/>
      <c r="ID914" s="459"/>
      <c r="IE914" s="459"/>
      <c r="IF914" s="459"/>
      <c r="IG914" s="459"/>
      <c r="IH914" s="459"/>
      <c r="II914" s="459"/>
      <c r="IJ914" s="459"/>
      <c r="IK914" s="459"/>
      <c r="IL914" s="459"/>
      <c r="IM914" s="459"/>
      <c r="IN914" s="459"/>
      <c r="IO914" s="459"/>
      <c r="IP914" s="459"/>
      <c r="IQ914" s="459"/>
      <c r="IR914" s="459"/>
      <c r="IS914" s="459"/>
      <c r="IT914" s="459"/>
      <c r="IU914" s="459"/>
      <c r="IV914" s="459"/>
      <c r="RS914" s="252"/>
    </row>
    <row r="915" spans="1:487" s="461" customFormat="1" ht="18">
      <c r="A915" s="605" t="s">
        <v>885</v>
      </c>
      <c r="B915" s="488"/>
      <c r="C915" s="488"/>
      <c r="D915" s="461" t="s">
        <v>136</v>
      </c>
      <c r="E915" s="461">
        <f t="shared" si="10"/>
        <v>7</v>
      </c>
      <c r="F915" s="524">
        <f t="shared" si="11"/>
        <v>0</v>
      </c>
      <c r="G915" s="502"/>
      <c r="H915" s="502"/>
      <c r="I915" s="473"/>
      <c r="J915" s="473"/>
      <c r="K915" s="473"/>
      <c r="M915" s="459"/>
      <c r="N915" s="459"/>
      <c r="R915" s="251"/>
      <c r="T915" s="459"/>
      <c r="U915" s="459"/>
      <c r="V915" s="459"/>
      <c r="AA915" s="251"/>
      <c r="AC915" s="459"/>
      <c r="AD915" s="459"/>
      <c r="AE915" s="459"/>
      <c r="AJ915" s="251"/>
      <c r="AL915" s="459"/>
      <c r="AM915" s="459"/>
      <c r="AN915" s="459"/>
      <c r="AS915" s="251"/>
      <c r="AU915" s="459"/>
      <c r="AV915" s="459"/>
      <c r="AW915" s="459"/>
      <c r="BB915" s="251"/>
      <c r="BD915" s="459"/>
      <c r="BE915" s="459"/>
      <c r="BF915" s="459"/>
      <c r="BK915" s="251"/>
      <c r="BM915" s="459"/>
      <c r="BN915" s="459"/>
      <c r="BO915" s="459"/>
      <c r="BT915" s="251"/>
      <c r="BV915" s="459"/>
      <c r="BW915" s="459"/>
      <c r="BX915" s="459"/>
      <c r="CC915" s="251"/>
      <c r="CE915" s="459"/>
      <c r="CF915" s="459"/>
      <c r="CG915" s="459"/>
      <c r="CL915" s="251"/>
      <c r="CN915" s="459"/>
      <c r="CO915" s="459"/>
      <c r="CP915" s="459"/>
      <c r="CU915" s="251"/>
      <c r="CW915" s="459"/>
      <c r="CX915" s="459"/>
      <c r="CY915" s="459"/>
      <c r="DD915" s="251"/>
      <c r="DF915" s="459"/>
      <c r="DG915" s="459"/>
      <c r="DH915" s="459"/>
      <c r="DM915" s="251"/>
      <c r="DO915" s="459"/>
      <c r="DP915" s="459"/>
      <c r="DQ915" s="459"/>
      <c r="DV915" s="251"/>
      <c r="DX915" s="459"/>
      <c r="DY915" s="459"/>
      <c r="DZ915" s="459"/>
      <c r="EE915" s="251"/>
      <c r="EG915" s="459"/>
      <c r="EH915" s="459"/>
      <c r="EI915" s="459"/>
      <c r="EN915" s="251"/>
      <c r="EP915" s="459"/>
      <c r="EQ915" s="459"/>
      <c r="ER915" s="459"/>
      <c r="EW915" s="251"/>
      <c r="EY915" s="459"/>
      <c r="EZ915" s="459"/>
      <c r="FA915" s="459"/>
      <c r="FF915" s="251"/>
      <c r="FH915" s="459"/>
      <c r="FI915" s="459"/>
      <c r="FJ915" s="459"/>
      <c r="FO915" s="251"/>
      <c r="FQ915" s="459"/>
      <c r="FR915" s="459"/>
      <c r="FS915" s="459"/>
      <c r="FX915" s="251"/>
      <c r="FZ915" s="459"/>
      <c r="GA915" s="459"/>
      <c r="GB915" s="459"/>
      <c r="GG915" s="251"/>
      <c r="GI915" s="459"/>
      <c r="GJ915" s="459"/>
      <c r="GK915" s="459"/>
      <c r="GP915" s="251"/>
      <c r="GR915" s="459"/>
      <c r="GS915" s="459"/>
      <c r="GT915" s="459"/>
      <c r="GY915" s="251"/>
      <c r="HA915" s="459"/>
      <c r="HB915" s="459"/>
      <c r="HC915" s="459"/>
      <c r="HH915" s="251"/>
      <c r="HJ915" s="459"/>
      <c r="HK915" s="459"/>
      <c r="HL915" s="459"/>
      <c r="HQ915" s="459"/>
      <c r="HR915" s="459"/>
      <c r="HS915" s="459"/>
      <c r="HT915" s="459"/>
      <c r="HU915" s="459"/>
      <c r="HV915" s="459"/>
      <c r="HW915" s="459"/>
      <c r="HX915" s="459"/>
      <c r="HY915" s="459"/>
      <c r="HZ915" s="459"/>
      <c r="IA915" s="459"/>
      <c r="IB915" s="459"/>
      <c r="IC915" s="459"/>
      <c r="ID915" s="459"/>
      <c r="IE915" s="459"/>
      <c r="IF915" s="459"/>
      <c r="IG915" s="459"/>
      <c r="IH915" s="459"/>
      <c r="II915" s="459"/>
      <c r="IJ915" s="459"/>
      <c r="IK915" s="459"/>
      <c r="IL915" s="459"/>
      <c r="IM915" s="459"/>
      <c r="IN915" s="459"/>
      <c r="IO915" s="459"/>
      <c r="IP915" s="459"/>
      <c r="IQ915" s="459"/>
      <c r="IR915" s="459"/>
      <c r="IS915" s="459"/>
      <c r="IT915" s="459"/>
      <c r="IU915" s="459"/>
      <c r="IV915" s="459"/>
      <c r="RS915" s="252"/>
    </row>
    <row r="916" spans="1:487" s="461" customFormat="1" ht="18">
      <c r="A916" s="605" t="s">
        <v>1471</v>
      </c>
      <c r="B916" s="459"/>
      <c r="C916" s="488"/>
      <c r="D916" s="606" t="s">
        <v>129</v>
      </c>
      <c r="E916" s="461">
        <f t="shared" si="10"/>
        <v>1</v>
      </c>
      <c r="F916" s="524">
        <f t="shared" si="11"/>
        <v>0</v>
      </c>
      <c r="G916" s="509"/>
      <c r="H916" s="509"/>
      <c r="I916" s="509"/>
      <c r="J916" s="509"/>
      <c r="K916" s="509"/>
      <c r="L916" s="459"/>
      <c r="M916" s="459"/>
      <c r="N916" s="459"/>
      <c r="R916" s="251"/>
      <c r="T916" s="459"/>
      <c r="U916" s="459"/>
      <c r="V916" s="459"/>
      <c r="AA916" s="251"/>
      <c r="AC916" s="459"/>
      <c r="AD916" s="459"/>
      <c r="AE916" s="459"/>
      <c r="AJ916" s="251"/>
      <c r="AL916" s="459"/>
      <c r="AM916" s="459"/>
      <c r="AN916" s="459"/>
      <c r="AS916" s="251"/>
      <c r="AU916" s="459"/>
      <c r="AV916" s="459"/>
      <c r="AW916" s="459"/>
      <c r="BB916" s="251"/>
      <c r="BD916" s="459"/>
      <c r="BE916" s="459"/>
      <c r="BF916" s="459"/>
      <c r="BK916" s="251"/>
      <c r="BM916" s="459"/>
      <c r="BN916" s="459"/>
      <c r="BO916" s="459"/>
      <c r="BT916" s="251"/>
      <c r="BV916" s="459"/>
      <c r="BW916" s="459"/>
      <c r="BX916" s="459"/>
      <c r="CC916" s="251"/>
      <c r="CE916" s="459"/>
      <c r="CF916" s="459"/>
      <c r="CG916" s="459"/>
      <c r="CL916" s="251"/>
      <c r="CN916" s="459"/>
      <c r="CO916" s="459"/>
      <c r="CP916" s="459"/>
      <c r="CU916" s="251"/>
      <c r="CW916" s="459"/>
      <c r="CX916" s="459"/>
      <c r="CY916" s="459"/>
      <c r="DD916" s="251"/>
      <c r="DF916" s="459"/>
      <c r="DG916" s="459"/>
      <c r="DH916" s="459"/>
      <c r="DM916" s="251"/>
      <c r="DO916" s="459"/>
      <c r="DP916" s="459"/>
      <c r="DQ916" s="459"/>
      <c r="DV916" s="251"/>
      <c r="DX916" s="459"/>
      <c r="DY916" s="459"/>
      <c r="DZ916" s="459"/>
      <c r="EE916" s="251"/>
      <c r="EG916" s="459"/>
      <c r="EH916" s="459"/>
      <c r="EI916" s="459"/>
      <c r="EN916" s="251"/>
      <c r="EP916" s="459"/>
      <c r="EQ916" s="459"/>
      <c r="ER916" s="459"/>
      <c r="EW916" s="251"/>
      <c r="EY916" s="459"/>
      <c r="EZ916" s="459"/>
      <c r="FA916" s="459"/>
      <c r="FF916" s="251"/>
      <c r="FH916" s="459"/>
      <c r="FI916" s="459"/>
      <c r="FJ916" s="459"/>
      <c r="FO916" s="251"/>
      <c r="FQ916" s="459"/>
      <c r="FR916" s="459"/>
      <c r="FS916" s="459"/>
      <c r="FX916" s="251"/>
      <c r="FZ916" s="459"/>
      <c r="GA916" s="459"/>
      <c r="GB916" s="459"/>
      <c r="GG916" s="251"/>
      <c r="GI916" s="459"/>
      <c r="GJ916" s="459"/>
      <c r="GK916" s="459"/>
      <c r="GP916" s="251"/>
      <c r="GR916" s="459"/>
      <c r="GS916" s="459"/>
      <c r="GT916" s="459"/>
      <c r="GY916" s="251"/>
      <c r="HA916" s="459"/>
      <c r="HB916" s="459"/>
      <c r="HC916" s="459"/>
      <c r="HH916" s="251"/>
      <c r="HJ916" s="459"/>
      <c r="HK916" s="459"/>
      <c r="HL916" s="459"/>
      <c r="HQ916" s="459"/>
      <c r="HR916" s="459"/>
      <c r="HS916" s="459"/>
      <c r="HT916" s="459"/>
      <c r="HU916" s="459"/>
      <c r="HV916" s="459"/>
      <c r="HW916" s="459"/>
      <c r="HX916" s="459"/>
      <c r="HY916" s="459"/>
      <c r="HZ916" s="459"/>
      <c r="IA916" s="459"/>
      <c r="IB916" s="459"/>
      <c r="IC916" s="459"/>
      <c r="ID916" s="459"/>
      <c r="IE916" s="459"/>
      <c r="IF916" s="459"/>
      <c r="IG916" s="459"/>
      <c r="IH916" s="459"/>
      <c r="II916" s="459"/>
      <c r="IJ916" s="459"/>
      <c r="IK916" s="459"/>
      <c r="IL916" s="459"/>
      <c r="IM916" s="459"/>
      <c r="IN916" s="459"/>
      <c r="IO916" s="459"/>
      <c r="IP916" s="459"/>
      <c r="IQ916" s="459"/>
      <c r="IR916" s="459"/>
      <c r="IS916" s="459"/>
      <c r="IT916" s="459"/>
      <c r="IU916" s="459"/>
      <c r="IV916" s="459"/>
      <c r="RS916" s="252"/>
    </row>
    <row r="917" spans="1:487" s="461" customFormat="1" ht="18">
      <c r="A917" s="605" t="s">
        <v>921</v>
      </c>
      <c r="B917" s="459"/>
      <c r="C917" s="488"/>
      <c r="D917" s="606" t="s">
        <v>129</v>
      </c>
      <c r="E917" s="461">
        <f t="shared" si="10"/>
        <v>0</v>
      </c>
      <c r="F917" s="524">
        <f t="shared" si="11"/>
        <v>0</v>
      </c>
      <c r="G917" s="509"/>
      <c r="H917" s="509"/>
      <c r="I917" s="509"/>
      <c r="J917" s="509"/>
      <c r="K917" s="509"/>
      <c r="L917" s="509"/>
      <c r="M917" s="459"/>
      <c r="N917" s="459"/>
      <c r="R917" s="251"/>
      <c r="T917" s="459"/>
      <c r="U917" s="459"/>
      <c r="V917" s="459"/>
      <c r="AA917" s="251"/>
      <c r="AC917" s="459"/>
      <c r="AD917" s="459"/>
      <c r="AE917" s="459"/>
      <c r="AJ917" s="251"/>
      <c r="AL917" s="459"/>
      <c r="AM917" s="459"/>
      <c r="AN917" s="459"/>
      <c r="AS917" s="251"/>
      <c r="AU917" s="459"/>
      <c r="AV917" s="459"/>
      <c r="AW917" s="459"/>
      <c r="BB917" s="251"/>
      <c r="BD917" s="459"/>
      <c r="BE917" s="459"/>
      <c r="BF917" s="459"/>
      <c r="BK917" s="251"/>
      <c r="BM917" s="459"/>
      <c r="BN917" s="459"/>
      <c r="BO917" s="459"/>
      <c r="BT917" s="251"/>
      <c r="BV917" s="459"/>
      <c r="BW917" s="459"/>
      <c r="BX917" s="459"/>
      <c r="CC917" s="251"/>
      <c r="CE917" s="459"/>
      <c r="CF917" s="459"/>
      <c r="CG917" s="459"/>
      <c r="CL917" s="251"/>
      <c r="CN917" s="459"/>
      <c r="CO917" s="459"/>
      <c r="CP917" s="459"/>
      <c r="CU917" s="251"/>
      <c r="CW917" s="459"/>
      <c r="CX917" s="459"/>
      <c r="CY917" s="459"/>
      <c r="DD917" s="251"/>
      <c r="DF917" s="459"/>
      <c r="DG917" s="459"/>
      <c r="DH917" s="459"/>
      <c r="DM917" s="251"/>
      <c r="DO917" s="459"/>
      <c r="DP917" s="459"/>
      <c r="DQ917" s="459"/>
      <c r="DV917" s="251"/>
      <c r="DX917" s="459"/>
      <c r="DY917" s="459"/>
      <c r="DZ917" s="459"/>
      <c r="EE917" s="251"/>
      <c r="EG917" s="459"/>
      <c r="EH917" s="459"/>
      <c r="EI917" s="459"/>
      <c r="EN917" s="251"/>
      <c r="EP917" s="459"/>
      <c r="EQ917" s="459"/>
      <c r="ER917" s="459"/>
      <c r="EW917" s="251"/>
      <c r="EY917" s="459"/>
      <c r="EZ917" s="459"/>
      <c r="FA917" s="459"/>
      <c r="FF917" s="251"/>
      <c r="FH917" s="459"/>
      <c r="FI917" s="459"/>
      <c r="FJ917" s="459"/>
      <c r="FO917" s="251"/>
      <c r="FQ917" s="459"/>
      <c r="FR917" s="459"/>
      <c r="FS917" s="459"/>
      <c r="FX917" s="251"/>
      <c r="FZ917" s="459"/>
      <c r="GA917" s="459"/>
      <c r="GB917" s="459"/>
      <c r="GG917" s="251"/>
      <c r="GI917" s="459"/>
      <c r="GJ917" s="459"/>
      <c r="GK917" s="459"/>
      <c r="GP917" s="251"/>
      <c r="GR917" s="459"/>
      <c r="GS917" s="459"/>
      <c r="GT917" s="459"/>
      <c r="GY917" s="251"/>
      <c r="HA917" s="459"/>
      <c r="HB917" s="459"/>
      <c r="HC917" s="459"/>
      <c r="HH917" s="251"/>
      <c r="HJ917" s="459"/>
      <c r="HK917" s="459"/>
      <c r="HL917" s="459"/>
      <c r="HQ917" s="459"/>
      <c r="HR917" s="459"/>
      <c r="HS917" s="459"/>
      <c r="HT917" s="459"/>
      <c r="HU917" s="459"/>
      <c r="HV917" s="459"/>
      <c r="HW917" s="459"/>
      <c r="HX917" s="459"/>
      <c r="HY917" s="459"/>
      <c r="HZ917" s="459"/>
      <c r="IA917" s="459"/>
      <c r="IB917" s="459"/>
      <c r="IC917" s="459"/>
      <c r="ID917" s="459"/>
      <c r="IE917" s="459"/>
      <c r="IF917" s="459"/>
      <c r="IG917" s="459"/>
      <c r="IH917" s="459"/>
      <c r="II917" s="459"/>
      <c r="IJ917" s="459"/>
      <c r="IK917" s="459"/>
      <c r="IL917" s="459"/>
      <c r="IM917" s="459"/>
      <c r="IN917" s="459"/>
      <c r="IO917" s="459"/>
      <c r="IP917" s="459"/>
      <c r="IQ917" s="459"/>
      <c r="IR917" s="459"/>
      <c r="IS917" s="459"/>
      <c r="IT917" s="459"/>
      <c r="IU917" s="459"/>
      <c r="IV917" s="459"/>
      <c r="RS917" s="252"/>
    </row>
    <row r="918" spans="1:487" s="461" customFormat="1" ht="18">
      <c r="A918" s="605" t="s">
        <v>710</v>
      </c>
      <c r="B918" s="488"/>
      <c r="C918" s="488"/>
      <c r="D918" s="461" t="s">
        <v>135</v>
      </c>
      <c r="E918" s="461">
        <f t="shared" si="10"/>
        <v>3</v>
      </c>
      <c r="F918" s="524">
        <f t="shared" si="11"/>
        <v>24</v>
      </c>
      <c r="G918" s="473"/>
      <c r="H918" s="502">
        <v>24</v>
      </c>
      <c r="I918" s="473"/>
      <c r="J918" s="473"/>
      <c r="K918" s="473"/>
      <c r="L918" s="509"/>
      <c r="M918" s="459"/>
      <c r="N918" s="459"/>
      <c r="R918" s="251"/>
      <c r="T918" s="459"/>
      <c r="U918" s="459"/>
      <c r="V918" s="459"/>
      <c r="AA918" s="251"/>
      <c r="AC918" s="459"/>
      <c r="AD918" s="459"/>
      <c r="AE918" s="459"/>
      <c r="AJ918" s="251"/>
      <c r="AL918" s="459"/>
      <c r="AM918" s="459"/>
      <c r="AN918" s="459"/>
      <c r="AS918" s="251"/>
      <c r="AU918" s="459"/>
      <c r="AV918" s="459"/>
      <c r="AW918" s="459"/>
      <c r="BB918" s="251"/>
      <c r="BD918" s="459"/>
      <c r="BE918" s="459"/>
      <c r="BF918" s="459"/>
      <c r="BK918" s="251"/>
      <c r="BM918" s="459"/>
      <c r="BN918" s="459"/>
      <c r="BO918" s="459"/>
      <c r="BT918" s="251"/>
      <c r="BV918" s="459"/>
      <c r="BW918" s="459"/>
      <c r="BX918" s="459"/>
      <c r="CC918" s="251"/>
      <c r="CE918" s="459"/>
      <c r="CF918" s="459"/>
      <c r="CG918" s="459"/>
      <c r="CL918" s="251"/>
      <c r="CN918" s="459"/>
      <c r="CO918" s="459"/>
      <c r="CP918" s="459"/>
      <c r="CU918" s="251"/>
      <c r="CW918" s="459"/>
      <c r="CX918" s="459"/>
      <c r="CY918" s="459"/>
      <c r="DD918" s="251"/>
      <c r="DF918" s="459"/>
      <c r="DG918" s="459"/>
      <c r="DH918" s="459"/>
      <c r="DM918" s="251"/>
      <c r="DO918" s="459"/>
      <c r="DP918" s="459"/>
      <c r="DQ918" s="459"/>
      <c r="DV918" s="251"/>
      <c r="DX918" s="459"/>
      <c r="DY918" s="459"/>
      <c r="DZ918" s="459"/>
      <c r="EE918" s="251"/>
      <c r="EG918" s="459"/>
      <c r="EH918" s="459"/>
      <c r="EI918" s="459"/>
      <c r="EN918" s="251"/>
      <c r="EP918" s="459"/>
      <c r="EQ918" s="459"/>
      <c r="ER918" s="459"/>
      <c r="EW918" s="251"/>
      <c r="EY918" s="459"/>
      <c r="EZ918" s="459"/>
      <c r="FA918" s="459"/>
      <c r="FF918" s="251"/>
      <c r="FH918" s="459"/>
      <c r="FI918" s="459"/>
      <c r="FJ918" s="459"/>
      <c r="FO918" s="251"/>
      <c r="FQ918" s="459"/>
      <c r="FR918" s="459"/>
      <c r="FS918" s="459"/>
      <c r="FX918" s="251"/>
      <c r="FZ918" s="459"/>
      <c r="GA918" s="459"/>
      <c r="GB918" s="459"/>
      <c r="GG918" s="251"/>
      <c r="GI918" s="459"/>
      <c r="GJ918" s="459"/>
      <c r="GK918" s="459"/>
      <c r="GP918" s="251"/>
      <c r="GR918" s="459"/>
      <c r="GS918" s="459"/>
      <c r="GT918" s="459"/>
      <c r="GY918" s="251"/>
      <c r="HA918" s="459"/>
      <c r="HB918" s="459"/>
      <c r="HC918" s="459"/>
      <c r="HH918" s="251"/>
      <c r="HJ918" s="459"/>
      <c r="HK918" s="459"/>
      <c r="HL918" s="459"/>
      <c r="HQ918" s="459"/>
      <c r="HR918" s="459"/>
      <c r="HS918" s="459"/>
      <c r="HT918" s="459"/>
      <c r="HU918" s="459"/>
      <c r="HV918" s="459"/>
      <c r="HW918" s="459"/>
      <c r="HX918" s="459"/>
      <c r="HY918" s="459"/>
      <c r="HZ918" s="459"/>
      <c r="IA918" s="459"/>
      <c r="IB918" s="459"/>
      <c r="IC918" s="459"/>
      <c r="ID918" s="459"/>
      <c r="IE918" s="459"/>
      <c r="IF918" s="459"/>
      <c r="IG918" s="459"/>
      <c r="IH918" s="459"/>
      <c r="II918" s="459"/>
      <c r="IJ918" s="459"/>
      <c r="IK918" s="459"/>
      <c r="IL918" s="459"/>
      <c r="IM918" s="459"/>
      <c r="IN918" s="459"/>
      <c r="IO918" s="459"/>
      <c r="IP918" s="459"/>
      <c r="IQ918" s="459"/>
      <c r="IR918" s="459"/>
      <c r="IS918" s="459"/>
      <c r="IT918" s="459"/>
      <c r="IU918" s="459"/>
      <c r="IV918" s="459"/>
      <c r="RS918" s="252"/>
    </row>
    <row r="919" spans="1:487" s="461" customFormat="1" ht="18">
      <c r="A919" s="605" t="s">
        <v>993</v>
      </c>
      <c r="B919" s="459"/>
      <c r="C919" s="488"/>
      <c r="D919" s="461" t="s">
        <v>137</v>
      </c>
      <c r="E919" s="461">
        <f t="shared" si="10"/>
        <v>3</v>
      </c>
      <c r="F919" s="524">
        <f t="shared" si="11"/>
        <v>4</v>
      </c>
      <c r="G919" s="509"/>
      <c r="H919" s="509">
        <v>4</v>
      </c>
      <c r="I919" s="509"/>
      <c r="J919" s="509"/>
      <c r="K919" s="509"/>
      <c r="L919" s="459"/>
      <c r="M919" s="459"/>
      <c r="N919" s="459"/>
      <c r="R919" s="251"/>
      <c r="T919" s="459"/>
      <c r="U919" s="459"/>
      <c r="V919" s="459"/>
      <c r="AA919" s="251"/>
      <c r="AC919" s="459"/>
      <c r="AD919" s="459"/>
      <c r="AE919" s="459"/>
      <c r="AJ919" s="251"/>
      <c r="AL919" s="459"/>
      <c r="AM919" s="459"/>
      <c r="AN919" s="459"/>
      <c r="AS919" s="251"/>
      <c r="AU919" s="459"/>
      <c r="AV919" s="459"/>
      <c r="AW919" s="459"/>
      <c r="BB919" s="251"/>
      <c r="BD919" s="459"/>
      <c r="BE919" s="459"/>
      <c r="BF919" s="459"/>
      <c r="BK919" s="251"/>
      <c r="BM919" s="459"/>
      <c r="BN919" s="459"/>
      <c r="BO919" s="459"/>
      <c r="BT919" s="251"/>
      <c r="BV919" s="459"/>
      <c r="BW919" s="459"/>
      <c r="BX919" s="459"/>
      <c r="CC919" s="251"/>
      <c r="CE919" s="459"/>
      <c r="CF919" s="459"/>
      <c r="CG919" s="459"/>
      <c r="CL919" s="251"/>
      <c r="CN919" s="459"/>
      <c r="CO919" s="459"/>
      <c r="CP919" s="459"/>
      <c r="CU919" s="251"/>
      <c r="CW919" s="459"/>
      <c r="CX919" s="459"/>
      <c r="CY919" s="459"/>
      <c r="DD919" s="251"/>
      <c r="DF919" s="459"/>
      <c r="DG919" s="459"/>
      <c r="DH919" s="459"/>
      <c r="DM919" s="251"/>
      <c r="DO919" s="459"/>
      <c r="DP919" s="459"/>
      <c r="DQ919" s="459"/>
      <c r="DV919" s="251"/>
      <c r="DX919" s="459"/>
      <c r="DY919" s="459"/>
      <c r="DZ919" s="459"/>
      <c r="EE919" s="251"/>
      <c r="EG919" s="459"/>
      <c r="EH919" s="459"/>
      <c r="EI919" s="459"/>
      <c r="EN919" s="251"/>
      <c r="EP919" s="459"/>
      <c r="EQ919" s="459"/>
      <c r="ER919" s="459"/>
      <c r="EW919" s="251"/>
      <c r="EY919" s="459"/>
      <c r="EZ919" s="459"/>
      <c r="FA919" s="459"/>
      <c r="FF919" s="251"/>
      <c r="FH919" s="459"/>
      <c r="FI919" s="459"/>
      <c r="FJ919" s="459"/>
      <c r="FO919" s="251"/>
      <c r="FQ919" s="459"/>
      <c r="FR919" s="459"/>
      <c r="FS919" s="459"/>
      <c r="FX919" s="251"/>
      <c r="FZ919" s="459"/>
      <c r="GA919" s="459"/>
      <c r="GB919" s="459"/>
      <c r="GG919" s="251"/>
      <c r="GI919" s="459"/>
      <c r="GJ919" s="459"/>
      <c r="GK919" s="459"/>
      <c r="GP919" s="251"/>
      <c r="GR919" s="459"/>
      <c r="GS919" s="459"/>
      <c r="GT919" s="459"/>
      <c r="GY919" s="251"/>
      <c r="HA919" s="459"/>
      <c r="HB919" s="459"/>
      <c r="HC919" s="459"/>
      <c r="HH919" s="251"/>
      <c r="HJ919" s="459"/>
      <c r="HK919" s="459"/>
      <c r="HL919" s="459"/>
      <c r="HQ919" s="459"/>
      <c r="HR919" s="459"/>
      <c r="HS919" s="459"/>
      <c r="HT919" s="459"/>
      <c r="HU919" s="459"/>
      <c r="HV919" s="459"/>
      <c r="HW919" s="459"/>
      <c r="HX919" s="459"/>
      <c r="HY919" s="459"/>
      <c r="HZ919" s="459"/>
      <c r="IA919" s="459"/>
      <c r="IB919" s="459"/>
      <c r="IC919" s="459"/>
      <c r="ID919" s="459"/>
      <c r="IE919" s="459"/>
      <c r="IF919" s="459"/>
      <c r="IG919" s="459"/>
      <c r="IH919" s="459"/>
      <c r="II919" s="459"/>
      <c r="IJ919" s="459"/>
      <c r="IK919" s="459"/>
      <c r="IL919" s="459"/>
      <c r="IM919" s="459"/>
      <c r="IN919" s="459"/>
      <c r="IO919" s="459"/>
      <c r="IP919" s="459"/>
      <c r="IQ919" s="459"/>
      <c r="IR919" s="459"/>
      <c r="IS919" s="459"/>
      <c r="IT919" s="459"/>
      <c r="IU919" s="459"/>
      <c r="IV919" s="459"/>
      <c r="RS919" s="252"/>
    </row>
    <row r="920" spans="1:487" s="461" customFormat="1" ht="18">
      <c r="A920" s="605" t="s">
        <v>1001</v>
      </c>
      <c r="B920" s="459"/>
      <c r="C920" s="488"/>
      <c r="D920" s="606" t="s">
        <v>129</v>
      </c>
      <c r="E920" s="461">
        <f t="shared" si="10"/>
        <v>1</v>
      </c>
      <c r="F920" s="524">
        <f t="shared" si="11"/>
        <v>0</v>
      </c>
      <c r="G920" s="509"/>
      <c r="H920" s="509"/>
      <c r="I920" s="509"/>
      <c r="J920" s="509"/>
      <c r="K920" s="509"/>
      <c r="L920" s="459"/>
      <c r="M920" s="459"/>
      <c r="N920" s="459"/>
      <c r="R920" s="251"/>
      <c r="T920" s="459"/>
      <c r="U920" s="459"/>
      <c r="V920" s="459"/>
      <c r="AA920" s="251"/>
      <c r="AC920" s="459"/>
      <c r="AD920" s="459"/>
      <c r="AE920" s="459"/>
      <c r="AJ920" s="251"/>
      <c r="AL920" s="459"/>
      <c r="AM920" s="459"/>
      <c r="AN920" s="459"/>
      <c r="AS920" s="251"/>
      <c r="AU920" s="459"/>
      <c r="AV920" s="459"/>
      <c r="AW920" s="459"/>
      <c r="BB920" s="251"/>
      <c r="BD920" s="459"/>
      <c r="BE920" s="459"/>
      <c r="BF920" s="459"/>
      <c r="BK920" s="251"/>
      <c r="BM920" s="459"/>
      <c r="BN920" s="459"/>
      <c r="BO920" s="459"/>
      <c r="BT920" s="251"/>
      <c r="BV920" s="459"/>
      <c r="BW920" s="459"/>
      <c r="BX920" s="459"/>
      <c r="CC920" s="251"/>
      <c r="CE920" s="459"/>
      <c r="CF920" s="459"/>
      <c r="CG920" s="459"/>
      <c r="CL920" s="251"/>
      <c r="CN920" s="459"/>
      <c r="CO920" s="459"/>
      <c r="CP920" s="459"/>
      <c r="CU920" s="251"/>
      <c r="CW920" s="459"/>
      <c r="CX920" s="459"/>
      <c r="CY920" s="459"/>
      <c r="DD920" s="251"/>
      <c r="DF920" s="459"/>
      <c r="DG920" s="459"/>
      <c r="DH920" s="459"/>
      <c r="DM920" s="251"/>
      <c r="DO920" s="459"/>
      <c r="DP920" s="459"/>
      <c r="DQ920" s="459"/>
      <c r="DV920" s="251"/>
      <c r="DX920" s="459"/>
      <c r="DY920" s="459"/>
      <c r="DZ920" s="459"/>
      <c r="EE920" s="251"/>
      <c r="EG920" s="459"/>
      <c r="EH920" s="459"/>
      <c r="EI920" s="459"/>
      <c r="EN920" s="251"/>
      <c r="EP920" s="459"/>
      <c r="EQ920" s="459"/>
      <c r="ER920" s="459"/>
      <c r="EW920" s="251"/>
      <c r="EY920" s="459"/>
      <c r="EZ920" s="459"/>
      <c r="FA920" s="459"/>
      <c r="FF920" s="251"/>
      <c r="FH920" s="459"/>
      <c r="FI920" s="459"/>
      <c r="FJ920" s="459"/>
      <c r="FO920" s="251"/>
      <c r="FQ920" s="459"/>
      <c r="FR920" s="459"/>
      <c r="FS920" s="459"/>
      <c r="FX920" s="251"/>
      <c r="FZ920" s="459"/>
      <c r="GA920" s="459"/>
      <c r="GB920" s="459"/>
      <c r="GG920" s="251"/>
      <c r="GI920" s="459"/>
      <c r="GJ920" s="459"/>
      <c r="GK920" s="459"/>
      <c r="GP920" s="251"/>
      <c r="GR920" s="459"/>
      <c r="GS920" s="459"/>
      <c r="GT920" s="459"/>
      <c r="GY920" s="251"/>
      <c r="HA920" s="459"/>
      <c r="HB920" s="459"/>
      <c r="HC920" s="459"/>
      <c r="HH920" s="251"/>
      <c r="HJ920" s="459"/>
      <c r="HK920" s="459"/>
      <c r="HL920" s="459"/>
      <c r="HQ920" s="459"/>
      <c r="HR920" s="459"/>
      <c r="HS920" s="459"/>
      <c r="HT920" s="459"/>
      <c r="HU920" s="459"/>
      <c r="HV920" s="459"/>
      <c r="HW920" s="459"/>
      <c r="HX920" s="459"/>
      <c r="HY920" s="459"/>
      <c r="HZ920" s="459"/>
      <c r="IA920" s="459"/>
      <c r="IB920" s="459"/>
      <c r="IC920" s="459"/>
      <c r="ID920" s="459"/>
      <c r="IE920" s="459"/>
      <c r="IF920" s="459"/>
      <c r="IG920" s="459"/>
      <c r="IH920" s="459"/>
      <c r="II920" s="459"/>
      <c r="IJ920" s="459"/>
      <c r="IK920" s="459"/>
      <c r="IL920" s="459"/>
      <c r="IM920" s="459"/>
      <c r="IN920" s="459"/>
      <c r="IO920" s="459"/>
      <c r="IP920" s="459"/>
      <c r="IQ920" s="459"/>
      <c r="IR920" s="459"/>
      <c r="IS920" s="459"/>
      <c r="IT920" s="459"/>
      <c r="IU920" s="459"/>
      <c r="IV920" s="459"/>
      <c r="RS920" s="252"/>
    </row>
    <row r="921" spans="1:487" s="461" customFormat="1" ht="18">
      <c r="A921" s="605" t="s">
        <v>1416</v>
      </c>
      <c r="B921" s="488"/>
      <c r="C921" s="488"/>
      <c r="D921" s="461" t="s">
        <v>133</v>
      </c>
      <c r="E921" s="461">
        <f t="shared" si="10"/>
        <v>33</v>
      </c>
      <c r="F921" s="524">
        <f t="shared" si="11"/>
        <v>46</v>
      </c>
      <c r="G921" s="502"/>
      <c r="H921" s="502">
        <v>5</v>
      </c>
      <c r="I921" s="473">
        <v>41</v>
      </c>
      <c r="J921" s="473"/>
      <c r="K921" s="473"/>
      <c r="L921" s="459"/>
      <c r="M921" s="459"/>
      <c r="N921" s="459"/>
      <c r="R921" s="251"/>
      <c r="T921" s="459"/>
      <c r="U921" s="459"/>
      <c r="V921" s="459"/>
      <c r="AA921" s="251"/>
      <c r="AC921" s="459"/>
      <c r="AD921" s="459"/>
      <c r="AE921" s="459"/>
      <c r="AJ921" s="251"/>
      <c r="AL921" s="459"/>
      <c r="AM921" s="459"/>
      <c r="AN921" s="459"/>
      <c r="AS921" s="251"/>
      <c r="AU921" s="459"/>
      <c r="AV921" s="459"/>
      <c r="AW921" s="459"/>
      <c r="BB921" s="251"/>
      <c r="BD921" s="459"/>
      <c r="BE921" s="459"/>
      <c r="BF921" s="459"/>
      <c r="BK921" s="251"/>
      <c r="BM921" s="459"/>
      <c r="BN921" s="459"/>
      <c r="BO921" s="459"/>
      <c r="BT921" s="251"/>
      <c r="BV921" s="459"/>
      <c r="BW921" s="459"/>
      <c r="BX921" s="459"/>
      <c r="CC921" s="251"/>
      <c r="CE921" s="459"/>
      <c r="CF921" s="459"/>
      <c r="CG921" s="459"/>
      <c r="CL921" s="251"/>
      <c r="CN921" s="459"/>
      <c r="CO921" s="459"/>
      <c r="CP921" s="459"/>
      <c r="CU921" s="251"/>
      <c r="CW921" s="459"/>
      <c r="CX921" s="459"/>
      <c r="CY921" s="459"/>
      <c r="DD921" s="251"/>
      <c r="DF921" s="459"/>
      <c r="DG921" s="459"/>
      <c r="DH921" s="459"/>
      <c r="DM921" s="251"/>
      <c r="DO921" s="459"/>
      <c r="DP921" s="459"/>
      <c r="DQ921" s="459"/>
      <c r="DV921" s="251"/>
      <c r="DX921" s="459"/>
      <c r="DY921" s="459"/>
      <c r="DZ921" s="459"/>
      <c r="EE921" s="251"/>
      <c r="EG921" s="459"/>
      <c r="EH921" s="459"/>
      <c r="EI921" s="459"/>
      <c r="EN921" s="251"/>
      <c r="EP921" s="459"/>
      <c r="EQ921" s="459"/>
      <c r="ER921" s="459"/>
      <c r="EW921" s="251"/>
      <c r="EY921" s="459"/>
      <c r="EZ921" s="459"/>
      <c r="FA921" s="459"/>
      <c r="FF921" s="251"/>
      <c r="FH921" s="459"/>
      <c r="FI921" s="459"/>
      <c r="FJ921" s="459"/>
      <c r="FO921" s="251"/>
      <c r="FQ921" s="459"/>
      <c r="FR921" s="459"/>
      <c r="FS921" s="459"/>
      <c r="FX921" s="251"/>
      <c r="FZ921" s="459"/>
      <c r="GA921" s="459"/>
      <c r="GB921" s="459"/>
      <c r="GG921" s="251"/>
      <c r="GI921" s="459"/>
      <c r="GJ921" s="459"/>
      <c r="GK921" s="459"/>
      <c r="GP921" s="251"/>
      <c r="GR921" s="459"/>
      <c r="GS921" s="459"/>
      <c r="GT921" s="459"/>
      <c r="GY921" s="251"/>
      <c r="HA921" s="459"/>
      <c r="HB921" s="459"/>
      <c r="HC921" s="459"/>
      <c r="HH921" s="251"/>
      <c r="HJ921" s="459"/>
      <c r="HK921" s="459"/>
      <c r="HL921" s="459"/>
      <c r="HQ921" s="459"/>
      <c r="HR921" s="459"/>
      <c r="HS921" s="459"/>
      <c r="HT921" s="459"/>
      <c r="HU921" s="459"/>
      <c r="HV921" s="459"/>
      <c r="HW921" s="459"/>
      <c r="HX921" s="459"/>
      <c r="HY921" s="459"/>
      <c r="HZ921" s="459"/>
      <c r="IA921" s="459"/>
      <c r="IB921" s="459"/>
      <c r="IC921" s="459"/>
      <c r="ID921" s="459"/>
      <c r="IE921" s="459"/>
      <c r="IF921" s="459"/>
      <c r="IG921" s="459"/>
      <c r="IH921" s="459"/>
      <c r="II921" s="459"/>
      <c r="IJ921" s="459"/>
      <c r="IK921" s="459"/>
      <c r="IL921" s="459"/>
      <c r="IM921" s="459"/>
      <c r="IN921" s="459"/>
      <c r="IO921" s="459"/>
      <c r="IP921" s="459"/>
      <c r="IQ921" s="459"/>
      <c r="IR921" s="459"/>
      <c r="IS921" s="459"/>
      <c r="IT921" s="459"/>
      <c r="IU921" s="459"/>
      <c r="IV921" s="459"/>
      <c r="RS921" s="252"/>
    </row>
    <row r="922" spans="1:487" s="461" customFormat="1" ht="18">
      <c r="A922" s="605" t="s">
        <v>1905</v>
      </c>
      <c r="B922" s="488"/>
      <c r="C922" s="488"/>
      <c r="D922" s="461" t="s">
        <v>130</v>
      </c>
      <c r="E922" s="461">
        <f t="shared" si="10"/>
        <v>1</v>
      </c>
      <c r="F922" s="524">
        <f t="shared" si="11"/>
        <v>0</v>
      </c>
      <c r="G922" s="502"/>
      <c r="H922" s="502"/>
      <c r="I922" s="473"/>
      <c r="J922" s="473"/>
      <c r="K922" s="473"/>
      <c r="M922" s="459"/>
      <c r="N922" s="459"/>
      <c r="R922" s="251"/>
      <c r="T922" s="459"/>
      <c r="U922" s="459"/>
      <c r="V922" s="459"/>
      <c r="AA922" s="251"/>
      <c r="AC922" s="459"/>
      <c r="AD922" s="459"/>
      <c r="AE922" s="459"/>
      <c r="AJ922" s="251"/>
      <c r="AL922" s="459"/>
      <c r="AM922" s="459"/>
      <c r="AN922" s="459"/>
      <c r="AS922" s="251"/>
      <c r="AU922" s="459"/>
      <c r="AV922" s="459"/>
      <c r="AW922" s="459"/>
      <c r="BB922" s="251"/>
      <c r="BD922" s="459"/>
      <c r="BE922" s="459"/>
      <c r="BF922" s="459"/>
      <c r="BK922" s="251"/>
      <c r="BM922" s="459"/>
      <c r="BN922" s="459"/>
      <c r="BO922" s="459"/>
      <c r="BT922" s="251"/>
      <c r="BV922" s="459"/>
      <c r="BW922" s="459"/>
      <c r="BX922" s="459"/>
      <c r="CC922" s="251"/>
      <c r="CE922" s="459"/>
      <c r="CF922" s="459"/>
      <c r="CG922" s="459"/>
      <c r="CL922" s="251"/>
      <c r="CN922" s="459"/>
      <c r="CO922" s="459"/>
      <c r="CP922" s="459"/>
      <c r="CU922" s="251"/>
      <c r="CW922" s="459"/>
      <c r="CX922" s="459"/>
      <c r="CY922" s="459"/>
      <c r="DD922" s="251"/>
      <c r="DF922" s="459"/>
      <c r="DG922" s="459"/>
      <c r="DH922" s="459"/>
      <c r="DM922" s="251"/>
      <c r="DO922" s="459"/>
      <c r="DP922" s="459"/>
      <c r="DQ922" s="459"/>
      <c r="DV922" s="251"/>
      <c r="DX922" s="459"/>
      <c r="DY922" s="459"/>
      <c r="DZ922" s="459"/>
      <c r="EE922" s="251"/>
      <c r="EG922" s="459"/>
      <c r="EH922" s="459"/>
      <c r="EI922" s="459"/>
      <c r="EN922" s="251"/>
      <c r="EP922" s="459"/>
      <c r="EQ922" s="459"/>
      <c r="ER922" s="459"/>
      <c r="EW922" s="251"/>
      <c r="EY922" s="459"/>
      <c r="EZ922" s="459"/>
      <c r="FA922" s="459"/>
      <c r="FF922" s="251"/>
      <c r="FH922" s="459"/>
      <c r="FI922" s="459"/>
      <c r="FJ922" s="459"/>
      <c r="FO922" s="251"/>
      <c r="FQ922" s="459"/>
      <c r="FR922" s="459"/>
      <c r="FS922" s="459"/>
      <c r="FX922" s="251"/>
      <c r="FZ922" s="459"/>
      <c r="GA922" s="459"/>
      <c r="GB922" s="459"/>
      <c r="GG922" s="251"/>
      <c r="GI922" s="459"/>
      <c r="GJ922" s="459"/>
      <c r="GK922" s="459"/>
      <c r="GP922" s="251"/>
      <c r="GR922" s="459"/>
      <c r="GS922" s="459"/>
      <c r="GT922" s="459"/>
      <c r="GY922" s="251"/>
      <c r="HA922" s="459"/>
      <c r="HB922" s="459"/>
      <c r="HC922" s="459"/>
      <c r="HH922" s="251"/>
      <c r="HJ922" s="459"/>
      <c r="HK922" s="459"/>
      <c r="HL922" s="459"/>
      <c r="HQ922" s="459"/>
      <c r="HR922" s="459"/>
      <c r="HS922" s="459"/>
      <c r="HT922" s="459"/>
      <c r="HU922" s="459"/>
      <c r="HV922" s="459"/>
      <c r="HW922" s="459"/>
      <c r="HX922" s="459"/>
      <c r="HY922" s="459"/>
      <c r="HZ922" s="459"/>
      <c r="IA922" s="459"/>
      <c r="IB922" s="459"/>
      <c r="IC922" s="459"/>
      <c r="ID922" s="459"/>
      <c r="IE922" s="459"/>
      <c r="IF922" s="459"/>
      <c r="IG922" s="459"/>
      <c r="IH922" s="459"/>
      <c r="II922" s="459"/>
      <c r="IJ922" s="459"/>
      <c r="IK922" s="459"/>
      <c r="IL922" s="459"/>
      <c r="IM922" s="459"/>
      <c r="IN922" s="459"/>
      <c r="IO922" s="459"/>
      <c r="IP922" s="459"/>
      <c r="IQ922" s="459"/>
      <c r="IR922" s="459"/>
      <c r="IS922" s="459"/>
      <c r="IT922" s="459"/>
      <c r="IU922" s="459"/>
      <c r="IV922" s="459"/>
      <c r="RS922" s="252"/>
    </row>
    <row r="923" spans="1:487" s="461" customFormat="1" ht="18">
      <c r="A923" s="605" t="s">
        <v>1945</v>
      </c>
      <c r="B923" s="459"/>
      <c r="C923" s="488"/>
      <c r="D923" s="606" t="s">
        <v>129</v>
      </c>
      <c r="E923" s="461">
        <f t="shared" si="10"/>
        <v>0</v>
      </c>
      <c r="F923" s="524">
        <f t="shared" si="11"/>
        <v>0</v>
      </c>
      <c r="G923" s="509"/>
      <c r="H923" s="509"/>
      <c r="I923" s="509"/>
      <c r="J923" s="509"/>
      <c r="K923" s="509"/>
      <c r="L923" s="459"/>
      <c r="M923" s="459"/>
      <c r="N923" s="459"/>
      <c r="R923" s="251"/>
      <c r="T923" s="459"/>
      <c r="U923" s="459"/>
      <c r="V923" s="459"/>
      <c r="AA923" s="251"/>
      <c r="AC923" s="459"/>
      <c r="AD923" s="459"/>
      <c r="AE923" s="459"/>
      <c r="AJ923" s="251"/>
      <c r="AL923" s="459"/>
      <c r="AM923" s="459"/>
      <c r="AN923" s="459"/>
      <c r="AS923" s="251"/>
      <c r="AU923" s="459"/>
      <c r="AV923" s="459"/>
      <c r="AW923" s="459"/>
      <c r="BB923" s="251"/>
      <c r="BD923" s="459"/>
      <c r="BE923" s="459"/>
      <c r="BF923" s="459"/>
      <c r="BK923" s="251"/>
      <c r="BM923" s="459"/>
      <c r="BN923" s="459"/>
      <c r="BO923" s="459"/>
      <c r="BT923" s="251"/>
      <c r="BV923" s="459"/>
      <c r="BW923" s="459"/>
      <c r="BX923" s="459"/>
      <c r="CC923" s="251"/>
      <c r="CE923" s="459"/>
      <c r="CF923" s="459"/>
      <c r="CG923" s="459"/>
      <c r="CL923" s="251"/>
      <c r="CN923" s="459"/>
      <c r="CO923" s="459"/>
      <c r="CP923" s="459"/>
      <c r="CU923" s="251"/>
      <c r="CW923" s="459"/>
      <c r="CX923" s="459"/>
      <c r="CY923" s="459"/>
      <c r="DD923" s="251"/>
      <c r="DF923" s="459"/>
      <c r="DG923" s="459"/>
      <c r="DH923" s="459"/>
      <c r="DM923" s="251"/>
      <c r="DO923" s="459"/>
      <c r="DP923" s="459"/>
      <c r="DQ923" s="459"/>
      <c r="DV923" s="251"/>
      <c r="DX923" s="459"/>
      <c r="DY923" s="459"/>
      <c r="DZ923" s="459"/>
      <c r="EE923" s="251"/>
      <c r="EG923" s="459"/>
      <c r="EH923" s="459"/>
      <c r="EI923" s="459"/>
      <c r="EN923" s="251"/>
      <c r="EP923" s="459"/>
      <c r="EQ923" s="459"/>
      <c r="ER923" s="459"/>
      <c r="EW923" s="251"/>
      <c r="EY923" s="459"/>
      <c r="EZ923" s="459"/>
      <c r="FA923" s="459"/>
      <c r="FF923" s="251"/>
      <c r="FH923" s="459"/>
      <c r="FI923" s="459"/>
      <c r="FJ923" s="459"/>
      <c r="FO923" s="251"/>
      <c r="FQ923" s="459"/>
      <c r="FR923" s="459"/>
      <c r="FS923" s="459"/>
      <c r="FX923" s="251"/>
      <c r="FZ923" s="459"/>
      <c r="GA923" s="459"/>
      <c r="GB923" s="459"/>
      <c r="GG923" s="251"/>
      <c r="GI923" s="459"/>
      <c r="GJ923" s="459"/>
      <c r="GK923" s="459"/>
      <c r="GP923" s="251"/>
      <c r="GR923" s="459"/>
      <c r="GS923" s="459"/>
      <c r="GT923" s="459"/>
      <c r="GY923" s="251"/>
      <c r="HA923" s="459"/>
      <c r="HB923" s="459"/>
      <c r="HC923" s="459"/>
      <c r="HH923" s="251"/>
      <c r="HJ923" s="459"/>
      <c r="HK923" s="459"/>
      <c r="HL923" s="459"/>
      <c r="HQ923" s="459"/>
      <c r="HR923" s="459"/>
      <c r="HS923" s="459"/>
      <c r="HT923" s="459"/>
      <c r="HU923" s="459"/>
      <c r="HV923" s="459"/>
      <c r="HW923" s="459"/>
      <c r="HX923" s="459"/>
      <c r="HY923" s="459"/>
      <c r="HZ923" s="459"/>
      <c r="IA923" s="459"/>
      <c r="IB923" s="459"/>
      <c r="IC923" s="459"/>
      <c r="ID923" s="459"/>
      <c r="IE923" s="459"/>
      <c r="IF923" s="459"/>
      <c r="IG923" s="459"/>
      <c r="IH923" s="459"/>
      <c r="II923" s="459"/>
      <c r="IJ923" s="459"/>
      <c r="IK923" s="459"/>
      <c r="IL923" s="459"/>
      <c r="IM923" s="459"/>
      <c r="IN923" s="459"/>
      <c r="IO923" s="459"/>
      <c r="IP923" s="459"/>
      <c r="IQ923" s="459"/>
      <c r="IR923" s="459"/>
      <c r="IS923" s="459"/>
      <c r="IT923" s="459"/>
      <c r="IU923" s="459"/>
      <c r="IV923" s="459"/>
      <c r="RS923" s="252"/>
    </row>
    <row r="924" spans="1:487" s="461" customFormat="1" ht="18">
      <c r="A924" s="605" t="s">
        <v>1339</v>
      </c>
      <c r="B924" s="459"/>
      <c r="C924" s="488"/>
      <c r="D924" s="606" t="s">
        <v>129</v>
      </c>
      <c r="E924" s="461">
        <f t="shared" si="10"/>
        <v>2</v>
      </c>
      <c r="F924" s="524">
        <f t="shared" si="11"/>
        <v>0</v>
      </c>
      <c r="J924" s="459"/>
      <c r="L924" s="459"/>
      <c r="M924" s="459"/>
      <c r="N924" s="459"/>
      <c r="R924" s="251"/>
      <c r="T924" s="459"/>
      <c r="U924" s="459"/>
      <c r="V924" s="459"/>
      <c r="AA924" s="251"/>
      <c r="AC924" s="459"/>
      <c r="AD924" s="459"/>
      <c r="AE924" s="459"/>
      <c r="AJ924" s="251"/>
      <c r="AL924" s="459"/>
      <c r="AM924" s="459"/>
      <c r="AN924" s="459"/>
      <c r="AS924" s="251"/>
      <c r="AU924" s="459"/>
      <c r="AV924" s="459"/>
      <c r="AW924" s="459"/>
      <c r="BB924" s="251"/>
      <c r="BD924" s="459"/>
      <c r="BE924" s="459"/>
      <c r="BF924" s="459"/>
      <c r="BK924" s="251"/>
      <c r="BM924" s="459"/>
      <c r="BN924" s="459"/>
      <c r="BO924" s="459"/>
      <c r="BT924" s="251"/>
      <c r="BV924" s="459"/>
      <c r="BW924" s="459"/>
      <c r="BX924" s="459"/>
      <c r="CC924" s="251"/>
      <c r="CE924" s="459"/>
      <c r="CF924" s="459"/>
      <c r="CG924" s="459"/>
      <c r="CL924" s="251"/>
      <c r="CN924" s="459"/>
      <c r="CO924" s="459"/>
      <c r="CP924" s="459"/>
      <c r="CU924" s="251"/>
      <c r="CW924" s="459"/>
      <c r="CX924" s="459"/>
      <c r="CY924" s="459"/>
      <c r="DD924" s="251"/>
      <c r="DF924" s="459"/>
      <c r="DG924" s="459"/>
      <c r="DH924" s="459"/>
      <c r="DM924" s="251"/>
      <c r="DO924" s="459"/>
      <c r="DP924" s="459"/>
      <c r="DQ924" s="459"/>
      <c r="DV924" s="251"/>
      <c r="DX924" s="459"/>
      <c r="DY924" s="459"/>
      <c r="DZ924" s="459"/>
      <c r="EE924" s="251"/>
      <c r="EG924" s="459"/>
      <c r="EH924" s="459"/>
      <c r="EI924" s="459"/>
      <c r="EN924" s="251"/>
      <c r="EP924" s="459"/>
      <c r="EQ924" s="459"/>
      <c r="ER924" s="459"/>
      <c r="EW924" s="251"/>
      <c r="EY924" s="459"/>
      <c r="EZ924" s="459"/>
      <c r="FA924" s="459"/>
      <c r="FF924" s="251"/>
      <c r="FH924" s="459"/>
      <c r="FI924" s="459"/>
      <c r="FJ924" s="459"/>
      <c r="FO924" s="251"/>
      <c r="FQ924" s="459"/>
      <c r="FR924" s="459"/>
      <c r="FS924" s="459"/>
      <c r="FX924" s="251"/>
      <c r="FZ924" s="459"/>
      <c r="GA924" s="459"/>
      <c r="GB924" s="459"/>
      <c r="GG924" s="251"/>
      <c r="GI924" s="459"/>
      <c r="GJ924" s="459"/>
      <c r="GK924" s="459"/>
      <c r="GP924" s="251"/>
      <c r="GR924" s="459"/>
      <c r="GS924" s="459"/>
      <c r="GT924" s="459"/>
      <c r="GY924" s="251"/>
      <c r="HA924" s="459"/>
      <c r="HB924" s="459"/>
      <c r="HC924" s="459"/>
      <c r="HH924" s="251"/>
      <c r="HJ924" s="459"/>
      <c r="HK924" s="459"/>
      <c r="HL924" s="459"/>
      <c r="HQ924" s="459"/>
      <c r="HR924" s="459"/>
      <c r="HS924" s="459"/>
      <c r="HT924" s="459"/>
      <c r="HU924" s="459"/>
      <c r="HV924" s="459"/>
      <c r="HW924" s="459"/>
      <c r="HX924" s="459"/>
      <c r="HY924" s="459"/>
      <c r="HZ924" s="459"/>
      <c r="IA924" s="459"/>
      <c r="IB924" s="459"/>
      <c r="IC924" s="459"/>
      <c r="ID924" s="459"/>
      <c r="IE924" s="459"/>
      <c r="IF924" s="459"/>
      <c r="IG924" s="459"/>
      <c r="IH924" s="459"/>
      <c r="II924" s="459"/>
      <c r="IJ924" s="459"/>
      <c r="IK924" s="459"/>
      <c r="IL924" s="459"/>
      <c r="IM924" s="459"/>
      <c r="IN924" s="459"/>
      <c r="IO924" s="459"/>
      <c r="IP924" s="459"/>
      <c r="IQ924" s="459"/>
      <c r="IR924" s="459"/>
      <c r="IS924" s="459"/>
      <c r="IT924" s="459"/>
      <c r="IU924" s="459"/>
      <c r="IV924" s="459"/>
      <c r="RS924" s="252"/>
    </row>
    <row r="925" spans="1:487" s="461" customFormat="1" ht="18">
      <c r="A925" s="605" t="s">
        <v>507</v>
      </c>
      <c r="B925" s="488"/>
      <c r="C925" s="488"/>
      <c r="D925" s="461" t="s">
        <v>131</v>
      </c>
      <c r="E925" s="461">
        <f t="shared" si="10"/>
        <v>4</v>
      </c>
      <c r="F925" s="524">
        <f t="shared" si="11"/>
        <v>0</v>
      </c>
      <c r="G925" s="509"/>
      <c r="H925" s="509"/>
      <c r="I925" s="509"/>
      <c r="J925" s="509"/>
      <c r="K925" s="509"/>
      <c r="L925" s="459"/>
      <c r="M925" s="459"/>
      <c r="N925" s="459"/>
      <c r="R925" s="251"/>
      <c r="T925" s="459"/>
      <c r="U925" s="459"/>
      <c r="V925" s="459"/>
      <c r="AA925" s="251"/>
      <c r="AC925" s="459"/>
      <c r="AD925" s="459"/>
      <c r="AE925" s="459"/>
      <c r="AJ925" s="251"/>
      <c r="AL925" s="459"/>
      <c r="AM925" s="459"/>
      <c r="AN925" s="459"/>
      <c r="AS925" s="251"/>
      <c r="AU925" s="459"/>
      <c r="AV925" s="459"/>
      <c r="AW925" s="459"/>
      <c r="BB925" s="251"/>
      <c r="BD925" s="459"/>
      <c r="BE925" s="459"/>
      <c r="BF925" s="459"/>
      <c r="BK925" s="251"/>
      <c r="BM925" s="459"/>
      <c r="BN925" s="459"/>
      <c r="BO925" s="459"/>
      <c r="BT925" s="251"/>
      <c r="BV925" s="459"/>
      <c r="BW925" s="459"/>
      <c r="BX925" s="459"/>
      <c r="CC925" s="251"/>
      <c r="CE925" s="459"/>
      <c r="CF925" s="459"/>
      <c r="CG925" s="459"/>
      <c r="CL925" s="251"/>
      <c r="CN925" s="459"/>
      <c r="CO925" s="459"/>
      <c r="CP925" s="459"/>
      <c r="CU925" s="251"/>
      <c r="CW925" s="459"/>
      <c r="CX925" s="459"/>
      <c r="CY925" s="459"/>
      <c r="DD925" s="251"/>
      <c r="DF925" s="459"/>
      <c r="DG925" s="459"/>
      <c r="DH925" s="459"/>
      <c r="DM925" s="251"/>
      <c r="DO925" s="459"/>
      <c r="DP925" s="459"/>
      <c r="DQ925" s="459"/>
      <c r="DV925" s="251"/>
      <c r="DX925" s="459"/>
      <c r="DY925" s="459"/>
      <c r="DZ925" s="459"/>
      <c r="EE925" s="251"/>
      <c r="EG925" s="459"/>
      <c r="EH925" s="459"/>
      <c r="EI925" s="459"/>
      <c r="EN925" s="251"/>
      <c r="EP925" s="459"/>
      <c r="EQ925" s="459"/>
      <c r="ER925" s="459"/>
      <c r="EW925" s="251"/>
      <c r="EY925" s="459"/>
      <c r="EZ925" s="459"/>
      <c r="FA925" s="459"/>
      <c r="FF925" s="251"/>
      <c r="FH925" s="459"/>
      <c r="FI925" s="459"/>
      <c r="FJ925" s="459"/>
      <c r="FO925" s="251"/>
      <c r="FQ925" s="459"/>
      <c r="FR925" s="459"/>
      <c r="FS925" s="459"/>
      <c r="FX925" s="251"/>
      <c r="FZ925" s="459"/>
      <c r="GA925" s="459"/>
      <c r="GB925" s="459"/>
      <c r="GG925" s="251"/>
      <c r="GI925" s="459"/>
      <c r="GJ925" s="459"/>
      <c r="GK925" s="459"/>
      <c r="GP925" s="251"/>
      <c r="GR925" s="459"/>
      <c r="GS925" s="459"/>
      <c r="GT925" s="459"/>
      <c r="GY925" s="251"/>
      <c r="HA925" s="459"/>
      <c r="HB925" s="459"/>
      <c r="HC925" s="459"/>
      <c r="HH925" s="251"/>
      <c r="HJ925" s="459"/>
      <c r="HK925" s="459"/>
      <c r="HL925" s="459"/>
      <c r="HQ925" s="459"/>
      <c r="HR925" s="459"/>
      <c r="HS925" s="459"/>
      <c r="HT925" s="459"/>
      <c r="HU925" s="459"/>
      <c r="HV925" s="459"/>
      <c r="HW925" s="459"/>
      <c r="HX925" s="459"/>
      <c r="HY925" s="459"/>
      <c r="HZ925" s="459"/>
      <c r="IA925" s="459"/>
      <c r="IB925" s="459"/>
      <c r="IC925" s="459"/>
      <c r="ID925" s="459"/>
      <c r="IE925" s="459"/>
      <c r="IF925" s="459"/>
      <c r="IG925" s="459"/>
      <c r="IH925" s="459"/>
      <c r="II925" s="459"/>
      <c r="IJ925" s="459"/>
      <c r="IK925" s="459"/>
      <c r="IL925" s="459"/>
      <c r="IM925" s="459"/>
      <c r="IN925" s="459"/>
      <c r="IO925" s="459"/>
      <c r="IP925" s="459"/>
      <c r="IQ925" s="459"/>
      <c r="IR925" s="459"/>
      <c r="IS925" s="459"/>
      <c r="IT925" s="459"/>
      <c r="IU925" s="459"/>
      <c r="IV925" s="459"/>
      <c r="RS925" s="252"/>
    </row>
    <row r="926" spans="1:487" s="461" customFormat="1" ht="18">
      <c r="A926" s="605" t="s">
        <v>575</v>
      </c>
      <c r="B926" s="459"/>
      <c r="C926" s="488"/>
      <c r="D926" s="461" t="s">
        <v>134</v>
      </c>
      <c r="E926" s="461">
        <f t="shared" si="10"/>
        <v>2</v>
      </c>
      <c r="F926" s="524">
        <f t="shared" si="11"/>
        <v>1</v>
      </c>
      <c r="G926" s="473"/>
      <c r="H926" s="473"/>
      <c r="I926" s="473">
        <v>1</v>
      </c>
      <c r="J926" s="473"/>
      <c r="K926" s="473"/>
      <c r="L926" s="459"/>
      <c r="M926" s="459"/>
      <c r="N926" s="459"/>
      <c r="R926" s="251"/>
      <c r="T926" s="459"/>
      <c r="U926" s="459"/>
      <c r="V926" s="459"/>
      <c r="AA926" s="251"/>
      <c r="AC926" s="459"/>
      <c r="AD926" s="459"/>
      <c r="AE926" s="459"/>
      <c r="AJ926" s="251"/>
      <c r="AL926" s="459"/>
      <c r="AM926" s="459"/>
      <c r="AN926" s="459"/>
      <c r="AS926" s="251"/>
      <c r="AU926" s="459"/>
      <c r="AV926" s="459"/>
      <c r="AW926" s="459"/>
      <c r="BB926" s="251"/>
      <c r="BD926" s="459"/>
      <c r="BE926" s="459"/>
      <c r="BF926" s="459"/>
      <c r="BK926" s="251"/>
      <c r="BM926" s="459"/>
      <c r="BN926" s="459"/>
      <c r="BO926" s="459"/>
      <c r="BT926" s="251"/>
      <c r="BV926" s="459"/>
      <c r="BW926" s="459"/>
      <c r="BX926" s="459"/>
      <c r="CC926" s="251"/>
      <c r="CE926" s="459"/>
      <c r="CF926" s="459"/>
      <c r="CG926" s="459"/>
      <c r="CL926" s="251"/>
      <c r="CN926" s="459"/>
      <c r="CO926" s="459"/>
      <c r="CP926" s="459"/>
      <c r="CU926" s="251"/>
      <c r="CW926" s="459"/>
      <c r="CX926" s="459"/>
      <c r="CY926" s="459"/>
      <c r="DD926" s="251"/>
      <c r="DF926" s="459"/>
      <c r="DG926" s="459"/>
      <c r="DH926" s="459"/>
      <c r="DM926" s="251"/>
      <c r="DO926" s="459"/>
      <c r="DP926" s="459"/>
      <c r="DQ926" s="459"/>
      <c r="DV926" s="251"/>
      <c r="DX926" s="459"/>
      <c r="DY926" s="459"/>
      <c r="DZ926" s="459"/>
      <c r="EE926" s="251"/>
      <c r="EG926" s="459"/>
      <c r="EH926" s="459"/>
      <c r="EI926" s="459"/>
      <c r="EN926" s="251"/>
      <c r="EP926" s="459"/>
      <c r="EQ926" s="459"/>
      <c r="ER926" s="459"/>
      <c r="EW926" s="251"/>
      <c r="EY926" s="459"/>
      <c r="EZ926" s="459"/>
      <c r="FA926" s="459"/>
      <c r="FF926" s="251"/>
      <c r="FH926" s="459"/>
      <c r="FI926" s="459"/>
      <c r="FJ926" s="459"/>
      <c r="FO926" s="251"/>
      <c r="FQ926" s="459"/>
      <c r="FR926" s="459"/>
      <c r="FS926" s="459"/>
      <c r="FX926" s="251"/>
      <c r="FZ926" s="459"/>
      <c r="GA926" s="459"/>
      <c r="GB926" s="459"/>
      <c r="GG926" s="251"/>
      <c r="GI926" s="459"/>
      <c r="GJ926" s="459"/>
      <c r="GK926" s="459"/>
      <c r="GP926" s="251"/>
      <c r="GR926" s="459"/>
      <c r="GS926" s="459"/>
      <c r="GT926" s="459"/>
      <c r="GY926" s="251"/>
      <c r="HA926" s="459"/>
      <c r="HB926" s="459"/>
      <c r="HC926" s="459"/>
      <c r="HH926" s="251"/>
      <c r="HJ926" s="459"/>
      <c r="HK926" s="459"/>
      <c r="HL926" s="459"/>
      <c r="HQ926" s="459"/>
      <c r="HR926" s="459"/>
      <c r="HS926" s="459"/>
      <c r="HT926" s="459"/>
      <c r="HU926" s="459"/>
      <c r="HV926" s="459"/>
      <c r="HW926" s="459"/>
      <c r="HX926" s="459"/>
      <c r="HY926" s="459"/>
      <c r="HZ926" s="459"/>
      <c r="IA926" s="459"/>
      <c r="IB926" s="459"/>
      <c r="IC926" s="459"/>
      <c r="ID926" s="459"/>
      <c r="IE926" s="459"/>
      <c r="IF926" s="459"/>
      <c r="IG926" s="459"/>
      <c r="IH926" s="459"/>
      <c r="II926" s="459"/>
      <c r="IJ926" s="459"/>
      <c r="IK926" s="459"/>
      <c r="IL926" s="459"/>
      <c r="IM926" s="459"/>
      <c r="IN926" s="459"/>
      <c r="IO926" s="459"/>
      <c r="IP926" s="459"/>
      <c r="IQ926" s="459"/>
      <c r="IR926" s="459"/>
      <c r="IS926" s="459"/>
      <c r="IT926" s="459"/>
      <c r="IU926" s="459"/>
      <c r="IV926" s="459"/>
      <c r="RS926" s="252"/>
    </row>
    <row r="927" spans="1:487" s="461" customFormat="1" ht="18">
      <c r="A927" s="605" t="s">
        <v>618</v>
      </c>
      <c r="B927" s="488"/>
      <c r="C927" s="488"/>
      <c r="D927" s="461" t="s">
        <v>135</v>
      </c>
      <c r="E927" s="461">
        <f t="shared" si="10"/>
        <v>6</v>
      </c>
      <c r="F927" s="524">
        <f t="shared" si="11"/>
        <v>0</v>
      </c>
      <c r="G927" s="473"/>
      <c r="H927" s="473"/>
      <c r="I927" s="473"/>
      <c r="J927" s="473"/>
      <c r="K927" s="473"/>
      <c r="L927" s="459"/>
      <c r="M927" s="459"/>
      <c r="N927" s="459"/>
      <c r="R927" s="251"/>
      <c r="T927" s="459"/>
      <c r="U927" s="459"/>
      <c r="V927" s="459"/>
      <c r="AA927" s="251"/>
      <c r="AC927" s="459"/>
      <c r="AD927" s="459"/>
      <c r="AE927" s="459"/>
      <c r="AJ927" s="251"/>
      <c r="AL927" s="459"/>
      <c r="AM927" s="459"/>
      <c r="AN927" s="459"/>
      <c r="AS927" s="251"/>
      <c r="AU927" s="459"/>
      <c r="AV927" s="459"/>
      <c r="AW927" s="459"/>
      <c r="BB927" s="251"/>
      <c r="BD927" s="459"/>
      <c r="BE927" s="459"/>
      <c r="BF927" s="459"/>
      <c r="BK927" s="251"/>
      <c r="BM927" s="459"/>
      <c r="BN927" s="459"/>
      <c r="BO927" s="459"/>
      <c r="BT927" s="251"/>
      <c r="BV927" s="459"/>
      <c r="BW927" s="459"/>
      <c r="BX927" s="459"/>
      <c r="CC927" s="251"/>
      <c r="CE927" s="459"/>
      <c r="CF927" s="459"/>
      <c r="CG927" s="459"/>
      <c r="CL927" s="251"/>
      <c r="CN927" s="459"/>
      <c r="CO927" s="459"/>
      <c r="CP927" s="459"/>
      <c r="CU927" s="251"/>
      <c r="CW927" s="459"/>
      <c r="CX927" s="459"/>
      <c r="CY927" s="459"/>
      <c r="DD927" s="251"/>
      <c r="DF927" s="459"/>
      <c r="DG927" s="459"/>
      <c r="DH927" s="459"/>
      <c r="DM927" s="251"/>
      <c r="DO927" s="459"/>
      <c r="DP927" s="459"/>
      <c r="DQ927" s="459"/>
      <c r="DV927" s="251"/>
      <c r="DX927" s="459"/>
      <c r="DY927" s="459"/>
      <c r="DZ927" s="459"/>
      <c r="EE927" s="251"/>
      <c r="EG927" s="459"/>
      <c r="EH927" s="459"/>
      <c r="EI927" s="459"/>
      <c r="EN927" s="251"/>
      <c r="EP927" s="459"/>
      <c r="EQ927" s="459"/>
      <c r="ER927" s="459"/>
      <c r="EW927" s="251"/>
      <c r="EY927" s="459"/>
      <c r="EZ927" s="459"/>
      <c r="FA927" s="459"/>
      <c r="FF927" s="251"/>
      <c r="FH927" s="459"/>
      <c r="FI927" s="459"/>
      <c r="FJ927" s="459"/>
      <c r="FO927" s="251"/>
      <c r="FQ927" s="459"/>
      <c r="FR927" s="459"/>
      <c r="FS927" s="459"/>
      <c r="FX927" s="251"/>
      <c r="FZ927" s="459"/>
      <c r="GA927" s="459"/>
      <c r="GB927" s="459"/>
      <c r="GG927" s="251"/>
      <c r="GI927" s="459"/>
      <c r="GJ927" s="459"/>
      <c r="GK927" s="459"/>
      <c r="GP927" s="251"/>
      <c r="GR927" s="459"/>
      <c r="GS927" s="459"/>
      <c r="GT927" s="459"/>
      <c r="GY927" s="251"/>
      <c r="HA927" s="459"/>
      <c r="HB927" s="459"/>
      <c r="HC927" s="459"/>
      <c r="HH927" s="251"/>
      <c r="HJ927" s="459"/>
      <c r="HK927" s="459"/>
      <c r="HL927" s="459"/>
      <c r="HQ927" s="459"/>
      <c r="HR927" s="459"/>
      <c r="HS927" s="459"/>
      <c r="HT927" s="459"/>
      <c r="HU927" s="459"/>
      <c r="HV927" s="459"/>
      <c r="HW927" s="459"/>
      <c r="HX927" s="459"/>
      <c r="HY927" s="459"/>
      <c r="HZ927" s="459"/>
      <c r="IA927" s="459"/>
      <c r="IB927" s="459"/>
      <c r="IC927" s="459"/>
      <c r="ID927" s="459"/>
      <c r="IE927" s="459"/>
      <c r="IF927" s="459"/>
      <c r="IG927" s="459"/>
      <c r="IH927" s="459"/>
      <c r="II927" s="459"/>
      <c r="IJ927" s="459"/>
      <c r="IK927" s="459"/>
      <c r="IL927" s="459"/>
      <c r="IM927" s="459"/>
      <c r="IN927" s="459"/>
      <c r="IO927" s="459"/>
      <c r="IP927" s="459"/>
      <c r="IQ927" s="459"/>
      <c r="IR927" s="459"/>
      <c r="IS927" s="459"/>
      <c r="IT927" s="459"/>
      <c r="IU927" s="459"/>
      <c r="IV927" s="459"/>
      <c r="RS927" s="252"/>
    </row>
    <row r="928" spans="1:487" s="461" customFormat="1" ht="18">
      <c r="A928" s="605" t="s">
        <v>537</v>
      </c>
      <c r="B928" s="459"/>
      <c r="C928" s="488"/>
      <c r="D928" s="461" t="s">
        <v>137</v>
      </c>
      <c r="E928" s="461">
        <f t="shared" si="10"/>
        <v>6</v>
      </c>
      <c r="F928" s="524">
        <f t="shared" si="11"/>
        <v>4</v>
      </c>
      <c r="G928" s="473"/>
      <c r="H928" s="473"/>
      <c r="I928" s="473"/>
      <c r="J928" s="473">
        <v>4</v>
      </c>
      <c r="K928" s="473"/>
      <c r="L928" s="459"/>
      <c r="M928" s="459"/>
      <c r="N928" s="459"/>
      <c r="R928" s="251"/>
      <c r="T928" s="459"/>
      <c r="U928" s="459"/>
      <c r="V928" s="459"/>
      <c r="AA928" s="251"/>
      <c r="AC928" s="459"/>
      <c r="AD928" s="459"/>
      <c r="AE928" s="459"/>
      <c r="AJ928" s="251"/>
      <c r="AL928" s="459"/>
      <c r="AM928" s="459"/>
      <c r="AN928" s="459"/>
      <c r="AS928" s="251"/>
      <c r="AU928" s="459"/>
      <c r="AV928" s="459"/>
      <c r="AW928" s="459"/>
      <c r="BB928" s="251"/>
      <c r="BD928" s="459"/>
      <c r="BE928" s="459"/>
      <c r="BF928" s="459"/>
      <c r="BK928" s="251"/>
      <c r="BM928" s="459"/>
      <c r="BN928" s="459"/>
      <c r="BO928" s="459"/>
      <c r="BT928" s="251"/>
      <c r="BV928" s="459"/>
      <c r="BW928" s="459"/>
      <c r="BX928" s="459"/>
      <c r="CC928" s="251"/>
      <c r="CE928" s="459"/>
      <c r="CF928" s="459"/>
      <c r="CG928" s="459"/>
      <c r="CL928" s="251"/>
      <c r="CN928" s="459"/>
      <c r="CO928" s="459"/>
      <c r="CP928" s="459"/>
      <c r="CU928" s="251"/>
      <c r="CW928" s="459"/>
      <c r="CX928" s="459"/>
      <c r="CY928" s="459"/>
      <c r="DD928" s="251"/>
      <c r="DF928" s="459"/>
      <c r="DG928" s="459"/>
      <c r="DH928" s="459"/>
      <c r="DM928" s="251"/>
      <c r="DO928" s="459"/>
      <c r="DP928" s="459"/>
      <c r="DQ928" s="459"/>
      <c r="DV928" s="251"/>
      <c r="DX928" s="459"/>
      <c r="DY928" s="459"/>
      <c r="DZ928" s="459"/>
      <c r="EE928" s="251"/>
      <c r="EG928" s="459"/>
      <c r="EH928" s="459"/>
      <c r="EI928" s="459"/>
      <c r="EN928" s="251"/>
      <c r="EP928" s="459"/>
      <c r="EQ928" s="459"/>
      <c r="ER928" s="459"/>
      <c r="EW928" s="251"/>
      <c r="EY928" s="459"/>
      <c r="EZ928" s="459"/>
      <c r="FA928" s="459"/>
      <c r="FF928" s="251"/>
      <c r="FH928" s="459"/>
      <c r="FI928" s="459"/>
      <c r="FJ928" s="459"/>
      <c r="FO928" s="251"/>
      <c r="FQ928" s="459"/>
      <c r="FR928" s="459"/>
      <c r="FS928" s="459"/>
      <c r="FX928" s="251"/>
      <c r="FZ928" s="459"/>
      <c r="GA928" s="459"/>
      <c r="GB928" s="459"/>
      <c r="GG928" s="251"/>
      <c r="GI928" s="459"/>
      <c r="GJ928" s="459"/>
      <c r="GK928" s="459"/>
      <c r="GP928" s="251"/>
      <c r="GR928" s="459"/>
      <c r="GS928" s="459"/>
      <c r="GT928" s="459"/>
      <c r="GY928" s="251"/>
      <c r="HA928" s="459"/>
      <c r="HB928" s="459"/>
      <c r="HC928" s="459"/>
      <c r="HH928" s="251"/>
      <c r="HJ928" s="459"/>
      <c r="HK928" s="459"/>
      <c r="HL928" s="459"/>
      <c r="HQ928" s="459"/>
      <c r="HR928" s="459"/>
      <c r="HS928" s="459"/>
      <c r="HT928" s="459"/>
      <c r="HU928" s="459"/>
      <c r="HV928" s="459"/>
      <c r="HW928" s="459"/>
      <c r="HX928" s="459"/>
      <c r="HY928" s="459"/>
      <c r="HZ928" s="459"/>
      <c r="IA928" s="459"/>
      <c r="IB928" s="459"/>
      <c r="IC928" s="459"/>
      <c r="ID928" s="459"/>
      <c r="IE928" s="459"/>
      <c r="IF928" s="459"/>
      <c r="IG928" s="459"/>
      <c r="IH928" s="459"/>
      <c r="II928" s="459"/>
      <c r="IJ928" s="459"/>
      <c r="IK928" s="459"/>
      <c r="IL928" s="459"/>
      <c r="IM928" s="459"/>
      <c r="IN928" s="459"/>
      <c r="IO928" s="459"/>
      <c r="IP928" s="459"/>
      <c r="IQ928" s="459"/>
      <c r="IR928" s="459"/>
      <c r="IS928" s="459"/>
      <c r="IT928" s="459"/>
      <c r="IU928" s="459"/>
      <c r="IV928" s="459"/>
      <c r="RS928" s="252"/>
    </row>
    <row r="929" spans="1:487" s="461" customFormat="1" ht="18">
      <c r="A929" s="605" t="s">
        <v>2311</v>
      </c>
      <c r="B929" s="488"/>
      <c r="C929" s="488"/>
      <c r="D929" s="461" t="s">
        <v>135</v>
      </c>
      <c r="E929" s="461">
        <f t="shared" si="10"/>
        <v>1</v>
      </c>
      <c r="F929" s="524">
        <f t="shared" si="11"/>
        <v>11</v>
      </c>
      <c r="G929" s="473"/>
      <c r="H929" s="473"/>
      <c r="I929" s="473">
        <v>11</v>
      </c>
      <c r="J929" s="473"/>
      <c r="K929" s="473"/>
      <c r="L929" s="459"/>
      <c r="M929" s="459"/>
      <c r="N929" s="459"/>
      <c r="R929" s="251"/>
      <c r="T929" s="459"/>
      <c r="U929" s="459"/>
      <c r="V929" s="459"/>
      <c r="AA929" s="251"/>
      <c r="AC929" s="459"/>
      <c r="AD929" s="459"/>
      <c r="AE929" s="459"/>
      <c r="AJ929" s="251"/>
      <c r="AL929" s="459"/>
      <c r="AM929" s="459"/>
      <c r="AN929" s="459"/>
      <c r="AS929" s="251"/>
      <c r="AU929" s="459"/>
      <c r="AV929" s="459"/>
      <c r="AW929" s="459"/>
      <c r="BB929" s="251"/>
      <c r="BD929" s="459"/>
      <c r="BE929" s="459"/>
      <c r="BF929" s="459"/>
      <c r="BK929" s="251"/>
      <c r="BM929" s="459"/>
      <c r="BN929" s="459"/>
      <c r="BO929" s="459"/>
      <c r="BT929" s="251"/>
      <c r="BV929" s="459"/>
      <c r="BW929" s="459"/>
      <c r="BX929" s="459"/>
      <c r="CC929" s="251"/>
      <c r="CE929" s="459"/>
      <c r="CF929" s="459"/>
      <c r="CG929" s="459"/>
      <c r="CL929" s="251"/>
      <c r="CN929" s="459"/>
      <c r="CO929" s="459"/>
      <c r="CP929" s="459"/>
      <c r="CU929" s="251"/>
      <c r="CW929" s="459"/>
      <c r="CX929" s="459"/>
      <c r="CY929" s="459"/>
      <c r="DD929" s="251"/>
      <c r="DF929" s="459"/>
      <c r="DG929" s="459"/>
      <c r="DH929" s="459"/>
      <c r="DM929" s="251"/>
      <c r="DO929" s="459"/>
      <c r="DP929" s="459"/>
      <c r="DQ929" s="459"/>
      <c r="DV929" s="251"/>
      <c r="DX929" s="459"/>
      <c r="DY929" s="459"/>
      <c r="DZ929" s="459"/>
      <c r="EE929" s="251"/>
      <c r="EG929" s="459"/>
      <c r="EH929" s="459"/>
      <c r="EI929" s="459"/>
      <c r="EN929" s="251"/>
      <c r="EP929" s="459"/>
      <c r="EQ929" s="459"/>
      <c r="ER929" s="459"/>
      <c r="EW929" s="251"/>
      <c r="EY929" s="459"/>
      <c r="EZ929" s="459"/>
      <c r="FA929" s="459"/>
      <c r="FF929" s="251"/>
      <c r="FH929" s="459"/>
      <c r="FI929" s="459"/>
      <c r="FJ929" s="459"/>
      <c r="FO929" s="251"/>
      <c r="FQ929" s="459"/>
      <c r="FR929" s="459"/>
      <c r="FS929" s="459"/>
      <c r="FX929" s="251"/>
      <c r="FZ929" s="459"/>
      <c r="GA929" s="459"/>
      <c r="GB929" s="459"/>
      <c r="GG929" s="251"/>
      <c r="GI929" s="459"/>
      <c r="GJ929" s="459"/>
      <c r="GK929" s="459"/>
      <c r="GP929" s="251"/>
      <c r="GR929" s="459"/>
      <c r="GS929" s="459"/>
      <c r="GT929" s="459"/>
      <c r="GY929" s="251"/>
      <c r="HA929" s="459"/>
      <c r="HB929" s="459"/>
      <c r="HC929" s="459"/>
      <c r="HH929" s="251"/>
      <c r="HJ929" s="459"/>
      <c r="HK929" s="459"/>
      <c r="HL929" s="459"/>
      <c r="HQ929" s="459"/>
      <c r="HR929" s="459"/>
      <c r="HS929" s="459"/>
      <c r="HT929" s="459"/>
      <c r="HU929" s="459"/>
      <c r="HV929" s="459"/>
      <c r="HW929" s="459"/>
      <c r="HX929" s="459"/>
      <c r="HY929" s="459"/>
      <c r="HZ929" s="459"/>
      <c r="IA929" s="459"/>
      <c r="IB929" s="459"/>
      <c r="IC929" s="459"/>
      <c r="ID929" s="459"/>
      <c r="IE929" s="459"/>
      <c r="IF929" s="459"/>
      <c r="IG929" s="459"/>
      <c r="IH929" s="459"/>
      <c r="II929" s="459"/>
      <c r="IJ929" s="459"/>
      <c r="IK929" s="459"/>
      <c r="IL929" s="459"/>
      <c r="IM929" s="459"/>
      <c r="IN929" s="459"/>
      <c r="IO929" s="459"/>
      <c r="IP929" s="459"/>
      <c r="IQ929" s="459"/>
      <c r="IR929" s="459"/>
      <c r="IS929" s="459"/>
      <c r="IT929" s="459"/>
      <c r="IU929" s="459"/>
      <c r="IV929" s="459"/>
      <c r="RS929" s="252"/>
    </row>
    <row r="930" spans="1:487" s="461" customFormat="1" ht="18">
      <c r="A930" s="605" t="s">
        <v>2417</v>
      </c>
      <c r="B930" s="459"/>
      <c r="C930" s="488"/>
      <c r="D930" s="606" t="s">
        <v>129</v>
      </c>
      <c r="E930" s="461">
        <f t="shared" si="10"/>
        <v>0</v>
      </c>
      <c r="F930" s="524">
        <f t="shared" si="11"/>
        <v>11</v>
      </c>
      <c r="I930" s="509">
        <v>11</v>
      </c>
      <c r="J930" s="459"/>
      <c r="L930" s="459"/>
      <c r="M930" s="459"/>
      <c r="N930" s="459"/>
      <c r="R930" s="251"/>
      <c r="T930" s="459"/>
      <c r="U930" s="459"/>
      <c r="V930" s="459"/>
      <c r="AA930" s="251"/>
      <c r="AC930" s="459"/>
      <c r="AD930" s="459"/>
      <c r="AE930" s="459"/>
      <c r="AJ930" s="251"/>
      <c r="AL930" s="459"/>
      <c r="AM930" s="459"/>
      <c r="AN930" s="459"/>
      <c r="AS930" s="251"/>
      <c r="AU930" s="459"/>
      <c r="AV930" s="459"/>
      <c r="AW930" s="459"/>
      <c r="BB930" s="251"/>
      <c r="BD930" s="459"/>
      <c r="BE930" s="459"/>
      <c r="BF930" s="459"/>
      <c r="BK930" s="251"/>
      <c r="BM930" s="459"/>
      <c r="BN930" s="459"/>
      <c r="BO930" s="459"/>
      <c r="BT930" s="251"/>
      <c r="BV930" s="459"/>
      <c r="BW930" s="459"/>
      <c r="BX930" s="459"/>
      <c r="CC930" s="251"/>
      <c r="CE930" s="459"/>
      <c r="CF930" s="459"/>
      <c r="CG930" s="459"/>
      <c r="CL930" s="251"/>
      <c r="CN930" s="459"/>
      <c r="CO930" s="459"/>
      <c r="CP930" s="459"/>
      <c r="CU930" s="251"/>
      <c r="CW930" s="459"/>
      <c r="CX930" s="459"/>
      <c r="CY930" s="459"/>
      <c r="DD930" s="251"/>
      <c r="DF930" s="459"/>
      <c r="DG930" s="459"/>
      <c r="DH930" s="459"/>
      <c r="DM930" s="251"/>
      <c r="DO930" s="459"/>
      <c r="DP930" s="459"/>
      <c r="DQ930" s="459"/>
      <c r="DV930" s="251"/>
      <c r="DX930" s="459"/>
      <c r="DY930" s="459"/>
      <c r="DZ930" s="459"/>
      <c r="EE930" s="251"/>
      <c r="EG930" s="459"/>
      <c r="EH930" s="459"/>
      <c r="EI930" s="459"/>
      <c r="EN930" s="251"/>
      <c r="EP930" s="459"/>
      <c r="EQ930" s="459"/>
      <c r="ER930" s="459"/>
      <c r="EW930" s="251"/>
      <c r="EY930" s="459"/>
      <c r="EZ930" s="459"/>
      <c r="FA930" s="459"/>
      <c r="FF930" s="251"/>
      <c r="FH930" s="459"/>
      <c r="FI930" s="459"/>
      <c r="FJ930" s="459"/>
      <c r="FO930" s="251"/>
      <c r="FQ930" s="459"/>
      <c r="FR930" s="459"/>
      <c r="FS930" s="459"/>
      <c r="FX930" s="251"/>
      <c r="FZ930" s="459"/>
      <c r="GA930" s="459"/>
      <c r="GB930" s="459"/>
      <c r="GG930" s="251"/>
      <c r="GI930" s="459"/>
      <c r="GJ930" s="459"/>
      <c r="GK930" s="459"/>
      <c r="GP930" s="251"/>
      <c r="GR930" s="459"/>
      <c r="GS930" s="459"/>
      <c r="GT930" s="459"/>
      <c r="GY930" s="251"/>
      <c r="HA930" s="459"/>
      <c r="HB930" s="459"/>
      <c r="HC930" s="459"/>
      <c r="HH930" s="251"/>
      <c r="HJ930" s="459"/>
      <c r="HK930" s="459"/>
      <c r="HL930" s="459"/>
      <c r="HQ930" s="459"/>
      <c r="HR930" s="459"/>
      <c r="HS930" s="459"/>
      <c r="HT930" s="459"/>
      <c r="HU930" s="459"/>
      <c r="HV930" s="459"/>
      <c r="HW930" s="459"/>
      <c r="HX930" s="459"/>
      <c r="HY930" s="459"/>
      <c r="HZ930" s="459"/>
      <c r="IA930" s="459"/>
      <c r="IB930" s="459"/>
      <c r="IC930" s="459"/>
      <c r="ID930" s="459"/>
      <c r="IE930" s="459"/>
      <c r="IF930" s="459"/>
      <c r="IG930" s="459"/>
      <c r="IH930" s="459"/>
      <c r="II930" s="459"/>
      <c r="IJ930" s="459"/>
      <c r="IK930" s="459"/>
      <c r="IL930" s="459"/>
      <c r="IM930" s="459"/>
      <c r="IN930" s="459"/>
      <c r="IO930" s="459"/>
      <c r="IP930" s="459"/>
      <c r="IQ930" s="459"/>
      <c r="IR930" s="459"/>
      <c r="IS930" s="459"/>
      <c r="IT930" s="459"/>
      <c r="IU930" s="459"/>
      <c r="IV930" s="459"/>
      <c r="RS930" s="252"/>
    </row>
    <row r="931" spans="1:487" s="461" customFormat="1" ht="18">
      <c r="A931" s="605" t="s">
        <v>903</v>
      </c>
      <c r="B931" s="488"/>
      <c r="C931" s="488"/>
      <c r="D931" s="461" t="s">
        <v>140</v>
      </c>
      <c r="E931" s="461">
        <f t="shared" si="10"/>
        <v>16</v>
      </c>
      <c r="F931" s="524">
        <f t="shared" si="11"/>
        <v>8</v>
      </c>
      <c r="G931" s="502"/>
      <c r="H931" s="502"/>
      <c r="I931" s="473">
        <v>8</v>
      </c>
      <c r="J931" s="473"/>
      <c r="K931" s="473"/>
      <c r="L931" s="459"/>
      <c r="M931" s="459"/>
      <c r="N931" s="459"/>
      <c r="R931" s="251"/>
      <c r="T931" s="459"/>
      <c r="U931" s="459"/>
      <c r="V931" s="459"/>
      <c r="AA931" s="251"/>
      <c r="AC931" s="459"/>
      <c r="AD931" s="459"/>
      <c r="AE931" s="459"/>
      <c r="AJ931" s="251"/>
      <c r="AL931" s="459"/>
      <c r="AM931" s="459"/>
      <c r="AN931" s="459"/>
      <c r="AS931" s="251"/>
      <c r="AU931" s="459"/>
      <c r="AV931" s="459"/>
      <c r="AW931" s="459"/>
      <c r="BB931" s="251"/>
      <c r="BD931" s="459"/>
      <c r="BE931" s="459"/>
      <c r="BF931" s="459"/>
      <c r="BK931" s="251"/>
      <c r="BM931" s="459"/>
      <c r="BN931" s="459"/>
      <c r="BO931" s="459"/>
      <c r="BT931" s="251"/>
      <c r="BV931" s="459"/>
      <c r="BW931" s="459"/>
      <c r="BX931" s="459"/>
      <c r="CC931" s="251"/>
      <c r="CE931" s="459"/>
      <c r="CF931" s="459"/>
      <c r="CG931" s="459"/>
      <c r="CL931" s="251"/>
      <c r="CN931" s="459"/>
      <c r="CO931" s="459"/>
      <c r="CP931" s="459"/>
      <c r="CU931" s="251"/>
      <c r="CW931" s="459"/>
      <c r="CX931" s="459"/>
      <c r="CY931" s="459"/>
      <c r="DD931" s="251"/>
      <c r="DF931" s="459"/>
      <c r="DG931" s="459"/>
      <c r="DH931" s="459"/>
      <c r="DM931" s="251"/>
      <c r="DO931" s="459"/>
      <c r="DP931" s="459"/>
      <c r="DQ931" s="459"/>
      <c r="DV931" s="251"/>
      <c r="DX931" s="459"/>
      <c r="DY931" s="459"/>
      <c r="DZ931" s="459"/>
      <c r="EE931" s="251"/>
      <c r="EG931" s="459"/>
      <c r="EH931" s="459"/>
      <c r="EI931" s="459"/>
      <c r="EN931" s="251"/>
      <c r="EP931" s="459"/>
      <c r="EQ931" s="459"/>
      <c r="ER931" s="459"/>
      <c r="EW931" s="251"/>
      <c r="EY931" s="459"/>
      <c r="EZ931" s="459"/>
      <c r="FA931" s="459"/>
      <c r="FF931" s="251"/>
      <c r="FH931" s="459"/>
      <c r="FI931" s="459"/>
      <c r="FJ931" s="459"/>
      <c r="FO931" s="251"/>
      <c r="FQ931" s="459"/>
      <c r="FR931" s="459"/>
      <c r="FS931" s="459"/>
      <c r="FX931" s="251"/>
      <c r="FZ931" s="459"/>
      <c r="GA931" s="459"/>
      <c r="GB931" s="459"/>
      <c r="GG931" s="251"/>
      <c r="GI931" s="459"/>
      <c r="GJ931" s="459"/>
      <c r="GK931" s="459"/>
      <c r="GP931" s="251"/>
      <c r="GR931" s="459"/>
      <c r="GS931" s="459"/>
      <c r="GT931" s="459"/>
      <c r="GY931" s="251"/>
      <c r="HA931" s="459"/>
      <c r="HB931" s="459"/>
      <c r="HC931" s="459"/>
      <c r="HH931" s="251"/>
      <c r="HJ931" s="459"/>
      <c r="HK931" s="459"/>
      <c r="HL931" s="459"/>
      <c r="HQ931" s="459"/>
      <c r="HR931" s="459"/>
      <c r="HS931" s="459"/>
      <c r="HT931" s="459"/>
      <c r="HU931" s="459"/>
      <c r="HV931" s="459"/>
      <c r="HW931" s="459"/>
      <c r="HX931" s="459"/>
      <c r="HY931" s="459"/>
      <c r="HZ931" s="459"/>
      <c r="IA931" s="459"/>
      <c r="IB931" s="459"/>
      <c r="IC931" s="459"/>
      <c r="ID931" s="459"/>
      <c r="IE931" s="459"/>
      <c r="IF931" s="459"/>
      <c r="IG931" s="459"/>
      <c r="IH931" s="459"/>
      <c r="II931" s="459"/>
      <c r="IJ931" s="459"/>
      <c r="IK931" s="459"/>
      <c r="IL931" s="459"/>
      <c r="IM931" s="459"/>
      <c r="IN931" s="459"/>
      <c r="IO931" s="459"/>
      <c r="IP931" s="459"/>
      <c r="IQ931" s="459"/>
      <c r="IR931" s="459"/>
      <c r="IS931" s="459"/>
      <c r="IT931" s="459"/>
      <c r="IU931" s="459"/>
      <c r="IV931" s="459"/>
      <c r="RS931" s="252"/>
    </row>
    <row r="932" spans="1:487" s="461" customFormat="1" ht="18">
      <c r="A932" s="605" t="s">
        <v>781</v>
      </c>
      <c r="B932" s="488"/>
      <c r="C932" s="488"/>
      <c r="D932" s="461" t="s">
        <v>131</v>
      </c>
      <c r="E932" s="461">
        <f t="shared" si="10"/>
        <v>30</v>
      </c>
      <c r="F932" s="524">
        <f t="shared" si="11"/>
        <v>28</v>
      </c>
      <c r="G932" s="473"/>
      <c r="H932" s="473">
        <v>23</v>
      </c>
      <c r="I932" s="473"/>
      <c r="J932" s="473">
        <v>5</v>
      </c>
      <c r="K932" s="473"/>
      <c r="L932" s="459"/>
      <c r="M932" s="459"/>
      <c r="N932" s="459"/>
      <c r="R932" s="251"/>
      <c r="T932" s="459"/>
      <c r="U932" s="459"/>
      <c r="V932" s="459"/>
      <c r="AA932" s="251"/>
      <c r="AC932" s="459"/>
      <c r="AD932" s="459"/>
      <c r="AE932" s="459"/>
      <c r="AJ932" s="251"/>
      <c r="AL932" s="459"/>
      <c r="AM932" s="459"/>
      <c r="AN932" s="459"/>
      <c r="AS932" s="251"/>
      <c r="AU932" s="459"/>
      <c r="AV932" s="459"/>
      <c r="AW932" s="459"/>
      <c r="BB932" s="251"/>
      <c r="BD932" s="459"/>
      <c r="BE932" s="459"/>
      <c r="BF932" s="459"/>
      <c r="BK932" s="251"/>
      <c r="BM932" s="459"/>
      <c r="BN932" s="459"/>
      <c r="BO932" s="459"/>
      <c r="BT932" s="251"/>
      <c r="BV932" s="459"/>
      <c r="BW932" s="459"/>
      <c r="BX932" s="459"/>
      <c r="CC932" s="251"/>
      <c r="CE932" s="459"/>
      <c r="CF932" s="459"/>
      <c r="CG932" s="459"/>
      <c r="CL932" s="251"/>
      <c r="CN932" s="459"/>
      <c r="CO932" s="459"/>
      <c r="CP932" s="459"/>
      <c r="CU932" s="251"/>
      <c r="CW932" s="459"/>
      <c r="CX932" s="459"/>
      <c r="CY932" s="459"/>
      <c r="DD932" s="251"/>
      <c r="DF932" s="459"/>
      <c r="DG932" s="459"/>
      <c r="DH932" s="459"/>
      <c r="DM932" s="251"/>
      <c r="DO932" s="459"/>
      <c r="DP932" s="459"/>
      <c r="DQ932" s="459"/>
      <c r="DV932" s="251"/>
      <c r="DX932" s="459"/>
      <c r="DY932" s="459"/>
      <c r="DZ932" s="459"/>
      <c r="EE932" s="251"/>
      <c r="EG932" s="459"/>
      <c r="EH932" s="459"/>
      <c r="EI932" s="459"/>
      <c r="EN932" s="251"/>
      <c r="EP932" s="459"/>
      <c r="EQ932" s="459"/>
      <c r="ER932" s="459"/>
      <c r="EW932" s="251"/>
      <c r="EY932" s="459"/>
      <c r="EZ932" s="459"/>
      <c r="FA932" s="459"/>
      <c r="FF932" s="251"/>
      <c r="FH932" s="459"/>
      <c r="FI932" s="459"/>
      <c r="FJ932" s="459"/>
      <c r="FO932" s="251"/>
      <c r="FQ932" s="459"/>
      <c r="FR932" s="459"/>
      <c r="FS932" s="459"/>
      <c r="FX932" s="251"/>
      <c r="FZ932" s="459"/>
      <c r="GA932" s="459"/>
      <c r="GB932" s="459"/>
      <c r="GG932" s="251"/>
      <c r="GI932" s="459"/>
      <c r="GJ932" s="459"/>
      <c r="GK932" s="459"/>
      <c r="GP932" s="251"/>
      <c r="GR932" s="459"/>
      <c r="GS932" s="459"/>
      <c r="GT932" s="459"/>
      <c r="GY932" s="251"/>
      <c r="HA932" s="459"/>
      <c r="HB932" s="459"/>
      <c r="HC932" s="459"/>
      <c r="HH932" s="251"/>
      <c r="HJ932" s="459"/>
      <c r="HK932" s="459"/>
      <c r="HL932" s="459"/>
      <c r="HQ932" s="459"/>
      <c r="HR932" s="459"/>
      <c r="HS932" s="459"/>
      <c r="HT932" s="459"/>
      <c r="HU932" s="459"/>
      <c r="HV932" s="459"/>
      <c r="HW932" s="459"/>
      <c r="HX932" s="459"/>
      <c r="HY932" s="459"/>
      <c r="HZ932" s="459"/>
      <c r="IA932" s="459"/>
      <c r="IB932" s="459"/>
      <c r="IC932" s="459"/>
      <c r="ID932" s="459"/>
      <c r="IE932" s="459"/>
      <c r="IF932" s="459"/>
      <c r="IG932" s="459"/>
      <c r="IH932" s="459"/>
      <c r="II932" s="459"/>
      <c r="IJ932" s="459"/>
      <c r="IK932" s="459"/>
      <c r="IL932" s="459"/>
      <c r="IM932" s="459"/>
      <c r="IN932" s="459"/>
      <c r="IO932" s="459"/>
      <c r="IP932" s="459"/>
      <c r="IQ932" s="459"/>
      <c r="IR932" s="459"/>
      <c r="IS932" s="459"/>
      <c r="IT932" s="459"/>
      <c r="IU932" s="459"/>
      <c r="IV932" s="459"/>
      <c r="RS932" s="252"/>
    </row>
    <row r="933" spans="1:487" s="461" customFormat="1" ht="18">
      <c r="A933" s="605" t="s">
        <v>789</v>
      </c>
      <c r="B933" s="488"/>
      <c r="C933" s="488"/>
      <c r="D933" s="461" t="s">
        <v>136</v>
      </c>
      <c r="E933" s="461">
        <f t="shared" si="10"/>
        <v>19</v>
      </c>
      <c r="F933" s="524">
        <f t="shared" si="11"/>
        <v>0</v>
      </c>
      <c r="G933" s="502"/>
      <c r="H933" s="502"/>
      <c r="I933" s="473"/>
      <c r="J933" s="473"/>
      <c r="K933" s="473"/>
      <c r="L933" s="459"/>
      <c r="M933" s="459"/>
      <c r="N933" s="459"/>
      <c r="R933" s="251"/>
      <c r="T933" s="459"/>
      <c r="U933" s="459"/>
      <c r="V933" s="459"/>
      <c r="AA933" s="251"/>
      <c r="AC933" s="459"/>
      <c r="AD933" s="459"/>
      <c r="AE933" s="459"/>
      <c r="AJ933" s="251"/>
      <c r="AL933" s="459"/>
      <c r="AM933" s="459"/>
      <c r="AN933" s="459"/>
      <c r="AS933" s="251"/>
      <c r="AU933" s="459"/>
      <c r="AV933" s="459"/>
      <c r="AW933" s="459"/>
      <c r="BB933" s="251"/>
      <c r="BD933" s="459"/>
      <c r="BE933" s="459"/>
      <c r="BF933" s="459"/>
      <c r="BK933" s="251"/>
      <c r="BM933" s="459"/>
      <c r="BN933" s="459"/>
      <c r="BO933" s="459"/>
      <c r="BT933" s="251"/>
      <c r="BV933" s="459"/>
      <c r="BW933" s="459"/>
      <c r="BX933" s="459"/>
      <c r="CC933" s="251"/>
      <c r="CE933" s="459"/>
      <c r="CF933" s="459"/>
      <c r="CG933" s="459"/>
      <c r="CL933" s="251"/>
      <c r="CN933" s="459"/>
      <c r="CO933" s="459"/>
      <c r="CP933" s="459"/>
      <c r="CU933" s="251"/>
      <c r="CW933" s="459"/>
      <c r="CX933" s="459"/>
      <c r="CY933" s="459"/>
      <c r="DD933" s="251"/>
      <c r="DF933" s="459"/>
      <c r="DG933" s="459"/>
      <c r="DH933" s="459"/>
      <c r="DM933" s="251"/>
      <c r="DO933" s="459"/>
      <c r="DP933" s="459"/>
      <c r="DQ933" s="459"/>
      <c r="DV933" s="251"/>
      <c r="DX933" s="459"/>
      <c r="DY933" s="459"/>
      <c r="DZ933" s="459"/>
      <c r="EE933" s="251"/>
      <c r="EG933" s="459"/>
      <c r="EH933" s="459"/>
      <c r="EI933" s="459"/>
      <c r="EN933" s="251"/>
      <c r="EP933" s="459"/>
      <c r="EQ933" s="459"/>
      <c r="ER933" s="459"/>
      <c r="EW933" s="251"/>
      <c r="EY933" s="459"/>
      <c r="EZ933" s="459"/>
      <c r="FA933" s="459"/>
      <c r="FF933" s="251"/>
      <c r="FH933" s="459"/>
      <c r="FI933" s="459"/>
      <c r="FJ933" s="459"/>
      <c r="FO933" s="251"/>
      <c r="FQ933" s="459"/>
      <c r="FR933" s="459"/>
      <c r="FS933" s="459"/>
      <c r="FX933" s="251"/>
      <c r="FZ933" s="459"/>
      <c r="GA933" s="459"/>
      <c r="GB933" s="459"/>
      <c r="GG933" s="251"/>
      <c r="GI933" s="459"/>
      <c r="GJ933" s="459"/>
      <c r="GK933" s="459"/>
      <c r="GP933" s="251"/>
      <c r="GR933" s="459"/>
      <c r="GS933" s="459"/>
      <c r="GT933" s="459"/>
      <c r="GY933" s="251"/>
      <c r="HA933" s="459"/>
      <c r="HB933" s="459"/>
      <c r="HC933" s="459"/>
      <c r="HH933" s="251"/>
      <c r="HJ933" s="459"/>
      <c r="HK933" s="459"/>
      <c r="HL933" s="459"/>
      <c r="HQ933" s="459"/>
      <c r="HR933" s="459"/>
      <c r="HS933" s="459"/>
      <c r="HT933" s="459"/>
      <c r="HU933" s="459"/>
      <c r="HV933" s="459"/>
      <c r="HW933" s="459"/>
      <c r="HX933" s="459"/>
      <c r="HY933" s="459"/>
      <c r="HZ933" s="459"/>
      <c r="IA933" s="459"/>
      <c r="IB933" s="459"/>
      <c r="IC933" s="459"/>
      <c r="ID933" s="459"/>
      <c r="IE933" s="459"/>
      <c r="IF933" s="459"/>
      <c r="IG933" s="459"/>
      <c r="IH933" s="459"/>
      <c r="II933" s="459"/>
      <c r="IJ933" s="459"/>
      <c r="IK933" s="459"/>
      <c r="IL933" s="459"/>
      <c r="IM933" s="459"/>
      <c r="IN933" s="459"/>
      <c r="IO933" s="459"/>
      <c r="IP933" s="459"/>
      <c r="IQ933" s="459"/>
      <c r="IR933" s="459"/>
      <c r="IS933" s="459"/>
      <c r="IT933" s="459"/>
      <c r="IU933" s="459"/>
      <c r="IV933" s="459"/>
      <c r="RS933" s="252"/>
    </row>
    <row r="934" spans="1:487" s="461" customFormat="1" ht="18">
      <c r="A934" s="605" t="s">
        <v>719</v>
      </c>
      <c r="B934" s="488"/>
      <c r="C934" s="488"/>
      <c r="D934" s="461" t="s">
        <v>131</v>
      </c>
      <c r="E934" s="461">
        <f t="shared" si="10"/>
        <v>2</v>
      </c>
      <c r="F934" s="524">
        <f t="shared" si="11"/>
        <v>54</v>
      </c>
      <c r="G934" s="473"/>
      <c r="H934" s="473">
        <v>2</v>
      </c>
      <c r="I934" s="473">
        <v>52</v>
      </c>
      <c r="J934" s="473"/>
      <c r="K934" s="473"/>
      <c r="L934" s="459"/>
      <c r="M934" s="459"/>
      <c r="N934" s="459"/>
      <c r="R934" s="251"/>
      <c r="T934" s="459"/>
      <c r="U934" s="459"/>
      <c r="V934" s="459"/>
      <c r="AA934" s="251"/>
      <c r="AC934" s="459"/>
      <c r="AD934" s="459"/>
      <c r="AE934" s="459"/>
      <c r="AJ934" s="251"/>
      <c r="AL934" s="459"/>
      <c r="AM934" s="459"/>
      <c r="AN934" s="459"/>
      <c r="AS934" s="251"/>
      <c r="AU934" s="459"/>
      <c r="AV934" s="459"/>
      <c r="AW934" s="459"/>
      <c r="BB934" s="251"/>
      <c r="BD934" s="459"/>
      <c r="BE934" s="459"/>
      <c r="BF934" s="459"/>
      <c r="BK934" s="251"/>
      <c r="BM934" s="459"/>
      <c r="BN934" s="459"/>
      <c r="BO934" s="459"/>
      <c r="BT934" s="251"/>
      <c r="BV934" s="459"/>
      <c r="BW934" s="459"/>
      <c r="BX934" s="459"/>
      <c r="CC934" s="251"/>
      <c r="CE934" s="459"/>
      <c r="CF934" s="459"/>
      <c r="CG934" s="459"/>
      <c r="CL934" s="251"/>
      <c r="CN934" s="459"/>
      <c r="CO934" s="459"/>
      <c r="CP934" s="459"/>
      <c r="CU934" s="251"/>
      <c r="CW934" s="459"/>
      <c r="CX934" s="459"/>
      <c r="CY934" s="459"/>
      <c r="DD934" s="251"/>
      <c r="DF934" s="459"/>
      <c r="DG934" s="459"/>
      <c r="DH934" s="459"/>
      <c r="DM934" s="251"/>
      <c r="DO934" s="459"/>
      <c r="DP934" s="459"/>
      <c r="DQ934" s="459"/>
      <c r="DV934" s="251"/>
      <c r="DX934" s="459"/>
      <c r="DY934" s="459"/>
      <c r="DZ934" s="459"/>
      <c r="EE934" s="251"/>
      <c r="EG934" s="459"/>
      <c r="EH934" s="459"/>
      <c r="EI934" s="459"/>
      <c r="EN934" s="251"/>
      <c r="EP934" s="459"/>
      <c r="EQ934" s="459"/>
      <c r="ER934" s="459"/>
      <c r="EW934" s="251"/>
      <c r="EY934" s="459"/>
      <c r="EZ934" s="459"/>
      <c r="FA934" s="459"/>
      <c r="FF934" s="251"/>
      <c r="FH934" s="459"/>
      <c r="FI934" s="459"/>
      <c r="FJ934" s="459"/>
      <c r="FO934" s="251"/>
      <c r="FQ934" s="459"/>
      <c r="FR934" s="459"/>
      <c r="FS934" s="459"/>
      <c r="FX934" s="251"/>
      <c r="FZ934" s="459"/>
      <c r="GA934" s="459"/>
      <c r="GB934" s="459"/>
      <c r="GG934" s="251"/>
      <c r="GI934" s="459"/>
      <c r="GJ934" s="459"/>
      <c r="GK934" s="459"/>
      <c r="GP934" s="251"/>
      <c r="GR934" s="459"/>
      <c r="GS934" s="459"/>
      <c r="GT934" s="459"/>
      <c r="GY934" s="251"/>
      <c r="HA934" s="459"/>
      <c r="HB934" s="459"/>
      <c r="HC934" s="459"/>
      <c r="HH934" s="251"/>
      <c r="HJ934" s="459"/>
      <c r="HK934" s="459"/>
      <c r="HL934" s="459"/>
      <c r="HQ934" s="459"/>
      <c r="HR934" s="459"/>
      <c r="HS934" s="459"/>
      <c r="HT934" s="459"/>
      <c r="HU934" s="459"/>
      <c r="HV934" s="459"/>
      <c r="HW934" s="459"/>
      <c r="HX934" s="459"/>
      <c r="HY934" s="459"/>
      <c r="HZ934" s="459"/>
      <c r="IA934" s="459"/>
      <c r="IB934" s="459"/>
      <c r="IC934" s="459"/>
      <c r="ID934" s="459"/>
      <c r="IE934" s="459"/>
      <c r="IF934" s="459"/>
      <c r="IG934" s="459"/>
      <c r="IH934" s="459"/>
      <c r="II934" s="459"/>
      <c r="IJ934" s="459"/>
      <c r="IK934" s="459"/>
      <c r="IL934" s="459"/>
      <c r="IM934" s="459"/>
      <c r="IN934" s="459"/>
      <c r="IO934" s="459"/>
      <c r="IP934" s="459"/>
      <c r="IQ934" s="459"/>
      <c r="IR934" s="459"/>
      <c r="IS934" s="459"/>
      <c r="IT934" s="459"/>
      <c r="IU934" s="459"/>
      <c r="IV934" s="459"/>
      <c r="RS934" s="252"/>
    </row>
    <row r="935" spans="1:487" s="461" customFormat="1" ht="18">
      <c r="A935" s="605" t="s">
        <v>609</v>
      </c>
      <c r="B935" s="459"/>
      <c r="C935" s="488"/>
      <c r="D935" s="606" t="s">
        <v>129</v>
      </c>
      <c r="E935" s="461">
        <f t="shared" si="10"/>
        <v>1</v>
      </c>
      <c r="F935" s="524">
        <f t="shared" si="11"/>
        <v>1</v>
      </c>
      <c r="J935" s="459">
        <v>1</v>
      </c>
      <c r="K935" s="459"/>
      <c r="L935" s="459"/>
      <c r="M935" s="459"/>
      <c r="N935" s="459"/>
      <c r="R935" s="251"/>
      <c r="T935" s="459"/>
      <c r="U935" s="459"/>
      <c r="V935" s="459"/>
      <c r="AA935" s="251"/>
      <c r="AC935" s="459"/>
      <c r="AD935" s="459"/>
      <c r="AE935" s="459"/>
      <c r="AJ935" s="251"/>
      <c r="AL935" s="459"/>
      <c r="AM935" s="459"/>
      <c r="AN935" s="459"/>
      <c r="AS935" s="251"/>
      <c r="AU935" s="459"/>
      <c r="AV935" s="459"/>
      <c r="AW935" s="459"/>
      <c r="BB935" s="251"/>
      <c r="BD935" s="459"/>
      <c r="BE935" s="459"/>
      <c r="BF935" s="459"/>
      <c r="BK935" s="251"/>
      <c r="BM935" s="459"/>
      <c r="BN935" s="459"/>
      <c r="BO935" s="459"/>
      <c r="BT935" s="251"/>
      <c r="BV935" s="459"/>
      <c r="BW935" s="459"/>
      <c r="BX935" s="459"/>
      <c r="CC935" s="251"/>
      <c r="CE935" s="459"/>
      <c r="CF935" s="459"/>
      <c r="CG935" s="459"/>
      <c r="CL935" s="251"/>
      <c r="CN935" s="459"/>
      <c r="CO935" s="459"/>
      <c r="CP935" s="459"/>
      <c r="CU935" s="251"/>
      <c r="CW935" s="459"/>
      <c r="CX935" s="459"/>
      <c r="CY935" s="459"/>
      <c r="DD935" s="251"/>
      <c r="DF935" s="459"/>
      <c r="DG935" s="459"/>
      <c r="DH935" s="459"/>
      <c r="DM935" s="251"/>
      <c r="DO935" s="459"/>
      <c r="DP935" s="459"/>
      <c r="DQ935" s="459"/>
      <c r="DV935" s="251"/>
      <c r="DX935" s="459"/>
      <c r="DY935" s="459"/>
      <c r="DZ935" s="459"/>
      <c r="EE935" s="251"/>
      <c r="EG935" s="459"/>
      <c r="EH935" s="459"/>
      <c r="EI935" s="459"/>
      <c r="EN935" s="251"/>
      <c r="EP935" s="459"/>
      <c r="EQ935" s="459"/>
      <c r="ER935" s="459"/>
      <c r="EW935" s="251"/>
      <c r="EY935" s="459"/>
      <c r="EZ935" s="459"/>
      <c r="FA935" s="459"/>
      <c r="FF935" s="251"/>
      <c r="FH935" s="459"/>
      <c r="FI935" s="459"/>
      <c r="FJ935" s="459"/>
      <c r="FO935" s="251"/>
      <c r="FQ935" s="459"/>
      <c r="FR935" s="459"/>
      <c r="FS935" s="459"/>
      <c r="FX935" s="251"/>
      <c r="FZ935" s="459"/>
      <c r="GA935" s="459"/>
      <c r="GB935" s="459"/>
      <c r="GG935" s="251"/>
      <c r="GI935" s="459"/>
      <c r="GJ935" s="459"/>
      <c r="GK935" s="459"/>
      <c r="GP935" s="251"/>
      <c r="GR935" s="459"/>
      <c r="GS935" s="459"/>
      <c r="GT935" s="459"/>
      <c r="GY935" s="251"/>
      <c r="HA935" s="459"/>
      <c r="HB935" s="459"/>
      <c r="HC935" s="459"/>
      <c r="HH935" s="251"/>
      <c r="HJ935" s="459"/>
      <c r="HK935" s="459"/>
      <c r="HL935" s="459"/>
      <c r="HQ935" s="459"/>
      <c r="HR935" s="459"/>
      <c r="HS935" s="459"/>
      <c r="HT935" s="459"/>
      <c r="HU935" s="459"/>
      <c r="HV935" s="459"/>
      <c r="HW935" s="459"/>
      <c r="HX935" s="459"/>
      <c r="HY935" s="459"/>
      <c r="HZ935" s="459"/>
      <c r="IA935" s="459"/>
      <c r="IB935" s="459"/>
      <c r="IC935" s="459"/>
      <c r="ID935" s="459"/>
      <c r="IE935" s="459"/>
      <c r="IF935" s="459"/>
      <c r="IG935" s="459"/>
      <c r="IH935" s="459"/>
      <c r="II935" s="459"/>
      <c r="IJ935" s="459"/>
      <c r="IK935" s="459"/>
      <c r="IL935" s="459"/>
      <c r="IM935" s="459"/>
      <c r="IN935" s="459"/>
      <c r="IO935" s="459"/>
      <c r="IP935" s="459"/>
      <c r="IQ935" s="459"/>
      <c r="IR935" s="459"/>
      <c r="IS935" s="459"/>
      <c r="IT935" s="459"/>
      <c r="IU935" s="459"/>
      <c r="IV935" s="459"/>
      <c r="RS935" s="252"/>
    </row>
    <row r="936" spans="1:487" s="461" customFormat="1" ht="18">
      <c r="A936" s="605" t="s">
        <v>1475</v>
      </c>
      <c r="B936" s="459"/>
      <c r="C936" s="488"/>
      <c r="D936" s="606" t="s">
        <v>129</v>
      </c>
      <c r="E936" s="461">
        <f t="shared" si="10"/>
        <v>0</v>
      </c>
      <c r="F936" s="524">
        <f t="shared" si="11"/>
        <v>0</v>
      </c>
      <c r="J936" s="459"/>
      <c r="K936" s="459"/>
      <c r="L936" s="459"/>
      <c r="M936" s="459"/>
      <c r="N936" s="459"/>
      <c r="R936" s="251"/>
      <c r="T936" s="459"/>
      <c r="U936" s="459"/>
      <c r="V936" s="459"/>
      <c r="AA936" s="251"/>
      <c r="AC936" s="459"/>
      <c r="AD936" s="459"/>
      <c r="AE936" s="459"/>
      <c r="AJ936" s="251"/>
      <c r="AL936" s="459"/>
      <c r="AM936" s="459"/>
      <c r="AN936" s="459"/>
      <c r="AS936" s="251"/>
      <c r="AU936" s="459"/>
      <c r="AV936" s="459"/>
      <c r="AW936" s="459"/>
      <c r="BB936" s="251"/>
      <c r="BD936" s="459"/>
      <c r="BE936" s="459"/>
      <c r="BF936" s="459"/>
      <c r="BK936" s="251"/>
      <c r="BM936" s="459"/>
      <c r="BN936" s="459"/>
      <c r="BO936" s="459"/>
      <c r="BT936" s="251"/>
      <c r="BV936" s="459"/>
      <c r="BW936" s="459"/>
      <c r="BX936" s="459"/>
      <c r="CC936" s="251"/>
      <c r="CE936" s="459"/>
      <c r="CF936" s="459"/>
      <c r="CG936" s="459"/>
      <c r="CL936" s="251"/>
      <c r="CN936" s="459"/>
      <c r="CO936" s="459"/>
      <c r="CP936" s="459"/>
      <c r="CU936" s="251"/>
      <c r="CW936" s="459"/>
      <c r="CX936" s="459"/>
      <c r="CY936" s="459"/>
      <c r="DD936" s="251"/>
      <c r="DF936" s="459"/>
      <c r="DG936" s="459"/>
      <c r="DH936" s="459"/>
      <c r="DM936" s="251"/>
      <c r="DO936" s="459"/>
      <c r="DP936" s="459"/>
      <c r="DQ936" s="459"/>
      <c r="DV936" s="251"/>
      <c r="DX936" s="459"/>
      <c r="DY936" s="459"/>
      <c r="DZ936" s="459"/>
      <c r="EE936" s="251"/>
      <c r="EG936" s="459"/>
      <c r="EH936" s="459"/>
      <c r="EI936" s="459"/>
      <c r="EN936" s="251"/>
      <c r="EP936" s="459"/>
      <c r="EQ936" s="459"/>
      <c r="ER936" s="459"/>
      <c r="EW936" s="251"/>
      <c r="EY936" s="459"/>
      <c r="EZ936" s="459"/>
      <c r="FA936" s="459"/>
      <c r="FF936" s="251"/>
      <c r="FH936" s="459"/>
      <c r="FI936" s="459"/>
      <c r="FJ936" s="459"/>
      <c r="FO936" s="251"/>
      <c r="FQ936" s="459"/>
      <c r="FR936" s="459"/>
      <c r="FS936" s="459"/>
      <c r="FX936" s="251"/>
      <c r="FZ936" s="459"/>
      <c r="GA936" s="459"/>
      <c r="GB936" s="459"/>
      <c r="GG936" s="251"/>
      <c r="GI936" s="459"/>
      <c r="GJ936" s="459"/>
      <c r="GK936" s="459"/>
      <c r="GP936" s="251"/>
      <c r="GR936" s="459"/>
      <c r="GS936" s="459"/>
      <c r="GT936" s="459"/>
      <c r="GY936" s="251"/>
      <c r="HA936" s="459"/>
      <c r="HB936" s="459"/>
      <c r="HC936" s="459"/>
      <c r="HH936" s="251"/>
      <c r="HJ936" s="459"/>
      <c r="HK936" s="459"/>
      <c r="HL936" s="459"/>
      <c r="HQ936" s="459"/>
      <c r="HR936" s="459"/>
      <c r="HS936" s="459"/>
      <c r="HT936" s="459"/>
      <c r="HU936" s="459"/>
      <c r="HV936" s="459"/>
      <c r="HW936" s="459"/>
      <c r="HX936" s="459"/>
      <c r="HY936" s="459"/>
      <c r="HZ936" s="459"/>
      <c r="IA936" s="459"/>
      <c r="IB936" s="459"/>
      <c r="IC936" s="459"/>
      <c r="ID936" s="459"/>
      <c r="IE936" s="459"/>
      <c r="IF936" s="459"/>
      <c r="IG936" s="459"/>
      <c r="IH936" s="459"/>
      <c r="II936" s="459"/>
      <c r="IJ936" s="459"/>
      <c r="IK936" s="459"/>
      <c r="IL936" s="459"/>
      <c r="IM936" s="459"/>
      <c r="IN936" s="459"/>
      <c r="IO936" s="459"/>
      <c r="IP936" s="459"/>
      <c r="IQ936" s="459"/>
      <c r="IR936" s="459"/>
      <c r="IS936" s="459"/>
      <c r="IT936" s="459"/>
      <c r="IU936" s="459"/>
      <c r="IV936" s="459"/>
      <c r="RS936" s="252"/>
    </row>
    <row r="937" spans="1:487" s="461" customFormat="1" ht="18">
      <c r="A937" s="605" t="s">
        <v>1372</v>
      </c>
      <c r="B937" s="459"/>
      <c r="C937" s="488"/>
      <c r="D937" s="606" t="s">
        <v>129</v>
      </c>
      <c r="E937" s="461">
        <f t="shared" si="10"/>
        <v>0</v>
      </c>
      <c r="F937" s="524">
        <f t="shared" si="11"/>
        <v>0</v>
      </c>
      <c r="J937" s="459"/>
      <c r="K937" s="459"/>
      <c r="N937" s="459"/>
      <c r="R937" s="251"/>
      <c r="T937" s="459"/>
      <c r="U937" s="459"/>
      <c r="V937" s="459"/>
      <c r="AA937" s="251"/>
      <c r="AC937" s="459"/>
      <c r="AD937" s="459"/>
      <c r="AE937" s="459"/>
      <c r="AJ937" s="251"/>
      <c r="AL937" s="459"/>
      <c r="AM937" s="459"/>
      <c r="AN937" s="459"/>
      <c r="AS937" s="251"/>
      <c r="AU937" s="459"/>
      <c r="AV937" s="459"/>
      <c r="AW937" s="459"/>
      <c r="BB937" s="251"/>
      <c r="BD937" s="459"/>
      <c r="BE937" s="459"/>
      <c r="BF937" s="459"/>
      <c r="BK937" s="251"/>
      <c r="BM937" s="459"/>
      <c r="BN937" s="459"/>
      <c r="BO937" s="459"/>
      <c r="BT937" s="251"/>
      <c r="BV937" s="459"/>
      <c r="BW937" s="459"/>
      <c r="BX937" s="459"/>
      <c r="CC937" s="251"/>
      <c r="CE937" s="459"/>
      <c r="CF937" s="459"/>
      <c r="CG937" s="459"/>
      <c r="CL937" s="251"/>
      <c r="CN937" s="459"/>
      <c r="CO937" s="459"/>
      <c r="CP937" s="459"/>
      <c r="CU937" s="251"/>
      <c r="CW937" s="459"/>
      <c r="CX937" s="459"/>
      <c r="CY937" s="459"/>
      <c r="DD937" s="251"/>
      <c r="DF937" s="459"/>
      <c r="DG937" s="459"/>
      <c r="DH937" s="459"/>
      <c r="DM937" s="251"/>
      <c r="DO937" s="459"/>
      <c r="DP937" s="459"/>
      <c r="DQ937" s="459"/>
      <c r="DV937" s="251"/>
      <c r="DX937" s="459"/>
      <c r="DY937" s="459"/>
      <c r="DZ937" s="459"/>
      <c r="EE937" s="251"/>
      <c r="EG937" s="459"/>
      <c r="EH937" s="459"/>
      <c r="EI937" s="459"/>
      <c r="EN937" s="251"/>
      <c r="EP937" s="459"/>
      <c r="EQ937" s="459"/>
      <c r="ER937" s="459"/>
      <c r="EW937" s="251"/>
      <c r="EY937" s="459"/>
      <c r="EZ937" s="459"/>
      <c r="FA937" s="459"/>
      <c r="FF937" s="251"/>
      <c r="FH937" s="459"/>
      <c r="FI937" s="459"/>
      <c r="FJ937" s="459"/>
      <c r="FO937" s="251"/>
      <c r="FQ937" s="459"/>
      <c r="FR937" s="459"/>
      <c r="FS937" s="459"/>
      <c r="FX937" s="251"/>
      <c r="FZ937" s="459"/>
      <c r="GA937" s="459"/>
      <c r="GB937" s="459"/>
      <c r="GG937" s="251"/>
      <c r="GI937" s="459"/>
      <c r="GJ937" s="459"/>
      <c r="GK937" s="459"/>
      <c r="GP937" s="251"/>
      <c r="GR937" s="459"/>
      <c r="GS937" s="459"/>
      <c r="GT937" s="459"/>
      <c r="GY937" s="251"/>
      <c r="HA937" s="459"/>
      <c r="HB937" s="459"/>
      <c r="HC937" s="459"/>
      <c r="HH937" s="251"/>
      <c r="HJ937" s="459"/>
      <c r="HK937" s="459"/>
      <c r="HL937" s="459"/>
      <c r="HQ937" s="459"/>
      <c r="HR937" s="459"/>
      <c r="HS937" s="459"/>
      <c r="HT937" s="459"/>
      <c r="HU937" s="459"/>
      <c r="HV937" s="459"/>
      <c r="HW937" s="459"/>
      <c r="HX937" s="459"/>
      <c r="HY937" s="459"/>
      <c r="HZ937" s="459"/>
      <c r="IA937" s="459"/>
      <c r="IB937" s="459"/>
      <c r="IC937" s="459"/>
      <c r="ID937" s="459"/>
      <c r="IE937" s="459"/>
      <c r="IF937" s="459"/>
      <c r="IG937" s="459"/>
      <c r="IH937" s="459"/>
      <c r="II937" s="459"/>
      <c r="IJ937" s="459"/>
      <c r="IK937" s="459"/>
      <c r="IL937" s="459"/>
      <c r="IM937" s="459"/>
      <c r="IN937" s="459"/>
      <c r="IO937" s="459"/>
      <c r="IP937" s="459"/>
      <c r="IQ937" s="459"/>
      <c r="IR937" s="459"/>
      <c r="IS937" s="459"/>
      <c r="IT937" s="459"/>
      <c r="IU937" s="459"/>
      <c r="IV937" s="459"/>
      <c r="RS937" s="252"/>
    </row>
    <row r="938" spans="1:487" s="461" customFormat="1" ht="18">
      <c r="A938" s="605" t="s">
        <v>527</v>
      </c>
      <c r="B938" s="488"/>
      <c r="C938" s="488"/>
      <c r="D938" s="461" t="s">
        <v>135</v>
      </c>
      <c r="E938" s="461">
        <f t="shared" si="10"/>
        <v>14</v>
      </c>
      <c r="F938" s="524">
        <f t="shared" si="11"/>
        <v>0</v>
      </c>
      <c r="G938" s="473"/>
      <c r="H938" s="473"/>
      <c r="I938" s="473"/>
      <c r="J938" s="473"/>
      <c r="K938" s="473"/>
      <c r="L938" s="509"/>
      <c r="M938" s="459"/>
      <c r="N938" s="459"/>
      <c r="R938" s="251"/>
      <c r="T938" s="459"/>
      <c r="U938" s="459"/>
      <c r="V938" s="459"/>
      <c r="AA938" s="251"/>
      <c r="AC938" s="459"/>
      <c r="AD938" s="459"/>
      <c r="AE938" s="459"/>
      <c r="AJ938" s="251"/>
      <c r="AL938" s="459"/>
      <c r="AM938" s="459"/>
      <c r="AN938" s="459"/>
      <c r="AS938" s="251"/>
      <c r="AU938" s="459"/>
      <c r="AV938" s="459"/>
      <c r="AW938" s="459"/>
      <c r="BB938" s="251"/>
      <c r="BD938" s="459"/>
      <c r="BE938" s="459"/>
      <c r="BF938" s="459"/>
      <c r="BK938" s="251"/>
      <c r="BM938" s="459"/>
      <c r="BN938" s="459"/>
      <c r="BO938" s="459"/>
      <c r="BT938" s="251"/>
      <c r="BV938" s="459"/>
      <c r="BW938" s="459"/>
      <c r="BX938" s="459"/>
      <c r="CC938" s="251"/>
      <c r="CE938" s="459"/>
      <c r="CF938" s="459"/>
      <c r="CG938" s="459"/>
      <c r="CL938" s="251"/>
      <c r="CN938" s="459"/>
      <c r="CO938" s="459"/>
      <c r="CP938" s="459"/>
      <c r="CU938" s="251"/>
      <c r="CW938" s="459"/>
      <c r="CX938" s="459"/>
      <c r="CY938" s="459"/>
      <c r="DD938" s="251"/>
      <c r="DF938" s="459"/>
      <c r="DG938" s="459"/>
      <c r="DH938" s="459"/>
      <c r="DM938" s="251"/>
      <c r="DO938" s="459"/>
      <c r="DP938" s="459"/>
      <c r="DQ938" s="459"/>
      <c r="DV938" s="251"/>
      <c r="DX938" s="459"/>
      <c r="DY938" s="459"/>
      <c r="DZ938" s="459"/>
      <c r="EE938" s="251"/>
      <c r="EG938" s="459"/>
      <c r="EH938" s="459"/>
      <c r="EI938" s="459"/>
      <c r="EN938" s="251"/>
      <c r="EP938" s="459"/>
      <c r="EQ938" s="459"/>
      <c r="ER938" s="459"/>
      <c r="EW938" s="251"/>
      <c r="EY938" s="459"/>
      <c r="EZ938" s="459"/>
      <c r="FA938" s="459"/>
      <c r="FF938" s="251"/>
      <c r="FH938" s="459"/>
      <c r="FI938" s="459"/>
      <c r="FJ938" s="459"/>
      <c r="FO938" s="251"/>
      <c r="FQ938" s="459"/>
      <c r="FR938" s="459"/>
      <c r="FS938" s="459"/>
      <c r="FX938" s="251"/>
      <c r="FZ938" s="459"/>
      <c r="GA938" s="459"/>
      <c r="GB938" s="459"/>
      <c r="GG938" s="251"/>
      <c r="GI938" s="459"/>
      <c r="GJ938" s="459"/>
      <c r="GK938" s="459"/>
      <c r="GP938" s="251"/>
      <c r="GR938" s="459"/>
      <c r="GS938" s="459"/>
      <c r="GT938" s="459"/>
      <c r="GY938" s="251"/>
      <c r="HA938" s="459"/>
      <c r="HB938" s="459"/>
      <c r="HC938" s="459"/>
      <c r="HH938" s="251"/>
      <c r="HJ938" s="459"/>
      <c r="HK938" s="459"/>
      <c r="HL938" s="459"/>
      <c r="HQ938" s="459"/>
      <c r="HR938" s="459"/>
      <c r="HS938" s="459"/>
      <c r="HT938" s="459"/>
      <c r="HU938" s="459"/>
      <c r="HV938" s="459"/>
      <c r="HW938" s="459"/>
      <c r="HX938" s="459"/>
      <c r="HY938" s="459"/>
      <c r="HZ938" s="459"/>
      <c r="IA938" s="459"/>
      <c r="IB938" s="459"/>
      <c r="IC938" s="459"/>
      <c r="ID938" s="459"/>
      <c r="IE938" s="459"/>
      <c r="IF938" s="459"/>
      <c r="IG938" s="459"/>
      <c r="IH938" s="459"/>
      <c r="II938" s="459"/>
      <c r="IJ938" s="459"/>
      <c r="IK938" s="459"/>
      <c r="IL938" s="459"/>
      <c r="IM938" s="459"/>
      <c r="IN938" s="459"/>
      <c r="IO938" s="459"/>
      <c r="IP938" s="459"/>
      <c r="IQ938" s="459"/>
      <c r="IR938" s="459"/>
      <c r="IS938" s="459"/>
      <c r="IT938" s="459"/>
      <c r="IU938" s="459"/>
      <c r="IV938" s="459"/>
      <c r="RS938" s="252"/>
    </row>
    <row r="939" spans="1:487" s="461" customFormat="1" ht="18">
      <c r="A939" s="605" t="s">
        <v>1132</v>
      </c>
      <c r="B939" s="488"/>
      <c r="C939" s="488"/>
      <c r="D939" s="461" t="s">
        <v>130</v>
      </c>
      <c r="E939" s="461">
        <f t="shared" si="10"/>
        <v>0</v>
      </c>
      <c r="F939" s="524">
        <f t="shared" si="11"/>
        <v>0</v>
      </c>
      <c r="G939" s="473"/>
      <c r="H939" s="473"/>
      <c r="I939" s="473"/>
      <c r="J939" s="473"/>
      <c r="K939" s="473"/>
      <c r="L939" s="509"/>
      <c r="M939" s="459"/>
      <c r="N939" s="459"/>
      <c r="R939" s="251"/>
      <c r="T939" s="459"/>
      <c r="U939" s="459"/>
      <c r="V939" s="459"/>
      <c r="AA939" s="251"/>
      <c r="AC939" s="459"/>
      <c r="AD939" s="459"/>
      <c r="AE939" s="459"/>
      <c r="AJ939" s="251"/>
      <c r="AL939" s="459"/>
      <c r="AM939" s="459"/>
      <c r="AN939" s="459"/>
      <c r="AS939" s="251"/>
      <c r="AU939" s="459"/>
      <c r="AV939" s="459"/>
      <c r="AW939" s="459"/>
      <c r="BB939" s="251"/>
      <c r="BD939" s="459"/>
      <c r="BE939" s="459"/>
      <c r="BF939" s="459"/>
      <c r="BK939" s="251"/>
      <c r="BM939" s="459"/>
      <c r="BN939" s="459"/>
      <c r="BO939" s="459"/>
      <c r="BT939" s="251"/>
      <c r="BV939" s="459"/>
      <c r="BW939" s="459"/>
      <c r="BX939" s="459"/>
      <c r="CC939" s="251"/>
      <c r="CE939" s="459"/>
      <c r="CF939" s="459"/>
      <c r="CG939" s="459"/>
      <c r="CL939" s="251"/>
      <c r="CN939" s="459"/>
      <c r="CO939" s="459"/>
      <c r="CP939" s="459"/>
      <c r="CU939" s="251"/>
      <c r="CW939" s="459"/>
      <c r="CX939" s="459"/>
      <c r="CY939" s="459"/>
      <c r="DD939" s="251"/>
      <c r="DF939" s="459"/>
      <c r="DG939" s="459"/>
      <c r="DH939" s="459"/>
      <c r="DM939" s="251"/>
      <c r="DO939" s="459"/>
      <c r="DP939" s="459"/>
      <c r="DQ939" s="459"/>
      <c r="DV939" s="251"/>
      <c r="DX939" s="459"/>
      <c r="DY939" s="459"/>
      <c r="DZ939" s="459"/>
      <c r="EE939" s="251"/>
      <c r="EG939" s="459"/>
      <c r="EH939" s="459"/>
      <c r="EI939" s="459"/>
      <c r="EN939" s="251"/>
      <c r="EP939" s="459"/>
      <c r="EQ939" s="459"/>
      <c r="ER939" s="459"/>
      <c r="EW939" s="251"/>
      <c r="EY939" s="459"/>
      <c r="EZ939" s="459"/>
      <c r="FA939" s="459"/>
      <c r="FF939" s="251"/>
      <c r="FH939" s="459"/>
      <c r="FI939" s="459"/>
      <c r="FJ939" s="459"/>
      <c r="FO939" s="251"/>
      <c r="FQ939" s="459"/>
      <c r="FR939" s="459"/>
      <c r="FS939" s="459"/>
      <c r="FX939" s="251"/>
      <c r="FZ939" s="459"/>
      <c r="GA939" s="459"/>
      <c r="GB939" s="459"/>
      <c r="GG939" s="251"/>
      <c r="GI939" s="459"/>
      <c r="GJ939" s="459"/>
      <c r="GK939" s="459"/>
      <c r="GP939" s="251"/>
      <c r="GR939" s="459"/>
      <c r="GS939" s="459"/>
      <c r="GT939" s="459"/>
      <c r="GY939" s="251"/>
      <c r="HA939" s="459"/>
      <c r="HB939" s="459"/>
      <c r="HC939" s="459"/>
      <c r="HH939" s="251"/>
      <c r="HJ939" s="459"/>
      <c r="HK939" s="459"/>
      <c r="HL939" s="459"/>
      <c r="HQ939" s="459"/>
      <c r="HR939" s="459"/>
      <c r="HS939" s="459"/>
      <c r="HT939" s="459"/>
      <c r="HU939" s="459"/>
      <c r="HV939" s="459"/>
      <c r="HW939" s="459"/>
      <c r="HX939" s="459"/>
      <c r="HY939" s="459"/>
      <c r="HZ939" s="459"/>
      <c r="IA939" s="459"/>
      <c r="IB939" s="459"/>
      <c r="IC939" s="459"/>
      <c r="ID939" s="459"/>
      <c r="IE939" s="459"/>
      <c r="IF939" s="459"/>
      <c r="IG939" s="459"/>
      <c r="IH939" s="459"/>
      <c r="II939" s="459"/>
      <c r="IJ939" s="459"/>
      <c r="IK939" s="459"/>
      <c r="IL939" s="459"/>
      <c r="IM939" s="459"/>
      <c r="IN939" s="459"/>
      <c r="IO939" s="459"/>
      <c r="IP939" s="459"/>
      <c r="IQ939" s="459"/>
      <c r="IR939" s="459"/>
      <c r="IS939" s="459"/>
      <c r="IT939" s="459"/>
      <c r="IU939" s="459"/>
      <c r="IV939" s="459"/>
      <c r="RS939" s="252"/>
    </row>
    <row r="940" spans="1:487" s="461" customFormat="1" ht="18">
      <c r="A940" s="605" t="s">
        <v>681</v>
      </c>
      <c r="B940" s="459"/>
      <c r="C940" s="488"/>
      <c r="D940" s="461" t="s">
        <v>134</v>
      </c>
      <c r="E940" s="461">
        <f t="shared" si="10"/>
        <v>1</v>
      </c>
      <c r="F940" s="524">
        <f t="shared" si="11"/>
        <v>0</v>
      </c>
      <c r="G940" s="473"/>
      <c r="H940" s="473"/>
      <c r="I940" s="473"/>
      <c r="J940" s="473"/>
      <c r="K940" s="473"/>
      <c r="M940" s="459"/>
      <c r="N940" s="459"/>
      <c r="R940" s="251"/>
      <c r="T940" s="459"/>
      <c r="U940" s="459"/>
      <c r="V940" s="459"/>
      <c r="AA940" s="251"/>
      <c r="AC940" s="459"/>
      <c r="AD940" s="459"/>
      <c r="AE940" s="459"/>
      <c r="AJ940" s="251"/>
      <c r="AL940" s="459"/>
      <c r="AM940" s="459"/>
      <c r="AN940" s="459"/>
      <c r="AS940" s="251"/>
      <c r="AU940" s="459"/>
      <c r="AV940" s="459"/>
      <c r="AW940" s="459"/>
      <c r="BB940" s="251"/>
      <c r="BD940" s="459"/>
      <c r="BE940" s="459"/>
      <c r="BF940" s="459"/>
      <c r="BK940" s="251"/>
      <c r="BM940" s="459"/>
      <c r="BN940" s="459"/>
      <c r="BO940" s="459"/>
      <c r="BT940" s="251"/>
      <c r="BV940" s="459"/>
      <c r="BW940" s="459"/>
      <c r="BX940" s="459"/>
      <c r="CC940" s="251"/>
      <c r="CE940" s="459"/>
      <c r="CF940" s="459"/>
      <c r="CG940" s="459"/>
      <c r="CL940" s="251"/>
      <c r="CN940" s="459"/>
      <c r="CO940" s="459"/>
      <c r="CP940" s="459"/>
      <c r="CU940" s="251"/>
      <c r="CW940" s="459"/>
      <c r="CX940" s="459"/>
      <c r="CY940" s="459"/>
      <c r="DD940" s="251"/>
      <c r="DF940" s="459"/>
      <c r="DG940" s="459"/>
      <c r="DH940" s="459"/>
      <c r="DM940" s="251"/>
      <c r="DO940" s="459"/>
      <c r="DP940" s="459"/>
      <c r="DQ940" s="459"/>
      <c r="DV940" s="251"/>
      <c r="DX940" s="459"/>
      <c r="DY940" s="459"/>
      <c r="DZ940" s="459"/>
      <c r="EE940" s="251"/>
      <c r="EG940" s="459"/>
      <c r="EH940" s="459"/>
      <c r="EI940" s="459"/>
      <c r="EN940" s="251"/>
      <c r="EP940" s="459"/>
      <c r="EQ940" s="459"/>
      <c r="ER940" s="459"/>
      <c r="EW940" s="251"/>
      <c r="EY940" s="459"/>
      <c r="EZ940" s="459"/>
      <c r="FA940" s="459"/>
      <c r="FF940" s="251"/>
      <c r="FH940" s="459"/>
      <c r="FI940" s="459"/>
      <c r="FJ940" s="459"/>
      <c r="FO940" s="251"/>
      <c r="FQ940" s="459"/>
      <c r="FR940" s="459"/>
      <c r="FS940" s="459"/>
      <c r="FX940" s="251"/>
      <c r="FZ940" s="459"/>
      <c r="GA940" s="459"/>
      <c r="GB940" s="459"/>
      <c r="GG940" s="251"/>
      <c r="GI940" s="459"/>
      <c r="GJ940" s="459"/>
      <c r="GK940" s="459"/>
      <c r="GP940" s="251"/>
      <c r="GR940" s="459"/>
      <c r="GS940" s="459"/>
      <c r="GT940" s="459"/>
      <c r="GY940" s="251"/>
      <c r="HA940" s="459"/>
      <c r="HB940" s="459"/>
      <c r="HC940" s="459"/>
      <c r="HH940" s="251"/>
      <c r="HJ940" s="459"/>
      <c r="HK940" s="459"/>
      <c r="HL940" s="459"/>
      <c r="HQ940" s="459"/>
      <c r="HR940" s="459"/>
      <c r="HS940" s="459"/>
      <c r="HT940" s="459"/>
      <c r="HU940" s="459"/>
      <c r="HV940" s="459"/>
      <c r="HW940" s="459"/>
      <c r="HX940" s="459"/>
      <c r="HY940" s="459"/>
      <c r="HZ940" s="459"/>
      <c r="IA940" s="459"/>
      <c r="IB940" s="459"/>
      <c r="IC940" s="459"/>
      <c r="ID940" s="459"/>
      <c r="IE940" s="459"/>
      <c r="IF940" s="459"/>
      <c r="IG940" s="459"/>
      <c r="IH940" s="459"/>
      <c r="II940" s="459"/>
      <c r="IJ940" s="459"/>
      <c r="IK940" s="459"/>
      <c r="IL940" s="459"/>
      <c r="IM940" s="459"/>
      <c r="IN940" s="459"/>
      <c r="IO940" s="459"/>
      <c r="IP940" s="459"/>
      <c r="IQ940" s="459"/>
      <c r="IR940" s="459"/>
      <c r="IS940" s="459"/>
      <c r="IT940" s="459"/>
      <c r="IU940" s="459"/>
      <c r="IV940" s="459"/>
      <c r="RS940" s="252"/>
    </row>
    <row r="941" spans="1:487" s="461" customFormat="1" ht="18">
      <c r="A941" s="605" t="s">
        <v>533</v>
      </c>
      <c r="B941" s="459"/>
      <c r="C941" s="488"/>
      <c r="D941" s="461" t="s">
        <v>134</v>
      </c>
      <c r="E941" s="461">
        <f t="shared" si="10"/>
        <v>1</v>
      </c>
      <c r="F941" s="524">
        <f t="shared" si="11"/>
        <v>42</v>
      </c>
      <c r="G941" s="502"/>
      <c r="H941" s="502"/>
      <c r="I941" s="473">
        <v>31</v>
      </c>
      <c r="J941" s="473">
        <v>11</v>
      </c>
      <c r="K941" s="473"/>
      <c r="L941" s="459"/>
      <c r="M941" s="459"/>
      <c r="N941" s="459"/>
      <c r="R941" s="251"/>
      <c r="T941" s="459"/>
      <c r="U941" s="459"/>
      <c r="V941" s="459"/>
      <c r="AA941" s="251"/>
      <c r="AC941" s="459"/>
      <c r="AD941" s="459"/>
      <c r="AE941" s="459"/>
      <c r="AJ941" s="251"/>
      <c r="AL941" s="459"/>
      <c r="AM941" s="459"/>
      <c r="AN941" s="459"/>
      <c r="AS941" s="251"/>
      <c r="AU941" s="459"/>
      <c r="AV941" s="459"/>
      <c r="AW941" s="459"/>
      <c r="BB941" s="251"/>
      <c r="BD941" s="459"/>
      <c r="BE941" s="459"/>
      <c r="BF941" s="459"/>
      <c r="BK941" s="251"/>
      <c r="BM941" s="459"/>
      <c r="BN941" s="459"/>
      <c r="BO941" s="459"/>
      <c r="BT941" s="251"/>
      <c r="BV941" s="459"/>
      <c r="BW941" s="459"/>
      <c r="BX941" s="459"/>
      <c r="CC941" s="251"/>
      <c r="CE941" s="459"/>
      <c r="CF941" s="459"/>
      <c r="CG941" s="459"/>
      <c r="CL941" s="251"/>
      <c r="CN941" s="459"/>
      <c r="CO941" s="459"/>
      <c r="CP941" s="459"/>
      <c r="CU941" s="251"/>
      <c r="CW941" s="459"/>
      <c r="CX941" s="459"/>
      <c r="CY941" s="459"/>
      <c r="DD941" s="251"/>
      <c r="DF941" s="459"/>
      <c r="DG941" s="459"/>
      <c r="DH941" s="459"/>
      <c r="DM941" s="251"/>
      <c r="DO941" s="459"/>
      <c r="DP941" s="459"/>
      <c r="DQ941" s="459"/>
      <c r="DV941" s="251"/>
      <c r="DX941" s="459"/>
      <c r="DY941" s="459"/>
      <c r="DZ941" s="459"/>
      <c r="EE941" s="251"/>
      <c r="EG941" s="459"/>
      <c r="EH941" s="459"/>
      <c r="EI941" s="459"/>
      <c r="EN941" s="251"/>
      <c r="EP941" s="459"/>
      <c r="EQ941" s="459"/>
      <c r="ER941" s="459"/>
      <c r="EW941" s="251"/>
      <c r="EY941" s="459"/>
      <c r="EZ941" s="459"/>
      <c r="FA941" s="459"/>
      <c r="FF941" s="251"/>
      <c r="FH941" s="459"/>
      <c r="FI941" s="459"/>
      <c r="FJ941" s="459"/>
      <c r="FO941" s="251"/>
      <c r="FQ941" s="459"/>
      <c r="FR941" s="459"/>
      <c r="FS941" s="459"/>
      <c r="FX941" s="251"/>
      <c r="FZ941" s="459"/>
      <c r="GA941" s="459"/>
      <c r="GB941" s="459"/>
      <c r="GG941" s="251"/>
      <c r="GI941" s="459"/>
      <c r="GJ941" s="459"/>
      <c r="GK941" s="459"/>
      <c r="GP941" s="251"/>
      <c r="GR941" s="459"/>
      <c r="GS941" s="459"/>
      <c r="GT941" s="459"/>
      <c r="GY941" s="251"/>
      <c r="HA941" s="459"/>
      <c r="HB941" s="459"/>
      <c r="HC941" s="459"/>
      <c r="HH941" s="251"/>
      <c r="HJ941" s="459"/>
      <c r="HK941" s="459"/>
      <c r="HL941" s="459"/>
      <c r="HQ941" s="459"/>
      <c r="HR941" s="459"/>
      <c r="HS941" s="459"/>
      <c r="HT941" s="459"/>
      <c r="HU941" s="459"/>
      <c r="HV941" s="459"/>
      <c r="HW941" s="459"/>
      <c r="HX941" s="459"/>
      <c r="HY941" s="459"/>
      <c r="HZ941" s="459"/>
      <c r="IA941" s="459"/>
      <c r="IB941" s="459"/>
      <c r="IC941" s="459"/>
      <c r="ID941" s="459"/>
      <c r="IE941" s="459"/>
      <c r="IF941" s="459"/>
      <c r="IG941" s="459"/>
      <c r="IH941" s="459"/>
      <c r="II941" s="459"/>
      <c r="IJ941" s="459"/>
      <c r="IK941" s="459"/>
      <c r="IL941" s="459"/>
      <c r="IM941" s="459"/>
      <c r="IN941" s="459"/>
      <c r="IO941" s="459"/>
      <c r="IP941" s="459"/>
      <c r="IQ941" s="459"/>
      <c r="IR941" s="459"/>
      <c r="IS941" s="459"/>
      <c r="IT941" s="459"/>
      <c r="IU941" s="459"/>
      <c r="IV941" s="459"/>
      <c r="RS941" s="252"/>
    </row>
    <row r="942" spans="1:487" s="461" customFormat="1" ht="18">
      <c r="A942" s="605" t="s">
        <v>1880</v>
      </c>
      <c r="B942" s="459"/>
      <c r="C942" s="488"/>
      <c r="D942" s="606" t="s">
        <v>129</v>
      </c>
      <c r="E942" s="461">
        <f t="shared" si="10"/>
        <v>0</v>
      </c>
      <c r="F942" s="524">
        <f t="shared" si="11"/>
        <v>0</v>
      </c>
      <c r="J942" s="459"/>
      <c r="K942" s="459"/>
      <c r="L942" s="459"/>
      <c r="M942" s="459"/>
      <c r="N942" s="459"/>
      <c r="R942" s="251"/>
      <c r="T942" s="459"/>
      <c r="U942" s="459"/>
      <c r="V942" s="459"/>
      <c r="AA942" s="251"/>
      <c r="AC942" s="459"/>
      <c r="AD942" s="459"/>
      <c r="AE942" s="459"/>
      <c r="AJ942" s="251"/>
      <c r="AL942" s="459"/>
      <c r="AM942" s="459"/>
      <c r="AN942" s="459"/>
      <c r="AS942" s="251"/>
      <c r="AU942" s="459"/>
      <c r="AV942" s="459"/>
      <c r="AW942" s="459"/>
      <c r="BB942" s="251"/>
      <c r="BD942" s="459"/>
      <c r="BE942" s="459"/>
      <c r="BF942" s="459"/>
      <c r="BK942" s="251"/>
      <c r="BM942" s="459"/>
      <c r="BN942" s="459"/>
      <c r="BO942" s="459"/>
      <c r="BT942" s="251"/>
      <c r="BV942" s="459"/>
      <c r="BW942" s="459"/>
      <c r="BX942" s="459"/>
      <c r="CC942" s="251"/>
      <c r="CE942" s="459"/>
      <c r="CF942" s="459"/>
      <c r="CG942" s="459"/>
      <c r="CL942" s="251"/>
      <c r="CN942" s="459"/>
      <c r="CO942" s="459"/>
      <c r="CP942" s="459"/>
      <c r="CU942" s="251"/>
      <c r="CW942" s="459"/>
      <c r="CX942" s="459"/>
      <c r="CY942" s="459"/>
      <c r="DD942" s="251"/>
      <c r="DF942" s="459"/>
      <c r="DG942" s="459"/>
      <c r="DH942" s="459"/>
      <c r="DM942" s="251"/>
      <c r="DO942" s="459"/>
      <c r="DP942" s="459"/>
      <c r="DQ942" s="459"/>
      <c r="DV942" s="251"/>
      <c r="DX942" s="459"/>
      <c r="DY942" s="459"/>
      <c r="DZ942" s="459"/>
      <c r="EE942" s="251"/>
      <c r="EG942" s="459"/>
      <c r="EH942" s="459"/>
      <c r="EI942" s="459"/>
      <c r="EN942" s="251"/>
      <c r="EP942" s="459"/>
      <c r="EQ942" s="459"/>
      <c r="ER942" s="459"/>
      <c r="EW942" s="251"/>
      <c r="EY942" s="459"/>
      <c r="EZ942" s="459"/>
      <c r="FA942" s="459"/>
      <c r="FF942" s="251"/>
      <c r="FH942" s="459"/>
      <c r="FI942" s="459"/>
      <c r="FJ942" s="459"/>
      <c r="FO942" s="251"/>
      <c r="FQ942" s="459"/>
      <c r="FR942" s="459"/>
      <c r="FS942" s="459"/>
      <c r="FX942" s="251"/>
      <c r="FZ942" s="459"/>
      <c r="GA942" s="459"/>
      <c r="GB942" s="459"/>
      <c r="GG942" s="251"/>
      <c r="GI942" s="459"/>
      <c r="GJ942" s="459"/>
      <c r="GK942" s="459"/>
      <c r="GP942" s="251"/>
      <c r="GR942" s="459"/>
      <c r="GS942" s="459"/>
      <c r="GT942" s="459"/>
      <c r="GY942" s="251"/>
      <c r="HA942" s="459"/>
      <c r="HB942" s="459"/>
      <c r="HC942" s="459"/>
      <c r="HH942" s="251"/>
      <c r="HJ942" s="459"/>
      <c r="HK942" s="459"/>
      <c r="HL942" s="459"/>
      <c r="HQ942" s="459"/>
      <c r="HR942" s="459"/>
      <c r="HS942" s="459"/>
      <c r="HT942" s="459"/>
      <c r="HU942" s="459"/>
      <c r="HV942" s="459"/>
      <c r="HW942" s="459"/>
      <c r="HX942" s="459"/>
      <c r="HY942" s="459"/>
      <c r="HZ942" s="459"/>
      <c r="IA942" s="459"/>
      <c r="IB942" s="459"/>
      <c r="IC942" s="459"/>
      <c r="ID942" s="459"/>
      <c r="IE942" s="459"/>
      <c r="IF942" s="459"/>
      <c r="IG942" s="459"/>
      <c r="IH942" s="459"/>
      <c r="II942" s="459"/>
      <c r="IJ942" s="459"/>
      <c r="IK942" s="459"/>
      <c r="IL942" s="459"/>
      <c r="IM942" s="459"/>
      <c r="IN942" s="459"/>
      <c r="IO942" s="459"/>
      <c r="IP942" s="459"/>
      <c r="IQ942" s="459"/>
      <c r="IR942" s="459"/>
      <c r="IS942" s="459"/>
      <c r="IT942" s="459"/>
      <c r="IU942" s="459"/>
      <c r="IV942" s="459"/>
      <c r="RS942" s="252"/>
    </row>
    <row r="943" spans="1:487" s="461" customFormat="1" ht="18">
      <c r="A943" s="605" t="s">
        <v>2418</v>
      </c>
      <c r="B943" s="459"/>
      <c r="C943" s="488"/>
      <c r="D943" s="606" t="s">
        <v>129</v>
      </c>
      <c r="E943" s="461">
        <f t="shared" si="10"/>
        <v>0</v>
      </c>
      <c r="F943" s="524">
        <f t="shared" si="11"/>
        <v>0</v>
      </c>
      <c r="J943" s="459"/>
      <c r="K943" s="459"/>
      <c r="L943" s="459"/>
      <c r="M943" s="459"/>
      <c r="N943" s="459"/>
      <c r="R943" s="251"/>
      <c r="T943" s="459"/>
      <c r="U943" s="459"/>
      <c r="V943" s="459"/>
      <c r="AA943" s="251"/>
      <c r="AC943" s="459"/>
      <c r="AD943" s="459"/>
      <c r="AE943" s="459"/>
      <c r="AJ943" s="251"/>
      <c r="AL943" s="459"/>
      <c r="AM943" s="459"/>
      <c r="AN943" s="459"/>
      <c r="AS943" s="251"/>
      <c r="AU943" s="459"/>
      <c r="AV943" s="459"/>
      <c r="AW943" s="459"/>
      <c r="BB943" s="251"/>
      <c r="BD943" s="459"/>
      <c r="BE943" s="459"/>
      <c r="BF943" s="459"/>
      <c r="BK943" s="251"/>
      <c r="BM943" s="459"/>
      <c r="BN943" s="459"/>
      <c r="BO943" s="459"/>
      <c r="BT943" s="251"/>
      <c r="BV943" s="459"/>
      <c r="BW943" s="459"/>
      <c r="BX943" s="459"/>
      <c r="CC943" s="251"/>
      <c r="CE943" s="459"/>
      <c r="CF943" s="459"/>
      <c r="CG943" s="459"/>
      <c r="CL943" s="251"/>
      <c r="CN943" s="459"/>
      <c r="CO943" s="459"/>
      <c r="CP943" s="459"/>
      <c r="CU943" s="251"/>
      <c r="CW943" s="459"/>
      <c r="CX943" s="459"/>
      <c r="CY943" s="459"/>
      <c r="DD943" s="251"/>
      <c r="DF943" s="459"/>
      <c r="DG943" s="459"/>
      <c r="DH943" s="459"/>
      <c r="DM943" s="251"/>
      <c r="DO943" s="459"/>
      <c r="DP943" s="459"/>
      <c r="DQ943" s="459"/>
      <c r="DV943" s="251"/>
      <c r="DX943" s="459"/>
      <c r="DY943" s="459"/>
      <c r="DZ943" s="459"/>
      <c r="EE943" s="251"/>
      <c r="EG943" s="459"/>
      <c r="EH943" s="459"/>
      <c r="EI943" s="459"/>
      <c r="EN943" s="251"/>
      <c r="EP943" s="459"/>
      <c r="EQ943" s="459"/>
      <c r="ER943" s="459"/>
      <c r="EW943" s="251"/>
      <c r="EY943" s="459"/>
      <c r="EZ943" s="459"/>
      <c r="FA943" s="459"/>
      <c r="FF943" s="251"/>
      <c r="FH943" s="459"/>
      <c r="FI943" s="459"/>
      <c r="FJ943" s="459"/>
      <c r="FO943" s="251"/>
      <c r="FQ943" s="459"/>
      <c r="FR943" s="459"/>
      <c r="FS943" s="459"/>
      <c r="FX943" s="251"/>
      <c r="FZ943" s="459"/>
      <c r="GA943" s="459"/>
      <c r="GB943" s="459"/>
      <c r="GG943" s="251"/>
      <c r="GI943" s="459"/>
      <c r="GJ943" s="459"/>
      <c r="GK943" s="459"/>
      <c r="GP943" s="251"/>
      <c r="GR943" s="459"/>
      <c r="GS943" s="459"/>
      <c r="GT943" s="459"/>
      <c r="GY943" s="251"/>
      <c r="HA943" s="459"/>
      <c r="HB943" s="459"/>
      <c r="HC943" s="459"/>
      <c r="HH943" s="251"/>
      <c r="HJ943" s="459"/>
      <c r="HK943" s="459"/>
      <c r="HL943" s="459"/>
      <c r="HQ943" s="459"/>
      <c r="HR943" s="459"/>
      <c r="HS943" s="459"/>
      <c r="HT943" s="459"/>
      <c r="HU943" s="459"/>
      <c r="HV943" s="459"/>
      <c r="HW943" s="459"/>
      <c r="HX943" s="459"/>
      <c r="HY943" s="459"/>
      <c r="HZ943" s="459"/>
      <c r="IA943" s="459"/>
      <c r="IB943" s="459"/>
      <c r="IC943" s="459"/>
      <c r="ID943" s="459"/>
      <c r="IE943" s="459"/>
      <c r="IF943" s="459"/>
      <c r="IG943" s="459"/>
      <c r="IH943" s="459"/>
      <c r="II943" s="459"/>
      <c r="IJ943" s="459"/>
      <c r="IK943" s="459"/>
      <c r="IL943" s="459"/>
      <c r="IM943" s="459"/>
      <c r="IN943" s="459"/>
      <c r="IO943" s="459"/>
      <c r="IP943" s="459"/>
      <c r="IQ943" s="459"/>
      <c r="IR943" s="459"/>
      <c r="IS943" s="459"/>
      <c r="IT943" s="459"/>
      <c r="IU943" s="459"/>
      <c r="IV943" s="459"/>
      <c r="RS943" s="252"/>
    </row>
    <row r="944" spans="1:487" s="461" customFormat="1" ht="18">
      <c r="A944" s="605" t="s">
        <v>1110</v>
      </c>
      <c r="B944" s="488"/>
      <c r="C944" s="488"/>
      <c r="D944" s="461" t="s">
        <v>132</v>
      </c>
      <c r="E944" s="461">
        <f t="shared" si="10"/>
        <v>1</v>
      </c>
      <c r="F944" s="524">
        <f t="shared" si="11"/>
        <v>0</v>
      </c>
      <c r="G944" s="473"/>
      <c r="H944" s="473"/>
      <c r="I944" s="473"/>
      <c r="J944" s="473"/>
      <c r="K944" s="473"/>
      <c r="L944" s="459"/>
      <c r="M944" s="459"/>
      <c r="N944" s="459"/>
      <c r="R944" s="251"/>
      <c r="T944" s="459"/>
      <c r="U944" s="459"/>
      <c r="V944" s="459"/>
      <c r="AA944" s="251"/>
      <c r="AC944" s="459"/>
      <c r="AD944" s="459"/>
      <c r="AE944" s="459"/>
      <c r="AJ944" s="251"/>
      <c r="AL944" s="459"/>
      <c r="AM944" s="459"/>
      <c r="AN944" s="459"/>
      <c r="AS944" s="251"/>
      <c r="AU944" s="459"/>
      <c r="AV944" s="459"/>
      <c r="AW944" s="459"/>
      <c r="BB944" s="251"/>
      <c r="BD944" s="459"/>
      <c r="BE944" s="459"/>
      <c r="BF944" s="459"/>
      <c r="BK944" s="251"/>
      <c r="BM944" s="459"/>
      <c r="BN944" s="459"/>
      <c r="BO944" s="459"/>
      <c r="BT944" s="251"/>
      <c r="BV944" s="459"/>
      <c r="BW944" s="459"/>
      <c r="BX944" s="459"/>
      <c r="CC944" s="251"/>
      <c r="CE944" s="459"/>
      <c r="CF944" s="459"/>
      <c r="CG944" s="459"/>
      <c r="CL944" s="251"/>
      <c r="CN944" s="459"/>
      <c r="CO944" s="459"/>
      <c r="CP944" s="459"/>
      <c r="CU944" s="251"/>
      <c r="CW944" s="459"/>
      <c r="CX944" s="459"/>
      <c r="CY944" s="459"/>
      <c r="DD944" s="251"/>
      <c r="DF944" s="459"/>
      <c r="DG944" s="459"/>
      <c r="DH944" s="459"/>
      <c r="DM944" s="251"/>
      <c r="DO944" s="459"/>
      <c r="DP944" s="459"/>
      <c r="DQ944" s="459"/>
      <c r="DV944" s="251"/>
      <c r="DX944" s="459"/>
      <c r="DY944" s="459"/>
      <c r="DZ944" s="459"/>
      <c r="EE944" s="251"/>
      <c r="EG944" s="459"/>
      <c r="EH944" s="459"/>
      <c r="EI944" s="459"/>
      <c r="EN944" s="251"/>
      <c r="EP944" s="459"/>
      <c r="EQ944" s="459"/>
      <c r="ER944" s="459"/>
      <c r="EW944" s="251"/>
      <c r="EY944" s="459"/>
      <c r="EZ944" s="459"/>
      <c r="FA944" s="459"/>
      <c r="FF944" s="251"/>
      <c r="FH944" s="459"/>
      <c r="FI944" s="459"/>
      <c r="FJ944" s="459"/>
      <c r="FO944" s="251"/>
      <c r="FQ944" s="459"/>
      <c r="FR944" s="459"/>
      <c r="FS944" s="459"/>
      <c r="FX944" s="251"/>
      <c r="FZ944" s="459"/>
      <c r="GA944" s="459"/>
      <c r="GB944" s="459"/>
      <c r="GG944" s="251"/>
      <c r="GI944" s="459"/>
      <c r="GJ944" s="459"/>
      <c r="GK944" s="459"/>
      <c r="GP944" s="251"/>
      <c r="GR944" s="459"/>
      <c r="GS944" s="459"/>
      <c r="GT944" s="459"/>
      <c r="GY944" s="251"/>
      <c r="HA944" s="459"/>
      <c r="HB944" s="459"/>
      <c r="HC944" s="459"/>
      <c r="HH944" s="251"/>
      <c r="HJ944" s="459"/>
      <c r="HK944" s="459"/>
      <c r="HL944" s="459"/>
      <c r="HQ944" s="459"/>
      <c r="HR944" s="459"/>
      <c r="HS944" s="459"/>
      <c r="HT944" s="459"/>
      <c r="HU944" s="459"/>
      <c r="HV944" s="459"/>
      <c r="HW944" s="459"/>
      <c r="HX944" s="459"/>
      <c r="HY944" s="459"/>
      <c r="HZ944" s="459"/>
      <c r="IA944" s="459"/>
      <c r="IB944" s="459"/>
      <c r="IC944" s="459"/>
      <c r="ID944" s="459"/>
      <c r="IE944" s="459"/>
      <c r="IF944" s="459"/>
      <c r="IG944" s="459"/>
      <c r="IH944" s="459"/>
      <c r="II944" s="459"/>
      <c r="IJ944" s="459"/>
      <c r="IK944" s="459"/>
      <c r="IL944" s="459"/>
      <c r="IM944" s="459"/>
      <c r="IN944" s="459"/>
      <c r="IO944" s="459"/>
      <c r="IP944" s="459"/>
      <c r="IQ944" s="459"/>
      <c r="IR944" s="459"/>
      <c r="IS944" s="459"/>
      <c r="IT944" s="459"/>
      <c r="IU944" s="459"/>
      <c r="IV944" s="459"/>
      <c r="RS944" s="252"/>
    </row>
    <row r="945" spans="1:487" s="461" customFormat="1" ht="18">
      <c r="A945" s="605" t="s">
        <v>1401</v>
      </c>
      <c r="B945" s="488"/>
      <c r="C945" s="488"/>
      <c r="D945" s="461" t="s">
        <v>140</v>
      </c>
      <c r="E945" s="461">
        <f t="shared" si="10"/>
        <v>10</v>
      </c>
      <c r="F945" s="524">
        <f t="shared" si="11"/>
        <v>0</v>
      </c>
      <c r="G945" s="502"/>
      <c r="H945" s="502"/>
      <c r="I945" s="473"/>
      <c r="J945" s="473"/>
      <c r="K945" s="473"/>
      <c r="L945" s="459"/>
      <c r="M945" s="459"/>
      <c r="N945" s="459"/>
      <c r="R945" s="251"/>
      <c r="T945" s="459"/>
      <c r="U945" s="459"/>
      <c r="V945" s="459"/>
      <c r="AA945" s="251"/>
      <c r="AC945" s="459"/>
      <c r="AD945" s="459"/>
      <c r="AE945" s="459"/>
      <c r="AJ945" s="251"/>
      <c r="AL945" s="459"/>
      <c r="AM945" s="459"/>
      <c r="AN945" s="459"/>
      <c r="AS945" s="251"/>
      <c r="AU945" s="459"/>
      <c r="AV945" s="459"/>
      <c r="AW945" s="459"/>
      <c r="BB945" s="251"/>
      <c r="BD945" s="459"/>
      <c r="BE945" s="459"/>
      <c r="BF945" s="459"/>
      <c r="BK945" s="251"/>
      <c r="BM945" s="459"/>
      <c r="BN945" s="459"/>
      <c r="BO945" s="459"/>
      <c r="BT945" s="251"/>
      <c r="BV945" s="459"/>
      <c r="BW945" s="459"/>
      <c r="BX945" s="459"/>
      <c r="CC945" s="251"/>
      <c r="CE945" s="459"/>
      <c r="CF945" s="459"/>
      <c r="CG945" s="459"/>
      <c r="CL945" s="251"/>
      <c r="CN945" s="459"/>
      <c r="CO945" s="459"/>
      <c r="CP945" s="459"/>
      <c r="CU945" s="251"/>
      <c r="CW945" s="459"/>
      <c r="CX945" s="459"/>
      <c r="CY945" s="459"/>
      <c r="DD945" s="251"/>
      <c r="DF945" s="459"/>
      <c r="DG945" s="459"/>
      <c r="DH945" s="459"/>
      <c r="DM945" s="251"/>
      <c r="DO945" s="459"/>
      <c r="DP945" s="459"/>
      <c r="DQ945" s="459"/>
      <c r="DV945" s="251"/>
      <c r="DX945" s="459"/>
      <c r="DY945" s="459"/>
      <c r="DZ945" s="459"/>
      <c r="EE945" s="251"/>
      <c r="EG945" s="459"/>
      <c r="EH945" s="459"/>
      <c r="EI945" s="459"/>
      <c r="EN945" s="251"/>
      <c r="EP945" s="459"/>
      <c r="EQ945" s="459"/>
      <c r="ER945" s="459"/>
      <c r="EW945" s="251"/>
      <c r="EY945" s="459"/>
      <c r="EZ945" s="459"/>
      <c r="FA945" s="459"/>
      <c r="FF945" s="251"/>
      <c r="FH945" s="459"/>
      <c r="FI945" s="459"/>
      <c r="FJ945" s="459"/>
      <c r="FO945" s="251"/>
      <c r="FQ945" s="459"/>
      <c r="FR945" s="459"/>
      <c r="FS945" s="459"/>
      <c r="FX945" s="251"/>
      <c r="FZ945" s="459"/>
      <c r="GA945" s="459"/>
      <c r="GB945" s="459"/>
      <c r="GG945" s="251"/>
      <c r="GI945" s="459"/>
      <c r="GJ945" s="459"/>
      <c r="GK945" s="459"/>
      <c r="GP945" s="251"/>
      <c r="GR945" s="459"/>
      <c r="GS945" s="459"/>
      <c r="GT945" s="459"/>
      <c r="GY945" s="251"/>
      <c r="HA945" s="459"/>
      <c r="HB945" s="459"/>
      <c r="HC945" s="459"/>
      <c r="HH945" s="251"/>
      <c r="HJ945" s="459"/>
      <c r="HK945" s="459"/>
      <c r="HL945" s="459"/>
      <c r="HQ945" s="459"/>
      <c r="HR945" s="459"/>
      <c r="HS945" s="459"/>
      <c r="HT945" s="459"/>
      <c r="HU945" s="459"/>
      <c r="HV945" s="459"/>
      <c r="HW945" s="459"/>
      <c r="HX945" s="459"/>
      <c r="HY945" s="459"/>
      <c r="HZ945" s="459"/>
      <c r="IA945" s="459"/>
      <c r="IB945" s="459"/>
      <c r="IC945" s="459"/>
      <c r="ID945" s="459"/>
      <c r="IE945" s="459"/>
      <c r="IF945" s="459"/>
      <c r="IG945" s="459"/>
      <c r="IH945" s="459"/>
      <c r="II945" s="459"/>
      <c r="IJ945" s="459"/>
      <c r="IK945" s="459"/>
      <c r="IL945" s="459"/>
      <c r="IM945" s="459"/>
      <c r="IN945" s="459"/>
      <c r="IO945" s="459"/>
      <c r="IP945" s="459"/>
      <c r="IQ945" s="459"/>
      <c r="IR945" s="459"/>
      <c r="IS945" s="459"/>
      <c r="IT945" s="459"/>
      <c r="IU945" s="459"/>
      <c r="IV945" s="459"/>
      <c r="RS945" s="252"/>
    </row>
    <row r="946" spans="1:487" s="461" customFormat="1" ht="18">
      <c r="A946" s="605" t="s">
        <v>2368</v>
      </c>
      <c r="B946" s="459"/>
      <c r="C946" s="488"/>
      <c r="D946" s="606" t="s">
        <v>129</v>
      </c>
      <c r="E946" s="461">
        <f t="shared" si="10"/>
        <v>1</v>
      </c>
      <c r="F946" s="524">
        <f t="shared" si="11"/>
        <v>0</v>
      </c>
      <c r="G946" s="473"/>
      <c r="H946" s="473"/>
      <c r="I946" s="473"/>
      <c r="J946" s="473"/>
      <c r="K946" s="473"/>
      <c r="L946" s="459"/>
      <c r="M946" s="459"/>
      <c r="N946" s="459"/>
      <c r="R946" s="251"/>
      <c r="T946" s="459"/>
      <c r="U946" s="459"/>
      <c r="V946" s="459"/>
      <c r="AA946" s="251"/>
      <c r="AC946" s="459"/>
      <c r="AD946" s="459"/>
      <c r="AE946" s="459"/>
      <c r="AJ946" s="251"/>
      <c r="AL946" s="459"/>
      <c r="AM946" s="459"/>
      <c r="AN946" s="459"/>
      <c r="AS946" s="251"/>
      <c r="AU946" s="459"/>
      <c r="AV946" s="459"/>
      <c r="AW946" s="459"/>
      <c r="BB946" s="251"/>
      <c r="BD946" s="459"/>
      <c r="BE946" s="459"/>
      <c r="BF946" s="459"/>
      <c r="BK946" s="251"/>
      <c r="BM946" s="459"/>
      <c r="BN946" s="459"/>
      <c r="BO946" s="459"/>
      <c r="BT946" s="251"/>
      <c r="BV946" s="459"/>
      <c r="BW946" s="459"/>
      <c r="BX946" s="459"/>
      <c r="CC946" s="251"/>
      <c r="CE946" s="459"/>
      <c r="CF946" s="459"/>
      <c r="CG946" s="459"/>
      <c r="CL946" s="251"/>
      <c r="CN946" s="459"/>
      <c r="CO946" s="459"/>
      <c r="CP946" s="459"/>
      <c r="CU946" s="251"/>
      <c r="CW946" s="459"/>
      <c r="CX946" s="459"/>
      <c r="CY946" s="459"/>
      <c r="DD946" s="251"/>
      <c r="DF946" s="459"/>
      <c r="DG946" s="459"/>
      <c r="DH946" s="459"/>
      <c r="DM946" s="251"/>
      <c r="DO946" s="459"/>
      <c r="DP946" s="459"/>
      <c r="DQ946" s="459"/>
      <c r="DV946" s="251"/>
      <c r="DX946" s="459"/>
      <c r="DY946" s="459"/>
      <c r="DZ946" s="459"/>
      <c r="EE946" s="251"/>
      <c r="EG946" s="459"/>
      <c r="EH946" s="459"/>
      <c r="EI946" s="459"/>
      <c r="EN946" s="251"/>
      <c r="EP946" s="459"/>
      <c r="EQ946" s="459"/>
      <c r="ER946" s="459"/>
      <c r="EW946" s="251"/>
      <c r="EY946" s="459"/>
      <c r="EZ946" s="459"/>
      <c r="FA946" s="459"/>
      <c r="FF946" s="251"/>
      <c r="FH946" s="459"/>
      <c r="FI946" s="459"/>
      <c r="FJ946" s="459"/>
      <c r="FO946" s="251"/>
      <c r="FQ946" s="459"/>
      <c r="FR946" s="459"/>
      <c r="FS946" s="459"/>
      <c r="FX946" s="251"/>
      <c r="FZ946" s="459"/>
      <c r="GA946" s="459"/>
      <c r="GB946" s="459"/>
      <c r="GG946" s="251"/>
      <c r="GI946" s="459"/>
      <c r="GJ946" s="459"/>
      <c r="GK946" s="459"/>
      <c r="GP946" s="251"/>
      <c r="GR946" s="459"/>
      <c r="GS946" s="459"/>
      <c r="GT946" s="459"/>
      <c r="GY946" s="251"/>
      <c r="HA946" s="459"/>
      <c r="HB946" s="459"/>
      <c r="HC946" s="459"/>
      <c r="HH946" s="251"/>
      <c r="HJ946" s="459"/>
      <c r="HK946" s="459"/>
      <c r="HL946" s="459"/>
      <c r="HQ946" s="459"/>
      <c r="HR946" s="459"/>
      <c r="HS946" s="459"/>
      <c r="HT946" s="459"/>
      <c r="HU946" s="459"/>
      <c r="HV946" s="459"/>
      <c r="HW946" s="459"/>
      <c r="HX946" s="459"/>
      <c r="HY946" s="459"/>
      <c r="HZ946" s="459"/>
      <c r="IA946" s="459"/>
      <c r="IB946" s="459"/>
      <c r="IC946" s="459"/>
      <c r="ID946" s="459"/>
      <c r="IE946" s="459"/>
      <c r="IF946" s="459"/>
      <c r="IG946" s="459"/>
      <c r="IH946" s="459"/>
      <c r="II946" s="459"/>
      <c r="IJ946" s="459"/>
      <c r="IK946" s="459"/>
      <c r="IL946" s="459"/>
      <c r="IM946" s="459"/>
      <c r="IN946" s="459"/>
      <c r="IO946" s="459"/>
      <c r="IP946" s="459"/>
      <c r="IQ946" s="459"/>
      <c r="IR946" s="459"/>
      <c r="IS946" s="459"/>
      <c r="IT946" s="459"/>
      <c r="IU946" s="459"/>
      <c r="IV946" s="459"/>
      <c r="RS946" s="252"/>
    </row>
    <row r="947" spans="1:487" s="461" customFormat="1" ht="18">
      <c r="A947" s="605" t="s">
        <v>656</v>
      </c>
      <c r="B947" s="488"/>
      <c r="C947" s="488"/>
      <c r="D947" s="461" t="s">
        <v>135</v>
      </c>
      <c r="E947" s="461">
        <f t="shared" ref="E947:E1010" si="12">COUNTIF($A$481:$AHO$554,A947)</f>
        <v>0</v>
      </c>
      <c r="F947" s="524">
        <f t="shared" ref="F947:F1010" si="13">SUM(G947:K947)</f>
        <v>0</v>
      </c>
      <c r="G947" s="473"/>
      <c r="H947" s="473"/>
      <c r="I947" s="473"/>
      <c r="J947" s="473"/>
      <c r="K947" s="473"/>
      <c r="L947" s="459"/>
      <c r="M947" s="459"/>
      <c r="N947" s="459"/>
      <c r="R947" s="251"/>
      <c r="T947" s="459"/>
      <c r="U947" s="459"/>
      <c r="V947" s="459"/>
      <c r="AA947" s="251"/>
      <c r="AC947" s="459"/>
      <c r="AD947" s="459"/>
      <c r="AE947" s="459"/>
      <c r="AJ947" s="251"/>
      <c r="AL947" s="459"/>
      <c r="AM947" s="459"/>
      <c r="AN947" s="459"/>
      <c r="AS947" s="251"/>
      <c r="AU947" s="459"/>
      <c r="AV947" s="459"/>
      <c r="AW947" s="459"/>
      <c r="BB947" s="251"/>
      <c r="BD947" s="459"/>
      <c r="BE947" s="459"/>
      <c r="BF947" s="459"/>
      <c r="BK947" s="251"/>
      <c r="BM947" s="459"/>
      <c r="BN947" s="459"/>
      <c r="BO947" s="459"/>
      <c r="BT947" s="251"/>
      <c r="BV947" s="459"/>
      <c r="BW947" s="459"/>
      <c r="BX947" s="459"/>
      <c r="CC947" s="251"/>
      <c r="CE947" s="459"/>
      <c r="CF947" s="459"/>
      <c r="CG947" s="459"/>
      <c r="CL947" s="251"/>
      <c r="CN947" s="459"/>
      <c r="CO947" s="459"/>
      <c r="CP947" s="459"/>
      <c r="CU947" s="251"/>
      <c r="CW947" s="459"/>
      <c r="CX947" s="459"/>
      <c r="CY947" s="459"/>
      <c r="DD947" s="251"/>
      <c r="DF947" s="459"/>
      <c r="DG947" s="459"/>
      <c r="DH947" s="459"/>
      <c r="DM947" s="251"/>
      <c r="DO947" s="459"/>
      <c r="DP947" s="459"/>
      <c r="DQ947" s="459"/>
      <c r="DV947" s="251"/>
      <c r="DX947" s="459"/>
      <c r="DY947" s="459"/>
      <c r="DZ947" s="459"/>
      <c r="EE947" s="251"/>
      <c r="EG947" s="459"/>
      <c r="EH947" s="459"/>
      <c r="EI947" s="459"/>
      <c r="EN947" s="251"/>
      <c r="EP947" s="459"/>
      <c r="EQ947" s="459"/>
      <c r="ER947" s="459"/>
      <c r="EW947" s="251"/>
      <c r="EY947" s="459"/>
      <c r="EZ947" s="459"/>
      <c r="FA947" s="459"/>
      <c r="FF947" s="251"/>
      <c r="FH947" s="459"/>
      <c r="FI947" s="459"/>
      <c r="FJ947" s="459"/>
      <c r="FO947" s="251"/>
      <c r="FQ947" s="459"/>
      <c r="FR947" s="459"/>
      <c r="FS947" s="459"/>
      <c r="FX947" s="251"/>
      <c r="FZ947" s="459"/>
      <c r="GA947" s="459"/>
      <c r="GB947" s="459"/>
      <c r="GG947" s="251"/>
      <c r="GI947" s="459"/>
      <c r="GJ947" s="459"/>
      <c r="GK947" s="459"/>
      <c r="GP947" s="251"/>
      <c r="GR947" s="459"/>
      <c r="GS947" s="459"/>
      <c r="GT947" s="459"/>
      <c r="GY947" s="251"/>
      <c r="HA947" s="459"/>
      <c r="HB947" s="459"/>
      <c r="HC947" s="459"/>
      <c r="HH947" s="251"/>
      <c r="HJ947" s="459"/>
      <c r="HK947" s="459"/>
      <c r="HL947" s="459"/>
      <c r="HQ947" s="459"/>
      <c r="HR947" s="459"/>
      <c r="HS947" s="459"/>
      <c r="HT947" s="459"/>
      <c r="HU947" s="459"/>
      <c r="HV947" s="459"/>
      <c r="HW947" s="459"/>
      <c r="HX947" s="459"/>
      <c r="HY947" s="459"/>
      <c r="HZ947" s="459"/>
      <c r="IA947" s="459"/>
      <c r="IB947" s="459"/>
      <c r="IC947" s="459"/>
      <c r="ID947" s="459"/>
      <c r="IE947" s="459"/>
      <c r="IF947" s="459"/>
      <c r="IG947" s="459"/>
      <c r="IH947" s="459"/>
      <c r="II947" s="459"/>
      <c r="IJ947" s="459"/>
      <c r="IK947" s="459"/>
      <c r="IL947" s="459"/>
      <c r="IM947" s="459"/>
      <c r="IN947" s="459"/>
      <c r="IO947" s="459"/>
      <c r="IP947" s="459"/>
      <c r="IQ947" s="459"/>
      <c r="IR947" s="459"/>
      <c r="IS947" s="459"/>
      <c r="IT947" s="459"/>
      <c r="IU947" s="459"/>
      <c r="IV947" s="459"/>
      <c r="RS947" s="252"/>
    </row>
    <row r="948" spans="1:487" s="461" customFormat="1" ht="18">
      <c r="A948" s="605" t="s">
        <v>726</v>
      </c>
      <c r="B948" s="488"/>
      <c r="C948" s="488"/>
      <c r="D948" s="461" t="s">
        <v>132</v>
      </c>
      <c r="E948" s="461">
        <f t="shared" si="12"/>
        <v>1</v>
      </c>
      <c r="F948" s="524">
        <f t="shared" si="13"/>
        <v>4</v>
      </c>
      <c r="G948" s="502"/>
      <c r="H948" s="502">
        <v>4</v>
      </c>
      <c r="I948" s="473"/>
      <c r="J948" s="473"/>
      <c r="K948" s="473"/>
      <c r="L948" s="459"/>
      <c r="M948" s="459"/>
      <c r="N948" s="459"/>
      <c r="R948" s="251"/>
      <c r="T948" s="459"/>
      <c r="U948" s="459"/>
      <c r="V948" s="459"/>
      <c r="AA948" s="251"/>
      <c r="AC948" s="459"/>
      <c r="AD948" s="459"/>
      <c r="AE948" s="459"/>
      <c r="AJ948" s="251"/>
      <c r="AL948" s="459"/>
      <c r="AM948" s="459"/>
      <c r="AN948" s="459"/>
      <c r="AS948" s="251"/>
      <c r="AU948" s="459"/>
      <c r="AV948" s="459"/>
      <c r="AW948" s="459"/>
      <c r="BB948" s="251"/>
      <c r="BD948" s="459"/>
      <c r="BE948" s="459"/>
      <c r="BF948" s="459"/>
      <c r="BK948" s="251"/>
      <c r="BM948" s="459"/>
      <c r="BN948" s="459"/>
      <c r="BO948" s="459"/>
      <c r="BT948" s="251"/>
      <c r="BV948" s="459"/>
      <c r="BW948" s="459"/>
      <c r="BX948" s="459"/>
      <c r="CC948" s="251"/>
      <c r="CE948" s="459"/>
      <c r="CF948" s="459"/>
      <c r="CG948" s="459"/>
      <c r="CL948" s="251"/>
      <c r="CN948" s="459"/>
      <c r="CO948" s="459"/>
      <c r="CP948" s="459"/>
      <c r="CU948" s="251"/>
      <c r="CW948" s="459"/>
      <c r="CX948" s="459"/>
      <c r="CY948" s="459"/>
      <c r="DD948" s="251"/>
      <c r="DF948" s="459"/>
      <c r="DG948" s="459"/>
      <c r="DH948" s="459"/>
      <c r="DM948" s="251"/>
      <c r="DO948" s="459"/>
      <c r="DP948" s="459"/>
      <c r="DQ948" s="459"/>
      <c r="DV948" s="251"/>
      <c r="DX948" s="459"/>
      <c r="DY948" s="459"/>
      <c r="DZ948" s="459"/>
      <c r="EE948" s="251"/>
      <c r="EG948" s="459"/>
      <c r="EH948" s="459"/>
      <c r="EI948" s="459"/>
      <c r="EN948" s="251"/>
      <c r="EP948" s="459"/>
      <c r="EQ948" s="459"/>
      <c r="ER948" s="459"/>
      <c r="EW948" s="251"/>
      <c r="EY948" s="459"/>
      <c r="EZ948" s="459"/>
      <c r="FA948" s="459"/>
      <c r="FF948" s="251"/>
      <c r="FH948" s="459"/>
      <c r="FI948" s="459"/>
      <c r="FJ948" s="459"/>
      <c r="FO948" s="251"/>
      <c r="FQ948" s="459"/>
      <c r="FR948" s="459"/>
      <c r="FS948" s="459"/>
      <c r="FX948" s="251"/>
      <c r="FZ948" s="459"/>
      <c r="GA948" s="459"/>
      <c r="GB948" s="459"/>
      <c r="GG948" s="251"/>
      <c r="GI948" s="459"/>
      <c r="GJ948" s="459"/>
      <c r="GK948" s="459"/>
      <c r="GP948" s="251"/>
      <c r="GR948" s="459"/>
      <c r="GS948" s="459"/>
      <c r="GT948" s="459"/>
      <c r="GY948" s="251"/>
      <c r="HA948" s="459"/>
      <c r="HB948" s="459"/>
      <c r="HC948" s="459"/>
      <c r="HH948" s="251"/>
      <c r="HJ948" s="459"/>
      <c r="HK948" s="459"/>
      <c r="HL948" s="459"/>
      <c r="HQ948" s="459"/>
      <c r="HR948" s="459"/>
      <c r="HS948" s="459"/>
      <c r="HT948" s="459"/>
      <c r="HU948" s="459"/>
      <c r="HV948" s="459"/>
      <c r="HW948" s="459"/>
      <c r="HX948" s="459"/>
      <c r="HY948" s="459"/>
      <c r="HZ948" s="459"/>
      <c r="IA948" s="459"/>
      <c r="IB948" s="459"/>
      <c r="IC948" s="459"/>
      <c r="ID948" s="459"/>
      <c r="IE948" s="459"/>
      <c r="IF948" s="459"/>
      <c r="IG948" s="459"/>
      <c r="IH948" s="459"/>
      <c r="II948" s="459"/>
      <c r="IJ948" s="459"/>
      <c r="IK948" s="459"/>
      <c r="IL948" s="459"/>
      <c r="IM948" s="459"/>
      <c r="IN948" s="459"/>
      <c r="IO948" s="459"/>
      <c r="IP948" s="459"/>
      <c r="IQ948" s="459"/>
      <c r="IR948" s="459"/>
      <c r="IS948" s="459"/>
      <c r="IT948" s="459"/>
      <c r="IU948" s="459"/>
      <c r="IV948" s="459"/>
      <c r="RS948" s="252"/>
    </row>
    <row r="949" spans="1:487" s="461" customFormat="1" ht="18">
      <c r="A949" s="605" t="s">
        <v>2419</v>
      </c>
      <c r="B949" s="459"/>
      <c r="C949" s="488"/>
      <c r="D949" s="606" t="s">
        <v>129</v>
      </c>
      <c r="E949" s="461">
        <f t="shared" si="12"/>
        <v>0</v>
      </c>
      <c r="F949" s="524">
        <f t="shared" si="13"/>
        <v>0</v>
      </c>
      <c r="G949" s="502"/>
      <c r="H949" s="502"/>
      <c r="I949" s="473"/>
      <c r="J949" s="473"/>
      <c r="K949" s="473"/>
      <c r="L949" s="459"/>
      <c r="M949" s="459"/>
      <c r="N949" s="459"/>
      <c r="R949" s="251"/>
      <c r="T949" s="459"/>
      <c r="U949" s="459"/>
      <c r="V949" s="459"/>
      <c r="AA949" s="251"/>
      <c r="AC949" s="459"/>
      <c r="AD949" s="459"/>
      <c r="AE949" s="459"/>
      <c r="AJ949" s="251"/>
      <c r="AL949" s="459"/>
      <c r="AM949" s="459"/>
      <c r="AN949" s="459"/>
      <c r="AS949" s="251"/>
      <c r="AU949" s="459"/>
      <c r="AV949" s="459"/>
      <c r="AW949" s="459"/>
      <c r="BB949" s="251"/>
      <c r="BD949" s="459"/>
      <c r="BE949" s="459"/>
      <c r="BF949" s="459"/>
      <c r="BK949" s="251"/>
      <c r="BM949" s="459"/>
      <c r="BN949" s="459"/>
      <c r="BO949" s="459"/>
      <c r="BT949" s="251"/>
      <c r="BV949" s="459"/>
      <c r="BW949" s="459"/>
      <c r="BX949" s="459"/>
      <c r="CC949" s="251"/>
      <c r="CE949" s="459"/>
      <c r="CF949" s="459"/>
      <c r="CG949" s="459"/>
      <c r="CL949" s="251"/>
      <c r="CN949" s="459"/>
      <c r="CO949" s="459"/>
      <c r="CP949" s="459"/>
      <c r="CU949" s="251"/>
      <c r="CW949" s="459"/>
      <c r="CX949" s="459"/>
      <c r="CY949" s="459"/>
      <c r="DD949" s="251"/>
      <c r="DF949" s="459"/>
      <c r="DG949" s="459"/>
      <c r="DH949" s="459"/>
      <c r="DM949" s="251"/>
      <c r="DO949" s="459"/>
      <c r="DP949" s="459"/>
      <c r="DQ949" s="459"/>
      <c r="DV949" s="251"/>
      <c r="DX949" s="459"/>
      <c r="DY949" s="459"/>
      <c r="DZ949" s="459"/>
      <c r="EE949" s="251"/>
      <c r="EG949" s="459"/>
      <c r="EH949" s="459"/>
      <c r="EI949" s="459"/>
      <c r="EN949" s="251"/>
      <c r="EP949" s="459"/>
      <c r="EQ949" s="459"/>
      <c r="ER949" s="459"/>
      <c r="EW949" s="251"/>
      <c r="EY949" s="459"/>
      <c r="EZ949" s="459"/>
      <c r="FA949" s="459"/>
      <c r="FF949" s="251"/>
      <c r="FH949" s="459"/>
      <c r="FI949" s="459"/>
      <c r="FJ949" s="459"/>
      <c r="FO949" s="251"/>
      <c r="FQ949" s="459"/>
      <c r="FR949" s="459"/>
      <c r="FS949" s="459"/>
      <c r="FX949" s="251"/>
      <c r="FZ949" s="459"/>
      <c r="GA949" s="459"/>
      <c r="GB949" s="459"/>
      <c r="GG949" s="251"/>
      <c r="GI949" s="459"/>
      <c r="GJ949" s="459"/>
      <c r="GK949" s="459"/>
      <c r="GP949" s="251"/>
      <c r="GR949" s="459"/>
      <c r="GS949" s="459"/>
      <c r="GT949" s="459"/>
      <c r="GY949" s="251"/>
      <c r="HA949" s="459"/>
      <c r="HB949" s="459"/>
      <c r="HC949" s="459"/>
      <c r="HH949" s="251"/>
      <c r="HJ949" s="459"/>
      <c r="HK949" s="459"/>
      <c r="HL949" s="459"/>
      <c r="HQ949" s="459"/>
      <c r="HR949" s="459"/>
      <c r="HS949" s="459"/>
      <c r="HT949" s="459"/>
      <c r="HU949" s="459"/>
      <c r="HV949" s="459"/>
      <c r="HW949" s="459"/>
      <c r="HX949" s="459"/>
      <c r="HY949" s="459"/>
      <c r="HZ949" s="459"/>
      <c r="IA949" s="459"/>
      <c r="IB949" s="459"/>
      <c r="IC949" s="459"/>
      <c r="ID949" s="459"/>
      <c r="IE949" s="459"/>
      <c r="IF949" s="459"/>
      <c r="IG949" s="459"/>
      <c r="IH949" s="459"/>
      <c r="II949" s="459"/>
      <c r="IJ949" s="459"/>
      <c r="IK949" s="459"/>
      <c r="IL949" s="459"/>
      <c r="IM949" s="459"/>
      <c r="IN949" s="459"/>
      <c r="IO949" s="459"/>
      <c r="IP949" s="459"/>
      <c r="IQ949" s="459"/>
      <c r="IR949" s="459"/>
      <c r="IS949" s="459"/>
      <c r="IT949" s="459"/>
      <c r="IU949" s="459"/>
      <c r="IV949" s="459"/>
      <c r="RS949" s="252"/>
    </row>
    <row r="950" spans="1:487" s="461" customFormat="1" ht="18">
      <c r="A950" s="605" t="s">
        <v>1442</v>
      </c>
      <c r="B950" s="488"/>
      <c r="C950" s="488"/>
      <c r="D950" s="461" t="s">
        <v>132</v>
      </c>
      <c r="E950" s="461">
        <f t="shared" si="12"/>
        <v>1</v>
      </c>
      <c r="F950" s="524">
        <f t="shared" si="13"/>
        <v>0</v>
      </c>
      <c r="G950" s="473"/>
      <c r="H950" s="473"/>
      <c r="I950" s="473"/>
      <c r="J950" s="473"/>
      <c r="K950" s="473"/>
      <c r="L950" s="459"/>
      <c r="M950" s="459"/>
      <c r="N950" s="459"/>
      <c r="R950" s="251"/>
      <c r="T950" s="459"/>
      <c r="U950" s="459"/>
      <c r="V950" s="459"/>
      <c r="AA950" s="251"/>
      <c r="AC950" s="459"/>
      <c r="AD950" s="459"/>
      <c r="AE950" s="459"/>
      <c r="AJ950" s="251"/>
      <c r="AL950" s="459"/>
      <c r="AM950" s="459"/>
      <c r="AN950" s="459"/>
      <c r="AS950" s="251"/>
      <c r="AU950" s="459"/>
      <c r="AV950" s="459"/>
      <c r="AW950" s="459"/>
      <c r="BB950" s="251"/>
      <c r="BD950" s="459"/>
      <c r="BE950" s="459"/>
      <c r="BF950" s="459"/>
      <c r="BK950" s="251"/>
      <c r="BM950" s="459"/>
      <c r="BN950" s="459"/>
      <c r="BO950" s="459"/>
      <c r="BT950" s="251"/>
      <c r="BV950" s="459"/>
      <c r="BW950" s="459"/>
      <c r="BX950" s="459"/>
      <c r="CC950" s="251"/>
      <c r="CE950" s="459"/>
      <c r="CF950" s="459"/>
      <c r="CG950" s="459"/>
      <c r="CL950" s="251"/>
      <c r="CN950" s="459"/>
      <c r="CO950" s="459"/>
      <c r="CP950" s="459"/>
      <c r="CU950" s="251"/>
      <c r="CW950" s="459"/>
      <c r="CX950" s="459"/>
      <c r="CY950" s="459"/>
      <c r="DD950" s="251"/>
      <c r="DF950" s="459"/>
      <c r="DG950" s="459"/>
      <c r="DH950" s="459"/>
      <c r="DM950" s="251"/>
      <c r="DO950" s="459"/>
      <c r="DP950" s="459"/>
      <c r="DQ950" s="459"/>
      <c r="DV950" s="251"/>
      <c r="DX950" s="459"/>
      <c r="DY950" s="459"/>
      <c r="DZ950" s="459"/>
      <c r="EE950" s="251"/>
      <c r="EG950" s="459"/>
      <c r="EH950" s="459"/>
      <c r="EI950" s="459"/>
      <c r="EN950" s="251"/>
      <c r="EP950" s="459"/>
      <c r="EQ950" s="459"/>
      <c r="ER950" s="459"/>
      <c r="EW950" s="251"/>
      <c r="EY950" s="459"/>
      <c r="EZ950" s="459"/>
      <c r="FA950" s="459"/>
      <c r="FF950" s="251"/>
      <c r="FH950" s="459"/>
      <c r="FI950" s="459"/>
      <c r="FJ950" s="459"/>
      <c r="FO950" s="251"/>
      <c r="FQ950" s="459"/>
      <c r="FR950" s="459"/>
      <c r="FS950" s="459"/>
      <c r="FX950" s="251"/>
      <c r="FZ950" s="459"/>
      <c r="GA950" s="459"/>
      <c r="GB950" s="459"/>
      <c r="GG950" s="251"/>
      <c r="GI950" s="459"/>
      <c r="GJ950" s="459"/>
      <c r="GK950" s="459"/>
      <c r="GP950" s="251"/>
      <c r="GR950" s="459"/>
      <c r="GS950" s="459"/>
      <c r="GT950" s="459"/>
      <c r="GY950" s="251"/>
      <c r="HA950" s="459"/>
      <c r="HB950" s="459"/>
      <c r="HC950" s="459"/>
      <c r="HH950" s="251"/>
      <c r="HJ950" s="459"/>
      <c r="HK950" s="459"/>
      <c r="HL950" s="459"/>
      <c r="HQ950" s="459"/>
      <c r="HR950" s="459"/>
      <c r="HS950" s="459"/>
      <c r="HT950" s="459"/>
      <c r="HU950" s="459"/>
      <c r="HV950" s="459"/>
      <c r="HW950" s="459"/>
      <c r="HX950" s="459"/>
      <c r="HY950" s="459"/>
      <c r="HZ950" s="459"/>
      <c r="IA950" s="459"/>
      <c r="IB950" s="459"/>
      <c r="IC950" s="459"/>
      <c r="ID950" s="459"/>
      <c r="IE950" s="459"/>
      <c r="IF950" s="459"/>
      <c r="IG950" s="459"/>
      <c r="IH950" s="459"/>
      <c r="II950" s="459"/>
      <c r="IJ950" s="459"/>
      <c r="IK950" s="459"/>
      <c r="IL950" s="459"/>
      <c r="IM950" s="459"/>
      <c r="IN950" s="459"/>
      <c r="IO950" s="459"/>
      <c r="IP950" s="459"/>
      <c r="IQ950" s="459"/>
      <c r="IR950" s="459"/>
      <c r="IS950" s="459"/>
      <c r="IT950" s="459"/>
      <c r="IU950" s="459"/>
      <c r="IV950" s="459"/>
      <c r="RS950" s="252"/>
    </row>
    <row r="951" spans="1:487" s="461" customFormat="1" ht="18">
      <c r="A951" s="605" t="s">
        <v>2420</v>
      </c>
      <c r="B951" s="459"/>
      <c r="C951" s="488"/>
      <c r="D951" s="606" t="s">
        <v>129</v>
      </c>
      <c r="E951" s="461">
        <f t="shared" si="12"/>
        <v>0</v>
      </c>
      <c r="F951" s="524">
        <f t="shared" si="13"/>
        <v>0</v>
      </c>
      <c r="G951" s="473"/>
      <c r="H951" s="473"/>
      <c r="I951" s="473"/>
      <c r="J951" s="473"/>
      <c r="K951" s="473"/>
      <c r="M951" s="459"/>
      <c r="N951" s="459"/>
      <c r="R951" s="251"/>
      <c r="T951" s="459"/>
      <c r="U951" s="459"/>
      <c r="V951" s="459"/>
      <c r="AA951" s="251"/>
      <c r="AC951" s="459"/>
      <c r="AD951" s="459"/>
      <c r="AE951" s="459"/>
      <c r="AJ951" s="251"/>
      <c r="AL951" s="459"/>
      <c r="AM951" s="459"/>
      <c r="AN951" s="459"/>
      <c r="AS951" s="251"/>
      <c r="AU951" s="459"/>
      <c r="AV951" s="459"/>
      <c r="AW951" s="459"/>
      <c r="BB951" s="251"/>
      <c r="BD951" s="459"/>
      <c r="BE951" s="459"/>
      <c r="BF951" s="459"/>
      <c r="BK951" s="251"/>
      <c r="BM951" s="459"/>
      <c r="BN951" s="459"/>
      <c r="BO951" s="459"/>
      <c r="BT951" s="251"/>
      <c r="BV951" s="459"/>
      <c r="BW951" s="459"/>
      <c r="BX951" s="459"/>
      <c r="CC951" s="251"/>
      <c r="CE951" s="459"/>
      <c r="CF951" s="459"/>
      <c r="CG951" s="459"/>
      <c r="CL951" s="251"/>
      <c r="CN951" s="459"/>
      <c r="CO951" s="459"/>
      <c r="CP951" s="459"/>
      <c r="CU951" s="251"/>
      <c r="CW951" s="459"/>
      <c r="CX951" s="459"/>
      <c r="CY951" s="459"/>
      <c r="DD951" s="251"/>
      <c r="DF951" s="459"/>
      <c r="DG951" s="459"/>
      <c r="DH951" s="459"/>
      <c r="DM951" s="251"/>
      <c r="DO951" s="459"/>
      <c r="DP951" s="459"/>
      <c r="DQ951" s="459"/>
      <c r="DV951" s="251"/>
      <c r="DX951" s="459"/>
      <c r="DY951" s="459"/>
      <c r="DZ951" s="459"/>
      <c r="EE951" s="251"/>
      <c r="EG951" s="459"/>
      <c r="EH951" s="459"/>
      <c r="EI951" s="459"/>
      <c r="EN951" s="251"/>
      <c r="EP951" s="459"/>
      <c r="EQ951" s="459"/>
      <c r="ER951" s="459"/>
      <c r="EW951" s="251"/>
      <c r="EY951" s="459"/>
      <c r="EZ951" s="459"/>
      <c r="FA951" s="459"/>
      <c r="FF951" s="251"/>
      <c r="FH951" s="459"/>
      <c r="FI951" s="459"/>
      <c r="FJ951" s="459"/>
      <c r="FO951" s="251"/>
      <c r="FQ951" s="459"/>
      <c r="FR951" s="459"/>
      <c r="FS951" s="459"/>
      <c r="FX951" s="251"/>
      <c r="FZ951" s="459"/>
      <c r="GA951" s="459"/>
      <c r="GB951" s="459"/>
      <c r="GG951" s="251"/>
      <c r="GI951" s="459"/>
      <c r="GJ951" s="459"/>
      <c r="GK951" s="459"/>
      <c r="GP951" s="251"/>
      <c r="GR951" s="459"/>
      <c r="GS951" s="459"/>
      <c r="GT951" s="459"/>
      <c r="GY951" s="251"/>
      <c r="HA951" s="459"/>
      <c r="HB951" s="459"/>
      <c r="HC951" s="459"/>
      <c r="HH951" s="251"/>
      <c r="HJ951" s="459"/>
      <c r="HK951" s="459"/>
      <c r="HL951" s="459"/>
      <c r="HQ951" s="459"/>
      <c r="HR951" s="459"/>
      <c r="HS951" s="459"/>
      <c r="HT951" s="459"/>
      <c r="HU951" s="459"/>
      <c r="HV951" s="459"/>
      <c r="HW951" s="459"/>
      <c r="HX951" s="459"/>
      <c r="HY951" s="459"/>
      <c r="HZ951" s="459"/>
      <c r="IA951" s="459"/>
      <c r="IB951" s="459"/>
      <c r="IC951" s="459"/>
      <c r="ID951" s="459"/>
      <c r="IE951" s="459"/>
      <c r="IF951" s="459"/>
      <c r="IG951" s="459"/>
      <c r="IH951" s="459"/>
      <c r="II951" s="459"/>
      <c r="IJ951" s="459"/>
      <c r="IK951" s="459"/>
      <c r="IL951" s="459"/>
      <c r="IM951" s="459"/>
      <c r="IN951" s="459"/>
      <c r="IO951" s="459"/>
      <c r="IP951" s="459"/>
      <c r="IQ951" s="459"/>
      <c r="IR951" s="459"/>
      <c r="IS951" s="459"/>
      <c r="IT951" s="459"/>
      <c r="IU951" s="459"/>
      <c r="IV951" s="459"/>
      <c r="RS951" s="252"/>
    </row>
    <row r="952" spans="1:487" s="461" customFormat="1" ht="18">
      <c r="A952" s="605" t="s">
        <v>1894</v>
      </c>
      <c r="B952" s="459"/>
      <c r="C952" s="488"/>
      <c r="D952" s="606" t="s">
        <v>129</v>
      </c>
      <c r="E952" s="461">
        <f t="shared" si="12"/>
        <v>1</v>
      </c>
      <c r="F952" s="524">
        <f t="shared" si="13"/>
        <v>0</v>
      </c>
      <c r="G952" s="473"/>
      <c r="H952" s="473"/>
      <c r="I952" s="473"/>
      <c r="J952" s="473"/>
      <c r="K952" s="473"/>
      <c r="L952" s="459"/>
      <c r="M952" s="459"/>
      <c r="N952" s="459"/>
      <c r="R952" s="251"/>
      <c r="T952" s="459"/>
      <c r="U952" s="459"/>
      <c r="V952" s="459"/>
      <c r="AA952" s="251"/>
      <c r="AC952" s="459"/>
      <c r="AD952" s="459"/>
      <c r="AE952" s="459"/>
      <c r="AJ952" s="251"/>
      <c r="AL952" s="459"/>
      <c r="AM952" s="459"/>
      <c r="AN952" s="459"/>
      <c r="AS952" s="251"/>
      <c r="AU952" s="459"/>
      <c r="AV952" s="459"/>
      <c r="AW952" s="459"/>
      <c r="BB952" s="251"/>
      <c r="BD952" s="459"/>
      <c r="BE952" s="459"/>
      <c r="BF952" s="459"/>
      <c r="BK952" s="251"/>
      <c r="BM952" s="459"/>
      <c r="BN952" s="459"/>
      <c r="BO952" s="459"/>
      <c r="BT952" s="251"/>
      <c r="BV952" s="459"/>
      <c r="BW952" s="459"/>
      <c r="BX952" s="459"/>
      <c r="CC952" s="251"/>
      <c r="CE952" s="459"/>
      <c r="CF952" s="459"/>
      <c r="CG952" s="459"/>
      <c r="CL952" s="251"/>
      <c r="CN952" s="459"/>
      <c r="CO952" s="459"/>
      <c r="CP952" s="459"/>
      <c r="CU952" s="251"/>
      <c r="CW952" s="459"/>
      <c r="CX952" s="459"/>
      <c r="CY952" s="459"/>
      <c r="DD952" s="251"/>
      <c r="DF952" s="459"/>
      <c r="DG952" s="459"/>
      <c r="DH952" s="459"/>
      <c r="DM952" s="251"/>
      <c r="DO952" s="459"/>
      <c r="DP952" s="459"/>
      <c r="DQ952" s="459"/>
      <c r="DV952" s="251"/>
      <c r="DX952" s="459"/>
      <c r="DY952" s="459"/>
      <c r="DZ952" s="459"/>
      <c r="EE952" s="251"/>
      <c r="EG952" s="459"/>
      <c r="EH952" s="459"/>
      <c r="EI952" s="459"/>
      <c r="EN952" s="251"/>
      <c r="EP952" s="459"/>
      <c r="EQ952" s="459"/>
      <c r="ER952" s="459"/>
      <c r="EW952" s="251"/>
      <c r="EY952" s="459"/>
      <c r="EZ952" s="459"/>
      <c r="FA952" s="459"/>
      <c r="FF952" s="251"/>
      <c r="FH952" s="459"/>
      <c r="FI952" s="459"/>
      <c r="FJ952" s="459"/>
      <c r="FO952" s="251"/>
      <c r="FQ952" s="459"/>
      <c r="FR952" s="459"/>
      <c r="FS952" s="459"/>
      <c r="FX952" s="251"/>
      <c r="FZ952" s="459"/>
      <c r="GA952" s="459"/>
      <c r="GB952" s="459"/>
      <c r="GG952" s="251"/>
      <c r="GI952" s="459"/>
      <c r="GJ952" s="459"/>
      <c r="GK952" s="459"/>
      <c r="GP952" s="251"/>
      <c r="GR952" s="459"/>
      <c r="GS952" s="459"/>
      <c r="GT952" s="459"/>
      <c r="GY952" s="251"/>
      <c r="HA952" s="459"/>
      <c r="HB952" s="459"/>
      <c r="HC952" s="459"/>
      <c r="HH952" s="251"/>
      <c r="HJ952" s="459"/>
      <c r="HK952" s="459"/>
      <c r="HL952" s="459"/>
      <c r="HQ952" s="459"/>
      <c r="HR952" s="459"/>
      <c r="HS952" s="459"/>
      <c r="HT952" s="459"/>
      <c r="HU952" s="459"/>
      <c r="HV952" s="459"/>
      <c r="HW952" s="459"/>
      <c r="HX952" s="459"/>
      <c r="HY952" s="459"/>
      <c r="HZ952" s="459"/>
      <c r="IA952" s="459"/>
      <c r="IB952" s="459"/>
      <c r="IC952" s="459"/>
      <c r="ID952" s="459"/>
      <c r="IE952" s="459"/>
      <c r="IF952" s="459"/>
      <c r="IG952" s="459"/>
      <c r="IH952" s="459"/>
      <c r="II952" s="459"/>
      <c r="IJ952" s="459"/>
      <c r="IK952" s="459"/>
      <c r="IL952" s="459"/>
      <c r="IM952" s="459"/>
      <c r="IN952" s="459"/>
      <c r="IO952" s="459"/>
      <c r="IP952" s="459"/>
      <c r="IQ952" s="459"/>
      <c r="IR952" s="459"/>
      <c r="IS952" s="459"/>
      <c r="IT952" s="459"/>
      <c r="IU952" s="459"/>
      <c r="IV952" s="459"/>
      <c r="RS952" s="252"/>
    </row>
    <row r="953" spans="1:487" s="461" customFormat="1" ht="18">
      <c r="A953" s="605" t="s">
        <v>1430</v>
      </c>
      <c r="B953" s="459"/>
      <c r="C953" s="488"/>
      <c r="D953" s="606" t="s">
        <v>129</v>
      </c>
      <c r="E953" s="461">
        <f t="shared" si="12"/>
        <v>0</v>
      </c>
      <c r="F953" s="524">
        <f t="shared" si="13"/>
        <v>0</v>
      </c>
      <c r="G953" s="473"/>
      <c r="H953" s="473"/>
      <c r="I953" s="473"/>
      <c r="J953" s="473"/>
      <c r="K953" s="473"/>
      <c r="M953" s="459"/>
      <c r="N953" s="459"/>
      <c r="R953" s="251"/>
      <c r="T953" s="459"/>
      <c r="U953" s="459"/>
      <c r="V953" s="459"/>
      <c r="AA953" s="251"/>
      <c r="AC953" s="459"/>
      <c r="AD953" s="459"/>
      <c r="AE953" s="459"/>
      <c r="AJ953" s="251"/>
      <c r="AL953" s="459"/>
      <c r="AM953" s="459"/>
      <c r="AN953" s="459"/>
      <c r="AS953" s="251"/>
      <c r="AU953" s="459"/>
      <c r="AV953" s="459"/>
      <c r="AW953" s="459"/>
      <c r="BB953" s="251"/>
      <c r="BD953" s="459"/>
      <c r="BE953" s="459"/>
      <c r="BF953" s="459"/>
      <c r="BK953" s="251"/>
      <c r="BM953" s="459"/>
      <c r="BN953" s="459"/>
      <c r="BO953" s="459"/>
      <c r="BT953" s="251"/>
      <c r="BV953" s="459"/>
      <c r="BW953" s="459"/>
      <c r="BX953" s="459"/>
      <c r="CC953" s="251"/>
      <c r="CE953" s="459"/>
      <c r="CF953" s="459"/>
      <c r="CG953" s="459"/>
      <c r="CL953" s="251"/>
      <c r="CN953" s="459"/>
      <c r="CO953" s="459"/>
      <c r="CP953" s="459"/>
      <c r="CU953" s="251"/>
      <c r="CW953" s="459"/>
      <c r="CX953" s="459"/>
      <c r="CY953" s="459"/>
      <c r="DD953" s="251"/>
      <c r="DF953" s="459"/>
      <c r="DG953" s="459"/>
      <c r="DH953" s="459"/>
      <c r="DM953" s="251"/>
      <c r="DO953" s="459"/>
      <c r="DP953" s="459"/>
      <c r="DQ953" s="459"/>
      <c r="DV953" s="251"/>
      <c r="DX953" s="459"/>
      <c r="DY953" s="459"/>
      <c r="DZ953" s="459"/>
      <c r="EE953" s="251"/>
      <c r="EG953" s="459"/>
      <c r="EH953" s="459"/>
      <c r="EI953" s="459"/>
      <c r="EN953" s="251"/>
      <c r="EP953" s="459"/>
      <c r="EQ953" s="459"/>
      <c r="ER953" s="459"/>
      <c r="EW953" s="251"/>
      <c r="EY953" s="459"/>
      <c r="EZ953" s="459"/>
      <c r="FA953" s="459"/>
      <c r="FF953" s="251"/>
      <c r="FH953" s="459"/>
      <c r="FI953" s="459"/>
      <c r="FJ953" s="459"/>
      <c r="FO953" s="251"/>
      <c r="FQ953" s="459"/>
      <c r="FR953" s="459"/>
      <c r="FS953" s="459"/>
      <c r="FX953" s="251"/>
      <c r="FZ953" s="459"/>
      <c r="GA953" s="459"/>
      <c r="GB953" s="459"/>
      <c r="GG953" s="251"/>
      <c r="GI953" s="459"/>
      <c r="GJ953" s="459"/>
      <c r="GK953" s="459"/>
      <c r="GP953" s="251"/>
      <c r="GR953" s="459"/>
      <c r="GS953" s="459"/>
      <c r="GT953" s="459"/>
      <c r="GY953" s="251"/>
      <c r="HA953" s="459"/>
      <c r="HB953" s="459"/>
      <c r="HC953" s="459"/>
      <c r="HH953" s="251"/>
      <c r="HJ953" s="459"/>
      <c r="HK953" s="459"/>
      <c r="HL953" s="459"/>
      <c r="HQ953" s="459"/>
      <c r="HR953" s="459"/>
      <c r="HS953" s="459"/>
      <c r="HT953" s="459"/>
      <c r="HU953" s="459"/>
      <c r="HV953" s="459"/>
      <c r="HW953" s="459"/>
      <c r="HX953" s="459"/>
      <c r="HY953" s="459"/>
      <c r="HZ953" s="459"/>
      <c r="IA953" s="459"/>
      <c r="IB953" s="459"/>
      <c r="IC953" s="459"/>
      <c r="ID953" s="459"/>
      <c r="IE953" s="459"/>
      <c r="IF953" s="459"/>
      <c r="IG953" s="459"/>
      <c r="IH953" s="459"/>
      <c r="II953" s="459"/>
      <c r="IJ953" s="459"/>
      <c r="IK953" s="459"/>
      <c r="IL953" s="459"/>
      <c r="IM953" s="459"/>
      <c r="IN953" s="459"/>
      <c r="IO953" s="459"/>
      <c r="IP953" s="459"/>
      <c r="IQ953" s="459"/>
      <c r="IR953" s="459"/>
      <c r="IS953" s="459"/>
      <c r="IT953" s="459"/>
      <c r="IU953" s="459"/>
      <c r="IV953" s="459"/>
      <c r="RS953" s="252"/>
    </row>
    <row r="954" spans="1:487" s="461" customFormat="1" ht="18">
      <c r="A954" s="605" t="s">
        <v>2421</v>
      </c>
      <c r="B954" s="459"/>
      <c r="C954" s="488"/>
      <c r="D954" s="606" t="s">
        <v>129</v>
      </c>
      <c r="E954" s="461">
        <f t="shared" si="12"/>
        <v>0</v>
      </c>
      <c r="F954" s="524">
        <f t="shared" si="13"/>
        <v>0</v>
      </c>
      <c r="G954" s="473"/>
      <c r="H954" s="473"/>
      <c r="I954" s="473"/>
      <c r="J954" s="473"/>
      <c r="K954" s="473"/>
      <c r="L954" s="459"/>
      <c r="M954" s="459"/>
      <c r="N954" s="459"/>
      <c r="R954" s="251"/>
      <c r="T954" s="459"/>
      <c r="U954" s="459"/>
      <c r="V954" s="459"/>
      <c r="AA954" s="251"/>
      <c r="AC954" s="459"/>
      <c r="AD954" s="459"/>
      <c r="AE954" s="459"/>
      <c r="AJ954" s="251"/>
      <c r="AL954" s="459"/>
      <c r="AM954" s="459"/>
      <c r="AN954" s="459"/>
      <c r="AS954" s="251"/>
      <c r="AU954" s="459"/>
      <c r="AV954" s="459"/>
      <c r="AW954" s="459"/>
      <c r="BB954" s="251"/>
      <c r="BD954" s="459"/>
      <c r="BE954" s="459"/>
      <c r="BF954" s="459"/>
      <c r="BK954" s="251"/>
      <c r="BM954" s="459"/>
      <c r="BN954" s="459"/>
      <c r="BO954" s="459"/>
      <c r="BT954" s="251"/>
      <c r="BV954" s="459"/>
      <c r="BW954" s="459"/>
      <c r="BX954" s="459"/>
      <c r="CC954" s="251"/>
      <c r="CE954" s="459"/>
      <c r="CF954" s="459"/>
      <c r="CG954" s="459"/>
      <c r="CL954" s="251"/>
      <c r="CN954" s="459"/>
      <c r="CO954" s="459"/>
      <c r="CP954" s="459"/>
      <c r="CU954" s="251"/>
      <c r="CW954" s="459"/>
      <c r="CX954" s="459"/>
      <c r="CY954" s="459"/>
      <c r="DD954" s="251"/>
      <c r="DF954" s="459"/>
      <c r="DG954" s="459"/>
      <c r="DH954" s="459"/>
      <c r="DM954" s="251"/>
      <c r="DO954" s="459"/>
      <c r="DP954" s="459"/>
      <c r="DQ954" s="459"/>
      <c r="DV954" s="251"/>
      <c r="DX954" s="459"/>
      <c r="DY954" s="459"/>
      <c r="DZ954" s="459"/>
      <c r="EE954" s="251"/>
      <c r="EG954" s="459"/>
      <c r="EH954" s="459"/>
      <c r="EI954" s="459"/>
      <c r="EN954" s="251"/>
      <c r="EP954" s="459"/>
      <c r="EQ954" s="459"/>
      <c r="ER954" s="459"/>
      <c r="EW954" s="251"/>
      <c r="EY954" s="459"/>
      <c r="EZ954" s="459"/>
      <c r="FA954" s="459"/>
      <c r="FF954" s="251"/>
      <c r="FH954" s="459"/>
      <c r="FI954" s="459"/>
      <c r="FJ954" s="459"/>
      <c r="FO954" s="251"/>
      <c r="FQ954" s="459"/>
      <c r="FR954" s="459"/>
      <c r="FS954" s="459"/>
      <c r="FX954" s="251"/>
      <c r="FZ954" s="459"/>
      <c r="GA954" s="459"/>
      <c r="GB954" s="459"/>
      <c r="GG954" s="251"/>
      <c r="GI954" s="459"/>
      <c r="GJ954" s="459"/>
      <c r="GK954" s="459"/>
      <c r="GP954" s="251"/>
      <c r="GR954" s="459"/>
      <c r="GS954" s="459"/>
      <c r="GT954" s="459"/>
      <c r="GY954" s="251"/>
      <c r="HA954" s="459"/>
      <c r="HB954" s="459"/>
      <c r="HC954" s="459"/>
      <c r="HH954" s="251"/>
      <c r="HJ954" s="459"/>
      <c r="HK954" s="459"/>
      <c r="HL954" s="459"/>
      <c r="HQ954" s="459"/>
      <c r="HR954" s="459"/>
      <c r="HS954" s="459"/>
      <c r="HT954" s="459"/>
      <c r="HU954" s="459"/>
      <c r="HV954" s="459"/>
      <c r="HW954" s="459"/>
      <c r="HX954" s="459"/>
      <c r="HY954" s="459"/>
      <c r="HZ954" s="459"/>
      <c r="IA954" s="459"/>
      <c r="IB954" s="459"/>
      <c r="IC954" s="459"/>
      <c r="ID954" s="459"/>
      <c r="IE954" s="459"/>
      <c r="IF954" s="459"/>
      <c r="IG954" s="459"/>
      <c r="IH954" s="459"/>
      <c r="II954" s="459"/>
      <c r="IJ954" s="459"/>
      <c r="IK954" s="459"/>
      <c r="IL954" s="459"/>
      <c r="IM954" s="459"/>
      <c r="IN954" s="459"/>
      <c r="IO954" s="459"/>
      <c r="IP954" s="459"/>
      <c r="IQ954" s="459"/>
      <c r="IR954" s="459"/>
      <c r="IS954" s="459"/>
      <c r="IT954" s="459"/>
      <c r="IU954" s="459"/>
      <c r="IV954" s="459"/>
      <c r="RS954" s="252"/>
    </row>
    <row r="955" spans="1:487" s="461" customFormat="1" ht="18">
      <c r="A955" s="605" t="s">
        <v>1115</v>
      </c>
      <c r="B955" s="459"/>
      <c r="C955" s="488"/>
      <c r="D955" s="606" t="s">
        <v>129</v>
      </c>
      <c r="E955" s="461">
        <f t="shared" si="12"/>
        <v>0</v>
      </c>
      <c r="F955" s="524">
        <f t="shared" si="13"/>
        <v>0</v>
      </c>
      <c r="G955" s="473"/>
      <c r="H955" s="473"/>
      <c r="I955" s="473"/>
      <c r="J955" s="473"/>
      <c r="K955" s="473"/>
      <c r="L955" s="459"/>
      <c r="M955" s="459"/>
      <c r="N955" s="459"/>
      <c r="R955" s="251"/>
      <c r="T955" s="459"/>
      <c r="U955" s="459"/>
      <c r="V955" s="459"/>
      <c r="AA955" s="251"/>
      <c r="AC955" s="459"/>
      <c r="AD955" s="459"/>
      <c r="AE955" s="459"/>
      <c r="AJ955" s="251"/>
      <c r="AL955" s="459"/>
      <c r="AM955" s="459"/>
      <c r="AN955" s="459"/>
      <c r="AS955" s="251"/>
      <c r="AU955" s="459"/>
      <c r="AV955" s="459"/>
      <c r="AW955" s="459"/>
      <c r="BB955" s="251"/>
      <c r="BD955" s="459"/>
      <c r="BE955" s="459"/>
      <c r="BF955" s="459"/>
      <c r="BK955" s="251"/>
      <c r="BM955" s="459"/>
      <c r="BN955" s="459"/>
      <c r="BO955" s="459"/>
      <c r="BT955" s="251"/>
      <c r="BV955" s="459"/>
      <c r="BW955" s="459"/>
      <c r="BX955" s="459"/>
      <c r="CC955" s="251"/>
      <c r="CE955" s="459"/>
      <c r="CF955" s="459"/>
      <c r="CG955" s="459"/>
      <c r="CL955" s="251"/>
      <c r="CN955" s="459"/>
      <c r="CO955" s="459"/>
      <c r="CP955" s="459"/>
      <c r="CU955" s="251"/>
      <c r="CW955" s="459"/>
      <c r="CX955" s="459"/>
      <c r="CY955" s="459"/>
      <c r="DD955" s="251"/>
      <c r="DF955" s="459"/>
      <c r="DG955" s="459"/>
      <c r="DH955" s="459"/>
      <c r="DM955" s="251"/>
      <c r="DO955" s="459"/>
      <c r="DP955" s="459"/>
      <c r="DQ955" s="459"/>
      <c r="DV955" s="251"/>
      <c r="DX955" s="459"/>
      <c r="DY955" s="459"/>
      <c r="DZ955" s="459"/>
      <c r="EE955" s="251"/>
      <c r="EG955" s="459"/>
      <c r="EH955" s="459"/>
      <c r="EI955" s="459"/>
      <c r="EN955" s="251"/>
      <c r="EP955" s="459"/>
      <c r="EQ955" s="459"/>
      <c r="ER955" s="459"/>
      <c r="EW955" s="251"/>
      <c r="EY955" s="459"/>
      <c r="EZ955" s="459"/>
      <c r="FA955" s="459"/>
      <c r="FF955" s="251"/>
      <c r="FH955" s="459"/>
      <c r="FI955" s="459"/>
      <c r="FJ955" s="459"/>
      <c r="FO955" s="251"/>
      <c r="FQ955" s="459"/>
      <c r="FR955" s="459"/>
      <c r="FS955" s="459"/>
      <c r="FX955" s="251"/>
      <c r="FZ955" s="459"/>
      <c r="GA955" s="459"/>
      <c r="GB955" s="459"/>
      <c r="GG955" s="251"/>
      <c r="GI955" s="459"/>
      <c r="GJ955" s="459"/>
      <c r="GK955" s="459"/>
      <c r="GP955" s="251"/>
      <c r="GR955" s="459"/>
      <c r="GS955" s="459"/>
      <c r="GT955" s="459"/>
      <c r="GY955" s="251"/>
      <c r="HA955" s="459"/>
      <c r="HB955" s="459"/>
      <c r="HC955" s="459"/>
      <c r="HH955" s="251"/>
      <c r="HJ955" s="459"/>
      <c r="HK955" s="459"/>
      <c r="HL955" s="459"/>
      <c r="HQ955" s="459"/>
      <c r="HR955" s="459"/>
      <c r="HS955" s="459"/>
      <c r="HT955" s="459"/>
      <c r="HU955" s="459"/>
      <c r="HV955" s="459"/>
      <c r="HW955" s="459"/>
      <c r="HX955" s="459"/>
      <c r="HY955" s="459"/>
      <c r="HZ955" s="459"/>
      <c r="IA955" s="459"/>
      <c r="IB955" s="459"/>
      <c r="IC955" s="459"/>
      <c r="ID955" s="459"/>
      <c r="IE955" s="459"/>
      <c r="IF955" s="459"/>
      <c r="IG955" s="459"/>
      <c r="IH955" s="459"/>
      <c r="II955" s="459"/>
      <c r="IJ955" s="459"/>
      <c r="IK955" s="459"/>
      <c r="IL955" s="459"/>
      <c r="IM955" s="459"/>
      <c r="IN955" s="459"/>
      <c r="IO955" s="459"/>
      <c r="IP955" s="459"/>
      <c r="IQ955" s="459"/>
      <c r="IR955" s="459"/>
      <c r="IS955" s="459"/>
      <c r="IT955" s="459"/>
      <c r="IU955" s="459"/>
      <c r="IV955" s="459"/>
      <c r="RS955" s="252"/>
    </row>
    <row r="956" spans="1:487" s="461" customFormat="1" ht="18">
      <c r="A956" s="605" t="s">
        <v>466</v>
      </c>
      <c r="B956" s="488"/>
      <c r="C956" s="488"/>
      <c r="D956" s="461" t="s">
        <v>131</v>
      </c>
      <c r="E956" s="461">
        <f t="shared" si="12"/>
        <v>5</v>
      </c>
      <c r="F956" s="524">
        <f t="shared" si="13"/>
        <v>0</v>
      </c>
      <c r="G956" s="473"/>
      <c r="H956" s="473"/>
      <c r="I956" s="473"/>
      <c r="J956" s="473"/>
      <c r="K956" s="473"/>
      <c r="L956" s="509"/>
      <c r="N956" s="459"/>
      <c r="R956" s="251"/>
      <c r="T956" s="459"/>
      <c r="U956" s="459"/>
      <c r="V956" s="459"/>
      <c r="AA956" s="251"/>
      <c r="AC956" s="459"/>
      <c r="AD956" s="459"/>
      <c r="AE956" s="459"/>
      <c r="AJ956" s="251"/>
      <c r="AL956" s="459"/>
      <c r="AM956" s="459"/>
      <c r="AN956" s="459"/>
      <c r="AS956" s="251"/>
      <c r="AU956" s="459"/>
      <c r="AV956" s="459"/>
      <c r="AW956" s="459"/>
      <c r="BB956" s="251"/>
      <c r="BD956" s="459"/>
      <c r="BE956" s="459"/>
      <c r="BF956" s="459"/>
      <c r="BK956" s="251"/>
      <c r="BM956" s="459"/>
      <c r="BN956" s="459"/>
      <c r="BO956" s="459"/>
      <c r="BT956" s="251"/>
      <c r="BV956" s="459"/>
      <c r="BW956" s="459"/>
      <c r="BX956" s="459"/>
      <c r="CC956" s="251"/>
      <c r="CE956" s="459"/>
      <c r="CF956" s="459"/>
      <c r="CG956" s="459"/>
      <c r="CL956" s="251"/>
      <c r="CN956" s="459"/>
      <c r="CO956" s="459"/>
      <c r="CP956" s="459"/>
      <c r="CU956" s="251"/>
      <c r="CW956" s="459"/>
      <c r="CX956" s="459"/>
      <c r="CY956" s="459"/>
      <c r="DD956" s="251"/>
      <c r="DF956" s="459"/>
      <c r="DG956" s="459"/>
      <c r="DH956" s="459"/>
      <c r="DM956" s="251"/>
      <c r="DO956" s="459"/>
      <c r="DP956" s="459"/>
      <c r="DQ956" s="459"/>
      <c r="DV956" s="251"/>
      <c r="DX956" s="459"/>
      <c r="DY956" s="459"/>
      <c r="DZ956" s="459"/>
      <c r="EE956" s="251"/>
      <c r="EG956" s="459"/>
      <c r="EH956" s="459"/>
      <c r="EI956" s="459"/>
      <c r="EN956" s="251"/>
      <c r="EP956" s="459"/>
      <c r="EQ956" s="459"/>
      <c r="ER956" s="459"/>
      <c r="EW956" s="251"/>
      <c r="EY956" s="459"/>
      <c r="EZ956" s="459"/>
      <c r="FA956" s="459"/>
      <c r="FF956" s="251"/>
      <c r="FH956" s="459"/>
      <c r="FI956" s="459"/>
      <c r="FJ956" s="459"/>
      <c r="FO956" s="251"/>
      <c r="FQ956" s="459"/>
      <c r="FR956" s="459"/>
      <c r="FS956" s="459"/>
      <c r="FX956" s="251"/>
      <c r="FZ956" s="459"/>
      <c r="GA956" s="459"/>
      <c r="GB956" s="459"/>
      <c r="GG956" s="251"/>
      <c r="GI956" s="459"/>
      <c r="GJ956" s="459"/>
      <c r="GK956" s="459"/>
      <c r="GP956" s="251"/>
      <c r="GR956" s="459"/>
      <c r="GS956" s="459"/>
      <c r="GT956" s="459"/>
      <c r="GY956" s="251"/>
      <c r="HA956" s="459"/>
      <c r="HB956" s="459"/>
      <c r="HC956" s="459"/>
      <c r="HH956" s="251"/>
      <c r="HJ956" s="459"/>
      <c r="HK956" s="459"/>
      <c r="HL956" s="459"/>
      <c r="HQ956" s="459"/>
      <c r="HR956" s="459"/>
      <c r="HS956" s="459"/>
      <c r="HT956" s="459"/>
      <c r="HU956" s="459"/>
      <c r="HV956" s="459"/>
      <c r="HW956" s="459"/>
      <c r="HX956" s="459"/>
      <c r="HY956" s="459"/>
      <c r="HZ956" s="459"/>
      <c r="IA956" s="459"/>
      <c r="IB956" s="459"/>
      <c r="IC956" s="459"/>
      <c r="ID956" s="459"/>
      <c r="IE956" s="459"/>
      <c r="IF956" s="459"/>
      <c r="IG956" s="459"/>
      <c r="IH956" s="459"/>
      <c r="II956" s="459"/>
      <c r="IJ956" s="459"/>
      <c r="IK956" s="459"/>
      <c r="IL956" s="459"/>
      <c r="IM956" s="459"/>
      <c r="IN956" s="459"/>
      <c r="IO956" s="459"/>
      <c r="IP956" s="459"/>
      <c r="IQ956" s="459"/>
      <c r="IR956" s="459"/>
      <c r="IS956" s="459"/>
      <c r="IT956" s="459"/>
      <c r="IU956" s="459"/>
      <c r="IV956" s="459"/>
      <c r="RS956" s="252"/>
    </row>
    <row r="957" spans="1:487" s="461" customFormat="1" ht="18">
      <c r="A957" s="605" t="s">
        <v>1073</v>
      </c>
      <c r="B957" s="459"/>
      <c r="C957" s="488"/>
      <c r="D957" s="606" t="s">
        <v>129</v>
      </c>
      <c r="E957" s="461">
        <f t="shared" si="12"/>
        <v>1</v>
      </c>
      <c r="F957" s="524">
        <f t="shared" si="13"/>
        <v>0</v>
      </c>
      <c r="G957" s="473"/>
      <c r="H957" s="473"/>
      <c r="I957" s="473"/>
      <c r="J957" s="473"/>
      <c r="K957" s="473"/>
      <c r="L957" s="459"/>
      <c r="M957" s="459"/>
      <c r="N957" s="459"/>
      <c r="R957" s="251"/>
      <c r="T957" s="459"/>
      <c r="U957" s="459"/>
      <c r="V957" s="459"/>
      <c r="AA957" s="251"/>
      <c r="AC957" s="459"/>
      <c r="AD957" s="459"/>
      <c r="AE957" s="459"/>
      <c r="AJ957" s="251"/>
      <c r="AL957" s="459"/>
      <c r="AM957" s="459"/>
      <c r="AN957" s="459"/>
      <c r="AS957" s="251"/>
      <c r="AU957" s="459"/>
      <c r="AV957" s="459"/>
      <c r="AW957" s="459"/>
      <c r="BB957" s="251"/>
      <c r="BD957" s="459"/>
      <c r="BE957" s="459"/>
      <c r="BF957" s="459"/>
      <c r="BK957" s="251"/>
      <c r="BM957" s="459"/>
      <c r="BN957" s="459"/>
      <c r="BO957" s="459"/>
      <c r="BT957" s="251"/>
      <c r="BV957" s="459"/>
      <c r="BW957" s="459"/>
      <c r="BX957" s="459"/>
      <c r="CC957" s="251"/>
      <c r="CE957" s="459"/>
      <c r="CF957" s="459"/>
      <c r="CG957" s="459"/>
      <c r="CL957" s="251"/>
      <c r="CN957" s="459"/>
      <c r="CO957" s="459"/>
      <c r="CP957" s="459"/>
      <c r="CU957" s="251"/>
      <c r="CW957" s="459"/>
      <c r="CX957" s="459"/>
      <c r="CY957" s="459"/>
      <c r="DD957" s="251"/>
      <c r="DF957" s="459"/>
      <c r="DG957" s="459"/>
      <c r="DH957" s="459"/>
      <c r="DM957" s="251"/>
      <c r="DO957" s="459"/>
      <c r="DP957" s="459"/>
      <c r="DQ957" s="459"/>
      <c r="DV957" s="251"/>
      <c r="DX957" s="459"/>
      <c r="DY957" s="459"/>
      <c r="DZ957" s="459"/>
      <c r="EE957" s="251"/>
      <c r="EG957" s="459"/>
      <c r="EH957" s="459"/>
      <c r="EI957" s="459"/>
      <c r="EN957" s="251"/>
      <c r="EP957" s="459"/>
      <c r="EQ957" s="459"/>
      <c r="ER957" s="459"/>
      <c r="EW957" s="251"/>
      <c r="EY957" s="459"/>
      <c r="EZ957" s="459"/>
      <c r="FA957" s="459"/>
      <c r="FF957" s="251"/>
      <c r="FH957" s="459"/>
      <c r="FI957" s="459"/>
      <c r="FJ957" s="459"/>
      <c r="FO957" s="251"/>
      <c r="FQ957" s="459"/>
      <c r="FR957" s="459"/>
      <c r="FS957" s="459"/>
      <c r="FX957" s="251"/>
      <c r="FZ957" s="459"/>
      <c r="GA957" s="459"/>
      <c r="GB957" s="459"/>
      <c r="GG957" s="251"/>
      <c r="GI957" s="459"/>
      <c r="GJ957" s="459"/>
      <c r="GK957" s="459"/>
      <c r="GP957" s="251"/>
      <c r="GR957" s="459"/>
      <c r="GS957" s="459"/>
      <c r="GT957" s="459"/>
      <c r="GY957" s="251"/>
      <c r="HA957" s="459"/>
      <c r="HB957" s="459"/>
      <c r="HC957" s="459"/>
      <c r="HH957" s="251"/>
      <c r="HJ957" s="459"/>
      <c r="HK957" s="459"/>
      <c r="HL957" s="459"/>
      <c r="HQ957" s="459"/>
      <c r="HR957" s="459"/>
      <c r="HS957" s="459"/>
      <c r="HT957" s="459"/>
      <c r="HU957" s="459"/>
      <c r="HV957" s="459"/>
      <c r="HW957" s="459"/>
      <c r="HX957" s="459"/>
      <c r="HY957" s="459"/>
      <c r="HZ957" s="459"/>
      <c r="IA957" s="459"/>
      <c r="IB957" s="459"/>
      <c r="IC957" s="459"/>
      <c r="ID957" s="459"/>
      <c r="IE957" s="459"/>
      <c r="IF957" s="459"/>
      <c r="IG957" s="459"/>
      <c r="IH957" s="459"/>
      <c r="II957" s="459"/>
      <c r="IJ957" s="459"/>
      <c r="IK957" s="459"/>
      <c r="IL957" s="459"/>
      <c r="IM957" s="459"/>
      <c r="IN957" s="459"/>
      <c r="IO957" s="459"/>
      <c r="IP957" s="459"/>
      <c r="IQ957" s="459"/>
      <c r="IR957" s="459"/>
      <c r="IS957" s="459"/>
      <c r="IT957" s="459"/>
      <c r="IU957" s="459"/>
      <c r="IV957" s="459"/>
      <c r="RS957" s="252"/>
    </row>
    <row r="958" spans="1:487" s="461" customFormat="1" ht="18">
      <c r="A958" s="605" t="s">
        <v>2422</v>
      </c>
      <c r="B958" s="459"/>
      <c r="C958" s="488"/>
      <c r="D958" s="606" t="s">
        <v>129</v>
      </c>
      <c r="E958" s="461">
        <f t="shared" si="12"/>
        <v>0</v>
      </c>
      <c r="F958" s="524">
        <f t="shared" si="13"/>
        <v>0</v>
      </c>
      <c r="G958" s="473"/>
      <c r="H958" s="473"/>
      <c r="I958" s="473"/>
      <c r="J958" s="473"/>
      <c r="K958" s="473"/>
      <c r="M958" s="459"/>
      <c r="N958" s="459"/>
      <c r="R958" s="251"/>
      <c r="T958" s="459"/>
      <c r="U958" s="459"/>
      <c r="V958" s="459"/>
      <c r="AA958" s="251"/>
      <c r="AC958" s="459"/>
      <c r="AD958" s="459"/>
      <c r="AE958" s="459"/>
      <c r="AJ958" s="251"/>
      <c r="AL958" s="459"/>
      <c r="AM958" s="459"/>
      <c r="AN958" s="459"/>
      <c r="AS958" s="251"/>
      <c r="AU958" s="459"/>
      <c r="AV958" s="459"/>
      <c r="AW958" s="459"/>
      <c r="BB958" s="251"/>
      <c r="BD958" s="459"/>
      <c r="BE958" s="459"/>
      <c r="BF958" s="459"/>
      <c r="BK958" s="251"/>
      <c r="BM958" s="459"/>
      <c r="BN958" s="459"/>
      <c r="BO958" s="459"/>
      <c r="BT958" s="251"/>
      <c r="BV958" s="459"/>
      <c r="BW958" s="459"/>
      <c r="BX958" s="459"/>
      <c r="CC958" s="251"/>
      <c r="CE958" s="459"/>
      <c r="CF958" s="459"/>
      <c r="CG958" s="459"/>
      <c r="CL958" s="251"/>
      <c r="CN958" s="459"/>
      <c r="CO958" s="459"/>
      <c r="CP958" s="459"/>
      <c r="CU958" s="251"/>
      <c r="CW958" s="459"/>
      <c r="CX958" s="459"/>
      <c r="CY958" s="459"/>
      <c r="DD958" s="251"/>
      <c r="DF958" s="459"/>
      <c r="DG958" s="459"/>
      <c r="DH958" s="459"/>
      <c r="DM958" s="251"/>
      <c r="DO958" s="459"/>
      <c r="DP958" s="459"/>
      <c r="DQ958" s="459"/>
      <c r="DV958" s="251"/>
      <c r="DX958" s="459"/>
      <c r="DY958" s="459"/>
      <c r="DZ958" s="459"/>
      <c r="EE958" s="251"/>
      <c r="EG958" s="459"/>
      <c r="EH958" s="459"/>
      <c r="EI958" s="459"/>
      <c r="EN958" s="251"/>
      <c r="EP958" s="459"/>
      <c r="EQ958" s="459"/>
      <c r="ER958" s="459"/>
      <c r="EW958" s="251"/>
      <c r="EY958" s="459"/>
      <c r="EZ958" s="459"/>
      <c r="FA958" s="459"/>
      <c r="FF958" s="251"/>
      <c r="FH958" s="459"/>
      <c r="FI958" s="459"/>
      <c r="FJ958" s="459"/>
      <c r="FO958" s="251"/>
      <c r="FQ958" s="459"/>
      <c r="FR958" s="459"/>
      <c r="FS958" s="459"/>
      <c r="FX958" s="251"/>
      <c r="FZ958" s="459"/>
      <c r="GA958" s="459"/>
      <c r="GB958" s="459"/>
      <c r="GG958" s="251"/>
      <c r="GI958" s="459"/>
      <c r="GJ958" s="459"/>
      <c r="GK958" s="459"/>
      <c r="GP958" s="251"/>
      <c r="GR958" s="459"/>
      <c r="GS958" s="459"/>
      <c r="GT958" s="459"/>
      <c r="GY958" s="251"/>
      <c r="HA958" s="459"/>
      <c r="HB958" s="459"/>
      <c r="HC958" s="459"/>
      <c r="HH958" s="251"/>
      <c r="HJ958" s="459"/>
      <c r="HK958" s="459"/>
      <c r="HL958" s="459"/>
      <c r="HQ958" s="459"/>
      <c r="HR958" s="459"/>
      <c r="HS958" s="459"/>
      <c r="HT958" s="459"/>
      <c r="HU958" s="459"/>
      <c r="HV958" s="459"/>
      <c r="HW958" s="459"/>
      <c r="HX958" s="459"/>
      <c r="HY958" s="459"/>
      <c r="HZ958" s="459"/>
      <c r="IA958" s="459"/>
      <c r="IB958" s="459"/>
      <c r="IC958" s="459"/>
      <c r="ID958" s="459"/>
      <c r="IE958" s="459"/>
      <c r="IF958" s="459"/>
      <c r="IG958" s="459"/>
      <c r="IH958" s="459"/>
      <c r="II958" s="459"/>
      <c r="IJ958" s="459"/>
      <c r="IK958" s="459"/>
      <c r="IL958" s="459"/>
      <c r="IM958" s="459"/>
      <c r="IN958" s="459"/>
      <c r="IO958" s="459"/>
      <c r="IP958" s="459"/>
      <c r="IQ958" s="459"/>
      <c r="IR958" s="459"/>
      <c r="IS958" s="459"/>
      <c r="IT958" s="459"/>
      <c r="IU958" s="459"/>
      <c r="IV958" s="459"/>
      <c r="RS958" s="252"/>
    </row>
    <row r="959" spans="1:487" s="461" customFormat="1" ht="18">
      <c r="A959" s="605" t="s">
        <v>479</v>
      </c>
      <c r="B959" s="459"/>
      <c r="C959" s="488"/>
      <c r="D959" s="461" t="s">
        <v>137</v>
      </c>
      <c r="E959" s="461">
        <f t="shared" si="12"/>
        <v>4</v>
      </c>
      <c r="F959" s="524">
        <f t="shared" si="13"/>
        <v>0</v>
      </c>
      <c r="G959" s="473"/>
      <c r="H959" s="473"/>
      <c r="I959" s="473"/>
      <c r="J959" s="473"/>
      <c r="K959" s="473"/>
      <c r="L959" s="459"/>
      <c r="M959" s="459"/>
      <c r="N959" s="459"/>
      <c r="R959" s="251"/>
      <c r="T959" s="459"/>
      <c r="U959" s="459"/>
      <c r="V959" s="459"/>
      <c r="AA959" s="251"/>
      <c r="AC959" s="459"/>
      <c r="AD959" s="459"/>
      <c r="AE959" s="459"/>
      <c r="AJ959" s="251"/>
      <c r="AL959" s="459"/>
      <c r="AM959" s="459"/>
      <c r="AN959" s="459"/>
      <c r="AS959" s="251"/>
      <c r="AU959" s="459"/>
      <c r="AV959" s="459"/>
      <c r="AW959" s="459"/>
      <c r="BB959" s="251"/>
      <c r="BD959" s="459"/>
      <c r="BE959" s="459"/>
      <c r="BF959" s="459"/>
      <c r="BK959" s="251"/>
      <c r="BM959" s="459"/>
      <c r="BN959" s="459"/>
      <c r="BO959" s="459"/>
      <c r="BT959" s="251"/>
      <c r="BV959" s="459"/>
      <c r="BW959" s="459"/>
      <c r="BX959" s="459"/>
      <c r="CC959" s="251"/>
      <c r="CE959" s="459"/>
      <c r="CF959" s="459"/>
      <c r="CG959" s="459"/>
      <c r="CL959" s="251"/>
      <c r="CN959" s="459"/>
      <c r="CO959" s="459"/>
      <c r="CP959" s="459"/>
      <c r="CU959" s="251"/>
      <c r="CW959" s="459"/>
      <c r="CX959" s="459"/>
      <c r="CY959" s="459"/>
      <c r="DD959" s="251"/>
      <c r="DF959" s="459"/>
      <c r="DG959" s="459"/>
      <c r="DH959" s="459"/>
      <c r="DM959" s="251"/>
      <c r="DO959" s="459"/>
      <c r="DP959" s="459"/>
      <c r="DQ959" s="459"/>
      <c r="DV959" s="251"/>
      <c r="DX959" s="459"/>
      <c r="DY959" s="459"/>
      <c r="DZ959" s="459"/>
      <c r="EE959" s="251"/>
      <c r="EG959" s="459"/>
      <c r="EH959" s="459"/>
      <c r="EI959" s="459"/>
      <c r="EN959" s="251"/>
      <c r="EP959" s="459"/>
      <c r="EQ959" s="459"/>
      <c r="ER959" s="459"/>
      <c r="EW959" s="251"/>
      <c r="EY959" s="459"/>
      <c r="EZ959" s="459"/>
      <c r="FA959" s="459"/>
      <c r="FF959" s="251"/>
      <c r="FH959" s="459"/>
      <c r="FI959" s="459"/>
      <c r="FJ959" s="459"/>
      <c r="FO959" s="251"/>
      <c r="FQ959" s="459"/>
      <c r="FR959" s="459"/>
      <c r="FS959" s="459"/>
      <c r="FX959" s="251"/>
      <c r="FZ959" s="459"/>
      <c r="GA959" s="459"/>
      <c r="GB959" s="459"/>
      <c r="GG959" s="251"/>
      <c r="GI959" s="459"/>
      <c r="GJ959" s="459"/>
      <c r="GK959" s="459"/>
      <c r="GP959" s="251"/>
      <c r="GR959" s="459"/>
      <c r="GS959" s="459"/>
      <c r="GT959" s="459"/>
      <c r="GY959" s="251"/>
      <c r="HA959" s="459"/>
      <c r="HB959" s="459"/>
      <c r="HC959" s="459"/>
      <c r="HH959" s="251"/>
      <c r="HJ959" s="459"/>
      <c r="HK959" s="459"/>
      <c r="HL959" s="459"/>
      <c r="HQ959" s="459"/>
      <c r="HR959" s="459"/>
      <c r="HS959" s="459"/>
      <c r="HT959" s="459"/>
      <c r="HU959" s="459"/>
      <c r="HV959" s="459"/>
      <c r="HW959" s="459"/>
      <c r="HX959" s="459"/>
      <c r="HY959" s="459"/>
      <c r="HZ959" s="459"/>
      <c r="IA959" s="459"/>
      <c r="IB959" s="459"/>
      <c r="IC959" s="459"/>
      <c r="ID959" s="459"/>
      <c r="IE959" s="459"/>
      <c r="IF959" s="459"/>
      <c r="IG959" s="459"/>
      <c r="IH959" s="459"/>
      <c r="II959" s="459"/>
      <c r="IJ959" s="459"/>
      <c r="IK959" s="459"/>
      <c r="IL959" s="459"/>
      <c r="IM959" s="459"/>
      <c r="IN959" s="459"/>
      <c r="IO959" s="459"/>
      <c r="IP959" s="459"/>
      <c r="IQ959" s="459"/>
      <c r="IR959" s="459"/>
      <c r="IS959" s="459"/>
      <c r="IT959" s="459"/>
      <c r="IU959" s="459"/>
      <c r="IV959" s="459"/>
      <c r="RS959" s="252"/>
    </row>
    <row r="960" spans="1:487" s="461" customFormat="1" ht="18">
      <c r="A960" s="605" t="s">
        <v>437</v>
      </c>
      <c r="B960" s="488"/>
      <c r="C960" s="488"/>
      <c r="D960" s="461" t="s">
        <v>140</v>
      </c>
      <c r="E960" s="461">
        <f t="shared" si="12"/>
        <v>5</v>
      </c>
      <c r="F960" s="524">
        <f t="shared" si="13"/>
        <v>5</v>
      </c>
      <c r="G960" s="502"/>
      <c r="H960" s="502"/>
      <c r="I960" s="473"/>
      <c r="J960" s="473">
        <v>5</v>
      </c>
      <c r="K960" s="473"/>
      <c r="L960" s="459"/>
      <c r="M960" s="459"/>
      <c r="N960" s="459"/>
      <c r="R960" s="251"/>
      <c r="T960" s="459"/>
      <c r="U960" s="459"/>
      <c r="V960" s="459"/>
      <c r="AA960" s="251"/>
      <c r="AC960" s="459"/>
      <c r="AD960" s="459"/>
      <c r="AE960" s="459"/>
      <c r="AJ960" s="251"/>
      <c r="AL960" s="459"/>
      <c r="AM960" s="459"/>
      <c r="AN960" s="459"/>
      <c r="AS960" s="251"/>
      <c r="AU960" s="459"/>
      <c r="AV960" s="459"/>
      <c r="AW960" s="459"/>
      <c r="BB960" s="251"/>
      <c r="BD960" s="459"/>
      <c r="BE960" s="459"/>
      <c r="BF960" s="459"/>
      <c r="BK960" s="251"/>
      <c r="BM960" s="459"/>
      <c r="BN960" s="459"/>
      <c r="BO960" s="459"/>
      <c r="BT960" s="251"/>
      <c r="BV960" s="459"/>
      <c r="BW960" s="459"/>
      <c r="BX960" s="459"/>
      <c r="CC960" s="251"/>
      <c r="CE960" s="459"/>
      <c r="CF960" s="459"/>
      <c r="CG960" s="459"/>
      <c r="CL960" s="251"/>
      <c r="CN960" s="459"/>
      <c r="CO960" s="459"/>
      <c r="CP960" s="459"/>
      <c r="CU960" s="251"/>
      <c r="CW960" s="459"/>
      <c r="CX960" s="459"/>
      <c r="CY960" s="459"/>
      <c r="DD960" s="251"/>
      <c r="DF960" s="459"/>
      <c r="DG960" s="459"/>
      <c r="DH960" s="459"/>
      <c r="DM960" s="251"/>
      <c r="DO960" s="459"/>
      <c r="DP960" s="459"/>
      <c r="DQ960" s="459"/>
      <c r="DV960" s="251"/>
      <c r="DX960" s="459"/>
      <c r="DY960" s="459"/>
      <c r="DZ960" s="459"/>
      <c r="EE960" s="251"/>
      <c r="EG960" s="459"/>
      <c r="EH960" s="459"/>
      <c r="EI960" s="459"/>
      <c r="EN960" s="251"/>
      <c r="EP960" s="459"/>
      <c r="EQ960" s="459"/>
      <c r="ER960" s="459"/>
      <c r="EW960" s="251"/>
      <c r="EY960" s="459"/>
      <c r="EZ960" s="459"/>
      <c r="FA960" s="459"/>
      <c r="FF960" s="251"/>
      <c r="FH960" s="459"/>
      <c r="FI960" s="459"/>
      <c r="FJ960" s="459"/>
      <c r="FO960" s="251"/>
      <c r="FQ960" s="459"/>
      <c r="FR960" s="459"/>
      <c r="FS960" s="459"/>
      <c r="FX960" s="251"/>
      <c r="FZ960" s="459"/>
      <c r="GA960" s="459"/>
      <c r="GB960" s="459"/>
      <c r="GG960" s="251"/>
      <c r="GI960" s="459"/>
      <c r="GJ960" s="459"/>
      <c r="GK960" s="459"/>
      <c r="GP960" s="251"/>
      <c r="GR960" s="459"/>
      <c r="GS960" s="459"/>
      <c r="GT960" s="459"/>
      <c r="GY960" s="251"/>
      <c r="HA960" s="459"/>
      <c r="HB960" s="459"/>
      <c r="HC960" s="459"/>
      <c r="HH960" s="251"/>
      <c r="HJ960" s="459"/>
      <c r="HK960" s="459"/>
      <c r="HL960" s="459"/>
      <c r="HQ960" s="459"/>
      <c r="HR960" s="459"/>
      <c r="HS960" s="459"/>
      <c r="HT960" s="459"/>
      <c r="HU960" s="459"/>
      <c r="HV960" s="459"/>
      <c r="HW960" s="459"/>
      <c r="HX960" s="459"/>
      <c r="HY960" s="459"/>
      <c r="HZ960" s="459"/>
      <c r="IA960" s="459"/>
      <c r="IB960" s="459"/>
      <c r="IC960" s="459"/>
      <c r="ID960" s="459"/>
      <c r="IE960" s="459"/>
      <c r="IF960" s="459"/>
      <c r="IG960" s="459"/>
      <c r="IH960" s="459"/>
      <c r="II960" s="459"/>
      <c r="IJ960" s="459"/>
      <c r="IK960" s="459"/>
      <c r="IL960" s="459"/>
      <c r="IM960" s="459"/>
      <c r="IN960" s="459"/>
      <c r="IO960" s="459"/>
      <c r="IP960" s="459"/>
      <c r="IQ960" s="459"/>
      <c r="IR960" s="459"/>
      <c r="IS960" s="459"/>
      <c r="IT960" s="459"/>
      <c r="IU960" s="459"/>
      <c r="IV960" s="459"/>
      <c r="RS960" s="252"/>
    </row>
    <row r="961" spans="1:487" s="461" customFormat="1" ht="18">
      <c r="A961" s="605" t="s">
        <v>1901</v>
      </c>
      <c r="B961" s="459"/>
      <c r="C961" s="488"/>
      <c r="D961" s="606" t="s">
        <v>129</v>
      </c>
      <c r="E961" s="461">
        <f t="shared" si="12"/>
        <v>3</v>
      </c>
      <c r="F961" s="524">
        <f t="shared" si="13"/>
        <v>0</v>
      </c>
      <c r="G961" s="473"/>
      <c r="H961" s="473"/>
      <c r="I961" s="473"/>
      <c r="J961" s="473"/>
      <c r="K961" s="473"/>
      <c r="L961" s="459"/>
      <c r="M961" s="459"/>
      <c r="N961" s="459"/>
      <c r="R961" s="251"/>
      <c r="T961" s="459"/>
      <c r="U961" s="459"/>
      <c r="V961" s="459"/>
      <c r="AA961" s="251"/>
      <c r="AC961" s="459"/>
      <c r="AD961" s="459"/>
      <c r="AE961" s="459"/>
      <c r="AJ961" s="251"/>
      <c r="AL961" s="459"/>
      <c r="AM961" s="459"/>
      <c r="AN961" s="459"/>
      <c r="AS961" s="251"/>
      <c r="AU961" s="459"/>
      <c r="AV961" s="459"/>
      <c r="AW961" s="459"/>
      <c r="BB961" s="251"/>
      <c r="BD961" s="459"/>
      <c r="BE961" s="459"/>
      <c r="BF961" s="459"/>
      <c r="BK961" s="251"/>
      <c r="BM961" s="459"/>
      <c r="BN961" s="459"/>
      <c r="BO961" s="459"/>
      <c r="BT961" s="251"/>
      <c r="BV961" s="459"/>
      <c r="BW961" s="459"/>
      <c r="BX961" s="459"/>
      <c r="CC961" s="251"/>
      <c r="CE961" s="459"/>
      <c r="CF961" s="459"/>
      <c r="CG961" s="459"/>
      <c r="CL961" s="251"/>
      <c r="CN961" s="459"/>
      <c r="CO961" s="459"/>
      <c r="CP961" s="459"/>
      <c r="CU961" s="251"/>
      <c r="CW961" s="459"/>
      <c r="CX961" s="459"/>
      <c r="CY961" s="459"/>
      <c r="DD961" s="251"/>
      <c r="DF961" s="459"/>
      <c r="DG961" s="459"/>
      <c r="DH961" s="459"/>
      <c r="DM961" s="251"/>
      <c r="DO961" s="459"/>
      <c r="DP961" s="459"/>
      <c r="DQ961" s="459"/>
      <c r="DV961" s="251"/>
      <c r="DX961" s="459"/>
      <c r="DY961" s="459"/>
      <c r="DZ961" s="459"/>
      <c r="EE961" s="251"/>
      <c r="EG961" s="459"/>
      <c r="EH961" s="459"/>
      <c r="EI961" s="459"/>
      <c r="EN961" s="251"/>
      <c r="EP961" s="459"/>
      <c r="EQ961" s="459"/>
      <c r="ER961" s="459"/>
      <c r="EW961" s="251"/>
      <c r="EY961" s="459"/>
      <c r="EZ961" s="459"/>
      <c r="FA961" s="459"/>
      <c r="FF961" s="251"/>
      <c r="FH961" s="459"/>
      <c r="FI961" s="459"/>
      <c r="FJ961" s="459"/>
      <c r="FO961" s="251"/>
      <c r="FQ961" s="459"/>
      <c r="FR961" s="459"/>
      <c r="FS961" s="459"/>
      <c r="FX961" s="251"/>
      <c r="FZ961" s="459"/>
      <c r="GA961" s="459"/>
      <c r="GB961" s="459"/>
      <c r="GG961" s="251"/>
      <c r="GI961" s="459"/>
      <c r="GJ961" s="459"/>
      <c r="GK961" s="459"/>
      <c r="GP961" s="251"/>
      <c r="GR961" s="459"/>
      <c r="GS961" s="459"/>
      <c r="GT961" s="459"/>
      <c r="GY961" s="251"/>
      <c r="HA961" s="459"/>
      <c r="HB961" s="459"/>
      <c r="HC961" s="459"/>
      <c r="HH961" s="251"/>
      <c r="HJ961" s="459"/>
      <c r="HK961" s="459"/>
      <c r="HL961" s="459"/>
      <c r="HQ961" s="459"/>
      <c r="HR961" s="459"/>
      <c r="HS961" s="459"/>
      <c r="HT961" s="459"/>
      <c r="HU961" s="459"/>
      <c r="HV961" s="459"/>
      <c r="HW961" s="459"/>
      <c r="HX961" s="459"/>
      <c r="HY961" s="459"/>
      <c r="HZ961" s="459"/>
      <c r="IA961" s="459"/>
      <c r="IB961" s="459"/>
      <c r="IC961" s="459"/>
      <c r="ID961" s="459"/>
      <c r="IE961" s="459"/>
      <c r="IF961" s="459"/>
      <c r="IG961" s="459"/>
      <c r="IH961" s="459"/>
      <c r="II961" s="459"/>
      <c r="IJ961" s="459"/>
      <c r="IK961" s="459"/>
      <c r="IL961" s="459"/>
      <c r="IM961" s="459"/>
      <c r="IN961" s="459"/>
      <c r="IO961" s="459"/>
      <c r="IP961" s="459"/>
      <c r="IQ961" s="459"/>
      <c r="IR961" s="459"/>
      <c r="IS961" s="459"/>
      <c r="IT961" s="459"/>
      <c r="IU961" s="459"/>
      <c r="IV961" s="459"/>
      <c r="RS961" s="252"/>
    </row>
    <row r="962" spans="1:487" s="461" customFormat="1" ht="18">
      <c r="A962" s="605" t="s">
        <v>2423</v>
      </c>
      <c r="B962" s="459"/>
      <c r="C962" s="488"/>
      <c r="D962" s="606" t="s">
        <v>129</v>
      </c>
      <c r="E962" s="461">
        <f t="shared" si="12"/>
        <v>0</v>
      </c>
      <c r="F962" s="524">
        <f t="shared" si="13"/>
        <v>0</v>
      </c>
      <c r="G962" s="473"/>
      <c r="H962" s="473"/>
      <c r="I962" s="473"/>
      <c r="J962" s="473"/>
      <c r="K962" s="473"/>
      <c r="L962" s="459"/>
      <c r="M962" s="459"/>
      <c r="N962" s="459"/>
      <c r="R962" s="251"/>
      <c r="T962" s="459"/>
      <c r="U962" s="459"/>
      <c r="V962" s="459"/>
      <c r="AA962" s="251"/>
      <c r="AC962" s="459"/>
      <c r="AD962" s="459"/>
      <c r="AE962" s="459"/>
      <c r="AJ962" s="251"/>
      <c r="AL962" s="459"/>
      <c r="AM962" s="459"/>
      <c r="AN962" s="459"/>
      <c r="AS962" s="251"/>
      <c r="AU962" s="459"/>
      <c r="AV962" s="459"/>
      <c r="AW962" s="459"/>
      <c r="BB962" s="251"/>
      <c r="BD962" s="459"/>
      <c r="BE962" s="459"/>
      <c r="BF962" s="459"/>
      <c r="BK962" s="251"/>
      <c r="BM962" s="459"/>
      <c r="BN962" s="459"/>
      <c r="BO962" s="459"/>
      <c r="BT962" s="251"/>
      <c r="BV962" s="459"/>
      <c r="BW962" s="459"/>
      <c r="BX962" s="459"/>
      <c r="CC962" s="251"/>
      <c r="CE962" s="459"/>
      <c r="CF962" s="459"/>
      <c r="CG962" s="459"/>
      <c r="CL962" s="251"/>
      <c r="CN962" s="459"/>
      <c r="CO962" s="459"/>
      <c r="CP962" s="459"/>
      <c r="CU962" s="251"/>
      <c r="CW962" s="459"/>
      <c r="CX962" s="459"/>
      <c r="CY962" s="459"/>
      <c r="DD962" s="251"/>
      <c r="DF962" s="459"/>
      <c r="DG962" s="459"/>
      <c r="DH962" s="459"/>
      <c r="DM962" s="251"/>
      <c r="DO962" s="459"/>
      <c r="DP962" s="459"/>
      <c r="DQ962" s="459"/>
      <c r="DV962" s="251"/>
      <c r="DX962" s="459"/>
      <c r="DY962" s="459"/>
      <c r="DZ962" s="459"/>
      <c r="EE962" s="251"/>
      <c r="EG962" s="459"/>
      <c r="EH962" s="459"/>
      <c r="EI962" s="459"/>
      <c r="EN962" s="251"/>
      <c r="EP962" s="459"/>
      <c r="EQ962" s="459"/>
      <c r="ER962" s="459"/>
      <c r="EW962" s="251"/>
      <c r="EY962" s="459"/>
      <c r="EZ962" s="459"/>
      <c r="FA962" s="459"/>
      <c r="FF962" s="251"/>
      <c r="FH962" s="459"/>
      <c r="FI962" s="459"/>
      <c r="FJ962" s="459"/>
      <c r="FO962" s="251"/>
      <c r="FQ962" s="459"/>
      <c r="FR962" s="459"/>
      <c r="FS962" s="459"/>
      <c r="FX962" s="251"/>
      <c r="FZ962" s="459"/>
      <c r="GA962" s="459"/>
      <c r="GB962" s="459"/>
      <c r="GG962" s="251"/>
      <c r="GI962" s="459"/>
      <c r="GJ962" s="459"/>
      <c r="GK962" s="459"/>
      <c r="GP962" s="251"/>
      <c r="GR962" s="459"/>
      <c r="GS962" s="459"/>
      <c r="GT962" s="459"/>
      <c r="GY962" s="251"/>
      <c r="HA962" s="459"/>
      <c r="HB962" s="459"/>
      <c r="HC962" s="459"/>
      <c r="HH962" s="251"/>
      <c r="HJ962" s="459"/>
      <c r="HK962" s="459"/>
      <c r="HL962" s="459"/>
      <c r="HQ962" s="459"/>
      <c r="HR962" s="459"/>
      <c r="HS962" s="459"/>
      <c r="HT962" s="459"/>
      <c r="HU962" s="459"/>
      <c r="HV962" s="459"/>
      <c r="HW962" s="459"/>
      <c r="HX962" s="459"/>
      <c r="HY962" s="459"/>
      <c r="HZ962" s="459"/>
      <c r="IA962" s="459"/>
      <c r="IB962" s="459"/>
      <c r="IC962" s="459"/>
      <c r="ID962" s="459"/>
      <c r="IE962" s="459"/>
      <c r="IF962" s="459"/>
      <c r="IG962" s="459"/>
      <c r="IH962" s="459"/>
      <c r="II962" s="459"/>
      <c r="IJ962" s="459"/>
      <c r="IK962" s="459"/>
      <c r="IL962" s="459"/>
      <c r="IM962" s="459"/>
      <c r="IN962" s="459"/>
      <c r="IO962" s="459"/>
      <c r="IP962" s="459"/>
      <c r="IQ962" s="459"/>
      <c r="IR962" s="459"/>
      <c r="IS962" s="459"/>
      <c r="IT962" s="459"/>
      <c r="IU962" s="459"/>
      <c r="IV962" s="459"/>
      <c r="RS962" s="252"/>
    </row>
    <row r="963" spans="1:487" s="461" customFormat="1" ht="18">
      <c r="A963" s="605" t="s">
        <v>2424</v>
      </c>
      <c r="B963" s="459"/>
      <c r="C963" s="488"/>
      <c r="D963" s="606" t="s">
        <v>129</v>
      </c>
      <c r="E963" s="461">
        <f t="shared" si="12"/>
        <v>0</v>
      </c>
      <c r="F963" s="524">
        <f t="shared" si="13"/>
        <v>0</v>
      </c>
      <c r="G963" s="502"/>
      <c r="H963" s="502"/>
      <c r="I963" s="473"/>
      <c r="J963" s="473"/>
      <c r="K963" s="473"/>
      <c r="L963" s="459"/>
      <c r="M963" s="459"/>
      <c r="N963" s="459"/>
      <c r="R963" s="251"/>
      <c r="T963" s="459"/>
      <c r="U963" s="459"/>
      <c r="V963" s="459"/>
      <c r="AA963" s="251"/>
      <c r="AC963" s="459"/>
      <c r="AD963" s="459"/>
      <c r="AE963" s="459"/>
      <c r="AJ963" s="251"/>
      <c r="AL963" s="459"/>
      <c r="AM963" s="459"/>
      <c r="AN963" s="459"/>
      <c r="AS963" s="251"/>
      <c r="AU963" s="459"/>
      <c r="AV963" s="459"/>
      <c r="AW963" s="459"/>
      <c r="BB963" s="251"/>
      <c r="BD963" s="459"/>
      <c r="BE963" s="459"/>
      <c r="BF963" s="459"/>
      <c r="BK963" s="251"/>
      <c r="BM963" s="459"/>
      <c r="BN963" s="459"/>
      <c r="BO963" s="459"/>
      <c r="BT963" s="251"/>
      <c r="BV963" s="459"/>
      <c r="BW963" s="459"/>
      <c r="BX963" s="459"/>
      <c r="CC963" s="251"/>
      <c r="CE963" s="459"/>
      <c r="CF963" s="459"/>
      <c r="CG963" s="459"/>
      <c r="CL963" s="251"/>
      <c r="CN963" s="459"/>
      <c r="CO963" s="459"/>
      <c r="CP963" s="459"/>
      <c r="CU963" s="251"/>
      <c r="CW963" s="459"/>
      <c r="CX963" s="459"/>
      <c r="CY963" s="459"/>
      <c r="DD963" s="251"/>
      <c r="DF963" s="459"/>
      <c r="DG963" s="459"/>
      <c r="DH963" s="459"/>
      <c r="DM963" s="251"/>
      <c r="DO963" s="459"/>
      <c r="DP963" s="459"/>
      <c r="DQ963" s="459"/>
      <c r="DV963" s="251"/>
      <c r="DX963" s="459"/>
      <c r="DY963" s="459"/>
      <c r="DZ963" s="459"/>
      <c r="EE963" s="251"/>
      <c r="EG963" s="459"/>
      <c r="EH963" s="459"/>
      <c r="EI963" s="459"/>
      <c r="EN963" s="251"/>
      <c r="EP963" s="459"/>
      <c r="EQ963" s="459"/>
      <c r="ER963" s="459"/>
      <c r="EW963" s="251"/>
      <c r="EY963" s="459"/>
      <c r="EZ963" s="459"/>
      <c r="FA963" s="459"/>
      <c r="FF963" s="251"/>
      <c r="FH963" s="459"/>
      <c r="FI963" s="459"/>
      <c r="FJ963" s="459"/>
      <c r="FO963" s="251"/>
      <c r="FQ963" s="459"/>
      <c r="FR963" s="459"/>
      <c r="FS963" s="459"/>
      <c r="FX963" s="251"/>
      <c r="FZ963" s="459"/>
      <c r="GA963" s="459"/>
      <c r="GB963" s="459"/>
      <c r="GG963" s="251"/>
      <c r="GI963" s="459"/>
      <c r="GJ963" s="459"/>
      <c r="GK963" s="459"/>
      <c r="GP963" s="251"/>
      <c r="GR963" s="459"/>
      <c r="GS963" s="459"/>
      <c r="GT963" s="459"/>
      <c r="GY963" s="251"/>
      <c r="HA963" s="459"/>
      <c r="HB963" s="459"/>
      <c r="HC963" s="459"/>
      <c r="HH963" s="251"/>
      <c r="HJ963" s="459"/>
      <c r="HK963" s="459"/>
      <c r="HL963" s="459"/>
      <c r="HQ963" s="459"/>
      <c r="HR963" s="459"/>
      <c r="HS963" s="459"/>
      <c r="HT963" s="459"/>
      <c r="HU963" s="459"/>
      <c r="HV963" s="459"/>
      <c r="HW963" s="459"/>
      <c r="HX963" s="459"/>
      <c r="HY963" s="459"/>
      <c r="HZ963" s="459"/>
      <c r="IA963" s="459"/>
      <c r="IB963" s="459"/>
      <c r="IC963" s="459"/>
      <c r="ID963" s="459"/>
      <c r="IE963" s="459"/>
      <c r="IF963" s="459"/>
      <c r="IG963" s="459"/>
      <c r="IH963" s="459"/>
      <c r="II963" s="459"/>
      <c r="IJ963" s="459"/>
      <c r="IK963" s="459"/>
      <c r="IL963" s="459"/>
      <c r="IM963" s="459"/>
      <c r="IN963" s="459"/>
      <c r="IO963" s="459"/>
      <c r="IP963" s="459"/>
      <c r="IQ963" s="459"/>
      <c r="IR963" s="459"/>
      <c r="IS963" s="459"/>
      <c r="IT963" s="459"/>
      <c r="IU963" s="459"/>
      <c r="IV963" s="459"/>
      <c r="RS963" s="252"/>
    </row>
    <row r="964" spans="1:487" s="461" customFormat="1" ht="18">
      <c r="A964" s="605" t="s">
        <v>499</v>
      </c>
      <c r="B964" s="488"/>
      <c r="C964" s="488"/>
      <c r="D964" s="461" t="s">
        <v>140</v>
      </c>
      <c r="E964" s="461">
        <f t="shared" si="12"/>
        <v>68</v>
      </c>
      <c r="F964" s="524">
        <f t="shared" si="13"/>
        <v>93</v>
      </c>
      <c r="G964" s="502"/>
      <c r="H964" s="502"/>
      <c r="I964" s="473">
        <v>93</v>
      </c>
      <c r="J964" s="473"/>
      <c r="K964" s="473"/>
      <c r="L964" s="459"/>
      <c r="M964" s="459"/>
      <c r="N964" s="459"/>
      <c r="R964" s="251"/>
      <c r="T964" s="459"/>
      <c r="U964" s="459"/>
      <c r="V964" s="459"/>
      <c r="AA964" s="251"/>
      <c r="AC964" s="459"/>
      <c r="AD964" s="459"/>
      <c r="AE964" s="459"/>
      <c r="AJ964" s="251"/>
      <c r="AL964" s="459"/>
      <c r="AM964" s="459"/>
      <c r="AN964" s="459"/>
      <c r="AS964" s="251"/>
      <c r="AU964" s="459"/>
      <c r="AV964" s="459"/>
      <c r="AW964" s="459"/>
      <c r="BB964" s="251"/>
      <c r="BD964" s="459"/>
      <c r="BE964" s="459"/>
      <c r="BF964" s="459"/>
      <c r="BK964" s="251"/>
      <c r="BM964" s="459"/>
      <c r="BN964" s="459"/>
      <c r="BO964" s="459"/>
      <c r="BT964" s="251"/>
      <c r="BV964" s="459"/>
      <c r="BW964" s="459"/>
      <c r="BX964" s="459"/>
      <c r="CC964" s="251"/>
      <c r="CE964" s="459"/>
      <c r="CF964" s="459"/>
      <c r="CG964" s="459"/>
      <c r="CL964" s="251"/>
      <c r="CN964" s="459"/>
      <c r="CO964" s="459"/>
      <c r="CP964" s="459"/>
      <c r="CU964" s="251"/>
      <c r="CW964" s="459"/>
      <c r="CX964" s="459"/>
      <c r="CY964" s="459"/>
      <c r="DD964" s="251"/>
      <c r="DF964" s="459"/>
      <c r="DG964" s="459"/>
      <c r="DH964" s="459"/>
      <c r="DM964" s="251"/>
      <c r="DO964" s="459"/>
      <c r="DP964" s="459"/>
      <c r="DQ964" s="459"/>
      <c r="DV964" s="251"/>
      <c r="DX964" s="459"/>
      <c r="DY964" s="459"/>
      <c r="DZ964" s="459"/>
      <c r="EE964" s="251"/>
      <c r="EG964" s="459"/>
      <c r="EH964" s="459"/>
      <c r="EI964" s="459"/>
      <c r="EN964" s="251"/>
      <c r="EP964" s="459"/>
      <c r="EQ964" s="459"/>
      <c r="ER964" s="459"/>
      <c r="EW964" s="251"/>
      <c r="EY964" s="459"/>
      <c r="EZ964" s="459"/>
      <c r="FA964" s="459"/>
      <c r="FF964" s="251"/>
      <c r="FH964" s="459"/>
      <c r="FI964" s="459"/>
      <c r="FJ964" s="459"/>
      <c r="FO964" s="251"/>
      <c r="FQ964" s="459"/>
      <c r="FR964" s="459"/>
      <c r="FS964" s="459"/>
      <c r="FX964" s="251"/>
      <c r="FZ964" s="459"/>
      <c r="GA964" s="459"/>
      <c r="GB964" s="459"/>
      <c r="GG964" s="251"/>
      <c r="GI964" s="459"/>
      <c r="GJ964" s="459"/>
      <c r="GK964" s="459"/>
      <c r="GP964" s="251"/>
      <c r="GR964" s="459"/>
      <c r="GS964" s="459"/>
      <c r="GT964" s="459"/>
      <c r="GY964" s="251"/>
      <c r="HA964" s="459"/>
      <c r="HB964" s="459"/>
      <c r="HC964" s="459"/>
      <c r="HH964" s="251"/>
      <c r="HJ964" s="459"/>
      <c r="HK964" s="459"/>
      <c r="HL964" s="459"/>
      <c r="HQ964" s="459"/>
      <c r="HR964" s="459"/>
      <c r="HS964" s="459"/>
      <c r="HT964" s="459"/>
      <c r="HU964" s="459"/>
      <c r="HV964" s="459"/>
      <c r="HW964" s="459"/>
      <c r="HX964" s="459"/>
      <c r="HY964" s="459"/>
      <c r="HZ964" s="459"/>
      <c r="IA964" s="459"/>
      <c r="IB964" s="459"/>
      <c r="IC964" s="459"/>
      <c r="ID964" s="459"/>
      <c r="IE964" s="459"/>
      <c r="IF964" s="459"/>
      <c r="IG964" s="459"/>
      <c r="IH964" s="459"/>
      <c r="II964" s="459"/>
      <c r="IJ964" s="459"/>
      <c r="IK964" s="459"/>
      <c r="IL964" s="459"/>
      <c r="IM964" s="459"/>
      <c r="IN964" s="459"/>
      <c r="IO964" s="459"/>
      <c r="IP964" s="459"/>
      <c r="IQ964" s="459"/>
      <c r="IR964" s="459"/>
      <c r="IS964" s="459"/>
      <c r="IT964" s="459"/>
      <c r="IU964" s="459"/>
      <c r="IV964" s="459"/>
      <c r="RS964" s="252"/>
    </row>
    <row r="965" spans="1:487" s="461" customFormat="1" ht="18">
      <c r="A965" s="605" t="s">
        <v>749</v>
      </c>
      <c r="B965" s="488"/>
      <c r="C965" s="488"/>
      <c r="D965" s="461" t="s">
        <v>132</v>
      </c>
      <c r="E965" s="461">
        <f t="shared" si="12"/>
        <v>5</v>
      </c>
      <c r="F965" s="524">
        <f t="shared" si="13"/>
        <v>0</v>
      </c>
      <c r="G965" s="473"/>
      <c r="H965" s="473"/>
      <c r="I965" s="473"/>
      <c r="J965" s="473"/>
      <c r="K965" s="473"/>
      <c r="L965" s="459"/>
      <c r="M965" s="459"/>
      <c r="N965" s="459"/>
      <c r="R965" s="251"/>
      <c r="T965" s="459"/>
      <c r="U965" s="459"/>
      <c r="V965" s="459"/>
      <c r="AA965" s="251"/>
      <c r="AC965" s="459"/>
      <c r="AD965" s="459"/>
      <c r="AE965" s="459"/>
      <c r="AJ965" s="251"/>
      <c r="AL965" s="459"/>
      <c r="AM965" s="459"/>
      <c r="AN965" s="459"/>
      <c r="AS965" s="251"/>
      <c r="AU965" s="459"/>
      <c r="AV965" s="459"/>
      <c r="AW965" s="459"/>
      <c r="BB965" s="251"/>
      <c r="BD965" s="459"/>
      <c r="BE965" s="459"/>
      <c r="BF965" s="459"/>
      <c r="BK965" s="251"/>
      <c r="BM965" s="459"/>
      <c r="BN965" s="459"/>
      <c r="BO965" s="459"/>
      <c r="BT965" s="251"/>
      <c r="BV965" s="459"/>
      <c r="BW965" s="459"/>
      <c r="BX965" s="459"/>
      <c r="CC965" s="251"/>
      <c r="CE965" s="459"/>
      <c r="CF965" s="459"/>
      <c r="CG965" s="459"/>
      <c r="CL965" s="251"/>
      <c r="CN965" s="459"/>
      <c r="CO965" s="459"/>
      <c r="CP965" s="459"/>
      <c r="CU965" s="251"/>
      <c r="CW965" s="459"/>
      <c r="CX965" s="459"/>
      <c r="CY965" s="459"/>
      <c r="DD965" s="251"/>
      <c r="DF965" s="459"/>
      <c r="DG965" s="459"/>
      <c r="DH965" s="459"/>
      <c r="DM965" s="251"/>
      <c r="DO965" s="459"/>
      <c r="DP965" s="459"/>
      <c r="DQ965" s="459"/>
      <c r="DV965" s="251"/>
      <c r="DX965" s="459"/>
      <c r="DY965" s="459"/>
      <c r="DZ965" s="459"/>
      <c r="EE965" s="251"/>
      <c r="EG965" s="459"/>
      <c r="EH965" s="459"/>
      <c r="EI965" s="459"/>
      <c r="EN965" s="251"/>
      <c r="EP965" s="459"/>
      <c r="EQ965" s="459"/>
      <c r="ER965" s="459"/>
      <c r="EW965" s="251"/>
      <c r="EY965" s="459"/>
      <c r="EZ965" s="459"/>
      <c r="FA965" s="459"/>
      <c r="FF965" s="251"/>
      <c r="FH965" s="459"/>
      <c r="FI965" s="459"/>
      <c r="FJ965" s="459"/>
      <c r="FO965" s="251"/>
      <c r="FQ965" s="459"/>
      <c r="FR965" s="459"/>
      <c r="FS965" s="459"/>
      <c r="FX965" s="251"/>
      <c r="FZ965" s="459"/>
      <c r="GA965" s="459"/>
      <c r="GB965" s="459"/>
      <c r="GG965" s="251"/>
      <c r="GI965" s="459"/>
      <c r="GJ965" s="459"/>
      <c r="GK965" s="459"/>
      <c r="GP965" s="251"/>
      <c r="GR965" s="459"/>
      <c r="GS965" s="459"/>
      <c r="GT965" s="459"/>
      <c r="GY965" s="251"/>
      <c r="HA965" s="459"/>
      <c r="HB965" s="459"/>
      <c r="HC965" s="459"/>
      <c r="HH965" s="251"/>
      <c r="HJ965" s="459"/>
      <c r="HK965" s="459"/>
      <c r="HL965" s="459"/>
      <c r="HQ965" s="459"/>
      <c r="HR965" s="459"/>
      <c r="HS965" s="459"/>
      <c r="HT965" s="459"/>
      <c r="HU965" s="459"/>
      <c r="HV965" s="459"/>
      <c r="HW965" s="459"/>
      <c r="HX965" s="459"/>
      <c r="HY965" s="459"/>
      <c r="HZ965" s="459"/>
      <c r="IA965" s="459"/>
      <c r="IB965" s="459"/>
      <c r="IC965" s="459"/>
      <c r="ID965" s="459"/>
      <c r="IE965" s="459"/>
      <c r="IF965" s="459"/>
      <c r="IG965" s="459"/>
      <c r="IH965" s="459"/>
      <c r="II965" s="459"/>
      <c r="IJ965" s="459"/>
      <c r="IK965" s="459"/>
      <c r="IL965" s="459"/>
      <c r="IM965" s="459"/>
      <c r="IN965" s="459"/>
      <c r="IO965" s="459"/>
      <c r="IP965" s="459"/>
      <c r="IQ965" s="459"/>
      <c r="IR965" s="459"/>
      <c r="IS965" s="459"/>
      <c r="IT965" s="459"/>
      <c r="IU965" s="459"/>
      <c r="IV965" s="459"/>
      <c r="RS965" s="252"/>
    </row>
    <row r="966" spans="1:487" s="461" customFormat="1" ht="18">
      <c r="A966" s="605" t="s">
        <v>601</v>
      </c>
      <c r="B966" s="459"/>
      <c r="C966" s="459"/>
      <c r="D966" s="606" t="s">
        <v>129</v>
      </c>
      <c r="E966" s="461">
        <f t="shared" si="12"/>
        <v>4</v>
      </c>
      <c r="F966" s="524">
        <f t="shared" si="13"/>
        <v>0</v>
      </c>
      <c r="G966" s="473"/>
      <c r="H966" s="473"/>
      <c r="I966" s="473"/>
      <c r="J966" s="473"/>
      <c r="K966" s="473"/>
      <c r="L966" s="509"/>
      <c r="M966" s="459"/>
      <c r="N966" s="459"/>
      <c r="R966" s="251"/>
      <c r="T966" s="459"/>
      <c r="U966" s="459"/>
      <c r="V966" s="459"/>
      <c r="AA966" s="251"/>
      <c r="AC966" s="459"/>
      <c r="AD966" s="459"/>
      <c r="AE966" s="459"/>
      <c r="AJ966" s="251"/>
      <c r="AL966" s="459"/>
      <c r="AM966" s="459"/>
      <c r="AN966" s="459"/>
      <c r="AS966" s="251"/>
      <c r="AU966" s="459"/>
      <c r="AV966" s="459"/>
      <c r="AW966" s="459"/>
      <c r="BB966" s="251"/>
      <c r="BD966" s="459"/>
      <c r="BE966" s="459"/>
      <c r="BF966" s="459"/>
      <c r="BK966" s="251"/>
      <c r="BM966" s="459"/>
      <c r="BN966" s="459"/>
      <c r="BO966" s="459"/>
      <c r="BT966" s="251"/>
      <c r="BV966" s="459"/>
      <c r="BW966" s="459"/>
      <c r="BX966" s="459"/>
      <c r="CC966" s="251"/>
      <c r="CE966" s="459"/>
      <c r="CF966" s="459"/>
      <c r="CG966" s="459"/>
      <c r="CL966" s="251"/>
      <c r="CN966" s="459"/>
      <c r="CO966" s="459"/>
      <c r="CP966" s="459"/>
      <c r="CU966" s="251"/>
      <c r="CW966" s="459"/>
      <c r="CX966" s="459"/>
      <c r="CY966" s="459"/>
      <c r="DD966" s="251"/>
      <c r="DF966" s="459"/>
      <c r="DG966" s="459"/>
      <c r="DH966" s="459"/>
      <c r="DM966" s="251"/>
      <c r="DO966" s="459"/>
      <c r="DP966" s="459"/>
      <c r="DQ966" s="459"/>
      <c r="DV966" s="251"/>
      <c r="DX966" s="459"/>
      <c r="DY966" s="459"/>
      <c r="DZ966" s="459"/>
      <c r="EE966" s="251"/>
      <c r="EG966" s="459"/>
      <c r="EH966" s="459"/>
      <c r="EI966" s="459"/>
      <c r="EN966" s="251"/>
      <c r="EP966" s="459"/>
      <c r="EQ966" s="459"/>
      <c r="ER966" s="459"/>
      <c r="EW966" s="251"/>
      <c r="EY966" s="459"/>
      <c r="EZ966" s="459"/>
      <c r="FA966" s="459"/>
      <c r="FF966" s="251"/>
      <c r="FH966" s="459"/>
      <c r="FI966" s="459"/>
      <c r="FJ966" s="459"/>
      <c r="FO966" s="251"/>
      <c r="FQ966" s="459"/>
      <c r="FR966" s="459"/>
      <c r="FS966" s="459"/>
      <c r="FX966" s="251"/>
      <c r="FZ966" s="459"/>
      <c r="GA966" s="459"/>
      <c r="GB966" s="459"/>
      <c r="GG966" s="251"/>
      <c r="GI966" s="459"/>
      <c r="GJ966" s="459"/>
      <c r="GK966" s="459"/>
      <c r="GP966" s="251"/>
      <c r="GR966" s="459"/>
      <c r="GS966" s="459"/>
      <c r="GT966" s="459"/>
      <c r="GY966" s="251"/>
      <c r="HA966" s="459"/>
      <c r="HB966" s="459"/>
      <c r="HC966" s="459"/>
      <c r="HH966" s="251"/>
      <c r="HJ966" s="459"/>
      <c r="HK966" s="459"/>
      <c r="HL966" s="459"/>
      <c r="HQ966" s="459"/>
      <c r="HR966" s="459"/>
      <c r="HS966" s="459"/>
      <c r="HT966" s="459"/>
      <c r="HU966" s="459"/>
      <c r="HV966" s="459"/>
      <c r="HW966" s="459"/>
      <c r="HX966" s="459"/>
      <c r="HY966" s="459"/>
      <c r="HZ966" s="459"/>
      <c r="IA966" s="459"/>
      <c r="IB966" s="459"/>
      <c r="IC966" s="459"/>
      <c r="ID966" s="459"/>
      <c r="IE966" s="459"/>
      <c r="IF966" s="459"/>
      <c r="IG966" s="459"/>
      <c r="IH966" s="459"/>
      <c r="II966" s="459"/>
      <c r="IJ966" s="459"/>
      <c r="IK966" s="459"/>
      <c r="IL966" s="459"/>
      <c r="IM966" s="459"/>
      <c r="IN966" s="459"/>
      <c r="IO966" s="459"/>
      <c r="IP966" s="459"/>
      <c r="IQ966" s="459"/>
      <c r="IR966" s="459"/>
      <c r="IS966" s="459"/>
      <c r="IT966" s="459"/>
      <c r="IU966" s="459"/>
      <c r="IV966" s="459"/>
      <c r="RS966" s="252"/>
    </row>
    <row r="967" spans="1:487" s="461" customFormat="1" ht="18">
      <c r="A967" s="605" t="s">
        <v>1452</v>
      </c>
      <c r="B967" s="459"/>
      <c r="C967" s="459"/>
      <c r="D967" s="606" t="s">
        <v>129</v>
      </c>
      <c r="E967" s="461">
        <f t="shared" si="12"/>
        <v>0</v>
      </c>
      <c r="F967" s="524">
        <f t="shared" si="13"/>
        <v>0</v>
      </c>
      <c r="G967" s="473"/>
      <c r="H967" s="473"/>
      <c r="I967" s="473"/>
      <c r="J967" s="473"/>
      <c r="K967" s="473"/>
      <c r="L967" s="459"/>
      <c r="M967" s="459"/>
      <c r="N967" s="459"/>
      <c r="R967" s="251"/>
      <c r="T967" s="459"/>
      <c r="U967" s="459"/>
      <c r="V967" s="459"/>
      <c r="AA967" s="251"/>
      <c r="AC967" s="459"/>
      <c r="AD967" s="459"/>
      <c r="AE967" s="459"/>
      <c r="AJ967" s="251"/>
      <c r="AL967" s="459"/>
      <c r="AM967" s="459"/>
      <c r="AN967" s="459"/>
      <c r="AS967" s="251"/>
      <c r="AU967" s="459"/>
      <c r="AV967" s="459"/>
      <c r="AW967" s="459"/>
      <c r="BB967" s="251"/>
      <c r="BD967" s="459"/>
      <c r="BE967" s="459"/>
      <c r="BF967" s="459"/>
      <c r="BK967" s="251"/>
      <c r="BM967" s="459"/>
      <c r="BN967" s="459"/>
      <c r="BO967" s="459"/>
      <c r="BT967" s="251"/>
      <c r="BV967" s="459"/>
      <c r="BW967" s="459"/>
      <c r="BX967" s="459"/>
      <c r="CC967" s="251"/>
      <c r="CE967" s="459"/>
      <c r="CF967" s="459"/>
      <c r="CG967" s="459"/>
      <c r="CL967" s="251"/>
      <c r="CN967" s="459"/>
      <c r="CO967" s="459"/>
      <c r="CP967" s="459"/>
      <c r="CU967" s="251"/>
      <c r="CW967" s="459"/>
      <c r="CX967" s="459"/>
      <c r="CY967" s="459"/>
      <c r="DD967" s="251"/>
      <c r="DF967" s="459"/>
      <c r="DG967" s="459"/>
      <c r="DH967" s="459"/>
      <c r="DM967" s="251"/>
      <c r="DO967" s="459"/>
      <c r="DP967" s="459"/>
      <c r="DQ967" s="459"/>
      <c r="DV967" s="251"/>
      <c r="DX967" s="459"/>
      <c r="DY967" s="459"/>
      <c r="DZ967" s="459"/>
      <c r="EE967" s="251"/>
      <c r="EG967" s="459"/>
      <c r="EH967" s="459"/>
      <c r="EI967" s="459"/>
      <c r="EN967" s="251"/>
      <c r="EP967" s="459"/>
      <c r="EQ967" s="459"/>
      <c r="ER967" s="459"/>
      <c r="EW967" s="251"/>
      <c r="EY967" s="459"/>
      <c r="EZ967" s="459"/>
      <c r="FA967" s="459"/>
      <c r="FF967" s="251"/>
      <c r="FH967" s="459"/>
      <c r="FI967" s="459"/>
      <c r="FJ967" s="459"/>
      <c r="FO967" s="251"/>
      <c r="FQ967" s="459"/>
      <c r="FR967" s="459"/>
      <c r="FS967" s="459"/>
      <c r="FX967" s="251"/>
      <c r="FZ967" s="459"/>
      <c r="GA967" s="459"/>
      <c r="GB967" s="459"/>
      <c r="GG967" s="251"/>
      <c r="GI967" s="459"/>
      <c r="GJ967" s="459"/>
      <c r="GK967" s="459"/>
      <c r="GP967" s="251"/>
      <c r="GR967" s="459"/>
      <c r="GS967" s="459"/>
      <c r="GT967" s="459"/>
      <c r="GY967" s="251"/>
      <c r="HA967" s="459"/>
      <c r="HB967" s="459"/>
      <c r="HC967" s="459"/>
      <c r="HH967" s="251"/>
      <c r="HJ967" s="459"/>
      <c r="HK967" s="459"/>
      <c r="HL967" s="459"/>
      <c r="HQ967" s="459"/>
      <c r="HR967" s="459"/>
      <c r="HS967" s="459"/>
      <c r="HT967" s="459"/>
      <c r="HU967" s="459"/>
      <c r="HV967" s="459"/>
      <c r="HW967" s="459"/>
      <c r="HX967" s="459"/>
      <c r="HY967" s="459"/>
      <c r="HZ967" s="459"/>
      <c r="IA967" s="459"/>
      <c r="IB967" s="459"/>
      <c r="IC967" s="459"/>
      <c r="ID967" s="459"/>
      <c r="IE967" s="459"/>
      <c r="IF967" s="459"/>
      <c r="IG967" s="459"/>
      <c r="IH967" s="459"/>
      <c r="II967" s="459"/>
      <c r="IJ967" s="459"/>
      <c r="IK967" s="459"/>
      <c r="IL967" s="459"/>
      <c r="IM967" s="459"/>
      <c r="IN967" s="459"/>
      <c r="IO967" s="459"/>
      <c r="IP967" s="459"/>
      <c r="IQ967" s="459"/>
      <c r="IR967" s="459"/>
      <c r="IS967" s="459"/>
      <c r="IT967" s="459"/>
      <c r="IU967" s="459"/>
      <c r="IV967" s="459"/>
      <c r="RS967" s="252"/>
    </row>
    <row r="968" spans="1:487" s="461" customFormat="1" ht="18">
      <c r="A968" s="605" t="s">
        <v>2425</v>
      </c>
      <c r="B968" s="459"/>
      <c r="C968" s="488"/>
      <c r="D968" s="606" t="s">
        <v>129</v>
      </c>
      <c r="E968" s="461">
        <f t="shared" si="12"/>
        <v>0</v>
      </c>
      <c r="F968" s="524">
        <f t="shared" si="13"/>
        <v>0</v>
      </c>
      <c r="G968" s="473"/>
      <c r="H968" s="473"/>
      <c r="I968" s="473"/>
      <c r="J968" s="473"/>
      <c r="K968" s="473"/>
      <c r="L968" s="459"/>
      <c r="M968" s="459"/>
      <c r="N968" s="459"/>
      <c r="R968" s="251"/>
      <c r="T968" s="459"/>
      <c r="U968" s="459"/>
      <c r="V968" s="459"/>
      <c r="AA968" s="251"/>
      <c r="AC968" s="459"/>
      <c r="AD968" s="459"/>
      <c r="AE968" s="459"/>
      <c r="AJ968" s="251"/>
      <c r="AL968" s="459"/>
      <c r="AM968" s="459"/>
      <c r="AN968" s="459"/>
      <c r="AS968" s="251"/>
      <c r="AU968" s="459"/>
      <c r="AV968" s="459"/>
      <c r="AW968" s="459"/>
      <c r="BB968" s="251"/>
      <c r="BD968" s="459"/>
      <c r="BE968" s="459"/>
      <c r="BF968" s="459"/>
      <c r="BK968" s="251"/>
      <c r="BM968" s="459"/>
      <c r="BN968" s="459"/>
      <c r="BO968" s="459"/>
      <c r="BT968" s="251"/>
      <c r="BV968" s="459"/>
      <c r="BW968" s="459"/>
      <c r="BX968" s="459"/>
      <c r="CC968" s="251"/>
      <c r="CE968" s="459"/>
      <c r="CF968" s="459"/>
      <c r="CG968" s="459"/>
      <c r="CL968" s="251"/>
      <c r="CN968" s="459"/>
      <c r="CO968" s="459"/>
      <c r="CP968" s="459"/>
      <c r="CU968" s="251"/>
      <c r="CW968" s="459"/>
      <c r="CX968" s="459"/>
      <c r="CY968" s="459"/>
      <c r="DD968" s="251"/>
      <c r="DF968" s="459"/>
      <c r="DG968" s="459"/>
      <c r="DH968" s="459"/>
      <c r="DM968" s="251"/>
      <c r="DO968" s="459"/>
      <c r="DP968" s="459"/>
      <c r="DQ968" s="459"/>
      <c r="DV968" s="251"/>
      <c r="DX968" s="459"/>
      <c r="DY968" s="459"/>
      <c r="DZ968" s="459"/>
      <c r="EE968" s="251"/>
      <c r="EG968" s="459"/>
      <c r="EH968" s="459"/>
      <c r="EI968" s="459"/>
      <c r="EN968" s="251"/>
      <c r="EP968" s="459"/>
      <c r="EQ968" s="459"/>
      <c r="ER968" s="459"/>
      <c r="EW968" s="251"/>
      <c r="EY968" s="459"/>
      <c r="EZ968" s="459"/>
      <c r="FA968" s="459"/>
      <c r="FF968" s="251"/>
      <c r="FH968" s="459"/>
      <c r="FI968" s="459"/>
      <c r="FJ968" s="459"/>
      <c r="FO968" s="251"/>
      <c r="FQ968" s="459"/>
      <c r="FR968" s="459"/>
      <c r="FS968" s="459"/>
      <c r="FX968" s="251"/>
      <c r="FZ968" s="459"/>
      <c r="GA968" s="459"/>
      <c r="GB968" s="459"/>
      <c r="GG968" s="251"/>
      <c r="GI968" s="459"/>
      <c r="GJ968" s="459"/>
      <c r="GK968" s="459"/>
      <c r="GP968" s="251"/>
      <c r="GR968" s="459"/>
      <c r="GS968" s="459"/>
      <c r="GT968" s="459"/>
      <c r="GY968" s="251"/>
      <c r="HA968" s="459"/>
      <c r="HB968" s="459"/>
      <c r="HC968" s="459"/>
      <c r="HH968" s="251"/>
      <c r="HJ968" s="459"/>
      <c r="HK968" s="459"/>
      <c r="HL968" s="459"/>
      <c r="HQ968" s="459"/>
      <c r="HR968" s="459"/>
      <c r="HS968" s="459"/>
      <c r="HT968" s="459"/>
      <c r="HU968" s="459"/>
      <c r="HV968" s="459"/>
      <c r="HW968" s="459"/>
      <c r="HX968" s="459"/>
      <c r="HY968" s="459"/>
      <c r="HZ968" s="459"/>
      <c r="IA968" s="459"/>
      <c r="IB968" s="459"/>
      <c r="IC968" s="459"/>
      <c r="ID968" s="459"/>
      <c r="IE968" s="459"/>
      <c r="IF968" s="459"/>
      <c r="IG968" s="459"/>
      <c r="IH968" s="459"/>
      <c r="II968" s="459"/>
      <c r="IJ968" s="459"/>
      <c r="IK968" s="459"/>
      <c r="IL968" s="459"/>
      <c r="IM968" s="459"/>
      <c r="IN968" s="459"/>
      <c r="IO968" s="459"/>
      <c r="IP968" s="459"/>
      <c r="IQ968" s="459"/>
      <c r="IR968" s="459"/>
      <c r="IS968" s="459"/>
      <c r="IT968" s="459"/>
      <c r="IU968" s="459"/>
      <c r="IV968" s="459"/>
      <c r="RS968" s="252"/>
    </row>
    <row r="969" spans="1:487" s="461" customFormat="1" ht="18">
      <c r="A969" s="605" t="s">
        <v>790</v>
      </c>
      <c r="B969" s="459"/>
      <c r="C969" s="488"/>
      <c r="D969" s="606" t="s">
        <v>129</v>
      </c>
      <c r="E969" s="461">
        <f t="shared" si="12"/>
        <v>0</v>
      </c>
      <c r="F969" s="524">
        <f t="shared" si="13"/>
        <v>0</v>
      </c>
      <c r="G969" s="509"/>
      <c r="H969" s="509"/>
      <c r="I969" s="509"/>
      <c r="J969" s="509"/>
      <c r="K969" s="509"/>
      <c r="L969" s="459"/>
      <c r="M969" s="459"/>
      <c r="N969" s="459"/>
      <c r="R969" s="251"/>
      <c r="T969" s="459"/>
      <c r="U969" s="459"/>
      <c r="V969" s="459"/>
      <c r="AA969" s="251"/>
      <c r="AC969" s="459"/>
      <c r="AD969" s="459"/>
      <c r="AE969" s="459"/>
      <c r="AJ969" s="251"/>
      <c r="AL969" s="459"/>
      <c r="AM969" s="459"/>
      <c r="AN969" s="459"/>
      <c r="AS969" s="251"/>
      <c r="AU969" s="459"/>
      <c r="AV969" s="459"/>
      <c r="AW969" s="459"/>
      <c r="BB969" s="251"/>
      <c r="BD969" s="459"/>
      <c r="BE969" s="459"/>
      <c r="BF969" s="459"/>
      <c r="BK969" s="251"/>
      <c r="BM969" s="459"/>
      <c r="BN969" s="459"/>
      <c r="BO969" s="459"/>
      <c r="BT969" s="251"/>
      <c r="BV969" s="459"/>
      <c r="BW969" s="459"/>
      <c r="BX969" s="459"/>
      <c r="CC969" s="251"/>
      <c r="CE969" s="459"/>
      <c r="CF969" s="459"/>
      <c r="CG969" s="459"/>
      <c r="CL969" s="251"/>
      <c r="CN969" s="459"/>
      <c r="CO969" s="459"/>
      <c r="CP969" s="459"/>
      <c r="CU969" s="251"/>
      <c r="CW969" s="459"/>
      <c r="CX969" s="459"/>
      <c r="CY969" s="459"/>
      <c r="DD969" s="251"/>
      <c r="DF969" s="459"/>
      <c r="DG969" s="459"/>
      <c r="DH969" s="459"/>
      <c r="DM969" s="251"/>
      <c r="DO969" s="459"/>
      <c r="DP969" s="459"/>
      <c r="DQ969" s="459"/>
      <c r="DV969" s="251"/>
      <c r="DX969" s="459"/>
      <c r="DY969" s="459"/>
      <c r="DZ969" s="459"/>
      <c r="EE969" s="251"/>
      <c r="EG969" s="459"/>
      <c r="EH969" s="459"/>
      <c r="EI969" s="459"/>
      <c r="EN969" s="251"/>
      <c r="EP969" s="459"/>
      <c r="EQ969" s="459"/>
      <c r="ER969" s="459"/>
      <c r="EW969" s="251"/>
      <c r="EY969" s="459"/>
      <c r="EZ969" s="459"/>
      <c r="FA969" s="459"/>
      <c r="FF969" s="251"/>
      <c r="FH969" s="459"/>
      <c r="FI969" s="459"/>
      <c r="FJ969" s="459"/>
      <c r="FO969" s="251"/>
      <c r="FQ969" s="459"/>
      <c r="FR969" s="459"/>
      <c r="FS969" s="459"/>
      <c r="FX969" s="251"/>
      <c r="FZ969" s="459"/>
      <c r="GA969" s="459"/>
      <c r="GB969" s="459"/>
      <c r="GG969" s="251"/>
      <c r="GI969" s="459"/>
      <c r="GJ969" s="459"/>
      <c r="GK969" s="459"/>
      <c r="GP969" s="251"/>
      <c r="GR969" s="459"/>
      <c r="GS969" s="459"/>
      <c r="GT969" s="459"/>
      <c r="GY969" s="251"/>
      <c r="HA969" s="459"/>
      <c r="HB969" s="459"/>
      <c r="HC969" s="459"/>
      <c r="HH969" s="251"/>
      <c r="HJ969" s="459"/>
      <c r="HK969" s="459"/>
      <c r="HL969" s="459"/>
      <c r="HQ969" s="459"/>
      <c r="HR969" s="459"/>
      <c r="HS969" s="459"/>
      <c r="HT969" s="459"/>
      <c r="HU969" s="459"/>
      <c r="HV969" s="459"/>
      <c r="HW969" s="459"/>
      <c r="HX969" s="459"/>
      <c r="HY969" s="459"/>
      <c r="HZ969" s="459"/>
      <c r="IA969" s="459"/>
      <c r="IB969" s="459"/>
      <c r="IC969" s="459"/>
      <c r="ID969" s="459"/>
      <c r="IE969" s="459"/>
      <c r="IF969" s="459"/>
      <c r="IG969" s="459"/>
      <c r="IH969" s="459"/>
      <c r="II969" s="459"/>
      <c r="IJ969" s="459"/>
      <c r="IK969" s="459"/>
      <c r="IL969" s="459"/>
      <c r="IM969" s="459"/>
      <c r="IN969" s="459"/>
      <c r="IO969" s="459"/>
      <c r="IP969" s="459"/>
      <c r="IQ969" s="459"/>
      <c r="IR969" s="459"/>
      <c r="IS969" s="459"/>
      <c r="IT969" s="459"/>
      <c r="IU969" s="459"/>
      <c r="IV969" s="459"/>
      <c r="RS969" s="252"/>
    </row>
    <row r="970" spans="1:487" s="461" customFormat="1" ht="18">
      <c r="A970" s="605" t="s">
        <v>2426</v>
      </c>
      <c r="B970" s="459"/>
      <c r="C970" s="488"/>
      <c r="D970" s="606" t="s">
        <v>129</v>
      </c>
      <c r="E970" s="461">
        <f t="shared" si="12"/>
        <v>0</v>
      </c>
      <c r="F970" s="524">
        <f t="shared" si="13"/>
        <v>0</v>
      </c>
      <c r="G970" s="509"/>
      <c r="H970" s="509"/>
      <c r="I970" s="509"/>
      <c r="J970" s="509"/>
      <c r="K970" s="509"/>
      <c r="L970" s="459"/>
      <c r="M970" s="459"/>
      <c r="N970" s="459"/>
      <c r="R970" s="251"/>
      <c r="T970" s="459"/>
      <c r="U970" s="459"/>
      <c r="V970" s="459"/>
      <c r="AA970" s="251"/>
      <c r="AC970" s="459"/>
      <c r="AD970" s="459"/>
      <c r="AE970" s="459"/>
      <c r="AJ970" s="251"/>
      <c r="AL970" s="459"/>
      <c r="AM970" s="459"/>
      <c r="AN970" s="459"/>
      <c r="AS970" s="251"/>
      <c r="AU970" s="459"/>
      <c r="AV970" s="459"/>
      <c r="AW970" s="459"/>
      <c r="BB970" s="251"/>
      <c r="BD970" s="459"/>
      <c r="BE970" s="459"/>
      <c r="BF970" s="459"/>
      <c r="BK970" s="251"/>
      <c r="BM970" s="459"/>
      <c r="BN970" s="459"/>
      <c r="BO970" s="459"/>
      <c r="BT970" s="251"/>
      <c r="BV970" s="459"/>
      <c r="BW970" s="459"/>
      <c r="BX970" s="459"/>
      <c r="CC970" s="251"/>
      <c r="CE970" s="459"/>
      <c r="CF970" s="459"/>
      <c r="CG970" s="459"/>
      <c r="CL970" s="251"/>
      <c r="CN970" s="459"/>
      <c r="CO970" s="459"/>
      <c r="CP970" s="459"/>
      <c r="CU970" s="251"/>
      <c r="CW970" s="459"/>
      <c r="CX970" s="459"/>
      <c r="CY970" s="459"/>
      <c r="DD970" s="251"/>
      <c r="DF970" s="459"/>
      <c r="DG970" s="459"/>
      <c r="DH970" s="459"/>
      <c r="DM970" s="251"/>
      <c r="DO970" s="459"/>
      <c r="DP970" s="459"/>
      <c r="DQ970" s="459"/>
      <c r="DV970" s="251"/>
      <c r="DX970" s="459"/>
      <c r="DY970" s="459"/>
      <c r="DZ970" s="459"/>
      <c r="EE970" s="251"/>
      <c r="EG970" s="459"/>
      <c r="EH970" s="459"/>
      <c r="EI970" s="459"/>
      <c r="EN970" s="251"/>
      <c r="EP970" s="459"/>
      <c r="EQ970" s="459"/>
      <c r="ER970" s="459"/>
      <c r="EW970" s="251"/>
      <c r="EY970" s="459"/>
      <c r="EZ970" s="459"/>
      <c r="FA970" s="459"/>
      <c r="FF970" s="251"/>
      <c r="FH970" s="459"/>
      <c r="FI970" s="459"/>
      <c r="FJ970" s="459"/>
      <c r="FO970" s="251"/>
      <c r="FQ970" s="459"/>
      <c r="FR970" s="459"/>
      <c r="FS970" s="459"/>
      <c r="FX970" s="251"/>
      <c r="FZ970" s="459"/>
      <c r="GA970" s="459"/>
      <c r="GB970" s="459"/>
      <c r="GG970" s="251"/>
      <c r="GI970" s="459"/>
      <c r="GJ970" s="459"/>
      <c r="GK970" s="459"/>
      <c r="GP970" s="251"/>
      <c r="GR970" s="459"/>
      <c r="GS970" s="459"/>
      <c r="GT970" s="459"/>
      <c r="GY970" s="251"/>
      <c r="HA970" s="459"/>
      <c r="HB970" s="459"/>
      <c r="HC970" s="459"/>
      <c r="HH970" s="251"/>
      <c r="HJ970" s="459"/>
      <c r="HK970" s="459"/>
      <c r="HL970" s="459"/>
      <c r="HQ970" s="459"/>
      <c r="HR970" s="459"/>
      <c r="HS970" s="459"/>
      <c r="HT970" s="459"/>
      <c r="HU970" s="459"/>
      <c r="HV970" s="459"/>
      <c r="HW970" s="459"/>
      <c r="HX970" s="459"/>
      <c r="HY970" s="459"/>
      <c r="HZ970" s="459"/>
      <c r="IA970" s="459"/>
      <c r="IB970" s="459"/>
      <c r="IC970" s="459"/>
      <c r="ID970" s="459"/>
      <c r="IE970" s="459"/>
      <c r="IF970" s="459"/>
      <c r="IG970" s="459"/>
      <c r="IH970" s="459"/>
      <c r="II970" s="459"/>
      <c r="IJ970" s="459"/>
      <c r="IK970" s="459"/>
      <c r="IL970" s="459"/>
      <c r="IM970" s="459"/>
      <c r="IN970" s="459"/>
      <c r="IO970" s="459"/>
      <c r="IP970" s="459"/>
      <c r="IQ970" s="459"/>
      <c r="IR970" s="459"/>
      <c r="IS970" s="459"/>
      <c r="IT970" s="459"/>
      <c r="IU970" s="459"/>
      <c r="IV970" s="459"/>
      <c r="RS970" s="252"/>
    </row>
    <row r="971" spans="1:487" s="461" customFormat="1" ht="18">
      <c r="A971" s="605" t="s">
        <v>2317</v>
      </c>
      <c r="B971" s="488"/>
      <c r="C971" s="488"/>
      <c r="D971" s="461" t="s">
        <v>132</v>
      </c>
      <c r="E971" s="461">
        <f t="shared" si="12"/>
        <v>10</v>
      </c>
      <c r="F971" s="524">
        <f t="shared" si="13"/>
        <v>0</v>
      </c>
      <c r="G971" s="473"/>
      <c r="H971" s="473"/>
      <c r="I971" s="473"/>
      <c r="J971" s="473"/>
      <c r="K971" s="473"/>
      <c r="L971" s="459"/>
      <c r="M971" s="459"/>
      <c r="N971" s="459"/>
      <c r="R971" s="251"/>
      <c r="T971" s="459"/>
      <c r="U971" s="459"/>
      <c r="V971" s="459"/>
      <c r="AA971" s="251"/>
      <c r="AC971" s="459"/>
      <c r="AD971" s="459"/>
      <c r="AE971" s="459"/>
      <c r="AJ971" s="251"/>
      <c r="AL971" s="459"/>
      <c r="AM971" s="459"/>
      <c r="AN971" s="459"/>
      <c r="AS971" s="251"/>
      <c r="AU971" s="459"/>
      <c r="AV971" s="459"/>
      <c r="AW971" s="459"/>
      <c r="BB971" s="251"/>
      <c r="BD971" s="459"/>
      <c r="BE971" s="459"/>
      <c r="BF971" s="459"/>
      <c r="BK971" s="251"/>
      <c r="BM971" s="459"/>
      <c r="BN971" s="459"/>
      <c r="BO971" s="459"/>
      <c r="BT971" s="251"/>
      <c r="BV971" s="459"/>
      <c r="BW971" s="459"/>
      <c r="BX971" s="459"/>
      <c r="CC971" s="251"/>
      <c r="CE971" s="459"/>
      <c r="CF971" s="459"/>
      <c r="CG971" s="459"/>
      <c r="CL971" s="251"/>
      <c r="CN971" s="459"/>
      <c r="CO971" s="459"/>
      <c r="CP971" s="459"/>
      <c r="CU971" s="251"/>
      <c r="CW971" s="459"/>
      <c r="CX971" s="459"/>
      <c r="CY971" s="459"/>
      <c r="DD971" s="251"/>
      <c r="DF971" s="459"/>
      <c r="DG971" s="459"/>
      <c r="DH971" s="459"/>
      <c r="DM971" s="251"/>
      <c r="DO971" s="459"/>
      <c r="DP971" s="459"/>
      <c r="DQ971" s="459"/>
      <c r="DV971" s="251"/>
      <c r="DX971" s="459"/>
      <c r="DY971" s="459"/>
      <c r="DZ971" s="459"/>
      <c r="EE971" s="251"/>
      <c r="EG971" s="459"/>
      <c r="EH971" s="459"/>
      <c r="EI971" s="459"/>
      <c r="EN971" s="251"/>
      <c r="EP971" s="459"/>
      <c r="EQ971" s="459"/>
      <c r="ER971" s="459"/>
      <c r="EW971" s="251"/>
      <c r="EY971" s="459"/>
      <c r="EZ971" s="459"/>
      <c r="FA971" s="459"/>
      <c r="FF971" s="251"/>
      <c r="FH971" s="459"/>
      <c r="FI971" s="459"/>
      <c r="FJ971" s="459"/>
      <c r="FO971" s="251"/>
      <c r="FQ971" s="459"/>
      <c r="FR971" s="459"/>
      <c r="FS971" s="459"/>
      <c r="FX971" s="251"/>
      <c r="FZ971" s="459"/>
      <c r="GA971" s="459"/>
      <c r="GB971" s="459"/>
      <c r="GG971" s="251"/>
      <c r="GI971" s="459"/>
      <c r="GJ971" s="459"/>
      <c r="GK971" s="459"/>
      <c r="GP971" s="251"/>
      <c r="GR971" s="459"/>
      <c r="GS971" s="459"/>
      <c r="GT971" s="459"/>
      <c r="GY971" s="251"/>
      <c r="HA971" s="459"/>
      <c r="HB971" s="459"/>
      <c r="HC971" s="459"/>
      <c r="HH971" s="251"/>
      <c r="HJ971" s="459"/>
      <c r="HK971" s="459"/>
      <c r="HL971" s="459"/>
      <c r="HQ971" s="459"/>
      <c r="HR971" s="459"/>
      <c r="HS971" s="459"/>
      <c r="HT971" s="459"/>
      <c r="HU971" s="459"/>
      <c r="HV971" s="459"/>
      <c r="HW971" s="459"/>
      <c r="HX971" s="459"/>
      <c r="HY971" s="459"/>
      <c r="HZ971" s="459"/>
      <c r="IA971" s="459"/>
      <c r="IB971" s="459"/>
      <c r="IC971" s="459"/>
      <c r="ID971" s="459"/>
      <c r="IE971" s="459"/>
      <c r="IF971" s="459"/>
      <c r="IG971" s="459"/>
      <c r="IH971" s="459"/>
      <c r="II971" s="459"/>
      <c r="IJ971" s="459"/>
      <c r="IK971" s="459"/>
      <c r="IL971" s="459"/>
      <c r="IM971" s="459"/>
      <c r="IN971" s="459"/>
      <c r="IO971" s="459"/>
      <c r="IP971" s="459"/>
      <c r="IQ971" s="459"/>
      <c r="IR971" s="459"/>
      <c r="IS971" s="459"/>
      <c r="IT971" s="459"/>
      <c r="IU971" s="459"/>
      <c r="IV971" s="459"/>
      <c r="RS971" s="252"/>
    </row>
    <row r="972" spans="1:487" s="461" customFormat="1" ht="18">
      <c r="A972" s="270" t="s">
        <v>2339</v>
      </c>
      <c r="B972" s="459"/>
      <c r="C972" s="488"/>
      <c r="D972" s="606" t="s">
        <v>129</v>
      </c>
      <c r="E972" s="461">
        <f t="shared" si="12"/>
        <v>22</v>
      </c>
      <c r="F972" s="524">
        <f t="shared" si="13"/>
        <v>26</v>
      </c>
      <c r="G972" s="509"/>
      <c r="H972" s="509"/>
      <c r="I972" s="509"/>
      <c r="J972" s="509">
        <v>26</v>
      </c>
      <c r="K972" s="509"/>
      <c r="L972" s="459"/>
      <c r="M972" s="459"/>
      <c r="N972" s="459"/>
      <c r="R972" s="251"/>
      <c r="T972" s="459"/>
      <c r="U972" s="459"/>
      <c r="V972" s="459"/>
      <c r="AA972" s="251"/>
      <c r="AC972" s="459"/>
      <c r="AD972" s="459"/>
      <c r="AE972" s="459"/>
      <c r="AJ972" s="251"/>
      <c r="AL972" s="459"/>
      <c r="AM972" s="459"/>
      <c r="AN972" s="459"/>
      <c r="AS972" s="251"/>
      <c r="AU972" s="459"/>
      <c r="AV972" s="459"/>
      <c r="AW972" s="459"/>
      <c r="BB972" s="251"/>
      <c r="BD972" s="459"/>
      <c r="BE972" s="459"/>
      <c r="BF972" s="459"/>
      <c r="BK972" s="251"/>
      <c r="BM972" s="459"/>
      <c r="BN972" s="459"/>
      <c r="BO972" s="459"/>
      <c r="BT972" s="251"/>
      <c r="BV972" s="459"/>
      <c r="BW972" s="459"/>
      <c r="BX972" s="459"/>
      <c r="CC972" s="251"/>
      <c r="CE972" s="459"/>
      <c r="CF972" s="459"/>
      <c r="CG972" s="459"/>
      <c r="CL972" s="251"/>
      <c r="CN972" s="459"/>
      <c r="CO972" s="459"/>
      <c r="CP972" s="459"/>
      <c r="CU972" s="251"/>
      <c r="CW972" s="459"/>
      <c r="CX972" s="459"/>
      <c r="CY972" s="459"/>
      <c r="DD972" s="251"/>
      <c r="DF972" s="459"/>
      <c r="DG972" s="459"/>
      <c r="DH972" s="459"/>
      <c r="DM972" s="251"/>
      <c r="DO972" s="459"/>
      <c r="DP972" s="459"/>
      <c r="DQ972" s="459"/>
      <c r="DV972" s="251"/>
      <c r="DX972" s="459"/>
      <c r="DY972" s="459"/>
      <c r="DZ972" s="459"/>
      <c r="EE972" s="251"/>
      <c r="EG972" s="459"/>
      <c r="EH972" s="459"/>
      <c r="EI972" s="459"/>
      <c r="EN972" s="251"/>
      <c r="EP972" s="459"/>
      <c r="EQ972" s="459"/>
      <c r="ER972" s="459"/>
      <c r="EW972" s="251"/>
      <c r="EY972" s="459"/>
      <c r="EZ972" s="459"/>
      <c r="FA972" s="459"/>
      <c r="FF972" s="251"/>
      <c r="FH972" s="459"/>
      <c r="FI972" s="459"/>
      <c r="FJ972" s="459"/>
      <c r="FO972" s="251"/>
      <c r="FQ972" s="459"/>
      <c r="FR972" s="459"/>
      <c r="FS972" s="459"/>
      <c r="FX972" s="251"/>
      <c r="FZ972" s="459"/>
      <c r="GA972" s="459"/>
      <c r="GB972" s="459"/>
      <c r="GG972" s="251"/>
      <c r="GI972" s="459"/>
      <c r="GJ972" s="459"/>
      <c r="GK972" s="459"/>
      <c r="GP972" s="251"/>
      <c r="GR972" s="459"/>
      <c r="GS972" s="459"/>
      <c r="GT972" s="459"/>
      <c r="GY972" s="251"/>
      <c r="HA972" s="459"/>
      <c r="HB972" s="459"/>
      <c r="HC972" s="459"/>
      <c r="HH972" s="251"/>
      <c r="HJ972" s="459"/>
      <c r="HK972" s="459"/>
      <c r="HL972" s="459"/>
      <c r="HQ972" s="459"/>
      <c r="HR972" s="459"/>
      <c r="HS972" s="459"/>
      <c r="HT972" s="459"/>
      <c r="HU972" s="459"/>
      <c r="HV972" s="459"/>
      <c r="HW972" s="459"/>
      <c r="HX972" s="459"/>
      <c r="HY972" s="459"/>
      <c r="HZ972" s="459"/>
      <c r="IA972" s="459"/>
      <c r="IB972" s="459"/>
      <c r="IC972" s="459"/>
      <c r="ID972" s="459"/>
      <c r="IE972" s="459"/>
      <c r="IF972" s="459"/>
      <c r="IG972" s="459"/>
      <c r="IH972" s="459"/>
      <c r="II972" s="459"/>
      <c r="IJ972" s="459"/>
      <c r="IK972" s="459"/>
      <c r="IL972" s="459"/>
      <c r="IM972" s="459"/>
      <c r="IN972" s="459"/>
      <c r="IO972" s="459"/>
      <c r="IP972" s="459"/>
      <c r="IQ972" s="459"/>
      <c r="IR972" s="459"/>
      <c r="IS972" s="459"/>
      <c r="IT972" s="459"/>
      <c r="IU972" s="459"/>
      <c r="IV972" s="459"/>
      <c r="RS972" s="252"/>
    </row>
    <row r="973" spans="1:487" s="461" customFormat="1" ht="18">
      <c r="A973" s="605" t="s">
        <v>727</v>
      </c>
      <c r="B973" s="459"/>
      <c r="C973" s="488"/>
      <c r="D973" s="606" t="s">
        <v>129</v>
      </c>
      <c r="E973" s="461">
        <f t="shared" si="12"/>
        <v>0</v>
      </c>
      <c r="F973" s="524">
        <f t="shared" si="13"/>
        <v>0</v>
      </c>
      <c r="G973" s="509"/>
      <c r="H973" s="509"/>
      <c r="I973" s="509"/>
      <c r="J973" s="509"/>
      <c r="K973" s="509"/>
      <c r="M973" s="459"/>
      <c r="N973" s="459"/>
      <c r="R973" s="251"/>
      <c r="T973" s="459"/>
      <c r="U973" s="459"/>
      <c r="V973" s="459"/>
      <c r="AA973" s="251"/>
      <c r="AC973" s="459"/>
      <c r="AD973" s="459"/>
      <c r="AE973" s="459"/>
      <c r="AJ973" s="251"/>
      <c r="AL973" s="459"/>
      <c r="AM973" s="459"/>
      <c r="AN973" s="459"/>
      <c r="AS973" s="251"/>
      <c r="AU973" s="459"/>
      <c r="AV973" s="459"/>
      <c r="AW973" s="459"/>
      <c r="BB973" s="251"/>
      <c r="BD973" s="459"/>
      <c r="BE973" s="459"/>
      <c r="BF973" s="459"/>
      <c r="BK973" s="251"/>
      <c r="BM973" s="459"/>
      <c r="BN973" s="459"/>
      <c r="BO973" s="459"/>
      <c r="BT973" s="251"/>
      <c r="BV973" s="459"/>
      <c r="BW973" s="459"/>
      <c r="BX973" s="459"/>
      <c r="CC973" s="251"/>
      <c r="CE973" s="459"/>
      <c r="CF973" s="459"/>
      <c r="CG973" s="459"/>
      <c r="CL973" s="251"/>
      <c r="CN973" s="459"/>
      <c r="CO973" s="459"/>
      <c r="CP973" s="459"/>
      <c r="CU973" s="251"/>
      <c r="CW973" s="459"/>
      <c r="CX973" s="459"/>
      <c r="CY973" s="459"/>
      <c r="DD973" s="251"/>
      <c r="DF973" s="459"/>
      <c r="DG973" s="459"/>
      <c r="DH973" s="459"/>
      <c r="DM973" s="251"/>
      <c r="DO973" s="459"/>
      <c r="DP973" s="459"/>
      <c r="DQ973" s="459"/>
      <c r="DV973" s="251"/>
      <c r="DX973" s="459"/>
      <c r="DY973" s="459"/>
      <c r="DZ973" s="459"/>
      <c r="EE973" s="251"/>
      <c r="EG973" s="459"/>
      <c r="EH973" s="459"/>
      <c r="EI973" s="459"/>
      <c r="EN973" s="251"/>
      <c r="EP973" s="459"/>
      <c r="EQ973" s="459"/>
      <c r="ER973" s="459"/>
      <c r="EW973" s="251"/>
      <c r="EY973" s="459"/>
      <c r="EZ973" s="459"/>
      <c r="FA973" s="459"/>
      <c r="FF973" s="251"/>
      <c r="FH973" s="459"/>
      <c r="FI973" s="459"/>
      <c r="FJ973" s="459"/>
      <c r="FO973" s="251"/>
      <c r="FQ973" s="459"/>
      <c r="FR973" s="459"/>
      <c r="FS973" s="459"/>
      <c r="FX973" s="251"/>
      <c r="FZ973" s="459"/>
      <c r="GA973" s="459"/>
      <c r="GB973" s="459"/>
      <c r="GG973" s="251"/>
      <c r="GI973" s="459"/>
      <c r="GJ973" s="459"/>
      <c r="GK973" s="459"/>
      <c r="GP973" s="251"/>
      <c r="GR973" s="459"/>
      <c r="GS973" s="459"/>
      <c r="GT973" s="459"/>
      <c r="GY973" s="251"/>
      <c r="HA973" s="459"/>
      <c r="HB973" s="459"/>
      <c r="HC973" s="459"/>
      <c r="HH973" s="251"/>
      <c r="HJ973" s="459"/>
      <c r="HK973" s="459"/>
      <c r="HL973" s="459"/>
      <c r="HQ973" s="459"/>
      <c r="HR973" s="459"/>
      <c r="HS973" s="459"/>
      <c r="HT973" s="459"/>
      <c r="HU973" s="459"/>
      <c r="HV973" s="459"/>
      <c r="HW973" s="459"/>
      <c r="HX973" s="459"/>
      <c r="HY973" s="459"/>
      <c r="HZ973" s="459"/>
      <c r="IA973" s="459"/>
      <c r="IB973" s="459"/>
      <c r="IC973" s="459"/>
      <c r="ID973" s="459"/>
      <c r="IE973" s="459"/>
      <c r="IF973" s="459"/>
      <c r="IG973" s="459"/>
      <c r="IH973" s="459"/>
      <c r="II973" s="459"/>
      <c r="IJ973" s="459"/>
      <c r="IK973" s="459"/>
      <c r="IL973" s="459"/>
      <c r="IM973" s="459"/>
      <c r="IN973" s="459"/>
      <c r="IO973" s="459"/>
      <c r="IP973" s="459"/>
      <c r="IQ973" s="459"/>
      <c r="IR973" s="459"/>
      <c r="IS973" s="459"/>
      <c r="IT973" s="459"/>
      <c r="IU973" s="459"/>
      <c r="IV973" s="459"/>
      <c r="RS973" s="252"/>
    </row>
    <row r="974" spans="1:487" s="461" customFormat="1" ht="18">
      <c r="A974" s="605" t="s">
        <v>1443</v>
      </c>
      <c r="B974" s="488"/>
      <c r="C974" s="488"/>
      <c r="D974" s="461" t="s">
        <v>135</v>
      </c>
      <c r="E974" s="461">
        <f t="shared" si="12"/>
        <v>12</v>
      </c>
      <c r="F974" s="524">
        <f t="shared" si="13"/>
        <v>35</v>
      </c>
      <c r="G974" s="473"/>
      <c r="H974" s="473"/>
      <c r="I974" s="473">
        <v>35</v>
      </c>
      <c r="J974" s="473"/>
      <c r="K974" s="473"/>
      <c r="L974" s="459"/>
      <c r="M974" s="459"/>
      <c r="N974" s="459"/>
      <c r="R974" s="251"/>
      <c r="T974" s="459"/>
      <c r="U974" s="459"/>
      <c r="V974" s="459"/>
      <c r="AA974" s="251"/>
      <c r="AC974" s="459"/>
      <c r="AD974" s="459"/>
      <c r="AE974" s="459"/>
      <c r="AJ974" s="251"/>
      <c r="AL974" s="459"/>
      <c r="AM974" s="459"/>
      <c r="AN974" s="459"/>
      <c r="AS974" s="251"/>
      <c r="AU974" s="459"/>
      <c r="AV974" s="459"/>
      <c r="AW974" s="459"/>
      <c r="BB974" s="251"/>
      <c r="BD974" s="459"/>
      <c r="BE974" s="459"/>
      <c r="BF974" s="459"/>
      <c r="BK974" s="251"/>
      <c r="BM974" s="459"/>
      <c r="BN974" s="459"/>
      <c r="BO974" s="459"/>
      <c r="BT974" s="251"/>
      <c r="BV974" s="459"/>
      <c r="BW974" s="459"/>
      <c r="BX974" s="459"/>
      <c r="CC974" s="251"/>
      <c r="CE974" s="459"/>
      <c r="CF974" s="459"/>
      <c r="CG974" s="459"/>
      <c r="CL974" s="251"/>
      <c r="CN974" s="459"/>
      <c r="CO974" s="459"/>
      <c r="CP974" s="459"/>
      <c r="CU974" s="251"/>
      <c r="CW974" s="459"/>
      <c r="CX974" s="459"/>
      <c r="CY974" s="459"/>
      <c r="DD974" s="251"/>
      <c r="DF974" s="459"/>
      <c r="DG974" s="459"/>
      <c r="DH974" s="459"/>
      <c r="DM974" s="251"/>
      <c r="DO974" s="459"/>
      <c r="DP974" s="459"/>
      <c r="DQ974" s="459"/>
      <c r="DV974" s="251"/>
      <c r="DX974" s="459"/>
      <c r="DY974" s="459"/>
      <c r="DZ974" s="459"/>
      <c r="EE974" s="251"/>
      <c r="EG974" s="459"/>
      <c r="EH974" s="459"/>
      <c r="EI974" s="459"/>
      <c r="EN974" s="251"/>
      <c r="EP974" s="459"/>
      <c r="EQ974" s="459"/>
      <c r="ER974" s="459"/>
      <c r="EW974" s="251"/>
      <c r="EY974" s="459"/>
      <c r="EZ974" s="459"/>
      <c r="FA974" s="459"/>
      <c r="FF974" s="251"/>
      <c r="FH974" s="459"/>
      <c r="FI974" s="459"/>
      <c r="FJ974" s="459"/>
      <c r="FO974" s="251"/>
      <c r="FQ974" s="459"/>
      <c r="FR974" s="459"/>
      <c r="FS974" s="459"/>
      <c r="FX974" s="251"/>
      <c r="FZ974" s="459"/>
      <c r="GA974" s="459"/>
      <c r="GB974" s="459"/>
      <c r="GG974" s="251"/>
      <c r="GI974" s="459"/>
      <c r="GJ974" s="459"/>
      <c r="GK974" s="459"/>
      <c r="GP974" s="251"/>
      <c r="GR974" s="459"/>
      <c r="GS974" s="459"/>
      <c r="GT974" s="459"/>
      <c r="GY974" s="251"/>
      <c r="HA974" s="459"/>
      <c r="HB974" s="459"/>
      <c r="HC974" s="459"/>
      <c r="HH974" s="251"/>
      <c r="HJ974" s="459"/>
      <c r="HK974" s="459"/>
      <c r="HL974" s="459"/>
      <c r="HQ974" s="459"/>
      <c r="HR974" s="459"/>
      <c r="HS974" s="459"/>
      <c r="HT974" s="459"/>
      <c r="HU974" s="459"/>
      <c r="HV974" s="459"/>
      <c r="HW974" s="459"/>
      <c r="HX974" s="459"/>
      <c r="HY974" s="459"/>
      <c r="HZ974" s="459"/>
      <c r="IA974" s="459"/>
      <c r="IB974" s="459"/>
      <c r="IC974" s="459"/>
      <c r="ID974" s="459"/>
      <c r="IE974" s="459"/>
      <c r="IF974" s="459"/>
      <c r="IG974" s="459"/>
      <c r="IH974" s="459"/>
      <c r="II974" s="459"/>
      <c r="IJ974" s="459"/>
      <c r="IK974" s="459"/>
      <c r="IL974" s="459"/>
      <c r="IM974" s="459"/>
      <c r="IN974" s="459"/>
      <c r="IO974" s="459"/>
      <c r="IP974" s="459"/>
      <c r="IQ974" s="459"/>
      <c r="IR974" s="459"/>
      <c r="IS974" s="459"/>
      <c r="IT974" s="459"/>
      <c r="IU974" s="459"/>
      <c r="IV974" s="459"/>
      <c r="RS974" s="252"/>
    </row>
    <row r="975" spans="1:487" s="461" customFormat="1" ht="18">
      <c r="A975" s="605" t="s">
        <v>1479</v>
      </c>
      <c r="B975" s="459"/>
      <c r="C975" s="488"/>
      <c r="D975" s="606" t="s">
        <v>129</v>
      </c>
      <c r="E975" s="461">
        <f t="shared" si="12"/>
        <v>0</v>
      </c>
      <c r="F975" s="524">
        <f t="shared" si="13"/>
        <v>0</v>
      </c>
      <c r="G975" s="509"/>
      <c r="H975" s="509"/>
      <c r="I975" s="509"/>
      <c r="J975" s="509"/>
      <c r="K975" s="509"/>
      <c r="L975" s="459"/>
      <c r="M975" s="459"/>
      <c r="N975" s="459"/>
      <c r="R975" s="251"/>
      <c r="T975" s="459"/>
      <c r="U975" s="459"/>
      <c r="V975" s="459"/>
      <c r="AA975" s="251"/>
      <c r="AC975" s="459"/>
      <c r="AD975" s="459"/>
      <c r="AE975" s="459"/>
      <c r="AJ975" s="251"/>
      <c r="AL975" s="459"/>
      <c r="AM975" s="459"/>
      <c r="AN975" s="459"/>
      <c r="AS975" s="251"/>
      <c r="AU975" s="459"/>
      <c r="AV975" s="459"/>
      <c r="AW975" s="459"/>
      <c r="BB975" s="251"/>
      <c r="BD975" s="459"/>
      <c r="BE975" s="459"/>
      <c r="BF975" s="459"/>
      <c r="BK975" s="251"/>
      <c r="BM975" s="459"/>
      <c r="BN975" s="459"/>
      <c r="BO975" s="459"/>
      <c r="BT975" s="251"/>
      <c r="BV975" s="459"/>
      <c r="BW975" s="459"/>
      <c r="BX975" s="459"/>
      <c r="CC975" s="251"/>
      <c r="CE975" s="459"/>
      <c r="CF975" s="459"/>
      <c r="CG975" s="459"/>
      <c r="CL975" s="251"/>
      <c r="CN975" s="459"/>
      <c r="CO975" s="459"/>
      <c r="CP975" s="459"/>
      <c r="CU975" s="251"/>
      <c r="CW975" s="459"/>
      <c r="CX975" s="459"/>
      <c r="CY975" s="459"/>
      <c r="DD975" s="251"/>
      <c r="DF975" s="459"/>
      <c r="DG975" s="459"/>
      <c r="DH975" s="459"/>
      <c r="DM975" s="251"/>
      <c r="DO975" s="459"/>
      <c r="DP975" s="459"/>
      <c r="DQ975" s="459"/>
      <c r="DV975" s="251"/>
      <c r="DX975" s="459"/>
      <c r="DY975" s="459"/>
      <c r="DZ975" s="459"/>
      <c r="EE975" s="251"/>
      <c r="EG975" s="459"/>
      <c r="EH975" s="459"/>
      <c r="EI975" s="459"/>
      <c r="EN975" s="251"/>
      <c r="EP975" s="459"/>
      <c r="EQ975" s="459"/>
      <c r="ER975" s="459"/>
      <c r="EW975" s="251"/>
      <c r="EY975" s="459"/>
      <c r="EZ975" s="459"/>
      <c r="FA975" s="459"/>
      <c r="FF975" s="251"/>
      <c r="FH975" s="459"/>
      <c r="FI975" s="459"/>
      <c r="FJ975" s="459"/>
      <c r="FO975" s="251"/>
      <c r="FQ975" s="459"/>
      <c r="FR975" s="459"/>
      <c r="FS975" s="459"/>
      <c r="FX975" s="251"/>
      <c r="FZ975" s="459"/>
      <c r="GA975" s="459"/>
      <c r="GB975" s="459"/>
      <c r="GG975" s="251"/>
      <c r="GI975" s="459"/>
      <c r="GJ975" s="459"/>
      <c r="GK975" s="459"/>
      <c r="GP975" s="251"/>
      <c r="GR975" s="459"/>
      <c r="GS975" s="459"/>
      <c r="GT975" s="459"/>
      <c r="GY975" s="251"/>
      <c r="HA975" s="459"/>
      <c r="HB975" s="459"/>
      <c r="HC975" s="459"/>
      <c r="HH975" s="251"/>
      <c r="HJ975" s="459"/>
      <c r="HK975" s="459"/>
      <c r="HL975" s="459"/>
      <c r="HQ975" s="459"/>
      <c r="HR975" s="459"/>
      <c r="HS975" s="459"/>
      <c r="HT975" s="459"/>
      <c r="HU975" s="459"/>
      <c r="HV975" s="459"/>
      <c r="HW975" s="459"/>
      <c r="HX975" s="459"/>
      <c r="HY975" s="459"/>
      <c r="HZ975" s="459"/>
      <c r="IA975" s="459"/>
      <c r="IB975" s="459"/>
      <c r="IC975" s="459"/>
      <c r="ID975" s="459"/>
      <c r="IE975" s="459"/>
      <c r="IF975" s="459"/>
      <c r="IG975" s="459"/>
      <c r="IH975" s="459"/>
      <c r="II975" s="459"/>
      <c r="IJ975" s="459"/>
      <c r="IK975" s="459"/>
      <c r="IL975" s="459"/>
      <c r="IM975" s="459"/>
      <c r="IN975" s="459"/>
      <c r="IO975" s="459"/>
      <c r="IP975" s="459"/>
      <c r="IQ975" s="459"/>
      <c r="IR975" s="459"/>
      <c r="IS975" s="459"/>
      <c r="IT975" s="459"/>
      <c r="IU975" s="459"/>
      <c r="IV975" s="459"/>
      <c r="RS975" s="252"/>
    </row>
    <row r="976" spans="1:487" s="461" customFormat="1" ht="18">
      <c r="A976" s="605" t="s">
        <v>648</v>
      </c>
      <c r="B976" s="459"/>
      <c r="C976" s="488"/>
      <c r="D976" s="606" t="s">
        <v>129</v>
      </c>
      <c r="E976" s="461">
        <f t="shared" si="12"/>
        <v>0</v>
      </c>
      <c r="F976" s="524">
        <f t="shared" si="13"/>
        <v>0</v>
      </c>
      <c r="G976" s="509"/>
      <c r="H976" s="509"/>
      <c r="I976" s="509"/>
      <c r="J976" s="509"/>
      <c r="K976" s="509"/>
      <c r="L976" s="459"/>
      <c r="N976" s="459"/>
      <c r="R976" s="251"/>
      <c r="T976" s="459"/>
      <c r="U976" s="459"/>
      <c r="V976" s="459"/>
      <c r="AA976" s="251"/>
      <c r="AC976" s="459"/>
      <c r="AD976" s="459"/>
      <c r="AE976" s="459"/>
      <c r="AJ976" s="251"/>
      <c r="AL976" s="459"/>
      <c r="AM976" s="459"/>
      <c r="AN976" s="459"/>
      <c r="AS976" s="251"/>
      <c r="AU976" s="459"/>
      <c r="AV976" s="459"/>
      <c r="AW976" s="459"/>
      <c r="BB976" s="251"/>
      <c r="BD976" s="459"/>
      <c r="BE976" s="459"/>
      <c r="BF976" s="459"/>
      <c r="BK976" s="251"/>
      <c r="BM976" s="459"/>
      <c r="BN976" s="459"/>
      <c r="BO976" s="459"/>
      <c r="BT976" s="251"/>
      <c r="BV976" s="459"/>
      <c r="BW976" s="459"/>
      <c r="BX976" s="459"/>
      <c r="CC976" s="251"/>
      <c r="CE976" s="459"/>
      <c r="CF976" s="459"/>
      <c r="CG976" s="459"/>
      <c r="CL976" s="251"/>
      <c r="CN976" s="459"/>
      <c r="CO976" s="459"/>
      <c r="CP976" s="459"/>
      <c r="CU976" s="251"/>
      <c r="CW976" s="459"/>
      <c r="CX976" s="459"/>
      <c r="CY976" s="459"/>
      <c r="DD976" s="251"/>
      <c r="DF976" s="459"/>
      <c r="DG976" s="459"/>
      <c r="DH976" s="459"/>
      <c r="DM976" s="251"/>
      <c r="DO976" s="459"/>
      <c r="DP976" s="459"/>
      <c r="DQ976" s="459"/>
      <c r="DV976" s="251"/>
      <c r="DX976" s="459"/>
      <c r="DY976" s="459"/>
      <c r="DZ976" s="459"/>
      <c r="EE976" s="251"/>
      <c r="EG976" s="459"/>
      <c r="EH976" s="459"/>
      <c r="EI976" s="459"/>
      <c r="EN976" s="251"/>
      <c r="EP976" s="459"/>
      <c r="EQ976" s="459"/>
      <c r="ER976" s="459"/>
      <c r="EW976" s="251"/>
      <c r="EY976" s="459"/>
      <c r="EZ976" s="459"/>
      <c r="FA976" s="459"/>
      <c r="FF976" s="251"/>
      <c r="FH976" s="459"/>
      <c r="FI976" s="459"/>
      <c r="FJ976" s="459"/>
      <c r="FO976" s="251"/>
      <c r="FQ976" s="459"/>
      <c r="FR976" s="459"/>
      <c r="FS976" s="459"/>
      <c r="FX976" s="251"/>
      <c r="FZ976" s="459"/>
      <c r="GA976" s="459"/>
      <c r="GB976" s="459"/>
      <c r="GG976" s="251"/>
      <c r="GI976" s="459"/>
      <c r="GJ976" s="459"/>
      <c r="GK976" s="459"/>
      <c r="GP976" s="251"/>
      <c r="GR976" s="459"/>
      <c r="GS976" s="459"/>
      <c r="GT976" s="459"/>
      <c r="GY976" s="251"/>
      <c r="HA976" s="459"/>
      <c r="HB976" s="459"/>
      <c r="HC976" s="459"/>
      <c r="HH976" s="251"/>
      <c r="HJ976" s="459"/>
      <c r="HK976" s="459"/>
      <c r="HL976" s="459"/>
      <c r="HQ976" s="459"/>
      <c r="HR976" s="459"/>
      <c r="HS976" s="459"/>
      <c r="HT976" s="459"/>
      <c r="HU976" s="459"/>
      <c r="HV976" s="459"/>
      <c r="HW976" s="459"/>
      <c r="HX976" s="459"/>
      <c r="HY976" s="459"/>
      <c r="HZ976" s="459"/>
      <c r="IA976" s="459"/>
      <c r="IB976" s="459"/>
      <c r="IC976" s="459"/>
      <c r="ID976" s="459"/>
      <c r="IE976" s="459"/>
      <c r="IF976" s="459"/>
      <c r="IG976" s="459"/>
      <c r="IH976" s="459"/>
      <c r="II976" s="459"/>
      <c r="IJ976" s="459"/>
      <c r="IK976" s="459"/>
      <c r="IL976" s="459"/>
      <c r="IM976" s="459"/>
      <c r="IN976" s="459"/>
      <c r="IO976" s="459"/>
      <c r="IP976" s="459"/>
      <c r="IQ976" s="459"/>
      <c r="IR976" s="459"/>
      <c r="IS976" s="459"/>
      <c r="IT976" s="459"/>
      <c r="IU976" s="459"/>
      <c r="IV976" s="459"/>
      <c r="RS976" s="252"/>
    </row>
    <row r="977" spans="1:487" s="461" customFormat="1" ht="18">
      <c r="A977" s="605" t="s">
        <v>480</v>
      </c>
      <c r="B977" s="459"/>
      <c r="C977" s="488"/>
      <c r="D977" s="606" t="s">
        <v>129</v>
      </c>
      <c r="E977" s="461">
        <f t="shared" si="12"/>
        <v>37</v>
      </c>
      <c r="F977" s="524">
        <f t="shared" si="13"/>
        <v>0</v>
      </c>
      <c r="G977" s="509"/>
      <c r="H977" s="509"/>
      <c r="I977" s="509"/>
      <c r="J977" s="509"/>
      <c r="K977" s="509"/>
      <c r="L977" s="459"/>
      <c r="M977" s="459"/>
      <c r="N977" s="459"/>
      <c r="R977" s="251"/>
      <c r="T977" s="459"/>
      <c r="U977" s="459"/>
      <c r="V977" s="459"/>
      <c r="AA977" s="251"/>
      <c r="AC977" s="459"/>
      <c r="AD977" s="459"/>
      <c r="AE977" s="459"/>
      <c r="AJ977" s="251"/>
      <c r="AL977" s="459"/>
      <c r="AM977" s="459"/>
      <c r="AN977" s="459"/>
      <c r="AS977" s="251"/>
      <c r="AU977" s="459"/>
      <c r="AV977" s="459"/>
      <c r="AW977" s="459"/>
      <c r="BB977" s="251"/>
      <c r="BD977" s="459"/>
      <c r="BE977" s="459"/>
      <c r="BF977" s="459"/>
      <c r="BK977" s="251"/>
      <c r="BM977" s="459"/>
      <c r="BN977" s="459"/>
      <c r="BO977" s="459"/>
      <c r="BT977" s="251"/>
      <c r="BV977" s="459"/>
      <c r="BW977" s="459"/>
      <c r="BX977" s="459"/>
      <c r="CC977" s="251"/>
      <c r="CE977" s="459"/>
      <c r="CF977" s="459"/>
      <c r="CG977" s="459"/>
      <c r="CL977" s="251"/>
      <c r="CN977" s="459"/>
      <c r="CO977" s="459"/>
      <c r="CP977" s="459"/>
      <c r="CU977" s="251"/>
      <c r="CW977" s="459"/>
      <c r="CX977" s="459"/>
      <c r="CY977" s="459"/>
      <c r="DD977" s="251"/>
      <c r="DF977" s="459"/>
      <c r="DG977" s="459"/>
      <c r="DH977" s="459"/>
      <c r="DM977" s="251"/>
      <c r="DO977" s="459"/>
      <c r="DP977" s="459"/>
      <c r="DQ977" s="459"/>
      <c r="DV977" s="251"/>
      <c r="DX977" s="459"/>
      <c r="DY977" s="459"/>
      <c r="DZ977" s="459"/>
      <c r="EE977" s="251"/>
      <c r="EG977" s="459"/>
      <c r="EH977" s="459"/>
      <c r="EI977" s="459"/>
      <c r="EN977" s="251"/>
      <c r="EP977" s="459"/>
      <c r="EQ977" s="459"/>
      <c r="ER977" s="459"/>
      <c r="EW977" s="251"/>
      <c r="EY977" s="459"/>
      <c r="EZ977" s="459"/>
      <c r="FA977" s="459"/>
      <c r="FF977" s="251"/>
      <c r="FH977" s="459"/>
      <c r="FI977" s="459"/>
      <c r="FJ977" s="459"/>
      <c r="FO977" s="251"/>
      <c r="FQ977" s="459"/>
      <c r="FR977" s="459"/>
      <c r="FS977" s="459"/>
      <c r="FX977" s="251"/>
      <c r="FZ977" s="459"/>
      <c r="GA977" s="459"/>
      <c r="GB977" s="459"/>
      <c r="GG977" s="251"/>
      <c r="GI977" s="459"/>
      <c r="GJ977" s="459"/>
      <c r="GK977" s="459"/>
      <c r="GP977" s="251"/>
      <c r="GR977" s="459"/>
      <c r="GS977" s="459"/>
      <c r="GT977" s="459"/>
      <c r="GY977" s="251"/>
      <c r="HA977" s="459"/>
      <c r="HB977" s="459"/>
      <c r="HC977" s="459"/>
      <c r="HH977" s="251"/>
      <c r="HJ977" s="459"/>
      <c r="HK977" s="459"/>
      <c r="HL977" s="459"/>
      <c r="HQ977" s="459"/>
      <c r="HR977" s="459"/>
      <c r="HS977" s="459"/>
      <c r="HT977" s="459"/>
      <c r="HU977" s="459"/>
      <c r="HV977" s="459"/>
      <c r="HW977" s="459"/>
      <c r="HX977" s="459"/>
      <c r="HY977" s="459"/>
      <c r="HZ977" s="459"/>
      <c r="IA977" s="459"/>
      <c r="IB977" s="459"/>
      <c r="IC977" s="459"/>
      <c r="ID977" s="459"/>
      <c r="IE977" s="459"/>
      <c r="IF977" s="459"/>
      <c r="IG977" s="459"/>
      <c r="IH977" s="459"/>
      <c r="II977" s="459"/>
      <c r="IJ977" s="459"/>
      <c r="IK977" s="459"/>
      <c r="IL977" s="459"/>
      <c r="IM977" s="459"/>
      <c r="IN977" s="459"/>
      <c r="IO977" s="459"/>
      <c r="IP977" s="459"/>
      <c r="IQ977" s="459"/>
      <c r="IR977" s="459"/>
      <c r="IS977" s="459"/>
      <c r="IT977" s="459"/>
      <c r="IU977" s="459"/>
      <c r="IV977" s="459"/>
      <c r="RS977" s="252"/>
    </row>
    <row r="978" spans="1:487" s="461" customFormat="1" ht="18">
      <c r="A978" s="605" t="s">
        <v>2427</v>
      </c>
      <c r="B978" s="459"/>
      <c r="C978" s="459"/>
      <c r="D978" s="606" t="s">
        <v>129</v>
      </c>
      <c r="E978" s="461">
        <f t="shared" si="12"/>
        <v>0</v>
      </c>
      <c r="F978" s="524">
        <f t="shared" si="13"/>
        <v>0</v>
      </c>
      <c r="G978" s="509"/>
      <c r="H978" s="509"/>
      <c r="I978" s="509"/>
      <c r="J978" s="509"/>
      <c r="K978" s="509"/>
      <c r="L978" s="509"/>
      <c r="M978" s="459"/>
      <c r="N978" s="459"/>
      <c r="R978" s="251"/>
      <c r="T978" s="459"/>
      <c r="U978" s="459"/>
      <c r="V978" s="459"/>
      <c r="AA978" s="251"/>
      <c r="AC978" s="459"/>
      <c r="AD978" s="459"/>
      <c r="AE978" s="459"/>
      <c r="AJ978" s="251"/>
      <c r="AL978" s="459"/>
      <c r="AM978" s="459"/>
      <c r="AN978" s="459"/>
      <c r="AS978" s="251"/>
      <c r="AU978" s="459"/>
      <c r="AV978" s="459"/>
      <c r="AW978" s="459"/>
      <c r="BB978" s="251"/>
      <c r="BD978" s="459"/>
      <c r="BE978" s="459"/>
      <c r="BF978" s="459"/>
      <c r="BK978" s="251"/>
      <c r="BM978" s="459"/>
      <c r="BN978" s="459"/>
      <c r="BO978" s="459"/>
      <c r="BT978" s="251"/>
      <c r="BV978" s="459"/>
      <c r="BW978" s="459"/>
      <c r="BX978" s="459"/>
      <c r="CC978" s="251"/>
      <c r="CE978" s="459"/>
      <c r="CF978" s="459"/>
      <c r="CG978" s="459"/>
      <c r="CL978" s="251"/>
      <c r="CN978" s="459"/>
      <c r="CO978" s="459"/>
      <c r="CP978" s="459"/>
      <c r="CU978" s="251"/>
      <c r="CW978" s="459"/>
      <c r="CX978" s="459"/>
      <c r="CY978" s="459"/>
      <c r="DD978" s="251"/>
      <c r="DF978" s="459"/>
      <c r="DG978" s="459"/>
      <c r="DH978" s="459"/>
      <c r="DM978" s="251"/>
      <c r="DO978" s="459"/>
      <c r="DP978" s="459"/>
      <c r="DQ978" s="459"/>
      <c r="DV978" s="251"/>
      <c r="DX978" s="459"/>
      <c r="DY978" s="459"/>
      <c r="DZ978" s="459"/>
      <c r="EE978" s="251"/>
      <c r="EG978" s="459"/>
      <c r="EH978" s="459"/>
      <c r="EI978" s="459"/>
      <c r="EN978" s="251"/>
      <c r="EP978" s="459"/>
      <c r="EQ978" s="459"/>
      <c r="ER978" s="459"/>
      <c r="EW978" s="251"/>
      <c r="EY978" s="459"/>
      <c r="EZ978" s="459"/>
      <c r="FA978" s="459"/>
      <c r="FF978" s="251"/>
      <c r="FH978" s="459"/>
      <c r="FI978" s="459"/>
      <c r="FJ978" s="459"/>
      <c r="FO978" s="251"/>
      <c r="FQ978" s="459"/>
      <c r="FR978" s="459"/>
      <c r="FS978" s="459"/>
      <c r="FX978" s="251"/>
      <c r="FZ978" s="459"/>
      <c r="GA978" s="459"/>
      <c r="GB978" s="459"/>
      <c r="GG978" s="251"/>
      <c r="GI978" s="459"/>
      <c r="GJ978" s="459"/>
      <c r="GK978" s="459"/>
      <c r="GP978" s="251"/>
      <c r="GR978" s="459"/>
      <c r="GS978" s="459"/>
      <c r="GT978" s="459"/>
      <c r="GY978" s="251"/>
      <c r="HA978" s="459"/>
      <c r="HB978" s="459"/>
      <c r="HC978" s="459"/>
      <c r="HH978" s="251"/>
      <c r="HJ978" s="459"/>
      <c r="HK978" s="459"/>
      <c r="HL978" s="459"/>
      <c r="HQ978" s="459"/>
      <c r="HR978" s="459"/>
      <c r="HS978" s="459"/>
      <c r="HT978" s="459"/>
      <c r="HU978" s="459"/>
      <c r="HV978" s="459"/>
      <c r="HW978" s="459"/>
      <c r="HX978" s="459"/>
      <c r="HY978" s="459"/>
      <c r="HZ978" s="459"/>
      <c r="IA978" s="459"/>
      <c r="IB978" s="459"/>
      <c r="IC978" s="459"/>
      <c r="ID978" s="459"/>
      <c r="IE978" s="459"/>
      <c r="IF978" s="459"/>
      <c r="IG978" s="459"/>
      <c r="IH978" s="459"/>
      <c r="II978" s="459"/>
      <c r="IJ978" s="459"/>
      <c r="IK978" s="459"/>
      <c r="IL978" s="459"/>
      <c r="IM978" s="459"/>
      <c r="IN978" s="459"/>
      <c r="IO978" s="459"/>
      <c r="IP978" s="459"/>
      <c r="IQ978" s="459"/>
      <c r="IR978" s="459"/>
      <c r="IS978" s="459"/>
      <c r="IT978" s="459"/>
      <c r="IU978" s="459"/>
      <c r="IV978" s="459"/>
      <c r="RS978" s="252"/>
    </row>
    <row r="979" spans="1:487" s="461" customFormat="1" ht="18">
      <c r="A979" s="605" t="s">
        <v>2428</v>
      </c>
      <c r="B979" s="459"/>
      <c r="C979" s="459"/>
      <c r="D979" s="606" t="s">
        <v>129</v>
      </c>
      <c r="E979" s="461">
        <f t="shared" si="12"/>
        <v>0</v>
      </c>
      <c r="F979" s="524">
        <f t="shared" si="13"/>
        <v>0</v>
      </c>
      <c r="G979" s="509"/>
      <c r="H979" s="509"/>
      <c r="I979" s="509"/>
      <c r="J979" s="509"/>
      <c r="K979" s="509"/>
      <c r="L979" s="459"/>
      <c r="N979" s="459"/>
      <c r="R979" s="251"/>
      <c r="T979" s="459"/>
      <c r="U979" s="459"/>
      <c r="V979" s="459"/>
      <c r="AA979" s="251"/>
      <c r="AC979" s="459"/>
      <c r="AD979" s="459"/>
      <c r="AE979" s="459"/>
      <c r="AJ979" s="251"/>
      <c r="AL979" s="459"/>
      <c r="AM979" s="459"/>
      <c r="AN979" s="459"/>
      <c r="AS979" s="251"/>
      <c r="AU979" s="459"/>
      <c r="AV979" s="459"/>
      <c r="AW979" s="459"/>
      <c r="BB979" s="251"/>
      <c r="BD979" s="459"/>
      <c r="BE979" s="459"/>
      <c r="BF979" s="459"/>
      <c r="BK979" s="251"/>
      <c r="BM979" s="459"/>
      <c r="BN979" s="459"/>
      <c r="BO979" s="459"/>
      <c r="BT979" s="251"/>
      <c r="BV979" s="459"/>
      <c r="BW979" s="459"/>
      <c r="BX979" s="459"/>
      <c r="CC979" s="251"/>
      <c r="CE979" s="459"/>
      <c r="CF979" s="459"/>
      <c r="CG979" s="459"/>
      <c r="CL979" s="251"/>
      <c r="CN979" s="459"/>
      <c r="CO979" s="459"/>
      <c r="CP979" s="459"/>
      <c r="CU979" s="251"/>
      <c r="CW979" s="459"/>
      <c r="CX979" s="459"/>
      <c r="CY979" s="459"/>
      <c r="DD979" s="251"/>
      <c r="DF979" s="459"/>
      <c r="DG979" s="459"/>
      <c r="DH979" s="459"/>
      <c r="DM979" s="251"/>
      <c r="DO979" s="459"/>
      <c r="DP979" s="459"/>
      <c r="DQ979" s="459"/>
      <c r="DV979" s="251"/>
      <c r="DX979" s="459"/>
      <c r="DY979" s="459"/>
      <c r="DZ979" s="459"/>
      <c r="EE979" s="251"/>
      <c r="EG979" s="459"/>
      <c r="EH979" s="459"/>
      <c r="EI979" s="459"/>
      <c r="EN979" s="251"/>
      <c r="EP979" s="459"/>
      <c r="EQ979" s="459"/>
      <c r="ER979" s="459"/>
      <c r="EW979" s="251"/>
      <c r="EY979" s="459"/>
      <c r="EZ979" s="459"/>
      <c r="FA979" s="459"/>
      <c r="FF979" s="251"/>
      <c r="FH979" s="459"/>
      <c r="FI979" s="459"/>
      <c r="FJ979" s="459"/>
      <c r="FO979" s="251"/>
      <c r="FQ979" s="459"/>
      <c r="FR979" s="459"/>
      <c r="FS979" s="459"/>
      <c r="FX979" s="251"/>
      <c r="FZ979" s="459"/>
      <c r="GA979" s="459"/>
      <c r="GB979" s="459"/>
      <c r="GG979" s="251"/>
      <c r="GI979" s="459"/>
      <c r="GJ979" s="459"/>
      <c r="GK979" s="459"/>
      <c r="GP979" s="251"/>
      <c r="GR979" s="459"/>
      <c r="GS979" s="459"/>
      <c r="GT979" s="459"/>
      <c r="GY979" s="251"/>
      <c r="HA979" s="459"/>
      <c r="HB979" s="459"/>
      <c r="HC979" s="459"/>
      <c r="HH979" s="251"/>
      <c r="HJ979" s="459"/>
      <c r="HK979" s="459"/>
      <c r="HL979" s="459"/>
      <c r="HQ979" s="459"/>
      <c r="HR979" s="459"/>
      <c r="HS979" s="459"/>
      <c r="HT979" s="459"/>
      <c r="HU979" s="459"/>
      <c r="HV979" s="459"/>
      <c r="HW979" s="459"/>
      <c r="HX979" s="459"/>
      <c r="HY979" s="459"/>
      <c r="HZ979" s="459"/>
      <c r="IA979" s="459"/>
      <c r="IB979" s="459"/>
      <c r="IC979" s="459"/>
      <c r="ID979" s="459"/>
      <c r="IE979" s="459"/>
      <c r="IF979" s="459"/>
      <c r="IG979" s="459"/>
      <c r="IH979" s="459"/>
      <c r="II979" s="459"/>
      <c r="IJ979" s="459"/>
      <c r="IK979" s="459"/>
      <c r="IL979" s="459"/>
      <c r="IM979" s="459"/>
      <c r="IN979" s="459"/>
      <c r="IO979" s="459"/>
      <c r="IP979" s="459"/>
      <c r="IQ979" s="459"/>
      <c r="IR979" s="459"/>
      <c r="IS979" s="459"/>
      <c r="IT979" s="459"/>
      <c r="IU979" s="459"/>
      <c r="IV979" s="459"/>
      <c r="RS979" s="252"/>
    </row>
    <row r="980" spans="1:487" s="461" customFormat="1" ht="18">
      <c r="A980" s="605" t="s">
        <v>735</v>
      </c>
      <c r="B980" s="459"/>
      <c r="C980" s="488"/>
      <c r="D980" s="606" t="s">
        <v>129</v>
      </c>
      <c r="E980" s="461">
        <f t="shared" si="12"/>
        <v>1</v>
      </c>
      <c r="F980" s="524">
        <f t="shared" si="13"/>
        <v>0</v>
      </c>
      <c r="J980" s="459"/>
      <c r="L980" s="459"/>
      <c r="M980" s="459"/>
      <c r="N980" s="459"/>
      <c r="R980" s="251"/>
      <c r="T980" s="459"/>
      <c r="U980" s="459"/>
      <c r="V980" s="459"/>
      <c r="AA980" s="251"/>
      <c r="AC980" s="459"/>
      <c r="AD980" s="459"/>
      <c r="AE980" s="459"/>
      <c r="AJ980" s="251"/>
      <c r="AL980" s="459"/>
      <c r="AM980" s="459"/>
      <c r="AN980" s="459"/>
      <c r="AS980" s="251"/>
      <c r="AU980" s="459"/>
      <c r="AV980" s="459"/>
      <c r="AW980" s="459"/>
      <c r="BB980" s="251"/>
      <c r="BD980" s="459"/>
      <c r="BE980" s="459"/>
      <c r="BF980" s="459"/>
      <c r="BK980" s="251"/>
      <c r="BM980" s="459"/>
      <c r="BN980" s="459"/>
      <c r="BO980" s="459"/>
      <c r="BT980" s="251"/>
      <c r="BV980" s="459"/>
      <c r="BW980" s="459"/>
      <c r="BX980" s="459"/>
      <c r="CC980" s="251"/>
      <c r="CE980" s="459"/>
      <c r="CF980" s="459"/>
      <c r="CG980" s="459"/>
      <c r="CL980" s="251"/>
      <c r="CN980" s="459"/>
      <c r="CO980" s="459"/>
      <c r="CP980" s="459"/>
      <c r="CU980" s="251"/>
      <c r="CW980" s="459"/>
      <c r="CX980" s="459"/>
      <c r="CY980" s="459"/>
      <c r="DD980" s="251"/>
      <c r="DF980" s="459"/>
      <c r="DG980" s="459"/>
      <c r="DH980" s="459"/>
      <c r="DM980" s="251"/>
      <c r="DO980" s="459"/>
      <c r="DP980" s="459"/>
      <c r="DQ980" s="459"/>
      <c r="DV980" s="251"/>
      <c r="DX980" s="459"/>
      <c r="DY980" s="459"/>
      <c r="DZ980" s="459"/>
      <c r="EE980" s="251"/>
      <c r="EG980" s="459"/>
      <c r="EH980" s="459"/>
      <c r="EI980" s="459"/>
      <c r="EN980" s="251"/>
      <c r="EP980" s="459"/>
      <c r="EQ980" s="459"/>
      <c r="ER980" s="459"/>
      <c r="EW980" s="251"/>
      <c r="EY980" s="459"/>
      <c r="EZ980" s="459"/>
      <c r="FA980" s="459"/>
      <c r="FF980" s="251"/>
      <c r="FH980" s="459"/>
      <c r="FI980" s="459"/>
      <c r="FJ980" s="459"/>
      <c r="FO980" s="251"/>
      <c r="FQ980" s="459"/>
      <c r="FR980" s="459"/>
      <c r="FS980" s="459"/>
      <c r="FX980" s="251"/>
      <c r="FZ980" s="459"/>
      <c r="GA980" s="459"/>
      <c r="GB980" s="459"/>
      <c r="GG980" s="251"/>
      <c r="GI980" s="459"/>
      <c r="GJ980" s="459"/>
      <c r="GK980" s="459"/>
      <c r="GP980" s="251"/>
      <c r="GR980" s="459"/>
      <c r="GS980" s="459"/>
      <c r="GT980" s="459"/>
      <c r="GY980" s="251"/>
      <c r="HA980" s="459"/>
      <c r="HB980" s="459"/>
      <c r="HC980" s="459"/>
      <c r="HH980" s="251"/>
      <c r="HJ980" s="459"/>
      <c r="HK980" s="459"/>
      <c r="HL980" s="459"/>
      <c r="HQ980" s="459"/>
      <c r="HR980" s="459"/>
      <c r="HS980" s="459"/>
      <c r="HT980" s="459"/>
      <c r="HU980" s="459"/>
      <c r="HV980" s="459"/>
      <c r="HW980" s="459"/>
      <c r="HX980" s="459"/>
      <c r="HY980" s="459"/>
      <c r="HZ980" s="459"/>
      <c r="IA980" s="459"/>
      <c r="IB980" s="459"/>
      <c r="IC980" s="459"/>
      <c r="ID980" s="459"/>
      <c r="IE980" s="459"/>
      <c r="IF980" s="459"/>
      <c r="IG980" s="459"/>
      <c r="IH980" s="459"/>
      <c r="II980" s="459"/>
      <c r="IJ980" s="459"/>
      <c r="IK980" s="459"/>
      <c r="IL980" s="459"/>
      <c r="IM980" s="459"/>
      <c r="IN980" s="459"/>
      <c r="IO980" s="459"/>
      <c r="IP980" s="459"/>
      <c r="IQ980" s="459"/>
      <c r="IR980" s="459"/>
      <c r="IS980" s="459"/>
      <c r="IT980" s="459"/>
      <c r="IU980" s="459"/>
      <c r="IV980" s="459"/>
      <c r="RS980" s="252"/>
    </row>
    <row r="981" spans="1:487" s="461" customFormat="1" ht="18">
      <c r="A981" s="605" t="s">
        <v>1421</v>
      </c>
      <c r="B981" s="488"/>
      <c r="C981" s="488"/>
      <c r="D981" s="461" t="s">
        <v>130</v>
      </c>
      <c r="E981" s="461">
        <f t="shared" si="12"/>
        <v>3</v>
      </c>
      <c r="F981" s="524">
        <f t="shared" si="13"/>
        <v>0</v>
      </c>
      <c r="G981" s="473"/>
      <c r="H981" s="473"/>
      <c r="I981" s="473"/>
      <c r="J981" s="473"/>
      <c r="K981" s="473"/>
      <c r="M981" s="459"/>
      <c r="N981" s="459"/>
      <c r="R981" s="251"/>
      <c r="T981" s="459"/>
      <c r="U981" s="459"/>
      <c r="V981" s="459"/>
      <c r="AA981" s="251"/>
      <c r="AC981" s="459"/>
      <c r="AD981" s="459"/>
      <c r="AE981" s="459"/>
      <c r="AJ981" s="251"/>
      <c r="AL981" s="459"/>
      <c r="AM981" s="459"/>
      <c r="AN981" s="459"/>
      <c r="AS981" s="251"/>
      <c r="AU981" s="459"/>
      <c r="AV981" s="459"/>
      <c r="AW981" s="459"/>
      <c r="BB981" s="251"/>
      <c r="BD981" s="459"/>
      <c r="BE981" s="459"/>
      <c r="BF981" s="459"/>
      <c r="BK981" s="251"/>
      <c r="BM981" s="459"/>
      <c r="BN981" s="459"/>
      <c r="BO981" s="459"/>
      <c r="BT981" s="251"/>
      <c r="BV981" s="459"/>
      <c r="BW981" s="459"/>
      <c r="BX981" s="459"/>
      <c r="CC981" s="251"/>
      <c r="CE981" s="459"/>
      <c r="CF981" s="459"/>
      <c r="CG981" s="459"/>
      <c r="CL981" s="251"/>
      <c r="CN981" s="459"/>
      <c r="CO981" s="459"/>
      <c r="CP981" s="459"/>
      <c r="CU981" s="251"/>
      <c r="CW981" s="459"/>
      <c r="CX981" s="459"/>
      <c r="CY981" s="459"/>
      <c r="DD981" s="251"/>
      <c r="DF981" s="459"/>
      <c r="DG981" s="459"/>
      <c r="DH981" s="459"/>
      <c r="DM981" s="251"/>
      <c r="DO981" s="459"/>
      <c r="DP981" s="459"/>
      <c r="DQ981" s="459"/>
      <c r="DV981" s="251"/>
      <c r="DX981" s="459"/>
      <c r="DY981" s="459"/>
      <c r="DZ981" s="459"/>
      <c r="EE981" s="251"/>
      <c r="EG981" s="459"/>
      <c r="EH981" s="459"/>
      <c r="EI981" s="459"/>
      <c r="EN981" s="251"/>
      <c r="EP981" s="459"/>
      <c r="EQ981" s="459"/>
      <c r="ER981" s="459"/>
      <c r="EW981" s="251"/>
      <c r="EY981" s="459"/>
      <c r="EZ981" s="459"/>
      <c r="FA981" s="459"/>
      <c r="FF981" s="251"/>
      <c r="FH981" s="459"/>
      <c r="FI981" s="459"/>
      <c r="FJ981" s="459"/>
      <c r="FO981" s="251"/>
      <c r="FQ981" s="459"/>
      <c r="FR981" s="459"/>
      <c r="FS981" s="459"/>
      <c r="FX981" s="251"/>
      <c r="FZ981" s="459"/>
      <c r="GA981" s="459"/>
      <c r="GB981" s="459"/>
      <c r="GG981" s="251"/>
      <c r="GI981" s="459"/>
      <c r="GJ981" s="459"/>
      <c r="GK981" s="459"/>
      <c r="GP981" s="251"/>
      <c r="GR981" s="459"/>
      <c r="GS981" s="459"/>
      <c r="GT981" s="459"/>
      <c r="GY981" s="251"/>
      <c r="HA981" s="459"/>
      <c r="HB981" s="459"/>
      <c r="HC981" s="459"/>
      <c r="HH981" s="251"/>
      <c r="HJ981" s="459"/>
      <c r="HK981" s="459"/>
      <c r="HL981" s="459"/>
      <c r="HQ981" s="459"/>
      <c r="HR981" s="459"/>
      <c r="HS981" s="459"/>
      <c r="HT981" s="459"/>
      <c r="HU981" s="459"/>
      <c r="HV981" s="459"/>
      <c r="HW981" s="459"/>
      <c r="HX981" s="459"/>
      <c r="HY981" s="459"/>
      <c r="HZ981" s="459"/>
      <c r="IA981" s="459"/>
      <c r="IB981" s="459"/>
      <c r="IC981" s="459"/>
      <c r="ID981" s="459"/>
      <c r="IE981" s="459"/>
      <c r="IF981" s="459"/>
      <c r="IG981" s="459"/>
      <c r="IH981" s="459"/>
      <c r="II981" s="459"/>
      <c r="IJ981" s="459"/>
      <c r="IK981" s="459"/>
      <c r="IL981" s="459"/>
      <c r="IM981" s="459"/>
      <c r="IN981" s="459"/>
      <c r="IO981" s="459"/>
      <c r="IP981" s="459"/>
      <c r="IQ981" s="459"/>
      <c r="IR981" s="459"/>
      <c r="IS981" s="459"/>
      <c r="IT981" s="459"/>
      <c r="IU981" s="459"/>
      <c r="IV981" s="459"/>
      <c r="RS981" s="252"/>
    </row>
    <row r="982" spans="1:487" s="461" customFormat="1" ht="18">
      <c r="A982" s="605" t="s">
        <v>1354</v>
      </c>
      <c r="B982" s="488"/>
      <c r="C982" s="488"/>
      <c r="D982" s="461" t="s">
        <v>132</v>
      </c>
      <c r="E982" s="461">
        <f t="shared" si="12"/>
        <v>48</v>
      </c>
      <c r="F982" s="524">
        <f t="shared" si="13"/>
        <v>38</v>
      </c>
      <c r="G982" s="473"/>
      <c r="H982" s="473"/>
      <c r="I982" s="473">
        <v>30</v>
      </c>
      <c r="J982" s="473">
        <v>8</v>
      </c>
      <c r="K982" s="473"/>
      <c r="L982" s="459"/>
      <c r="M982" s="459"/>
      <c r="N982" s="459"/>
      <c r="R982" s="251"/>
      <c r="T982" s="459"/>
      <c r="U982" s="459"/>
      <c r="V982" s="459"/>
      <c r="AA982" s="251"/>
      <c r="AC982" s="459"/>
      <c r="AD982" s="459"/>
      <c r="AE982" s="459"/>
      <c r="AJ982" s="251"/>
      <c r="AL982" s="459"/>
      <c r="AM982" s="459"/>
      <c r="AN982" s="459"/>
      <c r="AS982" s="251"/>
      <c r="AU982" s="459"/>
      <c r="AV982" s="459"/>
      <c r="AW982" s="459"/>
      <c r="BB982" s="251"/>
      <c r="BD982" s="459"/>
      <c r="BE982" s="459"/>
      <c r="BF982" s="459"/>
      <c r="BK982" s="251"/>
      <c r="BM982" s="459"/>
      <c r="BN982" s="459"/>
      <c r="BO982" s="459"/>
      <c r="BT982" s="251"/>
      <c r="BV982" s="459"/>
      <c r="BW982" s="459"/>
      <c r="BX982" s="459"/>
      <c r="CC982" s="251"/>
      <c r="CE982" s="459"/>
      <c r="CF982" s="459"/>
      <c r="CG982" s="459"/>
      <c r="CL982" s="251"/>
      <c r="CN982" s="459"/>
      <c r="CO982" s="459"/>
      <c r="CP982" s="459"/>
      <c r="CU982" s="251"/>
      <c r="CW982" s="459"/>
      <c r="CX982" s="459"/>
      <c r="CY982" s="459"/>
      <c r="DD982" s="251"/>
      <c r="DF982" s="459"/>
      <c r="DG982" s="459"/>
      <c r="DH982" s="459"/>
      <c r="DM982" s="251"/>
      <c r="DO982" s="459"/>
      <c r="DP982" s="459"/>
      <c r="DQ982" s="459"/>
      <c r="DV982" s="251"/>
      <c r="DX982" s="459"/>
      <c r="DY982" s="459"/>
      <c r="DZ982" s="459"/>
      <c r="EE982" s="251"/>
      <c r="EG982" s="459"/>
      <c r="EH982" s="459"/>
      <c r="EI982" s="459"/>
      <c r="EN982" s="251"/>
      <c r="EP982" s="459"/>
      <c r="EQ982" s="459"/>
      <c r="ER982" s="459"/>
      <c r="EW982" s="251"/>
      <c r="EY982" s="459"/>
      <c r="EZ982" s="459"/>
      <c r="FA982" s="459"/>
      <c r="FF982" s="251"/>
      <c r="FH982" s="459"/>
      <c r="FI982" s="459"/>
      <c r="FJ982" s="459"/>
      <c r="FO982" s="251"/>
      <c r="FQ982" s="459"/>
      <c r="FR982" s="459"/>
      <c r="FS982" s="459"/>
      <c r="FX982" s="251"/>
      <c r="FZ982" s="459"/>
      <c r="GA982" s="459"/>
      <c r="GB982" s="459"/>
      <c r="GG982" s="251"/>
      <c r="GI982" s="459"/>
      <c r="GJ982" s="459"/>
      <c r="GK982" s="459"/>
      <c r="GP982" s="251"/>
      <c r="GR982" s="459"/>
      <c r="GS982" s="459"/>
      <c r="GT982" s="459"/>
      <c r="GY982" s="251"/>
      <c r="HA982" s="459"/>
      <c r="HB982" s="459"/>
      <c r="HC982" s="459"/>
      <c r="HH982" s="251"/>
      <c r="HJ982" s="459"/>
      <c r="HK982" s="459"/>
      <c r="HL982" s="459"/>
      <c r="HQ982" s="459"/>
      <c r="HR982" s="459"/>
      <c r="HS982" s="459"/>
      <c r="HT982" s="459"/>
      <c r="HU982" s="459"/>
      <c r="HV982" s="459"/>
      <c r="HW982" s="459"/>
      <c r="HX982" s="459"/>
      <c r="HY982" s="459"/>
      <c r="HZ982" s="459"/>
      <c r="IA982" s="459"/>
      <c r="IB982" s="459"/>
      <c r="IC982" s="459"/>
      <c r="ID982" s="459"/>
      <c r="IE982" s="459"/>
      <c r="IF982" s="459"/>
      <c r="IG982" s="459"/>
      <c r="IH982" s="459"/>
      <c r="II982" s="459"/>
      <c r="IJ982" s="459"/>
      <c r="IK982" s="459"/>
      <c r="IL982" s="459"/>
      <c r="IM982" s="459"/>
      <c r="IN982" s="459"/>
      <c r="IO982" s="459"/>
      <c r="IP982" s="459"/>
      <c r="IQ982" s="459"/>
      <c r="IR982" s="459"/>
      <c r="IS982" s="459"/>
      <c r="IT982" s="459"/>
      <c r="IU982" s="459"/>
      <c r="IV982" s="459"/>
      <c r="RS982" s="252"/>
    </row>
    <row r="983" spans="1:487" s="461" customFormat="1" ht="18">
      <c r="A983" s="605" t="s">
        <v>700</v>
      </c>
      <c r="B983" s="459"/>
      <c r="C983" s="488"/>
      <c r="D983" s="606" t="s">
        <v>129</v>
      </c>
      <c r="E983" s="461">
        <f t="shared" si="12"/>
        <v>0</v>
      </c>
      <c r="F983" s="524">
        <f t="shared" si="13"/>
        <v>0</v>
      </c>
      <c r="G983" s="473"/>
      <c r="J983" s="459"/>
      <c r="L983" s="459"/>
      <c r="N983" s="459"/>
      <c r="R983" s="251"/>
      <c r="T983" s="459"/>
      <c r="U983" s="459"/>
      <c r="V983" s="459"/>
      <c r="AA983" s="251"/>
      <c r="AC983" s="459"/>
      <c r="AD983" s="459"/>
      <c r="AE983" s="459"/>
      <c r="AJ983" s="251"/>
      <c r="AL983" s="459"/>
      <c r="AM983" s="459"/>
      <c r="AN983" s="459"/>
      <c r="AS983" s="251"/>
      <c r="AU983" s="459"/>
      <c r="AV983" s="459"/>
      <c r="AW983" s="459"/>
      <c r="BB983" s="251"/>
      <c r="BD983" s="459"/>
      <c r="BE983" s="459"/>
      <c r="BF983" s="459"/>
      <c r="BK983" s="251"/>
      <c r="BM983" s="459"/>
      <c r="BN983" s="459"/>
      <c r="BO983" s="459"/>
      <c r="BT983" s="251"/>
      <c r="BV983" s="459"/>
      <c r="BW983" s="459"/>
      <c r="BX983" s="459"/>
      <c r="CC983" s="251"/>
      <c r="CE983" s="459"/>
      <c r="CF983" s="459"/>
      <c r="CG983" s="459"/>
      <c r="CL983" s="251"/>
      <c r="CN983" s="459"/>
      <c r="CO983" s="459"/>
      <c r="CP983" s="459"/>
      <c r="CU983" s="251"/>
      <c r="CW983" s="459"/>
      <c r="CX983" s="459"/>
      <c r="CY983" s="459"/>
      <c r="DD983" s="251"/>
      <c r="DF983" s="459"/>
      <c r="DG983" s="459"/>
      <c r="DH983" s="459"/>
      <c r="DM983" s="251"/>
      <c r="DO983" s="459"/>
      <c r="DP983" s="459"/>
      <c r="DQ983" s="459"/>
      <c r="DV983" s="251"/>
      <c r="DX983" s="459"/>
      <c r="DY983" s="459"/>
      <c r="DZ983" s="459"/>
      <c r="EE983" s="251"/>
      <c r="EG983" s="459"/>
      <c r="EH983" s="459"/>
      <c r="EI983" s="459"/>
      <c r="EN983" s="251"/>
      <c r="EP983" s="459"/>
      <c r="EQ983" s="459"/>
      <c r="ER983" s="459"/>
      <c r="EW983" s="251"/>
      <c r="EY983" s="459"/>
      <c r="EZ983" s="459"/>
      <c r="FA983" s="459"/>
      <c r="FF983" s="251"/>
      <c r="FH983" s="459"/>
      <c r="FI983" s="459"/>
      <c r="FJ983" s="459"/>
      <c r="FO983" s="251"/>
      <c r="FQ983" s="459"/>
      <c r="FR983" s="459"/>
      <c r="FS983" s="459"/>
      <c r="FX983" s="251"/>
      <c r="FZ983" s="459"/>
      <c r="GA983" s="459"/>
      <c r="GB983" s="459"/>
      <c r="GG983" s="251"/>
      <c r="GI983" s="459"/>
      <c r="GJ983" s="459"/>
      <c r="GK983" s="459"/>
      <c r="GP983" s="251"/>
      <c r="GR983" s="459"/>
      <c r="GS983" s="459"/>
      <c r="GT983" s="459"/>
      <c r="GY983" s="251"/>
      <c r="HA983" s="459"/>
      <c r="HB983" s="459"/>
      <c r="HC983" s="459"/>
      <c r="HH983" s="251"/>
      <c r="HJ983" s="459"/>
      <c r="HK983" s="459"/>
      <c r="HL983" s="459"/>
      <c r="HQ983" s="459"/>
      <c r="HR983" s="459"/>
      <c r="HS983" s="459"/>
      <c r="HT983" s="459"/>
      <c r="HU983" s="459"/>
      <c r="HV983" s="459"/>
      <c r="HW983" s="459"/>
      <c r="HX983" s="459"/>
      <c r="HY983" s="459"/>
      <c r="HZ983" s="459"/>
      <c r="IA983" s="459"/>
      <c r="IB983" s="459"/>
      <c r="IC983" s="459"/>
      <c r="ID983" s="459"/>
      <c r="IE983" s="459"/>
      <c r="IF983" s="459"/>
      <c r="IG983" s="459"/>
      <c r="IH983" s="459"/>
      <c r="II983" s="459"/>
      <c r="IJ983" s="459"/>
      <c r="IK983" s="459"/>
      <c r="IL983" s="459"/>
      <c r="IM983" s="459"/>
      <c r="IN983" s="459"/>
      <c r="IO983" s="459"/>
      <c r="IP983" s="459"/>
      <c r="IQ983" s="459"/>
      <c r="IR983" s="459"/>
      <c r="IS983" s="459"/>
      <c r="IT983" s="459"/>
      <c r="IU983" s="459"/>
      <c r="IV983" s="459"/>
      <c r="RS983" s="252"/>
    </row>
    <row r="984" spans="1:487" s="461" customFormat="1" ht="18">
      <c r="A984" s="605" t="s">
        <v>567</v>
      </c>
      <c r="B984" s="488"/>
      <c r="C984" s="488"/>
      <c r="D984" s="461" t="s">
        <v>135</v>
      </c>
      <c r="E984" s="461">
        <f t="shared" si="12"/>
        <v>0</v>
      </c>
      <c r="F984" s="524">
        <f t="shared" si="13"/>
        <v>0</v>
      </c>
      <c r="G984" s="473"/>
      <c r="H984" s="473"/>
      <c r="I984" s="473"/>
      <c r="J984" s="473"/>
      <c r="K984" s="473"/>
      <c r="L984" s="459"/>
      <c r="M984" s="459"/>
      <c r="N984" s="459"/>
      <c r="R984" s="251"/>
      <c r="T984" s="459"/>
      <c r="U984" s="459"/>
      <c r="V984" s="459"/>
      <c r="AA984" s="251"/>
      <c r="AC984" s="459"/>
      <c r="AD984" s="459"/>
      <c r="AE984" s="459"/>
      <c r="AJ984" s="251"/>
      <c r="AL984" s="459"/>
      <c r="AM984" s="459"/>
      <c r="AN984" s="459"/>
      <c r="AS984" s="251"/>
      <c r="AU984" s="459"/>
      <c r="AV984" s="459"/>
      <c r="AW984" s="459"/>
      <c r="BB984" s="251"/>
      <c r="BD984" s="459"/>
      <c r="BE984" s="459"/>
      <c r="BF984" s="459"/>
      <c r="BK984" s="251"/>
      <c r="BM984" s="459"/>
      <c r="BN984" s="459"/>
      <c r="BO984" s="459"/>
      <c r="BT984" s="251"/>
      <c r="BV984" s="459"/>
      <c r="BW984" s="459"/>
      <c r="BX984" s="459"/>
      <c r="CC984" s="251"/>
      <c r="CE984" s="459"/>
      <c r="CF984" s="459"/>
      <c r="CG984" s="459"/>
      <c r="CL984" s="251"/>
      <c r="CN984" s="459"/>
      <c r="CO984" s="459"/>
      <c r="CP984" s="459"/>
      <c r="CU984" s="251"/>
      <c r="CW984" s="459"/>
      <c r="CX984" s="459"/>
      <c r="CY984" s="459"/>
      <c r="DD984" s="251"/>
      <c r="DF984" s="459"/>
      <c r="DG984" s="459"/>
      <c r="DH984" s="459"/>
      <c r="DM984" s="251"/>
      <c r="DO984" s="459"/>
      <c r="DP984" s="459"/>
      <c r="DQ984" s="459"/>
      <c r="DV984" s="251"/>
      <c r="DX984" s="459"/>
      <c r="DY984" s="459"/>
      <c r="DZ984" s="459"/>
      <c r="EE984" s="251"/>
      <c r="EG984" s="459"/>
      <c r="EH984" s="459"/>
      <c r="EI984" s="459"/>
      <c r="EN984" s="251"/>
      <c r="EP984" s="459"/>
      <c r="EQ984" s="459"/>
      <c r="ER984" s="459"/>
      <c r="EW984" s="251"/>
      <c r="EY984" s="459"/>
      <c r="EZ984" s="459"/>
      <c r="FA984" s="459"/>
      <c r="FF984" s="251"/>
      <c r="FH984" s="459"/>
      <c r="FI984" s="459"/>
      <c r="FJ984" s="459"/>
      <c r="FO984" s="251"/>
      <c r="FQ984" s="459"/>
      <c r="FR984" s="459"/>
      <c r="FS984" s="459"/>
      <c r="FX984" s="251"/>
      <c r="FZ984" s="459"/>
      <c r="GA984" s="459"/>
      <c r="GB984" s="459"/>
      <c r="GG984" s="251"/>
      <c r="GI984" s="459"/>
      <c r="GJ984" s="459"/>
      <c r="GK984" s="459"/>
      <c r="GP984" s="251"/>
      <c r="GR984" s="459"/>
      <c r="GS984" s="459"/>
      <c r="GT984" s="459"/>
      <c r="GY984" s="251"/>
      <c r="HA984" s="459"/>
      <c r="HB984" s="459"/>
      <c r="HC984" s="459"/>
      <c r="HH984" s="251"/>
      <c r="HJ984" s="459"/>
      <c r="HK984" s="459"/>
      <c r="HL984" s="459"/>
      <c r="HQ984" s="459"/>
      <c r="HR984" s="459"/>
      <c r="HS984" s="459"/>
      <c r="HT984" s="459"/>
      <c r="HU984" s="459"/>
      <c r="HV984" s="459"/>
      <c r="HW984" s="459"/>
      <c r="HX984" s="459"/>
      <c r="HY984" s="459"/>
      <c r="HZ984" s="459"/>
      <c r="IA984" s="459"/>
      <c r="IB984" s="459"/>
      <c r="IC984" s="459"/>
      <c r="ID984" s="459"/>
      <c r="IE984" s="459"/>
      <c r="IF984" s="459"/>
      <c r="IG984" s="459"/>
      <c r="IH984" s="459"/>
      <c r="II984" s="459"/>
      <c r="IJ984" s="459"/>
      <c r="IK984" s="459"/>
      <c r="IL984" s="459"/>
      <c r="IM984" s="459"/>
      <c r="IN984" s="459"/>
      <c r="IO984" s="459"/>
      <c r="IP984" s="459"/>
      <c r="IQ984" s="459"/>
      <c r="IR984" s="459"/>
      <c r="IS984" s="459"/>
      <c r="IT984" s="459"/>
      <c r="IU984" s="459"/>
      <c r="IV984" s="459"/>
      <c r="RS984" s="252"/>
    </row>
    <row r="985" spans="1:487" s="461" customFormat="1" ht="18">
      <c r="A985" s="605" t="s">
        <v>662</v>
      </c>
      <c r="B985" s="488"/>
      <c r="C985" s="488"/>
      <c r="D985" s="461" t="s">
        <v>130</v>
      </c>
      <c r="E985" s="461">
        <f t="shared" si="12"/>
        <v>24</v>
      </c>
      <c r="F985" s="524">
        <f t="shared" si="13"/>
        <v>10</v>
      </c>
      <c r="G985" s="473"/>
      <c r="H985" s="473">
        <v>3</v>
      </c>
      <c r="I985" s="473">
        <v>7</v>
      </c>
      <c r="J985" s="473"/>
      <c r="K985" s="473"/>
      <c r="L985" s="459"/>
      <c r="M985" s="459"/>
      <c r="N985" s="459"/>
      <c r="R985" s="251"/>
      <c r="T985" s="459"/>
      <c r="U985" s="459"/>
      <c r="V985" s="459"/>
      <c r="AA985" s="251"/>
      <c r="AC985" s="459"/>
      <c r="AD985" s="459"/>
      <c r="AE985" s="459"/>
      <c r="AJ985" s="251"/>
      <c r="AL985" s="459"/>
      <c r="AM985" s="459"/>
      <c r="AN985" s="459"/>
      <c r="AS985" s="251"/>
      <c r="AU985" s="459"/>
      <c r="AV985" s="459"/>
      <c r="AW985" s="459"/>
      <c r="BB985" s="251"/>
      <c r="BD985" s="459"/>
      <c r="BE985" s="459"/>
      <c r="BF985" s="459"/>
      <c r="BK985" s="251"/>
      <c r="BM985" s="459"/>
      <c r="BN985" s="459"/>
      <c r="BO985" s="459"/>
      <c r="BT985" s="251"/>
      <c r="BV985" s="459"/>
      <c r="BW985" s="459"/>
      <c r="BX985" s="459"/>
      <c r="CC985" s="251"/>
      <c r="CE985" s="459"/>
      <c r="CF985" s="459"/>
      <c r="CG985" s="459"/>
      <c r="CL985" s="251"/>
      <c r="CN985" s="459"/>
      <c r="CO985" s="459"/>
      <c r="CP985" s="459"/>
      <c r="CU985" s="251"/>
      <c r="CW985" s="459"/>
      <c r="CX985" s="459"/>
      <c r="CY985" s="459"/>
      <c r="DD985" s="251"/>
      <c r="DF985" s="459"/>
      <c r="DG985" s="459"/>
      <c r="DH985" s="459"/>
      <c r="DM985" s="251"/>
      <c r="DO985" s="459"/>
      <c r="DP985" s="459"/>
      <c r="DQ985" s="459"/>
      <c r="DV985" s="251"/>
      <c r="DX985" s="459"/>
      <c r="DY985" s="459"/>
      <c r="DZ985" s="459"/>
      <c r="EE985" s="251"/>
      <c r="EG985" s="459"/>
      <c r="EH985" s="459"/>
      <c r="EI985" s="459"/>
      <c r="EN985" s="251"/>
      <c r="EP985" s="459"/>
      <c r="EQ985" s="459"/>
      <c r="ER985" s="459"/>
      <c r="EW985" s="251"/>
      <c r="EY985" s="459"/>
      <c r="EZ985" s="459"/>
      <c r="FA985" s="459"/>
      <c r="FF985" s="251"/>
      <c r="FH985" s="459"/>
      <c r="FI985" s="459"/>
      <c r="FJ985" s="459"/>
      <c r="FO985" s="251"/>
      <c r="FQ985" s="459"/>
      <c r="FR985" s="459"/>
      <c r="FS985" s="459"/>
      <c r="FX985" s="251"/>
      <c r="FZ985" s="459"/>
      <c r="GA985" s="459"/>
      <c r="GB985" s="459"/>
      <c r="GG985" s="251"/>
      <c r="GI985" s="459"/>
      <c r="GJ985" s="459"/>
      <c r="GK985" s="459"/>
      <c r="GP985" s="251"/>
      <c r="GR985" s="459"/>
      <c r="GS985" s="459"/>
      <c r="GT985" s="459"/>
      <c r="GY985" s="251"/>
      <c r="HA985" s="459"/>
      <c r="HB985" s="459"/>
      <c r="HC985" s="459"/>
      <c r="HH985" s="251"/>
      <c r="HJ985" s="459"/>
      <c r="HK985" s="459"/>
      <c r="HL985" s="459"/>
      <c r="HQ985" s="459"/>
      <c r="HR985" s="459"/>
      <c r="HS985" s="459"/>
      <c r="HT985" s="459"/>
      <c r="HU985" s="459"/>
      <c r="HV985" s="459"/>
      <c r="HW985" s="459"/>
      <c r="HX985" s="459"/>
      <c r="HY985" s="459"/>
      <c r="HZ985" s="459"/>
      <c r="IA985" s="459"/>
      <c r="IB985" s="459"/>
      <c r="IC985" s="459"/>
      <c r="ID985" s="459"/>
      <c r="IE985" s="459"/>
      <c r="IF985" s="459"/>
      <c r="IG985" s="459"/>
      <c r="IH985" s="459"/>
      <c r="II985" s="459"/>
      <c r="IJ985" s="459"/>
      <c r="IK985" s="459"/>
      <c r="IL985" s="459"/>
      <c r="IM985" s="459"/>
      <c r="IN985" s="459"/>
      <c r="IO985" s="459"/>
      <c r="IP985" s="459"/>
      <c r="IQ985" s="459"/>
      <c r="IR985" s="459"/>
      <c r="IS985" s="459"/>
      <c r="IT985" s="459"/>
      <c r="IU985" s="459"/>
      <c r="IV985" s="459"/>
      <c r="RS985" s="252"/>
    </row>
    <row r="986" spans="1:487" s="461" customFormat="1" ht="18">
      <c r="A986" s="605" t="s">
        <v>1936</v>
      </c>
      <c r="B986" s="459"/>
      <c r="C986" s="488"/>
      <c r="D986" s="606" t="s">
        <v>129</v>
      </c>
      <c r="E986" s="461">
        <f t="shared" si="12"/>
        <v>0</v>
      </c>
      <c r="F986" s="524">
        <f t="shared" si="13"/>
        <v>0</v>
      </c>
      <c r="G986" s="473"/>
      <c r="H986" s="473"/>
      <c r="I986" s="473"/>
      <c r="J986" s="473"/>
      <c r="K986" s="473"/>
      <c r="L986" s="459"/>
      <c r="M986" s="459"/>
      <c r="N986" s="459"/>
      <c r="R986" s="251"/>
      <c r="T986" s="459"/>
      <c r="U986" s="459"/>
      <c r="V986" s="459"/>
      <c r="AA986" s="251"/>
      <c r="AC986" s="459"/>
      <c r="AD986" s="459"/>
      <c r="AE986" s="459"/>
      <c r="AJ986" s="251"/>
      <c r="AL986" s="459"/>
      <c r="AM986" s="459"/>
      <c r="AN986" s="459"/>
      <c r="AS986" s="251"/>
      <c r="AU986" s="459"/>
      <c r="AV986" s="459"/>
      <c r="AW986" s="459"/>
      <c r="BB986" s="251"/>
      <c r="BD986" s="459"/>
      <c r="BE986" s="459"/>
      <c r="BF986" s="459"/>
      <c r="BK986" s="251"/>
      <c r="BM986" s="459"/>
      <c r="BN986" s="459"/>
      <c r="BO986" s="459"/>
      <c r="BT986" s="251"/>
      <c r="BV986" s="459"/>
      <c r="BW986" s="459"/>
      <c r="BX986" s="459"/>
      <c r="CC986" s="251"/>
      <c r="CE986" s="459"/>
      <c r="CF986" s="459"/>
      <c r="CG986" s="459"/>
      <c r="CL986" s="251"/>
      <c r="CN986" s="459"/>
      <c r="CO986" s="459"/>
      <c r="CP986" s="459"/>
      <c r="CU986" s="251"/>
      <c r="CW986" s="459"/>
      <c r="CX986" s="459"/>
      <c r="CY986" s="459"/>
      <c r="DD986" s="251"/>
      <c r="DF986" s="459"/>
      <c r="DG986" s="459"/>
      <c r="DH986" s="459"/>
      <c r="DM986" s="251"/>
      <c r="DO986" s="459"/>
      <c r="DP986" s="459"/>
      <c r="DQ986" s="459"/>
      <c r="DV986" s="251"/>
      <c r="DX986" s="459"/>
      <c r="DY986" s="459"/>
      <c r="DZ986" s="459"/>
      <c r="EE986" s="251"/>
      <c r="EG986" s="459"/>
      <c r="EH986" s="459"/>
      <c r="EI986" s="459"/>
      <c r="EN986" s="251"/>
      <c r="EP986" s="459"/>
      <c r="EQ986" s="459"/>
      <c r="ER986" s="459"/>
      <c r="EW986" s="251"/>
      <c r="EY986" s="459"/>
      <c r="EZ986" s="459"/>
      <c r="FA986" s="459"/>
      <c r="FF986" s="251"/>
      <c r="FH986" s="459"/>
      <c r="FI986" s="459"/>
      <c r="FJ986" s="459"/>
      <c r="FO986" s="251"/>
      <c r="FQ986" s="459"/>
      <c r="FR986" s="459"/>
      <c r="FS986" s="459"/>
      <c r="FX986" s="251"/>
      <c r="FZ986" s="459"/>
      <c r="GA986" s="459"/>
      <c r="GB986" s="459"/>
      <c r="GG986" s="251"/>
      <c r="GI986" s="459"/>
      <c r="GJ986" s="459"/>
      <c r="GK986" s="459"/>
      <c r="GP986" s="251"/>
      <c r="GR986" s="459"/>
      <c r="GS986" s="459"/>
      <c r="GT986" s="459"/>
      <c r="GY986" s="251"/>
      <c r="HA986" s="459"/>
      <c r="HB986" s="459"/>
      <c r="HC986" s="459"/>
      <c r="HH986" s="251"/>
      <c r="HJ986" s="459"/>
      <c r="HK986" s="459"/>
      <c r="HL986" s="459"/>
      <c r="HQ986" s="459"/>
      <c r="HR986" s="459"/>
      <c r="HS986" s="459"/>
      <c r="HT986" s="459"/>
      <c r="HU986" s="459"/>
      <c r="HV986" s="459"/>
      <c r="HW986" s="459"/>
      <c r="HX986" s="459"/>
      <c r="HY986" s="459"/>
      <c r="HZ986" s="459"/>
      <c r="IA986" s="459"/>
      <c r="IB986" s="459"/>
      <c r="IC986" s="459"/>
      <c r="ID986" s="459"/>
      <c r="IE986" s="459"/>
      <c r="IF986" s="459"/>
      <c r="IG986" s="459"/>
      <c r="IH986" s="459"/>
      <c r="II986" s="459"/>
      <c r="IJ986" s="459"/>
      <c r="IK986" s="459"/>
      <c r="IL986" s="459"/>
      <c r="IM986" s="459"/>
      <c r="IN986" s="459"/>
      <c r="IO986" s="459"/>
      <c r="IP986" s="459"/>
      <c r="IQ986" s="459"/>
      <c r="IR986" s="459"/>
      <c r="IS986" s="459"/>
      <c r="IT986" s="459"/>
      <c r="IU986" s="459"/>
      <c r="IV986" s="459"/>
      <c r="RS986" s="252"/>
    </row>
    <row r="987" spans="1:487" s="461" customFormat="1" ht="18">
      <c r="A987" s="605" t="s">
        <v>474</v>
      </c>
      <c r="B987" s="488"/>
      <c r="C987" s="488"/>
      <c r="D987" s="461" t="s">
        <v>133</v>
      </c>
      <c r="E987" s="461">
        <f t="shared" si="12"/>
        <v>18</v>
      </c>
      <c r="F987" s="524">
        <f t="shared" si="13"/>
        <v>0</v>
      </c>
      <c r="G987" s="502"/>
      <c r="H987" s="502"/>
      <c r="I987" s="473"/>
      <c r="J987" s="473"/>
      <c r="K987" s="473"/>
      <c r="L987" s="509"/>
      <c r="M987" s="459"/>
      <c r="N987" s="459"/>
      <c r="R987" s="251"/>
      <c r="T987" s="459"/>
      <c r="U987" s="459"/>
      <c r="V987" s="459"/>
      <c r="AA987" s="251"/>
      <c r="AC987" s="459"/>
      <c r="AD987" s="459"/>
      <c r="AE987" s="459"/>
      <c r="AJ987" s="251"/>
      <c r="AL987" s="459"/>
      <c r="AM987" s="459"/>
      <c r="AN987" s="459"/>
      <c r="AS987" s="251"/>
      <c r="AU987" s="459"/>
      <c r="AV987" s="459"/>
      <c r="AW987" s="459"/>
      <c r="BB987" s="251"/>
      <c r="BD987" s="459"/>
      <c r="BE987" s="459"/>
      <c r="BF987" s="459"/>
      <c r="BK987" s="251"/>
      <c r="BM987" s="459"/>
      <c r="BN987" s="459"/>
      <c r="BO987" s="459"/>
      <c r="BT987" s="251"/>
      <c r="BV987" s="459"/>
      <c r="BW987" s="459"/>
      <c r="BX987" s="459"/>
      <c r="CC987" s="251"/>
      <c r="CE987" s="459"/>
      <c r="CF987" s="459"/>
      <c r="CG987" s="459"/>
      <c r="CL987" s="251"/>
      <c r="CN987" s="459"/>
      <c r="CO987" s="459"/>
      <c r="CP987" s="459"/>
      <c r="CU987" s="251"/>
      <c r="CW987" s="459"/>
      <c r="CX987" s="459"/>
      <c r="CY987" s="459"/>
      <c r="DD987" s="251"/>
      <c r="DF987" s="459"/>
      <c r="DG987" s="459"/>
      <c r="DH987" s="459"/>
      <c r="DM987" s="251"/>
      <c r="DO987" s="459"/>
      <c r="DP987" s="459"/>
      <c r="DQ987" s="459"/>
      <c r="DV987" s="251"/>
      <c r="DX987" s="459"/>
      <c r="DY987" s="459"/>
      <c r="DZ987" s="459"/>
      <c r="EE987" s="251"/>
      <c r="EG987" s="459"/>
      <c r="EH987" s="459"/>
      <c r="EI987" s="459"/>
      <c r="EN987" s="251"/>
      <c r="EP987" s="459"/>
      <c r="EQ987" s="459"/>
      <c r="ER987" s="459"/>
      <c r="EW987" s="251"/>
      <c r="EY987" s="459"/>
      <c r="EZ987" s="459"/>
      <c r="FA987" s="459"/>
      <c r="FF987" s="251"/>
      <c r="FH987" s="459"/>
      <c r="FI987" s="459"/>
      <c r="FJ987" s="459"/>
      <c r="FO987" s="251"/>
      <c r="FQ987" s="459"/>
      <c r="FR987" s="459"/>
      <c r="FS987" s="459"/>
      <c r="FX987" s="251"/>
      <c r="FZ987" s="459"/>
      <c r="GA987" s="459"/>
      <c r="GB987" s="459"/>
      <c r="GG987" s="251"/>
      <c r="GI987" s="459"/>
      <c r="GJ987" s="459"/>
      <c r="GK987" s="459"/>
      <c r="GP987" s="251"/>
      <c r="GR987" s="459"/>
      <c r="GS987" s="459"/>
      <c r="GT987" s="459"/>
      <c r="GY987" s="251"/>
      <c r="HA987" s="459"/>
      <c r="HB987" s="459"/>
      <c r="HC987" s="459"/>
      <c r="HH987" s="251"/>
      <c r="HJ987" s="459"/>
      <c r="HK987" s="459"/>
      <c r="HL987" s="459"/>
      <c r="HQ987" s="459"/>
      <c r="HR987" s="459"/>
      <c r="HS987" s="459"/>
      <c r="HT987" s="459"/>
      <c r="HU987" s="459"/>
      <c r="HV987" s="459"/>
      <c r="HW987" s="459"/>
      <c r="HX987" s="459"/>
      <c r="HY987" s="459"/>
      <c r="HZ987" s="459"/>
      <c r="IA987" s="459"/>
      <c r="IB987" s="459"/>
      <c r="IC987" s="459"/>
      <c r="ID987" s="459"/>
      <c r="IE987" s="459"/>
      <c r="IF987" s="459"/>
      <c r="IG987" s="459"/>
      <c r="IH987" s="459"/>
      <c r="II987" s="459"/>
      <c r="IJ987" s="459"/>
      <c r="IK987" s="459"/>
      <c r="IL987" s="459"/>
      <c r="IM987" s="459"/>
      <c r="IN987" s="459"/>
      <c r="IO987" s="459"/>
      <c r="IP987" s="459"/>
      <c r="IQ987" s="459"/>
      <c r="IR987" s="459"/>
      <c r="IS987" s="459"/>
      <c r="IT987" s="459"/>
      <c r="IU987" s="459"/>
      <c r="IV987" s="459"/>
      <c r="RS987" s="252"/>
    </row>
    <row r="988" spans="1:487" s="461" customFormat="1" ht="18">
      <c r="A988" s="605" t="s">
        <v>2429</v>
      </c>
      <c r="B988" s="459"/>
      <c r="C988" s="488"/>
      <c r="D988" s="606" t="s">
        <v>129</v>
      </c>
      <c r="E988" s="461">
        <f t="shared" si="12"/>
        <v>0</v>
      </c>
      <c r="F988" s="524">
        <f t="shared" si="13"/>
        <v>0</v>
      </c>
      <c r="G988" s="502"/>
      <c r="H988" s="502"/>
      <c r="I988" s="473"/>
      <c r="J988" s="473"/>
      <c r="K988" s="473"/>
      <c r="L988" s="509"/>
      <c r="M988" s="459"/>
      <c r="N988" s="459"/>
      <c r="R988" s="251"/>
      <c r="T988" s="459"/>
      <c r="U988" s="459"/>
      <c r="V988" s="459"/>
      <c r="AA988" s="251"/>
      <c r="AC988" s="459"/>
      <c r="AD988" s="459"/>
      <c r="AE988" s="459"/>
      <c r="AJ988" s="251"/>
      <c r="AL988" s="459"/>
      <c r="AM988" s="459"/>
      <c r="AN988" s="459"/>
      <c r="AS988" s="251"/>
      <c r="AU988" s="459"/>
      <c r="AV988" s="459"/>
      <c r="AW988" s="459"/>
      <c r="BB988" s="251"/>
      <c r="BD988" s="459"/>
      <c r="BE988" s="459"/>
      <c r="BF988" s="459"/>
      <c r="BK988" s="251"/>
      <c r="BM988" s="459"/>
      <c r="BN988" s="459"/>
      <c r="BO988" s="459"/>
      <c r="BT988" s="251"/>
      <c r="BV988" s="459"/>
      <c r="BW988" s="459"/>
      <c r="BX988" s="459"/>
      <c r="CC988" s="251"/>
      <c r="CE988" s="459"/>
      <c r="CF988" s="459"/>
      <c r="CG988" s="459"/>
      <c r="CL988" s="251"/>
      <c r="CN988" s="459"/>
      <c r="CO988" s="459"/>
      <c r="CP988" s="459"/>
      <c r="CU988" s="251"/>
      <c r="CW988" s="459"/>
      <c r="CX988" s="459"/>
      <c r="CY988" s="459"/>
      <c r="DD988" s="251"/>
      <c r="DF988" s="459"/>
      <c r="DG988" s="459"/>
      <c r="DH988" s="459"/>
      <c r="DM988" s="251"/>
      <c r="DO988" s="459"/>
      <c r="DP988" s="459"/>
      <c r="DQ988" s="459"/>
      <c r="DV988" s="251"/>
      <c r="DX988" s="459"/>
      <c r="DY988" s="459"/>
      <c r="DZ988" s="459"/>
      <c r="EE988" s="251"/>
      <c r="EG988" s="459"/>
      <c r="EH988" s="459"/>
      <c r="EI988" s="459"/>
      <c r="EN988" s="251"/>
      <c r="EP988" s="459"/>
      <c r="EQ988" s="459"/>
      <c r="ER988" s="459"/>
      <c r="EW988" s="251"/>
      <c r="EY988" s="459"/>
      <c r="EZ988" s="459"/>
      <c r="FA988" s="459"/>
      <c r="FF988" s="251"/>
      <c r="FH988" s="459"/>
      <c r="FI988" s="459"/>
      <c r="FJ988" s="459"/>
      <c r="FO988" s="251"/>
      <c r="FQ988" s="459"/>
      <c r="FR988" s="459"/>
      <c r="FS988" s="459"/>
      <c r="FX988" s="251"/>
      <c r="FZ988" s="459"/>
      <c r="GA988" s="459"/>
      <c r="GB988" s="459"/>
      <c r="GG988" s="251"/>
      <c r="GI988" s="459"/>
      <c r="GJ988" s="459"/>
      <c r="GK988" s="459"/>
      <c r="GP988" s="251"/>
      <c r="GR988" s="459"/>
      <c r="GS988" s="459"/>
      <c r="GT988" s="459"/>
      <c r="GY988" s="251"/>
      <c r="HA988" s="459"/>
      <c r="HB988" s="459"/>
      <c r="HC988" s="459"/>
      <c r="HH988" s="251"/>
      <c r="HJ988" s="459"/>
      <c r="HK988" s="459"/>
      <c r="HL988" s="459"/>
      <c r="HQ988" s="459"/>
      <c r="HR988" s="459"/>
      <c r="HS988" s="459"/>
      <c r="HT988" s="459"/>
      <c r="HU988" s="459"/>
      <c r="HV988" s="459"/>
      <c r="HW988" s="459"/>
      <c r="HX988" s="459"/>
      <c r="HY988" s="459"/>
      <c r="HZ988" s="459"/>
      <c r="IA988" s="459"/>
      <c r="IB988" s="459"/>
      <c r="IC988" s="459"/>
      <c r="ID988" s="459"/>
      <c r="IE988" s="459"/>
      <c r="IF988" s="459"/>
      <c r="IG988" s="459"/>
      <c r="IH988" s="459"/>
      <c r="II988" s="459"/>
      <c r="IJ988" s="459"/>
      <c r="IK988" s="459"/>
      <c r="IL988" s="459"/>
      <c r="IM988" s="459"/>
      <c r="IN988" s="459"/>
      <c r="IO988" s="459"/>
      <c r="IP988" s="459"/>
      <c r="IQ988" s="459"/>
      <c r="IR988" s="459"/>
      <c r="IS988" s="459"/>
      <c r="IT988" s="459"/>
      <c r="IU988" s="459"/>
      <c r="IV988" s="459"/>
      <c r="RS988" s="252"/>
    </row>
    <row r="989" spans="1:487" s="461" customFormat="1" ht="18">
      <c r="A989" s="605" t="s">
        <v>528</v>
      </c>
      <c r="B989" s="459"/>
      <c r="C989" s="488"/>
      <c r="D989" s="606" t="s">
        <v>129</v>
      </c>
      <c r="E989" s="461">
        <f t="shared" si="12"/>
        <v>2</v>
      </c>
      <c r="F989" s="524">
        <f t="shared" si="13"/>
        <v>18</v>
      </c>
      <c r="G989" s="473"/>
      <c r="H989" s="502"/>
      <c r="I989" s="473">
        <v>18</v>
      </c>
      <c r="J989" s="473"/>
      <c r="K989" s="473"/>
      <c r="L989" s="459"/>
      <c r="M989" s="459"/>
      <c r="N989" s="459"/>
      <c r="R989" s="251"/>
      <c r="T989" s="459"/>
      <c r="U989" s="459"/>
      <c r="V989" s="459"/>
      <c r="AA989" s="251"/>
      <c r="AC989" s="459"/>
      <c r="AD989" s="459"/>
      <c r="AE989" s="459"/>
      <c r="AJ989" s="251"/>
      <c r="AL989" s="459"/>
      <c r="AM989" s="459"/>
      <c r="AN989" s="459"/>
      <c r="AS989" s="251"/>
      <c r="AU989" s="459"/>
      <c r="AV989" s="459"/>
      <c r="AW989" s="459"/>
      <c r="BB989" s="251"/>
      <c r="BD989" s="459"/>
      <c r="BE989" s="459"/>
      <c r="BF989" s="459"/>
      <c r="BK989" s="251"/>
      <c r="BM989" s="459"/>
      <c r="BN989" s="459"/>
      <c r="BO989" s="459"/>
      <c r="BT989" s="251"/>
      <c r="BV989" s="459"/>
      <c r="BW989" s="459"/>
      <c r="BX989" s="459"/>
      <c r="CC989" s="251"/>
      <c r="CE989" s="459"/>
      <c r="CF989" s="459"/>
      <c r="CG989" s="459"/>
      <c r="CL989" s="251"/>
      <c r="CN989" s="459"/>
      <c r="CO989" s="459"/>
      <c r="CP989" s="459"/>
      <c r="CU989" s="251"/>
      <c r="CW989" s="459"/>
      <c r="CX989" s="459"/>
      <c r="CY989" s="459"/>
      <c r="DD989" s="251"/>
      <c r="DF989" s="459"/>
      <c r="DG989" s="459"/>
      <c r="DH989" s="459"/>
      <c r="DM989" s="251"/>
      <c r="DO989" s="459"/>
      <c r="DP989" s="459"/>
      <c r="DQ989" s="459"/>
      <c r="DV989" s="251"/>
      <c r="DX989" s="459"/>
      <c r="DY989" s="459"/>
      <c r="DZ989" s="459"/>
      <c r="EE989" s="251"/>
      <c r="EG989" s="459"/>
      <c r="EH989" s="459"/>
      <c r="EI989" s="459"/>
      <c r="EN989" s="251"/>
      <c r="EP989" s="459"/>
      <c r="EQ989" s="459"/>
      <c r="ER989" s="459"/>
      <c r="EW989" s="251"/>
      <c r="EY989" s="459"/>
      <c r="EZ989" s="459"/>
      <c r="FA989" s="459"/>
      <c r="FF989" s="251"/>
      <c r="FH989" s="459"/>
      <c r="FI989" s="459"/>
      <c r="FJ989" s="459"/>
      <c r="FO989" s="251"/>
      <c r="FQ989" s="459"/>
      <c r="FR989" s="459"/>
      <c r="FS989" s="459"/>
      <c r="FX989" s="251"/>
      <c r="FZ989" s="459"/>
      <c r="GA989" s="459"/>
      <c r="GB989" s="459"/>
      <c r="GG989" s="251"/>
      <c r="GI989" s="459"/>
      <c r="GJ989" s="459"/>
      <c r="GK989" s="459"/>
      <c r="GP989" s="251"/>
      <c r="GR989" s="459"/>
      <c r="GS989" s="459"/>
      <c r="GT989" s="459"/>
      <c r="GY989" s="251"/>
      <c r="HA989" s="459"/>
      <c r="HB989" s="459"/>
      <c r="HC989" s="459"/>
      <c r="HH989" s="251"/>
      <c r="HJ989" s="459"/>
      <c r="HK989" s="459"/>
      <c r="HL989" s="459"/>
      <c r="HQ989" s="459"/>
      <c r="HR989" s="459"/>
      <c r="HS989" s="459"/>
      <c r="HT989" s="459"/>
      <c r="HU989" s="459"/>
      <c r="HV989" s="459"/>
      <c r="HW989" s="459"/>
      <c r="HX989" s="459"/>
      <c r="HY989" s="459"/>
      <c r="HZ989" s="459"/>
      <c r="IA989" s="459"/>
      <c r="IB989" s="459"/>
      <c r="IC989" s="459"/>
      <c r="ID989" s="459"/>
      <c r="IE989" s="459"/>
      <c r="IF989" s="459"/>
      <c r="IG989" s="459"/>
      <c r="IH989" s="459"/>
      <c r="II989" s="459"/>
      <c r="IJ989" s="459"/>
      <c r="IK989" s="459"/>
      <c r="IL989" s="459"/>
      <c r="IM989" s="459"/>
      <c r="IN989" s="459"/>
      <c r="IO989" s="459"/>
      <c r="IP989" s="459"/>
      <c r="IQ989" s="459"/>
      <c r="IR989" s="459"/>
      <c r="IS989" s="459"/>
      <c r="IT989" s="459"/>
      <c r="IU989" s="459"/>
      <c r="IV989" s="459"/>
      <c r="RS989" s="252"/>
    </row>
    <row r="990" spans="1:487" s="461" customFormat="1" ht="18">
      <c r="A990" s="605" t="s">
        <v>678</v>
      </c>
      <c r="B990" s="459"/>
      <c r="C990" s="488"/>
      <c r="D990" s="606" t="s">
        <v>129</v>
      </c>
      <c r="E990" s="461">
        <f t="shared" si="12"/>
        <v>1</v>
      </c>
      <c r="F990" s="524">
        <f t="shared" si="13"/>
        <v>18</v>
      </c>
      <c r="G990" s="473"/>
      <c r="H990" s="473">
        <v>18</v>
      </c>
      <c r="I990" s="473"/>
      <c r="J990" s="473"/>
      <c r="K990" s="473"/>
      <c r="L990" s="459"/>
      <c r="M990" s="459"/>
      <c r="N990" s="459"/>
      <c r="R990" s="251"/>
      <c r="T990" s="459"/>
      <c r="U990" s="459"/>
      <c r="V990" s="459"/>
      <c r="AA990" s="251"/>
      <c r="AC990" s="459"/>
      <c r="AD990" s="459"/>
      <c r="AE990" s="459"/>
      <c r="AJ990" s="251"/>
      <c r="AL990" s="459"/>
      <c r="AM990" s="459"/>
      <c r="AN990" s="459"/>
      <c r="AS990" s="251"/>
      <c r="AU990" s="459"/>
      <c r="AV990" s="459"/>
      <c r="AW990" s="459"/>
      <c r="BB990" s="251"/>
      <c r="BD990" s="459"/>
      <c r="BE990" s="459"/>
      <c r="BF990" s="459"/>
      <c r="BK990" s="251"/>
      <c r="BM990" s="459"/>
      <c r="BN990" s="459"/>
      <c r="BO990" s="459"/>
      <c r="BT990" s="251"/>
      <c r="BV990" s="459"/>
      <c r="BW990" s="459"/>
      <c r="BX990" s="459"/>
      <c r="CC990" s="251"/>
      <c r="CE990" s="459"/>
      <c r="CF990" s="459"/>
      <c r="CG990" s="459"/>
      <c r="CL990" s="251"/>
      <c r="CN990" s="459"/>
      <c r="CO990" s="459"/>
      <c r="CP990" s="459"/>
      <c r="CU990" s="251"/>
      <c r="CW990" s="459"/>
      <c r="CX990" s="459"/>
      <c r="CY990" s="459"/>
      <c r="DD990" s="251"/>
      <c r="DF990" s="459"/>
      <c r="DG990" s="459"/>
      <c r="DH990" s="459"/>
      <c r="DM990" s="251"/>
      <c r="DO990" s="459"/>
      <c r="DP990" s="459"/>
      <c r="DQ990" s="459"/>
      <c r="DV990" s="251"/>
      <c r="DX990" s="459"/>
      <c r="DY990" s="459"/>
      <c r="DZ990" s="459"/>
      <c r="EE990" s="251"/>
      <c r="EG990" s="459"/>
      <c r="EH990" s="459"/>
      <c r="EI990" s="459"/>
      <c r="EN990" s="251"/>
      <c r="EP990" s="459"/>
      <c r="EQ990" s="459"/>
      <c r="ER990" s="459"/>
      <c r="EW990" s="251"/>
      <c r="EY990" s="459"/>
      <c r="EZ990" s="459"/>
      <c r="FA990" s="459"/>
      <c r="FF990" s="251"/>
      <c r="FH990" s="459"/>
      <c r="FI990" s="459"/>
      <c r="FJ990" s="459"/>
      <c r="FO990" s="251"/>
      <c r="FQ990" s="459"/>
      <c r="FR990" s="459"/>
      <c r="FS990" s="459"/>
      <c r="FX990" s="251"/>
      <c r="FZ990" s="459"/>
      <c r="GA990" s="459"/>
      <c r="GB990" s="459"/>
      <c r="GG990" s="251"/>
      <c r="GI990" s="459"/>
      <c r="GJ990" s="459"/>
      <c r="GK990" s="459"/>
      <c r="GP990" s="251"/>
      <c r="GR990" s="459"/>
      <c r="GS990" s="459"/>
      <c r="GT990" s="459"/>
      <c r="GY990" s="251"/>
      <c r="HA990" s="459"/>
      <c r="HB990" s="459"/>
      <c r="HC990" s="459"/>
      <c r="HH990" s="251"/>
      <c r="HJ990" s="459"/>
      <c r="HK990" s="459"/>
      <c r="HL990" s="459"/>
      <c r="HQ990" s="459"/>
      <c r="HR990" s="459"/>
      <c r="HS990" s="459"/>
      <c r="HT990" s="459"/>
      <c r="HU990" s="459"/>
      <c r="HV990" s="459"/>
      <c r="HW990" s="459"/>
      <c r="HX990" s="459"/>
      <c r="HY990" s="459"/>
      <c r="HZ990" s="459"/>
      <c r="IA990" s="459"/>
      <c r="IB990" s="459"/>
      <c r="IC990" s="459"/>
      <c r="ID990" s="459"/>
      <c r="IE990" s="459"/>
      <c r="IF990" s="459"/>
      <c r="IG990" s="459"/>
      <c r="IH990" s="459"/>
      <c r="II990" s="459"/>
      <c r="IJ990" s="459"/>
      <c r="IK990" s="459"/>
      <c r="IL990" s="459"/>
      <c r="IM990" s="459"/>
      <c r="IN990" s="459"/>
      <c r="IO990" s="459"/>
      <c r="IP990" s="459"/>
      <c r="IQ990" s="459"/>
      <c r="IR990" s="459"/>
      <c r="IS990" s="459"/>
      <c r="IT990" s="459"/>
      <c r="IU990" s="459"/>
      <c r="IV990" s="459"/>
      <c r="RS990" s="252"/>
    </row>
    <row r="991" spans="1:487" s="461" customFormat="1" ht="18">
      <c r="A991" s="605" t="s">
        <v>773</v>
      </c>
      <c r="B991" s="459"/>
      <c r="C991" s="488"/>
      <c r="D991" s="606" t="s">
        <v>129</v>
      </c>
      <c r="E991" s="461">
        <f t="shared" si="12"/>
        <v>0</v>
      </c>
      <c r="F991" s="524">
        <f t="shared" si="13"/>
        <v>0</v>
      </c>
      <c r="G991" s="502"/>
      <c r="H991" s="502"/>
      <c r="I991" s="473"/>
      <c r="J991" s="473"/>
      <c r="K991" s="473"/>
      <c r="L991" s="459"/>
      <c r="M991" s="459"/>
      <c r="N991" s="459"/>
      <c r="R991" s="251"/>
      <c r="T991" s="459"/>
      <c r="U991" s="459"/>
      <c r="V991" s="459"/>
      <c r="AA991" s="251"/>
      <c r="AC991" s="459"/>
      <c r="AD991" s="459"/>
      <c r="AE991" s="459"/>
      <c r="AJ991" s="251"/>
      <c r="AL991" s="459"/>
      <c r="AM991" s="459"/>
      <c r="AN991" s="459"/>
      <c r="AS991" s="251"/>
      <c r="AU991" s="459"/>
      <c r="AV991" s="459"/>
      <c r="AW991" s="459"/>
      <c r="BB991" s="251"/>
      <c r="BD991" s="459"/>
      <c r="BE991" s="459"/>
      <c r="BF991" s="459"/>
      <c r="BK991" s="251"/>
      <c r="BM991" s="459"/>
      <c r="BN991" s="459"/>
      <c r="BO991" s="459"/>
      <c r="BT991" s="251"/>
      <c r="BV991" s="459"/>
      <c r="BW991" s="459"/>
      <c r="BX991" s="459"/>
      <c r="CC991" s="251"/>
      <c r="CE991" s="459"/>
      <c r="CF991" s="459"/>
      <c r="CG991" s="459"/>
      <c r="CL991" s="251"/>
      <c r="CN991" s="459"/>
      <c r="CO991" s="459"/>
      <c r="CP991" s="459"/>
      <c r="CU991" s="251"/>
      <c r="CW991" s="459"/>
      <c r="CX991" s="459"/>
      <c r="CY991" s="459"/>
      <c r="DD991" s="251"/>
      <c r="DF991" s="459"/>
      <c r="DG991" s="459"/>
      <c r="DH991" s="459"/>
      <c r="DM991" s="251"/>
      <c r="DO991" s="459"/>
      <c r="DP991" s="459"/>
      <c r="DQ991" s="459"/>
      <c r="DV991" s="251"/>
      <c r="DX991" s="459"/>
      <c r="DY991" s="459"/>
      <c r="DZ991" s="459"/>
      <c r="EE991" s="251"/>
      <c r="EG991" s="459"/>
      <c r="EH991" s="459"/>
      <c r="EI991" s="459"/>
      <c r="EN991" s="251"/>
      <c r="EP991" s="459"/>
      <c r="EQ991" s="459"/>
      <c r="ER991" s="459"/>
      <c r="EW991" s="251"/>
      <c r="EY991" s="459"/>
      <c r="EZ991" s="459"/>
      <c r="FA991" s="459"/>
      <c r="FF991" s="251"/>
      <c r="FH991" s="459"/>
      <c r="FI991" s="459"/>
      <c r="FJ991" s="459"/>
      <c r="FO991" s="251"/>
      <c r="FQ991" s="459"/>
      <c r="FR991" s="459"/>
      <c r="FS991" s="459"/>
      <c r="FX991" s="251"/>
      <c r="FZ991" s="459"/>
      <c r="GA991" s="459"/>
      <c r="GB991" s="459"/>
      <c r="GG991" s="251"/>
      <c r="GI991" s="459"/>
      <c r="GJ991" s="459"/>
      <c r="GK991" s="459"/>
      <c r="GP991" s="251"/>
      <c r="GR991" s="459"/>
      <c r="GS991" s="459"/>
      <c r="GT991" s="459"/>
      <c r="GY991" s="251"/>
      <c r="HA991" s="459"/>
      <c r="HB991" s="459"/>
      <c r="HC991" s="459"/>
      <c r="HH991" s="251"/>
      <c r="HJ991" s="459"/>
      <c r="HK991" s="459"/>
      <c r="HL991" s="459"/>
      <c r="HQ991" s="459"/>
      <c r="HR991" s="459"/>
      <c r="HS991" s="459"/>
      <c r="HT991" s="459"/>
      <c r="HU991" s="459"/>
      <c r="HV991" s="459"/>
      <c r="HW991" s="459"/>
      <c r="HX991" s="459"/>
      <c r="HY991" s="459"/>
      <c r="HZ991" s="459"/>
      <c r="IA991" s="459"/>
      <c r="IB991" s="459"/>
      <c r="IC991" s="459"/>
      <c r="ID991" s="459"/>
      <c r="IE991" s="459"/>
      <c r="IF991" s="459"/>
      <c r="IG991" s="459"/>
      <c r="IH991" s="459"/>
      <c r="II991" s="459"/>
      <c r="IJ991" s="459"/>
      <c r="IK991" s="459"/>
      <c r="IL991" s="459"/>
      <c r="IM991" s="459"/>
      <c r="IN991" s="459"/>
      <c r="IO991" s="459"/>
      <c r="IP991" s="459"/>
      <c r="IQ991" s="459"/>
      <c r="IR991" s="459"/>
      <c r="IS991" s="459"/>
      <c r="IT991" s="459"/>
      <c r="IU991" s="459"/>
      <c r="IV991" s="459"/>
      <c r="RS991" s="252"/>
    </row>
    <row r="992" spans="1:487" s="461" customFormat="1" ht="18">
      <c r="A992" s="605" t="s">
        <v>1884</v>
      </c>
      <c r="B992" s="459"/>
      <c r="C992" s="488"/>
      <c r="D992" s="606" t="s">
        <v>129</v>
      </c>
      <c r="E992" s="461">
        <f t="shared" si="12"/>
        <v>1</v>
      </c>
      <c r="F992" s="524">
        <f t="shared" si="13"/>
        <v>0</v>
      </c>
      <c r="G992" s="502"/>
      <c r="H992" s="502"/>
      <c r="I992" s="473"/>
      <c r="J992" s="473"/>
      <c r="K992" s="473"/>
      <c r="L992" s="459"/>
      <c r="M992" s="459"/>
      <c r="N992" s="459"/>
      <c r="R992" s="251"/>
      <c r="T992" s="459"/>
      <c r="U992" s="459"/>
      <c r="V992" s="459"/>
      <c r="AA992" s="251"/>
      <c r="AC992" s="459"/>
      <c r="AD992" s="459"/>
      <c r="AE992" s="459"/>
      <c r="AJ992" s="251"/>
      <c r="AL992" s="459"/>
      <c r="AM992" s="459"/>
      <c r="AN992" s="459"/>
      <c r="AS992" s="251"/>
      <c r="AU992" s="459"/>
      <c r="AV992" s="459"/>
      <c r="AW992" s="459"/>
      <c r="BB992" s="251"/>
      <c r="BD992" s="459"/>
      <c r="BE992" s="459"/>
      <c r="BF992" s="459"/>
      <c r="BK992" s="251"/>
      <c r="BM992" s="459"/>
      <c r="BN992" s="459"/>
      <c r="BO992" s="459"/>
      <c r="BT992" s="251"/>
      <c r="BV992" s="459"/>
      <c r="BW992" s="459"/>
      <c r="BX992" s="459"/>
      <c r="CC992" s="251"/>
      <c r="CE992" s="459"/>
      <c r="CF992" s="459"/>
      <c r="CG992" s="459"/>
      <c r="CL992" s="251"/>
      <c r="CN992" s="459"/>
      <c r="CO992" s="459"/>
      <c r="CP992" s="459"/>
      <c r="CU992" s="251"/>
      <c r="CW992" s="459"/>
      <c r="CX992" s="459"/>
      <c r="CY992" s="459"/>
      <c r="DD992" s="251"/>
      <c r="DF992" s="459"/>
      <c r="DG992" s="459"/>
      <c r="DH992" s="459"/>
      <c r="DM992" s="251"/>
      <c r="DO992" s="459"/>
      <c r="DP992" s="459"/>
      <c r="DQ992" s="459"/>
      <c r="DV992" s="251"/>
      <c r="DX992" s="459"/>
      <c r="DY992" s="459"/>
      <c r="DZ992" s="459"/>
      <c r="EE992" s="251"/>
      <c r="EG992" s="459"/>
      <c r="EH992" s="459"/>
      <c r="EI992" s="459"/>
      <c r="EN992" s="251"/>
      <c r="EP992" s="459"/>
      <c r="EQ992" s="459"/>
      <c r="ER992" s="459"/>
      <c r="EW992" s="251"/>
      <c r="EY992" s="459"/>
      <c r="EZ992" s="459"/>
      <c r="FA992" s="459"/>
      <c r="FF992" s="251"/>
      <c r="FH992" s="459"/>
      <c r="FI992" s="459"/>
      <c r="FJ992" s="459"/>
      <c r="FO992" s="251"/>
      <c r="FQ992" s="459"/>
      <c r="FR992" s="459"/>
      <c r="FS992" s="459"/>
      <c r="FX992" s="251"/>
      <c r="FZ992" s="459"/>
      <c r="GA992" s="459"/>
      <c r="GB992" s="459"/>
      <c r="GG992" s="251"/>
      <c r="GI992" s="459"/>
      <c r="GJ992" s="459"/>
      <c r="GK992" s="459"/>
      <c r="GP992" s="251"/>
      <c r="GR992" s="459"/>
      <c r="GS992" s="459"/>
      <c r="GT992" s="459"/>
      <c r="GY992" s="251"/>
      <c r="HA992" s="459"/>
      <c r="HB992" s="459"/>
      <c r="HC992" s="459"/>
      <c r="HH992" s="251"/>
      <c r="HJ992" s="459"/>
      <c r="HK992" s="459"/>
      <c r="HL992" s="459"/>
      <c r="HQ992" s="459"/>
      <c r="HR992" s="459"/>
      <c r="HS992" s="459"/>
      <c r="HT992" s="459"/>
      <c r="HU992" s="459"/>
      <c r="HV992" s="459"/>
      <c r="HW992" s="459"/>
      <c r="HX992" s="459"/>
      <c r="HY992" s="459"/>
      <c r="HZ992" s="459"/>
      <c r="IA992" s="459"/>
      <c r="IB992" s="459"/>
      <c r="IC992" s="459"/>
      <c r="ID992" s="459"/>
      <c r="IE992" s="459"/>
      <c r="IF992" s="459"/>
      <c r="IG992" s="459"/>
      <c r="IH992" s="459"/>
      <c r="II992" s="459"/>
      <c r="IJ992" s="459"/>
      <c r="IK992" s="459"/>
      <c r="IL992" s="459"/>
      <c r="IM992" s="459"/>
      <c r="IN992" s="459"/>
      <c r="IO992" s="459"/>
      <c r="IP992" s="459"/>
      <c r="IQ992" s="459"/>
      <c r="IR992" s="459"/>
      <c r="IS992" s="459"/>
      <c r="IT992" s="459"/>
      <c r="IU992" s="459"/>
      <c r="IV992" s="459"/>
      <c r="RS992" s="252"/>
    </row>
    <row r="993" spans="1:487" s="461" customFormat="1" ht="18">
      <c r="A993" s="605" t="s">
        <v>2430</v>
      </c>
      <c r="B993" s="459"/>
      <c r="C993" s="488"/>
      <c r="D993" s="606" t="s">
        <v>129</v>
      </c>
      <c r="E993" s="461">
        <f t="shared" si="12"/>
        <v>0</v>
      </c>
      <c r="F993" s="524">
        <f t="shared" si="13"/>
        <v>0</v>
      </c>
      <c r="G993" s="473"/>
      <c r="H993" s="473"/>
      <c r="I993" s="473"/>
      <c r="J993" s="473"/>
      <c r="K993" s="473"/>
      <c r="M993" s="459"/>
      <c r="N993" s="459"/>
      <c r="R993" s="251"/>
      <c r="T993" s="459"/>
      <c r="U993" s="459"/>
      <c r="V993" s="459"/>
      <c r="AA993" s="251"/>
      <c r="AC993" s="459"/>
      <c r="AD993" s="459"/>
      <c r="AE993" s="459"/>
      <c r="AJ993" s="251"/>
      <c r="AL993" s="459"/>
      <c r="AM993" s="459"/>
      <c r="AN993" s="459"/>
      <c r="AS993" s="251"/>
      <c r="AU993" s="459"/>
      <c r="AV993" s="459"/>
      <c r="AW993" s="459"/>
      <c r="BB993" s="251"/>
      <c r="BD993" s="459"/>
      <c r="BE993" s="459"/>
      <c r="BF993" s="459"/>
      <c r="BK993" s="251"/>
      <c r="BM993" s="459"/>
      <c r="BN993" s="459"/>
      <c r="BO993" s="459"/>
      <c r="BT993" s="251"/>
      <c r="BV993" s="459"/>
      <c r="BW993" s="459"/>
      <c r="BX993" s="459"/>
      <c r="CC993" s="251"/>
      <c r="CE993" s="459"/>
      <c r="CF993" s="459"/>
      <c r="CG993" s="459"/>
      <c r="CL993" s="251"/>
      <c r="CN993" s="459"/>
      <c r="CO993" s="459"/>
      <c r="CP993" s="459"/>
      <c r="CU993" s="251"/>
      <c r="CW993" s="459"/>
      <c r="CX993" s="459"/>
      <c r="CY993" s="459"/>
      <c r="DD993" s="251"/>
      <c r="DF993" s="459"/>
      <c r="DG993" s="459"/>
      <c r="DH993" s="459"/>
      <c r="DM993" s="251"/>
      <c r="DO993" s="459"/>
      <c r="DP993" s="459"/>
      <c r="DQ993" s="459"/>
      <c r="DV993" s="251"/>
      <c r="DX993" s="459"/>
      <c r="DY993" s="459"/>
      <c r="DZ993" s="459"/>
      <c r="EE993" s="251"/>
      <c r="EG993" s="459"/>
      <c r="EH993" s="459"/>
      <c r="EI993" s="459"/>
      <c r="EN993" s="251"/>
      <c r="EP993" s="459"/>
      <c r="EQ993" s="459"/>
      <c r="ER993" s="459"/>
      <c r="EW993" s="251"/>
      <c r="EY993" s="459"/>
      <c r="EZ993" s="459"/>
      <c r="FA993" s="459"/>
      <c r="FF993" s="251"/>
      <c r="FH993" s="459"/>
      <c r="FI993" s="459"/>
      <c r="FJ993" s="459"/>
      <c r="FO993" s="251"/>
      <c r="FQ993" s="459"/>
      <c r="FR993" s="459"/>
      <c r="FS993" s="459"/>
      <c r="FX993" s="251"/>
      <c r="FZ993" s="459"/>
      <c r="GA993" s="459"/>
      <c r="GB993" s="459"/>
      <c r="GG993" s="251"/>
      <c r="GI993" s="459"/>
      <c r="GJ993" s="459"/>
      <c r="GK993" s="459"/>
      <c r="GP993" s="251"/>
      <c r="GR993" s="459"/>
      <c r="GS993" s="459"/>
      <c r="GT993" s="459"/>
      <c r="GY993" s="251"/>
      <c r="HA993" s="459"/>
      <c r="HB993" s="459"/>
      <c r="HC993" s="459"/>
      <c r="HH993" s="251"/>
      <c r="HJ993" s="459"/>
      <c r="HK993" s="459"/>
      <c r="HL993" s="459"/>
      <c r="HQ993" s="459"/>
      <c r="HR993" s="459"/>
      <c r="HS993" s="459"/>
      <c r="HT993" s="459"/>
      <c r="HU993" s="459"/>
      <c r="HV993" s="459"/>
      <c r="HW993" s="459"/>
      <c r="HX993" s="459"/>
      <c r="HY993" s="459"/>
      <c r="HZ993" s="459"/>
      <c r="IA993" s="459"/>
      <c r="IB993" s="459"/>
      <c r="IC993" s="459"/>
      <c r="ID993" s="459"/>
      <c r="IE993" s="459"/>
      <c r="IF993" s="459"/>
      <c r="IG993" s="459"/>
      <c r="IH993" s="459"/>
      <c r="II993" s="459"/>
      <c r="IJ993" s="459"/>
      <c r="IK993" s="459"/>
      <c r="IL993" s="459"/>
      <c r="IM993" s="459"/>
      <c r="IN993" s="459"/>
      <c r="IO993" s="459"/>
      <c r="IP993" s="459"/>
      <c r="IQ993" s="459"/>
      <c r="IR993" s="459"/>
      <c r="IS993" s="459"/>
      <c r="IT993" s="459"/>
      <c r="IU993" s="459"/>
      <c r="IV993" s="459"/>
      <c r="RS993" s="252"/>
    </row>
    <row r="994" spans="1:487" s="461" customFormat="1" ht="18">
      <c r="A994" s="605" t="s">
        <v>702</v>
      </c>
      <c r="B994" s="488"/>
      <c r="C994" s="488"/>
      <c r="D994" s="461" t="s">
        <v>132</v>
      </c>
      <c r="E994" s="461">
        <f t="shared" si="12"/>
        <v>27</v>
      </c>
      <c r="F994" s="524">
        <f t="shared" si="13"/>
        <v>0</v>
      </c>
      <c r="G994" s="509"/>
      <c r="H994" s="509"/>
      <c r="I994" s="509"/>
      <c r="J994" s="509"/>
      <c r="K994" s="509"/>
      <c r="L994" s="459"/>
      <c r="N994" s="459"/>
      <c r="R994" s="251"/>
      <c r="T994" s="459"/>
      <c r="U994" s="459"/>
      <c r="V994" s="459"/>
      <c r="AA994" s="251"/>
      <c r="AC994" s="459"/>
      <c r="AD994" s="459"/>
      <c r="AE994" s="459"/>
      <c r="AJ994" s="251"/>
      <c r="AL994" s="459"/>
      <c r="AM994" s="459"/>
      <c r="AN994" s="459"/>
      <c r="AS994" s="251"/>
      <c r="AU994" s="459"/>
      <c r="AV994" s="459"/>
      <c r="AW994" s="459"/>
      <c r="BB994" s="251"/>
      <c r="BD994" s="459"/>
      <c r="BE994" s="459"/>
      <c r="BF994" s="459"/>
      <c r="BK994" s="251"/>
      <c r="BM994" s="459"/>
      <c r="BN994" s="459"/>
      <c r="BO994" s="459"/>
      <c r="BT994" s="251"/>
      <c r="BV994" s="459"/>
      <c r="BW994" s="459"/>
      <c r="BX994" s="459"/>
      <c r="CC994" s="251"/>
      <c r="CE994" s="459"/>
      <c r="CF994" s="459"/>
      <c r="CG994" s="459"/>
      <c r="CL994" s="251"/>
      <c r="CN994" s="459"/>
      <c r="CO994" s="459"/>
      <c r="CP994" s="459"/>
      <c r="CU994" s="251"/>
      <c r="CW994" s="459"/>
      <c r="CX994" s="459"/>
      <c r="CY994" s="459"/>
      <c r="DD994" s="251"/>
      <c r="DF994" s="459"/>
      <c r="DG994" s="459"/>
      <c r="DH994" s="459"/>
      <c r="DM994" s="251"/>
      <c r="DO994" s="459"/>
      <c r="DP994" s="459"/>
      <c r="DQ994" s="459"/>
      <c r="DV994" s="251"/>
      <c r="DX994" s="459"/>
      <c r="DY994" s="459"/>
      <c r="DZ994" s="459"/>
      <c r="EE994" s="251"/>
      <c r="EG994" s="459"/>
      <c r="EH994" s="459"/>
      <c r="EI994" s="459"/>
      <c r="EN994" s="251"/>
      <c r="EP994" s="459"/>
      <c r="EQ994" s="459"/>
      <c r="ER994" s="459"/>
      <c r="EW994" s="251"/>
      <c r="EY994" s="459"/>
      <c r="EZ994" s="459"/>
      <c r="FA994" s="459"/>
      <c r="FF994" s="251"/>
      <c r="FH994" s="459"/>
      <c r="FI994" s="459"/>
      <c r="FJ994" s="459"/>
      <c r="FO994" s="251"/>
      <c r="FQ994" s="459"/>
      <c r="FR994" s="459"/>
      <c r="FS994" s="459"/>
      <c r="FX994" s="251"/>
      <c r="FZ994" s="459"/>
      <c r="GA994" s="459"/>
      <c r="GB994" s="459"/>
      <c r="GG994" s="251"/>
      <c r="GI994" s="459"/>
      <c r="GJ994" s="459"/>
      <c r="GK994" s="459"/>
      <c r="GP994" s="251"/>
      <c r="GR994" s="459"/>
      <c r="GS994" s="459"/>
      <c r="GT994" s="459"/>
      <c r="GY994" s="251"/>
      <c r="HA994" s="459"/>
      <c r="HB994" s="459"/>
      <c r="HC994" s="459"/>
      <c r="HH994" s="251"/>
      <c r="HJ994" s="459"/>
      <c r="HK994" s="459"/>
      <c r="HL994" s="459"/>
      <c r="HQ994" s="459"/>
      <c r="HR994" s="459"/>
      <c r="HS994" s="459"/>
      <c r="HT994" s="459"/>
      <c r="HU994" s="459"/>
      <c r="HV994" s="459"/>
      <c r="HW994" s="459"/>
      <c r="HX994" s="459"/>
      <c r="HY994" s="459"/>
      <c r="HZ994" s="459"/>
      <c r="IA994" s="459"/>
      <c r="IB994" s="459"/>
      <c r="IC994" s="459"/>
      <c r="ID994" s="459"/>
      <c r="IE994" s="459"/>
      <c r="IF994" s="459"/>
      <c r="IG994" s="459"/>
      <c r="IH994" s="459"/>
      <c r="II994" s="459"/>
      <c r="IJ994" s="459"/>
      <c r="IK994" s="459"/>
      <c r="IL994" s="459"/>
      <c r="IM994" s="459"/>
      <c r="IN994" s="459"/>
      <c r="IO994" s="459"/>
      <c r="IP994" s="459"/>
      <c r="IQ994" s="459"/>
      <c r="IR994" s="459"/>
      <c r="IS994" s="459"/>
      <c r="IT994" s="459"/>
      <c r="IU994" s="459"/>
      <c r="IV994" s="459"/>
      <c r="RS994" s="252"/>
    </row>
    <row r="995" spans="1:487" s="461" customFormat="1" ht="18">
      <c r="A995" s="605" t="s">
        <v>624</v>
      </c>
      <c r="B995" s="488"/>
      <c r="C995" s="488"/>
      <c r="D995" s="461" t="s">
        <v>130</v>
      </c>
      <c r="E995" s="461">
        <f t="shared" si="12"/>
        <v>4</v>
      </c>
      <c r="F995" s="524">
        <f t="shared" si="13"/>
        <v>8</v>
      </c>
      <c r="G995" s="473"/>
      <c r="H995" s="473"/>
      <c r="I995" s="473"/>
      <c r="J995" s="473">
        <v>8</v>
      </c>
      <c r="K995" s="473"/>
      <c r="L995" s="459"/>
      <c r="M995" s="459"/>
      <c r="N995" s="459"/>
      <c r="R995" s="251"/>
      <c r="T995" s="459"/>
      <c r="U995" s="459"/>
      <c r="V995" s="459"/>
      <c r="AA995" s="251"/>
      <c r="AC995" s="459"/>
      <c r="AD995" s="459"/>
      <c r="AE995" s="459"/>
      <c r="AJ995" s="251"/>
      <c r="AL995" s="459"/>
      <c r="AM995" s="459"/>
      <c r="AN995" s="459"/>
      <c r="AS995" s="251"/>
      <c r="AU995" s="459"/>
      <c r="AV995" s="459"/>
      <c r="AW995" s="459"/>
      <c r="BB995" s="251"/>
      <c r="BD995" s="459"/>
      <c r="BE995" s="459"/>
      <c r="BF995" s="459"/>
      <c r="BK995" s="251"/>
      <c r="BM995" s="459"/>
      <c r="BN995" s="459"/>
      <c r="BO995" s="459"/>
      <c r="BT995" s="251"/>
      <c r="BV995" s="459"/>
      <c r="BW995" s="459"/>
      <c r="BX995" s="459"/>
      <c r="CC995" s="251"/>
      <c r="CE995" s="459"/>
      <c r="CF995" s="459"/>
      <c r="CG995" s="459"/>
      <c r="CL995" s="251"/>
      <c r="CN995" s="459"/>
      <c r="CO995" s="459"/>
      <c r="CP995" s="459"/>
      <c r="CU995" s="251"/>
      <c r="CW995" s="459"/>
      <c r="CX995" s="459"/>
      <c r="CY995" s="459"/>
      <c r="DD995" s="251"/>
      <c r="DF995" s="459"/>
      <c r="DG995" s="459"/>
      <c r="DH995" s="459"/>
      <c r="DM995" s="251"/>
      <c r="DO995" s="459"/>
      <c r="DP995" s="459"/>
      <c r="DQ995" s="459"/>
      <c r="DV995" s="251"/>
      <c r="DX995" s="459"/>
      <c r="DY995" s="459"/>
      <c r="DZ995" s="459"/>
      <c r="EE995" s="251"/>
      <c r="EG995" s="459"/>
      <c r="EH995" s="459"/>
      <c r="EI995" s="459"/>
      <c r="EN995" s="251"/>
      <c r="EP995" s="459"/>
      <c r="EQ995" s="459"/>
      <c r="ER995" s="459"/>
      <c r="EW995" s="251"/>
      <c r="EY995" s="459"/>
      <c r="EZ995" s="459"/>
      <c r="FA995" s="459"/>
      <c r="FF995" s="251"/>
      <c r="FH995" s="459"/>
      <c r="FI995" s="459"/>
      <c r="FJ995" s="459"/>
      <c r="FO995" s="251"/>
      <c r="FQ995" s="459"/>
      <c r="FR995" s="459"/>
      <c r="FS995" s="459"/>
      <c r="FX995" s="251"/>
      <c r="FZ995" s="459"/>
      <c r="GA995" s="459"/>
      <c r="GB995" s="459"/>
      <c r="GG995" s="251"/>
      <c r="GI995" s="459"/>
      <c r="GJ995" s="459"/>
      <c r="GK995" s="459"/>
      <c r="GP995" s="251"/>
      <c r="GR995" s="459"/>
      <c r="GS995" s="459"/>
      <c r="GT995" s="459"/>
      <c r="GY995" s="251"/>
      <c r="HA995" s="459"/>
      <c r="HB995" s="459"/>
      <c r="HC995" s="459"/>
      <c r="HH995" s="251"/>
      <c r="HJ995" s="459"/>
      <c r="HK995" s="459"/>
      <c r="HL995" s="459"/>
      <c r="HQ995" s="459"/>
      <c r="HR995" s="459"/>
      <c r="HS995" s="459"/>
      <c r="HT995" s="459"/>
      <c r="HU995" s="459"/>
      <c r="HV995" s="459"/>
      <c r="HW995" s="459"/>
      <c r="HX995" s="459"/>
      <c r="HY995" s="459"/>
      <c r="HZ995" s="459"/>
      <c r="IA995" s="459"/>
      <c r="IB995" s="459"/>
      <c r="IC995" s="459"/>
      <c r="ID995" s="459"/>
      <c r="IE995" s="459"/>
      <c r="IF995" s="459"/>
      <c r="IG995" s="459"/>
      <c r="IH995" s="459"/>
      <c r="II995" s="459"/>
      <c r="IJ995" s="459"/>
      <c r="IK995" s="459"/>
      <c r="IL995" s="459"/>
      <c r="IM995" s="459"/>
      <c r="IN995" s="459"/>
      <c r="IO995" s="459"/>
      <c r="IP995" s="459"/>
      <c r="IQ995" s="459"/>
      <c r="IR995" s="459"/>
      <c r="IS995" s="459"/>
      <c r="IT995" s="459"/>
      <c r="IU995" s="459"/>
      <c r="IV995" s="459"/>
      <c r="RS995" s="252"/>
    </row>
    <row r="996" spans="1:487" s="461" customFormat="1" ht="18">
      <c r="A996" s="605" t="s">
        <v>2431</v>
      </c>
      <c r="B996" s="459"/>
      <c r="C996" s="488"/>
      <c r="D996" s="606" t="s">
        <v>129</v>
      </c>
      <c r="E996" s="461">
        <f t="shared" si="12"/>
        <v>0</v>
      </c>
      <c r="F996" s="524">
        <f t="shared" si="13"/>
        <v>0</v>
      </c>
      <c r="G996" s="473"/>
      <c r="H996" s="473"/>
      <c r="I996" s="473"/>
      <c r="J996" s="473"/>
      <c r="K996" s="473"/>
      <c r="L996" s="459"/>
      <c r="M996" s="459"/>
      <c r="N996" s="459"/>
      <c r="R996" s="251"/>
      <c r="T996" s="459"/>
      <c r="U996" s="459"/>
      <c r="V996" s="459"/>
      <c r="AA996" s="251"/>
      <c r="AC996" s="459"/>
      <c r="AD996" s="459"/>
      <c r="AE996" s="459"/>
      <c r="AJ996" s="251"/>
      <c r="AL996" s="459"/>
      <c r="AM996" s="459"/>
      <c r="AN996" s="459"/>
      <c r="AS996" s="251"/>
      <c r="AU996" s="459"/>
      <c r="AV996" s="459"/>
      <c r="AW996" s="459"/>
      <c r="BB996" s="251"/>
      <c r="BD996" s="459"/>
      <c r="BE996" s="459"/>
      <c r="BF996" s="459"/>
      <c r="BK996" s="251"/>
      <c r="BM996" s="459"/>
      <c r="BN996" s="459"/>
      <c r="BO996" s="459"/>
      <c r="BT996" s="251"/>
      <c r="BV996" s="459"/>
      <c r="BW996" s="459"/>
      <c r="BX996" s="459"/>
      <c r="CC996" s="251"/>
      <c r="CE996" s="459"/>
      <c r="CF996" s="459"/>
      <c r="CG996" s="459"/>
      <c r="CL996" s="251"/>
      <c r="CN996" s="459"/>
      <c r="CO996" s="459"/>
      <c r="CP996" s="459"/>
      <c r="CU996" s="251"/>
      <c r="CW996" s="459"/>
      <c r="CX996" s="459"/>
      <c r="CY996" s="459"/>
      <c r="DD996" s="251"/>
      <c r="DF996" s="459"/>
      <c r="DG996" s="459"/>
      <c r="DH996" s="459"/>
      <c r="DM996" s="251"/>
      <c r="DO996" s="459"/>
      <c r="DP996" s="459"/>
      <c r="DQ996" s="459"/>
      <c r="DV996" s="251"/>
      <c r="DX996" s="459"/>
      <c r="DY996" s="459"/>
      <c r="DZ996" s="459"/>
      <c r="EE996" s="251"/>
      <c r="EG996" s="459"/>
      <c r="EH996" s="459"/>
      <c r="EI996" s="459"/>
      <c r="EN996" s="251"/>
      <c r="EP996" s="459"/>
      <c r="EQ996" s="459"/>
      <c r="ER996" s="459"/>
      <c r="EW996" s="251"/>
      <c r="EY996" s="459"/>
      <c r="EZ996" s="459"/>
      <c r="FA996" s="459"/>
      <c r="FF996" s="251"/>
      <c r="FH996" s="459"/>
      <c r="FI996" s="459"/>
      <c r="FJ996" s="459"/>
      <c r="FO996" s="251"/>
      <c r="FQ996" s="459"/>
      <c r="FR996" s="459"/>
      <c r="FS996" s="459"/>
      <c r="FX996" s="251"/>
      <c r="FZ996" s="459"/>
      <c r="GA996" s="459"/>
      <c r="GB996" s="459"/>
      <c r="GG996" s="251"/>
      <c r="GI996" s="459"/>
      <c r="GJ996" s="459"/>
      <c r="GK996" s="459"/>
      <c r="GP996" s="251"/>
      <c r="GR996" s="459"/>
      <c r="GS996" s="459"/>
      <c r="GT996" s="459"/>
      <c r="GY996" s="251"/>
      <c r="HA996" s="459"/>
      <c r="HB996" s="459"/>
      <c r="HC996" s="459"/>
      <c r="HH996" s="251"/>
      <c r="HJ996" s="459"/>
      <c r="HK996" s="459"/>
      <c r="HL996" s="459"/>
      <c r="HQ996" s="459"/>
      <c r="HR996" s="459"/>
      <c r="HS996" s="459"/>
      <c r="HT996" s="459"/>
      <c r="HU996" s="459"/>
      <c r="HV996" s="459"/>
      <c r="HW996" s="459"/>
      <c r="HX996" s="459"/>
      <c r="HY996" s="459"/>
      <c r="HZ996" s="459"/>
      <c r="IA996" s="459"/>
      <c r="IB996" s="459"/>
      <c r="IC996" s="459"/>
      <c r="ID996" s="459"/>
      <c r="IE996" s="459"/>
      <c r="IF996" s="459"/>
      <c r="IG996" s="459"/>
      <c r="IH996" s="459"/>
      <c r="II996" s="459"/>
      <c r="IJ996" s="459"/>
      <c r="IK996" s="459"/>
      <c r="IL996" s="459"/>
      <c r="IM996" s="459"/>
      <c r="IN996" s="459"/>
      <c r="IO996" s="459"/>
      <c r="IP996" s="459"/>
      <c r="IQ996" s="459"/>
      <c r="IR996" s="459"/>
      <c r="IS996" s="459"/>
      <c r="IT996" s="459"/>
      <c r="IU996" s="459"/>
      <c r="IV996" s="459"/>
      <c r="RS996" s="252"/>
    </row>
    <row r="997" spans="1:487" s="461" customFormat="1" ht="18">
      <c r="A997" s="605" t="s">
        <v>1398</v>
      </c>
      <c r="B997" s="459"/>
      <c r="C997" s="488"/>
      <c r="D997" s="606" t="s">
        <v>129</v>
      </c>
      <c r="E997" s="461">
        <f t="shared" si="12"/>
        <v>0</v>
      </c>
      <c r="F997" s="524">
        <f t="shared" si="13"/>
        <v>0</v>
      </c>
      <c r="G997" s="473"/>
      <c r="H997" s="473"/>
      <c r="I997" s="473"/>
      <c r="J997" s="473"/>
      <c r="K997" s="473"/>
      <c r="L997" s="459"/>
      <c r="M997" s="459"/>
      <c r="N997" s="459"/>
      <c r="R997" s="251"/>
      <c r="T997" s="459"/>
      <c r="U997" s="459"/>
      <c r="V997" s="459"/>
      <c r="AA997" s="251"/>
      <c r="AC997" s="459"/>
      <c r="AD997" s="459"/>
      <c r="AE997" s="459"/>
      <c r="AJ997" s="251"/>
      <c r="AL997" s="459"/>
      <c r="AM997" s="459"/>
      <c r="AN997" s="459"/>
      <c r="AS997" s="251"/>
      <c r="AU997" s="459"/>
      <c r="AV997" s="459"/>
      <c r="AW997" s="459"/>
      <c r="BB997" s="251"/>
      <c r="BD997" s="459"/>
      <c r="BE997" s="459"/>
      <c r="BF997" s="459"/>
      <c r="BK997" s="251"/>
      <c r="BM997" s="459"/>
      <c r="BN997" s="459"/>
      <c r="BO997" s="459"/>
      <c r="BT997" s="251"/>
      <c r="BV997" s="459"/>
      <c r="BW997" s="459"/>
      <c r="BX997" s="459"/>
      <c r="CC997" s="251"/>
      <c r="CE997" s="459"/>
      <c r="CF997" s="459"/>
      <c r="CG997" s="459"/>
      <c r="CL997" s="251"/>
      <c r="CN997" s="459"/>
      <c r="CO997" s="459"/>
      <c r="CP997" s="459"/>
      <c r="CU997" s="251"/>
      <c r="CW997" s="459"/>
      <c r="CX997" s="459"/>
      <c r="CY997" s="459"/>
      <c r="DD997" s="251"/>
      <c r="DF997" s="459"/>
      <c r="DG997" s="459"/>
      <c r="DH997" s="459"/>
      <c r="DM997" s="251"/>
      <c r="DO997" s="459"/>
      <c r="DP997" s="459"/>
      <c r="DQ997" s="459"/>
      <c r="DV997" s="251"/>
      <c r="DX997" s="459"/>
      <c r="DY997" s="459"/>
      <c r="DZ997" s="459"/>
      <c r="EE997" s="251"/>
      <c r="EG997" s="459"/>
      <c r="EH997" s="459"/>
      <c r="EI997" s="459"/>
      <c r="EN997" s="251"/>
      <c r="EP997" s="459"/>
      <c r="EQ997" s="459"/>
      <c r="ER997" s="459"/>
      <c r="EW997" s="251"/>
      <c r="EY997" s="459"/>
      <c r="EZ997" s="459"/>
      <c r="FA997" s="459"/>
      <c r="FF997" s="251"/>
      <c r="FH997" s="459"/>
      <c r="FI997" s="459"/>
      <c r="FJ997" s="459"/>
      <c r="FO997" s="251"/>
      <c r="FQ997" s="459"/>
      <c r="FR997" s="459"/>
      <c r="FS997" s="459"/>
      <c r="FX997" s="251"/>
      <c r="FZ997" s="459"/>
      <c r="GA997" s="459"/>
      <c r="GB997" s="459"/>
      <c r="GG997" s="251"/>
      <c r="GI997" s="459"/>
      <c r="GJ997" s="459"/>
      <c r="GK997" s="459"/>
      <c r="GP997" s="251"/>
      <c r="GR997" s="459"/>
      <c r="GS997" s="459"/>
      <c r="GT997" s="459"/>
      <c r="GY997" s="251"/>
      <c r="HA997" s="459"/>
      <c r="HB997" s="459"/>
      <c r="HC997" s="459"/>
      <c r="HH997" s="251"/>
      <c r="HJ997" s="459"/>
      <c r="HK997" s="459"/>
      <c r="HL997" s="459"/>
      <c r="HQ997" s="459"/>
      <c r="HR997" s="459"/>
      <c r="HS997" s="459"/>
      <c r="HT997" s="459"/>
      <c r="HU997" s="459"/>
      <c r="HV997" s="459"/>
      <c r="HW997" s="459"/>
      <c r="HX997" s="459"/>
      <c r="HY997" s="459"/>
      <c r="HZ997" s="459"/>
      <c r="IA997" s="459"/>
      <c r="IB997" s="459"/>
      <c r="IC997" s="459"/>
      <c r="ID997" s="459"/>
      <c r="IE997" s="459"/>
      <c r="IF997" s="459"/>
      <c r="IG997" s="459"/>
      <c r="IH997" s="459"/>
      <c r="II997" s="459"/>
      <c r="IJ997" s="459"/>
      <c r="IK997" s="459"/>
      <c r="IL997" s="459"/>
      <c r="IM997" s="459"/>
      <c r="IN997" s="459"/>
      <c r="IO997" s="459"/>
      <c r="IP997" s="459"/>
      <c r="IQ997" s="459"/>
      <c r="IR997" s="459"/>
      <c r="IS997" s="459"/>
      <c r="IT997" s="459"/>
      <c r="IU997" s="459"/>
      <c r="IV997" s="459"/>
      <c r="RS997" s="252"/>
    </row>
    <row r="998" spans="1:487" s="461" customFormat="1" ht="18">
      <c r="A998" s="605" t="s">
        <v>464</v>
      </c>
      <c r="B998" s="488"/>
      <c r="C998" s="488"/>
      <c r="D998" s="461" t="s">
        <v>136</v>
      </c>
      <c r="E998" s="461">
        <f t="shared" si="12"/>
        <v>5</v>
      </c>
      <c r="F998" s="524">
        <f t="shared" si="13"/>
        <v>0</v>
      </c>
      <c r="G998" s="473"/>
      <c r="H998" s="473"/>
      <c r="I998" s="473"/>
      <c r="J998" s="473"/>
      <c r="K998" s="473"/>
      <c r="L998" s="459"/>
      <c r="M998" s="459"/>
      <c r="N998" s="459"/>
      <c r="R998" s="251"/>
      <c r="T998" s="459"/>
      <c r="U998" s="459"/>
      <c r="V998" s="459"/>
      <c r="AA998" s="251"/>
      <c r="AC998" s="459"/>
      <c r="AD998" s="459"/>
      <c r="AE998" s="459"/>
      <c r="AJ998" s="251"/>
      <c r="AL998" s="459"/>
      <c r="AM998" s="459"/>
      <c r="AN998" s="459"/>
      <c r="AS998" s="251"/>
      <c r="AU998" s="459"/>
      <c r="AV998" s="459"/>
      <c r="AW998" s="459"/>
      <c r="BB998" s="251"/>
      <c r="BD998" s="459"/>
      <c r="BE998" s="459"/>
      <c r="BF998" s="459"/>
      <c r="BK998" s="251"/>
      <c r="BM998" s="459"/>
      <c r="BN998" s="459"/>
      <c r="BO998" s="459"/>
      <c r="BT998" s="251"/>
      <c r="BV998" s="459"/>
      <c r="BW998" s="459"/>
      <c r="BX998" s="459"/>
      <c r="CC998" s="251"/>
      <c r="CE998" s="459"/>
      <c r="CF998" s="459"/>
      <c r="CG998" s="459"/>
      <c r="CL998" s="251"/>
      <c r="CN998" s="459"/>
      <c r="CO998" s="459"/>
      <c r="CP998" s="459"/>
      <c r="CU998" s="251"/>
      <c r="CW998" s="459"/>
      <c r="CX998" s="459"/>
      <c r="CY998" s="459"/>
      <c r="DD998" s="251"/>
      <c r="DF998" s="459"/>
      <c r="DG998" s="459"/>
      <c r="DH998" s="459"/>
      <c r="DM998" s="251"/>
      <c r="DO998" s="459"/>
      <c r="DP998" s="459"/>
      <c r="DQ998" s="459"/>
      <c r="DV998" s="251"/>
      <c r="DX998" s="459"/>
      <c r="DY998" s="459"/>
      <c r="DZ998" s="459"/>
      <c r="EE998" s="251"/>
      <c r="EG998" s="459"/>
      <c r="EH998" s="459"/>
      <c r="EI998" s="459"/>
      <c r="EN998" s="251"/>
      <c r="EP998" s="459"/>
      <c r="EQ998" s="459"/>
      <c r="ER998" s="459"/>
      <c r="EW998" s="251"/>
      <c r="EY998" s="459"/>
      <c r="EZ998" s="459"/>
      <c r="FA998" s="459"/>
      <c r="FF998" s="251"/>
      <c r="FH998" s="459"/>
      <c r="FI998" s="459"/>
      <c r="FJ998" s="459"/>
      <c r="FO998" s="251"/>
      <c r="FQ998" s="459"/>
      <c r="FR998" s="459"/>
      <c r="FS998" s="459"/>
      <c r="FX998" s="251"/>
      <c r="FZ998" s="459"/>
      <c r="GA998" s="459"/>
      <c r="GB998" s="459"/>
      <c r="GG998" s="251"/>
      <c r="GI998" s="459"/>
      <c r="GJ998" s="459"/>
      <c r="GK998" s="459"/>
      <c r="GP998" s="251"/>
      <c r="GR998" s="459"/>
      <c r="GS998" s="459"/>
      <c r="GT998" s="459"/>
      <c r="GY998" s="251"/>
      <c r="HA998" s="459"/>
      <c r="HB998" s="459"/>
      <c r="HC998" s="459"/>
      <c r="HH998" s="251"/>
      <c r="HJ998" s="459"/>
      <c r="HK998" s="459"/>
      <c r="HL998" s="459"/>
      <c r="HQ998" s="459"/>
      <c r="HR998" s="459"/>
      <c r="HS998" s="459"/>
      <c r="HT998" s="459"/>
      <c r="HU998" s="459"/>
      <c r="HV998" s="459"/>
      <c r="HW998" s="459"/>
      <c r="HX998" s="459"/>
      <c r="HY998" s="459"/>
      <c r="HZ998" s="459"/>
      <c r="IA998" s="459"/>
      <c r="IB998" s="459"/>
      <c r="IC998" s="459"/>
      <c r="ID998" s="459"/>
      <c r="IE998" s="459"/>
      <c r="IF998" s="459"/>
      <c r="IG998" s="459"/>
      <c r="IH998" s="459"/>
      <c r="II998" s="459"/>
      <c r="IJ998" s="459"/>
      <c r="IK998" s="459"/>
      <c r="IL998" s="459"/>
      <c r="IM998" s="459"/>
      <c r="IN998" s="459"/>
      <c r="IO998" s="459"/>
      <c r="IP998" s="459"/>
      <c r="IQ998" s="459"/>
      <c r="IR998" s="459"/>
      <c r="IS998" s="459"/>
      <c r="IT998" s="459"/>
      <c r="IU998" s="459"/>
      <c r="IV998" s="459"/>
      <c r="RS998" s="252"/>
    </row>
    <row r="999" spans="1:487" s="461" customFormat="1" ht="18">
      <c r="A999" s="605" t="s">
        <v>1470</v>
      </c>
      <c r="B999" s="459"/>
      <c r="C999" s="488"/>
      <c r="D999" s="606" t="s">
        <v>129</v>
      </c>
      <c r="E999" s="461">
        <f t="shared" si="12"/>
        <v>6</v>
      </c>
      <c r="F999" s="524">
        <f t="shared" si="13"/>
        <v>0</v>
      </c>
      <c r="G999" s="473"/>
      <c r="H999" s="473"/>
      <c r="I999" s="473"/>
      <c r="J999" s="473"/>
      <c r="K999" s="473"/>
      <c r="L999" s="459"/>
      <c r="M999" s="459"/>
      <c r="N999" s="459"/>
      <c r="R999" s="251"/>
      <c r="T999" s="459"/>
      <c r="U999" s="459"/>
      <c r="V999" s="459"/>
      <c r="AA999" s="251"/>
      <c r="AC999" s="459"/>
      <c r="AD999" s="459"/>
      <c r="AE999" s="459"/>
      <c r="AJ999" s="251"/>
      <c r="AL999" s="459"/>
      <c r="AM999" s="459"/>
      <c r="AN999" s="459"/>
      <c r="AS999" s="251"/>
      <c r="AU999" s="459"/>
      <c r="AV999" s="459"/>
      <c r="AW999" s="459"/>
      <c r="BB999" s="251"/>
      <c r="BD999" s="459"/>
      <c r="BE999" s="459"/>
      <c r="BF999" s="459"/>
      <c r="BK999" s="251"/>
      <c r="BM999" s="459"/>
      <c r="BN999" s="459"/>
      <c r="BO999" s="459"/>
      <c r="BT999" s="251"/>
      <c r="BV999" s="459"/>
      <c r="BW999" s="459"/>
      <c r="BX999" s="459"/>
      <c r="CC999" s="251"/>
      <c r="CE999" s="459"/>
      <c r="CF999" s="459"/>
      <c r="CG999" s="459"/>
      <c r="CL999" s="251"/>
      <c r="CN999" s="459"/>
      <c r="CO999" s="459"/>
      <c r="CP999" s="459"/>
      <c r="CU999" s="251"/>
      <c r="CW999" s="459"/>
      <c r="CX999" s="459"/>
      <c r="CY999" s="459"/>
      <c r="DD999" s="251"/>
      <c r="DF999" s="459"/>
      <c r="DG999" s="459"/>
      <c r="DH999" s="459"/>
      <c r="DM999" s="251"/>
      <c r="DO999" s="459"/>
      <c r="DP999" s="459"/>
      <c r="DQ999" s="459"/>
      <c r="DV999" s="251"/>
      <c r="DX999" s="459"/>
      <c r="DY999" s="459"/>
      <c r="DZ999" s="459"/>
      <c r="EE999" s="251"/>
      <c r="EG999" s="459"/>
      <c r="EH999" s="459"/>
      <c r="EI999" s="459"/>
      <c r="EN999" s="251"/>
      <c r="EP999" s="459"/>
      <c r="EQ999" s="459"/>
      <c r="ER999" s="459"/>
      <c r="EW999" s="251"/>
      <c r="EY999" s="459"/>
      <c r="EZ999" s="459"/>
      <c r="FA999" s="459"/>
      <c r="FF999" s="251"/>
      <c r="FH999" s="459"/>
      <c r="FI999" s="459"/>
      <c r="FJ999" s="459"/>
      <c r="FO999" s="251"/>
      <c r="FQ999" s="459"/>
      <c r="FR999" s="459"/>
      <c r="FS999" s="459"/>
      <c r="FX999" s="251"/>
      <c r="FZ999" s="459"/>
      <c r="GA999" s="459"/>
      <c r="GB999" s="459"/>
      <c r="GG999" s="251"/>
      <c r="GI999" s="459"/>
      <c r="GJ999" s="459"/>
      <c r="GK999" s="459"/>
      <c r="GP999" s="251"/>
      <c r="GR999" s="459"/>
      <c r="GS999" s="459"/>
      <c r="GT999" s="459"/>
      <c r="GY999" s="251"/>
      <c r="HA999" s="459"/>
      <c r="HB999" s="459"/>
      <c r="HC999" s="459"/>
      <c r="HH999" s="251"/>
      <c r="HJ999" s="459"/>
      <c r="HK999" s="459"/>
      <c r="HL999" s="459"/>
      <c r="HQ999" s="459"/>
      <c r="HR999" s="459"/>
      <c r="HS999" s="459"/>
      <c r="HT999" s="459"/>
      <c r="HU999" s="459"/>
      <c r="HV999" s="459"/>
      <c r="HW999" s="459"/>
      <c r="HX999" s="459"/>
      <c r="HY999" s="459"/>
      <c r="HZ999" s="459"/>
      <c r="IA999" s="459"/>
      <c r="IB999" s="459"/>
      <c r="IC999" s="459"/>
      <c r="ID999" s="459"/>
      <c r="IE999" s="459"/>
      <c r="IF999" s="459"/>
      <c r="IG999" s="459"/>
      <c r="IH999" s="459"/>
      <c r="II999" s="459"/>
      <c r="IJ999" s="459"/>
      <c r="IK999" s="459"/>
      <c r="IL999" s="459"/>
      <c r="IM999" s="459"/>
      <c r="IN999" s="459"/>
      <c r="IO999" s="459"/>
      <c r="IP999" s="459"/>
      <c r="IQ999" s="459"/>
      <c r="IR999" s="459"/>
      <c r="IS999" s="459"/>
      <c r="IT999" s="459"/>
      <c r="IU999" s="459"/>
      <c r="IV999" s="459"/>
      <c r="RS999" s="252"/>
    </row>
    <row r="1000" spans="1:487" s="461" customFormat="1" ht="18">
      <c r="A1000" s="605" t="s">
        <v>1942</v>
      </c>
      <c r="B1000" s="488"/>
      <c r="C1000" s="488"/>
      <c r="D1000" s="461" t="s">
        <v>131</v>
      </c>
      <c r="E1000" s="461">
        <f t="shared" si="12"/>
        <v>25</v>
      </c>
      <c r="F1000" s="524">
        <f t="shared" si="13"/>
        <v>22</v>
      </c>
      <c r="G1000" s="502"/>
      <c r="H1000" s="473">
        <v>22</v>
      </c>
      <c r="I1000" s="473"/>
      <c r="J1000" s="473"/>
      <c r="K1000" s="473"/>
      <c r="L1000" s="459"/>
      <c r="M1000" s="459"/>
      <c r="N1000" s="459"/>
      <c r="R1000" s="251"/>
      <c r="T1000" s="459"/>
      <c r="U1000" s="459"/>
      <c r="V1000" s="459"/>
      <c r="AA1000" s="251"/>
      <c r="AC1000" s="459"/>
      <c r="AD1000" s="459"/>
      <c r="AE1000" s="459"/>
      <c r="AJ1000" s="251"/>
      <c r="AL1000" s="459"/>
      <c r="AM1000" s="459"/>
      <c r="AN1000" s="459"/>
      <c r="AS1000" s="251"/>
      <c r="AU1000" s="459"/>
      <c r="AV1000" s="459"/>
      <c r="AW1000" s="459"/>
      <c r="BB1000" s="251"/>
      <c r="BD1000" s="459"/>
      <c r="BE1000" s="459"/>
      <c r="BF1000" s="459"/>
      <c r="BK1000" s="251"/>
      <c r="BM1000" s="459"/>
      <c r="BN1000" s="459"/>
      <c r="BO1000" s="459"/>
      <c r="BT1000" s="251"/>
      <c r="BV1000" s="459"/>
      <c r="BW1000" s="459"/>
      <c r="BX1000" s="459"/>
      <c r="CC1000" s="251"/>
      <c r="CE1000" s="459"/>
      <c r="CF1000" s="459"/>
      <c r="CG1000" s="459"/>
      <c r="CL1000" s="251"/>
      <c r="CN1000" s="459"/>
      <c r="CO1000" s="459"/>
      <c r="CP1000" s="459"/>
      <c r="CU1000" s="251"/>
      <c r="CW1000" s="459"/>
      <c r="CX1000" s="459"/>
      <c r="CY1000" s="459"/>
      <c r="DD1000" s="251"/>
      <c r="DF1000" s="459"/>
      <c r="DG1000" s="459"/>
      <c r="DH1000" s="459"/>
      <c r="DM1000" s="251"/>
      <c r="DO1000" s="459"/>
      <c r="DP1000" s="459"/>
      <c r="DQ1000" s="459"/>
      <c r="DV1000" s="251"/>
      <c r="DX1000" s="459"/>
      <c r="DY1000" s="459"/>
      <c r="DZ1000" s="459"/>
      <c r="EE1000" s="251"/>
      <c r="EG1000" s="459"/>
      <c r="EH1000" s="459"/>
      <c r="EI1000" s="459"/>
      <c r="EN1000" s="251"/>
      <c r="EP1000" s="459"/>
      <c r="EQ1000" s="459"/>
      <c r="ER1000" s="459"/>
      <c r="EW1000" s="251"/>
      <c r="EY1000" s="459"/>
      <c r="EZ1000" s="459"/>
      <c r="FA1000" s="459"/>
      <c r="FF1000" s="251"/>
      <c r="FH1000" s="459"/>
      <c r="FI1000" s="459"/>
      <c r="FJ1000" s="459"/>
      <c r="FO1000" s="251"/>
      <c r="FQ1000" s="459"/>
      <c r="FR1000" s="459"/>
      <c r="FS1000" s="459"/>
      <c r="FX1000" s="251"/>
      <c r="FZ1000" s="459"/>
      <c r="GA1000" s="459"/>
      <c r="GB1000" s="459"/>
      <c r="GG1000" s="251"/>
      <c r="GI1000" s="459"/>
      <c r="GJ1000" s="459"/>
      <c r="GK1000" s="459"/>
      <c r="GP1000" s="251"/>
      <c r="GR1000" s="459"/>
      <c r="GS1000" s="459"/>
      <c r="GT1000" s="459"/>
      <c r="GY1000" s="251"/>
      <c r="HA1000" s="459"/>
      <c r="HB1000" s="459"/>
      <c r="HC1000" s="459"/>
      <c r="HH1000" s="251"/>
      <c r="HJ1000" s="459"/>
      <c r="HK1000" s="459"/>
      <c r="HL1000" s="459"/>
      <c r="HQ1000" s="459"/>
      <c r="HR1000" s="459"/>
      <c r="HS1000" s="459"/>
      <c r="HT1000" s="459"/>
      <c r="HU1000" s="459"/>
      <c r="HV1000" s="459"/>
      <c r="HW1000" s="459"/>
      <c r="HX1000" s="459"/>
      <c r="HY1000" s="459"/>
      <c r="HZ1000" s="459"/>
      <c r="IA1000" s="459"/>
      <c r="IB1000" s="459"/>
      <c r="IC1000" s="459"/>
      <c r="ID1000" s="459"/>
      <c r="IE1000" s="459"/>
      <c r="IF1000" s="459"/>
      <c r="IG1000" s="459"/>
      <c r="IH1000" s="459"/>
      <c r="II1000" s="459"/>
      <c r="IJ1000" s="459"/>
      <c r="IK1000" s="459"/>
      <c r="IL1000" s="459"/>
      <c r="IM1000" s="459"/>
      <c r="IN1000" s="459"/>
      <c r="IO1000" s="459"/>
      <c r="IP1000" s="459"/>
      <c r="IQ1000" s="459"/>
      <c r="IR1000" s="459"/>
      <c r="IS1000" s="459"/>
      <c r="IT1000" s="459"/>
      <c r="IU1000" s="459"/>
      <c r="IV1000" s="459"/>
      <c r="RS1000" s="252"/>
    </row>
    <row r="1001" spans="1:487" s="461" customFormat="1" ht="18">
      <c r="A1001" s="605" t="s">
        <v>503</v>
      </c>
      <c r="B1001" s="488"/>
      <c r="C1001" s="488"/>
      <c r="D1001" s="461" t="s">
        <v>131</v>
      </c>
      <c r="E1001" s="461">
        <f t="shared" si="12"/>
        <v>34</v>
      </c>
      <c r="F1001" s="524">
        <f t="shared" si="13"/>
        <v>0</v>
      </c>
      <c r="G1001" s="473"/>
      <c r="H1001" s="473"/>
      <c r="I1001" s="473"/>
      <c r="J1001" s="473"/>
      <c r="K1001" s="473"/>
      <c r="L1001" s="459"/>
      <c r="M1001" s="459"/>
      <c r="N1001" s="459"/>
      <c r="R1001" s="251"/>
      <c r="T1001" s="459"/>
      <c r="U1001" s="459"/>
      <c r="V1001" s="459"/>
      <c r="AA1001" s="251"/>
      <c r="AC1001" s="459"/>
      <c r="AD1001" s="459"/>
      <c r="AE1001" s="459"/>
      <c r="AJ1001" s="251"/>
      <c r="AL1001" s="459"/>
      <c r="AM1001" s="459"/>
      <c r="AN1001" s="459"/>
      <c r="AS1001" s="251"/>
      <c r="AU1001" s="459"/>
      <c r="AV1001" s="459"/>
      <c r="AW1001" s="459"/>
      <c r="BB1001" s="251"/>
      <c r="BD1001" s="459"/>
      <c r="BE1001" s="459"/>
      <c r="BF1001" s="459"/>
      <c r="BK1001" s="251"/>
      <c r="BM1001" s="459"/>
      <c r="BN1001" s="459"/>
      <c r="BO1001" s="459"/>
      <c r="BT1001" s="251"/>
      <c r="BV1001" s="459"/>
      <c r="BW1001" s="459"/>
      <c r="BX1001" s="459"/>
      <c r="CC1001" s="251"/>
      <c r="CE1001" s="459"/>
      <c r="CF1001" s="459"/>
      <c r="CG1001" s="459"/>
      <c r="CL1001" s="251"/>
      <c r="CN1001" s="459"/>
      <c r="CO1001" s="459"/>
      <c r="CP1001" s="459"/>
      <c r="CU1001" s="251"/>
      <c r="CW1001" s="459"/>
      <c r="CX1001" s="459"/>
      <c r="CY1001" s="459"/>
      <c r="DD1001" s="251"/>
      <c r="DF1001" s="459"/>
      <c r="DG1001" s="459"/>
      <c r="DH1001" s="459"/>
      <c r="DM1001" s="251"/>
      <c r="DO1001" s="459"/>
      <c r="DP1001" s="459"/>
      <c r="DQ1001" s="459"/>
      <c r="DV1001" s="251"/>
      <c r="DX1001" s="459"/>
      <c r="DY1001" s="459"/>
      <c r="DZ1001" s="459"/>
      <c r="EE1001" s="251"/>
      <c r="EG1001" s="459"/>
      <c r="EH1001" s="459"/>
      <c r="EI1001" s="459"/>
      <c r="EN1001" s="251"/>
      <c r="EP1001" s="459"/>
      <c r="EQ1001" s="459"/>
      <c r="ER1001" s="459"/>
      <c r="EW1001" s="251"/>
      <c r="EY1001" s="459"/>
      <c r="EZ1001" s="459"/>
      <c r="FA1001" s="459"/>
      <c r="FF1001" s="251"/>
      <c r="FH1001" s="459"/>
      <c r="FI1001" s="459"/>
      <c r="FJ1001" s="459"/>
      <c r="FO1001" s="251"/>
      <c r="FQ1001" s="459"/>
      <c r="FR1001" s="459"/>
      <c r="FS1001" s="459"/>
      <c r="FX1001" s="251"/>
      <c r="FZ1001" s="459"/>
      <c r="GA1001" s="459"/>
      <c r="GB1001" s="459"/>
      <c r="GG1001" s="251"/>
      <c r="GI1001" s="459"/>
      <c r="GJ1001" s="459"/>
      <c r="GK1001" s="459"/>
      <c r="GP1001" s="251"/>
      <c r="GR1001" s="459"/>
      <c r="GS1001" s="459"/>
      <c r="GT1001" s="459"/>
      <c r="GY1001" s="251"/>
      <c r="HA1001" s="459"/>
      <c r="HB1001" s="459"/>
      <c r="HC1001" s="459"/>
      <c r="HH1001" s="251"/>
      <c r="HJ1001" s="459"/>
      <c r="HK1001" s="459"/>
      <c r="HL1001" s="459"/>
      <c r="HQ1001" s="459"/>
      <c r="HR1001" s="459"/>
      <c r="HS1001" s="459"/>
      <c r="HT1001" s="459"/>
      <c r="HU1001" s="459"/>
      <c r="HV1001" s="459"/>
      <c r="HW1001" s="459"/>
      <c r="HX1001" s="459"/>
      <c r="HY1001" s="459"/>
      <c r="HZ1001" s="459"/>
      <c r="IA1001" s="459"/>
      <c r="IB1001" s="459"/>
      <c r="IC1001" s="459"/>
      <c r="ID1001" s="459"/>
      <c r="IE1001" s="459"/>
      <c r="IF1001" s="459"/>
      <c r="IG1001" s="459"/>
      <c r="IH1001" s="459"/>
      <c r="II1001" s="459"/>
      <c r="IJ1001" s="459"/>
      <c r="IK1001" s="459"/>
      <c r="IL1001" s="459"/>
      <c r="IM1001" s="459"/>
      <c r="IN1001" s="459"/>
      <c r="IO1001" s="459"/>
      <c r="IP1001" s="459"/>
      <c r="IQ1001" s="459"/>
      <c r="IR1001" s="459"/>
      <c r="IS1001" s="459"/>
      <c r="IT1001" s="459"/>
      <c r="IU1001" s="459"/>
      <c r="IV1001" s="459"/>
      <c r="RS1001" s="252"/>
    </row>
    <row r="1002" spans="1:487" s="461" customFormat="1" ht="18">
      <c r="A1002" s="605" t="s">
        <v>744</v>
      </c>
      <c r="B1002" s="459"/>
      <c r="C1002" s="488"/>
      <c r="D1002" s="606" t="s">
        <v>129</v>
      </c>
      <c r="E1002" s="461">
        <f t="shared" si="12"/>
        <v>0</v>
      </c>
      <c r="F1002" s="524">
        <f t="shared" si="13"/>
        <v>0</v>
      </c>
      <c r="G1002" s="473"/>
      <c r="H1002" s="473"/>
      <c r="I1002" s="473"/>
      <c r="J1002" s="473"/>
      <c r="K1002" s="473"/>
      <c r="L1002" s="459"/>
      <c r="M1002" s="459"/>
      <c r="N1002" s="459"/>
      <c r="R1002" s="251"/>
      <c r="T1002" s="459"/>
      <c r="U1002" s="459"/>
      <c r="V1002" s="459"/>
      <c r="AA1002" s="251"/>
      <c r="AC1002" s="459"/>
      <c r="AD1002" s="459"/>
      <c r="AE1002" s="459"/>
      <c r="AJ1002" s="251"/>
      <c r="AL1002" s="459"/>
      <c r="AM1002" s="459"/>
      <c r="AN1002" s="459"/>
      <c r="AS1002" s="251"/>
      <c r="AU1002" s="459"/>
      <c r="AV1002" s="459"/>
      <c r="AW1002" s="459"/>
      <c r="BB1002" s="251"/>
      <c r="BD1002" s="459"/>
      <c r="BE1002" s="459"/>
      <c r="BF1002" s="459"/>
      <c r="BK1002" s="251"/>
      <c r="BM1002" s="459"/>
      <c r="BN1002" s="459"/>
      <c r="BO1002" s="459"/>
      <c r="BT1002" s="251"/>
      <c r="BV1002" s="459"/>
      <c r="BW1002" s="459"/>
      <c r="BX1002" s="459"/>
      <c r="CC1002" s="251"/>
      <c r="CE1002" s="459"/>
      <c r="CF1002" s="459"/>
      <c r="CG1002" s="459"/>
      <c r="CL1002" s="251"/>
      <c r="CN1002" s="459"/>
      <c r="CO1002" s="459"/>
      <c r="CP1002" s="459"/>
      <c r="CU1002" s="251"/>
      <c r="CW1002" s="459"/>
      <c r="CX1002" s="459"/>
      <c r="CY1002" s="459"/>
      <c r="DD1002" s="251"/>
      <c r="DF1002" s="459"/>
      <c r="DG1002" s="459"/>
      <c r="DH1002" s="459"/>
      <c r="DM1002" s="251"/>
      <c r="DO1002" s="459"/>
      <c r="DP1002" s="459"/>
      <c r="DQ1002" s="459"/>
      <c r="DV1002" s="251"/>
      <c r="DX1002" s="459"/>
      <c r="DY1002" s="459"/>
      <c r="DZ1002" s="459"/>
      <c r="EE1002" s="251"/>
      <c r="EG1002" s="459"/>
      <c r="EH1002" s="459"/>
      <c r="EI1002" s="459"/>
      <c r="EN1002" s="251"/>
      <c r="EP1002" s="459"/>
      <c r="EQ1002" s="459"/>
      <c r="ER1002" s="459"/>
      <c r="EW1002" s="251"/>
      <c r="EY1002" s="459"/>
      <c r="EZ1002" s="459"/>
      <c r="FA1002" s="459"/>
      <c r="FF1002" s="251"/>
      <c r="FH1002" s="459"/>
      <c r="FI1002" s="459"/>
      <c r="FJ1002" s="459"/>
      <c r="FO1002" s="251"/>
      <c r="FQ1002" s="459"/>
      <c r="FR1002" s="459"/>
      <c r="FS1002" s="459"/>
      <c r="FX1002" s="251"/>
      <c r="FZ1002" s="459"/>
      <c r="GA1002" s="459"/>
      <c r="GB1002" s="459"/>
      <c r="GG1002" s="251"/>
      <c r="GI1002" s="459"/>
      <c r="GJ1002" s="459"/>
      <c r="GK1002" s="459"/>
      <c r="GP1002" s="251"/>
      <c r="GR1002" s="459"/>
      <c r="GS1002" s="459"/>
      <c r="GT1002" s="459"/>
      <c r="GY1002" s="251"/>
      <c r="HA1002" s="459"/>
      <c r="HB1002" s="459"/>
      <c r="HC1002" s="459"/>
      <c r="HH1002" s="251"/>
      <c r="HJ1002" s="459"/>
      <c r="HK1002" s="459"/>
      <c r="HL1002" s="459"/>
      <c r="HQ1002" s="459"/>
      <c r="HR1002" s="459"/>
      <c r="HS1002" s="459"/>
      <c r="HT1002" s="459"/>
      <c r="HU1002" s="459"/>
      <c r="HV1002" s="459"/>
      <c r="HW1002" s="459"/>
      <c r="HX1002" s="459"/>
      <c r="HY1002" s="459"/>
      <c r="HZ1002" s="459"/>
      <c r="IA1002" s="459"/>
      <c r="IB1002" s="459"/>
      <c r="IC1002" s="459"/>
      <c r="ID1002" s="459"/>
      <c r="IE1002" s="459"/>
      <c r="IF1002" s="459"/>
      <c r="IG1002" s="459"/>
      <c r="IH1002" s="459"/>
      <c r="II1002" s="459"/>
      <c r="IJ1002" s="459"/>
      <c r="IK1002" s="459"/>
      <c r="IL1002" s="459"/>
      <c r="IM1002" s="459"/>
      <c r="IN1002" s="459"/>
      <c r="IO1002" s="459"/>
      <c r="IP1002" s="459"/>
      <c r="IQ1002" s="459"/>
      <c r="IR1002" s="459"/>
      <c r="IS1002" s="459"/>
      <c r="IT1002" s="459"/>
      <c r="IU1002" s="459"/>
      <c r="IV1002" s="459"/>
      <c r="RS1002" s="252"/>
    </row>
    <row r="1003" spans="1:487" s="461" customFormat="1" ht="18">
      <c r="A1003" s="605" t="s">
        <v>614</v>
      </c>
      <c r="B1003" s="459"/>
      <c r="C1003" s="488"/>
      <c r="D1003" s="606" t="s">
        <v>129</v>
      </c>
      <c r="E1003" s="461">
        <f t="shared" si="12"/>
        <v>1</v>
      </c>
      <c r="F1003" s="524">
        <f t="shared" si="13"/>
        <v>0</v>
      </c>
      <c r="G1003" s="473"/>
      <c r="H1003" s="473"/>
      <c r="I1003" s="473"/>
      <c r="J1003" s="473"/>
      <c r="K1003" s="473"/>
      <c r="L1003" s="459"/>
      <c r="M1003" s="459"/>
      <c r="N1003" s="459"/>
      <c r="R1003" s="251"/>
      <c r="T1003" s="459"/>
      <c r="U1003" s="459"/>
      <c r="V1003" s="459"/>
      <c r="AA1003" s="251"/>
      <c r="AC1003" s="459"/>
      <c r="AD1003" s="459"/>
      <c r="AE1003" s="459"/>
      <c r="AJ1003" s="251"/>
      <c r="AL1003" s="459"/>
      <c r="AM1003" s="459"/>
      <c r="AN1003" s="459"/>
      <c r="AS1003" s="251"/>
      <c r="AU1003" s="459"/>
      <c r="AV1003" s="459"/>
      <c r="AW1003" s="459"/>
      <c r="BB1003" s="251"/>
      <c r="BD1003" s="459"/>
      <c r="BE1003" s="459"/>
      <c r="BF1003" s="459"/>
      <c r="BK1003" s="251"/>
      <c r="BM1003" s="459"/>
      <c r="BN1003" s="459"/>
      <c r="BO1003" s="459"/>
      <c r="BT1003" s="251"/>
      <c r="BV1003" s="459"/>
      <c r="BW1003" s="459"/>
      <c r="BX1003" s="459"/>
      <c r="CC1003" s="251"/>
      <c r="CE1003" s="459"/>
      <c r="CF1003" s="459"/>
      <c r="CG1003" s="459"/>
      <c r="CL1003" s="251"/>
      <c r="CN1003" s="459"/>
      <c r="CO1003" s="459"/>
      <c r="CP1003" s="459"/>
      <c r="CU1003" s="251"/>
      <c r="CW1003" s="459"/>
      <c r="CX1003" s="459"/>
      <c r="CY1003" s="459"/>
      <c r="DD1003" s="251"/>
      <c r="DF1003" s="459"/>
      <c r="DG1003" s="459"/>
      <c r="DH1003" s="459"/>
      <c r="DM1003" s="251"/>
      <c r="DO1003" s="459"/>
      <c r="DP1003" s="459"/>
      <c r="DQ1003" s="459"/>
      <c r="DV1003" s="251"/>
      <c r="DX1003" s="459"/>
      <c r="DY1003" s="459"/>
      <c r="DZ1003" s="459"/>
      <c r="EE1003" s="251"/>
      <c r="EG1003" s="459"/>
      <c r="EH1003" s="459"/>
      <c r="EI1003" s="459"/>
      <c r="EN1003" s="251"/>
      <c r="EP1003" s="459"/>
      <c r="EQ1003" s="459"/>
      <c r="ER1003" s="459"/>
      <c r="EW1003" s="251"/>
      <c r="EY1003" s="459"/>
      <c r="EZ1003" s="459"/>
      <c r="FA1003" s="459"/>
      <c r="FF1003" s="251"/>
      <c r="FH1003" s="459"/>
      <c r="FI1003" s="459"/>
      <c r="FJ1003" s="459"/>
      <c r="FO1003" s="251"/>
      <c r="FQ1003" s="459"/>
      <c r="FR1003" s="459"/>
      <c r="FS1003" s="459"/>
      <c r="FX1003" s="251"/>
      <c r="FZ1003" s="459"/>
      <c r="GA1003" s="459"/>
      <c r="GB1003" s="459"/>
      <c r="GG1003" s="251"/>
      <c r="GI1003" s="459"/>
      <c r="GJ1003" s="459"/>
      <c r="GK1003" s="459"/>
      <c r="GP1003" s="251"/>
      <c r="GR1003" s="459"/>
      <c r="GS1003" s="459"/>
      <c r="GT1003" s="459"/>
      <c r="GY1003" s="251"/>
      <c r="HA1003" s="459"/>
      <c r="HB1003" s="459"/>
      <c r="HC1003" s="459"/>
      <c r="HH1003" s="251"/>
      <c r="HJ1003" s="459"/>
      <c r="HK1003" s="459"/>
      <c r="HL1003" s="459"/>
      <c r="HQ1003" s="459"/>
      <c r="HR1003" s="459"/>
      <c r="HS1003" s="459"/>
      <c r="HT1003" s="459"/>
      <c r="HU1003" s="459"/>
      <c r="HV1003" s="459"/>
      <c r="HW1003" s="459"/>
      <c r="HX1003" s="459"/>
      <c r="HY1003" s="459"/>
      <c r="HZ1003" s="459"/>
      <c r="IA1003" s="459"/>
      <c r="IB1003" s="459"/>
      <c r="IC1003" s="459"/>
      <c r="ID1003" s="459"/>
      <c r="IE1003" s="459"/>
      <c r="IF1003" s="459"/>
      <c r="IG1003" s="459"/>
      <c r="IH1003" s="459"/>
      <c r="II1003" s="459"/>
      <c r="IJ1003" s="459"/>
      <c r="IK1003" s="459"/>
      <c r="IL1003" s="459"/>
      <c r="IM1003" s="459"/>
      <c r="IN1003" s="459"/>
      <c r="IO1003" s="459"/>
      <c r="IP1003" s="459"/>
      <c r="IQ1003" s="459"/>
      <c r="IR1003" s="459"/>
      <c r="IS1003" s="459"/>
      <c r="IT1003" s="459"/>
      <c r="IU1003" s="459"/>
      <c r="IV1003" s="459"/>
      <c r="RS1003" s="252"/>
    </row>
    <row r="1004" spans="1:487" s="461" customFormat="1" ht="18">
      <c r="A1004" s="605" t="s">
        <v>436</v>
      </c>
      <c r="B1004" s="488"/>
      <c r="C1004" s="488"/>
      <c r="D1004" s="461" t="s">
        <v>136</v>
      </c>
      <c r="E1004" s="461">
        <f t="shared" si="12"/>
        <v>7</v>
      </c>
      <c r="F1004" s="524">
        <f t="shared" si="13"/>
        <v>66</v>
      </c>
      <c r="G1004" s="473"/>
      <c r="H1004" s="473"/>
      <c r="I1004" s="473">
        <v>66</v>
      </c>
      <c r="J1004" s="473"/>
      <c r="K1004" s="473"/>
      <c r="L1004" s="459"/>
      <c r="M1004" s="459"/>
      <c r="N1004" s="459"/>
      <c r="R1004" s="251"/>
      <c r="T1004" s="459"/>
      <c r="U1004" s="459"/>
      <c r="V1004" s="459"/>
      <c r="AA1004" s="251"/>
      <c r="AC1004" s="459"/>
      <c r="AD1004" s="459"/>
      <c r="AE1004" s="459"/>
      <c r="AJ1004" s="251"/>
      <c r="AL1004" s="459"/>
      <c r="AM1004" s="459"/>
      <c r="AN1004" s="459"/>
      <c r="AS1004" s="251"/>
      <c r="AU1004" s="459"/>
      <c r="AV1004" s="459"/>
      <c r="AW1004" s="459"/>
      <c r="BB1004" s="251"/>
      <c r="BD1004" s="459"/>
      <c r="BE1004" s="459"/>
      <c r="BF1004" s="459"/>
      <c r="BK1004" s="251"/>
      <c r="BM1004" s="459"/>
      <c r="BN1004" s="459"/>
      <c r="BO1004" s="459"/>
      <c r="BT1004" s="251"/>
      <c r="BV1004" s="459"/>
      <c r="BW1004" s="459"/>
      <c r="BX1004" s="459"/>
      <c r="CC1004" s="251"/>
      <c r="CE1004" s="459"/>
      <c r="CF1004" s="459"/>
      <c r="CG1004" s="459"/>
      <c r="CL1004" s="251"/>
      <c r="CN1004" s="459"/>
      <c r="CO1004" s="459"/>
      <c r="CP1004" s="459"/>
      <c r="CU1004" s="251"/>
      <c r="CW1004" s="459"/>
      <c r="CX1004" s="459"/>
      <c r="CY1004" s="459"/>
      <c r="DD1004" s="251"/>
      <c r="DF1004" s="459"/>
      <c r="DG1004" s="459"/>
      <c r="DH1004" s="459"/>
      <c r="DM1004" s="251"/>
      <c r="DO1004" s="459"/>
      <c r="DP1004" s="459"/>
      <c r="DQ1004" s="459"/>
      <c r="DV1004" s="251"/>
      <c r="DX1004" s="459"/>
      <c r="DY1004" s="459"/>
      <c r="DZ1004" s="459"/>
      <c r="EE1004" s="251"/>
      <c r="EG1004" s="459"/>
      <c r="EH1004" s="459"/>
      <c r="EI1004" s="459"/>
      <c r="EN1004" s="251"/>
      <c r="EP1004" s="459"/>
      <c r="EQ1004" s="459"/>
      <c r="ER1004" s="459"/>
      <c r="EW1004" s="251"/>
      <c r="EY1004" s="459"/>
      <c r="EZ1004" s="459"/>
      <c r="FA1004" s="459"/>
      <c r="FF1004" s="251"/>
      <c r="FH1004" s="459"/>
      <c r="FI1004" s="459"/>
      <c r="FJ1004" s="459"/>
      <c r="FO1004" s="251"/>
      <c r="FQ1004" s="459"/>
      <c r="FR1004" s="459"/>
      <c r="FS1004" s="459"/>
      <c r="FX1004" s="251"/>
      <c r="FZ1004" s="459"/>
      <c r="GA1004" s="459"/>
      <c r="GB1004" s="459"/>
      <c r="GG1004" s="251"/>
      <c r="GI1004" s="459"/>
      <c r="GJ1004" s="459"/>
      <c r="GK1004" s="459"/>
      <c r="GP1004" s="251"/>
      <c r="GR1004" s="459"/>
      <c r="GS1004" s="459"/>
      <c r="GT1004" s="459"/>
      <c r="GY1004" s="251"/>
      <c r="HA1004" s="459"/>
      <c r="HB1004" s="459"/>
      <c r="HC1004" s="459"/>
      <c r="HH1004" s="251"/>
      <c r="HJ1004" s="459"/>
      <c r="HK1004" s="459"/>
      <c r="HL1004" s="459"/>
      <c r="HQ1004" s="459"/>
      <c r="HR1004" s="459"/>
      <c r="HS1004" s="459"/>
      <c r="HT1004" s="459"/>
      <c r="HU1004" s="459"/>
      <c r="HV1004" s="459"/>
      <c r="HW1004" s="459"/>
      <c r="HX1004" s="459"/>
      <c r="HY1004" s="459"/>
      <c r="HZ1004" s="459"/>
      <c r="IA1004" s="459"/>
      <c r="IB1004" s="459"/>
      <c r="IC1004" s="459"/>
      <c r="ID1004" s="459"/>
      <c r="IE1004" s="459"/>
      <c r="IF1004" s="459"/>
      <c r="IG1004" s="459"/>
      <c r="IH1004" s="459"/>
      <c r="II1004" s="459"/>
      <c r="IJ1004" s="459"/>
      <c r="IK1004" s="459"/>
      <c r="IL1004" s="459"/>
      <c r="IM1004" s="459"/>
      <c r="IN1004" s="459"/>
      <c r="IO1004" s="459"/>
      <c r="IP1004" s="459"/>
      <c r="IQ1004" s="459"/>
      <c r="IR1004" s="459"/>
      <c r="IS1004" s="459"/>
      <c r="IT1004" s="459"/>
      <c r="IU1004" s="459"/>
      <c r="IV1004" s="459"/>
      <c r="RS1004" s="252"/>
    </row>
    <row r="1005" spans="1:487" s="461" customFormat="1" ht="18">
      <c r="A1005" s="605" t="s">
        <v>1362</v>
      </c>
      <c r="B1005" s="459"/>
      <c r="C1005" s="488"/>
      <c r="D1005" s="461" t="s">
        <v>137</v>
      </c>
      <c r="E1005" s="461">
        <f t="shared" si="12"/>
        <v>3</v>
      </c>
      <c r="F1005" s="524">
        <f t="shared" si="13"/>
        <v>15</v>
      </c>
      <c r="G1005" s="473"/>
      <c r="H1005" s="473"/>
      <c r="I1005" s="473">
        <v>4</v>
      </c>
      <c r="J1005" s="473">
        <v>11</v>
      </c>
      <c r="K1005" s="473"/>
      <c r="L1005" s="509"/>
      <c r="M1005" s="459"/>
      <c r="N1005" s="459"/>
      <c r="R1005" s="251"/>
      <c r="T1005" s="459"/>
      <c r="U1005" s="459"/>
      <c r="V1005" s="459"/>
      <c r="AA1005" s="251"/>
      <c r="AC1005" s="459"/>
      <c r="AD1005" s="459"/>
      <c r="AE1005" s="459"/>
      <c r="AJ1005" s="251"/>
      <c r="AL1005" s="459"/>
      <c r="AM1005" s="459"/>
      <c r="AN1005" s="459"/>
      <c r="AS1005" s="251"/>
      <c r="AU1005" s="459"/>
      <c r="AV1005" s="459"/>
      <c r="AW1005" s="459"/>
      <c r="BB1005" s="251"/>
      <c r="BD1005" s="459"/>
      <c r="BE1005" s="459"/>
      <c r="BF1005" s="459"/>
      <c r="BK1005" s="251"/>
      <c r="BM1005" s="459"/>
      <c r="BN1005" s="459"/>
      <c r="BO1005" s="459"/>
      <c r="BT1005" s="251"/>
      <c r="BV1005" s="459"/>
      <c r="BW1005" s="459"/>
      <c r="BX1005" s="459"/>
      <c r="CC1005" s="251"/>
      <c r="CE1005" s="459"/>
      <c r="CF1005" s="459"/>
      <c r="CG1005" s="459"/>
      <c r="CL1005" s="251"/>
      <c r="CN1005" s="459"/>
      <c r="CO1005" s="459"/>
      <c r="CP1005" s="459"/>
      <c r="CU1005" s="251"/>
      <c r="CW1005" s="459"/>
      <c r="CX1005" s="459"/>
      <c r="CY1005" s="459"/>
      <c r="DD1005" s="251"/>
      <c r="DF1005" s="459"/>
      <c r="DG1005" s="459"/>
      <c r="DH1005" s="459"/>
      <c r="DM1005" s="251"/>
      <c r="DO1005" s="459"/>
      <c r="DP1005" s="459"/>
      <c r="DQ1005" s="459"/>
      <c r="DV1005" s="251"/>
      <c r="DX1005" s="459"/>
      <c r="DY1005" s="459"/>
      <c r="DZ1005" s="459"/>
      <c r="EE1005" s="251"/>
      <c r="EG1005" s="459"/>
      <c r="EH1005" s="459"/>
      <c r="EI1005" s="459"/>
      <c r="EN1005" s="251"/>
      <c r="EP1005" s="459"/>
      <c r="EQ1005" s="459"/>
      <c r="ER1005" s="459"/>
      <c r="EW1005" s="251"/>
      <c r="EY1005" s="459"/>
      <c r="EZ1005" s="459"/>
      <c r="FA1005" s="459"/>
      <c r="FF1005" s="251"/>
      <c r="FH1005" s="459"/>
      <c r="FI1005" s="459"/>
      <c r="FJ1005" s="459"/>
      <c r="FO1005" s="251"/>
      <c r="FQ1005" s="459"/>
      <c r="FR1005" s="459"/>
      <c r="FS1005" s="459"/>
      <c r="FX1005" s="251"/>
      <c r="FZ1005" s="459"/>
      <c r="GA1005" s="459"/>
      <c r="GB1005" s="459"/>
      <c r="GG1005" s="251"/>
      <c r="GI1005" s="459"/>
      <c r="GJ1005" s="459"/>
      <c r="GK1005" s="459"/>
      <c r="GP1005" s="251"/>
      <c r="GR1005" s="459"/>
      <c r="GS1005" s="459"/>
      <c r="GT1005" s="459"/>
      <c r="GY1005" s="251"/>
      <c r="HA1005" s="459"/>
      <c r="HB1005" s="459"/>
      <c r="HC1005" s="459"/>
      <c r="HH1005" s="251"/>
      <c r="HJ1005" s="459"/>
      <c r="HK1005" s="459"/>
      <c r="HL1005" s="459"/>
      <c r="HQ1005" s="459"/>
      <c r="HR1005" s="459"/>
      <c r="HS1005" s="459"/>
      <c r="HT1005" s="459"/>
      <c r="HU1005" s="459"/>
      <c r="HV1005" s="459"/>
      <c r="HW1005" s="459"/>
      <c r="HX1005" s="459"/>
      <c r="HY1005" s="459"/>
      <c r="HZ1005" s="459"/>
      <c r="IA1005" s="459"/>
      <c r="IB1005" s="459"/>
      <c r="IC1005" s="459"/>
      <c r="ID1005" s="459"/>
      <c r="IE1005" s="459"/>
      <c r="IF1005" s="459"/>
      <c r="IG1005" s="459"/>
      <c r="IH1005" s="459"/>
      <c r="II1005" s="459"/>
      <c r="IJ1005" s="459"/>
      <c r="IK1005" s="459"/>
      <c r="IL1005" s="459"/>
      <c r="IM1005" s="459"/>
      <c r="IN1005" s="459"/>
      <c r="IO1005" s="459"/>
      <c r="IP1005" s="459"/>
      <c r="IQ1005" s="459"/>
      <c r="IR1005" s="459"/>
      <c r="IS1005" s="459"/>
      <c r="IT1005" s="459"/>
      <c r="IU1005" s="459"/>
      <c r="IV1005" s="459"/>
      <c r="RS1005" s="252"/>
    </row>
    <row r="1006" spans="1:487" s="461" customFormat="1" ht="18">
      <c r="A1006" s="605" t="s">
        <v>443</v>
      </c>
      <c r="B1006" s="459"/>
      <c r="C1006" s="488"/>
      <c r="D1006" s="461" t="s">
        <v>137</v>
      </c>
      <c r="E1006" s="461">
        <f t="shared" si="12"/>
        <v>16</v>
      </c>
      <c r="F1006" s="524">
        <f t="shared" si="13"/>
        <v>0</v>
      </c>
      <c r="G1006" s="473"/>
      <c r="H1006" s="473"/>
      <c r="I1006" s="473"/>
      <c r="J1006" s="473"/>
      <c r="K1006" s="473"/>
      <c r="L1006" s="459"/>
      <c r="M1006" s="459"/>
      <c r="N1006" s="459"/>
      <c r="R1006" s="251"/>
      <c r="T1006" s="459"/>
      <c r="U1006" s="459"/>
      <c r="V1006" s="459"/>
      <c r="AA1006" s="251"/>
      <c r="AC1006" s="459"/>
      <c r="AD1006" s="459"/>
      <c r="AE1006" s="459"/>
      <c r="AJ1006" s="251"/>
      <c r="AL1006" s="459"/>
      <c r="AM1006" s="459"/>
      <c r="AN1006" s="459"/>
      <c r="AS1006" s="251"/>
      <c r="AU1006" s="459"/>
      <c r="AV1006" s="459"/>
      <c r="AW1006" s="459"/>
      <c r="BB1006" s="251"/>
      <c r="BD1006" s="459"/>
      <c r="BE1006" s="459"/>
      <c r="BF1006" s="459"/>
      <c r="BK1006" s="251"/>
      <c r="BM1006" s="459"/>
      <c r="BN1006" s="459"/>
      <c r="BO1006" s="459"/>
      <c r="BT1006" s="251"/>
      <c r="BV1006" s="459"/>
      <c r="BW1006" s="459"/>
      <c r="BX1006" s="459"/>
      <c r="CC1006" s="251"/>
      <c r="CE1006" s="459"/>
      <c r="CF1006" s="459"/>
      <c r="CG1006" s="459"/>
      <c r="CL1006" s="251"/>
      <c r="CN1006" s="459"/>
      <c r="CO1006" s="459"/>
      <c r="CP1006" s="459"/>
      <c r="CU1006" s="251"/>
      <c r="CW1006" s="459"/>
      <c r="CX1006" s="459"/>
      <c r="CY1006" s="459"/>
      <c r="DD1006" s="251"/>
      <c r="DF1006" s="459"/>
      <c r="DG1006" s="459"/>
      <c r="DH1006" s="459"/>
      <c r="DM1006" s="251"/>
      <c r="DO1006" s="459"/>
      <c r="DP1006" s="459"/>
      <c r="DQ1006" s="459"/>
      <c r="DV1006" s="251"/>
      <c r="DX1006" s="459"/>
      <c r="DY1006" s="459"/>
      <c r="DZ1006" s="459"/>
      <c r="EE1006" s="251"/>
      <c r="EG1006" s="459"/>
      <c r="EH1006" s="459"/>
      <c r="EI1006" s="459"/>
      <c r="EN1006" s="251"/>
      <c r="EP1006" s="459"/>
      <c r="EQ1006" s="459"/>
      <c r="ER1006" s="459"/>
      <c r="EW1006" s="251"/>
      <c r="EY1006" s="459"/>
      <c r="EZ1006" s="459"/>
      <c r="FA1006" s="459"/>
      <c r="FF1006" s="251"/>
      <c r="FH1006" s="459"/>
      <c r="FI1006" s="459"/>
      <c r="FJ1006" s="459"/>
      <c r="FO1006" s="251"/>
      <c r="FQ1006" s="459"/>
      <c r="FR1006" s="459"/>
      <c r="FS1006" s="459"/>
      <c r="FX1006" s="251"/>
      <c r="FZ1006" s="459"/>
      <c r="GA1006" s="459"/>
      <c r="GB1006" s="459"/>
      <c r="GG1006" s="251"/>
      <c r="GI1006" s="459"/>
      <c r="GJ1006" s="459"/>
      <c r="GK1006" s="459"/>
      <c r="GP1006" s="251"/>
      <c r="GR1006" s="459"/>
      <c r="GS1006" s="459"/>
      <c r="GT1006" s="459"/>
      <c r="GY1006" s="251"/>
      <c r="HA1006" s="459"/>
      <c r="HB1006" s="459"/>
      <c r="HC1006" s="459"/>
      <c r="HH1006" s="251"/>
      <c r="HJ1006" s="459"/>
      <c r="HK1006" s="459"/>
      <c r="HL1006" s="459"/>
      <c r="HQ1006" s="459"/>
      <c r="HR1006" s="459"/>
      <c r="HS1006" s="459"/>
      <c r="HT1006" s="459"/>
      <c r="HU1006" s="459"/>
      <c r="HV1006" s="459"/>
      <c r="HW1006" s="459"/>
      <c r="HX1006" s="459"/>
      <c r="HY1006" s="459"/>
      <c r="HZ1006" s="459"/>
      <c r="IA1006" s="459"/>
      <c r="IB1006" s="459"/>
      <c r="IC1006" s="459"/>
      <c r="ID1006" s="459"/>
      <c r="IE1006" s="459"/>
      <c r="IF1006" s="459"/>
      <c r="IG1006" s="459"/>
      <c r="IH1006" s="459"/>
      <c r="II1006" s="459"/>
      <c r="IJ1006" s="459"/>
      <c r="IK1006" s="459"/>
      <c r="IL1006" s="459"/>
      <c r="IM1006" s="459"/>
      <c r="IN1006" s="459"/>
      <c r="IO1006" s="459"/>
      <c r="IP1006" s="459"/>
      <c r="IQ1006" s="459"/>
      <c r="IR1006" s="459"/>
      <c r="IS1006" s="459"/>
      <c r="IT1006" s="459"/>
      <c r="IU1006" s="459"/>
      <c r="IV1006" s="459"/>
      <c r="RS1006" s="252"/>
    </row>
    <row r="1007" spans="1:487" s="461" customFormat="1" ht="18">
      <c r="A1007" s="605" t="s">
        <v>2432</v>
      </c>
      <c r="B1007" s="459"/>
      <c r="C1007" s="488"/>
      <c r="D1007" s="606" t="s">
        <v>129</v>
      </c>
      <c r="E1007" s="461">
        <f t="shared" si="12"/>
        <v>0</v>
      </c>
      <c r="F1007" s="524">
        <f t="shared" si="13"/>
        <v>0</v>
      </c>
      <c r="G1007" s="473"/>
      <c r="H1007" s="473"/>
      <c r="I1007" s="473"/>
      <c r="J1007" s="473"/>
      <c r="K1007" s="473"/>
      <c r="L1007" s="459"/>
      <c r="M1007" s="459"/>
      <c r="N1007" s="459"/>
      <c r="R1007" s="251"/>
      <c r="T1007" s="459"/>
      <c r="U1007" s="459"/>
      <c r="V1007" s="459"/>
      <c r="AA1007" s="251"/>
      <c r="AC1007" s="459"/>
      <c r="AD1007" s="459"/>
      <c r="AE1007" s="459"/>
      <c r="AJ1007" s="251"/>
      <c r="AL1007" s="459"/>
      <c r="AM1007" s="459"/>
      <c r="AN1007" s="459"/>
      <c r="AS1007" s="251"/>
      <c r="AU1007" s="459"/>
      <c r="AV1007" s="459"/>
      <c r="AW1007" s="459"/>
      <c r="BB1007" s="251"/>
      <c r="BD1007" s="459"/>
      <c r="BE1007" s="459"/>
      <c r="BF1007" s="459"/>
      <c r="BK1007" s="251"/>
      <c r="BM1007" s="459"/>
      <c r="BN1007" s="459"/>
      <c r="BO1007" s="459"/>
      <c r="BT1007" s="251"/>
      <c r="BV1007" s="459"/>
      <c r="BW1007" s="459"/>
      <c r="BX1007" s="459"/>
      <c r="CC1007" s="251"/>
      <c r="CE1007" s="459"/>
      <c r="CF1007" s="459"/>
      <c r="CG1007" s="459"/>
      <c r="CL1007" s="251"/>
      <c r="CN1007" s="459"/>
      <c r="CO1007" s="459"/>
      <c r="CP1007" s="459"/>
      <c r="CU1007" s="251"/>
      <c r="CW1007" s="459"/>
      <c r="CX1007" s="459"/>
      <c r="CY1007" s="459"/>
      <c r="DD1007" s="251"/>
      <c r="DF1007" s="459"/>
      <c r="DG1007" s="459"/>
      <c r="DH1007" s="459"/>
      <c r="DM1007" s="251"/>
      <c r="DO1007" s="459"/>
      <c r="DP1007" s="459"/>
      <c r="DQ1007" s="459"/>
      <c r="DV1007" s="251"/>
      <c r="DX1007" s="459"/>
      <c r="DY1007" s="459"/>
      <c r="DZ1007" s="459"/>
      <c r="EE1007" s="251"/>
      <c r="EG1007" s="459"/>
      <c r="EH1007" s="459"/>
      <c r="EI1007" s="459"/>
      <c r="EN1007" s="251"/>
      <c r="EP1007" s="459"/>
      <c r="EQ1007" s="459"/>
      <c r="ER1007" s="459"/>
      <c r="EW1007" s="251"/>
      <c r="EY1007" s="459"/>
      <c r="EZ1007" s="459"/>
      <c r="FA1007" s="459"/>
      <c r="FF1007" s="251"/>
      <c r="FH1007" s="459"/>
      <c r="FI1007" s="459"/>
      <c r="FJ1007" s="459"/>
      <c r="FO1007" s="251"/>
      <c r="FQ1007" s="459"/>
      <c r="FR1007" s="459"/>
      <c r="FS1007" s="459"/>
      <c r="FX1007" s="251"/>
      <c r="FZ1007" s="459"/>
      <c r="GA1007" s="459"/>
      <c r="GB1007" s="459"/>
      <c r="GG1007" s="251"/>
      <c r="GI1007" s="459"/>
      <c r="GJ1007" s="459"/>
      <c r="GK1007" s="459"/>
      <c r="GP1007" s="251"/>
      <c r="GR1007" s="459"/>
      <c r="GS1007" s="459"/>
      <c r="GT1007" s="459"/>
      <c r="GY1007" s="251"/>
      <c r="HA1007" s="459"/>
      <c r="HB1007" s="459"/>
      <c r="HC1007" s="459"/>
      <c r="HH1007" s="251"/>
      <c r="HJ1007" s="459"/>
      <c r="HK1007" s="459"/>
      <c r="HL1007" s="459"/>
      <c r="HQ1007" s="459"/>
      <c r="HR1007" s="459"/>
      <c r="HS1007" s="459"/>
      <c r="HT1007" s="459"/>
      <c r="HU1007" s="459"/>
      <c r="HV1007" s="459"/>
      <c r="HW1007" s="459"/>
      <c r="HX1007" s="459"/>
      <c r="HY1007" s="459"/>
      <c r="HZ1007" s="459"/>
      <c r="IA1007" s="459"/>
      <c r="IB1007" s="459"/>
      <c r="IC1007" s="459"/>
      <c r="ID1007" s="459"/>
      <c r="IE1007" s="459"/>
      <c r="IF1007" s="459"/>
      <c r="IG1007" s="459"/>
      <c r="IH1007" s="459"/>
      <c r="II1007" s="459"/>
      <c r="IJ1007" s="459"/>
      <c r="IK1007" s="459"/>
      <c r="IL1007" s="459"/>
      <c r="IM1007" s="459"/>
      <c r="IN1007" s="459"/>
      <c r="IO1007" s="459"/>
      <c r="IP1007" s="459"/>
      <c r="IQ1007" s="459"/>
      <c r="IR1007" s="459"/>
      <c r="IS1007" s="459"/>
      <c r="IT1007" s="459"/>
      <c r="IU1007" s="459"/>
      <c r="IV1007" s="459"/>
      <c r="RS1007" s="252"/>
    </row>
    <row r="1008" spans="1:487" s="461" customFormat="1" ht="18">
      <c r="A1008" s="605" t="s">
        <v>2068</v>
      </c>
      <c r="B1008" s="459"/>
      <c r="C1008" s="488"/>
      <c r="D1008" s="606" t="s">
        <v>129</v>
      </c>
      <c r="E1008" s="461">
        <f t="shared" si="12"/>
        <v>0</v>
      </c>
      <c r="F1008" s="524">
        <f t="shared" si="13"/>
        <v>0</v>
      </c>
      <c r="G1008" s="473"/>
      <c r="H1008" s="473"/>
      <c r="I1008" s="473"/>
      <c r="J1008" s="473"/>
      <c r="K1008" s="473"/>
      <c r="L1008" s="459"/>
      <c r="M1008" s="459"/>
      <c r="N1008" s="459"/>
      <c r="R1008" s="251"/>
      <c r="T1008" s="459"/>
      <c r="U1008" s="459"/>
      <c r="V1008" s="459"/>
      <c r="AA1008" s="251"/>
      <c r="AC1008" s="459"/>
      <c r="AD1008" s="459"/>
      <c r="AE1008" s="459"/>
      <c r="AJ1008" s="251"/>
      <c r="AL1008" s="459"/>
      <c r="AM1008" s="459"/>
      <c r="AN1008" s="459"/>
      <c r="AS1008" s="251"/>
      <c r="AU1008" s="459"/>
      <c r="AV1008" s="459"/>
      <c r="AW1008" s="459"/>
      <c r="BB1008" s="251"/>
      <c r="BD1008" s="459"/>
      <c r="BE1008" s="459"/>
      <c r="BF1008" s="459"/>
      <c r="BK1008" s="251"/>
      <c r="BM1008" s="459"/>
      <c r="BN1008" s="459"/>
      <c r="BO1008" s="459"/>
      <c r="BT1008" s="251"/>
      <c r="BV1008" s="459"/>
      <c r="BW1008" s="459"/>
      <c r="BX1008" s="459"/>
      <c r="CC1008" s="251"/>
      <c r="CE1008" s="459"/>
      <c r="CF1008" s="459"/>
      <c r="CG1008" s="459"/>
      <c r="CL1008" s="251"/>
      <c r="CN1008" s="459"/>
      <c r="CO1008" s="459"/>
      <c r="CP1008" s="459"/>
      <c r="CU1008" s="251"/>
      <c r="CW1008" s="459"/>
      <c r="CX1008" s="459"/>
      <c r="CY1008" s="459"/>
      <c r="DD1008" s="251"/>
      <c r="DF1008" s="459"/>
      <c r="DG1008" s="459"/>
      <c r="DH1008" s="459"/>
      <c r="DM1008" s="251"/>
      <c r="DO1008" s="459"/>
      <c r="DP1008" s="459"/>
      <c r="DQ1008" s="459"/>
      <c r="DV1008" s="251"/>
      <c r="DX1008" s="459"/>
      <c r="DY1008" s="459"/>
      <c r="DZ1008" s="459"/>
      <c r="EE1008" s="251"/>
      <c r="EG1008" s="459"/>
      <c r="EH1008" s="459"/>
      <c r="EI1008" s="459"/>
      <c r="EN1008" s="251"/>
      <c r="EP1008" s="459"/>
      <c r="EQ1008" s="459"/>
      <c r="ER1008" s="459"/>
      <c r="EW1008" s="251"/>
      <c r="EY1008" s="459"/>
      <c r="EZ1008" s="459"/>
      <c r="FA1008" s="459"/>
      <c r="FF1008" s="251"/>
      <c r="FH1008" s="459"/>
      <c r="FI1008" s="459"/>
      <c r="FJ1008" s="459"/>
      <c r="FO1008" s="251"/>
      <c r="FQ1008" s="459"/>
      <c r="FR1008" s="459"/>
      <c r="FS1008" s="459"/>
      <c r="FX1008" s="251"/>
      <c r="FZ1008" s="459"/>
      <c r="GA1008" s="459"/>
      <c r="GB1008" s="459"/>
      <c r="GG1008" s="251"/>
      <c r="GI1008" s="459"/>
      <c r="GJ1008" s="459"/>
      <c r="GK1008" s="459"/>
      <c r="GP1008" s="251"/>
      <c r="GR1008" s="459"/>
      <c r="GS1008" s="459"/>
      <c r="GT1008" s="459"/>
      <c r="GY1008" s="251"/>
      <c r="HA1008" s="459"/>
      <c r="HB1008" s="459"/>
      <c r="HC1008" s="459"/>
      <c r="HH1008" s="251"/>
      <c r="HJ1008" s="459"/>
      <c r="HK1008" s="459"/>
      <c r="HL1008" s="459"/>
      <c r="HQ1008" s="459"/>
      <c r="HR1008" s="459"/>
      <c r="HS1008" s="459"/>
      <c r="HT1008" s="459"/>
      <c r="HU1008" s="459"/>
      <c r="HV1008" s="459"/>
      <c r="HW1008" s="459"/>
      <c r="HX1008" s="459"/>
      <c r="HY1008" s="459"/>
      <c r="HZ1008" s="459"/>
      <c r="IA1008" s="459"/>
      <c r="IB1008" s="459"/>
      <c r="IC1008" s="459"/>
      <c r="ID1008" s="459"/>
      <c r="IE1008" s="459"/>
      <c r="IF1008" s="459"/>
      <c r="IG1008" s="459"/>
      <c r="IH1008" s="459"/>
      <c r="II1008" s="459"/>
      <c r="IJ1008" s="459"/>
      <c r="IK1008" s="459"/>
      <c r="IL1008" s="459"/>
      <c r="IM1008" s="459"/>
      <c r="IN1008" s="459"/>
      <c r="IO1008" s="459"/>
      <c r="IP1008" s="459"/>
      <c r="IQ1008" s="459"/>
      <c r="IR1008" s="459"/>
      <c r="IS1008" s="459"/>
      <c r="IT1008" s="459"/>
      <c r="IU1008" s="459"/>
      <c r="IV1008" s="459"/>
      <c r="RS1008" s="252"/>
    </row>
    <row r="1009" spans="1:487" s="461" customFormat="1" ht="18">
      <c r="A1009" s="605" t="s">
        <v>2071</v>
      </c>
      <c r="B1009" s="459"/>
      <c r="C1009" s="488"/>
      <c r="D1009" s="606" t="s">
        <v>129</v>
      </c>
      <c r="E1009" s="461">
        <f t="shared" si="12"/>
        <v>0</v>
      </c>
      <c r="F1009" s="524">
        <f t="shared" si="13"/>
        <v>0</v>
      </c>
      <c r="G1009" s="473"/>
      <c r="H1009" s="473"/>
      <c r="I1009" s="473"/>
      <c r="J1009" s="473"/>
      <c r="K1009" s="473"/>
      <c r="L1009" s="459"/>
      <c r="M1009" s="459"/>
      <c r="N1009" s="459"/>
      <c r="R1009" s="251"/>
      <c r="T1009" s="459"/>
      <c r="U1009" s="459"/>
      <c r="V1009" s="459"/>
      <c r="AA1009" s="251"/>
      <c r="AC1009" s="459"/>
      <c r="AD1009" s="459"/>
      <c r="AE1009" s="459"/>
      <c r="AJ1009" s="251"/>
      <c r="AL1009" s="459"/>
      <c r="AM1009" s="459"/>
      <c r="AN1009" s="459"/>
      <c r="AS1009" s="251"/>
      <c r="AU1009" s="459"/>
      <c r="AV1009" s="459"/>
      <c r="AW1009" s="459"/>
      <c r="BB1009" s="251"/>
      <c r="BD1009" s="459"/>
      <c r="BE1009" s="459"/>
      <c r="BF1009" s="459"/>
      <c r="BK1009" s="251"/>
      <c r="BM1009" s="459"/>
      <c r="BN1009" s="459"/>
      <c r="BO1009" s="459"/>
      <c r="BT1009" s="251"/>
      <c r="BV1009" s="459"/>
      <c r="BW1009" s="459"/>
      <c r="BX1009" s="459"/>
      <c r="CC1009" s="251"/>
      <c r="CE1009" s="459"/>
      <c r="CF1009" s="459"/>
      <c r="CG1009" s="459"/>
      <c r="CL1009" s="251"/>
      <c r="CN1009" s="459"/>
      <c r="CO1009" s="459"/>
      <c r="CP1009" s="459"/>
      <c r="CU1009" s="251"/>
      <c r="CW1009" s="459"/>
      <c r="CX1009" s="459"/>
      <c r="CY1009" s="459"/>
      <c r="DD1009" s="251"/>
      <c r="DF1009" s="459"/>
      <c r="DG1009" s="459"/>
      <c r="DH1009" s="459"/>
      <c r="DM1009" s="251"/>
      <c r="DO1009" s="459"/>
      <c r="DP1009" s="459"/>
      <c r="DQ1009" s="459"/>
      <c r="DV1009" s="251"/>
      <c r="DX1009" s="459"/>
      <c r="DY1009" s="459"/>
      <c r="DZ1009" s="459"/>
      <c r="EE1009" s="251"/>
      <c r="EG1009" s="459"/>
      <c r="EH1009" s="459"/>
      <c r="EI1009" s="459"/>
      <c r="EN1009" s="251"/>
      <c r="EP1009" s="459"/>
      <c r="EQ1009" s="459"/>
      <c r="ER1009" s="459"/>
      <c r="EW1009" s="251"/>
      <c r="EY1009" s="459"/>
      <c r="EZ1009" s="459"/>
      <c r="FA1009" s="459"/>
      <c r="FF1009" s="251"/>
      <c r="FH1009" s="459"/>
      <c r="FI1009" s="459"/>
      <c r="FJ1009" s="459"/>
      <c r="FO1009" s="251"/>
      <c r="FQ1009" s="459"/>
      <c r="FR1009" s="459"/>
      <c r="FS1009" s="459"/>
      <c r="FX1009" s="251"/>
      <c r="FZ1009" s="459"/>
      <c r="GA1009" s="459"/>
      <c r="GB1009" s="459"/>
      <c r="GG1009" s="251"/>
      <c r="GI1009" s="459"/>
      <c r="GJ1009" s="459"/>
      <c r="GK1009" s="459"/>
      <c r="GP1009" s="251"/>
      <c r="GR1009" s="459"/>
      <c r="GS1009" s="459"/>
      <c r="GT1009" s="459"/>
      <c r="GY1009" s="251"/>
      <c r="HA1009" s="459"/>
      <c r="HB1009" s="459"/>
      <c r="HC1009" s="459"/>
      <c r="HH1009" s="251"/>
      <c r="HJ1009" s="459"/>
      <c r="HK1009" s="459"/>
      <c r="HL1009" s="459"/>
      <c r="HQ1009" s="459"/>
      <c r="HR1009" s="459"/>
      <c r="HS1009" s="459"/>
      <c r="HT1009" s="459"/>
      <c r="HU1009" s="459"/>
      <c r="HV1009" s="459"/>
      <c r="HW1009" s="459"/>
      <c r="HX1009" s="459"/>
      <c r="HY1009" s="459"/>
      <c r="HZ1009" s="459"/>
      <c r="IA1009" s="459"/>
      <c r="IB1009" s="459"/>
      <c r="IC1009" s="459"/>
      <c r="ID1009" s="459"/>
      <c r="IE1009" s="459"/>
      <c r="IF1009" s="459"/>
      <c r="IG1009" s="459"/>
      <c r="IH1009" s="459"/>
      <c r="II1009" s="459"/>
      <c r="IJ1009" s="459"/>
      <c r="IK1009" s="459"/>
      <c r="IL1009" s="459"/>
      <c r="IM1009" s="459"/>
      <c r="IN1009" s="459"/>
      <c r="IO1009" s="459"/>
      <c r="IP1009" s="459"/>
      <c r="IQ1009" s="459"/>
      <c r="IR1009" s="459"/>
      <c r="IS1009" s="459"/>
      <c r="IT1009" s="459"/>
      <c r="IU1009" s="459"/>
      <c r="IV1009" s="459"/>
      <c r="RS1009" s="252"/>
    </row>
    <row r="1010" spans="1:487" s="461" customFormat="1" ht="18">
      <c r="A1010" s="605" t="s">
        <v>597</v>
      </c>
      <c r="B1010" s="488"/>
      <c r="C1010" s="488"/>
      <c r="D1010" s="461" t="s">
        <v>131</v>
      </c>
      <c r="E1010" s="461">
        <f t="shared" si="12"/>
        <v>2</v>
      </c>
      <c r="F1010" s="524">
        <f t="shared" si="13"/>
        <v>0</v>
      </c>
      <c r="G1010" s="473"/>
      <c r="H1010" s="473"/>
      <c r="I1010" s="473"/>
      <c r="J1010" s="473"/>
      <c r="K1010" s="473"/>
      <c r="L1010" s="459"/>
      <c r="M1010" s="459"/>
      <c r="N1010" s="459"/>
      <c r="R1010" s="251"/>
      <c r="T1010" s="459"/>
      <c r="U1010" s="459"/>
      <c r="V1010" s="459"/>
      <c r="AA1010" s="251"/>
      <c r="AC1010" s="459"/>
      <c r="AD1010" s="459"/>
      <c r="AE1010" s="459"/>
      <c r="AJ1010" s="251"/>
      <c r="AL1010" s="459"/>
      <c r="AM1010" s="459"/>
      <c r="AN1010" s="459"/>
      <c r="AS1010" s="251"/>
      <c r="AU1010" s="459"/>
      <c r="AV1010" s="459"/>
      <c r="AW1010" s="459"/>
      <c r="BB1010" s="251"/>
      <c r="BD1010" s="459"/>
      <c r="BE1010" s="459"/>
      <c r="BF1010" s="459"/>
      <c r="BK1010" s="251"/>
      <c r="BM1010" s="459"/>
      <c r="BN1010" s="459"/>
      <c r="BO1010" s="459"/>
      <c r="BT1010" s="251"/>
      <c r="BV1010" s="459"/>
      <c r="BW1010" s="459"/>
      <c r="BX1010" s="459"/>
      <c r="CC1010" s="251"/>
      <c r="CE1010" s="459"/>
      <c r="CF1010" s="459"/>
      <c r="CG1010" s="459"/>
      <c r="CL1010" s="251"/>
      <c r="CN1010" s="459"/>
      <c r="CO1010" s="459"/>
      <c r="CP1010" s="459"/>
      <c r="CU1010" s="251"/>
      <c r="CW1010" s="459"/>
      <c r="CX1010" s="459"/>
      <c r="CY1010" s="459"/>
      <c r="DD1010" s="251"/>
      <c r="DF1010" s="459"/>
      <c r="DG1010" s="459"/>
      <c r="DH1010" s="459"/>
      <c r="DM1010" s="251"/>
      <c r="DO1010" s="459"/>
      <c r="DP1010" s="459"/>
      <c r="DQ1010" s="459"/>
      <c r="DV1010" s="251"/>
      <c r="DX1010" s="459"/>
      <c r="DY1010" s="459"/>
      <c r="DZ1010" s="459"/>
      <c r="EE1010" s="251"/>
      <c r="EG1010" s="459"/>
      <c r="EH1010" s="459"/>
      <c r="EI1010" s="459"/>
      <c r="EN1010" s="251"/>
      <c r="EP1010" s="459"/>
      <c r="EQ1010" s="459"/>
      <c r="ER1010" s="459"/>
      <c r="EW1010" s="251"/>
      <c r="EY1010" s="459"/>
      <c r="EZ1010" s="459"/>
      <c r="FA1010" s="459"/>
      <c r="FF1010" s="251"/>
      <c r="FH1010" s="459"/>
      <c r="FI1010" s="459"/>
      <c r="FJ1010" s="459"/>
      <c r="FO1010" s="251"/>
      <c r="FQ1010" s="459"/>
      <c r="FR1010" s="459"/>
      <c r="FS1010" s="459"/>
      <c r="FX1010" s="251"/>
      <c r="FZ1010" s="459"/>
      <c r="GA1010" s="459"/>
      <c r="GB1010" s="459"/>
      <c r="GG1010" s="251"/>
      <c r="GI1010" s="459"/>
      <c r="GJ1010" s="459"/>
      <c r="GK1010" s="459"/>
      <c r="GP1010" s="251"/>
      <c r="GR1010" s="459"/>
      <c r="GS1010" s="459"/>
      <c r="GT1010" s="459"/>
      <c r="GY1010" s="251"/>
      <c r="HA1010" s="459"/>
      <c r="HB1010" s="459"/>
      <c r="HC1010" s="459"/>
      <c r="HH1010" s="251"/>
      <c r="HJ1010" s="459"/>
      <c r="HK1010" s="459"/>
      <c r="HL1010" s="459"/>
      <c r="HQ1010" s="459"/>
      <c r="HR1010" s="459"/>
      <c r="HS1010" s="459"/>
      <c r="HT1010" s="459"/>
      <c r="HU1010" s="459"/>
      <c r="HV1010" s="459"/>
      <c r="HW1010" s="459"/>
      <c r="HX1010" s="459"/>
      <c r="HY1010" s="459"/>
      <c r="HZ1010" s="459"/>
      <c r="IA1010" s="459"/>
      <c r="IB1010" s="459"/>
      <c r="IC1010" s="459"/>
      <c r="ID1010" s="459"/>
      <c r="IE1010" s="459"/>
      <c r="IF1010" s="459"/>
      <c r="IG1010" s="459"/>
      <c r="IH1010" s="459"/>
      <c r="II1010" s="459"/>
      <c r="IJ1010" s="459"/>
      <c r="IK1010" s="459"/>
      <c r="IL1010" s="459"/>
      <c r="IM1010" s="459"/>
      <c r="IN1010" s="459"/>
      <c r="IO1010" s="459"/>
      <c r="IP1010" s="459"/>
      <c r="IQ1010" s="459"/>
      <c r="IR1010" s="459"/>
      <c r="IS1010" s="459"/>
      <c r="IT1010" s="459"/>
      <c r="IU1010" s="459"/>
      <c r="IV1010" s="459"/>
      <c r="RS1010" s="252"/>
    </row>
    <row r="1011" spans="1:487" s="461" customFormat="1" ht="18">
      <c r="A1011" s="605" t="s">
        <v>1428</v>
      </c>
      <c r="B1011" s="488"/>
      <c r="C1011" s="488"/>
      <c r="D1011" s="461" t="s">
        <v>130</v>
      </c>
      <c r="E1011" s="461">
        <f t="shared" ref="E1011:E1074" si="14">COUNTIF($A$481:$AHO$554,A1011)</f>
        <v>0</v>
      </c>
      <c r="F1011" s="524">
        <f t="shared" ref="F1011:F1074" si="15">SUM(G1011:K1011)</f>
        <v>0</v>
      </c>
      <c r="G1011" s="473"/>
      <c r="H1011" s="473"/>
      <c r="I1011" s="473"/>
      <c r="J1011" s="473"/>
      <c r="K1011" s="473"/>
      <c r="L1011" s="459"/>
      <c r="M1011" s="459"/>
      <c r="N1011" s="459"/>
      <c r="R1011" s="251"/>
      <c r="T1011" s="459"/>
      <c r="U1011" s="459"/>
      <c r="V1011" s="459"/>
      <c r="AA1011" s="251"/>
      <c r="AC1011" s="459"/>
      <c r="AD1011" s="459"/>
      <c r="AE1011" s="459"/>
      <c r="AJ1011" s="251"/>
      <c r="AL1011" s="459"/>
      <c r="AM1011" s="459"/>
      <c r="AN1011" s="459"/>
      <c r="AS1011" s="251"/>
      <c r="AU1011" s="459"/>
      <c r="AV1011" s="459"/>
      <c r="AW1011" s="459"/>
      <c r="BB1011" s="251"/>
      <c r="BD1011" s="459"/>
      <c r="BE1011" s="459"/>
      <c r="BF1011" s="459"/>
      <c r="BK1011" s="251"/>
      <c r="BM1011" s="459"/>
      <c r="BN1011" s="459"/>
      <c r="BO1011" s="459"/>
      <c r="BT1011" s="251"/>
      <c r="BV1011" s="459"/>
      <c r="BW1011" s="459"/>
      <c r="BX1011" s="459"/>
      <c r="CC1011" s="251"/>
      <c r="CE1011" s="459"/>
      <c r="CF1011" s="459"/>
      <c r="CG1011" s="459"/>
      <c r="CL1011" s="251"/>
      <c r="CN1011" s="459"/>
      <c r="CO1011" s="459"/>
      <c r="CP1011" s="459"/>
      <c r="CU1011" s="251"/>
      <c r="CW1011" s="459"/>
      <c r="CX1011" s="459"/>
      <c r="CY1011" s="459"/>
      <c r="DD1011" s="251"/>
      <c r="DF1011" s="459"/>
      <c r="DG1011" s="459"/>
      <c r="DH1011" s="459"/>
      <c r="DM1011" s="251"/>
      <c r="DO1011" s="459"/>
      <c r="DP1011" s="459"/>
      <c r="DQ1011" s="459"/>
      <c r="DV1011" s="251"/>
      <c r="DX1011" s="459"/>
      <c r="DY1011" s="459"/>
      <c r="DZ1011" s="459"/>
      <c r="EE1011" s="251"/>
      <c r="EG1011" s="459"/>
      <c r="EH1011" s="459"/>
      <c r="EI1011" s="459"/>
      <c r="EN1011" s="251"/>
      <c r="EP1011" s="459"/>
      <c r="EQ1011" s="459"/>
      <c r="ER1011" s="459"/>
      <c r="EW1011" s="251"/>
      <c r="EY1011" s="459"/>
      <c r="EZ1011" s="459"/>
      <c r="FA1011" s="459"/>
      <c r="FF1011" s="251"/>
      <c r="FH1011" s="459"/>
      <c r="FI1011" s="459"/>
      <c r="FJ1011" s="459"/>
      <c r="FO1011" s="251"/>
      <c r="FQ1011" s="459"/>
      <c r="FR1011" s="459"/>
      <c r="FS1011" s="459"/>
      <c r="FX1011" s="251"/>
      <c r="FZ1011" s="459"/>
      <c r="GA1011" s="459"/>
      <c r="GB1011" s="459"/>
      <c r="GG1011" s="251"/>
      <c r="GI1011" s="459"/>
      <c r="GJ1011" s="459"/>
      <c r="GK1011" s="459"/>
      <c r="GP1011" s="251"/>
      <c r="GR1011" s="459"/>
      <c r="GS1011" s="459"/>
      <c r="GT1011" s="459"/>
      <c r="GY1011" s="251"/>
      <c r="HA1011" s="459"/>
      <c r="HB1011" s="459"/>
      <c r="HC1011" s="459"/>
      <c r="HH1011" s="251"/>
      <c r="HJ1011" s="459"/>
      <c r="HK1011" s="459"/>
      <c r="HL1011" s="459"/>
      <c r="HQ1011" s="459"/>
      <c r="HR1011" s="459"/>
      <c r="HS1011" s="459"/>
      <c r="HT1011" s="459"/>
      <c r="HU1011" s="459"/>
      <c r="HV1011" s="459"/>
      <c r="HW1011" s="459"/>
      <c r="HX1011" s="459"/>
      <c r="HY1011" s="459"/>
      <c r="HZ1011" s="459"/>
      <c r="IA1011" s="459"/>
      <c r="IB1011" s="459"/>
      <c r="IC1011" s="459"/>
      <c r="ID1011" s="459"/>
      <c r="IE1011" s="459"/>
      <c r="IF1011" s="459"/>
      <c r="IG1011" s="459"/>
      <c r="IH1011" s="459"/>
      <c r="II1011" s="459"/>
      <c r="IJ1011" s="459"/>
      <c r="IK1011" s="459"/>
      <c r="IL1011" s="459"/>
      <c r="IM1011" s="459"/>
      <c r="IN1011" s="459"/>
      <c r="IO1011" s="459"/>
      <c r="IP1011" s="459"/>
      <c r="IQ1011" s="459"/>
      <c r="IR1011" s="459"/>
      <c r="IS1011" s="459"/>
      <c r="IT1011" s="459"/>
      <c r="IU1011" s="459"/>
      <c r="IV1011" s="459"/>
      <c r="RS1011" s="252"/>
    </row>
    <row r="1012" spans="1:487" s="461" customFormat="1" ht="18">
      <c r="A1012" s="605" t="s">
        <v>515</v>
      </c>
      <c r="B1012" s="488"/>
      <c r="C1012" s="488"/>
      <c r="D1012" s="461" t="s">
        <v>139</v>
      </c>
      <c r="E1012" s="461">
        <f t="shared" si="14"/>
        <v>15</v>
      </c>
      <c r="F1012" s="524">
        <f t="shared" si="15"/>
        <v>44</v>
      </c>
      <c r="G1012" s="502"/>
      <c r="H1012" s="502">
        <v>27</v>
      </c>
      <c r="I1012" s="473">
        <v>17</v>
      </c>
      <c r="J1012" s="473"/>
      <c r="K1012" s="473"/>
      <c r="L1012" s="459"/>
      <c r="M1012" s="459"/>
      <c r="N1012" s="459"/>
      <c r="R1012" s="251"/>
      <c r="T1012" s="459"/>
      <c r="U1012" s="459"/>
      <c r="V1012" s="459"/>
      <c r="AA1012" s="251"/>
      <c r="AC1012" s="459"/>
      <c r="AD1012" s="459"/>
      <c r="AE1012" s="459"/>
      <c r="AJ1012" s="251"/>
      <c r="AL1012" s="459"/>
      <c r="AM1012" s="459"/>
      <c r="AN1012" s="459"/>
      <c r="AS1012" s="251"/>
      <c r="AU1012" s="459"/>
      <c r="AV1012" s="459"/>
      <c r="AW1012" s="459"/>
      <c r="BB1012" s="251"/>
      <c r="BD1012" s="459"/>
      <c r="BE1012" s="459"/>
      <c r="BF1012" s="459"/>
      <c r="BK1012" s="251"/>
      <c r="BM1012" s="459"/>
      <c r="BN1012" s="459"/>
      <c r="BO1012" s="459"/>
      <c r="BT1012" s="251"/>
      <c r="BV1012" s="459"/>
      <c r="BW1012" s="459"/>
      <c r="BX1012" s="459"/>
      <c r="CC1012" s="251"/>
      <c r="CE1012" s="459"/>
      <c r="CF1012" s="459"/>
      <c r="CG1012" s="459"/>
      <c r="CL1012" s="251"/>
      <c r="CN1012" s="459"/>
      <c r="CO1012" s="459"/>
      <c r="CP1012" s="459"/>
      <c r="CU1012" s="251"/>
      <c r="CW1012" s="459"/>
      <c r="CX1012" s="459"/>
      <c r="CY1012" s="459"/>
      <c r="DD1012" s="251"/>
      <c r="DF1012" s="459"/>
      <c r="DG1012" s="459"/>
      <c r="DH1012" s="459"/>
      <c r="DM1012" s="251"/>
      <c r="DO1012" s="459"/>
      <c r="DP1012" s="459"/>
      <c r="DQ1012" s="459"/>
      <c r="DV1012" s="251"/>
      <c r="DX1012" s="459"/>
      <c r="DY1012" s="459"/>
      <c r="DZ1012" s="459"/>
      <c r="EE1012" s="251"/>
      <c r="EG1012" s="459"/>
      <c r="EH1012" s="459"/>
      <c r="EI1012" s="459"/>
      <c r="EN1012" s="251"/>
      <c r="EP1012" s="459"/>
      <c r="EQ1012" s="459"/>
      <c r="ER1012" s="459"/>
      <c r="EW1012" s="251"/>
      <c r="EY1012" s="459"/>
      <c r="EZ1012" s="459"/>
      <c r="FA1012" s="459"/>
      <c r="FF1012" s="251"/>
      <c r="FH1012" s="459"/>
      <c r="FI1012" s="459"/>
      <c r="FJ1012" s="459"/>
      <c r="FO1012" s="251"/>
      <c r="FQ1012" s="459"/>
      <c r="FR1012" s="459"/>
      <c r="FS1012" s="459"/>
      <c r="FX1012" s="251"/>
      <c r="FZ1012" s="459"/>
      <c r="GA1012" s="459"/>
      <c r="GB1012" s="459"/>
      <c r="GG1012" s="251"/>
      <c r="GI1012" s="459"/>
      <c r="GJ1012" s="459"/>
      <c r="GK1012" s="459"/>
      <c r="GP1012" s="251"/>
      <c r="GR1012" s="459"/>
      <c r="GS1012" s="459"/>
      <c r="GT1012" s="459"/>
      <c r="GY1012" s="251"/>
      <c r="HA1012" s="459"/>
      <c r="HB1012" s="459"/>
      <c r="HC1012" s="459"/>
      <c r="HH1012" s="251"/>
      <c r="HJ1012" s="459"/>
      <c r="HK1012" s="459"/>
      <c r="HL1012" s="459"/>
      <c r="HQ1012" s="459"/>
      <c r="HR1012" s="459"/>
      <c r="HS1012" s="459"/>
      <c r="HT1012" s="459"/>
      <c r="HU1012" s="459"/>
      <c r="HV1012" s="459"/>
      <c r="HW1012" s="459"/>
      <c r="HX1012" s="459"/>
      <c r="HY1012" s="459"/>
      <c r="HZ1012" s="459"/>
      <c r="IA1012" s="459"/>
      <c r="IB1012" s="459"/>
      <c r="IC1012" s="459"/>
      <c r="ID1012" s="459"/>
      <c r="IE1012" s="459"/>
      <c r="IF1012" s="459"/>
      <c r="IG1012" s="459"/>
      <c r="IH1012" s="459"/>
      <c r="II1012" s="459"/>
      <c r="IJ1012" s="459"/>
      <c r="IK1012" s="459"/>
      <c r="IL1012" s="459"/>
      <c r="IM1012" s="459"/>
      <c r="IN1012" s="459"/>
      <c r="IO1012" s="459"/>
      <c r="IP1012" s="459"/>
      <c r="IQ1012" s="459"/>
      <c r="IR1012" s="459"/>
      <c r="IS1012" s="459"/>
      <c r="IT1012" s="459"/>
      <c r="IU1012" s="459"/>
      <c r="IV1012" s="459"/>
      <c r="RS1012" s="252"/>
    </row>
    <row r="1013" spans="1:487" s="461" customFormat="1" ht="18">
      <c r="A1013" s="605" t="s">
        <v>626</v>
      </c>
      <c r="B1013" s="488"/>
      <c r="C1013" s="488"/>
      <c r="D1013" s="461" t="s">
        <v>140</v>
      </c>
      <c r="E1013" s="461">
        <f t="shared" si="14"/>
        <v>18</v>
      </c>
      <c r="F1013" s="524">
        <f t="shared" si="15"/>
        <v>30</v>
      </c>
      <c r="G1013" s="502"/>
      <c r="H1013" s="502"/>
      <c r="I1013" s="473">
        <v>30</v>
      </c>
      <c r="J1013" s="473"/>
      <c r="K1013" s="473"/>
      <c r="L1013" s="459"/>
      <c r="M1013" s="459"/>
      <c r="N1013" s="459"/>
      <c r="R1013" s="251"/>
      <c r="T1013" s="459"/>
      <c r="U1013" s="459"/>
      <c r="V1013" s="459"/>
      <c r="AA1013" s="251"/>
      <c r="AC1013" s="459"/>
      <c r="AD1013" s="459"/>
      <c r="AE1013" s="459"/>
      <c r="AJ1013" s="251"/>
      <c r="AL1013" s="459"/>
      <c r="AM1013" s="459"/>
      <c r="AN1013" s="459"/>
      <c r="AS1013" s="251"/>
      <c r="AU1013" s="459"/>
      <c r="AV1013" s="459"/>
      <c r="AW1013" s="459"/>
      <c r="BB1013" s="251"/>
      <c r="BD1013" s="459"/>
      <c r="BE1013" s="459"/>
      <c r="BF1013" s="459"/>
      <c r="BK1013" s="251"/>
      <c r="BM1013" s="459"/>
      <c r="BN1013" s="459"/>
      <c r="BO1013" s="459"/>
      <c r="BT1013" s="251"/>
      <c r="BV1013" s="459"/>
      <c r="BW1013" s="459"/>
      <c r="BX1013" s="459"/>
      <c r="CC1013" s="251"/>
      <c r="CE1013" s="459"/>
      <c r="CF1013" s="459"/>
      <c r="CG1013" s="459"/>
      <c r="CL1013" s="251"/>
      <c r="CN1013" s="459"/>
      <c r="CO1013" s="459"/>
      <c r="CP1013" s="459"/>
      <c r="CU1013" s="251"/>
      <c r="CW1013" s="459"/>
      <c r="CX1013" s="459"/>
      <c r="CY1013" s="459"/>
      <c r="DD1013" s="251"/>
      <c r="DF1013" s="459"/>
      <c r="DG1013" s="459"/>
      <c r="DH1013" s="459"/>
      <c r="DM1013" s="251"/>
      <c r="DO1013" s="459"/>
      <c r="DP1013" s="459"/>
      <c r="DQ1013" s="459"/>
      <c r="DV1013" s="251"/>
      <c r="DX1013" s="459"/>
      <c r="DY1013" s="459"/>
      <c r="DZ1013" s="459"/>
      <c r="EE1013" s="251"/>
      <c r="EG1013" s="459"/>
      <c r="EH1013" s="459"/>
      <c r="EI1013" s="459"/>
      <c r="EN1013" s="251"/>
      <c r="EP1013" s="459"/>
      <c r="EQ1013" s="459"/>
      <c r="ER1013" s="459"/>
      <c r="EW1013" s="251"/>
      <c r="EY1013" s="459"/>
      <c r="EZ1013" s="459"/>
      <c r="FA1013" s="459"/>
      <c r="FF1013" s="251"/>
      <c r="FH1013" s="459"/>
      <c r="FI1013" s="459"/>
      <c r="FJ1013" s="459"/>
      <c r="FO1013" s="251"/>
      <c r="FQ1013" s="459"/>
      <c r="FR1013" s="459"/>
      <c r="FS1013" s="459"/>
      <c r="FX1013" s="251"/>
      <c r="FZ1013" s="459"/>
      <c r="GA1013" s="459"/>
      <c r="GB1013" s="459"/>
      <c r="GG1013" s="251"/>
      <c r="GI1013" s="459"/>
      <c r="GJ1013" s="459"/>
      <c r="GK1013" s="459"/>
      <c r="GP1013" s="251"/>
      <c r="GR1013" s="459"/>
      <c r="GS1013" s="459"/>
      <c r="GT1013" s="459"/>
      <c r="GY1013" s="251"/>
      <c r="HA1013" s="459"/>
      <c r="HB1013" s="459"/>
      <c r="HC1013" s="459"/>
      <c r="HH1013" s="251"/>
      <c r="HJ1013" s="459"/>
      <c r="HK1013" s="459"/>
      <c r="HL1013" s="459"/>
      <c r="HQ1013" s="459"/>
      <c r="HR1013" s="459"/>
      <c r="HS1013" s="459"/>
      <c r="HT1013" s="459"/>
      <c r="HU1013" s="459"/>
      <c r="HV1013" s="459"/>
      <c r="HW1013" s="459"/>
      <c r="HX1013" s="459"/>
      <c r="HY1013" s="459"/>
      <c r="HZ1013" s="459"/>
      <c r="IA1013" s="459"/>
      <c r="IB1013" s="459"/>
      <c r="IC1013" s="459"/>
      <c r="ID1013" s="459"/>
      <c r="IE1013" s="459"/>
      <c r="IF1013" s="459"/>
      <c r="IG1013" s="459"/>
      <c r="IH1013" s="459"/>
      <c r="II1013" s="459"/>
      <c r="IJ1013" s="459"/>
      <c r="IK1013" s="459"/>
      <c r="IL1013" s="459"/>
      <c r="IM1013" s="459"/>
      <c r="IN1013" s="459"/>
      <c r="IO1013" s="459"/>
      <c r="IP1013" s="459"/>
      <c r="IQ1013" s="459"/>
      <c r="IR1013" s="459"/>
      <c r="IS1013" s="459"/>
      <c r="IT1013" s="459"/>
      <c r="IU1013" s="459"/>
      <c r="IV1013" s="459"/>
      <c r="RS1013" s="252"/>
    </row>
    <row r="1014" spans="1:487" s="461" customFormat="1" ht="18">
      <c r="A1014" s="605" t="s">
        <v>434</v>
      </c>
      <c r="B1014" s="488"/>
      <c r="C1014" s="488"/>
      <c r="D1014" s="461" t="s">
        <v>136</v>
      </c>
      <c r="E1014" s="461">
        <f t="shared" si="14"/>
        <v>3</v>
      </c>
      <c r="F1014" s="524">
        <f t="shared" si="15"/>
        <v>0</v>
      </c>
      <c r="G1014" s="502"/>
      <c r="H1014" s="502"/>
      <c r="I1014" s="473"/>
      <c r="J1014" s="473"/>
      <c r="K1014" s="473"/>
      <c r="L1014" s="459"/>
      <c r="M1014" s="459"/>
      <c r="N1014" s="459"/>
      <c r="R1014" s="251"/>
      <c r="T1014" s="459"/>
      <c r="U1014" s="459"/>
      <c r="V1014" s="459"/>
      <c r="AA1014" s="251"/>
      <c r="AC1014" s="459"/>
      <c r="AD1014" s="459"/>
      <c r="AE1014" s="459"/>
      <c r="AJ1014" s="251"/>
      <c r="AL1014" s="459"/>
      <c r="AM1014" s="459"/>
      <c r="AN1014" s="459"/>
      <c r="AS1014" s="251"/>
      <c r="AU1014" s="459"/>
      <c r="AV1014" s="459"/>
      <c r="AW1014" s="459"/>
      <c r="BB1014" s="251"/>
      <c r="BD1014" s="459"/>
      <c r="BE1014" s="459"/>
      <c r="BF1014" s="459"/>
      <c r="BK1014" s="251"/>
      <c r="BM1014" s="459"/>
      <c r="BN1014" s="459"/>
      <c r="BO1014" s="459"/>
      <c r="BT1014" s="251"/>
      <c r="BV1014" s="459"/>
      <c r="BW1014" s="459"/>
      <c r="BX1014" s="459"/>
      <c r="CC1014" s="251"/>
      <c r="CE1014" s="459"/>
      <c r="CF1014" s="459"/>
      <c r="CG1014" s="459"/>
      <c r="CL1014" s="251"/>
      <c r="CN1014" s="459"/>
      <c r="CO1014" s="459"/>
      <c r="CP1014" s="459"/>
      <c r="CU1014" s="251"/>
      <c r="CW1014" s="459"/>
      <c r="CX1014" s="459"/>
      <c r="CY1014" s="459"/>
      <c r="DD1014" s="251"/>
      <c r="DF1014" s="459"/>
      <c r="DG1014" s="459"/>
      <c r="DH1014" s="459"/>
      <c r="DM1014" s="251"/>
      <c r="DO1014" s="459"/>
      <c r="DP1014" s="459"/>
      <c r="DQ1014" s="459"/>
      <c r="DV1014" s="251"/>
      <c r="DX1014" s="459"/>
      <c r="DY1014" s="459"/>
      <c r="DZ1014" s="459"/>
      <c r="EE1014" s="251"/>
      <c r="EG1014" s="459"/>
      <c r="EH1014" s="459"/>
      <c r="EI1014" s="459"/>
      <c r="EN1014" s="251"/>
      <c r="EP1014" s="459"/>
      <c r="EQ1014" s="459"/>
      <c r="ER1014" s="459"/>
      <c r="EW1014" s="251"/>
      <c r="EY1014" s="459"/>
      <c r="EZ1014" s="459"/>
      <c r="FA1014" s="459"/>
      <c r="FF1014" s="251"/>
      <c r="FH1014" s="459"/>
      <c r="FI1014" s="459"/>
      <c r="FJ1014" s="459"/>
      <c r="FO1014" s="251"/>
      <c r="FQ1014" s="459"/>
      <c r="FR1014" s="459"/>
      <c r="FS1014" s="459"/>
      <c r="FX1014" s="251"/>
      <c r="FZ1014" s="459"/>
      <c r="GA1014" s="459"/>
      <c r="GB1014" s="459"/>
      <c r="GG1014" s="251"/>
      <c r="GI1014" s="459"/>
      <c r="GJ1014" s="459"/>
      <c r="GK1014" s="459"/>
      <c r="GP1014" s="251"/>
      <c r="GR1014" s="459"/>
      <c r="GS1014" s="459"/>
      <c r="GT1014" s="459"/>
      <c r="GY1014" s="251"/>
      <c r="HA1014" s="459"/>
      <c r="HB1014" s="459"/>
      <c r="HC1014" s="459"/>
      <c r="HH1014" s="251"/>
      <c r="HJ1014" s="459"/>
      <c r="HK1014" s="459"/>
      <c r="HL1014" s="459"/>
      <c r="HQ1014" s="459"/>
      <c r="HR1014" s="459"/>
      <c r="HS1014" s="459"/>
      <c r="HT1014" s="459"/>
      <c r="HU1014" s="459"/>
      <c r="HV1014" s="459"/>
      <c r="HW1014" s="459"/>
      <c r="HX1014" s="459"/>
      <c r="HY1014" s="459"/>
      <c r="HZ1014" s="459"/>
      <c r="IA1014" s="459"/>
      <c r="IB1014" s="459"/>
      <c r="IC1014" s="459"/>
      <c r="ID1014" s="459"/>
      <c r="IE1014" s="459"/>
      <c r="IF1014" s="459"/>
      <c r="IG1014" s="459"/>
      <c r="IH1014" s="459"/>
      <c r="II1014" s="459"/>
      <c r="IJ1014" s="459"/>
      <c r="IK1014" s="459"/>
      <c r="IL1014" s="459"/>
      <c r="IM1014" s="459"/>
      <c r="IN1014" s="459"/>
      <c r="IO1014" s="459"/>
      <c r="IP1014" s="459"/>
      <c r="IQ1014" s="459"/>
      <c r="IR1014" s="459"/>
      <c r="IS1014" s="459"/>
      <c r="IT1014" s="459"/>
      <c r="IU1014" s="459"/>
      <c r="IV1014" s="459"/>
      <c r="RS1014" s="252"/>
    </row>
    <row r="1015" spans="1:487" s="461" customFormat="1" ht="18">
      <c r="A1015" s="605" t="s">
        <v>774</v>
      </c>
      <c r="B1015" s="488"/>
      <c r="C1015" s="488"/>
      <c r="D1015" s="461" t="s">
        <v>135</v>
      </c>
      <c r="E1015" s="461">
        <f t="shared" si="14"/>
        <v>1</v>
      </c>
      <c r="F1015" s="524">
        <f t="shared" si="15"/>
        <v>3</v>
      </c>
      <c r="G1015" s="473"/>
      <c r="H1015" s="473"/>
      <c r="I1015" s="473"/>
      <c r="J1015" s="473">
        <v>3</v>
      </c>
      <c r="K1015" s="473"/>
      <c r="L1015" s="459"/>
      <c r="M1015" s="459"/>
      <c r="N1015" s="459"/>
      <c r="R1015" s="251"/>
      <c r="T1015" s="459"/>
      <c r="U1015" s="459"/>
      <c r="V1015" s="459"/>
      <c r="AA1015" s="251"/>
      <c r="AC1015" s="459"/>
      <c r="AD1015" s="459"/>
      <c r="AE1015" s="459"/>
      <c r="AJ1015" s="251"/>
      <c r="AL1015" s="459"/>
      <c r="AM1015" s="459"/>
      <c r="AN1015" s="459"/>
      <c r="AS1015" s="251"/>
      <c r="AU1015" s="459"/>
      <c r="AV1015" s="459"/>
      <c r="AW1015" s="459"/>
      <c r="BB1015" s="251"/>
      <c r="BD1015" s="459"/>
      <c r="BE1015" s="459"/>
      <c r="BF1015" s="459"/>
      <c r="BK1015" s="251"/>
      <c r="BM1015" s="459"/>
      <c r="BN1015" s="459"/>
      <c r="BO1015" s="459"/>
      <c r="BT1015" s="251"/>
      <c r="BV1015" s="459"/>
      <c r="BW1015" s="459"/>
      <c r="BX1015" s="459"/>
      <c r="CC1015" s="251"/>
      <c r="CE1015" s="459"/>
      <c r="CF1015" s="459"/>
      <c r="CG1015" s="459"/>
      <c r="CL1015" s="251"/>
      <c r="CN1015" s="459"/>
      <c r="CO1015" s="459"/>
      <c r="CP1015" s="459"/>
      <c r="CU1015" s="251"/>
      <c r="CW1015" s="459"/>
      <c r="CX1015" s="459"/>
      <c r="CY1015" s="459"/>
      <c r="DD1015" s="251"/>
      <c r="DF1015" s="459"/>
      <c r="DG1015" s="459"/>
      <c r="DH1015" s="459"/>
      <c r="DM1015" s="251"/>
      <c r="DO1015" s="459"/>
      <c r="DP1015" s="459"/>
      <c r="DQ1015" s="459"/>
      <c r="DV1015" s="251"/>
      <c r="DX1015" s="459"/>
      <c r="DY1015" s="459"/>
      <c r="DZ1015" s="459"/>
      <c r="EE1015" s="251"/>
      <c r="EG1015" s="459"/>
      <c r="EH1015" s="459"/>
      <c r="EI1015" s="459"/>
      <c r="EN1015" s="251"/>
      <c r="EP1015" s="459"/>
      <c r="EQ1015" s="459"/>
      <c r="ER1015" s="459"/>
      <c r="EW1015" s="251"/>
      <c r="EY1015" s="459"/>
      <c r="EZ1015" s="459"/>
      <c r="FA1015" s="459"/>
      <c r="FF1015" s="251"/>
      <c r="FH1015" s="459"/>
      <c r="FI1015" s="459"/>
      <c r="FJ1015" s="459"/>
      <c r="FO1015" s="251"/>
      <c r="FQ1015" s="459"/>
      <c r="FR1015" s="459"/>
      <c r="FS1015" s="459"/>
      <c r="FX1015" s="251"/>
      <c r="FZ1015" s="459"/>
      <c r="GA1015" s="459"/>
      <c r="GB1015" s="459"/>
      <c r="GG1015" s="251"/>
      <c r="GI1015" s="459"/>
      <c r="GJ1015" s="459"/>
      <c r="GK1015" s="459"/>
      <c r="GP1015" s="251"/>
      <c r="GR1015" s="459"/>
      <c r="GS1015" s="459"/>
      <c r="GT1015" s="459"/>
      <c r="GY1015" s="251"/>
      <c r="HA1015" s="459"/>
      <c r="HB1015" s="459"/>
      <c r="HC1015" s="459"/>
      <c r="HH1015" s="251"/>
      <c r="HJ1015" s="459"/>
      <c r="HK1015" s="459"/>
      <c r="HL1015" s="459"/>
      <c r="HQ1015" s="459"/>
      <c r="HR1015" s="459"/>
      <c r="HS1015" s="459"/>
      <c r="HT1015" s="459"/>
      <c r="HU1015" s="459"/>
      <c r="HV1015" s="459"/>
      <c r="HW1015" s="459"/>
      <c r="HX1015" s="459"/>
      <c r="HY1015" s="459"/>
      <c r="HZ1015" s="459"/>
      <c r="IA1015" s="459"/>
      <c r="IB1015" s="459"/>
      <c r="IC1015" s="459"/>
      <c r="ID1015" s="459"/>
      <c r="IE1015" s="459"/>
      <c r="IF1015" s="459"/>
      <c r="IG1015" s="459"/>
      <c r="IH1015" s="459"/>
      <c r="II1015" s="459"/>
      <c r="IJ1015" s="459"/>
      <c r="IK1015" s="459"/>
      <c r="IL1015" s="459"/>
      <c r="IM1015" s="459"/>
      <c r="IN1015" s="459"/>
      <c r="IO1015" s="459"/>
      <c r="IP1015" s="459"/>
      <c r="IQ1015" s="459"/>
      <c r="IR1015" s="459"/>
      <c r="IS1015" s="459"/>
      <c r="IT1015" s="459"/>
      <c r="IU1015" s="459"/>
      <c r="IV1015" s="459"/>
      <c r="RS1015" s="252"/>
    </row>
    <row r="1016" spans="1:487" s="461" customFormat="1" ht="18">
      <c r="A1016" s="605" t="s">
        <v>750</v>
      </c>
      <c r="B1016" s="459"/>
      <c r="C1016" s="488"/>
      <c r="D1016" s="606" t="s">
        <v>129</v>
      </c>
      <c r="E1016" s="461">
        <f t="shared" si="14"/>
        <v>3</v>
      </c>
      <c r="F1016" s="524">
        <f t="shared" si="15"/>
        <v>0</v>
      </c>
      <c r="G1016" s="473"/>
      <c r="H1016" s="473"/>
      <c r="I1016" s="473"/>
      <c r="J1016" s="473"/>
      <c r="K1016" s="473"/>
      <c r="M1016" s="459"/>
      <c r="N1016" s="459"/>
      <c r="R1016" s="251"/>
      <c r="T1016" s="459"/>
      <c r="U1016" s="459"/>
      <c r="V1016" s="459"/>
      <c r="AA1016" s="251"/>
      <c r="AC1016" s="459"/>
      <c r="AD1016" s="459"/>
      <c r="AE1016" s="459"/>
      <c r="AJ1016" s="251"/>
      <c r="AL1016" s="459"/>
      <c r="AM1016" s="459"/>
      <c r="AN1016" s="459"/>
      <c r="AS1016" s="251"/>
      <c r="AU1016" s="459"/>
      <c r="AV1016" s="459"/>
      <c r="AW1016" s="459"/>
      <c r="BB1016" s="251"/>
      <c r="BD1016" s="459"/>
      <c r="BE1016" s="459"/>
      <c r="BF1016" s="459"/>
      <c r="BK1016" s="251"/>
      <c r="BM1016" s="459"/>
      <c r="BN1016" s="459"/>
      <c r="BO1016" s="459"/>
      <c r="BT1016" s="251"/>
      <c r="BV1016" s="459"/>
      <c r="BW1016" s="459"/>
      <c r="BX1016" s="459"/>
      <c r="CC1016" s="251"/>
      <c r="CE1016" s="459"/>
      <c r="CF1016" s="459"/>
      <c r="CG1016" s="459"/>
      <c r="CL1016" s="251"/>
      <c r="CN1016" s="459"/>
      <c r="CO1016" s="459"/>
      <c r="CP1016" s="459"/>
      <c r="CU1016" s="251"/>
      <c r="CW1016" s="459"/>
      <c r="CX1016" s="459"/>
      <c r="CY1016" s="459"/>
      <c r="DD1016" s="251"/>
      <c r="DF1016" s="459"/>
      <c r="DG1016" s="459"/>
      <c r="DH1016" s="459"/>
      <c r="DM1016" s="251"/>
      <c r="DO1016" s="459"/>
      <c r="DP1016" s="459"/>
      <c r="DQ1016" s="459"/>
      <c r="DV1016" s="251"/>
      <c r="DX1016" s="459"/>
      <c r="DY1016" s="459"/>
      <c r="DZ1016" s="459"/>
      <c r="EE1016" s="251"/>
      <c r="EG1016" s="459"/>
      <c r="EH1016" s="459"/>
      <c r="EI1016" s="459"/>
      <c r="EN1016" s="251"/>
      <c r="EP1016" s="459"/>
      <c r="EQ1016" s="459"/>
      <c r="ER1016" s="459"/>
      <c r="EW1016" s="251"/>
      <c r="EY1016" s="459"/>
      <c r="EZ1016" s="459"/>
      <c r="FA1016" s="459"/>
      <c r="FF1016" s="251"/>
      <c r="FH1016" s="459"/>
      <c r="FI1016" s="459"/>
      <c r="FJ1016" s="459"/>
      <c r="FO1016" s="251"/>
      <c r="FQ1016" s="459"/>
      <c r="FR1016" s="459"/>
      <c r="FS1016" s="459"/>
      <c r="FX1016" s="251"/>
      <c r="FZ1016" s="459"/>
      <c r="GA1016" s="459"/>
      <c r="GB1016" s="459"/>
      <c r="GG1016" s="251"/>
      <c r="GI1016" s="459"/>
      <c r="GJ1016" s="459"/>
      <c r="GK1016" s="459"/>
      <c r="GP1016" s="251"/>
      <c r="GR1016" s="459"/>
      <c r="GS1016" s="459"/>
      <c r="GT1016" s="459"/>
      <c r="GY1016" s="251"/>
      <c r="HA1016" s="459"/>
      <c r="HB1016" s="459"/>
      <c r="HC1016" s="459"/>
      <c r="HH1016" s="251"/>
      <c r="HJ1016" s="459"/>
      <c r="HK1016" s="459"/>
      <c r="HL1016" s="459"/>
      <c r="HQ1016" s="459"/>
      <c r="HR1016" s="459"/>
      <c r="HS1016" s="459"/>
      <c r="HT1016" s="459"/>
      <c r="HU1016" s="459"/>
      <c r="HV1016" s="459"/>
      <c r="HW1016" s="459"/>
      <c r="HX1016" s="459"/>
      <c r="HY1016" s="459"/>
      <c r="HZ1016" s="459"/>
      <c r="IA1016" s="459"/>
      <c r="IB1016" s="459"/>
      <c r="IC1016" s="459"/>
      <c r="ID1016" s="459"/>
      <c r="IE1016" s="459"/>
      <c r="IF1016" s="459"/>
      <c r="IG1016" s="459"/>
      <c r="IH1016" s="459"/>
      <c r="II1016" s="459"/>
      <c r="IJ1016" s="459"/>
      <c r="IK1016" s="459"/>
      <c r="IL1016" s="459"/>
      <c r="IM1016" s="459"/>
      <c r="IN1016" s="459"/>
      <c r="IO1016" s="459"/>
      <c r="IP1016" s="459"/>
      <c r="IQ1016" s="459"/>
      <c r="IR1016" s="459"/>
      <c r="IS1016" s="459"/>
      <c r="IT1016" s="459"/>
      <c r="IU1016" s="459"/>
      <c r="IV1016" s="459"/>
      <c r="RS1016" s="252"/>
    </row>
    <row r="1017" spans="1:487" s="461" customFormat="1" ht="18">
      <c r="A1017" s="605" t="s">
        <v>1902</v>
      </c>
      <c r="B1017" s="459"/>
      <c r="C1017" s="488"/>
      <c r="D1017" s="461" t="s">
        <v>137</v>
      </c>
      <c r="E1017" s="461">
        <f t="shared" si="14"/>
        <v>1</v>
      </c>
      <c r="F1017" s="524">
        <f t="shared" si="15"/>
        <v>0</v>
      </c>
      <c r="G1017" s="473"/>
      <c r="H1017" s="473"/>
      <c r="I1017" s="473"/>
      <c r="J1017" s="473"/>
      <c r="K1017" s="473"/>
      <c r="L1017" s="459"/>
      <c r="M1017" s="459"/>
      <c r="N1017" s="459"/>
      <c r="R1017" s="251"/>
      <c r="T1017" s="459"/>
      <c r="U1017" s="459"/>
      <c r="V1017" s="459"/>
      <c r="AA1017" s="251"/>
      <c r="AC1017" s="459"/>
      <c r="AD1017" s="459"/>
      <c r="AE1017" s="459"/>
      <c r="AJ1017" s="251"/>
      <c r="AL1017" s="459"/>
      <c r="AM1017" s="459"/>
      <c r="AN1017" s="459"/>
      <c r="AS1017" s="251"/>
      <c r="AU1017" s="459"/>
      <c r="AV1017" s="459"/>
      <c r="AW1017" s="459"/>
      <c r="BB1017" s="251"/>
      <c r="BD1017" s="459"/>
      <c r="BE1017" s="459"/>
      <c r="BF1017" s="459"/>
      <c r="BK1017" s="251"/>
      <c r="BM1017" s="459"/>
      <c r="BN1017" s="459"/>
      <c r="BO1017" s="459"/>
      <c r="BT1017" s="251"/>
      <c r="BV1017" s="459"/>
      <c r="BW1017" s="459"/>
      <c r="BX1017" s="459"/>
      <c r="CC1017" s="251"/>
      <c r="CE1017" s="459"/>
      <c r="CF1017" s="459"/>
      <c r="CG1017" s="459"/>
      <c r="CL1017" s="251"/>
      <c r="CN1017" s="459"/>
      <c r="CO1017" s="459"/>
      <c r="CP1017" s="459"/>
      <c r="CU1017" s="251"/>
      <c r="CW1017" s="459"/>
      <c r="CX1017" s="459"/>
      <c r="CY1017" s="459"/>
      <c r="DD1017" s="251"/>
      <c r="DF1017" s="459"/>
      <c r="DG1017" s="459"/>
      <c r="DH1017" s="459"/>
      <c r="DM1017" s="251"/>
      <c r="DO1017" s="459"/>
      <c r="DP1017" s="459"/>
      <c r="DQ1017" s="459"/>
      <c r="DV1017" s="251"/>
      <c r="DX1017" s="459"/>
      <c r="DY1017" s="459"/>
      <c r="DZ1017" s="459"/>
      <c r="EE1017" s="251"/>
      <c r="EG1017" s="459"/>
      <c r="EH1017" s="459"/>
      <c r="EI1017" s="459"/>
      <c r="EN1017" s="251"/>
      <c r="EP1017" s="459"/>
      <c r="EQ1017" s="459"/>
      <c r="ER1017" s="459"/>
      <c r="EW1017" s="251"/>
      <c r="EY1017" s="459"/>
      <c r="EZ1017" s="459"/>
      <c r="FA1017" s="459"/>
      <c r="FF1017" s="251"/>
      <c r="FH1017" s="459"/>
      <c r="FI1017" s="459"/>
      <c r="FJ1017" s="459"/>
      <c r="FO1017" s="251"/>
      <c r="FQ1017" s="459"/>
      <c r="FR1017" s="459"/>
      <c r="FS1017" s="459"/>
      <c r="FX1017" s="251"/>
      <c r="FZ1017" s="459"/>
      <c r="GA1017" s="459"/>
      <c r="GB1017" s="459"/>
      <c r="GG1017" s="251"/>
      <c r="GI1017" s="459"/>
      <c r="GJ1017" s="459"/>
      <c r="GK1017" s="459"/>
      <c r="GP1017" s="251"/>
      <c r="GR1017" s="459"/>
      <c r="GS1017" s="459"/>
      <c r="GT1017" s="459"/>
      <c r="GY1017" s="251"/>
      <c r="HA1017" s="459"/>
      <c r="HB1017" s="459"/>
      <c r="HC1017" s="459"/>
      <c r="HH1017" s="251"/>
      <c r="HJ1017" s="459"/>
      <c r="HK1017" s="459"/>
      <c r="HL1017" s="459"/>
      <c r="HQ1017" s="459"/>
      <c r="HR1017" s="459"/>
      <c r="HS1017" s="459"/>
      <c r="HT1017" s="459"/>
      <c r="HU1017" s="459"/>
      <c r="HV1017" s="459"/>
      <c r="HW1017" s="459"/>
      <c r="HX1017" s="459"/>
      <c r="HY1017" s="459"/>
      <c r="HZ1017" s="459"/>
      <c r="IA1017" s="459"/>
      <c r="IB1017" s="459"/>
      <c r="IC1017" s="459"/>
      <c r="ID1017" s="459"/>
      <c r="IE1017" s="459"/>
      <c r="IF1017" s="459"/>
      <c r="IG1017" s="459"/>
      <c r="IH1017" s="459"/>
      <c r="II1017" s="459"/>
      <c r="IJ1017" s="459"/>
      <c r="IK1017" s="459"/>
      <c r="IL1017" s="459"/>
      <c r="IM1017" s="459"/>
      <c r="IN1017" s="459"/>
      <c r="IO1017" s="459"/>
      <c r="IP1017" s="459"/>
      <c r="IQ1017" s="459"/>
      <c r="IR1017" s="459"/>
      <c r="IS1017" s="459"/>
      <c r="IT1017" s="459"/>
      <c r="IU1017" s="459"/>
      <c r="IV1017" s="459"/>
      <c r="RS1017" s="252"/>
    </row>
    <row r="1018" spans="1:487" s="461" customFormat="1" ht="18">
      <c r="A1018" s="605" t="s">
        <v>606</v>
      </c>
      <c r="B1018" s="459"/>
      <c r="C1018" s="488"/>
      <c r="D1018" s="606" t="s">
        <v>129</v>
      </c>
      <c r="E1018" s="461">
        <f t="shared" si="14"/>
        <v>1</v>
      </c>
      <c r="F1018" s="524">
        <f t="shared" si="15"/>
        <v>0</v>
      </c>
      <c r="G1018" s="473"/>
      <c r="H1018" s="473"/>
      <c r="I1018" s="473"/>
      <c r="J1018" s="473"/>
      <c r="K1018" s="473"/>
      <c r="L1018" s="459"/>
      <c r="N1018" s="459"/>
      <c r="R1018" s="251"/>
      <c r="T1018" s="459"/>
      <c r="U1018" s="459"/>
      <c r="V1018" s="459"/>
      <c r="AA1018" s="251"/>
      <c r="AC1018" s="459"/>
      <c r="AD1018" s="459"/>
      <c r="AE1018" s="459"/>
      <c r="AJ1018" s="251"/>
      <c r="AL1018" s="459"/>
      <c r="AM1018" s="459"/>
      <c r="AN1018" s="459"/>
      <c r="AS1018" s="251"/>
      <c r="AU1018" s="459"/>
      <c r="AV1018" s="459"/>
      <c r="AW1018" s="459"/>
      <c r="BB1018" s="251"/>
      <c r="BD1018" s="459"/>
      <c r="BE1018" s="459"/>
      <c r="BF1018" s="459"/>
      <c r="BK1018" s="251"/>
      <c r="BM1018" s="459"/>
      <c r="BN1018" s="459"/>
      <c r="BO1018" s="459"/>
      <c r="BT1018" s="251"/>
      <c r="BV1018" s="459"/>
      <c r="BW1018" s="459"/>
      <c r="BX1018" s="459"/>
      <c r="CC1018" s="251"/>
      <c r="CE1018" s="459"/>
      <c r="CF1018" s="459"/>
      <c r="CG1018" s="459"/>
      <c r="CL1018" s="251"/>
      <c r="CN1018" s="459"/>
      <c r="CO1018" s="459"/>
      <c r="CP1018" s="459"/>
      <c r="CU1018" s="251"/>
      <c r="CW1018" s="459"/>
      <c r="CX1018" s="459"/>
      <c r="CY1018" s="459"/>
      <c r="DD1018" s="251"/>
      <c r="DF1018" s="459"/>
      <c r="DG1018" s="459"/>
      <c r="DH1018" s="459"/>
      <c r="DM1018" s="251"/>
      <c r="DO1018" s="459"/>
      <c r="DP1018" s="459"/>
      <c r="DQ1018" s="459"/>
      <c r="DV1018" s="251"/>
      <c r="DX1018" s="459"/>
      <c r="DY1018" s="459"/>
      <c r="DZ1018" s="459"/>
      <c r="EE1018" s="251"/>
      <c r="EG1018" s="459"/>
      <c r="EH1018" s="459"/>
      <c r="EI1018" s="459"/>
      <c r="EN1018" s="251"/>
      <c r="EP1018" s="459"/>
      <c r="EQ1018" s="459"/>
      <c r="ER1018" s="459"/>
      <c r="EW1018" s="251"/>
      <c r="EY1018" s="459"/>
      <c r="EZ1018" s="459"/>
      <c r="FA1018" s="459"/>
      <c r="FF1018" s="251"/>
      <c r="FH1018" s="459"/>
      <c r="FI1018" s="459"/>
      <c r="FJ1018" s="459"/>
      <c r="FO1018" s="251"/>
      <c r="FQ1018" s="459"/>
      <c r="FR1018" s="459"/>
      <c r="FS1018" s="459"/>
      <c r="FX1018" s="251"/>
      <c r="FZ1018" s="459"/>
      <c r="GA1018" s="459"/>
      <c r="GB1018" s="459"/>
      <c r="GG1018" s="251"/>
      <c r="GI1018" s="459"/>
      <c r="GJ1018" s="459"/>
      <c r="GK1018" s="459"/>
      <c r="GP1018" s="251"/>
      <c r="GR1018" s="459"/>
      <c r="GS1018" s="459"/>
      <c r="GT1018" s="459"/>
      <c r="GY1018" s="251"/>
      <c r="HA1018" s="459"/>
      <c r="HB1018" s="459"/>
      <c r="HC1018" s="459"/>
      <c r="HH1018" s="251"/>
      <c r="HJ1018" s="459"/>
      <c r="HK1018" s="459"/>
      <c r="HL1018" s="459"/>
      <c r="HQ1018" s="459"/>
      <c r="HR1018" s="459"/>
      <c r="HS1018" s="459"/>
      <c r="HT1018" s="459"/>
      <c r="HU1018" s="459"/>
      <c r="HV1018" s="459"/>
      <c r="HW1018" s="459"/>
      <c r="HX1018" s="459"/>
      <c r="HY1018" s="459"/>
      <c r="HZ1018" s="459"/>
      <c r="IA1018" s="459"/>
      <c r="IB1018" s="459"/>
      <c r="IC1018" s="459"/>
      <c r="ID1018" s="459"/>
      <c r="IE1018" s="459"/>
      <c r="IF1018" s="459"/>
      <c r="IG1018" s="459"/>
      <c r="IH1018" s="459"/>
      <c r="II1018" s="459"/>
      <c r="IJ1018" s="459"/>
      <c r="IK1018" s="459"/>
      <c r="IL1018" s="459"/>
      <c r="IM1018" s="459"/>
      <c r="IN1018" s="459"/>
      <c r="IO1018" s="459"/>
      <c r="IP1018" s="459"/>
      <c r="IQ1018" s="459"/>
      <c r="IR1018" s="459"/>
      <c r="IS1018" s="459"/>
      <c r="IT1018" s="459"/>
      <c r="IU1018" s="459"/>
      <c r="IV1018" s="459"/>
      <c r="RS1018" s="252"/>
    </row>
    <row r="1019" spans="1:487" s="461" customFormat="1" ht="18">
      <c r="A1019" s="605" t="s">
        <v>489</v>
      </c>
      <c r="B1019" s="488"/>
      <c r="C1019" s="488"/>
      <c r="D1019" s="461" t="s">
        <v>140</v>
      </c>
      <c r="E1019" s="461">
        <f t="shared" si="14"/>
        <v>10</v>
      </c>
      <c r="F1019" s="524">
        <f t="shared" si="15"/>
        <v>0</v>
      </c>
      <c r="G1019" s="502"/>
      <c r="H1019" s="502"/>
      <c r="I1019" s="473"/>
      <c r="J1019" s="473"/>
      <c r="K1019" s="473"/>
      <c r="L1019" s="459"/>
      <c r="M1019" s="459"/>
      <c r="N1019" s="459"/>
      <c r="R1019" s="251"/>
      <c r="T1019" s="459"/>
      <c r="U1019" s="459"/>
      <c r="V1019" s="459"/>
      <c r="AA1019" s="251"/>
      <c r="AC1019" s="459"/>
      <c r="AD1019" s="459"/>
      <c r="AE1019" s="459"/>
      <c r="AJ1019" s="251"/>
      <c r="AL1019" s="459"/>
      <c r="AM1019" s="459"/>
      <c r="AN1019" s="459"/>
      <c r="AS1019" s="251"/>
      <c r="AU1019" s="459"/>
      <c r="AV1019" s="459"/>
      <c r="AW1019" s="459"/>
      <c r="BB1019" s="251"/>
      <c r="BD1019" s="459"/>
      <c r="BE1019" s="459"/>
      <c r="BF1019" s="459"/>
      <c r="BK1019" s="251"/>
      <c r="BM1019" s="459"/>
      <c r="BN1019" s="459"/>
      <c r="BO1019" s="459"/>
      <c r="BT1019" s="251"/>
      <c r="BV1019" s="459"/>
      <c r="BW1019" s="459"/>
      <c r="BX1019" s="459"/>
      <c r="CC1019" s="251"/>
      <c r="CE1019" s="459"/>
      <c r="CF1019" s="459"/>
      <c r="CG1019" s="459"/>
      <c r="CL1019" s="251"/>
      <c r="CN1019" s="459"/>
      <c r="CO1019" s="459"/>
      <c r="CP1019" s="459"/>
      <c r="CU1019" s="251"/>
      <c r="CW1019" s="459"/>
      <c r="CX1019" s="459"/>
      <c r="CY1019" s="459"/>
      <c r="DD1019" s="251"/>
      <c r="DF1019" s="459"/>
      <c r="DG1019" s="459"/>
      <c r="DH1019" s="459"/>
      <c r="DM1019" s="251"/>
      <c r="DO1019" s="459"/>
      <c r="DP1019" s="459"/>
      <c r="DQ1019" s="459"/>
      <c r="DV1019" s="251"/>
      <c r="DX1019" s="459"/>
      <c r="DY1019" s="459"/>
      <c r="DZ1019" s="459"/>
      <c r="EE1019" s="251"/>
      <c r="EG1019" s="459"/>
      <c r="EH1019" s="459"/>
      <c r="EI1019" s="459"/>
      <c r="EN1019" s="251"/>
      <c r="EP1019" s="459"/>
      <c r="EQ1019" s="459"/>
      <c r="ER1019" s="459"/>
      <c r="EW1019" s="251"/>
      <c r="EY1019" s="459"/>
      <c r="EZ1019" s="459"/>
      <c r="FA1019" s="459"/>
      <c r="FF1019" s="251"/>
      <c r="FH1019" s="459"/>
      <c r="FI1019" s="459"/>
      <c r="FJ1019" s="459"/>
      <c r="FO1019" s="251"/>
      <c r="FQ1019" s="459"/>
      <c r="FR1019" s="459"/>
      <c r="FS1019" s="459"/>
      <c r="FX1019" s="251"/>
      <c r="FZ1019" s="459"/>
      <c r="GA1019" s="459"/>
      <c r="GB1019" s="459"/>
      <c r="GG1019" s="251"/>
      <c r="GI1019" s="459"/>
      <c r="GJ1019" s="459"/>
      <c r="GK1019" s="459"/>
      <c r="GP1019" s="251"/>
      <c r="GR1019" s="459"/>
      <c r="GS1019" s="459"/>
      <c r="GT1019" s="459"/>
      <c r="GY1019" s="251"/>
      <c r="HA1019" s="459"/>
      <c r="HB1019" s="459"/>
      <c r="HC1019" s="459"/>
      <c r="HH1019" s="251"/>
      <c r="HJ1019" s="459"/>
      <c r="HK1019" s="459"/>
      <c r="HL1019" s="459"/>
      <c r="HQ1019" s="459"/>
      <c r="HR1019" s="459"/>
      <c r="HS1019" s="459"/>
      <c r="HT1019" s="459"/>
      <c r="HU1019" s="459"/>
      <c r="HV1019" s="459"/>
      <c r="HW1019" s="459"/>
      <c r="HX1019" s="459"/>
      <c r="HY1019" s="459"/>
      <c r="HZ1019" s="459"/>
      <c r="IA1019" s="459"/>
      <c r="IB1019" s="459"/>
      <c r="IC1019" s="459"/>
      <c r="ID1019" s="459"/>
      <c r="IE1019" s="459"/>
      <c r="IF1019" s="459"/>
      <c r="IG1019" s="459"/>
      <c r="IH1019" s="459"/>
      <c r="II1019" s="459"/>
      <c r="IJ1019" s="459"/>
      <c r="IK1019" s="459"/>
      <c r="IL1019" s="459"/>
      <c r="IM1019" s="459"/>
      <c r="IN1019" s="459"/>
      <c r="IO1019" s="459"/>
      <c r="IP1019" s="459"/>
      <c r="IQ1019" s="459"/>
      <c r="IR1019" s="459"/>
      <c r="IS1019" s="459"/>
      <c r="IT1019" s="459"/>
      <c r="IU1019" s="459"/>
      <c r="IV1019" s="459"/>
      <c r="RS1019" s="252"/>
    </row>
    <row r="1020" spans="1:487" s="461" customFormat="1" ht="18">
      <c r="A1020" s="605" t="s">
        <v>2433</v>
      </c>
      <c r="B1020" s="459"/>
      <c r="C1020" s="488"/>
      <c r="D1020" s="606" t="s">
        <v>129</v>
      </c>
      <c r="E1020" s="461">
        <f t="shared" si="14"/>
        <v>0</v>
      </c>
      <c r="F1020" s="524">
        <f t="shared" si="15"/>
        <v>0</v>
      </c>
      <c r="G1020" s="473"/>
      <c r="H1020" s="473"/>
      <c r="I1020" s="473"/>
      <c r="J1020" s="473"/>
      <c r="K1020" s="473"/>
      <c r="L1020" s="459"/>
      <c r="M1020" s="459"/>
      <c r="N1020" s="459"/>
      <c r="R1020" s="251"/>
      <c r="T1020" s="459"/>
      <c r="U1020" s="459"/>
      <c r="V1020" s="459"/>
      <c r="AA1020" s="251"/>
      <c r="AC1020" s="459"/>
      <c r="AD1020" s="459"/>
      <c r="AE1020" s="459"/>
      <c r="AJ1020" s="251"/>
      <c r="AL1020" s="459"/>
      <c r="AM1020" s="459"/>
      <c r="AN1020" s="459"/>
      <c r="AS1020" s="251"/>
      <c r="AU1020" s="459"/>
      <c r="AV1020" s="459"/>
      <c r="AW1020" s="459"/>
      <c r="BB1020" s="251"/>
      <c r="BD1020" s="459"/>
      <c r="BE1020" s="459"/>
      <c r="BF1020" s="459"/>
      <c r="BK1020" s="251"/>
      <c r="BM1020" s="459"/>
      <c r="BN1020" s="459"/>
      <c r="BO1020" s="459"/>
      <c r="BT1020" s="251"/>
      <c r="BV1020" s="459"/>
      <c r="BW1020" s="459"/>
      <c r="BX1020" s="459"/>
      <c r="CC1020" s="251"/>
      <c r="CE1020" s="459"/>
      <c r="CF1020" s="459"/>
      <c r="CG1020" s="459"/>
      <c r="CL1020" s="251"/>
      <c r="CN1020" s="459"/>
      <c r="CO1020" s="459"/>
      <c r="CP1020" s="459"/>
      <c r="CU1020" s="251"/>
      <c r="CW1020" s="459"/>
      <c r="CX1020" s="459"/>
      <c r="CY1020" s="459"/>
      <c r="DD1020" s="251"/>
      <c r="DF1020" s="459"/>
      <c r="DG1020" s="459"/>
      <c r="DH1020" s="459"/>
      <c r="DM1020" s="251"/>
      <c r="DO1020" s="459"/>
      <c r="DP1020" s="459"/>
      <c r="DQ1020" s="459"/>
      <c r="DV1020" s="251"/>
      <c r="DX1020" s="459"/>
      <c r="DY1020" s="459"/>
      <c r="DZ1020" s="459"/>
      <c r="EE1020" s="251"/>
      <c r="EG1020" s="459"/>
      <c r="EH1020" s="459"/>
      <c r="EI1020" s="459"/>
      <c r="EN1020" s="251"/>
      <c r="EP1020" s="459"/>
      <c r="EQ1020" s="459"/>
      <c r="ER1020" s="459"/>
      <c r="EW1020" s="251"/>
      <c r="EY1020" s="459"/>
      <c r="EZ1020" s="459"/>
      <c r="FA1020" s="459"/>
      <c r="FF1020" s="251"/>
      <c r="FH1020" s="459"/>
      <c r="FI1020" s="459"/>
      <c r="FJ1020" s="459"/>
      <c r="FO1020" s="251"/>
      <c r="FQ1020" s="459"/>
      <c r="FR1020" s="459"/>
      <c r="FS1020" s="459"/>
      <c r="FX1020" s="251"/>
      <c r="FZ1020" s="459"/>
      <c r="GA1020" s="459"/>
      <c r="GB1020" s="459"/>
      <c r="GG1020" s="251"/>
      <c r="GI1020" s="459"/>
      <c r="GJ1020" s="459"/>
      <c r="GK1020" s="459"/>
      <c r="GP1020" s="251"/>
      <c r="GR1020" s="459"/>
      <c r="GS1020" s="459"/>
      <c r="GT1020" s="459"/>
      <c r="GY1020" s="251"/>
      <c r="HA1020" s="459"/>
      <c r="HB1020" s="459"/>
      <c r="HC1020" s="459"/>
      <c r="HH1020" s="251"/>
      <c r="HJ1020" s="459"/>
      <c r="HK1020" s="459"/>
      <c r="HL1020" s="459"/>
      <c r="HQ1020" s="459"/>
      <c r="HR1020" s="459"/>
      <c r="HS1020" s="459"/>
      <c r="HT1020" s="459"/>
      <c r="HU1020" s="459"/>
      <c r="HV1020" s="459"/>
      <c r="HW1020" s="459"/>
      <c r="HX1020" s="459"/>
      <c r="HY1020" s="459"/>
      <c r="HZ1020" s="459"/>
      <c r="IA1020" s="459"/>
      <c r="IB1020" s="459"/>
      <c r="IC1020" s="459"/>
      <c r="ID1020" s="459"/>
      <c r="IE1020" s="459"/>
      <c r="IF1020" s="459"/>
      <c r="IG1020" s="459"/>
      <c r="IH1020" s="459"/>
      <c r="II1020" s="459"/>
      <c r="IJ1020" s="459"/>
      <c r="IK1020" s="459"/>
      <c r="IL1020" s="459"/>
      <c r="IM1020" s="459"/>
      <c r="IN1020" s="459"/>
      <c r="IO1020" s="459"/>
      <c r="IP1020" s="459"/>
      <c r="IQ1020" s="459"/>
      <c r="IR1020" s="459"/>
      <c r="IS1020" s="459"/>
      <c r="IT1020" s="459"/>
      <c r="IU1020" s="459"/>
      <c r="IV1020" s="459"/>
      <c r="RS1020" s="252"/>
    </row>
    <row r="1021" spans="1:487" s="461" customFormat="1" ht="18">
      <c r="A1021" s="605" t="s">
        <v>468</v>
      </c>
      <c r="B1021" s="488"/>
      <c r="C1021" s="488"/>
      <c r="D1021" s="461" t="s">
        <v>136</v>
      </c>
      <c r="E1021" s="461">
        <f t="shared" si="14"/>
        <v>26</v>
      </c>
      <c r="F1021" s="524">
        <f t="shared" si="15"/>
        <v>0</v>
      </c>
      <c r="G1021" s="473"/>
      <c r="H1021" s="473"/>
      <c r="I1021" s="473"/>
      <c r="J1021" s="473"/>
      <c r="K1021" s="473"/>
      <c r="N1021" s="459"/>
      <c r="R1021" s="251"/>
      <c r="T1021" s="459"/>
      <c r="U1021" s="459"/>
      <c r="V1021" s="459"/>
      <c r="AA1021" s="251"/>
      <c r="AC1021" s="459"/>
      <c r="AD1021" s="459"/>
      <c r="AE1021" s="459"/>
      <c r="AJ1021" s="251"/>
      <c r="AL1021" s="459"/>
      <c r="AM1021" s="459"/>
      <c r="AN1021" s="459"/>
      <c r="AS1021" s="251"/>
      <c r="AU1021" s="459"/>
      <c r="AV1021" s="459"/>
      <c r="AW1021" s="459"/>
      <c r="BB1021" s="251"/>
      <c r="BD1021" s="459"/>
      <c r="BE1021" s="459"/>
      <c r="BF1021" s="459"/>
      <c r="BK1021" s="251"/>
      <c r="BM1021" s="459"/>
      <c r="BN1021" s="459"/>
      <c r="BO1021" s="459"/>
      <c r="BT1021" s="251"/>
      <c r="BV1021" s="459"/>
      <c r="BW1021" s="459"/>
      <c r="BX1021" s="459"/>
      <c r="CC1021" s="251"/>
      <c r="CE1021" s="459"/>
      <c r="CF1021" s="459"/>
      <c r="CG1021" s="459"/>
      <c r="CL1021" s="251"/>
      <c r="CN1021" s="459"/>
      <c r="CO1021" s="459"/>
      <c r="CP1021" s="459"/>
      <c r="CU1021" s="251"/>
      <c r="CW1021" s="459"/>
      <c r="CX1021" s="459"/>
      <c r="CY1021" s="459"/>
      <c r="DD1021" s="251"/>
      <c r="DF1021" s="459"/>
      <c r="DG1021" s="459"/>
      <c r="DH1021" s="459"/>
      <c r="DM1021" s="251"/>
      <c r="DO1021" s="459"/>
      <c r="DP1021" s="459"/>
      <c r="DQ1021" s="459"/>
      <c r="DV1021" s="251"/>
      <c r="DX1021" s="459"/>
      <c r="DY1021" s="459"/>
      <c r="DZ1021" s="459"/>
      <c r="EE1021" s="251"/>
      <c r="EG1021" s="459"/>
      <c r="EH1021" s="459"/>
      <c r="EI1021" s="459"/>
      <c r="EN1021" s="251"/>
      <c r="EP1021" s="459"/>
      <c r="EQ1021" s="459"/>
      <c r="ER1021" s="459"/>
      <c r="EW1021" s="251"/>
      <c r="EY1021" s="459"/>
      <c r="EZ1021" s="459"/>
      <c r="FA1021" s="459"/>
      <c r="FF1021" s="251"/>
      <c r="FH1021" s="459"/>
      <c r="FI1021" s="459"/>
      <c r="FJ1021" s="459"/>
      <c r="FO1021" s="251"/>
      <c r="FQ1021" s="459"/>
      <c r="FR1021" s="459"/>
      <c r="FS1021" s="459"/>
      <c r="FX1021" s="251"/>
      <c r="FZ1021" s="459"/>
      <c r="GA1021" s="459"/>
      <c r="GB1021" s="459"/>
      <c r="GG1021" s="251"/>
      <c r="GI1021" s="459"/>
      <c r="GJ1021" s="459"/>
      <c r="GK1021" s="459"/>
      <c r="GP1021" s="251"/>
      <c r="GR1021" s="459"/>
      <c r="GS1021" s="459"/>
      <c r="GT1021" s="459"/>
      <c r="GY1021" s="251"/>
      <c r="HA1021" s="459"/>
      <c r="HB1021" s="459"/>
      <c r="HC1021" s="459"/>
      <c r="HH1021" s="251"/>
      <c r="HJ1021" s="459"/>
      <c r="HK1021" s="459"/>
      <c r="HL1021" s="459"/>
      <c r="HQ1021" s="459"/>
      <c r="HR1021" s="459"/>
      <c r="HS1021" s="459"/>
      <c r="HT1021" s="459"/>
      <c r="HU1021" s="459"/>
      <c r="HV1021" s="459"/>
      <c r="HW1021" s="459"/>
      <c r="HX1021" s="459"/>
      <c r="HY1021" s="459"/>
      <c r="HZ1021" s="459"/>
      <c r="IA1021" s="459"/>
      <c r="IB1021" s="459"/>
      <c r="IC1021" s="459"/>
      <c r="ID1021" s="459"/>
      <c r="IE1021" s="459"/>
      <c r="IF1021" s="459"/>
      <c r="IG1021" s="459"/>
      <c r="IH1021" s="459"/>
      <c r="II1021" s="459"/>
      <c r="IJ1021" s="459"/>
      <c r="IK1021" s="459"/>
      <c r="IL1021" s="459"/>
      <c r="IM1021" s="459"/>
      <c r="IN1021" s="459"/>
      <c r="IO1021" s="459"/>
      <c r="IP1021" s="459"/>
      <c r="IQ1021" s="459"/>
      <c r="IR1021" s="459"/>
      <c r="IS1021" s="459"/>
      <c r="IT1021" s="459"/>
      <c r="IU1021" s="459"/>
      <c r="IV1021" s="459"/>
      <c r="RS1021" s="252"/>
    </row>
    <row r="1022" spans="1:487" s="461" customFormat="1" ht="18">
      <c r="A1022" s="605" t="s">
        <v>915</v>
      </c>
      <c r="B1022" s="488"/>
      <c r="C1022" s="488"/>
      <c r="D1022" s="461" t="s">
        <v>130</v>
      </c>
      <c r="E1022" s="461">
        <f t="shared" si="14"/>
        <v>8</v>
      </c>
      <c r="F1022" s="524">
        <f t="shared" si="15"/>
        <v>0</v>
      </c>
      <c r="G1022" s="473"/>
      <c r="H1022" s="473"/>
      <c r="I1022" s="473"/>
      <c r="J1022" s="473"/>
      <c r="K1022" s="473"/>
      <c r="M1022" s="459"/>
      <c r="N1022" s="459"/>
      <c r="R1022" s="251"/>
      <c r="T1022" s="459"/>
      <c r="U1022" s="459"/>
      <c r="V1022" s="459"/>
      <c r="AA1022" s="251"/>
      <c r="AC1022" s="459"/>
      <c r="AD1022" s="459"/>
      <c r="AE1022" s="459"/>
      <c r="AJ1022" s="251"/>
      <c r="AL1022" s="459"/>
      <c r="AM1022" s="459"/>
      <c r="AN1022" s="459"/>
      <c r="AS1022" s="251"/>
      <c r="AU1022" s="459"/>
      <c r="AV1022" s="459"/>
      <c r="AW1022" s="459"/>
      <c r="BB1022" s="251"/>
      <c r="BD1022" s="459"/>
      <c r="BE1022" s="459"/>
      <c r="BF1022" s="459"/>
      <c r="BK1022" s="251"/>
      <c r="BM1022" s="459"/>
      <c r="BN1022" s="459"/>
      <c r="BO1022" s="459"/>
      <c r="BT1022" s="251"/>
      <c r="BV1022" s="459"/>
      <c r="BW1022" s="459"/>
      <c r="BX1022" s="459"/>
      <c r="CC1022" s="251"/>
      <c r="CE1022" s="459"/>
      <c r="CF1022" s="459"/>
      <c r="CG1022" s="459"/>
      <c r="CL1022" s="251"/>
      <c r="CN1022" s="459"/>
      <c r="CO1022" s="459"/>
      <c r="CP1022" s="459"/>
      <c r="CU1022" s="251"/>
      <c r="CW1022" s="459"/>
      <c r="CX1022" s="459"/>
      <c r="CY1022" s="459"/>
      <c r="DD1022" s="251"/>
      <c r="DF1022" s="459"/>
      <c r="DG1022" s="459"/>
      <c r="DH1022" s="459"/>
      <c r="DM1022" s="251"/>
      <c r="DO1022" s="459"/>
      <c r="DP1022" s="459"/>
      <c r="DQ1022" s="459"/>
      <c r="DV1022" s="251"/>
      <c r="DX1022" s="459"/>
      <c r="DY1022" s="459"/>
      <c r="DZ1022" s="459"/>
      <c r="EE1022" s="251"/>
      <c r="EG1022" s="459"/>
      <c r="EH1022" s="459"/>
      <c r="EI1022" s="459"/>
      <c r="EN1022" s="251"/>
      <c r="EP1022" s="459"/>
      <c r="EQ1022" s="459"/>
      <c r="ER1022" s="459"/>
      <c r="EW1022" s="251"/>
      <c r="EY1022" s="459"/>
      <c r="EZ1022" s="459"/>
      <c r="FA1022" s="459"/>
      <c r="FF1022" s="251"/>
      <c r="FH1022" s="459"/>
      <c r="FI1022" s="459"/>
      <c r="FJ1022" s="459"/>
      <c r="FO1022" s="251"/>
      <c r="FQ1022" s="459"/>
      <c r="FR1022" s="459"/>
      <c r="FS1022" s="459"/>
      <c r="FX1022" s="251"/>
      <c r="FZ1022" s="459"/>
      <c r="GA1022" s="459"/>
      <c r="GB1022" s="459"/>
      <c r="GG1022" s="251"/>
      <c r="GI1022" s="459"/>
      <c r="GJ1022" s="459"/>
      <c r="GK1022" s="459"/>
      <c r="GP1022" s="251"/>
      <c r="GR1022" s="459"/>
      <c r="GS1022" s="459"/>
      <c r="GT1022" s="459"/>
      <c r="GY1022" s="251"/>
      <c r="HA1022" s="459"/>
      <c r="HB1022" s="459"/>
      <c r="HC1022" s="459"/>
      <c r="HH1022" s="251"/>
      <c r="HJ1022" s="459"/>
      <c r="HK1022" s="459"/>
      <c r="HL1022" s="459"/>
      <c r="HQ1022" s="459"/>
      <c r="HR1022" s="459"/>
      <c r="HS1022" s="459"/>
      <c r="HT1022" s="459"/>
      <c r="HU1022" s="459"/>
      <c r="HV1022" s="459"/>
      <c r="HW1022" s="459"/>
      <c r="HX1022" s="459"/>
      <c r="HY1022" s="459"/>
      <c r="HZ1022" s="459"/>
      <c r="IA1022" s="459"/>
      <c r="IB1022" s="459"/>
      <c r="IC1022" s="459"/>
      <c r="ID1022" s="459"/>
      <c r="IE1022" s="459"/>
      <c r="IF1022" s="459"/>
      <c r="IG1022" s="459"/>
      <c r="IH1022" s="459"/>
      <c r="II1022" s="459"/>
      <c r="IJ1022" s="459"/>
      <c r="IK1022" s="459"/>
      <c r="IL1022" s="459"/>
      <c r="IM1022" s="459"/>
      <c r="IN1022" s="459"/>
      <c r="IO1022" s="459"/>
      <c r="IP1022" s="459"/>
      <c r="IQ1022" s="459"/>
      <c r="IR1022" s="459"/>
      <c r="IS1022" s="459"/>
      <c r="IT1022" s="459"/>
      <c r="IU1022" s="459"/>
      <c r="IV1022" s="459"/>
      <c r="RS1022" s="252"/>
    </row>
    <row r="1023" spans="1:487" s="461" customFormat="1" ht="18">
      <c r="A1023" s="605" t="s">
        <v>487</v>
      </c>
      <c r="B1023" s="488"/>
      <c r="C1023" s="488"/>
      <c r="D1023" s="461" t="s">
        <v>133</v>
      </c>
      <c r="E1023" s="461">
        <f t="shared" si="14"/>
        <v>13</v>
      </c>
      <c r="F1023" s="524">
        <f t="shared" si="15"/>
        <v>11</v>
      </c>
      <c r="G1023" s="502"/>
      <c r="H1023" s="502"/>
      <c r="I1023" s="473">
        <v>11</v>
      </c>
      <c r="J1023" s="473"/>
      <c r="K1023" s="473"/>
      <c r="M1023" s="459"/>
      <c r="N1023" s="459"/>
      <c r="R1023" s="251"/>
      <c r="T1023" s="459"/>
      <c r="U1023" s="459"/>
      <c r="V1023" s="459"/>
      <c r="AA1023" s="251"/>
      <c r="AC1023" s="459"/>
      <c r="AD1023" s="459"/>
      <c r="AE1023" s="459"/>
      <c r="AJ1023" s="251"/>
      <c r="AL1023" s="459"/>
      <c r="AM1023" s="459"/>
      <c r="AN1023" s="459"/>
      <c r="AS1023" s="251"/>
      <c r="AU1023" s="459"/>
      <c r="AV1023" s="459"/>
      <c r="AW1023" s="459"/>
      <c r="BB1023" s="251"/>
      <c r="BD1023" s="459"/>
      <c r="BE1023" s="459"/>
      <c r="BF1023" s="459"/>
      <c r="BK1023" s="251"/>
      <c r="BM1023" s="459"/>
      <c r="BN1023" s="459"/>
      <c r="BO1023" s="459"/>
      <c r="BT1023" s="251"/>
      <c r="BV1023" s="459"/>
      <c r="BW1023" s="459"/>
      <c r="BX1023" s="459"/>
      <c r="CC1023" s="251"/>
      <c r="CE1023" s="459"/>
      <c r="CF1023" s="459"/>
      <c r="CG1023" s="459"/>
      <c r="CL1023" s="251"/>
      <c r="CN1023" s="459"/>
      <c r="CO1023" s="459"/>
      <c r="CP1023" s="459"/>
      <c r="CU1023" s="251"/>
      <c r="CW1023" s="459"/>
      <c r="CX1023" s="459"/>
      <c r="CY1023" s="459"/>
      <c r="DD1023" s="251"/>
      <c r="DF1023" s="459"/>
      <c r="DG1023" s="459"/>
      <c r="DH1023" s="459"/>
      <c r="DM1023" s="251"/>
      <c r="DO1023" s="459"/>
      <c r="DP1023" s="459"/>
      <c r="DQ1023" s="459"/>
      <c r="DV1023" s="251"/>
      <c r="DX1023" s="459"/>
      <c r="DY1023" s="459"/>
      <c r="DZ1023" s="459"/>
      <c r="EE1023" s="251"/>
      <c r="EG1023" s="459"/>
      <c r="EH1023" s="459"/>
      <c r="EI1023" s="459"/>
      <c r="EN1023" s="251"/>
      <c r="EP1023" s="459"/>
      <c r="EQ1023" s="459"/>
      <c r="ER1023" s="459"/>
      <c r="EW1023" s="251"/>
      <c r="EY1023" s="459"/>
      <c r="EZ1023" s="459"/>
      <c r="FA1023" s="459"/>
      <c r="FF1023" s="251"/>
      <c r="FH1023" s="459"/>
      <c r="FI1023" s="459"/>
      <c r="FJ1023" s="459"/>
      <c r="FO1023" s="251"/>
      <c r="FQ1023" s="459"/>
      <c r="FR1023" s="459"/>
      <c r="FS1023" s="459"/>
      <c r="FX1023" s="251"/>
      <c r="FZ1023" s="459"/>
      <c r="GA1023" s="459"/>
      <c r="GB1023" s="459"/>
      <c r="GG1023" s="251"/>
      <c r="GI1023" s="459"/>
      <c r="GJ1023" s="459"/>
      <c r="GK1023" s="459"/>
      <c r="GP1023" s="251"/>
      <c r="GR1023" s="459"/>
      <c r="GS1023" s="459"/>
      <c r="GT1023" s="459"/>
      <c r="GY1023" s="251"/>
      <c r="HA1023" s="459"/>
      <c r="HB1023" s="459"/>
      <c r="HC1023" s="459"/>
      <c r="HH1023" s="251"/>
      <c r="HJ1023" s="459"/>
      <c r="HK1023" s="459"/>
      <c r="HL1023" s="459"/>
      <c r="HQ1023" s="459"/>
      <c r="HR1023" s="459"/>
      <c r="HS1023" s="459"/>
      <c r="HT1023" s="459"/>
      <c r="HU1023" s="459"/>
      <c r="HV1023" s="459"/>
      <c r="HW1023" s="459"/>
      <c r="HX1023" s="459"/>
      <c r="HY1023" s="459"/>
      <c r="HZ1023" s="459"/>
      <c r="IA1023" s="459"/>
      <c r="IB1023" s="459"/>
      <c r="IC1023" s="459"/>
      <c r="ID1023" s="459"/>
      <c r="IE1023" s="459"/>
      <c r="IF1023" s="459"/>
      <c r="IG1023" s="459"/>
      <c r="IH1023" s="459"/>
      <c r="II1023" s="459"/>
      <c r="IJ1023" s="459"/>
      <c r="IK1023" s="459"/>
      <c r="IL1023" s="459"/>
      <c r="IM1023" s="459"/>
      <c r="IN1023" s="459"/>
      <c r="IO1023" s="459"/>
      <c r="IP1023" s="459"/>
      <c r="IQ1023" s="459"/>
      <c r="IR1023" s="459"/>
      <c r="IS1023" s="459"/>
      <c r="IT1023" s="459"/>
      <c r="IU1023" s="459"/>
      <c r="IV1023" s="459"/>
      <c r="RS1023" s="252"/>
    </row>
    <row r="1024" spans="1:487" s="461" customFormat="1" ht="18">
      <c r="A1024" s="605" t="s">
        <v>2434</v>
      </c>
      <c r="B1024" s="459"/>
      <c r="C1024" s="488"/>
      <c r="D1024" s="606" t="s">
        <v>129</v>
      </c>
      <c r="E1024" s="461">
        <f t="shared" si="14"/>
        <v>0</v>
      </c>
      <c r="F1024" s="524">
        <f t="shared" si="15"/>
        <v>0</v>
      </c>
      <c r="G1024" s="473"/>
      <c r="H1024" s="473"/>
      <c r="I1024" s="473"/>
      <c r="J1024" s="473"/>
      <c r="K1024" s="473"/>
      <c r="L1024" s="509"/>
      <c r="M1024" s="459"/>
      <c r="N1024" s="459"/>
      <c r="R1024" s="251"/>
      <c r="T1024" s="459"/>
      <c r="U1024" s="459"/>
      <c r="V1024" s="459"/>
      <c r="AA1024" s="251"/>
      <c r="AC1024" s="459"/>
      <c r="AD1024" s="459"/>
      <c r="AE1024" s="459"/>
      <c r="AJ1024" s="251"/>
      <c r="AL1024" s="459"/>
      <c r="AM1024" s="459"/>
      <c r="AN1024" s="459"/>
      <c r="AS1024" s="251"/>
      <c r="AU1024" s="459"/>
      <c r="AV1024" s="459"/>
      <c r="AW1024" s="459"/>
      <c r="BB1024" s="251"/>
      <c r="BD1024" s="459"/>
      <c r="BE1024" s="459"/>
      <c r="BF1024" s="459"/>
      <c r="BK1024" s="251"/>
      <c r="BM1024" s="459"/>
      <c r="BN1024" s="459"/>
      <c r="BO1024" s="459"/>
      <c r="BT1024" s="251"/>
      <c r="BV1024" s="459"/>
      <c r="BW1024" s="459"/>
      <c r="BX1024" s="459"/>
      <c r="CC1024" s="251"/>
      <c r="CE1024" s="459"/>
      <c r="CF1024" s="459"/>
      <c r="CG1024" s="459"/>
      <c r="CL1024" s="251"/>
      <c r="CN1024" s="459"/>
      <c r="CO1024" s="459"/>
      <c r="CP1024" s="459"/>
      <c r="CU1024" s="251"/>
      <c r="CW1024" s="459"/>
      <c r="CX1024" s="459"/>
      <c r="CY1024" s="459"/>
      <c r="DD1024" s="251"/>
      <c r="DF1024" s="459"/>
      <c r="DG1024" s="459"/>
      <c r="DH1024" s="459"/>
      <c r="DM1024" s="251"/>
      <c r="DO1024" s="459"/>
      <c r="DP1024" s="459"/>
      <c r="DQ1024" s="459"/>
      <c r="DV1024" s="251"/>
      <c r="DX1024" s="459"/>
      <c r="DY1024" s="459"/>
      <c r="DZ1024" s="459"/>
      <c r="EE1024" s="251"/>
      <c r="EG1024" s="459"/>
      <c r="EH1024" s="459"/>
      <c r="EI1024" s="459"/>
      <c r="EN1024" s="251"/>
      <c r="EP1024" s="459"/>
      <c r="EQ1024" s="459"/>
      <c r="ER1024" s="459"/>
      <c r="EW1024" s="251"/>
      <c r="EY1024" s="459"/>
      <c r="EZ1024" s="459"/>
      <c r="FA1024" s="459"/>
      <c r="FF1024" s="251"/>
      <c r="FH1024" s="459"/>
      <c r="FI1024" s="459"/>
      <c r="FJ1024" s="459"/>
      <c r="FO1024" s="251"/>
      <c r="FQ1024" s="459"/>
      <c r="FR1024" s="459"/>
      <c r="FS1024" s="459"/>
      <c r="FX1024" s="251"/>
      <c r="FZ1024" s="459"/>
      <c r="GA1024" s="459"/>
      <c r="GB1024" s="459"/>
      <c r="GG1024" s="251"/>
      <c r="GI1024" s="459"/>
      <c r="GJ1024" s="459"/>
      <c r="GK1024" s="459"/>
      <c r="GP1024" s="251"/>
      <c r="GR1024" s="459"/>
      <c r="GS1024" s="459"/>
      <c r="GT1024" s="459"/>
      <c r="GY1024" s="251"/>
      <c r="HA1024" s="459"/>
      <c r="HB1024" s="459"/>
      <c r="HC1024" s="459"/>
      <c r="HH1024" s="251"/>
      <c r="HJ1024" s="459"/>
      <c r="HK1024" s="459"/>
      <c r="HL1024" s="459"/>
      <c r="HQ1024" s="459"/>
      <c r="HR1024" s="459"/>
      <c r="HS1024" s="459"/>
      <c r="HT1024" s="459"/>
      <c r="HU1024" s="459"/>
      <c r="HV1024" s="459"/>
      <c r="HW1024" s="459"/>
      <c r="HX1024" s="459"/>
      <c r="HY1024" s="459"/>
      <c r="HZ1024" s="459"/>
      <c r="IA1024" s="459"/>
      <c r="IB1024" s="459"/>
      <c r="IC1024" s="459"/>
      <c r="ID1024" s="459"/>
      <c r="IE1024" s="459"/>
      <c r="IF1024" s="459"/>
      <c r="IG1024" s="459"/>
      <c r="IH1024" s="459"/>
      <c r="II1024" s="459"/>
      <c r="IJ1024" s="459"/>
      <c r="IK1024" s="459"/>
      <c r="IL1024" s="459"/>
      <c r="IM1024" s="459"/>
      <c r="IN1024" s="459"/>
      <c r="IO1024" s="459"/>
      <c r="IP1024" s="459"/>
      <c r="IQ1024" s="459"/>
      <c r="IR1024" s="459"/>
      <c r="IS1024" s="459"/>
      <c r="IT1024" s="459"/>
      <c r="IU1024" s="459"/>
      <c r="IV1024" s="459"/>
      <c r="RS1024" s="252"/>
    </row>
    <row r="1025" spans="1:487" s="461" customFormat="1" ht="18">
      <c r="A1025" s="605" t="s">
        <v>720</v>
      </c>
      <c r="B1025" s="488"/>
      <c r="C1025" s="488"/>
      <c r="D1025" s="461" t="s">
        <v>131</v>
      </c>
      <c r="E1025" s="461">
        <f t="shared" si="14"/>
        <v>1</v>
      </c>
      <c r="F1025" s="524">
        <f t="shared" si="15"/>
        <v>0</v>
      </c>
      <c r="G1025" s="473"/>
      <c r="H1025" s="473"/>
      <c r="I1025" s="473"/>
      <c r="J1025" s="473"/>
      <c r="K1025" s="473"/>
      <c r="L1025" s="509"/>
      <c r="M1025" s="459"/>
      <c r="N1025" s="459"/>
      <c r="R1025" s="251"/>
      <c r="T1025" s="459"/>
      <c r="U1025" s="459"/>
      <c r="V1025" s="459"/>
      <c r="AA1025" s="251"/>
      <c r="AC1025" s="459"/>
      <c r="AD1025" s="459"/>
      <c r="AE1025" s="459"/>
      <c r="AJ1025" s="251"/>
      <c r="AL1025" s="459"/>
      <c r="AM1025" s="459"/>
      <c r="AN1025" s="459"/>
      <c r="AS1025" s="251"/>
      <c r="AU1025" s="459"/>
      <c r="AV1025" s="459"/>
      <c r="AW1025" s="459"/>
      <c r="BB1025" s="251"/>
      <c r="BD1025" s="459"/>
      <c r="BE1025" s="459"/>
      <c r="BF1025" s="459"/>
      <c r="BK1025" s="251"/>
      <c r="BM1025" s="459"/>
      <c r="BN1025" s="459"/>
      <c r="BO1025" s="459"/>
      <c r="BT1025" s="251"/>
      <c r="BV1025" s="459"/>
      <c r="BW1025" s="459"/>
      <c r="BX1025" s="459"/>
      <c r="CC1025" s="251"/>
      <c r="CE1025" s="459"/>
      <c r="CF1025" s="459"/>
      <c r="CG1025" s="459"/>
      <c r="CL1025" s="251"/>
      <c r="CN1025" s="459"/>
      <c r="CO1025" s="459"/>
      <c r="CP1025" s="459"/>
      <c r="CU1025" s="251"/>
      <c r="CW1025" s="459"/>
      <c r="CX1025" s="459"/>
      <c r="CY1025" s="459"/>
      <c r="DD1025" s="251"/>
      <c r="DF1025" s="459"/>
      <c r="DG1025" s="459"/>
      <c r="DH1025" s="459"/>
      <c r="DM1025" s="251"/>
      <c r="DO1025" s="459"/>
      <c r="DP1025" s="459"/>
      <c r="DQ1025" s="459"/>
      <c r="DV1025" s="251"/>
      <c r="DX1025" s="459"/>
      <c r="DY1025" s="459"/>
      <c r="DZ1025" s="459"/>
      <c r="EE1025" s="251"/>
      <c r="EG1025" s="459"/>
      <c r="EH1025" s="459"/>
      <c r="EI1025" s="459"/>
      <c r="EN1025" s="251"/>
      <c r="EP1025" s="459"/>
      <c r="EQ1025" s="459"/>
      <c r="ER1025" s="459"/>
      <c r="EW1025" s="251"/>
      <c r="EY1025" s="459"/>
      <c r="EZ1025" s="459"/>
      <c r="FA1025" s="459"/>
      <c r="FF1025" s="251"/>
      <c r="FH1025" s="459"/>
      <c r="FI1025" s="459"/>
      <c r="FJ1025" s="459"/>
      <c r="FO1025" s="251"/>
      <c r="FQ1025" s="459"/>
      <c r="FR1025" s="459"/>
      <c r="FS1025" s="459"/>
      <c r="FX1025" s="251"/>
      <c r="FZ1025" s="459"/>
      <c r="GA1025" s="459"/>
      <c r="GB1025" s="459"/>
      <c r="GG1025" s="251"/>
      <c r="GI1025" s="459"/>
      <c r="GJ1025" s="459"/>
      <c r="GK1025" s="459"/>
      <c r="GP1025" s="251"/>
      <c r="GR1025" s="459"/>
      <c r="GS1025" s="459"/>
      <c r="GT1025" s="459"/>
      <c r="GY1025" s="251"/>
      <c r="HA1025" s="459"/>
      <c r="HB1025" s="459"/>
      <c r="HC1025" s="459"/>
      <c r="HH1025" s="251"/>
      <c r="HJ1025" s="459"/>
      <c r="HK1025" s="459"/>
      <c r="HL1025" s="459"/>
      <c r="HQ1025" s="459"/>
      <c r="HR1025" s="459"/>
      <c r="HS1025" s="459"/>
      <c r="HT1025" s="459"/>
      <c r="HU1025" s="459"/>
      <c r="HV1025" s="459"/>
      <c r="HW1025" s="459"/>
      <c r="HX1025" s="459"/>
      <c r="HY1025" s="459"/>
      <c r="HZ1025" s="459"/>
      <c r="IA1025" s="459"/>
      <c r="IB1025" s="459"/>
      <c r="IC1025" s="459"/>
      <c r="ID1025" s="459"/>
      <c r="IE1025" s="459"/>
      <c r="IF1025" s="459"/>
      <c r="IG1025" s="459"/>
      <c r="IH1025" s="459"/>
      <c r="II1025" s="459"/>
      <c r="IJ1025" s="459"/>
      <c r="IK1025" s="459"/>
      <c r="IL1025" s="459"/>
      <c r="IM1025" s="459"/>
      <c r="IN1025" s="459"/>
      <c r="IO1025" s="459"/>
      <c r="IP1025" s="459"/>
      <c r="IQ1025" s="459"/>
      <c r="IR1025" s="459"/>
      <c r="IS1025" s="459"/>
      <c r="IT1025" s="459"/>
      <c r="IU1025" s="459"/>
      <c r="IV1025" s="459"/>
      <c r="RS1025" s="252"/>
    </row>
    <row r="1026" spans="1:487" s="461" customFormat="1" ht="18">
      <c r="A1026" s="605" t="s">
        <v>445</v>
      </c>
      <c r="B1026" s="459"/>
      <c r="C1026" s="488"/>
      <c r="D1026" s="461" t="s">
        <v>137</v>
      </c>
      <c r="E1026" s="461">
        <f t="shared" si="14"/>
        <v>4</v>
      </c>
      <c r="F1026" s="524">
        <f t="shared" si="15"/>
        <v>40</v>
      </c>
      <c r="G1026" s="509"/>
      <c r="H1026" s="509"/>
      <c r="I1026" s="509">
        <v>31</v>
      </c>
      <c r="J1026" s="509">
        <v>9</v>
      </c>
      <c r="K1026" s="509"/>
      <c r="L1026" s="509"/>
      <c r="M1026" s="459"/>
      <c r="N1026" s="459"/>
      <c r="R1026" s="251"/>
      <c r="T1026" s="459"/>
      <c r="U1026" s="459"/>
      <c r="V1026" s="459"/>
      <c r="AA1026" s="251"/>
      <c r="AC1026" s="459"/>
      <c r="AD1026" s="459"/>
      <c r="AE1026" s="459"/>
      <c r="AJ1026" s="251"/>
      <c r="AL1026" s="459"/>
      <c r="AM1026" s="459"/>
      <c r="AN1026" s="459"/>
      <c r="AS1026" s="251"/>
      <c r="AU1026" s="459"/>
      <c r="AV1026" s="459"/>
      <c r="AW1026" s="459"/>
      <c r="BB1026" s="251"/>
      <c r="BD1026" s="459"/>
      <c r="BE1026" s="459"/>
      <c r="BF1026" s="459"/>
      <c r="BK1026" s="251"/>
      <c r="BM1026" s="459"/>
      <c r="BN1026" s="459"/>
      <c r="BO1026" s="459"/>
      <c r="BT1026" s="251"/>
      <c r="BV1026" s="459"/>
      <c r="BW1026" s="459"/>
      <c r="BX1026" s="459"/>
      <c r="CC1026" s="251"/>
      <c r="CE1026" s="459"/>
      <c r="CF1026" s="459"/>
      <c r="CG1026" s="459"/>
      <c r="CL1026" s="251"/>
      <c r="CN1026" s="459"/>
      <c r="CO1026" s="459"/>
      <c r="CP1026" s="459"/>
      <c r="CU1026" s="251"/>
      <c r="CW1026" s="459"/>
      <c r="CX1026" s="459"/>
      <c r="CY1026" s="459"/>
      <c r="DD1026" s="251"/>
      <c r="DF1026" s="459"/>
      <c r="DG1026" s="459"/>
      <c r="DH1026" s="459"/>
      <c r="DM1026" s="251"/>
      <c r="DO1026" s="459"/>
      <c r="DP1026" s="459"/>
      <c r="DQ1026" s="459"/>
      <c r="DV1026" s="251"/>
      <c r="DX1026" s="459"/>
      <c r="DY1026" s="459"/>
      <c r="DZ1026" s="459"/>
      <c r="EE1026" s="251"/>
      <c r="EG1026" s="459"/>
      <c r="EH1026" s="459"/>
      <c r="EI1026" s="459"/>
      <c r="EN1026" s="251"/>
      <c r="EP1026" s="459"/>
      <c r="EQ1026" s="459"/>
      <c r="ER1026" s="459"/>
      <c r="EW1026" s="251"/>
      <c r="EY1026" s="459"/>
      <c r="EZ1026" s="459"/>
      <c r="FA1026" s="459"/>
      <c r="FF1026" s="251"/>
      <c r="FH1026" s="459"/>
      <c r="FI1026" s="459"/>
      <c r="FJ1026" s="459"/>
      <c r="FO1026" s="251"/>
      <c r="FQ1026" s="459"/>
      <c r="FR1026" s="459"/>
      <c r="FS1026" s="459"/>
      <c r="FX1026" s="251"/>
      <c r="FZ1026" s="459"/>
      <c r="GA1026" s="459"/>
      <c r="GB1026" s="459"/>
      <c r="GG1026" s="251"/>
      <c r="GI1026" s="459"/>
      <c r="GJ1026" s="459"/>
      <c r="GK1026" s="459"/>
      <c r="GP1026" s="251"/>
      <c r="GR1026" s="459"/>
      <c r="GS1026" s="459"/>
      <c r="GT1026" s="459"/>
      <c r="GY1026" s="251"/>
      <c r="HA1026" s="459"/>
      <c r="HB1026" s="459"/>
      <c r="HC1026" s="459"/>
      <c r="HH1026" s="251"/>
      <c r="HJ1026" s="459"/>
      <c r="HK1026" s="459"/>
      <c r="HL1026" s="459"/>
      <c r="HQ1026" s="459"/>
      <c r="HR1026" s="459"/>
      <c r="HS1026" s="459"/>
      <c r="HT1026" s="459"/>
      <c r="HU1026" s="459"/>
      <c r="HV1026" s="459"/>
      <c r="HW1026" s="459"/>
      <c r="HX1026" s="459"/>
      <c r="HY1026" s="459"/>
      <c r="HZ1026" s="459"/>
      <c r="IA1026" s="459"/>
      <c r="IB1026" s="459"/>
      <c r="IC1026" s="459"/>
      <c r="ID1026" s="459"/>
      <c r="IE1026" s="459"/>
      <c r="IF1026" s="459"/>
      <c r="IG1026" s="459"/>
      <c r="IH1026" s="459"/>
      <c r="II1026" s="459"/>
      <c r="IJ1026" s="459"/>
      <c r="IK1026" s="459"/>
      <c r="IL1026" s="459"/>
      <c r="IM1026" s="459"/>
      <c r="IN1026" s="459"/>
      <c r="IO1026" s="459"/>
      <c r="IP1026" s="459"/>
      <c r="IQ1026" s="459"/>
      <c r="IR1026" s="459"/>
      <c r="IS1026" s="459"/>
      <c r="IT1026" s="459"/>
      <c r="IU1026" s="459"/>
      <c r="IV1026" s="459"/>
      <c r="RS1026" s="252"/>
    </row>
    <row r="1027" spans="1:487" s="461" customFormat="1" ht="18">
      <c r="A1027" s="605" t="s">
        <v>1378</v>
      </c>
      <c r="B1027" s="488"/>
      <c r="C1027" s="488"/>
      <c r="D1027" s="461" t="s">
        <v>130</v>
      </c>
      <c r="E1027" s="461">
        <f t="shared" si="14"/>
        <v>2</v>
      </c>
      <c r="F1027" s="524">
        <f t="shared" si="15"/>
        <v>1</v>
      </c>
      <c r="G1027" s="473"/>
      <c r="H1027" s="473"/>
      <c r="I1027" s="473"/>
      <c r="J1027" s="473">
        <v>1</v>
      </c>
      <c r="K1027" s="473"/>
      <c r="M1027" s="459"/>
      <c r="N1027" s="459"/>
      <c r="R1027" s="251"/>
      <c r="T1027" s="459"/>
      <c r="U1027" s="459"/>
      <c r="V1027" s="459"/>
      <c r="AA1027" s="251"/>
      <c r="AC1027" s="459"/>
      <c r="AD1027" s="459"/>
      <c r="AE1027" s="459"/>
      <c r="AJ1027" s="251"/>
      <c r="AL1027" s="459"/>
      <c r="AM1027" s="459"/>
      <c r="AN1027" s="459"/>
      <c r="AS1027" s="251"/>
      <c r="AU1027" s="459"/>
      <c r="AV1027" s="459"/>
      <c r="AW1027" s="459"/>
      <c r="BB1027" s="251"/>
      <c r="BD1027" s="459"/>
      <c r="BE1027" s="459"/>
      <c r="BF1027" s="459"/>
      <c r="BK1027" s="251"/>
      <c r="BM1027" s="459"/>
      <c r="BN1027" s="459"/>
      <c r="BO1027" s="459"/>
      <c r="BT1027" s="251"/>
      <c r="BV1027" s="459"/>
      <c r="BW1027" s="459"/>
      <c r="BX1027" s="459"/>
      <c r="CC1027" s="251"/>
      <c r="CE1027" s="459"/>
      <c r="CF1027" s="459"/>
      <c r="CG1027" s="459"/>
      <c r="CL1027" s="251"/>
      <c r="CN1027" s="459"/>
      <c r="CO1027" s="459"/>
      <c r="CP1027" s="459"/>
      <c r="CU1027" s="251"/>
      <c r="CW1027" s="459"/>
      <c r="CX1027" s="459"/>
      <c r="CY1027" s="459"/>
      <c r="DD1027" s="251"/>
      <c r="DF1027" s="459"/>
      <c r="DG1027" s="459"/>
      <c r="DH1027" s="459"/>
      <c r="DM1027" s="251"/>
      <c r="DO1027" s="459"/>
      <c r="DP1027" s="459"/>
      <c r="DQ1027" s="459"/>
      <c r="DV1027" s="251"/>
      <c r="DX1027" s="459"/>
      <c r="DY1027" s="459"/>
      <c r="DZ1027" s="459"/>
      <c r="EE1027" s="251"/>
      <c r="EG1027" s="459"/>
      <c r="EH1027" s="459"/>
      <c r="EI1027" s="459"/>
      <c r="EN1027" s="251"/>
      <c r="EP1027" s="459"/>
      <c r="EQ1027" s="459"/>
      <c r="ER1027" s="459"/>
      <c r="EW1027" s="251"/>
      <c r="EY1027" s="459"/>
      <c r="EZ1027" s="459"/>
      <c r="FA1027" s="459"/>
      <c r="FF1027" s="251"/>
      <c r="FH1027" s="459"/>
      <c r="FI1027" s="459"/>
      <c r="FJ1027" s="459"/>
      <c r="FO1027" s="251"/>
      <c r="FQ1027" s="459"/>
      <c r="FR1027" s="459"/>
      <c r="FS1027" s="459"/>
      <c r="FX1027" s="251"/>
      <c r="FZ1027" s="459"/>
      <c r="GA1027" s="459"/>
      <c r="GB1027" s="459"/>
      <c r="GG1027" s="251"/>
      <c r="GI1027" s="459"/>
      <c r="GJ1027" s="459"/>
      <c r="GK1027" s="459"/>
      <c r="GP1027" s="251"/>
      <c r="GR1027" s="459"/>
      <c r="GS1027" s="459"/>
      <c r="GT1027" s="459"/>
      <c r="GY1027" s="251"/>
      <c r="HA1027" s="459"/>
      <c r="HB1027" s="459"/>
      <c r="HC1027" s="459"/>
      <c r="HH1027" s="251"/>
      <c r="HJ1027" s="459"/>
      <c r="HK1027" s="459"/>
      <c r="HL1027" s="459"/>
      <c r="HQ1027" s="459"/>
      <c r="HR1027" s="459"/>
      <c r="HS1027" s="459"/>
      <c r="HT1027" s="459"/>
      <c r="HU1027" s="459"/>
      <c r="HV1027" s="459"/>
      <c r="HW1027" s="459"/>
      <c r="HX1027" s="459"/>
      <c r="HY1027" s="459"/>
      <c r="HZ1027" s="459"/>
      <c r="IA1027" s="459"/>
      <c r="IB1027" s="459"/>
      <c r="IC1027" s="459"/>
      <c r="ID1027" s="459"/>
      <c r="IE1027" s="459"/>
      <c r="IF1027" s="459"/>
      <c r="IG1027" s="459"/>
      <c r="IH1027" s="459"/>
      <c r="II1027" s="459"/>
      <c r="IJ1027" s="459"/>
      <c r="IK1027" s="459"/>
      <c r="IL1027" s="459"/>
      <c r="IM1027" s="459"/>
      <c r="IN1027" s="459"/>
      <c r="IO1027" s="459"/>
      <c r="IP1027" s="459"/>
      <c r="IQ1027" s="459"/>
      <c r="IR1027" s="459"/>
      <c r="IS1027" s="459"/>
      <c r="IT1027" s="459"/>
      <c r="IU1027" s="459"/>
      <c r="IV1027" s="459"/>
      <c r="RS1027" s="252"/>
    </row>
    <row r="1028" spans="1:487" s="461" customFormat="1" ht="18">
      <c r="A1028" s="605" t="s">
        <v>1373</v>
      </c>
      <c r="B1028" s="459"/>
      <c r="C1028" s="488"/>
      <c r="D1028" s="606" t="s">
        <v>129</v>
      </c>
      <c r="E1028" s="461">
        <f t="shared" si="14"/>
        <v>0</v>
      </c>
      <c r="F1028" s="524">
        <f t="shared" si="15"/>
        <v>0</v>
      </c>
      <c r="G1028" s="502"/>
      <c r="H1028" s="502"/>
      <c r="I1028" s="473"/>
      <c r="J1028" s="473"/>
      <c r="K1028" s="473"/>
      <c r="L1028" s="459"/>
      <c r="M1028" s="459"/>
      <c r="N1028" s="459"/>
      <c r="R1028" s="251"/>
      <c r="T1028" s="459"/>
      <c r="U1028" s="459"/>
      <c r="V1028" s="459"/>
      <c r="AA1028" s="251"/>
      <c r="AC1028" s="459"/>
      <c r="AD1028" s="459"/>
      <c r="AE1028" s="459"/>
      <c r="AJ1028" s="251"/>
      <c r="AL1028" s="459"/>
      <c r="AM1028" s="459"/>
      <c r="AN1028" s="459"/>
      <c r="AS1028" s="251"/>
      <c r="AU1028" s="459"/>
      <c r="AV1028" s="459"/>
      <c r="AW1028" s="459"/>
      <c r="BB1028" s="251"/>
      <c r="BD1028" s="459"/>
      <c r="BE1028" s="459"/>
      <c r="BF1028" s="459"/>
      <c r="BK1028" s="251"/>
      <c r="BM1028" s="459"/>
      <c r="BN1028" s="459"/>
      <c r="BO1028" s="459"/>
      <c r="BT1028" s="251"/>
      <c r="BV1028" s="459"/>
      <c r="BW1028" s="459"/>
      <c r="BX1028" s="459"/>
      <c r="CC1028" s="251"/>
      <c r="CE1028" s="459"/>
      <c r="CF1028" s="459"/>
      <c r="CG1028" s="459"/>
      <c r="CL1028" s="251"/>
      <c r="CN1028" s="459"/>
      <c r="CO1028" s="459"/>
      <c r="CP1028" s="459"/>
      <c r="CU1028" s="251"/>
      <c r="CW1028" s="459"/>
      <c r="CX1028" s="459"/>
      <c r="CY1028" s="459"/>
      <c r="DD1028" s="251"/>
      <c r="DF1028" s="459"/>
      <c r="DG1028" s="459"/>
      <c r="DH1028" s="459"/>
      <c r="DM1028" s="251"/>
      <c r="DO1028" s="459"/>
      <c r="DP1028" s="459"/>
      <c r="DQ1028" s="459"/>
      <c r="DV1028" s="251"/>
      <c r="DX1028" s="459"/>
      <c r="DY1028" s="459"/>
      <c r="DZ1028" s="459"/>
      <c r="EE1028" s="251"/>
      <c r="EG1028" s="459"/>
      <c r="EH1028" s="459"/>
      <c r="EI1028" s="459"/>
      <c r="EN1028" s="251"/>
      <c r="EP1028" s="459"/>
      <c r="EQ1028" s="459"/>
      <c r="ER1028" s="459"/>
      <c r="EW1028" s="251"/>
      <c r="EY1028" s="459"/>
      <c r="EZ1028" s="459"/>
      <c r="FA1028" s="459"/>
      <c r="FF1028" s="251"/>
      <c r="FH1028" s="459"/>
      <c r="FI1028" s="459"/>
      <c r="FJ1028" s="459"/>
      <c r="FO1028" s="251"/>
      <c r="FQ1028" s="459"/>
      <c r="FR1028" s="459"/>
      <c r="FS1028" s="459"/>
      <c r="FX1028" s="251"/>
      <c r="FZ1028" s="459"/>
      <c r="GA1028" s="459"/>
      <c r="GB1028" s="459"/>
      <c r="GG1028" s="251"/>
      <c r="GI1028" s="459"/>
      <c r="GJ1028" s="459"/>
      <c r="GK1028" s="459"/>
      <c r="GP1028" s="251"/>
      <c r="GR1028" s="459"/>
      <c r="GS1028" s="459"/>
      <c r="GT1028" s="459"/>
      <c r="GY1028" s="251"/>
      <c r="HA1028" s="459"/>
      <c r="HB1028" s="459"/>
      <c r="HC1028" s="459"/>
      <c r="HH1028" s="251"/>
      <c r="HJ1028" s="459"/>
      <c r="HK1028" s="459"/>
      <c r="HL1028" s="459"/>
      <c r="HQ1028" s="459"/>
      <c r="HR1028" s="459"/>
      <c r="HS1028" s="459"/>
      <c r="HT1028" s="459"/>
      <c r="HU1028" s="459"/>
      <c r="HV1028" s="459"/>
      <c r="HW1028" s="459"/>
      <c r="HX1028" s="459"/>
      <c r="HY1028" s="459"/>
      <c r="HZ1028" s="459"/>
      <c r="IA1028" s="459"/>
      <c r="IB1028" s="459"/>
      <c r="IC1028" s="459"/>
      <c r="ID1028" s="459"/>
      <c r="IE1028" s="459"/>
      <c r="IF1028" s="459"/>
      <c r="IG1028" s="459"/>
      <c r="IH1028" s="459"/>
      <c r="II1028" s="459"/>
      <c r="IJ1028" s="459"/>
      <c r="IK1028" s="459"/>
      <c r="IL1028" s="459"/>
      <c r="IM1028" s="459"/>
      <c r="IN1028" s="459"/>
      <c r="IO1028" s="459"/>
      <c r="IP1028" s="459"/>
      <c r="IQ1028" s="459"/>
      <c r="IR1028" s="459"/>
      <c r="IS1028" s="459"/>
      <c r="IT1028" s="459"/>
      <c r="IU1028" s="459"/>
      <c r="IV1028" s="459"/>
      <c r="RS1028" s="252"/>
    </row>
    <row r="1029" spans="1:487" s="461" customFormat="1" ht="18">
      <c r="A1029" s="605" t="s">
        <v>1946</v>
      </c>
      <c r="B1029" s="459"/>
      <c r="C1029" s="488"/>
      <c r="D1029" s="606" t="s">
        <v>129</v>
      </c>
      <c r="E1029" s="461">
        <f t="shared" si="14"/>
        <v>0</v>
      </c>
      <c r="F1029" s="524">
        <f t="shared" si="15"/>
        <v>0</v>
      </c>
      <c r="G1029" s="502"/>
      <c r="H1029" s="502"/>
      <c r="I1029" s="473"/>
      <c r="J1029" s="473"/>
      <c r="K1029" s="473"/>
      <c r="L1029" s="459"/>
      <c r="N1029" s="459"/>
      <c r="R1029" s="251"/>
      <c r="T1029" s="459"/>
      <c r="U1029" s="459"/>
      <c r="V1029" s="459"/>
      <c r="AA1029" s="251"/>
      <c r="AC1029" s="459"/>
      <c r="AD1029" s="459"/>
      <c r="AE1029" s="459"/>
      <c r="AJ1029" s="251"/>
      <c r="AL1029" s="459"/>
      <c r="AM1029" s="459"/>
      <c r="AN1029" s="459"/>
      <c r="AS1029" s="251"/>
      <c r="AU1029" s="459"/>
      <c r="AV1029" s="459"/>
      <c r="AW1029" s="459"/>
      <c r="BB1029" s="251"/>
      <c r="BD1029" s="459"/>
      <c r="BE1029" s="459"/>
      <c r="BF1029" s="459"/>
      <c r="BK1029" s="251"/>
      <c r="BM1029" s="459"/>
      <c r="BN1029" s="459"/>
      <c r="BO1029" s="459"/>
      <c r="BT1029" s="251"/>
      <c r="BV1029" s="459"/>
      <c r="BW1029" s="459"/>
      <c r="BX1029" s="459"/>
      <c r="CC1029" s="251"/>
      <c r="CE1029" s="459"/>
      <c r="CF1029" s="459"/>
      <c r="CG1029" s="459"/>
      <c r="CL1029" s="251"/>
      <c r="CN1029" s="459"/>
      <c r="CO1029" s="459"/>
      <c r="CP1029" s="459"/>
      <c r="CU1029" s="251"/>
      <c r="CW1029" s="459"/>
      <c r="CX1029" s="459"/>
      <c r="CY1029" s="459"/>
      <c r="DD1029" s="251"/>
      <c r="DF1029" s="459"/>
      <c r="DG1029" s="459"/>
      <c r="DH1029" s="459"/>
      <c r="DM1029" s="251"/>
      <c r="DO1029" s="459"/>
      <c r="DP1029" s="459"/>
      <c r="DQ1029" s="459"/>
      <c r="DV1029" s="251"/>
      <c r="DX1029" s="459"/>
      <c r="DY1029" s="459"/>
      <c r="DZ1029" s="459"/>
      <c r="EE1029" s="251"/>
      <c r="EG1029" s="459"/>
      <c r="EH1029" s="459"/>
      <c r="EI1029" s="459"/>
      <c r="EN1029" s="251"/>
      <c r="EP1029" s="459"/>
      <c r="EQ1029" s="459"/>
      <c r="ER1029" s="459"/>
      <c r="EW1029" s="251"/>
      <c r="EY1029" s="459"/>
      <c r="EZ1029" s="459"/>
      <c r="FA1029" s="459"/>
      <c r="FF1029" s="251"/>
      <c r="FH1029" s="459"/>
      <c r="FI1029" s="459"/>
      <c r="FJ1029" s="459"/>
      <c r="FO1029" s="251"/>
      <c r="FQ1029" s="459"/>
      <c r="FR1029" s="459"/>
      <c r="FS1029" s="459"/>
      <c r="FX1029" s="251"/>
      <c r="FZ1029" s="459"/>
      <c r="GA1029" s="459"/>
      <c r="GB1029" s="459"/>
      <c r="GG1029" s="251"/>
      <c r="GI1029" s="459"/>
      <c r="GJ1029" s="459"/>
      <c r="GK1029" s="459"/>
      <c r="GP1029" s="251"/>
      <c r="GR1029" s="459"/>
      <c r="GS1029" s="459"/>
      <c r="GT1029" s="459"/>
      <c r="GY1029" s="251"/>
      <c r="HA1029" s="459"/>
      <c r="HB1029" s="459"/>
      <c r="HC1029" s="459"/>
      <c r="HH1029" s="251"/>
      <c r="HJ1029" s="459"/>
      <c r="HK1029" s="459"/>
      <c r="HL1029" s="459"/>
      <c r="HQ1029" s="459"/>
      <c r="HR1029" s="459"/>
      <c r="HS1029" s="459"/>
      <c r="HT1029" s="459"/>
      <c r="HU1029" s="459"/>
      <c r="HV1029" s="459"/>
      <c r="HW1029" s="459"/>
      <c r="HX1029" s="459"/>
      <c r="HY1029" s="459"/>
      <c r="HZ1029" s="459"/>
      <c r="IA1029" s="459"/>
      <c r="IB1029" s="459"/>
      <c r="IC1029" s="459"/>
      <c r="ID1029" s="459"/>
      <c r="IE1029" s="459"/>
      <c r="IF1029" s="459"/>
      <c r="IG1029" s="459"/>
      <c r="IH1029" s="459"/>
      <c r="II1029" s="459"/>
      <c r="IJ1029" s="459"/>
      <c r="IK1029" s="459"/>
      <c r="IL1029" s="459"/>
      <c r="IM1029" s="459"/>
      <c r="IN1029" s="459"/>
      <c r="IO1029" s="459"/>
      <c r="IP1029" s="459"/>
      <c r="IQ1029" s="459"/>
      <c r="IR1029" s="459"/>
      <c r="IS1029" s="459"/>
      <c r="IT1029" s="459"/>
      <c r="IU1029" s="459"/>
      <c r="IV1029" s="459"/>
      <c r="RS1029" s="252"/>
    </row>
    <row r="1030" spans="1:487" s="461" customFormat="1" ht="18">
      <c r="A1030" s="605" t="s">
        <v>640</v>
      </c>
      <c r="B1030" s="488"/>
      <c r="C1030" s="488"/>
      <c r="D1030" s="461" t="s">
        <v>130</v>
      </c>
      <c r="E1030" s="461">
        <f t="shared" si="14"/>
        <v>0</v>
      </c>
      <c r="F1030" s="524">
        <f t="shared" si="15"/>
        <v>0</v>
      </c>
      <c r="G1030" s="509"/>
      <c r="H1030" s="509"/>
      <c r="I1030" s="509"/>
      <c r="J1030" s="509"/>
      <c r="K1030" s="509"/>
      <c r="L1030" s="459"/>
      <c r="M1030" s="459"/>
      <c r="N1030" s="459"/>
      <c r="R1030" s="251"/>
      <c r="T1030" s="459"/>
      <c r="U1030" s="459"/>
      <c r="V1030" s="459"/>
      <c r="AA1030" s="251"/>
      <c r="AC1030" s="459"/>
      <c r="AD1030" s="459"/>
      <c r="AE1030" s="459"/>
      <c r="AJ1030" s="251"/>
      <c r="AL1030" s="459"/>
      <c r="AM1030" s="459"/>
      <c r="AN1030" s="459"/>
      <c r="AS1030" s="251"/>
      <c r="AU1030" s="459"/>
      <c r="AV1030" s="459"/>
      <c r="AW1030" s="459"/>
      <c r="BB1030" s="251"/>
      <c r="BD1030" s="459"/>
      <c r="BE1030" s="459"/>
      <c r="BF1030" s="459"/>
      <c r="BK1030" s="251"/>
      <c r="BM1030" s="459"/>
      <c r="BN1030" s="459"/>
      <c r="BO1030" s="459"/>
      <c r="BT1030" s="251"/>
      <c r="BV1030" s="459"/>
      <c r="BW1030" s="459"/>
      <c r="BX1030" s="459"/>
      <c r="CC1030" s="251"/>
      <c r="CE1030" s="459"/>
      <c r="CF1030" s="459"/>
      <c r="CG1030" s="459"/>
      <c r="CL1030" s="251"/>
      <c r="CN1030" s="459"/>
      <c r="CO1030" s="459"/>
      <c r="CP1030" s="459"/>
      <c r="CU1030" s="251"/>
      <c r="CW1030" s="459"/>
      <c r="CX1030" s="459"/>
      <c r="CY1030" s="459"/>
      <c r="DD1030" s="251"/>
      <c r="DF1030" s="459"/>
      <c r="DG1030" s="459"/>
      <c r="DH1030" s="459"/>
      <c r="DM1030" s="251"/>
      <c r="DO1030" s="459"/>
      <c r="DP1030" s="459"/>
      <c r="DQ1030" s="459"/>
      <c r="DV1030" s="251"/>
      <c r="DX1030" s="459"/>
      <c r="DY1030" s="459"/>
      <c r="DZ1030" s="459"/>
      <c r="EE1030" s="251"/>
      <c r="EG1030" s="459"/>
      <c r="EH1030" s="459"/>
      <c r="EI1030" s="459"/>
      <c r="EN1030" s="251"/>
      <c r="EP1030" s="459"/>
      <c r="EQ1030" s="459"/>
      <c r="ER1030" s="459"/>
      <c r="EW1030" s="251"/>
      <c r="EY1030" s="459"/>
      <c r="EZ1030" s="459"/>
      <c r="FA1030" s="459"/>
      <c r="FF1030" s="251"/>
      <c r="FH1030" s="459"/>
      <c r="FI1030" s="459"/>
      <c r="FJ1030" s="459"/>
      <c r="FO1030" s="251"/>
      <c r="FQ1030" s="459"/>
      <c r="FR1030" s="459"/>
      <c r="FS1030" s="459"/>
      <c r="FX1030" s="251"/>
      <c r="FZ1030" s="459"/>
      <c r="GA1030" s="459"/>
      <c r="GB1030" s="459"/>
      <c r="GG1030" s="251"/>
      <c r="GI1030" s="459"/>
      <c r="GJ1030" s="459"/>
      <c r="GK1030" s="459"/>
      <c r="GP1030" s="251"/>
      <c r="GR1030" s="459"/>
      <c r="GS1030" s="459"/>
      <c r="GT1030" s="459"/>
      <c r="GY1030" s="251"/>
      <c r="HA1030" s="459"/>
      <c r="HB1030" s="459"/>
      <c r="HC1030" s="459"/>
      <c r="HH1030" s="251"/>
      <c r="HJ1030" s="459"/>
      <c r="HK1030" s="459"/>
      <c r="HL1030" s="459"/>
      <c r="HQ1030" s="459"/>
      <c r="HR1030" s="459"/>
      <c r="HS1030" s="459"/>
      <c r="HT1030" s="459"/>
      <c r="HU1030" s="459"/>
      <c r="HV1030" s="459"/>
      <c r="HW1030" s="459"/>
      <c r="HX1030" s="459"/>
      <c r="HY1030" s="459"/>
      <c r="HZ1030" s="459"/>
      <c r="IA1030" s="459"/>
      <c r="IB1030" s="459"/>
      <c r="IC1030" s="459"/>
      <c r="ID1030" s="459"/>
      <c r="IE1030" s="459"/>
      <c r="IF1030" s="459"/>
      <c r="IG1030" s="459"/>
      <c r="IH1030" s="459"/>
      <c r="II1030" s="459"/>
      <c r="IJ1030" s="459"/>
      <c r="IK1030" s="459"/>
      <c r="IL1030" s="459"/>
      <c r="IM1030" s="459"/>
      <c r="IN1030" s="459"/>
      <c r="IO1030" s="459"/>
      <c r="IP1030" s="459"/>
      <c r="IQ1030" s="459"/>
      <c r="IR1030" s="459"/>
      <c r="IS1030" s="459"/>
      <c r="IT1030" s="459"/>
      <c r="IU1030" s="459"/>
      <c r="IV1030" s="459"/>
      <c r="RS1030" s="252"/>
    </row>
    <row r="1031" spans="1:487" s="461" customFormat="1" ht="18">
      <c r="A1031" s="605" t="s">
        <v>756</v>
      </c>
      <c r="B1031" s="488"/>
      <c r="C1031" s="488"/>
      <c r="D1031" s="461" t="s">
        <v>131</v>
      </c>
      <c r="E1031" s="461">
        <f t="shared" si="14"/>
        <v>3</v>
      </c>
      <c r="F1031" s="524">
        <f t="shared" si="15"/>
        <v>0</v>
      </c>
      <c r="G1031" s="473"/>
      <c r="H1031" s="473"/>
      <c r="I1031" s="473"/>
      <c r="J1031" s="473"/>
      <c r="K1031" s="473"/>
      <c r="L1031" s="459"/>
      <c r="M1031" s="459"/>
      <c r="N1031" s="459"/>
      <c r="R1031" s="251"/>
      <c r="T1031" s="459"/>
      <c r="U1031" s="459"/>
      <c r="V1031" s="459"/>
      <c r="AA1031" s="251"/>
      <c r="AC1031" s="459"/>
      <c r="AD1031" s="459"/>
      <c r="AE1031" s="459"/>
      <c r="AJ1031" s="251"/>
      <c r="AL1031" s="459"/>
      <c r="AM1031" s="459"/>
      <c r="AN1031" s="459"/>
      <c r="AS1031" s="251"/>
      <c r="AU1031" s="459"/>
      <c r="AV1031" s="459"/>
      <c r="AW1031" s="459"/>
      <c r="BB1031" s="251"/>
      <c r="BD1031" s="459"/>
      <c r="BE1031" s="459"/>
      <c r="BF1031" s="459"/>
      <c r="BK1031" s="251"/>
      <c r="BM1031" s="459"/>
      <c r="BN1031" s="459"/>
      <c r="BO1031" s="459"/>
      <c r="BT1031" s="251"/>
      <c r="BV1031" s="459"/>
      <c r="BW1031" s="459"/>
      <c r="BX1031" s="459"/>
      <c r="CC1031" s="251"/>
      <c r="CE1031" s="459"/>
      <c r="CF1031" s="459"/>
      <c r="CG1031" s="459"/>
      <c r="CL1031" s="251"/>
      <c r="CN1031" s="459"/>
      <c r="CO1031" s="459"/>
      <c r="CP1031" s="459"/>
      <c r="CU1031" s="251"/>
      <c r="CW1031" s="459"/>
      <c r="CX1031" s="459"/>
      <c r="CY1031" s="459"/>
      <c r="DD1031" s="251"/>
      <c r="DF1031" s="459"/>
      <c r="DG1031" s="459"/>
      <c r="DH1031" s="459"/>
      <c r="DM1031" s="251"/>
      <c r="DO1031" s="459"/>
      <c r="DP1031" s="459"/>
      <c r="DQ1031" s="459"/>
      <c r="DV1031" s="251"/>
      <c r="DX1031" s="459"/>
      <c r="DY1031" s="459"/>
      <c r="DZ1031" s="459"/>
      <c r="EE1031" s="251"/>
      <c r="EG1031" s="459"/>
      <c r="EH1031" s="459"/>
      <c r="EI1031" s="459"/>
      <c r="EN1031" s="251"/>
      <c r="EP1031" s="459"/>
      <c r="EQ1031" s="459"/>
      <c r="ER1031" s="459"/>
      <c r="EW1031" s="251"/>
      <c r="EY1031" s="459"/>
      <c r="EZ1031" s="459"/>
      <c r="FA1031" s="459"/>
      <c r="FF1031" s="251"/>
      <c r="FH1031" s="459"/>
      <c r="FI1031" s="459"/>
      <c r="FJ1031" s="459"/>
      <c r="FO1031" s="251"/>
      <c r="FQ1031" s="459"/>
      <c r="FR1031" s="459"/>
      <c r="FS1031" s="459"/>
      <c r="FX1031" s="251"/>
      <c r="FZ1031" s="459"/>
      <c r="GA1031" s="459"/>
      <c r="GB1031" s="459"/>
      <c r="GG1031" s="251"/>
      <c r="GI1031" s="459"/>
      <c r="GJ1031" s="459"/>
      <c r="GK1031" s="459"/>
      <c r="GP1031" s="251"/>
      <c r="GR1031" s="459"/>
      <c r="GS1031" s="459"/>
      <c r="GT1031" s="459"/>
      <c r="GY1031" s="251"/>
      <c r="HA1031" s="459"/>
      <c r="HB1031" s="459"/>
      <c r="HC1031" s="459"/>
      <c r="HH1031" s="251"/>
      <c r="HJ1031" s="459"/>
      <c r="HK1031" s="459"/>
      <c r="HL1031" s="459"/>
      <c r="HQ1031" s="459"/>
      <c r="HR1031" s="459"/>
      <c r="HS1031" s="459"/>
      <c r="HT1031" s="459"/>
      <c r="HU1031" s="459"/>
      <c r="HV1031" s="459"/>
      <c r="HW1031" s="459"/>
      <c r="HX1031" s="459"/>
      <c r="HY1031" s="459"/>
      <c r="HZ1031" s="459"/>
      <c r="IA1031" s="459"/>
      <c r="IB1031" s="459"/>
      <c r="IC1031" s="459"/>
      <c r="ID1031" s="459"/>
      <c r="IE1031" s="459"/>
      <c r="IF1031" s="459"/>
      <c r="IG1031" s="459"/>
      <c r="IH1031" s="459"/>
      <c r="II1031" s="459"/>
      <c r="IJ1031" s="459"/>
      <c r="IK1031" s="459"/>
      <c r="IL1031" s="459"/>
      <c r="IM1031" s="459"/>
      <c r="IN1031" s="459"/>
      <c r="IO1031" s="459"/>
      <c r="IP1031" s="459"/>
      <c r="IQ1031" s="459"/>
      <c r="IR1031" s="459"/>
      <c r="IS1031" s="459"/>
      <c r="IT1031" s="459"/>
      <c r="IU1031" s="459"/>
      <c r="IV1031" s="459"/>
      <c r="RS1031" s="252"/>
    </row>
    <row r="1032" spans="1:487" s="461" customFormat="1" ht="18">
      <c r="A1032" s="605" t="s">
        <v>1062</v>
      </c>
      <c r="B1032" s="459"/>
      <c r="C1032" s="488"/>
      <c r="D1032" s="606" t="s">
        <v>129</v>
      </c>
      <c r="E1032" s="461">
        <f t="shared" si="14"/>
        <v>0</v>
      </c>
      <c r="F1032" s="524">
        <f t="shared" si="15"/>
        <v>0</v>
      </c>
      <c r="G1032" s="473"/>
      <c r="H1032" s="473"/>
      <c r="I1032" s="473"/>
      <c r="J1032" s="473"/>
      <c r="K1032" s="473"/>
      <c r="L1032" s="459"/>
      <c r="M1032" s="459"/>
      <c r="N1032" s="459"/>
      <c r="R1032" s="251"/>
      <c r="T1032" s="459"/>
      <c r="U1032" s="459"/>
      <c r="V1032" s="459"/>
      <c r="AA1032" s="251"/>
      <c r="AC1032" s="459"/>
      <c r="AD1032" s="459"/>
      <c r="AE1032" s="459"/>
      <c r="AJ1032" s="251"/>
      <c r="AL1032" s="459"/>
      <c r="AM1032" s="459"/>
      <c r="AN1032" s="459"/>
      <c r="AS1032" s="251"/>
      <c r="AU1032" s="459"/>
      <c r="AV1032" s="459"/>
      <c r="AW1032" s="459"/>
      <c r="BB1032" s="251"/>
      <c r="BD1032" s="459"/>
      <c r="BE1032" s="459"/>
      <c r="BF1032" s="459"/>
      <c r="BK1032" s="251"/>
      <c r="BM1032" s="459"/>
      <c r="BN1032" s="459"/>
      <c r="BO1032" s="459"/>
      <c r="BT1032" s="251"/>
      <c r="BV1032" s="459"/>
      <c r="BW1032" s="459"/>
      <c r="BX1032" s="459"/>
      <c r="CC1032" s="251"/>
      <c r="CE1032" s="459"/>
      <c r="CF1032" s="459"/>
      <c r="CG1032" s="459"/>
      <c r="CL1032" s="251"/>
      <c r="CN1032" s="459"/>
      <c r="CO1032" s="459"/>
      <c r="CP1032" s="459"/>
      <c r="CU1032" s="251"/>
      <c r="CW1032" s="459"/>
      <c r="CX1032" s="459"/>
      <c r="CY1032" s="459"/>
      <c r="DD1032" s="251"/>
      <c r="DF1032" s="459"/>
      <c r="DG1032" s="459"/>
      <c r="DH1032" s="459"/>
      <c r="DM1032" s="251"/>
      <c r="DO1032" s="459"/>
      <c r="DP1032" s="459"/>
      <c r="DQ1032" s="459"/>
      <c r="DV1032" s="251"/>
      <c r="DX1032" s="459"/>
      <c r="DY1032" s="459"/>
      <c r="DZ1032" s="459"/>
      <c r="EE1032" s="251"/>
      <c r="EG1032" s="459"/>
      <c r="EH1032" s="459"/>
      <c r="EI1032" s="459"/>
      <c r="EN1032" s="251"/>
      <c r="EP1032" s="459"/>
      <c r="EQ1032" s="459"/>
      <c r="ER1032" s="459"/>
      <c r="EW1032" s="251"/>
      <c r="EY1032" s="459"/>
      <c r="EZ1032" s="459"/>
      <c r="FA1032" s="459"/>
      <c r="FF1032" s="251"/>
      <c r="FH1032" s="459"/>
      <c r="FI1032" s="459"/>
      <c r="FJ1032" s="459"/>
      <c r="FO1032" s="251"/>
      <c r="FQ1032" s="459"/>
      <c r="FR1032" s="459"/>
      <c r="FS1032" s="459"/>
      <c r="FX1032" s="251"/>
      <c r="FZ1032" s="459"/>
      <c r="GA1032" s="459"/>
      <c r="GB1032" s="459"/>
      <c r="GG1032" s="251"/>
      <c r="GI1032" s="459"/>
      <c r="GJ1032" s="459"/>
      <c r="GK1032" s="459"/>
      <c r="GP1032" s="251"/>
      <c r="GR1032" s="459"/>
      <c r="GS1032" s="459"/>
      <c r="GT1032" s="459"/>
      <c r="GY1032" s="251"/>
      <c r="HA1032" s="459"/>
      <c r="HB1032" s="459"/>
      <c r="HC1032" s="459"/>
      <c r="HH1032" s="251"/>
      <c r="HJ1032" s="459"/>
      <c r="HK1032" s="459"/>
      <c r="HL1032" s="459"/>
      <c r="HQ1032" s="459"/>
      <c r="HR1032" s="459"/>
      <c r="HS1032" s="459"/>
      <c r="HT1032" s="459"/>
      <c r="HU1032" s="459"/>
      <c r="HV1032" s="459"/>
      <c r="HW1032" s="459"/>
      <c r="HX1032" s="459"/>
      <c r="HY1032" s="459"/>
      <c r="HZ1032" s="459"/>
      <c r="IA1032" s="459"/>
      <c r="IB1032" s="459"/>
      <c r="IC1032" s="459"/>
      <c r="ID1032" s="459"/>
      <c r="IE1032" s="459"/>
      <c r="IF1032" s="459"/>
      <c r="IG1032" s="459"/>
      <c r="IH1032" s="459"/>
      <c r="II1032" s="459"/>
      <c r="IJ1032" s="459"/>
      <c r="IK1032" s="459"/>
      <c r="IL1032" s="459"/>
      <c r="IM1032" s="459"/>
      <c r="IN1032" s="459"/>
      <c r="IO1032" s="459"/>
      <c r="IP1032" s="459"/>
      <c r="IQ1032" s="459"/>
      <c r="IR1032" s="459"/>
      <c r="IS1032" s="459"/>
      <c r="IT1032" s="459"/>
      <c r="IU1032" s="459"/>
      <c r="IV1032" s="459"/>
      <c r="RS1032" s="252"/>
    </row>
    <row r="1033" spans="1:487" s="461" customFormat="1" ht="18">
      <c r="A1033" s="605" t="s">
        <v>2331</v>
      </c>
      <c r="B1033" s="488"/>
      <c r="C1033" s="488"/>
      <c r="D1033" s="461" t="s">
        <v>130</v>
      </c>
      <c r="E1033" s="461">
        <f t="shared" si="14"/>
        <v>11</v>
      </c>
      <c r="F1033" s="524">
        <f t="shared" si="15"/>
        <v>0</v>
      </c>
      <c r="G1033" s="473"/>
      <c r="H1033" s="473"/>
      <c r="I1033" s="473"/>
      <c r="J1033" s="473"/>
      <c r="K1033" s="473"/>
      <c r="L1033" s="509"/>
      <c r="M1033" s="459"/>
      <c r="N1033" s="459"/>
      <c r="R1033" s="251"/>
      <c r="T1033" s="459"/>
      <c r="U1033" s="459"/>
      <c r="V1033" s="459"/>
      <c r="AA1033" s="251"/>
      <c r="AC1033" s="459"/>
      <c r="AD1033" s="459"/>
      <c r="AE1033" s="459"/>
      <c r="AJ1033" s="251"/>
      <c r="AL1033" s="459"/>
      <c r="AM1033" s="459"/>
      <c r="AN1033" s="459"/>
      <c r="AS1033" s="251"/>
      <c r="AU1033" s="459"/>
      <c r="AV1033" s="459"/>
      <c r="AW1033" s="459"/>
      <c r="BB1033" s="251"/>
      <c r="BD1033" s="459"/>
      <c r="BE1033" s="459"/>
      <c r="BF1033" s="459"/>
      <c r="BK1033" s="251"/>
      <c r="BM1033" s="459"/>
      <c r="BN1033" s="459"/>
      <c r="BO1033" s="459"/>
      <c r="BT1033" s="251"/>
      <c r="BV1033" s="459"/>
      <c r="BW1033" s="459"/>
      <c r="BX1033" s="459"/>
      <c r="CC1033" s="251"/>
      <c r="CE1033" s="459"/>
      <c r="CF1033" s="459"/>
      <c r="CG1033" s="459"/>
      <c r="CL1033" s="251"/>
      <c r="CN1033" s="459"/>
      <c r="CO1033" s="459"/>
      <c r="CP1033" s="459"/>
      <c r="CU1033" s="251"/>
      <c r="CW1033" s="459"/>
      <c r="CX1033" s="459"/>
      <c r="CY1033" s="459"/>
      <c r="DD1033" s="251"/>
      <c r="DF1033" s="459"/>
      <c r="DG1033" s="459"/>
      <c r="DH1033" s="459"/>
      <c r="DM1033" s="251"/>
      <c r="DO1033" s="459"/>
      <c r="DP1033" s="459"/>
      <c r="DQ1033" s="459"/>
      <c r="DV1033" s="251"/>
      <c r="DX1033" s="459"/>
      <c r="DY1033" s="459"/>
      <c r="DZ1033" s="459"/>
      <c r="EE1033" s="251"/>
      <c r="EG1033" s="459"/>
      <c r="EH1033" s="459"/>
      <c r="EI1033" s="459"/>
      <c r="EN1033" s="251"/>
      <c r="EP1033" s="459"/>
      <c r="EQ1033" s="459"/>
      <c r="ER1033" s="459"/>
      <c r="EW1033" s="251"/>
      <c r="EY1033" s="459"/>
      <c r="EZ1033" s="459"/>
      <c r="FA1033" s="459"/>
      <c r="FF1033" s="251"/>
      <c r="FH1033" s="459"/>
      <c r="FI1033" s="459"/>
      <c r="FJ1033" s="459"/>
      <c r="FO1033" s="251"/>
      <c r="FQ1033" s="459"/>
      <c r="FR1033" s="459"/>
      <c r="FS1033" s="459"/>
      <c r="FX1033" s="251"/>
      <c r="FZ1033" s="459"/>
      <c r="GA1033" s="459"/>
      <c r="GB1033" s="459"/>
      <c r="GG1033" s="251"/>
      <c r="GI1033" s="459"/>
      <c r="GJ1033" s="459"/>
      <c r="GK1033" s="459"/>
      <c r="GP1033" s="251"/>
      <c r="GR1033" s="459"/>
      <c r="GS1033" s="459"/>
      <c r="GT1033" s="459"/>
      <c r="GY1033" s="251"/>
      <c r="HA1033" s="459"/>
      <c r="HB1033" s="459"/>
      <c r="HC1033" s="459"/>
      <c r="HH1033" s="251"/>
      <c r="HJ1033" s="459"/>
      <c r="HK1033" s="459"/>
      <c r="HL1033" s="459"/>
      <c r="HQ1033" s="459"/>
      <c r="HR1033" s="459"/>
      <c r="HS1033" s="459"/>
      <c r="HT1033" s="459"/>
      <c r="HU1033" s="459"/>
      <c r="HV1033" s="459"/>
      <c r="HW1033" s="459"/>
      <c r="HX1033" s="459"/>
      <c r="HY1033" s="459"/>
      <c r="HZ1033" s="459"/>
      <c r="IA1033" s="459"/>
      <c r="IB1033" s="459"/>
      <c r="IC1033" s="459"/>
      <c r="ID1033" s="459"/>
      <c r="IE1033" s="459"/>
      <c r="IF1033" s="459"/>
      <c r="IG1033" s="459"/>
      <c r="IH1033" s="459"/>
      <c r="II1033" s="459"/>
      <c r="IJ1033" s="459"/>
      <c r="IK1033" s="459"/>
      <c r="IL1033" s="459"/>
      <c r="IM1033" s="459"/>
      <c r="IN1033" s="459"/>
      <c r="IO1033" s="459"/>
      <c r="IP1033" s="459"/>
      <c r="IQ1033" s="459"/>
      <c r="IR1033" s="459"/>
      <c r="IS1033" s="459"/>
      <c r="IT1033" s="459"/>
      <c r="IU1033" s="459"/>
      <c r="IV1033" s="459"/>
      <c r="RS1033" s="252"/>
    </row>
    <row r="1034" spans="1:487" s="461" customFormat="1" ht="18">
      <c r="A1034" s="605" t="s">
        <v>2435</v>
      </c>
      <c r="B1034" s="459"/>
      <c r="C1034" s="488"/>
      <c r="D1034" s="606" t="s">
        <v>129</v>
      </c>
      <c r="E1034" s="461">
        <f t="shared" si="14"/>
        <v>0</v>
      </c>
      <c r="F1034" s="524">
        <f t="shared" si="15"/>
        <v>0</v>
      </c>
      <c r="G1034" s="473"/>
      <c r="H1034" s="473"/>
      <c r="I1034" s="473"/>
      <c r="J1034" s="473"/>
      <c r="K1034" s="473"/>
      <c r="L1034" s="509"/>
      <c r="M1034" s="459"/>
      <c r="N1034" s="459"/>
      <c r="R1034" s="251"/>
      <c r="T1034" s="459"/>
      <c r="U1034" s="459"/>
      <c r="V1034" s="459"/>
      <c r="AA1034" s="251"/>
      <c r="AC1034" s="459"/>
      <c r="AD1034" s="459"/>
      <c r="AE1034" s="459"/>
      <c r="AJ1034" s="251"/>
      <c r="AL1034" s="459"/>
      <c r="AM1034" s="459"/>
      <c r="AN1034" s="459"/>
      <c r="AS1034" s="251"/>
      <c r="AU1034" s="459"/>
      <c r="AV1034" s="459"/>
      <c r="AW1034" s="459"/>
      <c r="BB1034" s="251"/>
      <c r="BD1034" s="459"/>
      <c r="BE1034" s="459"/>
      <c r="BF1034" s="459"/>
      <c r="BK1034" s="251"/>
      <c r="BM1034" s="459"/>
      <c r="BN1034" s="459"/>
      <c r="BO1034" s="459"/>
      <c r="BT1034" s="251"/>
      <c r="BV1034" s="459"/>
      <c r="BW1034" s="459"/>
      <c r="BX1034" s="459"/>
      <c r="CC1034" s="251"/>
      <c r="CE1034" s="459"/>
      <c r="CF1034" s="459"/>
      <c r="CG1034" s="459"/>
      <c r="CL1034" s="251"/>
      <c r="CN1034" s="459"/>
      <c r="CO1034" s="459"/>
      <c r="CP1034" s="459"/>
      <c r="CU1034" s="251"/>
      <c r="CW1034" s="459"/>
      <c r="CX1034" s="459"/>
      <c r="CY1034" s="459"/>
      <c r="DD1034" s="251"/>
      <c r="DF1034" s="459"/>
      <c r="DG1034" s="459"/>
      <c r="DH1034" s="459"/>
      <c r="DM1034" s="251"/>
      <c r="DO1034" s="459"/>
      <c r="DP1034" s="459"/>
      <c r="DQ1034" s="459"/>
      <c r="DV1034" s="251"/>
      <c r="DX1034" s="459"/>
      <c r="DY1034" s="459"/>
      <c r="DZ1034" s="459"/>
      <c r="EE1034" s="251"/>
      <c r="EG1034" s="459"/>
      <c r="EH1034" s="459"/>
      <c r="EI1034" s="459"/>
      <c r="EN1034" s="251"/>
      <c r="EP1034" s="459"/>
      <c r="EQ1034" s="459"/>
      <c r="ER1034" s="459"/>
      <c r="EW1034" s="251"/>
      <c r="EY1034" s="459"/>
      <c r="EZ1034" s="459"/>
      <c r="FA1034" s="459"/>
      <c r="FF1034" s="251"/>
      <c r="FH1034" s="459"/>
      <c r="FI1034" s="459"/>
      <c r="FJ1034" s="459"/>
      <c r="FO1034" s="251"/>
      <c r="FQ1034" s="459"/>
      <c r="FR1034" s="459"/>
      <c r="FS1034" s="459"/>
      <c r="FX1034" s="251"/>
      <c r="FZ1034" s="459"/>
      <c r="GA1034" s="459"/>
      <c r="GB1034" s="459"/>
      <c r="GG1034" s="251"/>
      <c r="GI1034" s="459"/>
      <c r="GJ1034" s="459"/>
      <c r="GK1034" s="459"/>
      <c r="GP1034" s="251"/>
      <c r="GR1034" s="459"/>
      <c r="GS1034" s="459"/>
      <c r="GT1034" s="459"/>
      <c r="GY1034" s="251"/>
      <c r="HA1034" s="459"/>
      <c r="HB1034" s="459"/>
      <c r="HC1034" s="459"/>
      <c r="HH1034" s="251"/>
      <c r="HJ1034" s="459"/>
      <c r="HK1034" s="459"/>
      <c r="HL1034" s="459"/>
      <c r="HQ1034" s="459"/>
      <c r="HR1034" s="459"/>
      <c r="HS1034" s="459"/>
      <c r="HT1034" s="459"/>
      <c r="HU1034" s="459"/>
      <c r="HV1034" s="459"/>
      <c r="HW1034" s="459"/>
      <c r="HX1034" s="459"/>
      <c r="HY1034" s="459"/>
      <c r="HZ1034" s="459"/>
      <c r="IA1034" s="459"/>
      <c r="IB1034" s="459"/>
      <c r="IC1034" s="459"/>
      <c r="ID1034" s="459"/>
      <c r="IE1034" s="459"/>
      <c r="IF1034" s="459"/>
      <c r="IG1034" s="459"/>
      <c r="IH1034" s="459"/>
      <c r="II1034" s="459"/>
      <c r="IJ1034" s="459"/>
      <c r="IK1034" s="459"/>
      <c r="IL1034" s="459"/>
      <c r="IM1034" s="459"/>
      <c r="IN1034" s="459"/>
      <c r="IO1034" s="459"/>
      <c r="IP1034" s="459"/>
      <c r="IQ1034" s="459"/>
      <c r="IR1034" s="459"/>
      <c r="IS1034" s="459"/>
      <c r="IT1034" s="459"/>
      <c r="IU1034" s="459"/>
      <c r="IV1034" s="459"/>
      <c r="RS1034" s="252"/>
    </row>
    <row r="1035" spans="1:487" s="461" customFormat="1" ht="18">
      <c r="A1035" s="605" t="s">
        <v>1377</v>
      </c>
      <c r="B1035" s="488"/>
      <c r="C1035" s="488"/>
      <c r="D1035" s="461" t="s">
        <v>131</v>
      </c>
      <c r="E1035" s="461">
        <f t="shared" si="14"/>
        <v>13</v>
      </c>
      <c r="F1035" s="524">
        <f t="shared" si="15"/>
        <v>23</v>
      </c>
      <c r="G1035" s="473"/>
      <c r="H1035" s="473">
        <v>23</v>
      </c>
      <c r="I1035" s="473"/>
      <c r="J1035" s="473"/>
      <c r="K1035" s="473"/>
      <c r="L1035" s="509"/>
      <c r="M1035" s="459"/>
      <c r="N1035" s="459"/>
      <c r="R1035" s="251"/>
      <c r="T1035" s="459"/>
      <c r="U1035" s="459"/>
      <c r="V1035" s="459"/>
      <c r="AA1035" s="251"/>
      <c r="AC1035" s="459"/>
      <c r="AD1035" s="459"/>
      <c r="AE1035" s="459"/>
      <c r="AJ1035" s="251"/>
      <c r="AL1035" s="459"/>
      <c r="AM1035" s="459"/>
      <c r="AN1035" s="459"/>
      <c r="AS1035" s="251"/>
      <c r="AU1035" s="459"/>
      <c r="AV1035" s="459"/>
      <c r="AW1035" s="459"/>
      <c r="BB1035" s="251"/>
      <c r="BD1035" s="459"/>
      <c r="BE1035" s="459"/>
      <c r="BF1035" s="459"/>
      <c r="BK1035" s="251"/>
      <c r="BM1035" s="459"/>
      <c r="BN1035" s="459"/>
      <c r="BO1035" s="459"/>
      <c r="BT1035" s="251"/>
      <c r="BV1035" s="459"/>
      <c r="BW1035" s="459"/>
      <c r="BX1035" s="459"/>
      <c r="CC1035" s="251"/>
      <c r="CE1035" s="459"/>
      <c r="CF1035" s="459"/>
      <c r="CG1035" s="459"/>
      <c r="CL1035" s="251"/>
      <c r="CN1035" s="459"/>
      <c r="CO1035" s="459"/>
      <c r="CP1035" s="459"/>
      <c r="CU1035" s="251"/>
      <c r="CW1035" s="459"/>
      <c r="CX1035" s="459"/>
      <c r="CY1035" s="459"/>
      <c r="DD1035" s="251"/>
      <c r="DF1035" s="459"/>
      <c r="DG1035" s="459"/>
      <c r="DH1035" s="459"/>
      <c r="DM1035" s="251"/>
      <c r="DO1035" s="459"/>
      <c r="DP1035" s="459"/>
      <c r="DQ1035" s="459"/>
      <c r="DV1035" s="251"/>
      <c r="DX1035" s="459"/>
      <c r="DY1035" s="459"/>
      <c r="DZ1035" s="459"/>
      <c r="EE1035" s="251"/>
      <c r="EG1035" s="459"/>
      <c r="EH1035" s="459"/>
      <c r="EI1035" s="459"/>
      <c r="EN1035" s="251"/>
      <c r="EP1035" s="459"/>
      <c r="EQ1035" s="459"/>
      <c r="ER1035" s="459"/>
      <c r="EW1035" s="251"/>
      <c r="EY1035" s="459"/>
      <c r="EZ1035" s="459"/>
      <c r="FA1035" s="459"/>
      <c r="FF1035" s="251"/>
      <c r="FH1035" s="459"/>
      <c r="FI1035" s="459"/>
      <c r="FJ1035" s="459"/>
      <c r="FO1035" s="251"/>
      <c r="FQ1035" s="459"/>
      <c r="FR1035" s="459"/>
      <c r="FS1035" s="459"/>
      <c r="FX1035" s="251"/>
      <c r="FZ1035" s="459"/>
      <c r="GA1035" s="459"/>
      <c r="GB1035" s="459"/>
      <c r="GG1035" s="251"/>
      <c r="GI1035" s="459"/>
      <c r="GJ1035" s="459"/>
      <c r="GK1035" s="459"/>
      <c r="GP1035" s="251"/>
      <c r="GR1035" s="459"/>
      <c r="GS1035" s="459"/>
      <c r="GT1035" s="459"/>
      <c r="GY1035" s="251"/>
      <c r="HA1035" s="459"/>
      <c r="HB1035" s="459"/>
      <c r="HC1035" s="459"/>
      <c r="HH1035" s="251"/>
      <c r="HJ1035" s="459"/>
      <c r="HK1035" s="459"/>
      <c r="HL1035" s="459"/>
      <c r="HQ1035" s="459"/>
      <c r="HR1035" s="459"/>
      <c r="HS1035" s="459"/>
      <c r="HT1035" s="459"/>
      <c r="HU1035" s="459"/>
      <c r="HV1035" s="459"/>
      <c r="HW1035" s="459"/>
      <c r="HX1035" s="459"/>
      <c r="HY1035" s="459"/>
      <c r="HZ1035" s="459"/>
      <c r="IA1035" s="459"/>
      <c r="IB1035" s="459"/>
      <c r="IC1035" s="459"/>
      <c r="ID1035" s="459"/>
      <c r="IE1035" s="459"/>
      <c r="IF1035" s="459"/>
      <c r="IG1035" s="459"/>
      <c r="IH1035" s="459"/>
      <c r="II1035" s="459"/>
      <c r="IJ1035" s="459"/>
      <c r="IK1035" s="459"/>
      <c r="IL1035" s="459"/>
      <c r="IM1035" s="459"/>
      <c r="IN1035" s="459"/>
      <c r="IO1035" s="459"/>
      <c r="IP1035" s="459"/>
      <c r="IQ1035" s="459"/>
      <c r="IR1035" s="459"/>
      <c r="IS1035" s="459"/>
      <c r="IT1035" s="459"/>
      <c r="IU1035" s="459"/>
      <c r="IV1035" s="459"/>
      <c r="RS1035" s="252"/>
    </row>
    <row r="1036" spans="1:487" s="461" customFormat="1" ht="18">
      <c r="A1036" s="605" t="s">
        <v>1474</v>
      </c>
      <c r="B1036" s="459"/>
      <c r="C1036" s="488"/>
      <c r="D1036" s="606" t="s">
        <v>129</v>
      </c>
      <c r="E1036" s="461">
        <f t="shared" si="14"/>
        <v>0</v>
      </c>
      <c r="F1036" s="524">
        <f t="shared" si="15"/>
        <v>0</v>
      </c>
      <c r="G1036" s="473"/>
      <c r="H1036" s="473"/>
      <c r="I1036" s="473"/>
      <c r="J1036" s="473"/>
      <c r="K1036" s="473"/>
      <c r="L1036" s="509"/>
      <c r="N1036" s="459"/>
      <c r="R1036" s="251"/>
      <c r="T1036" s="459"/>
      <c r="U1036" s="459"/>
      <c r="V1036" s="459"/>
      <c r="AA1036" s="251"/>
      <c r="AC1036" s="459"/>
      <c r="AD1036" s="459"/>
      <c r="AE1036" s="459"/>
      <c r="AJ1036" s="251"/>
      <c r="AL1036" s="459"/>
      <c r="AM1036" s="459"/>
      <c r="AN1036" s="459"/>
      <c r="AS1036" s="251"/>
      <c r="AU1036" s="459"/>
      <c r="AV1036" s="459"/>
      <c r="AW1036" s="459"/>
      <c r="BB1036" s="251"/>
      <c r="BD1036" s="459"/>
      <c r="BE1036" s="459"/>
      <c r="BF1036" s="459"/>
      <c r="BK1036" s="251"/>
      <c r="BM1036" s="459"/>
      <c r="BN1036" s="459"/>
      <c r="BO1036" s="459"/>
      <c r="BT1036" s="251"/>
      <c r="BV1036" s="459"/>
      <c r="BW1036" s="459"/>
      <c r="BX1036" s="459"/>
      <c r="CC1036" s="251"/>
      <c r="CE1036" s="459"/>
      <c r="CF1036" s="459"/>
      <c r="CG1036" s="459"/>
      <c r="CL1036" s="251"/>
      <c r="CN1036" s="459"/>
      <c r="CO1036" s="459"/>
      <c r="CP1036" s="459"/>
      <c r="CU1036" s="251"/>
      <c r="CW1036" s="459"/>
      <c r="CX1036" s="459"/>
      <c r="CY1036" s="459"/>
      <c r="DD1036" s="251"/>
      <c r="DF1036" s="459"/>
      <c r="DG1036" s="459"/>
      <c r="DH1036" s="459"/>
      <c r="DM1036" s="251"/>
      <c r="DO1036" s="459"/>
      <c r="DP1036" s="459"/>
      <c r="DQ1036" s="459"/>
      <c r="DV1036" s="251"/>
      <c r="DX1036" s="459"/>
      <c r="DY1036" s="459"/>
      <c r="DZ1036" s="459"/>
      <c r="EE1036" s="251"/>
      <c r="EG1036" s="459"/>
      <c r="EH1036" s="459"/>
      <c r="EI1036" s="459"/>
      <c r="EN1036" s="251"/>
      <c r="EP1036" s="459"/>
      <c r="EQ1036" s="459"/>
      <c r="ER1036" s="459"/>
      <c r="EW1036" s="251"/>
      <c r="EY1036" s="459"/>
      <c r="EZ1036" s="459"/>
      <c r="FA1036" s="459"/>
      <c r="FF1036" s="251"/>
      <c r="FH1036" s="459"/>
      <c r="FI1036" s="459"/>
      <c r="FJ1036" s="459"/>
      <c r="FO1036" s="251"/>
      <c r="FQ1036" s="459"/>
      <c r="FR1036" s="459"/>
      <c r="FS1036" s="459"/>
      <c r="FX1036" s="251"/>
      <c r="FZ1036" s="459"/>
      <c r="GA1036" s="459"/>
      <c r="GB1036" s="459"/>
      <c r="GG1036" s="251"/>
      <c r="GI1036" s="459"/>
      <c r="GJ1036" s="459"/>
      <c r="GK1036" s="459"/>
      <c r="GP1036" s="251"/>
      <c r="GR1036" s="459"/>
      <c r="GS1036" s="459"/>
      <c r="GT1036" s="459"/>
      <c r="GY1036" s="251"/>
      <c r="HA1036" s="459"/>
      <c r="HB1036" s="459"/>
      <c r="HC1036" s="459"/>
      <c r="HH1036" s="251"/>
      <c r="HJ1036" s="459"/>
      <c r="HK1036" s="459"/>
      <c r="HL1036" s="459"/>
      <c r="HQ1036" s="459"/>
      <c r="HR1036" s="459"/>
      <c r="HS1036" s="459"/>
      <c r="HT1036" s="459"/>
      <c r="HU1036" s="459"/>
      <c r="HV1036" s="459"/>
      <c r="HW1036" s="459"/>
      <c r="HX1036" s="459"/>
      <c r="HY1036" s="459"/>
      <c r="HZ1036" s="459"/>
      <c r="IA1036" s="459"/>
      <c r="IB1036" s="459"/>
      <c r="IC1036" s="459"/>
      <c r="ID1036" s="459"/>
      <c r="IE1036" s="459"/>
      <c r="IF1036" s="459"/>
      <c r="IG1036" s="459"/>
      <c r="IH1036" s="459"/>
      <c r="II1036" s="459"/>
      <c r="IJ1036" s="459"/>
      <c r="IK1036" s="459"/>
      <c r="IL1036" s="459"/>
      <c r="IM1036" s="459"/>
      <c r="IN1036" s="459"/>
      <c r="IO1036" s="459"/>
      <c r="IP1036" s="459"/>
      <c r="IQ1036" s="459"/>
      <c r="IR1036" s="459"/>
      <c r="IS1036" s="459"/>
      <c r="IT1036" s="459"/>
      <c r="IU1036" s="459"/>
      <c r="IV1036" s="459"/>
      <c r="RS1036" s="252"/>
    </row>
    <row r="1037" spans="1:487" s="461" customFormat="1" ht="18">
      <c r="A1037" s="605" t="s">
        <v>1128</v>
      </c>
      <c r="B1037" s="459"/>
      <c r="C1037" s="488"/>
      <c r="D1037" s="606" t="s">
        <v>129</v>
      </c>
      <c r="E1037" s="461">
        <f t="shared" si="14"/>
        <v>0</v>
      </c>
      <c r="F1037" s="524">
        <f t="shared" si="15"/>
        <v>0</v>
      </c>
      <c r="G1037" s="473"/>
      <c r="H1037" s="473"/>
      <c r="I1037" s="473"/>
      <c r="J1037" s="473"/>
      <c r="K1037" s="473"/>
      <c r="N1037" s="459"/>
      <c r="R1037" s="251"/>
      <c r="T1037" s="459"/>
      <c r="U1037" s="459"/>
      <c r="V1037" s="459"/>
      <c r="AA1037" s="251"/>
      <c r="AC1037" s="459"/>
      <c r="AD1037" s="459"/>
      <c r="AE1037" s="459"/>
      <c r="AJ1037" s="251"/>
      <c r="AL1037" s="459"/>
      <c r="AM1037" s="459"/>
      <c r="AN1037" s="459"/>
      <c r="AS1037" s="251"/>
      <c r="AU1037" s="459"/>
      <c r="AV1037" s="459"/>
      <c r="AW1037" s="459"/>
      <c r="BB1037" s="251"/>
      <c r="BD1037" s="459"/>
      <c r="BE1037" s="459"/>
      <c r="BF1037" s="459"/>
      <c r="BK1037" s="251"/>
      <c r="BM1037" s="459"/>
      <c r="BN1037" s="459"/>
      <c r="BO1037" s="459"/>
      <c r="BT1037" s="251"/>
      <c r="BV1037" s="459"/>
      <c r="BW1037" s="459"/>
      <c r="BX1037" s="459"/>
      <c r="CC1037" s="251"/>
      <c r="CE1037" s="459"/>
      <c r="CF1037" s="459"/>
      <c r="CG1037" s="459"/>
      <c r="CL1037" s="251"/>
      <c r="CN1037" s="459"/>
      <c r="CO1037" s="459"/>
      <c r="CP1037" s="459"/>
      <c r="CU1037" s="251"/>
      <c r="CW1037" s="459"/>
      <c r="CX1037" s="459"/>
      <c r="CY1037" s="459"/>
      <c r="DD1037" s="251"/>
      <c r="DF1037" s="459"/>
      <c r="DG1037" s="459"/>
      <c r="DH1037" s="459"/>
      <c r="DM1037" s="251"/>
      <c r="DO1037" s="459"/>
      <c r="DP1037" s="459"/>
      <c r="DQ1037" s="459"/>
      <c r="DV1037" s="251"/>
      <c r="DX1037" s="459"/>
      <c r="DY1037" s="459"/>
      <c r="DZ1037" s="459"/>
      <c r="EE1037" s="251"/>
      <c r="EG1037" s="459"/>
      <c r="EH1037" s="459"/>
      <c r="EI1037" s="459"/>
      <c r="EN1037" s="251"/>
      <c r="EP1037" s="459"/>
      <c r="EQ1037" s="459"/>
      <c r="ER1037" s="459"/>
      <c r="EW1037" s="251"/>
      <c r="EY1037" s="459"/>
      <c r="EZ1037" s="459"/>
      <c r="FA1037" s="459"/>
      <c r="FF1037" s="251"/>
      <c r="FH1037" s="459"/>
      <c r="FI1037" s="459"/>
      <c r="FJ1037" s="459"/>
      <c r="FO1037" s="251"/>
      <c r="FQ1037" s="459"/>
      <c r="FR1037" s="459"/>
      <c r="FS1037" s="459"/>
      <c r="FX1037" s="251"/>
      <c r="FZ1037" s="459"/>
      <c r="GA1037" s="459"/>
      <c r="GB1037" s="459"/>
      <c r="GG1037" s="251"/>
      <c r="GI1037" s="459"/>
      <c r="GJ1037" s="459"/>
      <c r="GK1037" s="459"/>
      <c r="GP1037" s="251"/>
      <c r="GR1037" s="459"/>
      <c r="GS1037" s="459"/>
      <c r="GT1037" s="459"/>
      <c r="GY1037" s="251"/>
      <c r="HA1037" s="459"/>
      <c r="HB1037" s="459"/>
      <c r="HC1037" s="459"/>
      <c r="HH1037" s="251"/>
      <c r="HJ1037" s="459"/>
      <c r="HK1037" s="459"/>
      <c r="HL1037" s="459"/>
      <c r="HQ1037" s="459"/>
      <c r="HR1037" s="459"/>
      <c r="HS1037" s="459"/>
      <c r="HT1037" s="459"/>
      <c r="HU1037" s="459"/>
      <c r="HV1037" s="459"/>
      <c r="HW1037" s="459"/>
      <c r="HX1037" s="459"/>
      <c r="HY1037" s="459"/>
      <c r="HZ1037" s="459"/>
      <c r="IA1037" s="459"/>
      <c r="IB1037" s="459"/>
      <c r="IC1037" s="459"/>
      <c r="ID1037" s="459"/>
      <c r="IE1037" s="459"/>
      <c r="IF1037" s="459"/>
      <c r="IG1037" s="459"/>
      <c r="IH1037" s="459"/>
      <c r="II1037" s="459"/>
      <c r="IJ1037" s="459"/>
      <c r="IK1037" s="459"/>
      <c r="IL1037" s="459"/>
      <c r="IM1037" s="459"/>
      <c r="IN1037" s="459"/>
      <c r="IO1037" s="459"/>
      <c r="IP1037" s="459"/>
      <c r="IQ1037" s="459"/>
      <c r="IR1037" s="459"/>
      <c r="IS1037" s="459"/>
      <c r="IT1037" s="459"/>
      <c r="IU1037" s="459"/>
      <c r="IV1037" s="459"/>
      <c r="RS1037" s="252"/>
    </row>
    <row r="1038" spans="1:487" s="461" customFormat="1" ht="18">
      <c r="A1038" s="605" t="s">
        <v>1940</v>
      </c>
      <c r="B1038" s="459"/>
      <c r="C1038" s="488"/>
      <c r="D1038" s="606" t="s">
        <v>129</v>
      </c>
      <c r="E1038" s="461">
        <f t="shared" si="14"/>
        <v>0</v>
      </c>
      <c r="F1038" s="524">
        <f t="shared" si="15"/>
        <v>0</v>
      </c>
      <c r="G1038" s="473"/>
      <c r="H1038" s="473"/>
      <c r="I1038" s="473"/>
      <c r="J1038" s="473"/>
      <c r="K1038" s="473"/>
      <c r="L1038" s="459"/>
      <c r="M1038" s="459"/>
      <c r="N1038" s="459"/>
      <c r="R1038" s="251"/>
      <c r="T1038" s="459"/>
      <c r="U1038" s="459"/>
      <c r="V1038" s="459"/>
      <c r="AA1038" s="251"/>
      <c r="AC1038" s="459"/>
      <c r="AD1038" s="459"/>
      <c r="AE1038" s="459"/>
      <c r="AJ1038" s="251"/>
      <c r="AL1038" s="459"/>
      <c r="AM1038" s="459"/>
      <c r="AN1038" s="459"/>
      <c r="AS1038" s="251"/>
      <c r="AU1038" s="459"/>
      <c r="AV1038" s="459"/>
      <c r="AW1038" s="459"/>
      <c r="BB1038" s="251"/>
      <c r="BD1038" s="459"/>
      <c r="BE1038" s="459"/>
      <c r="BF1038" s="459"/>
      <c r="BK1038" s="251"/>
      <c r="BM1038" s="459"/>
      <c r="BN1038" s="459"/>
      <c r="BO1038" s="459"/>
      <c r="BT1038" s="251"/>
      <c r="BV1038" s="459"/>
      <c r="BW1038" s="459"/>
      <c r="BX1038" s="459"/>
      <c r="CC1038" s="251"/>
      <c r="CE1038" s="459"/>
      <c r="CF1038" s="459"/>
      <c r="CG1038" s="459"/>
      <c r="CL1038" s="251"/>
      <c r="CN1038" s="459"/>
      <c r="CO1038" s="459"/>
      <c r="CP1038" s="459"/>
      <c r="CU1038" s="251"/>
      <c r="CW1038" s="459"/>
      <c r="CX1038" s="459"/>
      <c r="CY1038" s="459"/>
      <c r="DD1038" s="251"/>
      <c r="DF1038" s="459"/>
      <c r="DG1038" s="459"/>
      <c r="DH1038" s="459"/>
      <c r="DM1038" s="251"/>
      <c r="DO1038" s="459"/>
      <c r="DP1038" s="459"/>
      <c r="DQ1038" s="459"/>
      <c r="DV1038" s="251"/>
      <c r="DX1038" s="459"/>
      <c r="DY1038" s="459"/>
      <c r="DZ1038" s="459"/>
      <c r="EE1038" s="251"/>
      <c r="EG1038" s="459"/>
      <c r="EH1038" s="459"/>
      <c r="EI1038" s="459"/>
      <c r="EN1038" s="251"/>
      <c r="EP1038" s="459"/>
      <c r="EQ1038" s="459"/>
      <c r="ER1038" s="459"/>
      <c r="EW1038" s="251"/>
      <c r="EY1038" s="459"/>
      <c r="EZ1038" s="459"/>
      <c r="FA1038" s="459"/>
      <c r="FF1038" s="251"/>
      <c r="FH1038" s="459"/>
      <c r="FI1038" s="459"/>
      <c r="FJ1038" s="459"/>
      <c r="FO1038" s="251"/>
      <c r="FQ1038" s="459"/>
      <c r="FR1038" s="459"/>
      <c r="FS1038" s="459"/>
      <c r="FX1038" s="251"/>
      <c r="FZ1038" s="459"/>
      <c r="GA1038" s="459"/>
      <c r="GB1038" s="459"/>
      <c r="GG1038" s="251"/>
      <c r="GI1038" s="459"/>
      <c r="GJ1038" s="459"/>
      <c r="GK1038" s="459"/>
      <c r="GP1038" s="251"/>
      <c r="GR1038" s="459"/>
      <c r="GS1038" s="459"/>
      <c r="GT1038" s="459"/>
      <c r="GY1038" s="251"/>
      <c r="HA1038" s="459"/>
      <c r="HB1038" s="459"/>
      <c r="HC1038" s="459"/>
      <c r="HH1038" s="251"/>
      <c r="HJ1038" s="459"/>
      <c r="HK1038" s="459"/>
      <c r="HL1038" s="459"/>
      <c r="HQ1038" s="459"/>
      <c r="HR1038" s="459"/>
      <c r="HS1038" s="459"/>
      <c r="HT1038" s="459"/>
      <c r="HU1038" s="459"/>
      <c r="HV1038" s="459"/>
      <c r="HW1038" s="459"/>
      <c r="HX1038" s="459"/>
      <c r="HY1038" s="459"/>
      <c r="HZ1038" s="459"/>
      <c r="IA1038" s="459"/>
      <c r="IB1038" s="459"/>
      <c r="IC1038" s="459"/>
      <c r="ID1038" s="459"/>
      <c r="IE1038" s="459"/>
      <c r="IF1038" s="459"/>
      <c r="IG1038" s="459"/>
      <c r="IH1038" s="459"/>
      <c r="II1038" s="459"/>
      <c r="IJ1038" s="459"/>
      <c r="IK1038" s="459"/>
      <c r="IL1038" s="459"/>
      <c r="IM1038" s="459"/>
      <c r="IN1038" s="459"/>
      <c r="IO1038" s="459"/>
      <c r="IP1038" s="459"/>
      <c r="IQ1038" s="459"/>
      <c r="IR1038" s="459"/>
      <c r="IS1038" s="459"/>
      <c r="IT1038" s="459"/>
      <c r="IU1038" s="459"/>
      <c r="IV1038" s="459"/>
      <c r="RS1038" s="252"/>
    </row>
    <row r="1039" spans="1:487" s="461" customFormat="1" ht="18">
      <c r="A1039" s="605" t="s">
        <v>722</v>
      </c>
      <c r="B1039" s="488"/>
      <c r="C1039" s="488"/>
      <c r="D1039" s="461" t="s">
        <v>132</v>
      </c>
      <c r="E1039" s="461">
        <f t="shared" si="14"/>
        <v>1</v>
      </c>
      <c r="F1039" s="524">
        <f t="shared" si="15"/>
        <v>6</v>
      </c>
      <c r="G1039" s="502"/>
      <c r="H1039" s="502">
        <v>6</v>
      </c>
      <c r="I1039" s="473"/>
      <c r="J1039" s="473"/>
      <c r="K1039" s="473"/>
      <c r="L1039" s="459"/>
      <c r="M1039" s="459"/>
      <c r="N1039" s="459"/>
      <c r="R1039" s="251"/>
      <c r="T1039" s="459"/>
      <c r="U1039" s="459"/>
      <c r="V1039" s="459"/>
      <c r="AA1039" s="251"/>
      <c r="AC1039" s="459"/>
      <c r="AD1039" s="459"/>
      <c r="AE1039" s="459"/>
      <c r="AJ1039" s="251"/>
      <c r="AL1039" s="459"/>
      <c r="AM1039" s="459"/>
      <c r="AN1039" s="459"/>
      <c r="AS1039" s="251"/>
      <c r="AU1039" s="459"/>
      <c r="AV1039" s="459"/>
      <c r="AW1039" s="459"/>
      <c r="BB1039" s="251"/>
      <c r="BD1039" s="459"/>
      <c r="BE1039" s="459"/>
      <c r="BF1039" s="459"/>
      <c r="BK1039" s="251"/>
      <c r="BM1039" s="459"/>
      <c r="BN1039" s="459"/>
      <c r="BO1039" s="459"/>
      <c r="BT1039" s="251"/>
      <c r="BV1039" s="459"/>
      <c r="BW1039" s="459"/>
      <c r="BX1039" s="459"/>
      <c r="CC1039" s="251"/>
      <c r="CE1039" s="459"/>
      <c r="CF1039" s="459"/>
      <c r="CG1039" s="459"/>
      <c r="CL1039" s="251"/>
      <c r="CN1039" s="459"/>
      <c r="CO1039" s="459"/>
      <c r="CP1039" s="459"/>
      <c r="CU1039" s="251"/>
      <c r="CW1039" s="459"/>
      <c r="CX1039" s="459"/>
      <c r="CY1039" s="459"/>
      <c r="DD1039" s="251"/>
      <c r="DF1039" s="459"/>
      <c r="DG1039" s="459"/>
      <c r="DH1039" s="459"/>
      <c r="DM1039" s="251"/>
      <c r="DO1039" s="459"/>
      <c r="DP1039" s="459"/>
      <c r="DQ1039" s="459"/>
      <c r="DV1039" s="251"/>
      <c r="DX1039" s="459"/>
      <c r="DY1039" s="459"/>
      <c r="DZ1039" s="459"/>
      <c r="EE1039" s="251"/>
      <c r="EG1039" s="459"/>
      <c r="EH1039" s="459"/>
      <c r="EI1039" s="459"/>
      <c r="EN1039" s="251"/>
      <c r="EP1039" s="459"/>
      <c r="EQ1039" s="459"/>
      <c r="ER1039" s="459"/>
      <c r="EW1039" s="251"/>
      <c r="EY1039" s="459"/>
      <c r="EZ1039" s="459"/>
      <c r="FA1039" s="459"/>
      <c r="FF1039" s="251"/>
      <c r="FH1039" s="459"/>
      <c r="FI1039" s="459"/>
      <c r="FJ1039" s="459"/>
      <c r="FO1039" s="251"/>
      <c r="FQ1039" s="459"/>
      <c r="FR1039" s="459"/>
      <c r="FS1039" s="459"/>
      <c r="FX1039" s="251"/>
      <c r="FZ1039" s="459"/>
      <c r="GA1039" s="459"/>
      <c r="GB1039" s="459"/>
      <c r="GG1039" s="251"/>
      <c r="GI1039" s="459"/>
      <c r="GJ1039" s="459"/>
      <c r="GK1039" s="459"/>
      <c r="GP1039" s="251"/>
      <c r="GR1039" s="459"/>
      <c r="GS1039" s="459"/>
      <c r="GT1039" s="459"/>
      <c r="GY1039" s="251"/>
      <c r="HA1039" s="459"/>
      <c r="HB1039" s="459"/>
      <c r="HC1039" s="459"/>
      <c r="HH1039" s="251"/>
      <c r="HJ1039" s="459"/>
      <c r="HK1039" s="459"/>
      <c r="HL1039" s="459"/>
      <c r="HQ1039" s="459"/>
      <c r="HR1039" s="459"/>
      <c r="HS1039" s="459"/>
      <c r="HT1039" s="459"/>
      <c r="HU1039" s="459"/>
      <c r="HV1039" s="459"/>
      <c r="HW1039" s="459"/>
      <c r="HX1039" s="459"/>
      <c r="HY1039" s="459"/>
      <c r="HZ1039" s="459"/>
      <c r="IA1039" s="459"/>
      <c r="IB1039" s="459"/>
      <c r="IC1039" s="459"/>
      <c r="ID1039" s="459"/>
      <c r="IE1039" s="459"/>
      <c r="IF1039" s="459"/>
      <c r="IG1039" s="459"/>
      <c r="IH1039" s="459"/>
      <c r="II1039" s="459"/>
      <c r="IJ1039" s="459"/>
      <c r="IK1039" s="459"/>
      <c r="IL1039" s="459"/>
      <c r="IM1039" s="459"/>
      <c r="IN1039" s="459"/>
      <c r="IO1039" s="459"/>
      <c r="IP1039" s="459"/>
      <c r="IQ1039" s="459"/>
      <c r="IR1039" s="459"/>
      <c r="IS1039" s="459"/>
      <c r="IT1039" s="459"/>
      <c r="IU1039" s="459"/>
      <c r="IV1039" s="459"/>
      <c r="RS1039" s="252"/>
    </row>
    <row r="1040" spans="1:487" s="461" customFormat="1" ht="18">
      <c r="A1040" s="605" t="s">
        <v>916</v>
      </c>
      <c r="B1040" s="459"/>
      <c r="C1040" s="488"/>
      <c r="D1040" s="606" t="s">
        <v>129</v>
      </c>
      <c r="E1040" s="461">
        <f t="shared" si="14"/>
        <v>0</v>
      </c>
      <c r="F1040" s="524">
        <f t="shared" si="15"/>
        <v>0</v>
      </c>
      <c r="G1040" s="473"/>
      <c r="H1040" s="473"/>
      <c r="I1040" s="473"/>
      <c r="J1040" s="473"/>
      <c r="K1040" s="473"/>
      <c r="L1040" s="459"/>
      <c r="M1040" s="459"/>
      <c r="N1040" s="459"/>
      <c r="R1040" s="251"/>
      <c r="T1040" s="459"/>
      <c r="U1040" s="459"/>
      <c r="V1040" s="459"/>
      <c r="AA1040" s="251"/>
      <c r="AC1040" s="459"/>
      <c r="AD1040" s="459"/>
      <c r="AE1040" s="459"/>
      <c r="AJ1040" s="251"/>
      <c r="AL1040" s="459"/>
      <c r="AM1040" s="459"/>
      <c r="AN1040" s="459"/>
      <c r="AS1040" s="251"/>
      <c r="AU1040" s="459"/>
      <c r="AV1040" s="459"/>
      <c r="AW1040" s="459"/>
      <c r="BB1040" s="251"/>
      <c r="BD1040" s="459"/>
      <c r="BE1040" s="459"/>
      <c r="BF1040" s="459"/>
      <c r="BK1040" s="251"/>
      <c r="BM1040" s="459"/>
      <c r="BN1040" s="459"/>
      <c r="BO1040" s="459"/>
      <c r="BT1040" s="251"/>
      <c r="BV1040" s="459"/>
      <c r="BW1040" s="459"/>
      <c r="BX1040" s="459"/>
      <c r="CC1040" s="251"/>
      <c r="CE1040" s="459"/>
      <c r="CF1040" s="459"/>
      <c r="CG1040" s="459"/>
      <c r="CL1040" s="251"/>
      <c r="CN1040" s="459"/>
      <c r="CO1040" s="459"/>
      <c r="CP1040" s="459"/>
      <c r="CU1040" s="251"/>
      <c r="CW1040" s="459"/>
      <c r="CX1040" s="459"/>
      <c r="CY1040" s="459"/>
      <c r="DD1040" s="251"/>
      <c r="DF1040" s="459"/>
      <c r="DG1040" s="459"/>
      <c r="DH1040" s="459"/>
      <c r="DM1040" s="251"/>
      <c r="DO1040" s="459"/>
      <c r="DP1040" s="459"/>
      <c r="DQ1040" s="459"/>
      <c r="DV1040" s="251"/>
      <c r="DX1040" s="459"/>
      <c r="DY1040" s="459"/>
      <c r="DZ1040" s="459"/>
      <c r="EE1040" s="251"/>
      <c r="EG1040" s="459"/>
      <c r="EH1040" s="459"/>
      <c r="EI1040" s="459"/>
      <c r="EN1040" s="251"/>
      <c r="EP1040" s="459"/>
      <c r="EQ1040" s="459"/>
      <c r="ER1040" s="459"/>
      <c r="EW1040" s="251"/>
      <c r="EY1040" s="459"/>
      <c r="EZ1040" s="459"/>
      <c r="FA1040" s="459"/>
      <c r="FF1040" s="251"/>
      <c r="FH1040" s="459"/>
      <c r="FI1040" s="459"/>
      <c r="FJ1040" s="459"/>
      <c r="FO1040" s="251"/>
      <c r="FQ1040" s="459"/>
      <c r="FR1040" s="459"/>
      <c r="FS1040" s="459"/>
      <c r="FX1040" s="251"/>
      <c r="FZ1040" s="459"/>
      <c r="GA1040" s="459"/>
      <c r="GB1040" s="459"/>
      <c r="GG1040" s="251"/>
      <c r="GI1040" s="459"/>
      <c r="GJ1040" s="459"/>
      <c r="GK1040" s="459"/>
      <c r="GP1040" s="251"/>
      <c r="GR1040" s="459"/>
      <c r="GS1040" s="459"/>
      <c r="GT1040" s="459"/>
      <c r="GY1040" s="251"/>
      <c r="HA1040" s="459"/>
      <c r="HB1040" s="459"/>
      <c r="HC1040" s="459"/>
      <c r="HH1040" s="251"/>
      <c r="HJ1040" s="459"/>
      <c r="HK1040" s="459"/>
      <c r="HL1040" s="459"/>
      <c r="HQ1040" s="459"/>
      <c r="HR1040" s="459"/>
      <c r="HS1040" s="459"/>
      <c r="HT1040" s="459"/>
      <c r="HU1040" s="459"/>
      <c r="HV1040" s="459"/>
      <c r="HW1040" s="459"/>
      <c r="HX1040" s="459"/>
      <c r="HY1040" s="459"/>
      <c r="HZ1040" s="459"/>
      <c r="IA1040" s="459"/>
      <c r="IB1040" s="459"/>
      <c r="IC1040" s="459"/>
      <c r="ID1040" s="459"/>
      <c r="IE1040" s="459"/>
      <c r="IF1040" s="459"/>
      <c r="IG1040" s="459"/>
      <c r="IH1040" s="459"/>
      <c r="II1040" s="459"/>
      <c r="IJ1040" s="459"/>
      <c r="IK1040" s="459"/>
      <c r="IL1040" s="459"/>
      <c r="IM1040" s="459"/>
      <c r="IN1040" s="459"/>
      <c r="IO1040" s="459"/>
      <c r="IP1040" s="459"/>
      <c r="IQ1040" s="459"/>
      <c r="IR1040" s="459"/>
      <c r="IS1040" s="459"/>
      <c r="IT1040" s="459"/>
      <c r="IU1040" s="459"/>
      <c r="IV1040" s="459"/>
      <c r="RS1040" s="252"/>
    </row>
    <row r="1041" spans="1:487" s="461" customFormat="1" ht="18">
      <c r="A1041" s="605" t="s">
        <v>2436</v>
      </c>
      <c r="B1041" s="459"/>
      <c r="C1041" s="488"/>
      <c r="D1041" s="606" t="s">
        <v>129</v>
      </c>
      <c r="E1041" s="461">
        <f t="shared" si="14"/>
        <v>1</v>
      </c>
      <c r="F1041" s="524">
        <f t="shared" si="15"/>
        <v>0</v>
      </c>
      <c r="G1041" s="473"/>
      <c r="H1041" s="473"/>
      <c r="I1041" s="473"/>
      <c r="J1041" s="473"/>
      <c r="K1041" s="473"/>
      <c r="L1041" s="459"/>
      <c r="M1041" s="459"/>
      <c r="N1041" s="459"/>
      <c r="R1041" s="251"/>
      <c r="T1041" s="459"/>
      <c r="U1041" s="459"/>
      <c r="V1041" s="459"/>
      <c r="AA1041" s="251"/>
      <c r="AC1041" s="459"/>
      <c r="AD1041" s="459"/>
      <c r="AE1041" s="459"/>
      <c r="AJ1041" s="251"/>
      <c r="AL1041" s="459"/>
      <c r="AM1041" s="459"/>
      <c r="AN1041" s="459"/>
      <c r="AS1041" s="251"/>
      <c r="AU1041" s="459"/>
      <c r="AV1041" s="459"/>
      <c r="AW1041" s="459"/>
      <c r="BB1041" s="251"/>
      <c r="BD1041" s="459"/>
      <c r="BE1041" s="459"/>
      <c r="BF1041" s="459"/>
      <c r="BK1041" s="251"/>
      <c r="BM1041" s="459"/>
      <c r="BN1041" s="459"/>
      <c r="BO1041" s="459"/>
      <c r="BT1041" s="251"/>
      <c r="BV1041" s="459"/>
      <c r="BW1041" s="459"/>
      <c r="BX1041" s="459"/>
      <c r="CC1041" s="251"/>
      <c r="CE1041" s="459"/>
      <c r="CF1041" s="459"/>
      <c r="CG1041" s="459"/>
      <c r="CL1041" s="251"/>
      <c r="CN1041" s="459"/>
      <c r="CO1041" s="459"/>
      <c r="CP1041" s="459"/>
      <c r="CU1041" s="251"/>
      <c r="CW1041" s="459"/>
      <c r="CX1041" s="459"/>
      <c r="CY1041" s="459"/>
      <c r="DD1041" s="251"/>
      <c r="DF1041" s="459"/>
      <c r="DG1041" s="459"/>
      <c r="DH1041" s="459"/>
      <c r="DM1041" s="251"/>
      <c r="DO1041" s="459"/>
      <c r="DP1041" s="459"/>
      <c r="DQ1041" s="459"/>
      <c r="DV1041" s="251"/>
      <c r="DX1041" s="459"/>
      <c r="DY1041" s="459"/>
      <c r="DZ1041" s="459"/>
      <c r="EE1041" s="251"/>
      <c r="EG1041" s="459"/>
      <c r="EH1041" s="459"/>
      <c r="EI1041" s="459"/>
      <c r="EN1041" s="251"/>
      <c r="EP1041" s="459"/>
      <c r="EQ1041" s="459"/>
      <c r="ER1041" s="459"/>
      <c r="EW1041" s="251"/>
      <c r="EY1041" s="459"/>
      <c r="EZ1041" s="459"/>
      <c r="FA1041" s="459"/>
      <c r="FF1041" s="251"/>
      <c r="FH1041" s="459"/>
      <c r="FI1041" s="459"/>
      <c r="FJ1041" s="459"/>
      <c r="FO1041" s="251"/>
      <c r="FQ1041" s="459"/>
      <c r="FR1041" s="459"/>
      <c r="FS1041" s="459"/>
      <c r="FX1041" s="251"/>
      <c r="FZ1041" s="459"/>
      <c r="GA1041" s="459"/>
      <c r="GB1041" s="459"/>
      <c r="GG1041" s="251"/>
      <c r="GI1041" s="459"/>
      <c r="GJ1041" s="459"/>
      <c r="GK1041" s="459"/>
      <c r="GP1041" s="251"/>
      <c r="GR1041" s="459"/>
      <c r="GS1041" s="459"/>
      <c r="GT1041" s="459"/>
      <c r="GY1041" s="251"/>
      <c r="HA1041" s="459"/>
      <c r="HB1041" s="459"/>
      <c r="HC1041" s="459"/>
      <c r="HH1041" s="251"/>
      <c r="HJ1041" s="459"/>
      <c r="HK1041" s="459"/>
      <c r="HL1041" s="459"/>
      <c r="HQ1041" s="459"/>
      <c r="HR1041" s="459"/>
      <c r="HS1041" s="459"/>
      <c r="HT1041" s="459"/>
      <c r="HU1041" s="459"/>
      <c r="HV1041" s="459"/>
      <c r="HW1041" s="459"/>
      <c r="HX1041" s="459"/>
      <c r="HY1041" s="459"/>
      <c r="HZ1041" s="459"/>
      <c r="IA1041" s="459"/>
      <c r="IB1041" s="459"/>
      <c r="IC1041" s="459"/>
      <c r="ID1041" s="459"/>
      <c r="IE1041" s="459"/>
      <c r="IF1041" s="459"/>
      <c r="IG1041" s="459"/>
      <c r="IH1041" s="459"/>
      <c r="II1041" s="459"/>
      <c r="IJ1041" s="459"/>
      <c r="IK1041" s="459"/>
      <c r="IL1041" s="459"/>
      <c r="IM1041" s="459"/>
      <c r="IN1041" s="459"/>
      <c r="IO1041" s="459"/>
      <c r="IP1041" s="459"/>
      <c r="IQ1041" s="459"/>
      <c r="IR1041" s="459"/>
      <c r="IS1041" s="459"/>
      <c r="IT1041" s="459"/>
      <c r="IU1041" s="459"/>
      <c r="IV1041" s="459"/>
      <c r="RS1041" s="252"/>
    </row>
    <row r="1042" spans="1:487" s="461" customFormat="1" ht="18">
      <c r="A1042" s="605" t="s">
        <v>2437</v>
      </c>
      <c r="B1042" s="459"/>
      <c r="C1042" s="488"/>
      <c r="D1042" s="606" t="s">
        <v>129</v>
      </c>
      <c r="E1042" s="461">
        <f t="shared" si="14"/>
        <v>0</v>
      </c>
      <c r="F1042" s="524">
        <f t="shared" si="15"/>
        <v>0</v>
      </c>
      <c r="G1042" s="473"/>
      <c r="H1042" s="473"/>
      <c r="I1042" s="473"/>
      <c r="J1042" s="473"/>
      <c r="K1042" s="473"/>
      <c r="M1042" s="459"/>
      <c r="N1042" s="459"/>
      <c r="R1042" s="251"/>
      <c r="T1042" s="459"/>
      <c r="U1042" s="459"/>
      <c r="V1042" s="459"/>
      <c r="AA1042" s="251"/>
      <c r="AC1042" s="459"/>
      <c r="AD1042" s="459"/>
      <c r="AE1042" s="459"/>
      <c r="AJ1042" s="251"/>
      <c r="AL1042" s="459"/>
      <c r="AM1042" s="459"/>
      <c r="AN1042" s="459"/>
      <c r="AS1042" s="251"/>
      <c r="AU1042" s="459"/>
      <c r="AV1042" s="459"/>
      <c r="AW1042" s="459"/>
      <c r="BB1042" s="251"/>
      <c r="BD1042" s="459"/>
      <c r="BE1042" s="459"/>
      <c r="BF1042" s="459"/>
      <c r="BK1042" s="251"/>
      <c r="BM1042" s="459"/>
      <c r="BN1042" s="459"/>
      <c r="BO1042" s="459"/>
      <c r="BT1042" s="251"/>
      <c r="BV1042" s="459"/>
      <c r="BW1042" s="459"/>
      <c r="BX1042" s="459"/>
      <c r="CC1042" s="251"/>
      <c r="CE1042" s="459"/>
      <c r="CF1042" s="459"/>
      <c r="CG1042" s="459"/>
      <c r="CL1042" s="251"/>
      <c r="CN1042" s="459"/>
      <c r="CO1042" s="459"/>
      <c r="CP1042" s="459"/>
      <c r="CU1042" s="251"/>
      <c r="CW1042" s="459"/>
      <c r="CX1042" s="459"/>
      <c r="CY1042" s="459"/>
      <c r="DD1042" s="251"/>
      <c r="DF1042" s="459"/>
      <c r="DG1042" s="459"/>
      <c r="DH1042" s="459"/>
      <c r="DM1042" s="251"/>
      <c r="DO1042" s="459"/>
      <c r="DP1042" s="459"/>
      <c r="DQ1042" s="459"/>
      <c r="DV1042" s="251"/>
      <c r="DX1042" s="459"/>
      <c r="DY1042" s="459"/>
      <c r="DZ1042" s="459"/>
      <c r="EE1042" s="251"/>
      <c r="EG1042" s="459"/>
      <c r="EH1042" s="459"/>
      <c r="EI1042" s="459"/>
      <c r="EN1042" s="251"/>
      <c r="EP1042" s="459"/>
      <c r="EQ1042" s="459"/>
      <c r="ER1042" s="459"/>
      <c r="EW1042" s="251"/>
      <c r="EY1042" s="459"/>
      <c r="EZ1042" s="459"/>
      <c r="FA1042" s="459"/>
      <c r="FF1042" s="251"/>
      <c r="FH1042" s="459"/>
      <c r="FI1042" s="459"/>
      <c r="FJ1042" s="459"/>
      <c r="FO1042" s="251"/>
      <c r="FQ1042" s="459"/>
      <c r="FR1042" s="459"/>
      <c r="FS1042" s="459"/>
      <c r="FX1042" s="251"/>
      <c r="FZ1042" s="459"/>
      <c r="GA1042" s="459"/>
      <c r="GB1042" s="459"/>
      <c r="GG1042" s="251"/>
      <c r="GI1042" s="459"/>
      <c r="GJ1042" s="459"/>
      <c r="GK1042" s="459"/>
      <c r="GP1042" s="251"/>
      <c r="GR1042" s="459"/>
      <c r="GS1042" s="459"/>
      <c r="GT1042" s="459"/>
      <c r="GY1042" s="251"/>
      <c r="HA1042" s="459"/>
      <c r="HB1042" s="459"/>
      <c r="HC1042" s="459"/>
      <c r="HH1042" s="251"/>
      <c r="HJ1042" s="459"/>
      <c r="HK1042" s="459"/>
      <c r="HL1042" s="459"/>
      <c r="HQ1042" s="459"/>
      <c r="HR1042" s="459"/>
      <c r="HS1042" s="459"/>
      <c r="HT1042" s="459"/>
      <c r="HU1042" s="459"/>
      <c r="HV1042" s="459"/>
      <c r="HW1042" s="459"/>
      <c r="HX1042" s="459"/>
      <c r="HY1042" s="459"/>
      <c r="HZ1042" s="459"/>
      <c r="IA1042" s="459"/>
      <c r="IB1042" s="459"/>
      <c r="IC1042" s="459"/>
      <c r="ID1042" s="459"/>
      <c r="IE1042" s="459"/>
      <c r="IF1042" s="459"/>
      <c r="IG1042" s="459"/>
      <c r="IH1042" s="459"/>
      <c r="II1042" s="459"/>
      <c r="IJ1042" s="459"/>
      <c r="IK1042" s="459"/>
      <c r="IL1042" s="459"/>
      <c r="IM1042" s="459"/>
      <c r="IN1042" s="459"/>
      <c r="IO1042" s="459"/>
      <c r="IP1042" s="459"/>
      <c r="IQ1042" s="459"/>
      <c r="IR1042" s="459"/>
      <c r="IS1042" s="459"/>
      <c r="IT1042" s="459"/>
      <c r="IU1042" s="459"/>
      <c r="IV1042" s="459"/>
      <c r="RS1042" s="252"/>
    </row>
    <row r="1043" spans="1:487" s="461" customFormat="1" ht="18">
      <c r="A1043" s="605" t="s">
        <v>2438</v>
      </c>
      <c r="B1043" s="459"/>
      <c r="C1043" s="488"/>
      <c r="D1043" s="606" t="s">
        <v>129</v>
      </c>
      <c r="E1043" s="461">
        <f t="shared" si="14"/>
        <v>0</v>
      </c>
      <c r="F1043" s="524">
        <f t="shared" si="15"/>
        <v>0</v>
      </c>
      <c r="G1043" s="473"/>
      <c r="H1043" s="473"/>
      <c r="I1043" s="473"/>
      <c r="J1043" s="473"/>
      <c r="K1043" s="473"/>
      <c r="M1043" s="459"/>
      <c r="N1043" s="459"/>
      <c r="R1043" s="251"/>
      <c r="T1043" s="459"/>
      <c r="U1043" s="459"/>
      <c r="V1043" s="459"/>
      <c r="AA1043" s="251"/>
      <c r="AC1043" s="459"/>
      <c r="AD1043" s="459"/>
      <c r="AE1043" s="459"/>
      <c r="AJ1043" s="251"/>
      <c r="AL1043" s="459"/>
      <c r="AM1043" s="459"/>
      <c r="AN1043" s="459"/>
      <c r="AS1043" s="251"/>
      <c r="AU1043" s="459"/>
      <c r="AV1043" s="459"/>
      <c r="AW1043" s="459"/>
      <c r="BB1043" s="251"/>
      <c r="BD1043" s="459"/>
      <c r="BE1043" s="459"/>
      <c r="BF1043" s="459"/>
      <c r="BK1043" s="251"/>
      <c r="BM1043" s="459"/>
      <c r="BN1043" s="459"/>
      <c r="BO1043" s="459"/>
      <c r="BT1043" s="251"/>
      <c r="BV1043" s="459"/>
      <c r="BW1043" s="459"/>
      <c r="BX1043" s="459"/>
      <c r="CC1043" s="251"/>
      <c r="CE1043" s="459"/>
      <c r="CF1043" s="459"/>
      <c r="CG1043" s="459"/>
      <c r="CL1043" s="251"/>
      <c r="CN1043" s="459"/>
      <c r="CO1043" s="459"/>
      <c r="CP1043" s="459"/>
      <c r="CU1043" s="251"/>
      <c r="CW1043" s="459"/>
      <c r="CX1043" s="459"/>
      <c r="CY1043" s="459"/>
      <c r="DD1043" s="251"/>
      <c r="DF1043" s="459"/>
      <c r="DG1043" s="459"/>
      <c r="DH1043" s="459"/>
      <c r="DM1043" s="251"/>
      <c r="DO1043" s="459"/>
      <c r="DP1043" s="459"/>
      <c r="DQ1043" s="459"/>
      <c r="DV1043" s="251"/>
      <c r="DX1043" s="459"/>
      <c r="DY1043" s="459"/>
      <c r="DZ1043" s="459"/>
      <c r="EE1043" s="251"/>
      <c r="EG1043" s="459"/>
      <c r="EH1043" s="459"/>
      <c r="EI1043" s="459"/>
      <c r="EN1043" s="251"/>
      <c r="EP1043" s="459"/>
      <c r="EQ1043" s="459"/>
      <c r="ER1043" s="459"/>
      <c r="EW1043" s="251"/>
      <c r="EY1043" s="459"/>
      <c r="EZ1043" s="459"/>
      <c r="FA1043" s="459"/>
      <c r="FF1043" s="251"/>
      <c r="FH1043" s="459"/>
      <c r="FI1043" s="459"/>
      <c r="FJ1043" s="459"/>
      <c r="FO1043" s="251"/>
      <c r="FQ1043" s="459"/>
      <c r="FR1043" s="459"/>
      <c r="FS1043" s="459"/>
      <c r="FX1043" s="251"/>
      <c r="FZ1043" s="459"/>
      <c r="GA1043" s="459"/>
      <c r="GB1043" s="459"/>
      <c r="GG1043" s="251"/>
      <c r="GI1043" s="459"/>
      <c r="GJ1043" s="459"/>
      <c r="GK1043" s="459"/>
      <c r="GP1043" s="251"/>
      <c r="GR1043" s="459"/>
      <c r="GS1043" s="459"/>
      <c r="GT1043" s="459"/>
      <c r="GY1043" s="251"/>
      <c r="HA1043" s="459"/>
      <c r="HB1043" s="459"/>
      <c r="HC1043" s="459"/>
      <c r="HH1043" s="251"/>
      <c r="HJ1043" s="459"/>
      <c r="HK1043" s="459"/>
      <c r="HL1043" s="459"/>
      <c r="HQ1043" s="459"/>
      <c r="HR1043" s="459"/>
      <c r="HS1043" s="459"/>
      <c r="HT1043" s="459"/>
      <c r="HU1043" s="459"/>
      <c r="HV1043" s="459"/>
      <c r="HW1043" s="459"/>
      <c r="HX1043" s="459"/>
      <c r="HY1043" s="459"/>
      <c r="HZ1043" s="459"/>
      <c r="IA1043" s="459"/>
      <c r="IB1043" s="459"/>
      <c r="IC1043" s="459"/>
      <c r="ID1043" s="459"/>
      <c r="IE1043" s="459"/>
      <c r="IF1043" s="459"/>
      <c r="IG1043" s="459"/>
      <c r="IH1043" s="459"/>
      <c r="II1043" s="459"/>
      <c r="IJ1043" s="459"/>
      <c r="IK1043" s="459"/>
      <c r="IL1043" s="459"/>
      <c r="IM1043" s="459"/>
      <c r="IN1043" s="459"/>
      <c r="IO1043" s="459"/>
      <c r="IP1043" s="459"/>
      <c r="IQ1043" s="459"/>
      <c r="IR1043" s="459"/>
      <c r="IS1043" s="459"/>
      <c r="IT1043" s="459"/>
      <c r="IU1043" s="459"/>
      <c r="IV1043" s="459"/>
      <c r="RS1043" s="252"/>
    </row>
    <row r="1044" spans="1:487" s="461" customFormat="1" ht="18">
      <c r="A1044" s="605" t="s">
        <v>1064</v>
      </c>
      <c r="B1044" s="488"/>
      <c r="C1044" s="488"/>
      <c r="D1044" s="461" t="s">
        <v>130</v>
      </c>
      <c r="E1044" s="461">
        <f t="shared" si="14"/>
        <v>1</v>
      </c>
      <c r="F1044" s="524">
        <f t="shared" si="15"/>
        <v>0</v>
      </c>
      <c r="G1044" s="473"/>
      <c r="H1044" s="473"/>
      <c r="I1044" s="473"/>
      <c r="J1044" s="473"/>
      <c r="K1044" s="473"/>
      <c r="L1044" s="459"/>
      <c r="M1044" s="459"/>
      <c r="N1044" s="459"/>
      <c r="R1044" s="251"/>
      <c r="T1044" s="459"/>
      <c r="U1044" s="459"/>
      <c r="V1044" s="459"/>
      <c r="AA1044" s="251"/>
      <c r="AC1044" s="459"/>
      <c r="AD1044" s="459"/>
      <c r="AE1044" s="459"/>
      <c r="AJ1044" s="251"/>
      <c r="AL1044" s="459"/>
      <c r="AM1044" s="459"/>
      <c r="AN1044" s="459"/>
      <c r="AS1044" s="251"/>
      <c r="AU1044" s="459"/>
      <c r="AV1044" s="459"/>
      <c r="AW1044" s="459"/>
      <c r="BB1044" s="251"/>
      <c r="BD1044" s="459"/>
      <c r="BE1044" s="459"/>
      <c r="BF1044" s="459"/>
      <c r="BK1044" s="251"/>
      <c r="BM1044" s="459"/>
      <c r="BN1044" s="459"/>
      <c r="BO1044" s="459"/>
      <c r="BT1044" s="251"/>
      <c r="BV1044" s="459"/>
      <c r="BW1044" s="459"/>
      <c r="BX1044" s="459"/>
      <c r="CC1044" s="251"/>
      <c r="CE1044" s="459"/>
      <c r="CF1044" s="459"/>
      <c r="CG1044" s="459"/>
      <c r="CL1044" s="251"/>
      <c r="CN1044" s="459"/>
      <c r="CO1044" s="459"/>
      <c r="CP1044" s="459"/>
      <c r="CU1044" s="251"/>
      <c r="CW1044" s="459"/>
      <c r="CX1044" s="459"/>
      <c r="CY1044" s="459"/>
      <c r="DD1044" s="251"/>
      <c r="DF1044" s="459"/>
      <c r="DG1044" s="459"/>
      <c r="DH1044" s="459"/>
      <c r="DM1044" s="251"/>
      <c r="DO1044" s="459"/>
      <c r="DP1044" s="459"/>
      <c r="DQ1044" s="459"/>
      <c r="DV1044" s="251"/>
      <c r="DX1044" s="459"/>
      <c r="DY1044" s="459"/>
      <c r="DZ1044" s="459"/>
      <c r="EE1044" s="251"/>
      <c r="EG1044" s="459"/>
      <c r="EH1044" s="459"/>
      <c r="EI1044" s="459"/>
      <c r="EN1044" s="251"/>
      <c r="EP1044" s="459"/>
      <c r="EQ1044" s="459"/>
      <c r="ER1044" s="459"/>
      <c r="EW1044" s="251"/>
      <c r="EY1044" s="459"/>
      <c r="EZ1044" s="459"/>
      <c r="FA1044" s="459"/>
      <c r="FF1044" s="251"/>
      <c r="FH1044" s="459"/>
      <c r="FI1044" s="459"/>
      <c r="FJ1044" s="459"/>
      <c r="FO1044" s="251"/>
      <c r="FQ1044" s="459"/>
      <c r="FR1044" s="459"/>
      <c r="FS1044" s="459"/>
      <c r="FX1044" s="251"/>
      <c r="FZ1044" s="459"/>
      <c r="GA1044" s="459"/>
      <c r="GB1044" s="459"/>
      <c r="GG1044" s="251"/>
      <c r="GI1044" s="459"/>
      <c r="GJ1044" s="459"/>
      <c r="GK1044" s="459"/>
      <c r="GP1044" s="251"/>
      <c r="GR1044" s="459"/>
      <c r="GS1044" s="459"/>
      <c r="GT1044" s="459"/>
      <c r="GY1044" s="251"/>
      <c r="HA1044" s="459"/>
      <c r="HB1044" s="459"/>
      <c r="HC1044" s="459"/>
      <c r="HH1044" s="251"/>
      <c r="HJ1044" s="459"/>
      <c r="HK1044" s="459"/>
      <c r="HL1044" s="459"/>
      <c r="HQ1044" s="459"/>
      <c r="HR1044" s="459"/>
      <c r="HS1044" s="459"/>
      <c r="HT1044" s="459"/>
      <c r="HU1044" s="459"/>
      <c r="HV1044" s="459"/>
      <c r="HW1044" s="459"/>
      <c r="HX1044" s="459"/>
      <c r="HY1044" s="459"/>
      <c r="HZ1044" s="459"/>
      <c r="IA1044" s="459"/>
      <c r="IB1044" s="459"/>
      <c r="IC1044" s="459"/>
      <c r="ID1044" s="459"/>
      <c r="IE1044" s="459"/>
      <c r="IF1044" s="459"/>
      <c r="IG1044" s="459"/>
      <c r="IH1044" s="459"/>
      <c r="II1044" s="459"/>
      <c r="IJ1044" s="459"/>
      <c r="IK1044" s="459"/>
      <c r="IL1044" s="459"/>
      <c r="IM1044" s="459"/>
      <c r="IN1044" s="459"/>
      <c r="IO1044" s="459"/>
      <c r="IP1044" s="459"/>
      <c r="IQ1044" s="459"/>
      <c r="IR1044" s="459"/>
      <c r="IS1044" s="459"/>
      <c r="IT1044" s="459"/>
      <c r="IU1044" s="459"/>
      <c r="IV1044" s="459"/>
      <c r="RS1044" s="252"/>
    </row>
    <row r="1045" spans="1:487" s="461" customFormat="1" ht="18">
      <c r="A1045" s="605" t="s">
        <v>587</v>
      </c>
      <c r="B1045" s="459"/>
      <c r="C1045" s="488"/>
      <c r="D1045" s="606" t="s">
        <v>129</v>
      </c>
      <c r="E1045" s="461">
        <f t="shared" si="14"/>
        <v>0</v>
      </c>
      <c r="F1045" s="524">
        <f t="shared" si="15"/>
        <v>0</v>
      </c>
      <c r="G1045" s="509"/>
      <c r="H1045" s="509"/>
      <c r="I1045" s="509"/>
      <c r="J1045" s="509"/>
      <c r="K1045" s="509"/>
      <c r="L1045" s="459"/>
      <c r="M1045" s="459"/>
      <c r="N1045" s="459"/>
      <c r="R1045" s="251"/>
      <c r="T1045" s="459"/>
      <c r="U1045" s="459"/>
      <c r="V1045" s="459"/>
      <c r="AA1045" s="251"/>
      <c r="AC1045" s="459"/>
      <c r="AD1045" s="459"/>
      <c r="AE1045" s="459"/>
      <c r="AJ1045" s="251"/>
      <c r="AL1045" s="459"/>
      <c r="AM1045" s="459"/>
      <c r="AN1045" s="459"/>
      <c r="AS1045" s="251"/>
      <c r="AU1045" s="459"/>
      <c r="AV1045" s="459"/>
      <c r="AW1045" s="459"/>
      <c r="BB1045" s="251"/>
      <c r="BD1045" s="459"/>
      <c r="BE1045" s="459"/>
      <c r="BF1045" s="459"/>
      <c r="BK1045" s="251"/>
      <c r="BM1045" s="459"/>
      <c r="BN1045" s="459"/>
      <c r="BO1045" s="459"/>
      <c r="BT1045" s="251"/>
      <c r="BV1045" s="459"/>
      <c r="BW1045" s="459"/>
      <c r="BX1045" s="459"/>
      <c r="CC1045" s="251"/>
      <c r="CE1045" s="459"/>
      <c r="CF1045" s="459"/>
      <c r="CG1045" s="459"/>
      <c r="CL1045" s="251"/>
      <c r="CN1045" s="459"/>
      <c r="CO1045" s="459"/>
      <c r="CP1045" s="459"/>
      <c r="CU1045" s="251"/>
      <c r="CW1045" s="459"/>
      <c r="CX1045" s="459"/>
      <c r="CY1045" s="459"/>
      <c r="DD1045" s="251"/>
      <c r="DF1045" s="459"/>
      <c r="DG1045" s="459"/>
      <c r="DH1045" s="459"/>
      <c r="DM1045" s="251"/>
      <c r="DO1045" s="459"/>
      <c r="DP1045" s="459"/>
      <c r="DQ1045" s="459"/>
      <c r="DV1045" s="251"/>
      <c r="DX1045" s="459"/>
      <c r="DY1045" s="459"/>
      <c r="DZ1045" s="459"/>
      <c r="EE1045" s="251"/>
      <c r="EG1045" s="459"/>
      <c r="EH1045" s="459"/>
      <c r="EI1045" s="459"/>
      <c r="EN1045" s="251"/>
      <c r="EP1045" s="459"/>
      <c r="EQ1045" s="459"/>
      <c r="ER1045" s="459"/>
      <c r="EW1045" s="251"/>
      <c r="EY1045" s="459"/>
      <c r="EZ1045" s="459"/>
      <c r="FA1045" s="459"/>
      <c r="FF1045" s="251"/>
      <c r="FH1045" s="459"/>
      <c r="FI1045" s="459"/>
      <c r="FJ1045" s="459"/>
      <c r="FO1045" s="251"/>
      <c r="FQ1045" s="459"/>
      <c r="FR1045" s="459"/>
      <c r="FS1045" s="459"/>
      <c r="FX1045" s="251"/>
      <c r="FZ1045" s="459"/>
      <c r="GA1045" s="459"/>
      <c r="GB1045" s="459"/>
      <c r="GG1045" s="251"/>
      <c r="GI1045" s="459"/>
      <c r="GJ1045" s="459"/>
      <c r="GK1045" s="459"/>
      <c r="GP1045" s="251"/>
      <c r="GR1045" s="459"/>
      <c r="GS1045" s="459"/>
      <c r="GT1045" s="459"/>
      <c r="GY1045" s="251"/>
      <c r="HA1045" s="459"/>
      <c r="HB1045" s="459"/>
      <c r="HC1045" s="459"/>
      <c r="HH1045" s="251"/>
      <c r="HJ1045" s="459"/>
      <c r="HK1045" s="459"/>
      <c r="HL1045" s="459"/>
      <c r="HQ1045" s="459"/>
      <c r="HR1045" s="459"/>
      <c r="HS1045" s="459"/>
      <c r="HT1045" s="459"/>
      <c r="HU1045" s="459"/>
      <c r="HV1045" s="459"/>
      <c r="HW1045" s="459"/>
      <c r="HX1045" s="459"/>
      <c r="HY1045" s="459"/>
      <c r="HZ1045" s="459"/>
      <c r="IA1045" s="459"/>
      <c r="IB1045" s="459"/>
      <c r="IC1045" s="459"/>
      <c r="ID1045" s="459"/>
      <c r="IE1045" s="459"/>
      <c r="IF1045" s="459"/>
      <c r="IG1045" s="459"/>
      <c r="IH1045" s="459"/>
      <c r="II1045" s="459"/>
      <c r="IJ1045" s="459"/>
      <c r="IK1045" s="459"/>
      <c r="IL1045" s="459"/>
      <c r="IM1045" s="459"/>
      <c r="IN1045" s="459"/>
      <c r="IO1045" s="459"/>
      <c r="IP1045" s="459"/>
      <c r="IQ1045" s="459"/>
      <c r="IR1045" s="459"/>
      <c r="IS1045" s="459"/>
      <c r="IT1045" s="459"/>
      <c r="IU1045" s="459"/>
      <c r="IV1045" s="459"/>
      <c r="RS1045" s="252"/>
    </row>
    <row r="1046" spans="1:487" s="461" customFormat="1" ht="18">
      <c r="A1046" s="605" t="s">
        <v>963</v>
      </c>
      <c r="B1046" s="459"/>
      <c r="C1046" s="488"/>
      <c r="D1046" s="606" t="s">
        <v>129</v>
      </c>
      <c r="E1046" s="461">
        <f t="shared" si="14"/>
        <v>0</v>
      </c>
      <c r="F1046" s="524">
        <f t="shared" si="15"/>
        <v>3</v>
      </c>
      <c r="G1046" s="509"/>
      <c r="H1046" s="509"/>
      <c r="I1046" s="509"/>
      <c r="J1046" s="509">
        <v>3</v>
      </c>
      <c r="K1046" s="509"/>
      <c r="L1046" s="459"/>
      <c r="M1046" s="459"/>
      <c r="N1046" s="459"/>
      <c r="R1046" s="251"/>
      <c r="T1046" s="459"/>
      <c r="U1046" s="459"/>
      <c r="V1046" s="459"/>
      <c r="AA1046" s="251"/>
      <c r="AC1046" s="459"/>
      <c r="AD1046" s="459"/>
      <c r="AE1046" s="459"/>
      <c r="AJ1046" s="251"/>
      <c r="AL1046" s="459"/>
      <c r="AM1046" s="459"/>
      <c r="AN1046" s="459"/>
      <c r="AS1046" s="251"/>
      <c r="AU1046" s="459"/>
      <c r="AV1046" s="459"/>
      <c r="AW1046" s="459"/>
      <c r="BB1046" s="251"/>
      <c r="BD1046" s="459"/>
      <c r="BE1046" s="459"/>
      <c r="BF1046" s="459"/>
      <c r="BK1046" s="251"/>
      <c r="BM1046" s="459"/>
      <c r="BN1046" s="459"/>
      <c r="BO1046" s="459"/>
      <c r="BT1046" s="251"/>
      <c r="BV1046" s="459"/>
      <c r="BW1046" s="459"/>
      <c r="BX1046" s="459"/>
      <c r="CC1046" s="251"/>
      <c r="CE1046" s="459"/>
      <c r="CF1046" s="459"/>
      <c r="CG1046" s="459"/>
      <c r="CL1046" s="251"/>
      <c r="CN1046" s="459"/>
      <c r="CO1046" s="459"/>
      <c r="CP1046" s="459"/>
      <c r="CU1046" s="251"/>
      <c r="CW1046" s="459"/>
      <c r="CX1046" s="459"/>
      <c r="CY1046" s="459"/>
      <c r="DD1046" s="251"/>
      <c r="DF1046" s="459"/>
      <c r="DG1046" s="459"/>
      <c r="DH1046" s="459"/>
      <c r="DM1046" s="251"/>
      <c r="DO1046" s="459"/>
      <c r="DP1046" s="459"/>
      <c r="DQ1046" s="459"/>
      <c r="DV1046" s="251"/>
      <c r="DX1046" s="459"/>
      <c r="DY1046" s="459"/>
      <c r="DZ1046" s="459"/>
      <c r="EE1046" s="251"/>
      <c r="EG1046" s="459"/>
      <c r="EH1046" s="459"/>
      <c r="EI1046" s="459"/>
      <c r="EN1046" s="251"/>
      <c r="EP1046" s="459"/>
      <c r="EQ1046" s="459"/>
      <c r="ER1046" s="459"/>
      <c r="EW1046" s="251"/>
      <c r="EY1046" s="459"/>
      <c r="EZ1046" s="459"/>
      <c r="FA1046" s="459"/>
      <c r="FF1046" s="251"/>
      <c r="FH1046" s="459"/>
      <c r="FI1046" s="459"/>
      <c r="FJ1046" s="459"/>
      <c r="FO1046" s="251"/>
      <c r="FQ1046" s="459"/>
      <c r="FR1046" s="459"/>
      <c r="FS1046" s="459"/>
      <c r="FX1046" s="251"/>
      <c r="FZ1046" s="459"/>
      <c r="GA1046" s="459"/>
      <c r="GB1046" s="459"/>
      <c r="GG1046" s="251"/>
      <c r="GI1046" s="459"/>
      <c r="GJ1046" s="459"/>
      <c r="GK1046" s="459"/>
      <c r="GP1046" s="251"/>
      <c r="GR1046" s="459"/>
      <c r="GS1046" s="459"/>
      <c r="GT1046" s="459"/>
      <c r="GY1046" s="251"/>
      <c r="HA1046" s="459"/>
      <c r="HB1046" s="459"/>
      <c r="HC1046" s="459"/>
      <c r="HH1046" s="251"/>
      <c r="HJ1046" s="459"/>
      <c r="HK1046" s="459"/>
      <c r="HL1046" s="459"/>
      <c r="HQ1046" s="459"/>
      <c r="HR1046" s="459"/>
      <c r="HS1046" s="459"/>
      <c r="HT1046" s="459"/>
      <c r="HU1046" s="459"/>
      <c r="HV1046" s="459"/>
      <c r="HW1046" s="459"/>
      <c r="HX1046" s="459"/>
      <c r="HY1046" s="459"/>
      <c r="HZ1046" s="459"/>
      <c r="IA1046" s="459"/>
      <c r="IB1046" s="459"/>
      <c r="IC1046" s="459"/>
      <c r="ID1046" s="459"/>
      <c r="IE1046" s="459"/>
      <c r="IF1046" s="459"/>
      <c r="IG1046" s="459"/>
      <c r="IH1046" s="459"/>
      <c r="II1046" s="459"/>
      <c r="IJ1046" s="459"/>
      <c r="IK1046" s="459"/>
      <c r="IL1046" s="459"/>
      <c r="IM1046" s="459"/>
      <c r="IN1046" s="459"/>
      <c r="IO1046" s="459"/>
      <c r="IP1046" s="459"/>
      <c r="IQ1046" s="459"/>
      <c r="IR1046" s="459"/>
      <c r="IS1046" s="459"/>
      <c r="IT1046" s="459"/>
      <c r="IU1046" s="459"/>
      <c r="IV1046" s="459"/>
      <c r="RS1046" s="252"/>
    </row>
    <row r="1047" spans="1:487" s="461" customFormat="1" ht="18">
      <c r="A1047" s="605" t="s">
        <v>1077</v>
      </c>
      <c r="B1047" s="459"/>
      <c r="C1047" s="488"/>
      <c r="D1047" s="606" t="s">
        <v>129</v>
      </c>
      <c r="E1047" s="461">
        <f t="shared" si="14"/>
        <v>0</v>
      </c>
      <c r="F1047" s="524">
        <f t="shared" si="15"/>
        <v>0</v>
      </c>
      <c r="G1047" s="509"/>
      <c r="H1047" s="509"/>
      <c r="I1047" s="509"/>
      <c r="J1047" s="509"/>
      <c r="K1047" s="509"/>
      <c r="L1047" s="459"/>
      <c r="M1047" s="459"/>
      <c r="N1047" s="459"/>
      <c r="R1047" s="251"/>
      <c r="T1047" s="459"/>
      <c r="U1047" s="459"/>
      <c r="V1047" s="459"/>
      <c r="AA1047" s="251"/>
      <c r="AC1047" s="459"/>
      <c r="AD1047" s="459"/>
      <c r="AE1047" s="459"/>
      <c r="AJ1047" s="251"/>
      <c r="AL1047" s="459"/>
      <c r="AM1047" s="459"/>
      <c r="AN1047" s="459"/>
      <c r="AS1047" s="251"/>
      <c r="AU1047" s="459"/>
      <c r="AV1047" s="459"/>
      <c r="AW1047" s="459"/>
      <c r="BB1047" s="251"/>
      <c r="BD1047" s="459"/>
      <c r="BE1047" s="459"/>
      <c r="BF1047" s="459"/>
      <c r="BK1047" s="251"/>
      <c r="BM1047" s="459"/>
      <c r="BN1047" s="459"/>
      <c r="BO1047" s="459"/>
      <c r="BT1047" s="251"/>
      <c r="BV1047" s="459"/>
      <c r="BW1047" s="459"/>
      <c r="BX1047" s="459"/>
      <c r="CC1047" s="251"/>
      <c r="CE1047" s="459"/>
      <c r="CF1047" s="459"/>
      <c r="CG1047" s="459"/>
      <c r="CL1047" s="251"/>
      <c r="CN1047" s="459"/>
      <c r="CO1047" s="459"/>
      <c r="CP1047" s="459"/>
      <c r="CU1047" s="251"/>
      <c r="CW1047" s="459"/>
      <c r="CX1047" s="459"/>
      <c r="CY1047" s="459"/>
      <c r="DD1047" s="251"/>
      <c r="DF1047" s="459"/>
      <c r="DG1047" s="459"/>
      <c r="DH1047" s="459"/>
      <c r="DM1047" s="251"/>
      <c r="DO1047" s="459"/>
      <c r="DP1047" s="459"/>
      <c r="DQ1047" s="459"/>
      <c r="DV1047" s="251"/>
      <c r="DX1047" s="459"/>
      <c r="DY1047" s="459"/>
      <c r="DZ1047" s="459"/>
      <c r="EE1047" s="251"/>
      <c r="EG1047" s="459"/>
      <c r="EH1047" s="459"/>
      <c r="EI1047" s="459"/>
      <c r="EN1047" s="251"/>
      <c r="EP1047" s="459"/>
      <c r="EQ1047" s="459"/>
      <c r="ER1047" s="459"/>
      <c r="EW1047" s="251"/>
      <c r="EY1047" s="459"/>
      <c r="EZ1047" s="459"/>
      <c r="FA1047" s="459"/>
      <c r="FF1047" s="251"/>
      <c r="FH1047" s="459"/>
      <c r="FI1047" s="459"/>
      <c r="FJ1047" s="459"/>
      <c r="FO1047" s="251"/>
      <c r="FQ1047" s="459"/>
      <c r="FR1047" s="459"/>
      <c r="FS1047" s="459"/>
      <c r="FX1047" s="251"/>
      <c r="FZ1047" s="459"/>
      <c r="GA1047" s="459"/>
      <c r="GB1047" s="459"/>
      <c r="GG1047" s="251"/>
      <c r="GI1047" s="459"/>
      <c r="GJ1047" s="459"/>
      <c r="GK1047" s="459"/>
      <c r="GP1047" s="251"/>
      <c r="GR1047" s="459"/>
      <c r="GS1047" s="459"/>
      <c r="GT1047" s="459"/>
      <c r="GY1047" s="251"/>
      <c r="HA1047" s="459"/>
      <c r="HB1047" s="459"/>
      <c r="HC1047" s="459"/>
      <c r="HH1047" s="251"/>
      <c r="HJ1047" s="459"/>
      <c r="HK1047" s="459"/>
      <c r="HL1047" s="459"/>
      <c r="HQ1047" s="459"/>
      <c r="HR1047" s="459"/>
      <c r="HS1047" s="459"/>
      <c r="HT1047" s="459"/>
      <c r="HU1047" s="459"/>
      <c r="HV1047" s="459"/>
      <c r="HW1047" s="459"/>
      <c r="HX1047" s="459"/>
      <c r="HY1047" s="459"/>
      <c r="HZ1047" s="459"/>
      <c r="IA1047" s="459"/>
      <c r="IB1047" s="459"/>
      <c r="IC1047" s="459"/>
      <c r="ID1047" s="459"/>
      <c r="IE1047" s="459"/>
      <c r="IF1047" s="459"/>
      <c r="IG1047" s="459"/>
      <c r="IH1047" s="459"/>
      <c r="II1047" s="459"/>
      <c r="IJ1047" s="459"/>
      <c r="IK1047" s="459"/>
      <c r="IL1047" s="459"/>
      <c r="IM1047" s="459"/>
      <c r="IN1047" s="459"/>
      <c r="IO1047" s="459"/>
      <c r="IP1047" s="459"/>
      <c r="IQ1047" s="459"/>
      <c r="IR1047" s="459"/>
      <c r="IS1047" s="459"/>
      <c r="IT1047" s="459"/>
      <c r="IU1047" s="459"/>
      <c r="IV1047" s="459"/>
      <c r="RS1047" s="252"/>
    </row>
    <row r="1048" spans="1:487" s="461" customFormat="1" ht="18">
      <c r="A1048" s="605" t="s">
        <v>2439</v>
      </c>
      <c r="B1048" s="459"/>
      <c r="C1048" s="488"/>
      <c r="D1048" s="606" t="s">
        <v>129</v>
      </c>
      <c r="E1048" s="461">
        <f t="shared" si="14"/>
        <v>0</v>
      </c>
      <c r="F1048" s="524">
        <f t="shared" si="15"/>
        <v>0</v>
      </c>
      <c r="G1048" s="509"/>
      <c r="H1048" s="509"/>
      <c r="I1048" s="509"/>
      <c r="J1048" s="509"/>
      <c r="K1048" s="509"/>
      <c r="L1048" s="459"/>
      <c r="M1048" s="459"/>
      <c r="N1048" s="459"/>
      <c r="R1048" s="251"/>
      <c r="T1048" s="459"/>
      <c r="U1048" s="459"/>
      <c r="V1048" s="459"/>
      <c r="AA1048" s="251"/>
      <c r="AC1048" s="459"/>
      <c r="AD1048" s="459"/>
      <c r="AE1048" s="459"/>
      <c r="AJ1048" s="251"/>
      <c r="AL1048" s="459"/>
      <c r="AM1048" s="459"/>
      <c r="AN1048" s="459"/>
      <c r="AS1048" s="251"/>
      <c r="AU1048" s="459"/>
      <c r="AV1048" s="459"/>
      <c r="AW1048" s="459"/>
      <c r="BB1048" s="251"/>
      <c r="BD1048" s="459"/>
      <c r="BE1048" s="459"/>
      <c r="BF1048" s="459"/>
      <c r="BK1048" s="251"/>
      <c r="BM1048" s="459"/>
      <c r="BN1048" s="459"/>
      <c r="BO1048" s="459"/>
      <c r="BT1048" s="251"/>
      <c r="BV1048" s="459"/>
      <c r="BW1048" s="459"/>
      <c r="BX1048" s="459"/>
      <c r="CC1048" s="251"/>
      <c r="CE1048" s="459"/>
      <c r="CF1048" s="459"/>
      <c r="CG1048" s="459"/>
      <c r="CL1048" s="251"/>
      <c r="CN1048" s="459"/>
      <c r="CO1048" s="459"/>
      <c r="CP1048" s="459"/>
      <c r="CU1048" s="251"/>
      <c r="CW1048" s="459"/>
      <c r="CX1048" s="459"/>
      <c r="CY1048" s="459"/>
      <c r="DD1048" s="251"/>
      <c r="DF1048" s="459"/>
      <c r="DG1048" s="459"/>
      <c r="DH1048" s="459"/>
      <c r="DM1048" s="251"/>
      <c r="DO1048" s="459"/>
      <c r="DP1048" s="459"/>
      <c r="DQ1048" s="459"/>
      <c r="DV1048" s="251"/>
      <c r="DX1048" s="459"/>
      <c r="DY1048" s="459"/>
      <c r="DZ1048" s="459"/>
      <c r="EE1048" s="251"/>
      <c r="EG1048" s="459"/>
      <c r="EH1048" s="459"/>
      <c r="EI1048" s="459"/>
      <c r="EN1048" s="251"/>
      <c r="EP1048" s="459"/>
      <c r="EQ1048" s="459"/>
      <c r="ER1048" s="459"/>
      <c r="EW1048" s="251"/>
      <c r="EY1048" s="459"/>
      <c r="EZ1048" s="459"/>
      <c r="FA1048" s="459"/>
      <c r="FF1048" s="251"/>
      <c r="FH1048" s="459"/>
      <c r="FI1048" s="459"/>
      <c r="FJ1048" s="459"/>
      <c r="FO1048" s="251"/>
      <c r="FQ1048" s="459"/>
      <c r="FR1048" s="459"/>
      <c r="FS1048" s="459"/>
      <c r="FX1048" s="251"/>
      <c r="FZ1048" s="459"/>
      <c r="GA1048" s="459"/>
      <c r="GB1048" s="459"/>
      <c r="GG1048" s="251"/>
      <c r="GI1048" s="459"/>
      <c r="GJ1048" s="459"/>
      <c r="GK1048" s="459"/>
      <c r="GP1048" s="251"/>
      <c r="GR1048" s="459"/>
      <c r="GS1048" s="459"/>
      <c r="GT1048" s="459"/>
      <c r="GY1048" s="251"/>
      <c r="HA1048" s="459"/>
      <c r="HB1048" s="459"/>
      <c r="HC1048" s="459"/>
      <c r="HH1048" s="251"/>
      <c r="HJ1048" s="459"/>
      <c r="HK1048" s="459"/>
      <c r="HL1048" s="459"/>
      <c r="HQ1048" s="459"/>
      <c r="HR1048" s="459"/>
      <c r="HS1048" s="459"/>
      <c r="HT1048" s="459"/>
      <c r="HU1048" s="459"/>
      <c r="HV1048" s="459"/>
      <c r="HW1048" s="459"/>
      <c r="HX1048" s="459"/>
      <c r="HY1048" s="459"/>
      <c r="HZ1048" s="459"/>
      <c r="IA1048" s="459"/>
      <c r="IB1048" s="459"/>
      <c r="IC1048" s="459"/>
      <c r="ID1048" s="459"/>
      <c r="IE1048" s="459"/>
      <c r="IF1048" s="459"/>
      <c r="IG1048" s="459"/>
      <c r="IH1048" s="459"/>
      <c r="II1048" s="459"/>
      <c r="IJ1048" s="459"/>
      <c r="IK1048" s="459"/>
      <c r="IL1048" s="459"/>
      <c r="IM1048" s="459"/>
      <c r="IN1048" s="459"/>
      <c r="IO1048" s="459"/>
      <c r="IP1048" s="459"/>
      <c r="IQ1048" s="459"/>
      <c r="IR1048" s="459"/>
      <c r="IS1048" s="459"/>
      <c r="IT1048" s="459"/>
      <c r="IU1048" s="459"/>
      <c r="IV1048" s="459"/>
      <c r="RS1048" s="252"/>
    </row>
    <row r="1049" spans="1:487" s="461" customFormat="1" ht="18">
      <c r="A1049" s="605" t="s">
        <v>2440</v>
      </c>
      <c r="B1049" s="459"/>
      <c r="C1049" s="488"/>
      <c r="D1049" s="606" t="s">
        <v>129</v>
      </c>
      <c r="E1049" s="461">
        <f t="shared" si="14"/>
        <v>0</v>
      </c>
      <c r="F1049" s="524">
        <f t="shared" si="15"/>
        <v>0</v>
      </c>
      <c r="G1049" s="509"/>
      <c r="H1049" s="509"/>
      <c r="I1049" s="509"/>
      <c r="J1049" s="509"/>
      <c r="K1049" s="509"/>
      <c r="L1049" s="459"/>
      <c r="M1049" s="459"/>
      <c r="N1049" s="459"/>
      <c r="R1049" s="251"/>
      <c r="T1049" s="459"/>
      <c r="U1049" s="459"/>
      <c r="V1049" s="459"/>
      <c r="AA1049" s="251"/>
      <c r="AC1049" s="459"/>
      <c r="AD1049" s="459"/>
      <c r="AE1049" s="459"/>
      <c r="AJ1049" s="251"/>
      <c r="AL1049" s="459"/>
      <c r="AM1049" s="459"/>
      <c r="AN1049" s="459"/>
      <c r="AS1049" s="251"/>
      <c r="AU1049" s="459"/>
      <c r="AV1049" s="459"/>
      <c r="AW1049" s="459"/>
      <c r="BB1049" s="251"/>
      <c r="BD1049" s="459"/>
      <c r="BE1049" s="459"/>
      <c r="BF1049" s="459"/>
      <c r="BK1049" s="251"/>
      <c r="BM1049" s="459"/>
      <c r="BN1049" s="459"/>
      <c r="BO1049" s="459"/>
      <c r="BT1049" s="251"/>
      <c r="BV1049" s="459"/>
      <c r="BW1049" s="459"/>
      <c r="BX1049" s="459"/>
      <c r="CC1049" s="251"/>
      <c r="CE1049" s="459"/>
      <c r="CF1049" s="459"/>
      <c r="CG1049" s="459"/>
      <c r="CL1049" s="251"/>
      <c r="CN1049" s="459"/>
      <c r="CO1049" s="459"/>
      <c r="CP1049" s="459"/>
      <c r="CU1049" s="251"/>
      <c r="CW1049" s="459"/>
      <c r="CX1049" s="459"/>
      <c r="CY1049" s="459"/>
      <c r="DD1049" s="251"/>
      <c r="DF1049" s="459"/>
      <c r="DG1049" s="459"/>
      <c r="DH1049" s="459"/>
      <c r="DM1049" s="251"/>
      <c r="DO1049" s="459"/>
      <c r="DP1049" s="459"/>
      <c r="DQ1049" s="459"/>
      <c r="DV1049" s="251"/>
      <c r="DX1049" s="459"/>
      <c r="DY1049" s="459"/>
      <c r="DZ1049" s="459"/>
      <c r="EE1049" s="251"/>
      <c r="EG1049" s="459"/>
      <c r="EH1049" s="459"/>
      <c r="EI1049" s="459"/>
      <c r="EN1049" s="251"/>
      <c r="EP1049" s="459"/>
      <c r="EQ1049" s="459"/>
      <c r="ER1049" s="459"/>
      <c r="EW1049" s="251"/>
      <c r="EY1049" s="459"/>
      <c r="EZ1049" s="459"/>
      <c r="FA1049" s="459"/>
      <c r="FF1049" s="251"/>
      <c r="FH1049" s="459"/>
      <c r="FI1049" s="459"/>
      <c r="FJ1049" s="459"/>
      <c r="FO1049" s="251"/>
      <c r="FQ1049" s="459"/>
      <c r="FR1049" s="459"/>
      <c r="FS1049" s="459"/>
      <c r="FX1049" s="251"/>
      <c r="FZ1049" s="459"/>
      <c r="GA1049" s="459"/>
      <c r="GB1049" s="459"/>
      <c r="GG1049" s="251"/>
      <c r="GI1049" s="459"/>
      <c r="GJ1049" s="459"/>
      <c r="GK1049" s="459"/>
      <c r="GP1049" s="251"/>
      <c r="GR1049" s="459"/>
      <c r="GS1049" s="459"/>
      <c r="GT1049" s="459"/>
      <c r="GY1049" s="251"/>
      <c r="HA1049" s="459"/>
      <c r="HB1049" s="459"/>
      <c r="HC1049" s="459"/>
      <c r="HH1049" s="251"/>
      <c r="HJ1049" s="459"/>
      <c r="HK1049" s="459"/>
      <c r="HL1049" s="459"/>
      <c r="HQ1049" s="459"/>
      <c r="HR1049" s="459"/>
      <c r="HS1049" s="459"/>
      <c r="HT1049" s="459"/>
      <c r="HU1049" s="459"/>
      <c r="HV1049" s="459"/>
      <c r="HW1049" s="459"/>
      <c r="HX1049" s="459"/>
      <c r="HY1049" s="459"/>
      <c r="HZ1049" s="459"/>
      <c r="IA1049" s="459"/>
      <c r="IB1049" s="459"/>
      <c r="IC1049" s="459"/>
      <c r="ID1049" s="459"/>
      <c r="IE1049" s="459"/>
      <c r="IF1049" s="459"/>
      <c r="IG1049" s="459"/>
      <c r="IH1049" s="459"/>
      <c r="II1049" s="459"/>
      <c r="IJ1049" s="459"/>
      <c r="IK1049" s="459"/>
      <c r="IL1049" s="459"/>
      <c r="IM1049" s="459"/>
      <c r="IN1049" s="459"/>
      <c r="IO1049" s="459"/>
      <c r="IP1049" s="459"/>
      <c r="IQ1049" s="459"/>
      <c r="IR1049" s="459"/>
      <c r="IS1049" s="459"/>
      <c r="IT1049" s="459"/>
      <c r="IU1049" s="459"/>
      <c r="IV1049" s="459"/>
      <c r="RS1049" s="252"/>
    </row>
    <row r="1050" spans="1:487" s="461" customFormat="1" ht="18">
      <c r="A1050" s="605" t="s">
        <v>1126</v>
      </c>
      <c r="B1050" s="459"/>
      <c r="C1050" s="488"/>
      <c r="D1050" s="461" t="s">
        <v>137</v>
      </c>
      <c r="E1050" s="461">
        <f t="shared" si="14"/>
        <v>2</v>
      </c>
      <c r="F1050" s="524">
        <f t="shared" si="15"/>
        <v>0</v>
      </c>
      <c r="G1050" s="473"/>
      <c r="H1050" s="473"/>
      <c r="I1050" s="473"/>
      <c r="J1050" s="473"/>
      <c r="K1050" s="473"/>
      <c r="L1050" s="459"/>
      <c r="M1050" s="459"/>
      <c r="N1050" s="459"/>
      <c r="R1050" s="251"/>
      <c r="T1050" s="459"/>
      <c r="U1050" s="459"/>
      <c r="V1050" s="459"/>
      <c r="AA1050" s="251"/>
      <c r="AC1050" s="459"/>
      <c r="AD1050" s="459"/>
      <c r="AE1050" s="459"/>
      <c r="AJ1050" s="251"/>
      <c r="AL1050" s="459"/>
      <c r="AM1050" s="459"/>
      <c r="AN1050" s="459"/>
      <c r="AS1050" s="251"/>
      <c r="AU1050" s="459"/>
      <c r="AV1050" s="459"/>
      <c r="AW1050" s="459"/>
      <c r="BB1050" s="251"/>
      <c r="BD1050" s="459"/>
      <c r="BE1050" s="459"/>
      <c r="BF1050" s="459"/>
      <c r="BK1050" s="251"/>
      <c r="BM1050" s="459"/>
      <c r="BN1050" s="459"/>
      <c r="BO1050" s="459"/>
      <c r="BT1050" s="251"/>
      <c r="BV1050" s="459"/>
      <c r="BW1050" s="459"/>
      <c r="BX1050" s="459"/>
      <c r="CC1050" s="251"/>
      <c r="CE1050" s="459"/>
      <c r="CF1050" s="459"/>
      <c r="CG1050" s="459"/>
      <c r="CL1050" s="251"/>
      <c r="CN1050" s="459"/>
      <c r="CO1050" s="459"/>
      <c r="CP1050" s="459"/>
      <c r="CU1050" s="251"/>
      <c r="CW1050" s="459"/>
      <c r="CX1050" s="459"/>
      <c r="CY1050" s="459"/>
      <c r="DD1050" s="251"/>
      <c r="DF1050" s="459"/>
      <c r="DG1050" s="459"/>
      <c r="DH1050" s="459"/>
      <c r="DM1050" s="251"/>
      <c r="DO1050" s="459"/>
      <c r="DP1050" s="459"/>
      <c r="DQ1050" s="459"/>
      <c r="DV1050" s="251"/>
      <c r="DX1050" s="459"/>
      <c r="DY1050" s="459"/>
      <c r="DZ1050" s="459"/>
      <c r="EE1050" s="251"/>
      <c r="EG1050" s="459"/>
      <c r="EH1050" s="459"/>
      <c r="EI1050" s="459"/>
      <c r="EN1050" s="251"/>
      <c r="EP1050" s="459"/>
      <c r="EQ1050" s="459"/>
      <c r="ER1050" s="459"/>
      <c r="EW1050" s="251"/>
      <c r="EY1050" s="459"/>
      <c r="EZ1050" s="459"/>
      <c r="FA1050" s="459"/>
      <c r="FF1050" s="251"/>
      <c r="FH1050" s="459"/>
      <c r="FI1050" s="459"/>
      <c r="FJ1050" s="459"/>
      <c r="FO1050" s="251"/>
      <c r="FQ1050" s="459"/>
      <c r="FR1050" s="459"/>
      <c r="FS1050" s="459"/>
      <c r="FX1050" s="251"/>
      <c r="FZ1050" s="459"/>
      <c r="GA1050" s="459"/>
      <c r="GB1050" s="459"/>
      <c r="GG1050" s="251"/>
      <c r="GI1050" s="459"/>
      <c r="GJ1050" s="459"/>
      <c r="GK1050" s="459"/>
      <c r="GP1050" s="251"/>
      <c r="GR1050" s="459"/>
      <c r="GS1050" s="459"/>
      <c r="GT1050" s="459"/>
      <c r="GY1050" s="251"/>
      <c r="HA1050" s="459"/>
      <c r="HB1050" s="459"/>
      <c r="HC1050" s="459"/>
      <c r="HH1050" s="251"/>
      <c r="HJ1050" s="459"/>
      <c r="HK1050" s="459"/>
      <c r="HL1050" s="459"/>
      <c r="HQ1050" s="459"/>
      <c r="HR1050" s="459"/>
      <c r="HS1050" s="459"/>
      <c r="HT1050" s="459"/>
      <c r="HU1050" s="459"/>
      <c r="HV1050" s="459"/>
      <c r="HW1050" s="459"/>
      <c r="HX1050" s="459"/>
      <c r="HY1050" s="459"/>
      <c r="HZ1050" s="459"/>
      <c r="IA1050" s="459"/>
      <c r="IB1050" s="459"/>
      <c r="IC1050" s="459"/>
      <c r="ID1050" s="459"/>
      <c r="IE1050" s="459"/>
      <c r="IF1050" s="459"/>
      <c r="IG1050" s="459"/>
      <c r="IH1050" s="459"/>
      <c r="II1050" s="459"/>
      <c r="IJ1050" s="459"/>
      <c r="IK1050" s="459"/>
      <c r="IL1050" s="459"/>
      <c r="IM1050" s="459"/>
      <c r="IN1050" s="459"/>
      <c r="IO1050" s="459"/>
      <c r="IP1050" s="459"/>
      <c r="IQ1050" s="459"/>
      <c r="IR1050" s="459"/>
      <c r="IS1050" s="459"/>
      <c r="IT1050" s="459"/>
      <c r="IU1050" s="459"/>
      <c r="IV1050" s="459"/>
      <c r="RS1050" s="252"/>
    </row>
    <row r="1051" spans="1:487" s="461" customFormat="1" ht="18">
      <c r="A1051" s="605" t="s">
        <v>427</v>
      </c>
      <c r="B1051" s="488"/>
      <c r="C1051" s="488"/>
      <c r="D1051" s="461" t="s">
        <v>136</v>
      </c>
      <c r="E1051" s="461">
        <f t="shared" si="14"/>
        <v>49</v>
      </c>
      <c r="F1051" s="524">
        <f t="shared" si="15"/>
        <v>36</v>
      </c>
      <c r="G1051" s="473"/>
      <c r="H1051" s="473"/>
      <c r="I1051" s="473">
        <v>36</v>
      </c>
      <c r="J1051" s="473"/>
      <c r="K1051" s="473"/>
      <c r="L1051" s="459"/>
      <c r="M1051" s="459"/>
      <c r="N1051" s="459"/>
      <c r="R1051" s="251"/>
      <c r="T1051" s="459"/>
      <c r="U1051" s="459"/>
      <c r="V1051" s="459"/>
      <c r="AA1051" s="251"/>
      <c r="AC1051" s="459"/>
      <c r="AD1051" s="459"/>
      <c r="AE1051" s="459"/>
      <c r="AJ1051" s="251"/>
      <c r="AL1051" s="459"/>
      <c r="AM1051" s="459"/>
      <c r="AN1051" s="459"/>
      <c r="AS1051" s="251"/>
      <c r="AU1051" s="459"/>
      <c r="AV1051" s="459"/>
      <c r="AW1051" s="459"/>
      <c r="BB1051" s="251"/>
      <c r="BD1051" s="459"/>
      <c r="BE1051" s="459"/>
      <c r="BF1051" s="459"/>
      <c r="BK1051" s="251"/>
      <c r="BM1051" s="459"/>
      <c r="BN1051" s="459"/>
      <c r="BO1051" s="459"/>
      <c r="BT1051" s="251"/>
      <c r="BV1051" s="459"/>
      <c r="BW1051" s="459"/>
      <c r="BX1051" s="459"/>
      <c r="CC1051" s="251"/>
      <c r="CE1051" s="459"/>
      <c r="CF1051" s="459"/>
      <c r="CG1051" s="459"/>
      <c r="CL1051" s="251"/>
      <c r="CN1051" s="459"/>
      <c r="CO1051" s="459"/>
      <c r="CP1051" s="459"/>
      <c r="CU1051" s="251"/>
      <c r="CW1051" s="459"/>
      <c r="CX1051" s="459"/>
      <c r="CY1051" s="459"/>
      <c r="DD1051" s="251"/>
      <c r="DF1051" s="459"/>
      <c r="DG1051" s="459"/>
      <c r="DH1051" s="459"/>
      <c r="DM1051" s="251"/>
      <c r="DO1051" s="459"/>
      <c r="DP1051" s="459"/>
      <c r="DQ1051" s="459"/>
      <c r="DV1051" s="251"/>
      <c r="DX1051" s="459"/>
      <c r="DY1051" s="459"/>
      <c r="DZ1051" s="459"/>
      <c r="EE1051" s="251"/>
      <c r="EG1051" s="459"/>
      <c r="EH1051" s="459"/>
      <c r="EI1051" s="459"/>
      <c r="EN1051" s="251"/>
      <c r="EP1051" s="459"/>
      <c r="EQ1051" s="459"/>
      <c r="ER1051" s="459"/>
      <c r="EW1051" s="251"/>
      <c r="EY1051" s="459"/>
      <c r="EZ1051" s="459"/>
      <c r="FA1051" s="459"/>
      <c r="FF1051" s="251"/>
      <c r="FH1051" s="459"/>
      <c r="FI1051" s="459"/>
      <c r="FJ1051" s="459"/>
      <c r="FO1051" s="251"/>
      <c r="FQ1051" s="459"/>
      <c r="FR1051" s="459"/>
      <c r="FS1051" s="459"/>
      <c r="FX1051" s="251"/>
      <c r="FZ1051" s="459"/>
      <c r="GA1051" s="459"/>
      <c r="GB1051" s="459"/>
      <c r="GG1051" s="251"/>
      <c r="GI1051" s="459"/>
      <c r="GJ1051" s="459"/>
      <c r="GK1051" s="459"/>
      <c r="GP1051" s="251"/>
      <c r="GR1051" s="459"/>
      <c r="GS1051" s="459"/>
      <c r="GT1051" s="459"/>
      <c r="GY1051" s="251"/>
      <c r="HA1051" s="459"/>
      <c r="HB1051" s="459"/>
      <c r="HC1051" s="459"/>
      <c r="HH1051" s="251"/>
      <c r="HJ1051" s="459"/>
      <c r="HK1051" s="459"/>
      <c r="HL1051" s="459"/>
      <c r="HQ1051" s="459"/>
      <c r="HR1051" s="459"/>
      <c r="HS1051" s="459"/>
      <c r="HT1051" s="459"/>
      <c r="HU1051" s="459"/>
      <c r="HV1051" s="459"/>
      <c r="HW1051" s="459"/>
      <c r="HX1051" s="459"/>
      <c r="HY1051" s="459"/>
      <c r="HZ1051" s="459"/>
      <c r="IA1051" s="459"/>
      <c r="IB1051" s="459"/>
      <c r="IC1051" s="459"/>
      <c r="ID1051" s="459"/>
      <c r="IE1051" s="459"/>
      <c r="IF1051" s="459"/>
      <c r="IG1051" s="459"/>
      <c r="IH1051" s="459"/>
      <c r="II1051" s="459"/>
      <c r="IJ1051" s="459"/>
      <c r="IK1051" s="459"/>
      <c r="IL1051" s="459"/>
      <c r="IM1051" s="459"/>
      <c r="IN1051" s="459"/>
      <c r="IO1051" s="459"/>
      <c r="IP1051" s="459"/>
      <c r="IQ1051" s="459"/>
      <c r="IR1051" s="459"/>
      <c r="IS1051" s="459"/>
      <c r="IT1051" s="459"/>
      <c r="IU1051" s="459"/>
      <c r="IV1051" s="459"/>
      <c r="RS1051" s="252"/>
    </row>
    <row r="1052" spans="1:487" s="461" customFormat="1" ht="18">
      <c r="A1052" s="605" t="s">
        <v>2059</v>
      </c>
      <c r="B1052" s="488"/>
      <c r="C1052" s="488"/>
      <c r="D1052" s="461" t="s">
        <v>131</v>
      </c>
      <c r="E1052" s="461">
        <f t="shared" si="14"/>
        <v>0</v>
      </c>
      <c r="F1052" s="524">
        <f t="shared" si="15"/>
        <v>39</v>
      </c>
      <c r="G1052" s="473"/>
      <c r="H1052" s="473">
        <v>21</v>
      </c>
      <c r="I1052" s="473"/>
      <c r="J1052" s="473">
        <v>18</v>
      </c>
      <c r="K1052" s="473"/>
      <c r="L1052" s="459"/>
      <c r="M1052" s="459"/>
      <c r="N1052" s="459"/>
      <c r="R1052" s="251"/>
      <c r="T1052" s="459"/>
      <c r="U1052" s="459"/>
      <c r="V1052" s="459"/>
      <c r="AA1052" s="251"/>
      <c r="AC1052" s="459"/>
      <c r="AD1052" s="459"/>
      <c r="AE1052" s="459"/>
      <c r="AJ1052" s="251"/>
      <c r="AL1052" s="459"/>
      <c r="AM1052" s="459"/>
      <c r="AN1052" s="459"/>
      <c r="AS1052" s="251"/>
      <c r="AU1052" s="459"/>
      <c r="AV1052" s="459"/>
      <c r="AW1052" s="459"/>
      <c r="BB1052" s="251"/>
      <c r="BD1052" s="459"/>
      <c r="BE1052" s="459"/>
      <c r="BF1052" s="459"/>
      <c r="BK1052" s="251"/>
      <c r="BM1052" s="459"/>
      <c r="BN1052" s="459"/>
      <c r="BO1052" s="459"/>
      <c r="BT1052" s="251"/>
      <c r="BV1052" s="459"/>
      <c r="BW1052" s="459"/>
      <c r="BX1052" s="459"/>
      <c r="CC1052" s="251"/>
      <c r="CE1052" s="459"/>
      <c r="CF1052" s="459"/>
      <c r="CG1052" s="459"/>
      <c r="CL1052" s="251"/>
      <c r="CN1052" s="459"/>
      <c r="CO1052" s="459"/>
      <c r="CP1052" s="459"/>
      <c r="CU1052" s="251"/>
      <c r="CW1052" s="459"/>
      <c r="CX1052" s="459"/>
      <c r="CY1052" s="459"/>
      <c r="DD1052" s="251"/>
      <c r="DF1052" s="459"/>
      <c r="DG1052" s="459"/>
      <c r="DH1052" s="459"/>
      <c r="DM1052" s="251"/>
      <c r="DO1052" s="459"/>
      <c r="DP1052" s="459"/>
      <c r="DQ1052" s="459"/>
      <c r="DV1052" s="251"/>
      <c r="DX1052" s="459"/>
      <c r="DY1052" s="459"/>
      <c r="DZ1052" s="459"/>
      <c r="EE1052" s="251"/>
      <c r="EG1052" s="459"/>
      <c r="EH1052" s="459"/>
      <c r="EI1052" s="459"/>
      <c r="EN1052" s="251"/>
      <c r="EP1052" s="459"/>
      <c r="EQ1052" s="459"/>
      <c r="ER1052" s="459"/>
      <c r="EW1052" s="251"/>
      <c r="EY1052" s="459"/>
      <c r="EZ1052" s="459"/>
      <c r="FA1052" s="459"/>
      <c r="FF1052" s="251"/>
      <c r="FH1052" s="459"/>
      <c r="FI1052" s="459"/>
      <c r="FJ1052" s="459"/>
      <c r="FO1052" s="251"/>
      <c r="FQ1052" s="459"/>
      <c r="FR1052" s="459"/>
      <c r="FS1052" s="459"/>
      <c r="FX1052" s="251"/>
      <c r="FZ1052" s="459"/>
      <c r="GA1052" s="459"/>
      <c r="GB1052" s="459"/>
      <c r="GG1052" s="251"/>
      <c r="GI1052" s="459"/>
      <c r="GJ1052" s="459"/>
      <c r="GK1052" s="459"/>
      <c r="GP1052" s="251"/>
      <c r="GR1052" s="459"/>
      <c r="GS1052" s="459"/>
      <c r="GT1052" s="459"/>
      <c r="GY1052" s="251"/>
      <c r="HA1052" s="459"/>
      <c r="HB1052" s="459"/>
      <c r="HC1052" s="459"/>
      <c r="HH1052" s="251"/>
      <c r="HJ1052" s="459"/>
      <c r="HK1052" s="459"/>
      <c r="HL1052" s="459"/>
      <c r="HQ1052" s="459"/>
      <c r="HR1052" s="459"/>
      <c r="HS1052" s="459"/>
      <c r="HT1052" s="459"/>
      <c r="HU1052" s="459"/>
      <c r="HV1052" s="459"/>
      <c r="HW1052" s="459"/>
      <c r="HX1052" s="459"/>
      <c r="HY1052" s="459"/>
      <c r="HZ1052" s="459"/>
      <c r="IA1052" s="459"/>
      <c r="IB1052" s="459"/>
      <c r="IC1052" s="459"/>
      <c r="ID1052" s="459"/>
      <c r="IE1052" s="459"/>
      <c r="IF1052" s="459"/>
      <c r="IG1052" s="459"/>
      <c r="IH1052" s="459"/>
      <c r="II1052" s="459"/>
      <c r="IJ1052" s="459"/>
      <c r="IK1052" s="459"/>
      <c r="IL1052" s="459"/>
      <c r="IM1052" s="459"/>
      <c r="IN1052" s="459"/>
      <c r="IO1052" s="459"/>
      <c r="IP1052" s="459"/>
      <c r="IQ1052" s="459"/>
      <c r="IR1052" s="459"/>
      <c r="IS1052" s="459"/>
      <c r="IT1052" s="459"/>
      <c r="IU1052" s="459"/>
      <c r="IV1052" s="459"/>
      <c r="RS1052" s="252"/>
    </row>
    <row r="1053" spans="1:487" s="461" customFormat="1" ht="18">
      <c r="A1053" s="605" t="s">
        <v>2441</v>
      </c>
      <c r="B1053" s="459"/>
      <c r="C1053" s="488"/>
      <c r="D1053" s="606" t="s">
        <v>129</v>
      </c>
      <c r="E1053" s="461">
        <f t="shared" si="14"/>
        <v>1</v>
      </c>
      <c r="F1053" s="524">
        <f t="shared" si="15"/>
        <v>0</v>
      </c>
      <c r="G1053" s="509"/>
      <c r="H1053" s="509"/>
      <c r="I1053" s="509"/>
      <c r="J1053" s="509"/>
      <c r="K1053" s="509"/>
      <c r="L1053" s="459"/>
      <c r="M1053" s="459"/>
      <c r="N1053" s="459"/>
      <c r="R1053" s="251"/>
      <c r="T1053" s="459"/>
      <c r="U1053" s="459"/>
      <c r="V1053" s="459"/>
      <c r="AA1053" s="251"/>
      <c r="AC1053" s="459"/>
      <c r="AD1053" s="459"/>
      <c r="AE1053" s="459"/>
      <c r="AJ1053" s="251"/>
      <c r="AL1053" s="459"/>
      <c r="AM1053" s="459"/>
      <c r="AN1053" s="459"/>
      <c r="AS1053" s="251"/>
      <c r="AU1053" s="459"/>
      <c r="AV1053" s="459"/>
      <c r="AW1053" s="459"/>
      <c r="BB1053" s="251"/>
      <c r="BD1053" s="459"/>
      <c r="BE1053" s="459"/>
      <c r="BF1053" s="459"/>
      <c r="BK1053" s="251"/>
      <c r="BM1053" s="459"/>
      <c r="BN1053" s="459"/>
      <c r="BO1053" s="459"/>
      <c r="BT1053" s="251"/>
      <c r="BV1053" s="459"/>
      <c r="BW1053" s="459"/>
      <c r="BX1053" s="459"/>
      <c r="CC1053" s="251"/>
      <c r="CE1053" s="459"/>
      <c r="CF1053" s="459"/>
      <c r="CG1053" s="459"/>
      <c r="CL1053" s="251"/>
      <c r="CN1053" s="459"/>
      <c r="CO1053" s="459"/>
      <c r="CP1053" s="459"/>
      <c r="CU1053" s="251"/>
      <c r="CW1053" s="459"/>
      <c r="CX1053" s="459"/>
      <c r="CY1053" s="459"/>
      <c r="DD1053" s="251"/>
      <c r="DF1053" s="459"/>
      <c r="DG1053" s="459"/>
      <c r="DH1053" s="459"/>
      <c r="DM1053" s="251"/>
      <c r="DO1053" s="459"/>
      <c r="DP1053" s="459"/>
      <c r="DQ1053" s="459"/>
      <c r="DV1053" s="251"/>
      <c r="DX1053" s="459"/>
      <c r="DY1053" s="459"/>
      <c r="DZ1053" s="459"/>
      <c r="EE1053" s="251"/>
      <c r="EG1053" s="459"/>
      <c r="EH1053" s="459"/>
      <c r="EI1053" s="459"/>
      <c r="EN1053" s="251"/>
      <c r="EP1053" s="459"/>
      <c r="EQ1053" s="459"/>
      <c r="ER1053" s="459"/>
      <c r="EW1053" s="251"/>
      <c r="EY1053" s="459"/>
      <c r="EZ1053" s="459"/>
      <c r="FA1053" s="459"/>
      <c r="FF1053" s="251"/>
      <c r="FH1053" s="459"/>
      <c r="FI1053" s="459"/>
      <c r="FJ1053" s="459"/>
      <c r="FO1053" s="251"/>
      <c r="FQ1053" s="459"/>
      <c r="FR1053" s="459"/>
      <c r="FS1053" s="459"/>
      <c r="FX1053" s="251"/>
      <c r="FZ1053" s="459"/>
      <c r="GA1053" s="459"/>
      <c r="GB1053" s="459"/>
      <c r="GG1053" s="251"/>
      <c r="GI1053" s="459"/>
      <c r="GJ1053" s="459"/>
      <c r="GK1053" s="459"/>
      <c r="GP1053" s="251"/>
      <c r="GR1053" s="459"/>
      <c r="GS1053" s="459"/>
      <c r="GT1053" s="459"/>
      <c r="GY1053" s="251"/>
      <c r="HA1053" s="459"/>
      <c r="HB1053" s="459"/>
      <c r="HC1053" s="459"/>
      <c r="HH1053" s="251"/>
      <c r="HJ1053" s="459"/>
      <c r="HK1053" s="459"/>
      <c r="HL1053" s="459"/>
      <c r="HQ1053" s="459"/>
      <c r="HR1053" s="459"/>
      <c r="HS1053" s="459"/>
      <c r="HT1053" s="459"/>
      <c r="HU1053" s="459"/>
      <c r="HV1053" s="459"/>
      <c r="HW1053" s="459"/>
      <c r="HX1053" s="459"/>
      <c r="HY1053" s="459"/>
      <c r="HZ1053" s="459"/>
      <c r="IA1053" s="459"/>
      <c r="IB1053" s="459"/>
      <c r="IC1053" s="459"/>
      <c r="ID1053" s="459"/>
      <c r="IE1053" s="459"/>
      <c r="IF1053" s="459"/>
      <c r="IG1053" s="459"/>
      <c r="IH1053" s="459"/>
      <c r="II1053" s="459"/>
      <c r="IJ1053" s="459"/>
      <c r="IK1053" s="459"/>
      <c r="IL1053" s="459"/>
      <c r="IM1053" s="459"/>
      <c r="IN1053" s="459"/>
      <c r="IO1053" s="459"/>
      <c r="IP1053" s="459"/>
      <c r="IQ1053" s="459"/>
      <c r="IR1053" s="459"/>
      <c r="IS1053" s="459"/>
      <c r="IT1053" s="459"/>
      <c r="IU1053" s="459"/>
      <c r="IV1053" s="459"/>
      <c r="RS1053" s="252"/>
    </row>
    <row r="1054" spans="1:487" s="461" customFormat="1" ht="18">
      <c r="A1054" s="605" t="s">
        <v>504</v>
      </c>
      <c r="B1054" s="488"/>
      <c r="C1054" s="488"/>
      <c r="D1054" s="461" t="s">
        <v>140</v>
      </c>
      <c r="E1054" s="461">
        <f t="shared" si="14"/>
        <v>26</v>
      </c>
      <c r="F1054" s="524">
        <f t="shared" si="15"/>
        <v>39</v>
      </c>
      <c r="G1054" s="502"/>
      <c r="H1054" s="502"/>
      <c r="I1054" s="473">
        <v>19</v>
      </c>
      <c r="J1054" s="473">
        <v>20</v>
      </c>
      <c r="K1054" s="473"/>
      <c r="L1054" s="459"/>
      <c r="M1054" s="459"/>
      <c r="N1054" s="459"/>
      <c r="R1054" s="251"/>
      <c r="T1054" s="459"/>
      <c r="U1054" s="459"/>
      <c r="V1054" s="459"/>
      <c r="AA1054" s="251"/>
      <c r="AC1054" s="459"/>
      <c r="AD1054" s="459"/>
      <c r="AE1054" s="459"/>
      <c r="AJ1054" s="251"/>
      <c r="AL1054" s="459"/>
      <c r="AM1054" s="459"/>
      <c r="AN1054" s="459"/>
      <c r="AS1054" s="251"/>
      <c r="AU1054" s="459"/>
      <c r="AV1054" s="459"/>
      <c r="AW1054" s="459"/>
      <c r="BB1054" s="251"/>
      <c r="BD1054" s="459"/>
      <c r="BE1054" s="459"/>
      <c r="BF1054" s="459"/>
      <c r="BK1054" s="251"/>
      <c r="BM1054" s="459"/>
      <c r="BN1054" s="459"/>
      <c r="BO1054" s="459"/>
      <c r="BT1054" s="251"/>
      <c r="BV1054" s="459"/>
      <c r="BW1054" s="459"/>
      <c r="BX1054" s="459"/>
      <c r="CC1054" s="251"/>
      <c r="CE1054" s="459"/>
      <c r="CF1054" s="459"/>
      <c r="CG1054" s="459"/>
      <c r="CL1054" s="251"/>
      <c r="CN1054" s="459"/>
      <c r="CO1054" s="459"/>
      <c r="CP1054" s="459"/>
      <c r="CU1054" s="251"/>
      <c r="CW1054" s="459"/>
      <c r="CX1054" s="459"/>
      <c r="CY1054" s="459"/>
      <c r="DD1054" s="251"/>
      <c r="DF1054" s="459"/>
      <c r="DG1054" s="459"/>
      <c r="DH1054" s="459"/>
      <c r="DM1054" s="251"/>
      <c r="DO1054" s="459"/>
      <c r="DP1054" s="459"/>
      <c r="DQ1054" s="459"/>
      <c r="DV1054" s="251"/>
      <c r="DX1054" s="459"/>
      <c r="DY1054" s="459"/>
      <c r="DZ1054" s="459"/>
      <c r="EE1054" s="251"/>
      <c r="EG1054" s="459"/>
      <c r="EH1054" s="459"/>
      <c r="EI1054" s="459"/>
      <c r="EN1054" s="251"/>
      <c r="EP1054" s="459"/>
      <c r="EQ1054" s="459"/>
      <c r="ER1054" s="459"/>
      <c r="EW1054" s="251"/>
      <c r="EY1054" s="459"/>
      <c r="EZ1054" s="459"/>
      <c r="FA1054" s="459"/>
      <c r="FF1054" s="251"/>
      <c r="FH1054" s="459"/>
      <c r="FI1054" s="459"/>
      <c r="FJ1054" s="459"/>
      <c r="FO1054" s="251"/>
      <c r="FQ1054" s="459"/>
      <c r="FR1054" s="459"/>
      <c r="FS1054" s="459"/>
      <c r="FX1054" s="251"/>
      <c r="FZ1054" s="459"/>
      <c r="GA1054" s="459"/>
      <c r="GB1054" s="459"/>
      <c r="GG1054" s="251"/>
      <c r="GI1054" s="459"/>
      <c r="GJ1054" s="459"/>
      <c r="GK1054" s="459"/>
      <c r="GP1054" s="251"/>
      <c r="GR1054" s="459"/>
      <c r="GS1054" s="459"/>
      <c r="GT1054" s="459"/>
      <c r="GY1054" s="251"/>
      <c r="HA1054" s="459"/>
      <c r="HB1054" s="459"/>
      <c r="HC1054" s="459"/>
      <c r="HH1054" s="251"/>
      <c r="HJ1054" s="459"/>
      <c r="HK1054" s="459"/>
      <c r="HL1054" s="459"/>
      <c r="HQ1054" s="459"/>
      <c r="HR1054" s="459"/>
      <c r="HS1054" s="459"/>
      <c r="HT1054" s="459"/>
      <c r="HU1054" s="459"/>
      <c r="HV1054" s="459"/>
      <c r="HW1054" s="459"/>
      <c r="HX1054" s="459"/>
      <c r="HY1054" s="459"/>
      <c r="HZ1054" s="459"/>
      <c r="IA1054" s="459"/>
      <c r="IB1054" s="459"/>
      <c r="IC1054" s="459"/>
      <c r="ID1054" s="459"/>
      <c r="IE1054" s="459"/>
      <c r="IF1054" s="459"/>
      <c r="IG1054" s="459"/>
      <c r="IH1054" s="459"/>
      <c r="II1054" s="459"/>
      <c r="IJ1054" s="459"/>
      <c r="IK1054" s="459"/>
      <c r="IL1054" s="459"/>
      <c r="IM1054" s="459"/>
      <c r="IN1054" s="459"/>
      <c r="IO1054" s="459"/>
      <c r="IP1054" s="459"/>
      <c r="IQ1054" s="459"/>
      <c r="IR1054" s="459"/>
      <c r="IS1054" s="459"/>
      <c r="IT1054" s="459"/>
      <c r="IU1054" s="459"/>
      <c r="IV1054" s="459"/>
      <c r="RS1054" s="252"/>
    </row>
    <row r="1055" spans="1:487" s="461" customFormat="1" ht="18">
      <c r="A1055" s="605" t="s">
        <v>1939</v>
      </c>
      <c r="B1055" s="459"/>
      <c r="C1055" s="488"/>
      <c r="D1055" s="606" t="s">
        <v>129</v>
      </c>
      <c r="E1055" s="461">
        <f t="shared" si="14"/>
        <v>1</v>
      </c>
      <c r="F1055" s="524">
        <f t="shared" si="15"/>
        <v>0</v>
      </c>
      <c r="G1055" s="509"/>
      <c r="H1055" s="509"/>
      <c r="I1055" s="509"/>
      <c r="J1055" s="509"/>
      <c r="K1055" s="509"/>
      <c r="L1055" s="459"/>
      <c r="M1055" s="459"/>
      <c r="N1055" s="459"/>
      <c r="R1055" s="251"/>
      <c r="T1055" s="459"/>
      <c r="U1055" s="459"/>
      <c r="V1055" s="459"/>
      <c r="AA1055" s="251"/>
      <c r="AC1055" s="459"/>
      <c r="AD1055" s="459"/>
      <c r="AE1055" s="459"/>
      <c r="AJ1055" s="251"/>
      <c r="AL1055" s="459"/>
      <c r="AM1055" s="459"/>
      <c r="AN1055" s="459"/>
      <c r="AS1055" s="251"/>
      <c r="AU1055" s="459"/>
      <c r="AV1055" s="459"/>
      <c r="AW1055" s="459"/>
      <c r="BB1055" s="251"/>
      <c r="BD1055" s="459"/>
      <c r="BE1055" s="459"/>
      <c r="BF1055" s="459"/>
      <c r="BK1055" s="251"/>
      <c r="BM1055" s="459"/>
      <c r="BN1055" s="459"/>
      <c r="BO1055" s="459"/>
      <c r="BT1055" s="251"/>
      <c r="BV1055" s="459"/>
      <c r="BW1055" s="459"/>
      <c r="BX1055" s="459"/>
      <c r="CC1055" s="251"/>
      <c r="CE1055" s="459"/>
      <c r="CF1055" s="459"/>
      <c r="CG1055" s="459"/>
      <c r="CL1055" s="251"/>
      <c r="CN1055" s="459"/>
      <c r="CO1055" s="459"/>
      <c r="CP1055" s="459"/>
      <c r="CU1055" s="251"/>
      <c r="CW1055" s="459"/>
      <c r="CX1055" s="459"/>
      <c r="CY1055" s="459"/>
      <c r="DD1055" s="251"/>
      <c r="DF1055" s="459"/>
      <c r="DG1055" s="459"/>
      <c r="DH1055" s="459"/>
      <c r="DM1055" s="251"/>
      <c r="DO1055" s="459"/>
      <c r="DP1055" s="459"/>
      <c r="DQ1055" s="459"/>
      <c r="DV1055" s="251"/>
      <c r="DX1055" s="459"/>
      <c r="DY1055" s="459"/>
      <c r="DZ1055" s="459"/>
      <c r="EE1055" s="251"/>
      <c r="EG1055" s="459"/>
      <c r="EH1055" s="459"/>
      <c r="EI1055" s="459"/>
      <c r="EN1055" s="251"/>
      <c r="EP1055" s="459"/>
      <c r="EQ1055" s="459"/>
      <c r="ER1055" s="459"/>
      <c r="EW1055" s="251"/>
      <c r="EY1055" s="459"/>
      <c r="EZ1055" s="459"/>
      <c r="FA1055" s="459"/>
      <c r="FF1055" s="251"/>
      <c r="FH1055" s="459"/>
      <c r="FI1055" s="459"/>
      <c r="FJ1055" s="459"/>
      <c r="FO1055" s="251"/>
      <c r="FQ1055" s="459"/>
      <c r="FR1055" s="459"/>
      <c r="FS1055" s="459"/>
      <c r="FX1055" s="251"/>
      <c r="FZ1055" s="459"/>
      <c r="GA1055" s="459"/>
      <c r="GB1055" s="459"/>
      <c r="GG1055" s="251"/>
      <c r="GI1055" s="459"/>
      <c r="GJ1055" s="459"/>
      <c r="GK1055" s="459"/>
      <c r="GP1055" s="251"/>
      <c r="GR1055" s="459"/>
      <c r="GS1055" s="459"/>
      <c r="GT1055" s="459"/>
      <c r="GY1055" s="251"/>
      <c r="HA1055" s="459"/>
      <c r="HB1055" s="459"/>
      <c r="HC1055" s="459"/>
      <c r="HH1055" s="251"/>
      <c r="HJ1055" s="459"/>
      <c r="HK1055" s="459"/>
      <c r="HL1055" s="459"/>
      <c r="HQ1055" s="459"/>
      <c r="HR1055" s="459"/>
      <c r="HS1055" s="459"/>
      <c r="HT1055" s="459"/>
      <c r="HU1055" s="459"/>
      <c r="HV1055" s="459"/>
      <c r="HW1055" s="459"/>
      <c r="HX1055" s="459"/>
      <c r="HY1055" s="459"/>
      <c r="HZ1055" s="459"/>
      <c r="IA1055" s="459"/>
      <c r="IB1055" s="459"/>
      <c r="IC1055" s="459"/>
      <c r="ID1055" s="459"/>
      <c r="IE1055" s="459"/>
      <c r="IF1055" s="459"/>
      <c r="IG1055" s="459"/>
      <c r="IH1055" s="459"/>
      <c r="II1055" s="459"/>
      <c r="IJ1055" s="459"/>
      <c r="IK1055" s="459"/>
      <c r="IL1055" s="459"/>
      <c r="IM1055" s="459"/>
      <c r="IN1055" s="459"/>
      <c r="IO1055" s="459"/>
      <c r="IP1055" s="459"/>
      <c r="IQ1055" s="459"/>
      <c r="IR1055" s="459"/>
      <c r="IS1055" s="459"/>
      <c r="IT1055" s="459"/>
      <c r="IU1055" s="459"/>
      <c r="IV1055" s="459"/>
      <c r="RS1055" s="252"/>
    </row>
    <row r="1056" spans="1:487" s="461" customFormat="1" ht="18">
      <c r="A1056" s="605" t="s">
        <v>766</v>
      </c>
      <c r="B1056" s="459"/>
      <c r="C1056" s="488"/>
      <c r="D1056" s="606" t="s">
        <v>129</v>
      </c>
      <c r="E1056" s="461">
        <f t="shared" si="14"/>
        <v>2</v>
      </c>
      <c r="F1056" s="524">
        <f t="shared" si="15"/>
        <v>0</v>
      </c>
      <c r="G1056" s="509"/>
      <c r="H1056" s="509"/>
      <c r="I1056" s="509"/>
      <c r="J1056" s="509"/>
      <c r="K1056" s="509"/>
      <c r="M1056" s="459"/>
      <c r="N1056" s="459"/>
      <c r="R1056" s="251"/>
      <c r="T1056" s="459"/>
      <c r="U1056" s="459"/>
      <c r="V1056" s="459"/>
      <c r="AA1056" s="251"/>
      <c r="AC1056" s="459"/>
      <c r="AD1056" s="459"/>
      <c r="AE1056" s="459"/>
      <c r="AJ1056" s="251"/>
      <c r="AL1056" s="459"/>
      <c r="AM1056" s="459"/>
      <c r="AN1056" s="459"/>
      <c r="AS1056" s="251"/>
      <c r="AU1056" s="459"/>
      <c r="AV1056" s="459"/>
      <c r="AW1056" s="459"/>
      <c r="BB1056" s="251"/>
      <c r="BD1056" s="459"/>
      <c r="BE1056" s="459"/>
      <c r="BF1056" s="459"/>
      <c r="BK1056" s="251"/>
      <c r="BM1056" s="459"/>
      <c r="BN1056" s="459"/>
      <c r="BO1056" s="459"/>
      <c r="BT1056" s="251"/>
      <c r="BV1056" s="459"/>
      <c r="BW1056" s="459"/>
      <c r="BX1056" s="459"/>
      <c r="CC1056" s="251"/>
      <c r="CE1056" s="459"/>
      <c r="CF1056" s="459"/>
      <c r="CG1056" s="459"/>
      <c r="CL1056" s="251"/>
      <c r="CN1056" s="459"/>
      <c r="CO1056" s="459"/>
      <c r="CP1056" s="459"/>
      <c r="CU1056" s="251"/>
      <c r="CW1056" s="459"/>
      <c r="CX1056" s="459"/>
      <c r="CY1056" s="459"/>
      <c r="DD1056" s="251"/>
      <c r="DF1056" s="459"/>
      <c r="DG1056" s="459"/>
      <c r="DH1056" s="459"/>
      <c r="DM1056" s="251"/>
      <c r="DO1056" s="459"/>
      <c r="DP1056" s="459"/>
      <c r="DQ1056" s="459"/>
      <c r="DV1056" s="251"/>
      <c r="DX1056" s="459"/>
      <c r="DY1056" s="459"/>
      <c r="DZ1056" s="459"/>
      <c r="EE1056" s="251"/>
      <c r="EG1056" s="459"/>
      <c r="EH1056" s="459"/>
      <c r="EI1056" s="459"/>
      <c r="EN1056" s="251"/>
      <c r="EP1056" s="459"/>
      <c r="EQ1056" s="459"/>
      <c r="ER1056" s="459"/>
      <c r="EW1056" s="251"/>
      <c r="EY1056" s="459"/>
      <c r="EZ1056" s="459"/>
      <c r="FA1056" s="459"/>
      <c r="FF1056" s="251"/>
      <c r="FH1056" s="459"/>
      <c r="FI1056" s="459"/>
      <c r="FJ1056" s="459"/>
      <c r="FO1056" s="251"/>
      <c r="FQ1056" s="459"/>
      <c r="FR1056" s="459"/>
      <c r="FS1056" s="459"/>
      <c r="FX1056" s="251"/>
      <c r="FZ1056" s="459"/>
      <c r="GA1056" s="459"/>
      <c r="GB1056" s="459"/>
      <c r="GG1056" s="251"/>
      <c r="GI1056" s="459"/>
      <c r="GJ1056" s="459"/>
      <c r="GK1056" s="459"/>
      <c r="GP1056" s="251"/>
      <c r="GR1056" s="459"/>
      <c r="GS1056" s="459"/>
      <c r="GT1056" s="459"/>
      <c r="GY1056" s="251"/>
      <c r="HA1056" s="459"/>
      <c r="HB1056" s="459"/>
      <c r="HC1056" s="459"/>
      <c r="HH1056" s="251"/>
      <c r="HJ1056" s="459"/>
      <c r="HK1056" s="459"/>
      <c r="HL1056" s="459"/>
      <c r="HQ1056" s="459"/>
      <c r="HR1056" s="459"/>
      <c r="HS1056" s="459"/>
      <c r="HT1056" s="459"/>
      <c r="HU1056" s="459"/>
      <c r="HV1056" s="459"/>
      <c r="HW1056" s="459"/>
      <c r="HX1056" s="459"/>
      <c r="HY1056" s="459"/>
      <c r="HZ1056" s="459"/>
      <c r="IA1056" s="459"/>
      <c r="IB1056" s="459"/>
      <c r="IC1056" s="459"/>
      <c r="ID1056" s="459"/>
      <c r="IE1056" s="459"/>
      <c r="IF1056" s="459"/>
      <c r="IG1056" s="459"/>
      <c r="IH1056" s="459"/>
      <c r="II1056" s="459"/>
      <c r="IJ1056" s="459"/>
      <c r="IK1056" s="459"/>
      <c r="IL1056" s="459"/>
      <c r="IM1056" s="459"/>
      <c r="IN1056" s="459"/>
      <c r="IO1056" s="459"/>
      <c r="IP1056" s="459"/>
      <c r="IQ1056" s="459"/>
      <c r="IR1056" s="459"/>
      <c r="IS1056" s="459"/>
      <c r="IT1056" s="459"/>
      <c r="IU1056" s="459"/>
      <c r="IV1056" s="459"/>
      <c r="RS1056" s="252"/>
    </row>
    <row r="1057" spans="1:487" s="461" customFormat="1" ht="18">
      <c r="A1057" s="605" t="s">
        <v>2442</v>
      </c>
      <c r="B1057" s="459"/>
      <c r="C1057" s="488"/>
      <c r="D1057" s="606" t="s">
        <v>129</v>
      </c>
      <c r="E1057" s="461">
        <f t="shared" si="14"/>
        <v>0</v>
      </c>
      <c r="F1057" s="524">
        <f t="shared" si="15"/>
        <v>0</v>
      </c>
      <c r="G1057" s="509"/>
      <c r="H1057" s="509"/>
      <c r="I1057" s="509"/>
      <c r="J1057" s="509"/>
      <c r="K1057" s="509"/>
      <c r="L1057" s="459"/>
      <c r="M1057" s="459"/>
      <c r="N1057" s="459"/>
      <c r="R1057" s="251"/>
      <c r="T1057" s="459"/>
      <c r="U1057" s="459"/>
      <c r="V1057" s="459"/>
      <c r="AA1057" s="251"/>
      <c r="AC1057" s="459"/>
      <c r="AD1057" s="459"/>
      <c r="AE1057" s="459"/>
      <c r="AJ1057" s="251"/>
      <c r="AL1057" s="459"/>
      <c r="AM1057" s="459"/>
      <c r="AN1057" s="459"/>
      <c r="AS1057" s="251"/>
      <c r="AU1057" s="459"/>
      <c r="AV1057" s="459"/>
      <c r="AW1057" s="459"/>
      <c r="BB1057" s="251"/>
      <c r="BD1057" s="459"/>
      <c r="BE1057" s="459"/>
      <c r="BF1057" s="459"/>
      <c r="BK1057" s="251"/>
      <c r="BM1057" s="459"/>
      <c r="BN1057" s="459"/>
      <c r="BO1057" s="459"/>
      <c r="BT1057" s="251"/>
      <c r="BV1057" s="459"/>
      <c r="BW1057" s="459"/>
      <c r="BX1057" s="459"/>
      <c r="CC1057" s="251"/>
      <c r="CE1057" s="459"/>
      <c r="CF1057" s="459"/>
      <c r="CG1057" s="459"/>
      <c r="CL1057" s="251"/>
      <c r="CN1057" s="459"/>
      <c r="CO1057" s="459"/>
      <c r="CP1057" s="459"/>
      <c r="CU1057" s="251"/>
      <c r="CW1057" s="459"/>
      <c r="CX1057" s="459"/>
      <c r="CY1057" s="459"/>
      <c r="DD1057" s="251"/>
      <c r="DF1057" s="459"/>
      <c r="DG1057" s="459"/>
      <c r="DH1057" s="459"/>
      <c r="DM1057" s="251"/>
      <c r="DO1057" s="459"/>
      <c r="DP1057" s="459"/>
      <c r="DQ1057" s="459"/>
      <c r="DV1057" s="251"/>
      <c r="DX1057" s="459"/>
      <c r="DY1057" s="459"/>
      <c r="DZ1057" s="459"/>
      <c r="EE1057" s="251"/>
      <c r="EG1057" s="459"/>
      <c r="EH1057" s="459"/>
      <c r="EI1057" s="459"/>
      <c r="EN1057" s="251"/>
      <c r="EP1057" s="459"/>
      <c r="EQ1057" s="459"/>
      <c r="ER1057" s="459"/>
      <c r="EW1057" s="251"/>
      <c r="EY1057" s="459"/>
      <c r="EZ1057" s="459"/>
      <c r="FA1057" s="459"/>
      <c r="FF1057" s="251"/>
      <c r="FH1057" s="459"/>
      <c r="FI1057" s="459"/>
      <c r="FJ1057" s="459"/>
      <c r="FO1057" s="251"/>
      <c r="FQ1057" s="459"/>
      <c r="FR1057" s="459"/>
      <c r="FS1057" s="459"/>
      <c r="FX1057" s="251"/>
      <c r="FZ1057" s="459"/>
      <c r="GA1057" s="459"/>
      <c r="GB1057" s="459"/>
      <c r="GG1057" s="251"/>
      <c r="GI1057" s="459"/>
      <c r="GJ1057" s="459"/>
      <c r="GK1057" s="459"/>
      <c r="GP1057" s="251"/>
      <c r="GR1057" s="459"/>
      <c r="GS1057" s="459"/>
      <c r="GT1057" s="459"/>
      <c r="GY1057" s="251"/>
      <c r="HA1057" s="459"/>
      <c r="HB1057" s="459"/>
      <c r="HC1057" s="459"/>
      <c r="HH1057" s="251"/>
      <c r="HJ1057" s="459"/>
      <c r="HK1057" s="459"/>
      <c r="HL1057" s="459"/>
      <c r="HQ1057" s="459"/>
      <c r="HR1057" s="459"/>
      <c r="HS1057" s="459"/>
      <c r="HT1057" s="459"/>
      <c r="HU1057" s="459"/>
      <c r="HV1057" s="459"/>
      <c r="HW1057" s="459"/>
      <c r="HX1057" s="459"/>
      <c r="HY1057" s="459"/>
      <c r="HZ1057" s="459"/>
      <c r="IA1057" s="459"/>
      <c r="IB1057" s="459"/>
      <c r="IC1057" s="459"/>
      <c r="ID1057" s="459"/>
      <c r="IE1057" s="459"/>
      <c r="IF1057" s="459"/>
      <c r="IG1057" s="459"/>
      <c r="IH1057" s="459"/>
      <c r="II1057" s="459"/>
      <c r="IJ1057" s="459"/>
      <c r="IK1057" s="459"/>
      <c r="IL1057" s="459"/>
      <c r="IM1057" s="459"/>
      <c r="IN1057" s="459"/>
      <c r="IO1057" s="459"/>
      <c r="IP1057" s="459"/>
      <c r="IQ1057" s="459"/>
      <c r="IR1057" s="459"/>
      <c r="IS1057" s="459"/>
      <c r="IT1057" s="459"/>
      <c r="IU1057" s="459"/>
      <c r="IV1057" s="459"/>
      <c r="RS1057" s="252"/>
    </row>
    <row r="1058" spans="1:487" s="461" customFormat="1" ht="18">
      <c r="A1058" s="605" t="s">
        <v>619</v>
      </c>
      <c r="B1058" s="488"/>
      <c r="C1058" s="488"/>
      <c r="D1058" s="461" t="s">
        <v>133</v>
      </c>
      <c r="E1058" s="461">
        <f t="shared" si="14"/>
        <v>16</v>
      </c>
      <c r="F1058" s="524">
        <f t="shared" si="15"/>
        <v>33</v>
      </c>
      <c r="G1058" s="473"/>
      <c r="H1058" s="473">
        <v>33</v>
      </c>
      <c r="I1058" s="473"/>
      <c r="J1058" s="473"/>
      <c r="K1058" s="473"/>
      <c r="M1058" s="459"/>
      <c r="N1058" s="459"/>
      <c r="R1058" s="251"/>
      <c r="T1058" s="459"/>
      <c r="U1058" s="459"/>
      <c r="V1058" s="459"/>
      <c r="AA1058" s="251"/>
      <c r="AC1058" s="459"/>
      <c r="AD1058" s="459"/>
      <c r="AE1058" s="459"/>
      <c r="AJ1058" s="251"/>
      <c r="AL1058" s="459"/>
      <c r="AM1058" s="459"/>
      <c r="AN1058" s="459"/>
      <c r="AS1058" s="251"/>
      <c r="AU1058" s="459"/>
      <c r="AV1058" s="459"/>
      <c r="AW1058" s="459"/>
      <c r="BB1058" s="251"/>
      <c r="BD1058" s="459"/>
      <c r="BE1058" s="459"/>
      <c r="BF1058" s="459"/>
      <c r="BK1058" s="251"/>
      <c r="BM1058" s="459"/>
      <c r="BN1058" s="459"/>
      <c r="BO1058" s="459"/>
      <c r="BT1058" s="251"/>
      <c r="BV1058" s="459"/>
      <c r="BW1058" s="459"/>
      <c r="BX1058" s="459"/>
      <c r="CC1058" s="251"/>
      <c r="CE1058" s="459"/>
      <c r="CF1058" s="459"/>
      <c r="CG1058" s="459"/>
      <c r="CL1058" s="251"/>
      <c r="CN1058" s="459"/>
      <c r="CO1058" s="459"/>
      <c r="CP1058" s="459"/>
      <c r="CU1058" s="251"/>
      <c r="CW1058" s="459"/>
      <c r="CX1058" s="459"/>
      <c r="CY1058" s="459"/>
      <c r="DD1058" s="251"/>
      <c r="DF1058" s="459"/>
      <c r="DG1058" s="459"/>
      <c r="DH1058" s="459"/>
      <c r="DM1058" s="251"/>
      <c r="DO1058" s="459"/>
      <c r="DP1058" s="459"/>
      <c r="DQ1058" s="459"/>
      <c r="DV1058" s="251"/>
      <c r="DX1058" s="459"/>
      <c r="DY1058" s="459"/>
      <c r="DZ1058" s="459"/>
      <c r="EE1058" s="251"/>
      <c r="EG1058" s="459"/>
      <c r="EH1058" s="459"/>
      <c r="EI1058" s="459"/>
      <c r="EN1058" s="251"/>
      <c r="EP1058" s="459"/>
      <c r="EQ1058" s="459"/>
      <c r="ER1058" s="459"/>
      <c r="EW1058" s="251"/>
      <c r="EY1058" s="459"/>
      <c r="EZ1058" s="459"/>
      <c r="FA1058" s="459"/>
      <c r="FF1058" s="251"/>
      <c r="FH1058" s="459"/>
      <c r="FI1058" s="459"/>
      <c r="FJ1058" s="459"/>
      <c r="FO1058" s="251"/>
      <c r="FQ1058" s="459"/>
      <c r="FR1058" s="459"/>
      <c r="FS1058" s="459"/>
      <c r="FX1058" s="251"/>
      <c r="FZ1058" s="459"/>
      <c r="GA1058" s="459"/>
      <c r="GB1058" s="459"/>
      <c r="GG1058" s="251"/>
      <c r="GI1058" s="459"/>
      <c r="GJ1058" s="459"/>
      <c r="GK1058" s="459"/>
      <c r="GP1058" s="251"/>
      <c r="GR1058" s="459"/>
      <c r="GS1058" s="459"/>
      <c r="GT1058" s="459"/>
      <c r="GY1058" s="251"/>
      <c r="HA1058" s="459"/>
      <c r="HB1058" s="459"/>
      <c r="HC1058" s="459"/>
      <c r="HH1058" s="251"/>
      <c r="HJ1058" s="459"/>
      <c r="HK1058" s="459"/>
      <c r="HL1058" s="459"/>
      <c r="HQ1058" s="459"/>
      <c r="HR1058" s="459"/>
      <c r="HS1058" s="459"/>
      <c r="HT1058" s="459"/>
      <c r="HU1058" s="459"/>
      <c r="HV1058" s="459"/>
      <c r="HW1058" s="459"/>
      <c r="HX1058" s="459"/>
      <c r="HY1058" s="459"/>
      <c r="HZ1058" s="459"/>
      <c r="IA1058" s="459"/>
      <c r="IB1058" s="459"/>
      <c r="IC1058" s="459"/>
      <c r="ID1058" s="459"/>
      <c r="IE1058" s="459"/>
      <c r="IF1058" s="459"/>
      <c r="IG1058" s="459"/>
      <c r="IH1058" s="459"/>
      <c r="II1058" s="459"/>
      <c r="IJ1058" s="459"/>
      <c r="IK1058" s="459"/>
      <c r="IL1058" s="459"/>
      <c r="IM1058" s="459"/>
      <c r="IN1058" s="459"/>
      <c r="IO1058" s="459"/>
      <c r="IP1058" s="459"/>
      <c r="IQ1058" s="459"/>
      <c r="IR1058" s="459"/>
      <c r="IS1058" s="459"/>
      <c r="IT1058" s="459"/>
      <c r="IU1058" s="459"/>
      <c r="IV1058" s="459"/>
      <c r="RS1058" s="252"/>
    </row>
    <row r="1059" spans="1:487" s="461" customFormat="1" ht="18">
      <c r="A1059" s="605" t="s">
        <v>529</v>
      </c>
      <c r="B1059" s="488"/>
      <c r="C1059" s="488"/>
      <c r="D1059" s="461" t="s">
        <v>136</v>
      </c>
      <c r="E1059" s="461">
        <f t="shared" si="14"/>
        <v>3</v>
      </c>
      <c r="F1059" s="524">
        <f t="shared" si="15"/>
        <v>10</v>
      </c>
      <c r="G1059" s="473"/>
      <c r="H1059" s="473"/>
      <c r="I1059" s="473"/>
      <c r="J1059" s="473">
        <v>10</v>
      </c>
      <c r="K1059" s="473"/>
      <c r="L1059" s="459"/>
      <c r="M1059" s="459"/>
      <c r="N1059" s="459"/>
      <c r="R1059" s="251"/>
      <c r="T1059" s="459"/>
      <c r="U1059" s="459"/>
      <c r="V1059" s="459"/>
      <c r="AA1059" s="251"/>
      <c r="AC1059" s="459"/>
      <c r="AD1059" s="459"/>
      <c r="AE1059" s="459"/>
      <c r="AJ1059" s="251"/>
      <c r="AL1059" s="459"/>
      <c r="AM1059" s="459"/>
      <c r="AN1059" s="459"/>
      <c r="AS1059" s="251"/>
      <c r="AU1059" s="459"/>
      <c r="AV1059" s="459"/>
      <c r="AW1059" s="459"/>
      <c r="BB1059" s="251"/>
      <c r="BD1059" s="459"/>
      <c r="BE1059" s="459"/>
      <c r="BF1059" s="459"/>
      <c r="BK1059" s="251"/>
      <c r="BM1059" s="459"/>
      <c r="BN1059" s="459"/>
      <c r="BO1059" s="459"/>
      <c r="BT1059" s="251"/>
      <c r="BV1059" s="459"/>
      <c r="BW1059" s="459"/>
      <c r="BX1059" s="459"/>
      <c r="CC1059" s="251"/>
      <c r="CE1059" s="459"/>
      <c r="CF1059" s="459"/>
      <c r="CG1059" s="459"/>
      <c r="CL1059" s="251"/>
      <c r="CN1059" s="459"/>
      <c r="CO1059" s="459"/>
      <c r="CP1059" s="459"/>
      <c r="CU1059" s="251"/>
      <c r="CW1059" s="459"/>
      <c r="CX1059" s="459"/>
      <c r="CY1059" s="459"/>
      <c r="DD1059" s="251"/>
      <c r="DF1059" s="459"/>
      <c r="DG1059" s="459"/>
      <c r="DH1059" s="459"/>
      <c r="DM1059" s="251"/>
      <c r="DO1059" s="459"/>
      <c r="DP1059" s="459"/>
      <c r="DQ1059" s="459"/>
      <c r="DV1059" s="251"/>
      <c r="DX1059" s="459"/>
      <c r="DY1059" s="459"/>
      <c r="DZ1059" s="459"/>
      <c r="EE1059" s="251"/>
      <c r="EG1059" s="459"/>
      <c r="EH1059" s="459"/>
      <c r="EI1059" s="459"/>
      <c r="EN1059" s="251"/>
      <c r="EP1059" s="459"/>
      <c r="EQ1059" s="459"/>
      <c r="ER1059" s="459"/>
      <c r="EW1059" s="251"/>
      <c r="EY1059" s="459"/>
      <c r="EZ1059" s="459"/>
      <c r="FA1059" s="459"/>
      <c r="FF1059" s="251"/>
      <c r="FH1059" s="459"/>
      <c r="FI1059" s="459"/>
      <c r="FJ1059" s="459"/>
      <c r="FO1059" s="251"/>
      <c r="FQ1059" s="459"/>
      <c r="FR1059" s="459"/>
      <c r="FS1059" s="459"/>
      <c r="FX1059" s="251"/>
      <c r="FZ1059" s="459"/>
      <c r="GA1059" s="459"/>
      <c r="GB1059" s="459"/>
      <c r="GG1059" s="251"/>
      <c r="GI1059" s="459"/>
      <c r="GJ1059" s="459"/>
      <c r="GK1059" s="459"/>
      <c r="GP1059" s="251"/>
      <c r="GR1059" s="459"/>
      <c r="GS1059" s="459"/>
      <c r="GT1059" s="459"/>
      <c r="GY1059" s="251"/>
      <c r="HA1059" s="459"/>
      <c r="HB1059" s="459"/>
      <c r="HC1059" s="459"/>
      <c r="HH1059" s="251"/>
      <c r="HJ1059" s="459"/>
      <c r="HK1059" s="459"/>
      <c r="HL1059" s="459"/>
      <c r="HQ1059" s="459"/>
      <c r="HR1059" s="459"/>
      <c r="HS1059" s="459"/>
      <c r="HT1059" s="459"/>
      <c r="HU1059" s="459"/>
      <c r="HV1059" s="459"/>
      <c r="HW1059" s="459"/>
      <c r="HX1059" s="459"/>
      <c r="HY1059" s="459"/>
      <c r="HZ1059" s="459"/>
      <c r="IA1059" s="459"/>
      <c r="IB1059" s="459"/>
      <c r="IC1059" s="459"/>
      <c r="ID1059" s="459"/>
      <c r="IE1059" s="459"/>
      <c r="IF1059" s="459"/>
      <c r="IG1059" s="459"/>
      <c r="IH1059" s="459"/>
      <c r="II1059" s="459"/>
      <c r="IJ1059" s="459"/>
      <c r="IK1059" s="459"/>
      <c r="IL1059" s="459"/>
      <c r="IM1059" s="459"/>
      <c r="IN1059" s="459"/>
      <c r="IO1059" s="459"/>
      <c r="IP1059" s="459"/>
      <c r="IQ1059" s="459"/>
      <c r="IR1059" s="459"/>
      <c r="IS1059" s="459"/>
      <c r="IT1059" s="459"/>
      <c r="IU1059" s="459"/>
      <c r="IV1059" s="459"/>
      <c r="RS1059" s="252"/>
    </row>
    <row r="1060" spans="1:487" s="461" customFormat="1" ht="18">
      <c r="A1060" s="605" t="s">
        <v>1348</v>
      </c>
      <c r="B1060" s="459"/>
      <c r="C1060" s="488"/>
      <c r="D1060" s="606" t="s">
        <v>129</v>
      </c>
      <c r="E1060" s="461">
        <f t="shared" si="14"/>
        <v>0</v>
      </c>
      <c r="F1060" s="524">
        <f t="shared" si="15"/>
        <v>13</v>
      </c>
      <c r="G1060" s="509"/>
      <c r="H1060" s="509"/>
      <c r="I1060" s="509"/>
      <c r="J1060" s="509">
        <v>13</v>
      </c>
      <c r="K1060" s="509"/>
      <c r="L1060" s="459"/>
      <c r="M1060" s="459"/>
      <c r="N1060" s="459"/>
      <c r="R1060" s="251"/>
      <c r="T1060" s="459"/>
      <c r="U1060" s="459"/>
      <c r="V1060" s="459"/>
      <c r="AA1060" s="251"/>
      <c r="AC1060" s="459"/>
      <c r="AD1060" s="459"/>
      <c r="AE1060" s="459"/>
      <c r="AJ1060" s="251"/>
      <c r="AL1060" s="459"/>
      <c r="AM1060" s="459"/>
      <c r="AN1060" s="459"/>
      <c r="AS1060" s="251"/>
      <c r="AU1060" s="459"/>
      <c r="AV1060" s="459"/>
      <c r="AW1060" s="459"/>
      <c r="BB1060" s="251"/>
      <c r="BD1060" s="459"/>
      <c r="BE1060" s="459"/>
      <c r="BF1060" s="459"/>
      <c r="BK1060" s="251"/>
      <c r="BM1060" s="459"/>
      <c r="BN1060" s="459"/>
      <c r="BO1060" s="459"/>
      <c r="BT1060" s="251"/>
      <c r="BV1060" s="459"/>
      <c r="BW1060" s="459"/>
      <c r="BX1060" s="459"/>
      <c r="CC1060" s="251"/>
      <c r="CE1060" s="459"/>
      <c r="CF1060" s="459"/>
      <c r="CG1060" s="459"/>
      <c r="CL1060" s="251"/>
      <c r="CN1060" s="459"/>
      <c r="CO1060" s="459"/>
      <c r="CP1060" s="459"/>
      <c r="CU1060" s="251"/>
      <c r="CW1060" s="459"/>
      <c r="CX1060" s="459"/>
      <c r="CY1060" s="459"/>
      <c r="DD1060" s="251"/>
      <c r="DF1060" s="459"/>
      <c r="DG1060" s="459"/>
      <c r="DH1060" s="459"/>
      <c r="DM1060" s="251"/>
      <c r="DO1060" s="459"/>
      <c r="DP1060" s="459"/>
      <c r="DQ1060" s="459"/>
      <c r="DV1060" s="251"/>
      <c r="DX1060" s="459"/>
      <c r="DY1060" s="459"/>
      <c r="DZ1060" s="459"/>
      <c r="EE1060" s="251"/>
      <c r="EG1060" s="459"/>
      <c r="EH1060" s="459"/>
      <c r="EI1060" s="459"/>
      <c r="EN1060" s="251"/>
      <c r="EP1060" s="459"/>
      <c r="EQ1060" s="459"/>
      <c r="ER1060" s="459"/>
      <c r="EW1060" s="251"/>
      <c r="EY1060" s="459"/>
      <c r="EZ1060" s="459"/>
      <c r="FA1060" s="459"/>
      <c r="FF1060" s="251"/>
      <c r="FH1060" s="459"/>
      <c r="FI1060" s="459"/>
      <c r="FJ1060" s="459"/>
      <c r="FO1060" s="251"/>
      <c r="FQ1060" s="459"/>
      <c r="FR1060" s="459"/>
      <c r="FS1060" s="459"/>
      <c r="FX1060" s="251"/>
      <c r="FZ1060" s="459"/>
      <c r="GA1060" s="459"/>
      <c r="GB1060" s="459"/>
      <c r="GG1060" s="251"/>
      <c r="GI1060" s="459"/>
      <c r="GJ1060" s="459"/>
      <c r="GK1060" s="459"/>
      <c r="GP1060" s="251"/>
      <c r="GR1060" s="459"/>
      <c r="GS1060" s="459"/>
      <c r="GT1060" s="459"/>
      <c r="GY1060" s="251"/>
      <c r="HA1060" s="459"/>
      <c r="HB1060" s="459"/>
      <c r="HC1060" s="459"/>
      <c r="HH1060" s="251"/>
      <c r="HJ1060" s="459"/>
      <c r="HK1060" s="459"/>
      <c r="HL1060" s="459"/>
      <c r="HQ1060" s="459"/>
      <c r="HR1060" s="459"/>
      <c r="HS1060" s="459"/>
      <c r="HT1060" s="459"/>
      <c r="HU1060" s="459"/>
      <c r="HV1060" s="459"/>
      <c r="HW1060" s="459"/>
      <c r="HX1060" s="459"/>
      <c r="HY1060" s="459"/>
      <c r="HZ1060" s="459"/>
      <c r="IA1060" s="459"/>
      <c r="IB1060" s="459"/>
      <c r="IC1060" s="459"/>
      <c r="ID1060" s="459"/>
      <c r="IE1060" s="459"/>
      <c r="IF1060" s="459"/>
      <c r="IG1060" s="459"/>
      <c r="IH1060" s="459"/>
      <c r="II1060" s="459"/>
      <c r="IJ1060" s="459"/>
      <c r="IK1060" s="459"/>
      <c r="IL1060" s="459"/>
      <c r="IM1060" s="459"/>
      <c r="IN1060" s="459"/>
      <c r="IO1060" s="459"/>
      <c r="IP1060" s="459"/>
      <c r="IQ1060" s="459"/>
      <c r="IR1060" s="459"/>
      <c r="IS1060" s="459"/>
      <c r="IT1060" s="459"/>
      <c r="IU1060" s="459"/>
      <c r="IV1060" s="459"/>
      <c r="RS1060" s="252"/>
    </row>
    <row r="1061" spans="1:487" s="461" customFormat="1" ht="18">
      <c r="A1061" s="605" t="s">
        <v>578</v>
      </c>
      <c r="B1061" s="488"/>
      <c r="C1061" s="488"/>
      <c r="D1061" s="461" t="s">
        <v>130</v>
      </c>
      <c r="E1061" s="461">
        <f t="shared" si="14"/>
        <v>5</v>
      </c>
      <c r="F1061" s="524">
        <f t="shared" si="15"/>
        <v>0</v>
      </c>
      <c r="G1061" s="502"/>
      <c r="H1061" s="473"/>
      <c r="I1061" s="473"/>
      <c r="J1061" s="473"/>
      <c r="K1061" s="473"/>
      <c r="L1061" s="459"/>
      <c r="M1061" s="459"/>
      <c r="N1061" s="459"/>
      <c r="R1061" s="251"/>
      <c r="T1061" s="459"/>
      <c r="U1061" s="459"/>
      <c r="V1061" s="459"/>
      <c r="AA1061" s="251"/>
      <c r="AC1061" s="459"/>
      <c r="AD1061" s="459"/>
      <c r="AE1061" s="459"/>
      <c r="AJ1061" s="251"/>
      <c r="AL1061" s="459"/>
      <c r="AM1061" s="459"/>
      <c r="AN1061" s="459"/>
      <c r="AS1061" s="251"/>
      <c r="AU1061" s="459"/>
      <c r="AV1061" s="459"/>
      <c r="AW1061" s="459"/>
      <c r="BB1061" s="251"/>
      <c r="BD1061" s="459"/>
      <c r="BE1061" s="459"/>
      <c r="BF1061" s="459"/>
      <c r="BK1061" s="251"/>
      <c r="BM1061" s="459"/>
      <c r="BN1061" s="459"/>
      <c r="BO1061" s="459"/>
      <c r="BT1061" s="251"/>
      <c r="BV1061" s="459"/>
      <c r="BW1061" s="459"/>
      <c r="BX1061" s="459"/>
      <c r="CC1061" s="251"/>
      <c r="CE1061" s="459"/>
      <c r="CF1061" s="459"/>
      <c r="CG1061" s="459"/>
      <c r="CL1061" s="251"/>
      <c r="CN1061" s="459"/>
      <c r="CO1061" s="459"/>
      <c r="CP1061" s="459"/>
      <c r="CU1061" s="251"/>
      <c r="CW1061" s="459"/>
      <c r="CX1061" s="459"/>
      <c r="CY1061" s="459"/>
      <c r="DD1061" s="251"/>
      <c r="DF1061" s="459"/>
      <c r="DG1061" s="459"/>
      <c r="DH1061" s="459"/>
      <c r="DM1061" s="251"/>
      <c r="DO1061" s="459"/>
      <c r="DP1061" s="459"/>
      <c r="DQ1061" s="459"/>
      <c r="DV1061" s="251"/>
      <c r="DX1061" s="459"/>
      <c r="DY1061" s="459"/>
      <c r="DZ1061" s="459"/>
      <c r="EE1061" s="251"/>
      <c r="EG1061" s="459"/>
      <c r="EH1061" s="459"/>
      <c r="EI1061" s="459"/>
      <c r="EN1061" s="251"/>
      <c r="EP1061" s="459"/>
      <c r="EQ1061" s="459"/>
      <c r="ER1061" s="459"/>
      <c r="EW1061" s="251"/>
      <c r="EY1061" s="459"/>
      <c r="EZ1061" s="459"/>
      <c r="FA1061" s="459"/>
      <c r="FF1061" s="251"/>
      <c r="FH1061" s="459"/>
      <c r="FI1061" s="459"/>
      <c r="FJ1061" s="459"/>
      <c r="FO1061" s="251"/>
      <c r="FQ1061" s="459"/>
      <c r="FR1061" s="459"/>
      <c r="FS1061" s="459"/>
      <c r="FX1061" s="251"/>
      <c r="FZ1061" s="459"/>
      <c r="GA1061" s="459"/>
      <c r="GB1061" s="459"/>
      <c r="GG1061" s="251"/>
      <c r="GI1061" s="459"/>
      <c r="GJ1061" s="459"/>
      <c r="GK1061" s="459"/>
      <c r="GP1061" s="251"/>
      <c r="GR1061" s="459"/>
      <c r="GS1061" s="459"/>
      <c r="GT1061" s="459"/>
      <c r="GY1061" s="251"/>
      <c r="HA1061" s="459"/>
      <c r="HB1061" s="459"/>
      <c r="HC1061" s="459"/>
      <c r="HH1061" s="251"/>
      <c r="HJ1061" s="459"/>
      <c r="HK1061" s="459"/>
      <c r="HL1061" s="459"/>
      <c r="HQ1061" s="459"/>
      <c r="HR1061" s="459"/>
      <c r="HS1061" s="459"/>
      <c r="HT1061" s="459"/>
      <c r="HU1061" s="459"/>
      <c r="HV1061" s="459"/>
      <c r="HW1061" s="459"/>
      <c r="HX1061" s="459"/>
      <c r="HY1061" s="459"/>
      <c r="HZ1061" s="459"/>
      <c r="IA1061" s="459"/>
      <c r="IB1061" s="459"/>
      <c r="IC1061" s="459"/>
      <c r="ID1061" s="459"/>
      <c r="IE1061" s="459"/>
      <c r="IF1061" s="459"/>
      <c r="IG1061" s="459"/>
      <c r="IH1061" s="459"/>
      <c r="II1061" s="459"/>
      <c r="IJ1061" s="459"/>
      <c r="IK1061" s="459"/>
      <c r="IL1061" s="459"/>
      <c r="IM1061" s="459"/>
      <c r="IN1061" s="459"/>
      <c r="IO1061" s="459"/>
      <c r="IP1061" s="459"/>
      <c r="IQ1061" s="459"/>
      <c r="IR1061" s="459"/>
      <c r="IS1061" s="459"/>
      <c r="IT1061" s="459"/>
      <c r="IU1061" s="459"/>
      <c r="IV1061" s="459"/>
      <c r="RS1061" s="252"/>
    </row>
    <row r="1062" spans="1:487" s="461" customFormat="1" ht="18">
      <c r="A1062" s="605" t="s">
        <v>954</v>
      </c>
      <c r="B1062" s="459"/>
      <c r="C1062" s="488"/>
      <c r="D1062" s="606" t="s">
        <v>129</v>
      </c>
      <c r="E1062" s="461">
        <f t="shared" si="14"/>
        <v>0</v>
      </c>
      <c r="F1062" s="524">
        <f t="shared" si="15"/>
        <v>0</v>
      </c>
      <c r="G1062" s="502"/>
      <c r="H1062" s="502"/>
      <c r="I1062" s="473"/>
      <c r="J1062" s="473"/>
      <c r="K1062" s="473"/>
      <c r="L1062" s="459"/>
      <c r="M1062" s="459"/>
      <c r="N1062" s="459"/>
      <c r="R1062" s="251"/>
      <c r="T1062" s="459"/>
      <c r="U1062" s="459"/>
      <c r="V1062" s="459"/>
      <c r="AA1062" s="251"/>
      <c r="AC1062" s="459"/>
      <c r="AD1062" s="459"/>
      <c r="AE1062" s="459"/>
      <c r="AJ1062" s="251"/>
      <c r="AL1062" s="459"/>
      <c r="AM1062" s="459"/>
      <c r="AN1062" s="459"/>
      <c r="AS1062" s="251"/>
      <c r="AU1062" s="459"/>
      <c r="AV1062" s="459"/>
      <c r="AW1062" s="459"/>
      <c r="BB1062" s="251"/>
      <c r="BD1062" s="459"/>
      <c r="BE1062" s="459"/>
      <c r="BF1062" s="459"/>
      <c r="BK1062" s="251"/>
      <c r="BM1062" s="459"/>
      <c r="BN1062" s="459"/>
      <c r="BO1062" s="459"/>
      <c r="BT1062" s="251"/>
      <c r="BV1062" s="459"/>
      <c r="BW1062" s="459"/>
      <c r="BX1062" s="459"/>
      <c r="CC1062" s="251"/>
      <c r="CE1062" s="459"/>
      <c r="CF1062" s="459"/>
      <c r="CG1062" s="459"/>
      <c r="CL1062" s="251"/>
      <c r="CN1062" s="459"/>
      <c r="CO1062" s="459"/>
      <c r="CP1062" s="459"/>
      <c r="CU1062" s="251"/>
      <c r="CW1062" s="459"/>
      <c r="CX1062" s="459"/>
      <c r="CY1062" s="459"/>
      <c r="DD1062" s="251"/>
      <c r="DF1062" s="459"/>
      <c r="DG1062" s="459"/>
      <c r="DH1062" s="459"/>
      <c r="DM1062" s="251"/>
      <c r="DO1062" s="459"/>
      <c r="DP1062" s="459"/>
      <c r="DQ1062" s="459"/>
      <c r="DV1062" s="251"/>
      <c r="DX1062" s="459"/>
      <c r="DY1062" s="459"/>
      <c r="DZ1062" s="459"/>
      <c r="EE1062" s="251"/>
      <c r="EG1062" s="459"/>
      <c r="EH1062" s="459"/>
      <c r="EI1062" s="459"/>
      <c r="EN1062" s="251"/>
      <c r="EP1062" s="459"/>
      <c r="EQ1062" s="459"/>
      <c r="ER1062" s="459"/>
      <c r="EW1062" s="251"/>
      <c r="EY1062" s="459"/>
      <c r="EZ1062" s="459"/>
      <c r="FA1062" s="459"/>
      <c r="FF1062" s="251"/>
      <c r="FH1062" s="459"/>
      <c r="FI1062" s="459"/>
      <c r="FJ1062" s="459"/>
      <c r="FO1062" s="251"/>
      <c r="FQ1062" s="459"/>
      <c r="FR1062" s="459"/>
      <c r="FS1062" s="459"/>
      <c r="FX1062" s="251"/>
      <c r="FZ1062" s="459"/>
      <c r="GA1062" s="459"/>
      <c r="GB1062" s="459"/>
      <c r="GG1062" s="251"/>
      <c r="GI1062" s="459"/>
      <c r="GJ1062" s="459"/>
      <c r="GK1062" s="459"/>
      <c r="GP1062" s="251"/>
      <c r="GR1062" s="459"/>
      <c r="GS1062" s="459"/>
      <c r="GT1062" s="459"/>
      <c r="GY1062" s="251"/>
      <c r="HA1062" s="459"/>
      <c r="HB1062" s="459"/>
      <c r="HC1062" s="459"/>
      <c r="HH1062" s="251"/>
      <c r="HJ1062" s="459"/>
      <c r="HK1062" s="459"/>
      <c r="HL1062" s="459"/>
      <c r="HQ1062" s="459"/>
      <c r="HR1062" s="459"/>
      <c r="HS1062" s="459"/>
      <c r="HT1062" s="459"/>
      <c r="HU1062" s="459"/>
      <c r="HV1062" s="459"/>
      <c r="HW1062" s="459"/>
      <c r="HX1062" s="459"/>
      <c r="HY1062" s="459"/>
      <c r="HZ1062" s="459"/>
      <c r="IA1062" s="459"/>
      <c r="IB1062" s="459"/>
      <c r="IC1062" s="459"/>
      <c r="ID1062" s="459"/>
      <c r="IE1062" s="459"/>
      <c r="IF1062" s="459"/>
      <c r="IG1062" s="459"/>
      <c r="IH1062" s="459"/>
      <c r="II1062" s="459"/>
      <c r="IJ1062" s="459"/>
      <c r="IK1062" s="459"/>
      <c r="IL1062" s="459"/>
      <c r="IM1062" s="459"/>
      <c r="IN1062" s="459"/>
      <c r="IO1062" s="459"/>
      <c r="IP1062" s="459"/>
      <c r="IQ1062" s="459"/>
      <c r="IR1062" s="459"/>
      <c r="IS1062" s="459"/>
      <c r="IT1062" s="459"/>
      <c r="IU1062" s="459"/>
      <c r="IV1062" s="459"/>
      <c r="RS1062" s="252"/>
    </row>
    <row r="1063" spans="1:487" s="461" customFormat="1" ht="18">
      <c r="A1063" s="605" t="s">
        <v>2443</v>
      </c>
      <c r="B1063" s="459"/>
      <c r="C1063" s="488"/>
      <c r="D1063" s="606" t="s">
        <v>129</v>
      </c>
      <c r="E1063" s="461">
        <f t="shared" si="14"/>
        <v>0</v>
      </c>
      <c r="F1063" s="524">
        <f t="shared" si="15"/>
        <v>0</v>
      </c>
      <c r="G1063" s="473"/>
      <c r="H1063" s="473"/>
      <c r="I1063" s="473"/>
      <c r="J1063" s="473"/>
      <c r="K1063" s="473"/>
      <c r="M1063" s="459"/>
      <c r="N1063" s="459"/>
      <c r="R1063" s="251"/>
      <c r="T1063" s="459"/>
      <c r="U1063" s="459"/>
      <c r="V1063" s="459"/>
      <c r="AA1063" s="251"/>
      <c r="AC1063" s="459"/>
      <c r="AD1063" s="459"/>
      <c r="AE1063" s="459"/>
      <c r="AJ1063" s="251"/>
      <c r="AL1063" s="459"/>
      <c r="AM1063" s="459"/>
      <c r="AN1063" s="459"/>
      <c r="AS1063" s="251"/>
      <c r="AU1063" s="459"/>
      <c r="AV1063" s="459"/>
      <c r="AW1063" s="459"/>
      <c r="BB1063" s="251"/>
      <c r="BD1063" s="459"/>
      <c r="BE1063" s="459"/>
      <c r="BF1063" s="459"/>
      <c r="BK1063" s="251"/>
      <c r="BM1063" s="459"/>
      <c r="BN1063" s="459"/>
      <c r="BO1063" s="459"/>
      <c r="BT1063" s="251"/>
      <c r="BV1063" s="459"/>
      <c r="BW1063" s="459"/>
      <c r="BX1063" s="459"/>
      <c r="CC1063" s="251"/>
      <c r="CE1063" s="459"/>
      <c r="CF1063" s="459"/>
      <c r="CG1063" s="459"/>
      <c r="CL1063" s="251"/>
      <c r="CN1063" s="459"/>
      <c r="CO1063" s="459"/>
      <c r="CP1063" s="459"/>
      <c r="CU1063" s="251"/>
      <c r="CW1063" s="459"/>
      <c r="CX1063" s="459"/>
      <c r="CY1063" s="459"/>
      <c r="DD1063" s="251"/>
      <c r="DF1063" s="459"/>
      <c r="DG1063" s="459"/>
      <c r="DH1063" s="459"/>
      <c r="DM1063" s="251"/>
      <c r="DO1063" s="459"/>
      <c r="DP1063" s="459"/>
      <c r="DQ1063" s="459"/>
      <c r="DV1063" s="251"/>
      <c r="DX1063" s="459"/>
      <c r="DY1063" s="459"/>
      <c r="DZ1063" s="459"/>
      <c r="EE1063" s="251"/>
      <c r="EG1063" s="459"/>
      <c r="EH1063" s="459"/>
      <c r="EI1063" s="459"/>
      <c r="EN1063" s="251"/>
      <c r="EP1063" s="459"/>
      <c r="EQ1063" s="459"/>
      <c r="ER1063" s="459"/>
      <c r="EW1063" s="251"/>
      <c r="EY1063" s="459"/>
      <c r="EZ1063" s="459"/>
      <c r="FA1063" s="459"/>
      <c r="FF1063" s="251"/>
      <c r="FH1063" s="459"/>
      <c r="FI1063" s="459"/>
      <c r="FJ1063" s="459"/>
      <c r="FO1063" s="251"/>
      <c r="FQ1063" s="459"/>
      <c r="FR1063" s="459"/>
      <c r="FS1063" s="459"/>
      <c r="FX1063" s="251"/>
      <c r="FZ1063" s="459"/>
      <c r="GA1063" s="459"/>
      <c r="GB1063" s="459"/>
      <c r="GG1063" s="251"/>
      <c r="GI1063" s="459"/>
      <c r="GJ1063" s="459"/>
      <c r="GK1063" s="459"/>
      <c r="GP1063" s="251"/>
      <c r="GR1063" s="459"/>
      <c r="GS1063" s="459"/>
      <c r="GT1063" s="459"/>
      <c r="GY1063" s="251"/>
      <c r="HA1063" s="459"/>
      <c r="HB1063" s="459"/>
      <c r="HC1063" s="459"/>
      <c r="HH1063" s="251"/>
      <c r="HJ1063" s="459"/>
      <c r="HK1063" s="459"/>
      <c r="HL1063" s="459"/>
      <c r="HQ1063" s="459"/>
      <c r="HR1063" s="459"/>
      <c r="HS1063" s="459"/>
      <c r="HT1063" s="459"/>
      <c r="HU1063" s="459"/>
      <c r="HV1063" s="459"/>
      <c r="HW1063" s="459"/>
      <c r="HX1063" s="459"/>
      <c r="HY1063" s="459"/>
      <c r="HZ1063" s="459"/>
      <c r="IA1063" s="459"/>
      <c r="IB1063" s="459"/>
      <c r="IC1063" s="459"/>
      <c r="ID1063" s="459"/>
      <c r="IE1063" s="459"/>
      <c r="IF1063" s="459"/>
      <c r="IG1063" s="459"/>
      <c r="IH1063" s="459"/>
      <c r="II1063" s="459"/>
      <c r="IJ1063" s="459"/>
      <c r="IK1063" s="459"/>
      <c r="IL1063" s="459"/>
      <c r="IM1063" s="459"/>
      <c r="IN1063" s="459"/>
      <c r="IO1063" s="459"/>
      <c r="IP1063" s="459"/>
      <c r="IQ1063" s="459"/>
      <c r="IR1063" s="459"/>
      <c r="IS1063" s="459"/>
      <c r="IT1063" s="459"/>
      <c r="IU1063" s="459"/>
      <c r="IV1063" s="459"/>
      <c r="RS1063" s="252"/>
    </row>
    <row r="1064" spans="1:487" s="461" customFormat="1" ht="18">
      <c r="A1064" s="605" t="s">
        <v>1066</v>
      </c>
      <c r="B1064" s="459"/>
      <c r="C1064" s="488"/>
      <c r="D1064" s="606" t="s">
        <v>129</v>
      </c>
      <c r="E1064" s="461">
        <f t="shared" si="14"/>
        <v>0</v>
      </c>
      <c r="F1064" s="524">
        <f t="shared" si="15"/>
        <v>7</v>
      </c>
      <c r="G1064" s="473"/>
      <c r="H1064" s="473"/>
      <c r="I1064" s="473"/>
      <c r="J1064" s="473">
        <v>7</v>
      </c>
      <c r="K1064" s="473"/>
      <c r="L1064" s="509"/>
      <c r="M1064" s="459"/>
      <c r="N1064" s="459"/>
      <c r="R1064" s="251"/>
      <c r="T1064" s="459"/>
      <c r="U1064" s="459"/>
      <c r="V1064" s="459"/>
      <c r="AA1064" s="251"/>
      <c r="AC1064" s="459"/>
      <c r="AD1064" s="459"/>
      <c r="AE1064" s="459"/>
      <c r="AJ1064" s="251"/>
      <c r="AL1064" s="459"/>
      <c r="AM1064" s="459"/>
      <c r="AN1064" s="459"/>
      <c r="AS1064" s="251"/>
      <c r="AU1064" s="459"/>
      <c r="AV1064" s="459"/>
      <c r="AW1064" s="459"/>
      <c r="BB1064" s="251"/>
      <c r="BD1064" s="459"/>
      <c r="BE1064" s="459"/>
      <c r="BF1064" s="459"/>
      <c r="BK1064" s="251"/>
      <c r="BM1064" s="459"/>
      <c r="BN1064" s="459"/>
      <c r="BO1064" s="459"/>
      <c r="BT1064" s="251"/>
      <c r="BV1064" s="459"/>
      <c r="BW1064" s="459"/>
      <c r="BX1064" s="459"/>
      <c r="CC1064" s="251"/>
      <c r="CE1064" s="459"/>
      <c r="CF1064" s="459"/>
      <c r="CG1064" s="459"/>
      <c r="CL1064" s="251"/>
      <c r="CN1064" s="459"/>
      <c r="CO1064" s="459"/>
      <c r="CP1064" s="459"/>
      <c r="CU1064" s="251"/>
      <c r="CW1064" s="459"/>
      <c r="CX1064" s="459"/>
      <c r="CY1064" s="459"/>
      <c r="DD1064" s="251"/>
      <c r="DF1064" s="459"/>
      <c r="DG1064" s="459"/>
      <c r="DH1064" s="459"/>
      <c r="DM1064" s="251"/>
      <c r="DO1064" s="459"/>
      <c r="DP1064" s="459"/>
      <c r="DQ1064" s="459"/>
      <c r="DV1064" s="251"/>
      <c r="DX1064" s="459"/>
      <c r="DY1064" s="459"/>
      <c r="DZ1064" s="459"/>
      <c r="EE1064" s="251"/>
      <c r="EG1064" s="459"/>
      <c r="EH1064" s="459"/>
      <c r="EI1064" s="459"/>
      <c r="EN1064" s="251"/>
      <c r="EP1064" s="459"/>
      <c r="EQ1064" s="459"/>
      <c r="ER1064" s="459"/>
      <c r="EW1064" s="251"/>
      <c r="EY1064" s="459"/>
      <c r="EZ1064" s="459"/>
      <c r="FA1064" s="459"/>
      <c r="FF1064" s="251"/>
      <c r="FH1064" s="459"/>
      <c r="FI1064" s="459"/>
      <c r="FJ1064" s="459"/>
      <c r="FO1064" s="251"/>
      <c r="FQ1064" s="459"/>
      <c r="FR1064" s="459"/>
      <c r="FS1064" s="459"/>
      <c r="FX1064" s="251"/>
      <c r="FZ1064" s="459"/>
      <c r="GA1064" s="459"/>
      <c r="GB1064" s="459"/>
      <c r="GG1064" s="251"/>
      <c r="GI1064" s="459"/>
      <c r="GJ1064" s="459"/>
      <c r="GK1064" s="459"/>
      <c r="GP1064" s="251"/>
      <c r="GR1064" s="459"/>
      <c r="GS1064" s="459"/>
      <c r="GT1064" s="459"/>
      <c r="GY1064" s="251"/>
      <c r="HA1064" s="459"/>
      <c r="HB1064" s="459"/>
      <c r="HC1064" s="459"/>
      <c r="HH1064" s="251"/>
      <c r="HJ1064" s="459"/>
      <c r="HK1064" s="459"/>
      <c r="HL1064" s="459"/>
      <c r="HQ1064" s="459"/>
      <c r="HR1064" s="459"/>
      <c r="HS1064" s="459"/>
      <c r="HT1064" s="459"/>
      <c r="HU1064" s="459"/>
      <c r="HV1064" s="459"/>
      <c r="HW1064" s="459"/>
      <c r="HX1064" s="459"/>
      <c r="HY1064" s="459"/>
      <c r="HZ1064" s="459"/>
      <c r="IA1064" s="459"/>
      <c r="IB1064" s="459"/>
      <c r="IC1064" s="459"/>
      <c r="ID1064" s="459"/>
      <c r="IE1064" s="459"/>
      <c r="IF1064" s="459"/>
      <c r="IG1064" s="459"/>
      <c r="IH1064" s="459"/>
      <c r="II1064" s="459"/>
      <c r="IJ1064" s="459"/>
      <c r="IK1064" s="459"/>
      <c r="IL1064" s="459"/>
      <c r="IM1064" s="459"/>
      <c r="IN1064" s="459"/>
      <c r="IO1064" s="459"/>
      <c r="IP1064" s="459"/>
      <c r="IQ1064" s="459"/>
      <c r="IR1064" s="459"/>
      <c r="IS1064" s="459"/>
      <c r="IT1064" s="459"/>
      <c r="IU1064" s="459"/>
      <c r="IV1064" s="459"/>
      <c r="RS1064" s="252"/>
    </row>
    <row r="1065" spans="1:487" s="461" customFormat="1" ht="18">
      <c r="A1065" s="605" t="s">
        <v>459</v>
      </c>
      <c r="B1065" s="459"/>
      <c r="C1065" s="488"/>
      <c r="D1065" s="461" t="s">
        <v>134</v>
      </c>
      <c r="E1065" s="461">
        <f t="shared" si="14"/>
        <v>7</v>
      </c>
      <c r="F1065" s="524">
        <f t="shared" si="15"/>
        <v>48</v>
      </c>
      <c r="G1065" s="502"/>
      <c r="H1065" s="473">
        <v>48</v>
      </c>
      <c r="I1065" s="473"/>
      <c r="J1065" s="473"/>
      <c r="K1065" s="473"/>
      <c r="L1065" s="509"/>
      <c r="M1065" s="459"/>
      <c r="N1065" s="459"/>
      <c r="R1065" s="251"/>
      <c r="T1065" s="459"/>
      <c r="U1065" s="459"/>
      <c r="V1065" s="459"/>
      <c r="AA1065" s="251"/>
      <c r="AC1065" s="459"/>
      <c r="AD1065" s="459"/>
      <c r="AE1065" s="459"/>
      <c r="AJ1065" s="251"/>
      <c r="AL1065" s="459"/>
      <c r="AM1065" s="459"/>
      <c r="AN1065" s="459"/>
      <c r="AS1065" s="251"/>
      <c r="AU1065" s="459"/>
      <c r="AV1065" s="459"/>
      <c r="AW1065" s="459"/>
      <c r="BB1065" s="251"/>
      <c r="BD1065" s="459"/>
      <c r="BE1065" s="459"/>
      <c r="BF1065" s="459"/>
      <c r="BK1065" s="251"/>
      <c r="BM1065" s="459"/>
      <c r="BN1065" s="459"/>
      <c r="BO1065" s="459"/>
      <c r="BT1065" s="251"/>
      <c r="BV1065" s="459"/>
      <c r="BW1065" s="459"/>
      <c r="BX1065" s="459"/>
      <c r="CC1065" s="251"/>
      <c r="CE1065" s="459"/>
      <c r="CF1065" s="459"/>
      <c r="CG1065" s="459"/>
      <c r="CL1065" s="251"/>
      <c r="CN1065" s="459"/>
      <c r="CO1065" s="459"/>
      <c r="CP1065" s="459"/>
      <c r="CU1065" s="251"/>
      <c r="CW1065" s="459"/>
      <c r="CX1065" s="459"/>
      <c r="CY1065" s="459"/>
      <c r="DD1065" s="251"/>
      <c r="DF1065" s="459"/>
      <c r="DG1065" s="459"/>
      <c r="DH1065" s="459"/>
      <c r="DM1065" s="251"/>
      <c r="DO1065" s="459"/>
      <c r="DP1065" s="459"/>
      <c r="DQ1065" s="459"/>
      <c r="DV1065" s="251"/>
      <c r="DX1065" s="459"/>
      <c r="DY1065" s="459"/>
      <c r="DZ1065" s="459"/>
      <c r="EE1065" s="251"/>
      <c r="EG1065" s="459"/>
      <c r="EH1065" s="459"/>
      <c r="EI1065" s="459"/>
      <c r="EN1065" s="251"/>
      <c r="EP1065" s="459"/>
      <c r="EQ1065" s="459"/>
      <c r="ER1065" s="459"/>
      <c r="EW1065" s="251"/>
      <c r="EY1065" s="459"/>
      <c r="EZ1065" s="459"/>
      <c r="FA1065" s="459"/>
      <c r="FF1065" s="251"/>
      <c r="FH1065" s="459"/>
      <c r="FI1065" s="459"/>
      <c r="FJ1065" s="459"/>
      <c r="FO1065" s="251"/>
      <c r="FQ1065" s="459"/>
      <c r="FR1065" s="459"/>
      <c r="FS1065" s="459"/>
      <c r="FX1065" s="251"/>
      <c r="FZ1065" s="459"/>
      <c r="GA1065" s="459"/>
      <c r="GB1065" s="459"/>
      <c r="GG1065" s="251"/>
      <c r="GI1065" s="459"/>
      <c r="GJ1065" s="459"/>
      <c r="GK1065" s="459"/>
      <c r="GP1065" s="251"/>
      <c r="GR1065" s="459"/>
      <c r="GS1065" s="459"/>
      <c r="GT1065" s="459"/>
      <c r="GY1065" s="251"/>
      <c r="HA1065" s="459"/>
      <c r="HB1065" s="459"/>
      <c r="HC1065" s="459"/>
      <c r="HH1065" s="251"/>
      <c r="HJ1065" s="459"/>
      <c r="HK1065" s="459"/>
      <c r="HL1065" s="459"/>
      <c r="HQ1065" s="459"/>
      <c r="HR1065" s="459"/>
      <c r="HS1065" s="459"/>
      <c r="HT1065" s="459"/>
      <c r="HU1065" s="459"/>
      <c r="HV1065" s="459"/>
      <c r="HW1065" s="459"/>
      <c r="HX1065" s="459"/>
      <c r="HY1065" s="459"/>
      <c r="HZ1065" s="459"/>
      <c r="IA1065" s="459"/>
      <c r="IB1065" s="459"/>
      <c r="IC1065" s="459"/>
      <c r="ID1065" s="459"/>
      <c r="IE1065" s="459"/>
      <c r="IF1065" s="459"/>
      <c r="IG1065" s="459"/>
      <c r="IH1065" s="459"/>
      <c r="II1065" s="459"/>
      <c r="IJ1065" s="459"/>
      <c r="IK1065" s="459"/>
      <c r="IL1065" s="459"/>
      <c r="IM1065" s="459"/>
      <c r="IN1065" s="459"/>
      <c r="IO1065" s="459"/>
      <c r="IP1065" s="459"/>
      <c r="IQ1065" s="459"/>
      <c r="IR1065" s="459"/>
      <c r="IS1065" s="459"/>
      <c r="IT1065" s="459"/>
      <c r="IU1065" s="459"/>
      <c r="IV1065" s="459"/>
      <c r="RS1065" s="252"/>
    </row>
    <row r="1066" spans="1:487" s="461" customFormat="1" ht="18">
      <c r="A1066" s="605" t="s">
        <v>919</v>
      </c>
      <c r="B1066" s="459"/>
      <c r="C1066" s="488"/>
      <c r="D1066" s="606" t="s">
        <v>129</v>
      </c>
      <c r="E1066" s="461">
        <f t="shared" si="14"/>
        <v>0</v>
      </c>
      <c r="F1066" s="524">
        <f t="shared" si="15"/>
        <v>0</v>
      </c>
      <c r="G1066" s="502"/>
      <c r="H1066" s="502"/>
      <c r="I1066" s="473"/>
      <c r="J1066" s="473"/>
      <c r="K1066" s="473"/>
      <c r="L1066" s="509"/>
      <c r="N1066" s="459"/>
      <c r="R1066" s="251"/>
      <c r="T1066" s="459"/>
      <c r="U1066" s="459"/>
      <c r="V1066" s="459"/>
      <c r="AA1066" s="251"/>
      <c r="AC1066" s="459"/>
      <c r="AD1066" s="459"/>
      <c r="AE1066" s="459"/>
      <c r="AJ1066" s="251"/>
      <c r="AL1066" s="459"/>
      <c r="AM1066" s="459"/>
      <c r="AN1066" s="459"/>
      <c r="AS1066" s="251"/>
      <c r="AU1066" s="459"/>
      <c r="AV1066" s="459"/>
      <c r="AW1066" s="459"/>
      <c r="BB1066" s="251"/>
      <c r="BD1066" s="459"/>
      <c r="BE1066" s="459"/>
      <c r="BF1066" s="459"/>
      <c r="BK1066" s="251"/>
      <c r="BM1066" s="459"/>
      <c r="BN1066" s="459"/>
      <c r="BO1066" s="459"/>
      <c r="BT1066" s="251"/>
      <c r="BV1066" s="459"/>
      <c r="BW1066" s="459"/>
      <c r="BX1066" s="459"/>
      <c r="CC1066" s="251"/>
      <c r="CE1066" s="459"/>
      <c r="CF1066" s="459"/>
      <c r="CG1066" s="459"/>
      <c r="CL1066" s="251"/>
      <c r="CN1066" s="459"/>
      <c r="CO1066" s="459"/>
      <c r="CP1066" s="459"/>
      <c r="CU1066" s="251"/>
      <c r="CW1066" s="459"/>
      <c r="CX1066" s="459"/>
      <c r="CY1066" s="459"/>
      <c r="DD1066" s="251"/>
      <c r="DF1066" s="459"/>
      <c r="DG1066" s="459"/>
      <c r="DH1066" s="459"/>
      <c r="DM1066" s="251"/>
      <c r="DO1066" s="459"/>
      <c r="DP1066" s="459"/>
      <c r="DQ1066" s="459"/>
      <c r="DV1066" s="251"/>
      <c r="DX1066" s="459"/>
      <c r="DY1066" s="459"/>
      <c r="DZ1066" s="459"/>
      <c r="EE1066" s="251"/>
      <c r="EG1066" s="459"/>
      <c r="EH1066" s="459"/>
      <c r="EI1066" s="459"/>
      <c r="EN1066" s="251"/>
      <c r="EP1066" s="459"/>
      <c r="EQ1066" s="459"/>
      <c r="ER1066" s="459"/>
      <c r="EW1066" s="251"/>
      <c r="EY1066" s="459"/>
      <c r="EZ1066" s="459"/>
      <c r="FA1066" s="459"/>
      <c r="FF1066" s="251"/>
      <c r="FH1066" s="459"/>
      <c r="FI1066" s="459"/>
      <c r="FJ1066" s="459"/>
      <c r="FO1066" s="251"/>
      <c r="FQ1066" s="459"/>
      <c r="FR1066" s="459"/>
      <c r="FS1066" s="459"/>
      <c r="FX1066" s="251"/>
      <c r="FZ1066" s="459"/>
      <c r="GA1066" s="459"/>
      <c r="GB1066" s="459"/>
      <c r="GG1066" s="251"/>
      <c r="GI1066" s="459"/>
      <c r="GJ1066" s="459"/>
      <c r="GK1066" s="459"/>
      <c r="GP1066" s="251"/>
      <c r="GR1066" s="459"/>
      <c r="GS1066" s="459"/>
      <c r="GT1066" s="459"/>
      <c r="GY1066" s="251"/>
      <c r="HA1066" s="459"/>
      <c r="HB1066" s="459"/>
      <c r="HC1066" s="459"/>
      <c r="HH1066" s="251"/>
      <c r="HJ1066" s="459"/>
      <c r="HK1066" s="459"/>
      <c r="HL1066" s="459"/>
      <c r="HQ1066" s="459"/>
      <c r="HR1066" s="459"/>
      <c r="HS1066" s="459"/>
      <c r="HT1066" s="459"/>
      <c r="HU1066" s="459"/>
      <c r="HV1066" s="459"/>
      <c r="HW1066" s="459"/>
      <c r="HX1066" s="459"/>
      <c r="HY1066" s="459"/>
      <c r="HZ1066" s="459"/>
      <c r="IA1066" s="459"/>
      <c r="IB1066" s="459"/>
      <c r="IC1066" s="459"/>
      <c r="ID1066" s="459"/>
      <c r="IE1066" s="459"/>
      <c r="IF1066" s="459"/>
      <c r="IG1066" s="459"/>
      <c r="IH1066" s="459"/>
      <c r="II1066" s="459"/>
      <c r="IJ1066" s="459"/>
      <c r="IK1066" s="459"/>
      <c r="IL1066" s="459"/>
      <c r="IM1066" s="459"/>
      <c r="IN1066" s="459"/>
      <c r="IO1066" s="459"/>
      <c r="IP1066" s="459"/>
      <c r="IQ1066" s="459"/>
      <c r="IR1066" s="459"/>
      <c r="IS1066" s="459"/>
      <c r="IT1066" s="459"/>
      <c r="IU1066" s="459"/>
      <c r="IV1066" s="459"/>
      <c r="RS1066" s="252"/>
    </row>
    <row r="1067" spans="1:487" s="461" customFormat="1" ht="18">
      <c r="A1067" s="605" t="s">
        <v>745</v>
      </c>
      <c r="B1067" s="459"/>
      <c r="C1067" s="488"/>
      <c r="D1067" s="606" t="s">
        <v>129</v>
      </c>
      <c r="E1067" s="461">
        <f t="shared" si="14"/>
        <v>0</v>
      </c>
      <c r="F1067" s="524">
        <f t="shared" si="15"/>
        <v>19</v>
      </c>
      <c r="G1067" s="473"/>
      <c r="H1067" s="473">
        <v>8</v>
      </c>
      <c r="I1067" s="473"/>
      <c r="J1067" s="473">
        <v>11</v>
      </c>
      <c r="K1067" s="473"/>
      <c r="L1067" s="509"/>
      <c r="M1067" s="459"/>
      <c r="N1067" s="459"/>
      <c r="R1067" s="251"/>
      <c r="T1067" s="459"/>
      <c r="U1067" s="459"/>
      <c r="V1067" s="459"/>
      <c r="AA1067" s="251"/>
      <c r="AC1067" s="459"/>
      <c r="AD1067" s="459"/>
      <c r="AE1067" s="459"/>
      <c r="AJ1067" s="251"/>
      <c r="AL1067" s="459"/>
      <c r="AM1067" s="459"/>
      <c r="AN1067" s="459"/>
      <c r="AS1067" s="251"/>
      <c r="AU1067" s="459"/>
      <c r="AV1067" s="459"/>
      <c r="AW1067" s="459"/>
      <c r="BB1067" s="251"/>
      <c r="BD1067" s="459"/>
      <c r="BE1067" s="459"/>
      <c r="BF1067" s="459"/>
      <c r="BK1067" s="251"/>
      <c r="BM1067" s="459"/>
      <c r="BN1067" s="459"/>
      <c r="BO1067" s="459"/>
      <c r="BT1067" s="251"/>
      <c r="BV1067" s="459"/>
      <c r="BW1067" s="459"/>
      <c r="BX1067" s="459"/>
      <c r="CC1067" s="251"/>
      <c r="CE1067" s="459"/>
      <c r="CF1067" s="459"/>
      <c r="CG1067" s="459"/>
      <c r="CL1067" s="251"/>
      <c r="CN1067" s="459"/>
      <c r="CO1067" s="459"/>
      <c r="CP1067" s="459"/>
      <c r="CU1067" s="251"/>
      <c r="CW1067" s="459"/>
      <c r="CX1067" s="459"/>
      <c r="CY1067" s="459"/>
      <c r="DD1067" s="251"/>
      <c r="DF1067" s="459"/>
      <c r="DG1067" s="459"/>
      <c r="DH1067" s="459"/>
      <c r="DM1067" s="251"/>
      <c r="DO1067" s="459"/>
      <c r="DP1067" s="459"/>
      <c r="DQ1067" s="459"/>
      <c r="DV1067" s="251"/>
      <c r="DX1067" s="459"/>
      <c r="DY1067" s="459"/>
      <c r="DZ1067" s="459"/>
      <c r="EE1067" s="251"/>
      <c r="EG1067" s="459"/>
      <c r="EH1067" s="459"/>
      <c r="EI1067" s="459"/>
      <c r="EN1067" s="251"/>
      <c r="EP1067" s="459"/>
      <c r="EQ1067" s="459"/>
      <c r="ER1067" s="459"/>
      <c r="EW1067" s="251"/>
      <c r="EY1067" s="459"/>
      <c r="EZ1067" s="459"/>
      <c r="FA1067" s="459"/>
      <c r="FF1067" s="251"/>
      <c r="FH1067" s="459"/>
      <c r="FI1067" s="459"/>
      <c r="FJ1067" s="459"/>
      <c r="FO1067" s="251"/>
      <c r="FQ1067" s="459"/>
      <c r="FR1067" s="459"/>
      <c r="FS1067" s="459"/>
      <c r="FX1067" s="251"/>
      <c r="FZ1067" s="459"/>
      <c r="GA1067" s="459"/>
      <c r="GB1067" s="459"/>
      <c r="GG1067" s="251"/>
      <c r="GI1067" s="459"/>
      <c r="GJ1067" s="459"/>
      <c r="GK1067" s="459"/>
      <c r="GP1067" s="251"/>
      <c r="GR1067" s="459"/>
      <c r="GS1067" s="459"/>
      <c r="GT1067" s="459"/>
      <c r="GY1067" s="251"/>
      <c r="HA1067" s="459"/>
      <c r="HB1067" s="459"/>
      <c r="HC1067" s="459"/>
      <c r="HH1067" s="251"/>
      <c r="HJ1067" s="459"/>
      <c r="HK1067" s="459"/>
      <c r="HL1067" s="459"/>
      <c r="HQ1067" s="459"/>
      <c r="HR1067" s="459"/>
      <c r="HS1067" s="459"/>
      <c r="HT1067" s="459"/>
      <c r="HU1067" s="459"/>
      <c r="HV1067" s="459"/>
      <c r="HW1067" s="459"/>
      <c r="HX1067" s="459"/>
      <c r="HY1067" s="459"/>
      <c r="HZ1067" s="459"/>
      <c r="IA1067" s="459"/>
      <c r="IB1067" s="459"/>
      <c r="IC1067" s="459"/>
      <c r="ID1067" s="459"/>
      <c r="IE1067" s="459"/>
      <c r="IF1067" s="459"/>
      <c r="IG1067" s="459"/>
      <c r="IH1067" s="459"/>
      <c r="II1067" s="459"/>
      <c r="IJ1067" s="459"/>
      <c r="IK1067" s="459"/>
      <c r="IL1067" s="459"/>
      <c r="IM1067" s="459"/>
      <c r="IN1067" s="459"/>
      <c r="IO1067" s="459"/>
      <c r="IP1067" s="459"/>
      <c r="IQ1067" s="459"/>
      <c r="IR1067" s="459"/>
      <c r="IS1067" s="459"/>
      <c r="IT1067" s="459"/>
      <c r="IU1067" s="459"/>
      <c r="IV1067" s="459"/>
      <c r="RS1067" s="252"/>
    </row>
    <row r="1068" spans="1:487" s="461" customFormat="1" ht="18">
      <c r="A1068" s="605" t="s">
        <v>2444</v>
      </c>
      <c r="B1068" s="459"/>
      <c r="C1068" s="488"/>
      <c r="D1068" s="606" t="s">
        <v>129</v>
      </c>
      <c r="E1068" s="461">
        <f t="shared" si="14"/>
        <v>0</v>
      </c>
      <c r="F1068" s="524">
        <f t="shared" si="15"/>
        <v>4</v>
      </c>
      <c r="G1068" s="473"/>
      <c r="H1068" s="473"/>
      <c r="I1068" s="473"/>
      <c r="J1068" s="473">
        <v>4</v>
      </c>
      <c r="K1068" s="473"/>
      <c r="M1068" s="459"/>
      <c r="N1068" s="459"/>
      <c r="R1068" s="251"/>
      <c r="T1068" s="459"/>
      <c r="U1068" s="459"/>
      <c r="V1068" s="459"/>
      <c r="AA1068" s="251"/>
      <c r="AC1068" s="459"/>
      <c r="AD1068" s="459"/>
      <c r="AE1068" s="459"/>
      <c r="AJ1068" s="251"/>
      <c r="AL1068" s="459"/>
      <c r="AM1068" s="459"/>
      <c r="AN1068" s="459"/>
      <c r="AS1068" s="251"/>
      <c r="AU1068" s="459"/>
      <c r="AV1068" s="459"/>
      <c r="AW1068" s="459"/>
      <c r="BB1068" s="251"/>
      <c r="BD1068" s="459"/>
      <c r="BE1068" s="459"/>
      <c r="BF1068" s="459"/>
      <c r="BK1068" s="251"/>
      <c r="BM1068" s="459"/>
      <c r="BN1068" s="459"/>
      <c r="BO1068" s="459"/>
      <c r="BT1068" s="251"/>
      <c r="BV1068" s="459"/>
      <c r="BW1068" s="459"/>
      <c r="BX1068" s="459"/>
      <c r="CC1068" s="251"/>
      <c r="CE1068" s="459"/>
      <c r="CF1068" s="459"/>
      <c r="CG1068" s="459"/>
      <c r="CL1068" s="251"/>
      <c r="CN1068" s="459"/>
      <c r="CO1068" s="459"/>
      <c r="CP1068" s="459"/>
      <c r="CU1068" s="251"/>
      <c r="CW1068" s="459"/>
      <c r="CX1068" s="459"/>
      <c r="CY1068" s="459"/>
      <c r="DD1068" s="251"/>
      <c r="DF1068" s="459"/>
      <c r="DG1068" s="459"/>
      <c r="DH1068" s="459"/>
      <c r="DM1068" s="251"/>
      <c r="DO1068" s="459"/>
      <c r="DP1068" s="459"/>
      <c r="DQ1068" s="459"/>
      <c r="DV1068" s="251"/>
      <c r="DX1068" s="459"/>
      <c r="DY1068" s="459"/>
      <c r="DZ1068" s="459"/>
      <c r="EE1068" s="251"/>
      <c r="EG1068" s="459"/>
      <c r="EH1068" s="459"/>
      <c r="EI1068" s="459"/>
      <c r="EN1068" s="251"/>
      <c r="EP1068" s="459"/>
      <c r="EQ1068" s="459"/>
      <c r="ER1068" s="459"/>
      <c r="EW1068" s="251"/>
      <c r="EY1068" s="459"/>
      <c r="EZ1068" s="459"/>
      <c r="FA1068" s="459"/>
      <c r="FF1068" s="251"/>
      <c r="FH1068" s="459"/>
      <c r="FI1068" s="459"/>
      <c r="FJ1068" s="459"/>
      <c r="FO1068" s="251"/>
      <c r="FQ1068" s="459"/>
      <c r="FR1068" s="459"/>
      <c r="FS1068" s="459"/>
      <c r="FX1068" s="251"/>
      <c r="FZ1068" s="459"/>
      <c r="GA1068" s="459"/>
      <c r="GB1068" s="459"/>
      <c r="GG1068" s="251"/>
      <c r="GI1068" s="459"/>
      <c r="GJ1068" s="459"/>
      <c r="GK1068" s="459"/>
      <c r="GP1068" s="251"/>
      <c r="GR1068" s="459"/>
      <c r="GS1068" s="459"/>
      <c r="GT1068" s="459"/>
      <c r="GY1068" s="251"/>
      <c r="HA1068" s="459"/>
      <c r="HB1068" s="459"/>
      <c r="HC1068" s="459"/>
      <c r="HH1068" s="251"/>
      <c r="HJ1068" s="459"/>
      <c r="HK1068" s="459"/>
      <c r="HL1068" s="459"/>
      <c r="HQ1068" s="459"/>
      <c r="HR1068" s="459"/>
      <c r="HS1068" s="459"/>
      <c r="HT1068" s="459"/>
      <c r="HU1068" s="459"/>
      <c r="HV1068" s="459"/>
      <c r="HW1068" s="459"/>
      <c r="HX1068" s="459"/>
      <c r="HY1068" s="459"/>
      <c r="HZ1068" s="459"/>
      <c r="IA1068" s="459"/>
      <c r="IB1068" s="459"/>
      <c r="IC1068" s="459"/>
      <c r="ID1068" s="459"/>
      <c r="IE1068" s="459"/>
      <c r="IF1068" s="459"/>
      <c r="IG1068" s="459"/>
      <c r="IH1068" s="459"/>
      <c r="II1068" s="459"/>
      <c r="IJ1068" s="459"/>
      <c r="IK1068" s="459"/>
      <c r="IL1068" s="459"/>
      <c r="IM1068" s="459"/>
      <c r="IN1068" s="459"/>
      <c r="IO1068" s="459"/>
      <c r="IP1068" s="459"/>
      <c r="IQ1068" s="459"/>
      <c r="IR1068" s="459"/>
      <c r="IS1068" s="459"/>
      <c r="IT1068" s="459"/>
      <c r="IU1068" s="459"/>
      <c r="IV1068" s="459"/>
      <c r="RS1068" s="252"/>
    </row>
    <row r="1069" spans="1:487" s="461" customFormat="1" ht="18">
      <c r="A1069" s="605" t="s">
        <v>636</v>
      </c>
      <c r="B1069" s="459"/>
      <c r="C1069" s="488"/>
      <c r="D1069" s="606" t="s">
        <v>129</v>
      </c>
      <c r="E1069" s="461">
        <f t="shared" si="14"/>
        <v>0</v>
      </c>
      <c r="F1069" s="524">
        <f t="shared" si="15"/>
        <v>0</v>
      </c>
      <c r="G1069" s="473"/>
      <c r="H1069" s="473"/>
      <c r="I1069" s="473"/>
      <c r="J1069" s="473"/>
      <c r="K1069" s="473"/>
      <c r="L1069" s="459"/>
      <c r="M1069" s="459"/>
      <c r="N1069" s="459"/>
      <c r="R1069" s="251"/>
      <c r="T1069" s="459"/>
      <c r="U1069" s="459"/>
      <c r="V1069" s="459"/>
      <c r="AA1069" s="251"/>
      <c r="AC1069" s="459"/>
      <c r="AD1069" s="459"/>
      <c r="AE1069" s="459"/>
      <c r="AJ1069" s="251"/>
      <c r="AL1069" s="459"/>
      <c r="AM1069" s="459"/>
      <c r="AN1069" s="459"/>
      <c r="AS1069" s="251"/>
      <c r="AU1069" s="459"/>
      <c r="AV1069" s="459"/>
      <c r="AW1069" s="459"/>
      <c r="BB1069" s="251"/>
      <c r="BD1069" s="459"/>
      <c r="BE1069" s="459"/>
      <c r="BF1069" s="459"/>
      <c r="BK1069" s="251"/>
      <c r="BM1069" s="459"/>
      <c r="BN1069" s="459"/>
      <c r="BO1069" s="459"/>
      <c r="BT1069" s="251"/>
      <c r="BV1069" s="459"/>
      <c r="BW1069" s="459"/>
      <c r="BX1069" s="459"/>
      <c r="CC1069" s="251"/>
      <c r="CE1069" s="459"/>
      <c r="CF1069" s="459"/>
      <c r="CG1069" s="459"/>
      <c r="CL1069" s="251"/>
      <c r="CN1069" s="459"/>
      <c r="CO1069" s="459"/>
      <c r="CP1069" s="459"/>
      <c r="CU1069" s="251"/>
      <c r="CW1069" s="459"/>
      <c r="CX1069" s="459"/>
      <c r="CY1069" s="459"/>
      <c r="DD1069" s="251"/>
      <c r="DF1069" s="459"/>
      <c r="DG1069" s="459"/>
      <c r="DH1069" s="459"/>
      <c r="DM1069" s="251"/>
      <c r="DO1069" s="459"/>
      <c r="DP1069" s="459"/>
      <c r="DQ1069" s="459"/>
      <c r="DV1069" s="251"/>
      <c r="DX1069" s="459"/>
      <c r="DY1069" s="459"/>
      <c r="DZ1069" s="459"/>
      <c r="EE1069" s="251"/>
      <c r="EG1069" s="459"/>
      <c r="EH1069" s="459"/>
      <c r="EI1069" s="459"/>
      <c r="EN1069" s="251"/>
      <c r="EP1069" s="459"/>
      <c r="EQ1069" s="459"/>
      <c r="ER1069" s="459"/>
      <c r="EW1069" s="251"/>
      <c r="EY1069" s="459"/>
      <c r="EZ1069" s="459"/>
      <c r="FA1069" s="459"/>
      <c r="FF1069" s="251"/>
      <c r="FH1069" s="459"/>
      <c r="FI1069" s="459"/>
      <c r="FJ1069" s="459"/>
      <c r="FO1069" s="251"/>
      <c r="FQ1069" s="459"/>
      <c r="FR1069" s="459"/>
      <c r="FS1069" s="459"/>
      <c r="FX1069" s="251"/>
      <c r="FZ1069" s="459"/>
      <c r="GA1069" s="459"/>
      <c r="GB1069" s="459"/>
      <c r="GG1069" s="251"/>
      <c r="GI1069" s="459"/>
      <c r="GJ1069" s="459"/>
      <c r="GK1069" s="459"/>
      <c r="GP1069" s="251"/>
      <c r="GR1069" s="459"/>
      <c r="GS1069" s="459"/>
      <c r="GT1069" s="459"/>
      <c r="GY1069" s="251"/>
      <c r="HA1069" s="459"/>
      <c r="HB1069" s="459"/>
      <c r="HC1069" s="459"/>
      <c r="HH1069" s="251"/>
      <c r="HJ1069" s="459"/>
      <c r="HK1069" s="459"/>
      <c r="HL1069" s="459"/>
      <c r="HQ1069" s="459"/>
      <c r="HR1069" s="459"/>
      <c r="HS1069" s="459"/>
      <c r="HT1069" s="459"/>
      <c r="HU1069" s="459"/>
      <c r="HV1069" s="459"/>
      <c r="HW1069" s="459"/>
      <c r="HX1069" s="459"/>
      <c r="HY1069" s="459"/>
      <c r="HZ1069" s="459"/>
      <c r="IA1069" s="459"/>
      <c r="IB1069" s="459"/>
      <c r="IC1069" s="459"/>
      <c r="ID1069" s="459"/>
      <c r="IE1069" s="459"/>
      <c r="IF1069" s="459"/>
      <c r="IG1069" s="459"/>
      <c r="IH1069" s="459"/>
      <c r="II1069" s="459"/>
      <c r="IJ1069" s="459"/>
      <c r="IK1069" s="459"/>
      <c r="IL1069" s="459"/>
      <c r="IM1069" s="459"/>
      <c r="IN1069" s="459"/>
      <c r="IO1069" s="459"/>
      <c r="IP1069" s="459"/>
      <c r="IQ1069" s="459"/>
      <c r="IR1069" s="459"/>
      <c r="IS1069" s="459"/>
      <c r="IT1069" s="459"/>
      <c r="IU1069" s="459"/>
      <c r="IV1069" s="459"/>
      <c r="RS1069" s="252"/>
    </row>
    <row r="1070" spans="1:487" s="461" customFormat="1" ht="18">
      <c r="A1070" s="605" t="s">
        <v>2364</v>
      </c>
      <c r="B1070" s="459"/>
      <c r="C1070" s="488"/>
      <c r="D1070" s="606" t="s">
        <v>129</v>
      </c>
      <c r="E1070" s="461">
        <f t="shared" si="14"/>
        <v>1</v>
      </c>
      <c r="F1070" s="524">
        <f t="shared" si="15"/>
        <v>0</v>
      </c>
      <c r="G1070" s="473"/>
      <c r="H1070" s="473"/>
      <c r="I1070" s="473"/>
      <c r="J1070" s="473"/>
      <c r="K1070" s="473"/>
      <c r="L1070" s="459"/>
      <c r="M1070" s="459"/>
      <c r="N1070" s="459"/>
      <c r="R1070" s="251"/>
      <c r="T1070" s="459"/>
      <c r="U1070" s="459"/>
      <c r="V1070" s="459"/>
      <c r="AA1070" s="251"/>
      <c r="AC1070" s="459"/>
      <c r="AD1070" s="459"/>
      <c r="AE1070" s="459"/>
      <c r="AJ1070" s="251"/>
      <c r="AL1070" s="459"/>
      <c r="AM1070" s="459"/>
      <c r="AN1070" s="459"/>
      <c r="AS1070" s="251"/>
      <c r="AU1070" s="459"/>
      <c r="AV1070" s="459"/>
      <c r="AW1070" s="459"/>
      <c r="BB1070" s="251"/>
      <c r="BD1070" s="459"/>
      <c r="BE1070" s="459"/>
      <c r="BF1070" s="459"/>
      <c r="BK1070" s="251"/>
      <c r="BM1070" s="459"/>
      <c r="BN1070" s="459"/>
      <c r="BO1070" s="459"/>
      <c r="BT1070" s="251"/>
      <c r="BV1070" s="459"/>
      <c r="BW1070" s="459"/>
      <c r="BX1070" s="459"/>
      <c r="CC1070" s="251"/>
      <c r="CE1070" s="459"/>
      <c r="CF1070" s="459"/>
      <c r="CG1070" s="459"/>
      <c r="CL1070" s="251"/>
      <c r="CN1070" s="459"/>
      <c r="CO1070" s="459"/>
      <c r="CP1070" s="459"/>
      <c r="CU1070" s="251"/>
      <c r="CW1070" s="459"/>
      <c r="CX1070" s="459"/>
      <c r="CY1070" s="459"/>
      <c r="DD1070" s="251"/>
      <c r="DF1070" s="459"/>
      <c r="DG1070" s="459"/>
      <c r="DH1070" s="459"/>
      <c r="DM1070" s="251"/>
      <c r="DO1070" s="459"/>
      <c r="DP1070" s="459"/>
      <c r="DQ1070" s="459"/>
      <c r="DV1070" s="251"/>
      <c r="DX1070" s="459"/>
      <c r="DY1070" s="459"/>
      <c r="DZ1070" s="459"/>
      <c r="EE1070" s="251"/>
      <c r="EG1070" s="459"/>
      <c r="EH1070" s="459"/>
      <c r="EI1070" s="459"/>
      <c r="EN1070" s="251"/>
      <c r="EP1070" s="459"/>
      <c r="EQ1070" s="459"/>
      <c r="ER1070" s="459"/>
      <c r="EW1070" s="251"/>
      <c r="EY1070" s="459"/>
      <c r="EZ1070" s="459"/>
      <c r="FA1070" s="459"/>
      <c r="FF1070" s="251"/>
      <c r="FH1070" s="459"/>
      <c r="FI1070" s="459"/>
      <c r="FJ1070" s="459"/>
      <c r="FO1070" s="251"/>
      <c r="FQ1070" s="459"/>
      <c r="FR1070" s="459"/>
      <c r="FS1070" s="459"/>
      <c r="FX1070" s="251"/>
      <c r="FZ1070" s="459"/>
      <c r="GA1070" s="459"/>
      <c r="GB1070" s="459"/>
      <c r="GG1070" s="251"/>
      <c r="GI1070" s="459"/>
      <c r="GJ1070" s="459"/>
      <c r="GK1070" s="459"/>
      <c r="GP1070" s="251"/>
      <c r="GR1070" s="459"/>
      <c r="GS1070" s="459"/>
      <c r="GT1070" s="459"/>
      <c r="GY1070" s="251"/>
      <c r="HA1070" s="459"/>
      <c r="HB1070" s="459"/>
      <c r="HC1070" s="459"/>
      <c r="HH1070" s="251"/>
      <c r="HJ1070" s="459"/>
      <c r="HK1070" s="459"/>
      <c r="HL1070" s="459"/>
      <c r="HQ1070" s="459"/>
      <c r="HR1070" s="459"/>
      <c r="HS1070" s="459"/>
      <c r="HT1070" s="459"/>
      <c r="HU1070" s="459"/>
      <c r="HV1070" s="459"/>
      <c r="HW1070" s="459"/>
      <c r="HX1070" s="459"/>
      <c r="HY1070" s="459"/>
      <c r="HZ1070" s="459"/>
      <c r="IA1070" s="459"/>
      <c r="IB1070" s="459"/>
      <c r="IC1070" s="459"/>
      <c r="ID1070" s="459"/>
      <c r="IE1070" s="459"/>
      <c r="IF1070" s="459"/>
      <c r="IG1070" s="459"/>
      <c r="IH1070" s="459"/>
      <c r="II1070" s="459"/>
      <c r="IJ1070" s="459"/>
      <c r="IK1070" s="459"/>
      <c r="IL1070" s="459"/>
      <c r="IM1070" s="459"/>
      <c r="IN1070" s="459"/>
      <c r="IO1070" s="459"/>
      <c r="IP1070" s="459"/>
      <c r="IQ1070" s="459"/>
      <c r="IR1070" s="459"/>
      <c r="IS1070" s="459"/>
      <c r="IT1070" s="459"/>
      <c r="IU1070" s="459"/>
      <c r="IV1070" s="459"/>
      <c r="RS1070" s="252"/>
    </row>
    <row r="1071" spans="1:487" s="461" customFormat="1" ht="18">
      <c r="A1071" s="605" t="s">
        <v>641</v>
      </c>
      <c r="B1071" s="488"/>
      <c r="C1071" s="488"/>
      <c r="D1071" s="461" t="s">
        <v>132</v>
      </c>
      <c r="E1071" s="461">
        <f t="shared" si="14"/>
        <v>0</v>
      </c>
      <c r="F1071" s="524">
        <f t="shared" si="15"/>
        <v>0</v>
      </c>
      <c r="G1071" s="473"/>
      <c r="H1071" s="473"/>
      <c r="I1071" s="473"/>
      <c r="J1071" s="473"/>
      <c r="K1071" s="473"/>
      <c r="L1071" s="459"/>
      <c r="N1071" s="459"/>
      <c r="R1071" s="251"/>
      <c r="T1071" s="459"/>
      <c r="U1071" s="459"/>
      <c r="V1071" s="459"/>
      <c r="AA1071" s="251"/>
      <c r="AC1071" s="459"/>
      <c r="AD1071" s="459"/>
      <c r="AE1071" s="459"/>
      <c r="AJ1071" s="251"/>
      <c r="AL1071" s="459"/>
      <c r="AM1071" s="459"/>
      <c r="AN1071" s="459"/>
      <c r="AS1071" s="251"/>
      <c r="AU1071" s="459"/>
      <c r="AV1071" s="459"/>
      <c r="AW1071" s="459"/>
      <c r="BB1071" s="251"/>
      <c r="BD1071" s="459"/>
      <c r="BE1071" s="459"/>
      <c r="BF1071" s="459"/>
      <c r="BK1071" s="251"/>
      <c r="BM1071" s="459"/>
      <c r="BN1071" s="459"/>
      <c r="BO1071" s="459"/>
      <c r="BT1071" s="251"/>
      <c r="BV1071" s="459"/>
      <c r="BW1071" s="459"/>
      <c r="BX1071" s="459"/>
      <c r="CC1071" s="251"/>
      <c r="CE1071" s="459"/>
      <c r="CF1071" s="459"/>
      <c r="CG1071" s="459"/>
      <c r="CL1071" s="251"/>
      <c r="CN1071" s="459"/>
      <c r="CO1071" s="459"/>
      <c r="CP1071" s="459"/>
      <c r="CU1071" s="251"/>
      <c r="CW1071" s="459"/>
      <c r="CX1071" s="459"/>
      <c r="CY1071" s="459"/>
      <c r="DD1071" s="251"/>
      <c r="DF1071" s="459"/>
      <c r="DG1071" s="459"/>
      <c r="DH1071" s="459"/>
      <c r="DM1071" s="251"/>
      <c r="DO1071" s="459"/>
      <c r="DP1071" s="459"/>
      <c r="DQ1071" s="459"/>
      <c r="DV1071" s="251"/>
      <c r="DX1071" s="459"/>
      <c r="DY1071" s="459"/>
      <c r="DZ1071" s="459"/>
      <c r="EE1071" s="251"/>
      <c r="EG1071" s="459"/>
      <c r="EH1071" s="459"/>
      <c r="EI1071" s="459"/>
      <c r="EN1071" s="251"/>
      <c r="EP1071" s="459"/>
      <c r="EQ1071" s="459"/>
      <c r="ER1071" s="459"/>
      <c r="EW1071" s="251"/>
      <c r="EY1071" s="459"/>
      <c r="EZ1071" s="459"/>
      <c r="FA1071" s="459"/>
      <c r="FF1071" s="251"/>
      <c r="FH1071" s="459"/>
      <c r="FI1071" s="459"/>
      <c r="FJ1071" s="459"/>
      <c r="FO1071" s="251"/>
      <c r="FQ1071" s="459"/>
      <c r="FR1071" s="459"/>
      <c r="FS1071" s="459"/>
      <c r="FX1071" s="251"/>
      <c r="FZ1071" s="459"/>
      <c r="GA1071" s="459"/>
      <c r="GB1071" s="459"/>
      <c r="GG1071" s="251"/>
      <c r="GI1071" s="459"/>
      <c r="GJ1071" s="459"/>
      <c r="GK1071" s="459"/>
      <c r="GP1071" s="251"/>
      <c r="GR1071" s="459"/>
      <c r="GS1071" s="459"/>
      <c r="GT1071" s="459"/>
      <c r="GY1071" s="251"/>
      <c r="HA1071" s="459"/>
      <c r="HB1071" s="459"/>
      <c r="HC1071" s="459"/>
      <c r="HH1071" s="251"/>
      <c r="HJ1071" s="459"/>
      <c r="HK1071" s="459"/>
      <c r="HL1071" s="459"/>
      <c r="HQ1071" s="459"/>
      <c r="HR1071" s="459"/>
      <c r="HS1071" s="459"/>
      <c r="HT1071" s="459"/>
      <c r="HU1071" s="459"/>
      <c r="HV1071" s="459"/>
      <c r="HW1071" s="459"/>
      <c r="HX1071" s="459"/>
      <c r="HY1071" s="459"/>
      <c r="HZ1071" s="459"/>
      <c r="IA1071" s="459"/>
      <c r="IB1071" s="459"/>
      <c r="IC1071" s="459"/>
      <c r="ID1071" s="459"/>
      <c r="IE1071" s="459"/>
      <c r="IF1071" s="459"/>
      <c r="IG1071" s="459"/>
      <c r="IH1071" s="459"/>
      <c r="II1071" s="459"/>
      <c r="IJ1071" s="459"/>
      <c r="IK1071" s="459"/>
      <c r="IL1071" s="459"/>
      <c r="IM1071" s="459"/>
      <c r="IN1071" s="459"/>
      <c r="IO1071" s="459"/>
      <c r="IP1071" s="459"/>
      <c r="IQ1071" s="459"/>
      <c r="IR1071" s="459"/>
      <c r="IS1071" s="459"/>
      <c r="IT1071" s="459"/>
      <c r="IU1071" s="459"/>
      <c r="IV1071" s="459"/>
      <c r="RS1071" s="252"/>
    </row>
    <row r="1072" spans="1:487" s="461" customFormat="1" ht="18">
      <c r="A1072" s="605" t="s">
        <v>791</v>
      </c>
      <c r="B1072" s="488"/>
      <c r="C1072" s="488"/>
      <c r="D1072" s="461" t="s">
        <v>132</v>
      </c>
      <c r="E1072" s="461">
        <f t="shared" si="14"/>
        <v>1</v>
      </c>
      <c r="F1072" s="524">
        <f t="shared" si="15"/>
        <v>6</v>
      </c>
      <c r="G1072" s="502"/>
      <c r="H1072" s="473"/>
      <c r="I1072" s="473"/>
      <c r="J1072" s="473">
        <v>6</v>
      </c>
      <c r="K1072" s="473"/>
      <c r="L1072" s="459"/>
      <c r="M1072" s="459"/>
      <c r="N1072" s="459"/>
      <c r="R1072" s="251"/>
      <c r="T1072" s="459"/>
      <c r="U1072" s="459"/>
      <c r="V1072" s="459"/>
      <c r="AA1072" s="251"/>
      <c r="AC1072" s="459"/>
      <c r="AD1072" s="459"/>
      <c r="AE1072" s="459"/>
      <c r="AJ1072" s="251"/>
      <c r="AL1072" s="459"/>
      <c r="AM1072" s="459"/>
      <c r="AN1072" s="459"/>
      <c r="AS1072" s="251"/>
      <c r="AU1072" s="459"/>
      <c r="AV1072" s="459"/>
      <c r="AW1072" s="459"/>
      <c r="BB1072" s="251"/>
      <c r="BD1072" s="459"/>
      <c r="BE1072" s="459"/>
      <c r="BF1072" s="459"/>
      <c r="BK1072" s="251"/>
      <c r="BM1072" s="459"/>
      <c r="BN1072" s="459"/>
      <c r="BO1072" s="459"/>
      <c r="BT1072" s="251"/>
      <c r="BV1072" s="459"/>
      <c r="BW1072" s="459"/>
      <c r="BX1072" s="459"/>
      <c r="CC1072" s="251"/>
      <c r="CE1072" s="459"/>
      <c r="CF1072" s="459"/>
      <c r="CG1072" s="459"/>
      <c r="CL1072" s="251"/>
      <c r="CN1072" s="459"/>
      <c r="CO1072" s="459"/>
      <c r="CP1072" s="459"/>
      <c r="CU1072" s="251"/>
      <c r="CW1072" s="459"/>
      <c r="CX1072" s="459"/>
      <c r="CY1072" s="459"/>
      <c r="DD1072" s="251"/>
      <c r="DF1072" s="459"/>
      <c r="DG1072" s="459"/>
      <c r="DH1072" s="459"/>
      <c r="DM1072" s="251"/>
      <c r="DO1072" s="459"/>
      <c r="DP1072" s="459"/>
      <c r="DQ1072" s="459"/>
      <c r="DV1072" s="251"/>
      <c r="DX1072" s="459"/>
      <c r="DY1072" s="459"/>
      <c r="DZ1072" s="459"/>
      <c r="EE1072" s="251"/>
      <c r="EG1072" s="459"/>
      <c r="EH1072" s="459"/>
      <c r="EI1072" s="459"/>
      <c r="EN1072" s="251"/>
      <c r="EP1072" s="459"/>
      <c r="EQ1072" s="459"/>
      <c r="ER1072" s="459"/>
      <c r="EW1072" s="251"/>
      <c r="EY1072" s="459"/>
      <c r="EZ1072" s="459"/>
      <c r="FA1072" s="459"/>
      <c r="FF1072" s="251"/>
      <c r="FH1072" s="459"/>
      <c r="FI1072" s="459"/>
      <c r="FJ1072" s="459"/>
      <c r="FO1072" s="251"/>
      <c r="FQ1072" s="459"/>
      <c r="FR1072" s="459"/>
      <c r="FS1072" s="459"/>
      <c r="FX1072" s="251"/>
      <c r="FZ1072" s="459"/>
      <c r="GA1072" s="459"/>
      <c r="GB1072" s="459"/>
      <c r="GG1072" s="251"/>
      <c r="GI1072" s="459"/>
      <c r="GJ1072" s="459"/>
      <c r="GK1072" s="459"/>
      <c r="GP1072" s="251"/>
      <c r="GR1072" s="459"/>
      <c r="GS1072" s="459"/>
      <c r="GT1072" s="459"/>
      <c r="GY1072" s="251"/>
      <c r="HA1072" s="459"/>
      <c r="HB1072" s="459"/>
      <c r="HC1072" s="459"/>
      <c r="HH1072" s="251"/>
      <c r="HJ1072" s="459"/>
      <c r="HK1072" s="459"/>
      <c r="HL1072" s="459"/>
      <c r="HQ1072" s="459"/>
      <c r="HR1072" s="459"/>
      <c r="HS1072" s="459"/>
      <c r="HT1072" s="459"/>
      <c r="HU1072" s="459"/>
      <c r="HV1072" s="459"/>
      <c r="HW1072" s="459"/>
      <c r="HX1072" s="459"/>
      <c r="HY1072" s="459"/>
      <c r="HZ1072" s="459"/>
      <c r="IA1072" s="459"/>
      <c r="IB1072" s="459"/>
      <c r="IC1072" s="459"/>
      <c r="ID1072" s="459"/>
      <c r="IE1072" s="459"/>
      <c r="IF1072" s="459"/>
      <c r="IG1072" s="459"/>
      <c r="IH1072" s="459"/>
      <c r="II1072" s="459"/>
      <c r="IJ1072" s="459"/>
      <c r="IK1072" s="459"/>
      <c r="IL1072" s="459"/>
      <c r="IM1072" s="459"/>
      <c r="IN1072" s="459"/>
      <c r="IO1072" s="459"/>
      <c r="IP1072" s="459"/>
      <c r="IQ1072" s="459"/>
      <c r="IR1072" s="459"/>
      <c r="IS1072" s="459"/>
      <c r="IT1072" s="459"/>
      <c r="IU1072" s="459"/>
      <c r="IV1072" s="459"/>
      <c r="RS1072" s="252"/>
    </row>
    <row r="1073" spans="1:487" s="461" customFormat="1" ht="18">
      <c r="A1073" s="605" t="s">
        <v>2445</v>
      </c>
      <c r="B1073" s="459"/>
      <c r="C1073" s="488"/>
      <c r="D1073" s="606" t="s">
        <v>129</v>
      </c>
      <c r="E1073" s="461">
        <f t="shared" si="14"/>
        <v>0</v>
      </c>
      <c r="F1073" s="524">
        <f t="shared" si="15"/>
        <v>0</v>
      </c>
      <c r="G1073" s="473"/>
      <c r="H1073" s="473"/>
      <c r="I1073" s="473"/>
      <c r="J1073" s="473"/>
      <c r="K1073" s="473"/>
      <c r="L1073" s="459"/>
      <c r="M1073" s="459"/>
      <c r="N1073" s="459"/>
      <c r="R1073" s="251"/>
      <c r="T1073" s="459"/>
      <c r="U1073" s="459"/>
      <c r="V1073" s="459"/>
      <c r="AA1073" s="251"/>
      <c r="AC1073" s="459"/>
      <c r="AD1073" s="459"/>
      <c r="AE1073" s="459"/>
      <c r="AJ1073" s="251"/>
      <c r="AL1073" s="459"/>
      <c r="AM1073" s="459"/>
      <c r="AN1073" s="459"/>
      <c r="AS1073" s="251"/>
      <c r="AU1073" s="459"/>
      <c r="AV1073" s="459"/>
      <c r="AW1073" s="459"/>
      <c r="BB1073" s="251"/>
      <c r="BD1073" s="459"/>
      <c r="BE1073" s="459"/>
      <c r="BF1073" s="459"/>
      <c r="BK1073" s="251"/>
      <c r="BM1073" s="459"/>
      <c r="BN1073" s="459"/>
      <c r="BO1073" s="459"/>
      <c r="BT1073" s="251"/>
      <c r="BV1073" s="459"/>
      <c r="BW1073" s="459"/>
      <c r="BX1073" s="459"/>
      <c r="CC1073" s="251"/>
      <c r="CE1073" s="459"/>
      <c r="CF1073" s="459"/>
      <c r="CG1073" s="459"/>
      <c r="CL1073" s="251"/>
      <c r="CN1073" s="459"/>
      <c r="CO1073" s="459"/>
      <c r="CP1073" s="459"/>
      <c r="CU1073" s="251"/>
      <c r="CW1073" s="459"/>
      <c r="CX1073" s="459"/>
      <c r="CY1073" s="459"/>
      <c r="DD1073" s="251"/>
      <c r="DF1073" s="459"/>
      <c r="DG1073" s="459"/>
      <c r="DH1073" s="459"/>
      <c r="DM1073" s="251"/>
      <c r="DO1073" s="459"/>
      <c r="DP1073" s="459"/>
      <c r="DQ1073" s="459"/>
      <c r="DV1073" s="251"/>
      <c r="DX1073" s="459"/>
      <c r="DY1073" s="459"/>
      <c r="DZ1073" s="459"/>
      <c r="EE1073" s="251"/>
      <c r="EG1073" s="459"/>
      <c r="EH1073" s="459"/>
      <c r="EI1073" s="459"/>
      <c r="EN1073" s="251"/>
      <c r="EP1073" s="459"/>
      <c r="EQ1073" s="459"/>
      <c r="ER1073" s="459"/>
      <c r="EW1073" s="251"/>
      <c r="EY1073" s="459"/>
      <c r="EZ1073" s="459"/>
      <c r="FA1073" s="459"/>
      <c r="FF1073" s="251"/>
      <c r="FH1073" s="459"/>
      <c r="FI1073" s="459"/>
      <c r="FJ1073" s="459"/>
      <c r="FO1073" s="251"/>
      <c r="FQ1073" s="459"/>
      <c r="FR1073" s="459"/>
      <c r="FS1073" s="459"/>
      <c r="FX1073" s="251"/>
      <c r="FZ1073" s="459"/>
      <c r="GA1073" s="459"/>
      <c r="GB1073" s="459"/>
      <c r="GG1073" s="251"/>
      <c r="GI1073" s="459"/>
      <c r="GJ1073" s="459"/>
      <c r="GK1073" s="459"/>
      <c r="GP1073" s="251"/>
      <c r="GR1073" s="459"/>
      <c r="GS1073" s="459"/>
      <c r="GT1073" s="459"/>
      <c r="GY1073" s="251"/>
      <c r="HA1073" s="459"/>
      <c r="HB1073" s="459"/>
      <c r="HC1073" s="459"/>
      <c r="HH1073" s="251"/>
      <c r="HJ1073" s="459"/>
      <c r="HK1073" s="459"/>
      <c r="HL1073" s="459"/>
      <c r="HQ1073" s="459"/>
      <c r="HR1073" s="459"/>
      <c r="HS1073" s="459"/>
      <c r="HT1073" s="459"/>
      <c r="HU1073" s="459"/>
      <c r="HV1073" s="459"/>
      <c r="HW1073" s="459"/>
      <c r="HX1073" s="459"/>
      <c r="HY1073" s="459"/>
      <c r="HZ1073" s="459"/>
      <c r="IA1073" s="459"/>
      <c r="IB1073" s="459"/>
      <c r="IC1073" s="459"/>
      <c r="ID1073" s="459"/>
      <c r="IE1073" s="459"/>
      <c r="IF1073" s="459"/>
      <c r="IG1073" s="459"/>
      <c r="IH1073" s="459"/>
      <c r="II1073" s="459"/>
      <c r="IJ1073" s="459"/>
      <c r="IK1073" s="459"/>
      <c r="IL1073" s="459"/>
      <c r="IM1073" s="459"/>
      <c r="IN1073" s="459"/>
      <c r="IO1073" s="459"/>
      <c r="IP1073" s="459"/>
      <c r="IQ1073" s="459"/>
      <c r="IR1073" s="459"/>
      <c r="IS1073" s="459"/>
      <c r="IT1073" s="459"/>
      <c r="IU1073" s="459"/>
      <c r="IV1073" s="459"/>
      <c r="RS1073" s="252"/>
    </row>
    <row r="1074" spans="1:487" s="461" customFormat="1" ht="18">
      <c r="A1074" s="605" t="s">
        <v>594</v>
      </c>
      <c r="B1074" s="488"/>
      <c r="C1074" s="488"/>
      <c r="D1074" s="461" t="s">
        <v>132</v>
      </c>
      <c r="E1074" s="461">
        <f t="shared" si="14"/>
        <v>9</v>
      </c>
      <c r="F1074" s="524">
        <f t="shared" si="15"/>
        <v>11</v>
      </c>
      <c r="G1074" s="473"/>
      <c r="H1074" s="473"/>
      <c r="I1074" s="473"/>
      <c r="J1074" s="473">
        <v>11</v>
      </c>
      <c r="K1074" s="473"/>
      <c r="L1074" s="459"/>
      <c r="M1074" s="459"/>
      <c r="N1074" s="459"/>
      <c r="R1074" s="251"/>
      <c r="T1074" s="459"/>
      <c r="U1074" s="459"/>
      <c r="V1074" s="459"/>
      <c r="AA1074" s="251"/>
      <c r="AC1074" s="459"/>
      <c r="AD1074" s="459"/>
      <c r="AE1074" s="459"/>
      <c r="AJ1074" s="251"/>
      <c r="AL1074" s="459"/>
      <c r="AM1074" s="459"/>
      <c r="AN1074" s="459"/>
      <c r="AS1074" s="251"/>
      <c r="AU1074" s="459"/>
      <c r="AV1074" s="459"/>
      <c r="AW1074" s="459"/>
      <c r="BB1074" s="251"/>
      <c r="BD1074" s="459"/>
      <c r="BE1074" s="459"/>
      <c r="BF1074" s="459"/>
      <c r="BK1074" s="251"/>
      <c r="BM1074" s="459"/>
      <c r="BN1074" s="459"/>
      <c r="BO1074" s="459"/>
      <c r="BT1074" s="251"/>
      <c r="BV1074" s="459"/>
      <c r="BW1074" s="459"/>
      <c r="BX1074" s="459"/>
      <c r="CC1074" s="251"/>
      <c r="CE1074" s="459"/>
      <c r="CF1074" s="459"/>
      <c r="CG1074" s="459"/>
      <c r="CL1074" s="251"/>
      <c r="CN1074" s="459"/>
      <c r="CO1074" s="459"/>
      <c r="CP1074" s="459"/>
      <c r="CU1074" s="251"/>
      <c r="CW1074" s="459"/>
      <c r="CX1074" s="459"/>
      <c r="CY1074" s="459"/>
      <c r="DD1074" s="251"/>
      <c r="DF1074" s="459"/>
      <c r="DG1074" s="459"/>
      <c r="DH1074" s="459"/>
      <c r="DM1074" s="251"/>
      <c r="DO1074" s="459"/>
      <c r="DP1074" s="459"/>
      <c r="DQ1074" s="459"/>
      <c r="DV1074" s="251"/>
      <c r="DX1074" s="459"/>
      <c r="DY1074" s="459"/>
      <c r="DZ1074" s="459"/>
      <c r="EE1074" s="251"/>
      <c r="EG1074" s="459"/>
      <c r="EH1074" s="459"/>
      <c r="EI1074" s="459"/>
      <c r="EN1074" s="251"/>
      <c r="EP1074" s="459"/>
      <c r="EQ1074" s="459"/>
      <c r="ER1074" s="459"/>
      <c r="EW1074" s="251"/>
      <c r="EY1074" s="459"/>
      <c r="EZ1074" s="459"/>
      <c r="FA1074" s="459"/>
      <c r="FF1074" s="251"/>
      <c r="FH1074" s="459"/>
      <c r="FI1074" s="459"/>
      <c r="FJ1074" s="459"/>
      <c r="FO1074" s="251"/>
      <c r="FQ1074" s="459"/>
      <c r="FR1074" s="459"/>
      <c r="FS1074" s="459"/>
      <c r="FX1074" s="251"/>
      <c r="FZ1074" s="459"/>
      <c r="GA1074" s="459"/>
      <c r="GB1074" s="459"/>
      <c r="GG1074" s="251"/>
      <c r="GI1074" s="459"/>
      <c r="GJ1074" s="459"/>
      <c r="GK1074" s="459"/>
      <c r="GP1074" s="251"/>
      <c r="GR1074" s="459"/>
      <c r="GS1074" s="459"/>
      <c r="GT1074" s="459"/>
      <c r="GY1074" s="251"/>
      <c r="HA1074" s="459"/>
      <c r="HB1074" s="459"/>
      <c r="HC1074" s="459"/>
      <c r="HH1074" s="251"/>
      <c r="HJ1074" s="459"/>
      <c r="HK1074" s="459"/>
      <c r="HL1074" s="459"/>
      <c r="HQ1074" s="459"/>
      <c r="HR1074" s="459"/>
      <c r="HS1074" s="459"/>
      <c r="HT1074" s="459"/>
      <c r="HU1074" s="459"/>
      <c r="HV1074" s="459"/>
      <c r="HW1074" s="459"/>
      <c r="HX1074" s="459"/>
      <c r="HY1074" s="459"/>
      <c r="HZ1074" s="459"/>
      <c r="IA1074" s="459"/>
      <c r="IB1074" s="459"/>
      <c r="IC1074" s="459"/>
      <c r="ID1074" s="459"/>
      <c r="IE1074" s="459"/>
      <c r="IF1074" s="459"/>
      <c r="IG1074" s="459"/>
      <c r="IH1074" s="459"/>
      <c r="II1074" s="459"/>
      <c r="IJ1074" s="459"/>
      <c r="IK1074" s="459"/>
      <c r="IL1074" s="459"/>
      <c r="IM1074" s="459"/>
      <c r="IN1074" s="459"/>
      <c r="IO1074" s="459"/>
      <c r="IP1074" s="459"/>
      <c r="IQ1074" s="459"/>
      <c r="IR1074" s="459"/>
      <c r="IS1074" s="459"/>
      <c r="IT1074" s="459"/>
      <c r="IU1074" s="459"/>
      <c r="IV1074" s="459"/>
      <c r="RS1074" s="252"/>
    </row>
    <row r="1075" spans="1:487" s="461" customFormat="1" ht="18">
      <c r="A1075" s="605" t="s">
        <v>1089</v>
      </c>
      <c r="B1075" s="459"/>
      <c r="C1075" s="488"/>
      <c r="D1075" s="606" t="s">
        <v>129</v>
      </c>
      <c r="E1075" s="461">
        <f t="shared" ref="E1075:E1138" si="16">COUNTIF($A$481:$AHO$554,A1075)</f>
        <v>0</v>
      </c>
      <c r="F1075" s="524">
        <f t="shared" ref="F1075:F1138" si="17">SUM(G1075:K1075)</f>
        <v>0</v>
      </c>
      <c r="G1075" s="473"/>
      <c r="H1075" s="473"/>
      <c r="I1075" s="473"/>
      <c r="J1075" s="473"/>
      <c r="K1075" s="473"/>
      <c r="L1075" s="459"/>
      <c r="M1075" s="459"/>
      <c r="N1075" s="459"/>
      <c r="R1075" s="251"/>
      <c r="T1075" s="459"/>
      <c r="U1075" s="459"/>
      <c r="V1075" s="459"/>
      <c r="AA1075" s="251"/>
      <c r="AC1075" s="459"/>
      <c r="AD1075" s="459"/>
      <c r="AE1075" s="459"/>
      <c r="AJ1075" s="251"/>
      <c r="AL1075" s="459"/>
      <c r="AM1075" s="459"/>
      <c r="AN1075" s="459"/>
      <c r="AS1075" s="251"/>
      <c r="AU1075" s="459"/>
      <c r="AV1075" s="459"/>
      <c r="AW1075" s="459"/>
      <c r="BB1075" s="251"/>
      <c r="BD1075" s="459"/>
      <c r="BE1075" s="459"/>
      <c r="BF1075" s="459"/>
      <c r="BK1075" s="251"/>
      <c r="BM1075" s="459"/>
      <c r="BN1075" s="459"/>
      <c r="BO1075" s="459"/>
      <c r="BT1075" s="251"/>
      <c r="BV1075" s="459"/>
      <c r="BW1075" s="459"/>
      <c r="BX1075" s="459"/>
      <c r="CC1075" s="251"/>
      <c r="CE1075" s="459"/>
      <c r="CF1075" s="459"/>
      <c r="CG1075" s="459"/>
      <c r="CL1075" s="251"/>
      <c r="CN1075" s="459"/>
      <c r="CO1075" s="459"/>
      <c r="CP1075" s="459"/>
      <c r="CU1075" s="251"/>
      <c r="CW1075" s="459"/>
      <c r="CX1075" s="459"/>
      <c r="CY1075" s="459"/>
      <c r="DD1075" s="251"/>
      <c r="DF1075" s="459"/>
      <c r="DG1075" s="459"/>
      <c r="DH1075" s="459"/>
      <c r="DM1075" s="251"/>
      <c r="DO1075" s="459"/>
      <c r="DP1075" s="459"/>
      <c r="DQ1075" s="459"/>
      <c r="DV1075" s="251"/>
      <c r="DX1075" s="459"/>
      <c r="DY1075" s="459"/>
      <c r="DZ1075" s="459"/>
      <c r="EE1075" s="251"/>
      <c r="EG1075" s="459"/>
      <c r="EH1075" s="459"/>
      <c r="EI1075" s="459"/>
      <c r="EN1075" s="251"/>
      <c r="EP1075" s="459"/>
      <c r="EQ1075" s="459"/>
      <c r="ER1075" s="459"/>
      <c r="EW1075" s="251"/>
      <c r="EY1075" s="459"/>
      <c r="EZ1075" s="459"/>
      <c r="FA1075" s="459"/>
      <c r="FF1075" s="251"/>
      <c r="FH1075" s="459"/>
      <c r="FI1075" s="459"/>
      <c r="FJ1075" s="459"/>
      <c r="FO1075" s="251"/>
      <c r="FQ1075" s="459"/>
      <c r="FR1075" s="459"/>
      <c r="FS1075" s="459"/>
      <c r="FX1075" s="251"/>
      <c r="FZ1075" s="459"/>
      <c r="GA1075" s="459"/>
      <c r="GB1075" s="459"/>
      <c r="GG1075" s="251"/>
      <c r="GI1075" s="459"/>
      <c r="GJ1075" s="459"/>
      <c r="GK1075" s="459"/>
      <c r="GP1075" s="251"/>
      <c r="GR1075" s="459"/>
      <c r="GS1075" s="459"/>
      <c r="GT1075" s="459"/>
      <c r="GY1075" s="251"/>
      <c r="HA1075" s="459"/>
      <c r="HB1075" s="459"/>
      <c r="HC1075" s="459"/>
      <c r="HH1075" s="251"/>
      <c r="HJ1075" s="459"/>
      <c r="HK1075" s="459"/>
      <c r="HL1075" s="459"/>
      <c r="HQ1075" s="459"/>
      <c r="HR1075" s="459"/>
      <c r="HS1075" s="459"/>
      <c r="HT1075" s="459"/>
      <c r="HU1075" s="459"/>
      <c r="HV1075" s="459"/>
      <c r="HW1075" s="459"/>
      <c r="HX1075" s="459"/>
      <c r="HY1075" s="459"/>
      <c r="HZ1075" s="459"/>
      <c r="IA1075" s="459"/>
      <c r="IB1075" s="459"/>
      <c r="IC1075" s="459"/>
      <c r="ID1075" s="459"/>
      <c r="IE1075" s="459"/>
      <c r="IF1075" s="459"/>
      <c r="IG1075" s="459"/>
      <c r="IH1075" s="459"/>
      <c r="II1075" s="459"/>
      <c r="IJ1075" s="459"/>
      <c r="IK1075" s="459"/>
      <c r="IL1075" s="459"/>
      <c r="IM1075" s="459"/>
      <c r="IN1075" s="459"/>
      <c r="IO1075" s="459"/>
      <c r="IP1075" s="459"/>
      <c r="IQ1075" s="459"/>
      <c r="IR1075" s="459"/>
      <c r="IS1075" s="459"/>
      <c r="IT1075" s="459"/>
      <c r="IU1075" s="459"/>
      <c r="IV1075" s="459"/>
      <c r="RS1075" s="252"/>
    </row>
    <row r="1076" spans="1:487" s="461" customFormat="1" ht="18">
      <c r="A1076" s="605" t="s">
        <v>2312</v>
      </c>
      <c r="B1076" s="488"/>
      <c r="C1076" s="488"/>
      <c r="D1076" s="461" t="s">
        <v>135</v>
      </c>
      <c r="E1076" s="461">
        <f t="shared" si="16"/>
        <v>2</v>
      </c>
      <c r="F1076" s="524">
        <f t="shared" si="17"/>
        <v>1</v>
      </c>
      <c r="G1076" s="473"/>
      <c r="H1076" s="473"/>
      <c r="I1076" s="473"/>
      <c r="J1076" s="473">
        <v>1</v>
      </c>
      <c r="K1076" s="473"/>
      <c r="L1076" s="459"/>
      <c r="M1076" s="459"/>
      <c r="N1076" s="459"/>
      <c r="R1076" s="251"/>
      <c r="T1076" s="459"/>
      <c r="U1076" s="459"/>
      <c r="V1076" s="459"/>
      <c r="AA1076" s="251"/>
      <c r="AC1076" s="459"/>
      <c r="AD1076" s="459"/>
      <c r="AE1076" s="459"/>
      <c r="AJ1076" s="251"/>
      <c r="AL1076" s="459"/>
      <c r="AM1076" s="459"/>
      <c r="AN1076" s="459"/>
      <c r="AS1076" s="251"/>
      <c r="AU1076" s="459"/>
      <c r="AV1076" s="459"/>
      <c r="AW1076" s="459"/>
      <c r="BB1076" s="251"/>
      <c r="BD1076" s="459"/>
      <c r="BE1076" s="459"/>
      <c r="BF1076" s="459"/>
      <c r="BK1076" s="251"/>
      <c r="BM1076" s="459"/>
      <c r="BN1076" s="459"/>
      <c r="BO1076" s="459"/>
      <c r="BT1076" s="251"/>
      <c r="BV1076" s="459"/>
      <c r="BW1076" s="459"/>
      <c r="BX1076" s="459"/>
      <c r="CC1076" s="251"/>
      <c r="CE1076" s="459"/>
      <c r="CF1076" s="459"/>
      <c r="CG1076" s="459"/>
      <c r="CL1076" s="251"/>
      <c r="CN1076" s="459"/>
      <c r="CO1076" s="459"/>
      <c r="CP1076" s="459"/>
      <c r="CU1076" s="251"/>
      <c r="CW1076" s="459"/>
      <c r="CX1076" s="459"/>
      <c r="CY1076" s="459"/>
      <c r="DD1076" s="251"/>
      <c r="DF1076" s="459"/>
      <c r="DG1076" s="459"/>
      <c r="DH1076" s="459"/>
      <c r="DM1076" s="251"/>
      <c r="DO1076" s="459"/>
      <c r="DP1076" s="459"/>
      <c r="DQ1076" s="459"/>
      <c r="DV1076" s="251"/>
      <c r="DX1076" s="459"/>
      <c r="DY1076" s="459"/>
      <c r="DZ1076" s="459"/>
      <c r="EE1076" s="251"/>
      <c r="EG1076" s="459"/>
      <c r="EH1076" s="459"/>
      <c r="EI1076" s="459"/>
      <c r="EN1076" s="251"/>
      <c r="EP1076" s="459"/>
      <c r="EQ1076" s="459"/>
      <c r="ER1076" s="459"/>
      <c r="EW1076" s="251"/>
      <c r="EY1076" s="459"/>
      <c r="EZ1076" s="459"/>
      <c r="FA1076" s="459"/>
      <c r="FF1076" s="251"/>
      <c r="FH1076" s="459"/>
      <c r="FI1076" s="459"/>
      <c r="FJ1076" s="459"/>
      <c r="FO1076" s="251"/>
      <c r="FQ1076" s="459"/>
      <c r="FR1076" s="459"/>
      <c r="FS1076" s="459"/>
      <c r="FX1076" s="251"/>
      <c r="FZ1076" s="459"/>
      <c r="GA1076" s="459"/>
      <c r="GB1076" s="459"/>
      <c r="GG1076" s="251"/>
      <c r="GI1076" s="459"/>
      <c r="GJ1076" s="459"/>
      <c r="GK1076" s="459"/>
      <c r="GP1076" s="251"/>
      <c r="GR1076" s="459"/>
      <c r="GS1076" s="459"/>
      <c r="GT1076" s="459"/>
      <c r="GY1076" s="251"/>
      <c r="HA1076" s="459"/>
      <c r="HB1076" s="459"/>
      <c r="HC1076" s="459"/>
      <c r="HH1076" s="251"/>
      <c r="HJ1076" s="459"/>
      <c r="HK1076" s="459"/>
      <c r="HL1076" s="459"/>
      <c r="HQ1076" s="459"/>
      <c r="HR1076" s="459"/>
      <c r="HS1076" s="459"/>
      <c r="HT1076" s="459"/>
      <c r="HU1076" s="459"/>
      <c r="HV1076" s="459"/>
      <c r="HW1076" s="459"/>
      <c r="HX1076" s="459"/>
      <c r="HY1076" s="459"/>
      <c r="HZ1076" s="459"/>
      <c r="IA1076" s="459"/>
      <c r="IB1076" s="459"/>
      <c r="IC1076" s="459"/>
      <c r="ID1076" s="459"/>
      <c r="IE1076" s="459"/>
      <c r="IF1076" s="459"/>
      <c r="IG1076" s="459"/>
      <c r="IH1076" s="459"/>
      <c r="II1076" s="459"/>
      <c r="IJ1076" s="459"/>
      <c r="IK1076" s="459"/>
      <c r="IL1076" s="459"/>
      <c r="IM1076" s="459"/>
      <c r="IN1076" s="459"/>
      <c r="IO1076" s="459"/>
      <c r="IP1076" s="459"/>
      <c r="IQ1076" s="459"/>
      <c r="IR1076" s="459"/>
      <c r="IS1076" s="459"/>
      <c r="IT1076" s="459"/>
      <c r="IU1076" s="459"/>
      <c r="IV1076" s="459"/>
      <c r="RS1076" s="252"/>
    </row>
    <row r="1077" spans="1:487" s="461" customFormat="1" ht="18">
      <c r="A1077" s="605" t="s">
        <v>1436</v>
      </c>
      <c r="B1077" s="488"/>
      <c r="C1077" s="488"/>
      <c r="D1077" s="461" t="s">
        <v>130</v>
      </c>
      <c r="E1077" s="461">
        <f t="shared" si="16"/>
        <v>0</v>
      </c>
      <c r="F1077" s="524">
        <f t="shared" si="17"/>
        <v>0</v>
      </c>
      <c r="G1077" s="473"/>
      <c r="H1077" s="473"/>
      <c r="I1077" s="473"/>
      <c r="J1077" s="473"/>
      <c r="K1077" s="473"/>
      <c r="L1077" s="459"/>
      <c r="M1077" s="459"/>
      <c r="N1077" s="459"/>
      <c r="R1077" s="251"/>
      <c r="T1077" s="459"/>
      <c r="U1077" s="459"/>
      <c r="V1077" s="459"/>
      <c r="AA1077" s="251"/>
      <c r="AC1077" s="459"/>
      <c r="AD1077" s="459"/>
      <c r="AE1077" s="459"/>
      <c r="AJ1077" s="251"/>
      <c r="AL1077" s="459"/>
      <c r="AM1077" s="459"/>
      <c r="AN1077" s="459"/>
      <c r="AS1077" s="251"/>
      <c r="AU1077" s="459"/>
      <c r="AV1077" s="459"/>
      <c r="AW1077" s="459"/>
      <c r="BB1077" s="251"/>
      <c r="BD1077" s="459"/>
      <c r="BE1077" s="459"/>
      <c r="BF1077" s="459"/>
      <c r="BK1077" s="251"/>
      <c r="BM1077" s="459"/>
      <c r="BN1077" s="459"/>
      <c r="BO1077" s="459"/>
      <c r="BT1077" s="251"/>
      <c r="BV1077" s="459"/>
      <c r="BW1077" s="459"/>
      <c r="BX1077" s="459"/>
      <c r="CC1077" s="251"/>
      <c r="CE1077" s="459"/>
      <c r="CF1077" s="459"/>
      <c r="CG1077" s="459"/>
      <c r="CL1077" s="251"/>
      <c r="CN1077" s="459"/>
      <c r="CO1077" s="459"/>
      <c r="CP1077" s="459"/>
      <c r="CU1077" s="251"/>
      <c r="CW1077" s="459"/>
      <c r="CX1077" s="459"/>
      <c r="CY1077" s="459"/>
      <c r="DD1077" s="251"/>
      <c r="DF1077" s="459"/>
      <c r="DG1077" s="459"/>
      <c r="DH1077" s="459"/>
      <c r="DM1077" s="251"/>
      <c r="DO1077" s="459"/>
      <c r="DP1077" s="459"/>
      <c r="DQ1077" s="459"/>
      <c r="DV1077" s="251"/>
      <c r="DX1077" s="459"/>
      <c r="DY1077" s="459"/>
      <c r="DZ1077" s="459"/>
      <c r="EE1077" s="251"/>
      <c r="EG1077" s="459"/>
      <c r="EH1077" s="459"/>
      <c r="EI1077" s="459"/>
      <c r="EN1077" s="251"/>
      <c r="EP1077" s="459"/>
      <c r="EQ1077" s="459"/>
      <c r="ER1077" s="459"/>
      <c r="EW1077" s="251"/>
      <c r="EY1077" s="459"/>
      <c r="EZ1077" s="459"/>
      <c r="FA1077" s="459"/>
      <c r="FF1077" s="251"/>
      <c r="FH1077" s="459"/>
      <c r="FI1077" s="459"/>
      <c r="FJ1077" s="459"/>
      <c r="FO1077" s="251"/>
      <c r="FQ1077" s="459"/>
      <c r="FR1077" s="459"/>
      <c r="FS1077" s="459"/>
      <c r="FX1077" s="251"/>
      <c r="FZ1077" s="459"/>
      <c r="GA1077" s="459"/>
      <c r="GB1077" s="459"/>
      <c r="GG1077" s="251"/>
      <c r="GI1077" s="459"/>
      <c r="GJ1077" s="459"/>
      <c r="GK1077" s="459"/>
      <c r="GP1077" s="251"/>
      <c r="GR1077" s="459"/>
      <c r="GS1077" s="459"/>
      <c r="GT1077" s="459"/>
      <c r="GY1077" s="251"/>
      <c r="HA1077" s="459"/>
      <c r="HB1077" s="459"/>
      <c r="HC1077" s="459"/>
      <c r="HH1077" s="251"/>
      <c r="HJ1077" s="459"/>
      <c r="HK1077" s="459"/>
      <c r="HL1077" s="459"/>
      <c r="HQ1077" s="459"/>
      <c r="HR1077" s="459"/>
      <c r="HS1077" s="459"/>
      <c r="HT1077" s="459"/>
      <c r="HU1077" s="459"/>
      <c r="HV1077" s="459"/>
      <c r="HW1077" s="459"/>
      <c r="HX1077" s="459"/>
      <c r="HY1077" s="459"/>
      <c r="HZ1077" s="459"/>
      <c r="IA1077" s="459"/>
      <c r="IB1077" s="459"/>
      <c r="IC1077" s="459"/>
      <c r="ID1077" s="459"/>
      <c r="IE1077" s="459"/>
      <c r="IF1077" s="459"/>
      <c r="IG1077" s="459"/>
      <c r="IH1077" s="459"/>
      <c r="II1077" s="459"/>
      <c r="IJ1077" s="459"/>
      <c r="IK1077" s="459"/>
      <c r="IL1077" s="459"/>
      <c r="IM1077" s="459"/>
      <c r="IN1077" s="459"/>
      <c r="IO1077" s="459"/>
      <c r="IP1077" s="459"/>
      <c r="IQ1077" s="459"/>
      <c r="IR1077" s="459"/>
      <c r="IS1077" s="459"/>
      <c r="IT1077" s="459"/>
      <c r="IU1077" s="459"/>
      <c r="IV1077" s="459"/>
      <c r="RS1077" s="252"/>
    </row>
    <row r="1078" spans="1:487" s="461" customFormat="1" ht="18">
      <c r="A1078" s="605" t="s">
        <v>775</v>
      </c>
      <c r="B1078" s="488"/>
      <c r="C1078" s="488"/>
      <c r="D1078" s="461" t="s">
        <v>130</v>
      </c>
      <c r="E1078" s="461">
        <f t="shared" si="16"/>
        <v>0</v>
      </c>
      <c r="F1078" s="524">
        <f t="shared" si="17"/>
        <v>0</v>
      </c>
      <c r="G1078" s="473"/>
      <c r="H1078" s="473"/>
      <c r="I1078" s="473"/>
      <c r="J1078" s="473"/>
      <c r="K1078" s="473"/>
      <c r="L1078" s="459"/>
      <c r="M1078" s="459"/>
      <c r="N1078" s="459"/>
      <c r="R1078" s="251"/>
      <c r="T1078" s="459"/>
      <c r="U1078" s="459"/>
      <c r="V1078" s="459"/>
      <c r="AA1078" s="251"/>
      <c r="AC1078" s="459"/>
      <c r="AD1078" s="459"/>
      <c r="AE1078" s="459"/>
      <c r="AJ1078" s="251"/>
      <c r="AL1078" s="459"/>
      <c r="AM1078" s="459"/>
      <c r="AN1078" s="459"/>
      <c r="AS1078" s="251"/>
      <c r="AU1078" s="459"/>
      <c r="AV1078" s="459"/>
      <c r="AW1078" s="459"/>
      <c r="BB1078" s="251"/>
      <c r="BD1078" s="459"/>
      <c r="BE1078" s="459"/>
      <c r="BF1078" s="459"/>
      <c r="BK1078" s="251"/>
      <c r="BM1078" s="459"/>
      <c r="BN1078" s="459"/>
      <c r="BO1078" s="459"/>
      <c r="BT1078" s="251"/>
      <c r="BV1078" s="459"/>
      <c r="BW1078" s="459"/>
      <c r="BX1078" s="459"/>
      <c r="CC1078" s="251"/>
      <c r="CE1078" s="459"/>
      <c r="CF1078" s="459"/>
      <c r="CG1078" s="459"/>
      <c r="CL1078" s="251"/>
      <c r="CN1078" s="459"/>
      <c r="CO1078" s="459"/>
      <c r="CP1078" s="459"/>
      <c r="CU1078" s="251"/>
      <c r="CW1078" s="459"/>
      <c r="CX1078" s="459"/>
      <c r="CY1078" s="459"/>
      <c r="DD1078" s="251"/>
      <c r="DF1078" s="459"/>
      <c r="DG1078" s="459"/>
      <c r="DH1078" s="459"/>
      <c r="DM1078" s="251"/>
      <c r="DO1078" s="459"/>
      <c r="DP1078" s="459"/>
      <c r="DQ1078" s="459"/>
      <c r="DV1078" s="251"/>
      <c r="DX1078" s="459"/>
      <c r="DY1078" s="459"/>
      <c r="DZ1078" s="459"/>
      <c r="EE1078" s="251"/>
      <c r="EG1078" s="459"/>
      <c r="EH1078" s="459"/>
      <c r="EI1078" s="459"/>
      <c r="EN1078" s="251"/>
      <c r="EP1078" s="459"/>
      <c r="EQ1078" s="459"/>
      <c r="ER1078" s="459"/>
      <c r="EW1078" s="251"/>
      <c r="EY1078" s="459"/>
      <c r="EZ1078" s="459"/>
      <c r="FA1078" s="459"/>
      <c r="FF1078" s="251"/>
      <c r="FH1078" s="459"/>
      <c r="FI1078" s="459"/>
      <c r="FJ1078" s="459"/>
      <c r="FO1078" s="251"/>
      <c r="FQ1078" s="459"/>
      <c r="FR1078" s="459"/>
      <c r="FS1078" s="459"/>
      <c r="FX1078" s="251"/>
      <c r="FZ1078" s="459"/>
      <c r="GA1078" s="459"/>
      <c r="GB1078" s="459"/>
      <c r="GG1078" s="251"/>
      <c r="GI1078" s="459"/>
      <c r="GJ1078" s="459"/>
      <c r="GK1078" s="459"/>
      <c r="GP1078" s="251"/>
      <c r="GR1078" s="459"/>
      <c r="GS1078" s="459"/>
      <c r="GT1078" s="459"/>
      <c r="GY1078" s="251"/>
      <c r="HA1078" s="459"/>
      <c r="HB1078" s="459"/>
      <c r="HC1078" s="459"/>
      <c r="HH1078" s="251"/>
      <c r="HJ1078" s="459"/>
      <c r="HK1078" s="459"/>
      <c r="HL1078" s="459"/>
      <c r="HQ1078" s="459"/>
      <c r="HR1078" s="459"/>
      <c r="HS1078" s="459"/>
      <c r="HT1078" s="459"/>
      <c r="HU1078" s="459"/>
      <c r="HV1078" s="459"/>
      <c r="HW1078" s="459"/>
      <c r="HX1078" s="459"/>
      <c r="HY1078" s="459"/>
      <c r="HZ1078" s="459"/>
      <c r="IA1078" s="459"/>
      <c r="IB1078" s="459"/>
      <c r="IC1078" s="459"/>
      <c r="ID1078" s="459"/>
      <c r="IE1078" s="459"/>
      <c r="IF1078" s="459"/>
      <c r="IG1078" s="459"/>
      <c r="IH1078" s="459"/>
      <c r="II1078" s="459"/>
      <c r="IJ1078" s="459"/>
      <c r="IK1078" s="459"/>
      <c r="IL1078" s="459"/>
      <c r="IM1078" s="459"/>
      <c r="IN1078" s="459"/>
      <c r="IO1078" s="459"/>
      <c r="IP1078" s="459"/>
      <c r="IQ1078" s="459"/>
      <c r="IR1078" s="459"/>
      <c r="IS1078" s="459"/>
      <c r="IT1078" s="459"/>
      <c r="IU1078" s="459"/>
      <c r="IV1078" s="459"/>
      <c r="RS1078" s="252"/>
    </row>
    <row r="1079" spans="1:487" s="461" customFormat="1" ht="18">
      <c r="A1079" s="605" t="s">
        <v>1918</v>
      </c>
      <c r="B1079" s="488"/>
      <c r="C1079" s="488"/>
      <c r="D1079" s="461" t="s">
        <v>132</v>
      </c>
      <c r="E1079" s="461">
        <f t="shared" si="16"/>
        <v>1</v>
      </c>
      <c r="F1079" s="524">
        <f t="shared" si="17"/>
        <v>0</v>
      </c>
      <c r="G1079" s="473"/>
      <c r="H1079" s="473"/>
      <c r="I1079" s="473"/>
      <c r="J1079" s="473"/>
      <c r="K1079" s="473"/>
      <c r="L1079" s="459"/>
      <c r="M1079" s="459"/>
      <c r="N1079" s="459"/>
      <c r="R1079" s="251"/>
      <c r="T1079" s="459"/>
      <c r="U1079" s="459"/>
      <c r="V1079" s="459"/>
      <c r="AA1079" s="251"/>
      <c r="AC1079" s="459"/>
      <c r="AD1079" s="459"/>
      <c r="AE1079" s="459"/>
      <c r="AJ1079" s="251"/>
      <c r="AL1079" s="459"/>
      <c r="AM1079" s="459"/>
      <c r="AN1079" s="459"/>
      <c r="AS1079" s="251"/>
      <c r="AU1079" s="459"/>
      <c r="AV1079" s="459"/>
      <c r="AW1079" s="459"/>
      <c r="BB1079" s="251"/>
      <c r="BD1079" s="459"/>
      <c r="BE1079" s="459"/>
      <c r="BF1079" s="459"/>
      <c r="BK1079" s="251"/>
      <c r="BM1079" s="459"/>
      <c r="BN1079" s="459"/>
      <c r="BO1079" s="459"/>
      <c r="BT1079" s="251"/>
      <c r="BV1079" s="459"/>
      <c r="BW1079" s="459"/>
      <c r="BX1079" s="459"/>
      <c r="CC1079" s="251"/>
      <c r="CE1079" s="459"/>
      <c r="CF1079" s="459"/>
      <c r="CG1079" s="459"/>
      <c r="CL1079" s="251"/>
      <c r="CN1079" s="459"/>
      <c r="CO1079" s="459"/>
      <c r="CP1079" s="459"/>
      <c r="CU1079" s="251"/>
      <c r="CW1079" s="459"/>
      <c r="CX1079" s="459"/>
      <c r="CY1079" s="459"/>
      <c r="DD1079" s="251"/>
      <c r="DF1079" s="459"/>
      <c r="DG1079" s="459"/>
      <c r="DH1079" s="459"/>
      <c r="DM1079" s="251"/>
      <c r="DO1079" s="459"/>
      <c r="DP1079" s="459"/>
      <c r="DQ1079" s="459"/>
      <c r="DV1079" s="251"/>
      <c r="DX1079" s="459"/>
      <c r="DY1079" s="459"/>
      <c r="DZ1079" s="459"/>
      <c r="EE1079" s="251"/>
      <c r="EG1079" s="459"/>
      <c r="EH1079" s="459"/>
      <c r="EI1079" s="459"/>
      <c r="EN1079" s="251"/>
      <c r="EP1079" s="459"/>
      <c r="EQ1079" s="459"/>
      <c r="ER1079" s="459"/>
      <c r="EW1079" s="251"/>
      <c r="EY1079" s="459"/>
      <c r="EZ1079" s="459"/>
      <c r="FA1079" s="459"/>
      <c r="FF1079" s="251"/>
      <c r="FH1079" s="459"/>
      <c r="FI1079" s="459"/>
      <c r="FJ1079" s="459"/>
      <c r="FO1079" s="251"/>
      <c r="FQ1079" s="459"/>
      <c r="FR1079" s="459"/>
      <c r="FS1079" s="459"/>
      <c r="FX1079" s="251"/>
      <c r="FZ1079" s="459"/>
      <c r="GA1079" s="459"/>
      <c r="GB1079" s="459"/>
      <c r="GG1079" s="251"/>
      <c r="GI1079" s="459"/>
      <c r="GJ1079" s="459"/>
      <c r="GK1079" s="459"/>
      <c r="GP1079" s="251"/>
      <c r="GR1079" s="459"/>
      <c r="GS1079" s="459"/>
      <c r="GT1079" s="459"/>
      <c r="GY1079" s="251"/>
      <c r="HA1079" s="459"/>
      <c r="HB1079" s="459"/>
      <c r="HC1079" s="459"/>
      <c r="HH1079" s="251"/>
      <c r="HJ1079" s="459"/>
      <c r="HK1079" s="459"/>
      <c r="HL1079" s="459"/>
      <c r="HQ1079" s="459"/>
      <c r="HR1079" s="459"/>
      <c r="HS1079" s="459"/>
      <c r="HT1079" s="459"/>
      <c r="HU1079" s="459"/>
      <c r="HV1079" s="459"/>
      <c r="HW1079" s="459"/>
      <c r="HX1079" s="459"/>
      <c r="HY1079" s="459"/>
      <c r="HZ1079" s="459"/>
      <c r="IA1079" s="459"/>
      <c r="IB1079" s="459"/>
      <c r="IC1079" s="459"/>
      <c r="ID1079" s="459"/>
      <c r="IE1079" s="459"/>
      <c r="IF1079" s="459"/>
      <c r="IG1079" s="459"/>
      <c r="IH1079" s="459"/>
      <c r="II1079" s="459"/>
      <c r="IJ1079" s="459"/>
      <c r="IK1079" s="459"/>
      <c r="IL1079" s="459"/>
      <c r="IM1079" s="459"/>
      <c r="IN1079" s="459"/>
      <c r="IO1079" s="459"/>
      <c r="IP1079" s="459"/>
      <c r="IQ1079" s="459"/>
      <c r="IR1079" s="459"/>
      <c r="IS1079" s="459"/>
      <c r="IT1079" s="459"/>
      <c r="IU1079" s="459"/>
      <c r="IV1079" s="459"/>
      <c r="RS1079" s="252"/>
    </row>
    <row r="1080" spans="1:487" s="461" customFormat="1" ht="18">
      <c r="A1080" s="605" t="s">
        <v>516</v>
      </c>
      <c r="B1080" s="488"/>
      <c r="C1080" s="488"/>
      <c r="D1080" s="461" t="s">
        <v>133</v>
      </c>
      <c r="E1080" s="461">
        <f t="shared" si="16"/>
        <v>9</v>
      </c>
      <c r="F1080" s="524">
        <f t="shared" si="17"/>
        <v>69</v>
      </c>
      <c r="G1080" s="502"/>
      <c r="H1080" s="502"/>
      <c r="I1080" s="473">
        <v>55</v>
      </c>
      <c r="J1080" s="473">
        <v>14</v>
      </c>
      <c r="K1080" s="473"/>
      <c r="L1080" s="459"/>
      <c r="M1080" s="459"/>
      <c r="N1080" s="459"/>
      <c r="R1080" s="251"/>
      <c r="T1080" s="459"/>
      <c r="U1080" s="459"/>
      <c r="V1080" s="459"/>
      <c r="AA1080" s="251"/>
      <c r="AC1080" s="459"/>
      <c r="AD1080" s="459"/>
      <c r="AE1080" s="459"/>
      <c r="AJ1080" s="251"/>
      <c r="AL1080" s="459"/>
      <c r="AM1080" s="459"/>
      <c r="AN1080" s="459"/>
      <c r="AS1080" s="251"/>
      <c r="AU1080" s="459"/>
      <c r="AV1080" s="459"/>
      <c r="AW1080" s="459"/>
      <c r="BB1080" s="251"/>
      <c r="BD1080" s="459"/>
      <c r="BE1080" s="459"/>
      <c r="BF1080" s="459"/>
      <c r="BK1080" s="251"/>
      <c r="BM1080" s="459"/>
      <c r="BN1080" s="459"/>
      <c r="BO1080" s="459"/>
      <c r="BT1080" s="251"/>
      <c r="BV1080" s="459"/>
      <c r="BW1080" s="459"/>
      <c r="BX1080" s="459"/>
      <c r="CC1080" s="251"/>
      <c r="CE1080" s="459"/>
      <c r="CF1080" s="459"/>
      <c r="CG1080" s="459"/>
      <c r="CL1080" s="251"/>
      <c r="CN1080" s="459"/>
      <c r="CO1080" s="459"/>
      <c r="CP1080" s="459"/>
      <c r="CU1080" s="251"/>
      <c r="CW1080" s="459"/>
      <c r="CX1080" s="459"/>
      <c r="CY1080" s="459"/>
      <c r="DD1080" s="251"/>
      <c r="DF1080" s="459"/>
      <c r="DG1080" s="459"/>
      <c r="DH1080" s="459"/>
      <c r="DM1080" s="251"/>
      <c r="DO1080" s="459"/>
      <c r="DP1080" s="459"/>
      <c r="DQ1080" s="459"/>
      <c r="DV1080" s="251"/>
      <c r="DX1080" s="459"/>
      <c r="DY1080" s="459"/>
      <c r="DZ1080" s="459"/>
      <c r="EE1080" s="251"/>
      <c r="EG1080" s="459"/>
      <c r="EH1080" s="459"/>
      <c r="EI1080" s="459"/>
      <c r="EN1080" s="251"/>
      <c r="EP1080" s="459"/>
      <c r="EQ1080" s="459"/>
      <c r="ER1080" s="459"/>
      <c r="EW1080" s="251"/>
      <c r="EY1080" s="459"/>
      <c r="EZ1080" s="459"/>
      <c r="FA1080" s="459"/>
      <c r="FF1080" s="251"/>
      <c r="FH1080" s="459"/>
      <c r="FI1080" s="459"/>
      <c r="FJ1080" s="459"/>
      <c r="FO1080" s="251"/>
      <c r="FQ1080" s="459"/>
      <c r="FR1080" s="459"/>
      <c r="FS1080" s="459"/>
      <c r="FX1080" s="251"/>
      <c r="FZ1080" s="459"/>
      <c r="GA1080" s="459"/>
      <c r="GB1080" s="459"/>
      <c r="GG1080" s="251"/>
      <c r="GI1080" s="459"/>
      <c r="GJ1080" s="459"/>
      <c r="GK1080" s="459"/>
      <c r="GP1080" s="251"/>
      <c r="GR1080" s="459"/>
      <c r="GS1080" s="459"/>
      <c r="GT1080" s="459"/>
      <c r="GY1080" s="251"/>
      <c r="HA1080" s="459"/>
      <c r="HB1080" s="459"/>
      <c r="HC1080" s="459"/>
      <c r="HH1080" s="251"/>
      <c r="HJ1080" s="459"/>
      <c r="HK1080" s="459"/>
      <c r="HL1080" s="459"/>
      <c r="HQ1080" s="459"/>
      <c r="HR1080" s="459"/>
      <c r="HS1080" s="459"/>
      <c r="HT1080" s="459"/>
      <c r="HU1080" s="459"/>
      <c r="HV1080" s="459"/>
      <c r="HW1080" s="459"/>
      <c r="HX1080" s="459"/>
      <c r="HY1080" s="459"/>
      <c r="HZ1080" s="459"/>
      <c r="IA1080" s="459"/>
      <c r="IB1080" s="459"/>
      <c r="IC1080" s="459"/>
      <c r="ID1080" s="459"/>
      <c r="IE1080" s="459"/>
      <c r="IF1080" s="459"/>
      <c r="IG1080" s="459"/>
      <c r="IH1080" s="459"/>
      <c r="II1080" s="459"/>
      <c r="IJ1080" s="459"/>
      <c r="IK1080" s="459"/>
      <c r="IL1080" s="459"/>
      <c r="IM1080" s="459"/>
      <c r="IN1080" s="459"/>
      <c r="IO1080" s="459"/>
      <c r="IP1080" s="459"/>
      <c r="IQ1080" s="459"/>
      <c r="IR1080" s="459"/>
      <c r="IS1080" s="459"/>
      <c r="IT1080" s="459"/>
      <c r="IU1080" s="459"/>
      <c r="IV1080" s="459"/>
      <c r="RS1080" s="252"/>
    </row>
    <row r="1081" spans="1:487" s="461" customFormat="1" ht="18">
      <c r="A1081" s="605" t="s">
        <v>2006</v>
      </c>
      <c r="B1081" s="459"/>
      <c r="C1081" s="488"/>
      <c r="D1081" s="606" t="s">
        <v>129</v>
      </c>
      <c r="E1081" s="461">
        <f t="shared" si="16"/>
        <v>0</v>
      </c>
      <c r="F1081" s="524">
        <f t="shared" si="17"/>
        <v>0</v>
      </c>
      <c r="G1081" s="473"/>
      <c r="H1081" s="473"/>
      <c r="I1081" s="473"/>
      <c r="J1081" s="473"/>
      <c r="K1081" s="473"/>
      <c r="L1081" s="459"/>
      <c r="M1081" s="459"/>
      <c r="N1081" s="459"/>
      <c r="R1081" s="251"/>
      <c r="T1081" s="459"/>
      <c r="U1081" s="459"/>
      <c r="V1081" s="459"/>
      <c r="AA1081" s="251"/>
      <c r="AC1081" s="459"/>
      <c r="AD1081" s="459"/>
      <c r="AE1081" s="459"/>
      <c r="AJ1081" s="251"/>
      <c r="AL1081" s="459"/>
      <c r="AM1081" s="459"/>
      <c r="AN1081" s="459"/>
      <c r="AS1081" s="251"/>
      <c r="AU1081" s="459"/>
      <c r="AV1081" s="459"/>
      <c r="AW1081" s="459"/>
      <c r="BB1081" s="251"/>
      <c r="BD1081" s="459"/>
      <c r="BE1081" s="459"/>
      <c r="BF1081" s="459"/>
      <c r="BK1081" s="251"/>
      <c r="BM1081" s="459"/>
      <c r="BN1081" s="459"/>
      <c r="BO1081" s="459"/>
      <c r="BT1081" s="251"/>
      <c r="BV1081" s="459"/>
      <c r="BW1081" s="459"/>
      <c r="BX1081" s="459"/>
      <c r="CC1081" s="251"/>
      <c r="CE1081" s="459"/>
      <c r="CF1081" s="459"/>
      <c r="CG1081" s="459"/>
      <c r="CL1081" s="251"/>
      <c r="CN1081" s="459"/>
      <c r="CO1081" s="459"/>
      <c r="CP1081" s="459"/>
      <c r="CU1081" s="251"/>
      <c r="CW1081" s="459"/>
      <c r="CX1081" s="459"/>
      <c r="CY1081" s="459"/>
      <c r="DD1081" s="251"/>
      <c r="DF1081" s="459"/>
      <c r="DG1081" s="459"/>
      <c r="DH1081" s="459"/>
      <c r="DM1081" s="251"/>
      <c r="DO1081" s="459"/>
      <c r="DP1081" s="459"/>
      <c r="DQ1081" s="459"/>
      <c r="DV1081" s="251"/>
      <c r="DX1081" s="459"/>
      <c r="DY1081" s="459"/>
      <c r="DZ1081" s="459"/>
      <c r="EE1081" s="251"/>
      <c r="EG1081" s="459"/>
      <c r="EH1081" s="459"/>
      <c r="EI1081" s="459"/>
      <c r="EN1081" s="251"/>
      <c r="EP1081" s="459"/>
      <c r="EQ1081" s="459"/>
      <c r="ER1081" s="459"/>
      <c r="EW1081" s="251"/>
      <c r="EY1081" s="459"/>
      <c r="EZ1081" s="459"/>
      <c r="FA1081" s="459"/>
      <c r="FF1081" s="251"/>
      <c r="FH1081" s="459"/>
      <c r="FI1081" s="459"/>
      <c r="FJ1081" s="459"/>
      <c r="FO1081" s="251"/>
      <c r="FQ1081" s="459"/>
      <c r="FR1081" s="459"/>
      <c r="FS1081" s="459"/>
      <c r="FX1081" s="251"/>
      <c r="FZ1081" s="459"/>
      <c r="GA1081" s="459"/>
      <c r="GB1081" s="459"/>
      <c r="GG1081" s="251"/>
      <c r="GI1081" s="459"/>
      <c r="GJ1081" s="459"/>
      <c r="GK1081" s="459"/>
      <c r="GP1081" s="251"/>
      <c r="GR1081" s="459"/>
      <c r="GS1081" s="459"/>
      <c r="GT1081" s="459"/>
      <c r="GY1081" s="251"/>
      <c r="HA1081" s="459"/>
      <c r="HB1081" s="459"/>
      <c r="HC1081" s="459"/>
      <c r="HH1081" s="251"/>
      <c r="HJ1081" s="459"/>
      <c r="HK1081" s="459"/>
      <c r="HL1081" s="459"/>
      <c r="HQ1081" s="459"/>
      <c r="HR1081" s="459"/>
      <c r="HS1081" s="459"/>
      <c r="HT1081" s="459"/>
      <c r="HU1081" s="459"/>
      <c r="HV1081" s="459"/>
      <c r="HW1081" s="459"/>
      <c r="HX1081" s="459"/>
      <c r="HY1081" s="459"/>
      <c r="HZ1081" s="459"/>
      <c r="IA1081" s="459"/>
      <c r="IB1081" s="459"/>
      <c r="IC1081" s="459"/>
      <c r="ID1081" s="459"/>
      <c r="IE1081" s="459"/>
      <c r="IF1081" s="459"/>
      <c r="IG1081" s="459"/>
      <c r="IH1081" s="459"/>
      <c r="II1081" s="459"/>
      <c r="IJ1081" s="459"/>
      <c r="IK1081" s="459"/>
      <c r="IL1081" s="459"/>
      <c r="IM1081" s="459"/>
      <c r="IN1081" s="459"/>
      <c r="IO1081" s="459"/>
      <c r="IP1081" s="459"/>
      <c r="IQ1081" s="459"/>
      <c r="IR1081" s="459"/>
      <c r="IS1081" s="459"/>
      <c r="IT1081" s="459"/>
      <c r="IU1081" s="459"/>
      <c r="IV1081" s="459"/>
      <c r="RS1081" s="252"/>
    </row>
    <row r="1082" spans="1:487" s="461" customFormat="1" ht="18">
      <c r="A1082" s="605" t="s">
        <v>1317</v>
      </c>
      <c r="B1082" s="459"/>
      <c r="C1082" s="488"/>
      <c r="D1082" s="606" t="s">
        <v>129</v>
      </c>
      <c r="E1082" s="461">
        <f t="shared" si="16"/>
        <v>0</v>
      </c>
      <c r="F1082" s="524">
        <f t="shared" si="17"/>
        <v>4</v>
      </c>
      <c r="G1082" s="473"/>
      <c r="H1082" s="473"/>
      <c r="I1082" s="473">
        <v>4</v>
      </c>
      <c r="J1082" s="473"/>
      <c r="K1082" s="473"/>
      <c r="L1082" s="459"/>
      <c r="M1082" s="459"/>
      <c r="N1082" s="459"/>
      <c r="R1082" s="251"/>
      <c r="T1082" s="459"/>
      <c r="U1082" s="459"/>
      <c r="V1082" s="459"/>
      <c r="AA1082" s="251"/>
      <c r="AC1082" s="459"/>
      <c r="AD1082" s="459"/>
      <c r="AE1082" s="459"/>
      <c r="AJ1082" s="251"/>
      <c r="AL1082" s="459"/>
      <c r="AM1082" s="459"/>
      <c r="AN1082" s="459"/>
      <c r="AS1082" s="251"/>
      <c r="AU1082" s="459"/>
      <c r="AV1082" s="459"/>
      <c r="AW1082" s="459"/>
      <c r="BB1082" s="251"/>
      <c r="BD1082" s="459"/>
      <c r="BE1082" s="459"/>
      <c r="BF1082" s="459"/>
      <c r="BK1082" s="251"/>
      <c r="BM1082" s="459"/>
      <c r="BN1082" s="459"/>
      <c r="BO1082" s="459"/>
      <c r="BT1082" s="251"/>
      <c r="BV1082" s="459"/>
      <c r="BW1082" s="459"/>
      <c r="BX1082" s="459"/>
      <c r="CC1082" s="251"/>
      <c r="CE1082" s="459"/>
      <c r="CF1082" s="459"/>
      <c r="CG1082" s="459"/>
      <c r="CL1082" s="251"/>
      <c r="CN1082" s="459"/>
      <c r="CO1082" s="459"/>
      <c r="CP1082" s="459"/>
      <c r="CU1082" s="251"/>
      <c r="CW1082" s="459"/>
      <c r="CX1082" s="459"/>
      <c r="CY1082" s="459"/>
      <c r="DD1082" s="251"/>
      <c r="DF1082" s="459"/>
      <c r="DG1082" s="459"/>
      <c r="DH1082" s="459"/>
      <c r="DM1082" s="251"/>
      <c r="DO1082" s="459"/>
      <c r="DP1082" s="459"/>
      <c r="DQ1082" s="459"/>
      <c r="DV1082" s="251"/>
      <c r="DX1082" s="459"/>
      <c r="DY1082" s="459"/>
      <c r="DZ1082" s="459"/>
      <c r="EE1082" s="251"/>
      <c r="EG1082" s="459"/>
      <c r="EH1082" s="459"/>
      <c r="EI1082" s="459"/>
      <c r="EN1082" s="251"/>
      <c r="EP1082" s="459"/>
      <c r="EQ1082" s="459"/>
      <c r="ER1082" s="459"/>
      <c r="EW1082" s="251"/>
      <c r="EY1082" s="459"/>
      <c r="EZ1082" s="459"/>
      <c r="FA1082" s="459"/>
      <c r="FF1082" s="251"/>
      <c r="FH1082" s="459"/>
      <c r="FI1082" s="459"/>
      <c r="FJ1082" s="459"/>
      <c r="FO1082" s="251"/>
      <c r="FQ1082" s="459"/>
      <c r="FR1082" s="459"/>
      <c r="FS1082" s="459"/>
      <c r="FX1082" s="251"/>
      <c r="FZ1082" s="459"/>
      <c r="GA1082" s="459"/>
      <c r="GB1082" s="459"/>
      <c r="GG1082" s="251"/>
      <c r="GI1082" s="459"/>
      <c r="GJ1082" s="459"/>
      <c r="GK1082" s="459"/>
      <c r="GP1082" s="251"/>
      <c r="GR1082" s="459"/>
      <c r="GS1082" s="459"/>
      <c r="GT1082" s="459"/>
      <c r="GY1082" s="251"/>
      <c r="HA1082" s="459"/>
      <c r="HB1082" s="459"/>
      <c r="HC1082" s="459"/>
      <c r="HH1082" s="251"/>
      <c r="HJ1082" s="459"/>
      <c r="HK1082" s="459"/>
      <c r="HL1082" s="459"/>
      <c r="HQ1082" s="459"/>
      <c r="HR1082" s="459"/>
      <c r="HS1082" s="459"/>
      <c r="HT1082" s="459"/>
      <c r="HU1082" s="459"/>
      <c r="HV1082" s="459"/>
      <c r="HW1082" s="459"/>
      <c r="HX1082" s="459"/>
      <c r="HY1082" s="459"/>
      <c r="HZ1082" s="459"/>
      <c r="IA1082" s="459"/>
      <c r="IB1082" s="459"/>
      <c r="IC1082" s="459"/>
      <c r="ID1082" s="459"/>
      <c r="IE1082" s="459"/>
      <c r="IF1082" s="459"/>
      <c r="IG1082" s="459"/>
      <c r="IH1082" s="459"/>
      <c r="II1082" s="459"/>
      <c r="IJ1082" s="459"/>
      <c r="IK1082" s="459"/>
      <c r="IL1082" s="459"/>
      <c r="IM1082" s="459"/>
      <c r="IN1082" s="459"/>
      <c r="IO1082" s="459"/>
      <c r="IP1082" s="459"/>
      <c r="IQ1082" s="459"/>
      <c r="IR1082" s="459"/>
      <c r="IS1082" s="459"/>
      <c r="IT1082" s="459"/>
      <c r="IU1082" s="459"/>
      <c r="IV1082" s="459"/>
      <c r="RS1082" s="252"/>
    </row>
    <row r="1083" spans="1:487" s="461" customFormat="1" ht="18">
      <c r="A1083" s="605" t="s">
        <v>2446</v>
      </c>
      <c r="B1083" s="459"/>
      <c r="C1083" s="488"/>
      <c r="D1083" s="606" t="s">
        <v>129</v>
      </c>
      <c r="E1083" s="461">
        <f t="shared" si="16"/>
        <v>0</v>
      </c>
      <c r="F1083" s="524">
        <f t="shared" si="17"/>
        <v>0</v>
      </c>
      <c r="G1083" s="473"/>
      <c r="H1083" s="473"/>
      <c r="I1083" s="473"/>
      <c r="J1083" s="473"/>
      <c r="K1083" s="473"/>
      <c r="L1083" s="459"/>
      <c r="M1083" s="459"/>
      <c r="N1083" s="459"/>
      <c r="R1083" s="251"/>
      <c r="T1083" s="459"/>
      <c r="U1083" s="459"/>
      <c r="V1083" s="459"/>
      <c r="AA1083" s="251"/>
      <c r="AC1083" s="459"/>
      <c r="AD1083" s="459"/>
      <c r="AE1083" s="459"/>
      <c r="AJ1083" s="251"/>
      <c r="AL1083" s="459"/>
      <c r="AM1083" s="459"/>
      <c r="AN1083" s="459"/>
      <c r="AS1083" s="251"/>
      <c r="AU1083" s="459"/>
      <c r="AV1083" s="459"/>
      <c r="AW1083" s="459"/>
      <c r="BB1083" s="251"/>
      <c r="BD1083" s="459"/>
      <c r="BE1083" s="459"/>
      <c r="BF1083" s="459"/>
      <c r="BK1083" s="251"/>
      <c r="BM1083" s="459"/>
      <c r="BN1083" s="459"/>
      <c r="BO1083" s="459"/>
      <c r="BT1083" s="251"/>
      <c r="BV1083" s="459"/>
      <c r="BW1083" s="459"/>
      <c r="BX1083" s="459"/>
      <c r="CC1083" s="251"/>
      <c r="CE1083" s="459"/>
      <c r="CF1083" s="459"/>
      <c r="CG1083" s="459"/>
      <c r="CL1083" s="251"/>
      <c r="CN1083" s="459"/>
      <c r="CO1083" s="459"/>
      <c r="CP1083" s="459"/>
      <c r="CU1083" s="251"/>
      <c r="CW1083" s="459"/>
      <c r="CX1083" s="459"/>
      <c r="CY1083" s="459"/>
      <c r="DD1083" s="251"/>
      <c r="DF1083" s="459"/>
      <c r="DG1083" s="459"/>
      <c r="DH1083" s="459"/>
      <c r="DM1083" s="251"/>
      <c r="DO1083" s="459"/>
      <c r="DP1083" s="459"/>
      <c r="DQ1083" s="459"/>
      <c r="DV1083" s="251"/>
      <c r="DX1083" s="459"/>
      <c r="DY1083" s="459"/>
      <c r="DZ1083" s="459"/>
      <c r="EE1083" s="251"/>
      <c r="EG1083" s="459"/>
      <c r="EH1083" s="459"/>
      <c r="EI1083" s="459"/>
      <c r="EN1083" s="251"/>
      <c r="EP1083" s="459"/>
      <c r="EQ1083" s="459"/>
      <c r="ER1083" s="459"/>
      <c r="EW1083" s="251"/>
      <c r="EY1083" s="459"/>
      <c r="EZ1083" s="459"/>
      <c r="FA1083" s="459"/>
      <c r="FF1083" s="251"/>
      <c r="FH1083" s="459"/>
      <c r="FI1083" s="459"/>
      <c r="FJ1083" s="459"/>
      <c r="FO1083" s="251"/>
      <c r="FQ1083" s="459"/>
      <c r="FR1083" s="459"/>
      <c r="FS1083" s="459"/>
      <c r="FX1083" s="251"/>
      <c r="FZ1083" s="459"/>
      <c r="GA1083" s="459"/>
      <c r="GB1083" s="459"/>
      <c r="GG1083" s="251"/>
      <c r="GI1083" s="459"/>
      <c r="GJ1083" s="459"/>
      <c r="GK1083" s="459"/>
      <c r="GP1083" s="251"/>
      <c r="GR1083" s="459"/>
      <c r="GS1083" s="459"/>
      <c r="GT1083" s="459"/>
      <c r="GY1083" s="251"/>
      <c r="HA1083" s="459"/>
      <c r="HB1083" s="459"/>
      <c r="HC1083" s="459"/>
      <c r="HH1083" s="251"/>
      <c r="HJ1083" s="459"/>
      <c r="HK1083" s="459"/>
      <c r="HL1083" s="459"/>
      <c r="HQ1083" s="459"/>
      <c r="HR1083" s="459"/>
      <c r="HS1083" s="459"/>
      <c r="HT1083" s="459"/>
      <c r="HU1083" s="459"/>
      <c r="HV1083" s="459"/>
      <c r="HW1083" s="459"/>
      <c r="HX1083" s="459"/>
      <c r="HY1083" s="459"/>
      <c r="HZ1083" s="459"/>
      <c r="IA1083" s="459"/>
      <c r="IB1083" s="459"/>
      <c r="IC1083" s="459"/>
      <c r="ID1083" s="459"/>
      <c r="IE1083" s="459"/>
      <c r="IF1083" s="459"/>
      <c r="IG1083" s="459"/>
      <c r="IH1083" s="459"/>
      <c r="II1083" s="459"/>
      <c r="IJ1083" s="459"/>
      <c r="IK1083" s="459"/>
      <c r="IL1083" s="459"/>
      <c r="IM1083" s="459"/>
      <c r="IN1083" s="459"/>
      <c r="IO1083" s="459"/>
      <c r="IP1083" s="459"/>
      <c r="IQ1083" s="459"/>
      <c r="IR1083" s="459"/>
      <c r="IS1083" s="459"/>
      <c r="IT1083" s="459"/>
      <c r="IU1083" s="459"/>
      <c r="IV1083" s="459"/>
      <c r="RS1083" s="252"/>
    </row>
    <row r="1084" spans="1:487" s="461" customFormat="1" ht="18">
      <c r="A1084" s="605" t="s">
        <v>484</v>
      </c>
      <c r="B1084" s="488"/>
      <c r="C1084" s="488"/>
      <c r="D1084" s="461" t="s">
        <v>136</v>
      </c>
      <c r="E1084" s="461">
        <f t="shared" si="16"/>
        <v>9</v>
      </c>
      <c r="F1084" s="524">
        <f t="shared" si="17"/>
        <v>29</v>
      </c>
      <c r="G1084" s="502"/>
      <c r="H1084" s="502"/>
      <c r="I1084" s="473">
        <v>29</v>
      </c>
      <c r="J1084" s="473"/>
      <c r="K1084" s="473"/>
      <c r="L1084" s="459"/>
      <c r="M1084" s="459"/>
      <c r="N1084" s="459"/>
      <c r="R1084" s="251"/>
      <c r="T1084" s="459"/>
      <c r="U1084" s="459"/>
      <c r="V1084" s="459"/>
      <c r="AA1084" s="251"/>
      <c r="AC1084" s="459"/>
      <c r="AD1084" s="459"/>
      <c r="AE1084" s="459"/>
      <c r="AJ1084" s="251"/>
      <c r="AL1084" s="459"/>
      <c r="AM1084" s="459"/>
      <c r="AN1084" s="459"/>
      <c r="AS1084" s="251"/>
      <c r="AU1084" s="459"/>
      <c r="AV1084" s="459"/>
      <c r="AW1084" s="459"/>
      <c r="BB1084" s="251"/>
      <c r="BD1084" s="459"/>
      <c r="BE1084" s="459"/>
      <c r="BF1084" s="459"/>
      <c r="BK1084" s="251"/>
      <c r="BM1084" s="459"/>
      <c r="BN1084" s="459"/>
      <c r="BO1084" s="459"/>
      <c r="BT1084" s="251"/>
      <c r="BV1084" s="459"/>
      <c r="BW1084" s="459"/>
      <c r="BX1084" s="459"/>
      <c r="CC1084" s="251"/>
      <c r="CE1084" s="459"/>
      <c r="CF1084" s="459"/>
      <c r="CG1084" s="459"/>
      <c r="CL1084" s="251"/>
      <c r="CN1084" s="459"/>
      <c r="CO1084" s="459"/>
      <c r="CP1084" s="459"/>
      <c r="CU1084" s="251"/>
      <c r="CW1084" s="459"/>
      <c r="CX1084" s="459"/>
      <c r="CY1084" s="459"/>
      <c r="DD1084" s="251"/>
      <c r="DF1084" s="459"/>
      <c r="DG1084" s="459"/>
      <c r="DH1084" s="459"/>
      <c r="DM1084" s="251"/>
      <c r="DO1084" s="459"/>
      <c r="DP1084" s="459"/>
      <c r="DQ1084" s="459"/>
      <c r="DV1084" s="251"/>
      <c r="DX1084" s="459"/>
      <c r="DY1084" s="459"/>
      <c r="DZ1084" s="459"/>
      <c r="EE1084" s="251"/>
      <c r="EG1084" s="459"/>
      <c r="EH1084" s="459"/>
      <c r="EI1084" s="459"/>
      <c r="EN1084" s="251"/>
      <c r="EP1084" s="459"/>
      <c r="EQ1084" s="459"/>
      <c r="ER1084" s="459"/>
      <c r="EW1084" s="251"/>
      <c r="EY1084" s="459"/>
      <c r="EZ1084" s="459"/>
      <c r="FA1084" s="459"/>
      <c r="FF1084" s="251"/>
      <c r="FH1084" s="459"/>
      <c r="FI1084" s="459"/>
      <c r="FJ1084" s="459"/>
      <c r="FO1084" s="251"/>
      <c r="FQ1084" s="459"/>
      <c r="FR1084" s="459"/>
      <c r="FS1084" s="459"/>
      <c r="FX1084" s="251"/>
      <c r="FZ1084" s="459"/>
      <c r="GA1084" s="459"/>
      <c r="GB1084" s="459"/>
      <c r="GG1084" s="251"/>
      <c r="GI1084" s="459"/>
      <c r="GJ1084" s="459"/>
      <c r="GK1084" s="459"/>
      <c r="GP1084" s="251"/>
      <c r="GR1084" s="459"/>
      <c r="GS1084" s="459"/>
      <c r="GT1084" s="459"/>
      <c r="GY1084" s="251"/>
      <c r="HA1084" s="459"/>
      <c r="HB1084" s="459"/>
      <c r="HC1084" s="459"/>
      <c r="HH1084" s="251"/>
      <c r="HJ1084" s="459"/>
      <c r="HK1084" s="459"/>
      <c r="HL1084" s="459"/>
      <c r="HQ1084" s="459"/>
      <c r="HR1084" s="459"/>
      <c r="HS1084" s="459"/>
      <c r="HT1084" s="459"/>
      <c r="HU1084" s="459"/>
      <c r="HV1084" s="459"/>
      <c r="HW1084" s="459"/>
      <c r="HX1084" s="459"/>
      <c r="HY1084" s="459"/>
      <c r="HZ1084" s="459"/>
      <c r="IA1084" s="459"/>
      <c r="IB1084" s="459"/>
      <c r="IC1084" s="459"/>
      <c r="ID1084" s="459"/>
      <c r="IE1084" s="459"/>
      <c r="IF1084" s="459"/>
      <c r="IG1084" s="459"/>
      <c r="IH1084" s="459"/>
      <c r="II1084" s="459"/>
      <c r="IJ1084" s="459"/>
      <c r="IK1084" s="459"/>
      <c r="IL1084" s="459"/>
      <c r="IM1084" s="459"/>
      <c r="IN1084" s="459"/>
      <c r="IO1084" s="459"/>
      <c r="IP1084" s="459"/>
      <c r="IQ1084" s="459"/>
      <c r="IR1084" s="459"/>
      <c r="IS1084" s="459"/>
      <c r="IT1084" s="459"/>
      <c r="IU1084" s="459"/>
      <c r="IV1084" s="459"/>
      <c r="RS1084" s="252"/>
    </row>
    <row r="1085" spans="1:487" s="461" customFormat="1" ht="18">
      <c r="A1085" s="605" t="s">
        <v>447</v>
      </c>
      <c r="B1085" s="488"/>
      <c r="C1085" s="488"/>
      <c r="D1085" s="461" t="s">
        <v>139</v>
      </c>
      <c r="E1085" s="461">
        <f t="shared" si="16"/>
        <v>41</v>
      </c>
      <c r="F1085" s="524">
        <f t="shared" si="17"/>
        <v>30</v>
      </c>
      <c r="G1085" s="502"/>
      <c r="H1085" s="502"/>
      <c r="I1085" s="473">
        <v>26</v>
      </c>
      <c r="J1085" s="473">
        <v>4</v>
      </c>
      <c r="K1085" s="473"/>
      <c r="M1085" s="459"/>
      <c r="N1085" s="459"/>
      <c r="R1085" s="251"/>
      <c r="T1085" s="459"/>
      <c r="U1085" s="459"/>
      <c r="V1085" s="459"/>
      <c r="AA1085" s="251"/>
      <c r="AC1085" s="459"/>
      <c r="AD1085" s="459"/>
      <c r="AE1085" s="459"/>
      <c r="AJ1085" s="251"/>
      <c r="AL1085" s="459"/>
      <c r="AM1085" s="459"/>
      <c r="AN1085" s="459"/>
      <c r="AS1085" s="251"/>
      <c r="AU1085" s="459"/>
      <c r="AV1085" s="459"/>
      <c r="AW1085" s="459"/>
      <c r="BB1085" s="251"/>
      <c r="BD1085" s="459"/>
      <c r="BE1085" s="459"/>
      <c r="BF1085" s="459"/>
      <c r="BK1085" s="251"/>
      <c r="BM1085" s="459"/>
      <c r="BN1085" s="459"/>
      <c r="BO1085" s="459"/>
      <c r="BT1085" s="251"/>
      <c r="BV1085" s="459"/>
      <c r="BW1085" s="459"/>
      <c r="BX1085" s="459"/>
      <c r="CC1085" s="251"/>
      <c r="CE1085" s="459"/>
      <c r="CF1085" s="459"/>
      <c r="CG1085" s="459"/>
      <c r="CL1085" s="251"/>
      <c r="CN1085" s="459"/>
      <c r="CO1085" s="459"/>
      <c r="CP1085" s="459"/>
      <c r="CU1085" s="251"/>
      <c r="CW1085" s="459"/>
      <c r="CX1085" s="459"/>
      <c r="CY1085" s="459"/>
      <c r="DD1085" s="251"/>
      <c r="DF1085" s="459"/>
      <c r="DG1085" s="459"/>
      <c r="DH1085" s="459"/>
      <c r="DM1085" s="251"/>
      <c r="DO1085" s="459"/>
      <c r="DP1085" s="459"/>
      <c r="DQ1085" s="459"/>
      <c r="DV1085" s="251"/>
      <c r="DX1085" s="459"/>
      <c r="DY1085" s="459"/>
      <c r="DZ1085" s="459"/>
      <c r="EE1085" s="251"/>
      <c r="EG1085" s="459"/>
      <c r="EH1085" s="459"/>
      <c r="EI1085" s="459"/>
      <c r="EN1085" s="251"/>
      <c r="EP1085" s="459"/>
      <c r="EQ1085" s="459"/>
      <c r="ER1085" s="459"/>
      <c r="EW1085" s="251"/>
      <c r="EY1085" s="459"/>
      <c r="EZ1085" s="459"/>
      <c r="FA1085" s="459"/>
      <c r="FF1085" s="251"/>
      <c r="FH1085" s="459"/>
      <c r="FI1085" s="459"/>
      <c r="FJ1085" s="459"/>
      <c r="FO1085" s="251"/>
      <c r="FQ1085" s="459"/>
      <c r="FR1085" s="459"/>
      <c r="FS1085" s="459"/>
      <c r="FX1085" s="251"/>
      <c r="FZ1085" s="459"/>
      <c r="GA1085" s="459"/>
      <c r="GB1085" s="459"/>
      <c r="GG1085" s="251"/>
      <c r="GI1085" s="459"/>
      <c r="GJ1085" s="459"/>
      <c r="GK1085" s="459"/>
      <c r="GP1085" s="251"/>
      <c r="GR1085" s="459"/>
      <c r="GS1085" s="459"/>
      <c r="GT1085" s="459"/>
      <c r="GY1085" s="251"/>
      <c r="HA1085" s="459"/>
      <c r="HB1085" s="459"/>
      <c r="HC1085" s="459"/>
      <c r="HH1085" s="251"/>
      <c r="HJ1085" s="459"/>
      <c r="HK1085" s="459"/>
      <c r="HL1085" s="459"/>
      <c r="HQ1085" s="459"/>
      <c r="HR1085" s="459"/>
      <c r="HS1085" s="459"/>
      <c r="HT1085" s="459"/>
      <c r="HU1085" s="459"/>
      <c r="HV1085" s="459"/>
      <c r="HW1085" s="459"/>
      <c r="HX1085" s="459"/>
      <c r="HY1085" s="459"/>
      <c r="HZ1085" s="459"/>
      <c r="IA1085" s="459"/>
      <c r="IB1085" s="459"/>
      <c r="IC1085" s="459"/>
      <c r="ID1085" s="459"/>
      <c r="IE1085" s="459"/>
      <c r="IF1085" s="459"/>
      <c r="IG1085" s="459"/>
      <c r="IH1085" s="459"/>
      <c r="II1085" s="459"/>
      <c r="IJ1085" s="459"/>
      <c r="IK1085" s="459"/>
      <c r="IL1085" s="459"/>
      <c r="IM1085" s="459"/>
      <c r="IN1085" s="459"/>
      <c r="IO1085" s="459"/>
      <c r="IP1085" s="459"/>
      <c r="IQ1085" s="459"/>
      <c r="IR1085" s="459"/>
      <c r="IS1085" s="459"/>
      <c r="IT1085" s="459"/>
      <c r="IU1085" s="459"/>
      <c r="IV1085" s="459"/>
      <c r="RS1085" s="252"/>
    </row>
    <row r="1086" spans="1:487" s="461" customFormat="1" ht="18">
      <c r="A1086" s="605" t="s">
        <v>767</v>
      </c>
      <c r="B1086" s="459"/>
      <c r="C1086" s="488"/>
      <c r="D1086" s="606" t="s">
        <v>129</v>
      </c>
      <c r="E1086" s="461">
        <f t="shared" si="16"/>
        <v>0</v>
      </c>
      <c r="F1086" s="524">
        <f t="shared" si="17"/>
        <v>0</v>
      </c>
      <c r="G1086" s="473"/>
      <c r="H1086" s="473"/>
      <c r="I1086" s="473"/>
      <c r="J1086" s="473"/>
      <c r="K1086" s="473"/>
      <c r="M1086" s="459"/>
      <c r="N1086" s="459"/>
      <c r="R1086" s="251"/>
      <c r="T1086" s="459"/>
      <c r="U1086" s="459"/>
      <c r="V1086" s="459"/>
      <c r="AA1086" s="251"/>
      <c r="AC1086" s="459"/>
      <c r="AD1086" s="459"/>
      <c r="AE1086" s="459"/>
      <c r="AJ1086" s="251"/>
      <c r="AL1086" s="459"/>
      <c r="AM1086" s="459"/>
      <c r="AN1086" s="459"/>
      <c r="AS1086" s="251"/>
      <c r="AU1086" s="459"/>
      <c r="AV1086" s="459"/>
      <c r="AW1086" s="459"/>
      <c r="BB1086" s="251"/>
      <c r="BD1086" s="459"/>
      <c r="BE1086" s="459"/>
      <c r="BF1086" s="459"/>
      <c r="BK1086" s="251"/>
      <c r="BM1086" s="459"/>
      <c r="BN1086" s="459"/>
      <c r="BO1086" s="459"/>
      <c r="BT1086" s="251"/>
      <c r="BV1086" s="459"/>
      <c r="BW1086" s="459"/>
      <c r="BX1086" s="459"/>
      <c r="CC1086" s="251"/>
      <c r="CE1086" s="459"/>
      <c r="CF1086" s="459"/>
      <c r="CG1086" s="459"/>
      <c r="CL1086" s="251"/>
      <c r="CN1086" s="459"/>
      <c r="CO1086" s="459"/>
      <c r="CP1086" s="459"/>
      <c r="CU1086" s="251"/>
      <c r="CW1086" s="459"/>
      <c r="CX1086" s="459"/>
      <c r="CY1086" s="459"/>
      <c r="DD1086" s="251"/>
      <c r="DF1086" s="459"/>
      <c r="DG1086" s="459"/>
      <c r="DH1086" s="459"/>
      <c r="DM1086" s="251"/>
      <c r="DO1086" s="459"/>
      <c r="DP1086" s="459"/>
      <c r="DQ1086" s="459"/>
      <c r="DV1086" s="251"/>
      <c r="DX1086" s="459"/>
      <c r="DY1086" s="459"/>
      <c r="DZ1086" s="459"/>
      <c r="EE1086" s="251"/>
      <c r="EG1086" s="459"/>
      <c r="EH1086" s="459"/>
      <c r="EI1086" s="459"/>
      <c r="EN1086" s="251"/>
      <c r="EP1086" s="459"/>
      <c r="EQ1086" s="459"/>
      <c r="ER1086" s="459"/>
      <c r="EW1086" s="251"/>
      <c r="EY1086" s="459"/>
      <c r="EZ1086" s="459"/>
      <c r="FA1086" s="459"/>
      <c r="FF1086" s="251"/>
      <c r="FH1086" s="459"/>
      <c r="FI1086" s="459"/>
      <c r="FJ1086" s="459"/>
      <c r="FO1086" s="251"/>
      <c r="FQ1086" s="459"/>
      <c r="FR1086" s="459"/>
      <c r="FS1086" s="459"/>
      <c r="FX1086" s="251"/>
      <c r="FZ1086" s="459"/>
      <c r="GA1086" s="459"/>
      <c r="GB1086" s="459"/>
      <c r="GG1086" s="251"/>
      <c r="GI1086" s="459"/>
      <c r="GJ1086" s="459"/>
      <c r="GK1086" s="459"/>
      <c r="GP1086" s="251"/>
      <c r="GR1086" s="459"/>
      <c r="GS1086" s="459"/>
      <c r="GT1086" s="459"/>
      <c r="GY1086" s="251"/>
      <c r="HA1086" s="459"/>
      <c r="HB1086" s="459"/>
      <c r="HC1086" s="459"/>
      <c r="HH1086" s="251"/>
      <c r="HJ1086" s="459"/>
      <c r="HK1086" s="459"/>
      <c r="HL1086" s="459"/>
      <c r="HQ1086" s="459"/>
      <c r="HR1086" s="459"/>
      <c r="HS1086" s="459"/>
      <c r="HT1086" s="459"/>
      <c r="HU1086" s="459"/>
      <c r="HV1086" s="459"/>
      <c r="HW1086" s="459"/>
      <c r="HX1086" s="459"/>
      <c r="HY1086" s="459"/>
      <c r="HZ1086" s="459"/>
      <c r="IA1086" s="459"/>
      <c r="IB1086" s="459"/>
      <c r="IC1086" s="459"/>
      <c r="ID1086" s="459"/>
      <c r="IE1086" s="459"/>
      <c r="IF1086" s="459"/>
      <c r="IG1086" s="459"/>
      <c r="IH1086" s="459"/>
      <c r="II1086" s="459"/>
      <c r="IJ1086" s="459"/>
      <c r="IK1086" s="459"/>
      <c r="IL1086" s="459"/>
      <c r="IM1086" s="459"/>
      <c r="IN1086" s="459"/>
      <c r="IO1086" s="459"/>
      <c r="IP1086" s="459"/>
      <c r="IQ1086" s="459"/>
      <c r="IR1086" s="459"/>
      <c r="IS1086" s="459"/>
      <c r="IT1086" s="459"/>
      <c r="IU1086" s="459"/>
      <c r="IV1086" s="459"/>
      <c r="RS1086" s="252"/>
    </row>
    <row r="1087" spans="1:487" s="461" customFormat="1" ht="18">
      <c r="A1087" s="605" t="s">
        <v>563</v>
      </c>
      <c r="B1087" s="488"/>
      <c r="C1087" s="488"/>
      <c r="D1087" s="461" t="s">
        <v>136</v>
      </c>
      <c r="E1087" s="461">
        <f t="shared" si="16"/>
        <v>11</v>
      </c>
      <c r="F1087" s="524">
        <f t="shared" si="17"/>
        <v>41</v>
      </c>
      <c r="G1087" s="502"/>
      <c r="H1087" s="473"/>
      <c r="I1087" s="473">
        <v>41</v>
      </c>
      <c r="J1087" s="473"/>
      <c r="K1087" s="473"/>
      <c r="L1087" s="459"/>
      <c r="M1087" s="459"/>
      <c r="N1087" s="459"/>
      <c r="R1087" s="251"/>
      <c r="T1087" s="459"/>
      <c r="U1087" s="459"/>
      <c r="V1087" s="459"/>
      <c r="AA1087" s="251"/>
      <c r="AC1087" s="459"/>
      <c r="AD1087" s="459"/>
      <c r="AE1087" s="459"/>
      <c r="AJ1087" s="251"/>
      <c r="AL1087" s="459"/>
      <c r="AM1087" s="459"/>
      <c r="AN1087" s="459"/>
      <c r="AS1087" s="251"/>
      <c r="AU1087" s="459"/>
      <c r="AV1087" s="459"/>
      <c r="AW1087" s="459"/>
      <c r="BB1087" s="251"/>
      <c r="BD1087" s="459"/>
      <c r="BE1087" s="459"/>
      <c r="BF1087" s="459"/>
      <c r="BK1087" s="251"/>
      <c r="BM1087" s="459"/>
      <c r="BN1087" s="459"/>
      <c r="BO1087" s="459"/>
      <c r="BT1087" s="251"/>
      <c r="BV1087" s="459"/>
      <c r="BW1087" s="459"/>
      <c r="BX1087" s="459"/>
      <c r="CC1087" s="251"/>
      <c r="CE1087" s="459"/>
      <c r="CF1087" s="459"/>
      <c r="CG1087" s="459"/>
      <c r="CL1087" s="251"/>
      <c r="CN1087" s="459"/>
      <c r="CO1087" s="459"/>
      <c r="CP1087" s="459"/>
      <c r="CU1087" s="251"/>
      <c r="CW1087" s="459"/>
      <c r="CX1087" s="459"/>
      <c r="CY1087" s="459"/>
      <c r="DD1087" s="251"/>
      <c r="DF1087" s="459"/>
      <c r="DG1087" s="459"/>
      <c r="DH1087" s="459"/>
      <c r="DM1087" s="251"/>
      <c r="DO1087" s="459"/>
      <c r="DP1087" s="459"/>
      <c r="DQ1087" s="459"/>
      <c r="DV1087" s="251"/>
      <c r="DX1087" s="459"/>
      <c r="DY1087" s="459"/>
      <c r="DZ1087" s="459"/>
      <c r="EE1087" s="251"/>
      <c r="EG1087" s="459"/>
      <c r="EH1087" s="459"/>
      <c r="EI1087" s="459"/>
      <c r="EN1087" s="251"/>
      <c r="EP1087" s="459"/>
      <c r="EQ1087" s="459"/>
      <c r="ER1087" s="459"/>
      <c r="EW1087" s="251"/>
      <c r="EY1087" s="459"/>
      <c r="EZ1087" s="459"/>
      <c r="FA1087" s="459"/>
      <c r="FF1087" s="251"/>
      <c r="FH1087" s="459"/>
      <c r="FI1087" s="459"/>
      <c r="FJ1087" s="459"/>
      <c r="FO1087" s="251"/>
      <c r="FQ1087" s="459"/>
      <c r="FR1087" s="459"/>
      <c r="FS1087" s="459"/>
      <c r="FX1087" s="251"/>
      <c r="FZ1087" s="459"/>
      <c r="GA1087" s="459"/>
      <c r="GB1087" s="459"/>
      <c r="GG1087" s="251"/>
      <c r="GI1087" s="459"/>
      <c r="GJ1087" s="459"/>
      <c r="GK1087" s="459"/>
      <c r="GP1087" s="251"/>
      <c r="GR1087" s="459"/>
      <c r="GS1087" s="459"/>
      <c r="GT1087" s="459"/>
      <c r="GY1087" s="251"/>
      <c r="HA1087" s="459"/>
      <c r="HB1087" s="459"/>
      <c r="HC1087" s="459"/>
      <c r="HH1087" s="251"/>
      <c r="HJ1087" s="459"/>
      <c r="HK1087" s="459"/>
      <c r="HL1087" s="459"/>
      <c r="HQ1087" s="459"/>
      <c r="HR1087" s="459"/>
      <c r="HS1087" s="459"/>
      <c r="HT1087" s="459"/>
      <c r="HU1087" s="459"/>
      <c r="HV1087" s="459"/>
      <c r="HW1087" s="459"/>
      <c r="HX1087" s="459"/>
      <c r="HY1087" s="459"/>
      <c r="HZ1087" s="459"/>
      <c r="IA1087" s="459"/>
      <c r="IB1087" s="459"/>
      <c r="IC1087" s="459"/>
      <c r="ID1087" s="459"/>
      <c r="IE1087" s="459"/>
      <c r="IF1087" s="459"/>
      <c r="IG1087" s="459"/>
      <c r="IH1087" s="459"/>
      <c r="II1087" s="459"/>
      <c r="IJ1087" s="459"/>
      <c r="IK1087" s="459"/>
      <c r="IL1087" s="459"/>
      <c r="IM1087" s="459"/>
      <c r="IN1087" s="459"/>
      <c r="IO1087" s="459"/>
      <c r="IP1087" s="459"/>
      <c r="IQ1087" s="459"/>
      <c r="IR1087" s="459"/>
      <c r="IS1087" s="459"/>
      <c r="IT1087" s="459"/>
      <c r="IU1087" s="459"/>
      <c r="IV1087" s="459"/>
      <c r="RS1087" s="252"/>
    </row>
    <row r="1088" spans="1:487" s="461" customFormat="1" ht="18">
      <c r="A1088" s="605" t="s">
        <v>561</v>
      </c>
      <c r="B1088" s="488"/>
      <c r="C1088" s="488"/>
      <c r="D1088" s="461" t="s">
        <v>132</v>
      </c>
      <c r="E1088" s="461">
        <f t="shared" si="16"/>
        <v>0</v>
      </c>
      <c r="F1088" s="524">
        <f t="shared" si="17"/>
        <v>0</v>
      </c>
      <c r="G1088" s="473"/>
      <c r="H1088" s="473"/>
      <c r="I1088" s="473"/>
      <c r="J1088" s="473"/>
      <c r="K1088" s="473"/>
      <c r="L1088" s="459"/>
      <c r="M1088" s="459"/>
      <c r="N1088" s="459"/>
      <c r="R1088" s="251"/>
      <c r="T1088" s="459"/>
      <c r="U1088" s="459"/>
      <c r="V1088" s="459"/>
      <c r="AA1088" s="251"/>
      <c r="AC1088" s="459"/>
      <c r="AD1088" s="459"/>
      <c r="AE1088" s="459"/>
      <c r="AJ1088" s="251"/>
      <c r="AL1088" s="459"/>
      <c r="AM1088" s="459"/>
      <c r="AN1088" s="459"/>
      <c r="AS1088" s="251"/>
      <c r="AU1088" s="459"/>
      <c r="AV1088" s="459"/>
      <c r="AW1088" s="459"/>
      <c r="BB1088" s="251"/>
      <c r="BD1088" s="459"/>
      <c r="BE1088" s="459"/>
      <c r="BF1088" s="459"/>
      <c r="BK1088" s="251"/>
      <c r="BM1088" s="459"/>
      <c r="BN1088" s="459"/>
      <c r="BO1088" s="459"/>
      <c r="BT1088" s="251"/>
      <c r="BV1088" s="459"/>
      <c r="BW1088" s="459"/>
      <c r="BX1088" s="459"/>
      <c r="CC1088" s="251"/>
      <c r="CE1088" s="459"/>
      <c r="CF1088" s="459"/>
      <c r="CG1088" s="459"/>
      <c r="CL1088" s="251"/>
      <c r="CN1088" s="459"/>
      <c r="CO1088" s="459"/>
      <c r="CP1088" s="459"/>
      <c r="CU1088" s="251"/>
      <c r="CW1088" s="459"/>
      <c r="CX1088" s="459"/>
      <c r="CY1088" s="459"/>
      <c r="DD1088" s="251"/>
      <c r="DF1088" s="459"/>
      <c r="DG1088" s="459"/>
      <c r="DH1088" s="459"/>
      <c r="DM1088" s="251"/>
      <c r="DO1088" s="459"/>
      <c r="DP1088" s="459"/>
      <c r="DQ1088" s="459"/>
      <c r="DV1088" s="251"/>
      <c r="DX1088" s="459"/>
      <c r="DY1088" s="459"/>
      <c r="DZ1088" s="459"/>
      <c r="EE1088" s="251"/>
      <c r="EG1088" s="459"/>
      <c r="EH1088" s="459"/>
      <c r="EI1088" s="459"/>
      <c r="EN1088" s="251"/>
      <c r="EP1088" s="459"/>
      <c r="EQ1088" s="459"/>
      <c r="ER1088" s="459"/>
      <c r="EW1088" s="251"/>
      <c r="EY1088" s="459"/>
      <c r="EZ1088" s="459"/>
      <c r="FA1088" s="459"/>
      <c r="FF1088" s="251"/>
      <c r="FH1088" s="459"/>
      <c r="FI1088" s="459"/>
      <c r="FJ1088" s="459"/>
      <c r="FO1088" s="251"/>
      <c r="FQ1088" s="459"/>
      <c r="FR1088" s="459"/>
      <c r="FS1088" s="459"/>
      <c r="FX1088" s="251"/>
      <c r="FZ1088" s="459"/>
      <c r="GA1088" s="459"/>
      <c r="GB1088" s="459"/>
      <c r="GG1088" s="251"/>
      <c r="GI1088" s="459"/>
      <c r="GJ1088" s="459"/>
      <c r="GK1088" s="459"/>
      <c r="GP1088" s="251"/>
      <c r="GR1088" s="459"/>
      <c r="GS1088" s="459"/>
      <c r="GT1088" s="459"/>
      <c r="GY1088" s="251"/>
      <c r="HA1088" s="459"/>
      <c r="HB1088" s="459"/>
      <c r="HC1088" s="459"/>
      <c r="HH1088" s="251"/>
      <c r="HJ1088" s="459"/>
      <c r="HK1088" s="459"/>
      <c r="HL1088" s="459"/>
      <c r="HQ1088" s="459"/>
      <c r="HR1088" s="459"/>
      <c r="HS1088" s="459"/>
      <c r="HT1088" s="459"/>
      <c r="HU1088" s="459"/>
      <c r="HV1088" s="459"/>
      <c r="HW1088" s="459"/>
      <c r="HX1088" s="459"/>
      <c r="HY1088" s="459"/>
      <c r="HZ1088" s="459"/>
      <c r="IA1088" s="459"/>
      <c r="IB1088" s="459"/>
      <c r="IC1088" s="459"/>
      <c r="ID1088" s="459"/>
      <c r="IE1088" s="459"/>
      <c r="IF1088" s="459"/>
      <c r="IG1088" s="459"/>
      <c r="IH1088" s="459"/>
      <c r="II1088" s="459"/>
      <c r="IJ1088" s="459"/>
      <c r="IK1088" s="459"/>
      <c r="IL1088" s="459"/>
      <c r="IM1088" s="459"/>
      <c r="IN1088" s="459"/>
      <c r="IO1088" s="459"/>
      <c r="IP1088" s="459"/>
      <c r="IQ1088" s="459"/>
      <c r="IR1088" s="459"/>
      <c r="IS1088" s="459"/>
      <c r="IT1088" s="459"/>
      <c r="IU1088" s="459"/>
      <c r="IV1088" s="459"/>
      <c r="RS1088" s="252"/>
    </row>
    <row r="1089" spans="1:487" s="461" customFormat="1" ht="18">
      <c r="A1089" s="605" t="s">
        <v>432</v>
      </c>
      <c r="B1089" s="488"/>
      <c r="C1089" s="488"/>
      <c r="D1089" s="461" t="s">
        <v>139</v>
      </c>
      <c r="E1089" s="461">
        <f t="shared" si="16"/>
        <v>14</v>
      </c>
      <c r="F1089" s="524">
        <f t="shared" si="17"/>
        <v>18</v>
      </c>
      <c r="G1089" s="502"/>
      <c r="H1089" s="502"/>
      <c r="I1089" s="473"/>
      <c r="J1089" s="473">
        <v>18</v>
      </c>
      <c r="K1089" s="473"/>
      <c r="L1089" s="509"/>
      <c r="M1089" s="459"/>
      <c r="N1089" s="459"/>
      <c r="R1089" s="251"/>
      <c r="T1089" s="459"/>
      <c r="U1089" s="459"/>
      <c r="V1089" s="459"/>
      <c r="AA1089" s="251"/>
      <c r="AC1089" s="459"/>
      <c r="AD1089" s="459"/>
      <c r="AE1089" s="459"/>
      <c r="AJ1089" s="251"/>
      <c r="AL1089" s="459"/>
      <c r="AM1089" s="459"/>
      <c r="AN1089" s="459"/>
      <c r="AS1089" s="251"/>
      <c r="AU1089" s="459"/>
      <c r="AV1089" s="459"/>
      <c r="AW1089" s="459"/>
      <c r="BB1089" s="251"/>
      <c r="BD1089" s="459"/>
      <c r="BE1089" s="459"/>
      <c r="BF1089" s="459"/>
      <c r="BK1089" s="251"/>
      <c r="BM1089" s="459"/>
      <c r="BN1089" s="459"/>
      <c r="BO1089" s="459"/>
      <c r="BT1089" s="251"/>
      <c r="BV1089" s="459"/>
      <c r="BW1089" s="459"/>
      <c r="BX1089" s="459"/>
      <c r="CC1089" s="251"/>
      <c r="CE1089" s="459"/>
      <c r="CF1089" s="459"/>
      <c r="CG1089" s="459"/>
      <c r="CL1089" s="251"/>
      <c r="CN1089" s="459"/>
      <c r="CO1089" s="459"/>
      <c r="CP1089" s="459"/>
      <c r="CU1089" s="251"/>
      <c r="CW1089" s="459"/>
      <c r="CX1089" s="459"/>
      <c r="CY1089" s="459"/>
      <c r="DD1089" s="251"/>
      <c r="DF1089" s="459"/>
      <c r="DG1089" s="459"/>
      <c r="DH1089" s="459"/>
      <c r="DM1089" s="251"/>
      <c r="DO1089" s="459"/>
      <c r="DP1089" s="459"/>
      <c r="DQ1089" s="459"/>
      <c r="DV1089" s="251"/>
      <c r="DX1089" s="459"/>
      <c r="DY1089" s="459"/>
      <c r="DZ1089" s="459"/>
      <c r="EE1089" s="251"/>
      <c r="EG1089" s="459"/>
      <c r="EH1089" s="459"/>
      <c r="EI1089" s="459"/>
      <c r="EN1089" s="251"/>
      <c r="EP1089" s="459"/>
      <c r="EQ1089" s="459"/>
      <c r="ER1089" s="459"/>
      <c r="EW1089" s="251"/>
      <c r="EY1089" s="459"/>
      <c r="EZ1089" s="459"/>
      <c r="FA1089" s="459"/>
      <c r="FF1089" s="251"/>
      <c r="FH1089" s="459"/>
      <c r="FI1089" s="459"/>
      <c r="FJ1089" s="459"/>
      <c r="FO1089" s="251"/>
      <c r="FQ1089" s="459"/>
      <c r="FR1089" s="459"/>
      <c r="FS1089" s="459"/>
      <c r="FX1089" s="251"/>
      <c r="FZ1089" s="459"/>
      <c r="GA1089" s="459"/>
      <c r="GB1089" s="459"/>
      <c r="GG1089" s="251"/>
      <c r="GI1089" s="459"/>
      <c r="GJ1089" s="459"/>
      <c r="GK1089" s="459"/>
      <c r="GP1089" s="251"/>
      <c r="GR1089" s="459"/>
      <c r="GS1089" s="459"/>
      <c r="GT1089" s="459"/>
      <c r="GY1089" s="251"/>
      <c r="HA1089" s="459"/>
      <c r="HB1089" s="459"/>
      <c r="HC1089" s="459"/>
      <c r="HH1089" s="251"/>
      <c r="HJ1089" s="459"/>
      <c r="HK1089" s="459"/>
      <c r="HL1089" s="459"/>
      <c r="HQ1089" s="459"/>
      <c r="HR1089" s="459"/>
      <c r="HS1089" s="459"/>
      <c r="HT1089" s="459"/>
      <c r="HU1089" s="459"/>
      <c r="HV1089" s="459"/>
      <c r="HW1089" s="459"/>
      <c r="HX1089" s="459"/>
      <c r="HY1089" s="459"/>
      <c r="HZ1089" s="459"/>
      <c r="IA1089" s="459"/>
      <c r="IB1089" s="459"/>
      <c r="IC1089" s="459"/>
      <c r="ID1089" s="459"/>
      <c r="IE1089" s="459"/>
      <c r="IF1089" s="459"/>
      <c r="IG1089" s="459"/>
      <c r="IH1089" s="459"/>
      <c r="II1089" s="459"/>
      <c r="IJ1089" s="459"/>
      <c r="IK1089" s="459"/>
      <c r="IL1089" s="459"/>
      <c r="IM1089" s="459"/>
      <c r="IN1089" s="459"/>
      <c r="IO1089" s="459"/>
      <c r="IP1089" s="459"/>
      <c r="IQ1089" s="459"/>
      <c r="IR1089" s="459"/>
      <c r="IS1089" s="459"/>
      <c r="IT1089" s="459"/>
      <c r="IU1089" s="459"/>
      <c r="IV1089" s="459"/>
      <c r="RS1089" s="252"/>
    </row>
    <row r="1090" spans="1:487" s="461" customFormat="1" ht="18">
      <c r="A1090" s="605" t="s">
        <v>2447</v>
      </c>
      <c r="B1090" s="459"/>
      <c r="C1090" s="488"/>
      <c r="D1090" s="606" t="s">
        <v>129</v>
      </c>
      <c r="E1090" s="461">
        <f t="shared" si="16"/>
        <v>1</v>
      </c>
      <c r="F1090" s="524">
        <f t="shared" si="17"/>
        <v>0</v>
      </c>
      <c r="G1090" s="473"/>
      <c r="H1090" s="473"/>
      <c r="I1090" s="473"/>
      <c r="J1090" s="473"/>
      <c r="K1090" s="473"/>
      <c r="L1090" s="509"/>
      <c r="M1090" s="459"/>
      <c r="N1090" s="459"/>
      <c r="R1090" s="251"/>
      <c r="T1090" s="459"/>
      <c r="U1090" s="459"/>
      <c r="V1090" s="459"/>
      <c r="AA1090" s="251"/>
      <c r="AC1090" s="459"/>
      <c r="AD1090" s="459"/>
      <c r="AE1090" s="459"/>
      <c r="AJ1090" s="251"/>
      <c r="AL1090" s="459"/>
      <c r="AM1090" s="459"/>
      <c r="AN1090" s="459"/>
      <c r="AS1090" s="251"/>
      <c r="AU1090" s="459"/>
      <c r="AV1090" s="459"/>
      <c r="AW1090" s="459"/>
      <c r="BB1090" s="251"/>
      <c r="BD1090" s="459"/>
      <c r="BE1090" s="459"/>
      <c r="BF1090" s="459"/>
      <c r="BK1090" s="251"/>
      <c r="BM1090" s="459"/>
      <c r="BN1090" s="459"/>
      <c r="BO1090" s="459"/>
      <c r="BT1090" s="251"/>
      <c r="BV1090" s="459"/>
      <c r="BW1090" s="459"/>
      <c r="BX1090" s="459"/>
      <c r="CC1090" s="251"/>
      <c r="CE1090" s="459"/>
      <c r="CF1090" s="459"/>
      <c r="CG1090" s="459"/>
      <c r="CL1090" s="251"/>
      <c r="CN1090" s="459"/>
      <c r="CO1090" s="459"/>
      <c r="CP1090" s="459"/>
      <c r="CU1090" s="251"/>
      <c r="CW1090" s="459"/>
      <c r="CX1090" s="459"/>
      <c r="CY1090" s="459"/>
      <c r="DD1090" s="251"/>
      <c r="DF1090" s="459"/>
      <c r="DG1090" s="459"/>
      <c r="DH1090" s="459"/>
      <c r="DM1090" s="251"/>
      <c r="DO1090" s="459"/>
      <c r="DP1090" s="459"/>
      <c r="DQ1090" s="459"/>
      <c r="DV1090" s="251"/>
      <c r="DX1090" s="459"/>
      <c r="DY1090" s="459"/>
      <c r="DZ1090" s="459"/>
      <c r="EE1090" s="251"/>
      <c r="EG1090" s="459"/>
      <c r="EH1090" s="459"/>
      <c r="EI1090" s="459"/>
      <c r="EN1090" s="251"/>
      <c r="EP1090" s="459"/>
      <c r="EQ1090" s="459"/>
      <c r="ER1090" s="459"/>
      <c r="EW1090" s="251"/>
      <c r="EY1090" s="459"/>
      <c r="EZ1090" s="459"/>
      <c r="FA1090" s="459"/>
      <c r="FF1090" s="251"/>
      <c r="FH1090" s="459"/>
      <c r="FI1090" s="459"/>
      <c r="FJ1090" s="459"/>
      <c r="FO1090" s="251"/>
      <c r="FQ1090" s="459"/>
      <c r="FR1090" s="459"/>
      <c r="FS1090" s="459"/>
      <c r="FX1090" s="251"/>
      <c r="FZ1090" s="459"/>
      <c r="GA1090" s="459"/>
      <c r="GB1090" s="459"/>
      <c r="GG1090" s="251"/>
      <c r="GI1090" s="459"/>
      <c r="GJ1090" s="459"/>
      <c r="GK1090" s="459"/>
      <c r="GP1090" s="251"/>
      <c r="GR1090" s="459"/>
      <c r="GS1090" s="459"/>
      <c r="GT1090" s="459"/>
      <c r="GY1090" s="251"/>
      <c r="HA1090" s="459"/>
      <c r="HB1090" s="459"/>
      <c r="HC1090" s="459"/>
      <c r="HH1090" s="251"/>
      <c r="HJ1090" s="459"/>
      <c r="HK1090" s="459"/>
      <c r="HL1090" s="459"/>
      <c r="HQ1090" s="459"/>
      <c r="HR1090" s="459"/>
      <c r="HS1090" s="459"/>
      <c r="HT1090" s="459"/>
      <c r="HU1090" s="459"/>
      <c r="HV1090" s="459"/>
      <c r="HW1090" s="459"/>
      <c r="HX1090" s="459"/>
      <c r="HY1090" s="459"/>
      <c r="HZ1090" s="459"/>
      <c r="IA1090" s="459"/>
      <c r="IB1090" s="459"/>
      <c r="IC1090" s="459"/>
      <c r="ID1090" s="459"/>
      <c r="IE1090" s="459"/>
      <c r="IF1090" s="459"/>
      <c r="IG1090" s="459"/>
      <c r="IH1090" s="459"/>
      <c r="II1090" s="459"/>
      <c r="IJ1090" s="459"/>
      <c r="IK1090" s="459"/>
      <c r="IL1090" s="459"/>
      <c r="IM1090" s="459"/>
      <c r="IN1090" s="459"/>
      <c r="IO1090" s="459"/>
      <c r="IP1090" s="459"/>
      <c r="IQ1090" s="459"/>
      <c r="IR1090" s="459"/>
      <c r="IS1090" s="459"/>
      <c r="IT1090" s="459"/>
      <c r="IU1090" s="459"/>
      <c r="IV1090" s="459"/>
      <c r="RS1090" s="252"/>
    </row>
    <row r="1091" spans="1:487" s="461" customFormat="1" ht="18">
      <c r="A1091" s="605" t="s">
        <v>2069</v>
      </c>
      <c r="B1091" s="459"/>
      <c r="C1091" s="488"/>
      <c r="D1091" s="606" t="s">
        <v>129</v>
      </c>
      <c r="E1091" s="461">
        <f t="shared" si="16"/>
        <v>0</v>
      </c>
      <c r="F1091" s="524">
        <f t="shared" si="17"/>
        <v>0</v>
      </c>
      <c r="G1091" s="473"/>
      <c r="H1091" s="473"/>
      <c r="I1091" s="473"/>
      <c r="J1091" s="473"/>
      <c r="K1091" s="473"/>
      <c r="L1091" s="459"/>
      <c r="M1091" s="459"/>
      <c r="N1091" s="459"/>
      <c r="R1091" s="251"/>
      <c r="T1091" s="459"/>
      <c r="U1091" s="459"/>
      <c r="V1091" s="459"/>
      <c r="AA1091" s="251"/>
      <c r="AC1091" s="459"/>
      <c r="AD1091" s="459"/>
      <c r="AE1091" s="459"/>
      <c r="AJ1091" s="251"/>
      <c r="AL1091" s="459"/>
      <c r="AM1091" s="459"/>
      <c r="AN1091" s="459"/>
      <c r="AS1091" s="251"/>
      <c r="AU1091" s="459"/>
      <c r="AV1091" s="459"/>
      <c r="AW1091" s="459"/>
      <c r="BB1091" s="251"/>
      <c r="BD1091" s="459"/>
      <c r="BE1091" s="459"/>
      <c r="BF1091" s="459"/>
      <c r="BK1091" s="251"/>
      <c r="BM1091" s="459"/>
      <c r="BN1091" s="459"/>
      <c r="BO1091" s="459"/>
      <c r="BT1091" s="251"/>
      <c r="BV1091" s="459"/>
      <c r="BW1091" s="459"/>
      <c r="BX1091" s="459"/>
      <c r="CC1091" s="251"/>
      <c r="CE1091" s="459"/>
      <c r="CF1091" s="459"/>
      <c r="CG1091" s="459"/>
      <c r="CL1091" s="251"/>
      <c r="CN1091" s="459"/>
      <c r="CO1091" s="459"/>
      <c r="CP1091" s="459"/>
      <c r="CU1091" s="251"/>
      <c r="CW1091" s="459"/>
      <c r="CX1091" s="459"/>
      <c r="CY1091" s="459"/>
      <c r="DD1091" s="251"/>
      <c r="DF1091" s="459"/>
      <c r="DG1091" s="459"/>
      <c r="DH1091" s="459"/>
      <c r="DM1091" s="251"/>
      <c r="DO1091" s="459"/>
      <c r="DP1091" s="459"/>
      <c r="DQ1091" s="459"/>
      <c r="DV1091" s="251"/>
      <c r="DX1091" s="459"/>
      <c r="DY1091" s="459"/>
      <c r="DZ1091" s="459"/>
      <c r="EE1091" s="251"/>
      <c r="EG1091" s="459"/>
      <c r="EH1091" s="459"/>
      <c r="EI1091" s="459"/>
      <c r="EN1091" s="251"/>
      <c r="EP1091" s="459"/>
      <c r="EQ1091" s="459"/>
      <c r="ER1091" s="459"/>
      <c r="EW1091" s="251"/>
      <c r="EY1091" s="459"/>
      <c r="EZ1091" s="459"/>
      <c r="FA1091" s="459"/>
      <c r="FF1091" s="251"/>
      <c r="FH1091" s="459"/>
      <c r="FI1091" s="459"/>
      <c r="FJ1091" s="459"/>
      <c r="FO1091" s="251"/>
      <c r="FQ1091" s="459"/>
      <c r="FR1091" s="459"/>
      <c r="FS1091" s="459"/>
      <c r="FX1091" s="251"/>
      <c r="FZ1091" s="459"/>
      <c r="GA1091" s="459"/>
      <c r="GB1091" s="459"/>
      <c r="GG1091" s="251"/>
      <c r="GI1091" s="459"/>
      <c r="GJ1091" s="459"/>
      <c r="GK1091" s="459"/>
      <c r="GP1091" s="251"/>
      <c r="GR1091" s="459"/>
      <c r="GS1091" s="459"/>
      <c r="GT1091" s="459"/>
      <c r="GY1091" s="251"/>
      <c r="HA1091" s="459"/>
      <c r="HB1091" s="459"/>
      <c r="HC1091" s="459"/>
      <c r="HH1091" s="251"/>
      <c r="HJ1091" s="459"/>
      <c r="HK1091" s="459"/>
      <c r="HL1091" s="459"/>
      <c r="HQ1091" s="459"/>
      <c r="HR1091" s="459"/>
      <c r="HS1091" s="459"/>
      <c r="HT1091" s="459"/>
      <c r="HU1091" s="459"/>
      <c r="HV1091" s="459"/>
      <c r="HW1091" s="459"/>
      <c r="HX1091" s="459"/>
      <c r="HY1091" s="459"/>
      <c r="HZ1091" s="459"/>
      <c r="IA1091" s="459"/>
      <c r="IB1091" s="459"/>
      <c r="IC1091" s="459"/>
      <c r="ID1091" s="459"/>
      <c r="IE1091" s="459"/>
      <c r="IF1091" s="459"/>
      <c r="IG1091" s="459"/>
      <c r="IH1091" s="459"/>
      <c r="II1091" s="459"/>
      <c r="IJ1091" s="459"/>
      <c r="IK1091" s="459"/>
      <c r="IL1091" s="459"/>
      <c r="IM1091" s="459"/>
      <c r="IN1091" s="459"/>
      <c r="IO1091" s="459"/>
      <c r="IP1091" s="459"/>
      <c r="IQ1091" s="459"/>
      <c r="IR1091" s="459"/>
      <c r="IS1091" s="459"/>
      <c r="IT1091" s="459"/>
      <c r="IU1091" s="459"/>
      <c r="IV1091" s="459"/>
      <c r="RS1091" s="252"/>
    </row>
    <row r="1092" spans="1:487" s="461" customFormat="1" ht="18">
      <c r="A1092" s="605" t="s">
        <v>904</v>
      </c>
      <c r="B1092" s="488"/>
      <c r="C1092" s="488"/>
      <c r="D1092" s="461" t="s">
        <v>131</v>
      </c>
      <c r="E1092" s="461">
        <f t="shared" si="16"/>
        <v>1</v>
      </c>
      <c r="F1092" s="524">
        <f t="shared" si="17"/>
        <v>30</v>
      </c>
      <c r="G1092" s="473"/>
      <c r="H1092" s="473"/>
      <c r="I1092" s="473">
        <v>25</v>
      </c>
      <c r="J1092" s="473">
        <v>5</v>
      </c>
      <c r="K1092" s="473"/>
      <c r="L1092" s="459"/>
      <c r="M1092" s="459"/>
      <c r="N1092" s="459"/>
      <c r="R1092" s="251"/>
      <c r="T1092" s="459"/>
      <c r="U1092" s="459"/>
      <c r="V1092" s="459"/>
      <c r="AA1092" s="251"/>
      <c r="AC1092" s="459"/>
      <c r="AD1092" s="459"/>
      <c r="AE1092" s="459"/>
      <c r="AJ1092" s="251"/>
      <c r="AL1092" s="459"/>
      <c r="AM1092" s="459"/>
      <c r="AN1092" s="459"/>
      <c r="AS1092" s="251"/>
      <c r="AU1092" s="459"/>
      <c r="AV1092" s="459"/>
      <c r="AW1092" s="459"/>
      <c r="BB1092" s="251"/>
      <c r="BD1092" s="459"/>
      <c r="BE1092" s="459"/>
      <c r="BF1092" s="459"/>
      <c r="BK1092" s="251"/>
      <c r="BM1092" s="459"/>
      <c r="BN1092" s="459"/>
      <c r="BO1092" s="459"/>
      <c r="BT1092" s="251"/>
      <c r="BV1092" s="459"/>
      <c r="BW1092" s="459"/>
      <c r="BX1092" s="459"/>
      <c r="CC1092" s="251"/>
      <c r="CE1092" s="459"/>
      <c r="CF1092" s="459"/>
      <c r="CG1092" s="459"/>
      <c r="CL1092" s="251"/>
      <c r="CN1092" s="459"/>
      <c r="CO1092" s="459"/>
      <c r="CP1092" s="459"/>
      <c r="CU1092" s="251"/>
      <c r="CW1092" s="459"/>
      <c r="CX1092" s="459"/>
      <c r="CY1092" s="459"/>
      <c r="DD1092" s="251"/>
      <c r="DF1092" s="459"/>
      <c r="DG1092" s="459"/>
      <c r="DH1092" s="459"/>
      <c r="DM1092" s="251"/>
      <c r="DO1092" s="459"/>
      <c r="DP1092" s="459"/>
      <c r="DQ1092" s="459"/>
      <c r="DV1092" s="251"/>
      <c r="DX1092" s="459"/>
      <c r="DY1092" s="459"/>
      <c r="DZ1092" s="459"/>
      <c r="EE1092" s="251"/>
      <c r="EG1092" s="459"/>
      <c r="EH1092" s="459"/>
      <c r="EI1092" s="459"/>
      <c r="EN1092" s="251"/>
      <c r="EP1092" s="459"/>
      <c r="EQ1092" s="459"/>
      <c r="ER1092" s="459"/>
      <c r="EW1092" s="251"/>
      <c r="EY1092" s="459"/>
      <c r="EZ1092" s="459"/>
      <c r="FA1092" s="459"/>
      <c r="FF1092" s="251"/>
      <c r="FH1092" s="459"/>
      <c r="FI1092" s="459"/>
      <c r="FJ1092" s="459"/>
      <c r="FO1092" s="251"/>
      <c r="FQ1092" s="459"/>
      <c r="FR1092" s="459"/>
      <c r="FS1092" s="459"/>
      <c r="FX1092" s="251"/>
      <c r="FZ1092" s="459"/>
      <c r="GA1092" s="459"/>
      <c r="GB1092" s="459"/>
      <c r="GG1092" s="251"/>
      <c r="GI1092" s="459"/>
      <c r="GJ1092" s="459"/>
      <c r="GK1092" s="459"/>
      <c r="GP1092" s="251"/>
      <c r="GR1092" s="459"/>
      <c r="GS1092" s="459"/>
      <c r="GT1092" s="459"/>
      <c r="GY1092" s="251"/>
      <c r="HA1092" s="459"/>
      <c r="HB1092" s="459"/>
      <c r="HC1092" s="459"/>
      <c r="HH1092" s="251"/>
      <c r="HJ1092" s="459"/>
      <c r="HK1092" s="459"/>
      <c r="HL1092" s="459"/>
      <c r="HQ1092" s="459"/>
      <c r="HR1092" s="459"/>
      <c r="HS1092" s="459"/>
      <c r="HT1092" s="459"/>
      <c r="HU1092" s="459"/>
      <c r="HV1092" s="459"/>
      <c r="HW1092" s="459"/>
      <c r="HX1092" s="459"/>
      <c r="HY1092" s="459"/>
      <c r="HZ1092" s="459"/>
      <c r="IA1092" s="459"/>
      <c r="IB1092" s="459"/>
      <c r="IC1092" s="459"/>
      <c r="ID1092" s="459"/>
      <c r="IE1092" s="459"/>
      <c r="IF1092" s="459"/>
      <c r="IG1092" s="459"/>
      <c r="IH1092" s="459"/>
      <c r="II1092" s="459"/>
      <c r="IJ1092" s="459"/>
      <c r="IK1092" s="459"/>
      <c r="IL1092" s="459"/>
      <c r="IM1092" s="459"/>
      <c r="IN1092" s="459"/>
      <c r="IO1092" s="459"/>
      <c r="IP1092" s="459"/>
      <c r="IQ1092" s="459"/>
      <c r="IR1092" s="459"/>
      <c r="IS1092" s="459"/>
      <c r="IT1092" s="459"/>
      <c r="IU1092" s="459"/>
      <c r="IV1092" s="459"/>
      <c r="RS1092" s="252"/>
    </row>
    <row r="1093" spans="1:487" s="461" customFormat="1" ht="18">
      <c r="A1093" s="605" t="s">
        <v>593</v>
      </c>
      <c r="B1093" s="488"/>
      <c r="C1093" s="488"/>
      <c r="D1093" s="461" t="s">
        <v>140</v>
      </c>
      <c r="E1093" s="461">
        <f t="shared" si="16"/>
        <v>10</v>
      </c>
      <c r="F1093" s="524">
        <f t="shared" si="17"/>
        <v>123</v>
      </c>
      <c r="G1093" s="502"/>
      <c r="H1093" s="502"/>
      <c r="I1093" s="473">
        <v>80</v>
      </c>
      <c r="J1093" s="473">
        <v>43</v>
      </c>
      <c r="K1093" s="473"/>
      <c r="L1093" s="459"/>
      <c r="N1093" s="459"/>
      <c r="R1093" s="251"/>
      <c r="T1093" s="459"/>
      <c r="U1093" s="459"/>
      <c r="V1093" s="459"/>
      <c r="AA1093" s="251"/>
      <c r="AC1093" s="459"/>
      <c r="AD1093" s="459"/>
      <c r="AE1093" s="459"/>
      <c r="AJ1093" s="251"/>
      <c r="AL1093" s="459"/>
      <c r="AM1093" s="459"/>
      <c r="AN1093" s="459"/>
      <c r="AS1093" s="251"/>
      <c r="AU1093" s="459"/>
      <c r="AV1093" s="459"/>
      <c r="AW1093" s="459"/>
      <c r="BB1093" s="251"/>
      <c r="BD1093" s="459"/>
      <c r="BE1093" s="459"/>
      <c r="BF1093" s="459"/>
      <c r="BK1093" s="251"/>
      <c r="BM1093" s="459"/>
      <c r="BN1093" s="459"/>
      <c r="BO1093" s="459"/>
      <c r="BT1093" s="251"/>
      <c r="BV1093" s="459"/>
      <c r="BW1093" s="459"/>
      <c r="BX1093" s="459"/>
      <c r="CC1093" s="251"/>
      <c r="CE1093" s="459"/>
      <c r="CF1093" s="459"/>
      <c r="CG1093" s="459"/>
      <c r="CL1093" s="251"/>
      <c r="CN1093" s="459"/>
      <c r="CO1093" s="459"/>
      <c r="CP1093" s="459"/>
      <c r="CU1093" s="251"/>
      <c r="CW1093" s="459"/>
      <c r="CX1093" s="459"/>
      <c r="CY1093" s="459"/>
      <c r="DD1093" s="251"/>
      <c r="DF1093" s="459"/>
      <c r="DG1093" s="459"/>
      <c r="DH1093" s="459"/>
      <c r="DM1093" s="251"/>
      <c r="DO1093" s="459"/>
      <c r="DP1093" s="459"/>
      <c r="DQ1093" s="459"/>
      <c r="DV1093" s="251"/>
      <c r="DX1093" s="459"/>
      <c r="DY1093" s="459"/>
      <c r="DZ1093" s="459"/>
      <c r="EE1093" s="251"/>
      <c r="EG1093" s="459"/>
      <c r="EH1093" s="459"/>
      <c r="EI1093" s="459"/>
      <c r="EN1093" s="251"/>
      <c r="EP1093" s="459"/>
      <c r="EQ1093" s="459"/>
      <c r="ER1093" s="459"/>
      <c r="EW1093" s="251"/>
      <c r="EY1093" s="459"/>
      <c r="EZ1093" s="459"/>
      <c r="FA1093" s="459"/>
      <c r="FF1093" s="251"/>
      <c r="FH1093" s="459"/>
      <c r="FI1093" s="459"/>
      <c r="FJ1093" s="459"/>
      <c r="FO1093" s="251"/>
      <c r="FQ1093" s="459"/>
      <c r="FR1093" s="459"/>
      <c r="FS1093" s="459"/>
      <c r="FX1093" s="251"/>
      <c r="FZ1093" s="459"/>
      <c r="GA1093" s="459"/>
      <c r="GB1093" s="459"/>
      <c r="GG1093" s="251"/>
      <c r="GI1093" s="459"/>
      <c r="GJ1093" s="459"/>
      <c r="GK1093" s="459"/>
      <c r="GP1093" s="251"/>
      <c r="GR1093" s="459"/>
      <c r="GS1093" s="459"/>
      <c r="GT1093" s="459"/>
      <c r="GY1093" s="251"/>
      <c r="HA1093" s="459"/>
      <c r="HB1093" s="459"/>
      <c r="HC1093" s="459"/>
      <c r="HH1093" s="251"/>
      <c r="HJ1093" s="459"/>
      <c r="HK1093" s="459"/>
      <c r="HL1093" s="459"/>
      <c r="HQ1093" s="459"/>
      <c r="HR1093" s="459"/>
      <c r="HS1093" s="459"/>
      <c r="HT1093" s="459"/>
      <c r="HU1093" s="459"/>
      <c r="HV1093" s="459"/>
      <c r="HW1093" s="459"/>
      <c r="HX1093" s="459"/>
      <c r="HY1093" s="459"/>
      <c r="HZ1093" s="459"/>
      <c r="IA1093" s="459"/>
      <c r="IB1093" s="459"/>
      <c r="IC1093" s="459"/>
      <c r="ID1093" s="459"/>
      <c r="IE1093" s="459"/>
      <c r="IF1093" s="459"/>
      <c r="IG1093" s="459"/>
      <c r="IH1093" s="459"/>
      <c r="II1093" s="459"/>
      <c r="IJ1093" s="459"/>
      <c r="IK1093" s="459"/>
      <c r="IL1093" s="459"/>
      <c r="IM1093" s="459"/>
      <c r="IN1093" s="459"/>
      <c r="IO1093" s="459"/>
      <c r="IP1093" s="459"/>
      <c r="IQ1093" s="459"/>
      <c r="IR1093" s="459"/>
      <c r="IS1093" s="459"/>
      <c r="IT1093" s="459"/>
      <c r="IU1093" s="459"/>
      <c r="IV1093" s="459"/>
      <c r="RS1093" s="252"/>
    </row>
    <row r="1094" spans="1:487" s="461" customFormat="1" ht="18">
      <c r="A1094" s="605" t="s">
        <v>792</v>
      </c>
      <c r="B1094" s="459"/>
      <c r="C1094" s="488"/>
      <c r="D1094" s="461" t="s">
        <v>134</v>
      </c>
      <c r="E1094" s="461">
        <f t="shared" si="16"/>
        <v>20</v>
      </c>
      <c r="F1094" s="524">
        <f t="shared" si="17"/>
        <v>0</v>
      </c>
      <c r="G1094" s="502"/>
      <c r="H1094" s="473"/>
      <c r="I1094" s="473"/>
      <c r="J1094" s="473"/>
      <c r="K1094" s="473"/>
      <c r="L1094" s="459"/>
      <c r="M1094" s="459"/>
      <c r="N1094" s="459"/>
      <c r="R1094" s="251"/>
      <c r="T1094" s="459"/>
      <c r="U1094" s="459"/>
      <c r="V1094" s="459"/>
      <c r="AA1094" s="251"/>
      <c r="AC1094" s="459"/>
      <c r="AD1094" s="459"/>
      <c r="AE1094" s="459"/>
      <c r="AJ1094" s="251"/>
      <c r="AL1094" s="459"/>
      <c r="AM1094" s="459"/>
      <c r="AN1094" s="459"/>
      <c r="AS1094" s="251"/>
      <c r="AU1094" s="459"/>
      <c r="AV1094" s="459"/>
      <c r="AW1094" s="459"/>
      <c r="BB1094" s="251"/>
      <c r="BD1094" s="459"/>
      <c r="BE1094" s="459"/>
      <c r="BF1094" s="459"/>
      <c r="BK1094" s="251"/>
      <c r="BM1094" s="459"/>
      <c r="BN1094" s="459"/>
      <c r="BO1094" s="459"/>
      <c r="BT1094" s="251"/>
      <c r="BV1094" s="459"/>
      <c r="BW1094" s="459"/>
      <c r="BX1094" s="459"/>
      <c r="CC1094" s="251"/>
      <c r="CE1094" s="459"/>
      <c r="CF1094" s="459"/>
      <c r="CG1094" s="459"/>
      <c r="CL1094" s="251"/>
      <c r="CN1094" s="459"/>
      <c r="CO1094" s="459"/>
      <c r="CP1094" s="459"/>
      <c r="CU1094" s="251"/>
      <c r="CW1094" s="459"/>
      <c r="CX1094" s="459"/>
      <c r="CY1094" s="459"/>
      <c r="DD1094" s="251"/>
      <c r="DF1094" s="459"/>
      <c r="DG1094" s="459"/>
      <c r="DH1094" s="459"/>
      <c r="DM1094" s="251"/>
      <c r="DO1094" s="459"/>
      <c r="DP1094" s="459"/>
      <c r="DQ1094" s="459"/>
      <c r="DV1094" s="251"/>
      <c r="DX1094" s="459"/>
      <c r="DY1094" s="459"/>
      <c r="DZ1094" s="459"/>
      <c r="EE1094" s="251"/>
      <c r="EG1094" s="459"/>
      <c r="EH1094" s="459"/>
      <c r="EI1094" s="459"/>
      <c r="EN1094" s="251"/>
      <c r="EP1094" s="459"/>
      <c r="EQ1094" s="459"/>
      <c r="ER1094" s="459"/>
      <c r="EW1094" s="251"/>
      <c r="EY1094" s="459"/>
      <c r="EZ1094" s="459"/>
      <c r="FA1094" s="459"/>
      <c r="FF1094" s="251"/>
      <c r="FH1094" s="459"/>
      <c r="FI1094" s="459"/>
      <c r="FJ1094" s="459"/>
      <c r="FO1094" s="251"/>
      <c r="FQ1094" s="459"/>
      <c r="FR1094" s="459"/>
      <c r="FS1094" s="459"/>
      <c r="FX1094" s="251"/>
      <c r="FZ1094" s="459"/>
      <c r="GA1094" s="459"/>
      <c r="GB1094" s="459"/>
      <c r="GG1094" s="251"/>
      <c r="GI1094" s="459"/>
      <c r="GJ1094" s="459"/>
      <c r="GK1094" s="459"/>
      <c r="GP1094" s="251"/>
      <c r="GR1094" s="459"/>
      <c r="GS1094" s="459"/>
      <c r="GT1094" s="459"/>
      <c r="GY1094" s="251"/>
      <c r="HA1094" s="459"/>
      <c r="HB1094" s="459"/>
      <c r="HC1094" s="459"/>
      <c r="HH1094" s="251"/>
      <c r="HJ1094" s="459"/>
      <c r="HK1094" s="459"/>
      <c r="HL1094" s="459"/>
      <c r="HQ1094" s="459"/>
      <c r="HR1094" s="459"/>
      <c r="HS1094" s="459"/>
      <c r="HT1094" s="459"/>
      <c r="HU1094" s="459"/>
      <c r="HV1094" s="459"/>
      <c r="HW1094" s="459"/>
      <c r="HX1094" s="459"/>
      <c r="HY1094" s="459"/>
      <c r="HZ1094" s="459"/>
      <c r="IA1094" s="459"/>
      <c r="IB1094" s="459"/>
      <c r="IC1094" s="459"/>
      <c r="ID1094" s="459"/>
      <c r="IE1094" s="459"/>
      <c r="IF1094" s="459"/>
      <c r="IG1094" s="459"/>
      <c r="IH1094" s="459"/>
      <c r="II1094" s="459"/>
      <c r="IJ1094" s="459"/>
      <c r="IK1094" s="459"/>
      <c r="IL1094" s="459"/>
      <c r="IM1094" s="459"/>
      <c r="IN1094" s="459"/>
      <c r="IO1094" s="459"/>
      <c r="IP1094" s="459"/>
      <c r="IQ1094" s="459"/>
      <c r="IR1094" s="459"/>
      <c r="IS1094" s="459"/>
      <c r="IT1094" s="459"/>
      <c r="IU1094" s="459"/>
      <c r="IV1094" s="459"/>
      <c r="RS1094" s="252"/>
    </row>
    <row r="1095" spans="1:487" s="461" customFormat="1" ht="18">
      <c r="A1095" s="605" t="s">
        <v>782</v>
      </c>
      <c r="B1095" s="459"/>
      <c r="C1095" s="488"/>
      <c r="D1095" s="461" t="s">
        <v>137</v>
      </c>
      <c r="E1095" s="461">
        <f t="shared" si="16"/>
        <v>3</v>
      </c>
      <c r="F1095" s="524">
        <f t="shared" si="17"/>
        <v>13</v>
      </c>
      <c r="G1095" s="502"/>
      <c r="H1095" s="502">
        <v>13</v>
      </c>
      <c r="I1095" s="473"/>
      <c r="J1095" s="473"/>
      <c r="K1095" s="473"/>
      <c r="L1095" s="459"/>
      <c r="M1095" s="459"/>
      <c r="N1095" s="459"/>
      <c r="R1095" s="251"/>
      <c r="T1095" s="459"/>
      <c r="U1095" s="459"/>
      <c r="V1095" s="459"/>
      <c r="AA1095" s="251"/>
      <c r="AC1095" s="459"/>
      <c r="AD1095" s="459"/>
      <c r="AE1095" s="459"/>
      <c r="AJ1095" s="251"/>
      <c r="AL1095" s="459"/>
      <c r="AM1095" s="459"/>
      <c r="AN1095" s="459"/>
      <c r="AS1095" s="251"/>
      <c r="AU1095" s="459"/>
      <c r="AV1095" s="459"/>
      <c r="AW1095" s="459"/>
      <c r="BB1095" s="251"/>
      <c r="BD1095" s="459"/>
      <c r="BE1095" s="459"/>
      <c r="BF1095" s="459"/>
      <c r="BK1095" s="251"/>
      <c r="BM1095" s="459"/>
      <c r="BN1095" s="459"/>
      <c r="BO1095" s="459"/>
      <c r="BT1095" s="251"/>
      <c r="BV1095" s="459"/>
      <c r="BW1095" s="459"/>
      <c r="BX1095" s="459"/>
      <c r="CC1095" s="251"/>
      <c r="CE1095" s="459"/>
      <c r="CF1095" s="459"/>
      <c r="CG1095" s="459"/>
      <c r="CL1095" s="251"/>
      <c r="CN1095" s="459"/>
      <c r="CO1095" s="459"/>
      <c r="CP1095" s="459"/>
      <c r="CU1095" s="251"/>
      <c r="CW1095" s="459"/>
      <c r="CX1095" s="459"/>
      <c r="CY1095" s="459"/>
      <c r="DD1095" s="251"/>
      <c r="DF1095" s="459"/>
      <c r="DG1095" s="459"/>
      <c r="DH1095" s="459"/>
      <c r="DM1095" s="251"/>
      <c r="DO1095" s="459"/>
      <c r="DP1095" s="459"/>
      <c r="DQ1095" s="459"/>
      <c r="DV1095" s="251"/>
      <c r="DX1095" s="459"/>
      <c r="DY1095" s="459"/>
      <c r="DZ1095" s="459"/>
      <c r="EE1095" s="251"/>
      <c r="EG1095" s="459"/>
      <c r="EH1095" s="459"/>
      <c r="EI1095" s="459"/>
      <c r="EN1095" s="251"/>
      <c r="EP1095" s="459"/>
      <c r="EQ1095" s="459"/>
      <c r="ER1095" s="459"/>
      <c r="EW1095" s="251"/>
      <c r="EY1095" s="459"/>
      <c r="EZ1095" s="459"/>
      <c r="FA1095" s="459"/>
      <c r="FF1095" s="251"/>
      <c r="FH1095" s="459"/>
      <c r="FI1095" s="459"/>
      <c r="FJ1095" s="459"/>
      <c r="FO1095" s="251"/>
      <c r="FQ1095" s="459"/>
      <c r="FR1095" s="459"/>
      <c r="FS1095" s="459"/>
      <c r="FX1095" s="251"/>
      <c r="FZ1095" s="459"/>
      <c r="GA1095" s="459"/>
      <c r="GB1095" s="459"/>
      <c r="GG1095" s="251"/>
      <c r="GI1095" s="459"/>
      <c r="GJ1095" s="459"/>
      <c r="GK1095" s="459"/>
      <c r="GP1095" s="251"/>
      <c r="GR1095" s="459"/>
      <c r="GS1095" s="459"/>
      <c r="GT1095" s="459"/>
      <c r="GY1095" s="251"/>
      <c r="HA1095" s="459"/>
      <c r="HB1095" s="459"/>
      <c r="HC1095" s="459"/>
      <c r="HH1095" s="251"/>
      <c r="HJ1095" s="459"/>
      <c r="HK1095" s="459"/>
      <c r="HL1095" s="459"/>
      <c r="HQ1095" s="459"/>
      <c r="HR1095" s="459"/>
      <c r="HS1095" s="459"/>
      <c r="HT1095" s="459"/>
      <c r="HU1095" s="459"/>
      <c r="HV1095" s="459"/>
      <c r="HW1095" s="459"/>
      <c r="HX1095" s="459"/>
      <c r="HY1095" s="459"/>
      <c r="HZ1095" s="459"/>
      <c r="IA1095" s="459"/>
      <c r="IB1095" s="459"/>
      <c r="IC1095" s="459"/>
      <c r="ID1095" s="459"/>
      <c r="IE1095" s="459"/>
      <c r="IF1095" s="459"/>
      <c r="IG1095" s="459"/>
      <c r="IH1095" s="459"/>
      <c r="II1095" s="459"/>
      <c r="IJ1095" s="459"/>
      <c r="IK1095" s="459"/>
      <c r="IL1095" s="459"/>
      <c r="IM1095" s="459"/>
      <c r="IN1095" s="459"/>
      <c r="IO1095" s="459"/>
      <c r="IP1095" s="459"/>
      <c r="IQ1095" s="459"/>
      <c r="IR1095" s="459"/>
      <c r="IS1095" s="459"/>
      <c r="IT1095" s="459"/>
      <c r="IU1095" s="459"/>
      <c r="IV1095" s="459"/>
      <c r="RS1095" s="252"/>
    </row>
    <row r="1096" spans="1:487" s="461" customFormat="1" ht="18">
      <c r="A1096" s="605" t="s">
        <v>1355</v>
      </c>
      <c r="B1096" s="459"/>
      <c r="C1096" s="488"/>
      <c r="D1096" s="606" t="s">
        <v>129</v>
      </c>
      <c r="E1096" s="461">
        <f t="shared" si="16"/>
        <v>2</v>
      </c>
      <c r="F1096" s="524">
        <f t="shared" si="17"/>
        <v>0</v>
      </c>
      <c r="G1096" s="473"/>
      <c r="H1096" s="473"/>
      <c r="I1096" s="473"/>
      <c r="J1096" s="473"/>
      <c r="K1096" s="473"/>
      <c r="L1096" s="459"/>
      <c r="M1096" s="459"/>
      <c r="N1096" s="459"/>
      <c r="R1096" s="251"/>
      <c r="T1096" s="459"/>
      <c r="U1096" s="459"/>
      <c r="V1096" s="459"/>
      <c r="AA1096" s="251"/>
      <c r="AC1096" s="459"/>
      <c r="AD1096" s="459"/>
      <c r="AE1096" s="459"/>
      <c r="AJ1096" s="251"/>
      <c r="AL1096" s="459"/>
      <c r="AM1096" s="459"/>
      <c r="AN1096" s="459"/>
      <c r="AS1096" s="251"/>
      <c r="AU1096" s="459"/>
      <c r="AV1096" s="459"/>
      <c r="AW1096" s="459"/>
      <c r="BB1096" s="251"/>
      <c r="BD1096" s="459"/>
      <c r="BE1096" s="459"/>
      <c r="BF1096" s="459"/>
      <c r="BK1096" s="251"/>
      <c r="BM1096" s="459"/>
      <c r="BN1096" s="459"/>
      <c r="BO1096" s="459"/>
      <c r="BT1096" s="251"/>
      <c r="BV1096" s="459"/>
      <c r="BW1096" s="459"/>
      <c r="BX1096" s="459"/>
      <c r="CC1096" s="251"/>
      <c r="CE1096" s="459"/>
      <c r="CF1096" s="459"/>
      <c r="CG1096" s="459"/>
      <c r="CL1096" s="251"/>
      <c r="CN1096" s="459"/>
      <c r="CO1096" s="459"/>
      <c r="CP1096" s="459"/>
      <c r="CU1096" s="251"/>
      <c r="CW1096" s="459"/>
      <c r="CX1096" s="459"/>
      <c r="CY1096" s="459"/>
      <c r="DD1096" s="251"/>
      <c r="DF1096" s="459"/>
      <c r="DG1096" s="459"/>
      <c r="DH1096" s="459"/>
      <c r="DM1096" s="251"/>
      <c r="DO1096" s="459"/>
      <c r="DP1096" s="459"/>
      <c r="DQ1096" s="459"/>
      <c r="DV1096" s="251"/>
      <c r="DX1096" s="459"/>
      <c r="DY1096" s="459"/>
      <c r="DZ1096" s="459"/>
      <c r="EE1096" s="251"/>
      <c r="EG1096" s="459"/>
      <c r="EH1096" s="459"/>
      <c r="EI1096" s="459"/>
      <c r="EN1096" s="251"/>
      <c r="EP1096" s="459"/>
      <c r="EQ1096" s="459"/>
      <c r="ER1096" s="459"/>
      <c r="EW1096" s="251"/>
      <c r="EY1096" s="459"/>
      <c r="EZ1096" s="459"/>
      <c r="FA1096" s="459"/>
      <c r="FF1096" s="251"/>
      <c r="FH1096" s="459"/>
      <c r="FI1096" s="459"/>
      <c r="FJ1096" s="459"/>
      <c r="FO1096" s="251"/>
      <c r="FQ1096" s="459"/>
      <c r="FR1096" s="459"/>
      <c r="FS1096" s="459"/>
      <c r="FX1096" s="251"/>
      <c r="FZ1096" s="459"/>
      <c r="GA1096" s="459"/>
      <c r="GB1096" s="459"/>
      <c r="GG1096" s="251"/>
      <c r="GI1096" s="459"/>
      <c r="GJ1096" s="459"/>
      <c r="GK1096" s="459"/>
      <c r="GP1096" s="251"/>
      <c r="GR1096" s="459"/>
      <c r="GS1096" s="459"/>
      <c r="GT1096" s="459"/>
      <c r="GY1096" s="251"/>
      <c r="HA1096" s="459"/>
      <c r="HB1096" s="459"/>
      <c r="HC1096" s="459"/>
      <c r="HH1096" s="251"/>
      <c r="HJ1096" s="459"/>
      <c r="HK1096" s="459"/>
      <c r="HL1096" s="459"/>
      <c r="HQ1096" s="459"/>
      <c r="HR1096" s="459"/>
      <c r="HS1096" s="459"/>
      <c r="HT1096" s="459"/>
      <c r="HU1096" s="459"/>
      <c r="HV1096" s="459"/>
      <c r="HW1096" s="459"/>
      <c r="HX1096" s="459"/>
      <c r="HY1096" s="459"/>
      <c r="HZ1096" s="459"/>
      <c r="IA1096" s="459"/>
      <c r="IB1096" s="459"/>
      <c r="IC1096" s="459"/>
      <c r="ID1096" s="459"/>
      <c r="IE1096" s="459"/>
      <c r="IF1096" s="459"/>
      <c r="IG1096" s="459"/>
      <c r="IH1096" s="459"/>
      <c r="II1096" s="459"/>
      <c r="IJ1096" s="459"/>
      <c r="IK1096" s="459"/>
      <c r="IL1096" s="459"/>
      <c r="IM1096" s="459"/>
      <c r="IN1096" s="459"/>
      <c r="IO1096" s="459"/>
      <c r="IP1096" s="459"/>
      <c r="IQ1096" s="459"/>
      <c r="IR1096" s="459"/>
      <c r="IS1096" s="459"/>
      <c r="IT1096" s="459"/>
      <c r="IU1096" s="459"/>
      <c r="IV1096" s="459"/>
      <c r="RS1096" s="252"/>
    </row>
    <row r="1097" spans="1:487" s="461" customFormat="1" ht="18">
      <c r="A1097" s="605" t="s">
        <v>746</v>
      </c>
      <c r="B1097" s="488"/>
      <c r="C1097" s="488"/>
      <c r="D1097" s="461" t="s">
        <v>132</v>
      </c>
      <c r="E1097" s="461">
        <f t="shared" si="16"/>
        <v>5</v>
      </c>
      <c r="F1097" s="524">
        <f t="shared" si="17"/>
        <v>0</v>
      </c>
      <c r="G1097" s="509"/>
      <c r="H1097" s="509"/>
      <c r="I1097" s="509"/>
      <c r="J1097" s="509"/>
      <c r="K1097" s="509"/>
      <c r="L1097" s="459"/>
      <c r="M1097" s="459"/>
      <c r="N1097" s="459"/>
      <c r="R1097" s="251"/>
      <c r="T1097" s="459"/>
      <c r="U1097" s="459"/>
      <c r="V1097" s="459"/>
      <c r="AA1097" s="251"/>
      <c r="AC1097" s="459"/>
      <c r="AD1097" s="459"/>
      <c r="AE1097" s="459"/>
      <c r="AJ1097" s="251"/>
      <c r="AL1097" s="459"/>
      <c r="AM1097" s="459"/>
      <c r="AN1097" s="459"/>
      <c r="AS1097" s="251"/>
      <c r="AU1097" s="459"/>
      <c r="AV1097" s="459"/>
      <c r="AW1097" s="459"/>
      <c r="BB1097" s="251"/>
      <c r="BD1097" s="459"/>
      <c r="BE1097" s="459"/>
      <c r="BF1097" s="459"/>
      <c r="BK1097" s="251"/>
      <c r="BM1097" s="459"/>
      <c r="BN1097" s="459"/>
      <c r="BO1097" s="459"/>
      <c r="BT1097" s="251"/>
      <c r="BV1097" s="459"/>
      <c r="BW1097" s="459"/>
      <c r="BX1097" s="459"/>
      <c r="CC1097" s="251"/>
      <c r="CE1097" s="459"/>
      <c r="CF1097" s="459"/>
      <c r="CG1097" s="459"/>
      <c r="CL1097" s="251"/>
      <c r="CN1097" s="459"/>
      <c r="CO1097" s="459"/>
      <c r="CP1097" s="459"/>
      <c r="CU1097" s="251"/>
      <c r="CW1097" s="459"/>
      <c r="CX1097" s="459"/>
      <c r="CY1097" s="459"/>
      <c r="DD1097" s="251"/>
      <c r="DF1097" s="459"/>
      <c r="DG1097" s="459"/>
      <c r="DH1097" s="459"/>
      <c r="DM1097" s="251"/>
      <c r="DO1097" s="459"/>
      <c r="DP1097" s="459"/>
      <c r="DQ1097" s="459"/>
      <c r="DV1097" s="251"/>
      <c r="DX1097" s="459"/>
      <c r="DY1097" s="459"/>
      <c r="DZ1097" s="459"/>
      <c r="EE1097" s="251"/>
      <c r="EG1097" s="459"/>
      <c r="EH1097" s="459"/>
      <c r="EI1097" s="459"/>
      <c r="EN1097" s="251"/>
      <c r="EP1097" s="459"/>
      <c r="EQ1097" s="459"/>
      <c r="ER1097" s="459"/>
      <c r="EW1097" s="251"/>
      <c r="EY1097" s="459"/>
      <c r="EZ1097" s="459"/>
      <c r="FA1097" s="459"/>
      <c r="FF1097" s="251"/>
      <c r="FH1097" s="459"/>
      <c r="FI1097" s="459"/>
      <c r="FJ1097" s="459"/>
      <c r="FO1097" s="251"/>
      <c r="FQ1097" s="459"/>
      <c r="FR1097" s="459"/>
      <c r="FS1097" s="459"/>
      <c r="FX1097" s="251"/>
      <c r="FZ1097" s="459"/>
      <c r="GA1097" s="459"/>
      <c r="GB1097" s="459"/>
      <c r="GG1097" s="251"/>
      <c r="GI1097" s="459"/>
      <c r="GJ1097" s="459"/>
      <c r="GK1097" s="459"/>
      <c r="GP1097" s="251"/>
      <c r="GR1097" s="459"/>
      <c r="GS1097" s="459"/>
      <c r="GT1097" s="459"/>
      <c r="GY1097" s="251"/>
      <c r="HA1097" s="459"/>
      <c r="HB1097" s="459"/>
      <c r="HC1097" s="459"/>
      <c r="HH1097" s="251"/>
      <c r="HJ1097" s="459"/>
      <c r="HK1097" s="459"/>
      <c r="HL1097" s="459"/>
      <c r="HQ1097" s="459"/>
      <c r="HR1097" s="459"/>
      <c r="HS1097" s="459"/>
      <c r="HT1097" s="459"/>
      <c r="HU1097" s="459"/>
      <c r="HV1097" s="459"/>
      <c r="HW1097" s="459"/>
      <c r="HX1097" s="459"/>
      <c r="HY1097" s="459"/>
      <c r="HZ1097" s="459"/>
      <c r="IA1097" s="459"/>
      <c r="IB1097" s="459"/>
      <c r="IC1097" s="459"/>
      <c r="ID1097" s="459"/>
      <c r="IE1097" s="459"/>
      <c r="IF1097" s="459"/>
      <c r="IG1097" s="459"/>
      <c r="IH1097" s="459"/>
      <c r="II1097" s="459"/>
      <c r="IJ1097" s="459"/>
      <c r="IK1097" s="459"/>
      <c r="IL1097" s="459"/>
      <c r="IM1097" s="459"/>
      <c r="IN1097" s="459"/>
      <c r="IO1097" s="459"/>
      <c r="IP1097" s="459"/>
      <c r="IQ1097" s="459"/>
      <c r="IR1097" s="459"/>
      <c r="IS1097" s="459"/>
      <c r="IT1097" s="459"/>
      <c r="IU1097" s="459"/>
      <c r="IV1097" s="459"/>
      <c r="RS1097" s="252"/>
    </row>
    <row r="1098" spans="1:487" s="461" customFormat="1" ht="18">
      <c r="A1098" s="605" t="s">
        <v>692</v>
      </c>
      <c r="B1098" s="488"/>
      <c r="C1098" s="488"/>
      <c r="D1098" s="461" t="s">
        <v>133</v>
      </c>
      <c r="E1098" s="461">
        <f t="shared" si="16"/>
        <v>36</v>
      </c>
      <c r="F1098" s="524">
        <f t="shared" si="17"/>
        <v>8</v>
      </c>
      <c r="G1098" s="502"/>
      <c r="H1098" s="502"/>
      <c r="I1098" s="473">
        <v>8</v>
      </c>
      <c r="J1098" s="473"/>
      <c r="K1098" s="473"/>
      <c r="L1098" s="459"/>
      <c r="M1098" s="459"/>
      <c r="N1098" s="459"/>
      <c r="R1098" s="251"/>
      <c r="T1098" s="459"/>
      <c r="U1098" s="459"/>
      <c r="V1098" s="459"/>
      <c r="AA1098" s="251"/>
      <c r="AC1098" s="459"/>
      <c r="AD1098" s="459"/>
      <c r="AE1098" s="459"/>
      <c r="AJ1098" s="251"/>
      <c r="AL1098" s="459"/>
      <c r="AM1098" s="459"/>
      <c r="AN1098" s="459"/>
      <c r="AS1098" s="251"/>
      <c r="AU1098" s="459"/>
      <c r="AV1098" s="459"/>
      <c r="AW1098" s="459"/>
      <c r="BB1098" s="251"/>
      <c r="BD1098" s="459"/>
      <c r="BE1098" s="459"/>
      <c r="BF1098" s="459"/>
      <c r="BK1098" s="251"/>
      <c r="BM1098" s="459"/>
      <c r="BN1098" s="459"/>
      <c r="BO1098" s="459"/>
      <c r="BT1098" s="251"/>
      <c r="BV1098" s="459"/>
      <c r="BW1098" s="459"/>
      <c r="BX1098" s="459"/>
      <c r="CC1098" s="251"/>
      <c r="CE1098" s="459"/>
      <c r="CF1098" s="459"/>
      <c r="CG1098" s="459"/>
      <c r="CL1098" s="251"/>
      <c r="CN1098" s="459"/>
      <c r="CO1098" s="459"/>
      <c r="CP1098" s="459"/>
      <c r="CU1098" s="251"/>
      <c r="CW1098" s="459"/>
      <c r="CX1098" s="459"/>
      <c r="CY1098" s="459"/>
      <c r="DD1098" s="251"/>
      <c r="DF1098" s="459"/>
      <c r="DG1098" s="459"/>
      <c r="DH1098" s="459"/>
      <c r="DM1098" s="251"/>
      <c r="DO1098" s="459"/>
      <c r="DP1098" s="459"/>
      <c r="DQ1098" s="459"/>
      <c r="DV1098" s="251"/>
      <c r="DX1098" s="459"/>
      <c r="DY1098" s="459"/>
      <c r="DZ1098" s="459"/>
      <c r="EE1098" s="251"/>
      <c r="EG1098" s="459"/>
      <c r="EH1098" s="459"/>
      <c r="EI1098" s="459"/>
      <c r="EN1098" s="251"/>
      <c r="EP1098" s="459"/>
      <c r="EQ1098" s="459"/>
      <c r="ER1098" s="459"/>
      <c r="EW1098" s="251"/>
      <c r="EY1098" s="459"/>
      <c r="EZ1098" s="459"/>
      <c r="FA1098" s="459"/>
      <c r="FF1098" s="251"/>
      <c r="FH1098" s="459"/>
      <c r="FI1098" s="459"/>
      <c r="FJ1098" s="459"/>
      <c r="FO1098" s="251"/>
      <c r="FQ1098" s="459"/>
      <c r="FR1098" s="459"/>
      <c r="FS1098" s="459"/>
      <c r="FX1098" s="251"/>
      <c r="FZ1098" s="459"/>
      <c r="GA1098" s="459"/>
      <c r="GB1098" s="459"/>
      <c r="GG1098" s="251"/>
      <c r="GI1098" s="459"/>
      <c r="GJ1098" s="459"/>
      <c r="GK1098" s="459"/>
      <c r="GP1098" s="251"/>
      <c r="GR1098" s="459"/>
      <c r="GS1098" s="459"/>
      <c r="GT1098" s="459"/>
      <c r="GY1098" s="251"/>
      <c r="HA1098" s="459"/>
      <c r="HB1098" s="459"/>
      <c r="HC1098" s="459"/>
      <c r="HH1098" s="251"/>
      <c r="HJ1098" s="459"/>
      <c r="HK1098" s="459"/>
      <c r="HL1098" s="459"/>
      <c r="HQ1098" s="459"/>
      <c r="HR1098" s="459"/>
      <c r="HS1098" s="459"/>
      <c r="HT1098" s="459"/>
      <c r="HU1098" s="459"/>
      <c r="HV1098" s="459"/>
      <c r="HW1098" s="459"/>
      <c r="HX1098" s="459"/>
      <c r="HY1098" s="459"/>
      <c r="HZ1098" s="459"/>
      <c r="IA1098" s="459"/>
      <c r="IB1098" s="459"/>
      <c r="IC1098" s="459"/>
      <c r="ID1098" s="459"/>
      <c r="IE1098" s="459"/>
      <c r="IF1098" s="459"/>
      <c r="IG1098" s="459"/>
      <c r="IH1098" s="459"/>
      <c r="II1098" s="459"/>
      <c r="IJ1098" s="459"/>
      <c r="IK1098" s="459"/>
      <c r="IL1098" s="459"/>
      <c r="IM1098" s="459"/>
      <c r="IN1098" s="459"/>
      <c r="IO1098" s="459"/>
      <c r="IP1098" s="459"/>
      <c r="IQ1098" s="459"/>
      <c r="IR1098" s="459"/>
      <c r="IS1098" s="459"/>
      <c r="IT1098" s="459"/>
      <c r="IU1098" s="459"/>
      <c r="IV1098" s="459"/>
      <c r="RS1098" s="252"/>
    </row>
    <row r="1099" spans="1:487" s="461" customFormat="1" ht="18">
      <c r="A1099" s="605" t="s">
        <v>793</v>
      </c>
      <c r="B1099" s="459"/>
      <c r="C1099" s="488"/>
      <c r="D1099" s="606" t="s">
        <v>129</v>
      </c>
      <c r="E1099" s="461">
        <f t="shared" si="16"/>
        <v>0</v>
      </c>
      <c r="F1099" s="524">
        <f t="shared" si="17"/>
        <v>0</v>
      </c>
      <c r="G1099" s="473"/>
      <c r="H1099" s="473"/>
      <c r="I1099" s="473"/>
      <c r="J1099" s="473"/>
      <c r="K1099" s="473"/>
      <c r="L1099" s="459"/>
      <c r="M1099" s="459"/>
      <c r="N1099" s="459"/>
      <c r="R1099" s="251"/>
      <c r="T1099" s="459"/>
      <c r="U1099" s="459"/>
      <c r="V1099" s="459"/>
      <c r="AA1099" s="251"/>
      <c r="AC1099" s="459"/>
      <c r="AD1099" s="459"/>
      <c r="AE1099" s="459"/>
      <c r="AJ1099" s="251"/>
      <c r="AL1099" s="459"/>
      <c r="AM1099" s="459"/>
      <c r="AN1099" s="459"/>
      <c r="AS1099" s="251"/>
      <c r="AU1099" s="459"/>
      <c r="AV1099" s="459"/>
      <c r="AW1099" s="459"/>
      <c r="BB1099" s="251"/>
      <c r="BD1099" s="459"/>
      <c r="BE1099" s="459"/>
      <c r="BF1099" s="459"/>
      <c r="BK1099" s="251"/>
      <c r="BM1099" s="459"/>
      <c r="BN1099" s="459"/>
      <c r="BO1099" s="459"/>
      <c r="BT1099" s="251"/>
      <c r="BV1099" s="459"/>
      <c r="BW1099" s="459"/>
      <c r="BX1099" s="459"/>
      <c r="CC1099" s="251"/>
      <c r="CE1099" s="459"/>
      <c r="CF1099" s="459"/>
      <c r="CG1099" s="459"/>
      <c r="CL1099" s="251"/>
      <c r="CN1099" s="459"/>
      <c r="CO1099" s="459"/>
      <c r="CP1099" s="459"/>
      <c r="CU1099" s="251"/>
      <c r="CW1099" s="459"/>
      <c r="CX1099" s="459"/>
      <c r="CY1099" s="459"/>
      <c r="DD1099" s="251"/>
      <c r="DF1099" s="459"/>
      <c r="DG1099" s="459"/>
      <c r="DH1099" s="459"/>
      <c r="DM1099" s="251"/>
      <c r="DO1099" s="459"/>
      <c r="DP1099" s="459"/>
      <c r="DQ1099" s="459"/>
      <c r="DV1099" s="251"/>
      <c r="DX1099" s="459"/>
      <c r="DY1099" s="459"/>
      <c r="DZ1099" s="459"/>
      <c r="EE1099" s="251"/>
      <c r="EG1099" s="459"/>
      <c r="EH1099" s="459"/>
      <c r="EI1099" s="459"/>
      <c r="EN1099" s="251"/>
      <c r="EP1099" s="459"/>
      <c r="EQ1099" s="459"/>
      <c r="ER1099" s="459"/>
      <c r="EW1099" s="251"/>
      <c r="EY1099" s="459"/>
      <c r="EZ1099" s="459"/>
      <c r="FA1099" s="459"/>
      <c r="FF1099" s="251"/>
      <c r="FH1099" s="459"/>
      <c r="FI1099" s="459"/>
      <c r="FJ1099" s="459"/>
      <c r="FO1099" s="251"/>
      <c r="FQ1099" s="459"/>
      <c r="FR1099" s="459"/>
      <c r="FS1099" s="459"/>
      <c r="FX1099" s="251"/>
      <c r="FZ1099" s="459"/>
      <c r="GA1099" s="459"/>
      <c r="GB1099" s="459"/>
      <c r="GG1099" s="251"/>
      <c r="GI1099" s="459"/>
      <c r="GJ1099" s="459"/>
      <c r="GK1099" s="459"/>
      <c r="GP1099" s="251"/>
      <c r="GR1099" s="459"/>
      <c r="GS1099" s="459"/>
      <c r="GT1099" s="459"/>
      <c r="GY1099" s="251"/>
      <c r="HA1099" s="459"/>
      <c r="HB1099" s="459"/>
      <c r="HC1099" s="459"/>
      <c r="HH1099" s="251"/>
      <c r="HJ1099" s="459"/>
      <c r="HK1099" s="459"/>
      <c r="HL1099" s="459"/>
      <c r="HQ1099" s="459"/>
      <c r="HR1099" s="459"/>
      <c r="HS1099" s="459"/>
      <c r="HT1099" s="459"/>
      <c r="HU1099" s="459"/>
      <c r="HV1099" s="459"/>
      <c r="HW1099" s="459"/>
      <c r="HX1099" s="459"/>
      <c r="HY1099" s="459"/>
      <c r="HZ1099" s="459"/>
      <c r="IA1099" s="459"/>
      <c r="IB1099" s="459"/>
      <c r="IC1099" s="459"/>
      <c r="ID1099" s="459"/>
      <c r="IE1099" s="459"/>
      <c r="IF1099" s="459"/>
      <c r="IG1099" s="459"/>
      <c r="IH1099" s="459"/>
      <c r="II1099" s="459"/>
      <c r="IJ1099" s="459"/>
      <c r="IK1099" s="459"/>
      <c r="IL1099" s="459"/>
      <c r="IM1099" s="459"/>
      <c r="IN1099" s="459"/>
      <c r="IO1099" s="459"/>
      <c r="IP1099" s="459"/>
      <c r="IQ1099" s="459"/>
      <c r="IR1099" s="459"/>
      <c r="IS1099" s="459"/>
      <c r="IT1099" s="459"/>
      <c r="IU1099" s="459"/>
      <c r="IV1099" s="459"/>
      <c r="RS1099" s="252"/>
    </row>
    <row r="1100" spans="1:487" s="461" customFormat="1" ht="18">
      <c r="A1100" s="605" t="s">
        <v>1387</v>
      </c>
      <c r="B1100" s="459"/>
      <c r="C1100" s="488"/>
      <c r="D1100" s="606" t="s">
        <v>129</v>
      </c>
      <c r="E1100" s="461">
        <f t="shared" si="16"/>
        <v>0</v>
      </c>
      <c r="F1100" s="524">
        <f t="shared" si="17"/>
        <v>0</v>
      </c>
      <c r="G1100" s="473"/>
      <c r="H1100" s="473"/>
      <c r="I1100" s="473"/>
      <c r="J1100" s="473"/>
      <c r="K1100" s="473"/>
      <c r="L1100" s="459"/>
      <c r="M1100" s="459"/>
      <c r="N1100" s="459"/>
      <c r="R1100" s="251"/>
      <c r="T1100" s="459"/>
      <c r="U1100" s="459"/>
      <c r="V1100" s="459"/>
      <c r="AA1100" s="251"/>
      <c r="AC1100" s="459"/>
      <c r="AD1100" s="459"/>
      <c r="AE1100" s="459"/>
      <c r="AJ1100" s="251"/>
      <c r="AL1100" s="459"/>
      <c r="AM1100" s="459"/>
      <c r="AN1100" s="459"/>
      <c r="AS1100" s="251"/>
      <c r="AU1100" s="459"/>
      <c r="AV1100" s="459"/>
      <c r="AW1100" s="459"/>
      <c r="BB1100" s="251"/>
      <c r="BD1100" s="459"/>
      <c r="BE1100" s="459"/>
      <c r="BF1100" s="459"/>
      <c r="BK1100" s="251"/>
      <c r="BM1100" s="459"/>
      <c r="BN1100" s="459"/>
      <c r="BO1100" s="459"/>
      <c r="BT1100" s="251"/>
      <c r="BV1100" s="459"/>
      <c r="BW1100" s="459"/>
      <c r="BX1100" s="459"/>
      <c r="CC1100" s="251"/>
      <c r="CE1100" s="459"/>
      <c r="CF1100" s="459"/>
      <c r="CG1100" s="459"/>
      <c r="CL1100" s="251"/>
      <c r="CN1100" s="459"/>
      <c r="CO1100" s="459"/>
      <c r="CP1100" s="459"/>
      <c r="CU1100" s="251"/>
      <c r="CW1100" s="459"/>
      <c r="CX1100" s="459"/>
      <c r="CY1100" s="459"/>
      <c r="DD1100" s="251"/>
      <c r="DF1100" s="459"/>
      <c r="DG1100" s="459"/>
      <c r="DH1100" s="459"/>
      <c r="DM1100" s="251"/>
      <c r="DO1100" s="459"/>
      <c r="DP1100" s="459"/>
      <c r="DQ1100" s="459"/>
      <c r="DV1100" s="251"/>
      <c r="DX1100" s="459"/>
      <c r="DY1100" s="459"/>
      <c r="DZ1100" s="459"/>
      <c r="EE1100" s="251"/>
      <c r="EG1100" s="459"/>
      <c r="EH1100" s="459"/>
      <c r="EI1100" s="459"/>
      <c r="EN1100" s="251"/>
      <c r="EP1100" s="459"/>
      <c r="EQ1100" s="459"/>
      <c r="ER1100" s="459"/>
      <c r="EW1100" s="251"/>
      <c r="EY1100" s="459"/>
      <c r="EZ1100" s="459"/>
      <c r="FA1100" s="459"/>
      <c r="FF1100" s="251"/>
      <c r="FH1100" s="459"/>
      <c r="FI1100" s="459"/>
      <c r="FJ1100" s="459"/>
      <c r="FO1100" s="251"/>
      <c r="FQ1100" s="459"/>
      <c r="FR1100" s="459"/>
      <c r="FS1100" s="459"/>
      <c r="FX1100" s="251"/>
      <c r="FZ1100" s="459"/>
      <c r="GA1100" s="459"/>
      <c r="GB1100" s="459"/>
      <c r="GG1100" s="251"/>
      <c r="GI1100" s="459"/>
      <c r="GJ1100" s="459"/>
      <c r="GK1100" s="459"/>
      <c r="GP1100" s="251"/>
      <c r="GR1100" s="459"/>
      <c r="GS1100" s="459"/>
      <c r="GT1100" s="459"/>
      <c r="GY1100" s="251"/>
      <c r="HA1100" s="459"/>
      <c r="HB1100" s="459"/>
      <c r="HC1100" s="459"/>
      <c r="HH1100" s="251"/>
      <c r="HJ1100" s="459"/>
      <c r="HK1100" s="459"/>
      <c r="HL1100" s="459"/>
      <c r="HQ1100" s="459"/>
      <c r="HR1100" s="459"/>
      <c r="HS1100" s="459"/>
      <c r="HT1100" s="459"/>
      <c r="HU1100" s="459"/>
      <c r="HV1100" s="459"/>
      <c r="HW1100" s="459"/>
      <c r="HX1100" s="459"/>
      <c r="HY1100" s="459"/>
      <c r="HZ1100" s="459"/>
      <c r="IA1100" s="459"/>
      <c r="IB1100" s="459"/>
      <c r="IC1100" s="459"/>
      <c r="ID1100" s="459"/>
      <c r="IE1100" s="459"/>
      <c r="IF1100" s="459"/>
      <c r="IG1100" s="459"/>
      <c r="IH1100" s="459"/>
      <c r="II1100" s="459"/>
      <c r="IJ1100" s="459"/>
      <c r="IK1100" s="459"/>
      <c r="IL1100" s="459"/>
      <c r="IM1100" s="459"/>
      <c r="IN1100" s="459"/>
      <c r="IO1100" s="459"/>
      <c r="IP1100" s="459"/>
      <c r="IQ1100" s="459"/>
      <c r="IR1100" s="459"/>
      <c r="IS1100" s="459"/>
      <c r="IT1100" s="459"/>
      <c r="IU1100" s="459"/>
      <c r="IV1100" s="459"/>
      <c r="RS1100" s="252"/>
    </row>
    <row r="1101" spans="1:487" s="461" customFormat="1" ht="18">
      <c r="A1101" s="605" t="s">
        <v>583</v>
      </c>
      <c r="B1101" s="488"/>
      <c r="C1101" s="488"/>
      <c r="D1101" s="461" t="s">
        <v>131</v>
      </c>
      <c r="E1101" s="461">
        <f t="shared" si="16"/>
        <v>4</v>
      </c>
      <c r="F1101" s="524">
        <f t="shared" si="17"/>
        <v>0</v>
      </c>
      <c r="G1101" s="473"/>
      <c r="H1101" s="473"/>
      <c r="I1101" s="473"/>
      <c r="J1101" s="473"/>
      <c r="K1101" s="473"/>
      <c r="L1101" s="459"/>
      <c r="M1101" s="459"/>
      <c r="N1101" s="459"/>
      <c r="R1101" s="251"/>
      <c r="T1101" s="459"/>
      <c r="U1101" s="459"/>
      <c r="V1101" s="459"/>
      <c r="AA1101" s="251"/>
      <c r="AC1101" s="459"/>
      <c r="AD1101" s="459"/>
      <c r="AE1101" s="459"/>
      <c r="AJ1101" s="251"/>
      <c r="AL1101" s="459"/>
      <c r="AM1101" s="459"/>
      <c r="AN1101" s="459"/>
      <c r="AS1101" s="251"/>
      <c r="AU1101" s="459"/>
      <c r="AV1101" s="459"/>
      <c r="AW1101" s="459"/>
      <c r="BB1101" s="251"/>
      <c r="BD1101" s="459"/>
      <c r="BE1101" s="459"/>
      <c r="BF1101" s="459"/>
      <c r="BK1101" s="251"/>
      <c r="BM1101" s="459"/>
      <c r="BN1101" s="459"/>
      <c r="BO1101" s="459"/>
      <c r="BT1101" s="251"/>
      <c r="BV1101" s="459"/>
      <c r="BW1101" s="459"/>
      <c r="BX1101" s="459"/>
      <c r="CC1101" s="251"/>
      <c r="CE1101" s="459"/>
      <c r="CF1101" s="459"/>
      <c r="CG1101" s="459"/>
      <c r="CL1101" s="251"/>
      <c r="CN1101" s="459"/>
      <c r="CO1101" s="459"/>
      <c r="CP1101" s="459"/>
      <c r="CU1101" s="251"/>
      <c r="CW1101" s="459"/>
      <c r="CX1101" s="459"/>
      <c r="CY1101" s="459"/>
      <c r="DD1101" s="251"/>
      <c r="DF1101" s="459"/>
      <c r="DG1101" s="459"/>
      <c r="DH1101" s="459"/>
      <c r="DM1101" s="251"/>
      <c r="DO1101" s="459"/>
      <c r="DP1101" s="459"/>
      <c r="DQ1101" s="459"/>
      <c r="DV1101" s="251"/>
      <c r="DX1101" s="459"/>
      <c r="DY1101" s="459"/>
      <c r="DZ1101" s="459"/>
      <c r="EE1101" s="251"/>
      <c r="EG1101" s="459"/>
      <c r="EH1101" s="459"/>
      <c r="EI1101" s="459"/>
      <c r="EN1101" s="251"/>
      <c r="EP1101" s="459"/>
      <c r="EQ1101" s="459"/>
      <c r="ER1101" s="459"/>
      <c r="EW1101" s="251"/>
      <c r="EY1101" s="459"/>
      <c r="EZ1101" s="459"/>
      <c r="FA1101" s="459"/>
      <c r="FF1101" s="251"/>
      <c r="FH1101" s="459"/>
      <c r="FI1101" s="459"/>
      <c r="FJ1101" s="459"/>
      <c r="FO1101" s="251"/>
      <c r="FQ1101" s="459"/>
      <c r="FR1101" s="459"/>
      <c r="FS1101" s="459"/>
      <c r="FX1101" s="251"/>
      <c r="FZ1101" s="459"/>
      <c r="GA1101" s="459"/>
      <c r="GB1101" s="459"/>
      <c r="GG1101" s="251"/>
      <c r="GI1101" s="459"/>
      <c r="GJ1101" s="459"/>
      <c r="GK1101" s="459"/>
      <c r="GP1101" s="251"/>
      <c r="GR1101" s="459"/>
      <c r="GS1101" s="459"/>
      <c r="GT1101" s="459"/>
      <c r="GY1101" s="251"/>
      <c r="HA1101" s="459"/>
      <c r="HB1101" s="459"/>
      <c r="HC1101" s="459"/>
      <c r="HH1101" s="251"/>
      <c r="HJ1101" s="459"/>
      <c r="HK1101" s="459"/>
      <c r="HL1101" s="459"/>
      <c r="HQ1101" s="459"/>
      <c r="HR1101" s="459"/>
      <c r="HS1101" s="459"/>
      <c r="HT1101" s="459"/>
      <c r="HU1101" s="459"/>
      <c r="HV1101" s="459"/>
      <c r="HW1101" s="459"/>
      <c r="HX1101" s="459"/>
      <c r="HY1101" s="459"/>
      <c r="HZ1101" s="459"/>
      <c r="IA1101" s="459"/>
      <c r="IB1101" s="459"/>
      <c r="IC1101" s="459"/>
      <c r="ID1101" s="459"/>
      <c r="IE1101" s="459"/>
      <c r="IF1101" s="459"/>
      <c r="IG1101" s="459"/>
      <c r="IH1101" s="459"/>
      <c r="II1101" s="459"/>
      <c r="IJ1101" s="459"/>
      <c r="IK1101" s="459"/>
      <c r="IL1101" s="459"/>
      <c r="IM1101" s="459"/>
      <c r="IN1101" s="459"/>
      <c r="IO1101" s="459"/>
      <c r="IP1101" s="459"/>
      <c r="IQ1101" s="459"/>
      <c r="IR1101" s="459"/>
      <c r="IS1101" s="459"/>
      <c r="IT1101" s="459"/>
      <c r="IU1101" s="459"/>
      <c r="IV1101" s="459"/>
      <c r="RS1101" s="252"/>
    </row>
    <row r="1102" spans="1:487" s="461" customFormat="1" ht="18">
      <c r="A1102" s="605" t="s">
        <v>688</v>
      </c>
      <c r="B1102" s="488"/>
      <c r="C1102" s="488"/>
      <c r="D1102" s="461" t="s">
        <v>132</v>
      </c>
      <c r="E1102" s="461">
        <f t="shared" si="16"/>
        <v>3</v>
      </c>
      <c r="F1102" s="524">
        <f t="shared" si="17"/>
        <v>0</v>
      </c>
      <c r="G1102" s="509"/>
      <c r="H1102" s="509"/>
      <c r="I1102" s="509"/>
      <c r="J1102" s="509"/>
      <c r="K1102" s="509"/>
      <c r="L1102" s="459"/>
      <c r="N1102" s="459"/>
      <c r="R1102" s="251"/>
      <c r="T1102" s="459"/>
      <c r="U1102" s="459"/>
      <c r="V1102" s="459"/>
      <c r="AA1102" s="251"/>
      <c r="AC1102" s="459"/>
      <c r="AD1102" s="459"/>
      <c r="AE1102" s="459"/>
      <c r="AJ1102" s="251"/>
      <c r="AL1102" s="459"/>
      <c r="AM1102" s="459"/>
      <c r="AN1102" s="459"/>
      <c r="AS1102" s="251"/>
      <c r="AU1102" s="459"/>
      <c r="AV1102" s="459"/>
      <c r="AW1102" s="459"/>
      <c r="BB1102" s="251"/>
      <c r="BD1102" s="459"/>
      <c r="BE1102" s="459"/>
      <c r="BF1102" s="459"/>
      <c r="BK1102" s="251"/>
      <c r="BM1102" s="459"/>
      <c r="BN1102" s="459"/>
      <c r="BO1102" s="459"/>
      <c r="BT1102" s="251"/>
      <c r="BV1102" s="459"/>
      <c r="BW1102" s="459"/>
      <c r="BX1102" s="459"/>
      <c r="CC1102" s="251"/>
      <c r="CE1102" s="459"/>
      <c r="CF1102" s="459"/>
      <c r="CG1102" s="459"/>
      <c r="CL1102" s="251"/>
      <c r="CN1102" s="459"/>
      <c r="CO1102" s="459"/>
      <c r="CP1102" s="459"/>
      <c r="CU1102" s="251"/>
      <c r="CW1102" s="459"/>
      <c r="CX1102" s="459"/>
      <c r="CY1102" s="459"/>
      <c r="DD1102" s="251"/>
      <c r="DF1102" s="459"/>
      <c r="DG1102" s="459"/>
      <c r="DH1102" s="459"/>
      <c r="DM1102" s="251"/>
      <c r="DO1102" s="459"/>
      <c r="DP1102" s="459"/>
      <c r="DQ1102" s="459"/>
      <c r="DV1102" s="251"/>
      <c r="DX1102" s="459"/>
      <c r="DY1102" s="459"/>
      <c r="DZ1102" s="459"/>
      <c r="EE1102" s="251"/>
      <c r="EG1102" s="459"/>
      <c r="EH1102" s="459"/>
      <c r="EI1102" s="459"/>
      <c r="EN1102" s="251"/>
      <c r="EP1102" s="459"/>
      <c r="EQ1102" s="459"/>
      <c r="ER1102" s="459"/>
      <c r="EW1102" s="251"/>
      <c r="EY1102" s="459"/>
      <c r="EZ1102" s="459"/>
      <c r="FA1102" s="459"/>
      <c r="FF1102" s="251"/>
      <c r="FH1102" s="459"/>
      <c r="FI1102" s="459"/>
      <c r="FJ1102" s="459"/>
      <c r="FO1102" s="251"/>
      <c r="FQ1102" s="459"/>
      <c r="FR1102" s="459"/>
      <c r="FS1102" s="459"/>
      <c r="FX1102" s="251"/>
      <c r="FZ1102" s="459"/>
      <c r="GA1102" s="459"/>
      <c r="GB1102" s="459"/>
      <c r="GG1102" s="251"/>
      <c r="GI1102" s="459"/>
      <c r="GJ1102" s="459"/>
      <c r="GK1102" s="459"/>
      <c r="GP1102" s="251"/>
      <c r="GR1102" s="459"/>
      <c r="GS1102" s="459"/>
      <c r="GT1102" s="459"/>
      <c r="GY1102" s="251"/>
      <c r="HA1102" s="459"/>
      <c r="HB1102" s="459"/>
      <c r="HC1102" s="459"/>
      <c r="HH1102" s="251"/>
      <c r="HJ1102" s="459"/>
      <c r="HK1102" s="459"/>
      <c r="HL1102" s="459"/>
      <c r="HQ1102" s="459"/>
      <c r="HR1102" s="459"/>
      <c r="HS1102" s="459"/>
      <c r="HT1102" s="459"/>
      <c r="HU1102" s="459"/>
      <c r="HV1102" s="459"/>
      <c r="HW1102" s="459"/>
      <c r="HX1102" s="459"/>
      <c r="HY1102" s="459"/>
      <c r="HZ1102" s="459"/>
      <c r="IA1102" s="459"/>
      <c r="IB1102" s="459"/>
      <c r="IC1102" s="459"/>
      <c r="ID1102" s="459"/>
      <c r="IE1102" s="459"/>
      <c r="IF1102" s="459"/>
      <c r="IG1102" s="459"/>
      <c r="IH1102" s="459"/>
      <c r="II1102" s="459"/>
      <c r="IJ1102" s="459"/>
      <c r="IK1102" s="459"/>
      <c r="IL1102" s="459"/>
      <c r="IM1102" s="459"/>
      <c r="IN1102" s="459"/>
      <c r="IO1102" s="459"/>
      <c r="IP1102" s="459"/>
      <c r="IQ1102" s="459"/>
      <c r="IR1102" s="459"/>
      <c r="IS1102" s="459"/>
      <c r="IT1102" s="459"/>
      <c r="IU1102" s="459"/>
      <c r="IV1102" s="459"/>
      <c r="RS1102" s="252"/>
    </row>
    <row r="1103" spans="1:487" s="461" customFormat="1" ht="18">
      <c r="A1103" s="605" t="s">
        <v>685</v>
      </c>
      <c r="B1103" s="488"/>
      <c r="C1103" s="488"/>
      <c r="D1103" s="461" t="s">
        <v>131</v>
      </c>
      <c r="E1103" s="461">
        <f t="shared" si="16"/>
        <v>5</v>
      </c>
      <c r="F1103" s="524">
        <f t="shared" si="17"/>
        <v>2</v>
      </c>
      <c r="G1103" s="473"/>
      <c r="H1103" s="473"/>
      <c r="I1103" s="473"/>
      <c r="J1103" s="473">
        <v>2</v>
      </c>
      <c r="K1103" s="473"/>
      <c r="L1103" s="459"/>
      <c r="M1103" s="459"/>
      <c r="N1103" s="459"/>
      <c r="R1103" s="251"/>
      <c r="T1103" s="459"/>
      <c r="U1103" s="459"/>
      <c r="V1103" s="459"/>
      <c r="AA1103" s="251"/>
      <c r="AC1103" s="459"/>
      <c r="AD1103" s="459"/>
      <c r="AE1103" s="459"/>
      <c r="AJ1103" s="251"/>
      <c r="AL1103" s="459"/>
      <c r="AM1103" s="459"/>
      <c r="AN1103" s="459"/>
      <c r="AS1103" s="251"/>
      <c r="AU1103" s="459"/>
      <c r="AV1103" s="459"/>
      <c r="AW1103" s="459"/>
      <c r="BB1103" s="251"/>
      <c r="BD1103" s="459"/>
      <c r="BE1103" s="459"/>
      <c r="BF1103" s="459"/>
      <c r="BK1103" s="251"/>
      <c r="BM1103" s="459"/>
      <c r="BN1103" s="459"/>
      <c r="BO1103" s="459"/>
      <c r="BT1103" s="251"/>
      <c r="BV1103" s="459"/>
      <c r="BW1103" s="459"/>
      <c r="BX1103" s="459"/>
      <c r="CC1103" s="251"/>
      <c r="CE1103" s="459"/>
      <c r="CF1103" s="459"/>
      <c r="CG1103" s="459"/>
      <c r="CL1103" s="251"/>
      <c r="CN1103" s="459"/>
      <c r="CO1103" s="459"/>
      <c r="CP1103" s="459"/>
      <c r="CU1103" s="251"/>
      <c r="CW1103" s="459"/>
      <c r="CX1103" s="459"/>
      <c r="CY1103" s="459"/>
      <c r="DD1103" s="251"/>
      <c r="DF1103" s="459"/>
      <c r="DG1103" s="459"/>
      <c r="DH1103" s="459"/>
      <c r="DM1103" s="251"/>
      <c r="DO1103" s="459"/>
      <c r="DP1103" s="459"/>
      <c r="DQ1103" s="459"/>
      <c r="DV1103" s="251"/>
      <c r="DX1103" s="459"/>
      <c r="DY1103" s="459"/>
      <c r="DZ1103" s="459"/>
      <c r="EE1103" s="251"/>
      <c r="EG1103" s="459"/>
      <c r="EH1103" s="459"/>
      <c r="EI1103" s="459"/>
      <c r="EN1103" s="251"/>
      <c r="EP1103" s="459"/>
      <c r="EQ1103" s="459"/>
      <c r="ER1103" s="459"/>
      <c r="EW1103" s="251"/>
      <c r="EY1103" s="459"/>
      <c r="EZ1103" s="459"/>
      <c r="FA1103" s="459"/>
      <c r="FF1103" s="251"/>
      <c r="FH1103" s="459"/>
      <c r="FI1103" s="459"/>
      <c r="FJ1103" s="459"/>
      <c r="FO1103" s="251"/>
      <c r="FQ1103" s="459"/>
      <c r="FR1103" s="459"/>
      <c r="FS1103" s="459"/>
      <c r="FX1103" s="251"/>
      <c r="FZ1103" s="459"/>
      <c r="GA1103" s="459"/>
      <c r="GB1103" s="459"/>
      <c r="GG1103" s="251"/>
      <c r="GI1103" s="459"/>
      <c r="GJ1103" s="459"/>
      <c r="GK1103" s="459"/>
      <c r="GP1103" s="251"/>
      <c r="GR1103" s="459"/>
      <c r="GS1103" s="459"/>
      <c r="GT1103" s="459"/>
      <c r="GY1103" s="251"/>
      <c r="HA1103" s="459"/>
      <c r="HB1103" s="459"/>
      <c r="HC1103" s="459"/>
      <c r="HH1103" s="251"/>
      <c r="HJ1103" s="459"/>
      <c r="HK1103" s="459"/>
      <c r="HL1103" s="459"/>
      <c r="HQ1103" s="459"/>
      <c r="HR1103" s="459"/>
      <c r="HS1103" s="459"/>
      <c r="HT1103" s="459"/>
      <c r="HU1103" s="459"/>
      <c r="HV1103" s="459"/>
      <c r="HW1103" s="459"/>
      <c r="HX1103" s="459"/>
      <c r="HY1103" s="459"/>
      <c r="HZ1103" s="459"/>
      <c r="IA1103" s="459"/>
      <c r="IB1103" s="459"/>
      <c r="IC1103" s="459"/>
      <c r="ID1103" s="459"/>
      <c r="IE1103" s="459"/>
      <c r="IF1103" s="459"/>
      <c r="IG1103" s="459"/>
      <c r="IH1103" s="459"/>
      <c r="II1103" s="459"/>
      <c r="IJ1103" s="459"/>
      <c r="IK1103" s="459"/>
      <c r="IL1103" s="459"/>
      <c r="IM1103" s="459"/>
      <c r="IN1103" s="459"/>
      <c r="IO1103" s="459"/>
      <c r="IP1103" s="459"/>
      <c r="IQ1103" s="459"/>
      <c r="IR1103" s="459"/>
      <c r="IS1103" s="459"/>
      <c r="IT1103" s="459"/>
      <c r="IU1103" s="459"/>
      <c r="IV1103" s="459"/>
      <c r="RS1103" s="252"/>
    </row>
    <row r="1104" spans="1:487" s="461" customFormat="1" ht="18">
      <c r="A1104" s="605" t="s">
        <v>1466</v>
      </c>
      <c r="B1104" s="459"/>
      <c r="C1104" s="488"/>
      <c r="D1104" s="606" t="s">
        <v>129</v>
      </c>
      <c r="E1104" s="461">
        <f t="shared" si="16"/>
        <v>2</v>
      </c>
      <c r="F1104" s="524">
        <f t="shared" si="17"/>
        <v>0</v>
      </c>
      <c r="G1104" s="473"/>
      <c r="H1104" s="473"/>
      <c r="I1104" s="473"/>
      <c r="J1104" s="473"/>
      <c r="K1104" s="473"/>
      <c r="L1104" s="459"/>
      <c r="N1104" s="459"/>
      <c r="R1104" s="251"/>
      <c r="T1104" s="459"/>
      <c r="U1104" s="459"/>
      <c r="V1104" s="459"/>
      <c r="AA1104" s="251"/>
      <c r="AC1104" s="459"/>
      <c r="AD1104" s="459"/>
      <c r="AE1104" s="459"/>
      <c r="AJ1104" s="251"/>
      <c r="AL1104" s="459"/>
      <c r="AM1104" s="459"/>
      <c r="AN1104" s="459"/>
      <c r="AS1104" s="251"/>
      <c r="AU1104" s="459"/>
      <c r="AV1104" s="459"/>
      <c r="AW1104" s="459"/>
      <c r="BB1104" s="251"/>
      <c r="BD1104" s="459"/>
      <c r="BE1104" s="459"/>
      <c r="BF1104" s="459"/>
      <c r="BK1104" s="251"/>
      <c r="BM1104" s="459"/>
      <c r="BN1104" s="459"/>
      <c r="BO1104" s="459"/>
      <c r="BT1104" s="251"/>
      <c r="BV1104" s="459"/>
      <c r="BW1104" s="459"/>
      <c r="BX1104" s="459"/>
      <c r="CC1104" s="251"/>
      <c r="CE1104" s="459"/>
      <c r="CF1104" s="459"/>
      <c r="CG1104" s="459"/>
      <c r="CL1104" s="251"/>
      <c r="CN1104" s="459"/>
      <c r="CO1104" s="459"/>
      <c r="CP1104" s="459"/>
      <c r="CU1104" s="251"/>
      <c r="CW1104" s="459"/>
      <c r="CX1104" s="459"/>
      <c r="CY1104" s="459"/>
      <c r="DD1104" s="251"/>
      <c r="DF1104" s="459"/>
      <c r="DG1104" s="459"/>
      <c r="DH1104" s="459"/>
      <c r="DM1104" s="251"/>
      <c r="DO1104" s="459"/>
      <c r="DP1104" s="459"/>
      <c r="DQ1104" s="459"/>
      <c r="DV1104" s="251"/>
      <c r="DX1104" s="459"/>
      <c r="DY1104" s="459"/>
      <c r="DZ1104" s="459"/>
      <c r="EE1104" s="251"/>
      <c r="EG1104" s="459"/>
      <c r="EH1104" s="459"/>
      <c r="EI1104" s="459"/>
      <c r="EN1104" s="251"/>
      <c r="EP1104" s="459"/>
      <c r="EQ1104" s="459"/>
      <c r="ER1104" s="459"/>
      <c r="EW1104" s="251"/>
      <c r="EY1104" s="459"/>
      <c r="EZ1104" s="459"/>
      <c r="FA1104" s="459"/>
      <c r="FF1104" s="251"/>
      <c r="FH1104" s="459"/>
      <c r="FI1104" s="459"/>
      <c r="FJ1104" s="459"/>
      <c r="FO1104" s="251"/>
      <c r="FQ1104" s="459"/>
      <c r="FR1104" s="459"/>
      <c r="FS1104" s="459"/>
      <c r="FX1104" s="251"/>
      <c r="FZ1104" s="459"/>
      <c r="GA1104" s="459"/>
      <c r="GB1104" s="459"/>
      <c r="GG1104" s="251"/>
      <c r="GI1104" s="459"/>
      <c r="GJ1104" s="459"/>
      <c r="GK1104" s="459"/>
      <c r="GP1104" s="251"/>
      <c r="GR1104" s="459"/>
      <c r="GS1104" s="459"/>
      <c r="GT1104" s="459"/>
      <c r="GY1104" s="251"/>
      <c r="HA1104" s="459"/>
      <c r="HB1104" s="459"/>
      <c r="HC1104" s="459"/>
      <c r="HH1104" s="251"/>
      <c r="HJ1104" s="459"/>
      <c r="HK1104" s="459"/>
      <c r="HL1104" s="459"/>
      <c r="HQ1104" s="459"/>
      <c r="HR1104" s="459"/>
      <c r="HS1104" s="459"/>
      <c r="HT1104" s="459"/>
      <c r="HU1104" s="459"/>
      <c r="HV1104" s="459"/>
      <c r="HW1104" s="459"/>
      <c r="HX1104" s="459"/>
      <c r="HY1104" s="459"/>
      <c r="HZ1104" s="459"/>
      <c r="IA1104" s="459"/>
      <c r="IB1104" s="459"/>
      <c r="IC1104" s="459"/>
      <c r="ID1104" s="459"/>
      <c r="IE1104" s="459"/>
      <c r="IF1104" s="459"/>
      <c r="IG1104" s="459"/>
      <c r="IH1104" s="459"/>
      <c r="II1104" s="459"/>
      <c r="IJ1104" s="459"/>
      <c r="IK1104" s="459"/>
      <c r="IL1104" s="459"/>
      <c r="IM1104" s="459"/>
      <c r="IN1104" s="459"/>
      <c r="IO1104" s="459"/>
      <c r="IP1104" s="459"/>
      <c r="IQ1104" s="459"/>
      <c r="IR1104" s="459"/>
      <c r="IS1104" s="459"/>
      <c r="IT1104" s="459"/>
      <c r="IU1104" s="459"/>
      <c r="IV1104" s="459"/>
      <c r="RS1104" s="252"/>
    </row>
    <row r="1105" spans="1:487" s="461" customFormat="1" ht="18">
      <c r="A1105" s="605" t="s">
        <v>1930</v>
      </c>
      <c r="B1105" s="459"/>
      <c r="C1105" s="488"/>
      <c r="D1105" s="606" t="s">
        <v>129</v>
      </c>
      <c r="E1105" s="461">
        <f t="shared" si="16"/>
        <v>0</v>
      </c>
      <c r="F1105" s="524">
        <f t="shared" si="17"/>
        <v>0</v>
      </c>
      <c r="G1105" s="473"/>
      <c r="H1105" s="473"/>
      <c r="I1105" s="473"/>
      <c r="J1105" s="473"/>
      <c r="K1105" s="473"/>
      <c r="M1105" s="459"/>
      <c r="N1105" s="459"/>
      <c r="R1105" s="251"/>
      <c r="T1105" s="459"/>
      <c r="U1105" s="459"/>
      <c r="V1105" s="459"/>
      <c r="AA1105" s="251"/>
      <c r="AC1105" s="459"/>
      <c r="AD1105" s="459"/>
      <c r="AE1105" s="459"/>
      <c r="AJ1105" s="251"/>
      <c r="AL1105" s="459"/>
      <c r="AM1105" s="459"/>
      <c r="AN1105" s="459"/>
      <c r="AS1105" s="251"/>
      <c r="AU1105" s="459"/>
      <c r="AV1105" s="459"/>
      <c r="AW1105" s="459"/>
      <c r="BB1105" s="251"/>
      <c r="BD1105" s="459"/>
      <c r="BE1105" s="459"/>
      <c r="BF1105" s="459"/>
      <c r="BK1105" s="251"/>
      <c r="BM1105" s="459"/>
      <c r="BN1105" s="459"/>
      <c r="BO1105" s="459"/>
      <c r="BT1105" s="251"/>
      <c r="BV1105" s="459"/>
      <c r="BW1105" s="459"/>
      <c r="BX1105" s="459"/>
      <c r="CC1105" s="251"/>
      <c r="CE1105" s="459"/>
      <c r="CF1105" s="459"/>
      <c r="CG1105" s="459"/>
      <c r="CL1105" s="251"/>
      <c r="CN1105" s="459"/>
      <c r="CO1105" s="459"/>
      <c r="CP1105" s="459"/>
      <c r="CU1105" s="251"/>
      <c r="CW1105" s="459"/>
      <c r="CX1105" s="459"/>
      <c r="CY1105" s="459"/>
      <c r="DD1105" s="251"/>
      <c r="DF1105" s="459"/>
      <c r="DG1105" s="459"/>
      <c r="DH1105" s="459"/>
      <c r="DM1105" s="251"/>
      <c r="DO1105" s="459"/>
      <c r="DP1105" s="459"/>
      <c r="DQ1105" s="459"/>
      <c r="DV1105" s="251"/>
      <c r="DX1105" s="459"/>
      <c r="DY1105" s="459"/>
      <c r="DZ1105" s="459"/>
      <c r="EE1105" s="251"/>
      <c r="EG1105" s="459"/>
      <c r="EH1105" s="459"/>
      <c r="EI1105" s="459"/>
      <c r="EN1105" s="251"/>
      <c r="EP1105" s="459"/>
      <c r="EQ1105" s="459"/>
      <c r="ER1105" s="459"/>
      <c r="EW1105" s="251"/>
      <c r="EY1105" s="459"/>
      <c r="EZ1105" s="459"/>
      <c r="FA1105" s="459"/>
      <c r="FF1105" s="251"/>
      <c r="FH1105" s="459"/>
      <c r="FI1105" s="459"/>
      <c r="FJ1105" s="459"/>
      <c r="FO1105" s="251"/>
      <c r="FQ1105" s="459"/>
      <c r="FR1105" s="459"/>
      <c r="FS1105" s="459"/>
      <c r="FX1105" s="251"/>
      <c r="FZ1105" s="459"/>
      <c r="GA1105" s="459"/>
      <c r="GB1105" s="459"/>
      <c r="GG1105" s="251"/>
      <c r="GI1105" s="459"/>
      <c r="GJ1105" s="459"/>
      <c r="GK1105" s="459"/>
      <c r="GP1105" s="251"/>
      <c r="GR1105" s="459"/>
      <c r="GS1105" s="459"/>
      <c r="GT1105" s="459"/>
      <c r="GY1105" s="251"/>
      <c r="HA1105" s="459"/>
      <c r="HB1105" s="459"/>
      <c r="HC1105" s="459"/>
      <c r="HH1105" s="251"/>
      <c r="HJ1105" s="459"/>
      <c r="HK1105" s="459"/>
      <c r="HL1105" s="459"/>
      <c r="HQ1105" s="459"/>
      <c r="HR1105" s="459"/>
      <c r="HS1105" s="459"/>
      <c r="HT1105" s="459"/>
      <c r="HU1105" s="459"/>
      <c r="HV1105" s="459"/>
      <c r="HW1105" s="459"/>
      <c r="HX1105" s="459"/>
      <c r="HY1105" s="459"/>
      <c r="HZ1105" s="459"/>
      <c r="IA1105" s="459"/>
      <c r="IB1105" s="459"/>
      <c r="IC1105" s="459"/>
      <c r="ID1105" s="459"/>
      <c r="IE1105" s="459"/>
      <c r="IF1105" s="459"/>
      <c r="IG1105" s="459"/>
      <c r="IH1105" s="459"/>
      <c r="II1105" s="459"/>
      <c r="IJ1105" s="459"/>
      <c r="IK1105" s="459"/>
      <c r="IL1105" s="459"/>
      <c r="IM1105" s="459"/>
      <c r="IN1105" s="459"/>
      <c r="IO1105" s="459"/>
      <c r="IP1105" s="459"/>
      <c r="IQ1105" s="459"/>
      <c r="IR1105" s="459"/>
      <c r="IS1105" s="459"/>
      <c r="IT1105" s="459"/>
      <c r="IU1105" s="459"/>
      <c r="IV1105" s="459"/>
      <c r="RS1105" s="252"/>
    </row>
    <row r="1106" spans="1:487" s="461" customFormat="1" ht="18">
      <c r="A1106" s="605" t="s">
        <v>588</v>
      </c>
      <c r="B1106" s="488"/>
      <c r="C1106" s="488"/>
      <c r="D1106" s="461" t="s">
        <v>132</v>
      </c>
      <c r="E1106" s="461">
        <f t="shared" si="16"/>
        <v>3</v>
      </c>
      <c r="F1106" s="524">
        <f t="shared" si="17"/>
        <v>0</v>
      </c>
      <c r="G1106" s="473"/>
      <c r="H1106" s="473"/>
      <c r="I1106" s="473"/>
      <c r="J1106" s="473"/>
      <c r="K1106" s="473"/>
      <c r="L1106" s="459"/>
      <c r="M1106" s="459"/>
      <c r="N1106" s="459"/>
      <c r="R1106" s="251"/>
      <c r="T1106" s="459"/>
      <c r="U1106" s="459"/>
      <c r="V1106" s="459"/>
      <c r="AA1106" s="251"/>
      <c r="AC1106" s="459"/>
      <c r="AD1106" s="459"/>
      <c r="AE1106" s="459"/>
      <c r="AJ1106" s="251"/>
      <c r="AL1106" s="459"/>
      <c r="AM1106" s="459"/>
      <c r="AN1106" s="459"/>
      <c r="AS1106" s="251"/>
      <c r="AU1106" s="459"/>
      <c r="AV1106" s="459"/>
      <c r="AW1106" s="459"/>
      <c r="BB1106" s="251"/>
      <c r="BD1106" s="459"/>
      <c r="BE1106" s="459"/>
      <c r="BF1106" s="459"/>
      <c r="BK1106" s="251"/>
      <c r="BM1106" s="459"/>
      <c r="BN1106" s="459"/>
      <c r="BO1106" s="459"/>
      <c r="BT1106" s="251"/>
      <c r="BV1106" s="459"/>
      <c r="BW1106" s="459"/>
      <c r="BX1106" s="459"/>
      <c r="CC1106" s="251"/>
      <c r="CE1106" s="459"/>
      <c r="CF1106" s="459"/>
      <c r="CG1106" s="459"/>
      <c r="CL1106" s="251"/>
      <c r="CN1106" s="459"/>
      <c r="CO1106" s="459"/>
      <c r="CP1106" s="459"/>
      <c r="CU1106" s="251"/>
      <c r="CW1106" s="459"/>
      <c r="CX1106" s="459"/>
      <c r="CY1106" s="459"/>
      <c r="DD1106" s="251"/>
      <c r="DF1106" s="459"/>
      <c r="DG1106" s="459"/>
      <c r="DH1106" s="459"/>
      <c r="DM1106" s="251"/>
      <c r="DO1106" s="459"/>
      <c r="DP1106" s="459"/>
      <c r="DQ1106" s="459"/>
      <c r="DV1106" s="251"/>
      <c r="DX1106" s="459"/>
      <c r="DY1106" s="459"/>
      <c r="DZ1106" s="459"/>
      <c r="EE1106" s="251"/>
      <c r="EG1106" s="459"/>
      <c r="EH1106" s="459"/>
      <c r="EI1106" s="459"/>
      <c r="EN1106" s="251"/>
      <c r="EP1106" s="459"/>
      <c r="EQ1106" s="459"/>
      <c r="ER1106" s="459"/>
      <c r="EW1106" s="251"/>
      <c r="EY1106" s="459"/>
      <c r="EZ1106" s="459"/>
      <c r="FA1106" s="459"/>
      <c r="FF1106" s="251"/>
      <c r="FH1106" s="459"/>
      <c r="FI1106" s="459"/>
      <c r="FJ1106" s="459"/>
      <c r="FO1106" s="251"/>
      <c r="FQ1106" s="459"/>
      <c r="FR1106" s="459"/>
      <c r="FS1106" s="459"/>
      <c r="FX1106" s="251"/>
      <c r="FZ1106" s="459"/>
      <c r="GA1106" s="459"/>
      <c r="GB1106" s="459"/>
      <c r="GG1106" s="251"/>
      <c r="GI1106" s="459"/>
      <c r="GJ1106" s="459"/>
      <c r="GK1106" s="459"/>
      <c r="GP1106" s="251"/>
      <c r="GR1106" s="459"/>
      <c r="GS1106" s="459"/>
      <c r="GT1106" s="459"/>
      <c r="GY1106" s="251"/>
      <c r="HA1106" s="459"/>
      <c r="HB1106" s="459"/>
      <c r="HC1106" s="459"/>
      <c r="HH1106" s="251"/>
      <c r="HJ1106" s="459"/>
      <c r="HK1106" s="459"/>
      <c r="HL1106" s="459"/>
      <c r="HQ1106" s="459"/>
      <c r="HR1106" s="459"/>
      <c r="HS1106" s="459"/>
      <c r="HT1106" s="459"/>
      <c r="HU1106" s="459"/>
      <c r="HV1106" s="459"/>
      <c r="HW1106" s="459"/>
      <c r="HX1106" s="459"/>
      <c r="HY1106" s="459"/>
      <c r="HZ1106" s="459"/>
      <c r="IA1106" s="459"/>
      <c r="IB1106" s="459"/>
      <c r="IC1106" s="459"/>
      <c r="ID1106" s="459"/>
      <c r="IE1106" s="459"/>
      <c r="IF1106" s="459"/>
      <c r="IG1106" s="459"/>
      <c r="IH1106" s="459"/>
      <c r="II1106" s="459"/>
      <c r="IJ1106" s="459"/>
      <c r="IK1106" s="459"/>
      <c r="IL1106" s="459"/>
      <c r="IM1106" s="459"/>
      <c r="IN1106" s="459"/>
      <c r="IO1106" s="459"/>
      <c r="IP1106" s="459"/>
      <c r="IQ1106" s="459"/>
      <c r="IR1106" s="459"/>
      <c r="IS1106" s="459"/>
      <c r="IT1106" s="459"/>
      <c r="IU1106" s="459"/>
      <c r="IV1106" s="459"/>
      <c r="RS1106" s="252"/>
    </row>
    <row r="1107" spans="1:487" s="461" customFormat="1" ht="18">
      <c r="A1107" s="605" t="s">
        <v>550</v>
      </c>
      <c r="B1107" s="459"/>
      <c r="C1107" s="488"/>
      <c r="D1107" s="606" t="s">
        <v>129</v>
      </c>
      <c r="E1107" s="461">
        <f t="shared" si="16"/>
        <v>2</v>
      </c>
      <c r="F1107" s="524">
        <f t="shared" si="17"/>
        <v>0</v>
      </c>
      <c r="G1107" s="502"/>
      <c r="H1107" s="473"/>
      <c r="I1107" s="473"/>
      <c r="J1107" s="473"/>
      <c r="K1107" s="473"/>
      <c r="L1107" s="459"/>
      <c r="M1107" s="459"/>
      <c r="N1107" s="459"/>
      <c r="R1107" s="251"/>
      <c r="T1107" s="459"/>
      <c r="U1107" s="459"/>
      <c r="V1107" s="459"/>
      <c r="AA1107" s="251"/>
      <c r="AC1107" s="459"/>
      <c r="AD1107" s="459"/>
      <c r="AE1107" s="459"/>
      <c r="AJ1107" s="251"/>
      <c r="AL1107" s="459"/>
      <c r="AM1107" s="459"/>
      <c r="AN1107" s="459"/>
      <c r="AS1107" s="251"/>
      <c r="AU1107" s="459"/>
      <c r="AV1107" s="459"/>
      <c r="AW1107" s="459"/>
      <c r="BB1107" s="251"/>
      <c r="BD1107" s="459"/>
      <c r="BE1107" s="459"/>
      <c r="BF1107" s="459"/>
      <c r="BK1107" s="251"/>
      <c r="BM1107" s="459"/>
      <c r="BN1107" s="459"/>
      <c r="BO1107" s="459"/>
      <c r="BT1107" s="251"/>
      <c r="BV1107" s="459"/>
      <c r="BW1107" s="459"/>
      <c r="BX1107" s="459"/>
      <c r="CC1107" s="251"/>
      <c r="CE1107" s="459"/>
      <c r="CF1107" s="459"/>
      <c r="CG1107" s="459"/>
      <c r="CL1107" s="251"/>
      <c r="CN1107" s="459"/>
      <c r="CO1107" s="459"/>
      <c r="CP1107" s="459"/>
      <c r="CU1107" s="251"/>
      <c r="CW1107" s="459"/>
      <c r="CX1107" s="459"/>
      <c r="CY1107" s="459"/>
      <c r="DD1107" s="251"/>
      <c r="DF1107" s="459"/>
      <c r="DG1107" s="459"/>
      <c r="DH1107" s="459"/>
      <c r="DM1107" s="251"/>
      <c r="DO1107" s="459"/>
      <c r="DP1107" s="459"/>
      <c r="DQ1107" s="459"/>
      <c r="DV1107" s="251"/>
      <c r="DX1107" s="459"/>
      <c r="DY1107" s="459"/>
      <c r="DZ1107" s="459"/>
      <c r="EE1107" s="251"/>
      <c r="EG1107" s="459"/>
      <c r="EH1107" s="459"/>
      <c r="EI1107" s="459"/>
      <c r="EN1107" s="251"/>
      <c r="EP1107" s="459"/>
      <c r="EQ1107" s="459"/>
      <c r="ER1107" s="459"/>
      <c r="EW1107" s="251"/>
      <c r="EY1107" s="459"/>
      <c r="EZ1107" s="459"/>
      <c r="FA1107" s="459"/>
      <c r="FF1107" s="251"/>
      <c r="FH1107" s="459"/>
      <c r="FI1107" s="459"/>
      <c r="FJ1107" s="459"/>
      <c r="FO1107" s="251"/>
      <c r="FQ1107" s="459"/>
      <c r="FR1107" s="459"/>
      <c r="FS1107" s="459"/>
      <c r="FX1107" s="251"/>
      <c r="FZ1107" s="459"/>
      <c r="GA1107" s="459"/>
      <c r="GB1107" s="459"/>
      <c r="GG1107" s="251"/>
      <c r="GI1107" s="459"/>
      <c r="GJ1107" s="459"/>
      <c r="GK1107" s="459"/>
      <c r="GP1107" s="251"/>
      <c r="GR1107" s="459"/>
      <c r="GS1107" s="459"/>
      <c r="GT1107" s="459"/>
      <c r="GY1107" s="251"/>
      <c r="HA1107" s="459"/>
      <c r="HB1107" s="459"/>
      <c r="HC1107" s="459"/>
      <c r="HH1107" s="251"/>
      <c r="HJ1107" s="459"/>
      <c r="HK1107" s="459"/>
      <c r="HL1107" s="459"/>
      <c r="HQ1107" s="459"/>
      <c r="HR1107" s="459"/>
      <c r="HS1107" s="459"/>
      <c r="HT1107" s="459"/>
      <c r="HU1107" s="459"/>
      <c r="HV1107" s="459"/>
      <c r="HW1107" s="459"/>
      <c r="HX1107" s="459"/>
      <c r="HY1107" s="459"/>
      <c r="HZ1107" s="459"/>
      <c r="IA1107" s="459"/>
      <c r="IB1107" s="459"/>
      <c r="IC1107" s="459"/>
      <c r="ID1107" s="459"/>
      <c r="IE1107" s="459"/>
      <c r="IF1107" s="459"/>
      <c r="IG1107" s="459"/>
      <c r="IH1107" s="459"/>
      <c r="II1107" s="459"/>
      <c r="IJ1107" s="459"/>
      <c r="IK1107" s="459"/>
      <c r="IL1107" s="459"/>
      <c r="IM1107" s="459"/>
      <c r="IN1107" s="459"/>
      <c r="IO1107" s="459"/>
      <c r="IP1107" s="459"/>
      <c r="IQ1107" s="459"/>
      <c r="IR1107" s="459"/>
      <c r="IS1107" s="459"/>
      <c r="IT1107" s="459"/>
      <c r="IU1107" s="459"/>
      <c r="IV1107" s="459"/>
      <c r="RS1107" s="252"/>
    </row>
    <row r="1108" spans="1:487" s="461" customFormat="1" ht="18">
      <c r="A1108" s="605" t="s">
        <v>1498</v>
      </c>
      <c r="B1108" s="459"/>
      <c r="C1108" s="488"/>
      <c r="D1108" s="606" t="s">
        <v>129</v>
      </c>
      <c r="E1108" s="461">
        <f t="shared" si="16"/>
        <v>0</v>
      </c>
      <c r="F1108" s="524">
        <f t="shared" si="17"/>
        <v>0</v>
      </c>
      <c r="G1108" s="473"/>
      <c r="H1108" s="473"/>
      <c r="I1108" s="473"/>
      <c r="J1108" s="473"/>
      <c r="K1108" s="473"/>
      <c r="L1108" s="459"/>
      <c r="M1108" s="459"/>
      <c r="N1108" s="459"/>
      <c r="R1108" s="251"/>
      <c r="T1108" s="459"/>
      <c r="U1108" s="459"/>
      <c r="V1108" s="459"/>
      <c r="AA1108" s="251"/>
      <c r="AC1108" s="459"/>
      <c r="AD1108" s="459"/>
      <c r="AE1108" s="459"/>
      <c r="AJ1108" s="251"/>
      <c r="AL1108" s="459"/>
      <c r="AM1108" s="459"/>
      <c r="AN1108" s="459"/>
      <c r="AS1108" s="251"/>
      <c r="AU1108" s="459"/>
      <c r="AV1108" s="459"/>
      <c r="AW1108" s="459"/>
      <c r="BB1108" s="251"/>
      <c r="BD1108" s="459"/>
      <c r="BE1108" s="459"/>
      <c r="BF1108" s="459"/>
      <c r="BK1108" s="251"/>
      <c r="BM1108" s="459"/>
      <c r="BN1108" s="459"/>
      <c r="BO1108" s="459"/>
      <c r="BT1108" s="251"/>
      <c r="BV1108" s="459"/>
      <c r="BW1108" s="459"/>
      <c r="BX1108" s="459"/>
      <c r="CC1108" s="251"/>
      <c r="CE1108" s="459"/>
      <c r="CF1108" s="459"/>
      <c r="CG1108" s="459"/>
      <c r="CL1108" s="251"/>
      <c r="CN1108" s="459"/>
      <c r="CO1108" s="459"/>
      <c r="CP1108" s="459"/>
      <c r="CU1108" s="251"/>
      <c r="CW1108" s="459"/>
      <c r="CX1108" s="459"/>
      <c r="CY1108" s="459"/>
      <c r="DD1108" s="251"/>
      <c r="DF1108" s="459"/>
      <c r="DG1108" s="459"/>
      <c r="DH1108" s="459"/>
      <c r="DM1108" s="251"/>
      <c r="DO1108" s="459"/>
      <c r="DP1108" s="459"/>
      <c r="DQ1108" s="459"/>
      <c r="DV1108" s="251"/>
      <c r="DX1108" s="459"/>
      <c r="DY1108" s="459"/>
      <c r="DZ1108" s="459"/>
      <c r="EE1108" s="251"/>
      <c r="EG1108" s="459"/>
      <c r="EH1108" s="459"/>
      <c r="EI1108" s="459"/>
      <c r="EN1108" s="251"/>
      <c r="EP1108" s="459"/>
      <c r="EQ1108" s="459"/>
      <c r="ER1108" s="459"/>
      <c r="EW1108" s="251"/>
      <c r="EY1108" s="459"/>
      <c r="EZ1108" s="459"/>
      <c r="FA1108" s="459"/>
      <c r="FF1108" s="251"/>
      <c r="FH1108" s="459"/>
      <c r="FI1108" s="459"/>
      <c r="FJ1108" s="459"/>
      <c r="FO1108" s="251"/>
      <c r="FQ1108" s="459"/>
      <c r="FR1108" s="459"/>
      <c r="FS1108" s="459"/>
      <c r="FX1108" s="251"/>
      <c r="FZ1108" s="459"/>
      <c r="GA1108" s="459"/>
      <c r="GB1108" s="459"/>
      <c r="GG1108" s="251"/>
      <c r="GI1108" s="459"/>
      <c r="GJ1108" s="459"/>
      <c r="GK1108" s="459"/>
      <c r="GP1108" s="251"/>
      <c r="GR1108" s="459"/>
      <c r="GS1108" s="459"/>
      <c r="GT1108" s="459"/>
      <c r="GY1108" s="251"/>
      <c r="HA1108" s="459"/>
      <c r="HB1108" s="459"/>
      <c r="HC1108" s="459"/>
      <c r="HH1108" s="251"/>
      <c r="HJ1108" s="459"/>
      <c r="HK1108" s="459"/>
      <c r="HL1108" s="459"/>
      <c r="HQ1108" s="459"/>
      <c r="HR1108" s="459"/>
      <c r="HS1108" s="459"/>
      <c r="HT1108" s="459"/>
      <c r="HU1108" s="459"/>
      <c r="HV1108" s="459"/>
      <c r="HW1108" s="459"/>
      <c r="HX1108" s="459"/>
      <c r="HY1108" s="459"/>
      <c r="HZ1108" s="459"/>
      <c r="IA1108" s="459"/>
      <c r="IB1108" s="459"/>
      <c r="IC1108" s="459"/>
      <c r="ID1108" s="459"/>
      <c r="IE1108" s="459"/>
      <c r="IF1108" s="459"/>
      <c r="IG1108" s="459"/>
      <c r="IH1108" s="459"/>
      <c r="II1108" s="459"/>
      <c r="IJ1108" s="459"/>
      <c r="IK1108" s="459"/>
      <c r="IL1108" s="459"/>
      <c r="IM1108" s="459"/>
      <c r="IN1108" s="459"/>
      <c r="IO1108" s="459"/>
      <c r="IP1108" s="459"/>
      <c r="IQ1108" s="459"/>
      <c r="IR1108" s="459"/>
      <c r="IS1108" s="459"/>
      <c r="IT1108" s="459"/>
      <c r="IU1108" s="459"/>
      <c r="IV1108" s="459"/>
      <c r="RS1108" s="252"/>
    </row>
    <row r="1109" spans="1:487" s="461" customFormat="1" ht="18">
      <c r="A1109" s="605" t="s">
        <v>475</v>
      </c>
      <c r="B1109" s="488"/>
      <c r="C1109" s="488"/>
      <c r="D1109" s="461" t="s">
        <v>139</v>
      </c>
      <c r="E1109" s="461">
        <f t="shared" si="16"/>
        <v>16</v>
      </c>
      <c r="F1109" s="524">
        <f t="shared" si="17"/>
        <v>20</v>
      </c>
      <c r="G1109" s="502"/>
      <c r="H1109" s="502">
        <v>13</v>
      </c>
      <c r="I1109" s="473">
        <v>7</v>
      </c>
      <c r="J1109" s="473"/>
      <c r="K1109" s="473"/>
      <c r="L1109" s="459"/>
      <c r="N1109" s="459"/>
      <c r="R1109" s="251"/>
      <c r="T1109" s="459"/>
      <c r="U1109" s="459"/>
      <c r="V1109" s="459"/>
      <c r="AA1109" s="251"/>
      <c r="AC1109" s="459"/>
      <c r="AD1109" s="459"/>
      <c r="AE1109" s="459"/>
      <c r="AJ1109" s="251"/>
      <c r="AL1109" s="459"/>
      <c r="AM1109" s="459"/>
      <c r="AN1109" s="459"/>
      <c r="AS1109" s="251"/>
      <c r="AU1109" s="459"/>
      <c r="AV1109" s="459"/>
      <c r="AW1109" s="459"/>
      <c r="BB1109" s="251"/>
      <c r="BD1109" s="459"/>
      <c r="BE1109" s="459"/>
      <c r="BF1109" s="459"/>
      <c r="BK1109" s="251"/>
      <c r="BM1109" s="459"/>
      <c r="BN1109" s="459"/>
      <c r="BO1109" s="459"/>
      <c r="BT1109" s="251"/>
      <c r="BV1109" s="459"/>
      <c r="BW1109" s="459"/>
      <c r="BX1109" s="459"/>
      <c r="CC1109" s="251"/>
      <c r="CE1109" s="459"/>
      <c r="CF1109" s="459"/>
      <c r="CG1109" s="459"/>
      <c r="CL1109" s="251"/>
      <c r="CN1109" s="459"/>
      <c r="CO1109" s="459"/>
      <c r="CP1109" s="459"/>
      <c r="CU1109" s="251"/>
      <c r="CW1109" s="459"/>
      <c r="CX1109" s="459"/>
      <c r="CY1109" s="459"/>
      <c r="DD1109" s="251"/>
      <c r="DF1109" s="459"/>
      <c r="DG1109" s="459"/>
      <c r="DH1109" s="459"/>
      <c r="DM1109" s="251"/>
      <c r="DO1109" s="459"/>
      <c r="DP1109" s="459"/>
      <c r="DQ1109" s="459"/>
      <c r="DV1109" s="251"/>
      <c r="DX1109" s="459"/>
      <c r="DY1109" s="459"/>
      <c r="DZ1109" s="459"/>
      <c r="EE1109" s="251"/>
      <c r="EG1109" s="459"/>
      <c r="EH1109" s="459"/>
      <c r="EI1109" s="459"/>
      <c r="EN1109" s="251"/>
      <c r="EP1109" s="459"/>
      <c r="EQ1109" s="459"/>
      <c r="ER1109" s="459"/>
      <c r="EW1109" s="251"/>
      <c r="EY1109" s="459"/>
      <c r="EZ1109" s="459"/>
      <c r="FA1109" s="459"/>
      <c r="FF1109" s="251"/>
      <c r="FH1109" s="459"/>
      <c r="FI1109" s="459"/>
      <c r="FJ1109" s="459"/>
      <c r="FO1109" s="251"/>
      <c r="FQ1109" s="459"/>
      <c r="FR1109" s="459"/>
      <c r="FS1109" s="459"/>
      <c r="FX1109" s="251"/>
      <c r="FZ1109" s="459"/>
      <c r="GA1109" s="459"/>
      <c r="GB1109" s="459"/>
      <c r="GG1109" s="251"/>
      <c r="GI1109" s="459"/>
      <c r="GJ1109" s="459"/>
      <c r="GK1109" s="459"/>
      <c r="GP1109" s="251"/>
      <c r="GR1109" s="459"/>
      <c r="GS1109" s="459"/>
      <c r="GT1109" s="459"/>
      <c r="GY1109" s="251"/>
      <c r="HA1109" s="459"/>
      <c r="HB1109" s="459"/>
      <c r="HC1109" s="459"/>
      <c r="HH1109" s="251"/>
      <c r="HJ1109" s="459"/>
      <c r="HK1109" s="459"/>
      <c r="HL1109" s="459"/>
      <c r="HQ1109" s="459"/>
      <c r="HR1109" s="459"/>
      <c r="HS1109" s="459"/>
      <c r="HT1109" s="459"/>
      <c r="HU1109" s="459"/>
      <c r="HV1109" s="459"/>
      <c r="HW1109" s="459"/>
      <c r="HX1109" s="459"/>
      <c r="HY1109" s="459"/>
      <c r="HZ1109" s="459"/>
      <c r="IA1109" s="459"/>
      <c r="IB1109" s="459"/>
      <c r="IC1109" s="459"/>
      <c r="ID1109" s="459"/>
      <c r="IE1109" s="459"/>
      <c r="IF1109" s="459"/>
      <c r="IG1109" s="459"/>
      <c r="IH1109" s="459"/>
      <c r="II1109" s="459"/>
      <c r="IJ1109" s="459"/>
      <c r="IK1109" s="459"/>
      <c r="IL1109" s="459"/>
      <c r="IM1109" s="459"/>
      <c r="IN1109" s="459"/>
      <c r="IO1109" s="459"/>
      <c r="IP1109" s="459"/>
      <c r="IQ1109" s="459"/>
      <c r="IR1109" s="459"/>
      <c r="IS1109" s="459"/>
      <c r="IT1109" s="459"/>
      <c r="IU1109" s="459"/>
      <c r="IV1109" s="459"/>
      <c r="RS1109" s="252"/>
    </row>
    <row r="1110" spans="1:487" s="461" customFormat="1" ht="18">
      <c r="A1110" s="605" t="s">
        <v>615</v>
      </c>
      <c r="B1110" s="488"/>
      <c r="C1110" s="488"/>
      <c r="D1110" s="461" t="s">
        <v>135</v>
      </c>
      <c r="E1110" s="461">
        <f t="shared" si="16"/>
        <v>4</v>
      </c>
      <c r="F1110" s="524">
        <f t="shared" si="17"/>
        <v>39</v>
      </c>
      <c r="G1110" s="473"/>
      <c r="H1110" s="473"/>
      <c r="I1110" s="473">
        <v>24</v>
      </c>
      <c r="J1110" s="473">
        <v>15</v>
      </c>
      <c r="K1110" s="473"/>
      <c r="L1110" s="459"/>
      <c r="M1110" s="459"/>
      <c r="N1110" s="459"/>
      <c r="R1110" s="251"/>
      <c r="T1110" s="459"/>
      <c r="U1110" s="459"/>
      <c r="V1110" s="459"/>
      <c r="AA1110" s="251"/>
      <c r="AC1110" s="459"/>
      <c r="AD1110" s="459"/>
      <c r="AE1110" s="459"/>
      <c r="AJ1110" s="251"/>
      <c r="AL1110" s="459"/>
      <c r="AM1110" s="459"/>
      <c r="AN1110" s="459"/>
      <c r="AS1110" s="251"/>
      <c r="AU1110" s="459"/>
      <c r="AV1110" s="459"/>
      <c r="AW1110" s="459"/>
      <c r="BB1110" s="251"/>
      <c r="BD1110" s="459"/>
      <c r="BE1110" s="459"/>
      <c r="BF1110" s="459"/>
      <c r="BK1110" s="251"/>
      <c r="BM1110" s="459"/>
      <c r="BN1110" s="459"/>
      <c r="BO1110" s="459"/>
      <c r="BT1110" s="251"/>
      <c r="BV1110" s="459"/>
      <c r="BW1110" s="459"/>
      <c r="BX1110" s="459"/>
      <c r="CC1110" s="251"/>
      <c r="CE1110" s="459"/>
      <c r="CF1110" s="459"/>
      <c r="CG1110" s="459"/>
      <c r="CL1110" s="251"/>
      <c r="CN1110" s="459"/>
      <c r="CO1110" s="459"/>
      <c r="CP1110" s="459"/>
      <c r="CU1110" s="251"/>
      <c r="CW1110" s="459"/>
      <c r="CX1110" s="459"/>
      <c r="CY1110" s="459"/>
      <c r="DD1110" s="251"/>
      <c r="DF1110" s="459"/>
      <c r="DG1110" s="459"/>
      <c r="DH1110" s="459"/>
      <c r="DM1110" s="251"/>
      <c r="DO1110" s="459"/>
      <c r="DP1110" s="459"/>
      <c r="DQ1110" s="459"/>
      <c r="DV1110" s="251"/>
      <c r="DX1110" s="459"/>
      <c r="DY1110" s="459"/>
      <c r="DZ1110" s="459"/>
      <c r="EE1110" s="251"/>
      <c r="EG1110" s="459"/>
      <c r="EH1110" s="459"/>
      <c r="EI1110" s="459"/>
      <c r="EN1110" s="251"/>
      <c r="EP1110" s="459"/>
      <c r="EQ1110" s="459"/>
      <c r="ER1110" s="459"/>
      <c r="EW1110" s="251"/>
      <c r="EY1110" s="459"/>
      <c r="EZ1110" s="459"/>
      <c r="FA1110" s="459"/>
      <c r="FF1110" s="251"/>
      <c r="FH1110" s="459"/>
      <c r="FI1110" s="459"/>
      <c r="FJ1110" s="459"/>
      <c r="FO1110" s="251"/>
      <c r="FQ1110" s="459"/>
      <c r="FR1110" s="459"/>
      <c r="FS1110" s="459"/>
      <c r="FX1110" s="251"/>
      <c r="FZ1110" s="459"/>
      <c r="GA1110" s="459"/>
      <c r="GB1110" s="459"/>
      <c r="GG1110" s="251"/>
      <c r="GI1110" s="459"/>
      <c r="GJ1110" s="459"/>
      <c r="GK1110" s="459"/>
      <c r="GP1110" s="251"/>
      <c r="GR1110" s="459"/>
      <c r="GS1110" s="459"/>
      <c r="GT1110" s="459"/>
      <c r="GY1110" s="251"/>
      <c r="HA1110" s="459"/>
      <c r="HB1110" s="459"/>
      <c r="HC1110" s="459"/>
      <c r="HH1110" s="251"/>
      <c r="HJ1110" s="459"/>
      <c r="HK1110" s="459"/>
      <c r="HL1110" s="459"/>
      <c r="HQ1110" s="459"/>
      <c r="HR1110" s="459"/>
      <c r="HS1110" s="459"/>
      <c r="HT1110" s="459"/>
      <c r="HU1110" s="459"/>
      <c r="HV1110" s="459"/>
      <c r="HW1110" s="459"/>
      <c r="HX1110" s="459"/>
      <c r="HY1110" s="459"/>
      <c r="HZ1110" s="459"/>
      <c r="IA1110" s="459"/>
      <c r="IB1110" s="459"/>
      <c r="IC1110" s="459"/>
      <c r="ID1110" s="459"/>
      <c r="IE1110" s="459"/>
      <c r="IF1110" s="459"/>
      <c r="IG1110" s="459"/>
      <c r="IH1110" s="459"/>
      <c r="II1110" s="459"/>
      <c r="IJ1110" s="459"/>
      <c r="IK1110" s="459"/>
      <c r="IL1110" s="459"/>
      <c r="IM1110" s="459"/>
      <c r="IN1110" s="459"/>
      <c r="IO1110" s="459"/>
      <c r="IP1110" s="459"/>
      <c r="IQ1110" s="459"/>
      <c r="IR1110" s="459"/>
      <c r="IS1110" s="459"/>
      <c r="IT1110" s="459"/>
      <c r="IU1110" s="459"/>
      <c r="IV1110" s="459"/>
      <c r="RS1110" s="252"/>
    </row>
    <row r="1111" spans="1:487" s="461" customFormat="1" ht="18">
      <c r="A1111" s="605" t="s">
        <v>508</v>
      </c>
      <c r="B1111" s="488"/>
      <c r="C1111" s="488"/>
      <c r="D1111" s="461" t="s">
        <v>131</v>
      </c>
      <c r="E1111" s="461">
        <f t="shared" si="16"/>
        <v>0</v>
      </c>
      <c r="F1111" s="524">
        <f t="shared" si="17"/>
        <v>0</v>
      </c>
      <c r="G1111" s="473"/>
      <c r="H1111" s="473"/>
      <c r="I1111" s="473"/>
      <c r="J1111" s="473"/>
      <c r="K1111" s="473"/>
      <c r="L1111" s="509"/>
      <c r="M1111" s="459"/>
      <c r="N1111" s="459"/>
      <c r="R1111" s="251"/>
      <c r="T1111" s="459"/>
      <c r="U1111" s="459"/>
      <c r="V1111" s="459"/>
      <c r="AA1111" s="251"/>
      <c r="AC1111" s="459"/>
      <c r="AD1111" s="459"/>
      <c r="AE1111" s="459"/>
      <c r="AJ1111" s="251"/>
      <c r="AL1111" s="459"/>
      <c r="AM1111" s="459"/>
      <c r="AN1111" s="459"/>
      <c r="AS1111" s="251"/>
      <c r="AU1111" s="459"/>
      <c r="AV1111" s="459"/>
      <c r="AW1111" s="459"/>
      <c r="BB1111" s="251"/>
      <c r="BD1111" s="459"/>
      <c r="BE1111" s="459"/>
      <c r="BF1111" s="459"/>
      <c r="BK1111" s="251"/>
      <c r="BM1111" s="459"/>
      <c r="BN1111" s="459"/>
      <c r="BO1111" s="459"/>
      <c r="BT1111" s="251"/>
      <c r="BV1111" s="459"/>
      <c r="BW1111" s="459"/>
      <c r="BX1111" s="459"/>
      <c r="CC1111" s="251"/>
      <c r="CE1111" s="459"/>
      <c r="CF1111" s="459"/>
      <c r="CG1111" s="459"/>
      <c r="CL1111" s="251"/>
      <c r="CN1111" s="459"/>
      <c r="CO1111" s="459"/>
      <c r="CP1111" s="459"/>
      <c r="CU1111" s="251"/>
      <c r="CW1111" s="459"/>
      <c r="CX1111" s="459"/>
      <c r="CY1111" s="459"/>
      <c r="DD1111" s="251"/>
      <c r="DF1111" s="459"/>
      <c r="DG1111" s="459"/>
      <c r="DH1111" s="459"/>
      <c r="DM1111" s="251"/>
      <c r="DO1111" s="459"/>
      <c r="DP1111" s="459"/>
      <c r="DQ1111" s="459"/>
      <c r="DV1111" s="251"/>
      <c r="DX1111" s="459"/>
      <c r="DY1111" s="459"/>
      <c r="DZ1111" s="459"/>
      <c r="EE1111" s="251"/>
      <c r="EG1111" s="459"/>
      <c r="EH1111" s="459"/>
      <c r="EI1111" s="459"/>
      <c r="EN1111" s="251"/>
      <c r="EP1111" s="459"/>
      <c r="EQ1111" s="459"/>
      <c r="ER1111" s="459"/>
      <c r="EW1111" s="251"/>
      <c r="EY1111" s="459"/>
      <c r="EZ1111" s="459"/>
      <c r="FA1111" s="459"/>
      <c r="FF1111" s="251"/>
      <c r="FH1111" s="459"/>
      <c r="FI1111" s="459"/>
      <c r="FJ1111" s="459"/>
      <c r="FO1111" s="251"/>
      <c r="FQ1111" s="459"/>
      <c r="FR1111" s="459"/>
      <c r="FS1111" s="459"/>
      <c r="FX1111" s="251"/>
      <c r="FZ1111" s="459"/>
      <c r="GA1111" s="459"/>
      <c r="GB1111" s="459"/>
      <c r="GG1111" s="251"/>
      <c r="GI1111" s="459"/>
      <c r="GJ1111" s="459"/>
      <c r="GK1111" s="459"/>
      <c r="GP1111" s="251"/>
      <c r="GR1111" s="459"/>
      <c r="GS1111" s="459"/>
      <c r="GT1111" s="459"/>
      <c r="GY1111" s="251"/>
      <c r="HA1111" s="459"/>
      <c r="HB1111" s="459"/>
      <c r="HC1111" s="459"/>
      <c r="HH1111" s="251"/>
      <c r="HJ1111" s="459"/>
      <c r="HK1111" s="459"/>
      <c r="HL1111" s="459"/>
      <c r="HQ1111" s="459"/>
      <c r="HR1111" s="459"/>
      <c r="HS1111" s="459"/>
      <c r="HT1111" s="459"/>
      <c r="HU1111" s="459"/>
      <c r="HV1111" s="459"/>
      <c r="HW1111" s="459"/>
      <c r="HX1111" s="459"/>
      <c r="HY1111" s="459"/>
      <c r="HZ1111" s="459"/>
      <c r="IA1111" s="459"/>
      <c r="IB1111" s="459"/>
      <c r="IC1111" s="459"/>
      <c r="ID1111" s="459"/>
      <c r="IE1111" s="459"/>
      <c r="IF1111" s="459"/>
      <c r="IG1111" s="459"/>
      <c r="IH1111" s="459"/>
      <c r="II1111" s="459"/>
      <c r="IJ1111" s="459"/>
      <c r="IK1111" s="459"/>
      <c r="IL1111" s="459"/>
      <c r="IM1111" s="459"/>
      <c r="IN1111" s="459"/>
      <c r="IO1111" s="459"/>
      <c r="IP1111" s="459"/>
      <c r="IQ1111" s="459"/>
      <c r="IR1111" s="459"/>
      <c r="IS1111" s="459"/>
      <c r="IT1111" s="459"/>
      <c r="IU1111" s="459"/>
      <c r="IV1111" s="459"/>
      <c r="RS1111" s="252"/>
    </row>
    <row r="1112" spans="1:487" s="461" customFormat="1" ht="18">
      <c r="A1112" s="605" t="s">
        <v>1076</v>
      </c>
      <c r="B1112" s="459"/>
      <c r="C1112" s="488"/>
      <c r="D1112" s="606" t="s">
        <v>129</v>
      </c>
      <c r="E1112" s="461">
        <f t="shared" si="16"/>
        <v>0</v>
      </c>
      <c r="F1112" s="524">
        <f t="shared" si="17"/>
        <v>1</v>
      </c>
      <c r="G1112" s="473"/>
      <c r="H1112" s="473"/>
      <c r="I1112" s="473"/>
      <c r="J1112" s="473">
        <v>1</v>
      </c>
      <c r="K1112" s="473"/>
      <c r="L1112" s="509"/>
      <c r="M1112" s="459"/>
      <c r="N1112" s="459"/>
      <c r="R1112" s="251"/>
      <c r="T1112" s="459"/>
      <c r="U1112" s="459"/>
      <c r="V1112" s="459"/>
      <c r="AA1112" s="251"/>
      <c r="AC1112" s="459"/>
      <c r="AD1112" s="459"/>
      <c r="AE1112" s="459"/>
      <c r="AJ1112" s="251"/>
      <c r="AL1112" s="459"/>
      <c r="AM1112" s="459"/>
      <c r="AN1112" s="459"/>
      <c r="AS1112" s="251"/>
      <c r="AU1112" s="459"/>
      <c r="AV1112" s="459"/>
      <c r="AW1112" s="459"/>
      <c r="BB1112" s="251"/>
      <c r="BD1112" s="459"/>
      <c r="BE1112" s="459"/>
      <c r="BF1112" s="459"/>
      <c r="BK1112" s="251"/>
      <c r="BM1112" s="459"/>
      <c r="BN1112" s="459"/>
      <c r="BO1112" s="459"/>
      <c r="BT1112" s="251"/>
      <c r="BV1112" s="459"/>
      <c r="BW1112" s="459"/>
      <c r="BX1112" s="459"/>
      <c r="CC1112" s="251"/>
      <c r="CE1112" s="459"/>
      <c r="CF1112" s="459"/>
      <c r="CG1112" s="459"/>
      <c r="CL1112" s="251"/>
      <c r="CN1112" s="459"/>
      <c r="CO1112" s="459"/>
      <c r="CP1112" s="459"/>
      <c r="CU1112" s="251"/>
      <c r="CW1112" s="459"/>
      <c r="CX1112" s="459"/>
      <c r="CY1112" s="459"/>
      <c r="DD1112" s="251"/>
      <c r="DF1112" s="459"/>
      <c r="DG1112" s="459"/>
      <c r="DH1112" s="459"/>
      <c r="DM1112" s="251"/>
      <c r="DO1112" s="459"/>
      <c r="DP1112" s="459"/>
      <c r="DQ1112" s="459"/>
      <c r="DV1112" s="251"/>
      <c r="DX1112" s="459"/>
      <c r="DY1112" s="459"/>
      <c r="DZ1112" s="459"/>
      <c r="EE1112" s="251"/>
      <c r="EG1112" s="459"/>
      <c r="EH1112" s="459"/>
      <c r="EI1112" s="459"/>
      <c r="EN1112" s="251"/>
      <c r="EP1112" s="459"/>
      <c r="EQ1112" s="459"/>
      <c r="ER1112" s="459"/>
      <c r="EW1112" s="251"/>
      <c r="EY1112" s="459"/>
      <c r="EZ1112" s="459"/>
      <c r="FA1112" s="459"/>
      <c r="FF1112" s="251"/>
      <c r="FH1112" s="459"/>
      <c r="FI1112" s="459"/>
      <c r="FJ1112" s="459"/>
      <c r="FO1112" s="251"/>
      <c r="FQ1112" s="459"/>
      <c r="FR1112" s="459"/>
      <c r="FS1112" s="459"/>
      <c r="FX1112" s="251"/>
      <c r="FZ1112" s="459"/>
      <c r="GA1112" s="459"/>
      <c r="GB1112" s="459"/>
      <c r="GG1112" s="251"/>
      <c r="GI1112" s="459"/>
      <c r="GJ1112" s="459"/>
      <c r="GK1112" s="459"/>
      <c r="GP1112" s="251"/>
      <c r="GR1112" s="459"/>
      <c r="GS1112" s="459"/>
      <c r="GT1112" s="459"/>
      <c r="GY1112" s="251"/>
      <c r="HA1112" s="459"/>
      <c r="HB1112" s="459"/>
      <c r="HC1112" s="459"/>
      <c r="HH1112" s="251"/>
      <c r="HJ1112" s="459"/>
      <c r="HK1112" s="459"/>
      <c r="HL1112" s="459"/>
      <c r="HQ1112" s="459"/>
      <c r="HR1112" s="459"/>
      <c r="HS1112" s="459"/>
      <c r="HT1112" s="459"/>
      <c r="HU1112" s="459"/>
      <c r="HV1112" s="459"/>
      <c r="HW1112" s="459"/>
      <c r="HX1112" s="459"/>
      <c r="HY1112" s="459"/>
      <c r="HZ1112" s="459"/>
      <c r="IA1112" s="459"/>
      <c r="IB1112" s="459"/>
      <c r="IC1112" s="459"/>
      <c r="ID1112" s="459"/>
      <c r="IE1112" s="459"/>
      <c r="IF1112" s="459"/>
      <c r="IG1112" s="459"/>
      <c r="IH1112" s="459"/>
      <c r="II1112" s="459"/>
      <c r="IJ1112" s="459"/>
      <c r="IK1112" s="459"/>
      <c r="IL1112" s="459"/>
      <c r="IM1112" s="459"/>
      <c r="IN1112" s="459"/>
      <c r="IO1112" s="459"/>
      <c r="IP1112" s="459"/>
      <c r="IQ1112" s="459"/>
      <c r="IR1112" s="459"/>
      <c r="IS1112" s="459"/>
      <c r="IT1112" s="459"/>
      <c r="IU1112" s="459"/>
      <c r="IV1112" s="459"/>
      <c r="RS1112" s="252"/>
    </row>
    <row r="1113" spans="1:487" s="461" customFormat="1" ht="18">
      <c r="A1113" s="605" t="s">
        <v>449</v>
      </c>
      <c r="B1113" s="488"/>
      <c r="C1113" s="488"/>
      <c r="D1113" s="461" t="s">
        <v>139</v>
      </c>
      <c r="E1113" s="461">
        <f t="shared" si="16"/>
        <v>10</v>
      </c>
      <c r="F1113" s="524">
        <f t="shared" si="17"/>
        <v>7</v>
      </c>
      <c r="G1113" s="502"/>
      <c r="H1113" s="502"/>
      <c r="I1113" s="473"/>
      <c r="J1113" s="473">
        <v>7</v>
      </c>
      <c r="K1113" s="473"/>
      <c r="L1113" s="509"/>
      <c r="M1113" s="459"/>
      <c r="N1113" s="459"/>
      <c r="R1113" s="251"/>
      <c r="T1113" s="459"/>
      <c r="U1113" s="459"/>
      <c r="V1113" s="459"/>
      <c r="AA1113" s="251"/>
      <c r="AC1113" s="459"/>
      <c r="AD1113" s="459"/>
      <c r="AE1113" s="459"/>
      <c r="AJ1113" s="251"/>
      <c r="AL1113" s="459"/>
      <c r="AM1113" s="459"/>
      <c r="AN1113" s="459"/>
      <c r="AS1113" s="251"/>
      <c r="AU1113" s="459"/>
      <c r="AV1113" s="459"/>
      <c r="AW1113" s="459"/>
      <c r="BB1113" s="251"/>
      <c r="BD1113" s="459"/>
      <c r="BE1113" s="459"/>
      <c r="BF1113" s="459"/>
      <c r="BK1113" s="251"/>
      <c r="BM1113" s="459"/>
      <c r="BN1113" s="459"/>
      <c r="BO1113" s="459"/>
      <c r="BT1113" s="251"/>
      <c r="BV1113" s="459"/>
      <c r="BW1113" s="459"/>
      <c r="BX1113" s="459"/>
      <c r="CC1113" s="251"/>
      <c r="CE1113" s="459"/>
      <c r="CF1113" s="459"/>
      <c r="CG1113" s="459"/>
      <c r="CL1113" s="251"/>
      <c r="CN1113" s="459"/>
      <c r="CO1113" s="459"/>
      <c r="CP1113" s="459"/>
      <c r="CU1113" s="251"/>
      <c r="CW1113" s="459"/>
      <c r="CX1113" s="459"/>
      <c r="CY1113" s="459"/>
      <c r="DD1113" s="251"/>
      <c r="DF1113" s="459"/>
      <c r="DG1113" s="459"/>
      <c r="DH1113" s="459"/>
      <c r="DM1113" s="251"/>
      <c r="DO1113" s="459"/>
      <c r="DP1113" s="459"/>
      <c r="DQ1113" s="459"/>
      <c r="DV1113" s="251"/>
      <c r="DX1113" s="459"/>
      <c r="DY1113" s="459"/>
      <c r="DZ1113" s="459"/>
      <c r="EE1113" s="251"/>
      <c r="EG1113" s="459"/>
      <c r="EH1113" s="459"/>
      <c r="EI1113" s="459"/>
      <c r="EN1113" s="251"/>
      <c r="EP1113" s="459"/>
      <c r="EQ1113" s="459"/>
      <c r="ER1113" s="459"/>
      <c r="EW1113" s="251"/>
      <c r="EY1113" s="459"/>
      <c r="EZ1113" s="459"/>
      <c r="FA1113" s="459"/>
      <c r="FF1113" s="251"/>
      <c r="FH1113" s="459"/>
      <c r="FI1113" s="459"/>
      <c r="FJ1113" s="459"/>
      <c r="FO1113" s="251"/>
      <c r="FQ1113" s="459"/>
      <c r="FR1113" s="459"/>
      <c r="FS1113" s="459"/>
      <c r="FX1113" s="251"/>
      <c r="FZ1113" s="459"/>
      <c r="GA1113" s="459"/>
      <c r="GB1113" s="459"/>
      <c r="GG1113" s="251"/>
      <c r="GI1113" s="459"/>
      <c r="GJ1113" s="459"/>
      <c r="GK1113" s="459"/>
      <c r="GP1113" s="251"/>
      <c r="GR1113" s="459"/>
      <c r="GS1113" s="459"/>
      <c r="GT1113" s="459"/>
      <c r="GY1113" s="251"/>
      <c r="HA1113" s="459"/>
      <c r="HB1113" s="459"/>
      <c r="HC1113" s="459"/>
      <c r="HH1113" s="251"/>
      <c r="HJ1113" s="459"/>
      <c r="HK1113" s="459"/>
      <c r="HL1113" s="459"/>
      <c r="HQ1113" s="459"/>
      <c r="HR1113" s="459"/>
      <c r="HS1113" s="459"/>
      <c r="HT1113" s="459"/>
      <c r="HU1113" s="459"/>
      <c r="HV1113" s="459"/>
      <c r="HW1113" s="459"/>
      <c r="HX1113" s="459"/>
      <c r="HY1113" s="459"/>
      <c r="HZ1113" s="459"/>
      <c r="IA1113" s="459"/>
      <c r="IB1113" s="459"/>
      <c r="IC1113" s="459"/>
      <c r="ID1113" s="459"/>
      <c r="IE1113" s="459"/>
      <c r="IF1113" s="459"/>
      <c r="IG1113" s="459"/>
      <c r="IH1113" s="459"/>
      <c r="II1113" s="459"/>
      <c r="IJ1113" s="459"/>
      <c r="IK1113" s="459"/>
      <c r="IL1113" s="459"/>
      <c r="IM1113" s="459"/>
      <c r="IN1113" s="459"/>
      <c r="IO1113" s="459"/>
      <c r="IP1113" s="459"/>
      <c r="IQ1113" s="459"/>
      <c r="IR1113" s="459"/>
      <c r="IS1113" s="459"/>
      <c r="IT1113" s="459"/>
      <c r="IU1113" s="459"/>
      <c r="IV1113" s="459"/>
      <c r="RS1113" s="252"/>
    </row>
    <row r="1114" spans="1:487" s="461" customFormat="1" ht="18">
      <c r="A1114" s="605" t="s">
        <v>1460</v>
      </c>
      <c r="B1114" s="488"/>
      <c r="C1114" s="488"/>
      <c r="D1114" s="461" t="s">
        <v>130</v>
      </c>
      <c r="E1114" s="461">
        <f t="shared" si="16"/>
        <v>1</v>
      </c>
      <c r="F1114" s="524">
        <f t="shared" si="17"/>
        <v>0</v>
      </c>
      <c r="G1114" s="473"/>
      <c r="H1114" s="473"/>
      <c r="I1114" s="473"/>
      <c r="J1114" s="473"/>
      <c r="K1114" s="473"/>
      <c r="L1114" s="459"/>
      <c r="M1114" s="459"/>
      <c r="N1114" s="459"/>
      <c r="R1114" s="251"/>
      <c r="T1114" s="459"/>
      <c r="U1114" s="459"/>
      <c r="V1114" s="459"/>
      <c r="AA1114" s="251"/>
      <c r="AC1114" s="459"/>
      <c r="AD1114" s="459"/>
      <c r="AE1114" s="459"/>
      <c r="AJ1114" s="251"/>
      <c r="AL1114" s="459"/>
      <c r="AM1114" s="459"/>
      <c r="AN1114" s="459"/>
      <c r="AS1114" s="251"/>
      <c r="AU1114" s="459"/>
      <c r="AV1114" s="459"/>
      <c r="AW1114" s="459"/>
      <c r="BB1114" s="251"/>
      <c r="BD1114" s="459"/>
      <c r="BE1114" s="459"/>
      <c r="BF1114" s="459"/>
      <c r="BK1114" s="251"/>
      <c r="BM1114" s="459"/>
      <c r="BN1114" s="459"/>
      <c r="BO1114" s="459"/>
      <c r="BT1114" s="251"/>
      <c r="BV1114" s="459"/>
      <c r="BW1114" s="459"/>
      <c r="BX1114" s="459"/>
      <c r="CC1114" s="251"/>
      <c r="CE1114" s="459"/>
      <c r="CF1114" s="459"/>
      <c r="CG1114" s="459"/>
      <c r="CL1114" s="251"/>
      <c r="CN1114" s="459"/>
      <c r="CO1114" s="459"/>
      <c r="CP1114" s="459"/>
      <c r="CU1114" s="251"/>
      <c r="CW1114" s="459"/>
      <c r="CX1114" s="459"/>
      <c r="CY1114" s="459"/>
      <c r="DD1114" s="251"/>
      <c r="DF1114" s="459"/>
      <c r="DG1114" s="459"/>
      <c r="DH1114" s="459"/>
      <c r="DM1114" s="251"/>
      <c r="DO1114" s="459"/>
      <c r="DP1114" s="459"/>
      <c r="DQ1114" s="459"/>
      <c r="DV1114" s="251"/>
      <c r="DX1114" s="459"/>
      <c r="DY1114" s="459"/>
      <c r="DZ1114" s="459"/>
      <c r="EE1114" s="251"/>
      <c r="EG1114" s="459"/>
      <c r="EH1114" s="459"/>
      <c r="EI1114" s="459"/>
      <c r="EN1114" s="251"/>
      <c r="EP1114" s="459"/>
      <c r="EQ1114" s="459"/>
      <c r="ER1114" s="459"/>
      <c r="EW1114" s="251"/>
      <c r="EY1114" s="459"/>
      <c r="EZ1114" s="459"/>
      <c r="FA1114" s="459"/>
      <c r="FF1114" s="251"/>
      <c r="FH1114" s="459"/>
      <c r="FI1114" s="459"/>
      <c r="FJ1114" s="459"/>
      <c r="FO1114" s="251"/>
      <c r="FQ1114" s="459"/>
      <c r="FR1114" s="459"/>
      <c r="FS1114" s="459"/>
      <c r="FX1114" s="251"/>
      <c r="FZ1114" s="459"/>
      <c r="GA1114" s="459"/>
      <c r="GB1114" s="459"/>
      <c r="GG1114" s="251"/>
      <c r="GI1114" s="459"/>
      <c r="GJ1114" s="459"/>
      <c r="GK1114" s="459"/>
      <c r="GP1114" s="251"/>
      <c r="GR1114" s="459"/>
      <c r="GS1114" s="459"/>
      <c r="GT1114" s="459"/>
      <c r="GY1114" s="251"/>
      <c r="HA1114" s="459"/>
      <c r="HB1114" s="459"/>
      <c r="HC1114" s="459"/>
      <c r="HH1114" s="251"/>
      <c r="HJ1114" s="459"/>
      <c r="HK1114" s="459"/>
      <c r="HL1114" s="459"/>
      <c r="HQ1114" s="459"/>
      <c r="HR1114" s="459"/>
      <c r="HS1114" s="459"/>
      <c r="HT1114" s="459"/>
      <c r="HU1114" s="459"/>
      <c r="HV1114" s="459"/>
      <c r="HW1114" s="459"/>
      <c r="HX1114" s="459"/>
      <c r="HY1114" s="459"/>
      <c r="HZ1114" s="459"/>
      <c r="IA1114" s="459"/>
      <c r="IB1114" s="459"/>
      <c r="IC1114" s="459"/>
      <c r="ID1114" s="459"/>
      <c r="IE1114" s="459"/>
      <c r="IF1114" s="459"/>
      <c r="IG1114" s="459"/>
      <c r="IH1114" s="459"/>
      <c r="II1114" s="459"/>
      <c r="IJ1114" s="459"/>
      <c r="IK1114" s="459"/>
      <c r="IL1114" s="459"/>
      <c r="IM1114" s="459"/>
      <c r="IN1114" s="459"/>
      <c r="IO1114" s="459"/>
      <c r="IP1114" s="459"/>
      <c r="IQ1114" s="459"/>
      <c r="IR1114" s="459"/>
      <c r="IS1114" s="459"/>
      <c r="IT1114" s="459"/>
      <c r="IU1114" s="459"/>
      <c r="IV1114" s="459"/>
      <c r="RS1114" s="252"/>
    </row>
    <row r="1115" spans="1:487" s="461" customFormat="1" ht="18">
      <c r="A1115" s="605" t="s">
        <v>2448</v>
      </c>
      <c r="B1115" s="459"/>
      <c r="C1115" s="488"/>
      <c r="D1115" s="606" t="s">
        <v>129</v>
      </c>
      <c r="E1115" s="461">
        <f t="shared" si="16"/>
        <v>0</v>
      </c>
      <c r="F1115" s="524">
        <f t="shared" si="17"/>
        <v>0</v>
      </c>
      <c r="G1115" s="473"/>
      <c r="H1115" s="473"/>
      <c r="I1115" s="473"/>
      <c r="J1115" s="473"/>
      <c r="K1115" s="473"/>
      <c r="L1115" s="459"/>
      <c r="M1115" s="459"/>
      <c r="N1115" s="459"/>
      <c r="R1115" s="251"/>
      <c r="T1115" s="459"/>
      <c r="U1115" s="459"/>
      <c r="V1115" s="459"/>
      <c r="AA1115" s="251"/>
      <c r="AC1115" s="459"/>
      <c r="AD1115" s="459"/>
      <c r="AE1115" s="459"/>
      <c r="AJ1115" s="251"/>
      <c r="AL1115" s="459"/>
      <c r="AM1115" s="459"/>
      <c r="AN1115" s="459"/>
      <c r="AS1115" s="251"/>
      <c r="AU1115" s="459"/>
      <c r="AV1115" s="459"/>
      <c r="AW1115" s="459"/>
      <c r="BB1115" s="251"/>
      <c r="BD1115" s="459"/>
      <c r="BE1115" s="459"/>
      <c r="BF1115" s="459"/>
      <c r="BK1115" s="251"/>
      <c r="BM1115" s="459"/>
      <c r="BN1115" s="459"/>
      <c r="BO1115" s="459"/>
      <c r="BT1115" s="251"/>
      <c r="BV1115" s="459"/>
      <c r="BW1115" s="459"/>
      <c r="BX1115" s="459"/>
      <c r="CC1115" s="251"/>
      <c r="CE1115" s="459"/>
      <c r="CF1115" s="459"/>
      <c r="CG1115" s="459"/>
      <c r="CL1115" s="251"/>
      <c r="CN1115" s="459"/>
      <c r="CO1115" s="459"/>
      <c r="CP1115" s="459"/>
      <c r="CU1115" s="251"/>
      <c r="CW1115" s="459"/>
      <c r="CX1115" s="459"/>
      <c r="CY1115" s="459"/>
      <c r="DD1115" s="251"/>
      <c r="DF1115" s="459"/>
      <c r="DG1115" s="459"/>
      <c r="DH1115" s="459"/>
      <c r="DM1115" s="251"/>
      <c r="DO1115" s="459"/>
      <c r="DP1115" s="459"/>
      <c r="DQ1115" s="459"/>
      <c r="DV1115" s="251"/>
      <c r="DX1115" s="459"/>
      <c r="DY1115" s="459"/>
      <c r="DZ1115" s="459"/>
      <c r="EE1115" s="251"/>
      <c r="EG1115" s="459"/>
      <c r="EH1115" s="459"/>
      <c r="EI1115" s="459"/>
      <c r="EN1115" s="251"/>
      <c r="EP1115" s="459"/>
      <c r="EQ1115" s="459"/>
      <c r="ER1115" s="459"/>
      <c r="EW1115" s="251"/>
      <c r="EY1115" s="459"/>
      <c r="EZ1115" s="459"/>
      <c r="FA1115" s="459"/>
      <c r="FF1115" s="251"/>
      <c r="FH1115" s="459"/>
      <c r="FI1115" s="459"/>
      <c r="FJ1115" s="459"/>
      <c r="FO1115" s="251"/>
      <c r="FQ1115" s="459"/>
      <c r="FR1115" s="459"/>
      <c r="FS1115" s="459"/>
      <c r="FX1115" s="251"/>
      <c r="FZ1115" s="459"/>
      <c r="GA1115" s="459"/>
      <c r="GB1115" s="459"/>
      <c r="GG1115" s="251"/>
      <c r="GI1115" s="459"/>
      <c r="GJ1115" s="459"/>
      <c r="GK1115" s="459"/>
      <c r="GP1115" s="251"/>
      <c r="GR1115" s="459"/>
      <c r="GS1115" s="459"/>
      <c r="GT1115" s="459"/>
      <c r="GY1115" s="251"/>
      <c r="HA1115" s="459"/>
      <c r="HB1115" s="459"/>
      <c r="HC1115" s="459"/>
      <c r="HH1115" s="251"/>
      <c r="HJ1115" s="459"/>
      <c r="HK1115" s="459"/>
      <c r="HL1115" s="459"/>
      <c r="HQ1115" s="459"/>
      <c r="HR1115" s="459"/>
      <c r="HS1115" s="459"/>
      <c r="HT1115" s="459"/>
      <c r="HU1115" s="459"/>
      <c r="HV1115" s="459"/>
      <c r="HW1115" s="459"/>
      <c r="HX1115" s="459"/>
      <c r="HY1115" s="459"/>
      <c r="HZ1115" s="459"/>
      <c r="IA1115" s="459"/>
      <c r="IB1115" s="459"/>
      <c r="IC1115" s="459"/>
      <c r="ID1115" s="459"/>
      <c r="IE1115" s="459"/>
      <c r="IF1115" s="459"/>
      <c r="IG1115" s="459"/>
      <c r="IH1115" s="459"/>
      <c r="II1115" s="459"/>
      <c r="IJ1115" s="459"/>
      <c r="IK1115" s="459"/>
      <c r="IL1115" s="459"/>
      <c r="IM1115" s="459"/>
      <c r="IN1115" s="459"/>
      <c r="IO1115" s="459"/>
      <c r="IP1115" s="459"/>
      <c r="IQ1115" s="459"/>
      <c r="IR1115" s="459"/>
      <c r="IS1115" s="459"/>
      <c r="IT1115" s="459"/>
      <c r="IU1115" s="459"/>
      <c r="IV1115" s="459"/>
      <c r="RS1115" s="252"/>
    </row>
    <row r="1116" spans="1:487" s="461" customFormat="1" ht="18">
      <c r="A1116" s="605" t="s">
        <v>1446</v>
      </c>
      <c r="B1116" s="459"/>
      <c r="C1116" s="488"/>
      <c r="D1116" s="606" t="s">
        <v>129</v>
      </c>
      <c r="E1116" s="461">
        <f t="shared" si="16"/>
        <v>1</v>
      </c>
      <c r="F1116" s="524">
        <f t="shared" si="17"/>
        <v>0</v>
      </c>
      <c r="G1116" s="473"/>
      <c r="H1116" s="473"/>
      <c r="I1116" s="473"/>
      <c r="J1116" s="473"/>
      <c r="K1116" s="473"/>
      <c r="L1116" s="459"/>
      <c r="M1116" s="459"/>
      <c r="N1116" s="459"/>
      <c r="R1116" s="251"/>
      <c r="T1116" s="459"/>
      <c r="U1116" s="459"/>
      <c r="V1116" s="459"/>
      <c r="AA1116" s="251"/>
      <c r="AC1116" s="459"/>
      <c r="AD1116" s="459"/>
      <c r="AE1116" s="459"/>
      <c r="AJ1116" s="251"/>
      <c r="AL1116" s="459"/>
      <c r="AM1116" s="459"/>
      <c r="AN1116" s="459"/>
      <c r="AS1116" s="251"/>
      <c r="AU1116" s="459"/>
      <c r="AV1116" s="459"/>
      <c r="AW1116" s="459"/>
      <c r="BB1116" s="251"/>
      <c r="BD1116" s="459"/>
      <c r="BE1116" s="459"/>
      <c r="BF1116" s="459"/>
      <c r="BK1116" s="251"/>
      <c r="BM1116" s="459"/>
      <c r="BN1116" s="459"/>
      <c r="BO1116" s="459"/>
      <c r="BT1116" s="251"/>
      <c r="BV1116" s="459"/>
      <c r="BW1116" s="459"/>
      <c r="BX1116" s="459"/>
      <c r="CC1116" s="251"/>
      <c r="CE1116" s="459"/>
      <c r="CF1116" s="459"/>
      <c r="CG1116" s="459"/>
      <c r="CL1116" s="251"/>
      <c r="CN1116" s="459"/>
      <c r="CO1116" s="459"/>
      <c r="CP1116" s="459"/>
      <c r="CU1116" s="251"/>
      <c r="CW1116" s="459"/>
      <c r="CX1116" s="459"/>
      <c r="CY1116" s="459"/>
      <c r="DD1116" s="251"/>
      <c r="DF1116" s="459"/>
      <c r="DG1116" s="459"/>
      <c r="DH1116" s="459"/>
      <c r="DM1116" s="251"/>
      <c r="DO1116" s="459"/>
      <c r="DP1116" s="459"/>
      <c r="DQ1116" s="459"/>
      <c r="DV1116" s="251"/>
      <c r="DX1116" s="459"/>
      <c r="DY1116" s="459"/>
      <c r="DZ1116" s="459"/>
      <c r="EE1116" s="251"/>
      <c r="EG1116" s="459"/>
      <c r="EH1116" s="459"/>
      <c r="EI1116" s="459"/>
      <c r="EN1116" s="251"/>
      <c r="EP1116" s="459"/>
      <c r="EQ1116" s="459"/>
      <c r="ER1116" s="459"/>
      <c r="EW1116" s="251"/>
      <c r="EY1116" s="459"/>
      <c r="EZ1116" s="459"/>
      <c r="FA1116" s="459"/>
      <c r="FF1116" s="251"/>
      <c r="FH1116" s="459"/>
      <c r="FI1116" s="459"/>
      <c r="FJ1116" s="459"/>
      <c r="FO1116" s="251"/>
      <c r="FQ1116" s="459"/>
      <c r="FR1116" s="459"/>
      <c r="FS1116" s="459"/>
      <c r="FX1116" s="251"/>
      <c r="FZ1116" s="459"/>
      <c r="GA1116" s="459"/>
      <c r="GB1116" s="459"/>
      <c r="GG1116" s="251"/>
      <c r="GI1116" s="459"/>
      <c r="GJ1116" s="459"/>
      <c r="GK1116" s="459"/>
      <c r="GP1116" s="251"/>
      <c r="GR1116" s="459"/>
      <c r="GS1116" s="459"/>
      <c r="GT1116" s="459"/>
      <c r="GY1116" s="251"/>
      <c r="HA1116" s="459"/>
      <c r="HB1116" s="459"/>
      <c r="HC1116" s="459"/>
      <c r="HH1116" s="251"/>
      <c r="HJ1116" s="459"/>
      <c r="HK1116" s="459"/>
      <c r="HL1116" s="459"/>
      <c r="HQ1116" s="459"/>
      <c r="HR1116" s="459"/>
      <c r="HS1116" s="459"/>
      <c r="HT1116" s="459"/>
      <c r="HU1116" s="459"/>
      <c r="HV1116" s="459"/>
      <c r="HW1116" s="459"/>
      <c r="HX1116" s="459"/>
      <c r="HY1116" s="459"/>
      <c r="HZ1116" s="459"/>
      <c r="IA1116" s="459"/>
      <c r="IB1116" s="459"/>
      <c r="IC1116" s="459"/>
      <c r="ID1116" s="459"/>
      <c r="IE1116" s="459"/>
      <c r="IF1116" s="459"/>
      <c r="IG1116" s="459"/>
      <c r="IH1116" s="459"/>
      <c r="II1116" s="459"/>
      <c r="IJ1116" s="459"/>
      <c r="IK1116" s="459"/>
      <c r="IL1116" s="459"/>
      <c r="IM1116" s="459"/>
      <c r="IN1116" s="459"/>
      <c r="IO1116" s="459"/>
      <c r="IP1116" s="459"/>
      <c r="IQ1116" s="459"/>
      <c r="IR1116" s="459"/>
      <c r="IS1116" s="459"/>
      <c r="IT1116" s="459"/>
      <c r="IU1116" s="459"/>
      <c r="IV1116" s="459"/>
      <c r="RS1116" s="252"/>
    </row>
    <row r="1117" spans="1:487" s="461" customFormat="1" ht="18">
      <c r="A1117" s="605" t="s">
        <v>2449</v>
      </c>
      <c r="B1117" s="459"/>
      <c r="C1117" s="488"/>
      <c r="D1117" s="606" t="s">
        <v>129</v>
      </c>
      <c r="E1117" s="461">
        <f t="shared" si="16"/>
        <v>0</v>
      </c>
      <c r="F1117" s="524">
        <f t="shared" si="17"/>
        <v>0</v>
      </c>
      <c r="G1117" s="473"/>
      <c r="H1117" s="473"/>
      <c r="I1117" s="473"/>
      <c r="J1117" s="473"/>
      <c r="K1117" s="473"/>
      <c r="L1117" s="459"/>
      <c r="M1117" s="459"/>
      <c r="N1117" s="459"/>
      <c r="R1117" s="251"/>
      <c r="T1117" s="459"/>
      <c r="U1117" s="459"/>
      <c r="V1117" s="459"/>
      <c r="AA1117" s="251"/>
      <c r="AC1117" s="459"/>
      <c r="AD1117" s="459"/>
      <c r="AE1117" s="459"/>
      <c r="AJ1117" s="251"/>
      <c r="AL1117" s="459"/>
      <c r="AM1117" s="459"/>
      <c r="AN1117" s="459"/>
      <c r="AS1117" s="251"/>
      <c r="AU1117" s="459"/>
      <c r="AV1117" s="459"/>
      <c r="AW1117" s="459"/>
      <c r="BB1117" s="251"/>
      <c r="BD1117" s="459"/>
      <c r="BE1117" s="459"/>
      <c r="BF1117" s="459"/>
      <c r="BK1117" s="251"/>
      <c r="BM1117" s="459"/>
      <c r="BN1117" s="459"/>
      <c r="BO1117" s="459"/>
      <c r="BT1117" s="251"/>
      <c r="BV1117" s="459"/>
      <c r="BW1117" s="459"/>
      <c r="BX1117" s="459"/>
      <c r="CC1117" s="251"/>
      <c r="CE1117" s="459"/>
      <c r="CF1117" s="459"/>
      <c r="CG1117" s="459"/>
      <c r="CL1117" s="251"/>
      <c r="CN1117" s="459"/>
      <c r="CO1117" s="459"/>
      <c r="CP1117" s="459"/>
      <c r="CU1117" s="251"/>
      <c r="CW1117" s="459"/>
      <c r="CX1117" s="459"/>
      <c r="CY1117" s="459"/>
      <c r="DD1117" s="251"/>
      <c r="DF1117" s="459"/>
      <c r="DG1117" s="459"/>
      <c r="DH1117" s="459"/>
      <c r="DM1117" s="251"/>
      <c r="DO1117" s="459"/>
      <c r="DP1117" s="459"/>
      <c r="DQ1117" s="459"/>
      <c r="DV1117" s="251"/>
      <c r="DX1117" s="459"/>
      <c r="DY1117" s="459"/>
      <c r="DZ1117" s="459"/>
      <c r="EE1117" s="251"/>
      <c r="EG1117" s="459"/>
      <c r="EH1117" s="459"/>
      <c r="EI1117" s="459"/>
      <c r="EN1117" s="251"/>
      <c r="EP1117" s="459"/>
      <c r="EQ1117" s="459"/>
      <c r="ER1117" s="459"/>
      <c r="EW1117" s="251"/>
      <c r="EY1117" s="459"/>
      <c r="EZ1117" s="459"/>
      <c r="FA1117" s="459"/>
      <c r="FF1117" s="251"/>
      <c r="FH1117" s="459"/>
      <c r="FI1117" s="459"/>
      <c r="FJ1117" s="459"/>
      <c r="FO1117" s="251"/>
      <c r="FQ1117" s="459"/>
      <c r="FR1117" s="459"/>
      <c r="FS1117" s="459"/>
      <c r="FX1117" s="251"/>
      <c r="FZ1117" s="459"/>
      <c r="GA1117" s="459"/>
      <c r="GB1117" s="459"/>
      <c r="GG1117" s="251"/>
      <c r="GI1117" s="459"/>
      <c r="GJ1117" s="459"/>
      <c r="GK1117" s="459"/>
      <c r="GP1117" s="251"/>
      <c r="GR1117" s="459"/>
      <c r="GS1117" s="459"/>
      <c r="GT1117" s="459"/>
      <c r="GY1117" s="251"/>
      <c r="HA1117" s="459"/>
      <c r="HB1117" s="459"/>
      <c r="HC1117" s="459"/>
      <c r="HH1117" s="251"/>
      <c r="HJ1117" s="459"/>
      <c r="HK1117" s="459"/>
      <c r="HL1117" s="459"/>
      <c r="HQ1117" s="459"/>
      <c r="HR1117" s="459"/>
      <c r="HS1117" s="459"/>
      <c r="HT1117" s="459"/>
      <c r="HU1117" s="459"/>
      <c r="HV1117" s="459"/>
      <c r="HW1117" s="459"/>
      <c r="HX1117" s="459"/>
      <c r="HY1117" s="459"/>
      <c r="HZ1117" s="459"/>
      <c r="IA1117" s="459"/>
      <c r="IB1117" s="459"/>
      <c r="IC1117" s="459"/>
      <c r="ID1117" s="459"/>
      <c r="IE1117" s="459"/>
      <c r="IF1117" s="459"/>
      <c r="IG1117" s="459"/>
      <c r="IH1117" s="459"/>
      <c r="II1117" s="459"/>
      <c r="IJ1117" s="459"/>
      <c r="IK1117" s="459"/>
      <c r="IL1117" s="459"/>
      <c r="IM1117" s="459"/>
      <c r="IN1117" s="459"/>
      <c r="IO1117" s="459"/>
      <c r="IP1117" s="459"/>
      <c r="IQ1117" s="459"/>
      <c r="IR1117" s="459"/>
      <c r="IS1117" s="459"/>
      <c r="IT1117" s="459"/>
      <c r="IU1117" s="459"/>
      <c r="IV1117" s="459"/>
      <c r="RS1117" s="252"/>
    </row>
    <row r="1118" spans="1:487" s="461" customFormat="1" ht="18">
      <c r="A1118" s="605" t="s">
        <v>2450</v>
      </c>
      <c r="B1118" s="459"/>
      <c r="C1118" s="488"/>
      <c r="D1118" s="606" t="s">
        <v>129</v>
      </c>
      <c r="E1118" s="461">
        <f t="shared" si="16"/>
        <v>0</v>
      </c>
      <c r="F1118" s="524">
        <f t="shared" si="17"/>
        <v>0</v>
      </c>
      <c r="G1118" s="509"/>
      <c r="H1118" s="509"/>
      <c r="I1118" s="509"/>
      <c r="J1118" s="509"/>
      <c r="K1118" s="509"/>
      <c r="L1118" s="459"/>
      <c r="M1118" s="459"/>
      <c r="N1118" s="459"/>
      <c r="R1118" s="251"/>
      <c r="T1118" s="459"/>
      <c r="U1118" s="459"/>
      <c r="V1118" s="459"/>
      <c r="AA1118" s="251"/>
      <c r="AC1118" s="459"/>
      <c r="AD1118" s="459"/>
      <c r="AE1118" s="459"/>
      <c r="AJ1118" s="251"/>
      <c r="AL1118" s="459"/>
      <c r="AM1118" s="459"/>
      <c r="AN1118" s="459"/>
      <c r="AS1118" s="251"/>
      <c r="AU1118" s="459"/>
      <c r="AV1118" s="459"/>
      <c r="AW1118" s="459"/>
      <c r="BB1118" s="251"/>
      <c r="BD1118" s="459"/>
      <c r="BE1118" s="459"/>
      <c r="BF1118" s="459"/>
      <c r="BK1118" s="251"/>
      <c r="BM1118" s="459"/>
      <c r="BN1118" s="459"/>
      <c r="BO1118" s="459"/>
      <c r="BT1118" s="251"/>
      <c r="BV1118" s="459"/>
      <c r="BW1118" s="459"/>
      <c r="BX1118" s="459"/>
      <c r="CC1118" s="251"/>
      <c r="CE1118" s="459"/>
      <c r="CF1118" s="459"/>
      <c r="CG1118" s="459"/>
      <c r="CL1118" s="251"/>
      <c r="CN1118" s="459"/>
      <c r="CO1118" s="459"/>
      <c r="CP1118" s="459"/>
      <c r="CU1118" s="251"/>
      <c r="CW1118" s="459"/>
      <c r="CX1118" s="459"/>
      <c r="CY1118" s="459"/>
      <c r="DD1118" s="251"/>
      <c r="DF1118" s="459"/>
      <c r="DG1118" s="459"/>
      <c r="DH1118" s="459"/>
      <c r="DM1118" s="251"/>
      <c r="DO1118" s="459"/>
      <c r="DP1118" s="459"/>
      <c r="DQ1118" s="459"/>
      <c r="DV1118" s="251"/>
      <c r="DX1118" s="459"/>
      <c r="DY1118" s="459"/>
      <c r="DZ1118" s="459"/>
      <c r="EE1118" s="251"/>
      <c r="EG1118" s="459"/>
      <c r="EH1118" s="459"/>
      <c r="EI1118" s="459"/>
      <c r="EN1118" s="251"/>
      <c r="EP1118" s="459"/>
      <c r="EQ1118" s="459"/>
      <c r="ER1118" s="459"/>
      <c r="EW1118" s="251"/>
      <c r="EY1118" s="459"/>
      <c r="EZ1118" s="459"/>
      <c r="FA1118" s="459"/>
      <c r="FF1118" s="251"/>
      <c r="FH1118" s="459"/>
      <c r="FI1118" s="459"/>
      <c r="FJ1118" s="459"/>
      <c r="FO1118" s="251"/>
      <c r="FQ1118" s="459"/>
      <c r="FR1118" s="459"/>
      <c r="FS1118" s="459"/>
      <c r="FX1118" s="251"/>
      <c r="FZ1118" s="459"/>
      <c r="GA1118" s="459"/>
      <c r="GB1118" s="459"/>
      <c r="GG1118" s="251"/>
      <c r="GI1118" s="459"/>
      <c r="GJ1118" s="459"/>
      <c r="GK1118" s="459"/>
      <c r="GP1118" s="251"/>
      <c r="GR1118" s="459"/>
      <c r="GS1118" s="459"/>
      <c r="GT1118" s="459"/>
      <c r="GY1118" s="251"/>
      <c r="HA1118" s="459"/>
      <c r="HB1118" s="459"/>
      <c r="HC1118" s="459"/>
      <c r="HH1118" s="251"/>
      <c r="HJ1118" s="459"/>
      <c r="HK1118" s="459"/>
      <c r="HL1118" s="459"/>
      <c r="HQ1118" s="459"/>
      <c r="HR1118" s="459"/>
      <c r="HS1118" s="459"/>
      <c r="HT1118" s="459"/>
      <c r="HU1118" s="459"/>
      <c r="HV1118" s="459"/>
      <c r="HW1118" s="459"/>
      <c r="HX1118" s="459"/>
      <c r="HY1118" s="459"/>
      <c r="HZ1118" s="459"/>
      <c r="IA1118" s="459"/>
      <c r="IB1118" s="459"/>
      <c r="IC1118" s="459"/>
      <c r="ID1118" s="459"/>
      <c r="IE1118" s="459"/>
      <c r="IF1118" s="459"/>
      <c r="IG1118" s="459"/>
      <c r="IH1118" s="459"/>
      <c r="II1118" s="459"/>
      <c r="IJ1118" s="459"/>
      <c r="IK1118" s="459"/>
      <c r="IL1118" s="459"/>
      <c r="IM1118" s="459"/>
      <c r="IN1118" s="459"/>
      <c r="IO1118" s="459"/>
      <c r="IP1118" s="459"/>
      <c r="IQ1118" s="459"/>
      <c r="IR1118" s="459"/>
      <c r="IS1118" s="459"/>
      <c r="IT1118" s="459"/>
      <c r="IU1118" s="459"/>
      <c r="IV1118" s="459"/>
      <c r="RS1118" s="252"/>
    </row>
    <row r="1119" spans="1:487" s="461" customFormat="1" ht="18">
      <c r="A1119" s="605" t="s">
        <v>2451</v>
      </c>
      <c r="B1119" s="459"/>
      <c r="C1119" s="488"/>
      <c r="D1119" s="606" t="s">
        <v>129</v>
      </c>
      <c r="E1119" s="461">
        <f t="shared" si="16"/>
        <v>0</v>
      </c>
      <c r="F1119" s="524">
        <f t="shared" si="17"/>
        <v>0</v>
      </c>
      <c r="G1119" s="509"/>
      <c r="H1119" s="509"/>
      <c r="I1119" s="509"/>
      <c r="J1119" s="509"/>
      <c r="K1119" s="509"/>
      <c r="L1119" s="459"/>
      <c r="M1119" s="459"/>
      <c r="N1119" s="459"/>
      <c r="R1119" s="251"/>
      <c r="T1119" s="459"/>
      <c r="U1119" s="459"/>
      <c r="V1119" s="459"/>
      <c r="AA1119" s="251"/>
      <c r="AC1119" s="459"/>
      <c r="AD1119" s="459"/>
      <c r="AE1119" s="459"/>
      <c r="AJ1119" s="251"/>
      <c r="AL1119" s="459"/>
      <c r="AM1119" s="459"/>
      <c r="AN1119" s="459"/>
      <c r="AS1119" s="251"/>
      <c r="AU1119" s="459"/>
      <c r="AV1119" s="459"/>
      <c r="AW1119" s="459"/>
      <c r="BB1119" s="251"/>
      <c r="BD1119" s="459"/>
      <c r="BE1119" s="459"/>
      <c r="BF1119" s="459"/>
      <c r="BK1119" s="251"/>
      <c r="BM1119" s="459"/>
      <c r="BN1119" s="459"/>
      <c r="BO1119" s="459"/>
      <c r="BT1119" s="251"/>
      <c r="BV1119" s="459"/>
      <c r="BW1119" s="459"/>
      <c r="BX1119" s="459"/>
      <c r="CC1119" s="251"/>
      <c r="CE1119" s="459"/>
      <c r="CF1119" s="459"/>
      <c r="CG1119" s="459"/>
      <c r="CL1119" s="251"/>
      <c r="CN1119" s="459"/>
      <c r="CO1119" s="459"/>
      <c r="CP1119" s="459"/>
      <c r="CU1119" s="251"/>
      <c r="CW1119" s="459"/>
      <c r="CX1119" s="459"/>
      <c r="CY1119" s="459"/>
      <c r="DD1119" s="251"/>
      <c r="DF1119" s="459"/>
      <c r="DG1119" s="459"/>
      <c r="DH1119" s="459"/>
      <c r="DM1119" s="251"/>
      <c r="DO1119" s="459"/>
      <c r="DP1119" s="459"/>
      <c r="DQ1119" s="459"/>
      <c r="DV1119" s="251"/>
      <c r="DX1119" s="459"/>
      <c r="DY1119" s="459"/>
      <c r="DZ1119" s="459"/>
      <c r="EE1119" s="251"/>
      <c r="EG1119" s="459"/>
      <c r="EH1119" s="459"/>
      <c r="EI1119" s="459"/>
      <c r="EN1119" s="251"/>
      <c r="EP1119" s="459"/>
      <c r="EQ1119" s="459"/>
      <c r="ER1119" s="459"/>
      <c r="EW1119" s="251"/>
      <c r="EY1119" s="459"/>
      <c r="EZ1119" s="459"/>
      <c r="FA1119" s="459"/>
      <c r="FF1119" s="251"/>
      <c r="FH1119" s="459"/>
      <c r="FI1119" s="459"/>
      <c r="FJ1119" s="459"/>
      <c r="FO1119" s="251"/>
      <c r="FQ1119" s="459"/>
      <c r="FR1119" s="459"/>
      <c r="FS1119" s="459"/>
      <c r="FX1119" s="251"/>
      <c r="FZ1119" s="459"/>
      <c r="GA1119" s="459"/>
      <c r="GB1119" s="459"/>
      <c r="GG1119" s="251"/>
      <c r="GI1119" s="459"/>
      <c r="GJ1119" s="459"/>
      <c r="GK1119" s="459"/>
      <c r="GP1119" s="251"/>
      <c r="GR1119" s="459"/>
      <c r="GS1119" s="459"/>
      <c r="GT1119" s="459"/>
      <c r="GY1119" s="251"/>
      <c r="HA1119" s="459"/>
      <c r="HB1119" s="459"/>
      <c r="HC1119" s="459"/>
      <c r="HH1119" s="251"/>
      <c r="HJ1119" s="459"/>
      <c r="HK1119" s="459"/>
      <c r="HL1119" s="459"/>
      <c r="HQ1119" s="459"/>
      <c r="HR1119" s="459"/>
      <c r="HS1119" s="459"/>
      <c r="HT1119" s="459"/>
      <c r="HU1119" s="459"/>
      <c r="HV1119" s="459"/>
      <c r="HW1119" s="459"/>
      <c r="HX1119" s="459"/>
      <c r="HY1119" s="459"/>
      <c r="HZ1119" s="459"/>
      <c r="IA1119" s="459"/>
      <c r="IB1119" s="459"/>
      <c r="IC1119" s="459"/>
      <c r="ID1119" s="459"/>
      <c r="IE1119" s="459"/>
      <c r="IF1119" s="459"/>
      <c r="IG1119" s="459"/>
      <c r="IH1119" s="459"/>
      <c r="II1119" s="459"/>
      <c r="IJ1119" s="459"/>
      <c r="IK1119" s="459"/>
      <c r="IL1119" s="459"/>
      <c r="IM1119" s="459"/>
      <c r="IN1119" s="459"/>
      <c r="IO1119" s="459"/>
      <c r="IP1119" s="459"/>
      <c r="IQ1119" s="459"/>
      <c r="IR1119" s="459"/>
      <c r="IS1119" s="459"/>
      <c r="IT1119" s="459"/>
      <c r="IU1119" s="459"/>
      <c r="IV1119" s="459"/>
      <c r="RS1119" s="252"/>
    </row>
    <row r="1120" spans="1:487" s="461" customFormat="1" ht="18">
      <c r="A1120" s="605" t="s">
        <v>1088</v>
      </c>
      <c r="B1120" s="488"/>
      <c r="C1120" s="488"/>
      <c r="D1120" s="461" t="s">
        <v>132</v>
      </c>
      <c r="E1120" s="461">
        <f t="shared" si="16"/>
        <v>4</v>
      </c>
      <c r="F1120" s="524">
        <f t="shared" si="17"/>
        <v>0</v>
      </c>
      <c r="G1120" s="473"/>
      <c r="H1120" s="473"/>
      <c r="I1120" s="473"/>
      <c r="J1120" s="473"/>
      <c r="K1120" s="473"/>
      <c r="M1120" s="459"/>
      <c r="N1120" s="459"/>
      <c r="R1120" s="251"/>
      <c r="T1120" s="459"/>
      <c r="U1120" s="459"/>
      <c r="V1120" s="459"/>
      <c r="AA1120" s="251"/>
      <c r="AC1120" s="459"/>
      <c r="AD1120" s="459"/>
      <c r="AE1120" s="459"/>
      <c r="AJ1120" s="251"/>
      <c r="AL1120" s="459"/>
      <c r="AM1120" s="459"/>
      <c r="AN1120" s="459"/>
      <c r="AS1120" s="251"/>
      <c r="AU1120" s="459"/>
      <c r="AV1120" s="459"/>
      <c r="AW1120" s="459"/>
      <c r="BB1120" s="251"/>
      <c r="BD1120" s="459"/>
      <c r="BE1120" s="459"/>
      <c r="BF1120" s="459"/>
      <c r="BK1120" s="251"/>
      <c r="BM1120" s="459"/>
      <c r="BN1120" s="459"/>
      <c r="BO1120" s="459"/>
      <c r="BT1120" s="251"/>
      <c r="BV1120" s="459"/>
      <c r="BW1120" s="459"/>
      <c r="BX1120" s="459"/>
      <c r="CC1120" s="251"/>
      <c r="CE1120" s="459"/>
      <c r="CF1120" s="459"/>
      <c r="CG1120" s="459"/>
      <c r="CL1120" s="251"/>
      <c r="CN1120" s="459"/>
      <c r="CO1120" s="459"/>
      <c r="CP1120" s="459"/>
      <c r="CU1120" s="251"/>
      <c r="CW1120" s="459"/>
      <c r="CX1120" s="459"/>
      <c r="CY1120" s="459"/>
      <c r="DD1120" s="251"/>
      <c r="DF1120" s="459"/>
      <c r="DG1120" s="459"/>
      <c r="DH1120" s="459"/>
      <c r="DM1120" s="251"/>
      <c r="DO1120" s="459"/>
      <c r="DP1120" s="459"/>
      <c r="DQ1120" s="459"/>
      <c r="DV1120" s="251"/>
      <c r="DX1120" s="459"/>
      <c r="DY1120" s="459"/>
      <c r="DZ1120" s="459"/>
      <c r="EE1120" s="251"/>
      <c r="EG1120" s="459"/>
      <c r="EH1120" s="459"/>
      <c r="EI1120" s="459"/>
      <c r="EN1120" s="251"/>
      <c r="EP1120" s="459"/>
      <c r="EQ1120" s="459"/>
      <c r="ER1120" s="459"/>
      <c r="EW1120" s="251"/>
      <c r="EY1120" s="459"/>
      <c r="EZ1120" s="459"/>
      <c r="FA1120" s="459"/>
      <c r="FF1120" s="251"/>
      <c r="FH1120" s="459"/>
      <c r="FI1120" s="459"/>
      <c r="FJ1120" s="459"/>
      <c r="FO1120" s="251"/>
      <c r="FQ1120" s="459"/>
      <c r="FR1120" s="459"/>
      <c r="FS1120" s="459"/>
      <c r="FX1120" s="251"/>
      <c r="FZ1120" s="459"/>
      <c r="GA1120" s="459"/>
      <c r="GB1120" s="459"/>
      <c r="GG1120" s="251"/>
      <c r="GI1120" s="459"/>
      <c r="GJ1120" s="459"/>
      <c r="GK1120" s="459"/>
      <c r="GP1120" s="251"/>
      <c r="GR1120" s="459"/>
      <c r="GS1120" s="459"/>
      <c r="GT1120" s="459"/>
      <c r="GY1120" s="251"/>
      <c r="HA1120" s="459"/>
      <c r="HB1120" s="459"/>
      <c r="HC1120" s="459"/>
      <c r="HH1120" s="251"/>
      <c r="HJ1120" s="459"/>
      <c r="HK1120" s="459"/>
      <c r="HL1120" s="459"/>
      <c r="HQ1120" s="459"/>
      <c r="HR1120" s="459"/>
      <c r="HS1120" s="459"/>
      <c r="HT1120" s="459"/>
      <c r="HU1120" s="459"/>
      <c r="HV1120" s="459"/>
      <c r="HW1120" s="459"/>
      <c r="HX1120" s="459"/>
      <c r="HY1120" s="459"/>
      <c r="HZ1120" s="459"/>
      <c r="IA1120" s="459"/>
      <c r="IB1120" s="459"/>
      <c r="IC1120" s="459"/>
      <c r="ID1120" s="459"/>
      <c r="IE1120" s="459"/>
      <c r="IF1120" s="459"/>
      <c r="IG1120" s="459"/>
      <c r="IH1120" s="459"/>
      <c r="II1120" s="459"/>
      <c r="IJ1120" s="459"/>
      <c r="IK1120" s="459"/>
      <c r="IL1120" s="459"/>
      <c r="IM1120" s="459"/>
      <c r="IN1120" s="459"/>
      <c r="IO1120" s="459"/>
      <c r="IP1120" s="459"/>
      <c r="IQ1120" s="459"/>
      <c r="IR1120" s="459"/>
      <c r="IS1120" s="459"/>
      <c r="IT1120" s="459"/>
      <c r="IU1120" s="459"/>
      <c r="IV1120" s="459"/>
      <c r="RS1120" s="252"/>
    </row>
    <row r="1121" spans="1:487" s="461" customFormat="1" ht="18">
      <c r="A1121" s="605" t="s">
        <v>2452</v>
      </c>
      <c r="B1121" s="459"/>
      <c r="C1121" s="488"/>
      <c r="D1121" s="606" t="s">
        <v>129</v>
      </c>
      <c r="E1121" s="461">
        <f t="shared" si="16"/>
        <v>0</v>
      </c>
      <c r="F1121" s="524">
        <f t="shared" si="17"/>
        <v>0</v>
      </c>
      <c r="G1121" s="509"/>
      <c r="H1121" s="509"/>
      <c r="I1121" s="509"/>
      <c r="J1121" s="509"/>
      <c r="K1121" s="509"/>
      <c r="L1121" s="459"/>
      <c r="M1121" s="459"/>
      <c r="N1121" s="459"/>
      <c r="R1121" s="251"/>
      <c r="T1121" s="459"/>
      <c r="U1121" s="459"/>
      <c r="V1121" s="459"/>
      <c r="AA1121" s="251"/>
      <c r="AC1121" s="459"/>
      <c r="AD1121" s="459"/>
      <c r="AE1121" s="459"/>
      <c r="AJ1121" s="251"/>
      <c r="AL1121" s="459"/>
      <c r="AM1121" s="459"/>
      <c r="AN1121" s="459"/>
      <c r="AS1121" s="251"/>
      <c r="AU1121" s="459"/>
      <c r="AV1121" s="459"/>
      <c r="AW1121" s="459"/>
      <c r="BB1121" s="251"/>
      <c r="BD1121" s="459"/>
      <c r="BE1121" s="459"/>
      <c r="BF1121" s="459"/>
      <c r="BK1121" s="251"/>
      <c r="BM1121" s="459"/>
      <c r="BN1121" s="459"/>
      <c r="BO1121" s="459"/>
      <c r="BT1121" s="251"/>
      <c r="BV1121" s="459"/>
      <c r="BW1121" s="459"/>
      <c r="BX1121" s="459"/>
      <c r="CC1121" s="251"/>
      <c r="CE1121" s="459"/>
      <c r="CF1121" s="459"/>
      <c r="CG1121" s="459"/>
      <c r="CL1121" s="251"/>
      <c r="CN1121" s="459"/>
      <c r="CO1121" s="459"/>
      <c r="CP1121" s="459"/>
      <c r="CU1121" s="251"/>
      <c r="CW1121" s="459"/>
      <c r="CX1121" s="459"/>
      <c r="CY1121" s="459"/>
      <c r="DD1121" s="251"/>
      <c r="DF1121" s="459"/>
      <c r="DG1121" s="459"/>
      <c r="DH1121" s="459"/>
      <c r="DM1121" s="251"/>
      <c r="DO1121" s="459"/>
      <c r="DP1121" s="459"/>
      <c r="DQ1121" s="459"/>
      <c r="DV1121" s="251"/>
      <c r="DX1121" s="459"/>
      <c r="DY1121" s="459"/>
      <c r="DZ1121" s="459"/>
      <c r="EE1121" s="251"/>
      <c r="EG1121" s="459"/>
      <c r="EH1121" s="459"/>
      <c r="EI1121" s="459"/>
      <c r="EN1121" s="251"/>
      <c r="EP1121" s="459"/>
      <c r="EQ1121" s="459"/>
      <c r="ER1121" s="459"/>
      <c r="EW1121" s="251"/>
      <c r="EY1121" s="459"/>
      <c r="EZ1121" s="459"/>
      <c r="FA1121" s="459"/>
      <c r="FF1121" s="251"/>
      <c r="FH1121" s="459"/>
      <c r="FI1121" s="459"/>
      <c r="FJ1121" s="459"/>
      <c r="FO1121" s="251"/>
      <c r="FQ1121" s="459"/>
      <c r="FR1121" s="459"/>
      <c r="FS1121" s="459"/>
      <c r="FX1121" s="251"/>
      <c r="FZ1121" s="459"/>
      <c r="GA1121" s="459"/>
      <c r="GB1121" s="459"/>
      <c r="GG1121" s="251"/>
      <c r="GI1121" s="459"/>
      <c r="GJ1121" s="459"/>
      <c r="GK1121" s="459"/>
      <c r="GP1121" s="251"/>
      <c r="GR1121" s="459"/>
      <c r="GS1121" s="459"/>
      <c r="GT1121" s="459"/>
      <c r="GY1121" s="251"/>
      <c r="HA1121" s="459"/>
      <c r="HB1121" s="459"/>
      <c r="HC1121" s="459"/>
      <c r="HH1121" s="251"/>
      <c r="HJ1121" s="459"/>
      <c r="HK1121" s="459"/>
      <c r="HL1121" s="459"/>
      <c r="HQ1121" s="459"/>
      <c r="HR1121" s="459"/>
      <c r="HS1121" s="459"/>
      <c r="HT1121" s="459"/>
      <c r="HU1121" s="459"/>
      <c r="HV1121" s="459"/>
      <c r="HW1121" s="459"/>
      <c r="HX1121" s="459"/>
      <c r="HY1121" s="459"/>
      <c r="HZ1121" s="459"/>
      <c r="IA1121" s="459"/>
      <c r="IB1121" s="459"/>
      <c r="IC1121" s="459"/>
      <c r="ID1121" s="459"/>
      <c r="IE1121" s="459"/>
      <c r="IF1121" s="459"/>
      <c r="IG1121" s="459"/>
      <c r="IH1121" s="459"/>
      <c r="II1121" s="459"/>
      <c r="IJ1121" s="459"/>
      <c r="IK1121" s="459"/>
      <c r="IL1121" s="459"/>
      <c r="IM1121" s="459"/>
      <c r="IN1121" s="459"/>
      <c r="IO1121" s="459"/>
      <c r="IP1121" s="459"/>
      <c r="IQ1121" s="459"/>
      <c r="IR1121" s="459"/>
      <c r="IS1121" s="459"/>
      <c r="IT1121" s="459"/>
      <c r="IU1121" s="459"/>
      <c r="IV1121" s="459"/>
      <c r="RS1121" s="252"/>
    </row>
    <row r="1122" spans="1:487" s="461" customFormat="1" ht="18">
      <c r="A1122" s="605" t="s">
        <v>1895</v>
      </c>
      <c r="B1122" s="459"/>
      <c r="C1122" s="488"/>
      <c r="D1122" s="606" t="s">
        <v>129</v>
      </c>
      <c r="E1122" s="461">
        <f t="shared" si="16"/>
        <v>1</v>
      </c>
      <c r="F1122" s="524">
        <f t="shared" si="17"/>
        <v>0</v>
      </c>
      <c r="G1122" s="509"/>
      <c r="H1122" s="509"/>
      <c r="I1122" s="509"/>
      <c r="J1122" s="509"/>
      <c r="K1122" s="509"/>
      <c r="L1122" s="459"/>
      <c r="M1122" s="459"/>
      <c r="N1122" s="459"/>
      <c r="R1122" s="251"/>
      <c r="T1122" s="459"/>
      <c r="U1122" s="459"/>
      <c r="V1122" s="459"/>
      <c r="AA1122" s="251"/>
      <c r="AC1122" s="459"/>
      <c r="AD1122" s="459"/>
      <c r="AE1122" s="459"/>
      <c r="AJ1122" s="251"/>
      <c r="AL1122" s="459"/>
      <c r="AM1122" s="459"/>
      <c r="AN1122" s="459"/>
      <c r="AS1122" s="251"/>
      <c r="AU1122" s="459"/>
      <c r="AV1122" s="459"/>
      <c r="AW1122" s="459"/>
      <c r="BB1122" s="251"/>
      <c r="BD1122" s="459"/>
      <c r="BE1122" s="459"/>
      <c r="BF1122" s="459"/>
      <c r="BK1122" s="251"/>
      <c r="BM1122" s="459"/>
      <c r="BN1122" s="459"/>
      <c r="BO1122" s="459"/>
      <c r="BT1122" s="251"/>
      <c r="BV1122" s="459"/>
      <c r="BW1122" s="459"/>
      <c r="BX1122" s="459"/>
      <c r="CC1122" s="251"/>
      <c r="CE1122" s="459"/>
      <c r="CF1122" s="459"/>
      <c r="CG1122" s="459"/>
      <c r="CL1122" s="251"/>
      <c r="CN1122" s="459"/>
      <c r="CO1122" s="459"/>
      <c r="CP1122" s="459"/>
      <c r="CU1122" s="251"/>
      <c r="CW1122" s="459"/>
      <c r="CX1122" s="459"/>
      <c r="CY1122" s="459"/>
      <c r="DD1122" s="251"/>
      <c r="DF1122" s="459"/>
      <c r="DG1122" s="459"/>
      <c r="DH1122" s="459"/>
      <c r="DM1122" s="251"/>
      <c r="DO1122" s="459"/>
      <c r="DP1122" s="459"/>
      <c r="DQ1122" s="459"/>
      <c r="DV1122" s="251"/>
      <c r="DX1122" s="459"/>
      <c r="DY1122" s="459"/>
      <c r="DZ1122" s="459"/>
      <c r="EE1122" s="251"/>
      <c r="EG1122" s="459"/>
      <c r="EH1122" s="459"/>
      <c r="EI1122" s="459"/>
      <c r="EN1122" s="251"/>
      <c r="EP1122" s="459"/>
      <c r="EQ1122" s="459"/>
      <c r="ER1122" s="459"/>
      <c r="EW1122" s="251"/>
      <c r="EY1122" s="459"/>
      <c r="EZ1122" s="459"/>
      <c r="FA1122" s="459"/>
      <c r="FF1122" s="251"/>
      <c r="FH1122" s="459"/>
      <c r="FI1122" s="459"/>
      <c r="FJ1122" s="459"/>
      <c r="FO1122" s="251"/>
      <c r="FQ1122" s="459"/>
      <c r="FR1122" s="459"/>
      <c r="FS1122" s="459"/>
      <c r="FX1122" s="251"/>
      <c r="FZ1122" s="459"/>
      <c r="GA1122" s="459"/>
      <c r="GB1122" s="459"/>
      <c r="GG1122" s="251"/>
      <c r="GI1122" s="459"/>
      <c r="GJ1122" s="459"/>
      <c r="GK1122" s="459"/>
      <c r="GP1122" s="251"/>
      <c r="GR1122" s="459"/>
      <c r="GS1122" s="459"/>
      <c r="GT1122" s="459"/>
      <c r="GY1122" s="251"/>
      <c r="HA1122" s="459"/>
      <c r="HB1122" s="459"/>
      <c r="HC1122" s="459"/>
      <c r="HH1122" s="251"/>
      <c r="HJ1122" s="459"/>
      <c r="HK1122" s="459"/>
      <c r="HL1122" s="459"/>
      <c r="HQ1122" s="459"/>
      <c r="HR1122" s="459"/>
      <c r="HS1122" s="459"/>
      <c r="HT1122" s="459"/>
      <c r="HU1122" s="459"/>
      <c r="HV1122" s="459"/>
      <c r="HW1122" s="459"/>
      <c r="HX1122" s="459"/>
      <c r="HY1122" s="459"/>
      <c r="HZ1122" s="459"/>
      <c r="IA1122" s="459"/>
      <c r="IB1122" s="459"/>
      <c r="IC1122" s="459"/>
      <c r="ID1122" s="459"/>
      <c r="IE1122" s="459"/>
      <c r="IF1122" s="459"/>
      <c r="IG1122" s="459"/>
      <c r="IH1122" s="459"/>
      <c r="II1122" s="459"/>
      <c r="IJ1122" s="459"/>
      <c r="IK1122" s="459"/>
      <c r="IL1122" s="459"/>
      <c r="IM1122" s="459"/>
      <c r="IN1122" s="459"/>
      <c r="IO1122" s="459"/>
      <c r="IP1122" s="459"/>
      <c r="IQ1122" s="459"/>
      <c r="IR1122" s="459"/>
      <c r="IS1122" s="459"/>
      <c r="IT1122" s="459"/>
      <c r="IU1122" s="459"/>
      <c r="IV1122" s="459"/>
      <c r="RS1122" s="252"/>
    </row>
    <row r="1123" spans="1:487" s="461" customFormat="1" ht="18">
      <c r="A1123" s="605" t="s">
        <v>1876</v>
      </c>
      <c r="B1123" s="459"/>
      <c r="C1123" s="459"/>
      <c r="D1123" s="606" t="s">
        <v>129</v>
      </c>
      <c r="E1123" s="461">
        <f t="shared" si="16"/>
        <v>1</v>
      </c>
      <c r="F1123" s="524">
        <f t="shared" si="17"/>
        <v>0</v>
      </c>
      <c r="G1123" s="509"/>
      <c r="H1123" s="509"/>
      <c r="I1123" s="509"/>
      <c r="J1123" s="509"/>
      <c r="K1123" s="509"/>
      <c r="L1123" s="459"/>
      <c r="M1123" s="459"/>
      <c r="N1123" s="459"/>
      <c r="R1123" s="251"/>
      <c r="T1123" s="459"/>
      <c r="U1123" s="459"/>
      <c r="V1123" s="459"/>
      <c r="AA1123" s="251"/>
      <c r="AC1123" s="459"/>
      <c r="AD1123" s="459"/>
      <c r="AE1123" s="459"/>
      <c r="AJ1123" s="251"/>
      <c r="AL1123" s="459"/>
      <c r="AM1123" s="459"/>
      <c r="AN1123" s="459"/>
      <c r="AS1123" s="251"/>
      <c r="AU1123" s="459"/>
      <c r="AV1123" s="459"/>
      <c r="AW1123" s="459"/>
      <c r="BB1123" s="251"/>
      <c r="BD1123" s="459"/>
      <c r="BE1123" s="459"/>
      <c r="BF1123" s="459"/>
      <c r="BK1123" s="251"/>
      <c r="BM1123" s="459"/>
      <c r="BN1123" s="459"/>
      <c r="BO1123" s="459"/>
      <c r="BT1123" s="251"/>
      <c r="BV1123" s="459"/>
      <c r="BW1123" s="459"/>
      <c r="BX1123" s="459"/>
      <c r="CC1123" s="251"/>
      <c r="CE1123" s="459"/>
      <c r="CF1123" s="459"/>
      <c r="CG1123" s="459"/>
      <c r="CL1123" s="251"/>
      <c r="CN1123" s="459"/>
      <c r="CO1123" s="459"/>
      <c r="CP1123" s="459"/>
      <c r="CU1123" s="251"/>
      <c r="CW1123" s="459"/>
      <c r="CX1123" s="459"/>
      <c r="CY1123" s="459"/>
      <c r="DD1123" s="251"/>
      <c r="DF1123" s="459"/>
      <c r="DG1123" s="459"/>
      <c r="DH1123" s="459"/>
      <c r="DM1123" s="251"/>
      <c r="DO1123" s="459"/>
      <c r="DP1123" s="459"/>
      <c r="DQ1123" s="459"/>
      <c r="DV1123" s="251"/>
      <c r="DX1123" s="459"/>
      <c r="DY1123" s="459"/>
      <c r="DZ1123" s="459"/>
      <c r="EE1123" s="251"/>
      <c r="EG1123" s="459"/>
      <c r="EH1123" s="459"/>
      <c r="EI1123" s="459"/>
      <c r="EN1123" s="251"/>
      <c r="EP1123" s="459"/>
      <c r="EQ1123" s="459"/>
      <c r="ER1123" s="459"/>
      <c r="EW1123" s="251"/>
      <c r="EY1123" s="459"/>
      <c r="EZ1123" s="459"/>
      <c r="FA1123" s="459"/>
      <c r="FF1123" s="251"/>
      <c r="FH1123" s="459"/>
      <c r="FI1123" s="459"/>
      <c r="FJ1123" s="459"/>
      <c r="FO1123" s="251"/>
      <c r="FQ1123" s="459"/>
      <c r="FR1123" s="459"/>
      <c r="FS1123" s="459"/>
      <c r="FX1123" s="251"/>
      <c r="FZ1123" s="459"/>
      <c r="GA1123" s="459"/>
      <c r="GB1123" s="459"/>
      <c r="GG1123" s="251"/>
      <c r="GI1123" s="459"/>
      <c r="GJ1123" s="459"/>
      <c r="GK1123" s="459"/>
      <c r="GP1123" s="251"/>
      <c r="GR1123" s="459"/>
      <c r="GS1123" s="459"/>
      <c r="GT1123" s="459"/>
      <c r="GY1123" s="251"/>
      <c r="HA1123" s="459"/>
      <c r="HB1123" s="459"/>
      <c r="HC1123" s="459"/>
      <c r="HH1123" s="251"/>
      <c r="HJ1123" s="459"/>
      <c r="HK1123" s="459"/>
      <c r="HL1123" s="459"/>
      <c r="HQ1123" s="459"/>
      <c r="HR1123" s="459"/>
      <c r="HS1123" s="459"/>
      <c r="HT1123" s="459"/>
      <c r="HU1123" s="459"/>
      <c r="HV1123" s="459"/>
      <c r="HW1123" s="459"/>
      <c r="HX1123" s="459"/>
      <c r="HY1123" s="459"/>
      <c r="HZ1123" s="459"/>
      <c r="IA1123" s="459"/>
      <c r="IB1123" s="459"/>
      <c r="IC1123" s="459"/>
      <c r="ID1123" s="459"/>
      <c r="IE1123" s="459"/>
      <c r="IF1123" s="459"/>
      <c r="IG1123" s="459"/>
      <c r="IH1123" s="459"/>
      <c r="II1123" s="459"/>
      <c r="IJ1123" s="459"/>
      <c r="IK1123" s="459"/>
      <c r="IL1123" s="459"/>
      <c r="IM1123" s="459"/>
      <c r="IN1123" s="459"/>
      <c r="IO1123" s="459"/>
      <c r="IP1123" s="459"/>
      <c r="IQ1123" s="459"/>
      <c r="IR1123" s="459"/>
      <c r="IS1123" s="459"/>
      <c r="IT1123" s="459"/>
      <c r="IU1123" s="459"/>
      <c r="IV1123" s="459"/>
      <c r="RS1123" s="252"/>
    </row>
    <row r="1124" spans="1:487" s="461" customFormat="1" ht="18">
      <c r="A1124" s="605" t="s">
        <v>600</v>
      </c>
      <c r="B1124" s="459"/>
      <c r="C1124" s="488"/>
      <c r="D1124" s="461" t="s">
        <v>137</v>
      </c>
      <c r="E1124" s="461">
        <f t="shared" si="16"/>
        <v>1</v>
      </c>
      <c r="F1124" s="524">
        <f t="shared" si="17"/>
        <v>0</v>
      </c>
      <c r="G1124" s="473"/>
      <c r="H1124" s="473"/>
      <c r="I1124" s="473"/>
      <c r="J1124" s="473"/>
      <c r="K1124" s="473"/>
      <c r="L1124" s="459"/>
      <c r="N1124" s="459"/>
      <c r="R1124" s="251"/>
      <c r="T1124" s="459"/>
      <c r="U1124" s="459"/>
      <c r="V1124" s="459"/>
      <c r="AA1124" s="251"/>
      <c r="AC1124" s="459"/>
      <c r="AD1124" s="459"/>
      <c r="AE1124" s="459"/>
      <c r="AJ1124" s="251"/>
      <c r="AL1124" s="459"/>
      <c r="AM1124" s="459"/>
      <c r="AN1124" s="459"/>
      <c r="AS1124" s="251"/>
      <c r="AU1124" s="459"/>
      <c r="AV1124" s="459"/>
      <c r="AW1124" s="459"/>
      <c r="BB1124" s="251"/>
      <c r="BD1124" s="459"/>
      <c r="BE1124" s="459"/>
      <c r="BF1124" s="459"/>
      <c r="BK1124" s="251"/>
      <c r="BM1124" s="459"/>
      <c r="BN1124" s="459"/>
      <c r="BO1124" s="459"/>
      <c r="BT1124" s="251"/>
      <c r="BV1124" s="459"/>
      <c r="BW1124" s="459"/>
      <c r="BX1124" s="459"/>
      <c r="CC1124" s="251"/>
      <c r="CE1124" s="459"/>
      <c r="CF1124" s="459"/>
      <c r="CG1124" s="459"/>
      <c r="CL1124" s="251"/>
      <c r="CN1124" s="459"/>
      <c r="CO1124" s="459"/>
      <c r="CP1124" s="459"/>
      <c r="CU1124" s="251"/>
      <c r="CW1124" s="459"/>
      <c r="CX1124" s="459"/>
      <c r="CY1124" s="459"/>
      <c r="DD1124" s="251"/>
      <c r="DF1124" s="459"/>
      <c r="DG1124" s="459"/>
      <c r="DH1124" s="459"/>
      <c r="DM1124" s="251"/>
      <c r="DO1124" s="459"/>
      <c r="DP1124" s="459"/>
      <c r="DQ1124" s="459"/>
      <c r="DV1124" s="251"/>
      <c r="DX1124" s="459"/>
      <c r="DY1124" s="459"/>
      <c r="DZ1124" s="459"/>
      <c r="EE1124" s="251"/>
      <c r="EG1124" s="459"/>
      <c r="EH1124" s="459"/>
      <c r="EI1124" s="459"/>
      <c r="EN1124" s="251"/>
      <c r="EP1124" s="459"/>
      <c r="EQ1124" s="459"/>
      <c r="ER1124" s="459"/>
      <c r="EW1124" s="251"/>
      <c r="EY1124" s="459"/>
      <c r="EZ1124" s="459"/>
      <c r="FA1124" s="459"/>
      <c r="FF1124" s="251"/>
      <c r="FH1124" s="459"/>
      <c r="FI1124" s="459"/>
      <c r="FJ1124" s="459"/>
      <c r="FO1124" s="251"/>
      <c r="FQ1124" s="459"/>
      <c r="FR1124" s="459"/>
      <c r="FS1124" s="459"/>
      <c r="FX1124" s="251"/>
      <c r="FZ1124" s="459"/>
      <c r="GA1124" s="459"/>
      <c r="GB1124" s="459"/>
      <c r="GG1124" s="251"/>
      <c r="GI1124" s="459"/>
      <c r="GJ1124" s="459"/>
      <c r="GK1124" s="459"/>
      <c r="GP1124" s="251"/>
      <c r="GR1124" s="459"/>
      <c r="GS1124" s="459"/>
      <c r="GT1124" s="459"/>
      <c r="GY1124" s="251"/>
      <c r="HA1124" s="459"/>
      <c r="HB1124" s="459"/>
      <c r="HC1124" s="459"/>
      <c r="HH1124" s="251"/>
      <c r="HJ1124" s="459"/>
      <c r="HK1124" s="459"/>
      <c r="HL1124" s="459"/>
      <c r="HQ1124" s="459"/>
      <c r="HR1124" s="459"/>
      <c r="HS1124" s="459"/>
      <c r="HT1124" s="459"/>
      <c r="HU1124" s="459"/>
      <c r="HV1124" s="459"/>
      <c r="HW1124" s="459"/>
      <c r="HX1124" s="459"/>
      <c r="HY1124" s="459"/>
      <c r="HZ1124" s="459"/>
      <c r="IA1124" s="459"/>
      <c r="IB1124" s="459"/>
      <c r="IC1124" s="459"/>
      <c r="ID1124" s="459"/>
      <c r="IE1124" s="459"/>
      <c r="IF1124" s="459"/>
      <c r="IG1124" s="459"/>
      <c r="IH1124" s="459"/>
      <c r="II1124" s="459"/>
      <c r="IJ1124" s="459"/>
      <c r="IK1124" s="459"/>
      <c r="IL1124" s="459"/>
      <c r="IM1124" s="459"/>
      <c r="IN1124" s="459"/>
      <c r="IO1124" s="459"/>
      <c r="IP1124" s="459"/>
      <c r="IQ1124" s="459"/>
      <c r="IR1124" s="459"/>
      <c r="IS1124" s="459"/>
      <c r="IT1124" s="459"/>
      <c r="IU1124" s="459"/>
      <c r="IV1124" s="459"/>
      <c r="RS1124" s="252"/>
    </row>
    <row r="1125" spans="1:487" s="461" customFormat="1" ht="18">
      <c r="A1125" s="605" t="s">
        <v>633</v>
      </c>
      <c r="B1125" s="459"/>
      <c r="C1125" s="488"/>
      <c r="D1125" s="606" t="s">
        <v>129</v>
      </c>
      <c r="E1125" s="461">
        <f t="shared" si="16"/>
        <v>0</v>
      </c>
      <c r="F1125" s="524">
        <f t="shared" si="17"/>
        <v>0</v>
      </c>
      <c r="G1125" s="509"/>
      <c r="H1125" s="509"/>
      <c r="I1125" s="509"/>
      <c r="J1125" s="509"/>
      <c r="K1125" s="509"/>
      <c r="L1125" s="459"/>
      <c r="M1125" s="459"/>
      <c r="N1125" s="459"/>
      <c r="R1125" s="251"/>
      <c r="T1125" s="459"/>
      <c r="U1125" s="459"/>
      <c r="V1125" s="459"/>
      <c r="AA1125" s="251"/>
      <c r="AC1125" s="459"/>
      <c r="AD1125" s="459"/>
      <c r="AE1125" s="459"/>
      <c r="AJ1125" s="251"/>
      <c r="AL1125" s="459"/>
      <c r="AM1125" s="459"/>
      <c r="AN1125" s="459"/>
      <c r="AS1125" s="251"/>
      <c r="AU1125" s="459"/>
      <c r="AV1125" s="459"/>
      <c r="AW1125" s="459"/>
      <c r="BB1125" s="251"/>
      <c r="BD1125" s="459"/>
      <c r="BE1125" s="459"/>
      <c r="BF1125" s="459"/>
      <c r="BK1125" s="251"/>
      <c r="BM1125" s="459"/>
      <c r="BN1125" s="459"/>
      <c r="BO1125" s="459"/>
      <c r="BT1125" s="251"/>
      <c r="BV1125" s="459"/>
      <c r="BW1125" s="459"/>
      <c r="BX1125" s="459"/>
      <c r="CC1125" s="251"/>
      <c r="CE1125" s="459"/>
      <c r="CF1125" s="459"/>
      <c r="CG1125" s="459"/>
      <c r="CL1125" s="251"/>
      <c r="CN1125" s="459"/>
      <c r="CO1125" s="459"/>
      <c r="CP1125" s="459"/>
      <c r="CU1125" s="251"/>
      <c r="CW1125" s="459"/>
      <c r="CX1125" s="459"/>
      <c r="CY1125" s="459"/>
      <c r="DD1125" s="251"/>
      <c r="DF1125" s="459"/>
      <c r="DG1125" s="459"/>
      <c r="DH1125" s="459"/>
      <c r="DM1125" s="251"/>
      <c r="DO1125" s="459"/>
      <c r="DP1125" s="459"/>
      <c r="DQ1125" s="459"/>
      <c r="DV1125" s="251"/>
      <c r="DX1125" s="459"/>
      <c r="DY1125" s="459"/>
      <c r="DZ1125" s="459"/>
      <c r="EE1125" s="251"/>
      <c r="EG1125" s="459"/>
      <c r="EH1125" s="459"/>
      <c r="EI1125" s="459"/>
      <c r="EN1125" s="251"/>
      <c r="EP1125" s="459"/>
      <c r="EQ1125" s="459"/>
      <c r="ER1125" s="459"/>
      <c r="EW1125" s="251"/>
      <c r="EY1125" s="459"/>
      <c r="EZ1125" s="459"/>
      <c r="FA1125" s="459"/>
      <c r="FF1125" s="251"/>
      <c r="FH1125" s="459"/>
      <c r="FI1125" s="459"/>
      <c r="FJ1125" s="459"/>
      <c r="FO1125" s="251"/>
      <c r="FQ1125" s="459"/>
      <c r="FR1125" s="459"/>
      <c r="FS1125" s="459"/>
      <c r="FX1125" s="251"/>
      <c r="FZ1125" s="459"/>
      <c r="GA1125" s="459"/>
      <c r="GB1125" s="459"/>
      <c r="GG1125" s="251"/>
      <c r="GI1125" s="459"/>
      <c r="GJ1125" s="459"/>
      <c r="GK1125" s="459"/>
      <c r="GP1125" s="251"/>
      <c r="GR1125" s="459"/>
      <c r="GS1125" s="459"/>
      <c r="GT1125" s="459"/>
      <c r="GY1125" s="251"/>
      <c r="HA1125" s="459"/>
      <c r="HB1125" s="459"/>
      <c r="HC1125" s="459"/>
      <c r="HH1125" s="251"/>
      <c r="HJ1125" s="459"/>
      <c r="HK1125" s="459"/>
      <c r="HL1125" s="459"/>
      <c r="HQ1125" s="459"/>
      <c r="HR1125" s="459"/>
      <c r="HS1125" s="459"/>
      <c r="HT1125" s="459"/>
      <c r="HU1125" s="459"/>
      <c r="HV1125" s="459"/>
      <c r="HW1125" s="459"/>
      <c r="HX1125" s="459"/>
      <c r="HY1125" s="459"/>
      <c r="HZ1125" s="459"/>
      <c r="IA1125" s="459"/>
      <c r="IB1125" s="459"/>
      <c r="IC1125" s="459"/>
      <c r="ID1125" s="459"/>
      <c r="IE1125" s="459"/>
      <c r="IF1125" s="459"/>
      <c r="IG1125" s="459"/>
      <c r="IH1125" s="459"/>
      <c r="II1125" s="459"/>
      <c r="IJ1125" s="459"/>
      <c r="IK1125" s="459"/>
      <c r="IL1125" s="459"/>
      <c r="IM1125" s="459"/>
      <c r="IN1125" s="459"/>
      <c r="IO1125" s="459"/>
      <c r="IP1125" s="459"/>
      <c r="IQ1125" s="459"/>
      <c r="IR1125" s="459"/>
      <c r="IS1125" s="459"/>
      <c r="IT1125" s="459"/>
      <c r="IU1125" s="459"/>
      <c r="IV1125" s="459"/>
      <c r="RS1125" s="252"/>
    </row>
    <row r="1126" spans="1:487" s="461" customFormat="1" ht="18">
      <c r="A1126" s="605" t="s">
        <v>776</v>
      </c>
      <c r="B1126" s="488"/>
      <c r="C1126" s="488"/>
      <c r="D1126" s="461" t="s">
        <v>135</v>
      </c>
      <c r="E1126" s="461">
        <f t="shared" si="16"/>
        <v>12</v>
      </c>
      <c r="F1126" s="524">
        <f t="shared" si="17"/>
        <v>7</v>
      </c>
      <c r="G1126" s="473"/>
      <c r="H1126" s="473"/>
      <c r="I1126" s="473">
        <v>5</v>
      </c>
      <c r="J1126" s="473">
        <v>2</v>
      </c>
      <c r="K1126" s="473"/>
      <c r="L1126" s="459"/>
      <c r="M1126" s="459"/>
      <c r="N1126" s="459"/>
      <c r="R1126" s="251"/>
      <c r="T1126" s="459"/>
      <c r="U1126" s="459"/>
      <c r="V1126" s="459"/>
      <c r="AA1126" s="251"/>
      <c r="AC1126" s="459"/>
      <c r="AD1126" s="459"/>
      <c r="AE1126" s="459"/>
      <c r="AJ1126" s="251"/>
      <c r="AL1126" s="459"/>
      <c r="AM1126" s="459"/>
      <c r="AN1126" s="459"/>
      <c r="AS1126" s="251"/>
      <c r="AU1126" s="459"/>
      <c r="AV1126" s="459"/>
      <c r="AW1126" s="459"/>
      <c r="BB1126" s="251"/>
      <c r="BD1126" s="459"/>
      <c r="BE1126" s="459"/>
      <c r="BF1126" s="459"/>
      <c r="BK1126" s="251"/>
      <c r="BM1126" s="459"/>
      <c r="BN1126" s="459"/>
      <c r="BO1126" s="459"/>
      <c r="BT1126" s="251"/>
      <c r="BV1126" s="459"/>
      <c r="BW1126" s="459"/>
      <c r="BX1126" s="459"/>
      <c r="CC1126" s="251"/>
      <c r="CE1126" s="459"/>
      <c r="CF1126" s="459"/>
      <c r="CG1126" s="459"/>
      <c r="CL1126" s="251"/>
      <c r="CN1126" s="459"/>
      <c r="CO1126" s="459"/>
      <c r="CP1126" s="459"/>
      <c r="CU1126" s="251"/>
      <c r="CW1126" s="459"/>
      <c r="CX1126" s="459"/>
      <c r="CY1126" s="459"/>
      <c r="DD1126" s="251"/>
      <c r="DF1126" s="459"/>
      <c r="DG1126" s="459"/>
      <c r="DH1126" s="459"/>
      <c r="DM1126" s="251"/>
      <c r="DO1126" s="459"/>
      <c r="DP1126" s="459"/>
      <c r="DQ1126" s="459"/>
      <c r="DV1126" s="251"/>
      <c r="DX1126" s="459"/>
      <c r="DY1126" s="459"/>
      <c r="DZ1126" s="459"/>
      <c r="EE1126" s="251"/>
      <c r="EG1126" s="459"/>
      <c r="EH1126" s="459"/>
      <c r="EI1126" s="459"/>
      <c r="EN1126" s="251"/>
      <c r="EP1126" s="459"/>
      <c r="EQ1126" s="459"/>
      <c r="ER1126" s="459"/>
      <c r="EW1126" s="251"/>
      <c r="EY1126" s="459"/>
      <c r="EZ1126" s="459"/>
      <c r="FA1126" s="459"/>
      <c r="FF1126" s="251"/>
      <c r="FH1126" s="459"/>
      <c r="FI1126" s="459"/>
      <c r="FJ1126" s="459"/>
      <c r="FO1126" s="251"/>
      <c r="FQ1126" s="459"/>
      <c r="FR1126" s="459"/>
      <c r="FS1126" s="459"/>
      <c r="FX1126" s="251"/>
      <c r="FZ1126" s="459"/>
      <c r="GA1126" s="459"/>
      <c r="GB1126" s="459"/>
      <c r="GG1126" s="251"/>
      <c r="GI1126" s="459"/>
      <c r="GJ1126" s="459"/>
      <c r="GK1126" s="459"/>
      <c r="GP1126" s="251"/>
      <c r="GR1126" s="459"/>
      <c r="GS1126" s="459"/>
      <c r="GT1126" s="459"/>
      <c r="GY1126" s="251"/>
      <c r="HA1126" s="459"/>
      <c r="HB1126" s="459"/>
      <c r="HC1126" s="459"/>
      <c r="HH1126" s="251"/>
      <c r="HJ1126" s="459"/>
      <c r="HK1126" s="459"/>
      <c r="HL1126" s="459"/>
      <c r="HQ1126" s="459"/>
      <c r="HR1126" s="459"/>
      <c r="HS1126" s="459"/>
      <c r="HT1126" s="459"/>
      <c r="HU1126" s="459"/>
      <c r="HV1126" s="459"/>
      <c r="HW1126" s="459"/>
      <c r="HX1126" s="459"/>
      <c r="HY1126" s="459"/>
      <c r="HZ1126" s="459"/>
      <c r="IA1126" s="459"/>
      <c r="IB1126" s="459"/>
      <c r="IC1126" s="459"/>
      <c r="ID1126" s="459"/>
      <c r="IE1126" s="459"/>
      <c r="IF1126" s="459"/>
      <c r="IG1126" s="459"/>
      <c r="IH1126" s="459"/>
      <c r="II1126" s="459"/>
      <c r="IJ1126" s="459"/>
      <c r="IK1126" s="459"/>
      <c r="IL1126" s="459"/>
      <c r="IM1126" s="459"/>
      <c r="IN1126" s="459"/>
      <c r="IO1126" s="459"/>
      <c r="IP1126" s="459"/>
      <c r="IQ1126" s="459"/>
      <c r="IR1126" s="459"/>
      <c r="IS1126" s="459"/>
      <c r="IT1126" s="459"/>
      <c r="IU1126" s="459"/>
      <c r="IV1126" s="459"/>
      <c r="RS1126" s="252"/>
    </row>
    <row r="1127" spans="1:487" s="461" customFormat="1" ht="18">
      <c r="A1127" s="605" t="s">
        <v>454</v>
      </c>
      <c r="B1127" s="488"/>
      <c r="C1127" s="488"/>
      <c r="D1127" s="461" t="s">
        <v>136</v>
      </c>
      <c r="E1127" s="461">
        <f t="shared" si="16"/>
        <v>14</v>
      </c>
      <c r="F1127" s="524">
        <f t="shared" si="17"/>
        <v>0</v>
      </c>
      <c r="G1127" s="473"/>
      <c r="H1127" s="473"/>
      <c r="I1127" s="473"/>
      <c r="J1127" s="473"/>
      <c r="K1127" s="473"/>
      <c r="L1127" s="509"/>
      <c r="M1127" s="459"/>
      <c r="N1127" s="459"/>
      <c r="R1127" s="251"/>
      <c r="T1127" s="459"/>
      <c r="U1127" s="459"/>
      <c r="V1127" s="459"/>
      <c r="AA1127" s="251"/>
      <c r="AC1127" s="459"/>
      <c r="AD1127" s="459"/>
      <c r="AE1127" s="459"/>
      <c r="AJ1127" s="251"/>
      <c r="AL1127" s="459"/>
      <c r="AM1127" s="459"/>
      <c r="AN1127" s="459"/>
      <c r="AS1127" s="251"/>
      <c r="AU1127" s="459"/>
      <c r="AV1127" s="459"/>
      <c r="AW1127" s="459"/>
      <c r="BB1127" s="251"/>
      <c r="BD1127" s="459"/>
      <c r="BE1127" s="459"/>
      <c r="BF1127" s="459"/>
      <c r="BK1127" s="251"/>
      <c r="BM1127" s="459"/>
      <c r="BN1127" s="459"/>
      <c r="BO1127" s="459"/>
      <c r="BT1127" s="251"/>
      <c r="BV1127" s="459"/>
      <c r="BW1127" s="459"/>
      <c r="BX1127" s="459"/>
      <c r="CC1127" s="251"/>
      <c r="CE1127" s="459"/>
      <c r="CF1127" s="459"/>
      <c r="CG1127" s="459"/>
      <c r="CL1127" s="251"/>
      <c r="CN1127" s="459"/>
      <c r="CO1127" s="459"/>
      <c r="CP1127" s="459"/>
      <c r="CU1127" s="251"/>
      <c r="CW1127" s="459"/>
      <c r="CX1127" s="459"/>
      <c r="CY1127" s="459"/>
      <c r="DD1127" s="251"/>
      <c r="DF1127" s="459"/>
      <c r="DG1127" s="459"/>
      <c r="DH1127" s="459"/>
      <c r="DM1127" s="251"/>
      <c r="DO1127" s="459"/>
      <c r="DP1127" s="459"/>
      <c r="DQ1127" s="459"/>
      <c r="DV1127" s="251"/>
      <c r="DX1127" s="459"/>
      <c r="DY1127" s="459"/>
      <c r="DZ1127" s="459"/>
      <c r="EE1127" s="251"/>
      <c r="EG1127" s="459"/>
      <c r="EH1127" s="459"/>
      <c r="EI1127" s="459"/>
      <c r="EN1127" s="251"/>
      <c r="EP1127" s="459"/>
      <c r="EQ1127" s="459"/>
      <c r="ER1127" s="459"/>
      <c r="EW1127" s="251"/>
      <c r="EY1127" s="459"/>
      <c r="EZ1127" s="459"/>
      <c r="FA1127" s="459"/>
      <c r="FF1127" s="251"/>
      <c r="FH1127" s="459"/>
      <c r="FI1127" s="459"/>
      <c r="FJ1127" s="459"/>
      <c r="FO1127" s="251"/>
      <c r="FQ1127" s="459"/>
      <c r="FR1127" s="459"/>
      <c r="FS1127" s="459"/>
      <c r="FX1127" s="251"/>
      <c r="FZ1127" s="459"/>
      <c r="GA1127" s="459"/>
      <c r="GB1127" s="459"/>
      <c r="GG1127" s="251"/>
      <c r="GI1127" s="459"/>
      <c r="GJ1127" s="459"/>
      <c r="GK1127" s="459"/>
      <c r="GP1127" s="251"/>
      <c r="GR1127" s="459"/>
      <c r="GS1127" s="459"/>
      <c r="GT1127" s="459"/>
      <c r="GY1127" s="251"/>
      <c r="HA1127" s="459"/>
      <c r="HB1127" s="459"/>
      <c r="HC1127" s="459"/>
      <c r="HH1127" s="251"/>
      <c r="HJ1127" s="459"/>
      <c r="HK1127" s="459"/>
      <c r="HL1127" s="459"/>
      <c r="HQ1127" s="459"/>
      <c r="HR1127" s="459"/>
      <c r="HS1127" s="459"/>
      <c r="HT1127" s="459"/>
      <c r="HU1127" s="459"/>
      <c r="HV1127" s="459"/>
      <c r="HW1127" s="459"/>
      <c r="HX1127" s="459"/>
      <c r="HY1127" s="459"/>
      <c r="HZ1127" s="459"/>
      <c r="IA1127" s="459"/>
      <c r="IB1127" s="459"/>
      <c r="IC1127" s="459"/>
      <c r="ID1127" s="459"/>
      <c r="IE1127" s="459"/>
      <c r="IF1127" s="459"/>
      <c r="IG1127" s="459"/>
      <c r="IH1127" s="459"/>
      <c r="II1127" s="459"/>
      <c r="IJ1127" s="459"/>
      <c r="IK1127" s="459"/>
      <c r="IL1127" s="459"/>
      <c r="IM1127" s="459"/>
      <c r="IN1127" s="459"/>
      <c r="IO1127" s="459"/>
      <c r="IP1127" s="459"/>
      <c r="IQ1127" s="459"/>
      <c r="IR1127" s="459"/>
      <c r="IS1127" s="459"/>
      <c r="IT1127" s="459"/>
      <c r="IU1127" s="459"/>
      <c r="IV1127" s="459"/>
      <c r="RS1127" s="252"/>
    </row>
    <row r="1128" spans="1:487" s="461" customFormat="1" ht="18">
      <c r="A1128" s="605" t="s">
        <v>1913</v>
      </c>
      <c r="B1128" s="459"/>
      <c r="C1128" s="488"/>
      <c r="D1128" s="461" t="s">
        <v>137</v>
      </c>
      <c r="E1128" s="461">
        <f t="shared" si="16"/>
        <v>1</v>
      </c>
      <c r="F1128" s="524">
        <f t="shared" si="17"/>
        <v>0</v>
      </c>
      <c r="G1128" s="473"/>
      <c r="H1128" s="473"/>
      <c r="I1128" s="473"/>
      <c r="J1128" s="473"/>
      <c r="K1128" s="473"/>
      <c r="L1128" s="509"/>
      <c r="M1128" s="459"/>
      <c r="N1128" s="459"/>
      <c r="R1128" s="251"/>
      <c r="T1128" s="459"/>
      <c r="U1128" s="459"/>
      <c r="V1128" s="459"/>
      <c r="AA1128" s="251"/>
      <c r="AC1128" s="459"/>
      <c r="AD1128" s="459"/>
      <c r="AE1128" s="459"/>
      <c r="AJ1128" s="251"/>
      <c r="AL1128" s="459"/>
      <c r="AM1128" s="459"/>
      <c r="AN1128" s="459"/>
      <c r="AS1128" s="251"/>
      <c r="AU1128" s="459"/>
      <c r="AV1128" s="459"/>
      <c r="AW1128" s="459"/>
      <c r="BB1128" s="251"/>
      <c r="BD1128" s="459"/>
      <c r="BE1128" s="459"/>
      <c r="BF1128" s="459"/>
      <c r="BK1128" s="251"/>
      <c r="BM1128" s="459"/>
      <c r="BN1128" s="459"/>
      <c r="BO1128" s="459"/>
      <c r="BT1128" s="251"/>
      <c r="BV1128" s="459"/>
      <c r="BW1128" s="459"/>
      <c r="BX1128" s="459"/>
      <c r="CC1128" s="251"/>
      <c r="CE1128" s="459"/>
      <c r="CF1128" s="459"/>
      <c r="CG1128" s="459"/>
      <c r="CL1128" s="251"/>
      <c r="CN1128" s="459"/>
      <c r="CO1128" s="459"/>
      <c r="CP1128" s="459"/>
      <c r="CU1128" s="251"/>
      <c r="CW1128" s="459"/>
      <c r="CX1128" s="459"/>
      <c r="CY1128" s="459"/>
      <c r="DD1128" s="251"/>
      <c r="DF1128" s="459"/>
      <c r="DG1128" s="459"/>
      <c r="DH1128" s="459"/>
      <c r="DM1128" s="251"/>
      <c r="DO1128" s="459"/>
      <c r="DP1128" s="459"/>
      <c r="DQ1128" s="459"/>
      <c r="DV1128" s="251"/>
      <c r="DX1128" s="459"/>
      <c r="DY1128" s="459"/>
      <c r="DZ1128" s="459"/>
      <c r="EE1128" s="251"/>
      <c r="EG1128" s="459"/>
      <c r="EH1128" s="459"/>
      <c r="EI1128" s="459"/>
      <c r="EN1128" s="251"/>
      <c r="EP1128" s="459"/>
      <c r="EQ1128" s="459"/>
      <c r="ER1128" s="459"/>
      <c r="EW1128" s="251"/>
      <c r="EY1128" s="459"/>
      <c r="EZ1128" s="459"/>
      <c r="FA1128" s="459"/>
      <c r="FF1128" s="251"/>
      <c r="FH1128" s="459"/>
      <c r="FI1128" s="459"/>
      <c r="FJ1128" s="459"/>
      <c r="FO1128" s="251"/>
      <c r="FQ1128" s="459"/>
      <c r="FR1128" s="459"/>
      <c r="FS1128" s="459"/>
      <c r="FX1128" s="251"/>
      <c r="FZ1128" s="459"/>
      <c r="GA1128" s="459"/>
      <c r="GB1128" s="459"/>
      <c r="GG1128" s="251"/>
      <c r="GI1128" s="459"/>
      <c r="GJ1128" s="459"/>
      <c r="GK1128" s="459"/>
      <c r="GP1128" s="251"/>
      <c r="GR1128" s="459"/>
      <c r="GS1128" s="459"/>
      <c r="GT1128" s="459"/>
      <c r="GY1128" s="251"/>
      <c r="HA1128" s="459"/>
      <c r="HB1128" s="459"/>
      <c r="HC1128" s="459"/>
      <c r="HH1128" s="251"/>
      <c r="HJ1128" s="459"/>
      <c r="HK1128" s="459"/>
      <c r="HL1128" s="459"/>
      <c r="HQ1128" s="459"/>
      <c r="HR1128" s="459"/>
      <c r="HS1128" s="459"/>
      <c r="HT1128" s="459"/>
      <c r="HU1128" s="459"/>
      <c r="HV1128" s="459"/>
      <c r="HW1128" s="459"/>
      <c r="HX1128" s="459"/>
      <c r="HY1128" s="459"/>
      <c r="HZ1128" s="459"/>
      <c r="IA1128" s="459"/>
      <c r="IB1128" s="459"/>
      <c r="IC1128" s="459"/>
      <c r="ID1128" s="459"/>
      <c r="IE1128" s="459"/>
      <c r="IF1128" s="459"/>
      <c r="IG1128" s="459"/>
      <c r="IH1128" s="459"/>
      <c r="II1128" s="459"/>
      <c r="IJ1128" s="459"/>
      <c r="IK1128" s="459"/>
      <c r="IL1128" s="459"/>
      <c r="IM1128" s="459"/>
      <c r="IN1128" s="459"/>
      <c r="IO1128" s="459"/>
      <c r="IP1128" s="459"/>
      <c r="IQ1128" s="459"/>
      <c r="IR1128" s="459"/>
      <c r="IS1128" s="459"/>
      <c r="IT1128" s="459"/>
      <c r="IU1128" s="459"/>
      <c r="IV1128" s="459"/>
      <c r="RS1128" s="252"/>
    </row>
    <row r="1129" spans="1:487" s="461" customFormat="1" ht="18">
      <c r="A1129" s="605" t="s">
        <v>2067</v>
      </c>
      <c r="B1129" s="459"/>
      <c r="C1129" s="488"/>
      <c r="D1129" s="606" t="s">
        <v>129</v>
      </c>
      <c r="E1129" s="461">
        <f t="shared" si="16"/>
        <v>0</v>
      </c>
      <c r="F1129" s="524">
        <f t="shared" si="17"/>
        <v>0</v>
      </c>
      <c r="G1129" s="509"/>
      <c r="H1129" s="509"/>
      <c r="I1129" s="509"/>
      <c r="J1129" s="509"/>
      <c r="K1129" s="509"/>
      <c r="L1129" s="509"/>
      <c r="M1129" s="459"/>
      <c r="N1129" s="459"/>
      <c r="R1129" s="251"/>
      <c r="T1129" s="459"/>
      <c r="U1129" s="459"/>
      <c r="V1129" s="459"/>
      <c r="AA1129" s="251"/>
      <c r="AC1129" s="459"/>
      <c r="AD1129" s="459"/>
      <c r="AE1129" s="459"/>
      <c r="AJ1129" s="251"/>
      <c r="AL1129" s="459"/>
      <c r="AM1129" s="459"/>
      <c r="AN1129" s="459"/>
      <c r="AS1129" s="251"/>
      <c r="AU1129" s="459"/>
      <c r="AV1129" s="459"/>
      <c r="AW1129" s="459"/>
      <c r="BB1129" s="251"/>
      <c r="BD1129" s="459"/>
      <c r="BE1129" s="459"/>
      <c r="BF1129" s="459"/>
      <c r="BK1129" s="251"/>
      <c r="BM1129" s="459"/>
      <c r="BN1129" s="459"/>
      <c r="BO1129" s="459"/>
      <c r="BT1129" s="251"/>
      <c r="BV1129" s="459"/>
      <c r="BW1129" s="459"/>
      <c r="BX1129" s="459"/>
      <c r="CC1129" s="251"/>
      <c r="CE1129" s="459"/>
      <c r="CF1129" s="459"/>
      <c r="CG1129" s="459"/>
      <c r="CL1129" s="251"/>
      <c r="CN1129" s="459"/>
      <c r="CO1129" s="459"/>
      <c r="CP1129" s="459"/>
      <c r="CU1129" s="251"/>
      <c r="CW1129" s="459"/>
      <c r="CX1129" s="459"/>
      <c r="CY1129" s="459"/>
      <c r="DD1129" s="251"/>
      <c r="DF1129" s="459"/>
      <c r="DG1129" s="459"/>
      <c r="DH1129" s="459"/>
      <c r="DM1129" s="251"/>
      <c r="DO1129" s="459"/>
      <c r="DP1129" s="459"/>
      <c r="DQ1129" s="459"/>
      <c r="DV1129" s="251"/>
      <c r="DX1129" s="459"/>
      <c r="DY1129" s="459"/>
      <c r="DZ1129" s="459"/>
      <c r="EE1129" s="251"/>
      <c r="EG1129" s="459"/>
      <c r="EH1129" s="459"/>
      <c r="EI1129" s="459"/>
      <c r="EN1129" s="251"/>
      <c r="EP1129" s="459"/>
      <c r="EQ1129" s="459"/>
      <c r="ER1129" s="459"/>
      <c r="EW1129" s="251"/>
      <c r="EY1129" s="459"/>
      <c r="EZ1129" s="459"/>
      <c r="FA1129" s="459"/>
      <c r="FF1129" s="251"/>
      <c r="FH1129" s="459"/>
      <c r="FI1129" s="459"/>
      <c r="FJ1129" s="459"/>
      <c r="FO1129" s="251"/>
      <c r="FQ1129" s="459"/>
      <c r="FR1129" s="459"/>
      <c r="FS1129" s="459"/>
      <c r="FX1129" s="251"/>
      <c r="FZ1129" s="459"/>
      <c r="GA1129" s="459"/>
      <c r="GB1129" s="459"/>
      <c r="GG1129" s="251"/>
      <c r="GI1129" s="459"/>
      <c r="GJ1129" s="459"/>
      <c r="GK1129" s="459"/>
      <c r="GP1129" s="251"/>
      <c r="GR1129" s="459"/>
      <c r="GS1129" s="459"/>
      <c r="GT1129" s="459"/>
      <c r="GY1129" s="251"/>
      <c r="HA1129" s="459"/>
      <c r="HB1129" s="459"/>
      <c r="HC1129" s="459"/>
      <c r="HH1129" s="251"/>
      <c r="HJ1129" s="459"/>
      <c r="HK1129" s="459"/>
      <c r="HL1129" s="459"/>
      <c r="HQ1129" s="459"/>
      <c r="HR1129" s="459"/>
      <c r="HS1129" s="459"/>
      <c r="HT1129" s="459"/>
      <c r="HU1129" s="459"/>
      <c r="HV1129" s="459"/>
      <c r="HW1129" s="459"/>
      <c r="HX1129" s="459"/>
      <c r="HY1129" s="459"/>
      <c r="HZ1129" s="459"/>
      <c r="IA1129" s="459"/>
      <c r="IB1129" s="459"/>
      <c r="IC1129" s="459"/>
      <c r="ID1129" s="459"/>
      <c r="IE1129" s="459"/>
      <c r="IF1129" s="459"/>
      <c r="IG1129" s="459"/>
      <c r="IH1129" s="459"/>
      <c r="II1129" s="459"/>
      <c r="IJ1129" s="459"/>
      <c r="IK1129" s="459"/>
      <c r="IL1129" s="459"/>
      <c r="IM1129" s="459"/>
      <c r="IN1129" s="459"/>
      <c r="IO1129" s="459"/>
      <c r="IP1129" s="459"/>
      <c r="IQ1129" s="459"/>
      <c r="IR1129" s="459"/>
      <c r="IS1129" s="459"/>
      <c r="IT1129" s="459"/>
      <c r="IU1129" s="459"/>
      <c r="IV1129" s="459"/>
      <c r="RS1129" s="252"/>
    </row>
    <row r="1130" spans="1:487" s="461" customFormat="1" ht="18">
      <c r="A1130" s="605" t="s">
        <v>946</v>
      </c>
      <c r="B1130" s="459"/>
      <c r="C1130" s="459"/>
      <c r="D1130" s="606" t="s">
        <v>129</v>
      </c>
      <c r="E1130" s="461">
        <f t="shared" si="16"/>
        <v>0</v>
      </c>
      <c r="F1130" s="524">
        <f t="shared" si="17"/>
        <v>9</v>
      </c>
      <c r="G1130" s="509"/>
      <c r="H1130" s="509"/>
      <c r="I1130" s="509"/>
      <c r="J1130" s="509">
        <v>9</v>
      </c>
      <c r="K1130" s="509"/>
      <c r="L1130" s="509"/>
      <c r="M1130" s="459"/>
      <c r="N1130" s="459"/>
      <c r="R1130" s="251"/>
      <c r="T1130" s="459"/>
      <c r="U1130" s="459"/>
      <c r="V1130" s="459"/>
      <c r="AA1130" s="251"/>
      <c r="AC1130" s="459"/>
      <c r="AD1130" s="459"/>
      <c r="AE1130" s="459"/>
      <c r="AJ1130" s="251"/>
      <c r="AL1130" s="459"/>
      <c r="AM1130" s="459"/>
      <c r="AN1130" s="459"/>
      <c r="AS1130" s="251"/>
      <c r="AU1130" s="459"/>
      <c r="AV1130" s="459"/>
      <c r="AW1130" s="459"/>
      <c r="BB1130" s="251"/>
      <c r="BD1130" s="459"/>
      <c r="BE1130" s="459"/>
      <c r="BF1130" s="459"/>
      <c r="BK1130" s="251"/>
      <c r="BM1130" s="459"/>
      <c r="BN1130" s="459"/>
      <c r="BO1130" s="459"/>
      <c r="BT1130" s="251"/>
      <c r="BV1130" s="459"/>
      <c r="BW1130" s="459"/>
      <c r="BX1130" s="459"/>
      <c r="CC1130" s="251"/>
      <c r="CE1130" s="459"/>
      <c r="CF1130" s="459"/>
      <c r="CG1130" s="459"/>
      <c r="CL1130" s="251"/>
      <c r="CN1130" s="459"/>
      <c r="CO1130" s="459"/>
      <c r="CP1130" s="459"/>
      <c r="CU1130" s="251"/>
      <c r="CW1130" s="459"/>
      <c r="CX1130" s="459"/>
      <c r="CY1130" s="459"/>
      <c r="DD1130" s="251"/>
      <c r="DF1130" s="459"/>
      <c r="DG1130" s="459"/>
      <c r="DH1130" s="459"/>
      <c r="DM1130" s="251"/>
      <c r="DO1130" s="459"/>
      <c r="DP1130" s="459"/>
      <c r="DQ1130" s="459"/>
      <c r="DV1130" s="251"/>
      <c r="DX1130" s="459"/>
      <c r="DY1130" s="459"/>
      <c r="DZ1130" s="459"/>
      <c r="EE1130" s="251"/>
      <c r="EG1130" s="459"/>
      <c r="EH1130" s="459"/>
      <c r="EI1130" s="459"/>
      <c r="EN1130" s="251"/>
      <c r="EP1130" s="459"/>
      <c r="EQ1130" s="459"/>
      <c r="ER1130" s="459"/>
      <c r="EW1130" s="251"/>
      <c r="EY1130" s="459"/>
      <c r="EZ1130" s="459"/>
      <c r="FA1130" s="459"/>
      <c r="FF1130" s="251"/>
      <c r="FH1130" s="459"/>
      <c r="FI1130" s="459"/>
      <c r="FJ1130" s="459"/>
      <c r="FO1130" s="251"/>
      <c r="FQ1130" s="459"/>
      <c r="FR1130" s="459"/>
      <c r="FS1130" s="459"/>
      <c r="FX1130" s="251"/>
      <c r="FZ1130" s="459"/>
      <c r="GA1130" s="459"/>
      <c r="GB1130" s="459"/>
      <c r="GG1130" s="251"/>
      <c r="GI1130" s="459"/>
      <c r="GJ1130" s="459"/>
      <c r="GK1130" s="459"/>
      <c r="GP1130" s="251"/>
      <c r="GR1130" s="459"/>
      <c r="GS1130" s="459"/>
      <c r="GT1130" s="459"/>
      <c r="GY1130" s="251"/>
      <c r="HA1130" s="459"/>
      <c r="HB1130" s="459"/>
      <c r="HC1130" s="459"/>
      <c r="HH1130" s="251"/>
      <c r="HJ1130" s="459"/>
      <c r="HK1130" s="459"/>
      <c r="HL1130" s="459"/>
      <c r="HQ1130" s="459"/>
      <c r="HR1130" s="459"/>
      <c r="HS1130" s="459"/>
      <c r="HT1130" s="459"/>
      <c r="HU1130" s="459"/>
      <c r="HV1130" s="459"/>
      <c r="HW1130" s="459"/>
      <c r="HX1130" s="459"/>
      <c r="HY1130" s="459"/>
      <c r="HZ1130" s="459"/>
      <c r="IA1130" s="459"/>
      <c r="IB1130" s="459"/>
      <c r="IC1130" s="459"/>
      <c r="ID1130" s="459"/>
      <c r="IE1130" s="459"/>
      <c r="IF1130" s="459"/>
      <c r="IG1130" s="459"/>
      <c r="IH1130" s="459"/>
      <c r="II1130" s="459"/>
      <c r="IJ1130" s="459"/>
      <c r="IK1130" s="459"/>
      <c r="IL1130" s="459"/>
      <c r="IM1130" s="459"/>
      <c r="IN1130" s="459"/>
      <c r="IO1130" s="459"/>
      <c r="IP1130" s="459"/>
      <c r="IQ1130" s="459"/>
      <c r="IR1130" s="459"/>
      <c r="IS1130" s="459"/>
      <c r="IT1130" s="459"/>
      <c r="IU1130" s="459"/>
      <c r="IV1130" s="459"/>
      <c r="RS1130" s="252"/>
    </row>
    <row r="1131" spans="1:487" s="461" customFormat="1" ht="18">
      <c r="A1131" s="605" t="s">
        <v>670</v>
      </c>
      <c r="B1131" s="488"/>
      <c r="C1131" s="488"/>
      <c r="D1131" s="461" t="s">
        <v>132</v>
      </c>
      <c r="E1131" s="461">
        <f t="shared" si="16"/>
        <v>2</v>
      </c>
      <c r="F1131" s="524">
        <f t="shared" si="17"/>
        <v>0</v>
      </c>
      <c r="G1131" s="473"/>
      <c r="H1131" s="473"/>
      <c r="I1131" s="473"/>
      <c r="J1131" s="473"/>
      <c r="K1131" s="473"/>
      <c r="L1131" s="509"/>
      <c r="M1131" s="459"/>
      <c r="N1131" s="459"/>
      <c r="R1131" s="251"/>
      <c r="T1131" s="459"/>
      <c r="U1131" s="459"/>
      <c r="V1131" s="459"/>
      <c r="AA1131" s="251"/>
      <c r="AC1131" s="459"/>
      <c r="AD1131" s="459"/>
      <c r="AE1131" s="459"/>
      <c r="AJ1131" s="251"/>
      <c r="AL1131" s="459"/>
      <c r="AM1131" s="459"/>
      <c r="AN1131" s="459"/>
      <c r="AS1131" s="251"/>
      <c r="AU1131" s="459"/>
      <c r="AV1131" s="459"/>
      <c r="AW1131" s="459"/>
      <c r="BB1131" s="251"/>
      <c r="BD1131" s="459"/>
      <c r="BE1131" s="459"/>
      <c r="BF1131" s="459"/>
      <c r="BK1131" s="251"/>
      <c r="BM1131" s="459"/>
      <c r="BN1131" s="459"/>
      <c r="BO1131" s="459"/>
      <c r="BT1131" s="251"/>
      <c r="BV1131" s="459"/>
      <c r="BW1131" s="459"/>
      <c r="BX1131" s="459"/>
      <c r="CC1131" s="251"/>
      <c r="CE1131" s="459"/>
      <c r="CF1131" s="459"/>
      <c r="CG1131" s="459"/>
      <c r="CL1131" s="251"/>
      <c r="CN1131" s="459"/>
      <c r="CO1131" s="459"/>
      <c r="CP1131" s="459"/>
      <c r="CU1131" s="251"/>
      <c r="CW1131" s="459"/>
      <c r="CX1131" s="459"/>
      <c r="CY1131" s="459"/>
      <c r="DD1131" s="251"/>
      <c r="DF1131" s="459"/>
      <c r="DG1131" s="459"/>
      <c r="DH1131" s="459"/>
      <c r="DM1131" s="251"/>
      <c r="DO1131" s="459"/>
      <c r="DP1131" s="459"/>
      <c r="DQ1131" s="459"/>
      <c r="DV1131" s="251"/>
      <c r="DX1131" s="459"/>
      <c r="DY1131" s="459"/>
      <c r="DZ1131" s="459"/>
      <c r="EE1131" s="251"/>
      <c r="EG1131" s="459"/>
      <c r="EH1131" s="459"/>
      <c r="EI1131" s="459"/>
      <c r="EN1131" s="251"/>
      <c r="EP1131" s="459"/>
      <c r="EQ1131" s="459"/>
      <c r="ER1131" s="459"/>
      <c r="EW1131" s="251"/>
      <c r="EY1131" s="459"/>
      <c r="EZ1131" s="459"/>
      <c r="FA1131" s="459"/>
      <c r="FF1131" s="251"/>
      <c r="FH1131" s="459"/>
      <c r="FI1131" s="459"/>
      <c r="FJ1131" s="459"/>
      <c r="FO1131" s="251"/>
      <c r="FQ1131" s="459"/>
      <c r="FR1131" s="459"/>
      <c r="FS1131" s="459"/>
      <c r="FX1131" s="251"/>
      <c r="FZ1131" s="459"/>
      <c r="GA1131" s="459"/>
      <c r="GB1131" s="459"/>
      <c r="GG1131" s="251"/>
      <c r="GI1131" s="459"/>
      <c r="GJ1131" s="459"/>
      <c r="GK1131" s="459"/>
      <c r="GP1131" s="251"/>
      <c r="GR1131" s="459"/>
      <c r="GS1131" s="459"/>
      <c r="GT1131" s="459"/>
      <c r="GY1131" s="251"/>
      <c r="HA1131" s="459"/>
      <c r="HB1131" s="459"/>
      <c r="HC1131" s="459"/>
      <c r="HH1131" s="251"/>
      <c r="HJ1131" s="459"/>
      <c r="HK1131" s="459"/>
      <c r="HL1131" s="459"/>
      <c r="HQ1131" s="459"/>
      <c r="HR1131" s="459"/>
      <c r="HS1131" s="459"/>
      <c r="HT1131" s="459"/>
      <c r="HU1131" s="459"/>
      <c r="HV1131" s="459"/>
      <c r="HW1131" s="459"/>
      <c r="HX1131" s="459"/>
      <c r="HY1131" s="459"/>
      <c r="HZ1131" s="459"/>
      <c r="IA1131" s="459"/>
      <c r="IB1131" s="459"/>
      <c r="IC1131" s="459"/>
      <c r="ID1131" s="459"/>
      <c r="IE1131" s="459"/>
      <c r="IF1131" s="459"/>
      <c r="IG1131" s="459"/>
      <c r="IH1131" s="459"/>
      <c r="II1131" s="459"/>
      <c r="IJ1131" s="459"/>
      <c r="IK1131" s="459"/>
      <c r="IL1131" s="459"/>
      <c r="IM1131" s="459"/>
      <c r="IN1131" s="459"/>
      <c r="IO1131" s="459"/>
      <c r="IP1131" s="459"/>
      <c r="IQ1131" s="459"/>
      <c r="IR1131" s="459"/>
      <c r="IS1131" s="459"/>
      <c r="IT1131" s="459"/>
      <c r="IU1131" s="459"/>
      <c r="IV1131" s="459"/>
      <c r="RS1131" s="252"/>
    </row>
    <row r="1132" spans="1:487" s="461" customFormat="1" ht="18">
      <c r="A1132" s="605" t="s">
        <v>902</v>
      </c>
      <c r="B1132" s="459"/>
      <c r="C1132" s="488"/>
      <c r="D1132" s="606" t="s">
        <v>129</v>
      </c>
      <c r="E1132" s="461">
        <f t="shared" si="16"/>
        <v>1</v>
      </c>
      <c r="F1132" s="524">
        <f t="shared" si="17"/>
        <v>15</v>
      </c>
      <c r="G1132" s="509"/>
      <c r="H1132" s="509"/>
      <c r="I1132" s="509"/>
      <c r="J1132" s="509">
        <v>15</v>
      </c>
      <c r="K1132" s="509"/>
      <c r="L1132" s="509"/>
      <c r="M1132" s="459"/>
      <c r="N1132" s="459"/>
      <c r="R1132" s="251"/>
      <c r="T1132" s="459"/>
      <c r="U1132" s="459"/>
      <c r="V1132" s="459"/>
      <c r="AA1132" s="251"/>
      <c r="AC1132" s="459"/>
      <c r="AD1132" s="459"/>
      <c r="AE1132" s="459"/>
      <c r="AJ1132" s="251"/>
      <c r="AL1132" s="459"/>
      <c r="AM1132" s="459"/>
      <c r="AN1132" s="459"/>
      <c r="AS1132" s="251"/>
      <c r="AU1132" s="459"/>
      <c r="AV1132" s="459"/>
      <c r="AW1132" s="459"/>
      <c r="BB1132" s="251"/>
      <c r="BD1132" s="459"/>
      <c r="BE1132" s="459"/>
      <c r="BF1132" s="459"/>
      <c r="BK1132" s="251"/>
      <c r="BM1132" s="459"/>
      <c r="BN1132" s="459"/>
      <c r="BO1132" s="459"/>
      <c r="BT1132" s="251"/>
      <c r="BV1132" s="459"/>
      <c r="BW1132" s="459"/>
      <c r="BX1132" s="459"/>
      <c r="CC1132" s="251"/>
      <c r="CE1132" s="459"/>
      <c r="CF1132" s="459"/>
      <c r="CG1132" s="459"/>
      <c r="CL1132" s="251"/>
      <c r="CN1132" s="459"/>
      <c r="CO1132" s="459"/>
      <c r="CP1132" s="459"/>
      <c r="CU1132" s="251"/>
      <c r="CW1132" s="459"/>
      <c r="CX1132" s="459"/>
      <c r="CY1132" s="459"/>
      <c r="DD1132" s="251"/>
      <c r="DF1132" s="459"/>
      <c r="DG1132" s="459"/>
      <c r="DH1132" s="459"/>
      <c r="DM1132" s="251"/>
      <c r="DO1132" s="459"/>
      <c r="DP1132" s="459"/>
      <c r="DQ1132" s="459"/>
      <c r="DV1132" s="251"/>
      <c r="DX1132" s="459"/>
      <c r="DY1132" s="459"/>
      <c r="DZ1132" s="459"/>
      <c r="EE1132" s="251"/>
      <c r="EG1132" s="459"/>
      <c r="EH1132" s="459"/>
      <c r="EI1132" s="459"/>
      <c r="EN1132" s="251"/>
      <c r="EP1132" s="459"/>
      <c r="EQ1132" s="459"/>
      <c r="ER1132" s="459"/>
      <c r="EW1132" s="251"/>
      <c r="EY1132" s="459"/>
      <c r="EZ1132" s="459"/>
      <c r="FA1132" s="459"/>
      <c r="FF1132" s="251"/>
      <c r="FH1132" s="459"/>
      <c r="FI1132" s="459"/>
      <c r="FJ1132" s="459"/>
      <c r="FO1132" s="251"/>
      <c r="FQ1132" s="459"/>
      <c r="FR1132" s="459"/>
      <c r="FS1132" s="459"/>
      <c r="FX1132" s="251"/>
      <c r="FZ1132" s="459"/>
      <c r="GA1132" s="459"/>
      <c r="GB1132" s="459"/>
      <c r="GG1132" s="251"/>
      <c r="GI1132" s="459"/>
      <c r="GJ1132" s="459"/>
      <c r="GK1132" s="459"/>
      <c r="GP1132" s="251"/>
      <c r="GR1132" s="459"/>
      <c r="GS1132" s="459"/>
      <c r="GT1132" s="459"/>
      <c r="GY1132" s="251"/>
      <c r="HA1132" s="459"/>
      <c r="HB1132" s="459"/>
      <c r="HC1132" s="459"/>
      <c r="HH1132" s="251"/>
      <c r="HJ1132" s="459"/>
      <c r="HK1132" s="459"/>
      <c r="HL1132" s="459"/>
      <c r="HQ1132" s="459"/>
      <c r="HR1132" s="459"/>
      <c r="HS1132" s="459"/>
      <c r="HT1132" s="459"/>
      <c r="HU1132" s="459"/>
      <c r="HV1132" s="459"/>
      <c r="HW1132" s="459"/>
      <c r="HX1132" s="459"/>
      <c r="HY1132" s="459"/>
      <c r="HZ1132" s="459"/>
      <c r="IA1132" s="459"/>
      <c r="IB1132" s="459"/>
      <c r="IC1132" s="459"/>
      <c r="ID1132" s="459"/>
      <c r="IE1132" s="459"/>
      <c r="IF1132" s="459"/>
      <c r="IG1132" s="459"/>
      <c r="IH1132" s="459"/>
      <c r="II1132" s="459"/>
      <c r="IJ1132" s="459"/>
      <c r="IK1132" s="459"/>
      <c r="IL1132" s="459"/>
      <c r="IM1132" s="459"/>
      <c r="IN1132" s="459"/>
      <c r="IO1132" s="459"/>
      <c r="IP1132" s="459"/>
      <c r="IQ1132" s="459"/>
      <c r="IR1132" s="459"/>
      <c r="IS1132" s="459"/>
      <c r="IT1132" s="459"/>
      <c r="IU1132" s="459"/>
      <c r="IV1132" s="459"/>
      <c r="RS1132" s="252"/>
    </row>
    <row r="1133" spans="1:487" s="461" customFormat="1" ht="18">
      <c r="A1133" s="605" t="s">
        <v>1364</v>
      </c>
      <c r="B1133" s="459"/>
      <c r="C1133" s="488"/>
      <c r="D1133" s="606" t="s">
        <v>129</v>
      </c>
      <c r="E1133" s="461">
        <f t="shared" si="16"/>
        <v>0</v>
      </c>
      <c r="F1133" s="524">
        <f t="shared" si="17"/>
        <v>0</v>
      </c>
      <c r="G1133" s="509"/>
      <c r="H1133" s="509"/>
      <c r="I1133" s="509"/>
      <c r="J1133" s="509"/>
      <c r="K1133" s="509"/>
      <c r="L1133" s="509"/>
      <c r="M1133" s="459"/>
      <c r="N1133" s="459"/>
      <c r="R1133" s="251"/>
      <c r="T1133" s="459"/>
      <c r="U1133" s="459"/>
      <c r="V1133" s="459"/>
      <c r="AA1133" s="251"/>
      <c r="AC1133" s="459"/>
      <c r="AD1133" s="459"/>
      <c r="AE1133" s="459"/>
      <c r="AJ1133" s="251"/>
      <c r="AL1133" s="459"/>
      <c r="AM1133" s="459"/>
      <c r="AN1133" s="459"/>
      <c r="AS1133" s="251"/>
      <c r="AU1133" s="459"/>
      <c r="AV1133" s="459"/>
      <c r="AW1133" s="459"/>
      <c r="BB1133" s="251"/>
      <c r="BD1133" s="459"/>
      <c r="BE1133" s="459"/>
      <c r="BF1133" s="459"/>
      <c r="BK1133" s="251"/>
      <c r="BM1133" s="459"/>
      <c r="BN1133" s="459"/>
      <c r="BO1133" s="459"/>
      <c r="BT1133" s="251"/>
      <c r="BV1133" s="459"/>
      <c r="BW1133" s="459"/>
      <c r="BX1133" s="459"/>
      <c r="CC1133" s="251"/>
      <c r="CE1133" s="459"/>
      <c r="CF1133" s="459"/>
      <c r="CG1133" s="459"/>
      <c r="CL1133" s="251"/>
      <c r="CN1133" s="459"/>
      <c r="CO1133" s="459"/>
      <c r="CP1133" s="459"/>
      <c r="CU1133" s="251"/>
      <c r="CW1133" s="459"/>
      <c r="CX1133" s="459"/>
      <c r="CY1133" s="459"/>
      <c r="DD1133" s="251"/>
      <c r="DF1133" s="459"/>
      <c r="DG1133" s="459"/>
      <c r="DH1133" s="459"/>
      <c r="DM1133" s="251"/>
      <c r="DO1133" s="459"/>
      <c r="DP1133" s="459"/>
      <c r="DQ1133" s="459"/>
      <c r="DV1133" s="251"/>
      <c r="DX1133" s="459"/>
      <c r="DY1133" s="459"/>
      <c r="DZ1133" s="459"/>
      <c r="EE1133" s="251"/>
      <c r="EG1133" s="459"/>
      <c r="EH1133" s="459"/>
      <c r="EI1133" s="459"/>
      <c r="EN1133" s="251"/>
      <c r="EP1133" s="459"/>
      <c r="EQ1133" s="459"/>
      <c r="ER1133" s="459"/>
      <c r="EW1133" s="251"/>
      <c r="EY1133" s="459"/>
      <c r="EZ1133" s="459"/>
      <c r="FA1133" s="459"/>
      <c r="FF1133" s="251"/>
      <c r="FH1133" s="459"/>
      <c r="FI1133" s="459"/>
      <c r="FJ1133" s="459"/>
      <c r="FO1133" s="251"/>
      <c r="FQ1133" s="459"/>
      <c r="FR1133" s="459"/>
      <c r="FS1133" s="459"/>
      <c r="FX1133" s="251"/>
      <c r="FZ1133" s="459"/>
      <c r="GA1133" s="459"/>
      <c r="GB1133" s="459"/>
      <c r="GG1133" s="251"/>
      <c r="GI1133" s="459"/>
      <c r="GJ1133" s="459"/>
      <c r="GK1133" s="459"/>
      <c r="GP1133" s="251"/>
      <c r="GR1133" s="459"/>
      <c r="GS1133" s="459"/>
      <c r="GT1133" s="459"/>
      <c r="GY1133" s="251"/>
      <c r="HA1133" s="459"/>
      <c r="HB1133" s="459"/>
      <c r="HC1133" s="459"/>
      <c r="HH1133" s="251"/>
      <c r="HJ1133" s="459"/>
      <c r="HK1133" s="459"/>
      <c r="HL1133" s="459"/>
      <c r="HQ1133" s="459"/>
      <c r="HR1133" s="459"/>
      <c r="HS1133" s="459"/>
      <c r="HT1133" s="459"/>
      <c r="HU1133" s="459"/>
      <c r="HV1133" s="459"/>
      <c r="HW1133" s="459"/>
      <c r="HX1133" s="459"/>
      <c r="HY1133" s="459"/>
      <c r="HZ1133" s="459"/>
      <c r="IA1133" s="459"/>
      <c r="IB1133" s="459"/>
      <c r="IC1133" s="459"/>
      <c r="ID1133" s="459"/>
      <c r="IE1133" s="459"/>
      <c r="IF1133" s="459"/>
      <c r="IG1133" s="459"/>
      <c r="IH1133" s="459"/>
      <c r="II1133" s="459"/>
      <c r="IJ1133" s="459"/>
      <c r="IK1133" s="459"/>
      <c r="IL1133" s="459"/>
      <c r="IM1133" s="459"/>
      <c r="IN1133" s="459"/>
      <c r="IO1133" s="459"/>
      <c r="IP1133" s="459"/>
      <c r="IQ1133" s="459"/>
      <c r="IR1133" s="459"/>
      <c r="IS1133" s="459"/>
      <c r="IT1133" s="459"/>
      <c r="IU1133" s="459"/>
      <c r="IV1133" s="459"/>
      <c r="RS1133" s="252"/>
    </row>
    <row r="1134" spans="1:487" s="461" customFormat="1" ht="18">
      <c r="A1134" s="605" t="s">
        <v>1391</v>
      </c>
      <c r="B1134" s="459"/>
      <c r="C1134" s="488"/>
      <c r="D1134" s="606" t="s">
        <v>129</v>
      </c>
      <c r="E1134" s="461">
        <f t="shared" si="16"/>
        <v>0</v>
      </c>
      <c r="F1134" s="524">
        <f t="shared" si="17"/>
        <v>0</v>
      </c>
      <c r="J1134" s="459"/>
      <c r="L1134" s="459"/>
      <c r="M1134" s="459"/>
      <c r="N1134" s="459"/>
      <c r="R1134" s="251"/>
      <c r="T1134" s="459"/>
      <c r="U1134" s="459"/>
      <c r="V1134" s="459"/>
      <c r="AA1134" s="251"/>
      <c r="AC1134" s="459"/>
      <c r="AD1134" s="459"/>
      <c r="AE1134" s="459"/>
      <c r="AJ1134" s="251"/>
      <c r="AL1134" s="459"/>
      <c r="AM1134" s="459"/>
      <c r="AN1134" s="459"/>
      <c r="AS1134" s="251"/>
      <c r="AU1134" s="459"/>
      <c r="AV1134" s="459"/>
      <c r="AW1134" s="459"/>
      <c r="BB1134" s="251"/>
      <c r="BD1134" s="459"/>
      <c r="BE1134" s="459"/>
      <c r="BF1134" s="459"/>
      <c r="BK1134" s="251"/>
      <c r="BM1134" s="459"/>
      <c r="BN1134" s="459"/>
      <c r="BO1134" s="459"/>
      <c r="BT1134" s="251"/>
      <c r="BV1134" s="459"/>
      <c r="BW1134" s="459"/>
      <c r="BX1134" s="459"/>
      <c r="CC1134" s="251"/>
      <c r="CE1134" s="459"/>
      <c r="CF1134" s="459"/>
      <c r="CG1134" s="459"/>
      <c r="CL1134" s="251"/>
      <c r="CN1134" s="459"/>
      <c r="CO1134" s="459"/>
      <c r="CP1134" s="459"/>
      <c r="CU1134" s="251"/>
      <c r="CW1134" s="459"/>
      <c r="CX1134" s="459"/>
      <c r="CY1134" s="459"/>
      <c r="DD1134" s="251"/>
      <c r="DF1134" s="459"/>
      <c r="DG1134" s="459"/>
      <c r="DH1134" s="459"/>
      <c r="DM1134" s="251"/>
      <c r="DO1134" s="459"/>
      <c r="DP1134" s="459"/>
      <c r="DQ1134" s="459"/>
      <c r="DV1134" s="251"/>
      <c r="DX1134" s="459"/>
      <c r="DY1134" s="459"/>
      <c r="DZ1134" s="459"/>
      <c r="EE1134" s="251"/>
      <c r="EG1134" s="459"/>
      <c r="EH1134" s="459"/>
      <c r="EI1134" s="459"/>
      <c r="EN1134" s="251"/>
      <c r="EP1134" s="459"/>
      <c r="EQ1134" s="459"/>
      <c r="ER1134" s="459"/>
      <c r="EW1134" s="251"/>
      <c r="EY1134" s="459"/>
      <c r="EZ1134" s="459"/>
      <c r="FA1134" s="459"/>
      <c r="FF1134" s="251"/>
      <c r="FH1134" s="459"/>
      <c r="FI1134" s="459"/>
      <c r="FJ1134" s="459"/>
      <c r="FO1134" s="251"/>
      <c r="FQ1134" s="459"/>
      <c r="FR1134" s="459"/>
      <c r="FS1134" s="459"/>
      <c r="FX1134" s="251"/>
      <c r="FZ1134" s="459"/>
      <c r="GA1134" s="459"/>
      <c r="GB1134" s="459"/>
      <c r="GG1134" s="251"/>
      <c r="GI1134" s="459"/>
      <c r="GJ1134" s="459"/>
      <c r="GK1134" s="459"/>
      <c r="GP1134" s="251"/>
      <c r="GR1134" s="459"/>
      <c r="GS1134" s="459"/>
      <c r="GT1134" s="459"/>
      <c r="GY1134" s="251"/>
      <c r="HA1134" s="459"/>
      <c r="HB1134" s="459"/>
      <c r="HC1134" s="459"/>
      <c r="HH1134" s="251"/>
      <c r="HJ1134" s="459"/>
      <c r="HK1134" s="459"/>
      <c r="HL1134" s="459"/>
      <c r="HQ1134" s="459"/>
      <c r="HR1134" s="459"/>
      <c r="HS1134" s="459"/>
      <c r="HT1134" s="459"/>
      <c r="HU1134" s="459"/>
      <c r="HV1134" s="459"/>
      <c r="HW1134" s="459"/>
      <c r="HX1134" s="459"/>
      <c r="HY1134" s="459"/>
      <c r="HZ1134" s="459"/>
      <c r="IA1134" s="459"/>
      <c r="IB1134" s="459"/>
      <c r="IC1134" s="459"/>
      <c r="ID1134" s="459"/>
      <c r="IE1134" s="459"/>
      <c r="IF1134" s="459"/>
      <c r="IG1134" s="459"/>
      <c r="IH1134" s="459"/>
      <c r="II1134" s="459"/>
      <c r="IJ1134" s="459"/>
      <c r="IK1134" s="459"/>
      <c r="IL1134" s="459"/>
      <c r="IM1134" s="459"/>
      <c r="IN1134" s="459"/>
      <c r="IO1134" s="459"/>
      <c r="IP1134" s="459"/>
      <c r="IQ1134" s="459"/>
      <c r="IR1134" s="459"/>
      <c r="IS1134" s="459"/>
      <c r="IT1134" s="459"/>
      <c r="IU1134" s="459"/>
      <c r="IV1134" s="459"/>
      <c r="RS1134" s="252"/>
    </row>
    <row r="1135" spans="1:487" s="461" customFormat="1" ht="18">
      <c r="A1135" s="605" t="s">
        <v>1085</v>
      </c>
      <c r="B1135" s="459"/>
      <c r="C1135" s="488"/>
      <c r="D1135" s="606" t="s">
        <v>129</v>
      </c>
      <c r="E1135" s="461">
        <f t="shared" si="16"/>
        <v>0</v>
      </c>
      <c r="F1135" s="524">
        <f t="shared" si="17"/>
        <v>7</v>
      </c>
      <c r="J1135" s="459">
        <v>7</v>
      </c>
      <c r="L1135" s="459"/>
      <c r="M1135" s="459"/>
      <c r="N1135" s="459"/>
      <c r="R1135" s="251"/>
      <c r="T1135" s="459"/>
      <c r="U1135" s="459"/>
      <c r="V1135" s="459"/>
      <c r="AA1135" s="251"/>
      <c r="AC1135" s="459"/>
      <c r="AD1135" s="459"/>
      <c r="AE1135" s="459"/>
      <c r="AJ1135" s="251"/>
      <c r="AL1135" s="459"/>
      <c r="AM1135" s="459"/>
      <c r="AN1135" s="459"/>
      <c r="AS1135" s="251"/>
      <c r="AU1135" s="459"/>
      <c r="AV1135" s="459"/>
      <c r="AW1135" s="459"/>
      <c r="BB1135" s="251"/>
      <c r="BD1135" s="459"/>
      <c r="BE1135" s="459"/>
      <c r="BF1135" s="459"/>
      <c r="BK1135" s="251"/>
      <c r="BM1135" s="459"/>
      <c r="BN1135" s="459"/>
      <c r="BO1135" s="459"/>
      <c r="BT1135" s="251"/>
      <c r="BV1135" s="459"/>
      <c r="BW1135" s="459"/>
      <c r="BX1135" s="459"/>
      <c r="CC1135" s="251"/>
      <c r="CE1135" s="459"/>
      <c r="CF1135" s="459"/>
      <c r="CG1135" s="459"/>
      <c r="CL1135" s="251"/>
      <c r="CN1135" s="459"/>
      <c r="CO1135" s="459"/>
      <c r="CP1135" s="459"/>
      <c r="CU1135" s="251"/>
      <c r="CW1135" s="459"/>
      <c r="CX1135" s="459"/>
      <c r="CY1135" s="459"/>
      <c r="DD1135" s="251"/>
      <c r="DF1135" s="459"/>
      <c r="DG1135" s="459"/>
      <c r="DH1135" s="459"/>
      <c r="DM1135" s="251"/>
      <c r="DO1135" s="459"/>
      <c r="DP1135" s="459"/>
      <c r="DQ1135" s="459"/>
      <c r="DV1135" s="251"/>
      <c r="DX1135" s="459"/>
      <c r="DY1135" s="459"/>
      <c r="DZ1135" s="459"/>
      <c r="EE1135" s="251"/>
      <c r="EG1135" s="459"/>
      <c r="EH1135" s="459"/>
      <c r="EI1135" s="459"/>
      <c r="EN1135" s="251"/>
      <c r="EP1135" s="459"/>
      <c r="EQ1135" s="459"/>
      <c r="ER1135" s="459"/>
      <c r="EW1135" s="251"/>
      <c r="EY1135" s="459"/>
      <c r="EZ1135" s="459"/>
      <c r="FA1135" s="459"/>
      <c r="FF1135" s="251"/>
      <c r="FH1135" s="459"/>
      <c r="FI1135" s="459"/>
      <c r="FJ1135" s="459"/>
      <c r="FO1135" s="251"/>
      <c r="FQ1135" s="459"/>
      <c r="FR1135" s="459"/>
      <c r="FS1135" s="459"/>
      <c r="FX1135" s="251"/>
      <c r="FZ1135" s="459"/>
      <c r="GA1135" s="459"/>
      <c r="GB1135" s="459"/>
      <c r="GG1135" s="251"/>
      <c r="GI1135" s="459"/>
      <c r="GJ1135" s="459"/>
      <c r="GK1135" s="459"/>
      <c r="GP1135" s="251"/>
      <c r="GR1135" s="459"/>
      <c r="GS1135" s="459"/>
      <c r="GT1135" s="459"/>
      <c r="GY1135" s="251"/>
      <c r="HA1135" s="459"/>
      <c r="HB1135" s="459"/>
      <c r="HC1135" s="459"/>
      <c r="HH1135" s="251"/>
      <c r="HJ1135" s="459"/>
      <c r="HK1135" s="459"/>
      <c r="HL1135" s="459"/>
      <c r="HQ1135" s="459"/>
      <c r="HR1135" s="459"/>
      <c r="HS1135" s="459"/>
      <c r="HT1135" s="459"/>
      <c r="HU1135" s="459"/>
      <c r="HV1135" s="459"/>
      <c r="HW1135" s="459"/>
      <c r="HX1135" s="459"/>
      <c r="HY1135" s="459"/>
      <c r="HZ1135" s="459"/>
      <c r="IA1135" s="459"/>
      <c r="IB1135" s="459"/>
      <c r="IC1135" s="459"/>
      <c r="ID1135" s="459"/>
      <c r="IE1135" s="459"/>
      <c r="IF1135" s="459"/>
      <c r="IG1135" s="459"/>
      <c r="IH1135" s="459"/>
      <c r="II1135" s="459"/>
      <c r="IJ1135" s="459"/>
      <c r="IK1135" s="459"/>
      <c r="IL1135" s="459"/>
      <c r="IM1135" s="459"/>
      <c r="IN1135" s="459"/>
      <c r="IO1135" s="459"/>
      <c r="IP1135" s="459"/>
      <c r="IQ1135" s="459"/>
      <c r="IR1135" s="459"/>
      <c r="IS1135" s="459"/>
      <c r="IT1135" s="459"/>
      <c r="IU1135" s="459"/>
      <c r="IV1135" s="459"/>
      <c r="RS1135" s="252"/>
    </row>
    <row r="1136" spans="1:487" s="461" customFormat="1" ht="18">
      <c r="A1136" s="605" t="s">
        <v>960</v>
      </c>
      <c r="B1136" s="459"/>
      <c r="C1136" s="488"/>
      <c r="D1136" s="606" t="s">
        <v>129</v>
      </c>
      <c r="E1136" s="461">
        <f t="shared" si="16"/>
        <v>1</v>
      </c>
      <c r="F1136" s="524">
        <f t="shared" si="17"/>
        <v>1</v>
      </c>
      <c r="I1136" s="509"/>
      <c r="J1136" s="459">
        <v>1</v>
      </c>
      <c r="L1136" s="459"/>
      <c r="M1136" s="459"/>
      <c r="N1136" s="459"/>
      <c r="R1136" s="251"/>
      <c r="T1136" s="459"/>
      <c r="U1136" s="459"/>
      <c r="V1136" s="459"/>
      <c r="AA1136" s="251"/>
      <c r="AC1136" s="459"/>
      <c r="AD1136" s="459"/>
      <c r="AE1136" s="459"/>
      <c r="AJ1136" s="251"/>
      <c r="AL1136" s="459"/>
      <c r="AM1136" s="459"/>
      <c r="AN1136" s="459"/>
      <c r="AS1136" s="251"/>
      <c r="AU1136" s="459"/>
      <c r="AV1136" s="459"/>
      <c r="AW1136" s="459"/>
      <c r="BB1136" s="251"/>
      <c r="BD1136" s="459"/>
      <c r="BE1136" s="459"/>
      <c r="BF1136" s="459"/>
      <c r="BK1136" s="251"/>
      <c r="BM1136" s="459"/>
      <c r="BN1136" s="459"/>
      <c r="BO1136" s="459"/>
      <c r="BT1136" s="251"/>
      <c r="BV1136" s="459"/>
      <c r="BW1136" s="459"/>
      <c r="BX1136" s="459"/>
      <c r="CC1136" s="251"/>
      <c r="CE1136" s="459"/>
      <c r="CF1136" s="459"/>
      <c r="CG1136" s="459"/>
      <c r="CL1136" s="251"/>
      <c r="CN1136" s="459"/>
      <c r="CO1136" s="459"/>
      <c r="CP1136" s="459"/>
      <c r="CU1136" s="251"/>
      <c r="CW1136" s="459"/>
      <c r="CX1136" s="459"/>
      <c r="CY1136" s="459"/>
      <c r="DD1136" s="251"/>
      <c r="DF1136" s="459"/>
      <c r="DG1136" s="459"/>
      <c r="DH1136" s="459"/>
      <c r="DM1136" s="251"/>
      <c r="DO1136" s="459"/>
      <c r="DP1136" s="459"/>
      <c r="DQ1136" s="459"/>
      <c r="DV1136" s="251"/>
      <c r="DX1136" s="459"/>
      <c r="DY1136" s="459"/>
      <c r="DZ1136" s="459"/>
      <c r="EE1136" s="251"/>
      <c r="EG1136" s="459"/>
      <c r="EH1136" s="459"/>
      <c r="EI1136" s="459"/>
      <c r="EN1136" s="251"/>
      <c r="EP1136" s="459"/>
      <c r="EQ1136" s="459"/>
      <c r="ER1136" s="459"/>
      <c r="EW1136" s="251"/>
      <c r="EY1136" s="459"/>
      <c r="EZ1136" s="459"/>
      <c r="FA1136" s="459"/>
      <c r="FF1136" s="251"/>
      <c r="FH1136" s="459"/>
      <c r="FI1136" s="459"/>
      <c r="FJ1136" s="459"/>
      <c r="FO1136" s="251"/>
      <c r="FQ1136" s="459"/>
      <c r="FR1136" s="459"/>
      <c r="FS1136" s="459"/>
      <c r="FX1136" s="251"/>
      <c r="FZ1136" s="459"/>
      <c r="GA1136" s="459"/>
      <c r="GB1136" s="459"/>
      <c r="GG1136" s="251"/>
      <c r="GI1136" s="459"/>
      <c r="GJ1136" s="459"/>
      <c r="GK1136" s="459"/>
      <c r="GP1136" s="251"/>
      <c r="GR1136" s="459"/>
      <c r="GS1136" s="459"/>
      <c r="GT1136" s="459"/>
      <c r="GY1136" s="251"/>
      <c r="HA1136" s="459"/>
      <c r="HB1136" s="459"/>
      <c r="HC1136" s="459"/>
      <c r="HH1136" s="251"/>
      <c r="HJ1136" s="459"/>
      <c r="HK1136" s="459"/>
      <c r="HL1136" s="459"/>
      <c r="HQ1136" s="459"/>
      <c r="HR1136" s="459"/>
      <c r="HS1136" s="459"/>
      <c r="HT1136" s="459"/>
      <c r="HU1136" s="459"/>
      <c r="HV1136" s="459"/>
      <c r="HW1136" s="459"/>
      <c r="HX1136" s="459"/>
      <c r="HY1136" s="459"/>
      <c r="HZ1136" s="459"/>
      <c r="IA1136" s="459"/>
      <c r="IB1136" s="459"/>
      <c r="IC1136" s="459"/>
      <c r="ID1136" s="459"/>
      <c r="IE1136" s="459"/>
      <c r="IF1136" s="459"/>
      <c r="IG1136" s="459"/>
      <c r="IH1136" s="459"/>
      <c r="II1136" s="459"/>
      <c r="IJ1136" s="459"/>
      <c r="IK1136" s="459"/>
      <c r="IL1136" s="459"/>
      <c r="IM1136" s="459"/>
      <c r="IN1136" s="459"/>
      <c r="IO1136" s="459"/>
      <c r="IP1136" s="459"/>
      <c r="IQ1136" s="459"/>
      <c r="IR1136" s="459"/>
      <c r="IS1136" s="459"/>
      <c r="IT1136" s="459"/>
      <c r="IU1136" s="459"/>
      <c r="IV1136" s="459"/>
      <c r="RS1136" s="252"/>
    </row>
    <row r="1137" spans="1:487" s="461" customFormat="1" ht="18">
      <c r="A1137" s="605" t="s">
        <v>446</v>
      </c>
      <c r="B1137" s="459"/>
      <c r="C1137" s="488"/>
      <c r="D1137" s="461" t="s">
        <v>137</v>
      </c>
      <c r="E1137" s="461">
        <f t="shared" si="16"/>
        <v>8</v>
      </c>
      <c r="F1137" s="524">
        <f t="shared" si="17"/>
        <v>75</v>
      </c>
      <c r="G1137" s="473"/>
      <c r="H1137" s="473">
        <v>75</v>
      </c>
      <c r="I1137" s="473"/>
      <c r="J1137" s="473"/>
      <c r="K1137" s="473"/>
      <c r="L1137" s="459"/>
      <c r="N1137" s="459"/>
      <c r="R1137" s="251"/>
      <c r="T1137" s="459"/>
      <c r="U1137" s="459"/>
      <c r="V1137" s="459"/>
      <c r="AA1137" s="251"/>
      <c r="AC1137" s="459"/>
      <c r="AD1137" s="459"/>
      <c r="AE1137" s="459"/>
      <c r="AJ1137" s="251"/>
      <c r="AL1137" s="459"/>
      <c r="AM1137" s="459"/>
      <c r="AN1137" s="459"/>
      <c r="AS1137" s="251"/>
      <c r="AU1137" s="459"/>
      <c r="AV1137" s="459"/>
      <c r="AW1137" s="459"/>
      <c r="BB1137" s="251"/>
      <c r="BD1137" s="459"/>
      <c r="BE1137" s="459"/>
      <c r="BF1137" s="459"/>
      <c r="BK1137" s="251"/>
      <c r="BM1137" s="459"/>
      <c r="BN1137" s="459"/>
      <c r="BO1137" s="459"/>
      <c r="BT1137" s="251"/>
      <c r="BV1137" s="459"/>
      <c r="BW1137" s="459"/>
      <c r="BX1137" s="459"/>
      <c r="CC1137" s="251"/>
      <c r="CE1137" s="459"/>
      <c r="CF1137" s="459"/>
      <c r="CG1137" s="459"/>
      <c r="CL1137" s="251"/>
      <c r="CN1137" s="459"/>
      <c r="CO1137" s="459"/>
      <c r="CP1137" s="459"/>
      <c r="CU1137" s="251"/>
      <c r="CW1137" s="459"/>
      <c r="CX1137" s="459"/>
      <c r="CY1137" s="459"/>
      <c r="DD1137" s="251"/>
      <c r="DF1137" s="459"/>
      <c r="DG1137" s="459"/>
      <c r="DH1137" s="459"/>
      <c r="DM1137" s="251"/>
      <c r="DO1137" s="459"/>
      <c r="DP1137" s="459"/>
      <c r="DQ1137" s="459"/>
      <c r="DV1137" s="251"/>
      <c r="DX1137" s="459"/>
      <c r="DY1137" s="459"/>
      <c r="DZ1137" s="459"/>
      <c r="EE1137" s="251"/>
      <c r="EG1137" s="459"/>
      <c r="EH1137" s="459"/>
      <c r="EI1137" s="459"/>
      <c r="EN1137" s="251"/>
      <c r="EP1137" s="459"/>
      <c r="EQ1137" s="459"/>
      <c r="ER1137" s="459"/>
      <c r="EW1137" s="251"/>
      <c r="EY1137" s="459"/>
      <c r="EZ1137" s="459"/>
      <c r="FA1137" s="459"/>
      <c r="FF1137" s="251"/>
      <c r="FH1137" s="459"/>
      <c r="FI1137" s="459"/>
      <c r="FJ1137" s="459"/>
      <c r="FO1137" s="251"/>
      <c r="FQ1137" s="459"/>
      <c r="FR1137" s="459"/>
      <c r="FS1137" s="459"/>
      <c r="FX1137" s="251"/>
      <c r="FZ1137" s="459"/>
      <c r="GA1137" s="459"/>
      <c r="GB1137" s="459"/>
      <c r="GG1137" s="251"/>
      <c r="GI1137" s="459"/>
      <c r="GJ1137" s="459"/>
      <c r="GK1137" s="459"/>
      <c r="GP1137" s="251"/>
      <c r="GR1137" s="459"/>
      <c r="GS1137" s="459"/>
      <c r="GT1137" s="459"/>
      <c r="GY1137" s="251"/>
      <c r="HA1137" s="459"/>
      <c r="HB1137" s="459"/>
      <c r="HC1137" s="459"/>
      <c r="HH1137" s="251"/>
      <c r="HJ1137" s="459"/>
      <c r="HK1137" s="459"/>
      <c r="HL1137" s="459"/>
      <c r="HQ1137" s="459"/>
      <c r="HR1137" s="459"/>
      <c r="HS1137" s="459"/>
      <c r="HT1137" s="459"/>
      <c r="HU1137" s="459"/>
      <c r="HV1137" s="459"/>
      <c r="HW1137" s="459"/>
      <c r="HX1137" s="459"/>
      <c r="HY1137" s="459"/>
      <c r="HZ1137" s="459"/>
      <c r="IA1137" s="459"/>
      <c r="IB1137" s="459"/>
      <c r="IC1137" s="459"/>
      <c r="ID1137" s="459"/>
      <c r="IE1137" s="459"/>
      <c r="IF1137" s="459"/>
      <c r="IG1137" s="459"/>
      <c r="IH1137" s="459"/>
      <c r="II1137" s="459"/>
      <c r="IJ1137" s="459"/>
      <c r="IK1137" s="459"/>
      <c r="IL1137" s="459"/>
      <c r="IM1137" s="459"/>
      <c r="IN1137" s="459"/>
      <c r="IO1137" s="459"/>
      <c r="IP1137" s="459"/>
      <c r="IQ1137" s="459"/>
      <c r="IR1137" s="459"/>
      <c r="IS1137" s="459"/>
      <c r="IT1137" s="459"/>
      <c r="IU1137" s="459"/>
      <c r="IV1137" s="459"/>
      <c r="RS1137" s="252"/>
    </row>
    <row r="1138" spans="1:487" s="461" customFormat="1" ht="18">
      <c r="A1138" s="605" t="s">
        <v>671</v>
      </c>
      <c r="B1138" s="488"/>
      <c r="C1138" s="488"/>
      <c r="D1138" s="461" t="s">
        <v>130</v>
      </c>
      <c r="E1138" s="461">
        <f t="shared" si="16"/>
        <v>20</v>
      </c>
      <c r="F1138" s="524">
        <f t="shared" si="17"/>
        <v>0</v>
      </c>
      <c r="G1138" s="473"/>
      <c r="H1138" s="473"/>
      <c r="I1138" s="473"/>
      <c r="J1138" s="473"/>
      <c r="K1138" s="473"/>
      <c r="M1138" s="459"/>
      <c r="N1138" s="459"/>
      <c r="R1138" s="251"/>
      <c r="T1138" s="459"/>
      <c r="U1138" s="459"/>
      <c r="V1138" s="459"/>
      <c r="AA1138" s="251"/>
      <c r="AC1138" s="459"/>
      <c r="AD1138" s="459"/>
      <c r="AE1138" s="459"/>
      <c r="AJ1138" s="251"/>
      <c r="AL1138" s="459"/>
      <c r="AM1138" s="459"/>
      <c r="AN1138" s="459"/>
      <c r="AS1138" s="251"/>
      <c r="AU1138" s="459"/>
      <c r="AV1138" s="459"/>
      <c r="AW1138" s="459"/>
      <c r="BB1138" s="251"/>
      <c r="BD1138" s="459"/>
      <c r="BE1138" s="459"/>
      <c r="BF1138" s="459"/>
      <c r="BK1138" s="251"/>
      <c r="BM1138" s="459"/>
      <c r="BN1138" s="459"/>
      <c r="BO1138" s="459"/>
      <c r="BT1138" s="251"/>
      <c r="BV1138" s="459"/>
      <c r="BW1138" s="459"/>
      <c r="BX1138" s="459"/>
      <c r="CC1138" s="251"/>
      <c r="CE1138" s="459"/>
      <c r="CF1138" s="459"/>
      <c r="CG1138" s="459"/>
      <c r="CL1138" s="251"/>
      <c r="CN1138" s="459"/>
      <c r="CO1138" s="459"/>
      <c r="CP1138" s="459"/>
      <c r="CU1138" s="251"/>
      <c r="CW1138" s="459"/>
      <c r="CX1138" s="459"/>
      <c r="CY1138" s="459"/>
      <c r="DD1138" s="251"/>
      <c r="DF1138" s="459"/>
      <c r="DG1138" s="459"/>
      <c r="DH1138" s="459"/>
      <c r="DM1138" s="251"/>
      <c r="DO1138" s="459"/>
      <c r="DP1138" s="459"/>
      <c r="DQ1138" s="459"/>
      <c r="DV1138" s="251"/>
      <c r="DX1138" s="459"/>
      <c r="DY1138" s="459"/>
      <c r="DZ1138" s="459"/>
      <c r="EE1138" s="251"/>
      <c r="EG1138" s="459"/>
      <c r="EH1138" s="459"/>
      <c r="EI1138" s="459"/>
      <c r="EN1138" s="251"/>
      <c r="EP1138" s="459"/>
      <c r="EQ1138" s="459"/>
      <c r="ER1138" s="459"/>
      <c r="EW1138" s="251"/>
      <c r="EY1138" s="459"/>
      <c r="EZ1138" s="459"/>
      <c r="FA1138" s="459"/>
      <c r="FF1138" s="251"/>
      <c r="FH1138" s="459"/>
      <c r="FI1138" s="459"/>
      <c r="FJ1138" s="459"/>
      <c r="FO1138" s="251"/>
      <c r="FQ1138" s="459"/>
      <c r="FR1138" s="459"/>
      <c r="FS1138" s="459"/>
      <c r="FX1138" s="251"/>
      <c r="FZ1138" s="459"/>
      <c r="GA1138" s="459"/>
      <c r="GB1138" s="459"/>
      <c r="GG1138" s="251"/>
      <c r="GI1138" s="459"/>
      <c r="GJ1138" s="459"/>
      <c r="GK1138" s="459"/>
      <c r="GP1138" s="251"/>
      <c r="GR1138" s="459"/>
      <c r="GS1138" s="459"/>
      <c r="GT1138" s="459"/>
      <c r="GY1138" s="251"/>
      <c r="HA1138" s="459"/>
      <c r="HB1138" s="459"/>
      <c r="HC1138" s="459"/>
      <c r="HH1138" s="251"/>
      <c r="HJ1138" s="459"/>
      <c r="HK1138" s="459"/>
      <c r="HL1138" s="459"/>
      <c r="HQ1138" s="459"/>
      <c r="HR1138" s="459"/>
      <c r="HS1138" s="459"/>
      <c r="HT1138" s="459"/>
      <c r="HU1138" s="459"/>
      <c r="HV1138" s="459"/>
      <c r="HW1138" s="459"/>
      <c r="HX1138" s="459"/>
      <c r="HY1138" s="459"/>
      <c r="HZ1138" s="459"/>
      <c r="IA1138" s="459"/>
      <c r="IB1138" s="459"/>
      <c r="IC1138" s="459"/>
      <c r="ID1138" s="459"/>
      <c r="IE1138" s="459"/>
      <c r="IF1138" s="459"/>
      <c r="IG1138" s="459"/>
      <c r="IH1138" s="459"/>
      <c r="II1138" s="459"/>
      <c r="IJ1138" s="459"/>
      <c r="IK1138" s="459"/>
      <c r="IL1138" s="459"/>
      <c r="IM1138" s="459"/>
      <c r="IN1138" s="459"/>
      <c r="IO1138" s="459"/>
      <c r="IP1138" s="459"/>
      <c r="IQ1138" s="459"/>
      <c r="IR1138" s="459"/>
      <c r="IS1138" s="459"/>
      <c r="IT1138" s="459"/>
      <c r="IU1138" s="459"/>
      <c r="IV1138" s="459"/>
      <c r="RS1138" s="252"/>
    </row>
    <row r="1139" spans="1:487" s="461" customFormat="1" ht="18">
      <c r="A1139" s="605" t="s">
        <v>1315</v>
      </c>
      <c r="B1139" s="459"/>
      <c r="C1139" s="488"/>
      <c r="D1139" s="606" t="s">
        <v>129</v>
      </c>
      <c r="E1139" s="461">
        <f t="shared" ref="E1139:E1202" si="18">COUNTIF($A$481:$AHO$554,A1139)</f>
        <v>0</v>
      </c>
      <c r="F1139" s="524">
        <f t="shared" ref="F1139:F1202" si="19">SUM(G1139:K1139)</f>
        <v>0</v>
      </c>
      <c r="J1139" s="459"/>
      <c r="L1139" s="459"/>
      <c r="M1139" s="459"/>
      <c r="N1139" s="459"/>
      <c r="R1139" s="251"/>
      <c r="T1139" s="459"/>
      <c r="U1139" s="459"/>
      <c r="V1139" s="459"/>
      <c r="AA1139" s="251"/>
      <c r="AC1139" s="459"/>
      <c r="AD1139" s="459"/>
      <c r="AE1139" s="459"/>
      <c r="AJ1139" s="251"/>
      <c r="AL1139" s="459"/>
      <c r="AM1139" s="459"/>
      <c r="AN1139" s="459"/>
      <c r="AS1139" s="251"/>
      <c r="AU1139" s="459"/>
      <c r="AV1139" s="459"/>
      <c r="AW1139" s="459"/>
      <c r="BB1139" s="251"/>
      <c r="BD1139" s="459"/>
      <c r="BE1139" s="459"/>
      <c r="BF1139" s="459"/>
      <c r="BK1139" s="251"/>
      <c r="BM1139" s="459"/>
      <c r="BN1139" s="459"/>
      <c r="BO1139" s="459"/>
      <c r="BT1139" s="251"/>
      <c r="BV1139" s="459"/>
      <c r="BW1139" s="459"/>
      <c r="BX1139" s="459"/>
      <c r="CC1139" s="251"/>
      <c r="CE1139" s="459"/>
      <c r="CF1139" s="459"/>
      <c r="CG1139" s="459"/>
      <c r="CL1139" s="251"/>
      <c r="CN1139" s="459"/>
      <c r="CO1139" s="459"/>
      <c r="CP1139" s="459"/>
      <c r="CU1139" s="251"/>
      <c r="CW1139" s="459"/>
      <c r="CX1139" s="459"/>
      <c r="CY1139" s="459"/>
      <c r="DD1139" s="251"/>
      <c r="DF1139" s="459"/>
      <c r="DG1139" s="459"/>
      <c r="DH1139" s="459"/>
      <c r="DM1139" s="251"/>
      <c r="DO1139" s="459"/>
      <c r="DP1139" s="459"/>
      <c r="DQ1139" s="459"/>
      <c r="DV1139" s="251"/>
      <c r="DX1139" s="459"/>
      <c r="DY1139" s="459"/>
      <c r="DZ1139" s="459"/>
      <c r="EE1139" s="251"/>
      <c r="EG1139" s="459"/>
      <c r="EH1139" s="459"/>
      <c r="EI1139" s="459"/>
      <c r="EN1139" s="251"/>
      <c r="EP1139" s="459"/>
      <c r="EQ1139" s="459"/>
      <c r="ER1139" s="459"/>
      <c r="EW1139" s="251"/>
      <c r="EY1139" s="459"/>
      <c r="EZ1139" s="459"/>
      <c r="FA1139" s="459"/>
      <c r="FF1139" s="251"/>
      <c r="FH1139" s="459"/>
      <c r="FI1139" s="459"/>
      <c r="FJ1139" s="459"/>
      <c r="FO1139" s="251"/>
      <c r="FQ1139" s="459"/>
      <c r="FR1139" s="459"/>
      <c r="FS1139" s="459"/>
      <c r="FX1139" s="251"/>
      <c r="FZ1139" s="459"/>
      <c r="GA1139" s="459"/>
      <c r="GB1139" s="459"/>
      <c r="GG1139" s="251"/>
      <c r="GI1139" s="459"/>
      <c r="GJ1139" s="459"/>
      <c r="GK1139" s="459"/>
      <c r="GP1139" s="251"/>
      <c r="GR1139" s="459"/>
      <c r="GS1139" s="459"/>
      <c r="GT1139" s="459"/>
      <c r="GY1139" s="251"/>
      <c r="HA1139" s="459"/>
      <c r="HB1139" s="459"/>
      <c r="HC1139" s="459"/>
      <c r="HH1139" s="251"/>
      <c r="HJ1139" s="459"/>
      <c r="HK1139" s="459"/>
      <c r="HL1139" s="459"/>
      <c r="HQ1139" s="459"/>
      <c r="HR1139" s="459"/>
      <c r="HS1139" s="459"/>
      <c r="HT1139" s="459"/>
      <c r="HU1139" s="459"/>
      <c r="HV1139" s="459"/>
      <c r="HW1139" s="459"/>
      <c r="HX1139" s="459"/>
      <c r="HY1139" s="459"/>
      <c r="HZ1139" s="459"/>
      <c r="IA1139" s="459"/>
      <c r="IB1139" s="459"/>
      <c r="IC1139" s="459"/>
      <c r="ID1139" s="459"/>
      <c r="IE1139" s="459"/>
      <c r="IF1139" s="459"/>
      <c r="IG1139" s="459"/>
      <c r="IH1139" s="459"/>
      <c r="II1139" s="459"/>
      <c r="IJ1139" s="459"/>
      <c r="IK1139" s="459"/>
      <c r="IL1139" s="459"/>
      <c r="IM1139" s="459"/>
      <c r="IN1139" s="459"/>
      <c r="IO1139" s="459"/>
      <c r="IP1139" s="459"/>
      <c r="IQ1139" s="459"/>
      <c r="IR1139" s="459"/>
      <c r="IS1139" s="459"/>
      <c r="IT1139" s="459"/>
      <c r="IU1139" s="459"/>
      <c r="IV1139" s="459"/>
      <c r="RS1139" s="252"/>
    </row>
    <row r="1140" spans="1:487" s="461" customFormat="1" ht="18">
      <c r="A1140" s="605" t="s">
        <v>599</v>
      </c>
      <c r="B1140" s="488"/>
      <c r="C1140" s="488"/>
      <c r="D1140" s="461" t="s">
        <v>132</v>
      </c>
      <c r="E1140" s="461">
        <f t="shared" si="18"/>
        <v>3</v>
      </c>
      <c r="F1140" s="524">
        <f t="shared" si="19"/>
        <v>0</v>
      </c>
      <c r="G1140" s="473"/>
      <c r="H1140" s="473"/>
      <c r="I1140" s="473"/>
      <c r="J1140" s="473"/>
      <c r="K1140" s="473"/>
      <c r="L1140" s="459"/>
      <c r="M1140" s="459"/>
      <c r="N1140" s="459"/>
      <c r="R1140" s="251"/>
      <c r="T1140" s="459"/>
      <c r="U1140" s="459"/>
      <c r="V1140" s="459"/>
      <c r="AA1140" s="251"/>
      <c r="AC1140" s="459"/>
      <c r="AD1140" s="459"/>
      <c r="AE1140" s="459"/>
      <c r="AJ1140" s="251"/>
      <c r="AL1140" s="459"/>
      <c r="AM1140" s="459"/>
      <c r="AN1140" s="459"/>
      <c r="AS1140" s="251"/>
      <c r="AU1140" s="459"/>
      <c r="AV1140" s="459"/>
      <c r="AW1140" s="459"/>
      <c r="BB1140" s="251"/>
      <c r="BD1140" s="459"/>
      <c r="BE1140" s="459"/>
      <c r="BF1140" s="459"/>
      <c r="BK1140" s="251"/>
      <c r="BM1140" s="459"/>
      <c r="BN1140" s="459"/>
      <c r="BO1140" s="459"/>
      <c r="BT1140" s="251"/>
      <c r="BV1140" s="459"/>
      <c r="BW1140" s="459"/>
      <c r="BX1140" s="459"/>
      <c r="CC1140" s="251"/>
      <c r="CE1140" s="459"/>
      <c r="CF1140" s="459"/>
      <c r="CG1140" s="459"/>
      <c r="CL1140" s="251"/>
      <c r="CN1140" s="459"/>
      <c r="CO1140" s="459"/>
      <c r="CP1140" s="459"/>
      <c r="CU1140" s="251"/>
      <c r="CW1140" s="459"/>
      <c r="CX1140" s="459"/>
      <c r="CY1140" s="459"/>
      <c r="DD1140" s="251"/>
      <c r="DF1140" s="459"/>
      <c r="DG1140" s="459"/>
      <c r="DH1140" s="459"/>
      <c r="DM1140" s="251"/>
      <c r="DO1140" s="459"/>
      <c r="DP1140" s="459"/>
      <c r="DQ1140" s="459"/>
      <c r="DV1140" s="251"/>
      <c r="DX1140" s="459"/>
      <c r="DY1140" s="459"/>
      <c r="DZ1140" s="459"/>
      <c r="EE1140" s="251"/>
      <c r="EG1140" s="459"/>
      <c r="EH1140" s="459"/>
      <c r="EI1140" s="459"/>
      <c r="EN1140" s="251"/>
      <c r="EP1140" s="459"/>
      <c r="EQ1140" s="459"/>
      <c r="ER1140" s="459"/>
      <c r="EW1140" s="251"/>
      <c r="EY1140" s="459"/>
      <c r="EZ1140" s="459"/>
      <c r="FA1140" s="459"/>
      <c r="FF1140" s="251"/>
      <c r="FH1140" s="459"/>
      <c r="FI1140" s="459"/>
      <c r="FJ1140" s="459"/>
      <c r="FO1140" s="251"/>
      <c r="FQ1140" s="459"/>
      <c r="FR1140" s="459"/>
      <c r="FS1140" s="459"/>
      <c r="FX1140" s="251"/>
      <c r="FZ1140" s="459"/>
      <c r="GA1140" s="459"/>
      <c r="GB1140" s="459"/>
      <c r="GG1140" s="251"/>
      <c r="GI1140" s="459"/>
      <c r="GJ1140" s="459"/>
      <c r="GK1140" s="459"/>
      <c r="GP1140" s="251"/>
      <c r="GR1140" s="459"/>
      <c r="GS1140" s="459"/>
      <c r="GT1140" s="459"/>
      <c r="GY1140" s="251"/>
      <c r="HA1140" s="459"/>
      <c r="HB1140" s="459"/>
      <c r="HC1140" s="459"/>
      <c r="HH1140" s="251"/>
      <c r="HJ1140" s="459"/>
      <c r="HK1140" s="459"/>
      <c r="HL1140" s="459"/>
      <c r="HQ1140" s="459"/>
      <c r="HR1140" s="459"/>
      <c r="HS1140" s="459"/>
      <c r="HT1140" s="459"/>
      <c r="HU1140" s="459"/>
      <c r="HV1140" s="459"/>
      <c r="HW1140" s="459"/>
      <c r="HX1140" s="459"/>
      <c r="HY1140" s="459"/>
      <c r="HZ1140" s="459"/>
      <c r="IA1140" s="459"/>
      <c r="IB1140" s="459"/>
      <c r="IC1140" s="459"/>
      <c r="ID1140" s="459"/>
      <c r="IE1140" s="459"/>
      <c r="IF1140" s="459"/>
      <c r="IG1140" s="459"/>
      <c r="IH1140" s="459"/>
      <c r="II1140" s="459"/>
      <c r="IJ1140" s="459"/>
      <c r="IK1140" s="459"/>
      <c r="IL1140" s="459"/>
      <c r="IM1140" s="459"/>
      <c r="IN1140" s="459"/>
      <c r="IO1140" s="459"/>
      <c r="IP1140" s="459"/>
      <c r="IQ1140" s="459"/>
      <c r="IR1140" s="459"/>
      <c r="IS1140" s="459"/>
      <c r="IT1140" s="459"/>
      <c r="IU1140" s="459"/>
      <c r="IV1140" s="459"/>
      <c r="RS1140" s="252"/>
    </row>
    <row r="1141" spans="1:487" s="461" customFormat="1" ht="18">
      <c r="A1141" s="605" t="s">
        <v>674</v>
      </c>
      <c r="B1141" s="488"/>
      <c r="C1141" s="488"/>
      <c r="D1141" s="461" t="s">
        <v>130</v>
      </c>
      <c r="E1141" s="461">
        <f t="shared" si="18"/>
        <v>8</v>
      </c>
      <c r="F1141" s="524">
        <f t="shared" si="19"/>
        <v>0</v>
      </c>
      <c r="G1141" s="473"/>
      <c r="H1141" s="473"/>
      <c r="I1141" s="473"/>
      <c r="J1141" s="473"/>
      <c r="K1141" s="473"/>
      <c r="M1141" s="459"/>
      <c r="N1141" s="459"/>
      <c r="R1141" s="251"/>
      <c r="T1141" s="459"/>
      <c r="U1141" s="459"/>
      <c r="V1141" s="459"/>
      <c r="AA1141" s="251"/>
      <c r="AC1141" s="459"/>
      <c r="AD1141" s="459"/>
      <c r="AE1141" s="459"/>
      <c r="AJ1141" s="251"/>
      <c r="AL1141" s="459"/>
      <c r="AM1141" s="459"/>
      <c r="AN1141" s="459"/>
      <c r="AS1141" s="251"/>
      <c r="AU1141" s="459"/>
      <c r="AV1141" s="459"/>
      <c r="AW1141" s="459"/>
      <c r="BB1141" s="251"/>
      <c r="BD1141" s="459"/>
      <c r="BE1141" s="459"/>
      <c r="BF1141" s="459"/>
      <c r="BK1141" s="251"/>
      <c r="BM1141" s="459"/>
      <c r="BN1141" s="459"/>
      <c r="BO1141" s="459"/>
      <c r="BT1141" s="251"/>
      <c r="BV1141" s="459"/>
      <c r="BW1141" s="459"/>
      <c r="BX1141" s="459"/>
      <c r="CC1141" s="251"/>
      <c r="CE1141" s="459"/>
      <c r="CF1141" s="459"/>
      <c r="CG1141" s="459"/>
      <c r="CL1141" s="251"/>
      <c r="CN1141" s="459"/>
      <c r="CO1141" s="459"/>
      <c r="CP1141" s="459"/>
      <c r="CU1141" s="251"/>
      <c r="CW1141" s="459"/>
      <c r="CX1141" s="459"/>
      <c r="CY1141" s="459"/>
      <c r="DD1141" s="251"/>
      <c r="DF1141" s="459"/>
      <c r="DG1141" s="459"/>
      <c r="DH1141" s="459"/>
      <c r="DM1141" s="251"/>
      <c r="DO1141" s="459"/>
      <c r="DP1141" s="459"/>
      <c r="DQ1141" s="459"/>
      <c r="DV1141" s="251"/>
      <c r="DX1141" s="459"/>
      <c r="DY1141" s="459"/>
      <c r="DZ1141" s="459"/>
      <c r="EE1141" s="251"/>
      <c r="EG1141" s="459"/>
      <c r="EH1141" s="459"/>
      <c r="EI1141" s="459"/>
      <c r="EN1141" s="251"/>
      <c r="EP1141" s="459"/>
      <c r="EQ1141" s="459"/>
      <c r="ER1141" s="459"/>
      <c r="EW1141" s="251"/>
      <c r="EY1141" s="459"/>
      <c r="EZ1141" s="459"/>
      <c r="FA1141" s="459"/>
      <c r="FF1141" s="251"/>
      <c r="FH1141" s="459"/>
      <c r="FI1141" s="459"/>
      <c r="FJ1141" s="459"/>
      <c r="FO1141" s="251"/>
      <c r="FQ1141" s="459"/>
      <c r="FR1141" s="459"/>
      <c r="FS1141" s="459"/>
      <c r="FX1141" s="251"/>
      <c r="FZ1141" s="459"/>
      <c r="GA1141" s="459"/>
      <c r="GB1141" s="459"/>
      <c r="GG1141" s="251"/>
      <c r="GI1141" s="459"/>
      <c r="GJ1141" s="459"/>
      <c r="GK1141" s="459"/>
      <c r="GP1141" s="251"/>
      <c r="GR1141" s="459"/>
      <c r="GS1141" s="459"/>
      <c r="GT1141" s="459"/>
      <c r="GY1141" s="251"/>
      <c r="HA1141" s="459"/>
      <c r="HB1141" s="459"/>
      <c r="HC1141" s="459"/>
      <c r="HH1141" s="251"/>
      <c r="HJ1141" s="459"/>
      <c r="HK1141" s="459"/>
      <c r="HL1141" s="459"/>
      <c r="HQ1141" s="459"/>
      <c r="HR1141" s="459"/>
      <c r="HS1141" s="459"/>
      <c r="HT1141" s="459"/>
      <c r="HU1141" s="459"/>
      <c r="HV1141" s="459"/>
      <c r="HW1141" s="459"/>
      <c r="HX1141" s="459"/>
      <c r="HY1141" s="459"/>
      <c r="HZ1141" s="459"/>
      <c r="IA1141" s="459"/>
      <c r="IB1141" s="459"/>
      <c r="IC1141" s="459"/>
      <c r="ID1141" s="459"/>
      <c r="IE1141" s="459"/>
      <c r="IF1141" s="459"/>
      <c r="IG1141" s="459"/>
      <c r="IH1141" s="459"/>
      <c r="II1141" s="459"/>
      <c r="IJ1141" s="459"/>
      <c r="IK1141" s="459"/>
      <c r="IL1141" s="459"/>
      <c r="IM1141" s="459"/>
      <c r="IN1141" s="459"/>
      <c r="IO1141" s="459"/>
      <c r="IP1141" s="459"/>
      <c r="IQ1141" s="459"/>
      <c r="IR1141" s="459"/>
      <c r="IS1141" s="459"/>
      <c r="IT1141" s="459"/>
      <c r="IU1141" s="459"/>
      <c r="IV1141" s="459"/>
      <c r="RS1141" s="252"/>
    </row>
    <row r="1142" spans="1:487" s="461" customFormat="1" ht="18">
      <c r="A1142" s="605" t="s">
        <v>1948</v>
      </c>
      <c r="B1142" s="459"/>
      <c r="C1142" s="488"/>
      <c r="D1142" s="606" t="s">
        <v>129</v>
      </c>
      <c r="E1142" s="461">
        <f t="shared" si="18"/>
        <v>0</v>
      </c>
      <c r="F1142" s="524">
        <f t="shared" si="19"/>
        <v>3</v>
      </c>
      <c r="I1142" s="509">
        <v>3</v>
      </c>
      <c r="J1142" s="459"/>
      <c r="M1142" s="459"/>
      <c r="N1142" s="459"/>
      <c r="R1142" s="251"/>
      <c r="T1142" s="459"/>
      <c r="U1142" s="459"/>
      <c r="V1142" s="459"/>
      <c r="AA1142" s="251"/>
      <c r="AC1142" s="459"/>
      <c r="AD1142" s="459"/>
      <c r="AE1142" s="459"/>
      <c r="AJ1142" s="251"/>
      <c r="AL1142" s="459"/>
      <c r="AM1142" s="459"/>
      <c r="AN1142" s="459"/>
      <c r="AS1142" s="251"/>
      <c r="AU1142" s="459"/>
      <c r="AV1142" s="459"/>
      <c r="AW1142" s="459"/>
      <c r="BB1142" s="251"/>
      <c r="BD1142" s="459"/>
      <c r="BE1142" s="459"/>
      <c r="BF1142" s="459"/>
      <c r="BK1142" s="251"/>
      <c r="BM1142" s="459"/>
      <c r="BN1142" s="459"/>
      <c r="BO1142" s="459"/>
      <c r="BT1142" s="251"/>
      <c r="BV1142" s="459"/>
      <c r="BW1142" s="459"/>
      <c r="BX1142" s="459"/>
      <c r="CC1142" s="251"/>
      <c r="CE1142" s="459"/>
      <c r="CF1142" s="459"/>
      <c r="CG1142" s="459"/>
      <c r="CL1142" s="251"/>
      <c r="CN1142" s="459"/>
      <c r="CO1142" s="459"/>
      <c r="CP1142" s="459"/>
      <c r="CU1142" s="251"/>
      <c r="CW1142" s="459"/>
      <c r="CX1142" s="459"/>
      <c r="CY1142" s="459"/>
      <c r="DD1142" s="251"/>
      <c r="DF1142" s="459"/>
      <c r="DG1142" s="459"/>
      <c r="DH1142" s="459"/>
      <c r="DM1142" s="251"/>
      <c r="DO1142" s="459"/>
      <c r="DP1142" s="459"/>
      <c r="DQ1142" s="459"/>
      <c r="DV1142" s="251"/>
      <c r="DX1142" s="459"/>
      <c r="DY1142" s="459"/>
      <c r="DZ1142" s="459"/>
      <c r="EE1142" s="251"/>
      <c r="EG1142" s="459"/>
      <c r="EH1142" s="459"/>
      <c r="EI1142" s="459"/>
      <c r="EN1142" s="251"/>
      <c r="EP1142" s="459"/>
      <c r="EQ1142" s="459"/>
      <c r="ER1142" s="459"/>
      <c r="EW1142" s="251"/>
      <c r="EY1142" s="459"/>
      <c r="EZ1142" s="459"/>
      <c r="FA1142" s="459"/>
      <c r="FF1142" s="251"/>
      <c r="FH1142" s="459"/>
      <c r="FI1142" s="459"/>
      <c r="FJ1142" s="459"/>
      <c r="FO1142" s="251"/>
      <c r="FQ1142" s="459"/>
      <c r="FR1142" s="459"/>
      <c r="FS1142" s="459"/>
      <c r="FX1142" s="251"/>
      <c r="FZ1142" s="459"/>
      <c r="GA1142" s="459"/>
      <c r="GB1142" s="459"/>
      <c r="GG1142" s="251"/>
      <c r="GI1142" s="459"/>
      <c r="GJ1142" s="459"/>
      <c r="GK1142" s="459"/>
      <c r="GP1142" s="251"/>
      <c r="GR1142" s="459"/>
      <c r="GS1142" s="459"/>
      <c r="GT1142" s="459"/>
      <c r="GY1142" s="251"/>
      <c r="HA1142" s="459"/>
      <c r="HB1142" s="459"/>
      <c r="HC1142" s="459"/>
      <c r="HH1142" s="251"/>
      <c r="HJ1142" s="459"/>
      <c r="HK1142" s="459"/>
      <c r="HL1142" s="459"/>
      <c r="HQ1142" s="459"/>
      <c r="HR1142" s="459"/>
      <c r="HS1142" s="459"/>
      <c r="HT1142" s="459"/>
      <c r="HU1142" s="459"/>
      <c r="HV1142" s="459"/>
      <c r="HW1142" s="459"/>
      <c r="HX1142" s="459"/>
      <c r="HY1142" s="459"/>
      <c r="HZ1142" s="459"/>
      <c r="IA1142" s="459"/>
      <c r="IB1142" s="459"/>
      <c r="IC1142" s="459"/>
      <c r="ID1142" s="459"/>
      <c r="IE1142" s="459"/>
      <c r="IF1142" s="459"/>
      <c r="IG1142" s="459"/>
      <c r="IH1142" s="459"/>
      <c r="II1142" s="459"/>
      <c r="IJ1142" s="459"/>
      <c r="IK1142" s="459"/>
      <c r="IL1142" s="459"/>
      <c r="IM1142" s="459"/>
      <c r="IN1142" s="459"/>
      <c r="IO1142" s="459"/>
      <c r="IP1142" s="459"/>
      <c r="IQ1142" s="459"/>
      <c r="IR1142" s="459"/>
      <c r="IS1142" s="459"/>
      <c r="IT1142" s="459"/>
      <c r="IU1142" s="459"/>
      <c r="IV1142" s="459"/>
      <c r="RS1142" s="252"/>
    </row>
    <row r="1143" spans="1:487" s="461" customFormat="1" ht="18">
      <c r="A1143" s="605" t="s">
        <v>2359</v>
      </c>
      <c r="B1143" s="459"/>
      <c r="C1143" s="488"/>
      <c r="D1143" s="606" t="s">
        <v>129</v>
      </c>
      <c r="E1143" s="461">
        <f t="shared" si="18"/>
        <v>2</v>
      </c>
      <c r="F1143" s="524">
        <f t="shared" si="19"/>
        <v>0</v>
      </c>
      <c r="J1143" s="459"/>
      <c r="L1143" s="459"/>
      <c r="M1143" s="459"/>
      <c r="N1143" s="459"/>
      <c r="R1143" s="251"/>
      <c r="T1143" s="459"/>
      <c r="U1143" s="459"/>
      <c r="V1143" s="459"/>
      <c r="AA1143" s="251"/>
      <c r="AC1143" s="459"/>
      <c r="AD1143" s="459"/>
      <c r="AE1143" s="459"/>
      <c r="AJ1143" s="251"/>
      <c r="AL1143" s="459"/>
      <c r="AM1143" s="459"/>
      <c r="AN1143" s="459"/>
      <c r="AS1143" s="251"/>
      <c r="AU1143" s="459"/>
      <c r="AV1143" s="459"/>
      <c r="AW1143" s="459"/>
      <c r="BB1143" s="251"/>
      <c r="BD1143" s="459"/>
      <c r="BE1143" s="459"/>
      <c r="BF1143" s="459"/>
      <c r="BK1143" s="251"/>
      <c r="BM1143" s="459"/>
      <c r="BN1143" s="459"/>
      <c r="BO1143" s="459"/>
      <c r="BT1143" s="251"/>
      <c r="BV1143" s="459"/>
      <c r="BW1143" s="459"/>
      <c r="BX1143" s="459"/>
      <c r="CC1143" s="251"/>
      <c r="CE1143" s="459"/>
      <c r="CF1143" s="459"/>
      <c r="CG1143" s="459"/>
      <c r="CL1143" s="251"/>
      <c r="CN1143" s="459"/>
      <c r="CO1143" s="459"/>
      <c r="CP1143" s="459"/>
      <c r="CU1143" s="251"/>
      <c r="CW1143" s="459"/>
      <c r="CX1143" s="459"/>
      <c r="CY1143" s="459"/>
      <c r="DD1143" s="251"/>
      <c r="DF1143" s="459"/>
      <c r="DG1143" s="459"/>
      <c r="DH1143" s="459"/>
      <c r="DM1143" s="251"/>
      <c r="DO1143" s="459"/>
      <c r="DP1143" s="459"/>
      <c r="DQ1143" s="459"/>
      <c r="DV1143" s="251"/>
      <c r="DX1143" s="459"/>
      <c r="DY1143" s="459"/>
      <c r="DZ1143" s="459"/>
      <c r="EE1143" s="251"/>
      <c r="EG1143" s="459"/>
      <c r="EH1143" s="459"/>
      <c r="EI1143" s="459"/>
      <c r="EN1143" s="251"/>
      <c r="EP1143" s="459"/>
      <c r="EQ1143" s="459"/>
      <c r="ER1143" s="459"/>
      <c r="EW1143" s="251"/>
      <c r="EY1143" s="459"/>
      <c r="EZ1143" s="459"/>
      <c r="FA1143" s="459"/>
      <c r="FF1143" s="251"/>
      <c r="FH1143" s="459"/>
      <c r="FI1143" s="459"/>
      <c r="FJ1143" s="459"/>
      <c r="FO1143" s="251"/>
      <c r="FQ1143" s="459"/>
      <c r="FR1143" s="459"/>
      <c r="FS1143" s="459"/>
      <c r="FX1143" s="251"/>
      <c r="FZ1143" s="459"/>
      <c r="GA1143" s="459"/>
      <c r="GB1143" s="459"/>
      <c r="GG1143" s="251"/>
      <c r="GI1143" s="459"/>
      <c r="GJ1143" s="459"/>
      <c r="GK1143" s="459"/>
      <c r="GP1143" s="251"/>
      <c r="GR1143" s="459"/>
      <c r="GS1143" s="459"/>
      <c r="GT1143" s="459"/>
      <c r="GY1143" s="251"/>
      <c r="HA1143" s="459"/>
      <c r="HB1143" s="459"/>
      <c r="HC1143" s="459"/>
      <c r="HH1143" s="251"/>
      <c r="HJ1143" s="459"/>
      <c r="HK1143" s="459"/>
      <c r="HL1143" s="459"/>
      <c r="HQ1143" s="459"/>
      <c r="HR1143" s="459"/>
      <c r="HS1143" s="459"/>
      <c r="HT1143" s="459"/>
      <c r="HU1143" s="459"/>
      <c r="HV1143" s="459"/>
      <c r="HW1143" s="459"/>
      <c r="HX1143" s="459"/>
      <c r="HY1143" s="459"/>
      <c r="HZ1143" s="459"/>
      <c r="IA1143" s="459"/>
      <c r="IB1143" s="459"/>
      <c r="IC1143" s="459"/>
      <c r="ID1143" s="459"/>
      <c r="IE1143" s="459"/>
      <c r="IF1143" s="459"/>
      <c r="IG1143" s="459"/>
      <c r="IH1143" s="459"/>
      <c r="II1143" s="459"/>
      <c r="IJ1143" s="459"/>
      <c r="IK1143" s="459"/>
      <c r="IL1143" s="459"/>
      <c r="IM1143" s="459"/>
      <c r="IN1143" s="459"/>
      <c r="IO1143" s="459"/>
      <c r="IP1143" s="459"/>
      <c r="IQ1143" s="459"/>
      <c r="IR1143" s="459"/>
      <c r="IS1143" s="459"/>
      <c r="IT1143" s="459"/>
      <c r="IU1143" s="459"/>
      <c r="IV1143" s="459"/>
      <c r="RS1143" s="252"/>
    </row>
    <row r="1144" spans="1:487" s="461" customFormat="1" ht="18">
      <c r="A1144" s="605" t="s">
        <v>1933</v>
      </c>
      <c r="B1144" s="459"/>
      <c r="C1144" s="488"/>
      <c r="D1144" s="606" t="s">
        <v>129</v>
      </c>
      <c r="E1144" s="461">
        <f t="shared" si="18"/>
        <v>0</v>
      </c>
      <c r="F1144" s="524">
        <f t="shared" si="19"/>
        <v>0</v>
      </c>
      <c r="G1144" s="502"/>
      <c r="H1144" s="473"/>
      <c r="I1144" s="473"/>
      <c r="J1144" s="473"/>
      <c r="K1144" s="473"/>
      <c r="L1144" s="459"/>
      <c r="M1144" s="459"/>
      <c r="N1144" s="459"/>
      <c r="R1144" s="251"/>
      <c r="T1144" s="459"/>
      <c r="U1144" s="459"/>
      <c r="V1144" s="459"/>
      <c r="AA1144" s="251"/>
      <c r="AC1144" s="459"/>
      <c r="AD1144" s="459"/>
      <c r="AE1144" s="459"/>
      <c r="AJ1144" s="251"/>
      <c r="AL1144" s="459"/>
      <c r="AM1144" s="459"/>
      <c r="AN1144" s="459"/>
      <c r="AS1144" s="251"/>
      <c r="AU1144" s="459"/>
      <c r="AV1144" s="459"/>
      <c r="AW1144" s="459"/>
      <c r="BB1144" s="251"/>
      <c r="BD1144" s="459"/>
      <c r="BE1144" s="459"/>
      <c r="BF1144" s="459"/>
      <c r="BK1144" s="251"/>
      <c r="BM1144" s="459"/>
      <c r="BN1144" s="459"/>
      <c r="BO1144" s="459"/>
      <c r="BT1144" s="251"/>
      <c r="BV1144" s="459"/>
      <c r="BW1144" s="459"/>
      <c r="BX1144" s="459"/>
      <c r="CC1144" s="251"/>
      <c r="CE1144" s="459"/>
      <c r="CF1144" s="459"/>
      <c r="CG1144" s="459"/>
      <c r="CL1144" s="251"/>
      <c r="CN1144" s="459"/>
      <c r="CO1144" s="459"/>
      <c r="CP1144" s="459"/>
      <c r="CU1144" s="251"/>
      <c r="CW1144" s="459"/>
      <c r="CX1144" s="459"/>
      <c r="CY1144" s="459"/>
      <c r="DD1144" s="251"/>
      <c r="DF1144" s="459"/>
      <c r="DG1144" s="459"/>
      <c r="DH1144" s="459"/>
      <c r="DM1144" s="251"/>
      <c r="DO1144" s="459"/>
      <c r="DP1144" s="459"/>
      <c r="DQ1144" s="459"/>
      <c r="DV1144" s="251"/>
      <c r="DX1144" s="459"/>
      <c r="DY1144" s="459"/>
      <c r="DZ1144" s="459"/>
      <c r="EE1144" s="251"/>
      <c r="EG1144" s="459"/>
      <c r="EH1144" s="459"/>
      <c r="EI1144" s="459"/>
      <c r="EN1144" s="251"/>
      <c r="EP1144" s="459"/>
      <c r="EQ1144" s="459"/>
      <c r="ER1144" s="459"/>
      <c r="EW1144" s="251"/>
      <c r="EY1144" s="459"/>
      <c r="EZ1144" s="459"/>
      <c r="FA1144" s="459"/>
      <c r="FF1144" s="251"/>
      <c r="FH1144" s="459"/>
      <c r="FI1144" s="459"/>
      <c r="FJ1144" s="459"/>
      <c r="FO1144" s="251"/>
      <c r="FQ1144" s="459"/>
      <c r="FR1144" s="459"/>
      <c r="FS1144" s="459"/>
      <c r="FX1144" s="251"/>
      <c r="FZ1144" s="459"/>
      <c r="GA1144" s="459"/>
      <c r="GB1144" s="459"/>
      <c r="GG1144" s="251"/>
      <c r="GI1144" s="459"/>
      <c r="GJ1144" s="459"/>
      <c r="GK1144" s="459"/>
      <c r="GP1144" s="251"/>
      <c r="GR1144" s="459"/>
      <c r="GS1144" s="459"/>
      <c r="GT1144" s="459"/>
      <c r="GY1144" s="251"/>
      <c r="HA1144" s="459"/>
      <c r="HB1144" s="459"/>
      <c r="HC1144" s="459"/>
      <c r="HH1144" s="251"/>
      <c r="HJ1144" s="459"/>
      <c r="HK1144" s="459"/>
      <c r="HL1144" s="459"/>
      <c r="HQ1144" s="459"/>
      <c r="HR1144" s="459"/>
      <c r="HS1144" s="459"/>
      <c r="HT1144" s="459"/>
      <c r="HU1144" s="459"/>
      <c r="HV1144" s="459"/>
      <c r="HW1144" s="459"/>
      <c r="HX1144" s="459"/>
      <c r="HY1144" s="459"/>
      <c r="HZ1144" s="459"/>
      <c r="IA1144" s="459"/>
      <c r="IB1144" s="459"/>
      <c r="IC1144" s="459"/>
      <c r="ID1144" s="459"/>
      <c r="IE1144" s="459"/>
      <c r="IF1144" s="459"/>
      <c r="IG1144" s="459"/>
      <c r="IH1144" s="459"/>
      <c r="II1144" s="459"/>
      <c r="IJ1144" s="459"/>
      <c r="IK1144" s="459"/>
      <c r="IL1144" s="459"/>
      <c r="IM1144" s="459"/>
      <c r="IN1144" s="459"/>
      <c r="IO1144" s="459"/>
      <c r="IP1144" s="459"/>
      <c r="IQ1144" s="459"/>
      <c r="IR1144" s="459"/>
      <c r="IS1144" s="459"/>
      <c r="IT1144" s="459"/>
      <c r="IU1144" s="459"/>
      <c r="IV1144" s="459"/>
      <c r="RS1144" s="252"/>
    </row>
    <row r="1145" spans="1:487" s="461" customFormat="1" ht="18">
      <c r="A1145" s="605" t="s">
        <v>2062</v>
      </c>
      <c r="B1145" s="488"/>
      <c r="C1145" s="488"/>
      <c r="D1145" s="461" t="s">
        <v>130</v>
      </c>
      <c r="E1145" s="461">
        <f t="shared" si="18"/>
        <v>1</v>
      </c>
      <c r="F1145" s="524">
        <f t="shared" si="19"/>
        <v>0</v>
      </c>
      <c r="G1145" s="473"/>
      <c r="H1145" s="473"/>
      <c r="I1145" s="473"/>
      <c r="J1145" s="473"/>
      <c r="K1145" s="473"/>
      <c r="L1145" s="459"/>
      <c r="M1145" s="459"/>
      <c r="N1145" s="459"/>
      <c r="R1145" s="251"/>
      <c r="T1145" s="459"/>
      <c r="U1145" s="459"/>
      <c r="V1145" s="459"/>
      <c r="AA1145" s="251"/>
      <c r="AC1145" s="459"/>
      <c r="AD1145" s="459"/>
      <c r="AE1145" s="459"/>
      <c r="AJ1145" s="251"/>
      <c r="AL1145" s="459"/>
      <c r="AM1145" s="459"/>
      <c r="AN1145" s="459"/>
      <c r="AS1145" s="251"/>
      <c r="AU1145" s="459"/>
      <c r="AV1145" s="459"/>
      <c r="AW1145" s="459"/>
      <c r="BB1145" s="251"/>
      <c r="BD1145" s="459"/>
      <c r="BE1145" s="459"/>
      <c r="BF1145" s="459"/>
      <c r="BK1145" s="251"/>
      <c r="BM1145" s="459"/>
      <c r="BN1145" s="459"/>
      <c r="BO1145" s="459"/>
      <c r="BT1145" s="251"/>
      <c r="BV1145" s="459"/>
      <c r="BW1145" s="459"/>
      <c r="BX1145" s="459"/>
      <c r="CC1145" s="251"/>
      <c r="CE1145" s="459"/>
      <c r="CF1145" s="459"/>
      <c r="CG1145" s="459"/>
      <c r="CL1145" s="251"/>
      <c r="CN1145" s="459"/>
      <c r="CO1145" s="459"/>
      <c r="CP1145" s="459"/>
      <c r="CU1145" s="251"/>
      <c r="CW1145" s="459"/>
      <c r="CX1145" s="459"/>
      <c r="CY1145" s="459"/>
      <c r="DD1145" s="251"/>
      <c r="DF1145" s="459"/>
      <c r="DG1145" s="459"/>
      <c r="DH1145" s="459"/>
      <c r="DM1145" s="251"/>
      <c r="DO1145" s="459"/>
      <c r="DP1145" s="459"/>
      <c r="DQ1145" s="459"/>
      <c r="DV1145" s="251"/>
      <c r="DX1145" s="459"/>
      <c r="DY1145" s="459"/>
      <c r="DZ1145" s="459"/>
      <c r="EE1145" s="251"/>
      <c r="EG1145" s="459"/>
      <c r="EH1145" s="459"/>
      <c r="EI1145" s="459"/>
      <c r="EN1145" s="251"/>
      <c r="EP1145" s="459"/>
      <c r="EQ1145" s="459"/>
      <c r="ER1145" s="459"/>
      <c r="EW1145" s="251"/>
      <c r="EY1145" s="459"/>
      <c r="EZ1145" s="459"/>
      <c r="FA1145" s="459"/>
      <c r="FF1145" s="251"/>
      <c r="FH1145" s="459"/>
      <c r="FI1145" s="459"/>
      <c r="FJ1145" s="459"/>
      <c r="FO1145" s="251"/>
      <c r="FQ1145" s="459"/>
      <c r="FR1145" s="459"/>
      <c r="FS1145" s="459"/>
      <c r="FX1145" s="251"/>
      <c r="FZ1145" s="459"/>
      <c r="GA1145" s="459"/>
      <c r="GB1145" s="459"/>
      <c r="GG1145" s="251"/>
      <c r="GI1145" s="459"/>
      <c r="GJ1145" s="459"/>
      <c r="GK1145" s="459"/>
      <c r="GP1145" s="251"/>
      <c r="GR1145" s="459"/>
      <c r="GS1145" s="459"/>
      <c r="GT1145" s="459"/>
      <c r="GY1145" s="251"/>
      <c r="HA1145" s="459"/>
      <c r="HB1145" s="459"/>
      <c r="HC1145" s="459"/>
      <c r="HH1145" s="251"/>
      <c r="HJ1145" s="459"/>
      <c r="HK1145" s="459"/>
      <c r="HL1145" s="459"/>
      <c r="HQ1145" s="459"/>
      <c r="HR1145" s="459"/>
      <c r="HS1145" s="459"/>
      <c r="HT1145" s="459"/>
      <c r="HU1145" s="459"/>
      <c r="HV1145" s="459"/>
      <c r="HW1145" s="459"/>
      <c r="HX1145" s="459"/>
      <c r="HY1145" s="459"/>
      <c r="HZ1145" s="459"/>
      <c r="IA1145" s="459"/>
      <c r="IB1145" s="459"/>
      <c r="IC1145" s="459"/>
      <c r="ID1145" s="459"/>
      <c r="IE1145" s="459"/>
      <c r="IF1145" s="459"/>
      <c r="IG1145" s="459"/>
      <c r="IH1145" s="459"/>
      <c r="II1145" s="459"/>
      <c r="IJ1145" s="459"/>
      <c r="IK1145" s="459"/>
      <c r="IL1145" s="459"/>
      <c r="IM1145" s="459"/>
      <c r="IN1145" s="459"/>
      <c r="IO1145" s="459"/>
      <c r="IP1145" s="459"/>
      <c r="IQ1145" s="459"/>
      <c r="IR1145" s="459"/>
      <c r="IS1145" s="459"/>
      <c r="IT1145" s="459"/>
      <c r="IU1145" s="459"/>
      <c r="IV1145" s="459"/>
      <c r="RS1145" s="252"/>
    </row>
    <row r="1146" spans="1:487" s="461" customFormat="1" ht="18">
      <c r="A1146" s="605" t="s">
        <v>495</v>
      </c>
      <c r="B1146" s="459"/>
      <c r="C1146" s="488"/>
      <c r="D1146" s="461" t="s">
        <v>134</v>
      </c>
      <c r="E1146" s="461">
        <f t="shared" si="18"/>
        <v>12</v>
      </c>
      <c r="F1146" s="524">
        <f t="shared" si="19"/>
        <v>0</v>
      </c>
      <c r="G1146" s="502"/>
      <c r="H1146" s="502"/>
      <c r="I1146" s="473"/>
      <c r="J1146" s="473"/>
      <c r="K1146" s="473"/>
      <c r="L1146" s="459"/>
      <c r="M1146" s="459"/>
      <c r="N1146" s="459"/>
      <c r="R1146" s="251"/>
      <c r="T1146" s="459"/>
      <c r="U1146" s="459"/>
      <c r="V1146" s="459"/>
      <c r="AA1146" s="251"/>
      <c r="AC1146" s="459"/>
      <c r="AD1146" s="459"/>
      <c r="AE1146" s="459"/>
      <c r="AJ1146" s="251"/>
      <c r="AL1146" s="459"/>
      <c r="AM1146" s="459"/>
      <c r="AN1146" s="459"/>
      <c r="AS1146" s="251"/>
      <c r="AU1146" s="459"/>
      <c r="AV1146" s="459"/>
      <c r="AW1146" s="459"/>
      <c r="BB1146" s="251"/>
      <c r="BD1146" s="459"/>
      <c r="BE1146" s="459"/>
      <c r="BF1146" s="459"/>
      <c r="BK1146" s="251"/>
      <c r="BM1146" s="459"/>
      <c r="BN1146" s="459"/>
      <c r="BO1146" s="459"/>
      <c r="BT1146" s="251"/>
      <c r="BV1146" s="459"/>
      <c r="BW1146" s="459"/>
      <c r="BX1146" s="459"/>
      <c r="CC1146" s="251"/>
      <c r="CE1146" s="459"/>
      <c r="CF1146" s="459"/>
      <c r="CG1146" s="459"/>
      <c r="CL1146" s="251"/>
      <c r="CN1146" s="459"/>
      <c r="CO1146" s="459"/>
      <c r="CP1146" s="459"/>
      <c r="CU1146" s="251"/>
      <c r="CW1146" s="459"/>
      <c r="CX1146" s="459"/>
      <c r="CY1146" s="459"/>
      <c r="DD1146" s="251"/>
      <c r="DF1146" s="459"/>
      <c r="DG1146" s="459"/>
      <c r="DH1146" s="459"/>
      <c r="DM1146" s="251"/>
      <c r="DO1146" s="459"/>
      <c r="DP1146" s="459"/>
      <c r="DQ1146" s="459"/>
      <c r="DV1146" s="251"/>
      <c r="DX1146" s="459"/>
      <c r="DY1146" s="459"/>
      <c r="DZ1146" s="459"/>
      <c r="EE1146" s="251"/>
      <c r="EG1146" s="459"/>
      <c r="EH1146" s="459"/>
      <c r="EI1146" s="459"/>
      <c r="EN1146" s="251"/>
      <c r="EP1146" s="459"/>
      <c r="EQ1146" s="459"/>
      <c r="ER1146" s="459"/>
      <c r="EW1146" s="251"/>
      <c r="EY1146" s="459"/>
      <c r="EZ1146" s="459"/>
      <c r="FA1146" s="459"/>
      <c r="FF1146" s="251"/>
      <c r="FH1146" s="459"/>
      <c r="FI1146" s="459"/>
      <c r="FJ1146" s="459"/>
      <c r="FO1146" s="251"/>
      <c r="FQ1146" s="459"/>
      <c r="FR1146" s="459"/>
      <c r="FS1146" s="459"/>
      <c r="FX1146" s="251"/>
      <c r="FZ1146" s="459"/>
      <c r="GA1146" s="459"/>
      <c r="GB1146" s="459"/>
      <c r="GG1146" s="251"/>
      <c r="GI1146" s="459"/>
      <c r="GJ1146" s="459"/>
      <c r="GK1146" s="459"/>
      <c r="GP1146" s="251"/>
      <c r="GR1146" s="459"/>
      <c r="GS1146" s="459"/>
      <c r="GT1146" s="459"/>
      <c r="GY1146" s="251"/>
      <c r="HA1146" s="459"/>
      <c r="HB1146" s="459"/>
      <c r="HC1146" s="459"/>
      <c r="HH1146" s="251"/>
      <c r="HJ1146" s="459"/>
      <c r="HK1146" s="459"/>
      <c r="HL1146" s="459"/>
      <c r="HQ1146" s="459"/>
      <c r="HR1146" s="459"/>
      <c r="HS1146" s="459"/>
      <c r="HT1146" s="459"/>
      <c r="HU1146" s="459"/>
      <c r="HV1146" s="459"/>
      <c r="HW1146" s="459"/>
      <c r="HX1146" s="459"/>
      <c r="HY1146" s="459"/>
      <c r="HZ1146" s="459"/>
      <c r="IA1146" s="459"/>
      <c r="IB1146" s="459"/>
      <c r="IC1146" s="459"/>
      <c r="ID1146" s="459"/>
      <c r="IE1146" s="459"/>
      <c r="IF1146" s="459"/>
      <c r="IG1146" s="459"/>
      <c r="IH1146" s="459"/>
      <c r="II1146" s="459"/>
      <c r="IJ1146" s="459"/>
      <c r="IK1146" s="459"/>
      <c r="IL1146" s="459"/>
      <c r="IM1146" s="459"/>
      <c r="IN1146" s="459"/>
      <c r="IO1146" s="459"/>
      <c r="IP1146" s="459"/>
      <c r="IQ1146" s="459"/>
      <c r="IR1146" s="459"/>
      <c r="IS1146" s="459"/>
      <c r="IT1146" s="459"/>
      <c r="IU1146" s="459"/>
      <c r="IV1146" s="459"/>
      <c r="RS1146" s="252"/>
    </row>
    <row r="1147" spans="1:487" s="461" customFormat="1" ht="18">
      <c r="A1147" s="605" t="s">
        <v>2453</v>
      </c>
      <c r="B1147" s="459"/>
      <c r="C1147" s="488"/>
      <c r="D1147" s="606" t="s">
        <v>129</v>
      </c>
      <c r="E1147" s="461">
        <f t="shared" si="18"/>
        <v>0</v>
      </c>
      <c r="F1147" s="524">
        <f t="shared" si="19"/>
        <v>0</v>
      </c>
      <c r="G1147" s="502"/>
      <c r="H1147" s="502"/>
      <c r="I1147" s="473"/>
      <c r="J1147" s="473"/>
      <c r="K1147" s="473"/>
      <c r="L1147" s="459"/>
      <c r="N1147" s="459"/>
      <c r="R1147" s="251"/>
      <c r="T1147" s="459"/>
      <c r="U1147" s="459"/>
      <c r="V1147" s="459"/>
      <c r="AA1147" s="251"/>
      <c r="AC1147" s="459"/>
      <c r="AD1147" s="459"/>
      <c r="AE1147" s="459"/>
      <c r="AJ1147" s="251"/>
      <c r="AL1147" s="459"/>
      <c r="AM1147" s="459"/>
      <c r="AN1147" s="459"/>
      <c r="AS1147" s="251"/>
      <c r="AU1147" s="459"/>
      <c r="AV1147" s="459"/>
      <c r="AW1147" s="459"/>
      <c r="BB1147" s="251"/>
      <c r="BD1147" s="459"/>
      <c r="BE1147" s="459"/>
      <c r="BF1147" s="459"/>
      <c r="BK1147" s="251"/>
      <c r="BM1147" s="459"/>
      <c r="BN1147" s="459"/>
      <c r="BO1147" s="459"/>
      <c r="BT1147" s="251"/>
      <c r="BV1147" s="459"/>
      <c r="BW1147" s="459"/>
      <c r="BX1147" s="459"/>
      <c r="CC1147" s="251"/>
      <c r="CE1147" s="459"/>
      <c r="CF1147" s="459"/>
      <c r="CG1147" s="459"/>
      <c r="CL1147" s="251"/>
      <c r="CN1147" s="459"/>
      <c r="CO1147" s="459"/>
      <c r="CP1147" s="459"/>
      <c r="CU1147" s="251"/>
      <c r="CW1147" s="459"/>
      <c r="CX1147" s="459"/>
      <c r="CY1147" s="459"/>
      <c r="DD1147" s="251"/>
      <c r="DF1147" s="459"/>
      <c r="DG1147" s="459"/>
      <c r="DH1147" s="459"/>
      <c r="DM1147" s="251"/>
      <c r="DO1147" s="459"/>
      <c r="DP1147" s="459"/>
      <c r="DQ1147" s="459"/>
      <c r="DV1147" s="251"/>
      <c r="DX1147" s="459"/>
      <c r="DY1147" s="459"/>
      <c r="DZ1147" s="459"/>
      <c r="EE1147" s="251"/>
      <c r="EG1147" s="459"/>
      <c r="EH1147" s="459"/>
      <c r="EI1147" s="459"/>
      <c r="EN1147" s="251"/>
      <c r="EP1147" s="459"/>
      <c r="EQ1147" s="459"/>
      <c r="ER1147" s="459"/>
      <c r="EW1147" s="251"/>
      <c r="EY1147" s="459"/>
      <c r="EZ1147" s="459"/>
      <c r="FA1147" s="459"/>
      <c r="FF1147" s="251"/>
      <c r="FH1147" s="459"/>
      <c r="FI1147" s="459"/>
      <c r="FJ1147" s="459"/>
      <c r="FO1147" s="251"/>
      <c r="FQ1147" s="459"/>
      <c r="FR1147" s="459"/>
      <c r="FS1147" s="459"/>
      <c r="FX1147" s="251"/>
      <c r="FZ1147" s="459"/>
      <c r="GA1147" s="459"/>
      <c r="GB1147" s="459"/>
      <c r="GG1147" s="251"/>
      <c r="GI1147" s="459"/>
      <c r="GJ1147" s="459"/>
      <c r="GK1147" s="459"/>
      <c r="GP1147" s="251"/>
      <c r="GR1147" s="459"/>
      <c r="GS1147" s="459"/>
      <c r="GT1147" s="459"/>
      <c r="GY1147" s="251"/>
      <c r="HA1147" s="459"/>
      <c r="HB1147" s="459"/>
      <c r="HC1147" s="459"/>
      <c r="HH1147" s="251"/>
      <c r="HJ1147" s="459"/>
      <c r="HK1147" s="459"/>
      <c r="HL1147" s="459"/>
      <c r="HQ1147" s="459"/>
      <c r="HR1147" s="459"/>
      <c r="HS1147" s="459"/>
      <c r="HT1147" s="459"/>
      <c r="HU1147" s="459"/>
      <c r="HV1147" s="459"/>
      <c r="HW1147" s="459"/>
      <c r="HX1147" s="459"/>
      <c r="HY1147" s="459"/>
      <c r="HZ1147" s="459"/>
      <c r="IA1147" s="459"/>
      <c r="IB1147" s="459"/>
      <c r="IC1147" s="459"/>
      <c r="ID1147" s="459"/>
      <c r="IE1147" s="459"/>
      <c r="IF1147" s="459"/>
      <c r="IG1147" s="459"/>
      <c r="IH1147" s="459"/>
      <c r="II1147" s="459"/>
      <c r="IJ1147" s="459"/>
      <c r="IK1147" s="459"/>
      <c r="IL1147" s="459"/>
      <c r="IM1147" s="459"/>
      <c r="IN1147" s="459"/>
      <c r="IO1147" s="459"/>
      <c r="IP1147" s="459"/>
      <c r="IQ1147" s="459"/>
      <c r="IR1147" s="459"/>
      <c r="IS1147" s="459"/>
      <c r="IT1147" s="459"/>
      <c r="IU1147" s="459"/>
      <c r="IV1147" s="459"/>
      <c r="RS1147" s="252"/>
    </row>
    <row r="1148" spans="1:487" s="461" customFormat="1" ht="18">
      <c r="A1148" s="605" t="s">
        <v>2454</v>
      </c>
      <c r="B1148" s="459"/>
      <c r="C1148" s="488"/>
      <c r="D1148" s="606" t="s">
        <v>129</v>
      </c>
      <c r="E1148" s="461">
        <f t="shared" si="18"/>
        <v>1</v>
      </c>
      <c r="F1148" s="524">
        <f t="shared" si="19"/>
        <v>0</v>
      </c>
      <c r="G1148" s="473"/>
      <c r="H1148" s="473"/>
      <c r="I1148" s="473"/>
      <c r="J1148" s="473"/>
      <c r="K1148" s="473"/>
      <c r="L1148" s="459"/>
      <c r="M1148" s="459"/>
      <c r="N1148" s="459"/>
      <c r="R1148" s="251"/>
      <c r="T1148" s="459"/>
      <c r="U1148" s="459"/>
      <c r="V1148" s="459"/>
      <c r="AA1148" s="251"/>
      <c r="AC1148" s="459"/>
      <c r="AD1148" s="459"/>
      <c r="AE1148" s="459"/>
      <c r="AJ1148" s="251"/>
      <c r="AL1148" s="459"/>
      <c r="AM1148" s="459"/>
      <c r="AN1148" s="459"/>
      <c r="AS1148" s="251"/>
      <c r="AU1148" s="459"/>
      <c r="AV1148" s="459"/>
      <c r="AW1148" s="459"/>
      <c r="BB1148" s="251"/>
      <c r="BD1148" s="459"/>
      <c r="BE1148" s="459"/>
      <c r="BF1148" s="459"/>
      <c r="BK1148" s="251"/>
      <c r="BM1148" s="459"/>
      <c r="BN1148" s="459"/>
      <c r="BO1148" s="459"/>
      <c r="BT1148" s="251"/>
      <c r="BV1148" s="459"/>
      <c r="BW1148" s="459"/>
      <c r="BX1148" s="459"/>
      <c r="CC1148" s="251"/>
      <c r="CE1148" s="459"/>
      <c r="CF1148" s="459"/>
      <c r="CG1148" s="459"/>
      <c r="CL1148" s="251"/>
      <c r="CN1148" s="459"/>
      <c r="CO1148" s="459"/>
      <c r="CP1148" s="459"/>
      <c r="CU1148" s="251"/>
      <c r="CW1148" s="459"/>
      <c r="CX1148" s="459"/>
      <c r="CY1148" s="459"/>
      <c r="DD1148" s="251"/>
      <c r="DF1148" s="459"/>
      <c r="DG1148" s="459"/>
      <c r="DH1148" s="459"/>
      <c r="DM1148" s="251"/>
      <c r="DO1148" s="459"/>
      <c r="DP1148" s="459"/>
      <c r="DQ1148" s="459"/>
      <c r="DV1148" s="251"/>
      <c r="DX1148" s="459"/>
      <c r="DY1148" s="459"/>
      <c r="DZ1148" s="459"/>
      <c r="EE1148" s="251"/>
      <c r="EG1148" s="459"/>
      <c r="EH1148" s="459"/>
      <c r="EI1148" s="459"/>
      <c r="EN1148" s="251"/>
      <c r="EP1148" s="459"/>
      <c r="EQ1148" s="459"/>
      <c r="ER1148" s="459"/>
      <c r="EW1148" s="251"/>
      <c r="EY1148" s="459"/>
      <c r="EZ1148" s="459"/>
      <c r="FA1148" s="459"/>
      <c r="FF1148" s="251"/>
      <c r="FH1148" s="459"/>
      <c r="FI1148" s="459"/>
      <c r="FJ1148" s="459"/>
      <c r="FO1148" s="251"/>
      <c r="FQ1148" s="459"/>
      <c r="FR1148" s="459"/>
      <c r="FS1148" s="459"/>
      <c r="FX1148" s="251"/>
      <c r="FZ1148" s="459"/>
      <c r="GA1148" s="459"/>
      <c r="GB1148" s="459"/>
      <c r="GG1148" s="251"/>
      <c r="GI1148" s="459"/>
      <c r="GJ1148" s="459"/>
      <c r="GK1148" s="459"/>
      <c r="GP1148" s="251"/>
      <c r="GR1148" s="459"/>
      <c r="GS1148" s="459"/>
      <c r="GT1148" s="459"/>
      <c r="GY1148" s="251"/>
      <c r="HA1148" s="459"/>
      <c r="HB1148" s="459"/>
      <c r="HC1148" s="459"/>
      <c r="HH1148" s="251"/>
      <c r="HJ1148" s="459"/>
      <c r="HK1148" s="459"/>
      <c r="HL1148" s="459"/>
      <c r="HQ1148" s="459"/>
      <c r="HR1148" s="459"/>
      <c r="HS1148" s="459"/>
      <c r="HT1148" s="459"/>
      <c r="HU1148" s="459"/>
      <c r="HV1148" s="459"/>
      <c r="HW1148" s="459"/>
      <c r="HX1148" s="459"/>
      <c r="HY1148" s="459"/>
      <c r="HZ1148" s="459"/>
      <c r="IA1148" s="459"/>
      <c r="IB1148" s="459"/>
      <c r="IC1148" s="459"/>
      <c r="ID1148" s="459"/>
      <c r="IE1148" s="459"/>
      <c r="IF1148" s="459"/>
      <c r="IG1148" s="459"/>
      <c r="IH1148" s="459"/>
      <c r="II1148" s="459"/>
      <c r="IJ1148" s="459"/>
      <c r="IK1148" s="459"/>
      <c r="IL1148" s="459"/>
      <c r="IM1148" s="459"/>
      <c r="IN1148" s="459"/>
      <c r="IO1148" s="459"/>
      <c r="IP1148" s="459"/>
      <c r="IQ1148" s="459"/>
      <c r="IR1148" s="459"/>
      <c r="IS1148" s="459"/>
      <c r="IT1148" s="459"/>
      <c r="IU1148" s="459"/>
      <c r="IV1148" s="459"/>
      <c r="RS1148" s="252"/>
    </row>
    <row r="1149" spans="1:487" s="461" customFormat="1" ht="18">
      <c r="A1149" s="605" t="s">
        <v>1103</v>
      </c>
      <c r="B1149" s="459"/>
      <c r="C1149" s="488"/>
      <c r="D1149" s="606" t="s">
        <v>129</v>
      </c>
      <c r="E1149" s="461">
        <f t="shared" si="18"/>
        <v>3</v>
      </c>
      <c r="F1149" s="524">
        <f t="shared" si="19"/>
        <v>0</v>
      </c>
      <c r="G1149" s="473"/>
      <c r="H1149" s="473"/>
      <c r="I1149" s="473"/>
      <c r="J1149" s="473"/>
      <c r="K1149" s="473"/>
      <c r="L1149" s="459"/>
      <c r="M1149" s="459"/>
      <c r="N1149" s="459"/>
      <c r="R1149" s="251"/>
      <c r="T1149" s="459"/>
      <c r="U1149" s="459"/>
      <c r="V1149" s="459"/>
      <c r="AA1149" s="251"/>
      <c r="AC1149" s="459"/>
      <c r="AD1149" s="459"/>
      <c r="AE1149" s="459"/>
      <c r="AJ1149" s="251"/>
      <c r="AL1149" s="459"/>
      <c r="AM1149" s="459"/>
      <c r="AN1149" s="459"/>
      <c r="AS1149" s="251"/>
      <c r="AU1149" s="459"/>
      <c r="AV1149" s="459"/>
      <c r="AW1149" s="459"/>
      <c r="BB1149" s="251"/>
      <c r="BD1149" s="459"/>
      <c r="BE1149" s="459"/>
      <c r="BF1149" s="459"/>
      <c r="BK1149" s="251"/>
      <c r="BM1149" s="459"/>
      <c r="BN1149" s="459"/>
      <c r="BO1149" s="459"/>
      <c r="BT1149" s="251"/>
      <c r="BV1149" s="459"/>
      <c r="BW1149" s="459"/>
      <c r="BX1149" s="459"/>
      <c r="CC1149" s="251"/>
      <c r="CE1149" s="459"/>
      <c r="CF1149" s="459"/>
      <c r="CG1149" s="459"/>
      <c r="CL1149" s="251"/>
      <c r="CN1149" s="459"/>
      <c r="CO1149" s="459"/>
      <c r="CP1149" s="459"/>
      <c r="CU1149" s="251"/>
      <c r="CW1149" s="459"/>
      <c r="CX1149" s="459"/>
      <c r="CY1149" s="459"/>
      <c r="DD1149" s="251"/>
      <c r="DF1149" s="459"/>
      <c r="DG1149" s="459"/>
      <c r="DH1149" s="459"/>
      <c r="DM1149" s="251"/>
      <c r="DO1149" s="459"/>
      <c r="DP1149" s="459"/>
      <c r="DQ1149" s="459"/>
      <c r="DV1149" s="251"/>
      <c r="DX1149" s="459"/>
      <c r="DY1149" s="459"/>
      <c r="DZ1149" s="459"/>
      <c r="EE1149" s="251"/>
      <c r="EG1149" s="459"/>
      <c r="EH1149" s="459"/>
      <c r="EI1149" s="459"/>
      <c r="EN1149" s="251"/>
      <c r="EP1149" s="459"/>
      <c r="EQ1149" s="459"/>
      <c r="ER1149" s="459"/>
      <c r="EW1149" s="251"/>
      <c r="EY1149" s="459"/>
      <c r="EZ1149" s="459"/>
      <c r="FA1149" s="459"/>
      <c r="FF1149" s="251"/>
      <c r="FH1149" s="459"/>
      <c r="FI1149" s="459"/>
      <c r="FJ1149" s="459"/>
      <c r="FO1149" s="251"/>
      <c r="FQ1149" s="459"/>
      <c r="FR1149" s="459"/>
      <c r="FS1149" s="459"/>
      <c r="FX1149" s="251"/>
      <c r="FZ1149" s="459"/>
      <c r="GA1149" s="459"/>
      <c r="GB1149" s="459"/>
      <c r="GG1149" s="251"/>
      <c r="GI1149" s="459"/>
      <c r="GJ1149" s="459"/>
      <c r="GK1149" s="459"/>
      <c r="GP1149" s="251"/>
      <c r="GR1149" s="459"/>
      <c r="GS1149" s="459"/>
      <c r="GT1149" s="459"/>
      <c r="GY1149" s="251"/>
      <c r="HA1149" s="459"/>
      <c r="HB1149" s="459"/>
      <c r="HC1149" s="459"/>
      <c r="HH1149" s="251"/>
      <c r="HJ1149" s="459"/>
      <c r="HK1149" s="459"/>
      <c r="HL1149" s="459"/>
      <c r="HQ1149" s="459"/>
      <c r="HR1149" s="459"/>
      <c r="HS1149" s="459"/>
      <c r="HT1149" s="459"/>
      <c r="HU1149" s="459"/>
      <c r="HV1149" s="459"/>
      <c r="HW1149" s="459"/>
      <c r="HX1149" s="459"/>
      <c r="HY1149" s="459"/>
      <c r="HZ1149" s="459"/>
      <c r="IA1149" s="459"/>
      <c r="IB1149" s="459"/>
      <c r="IC1149" s="459"/>
      <c r="ID1149" s="459"/>
      <c r="IE1149" s="459"/>
      <c r="IF1149" s="459"/>
      <c r="IG1149" s="459"/>
      <c r="IH1149" s="459"/>
      <c r="II1149" s="459"/>
      <c r="IJ1149" s="459"/>
      <c r="IK1149" s="459"/>
      <c r="IL1149" s="459"/>
      <c r="IM1149" s="459"/>
      <c r="IN1149" s="459"/>
      <c r="IO1149" s="459"/>
      <c r="IP1149" s="459"/>
      <c r="IQ1149" s="459"/>
      <c r="IR1149" s="459"/>
      <c r="IS1149" s="459"/>
      <c r="IT1149" s="459"/>
      <c r="IU1149" s="459"/>
      <c r="IV1149" s="459"/>
      <c r="RS1149" s="252"/>
    </row>
    <row r="1150" spans="1:487" s="461" customFormat="1" ht="18">
      <c r="A1150" s="605" t="s">
        <v>506</v>
      </c>
      <c r="B1150" s="488"/>
      <c r="C1150" s="488"/>
      <c r="D1150" s="461" t="s">
        <v>131</v>
      </c>
      <c r="E1150" s="461">
        <f t="shared" si="18"/>
        <v>1</v>
      </c>
      <c r="F1150" s="524">
        <f t="shared" si="19"/>
        <v>0</v>
      </c>
      <c r="G1150" s="473"/>
      <c r="H1150" s="473"/>
      <c r="I1150" s="473"/>
      <c r="J1150" s="473"/>
      <c r="K1150" s="473"/>
      <c r="L1150" s="459"/>
      <c r="M1150" s="459"/>
      <c r="N1150" s="459"/>
      <c r="R1150" s="251"/>
      <c r="T1150" s="459"/>
      <c r="U1150" s="459"/>
      <c r="V1150" s="459"/>
      <c r="AA1150" s="251"/>
      <c r="AC1150" s="459"/>
      <c r="AD1150" s="459"/>
      <c r="AE1150" s="459"/>
      <c r="AJ1150" s="251"/>
      <c r="AL1150" s="459"/>
      <c r="AM1150" s="459"/>
      <c r="AN1150" s="459"/>
      <c r="AS1150" s="251"/>
      <c r="AU1150" s="459"/>
      <c r="AV1150" s="459"/>
      <c r="AW1150" s="459"/>
      <c r="BB1150" s="251"/>
      <c r="BD1150" s="459"/>
      <c r="BE1150" s="459"/>
      <c r="BF1150" s="459"/>
      <c r="BK1150" s="251"/>
      <c r="BM1150" s="459"/>
      <c r="BN1150" s="459"/>
      <c r="BO1150" s="459"/>
      <c r="BT1150" s="251"/>
      <c r="BV1150" s="459"/>
      <c r="BW1150" s="459"/>
      <c r="BX1150" s="459"/>
      <c r="CC1150" s="251"/>
      <c r="CE1150" s="459"/>
      <c r="CF1150" s="459"/>
      <c r="CG1150" s="459"/>
      <c r="CL1150" s="251"/>
      <c r="CN1150" s="459"/>
      <c r="CO1150" s="459"/>
      <c r="CP1150" s="459"/>
      <c r="CU1150" s="251"/>
      <c r="CW1150" s="459"/>
      <c r="CX1150" s="459"/>
      <c r="CY1150" s="459"/>
      <c r="DD1150" s="251"/>
      <c r="DF1150" s="459"/>
      <c r="DG1150" s="459"/>
      <c r="DH1150" s="459"/>
      <c r="DM1150" s="251"/>
      <c r="DO1150" s="459"/>
      <c r="DP1150" s="459"/>
      <c r="DQ1150" s="459"/>
      <c r="DV1150" s="251"/>
      <c r="DX1150" s="459"/>
      <c r="DY1150" s="459"/>
      <c r="DZ1150" s="459"/>
      <c r="EE1150" s="251"/>
      <c r="EG1150" s="459"/>
      <c r="EH1150" s="459"/>
      <c r="EI1150" s="459"/>
      <c r="EN1150" s="251"/>
      <c r="EP1150" s="459"/>
      <c r="EQ1150" s="459"/>
      <c r="ER1150" s="459"/>
      <c r="EW1150" s="251"/>
      <c r="EY1150" s="459"/>
      <c r="EZ1150" s="459"/>
      <c r="FA1150" s="459"/>
      <c r="FF1150" s="251"/>
      <c r="FH1150" s="459"/>
      <c r="FI1150" s="459"/>
      <c r="FJ1150" s="459"/>
      <c r="FO1150" s="251"/>
      <c r="FQ1150" s="459"/>
      <c r="FR1150" s="459"/>
      <c r="FS1150" s="459"/>
      <c r="FX1150" s="251"/>
      <c r="FZ1150" s="459"/>
      <c r="GA1150" s="459"/>
      <c r="GB1150" s="459"/>
      <c r="GG1150" s="251"/>
      <c r="GI1150" s="459"/>
      <c r="GJ1150" s="459"/>
      <c r="GK1150" s="459"/>
      <c r="GP1150" s="251"/>
      <c r="GR1150" s="459"/>
      <c r="GS1150" s="459"/>
      <c r="GT1150" s="459"/>
      <c r="GY1150" s="251"/>
      <c r="HA1150" s="459"/>
      <c r="HB1150" s="459"/>
      <c r="HC1150" s="459"/>
      <c r="HH1150" s="251"/>
      <c r="HJ1150" s="459"/>
      <c r="HK1150" s="459"/>
      <c r="HL1150" s="459"/>
      <c r="HQ1150" s="459"/>
      <c r="HR1150" s="459"/>
      <c r="HS1150" s="459"/>
      <c r="HT1150" s="459"/>
      <c r="HU1150" s="459"/>
      <c r="HV1150" s="459"/>
      <c r="HW1150" s="459"/>
      <c r="HX1150" s="459"/>
      <c r="HY1150" s="459"/>
      <c r="HZ1150" s="459"/>
      <c r="IA1150" s="459"/>
      <c r="IB1150" s="459"/>
      <c r="IC1150" s="459"/>
      <c r="ID1150" s="459"/>
      <c r="IE1150" s="459"/>
      <c r="IF1150" s="459"/>
      <c r="IG1150" s="459"/>
      <c r="IH1150" s="459"/>
      <c r="II1150" s="459"/>
      <c r="IJ1150" s="459"/>
      <c r="IK1150" s="459"/>
      <c r="IL1150" s="459"/>
      <c r="IM1150" s="459"/>
      <c r="IN1150" s="459"/>
      <c r="IO1150" s="459"/>
      <c r="IP1150" s="459"/>
      <c r="IQ1150" s="459"/>
      <c r="IR1150" s="459"/>
      <c r="IS1150" s="459"/>
      <c r="IT1150" s="459"/>
      <c r="IU1150" s="459"/>
      <c r="IV1150" s="459"/>
      <c r="RS1150" s="252"/>
    </row>
    <row r="1151" spans="1:487" s="461" customFormat="1" ht="18">
      <c r="A1151" s="605" t="s">
        <v>965</v>
      </c>
      <c r="B1151" s="459"/>
      <c r="C1151" s="488"/>
      <c r="D1151" s="606" t="s">
        <v>129</v>
      </c>
      <c r="E1151" s="461">
        <f t="shared" si="18"/>
        <v>0</v>
      </c>
      <c r="F1151" s="524">
        <f t="shared" si="19"/>
        <v>0</v>
      </c>
      <c r="G1151" s="473"/>
      <c r="H1151" s="473"/>
      <c r="I1151" s="473"/>
      <c r="J1151" s="473"/>
      <c r="K1151" s="473"/>
      <c r="L1151" s="509"/>
      <c r="M1151" s="459"/>
      <c r="N1151" s="459"/>
      <c r="R1151" s="251"/>
      <c r="T1151" s="459"/>
      <c r="U1151" s="459"/>
      <c r="V1151" s="459"/>
      <c r="AA1151" s="251"/>
      <c r="AC1151" s="459"/>
      <c r="AD1151" s="459"/>
      <c r="AE1151" s="459"/>
      <c r="AJ1151" s="251"/>
      <c r="AL1151" s="459"/>
      <c r="AM1151" s="459"/>
      <c r="AN1151" s="459"/>
      <c r="AS1151" s="251"/>
      <c r="AU1151" s="459"/>
      <c r="AV1151" s="459"/>
      <c r="AW1151" s="459"/>
      <c r="BB1151" s="251"/>
      <c r="BD1151" s="459"/>
      <c r="BE1151" s="459"/>
      <c r="BF1151" s="459"/>
      <c r="BK1151" s="251"/>
      <c r="BM1151" s="459"/>
      <c r="BN1151" s="459"/>
      <c r="BO1151" s="459"/>
      <c r="BT1151" s="251"/>
      <c r="BV1151" s="459"/>
      <c r="BW1151" s="459"/>
      <c r="BX1151" s="459"/>
      <c r="CC1151" s="251"/>
      <c r="CE1151" s="459"/>
      <c r="CF1151" s="459"/>
      <c r="CG1151" s="459"/>
      <c r="CL1151" s="251"/>
      <c r="CN1151" s="459"/>
      <c r="CO1151" s="459"/>
      <c r="CP1151" s="459"/>
      <c r="CU1151" s="251"/>
      <c r="CW1151" s="459"/>
      <c r="CX1151" s="459"/>
      <c r="CY1151" s="459"/>
      <c r="DD1151" s="251"/>
      <c r="DF1151" s="459"/>
      <c r="DG1151" s="459"/>
      <c r="DH1151" s="459"/>
      <c r="DM1151" s="251"/>
      <c r="DO1151" s="459"/>
      <c r="DP1151" s="459"/>
      <c r="DQ1151" s="459"/>
      <c r="DV1151" s="251"/>
      <c r="DX1151" s="459"/>
      <c r="DY1151" s="459"/>
      <c r="DZ1151" s="459"/>
      <c r="EE1151" s="251"/>
      <c r="EG1151" s="459"/>
      <c r="EH1151" s="459"/>
      <c r="EI1151" s="459"/>
      <c r="EN1151" s="251"/>
      <c r="EP1151" s="459"/>
      <c r="EQ1151" s="459"/>
      <c r="ER1151" s="459"/>
      <c r="EW1151" s="251"/>
      <c r="EY1151" s="459"/>
      <c r="EZ1151" s="459"/>
      <c r="FA1151" s="459"/>
      <c r="FF1151" s="251"/>
      <c r="FH1151" s="459"/>
      <c r="FI1151" s="459"/>
      <c r="FJ1151" s="459"/>
      <c r="FO1151" s="251"/>
      <c r="FQ1151" s="459"/>
      <c r="FR1151" s="459"/>
      <c r="FS1151" s="459"/>
      <c r="FX1151" s="251"/>
      <c r="FZ1151" s="459"/>
      <c r="GA1151" s="459"/>
      <c r="GB1151" s="459"/>
      <c r="GG1151" s="251"/>
      <c r="GI1151" s="459"/>
      <c r="GJ1151" s="459"/>
      <c r="GK1151" s="459"/>
      <c r="GP1151" s="251"/>
      <c r="GR1151" s="459"/>
      <c r="GS1151" s="459"/>
      <c r="GT1151" s="459"/>
      <c r="GY1151" s="251"/>
      <c r="HA1151" s="459"/>
      <c r="HB1151" s="459"/>
      <c r="HC1151" s="459"/>
      <c r="HH1151" s="251"/>
      <c r="HJ1151" s="459"/>
      <c r="HK1151" s="459"/>
      <c r="HL1151" s="459"/>
      <c r="HQ1151" s="459"/>
      <c r="HR1151" s="459"/>
      <c r="HS1151" s="459"/>
      <c r="HT1151" s="459"/>
      <c r="HU1151" s="459"/>
      <c r="HV1151" s="459"/>
      <c r="HW1151" s="459"/>
      <c r="HX1151" s="459"/>
      <c r="HY1151" s="459"/>
      <c r="HZ1151" s="459"/>
      <c r="IA1151" s="459"/>
      <c r="IB1151" s="459"/>
      <c r="IC1151" s="459"/>
      <c r="ID1151" s="459"/>
      <c r="IE1151" s="459"/>
      <c r="IF1151" s="459"/>
      <c r="IG1151" s="459"/>
      <c r="IH1151" s="459"/>
      <c r="II1151" s="459"/>
      <c r="IJ1151" s="459"/>
      <c r="IK1151" s="459"/>
      <c r="IL1151" s="459"/>
      <c r="IM1151" s="459"/>
      <c r="IN1151" s="459"/>
      <c r="IO1151" s="459"/>
      <c r="IP1151" s="459"/>
      <c r="IQ1151" s="459"/>
      <c r="IR1151" s="459"/>
      <c r="IS1151" s="459"/>
      <c r="IT1151" s="459"/>
      <c r="IU1151" s="459"/>
      <c r="IV1151" s="459"/>
      <c r="RS1151" s="252"/>
    </row>
    <row r="1152" spans="1:487" s="461" customFormat="1" ht="18">
      <c r="A1152" s="605" t="s">
        <v>501</v>
      </c>
      <c r="B1152" s="488"/>
      <c r="C1152" s="488"/>
      <c r="D1152" s="461" t="s">
        <v>133</v>
      </c>
      <c r="E1152" s="461">
        <f t="shared" si="18"/>
        <v>16</v>
      </c>
      <c r="F1152" s="524">
        <f t="shared" si="19"/>
        <v>65</v>
      </c>
      <c r="G1152" s="502"/>
      <c r="H1152" s="502"/>
      <c r="I1152" s="473">
        <v>50</v>
      </c>
      <c r="J1152" s="473">
        <v>15</v>
      </c>
      <c r="K1152" s="473"/>
      <c r="L1152" s="509"/>
      <c r="M1152" s="459"/>
      <c r="N1152" s="459"/>
      <c r="R1152" s="251"/>
      <c r="T1152" s="459"/>
      <c r="U1152" s="459"/>
      <c r="V1152" s="459"/>
      <c r="AA1152" s="251"/>
      <c r="AC1152" s="459"/>
      <c r="AD1152" s="459"/>
      <c r="AE1152" s="459"/>
      <c r="AJ1152" s="251"/>
      <c r="AL1152" s="459"/>
      <c r="AM1152" s="459"/>
      <c r="AN1152" s="459"/>
      <c r="AS1152" s="251"/>
      <c r="AU1152" s="459"/>
      <c r="AV1152" s="459"/>
      <c r="AW1152" s="459"/>
      <c r="BB1152" s="251"/>
      <c r="BD1152" s="459"/>
      <c r="BE1152" s="459"/>
      <c r="BF1152" s="459"/>
      <c r="BK1152" s="251"/>
      <c r="BM1152" s="459"/>
      <c r="BN1152" s="459"/>
      <c r="BO1152" s="459"/>
      <c r="BT1152" s="251"/>
      <c r="BV1152" s="459"/>
      <c r="BW1152" s="459"/>
      <c r="BX1152" s="459"/>
      <c r="CC1152" s="251"/>
      <c r="CE1152" s="459"/>
      <c r="CF1152" s="459"/>
      <c r="CG1152" s="459"/>
      <c r="CL1152" s="251"/>
      <c r="CN1152" s="459"/>
      <c r="CO1152" s="459"/>
      <c r="CP1152" s="459"/>
      <c r="CU1152" s="251"/>
      <c r="CW1152" s="459"/>
      <c r="CX1152" s="459"/>
      <c r="CY1152" s="459"/>
      <c r="DD1152" s="251"/>
      <c r="DF1152" s="459"/>
      <c r="DG1152" s="459"/>
      <c r="DH1152" s="459"/>
      <c r="DM1152" s="251"/>
      <c r="DO1152" s="459"/>
      <c r="DP1152" s="459"/>
      <c r="DQ1152" s="459"/>
      <c r="DV1152" s="251"/>
      <c r="DX1152" s="459"/>
      <c r="DY1152" s="459"/>
      <c r="DZ1152" s="459"/>
      <c r="EE1152" s="251"/>
      <c r="EG1152" s="459"/>
      <c r="EH1152" s="459"/>
      <c r="EI1152" s="459"/>
      <c r="EN1152" s="251"/>
      <c r="EP1152" s="459"/>
      <c r="EQ1152" s="459"/>
      <c r="ER1152" s="459"/>
      <c r="EW1152" s="251"/>
      <c r="EY1152" s="459"/>
      <c r="EZ1152" s="459"/>
      <c r="FA1152" s="459"/>
      <c r="FF1152" s="251"/>
      <c r="FH1152" s="459"/>
      <c r="FI1152" s="459"/>
      <c r="FJ1152" s="459"/>
      <c r="FO1152" s="251"/>
      <c r="FQ1152" s="459"/>
      <c r="FR1152" s="459"/>
      <c r="FS1152" s="459"/>
      <c r="FX1152" s="251"/>
      <c r="FZ1152" s="459"/>
      <c r="GA1152" s="459"/>
      <c r="GB1152" s="459"/>
      <c r="GG1152" s="251"/>
      <c r="GI1152" s="459"/>
      <c r="GJ1152" s="459"/>
      <c r="GK1152" s="459"/>
      <c r="GP1152" s="251"/>
      <c r="GR1152" s="459"/>
      <c r="GS1152" s="459"/>
      <c r="GT1152" s="459"/>
      <c r="GY1152" s="251"/>
      <c r="HA1152" s="459"/>
      <c r="HB1152" s="459"/>
      <c r="HC1152" s="459"/>
      <c r="HH1152" s="251"/>
      <c r="HJ1152" s="459"/>
      <c r="HK1152" s="459"/>
      <c r="HL1152" s="459"/>
      <c r="HQ1152" s="459"/>
      <c r="HR1152" s="459"/>
      <c r="HS1152" s="459"/>
      <c r="HT1152" s="459"/>
      <c r="HU1152" s="459"/>
      <c r="HV1152" s="459"/>
      <c r="HW1152" s="459"/>
      <c r="HX1152" s="459"/>
      <c r="HY1152" s="459"/>
      <c r="HZ1152" s="459"/>
      <c r="IA1152" s="459"/>
      <c r="IB1152" s="459"/>
      <c r="IC1152" s="459"/>
      <c r="ID1152" s="459"/>
      <c r="IE1152" s="459"/>
      <c r="IF1152" s="459"/>
      <c r="IG1152" s="459"/>
      <c r="IH1152" s="459"/>
      <c r="II1152" s="459"/>
      <c r="IJ1152" s="459"/>
      <c r="IK1152" s="459"/>
      <c r="IL1152" s="459"/>
      <c r="IM1152" s="459"/>
      <c r="IN1152" s="459"/>
      <c r="IO1152" s="459"/>
      <c r="IP1152" s="459"/>
      <c r="IQ1152" s="459"/>
      <c r="IR1152" s="459"/>
      <c r="IS1152" s="459"/>
      <c r="IT1152" s="459"/>
      <c r="IU1152" s="459"/>
      <c r="IV1152" s="459"/>
      <c r="RS1152" s="252"/>
    </row>
    <row r="1153" spans="1:487" s="461" customFormat="1" ht="18">
      <c r="A1153" s="605" t="s">
        <v>757</v>
      </c>
      <c r="B1153" s="488"/>
      <c r="C1153" s="488"/>
      <c r="D1153" s="461" t="s">
        <v>130</v>
      </c>
      <c r="E1153" s="461">
        <f t="shared" si="18"/>
        <v>2</v>
      </c>
      <c r="F1153" s="524">
        <f t="shared" si="19"/>
        <v>0</v>
      </c>
      <c r="G1153" s="473"/>
      <c r="H1153" s="473"/>
      <c r="I1153" s="473"/>
      <c r="J1153" s="473"/>
      <c r="K1153" s="473"/>
      <c r="L1153" s="509"/>
      <c r="N1153" s="459"/>
      <c r="R1153" s="251"/>
      <c r="T1153" s="459"/>
      <c r="U1153" s="459"/>
      <c r="V1153" s="459"/>
      <c r="AA1153" s="251"/>
      <c r="AC1153" s="459"/>
      <c r="AD1153" s="459"/>
      <c r="AE1153" s="459"/>
      <c r="AJ1153" s="251"/>
      <c r="AL1153" s="459"/>
      <c r="AM1153" s="459"/>
      <c r="AN1153" s="459"/>
      <c r="AS1153" s="251"/>
      <c r="AU1153" s="459"/>
      <c r="AV1153" s="459"/>
      <c r="AW1153" s="459"/>
      <c r="BB1153" s="251"/>
      <c r="BD1153" s="459"/>
      <c r="BE1153" s="459"/>
      <c r="BF1153" s="459"/>
      <c r="BK1153" s="251"/>
      <c r="BM1153" s="459"/>
      <c r="BN1153" s="459"/>
      <c r="BO1153" s="459"/>
      <c r="BT1153" s="251"/>
      <c r="BV1153" s="459"/>
      <c r="BW1153" s="459"/>
      <c r="BX1153" s="459"/>
      <c r="CC1153" s="251"/>
      <c r="CE1153" s="459"/>
      <c r="CF1153" s="459"/>
      <c r="CG1153" s="459"/>
      <c r="CL1153" s="251"/>
      <c r="CN1153" s="459"/>
      <c r="CO1153" s="459"/>
      <c r="CP1153" s="459"/>
      <c r="CU1153" s="251"/>
      <c r="CW1153" s="459"/>
      <c r="CX1153" s="459"/>
      <c r="CY1153" s="459"/>
      <c r="DD1153" s="251"/>
      <c r="DF1153" s="459"/>
      <c r="DG1153" s="459"/>
      <c r="DH1153" s="459"/>
      <c r="DM1153" s="251"/>
      <c r="DO1153" s="459"/>
      <c r="DP1153" s="459"/>
      <c r="DQ1153" s="459"/>
      <c r="DV1153" s="251"/>
      <c r="DX1153" s="459"/>
      <c r="DY1153" s="459"/>
      <c r="DZ1153" s="459"/>
      <c r="EE1153" s="251"/>
      <c r="EG1153" s="459"/>
      <c r="EH1153" s="459"/>
      <c r="EI1153" s="459"/>
      <c r="EN1153" s="251"/>
      <c r="EP1153" s="459"/>
      <c r="EQ1153" s="459"/>
      <c r="ER1153" s="459"/>
      <c r="EW1153" s="251"/>
      <c r="EY1153" s="459"/>
      <c r="EZ1153" s="459"/>
      <c r="FA1153" s="459"/>
      <c r="FF1153" s="251"/>
      <c r="FH1153" s="459"/>
      <c r="FI1153" s="459"/>
      <c r="FJ1153" s="459"/>
      <c r="FO1153" s="251"/>
      <c r="FQ1153" s="459"/>
      <c r="FR1153" s="459"/>
      <c r="FS1153" s="459"/>
      <c r="FX1153" s="251"/>
      <c r="FZ1153" s="459"/>
      <c r="GA1153" s="459"/>
      <c r="GB1153" s="459"/>
      <c r="GG1153" s="251"/>
      <c r="GI1153" s="459"/>
      <c r="GJ1153" s="459"/>
      <c r="GK1153" s="459"/>
      <c r="GP1153" s="251"/>
      <c r="GR1153" s="459"/>
      <c r="GS1153" s="459"/>
      <c r="GT1153" s="459"/>
      <c r="GY1153" s="251"/>
      <c r="HA1153" s="459"/>
      <c r="HB1153" s="459"/>
      <c r="HC1153" s="459"/>
      <c r="HH1153" s="251"/>
      <c r="HJ1153" s="459"/>
      <c r="HK1153" s="459"/>
      <c r="HL1153" s="459"/>
      <c r="HQ1153" s="459"/>
      <c r="HR1153" s="459"/>
      <c r="HS1153" s="459"/>
      <c r="HT1153" s="459"/>
      <c r="HU1153" s="459"/>
      <c r="HV1153" s="459"/>
      <c r="HW1153" s="459"/>
      <c r="HX1153" s="459"/>
      <c r="HY1153" s="459"/>
      <c r="HZ1153" s="459"/>
      <c r="IA1153" s="459"/>
      <c r="IB1153" s="459"/>
      <c r="IC1153" s="459"/>
      <c r="ID1153" s="459"/>
      <c r="IE1153" s="459"/>
      <c r="IF1153" s="459"/>
      <c r="IG1153" s="459"/>
      <c r="IH1153" s="459"/>
      <c r="II1153" s="459"/>
      <c r="IJ1153" s="459"/>
      <c r="IK1153" s="459"/>
      <c r="IL1153" s="459"/>
      <c r="IM1153" s="459"/>
      <c r="IN1153" s="459"/>
      <c r="IO1153" s="459"/>
      <c r="IP1153" s="459"/>
      <c r="IQ1153" s="459"/>
      <c r="IR1153" s="459"/>
      <c r="IS1153" s="459"/>
      <c r="IT1153" s="459"/>
      <c r="IU1153" s="459"/>
      <c r="IV1153" s="459"/>
      <c r="RS1153" s="252"/>
    </row>
    <row r="1154" spans="1:487" s="461" customFormat="1" ht="18">
      <c r="A1154" s="605" t="s">
        <v>1434</v>
      </c>
      <c r="B1154" s="459"/>
      <c r="C1154" s="488"/>
      <c r="D1154" s="606" t="s">
        <v>129</v>
      </c>
      <c r="E1154" s="461">
        <f t="shared" si="18"/>
        <v>0</v>
      </c>
      <c r="F1154" s="524">
        <f t="shared" si="19"/>
        <v>0</v>
      </c>
      <c r="G1154" s="473"/>
      <c r="H1154" s="473"/>
      <c r="I1154" s="473"/>
      <c r="J1154" s="473"/>
      <c r="K1154" s="473"/>
      <c r="L1154" s="509"/>
      <c r="M1154" s="459"/>
      <c r="N1154" s="459"/>
      <c r="R1154" s="251"/>
      <c r="T1154" s="459"/>
      <c r="U1154" s="459"/>
      <c r="V1154" s="459"/>
      <c r="AA1154" s="251"/>
      <c r="AC1154" s="459"/>
      <c r="AD1154" s="459"/>
      <c r="AE1154" s="459"/>
      <c r="AJ1154" s="251"/>
      <c r="AL1154" s="459"/>
      <c r="AM1154" s="459"/>
      <c r="AN1154" s="459"/>
      <c r="AS1154" s="251"/>
      <c r="AU1154" s="459"/>
      <c r="AV1154" s="459"/>
      <c r="AW1154" s="459"/>
      <c r="BB1154" s="251"/>
      <c r="BD1154" s="459"/>
      <c r="BE1154" s="459"/>
      <c r="BF1154" s="459"/>
      <c r="BK1154" s="251"/>
      <c r="BM1154" s="459"/>
      <c r="BN1154" s="459"/>
      <c r="BO1154" s="459"/>
      <c r="BT1154" s="251"/>
      <c r="BV1154" s="459"/>
      <c r="BW1154" s="459"/>
      <c r="BX1154" s="459"/>
      <c r="CC1154" s="251"/>
      <c r="CE1154" s="459"/>
      <c r="CF1154" s="459"/>
      <c r="CG1154" s="459"/>
      <c r="CL1154" s="251"/>
      <c r="CN1154" s="459"/>
      <c r="CO1154" s="459"/>
      <c r="CP1154" s="459"/>
      <c r="CU1154" s="251"/>
      <c r="CW1154" s="459"/>
      <c r="CX1154" s="459"/>
      <c r="CY1154" s="459"/>
      <c r="DD1154" s="251"/>
      <c r="DF1154" s="459"/>
      <c r="DG1154" s="459"/>
      <c r="DH1154" s="459"/>
      <c r="DM1154" s="251"/>
      <c r="DO1154" s="459"/>
      <c r="DP1154" s="459"/>
      <c r="DQ1154" s="459"/>
      <c r="DV1154" s="251"/>
      <c r="DX1154" s="459"/>
      <c r="DY1154" s="459"/>
      <c r="DZ1154" s="459"/>
      <c r="EE1154" s="251"/>
      <c r="EG1154" s="459"/>
      <c r="EH1154" s="459"/>
      <c r="EI1154" s="459"/>
      <c r="EN1154" s="251"/>
      <c r="EP1154" s="459"/>
      <c r="EQ1154" s="459"/>
      <c r="ER1154" s="459"/>
      <c r="EW1154" s="251"/>
      <c r="EY1154" s="459"/>
      <c r="EZ1154" s="459"/>
      <c r="FA1154" s="459"/>
      <c r="FF1154" s="251"/>
      <c r="FH1154" s="459"/>
      <c r="FI1154" s="459"/>
      <c r="FJ1154" s="459"/>
      <c r="FO1154" s="251"/>
      <c r="FQ1154" s="459"/>
      <c r="FR1154" s="459"/>
      <c r="FS1154" s="459"/>
      <c r="FX1154" s="251"/>
      <c r="FZ1154" s="459"/>
      <c r="GA1154" s="459"/>
      <c r="GB1154" s="459"/>
      <c r="GG1154" s="251"/>
      <c r="GI1154" s="459"/>
      <c r="GJ1154" s="459"/>
      <c r="GK1154" s="459"/>
      <c r="GP1154" s="251"/>
      <c r="GR1154" s="459"/>
      <c r="GS1154" s="459"/>
      <c r="GT1154" s="459"/>
      <c r="GY1154" s="251"/>
      <c r="HA1154" s="459"/>
      <c r="HB1154" s="459"/>
      <c r="HC1154" s="459"/>
      <c r="HH1154" s="251"/>
      <c r="HJ1154" s="459"/>
      <c r="HK1154" s="459"/>
      <c r="HL1154" s="459"/>
      <c r="HQ1154" s="459"/>
      <c r="HR1154" s="459"/>
      <c r="HS1154" s="459"/>
      <c r="HT1154" s="459"/>
      <c r="HU1154" s="459"/>
      <c r="HV1154" s="459"/>
      <c r="HW1154" s="459"/>
      <c r="HX1154" s="459"/>
      <c r="HY1154" s="459"/>
      <c r="HZ1154" s="459"/>
      <c r="IA1154" s="459"/>
      <c r="IB1154" s="459"/>
      <c r="IC1154" s="459"/>
      <c r="ID1154" s="459"/>
      <c r="IE1154" s="459"/>
      <c r="IF1154" s="459"/>
      <c r="IG1154" s="459"/>
      <c r="IH1154" s="459"/>
      <c r="II1154" s="459"/>
      <c r="IJ1154" s="459"/>
      <c r="IK1154" s="459"/>
      <c r="IL1154" s="459"/>
      <c r="IM1154" s="459"/>
      <c r="IN1154" s="459"/>
      <c r="IO1154" s="459"/>
      <c r="IP1154" s="459"/>
      <c r="IQ1154" s="459"/>
      <c r="IR1154" s="459"/>
      <c r="IS1154" s="459"/>
      <c r="IT1154" s="459"/>
      <c r="IU1154" s="459"/>
      <c r="IV1154" s="459"/>
      <c r="RS1154" s="252"/>
    </row>
    <row r="1155" spans="1:487" s="461" customFormat="1" ht="18">
      <c r="A1155" s="605" t="s">
        <v>2455</v>
      </c>
      <c r="B1155" s="459"/>
      <c r="C1155" s="488"/>
      <c r="D1155" s="606" t="s">
        <v>129</v>
      </c>
      <c r="E1155" s="461">
        <f t="shared" si="18"/>
        <v>0</v>
      </c>
      <c r="F1155" s="524">
        <f t="shared" si="19"/>
        <v>0</v>
      </c>
      <c r="G1155" s="473"/>
      <c r="H1155" s="473"/>
      <c r="I1155" s="473"/>
      <c r="J1155" s="473"/>
      <c r="K1155" s="473"/>
      <c r="L1155" s="509"/>
      <c r="M1155" s="459"/>
      <c r="N1155" s="459"/>
      <c r="R1155" s="251"/>
      <c r="T1155" s="459"/>
      <c r="U1155" s="459"/>
      <c r="V1155" s="459"/>
      <c r="AA1155" s="251"/>
      <c r="AC1155" s="459"/>
      <c r="AD1155" s="459"/>
      <c r="AE1155" s="459"/>
      <c r="AJ1155" s="251"/>
      <c r="AL1155" s="459"/>
      <c r="AM1155" s="459"/>
      <c r="AN1155" s="459"/>
      <c r="AS1155" s="251"/>
      <c r="AU1155" s="459"/>
      <c r="AV1155" s="459"/>
      <c r="AW1155" s="459"/>
      <c r="BB1155" s="251"/>
      <c r="BD1155" s="459"/>
      <c r="BE1155" s="459"/>
      <c r="BF1155" s="459"/>
      <c r="BK1155" s="251"/>
      <c r="BM1155" s="459"/>
      <c r="BN1155" s="459"/>
      <c r="BO1155" s="459"/>
      <c r="BT1155" s="251"/>
      <c r="BV1155" s="459"/>
      <c r="BW1155" s="459"/>
      <c r="BX1155" s="459"/>
      <c r="CC1155" s="251"/>
      <c r="CE1155" s="459"/>
      <c r="CF1155" s="459"/>
      <c r="CG1155" s="459"/>
      <c r="CL1155" s="251"/>
      <c r="CN1155" s="459"/>
      <c r="CO1155" s="459"/>
      <c r="CP1155" s="459"/>
      <c r="CU1155" s="251"/>
      <c r="CW1155" s="459"/>
      <c r="CX1155" s="459"/>
      <c r="CY1155" s="459"/>
      <c r="DD1155" s="251"/>
      <c r="DF1155" s="459"/>
      <c r="DG1155" s="459"/>
      <c r="DH1155" s="459"/>
      <c r="DM1155" s="251"/>
      <c r="DO1155" s="459"/>
      <c r="DP1155" s="459"/>
      <c r="DQ1155" s="459"/>
      <c r="DV1155" s="251"/>
      <c r="DX1155" s="459"/>
      <c r="DY1155" s="459"/>
      <c r="DZ1155" s="459"/>
      <c r="EE1155" s="251"/>
      <c r="EG1155" s="459"/>
      <c r="EH1155" s="459"/>
      <c r="EI1155" s="459"/>
      <c r="EN1155" s="251"/>
      <c r="EP1155" s="459"/>
      <c r="EQ1155" s="459"/>
      <c r="ER1155" s="459"/>
      <c r="EW1155" s="251"/>
      <c r="EY1155" s="459"/>
      <c r="EZ1155" s="459"/>
      <c r="FA1155" s="459"/>
      <c r="FF1155" s="251"/>
      <c r="FH1155" s="459"/>
      <c r="FI1155" s="459"/>
      <c r="FJ1155" s="459"/>
      <c r="FO1155" s="251"/>
      <c r="FQ1155" s="459"/>
      <c r="FR1155" s="459"/>
      <c r="FS1155" s="459"/>
      <c r="FX1155" s="251"/>
      <c r="FZ1155" s="459"/>
      <c r="GA1155" s="459"/>
      <c r="GB1155" s="459"/>
      <c r="GG1155" s="251"/>
      <c r="GI1155" s="459"/>
      <c r="GJ1155" s="459"/>
      <c r="GK1155" s="459"/>
      <c r="GP1155" s="251"/>
      <c r="GR1155" s="459"/>
      <c r="GS1155" s="459"/>
      <c r="GT1155" s="459"/>
      <c r="GY1155" s="251"/>
      <c r="HA1155" s="459"/>
      <c r="HB1155" s="459"/>
      <c r="HC1155" s="459"/>
      <c r="HH1155" s="251"/>
      <c r="HJ1155" s="459"/>
      <c r="HK1155" s="459"/>
      <c r="HL1155" s="459"/>
      <c r="HQ1155" s="459"/>
      <c r="HR1155" s="459"/>
      <c r="HS1155" s="459"/>
      <c r="HT1155" s="459"/>
      <c r="HU1155" s="459"/>
      <c r="HV1155" s="459"/>
      <c r="HW1155" s="459"/>
      <c r="HX1155" s="459"/>
      <c r="HY1155" s="459"/>
      <c r="HZ1155" s="459"/>
      <c r="IA1155" s="459"/>
      <c r="IB1155" s="459"/>
      <c r="IC1155" s="459"/>
      <c r="ID1155" s="459"/>
      <c r="IE1155" s="459"/>
      <c r="IF1155" s="459"/>
      <c r="IG1155" s="459"/>
      <c r="IH1155" s="459"/>
      <c r="II1155" s="459"/>
      <c r="IJ1155" s="459"/>
      <c r="IK1155" s="459"/>
      <c r="IL1155" s="459"/>
      <c r="IM1155" s="459"/>
      <c r="IN1155" s="459"/>
      <c r="IO1155" s="459"/>
      <c r="IP1155" s="459"/>
      <c r="IQ1155" s="459"/>
      <c r="IR1155" s="459"/>
      <c r="IS1155" s="459"/>
      <c r="IT1155" s="459"/>
      <c r="IU1155" s="459"/>
      <c r="IV1155" s="459"/>
      <c r="RS1155" s="252"/>
    </row>
    <row r="1156" spans="1:487" s="461" customFormat="1" ht="18">
      <c r="A1156" s="605" t="s">
        <v>1469</v>
      </c>
      <c r="B1156" s="459"/>
      <c r="C1156" s="488"/>
      <c r="D1156" s="606" t="s">
        <v>129</v>
      </c>
      <c r="E1156" s="461">
        <f t="shared" si="18"/>
        <v>0</v>
      </c>
      <c r="F1156" s="524">
        <f t="shared" si="19"/>
        <v>0</v>
      </c>
      <c r="G1156" s="473"/>
      <c r="H1156" s="473"/>
      <c r="I1156" s="473"/>
      <c r="J1156" s="473"/>
      <c r="K1156" s="473"/>
      <c r="L1156" s="509"/>
      <c r="M1156" s="459"/>
      <c r="N1156" s="459"/>
      <c r="R1156" s="251"/>
      <c r="T1156" s="459"/>
      <c r="U1156" s="459"/>
      <c r="V1156" s="459"/>
      <c r="AA1156" s="251"/>
      <c r="AC1156" s="459"/>
      <c r="AD1156" s="459"/>
      <c r="AE1156" s="459"/>
      <c r="AJ1156" s="251"/>
      <c r="AL1156" s="459"/>
      <c r="AM1156" s="459"/>
      <c r="AN1156" s="459"/>
      <c r="AS1156" s="251"/>
      <c r="AU1156" s="459"/>
      <c r="AV1156" s="459"/>
      <c r="AW1156" s="459"/>
      <c r="BB1156" s="251"/>
      <c r="BD1156" s="459"/>
      <c r="BE1156" s="459"/>
      <c r="BF1156" s="459"/>
      <c r="BK1156" s="251"/>
      <c r="BM1156" s="459"/>
      <c r="BN1156" s="459"/>
      <c r="BO1156" s="459"/>
      <c r="BT1156" s="251"/>
      <c r="BV1156" s="459"/>
      <c r="BW1156" s="459"/>
      <c r="BX1156" s="459"/>
      <c r="CC1156" s="251"/>
      <c r="CE1156" s="459"/>
      <c r="CF1156" s="459"/>
      <c r="CG1156" s="459"/>
      <c r="CL1156" s="251"/>
      <c r="CN1156" s="459"/>
      <c r="CO1156" s="459"/>
      <c r="CP1156" s="459"/>
      <c r="CU1156" s="251"/>
      <c r="CW1156" s="459"/>
      <c r="CX1156" s="459"/>
      <c r="CY1156" s="459"/>
      <c r="DD1156" s="251"/>
      <c r="DF1156" s="459"/>
      <c r="DG1156" s="459"/>
      <c r="DH1156" s="459"/>
      <c r="DM1156" s="251"/>
      <c r="DO1156" s="459"/>
      <c r="DP1156" s="459"/>
      <c r="DQ1156" s="459"/>
      <c r="DV1156" s="251"/>
      <c r="DX1156" s="459"/>
      <c r="DY1156" s="459"/>
      <c r="DZ1156" s="459"/>
      <c r="EE1156" s="251"/>
      <c r="EG1156" s="459"/>
      <c r="EH1156" s="459"/>
      <c r="EI1156" s="459"/>
      <c r="EN1156" s="251"/>
      <c r="EP1156" s="459"/>
      <c r="EQ1156" s="459"/>
      <c r="ER1156" s="459"/>
      <c r="EW1156" s="251"/>
      <c r="EY1156" s="459"/>
      <c r="EZ1156" s="459"/>
      <c r="FA1156" s="459"/>
      <c r="FF1156" s="251"/>
      <c r="FH1156" s="459"/>
      <c r="FI1156" s="459"/>
      <c r="FJ1156" s="459"/>
      <c r="FO1156" s="251"/>
      <c r="FQ1156" s="459"/>
      <c r="FR1156" s="459"/>
      <c r="FS1156" s="459"/>
      <c r="FX1156" s="251"/>
      <c r="FZ1156" s="459"/>
      <c r="GA1156" s="459"/>
      <c r="GB1156" s="459"/>
      <c r="GG1156" s="251"/>
      <c r="GI1156" s="459"/>
      <c r="GJ1156" s="459"/>
      <c r="GK1156" s="459"/>
      <c r="GP1156" s="251"/>
      <c r="GR1156" s="459"/>
      <c r="GS1156" s="459"/>
      <c r="GT1156" s="459"/>
      <c r="GY1156" s="251"/>
      <c r="HA1156" s="459"/>
      <c r="HB1156" s="459"/>
      <c r="HC1156" s="459"/>
      <c r="HH1156" s="251"/>
      <c r="HJ1156" s="459"/>
      <c r="HK1156" s="459"/>
      <c r="HL1156" s="459"/>
      <c r="HQ1156" s="459"/>
      <c r="HR1156" s="459"/>
      <c r="HS1156" s="459"/>
      <c r="HT1156" s="459"/>
      <c r="HU1156" s="459"/>
      <c r="HV1156" s="459"/>
      <c r="HW1156" s="459"/>
      <c r="HX1156" s="459"/>
      <c r="HY1156" s="459"/>
      <c r="HZ1156" s="459"/>
      <c r="IA1156" s="459"/>
      <c r="IB1156" s="459"/>
      <c r="IC1156" s="459"/>
      <c r="ID1156" s="459"/>
      <c r="IE1156" s="459"/>
      <c r="IF1156" s="459"/>
      <c r="IG1156" s="459"/>
      <c r="IH1156" s="459"/>
      <c r="II1156" s="459"/>
      <c r="IJ1156" s="459"/>
      <c r="IK1156" s="459"/>
      <c r="IL1156" s="459"/>
      <c r="IM1156" s="459"/>
      <c r="IN1156" s="459"/>
      <c r="IO1156" s="459"/>
      <c r="IP1156" s="459"/>
      <c r="IQ1156" s="459"/>
      <c r="IR1156" s="459"/>
      <c r="IS1156" s="459"/>
      <c r="IT1156" s="459"/>
      <c r="IU1156" s="459"/>
      <c r="IV1156" s="459"/>
      <c r="RS1156" s="252"/>
    </row>
    <row r="1157" spans="1:487" s="461" customFormat="1" ht="18">
      <c r="A1157" s="605" t="s">
        <v>2456</v>
      </c>
      <c r="B1157" s="459"/>
      <c r="C1157" s="488"/>
      <c r="D1157" s="606" t="s">
        <v>129</v>
      </c>
      <c r="E1157" s="461">
        <f t="shared" si="18"/>
        <v>0</v>
      </c>
      <c r="F1157" s="524">
        <f t="shared" si="19"/>
        <v>0</v>
      </c>
      <c r="G1157" s="473"/>
      <c r="H1157" s="473"/>
      <c r="I1157" s="473"/>
      <c r="J1157" s="473"/>
      <c r="K1157" s="473"/>
      <c r="L1157" s="509"/>
      <c r="M1157" s="459"/>
      <c r="N1157" s="459"/>
      <c r="R1157" s="251"/>
      <c r="T1157" s="459"/>
      <c r="U1157" s="459"/>
      <c r="V1157" s="459"/>
      <c r="AA1157" s="251"/>
      <c r="AC1157" s="459"/>
      <c r="AD1157" s="459"/>
      <c r="AE1157" s="459"/>
      <c r="AJ1157" s="251"/>
      <c r="AL1157" s="459"/>
      <c r="AM1157" s="459"/>
      <c r="AN1157" s="459"/>
      <c r="AS1157" s="251"/>
      <c r="AU1157" s="459"/>
      <c r="AV1157" s="459"/>
      <c r="AW1157" s="459"/>
      <c r="BB1157" s="251"/>
      <c r="BD1157" s="459"/>
      <c r="BE1157" s="459"/>
      <c r="BF1157" s="459"/>
      <c r="BK1157" s="251"/>
      <c r="BM1157" s="459"/>
      <c r="BN1157" s="459"/>
      <c r="BO1157" s="459"/>
      <c r="BT1157" s="251"/>
      <c r="BV1157" s="459"/>
      <c r="BW1157" s="459"/>
      <c r="BX1157" s="459"/>
      <c r="CC1157" s="251"/>
      <c r="CE1157" s="459"/>
      <c r="CF1157" s="459"/>
      <c r="CG1157" s="459"/>
      <c r="CL1157" s="251"/>
      <c r="CN1157" s="459"/>
      <c r="CO1157" s="459"/>
      <c r="CP1157" s="459"/>
      <c r="CU1157" s="251"/>
      <c r="CW1157" s="459"/>
      <c r="CX1157" s="459"/>
      <c r="CY1157" s="459"/>
      <c r="DD1157" s="251"/>
      <c r="DF1157" s="459"/>
      <c r="DG1157" s="459"/>
      <c r="DH1157" s="459"/>
      <c r="DM1157" s="251"/>
      <c r="DO1157" s="459"/>
      <c r="DP1157" s="459"/>
      <c r="DQ1157" s="459"/>
      <c r="DV1157" s="251"/>
      <c r="DX1157" s="459"/>
      <c r="DY1157" s="459"/>
      <c r="DZ1157" s="459"/>
      <c r="EE1157" s="251"/>
      <c r="EG1157" s="459"/>
      <c r="EH1157" s="459"/>
      <c r="EI1157" s="459"/>
      <c r="EN1157" s="251"/>
      <c r="EP1157" s="459"/>
      <c r="EQ1157" s="459"/>
      <c r="ER1157" s="459"/>
      <c r="EW1157" s="251"/>
      <c r="EY1157" s="459"/>
      <c r="EZ1157" s="459"/>
      <c r="FA1157" s="459"/>
      <c r="FF1157" s="251"/>
      <c r="FH1157" s="459"/>
      <c r="FI1157" s="459"/>
      <c r="FJ1157" s="459"/>
      <c r="FO1157" s="251"/>
      <c r="FQ1157" s="459"/>
      <c r="FR1157" s="459"/>
      <c r="FS1157" s="459"/>
      <c r="FX1157" s="251"/>
      <c r="FZ1157" s="459"/>
      <c r="GA1157" s="459"/>
      <c r="GB1157" s="459"/>
      <c r="GG1157" s="251"/>
      <c r="GI1157" s="459"/>
      <c r="GJ1157" s="459"/>
      <c r="GK1157" s="459"/>
      <c r="GP1157" s="251"/>
      <c r="GR1157" s="459"/>
      <c r="GS1157" s="459"/>
      <c r="GT1157" s="459"/>
      <c r="GY1157" s="251"/>
      <c r="HA1157" s="459"/>
      <c r="HB1157" s="459"/>
      <c r="HC1157" s="459"/>
      <c r="HH1157" s="251"/>
      <c r="HJ1157" s="459"/>
      <c r="HK1157" s="459"/>
      <c r="HL1157" s="459"/>
      <c r="HQ1157" s="459"/>
      <c r="HR1157" s="459"/>
      <c r="HS1157" s="459"/>
      <c r="HT1157" s="459"/>
      <c r="HU1157" s="459"/>
      <c r="HV1157" s="459"/>
      <c r="HW1157" s="459"/>
      <c r="HX1157" s="459"/>
      <c r="HY1157" s="459"/>
      <c r="HZ1157" s="459"/>
      <c r="IA1157" s="459"/>
      <c r="IB1157" s="459"/>
      <c r="IC1157" s="459"/>
      <c r="ID1157" s="459"/>
      <c r="IE1157" s="459"/>
      <c r="IF1157" s="459"/>
      <c r="IG1157" s="459"/>
      <c r="IH1157" s="459"/>
      <c r="II1157" s="459"/>
      <c r="IJ1157" s="459"/>
      <c r="IK1157" s="459"/>
      <c r="IL1157" s="459"/>
      <c r="IM1157" s="459"/>
      <c r="IN1157" s="459"/>
      <c r="IO1157" s="459"/>
      <c r="IP1157" s="459"/>
      <c r="IQ1157" s="459"/>
      <c r="IR1157" s="459"/>
      <c r="IS1157" s="459"/>
      <c r="IT1157" s="459"/>
      <c r="IU1157" s="459"/>
      <c r="IV1157" s="459"/>
      <c r="RS1157" s="252"/>
    </row>
    <row r="1158" spans="1:487" s="461" customFormat="1" ht="18">
      <c r="A1158" s="605" t="s">
        <v>934</v>
      </c>
      <c r="B1158" s="459"/>
      <c r="C1158" s="488"/>
      <c r="D1158" s="606" t="s">
        <v>129</v>
      </c>
      <c r="E1158" s="461">
        <f t="shared" si="18"/>
        <v>0</v>
      </c>
      <c r="F1158" s="524">
        <f t="shared" si="19"/>
        <v>1</v>
      </c>
      <c r="G1158" s="473"/>
      <c r="H1158" s="473"/>
      <c r="I1158" s="473">
        <v>1</v>
      </c>
      <c r="J1158" s="473"/>
      <c r="K1158" s="473"/>
      <c r="L1158" s="509"/>
      <c r="M1158" s="459"/>
      <c r="N1158" s="459"/>
      <c r="R1158" s="251"/>
      <c r="T1158" s="459"/>
      <c r="U1158" s="459"/>
      <c r="V1158" s="459"/>
      <c r="AA1158" s="251"/>
      <c r="AC1158" s="459"/>
      <c r="AD1158" s="459"/>
      <c r="AE1158" s="459"/>
      <c r="AJ1158" s="251"/>
      <c r="AL1158" s="459"/>
      <c r="AM1158" s="459"/>
      <c r="AN1158" s="459"/>
      <c r="AS1158" s="251"/>
      <c r="AU1158" s="459"/>
      <c r="AV1158" s="459"/>
      <c r="AW1158" s="459"/>
      <c r="BB1158" s="251"/>
      <c r="BD1158" s="459"/>
      <c r="BE1158" s="459"/>
      <c r="BF1158" s="459"/>
      <c r="BK1158" s="251"/>
      <c r="BM1158" s="459"/>
      <c r="BN1158" s="459"/>
      <c r="BO1158" s="459"/>
      <c r="BT1158" s="251"/>
      <c r="BV1158" s="459"/>
      <c r="BW1158" s="459"/>
      <c r="BX1158" s="459"/>
      <c r="CC1158" s="251"/>
      <c r="CE1158" s="459"/>
      <c r="CF1158" s="459"/>
      <c r="CG1158" s="459"/>
      <c r="CL1158" s="251"/>
      <c r="CN1158" s="459"/>
      <c r="CO1158" s="459"/>
      <c r="CP1158" s="459"/>
      <c r="CU1158" s="251"/>
      <c r="CW1158" s="459"/>
      <c r="CX1158" s="459"/>
      <c r="CY1158" s="459"/>
      <c r="DD1158" s="251"/>
      <c r="DF1158" s="459"/>
      <c r="DG1158" s="459"/>
      <c r="DH1158" s="459"/>
      <c r="DM1158" s="251"/>
      <c r="DO1158" s="459"/>
      <c r="DP1158" s="459"/>
      <c r="DQ1158" s="459"/>
      <c r="DV1158" s="251"/>
      <c r="DX1158" s="459"/>
      <c r="DY1158" s="459"/>
      <c r="DZ1158" s="459"/>
      <c r="EE1158" s="251"/>
      <c r="EG1158" s="459"/>
      <c r="EH1158" s="459"/>
      <c r="EI1158" s="459"/>
      <c r="EN1158" s="251"/>
      <c r="EP1158" s="459"/>
      <c r="EQ1158" s="459"/>
      <c r="ER1158" s="459"/>
      <c r="EW1158" s="251"/>
      <c r="EY1158" s="459"/>
      <c r="EZ1158" s="459"/>
      <c r="FA1158" s="459"/>
      <c r="FF1158" s="251"/>
      <c r="FH1158" s="459"/>
      <c r="FI1158" s="459"/>
      <c r="FJ1158" s="459"/>
      <c r="FO1158" s="251"/>
      <c r="FQ1158" s="459"/>
      <c r="FR1158" s="459"/>
      <c r="FS1158" s="459"/>
      <c r="FX1158" s="251"/>
      <c r="FZ1158" s="459"/>
      <c r="GA1158" s="459"/>
      <c r="GB1158" s="459"/>
      <c r="GG1158" s="251"/>
      <c r="GI1158" s="459"/>
      <c r="GJ1158" s="459"/>
      <c r="GK1158" s="459"/>
      <c r="GP1158" s="251"/>
      <c r="GR1158" s="459"/>
      <c r="GS1158" s="459"/>
      <c r="GT1158" s="459"/>
      <c r="GY1158" s="251"/>
      <c r="HA1158" s="459"/>
      <c r="HB1158" s="459"/>
      <c r="HC1158" s="459"/>
      <c r="HH1158" s="251"/>
      <c r="HJ1158" s="459"/>
      <c r="HK1158" s="459"/>
      <c r="HL1158" s="459"/>
      <c r="HQ1158" s="459"/>
      <c r="HR1158" s="459"/>
      <c r="HS1158" s="459"/>
      <c r="HT1158" s="459"/>
      <c r="HU1158" s="459"/>
      <c r="HV1158" s="459"/>
      <c r="HW1158" s="459"/>
      <c r="HX1158" s="459"/>
      <c r="HY1158" s="459"/>
      <c r="HZ1158" s="459"/>
      <c r="IA1158" s="459"/>
      <c r="IB1158" s="459"/>
      <c r="IC1158" s="459"/>
      <c r="ID1158" s="459"/>
      <c r="IE1158" s="459"/>
      <c r="IF1158" s="459"/>
      <c r="IG1158" s="459"/>
      <c r="IH1158" s="459"/>
      <c r="II1158" s="459"/>
      <c r="IJ1158" s="459"/>
      <c r="IK1158" s="459"/>
      <c r="IL1158" s="459"/>
      <c r="IM1158" s="459"/>
      <c r="IN1158" s="459"/>
      <c r="IO1158" s="459"/>
      <c r="IP1158" s="459"/>
      <c r="IQ1158" s="459"/>
      <c r="IR1158" s="459"/>
      <c r="IS1158" s="459"/>
      <c r="IT1158" s="459"/>
      <c r="IU1158" s="459"/>
      <c r="IV1158" s="459"/>
      <c r="RS1158" s="252"/>
    </row>
    <row r="1159" spans="1:487" s="461" customFormat="1" ht="18">
      <c r="A1159" s="605" t="s">
        <v>941</v>
      </c>
      <c r="B1159" s="488"/>
      <c r="C1159" s="488"/>
      <c r="D1159" s="461" t="s">
        <v>132</v>
      </c>
      <c r="E1159" s="461">
        <f t="shared" si="18"/>
        <v>0</v>
      </c>
      <c r="F1159" s="524">
        <f t="shared" si="19"/>
        <v>0</v>
      </c>
      <c r="G1159" s="473"/>
      <c r="H1159" s="473"/>
      <c r="I1159" s="473"/>
      <c r="J1159" s="473"/>
      <c r="K1159" s="473"/>
      <c r="L1159" s="459"/>
      <c r="M1159" s="459"/>
      <c r="N1159" s="459"/>
      <c r="R1159" s="251"/>
      <c r="T1159" s="459"/>
      <c r="U1159" s="459"/>
      <c r="V1159" s="459"/>
      <c r="AA1159" s="251"/>
      <c r="AC1159" s="459"/>
      <c r="AD1159" s="459"/>
      <c r="AE1159" s="459"/>
      <c r="AJ1159" s="251"/>
      <c r="AL1159" s="459"/>
      <c r="AM1159" s="459"/>
      <c r="AN1159" s="459"/>
      <c r="AS1159" s="251"/>
      <c r="AU1159" s="459"/>
      <c r="AV1159" s="459"/>
      <c r="AW1159" s="459"/>
      <c r="BB1159" s="251"/>
      <c r="BD1159" s="459"/>
      <c r="BE1159" s="459"/>
      <c r="BF1159" s="459"/>
      <c r="BK1159" s="251"/>
      <c r="BM1159" s="459"/>
      <c r="BN1159" s="459"/>
      <c r="BO1159" s="459"/>
      <c r="BT1159" s="251"/>
      <c r="BV1159" s="459"/>
      <c r="BW1159" s="459"/>
      <c r="BX1159" s="459"/>
      <c r="CC1159" s="251"/>
      <c r="CE1159" s="459"/>
      <c r="CF1159" s="459"/>
      <c r="CG1159" s="459"/>
      <c r="CL1159" s="251"/>
      <c r="CN1159" s="459"/>
      <c r="CO1159" s="459"/>
      <c r="CP1159" s="459"/>
      <c r="CU1159" s="251"/>
      <c r="CW1159" s="459"/>
      <c r="CX1159" s="459"/>
      <c r="CY1159" s="459"/>
      <c r="DD1159" s="251"/>
      <c r="DF1159" s="459"/>
      <c r="DG1159" s="459"/>
      <c r="DH1159" s="459"/>
      <c r="DM1159" s="251"/>
      <c r="DO1159" s="459"/>
      <c r="DP1159" s="459"/>
      <c r="DQ1159" s="459"/>
      <c r="DV1159" s="251"/>
      <c r="DX1159" s="459"/>
      <c r="DY1159" s="459"/>
      <c r="DZ1159" s="459"/>
      <c r="EE1159" s="251"/>
      <c r="EG1159" s="459"/>
      <c r="EH1159" s="459"/>
      <c r="EI1159" s="459"/>
      <c r="EN1159" s="251"/>
      <c r="EP1159" s="459"/>
      <c r="EQ1159" s="459"/>
      <c r="ER1159" s="459"/>
      <c r="EW1159" s="251"/>
      <c r="EY1159" s="459"/>
      <c r="EZ1159" s="459"/>
      <c r="FA1159" s="459"/>
      <c r="FF1159" s="251"/>
      <c r="FH1159" s="459"/>
      <c r="FI1159" s="459"/>
      <c r="FJ1159" s="459"/>
      <c r="FO1159" s="251"/>
      <c r="FQ1159" s="459"/>
      <c r="FR1159" s="459"/>
      <c r="FS1159" s="459"/>
      <c r="FX1159" s="251"/>
      <c r="FZ1159" s="459"/>
      <c r="GA1159" s="459"/>
      <c r="GB1159" s="459"/>
      <c r="GG1159" s="251"/>
      <c r="GI1159" s="459"/>
      <c r="GJ1159" s="459"/>
      <c r="GK1159" s="459"/>
      <c r="GP1159" s="251"/>
      <c r="GR1159" s="459"/>
      <c r="GS1159" s="459"/>
      <c r="GT1159" s="459"/>
      <c r="GY1159" s="251"/>
      <c r="HA1159" s="459"/>
      <c r="HB1159" s="459"/>
      <c r="HC1159" s="459"/>
      <c r="HH1159" s="251"/>
      <c r="HJ1159" s="459"/>
      <c r="HK1159" s="459"/>
      <c r="HL1159" s="459"/>
      <c r="HQ1159" s="459"/>
      <c r="HR1159" s="459"/>
      <c r="HS1159" s="459"/>
      <c r="HT1159" s="459"/>
      <c r="HU1159" s="459"/>
      <c r="HV1159" s="459"/>
      <c r="HW1159" s="459"/>
      <c r="HX1159" s="459"/>
      <c r="HY1159" s="459"/>
      <c r="HZ1159" s="459"/>
      <c r="IA1159" s="459"/>
      <c r="IB1159" s="459"/>
      <c r="IC1159" s="459"/>
      <c r="ID1159" s="459"/>
      <c r="IE1159" s="459"/>
      <c r="IF1159" s="459"/>
      <c r="IG1159" s="459"/>
      <c r="IH1159" s="459"/>
      <c r="II1159" s="459"/>
      <c r="IJ1159" s="459"/>
      <c r="IK1159" s="459"/>
      <c r="IL1159" s="459"/>
      <c r="IM1159" s="459"/>
      <c r="IN1159" s="459"/>
      <c r="IO1159" s="459"/>
      <c r="IP1159" s="459"/>
      <c r="IQ1159" s="459"/>
      <c r="IR1159" s="459"/>
      <c r="IS1159" s="459"/>
      <c r="IT1159" s="459"/>
      <c r="IU1159" s="459"/>
      <c r="IV1159" s="459"/>
      <c r="RS1159" s="252"/>
    </row>
    <row r="1160" spans="1:487" s="461" customFormat="1" ht="18">
      <c r="A1160" s="605" t="s">
        <v>2351</v>
      </c>
      <c r="B1160" s="459"/>
      <c r="C1160" s="488"/>
      <c r="D1160" s="606" t="s">
        <v>129</v>
      </c>
      <c r="E1160" s="461">
        <f t="shared" si="18"/>
        <v>4</v>
      </c>
      <c r="F1160" s="524">
        <f t="shared" si="19"/>
        <v>0</v>
      </c>
      <c r="G1160" s="473"/>
      <c r="H1160" s="473"/>
      <c r="I1160" s="473"/>
      <c r="J1160" s="473"/>
      <c r="K1160" s="473"/>
      <c r="L1160" s="459"/>
      <c r="M1160" s="459"/>
      <c r="N1160" s="459"/>
      <c r="R1160" s="251"/>
      <c r="T1160" s="459"/>
      <c r="U1160" s="459"/>
      <c r="V1160" s="459"/>
      <c r="AA1160" s="251"/>
      <c r="AC1160" s="459"/>
      <c r="AD1160" s="459"/>
      <c r="AE1160" s="459"/>
      <c r="AJ1160" s="251"/>
      <c r="AL1160" s="459"/>
      <c r="AM1160" s="459"/>
      <c r="AN1160" s="459"/>
      <c r="AS1160" s="251"/>
      <c r="AU1160" s="459"/>
      <c r="AV1160" s="459"/>
      <c r="AW1160" s="459"/>
      <c r="BB1160" s="251"/>
      <c r="BD1160" s="459"/>
      <c r="BE1160" s="459"/>
      <c r="BF1160" s="459"/>
      <c r="BK1160" s="251"/>
      <c r="BM1160" s="459"/>
      <c r="BN1160" s="459"/>
      <c r="BO1160" s="459"/>
      <c r="BT1160" s="251"/>
      <c r="BV1160" s="459"/>
      <c r="BW1160" s="459"/>
      <c r="BX1160" s="459"/>
      <c r="CC1160" s="251"/>
      <c r="CE1160" s="459"/>
      <c r="CF1160" s="459"/>
      <c r="CG1160" s="459"/>
      <c r="CL1160" s="251"/>
      <c r="CN1160" s="459"/>
      <c r="CO1160" s="459"/>
      <c r="CP1160" s="459"/>
      <c r="CU1160" s="251"/>
      <c r="CW1160" s="459"/>
      <c r="CX1160" s="459"/>
      <c r="CY1160" s="459"/>
      <c r="DD1160" s="251"/>
      <c r="DF1160" s="459"/>
      <c r="DG1160" s="459"/>
      <c r="DH1160" s="459"/>
      <c r="DM1160" s="251"/>
      <c r="DO1160" s="459"/>
      <c r="DP1160" s="459"/>
      <c r="DQ1160" s="459"/>
      <c r="DV1160" s="251"/>
      <c r="DX1160" s="459"/>
      <c r="DY1160" s="459"/>
      <c r="DZ1160" s="459"/>
      <c r="EE1160" s="251"/>
      <c r="EG1160" s="459"/>
      <c r="EH1160" s="459"/>
      <c r="EI1160" s="459"/>
      <c r="EN1160" s="251"/>
      <c r="EP1160" s="459"/>
      <c r="EQ1160" s="459"/>
      <c r="ER1160" s="459"/>
      <c r="EW1160" s="251"/>
      <c r="EY1160" s="459"/>
      <c r="EZ1160" s="459"/>
      <c r="FA1160" s="459"/>
      <c r="FF1160" s="251"/>
      <c r="FH1160" s="459"/>
      <c r="FI1160" s="459"/>
      <c r="FJ1160" s="459"/>
      <c r="FO1160" s="251"/>
      <c r="FQ1160" s="459"/>
      <c r="FR1160" s="459"/>
      <c r="FS1160" s="459"/>
      <c r="FX1160" s="251"/>
      <c r="FZ1160" s="459"/>
      <c r="GA1160" s="459"/>
      <c r="GB1160" s="459"/>
      <c r="GG1160" s="251"/>
      <c r="GI1160" s="459"/>
      <c r="GJ1160" s="459"/>
      <c r="GK1160" s="459"/>
      <c r="GP1160" s="251"/>
      <c r="GR1160" s="459"/>
      <c r="GS1160" s="459"/>
      <c r="GT1160" s="459"/>
      <c r="GY1160" s="251"/>
      <c r="HA1160" s="459"/>
      <c r="HB1160" s="459"/>
      <c r="HC1160" s="459"/>
      <c r="HH1160" s="251"/>
      <c r="HJ1160" s="459"/>
      <c r="HK1160" s="459"/>
      <c r="HL1160" s="459"/>
      <c r="HQ1160" s="459"/>
      <c r="HR1160" s="459"/>
      <c r="HS1160" s="459"/>
      <c r="HT1160" s="459"/>
      <c r="HU1160" s="459"/>
      <c r="HV1160" s="459"/>
      <c r="HW1160" s="459"/>
      <c r="HX1160" s="459"/>
      <c r="HY1160" s="459"/>
      <c r="HZ1160" s="459"/>
      <c r="IA1160" s="459"/>
      <c r="IB1160" s="459"/>
      <c r="IC1160" s="459"/>
      <c r="ID1160" s="459"/>
      <c r="IE1160" s="459"/>
      <c r="IF1160" s="459"/>
      <c r="IG1160" s="459"/>
      <c r="IH1160" s="459"/>
      <c r="II1160" s="459"/>
      <c r="IJ1160" s="459"/>
      <c r="IK1160" s="459"/>
      <c r="IL1160" s="459"/>
      <c r="IM1160" s="459"/>
      <c r="IN1160" s="459"/>
      <c r="IO1160" s="459"/>
      <c r="IP1160" s="459"/>
      <c r="IQ1160" s="459"/>
      <c r="IR1160" s="459"/>
      <c r="IS1160" s="459"/>
      <c r="IT1160" s="459"/>
      <c r="IU1160" s="459"/>
      <c r="IV1160" s="459"/>
      <c r="RS1160" s="252"/>
    </row>
    <row r="1161" spans="1:487" s="461" customFormat="1" ht="18">
      <c r="A1161" s="605" t="s">
        <v>1376</v>
      </c>
      <c r="B1161" s="488"/>
      <c r="C1161" s="488"/>
      <c r="D1161" s="461" t="s">
        <v>132</v>
      </c>
      <c r="E1161" s="461">
        <f t="shared" si="18"/>
        <v>0</v>
      </c>
      <c r="F1161" s="524">
        <f t="shared" si="19"/>
        <v>0</v>
      </c>
      <c r="G1161" s="473"/>
      <c r="H1161" s="473"/>
      <c r="I1161" s="473"/>
      <c r="J1161" s="473"/>
      <c r="K1161" s="473"/>
      <c r="L1161" s="459"/>
      <c r="N1161" s="459"/>
      <c r="R1161" s="251"/>
      <c r="T1161" s="459"/>
      <c r="U1161" s="459"/>
      <c r="V1161" s="459"/>
      <c r="AA1161" s="251"/>
      <c r="AC1161" s="459"/>
      <c r="AD1161" s="459"/>
      <c r="AE1161" s="459"/>
      <c r="AJ1161" s="251"/>
      <c r="AL1161" s="459"/>
      <c r="AM1161" s="459"/>
      <c r="AN1161" s="459"/>
      <c r="AS1161" s="251"/>
      <c r="AU1161" s="459"/>
      <c r="AV1161" s="459"/>
      <c r="AW1161" s="459"/>
      <c r="BB1161" s="251"/>
      <c r="BD1161" s="459"/>
      <c r="BE1161" s="459"/>
      <c r="BF1161" s="459"/>
      <c r="BK1161" s="251"/>
      <c r="BM1161" s="459"/>
      <c r="BN1161" s="459"/>
      <c r="BO1161" s="459"/>
      <c r="BT1161" s="251"/>
      <c r="BV1161" s="459"/>
      <c r="BW1161" s="459"/>
      <c r="BX1161" s="459"/>
      <c r="CC1161" s="251"/>
      <c r="CE1161" s="459"/>
      <c r="CF1161" s="459"/>
      <c r="CG1161" s="459"/>
      <c r="CL1161" s="251"/>
      <c r="CN1161" s="459"/>
      <c r="CO1161" s="459"/>
      <c r="CP1161" s="459"/>
      <c r="CU1161" s="251"/>
      <c r="CW1161" s="459"/>
      <c r="CX1161" s="459"/>
      <c r="CY1161" s="459"/>
      <c r="DD1161" s="251"/>
      <c r="DF1161" s="459"/>
      <c r="DG1161" s="459"/>
      <c r="DH1161" s="459"/>
      <c r="DM1161" s="251"/>
      <c r="DO1161" s="459"/>
      <c r="DP1161" s="459"/>
      <c r="DQ1161" s="459"/>
      <c r="DV1161" s="251"/>
      <c r="DX1161" s="459"/>
      <c r="DY1161" s="459"/>
      <c r="DZ1161" s="459"/>
      <c r="EE1161" s="251"/>
      <c r="EG1161" s="459"/>
      <c r="EH1161" s="459"/>
      <c r="EI1161" s="459"/>
      <c r="EN1161" s="251"/>
      <c r="EP1161" s="459"/>
      <c r="EQ1161" s="459"/>
      <c r="ER1161" s="459"/>
      <c r="EW1161" s="251"/>
      <c r="EY1161" s="459"/>
      <c r="EZ1161" s="459"/>
      <c r="FA1161" s="459"/>
      <c r="FF1161" s="251"/>
      <c r="FH1161" s="459"/>
      <c r="FI1161" s="459"/>
      <c r="FJ1161" s="459"/>
      <c r="FO1161" s="251"/>
      <c r="FQ1161" s="459"/>
      <c r="FR1161" s="459"/>
      <c r="FS1161" s="459"/>
      <c r="FX1161" s="251"/>
      <c r="FZ1161" s="459"/>
      <c r="GA1161" s="459"/>
      <c r="GB1161" s="459"/>
      <c r="GG1161" s="251"/>
      <c r="GI1161" s="459"/>
      <c r="GJ1161" s="459"/>
      <c r="GK1161" s="459"/>
      <c r="GP1161" s="251"/>
      <c r="GR1161" s="459"/>
      <c r="GS1161" s="459"/>
      <c r="GT1161" s="459"/>
      <c r="GY1161" s="251"/>
      <c r="HA1161" s="459"/>
      <c r="HB1161" s="459"/>
      <c r="HC1161" s="459"/>
      <c r="HH1161" s="251"/>
      <c r="HJ1161" s="459"/>
      <c r="HK1161" s="459"/>
      <c r="HL1161" s="459"/>
      <c r="HQ1161" s="459"/>
      <c r="HR1161" s="459"/>
      <c r="HS1161" s="459"/>
      <c r="HT1161" s="459"/>
      <c r="HU1161" s="459"/>
      <c r="HV1161" s="459"/>
      <c r="HW1161" s="459"/>
      <c r="HX1161" s="459"/>
      <c r="HY1161" s="459"/>
      <c r="HZ1161" s="459"/>
      <c r="IA1161" s="459"/>
      <c r="IB1161" s="459"/>
      <c r="IC1161" s="459"/>
      <c r="ID1161" s="459"/>
      <c r="IE1161" s="459"/>
      <c r="IF1161" s="459"/>
      <c r="IG1161" s="459"/>
      <c r="IH1161" s="459"/>
      <c r="II1161" s="459"/>
      <c r="IJ1161" s="459"/>
      <c r="IK1161" s="459"/>
      <c r="IL1161" s="459"/>
      <c r="IM1161" s="459"/>
      <c r="IN1161" s="459"/>
      <c r="IO1161" s="459"/>
      <c r="IP1161" s="459"/>
      <c r="IQ1161" s="459"/>
      <c r="IR1161" s="459"/>
      <c r="IS1161" s="459"/>
      <c r="IT1161" s="459"/>
      <c r="IU1161" s="459"/>
      <c r="IV1161" s="459"/>
      <c r="RS1161" s="252"/>
    </row>
    <row r="1162" spans="1:487" s="461" customFormat="1" ht="18">
      <c r="A1162" s="605" t="s">
        <v>557</v>
      </c>
      <c r="B1162" s="488"/>
      <c r="C1162" s="488"/>
      <c r="D1162" s="461" t="s">
        <v>133</v>
      </c>
      <c r="E1162" s="461">
        <f t="shared" si="18"/>
        <v>16</v>
      </c>
      <c r="F1162" s="524">
        <f t="shared" si="19"/>
        <v>14</v>
      </c>
      <c r="G1162" s="502"/>
      <c r="H1162" s="502"/>
      <c r="I1162" s="473">
        <v>14</v>
      </c>
      <c r="J1162" s="473"/>
      <c r="K1162" s="473"/>
      <c r="L1162" s="459"/>
      <c r="M1162" s="459"/>
      <c r="N1162" s="459"/>
      <c r="R1162" s="251"/>
      <c r="T1162" s="459"/>
      <c r="U1162" s="459"/>
      <c r="V1162" s="459"/>
      <c r="AA1162" s="251"/>
      <c r="AC1162" s="459"/>
      <c r="AD1162" s="459"/>
      <c r="AE1162" s="459"/>
      <c r="AJ1162" s="251"/>
      <c r="AL1162" s="459"/>
      <c r="AM1162" s="459"/>
      <c r="AN1162" s="459"/>
      <c r="AS1162" s="251"/>
      <c r="AU1162" s="459"/>
      <c r="AV1162" s="459"/>
      <c r="AW1162" s="459"/>
      <c r="BB1162" s="251"/>
      <c r="BD1162" s="459"/>
      <c r="BE1162" s="459"/>
      <c r="BF1162" s="459"/>
      <c r="BK1162" s="251"/>
      <c r="BM1162" s="459"/>
      <c r="BN1162" s="459"/>
      <c r="BO1162" s="459"/>
      <c r="BT1162" s="251"/>
      <c r="BV1162" s="459"/>
      <c r="BW1162" s="459"/>
      <c r="BX1162" s="459"/>
      <c r="CC1162" s="251"/>
      <c r="CE1162" s="459"/>
      <c r="CF1162" s="459"/>
      <c r="CG1162" s="459"/>
      <c r="CL1162" s="251"/>
      <c r="CN1162" s="459"/>
      <c r="CO1162" s="459"/>
      <c r="CP1162" s="459"/>
      <c r="CU1162" s="251"/>
      <c r="CW1162" s="459"/>
      <c r="CX1162" s="459"/>
      <c r="CY1162" s="459"/>
      <c r="DD1162" s="251"/>
      <c r="DF1162" s="459"/>
      <c r="DG1162" s="459"/>
      <c r="DH1162" s="459"/>
      <c r="DM1162" s="251"/>
      <c r="DO1162" s="459"/>
      <c r="DP1162" s="459"/>
      <c r="DQ1162" s="459"/>
      <c r="DV1162" s="251"/>
      <c r="DX1162" s="459"/>
      <c r="DY1162" s="459"/>
      <c r="DZ1162" s="459"/>
      <c r="EE1162" s="251"/>
      <c r="EG1162" s="459"/>
      <c r="EH1162" s="459"/>
      <c r="EI1162" s="459"/>
      <c r="EN1162" s="251"/>
      <c r="EP1162" s="459"/>
      <c r="EQ1162" s="459"/>
      <c r="ER1162" s="459"/>
      <c r="EW1162" s="251"/>
      <c r="EY1162" s="459"/>
      <c r="EZ1162" s="459"/>
      <c r="FA1162" s="459"/>
      <c r="FF1162" s="251"/>
      <c r="FH1162" s="459"/>
      <c r="FI1162" s="459"/>
      <c r="FJ1162" s="459"/>
      <c r="FO1162" s="251"/>
      <c r="FQ1162" s="459"/>
      <c r="FR1162" s="459"/>
      <c r="FS1162" s="459"/>
      <c r="FX1162" s="251"/>
      <c r="FZ1162" s="459"/>
      <c r="GA1162" s="459"/>
      <c r="GB1162" s="459"/>
      <c r="GG1162" s="251"/>
      <c r="GI1162" s="459"/>
      <c r="GJ1162" s="459"/>
      <c r="GK1162" s="459"/>
      <c r="GP1162" s="251"/>
      <c r="GR1162" s="459"/>
      <c r="GS1162" s="459"/>
      <c r="GT1162" s="459"/>
      <c r="GY1162" s="251"/>
      <c r="HA1162" s="459"/>
      <c r="HB1162" s="459"/>
      <c r="HC1162" s="459"/>
      <c r="HH1162" s="251"/>
      <c r="HJ1162" s="459"/>
      <c r="HK1162" s="459"/>
      <c r="HL1162" s="459"/>
      <c r="HQ1162" s="459"/>
      <c r="HR1162" s="459"/>
      <c r="HS1162" s="459"/>
      <c r="HT1162" s="459"/>
      <c r="HU1162" s="459"/>
      <c r="HV1162" s="459"/>
      <c r="HW1162" s="459"/>
      <c r="HX1162" s="459"/>
      <c r="HY1162" s="459"/>
      <c r="HZ1162" s="459"/>
      <c r="IA1162" s="459"/>
      <c r="IB1162" s="459"/>
      <c r="IC1162" s="459"/>
      <c r="ID1162" s="459"/>
      <c r="IE1162" s="459"/>
      <c r="IF1162" s="459"/>
      <c r="IG1162" s="459"/>
      <c r="IH1162" s="459"/>
      <c r="II1162" s="459"/>
      <c r="IJ1162" s="459"/>
      <c r="IK1162" s="459"/>
      <c r="IL1162" s="459"/>
      <c r="IM1162" s="459"/>
      <c r="IN1162" s="459"/>
      <c r="IO1162" s="459"/>
      <c r="IP1162" s="459"/>
      <c r="IQ1162" s="459"/>
      <c r="IR1162" s="459"/>
      <c r="IS1162" s="459"/>
      <c r="IT1162" s="459"/>
      <c r="IU1162" s="459"/>
      <c r="IV1162" s="459"/>
      <c r="RS1162" s="252"/>
    </row>
    <row r="1163" spans="1:487" s="461" customFormat="1" ht="18">
      <c r="A1163" s="605" t="s">
        <v>2457</v>
      </c>
      <c r="B1163" s="459"/>
      <c r="C1163" s="488"/>
      <c r="D1163" s="606" t="s">
        <v>129</v>
      </c>
      <c r="E1163" s="461">
        <f t="shared" si="18"/>
        <v>0</v>
      </c>
      <c r="F1163" s="524">
        <f t="shared" si="19"/>
        <v>7</v>
      </c>
      <c r="G1163" s="473"/>
      <c r="H1163" s="473"/>
      <c r="I1163" s="473">
        <v>7</v>
      </c>
      <c r="J1163" s="473"/>
      <c r="K1163" s="473"/>
      <c r="L1163" s="459"/>
      <c r="M1163" s="459"/>
      <c r="N1163" s="459"/>
      <c r="R1163" s="251"/>
      <c r="T1163" s="459"/>
      <c r="U1163" s="459"/>
      <c r="V1163" s="459"/>
      <c r="AA1163" s="251"/>
      <c r="AC1163" s="459"/>
      <c r="AD1163" s="459"/>
      <c r="AE1163" s="459"/>
      <c r="AJ1163" s="251"/>
      <c r="AL1163" s="459"/>
      <c r="AM1163" s="459"/>
      <c r="AN1163" s="459"/>
      <c r="AS1163" s="251"/>
      <c r="AU1163" s="459"/>
      <c r="AV1163" s="459"/>
      <c r="AW1163" s="459"/>
      <c r="BB1163" s="251"/>
      <c r="BD1163" s="459"/>
      <c r="BE1163" s="459"/>
      <c r="BF1163" s="459"/>
      <c r="BK1163" s="251"/>
      <c r="BM1163" s="459"/>
      <c r="BN1163" s="459"/>
      <c r="BO1163" s="459"/>
      <c r="BT1163" s="251"/>
      <c r="BV1163" s="459"/>
      <c r="BW1163" s="459"/>
      <c r="BX1163" s="459"/>
      <c r="CC1163" s="251"/>
      <c r="CE1163" s="459"/>
      <c r="CF1163" s="459"/>
      <c r="CG1163" s="459"/>
      <c r="CL1163" s="251"/>
      <c r="CN1163" s="459"/>
      <c r="CO1163" s="459"/>
      <c r="CP1163" s="459"/>
      <c r="CU1163" s="251"/>
      <c r="CW1163" s="459"/>
      <c r="CX1163" s="459"/>
      <c r="CY1163" s="459"/>
      <c r="DD1163" s="251"/>
      <c r="DF1163" s="459"/>
      <c r="DG1163" s="459"/>
      <c r="DH1163" s="459"/>
      <c r="DM1163" s="251"/>
      <c r="DO1163" s="459"/>
      <c r="DP1163" s="459"/>
      <c r="DQ1163" s="459"/>
      <c r="DV1163" s="251"/>
      <c r="DX1163" s="459"/>
      <c r="DY1163" s="459"/>
      <c r="DZ1163" s="459"/>
      <c r="EE1163" s="251"/>
      <c r="EG1163" s="459"/>
      <c r="EH1163" s="459"/>
      <c r="EI1163" s="459"/>
      <c r="EN1163" s="251"/>
      <c r="EP1163" s="459"/>
      <c r="EQ1163" s="459"/>
      <c r="ER1163" s="459"/>
      <c r="EW1163" s="251"/>
      <c r="EY1163" s="459"/>
      <c r="EZ1163" s="459"/>
      <c r="FA1163" s="459"/>
      <c r="FF1163" s="251"/>
      <c r="FH1163" s="459"/>
      <c r="FI1163" s="459"/>
      <c r="FJ1163" s="459"/>
      <c r="FO1163" s="251"/>
      <c r="FQ1163" s="459"/>
      <c r="FR1163" s="459"/>
      <c r="FS1163" s="459"/>
      <c r="FX1163" s="251"/>
      <c r="FZ1163" s="459"/>
      <c r="GA1163" s="459"/>
      <c r="GB1163" s="459"/>
      <c r="GG1163" s="251"/>
      <c r="GI1163" s="459"/>
      <c r="GJ1163" s="459"/>
      <c r="GK1163" s="459"/>
      <c r="GP1163" s="251"/>
      <c r="GR1163" s="459"/>
      <c r="GS1163" s="459"/>
      <c r="GT1163" s="459"/>
      <c r="GY1163" s="251"/>
      <c r="HA1163" s="459"/>
      <c r="HB1163" s="459"/>
      <c r="HC1163" s="459"/>
      <c r="HH1163" s="251"/>
      <c r="HJ1163" s="459"/>
      <c r="HK1163" s="459"/>
      <c r="HL1163" s="459"/>
      <c r="HQ1163" s="459"/>
      <c r="HR1163" s="459"/>
      <c r="HS1163" s="459"/>
      <c r="HT1163" s="459"/>
      <c r="HU1163" s="459"/>
      <c r="HV1163" s="459"/>
      <c r="HW1163" s="459"/>
      <c r="HX1163" s="459"/>
      <c r="HY1163" s="459"/>
      <c r="HZ1163" s="459"/>
      <c r="IA1163" s="459"/>
      <c r="IB1163" s="459"/>
      <c r="IC1163" s="459"/>
      <c r="ID1163" s="459"/>
      <c r="IE1163" s="459"/>
      <c r="IF1163" s="459"/>
      <c r="IG1163" s="459"/>
      <c r="IH1163" s="459"/>
      <c r="II1163" s="459"/>
      <c r="IJ1163" s="459"/>
      <c r="IK1163" s="459"/>
      <c r="IL1163" s="459"/>
      <c r="IM1163" s="459"/>
      <c r="IN1163" s="459"/>
      <c r="IO1163" s="459"/>
      <c r="IP1163" s="459"/>
      <c r="IQ1163" s="459"/>
      <c r="IR1163" s="459"/>
      <c r="IS1163" s="459"/>
      <c r="IT1163" s="459"/>
      <c r="IU1163" s="459"/>
      <c r="IV1163" s="459"/>
      <c r="RS1163" s="252"/>
    </row>
    <row r="1164" spans="1:487" s="461" customFormat="1" ht="18">
      <c r="A1164" s="605" t="s">
        <v>1127</v>
      </c>
      <c r="B1164" s="488"/>
      <c r="C1164" s="488"/>
      <c r="D1164" s="461" t="s">
        <v>131</v>
      </c>
      <c r="E1164" s="461">
        <f t="shared" si="18"/>
        <v>2</v>
      </c>
      <c r="F1164" s="524">
        <f t="shared" si="19"/>
        <v>11</v>
      </c>
      <c r="G1164" s="502"/>
      <c r="H1164" s="502"/>
      <c r="I1164" s="473">
        <v>11</v>
      </c>
      <c r="J1164" s="473"/>
      <c r="K1164" s="473"/>
      <c r="L1164" s="459"/>
      <c r="N1164" s="459"/>
      <c r="R1164" s="251"/>
      <c r="T1164" s="459"/>
      <c r="U1164" s="459"/>
      <c r="V1164" s="459"/>
      <c r="AA1164" s="251"/>
      <c r="AC1164" s="459"/>
      <c r="AD1164" s="459"/>
      <c r="AE1164" s="459"/>
      <c r="AJ1164" s="251"/>
      <c r="AL1164" s="459"/>
      <c r="AM1164" s="459"/>
      <c r="AN1164" s="459"/>
      <c r="AS1164" s="251"/>
      <c r="AU1164" s="459"/>
      <c r="AV1164" s="459"/>
      <c r="AW1164" s="459"/>
      <c r="BB1164" s="251"/>
      <c r="BD1164" s="459"/>
      <c r="BE1164" s="459"/>
      <c r="BF1164" s="459"/>
      <c r="BK1164" s="251"/>
      <c r="BM1164" s="459"/>
      <c r="BN1164" s="459"/>
      <c r="BO1164" s="459"/>
      <c r="BT1164" s="251"/>
      <c r="BV1164" s="459"/>
      <c r="BW1164" s="459"/>
      <c r="BX1164" s="459"/>
      <c r="CC1164" s="251"/>
      <c r="CE1164" s="459"/>
      <c r="CF1164" s="459"/>
      <c r="CG1164" s="459"/>
      <c r="CL1164" s="251"/>
      <c r="CN1164" s="459"/>
      <c r="CO1164" s="459"/>
      <c r="CP1164" s="459"/>
      <c r="CU1164" s="251"/>
      <c r="CW1164" s="459"/>
      <c r="CX1164" s="459"/>
      <c r="CY1164" s="459"/>
      <c r="DD1164" s="251"/>
      <c r="DF1164" s="459"/>
      <c r="DG1164" s="459"/>
      <c r="DH1164" s="459"/>
      <c r="DM1164" s="251"/>
      <c r="DO1164" s="459"/>
      <c r="DP1164" s="459"/>
      <c r="DQ1164" s="459"/>
      <c r="DV1164" s="251"/>
      <c r="DX1164" s="459"/>
      <c r="DY1164" s="459"/>
      <c r="DZ1164" s="459"/>
      <c r="EE1164" s="251"/>
      <c r="EG1164" s="459"/>
      <c r="EH1164" s="459"/>
      <c r="EI1164" s="459"/>
      <c r="EN1164" s="251"/>
      <c r="EP1164" s="459"/>
      <c r="EQ1164" s="459"/>
      <c r="ER1164" s="459"/>
      <c r="EW1164" s="251"/>
      <c r="EY1164" s="459"/>
      <c r="EZ1164" s="459"/>
      <c r="FA1164" s="459"/>
      <c r="FF1164" s="251"/>
      <c r="FH1164" s="459"/>
      <c r="FI1164" s="459"/>
      <c r="FJ1164" s="459"/>
      <c r="FO1164" s="251"/>
      <c r="FQ1164" s="459"/>
      <c r="FR1164" s="459"/>
      <c r="FS1164" s="459"/>
      <c r="FX1164" s="251"/>
      <c r="FZ1164" s="459"/>
      <c r="GA1164" s="459"/>
      <c r="GB1164" s="459"/>
      <c r="GG1164" s="251"/>
      <c r="GI1164" s="459"/>
      <c r="GJ1164" s="459"/>
      <c r="GK1164" s="459"/>
      <c r="GP1164" s="251"/>
      <c r="GR1164" s="459"/>
      <c r="GS1164" s="459"/>
      <c r="GT1164" s="459"/>
      <c r="GY1164" s="251"/>
      <c r="HA1164" s="459"/>
      <c r="HB1164" s="459"/>
      <c r="HC1164" s="459"/>
      <c r="HH1164" s="251"/>
      <c r="HJ1164" s="459"/>
      <c r="HK1164" s="459"/>
      <c r="HL1164" s="459"/>
      <c r="HQ1164" s="459"/>
      <c r="HR1164" s="459"/>
      <c r="HS1164" s="459"/>
      <c r="HT1164" s="459"/>
      <c r="HU1164" s="459"/>
      <c r="HV1164" s="459"/>
      <c r="HW1164" s="459"/>
      <c r="HX1164" s="459"/>
      <c r="HY1164" s="459"/>
      <c r="HZ1164" s="459"/>
      <c r="IA1164" s="459"/>
      <c r="IB1164" s="459"/>
      <c r="IC1164" s="459"/>
      <c r="ID1164" s="459"/>
      <c r="IE1164" s="459"/>
      <c r="IF1164" s="459"/>
      <c r="IG1164" s="459"/>
      <c r="IH1164" s="459"/>
      <c r="II1164" s="459"/>
      <c r="IJ1164" s="459"/>
      <c r="IK1164" s="459"/>
      <c r="IL1164" s="459"/>
      <c r="IM1164" s="459"/>
      <c r="IN1164" s="459"/>
      <c r="IO1164" s="459"/>
      <c r="IP1164" s="459"/>
      <c r="IQ1164" s="459"/>
      <c r="IR1164" s="459"/>
      <c r="IS1164" s="459"/>
      <c r="IT1164" s="459"/>
      <c r="IU1164" s="459"/>
      <c r="IV1164" s="459"/>
      <c r="RS1164" s="252"/>
    </row>
    <row r="1165" spans="1:487" s="461" customFormat="1" ht="18">
      <c r="A1165" s="605" t="s">
        <v>584</v>
      </c>
      <c r="B1165" s="459"/>
      <c r="C1165" s="488"/>
      <c r="D1165" s="461" t="s">
        <v>134</v>
      </c>
      <c r="E1165" s="461">
        <f t="shared" si="18"/>
        <v>0</v>
      </c>
      <c r="F1165" s="524">
        <f t="shared" si="19"/>
        <v>0</v>
      </c>
      <c r="G1165" s="502"/>
      <c r="H1165" s="502"/>
      <c r="I1165" s="473"/>
      <c r="J1165" s="473"/>
      <c r="K1165" s="473"/>
      <c r="L1165" s="459"/>
      <c r="M1165" s="459"/>
      <c r="N1165" s="459"/>
      <c r="R1165" s="251"/>
      <c r="T1165" s="459"/>
      <c r="U1165" s="459"/>
      <c r="V1165" s="459"/>
      <c r="AA1165" s="251"/>
      <c r="AC1165" s="459"/>
      <c r="AD1165" s="459"/>
      <c r="AE1165" s="459"/>
      <c r="AJ1165" s="251"/>
      <c r="AL1165" s="459"/>
      <c r="AM1165" s="459"/>
      <c r="AN1165" s="459"/>
      <c r="AS1165" s="251"/>
      <c r="AU1165" s="459"/>
      <c r="AV1165" s="459"/>
      <c r="AW1165" s="459"/>
      <c r="BB1165" s="251"/>
      <c r="BD1165" s="459"/>
      <c r="BE1165" s="459"/>
      <c r="BF1165" s="459"/>
      <c r="BK1165" s="251"/>
      <c r="BM1165" s="459"/>
      <c r="BN1165" s="459"/>
      <c r="BO1165" s="459"/>
      <c r="BT1165" s="251"/>
      <c r="BV1165" s="459"/>
      <c r="BW1165" s="459"/>
      <c r="BX1165" s="459"/>
      <c r="CC1165" s="251"/>
      <c r="CE1165" s="459"/>
      <c r="CF1165" s="459"/>
      <c r="CG1165" s="459"/>
      <c r="CL1165" s="251"/>
      <c r="CN1165" s="459"/>
      <c r="CO1165" s="459"/>
      <c r="CP1165" s="459"/>
      <c r="CU1165" s="251"/>
      <c r="CW1165" s="459"/>
      <c r="CX1165" s="459"/>
      <c r="CY1165" s="459"/>
      <c r="DD1165" s="251"/>
      <c r="DF1165" s="459"/>
      <c r="DG1165" s="459"/>
      <c r="DH1165" s="459"/>
      <c r="DM1165" s="251"/>
      <c r="DO1165" s="459"/>
      <c r="DP1165" s="459"/>
      <c r="DQ1165" s="459"/>
      <c r="DV1165" s="251"/>
      <c r="DX1165" s="459"/>
      <c r="DY1165" s="459"/>
      <c r="DZ1165" s="459"/>
      <c r="EE1165" s="251"/>
      <c r="EG1165" s="459"/>
      <c r="EH1165" s="459"/>
      <c r="EI1165" s="459"/>
      <c r="EN1165" s="251"/>
      <c r="EP1165" s="459"/>
      <c r="EQ1165" s="459"/>
      <c r="ER1165" s="459"/>
      <c r="EW1165" s="251"/>
      <c r="EY1165" s="459"/>
      <c r="EZ1165" s="459"/>
      <c r="FA1165" s="459"/>
      <c r="FF1165" s="251"/>
      <c r="FH1165" s="459"/>
      <c r="FI1165" s="459"/>
      <c r="FJ1165" s="459"/>
      <c r="FO1165" s="251"/>
      <c r="FQ1165" s="459"/>
      <c r="FR1165" s="459"/>
      <c r="FS1165" s="459"/>
      <c r="FX1165" s="251"/>
      <c r="FZ1165" s="459"/>
      <c r="GA1165" s="459"/>
      <c r="GB1165" s="459"/>
      <c r="GG1165" s="251"/>
      <c r="GI1165" s="459"/>
      <c r="GJ1165" s="459"/>
      <c r="GK1165" s="459"/>
      <c r="GP1165" s="251"/>
      <c r="GR1165" s="459"/>
      <c r="GS1165" s="459"/>
      <c r="GT1165" s="459"/>
      <c r="GY1165" s="251"/>
      <c r="HA1165" s="459"/>
      <c r="HB1165" s="459"/>
      <c r="HC1165" s="459"/>
      <c r="HH1165" s="251"/>
      <c r="HJ1165" s="459"/>
      <c r="HK1165" s="459"/>
      <c r="HL1165" s="459"/>
      <c r="HQ1165" s="459"/>
      <c r="HR1165" s="459"/>
      <c r="HS1165" s="459"/>
      <c r="HT1165" s="459"/>
      <c r="HU1165" s="459"/>
      <c r="HV1165" s="459"/>
      <c r="HW1165" s="459"/>
      <c r="HX1165" s="459"/>
      <c r="HY1165" s="459"/>
      <c r="HZ1165" s="459"/>
      <c r="IA1165" s="459"/>
      <c r="IB1165" s="459"/>
      <c r="IC1165" s="459"/>
      <c r="ID1165" s="459"/>
      <c r="IE1165" s="459"/>
      <c r="IF1165" s="459"/>
      <c r="IG1165" s="459"/>
      <c r="IH1165" s="459"/>
      <c r="II1165" s="459"/>
      <c r="IJ1165" s="459"/>
      <c r="IK1165" s="459"/>
      <c r="IL1165" s="459"/>
      <c r="IM1165" s="459"/>
      <c r="IN1165" s="459"/>
      <c r="IO1165" s="459"/>
      <c r="IP1165" s="459"/>
      <c r="IQ1165" s="459"/>
      <c r="IR1165" s="459"/>
      <c r="IS1165" s="459"/>
      <c r="IT1165" s="459"/>
      <c r="IU1165" s="459"/>
      <c r="IV1165" s="459"/>
      <c r="RS1165" s="252"/>
    </row>
    <row r="1166" spans="1:487" s="461" customFormat="1" ht="18">
      <c r="A1166" s="605" t="s">
        <v>738</v>
      </c>
      <c r="B1166" s="488"/>
      <c r="C1166" s="488"/>
      <c r="D1166" s="461" t="s">
        <v>131</v>
      </c>
      <c r="E1166" s="461">
        <f t="shared" si="18"/>
        <v>2</v>
      </c>
      <c r="F1166" s="524">
        <f t="shared" si="19"/>
        <v>1</v>
      </c>
      <c r="G1166" s="473"/>
      <c r="H1166" s="473"/>
      <c r="I1166" s="473">
        <v>1</v>
      </c>
      <c r="J1166" s="473"/>
      <c r="K1166" s="473"/>
      <c r="M1166" s="459"/>
      <c r="N1166" s="459"/>
      <c r="R1166" s="251"/>
      <c r="T1166" s="459"/>
      <c r="U1166" s="459"/>
      <c r="V1166" s="459"/>
      <c r="AA1166" s="251"/>
      <c r="AC1166" s="459"/>
      <c r="AD1166" s="459"/>
      <c r="AE1166" s="459"/>
      <c r="AJ1166" s="251"/>
      <c r="AL1166" s="459"/>
      <c r="AM1166" s="459"/>
      <c r="AN1166" s="459"/>
      <c r="AS1166" s="251"/>
      <c r="AU1166" s="459"/>
      <c r="AV1166" s="459"/>
      <c r="AW1166" s="459"/>
      <c r="BB1166" s="251"/>
      <c r="BD1166" s="459"/>
      <c r="BE1166" s="459"/>
      <c r="BF1166" s="459"/>
      <c r="BK1166" s="251"/>
      <c r="BM1166" s="459"/>
      <c r="BN1166" s="459"/>
      <c r="BO1166" s="459"/>
      <c r="BT1166" s="251"/>
      <c r="BV1166" s="459"/>
      <c r="BW1166" s="459"/>
      <c r="BX1166" s="459"/>
      <c r="CC1166" s="251"/>
      <c r="CE1166" s="459"/>
      <c r="CF1166" s="459"/>
      <c r="CG1166" s="459"/>
      <c r="CL1166" s="251"/>
      <c r="CN1166" s="459"/>
      <c r="CO1166" s="459"/>
      <c r="CP1166" s="459"/>
      <c r="CU1166" s="251"/>
      <c r="CW1166" s="459"/>
      <c r="CX1166" s="459"/>
      <c r="CY1166" s="459"/>
      <c r="DD1166" s="251"/>
      <c r="DF1166" s="459"/>
      <c r="DG1166" s="459"/>
      <c r="DH1166" s="459"/>
      <c r="DM1166" s="251"/>
      <c r="DO1166" s="459"/>
      <c r="DP1166" s="459"/>
      <c r="DQ1166" s="459"/>
      <c r="DV1166" s="251"/>
      <c r="DX1166" s="459"/>
      <c r="DY1166" s="459"/>
      <c r="DZ1166" s="459"/>
      <c r="EE1166" s="251"/>
      <c r="EG1166" s="459"/>
      <c r="EH1166" s="459"/>
      <c r="EI1166" s="459"/>
      <c r="EN1166" s="251"/>
      <c r="EP1166" s="459"/>
      <c r="EQ1166" s="459"/>
      <c r="ER1166" s="459"/>
      <c r="EW1166" s="251"/>
      <c r="EY1166" s="459"/>
      <c r="EZ1166" s="459"/>
      <c r="FA1166" s="459"/>
      <c r="FF1166" s="251"/>
      <c r="FH1166" s="459"/>
      <c r="FI1166" s="459"/>
      <c r="FJ1166" s="459"/>
      <c r="FO1166" s="251"/>
      <c r="FQ1166" s="459"/>
      <c r="FR1166" s="459"/>
      <c r="FS1166" s="459"/>
      <c r="FX1166" s="251"/>
      <c r="FZ1166" s="459"/>
      <c r="GA1166" s="459"/>
      <c r="GB1166" s="459"/>
      <c r="GG1166" s="251"/>
      <c r="GI1166" s="459"/>
      <c r="GJ1166" s="459"/>
      <c r="GK1166" s="459"/>
      <c r="GP1166" s="251"/>
      <c r="GR1166" s="459"/>
      <c r="GS1166" s="459"/>
      <c r="GT1166" s="459"/>
      <c r="GY1166" s="251"/>
      <c r="HA1166" s="459"/>
      <c r="HB1166" s="459"/>
      <c r="HC1166" s="459"/>
      <c r="HH1166" s="251"/>
      <c r="HJ1166" s="459"/>
      <c r="HK1166" s="459"/>
      <c r="HL1166" s="459"/>
      <c r="HQ1166" s="459"/>
      <c r="HR1166" s="459"/>
      <c r="HS1166" s="459"/>
      <c r="HT1166" s="459"/>
      <c r="HU1166" s="459"/>
      <c r="HV1166" s="459"/>
      <c r="HW1166" s="459"/>
      <c r="HX1166" s="459"/>
      <c r="HY1166" s="459"/>
      <c r="HZ1166" s="459"/>
      <c r="IA1166" s="459"/>
      <c r="IB1166" s="459"/>
      <c r="IC1166" s="459"/>
      <c r="ID1166" s="459"/>
      <c r="IE1166" s="459"/>
      <c r="IF1166" s="459"/>
      <c r="IG1166" s="459"/>
      <c r="IH1166" s="459"/>
      <c r="II1166" s="459"/>
      <c r="IJ1166" s="459"/>
      <c r="IK1166" s="459"/>
      <c r="IL1166" s="459"/>
      <c r="IM1166" s="459"/>
      <c r="IN1166" s="459"/>
      <c r="IO1166" s="459"/>
      <c r="IP1166" s="459"/>
      <c r="IQ1166" s="459"/>
      <c r="IR1166" s="459"/>
      <c r="IS1166" s="459"/>
      <c r="IT1166" s="459"/>
      <c r="IU1166" s="459"/>
      <c r="IV1166" s="459"/>
      <c r="RS1166" s="252"/>
    </row>
    <row r="1167" spans="1:487" s="461" customFormat="1" ht="18">
      <c r="A1167" s="605" t="s">
        <v>456</v>
      </c>
      <c r="B1167" s="459"/>
      <c r="C1167" s="488"/>
      <c r="D1167" s="461" t="s">
        <v>137</v>
      </c>
      <c r="E1167" s="461">
        <f t="shared" si="18"/>
        <v>5</v>
      </c>
      <c r="F1167" s="524">
        <f t="shared" si="19"/>
        <v>0</v>
      </c>
      <c r="G1167" s="502"/>
      <c r="H1167" s="502"/>
      <c r="I1167" s="473"/>
      <c r="J1167" s="473"/>
      <c r="K1167" s="473"/>
      <c r="M1167" s="459"/>
      <c r="N1167" s="459"/>
      <c r="R1167" s="251"/>
      <c r="T1167" s="459"/>
      <c r="U1167" s="459"/>
      <c r="V1167" s="459"/>
      <c r="AA1167" s="251"/>
      <c r="AC1167" s="459"/>
      <c r="AD1167" s="459"/>
      <c r="AE1167" s="459"/>
      <c r="AJ1167" s="251"/>
      <c r="AL1167" s="459"/>
      <c r="AM1167" s="459"/>
      <c r="AN1167" s="459"/>
      <c r="AS1167" s="251"/>
      <c r="AU1167" s="459"/>
      <c r="AV1167" s="459"/>
      <c r="AW1167" s="459"/>
      <c r="BB1167" s="251"/>
      <c r="BD1167" s="459"/>
      <c r="BE1167" s="459"/>
      <c r="BF1167" s="459"/>
      <c r="BK1167" s="251"/>
      <c r="BM1167" s="459"/>
      <c r="BN1167" s="459"/>
      <c r="BO1167" s="459"/>
      <c r="BT1167" s="251"/>
      <c r="BV1167" s="459"/>
      <c r="BW1167" s="459"/>
      <c r="BX1167" s="459"/>
      <c r="CC1167" s="251"/>
      <c r="CE1167" s="459"/>
      <c r="CF1167" s="459"/>
      <c r="CG1167" s="459"/>
      <c r="CL1167" s="251"/>
      <c r="CN1167" s="459"/>
      <c r="CO1167" s="459"/>
      <c r="CP1167" s="459"/>
      <c r="CU1167" s="251"/>
      <c r="CW1167" s="459"/>
      <c r="CX1167" s="459"/>
      <c r="CY1167" s="459"/>
      <c r="DD1167" s="251"/>
      <c r="DF1167" s="459"/>
      <c r="DG1167" s="459"/>
      <c r="DH1167" s="459"/>
      <c r="DM1167" s="251"/>
      <c r="DO1167" s="459"/>
      <c r="DP1167" s="459"/>
      <c r="DQ1167" s="459"/>
      <c r="DV1167" s="251"/>
      <c r="DX1167" s="459"/>
      <c r="DY1167" s="459"/>
      <c r="DZ1167" s="459"/>
      <c r="EE1167" s="251"/>
      <c r="EG1167" s="459"/>
      <c r="EH1167" s="459"/>
      <c r="EI1167" s="459"/>
      <c r="EN1167" s="251"/>
      <c r="EP1167" s="459"/>
      <c r="EQ1167" s="459"/>
      <c r="ER1167" s="459"/>
      <c r="EW1167" s="251"/>
      <c r="EY1167" s="459"/>
      <c r="EZ1167" s="459"/>
      <c r="FA1167" s="459"/>
      <c r="FF1167" s="251"/>
      <c r="FH1167" s="459"/>
      <c r="FI1167" s="459"/>
      <c r="FJ1167" s="459"/>
      <c r="FO1167" s="251"/>
      <c r="FQ1167" s="459"/>
      <c r="FR1167" s="459"/>
      <c r="FS1167" s="459"/>
      <c r="FX1167" s="251"/>
      <c r="FZ1167" s="459"/>
      <c r="GA1167" s="459"/>
      <c r="GB1167" s="459"/>
      <c r="GG1167" s="251"/>
      <c r="GI1167" s="459"/>
      <c r="GJ1167" s="459"/>
      <c r="GK1167" s="459"/>
      <c r="GP1167" s="251"/>
      <c r="GR1167" s="459"/>
      <c r="GS1167" s="459"/>
      <c r="GT1167" s="459"/>
      <c r="GY1167" s="251"/>
      <c r="HA1167" s="459"/>
      <c r="HB1167" s="459"/>
      <c r="HC1167" s="459"/>
      <c r="HH1167" s="251"/>
      <c r="HJ1167" s="459"/>
      <c r="HK1167" s="459"/>
      <c r="HL1167" s="459"/>
      <c r="HQ1167" s="459"/>
      <c r="HR1167" s="459"/>
      <c r="HS1167" s="459"/>
      <c r="HT1167" s="459"/>
      <c r="HU1167" s="459"/>
      <c r="HV1167" s="459"/>
      <c r="HW1167" s="459"/>
      <c r="HX1167" s="459"/>
      <c r="HY1167" s="459"/>
      <c r="HZ1167" s="459"/>
      <c r="IA1167" s="459"/>
      <c r="IB1167" s="459"/>
      <c r="IC1167" s="459"/>
      <c r="ID1167" s="459"/>
      <c r="IE1167" s="459"/>
      <c r="IF1167" s="459"/>
      <c r="IG1167" s="459"/>
      <c r="IH1167" s="459"/>
      <c r="II1167" s="459"/>
      <c r="IJ1167" s="459"/>
      <c r="IK1167" s="459"/>
      <c r="IL1167" s="459"/>
      <c r="IM1167" s="459"/>
      <c r="IN1167" s="459"/>
      <c r="IO1167" s="459"/>
      <c r="IP1167" s="459"/>
      <c r="IQ1167" s="459"/>
      <c r="IR1167" s="459"/>
      <c r="IS1167" s="459"/>
      <c r="IT1167" s="459"/>
      <c r="IU1167" s="459"/>
      <c r="IV1167" s="459"/>
      <c r="RS1167" s="252"/>
    </row>
    <row r="1168" spans="1:487" s="461" customFormat="1" ht="18">
      <c r="A1168" s="605" t="s">
        <v>2458</v>
      </c>
      <c r="B1168" s="459"/>
      <c r="C1168" s="488"/>
      <c r="D1168" s="606" t="s">
        <v>129</v>
      </c>
      <c r="E1168" s="461">
        <f t="shared" si="18"/>
        <v>0</v>
      </c>
      <c r="F1168" s="524">
        <f t="shared" si="19"/>
        <v>0</v>
      </c>
      <c r="G1168" s="502"/>
      <c r="H1168" s="502"/>
      <c r="I1168" s="473"/>
      <c r="J1168" s="473"/>
      <c r="K1168" s="473"/>
      <c r="L1168" s="459"/>
      <c r="M1168" s="459"/>
      <c r="N1168" s="459"/>
      <c r="R1168" s="251"/>
      <c r="T1168" s="459"/>
      <c r="U1168" s="459"/>
      <c r="V1168" s="459"/>
      <c r="AA1168" s="251"/>
      <c r="AC1168" s="459"/>
      <c r="AD1168" s="459"/>
      <c r="AE1168" s="459"/>
      <c r="AJ1168" s="251"/>
      <c r="AL1168" s="459"/>
      <c r="AM1168" s="459"/>
      <c r="AN1168" s="459"/>
      <c r="AS1168" s="251"/>
      <c r="AU1168" s="459"/>
      <c r="AV1168" s="459"/>
      <c r="AW1168" s="459"/>
      <c r="BB1168" s="251"/>
      <c r="BD1168" s="459"/>
      <c r="BE1168" s="459"/>
      <c r="BF1168" s="459"/>
      <c r="BK1168" s="251"/>
      <c r="BM1168" s="459"/>
      <c r="BN1168" s="459"/>
      <c r="BO1168" s="459"/>
      <c r="BT1168" s="251"/>
      <c r="BV1168" s="459"/>
      <c r="BW1168" s="459"/>
      <c r="BX1168" s="459"/>
      <c r="CC1168" s="251"/>
      <c r="CE1168" s="459"/>
      <c r="CF1168" s="459"/>
      <c r="CG1168" s="459"/>
      <c r="CL1168" s="251"/>
      <c r="CN1168" s="459"/>
      <c r="CO1168" s="459"/>
      <c r="CP1168" s="459"/>
      <c r="CU1168" s="251"/>
      <c r="CW1168" s="459"/>
      <c r="CX1168" s="459"/>
      <c r="CY1168" s="459"/>
      <c r="DD1168" s="251"/>
      <c r="DF1168" s="459"/>
      <c r="DG1168" s="459"/>
      <c r="DH1168" s="459"/>
      <c r="DM1168" s="251"/>
      <c r="DO1168" s="459"/>
      <c r="DP1168" s="459"/>
      <c r="DQ1168" s="459"/>
      <c r="DV1168" s="251"/>
      <c r="DX1168" s="459"/>
      <c r="DY1168" s="459"/>
      <c r="DZ1168" s="459"/>
      <c r="EE1168" s="251"/>
      <c r="EG1168" s="459"/>
      <c r="EH1168" s="459"/>
      <c r="EI1168" s="459"/>
      <c r="EN1168" s="251"/>
      <c r="EP1168" s="459"/>
      <c r="EQ1168" s="459"/>
      <c r="ER1168" s="459"/>
      <c r="EW1168" s="251"/>
      <c r="EY1168" s="459"/>
      <c r="EZ1168" s="459"/>
      <c r="FA1168" s="459"/>
      <c r="FF1168" s="251"/>
      <c r="FH1168" s="459"/>
      <c r="FI1168" s="459"/>
      <c r="FJ1168" s="459"/>
      <c r="FO1168" s="251"/>
      <c r="FQ1168" s="459"/>
      <c r="FR1168" s="459"/>
      <c r="FS1168" s="459"/>
      <c r="FX1168" s="251"/>
      <c r="FZ1168" s="459"/>
      <c r="GA1168" s="459"/>
      <c r="GB1168" s="459"/>
      <c r="GG1168" s="251"/>
      <c r="GI1168" s="459"/>
      <c r="GJ1168" s="459"/>
      <c r="GK1168" s="459"/>
      <c r="GP1168" s="251"/>
      <c r="GR1168" s="459"/>
      <c r="GS1168" s="459"/>
      <c r="GT1168" s="459"/>
      <c r="GY1168" s="251"/>
      <c r="HA1168" s="459"/>
      <c r="HB1168" s="459"/>
      <c r="HC1168" s="459"/>
      <c r="HH1168" s="251"/>
      <c r="HJ1168" s="459"/>
      <c r="HK1168" s="459"/>
      <c r="HL1168" s="459"/>
      <c r="HQ1168" s="459"/>
      <c r="HR1168" s="459"/>
      <c r="HS1168" s="459"/>
      <c r="HT1168" s="459"/>
      <c r="HU1168" s="459"/>
      <c r="HV1168" s="459"/>
      <c r="HW1168" s="459"/>
      <c r="HX1168" s="459"/>
      <c r="HY1168" s="459"/>
      <c r="HZ1168" s="459"/>
      <c r="IA1168" s="459"/>
      <c r="IB1168" s="459"/>
      <c r="IC1168" s="459"/>
      <c r="ID1168" s="459"/>
      <c r="IE1168" s="459"/>
      <c r="IF1168" s="459"/>
      <c r="IG1168" s="459"/>
      <c r="IH1168" s="459"/>
      <c r="II1168" s="459"/>
      <c r="IJ1168" s="459"/>
      <c r="IK1168" s="459"/>
      <c r="IL1168" s="459"/>
      <c r="IM1168" s="459"/>
      <c r="IN1168" s="459"/>
      <c r="IO1168" s="459"/>
      <c r="IP1168" s="459"/>
      <c r="IQ1168" s="459"/>
      <c r="IR1168" s="459"/>
      <c r="IS1168" s="459"/>
      <c r="IT1168" s="459"/>
      <c r="IU1168" s="459"/>
      <c r="IV1168" s="459"/>
      <c r="RS1168" s="252"/>
    </row>
    <row r="1169" spans="1:487" s="461" customFormat="1" ht="18">
      <c r="A1169" s="605" t="s">
        <v>909</v>
      </c>
      <c r="B1169" s="488"/>
      <c r="C1169" s="488"/>
      <c r="D1169" s="461" t="s">
        <v>130</v>
      </c>
      <c r="E1169" s="461">
        <f t="shared" si="18"/>
        <v>5</v>
      </c>
      <c r="F1169" s="524">
        <f t="shared" si="19"/>
        <v>0</v>
      </c>
      <c r="G1169" s="473"/>
      <c r="H1169" s="473"/>
      <c r="I1169" s="473"/>
      <c r="J1169" s="473"/>
      <c r="K1169" s="473"/>
      <c r="L1169" s="459"/>
      <c r="M1169" s="459"/>
      <c r="N1169" s="459"/>
      <c r="R1169" s="251"/>
      <c r="T1169" s="459"/>
      <c r="U1169" s="459"/>
      <c r="V1169" s="459"/>
      <c r="AA1169" s="251"/>
      <c r="AC1169" s="459"/>
      <c r="AD1169" s="459"/>
      <c r="AE1169" s="459"/>
      <c r="AJ1169" s="251"/>
      <c r="AL1169" s="459"/>
      <c r="AM1169" s="459"/>
      <c r="AN1169" s="459"/>
      <c r="AS1169" s="251"/>
      <c r="AU1169" s="459"/>
      <c r="AV1169" s="459"/>
      <c r="AW1169" s="459"/>
      <c r="BB1169" s="251"/>
      <c r="BD1169" s="459"/>
      <c r="BE1169" s="459"/>
      <c r="BF1169" s="459"/>
      <c r="BK1169" s="251"/>
      <c r="BM1169" s="459"/>
      <c r="BN1169" s="459"/>
      <c r="BO1169" s="459"/>
      <c r="BT1169" s="251"/>
      <c r="BV1169" s="459"/>
      <c r="BW1169" s="459"/>
      <c r="BX1169" s="459"/>
      <c r="CC1169" s="251"/>
      <c r="CE1169" s="459"/>
      <c r="CF1169" s="459"/>
      <c r="CG1169" s="459"/>
      <c r="CL1169" s="251"/>
      <c r="CN1169" s="459"/>
      <c r="CO1169" s="459"/>
      <c r="CP1169" s="459"/>
      <c r="CU1169" s="251"/>
      <c r="CW1169" s="459"/>
      <c r="CX1169" s="459"/>
      <c r="CY1169" s="459"/>
      <c r="DD1169" s="251"/>
      <c r="DF1169" s="459"/>
      <c r="DG1169" s="459"/>
      <c r="DH1169" s="459"/>
      <c r="DM1169" s="251"/>
      <c r="DO1169" s="459"/>
      <c r="DP1169" s="459"/>
      <c r="DQ1169" s="459"/>
      <c r="DV1169" s="251"/>
      <c r="DX1169" s="459"/>
      <c r="DY1169" s="459"/>
      <c r="DZ1169" s="459"/>
      <c r="EE1169" s="251"/>
      <c r="EG1169" s="459"/>
      <c r="EH1169" s="459"/>
      <c r="EI1169" s="459"/>
      <c r="EN1169" s="251"/>
      <c r="EP1169" s="459"/>
      <c r="EQ1169" s="459"/>
      <c r="ER1169" s="459"/>
      <c r="EW1169" s="251"/>
      <c r="EY1169" s="459"/>
      <c r="EZ1169" s="459"/>
      <c r="FA1169" s="459"/>
      <c r="FF1169" s="251"/>
      <c r="FH1169" s="459"/>
      <c r="FI1169" s="459"/>
      <c r="FJ1169" s="459"/>
      <c r="FO1169" s="251"/>
      <c r="FQ1169" s="459"/>
      <c r="FR1169" s="459"/>
      <c r="FS1169" s="459"/>
      <c r="FX1169" s="251"/>
      <c r="FZ1169" s="459"/>
      <c r="GA1169" s="459"/>
      <c r="GB1169" s="459"/>
      <c r="GG1169" s="251"/>
      <c r="GI1169" s="459"/>
      <c r="GJ1169" s="459"/>
      <c r="GK1169" s="459"/>
      <c r="GP1169" s="251"/>
      <c r="GR1169" s="459"/>
      <c r="GS1169" s="459"/>
      <c r="GT1169" s="459"/>
      <c r="GY1169" s="251"/>
      <c r="HA1169" s="459"/>
      <c r="HB1169" s="459"/>
      <c r="HC1169" s="459"/>
      <c r="HH1169" s="251"/>
      <c r="HJ1169" s="459"/>
      <c r="HK1169" s="459"/>
      <c r="HL1169" s="459"/>
      <c r="HQ1169" s="459"/>
      <c r="HR1169" s="459"/>
      <c r="HS1169" s="459"/>
      <c r="HT1169" s="459"/>
      <c r="HU1169" s="459"/>
      <c r="HV1169" s="459"/>
      <c r="HW1169" s="459"/>
      <c r="HX1169" s="459"/>
      <c r="HY1169" s="459"/>
      <c r="HZ1169" s="459"/>
      <c r="IA1169" s="459"/>
      <c r="IB1169" s="459"/>
      <c r="IC1169" s="459"/>
      <c r="ID1169" s="459"/>
      <c r="IE1169" s="459"/>
      <c r="IF1169" s="459"/>
      <c r="IG1169" s="459"/>
      <c r="IH1169" s="459"/>
      <c r="II1169" s="459"/>
      <c r="IJ1169" s="459"/>
      <c r="IK1169" s="459"/>
      <c r="IL1169" s="459"/>
      <c r="IM1169" s="459"/>
      <c r="IN1169" s="459"/>
      <c r="IO1169" s="459"/>
      <c r="IP1169" s="459"/>
      <c r="IQ1169" s="459"/>
      <c r="IR1169" s="459"/>
      <c r="IS1169" s="459"/>
      <c r="IT1169" s="459"/>
      <c r="IU1169" s="459"/>
      <c r="IV1169" s="459"/>
      <c r="RS1169" s="252"/>
    </row>
    <row r="1170" spans="1:487" s="461" customFormat="1" ht="18">
      <c r="A1170" s="605" t="s">
        <v>728</v>
      </c>
      <c r="B1170" s="459"/>
      <c r="C1170" s="459"/>
      <c r="D1170" s="606" t="s">
        <v>129</v>
      </c>
      <c r="E1170" s="461">
        <f t="shared" si="18"/>
        <v>3</v>
      </c>
      <c r="F1170" s="524">
        <f t="shared" si="19"/>
        <v>5</v>
      </c>
      <c r="G1170" s="502"/>
      <c r="H1170" s="502"/>
      <c r="I1170" s="473"/>
      <c r="J1170" s="473">
        <v>5</v>
      </c>
      <c r="K1170" s="473"/>
      <c r="L1170" s="459"/>
      <c r="N1170" s="459"/>
      <c r="R1170" s="251"/>
      <c r="T1170" s="459"/>
      <c r="U1170" s="459"/>
      <c r="V1170" s="459"/>
      <c r="AA1170" s="251"/>
      <c r="AC1170" s="459"/>
      <c r="AD1170" s="459"/>
      <c r="AE1170" s="459"/>
      <c r="AJ1170" s="251"/>
      <c r="AL1170" s="459"/>
      <c r="AM1170" s="459"/>
      <c r="AN1170" s="459"/>
      <c r="AS1170" s="251"/>
      <c r="AU1170" s="459"/>
      <c r="AV1170" s="459"/>
      <c r="AW1170" s="459"/>
      <c r="BB1170" s="251"/>
      <c r="BD1170" s="459"/>
      <c r="BE1170" s="459"/>
      <c r="BF1170" s="459"/>
      <c r="BK1170" s="251"/>
      <c r="BM1170" s="459"/>
      <c r="BN1170" s="459"/>
      <c r="BO1170" s="459"/>
      <c r="BT1170" s="251"/>
      <c r="BV1170" s="459"/>
      <c r="BW1170" s="459"/>
      <c r="BX1170" s="459"/>
      <c r="CC1170" s="251"/>
      <c r="CE1170" s="459"/>
      <c r="CF1170" s="459"/>
      <c r="CG1170" s="459"/>
      <c r="CL1170" s="251"/>
      <c r="CN1170" s="459"/>
      <c r="CO1170" s="459"/>
      <c r="CP1170" s="459"/>
      <c r="CU1170" s="251"/>
      <c r="CW1170" s="459"/>
      <c r="CX1170" s="459"/>
      <c r="CY1170" s="459"/>
      <c r="DD1170" s="251"/>
      <c r="DF1170" s="459"/>
      <c r="DG1170" s="459"/>
      <c r="DH1170" s="459"/>
      <c r="DM1170" s="251"/>
      <c r="DO1170" s="459"/>
      <c r="DP1170" s="459"/>
      <c r="DQ1170" s="459"/>
      <c r="DV1170" s="251"/>
      <c r="DX1170" s="459"/>
      <c r="DY1170" s="459"/>
      <c r="DZ1170" s="459"/>
      <c r="EE1170" s="251"/>
      <c r="EG1170" s="459"/>
      <c r="EH1170" s="459"/>
      <c r="EI1170" s="459"/>
      <c r="EN1170" s="251"/>
      <c r="EP1170" s="459"/>
      <c r="EQ1170" s="459"/>
      <c r="ER1170" s="459"/>
      <c r="EW1170" s="251"/>
      <c r="EY1170" s="459"/>
      <c r="EZ1170" s="459"/>
      <c r="FA1170" s="459"/>
      <c r="FF1170" s="251"/>
      <c r="FH1170" s="459"/>
      <c r="FI1170" s="459"/>
      <c r="FJ1170" s="459"/>
      <c r="FO1170" s="251"/>
      <c r="FQ1170" s="459"/>
      <c r="FR1170" s="459"/>
      <c r="FS1170" s="459"/>
      <c r="FX1170" s="251"/>
      <c r="FZ1170" s="459"/>
      <c r="GA1170" s="459"/>
      <c r="GB1170" s="459"/>
      <c r="GG1170" s="251"/>
      <c r="GI1170" s="459"/>
      <c r="GJ1170" s="459"/>
      <c r="GK1170" s="459"/>
      <c r="GP1170" s="251"/>
      <c r="GR1170" s="459"/>
      <c r="GS1170" s="459"/>
      <c r="GT1170" s="459"/>
      <c r="GY1170" s="251"/>
      <c r="HA1170" s="459"/>
      <c r="HB1170" s="459"/>
      <c r="HC1170" s="459"/>
      <c r="HH1170" s="251"/>
      <c r="HJ1170" s="459"/>
      <c r="HK1170" s="459"/>
      <c r="HL1170" s="459"/>
      <c r="HQ1170" s="459"/>
      <c r="HR1170" s="459"/>
      <c r="HS1170" s="459"/>
      <c r="HT1170" s="459"/>
      <c r="HU1170" s="459"/>
      <c r="HV1170" s="459"/>
      <c r="HW1170" s="459"/>
      <c r="HX1170" s="459"/>
      <c r="HY1170" s="459"/>
      <c r="HZ1170" s="459"/>
      <c r="IA1170" s="459"/>
      <c r="IB1170" s="459"/>
      <c r="IC1170" s="459"/>
      <c r="ID1170" s="459"/>
      <c r="IE1170" s="459"/>
      <c r="IF1170" s="459"/>
      <c r="IG1170" s="459"/>
      <c r="IH1170" s="459"/>
      <c r="II1170" s="459"/>
      <c r="IJ1170" s="459"/>
      <c r="IK1170" s="459"/>
      <c r="IL1170" s="459"/>
      <c r="IM1170" s="459"/>
      <c r="IN1170" s="459"/>
      <c r="IO1170" s="459"/>
      <c r="IP1170" s="459"/>
      <c r="IQ1170" s="459"/>
      <c r="IR1170" s="459"/>
      <c r="IS1170" s="459"/>
      <c r="IT1170" s="459"/>
      <c r="IU1170" s="459"/>
      <c r="IV1170" s="459"/>
      <c r="RS1170" s="252"/>
    </row>
    <row r="1171" spans="1:487" s="461" customFormat="1" ht="18">
      <c r="A1171" s="605" t="s">
        <v>569</v>
      </c>
      <c r="B1171" s="459"/>
      <c r="C1171" s="488"/>
      <c r="D1171" s="606" t="s">
        <v>129</v>
      </c>
      <c r="E1171" s="461">
        <f t="shared" si="18"/>
        <v>0</v>
      </c>
      <c r="F1171" s="524">
        <f t="shared" si="19"/>
        <v>0</v>
      </c>
      <c r="G1171" s="502"/>
      <c r="H1171" s="502"/>
      <c r="I1171" s="473"/>
      <c r="J1171" s="473"/>
      <c r="K1171" s="473"/>
      <c r="L1171" s="459"/>
      <c r="M1171" s="459"/>
      <c r="N1171" s="459"/>
      <c r="R1171" s="251"/>
      <c r="T1171" s="459"/>
      <c r="U1171" s="459"/>
      <c r="V1171" s="459"/>
      <c r="AA1171" s="251"/>
      <c r="AC1171" s="459"/>
      <c r="AD1171" s="459"/>
      <c r="AE1171" s="459"/>
      <c r="AJ1171" s="251"/>
      <c r="AL1171" s="459"/>
      <c r="AM1171" s="459"/>
      <c r="AN1171" s="459"/>
      <c r="AS1171" s="251"/>
      <c r="AU1171" s="459"/>
      <c r="AV1171" s="459"/>
      <c r="AW1171" s="459"/>
      <c r="BB1171" s="251"/>
      <c r="BD1171" s="459"/>
      <c r="BE1171" s="459"/>
      <c r="BF1171" s="459"/>
      <c r="BK1171" s="251"/>
      <c r="BM1171" s="459"/>
      <c r="BN1171" s="459"/>
      <c r="BO1171" s="459"/>
      <c r="BT1171" s="251"/>
      <c r="BV1171" s="459"/>
      <c r="BW1171" s="459"/>
      <c r="BX1171" s="459"/>
      <c r="CC1171" s="251"/>
      <c r="CE1171" s="459"/>
      <c r="CF1171" s="459"/>
      <c r="CG1171" s="459"/>
      <c r="CL1171" s="251"/>
      <c r="CN1171" s="459"/>
      <c r="CO1171" s="459"/>
      <c r="CP1171" s="459"/>
      <c r="CU1171" s="251"/>
      <c r="CW1171" s="459"/>
      <c r="CX1171" s="459"/>
      <c r="CY1171" s="459"/>
      <c r="DD1171" s="251"/>
      <c r="DF1171" s="459"/>
      <c r="DG1171" s="459"/>
      <c r="DH1171" s="459"/>
      <c r="DM1171" s="251"/>
      <c r="DO1171" s="459"/>
      <c r="DP1171" s="459"/>
      <c r="DQ1171" s="459"/>
      <c r="DV1171" s="251"/>
      <c r="DX1171" s="459"/>
      <c r="DY1171" s="459"/>
      <c r="DZ1171" s="459"/>
      <c r="EE1171" s="251"/>
      <c r="EG1171" s="459"/>
      <c r="EH1171" s="459"/>
      <c r="EI1171" s="459"/>
      <c r="EN1171" s="251"/>
      <c r="EP1171" s="459"/>
      <c r="EQ1171" s="459"/>
      <c r="ER1171" s="459"/>
      <c r="EW1171" s="251"/>
      <c r="EY1171" s="459"/>
      <c r="EZ1171" s="459"/>
      <c r="FA1171" s="459"/>
      <c r="FF1171" s="251"/>
      <c r="FH1171" s="459"/>
      <c r="FI1171" s="459"/>
      <c r="FJ1171" s="459"/>
      <c r="FO1171" s="251"/>
      <c r="FQ1171" s="459"/>
      <c r="FR1171" s="459"/>
      <c r="FS1171" s="459"/>
      <c r="FX1171" s="251"/>
      <c r="FZ1171" s="459"/>
      <c r="GA1171" s="459"/>
      <c r="GB1171" s="459"/>
      <c r="GG1171" s="251"/>
      <c r="GI1171" s="459"/>
      <c r="GJ1171" s="459"/>
      <c r="GK1171" s="459"/>
      <c r="GP1171" s="251"/>
      <c r="GR1171" s="459"/>
      <c r="GS1171" s="459"/>
      <c r="GT1171" s="459"/>
      <c r="GY1171" s="251"/>
      <c r="HA1171" s="459"/>
      <c r="HB1171" s="459"/>
      <c r="HC1171" s="459"/>
      <c r="HH1171" s="251"/>
      <c r="HJ1171" s="459"/>
      <c r="HK1171" s="459"/>
      <c r="HL1171" s="459"/>
      <c r="HQ1171" s="459"/>
      <c r="HR1171" s="459"/>
      <c r="HS1171" s="459"/>
      <c r="HT1171" s="459"/>
      <c r="HU1171" s="459"/>
      <c r="HV1171" s="459"/>
      <c r="HW1171" s="459"/>
      <c r="HX1171" s="459"/>
      <c r="HY1171" s="459"/>
      <c r="HZ1171" s="459"/>
      <c r="IA1171" s="459"/>
      <c r="IB1171" s="459"/>
      <c r="IC1171" s="459"/>
      <c r="ID1171" s="459"/>
      <c r="IE1171" s="459"/>
      <c r="IF1171" s="459"/>
      <c r="IG1171" s="459"/>
      <c r="IH1171" s="459"/>
      <c r="II1171" s="459"/>
      <c r="IJ1171" s="459"/>
      <c r="IK1171" s="459"/>
      <c r="IL1171" s="459"/>
      <c r="IM1171" s="459"/>
      <c r="IN1171" s="459"/>
      <c r="IO1171" s="459"/>
      <c r="IP1171" s="459"/>
      <c r="IQ1171" s="459"/>
      <c r="IR1171" s="459"/>
      <c r="IS1171" s="459"/>
      <c r="IT1171" s="459"/>
      <c r="IU1171" s="459"/>
      <c r="IV1171" s="459"/>
      <c r="RS1171" s="252"/>
    </row>
    <row r="1172" spans="1:487" s="461" customFormat="1" ht="18">
      <c r="A1172" s="605" t="s">
        <v>2379</v>
      </c>
      <c r="B1172" s="488"/>
      <c r="C1172" s="488"/>
      <c r="D1172" s="461" t="s">
        <v>130</v>
      </c>
      <c r="E1172" s="461">
        <f t="shared" si="18"/>
        <v>0</v>
      </c>
      <c r="F1172" s="524">
        <f t="shared" si="19"/>
        <v>0</v>
      </c>
      <c r="G1172" s="473"/>
      <c r="H1172" s="473"/>
      <c r="I1172" s="473"/>
      <c r="J1172" s="473"/>
      <c r="K1172" s="473"/>
      <c r="L1172" s="459"/>
      <c r="M1172" s="459"/>
      <c r="N1172" s="459"/>
      <c r="R1172" s="251"/>
      <c r="T1172" s="459"/>
      <c r="U1172" s="459"/>
      <c r="V1172" s="459"/>
      <c r="AA1172" s="251"/>
      <c r="AC1172" s="459"/>
      <c r="AD1172" s="459"/>
      <c r="AE1172" s="459"/>
      <c r="AJ1172" s="251"/>
      <c r="AL1172" s="459"/>
      <c r="AM1172" s="459"/>
      <c r="AN1172" s="459"/>
      <c r="AS1172" s="251"/>
      <c r="AU1172" s="459"/>
      <c r="AV1172" s="459"/>
      <c r="AW1172" s="459"/>
      <c r="BB1172" s="251"/>
      <c r="BD1172" s="459"/>
      <c r="BE1172" s="459"/>
      <c r="BF1172" s="459"/>
      <c r="BK1172" s="251"/>
      <c r="BM1172" s="459"/>
      <c r="BN1172" s="459"/>
      <c r="BO1172" s="459"/>
      <c r="BT1172" s="251"/>
      <c r="BV1172" s="459"/>
      <c r="BW1172" s="459"/>
      <c r="BX1172" s="459"/>
      <c r="CC1172" s="251"/>
      <c r="CE1172" s="459"/>
      <c r="CF1172" s="459"/>
      <c r="CG1172" s="459"/>
      <c r="CL1172" s="251"/>
      <c r="CN1172" s="459"/>
      <c r="CO1172" s="459"/>
      <c r="CP1172" s="459"/>
      <c r="CU1172" s="251"/>
      <c r="CW1172" s="459"/>
      <c r="CX1172" s="459"/>
      <c r="CY1172" s="459"/>
      <c r="DD1172" s="251"/>
      <c r="DF1172" s="459"/>
      <c r="DG1172" s="459"/>
      <c r="DH1172" s="459"/>
      <c r="DM1172" s="251"/>
      <c r="DO1172" s="459"/>
      <c r="DP1172" s="459"/>
      <c r="DQ1172" s="459"/>
      <c r="DV1172" s="251"/>
      <c r="DX1172" s="459"/>
      <c r="DY1172" s="459"/>
      <c r="DZ1172" s="459"/>
      <c r="EE1172" s="251"/>
      <c r="EG1172" s="459"/>
      <c r="EH1172" s="459"/>
      <c r="EI1172" s="459"/>
      <c r="EN1172" s="251"/>
      <c r="EP1172" s="459"/>
      <c r="EQ1172" s="459"/>
      <c r="ER1172" s="459"/>
      <c r="EW1172" s="251"/>
      <c r="EY1172" s="459"/>
      <c r="EZ1172" s="459"/>
      <c r="FA1172" s="459"/>
      <c r="FF1172" s="251"/>
      <c r="FH1172" s="459"/>
      <c r="FI1172" s="459"/>
      <c r="FJ1172" s="459"/>
      <c r="FO1172" s="251"/>
      <c r="FQ1172" s="459"/>
      <c r="FR1172" s="459"/>
      <c r="FS1172" s="459"/>
      <c r="FX1172" s="251"/>
      <c r="FZ1172" s="459"/>
      <c r="GA1172" s="459"/>
      <c r="GB1172" s="459"/>
      <c r="GG1172" s="251"/>
      <c r="GI1172" s="459"/>
      <c r="GJ1172" s="459"/>
      <c r="GK1172" s="459"/>
      <c r="GP1172" s="251"/>
      <c r="GR1172" s="459"/>
      <c r="GS1172" s="459"/>
      <c r="GT1172" s="459"/>
      <c r="GY1172" s="251"/>
      <c r="HA1172" s="459"/>
      <c r="HB1172" s="459"/>
      <c r="HC1172" s="459"/>
      <c r="HH1172" s="251"/>
      <c r="HJ1172" s="459"/>
      <c r="HK1172" s="459"/>
      <c r="HL1172" s="459"/>
      <c r="HQ1172" s="459"/>
      <c r="HR1172" s="459"/>
      <c r="HS1172" s="459"/>
      <c r="HT1172" s="459"/>
      <c r="HU1172" s="459"/>
      <c r="HV1172" s="459"/>
      <c r="HW1172" s="459"/>
      <c r="HX1172" s="459"/>
      <c r="HY1172" s="459"/>
      <c r="HZ1172" s="459"/>
      <c r="IA1172" s="459"/>
      <c r="IB1172" s="459"/>
      <c r="IC1172" s="459"/>
      <c r="ID1172" s="459"/>
      <c r="IE1172" s="459"/>
      <c r="IF1172" s="459"/>
      <c r="IG1172" s="459"/>
      <c r="IH1172" s="459"/>
      <c r="II1172" s="459"/>
      <c r="IJ1172" s="459"/>
      <c r="IK1172" s="459"/>
      <c r="IL1172" s="459"/>
      <c r="IM1172" s="459"/>
      <c r="IN1172" s="459"/>
      <c r="IO1172" s="459"/>
      <c r="IP1172" s="459"/>
      <c r="IQ1172" s="459"/>
      <c r="IR1172" s="459"/>
      <c r="IS1172" s="459"/>
      <c r="IT1172" s="459"/>
      <c r="IU1172" s="459"/>
      <c r="IV1172" s="459"/>
      <c r="RS1172" s="252"/>
    </row>
    <row r="1173" spans="1:487" s="461" customFormat="1" ht="18">
      <c r="A1173" s="605" t="s">
        <v>635</v>
      </c>
      <c r="B1173" s="488"/>
      <c r="C1173" s="488"/>
      <c r="D1173" s="461" t="s">
        <v>132</v>
      </c>
      <c r="E1173" s="461">
        <f t="shared" si="18"/>
        <v>1</v>
      </c>
      <c r="F1173" s="524">
        <f t="shared" si="19"/>
        <v>6</v>
      </c>
      <c r="G1173" s="473"/>
      <c r="H1173" s="473"/>
      <c r="I1173" s="473">
        <v>3</v>
      </c>
      <c r="J1173" s="473">
        <v>3</v>
      </c>
      <c r="K1173" s="473"/>
      <c r="M1173" s="459"/>
      <c r="N1173" s="459"/>
      <c r="R1173" s="251"/>
      <c r="T1173" s="459"/>
      <c r="U1173" s="459"/>
      <c r="V1173" s="459"/>
      <c r="AA1173" s="251"/>
      <c r="AC1173" s="459"/>
      <c r="AD1173" s="459"/>
      <c r="AE1173" s="459"/>
      <c r="AJ1173" s="251"/>
      <c r="AL1173" s="459"/>
      <c r="AM1173" s="459"/>
      <c r="AN1173" s="459"/>
      <c r="AS1173" s="251"/>
      <c r="AU1173" s="459"/>
      <c r="AV1173" s="459"/>
      <c r="AW1173" s="459"/>
      <c r="BB1173" s="251"/>
      <c r="BD1173" s="459"/>
      <c r="BE1173" s="459"/>
      <c r="BF1173" s="459"/>
      <c r="BK1173" s="251"/>
      <c r="BM1173" s="459"/>
      <c r="BN1173" s="459"/>
      <c r="BO1173" s="459"/>
      <c r="BT1173" s="251"/>
      <c r="BV1173" s="459"/>
      <c r="BW1173" s="459"/>
      <c r="BX1173" s="459"/>
      <c r="CC1173" s="251"/>
      <c r="CE1173" s="459"/>
      <c r="CF1173" s="459"/>
      <c r="CG1173" s="459"/>
      <c r="CL1173" s="251"/>
      <c r="CN1173" s="459"/>
      <c r="CO1173" s="459"/>
      <c r="CP1173" s="459"/>
      <c r="CU1173" s="251"/>
      <c r="CW1173" s="459"/>
      <c r="CX1173" s="459"/>
      <c r="CY1173" s="459"/>
      <c r="DD1173" s="251"/>
      <c r="DF1173" s="459"/>
      <c r="DG1173" s="459"/>
      <c r="DH1173" s="459"/>
      <c r="DM1173" s="251"/>
      <c r="DO1173" s="459"/>
      <c r="DP1173" s="459"/>
      <c r="DQ1173" s="459"/>
      <c r="DV1173" s="251"/>
      <c r="DX1173" s="459"/>
      <c r="DY1173" s="459"/>
      <c r="DZ1173" s="459"/>
      <c r="EE1173" s="251"/>
      <c r="EG1173" s="459"/>
      <c r="EH1173" s="459"/>
      <c r="EI1173" s="459"/>
      <c r="EN1173" s="251"/>
      <c r="EP1173" s="459"/>
      <c r="EQ1173" s="459"/>
      <c r="ER1173" s="459"/>
      <c r="EW1173" s="251"/>
      <c r="EY1173" s="459"/>
      <c r="EZ1173" s="459"/>
      <c r="FA1173" s="459"/>
      <c r="FF1173" s="251"/>
      <c r="FH1173" s="459"/>
      <c r="FI1173" s="459"/>
      <c r="FJ1173" s="459"/>
      <c r="FO1173" s="251"/>
      <c r="FQ1173" s="459"/>
      <c r="FR1173" s="459"/>
      <c r="FS1173" s="459"/>
      <c r="FX1173" s="251"/>
      <c r="FZ1173" s="459"/>
      <c r="GA1173" s="459"/>
      <c r="GB1173" s="459"/>
      <c r="GG1173" s="251"/>
      <c r="GI1173" s="459"/>
      <c r="GJ1173" s="459"/>
      <c r="GK1173" s="459"/>
      <c r="GP1173" s="251"/>
      <c r="GR1173" s="459"/>
      <c r="GS1173" s="459"/>
      <c r="GT1173" s="459"/>
      <c r="GY1173" s="251"/>
      <c r="HA1173" s="459"/>
      <c r="HB1173" s="459"/>
      <c r="HC1173" s="459"/>
      <c r="HH1173" s="251"/>
      <c r="HJ1173" s="459"/>
      <c r="HK1173" s="459"/>
      <c r="HL1173" s="459"/>
      <c r="HQ1173" s="459"/>
      <c r="HR1173" s="459"/>
      <c r="HS1173" s="459"/>
      <c r="HT1173" s="459"/>
      <c r="HU1173" s="459"/>
      <c r="HV1173" s="459"/>
      <c r="HW1173" s="459"/>
      <c r="HX1173" s="459"/>
      <c r="HY1173" s="459"/>
      <c r="HZ1173" s="459"/>
      <c r="IA1173" s="459"/>
      <c r="IB1173" s="459"/>
      <c r="IC1173" s="459"/>
      <c r="ID1173" s="459"/>
      <c r="IE1173" s="459"/>
      <c r="IF1173" s="459"/>
      <c r="IG1173" s="459"/>
      <c r="IH1173" s="459"/>
      <c r="II1173" s="459"/>
      <c r="IJ1173" s="459"/>
      <c r="IK1173" s="459"/>
      <c r="IL1173" s="459"/>
      <c r="IM1173" s="459"/>
      <c r="IN1173" s="459"/>
      <c r="IO1173" s="459"/>
      <c r="IP1173" s="459"/>
      <c r="IQ1173" s="459"/>
      <c r="IR1173" s="459"/>
      <c r="IS1173" s="459"/>
      <c r="IT1173" s="459"/>
      <c r="IU1173" s="459"/>
      <c r="IV1173" s="459"/>
      <c r="RS1173" s="252"/>
    </row>
    <row r="1174" spans="1:487" s="461" customFormat="1" ht="18">
      <c r="A1174" s="605" t="s">
        <v>1000</v>
      </c>
      <c r="B1174" s="459"/>
      <c r="C1174" s="488"/>
      <c r="D1174" s="606" t="s">
        <v>129</v>
      </c>
      <c r="E1174" s="461">
        <f t="shared" si="18"/>
        <v>0</v>
      </c>
      <c r="F1174" s="524">
        <f t="shared" si="19"/>
        <v>0</v>
      </c>
      <c r="G1174" s="502"/>
      <c r="H1174" s="502"/>
      <c r="I1174" s="473"/>
      <c r="J1174" s="473"/>
      <c r="K1174" s="473"/>
      <c r="L1174" s="509"/>
      <c r="M1174" s="459"/>
      <c r="N1174" s="459"/>
      <c r="R1174" s="251"/>
      <c r="T1174" s="459"/>
      <c r="U1174" s="459"/>
      <c r="V1174" s="459"/>
      <c r="AA1174" s="251"/>
      <c r="AC1174" s="459"/>
      <c r="AD1174" s="459"/>
      <c r="AE1174" s="459"/>
      <c r="AJ1174" s="251"/>
      <c r="AL1174" s="459"/>
      <c r="AM1174" s="459"/>
      <c r="AN1174" s="459"/>
      <c r="AS1174" s="251"/>
      <c r="AU1174" s="459"/>
      <c r="AV1174" s="459"/>
      <c r="AW1174" s="459"/>
      <c r="BB1174" s="251"/>
      <c r="BD1174" s="459"/>
      <c r="BE1174" s="459"/>
      <c r="BF1174" s="459"/>
      <c r="BK1174" s="251"/>
      <c r="BM1174" s="459"/>
      <c r="BN1174" s="459"/>
      <c r="BO1174" s="459"/>
      <c r="BT1174" s="251"/>
      <c r="BV1174" s="459"/>
      <c r="BW1174" s="459"/>
      <c r="BX1174" s="459"/>
      <c r="CC1174" s="251"/>
      <c r="CE1174" s="459"/>
      <c r="CF1174" s="459"/>
      <c r="CG1174" s="459"/>
      <c r="CL1174" s="251"/>
      <c r="CN1174" s="459"/>
      <c r="CO1174" s="459"/>
      <c r="CP1174" s="459"/>
      <c r="CU1174" s="251"/>
      <c r="CW1174" s="459"/>
      <c r="CX1174" s="459"/>
      <c r="CY1174" s="459"/>
      <c r="DD1174" s="251"/>
      <c r="DF1174" s="459"/>
      <c r="DG1174" s="459"/>
      <c r="DH1174" s="459"/>
      <c r="DM1174" s="251"/>
      <c r="DO1174" s="459"/>
      <c r="DP1174" s="459"/>
      <c r="DQ1174" s="459"/>
      <c r="DV1174" s="251"/>
      <c r="DX1174" s="459"/>
      <c r="DY1174" s="459"/>
      <c r="DZ1174" s="459"/>
      <c r="EE1174" s="251"/>
      <c r="EG1174" s="459"/>
      <c r="EH1174" s="459"/>
      <c r="EI1174" s="459"/>
      <c r="EN1174" s="251"/>
      <c r="EP1174" s="459"/>
      <c r="EQ1174" s="459"/>
      <c r="ER1174" s="459"/>
      <c r="EW1174" s="251"/>
      <c r="EY1174" s="459"/>
      <c r="EZ1174" s="459"/>
      <c r="FA1174" s="459"/>
      <c r="FF1174" s="251"/>
      <c r="FH1174" s="459"/>
      <c r="FI1174" s="459"/>
      <c r="FJ1174" s="459"/>
      <c r="FO1174" s="251"/>
      <c r="FQ1174" s="459"/>
      <c r="FR1174" s="459"/>
      <c r="FS1174" s="459"/>
      <c r="FX1174" s="251"/>
      <c r="FZ1174" s="459"/>
      <c r="GA1174" s="459"/>
      <c r="GB1174" s="459"/>
      <c r="GG1174" s="251"/>
      <c r="GI1174" s="459"/>
      <c r="GJ1174" s="459"/>
      <c r="GK1174" s="459"/>
      <c r="GP1174" s="251"/>
      <c r="GR1174" s="459"/>
      <c r="GS1174" s="459"/>
      <c r="GT1174" s="459"/>
      <c r="GY1174" s="251"/>
      <c r="HA1174" s="459"/>
      <c r="HB1174" s="459"/>
      <c r="HC1174" s="459"/>
      <c r="HH1174" s="251"/>
      <c r="HJ1174" s="459"/>
      <c r="HK1174" s="459"/>
      <c r="HL1174" s="459"/>
      <c r="HQ1174" s="459"/>
      <c r="HR1174" s="459"/>
      <c r="HS1174" s="459"/>
      <c r="HT1174" s="459"/>
      <c r="HU1174" s="459"/>
      <c r="HV1174" s="459"/>
      <c r="HW1174" s="459"/>
      <c r="HX1174" s="459"/>
      <c r="HY1174" s="459"/>
      <c r="HZ1174" s="459"/>
      <c r="IA1174" s="459"/>
      <c r="IB1174" s="459"/>
      <c r="IC1174" s="459"/>
      <c r="ID1174" s="459"/>
      <c r="IE1174" s="459"/>
      <c r="IF1174" s="459"/>
      <c r="IG1174" s="459"/>
      <c r="IH1174" s="459"/>
      <c r="II1174" s="459"/>
      <c r="IJ1174" s="459"/>
      <c r="IK1174" s="459"/>
      <c r="IL1174" s="459"/>
      <c r="IM1174" s="459"/>
      <c r="IN1174" s="459"/>
      <c r="IO1174" s="459"/>
      <c r="IP1174" s="459"/>
      <c r="IQ1174" s="459"/>
      <c r="IR1174" s="459"/>
      <c r="IS1174" s="459"/>
      <c r="IT1174" s="459"/>
      <c r="IU1174" s="459"/>
      <c r="IV1174" s="459"/>
      <c r="RS1174" s="252"/>
    </row>
    <row r="1175" spans="1:487" s="461" customFormat="1" ht="18">
      <c r="A1175" s="605" t="s">
        <v>651</v>
      </c>
      <c r="B1175" s="488"/>
      <c r="C1175" s="488"/>
      <c r="D1175" s="461" t="s">
        <v>131</v>
      </c>
      <c r="E1175" s="461">
        <f t="shared" si="18"/>
        <v>0</v>
      </c>
      <c r="F1175" s="524">
        <f t="shared" si="19"/>
        <v>19</v>
      </c>
      <c r="G1175" s="473"/>
      <c r="H1175" s="473"/>
      <c r="I1175" s="473">
        <v>18</v>
      </c>
      <c r="J1175" s="473">
        <v>1</v>
      </c>
      <c r="K1175" s="473"/>
      <c r="L1175" s="509"/>
      <c r="M1175" s="459"/>
      <c r="N1175" s="459"/>
      <c r="R1175" s="251"/>
      <c r="T1175" s="459"/>
      <c r="U1175" s="459"/>
      <c r="V1175" s="459"/>
      <c r="AA1175" s="251"/>
      <c r="AC1175" s="459"/>
      <c r="AD1175" s="459"/>
      <c r="AE1175" s="459"/>
      <c r="AJ1175" s="251"/>
      <c r="AL1175" s="459"/>
      <c r="AM1175" s="459"/>
      <c r="AN1175" s="459"/>
      <c r="AS1175" s="251"/>
      <c r="AU1175" s="459"/>
      <c r="AV1175" s="459"/>
      <c r="AW1175" s="459"/>
      <c r="BB1175" s="251"/>
      <c r="BD1175" s="459"/>
      <c r="BE1175" s="459"/>
      <c r="BF1175" s="459"/>
      <c r="BK1175" s="251"/>
      <c r="BM1175" s="459"/>
      <c r="BN1175" s="459"/>
      <c r="BO1175" s="459"/>
      <c r="BT1175" s="251"/>
      <c r="BV1175" s="459"/>
      <c r="BW1175" s="459"/>
      <c r="BX1175" s="459"/>
      <c r="CC1175" s="251"/>
      <c r="CE1175" s="459"/>
      <c r="CF1175" s="459"/>
      <c r="CG1175" s="459"/>
      <c r="CL1175" s="251"/>
      <c r="CN1175" s="459"/>
      <c r="CO1175" s="459"/>
      <c r="CP1175" s="459"/>
      <c r="CU1175" s="251"/>
      <c r="CW1175" s="459"/>
      <c r="CX1175" s="459"/>
      <c r="CY1175" s="459"/>
      <c r="DD1175" s="251"/>
      <c r="DF1175" s="459"/>
      <c r="DG1175" s="459"/>
      <c r="DH1175" s="459"/>
      <c r="DM1175" s="251"/>
      <c r="DO1175" s="459"/>
      <c r="DP1175" s="459"/>
      <c r="DQ1175" s="459"/>
      <c r="DV1175" s="251"/>
      <c r="DX1175" s="459"/>
      <c r="DY1175" s="459"/>
      <c r="DZ1175" s="459"/>
      <c r="EE1175" s="251"/>
      <c r="EG1175" s="459"/>
      <c r="EH1175" s="459"/>
      <c r="EI1175" s="459"/>
      <c r="EN1175" s="251"/>
      <c r="EP1175" s="459"/>
      <c r="EQ1175" s="459"/>
      <c r="ER1175" s="459"/>
      <c r="EW1175" s="251"/>
      <c r="EY1175" s="459"/>
      <c r="EZ1175" s="459"/>
      <c r="FA1175" s="459"/>
      <c r="FF1175" s="251"/>
      <c r="FH1175" s="459"/>
      <c r="FI1175" s="459"/>
      <c r="FJ1175" s="459"/>
      <c r="FO1175" s="251"/>
      <c r="FQ1175" s="459"/>
      <c r="FR1175" s="459"/>
      <c r="FS1175" s="459"/>
      <c r="FX1175" s="251"/>
      <c r="FZ1175" s="459"/>
      <c r="GA1175" s="459"/>
      <c r="GB1175" s="459"/>
      <c r="GG1175" s="251"/>
      <c r="GI1175" s="459"/>
      <c r="GJ1175" s="459"/>
      <c r="GK1175" s="459"/>
      <c r="GP1175" s="251"/>
      <c r="GR1175" s="459"/>
      <c r="GS1175" s="459"/>
      <c r="GT1175" s="459"/>
      <c r="GY1175" s="251"/>
      <c r="HA1175" s="459"/>
      <c r="HB1175" s="459"/>
      <c r="HC1175" s="459"/>
      <c r="HH1175" s="251"/>
      <c r="HJ1175" s="459"/>
      <c r="HK1175" s="459"/>
      <c r="HL1175" s="459"/>
      <c r="HQ1175" s="459"/>
      <c r="HR1175" s="459"/>
      <c r="HS1175" s="459"/>
      <c r="HT1175" s="459"/>
      <c r="HU1175" s="459"/>
      <c r="HV1175" s="459"/>
      <c r="HW1175" s="459"/>
      <c r="HX1175" s="459"/>
      <c r="HY1175" s="459"/>
      <c r="HZ1175" s="459"/>
      <c r="IA1175" s="459"/>
      <c r="IB1175" s="459"/>
      <c r="IC1175" s="459"/>
      <c r="ID1175" s="459"/>
      <c r="IE1175" s="459"/>
      <c r="IF1175" s="459"/>
      <c r="IG1175" s="459"/>
      <c r="IH1175" s="459"/>
      <c r="II1175" s="459"/>
      <c r="IJ1175" s="459"/>
      <c r="IK1175" s="459"/>
      <c r="IL1175" s="459"/>
      <c r="IM1175" s="459"/>
      <c r="IN1175" s="459"/>
      <c r="IO1175" s="459"/>
      <c r="IP1175" s="459"/>
      <c r="IQ1175" s="459"/>
      <c r="IR1175" s="459"/>
      <c r="IS1175" s="459"/>
      <c r="IT1175" s="459"/>
      <c r="IU1175" s="459"/>
      <c r="IV1175" s="459"/>
      <c r="RS1175" s="252"/>
    </row>
    <row r="1176" spans="1:487" s="461" customFormat="1" ht="18">
      <c r="A1176" s="605" t="s">
        <v>620</v>
      </c>
      <c r="B1176" s="459"/>
      <c r="C1176" s="488"/>
      <c r="D1176" s="606" t="s">
        <v>129</v>
      </c>
      <c r="E1176" s="461">
        <f t="shared" si="18"/>
        <v>1</v>
      </c>
      <c r="F1176" s="524">
        <f t="shared" si="19"/>
        <v>0</v>
      </c>
      <c r="G1176" s="473"/>
      <c r="H1176" s="473"/>
      <c r="I1176" s="473"/>
      <c r="J1176" s="473"/>
      <c r="K1176" s="473"/>
      <c r="L1176" s="509"/>
      <c r="N1176" s="459"/>
      <c r="R1176" s="251"/>
      <c r="T1176" s="459"/>
      <c r="U1176" s="459"/>
      <c r="V1176" s="459"/>
      <c r="AA1176" s="251"/>
      <c r="AC1176" s="459"/>
      <c r="AD1176" s="459"/>
      <c r="AE1176" s="459"/>
      <c r="AJ1176" s="251"/>
      <c r="AL1176" s="459"/>
      <c r="AM1176" s="459"/>
      <c r="AN1176" s="459"/>
      <c r="AS1176" s="251"/>
      <c r="AU1176" s="459"/>
      <c r="AV1176" s="459"/>
      <c r="AW1176" s="459"/>
      <c r="BB1176" s="251"/>
      <c r="BD1176" s="459"/>
      <c r="BE1176" s="459"/>
      <c r="BF1176" s="459"/>
      <c r="BK1176" s="251"/>
      <c r="BM1176" s="459"/>
      <c r="BN1176" s="459"/>
      <c r="BO1176" s="459"/>
      <c r="BT1176" s="251"/>
      <c r="BV1176" s="459"/>
      <c r="BW1176" s="459"/>
      <c r="BX1176" s="459"/>
      <c r="CC1176" s="251"/>
      <c r="CE1176" s="459"/>
      <c r="CF1176" s="459"/>
      <c r="CG1176" s="459"/>
      <c r="CL1176" s="251"/>
      <c r="CN1176" s="459"/>
      <c r="CO1176" s="459"/>
      <c r="CP1176" s="459"/>
      <c r="CU1176" s="251"/>
      <c r="CW1176" s="459"/>
      <c r="CX1176" s="459"/>
      <c r="CY1176" s="459"/>
      <c r="DD1176" s="251"/>
      <c r="DF1176" s="459"/>
      <c r="DG1176" s="459"/>
      <c r="DH1176" s="459"/>
      <c r="DM1176" s="251"/>
      <c r="DO1176" s="459"/>
      <c r="DP1176" s="459"/>
      <c r="DQ1176" s="459"/>
      <c r="DV1176" s="251"/>
      <c r="DX1176" s="459"/>
      <c r="DY1176" s="459"/>
      <c r="DZ1176" s="459"/>
      <c r="EE1176" s="251"/>
      <c r="EG1176" s="459"/>
      <c r="EH1176" s="459"/>
      <c r="EI1176" s="459"/>
      <c r="EN1176" s="251"/>
      <c r="EP1176" s="459"/>
      <c r="EQ1176" s="459"/>
      <c r="ER1176" s="459"/>
      <c r="EW1176" s="251"/>
      <c r="EY1176" s="459"/>
      <c r="EZ1176" s="459"/>
      <c r="FA1176" s="459"/>
      <c r="FF1176" s="251"/>
      <c r="FH1176" s="459"/>
      <c r="FI1176" s="459"/>
      <c r="FJ1176" s="459"/>
      <c r="FO1176" s="251"/>
      <c r="FQ1176" s="459"/>
      <c r="FR1176" s="459"/>
      <c r="FS1176" s="459"/>
      <c r="FX1176" s="251"/>
      <c r="FZ1176" s="459"/>
      <c r="GA1176" s="459"/>
      <c r="GB1176" s="459"/>
      <c r="GG1176" s="251"/>
      <c r="GI1176" s="459"/>
      <c r="GJ1176" s="459"/>
      <c r="GK1176" s="459"/>
      <c r="GP1176" s="251"/>
      <c r="GR1176" s="459"/>
      <c r="GS1176" s="459"/>
      <c r="GT1176" s="459"/>
      <c r="GY1176" s="251"/>
      <c r="HA1176" s="459"/>
      <c r="HB1176" s="459"/>
      <c r="HC1176" s="459"/>
      <c r="HH1176" s="251"/>
      <c r="HJ1176" s="459"/>
      <c r="HK1176" s="459"/>
      <c r="HL1176" s="459"/>
      <c r="HQ1176" s="459"/>
      <c r="HR1176" s="459"/>
      <c r="HS1176" s="459"/>
      <c r="HT1176" s="459"/>
      <c r="HU1176" s="459"/>
      <c r="HV1176" s="459"/>
      <c r="HW1176" s="459"/>
      <c r="HX1176" s="459"/>
      <c r="HY1176" s="459"/>
      <c r="HZ1176" s="459"/>
      <c r="IA1176" s="459"/>
      <c r="IB1176" s="459"/>
      <c r="IC1176" s="459"/>
      <c r="ID1176" s="459"/>
      <c r="IE1176" s="459"/>
      <c r="IF1176" s="459"/>
      <c r="IG1176" s="459"/>
      <c r="IH1176" s="459"/>
      <c r="II1176" s="459"/>
      <c r="IJ1176" s="459"/>
      <c r="IK1176" s="459"/>
      <c r="IL1176" s="459"/>
      <c r="IM1176" s="459"/>
      <c r="IN1176" s="459"/>
      <c r="IO1176" s="459"/>
      <c r="IP1176" s="459"/>
      <c r="IQ1176" s="459"/>
      <c r="IR1176" s="459"/>
      <c r="IS1176" s="459"/>
      <c r="IT1176" s="459"/>
      <c r="IU1176" s="459"/>
      <c r="IV1176" s="459"/>
      <c r="RS1176" s="252"/>
    </row>
    <row r="1177" spans="1:487" s="461" customFormat="1" ht="18">
      <c r="A1177" s="605" t="s">
        <v>637</v>
      </c>
      <c r="B1177" s="459"/>
      <c r="C1177" s="488"/>
      <c r="D1177" s="461" t="s">
        <v>137</v>
      </c>
      <c r="E1177" s="461">
        <f t="shared" si="18"/>
        <v>18</v>
      </c>
      <c r="F1177" s="524">
        <f t="shared" si="19"/>
        <v>14</v>
      </c>
      <c r="G1177" s="473"/>
      <c r="H1177" s="473"/>
      <c r="I1177" s="473"/>
      <c r="J1177" s="473">
        <v>14</v>
      </c>
      <c r="K1177" s="473"/>
      <c r="L1177" s="459"/>
      <c r="M1177" s="459"/>
      <c r="N1177" s="459"/>
      <c r="R1177" s="251"/>
      <c r="T1177" s="459"/>
      <c r="U1177" s="459"/>
      <c r="V1177" s="459"/>
      <c r="AA1177" s="251"/>
      <c r="AC1177" s="459"/>
      <c r="AD1177" s="459"/>
      <c r="AE1177" s="459"/>
      <c r="AJ1177" s="251"/>
      <c r="AL1177" s="459"/>
      <c r="AM1177" s="459"/>
      <c r="AN1177" s="459"/>
      <c r="AS1177" s="251"/>
      <c r="AU1177" s="459"/>
      <c r="AV1177" s="459"/>
      <c r="AW1177" s="459"/>
      <c r="BB1177" s="251"/>
      <c r="BD1177" s="459"/>
      <c r="BE1177" s="459"/>
      <c r="BF1177" s="459"/>
      <c r="BK1177" s="251"/>
      <c r="BM1177" s="459"/>
      <c r="BN1177" s="459"/>
      <c r="BO1177" s="459"/>
      <c r="BT1177" s="251"/>
      <c r="BV1177" s="459"/>
      <c r="BW1177" s="459"/>
      <c r="BX1177" s="459"/>
      <c r="CC1177" s="251"/>
      <c r="CE1177" s="459"/>
      <c r="CF1177" s="459"/>
      <c r="CG1177" s="459"/>
      <c r="CL1177" s="251"/>
      <c r="CN1177" s="459"/>
      <c r="CO1177" s="459"/>
      <c r="CP1177" s="459"/>
      <c r="CU1177" s="251"/>
      <c r="CW1177" s="459"/>
      <c r="CX1177" s="459"/>
      <c r="CY1177" s="459"/>
      <c r="DD1177" s="251"/>
      <c r="DF1177" s="459"/>
      <c r="DG1177" s="459"/>
      <c r="DH1177" s="459"/>
      <c r="DM1177" s="251"/>
      <c r="DO1177" s="459"/>
      <c r="DP1177" s="459"/>
      <c r="DQ1177" s="459"/>
      <c r="DV1177" s="251"/>
      <c r="DX1177" s="459"/>
      <c r="DY1177" s="459"/>
      <c r="DZ1177" s="459"/>
      <c r="EE1177" s="251"/>
      <c r="EG1177" s="459"/>
      <c r="EH1177" s="459"/>
      <c r="EI1177" s="459"/>
      <c r="EN1177" s="251"/>
      <c r="EP1177" s="459"/>
      <c r="EQ1177" s="459"/>
      <c r="ER1177" s="459"/>
      <c r="EW1177" s="251"/>
      <c r="EY1177" s="459"/>
      <c r="EZ1177" s="459"/>
      <c r="FA1177" s="459"/>
      <c r="FF1177" s="251"/>
      <c r="FH1177" s="459"/>
      <c r="FI1177" s="459"/>
      <c r="FJ1177" s="459"/>
      <c r="FO1177" s="251"/>
      <c r="FQ1177" s="459"/>
      <c r="FR1177" s="459"/>
      <c r="FS1177" s="459"/>
      <c r="FX1177" s="251"/>
      <c r="FZ1177" s="459"/>
      <c r="GA1177" s="459"/>
      <c r="GB1177" s="459"/>
      <c r="GG1177" s="251"/>
      <c r="GI1177" s="459"/>
      <c r="GJ1177" s="459"/>
      <c r="GK1177" s="459"/>
      <c r="GP1177" s="251"/>
      <c r="GR1177" s="459"/>
      <c r="GS1177" s="459"/>
      <c r="GT1177" s="459"/>
      <c r="GY1177" s="251"/>
      <c r="HA1177" s="459"/>
      <c r="HB1177" s="459"/>
      <c r="HC1177" s="459"/>
      <c r="HH1177" s="251"/>
      <c r="HJ1177" s="459"/>
      <c r="HK1177" s="459"/>
      <c r="HL1177" s="459"/>
      <c r="HQ1177" s="459"/>
      <c r="HR1177" s="459"/>
      <c r="HS1177" s="459"/>
      <c r="HT1177" s="459"/>
      <c r="HU1177" s="459"/>
      <c r="HV1177" s="459"/>
      <c r="HW1177" s="459"/>
      <c r="HX1177" s="459"/>
      <c r="HY1177" s="459"/>
      <c r="HZ1177" s="459"/>
      <c r="IA1177" s="459"/>
      <c r="IB1177" s="459"/>
      <c r="IC1177" s="459"/>
      <c r="ID1177" s="459"/>
      <c r="IE1177" s="459"/>
      <c r="IF1177" s="459"/>
      <c r="IG1177" s="459"/>
      <c r="IH1177" s="459"/>
      <c r="II1177" s="459"/>
      <c r="IJ1177" s="459"/>
      <c r="IK1177" s="459"/>
      <c r="IL1177" s="459"/>
      <c r="IM1177" s="459"/>
      <c r="IN1177" s="459"/>
      <c r="IO1177" s="459"/>
      <c r="IP1177" s="459"/>
      <c r="IQ1177" s="459"/>
      <c r="IR1177" s="459"/>
      <c r="IS1177" s="459"/>
      <c r="IT1177" s="459"/>
      <c r="IU1177" s="459"/>
      <c r="IV1177" s="459"/>
      <c r="RS1177" s="252"/>
    </row>
    <row r="1178" spans="1:487" s="461" customFormat="1" ht="18">
      <c r="A1178" s="605" t="s">
        <v>2459</v>
      </c>
      <c r="B1178" s="459"/>
      <c r="C1178" s="488"/>
      <c r="D1178" s="606" t="s">
        <v>129</v>
      </c>
      <c r="E1178" s="461">
        <f t="shared" si="18"/>
        <v>0</v>
      </c>
      <c r="F1178" s="524">
        <f t="shared" si="19"/>
        <v>0</v>
      </c>
      <c r="G1178" s="473"/>
      <c r="H1178" s="473"/>
      <c r="I1178" s="473"/>
      <c r="J1178" s="473"/>
      <c r="K1178" s="473"/>
      <c r="L1178" s="459"/>
      <c r="M1178" s="459"/>
      <c r="N1178" s="459"/>
      <c r="R1178" s="251"/>
      <c r="T1178" s="459"/>
      <c r="U1178" s="459"/>
      <c r="V1178" s="459"/>
      <c r="AA1178" s="251"/>
      <c r="AC1178" s="459"/>
      <c r="AD1178" s="459"/>
      <c r="AE1178" s="459"/>
      <c r="AJ1178" s="251"/>
      <c r="AL1178" s="459"/>
      <c r="AM1178" s="459"/>
      <c r="AN1178" s="459"/>
      <c r="AS1178" s="251"/>
      <c r="AU1178" s="459"/>
      <c r="AV1178" s="459"/>
      <c r="AW1178" s="459"/>
      <c r="BB1178" s="251"/>
      <c r="BD1178" s="459"/>
      <c r="BE1178" s="459"/>
      <c r="BF1178" s="459"/>
      <c r="BK1178" s="251"/>
      <c r="BM1178" s="459"/>
      <c r="BN1178" s="459"/>
      <c r="BO1178" s="459"/>
      <c r="BT1178" s="251"/>
      <c r="BV1178" s="459"/>
      <c r="BW1178" s="459"/>
      <c r="BX1178" s="459"/>
      <c r="CC1178" s="251"/>
      <c r="CE1178" s="459"/>
      <c r="CF1178" s="459"/>
      <c r="CG1178" s="459"/>
      <c r="CL1178" s="251"/>
      <c r="CN1178" s="459"/>
      <c r="CO1178" s="459"/>
      <c r="CP1178" s="459"/>
      <c r="CU1178" s="251"/>
      <c r="CW1178" s="459"/>
      <c r="CX1178" s="459"/>
      <c r="CY1178" s="459"/>
      <c r="DD1178" s="251"/>
      <c r="DF1178" s="459"/>
      <c r="DG1178" s="459"/>
      <c r="DH1178" s="459"/>
      <c r="DM1178" s="251"/>
      <c r="DO1178" s="459"/>
      <c r="DP1178" s="459"/>
      <c r="DQ1178" s="459"/>
      <c r="DV1178" s="251"/>
      <c r="DX1178" s="459"/>
      <c r="DY1178" s="459"/>
      <c r="DZ1178" s="459"/>
      <c r="EE1178" s="251"/>
      <c r="EG1178" s="459"/>
      <c r="EH1178" s="459"/>
      <c r="EI1178" s="459"/>
      <c r="EN1178" s="251"/>
      <c r="EP1178" s="459"/>
      <c r="EQ1178" s="459"/>
      <c r="ER1178" s="459"/>
      <c r="EW1178" s="251"/>
      <c r="EY1178" s="459"/>
      <c r="EZ1178" s="459"/>
      <c r="FA1178" s="459"/>
      <c r="FF1178" s="251"/>
      <c r="FH1178" s="459"/>
      <c r="FI1178" s="459"/>
      <c r="FJ1178" s="459"/>
      <c r="FO1178" s="251"/>
      <c r="FQ1178" s="459"/>
      <c r="FR1178" s="459"/>
      <c r="FS1178" s="459"/>
      <c r="FX1178" s="251"/>
      <c r="FZ1178" s="459"/>
      <c r="GA1178" s="459"/>
      <c r="GB1178" s="459"/>
      <c r="GG1178" s="251"/>
      <c r="GI1178" s="459"/>
      <c r="GJ1178" s="459"/>
      <c r="GK1178" s="459"/>
      <c r="GP1178" s="251"/>
      <c r="GR1178" s="459"/>
      <c r="GS1178" s="459"/>
      <c r="GT1178" s="459"/>
      <c r="GY1178" s="251"/>
      <c r="HA1178" s="459"/>
      <c r="HB1178" s="459"/>
      <c r="HC1178" s="459"/>
      <c r="HH1178" s="251"/>
      <c r="HJ1178" s="459"/>
      <c r="HK1178" s="459"/>
      <c r="HL1178" s="459"/>
      <c r="HQ1178" s="459"/>
      <c r="HR1178" s="459"/>
      <c r="HS1178" s="459"/>
      <c r="HT1178" s="459"/>
      <c r="HU1178" s="459"/>
      <c r="HV1178" s="459"/>
      <c r="HW1178" s="459"/>
      <c r="HX1178" s="459"/>
      <c r="HY1178" s="459"/>
      <c r="HZ1178" s="459"/>
      <c r="IA1178" s="459"/>
      <c r="IB1178" s="459"/>
      <c r="IC1178" s="459"/>
      <c r="ID1178" s="459"/>
      <c r="IE1178" s="459"/>
      <c r="IF1178" s="459"/>
      <c r="IG1178" s="459"/>
      <c r="IH1178" s="459"/>
      <c r="II1178" s="459"/>
      <c r="IJ1178" s="459"/>
      <c r="IK1178" s="459"/>
      <c r="IL1178" s="459"/>
      <c r="IM1178" s="459"/>
      <c r="IN1178" s="459"/>
      <c r="IO1178" s="459"/>
      <c r="IP1178" s="459"/>
      <c r="IQ1178" s="459"/>
      <c r="IR1178" s="459"/>
      <c r="IS1178" s="459"/>
      <c r="IT1178" s="459"/>
      <c r="IU1178" s="459"/>
      <c r="IV1178" s="459"/>
      <c r="RS1178" s="252"/>
    </row>
    <row r="1179" spans="1:487" s="461" customFormat="1" ht="18">
      <c r="A1179" s="605" t="s">
        <v>1330</v>
      </c>
      <c r="B1179" s="488"/>
      <c r="C1179" s="488"/>
      <c r="D1179" s="461" t="s">
        <v>130</v>
      </c>
      <c r="E1179" s="461">
        <f t="shared" si="18"/>
        <v>0</v>
      </c>
      <c r="F1179" s="524">
        <f t="shared" si="19"/>
        <v>0</v>
      </c>
      <c r="G1179" s="473"/>
      <c r="H1179" s="473"/>
      <c r="I1179" s="473"/>
      <c r="J1179" s="473"/>
      <c r="K1179" s="473"/>
      <c r="L1179" s="459"/>
      <c r="M1179" s="459"/>
      <c r="N1179" s="459"/>
      <c r="R1179" s="251"/>
      <c r="T1179" s="459"/>
      <c r="U1179" s="459"/>
      <c r="V1179" s="459"/>
      <c r="AA1179" s="251"/>
      <c r="AC1179" s="459"/>
      <c r="AD1179" s="459"/>
      <c r="AE1179" s="459"/>
      <c r="AJ1179" s="251"/>
      <c r="AL1179" s="459"/>
      <c r="AM1179" s="459"/>
      <c r="AN1179" s="459"/>
      <c r="AS1179" s="251"/>
      <c r="AU1179" s="459"/>
      <c r="AV1179" s="459"/>
      <c r="AW1179" s="459"/>
      <c r="BB1179" s="251"/>
      <c r="BD1179" s="459"/>
      <c r="BE1179" s="459"/>
      <c r="BF1179" s="459"/>
      <c r="BK1179" s="251"/>
      <c r="BM1179" s="459"/>
      <c r="BN1179" s="459"/>
      <c r="BO1179" s="459"/>
      <c r="BT1179" s="251"/>
      <c r="BV1179" s="459"/>
      <c r="BW1179" s="459"/>
      <c r="BX1179" s="459"/>
      <c r="CC1179" s="251"/>
      <c r="CE1179" s="459"/>
      <c r="CF1179" s="459"/>
      <c r="CG1179" s="459"/>
      <c r="CL1179" s="251"/>
      <c r="CN1179" s="459"/>
      <c r="CO1179" s="459"/>
      <c r="CP1179" s="459"/>
      <c r="CU1179" s="251"/>
      <c r="CW1179" s="459"/>
      <c r="CX1179" s="459"/>
      <c r="CY1179" s="459"/>
      <c r="DD1179" s="251"/>
      <c r="DF1179" s="459"/>
      <c r="DG1179" s="459"/>
      <c r="DH1179" s="459"/>
      <c r="DM1179" s="251"/>
      <c r="DO1179" s="459"/>
      <c r="DP1179" s="459"/>
      <c r="DQ1179" s="459"/>
      <c r="DV1179" s="251"/>
      <c r="DX1179" s="459"/>
      <c r="DY1179" s="459"/>
      <c r="DZ1179" s="459"/>
      <c r="EE1179" s="251"/>
      <c r="EG1179" s="459"/>
      <c r="EH1179" s="459"/>
      <c r="EI1179" s="459"/>
      <c r="EN1179" s="251"/>
      <c r="EP1179" s="459"/>
      <c r="EQ1179" s="459"/>
      <c r="ER1179" s="459"/>
      <c r="EW1179" s="251"/>
      <c r="EY1179" s="459"/>
      <c r="EZ1179" s="459"/>
      <c r="FA1179" s="459"/>
      <c r="FF1179" s="251"/>
      <c r="FH1179" s="459"/>
      <c r="FI1179" s="459"/>
      <c r="FJ1179" s="459"/>
      <c r="FO1179" s="251"/>
      <c r="FQ1179" s="459"/>
      <c r="FR1179" s="459"/>
      <c r="FS1179" s="459"/>
      <c r="FX1179" s="251"/>
      <c r="FZ1179" s="459"/>
      <c r="GA1179" s="459"/>
      <c r="GB1179" s="459"/>
      <c r="GG1179" s="251"/>
      <c r="GI1179" s="459"/>
      <c r="GJ1179" s="459"/>
      <c r="GK1179" s="459"/>
      <c r="GP1179" s="251"/>
      <c r="GR1179" s="459"/>
      <c r="GS1179" s="459"/>
      <c r="GT1179" s="459"/>
      <c r="GY1179" s="251"/>
      <c r="HA1179" s="459"/>
      <c r="HB1179" s="459"/>
      <c r="HC1179" s="459"/>
      <c r="HH1179" s="251"/>
      <c r="HJ1179" s="459"/>
      <c r="HK1179" s="459"/>
      <c r="HL1179" s="459"/>
      <c r="HQ1179" s="459"/>
      <c r="HR1179" s="459"/>
      <c r="HS1179" s="459"/>
      <c r="HT1179" s="459"/>
      <c r="HU1179" s="459"/>
      <c r="HV1179" s="459"/>
      <c r="HW1179" s="459"/>
      <c r="HX1179" s="459"/>
      <c r="HY1179" s="459"/>
      <c r="HZ1179" s="459"/>
      <c r="IA1179" s="459"/>
      <c r="IB1179" s="459"/>
      <c r="IC1179" s="459"/>
      <c r="ID1179" s="459"/>
      <c r="IE1179" s="459"/>
      <c r="IF1179" s="459"/>
      <c r="IG1179" s="459"/>
      <c r="IH1179" s="459"/>
      <c r="II1179" s="459"/>
      <c r="IJ1179" s="459"/>
      <c r="IK1179" s="459"/>
      <c r="IL1179" s="459"/>
      <c r="IM1179" s="459"/>
      <c r="IN1179" s="459"/>
      <c r="IO1179" s="459"/>
      <c r="IP1179" s="459"/>
      <c r="IQ1179" s="459"/>
      <c r="IR1179" s="459"/>
      <c r="IS1179" s="459"/>
      <c r="IT1179" s="459"/>
      <c r="IU1179" s="459"/>
      <c r="IV1179" s="459"/>
      <c r="RS1179" s="252"/>
    </row>
    <row r="1180" spans="1:487" s="461" customFormat="1" ht="18">
      <c r="A1180" s="605" t="s">
        <v>1925</v>
      </c>
      <c r="B1180" s="488"/>
      <c r="C1180" s="488"/>
      <c r="D1180" s="461" t="s">
        <v>130</v>
      </c>
      <c r="E1180" s="461">
        <f t="shared" si="18"/>
        <v>0</v>
      </c>
      <c r="F1180" s="524">
        <f t="shared" si="19"/>
        <v>0</v>
      </c>
      <c r="G1180" s="473"/>
      <c r="H1180" s="473"/>
      <c r="I1180" s="473"/>
      <c r="J1180" s="473"/>
      <c r="K1180" s="473"/>
      <c r="L1180" s="459"/>
      <c r="M1180" s="459"/>
      <c r="N1180" s="459"/>
      <c r="R1180" s="251"/>
      <c r="T1180" s="459"/>
      <c r="U1180" s="459"/>
      <c r="V1180" s="459"/>
      <c r="AA1180" s="251"/>
      <c r="AC1180" s="459"/>
      <c r="AD1180" s="459"/>
      <c r="AE1180" s="459"/>
      <c r="AJ1180" s="251"/>
      <c r="AL1180" s="459"/>
      <c r="AM1180" s="459"/>
      <c r="AN1180" s="459"/>
      <c r="AS1180" s="251"/>
      <c r="AU1180" s="459"/>
      <c r="AV1180" s="459"/>
      <c r="AW1180" s="459"/>
      <c r="BB1180" s="251"/>
      <c r="BD1180" s="459"/>
      <c r="BE1180" s="459"/>
      <c r="BF1180" s="459"/>
      <c r="BK1180" s="251"/>
      <c r="BM1180" s="459"/>
      <c r="BN1180" s="459"/>
      <c r="BO1180" s="459"/>
      <c r="BT1180" s="251"/>
      <c r="BV1180" s="459"/>
      <c r="BW1180" s="459"/>
      <c r="BX1180" s="459"/>
      <c r="CC1180" s="251"/>
      <c r="CE1180" s="459"/>
      <c r="CF1180" s="459"/>
      <c r="CG1180" s="459"/>
      <c r="CL1180" s="251"/>
      <c r="CN1180" s="459"/>
      <c r="CO1180" s="459"/>
      <c r="CP1180" s="459"/>
      <c r="CU1180" s="251"/>
      <c r="CW1180" s="459"/>
      <c r="CX1180" s="459"/>
      <c r="CY1180" s="459"/>
      <c r="DD1180" s="251"/>
      <c r="DF1180" s="459"/>
      <c r="DG1180" s="459"/>
      <c r="DH1180" s="459"/>
      <c r="DM1180" s="251"/>
      <c r="DO1180" s="459"/>
      <c r="DP1180" s="459"/>
      <c r="DQ1180" s="459"/>
      <c r="DV1180" s="251"/>
      <c r="DX1180" s="459"/>
      <c r="DY1180" s="459"/>
      <c r="DZ1180" s="459"/>
      <c r="EE1180" s="251"/>
      <c r="EG1180" s="459"/>
      <c r="EH1180" s="459"/>
      <c r="EI1180" s="459"/>
      <c r="EN1180" s="251"/>
      <c r="EP1180" s="459"/>
      <c r="EQ1180" s="459"/>
      <c r="ER1180" s="459"/>
      <c r="EW1180" s="251"/>
      <c r="EY1180" s="459"/>
      <c r="EZ1180" s="459"/>
      <c r="FA1180" s="459"/>
      <c r="FF1180" s="251"/>
      <c r="FH1180" s="459"/>
      <c r="FI1180" s="459"/>
      <c r="FJ1180" s="459"/>
      <c r="FO1180" s="251"/>
      <c r="FQ1180" s="459"/>
      <c r="FR1180" s="459"/>
      <c r="FS1180" s="459"/>
      <c r="FX1180" s="251"/>
      <c r="FZ1180" s="459"/>
      <c r="GA1180" s="459"/>
      <c r="GB1180" s="459"/>
      <c r="GG1180" s="251"/>
      <c r="GI1180" s="459"/>
      <c r="GJ1180" s="459"/>
      <c r="GK1180" s="459"/>
      <c r="GP1180" s="251"/>
      <c r="GR1180" s="459"/>
      <c r="GS1180" s="459"/>
      <c r="GT1180" s="459"/>
      <c r="GY1180" s="251"/>
      <c r="HA1180" s="459"/>
      <c r="HB1180" s="459"/>
      <c r="HC1180" s="459"/>
      <c r="HH1180" s="251"/>
      <c r="HJ1180" s="459"/>
      <c r="HK1180" s="459"/>
      <c r="HL1180" s="459"/>
      <c r="HQ1180" s="459"/>
      <c r="HR1180" s="459"/>
      <c r="HS1180" s="459"/>
      <c r="HT1180" s="459"/>
      <c r="HU1180" s="459"/>
      <c r="HV1180" s="459"/>
      <c r="HW1180" s="459"/>
      <c r="HX1180" s="459"/>
      <c r="HY1180" s="459"/>
      <c r="HZ1180" s="459"/>
      <c r="IA1180" s="459"/>
      <c r="IB1180" s="459"/>
      <c r="IC1180" s="459"/>
      <c r="ID1180" s="459"/>
      <c r="IE1180" s="459"/>
      <c r="IF1180" s="459"/>
      <c r="IG1180" s="459"/>
      <c r="IH1180" s="459"/>
      <c r="II1180" s="459"/>
      <c r="IJ1180" s="459"/>
      <c r="IK1180" s="459"/>
      <c r="IL1180" s="459"/>
      <c r="IM1180" s="459"/>
      <c r="IN1180" s="459"/>
      <c r="IO1180" s="459"/>
      <c r="IP1180" s="459"/>
      <c r="IQ1180" s="459"/>
      <c r="IR1180" s="459"/>
      <c r="IS1180" s="459"/>
      <c r="IT1180" s="459"/>
      <c r="IU1180" s="459"/>
      <c r="IV1180" s="459"/>
      <c r="RS1180" s="252"/>
    </row>
    <row r="1181" spans="1:487" s="461" customFormat="1" ht="18">
      <c r="A1181" s="605" t="s">
        <v>940</v>
      </c>
      <c r="B1181" s="488"/>
      <c r="C1181" s="488"/>
      <c r="D1181" s="461" t="s">
        <v>140</v>
      </c>
      <c r="E1181" s="461">
        <f t="shared" si="18"/>
        <v>8</v>
      </c>
      <c r="F1181" s="524">
        <f t="shared" si="19"/>
        <v>11</v>
      </c>
      <c r="G1181" s="502"/>
      <c r="H1181" s="473"/>
      <c r="I1181" s="473">
        <v>11</v>
      </c>
      <c r="J1181" s="473"/>
      <c r="K1181" s="473"/>
      <c r="L1181" s="459"/>
      <c r="M1181" s="459"/>
      <c r="N1181" s="459"/>
      <c r="R1181" s="251"/>
      <c r="T1181" s="459"/>
      <c r="U1181" s="459"/>
      <c r="V1181" s="459"/>
      <c r="AA1181" s="251"/>
      <c r="AC1181" s="459"/>
      <c r="AD1181" s="459"/>
      <c r="AE1181" s="459"/>
      <c r="AJ1181" s="251"/>
      <c r="AL1181" s="459"/>
      <c r="AM1181" s="459"/>
      <c r="AN1181" s="459"/>
      <c r="AS1181" s="251"/>
      <c r="AU1181" s="459"/>
      <c r="AV1181" s="459"/>
      <c r="AW1181" s="459"/>
      <c r="BB1181" s="251"/>
      <c r="BD1181" s="459"/>
      <c r="BE1181" s="459"/>
      <c r="BF1181" s="459"/>
      <c r="BK1181" s="251"/>
      <c r="BM1181" s="459"/>
      <c r="BN1181" s="459"/>
      <c r="BO1181" s="459"/>
      <c r="BT1181" s="251"/>
      <c r="BV1181" s="459"/>
      <c r="BW1181" s="459"/>
      <c r="BX1181" s="459"/>
      <c r="CC1181" s="251"/>
      <c r="CE1181" s="459"/>
      <c r="CF1181" s="459"/>
      <c r="CG1181" s="459"/>
      <c r="CL1181" s="251"/>
      <c r="CN1181" s="459"/>
      <c r="CO1181" s="459"/>
      <c r="CP1181" s="459"/>
      <c r="CU1181" s="251"/>
      <c r="CW1181" s="459"/>
      <c r="CX1181" s="459"/>
      <c r="CY1181" s="459"/>
      <c r="DD1181" s="251"/>
      <c r="DF1181" s="459"/>
      <c r="DG1181" s="459"/>
      <c r="DH1181" s="459"/>
      <c r="DM1181" s="251"/>
      <c r="DO1181" s="459"/>
      <c r="DP1181" s="459"/>
      <c r="DQ1181" s="459"/>
      <c r="DV1181" s="251"/>
      <c r="DX1181" s="459"/>
      <c r="DY1181" s="459"/>
      <c r="DZ1181" s="459"/>
      <c r="EE1181" s="251"/>
      <c r="EG1181" s="459"/>
      <c r="EH1181" s="459"/>
      <c r="EI1181" s="459"/>
      <c r="EN1181" s="251"/>
      <c r="EP1181" s="459"/>
      <c r="EQ1181" s="459"/>
      <c r="ER1181" s="459"/>
      <c r="EW1181" s="251"/>
      <c r="EY1181" s="459"/>
      <c r="EZ1181" s="459"/>
      <c r="FA1181" s="459"/>
      <c r="FF1181" s="251"/>
      <c r="FH1181" s="459"/>
      <c r="FI1181" s="459"/>
      <c r="FJ1181" s="459"/>
      <c r="FO1181" s="251"/>
      <c r="FQ1181" s="459"/>
      <c r="FR1181" s="459"/>
      <c r="FS1181" s="459"/>
      <c r="FX1181" s="251"/>
      <c r="FZ1181" s="459"/>
      <c r="GA1181" s="459"/>
      <c r="GB1181" s="459"/>
      <c r="GG1181" s="251"/>
      <c r="GI1181" s="459"/>
      <c r="GJ1181" s="459"/>
      <c r="GK1181" s="459"/>
      <c r="GP1181" s="251"/>
      <c r="GR1181" s="459"/>
      <c r="GS1181" s="459"/>
      <c r="GT1181" s="459"/>
      <c r="GY1181" s="251"/>
      <c r="HA1181" s="459"/>
      <c r="HB1181" s="459"/>
      <c r="HC1181" s="459"/>
      <c r="HH1181" s="251"/>
      <c r="HJ1181" s="459"/>
      <c r="HK1181" s="459"/>
      <c r="HL1181" s="459"/>
      <c r="HQ1181" s="459"/>
      <c r="HR1181" s="459"/>
      <c r="HS1181" s="459"/>
      <c r="HT1181" s="459"/>
      <c r="HU1181" s="459"/>
      <c r="HV1181" s="459"/>
      <c r="HW1181" s="459"/>
      <c r="HX1181" s="459"/>
      <c r="HY1181" s="459"/>
      <c r="HZ1181" s="459"/>
      <c r="IA1181" s="459"/>
      <c r="IB1181" s="459"/>
      <c r="IC1181" s="459"/>
      <c r="ID1181" s="459"/>
      <c r="IE1181" s="459"/>
      <c r="IF1181" s="459"/>
      <c r="IG1181" s="459"/>
      <c r="IH1181" s="459"/>
      <c r="II1181" s="459"/>
      <c r="IJ1181" s="459"/>
      <c r="IK1181" s="459"/>
      <c r="IL1181" s="459"/>
      <c r="IM1181" s="459"/>
      <c r="IN1181" s="459"/>
      <c r="IO1181" s="459"/>
      <c r="IP1181" s="459"/>
      <c r="IQ1181" s="459"/>
      <c r="IR1181" s="459"/>
      <c r="IS1181" s="459"/>
      <c r="IT1181" s="459"/>
      <c r="IU1181" s="459"/>
      <c r="IV1181" s="459"/>
      <c r="RS1181" s="252"/>
    </row>
    <row r="1182" spans="1:487" s="461" customFormat="1" ht="18">
      <c r="A1182" s="605" t="s">
        <v>1101</v>
      </c>
      <c r="B1182" s="459"/>
      <c r="C1182" s="488"/>
      <c r="D1182" s="606" t="s">
        <v>129</v>
      </c>
      <c r="E1182" s="461">
        <f t="shared" si="18"/>
        <v>0</v>
      </c>
      <c r="F1182" s="524">
        <f t="shared" si="19"/>
        <v>0</v>
      </c>
      <c r="G1182" s="473"/>
      <c r="H1182" s="473"/>
      <c r="I1182" s="473"/>
      <c r="J1182" s="473"/>
      <c r="K1182" s="473"/>
      <c r="M1182" s="459"/>
      <c r="N1182" s="459"/>
      <c r="R1182" s="251"/>
      <c r="T1182" s="459"/>
      <c r="U1182" s="459"/>
      <c r="V1182" s="459"/>
      <c r="AA1182" s="251"/>
      <c r="AC1182" s="459"/>
      <c r="AD1182" s="459"/>
      <c r="AE1182" s="459"/>
      <c r="AJ1182" s="251"/>
      <c r="AL1182" s="459"/>
      <c r="AM1182" s="459"/>
      <c r="AN1182" s="459"/>
      <c r="AS1182" s="251"/>
      <c r="AU1182" s="459"/>
      <c r="AV1182" s="459"/>
      <c r="AW1182" s="459"/>
      <c r="BB1182" s="251"/>
      <c r="BD1182" s="459"/>
      <c r="BE1182" s="459"/>
      <c r="BF1182" s="459"/>
      <c r="BK1182" s="251"/>
      <c r="BM1182" s="459"/>
      <c r="BN1182" s="459"/>
      <c r="BO1182" s="459"/>
      <c r="BT1182" s="251"/>
      <c r="BV1182" s="459"/>
      <c r="BW1182" s="459"/>
      <c r="BX1182" s="459"/>
      <c r="CC1182" s="251"/>
      <c r="CE1182" s="459"/>
      <c r="CF1182" s="459"/>
      <c r="CG1182" s="459"/>
      <c r="CL1182" s="251"/>
      <c r="CN1182" s="459"/>
      <c r="CO1182" s="459"/>
      <c r="CP1182" s="459"/>
      <c r="CU1182" s="251"/>
      <c r="CW1182" s="459"/>
      <c r="CX1182" s="459"/>
      <c r="CY1182" s="459"/>
      <c r="DD1182" s="251"/>
      <c r="DF1182" s="459"/>
      <c r="DG1182" s="459"/>
      <c r="DH1182" s="459"/>
      <c r="DM1182" s="251"/>
      <c r="DO1182" s="459"/>
      <c r="DP1182" s="459"/>
      <c r="DQ1182" s="459"/>
      <c r="DV1182" s="251"/>
      <c r="DX1182" s="459"/>
      <c r="DY1182" s="459"/>
      <c r="DZ1182" s="459"/>
      <c r="EE1182" s="251"/>
      <c r="EG1182" s="459"/>
      <c r="EH1182" s="459"/>
      <c r="EI1182" s="459"/>
      <c r="EN1182" s="251"/>
      <c r="EP1182" s="459"/>
      <c r="EQ1182" s="459"/>
      <c r="ER1182" s="459"/>
      <c r="EW1182" s="251"/>
      <c r="EY1182" s="459"/>
      <c r="EZ1182" s="459"/>
      <c r="FA1182" s="459"/>
      <c r="FF1182" s="251"/>
      <c r="FH1182" s="459"/>
      <c r="FI1182" s="459"/>
      <c r="FJ1182" s="459"/>
      <c r="FO1182" s="251"/>
      <c r="FQ1182" s="459"/>
      <c r="FR1182" s="459"/>
      <c r="FS1182" s="459"/>
      <c r="FX1182" s="251"/>
      <c r="FZ1182" s="459"/>
      <c r="GA1182" s="459"/>
      <c r="GB1182" s="459"/>
      <c r="GG1182" s="251"/>
      <c r="GI1182" s="459"/>
      <c r="GJ1182" s="459"/>
      <c r="GK1182" s="459"/>
      <c r="GP1182" s="251"/>
      <c r="GR1182" s="459"/>
      <c r="GS1182" s="459"/>
      <c r="GT1182" s="459"/>
      <c r="GY1182" s="251"/>
      <c r="HA1182" s="459"/>
      <c r="HB1182" s="459"/>
      <c r="HC1182" s="459"/>
      <c r="HH1182" s="251"/>
      <c r="HJ1182" s="459"/>
      <c r="HK1182" s="459"/>
      <c r="HL1182" s="459"/>
      <c r="HQ1182" s="459"/>
      <c r="HR1182" s="459"/>
      <c r="HS1182" s="459"/>
      <c r="HT1182" s="459"/>
      <c r="HU1182" s="459"/>
      <c r="HV1182" s="459"/>
      <c r="HW1182" s="459"/>
      <c r="HX1182" s="459"/>
      <c r="HY1182" s="459"/>
      <c r="HZ1182" s="459"/>
      <c r="IA1182" s="459"/>
      <c r="IB1182" s="459"/>
      <c r="IC1182" s="459"/>
      <c r="ID1182" s="459"/>
      <c r="IE1182" s="459"/>
      <c r="IF1182" s="459"/>
      <c r="IG1182" s="459"/>
      <c r="IH1182" s="459"/>
      <c r="II1182" s="459"/>
      <c r="IJ1182" s="459"/>
      <c r="IK1182" s="459"/>
      <c r="IL1182" s="459"/>
      <c r="IM1182" s="459"/>
      <c r="IN1182" s="459"/>
      <c r="IO1182" s="459"/>
      <c r="IP1182" s="459"/>
      <c r="IQ1182" s="459"/>
      <c r="IR1182" s="459"/>
      <c r="IS1182" s="459"/>
      <c r="IT1182" s="459"/>
      <c r="IU1182" s="459"/>
      <c r="IV1182" s="459"/>
      <c r="RS1182" s="252"/>
    </row>
    <row r="1183" spans="1:487" s="461" customFormat="1" ht="18">
      <c r="A1183" s="605" t="s">
        <v>497</v>
      </c>
      <c r="B1183" s="459"/>
      <c r="C1183" s="488"/>
      <c r="D1183" s="461" t="s">
        <v>134</v>
      </c>
      <c r="E1183" s="461">
        <f t="shared" si="18"/>
        <v>1</v>
      </c>
      <c r="F1183" s="524">
        <f t="shared" si="19"/>
        <v>45</v>
      </c>
      <c r="G1183" s="502"/>
      <c r="H1183" s="502">
        <v>45</v>
      </c>
      <c r="I1183" s="473"/>
      <c r="J1183" s="473"/>
      <c r="K1183" s="473"/>
      <c r="L1183" s="459"/>
      <c r="M1183" s="459"/>
      <c r="N1183" s="459"/>
      <c r="R1183" s="251"/>
      <c r="T1183" s="459"/>
      <c r="U1183" s="459"/>
      <c r="V1183" s="459"/>
      <c r="AA1183" s="251"/>
      <c r="AC1183" s="459"/>
      <c r="AD1183" s="459"/>
      <c r="AE1183" s="459"/>
      <c r="AJ1183" s="251"/>
      <c r="AL1183" s="459"/>
      <c r="AM1183" s="459"/>
      <c r="AN1183" s="459"/>
      <c r="AS1183" s="251"/>
      <c r="AU1183" s="459"/>
      <c r="AV1183" s="459"/>
      <c r="AW1183" s="459"/>
      <c r="BB1183" s="251"/>
      <c r="BD1183" s="459"/>
      <c r="BE1183" s="459"/>
      <c r="BF1183" s="459"/>
      <c r="BK1183" s="251"/>
      <c r="BM1183" s="459"/>
      <c r="BN1183" s="459"/>
      <c r="BO1183" s="459"/>
      <c r="BT1183" s="251"/>
      <c r="BV1183" s="459"/>
      <c r="BW1183" s="459"/>
      <c r="BX1183" s="459"/>
      <c r="CC1183" s="251"/>
      <c r="CE1183" s="459"/>
      <c r="CF1183" s="459"/>
      <c r="CG1183" s="459"/>
      <c r="CL1183" s="251"/>
      <c r="CN1183" s="459"/>
      <c r="CO1183" s="459"/>
      <c r="CP1183" s="459"/>
      <c r="CU1183" s="251"/>
      <c r="CW1183" s="459"/>
      <c r="CX1183" s="459"/>
      <c r="CY1183" s="459"/>
      <c r="DD1183" s="251"/>
      <c r="DF1183" s="459"/>
      <c r="DG1183" s="459"/>
      <c r="DH1183" s="459"/>
      <c r="DM1183" s="251"/>
      <c r="DO1183" s="459"/>
      <c r="DP1183" s="459"/>
      <c r="DQ1183" s="459"/>
      <c r="DV1183" s="251"/>
      <c r="DX1183" s="459"/>
      <c r="DY1183" s="459"/>
      <c r="DZ1183" s="459"/>
      <c r="EE1183" s="251"/>
      <c r="EG1183" s="459"/>
      <c r="EH1183" s="459"/>
      <c r="EI1183" s="459"/>
      <c r="EN1183" s="251"/>
      <c r="EP1183" s="459"/>
      <c r="EQ1183" s="459"/>
      <c r="ER1183" s="459"/>
      <c r="EW1183" s="251"/>
      <c r="EY1183" s="459"/>
      <c r="EZ1183" s="459"/>
      <c r="FA1183" s="459"/>
      <c r="FF1183" s="251"/>
      <c r="FH1183" s="459"/>
      <c r="FI1183" s="459"/>
      <c r="FJ1183" s="459"/>
      <c r="FO1183" s="251"/>
      <c r="FQ1183" s="459"/>
      <c r="FR1183" s="459"/>
      <c r="FS1183" s="459"/>
      <c r="FX1183" s="251"/>
      <c r="FZ1183" s="459"/>
      <c r="GA1183" s="459"/>
      <c r="GB1183" s="459"/>
      <c r="GG1183" s="251"/>
      <c r="GI1183" s="459"/>
      <c r="GJ1183" s="459"/>
      <c r="GK1183" s="459"/>
      <c r="GP1183" s="251"/>
      <c r="GR1183" s="459"/>
      <c r="GS1183" s="459"/>
      <c r="GT1183" s="459"/>
      <c r="GY1183" s="251"/>
      <c r="HA1183" s="459"/>
      <c r="HB1183" s="459"/>
      <c r="HC1183" s="459"/>
      <c r="HH1183" s="251"/>
      <c r="HJ1183" s="459"/>
      <c r="HK1183" s="459"/>
      <c r="HL1183" s="459"/>
      <c r="HQ1183" s="459"/>
      <c r="HR1183" s="459"/>
      <c r="HS1183" s="459"/>
      <c r="HT1183" s="459"/>
      <c r="HU1183" s="459"/>
      <c r="HV1183" s="459"/>
      <c r="HW1183" s="459"/>
      <c r="HX1183" s="459"/>
      <c r="HY1183" s="459"/>
      <c r="HZ1183" s="459"/>
      <c r="IA1183" s="459"/>
      <c r="IB1183" s="459"/>
      <c r="IC1183" s="459"/>
      <c r="ID1183" s="459"/>
      <c r="IE1183" s="459"/>
      <c r="IF1183" s="459"/>
      <c r="IG1183" s="459"/>
      <c r="IH1183" s="459"/>
      <c r="II1183" s="459"/>
      <c r="IJ1183" s="459"/>
      <c r="IK1183" s="459"/>
      <c r="IL1183" s="459"/>
      <c r="IM1183" s="459"/>
      <c r="IN1183" s="459"/>
      <c r="IO1183" s="459"/>
      <c r="IP1183" s="459"/>
      <c r="IQ1183" s="459"/>
      <c r="IR1183" s="459"/>
      <c r="IS1183" s="459"/>
      <c r="IT1183" s="459"/>
      <c r="IU1183" s="459"/>
      <c r="IV1183" s="459"/>
      <c r="RS1183" s="252"/>
    </row>
    <row r="1184" spans="1:487" s="461" customFormat="1" ht="18">
      <c r="A1184" s="605" t="s">
        <v>1321</v>
      </c>
      <c r="B1184" s="488"/>
      <c r="C1184" s="488"/>
      <c r="D1184" s="461" t="s">
        <v>132</v>
      </c>
      <c r="E1184" s="461">
        <f t="shared" si="18"/>
        <v>1</v>
      </c>
      <c r="F1184" s="524">
        <f t="shared" si="19"/>
        <v>0</v>
      </c>
      <c r="G1184" s="473"/>
      <c r="J1184" s="459"/>
      <c r="N1184" s="459"/>
      <c r="R1184" s="251"/>
      <c r="T1184" s="459"/>
      <c r="U1184" s="459"/>
      <c r="V1184" s="459"/>
      <c r="AA1184" s="251"/>
      <c r="AC1184" s="459"/>
      <c r="AD1184" s="459"/>
      <c r="AE1184" s="459"/>
      <c r="AJ1184" s="251"/>
      <c r="AL1184" s="459"/>
      <c r="AM1184" s="459"/>
      <c r="AN1184" s="459"/>
      <c r="AS1184" s="251"/>
      <c r="AU1184" s="459"/>
      <c r="AV1184" s="459"/>
      <c r="AW1184" s="459"/>
      <c r="BB1184" s="251"/>
      <c r="BD1184" s="459"/>
      <c r="BE1184" s="459"/>
      <c r="BF1184" s="459"/>
      <c r="BK1184" s="251"/>
      <c r="BM1184" s="459"/>
      <c r="BN1184" s="459"/>
      <c r="BO1184" s="459"/>
      <c r="BT1184" s="251"/>
      <c r="BV1184" s="459"/>
      <c r="BW1184" s="459"/>
      <c r="BX1184" s="459"/>
      <c r="CC1184" s="251"/>
      <c r="CE1184" s="459"/>
      <c r="CF1184" s="459"/>
      <c r="CG1184" s="459"/>
      <c r="CL1184" s="251"/>
      <c r="CN1184" s="459"/>
      <c r="CO1184" s="459"/>
      <c r="CP1184" s="459"/>
      <c r="CU1184" s="251"/>
      <c r="CW1184" s="459"/>
      <c r="CX1184" s="459"/>
      <c r="CY1184" s="459"/>
      <c r="DD1184" s="251"/>
      <c r="DF1184" s="459"/>
      <c r="DG1184" s="459"/>
      <c r="DH1184" s="459"/>
      <c r="DM1184" s="251"/>
      <c r="DO1184" s="459"/>
      <c r="DP1184" s="459"/>
      <c r="DQ1184" s="459"/>
      <c r="DV1184" s="251"/>
      <c r="DX1184" s="459"/>
      <c r="DY1184" s="459"/>
      <c r="DZ1184" s="459"/>
      <c r="EE1184" s="251"/>
      <c r="EG1184" s="459"/>
      <c r="EH1184" s="459"/>
      <c r="EI1184" s="459"/>
      <c r="EN1184" s="251"/>
      <c r="EP1184" s="459"/>
      <c r="EQ1184" s="459"/>
      <c r="ER1184" s="459"/>
      <c r="EW1184" s="251"/>
      <c r="EY1184" s="459"/>
      <c r="EZ1184" s="459"/>
      <c r="FA1184" s="459"/>
      <c r="FF1184" s="251"/>
      <c r="FH1184" s="459"/>
      <c r="FI1184" s="459"/>
      <c r="FJ1184" s="459"/>
      <c r="FO1184" s="251"/>
      <c r="FQ1184" s="459"/>
      <c r="FR1184" s="459"/>
      <c r="FS1184" s="459"/>
      <c r="FX1184" s="251"/>
      <c r="FZ1184" s="459"/>
      <c r="GA1184" s="459"/>
      <c r="GB1184" s="459"/>
      <c r="GG1184" s="251"/>
      <c r="GI1184" s="459"/>
      <c r="GJ1184" s="459"/>
      <c r="GK1184" s="459"/>
      <c r="GP1184" s="251"/>
      <c r="GR1184" s="459"/>
      <c r="GS1184" s="459"/>
      <c r="GT1184" s="459"/>
      <c r="GY1184" s="251"/>
      <c r="HA1184" s="459"/>
      <c r="HB1184" s="459"/>
      <c r="HC1184" s="459"/>
      <c r="HH1184" s="251"/>
      <c r="HJ1184" s="459"/>
      <c r="HK1184" s="459"/>
      <c r="HL1184" s="459"/>
      <c r="HQ1184" s="459"/>
      <c r="HR1184" s="459"/>
      <c r="HS1184" s="459"/>
      <c r="HT1184" s="459"/>
      <c r="HU1184" s="459"/>
      <c r="HV1184" s="459"/>
      <c r="HW1184" s="459"/>
      <c r="HX1184" s="459"/>
      <c r="HY1184" s="459"/>
      <c r="HZ1184" s="459"/>
      <c r="IA1184" s="459"/>
      <c r="IB1184" s="459"/>
      <c r="IC1184" s="459"/>
      <c r="ID1184" s="459"/>
      <c r="IE1184" s="459"/>
      <c r="IF1184" s="459"/>
      <c r="IG1184" s="459"/>
      <c r="IH1184" s="459"/>
      <c r="II1184" s="459"/>
      <c r="IJ1184" s="459"/>
      <c r="IK1184" s="459"/>
      <c r="IL1184" s="459"/>
      <c r="IM1184" s="459"/>
      <c r="IN1184" s="459"/>
      <c r="IO1184" s="459"/>
      <c r="IP1184" s="459"/>
      <c r="IQ1184" s="459"/>
      <c r="IR1184" s="459"/>
      <c r="IS1184" s="459"/>
      <c r="IT1184" s="459"/>
      <c r="IU1184" s="459"/>
      <c r="IV1184" s="459"/>
      <c r="RS1184" s="252"/>
    </row>
    <row r="1185" spans="1:487" s="461" customFormat="1" ht="18">
      <c r="A1185" s="605" t="s">
        <v>1449</v>
      </c>
      <c r="B1185" s="459"/>
      <c r="C1185" s="488"/>
      <c r="D1185" s="606" t="s">
        <v>129</v>
      </c>
      <c r="E1185" s="461">
        <f t="shared" si="18"/>
        <v>0</v>
      </c>
      <c r="F1185" s="524">
        <f t="shared" si="19"/>
        <v>0</v>
      </c>
      <c r="G1185" s="473"/>
      <c r="H1185" s="473"/>
      <c r="I1185" s="473"/>
      <c r="J1185" s="473"/>
      <c r="K1185" s="473"/>
      <c r="M1185" s="459"/>
      <c r="N1185" s="459"/>
      <c r="R1185" s="251"/>
      <c r="T1185" s="459"/>
      <c r="U1185" s="459"/>
      <c r="V1185" s="459"/>
      <c r="AA1185" s="251"/>
      <c r="AC1185" s="459"/>
      <c r="AD1185" s="459"/>
      <c r="AE1185" s="459"/>
      <c r="AJ1185" s="251"/>
      <c r="AL1185" s="459"/>
      <c r="AM1185" s="459"/>
      <c r="AN1185" s="459"/>
      <c r="AS1185" s="251"/>
      <c r="AU1185" s="459"/>
      <c r="AV1185" s="459"/>
      <c r="AW1185" s="459"/>
      <c r="BB1185" s="251"/>
      <c r="BD1185" s="459"/>
      <c r="BE1185" s="459"/>
      <c r="BF1185" s="459"/>
      <c r="BK1185" s="251"/>
      <c r="BM1185" s="459"/>
      <c r="BN1185" s="459"/>
      <c r="BO1185" s="459"/>
      <c r="BT1185" s="251"/>
      <c r="BV1185" s="459"/>
      <c r="BW1185" s="459"/>
      <c r="BX1185" s="459"/>
      <c r="CC1185" s="251"/>
      <c r="CE1185" s="459"/>
      <c r="CF1185" s="459"/>
      <c r="CG1185" s="459"/>
      <c r="CL1185" s="251"/>
      <c r="CN1185" s="459"/>
      <c r="CO1185" s="459"/>
      <c r="CP1185" s="459"/>
      <c r="CU1185" s="251"/>
      <c r="CW1185" s="459"/>
      <c r="CX1185" s="459"/>
      <c r="CY1185" s="459"/>
      <c r="DD1185" s="251"/>
      <c r="DF1185" s="459"/>
      <c r="DG1185" s="459"/>
      <c r="DH1185" s="459"/>
      <c r="DM1185" s="251"/>
      <c r="DO1185" s="459"/>
      <c r="DP1185" s="459"/>
      <c r="DQ1185" s="459"/>
      <c r="DV1185" s="251"/>
      <c r="DX1185" s="459"/>
      <c r="DY1185" s="459"/>
      <c r="DZ1185" s="459"/>
      <c r="EE1185" s="251"/>
      <c r="EG1185" s="459"/>
      <c r="EH1185" s="459"/>
      <c r="EI1185" s="459"/>
      <c r="EN1185" s="251"/>
      <c r="EP1185" s="459"/>
      <c r="EQ1185" s="459"/>
      <c r="ER1185" s="459"/>
      <c r="EW1185" s="251"/>
      <c r="EY1185" s="459"/>
      <c r="EZ1185" s="459"/>
      <c r="FA1185" s="459"/>
      <c r="FF1185" s="251"/>
      <c r="FH1185" s="459"/>
      <c r="FI1185" s="459"/>
      <c r="FJ1185" s="459"/>
      <c r="FO1185" s="251"/>
      <c r="FQ1185" s="459"/>
      <c r="FR1185" s="459"/>
      <c r="FS1185" s="459"/>
      <c r="FX1185" s="251"/>
      <c r="FZ1185" s="459"/>
      <c r="GA1185" s="459"/>
      <c r="GB1185" s="459"/>
      <c r="GG1185" s="251"/>
      <c r="GI1185" s="459"/>
      <c r="GJ1185" s="459"/>
      <c r="GK1185" s="459"/>
      <c r="GP1185" s="251"/>
      <c r="GR1185" s="459"/>
      <c r="GS1185" s="459"/>
      <c r="GT1185" s="459"/>
      <c r="GY1185" s="251"/>
      <c r="HA1185" s="459"/>
      <c r="HB1185" s="459"/>
      <c r="HC1185" s="459"/>
      <c r="HH1185" s="251"/>
      <c r="HJ1185" s="459"/>
      <c r="HK1185" s="459"/>
      <c r="HL1185" s="459"/>
      <c r="HQ1185" s="459"/>
      <c r="HR1185" s="459"/>
      <c r="HS1185" s="459"/>
      <c r="HT1185" s="459"/>
      <c r="HU1185" s="459"/>
      <c r="HV1185" s="459"/>
      <c r="HW1185" s="459"/>
      <c r="HX1185" s="459"/>
      <c r="HY1185" s="459"/>
      <c r="HZ1185" s="459"/>
      <c r="IA1185" s="459"/>
      <c r="IB1185" s="459"/>
      <c r="IC1185" s="459"/>
      <c r="ID1185" s="459"/>
      <c r="IE1185" s="459"/>
      <c r="IF1185" s="459"/>
      <c r="IG1185" s="459"/>
      <c r="IH1185" s="459"/>
      <c r="II1185" s="459"/>
      <c r="IJ1185" s="459"/>
      <c r="IK1185" s="459"/>
      <c r="IL1185" s="459"/>
      <c r="IM1185" s="459"/>
      <c r="IN1185" s="459"/>
      <c r="IO1185" s="459"/>
      <c r="IP1185" s="459"/>
      <c r="IQ1185" s="459"/>
      <c r="IR1185" s="459"/>
      <c r="IS1185" s="459"/>
      <c r="IT1185" s="459"/>
      <c r="IU1185" s="459"/>
      <c r="IV1185" s="459"/>
      <c r="RS1185" s="252"/>
    </row>
    <row r="1186" spans="1:487" s="461" customFormat="1" ht="18">
      <c r="A1186" s="605" t="s">
        <v>715</v>
      </c>
      <c r="B1186" s="488"/>
      <c r="C1186" s="488"/>
      <c r="D1186" s="461" t="s">
        <v>130</v>
      </c>
      <c r="E1186" s="461">
        <f t="shared" si="18"/>
        <v>9</v>
      </c>
      <c r="F1186" s="524">
        <f t="shared" si="19"/>
        <v>0</v>
      </c>
      <c r="G1186" s="473"/>
      <c r="H1186" s="473"/>
      <c r="I1186" s="473"/>
      <c r="J1186" s="473"/>
      <c r="K1186" s="473"/>
      <c r="L1186" s="459"/>
      <c r="M1186" s="459"/>
      <c r="N1186" s="459"/>
      <c r="R1186" s="251"/>
      <c r="T1186" s="459"/>
      <c r="U1186" s="459"/>
      <c r="V1186" s="459"/>
      <c r="AA1186" s="251"/>
      <c r="AC1186" s="459"/>
      <c r="AD1186" s="459"/>
      <c r="AE1186" s="459"/>
      <c r="AJ1186" s="251"/>
      <c r="AL1186" s="459"/>
      <c r="AM1186" s="459"/>
      <c r="AN1186" s="459"/>
      <c r="AS1186" s="251"/>
      <c r="AU1186" s="459"/>
      <c r="AV1186" s="459"/>
      <c r="AW1186" s="459"/>
      <c r="BB1186" s="251"/>
      <c r="BD1186" s="459"/>
      <c r="BE1186" s="459"/>
      <c r="BF1186" s="459"/>
      <c r="BK1186" s="251"/>
      <c r="BM1186" s="459"/>
      <c r="BN1186" s="459"/>
      <c r="BO1186" s="459"/>
      <c r="BT1186" s="251"/>
      <c r="BV1186" s="459"/>
      <c r="BW1186" s="459"/>
      <c r="BX1186" s="459"/>
      <c r="CC1186" s="251"/>
      <c r="CE1186" s="459"/>
      <c r="CF1186" s="459"/>
      <c r="CG1186" s="459"/>
      <c r="CL1186" s="251"/>
      <c r="CN1186" s="459"/>
      <c r="CO1186" s="459"/>
      <c r="CP1186" s="459"/>
      <c r="CU1186" s="251"/>
      <c r="CW1186" s="459"/>
      <c r="CX1186" s="459"/>
      <c r="CY1186" s="459"/>
      <c r="DD1186" s="251"/>
      <c r="DF1186" s="459"/>
      <c r="DG1186" s="459"/>
      <c r="DH1186" s="459"/>
      <c r="DM1186" s="251"/>
      <c r="DO1186" s="459"/>
      <c r="DP1186" s="459"/>
      <c r="DQ1186" s="459"/>
      <c r="DV1186" s="251"/>
      <c r="DX1186" s="459"/>
      <c r="DY1186" s="459"/>
      <c r="DZ1186" s="459"/>
      <c r="EE1186" s="251"/>
      <c r="EG1186" s="459"/>
      <c r="EH1186" s="459"/>
      <c r="EI1186" s="459"/>
      <c r="EN1186" s="251"/>
      <c r="EP1186" s="459"/>
      <c r="EQ1186" s="459"/>
      <c r="ER1186" s="459"/>
      <c r="EW1186" s="251"/>
      <c r="EY1186" s="459"/>
      <c r="EZ1186" s="459"/>
      <c r="FA1186" s="459"/>
      <c r="FF1186" s="251"/>
      <c r="FH1186" s="459"/>
      <c r="FI1186" s="459"/>
      <c r="FJ1186" s="459"/>
      <c r="FO1186" s="251"/>
      <c r="FQ1186" s="459"/>
      <c r="FR1186" s="459"/>
      <c r="FS1186" s="459"/>
      <c r="FX1186" s="251"/>
      <c r="FZ1186" s="459"/>
      <c r="GA1186" s="459"/>
      <c r="GB1186" s="459"/>
      <c r="GG1186" s="251"/>
      <c r="GI1186" s="459"/>
      <c r="GJ1186" s="459"/>
      <c r="GK1186" s="459"/>
      <c r="GP1186" s="251"/>
      <c r="GR1186" s="459"/>
      <c r="GS1186" s="459"/>
      <c r="GT1186" s="459"/>
      <c r="GY1186" s="251"/>
      <c r="HA1186" s="459"/>
      <c r="HB1186" s="459"/>
      <c r="HC1186" s="459"/>
      <c r="HH1186" s="251"/>
      <c r="HJ1186" s="459"/>
      <c r="HK1186" s="459"/>
      <c r="HL1186" s="459"/>
      <c r="HQ1186" s="459"/>
      <c r="HR1186" s="459"/>
      <c r="HS1186" s="459"/>
      <c r="HT1186" s="459"/>
      <c r="HU1186" s="459"/>
      <c r="HV1186" s="459"/>
      <c r="HW1186" s="459"/>
      <c r="HX1186" s="459"/>
      <c r="HY1186" s="459"/>
      <c r="HZ1186" s="459"/>
      <c r="IA1186" s="459"/>
      <c r="IB1186" s="459"/>
      <c r="IC1186" s="459"/>
      <c r="ID1186" s="459"/>
      <c r="IE1186" s="459"/>
      <c r="IF1186" s="459"/>
      <c r="IG1186" s="459"/>
      <c r="IH1186" s="459"/>
      <c r="II1186" s="459"/>
      <c r="IJ1186" s="459"/>
      <c r="IK1186" s="459"/>
      <c r="IL1186" s="459"/>
      <c r="IM1186" s="459"/>
      <c r="IN1186" s="459"/>
      <c r="IO1186" s="459"/>
      <c r="IP1186" s="459"/>
      <c r="IQ1186" s="459"/>
      <c r="IR1186" s="459"/>
      <c r="IS1186" s="459"/>
      <c r="IT1186" s="459"/>
      <c r="IU1186" s="459"/>
      <c r="IV1186" s="459"/>
      <c r="RS1186" s="252"/>
    </row>
    <row r="1187" spans="1:487" s="461" customFormat="1" ht="18">
      <c r="A1187" s="605" t="s">
        <v>509</v>
      </c>
      <c r="B1187" s="459"/>
      <c r="C1187" s="488"/>
      <c r="D1187" s="461" t="s">
        <v>134</v>
      </c>
      <c r="E1187" s="461">
        <f t="shared" si="18"/>
        <v>34</v>
      </c>
      <c r="F1187" s="524">
        <f t="shared" si="19"/>
        <v>33</v>
      </c>
      <c r="G1187" s="502"/>
      <c r="H1187" s="502"/>
      <c r="I1187" s="473"/>
      <c r="J1187" s="473">
        <v>33</v>
      </c>
      <c r="K1187" s="473"/>
      <c r="L1187" s="459"/>
      <c r="M1187" s="459"/>
      <c r="N1187" s="459"/>
      <c r="R1187" s="251"/>
      <c r="T1187" s="459"/>
      <c r="U1187" s="459"/>
      <c r="V1187" s="459"/>
      <c r="AA1187" s="251"/>
      <c r="AC1187" s="459"/>
      <c r="AD1187" s="459"/>
      <c r="AE1187" s="459"/>
      <c r="AJ1187" s="251"/>
      <c r="AL1187" s="459"/>
      <c r="AM1187" s="459"/>
      <c r="AN1187" s="459"/>
      <c r="AS1187" s="251"/>
      <c r="AU1187" s="459"/>
      <c r="AV1187" s="459"/>
      <c r="AW1187" s="459"/>
      <c r="BB1187" s="251"/>
      <c r="BD1187" s="459"/>
      <c r="BE1187" s="459"/>
      <c r="BF1187" s="459"/>
      <c r="BK1187" s="251"/>
      <c r="BM1187" s="459"/>
      <c r="BN1187" s="459"/>
      <c r="BO1187" s="459"/>
      <c r="BT1187" s="251"/>
      <c r="BV1187" s="459"/>
      <c r="BW1187" s="459"/>
      <c r="BX1187" s="459"/>
      <c r="CC1187" s="251"/>
      <c r="CE1187" s="459"/>
      <c r="CF1187" s="459"/>
      <c r="CG1187" s="459"/>
      <c r="CL1187" s="251"/>
      <c r="CN1187" s="459"/>
      <c r="CO1187" s="459"/>
      <c r="CP1187" s="459"/>
      <c r="CU1187" s="251"/>
      <c r="CW1187" s="459"/>
      <c r="CX1187" s="459"/>
      <c r="CY1187" s="459"/>
      <c r="DD1187" s="251"/>
      <c r="DF1187" s="459"/>
      <c r="DG1187" s="459"/>
      <c r="DH1187" s="459"/>
      <c r="DM1187" s="251"/>
      <c r="DO1187" s="459"/>
      <c r="DP1187" s="459"/>
      <c r="DQ1187" s="459"/>
      <c r="DV1187" s="251"/>
      <c r="DX1187" s="459"/>
      <c r="DY1187" s="459"/>
      <c r="DZ1187" s="459"/>
      <c r="EE1187" s="251"/>
      <c r="EG1187" s="459"/>
      <c r="EH1187" s="459"/>
      <c r="EI1187" s="459"/>
      <c r="EN1187" s="251"/>
      <c r="EP1187" s="459"/>
      <c r="EQ1187" s="459"/>
      <c r="ER1187" s="459"/>
      <c r="EW1187" s="251"/>
      <c r="EY1187" s="459"/>
      <c r="EZ1187" s="459"/>
      <c r="FA1187" s="459"/>
      <c r="FF1187" s="251"/>
      <c r="FH1187" s="459"/>
      <c r="FI1187" s="459"/>
      <c r="FJ1187" s="459"/>
      <c r="FO1187" s="251"/>
      <c r="FQ1187" s="459"/>
      <c r="FR1187" s="459"/>
      <c r="FS1187" s="459"/>
      <c r="FX1187" s="251"/>
      <c r="FZ1187" s="459"/>
      <c r="GA1187" s="459"/>
      <c r="GB1187" s="459"/>
      <c r="GG1187" s="251"/>
      <c r="GI1187" s="459"/>
      <c r="GJ1187" s="459"/>
      <c r="GK1187" s="459"/>
      <c r="GP1187" s="251"/>
      <c r="GR1187" s="459"/>
      <c r="GS1187" s="459"/>
      <c r="GT1187" s="459"/>
      <c r="GY1187" s="251"/>
      <c r="HA1187" s="459"/>
      <c r="HB1187" s="459"/>
      <c r="HC1187" s="459"/>
      <c r="HH1187" s="251"/>
      <c r="HJ1187" s="459"/>
      <c r="HK1187" s="459"/>
      <c r="HL1187" s="459"/>
      <c r="HQ1187" s="459"/>
      <c r="HR1187" s="459"/>
      <c r="HS1187" s="459"/>
      <c r="HT1187" s="459"/>
      <c r="HU1187" s="459"/>
      <c r="HV1187" s="459"/>
      <c r="HW1187" s="459"/>
      <c r="HX1187" s="459"/>
      <c r="HY1187" s="459"/>
      <c r="HZ1187" s="459"/>
      <c r="IA1187" s="459"/>
      <c r="IB1187" s="459"/>
      <c r="IC1187" s="459"/>
      <c r="ID1187" s="459"/>
      <c r="IE1187" s="459"/>
      <c r="IF1187" s="459"/>
      <c r="IG1187" s="459"/>
      <c r="IH1187" s="459"/>
      <c r="II1187" s="459"/>
      <c r="IJ1187" s="459"/>
      <c r="IK1187" s="459"/>
      <c r="IL1187" s="459"/>
      <c r="IM1187" s="459"/>
      <c r="IN1187" s="459"/>
      <c r="IO1187" s="459"/>
      <c r="IP1187" s="459"/>
      <c r="IQ1187" s="459"/>
      <c r="IR1187" s="459"/>
      <c r="IS1187" s="459"/>
      <c r="IT1187" s="459"/>
      <c r="IU1187" s="459"/>
      <c r="IV1187" s="459"/>
      <c r="RS1187" s="252"/>
    </row>
    <row r="1188" spans="1:487" s="461" customFormat="1" ht="18">
      <c r="A1188" s="605" t="s">
        <v>1340</v>
      </c>
      <c r="B1188" s="488"/>
      <c r="C1188" s="488"/>
      <c r="D1188" s="461" t="s">
        <v>135</v>
      </c>
      <c r="E1188" s="461">
        <f t="shared" si="18"/>
        <v>0</v>
      </c>
      <c r="F1188" s="524">
        <f t="shared" si="19"/>
        <v>0</v>
      </c>
      <c r="G1188" s="473"/>
      <c r="H1188" s="473"/>
      <c r="I1188" s="473"/>
      <c r="J1188" s="473"/>
      <c r="K1188" s="473"/>
      <c r="L1188" s="459"/>
      <c r="M1188" s="459"/>
      <c r="N1188" s="459"/>
      <c r="R1188" s="251"/>
      <c r="T1188" s="459"/>
      <c r="U1188" s="459"/>
      <c r="V1188" s="459"/>
      <c r="AA1188" s="251"/>
      <c r="AC1188" s="459"/>
      <c r="AD1188" s="459"/>
      <c r="AE1188" s="459"/>
      <c r="AJ1188" s="251"/>
      <c r="AL1188" s="459"/>
      <c r="AM1188" s="459"/>
      <c r="AN1188" s="459"/>
      <c r="AS1188" s="251"/>
      <c r="AU1188" s="459"/>
      <c r="AV1188" s="459"/>
      <c r="AW1188" s="459"/>
      <c r="BB1188" s="251"/>
      <c r="BD1188" s="459"/>
      <c r="BE1188" s="459"/>
      <c r="BF1188" s="459"/>
      <c r="BK1188" s="251"/>
      <c r="BM1188" s="459"/>
      <c r="BN1188" s="459"/>
      <c r="BO1188" s="459"/>
      <c r="BT1188" s="251"/>
      <c r="BV1188" s="459"/>
      <c r="BW1188" s="459"/>
      <c r="BX1188" s="459"/>
      <c r="CC1188" s="251"/>
      <c r="CE1188" s="459"/>
      <c r="CF1188" s="459"/>
      <c r="CG1188" s="459"/>
      <c r="CL1188" s="251"/>
      <c r="CN1188" s="459"/>
      <c r="CO1188" s="459"/>
      <c r="CP1188" s="459"/>
      <c r="CU1188" s="251"/>
      <c r="CW1188" s="459"/>
      <c r="CX1188" s="459"/>
      <c r="CY1188" s="459"/>
      <c r="DD1188" s="251"/>
      <c r="DF1188" s="459"/>
      <c r="DG1188" s="459"/>
      <c r="DH1188" s="459"/>
      <c r="DM1188" s="251"/>
      <c r="DO1188" s="459"/>
      <c r="DP1188" s="459"/>
      <c r="DQ1188" s="459"/>
      <c r="DV1188" s="251"/>
      <c r="DX1188" s="459"/>
      <c r="DY1188" s="459"/>
      <c r="DZ1188" s="459"/>
      <c r="EE1188" s="251"/>
      <c r="EG1188" s="459"/>
      <c r="EH1188" s="459"/>
      <c r="EI1188" s="459"/>
      <c r="EN1188" s="251"/>
      <c r="EP1188" s="459"/>
      <c r="EQ1188" s="459"/>
      <c r="ER1188" s="459"/>
      <c r="EW1188" s="251"/>
      <c r="EY1188" s="459"/>
      <c r="EZ1188" s="459"/>
      <c r="FA1188" s="459"/>
      <c r="FF1188" s="251"/>
      <c r="FH1188" s="459"/>
      <c r="FI1188" s="459"/>
      <c r="FJ1188" s="459"/>
      <c r="FO1188" s="251"/>
      <c r="FQ1188" s="459"/>
      <c r="FR1188" s="459"/>
      <c r="FS1188" s="459"/>
      <c r="FX1188" s="251"/>
      <c r="FZ1188" s="459"/>
      <c r="GA1188" s="459"/>
      <c r="GB1188" s="459"/>
      <c r="GG1188" s="251"/>
      <c r="GI1188" s="459"/>
      <c r="GJ1188" s="459"/>
      <c r="GK1188" s="459"/>
      <c r="GP1188" s="251"/>
      <c r="GR1188" s="459"/>
      <c r="GS1188" s="459"/>
      <c r="GT1188" s="459"/>
      <c r="GY1188" s="251"/>
      <c r="HA1188" s="459"/>
      <c r="HB1188" s="459"/>
      <c r="HC1188" s="459"/>
      <c r="HH1188" s="251"/>
      <c r="HJ1188" s="459"/>
      <c r="HK1188" s="459"/>
      <c r="HL1188" s="459"/>
      <c r="HQ1188" s="459"/>
      <c r="HR1188" s="459"/>
      <c r="HS1188" s="459"/>
      <c r="HT1188" s="459"/>
      <c r="HU1188" s="459"/>
      <c r="HV1188" s="459"/>
      <c r="HW1188" s="459"/>
      <c r="HX1188" s="459"/>
      <c r="HY1188" s="459"/>
      <c r="HZ1188" s="459"/>
      <c r="IA1188" s="459"/>
      <c r="IB1188" s="459"/>
      <c r="IC1188" s="459"/>
      <c r="ID1188" s="459"/>
      <c r="IE1188" s="459"/>
      <c r="IF1188" s="459"/>
      <c r="IG1188" s="459"/>
      <c r="IH1188" s="459"/>
      <c r="II1188" s="459"/>
      <c r="IJ1188" s="459"/>
      <c r="IK1188" s="459"/>
      <c r="IL1188" s="459"/>
      <c r="IM1188" s="459"/>
      <c r="IN1188" s="459"/>
      <c r="IO1188" s="459"/>
      <c r="IP1188" s="459"/>
      <c r="IQ1188" s="459"/>
      <c r="IR1188" s="459"/>
      <c r="IS1188" s="459"/>
      <c r="IT1188" s="459"/>
      <c r="IU1188" s="459"/>
      <c r="IV1188" s="459"/>
      <c r="RS1188" s="252"/>
    </row>
    <row r="1189" spans="1:487" s="461" customFormat="1" ht="18">
      <c r="A1189" s="605" t="s">
        <v>2460</v>
      </c>
      <c r="B1189" s="459"/>
      <c r="C1189" s="488"/>
      <c r="D1189" s="606" t="s">
        <v>129</v>
      </c>
      <c r="E1189" s="461">
        <f t="shared" si="18"/>
        <v>0</v>
      </c>
      <c r="F1189" s="524">
        <f t="shared" si="19"/>
        <v>0</v>
      </c>
      <c r="G1189" s="473"/>
      <c r="H1189" s="473"/>
      <c r="I1189" s="473"/>
      <c r="J1189" s="473"/>
      <c r="K1189" s="473"/>
      <c r="L1189" s="459"/>
      <c r="M1189" s="459"/>
      <c r="N1189" s="459"/>
      <c r="R1189" s="251"/>
      <c r="T1189" s="459"/>
      <c r="U1189" s="459"/>
      <c r="V1189" s="459"/>
      <c r="AA1189" s="251"/>
      <c r="AC1189" s="459"/>
      <c r="AD1189" s="459"/>
      <c r="AE1189" s="459"/>
      <c r="AJ1189" s="251"/>
      <c r="AL1189" s="459"/>
      <c r="AM1189" s="459"/>
      <c r="AN1189" s="459"/>
      <c r="AS1189" s="251"/>
      <c r="AU1189" s="459"/>
      <c r="AV1189" s="459"/>
      <c r="AW1189" s="459"/>
      <c r="BB1189" s="251"/>
      <c r="BD1189" s="459"/>
      <c r="BE1189" s="459"/>
      <c r="BF1189" s="459"/>
      <c r="BK1189" s="251"/>
      <c r="BM1189" s="459"/>
      <c r="BN1189" s="459"/>
      <c r="BO1189" s="459"/>
      <c r="BT1189" s="251"/>
      <c r="BV1189" s="459"/>
      <c r="BW1189" s="459"/>
      <c r="BX1189" s="459"/>
      <c r="CC1189" s="251"/>
      <c r="CE1189" s="459"/>
      <c r="CF1189" s="459"/>
      <c r="CG1189" s="459"/>
      <c r="CL1189" s="251"/>
      <c r="CN1189" s="459"/>
      <c r="CO1189" s="459"/>
      <c r="CP1189" s="459"/>
      <c r="CU1189" s="251"/>
      <c r="CW1189" s="459"/>
      <c r="CX1189" s="459"/>
      <c r="CY1189" s="459"/>
      <c r="DD1189" s="251"/>
      <c r="DF1189" s="459"/>
      <c r="DG1189" s="459"/>
      <c r="DH1189" s="459"/>
      <c r="DM1189" s="251"/>
      <c r="DO1189" s="459"/>
      <c r="DP1189" s="459"/>
      <c r="DQ1189" s="459"/>
      <c r="DV1189" s="251"/>
      <c r="DX1189" s="459"/>
      <c r="DY1189" s="459"/>
      <c r="DZ1189" s="459"/>
      <c r="EE1189" s="251"/>
      <c r="EG1189" s="459"/>
      <c r="EH1189" s="459"/>
      <c r="EI1189" s="459"/>
      <c r="EN1189" s="251"/>
      <c r="EP1189" s="459"/>
      <c r="EQ1189" s="459"/>
      <c r="ER1189" s="459"/>
      <c r="EW1189" s="251"/>
      <c r="EY1189" s="459"/>
      <c r="EZ1189" s="459"/>
      <c r="FA1189" s="459"/>
      <c r="FF1189" s="251"/>
      <c r="FH1189" s="459"/>
      <c r="FI1189" s="459"/>
      <c r="FJ1189" s="459"/>
      <c r="FO1189" s="251"/>
      <c r="FQ1189" s="459"/>
      <c r="FR1189" s="459"/>
      <c r="FS1189" s="459"/>
      <c r="FX1189" s="251"/>
      <c r="FZ1189" s="459"/>
      <c r="GA1189" s="459"/>
      <c r="GB1189" s="459"/>
      <c r="GG1189" s="251"/>
      <c r="GI1189" s="459"/>
      <c r="GJ1189" s="459"/>
      <c r="GK1189" s="459"/>
      <c r="GP1189" s="251"/>
      <c r="GR1189" s="459"/>
      <c r="GS1189" s="459"/>
      <c r="GT1189" s="459"/>
      <c r="GY1189" s="251"/>
      <c r="HA1189" s="459"/>
      <c r="HB1189" s="459"/>
      <c r="HC1189" s="459"/>
      <c r="HH1189" s="251"/>
      <c r="HJ1189" s="459"/>
      <c r="HK1189" s="459"/>
      <c r="HL1189" s="459"/>
      <c r="HQ1189" s="459"/>
      <c r="HR1189" s="459"/>
      <c r="HS1189" s="459"/>
      <c r="HT1189" s="459"/>
      <c r="HU1189" s="459"/>
      <c r="HV1189" s="459"/>
      <c r="HW1189" s="459"/>
      <c r="HX1189" s="459"/>
      <c r="HY1189" s="459"/>
      <c r="HZ1189" s="459"/>
      <c r="IA1189" s="459"/>
      <c r="IB1189" s="459"/>
      <c r="IC1189" s="459"/>
      <c r="ID1189" s="459"/>
      <c r="IE1189" s="459"/>
      <c r="IF1189" s="459"/>
      <c r="IG1189" s="459"/>
      <c r="IH1189" s="459"/>
      <c r="II1189" s="459"/>
      <c r="IJ1189" s="459"/>
      <c r="IK1189" s="459"/>
      <c r="IL1189" s="459"/>
      <c r="IM1189" s="459"/>
      <c r="IN1189" s="459"/>
      <c r="IO1189" s="459"/>
      <c r="IP1189" s="459"/>
      <c r="IQ1189" s="459"/>
      <c r="IR1189" s="459"/>
      <c r="IS1189" s="459"/>
      <c r="IT1189" s="459"/>
      <c r="IU1189" s="459"/>
      <c r="IV1189" s="459"/>
      <c r="RS1189" s="252"/>
    </row>
    <row r="1190" spans="1:487" s="461" customFormat="1" ht="18">
      <c r="A1190" s="605" t="s">
        <v>794</v>
      </c>
      <c r="B1190" s="488"/>
      <c r="C1190" s="488"/>
      <c r="D1190" s="461" t="s">
        <v>132</v>
      </c>
      <c r="E1190" s="461">
        <f t="shared" si="18"/>
        <v>7</v>
      </c>
      <c r="F1190" s="524">
        <f t="shared" si="19"/>
        <v>0</v>
      </c>
      <c r="G1190" s="473"/>
      <c r="H1190" s="473"/>
      <c r="I1190" s="473"/>
      <c r="J1190" s="473"/>
      <c r="K1190" s="473"/>
      <c r="L1190" s="459"/>
      <c r="M1190" s="459"/>
      <c r="N1190" s="459"/>
      <c r="R1190" s="251"/>
      <c r="T1190" s="459"/>
      <c r="U1190" s="459"/>
      <c r="V1190" s="459"/>
      <c r="AA1190" s="251"/>
      <c r="AC1190" s="459"/>
      <c r="AD1190" s="459"/>
      <c r="AE1190" s="459"/>
      <c r="AJ1190" s="251"/>
      <c r="AL1190" s="459"/>
      <c r="AM1190" s="459"/>
      <c r="AN1190" s="459"/>
      <c r="AS1190" s="251"/>
      <c r="AU1190" s="459"/>
      <c r="AV1190" s="459"/>
      <c r="AW1190" s="459"/>
      <c r="BB1190" s="251"/>
      <c r="BD1190" s="459"/>
      <c r="BE1190" s="459"/>
      <c r="BF1190" s="459"/>
      <c r="BK1190" s="251"/>
      <c r="BM1190" s="459"/>
      <c r="BN1190" s="459"/>
      <c r="BO1190" s="459"/>
      <c r="BT1190" s="251"/>
      <c r="BV1190" s="459"/>
      <c r="BW1190" s="459"/>
      <c r="BX1190" s="459"/>
      <c r="CC1190" s="251"/>
      <c r="CE1190" s="459"/>
      <c r="CF1190" s="459"/>
      <c r="CG1190" s="459"/>
      <c r="CL1190" s="251"/>
      <c r="CN1190" s="459"/>
      <c r="CO1190" s="459"/>
      <c r="CP1190" s="459"/>
      <c r="CU1190" s="251"/>
      <c r="CW1190" s="459"/>
      <c r="CX1190" s="459"/>
      <c r="CY1190" s="459"/>
      <c r="DD1190" s="251"/>
      <c r="DF1190" s="459"/>
      <c r="DG1190" s="459"/>
      <c r="DH1190" s="459"/>
      <c r="DM1190" s="251"/>
      <c r="DO1190" s="459"/>
      <c r="DP1190" s="459"/>
      <c r="DQ1190" s="459"/>
      <c r="DV1190" s="251"/>
      <c r="DX1190" s="459"/>
      <c r="DY1190" s="459"/>
      <c r="DZ1190" s="459"/>
      <c r="EE1190" s="251"/>
      <c r="EG1190" s="459"/>
      <c r="EH1190" s="459"/>
      <c r="EI1190" s="459"/>
      <c r="EN1190" s="251"/>
      <c r="EP1190" s="459"/>
      <c r="EQ1190" s="459"/>
      <c r="ER1190" s="459"/>
      <c r="EW1190" s="251"/>
      <c r="EY1190" s="459"/>
      <c r="EZ1190" s="459"/>
      <c r="FA1190" s="459"/>
      <c r="FF1190" s="251"/>
      <c r="FH1190" s="459"/>
      <c r="FI1190" s="459"/>
      <c r="FJ1190" s="459"/>
      <c r="FO1190" s="251"/>
      <c r="FQ1190" s="459"/>
      <c r="FR1190" s="459"/>
      <c r="FS1190" s="459"/>
      <c r="FX1190" s="251"/>
      <c r="FZ1190" s="459"/>
      <c r="GA1190" s="459"/>
      <c r="GB1190" s="459"/>
      <c r="GG1190" s="251"/>
      <c r="GI1190" s="459"/>
      <c r="GJ1190" s="459"/>
      <c r="GK1190" s="459"/>
      <c r="GP1190" s="251"/>
      <c r="GR1190" s="459"/>
      <c r="GS1190" s="459"/>
      <c r="GT1190" s="459"/>
      <c r="GY1190" s="251"/>
      <c r="HA1190" s="459"/>
      <c r="HB1190" s="459"/>
      <c r="HC1190" s="459"/>
      <c r="HH1190" s="251"/>
      <c r="HJ1190" s="459"/>
      <c r="HK1190" s="459"/>
      <c r="HL1190" s="459"/>
      <c r="HQ1190" s="459"/>
      <c r="HR1190" s="459"/>
      <c r="HS1190" s="459"/>
      <c r="HT1190" s="459"/>
      <c r="HU1190" s="459"/>
      <c r="HV1190" s="459"/>
      <c r="HW1190" s="459"/>
      <c r="HX1190" s="459"/>
      <c r="HY1190" s="459"/>
      <c r="HZ1190" s="459"/>
      <c r="IA1190" s="459"/>
      <c r="IB1190" s="459"/>
      <c r="IC1190" s="459"/>
      <c r="ID1190" s="459"/>
      <c r="IE1190" s="459"/>
      <c r="IF1190" s="459"/>
      <c r="IG1190" s="459"/>
      <c r="IH1190" s="459"/>
      <c r="II1190" s="459"/>
      <c r="IJ1190" s="459"/>
      <c r="IK1190" s="459"/>
      <c r="IL1190" s="459"/>
      <c r="IM1190" s="459"/>
      <c r="IN1190" s="459"/>
      <c r="IO1190" s="459"/>
      <c r="IP1190" s="459"/>
      <c r="IQ1190" s="459"/>
      <c r="IR1190" s="459"/>
      <c r="IS1190" s="459"/>
      <c r="IT1190" s="459"/>
      <c r="IU1190" s="459"/>
      <c r="IV1190" s="459"/>
      <c r="RS1190" s="252"/>
    </row>
    <row r="1191" spans="1:487" s="461" customFormat="1" ht="18">
      <c r="A1191" s="605" t="s">
        <v>1885</v>
      </c>
      <c r="B1191" s="459"/>
      <c r="C1191" s="488"/>
      <c r="D1191" s="606" t="s">
        <v>129</v>
      </c>
      <c r="E1191" s="461">
        <f t="shared" si="18"/>
        <v>1</v>
      </c>
      <c r="F1191" s="524">
        <f t="shared" si="19"/>
        <v>4</v>
      </c>
      <c r="G1191" s="473"/>
      <c r="H1191" s="473"/>
      <c r="I1191" s="473">
        <v>4</v>
      </c>
      <c r="J1191" s="473"/>
      <c r="K1191" s="473"/>
      <c r="L1191" s="459"/>
      <c r="M1191" s="459"/>
      <c r="N1191" s="459"/>
      <c r="R1191" s="251"/>
      <c r="T1191" s="459"/>
      <c r="U1191" s="459"/>
      <c r="V1191" s="459"/>
      <c r="AA1191" s="251"/>
      <c r="AC1191" s="459"/>
      <c r="AD1191" s="459"/>
      <c r="AE1191" s="459"/>
      <c r="AJ1191" s="251"/>
      <c r="AL1191" s="459"/>
      <c r="AM1191" s="459"/>
      <c r="AN1191" s="459"/>
      <c r="AS1191" s="251"/>
      <c r="AU1191" s="459"/>
      <c r="AV1191" s="459"/>
      <c r="AW1191" s="459"/>
      <c r="BB1191" s="251"/>
      <c r="BD1191" s="459"/>
      <c r="BE1191" s="459"/>
      <c r="BF1191" s="459"/>
      <c r="BK1191" s="251"/>
      <c r="BM1191" s="459"/>
      <c r="BN1191" s="459"/>
      <c r="BO1191" s="459"/>
      <c r="BT1191" s="251"/>
      <c r="BV1191" s="459"/>
      <c r="BW1191" s="459"/>
      <c r="BX1191" s="459"/>
      <c r="CC1191" s="251"/>
      <c r="CE1191" s="459"/>
      <c r="CF1191" s="459"/>
      <c r="CG1191" s="459"/>
      <c r="CL1191" s="251"/>
      <c r="CN1191" s="459"/>
      <c r="CO1191" s="459"/>
      <c r="CP1191" s="459"/>
      <c r="CU1191" s="251"/>
      <c r="CW1191" s="459"/>
      <c r="CX1191" s="459"/>
      <c r="CY1191" s="459"/>
      <c r="DD1191" s="251"/>
      <c r="DF1191" s="459"/>
      <c r="DG1191" s="459"/>
      <c r="DH1191" s="459"/>
      <c r="DM1191" s="251"/>
      <c r="DO1191" s="459"/>
      <c r="DP1191" s="459"/>
      <c r="DQ1191" s="459"/>
      <c r="DV1191" s="251"/>
      <c r="DX1191" s="459"/>
      <c r="DY1191" s="459"/>
      <c r="DZ1191" s="459"/>
      <c r="EE1191" s="251"/>
      <c r="EG1191" s="459"/>
      <c r="EH1191" s="459"/>
      <c r="EI1191" s="459"/>
      <c r="EN1191" s="251"/>
      <c r="EP1191" s="459"/>
      <c r="EQ1191" s="459"/>
      <c r="ER1191" s="459"/>
      <c r="EW1191" s="251"/>
      <c r="EY1191" s="459"/>
      <c r="EZ1191" s="459"/>
      <c r="FA1191" s="459"/>
      <c r="FF1191" s="251"/>
      <c r="FH1191" s="459"/>
      <c r="FI1191" s="459"/>
      <c r="FJ1191" s="459"/>
      <c r="FO1191" s="251"/>
      <c r="FQ1191" s="459"/>
      <c r="FR1191" s="459"/>
      <c r="FS1191" s="459"/>
      <c r="FX1191" s="251"/>
      <c r="FZ1191" s="459"/>
      <c r="GA1191" s="459"/>
      <c r="GB1191" s="459"/>
      <c r="GG1191" s="251"/>
      <c r="GI1191" s="459"/>
      <c r="GJ1191" s="459"/>
      <c r="GK1191" s="459"/>
      <c r="GP1191" s="251"/>
      <c r="GR1191" s="459"/>
      <c r="GS1191" s="459"/>
      <c r="GT1191" s="459"/>
      <c r="GY1191" s="251"/>
      <c r="HA1191" s="459"/>
      <c r="HB1191" s="459"/>
      <c r="HC1191" s="459"/>
      <c r="HH1191" s="251"/>
      <c r="HJ1191" s="459"/>
      <c r="HK1191" s="459"/>
      <c r="HL1191" s="459"/>
      <c r="HQ1191" s="459"/>
      <c r="HR1191" s="459"/>
      <c r="HS1191" s="459"/>
      <c r="HT1191" s="459"/>
      <c r="HU1191" s="459"/>
      <c r="HV1191" s="459"/>
      <c r="HW1191" s="459"/>
      <c r="HX1191" s="459"/>
      <c r="HY1191" s="459"/>
      <c r="HZ1191" s="459"/>
      <c r="IA1191" s="459"/>
      <c r="IB1191" s="459"/>
      <c r="IC1191" s="459"/>
      <c r="ID1191" s="459"/>
      <c r="IE1191" s="459"/>
      <c r="IF1191" s="459"/>
      <c r="IG1191" s="459"/>
      <c r="IH1191" s="459"/>
      <c r="II1191" s="459"/>
      <c r="IJ1191" s="459"/>
      <c r="IK1191" s="459"/>
      <c r="IL1191" s="459"/>
      <c r="IM1191" s="459"/>
      <c r="IN1191" s="459"/>
      <c r="IO1191" s="459"/>
      <c r="IP1191" s="459"/>
      <c r="IQ1191" s="459"/>
      <c r="IR1191" s="459"/>
      <c r="IS1191" s="459"/>
      <c r="IT1191" s="459"/>
      <c r="IU1191" s="459"/>
      <c r="IV1191" s="459"/>
      <c r="RS1191" s="252"/>
    </row>
    <row r="1192" spans="1:487" s="461" customFormat="1" ht="18">
      <c r="A1192" s="605" t="s">
        <v>751</v>
      </c>
      <c r="B1192" s="488"/>
      <c r="C1192" s="488"/>
      <c r="D1192" s="461" t="s">
        <v>135</v>
      </c>
      <c r="E1192" s="461">
        <f t="shared" si="18"/>
        <v>3</v>
      </c>
      <c r="F1192" s="524">
        <f t="shared" si="19"/>
        <v>0</v>
      </c>
      <c r="G1192" s="473"/>
      <c r="H1192" s="473"/>
      <c r="I1192" s="473"/>
      <c r="J1192" s="473"/>
      <c r="K1192" s="473"/>
      <c r="L1192" s="459"/>
      <c r="M1192" s="459"/>
      <c r="N1192" s="459"/>
      <c r="R1192" s="251"/>
      <c r="T1192" s="459"/>
      <c r="U1192" s="459"/>
      <c r="V1192" s="459"/>
      <c r="AA1192" s="251"/>
      <c r="AC1192" s="459"/>
      <c r="AD1192" s="459"/>
      <c r="AE1192" s="459"/>
      <c r="AJ1192" s="251"/>
      <c r="AL1192" s="459"/>
      <c r="AM1192" s="459"/>
      <c r="AN1192" s="459"/>
      <c r="AS1192" s="251"/>
      <c r="AU1192" s="459"/>
      <c r="AV1192" s="459"/>
      <c r="AW1192" s="459"/>
      <c r="BB1192" s="251"/>
      <c r="BD1192" s="459"/>
      <c r="BE1192" s="459"/>
      <c r="BF1192" s="459"/>
      <c r="BK1192" s="251"/>
      <c r="BM1192" s="459"/>
      <c r="BN1192" s="459"/>
      <c r="BO1192" s="459"/>
      <c r="BT1192" s="251"/>
      <c r="BV1192" s="459"/>
      <c r="BW1192" s="459"/>
      <c r="BX1192" s="459"/>
      <c r="CC1192" s="251"/>
      <c r="CE1192" s="459"/>
      <c r="CF1192" s="459"/>
      <c r="CG1192" s="459"/>
      <c r="CL1192" s="251"/>
      <c r="CN1192" s="459"/>
      <c r="CO1192" s="459"/>
      <c r="CP1192" s="459"/>
      <c r="CU1192" s="251"/>
      <c r="CW1192" s="459"/>
      <c r="CX1192" s="459"/>
      <c r="CY1192" s="459"/>
      <c r="DD1192" s="251"/>
      <c r="DF1192" s="459"/>
      <c r="DG1192" s="459"/>
      <c r="DH1192" s="459"/>
      <c r="DM1192" s="251"/>
      <c r="DO1192" s="459"/>
      <c r="DP1192" s="459"/>
      <c r="DQ1192" s="459"/>
      <c r="DV1192" s="251"/>
      <c r="DX1192" s="459"/>
      <c r="DY1192" s="459"/>
      <c r="DZ1192" s="459"/>
      <c r="EE1192" s="251"/>
      <c r="EG1192" s="459"/>
      <c r="EH1192" s="459"/>
      <c r="EI1192" s="459"/>
      <c r="EN1192" s="251"/>
      <c r="EP1192" s="459"/>
      <c r="EQ1192" s="459"/>
      <c r="ER1192" s="459"/>
      <c r="EW1192" s="251"/>
      <c r="EY1192" s="459"/>
      <c r="EZ1192" s="459"/>
      <c r="FA1192" s="459"/>
      <c r="FF1192" s="251"/>
      <c r="FH1192" s="459"/>
      <c r="FI1192" s="459"/>
      <c r="FJ1192" s="459"/>
      <c r="FO1192" s="251"/>
      <c r="FQ1192" s="459"/>
      <c r="FR1192" s="459"/>
      <c r="FS1192" s="459"/>
      <c r="FX1192" s="251"/>
      <c r="FZ1192" s="459"/>
      <c r="GA1192" s="459"/>
      <c r="GB1192" s="459"/>
      <c r="GG1192" s="251"/>
      <c r="GI1192" s="459"/>
      <c r="GJ1192" s="459"/>
      <c r="GK1192" s="459"/>
      <c r="GP1192" s="251"/>
      <c r="GR1192" s="459"/>
      <c r="GS1192" s="459"/>
      <c r="GT1192" s="459"/>
      <c r="GY1192" s="251"/>
      <c r="HA1192" s="459"/>
      <c r="HB1192" s="459"/>
      <c r="HC1192" s="459"/>
      <c r="HH1192" s="251"/>
      <c r="HJ1192" s="459"/>
      <c r="HK1192" s="459"/>
      <c r="HL1192" s="459"/>
      <c r="HQ1192" s="459"/>
      <c r="HR1192" s="459"/>
      <c r="HS1192" s="459"/>
      <c r="HT1192" s="459"/>
      <c r="HU1192" s="459"/>
      <c r="HV1192" s="459"/>
      <c r="HW1192" s="459"/>
      <c r="HX1192" s="459"/>
      <c r="HY1192" s="459"/>
      <c r="HZ1192" s="459"/>
      <c r="IA1192" s="459"/>
      <c r="IB1192" s="459"/>
      <c r="IC1192" s="459"/>
      <c r="ID1192" s="459"/>
      <c r="IE1192" s="459"/>
      <c r="IF1192" s="459"/>
      <c r="IG1192" s="459"/>
      <c r="IH1192" s="459"/>
      <c r="II1192" s="459"/>
      <c r="IJ1192" s="459"/>
      <c r="IK1192" s="459"/>
      <c r="IL1192" s="459"/>
      <c r="IM1192" s="459"/>
      <c r="IN1192" s="459"/>
      <c r="IO1192" s="459"/>
      <c r="IP1192" s="459"/>
      <c r="IQ1192" s="459"/>
      <c r="IR1192" s="459"/>
      <c r="IS1192" s="459"/>
      <c r="IT1192" s="459"/>
      <c r="IU1192" s="459"/>
      <c r="IV1192" s="459"/>
      <c r="RS1192" s="252"/>
    </row>
    <row r="1193" spans="1:487" s="461" customFormat="1" ht="18">
      <c r="A1193" s="605" t="s">
        <v>659</v>
      </c>
      <c r="B1193" s="488"/>
      <c r="C1193" s="488"/>
      <c r="D1193" s="461" t="s">
        <v>131</v>
      </c>
      <c r="E1193" s="461">
        <f t="shared" si="18"/>
        <v>1</v>
      </c>
      <c r="F1193" s="524">
        <f t="shared" si="19"/>
        <v>0</v>
      </c>
      <c r="G1193" s="509"/>
      <c r="H1193" s="509"/>
      <c r="I1193" s="509"/>
      <c r="J1193" s="509"/>
      <c r="K1193" s="509"/>
      <c r="L1193" s="459"/>
      <c r="M1193" s="459"/>
      <c r="N1193" s="459"/>
      <c r="R1193" s="251"/>
      <c r="T1193" s="459"/>
      <c r="U1193" s="459"/>
      <c r="V1193" s="459"/>
      <c r="AA1193" s="251"/>
      <c r="AC1193" s="459"/>
      <c r="AD1193" s="459"/>
      <c r="AE1193" s="459"/>
      <c r="AJ1193" s="251"/>
      <c r="AL1193" s="459"/>
      <c r="AM1193" s="459"/>
      <c r="AN1193" s="459"/>
      <c r="AS1193" s="251"/>
      <c r="AU1193" s="459"/>
      <c r="AV1193" s="459"/>
      <c r="AW1193" s="459"/>
      <c r="BB1193" s="251"/>
      <c r="BD1193" s="459"/>
      <c r="BE1193" s="459"/>
      <c r="BF1193" s="459"/>
      <c r="BK1193" s="251"/>
      <c r="BM1193" s="459"/>
      <c r="BN1193" s="459"/>
      <c r="BO1193" s="459"/>
      <c r="BT1193" s="251"/>
      <c r="BV1193" s="459"/>
      <c r="BW1193" s="459"/>
      <c r="BX1193" s="459"/>
      <c r="CC1193" s="251"/>
      <c r="CE1193" s="459"/>
      <c r="CF1193" s="459"/>
      <c r="CG1193" s="459"/>
      <c r="CL1193" s="251"/>
      <c r="CN1193" s="459"/>
      <c r="CO1193" s="459"/>
      <c r="CP1193" s="459"/>
      <c r="CU1193" s="251"/>
      <c r="CW1193" s="459"/>
      <c r="CX1193" s="459"/>
      <c r="CY1193" s="459"/>
      <c r="DD1193" s="251"/>
      <c r="DF1193" s="459"/>
      <c r="DG1193" s="459"/>
      <c r="DH1193" s="459"/>
      <c r="DM1193" s="251"/>
      <c r="DO1193" s="459"/>
      <c r="DP1193" s="459"/>
      <c r="DQ1193" s="459"/>
      <c r="DV1193" s="251"/>
      <c r="DX1193" s="459"/>
      <c r="DY1193" s="459"/>
      <c r="DZ1193" s="459"/>
      <c r="EE1193" s="251"/>
      <c r="EG1193" s="459"/>
      <c r="EH1193" s="459"/>
      <c r="EI1193" s="459"/>
      <c r="EN1193" s="251"/>
      <c r="EP1193" s="459"/>
      <c r="EQ1193" s="459"/>
      <c r="ER1193" s="459"/>
      <c r="EW1193" s="251"/>
      <c r="EY1193" s="459"/>
      <c r="EZ1193" s="459"/>
      <c r="FA1193" s="459"/>
      <c r="FF1193" s="251"/>
      <c r="FH1193" s="459"/>
      <c r="FI1193" s="459"/>
      <c r="FJ1193" s="459"/>
      <c r="FO1193" s="251"/>
      <c r="FQ1193" s="459"/>
      <c r="FR1193" s="459"/>
      <c r="FS1193" s="459"/>
      <c r="FX1193" s="251"/>
      <c r="FZ1193" s="459"/>
      <c r="GA1193" s="459"/>
      <c r="GB1193" s="459"/>
      <c r="GG1193" s="251"/>
      <c r="GI1193" s="459"/>
      <c r="GJ1193" s="459"/>
      <c r="GK1193" s="459"/>
      <c r="GP1193" s="251"/>
      <c r="GR1193" s="459"/>
      <c r="GS1193" s="459"/>
      <c r="GT1193" s="459"/>
      <c r="GY1193" s="251"/>
      <c r="HA1193" s="459"/>
      <c r="HB1193" s="459"/>
      <c r="HC1193" s="459"/>
      <c r="HH1193" s="251"/>
      <c r="HJ1193" s="459"/>
      <c r="HK1193" s="459"/>
      <c r="HL1193" s="459"/>
      <c r="HQ1193" s="459"/>
      <c r="HR1193" s="459"/>
      <c r="HS1193" s="459"/>
      <c r="HT1193" s="459"/>
      <c r="HU1193" s="459"/>
      <c r="HV1193" s="459"/>
      <c r="HW1193" s="459"/>
      <c r="HX1193" s="459"/>
      <c r="HY1193" s="459"/>
      <c r="HZ1193" s="459"/>
      <c r="IA1193" s="459"/>
      <c r="IB1193" s="459"/>
      <c r="IC1193" s="459"/>
      <c r="ID1193" s="459"/>
      <c r="IE1193" s="459"/>
      <c r="IF1193" s="459"/>
      <c r="IG1193" s="459"/>
      <c r="IH1193" s="459"/>
      <c r="II1193" s="459"/>
      <c r="IJ1193" s="459"/>
      <c r="IK1193" s="459"/>
      <c r="IL1193" s="459"/>
      <c r="IM1193" s="459"/>
      <c r="IN1193" s="459"/>
      <c r="IO1193" s="459"/>
      <c r="IP1193" s="459"/>
      <c r="IQ1193" s="459"/>
      <c r="IR1193" s="459"/>
      <c r="IS1193" s="459"/>
      <c r="IT1193" s="459"/>
      <c r="IU1193" s="459"/>
      <c r="IV1193" s="459"/>
      <c r="RS1193" s="252"/>
    </row>
    <row r="1194" spans="1:487" s="461" customFormat="1" ht="18">
      <c r="A1194" s="605" t="s">
        <v>627</v>
      </c>
      <c r="B1194" s="459"/>
      <c r="C1194" s="488"/>
      <c r="D1194" s="606" t="s">
        <v>129</v>
      </c>
      <c r="E1194" s="461">
        <f t="shared" si="18"/>
        <v>8</v>
      </c>
      <c r="F1194" s="524">
        <f t="shared" si="19"/>
        <v>0</v>
      </c>
      <c r="G1194" s="473"/>
      <c r="H1194" s="473"/>
      <c r="I1194" s="473"/>
      <c r="J1194" s="473"/>
      <c r="K1194" s="473"/>
      <c r="L1194" s="459"/>
      <c r="M1194" s="459"/>
      <c r="N1194" s="459"/>
      <c r="R1194" s="251"/>
      <c r="T1194" s="459"/>
      <c r="U1194" s="459"/>
      <c r="V1194" s="459"/>
      <c r="AA1194" s="251"/>
      <c r="AC1194" s="459"/>
      <c r="AD1194" s="459"/>
      <c r="AE1194" s="459"/>
      <c r="AJ1194" s="251"/>
      <c r="AL1194" s="459"/>
      <c r="AM1194" s="459"/>
      <c r="AN1194" s="459"/>
      <c r="AS1194" s="251"/>
      <c r="AU1194" s="459"/>
      <c r="AV1194" s="459"/>
      <c r="AW1194" s="459"/>
      <c r="BB1194" s="251"/>
      <c r="BD1194" s="459"/>
      <c r="BE1194" s="459"/>
      <c r="BF1194" s="459"/>
      <c r="BK1194" s="251"/>
      <c r="BM1194" s="459"/>
      <c r="BN1194" s="459"/>
      <c r="BO1194" s="459"/>
      <c r="BT1194" s="251"/>
      <c r="BV1194" s="459"/>
      <c r="BW1194" s="459"/>
      <c r="BX1194" s="459"/>
      <c r="CC1194" s="251"/>
      <c r="CE1194" s="459"/>
      <c r="CF1194" s="459"/>
      <c r="CG1194" s="459"/>
      <c r="CL1194" s="251"/>
      <c r="CN1194" s="459"/>
      <c r="CO1194" s="459"/>
      <c r="CP1194" s="459"/>
      <c r="CU1194" s="251"/>
      <c r="CW1194" s="459"/>
      <c r="CX1194" s="459"/>
      <c r="CY1194" s="459"/>
      <c r="DD1194" s="251"/>
      <c r="DF1194" s="459"/>
      <c r="DG1194" s="459"/>
      <c r="DH1194" s="459"/>
      <c r="DM1194" s="251"/>
      <c r="DO1194" s="459"/>
      <c r="DP1194" s="459"/>
      <c r="DQ1194" s="459"/>
      <c r="DV1194" s="251"/>
      <c r="DX1194" s="459"/>
      <c r="DY1194" s="459"/>
      <c r="DZ1194" s="459"/>
      <c r="EE1194" s="251"/>
      <c r="EG1194" s="459"/>
      <c r="EH1194" s="459"/>
      <c r="EI1194" s="459"/>
      <c r="EN1194" s="251"/>
      <c r="EP1194" s="459"/>
      <c r="EQ1194" s="459"/>
      <c r="ER1194" s="459"/>
      <c r="EW1194" s="251"/>
      <c r="EY1194" s="459"/>
      <c r="EZ1194" s="459"/>
      <c r="FA1194" s="459"/>
      <c r="FF1194" s="251"/>
      <c r="FH1194" s="459"/>
      <c r="FI1194" s="459"/>
      <c r="FJ1194" s="459"/>
      <c r="FO1194" s="251"/>
      <c r="FQ1194" s="459"/>
      <c r="FR1194" s="459"/>
      <c r="FS1194" s="459"/>
      <c r="FX1194" s="251"/>
      <c r="FZ1194" s="459"/>
      <c r="GA1194" s="459"/>
      <c r="GB1194" s="459"/>
      <c r="GG1194" s="251"/>
      <c r="GI1194" s="459"/>
      <c r="GJ1194" s="459"/>
      <c r="GK1194" s="459"/>
      <c r="GP1194" s="251"/>
      <c r="GR1194" s="459"/>
      <c r="GS1194" s="459"/>
      <c r="GT1194" s="459"/>
      <c r="GY1194" s="251"/>
      <c r="HA1194" s="459"/>
      <c r="HB1194" s="459"/>
      <c r="HC1194" s="459"/>
      <c r="HH1194" s="251"/>
      <c r="HJ1194" s="459"/>
      <c r="HK1194" s="459"/>
      <c r="HL1194" s="459"/>
      <c r="HQ1194" s="459"/>
      <c r="HR1194" s="459"/>
      <c r="HS1194" s="459"/>
      <c r="HT1194" s="459"/>
      <c r="HU1194" s="459"/>
      <c r="HV1194" s="459"/>
      <c r="HW1194" s="459"/>
      <c r="HX1194" s="459"/>
      <c r="HY1194" s="459"/>
      <c r="HZ1194" s="459"/>
      <c r="IA1194" s="459"/>
      <c r="IB1194" s="459"/>
      <c r="IC1194" s="459"/>
      <c r="ID1194" s="459"/>
      <c r="IE1194" s="459"/>
      <c r="IF1194" s="459"/>
      <c r="IG1194" s="459"/>
      <c r="IH1194" s="459"/>
      <c r="II1194" s="459"/>
      <c r="IJ1194" s="459"/>
      <c r="IK1194" s="459"/>
      <c r="IL1194" s="459"/>
      <c r="IM1194" s="459"/>
      <c r="IN1194" s="459"/>
      <c r="IO1194" s="459"/>
      <c r="IP1194" s="459"/>
      <c r="IQ1194" s="459"/>
      <c r="IR1194" s="459"/>
      <c r="IS1194" s="459"/>
      <c r="IT1194" s="459"/>
      <c r="IU1194" s="459"/>
      <c r="IV1194" s="459"/>
      <c r="RS1194" s="252"/>
    </row>
    <row r="1195" spans="1:487" s="461" customFormat="1" ht="18">
      <c r="A1195" s="605" t="s">
        <v>2461</v>
      </c>
      <c r="B1195" s="459"/>
      <c r="C1195" s="488"/>
      <c r="D1195" s="606" t="s">
        <v>129</v>
      </c>
      <c r="E1195" s="461">
        <f t="shared" si="18"/>
        <v>0</v>
      </c>
      <c r="F1195" s="524">
        <f t="shared" si="19"/>
        <v>0</v>
      </c>
      <c r="G1195" s="473"/>
      <c r="H1195" s="473"/>
      <c r="I1195" s="473"/>
      <c r="J1195" s="473"/>
      <c r="K1195" s="473"/>
      <c r="L1195" s="459"/>
      <c r="M1195" s="459"/>
      <c r="N1195" s="459"/>
      <c r="R1195" s="251"/>
      <c r="T1195" s="459"/>
      <c r="U1195" s="459"/>
      <c r="V1195" s="459"/>
      <c r="AA1195" s="251"/>
      <c r="AC1195" s="459"/>
      <c r="AD1195" s="459"/>
      <c r="AE1195" s="459"/>
      <c r="AJ1195" s="251"/>
      <c r="AL1195" s="459"/>
      <c r="AM1195" s="459"/>
      <c r="AN1195" s="459"/>
      <c r="AS1195" s="251"/>
      <c r="AU1195" s="459"/>
      <c r="AV1195" s="459"/>
      <c r="AW1195" s="459"/>
      <c r="BB1195" s="251"/>
      <c r="BD1195" s="459"/>
      <c r="BE1195" s="459"/>
      <c r="BF1195" s="459"/>
      <c r="BK1195" s="251"/>
      <c r="BM1195" s="459"/>
      <c r="BN1195" s="459"/>
      <c r="BO1195" s="459"/>
      <c r="BT1195" s="251"/>
      <c r="BV1195" s="459"/>
      <c r="BW1195" s="459"/>
      <c r="BX1195" s="459"/>
      <c r="CC1195" s="251"/>
      <c r="CE1195" s="459"/>
      <c r="CF1195" s="459"/>
      <c r="CG1195" s="459"/>
      <c r="CL1195" s="251"/>
      <c r="CN1195" s="459"/>
      <c r="CO1195" s="459"/>
      <c r="CP1195" s="459"/>
      <c r="CU1195" s="251"/>
      <c r="CW1195" s="459"/>
      <c r="CX1195" s="459"/>
      <c r="CY1195" s="459"/>
      <c r="DD1195" s="251"/>
      <c r="DF1195" s="459"/>
      <c r="DG1195" s="459"/>
      <c r="DH1195" s="459"/>
      <c r="DM1195" s="251"/>
      <c r="DO1195" s="459"/>
      <c r="DP1195" s="459"/>
      <c r="DQ1195" s="459"/>
      <c r="DV1195" s="251"/>
      <c r="DX1195" s="459"/>
      <c r="DY1195" s="459"/>
      <c r="DZ1195" s="459"/>
      <c r="EE1195" s="251"/>
      <c r="EG1195" s="459"/>
      <c r="EH1195" s="459"/>
      <c r="EI1195" s="459"/>
      <c r="EN1195" s="251"/>
      <c r="EP1195" s="459"/>
      <c r="EQ1195" s="459"/>
      <c r="ER1195" s="459"/>
      <c r="EW1195" s="251"/>
      <c r="EY1195" s="459"/>
      <c r="EZ1195" s="459"/>
      <c r="FA1195" s="459"/>
      <c r="FF1195" s="251"/>
      <c r="FH1195" s="459"/>
      <c r="FI1195" s="459"/>
      <c r="FJ1195" s="459"/>
      <c r="FO1195" s="251"/>
      <c r="FQ1195" s="459"/>
      <c r="FR1195" s="459"/>
      <c r="FS1195" s="459"/>
      <c r="FX1195" s="251"/>
      <c r="FZ1195" s="459"/>
      <c r="GA1195" s="459"/>
      <c r="GB1195" s="459"/>
      <c r="GG1195" s="251"/>
      <c r="GI1195" s="459"/>
      <c r="GJ1195" s="459"/>
      <c r="GK1195" s="459"/>
      <c r="GP1195" s="251"/>
      <c r="GR1195" s="459"/>
      <c r="GS1195" s="459"/>
      <c r="GT1195" s="459"/>
      <c r="GY1195" s="251"/>
      <c r="HA1195" s="459"/>
      <c r="HB1195" s="459"/>
      <c r="HC1195" s="459"/>
      <c r="HH1195" s="251"/>
      <c r="HJ1195" s="459"/>
      <c r="HK1195" s="459"/>
      <c r="HL1195" s="459"/>
      <c r="HQ1195" s="459"/>
      <c r="HR1195" s="459"/>
      <c r="HS1195" s="459"/>
      <c r="HT1195" s="459"/>
      <c r="HU1195" s="459"/>
      <c r="HV1195" s="459"/>
      <c r="HW1195" s="459"/>
      <c r="HX1195" s="459"/>
      <c r="HY1195" s="459"/>
      <c r="HZ1195" s="459"/>
      <c r="IA1195" s="459"/>
      <c r="IB1195" s="459"/>
      <c r="IC1195" s="459"/>
      <c r="ID1195" s="459"/>
      <c r="IE1195" s="459"/>
      <c r="IF1195" s="459"/>
      <c r="IG1195" s="459"/>
      <c r="IH1195" s="459"/>
      <c r="II1195" s="459"/>
      <c r="IJ1195" s="459"/>
      <c r="IK1195" s="459"/>
      <c r="IL1195" s="459"/>
      <c r="IM1195" s="459"/>
      <c r="IN1195" s="459"/>
      <c r="IO1195" s="459"/>
      <c r="IP1195" s="459"/>
      <c r="IQ1195" s="459"/>
      <c r="IR1195" s="459"/>
      <c r="IS1195" s="459"/>
      <c r="IT1195" s="459"/>
      <c r="IU1195" s="459"/>
      <c r="IV1195" s="459"/>
      <c r="RS1195" s="252"/>
    </row>
    <row r="1196" spans="1:487" s="461" customFormat="1" ht="18">
      <c r="A1196" s="605" t="s">
        <v>2462</v>
      </c>
      <c r="B1196" s="459"/>
      <c r="C1196" s="488"/>
      <c r="D1196" s="606" t="s">
        <v>129</v>
      </c>
      <c r="E1196" s="461">
        <f t="shared" si="18"/>
        <v>0</v>
      </c>
      <c r="F1196" s="524">
        <f t="shared" si="19"/>
        <v>0</v>
      </c>
      <c r="G1196" s="473"/>
      <c r="H1196" s="473"/>
      <c r="I1196" s="473"/>
      <c r="J1196" s="473"/>
      <c r="K1196" s="473"/>
      <c r="L1196" s="459"/>
      <c r="M1196" s="459"/>
      <c r="N1196" s="459"/>
      <c r="R1196" s="251"/>
      <c r="T1196" s="459"/>
      <c r="U1196" s="459"/>
      <c r="V1196" s="459"/>
      <c r="AA1196" s="251"/>
      <c r="AC1196" s="459"/>
      <c r="AD1196" s="459"/>
      <c r="AE1196" s="459"/>
      <c r="AJ1196" s="251"/>
      <c r="AL1196" s="459"/>
      <c r="AM1196" s="459"/>
      <c r="AN1196" s="459"/>
      <c r="AS1196" s="251"/>
      <c r="AU1196" s="459"/>
      <c r="AV1196" s="459"/>
      <c r="AW1196" s="459"/>
      <c r="BB1196" s="251"/>
      <c r="BD1196" s="459"/>
      <c r="BE1196" s="459"/>
      <c r="BF1196" s="459"/>
      <c r="BK1196" s="251"/>
      <c r="BM1196" s="459"/>
      <c r="BN1196" s="459"/>
      <c r="BO1196" s="459"/>
      <c r="BT1196" s="251"/>
      <c r="BV1196" s="459"/>
      <c r="BW1196" s="459"/>
      <c r="BX1196" s="459"/>
      <c r="CC1196" s="251"/>
      <c r="CE1196" s="459"/>
      <c r="CF1196" s="459"/>
      <c r="CG1196" s="459"/>
      <c r="CL1196" s="251"/>
      <c r="CN1196" s="459"/>
      <c r="CO1196" s="459"/>
      <c r="CP1196" s="459"/>
      <c r="CU1196" s="251"/>
      <c r="CW1196" s="459"/>
      <c r="CX1196" s="459"/>
      <c r="CY1196" s="459"/>
      <c r="DD1196" s="251"/>
      <c r="DF1196" s="459"/>
      <c r="DG1196" s="459"/>
      <c r="DH1196" s="459"/>
      <c r="DM1196" s="251"/>
      <c r="DO1196" s="459"/>
      <c r="DP1196" s="459"/>
      <c r="DQ1196" s="459"/>
      <c r="DV1196" s="251"/>
      <c r="DX1196" s="459"/>
      <c r="DY1196" s="459"/>
      <c r="DZ1196" s="459"/>
      <c r="EE1196" s="251"/>
      <c r="EG1196" s="459"/>
      <c r="EH1196" s="459"/>
      <c r="EI1196" s="459"/>
      <c r="EN1196" s="251"/>
      <c r="EP1196" s="459"/>
      <c r="EQ1196" s="459"/>
      <c r="ER1196" s="459"/>
      <c r="EW1196" s="251"/>
      <c r="EY1196" s="459"/>
      <c r="EZ1196" s="459"/>
      <c r="FA1196" s="459"/>
      <c r="FF1196" s="251"/>
      <c r="FH1196" s="459"/>
      <c r="FI1196" s="459"/>
      <c r="FJ1196" s="459"/>
      <c r="FO1196" s="251"/>
      <c r="FQ1196" s="459"/>
      <c r="FR1196" s="459"/>
      <c r="FS1196" s="459"/>
      <c r="FX1196" s="251"/>
      <c r="FZ1196" s="459"/>
      <c r="GA1196" s="459"/>
      <c r="GB1196" s="459"/>
      <c r="GG1196" s="251"/>
      <c r="GI1196" s="459"/>
      <c r="GJ1196" s="459"/>
      <c r="GK1196" s="459"/>
      <c r="GP1196" s="251"/>
      <c r="GR1196" s="459"/>
      <c r="GS1196" s="459"/>
      <c r="GT1196" s="459"/>
      <c r="GY1196" s="251"/>
      <c r="HA1196" s="459"/>
      <c r="HB1196" s="459"/>
      <c r="HC1196" s="459"/>
      <c r="HH1196" s="251"/>
      <c r="HJ1196" s="459"/>
      <c r="HK1196" s="459"/>
      <c r="HL1196" s="459"/>
      <c r="HQ1196" s="459"/>
      <c r="HR1196" s="459"/>
      <c r="HS1196" s="459"/>
      <c r="HT1196" s="459"/>
      <c r="HU1196" s="459"/>
      <c r="HV1196" s="459"/>
      <c r="HW1196" s="459"/>
      <c r="HX1196" s="459"/>
      <c r="HY1196" s="459"/>
      <c r="HZ1196" s="459"/>
      <c r="IA1196" s="459"/>
      <c r="IB1196" s="459"/>
      <c r="IC1196" s="459"/>
      <c r="ID1196" s="459"/>
      <c r="IE1196" s="459"/>
      <c r="IF1196" s="459"/>
      <c r="IG1196" s="459"/>
      <c r="IH1196" s="459"/>
      <c r="II1196" s="459"/>
      <c r="IJ1196" s="459"/>
      <c r="IK1196" s="459"/>
      <c r="IL1196" s="459"/>
      <c r="IM1196" s="459"/>
      <c r="IN1196" s="459"/>
      <c r="IO1196" s="459"/>
      <c r="IP1196" s="459"/>
      <c r="IQ1196" s="459"/>
      <c r="IR1196" s="459"/>
      <c r="IS1196" s="459"/>
      <c r="IT1196" s="459"/>
      <c r="IU1196" s="459"/>
      <c r="IV1196" s="459"/>
      <c r="RS1196" s="252"/>
    </row>
    <row r="1197" spans="1:487" s="461" customFormat="1" ht="18">
      <c r="A1197" s="605" t="s">
        <v>933</v>
      </c>
      <c r="B1197" s="488"/>
      <c r="C1197" s="488"/>
      <c r="D1197" s="461" t="s">
        <v>132</v>
      </c>
      <c r="E1197" s="461">
        <f t="shared" si="18"/>
        <v>1</v>
      </c>
      <c r="F1197" s="524">
        <f t="shared" si="19"/>
        <v>0</v>
      </c>
      <c r="G1197" s="473"/>
      <c r="H1197" s="473"/>
      <c r="I1197" s="473"/>
      <c r="J1197" s="473"/>
      <c r="K1197" s="473"/>
      <c r="L1197" s="459"/>
      <c r="M1197" s="459"/>
      <c r="N1197" s="459"/>
      <c r="R1197" s="251"/>
      <c r="T1197" s="459"/>
      <c r="U1197" s="459"/>
      <c r="V1197" s="459"/>
      <c r="AA1197" s="251"/>
      <c r="AC1197" s="459"/>
      <c r="AD1197" s="459"/>
      <c r="AE1197" s="459"/>
      <c r="AJ1197" s="251"/>
      <c r="AL1197" s="459"/>
      <c r="AM1197" s="459"/>
      <c r="AN1197" s="459"/>
      <c r="AS1197" s="251"/>
      <c r="AU1197" s="459"/>
      <c r="AV1197" s="459"/>
      <c r="AW1197" s="459"/>
      <c r="BB1197" s="251"/>
      <c r="BD1197" s="459"/>
      <c r="BE1197" s="459"/>
      <c r="BF1197" s="459"/>
      <c r="BK1197" s="251"/>
      <c r="BM1197" s="459"/>
      <c r="BN1197" s="459"/>
      <c r="BO1197" s="459"/>
      <c r="BT1197" s="251"/>
      <c r="BV1197" s="459"/>
      <c r="BW1197" s="459"/>
      <c r="BX1197" s="459"/>
      <c r="CC1197" s="251"/>
      <c r="CE1197" s="459"/>
      <c r="CF1197" s="459"/>
      <c r="CG1197" s="459"/>
      <c r="CL1197" s="251"/>
      <c r="CN1197" s="459"/>
      <c r="CO1197" s="459"/>
      <c r="CP1197" s="459"/>
      <c r="CU1197" s="251"/>
      <c r="CW1197" s="459"/>
      <c r="CX1197" s="459"/>
      <c r="CY1197" s="459"/>
      <c r="DD1197" s="251"/>
      <c r="DF1197" s="459"/>
      <c r="DG1197" s="459"/>
      <c r="DH1197" s="459"/>
      <c r="DM1197" s="251"/>
      <c r="DO1197" s="459"/>
      <c r="DP1197" s="459"/>
      <c r="DQ1197" s="459"/>
      <c r="DV1197" s="251"/>
      <c r="DX1197" s="459"/>
      <c r="DY1197" s="459"/>
      <c r="DZ1197" s="459"/>
      <c r="EE1197" s="251"/>
      <c r="EG1197" s="459"/>
      <c r="EH1197" s="459"/>
      <c r="EI1197" s="459"/>
      <c r="EN1197" s="251"/>
      <c r="EP1197" s="459"/>
      <c r="EQ1197" s="459"/>
      <c r="ER1197" s="459"/>
      <c r="EW1197" s="251"/>
      <c r="EY1197" s="459"/>
      <c r="EZ1197" s="459"/>
      <c r="FA1197" s="459"/>
      <c r="FF1197" s="251"/>
      <c r="FH1197" s="459"/>
      <c r="FI1197" s="459"/>
      <c r="FJ1197" s="459"/>
      <c r="FO1197" s="251"/>
      <c r="FQ1197" s="459"/>
      <c r="FR1197" s="459"/>
      <c r="FS1197" s="459"/>
      <c r="FX1197" s="251"/>
      <c r="FZ1197" s="459"/>
      <c r="GA1197" s="459"/>
      <c r="GB1197" s="459"/>
      <c r="GG1197" s="251"/>
      <c r="GI1197" s="459"/>
      <c r="GJ1197" s="459"/>
      <c r="GK1197" s="459"/>
      <c r="GP1197" s="251"/>
      <c r="GR1197" s="459"/>
      <c r="GS1197" s="459"/>
      <c r="GT1197" s="459"/>
      <c r="GY1197" s="251"/>
      <c r="HA1197" s="459"/>
      <c r="HB1197" s="459"/>
      <c r="HC1197" s="459"/>
      <c r="HH1197" s="251"/>
      <c r="HJ1197" s="459"/>
      <c r="HK1197" s="459"/>
      <c r="HL1197" s="459"/>
      <c r="HQ1197" s="459"/>
      <c r="HR1197" s="459"/>
      <c r="HS1197" s="459"/>
      <c r="HT1197" s="459"/>
      <c r="HU1197" s="459"/>
      <c r="HV1197" s="459"/>
      <c r="HW1197" s="459"/>
      <c r="HX1197" s="459"/>
      <c r="HY1197" s="459"/>
      <c r="HZ1197" s="459"/>
      <c r="IA1197" s="459"/>
      <c r="IB1197" s="459"/>
      <c r="IC1197" s="459"/>
      <c r="ID1197" s="459"/>
      <c r="IE1197" s="459"/>
      <c r="IF1197" s="459"/>
      <c r="IG1197" s="459"/>
      <c r="IH1197" s="459"/>
      <c r="II1197" s="459"/>
      <c r="IJ1197" s="459"/>
      <c r="IK1197" s="459"/>
      <c r="IL1197" s="459"/>
      <c r="IM1197" s="459"/>
      <c r="IN1197" s="459"/>
      <c r="IO1197" s="459"/>
      <c r="IP1197" s="459"/>
      <c r="IQ1197" s="459"/>
      <c r="IR1197" s="459"/>
      <c r="IS1197" s="459"/>
      <c r="IT1197" s="459"/>
      <c r="IU1197" s="459"/>
      <c r="IV1197" s="459"/>
      <c r="RS1197" s="252"/>
    </row>
    <row r="1198" spans="1:487" s="461" customFormat="1" ht="18">
      <c r="A1198" s="605" t="s">
        <v>2463</v>
      </c>
      <c r="B1198" s="459"/>
      <c r="C1198" s="488"/>
      <c r="D1198" s="606" t="s">
        <v>129</v>
      </c>
      <c r="E1198" s="461">
        <f t="shared" si="18"/>
        <v>0</v>
      </c>
      <c r="F1198" s="524">
        <f t="shared" si="19"/>
        <v>0</v>
      </c>
      <c r="G1198" s="473"/>
      <c r="H1198" s="473"/>
      <c r="I1198" s="473"/>
      <c r="J1198" s="473"/>
      <c r="K1198" s="473"/>
      <c r="L1198" s="459"/>
      <c r="M1198" s="459"/>
      <c r="N1198" s="459"/>
      <c r="R1198" s="251"/>
      <c r="T1198" s="459"/>
      <c r="U1198" s="459"/>
      <c r="V1198" s="459"/>
      <c r="AA1198" s="251"/>
      <c r="AC1198" s="459"/>
      <c r="AD1198" s="459"/>
      <c r="AE1198" s="459"/>
      <c r="AJ1198" s="251"/>
      <c r="AL1198" s="459"/>
      <c r="AM1198" s="459"/>
      <c r="AN1198" s="459"/>
      <c r="AS1198" s="251"/>
      <c r="AU1198" s="459"/>
      <c r="AV1198" s="459"/>
      <c r="AW1198" s="459"/>
      <c r="BB1198" s="251"/>
      <c r="BD1198" s="459"/>
      <c r="BE1198" s="459"/>
      <c r="BF1198" s="459"/>
      <c r="BK1198" s="251"/>
      <c r="BM1198" s="459"/>
      <c r="BN1198" s="459"/>
      <c r="BO1198" s="459"/>
      <c r="BT1198" s="251"/>
      <c r="BV1198" s="459"/>
      <c r="BW1198" s="459"/>
      <c r="BX1198" s="459"/>
      <c r="CC1198" s="251"/>
      <c r="CE1198" s="459"/>
      <c r="CF1198" s="459"/>
      <c r="CG1198" s="459"/>
      <c r="CL1198" s="251"/>
      <c r="CN1198" s="459"/>
      <c r="CO1198" s="459"/>
      <c r="CP1198" s="459"/>
      <c r="CU1198" s="251"/>
      <c r="CW1198" s="459"/>
      <c r="CX1198" s="459"/>
      <c r="CY1198" s="459"/>
      <c r="DD1198" s="251"/>
      <c r="DF1198" s="459"/>
      <c r="DG1198" s="459"/>
      <c r="DH1198" s="459"/>
      <c r="DM1198" s="251"/>
      <c r="DO1198" s="459"/>
      <c r="DP1198" s="459"/>
      <c r="DQ1198" s="459"/>
      <c r="DV1198" s="251"/>
      <c r="DX1198" s="459"/>
      <c r="DY1198" s="459"/>
      <c r="DZ1198" s="459"/>
      <c r="EE1198" s="251"/>
      <c r="EG1198" s="459"/>
      <c r="EH1198" s="459"/>
      <c r="EI1198" s="459"/>
      <c r="EN1198" s="251"/>
      <c r="EP1198" s="459"/>
      <c r="EQ1198" s="459"/>
      <c r="ER1198" s="459"/>
      <c r="EW1198" s="251"/>
      <c r="EY1198" s="459"/>
      <c r="EZ1198" s="459"/>
      <c r="FA1198" s="459"/>
      <c r="FF1198" s="251"/>
      <c r="FH1198" s="459"/>
      <c r="FI1198" s="459"/>
      <c r="FJ1198" s="459"/>
      <c r="FO1198" s="251"/>
      <c r="FQ1198" s="459"/>
      <c r="FR1198" s="459"/>
      <c r="FS1198" s="459"/>
      <c r="FX1198" s="251"/>
      <c r="FZ1198" s="459"/>
      <c r="GA1198" s="459"/>
      <c r="GB1198" s="459"/>
      <c r="GG1198" s="251"/>
      <c r="GI1198" s="459"/>
      <c r="GJ1198" s="459"/>
      <c r="GK1198" s="459"/>
      <c r="GP1198" s="251"/>
      <c r="GR1198" s="459"/>
      <c r="GS1198" s="459"/>
      <c r="GT1198" s="459"/>
      <c r="GY1198" s="251"/>
      <c r="HA1198" s="459"/>
      <c r="HB1198" s="459"/>
      <c r="HC1198" s="459"/>
      <c r="HH1198" s="251"/>
      <c r="HJ1198" s="459"/>
      <c r="HK1198" s="459"/>
      <c r="HL1198" s="459"/>
      <c r="HQ1198" s="459"/>
      <c r="HR1198" s="459"/>
      <c r="HS1198" s="459"/>
      <c r="HT1198" s="459"/>
      <c r="HU1198" s="459"/>
      <c r="HV1198" s="459"/>
      <c r="HW1198" s="459"/>
      <c r="HX1198" s="459"/>
      <c r="HY1198" s="459"/>
      <c r="HZ1198" s="459"/>
      <c r="IA1198" s="459"/>
      <c r="IB1198" s="459"/>
      <c r="IC1198" s="459"/>
      <c r="ID1198" s="459"/>
      <c r="IE1198" s="459"/>
      <c r="IF1198" s="459"/>
      <c r="IG1198" s="459"/>
      <c r="IH1198" s="459"/>
      <c r="II1198" s="459"/>
      <c r="IJ1198" s="459"/>
      <c r="IK1198" s="459"/>
      <c r="IL1198" s="459"/>
      <c r="IM1198" s="459"/>
      <c r="IN1198" s="459"/>
      <c r="IO1198" s="459"/>
      <c r="IP1198" s="459"/>
      <c r="IQ1198" s="459"/>
      <c r="IR1198" s="459"/>
      <c r="IS1198" s="459"/>
      <c r="IT1198" s="459"/>
      <c r="IU1198" s="459"/>
      <c r="IV1198" s="459"/>
      <c r="RS1198" s="252"/>
    </row>
    <row r="1199" spans="1:487" s="461" customFormat="1" ht="18">
      <c r="A1199" s="605" t="s">
        <v>603</v>
      </c>
      <c r="B1199" s="488"/>
      <c r="C1199" s="488"/>
      <c r="D1199" s="461" t="s">
        <v>139</v>
      </c>
      <c r="E1199" s="461">
        <f t="shared" si="18"/>
        <v>46</v>
      </c>
      <c r="F1199" s="524">
        <f t="shared" si="19"/>
        <v>95</v>
      </c>
      <c r="G1199" s="502"/>
      <c r="H1199" s="473">
        <v>95</v>
      </c>
      <c r="I1199" s="473"/>
      <c r="J1199" s="473"/>
      <c r="K1199" s="473"/>
      <c r="L1199" s="459"/>
      <c r="M1199" s="459"/>
      <c r="N1199" s="459"/>
      <c r="R1199" s="251"/>
      <c r="T1199" s="459"/>
      <c r="U1199" s="459"/>
      <c r="V1199" s="459"/>
      <c r="AA1199" s="251"/>
      <c r="AC1199" s="459"/>
      <c r="AD1199" s="459"/>
      <c r="AE1199" s="459"/>
      <c r="AJ1199" s="251"/>
      <c r="AL1199" s="459"/>
      <c r="AM1199" s="459"/>
      <c r="AN1199" s="459"/>
      <c r="AS1199" s="251"/>
      <c r="AU1199" s="459"/>
      <c r="AV1199" s="459"/>
      <c r="AW1199" s="459"/>
      <c r="BB1199" s="251"/>
      <c r="BD1199" s="459"/>
      <c r="BE1199" s="459"/>
      <c r="BF1199" s="459"/>
      <c r="BK1199" s="251"/>
      <c r="BM1199" s="459"/>
      <c r="BN1199" s="459"/>
      <c r="BO1199" s="459"/>
      <c r="BT1199" s="251"/>
      <c r="BV1199" s="459"/>
      <c r="BW1199" s="459"/>
      <c r="BX1199" s="459"/>
      <c r="CC1199" s="251"/>
      <c r="CE1199" s="459"/>
      <c r="CF1199" s="459"/>
      <c r="CG1199" s="459"/>
      <c r="CL1199" s="251"/>
      <c r="CN1199" s="459"/>
      <c r="CO1199" s="459"/>
      <c r="CP1199" s="459"/>
      <c r="CU1199" s="251"/>
      <c r="CW1199" s="459"/>
      <c r="CX1199" s="459"/>
      <c r="CY1199" s="459"/>
      <c r="DD1199" s="251"/>
      <c r="DF1199" s="459"/>
      <c r="DG1199" s="459"/>
      <c r="DH1199" s="459"/>
      <c r="DM1199" s="251"/>
      <c r="DO1199" s="459"/>
      <c r="DP1199" s="459"/>
      <c r="DQ1199" s="459"/>
      <c r="DV1199" s="251"/>
      <c r="DX1199" s="459"/>
      <c r="DY1199" s="459"/>
      <c r="DZ1199" s="459"/>
      <c r="EE1199" s="251"/>
      <c r="EG1199" s="459"/>
      <c r="EH1199" s="459"/>
      <c r="EI1199" s="459"/>
      <c r="EN1199" s="251"/>
      <c r="EP1199" s="459"/>
      <c r="EQ1199" s="459"/>
      <c r="ER1199" s="459"/>
      <c r="EW1199" s="251"/>
      <c r="EY1199" s="459"/>
      <c r="EZ1199" s="459"/>
      <c r="FA1199" s="459"/>
      <c r="FF1199" s="251"/>
      <c r="FH1199" s="459"/>
      <c r="FI1199" s="459"/>
      <c r="FJ1199" s="459"/>
      <c r="FO1199" s="251"/>
      <c r="FQ1199" s="459"/>
      <c r="FR1199" s="459"/>
      <c r="FS1199" s="459"/>
      <c r="FX1199" s="251"/>
      <c r="FZ1199" s="459"/>
      <c r="GA1199" s="459"/>
      <c r="GB1199" s="459"/>
      <c r="GG1199" s="251"/>
      <c r="GI1199" s="459"/>
      <c r="GJ1199" s="459"/>
      <c r="GK1199" s="459"/>
      <c r="GP1199" s="251"/>
      <c r="GR1199" s="459"/>
      <c r="GS1199" s="459"/>
      <c r="GT1199" s="459"/>
      <c r="GY1199" s="251"/>
      <c r="HA1199" s="459"/>
      <c r="HB1199" s="459"/>
      <c r="HC1199" s="459"/>
      <c r="HH1199" s="251"/>
      <c r="HJ1199" s="459"/>
      <c r="HK1199" s="459"/>
      <c r="HL1199" s="459"/>
      <c r="HQ1199" s="459"/>
      <c r="HR1199" s="459"/>
      <c r="HS1199" s="459"/>
      <c r="HT1199" s="459"/>
      <c r="HU1199" s="459"/>
      <c r="HV1199" s="459"/>
      <c r="HW1199" s="459"/>
      <c r="HX1199" s="459"/>
      <c r="HY1199" s="459"/>
      <c r="HZ1199" s="459"/>
      <c r="IA1199" s="459"/>
      <c r="IB1199" s="459"/>
      <c r="IC1199" s="459"/>
      <c r="ID1199" s="459"/>
      <c r="IE1199" s="459"/>
      <c r="IF1199" s="459"/>
      <c r="IG1199" s="459"/>
      <c r="IH1199" s="459"/>
      <c r="II1199" s="459"/>
      <c r="IJ1199" s="459"/>
      <c r="IK1199" s="459"/>
      <c r="IL1199" s="459"/>
      <c r="IM1199" s="459"/>
      <c r="IN1199" s="459"/>
      <c r="IO1199" s="459"/>
      <c r="IP1199" s="459"/>
      <c r="IQ1199" s="459"/>
      <c r="IR1199" s="459"/>
      <c r="IS1199" s="459"/>
      <c r="IT1199" s="459"/>
      <c r="IU1199" s="459"/>
      <c r="IV1199" s="459"/>
      <c r="RS1199" s="252"/>
    </row>
    <row r="1200" spans="1:487" s="461" customFormat="1" ht="18">
      <c r="A1200" s="605" t="s">
        <v>964</v>
      </c>
      <c r="B1200" s="488"/>
      <c r="C1200" s="488"/>
      <c r="D1200" s="461" t="s">
        <v>132</v>
      </c>
      <c r="E1200" s="461">
        <f t="shared" si="18"/>
        <v>4</v>
      </c>
      <c r="F1200" s="524">
        <f t="shared" si="19"/>
        <v>0</v>
      </c>
      <c r="G1200" s="473"/>
      <c r="H1200" s="473"/>
      <c r="I1200" s="473"/>
      <c r="J1200" s="473"/>
      <c r="K1200" s="473"/>
      <c r="L1200" s="459"/>
      <c r="M1200" s="459"/>
      <c r="N1200" s="459"/>
      <c r="R1200" s="251"/>
      <c r="T1200" s="459"/>
      <c r="U1200" s="459"/>
      <c r="V1200" s="459"/>
      <c r="AA1200" s="251"/>
      <c r="AC1200" s="459"/>
      <c r="AD1200" s="459"/>
      <c r="AE1200" s="459"/>
      <c r="AJ1200" s="251"/>
      <c r="AL1200" s="459"/>
      <c r="AM1200" s="459"/>
      <c r="AN1200" s="459"/>
      <c r="AS1200" s="251"/>
      <c r="AU1200" s="459"/>
      <c r="AV1200" s="459"/>
      <c r="AW1200" s="459"/>
      <c r="BB1200" s="251"/>
      <c r="BD1200" s="459"/>
      <c r="BE1200" s="459"/>
      <c r="BF1200" s="459"/>
      <c r="BK1200" s="251"/>
      <c r="BM1200" s="459"/>
      <c r="BN1200" s="459"/>
      <c r="BO1200" s="459"/>
      <c r="BT1200" s="251"/>
      <c r="BV1200" s="459"/>
      <c r="BW1200" s="459"/>
      <c r="BX1200" s="459"/>
      <c r="CC1200" s="251"/>
      <c r="CE1200" s="459"/>
      <c r="CF1200" s="459"/>
      <c r="CG1200" s="459"/>
      <c r="CL1200" s="251"/>
      <c r="CN1200" s="459"/>
      <c r="CO1200" s="459"/>
      <c r="CP1200" s="459"/>
      <c r="CU1200" s="251"/>
      <c r="CW1200" s="459"/>
      <c r="CX1200" s="459"/>
      <c r="CY1200" s="459"/>
      <c r="DD1200" s="251"/>
      <c r="DF1200" s="459"/>
      <c r="DG1200" s="459"/>
      <c r="DH1200" s="459"/>
      <c r="DM1200" s="251"/>
      <c r="DO1200" s="459"/>
      <c r="DP1200" s="459"/>
      <c r="DQ1200" s="459"/>
      <c r="DV1200" s="251"/>
      <c r="DX1200" s="459"/>
      <c r="DY1200" s="459"/>
      <c r="DZ1200" s="459"/>
      <c r="EE1200" s="251"/>
      <c r="EG1200" s="459"/>
      <c r="EH1200" s="459"/>
      <c r="EI1200" s="459"/>
      <c r="EN1200" s="251"/>
      <c r="EP1200" s="459"/>
      <c r="EQ1200" s="459"/>
      <c r="ER1200" s="459"/>
      <c r="EW1200" s="251"/>
      <c r="EY1200" s="459"/>
      <c r="EZ1200" s="459"/>
      <c r="FA1200" s="459"/>
      <c r="FF1200" s="251"/>
      <c r="FH1200" s="459"/>
      <c r="FI1200" s="459"/>
      <c r="FJ1200" s="459"/>
      <c r="FO1200" s="251"/>
      <c r="FQ1200" s="459"/>
      <c r="FR1200" s="459"/>
      <c r="FS1200" s="459"/>
      <c r="FX1200" s="251"/>
      <c r="FZ1200" s="459"/>
      <c r="GA1200" s="459"/>
      <c r="GB1200" s="459"/>
      <c r="GG1200" s="251"/>
      <c r="GI1200" s="459"/>
      <c r="GJ1200" s="459"/>
      <c r="GK1200" s="459"/>
      <c r="GP1200" s="251"/>
      <c r="GR1200" s="459"/>
      <c r="GS1200" s="459"/>
      <c r="GT1200" s="459"/>
      <c r="GY1200" s="251"/>
      <c r="HA1200" s="459"/>
      <c r="HB1200" s="459"/>
      <c r="HC1200" s="459"/>
      <c r="HH1200" s="251"/>
      <c r="HJ1200" s="459"/>
      <c r="HK1200" s="459"/>
      <c r="HL1200" s="459"/>
      <c r="HQ1200" s="459"/>
      <c r="HR1200" s="459"/>
      <c r="HS1200" s="459"/>
      <c r="HT1200" s="459"/>
      <c r="HU1200" s="459"/>
      <c r="HV1200" s="459"/>
      <c r="HW1200" s="459"/>
      <c r="HX1200" s="459"/>
      <c r="HY1200" s="459"/>
      <c r="HZ1200" s="459"/>
      <c r="IA1200" s="459"/>
      <c r="IB1200" s="459"/>
      <c r="IC1200" s="459"/>
      <c r="ID1200" s="459"/>
      <c r="IE1200" s="459"/>
      <c r="IF1200" s="459"/>
      <c r="IG1200" s="459"/>
      <c r="IH1200" s="459"/>
      <c r="II1200" s="459"/>
      <c r="IJ1200" s="459"/>
      <c r="IK1200" s="459"/>
      <c r="IL1200" s="459"/>
      <c r="IM1200" s="459"/>
      <c r="IN1200" s="459"/>
      <c r="IO1200" s="459"/>
      <c r="IP1200" s="459"/>
      <c r="IQ1200" s="459"/>
      <c r="IR1200" s="459"/>
      <c r="IS1200" s="459"/>
      <c r="IT1200" s="459"/>
      <c r="IU1200" s="459"/>
      <c r="IV1200" s="459"/>
      <c r="RS1200" s="252"/>
    </row>
    <row r="1201" spans="1:487" s="461" customFormat="1" ht="18">
      <c r="A1201" s="605" t="s">
        <v>2349</v>
      </c>
      <c r="B1201" s="459"/>
      <c r="C1201" s="488"/>
      <c r="D1201" s="606" t="s">
        <v>129</v>
      </c>
      <c r="E1201" s="461">
        <f t="shared" si="18"/>
        <v>2</v>
      </c>
      <c r="F1201" s="524">
        <f t="shared" si="19"/>
        <v>0</v>
      </c>
      <c r="G1201" s="473"/>
      <c r="H1201" s="473"/>
      <c r="I1201" s="473"/>
      <c r="J1201" s="473"/>
      <c r="K1201" s="473"/>
      <c r="L1201" s="459"/>
      <c r="M1201" s="459"/>
      <c r="N1201" s="459"/>
      <c r="R1201" s="251"/>
      <c r="T1201" s="459"/>
      <c r="U1201" s="459"/>
      <c r="V1201" s="459"/>
      <c r="AA1201" s="251"/>
      <c r="AC1201" s="459"/>
      <c r="AD1201" s="459"/>
      <c r="AE1201" s="459"/>
      <c r="AJ1201" s="251"/>
      <c r="AL1201" s="459"/>
      <c r="AM1201" s="459"/>
      <c r="AN1201" s="459"/>
      <c r="AS1201" s="251"/>
      <c r="AU1201" s="459"/>
      <c r="AV1201" s="459"/>
      <c r="AW1201" s="459"/>
      <c r="BB1201" s="251"/>
      <c r="BD1201" s="459"/>
      <c r="BE1201" s="459"/>
      <c r="BF1201" s="459"/>
      <c r="BK1201" s="251"/>
      <c r="BM1201" s="459"/>
      <c r="BN1201" s="459"/>
      <c r="BO1201" s="459"/>
      <c r="BT1201" s="251"/>
      <c r="BV1201" s="459"/>
      <c r="BW1201" s="459"/>
      <c r="BX1201" s="459"/>
      <c r="CC1201" s="251"/>
      <c r="CE1201" s="459"/>
      <c r="CF1201" s="459"/>
      <c r="CG1201" s="459"/>
      <c r="CL1201" s="251"/>
      <c r="CN1201" s="459"/>
      <c r="CO1201" s="459"/>
      <c r="CP1201" s="459"/>
      <c r="CU1201" s="251"/>
      <c r="CW1201" s="459"/>
      <c r="CX1201" s="459"/>
      <c r="CY1201" s="459"/>
      <c r="DD1201" s="251"/>
      <c r="DF1201" s="459"/>
      <c r="DG1201" s="459"/>
      <c r="DH1201" s="459"/>
      <c r="DM1201" s="251"/>
      <c r="DO1201" s="459"/>
      <c r="DP1201" s="459"/>
      <c r="DQ1201" s="459"/>
      <c r="DV1201" s="251"/>
      <c r="DX1201" s="459"/>
      <c r="DY1201" s="459"/>
      <c r="DZ1201" s="459"/>
      <c r="EE1201" s="251"/>
      <c r="EG1201" s="459"/>
      <c r="EH1201" s="459"/>
      <c r="EI1201" s="459"/>
      <c r="EN1201" s="251"/>
      <c r="EP1201" s="459"/>
      <c r="EQ1201" s="459"/>
      <c r="ER1201" s="459"/>
      <c r="EW1201" s="251"/>
      <c r="EY1201" s="459"/>
      <c r="EZ1201" s="459"/>
      <c r="FA1201" s="459"/>
      <c r="FF1201" s="251"/>
      <c r="FH1201" s="459"/>
      <c r="FI1201" s="459"/>
      <c r="FJ1201" s="459"/>
      <c r="FO1201" s="251"/>
      <c r="FQ1201" s="459"/>
      <c r="FR1201" s="459"/>
      <c r="FS1201" s="459"/>
      <c r="FX1201" s="251"/>
      <c r="FZ1201" s="459"/>
      <c r="GA1201" s="459"/>
      <c r="GB1201" s="459"/>
      <c r="GG1201" s="251"/>
      <c r="GI1201" s="459"/>
      <c r="GJ1201" s="459"/>
      <c r="GK1201" s="459"/>
      <c r="GP1201" s="251"/>
      <c r="GR1201" s="459"/>
      <c r="GS1201" s="459"/>
      <c r="GT1201" s="459"/>
      <c r="GY1201" s="251"/>
      <c r="HA1201" s="459"/>
      <c r="HB1201" s="459"/>
      <c r="HC1201" s="459"/>
      <c r="HH1201" s="251"/>
      <c r="HJ1201" s="459"/>
      <c r="HK1201" s="459"/>
      <c r="HL1201" s="459"/>
      <c r="HQ1201" s="459"/>
      <c r="HR1201" s="459"/>
      <c r="HS1201" s="459"/>
      <c r="HT1201" s="459"/>
      <c r="HU1201" s="459"/>
      <c r="HV1201" s="459"/>
      <c r="HW1201" s="459"/>
      <c r="HX1201" s="459"/>
      <c r="HY1201" s="459"/>
      <c r="HZ1201" s="459"/>
      <c r="IA1201" s="459"/>
      <c r="IB1201" s="459"/>
      <c r="IC1201" s="459"/>
      <c r="ID1201" s="459"/>
      <c r="IE1201" s="459"/>
      <c r="IF1201" s="459"/>
      <c r="IG1201" s="459"/>
      <c r="IH1201" s="459"/>
      <c r="II1201" s="459"/>
      <c r="IJ1201" s="459"/>
      <c r="IK1201" s="459"/>
      <c r="IL1201" s="459"/>
      <c r="IM1201" s="459"/>
      <c r="IN1201" s="459"/>
      <c r="IO1201" s="459"/>
      <c r="IP1201" s="459"/>
      <c r="IQ1201" s="459"/>
      <c r="IR1201" s="459"/>
      <c r="IS1201" s="459"/>
      <c r="IT1201" s="459"/>
      <c r="IU1201" s="459"/>
      <c r="IV1201" s="459"/>
      <c r="RS1201" s="252"/>
    </row>
    <row r="1202" spans="1:487" s="461" customFormat="1" ht="18">
      <c r="A1202" s="605" t="s">
        <v>1911</v>
      </c>
      <c r="B1202" s="488"/>
      <c r="C1202" s="488"/>
      <c r="D1202" s="461" t="s">
        <v>130</v>
      </c>
      <c r="E1202" s="461">
        <f t="shared" si="18"/>
        <v>0</v>
      </c>
      <c r="F1202" s="524">
        <f t="shared" si="19"/>
        <v>0</v>
      </c>
      <c r="G1202" s="473"/>
      <c r="H1202" s="473"/>
      <c r="I1202" s="473"/>
      <c r="J1202" s="473"/>
      <c r="K1202" s="473"/>
      <c r="M1202" s="459"/>
      <c r="N1202" s="459"/>
      <c r="R1202" s="251"/>
      <c r="T1202" s="459"/>
      <c r="U1202" s="459"/>
      <c r="V1202" s="459"/>
      <c r="AA1202" s="251"/>
      <c r="AC1202" s="459"/>
      <c r="AD1202" s="459"/>
      <c r="AE1202" s="459"/>
      <c r="AJ1202" s="251"/>
      <c r="AL1202" s="459"/>
      <c r="AM1202" s="459"/>
      <c r="AN1202" s="459"/>
      <c r="AS1202" s="251"/>
      <c r="AU1202" s="459"/>
      <c r="AV1202" s="459"/>
      <c r="AW1202" s="459"/>
      <c r="BB1202" s="251"/>
      <c r="BD1202" s="459"/>
      <c r="BE1202" s="459"/>
      <c r="BF1202" s="459"/>
      <c r="BK1202" s="251"/>
      <c r="BM1202" s="459"/>
      <c r="BN1202" s="459"/>
      <c r="BO1202" s="459"/>
      <c r="BT1202" s="251"/>
      <c r="BV1202" s="459"/>
      <c r="BW1202" s="459"/>
      <c r="BX1202" s="459"/>
      <c r="CC1202" s="251"/>
      <c r="CE1202" s="459"/>
      <c r="CF1202" s="459"/>
      <c r="CG1202" s="459"/>
      <c r="CL1202" s="251"/>
      <c r="CN1202" s="459"/>
      <c r="CO1202" s="459"/>
      <c r="CP1202" s="459"/>
      <c r="CU1202" s="251"/>
      <c r="CW1202" s="459"/>
      <c r="CX1202" s="459"/>
      <c r="CY1202" s="459"/>
      <c r="DD1202" s="251"/>
      <c r="DF1202" s="459"/>
      <c r="DG1202" s="459"/>
      <c r="DH1202" s="459"/>
      <c r="DM1202" s="251"/>
      <c r="DO1202" s="459"/>
      <c r="DP1202" s="459"/>
      <c r="DQ1202" s="459"/>
      <c r="DV1202" s="251"/>
      <c r="DX1202" s="459"/>
      <c r="DY1202" s="459"/>
      <c r="DZ1202" s="459"/>
      <c r="EE1202" s="251"/>
      <c r="EG1202" s="459"/>
      <c r="EH1202" s="459"/>
      <c r="EI1202" s="459"/>
      <c r="EN1202" s="251"/>
      <c r="EP1202" s="459"/>
      <c r="EQ1202" s="459"/>
      <c r="ER1202" s="459"/>
      <c r="EW1202" s="251"/>
      <c r="EY1202" s="459"/>
      <c r="EZ1202" s="459"/>
      <c r="FA1202" s="459"/>
      <c r="FF1202" s="251"/>
      <c r="FH1202" s="459"/>
      <c r="FI1202" s="459"/>
      <c r="FJ1202" s="459"/>
      <c r="FO1202" s="251"/>
      <c r="FQ1202" s="459"/>
      <c r="FR1202" s="459"/>
      <c r="FS1202" s="459"/>
      <c r="FX1202" s="251"/>
      <c r="FZ1202" s="459"/>
      <c r="GA1202" s="459"/>
      <c r="GB1202" s="459"/>
      <c r="GG1202" s="251"/>
      <c r="GI1202" s="459"/>
      <c r="GJ1202" s="459"/>
      <c r="GK1202" s="459"/>
      <c r="GP1202" s="251"/>
      <c r="GR1202" s="459"/>
      <c r="GS1202" s="459"/>
      <c r="GT1202" s="459"/>
      <c r="GY1202" s="251"/>
      <c r="HA1202" s="459"/>
      <c r="HB1202" s="459"/>
      <c r="HC1202" s="459"/>
      <c r="HH1202" s="251"/>
      <c r="HJ1202" s="459"/>
      <c r="HK1202" s="459"/>
      <c r="HL1202" s="459"/>
      <c r="HQ1202" s="459"/>
      <c r="HR1202" s="459"/>
      <c r="HS1202" s="459"/>
      <c r="HT1202" s="459"/>
      <c r="HU1202" s="459"/>
      <c r="HV1202" s="459"/>
      <c r="HW1202" s="459"/>
      <c r="HX1202" s="459"/>
      <c r="HY1202" s="459"/>
      <c r="HZ1202" s="459"/>
      <c r="IA1202" s="459"/>
      <c r="IB1202" s="459"/>
      <c r="IC1202" s="459"/>
      <c r="ID1202" s="459"/>
      <c r="IE1202" s="459"/>
      <c r="IF1202" s="459"/>
      <c r="IG1202" s="459"/>
      <c r="IH1202" s="459"/>
      <c r="II1202" s="459"/>
      <c r="IJ1202" s="459"/>
      <c r="IK1202" s="459"/>
      <c r="IL1202" s="459"/>
      <c r="IM1202" s="459"/>
      <c r="IN1202" s="459"/>
      <c r="IO1202" s="459"/>
      <c r="IP1202" s="459"/>
      <c r="IQ1202" s="459"/>
      <c r="IR1202" s="459"/>
      <c r="IS1202" s="459"/>
      <c r="IT1202" s="459"/>
      <c r="IU1202" s="459"/>
      <c r="IV1202" s="459"/>
      <c r="RS1202" s="252"/>
    </row>
    <row r="1203" spans="1:487" s="461" customFormat="1" ht="18">
      <c r="A1203" s="605" t="s">
        <v>1435</v>
      </c>
      <c r="B1203" s="488"/>
      <c r="C1203" s="488"/>
      <c r="D1203" s="461" t="s">
        <v>140</v>
      </c>
      <c r="E1203" s="461">
        <f t="shared" ref="E1203:E1266" si="20">COUNTIF($A$481:$AHO$554,A1203)</f>
        <v>60</v>
      </c>
      <c r="F1203" s="524">
        <f t="shared" ref="F1203:F1266" si="21">SUM(G1203:K1203)</f>
        <v>11</v>
      </c>
      <c r="G1203" s="502"/>
      <c r="H1203" s="502">
        <v>11</v>
      </c>
      <c r="I1203" s="473"/>
      <c r="J1203" s="473"/>
      <c r="K1203" s="473"/>
      <c r="L1203" s="459"/>
      <c r="M1203" s="459"/>
      <c r="N1203" s="459"/>
      <c r="R1203" s="251"/>
      <c r="T1203" s="459"/>
      <c r="U1203" s="459"/>
      <c r="V1203" s="459"/>
      <c r="AA1203" s="251"/>
      <c r="AC1203" s="459"/>
      <c r="AD1203" s="459"/>
      <c r="AE1203" s="459"/>
      <c r="AJ1203" s="251"/>
      <c r="AL1203" s="459"/>
      <c r="AM1203" s="459"/>
      <c r="AN1203" s="459"/>
      <c r="AS1203" s="251"/>
      <c r="AU1203" s="459"/>
      <c r="AV1203" s="459"/>
      <c r="AW1203" s="459"/>
      <c r="BB1203" s="251"/>
      <c r="BD1203" s="459"/>
      <c r="BE1203" s="459"/>
      <c r="BF1203" s="459"/>
      <c r="BK1203" s="251"/>
      <c r="BM1203" s="459"/>
      <c r="BN1203" s="459"/>
      <c r="BO1203" s="459"/>
      <c r="BT1203" s="251"/>
      <c r="BV1203" s="459"/>
      <c r="BW1203" s="459"/>
      <c r="BX1203" s="459"/>
      <c r="CC1203" s="251"/>
      <c r="CE1203" s="459"/>
      <c r="CF1203" s="459"/>
      <c r="CG1203" s="459"/>
      <c r="CL1203" s="251"/>
      <c r="CN1203" s="459"/>
      <c r="CO1203" s="459"/>
      <c r="CP1203" s="459"/>
      <c r="CU1203" s="251"/>
      <c r="CW1203" s="459"/>
      <c r="CX1203" s="459"/>
      <c r="CY1203" s="459"/>
      <c r="DD1203" s="251"/>
      <c r="DF1203" s="459"/>
      <c r="DG1203" s="459"/>
      <c r="DH1203" s="459"/>
      <c r="DM1203" s="251"/>
      <c r="DO1203" s="459"/>
      <c r="DP1203" s="459"/>
      <c r="DQ1203" s="459"/>
      <c r="DV1203" s="251"/>
      <c r="DX1203" s="459"/>
      <c r="DY1203" s="459"/>
      <c r="DZ1203" s="459"/>
      <c r="EE1203" s="251"/>
      <c r="EG1203" s="459"/>
      <c r="EH1203" s="459"/>
      <c r="EI1203" s="459"/>
      <c r="EN1203" s="251"/>
      <c r="EP1203" s="459"/>
      <c r="EQ1203" s="459"/>
      <c r="ER1203" s="459"/>
      <c r="EW1203" s="251"/>
      <c r="EY1203" s="459"/>
      <c r="EZ1203" s="459"/>
      <c r="FA1203" s="459"/>
      <c r="FF1203" s="251"/>
      <c r="FH1203" s="459"/>
      <c r="FI1203" s="459"/>
      <c r="FJ1203" s="459"/>
      <c r="FO1203" s="251"/>
      <c r="FQ1203" s="459"/>
      <c r="FR1203" s="459"/>
      <c r="FS1203" s="459"/>
      <c r="FX1203" s="251"/>
      <c r="FZ1203" s="459"/>
      <c r="GA1203" s="459"/>
      <c r="GB1203" s="459"/>
      <c r="GG1203" s="251"/>
      <c r="GI1203" s="459"/>
      <c r="GJ1203" s="459"/>
      <c r="GK1203" s="459"/>
      <c r="GP1203" s="251"/>
      <c r="GR1203" s="459"/>
      <c r="GS1203" s="459"/>
      <c r="GT1203" s="459"/>
      <c r="GY1203" s="251"/>
      <c r="HA1203" s="459"/>
      <c r="HB1203" s="459"/>
      <c r="HC1203" s="459"/>
      <c r="HH1203" s="251"/>
      <c r="HJ1203" s="459"/>
      <c r="HK1203" s="459"/>
      <c r="HL1203" s="459"/>
      <c r="HQ1203" s="459"/>
      <c r="HR1203" s="459"/>
      <c r="HS1203" s="459"/>
      <c r="HT1203" s="459"/>
      <c r="HU1203" s="459"/>
      <c r="HV1203" s="459"/>
      <c r="HW1203" s="459"/>
      <c r="HX1203" s="459"/>
      <c r="HY1203" s="459"/>
      <c r="HZ1203" s="459"/>
      <c r="IA1203" s="459"/>
      <c r="IB1203" s="459"/>
      <c r="IC1203" s="459"/>
      <c r="ID1203" s="459"/>
      <c r="IE1203" s="459"/>
      <c r="IF1203" s="459"/>
      <c r="IG1203" s="459"/>
      <c r="IH1203" s="459"/>
      <c r="II1203" s="459"/>
      <c r="IJ1203" s="459"/>
      <c r="IK1203" s="459"/>
      <c r="IL1203" s="459"/>
      <c r="IM1203" s="459"/>
      <c r="IN1203" s="459"/>
      <c r="IO1203" s="459"/>
      <c r="IP1203" s="459"/>
      <c r="IQ1203" s="459"/>
      <c r="IR1203" s="459"/>
      <c r="IS1203" s="459"/>
      <c r="IT1203" s="459"/>
      <c r="IU1203" s="459"/>
      <c r="IV1203" s="459"/>
      <c r="RS1203" s="252"/>
    </row>
    <row r="1204" spans="1:487" s="461" customFormat="1" ht="18">
      <c r="A1204" s="605" t="s">
        <v>429</v>
      </c>
      <c r="B1204" s="488"/>
      <c r="C1204" s="488"/>
      <c r="D1204" s="461" t="s">
        <v>131</v>
      </c>
      <c r="E1204" s="461">
        <f t="shared" si="20"/>
        <v>34</v>
      </c>
      <c r="F1204" s="524">
        <f t="shared" si="21"/>
        <v>4</v>
      </c>
      <c r="G1204" s="502"/>
      <c r="H1204" s="502"/>
      <c r="I1204" s="473"/>
      <c r="J1204" s="473">
        <v>4</v>
      </c>
      <c r="K1204" s="473"/>
      <c r="L1204" s="459"/>
      <c r="M1204" s="459"/>
      <c r="N1204" s="459"/>
      <c r="R1204" s="251"/>
      <c r="T1204" s="459"/>
      <c r="U1204" s="459"/>
      <c r="V1204" s="459"/>
      <c r="AA1204" s="251"/>
      <c r="AC1204" s="459"/>
      <c r="AD1204" s="459"/>
      <c r="AE1204" s="459"/>
      <c r="AJ1204" s="251"/>
      <c r="AL1204" s="459"/>
      <c r="AM1204" s="459"/>
      <c r="AN1204" s="459"/>
      <c r="AS1204" s="251"/>
      <c r="AU1204" s="459"/>
      <c r="AV1204" s="459"/>
      <c r="AW1204" s="459"/>
      <c r="BB1204" s="251"/>
      <c r="BD1204" s="459"/>
      <c r="BE1204" s="459"/>
      <c r="BF1204" s="459"/>
      <c r="BK1204" s="251"/>
      <c r="BM1204" s="459"/>
      <c r="BN1204" s="459"/>
      <c r="BO1204" s="459"/>
      <c r="BT1204" s="251"/>
      <c r="BV1204" s="459"/>
      <c r="BW1204" s="459"/>
      <c r="BX1204" s="459"/>
      <c r="CC1204" s="251"/>
      <c r="CE1204" s="459"/>
      <c r="CF1204" s="459"/>
      <c r="CG1204" s="459"/>
      <c r="CL1204" s="251"/>
      <c r="CN1204" s="459"/>
      <c r="CO1204" s="459"/>
      <c r="CP1204" s="459"/>
      <c r="CU1204" s="251"/>
      <c r="CW1204" s="459"/>
      <c r="CX1204" s="459"/>
      <c r="CY1204" s="459"/>
      <c r="DD1204" s="251"/>
      <c r="DF1204" s="459"/>
      <c r="DG1204" s="459"/>
      <c r="DH1204" s="459"/>
      <c r="DM1204" s="251"/>
      <c r="DO1204" s="459"/>
      <c r="DP1204" s="459"/>
      <c r="DQ1204" s="459"/>
      <c r="DV1204" s="251"/>
      <c r="DX1204" s="459"/>
      <c r="DY1204" s="459"/>
      <c r="DZ1204" s="459"/>
      <c r="EE1204" s="251"/>
      <c r="EG1204" s="459"/>
      <c r="EH1204" s="459"/>
      <c r="EI1204" s="459"/>
      <c r="EN1204" s="251"/>
      <c r="EP1204" s="459"/>
      <c r="EQ1204" s="459"/>
      <c r="ER1204" s="459"/>
      <c r="EW1204" s="251"/>
      <c r="EY1204" s="459"/>
      <c r="EZ1204" s="459"/>
      <c r="FA1204" s="459"/>
      <c r="FF1204" s="251"/>
      <c r="FH1204" s="459"/>
      <c r="FI1204" s="459"/>
      <c r="FJ1204" s="459"/>
      <c r="FO1204" s="251"/>
      <c r="FQ1204" s="459"/>
      <c r="FR1204" s="459"/>
      <c r="FS1204" s="459"/>
      <c r="FX1204" s="251"/>
      <c r="FZ1204" s="459"/>
      <c r="GA1204" s="459"/>
      <c r="GB1204" s="459"/>
      <c r="GG1204" s="251"/>
      <c r="GI1204" s="459"/>
      <c r="GJ1204" s="459"/>
      <c r="GK1204" s="459"/>
      <c r="GP1204" s="251"/>
      <c r="GR1204" s="459"/>
      <c r="GS1204" s="459"/>
      <c r="GT1204" s="459"/>
      <c r="GY1204" s="251"/>
      <c r="HA1204" s="459"/>
      <c r="HB1204" s="459"/>
      <c r="HC1204" s="459"/>
      <c r="HH1204" s="251"/>
      <c r="HJ1204" s="459"/>
      <c r="HK1204" s="459"/>
      <c r="HL1204" s="459"/>
      <c r="HQ1204" s="459"/>
      <c r="HR1204" s="459"/>
      <c r="HS1204" s="459"/>
      <c r="HT1204" s="459"/>
      <c r="HU1204" s="459"/>
      <c r="HV1204" s="459"/>
      <c r="HW1204" s="459"/>
      <c r="HX1204" s="459"/>
      <c r="HY1204" s="459"/>
      <c r="HZ1204" s="459"/>
      <c r="IA1204" s="459"/>
      <c r="IB1204" s="459"/>
      <c r="IC1204" s="459"/>
      <c r="ID1204" s="459"/>
      <c r="IE1204" s="459"/>
      <c r="IF1204" s="459"/>
      <c r="IG1204" s="459"/>
      <c r="IH1204" s="459"/>
      <c r="II1204" s="459"/>
      <c r="IJ1204" s="459"/>
      <c r="IK1204" s="459"/>
      <c r="IL1204" s="459"/>
      <c r="IM1204" s="459"/>
      <c r="IN1204" s="459"/>
      <c r="IO1204" s="459"/>
      <c r="IP1204" s="459"/>
      <c r="IQ1204" s="459"/>
      <c r="IR1204" s="459"/>
      <c r="IS1204" s="459"/>
      <c r="IT1204" s="459"/>
      <c r="IU1204" s="459"/>
      <c r="IV1204" s="459"/>
      <c r="RS1204" s="252"/>
    </row>
    <row r="1205" spans="1:487" s="461" customFormat="1" ht="18">
      <c r="A1205" s="605" t="s">
        <v>2464</v>
      </c>
      <c r="B1205" s="459"/>
      <c r="C1205" s="488"/>
      <c r="D1205" s="606" t="s">
        <v>129</v>
      </c>
      <c r="E1205" s="461">
        <f t="shared" si="20"/>
        <v>0</v>
      </c>
      <c r="F1205" s="524">
        <f t="shared" si="21"/>
        <v>0</v>
      </c>
      <c r="G1205" s="473"/>
      <c r="H1205" s="473"/>
      <c r="I1205" s="473"/>
      <c r="J1205" s="473"/>
      <c r="K1205" s="473"/>
      <c r="L1205" s="459"/>
      <c r="M1205" s="459"/>
      <c r="N1205" s="459"/>
      <c r="R1205" s="251"/>
      <c r="T1205" s="459"/>
      <c r="U1205" s="459"/>
      <c r="V1205" s="459"/>
      <c r="AA1205" s="251"/>
      <c r="AC1205" s="459"/>
      <c r="AD1205" s="459"/>
      <c r="AE1205" s="459"/>
      <c r="AJ1205" s="251"/>
      <c r="AL1205" s="459"/>
      <c r="AM1205" s="459"/>
      <c r="AN1205" s="459"/>
      <c r="AS1205" s="251"/>
      <c r="AU1205" s="459"/>
      <c r="AV1205" s="459"/>
      <c r="AW1205" s="459"/>
      <c r="BB1205" s="251"/>
      <c r="BD1205" s="459"/>
      <c r="BE1205" s="459"/>
      <c r="BF1205" s="459"/>
      <c r="BK1205" s="251"/>
      <c r="BM1205" s="459"/>
      <c r="BN1205" s="459"/>
      <c r="BO1205" s="459"/>
      <c r="BT1205" s="251"/>
      <c r="BV1205" s="459"/>
      <c r="BW1205" s="459"/>
      <c r="BX1205" s="459"/>
      <c r="CC1205" s="251"/>
      <c r="CE1205" s="459"/>
      <c r="CF1205" s="459"/>
      <c r="CG1205" s="459"/>
      <c r="CL1205" s="251"/>
      <c r="CN1205" s="459"/>
      <c r="CO1205" s="459"/>
      <c r="CP1205" s="459"/>
      <c r="CU1205" s="251"/>
      <c r="CW1205" s="459"/>
      <c r="CX1205" s="459"/>
      <c r="CY1205" s="459"/>
      <c r="DD1205" s="251"/>
      <c r="DF1205" s="459"/>
      <c r="DG1205" s="459"/>
      <c r="DH1205" s="459"/>
      <c r="DM1205" s="251"/>
      <c r="DO1205" s="459"/>
      <c r="DP1205" s="459"/>
      <c r="DQ1205" s="459"/>
      <c r="DV1205" s="251"/>
      <c r="DX1205" s="459"/>
      <c r="DY1205" s="459"/>
      <c r="DZ1205" s="459"/>
      <c r="EE1205" s="251"/>
      <c r="EG1205" s="459"/>
      <c r="EH1205" s="459"/>
      <c r="EI1205" s="459"/>
      <c r="EN1205" s="251"/>
      <c r="EP1205" s="459"/>
      <c r="EQ1205" s="459"/>
      <c r="ER1205" s="459"/>
      <c r="EW1205" s="251"/>
      <c r="EY1205" s="459"/>
      <c r="EZ1205" s="459"/>
      <c r="FA1205" s="459"/>
      <c r="FF1205" s="251"/>
      <c r="FH1205" s="459"/>
      <c r="FI1205" s="459"/>
      <c r="FJ1205" s="459"/>
      <c r="FO1205" s="251"/>
      <c r="FQ1205" s="459"/>
      <c r="FR1205" s="459"/>
      <c r="FS1205" s="459"/>
      <c r="FX1205" s="251"/>
      <c r="FZ1205" s="459"/>
      <c r="GA1205" s="459"/>
      <c r="GB1205" s="459"/>
      <c r="GG1205" s="251"/>
      <c r="GI1205" s="459"/>
      <c r="GJ1205" s="459"/>
      <c r="GK1205" s="459"/>
      <c r="GP1205" s="251"/>
      <c r="GR1205" s="459"/>
      <c r="GS1205" s="459"/>
      <c r="GT1205" s="459"/>
      <c r="GY1205" s="251"/>
      <c r="HA1205" s="459"/>
      <c r="HB1205" s="459"/>
      <c r="HC1205" s="459"/>
      <c r="HH1205" s="251"/>
      <c r="HJ1205" s="459"/>
      <c r="HK1205" s="459"/>
      <c r="HL1205" s="459"/>
      <c r="HQ1205" s="459"/>
      <c r="HR1205" s="459"/>
      <c r="HS1205" s="459"/>
      <c r="HT1205" s="459"/>
      <c r="HU1205" s="459"/>
      <c r="HV1205" s="459"/>
      <c r="HW1205" s="459"/>
      <c r="HX1205" s="459"/>
      <c r="HY1205" s="459"/>
      <c r="HZ1205" s="459"/>
      <c r="IA1205" s="459"/>
      <c r="IB1205" s="459"/>
      <c r="IC1205" s="459"/>
      <c r="ID1205" s="459"/>
      <c r="IE1205" s="459"/>
      <c r="IF1205" s="459"/>
      <c r="IG1205" s="459"/>
      <c r="IH1205" s="459"/>
      <c r="II1205" s="459"/>
      <c r="IJ1205" s="459"/>
      <c r="IK1205" s="459"/>
      <c r="IL1205" s="459"/>
      <c r="IM1205" s="459"/>
      <c r="IN1205" s="459"/>
      <c r="IO1205" s="459"/>
      <c r="IP1205" s="459"/>
      <c r="IQ1205" s="459"/>
      <c r="IR1205" s="459"/>
      <c r="IS1205" s="459"/>
      <c r="IT1205" s="459"/>
      <c r="IU1205" s="459"/>
      <c r="IV1205" s="459"/>
      <c r="RS1205" s="252"/>
    </row>
    <row r="1206" spans="1:487" s="461" customFormat="1" ht="18">
      <c r="A1206" s="605" t="s">
        <v>2465</v>
      </c>
      <c r="B1206" s="459"/>
      <c r="C1206" s="488"/>
      <c r="D1206" s="606" t="s">
        <v>129</v>
      </c>
      <c r="E1206" s="461">
        <f t="shared" si="20"/>
        <v>0</v>
      </c>
      <c r="F1206" s="524">
        <f t="shared" si="21"/>
        <v>0</v>
      </c>
      <c r="G1206" s="473"/>
      <c r="H1206" s="473"/>
      <c r="I1206" s="473"/>
      <c r="J1206" s="473"/>
      <c r="K1206" s="473"/>
      <c r="L1206" s="459"/>
      <c r="M1206" s="459"/>
      <c r="N1206" s="459"/>
      <c r="R1206" s="251"/>
      <c r="T1206" s="459"/>
      <c r="U1206" s="459"/>
      <c r="V1206" s="459"/>
      <c r="AA1206" s="251"/>
      <c r="AC1206" s="459"/>
      <c r="AD1206" s="459"/>
      <c r="AE1206" s="459"/>
      <c r="AJ1206" s="251"/>
      <c r="AL1206" s="459"/>
      <c r="AM1206" s="459"/>
      <c r="AN1206" s="459"/>
      <c r="AS1206" s="251"/>
      <c r="AU1206" s="459"/>
      <c r="AV1206" s="459"/>
      <c r="AW1206" s="459"/>
      <c r="BB1206" s="251"/>
      <c r="BD1206" s="459"/>
      <c r="BE1206" s="459"/>
      <c r="BF1206" s="459"/>
      <c r="BK1206" s="251"/>
      <c r="BM1206" s="459"/>
      <c r="BN1206" s="459"/>
      <c r="BO1206" s="459"/>
      <c r="BT1206" s="251"/>
      <c r="BV1206" s="459"/>
      <c r="BW1206" s="459"/>
      <c r="BX1206" s="459"/>
      <c r="CC1206" s="251"/>
      <c r="CE1206" s="459"/>
      <c r="CF1206" s="459"/>
      <c r="CG1206" s="459"/>
      <c r="CL1206" s="251"/>
      <c r="CN1206" s="459"/>
      <c r="CO1206" s="459"/>
      <c r="CP1206" s="459"/>
      <c r="CU1206" s="251"/>
      <c r="CW1206" s="459"/>
      <c r="CX1206" s="459"/>
      <c r="CY1206" s="459"/>
      <c r="DD1206" s="251"/>
      <c r="DF1206" s="459"/>
      <c r="DG1206" s="459"/>
      <c r="DH1206" s="459"/>
      <c r="DM1206" s="251"/>
      <c r="DO1206" s="459"/>
      <c r="DP1206" s="459"/>
      <c r="DQ1206" s="459"/>
      <c r="DV1206" s="251"/>
      <c r="DX1206" s="459"/>
      <c r="DY1206" s="459"/>
      <c r="DZ1206" s="459"/>
      <c r="EE1206" s="251"/>
      <c r="EG1206" s="459"/>
      <c r="EH1206" s="459"/>
      <c r="EI1206" s="459"/>
      <c r="EN1206" s="251"/>
      <c r="EP1206" s="459"/>
      <c r="EQ1206" s="459"/>
      <c r="ER1206" s="459"/>
      <c r="EW1206" s="251"/>
      <c r="EY1206" s="459"/>
      <c r="EZ1206" s="459"/>
      <c r="FA1206" s="459"/>
      <c r="FF1206" s="251"/>
      <c r="FH1206" s="459"/>
      <c r="FI1206" s="459"/>
      <c r="FJ1206" s="459"/>
      <c r="FO1206" s="251"/>
      <c r="FQ1206" s="459"/>
      <c r="FR1206" s="459"/>
      <c r="FS1206" s="459"/>
      <c r="FX1206" s="251"/>
      <c r="FZ1206" s="459"/>
      <c r="GA1206" s="459"/>
      <c r="GB1206" s="459"/>
      <c r="GG1206" s="251"/>
      <c r="GI1206" s="459"/>
      <c r="GJ1206" s="459"/>
      <c r="GK1206" s="459"/>
      <c r="GP1206" s="251"/>
      <c r="GR1206" s="459"/>
      <c r="GS1206" s="459"/>
      <c r="GT1206" s="459"/>
      <c r="GY1206" s="251"/>
      <c r="HA1206" s="459"/>
      <c r="HB1206" s="459"/>
      <c r="HC1206" s="459"/>
      <c r="HH1206" s="251"/>
      <c r="HJ1206" s="459"/>
      <c r="HK1206" s="459"/>
      <c r="HL1206" s="459"/>
      <c r="HQ1206" s="459"/>
      <c r="HR1206" s="459"/>
      <c r="HS1206" s="459"/>
      <c r="HT1206" s="459"/>
      <c r="HU1206" s="459"/>
      <c r="HV1206" s="459"/>
      <c r="HW1206" s="459"/>
      <c r="HX1206" s="459"/>
      <c r="HY1206" s="459"/>
      <c r="HZ1206" s="459"/>
      <c r="IA1206" s="459"/>
      <c r="IB1206" s="459"/>
      <c r="IC1206" s="459"/>
      <c r="ID1206" s="459"/>
      <c r="IE1206" s="459"/>
      <c r="IF1206" s="459"/>
      <c r="IG1206" s="459"/>
      <c r="IH1206" s="459"/>
      <c r="II1206" s="459"/>
      <c r="IJ1206" s="459"/>
      <c r="IK1206" s="459"/>
      <c r="IL1206" s="459"/>
      <c r="IM1206" s="459"/>
      <c r="IN1206" s="459"/>
      <c r="IO1206" s="459"/>
      <c r="IP1206" s="459"/>
      <c r="IQ1206" s="459"/>
      <c r="IR1206" s="459"/>
      <c r="IS1206" s="459"/>
      <c r="IT1206" s="459"/>
      <c r="IU1206" s="459"/>
      <c r="IV1206" s="459"/>
      <c r="RS1206" s="252"/>
    </row>
    <row r="1207" spans="1:487" s="461" customFormat="1" ht="18">
      <c r="A1207" s="605" t="s">
        <v>610</v>
      </c>
      <c r="B1207" s="488"/>
      <c r="C1207" s="488"/>
      <c r="D1207" s="461" t="s">
        <v>131</v>
      </c>
      <c r="E1207" s="461">
        <f t="shared" si="20"/>
        <v>2</v>
      </c>
      <c r="F1207" s="524">
        <f t="shared" si="21"/>
        <v>0</v>
      </c>
      <c r="G1207" s="473"/>
      <c r="H1207" s="473"/>
      <c r="I1207" s="473"/>
      <c r="J1207" s="473"/>
      <c r="K1207" s="473"/>
      <c r="L1207" s="509"/>
      <c r="M1207" s="459"/>
      <c r="N1207" s="459"/>
      <c r="R1207" s="251"/>
      <c r="T1207" s="459"/>
      <c r="U1207" s="459"/>
      <c r="V1207" s="459"/>
      <c r="AA1207" s="251"/>
      <c r="AC1207" s="459"/>
      <c r="AD1207" s="459"/>
      <c r="AE1207" s="459"/>
      <c r="AJ1207" s="251"/>
      <c r="AL1207" s="459"/>
      <c r="AM1207" s="459"/>
      <c r="AN1207" s="459"/>
      <c r="AS1207" s="251"/>
      <c r="AU1207" s="459"/>
      <c r="AV1207" s="459"/>
      <c r="AW1207" s="459"/>
      <c r="BB1207" s="251"/>
      <c r="BD1207" s="459"/>
      <c r="BE1207" s="459"/>
      <c r="BF1207" s="459"/>
      <c r="BK1207" s="251"/>
      <c r="BM1207" s="459"/>
      <c r="BN1207" s="459"/>
      <c r="BO1207" s="459"/>
      <c r="BT1207" s="251"/>
      <c r="BV1207" s="459"/>
      <c r="BW1207" s="459"/>
      <c r="BX1207" s="459"/>
      <c r="CC1207" s="251"/>
      <c r="CE1207" s="459"/>
      <c r="CF1207" s="459"/>
      <c r="CG1207" s="459"/>
      <c r="CL1207" s="251"/>
      <c r="CN1207" s="459"/>
      <c r="CO1207" s="459"/>
      <c r="CP1207" s="459"/>
      <c r="CU1207" s="251"/>
      <c r="CW1207" s="459"/>
      <c r="CX1207" s="459"/>
      <c r="CY1207" s="459"/>
      <c r="DD1207" s="251"/>
      <c r="DF1207" s="459"/>
      <c r="DG1207" s="459"/>
      <c r="DH1207" s="459"/>
      <c r="DM1207" s="251"/>
      <c r="DO1207" s="459"/>
      <c r="DP1207" s="459"/>
      <c r="DQ1207" s="459"/>
      <c r="DV1207" s="251"/>
      <c r="DX1207" s="459"/>
      <c r="DY1207" s="459"/>
      <c r="DZ1207" s="459"/>
      <c r="EE1207" s="251"/>
      <c r="EG1207" s="459"/>
      <c r="EH1207" s="459"/>
      <c r="EI1207" s="459"/>
      <c r="EN1207" s="251"/>
      <c r="EP1207" s="459"/>
      <c r="EQ1207" s="459"/>
      <c r="ER1207" s="459"/>
      <c r="EW1207" s="251"/>
      <c r="EY1207" s="459"/>
      <c r="EZ1207" s="459"/>
      <c r="FA1207" s="459"/>
      <c r="FF1207" s="251"/>
      <c r="FH1207" s="459"/>
      <c r="FI1207" s="459"/>
      <c r="FJ1207" s="459"/>
      <c r="FO1207" s="251"/>
      <c r="FQ1207" s="459"/>
      <c r="FR1207" s="459"/>
      <c r="FS1207" s="459"/>
      <c r="FX1207" s="251"/>
      <c r="FZ1207" s="459"/>
      <c r="GA1207" s="459"/>
      <c r="GB1207" s="459"/>
      <c r="GG1207" s="251"/>
      <c r="GI1207" s="459"/>
      <c r="GJ1207" s="459"/>
      <c r="GK1207" s="459"/>
      <c r="GP1207" s="251"/>
      <c r="GR1207" s="459"/>
      <c r="GS1207" s="459"/>
      <c r="GT1207" s="459"/>
      <c r="GY1207" s="251"/>
      <c r="HA1207" s="459"/>
      <c r="HB1207" s="459"/>
      <c r="HC1207" s="459"/>
      <c r="HH1207" s="251"/>
      <c r="HJ1207" s="459"/>
      <c r="HK1207" s="459"/>
      <c r="HL1207" s="459"/>
      <c r="HQ1207" s="459"/>
      <c r="HR1207" s="459"/>
      <c r="HS1207" s="459"/>
      <c r="HT1207" s="459"/>
      <c r="HU1207" s="459"/>
      <c r="HV1207" s="459"/>
      <c r="HW1207" s="459"/>
      <c r="HX1207" s="459"/>
      <c r="HY1207" s="459"/>
      <c r="HZ1207" s="459"/>
      <c r="IA1207" s="459"/>
      <c r="IB1207" s="459"/>
      <c r="IC1207" s="459"/>
      <c r="ID1207" s="459"/>
      <c r="IE1207" s="459"/>
      <c r="IF1207" s="459"/>
      <c r="IG1207" s="459"/>
      <c r="IH1207" s="459"/>
      <c r="II1207" s="459"/>
      <c r="IJ1207" s="459"/>
      <c r="IK1207" s="459"/>
      <c r="IL1207" s="459"/>
      <c r="IM1207" s="459"/>
      <c r="IN1207" s="459"/>
      <c r="IO1207" s="459"/>
      <c r="IP1207" s="459"/>
      <c r="IQ1207" s="459"/>
      <c r="IR1207" s="459"/>
      <c r="IS1207" s="459"/>
      <c r="IT1207" s="459"/>
      <c r="IU1207" s="459"/>
      <c r="IV1207" s="459"/>
      <c r="RS1207" s="252"/>
    </row>
    <row r="1208" spans="1:487" s="461" customFormat="1" ht="18">
      <c r="A1208" s="605" t="s">
        <v>741</v>
      </c>
      <c r="B1208" s="488"/>
      <c r="C1208" s="488"/>
      <c r="D1208" s="461" t="s">
        <v>130</v>
      </c>
      <c r="E1208" s="461">
        <f t="shared" si="20"/>
        <v>6</v>
      </c>
      <c r="F1208" s="524">
        <f t="shared" si="21"/>
        <v>0</v>
      </c>
      <c r="G1208" s="502"/>
      <c r="H1208" s="502"/>
      <c r="I1208" s="473"/>
      <c r="J1208" s="473"/>
      <c r="K1208" s="473"/>
      <c r="L1208" s="509"/>
      <c r="M1208" s="459"/>
      <c r="N1208" s="459"/>
      <c r="R1208" s="251"/>
      <c r="T1208" s="459"/>
      <c r="U1208" s="459"/>
      <c r="V1208" s="459"/>
      <c r="AA1208" s="251"/>
      <c r="AC1208" s="459"/>
      <c r="AD1208" s="459"/>
      <c r="AE1208" s="459"/>
      <c r="AJ1208" s="251"/>
      <c r="AL1208" s="459"/>
      <c r="AM1208" s="459"/>
      <c r="AN1208" s="459"/>
      <c r="AS1208" s="251"/>
      <c r="AU1208" s="459"/>
      <c r="AV1208" s="459"/>
      <c r="AW1208" s="459"/>
      <c r="BB1208" s="251"/>
      <c r="BD1208" s="459"/>
      <c r="BE1208" s="459"/>
      <c r="BF1208" s="459"/>
      <c r="BK1208" s="251"/>
      <c r="BM1208" s="459"/>
      <c r="BN1208" s="459"/>
      <c r="BO1208" s="459"/>
      <c r="BT1208" s="251"/>
      <c r="BV1208" s="459"/>
      <c r="BW1208" s="459"/>
      <c r="BX1208" s="459"/>
      <c r="CC1208" s="251"/>
      <c r="CE1208" s="459"/>
      <c r="CF1208" s="459"/>
      <c r="CG1208" s="459"/>
      <c r="CL1208" s="251"/>
      <c r="CN1208" s="459"/>
      <c r="CO1208" s="459"/>
      <c r="CP1208" s="459"/>
      <c r="CU1208" s="251"/>
      <c r="CW1208" s="459"/>
      <c r="CX1208" s="459"/>
      <c r="CY1208" s="459"/>
      <c r="DD1208" s="251"/>
      <c r="DF1208" s="459"/>
      <c r="DG1208" s="459"/>
      <c r="DH1208" s="459"/>
      <c r="DM1208" s="251"/>
      <c r="DO1208" s="459"/>
      <c r="DP1208" s="459"/>
      <c r="DQ1208" s="459"/>
      <c r="DV1208" s="251"/>
      <c r="DX1208" s="459"/>
      <c r="DY1208" s="459"/>
      <c r="DZ1208" s="459"/>
      <c r="EE1208" s="251"/>
      <c r="EG1208" s="459"/>
      <c r="EH1208" s="459"/>
      <c r="EI1208" s="459"/>
      <c r="EN1208" s="251"/>
      <c r="EP1208" s="459"/>
      <c r="EQ1208" s="459"/>
      <c r="ER1208" s="459"/>
      <c r="EW1208" s="251"/>
      <c r="EY1208" s="459"/>
      <c r="EZ1208" s="459"/>
      <c r="FA1208" s="459"/>
      <c r="FF1208" s="251"/>
      <c r="FH1208" s="459"/>
      <c r="FI1208" s="459"/>
      <c r="FJ1208" s="459"/>
      <c r="FO1208" s="251"/>
      <c r="FQ1208" s="459"/>
      <c r="FR1208" s="459"/>
      <c r="FS1208" s="459"/>
      <c r="FX1208" s="251"/>
      <c r="FZ1208" s="459"/>
      <c r="GA1208" s="459"/>
      <c r="GB1208" s="459"/>
      <c r="GG1208" s="251"/>
      <c r="GI1208" s="459"/>
      <c r="GJ1208" s="459"/>
      <c r="GK1208" s="459"/>
      <c r="GP1208" s="251"/>
      <c r="GR1208" s="459"/>
      <c r="GS1208" s="459"/>
      <c r="GT1208" s="459"/>
      <c r="GY1208" s="251"/>
      <c r="HA1208" s="459"/>
      <c r="HB1208" s="459"/>
      <c r="HC1208" s="459"/>
      <c r="HH1208" s="251"/>
      <c r="HJ1208" s="459"/>
      <c r="HK1208" s="459"/>
      <c r="HL1208" s="459"/>
      <c r="HQ1208" s="459"/>
      <c r="HR1208" s="459"/>
      <c r="HS1208" s="459"/>
      <c r="HT1208" s="459"/>
      <c r="HU1208" s="459"/>
      <c r="HV1208" s="459"/>
      <c r="HW1208" s="459"/>
      <c r="HX1208" s="459"/>
      <c r="HY1208" s="459"/>
      <c r="HZ1208" s="459"/>
      <c r="IA1208" s="459"/>
      <c r="IB1208" s="459"/>
      <c r="IC1208" s="459"/>
      <c r="ID1208" s="459"/>
      <c r="IE1208" s="459"/>
      <c r="IF1208" s="459"/>
      <c r="IG1208" s="459"/>
      <c r="IH1208" s="459"/>
      <c r="II1208" s="459"/>
      <c r="IJ1208" s="459"/>
      <c r="IK1208" s="459"/>
      <c r="IL1208" s="459"/>
      <c r="IM1208" s="459"/>
      <c r="IN1208" s="459"/>
      <c r="IO1208" s="459"/>
      <c r="IP1208" s="459"/>
      <c r="IQ1208" s="459"/>
      <c r="IR1208" s="459"/>
      <c r="IS1208" s="459"/>
      <c r="IT1208" s="459"/>
      <c r="IU1208" s="459"/>
      <c r="IV1208" s="459"/>
      <c r="RS1208" s="252"/>
    </row>
    <row r="1209" spans="1:487" s="461" customFormat="1" ht="18">
      <c r="A1209" s="605" t="s">
        <v>2319</v>
      </c>
      <c r="B1209" s="488"/>
      <c r="C1209" s="488"/>
      <c r="D1209" s="461" t="s">
        <v>132</v>
      </c>
      <c r="E1209" s="461">
        <f t="shared" si="20"/>
        <v>19</v>
      </c>
      <c r="F1209" s="524">
        <f t="shared" si="21"/>
        <v>49</v>
      </c>
      <c r="G1209" s="473"/>
      <c r="H1209" s="473">
        <v>49</v>
      </c>
      <c r="I1209" s="473"/>
      <c r="J1209" s="473"/>
      <c r="K1209" s="473"/>
      <c r="L1209" s="509"/>
      <c r="M1209" s="459"/>
      <c r="N1209" s="459"/>
      <c r="R1209" s="251"/>
      <c r="T1209" s="459"/>
      <c r="U1209" s="459"/>
      <c r="V1209" s="459"/>
      <c r="AA1209" s="251"/>
      <c r="AC1209" s="459"/>
      <c r="AD1209" s="459"/>
      <c r="AE1209" s="459"/>
      <c r="AJ1209" s="251"/>
      <c r="AL1209" s="459"/>
      <c r="AM1209" s="459"/>
      <c r="AN1209" s="459"/>
      <c r="AS1209" s="251"/>
      <c r="AU1209" s="459"/>
      <c r="AV1209" s="459"/>
      <c r="AW1209" s="459"/>
      <c r="BB1209" s="251"/>
      <c r="BD1209" s="459"/>
      <c r="BE1209" s="459"/>
      <c r="BF1209" s="459"/>
      <c r="BK1209" s="251"/>
      <c r="BM1209" s="459"/>
      <c r="BN1209" s="459"/>
      <c r="BO1209" s="459"/>
      <c r="BT1209" s="251"/>
      <c r="BV1209" s="459"/>
      <c r="BW1209" s="459"/>
      <c r="BX1209" s="459"/>
      <c r="CC1209" s="251"/>
      <c r="CE1209" s="459"/>
      <c r="CF1209" s="459"/>
      <c r="CG1209" s="459"/>
      <c r="CL1209" s="251"/>
      <c r="CN1209" s="459"/>
      <c r="CO1209" s="459"/>
      <c r="CP1209" s="459"/>
      <c r="CU1209" s="251"/>
      <c r="CW1209" s="459"/>
      <c r="CX1209" s="459"/>
      <c r="CY1209" s="459"/>
      <c r="DD1209" s="251"/>
      <c r="DF1209" s="459"/>
      <c r="DG1209" s="459"/>
      <c r="DH1209" s="459"/>
      <c r="DM1209" s="251"/>
      <c r="DO1209" s="459"/>
      <c r="DP1209" s="459"/>
      <c r="DQ1209" s="459"/>
      <c r="DV1209" s="251"/>
      <c r="DX1209" s="459"/>
      <c r="DY1209" s="459"/>
      <c r="DZ1209" s="459"/>
      <c r="EE1209" s="251"/>
      <c r="EG1209" s="459"/>
      <c r="EH1209" s="459"/>
      <c r="EI1209" s="459"/>
      <c r="EN1209" s="251"/>
      <c r="EP1209" s="459"/>
      <c r="EQ1209" s="459"/>
      <c r="ER1209" s="459"/>
      <c r="EW1209" s="251"/>
      <c r="EY1209" s="459"/>
      <c r="EZ1209" s="459"/>
      <c r="FA1209" s="459"/>
      <c r="FF1209" s="251"/>
      <c r="FH1209" s="459"/>
      <c r="FI1209" s="459"/>
      <c r="FJ1209" s="459"/>
      <c r="FO1209" s="251"/>
      <c r="FQ1209" s="459"/>
      <c r="FR1209" s="459"/>
      <c r="FS1209" s="459"/>
      <c r="FX1209" s="251"/>
      <c r="FZ1209" s="459"/>
      <c r="GA1209" s="459"/>
      <c r="GB1209" s="459"/>
      <c r="GG1209" s="251"/>
      <c r="GI1209" s="459"/>
      <c r="GJ1209" s="459"/>
      <c r="GK1209" s="459"/>
      <c r="GP1209" s="251"/>
      <c r="GR1209" s="459"/>
      <c r="GS1209" s="459"/>
      <c r="GT1209" s="459"/>
      <c r="GY1209" s="251"/>
      <c r="HA1209" s="459"/>
      <c r="HB1209" s="459"/>
      <c r="HC1209" s="459"/>
      <c r="HH1209" s="251"/>
      <c r="HJ1209" s="459"/>
      <c r="HK1209" s="459"/>
      <c r="HL1209" s="459"/>
      <c r="HQ1209" s="459"/>
      <c r="HR1209" s="459"/>
      <c r="HS1209" s="459"/>
      <c r="HT1209" s="459"/>
      <c r="HU1209" s="459"/>
      <c r="HV1209" s="459"/>
      <c r="HW1209" s="459"/>
      <c r="HX1209" s="459"/>
      <c r="HY1209" s="459"/>
      <c r="HZ1209" s="459"/>
      <c r="IA1209" s="459"/>
      <c r="IB1209" s="459"/>
      <c r="IC1209" s="459"/>
      <c r="ID1209" s="459"/>
      <c r="IE1209" s="459"/>
      <c r="IF1209" s="459"/>
      <c r="IG1209" s="459"/>
      <c r="IH1209" s="459"/>
      <c r="II1209" s="459"/>
      <c r="IJ1209" s="459"/>
      <c r="IK1209" s="459"/>
      <c r="IL1209" s="459"/>
      <c r="IM1209" s="459"/>
      <c r="IN1209" s="459"/>
      <c r="IO1209" s="459"/>
      <c r="IP1209" s="459"/>
      <c r="IQ1209" s="459"/>
      <c r="IR1209" s="459"/>
      <c r="IS1209" s="459"/>
      <c r="IT1209" s="459"/>
      <c r="IU1209" s="459"/>
      <c r="IV1209" s="459"/>
      <c r="RS1209" s="252"/>
    </row>
    <row r="1210" spans="1:487" s="461" customFormat="1" ht="18">
      <c r="A1210" s="605" t="s">
        <v>1947</v>
      </c>
      <c r="B1210" s="459"/>
      <c r="C1210" s="488"/>
      <c r="D1210" s="606" t="s">
        <v>129</v>
      </c>
      <c r="E1210" s="461">
        <f t="shared" si="20"/>
        <v>0</v>
      </c>
      <c r="F1210" s="524">
        <f t="shared" si="21"/>
        <v>0</v>
      </c>
      <c r="G1210" s="509"/>
      <c r="H1210" s="509"/>
      <c r="I1210" s="509"/>
      <c r="J1210" s="509"/>
      <c r="K1210" s="509"/>
      <c r="L1210" s="509"/>
      <c r="M1210" s="459"/>
      <c r="N1210" s="459"/>
      <c r="R1210" s="251"/>
      <c r="T1210" s="459"/>
      <c r="U1210" s="459"/>
      <c r="V1210" s="459"/>
      <c r="AA1210" s="251"/>
      <c r="AC1210" s="459"/>
      <c r="AD1210" s="459"/>
      <c r="AE1210" s="459"/>
      <c r="AJ1210" s="251"/>
      <c r="AL1210" s="459"/>
      <c r="AM1210" s="459"/>
      <c r="AN1210" s="459"/>
      <c r="AS1210" s="251"/>
      <c r="AU1210" s="459"/>
      <c r="AV1210" s="459"/>
      <c r="AW1210" s="459"/>
      <c r="BB1210" s="251"/>
      <c r="BD1210" s="459"/>
      <c r="BE1210" s="459"/>
      <c r="BF1210" s="459"/>
      <c r="BK1210" s="251"/>
      <c r="BM1210" s="459"/>
      <c r="BN1210" s="459"/>
      <c r="BO1210" s="459"/>
      <c r="BT1210" s="251"/>
      <c r="BV1210" s="459"/>
      <c r="BW1210" s="459"/>
      <c r="BX1210" s="459"/>
      <c r="CC1210" s="251"/>
      <c r="CE1210" s="459"/>
      <c r="CF1210" s="459"/>
      <c r="CG1210" s="459"/>
      <c r="CL1210" s="251"/>
      <c r="CN1210" s="459"/>
      <c r="CO1210" s="459"/>
      <c r="CP1210" s="459"/>
      <c r="CU1210" s="251"/>
      <c r="CW1210" s="459"/>
      <c r="CX1210" s="459"/>
      <c r="CY1210" s="459"/>
      <c r="DD1210" s="251"/>
      <c r="DF1210" s="459"/>
      <c r="DG1210" s="459"/>
      <c r="DH1210" s="459"/>
      <c r="DM1210" s="251"/>
      <c r="DO1210" s="459"/>
      <c r="DP1210" s="459"/>
      <c r="DQ1210" s="459"/>
      <c r="DV1210" s="251"/>
      <c r="DX1210" s="459"/>
      <c r="DY1210" s="459"/>
      <c r="DZ1210" s="459"/>
      <c r="EE1210" s="251"/>
      <c r="EG1210" s="459"/>
      <c r="EH1210" s="459"/>
      <c r="EI1210" s="459"/>
      <c r="EN1210" s="251"/>
      <c r="EP1210" s="459"/>
      <c r="EQ1210" s="459"/>
      <c r="ER1210" s="459"/>
      <c r="EW1210" s="251"/>
      <c r="EY1210" s="459"/>
      <c r="EZ1210" s="459"/>
      <c r="FA1210" s="459"/>
      <c r="FF1210" s="251"/>
      <c r="FH1210" s="459"/>
      <c r="FI1210" s="459"/>
      <c r="FJ1210" s="459"/>
      <c r="FO1210" s="251"/>
      <c r="FQ1210" s="459"/>
      <c r="FR1210" s="459"/>
      <c r="FS1210" s="459"/>
      <c r="FX1210" s="251"/>
      <c r="FZ1210" s="459"/>
      <c r="GA1210" s="459"/>
      <c r="GB1210" s="459"/>
      <c r="GG1210" s="251"/>
      <c r="GI1210" s="459"/>
      <c r="GJ1210" s="459"/>
      <c r="GK1210" s="459"/>
      <c r="GP1210" s="251"/>
      <c r="GR1210" s="459"/>
      <c r="GS1210" s="459"/>
      <c r="GT1210" s="459"/>
      <c r="GY1210" s="251"/>
      <c r="HA1210" s="459"/>
      <c r="HB1210" s="459"/>
      <c r="HC1210" s="459"/>
      <c r="HH1210" s="251"/>
      <c r="HJ1210" s="459"/>
      <c r="HK1210" s="459"/>
      <c r="HL1210" s="459"/>
      <c r="HQ1210" s="459"/>
      <c r="HR1210" s="459"/>
      <c r="HS1210" s="459"/>
      <c r="HT1210" s="459"/>
      <c r="HU1210" s="459"/>
      <c r="HV1210" s="459"/>
      <c r="HW1210" s="459"/>
      <c r="HX1210" s="459"/>
      <c r="HY1210" s="459"/>
      <c r="HZ1210" s="459"/>
      <c r="IA1210" s="459"/>
      <c r="IB1210" s="459"/>
      <c r="IC1210" s="459"/>
      <c r="ID1210" s="459"/>
      <c r="IE1210" s="459"/>
      <c r="IF1210" s="459"/>
      <c r="IG1210" s="459"/>
      <c r="IH1210" s="459"/>
      <c r="II1210" s="459"/>
      <c r="IJ1210" s="459"/>
      <c r="IK1210" s="459"/>
      <c r="IL1210" s="459"/>
      <c r="IM1210" s="459"/>
      <c r="IN1210" s="459"/>
      <c r="IO1210" s="459"/>
      <c r="IP1210" s="459"/>
      <c r="IQ1210" s="459"/>
      <c r="IR1210" s="459"/>
      <c r="IS1210" s="459"/>
      <c r="IT1210" s="459"/>
      <c r="IU1210" s="459"/>
      <c r="IV1210" s="459"/>
      <c r="RS1210" s="252"/>
    </row>
    <row r="1211" spans="1:487" s="461" customFormat="1" ht="18">
      <c r="A1211" s="605" t="s">
        <v>2343</v>
      </c>
      <c r="B1211" s="459"/>
      <c r="C1211" s="488"/>
      <c r="D1211" s="606" t="s">
        <v>129</v>
      </c>
      <c r="E1211" s="461">
        <f t="shared" si="20"/>
        <v>1</v>
      </c>
      <c r="F1211" s="524">
        <f t="shared" si="21"/>
        <v>0</v>
      </c>
      <c r="G1211" s="509"/>
      <c r="H1211" s="509"/>
      <c r="I1211" s="509"/>
      <c r="J1211" s="509"/>
      <c r="K1211" s="509"/>
      <c r="L1211" s="509"/>
      <c r="M1211" s="459"/>
      <c r="N1211" s="459"/>
      <c r="R1211" s="251"/>
      <c r="T1211" s="459"/>
      <c r="U1211" s="459"/>
      <c r="V1211" s="459"/>
      <c r="AA1211" s="251"/>
      <c r="AC1211" s="459"/>
      <c r="AD1211" s="459"/>
      <c r="AE1211" s="459"/>
      <c r="AJ1211" s="251"/>
      <c r="AL1211" s="459"/>
      <c r="AM1211" s="459"/>
      <c r="AN1211" s="459"/>
      <c r="AS1211" s="251"/>
      <c r="AU1211" s="459"/>
      <c r="AV1211" s="459"/>
      <c r="AW1211" s="459"/>
      <c r="BB1211" s="251"/>
      <c r="BD1211" s="459"/>
      <c r="BE1211" s="459"/>
      <c r="BF1211" s="459"/>
      <c r="BK1211" s="251"/>
      <c r="BM1211" s="459"/>
      <c r="BN1211" s="459"/>
      <c r="BO1211" s="459"/>
      <c r="BT1211" s="251"/>
      <c r="BV1211" s="459"/>
      <c r="BW1211" s="459"/>
      <c r="BX1211" s="459"/>
      <c r="CC1211" s="251"/>
      <c r="CE1211" s="459"/>
      <c r="CF1211" s="459"/>
      <c r="CG1211" s="459"/>
      <c r="CL1211" s="251"/>
      <c r="CN1211" s="459"/>
      <c r="CO1211" s="459"/>
      <c r="CP1211" s="459"/>
      <c r="CU1211" s="251"/>
      <c r="CW1211" s="459"/>
      <c r="CX1211" s="459"/>
      <c r="CY1211" s="459"/>
      <c r="DD1211" s="251"/>
      <c r="DF1211" s="459"/>
      <c r="DG1211" s="459"/>
      <c r="DH1211" s="459"/>
      <c r="DM1211" s="251"/>
      <c r="DO1211" s="459"/>
      <c r="DP1211" s="459"/>
      <c r="DQ1211" s="459"/>
      <c r="DV1211" s="251"/>
      <c r="DX1211" s="459"/>
      <c r="DY1211" s="459"/>
      <c r="DZ1211" s="459"/>
      <c r="EE1211" s="251"/>
      <c r="EG1211" s="459"/>
      <c r="EH1211" s="459"/>
      <c r="EI1211" s="459"/>
      <c r="EN1211" s="251"/>
      <c r="EP1211" s="459"/>
      <c r="EQ1211" s="459"/>
      <c r="ER1211" s="459"/>
      <c r="EW1211" s="251"/>
      <c r="EY1211" s="459"/>
      <c r="EZ1211" s="459"/>
      <c r="FA1211" s="459"/>
      <c r="FF1211" s="251"/>
      <c r="FH1211" s="459"/>
      <c r="FI1211" s="459"/>
      <c r="FJ1211" s="459"/>
      <c r="FO1211" s="251"/>
      <c r="FQ1211" s="459"/>
      <c r="FR1211" s="459"/>
      <c r="FS1211" s="459"/>
      <c r="FX1211" s="251"/>
      <c r="FZ1211" s="459"/>
      <c r="GA1211" s="459"/>
      <c r="GB1211" s="459"/>
      <c r="GG1211" s="251"/>
      <c r="GI1211" s="459"/>
      <c r="GJ1211" s="459"/>
      <c r="GK1211" s="459"/>
      <c r="GP1211" s="251"/>
      <c r="GR1211" s="459"/>
      <c r="GS1211" s="459"/>
      <c r="GT1211" s="459"/>
      <c r="GY1211" s="251"/>
      <c r="HA1211" s="459"/>
      <c r="HB1211" s="459"/>
      <c r="HC1211" s="459"/>
      <c r="HH1211" s="251"/>
      <c r="HJ1211" s="459"/>
      <c r="HK1211" s="459"/>
      <c r="HL1211" s="459"/>
      <c r="HQ1211" s="459"/>
      <c r="HR1211" s="459"/>
      <c r="HS1211" s="459"/>
      <c r="HT1211" s="459"/>
      <c r="HU1211" s="459"/>
      <c r="HV1211" s="459"/>
      <c r="HW1211" s="459"/>
      <c r="HX1211" s="459"/>
      <c r="HY1211" s="459"/>
      <c r="HZ1211" s="459"/>
      <c r="IA1211" s="459"/>
      <c r="IB1211" s="459"/>
      <c r="IC1211" s="459"/>
      <c r="ID1211" s="459"/>
      <c r="IE1211" s="459"/>
      <c r="IF1211" s="459"/>
      <c r="IG1211" s="459"/>
      <c r="IH1211" s="459"/>
      <c r="II1211" s="459"/>
      <c r="IJ1211" s="459"/>
      <c r="IK1211" s="459"/>
      <c r="IL1211" s="459"/>
      <c r="IM1211" s="459"/>
      <c r="IN1211" s="459"/>
      <c r="IO1211" s="459"/>
      <c r="IP1211" s="459"/>
      <c r="IQ1211" s="459"/>
      <c r="IR1211" s="459"/>
      <c r="IS1211" s="459"/>
      <c r="IT1211" s="459"/>
      <c r="IU1211" s="459"/>
      <c r="IV1211" s="459"/>
      <c r="RS1211" s="252"/>
    </row>
    <row r="1212" spans="1:487" s="461" customFormat="1" ht="18">
      <c r="A1212" s="605" t="s">
        <v>532</v>
      </c>
      <c r="B1212" s="488"/>
      <c r="C1212" s="488"/>
      <c r="D1212" s="461" t="s">
        <v>136</v>
      </c>
      <c r="E1212" s="461">
        <f t="shared" si="20"/>
        <v>9</v>
      </c>
      <c r="F1212" s="524">
        <f t="shared" si="21"/>
        <v>46</v>
      </c>
      <c r="G1212" s="473"/>
      <c r="H1212" s="473"/>
      <c r="I1212" s="473">
        <v>46</v>
      </c>
      <c r="J1212" s="473"/>
      <c r="K1212" s="473"/>
      <c r="L1212" s="509"/>
      <c r="M1212" s="459"/>
      <c r="N1212" s="459"/>
      <c r="R1212" s="251"/>
      <c r="T1212" s="459"/>
      <c r="U1212" s="459"/>
      <c r="V1212" s="459"/>
      <c r="AA1212" s="251"/>
      <c r="AC1212" s="459"/>
      <c r="AD1212" s="459"/>
      <c r="AE1212" s="459"/>
      <c r="AJ1212" s="251"/>
      <c r="AL1212" s="459"/>
      <c r="AM1212" s="459"/>
      <c r="AN1212" s="459"/>
      <c r="AS1212" s="251"/>
      <c r="AU1212" s="459"/>
      <c r="AV1212" s="459"/>
      <c r="AW1212" s="459"/>
      <c r="BB1212" s="251"/>
      <c r="BD1212" s="459"/>
      <c r="BE1212" s="459"/>
      <c r="BF1212" s="459"/>
      <c r="BK1212" s="251"/>
      <c r="BM1212" s="459"/>
      <c r="BN1212" s="459"/>
      <c r="BO1212" s="459"/>
      <c r="BT1212" s="251"/>
      <c r="BV1212" s="459"/>
      <c r="BW1212" s="459"/>
      <c r="BX1212" s="459"/>
      <c r="CC1212" s="251"/>
      <c r="CE1212" s="459"/>
      <c r="CF1212" s="459"/>
      <c r="CG1212" s="459"/>
      <c r="CL1212" s="251"/>
      <c r="CN1212" s="459"/>
      <c r="CO1212" s="459"/>
      <c r="CP1212" s="459"/>
      <c r="CU1212" s="251"/>
      <c r="CW1212" s="459"/>
      <c r="CX1212" s="459"/>
      <c r="CY1212" s="459"/>
      <c r="DD1212" s="251"/>
      <c r="DF1212" s="459"/>
      <c r="DG1212" s="459"/>
      <c r="DH1212" s="459"/>
      <c r="DM1212" s="251"/>
      <c r="DO1212" s="459"/>
      <c r="DP1212" s="459"/>
      <c r="DQ1212" s="459"/>
      <c r="DV1212" s="251"/>
      <c r="DX1212" s="459"/>
      <c r="DY1212" s="459"/>
      <c r="DZ1212" s="459"/>
      <c r="EE1212" s="251"/>
      <c r="EG1212" s="459"/>
      <c r="EH1212" s="459"/>
      <c r="EI1212" s="459"/>
      <c r="EN1212" s="251"/>
      <c r="EP1212" s="459"/>
      <c r="EQ1212" s="459"/>
      <c r="ER1212" s="459"/>
      <c r="EW1212" s="251"/>
      <c r="EY1212" s="459"/>
      <c r="EZ1212" s="459"/>
      <c r="FA1212" s="459"/>
      <c r="FF1212" s="251"/>
      <c r="FH1212" s="459"/>
      <c r="FI1212" s="459"/>
      <c r="FJ1212" s="459"/>
      <c r="FO1212" s="251"/>
      <c r="FQ1212" s="459"/>
      <c r="FR1212" s="459"/>
      <c r="FS1212" s="459"/>
      <c r="FX1212" s="251"/>
      <c r="FZ1212" s="459"/>
      <c r="GA1212" s="459"/>
      <c r="GB1212" s="459"/>
      <c r="GG1212" s="251"/>
      <c r="GI1212" s="459"/>
      <c r="GJ1212" s="459"/>
      <c r="GK1212" s="459"/>
      <c r="GP1212" s="251"/>
      <c r="GR1212" s="459"/>
      <c r="GS1212" s="459"/>
      <c r="GT1212" s="459"/>
      <c r="GY1212" s="251"/>
      <c r="HA1212" s="459"/>
      <c r="HB1212" s="459"/>
      <c r="HC1212" s="459"/>
      <c r="HH1212" s="251"/>
      <c r="HJ1212" s="459"/>
      <c r="HK1212" s="459"/>
      <c r="HL1212" s="459"/>
      <c r="HQ1212" s="459"/>
      <c r="HR1212" s="459"/>
      <c r="HS1212" s="459"/>
      <c r="HT1212" s="459"/>
      <c r="HU1212" s="459"/>
      <c r="HV1212" s="459"/>
      <c r="HW1212" s="459"/>
      <c r="HX1212" s="459"/>
      <c r="HY1212" s="459"/>
      <c r="HZ1212" s="459"/>
      <c r="IA1212" s="459"/>
      <c r="IB1212" s="459"/>
      <c r="IC1212" s="459"/>
      <c r="ID1212" s="459"/>
      <c r="IE1212" s="459"/>
      <c r="IF1212" s="459"/>
      <c r="IG1212" s="459"/>
      <c r="IH1212" s="459"/>
      <c r="II1212" s="459"/>
      <c r="IJ1212" s="459"/>
      <c r="IK1212" s="459"/>
      <c r="IL1212" s="459"/>
      <c r="IM1212" s="459"/>
      <c r="IN1212" s="459"/>
      <c r="IO1212" s="459"/>
      <c r="IP1212" s="459"/>
      <c r="IQ1212" s="459"/>
      <c r="IR1212" s="459"/>
      <c r="IS1212" s="459"/>
      <c r="IT1212" s="459"/>
      <c r="IU1212" s="459"/>
      <c r="IV1212" s="459"/>
      <c r="RS1212" s="252"/>
    </row>
    <row r="1213" spans="1:487" s="461" customFormat="1" ht="18">
      <c r="A1213" s="605" t="s">
        <v>607</v>
      </c>
      <c r="B1213" s="459"/>
      <c r="C1213" s="488"/>
      <c r="D1213" s="461" t="s">
        <v>138</v>
      </c>
      <c r="E1213" s="461">
        <f t="shared" si="20"/>
        <v>76</v>
      </c>
      <c r="F1213" s="524">
        <f t="shared" si="21"/>
        <v>187</v>
      </c>
      <c r="G1213" s="502"/>
      <c r="H1213" s="502">
        <v>187</v>
      </c>
      <c r="I1213" s="473"/>
      <c r="J1213" s="473"/>
      <c r="K1213" s="473"/>
      <c r="L1213" s="509"/>
      <c r="M1213" s="459"/>
      <c r="N1213" s="459"/>
      <c r="R1213" s="251"/>
      <c r="T1213" s="459"/>
      <c r="U1213" s="459"/>
      <c r="V1213" s="459"/>
      <c r="AA1213" s="251"/>
      <c r="AC1213" s="459"/>
      <c r="AD1213" s="459"/>
      <c r="AE1213" s="459"/>
      <c r="AJ1213" s="251"/>
      <c r="AL1213" s="459"/>
      <c r="AM1213" s="459"/>
      <c r="AN1213" s="459"/>
      <c r="AS1213" s="251"/>
      <c r="AU1213" s="459"/>
      <c r="AV1213" s="459"/>
      <c r="AW1213" s="459"/>
      <c r="BB1213" s="251"/>
      <c r="BD1213" s="459"/>
      <c r="BE1213" s="459"/>
      <c r="BF1213" s="459"/>
      <c r="BK1213" s="251"/>
      <c r="BM1213" s="459"/>
      <c r="BN1213" s="459"/>
      <c r="BO1213" s="459"/>
      <c r="BT1213" s="251"/>
      <c r="BV1213" s="459"/>
      <c r="BW1213" s="459"/>
      <c r="BX1213" s="459"/>
      <c r="CC1213" s="251"/>
      <c r="CE1213" s="459"/>
      <c r="CF1213" s="459"/>
      <c r="CG1213" s="459"/>
      <c r="CL1213" s="251"/>
      <c r="CN1213" s="459"/>
      <c r="CO1213" s="459"/>
      <c r="CP1213" s="459"/>
      <c r="CU1213" s="251"/>
      <c r="CW1213" s="459"/>
      <c r="CX1213" s="459"/>
      <c r="CY1213" s="459"/>
      <c r="DD1213" s="251"/>
      <c r="DF1213" s="459"/>
      <c r="DG1213" s="459"/>
      <c r="DH1213" s="459"/>
      <c r="DM1213" s="251"/>
      <c r="DO1213" s="459"/>
      <c r="DP1213" s="459"/>
      <c r="DQ1213" s="459"/>
      <c r="DV1213" s="251"/>
      <c r="DX1213" s="459"/>
      <c r="DY1213" s="459"/>
      <c r="DZ1213" s="459"/>
      <c r="EE1213" s="251"/>
      <c r="EG1213" s="459"/>
      <c r="EH1213" s="459"/>
      <c r="EI1213" s="459"/>
      <c r="EN1213" s="251"/>
      <c r="EP1213" s="459"/>
      <c r="EQ1213" s="459"/>
      <c r="ER1213" s="459"/>
      <c r="EW1213" s="251"/>
      <c r="EY1213" s="459"/>
      <c r="EZ1213" s="459"/>
      <c r="FA1213" s="459"/>
      <c r="FF1213" s="251"/>
      <c r="FH1213" s="459"/>
      <c r="FI1213" s="459"/>
      <c r="FJ1213" s="459"/>
      <c r="FO1213" s="251"/>
      <c r="FQ1213" s="459"/>
      <c r="FR1213" s="459"/>
      <c r="FS1213" s="459"/>
      <c r="FX1213" s="251"/>
      <c r="FZ1213" s="459"/>
      <c r="GA1213" s="459"/>
      <c r="GB1213" s="459"/>
      <c r="GG1213" s="251"/>
      <c r="GI1213" s="459"/>
      <c r="GJ1213" s="459"/>
      <c r="GK1213" s="459"/>
      <c r="GP1213" s="251"/>
      <c r="GR1213" s="459"/>
      <c r="GS1213" s="459"/>
      <c r="GT1213" s="459"/>
      <c r="GY1213" s="251"/>
      <c r="HA1213" s="459"/>
      <c r="HB1213" s="459"/>
      <c r="HC1213" s="459"/>
      <c r="HH1213" s="251"/>
      <c r="HJ1213" s="459"/>
      <c r="HK1213" s="459"/>
      <c r="HL1213" s="459"/>
      <c r="HQ1213" s="459"/>
      <c r="HR1213" s="459"/>
      <c r="HS1213" s="459"/>
      <c r="HT1213" s="459"/>
      <c r="HU1213" s="459"/>
      <c r="HV1213" s="459"/>
      <c r="HW1213" s="459"/>
      <c r="HX1213" s="459"/>
      <c r="HY1213" s="459"/>
      <c r="HZ1213" s="459"/>
      <c r="IA1213" s="459"/>
      <c r="IB1213" s="459"/>
      <c r="IC1213" s="459"/>
      <c r="ID1213" s="459"/>
      <c r="IE1213" s="459"/>
      <c r="IF1213" s="459"/>
      <c r="IG1213" s="459"/>
      <c r="IH1213" s="459"/>
      <c r="II1213" s="459"/>
      <c r="IJ1213" s="459"/>
      <c r="IK1213" s="459"/>
      <c r="IL1213" s="459"/>
      <c r="IM1213" s="459"/>
      <c r="IN1213" s="459"/>
      <c r="IO1213" s="459"/>
      <c r="IP1213" s="459"/>
      <c r="IQ1213" s="459"/>
      <c r="IR1213" s="459"/>
      <c r="IS1213" s="459"/>
      <c r="IT1213" s="459"/>
      <c r="IU1213" s="459"/>
      <c r="IV1213" s="459"/>
      <c r="RS1213" s="252"/>
    </row>
    <row r="1214" spans="1:487" s="461" customFormat="1" ht="18">
      <c r="A1214" s="605" t="s">
        <v>595</v>
      </c>
      <c r="B1214" s="488"/>
      <c r="C1214" s="488"/>
      <c r="D1214" s="461" t="s">
        <v>135</v>
      </c>
      <c r="E1214" s="461">
        <f t="shared" si="20"/>
        <v>6</v>
      </c>
      <c r="F1214" s="524">
        <f t="shared" si="21"/>
        <v>0</v>
      </c>
      <c r="G1214" s="473"/>
      <c r="H1214" s="473"/>
      <c r="I1214" s="473"/>
      <c r="J1214" s="473"/>
      <c r="K1214" s="473"/>
      <c r="L1214" s="509"/>
      <c r="M1214" s="459"/>
      <c r="N1214" s="459"/>
      <c r="R1214" s="251"/>
      <c r="T1214" s="459"/>
      <c r="U1214" s="459"/>
      <c r="V1214" s="459"/>
      <c r="AA1214" s="251"/>
      <c r="AC1214" s="459"/>
      <c r="AD1214" s="459"/>
      <c r="AE1214" s="459"/>
      <c r="AJ1214" s="251"/>
      <c r="AL1214" s="459"/>
      <c r="AM1214" s="459"/>
      <c r="AN1214" s="459"/>
      <c r="AS1214" s="251"/>
      <c r="AU1214" s="459"/>
      <c r="AV1214" s="459"/>
      <c r="AW1214" s="459"/>
      <c r="BB1214" s="251"/>
      <c r="BD1214" s="459"/>
      <c r="BE1214" s="459"/>
      <c r="BF1214" s="459"/>
      <c r="BK1214" s="251"/>
      <c r="BM1214" s="459"/>
      <c r="BN1214" s="459"/>
      <c r="BO1214" s="459"/>
      <c r="BT1214" s="251"/>
      <c r="BV1214" s="459"/>
      <c r="BW1214" s="459"/>
      <c r="BX1214" s="459"/>
      <c r="CC1214" s="251"/>
      <c r="CE1214" s="459"/>
      <c r="CF1214" s="459"/>
      <c r="CG1214" s="459"/>
      <c r="CL1214" s="251"/>
      <c r="CN1214" s="459"/>
      <c r="CO1214" s="459"/>
      <c r="CP1214" s="459"/>
      <c r="CU1214" s="251"/>
      <c r="CW1214" s="459"/>
      <c r="CX1214" s="459"/>
      <c r="CY1214" s="459"/>
      <c r="DD1214" s="251"/>
      <c r="DF1214" s="459"/>
      <c r="DG1214" s="459"/>
      <c r="DH1214" s="459"/>
      <c r="DM1214" s="251"/>
      <c r="DO1214" s="459"/>
      <c r="DP1214" s="459"/>
      <c r="DQ1214" s="459"/>
      <c r="DV1214" s="251"/>
      <c r="DX1214" s="459"/>
      <c r="DY1214" s="459"/>
      <c r="DZ1214" s="459"/>
      <c r="EE1214" s="251"/>
      <c r="EG1214" s="459"/>
      <c r="EH1214" s="459"/>
      <c r="EI1214" s="459"/>
      <c r="EN1214" s="251"/>
      <c r="EP1214" s="459"/>
      <c r="EQ1214" s="459"/>
      <c r="ER1214" s="459"/>
      <c r="EW1214" s="251"/>
      <c r="EY1214" s="459"/>
      <c r="EZ1214" s="459"/>
      <c r="FA1214" s="459"/>
      <c r="FF1214" s="251"/>
      <c r="FH1214" s="459"/>
      <c r="FI1214" s="459"/>
      <c r="FJ1214" s="459"/>
      <c r="FO1214" s="251"/>
      <c r="FQ1214" s="459"/>
      <c r="FR1214" s="459"/>
      <c r="FS1214" s="459"/>
      <c r="FX1214" s="251"/>
      <c r="FZ1214" s="459"/>
      <c r="GA1214" s="459"/>
      <c r="GB1214" s="459"/>
      <c r="GG1214" s="251"/>
      <c r="GI1214" s="459"/>
      <c r="GJ1214" s="459"/>
      <c r="GK1214" s="459"/>
      <c r="GP1214" s="251"/>
      <c r="GR1214" s="459"/>
      <c r="GS1214" s="459"/>
      <c r="GT1214" s="459"/>
      <c r="GY1214" s="251"/>
      <c r="HA1214" s="459"/>
      <c r="HB1214" s="459"/>
      <c r="HC1214" s="459"/>
      <c r="HH1214" s="251"/>
      <c r="HJ1214" s="459"/>
      <c r="HK1214" s="459"/>
      <c r="HL1214" s="459"/>
      <c r="HQ1214" s="459"/>
      <c r="HR1214" s="459"/>
      <c r="HS1214" s="459"/>
      <c r="HT1214" s="459"/>
      <c r="HU1214" s="459"/>
      <c r="HV1214" s="459"/>
      <c r="HW1214" s="459"/>
      <c r="HX1214" s="459"/>
      <c r="HY1214" s="459"/>
      <c r="HZ1214" s="459"/>
      <c r="IA1214" s="459"/>
      <c r="IB1214" s="459"/>
      <c r="IC1214" s="459"/>
      <c r="ID1214" s="459"/>
      <c r="IE1214" s="459"/>
      <c r="IF1214" s="459"/>
      <c r="IG1214" s="459"/>
      <c r="IH1214" s="459"/>
      <c r="II1214" s="459"/>
      <c r="IJ1214" s="459"/>
      <c r="IK1214" s="459"/>
      <c r="IL1214" s="459"/>
      <c r="IM1214" s="459"/>
      <c r="IN1214" s="459"/>
      <c r="IO1214" s="459"/>
      <c r="IP1214" s="459"/>
      <c r="IQ1214" s="459"/>
      <c r="IR1214" s="459"/>
      <c r="IS1214" s="459"/>
      <c r="IT1214" s="459"/>
      <c r="IU1214" s="459"/>
      <c r="IV1214" s="459"/>
      <c r="RS1214" s="252"/>
    </row>
    <row r="1215" spans="1:487" s="461" customFormat="1" ht="18">
      <c r="A1215" s="605" t="s">
        <v>558</v>
      </c>
      <c r="B1215" s="459"/>
      <c r="C1215" s="488"/>
      <c r="D1215" s="461" t="s">
        <v>134</v>
      </c>
      <c r="E1215" s="461">
        <f t="shared" si="20"/>
        <v>8</v>
      </c>
      <c r="F1215" s="524">
        <f t="shared" si="21"/>
        <v>1</v>
      </c>
      <c r="G1215" s="502"/>
      <c r="H1215" s="502"/>
      <c r="I1215" s="473">
        <v>1</v>
      </c>
      <c r="J1215" s="473"/>
      <c r="K1215" s="473"/>
      <c r="L1215" s="509"/>
      <c r="M1215" s="459"/>
      <c r="N1215" s="459"/>
      <c r="R1215" s="251"/>
      <c r="T1215" s="459"/>
      <c r="U1215" s="459"/>
      <c r="V1215" s="459"/>
      <c r="AA1215" s="251"/>
      <c r="AC1215" s="459"/>
      <c r="AD1215" s="459"/>
      <c r="AE1215" s="459"/>
      <c r="AJ1215" s="251"/>
      <c r="AL1215" s="459"/>
      <c r="AM1215" s="459"/>
      <c r="AN1215" s="459"/>
      <c r="AS1215" s="251"/>
      <c r="AU1215" s="459"/>
      <c r="AV1215" s="459"/>
      <c r="AW1215" s="459"/>
      <c r="BB1215" s="251"/>
      <c r="BD1215" s="459"/>
      <c r="BE1215" s="459"/>
      <c r="BF1215" s="459"/>
      <c r="BK1215" s="251"/>
      <c r="BM1215" s="459"/>
      <c r="BN1215" s="459"/>
      <c r="BO1215" s="459"/>
      <c r="BT1215" s="251"/>
      <c r="BV1215" s="459"/>
      <c r="BW1215" s="459"/>
      <c r="BX1215" s="459"/>
      <c r="CC1215" s="251"/>
      <c r="CE1215" s="459"/>
      <c r="CF1215" s="459"/>
      <c r="CG1215" s="459"/>
      <c r="CL1215" s="251"/>
      <c r="CN1215" s="459"/>
      <c r="CO1215" s="459"/>
      <c r="CP1215" s="459"/>
      <c r="CU1215" s="251"/>
      <c r="CW1215" s="459"/>
      <c r="CX1215" s="459"/>
      <c r="CY1215" s="459"/>
      <c r="DD1215" s="251"/>
      <c r="DF1215" s="459"/>
      <c r="DG1215" s="459"/>
      <c r="DH1215" s="459"/>
      <c r="DM1215" s="251"/>
      <c r="DO1215" s="459"/>
      <c r="DP1215" s="459"/>
      <c r="DQ1215" s="459"/>
      <c r="DV1215" s="251"/>
      <c r="DX1215" s="459"/>
      <c r="DY1215" s="459"/>
      <c r="DZ1215" s="459"/>
      <c r="EE1215" s="251"/>
      <c r="EG1215" s="459"/>
      <c r="EH1215" s="459"/>
      <c r="EI1215" s="459"/>
      <c r="EN1215" s="251"/>
      <c r="EP1215" s="459"/>
      <c r="EQ1215" s="459"/>
      <c r="ER1215" s="459"/>
      <c r="EW1215" s="251"/>
      <c r="EY1215" s="459"/>
      <c r="EZ1215" s="459"/>
      <c r="FA1215" s="459"/>
      <c r="FF1215" s="251"/>
      <c r="FH1215" s="459"/>
      <c r="FI1215" s="459"/>
      <c r="FJ1215" s="459"/>
      <c r="FO1215" s="251"/>
      <c r="FQ1215" s="459"/>
      <c r="FR1215" s="459"/>
      <c r="FS1215" s="459"/>
      <c r="FX1215" s="251"/>
      <c r="FZ1215" s="459"/>
      <c r="GA1215" s="459"/>
      <c r="GB1215" s="459"/>
      <c r="GG1215" s="251"/>
      <c r="GI1215" s="459"/>
      <c r="GJ1215" s="459"/>
      <c r="GK1215" s="459"/>
      <c r="GP1215" s="251"/>
      <c r="GR1215" s="459"/>
      <c r="GS1215" s="459"/>
      <c r="GT1215" s="459"/>
      <c r="GY1215" s="251"/>
      <c r="HA1215" s="459"/>
      <c r="HB1215" s="459"/>
      <c r="HC1215" s="459"/>
      <c r="HH1215" s="251"/>
      <c r="HJ1215" s="459"/>
      <c r="HK1215" s="459"/>
      <c r="HL1215" s="459"/>
      <c r="HQ1215" s="459"/>
      <c r="HR1215" s="459"/>
      <c r="HS1215" s="459"/>
      <c r="HT1215" s="459"/>
      <c r="HU1215" s="459"/>
      <c r="HV1215" s="459"/>
      <c r="HW1215" s="459"/>
      <c r="HX1215" s="459"/>
      <c r="HY1215" s="459"/>
      <c r="HZ1215" s="459"/>
      <c r="IA1215" s="459"/>
      <c r="IB1215" s="459"/>
      <c r="IC1215" s="459"/>
      <c r="ID1215" s="459"/>
      <c r="IE1215" s="459"/>
      <c r="IF1215" s="459"/>
      <c r="IG1215" s="459"/>
      <c r="IH1215" s="459"/>
      <c r="II1215" s="459"/>
      <c r="IJ1215" s="459"/>
      <c r="IK1215" s="459"/>
      <c r="IL1215" s="459"/>
      <c r="IM1215" s="459"/>
      <c r="IN1215" s="459"/>
      <c r="IO1215" s="459"/>
      <c r="IP1215" s="459"/>
      <c r="IQ1215" s="459"/>
      <c r="IR1215" s="459"/>
      <c r="IS1215" s="459"/>
      <c r="IT1215" s="459"/>
      <c r="IU1215" s="459"/>
      <c r="IV1215" s="459"/>
      <c r="RS1215" s="252"/>
    </row>
    <row r="1216" spans="1:487" s="461" customFormat="1" ht="18">
      <c r="A1216" s="605" t="s">
        <v>2466</v>
      </c>
      <c r="B1216" s="459"/>
      <c r="C1216" s="488"/>
      <c r="D1216" s="606" t="s">
        <v>129</v>
      </c>
      <c r="E1216" s="461">
        <f t="shared" si="20"/>
        <v>0</v>
      </c>
      <c r="F1216" s="524">
        <f t="shared" si="21"/>
        <v>0</v>
      </c>
      <c r="G1216" s="509"/>
      <c r="H1216" s="509"/>
      <c r="I1216" s="509"/>
      <c r="J1216" s="509"/>
      <c r="K1216" s="509"/>
      <c r="L1216" s="509"/>
      <c r="M1216" s="459"/>
      <c r="N1216" s="459"/>
      <c r="R1216" s="251"/>
      <c r="T1216" s="459"/>
      <c r="U1216" s="459"/>
      <c r="V1216" s="459"/>
      <c r="AA1216" s="251"/>
      <c r="AC1216" s="459"/>
      <c r="AD1216" s="459"/>
      <c r="AE1216" s="459"/>
      <c r="AJ1216" s="251"/>
      <c r="AL1216" s="459"/>
      <c r="AM1216" s="459"/>
      <c r="AN1216" s="459"/>
      <c r="AS1216" s="251"/>
      <c r="AU1216" s="459"/>
      <c r="AV1216" s="459"/>
      <c r="AW1216" s="459"/>
      <c r="BB1216" s="251"/>
      <c r="BD1216" s="459"/>
      <c r="BE1216" s="459"/>
      <c r="BF1216" s="459"/>
      <c r="BK1216" s="251"/>
      <c r="BM1216" s="459"/>
      <c r="BN1216" s="459"/>
      <c r="BO1216" s="459"/>
      <c r="BT1216" s="251"/>
      <c r="BV1216" s="459"/>
      <c r="BW1216" s="459"/>
      <c r="BX1216" s="459"/>
      <c r="CC1216" s="251"/>
      <c r="CE1216" s="459"/>
      <c r="CF1216" s="459"/>
      <c r="CG1216" s="459"/>
      <c r="CL1216" s="251"/>
      <c r="CN1216" s="459"/>
      <c r="CO1216" s="459"/>
      <c r="CP1216" s="459"/>
      <c r="CU1216" s="251"/>
      <c r="CW1216" s="459"/>
      <c r="CX1216" s="459"/>
      <c r="CY1216" s="459"/>
      <c r="DD1216" s="251"/>
      <c r="DF1216" s="459"/>
      <c r="DG1216" s="459"/>
      <c r="DH1216" s="459"/>
      <c r="DM1216" s="251"/>
      <c r="DO1216" s="459"/>
      <c r="DP1216" s="459"/>
      <c r="DQ1216" s="459"/>
      <c r="DV1216" s="251"/>
      <c r="DX1216" s="459"/>
      <c r="DY1216" s="459"/>
      <c r="DZ1216" s="459"/>
      <c r="EE1216" s="251"/>
      <c r="EG1216" s="459"/>
      <c r="EH1216" s="459"/>
      <c r="EI1216" s="459"/>
      <c r="EN1216" s="251"/>
      <c r="EP1216" s="459"/>
      <c r="EQ1216" s="459"/>
      <c r="ER1216" s="459"/>
      <c r="EW1216" s="251"/>
      <c r="EY1216" s="459"/>
      <c r="EZ1216" s="459"/>
      <c r="FA1216" s="459"/>
      <c r="FF1216" s="251"/>
      <c r="FH1216" s="459"/>
      <c r="FI1216" s="459"/>
      <c r="FJ1216" s="459"/>
      <c r="FO1216" s="251"/>
      <c r="FQ1216" s="459"/>
      <c r="FR1216" s="459"/>
      <c r="FS1216" s="459"/>
      <c r="FX1216" s="251"/>
      <c r="FZ1216" s="459"/>
      <c r="GA1216" s="459"/>
      <c r="GB1216" s="459"/>
      <c r="GG1216" s="251"/>
      <c r="GI1216" s="459"/>
      <c r="GJ1216" s="459"/>
      <c r="GK1216" s="459"/>
      <c r="GP1216" s="251"/>
      <c r="GR1216" s="459"/>
      <c r="GS1216" s="459"/>
      <c r="GT1216" s="459"/>
      <c r="GY1216" s="251"/>
      <c r="HA1216" s="459"/>
      <c r="HB1216" s="459"/>
      <c r="HC1216" s="459"/>
      <c r="HH1216" s="251"/>
      <c r="HJ1216" s="459"/>
      <c r="HK1216" s="459"/>
      <c r="HL1216" s="459"/>
      <c r="HQ1216" s="459"/>
      <c r="HR1216" s="459"/>
      <c r="HS1216" s="459"/>
      <c r="HT1216" s="459"/>
      <c r="HU1216" s="459"/>
      <c r="HV1216" s="459"/>
      <c r="HW1216" s="459"/>
      <c r="HX1216" s="459"/>
      <c r="HY1216" s="459"/>
      <c r="HZ1216" s="459"/>
      <c r="IA1216" s="459"/>
      <c r="IB1216" s="459"/>
      <c r="IC1216" s="459"/>
      <c r="ID1216" s="459"/>
      <c r="IE1216" s="459"/>
      <c r="IF1216" s="459"/>
      <c r="IG1216" s="459"/>
      <c r="IH1216" s="459"/>
      <c r="II1216" s="459"/>
      <c r="IJ1216" s="459"/>
      <c r="IK1216" s="459"/>
      <c r="IL1216" s="459"/>
      <c r="IM1216" s="459"/>
      <c r="IN1216" s="459"/>
      <c r="IO1216" s="459"/>
      <c r="IP1216" s="459"/>
      <c r="IQ1216" s="459"/>
      <c r="IR1216" s="459"/>
      <c r="IS1216" s="459"/>
      <c r="IT1216" s="459"/>
      <c r="IU1216" s="459"/>
      <c r="IV1216" s="459"/>
      <c r="RS1216" s="252"/>
    </row>
    <row r="1217" spans="1:487" s="461" customFormat="1" ht="18">
      <c r="A1217" s="605" t="s">
        <v>485</v>
      </c>
      <c r="B1217" s="488"/>
      <c r="C1217" s="488"/>
      <c r="D1217" s="461" t="s">
        <v>140</v>
      </c>
      <c r="E1217" s="461">
        <f t="shared" si="20"/>
        <v>6</v>
      </c>
      <c r="F1217" s="524">
        <f t="shared" si="21"/>
        <v>0</v>
      </c>
      <c r="G1217" s="502"/>
      <c r="H1217" s="502"/>
      <c r="I1217" s="473"/>
      <c r="J1217" s="473"/>
      <c r="K1217" s="473"/>
      <c r="L1217" s="509"/>
      <c r="M1217" s="459"/>
      <c r="N1217" s="459"/>
      <c r="R1217" s="251"/>
      <c r="T1217" s="459"/>
      <c r="U1217" s="459"/>
      <c r="V1217" s="459"/>
      <c r="AA1217" s="251"/>
      <c r="AC1217" s="459"/>
      <c r="AD1217" s="459"/>
      <c r="AE1217" s="459"/>
      <c r="AJ1217" s="251"/>
      <c r="AL1217" s="459"/>
      <c r="AM1217" s="459"/>
      <c r="AN1217" s="459"/>
      <c r="AS1217" s="251"/>
      <c r="AU1217" s="459"/>
      <c r="AV1217" s="459"/>
      <c r="AW1217" s="459"/>
      <c r="BB1217" s="251"/>
      <c r="BD1217" s="459"/>
      <c r="BE1217" s="459"/>
      <c r="BF1217" s="459"/>
      <c r="BK1217" s="251"/>
      <c r="BM1217" s="459"/>
      <c r="BN1217" s="459"/>
      <c r="BO1217" s="459"/>
      <c r="BT1217" s="251"/>
      <c r="BV1217" s="459"/>
      <c r="BW1217" s="459"/>
      <c r="BX1217" s="459"/>
      <c r="CC1217" s="251"/>
      <c r="CE1217" s="459"/>
      <c r="CF1217" s="459"/>
      <c r="CG1217" s="459"/>
      <c r="CL1217" s="251"/>
      <c r="CN1217" s="459"/>
      <c r="CO1217" s="459"/>
      <c r="CP1217" s="459"/>
      <c r="CU1217" s="251"/>
      <c r="CW1217" s="459"/>
      <c r="CX1217" s="459"/>
      <c r="CY1217" s="459"/>
      <c r="DD1217" s="251"/>
      <c r="DF1217" s="459"/>
      <c r="DG1217" s="459"/>
      <c r="DH1217" s="459"/>
      <c r="DM1217" s="251"/>
      <c r="DO1217" s="459"/>
      <c r="DP1217" s="459"/>
      <c r="DQ1217" s="459"/>
      <c r="DV1217" s="251"/>
      <c r="DX1217" s="459"/>
      <c r="DY1217" s="459"/>
      <c r="DZ1217" s="459"/>
      <c r="EE1217" s="251"/>
      <c r="EG1217" s="459"/>
      <c r="EH1217" s="459"/>
      <c r="EI1217" s="459"/>
      <c r="EN1217" s="251"/>
      <c r="EP1217" s="459"/>
      <c r="EQ1217" s="459"/>
      <c r="ER1217" s="459"/>
      <c r="EW1217" s="251"/>
      <c r="EY1217" s="459"/>
      <c r="EZ1217" s="459"/>
      <c r="FA1217" s="459"/>
      <c r="FF1217" s="251"/>
      <c r="FH1217" s="459"/>
      <c r="FI1217" s="459"/>
      <c r="FJ1217" s="459"/>
      <c r="FO1217" s="251"/>
      <c r="FQ1217" s="459"/>
      <c r="FR1217" s="459"/>
      <c r="FS1217" s="459"/>
      <c r="FX1217" s="251"/>
      <c r="FZ1217" s="459"/>
      <c r="GA1217" s="459"/>
      <c r="GB1217" s="459"/>
      <c r="GG1217" s="251"/>
      <c r="GI1217" s="459"/>
      <c r="GJ1217" s="459"/>
      <c r="GK1217" s="459"/>
      <c r="GP1217" s="251"/>
      <c r="GR1217" s="459"/>
      <c r="GS1217" s="459"/>
      <c r="GT1217" s="459"/>
      <c r="GY1217" s="251"/>
      <c r="HA1217" s="459"/>
      <c r="HB1217" s="459"/>
      <c r="HC1217" s="459"/>
      <c r="HH1217" s="251"/>
      <c r="HJ1217" s="459"/>
      <c r="HK1217" s="459"/>
      <c r="HL1217" s="459"/>
      <c r="HQ1217" s="459"/>
      <c r="HR1217" s="459"/>
      <c r="HS1217" s="459"/>
      <c r="HT1217" s="459"/>
      <c r="HU1217" s="459"/>
      <c r="HV1217" s="459"/>
      <c r="HW1217" s="459"/>
      <c r="HX1217" s="459"/>
      <c r="HY1217" s="459"/>
      <c r="HZ1217" s="459"/>
      <c r="IA1217" s="459"/>
      <c r="IB1217" s="459"/>
      <c r="IC1217" s="459"/>
      <c r="ID1217" s="459"/>
      <c r="IE1217" s="459"/>
      <c r="IF1217" s="459"/>
      <c r="IG1217" s="459"/>
      <c r="IH1217" s="459"/>
      <c r="II1217" s="459"/>
      <c r="IJ1217" s="459"/>
      <c r="IK1217" s="459"/>
      <c r="IL1217" s="459"/>
      <c r="IM1217" s="459"/>
      <c r="IN1217" s="459"/>
      <c r="IO1217" s="459"/>
      <c r="IP1217" s="459"/>
      <c r="IQ1217" s="459"/>
      <c r="IR1217" s="459"/>
      <c r="IS1217" s="459"/>
      <c r="IT1217" s="459"/>
      <c r="IU1217" s="459"/>
      <c r="IV1217" s="459"/>
      <c r="RS1217" s="252"/>
    </row>
    <row r="1218" spans="1:487" s="461" customFormat="1" ht="18">
      <c r="A1218" s="605" t="s">
        <v>992</v>
      </c>
      <c r="B1218" s="488"/>
      <c r="C1218" s="488"/>
      <c r="D1218" s="461" t="s">
        <v>135</v>
      </c>
      <c r="E1218" s="461">
        <f t="shared" si="20"/>
        <v>4</v>
      </c>
      <c r="F1218" s="524">
        <f t="shared" si="21"/>
        <v>0</v>
      </c>
      <c r="G1218" s="502"/>
      <c r="H1218" s="502"/>
      <c r="I1218" s="473"/>
      <c r="J1218" s="473"/>
      <c r="K1218" s="473"/>
      <c r="L1218" s="509"/>
      <c r="M1218" s="459"/>
      <c r="N1218" s="459"/>
      <c r="R1218" s="251"/>
      <c r="T1218" s="459"/>
      <c r="U1218" s="459"/>
      <c r="V1218" s="459"/>
      <c r="AA1218" s="251"/>
      <c r="AC1218" s="459"/>
      <c r="AD1218" s="459"/>
      <c r="AE1218" s="459"/>
      <c r="AJ1218" s="251"/>
      <c r="AL1218" s="459"/>
      <c r="AM1218" s="459"/>
      <c r="AN1218" s="459"/>
      <c r="AS1218" s="251"/>
      <c r="AU1218" s="459"/>
      <c r="AV1218" s="459"/>
      <c r="AW1218" s="459"/>
      <c r="BB1218" s="251"/>
      <c r="BD1218" s="459"/>
      <c r="BE1218" s="459"/>
      <c r="BF1218" s="459"/>
      <c r="BK1218" s="251"/>
      <c r="BM1218" s="459"/>
      <c r="BN1218" s="459"/>
      <c r="BO1218" s="459"/>
      <c r="BT1218" s="251"/>
      <c r="BV1218" s="459"/>
      <c r="BW1218" s="459"/>
      <c r="BX1218" s="459"/>
      <c r="CC1218" s="251"/>
      <c r="CE1218" s="459"/>
      <c r="CF1218" s="459"/>
      <c r="CG1218" s="459"/>
      <c r="CL1218" s="251"/>
      <c r="CN1218" s="459"/>
      <c r="CO1218" s="459"/>
      <c r="CP1218" s="459"/>
      <c r="CU1218" s="251"/>
      <c r="CW1218" s="459"/>
      <c r="CX1218" s="459"/>
      <c r="CY1218" s="459"/>
      <c r="DD1218" s="251"/>
      <c r="DF1218" s="459"/>
      <c r="DG1218" s="459"/>
      <c r="DH1218" s="459"/>
      <c r="DM1218" s="251"/>
      <c r="DO1218" s="459"/>
      <c r="DP1218" s="459"/>
      <c r="DQ1218" s="459"/>
      <c r="DV1218" s="251"/>
      <c r="DX1218" s="459"/>
      <c r="DY1218" s="459"/>
      <c r="DZ1218" s="459"/>
      <c r="EE1218" s="251"/>
      <c r="EG1218" s="459"/>
      <c r="EH1218" s="459"/>
      <c r="EI1218" s="459"/>
      <c r="EN1218" s="251"/>
      <c r="EP1218" s="459"/>
      <c r="EQ1218" s="459"/>
      <c r="ER1218" s="459"/>
      <c r="EW1218" s="251"/>
      <c r="EY1218" s="459"/>
      <c r="EZ1218" s="459"/>
      <c r="FA1218" s="459"/>
      <c r="FF1218" s="251"/>
      <c r="FH1218" s="459"/>
      <c r="FI1218" s="459"/>
      <c r="FJ1218" s="459"/>
      <c r="FO1218" s="251"/>
      <c r="FQ1218" s="459"/>
      <c r="FR1218" s="459"/>
      <c r="FS1218" s="459"/>
      <c r="FX1218" s="251"/>
      <c r="FZ1218" s="459"/>
      <c r="GA1218" s="459"/>
      <c r="GB1218" s="459"/>
      <c r="GG1218" s="251"/>
      <c r="GI1218" s="459"/>
      <c r="GJ1218" s="459"/>
      <c r="GK1218" s="459"/>
      <c r="GP1218" s="251"/>
      <c r="GR1218" s="459"/>
      <c r="GS1218" s="459"/>
      <c r="GT1218" s="459"/>
      <c r="GY1218" s="251"/>
      <c r="HA1218" s="459"/>
      <c r="HB1218" s="459"/>
      <c r="HC1218" s="459"/>
      <c r="HH1218" s="251"/>
      <c r="HJ1218" s="459"/>
      <c r="HK1218" s="459"/>
      <c r="HL1218" s="459"/>
      <c r="HQ1218" s="459"/>
      <c r="HR1218" s="459"/>
      <c r="HS1218" s="459"/>
      <c r="HT1218" s="459"/>
      <c r="HU1218" s="459"/>
      <c r="HV1218" s="459"/>
      <c r="HW1218" s="459"/>
      <c r="HX1218" s="459"/>
      <c r="HY1218" s="459"/>
      <c r="HZ1218" s="459"/>
      <c r="IA1218" s="459"/>
      <c r="IB1218" s="459"/>
      <c r="IC1218" s="459"/>
      <c r="ID1218" s="459"/>
      <c r="IE1218" s="459"/>
      <c r="IF1218" s="459"/>
      <c r="IG1218" s="459"/>
      <c r="IH1218" s="459"/>
      <c r="II1218" s="459"/>
      <c r="IJ1218" s="459"/>
      <c r="IK1218" s="459"/>
      <c r="IL1218" s="459"/>
      <c r="IM1218" s="459"/>
      <c r="IN1218" s="459"/>
      <c r="IO1218" s="459"/>
      <c r="IP1218" s="459"/>
      <c r="IQ1218" s="459"/>
      <c r="IR1218" s="459"/>
      <c r="IS1218" s="459"/>
      <c r="IT1218" s="459"/>
      <c r="IU1218" s="459"/>
      <c r="IV1218" s="459"/>
      <c r="RS1218" s="252"/>
    </row>
    <row r="1219" spans="1:487" s="461" customFormat="1" ht="18">
      <c r="A1219" s="605" t="s">
        <v>571</v>
      </c>
      <c r="B1219" s="488"/>
      <c r="C1219" s="488"/>
      <c r="D1219" s="461" t="s">
        <v>130</v>
      </c>
      <c r="E1219" s="461">
        <f t="shared" si="20"/>
        <v>3</v>
      </c>
      <c r="F1219" s="524">
        <f t="shared" si="21"/>
        <v>0</v>
      </c>
      <c r="G1219" s="473"/>
      <c r="H1219" s="473"/>
      <c r="I1219" s="473"/>
      <c r="J1219" s="473"/>
      <c r="K1219" s="473"/>
      <c r="L1219" s="459"/>
      <c r="N1219" s="459"/>
      <c r="R1219" s="251"/>
      <c r="T1219" s="459"/>
      <c r="U1219" s="459"/>
      <c r="V1219" s="459"/>
      <c r="AA1219" s="251"/>
      <c r="AC1219" s="459"/>
      <c r="AD1219" s="459"/>
      <c r="AE1219" s="459"/>
      <c r="AJ1219" s="251"/>
      <c r="AL1219" s="459"/>
      <c r="AM1219" s="459"/>
      <c r="AN1219" s="459"/>
      <c r="AS1219" s="251"/>
      <c r="AU1219" s="459"/>
      <c r="AV1219" s="459"/>
      <c r="AW1219" s="459"/>
      <c r="BB1219" s="251"/>
      <c r="BD1219" s="459"/>
      <c r="BE1219" s="459"/>
      <c r="BF1219" s="459"/>
      <c r="BK1219" s="251"/>
      <c r="BM1219" s="459"/>
      <c r="BN1219" s="459"/>
      <c r="BO1219" s="459"/>
      <c r="BT1219" s="251"/>
      <c r="BV1219" s="459"/>
      <c r="BW1219" s="459"/>
      <c r="BX1219" s="459"/>
      <c r="CC1219" s="251"/>
      <c r="CE1219" s="459"/>
      <c r="CF1219" s="459"/>
      <c r="CG1219" s="459"/>
      <c r="CL1219" s="251"/>
      <c r="CN1219" s="459"/>
      <c r="CO1219" s="459"/>
      <c r="CP1219" s="459"/>
      <c r="CU1219" s="251"/>
      <c r="CW1219" s="459"/>
      <c r="CX1219" s="459"/>
      <c r="CY1219" s="459"/>
      <c r="DD1219" s="251"/>
      <c r="DF1219" s="459"/>
      <c r="DG1219" s="459"/>
      <c r="DH1219" s="459"/>
      <c r="DM1219" s="251"/>
      <c r="DO1219" s="459"/>
      <c r="DP1219" s="459"/>
      <c r="DQ1219" s="459"/>
      <c r="DV1219" s="251"/>
      <c r="DX1219" s="459"/>
      <c r="DY1219" s="459"/>
      <c r="DZ1219" s="459"/>
      <c r="EE1219" s="251"/>
      <c r="EG1219" s="459"/>
      <c r="EH1219" s="459"/>
      <c r="EI1219" s="459"/>
      <c r="EN1219" s="251"/>
      <c r="EP1219" s="459"/>
      <c r="EQ1219" s="459"/>
      <c r="ER1219" s="459"/>
      <c r="EW1219" s="251"/>
      <c r="EY1219" s="459"/>
      <c r="EZ1219" s="459"/>
      <c r="FA1219" s="459"/>
      <c r="FF1219" s="251"/>
      <c r="FH1219" s="459"/>
      <c r="FI1219" s="459"/>
      <c r="FJ1219" s="459"/>
      <c r="FO1219" s="251"/>
      <c r="FQ1219" s="459"/>
      <c r="FR1219" s="459"/>
      <c r="FS1219" s="459"/>
      <c r="FX1219" s="251"/>
      <c r="FZ1219" s="459"/>
      <c r="GA1219" s="459"/>
      <c r="GB1219" s="459"/>
      <c r="GG1219" s="251"/>
      <c r="GI1219" s="459"/>
      <c r="GJ1219" s="459"/>
      <c r="GK1219" s="459"/>
      <c r="GP1219" s="251"/>
      <c r="GR1219" s="459"/>
      <c r="GS1219" s="459"/>
      <c r="GT1219" s="459"/>
      <c r="GY1219" s="251"/>
      <c r="HA1219" s="459"/>
      <c r="HB1219" s="459"/>
      <c r="HC1219" s="459"/>
      <c r="HH1219" s="251"/>
      <c r="HJ1219" s="459"/>
      <c r="HK1219" s="459"/>
      <c r="HL1219" s="459"/>
      <c r="HQ1219" s="459"/>
      <c r="HR1219" s="459"/>
      <c r="HS1219" s="459"/>
      <c r="HT1219" s="459"/>
      <c r="HU1219" s="459"/>
      <c r="HV1219" s="459"/>
      <c r="HW1219" s="459"/>
      <c r="HX1219" s="459"/>
      <c r="HY1219" s="459"/>
      <c r="HZ1219" s="459"/>
      <c r="IA1219" s="459"/>
      <c r="IB1219" s="459"/>
      <c r="IC1219" s="459"/>
      <c r="ID1219" s="459"/>
      <c r="IE1219" s="459"/>
      <c r="IF1219" s="459"/>
      <c r="IG1219" s="459"/>
      <c r="IH1219" s="459"/>
      <c r="II1219" s="459"/>
      <c r="IJ1219" s="459"/>
      <c r="IK1219" s="459"/>
      <c r="IL1219" s="459"/>
      <c r="IM1219" s="459"/>
      <c r="IN1219" s="459"/>
      <c r="IO1219" s="459"/>
      <c r="IP1219" s="459"/>
      <c r="IQ1219" s="459"/>
      <c r="IR1219" s="459"/>
      <c r="IS1219" s="459"/>
      <c r="IT1219" s="459"/>
      <c r="IU1219" s="459"/>
      <c r="IV1219" s="459"/>
      <c r="RS1219" s="252"/>
    </row>
    <row r="1220" spans="1:487" s="461" customFormat="1" ht="18">
      <c r="A1220" s="605" t="s">
        <v>649</v>
      </c>
      <c r="B1220" s="488"/>
      <c r="C1220" s="488"/>
      <c r="D1220" s="461" t="s">
        <v>140</v>
      </c>
      <c r="E1220" s="461">
        <f t="shared" si="20"/>
        <v>5</v>
      </c>
      <c r="F1220" s="524">
        <f t="shared" si="21"/>
        <v>33</v>
      </c>
      <c r="G1220" s="502"/>
      <c r="H1220" s="502">
        <v>33</v>
      </c>
      <c r="I1220" s="473"/>
      <c r="J1220" s="473"/>
      <c r="K1220" s="473"/>
      <c r="L1220" s="459"/>
      <c r="M1220" s="459"/>
      <c r="N1220" s="459"/>
      <c r="R1220" s="251"/>
      <c r="T1220" s="459"/>
      <c r="U1220" s="459"/>
      <c r="V1220" s="459"/>
      <c r="AA1220" s="251"/>
      <c r="AC1220" s="459"/>
      <c r="AD1220" s="459"/>
      <c r="AE1220" s="459"/>
      <c r="AJ1220" s="251"/>
      <c r="AL1220" s="459"/>
      <c r="AM1220" s="459"/>
      <c r="AN1220" s="459"/>
      <c r="AS1220" s="251"/>
      <c r="AU1220" s="459"/>
      <c r="AV1220" s="459"/>
      <c r="AW1220" s="459"/>
      <c r="BB1220" s="251"/>
      <c r="BD1220" s="459"/>
      <c r="BE1220" s="459"/>
      <c r="BF1220" s="459"/>
      <c r="BK1220" s="251"/>
      <c r="BM1220" s="459"/>
      <c r="BN1220" s="459"/>
      <c r="BO1220" s="459"/>
      <c r="BT1220" s="251"/>
      <c r="BV1220" s="459"/>
      <c r="BW1220" s="459"/>
      <c r="BX1220" s="459"/>
      <c r="CC1220" s="251"/>
      <c r="CE1220" s="459"/>
      <c r="CF1220" s="459"/>
      <c r="CG1220" s="459"/>
      <c r="CL1220" s="251"/>
      <c r="CN1220" s="459"/>
      <c r="CO1220" s="459"/>
      <c r="CP1220" s="459"/>
      <c r="CU1220" s="251"/>
      <c r="CW1220" s="459"/>
      <c r="CX1220" s="459"/>
      <c r="CY1220" s="459"/>
      <c r="DD1220" s="251"/>
      <c r="DF1220" s="459"/>
      <c r="DG1220" s="459"/>
      <c r="DH1220" s="459"/>
      <c r="DM1220" s="251"/>
      <c r="DO1220" s="459"/>
      <c r="DP1220" s="459"/>
      <c r="DQ1220" s="459"/>
      <c r="DV1220" s="251"/>
      <c r="DX1220" s="459"/>
      <c r="DY1220" s="459"/>
      <c r="DZ1220" s="459"/>
      <c r="EE1220" s="251"/>
      <c r="EG1220" s="459"/>
      <c r="EH1220" s="459"/>
      <c r="EI1220" s="459"/>
      <c r="EN1220" s="251"/>
      <c r="EP1220" s="459"/>
      <c r="EQ1220" s="459"/>
      <c r="ER1220" s="459"/>
      <c r="EW1220" s="251"/>
      <c r="EY1220" s="459"/>
      <c r="EZ1220" s="459"/>
      <c r="FA1220" s="459"/>
      <c r="FF1220" s="251"/>
      <c r="FH1220" s="459"/>
      <c r="FI1220" s="459"/>
      <c r="FJ1220" s="459"/>
      <c r="FO1220" s="251"/>
      <c r="FQ1220" s="459"/>
      <c r="FR1220" s="459"/>
      <c r="FS1220" s="459"/>
      <c r="FX1220" s="251"/>
      <c r="FZ1220" s="459"/>
      <c r="GA1220" s="459"/>
      <c r="GB1220" s="459"/>
      <c r="GG1220" s="251"/>
      <c r="GI1220" s="459"/>
      <c r="GJ1220" s="459"/>
      <c r="GK1220" s="459"/>
      <c r="GP1220" s="251"/>
      <c r="GR1220" s="459"/>
      <c r="GS1220" s="459"/>
      <c r="GT1220" s="459"/>
      <c r="GY1220" s="251"/>
      <c r="HA1220" s="459"/>
      <c r="HB1220" s="459"/>
      <c r="HC1220" s="459"/>
      <c r="HH1220" s="251"/>
      <c r="HJ1220" s="459"/>
      <c r="HK1220" s="459"/>
      <c r="HL1220" s="459"/>
      <c r="HQ1220" s="459"/>
      <c r="HR1220" s="459"/>
      <c r="HS1220" s="459"/>
      <c r="HT1220" s="459"/>
      <c r="HU1220" s="459"/>
      <c r="HV1220" s="459"/>
      <c r="HW1220" s="459"/>
      <c r="HX1220" s="459"/>
      <c r="HY1220" s="459"/>
      <c r="HZ1220" s="459"/>
      <c r="IA1220" s="459"/>
      <c r="IB1220" s="459"/>
      <c r="IC1220" s="459"/>
      <c r="ID1220" s="459"/>
      <c r="IE1220" s="459"/>
      <c r="IF1220" s="459"/>
      <c r="IG1220" s="459"/>
      <c r="IH1220" s="459"/>
      <c r="II1220" s="459"/>
      <c r="IJ1220" s="459"/>
      <c r="IK1220" s="459"/>
      <c r="IL1220" s="459"/>
      <c r="IM1220" s="459"/>
      <c r="IN1220" s="459"/>
      <c r="IO1220" s="459"/>
      <c r="IP1220" s="459"/>
      <c r="IQ1220" s="459"/>
      <c r="IR1220" s="459"/>
      <c r="IS1220" s="459"/>
      <c r="IT1220" s="459"/>
      <c r="IU1220" s="459"/>
      <c r="IV1220" s="459"/>
      <c r="RS1220" s="252"/>
    </row>
    <row r="1221" spans="1:487" s="461" customFormat="1" ht="18">
      <c r="A1221" s="605" t="s">
        <v>440</v>
      </c>
      <c r="B1221" s="488"/>
      <c r="C1221" s="488"/>
      <c r="D1221" s="461" t="s">
        <v>131</v>
      </c>
      <c r="E1221" s="461">
        <f t="shared" si="20"/>
        <v>4</v>
      </c>
      <c r="F1221" s="524">
        <f t="shared" si="21"/>
        <v>0</v>
      </c>
      <c r="G1221" s="473"/>
      <c r="H1221" s="473"/>
      <c r="I1221" s="473"/>
      <c r="J1221" s="473"/>
      <c r="K1221" s="473"/>
      <c r="L1221" s="459"/>
      <c r="M1221" s="459"/>
      <c r="N1221" s="459"/>
      <c r="R1221" s="251"/>
      <c r="T1221" s="459"/>
      <c r="U1221" s="459"/>
      <c r="V1221" s="459"/>
      <c r="AA1221" s="251"/>
      <c r="AC1221" s="459"/>
      <c r="AD1221" s="459"/>
      <c r="AE1221" s="459"/>
      <c r="AJ1221" s="251"/>
      <c r="AL1221" s="459"/>
      <c r="AM1221" s="459"/>
      <c r="AN1221" s="459"/>
      <c r="AS1221" s="251"/>
      <c r="AU1221" s="459"/>
      <c r="AV1221" s="459"/>
      <c r="AW1221" s="459"/>
      <c r="BB1221" s="251"/>
      <c r="BD1221" s="459"/>
      <c r="BE1221" s="459"/>
      <c r="BF1221" s="459"/>
      <c r="BK1221" s="251"/>
      <c r="BM1221" s="459"/>
      <c r="BN1221" s="459"/>
      <c r="BO1221" s="459"/>
      <c r="BT1221" s="251"/>
      <c r="BV1221" s="459"/>
      <c r="BW1221" s="459"/>
      <c r="BX1221" s="459"/>
      <c r="CC1221" s="251"/>
      <c r="CE1221" s="459"/>
      <c r="CF1221" s="459"/>
      <c r="CG1221" s="459"/>
      <c r="CL1221" s="251"/>
      <c r="CN1221" s="459"/>
      <c r="CO1221" s="459"/>
      <c r="CP1221" s="459"/>
      <c r="CU1221" s="251"/>
      <c r="CW1221" s="459"/>
      <c r="CX1221" s="459"/>
      <c r="CY1221" s="459"/>
      <c r="DD1221" s="251"/>
      <c r="DF1221" s="459"/>
      <c r="DG1221" s="459"/>
      <c r="DH1221" s="459"/>
      <c r="DM1221" s="251"/>
      <c r="DO1221" s="459"/>
      <c r="DP1221" s="459"/>
      <c r="DQ1221" s="459"/>
      <c r="DV1221" s="251"/>
      <c r="DX1221" s="459"/>
      <c r="DY1221" s="459"/>
      <c r="DZ1221" s="459"/>
      <c r="EE1221" s="251"/>
      <c r="EG1221" s="459"/>
      <c r="EH1221" s="459"/>
      <c r="EI1221" s="459"/>
      <c r="EN1221" s="251"/>
      <c r="EP1221" s="459"/>
      <c r="EQ1221" s="459"/>
      <c r="ER1221" s="459"/>
      <c r="EW1221" s="251"/>
      <c r="EY1221" s="459"/>
      <c r="EZ1221" s="459"/>
      <c r="FA1221" s="459"/>
      <c r="FF1221" s="251"/>
      <c r="FH1221" s="459"/>
      <c r="FI1221" s="459"/>
      <c r="FJ1221" s="459"/>
      <c r="FO1221" s="251"/>
      <c r="FQ1221" s="459"/>
      <c r="FR1221" s="459"/>
      <c r="FS1221" s="459"/>
      <c r="FX1221" s="251"/>
      <c r="FZ1221" s="459"/>
      <c r="GA1221" s="459"/>
      <c r="GB1221" s="459"/>
      <c r="GG1221" s="251"/>
      <c r="GI1221" s="459"/>
      <c r="GJ1221" s="459"/>
      <c r="GK1221" s="459"/>
      <c r="GP1221" s="251"/>
      <c r="GR1221" s="459"/>
      <c r="GS1221" s="459"/>
      <c r="GT1221" s="459"/>
      <c r="GY1221" s="251"/>
      <c r="HA1221" s="459"/>
      <c r="HB1221" s="459"/>
      <c r="HC1221" s="459"/>
      <c r="HH1221" s="251"/>
      <c r="HJ1221" s="459"/>
      <c r="HK1221" s="459"/>
      <c r="HL1221" s="459"/>
      <c r="HQ1221" s="459"/>
      <c r="HR1221" s="459"/>
      <c r="HS1221" s="459"/>
      <c r="HT1221" s="459"/>
      <c r="HU1221" s="459"/>
      <c r="HV1221" s="459"/>
      <c r="HW1221" s="459"/>
      <c r="HX1221" s="459"/>
      <c r="HY1221" s="459"/>
      <c r="HZ1221" s="459"/>
      <c r="IA1221" s="459"/>
      <c r="IB1221" s="459"/>
      <c r="IC1221" s="459"/>
      <c r="ID1221" s="459"/>
      <c r="IE1221" s="459"/>
      <c r="IF1221" s="459"/>
      <c r="IG1221" s="459"/>
      <c r="IH1221" s="459"/>
      <c r="II1221" s="459"/>
      <c r="IJ1221" s="459"/>
      <c r="IK1221" s="459"/>
      <c r="IL1221" s="459"/>
      <c r="IM1221" s="459"/>
      <c r="IN1221" s="459"/>
      <c r="IO1221" s="459"/>
      <c r="IP1221" s="459"/>
      <c r="IQ1221" s="459"/>
      <c r="IR1221" s="459"/>
      <c r="IS1221" s="459"/>
      <c r="IT1221" s="459"/>
      <c r="IU1221" s="459"/>
      <c r="IV1221" s="459"/>
      <c r="RS1221" s="252"/>
    </row>
    <row r="1222" spans="1:487" s="461" customFormat="1" ht="18">
      <c r="A1222" s="605" t="s">
        <v>519</v>
      </c>
      <c r="B1222" s="488"/>
      <c r="C1222" s="488"/>
      <c r="D1222" s="461" t="s">
        <v>132</v>
      </c>
      <c r="E1222" s="461">
        <f t="shared" si="20"/>
        <v>0</v>
      </c>
      <c r="F1222" s="524">
        <f t="shared" si="21"/>
        <v>0</v>
      </c>
      <c r="G1222" s="473"/>
      <c r="H1222" s="473"/>
      <c r="I1222" s="473"/>
      <c r="J1222" s="473"/>
      <c r="K1222" s="473"/>
      <c r="L1222" s="459"/>
      <c r="M1222" s="459"/>
      <c r="N1222" s="459"/>
      <c r="R1222" s="251"/>
      <c r="T1222" s="459"/>
      <c r="U1222" s="459"/>
      <c r="V1222" s="459"/>
      <c r="AA1222" s="251"/>
      <c r="AC1222" s="459"/>
      <c r="AD1222" s="459"/>
      <c r="AE1222" s="459"/>
      <c r="AJ1222" s="251"/>
      <c r="AL1222" s="459"/>
      <c r="AM1222" s="459"/>
      <c r="AN1222" s="459"/>
      <c r="AS1222" s="251"/>
      <c r="AU1222" s="459"/>
      <c r="AV1222" s="459"/>
      <c r="AW1222" s="459"/>
      <c r="BB1222" s="251"/>
      <c r="BD1222" s="459"/>
      <c r="BE1222" s="459"/>
      <c r="BF1222" s="459"/>
      <c r="BK1222" s="251"/>
      <c r="BM1222" s="459"/>
      <c r="BN1222" s="459"/>
      <c r="BO1222" s="459"/>
      <c r="BT1222" s="251"/>
      <c r="BV1222" s="459"/>
      <c r="BW1222" s="459"/>
      <c r="BX1222" s="459"/>
      <c r="CC1222" s="251"/>
      <c r="CE1222" s="459"/>
      <c r="CF1222" s="459"/>
      <c r="CG1222" s="459"/>
      <c r="CL1222" s="251"/>
      <c r="CN1222" s="459"/>
      <c r="CO1222" s="459"/>
      <c r="CP1222" s="459"/>
      <c r="CU1222" s="251"/>
      <c r="CW1222" s="459"/>
      <c r="CX1222" s="459"/>
      <c r="CY1222" s="459"/>
      <c r="DD1222" s="251"/>
      <c r="DF1222" s="459"/>
      <c r="DG1222" s="459"/>
      <c r="DH1222" s="459"/>
      <c r="DM1222" s="251"/>
      <c r="DO1222" s="459"/>
      <c r="DP1222" s="459"/>
      <c r="DQ1222" s="459"/>
      <c r="DV1222" s="251"/>
      <c r="DX1222" s="459"/>
      <c r="DY1222" s="459"/>
      <c r="DZ1222" s="459"/>
      <c r="EE1222" s="251"/>
      <c r="EG1222" s="459"/>
      <c r="EH1222" s="459"/>
      <c r="EI1222" s="459"/>
      <c r="EN1222" s="251"/>
      <c r="EP1222" s="459"/>
      <c r="EQ1222" s="459"/>
      <c r="ER1222" s="459"/>
      <c r="EW1222" s="251"/>
      <c r="EY1222" s="459"/>
      <c r="EZ1222" s="459"/>
      <c r="FA1222" s="459"/>
      <c r="FF1222" s="251"/>
      <c r="FH1222" s="459"/>
      <c r="FI1222" s="459"/>
      <c r="FJ1222" s="459"/>
      <c r="FO1222" s="251"/>
      <c r="FQ1222" s="459"/>
      <c r="FR1222" s="459"/>
      <c r="FS1222" s="459"/>
      <c r="FX1222" s="251"/>
      <c r="FZ1222" s="459"/>
      <c r="GA1222" s="459"/>
      <c r="GB1222" s="459"/>
      <c r="GG1222" s="251"/>
      <c r="GI1222" s="459"/>
      <c r="GJ1222" s="459"/>
      <c r="GK1222" s="459"/>
      <c r="GP1222" s="251"/>
      <c r="GR1222" s="459"/>
      <c r="GS1222" s="459"/>
      <c r="GT1222" s="459"/>
      <c r="GY1222" s="251"/>
      <c r="HA1222" s="459"/>
      <c r="HB1222" s="459"/>
      <c r="HC1222" s="459"/>
      <c r="HH1222" s="251"/>
      <c r="HJ1222" s="459"/>
      <c r="HK1222" s="459"/>
      <c r="HL1222" s="459"/>
      <c r="HQ1222" s="459"/>
      <c r="HR1222" s="459"/>
      <c r="HS1222" s="459"/>
      <c r="HT1222" s="459"/>
      <c r="HU1222" s="459"/>
      <c r="HV1222" s="459"/>
      <c r="HW1222" s="459"/>
      <c r="HX1222" s="459"/>
      <c r="HY1222" s="459"/>
      <c r="HZ1222" s="459"/>
      <c r="IA1222" s="459"/>
      <c r="IB1222" s="459"/>
      <c r="IC1222" s="459"/>
      <c r="ID1222" s="459"/>
      <c r="IE1222" s="459"/>
      <c r="IF1222" s="459"/>
      <c r="IG1222" s="459"/>
      <c r="IH1222" s="459"/>
      <c r="II1222" s="459"/>
      <c r="IJ1222" s="459"/>
      <c r="IK1222" s="459"/>
      <c r="IL1222" s="459"/>
      <c r="IM1222" s="459"/>
      <c r="IN1222" s="459"/>
      <c r="IO1222" s="459"/>
      <c r="IP1222" s="459"/>
      <c r="IQ1222" s="459"/>
      <c r="IR1222" s="459"/>
      <c r="IS1222" s="459"/>
      <c r="IT1222" s="459"/>
      <c r="IU1222" s="459"/>
      <c r="IV1222" s="459"/>
      <c r="RS1222" s="252"/>
    </row>
    <row r="1223" spans="1:487" s="461" customFormat="1" ht="18">
      <c r="A1223" s="605" t="s">
        <v>2467</v>
      </c>
      <c r="B1223" s="459"/>
      <c r="C1223" s="488"/>
      <c r="D1223" s="606" t="s">
        <v>129</v>
      </c>
      <c r="E1223" s="461">
        <f t="shared" si="20"/>
        <v>0</v>
      </c>
      <c r="F1223" s="524">
        <f t="shared" si="21"/>
        <v>0</v>
      </c>
      <c r="G1223" s="509"/>
      <c r="H1223" s="509"/>
      <c r="I1223" s="509"/>
      <c r="J1223" s="509"/>
      <c r="K1223" s="509"/>
      <c r="L1223" s="459"/>
      <c r="M1223" s="459"/>
      <c r="N1223" s="459"/>
      <c r="R1223" s="251"/>
      <c r="T1223" s="459"/>
      <c r="U1223" s="459"/>
      <c r="V1223" s="459"/>
      <c r="AA1223" s="251"/>
      <c r="AC1223" s="459"/>
      <c r="AD1223" s="459"/>
      <c r="AE1223" s="459"/>
      <c r="AJ1223" s="251"/>
      <c r="AL1223" s="459"/>
      <c r="AM1223" s="459"/>
      <c r="AN1223" s="459"/>
      <c r="AS1223" s="251"/>
      <c r="AU1223" s="459"/>
      <c r="AV1223" s="459"/>
      <c r="AW1223" s="459"/>
      <c r="BB1223" s="251"/>
      <c r="BD1223" s="459"/>
      <c r="BE1223" s="459"/>
      <c r="BF1223" s="459"/>
      <c r="BK1223" s="251"/>
      <c r="BM1223" s="459"/>
      <c r="BN1223" s="459"/>
      <c r="BO1223" s="459"/>
      <c r="BT1223" s="251"/>
      <c r="BV1223" s="459"/>
      <c r="BW1223" s="459"/>
      <c r="BX1223" s="459"/>
      <c r="CC1223" s="251"/>
      <c r="CE1223" s="459"/>
      <c r="CF1223" s="459"/>
      <c r="CG1223" s="459"/>
      <c r="CL1223" s="251"/>
      <c r="CN1223" s="459"/>
      <c r="CO1223" s="459"/>
      <c r="CP1223" s="459"/>
      <c r="CU1223" s="251"/>
      <c r="CW1223" s="459"/>
      <c r="CX1223" s="459"/>
      <c r="CY1223" s="459"/>
      <c r="DD1223" s="251"/>
      <c r="DF1223" s="459"/>
      <c r="DG1223" s="459"/>
      <c r="DH1223" s="459"/>
      <c r="DM1223" s="251"/>
      <c r="DO1223" s="459"/>
      <c r="DP1223" s="459"/>
      <c r="DQ1223" s="459"/>
      <c r="DV1223" s="251"/>
      <c r="DX1223" s="459"/>
      <c r="DY1223" s="459"/>
      <c r="DZ1223" s="459"/>
      <c r="EE1223" s="251"/>
      <c r="EG1223" s="459"/>
      <c r="EH1223" s="459"/>
      <c r="EI1223" s="459"/>
      <c r="EN1223" s="251"/>
      <c r="EP1223" s="459"/>
      <c r="EQ1223" s="459"/>
      <c r="ER1223" s="459"/>
      <c r="EW1223" s="251"/>
      <c r="EY1223" s="459"/>
      <c r="EZ1223" s="459"/>
      <c r="FA1223" s="459"/>
      <c r="FF1223" s="251"/>
      <c r="FH1223" s="459"/>
      <c r="FI1223" s="459"/>
      <c r="FJ1223" s="459"/>
      <c r="FO1223" s="251"/>
      <c r="FQ1223" s="459"/>
      <c r="FR1223" s="459"/>
      <c r="FS1223" s="459"/>
      <c r="FX1223" s="251"/>
      <c r="FZ1223" s="459"/>
      <c r="GA1223" s="459"/>
      <c r="GB1223" s="459"/>
      <c r="GG1223" s="251"/>
      <c r="GI1223" s="459"/>
      <c r="GJ1223" s="459"/>
      <c r="GK1223" s="459"/>
      <c r="GP1223" s="251"/>
      <c r="GR1223" s="459"/>
      <c r="GS1223" s="459"/>
      <c r="GT1223" s="459"/>
      <c r="GY1223" s="251"/>
      <c r="HA1223" s="459"/>
      <c r="HB1223" s="459"/>
      <c r="HC1223" s="459"/>
      <c r="HH1223" s="251"/>
      <c r="HJ1223" s="459"/>
      <c r="HK1223" s="459"/>
      <c r="HL1223" s="459"/>
      <c r="HQ1223" s="459"/>
      <c r="HR1223" s="459"/>
      <c r="HS1223" s="459"/>
      <c r="HT1223" s="459"/>
      <c r="HU1223" s="459"/>
      <c r="HV1223" s="459"/>
      <c r="HW1223" s="459"/>
      <c r="HX1223" s="459"/>
      <c r="HY1223" s="459"/>
      <c r="HZ1223" s="459"/>
      <c r="IA1223" s="459"/>
      <c r="IB1223" s="459"/>
      <c r="IC1223" s="459"/>
      <c r="ID1223" s="459"/>
      <c r="IE1223" s="459"/>
      <c r="IF1223" s="459"/>
      <c r="IG1223" s="459"/>
      <c r="IH1223" s="459"/>
      <c r="II1223" s="459"/>
      <c r="IJ1223" s="459"/>
      <c r="IK1223" s="459"/>
      <c r="IL1223" s="459"/>
      <c r="IM1223" s="459"/>
      <c r="IN1223" s="459"/>
      <c r="IO1223" s="459"/>
      <c r="IP1223" s="459"/>
      <c r="IQ1223" s="459"/>
      <c r="IR1223" s="459"/>
      <c r="IS1223" s="459"/>
      <c r="IT1223" s="459"/>
      <c r="IU1223" s="459"/>
      <c r="IV1223" s="459"/>
      <c r="RS1223" s="252"/>
    </row>
    <row r="1224" spans="1:487" s="461" customFormat="1" ht="18">
      <c r="A1224" s="605" t="s">
        <v>2468</v>
      </c>
      <c r="B1224" s="459"/>
      <c r="C1224" s="488"/>
      <c r="D1224" s="606" t="s">
        <v>129</v>
      </c>
      <c r="E1224" s="461">
        <f t="shared" si="20"/>
        <v>0</v>
      </c>
      <c r="F1224" s="524">
        <f t="shared" si="21"/>
        <v>0</v>
      </c>
      <c r="G1224" s="509"/>
      <c r="H1224" s="509"/>
      <c r="I1224" s="509"/>
      <c r="J1224" s="509"/>
      <c r="K1224" s="509"/>
      <c r="L1224" s="459"/>
      <c r="M1224" s="459"/>
      <c r="N1224" s="459"/>
      <c r="R1224" s="251"/>
      <c r="T1224" s="459"/>
      <c r="U1224" s="459"/>
      <c r="V1224" s="459"/>
      <c r="AA1224" s="251"/>
      <c r="AC1224" s="459"/>
      <c r="AD1224" s="459"/>
      <c r="AE1224" s="459"/>
      <c r="AJ1224" s="251"/>
      <c r="AL1224" s="459"/>
      <c r="AM1224" s="459"/>
      <c r="AN1224" s="459"/>
      <c r="AS1224" s="251"/>
      <c r="AU1224" s="459"/>
      <c r="AV1224" s="459"/>
      <c r="AW1224" s="459"/>
      <c r="BB1224" s="251"/>
      <c r="BD1224" s="459"/>
      <c r="BE1224" s="459"/>
      <c r="BF1224" s="459"/>
      <c r="BK1224" s="251"/>
      <c r="BM1224" s="459"/>
      <c r="BN1224" s="459"/>
      <c r="BO1224" s="459"/>
      <c r="BT1224" s="251"/>
      <c r="BV1224" s="459"/>
      <c r="BW1224" s="459"/>
      <c r="BX1224" s="459"/>
      <c r="CC1224" s="251"/>
      <c r="CE1224" s="459"/>
      <c r="CF1224" s="459"/>
      <c r="CG1224" s="459"/>
      <c r="CL1224" s="251"/>
      <c r="CN1224" s="459"/>
      <c r="CO1224" s="459"/>
      <c r="CP1224" s="459"/>
      <c r="CU1224" s="251"/>
      <c r="CW1224" s="459"/>
      <c r="CX1224" s="459"/>
      <c r="CY1224" s="459"/>
      <c r="DD1224" s="251"/>
      <c r="DF1224" s="459"/>
      <c r="DG1224" s="459"/>
      <c r="DH1224" s="459"/>
      <c r="DM1224" s="251"/>
      <c r="DO1224" s="459"/>
      <c r="DP1224" s="459"/>
      <c r="DQ1224" s="459"/>
      <c r="DV1224" s="251"/>
      <c r="DX1224" s="459"/>
      <c r="DY1224" s="459"/>
      <c r="DZ1224" s="459"/>
      <c r="EE1224" s="251"/>
      <c r="EG1224" s="459"/>
      <c r="EH1224" s="459"/>
      <c r="EI1224" s="459"/>
      <c r="EN1224" s="251"/>
      <c r="EP1224" s="459"/>
      <c r="EQ1224" s="459"/>
      <c r="ER1224" s="459"/>
      <c r="EW1224" s="251"/>
      <c r="EY1224" s="459"/>
      <c r="EZ1224" s="459"/>
      <c r="FA1224" s="459"/>
      <c r="FF1224" s="251"/>
      <c r="FH1224" s="459"/>
      <c r="FI1224" s="459"/>
      <c r="FJ1224" s="459"/>
      <c r="FO1224" s="251"/>
      <c r="FQ1224" s="459"/>
      <c r="FR1224" s="459"/>
      <c r="FS1224" s="459"/>
      <c r="FX1224" s="251"/>
      <c r="FZ1224" s="459"/>
      <c r="GA1224" s="459"/>
      <c r="GB1224" s="459"/>
      <c r="GG1224" s="251"/>
      <c r="GI1224" s="459"/>
      <c r="GJ1224" s="459"/>
      <c r="GK1224" s="459"/>
      <c r="GP1224" s="251"/>
      <c r="GR1224" s="459"/>
      <c r="GS1224" s="459"/>
      <c r="GT1224" s="459"/>
      <c r="GY1224" s="251"/>
      <c r="HA1224" s="459"/>
      <c r="HB1224" s="459"/>
      <c r="HC1224" s="459"/>
      <c r="HH1224" s="251"/>
      <c r="HJ1224" s="459"/>
      <c r="HK1224" s="459"/>
      <c r="HL1224" s="459"/>
      <c r="HQ1224" s="459"/>
      <c r="HR1224" s="459"/>
      <c r="HS1224" s="459"/>
      <c r="HT1224" s="459"/>
      <c r="HU1224" s="459"/>
      <c r="HV1224" s="459"/>
      <c r="HW1224" s="459"/>
      <c r="HX1224" s="459"/>
      <c r="HY1224" s="459"/>
      <c r="HZ1224" s="459"/>
      <c r="IA1224" s="459"/>
      <c r="IB1224" s="459"/>
      <c r="IC1224" s="459"/>
      <c r="ID1224" s="459"/>
      <c r="IE1224" s="459"/>
      <c r="IF1224" s="459"/>
      <c r="IG1224" s="459"/>
      <c r="IH1224" s="459"/>
      <c r="II1224" s="459"/>
      <c r="IJ1224" s="459"/>
      <c r="IK1224" s="459"/>
      <c r="IL1224" s="459"/>
      <c r="IM1224" s="459"/>
      <c r="IN1224" s="459"/>
      <c r="IO1224" s="459"/>
      <c r="IP1224" s="459"/>
      <c r="IQ1224" s="459"/>
      <c r="IR1224" s="459"/>
      <c r="IS1224" s="459"/>
      <c r="IT1224" s="459"/>
      <c r="IU1224" s="459"/>
      <c r="IV1224" s="459"/>
      <c r="RS1224" s="252"/>
    </row>
    <row r="1225" spans="1:487" s="461" customFormat="1" ht="18">
      <c r="A1225" s="605" t="s">
        <v>1634</v>
      </c>
      <c r="B1225" s="459"/>
      <c r="C1225" s="488"/>
      <c r="D1225" s="606" t="s">
        <v>129</v>
      </c>
      <c r="E1225" s="461">
        <f t="shared" si="20"/>
        <v>0</v>
      </c>
      <c r="F1225" s="524">
        <f t="shared" si="21"/>
        <v>0</v>
      </c>
      <c r="G1225" s="509"/>
      <c r="H1225" s="509"/>
      <c r="I1225" s="509"/>
      <c r="J1225" s="509"/>
      <c r="K1225" s="509"/>
      <c r="L1225" s="459"/>
      <c r="M1225" s="459"/>
      <c r="N1225" s="459"/>
      <c r="R1225" s="251"/>
      <c r="T1225" s="459"/>
      <c r="U1225" s="459"/>
      <c r="V1225" s="459"/>
      <c r="AA1225" s="251"/>
      <c r="AC1225" s="459"/>
      <c r="AD1225" s="459"/>
      <c r="AE1225" s="459"/>
      <c r="AJ1225" s="251"/>
      <c r="AL1225" s="459"/>
      <c r="AM1225" s="459"/>
      <c r="AN1225" s="459"/>
      <c r="AS1225" s="251"/>
      <c r="AU1225" s="459"/>
      <c r="AV1225" s="459"/>
      <c r="AW1225" s="459"/>
      <c r="BB1225" s="251"/>
      <c r="BD1225" s="459"/>
      <c r="BE1225" s="459"/>
      <c r="BF1225" s="459"/>
      <c r="BK1225" s="251"/>
      <c r="BM1225" s="459"/>
      <c r="BN1225" s="459"/>
      <c r="BO1225" s="459"/>
      <c r="BT1225" s="251"/>
      <c r="BV1225" s="459"/>
      <c r="BW1225" s="459"/>
      <c r="BX1225" s="459"/>
      <c r="CC1225" s="251"/>
      <c r="CE1225" s="459"/>
      <c r="CF1225" s="459"/>
      <c r="CG1225" s="459"/>
      <c r="CL1225" s="251"/>
      <c r="CN1225" s="459"/>
      <c r="CO1225" s="459"/>
      <c r="CP1225" s="459"/>
      <c r="CU1225" s="251"/>
      <c r="CW1225" s="459"/>
      <c r="CX1225" s="459"/>
      <c r="CY1225" s="459"/>
      <c r="DD1225" s="251"/>
      <c r="DF1225" s="459"/>
      <c r="DG1225" s="459"/>
      <c r="DH1225" s="459"/>
      <c r="DM1225" s="251"/>
      <c r="DO1225" s="459"/>
      <c r="DP1225" s="459"/>
      <c r="DQ1225" s="459"/>
      <c r="DV1225" s="251"/>
      <c r="DX1225" s="459"/>
      <c r="DY1225" s="459"/>
      <c r="DZ1225" s="459"/>
      <c r="EE1225" s="251"/>
      <c r="EG1225" s="459"/>
      <c r="EH1225" s="459"/>
      <c r="EI1225" s="459"/>
      <c r="EN1225" s="251"/>
      <c r="EP1225" s="459"/>
      <c r="EQ1225" s="459"/>
      <c r="ER1225" s="459"/>
      <c r="EW1225" s="251"/>
      <c r="EY1225" s="459"/>
      <c r="EZ1225" s="459"/>
      <c r="FA1225" s="459"/>
      <c r="FF1225" s="251"/>
      <c r="FH1225" s="459"/>
      <c r="FI1225" s="459"/>
      <c r="FJ1225" s="459"/>
      <c r="FO1225" s="251"/>
      <c r="FQ1225" s="459"/>
      <c r="FR1225" s="459"/>
      <c r="FS1225" s="459"/>
      <c r="FX1225" s="251"/>
      <c r="FZ1225" s="459"/>
      <c r="GA1225" s="459"/>
      <c r="GB1225" s="459"/>
      <c r="GG1225" s="251"/>
      <c r="GI1225" s="459"/>
      <c r="GJ1225" s="459"/>
      <c r="GK1225" s="459"/>
      <c r="GP1225" s="251"/>
      <c r="GR1225" s="459"/>
      <c r="GS1225" s="459"/>
      <c r="GT1225" s="459"/>
      <c r="GY1225" s="251"/>
      <c r="HA1225" s="459"/>
      <c r="HB1225" s="459"/>
      <c r="HC1225" s="459"/>
      <c r="HH1225" s="251"/>
      <c r="HJ1225" s="459"/>
      <c r="HK1225" s="459"/>
      <c r="HL1225" s="459"/>
      <c r="HQ1225" s="459"/>
      <c r="HR1225" s="459"/>
      <c r="HS1225" s="459"/>
      <c r="HT1225" s="459"/>
      <c r="HU1225" s="459"/>
      <c r="HV1225" s="459"/>
      <c r="HW1225" s="459"/>
      <c r="HX1225" s="459"/>
      <c r="HY1225" s="459"/>
      <c r="HZ1225" s="459"/>
      <c r="IA1225" s="459"/>
      <c r="IB1225" s="459"/>
      <c r="IC1225" s="459"/>
      <c r="ID1225" s="459"/>
      <c r="IE1225" s="459"/>
      <c r="IF1225" s="459"/>
      <c r="IG1225" s="459"/>
      <c r="IH1225" s="459"/>
      <c r="II1225" s="459"/>
      <c r="IJ1225" s="459"/>
      <c r="IK1225" s="459"/>
      <c r="IL1225" s="459"/>
      <c r="IM1225" s="459"/>
      <c r="IN1225" s="459"/>
      <c r="IO1225" s="459"/>
      <c r="IP1225" s="459"/>
      <c r="IQ1225" s="459"/>
      <c r="IR1225" s="459"/>
      <c r="IS1225" s="459"/>
      <c r="IT1225" s="459"/>
      <c r="IU1225" s="459"/>
      <c r="IV1225" s="459"/>
      <c r="RS1225" s="252"/>
    </row>
    <row r="1226" spans="1:487" s="461" customFormat="1" ht="18">
      <c r="A1226" s="605" t="s">
        <v>1065</v>
      </c>
      <c r="B1226" s="488"/>
      <c r="C1226" s="488"/>
      <c r="D1226" s="461" t="s">
        <v>130</v>
      </c>
      <c r="E1226" s="461">
        <f t="shared" si="20"/>
        <v>2</v>
      </c>
      <c r="F1226" s="524">
        <f t="shared" si="21"/>
        <v>3</v>
      </c>
      <c r="G1226" s="509"/>
      <c r="H1226" s="509">
        <v>3</v>
      </c>
      <c r="I1226" s="509"/>
      <c r="J1226" s="509"/>
      <c r="K1226" s="509"/>
      <c r="L1226" s="459"/>
      <c r="M1226" s="459"/>
      <c r="N1226" s="459"/>
      <c r="R1226" s="251"/>
      <c r="T1226" s="459"/>
      <c r="U1226" s="459"/>
      <c r="V1226" s="459"/>
      <c r="AA1226" s="251"/>
      <c r="AC1226" s="459"/>
      <c r="AD1226" s="459"/>
      <c r="AE1226" s="459"/>
      <c r="AJ1226" s="251"/>
      <c r="AL1226" s="459"/>
      <c r="AM1226" s="459"/>
      <c r="AN1226" s="459"/>
      <c r="AS1226" s="251"/>
      <c r="AU1226" s="459"/>
      <c r="AV1226" s="459"/>
      <c r="AW1226" s="459"/>
      <c r="BB1226" s="251"/>
      <c r="BD1226" s="459"/>
      <c r="BE1226" s="459"/>
      <c r="BF1226" s="459"/>
      <c r="BK1226" s="251"/>
      <c r="BM1226" s="459"/>
      <c r="BN1226" s="459"/>
      <c r="BO1226" s="459"/>
      <c r="BT1226" s="251"/>
      <c r="BV1226" s="459"/>
      <c r="BW1226" s="459"/>
      <c r="BX1226" s="459"/>
      <c r="CC1226" s="251"/>
      <c r="CE1226" s="459"/>
      <c r="CF1226" s="459"/>
      <c r="CG1226" s="459"/>
      <c r="CL1226" s="251"/>
      <c r="CN1226" s="459"/>
      <c r="CO1226" s="459"/>
      <c r="CP1226" s="459"/>
      <c r="CU1226" s="251"/>
      <c r="CW1226" s="459"/>
      <c r="CX1226" s="459"/>
      <c r="CY1226" s="459"/>
      <c r="DD1226" s="251"/>
      <c r="DF1226" s="459"/>
      <c r="DG1226" s="459"/>
      <c r="DH1226" s="459"/>
      <c r="DM1226" s="251"/>
      <c r="DO1226" s="459"/>
      <c r="DP1226" s="459"/>
      <c r="DQ1226" s="459"/>
      <c r="DV1226" s="251"/>
      <c r="DX1226" s="459"/>
      <c r="DY1226" s="459"/>
      <c r="DZ1226" s="459"/>
      <c r="EE1226" s="251"/>
      <c r="EG1226" s="459"/>
      <c r="EH1226" s="459"/>
      <c r="EI1226" s="459"/>
      <c r="EN1226" s="251"/>
      <c r="EP1226" s="459"/>
      <c r="EQ1226" s="459"/>
      <c r="ER1226" s="459"/>
      <c r="EW1226" s="251"/>
      <c r="EY1226" s="459"/>
      <c r="EZ1226" s="459"/>
      <c r="FA1226" s="459"/>
      <c r="FF1226" s="251"/>
      <c r="FH1226" s="459"/>
      <c r="FI1226" s="459"/>
      <c r="FJ1226" s="459"/>
      <c r="FO1226" s="251"/>
      <c r="FQ1226" s="459"/>
      <c r="FR1226" s="459"/>
      <c r="FS1226" s="459"/>
      <c r="FX1226" s="251"/>
      <c r="FZ1226" s="459"/>
      <c r="GA1226" s="459"/>
      <c r="GB1226" s="459"/>
      <c r="GG1226" s="251"/>
      <c r="GI1226" s="459"/>
      <c r="GJ1226" s="459"/>
      <c r="GK1226" s="459"/>
      <c r="GP1226" s="251"/>
      <c r="GR1226" s="459"/>
      <c r="GS1226" s="459"/>
      <c r="GT1226" s="459"/>
      <c r="GY1226" s="251"/>
      <c r="HA1226" s="459"/>
      <c r="HB1226" s="459"/>
      <c r="HC1226" s="459"/>
      <c r="HH1226" s="251"/>
      <c r="HJ1226" s="459"/>
      <c r="HK1226" s="459"/>
      <c r="HL1226" s="459"/>
      <c r="HQ1226" s="459"/>
      <c r="HR1226" s="459"/>
      <c r="HS1226" s="459"/>
      <c r="HT1226" s="459"/>
      <c r="HU1226" s="459"/>
      <c r="HV1226" s="459"/>
      <c r="HW1226" s="459"/>
      <c r="HX1226" s="459"/>
      <c r="HY1226" s="459"/>
      <c r="HZ1226" s="459"/>
      <c r="IA1226" s="459"/>
      <c r="IB1226" s="459"/>
      <c r="IC1226" s="459"/>
      <c r="ID1226" s="459"/>
      <c r="IE1226" s="459"/>
      <c r="IF1226" s="459"/>
      <c r="IG1226" s="459"/>
      <c r="IH1226" s="459"/>
      <c r="II1226" s="459"/>
      <c r="IJ1226" s="459"/>
      <c r="IK1226" s="459"/>
      <c r="IL1226" s="459"/>
      <c r="IM1226" s="459"/>
      <c r="IN1226" s="459"/>
      <c r="IO1226" s="459"/>
      <c r="IP1226" s="459"/>
      <c r="IQ1226" s="459"/>
      <c r="IR1226" s="459"/>
      <c r="IS1226" s="459"/>
      <c r="IT1226" s="459"/>
      <c r="IU1226" s="459"/>
      <c r="IV1226" s="459"/>
      <c r="RS1226" s="252"/>
    </row>
    <row r="1227" spans="1:487" s="461" customFormat="1" ht="18">
      <c r="A1227" s="605" t="s">
        <v>1123</v>
      </c>
      <c r="B1227" s="459"/>
      <c r="C1227" s="488"/>
      <c r="D1227" s="606" t="s">
        <v>129</v>
      </c>
      <c r="E1227" s="461">
        <f t="shared" si="20"/>
        <v>1</v>
      </c>
      <c r="F1227" s="524">
        <f t="shared" si="21"/>
        <v>0</v>
      </c>
      <c r="G1227" s="509"/>
      <c r="H1227" s="509"/>
      <c r="I1227" s="509"/>
      <c r="J1227" s="509"/>
      <c r="K1227" s="509"/>
      <c r="L1227" s="459"/>
      <c r="M1227" s="459"/>
      <c r="N1227" s="459"/>
      <c r="R1227" s="251"/>
      <c r="T1227" s="459"/>
      <c r="U1227" s="459"/>
      <c r="V1227" s="459"/>
      <c r="AA1227" s="251"/>
      <c r="AC1227" s="459"/>
      <c r="AD1227" s="459"/>
      <c r="AE1227" s="459"/>
      <c r="AJ1227" s="251"/>
      <c r="AL1227" s="459"/>
      <c r="AM1227" s="459"/>
      <c r="AN1227" s="459"/>
      <c r="AS1227" s="251"/>
      <c r="AU1227" s="459"/>
      <c r="AV1227" s="459"/>
      <c r="AW1227" s="459"/>
      <c r="BB1227" s="251"/>
      <c r="BD1227" s="459"/>
      <c r="BE1227" s="459"/>
      <c r="BF1227" s="459"/>
      <c r="BK1227" s="251"/>
      <c r="BM1227" s="459"/>
      <c r="BN1227" s="459"/>
      <c r="BO1227" s="459"/>
      <c r="BT1227" s="251"/>
      <c r="BV1227" s="459"/>
      <c r="BW1227" s="459"/>
      <c r="BX1227" s="459"/>
      <c r="CC1227" s="251"/>
      <c r="CE1227" s="459"/>
      <c r="CF1227" s="459"/>
      <c r="CG1227" s="459"/>
      <c r="CL1227" s="251"/>
      <c r="CN1227" s="459"/>
      <c r="CO1227" s="459"/>
      <c r="CP1227" s="459"/>
      <c r="CU1227" s="251"/>
      <c r="CW1227" s="459"/>
      <c r="CX1227" s="459"/>
      <c r="CY1227" s="459"/>
      <c r="DD1227" s="251"/>
      <c r="DF1227" s="459"/>
      <c r="DG1227" s="459"/>
      <c r="DH1227" s="459"/>
      <c r="DM1227" s="251"/>
      <c r="DO1227" s="459"/>
      <c r="DP1227" s="459"/>
      <c r="DQ1227" s="459"/>
      <c r="DV1227" s="251"/>
      <c r="DX1227" s="459"/>
      <c r="DY1227" s="459"/>
      <c r="DZ1227" s="459"/>
      <c r="EE1227" s="251"/>
      <c r="EG1227" s="459"/>
      <c r="EH1227" s="459"/>
      <c r="EI1227" s="459"/>
      <c r="EN1227" s="251"/>
      <c r="EP1227" s="459"/>
      <c r="EQ1227" s="459"/>
      <c r="ER1227" s="459"/>
      <c r="EW1227" s="251"/>
      <c r="EY1227" s="459"/>
      <c r="EZ1227" s="459"/>
      <c r="FA1227" s="459"/>
      <c r="FF1227" s="251"/>
      <c r="FH1227" s="459"/>
      <c r="FI1227" s="459"/>
      <c r="FJ1227" s="459"/>
      <c r="FO1227" s="251"/>
      <c r="FQ1227" s="459"/>
      <c r="FR1227" s="459"/>
      <c r="FS1227" s="459"/>
      <c r="FX1227" s="251"/>
      <c r="FZ1227" s="459"/>
      <c r="GA1227" s="459"/>
      <c r="GB1227" s="459"/>
      <c r="GG1227" s="251"/>
      <c r="GI1227" s="459"/>
      <c r="GJ1227" s="459"/>
      <c r="GK1227" s="459"/>
      <c r="GP1227" s="251"/>
      <c r="GR1227" s="459"/>
      <c r="GS1227" s="459"/>
      <c r="GT1227" s="459"/>
      <c r="GY1227" s="251"/>
      <c r="HA1227" s="459"/>
      <c r="HB1227" s="459"/>
      <c r="HC1227" s="459"/>
      <c r="HH1227" s="251"/>
      <c r="HJ1227" s="459"/>
      <c r="HK1227" s="459"/>
      <c r="HL1227" s="459"/>
      <c r="HQ1227" s="459"/>
      <c r="HR1227" s="459"/>
      <c r="HS1227" s="459"/>
      <c r="HT1227" s="459"/>
      <c r="HU1227" s="459"/>
      <c r="HV1227" s="459"/>
      <c r="HW1227" s="459"/>
      <c r="HX1227" s="459"/>
      <c r="HY1227" s="459"/>
      <c r="HZ1227" s="459"/>
      <c r="IA1227" s="459"/>
      <c r="IB1227" s="459"/>
      <c r="IC1227" s="459"/>
      <c r="ID1227" s="459"/>
      <c r="IE1227" s="459"/>
      <c r="IF1227" s="459"/>
      <c r="IG1227" s="459"/>
      <c r="IH1227" s="459"/>
      <c r="II1227" s="459"/>
      <c r="IJ1227" s="459"/>
      <c r="IK1227" s="459"/>
      <c r="IL1227" s="459"/>
      <c r="IM1227" s="459"/>
      <c r="IN1227" s="459"/>
      <c r="IO1227" s="459"/>
      <c r="IP1227" s="459"/>
      <c r="IQ1227" s="459"/>
      <c r="IR1227" s="459"/>
      <c r="IS1227" s="459"/>
      <c r="IT1227" s="459"/>
      <c r="IU1227" s="459"/>
      <c r="IV1227" s="459"/>
      <c r="RS1227" s="252"/>
    </row>
    <row r="1228" spans="1:487" s="461" customFormat="1" ht="18">
      <c r="A1228" s="605" t="s">
        <v>2469</v>
      </c>
      <c r="B1228" s="459"/>
      <c r="C1228" s="488"/>
      <c r="D1228" s="606" t="s">
        <v>129</v>
      </c>
      <c r="E1228" s="461">
        <f t="shared" si="20"/>
        <v>0</v>
      </c>
      <c r="F1228" s="524">
        <f t="shared" si="21"/>
        <v>0</v>
      </c>
      <c r="G1228" s="509"/>
      <c r="H1228" s="509"/>
      <c r="I1228" s="509"/>
      <c r="J1228" s="509"/>
      <c r="K1228" s="509"/>
      <c r="L1228" s="459"/>
      <c r="M1228" s="459"/>
      <c r="N1228" s="459"/>
      <c r="R1228" s="251"/>
      <c r="T1228" s="459"/>
      <c r="U1228" s="459"/>
      <c r="V1228" s="459"/>
      <c r="AA1228" s="251"/>
      <c r="AC1228" s="459"/>
      <c r="AD1228" s="459"/>
      <c r="AE1228" s="459"/>
      <c r="AJ1228" s="251"/>
      <c r="AL1228" s="459"/>
      <c r="AM1228" s="459"/>
      <c r="AN1228" s="459"/>
      <c r="AS1228" s="251"/>
      <c r="AU1228" s="459"/>
      <c r="AV1228" s="459"/>
      <c r="AW1228" s="459"/>
      <c r="BB1228" s="251"/>
      <c r="BD1228" s="459"/>
      <c r="BE1228" s="459"/>
      <c r="BF1228" s="459"/>
      <c r="BK1228" s="251"/>
      <c r="BM1228" s="459"/>
      <c r="BN1228" s="459"/>
      <c r="BO1228" s="459"/>
      <c r="BT1228" s="251"/>
      <c r="BV1228" s="459"/>
      <c r="BW1228" s="459"/>
      <c r="BX1228" s="459"/>
      <c r="CC1228" s="251"/>
      <c r="CE1228" s="459"/>
      <c r="CF1228" s="459"/>
      <c r="CG1228" s="459"/>
      <c r="CL1228" s="251"/>
      <c r="CN1228" s="459"/>
      <c r="CO1228" s="459"/>
      <c r="CP1228" s="459"/>
      <c r="CU1228" s="251"/>
      <c r="CW1228" s="459"/>
      <c r="CX1228" s="459"/>
      <c r="CY1228" s="459"/>
      <c r="DD1228" s="251"/>
      <c r="DF1228" s="459"/>
      <c r="DG1228" s="459"/>
      <c r="DH1228" s="459"/>
      <c r="DM1228" s="251"/>
      <c r="DO1228" s="459"/>
      <c r="DP1228" s="459"/>
      <c r="DQ1228" s="459"/>
      <c r="DV1228" s="251"/>
      <c r="DX1228" s="459"/>
      <c r="DY1228" s="459"/>
      <c r="DZ1228" s="459"/>
      <c r="EE1228" s="251"/>
      <c r="EG1228" s="459"/>
      <c r="EH1228" s="459"/>
      <c r="EI1228" s="459"/>
      <c r="EN1228" s="251"/>
      <c r="EP1228" s="459"/>
      <c r="EQ1228" s="459"/>
      <c r="ER1228" s="459"/>
      <c r="EW1228" s="251"/>
      <c r="EY1228" s="459"/>
      <c r="EZ1228" s="459"/>
      <c r="FA1228" s="459"/>
      <c r="FF1228" s="251"/>
      <c r="FH1228" s="459"/>
      <c r="FI1228" s="459"/>
      <c r="FJ1228" s="459"/>
      <c r="FO1228" s="251"/>
      <c r="FQ1228" s="459"/>
      <c r="FR1228" s="459"/>
      <c r="FS1228" s="459"/>
      <c r="FX1228" s="251"/>
      <c r="FZ1228" s="459"/>
      <c r="GA1228" s="459"/>
      <c r="GB1228" s="459"/>
      <c r="GG1228" s="251"/>
      <c r="GI1228" s="459"/>
      <c r="GJ1228" s="459"/>
      <c r="GK1228" s="459"/>
      <c r="GP1228" s="251"/>
      <c r="GR1228" s="459"/>
      <c r="GS1228" s="459"/>
      <c r="GT1228" s="459"/>
      <c r="GY1228" s="251"/>
      <c r="HA1228" s="459"/>
      <c r="HB1228" s="459"/>
      <c r="HC1228" s="459"/>
      <c r="HH1228" s="251"/>
      <c r="HJ1228" s="459"/>
      <c r="HK1228" s="459"/>
      <c r="HL1228" s="459"/>
      <c r="HQ1228" s="459"/>
      <c r="HR1228" s="459"/>
      <c r="HS1228" s="459"/>
      <c r="HT1228" s="459"/>
      <c r="HU1228" s="459"/>
      <c r="HV1228" s="459"/>
      <c r="HW1228" s="459"/>
      <c r="HX1228" s="459"/>
      <c r="HY1228" s="459"/>
      <c r="HZ1228" s="459"/>
      <c r="IA1228" s="459"/>
      <c r="IB1228" s="459"/>
      <c r="IC1228" s="459"/>
      <c r="ID1228" s="459"/>
      <c r="IE1228" s="459"/>
      <c r="IF1228" s="459"/>
      <c r="IG1228" s="459"/>
      <c r="IH1228" s="459"/>
      <c r="II1228" s="459"/>
      <c r="IJ1228" s="459"/>
      <c r="IK1228" s="459"/>
      <c r="IL1228" s="459"/>
      <c r="IM1228" s="459"/>
      <c r="IN1228" s="459"/>
      <c r="IO1228" s="459"/>
      <c r="IP1228" s="459"/>
      <c r="IQ1228" s="459"/>
      <c r="IR1228" s="459"/>
      <c r="IS1228" s="459"/>
      <c r="IT1228" s="459"/>
      <c r="IU1228" s="459"/>
      <c r="IV1228" s="459"/>
      <c r="RS1228" s="252"/>
    </row>
    <row r="1229" spans="1:487" s="461" customFormat="1" ht="18">
      <c r="A1229" s="605" t="s">
        <v>2322</v>
      </c>
      <c r="B1229" s="488"/>
      <c r="C1229" s="488"/>
      <c r="D1229" s="461" t="s">
        <v>132</v>
      </c>
      <c r="E1229" s="461">
        <f t="shared" si="20"/>
        <v>2</v>
      </c>
      <c r="F1229" s="524">
        <f t="shared" si="21"/>
        <v>0</v>
      </c>
      <c r="G1229" s="473"/>
      <c r="H1229" s="473"/>
      <c r="I1229" s="473"/>
      <c r="J1229" s="473"/>
      <c r="K1229" s="473"/>
      <c r="L1229" s="459"/>
      <c r="N1229" s="459"/>
      <c r="R1229" s="251"/>
      <c r="T1229" s="459"/>
      <c r="U1229" s="459"/>
      <c r="V1229" s="459"/>
      <c r="AA1229" s="251"/>
      <c r="AC1229" s="459"/>
      <c r="AD1229" s="459"/>
      <c r="AE1229" s="459"/>
      <c r="AJ1229" s="251"/>
      <c r="AL1229" s="459"/>
      <c r="AM1229" s="459"/>
      <c r="AN1229" s="459"/>
      <c r="AS1229" s="251"/>
      <c r="AU1229" s="459"/>
      <c r="AV1229" s="459"/>
      <c r="AW1229" s="459"/>
      <c r="BB1229" s="251"/>
      <c r="BD1229" s="459"/>
      <c r="BE1229" s="459"/>
      <c r="BF1229" s="459"/>
      <c r="BK1229" s="251"/>
      <c r="BM1229" s="459"/>
      <c r="BN1229" s="459"/>
      <c r="BO1229" s="459"/>
      <c r="BT1229" s="251"/>
      <c r="BV1229" s="459"/>
      <c r="BW1229" s="459"/>
      <c r="BX1229" s="459"/>
      <c r="CC1229" s="251"/>
      <c r="CE1229" s="459"/>
      <c r="CF1229" s="459"/>
      <c r="CG1229" s="459"/>
      <c r="CL1229" s="251"/>
      <c r="CN1229" s="459"/>
      <c r="CO1229" s="459"/>
      <c r="CP1229" s="459"/>
      <c r="CU1229" s="251"/>
      <c r="CW1229" s="459"/>
      <c r="CX1229" s="459"/>
      <c r="CY1229" s="459"/>
      <c r="DD1229" s="251"/>
      <c r="DF1229" s="459"/>
      <c r="DG1229" s="459"/>
      <c r="DH1229" s="459"/>
      <c r="DM1229" s="251"/>
      <c r="DO1229" s="459"/>
      <c r="DP1229" s="459"/>
      <c r="DQ1229" s="459"/>
      <c r="DV1229" s="251"/>
      <c r="DX1229" s="459"/>
      <c r="DY1229" s="459"/>
      <c r="DZ1229" s="459"/>
      <c r="EE1229" s="251"/>
      <c r="EG1229" s="459"/>
      <c r="EH1229" s="459"/>
      <c r="EI1229" s="459"/>
      <c r="EN1229" s="251"/>
      <c r="EP1229" s="459"/>
      <c r="EQ1229" s="459"/>
      <c r="ER1229" s="459"/>
      <c r="EW1229" s="251"/>
      <c r="EY1229" s="459"/>
      <c r="EZ1229" s="459"/>
      <c r="FA1229" s="459"/>
      <c r="FF1229" s="251"/>
      <c r="FH1229" s="459"/>
      <c r="FI1229" s="459"/>
      <c r="FJ1229" s="459"/>
      <c r="FO1229" s="251"/>
      <c r="FQ1229" s="459"/>
      <c r="FR1229" s="459"/>
      <c r="FS1229" s="459"/>
      <c r="FX1229" s="251"/>
      <c r="FZ1229" s="459"/>
      <c r="GA1229" s="459"/>
      <c r="GB1229" s="459"/>
      <c r="GG1229" s="251"/>
      <c r="GI1229" s="459"/>
      <c r="GJ1229" s="459"/>
      <c r="GK1229" s="459"/>
      <c r="GP1229" s="251"/>
      <c r="GR1229" s="459"/>
      <c r="GS1229" s="459"/>
      <c r="GT1229" s="459"/>
      <c r="GY1229" s="251"/>
      <c r="HA1229" s="459"/>
      <c r="HB1229" s="459"/>
      <c r="HC1229" s="459"/>
      <c r="HH1229" s="251"/>
      <c r="HJ1229" s="459"/>
      <c r="HK1229" s="459"/>
      <c r="HL1229" s="459"/>
      <c r="HQ1229" s="459"/>
      <c r="HR1229" s="459"/>
      <c r="HS1229" s="459"/>
      <c r="HT1229" s="459"/>
      <c r="HU1229" s="459"/>
      <c r="HV1229" s="459"/>
      <c r="HW1229" s="459"/>
      <c r="HX1229" s="459"/>
      <c r="HY1229" s="459"/>
      <c r="HZ1229" s="459"/>
      <c r="IA1229" s="459"/>
      <c r="IB1229" s="459"/>
      <c r="IC1229" s="459"/>
      <c r="ID1229" s="459"/>
      <c r="IE1229" s="459"/>
      <c r="IF1229" s="459"/>
      <c r="IG1229" s="459"/>
      <c r="IH1229" s="459"/>
      <c r="II1229" s="459"/>
      <c r="IJ1229" s="459"/>
      <c r="IK1229" s="459"/>
      <c r="IL1229" s="459"/>
      <c r="IM1229" s="459"/>
      <c r="IN1229" s="459"/>
      <c r="IO1229" s="459"/>
      <c r="IP1229" s="459"/>
      <c r="IQ1229" s="459"/>
      <c r="IR1229" s="459"/>
      <c r="IS1229" s="459"/>
      <c r="IT1229" s="459"/>
      <c r="IU1229" s="459"/>
      <c r="IV1229" s="459"/>
      <c r="RS1229" s="252"/>
    </row>
    <row r="1230" spans="1:487" s="461" customFormat="1" ht="18">
      <c r="A1230" s="605" t="s">
        <v>441</v>
      </c>
      <c r="B1230" s="488"/>
      <c r="C1230" s="488"/>
      <c r="D1230" s="461" t="s">
        <v>140</v>
      </c>
      <c r="E1230" s="461">
        <f t="shared" si="20"/>
        <v>11</v>
      </c>
      <c r="F1230" s="524">
        <f t="shared" si="21"/>
        <v>81</v>
      </c>
      <c r="G1230" s="502"/>
      <c r="H1230" s="502"/>
      <c r="I1230" s="473">
        <v>50</v>
      </c>
      <c r="J1230" s="473">
        <v>31</v>
      </c>
      <c r="K1230" s="473"/>
      <c r="M1230" s="459"/>
      <c r="N1230" s="459"/>
      <c r="R1230" s="251"/>
      <c r="T1230" s="459"/>
      <c r="U1230" s="459"/>
      <c r="V1230" s="459"/>
      <c r="AA1230" s="251"/>
      <c r="AC1230" s="459"/>
      <c r="AD1230" s="459"/>
      <c r="AE1230" s="459"/>
      <c r="AJ1230" s="251"/>
      <c r="AL1230" s="459"/>
      <c r="AM1230" s="459"/>
      <c r="AN1230" s="459"/>
      <c r="AS1230" s="251"/>
      <c r="AU1230" s="459"/>
      <c r="AV1230" s="459"/>
      <c r="AW1230" s="459"/>
      <c r="BB1230" s="251"/>
      <c r="BD1230" s="459"/>
      <c r="BE1230" s="459"/>
      <c r="BF1230" s="459"/>
      <c r="BK1230" s="251"/>
      <c r="BM1230" s="459"/>
      <c r="BN1230" s="459"/>
      <c r="BO1230" s="459"/>
      <c r="BT1230" s="251"/>
      <c r="BV1230" s="459"/>
      <c r="BW1230" s="459"/>
      <c r="BX1230" s="459"/>
      <c r="CC1230" s="251"/>
      <c r="CE1230" s="459"/>
      <c r="CF1230" s="459"/>
      <c r="CG1230" s="459"/>
      <c r="CL1230" s="251"/>
      <c r="CN1230" s="459"/>
      <c r="CO1230" s="459"/>
      <c r="CP1230" s="459"/>
      <c r="CU1230" s="251"/>
      <c r="CW1230" s="459"/>
      <c r="CX1230" s="459"/>
      <c r="CY1230" s="459"/>
      <c r="DD1230" s="251"/>
      <c r="DF1230" s="459"/>
      <c r="DG1230" s="459"/>
      <c r="DH1230" s="459"/>
      <c r="DM1230" s="251"/>
      <c r="DO1230" s="459"/>
      <c r="DP1230" s="459"/>
      <c r="DQ1230" s="459"/>
      <c r="DV1230" s="251"/>
      <c r="DX1230" s="459"/>
      <c r="DY1230" s="459"/>
      <c r="DZ1230" s="459"/>
      <c r="EE1230" s="251"/>
      <c r="EG1230" s="459"/>
      <c r="EH1230" s="459"/>
      <c r="EI1230" s="459"/>
      <c r="EN1230" s="251"/>
      <c r="EP1230" s="459"/>
      <c r="EQ1230" s="459"/>
      <c r="ER1230" s="459"/>
      <c r="EW1230" s="251"/>
      <c r="EY1230" s="459"/>
      <c r="EZ1230" s="459"/>
      <c r="FA1230" s="459"/>
      <c r="FF1230" s="251"/>
      <c r="FH1230" s="459"/>
      <c r="FI1230" s="459"/>
      <c r="FJ1230" s="459"/>
      <c r="FO1230" s="251"/>
      <c r="FQ1230" s="459"/>
      <c r="FR1230" s="459"/>
      <c r="FS1230" s="459"/>
      <c r="FX1230" s="251"/>
      <c r="FZ1230" s="459"/>
      <c r="GA1230" s="459"/>
      <c r="GB1230" s="459"/>
      <c r="GG1230" s="251"/>
      <c r="GI1230" s="459"/>
      <c r="GJ1230" s="459"/>
      <c r="GK1230" s="459"/>
      <c r="GP1230" s="251"/>
      <c r="GR1230" s="459"/>
      <c r="GS1230" s="459"/>
      <c r="GT1230" s="459"/>
      <c r="GY1230" s="251"/>
      <c r="HA1230" s="459"/>
      <c r="HB1230" s="459"/>
      <c r="HC1230" s="459"/>
      <c r="HH1230" s="251"/>
      <c r="HJ1230" s="459"/>
      <c r="HK1230" s="459"/>
      <c r="HL1230" s="459"/>
      <c r="HQ1230" s="459"/>
      <c r="HR1230" s="459"/>
      <c r="HS1230" s="459"/>
      <c r="HT1230" s="459"/>
      <c r="HU1230" s="459"/>
      <c r="HV1230" s="459"/>
      <c r="HW1230" s="459"/>
      <c r="HX1230" s="459"/>
      <c r="HY1230" s="459"/>
      <c r="HZ1230" s="459"/>
      <c r="IA1230" s="459"/>
      <c r="IB1230" s="459"/>
      <c r="IC1230" s="459"/>
      <c r="ID1230" s="459"/>
      <c r="IE1230" s="459"/>
      <c r="IF1230" s="459"/>
      <c r="IG1230" s="459"/>
      <c r="IH1230" s="459"/>
      <c r="II1230" s="459"/>
      <c r="IJ1230" s="459"/>
      <c r="IK1230" s="459"/>
      <c r="IL1230" s="459"/>
      <c r="IM1230" s="459"/>
      <c r="IN1230" s="459"/>
      <c r="IO1230" s="459"/>
      <c r="IP1230" s="459"/>
      <c r="IQ1230" s="459"/>
      <c r="IR1230" s="459"/>
      <c r="IS1230" s="459"/>
      <c r="IT1230" s="459"/>
      <c r="IU1230" s="459"/>
      <c r="IV1230" s="459"/>
      <c r="RS1230" s="252"/>
    </row>
    <row r="1231" spans="1:487" s="461" customFormat="1" ht="18">
      <c r="A1231" s="605" t="s">
        <v>1072</v>
      </c>
      <c r="B1231" s="459"/>
      <c r="C1231" s="488"/>
      <c r="D1231" s="606" t="s">
        <v>129</v>
      </c>
      <c r="E1231" s="461">
        <f t="shared" si="20"/>
        <v>1</v>
      </c>
      <c r="F1231" s="524">
        <f t="shared" si="21"/>
        <v>0</v>
      </c>
      <c r="G1231" s="509"/>
      <c r="H1231" s="509"/>
      <c r="I1231" s="509"/>
      <c r="J1231" s="509"/>
      <c r="K1231" s="509"/>
      <c r="M1231" s="459"/>
      <c r="N1231" s="459"/>
      <c r="R1231" s="251"/>
      <c r="T1231" s="459"/>
      <c r="U1231" s="459"/>
      <c r="V1231" s="459"/>
      <c r="AA1231" s="251"/>
      <c r="AC1231" s="459"/>
      <c r="AD1231" s="459"/>
      <c r="AE1231" s="459"/>
      <c r="AJ1231" s="251"/>
      <c r="AL1231" s="459"/>
      <c r="AM1231" s="459"/>
      <c r="AN1231" s="459"/>
      <c r="AS1231" s="251"/>
      <c r="AU1231" s="459"/>
      <c r="AV1231" s="459"/>
      <c r="AW1231" s="459"/>
      <c r="BB1231" s="251"/>
      <c r="BD1231" s="459"/>
      <c r="BE1231" s="459"/>
      <c r="BF1231" s="459"/>
      <c r="BK1231" s="251"/>
      <c r="BM1231" s="459"/>
      <c r="BN1231" s="459"/>
      <c r="BO1231" s="459"/>
      <c r="BT1231" s="251"/>
      <c r="BV1231" s="459"/>
      <c r="BW1231" s="459"/>
      <c r="BX1231" s="459"/>
      <c r="CC1231" s="251"/>
      <c r="CE1231" s="459"/>
      <c r="CF1231" s="459"/>
      <c r="CG1231" s="459"/>
      <c r="CL1231" s="251"/>
      <c r="CN1231" s="459"/>
      <c r="CO1231" s="459"/>
      <c r="CP1231" s="459"/>
      <c r="CU1231" s="251"/>
      <c r="CW1231" s="459"/>
      <c r="CX1231" s="459"/>
      <c r="CY1231" s="459"/>
      <c r="DD1231" s="251"/>
      <c r="DF1231" s="459"/>
      <c r="DG1231" s="459"/>
      <c r="DH1231" s="459"/>
      <c r="DM1231" s="251"/>
      <c r="DO1231" s="459"/>
      <c r="DP1231" s="459"/>
      <c r="DQ1231" s="459"/>
      <c r="DV1231" s="251"/>
      <c r="DX1231" s="459"/>
      <c r="DY1231" s="459"/>
      <c r="DZ1231" s="459"/>
      <c r="EE1231" s="251"/>
      <c r="EG1231" s="459"/>
      <c r="EH1231" s="459"/>
      <c r="EI1231" s="459"/>
      <c r="EN1231" s="251"/>
      <c r="EP1231" s="459"/>
      <c r="EQ1231" s="459"/>
      <c r="ER1231" s="459"/>
      <c r="EW1231" s="251"/>
      <c r="EY1231" s="459"/>
      <c r="EZ1231" s="459"/>
      <c r="FA1231" s="459"/>
      <c r="FF1231" s="251"/>
      <c r="FH1231" s="459"/>
      <c r="FI1231" s="459"/>
      <c r="FJ1231" s="459"/>
      <c r="FO1231" s="251"/>
      <c r="FQ1231" s="459"/>
      <c r="FR1231" s="459"/>
      <c r="FS1231" s="459"/>
      <c r="FX1231" s="251"/>
      <c r="FZ1231" s="459"/>
      <c r="GA1231" s="459"/>
      <c r="GB1231" s="459"/>
      <c r="GG1231" s="251"/>
      <c r="GI1231" s="459"/>
      <c r="GJ1231" s="459"/>
      <c r="GK1231" s="459"/>
      <c r="GP1231" s="251"/>
      <c r="GR1231" s="459"/>
      <c r="GS1231" s="459"/>
      <c r="GT1231" s="459"/>
      <c r="GY1231" s="251"/>
      <c r="HA1231" s="459"/>
      <c r="HB1231" s="459"/>
      <c r="HC1231" s="459"/>
      <c r="HH1231" s="251"/>
      <c r="HJ1231" s="459"/>
      <c r="HK1231" s="459"/>
      <c r="HL1231" s="459"/>
      <c r="HQ1231" s="459"/>
      <c r="HR1231" s="459"/>
      <c r="HS1231" s="459"/>
      <c r="HT1231" s="459"/>
      <c r="HU1231" s="459"/>
      <c r="HV1231" s="459"/>
      <c r="HW1231" s="459"/>
      <c r="HX1231" s="459"/>
      <c r="HY1231" s="459"/>
      <c r="HZ1231" s="459"/>
      <c r="IA1231" s="459"/>
      <c r="IB1231" s="459"/>
      <c r="IC1231" s="459"/>
      <c r="ID1231" s="459"/>
      <c r="IE1231" s="459"/>
      <c r="IF1231" s="459"/>
      <c r="IG1231" s="459"/>
      <c r="IH1231" s="459"/>
      <c r="II1231" s="459"/>
      <c r="IJ1231" s="459"/>
      <c r="IK1231" s="459"/>
      <c r="IL1231" s="459"/>
      <c r="IM1231" s="459"/>
      <c r="IN1231" s="459"/>
      <c r="IO1231" s="459"/>
      <c r="IP1231" s="459"/>
      <c r="IQ1231" s="459"/>
      <c r="IR1231" s="459"/>
      <c r="IS1231" s="459"/>
      <c r="IT1231" s="459"/>
      <c r="IU1231" s="459"/>
      <c r="IV1231" s="459"/>
      <c r="RS1231" s="252"/>
    </row>
    <row r="1232" spans="1:487" s="461" customFormat="1" ht="18">
      <c r="A1232" s="605" t="s">
        <v>1938</v>
      </c>
      <c r="B1232" s="459"/>
      <c r="C1232" s="488"/>
      <c r="D1232" s="606" t="s">
        <v>129</v>
      </c>
      <c r="E1232" s="461">
        <f t="shared" si="20"/>
        <v>0</v>
      </c>
      <c r="F1232" s="524">
        <f t="shared" si="21"/>
        <v>0</v>
      </c>
      <c r="G1232" s="509"/>
      <c r="H1232" s="509"/>
      <c r="I1232" s="509"/>
      <c r="J1232" s="509"/>
      <c r="K1232" s="509"/>
      <c r="M1232" s="459"/>
      <c r="N1232" s="459"/>
      <c r="R1232" s="251"/>
      <c r="T1232" s="459"/>
      <c r="U1232" s="459"/>
      <c r="V1232" s="459"/>
      <c r="AA1232" s="251"/>
      <c r="AC1232" s="459"/>
      <c r="AD1232" s="459"/>
      <c r="AE1232" s="459"/>
      <c r="AJ1232" s="251"/>
      <c r="AL1232" s="459"/>
      <c r="AM1232" s="459"/>
      <c r="AN1232" s="459"/>
      <c r="AS1232" s="251"/>
      <c r="AU1232" s="459"/>
      <c r="AV1232" s="459"/>
      <c r="AW1232" s="459"/>
      <c r="BB1232" s="251"/>
      <c r="BD1232" s="459"/>
      <c r="BE1232" s="459"/>
      <c r="BF1232" s="459"/>
      <c r="BK1232" s="251"/>
      <c r="BM1232" s="459"/>
      <c r="BN1232" s="459"/>
      <c r="BO1232" s="459"/>
      <c r="BT1232" s="251"/>
      <c r="BV1232" s="459"/>
      <c r="BW1232" s="459"/>
      <c r="BX1232" s="459"/>
      <c r="CC1232" s="251"/>
      <c r="CE1232" s="459"/>
      <c r="CF1232" s="459"/>
      <c r="CG1232" s="459"/>
      <c r="CL1232" s="251"/>
      <c r="CN1232" s="459"/>
      <c r="CO1232" s="459"/>
      <c r="CP1232" s="459"/>
      <c r="CU1232" s="251"/>
      <c r="CW1232" s="459"/>
      <c r="CX1232" s="459"/>
      <c r="CY1232" s="459"/>
      <c r="DD1232" s="251"/>
      <c r="DF1232" s="459"/>
      <c r="DG1232" s="459"/>
      <c r="DH1232" s="459"/>
      <c r="DM1232" s="251"/>
      <c r="DO1232" s="459"/>
      <c r="DP1232" s="459"/>
      <c r="DQ1232" s="459"/>
      <c r="DV1232" s="251"/>
      <c r="DX1232" s="459"/>
      <c r="DY1232" s="459"/>
      <c r="DZ1232" s="459"/>
      <c r="EE1232" s="251"/>
      <c r="EG1232" s="459"/>
      <c r="EH1232" s="459"/>
      <c r="EI1232" s="459"/>
      <c r="EN1232" s="251"/>
      <c r="EP1232" s="459"/>
      <c r="EQ1232" s="459"/>
      <c r="ER1232" s="459"/>
      <c r="EW1232" s="251"/>
      <c r="EY1232" s="459"/>
      <c r="EZ1232" s="459"/>
      <c r="FA1232" s="459"/>
      <c r="FF1232" s="251"/>
      <c r="FH1232" s="459"/>
      <c r="FI1232" s="459"/>
      <c r="FJ1232" s="459"/>
      <c r="FO1232" s="251"/>
      <c r="FQ1232" s="459"/>
      <c r="FR1232" s="459"/>
      <c r="FS1232" s="459"/>
      <c r="FX1232" s="251"/>
      <c r="FZ1232" s="459"/>
      <c r="GA1232" s="459"/>
      <c r="GB1232" s="459"/>
      <c r="GG1232" s="251"/>
      <c r="GI1232" s="459"/>
      <c r="GJ1232" s="459"/>
      <c r="GK1232" s="459"/>
      <c r="GP1232" s="251"/>
      <c r="GR1232" s="459"/>
      <c r="GS1232" s="459"/>
      <c r="GT1232" s="459"/>
      <c r="GY1232" s="251"/>
      <c r="HA1232" s="459"/>
      <c r="HB1232" s="459"/>
      <c r="HC1232" s="459"/>
      <c r="HH1232" s="251"/>
      <c r="HJ1232" s="459"/>
      <c r="HK1232" s="459"/>
      <c r="HL1232" s="459"/>
      <c r="HQ1232" s="459"/>
      <c r="HR1232" s="459"/>
      <c r="HS1232" s="459"/>
      <c r="HT1232" s="459"/>
      <c r="HU1232" s="459"/>
      <c r="HV1232" s="459"/>
      <c r="HW1232" s="459"/>
      <c r="HX1232" s="459"/>
      <c r="HY1232" s="459"/>
      <c r="HZ1232" s="459"/>
      <c r="IA1232" s="459"/>
      <c r="IB1232" s="459"/>
      <c r="IC1232" s="459"/>
      <c r="ID1232" s="459"/>
      <c r="IE1232" s="459"/>
      <c r="IF1232" s="459"/>
      <c r="IG1232" s="459"/>
      <c r="IH1232" s="459"/>
      <c r="II1232" s="459"/>
      <c r="IJ1232" s="459"/>
      <c r="IK1232" s="459"/>
      <c r="IL1232" s="459"/>
      <c r="IM1232" s="459"/>
      <c r="IN1232" s="459"/>
      <c r="IO1232" s="459"/>
      <c r="IP1232" s="459"/>
      <c r="IQ1232" s="459"/>
      <c r="IR1232" s="459"/>
      <c r="IS1232" s="459"/>
      <c r="IT1232" s="459"/>
      <c r="IU1232" s="459"/>
      <c r="IV1232" s="459"/>
      <c r="RS1232" s="252"/>
    </row>
    <row r="1233" spans="1:487" s="461" customFormat="1" ht="18">
      <c r="A1233" s="605" t="s">
        <v>1453</v>
      </c>
      <c r="B1233" s="459"/>
      <c r="C1233" s="488"/>
      <c r="D1233" s="606" t="s">
        <v>129</v>
      </c>
      <c r="E1233" s="461">
        <f t="shared" si="20"/>
        <v>1</v>
      </c>
      <c r="F1233" s="524">
        <f t="shared" si="21"/>
        <v>0</v>
      </c>
      <c r="G1233" s="509"/>
      <c r="H1233" s="509"/>
      <c r="I1233" s="509"/>
      <c r="J1233" s="509"/>
      <c r="K1233" s="509"/>
      <c r="M1233" s="459"/>
      <c r="N1233" s="459"/>
      <c r="R1233" s="251"/>
      <c r="T1233" s="459"/>
      <c r="U1233" s="459"/>
      <c r="V1233" s="459"/>
      <c r="AA1233" s="251"/>
      <c r="AC1233" s="459"/>
      <c r="AD1233" s="459"/>
      <c r="AE1233" s="459"/>
      <c r="AJ1233" s="251"/>
      <c r="AL1233" s="459"/>
      <c r="AM1233" s="459"/>
      <c r="AN1233" s="459"/>
      <c r="AS1233" s="251"/>
      <c r="AU1233" s="459"/>
      <c r="AV1233" s="459"/>
      <c r="AW1233" s="459"/>
      <c r="BB1233" s="251"/>
      <c r="BD1233" s="459"/>
      <c r="BE1233" s="459"/>
      <c r="BF1233" s="459"/>
      <c r="BK1233" s="251"/>
      <c r="BM1233" s="459"/>
      <c r="BN1233" s="459"/>
      <c r="BO1233" s="459"/>
      <c r="BT1233" s="251"/>
      <c r="BV1233" s="459"/>
      <c r="BW1233" s="459"/>
      <c r="BX1233" s="459"/>
      <c r="CC1233" s="251"/>
      <c r="CE1233" s="459"/>
      <c r="CF1233" s="459"/>
      <c r="CG1233" s="459"/>
      <c r="CL1233" s="251"/>
      <c r="CN1233" s="459"/>
      <c r="CO1233" s="459"/>
      <c r="CP1233" s="459"/>
      <c r="CU1233" s="251"/>
      <c r="CW1233" s="459"/>
      <c r="CX1233" s="459"/>
      <c r="CY1233" s="459"/>
      <c r="DD1233" s="251"/>
      <c r="DF1233" s="459"/>
      <c r="DG1233" s="459"/>
      <c r="DH1233" s="459"/>
      <c r="DM1233" s="251"/>
      <c r="DO1233" s="459"/>
      <c r="DP1233" s="459"/>
      <c r="DQ1233" s="459"/>
      <c r="DV1233" s="251"/>
      <c r="DX1233" s="459"/>
      <c r="DY1233" s="459"/>
      <c r="DZ1233" s="459"/>
      <c r="EE1233" s="251"/>
      <c r="EG1233" s="459"/>
      <c r="EH1233" s="459"/>
      <c r="EI1233" s="459"/>
      <c r="EN1233" s="251"/>
      <c r="EP1233" s="459"/>
      <c r="EQ1233" s="459"/>
      <c r="ER1233" s="459"/>
      <c r="EW1233" s="251"/>
      <c r="EY1233" s="459"/>
      <c r="EZ1233" s="459"/>
      <c r="FA1233" s="459"/>
      <c r="FF1233" s="251"/>
      <c r="FH1233" s="459"/>
      <c r="FI1233" s="459"/>
      <c r="FJ1233" s="459"/>
      <c r="FO1233" s="251"/>
      <c r="FQ1233" s="459"/>
      <c r="FR1233" s="459"/>
      <c r="FS1233" s="459"/>
      <c r="FX1233" s="251"/>
      <c r="FZ1233" s="459"/>
      <c r="GA1233" s="459"/>
      <c r="GB1233" s="459"/>
      <c r="GG1233" s="251"/>
      <c r="GI1233" s="459"/>
      <c r="GJ1233" s="459"/>
      <c r="GK1233" s="459"/>
      <c r="GP1233" s="251"/>
      <c r="GR1233" s="459"/>
      <c r="GS1233" s="459"/>
      <c r="GT1233" s="459"/>
      <c r="GY1233" s="251"/>
      <c r="HA1233" s="459"/>
      <c r="HB1233" s="459"/>
      <c r="HC1233" s="459"/>
      <c r="HH1233" s="251"/>
      <c r="HJ1233" s="459"/>
      <c r="HK1233" s="459"/>
      <c r="HL1233" s="459"/>
      <c r="HQ1233" s="459"/>
      <c r="HR1233" s="459"/>
      <c r="HS1233" s="459"/>
      <c r="HT1233" s="459"/>
      <c r="HU1233" s="459"/>
      <c r="HV1233" s="459"/>
      <c r="HW1233" s="459"/>
      <c r="HX1233" s="459"/>
      <c r="HY1233" s="459"/>
      <c r="HZ1233" s="459"/>
      <c r="IA1233" s="459"/>
      <c r="IB1233" s="459"/>
      <c r="IC1233" s="459"/>
      <c r="ID1233" s="459"/>
      <c r="IE1233" s="459"/>
      <c r="IF1233" s="459"/>
      <c r="IG1233" s="459"/>
      <c r="IH1233" s="459"/>
      <c r="II1233" s="459"/>
      <c r="IJ1233" s="459"/>
      <c r="IK1233" s="459"/>
      <c r="IL1233" s="459"/>
      <c r="IM1233" s="459"/>
      <c r="IN1233" s="459"/>
      <c r="IO1233" s="459"/>
      <c r="IP1233" s="459"/>
      <c r="IQ1233" s="459"/>
      <c r="IR1233" s="459"/>
      <c r="IS1233" s="459"/>
      <c r="IT1233" s="459"/>
      <c r="IU1233" s="459"/>
      <c r="IV1233" s="459"/>
      <c r="RS1233" s="252"/>
    </row>
    <row r="1234" spans="1:487" s="461" customFormat="1" ht="18">
      <c r="A1234" s="605" t="s">
        <v>679</v>
      </c>
      <c r="B1234" s="488"/>
      <c r="C1234" s="488"/>
      <c r="D1234" s="461" t="s">
        <v>132</v>
      </c>
      <c r="E1234" s="461">
        <f t="shared" si="20"/>
        <v>5</v>
      </c>
      <c r="F1234" s="524">
        <f t="shared" si="21"/>
        <v>0</v>
      </c>
      <c r="G1234" s="473"/>
      <c r="H1234" s="473"/>
      <c r="I1234" s="473"/>
      <c r="J1234" s="473"/>
      <c r="K1234" s="473"/>
      <c r="M1234" s="459"/>
      <c r="N1234" s="459"/>
      <c r="R1234" s="251"/>
      <c r="T1234" s="459"/>
      <c r="U1234" s="459"/>
      <c r="V1234" s="459"/>
      <c r="AA1234" s="251"/>
      <c r="AC1234" s="459"/>
      <c r="AD1234" s="459"/>
      <c r="AE1234" s="459"/>
      <c r="AJ1234" s="251"/>
      <c r="AL1234" s="459"/>
      <c r="AM1234" s="459"/>
      <c r="AN1234" s="459"/>
      <c r="AS1234" s="251"/>
      <c r="AU1234" s="459"/>
      <c r="AV1234" s="459"/>
      <c r="AW1234" s="459"/>
      <c r="BB1234" s="251"/>
      <c r="BD1234" s="459"/>
      <c r="BE1234" s="459"/>
      <c r="BF1234" s="459"/>
      <c r="BK1234" s="251"/>
      <c r="BM1234" s="459"/>
      <c r="BN1234" s="459"/>
      <c r="BO1234" s="459"/>
      <c r="BT1234" s="251"/>
      <c r="BV1234" s="459"/>
      <c r="BW1234" s="459"/>
      <c r="BX1234" s="459"/>
      <c r="CC1234" s="251"/>
      <c r="CE1234" s="459"/>
      <c r="CF1234" s="459"/>
      <c r="CG1234" s="459"/>
      <c r="CL1234" s="251"/>
      <c r="CN1234" s="459"/>
      <c r="CO1234" s="459"/>
      <c r="CP1234" s="459"/>
      <c r="CU1234" s="251"/>
      <c r="CW1234" s="459"/>
      <c r="CX1234" s="459"/>
      <c r="CY1234" s="459"/>
      <c r="DD1234" s="251"/>
      <c r="DF1234" s="459"/>
      <c r="DG1234" s="459"/>
      <c r="DH1234" s="459"/>
      <c r="DM1234" s="251"/>
      <c r="DO1234" s="459"/>
      <c r="DP1234" s="459"/>
      <c r="DQ1234" s="459"/>
      <c r="DV1234" s="251"/>
      <c r="DX1234" s="459"/>
      <c r="DY1234" s="459"/>
      <c r="DZ1234" s="459"/>
      <c r="EE1234" s="251"/>
      <c r="EG1234" s="459"/>
      <c r="EH1234" s="459"/>
      <c r="EI1234" s="459"/>
      <c r="EN1234" s="251"/>
      <c r="EP1234" s="459"/>
      <c r="EQ1234" s="459"/>
      <c r="ER1234" s="459"/>
      <c r="EW1234" s="251"/>
      <c r="EY1234" s="459"/>
      <c r="EZ1234" s="459"/>
      <c r="FA1234" s="459"/>
      <c r="FF1234" s="251"/>
      <c r="FH1234" s="459"/>
      <c r="FI1234" s="459"/>
      <c r="FJ1234" s="459"/>
      <c r="FO1234" s="251"/>
      <c r="FQ1234" s="459"/>
      <c r="FR1234" s="459"/>
      <c r="FS1234" s="459"/>
      <c r="FX1234" s="251"/>
      <c r="FZ1234" s="459"/>
      <c r="GA1234" s="459"/>
      <c r="GB1234" s="459"/>
      <c r="GG1234" s="251"/>
      <c r="GI1234" s="459"/>
      <c r="GJ1234" s="459"/>
      <c r="GK1234" s="459"/>
      <c r="GP1234" s="251"/>
      <c r="GR1234" s="459"/>
      <c r="GS1234" s="459"/>
      <c r="GT1234" s="459"/>
      <c r="GY1234" s="251"/>
      <c r="HA1234" s="459"/>
      <c r="HB1234" s="459"/>
      <c r="HC1234" s="459"/>
      <c r="HH1234" s="251"/>
      <c r="HJ1234" s="459"/>
      <c r="HK1234" s="459"/>
      <c r="HL1234" s="459"/>
      <c r="HQ1234" s="459"/>
      <c r="HR1234" s="459"/>
      <c r="HS1234" s="459"/>
      <c r="HT1234" s="459"/>
      <c r="HU1234" s="459"/>
      <c r="HV1234" s="459"/>
      <c r="HW1234" s="459"/>
      <c r="HX1234" s="459"/>
      <c r="HY1234" s="459"/>
      <c r="HZ1234" s="459"/>
      <c r="IA1234" s="459"/>
      <c r="IB1234" s="459"/>
      <c r="IC1234" s="459"/>
      <c r="ID1234" s="459"/>
      <c r="IE1234" s="459"/>
      <c r="IF1234" s="459"/>
      <c r="IG1234" s="459"/>
      <c r="IH1234" s="459"/>
      <c r="II1234" s="459"/>
      <c r="IJ1234" s="459"/>
      <c r="IK1234" s="459"/>
      <c r="IL1234" s="459"/>
      <c r="IM1234" s="459"/>
      <c r="IN1234" s="459"/>
      <c r="IO1234" s="459"/>
      <c r="IP1234" s="459"/>
      <c r="IQ1234" s="459"/>
      <c r="IR1234" s="459"/>
      <c r="IS1234" s="459"/>
      <c r="IT1234" s="459"/>
      <c r="IU1234" s="459"/>
      <c r="IV1234" s="459"/>
      <c r="RS1234" s="252"/>
    </row>
    <row r="1235" spans="1:487" s="461" customFormat="1" ht="18">
      <c r="A1235" s="605" t="s">
        <v>795</v>
      </c>
      <c r="B1235" s="459"/>
      <c r="C1235" s="488"/>
      <c r="D1235" s="606" t="s">
        <v>129</v>
      </c>
      <c r="E1235" s="461">
        <f t="shared" si="20"/>
        <v>0</v>
      </c>
      <c r="F1235" s="524">
        <f t="shared" si="21"/>
        <v>6</v>
      </c>
      <c r="G1235" s="509"/>
      <c r="H1235" s="509"/>
      <c r="I1235" s="509"/>
      <c r="J1235" s="509">
        <v>6</v>
      </c>
      <c r="K1235" s="509"/>
      <c r="L1235" s="459"/>
      <c r="N1235" s="459"/>
      <c r="R1235" s="251"/>
      <c r="T1235" s="459"/>
      <c r="U1235" s="459"/>
      <c r="V1235" s="459"/>
      <c r="AA1235" s="251"/>
      <c r="AC1235" s="459"/>
      <c r="AD1235" s="459"/>
      <c r="AE1235" s="459"/>
      <c r="AJ1235" s="251"/>
      <c r="AL1235" s="459"/>
      <c r="AM1235" s="459"/>
      <c r="AN1235" s="459"/>
      <c r="AS1235" s="251"/>
      <c r="AU1235" s="459"/>
      <c r="AV1235" s="459"/>
      <c r="AW1235" s="459"/>
      <c r="BB1235" s="251"/>
      <c r="BD1235" s="459"/>
      <c r="BE1235" s="459"/>
      <c r="BF1235" s="459"/>
      <c r="BK1235" s="251"/>
      <c r="BM1235" s="459"/>
      <c r="BN1235" s="459"/>
      <c r="BO1235" s="459"/>
      <c r="BT1235" s="251"/>
      <c r="BV1235" s="459"/>
      <c r="BW1235" s="459"/>
      <c r="BX1235" s="459"/>
      <c r="CC1235" s="251"/>
      <c r="CE1235" s="459"/>
      <c r="CF1235" s="459"/>
      <c r="CG1235" s="459"/>
      <c r="CL1235" s="251"/>
      <c r="CN1235" s="459"/>
      <c r="CO1235" s="459"/>
      <c r="CP1235" s="459"/>
      <c r="CU1235" s="251"/>
      <c r="CW1235" s="459"/>
      <c r="CX1235" s="459"/>
      <c r="CY1235" s="459"/>
      <c r="DD1235" s="251"/>
      <c r="DF1235" s="459"/>
      <c r="DG1235" s="459"/>
      <c r="DH1235" s="459"/>
      <c r="DM1235" s="251"/>
      <c r="DO1235" s="459"/>
      <c r="DP1235" s="459"/>
      <c r="DQ1235" s="459"/>
      <c r="DV1235" s="251"/>
      <c r="DX1235" s="459"/>
      <c r="DY1235" s="459"/>
      <c r="DZ1235" s="459"/>
      <c r="EE1235" s="251"/>
      <c r="EG1235" s="459"/>
      <c r="EH1235" s="459"/>
      <c r="EI1235" s="459"/>
      <c r="EN1235" s="251"/>
      <c r="EP1235" s="459"/>
      <c r="EQ1235" s="459"/>
      <c r="ER1235" s="459"/>
      <c r="EW1235" s="251"/>
      <c r="EY1235" s="459"/>
      <c r="EZ1235" s="459"/>
      <c r="FA1235" s="459"/>
      <c r="FF1235" s="251"/>
      <c r="FH1235" s="459"/>
      <c r="FI1235" s="459"/>
      <c r="FJ1235" s="459"/>
      <c r="FO1235" s="251"/>
      <c r="FQ1235" s="459"/>
      <c r="FR1235" s="459"/>
      <c r="FS1235" s="459"/>
      <c r="FX1235" s="251"/>
      <c r="FZ1235" s="459"/>
      <c r="GA1235" s="459"/>
      <c r="GB1235" s="459"/>
      <c r="GG1235" s="251"/>
      <c r="GI1235" s="459"/>
      <c r="GJ1235" s="459"/>
      <c r="GK1235" s="459"/>
      <c r="GP1235" s="251"/>
      <c r="GR1235" s="459"/>
      <c r="GS1235" s="459"/>
      <c r="GT1235" s="459"/>
      <c r="GY1235" s="251"/>
      <c r="HA1235" s="459"/>
      <c r="HB1235" s="459"/>
      <c r="HC1235" s="459"/>
      <c r="HH1235" s="251"/>
      <c r="HJ1235" s="459"/>
      <c r="HK1235" s="459"/>
      <c r="HL1235" s="459"/>
      <c r="HQ1235" s="459"/>
      <c r="HR1235" s="459"/>
      <c r="HS1235" s="459"/>
      <c r="HT1235" s="459"/>
      <c r="HU1235" s="459"/>
      <c r="HV1235" s="459"/>
      <c r="HW1235" s="459"/>
      <c r="HX1235" s="459"/>
      <c r="HY1235" s="459"/>
      <c r="HZ1235" s="459"/>
      <c r="IA1235" s="459"/>
      <c r="IB1235" s="459"/>
      <c r="IC1235" s="459"/>
      <c r="ID1235" s="459"/>
      <c r="IE1235" s="459"/>
      <c r="IF1235" s="459"/>
      <c r="IG1235" s="459"/>
      <c r="IH1235" s="459"/>
      <c r="II1235" s="459"/>
      <c r="IJ1235" s="459"/>
      <c r="IK1235" s="459"/>
      <c r="IL1235" s="459"/>
      <c r="IM1235" s="459"/>
      <c r="IN1235" s="459"/>
      <c r="IO1235" s="459"/>
      <c r="IP1235" s="459"/>
      <c r="IQ1235" s="459"/>
      <c r="IR1235" s="459"/>
      <c r="IS1235" s="459"/>
      <c r="IT1235" s="459"/>
      <c r="IU1235" s="459"/>
      <c r="IV1235" s="459"/>
      <c r="RS1235" s="252"/>
    </row>
    <row r="1236" spans="1:487" s="461" customFormat="1" ht="18">
      <c r="A1236" s="605" t="s">
        <v>2004</v>
      </c>
      <c r="B1236" s="459"/>
      <c r="C1236" s="488"/>
      <c r="D1236" s="606" t="s">
        <v>129</v>
      </c>
      <c r="E1236" s="461">
        <f t="shared" si="20"/>
        <v>0</v>
      </c>
      <c r="F1236" s="524">
        <f t="shared" si="21"/>
        <v>0</v>
      </c>
      <c r="G1236" s="509"/>
      <c r="H1236" s="509"/>
      <c r="I1236" s="509"/>
      <c r="J1236" s="509"/>
      <c r="K1236" s="509"/>
      <c r="L1236" s="459"/>
      <c r="M1236" s="459"/>
      <c r="N1236" s="459"/>
      <c r="R1236" s="251"/>
      <c r="T1236" s="459"/>
      <c r="U1236" s="459"/>
      <c r="V1236" s="459"/>
      <c r="AA1236" s="251"/>
      <c r="AC1236" s="459"/>
      <c r="AD1236" s="459"/>
      <c r="AE1236" s="459"/>
      <c r="AJ1236" s="251"/>
      <c r="AL1236" s="459"/>
      <c r="AM1236" s="459"/>
      <c r="AN1236" s="459"/>
      <c r="AS1236" s="251"/>
      <c r="AU1236" s="459"/>
      <c r="AV1236" s="459"/>
      <c r="AW1236" s="459"/>
      <c r="BB1236" s="251"/>
      <c r="BD1236" s="459"/>
      <c r="BE1236" s="459"/>
      <c r="BF1236" s="459"/>
      <c r="BK1236" s="251"/>
      <c r="BM1236" s="459"/>
      <c r="BN1236" s="459"/>
      <c r="BO1236" s="459"/>
      <c r="BT1236" s="251"/>
      <c r="BV1236" s="459"/>
      <c r="BW1236" s="459"/>
      <c r="BX1236" s="459"/>
      <c r="CC1236" s="251"/>
      <c r="CE1236" s="459"/>
      <c r="CF1236" s="459"/>
      <c r="CG1236" s="459"/>
      <c r="CL1236" s="251"/>
      <c r="CN1236" s="459"/>
      <c r="CO1236" s="459"/>
      <c r="CP1236" s="459"/>
      <c r="CU1236" s="251"/>
      <c r="CW1236" s="459"/>
      <c r="CX1236" s="459"/>
      <c r="CY1236" s="459"/>
      <c r="DD1236" s="251"/>
      <c r="DF1236" s="459"/>
      <c r="DG1236" s="459"/>
      <c r="DH1236" s="459"/>
      <c r="DM1236" s="251"/>
      <c r="DO1236" s="459"/>
      <c r="DP1236" s="459"/>
      <c r="DQ1236" s="459"/>
      <c r="DV1236" s="251"/>
      <c r="DX1236" s="459"/>
      <c r="DY1236" s="459"/>
      <c r="DZ1236" s="459"/>
      <c r="EE1236" s="251"/>
      <c r="EG1236" s="459"/>
      <c r="EH1236" s="459"/>
      <c r="EI1236" s="459"/>
      <c r="EN1236" s="251"/>
      <c r="EP1236" s="459"/>
      <c r="EQ1236" s="459"/>
      <c r="ER1236" s="459"/>
      <c r="EW1236" s="251"/>
      <c r="EY1236" s="459"/>
      <c r="EZ1236" s="459"/>
      <c r="FA1236" s="459"/>
      <c r="FF1236" s="251"/>
      <c r="FH1236" s="459"/>
      <c r="FI1236" s="459"/>
      <c r="FJ1236" s="459"/>
      <c r="FO1236" s="251"/>
      <c r="FQ1236" s="459"/>
      <c r="FR1236" s="459"/>
      <c r="FS1236" s="459"/>
      <c r="FX1236" s="251"/>
      <c r="FZ1236" s="459"/>
      <c r="GA1236" s="459"/>
      <c r="GB1236" s="459"/>
      <c r="GG1236" s="251"/>
      <c r="GI1236" s="459"/>
      <c r="GJ1236" s="459"/>
      <c r="GK1236" s="459"/>
      <c r="GP1236" s="251"/>
      <c r="GR1236" s="459"/>
      <c r="GS1236" s="459"/>
      <c r="GT1236" s="459"/>
      <c r="GY1236" s="251"/>
      <c r="HA1236" s="459"/>
      <c r="HB1236" s="459"/>
      <c r="HC1236" s="459"/>
      <c r="HH1236" s="251"/>
      <c r="HJ1236" s="459"/>
      <c r="HK1236" s="459"/>
      <c r="HL1236" s="459"/>
      <c r="HQ1236" s="459"/>
      <c r="HR1236" s="459"/>
      <c r="HS1236" s="459"/>
      <c r="HT1236" s="459"/>
      <c r="HU1236" s="459"/>
      <c r="HV1236" s="459"/>
      <c r="HW1236" s="459"/>
      <c r="HX1236" s="459"/>
      <c r="HY1236" s="459"/>
      <c r="HZ1236" s="459"/>
      <c r="IA1236" s="459"/>
      <c r="IB1236" s="459"/>
      <c r="IC1236" s="459"/>
      <c r="ID1236" s="459"/>
      <c r="IE1236" s="459"/>
      <c r="IF1236" s="459"/>
      <c r="IG1236" s="459"/>
      <c r="IH1236" s="459"/>
      <c r="II1236" s="459"/>
      <c r="IJ1236" s="459"/>
      <c r="IK1236" s="459"/>
      <c r="IL1236" s="459"/>
      <c r="IM1236" s="459"/>
      <c r="IN1236" s="459"/>
      <c r="IO1236" s="459"/>
      <c r="IP1236" s="459"/>
      <c r="IQ1236" s="459"/>
      <c r="IR1236" s="459"/>
      <c r="IS1236" s="459"/>
      <c r="IT1236" s="459"/>
      <c r="IU1236" s="459"/>
      <c r="IV1236" s="459"/>
      <c r="RS1236" s="252"/>
    </row>
    <row r="1237" spans="1:487" s="461" customFormat="1" ht="18">
      <c r="A1237" s="605" t="s">
        <v>1102</v>
      </c>
      <c r="B1237" s="459"/>
      <c r="C1237" s="488"/>
      <c r="D1237" s="606" t="s">
        <v>129</v>
      </c>
      <c r="E1237" s="461">
        <f t="shared" si="20"/>
        <v>0</v>
      </c>
      <c r="F1237" s="524">
        <f t="shared" si="21"/>
        <v>0</v>
      </c>
      <c r="G1237" s="509"/>
      <c r="H1237" s="509"/>
      <c r="I1237" s="509"/>
      <c r="J1237" s="509"/>
      <c r="K1237" s="509"/>
      <c r="L1237" s="459"/>
      <c r="M1237" s="459"/>
      <c r="N1237" s="459"/>
      <c r="R1237" s="251"/>
      <c r="T1237" s="459"/>
      <c r="U1237" s="459"/>
      <c r="V1237" s="459"/>
      <c r="AA1237" s="251"/>
      <c r="AC1237" s="459"/>
      <c r="AD1237" s="459"/>
      <c r="AE1237" s="459"/>
      <c r="AJ1237" s="251"/>
      <c r="AL1237" s="459"/>
      <c r="AM1237" s="459"/>
      <c r="AN1237" s="459"/>
      <c r="AS1237" s="251"/>
      <c r="AU1237" s="459"/>
      <c r="AV1237" s="459"/>
      <c r="AW1237" s="459"/>
      <c r="BB1237" s="251"/>
      <c r="BD1237" s="459"/>
      <c r="BE1237" s="459"/>
      <c r="BF1237" s="459"/>
      <c r="BK1237" s="251"/>
      <c r="BM1237" s="459"/>
      <c r="BN1237" s="459"/>
      <c r="BO1237" s="459"/>
      <c r="BT1237" s="251"/>
      <c r="BV1237" s="459"/>
      <c r="BW1237" s="459"/>
      <c r="BX1237" s="459"/>
      <c r="CC1237" s="251"/>
      <c r="CE1237" s="459"/>
      <c r="CF1237" s="459"/>
      <c r="CG1237" s="459"/>
      <c r="CL1237" s="251"/>
      <c r="CN1237" s="459"/>
      <c r="CO1237" s="459"/>
      <c r="CP1237" s="459"/>
      <c r="CU1237" s="251"/>
      <c r="CW1237" s="459"/>
      <c r="CX1237" s="459"/>
      <c r="CY1237" s="459"/>
      <c r="DD1237" s="251"/>
      <c r="DF1237" s="459"/>
      <c r="DG1237" s="459"/>
      <c r="DH1237" s="459"/>
      <c r="DM1237" s="251"/>
      <c r="DO1237" s="459"/>
      <c r="DP1237" s="459"/>
      <c r="DQ1237" s="459"/>
      <c r="DV1237" s="251"/>
      <c r="DX1237" s="459"/>
      <c r="DY1237" s="459"/>
      <c r="DZ1237" s="459"/>
      <c r="EE1237" s="251"/>
      <c r="EG1237" s="459"/>
      <c r="EH1237" s="459"/>
      <c r="EI1237" s="459"/>
      <c r="EN1237" s="251"/>
      <c r="EP1237" s="459"/>
      <c r="EQ1237" s="459"/>
      <c r="ER1237" s="459"/>
      <c r="EW1237" s="251"/>
      <c r="EY1237" s="459"/>
      <c r="EZ1237" s="459"/>
      <c r="FA1237" s="459"/>
      <c r="FF1237" s="251"/>
      <c r="FH1237" s="459"/>
      <c r="FI1237" s="459"/>
      <c r="FJ1237" s="459"/>
      <c r="FO1237" s="251"/>
      <c r="FQ1237" s="459"/>
      <c r="FR1237" s="459"/>
      <c r="FS1237" s="459"/>
      <c r="FX1237" s="251"/>
      <c r="FZ1237" s="459"/>
      <c r="GA1237" s="459"/>
      <c r="GB1237" s="459"/>
      <c r="GG1237" s="251"/>
      <c r="GI1237" s="459"/>
      <c r="GJ1237" s="459"/>
      <c r="GK1237" s="459"/>
      <c r="GP1237" s="251"/>
      <c r="GR1237" s="459"/>
      <c r="GS1237" s="459"/>
      <c r="GT1237" s="459"/>
      <c r="GY1237" s="251"/>
      <c r="HA1237" s="459"/>
      <c r="HB1237" s="459"/>
      <c r="HC1237" s="459"/>
      <c r="HH1237" s="251"/>
      <c r="HJ1237" s="459"/>
      <c r="HK1237" s="459"/>
      <c r="HL1237" s="459"/>
      <c r="HQ1237" s="459"/>
      <c r="HR1237" s="459"/>
      <c r="HS1237" s="459"/>
      <c r="HT1237" s="459"/>
      <c r="HU1237" s="459"/>
      <c r="HV1237" s="459"/>
      <c r="HW1237" s="459"/>
      <c r="HX1237" s="459"/>
      <c r="HY1237" s="459"/>
      <c r="HZ1237" s="459"/>
      <c r="IA1237" s="459"/>
      <c r="IB1237" s="459"/>
      <c r="IC1237" s="459"/>
      <c r="ID1237" s="459"/>
      <c r="IE1237" s="459"/>
      <c r="IF1237" s="459"/>
      <c r="IG1237" s="459"/>
      <c r="IH1237" s="459"/>
      <c r="II1237" s="459"/>
      <c r="IJ1237" s="459"/>
      <c r="IK1237" s="459"/>
      <c r="IL1237" s="459"/>
      <c r="IM1237" s="459"/>
      <c r="IN1237" s="459"/>
      <c r="IO1237" s="459"/>
      <c r="IP1237" s="459"/>
      <c r="IQ1237" s="459"/>
      <c r="IR1237" s="459"/>
      <c r="IS1237" s="459"/>
      <c r="IT1237" s="459"/>
      <c r="IU1237" s="459"/>
      <c r="IV1237" s="459"/>
      <c r="RS1237" s="252"/>
    </row>
    <row r="1238" spans="1:487" s="461" customFormat="1" ht="18">
      <c r="A1238" s="605" t="s">
        <v>1916</v>
      </c>
      <c r="B1238" s="459"/>
      <c r="C1238" s="488"/>
      <c r="D1238" s="606" t="s">
        <v>129</v>
      </c>
      <c r="E1238" s="461">
        <f t="shared" si="20"/>
        <v>2</v>
      </c>
      <c r="F1238" s="524">
        <f t="shared" si="21"/>
        <v>0</v>
      </c>
      <c r="G1238" s="509"/>
      <c r="H1238" s="509"/>
      <c r="I1238" s="509"/>
      <c r="J1238" s="509"/>
      <c r="K1238" s="509"/>
      <c r="L1238" s="459"/>
      <c r="M1238" s="459"/>
      <c r="N1238" s="459"/>
      <c r="R1238" s="251"/>
      <c r="T1238" s="459"/>
      <c r="U1238" s="459"/>
      <c r="V1238" s="459"/>
      <c r="AA1238" s="251"/>
      <c r="AC1238" s="459"/>
      <c r="AD1238" s="459"/>
      <c r="AE1238" s="459"/>
      <c r="AJ1238" s="251"/>
      <c r="AL1238" s="459"/>
      <c r="AM1238" s="459"/>
      <c r="AN1238" s="459"/>
      <c r="AS1238" s="251"/>
      <c r="AU1238" s="459"/>
      <c r="AV1238" s="459"/>
      <c r="AW1238" s="459"/>
      <c r="BB1238" s="251"/>
      <c r="BD1238" s="459"/>
      <c r="BE1238" s="459"/>
      <c r="BF1238" s="459"/>
      <c r="BK1238" s="251"/>
      <c r="BM1238" s="459"/>
      <c r="BN1238" s="459"/>
      <c r="BO1238" s="459"/>
      <c r="BT1238" s="251"/>
      <c r="BV1238" s="459"/>
      <c r="BW1238" s="459"/>
      <c r="BX1238" s="459"/>
      <c r="CC1238" s="251"/>
      <c r="CE1238" s="459"/>
      <c r="CF1238" s="459"/>
      <c r="CG1238" s="459"/>
      <c r="CL1238" s="251"/>
      <c r="CN1238" s="459"/>
      <c r="CO1238" s="459"/>
      <c r="CP1238" s="459"/>
      <c r="CU1238" s="251"/>
      <c r="CW1238" s="459"/>
      <c r="CX1238" s="459"/>
      <c r="CY1238" s="459"/>
      <c r="DD1238" s="251"/>
      <c r="DF1238" s="459"/>
      <c r="DG1238" s="459"/>
      <c r="DH1238" s="459"/>
      <c r="DM1238" s="251"/>
      <c r="DO1238" s="459"/>
      <c r="DP1238" s="459"/>
      <c r="DQ1238" s="459"/>
      <c r="DV1238" s="251"/>
      <c r="DX1238" s="459"/>
      <c r="DY1238" s="459"/>
      <c r="DZ1238" s="459"/>
      <c r="EE1238" s="251"/>
      <c r="EG1238" s="459"/>
      <c r="EH1238" s="459"/>
      <c r="EI1238" s="459"/>
      <c r="EN1238" s="251"/>
      <c r="EP1238" s="459"/>
      <c r="EQ1238" s="459"/>
      <c r="ER1238" s="459"/>
      <c r="EW1238" s="251"/>
      <c r="EY1238" s="459"/>
      <c r="EZ1238" s="459"/>
      <c r="FA1238" s="459"/>
      <c r="FF1238" s="251"/>
      <c r="FH1238" s="459"/>
      <c r="FI1238" s="459"/>
      <c r="FJ1238" s="459"/>
      <c r="FO1238" s="251"/>
      <c r="FQ1238" s="459"/>
      <c r="FR1238" s="459"/>
      <c r="FS1238" s="459"/>
      <c r="FX1238" s="251"/>
      <c r="FZ1238" s="459"/>
      <c r="GA1238" s="459"/>
      <c r="GB1238" s="459"/>
      <c r="GG1238" s="251"/>
      <c r="GI1238" s="459"/>
      <c r="GJ1238" s="459"/>
      <c r="GK1238" s="459"/>
      <c r="GP1238" s="251"/>
      <c r="GR1238" s="459"/>
      <c r="GS1238" s="459"/>
      <c r="GT1238" s="459"/>
      <c r="GY1238" s="251"/>
      <c r="HA1238" s="459"/>
      <c r="HB1238" s="459"/>
      <c r="HC1238" s="459"/>
      <c r="HH1238" s="251"/>
      <c r="HJ1238" s="459"/>
      <c r="HK1238" s="459"/>
      <c r="HL1238" s="459"/>
      <c r="HQ1238" s="459"/>
      <c r="HR1238" s="459"/>
      <c r="HS1238" s="459"/>
      <c r="HT1238" s="459"/>
      <c r="HU1238" s="459"/>
      <c r="HV1238" s="459"/>
      <c r="HW1238" s="459"/>
      <c r="HX1238" s="459"/>
      <c r="HY1238" s="459"/>
      <c r="HZ1238" s="459"/>
      <c r="IA1238" s="459"/>
      <c r="IB1238" s="459"/>
      <c r="IC1238" s="459"/>
      <c r="ID1238" s="459"/>
      <c r="IE1238" s="459"/>
      <c r="IF1238" s="459"/>
      <c r="IG1238" s="459"/>
      <c r="IH1238" s="459"/>
      <c r="II1238" s="459"/>
      <c r="IJ1238" s="459"/>
      <c r="IK1238" s="459"/>
      <c r="IL1238" s="459"/>
      <c r="IM1238" s="459"/>
      <c r="IN1238" s="459"/>
      <c r="IO1238" s="459"/>
      <c r="IP1238" s="459"/>
      <c r="IQ1238" s="459"/>
      <c r="IR1238" s="459"/>
      <c r="IS1238" s="459"/>
      <c r="IT1238" s="459"/>
      <c r="IU1238" s="459"/>
      <c r="IV1238" s="459"/>
      <c r="RS1238" s="252"/>
    </row>
    <row r="1239" spans="1:487" s="461" customFormat="1" ht="18">
      <c r="A1239" s="605" t="s">
        <v>900</v>
      </c>
      <c r="B1239" s="459"/>
      <c r="C1239" s="488"/>
      <c r="D1239" s="606" t="s">
        <v>129</v>
      </c>
      <c r="E1239" s="461">
        <f t="shared" si="20"/>
        <v>0</v>
      </c>
      <c r="F1239" s="524">
        <f t="shared" si="21"/>
        <v>0</v>
      </c>
      <c r="J1239" s="459"/>
      <c r="L1239" s="459"/>
      <c r="M1239" s="459"/>
      <c r="N1239" s="459"/>
      <c r="R1239" s="251"/>
      <c r="T1239" s="459"/>
      <c r="U1239" s="459"/>
      <c r="V1239" s="459"/>
      <c r="AA1239" s="251"/>
      <c r="AC1239" s="459"/>
      <c r="AD1239" s="459"/>
      <c r="AE1239" s="459"/>
      <c r="AJ1239" s="251"/>
      <c r="AL1239" s="459"/>
      <c r="AM1239" s="459"/>
      <c r="AN1239" s="459"/>
      <c r="AS1239" s="251"/>
      <c r="AU1239" s="459"/>
      <c r="AV1239" s="459"/>
      <c r="AW1239" s="459"/>
      <c r="BB1239" s="251"/>
      <c r="BD1239" s="459"/>
      <c r="BE1239" s="459"/>
      <c r="BF1239" s="459"/>
      <c r="BK1239" s="251"/>
      <c r="BM1239" s="459"/>
      <c r="BN1239" s="459"/>
      <c r="BO1239" s="459"/>
      <c r="BT1239" s="251"/>
      <c r="BV1239" s="459"/>
      <c r="BW1239" s="459"/>
      <c r="BX1239" s="459"/>
      <c r="CC1239" s="251"/>
      <c r="CE1239" s="459"/>
      <c r="CF1239" s="459"/>
      <c r="CG1239" s="459"/>
      <c r="CL1239" s="251"/>
      <c r="CN1239" s="459"/>
      <c r="CO1239" s="459"/>
      <c r="CP1239" s="459"/>
      <c r="CU1239" s="251"/>
      <c r="CW1239" s="459"/>
      <c r="CX1239" s="459"/>
      <c r="CY1239" s="459"/>
      <c r="DD1239" s="251"/>
      <c r="DF1239" s="459"/>
      <c r="DG1239" s="459"/>
      <c r="DH1239" s="459"/>
      <c r="DM1239" s="251"/>
      <c r="DO1239" s="459"/>
      <c r="DP1239" s="459"/>
      <c r="DQ1239" s="459"/>
      <c r="DV1239" s="251"/>
      <c r="DX1239" s="459"/>
      <c r="DY1239" s="459"/>
      <c r="DZ1239" s="459"/>
      <c r="EE1239" s="251"/>
      <c r="EG1239" s="459"/>
      <c r="EH1239" s="459"/>
      <c r="EI1239" s="459"/>
      <c r="EN1239" s="251"/>
      <c r="EP1239" s="459"/>
      <c r="EQ1239" s="459"/>
      <c r="ER1239" s="459"/>
      <c r="EW1239" s="251"/>
      <c r="EY1239" s="459"/>
      <c r="EZ1239" s="459"/>
      <c r="FA1239" s="459"/>
      <c r="FF1239" s="251"/>
      <c r="FH1239" s="459"/>
      <c r="FI1239" s="459"/>
      <c r="FJ1239" s="459"/>
      <c r="FO1239" s="251"/>
      <c r="FQ1239" s="459"/>
      <c r="FR1239" s="459"/>
      <c r="FS1239" s="459"/>
      <c r="FX1239" s="251"/>
      <c r="FZ1239" s="459"/>
      <c r="GA1239" s="459"/>
      <c r="GB1239" s="459"/>
      <c r="GG1239" s="251"/>
      <c r="GI1239" s="459"/>
      <c r="GJ1239" s="459"/>
      <c r="GK1239" s="459"/>
      <c r="GP1239" s="251"/>
      <c r="GR1239" s="459"/>
      <c r="GS1239" s="459"/>
      <c r="GT1239" s="459"/>
      <c r="GY1239" s="251"/>
      <c r="HA1239" s="459"/>
      <c r="HB1239" s="459"/>
      <c r="HC1239" s="459"/>
      <c r="HH1239" s="251"/>
      <c r="HJ1239" s="459"/>
      <c r="HK1239" s="459"/>
      <c r="HL1239" s="459"/>
      <c r="HQ1239" s="459"/>
      <c r="HR1239" s="459"/>
      <c r="HS1239" s="459"/>
      <c r="HT1239" s="459"/>
      <c r="HU1239" s="459"/>
      <c r="HV1239" s="459"/>
      <c r="HW1239" s="459"/>
      <c r="HX1239" s="459"/>
      <c r="HY1239" s="459"/>
      <c r="HZ1239" s="459"/>
      <c r="IA1239" s="459"/>
      <c r="IB1239" s="459"/>
      <c r="IC1239" s="459"/>
      <c r="ID1239" s="459"/>
      <c r="IE1239" s="459"/>
      <c r="IF1239" s="459"/>
      <c r="IG1239" s="459"/>
      <c r="IH1239" s="459"/>
      <c r="II1239" s="459"/>
      <c r="IJ1239" s="459"/>
      <c r="IK1239" s="459"/>
      <c r="IL1239" s="459"/>
      <c r="IM1239" s="459"/>
      <c r="IN1239" s="459"/>
      <c r="IO1239" s="459"/>
      <c r="IP1239" s="459"/>
      <c r="IQ1239" s="459"/>
      <c r="IR1239" s="459"/>
      <c r="IS1239" s="459"/>
      <c r="IT1239" s="459"/>
      <c r="IU1239" s="459"/>
      <c r="IV1239" s="459"/>
      <c r="RS1239" s="252"/>
    </row>
    <row r="1240" spans="1:487" s="461" customFormat="1" ht="18">
      <c r="A1240" s="605" t="s">
        <v>589</v>
      </c>
      <c r="B1240" s="488"/>
      <c r="C1240" s="488"/>
      <c r="D1240" s="461" t="s">
        <v>130</v>
      </c>
      <c r="E1240" s="461">
        <f t="shared" si="20"/>
        <v>7</v>
      </c>
      <c r="F1240" s="524">
        <f t="shared" si="21"/>
        <v>4</v>
      </c>
      <c r="G1240" s="509"/>
      <c r="H1240" s="509"/>
      <c r="I1240" s="509">
        <v>4</v>
      </c>
      <c r="J1240" s="509"/>
      <c r="K1240" s="509"/>
      <c r="L1240" s="459"/>
      <c r="M1240" s="459"/>
      <c r="N1240" s="459"/>
      <c r="R1240" s="251"/>
      <c r="T1240" s="459"/>
      <c r="U1240" s="459"/>
      <c r="V1240" s="459"/>
      <c r="AA1240" s="251"/>
      <c r="AC1240" s="459"/>
      <c r="AD1240" s="459"/>
      <c r="AE1240" s="459"/>
      <c r="AJ1240" s="251"/>
      <c r="AL1240" s="459"/>
      <c r="AM1240" s="459"/>
      <c r="AN1240" s="459"/>
      <c r="AS1240" s="251"/>
      <c r="AU1240" s="459"/>
      <c r="AV1240" s="459"/>
      <c r="AW1240" s="459"/>
      <c r="BB1240" s="251"/>
      <c r="BD1240" s="459"/>
      <c r="BE1240" s="459"/>
      <c r="BF1240" s="459"/>
      <c r="BK1240" s="251"/>
      <c r="BM1240" s="459"/>
      <c r="BN1240" s="459"/>
      <c r="BO1240" s="459"/>
      <c r="BT1240" s="251"/>
      <c r="BV1240" s="459"/>
      <c r="BW1240" s="459"/>
      <c r="BX1240" s="459"/>
      <c r="CC1240" s="251"/>
      <c r="CE1240" s="459"/>
      <c r="CF1240" s="459"/>
      <c r="CG1240" s="459"/>
      <c r="CL1240" s="251"/>
      <c r="CN1240" s="459"/>
      <c r="CO1240" s="459"/>
      <c r="CP1240" s="459"/>
      <c r="CU1240" s="251"/>
      <c r="CW1240" s="459"/>
      <c r="CX1240" s="459"/>
      <c r="CY1240" s="459"/>
      <c r="DD1240" s="251"/>
      <c r="DF1240" s="459"/>
      <c r="DG1240" s="459"/>
      <c r="DH1240" s="459"/>
      <c r="DM1240" s="251"/>
      <c r="DO1240" s="459"/>
      <c r="DP1240" s="459"/>
      <c r="DQ1240" s="459"/>
      <c r="DV1240" s="251"/>
      <c r="DX1240" s="459"/>
      <c r="DY1240" s="459"/>
      <c r="DZ1240" s="459"/>
      <c r="EE1240" s="251"/>
      <c r="EG1240" s="459"/>
      <c r="EH1240" s="459"/>
      <c r="EI1240" s="459"/>
      <c r="EN1240" s="251"/>
      <c r="EP1240" s="459"/>
      <c r="EQ1240" s="459"/>
      <c r="ER1240" s="459"/>
      <c r="EW1240" s="251"/>
      <c r="EY1240" s="459"/>
      <c r="EZ1240" s="459"/>
      <c r="FA1240" s="459"/>
      <c r="FF1240" s="251"/>
      <c r="FH1240" s="459"/>
      <c r="FI1240" s="459"/>
      <c r="FJ1240" s="459"/>
      <c r="FO1240" s="251"/>
      <c r="FQ1240" s="459"/>
      <c r="FR1240" s="459"/>
      <c r="FS1240" s="459"/>
      <c r="FX1240" s="251"/>
      <c r="FZ1240" s="459"/>
      <c r="GA1240" s="459"/>
      <c r="GB1240" s="459"/>
      <c r="GG1240" s="251"/>
      <c r="GI1240" s="459"/>
      <c r="GJ1240" s="459"/>
      <c r="GK1240" s="459"/>
      <c r="GP1240" s="251"/>
      <c r="GR1240" s="459"/>
      <c r="GS1240" s="459"/>
      <c r="GT1240" s="459"/>
      <c r="GY1240" s="251"/>
      <c r="HA1240" s="459"/>
      <c r="HB1240" s="459"/>
      <c r="HC1240" s="459"/>
      <c r="HH1240" s="251"/>
      <c r="HJ1240" s="459"/>
      <c r="HK1240" s="459"/>
      <c r="HL1240" s="459"/>
      <c r="HQ1240" s="459"/>
      <c r="HR1240" s="459"/>
      <c r="HS1240" s="459"/>
      <c r="HT1240" s="459"/>
      <c r="HU1240" s="459"/>
      <c r="HV1240" s="459"/>
      <c r="HW1240" s="459"/>
      <c r="HX1240" s="459"/>
      <c r="HY1240" s="459"/>
      <c r="HZ1240" s="459"/>
      <c r="IA1240" s="459"/>
      <c r="IB1240" s="459"/>
      <c r="IC1240" s="459"/>
      <c r="ID1240" s="459"/>
      <c r="IE1240" s="459"/>
      <c r="IF1240" s="459"/>
      <c r="IG1240" s="459"/>
      <c r="IH1240" s="459"/>
      <c r="II1240" s="459"/>
      <c r="IJ1240" s="459"/>
      <c r="IK1240" s="459"/>
      <c r="IL1240" s="459"/>
      <c r="IM1240" s="459"/>
      <c r="IN1240" s="459"/>
      <c r="IO1240" s="459"/>
      <c r="IP1240" s="459"/>
      <c r="IQ1240" s="459"/>
      <c r="IR1240" s="459"/>
      <c r="IS1240" s="459"/>
      <c r="IT1240" s="459"/>
      <c r="IU1240" s="459"/>
      <c r="IV1240" s="459"/>
      <c r="RS1240" s="252"/>
    </row>
    <row r="1241" spans="1:487" s="461" customFormat="1" ht="18">
      <c r="A1241" s="605" t="s">
        <v>947</v>
      </c>
      <c r="B1241" s="459"/>
      <c r="C1241" s="488"/>
      <c r="D1241" s="606" t="s">
        <v>129</v>
      </c>
      <c r="E1241" s="461">
        <f t="shared" si="20"/>
        <v>0</v>
      </c>
      <c r="F1241" s="524">
        <f t="shared" si="21"/>
        <v>0</v>
      </c>
      <c r="J1241" s="459"/>
      <c r="L1241" s="509"/>
      <c r="M1241" s="459"/>
      <c r="N1241" s="459"/>
      <c r="R1241" s="251"/>
      <c r="T1241" s="459"/>
      <c r="U1241" s="459"/>
      <c r="V1241" s="459"/>
      <c r="AA1241" s="251"/>
      <c r="AC1241" s="459"/>
      <c r="AD1241" s="459"/>
      <c r="AE1241" s="459"/>
      <c r="AJ1241" s="251"/>
      <c r="AL1241" s="459"/>
      <c r="AM1241" s="459"/>
      <c r="AN1241" s="459"/>
      <c r="AS1241" s="251"/>
      <c r="AU1241" s="459"/>
      <c r="AV1241" s="459"/>
      <c r="AW1241" s="459"/>
      <c r="BB1241" s="251"/>
      <c r="BD1241" s="459"/>
      <c r="BE1241" s="459"/>
      <c r="BF1241" s="459"/>
      <c r="BK1241" s="251"/>
      <c r="BM1241" s="459"/>
      <c r="BN1241" s="459"/>
      <c r="BO1241" s="459"/>
      <c r="BT1241" s="251"/>
      <c r="BV1241" s="459"/>
      <c r="BW1241" s="459"/>
      <c r="BX1241" s="459"/>
      <c r="CC1241" s="251"/>
      <c r="CE1241" s="459"/>
      <c r="CF1241" s="459"/>
      <c r="CG1241" s="459"/>
      <c r="CL1241" s="251"/>
      <c r="CN1241" s="459"/>
      <c r="CO1241" s="459"/>
      <c r="CP1241" s="459"/>
      <c r="CU1241" s="251"/>
      <c r="CW1241" s="459"/>
      <c r="CX1241" s="459"/>
      <c r="CY1241" s="459"/>
      <c r="DD1241" s="251"/>
      <c r="DF1241" s="459"/>
      <c r="DG1241" s="459"/>
      <c r="DH1241" s="459"/>
      <c r="DM1241" s="251"/>
      <c r="DO1241" s="459"/>
      <c r="DP1241" s="459"/>
      <c r="DQ1241" s="459"/>
      <c r="DV1241" s="251"/>
      <c r="DX1241" s="459"/>
      <c r="DY1241" s="459"/>
      <c r="DZ1241" s="459"/>
      <c r="EE1241" s="251"/>
      <c r="EG1241" s="459"/>
      <c r="EH1241" s="459"/>
      <c r="EI1241" s="459"/>
      <c r="EN1241" s="251"/>
      <c r="EP1241" s="459"/>
      <c r="EQ1241" s="459"/>
      <c r="ER1241" s="459"/>
      <c r="EW1241" s="251"/>
      <c r="EY1241" s="459"/>
      <c r="EZ1241" s="459"/>
      <c r="FA1241" s="459"/>
      <c r="FF1241" s="251"/>
      <c r="FH1241" s="459"/>
      <c r="FI1241" s="459"/>
      <c r="FJ1241" s="459"/>
      <c r="FO1241" s="251"/>
      <c r="FQ1241" s="459"/>
      <c r="FR1241" s="459"/>
      <c r="FS1241" s="459"/>
      <c r="FX1241" s="251"/>
      <c r="FZ1241" s="459"/>
      <c r="GA1241" s="459"/>
      <c r="GB1241" s="459"/>
      <c r="GG1241" s="251"/>
      <c r="GI1241" s="459"/>
      <c r="GJ1241" s="459"/>
      <c r="GK1241" s="459"/>
      <c r="GP1241" s="251"/>
      <c r="GR1241" s="459"/>
      <c r="GS1241" s="459"/>
      <c r="GT1241" s="459"/>
      <c r="GY1241" s="251"/>
      <c r="HA1241" s="459"/>
      <c r="HB1241" s="459"/>
      <c r="HC1241" s="459"/>
      <c r="HH1241" s="251"/>
      <c r="HJ1241" s="459"/>
      <c r="HK1241" s="459"/>
      <c r="HL1241" s="459"/>
      <c r="HQ1241" s="459"/>
      <c r="HR1241" s="459"/>
      <c r="HS1241" s="459"/>
      <c r="HT1241" s="459"/>
      <c r="HU1241" s="459"/>
      <c r="HV1241" s="459"/>
      <c r="HW1241" s="459"/>
      <c r="HX1241" s="459"/>
      <c r="HY1241" s="459"/>
      <c r="HZ1241" s="459"/>
      <c r="IA1241" s="459"/>
      <c r="IB1241" s="459"/>
      <c r="IC1241" s="459"/>
      <c r="ID1241" s="459"/>
      <c r="IE1241" s="459"/>
      <c r="IF1241" s="459"/>
      <c r="IG1241" s="459"/>
      <c r="IH1241" s="459"/>
      <c r="II1241" s="459"/>
      <c r="IJ1241" s="459"/>
      <c r="IK1241" s="459"/>
      <c r="IL1241" s="459"/>
      <c r="IM1241" s="459"/>
      <c r="IN1241" s="459"/>
      <c r="IO1241" s="459"/>
      <c r="IP1241" s="459"/>
      <c r="IQ1241" s="459"/>
      <c r="IR1241" s="459"/>
      <c r="IS1241" s="459"/>
      <c r="IT1241" s="459"/>
      <c r="IU1241" s="459"/>
      <c r="IV1241" s="459"/>
      <c r="RS1241" s="252"/>
    </row>
    <row r="1242" spans="1:487" s="461" customFormat="1" ht="18">
      <c r="A1242" s="605" t="s">
        <v>1931</v>
      </c>
      <c r="B1242" s="488"/>
      <c r="C1242" s="488"/>
      <c r="D1242" s="461" t="s">
        <v>131</v>
      </c>
      <c r="E1242" s="461">
        <f t="shared" si="20"/>
        <v>0</v>
      </c>
      <c r="F1242" s="524">
        <f t="shared" si="21"/>
        <v>0</v>
      </c>
      <c r="G1242" s="473"/>
      <c r="H1242" s="473"/>
      <c r="I1242" s="473"/>
      <c r="J1242" s="473"/>
      <c r="K1242" s="473"/>
      <c r="L1242" s="509"/>
      <c r="N1242" s="459"/>
      <c r="R1242" s="251"/>
      <c r="T1242" s="459"/>
      <c r="U1242" s="459"/>
      <c r="V1242" s="459"/>
      <c r="AA1242" s="251"/>
      <c r="AC1242" s="459"/>
      <c r="AD1242" s="459"/>
      <c r="AE1242" s="459"/>
      <c r="AJ1242" s="251"/>
      <c r="AL1242" s="459"/>
      <c r="AM1242" s="459"/>
      <c r="AN1242" s="459"/>
      <c r="AS1242" s="251"/>
      <c r="AU1242" s="459"/>
      <c r="AV1242" s="459"/>
      <c r="AW1242" s="459"/>
      <c r="BB1242" s="251"/>
      <c r="BD1242" s="459"/>
      <c r="BE1242" s="459"/>
      <c r="BF1242" s="459"/>
      <c r="BK1242" s="251"/>
      <c r="BM1242" s="459"/>
      <c r="BN1242" s="459"/>
      <c r="BO1242" s="459"/>
      <c r="BT1242" s="251"/>
      <c r="BV1242" s="459"/>
      <c r="BW1242" s="459"/>
      <c r="BX1242" s="459"/>
      <c r="CC1242" s="251"/>
      <c r="CE1242" s="459"/>
      <c r="CF1242" s="459"/>
      <c r="CG1242" s="459"/>
      <c r="CL1242" s="251"/>
      <c r="CN1242" s="459"/>
      <c r="CO1242" s="459"/>
      <c r="CP1242" s="459"/>
      <c r="CU1242" s="251"/>
      <c r="CW1242" s="459"/>
      <c r="CX1242" s="459"/>
      <c r="CY1242" s="459"/>
      <c r="DD1242" s="251"/>
      <c r="DF1242" s="459"/>
      <c r="DG1242" s="459"/>
      <c r="DH1242" s="459"/>
      <c r="DM1242" s="251"/>
      <c r="DO1242" s="459"/>
      <c r="DP1242" s="459"/>
      <c r="DQ1242" s="459"/>
      <c r="DV1242" s="251"/>
      <c r="DX1242" s="459"/>
      <c r="DY1242" s="459"/>
      <c r="DZ1242" s="459"/>
      <c r="EE1242" s="251"/>
      <c r="EG1242" s="459"/>
      <c r="EH1242" s="459"/>
      <c r="EI1242" s="459"/>
      <c r="EN1242" s="251"/>
      <c r="EP1242" s="459"/>
      <c r="EQ1242" s="459"/>
      <c r="ER1242" s="459"/>
      <c r="EW1242" s="251"/>
      <c r="EY1242" s="459"/>
      <c r="EZ1242" s="459"/>
      <c r="FA1242" s="459"/>
      <c r="FF1242" s="251"/>
      <c r="FH1242" s="459"/>
      <c r="FI1242" s="459"/>
      <c r="FJ1242" s="459"/>
      <c r="FO1242" s="251"/>
      <c r="FQ1242" s="459"/>
      <c r="FR1242" s="459"/>
      <c r="FS1242" s="459"/>
      <c r="FX1242" s="251"/>
      <c r="FZ1242" s="459"/>
      <c r="GA1242" s="459"/>
      <c r="GB1242" s="459"/>
      <c r="GG1242" s="251"/>
      <c r="GI1242" s="459"/>
      <c r="GJ1242" s="459"/>
      <c r="GK1242" s="459"/>
      <c r="GP1242" s="251"/>
      <c r="GR1242" s="459"/>
      <c r="GS1242" s="459"/>
      <c r="GT1242" s="459"/>
      <c r="GY1242" s="251"/>
      <c r="HA1242" s="459"/>
      <c r="HB1242" s="459"/>
      <c r="HC1242" s="459"/>
      <c r="HH1242" s="251"/>
      <c r="HJ1242" s="459"/>
      <c r="HK1242" s="459"/>
      <c r="HL1242" s="459"/>
      <c r="HQ1242" s="459"/>
      <c r="HR1242" s="459"/>
      <c r="HS1242" s="459"/>
      <c r="HT1242" s="459"/>
      <c r="HU1242" s="459"/>
      <c r="HV1242" s="459"/>
      <c r="HW1242" s="459"/>
      <c r="HX1242" s="459"/>
      <c r="HY1242" s="459"/>
      <c r="HZ1242" s="459"/>
      <c r="IA1242" s="459"/>
      <c r="IB1242" s="459"/>
      <c r="IC1242" s="459"/>
      <c r="ID1242" s="459"/>
      <c r="IE1242" s="459"/>
      <c r="IF1242" s="459"/>
      <c r="IG1242" s="459"/>
      <c r="IH1242" s="459"/>
      <c r="II1242" s="459"/>
      <c r="IJ1242" s="459"/>
      <c r="IK1242" s="459"/>
      <c r="IL1242" s="459"/>
      <c r="IM1242" s="459"/>
      <c r="IN1242" s="459"/>
      <c r="IO1242" s="459"/>
      <c r="IP1242" s="459"/>
      <c r="IQ1242" s="459"/>
      <c r="IR1242" s="459"/>
      <c r="IS1242" s="459"/>
      <c r="IT1242" s="459"/>
      <c r="IU1242" s="459"/>
      <c r="IV1242" s="459"/>
      <c r="RS1242" s="252"/>
    </row>
    <row r="1243" spans="1:487" s="461" customFormat="1" ht="18">
      <c r="A1243" s="605" t="s">
        <v>1358</v>
      </c>
      <c r="B1243" s="459"/>
      <c r="C1243" s="488"/>
      <c r="D1243" s="606" t="s">
        <v>129</v>
      </c>
      <c r="E1243" s="461">
        <f t="shared" si="20"/>
        <v>1</v>
      </c>
      <c r="F1243" s="524">
        <f t="shared" si="21"/>
        <v>0</v>
      </c>
      <c r="J1243" s="459"/>
      <c r="L1243" s="509"/>
      <c r="M1243" s="459"/>
      <c r="N1243" s="459"/>
      <c r="R1243" s="251"/>
      <c r="T1243" s="459"/>
      <c r="U1243" s="459"/>
      <c r="V1243" s="459"/>
      <c r="AA1243" s="251"/>
      <c r="AC1243" s="459"/>
      <c r="AD1243" s="459"/>
      <c r="AE1243" s="459"/>
      <c r="AJ1243" s="251"/>
      <c r="AL1243" s="459"/>
      <c r="AM1243" s="459"/>
      <c r="AN1243" s="459"/>
      <c r="AS1243" s="251"/>
      <c r="AU1243" s="459"/>
      <c r="AV1243" s="459"/>
      <c r="AW1243" s="459"/>
      <c r="BB1243" s="251"/>
      <c r="BD1243" s="459"/>
      <c r="BE1243" s="459"/>
      <c r="BF1243" s="459"/>
      <c r="BK1243" s="251"/>
      <c r="BM1243" s="459"/>
      <c r="BN1243" s="459"/>
      <c r="BO1243" s="459"/>
      <c r="BT1243" s="251"/>
      <c r="BV1243" s="459"/>
      <c r="BW1243" s="459"/>
      <c r="BX1243" s="459"/>
      <c r="CC1243" s="251"/>
      <c r="CE1243" s="459"/>
      <c r="CF1243" s="459"/>
      <c r="CG1243" s="459"/>
      <c r="CL1243" s="251"/>
      <c r="CN1243" s="459"/>
      <c r="CO1243" s="459"/>
      <c r="CP1243" s="459"/>
      <c r="CU1243" s="251"/>
      <c r="CW1243" s="459"/>
      <c r="CX1243" s="459"/>
      <c r="CY1243" s="459"/>
      <c r="DD1243" s="251"/>
      <c r="DF1243" s="459"/>
      <c r="DG1243" s="459"/>
      <c r="DH1243" s="459"/>
      <c r="DM1243" s="251"/>
      <c r="DO1243" s="459"/>
      <c r="DP1243" s="459"/>
      <c r="DQ1243" s="459"/>
      <c r="DV1243" s="251"/>
      <c r="DX1243" s="459"/>
      <c r="DY1243" s="459"/>
      <c r="DZ1243" s="459"/>
      <c r="EE1243" s="251"/>
      <c r="EG1243" s="459"/>
      <c r="EH1243" s="459"/>
      <c r="EI1243" s="459"/>
      <c r="EN1243" s="251"/>
      <c r="EP1243" s="459"/>
      <c r="EQ1243" s="459"/>
      <c r="ER1243" s="459"/>
      <c r="EW1243" s="251"/>
      <c r="EY1243" s="459"/>
      <c r="EZ1243" s="459"/>
      <c r="FA1243" s="459"/>
      <c r="FF1243" s="251"/>
      <c r="FH1243" s="459"/>
      <c r="FI1243" s="459"/>
      <c r="FJ1243" s="459"/>
      <c r="FO1243" s="251"/>
      <c r="FQ1243" s="459"/>
      <c r="FR1243" s="459"/>
      <c r="FS1243" s="459"/>
      <c r="FX1243" s="251"/>
      <c r="FZ1243" s="459"/>
      <c r="GA1243" s="459"/>
      <c r="GB1243" s="459"/>
      <c r="GG1243" s="251"/>
      <c r="GI1243" s="459"/>
      <c r="GJ1243" s="459"/>
      <c r="GK1243" s="459"/>
      <c r="GP1243" s="251"/>
      <c r="GR1243" s="459"/>
      <c r="GS1243" s="459"/>
      <c r="GT1243" s="459"/>
      <c r="GY1243" s="251"/>
      <c r="HA1243" s="459"/>
      <c r="HB1243" s="459"/>
      <c r="HC1243" s="459"/>
      <c r="HH1243" s="251"/>
      <c r="HJ1243" s="459"/>
      <c r="HK1243" s="459"/>
      <c r="HL1243" s="459"/>
      <c r="HQ1243" s="459"/>
      <c r="HR1243" s="459"/>
      <c r="HS1243" s="459"/>
      <c r="HT1243" s="459"/>
      <c r="HU1243" s="459"/>
      <c r="HV1243" s="459"/>
      <c r="HW1243" s="459"/>
      <c r="HX1243" s="459"/>
      <c r="HY1243" s="459"/>
      <c r="HZ1243" s="459"/>
      <c r="IA1243" s="459"/>
      <c r="IB1243" s="459"/>
      <c r="IC1243" s="459"/>
      <c r="ID1243" s="459"/>
      <c r="IE1243" s="459"/>
      <c r="IF1243" s="459"/>
      <c r="IG1243" s="459"/>
      <c r="IH1243" s="459"/>
      <c r="II1243" s="459"/>
      <c r="IJ1243" s="459"/>
      <c r="IK1243" s="459"/>
      <c r="IL1243" s="459"/>
      <c r="IM1243" s="459"/>
      <c r="IN1243" s="459"/>
      <c r="IO1243" s="459"/>
      <c r="IP1243" s="459"/>
      <c r="IQ1243" s="459"/>
      <c r="IR1243" s="459"/>
      <c r="IS1243" s="459"/>
      <c r="IT1243" s="459"/>
      <c r="IU1243" s="459"/>
      <c r="IV1243" s="459"/>
      <c r="RS1243" s="252"/>
    </row>
    <row r="1244" spans="1:487" s="461" customFormat="1" ht="18">
      <c r="A1244" s="605" t="s">
        <v>2073</v>
      </c>
      <c r="B1244" s="488"/>
      <c r="C1244" s="488"/>
      <c r="D1244" s="461" t="s">
        <v>135</v>
      </c>
      <c r="E1244" s="461">
        <f t="shared" si="20"/>
        <v>2</v>
      </c>
      <c r="F1244" s="524">
        <f t="shared" si="21"/>
        <v>2</v>
      </c>
      <c r="G1244" s="473"/>
      <c r="H1244" s="473"/>
      <c r="I1244" s="473"/>
      <c r="J1244" s="473">
        <v>2</v>
      </c>
      <c r="K1244" s="473"/>
      <c r="L1244" s="509"/>
      <c r="M1244" s="459"/>
      <c r="N1244" s="459"/>
      <c r="R1244" s="251"/>
      <c r="T1244" s="459"/>
      <c r="U1244" s="459"/>
      <c r="V1244" s="459"/>
      <c r="AA1244" s="251"/>
      <c r="AC1244" s="459"/>
      <c r="AD1244" s="459"/>
      <c r="AE1244" s="459"/>
      <c r="AJ1244" s="251"/>
      <c r="AL1244" s="459"/>
      <c r="AM1244" s="459"/>
      <c r="AN1244" s="459"/>
      <c r="AS1244" s="251"/>
      <c r="AU1244" s="459"/>
      <c r="AV1244" s="459"/>
      <c r="AW1244" s="459"/>
      <c r="BB1244" s="251"/>
      <c r="BD1244" s="459"/>
      <c r="BE1244" s="459"/>
      <c r="BF1244" s="459"/>
      <c r="BK1244" s="251"/>
      <c r="BM1244" s="459"/>
      <c r="BN1244" s="459"/>
      <c r="BO1244" s="459"/>
      <c r="BT1244" s="251"/>
      <c r="BV1244" s="459"/>
      <c r="BW1244" s="459"/>
      <c r="BX1244" s="459"/>
      <c r="CC1244" s="251"/>
      <c r="CE1244" s="459"/>
      <c r="CF1244" s="459"/>
      <c r="CG1244" s="459"/>
      <c r="CL1244" s="251"/>
      <c r="CN1244" s="459"/>
      <c r="CO1244" s="459"/>
      <c r="CP1244" s="459"/>
      <c r="CU1244" s="251"/>
      <c r="CW1244" s="459"/>
      <c r="CX1244" s="459"/>
      <c r="CY1244" s="459"/>
      <c r="DD1244" s="251"/>
      <c r="DF1244" s="459"/>
      <c r="DG1244" s="459"/>
      <c r="DH1244" s="459"/>
      <c r="DM1244" s="251"/>
      <c r="DO1244" s="459"/>
      <c r="DP1244" s="459"/>
      <c r="DQ1244" s="459"/>
      <c r="DV1244" s="251"/>
      <c r="DX1244" s="459"/>
      <c r="DY1244" s="459"/>
      <c r="DZ1244" s="459"/>
      <c r="EE1244" s="251"/>
      <c r="EG1244" s="459"/>
      <c r="EH1244" s="459"/>
      <c r="EI1244" s="459"/>
      <c r="EN1244" s="251"/>
      <c r="EP1244" s="459"/>
      <c r="EQ1244" s="459"/>
      <c r="ER1244" s="459"/>
      <c r="EW1244" s="251"/>
      <c r="EY1244" s="459"/>
      <c r="EZ1244" s="459"/>
      <c r="FA1244" s="459"/>
      <c r="FF1244" s="251"/>
      <c r="FH1244" s="459"/>
      <c r="FI1244" s="459"/>
      <c r="FJ1244" s="459"/>
      <c r="FO1244" s="251"/>
      <c r="FQ1244" s="459"/>
      <c r="FR1244" s="459"/>
      <c r="FS1244" s="459"/>
      <c r="FX1244" s="251"/>
      <c r="FZ1244" s="459"/>
      <c r="GA1244" s="459"/>
      <c r="GB1244" s="459"/>
      <c r="GG1244" s="251"/>
      <c r="GI1244" s="459"/>
      <c r="GJ1244" s="459"/>
      <c r="GK1244" s="459"/>
      <c r="GP1244" s="251"/>
      <c r="GR1244" s="459"/>
      <c r="GS1244" s="459"/>
      <c r="GT1244" s="459"/>
      <c r="GY1244" s="251"/>
      <c r="HA1244" s="459"/>
      <c r="HB1244" s="459"/>
      <c r="HC1244" s="459"/>
      <c r="HH1244" s="251"/>
      <c r="HJ1244" s="459"/>
      <c r="HK1244" s="459"/>
      <c r="HL1244" s="459"/>
      <c r="HQ1244" s="459"/>
      <c r="HR1244" s="459"/>
      <c r="HS1244" s="459"/>
      <c r="HT1244" s="459"/>
      <c r="HU1244" s="459"/>
      <c r="HV1244" s="459"/>
      <c r="HW1244" s="459"/>
      <c r="HX1244" s="459"/>
      <c r="HY1244" s="459"/>
      <c r="HZ1244" s="459"/>
      <c r="IA1244" s="459"/>
      <c r="IB1244" s="459"/>
      <c r="IC1244" s="459"/>
      <c r="ID1244" s="459"/>
      <c r="IE1244" s="459"/>
      <c r="IF1244" s="459"/>
      <c r="IG1244" s="459"/>
      <c r="IH1244" s="459"/>
      <c r="II1244" s="459"/>
      <c r="IJ1244" s="459"/>
      <c r="IK1244" s="459"/>
      <c r="IL1244" s="459"/>
      <c r="IM1244" s="459"/>
      <c r="IN1244" s="459"/>
      <c r="IO1244" s="459"/>
      <c r="IP1244" s="459"/>
      <c r="IQ1244" s="459"/>
      <c r="IR1244" s="459"/>
      <c r="IS1244" s="459"/>
      <c r="IT1244" s="459"/>
      <c r="IU1244" s="459"/>
      <c r="IV1244" s="459"/>
      <c r="RS1244" s="252"/>
    </row>
    <row r="1245" spans="1:487" s="461" customFormat="1" ht="18">
      <c r="A1245" s="605" t="s">
        <v>2470</v>
      </c>
      <c r="B1245" s="459"/>
      <c r="C1245" s="488"/>
      <c r="D1245" s="606" t="s">
        <v>129</v>
      </c>
      <c r="E1245" s="461">
        <f t="shared" si="20"/>
        <v>0</v>
      </c>
      <c r="F1245" s="524">
        <f t="shared" si="21"/>
        <v>0</v>
      </c>
      <c r="J1245" s="459"/>
      <c r="L1245" s="509"/>
      <c r="M1245" s="459"/>
      <c r="N1245" s="459"/>
      <c r="R1245" s="251"/>
      <c r="T1245" s="459"/>
      <c r="U1245" s="459"/>
      <c r="V1245" s="459"/>
      <c r="AA1245" s="251"/>
      <c r="AC1245" s="459"/>
      <c r="AD1245" s="459"/>
      <c r="AE1245" s="459"/>
      <c r="AJ1245" s="251"/>
      <c r="AL1245" s="459"/>
      <c r="AM1245" s="459"/>
      <c r="AN1245" s="459"/>
      <c r="AS1245" s="251"/>
      <c r="AU1245" s="459"/>
      <c r="AV1245" s="459"/>
      <c r="AW1245" s="459"/>
      <c r="BB1245" s="251"/>
      <c r="BD1245" s="459"/>
      <c r="BE1245" s="459"/>
      <c r="BF1245" s="459"/>
      <c r="BK1245" s="251"/>
      <c r="BM1245" s="459"/>
      <c r="BN1245" s="459"/>
      <c r="BO1245" s="459"/>
      <c r="BT1245" s="251"/>
      <c r="BV1245" s="459"/>
      <c r="BW1245" s="459"/>
      <c r="BX1245" s="459"/>
      <c r="CC1245" s="251"/>
      <c r="CE1245" s="459"/>
      <c r="CF1245" s="459"/>
      <c r="CG1245" s="459"/>
      <c r="CL1245" s="251"/>
      <c r="CN1245" s="459"/>
      <c r="CO1245" s="459"/>
      <c r="CP1245" s="459"/>
      <c r="CU1245" s="251"/>
      <c r="CW1245" s="459"/>
      <c r="CX1245" s="459"/>
      <c r="CY1245" s="459"/>
      <c r="DD1245" s="251"/>
      <c r="DF1245" s="459"/>
      <c r="DG1245" s="459"/>
      <c r="DH1245" s="459"/>
      <c r="DM1245" s="251"/>
      <c r="DO1245" s="459"/>
      <c r="DP1245" s="459"/>
      <c r="DQ1245" s="459"/>
      <c r="DV1245" s="251"/>
      <c r="DX1245" s="459"/>
      <c r="DY1245" s="459"/>
      <c r="DZ1245" s="459"/>
      <c r="EE1245" s="251"/>
      <c r="EG1245" s="459"/>
      <c r="EH1245" s="459"/>
      <c r="EI1245" s="459"/>
      <c r="EN1245" s="251"/>
      <c r="EP1245" s="459"/>
      <c r="EQ1245" s="459"/>
      <c r="ER1245" s="459"/>
      <c r="EW1245" s="251"/>
      <c r="EY1245" s="459"/>
      <c r="EZ1245" s="459"/>
      <c r="FA1245" s="459"/>
      <c r="FF1245" s="251"/>
      <c r="FH1245" s="459"/>
      <c r="FI1245" s="459"/>
      <c r="FJ1245" s="459"/>
      <c r="FO1245" s="251"/>
      <c r="FQ1245" s="459"/>
      <c r="FR1245" s="459"/>
      <c r="FS1245" s="459"/>
      <c r="FX1245" s="251"/>
      <c r="FZ1245" s="459"/>
      <c r="GA1245" s="459"/>
      <c r="GB1245" s="459"/>
      <c r="GG1245" s="251"/>
      <c r="GI1245" s="459"/>
      <c r="GJ1245" s="459"/>
      <c r="GK1245" s="459"/>
      <c r="GP1245" s="251"/>
      <c r="GR1245" s="459"/>
      <c r="GS1245" s="459"/>
      <c r="GT1245" s="459"/>
      <c r="GY1245" s="251"/>
      <c r="HA1245" s="459"/>
      <c r="HB1245" s="459"/>
      <c r="HC1245" s="459"/>
      <c r="HH1245" s="251"/>
      <c r="HJ1245" s="459"/>
      <c r="HK1245" s="459"/>
      <c r="HL1245" s="459"/>
      <c r="HQ1245" s="459"/>
      <c r="HR1245" s="459"/>
      <c r="HS1245" s="459"/>
      <c r="HT1245" s="459"/>
      <c r="HU1245" s="459"/>
      <c r="HV1245" s="459"/>
      <c r="HW1245" s="459"/>
      <c r="HX1245" s="459"/>
      <c r="HY1245" s="459"/>
      <c r="HZ1245" s="459"/>
      <c r="IA1245" s="459"/>
      <c r="IB1245" s="459"/>
      <c r="IC1245" s="459"/>
      <c r="ID1245" s="459"/>
      <c r="IE1245" s="459"/>
      <c r="IF1245" s="459"/>
      <c r="IG1245" s="459"/>
      <c r="IH1245" s="459"/>
      <c r="II1245" s="459"/>
      <c r="IJ1245" s="459"/>
      <c r="IK1245" s="459"/>
      <c r="IL1245" s="459"/>
      <c r="IM1245" s="459"/>
      <c r="IN1245" s="459"/>
      <c r="IO1245" s="459"/>
      <c r="IP1245" s="459"/>
      <c r="IQ1245" s="459"/>
      <c r="IR1245" s="459"/>
      <c r="IS1245" s="459"/>
      <c r="IT1245" s="459"/>
      <c r="IU1245" s="459"/>
      <c r="IV1245" s="459"/>
      <c r="RS1245" s="252"/>
    </row>
    <row r="1246" spans="1:487" s="461" customFormat="1" ht="18">
      <c r="A1246" s="605" t="s">
        <v>691</v>
      </c>
      <c r="B1246" s="488"/>
      <c r="C1246" s="488"/>
      <c r="D1246" s="461" t="s">
        <v>131</v>
      </c>
      <c r="E1246" s="461">
        <f t="shared" si="20"/>
        <v>1</v>
      </c>
      <c r="F1246" s="524">
        <f t="shared" si="21"/>
        <v>10</v>
      </c>
      <c r="G1246" s="473"/>
      <c r="H1246" s="473"/>
      <c r="I1246" s="473"/>
      <c r="J1246" s="473">
        <v>10</v>
      </c>
      <c r="K1246" s="473"/>
      <c r="L1246" s="509"/>
      <c r="M1246" s="459"/>
      <c r="N1246" s="459"/>
      <c r="R1246" s="251"/>
      <c r="T1246" s="459"/>
      <c r="U1246" s="459"/>
      <c r="V1246" s="459"/>
      <c r="AA1246" s="251"/>
      <c r="AC1246" s="459"/>
      <c r="AD1246" s="459"/>
      <c r="AE1246" s="459"/>
      <c r="AJ1246" s="251"/>
      <c r="AL1246" s="459"/>
      <c r="AM1246" s="459"/>
      <c r="AN1246" s="459"/>
      <c r="AS1246" s="251"/>
      <c r="AU1246" s="459"/>
      <c r="AV1246" s="459"/>
      <c r="AW1246" s="459"/>
      <c r="BB1246" s="251"/>
      <c r="BD1246" s="459"/>
      <c r="BE1246" s="459"/>
      <c r="BF1246" s="459"/>
      <c r="BK1246" s="251"/>
      <c r="BM1246" s="459"/>
      <c r="BN1246" s="459"/>
      <c r="BO1246" s="459"/>
      <c r="BT1246" s="251"/>
      <c r="BV1246" s="459"/>
      <c r="BW1246" s="459"/>
      <c r="BX1246" s="459"/>
      <c r="CC1246" s="251"/>
      <c r="CE1246" s="459"/>
      <c r="CF1246" s="459"/>
      <c r="CG1246" s="459"/>
      <c r="CL1246" s="251"/>
      <c r="CN1246" s="459"/>
      <c r="CO1246" s="459"/>
      <c r="CP1246" s="459"/>
      <c r="CU1246" s="251"/>
      <c r="CW1246" s="459"/>
      <c r="CX1246" s="459"/>
      <c r="CY1246" s="459"/>
      <c r="DD1246" s="251"/>
      <c r="DF1246" s="459"/>
      <c r="DG1246" s="459"/>
      <c r="DH1246" s="459"/>
      <c r="DM1246" s="251"/>
      <c r="DO1246" s="459"/>
      <c r="DP1246" s="459"/>
      <c r="DQ1246" s="459"/>
      <c r="DV1246" s="251"/>
      <c r="DX1246" s="459"/>
      <c r="DY1246" s="459"/>
      <c r="DZ1246" s="459"/>
      <c r="EE1246" s="251"/>
      <c r="EG1246" s="459"/>
      <c r="EH1246" s="459"/>
      <c r="EI1246" s="459"/>
      <c r="EN1246" s="251"/>
      <c r="EP1246" s="459"/>
      <c r="EQ1246" s="459"/>
      <c r="ER1246" s="459"/>
      <c r="EW1246" s="251"/>
      <c r="EY1246" s="459"/>
      <c r="EZ1246" s="459"/>
      <c r="FA1246" s="459"/>
      <c r="FF1246" s="251"/>
      <c r="FH1246" s="459"/>
      <c r="FI1246" s="459"/>
      <c r="FJ1246" s="459"/>
      <c r="FO1246" s="251"/>
      <c r="FQ1246" s="459"/>
      <c r="FR1246" s="459"/>
      <c r="FS1246" s="459"/>
      <c r="FX1246" s="251"/>
      <c r="FZ1246" s="459"/>
      <c r="GA1246" s="459"/>
      <c r="GB1246" s="459"/>
      <c r="GG1246" s="251"/>
      <c r="GI1246" s="459"/>
      <c r="GJ1246" s="459"/>
      <c r="GK1246" s="459"/>
      <c r="GP1246" s="251"/>
      <c r="GR1246" s="459"/>
      <c r="GS1246" s="459"/>
      <c r="GT1246" s="459"/>
      <c r="GY1246" s="251"/>
      <c r="HA1246" s="459"/>
      <c r="HB1246" s="459"/>
      <c r="HC1246" s="459"/>
      <c r="HH1246" s="251"/>
      <c r="HJ1246" s="459"/>
      <c r="HK1246" s="459"/>
      <c r="HL1246" s="459"/>
      <c r="HQ1246" s="459"/>
      <c r="HR1246" s="459"/>
      <c r="HS1246" s="459"/>
      <c r="HT1246" s="459"/>
      <c r="HU1246" s="459"/>
      <c r="HV1246" s="459"/>
      <c r="HW1246" s="459"/>
      <c r="HX1246" s="459"/>
      <c r="HY1246" s="459"/>
      <c r="HZ1246" s="459"/>
      <c r="IA1246" s="459"/>
      <c r="IB1246" s="459"/>
      <c r="IC1246" s="459"/>
      <c r="ID1246" s="459"/>
      <c r="IE1246" s="459"/>
      <c r="IF1246" s="459"/>
      <c r="IG1246" s="459"/>
      <c r="IH1246" s="459"/>
      <c r="II1246" s="459"/>
      <c r="IJ1246" s="459"/>
      <c r="IK1246" s="459"/>
      <c r="IL1246" s="459"/>
      <c r="IM1246" s="459"/>
      <c r="IN1246" s="459"/>
      <c r="IO1246" s="459"/>
      <c r="IP1246" s="459"/>
      <c r="IQ1246" s="459"/>
      <c r="IR1246" s="459"/>
      <c r="IS1246" s="459"/>
      <c r="IT1246" s="459"/>
      <c r="IU1246" s="459"/>
      <c r="IV1246" s="459"/>
      <c r="RS1246" s="252"/>
    </row>
    <row r="1247" spans="1:487" s="461" customFormat="1" ht="18">
      <c r="A1247" s="605" t="s">
        <v>2471</v>
      </c>
      <c r="B1247" s="459"/>
      <c r="C1247" s="488"/>
      <c r="D1247" s="606" t="s">
        <v>129</v>
      </c>
      <c r="E1247" s="461">
        <f t="shared" si="20"/>
        <v>0</v>
      </c>
      <c r="F1247" s="524">
        <f t="shared" si="21"/>
        <v>0</v>
      </c>
      <c r="J1247" s="459"/>
      <c r="L1247" s="509"/>
      <c r="M1247" s="459"/>
      <c r="N1247" s="459"/>
      <c r="R1247" s="251"/>
      <c r="T1247" s="459"/>
      <c r="U1247" s="459"/>
      <c r="V1247" s="459"/>
      <c r="AA1247" s="251"/>
      <c r="AC1247" s="459"/>
      <c r="AD1247" s="459"/>
      <c r="AE1247" s="459"/>
      <c r="AJ1247" s="251"/>
      <c r="AL1247" s="459"/>
      <c r="AM1247" s="459"/>
      <c r="AN1247" s="459"/>
      <c r="AS1247" s="251"/>
      <c r="AU1247" s="459"/>
      <c r="AV1247" s="459"/>
      <c r="AW1247" s="459"/>
      <c r="BB1247" s="251"/>
      <c r="BD1247" s="459"/>
      <c r="BE1247" s="459"/>
      <c r="BF1247" s="459"/>
      <c r="BK1247" s="251"/>
      <c r="BM1247" s="459"/>
      <c r="BN1247" s="459"/>
      <c r="BO1247" s="459"/>
      <c r="BT1247" s="251"/>
      <c r="BV1247" s="459"/>
      <c r="BW1247" s="459"/>
      <c r="BX1247" s="459"/>
      <c r="CC1247" s="251"/>
      <c r="CE1247" s="459"/>
      <c r="CF1247" s="459"/>
      <c r="CG1247" s="459"/>
      <c r="CL1247" s="251"/>
      <c r="CN1247" s="459"/>
      <c r="CO1247" s="459"/>
      <c r="CP1247" s="459"/>
      <c r="CU1247" s="251"/>
      <c r="CW1247" s="459"/>
      <c r="CX1247" s="459"/>
      <c r="CY1247" s="459"/>
      <c r="DD1247" s="251"/>
      <c r="DF1247" s="459"/>
      <c r="DG1247" s="459"/>
      <c r="DH1247" s="459"/>
      <c r="DM1247" s="251"/>
      <c r="DO1247" s="459"/>
      <c r="DP1247" s="459"/>
      <c r="DQ1247" s="459"/>
      <c r="DV1247" s="251"/>
      <c r="DX1247" s="459"/>
      <c r="DY1247" s="459"/>
      <c r="DZ1247" s="459"/>
      <c r="EE1247" s="251"/>
      <c r="EG1247" s="459"/>
      <c r="EH1247" s="459"/>
      <c r="EI1247" s="459"/>
      <c r="EN1247" s="251"/>
      <c r="EP1247" s="459"/>
      <c r="EQ1247" s="459"/>
      <c r="ER1247" s="459"/>
      <c r="EW1247" s="251"/>
      <c r="EY1247" s="459"/>
      <c r="EZ1247" s="459"/>
      <c r="FA1247" s="459"/>
      <c r="FF1247" s="251"/>
      <c r="FH1247" s="459"/>
      <c r="FI1247" s="459"/>
      <c r="FJ1247" s="459"/>
      <c r="FO1247" s="251"/>
      <c r="FQ1247" s="459"/>
      <c r="FR1247" s="459"/>
      <c r="FS1247" s="459"/>
      <c r="FX1247" s="251"/>
      <c r="FZ1247" s="459"/>
      <c r="GA1247" s="459"/>
      <c r="GB1247" s="459"/>
      <c r="GG1247" s="251"/>
      <c r="GI1247" s="459"/>
      <c r="GJ1247" s="459"/>
      <c r="GK1247" s="459"/>
      <c r="GP1247" s="251"/>
      <c r="GR1247" s="459"/>
      <c r="GS1247" s="459"/>
      <c r="GT1247" s="459"/>
      <c r="GY1247" s="251"/>
      <c r="HA1247" s="459"/>
      <c r="HB1247" s="459"/>
      <c r="HC1247" s="459"/>
      <c r="HH1247" s="251"/>
      <c r="HJ1247" s="459"/>
      <c r="HK1247" s="459"/>
      <c r="HL1247" s="459"/>
      <c r="HQ1247" s="459"/>
      <c r="HR1247" s="459"/>
      <c r="HS1247" s="459"/>
      <c r="HT1247" s="459"/>
      <c r="HU1247" s="459"/>
      <c r="HV1247" s="459"/>
      <c r="HW1247" s="459"/>
      <c r="HX1247" s="459"/>
      <c r="HY1247" s="459"/>
      <c r="HZ1247" s="459"/>
      <c r="IA1247" s="459"/>
      <c r="IB1247" s="459"/>
      <c r="IC1247" s="459"/>
      <c r="ID1247" s="459"/>
      <c r="IE1247" s="459"/>
      <c r="IF1247" s="459"/>
      <c r="IG1247" s="459"/>
      <c r="IH1247" s="459"/>
      <c r="II1247" s="459"/>
      <c r="IJ1247" s="459"/>
      <c r="IK1247" s="459"/>
      <c r="IL1247" s="459"/>
      <c r="IM1247" s="459"/>
      <c r="IN1247" s="459"/>
      <c r="IO1247" s="459"/>
      <c r="IP1247" s="459"/>
      <c r="IQ1247" s="459"/>
      <c r="IR1247" s="459"/>
      <c r="IS1247" s="459"/>
      <c r="IT1247" s="459"/>
      <c r="IU1247" s="459"/>
      <c r="IV1247" s="459"/>
      <c r="RS1247" s="252"/>
    </row>
    <row r="1248" spans="1:487" s="461" customFormat="1" ht="18">
      <c r="A1248" s="605" t="s">
        <v>1635</v>
      </c>
      <c r="B1248" s="488"/>
      <c r="C1248" s="488"/>
      <c r="D1248" s="461" t="s">
        <v>130</v>
      </c>
      <c r="E1248" s="461">
        <f t="shared" si="20"/>
        <v>0</v>
      </c>
      <c r="F1248" s="524">
        <f t="shared" si="21"/>
        <v>0</v>
      </c>
      <c r="G1248" s="509"/>
      <c r="H1248" s="509"/>
      <c r="I1248" s="509"/>
      <c r="J1248" s="509"/>
      <c r="K1248" s="509"/>
      <c r="L1248" s="509"/>
      <c r="M1248" s="459"/>
      <c r="N1248" s="459"/>
      <c r="R1248" s="251"/>
      <c r="T1248" s="459"/>
      <c r="U1248" s="459"/>
      <c r="V1248" s="459"/>
      <c r="AA1248" s="251"/>
      <c r="AC1248" s="459"/>
      <c r="AD1248" s="459"/>
      <c r="AE1248" s="459"/>
      <c r="AJ1248" s="251"/>
      <c r="AL1248" s="459"/>
      <c r="AM1248" s="459"/>
      <c r="AN1248" s="459"/>
      <c r="AS1248" s="251"/>
      <c r="AU1248" s="459"/>
      <c r="AV1248" s="459"/>
      <c r="AW1248" s="459"/>
      <c r="BB1248" s="251"/>
      <c r="BD1248" s="459"/>
      <c r="BE1248" s="459"/>
      <c r="BF1248" s="459"/>
      <c r="BK1248" s="251"/>
      <c r="BM1248" s="459"/>
      <c r="BN1248" s="459"/>
      <c r="BO1248" s="459"/>
      <c r="BT1248" s="251"/>
      <c r="BV1248" s="459"/>
      <c r="BW1248" s="459"/>
      <c r="BX1248" s="459"/>
      <c r="CC1248" s="251"/>
      <c r="CE1248" s="459"/>
      <c r="CF1248" s="459"/>
      <c r="CG1248" s="459"/>
      <c r="CL1248" s="251"/>
      <c r="CN1248" s="459"/>
      <c r="CO1248" s="459"/>
      <c r="CP1248" s="459"/>
      <c r="CU1248" s="251"/>
      <c r="CW1248" s="459"/>
      <c r="CX1248" s="459"/>
      <c r="CY1248" s="459"/>
      <c r="DD1248" s="251"/>
      <c r="DF1248" s="459"/>
      <c r="DG1248" s="459"/>
      <c r="DH1248" s="459"/>
      <c r="DM1248" s="251"/>
      <c r="DO1248" s="459"/>
      <c r="DP1248" s="459"/>
      <c r="DQ1248" s="459"/>
      <c r="DV1248" s="251"/>
      <c r="DX1248" s="459"/>
      <c r="DY1248" s="459"/>
      <c r="DZ1248" s="459"/>
      <c r="EE1248" s="251"/>
      <c r="EG1248" s="459"/>
      <c r="EH1248" s="459"/>
      <c r="EI1248" s="459"/>
      <c r="EN1248" s="251"/>
      <c r="EP1248" s="459"/>
      <c r="EQ1248" s="459"/>
      <c r="ER1248" s="459"/>
      <c r="EW1248" s="251"/>
      <c r="EY1248" s="459"/>
      <c r="EZ1248" s="459"/>
      <c r="FA1248" s="459"/>
      <c r="FF1248" s="251"/>
      <c r="FH1248" s="459"/>
      <c r="FI1248" s="459"/>
      <c r="FJ1248" s="459"/>
      <c r="FO1248" s="251"/>
      <c r="FQ1248" s="459"/>
      <c r="FR1248" s="459"/>
      <c r="FS1248" s="459"/>
      <c r="FX1248" s="251"/>
      <c r="FZ1248" s="459"/>
      <c r="GA1248" s="459"/>
      <c r="GB1248" s="459"/>
      <c r="GG1248" s="251"/>
      <c r="GI1248" s="459"/>
      <c r="GJ1248" s="459"/>
      <c r="GK1248" s="459"/>
      <c r="GP1248" s="251"/>
      <c r="GR1248" s="459"/>
      <c r="GS1248" s="459"/>
      <c r="GT1248" s="459"/>
      <c r="GY1248" s="251"/>
      <c r="HA1248" s="459"/>
      <c r="HB1248" s="459"/>
      <c r="HC1248" s="459"/>
      <c r="HH1248" s="251"/>
      <c r="HJ1248" s="459"/>
      <c r="HK1248" s="459"/>
      <c r="HL1248" s="459"/>
      <c r="HQ1248" s="459"/>
      <c r="HR1248" s="459"/>
      <c r="HS1248" s="459"/>
      <c r="HT1248" s="459"/>
      <c r="HU1248" s="459"/>
      <c r="HV1248" s="459"/>
      <c r="HW1248" s="459"/>
      <c r="HX1248" s="459"/>
      <c r="HY1248" s="459"/>
      <c r="HZ1248" s="459"/>
      <c r="IA1248" s="459"/>
      <c r="IB1248" s="459"/>
      <c r="IC1248" s="459"/>
      <c r="ID1248" s="459"/>
      <c r="IE1248" s="459"/>
      <c r="IF1248" s="459"/>
      <c r="IG1248" s="459"/>
      <c r="IH1248" s="459"/>
      <c r="II1248" s="459"/>
      <c r="IJ1248" s="459"/>
      <c r="IK1248" s="459"/>
      <c r="IL1248" s="459"/>
      <c r="IM1248" s="459"/>
      <c r="IN1248" s="459"/>
      <c r="IO1248" s="459"/>
      <c r="IP1248" s="459"/>
      <c r="IQ1248" s="459"/>
      <c r="IR1248" s="459"/>
      <c r="IS1248" s="459"/>
      <c r="IT1248" s="459"/>
      <c r="IU1248" s="459"/>
      <c r="IV1248" s="459"/>
      <c r="RS1248" s="252"/>
    </row>
    <row r="1249" spans="1:487" s="461" customFormat="1" ht="18">
      <c r="A1249" s="605" t="s">
        <v>1347</v>
      </c>
      <c r="B1249" s="459"/>
      <c r="C1249" s="488"/>
      <c r="D1249" s="606" t="s">
        <v>129</v>
      </c>
      <c r="E1249" s="461">
        <f t="shared" si="20"/>
        <v>1</v>
      </c>
      <c r="F1249" s="524">
        <f t="shared" si="21"/>
        <v>0</v>
      </c>
      <c r="G1249" s="473"/>
      <c r="H1249" s="473"/>
      <c r="I1249" s="473"/>
      <c r="J1249" s="473"/>
      <c r="K1249" s="473"/>
      <c r="L1249" s="509"/>
      <c r="M1249" s="459"/>
      <c r="N1249" s="459"/>
      <c r="R1249" s="251"/>
      <c r="T1249" s="459"/>
      <c r="U1249" s="459"/>
      <c r="V1249" s="459"/>
      <c r="AA1249" s="251"/>
      <c r="AC1249" s="459"/>
      <c r="AD1249" s="459"/>
      <c r="AE1249" s="459"/>
      <c r="AJ1249" s="251"/>
      <c r="AL1249" s="459"/>
      <c r="AM1249" s="459"/>
      <c r="AN1249" s="459"/>
      <c r="AS1249" s="251"/>
      <c r="AU1249" s="459"/>
      <c r="AV1249" s="459"/>
      <c r="AW1249" s="459"/>
      <c r="BB1249" s="251"/>
      <c r="BD1249" s="459"/>
      <c r="BE1249" s="459"/>
      <c r="BF1249" s="459"/>
      <c r="BK1249" s="251"/>
      <c r="BM1249" s="459"/>
      <c r="BN1249" s="459"/>
      <c r="BO1249" s="459"/>
      <c r="BT1249" s="251"/>
      <c r="BV1249" s="459"/>
      <c r="BW1249" s="459"/>
      <c r="BX1249" s="459"/>
      <c r="CC1249" s="251"/>
      <c r="CE1249" s="459"/>
      <c r="CF1249" s="459"/>
      <c r="CG1249" s="459"/>
      <c r="CL1249" s="251"/>
      <c r="CN1249" s="459"/>
      <c r="CO1249" s="459"/>
      <c r="CP1249" s="459"/>
      <c r="CU1249" s="251"/>
      <c r="CW1249" s="459"/>
      <c r="CX1249" s="459"/>
      <c r="CY1249" s="459"/>
      <c r="DD1249" s="251"/>
      <c r="DF1249" s="459"/>
      <c r="DG1249" s="459"/>
      <c r="DH1249" s="459"/>
      <c r="DM1249" s="251"/>
      <c r="DO1249" s="459"/>
      <c r="DP1249" s="459"/>
      <c r="DQ1249" s="459"/>
      <c r="DV1249" s="251"/>
      <c r="DX1249" s="459"/>
      <c r="DY1249" s="459"/>
      <c r="DZ1249" s="459"/>
      <c r="EE1249" s="251"/>
      <c r="EG1249" s="459"/>
      <c r="EH1249" s="459"/>
      <c r="EI1249" s="459"/>
      <c r="EN1249" s="251"/>
      <c r="EP1249" s="459"/>
      <c r="EQ1249" s="459"/>
      <c r="ER1249" s="459"/>
      <c r="EW1249" s="251"/>
      <c r="EY1249" s="459"/>
      <c r="EZ1249" s="459"/>
      <c r="FA1249" s="459"/>
      <c r="FF1249" s="251"/>
      <c r="FH1249" s="459"/>
      <c r="FI1249" s="459"/>
      <c r="FJ1249" s="459"/>
      <c r="FO1249" s="251"/>
      <c r="FQ1249" s="459"/>
      <c r="FR1249" s="459"/>
      <c r="FS1249" s="459"/>
      <c r="FX1249" s="251"/>
      <c r="FZ1249" s="459"/>
      <c r="GA1249" s="459"/>
      <c r="GB1249" s="459"/>
      <c r="GG1249" s="251"/>
      <c r="GI1249" s="459"/>
      <c r="GJ1249" s="459"/>
      <c r="GK1249" s="459"/>
      <c r="GP1249" s="251"/>
      <c r="GR1249" s="459"/>
      <c r="GS1249" s="459"/>
      <c r="GT1249" s="459"/>
      <c r="GY1249" s="251"/>
      <c r="HA1249" s="459"/>
      <c r="HB1249" s="459"/>
      <c r="HC1249" s="459"/>
      <c r="HH1249" s="251"/>
      <c r="HJ1249" s="459"/>
      <c r="HK1249" s="459"/>
      <c r="HL1249" s="459"/>
      <c r="HQ1249" s="459"/>
      <c r="HR1249" s="459"/>
      <c r="HS1249" s="459"/>
      <c r="HT1249" s="459"/>
      <c r="HU1249" s="459"/>
      <c r="HV1249" s="459"/>
      <c r="HW1249" s="459"/>
      <c r="HX1249" s="459"/>
      <c r="HY1249" s="459"/>
      <c r="HZ1249" s="459"/>
      <c r="IA1249" s="459"/>
      <c r="IB1249" s="459"/>
      <c r="IC1249" s="459"/>
      <c r="ID1249" s="459"/>
      <c r="IE1249" s="459"/>
      <c r="IF1249" s="459"/>
      <c r="IG1249" s="459"/>
      <c r="IH1249" s="459"/>
      <c r="II1249" s="459"/>
      <c r="IJ1249" s="459"/>
      <c r="IK1249" s="459"/>
      <c r="IL1249" s="459"/>
      <c r="IM1249" s="459"/>
      <c r="IN1249" s="459"/>
      <c r="IO1249" s="459"/>
      <c r="IP1249" s="459"/>
      <c r="IQ1249" s="459"/>
      <c r="IR1249" s="459"/>
      <c r="IS1249" s="459"/>
      <c r="IT1249" s="459"/>
      <c r="IU1249" s="459"/>
      <c r="IV1249" s="459"/>
      <c r="RS1249" s="252"/>
    </row>
    <row r="1250" spans="1:487" s="461" customFormat="1" ht="18">
      <c r="A1250" s="605" t="s">
        <v>2472</v>
      </c>
      <c r="B1250" s="459"/>
      <c r="C1250" s="488"/>
      <c r="D1250" s="606" t="s">
        <v>129</v>
      </c>
      <c r="E1250" s="461">
        <f t="shared" si="20"/>
        <v>0</v>
      </c>
      <c r="F1250" s="524">
        <f t="shared" si="21"/>
        <v>0</v>
      </c>
      <c r="G1250" s="473"/>
      <c r="H1250" s="473"/>
      <c r="I1250" s="473"/>
      <c r="J1250" s="473"/>
      <c r="K1250" s="473"/>
      <c r="L1250" s="459"/>
      <c r="M1250" s="459"/>
      <c r="N1250" s="459"/>
      <c r="R1250" s="251"/>
      <c r="T1250" s="459"/>
      <c r="U1250" s="459"/>
      <c r="V1250" s="459"/>
      <c r="AA1250" s="251"/>
      <c r="AC1250" s="459"/>
      <c r="AD1250" s="459"/>
      <c r="AE1250" s="459"/>
      <c r="AJ1250" s="251"/>
      <c r="AL1250" s="459"/>
      <c r="AM1250" s="459"/>
      <c r="AN1250" s="459"/>
      <c r="AS1250" s="251"/>
      <c r="AU1250" s="459"/>
      <c r="AV1250" s="459"/>
      <c r="AW1250" s="459"/>
      <c r="BB1250" s="251"/>
      <c r="BD1250" s="459"/>
      <c r="BE1250" s="459"/>
      <c r="BF1250" s="459"/>
      <c r="BK1250" s="251"/>
      <c r="BM1250" s="459"/>
      <c r="BN1250" s="459"/>
      <c r="BO1250" s="459"/>
      <c r="BT1250" s="251"/>
      <c r="BV1250" s="459"/>
      <c r="BW1250" s="459"/>
      <c r="BX1250" s="459"/>
      <c r="CC1250" s="251"/>
      <c r="CE1250" s="459"/>
      <c r="CF1250" s="459"/>
      <c r="CG1250" s="459"/>
      <c r="CL1250" s="251"/>
      <c r="CN1250" s="459"/>
      <c r="CO1250" s="459"/>
      <c r="CP1250" s="459"/>
      <c r="CU1250" s="251"/>
      <c r="CW1250" s="459"/>
      <c r="CX1250" s="459"/>
      <c r="CY1250" s="459"/>
      <c r="DD1250" s="251"/>
      <c r="DF1250" s="459"/>
      <c r="DG1250" s="459"/>
      <c r="DH1250" s="459"/>
      <c r="DM1250" s="251"/>
      <c r="DO1250" s="459"/>
      <c r="DP1250" s="459"/>
      <c r="DQ1250" s="459"/>
      <c r="DV1250" s="251"/>
      <c r="DX1250" s="459"/>
      <c r="DY1250" s="459"/>
      <c r="DZ1250" s="459"/>
      <c r="EE1250" s="251"/>
      <c r="EG1250" s="459"/>
      <c r="EH1250" s="459"/>
      <c r="EI1250" s="459"/>
      <c r="EN1250" s="251"/>
      <c r="EP1250" s="459"/>
      <c r="EQ1250" s="459"/>
      <c r="ER1250" s="459"/>
      <c r="EW1250" s="251"/>
      <c r="EY1250" s="459"/>
      <c r="EZ1250" s="459"/>
      <c r="FA1250" s="459"/>
      <c r="FF1250" s="251"/>
      <c r="FH1250" s="459"/>
      <c r="FI1250" s="459"/>
      <c r="FJ1250" s="459"/>
      <c r="FO1250" s="251"/>
      <c r="FQ1250" s="459"/>
      <c r="FR1250" s="459"/>
      <c r="FS1250" s="459"/>
      <c r="FX1250" s="251"/>
      <c r="FZ1250" s="459"/>
      <c r="GA1250" s="459"/>
      <c r="GB1250" s="459"/>
      <c r="GG1250" s="251"/>
      <c r="GI1250" s="459"/>
      <c r="GJ1250" s="459"/>
      <c r="GK1250" s="459"/>
      <c r="GP1250" s="251"/>
      <c r="GR1250" s="459"/>
      <c r="GS1250" s="459"/>
      <c r="GT1250" s="459"/>
      <c r="GY1250" s="251"/>
      <c r="HA1250" s="459"/>
      <c r="HB1250" s="459"/>
      <c r="HC1250" s="459"/>
      <c r="HH1250" s="251"/>
      <c r="HJ1250" s="459"/>
      <c r="HK1250" s="459"/>
      <c r="HL1250" s="459"/>
      <c r="HQ1250" s="459"/>
      <c r="HR1250" s="459"/>
      <c r="HS1250" s="459"/>
      <c r="HT1250" s="459"/>
      <c r="HU1250" s="459"/>
      <c r="HV1250" s="459"/>
      <c r="HW1250" s="459"/>
      <c r="HX1250" s="459"/>
      <c r="HY1250" s="459"/>
      <c r="HZ1250" s="459"/>
      <c r="IA1250" s="459"/>
      <c r="IB1250" s="459"/>
      <c r="IC1250" s="459"/>
      <c r="ID1250" s="459"/>
      <c r="IE1250" s="459"/>
      <c r="IF1250" s="459"/>
      <c r="IG1250" s="459"/>
      <c r="IH1250" s="459"/>
      <c r="II1250" s="459"/>
      <c r="IJ1250" s="459"/>
      <c r="IK1250" s="459"/>
      <c r="IL1250" s="459"/>
      <c r="IM1250" s="459"/>
      <c r="IN1250" s="459"/>
      <c r="IO1250" s="459"/>
      <c r="IP1250" s="459"/>
      <c r="IQ1250" s="459"/>
      <c r="IR1250" s="459"/>
      <c r="IS1250" s="459"/>
      <c r="IT1250" s="459"/>
      <c r="IU1250" s="459"/>
      <c r="IV1250" s="459"/>
      <c r="RS1250" s="252"/>
    </row>
    <row r="1251" spans="1:487" s="461" customFormat="1" ht="18">
      <c r="A1251" s="605" t="s">
        <v>596</v>
      </c>
      <c r="B1251" s="459"/>
      <c r="C1251" s="488"/>
      <c r="D1251" s="606" t="s">
        <v>129</v>
      </c>
      <c r="E1251" s="461">
        <f t="shared" si="20"/>
        <v>1</v>
      </c>
      <c r="F1251" s="524">
        <f t="shared" si="21"/>
        <v>0</v>
      </c>
      <c r="G1251" s="473"/>
      <c r="H1251" s="473"/>
      <c r="I1251" s="473"/>
      <c r="J1251" s="473"/>
      <c r="K1251" s="473"/>
      <c r="L1251" s="459"/>
      <c r="M1251" s="459"/>
      <c r="N1251" s="459"/>
      <c r="R1251" s="251"/>
      <c r="T1251" s="459"/>
      <c r="U1251" s="459"/>
      <c r="V1251" s="459"/>
      <c r="AA1251" s="251"/>
      <c r="AC1251" s="459"/>
      <c r="AD1251" s="459"/>
      <c r="AE1251" s="459"/>
      <c r="AJ1251" s="251"/>
      <c r="AL1251" s="459"/>
      <c r="AM1251" s="459"/>
      <c r="AN1251" s="459"/>
      <c r="AS1251" s="251"/>
      <c r="AU1251" s="459"/>
      <c r="AV1251" s="459"/>
      <c r="AW1251" s="459"/>
      <c r="BB1251" s="251"/>
      <c r="BD1251" s="459"/>
      <c r="BE1251" s="459"/>
      <c r="BF1251" s="459"/>
      <c r="BK1251" s="251"/>
      <c r="BM1251" s="459"/>
      <c r="BN1251" s="459"/>
      <c r="BO1251" s="459"/>
      <c r="BT1251" s="251"/>
      <c r="BV1251" s="459"/>
      <c r="BW1251" s="459"/>
      <c r="BX1251" s="459"/>
      <c r="CC1251" s="251"/>
      <c r="CE1251" s="459"/>
      <c r="CF1251" s="459"/>
      <c r="CG1251" s="459"/>
      <c r="CL1251" s="251"/>
      <c r="CN1251" s="459"/>
      <c r="CO1251" s="459"/>
      <c r="CP1251" s="459"/>
      <c r="CU1251" s="251"/>
      <c r="CW1251" s="459"/>
      <c r="CX1251" s="459"/>
      <c r="CY1251" s="459"/>
      <c r="DD1251" s="251"/>
      <c r="DF1251" s="459"/>
      <c r="DG1251" s="459"/>
      <c r="DH1251" s="459"/>
      <c r="DM1251" s="251"/>
      <c r="DO1251" s="459"/>
      <c r="DP1251" s="459"/>
      <c r="DQ1251" s="459"/>
      <c r="DV1251" s="251"/>
      <c r="DX1251" s="459"/>
      <c r="DY1251" s="459"/>
      <c r="DZ1251" s="459"/>
      <c r="EE1251" s="251"/>
      <c r="EG1251" s="459"/>
      <c r="EH1251" s="459"/>
      <c r="EI1251" s="459"/>
      <c r="EN1251" s="251"/>
      <c r="EP1251" s="459"/>
      <c r="EQ1251" s="459"/>
      <c r="ER1251" s="459"/>
      <c r="EW1251" s="251"/>
      <c r="EY1251" s="459"/>
      <c r="EZ1251" s="459"/>
      <c r="FA1251" s="459"/>
      <c r="FF1251" s="251"/>
      <c r="FH1251" s="459"/>
      <c r="FI1251" s="459"/>
      <c r="FJ1251" s="459"/>
      <c r="FO1251" s="251"/>
      <c r="FQ1251" s="459"/>
      <c r="FR1251" s="459"/>
      <c r="FS1251" s="459"/>
      <c r="FX1251" s="251"/>
      <c r="FZ1251" s="459"/>
      <c r="GA1251" s="459"/>
      <c r="GB1251" s="459"/>
      <c r="GG1251" s="251"/>
      <c r="GI1251" s="459"/>
      <c r="GJ1251" s="459"/>
      <c r="GK1251" s="459"/>
      <c r="GP1251" s="251"/>
      <c r="GR1251" s="459"/>
      <c r="GS1251" s="459"/>
      <c r="GT1251" s="459"/>
      <c r="GY1251" s="251"/>
      <c r="HA1251" s="459"/>
      <c r="HB1251" s="459"/>
      <c r="HC1251" s="459"/>
      <c r="HH1251" s="251"/>
      <c r="HJ1251" s="459"/>
      <c r="HK1251" s="459"/>
      <c r="HL1251" s="459"/>
      <c r="HQ1251" s="459"/>
      <c r="HR1251" s="459"/>
      <c r="HS1251" s="459"/>
      <c r="HT1251" s="459"/>
      <c r="HU1251" s="459"/>
      <c r="HV1251" s="459"/>
      <c r="HW1251" s="459"/>
      <c r="HX1251" s="459"/>
      <c r="HY1251" s="459"/>
      <c r="HZ1251" s="459"/>
      <c r="IA1251" s="459"/>
      <c r="IB1251" s="459"/>
      <c r="IC1251" s="459"/>
      <c r="ID1251" s="459"/>
      <c r="IE1251" s="459"/>
      <c r="IF1251" s="459"/>
      <c r="IG1251" s="459"/>
      <c r="IH1251" s="459"/>
      <c r="II1251" s="459"/>
      <c r="IJ1251" s="459"/>
      <c r="IK1251" s="459"/>
      <c r="IL1251" s="459"/>
      <c r="IM1251" s="459"/>
      <c r="IN1251" s="459"/>
      <c r="IO1251" s="459"/>
      <c r="IP1251" s="459"/>
      <c r="IQ1251" s="459"/>
      <c r="IR1251" s="459"/>
      <c r="IS1251" s="459"/>
      <c r="IT1251" s="459"/>
      <c r="IU1251" s="459"/>
      <c r="IV1251" s="459"/>
      <c r="RS1251" s="252"/>
    </row>
    <row r="1252" spans="1:487" s="461" customFormat="1" ht="18">
      <c r="A1252" s="605" t="s">
        <v>642</v>
      </c>
      <c r="B1252" s="488"/>
      <c r="C1252" s="488"/>
      <c r="D1252" s="461" t="s">
        <v>131</v>
      </c>
      <c r="E1252" s="461">
        <f t="shared" si="20"/>
        <v>1</v>
      </c>
      <c r="F1252" s="524">
        <f t="shared" si="21"/>
        <v>0</v>
      </c>
      <c r="G1252" s="473"/>
      <c r="H1252" s="473"/>
      <c r="I1252" s="473"/>
      <c r="J1252" s="473"/>
      <c r="K1252" s="473"/>
      <c r="L1252" s="459"/>
      <c r="M1252" s="459"/>
      <c r="N1252" s="459"/>
      <c r="R1252" s="251"/>
      <c r="T1252" s="459"/>
      <c r="U1252" s="459"/>
      <c r="V1252" s="459"/>
      <c r="AA1252" s="251"/>
      <c r="AC1252" s="459"/>
      <c r="AD1252" s="459"/>
      <c r="AE1252" s="459"/>
      <c r="AJ1252" s="251"/>
      <c r="AL1252" s="459"/>
      <c r="AM1252" s="459"/>
      <c r="AN1252" s="459"/>
      <c r="AS1252" s="251"/>
      <c r="AU1252" s="459"/>
      <c r="AV1252" s="459"/>
      <c r="AW1252" s="459"/>
      <c r="BB1252" s="251"/>
      <c r="BD1252" s="459"/>
      <c r="BE1252" s="459"/>
      <c r="BF1252" s="459"/>
      <c r="BK1252" s="251"/>
      <c r="BM1252" s="459"/>
      <c r="BN1252" s="459"/>
      <c r="BO1252" s="459"/>
      <c r="BT1252" s="251"/>
      <c r="BV1252" s="459"/>
      <c r="BW1252" s="459"/>
      <c r="BX1252" s="459"/>
      <c r="CC1252" s="251"/>
      <c r="CE1252" s="459"/>
      <c r="CF1252" s="459"/>
      <c r="CG1252" s="459"/>
      <c r="CL1252" s="251"/>
      <c r="CN1252" s="459"/>
      <c r="CO1252" s="459"/>
      <c r="CP1252" s="459"/>
      <c r="CU1252" s="251"/>
      <c r="CW1252" s="459"/>
      <c r="CX1252" s="459"/>
      <c r="CY1252" s="459"/>
      <c r="DD1252" s="251"/>
      <c r="DF1252" s="459"/>
      <c r="DG1252" s="459"/>
      <c r="DH1252" s="459"/>
      <c r="DM1252" s="251"/>
      <c r="DO1252" s="459"/>
      <c r="DP1252" s="459"/>
      <c r="DQ1252" s="459"/>
      <c r="DV1252" s="251"/>
      <c r="DX1252" s="459"/>
      <c r="DY1252" s="459"/>
      <c r="DZ1252" s="459"/>
      <c r="EE1252" s="251"/>
      <c r="EG1252" s="459"/>
      <c r="EH1252" s="459"/>
      <c r="EI1252" s="459"/>
      <c r="EN1252" s="251"/>
      <c r="EP1252" s="459"/>
      <c r="EQ1252" s="459"/>
      <c r="ER1252" s="459"/>
      <c r="EW1252" s="251"/>
      <c r="EY1252" s="459"/>
      <c r="EZ1252" s="459"/>
      <c r="FA1252" s="459"/>
      <c r="FF1252" s="251"/>
      <c r="FH1252" s="459"/>
      <c r="FI1252" s="459"/>
      <c r="FJ1252" s="459"/>
      <c r="FO1252" s="251"/>
      <c r="FQ1252" s="459"/>
      <c r="FR1252" s="459"/>
      <c r="FS1252" s="459"/>
      <c r="FX1252" s="251"/>
      <c r="FZ1252" s="459"/>
      <c r="GA1252" s="459"/>
      <c r="GB1252" s="459"/>
      <c r="GG1252" s="251"/>
      <c r="GI1252" s="459"/>
      <c r="GJ1252" s="459"/>
      <c r="GK1252" s="459"/>
      <c r="GP1252" s="251"/>
      <c r="GR1252" s="459"/>
      <c r="GS1252" s="459"/>
      <c r="GT1252" s="459"/>
      <c r="GY1252" s="251"/>
      <c r="HA1252" s="459"/>
      <c r="HB1252" s="459"/>
      <c r="HC1252" s="459"/>
      <c r="HH1252" s="251"/>
      <c r="HJ1252" s="459"/>
      <c r="HK1252" s="459"/>
      <c r="HL1252" s="459"/>
      <c r="HQ1252" s="459"/>
      <c r="HR1252" s="459"/>
      <c r="HS1252" s="459"/>
      <c r="HT1252" s="459"/>
      <c r="HU1252" s="459"/>
      <c r="HV1252" s="459"/>
      <c r="HW1252" s="459"/>
      <c r="HX1252" s="459"/>
      <c r="HY1252" s="459"/>
      <c r="HZ1252" s="459"/>
      <c r="IA1252" s="459"/>
      <c r="IB1252" s="459"/>
      <c r="IC1252" s="459"/>
      <c r="ID1252" s="459"/>
      <c r="IE1252" s="459"/>
      <c r="IF1252" s="459"/>
      <c r="IG1252" s="459"/>
      <c r="IH1252" s="459"/>
      <c r="II1252" s="459"/>
      <c r="IJ1252" s="459"/>
      <c r="IK1252" s="459"/>
      <c r="IL1252" s="459"/>
      <c r="IM1252" s="459"/>
      <c r="IN1252" s="459"/>
      <c r="IO1252" s="459"/>
      <c r="IP1252" s="459"/>
      <c r="IQ1252" s="459"/>
      <c r="IR1252" s="459"/>
      <c r="IS1252" s="459"/>
      <c r="IT1252" s="459"/>
      <c r="IU1252" s="459"/>
      <c r="IV1252" s="459"/>
      <c r="RS1252" s="252"/>
    </row>
    <row r="1253" spans="1:487" s="461" customFormat="1" ht="18">
      <c r="A1253" s="605" t="s">
        <v>1002</v>
      </c>
      <c r="B1253" s="459"/>
      <c r="C1253" s="488"/>
      <c r="D1253" s="606" t="s">
        <v>129</v>
      </c>
      <c r="E1253" s="461">
        <f t="shared" si="20"/>
        <v>1</v>
      </c>
      <c r="F1253" s="524">
        <f t="shared" si="21"/>
        <v>0</v>
      </c>
      <c r="G1253" s="473"/>
      <c r="H1253" s="473"/>
      <c r="I1253" s="473"/>
      <c r="J1253" s="473"/>
      <c r="K1253" s="473"/>
      <c r="L1253" s="459"/>
      <c r="M1253" s="459"/>
      <c r="N1253" s="459"/>
      <c r="R1253" s="251"/>
      <c r="T1253" s="459"/>
      <c r="U1253" s="459"/>
      <c r="V1253" s="459"/>
      <c r="AA1253" s="251"/>
      <c r="AC1253" s="459"/>
      <c r="AD1253" s="459"/>
      <c r="AE1253" s="459"/>
      <c r="AJ1253" s="251"/>
      <c r="AL1253" s="459"/>
      <c r="AM1253" s="459"/>
      <c r="AN1253" s="459"/>
      <c r="AS1253" s="251"/>
      <c r="AU1253" s="459"/>
      <c r="AV1253" s="459"/>
      <c r="AW1253" s="459"/>
      <c r="BB1253" s="251"/>
      <c r="BD1253" s="459"/>
      <c r="BE1253" s="459"/>
      <c r="BF1253" s="459"/>
      <c r="BK1253" s="251"/>
      <c r="BM1253" s="459"/>
      <c r="BN1253" s="459"/>
      <c r="BO1253" s="459"/>
      <c r="BT1253" s="251"/>
      <c r="BV1253" s="459"/>
      <c r="BW1253" s="459"/>
      <c r="BX1253" s="459"/>
      <c r="CC1253" s="251"/>
      <c r="CE1253" s="459"/>
      <c r="CF1253" s="459"/>
      <c r="CG1253" s="459"/>
      <c r="CL1253" s="251"/>
      <c r="CN1253" s="459"/>
      <c r="CO1253" s="459"/>
      <c r="CP1253" s="459"/>
      <c r="CU1253" s="251"/>
      <c r="CW1253" s="459"/>
      <c r="CX1253" s="459"/>
      <c r="CY1253" s="459"/>
      <c r="DD1253" s="251"/>
      <c r="DF1253" s="459"/>
      <c r="DG1253" s="459"/>
      <c r="DH1253" s="459"/>
      <c r="DM1253" s="251"/>
      <c r="DO1253" s="459"/>
      <c r="DP1253" s="459"/>
      <c r="DQ1253" s="459"/>
      <c r="DV1253" s="251"/>
      <c r="DX1253" s="459"/>
      <c r="DY1253" s="459"/>
      <c r="DZ1253" s="459"/>
      <c r="EE1253" s="251"/>
      <c r="EG1253" s="459"/>
      <c r="EH1253" s="459"/>
      <c r="EI1253" s="459"/>
      <c r="EN1253" s="251"/>
      <c r="EP1253" s="459"/>
      <c r="EQ1253" s="459"/>
      <c r="ER1253" s="459"/>
      <c r="EW1253" s="251"/>
      <c r="EY1253" s="459"/>
      <c r="EZ1253" s="459"/>
      <c r="FA1253" s="459"/>
      <c r="FF1253" s="251"/>
      <c r="FH1253" s="459"/>
      <c r="FI1253" s="459"/>
      <c r="FJ1253" s="459"/>
      <c r="FO1253" s="251"/>
      <c r="FQ1253" s="459"/>
      <c r="FR1253" s="459"/>
      <c r="FS1253" s="459"/>
      <c r="FX1253" s="251"/>
      <c r="FZ1253" s="459"/>
      <c r="GA1253" s="459"/>
      <c r="GB1253" s="459"/>
      <c r="GG1253" s="251"/>
      <c r="GI1253" s="459"/>
      <c r="GJ1253" s="459"/>
      <c r="GK1253" s="459"/>
      <c r="GP1253" s="251"/>
      <c r="GR1253" s="459"/>
      <c r="GS1253" s="459"/>
      <c r="GT1253" s="459"/>
      <c r="GY1253" s="251"/>
      <c r="HA1253" s="459"/>
      <c r="HB1253" s="459"/>
      <c r="HC1253" s="459"/>
      <c r="HH1253" s="251"/>
      <c r="HJ1253" s="459"/>
      <c r="HK1253" s="459"/>
      <c r="HL1253" s="459"/>
      <c r="HQ1253" s="459"/>
      <c r="HR1253" s="459"/>
      <c r="HS1253" s="459"/>
      <c r="HT1253" s="459"/>
      <c r="HU1253" s="459"/>
      <c r="HV1253" s="459"/>
      <c r="HW1253" s="459"/>
      <c r="HX1253" s="459"/>
      <c r="HY1253" s="459"/>
      <c r="HZ1253" s="459"/>
      <c r="IA1253" s="459"/>
      <c r="IB1253" s="459"/>
      <c r="IC1253" s="459"/>
      <c r="ID1253" s="459"/>
      <c r="IE1253" s="459"/>
      <c r="IF1253" s="459"/>
      <c r="IG1253" s="459"/>
      <c r="IH1253" s="459"/>
      <c r="II1253" s="459"/>
      <c r="IJ1253" s="459"/>
      <c r="IK1253" s="459"/>
      <c r="IL1253" s="459"/>
      <c r="IM1253" s="459"/>
      <c r="IN1253" s="459"/>
      <c r="IO1253" s="459"/>
      <c r="IP1253" s="459"/>
      <c r="IQ1253" s="459"/>
      <c r="IR1253" s="459"/>
      <c r="IS1253" s="459"/>
      <c r="IT1253" s="459"/>
      <c r="IU1253" s="459"/>
      <c r="IV1253" s="459"/>
      <c r="RS1253" s="252"/>
    </row>
    <row r="1254" spans="1:487" s="461" customFormat="1" ht="18">
      <c r="A1254" s="605" t="s">
        <v>682</v>
      </c>
      <c r="B1254" s="488"/>
      <c r="C1254" s="488"/>
      <c r="D1254" s="461" t="s">
        <v>131</v>
      </c>
      <c r="E1254" s="461">
        <f t="shared" si="20"/>
        <v>4</v>
      </c>
      <c r="F1254" s="524">
        <f t="shared" si="21"/>
        <v>0</v>
      </c>
      <c r="G1254" s="509"/>
      <c r="H1254" s="509"/>
      <c r="I1254" s="509"/>
      <c r="J1254" s="509"/>
      <c r="K1254" s="509"/>
      <c r="L1254" s="459"/>
      <c r="M1254" s="459"/>
      <c r="N1254" s="459"/>
      <c r="R1254" s="251"/>
      <c r="T1254" s="459"/>
      <c r="U1254" s="459"/>
      <c r="V1254" s="459"/>
      <c r="AA1254" s="251"/>
      <c r="AC1254" s="459"/>
      <c r="AD1254" s="459"/>
      <c r="AE1254" s="459"/>
      <c r="AJ1254" s="251"/>
      <c r="AL1254" s="459"/>
      <c r="AM1254" s="459"/>
      <c r="AN1254" s="459"/>
      <c r="AS1254" s="251"/>
      <c r="AU1254" s="459"/>
      <c r="AV1254" s="459"/>
      <c r="AW1254" s="459"/>
      <c r="BB1254" s="251"/>
      <c r="BD1254" s="459"/>
      <c r="BE1254" s="459"/>
      <c r="BF1254" s="459"/>
      <c r="BK1254" s="251"/>
      <c r="BM1254" s="459"/>
      <c r="BN1254" s="459"/>
      <c r="BO1254" s="459"/>
      <c r="BT1254" s="251"/>
      <c r="BV1254" s="459"/>
      <c r="BW1254" s="459"/>
      <c r="BX1254" s="459"/>
      <c r="CC1254" s="251"/>
      <c r="CE1254" s="459"/>
      <c r="CF1254" s="459"/>
      <c r="CG1254" s="459"/>
      <c r="CL1254" s="251"/>
      <c r="CN1254" s="459"/>
      <c r="CO1254" s="459"/>
      <c r="CP1254" s="459"/>
      <c r="CU1254" s="251"/>
      <c r="CW1254" s="459"/>
      <c r="CX1254" s="459"/>
      <c r="CY1254" s="459"/>
      <c r="DD1254" s="251"/>
      <c r="DF1254" s="459"/>
      <c r="DG1254" s="459"/>
      <c r="DH1254" s="459"/>
      <c r="DM1254" s="251"/>
      <c r="DO1254" s="459"/>
      <c r="DP1254" s="459"/>
      <c r="DQ1254" s="459"/>
      <c r="DV1254" s="251"/>
      <c r="DX1254" s="459"/>
      <c r="DY1254" s="459"/>
      <c r="DZ1254" s="459"/>
      <c r="EE1254" s="251"/>
      <c r="EG1254" s="459"/>
      <c r="EH1254" s="459"/>
      <c r="EI1254" s="459"/>
      <c r="EN1254" s="251"/>
      <c r="EP1254" s="459"/>
      <c r="EQ1254" s="459"/>
      <c r="ER1254" s="459"/>
      <c r="EW1254" s="251"/>
      <c r="EY1254" s="459"/>
      <c r="EZ1254" s="459"/>
      <c r="FA1254" s="459"/>
      <c r="FF1254" s="251"/>
      <c r="FH1254" s="459"/>
      <c r="FI1254" s="459"/>
      <c r="FJ1254" s="459"/>
      <c r="FO1254" s="251"/>
      <c r="FQ1254" s="459"/>
      <c r="FR1254" s="459"/>
      <c r="FS1254" s="459"/>
      <c r="FX1254" s="251"/>
      <c r="FZ1254" s="459"/>
      <c r="GA1254" s="459"/>
      <c r="GB1254" s="459"/>
      <c r="GG1254" s="251"/>
      <c r="GI1254" s="459"/>
      <c r="GJ1254" s="459"/>
      <c r="GK1254" s="459"/>
      <c r="GP1254" s="251"/>
      <c r="GR1254" s="459"/>
      <c r="GS1254" s="459"/>
      <c r="GT1254" s="459"/>
      <c r="GY1254" s="251"/>
      <c r="HA1254" s="459"/>
      <c r="HB1254" s="459"/>
      <c r="HC1254" s="459"/>
      <c r="HH1254" s="251"/>
      <c r="HJ1254" s="459"/>
      <c r="HK1254" s="459"/>
      <c r="HL1254" s="459"/>
      <c r="HQ1254" s="459"/>
      <c r="HR1254" s="459"/>
      <c r="HS1254" s="459"/>
      <c r="HT1254" s="459"/>
      <c r="HU1254" s="459"/>
      <c r="HV1254" s="459"/>
      <c r="HW1254" s="459"/>
      <c r="HX1254" s="459"/>
      <c r="HY1254" s="459"/>
      <c r="HZ1254" s="459"/>
      <c r="IA1254" s="459"/>
      <c r="IB1254" s="459"/>
      <c r="IC1254" s="459"/>
      <c r="ID1254" s="459"/>
      <c r="IE1254" s="459"/>
      <c r="IF1254" s="459"/>
      <c r="IG1254" s="459"/>
      <c r="IH1254" s="459"/>
      <c r="II1254" s="459"/>
      <c r="IJ1254" s="459"/>
      <c r="IK1254" s="459"/>
      <c r="IL1254" s="459"/>
      <c r="IM1254" s="459"/>
      <c r="IN1254" s="459"/>
      <c r="IO1254" s="459"/>
      <c r="IP1254" s="459"/>
      <c r="IQ1254" s="459"/>
      <c r="IR1254" s="459"/>
      <c r="IS1254" s="459"/>
      <c r="IT1254" s="459"/>
      <c r="IU1254" s="459"/>
      <c r="IV1254" s="459"/>
      <c r="RS1254" s="252"/>
    </row>
    <row r="1255" spans="1:487" s="461" customFormat="1" ht="18">
      <c r="A1255" s="605" t="s">
        <v>2334</v>
      </c>
      <c r="B1255" s="488"/>
      <c r="C1255" s="488"/>
      <c r="D1255" s="461" t="s">
        <v>130</v>
      </c>
      <c r="E1255" s="461">
        <f t="shared" si="20"/>
        <v>1</v>
      </c>
      <c r="F1255" s="524">
        <f t="shared" si="21"/>
        <v>0</v>
      </c>
      <c r="G1255" s="473"/>
      <c r="H1255" s="473"/>
      <c r="I1255" s="473"/>
      <c r="J1255" s="473"/>
      <c r="K1255" s="473"/>
      <c r="L1255" s="459"/>
      <c r="M1255" s="459"/>
      <c r="N1255" s="459"/>
      <c r="R1255" s="251"/>
      <c r="T1255" s="459"/>
      <c r="U1255" s="459"/>
      <c r="V1255" s="459"/>
      <c r="AA1255" s="251"/>
      <c r="AC1255" s="459"/>
      <c r="AD1255" s="459"/>
      <c r="AE1255" s="459"/>
      <c r="AJ1255" s="251"/>
      <c r="AL1255" s="459"/>
      <c r="AM1255" s="459"/>
      <c r="AN1255" s="459"/>
      <c r="AS1255" s="251"/>
      <c r="AU1255" s="459"/>
      <c r="AV1255" s="459"/>
      <c r="AW1255" s="459"/>
      <c r="BB1255" s="251"/>
      <c r="BD1255" s="459"/>
      <c r="BE1255" s="459"/>
      <c r="BF1255" s="459"/>
      <c r="BK1255" s="251"/>
      <c r="BM1255" s="459"/>
      <c r="BN1255" s="459"/>
      <c r="BO1255" s="459"/>
      <c r="BT1255" s="251"/>
      <c r="BV1255" s="459"/>
      <c r="BW1255" s="459"/>
      <c r="BX1255" s="459"/>
      <c r="CC1255" s="251"/>
      <c r="CE1255" s="459"/>
      <c r="CF1255" s="459"/>
      <c r="CG1255" s="459"/>
      <c r="CL1255" s="251"/>
      <c r="CN1255" s="459"/>
      <c r="CO1255" s="459"/>
      <c r="CP1255" s="459"/>
      <c r="CU1255" s="251"/>
      <c r="CW1255" s="459"/>
      <c r="CX1255" s="459"/>
      <c r="CY1255" s="459"/>
      <c r="DD1255" s="251"/>
      <c r="DF1255" s="459"/>
      <c r="DG1255" s="459"/>
      <c r="DH1255" s="459"/>
      <c r="DM1255" s="251"/>
      <c r="DO1255" s="459"/>
      <c r="DP1255" s="459"/>
      <c r="DQ1255" s="459"/>
      <c r="DV1255" s="251"/>
      <c r="DX1255" s="459"/>
      <c r="DY1255" s="459"/>
      <c r="DZ1255" s="459"/>
      <c r="EE1255" s="251"/>
      <c r="EG1255" s="459"/>
      <c r="EH1255" s="459"/>
      <c r="EI1255" s="459"/>
      <c r="EN1255" s="251"/>
      <c r="EP1255" s="459"/>
      <c r="EQ1255" s="459"/>
      <c r="ER1255" s="459"/>
      <c r="EW1255" s="251"/>
      <c r="EY1255" s="459"/>
      <c r="EZ1255" s="459"/>
      <c r="FA1255" s="459"/>
      <c r="FF1255" s="251"/>
      <c r="FH1255" s="459"/>
      <c r="FI1255" s="459"/>
      <c r="FJ1255" s="459"/>
      <c r="FO1255" s="251"/>
      <c r="FQ1255" s="459"/>
      <c r="FR1255" s="459"/>
      <c r="FS1255" s="459"/>
      <c r="FX1255" s="251"/>
      <c r="FZ1255" s="459"/>
      <c r="GA1255" s="459"/>
      <c r="GB1255" s="459"/>
      <c r="GG1255" s="251"/>
      <c r="GI1255" s="459"/>
      <c r="GJ1255" s="459"/>
      <c r="GK1255" s="459"/>
      <c r="GP1255" s="251"/>
      <c r="GR1255" s="459"/>
      <c r="GS1255" s="459"/>
      <c r="GT1255" s="459"/>
      <c r="GY1255" s="251"/>
      <c r="HA1255" s="459"/>
      <c r="HB1255" s="459"/>
      <c r="HC1255" s="459"/>
      <c r="HH1255" s="251"/>
      <c r="HJ1255" s="459"/>
      <c r="HK1255" s="459"/>
      <c r="HL1255" s="459"/>
      <c r="HQ1255" s="459"/>
      <c r="HR1255" s="459"/>
      <c r="HS1255" s="459"/>
      <c r="HT1255" s="459"/>
      <c r="HU1255" s="459"/>
      <c r="HV1255" s="459"/>
      <c r="HW1255" s="459"/>
      <c r="HX1255" s="459"/>
      <c r="HY1255" s="459"/>
      <c r="HZ1255" s="459"/>
      <c r="IA1255" s="459"/>
      <c r="IB1255" s="459"/>
      <c r="IC1255" s="459"/>
      <c r="ID1255" s="459"/>
      <c r="IE1255" s="459"/>
      <c r="IF1255" s="459"/>
      <c r="IG1255" s="459"/>
      <c r="IH1255" s="459"/>
      <c r="II1255" s="459"/>
      <c r="IJ1255" s="459"/>
      <c r="IK1255" s="459"/>
      <c r="IL1255" s="459"/>
      <c r="IM1255" s="459"/>
      <c r="IN1255" s="459"/>
      <c r="IO1255" s="459"/>
      <c r="IP1255" s="459"/>
      <c r="IQ1255" s="459"/>
      <c r="IR1255" s="459"/>
      <c r="IS1255" s="459"/>
      <c r="IT1255" s="459"/>
      <c r="IU1255" s="459"/>
      <c r="IV1255" s="459"/>
      <c r="RS1255" s="252"/>
    </row>
    <row r="1256" spans="1:487" s="461" customFormat="1" ht="18">
      <c r="A1256" s="605" t="s">
        <v>2473</v>
      </c>
      <c r="B1256" s="459"/>
      <c r="C1256" s="488"/>
      <c r="D1256" s="606" t="s">
        <v>129</v>
      </c>
      <c r="E1256" s="461">
        <f t="shared" si="20"/>
        <v>0</v>
      </c>
      <c r="F1256" s="524">
        <f t="shared" si="21"/>
        <v>0</v>
      </c>
      <c r="G1256" s="473"/>
      <c r="H1256" s="473"/>
      <c r="I1256" s="473"/>
      <c r="J1256" s="473"/>
      <c r="K1256" s="473"/>
      <c r="M1256" s="459"/>
      <c r="N1256" s="459"/>
      <c r="R1256" s="251"/>
      <c r="T1256" s="459"/>
      <c r="U1256" s="459"/>
      <c r="V1256" s="459"/>
      <c r="AA1256" s="251"/>
      <c r="AC1256" s="459"/>
      <c r="AD1256" s="459"/>
      <c r="AE1256" s="459"/>
      <c r="AJ1256" s="251"/>
      <c r="AL1256" s="459"/>
      <c r="AM1256" s="459"/>
      <c r="AN1256" s="459"/>
      <c r="AS1256" s="251"/>
      <c r="AU1256" s="459"/>
      <c r="AV1256" s="459"/>
      <c r="AW1256" s="459"/>
      <c r="BB1256" s="251"/>
      <c r="BD1256" s="459"/>
      <c r="BE1256" s="459"/>
      <c r="BF1256" s="459"/>
      <c r="BK1256" s="251"/>
      <c r="BM1256" s="459"/>
      <c r="BN1256" s="459"/>
      <c r="BO1256" s="459"/>
      <c r="BT1256" s="251"/>
      <c r="BV1256" s="459"/>
      <c r="BW1256" s="459"/>
      <c r="BX1256" s="459"/>
      <c r="CC1256" s="251"/>
      <c r="CE1256" s="459"/>
      <c r="CF1256" s="459"/>
      <c r="CG1256" s="459"/>
      <c r="CL1256" s="251"/>
      <c r="CN1256" s="459"/>
      <c r="CO1256" s="459"/>
      <c r="CP1256" s="459"/>
      <c r="CU1256" s="251"/>
      <c r="CW1256" s="459"/>
      <c r="CX1256" s="459"/>
      <c r="CY1256" s="459"/>
      <c r="DD1256" s="251"/>
      <c r="DF1256" s="459"/>
      <c r="DG1256" s="459"/>
      <c r="DH1256" s="459"/>
      <c r="DM1256" s="251"/>
      <c r="DO1256" s="459"/>
      <c r="DP1256" s="459"/>
      <c r="DQ1256" s="459"/>
      <c r="DV1256" s="251"/>
      <c r="DX1256" s="459"/>
      <c r="DY1256" s="459"/>
      <c r="DZ1256" s="459"/>
      <c r="EE1256" s="251"/>
      <c r="EG1256" s="459"/>
      <c r="EH1256" s="459"/>
      <c r="EI1256" s="459"/>
      <c r="EN1256" s="251"/>
      <c r="EP1256" s="459"/>
      <c r="EQ1256" s="459"/>
      <c r="ER1256" s="459"/>
      <c r="EW1256" s="251"/>
      <c r="EY1256" s="459"/>
      <c r="EZ1256" s="459"/>
      <c r="FA1256" s="459"/>
      <c r="FF1256" s="251"/>
      <c r="FH1256" s="459"/>
      <c r="FI1256" s="459"/>
      <c r="FJ1256" s="459"/>
      <c r="FO1256" s="251"/>
      <c r="FQ1256" s="459"/>
      <c r="FR1256" s="459"/>
      <c r="FS1256" s="459"/>
      <c r="FX1256" s="251"/>
      <c r="FZ1256" s="459"/>
      <c r="GA1256" s="459"/>
      <c r="GB1256" s="459"/>
      <c r="GG1256" s="251"/>
      <c r="GI1256" s="459"/>
      <c r="GJ1256" s="459"/>
      <c r="GK1256" s="459"/>
      <c r="GP1256" s="251"/>
      <c r="GR1256" s="459"/>
      <c r="GS1256" s="459"/>
      <c r="GT1256" s="459"/>
      <c r="GY1256" s="251"/>
      <c r="HA1256" s="459"/>
      <c r="HB1256" s="459"/>
      <c r="HC1256" s="459"/>
      <c r="HH1256" s="251"/>
      <c r="HJ1256" s="459"/>
      <c r="HK1256" s="459"/>
      <c r="HL1256" s="459"/>
      <c r="HQ1256" s="459"/>
      <c r="HR1256" s="459"/>
      <c r="HS1256" s="459"/>
      <c r="HT1256" s="459"/>
      <c r="HU1256" s="459"/>
      <c r="HV1256" s="459"/>
      <c r="HW1256" s="459"/>
      <c r="HX1256" s="459"/>
      <c r="HY1256" s="459"/>
      <c r="HZ1256" s="459"/>
      <c r="IA1256" s="459"/>
      <c r="IB1256" s="459"/>
      <c r="IC1256" s="459"/>
      <c r="ID1256" s="459"/>
      <c r="IE1256" s="459"/>
      <c r="IF1256" s="459"/>
      <c r="IG1256" s="459"/>
      <c r="IH1256" s="459"/>
      <c r="II1256" s="459"/>
      <c r="IJ1256" s="459"/>
      <c r="IK1256" s="459"/>
      <c r="IL1256" s="459"/>
      <c r="IM1256" s="459"/>
      <c r="IN1256" s="459"/>
      <c r="IO1256" s="459"/>
      <c r="IP1256" s="459"/>
      <c r="IQ1256" s="459"/>
      <c r="IR1256" s="459"/>
      <c r="IS1256" s="459"/>
      <c r="IT1256" s="459"/>
      <c r="IU1256" s="459"/>
      <c r="IV1256" s="459"/>
      <c r="RS1256" s="252"/>
    </row>
    <row r="1257" spans="1:487" s="461" customFormat="1" ht="18">
      <c r="A1257" s="605" t="s">
        <v>1643</v>
      </c>
      <c r="B1257" s="459"/>
      <c r="C1257" s="488"/>
      <c r="D1257" s="606" t="s">
        <v>129</v>
      </c>
      <c r="E1257" s="461">
        <f t="shared" si="20"/>
        <v>0</v>
      </c>
      <c r="F1257" s="524">
        <f t="shared" si="21"/>
        <v>0</v>
      </c>
      <c r="G1257" s="473"/>
      <c r="H1257" s="473"/>
      <c r="I1257" s="473"/>
      <c r="J1257" s="473"/>
      <c r="K1257" s="473"/>
      <c r="M1257" s="459"/>
      <c r="N1257" s="459"/>
      <c r="R1257" s="251"/>
      <c r="T1257" s="459"/>
      <c r="U1257" s="459"/>
      <c r="V1257" s="459"/>
      <c r="AA1257" s="251"/>
      <c r="AC1257" s="459"/>
      <c r="AD1257" s="459"/>
      <c r="AE1257" s="459"/>
      <c r="AJ1257" s="251"/>
      <c r="AL1257" s="459"/>
      <c r="AM1257" s="459"/>
      <c r="AN1257" s="459"/>
      <c r="AS1257" s="251"/>
      <c r="AU1257" s="459"/>
      <c r="AV1257" s="459"/>
      <c r="AW1257" s="459"/>
      <c r="BB1257" s="251"/>
      <c r="BD1257" s="459"/>
      <c r="BE1257" s="459"/>
      <c r="BF1257" s="459"/>
      <c r="BK1257" s="251"/>
      <c r="BM1257" s="459"/>
      <c r="BN1257" s="459"/>
      <c r="BO1257" s="459"/>
      <c r="BT1257" s="251"/>
      <c r="BV1257" s="459"/>
      <c r="BW1257" s="459"/>
      <c r="BX1257" s="459"/>
      <c r="CC1257" s="251"/>
      <c r="CE1257" s="459"/>
      <c r="CF1257" s="459"/>
      <c r="CG1257" s="459"/>
      <c r="CL1257" s="251"/>
      <c r="CN1257" s="459"/>
      <c r="CO1257" s="459"/>
      <c r="CP1257" s="459"/>
      <c r="CU1257" s="251"/>
      <c r="CW1257" s="459"/>
      <c r="CX1257" s="459"/>
      <c r="CY1257" s="459"/>
      <c r="DD1257" s="251"/>
      <c r="DF1257" s="459"/>
      <c r="DG1257" s="459"/>
      <c r="DH1257" s="459"/>
      <c r="DM1257" s="251"/>
      <c r="DO1257" s="459"/>
      <c r="DP1257" s="459"/>
      <c r="DQ1257" s="459"/>
      <c r="DV1257" s="251"/>
      <c r="DX1257" s="459"/>
      <c r="DY1257" s="459"/>
      <c r="DZ1257" s="459"/>
      <c r="EE1257" s="251"/>
      <c r="EG1257" s="459"/>
      <c r="EH1257" s="459"/>
      <c r="EI1257" s="459"/>
      <c r="EN1257" s="251"/>
      <c r="EP1257" s="459"/>
      <c r="EQ1257" s="459"/>
      <c r="ER1257" s="459"/>
      <c r="EW1257" s="251"/>
      <c r="EY1257" s="459"/>
      <c r="EZ1257" s="459"/>
      <c r="FA1257" s="459"/>
      <c r="FF1257" s="251"/>
      <c r="FH1257" s="459"/>
      <c r="FI1257" s="459"/>
      <c r="FJ1257" s="459"/>
      <c r="FO1257" s="251"/>
      <c r="FQ1257" s="459"/>
      <c r="FR1257" s="459"/>
      <c r="FS1257" s="459"/>
      <c r="FX1257" s="251"/>
      <c r="FZ1257" s="459"/>
      <c r="GA1257" s="459"/>
      <c r="GB1257" s="459"/>
      <c r="GG1257" s="251"/>
      <c r="GI1257" s="459"/>
      <c r="GJ1257" s="459"/>
      <c r="GK1257" s="459"/>
      <c r="GP1257" s="251"/>
      <c r="GR1257" s="459"/>
      <c r="GS1257" s="459"/>
      <c r="GT1257" s="459"/>
      <c r="GY1257" s="251"/>
      <c r="HA1257" s="459"/>
      <c r="HB1257" s="459"/>
      <c r="HC1257" s="459"/>
      <c r="HH1257" s="251"/>
      <c r="HJ1257" s="459"/>
      <c r="HK1257" s="459"/>
      <c r="HL1257" s="459"/>
      <c r="HQ1257" s="459"/>
      <c r="HR1257" s="459"/>
      <c r="HS1257" s="459"/>
      <c r="HT1257" s="459"/>
      <c r="HU1257" s="459"/>
      <c r="HV1257" s="459"/>
      <c r="HW1257" s="459"/>
      <c r="HX1257" s="459"/>
      <c r="HY1257" s="459"/>
      <c r="HZ1257" s="459"/>
      <c r="IA1257" s="459"/>
      <c r="IB1257" s="459"/>
      <c r="IC1257" s="459"/>
      <c r="ID1257" s="459"/>
      <c r="IE1257" s="459"/>
      <c r="IF1257" s="459"/>
      <c r="IG1257" s="459"/>
      <c r="IH1257" s="459"/>
      <c r="II1257" s="459"/>
      <c r="IJ1257" s="459"/>
      <c r="IK1257" s="459"/>
      <c r="IL1257" s="459"/>
      <c r="IM1257" s="459"/>
      <c r="IN1257" s="459"/>
      <c r="IO1257" s="459"/>
      <c r="IP1257" s="459"/>
      <c r="IQ1257" s="459"/>
      <c r="IR1257" s="459"/>
      <c r="IS1257" s="459"/>
      <c r="IT1257" s="459"/>
      <c r="IU1257" s="459"/>
      <c r="IV1257" s="459"/>
      <c r="RS1257" s="252"/>
    </row>
    <row r="1258" spans="1:487" s="461" customFormat="1" ht="18">
      <c r="A1258" s="605" t="s">
        <v>981</v>
      </c>
      <c r="B1258" s="488"/>
      <c r="C1258" s="488"/>
      <c r="D1258" s="461" t="s">
        <v>131</v>
      </c>
      <c r="E1258" s="461">
        <f t="shared" si="20"/>
        <v>0</v>
      </c>
      <c r="F1258" s="524">
        <f t="shared" si="21"/>
        <v>0</v>
      </c>
      <c r="G1258" s="509"/>
      <c r="H1258" s="509"/>
      <c r="I1258" s="509"/>
      <c r="J1258" s="509"/>
      <c r="K1258" s="509"/>
      <c r="M1258" s="459"/>
      <c r="N1258" s="459"/>
      <c r="R1258" s="251"/>
      <c r="T1258" s="459"/>
      <c r="U1258" s="459"/>
      <c r="V1258" s="459"/>
      <c r="AA1258" s="251"/>
      <c r="AC1258" s="459"/>
      <c r="AD1258" s="459"/>
      <c r="AE1258" s="459"/>
      <c r="AJ1258" s="251"/>
      <c r="AL1258" s="459"/>
      <c r="AM1258" s="459"/>
      <c r="AN1258" s="459"/>
      <c r="AS1258" s="251"/>
      <c r="AU1258" s="459"/>
      <c r="AV1258" s="459"/>
      <c r="AW1258" s="459"/>
      <c r="BB1258" s="251"/>
      <c r="BD1258" s="459"/>
      <c r="BE1258" s="459"/>
      <c r="BF1258" s="459"/>
      <c r="BK1258" s="251"/>
      <c r="BM1258" s="459"/>
      <c r="BN1258" s="459"/>
      <c r="BO1258" s="459"/>
      <c r="BT1258" s="251"/>
      <c r="BV1258" s="459"/>
      <c r="BW1258" s="459"/>
      <c r="BX1258" s="459"/>
      <c r="CC1258" s="251"/>
      <c r="CE1258" s="459"/>
      <c r="CF1258" s="459"/>
      <c r="CG1258" s="459"/>
      <c r="CL1258" s="251"/>
      <c r="CN1258" s="459"/>
      <c r="CO1258" s="459"/>
      <c r="CP1258" s="459"/>
      <c r="CU1258" s="251"/>
      <c r="CW1258" s="459"/>
      <c r="CX1258" s="459"/>
      <c r="CY1258" s="459"/>
      <c r="DD1258" s="251"/>
      <c r="DF1258" s="459"/>
      <c r="DG1258" s="459"/>
      <c r="DH1258" s="459"/>
      <c r="DM1258" s="251"/>
      <c r="DO1258" s="459"/>
      <c r="DP1258" s="459"/>
      <c r="DQ1258" s="459"/>
      <c r="DV1258" s="251"/>
      <c r="DX1258" s="459"/>
      <c r="DY1258" s="459"/>
      <c r="DZ1258" s="459"/>
      <c r="EE1258" s="251"/>
      <c r="EG1258" s="459"/>
      <c r="EH1258" s="459"/>
      <c r="EI1258" s="459"/>
      <c r="EN1258" s="251"/>
      <c r="EP1258" s="459"/>
      <c r="EQ1258" s="459"/>
      <c r="ER1258" s="459"/>
      <c r="EW1258" s="251"/>
      <c r="EY1258" s="459"/>
      <c r="EZ1258" s="459"/>
      <c r="FA1258" s="459"/>
      <c r="FF1258" s="251"/>
      <c r="FH1258" s="459"/>
      <c r="FI1258" s="459"/>
      <c r="FJ1258" s="459"/>
      <c r="FO1258" s="251"/>
      <c r="FQ1258" s="459"/>
      <c r="FR1258" s="459"/>
      <c r="FS1258" s="459"/>
      <c r="FX1258" s="251"/>
      <c r="FZ1258" s="459"/>
      <c r="GA1258" s="459"/>
      <c r="GB1258" s="459"/>
      <c r="GG1258" s="251"/>
      <c r="GI1258" s="459"/>
      <c r="GJ1258" s="459"/>
      <c r="GK1258" s="459"/>
      <c r="GP1258" s="251"/>
      <c r="GR1258" s="459"/>
      <c r="GS1258" s="459"/>
      <c r="GT1258" s="459"/>
      <c r="GY1258" s="251"/>
      <c r="HA1258" s="459"/>
      <c r="HB1258" s="459"/>
      <c r="HC1258" s="459"/>
      <c r="HH1258" s="251"/>
      <c r="HJ1258" s="459"/>
      <c r="HK1258" s="459"/>
      <c r="HL1258" s="459"/>
      <c r="HQ1258" s="459"/>
      <c r="HR1258" s="459"/>
      <c r="HS1258" s="459"/>
      <c r="HT1258" s="459"/>
      <c r="HU1258" s="459"/>
      <c r="HV1258" s="459"/>
      <c r="HW1258" s="459"/>
      <c r="HX1258" s="459"/>
      <c r="HY1258" s="459"/>
      <c r="HZ1258" s="459"/>
      <c r="IA1258" s="459"/>
      <c r="IB1258" s="459"/>
      <c r="IC1258" s="459"/>
      <c r="ID1258" s="459"/>
      <c r="IE1258" s="459"/>
      <c r="IF1258" s="459"/>
      <c r="IG1258" s="459"/>
      <c r="IH1258" s="459"/>
      <c r="II1258" s="459"/>
      <c r="IJ1258" s="459"/>
      <c r="IK1258" s="459"/>
      <c r="IL1258" s="459"/>
      <c r="IM1258" s="459"/>
      <c r="IN1258" s="459"/>
      <c r="IO1258" s="459"/>
      <c r="IP1258" s="459"/>
      <c r="IQ1258" s="459"/>
      <c r="IR1258" s="459"/>
      <c r="IS1258" s="459"/>
      <c r="IT1258" s="459"/>
      <c r="IU1258" s="459"/>
      <c r="IV1258" s="459"/>
      <c r="RS1258" s="252"/>
    </row>
    <row r="1259" spans="1:487" s="461" customFormat="1" ht="18">
      <c r="A1259" s="605" t="s">
        <v>2474</v>
      </c>
      <c r="B1259" s="459"/>
      <c r="C1259" s="488"/>
      <c r="D1259" s="606" t="s">
        <v>129</v>
      </c>
      <c r="E1259" s="461">
        <f t="shared" si="20"/>
        <v>0</v>
      </c>
      <c r="F1259" s="524">
        <f t="shared" si="21"/>
        <v>0</v>
      </c>
      <c r="G1259" s="473"/>
      <c r="H1259" s="473"/>
      <c r="I1259" s="473"/>
      <c r="J1259" s="473"/>
      <c r="K1259" s="473"/>
      <c r="M1259" s="459"/>
      <c r="N1259" s="459"/>
      <c r="R1259" s="251"/>
      <c r="T1259" s="459"/>
      <c r="U1259" s="459"/>
      <c r="V1259" s="459"/>
      <c r="AA1259" s="251"/>
      <c r="AC1259" s="459"/>
      <c r="AD1259" s="459"/>
      <c r="AE1259" s="459"/>
      <c r="AJ1259" s="251"/>
      <c r="AL1259" s="459"/>
      <c r="AM1259" s="459"/>
      <c r="AN1259" s="459"/>
      <c r="AS1259" s="251"/>
      <c r="AU1259" s="459"/>
      <c r="AV1259" s="459"/>
      <c r="AW1259" s="459"/>
      <c r="BB1259" s="251"/>
      <c r="BD1259" s="459"/>
      <c r="BE1259" s="459"/>
      <c r="BF1259" s="459"/>
      <c r="BK1259" s="251"/>
      <c r="BM1259" s="459"/>
      <c r="BN1259" s="459"/>
      <c r="BO1259" s="459"/>
      <c r="BT1259" s="251"/>
      <c r="BV1259" s="459"/>
      <c r="BW1259" s="459"/>
      <c r="BX1259" s="459"/>
      <c r="CC1259" s="251"/>
      <c r="CE1259" s="459"/>
      <c r="CF1259" s="459"/>
      <c r="CG1259" s="459"/>
      <c r="CL1259" s="251"/>
      <c r="CN1259" s="459"/>
      <c r="CO1259" s="459"/>
      <c r="CP1259" s="459"/>
      <c r="CU1259" s="251"/>
      <c r="CW1259" s="459"/>
      <c r="CX1259" s="459"/>
      <c r="CY1259" s="459"/>
      <c r="DD1259" s="251"/>
      <c r="DF1259" s="459"/>
      <c r="DG1259" s="459"/>
      <c r="DH1259" s="459"/>
      <c r="DM1259" s="251"/>
      <c r="DO1259" s="459"/>
      <c r="DP1259" s="459"/>
      <c r="DQ1259" s="459"/>
      <c r="DV1259" s="251"/>
      <c r="DX1259" s="459"/>
      <c r="DY1259" s="459"/>
      <c r="DZ1259" s="459"/>
      <c r="EE1259" s="251"/>
      <c r="EG1259" s="459"/>
      <c r="EH1259" s="459"/>
      <c r="EI1259" s="459"/>
      <c r="EN1259" s="251"/>
      <c r="EP1259" s="459"/>
      <c r="EQ1259" s="459"/>
      <c r="ER1259" s="459"/>
      <c r="EW1259" s="251"/>
      <c r="EY1259" s="459"/>
      <c r="EZ1259" s="459"/>
      <c r="FA1259" s="459"/>
      <c r="FF1259" s="251"/>
      <c r="FH1259" s="459"/>
      <c r="FI1259" s="459"/>
      <c r="FJ1259" s="459"/>
      <c r="FO1259" s="251"/>
      <c r="FQ1259" s="459"/>
      <c r="FR1259" s="459"/>
      <c r="FS1259" s="459"/>
      <c r="FX1259" s="251"/>
      <c r="FZ1259" s="459"/>
      <c r="GA1259" s="459"/>
      <c r="GB1259" s="459"/>
      <c r="GG1259" s="251"/>
      <c r="GI1259" s="459"/>
      <c r="GJ1259" s="459"/>
      <c r="GK1259" s="459"/>
      <c r="GP1259" s="251"/>
      <c r="GR1259" s="459"/>
      <c r="GS1259" s="459"/>
      <c r="GT1259" s="459"/>
      <c r="GY1259" s="251"/>
      <c r="HA1259" s="459"/>
      <c r="HB1259" s="459"/>
      <c r="HC1259" s="459"/>
      <c r="HH1259" s="251"/>
      <c r="HJ1259" s="459"/>
      <c r="HK1259" s="459"/>
      <c r="HL1259" s="459"/>
      <c r="HQ1259" s="459"/>
      <c r="HR1259" s="459"/>
      <c r="HS1259" s="459"/>
      <c r="HT1259" s="459"/>
      <c r="HU1259" s="459"/>
      <c r="HV1259" s="459"/>
      <c r="HW1259" s="459"/>
      <c r="HX1259" s="459"/>
      <c r="HY1259" s="459"/>
      <c r="HZ1259" s="459"/>
      <c r="IA1259" s="459"/>
      <c r="IB1259" s="459"/>
      <c r="IC1259" s="459"/>
      <c r="ID1259" s="459"/>
      <c r="IE1259" s="459"/>
      <c r="IF1259" s="459"/>
      <c r="IG1259" s="459"/>
      <c r="IH1259" s="459"/>
      <c r="II1259" s="459"/>
      <c r="IJ1259" s="459"/>
      <c r="IK1259" s="459"/>
      <c r="IL1259" s="459"/>
      <c r="IM1259" s="459"/>
      <c r="IN1259" s="459"/>
      <c r="IO1259" s="459"/>
      <c r="IP1259" s="459"/>
      <c r="IQ1259" s="459"/>
      <c r="IR1259" s="459"/>
      <c r="IS1259" s="459"/>
      <c r="IT1259" s="459"/>
      <c r="IU1259" s="459"/>
      <c r="IV1259" s="459"/>
      <c r="RS1259" s="252"/>
    </row>
    <row r="1260" spans="1:487" s="461" customFormat="1" ht="18">
      <c r="A1260" s="605" t="s">
        <v>1914</v>
      </c>
      <c r="B1260" s="459"/>
      <c r="C1260" s="488"/>
      <c r="D1260" s="461" t="s">
        <v>134</v>
      </c>
      <c r="E1260" s="461">
        <f t="shared" si="20"/>
        <v>1</v>
      </c>
      <c r="F1260" s="524">
        <f t="shared" si="21"/>
        <v>0</v>
      </c>
      <c r="G1260" s="502"/>
      <c r="H1260" s="473"/>
      <c r="I1260" s="473"/>
      <c r="J1260" s="473"/>
      <c r="K1260" s="473"/>
      <c r="M1260" s="459"/>
      <c r="N1260" s="459"/>
      <c r="R1260" s="251"/>
      <c r="T1260" s="459"/>
      <c r="U1260" s="459"/>
      <c r="V1260" s="459"/>
      <c r="AA1260" s="251"/>
      <c r="AC1260" s="459"/>
      <c r="AD1260" s="459"/>
      <c r="AE1260" s="459"/>
      <c r="AJ1260" s="251"/>
      <c r="AL1260" s="459"/>
      <c r="AM1260" s="459"/>
      <c r="AN1260" s="459"/>
      <c r="AS1260" s="251"/>
      <c r="AU1260" s="459"/>
      <c r="AV1260" s="459"/>
      <c r="AW1260" s="459"/>
      <c r="BB1260" s="251"/>
      <c r="BD1260" s="459"/>
      <c r="BE1260" s="459"/>
      <c r="BF1260" s="459"/>
      <c r="BK1260" s="251"/>
      <c r="BM1260" s="459"/>
      <c r="BN1260" s="459"/>
      <c r="BO1260" s="459"/>
      <c r="BT1260" s="251"/>
      <c r="BV1260" s="459"/>
      <c r="BW1260" s="459"/>
      <c r="BX1260" s="459"/>
      <c r="CC1260" s="251"/>
      <c r="CE1260" s="459"/>
      <c r="CF1260" s="459"/>
      <c r="CG1260" s="459"/>
      <c r="CL1260" s="251"/>
      <c r="CN1260" s="459"/>
      <c r="CO1260" s="459"/>
      <c r="CP1260" s="459"/>
      <c r="CU1260" s="251"/>
      <c r="CW1260" s="459"/>
      <c r="CX1260" s="459"/>
      <c r="CY1260" s="459"/>
      <c r="DD1260" s="251"/>
      <c r="DF1260" s="459"/>
      <c r="DG1260" s="459"/>
      <c r="DH1260" s="459"/>
      <c r="DM1260" s="251"/>
      <c r="DO1260" s="459"/>
      <c r="DP1260" s="459"/>
      <c r="DQ1260" s="459"/>
      <c r="DV1260" s="251"/>
      <c r="DX1260" s="459"/>
      <c r="DY1260" s="459"/>
      <c r="DZ1260" s="459"/>
      <c r="EE1260" s="251"/>
      <c r="EG1260" s="459"/>
      <c r="EH1260" s="459"/>
      <c r="EI1260" s="459"/>
      <c r="EN1260" s="251"/>
      <c r="EP1260" s="459"/>
      <c r="EQ1260" s="459"/>
      <c r="ER1260" s="459"/>
      <c r="EW1260" s="251"/>
      <c r="EY1260" s="459"/>
      <c r="EZ1260" s="459"/>
      <c r="FA1260" s="459"/>
      <c r="FF1260" s="251"/>
      <c r="FH1260" s="459"/>
      <c r="FI1260" s="459"/>
      <c r="FJ1260" s="459"/>
      <c r="FO1260" s="251"/>
      <c r="FQ1260" s="459"/>
      <c r="FR1260" s="459"/>
      <c r="FS1260" s="459"/>
      <c r="FX1260" s="251"/>
      <c r="FZ1260" s="459"/>
      <c r="GA1260" s="459"/>
      <c r="GB1260" s="459"/>
      <c r="GG1260" s="251"/>
      <c r="GI1260" s="459"/>
      <c r="GJ1260" s="459"/>
      <c r="GK1260" s="459"/>
      <c r="GP1260" s="251"/>
      <c r="GR1260" s="459"/>
      <c r="GS1260" s="459"/>
      <c r="GT1260" s="459"/>
      <c r="GY1260" s="251"/>
      <c r="HA1260" s="459"/>
      <c r="HB1260" s="459"/>
      <c r="HC1260" s="459"/>
      <c r="HH1260" s="251"/>
      <c r="HJ1260" s="459"/>
      <c r="HK1260" s="459"/>
      <c r="HL1260" s="459"/>
      <c r="HQ1260" s="459"/>
      <c r="HR1260" s="459"/>
      <c r="HS1260" s="459"/>
      <c r="HT1260" s="459"/>
      <c r="HU1260" s="459"/>
      <c r="HV1260" s="459"/>
      <c r="HW1260" s="459"/>
      <c r="HX1260" s="459"/>
      <c r="HY1260" s="459"/>
      <c r="HZ1260" s="459"/>
      <c r="IA1260" s="459"/>
      <c r="IB1260" s="459"/>
      <c r="IC1260" s="459"/>
      <c r="ID1260" s="459"/>
      <c r="IE1260" s="459"/>
      <c r="IF1260" s="459"/>
      <c r="IG1260" s="459"/>
      <c r="IH1260" s="459"/>
      <c r="II1260" s="459"/>
      <c r="IJ1260" s="459"/>
      <c r="IK1260" s="459"/>
      <c r="IL1260" s="459"/>
      <c r="IM1260" s="459"/>
      <c r="IN1260" s="459"/>
      <c r="IO1260" s="459"/>
      <c r="IP1260" s="459"/>
      <c r="IQ1260" s="459"/>
      <c r="IR1260" s="459"/>
      <c r="IS1260" s="459"/>
      <c r="IT1260" s="459"/>
      <c r="IU1260" s="459"/>
      <c r="IV1260" s="459"/>
      <c r="RS1260" s="252"/>
    </row>
    <row r="1261" spans="1:487" s="461" customFormat="1" ht="18">
      <c r="A1261" s="605" t="s">
        <v>2475</v>
      </c>
      <c r="B1261" s="459"/>
      <c r="C1261" s="488"/>
      <c r="D1261" s="606" t="s">
        <v>129</v>
      </c>
      <c r="E1261" s="461">
        <f t="shared" si="20"/>
        <v>0</v>
      </c>
      <c r="F1261" s="524">
        <f t="shared" si="21"/>
        <v>0</v>
      </c>
      <c r="G1261" s="473"/>
      <c r="H1261" s="473"/>
      <c r="I1261" s="473"/>
      <c r="J1261" s="473"/>
      <c r="K1261" s="473"/>
      <c r="L1261" s="459"/>
      <c r="N1261" s="459"/>
      <c r="R1261" s="251"/>
      <c r="T1261" s="459"/>
      <c r="U1261" s="459"/>
      <c r="V1261" s="459"/>
      <c r="AA1261" s="251"/>
      <c r="AC1261" s="459"/>
      <c r="AD1261" s="459"/>
      <c r="AE1261" s="459"/>
      <c r="AJ1261" s="251"/>
      <c r="AL1261" s="459"/>
      <c r="AM1261" s="459"/>
      <c r="AN1261" s="459"/>
      <c r="AS1261" s="251"/>
      <c r="AU1261" s="459"/>
      <c r="AV1261" s="459"/>
      <c r="AW1261" s="459"/>
      <c r="BB1261" s="251"/>
      <c r="BD1261" s="459"/>
      <c r="BE1261" s="459"/>
      <c r="BF1261" s="459"/>
      <c r="BK1261" s="251"/>
      <c r="BM1261" s="459"/>
      <c r="BN1261" s="459"/>
      <c r="BO1261" s="459"/>
      <c r="BT1261" s="251"/>
      <c r="BV1261" s="459"/>
      <c r="BW1261" s="459"/>
      <c r="BX1261" s="459"/>
      <c r="CC1261" s="251"/>
      <c r="CE1261" s="459"/>
      <c r="CF1261" s="459"/>
      <c r="CG1261" s="459"/>
      <c r="CL1261" s="251"/>
      <c r="CN1261" s="459"/>
      <c r="CO1261" s="459"/>
      <c r="CP1261" s="459"/>
      <c r="CU1261" s="251"/>
      <c r="CW1261" s="459"/>
      <c r="CX1261" s="459"/>
      <c r="CY1261" s="459"/>
      <c r="DD1261" s="251"/>
      <c r="DF1261" s="459"/>
      <c r="DG1261" s="459"/>
      <c r="DH1261" s="459"/>
      <c r="DM1261" s="251"/>
      <c r="DO1261" s="459"/>
      <c r="DP1261" s="459"/>
      <c r="DQ1261" s="459"/>
      <c r="DV1261" s="251"/>
      <c r="DX1261" s="459"/>
      <c r="DY1261" s="459"/>
      <c r="DZ1261" s="459"/>
      <c r="EE1261" s="251"/>
      <c r="EG1261" s="459"/>
      <c r="EH1261" s="459"/>
      <c r="EI1261" s="459"/>
      <c r="EN1261" s="251"/>
      <c r="EP1261" s="459"/>
      <c r="EQ1261" s="459"/>
      <c r="ER1261" s="459"/>
      <c r="EW1261" s="251"/>
      <c r="EY1261" s="459"/>
      <c r="EZ1261" s="459"/>
      <c r="FA1261" s="459"/>
      <c r="FF1261" s="251"/>
      <c r="FH1261" s="459"/>
      <c r="FI1261" s="459"/>
      <c r="FJ1261" s="459"/>
      <c r="FO1261" s="251"/>
      <c r="FQ1261" s="459"/>
      <c r="FR1261" s="459"/>
      <c r="FS1261" s="459"/>
      <c r="FX1261" s="251"/>
      <c r="FZ1261" s="459"/>
      <c r="GA1261" s="459"/>
      <c r="GB1261" s="459"/>
      <c r="GG1261" s="251"/>
      <c r="GI1261" s="459"/>
      <c r="GJ1261" s="459"/>
      <c r="GK1261" s="459"/>
      <c r="GP1261" s="251"/>
      <c r="GR1261" s="459"/>
      <c r="GS1261" s="459"/>
      <c r="GT1261" s="459"/>
      <c r="GY1261" s="251"/>
      <c r="HA1261" s="459"/>
      <c r="HB1261" s="459"/>
      <c r="HC1261" s="459"/>
      <c r="HH1261" s="251"/>
      <c r="HJ1261" s="459"/>
      <c r="HK1261" s="459"/>
      <c r="HL1261" s="459"/>
      <c r="HQ1261" s="459"/>
      <c r="HR1261" s="459"/>
      <c r="HS1261" s="459"/>
      <c r="HT1261" s="459"/>
      <c r="HU1261" s="459"/>
      <c r="HV1261" s="459"/>
      <c r="HW1261" s="459"/>
      <c r="HX1261" s="459"/>
      <c r="HY1261" s="459"/>
      <c r="HZ1261" s="459"/>
      <c r="IA1261" s="459"/>
      <c r="IB1261" s="459"/>
      <c r="IC1261" s="459"/>
      <c r="ID1261" s="459"/>
      <c r="IE1261" s="459"/>
      <c r="IF1261" s="459"/>
      <c r="IG1261" s="459"/>
      <c r="IH1261" s="459"/>
      <c r="II1261" s="459"/>
      <c r="IJ1261" s="459"/>
      <c r="IK1261" s="459"/>
      <c r="IL1261" s="459"/>
      <c r="IM1261" s="459"/>
      <c r="IN1261" s="459"/>
      <c r="IO1261" s="459"/>
      <c r="IP1261" s="459"/>
      <c r="IQ1261" s="459"/>
      <c r="IR1261" s="459"/>
      <c r="IS1261" s="459"/>
      <c r="IT1261" s="459"/>
      <c r="IU1261" s="459"/>
      <c r="IV1261" s="459"/>
      <c r="RS1261" s="252"/>
    </row>
    <row r="1262" spans="1:487" s="461" customFormat="1" ht="18">
      <c r="A1262" s="605" t="s">
        <v>932</v>
      </c>
      <c r="B1262" s="488"/>
      <c r="C1262" s="488"/>
      <c r="D1262" s="461" t="s">
        <v>131</v>
      </c>
      <c r="E1262" s="461">
        <f t="shared" si="20"/>
        <v>2</v>
      </c>
      <c r="F1262" s="524">
        <f t="shared" si="21"/>
        <v>0</v>
      </c>
      <c r="G1262" s="502"/>
      <c r="H1262" s="502"/>
      <c r="I1262" s="473"/>
      <c r="J1262" s="473"/>
      <c r="K1262" s="473"/>
      <c r="L1262" s="459"/>
      <c r="N1262" s="459"/>
      <c r="R1262" s="251"/>
      <c r="T1262" s="459"/>
      <c r="U1262" s="459"/>
      <c r="V1262" s="459"/>
      <c r="AA1262" s="251"/>
      <c r="AC1262" s="459"/>
      <c r="AD1262" s="459"/>
      <c r="AE1262" s="459"/>
      <c r="AJ1262" s="251"/>
      <c r="AL1262" s="459"/>
      <c r="AM1262" s="459"/>
      <c r="AN1262" s="459"/>
      <c r="AS1262" s="251"/>
      <c r="AU1262" s="459"/>
      <c r="AV1262" s="459"/>
      <c r="AW1262" s="459"/>
      <c r="BB1262" s="251"/>
      <c r="BD1262" s="459"/>
      <c r="BE1262" s="459"/>
      <c r="BF1262" s="459"/>
      <c r="BK1262" s="251"/>
      <c r="BM1262" s="459"/>
      <c r="BN1262" s="459"/>
      <c r="BO1262" s="459"/>
      <c r="BT1262" s="251"/>
      <c r="BV1262" s="459"/>
      <c r="BW1262" s="459"/>
      <c r="BX1262" s="459"/>
      <c r="CC1262" s="251"/>
      <c r="CE1262" s="459"/>
      <c r="CF1262" s="459"/>
      <c r="CG1262" s="459"/>
      <c r="CL1262" s="251"/>
      <c r="CN1262" s="459"/>
      <c r="CO1262" s="459"/>
      <c r="CP1262" s="459"/>
      <c r="CU1262" s="251"/>
      <c r="CW1262" s="459"/>
      <c r="CX1262" s="459"/>
      <c r="CY1262" s="459"/>
      <c r="DD1262" s="251"/>
      <c r="DF1262" s="459"/>
      <c r="DG1262" s="459"/>
      <c r="DH1262" s="459"/>
      <c r="DM1262" s="251"/>
      <c r="DO1262" s="459"/>
      <c r="DP1262" s="459"/>
      <c r="DQ1262" s="459"/>
      <c r="DV1262" s="251"/>
      <c r="DX1262" s="459"/>
      <c r="DY1262" s="459"/>
      <c r="DZ1262" s="459"/>
      <c r="EE1262" s="251"/>
      <c r="EG1262" s="459"/>
      <c r="EH1262" s="459"/>
      <c r="EI1262" s="459"/>
      <c r="EN1262" s="251"/>
      <c r="EP1262" s="459"/>
      <c r="EQ1262" s="459"/>
      <c r="ER1262" s="459"/>
      <c r="EW1262" s="251"/>
      <c r="EY1262" s="459"/>
      <c r="EZ1262" s="459"/>
      <c r="FA1262" s="459"/>
      <c r="FF1262" s="251"/>
      <c r="FH1262" s="459"/>
      <c r="FI1262" s="459"/>
      <c r="FJ1262" s="459"/>
      <c r="FO1262" s="251"/>
      <c r="FQ1262" s="459"/>
      <c r="FR1262" s="459"/>
      <c r="FS1262" s="459"/>
      <c r="FX1262" s="251"/>
      <c r="FZ1262" s="459"/>
      <c r="GA1262" s="459"/>
      <c r="GB1262" s="459"/>
      <c r="GG1262" s="251"/>
      <c r="GI1262" s="459"/>
      <c r="GJ1262" s="459"/>
      <c r="GK1262" s="459"/>
      <c r="GP1262" s="251"/>
      <c r="GR1262" s="459"/>
      <c r="GS1262" s="459"/>
      <c r="GT1262" s="459"/>
      <c r="GY1262" s="251"/>
      <c r="HA1262" s="459"/>
      <c r="HB1262" s="459"/>
      <c r="HC1262" s="459"/>
      <c r="HH1262" s="251"/>
      <c r="HJ1262" s="459"/>
      <c r="HK1262" s="459"/>
      <c r="HL1262" s="459"/>
      <c r="HQ1262" s="459"/>
      <c r="HR1262" s="459"/>
      <c r="HS1262" s="459"/>
      <c r="HT1262" s="459"/>
      <c r="HU1262" s="459"/>
      <c r="HV1262" s="459"/>
      <c r="HW1262" s="459"/>
      <c r="HX1262" s="459"/>
      <c r="HY1262" s="459"/>
      <c r="HZ1262" s="459"/>
      <c r="IA1262" s="459"/>
      <c r="IB1262" s="459"/>
      <c r="IC1262" s="459"/>
      <c r="ID1262" s="459"/>
      <c r="IE1262" s="459"/>
      <c r="IF1262" s="459"/>
      <c r="IG1262" s="459"/>
      <c r="IH1262" s="459"/>
      <c r="II1262" s="459"/>
      <c r="IJ1262" s="459"/>
      <c r="IK1262" s="459"/>
      <c r="IL1262" s="459"/>
      <c r="IM1262" s="459"/>
      <c r="IN1262" s="459"/>
      <c r="IO1262" s="459"/>
      <c r="IP1262" s="459"/>
      <c r="IQ1262" s="459"/>
      <c r="IR1262" s="459"/>
      <c r="IS1262" s="459"/>
      <c r="IT1262" s="459"/>
      <c r="IU1262" s="459"/>
      <c r="IV1262" s="459"/>
      <c r="RS1262" s="252"/>
    </row>
    <row r="1263" spans="1:487" s="461" customFormat="1" ht="18">
      <c r="A1263" s="605" t="s">
        <v>1838</v>
      </c>
      <c r="B1263" s="488"/>
      <c r="C1263" s="488"/>
      <c r="D1263" s="461" t="s">
        <v>135</v>
      </c>
      <c r="E1263" s="461">
        <f t="shared" si="20"/>
        <v>14</v>
      </c>
      <c r="F1263" s="524">
        <f t="shared" si="21"/>
        <v>68</v>
      </c>
      <c r="G1263" s="502"/>
      <c r="H1263" s="502"/>
      <c r="I1263" s="473">
        <v>68</v>
      </c>
      <c r="J1263" s="473"/>
      <c r="K1263" s="473"/>
      <c r="L1263" s="459"/>
      <c r="M1263" s="459"/>
      <c r="N1263" s="459"/>
      <c r="R1263" s="251"/>
      <c r="T1263" s="459"/>
      <c r="U1263" s="459"/>
      <c r="V1263" s="459"/>
      <c r="AA1263" s="251"/>
      <c r="AC1263" s="459"/>
      <c r="AD1263" s="459"/>
      <c r="AE1263" s="459"/>
      <c r="AJ1263" s="251"/>
      <c r="AL1263" s="459"/>
      <c r="AM1263" s="459"/>
      <c r="AN1263" s="459"/>
      <c r="AS1263" s="251"/>
      <c r="AU1263" s="459"/>
      <c r="AV1263" s="459"/>
      <c r="AW1263" s="459"/>
      <c r="BB1263" s="251"/>
      <c r="BD1263" s="459"/>
      <c r="BE1263" s="459"/>
      <c r="BF1263" s="459"/>
      <c r="BK1263" s="251"/>
      <c r="BM1263" s="459"/>
      <c r="BN1263" s="459"/>
      <c r="BO1263" s="459"/>
      <c r="BT1263" s="251"/>
      <c r="BV1263" s="459"/>
      <c r="BW1263" s="459"/>
      <c r="BX1263" s="459"/>
      <c r="CC1263" s="251"/>
      <c r="CE1263" s="459"/>
      <c r="CF1263" s="459"/>
      <c r="CG1263" s="459"/>
      <c r="CL1263" s="251"/>
      <c r="CN1263" s="459"/>
      <c r="CO1263" s="459"/>
      <c r="CP1263" s="459"/>
      <c r="CU1263" s="251"/>
      <c r="CW1263" s="459"/>
      <c r="CX1263" s="459"/>
      <c r="CY1263" s="459"/>
      <c r="DD1263" s="251"/>
      <c r="DF1263" s="459"/>
      <c r="DG1263" s="459"/>
      <c r="DH1263" s="459"/>
      <c r="DM1263" s="251"/>
      <c r="DO1263" s="459"/>
      <c r="DP1263" s="459"/>
      <c r="DQ1263" s="459"/>
      <c r="DV1263" s="251"/>
      <c r="DX1263" s="459"/>
      <c r="DY1263" s="459"/>
      <c r="DZ1263" s="459"/>
      <c r="EE1263" s="251"/>
      <c r="EG1263" s="459"/>
      <c r="EH1263" s="459"/>
      <c r="EI1263" s="459"/>
      <c r="EN1263" s="251"/>
      <c r="EP1263" s="459"/>
      <c r="EQ1263" s="459"/>
      <c r="ER1263" s="459"/>
      <c r="EW1263" s="251"/>
      <c r="EY1263" s="459"/>
      <c r="EZ1263" s="459"/>
      <c r="FA1263" s="459"/>
      <c r="FF1263" s="251"/>
      <c r="FH1263" s="459"/>
      <c r="FI1263" s="459"/>
      <c r="FJ1263" s="459"/>
      <c r="FO1263" s="251"/>
      <c r="FQ1263" s="459"/>
      <c r="FR1263" s="459"/>
      <c r="FS1263" s="459"/>
      <c r="FX1263" s="251"/>
      <c r="FZ1263" s="459"/>
      <c r="GA1263" s="459"/>
      <c r="GB1263" s="459"/>
      <c r="GG1263" s="251"/>
      <c r="GI1263" s="459"/>
      <c r="GJ1263" s="459"/>
      <c r="GK1263" s="459"/>
      <c r="GP1263" s="251"/>
      <c r="GR1263" s="459"/>
      <c r="GS1263" s="459"/>
      <c r="GT1263" s="459"/>
      <c r="GY1263" s="251"/>
      <c r="HA1263" s="459"/>
      <c r="HB1263" s="459"/>
      <c r="HC1263" s="459"/>
      <c r="HH1263" s="251"/>
      <c r="HJ1263" s="459"/>
      <c r="HK1263" s="459"/>
      <c r="HL1263" s="459"/>
      <c r="HQ1263" s="459"/>
      <c r="HR1263" s="459"/>
      <c r="HS1263" s="459"/>
      <c r="HT1263" s="459"/>
      <c r="HU1263" s="459"/>
      <c r="HV1263" s="459"/>
      <c r="HW1263" s="459"/>
      <c r="HX1263" s="459"/>
      <c r="HY1263" s="459"/>
      <c r="HZ1263" s="459"/>
      <c r="IA1263" s="459"/>
      <c r="IB1263" s="459"/>
      <c r="IC1263" s="459"/>
      <c r="ID1263" s="459"/>
      <c r="IE1263" s="459"/>
      <c r="IF1263" s="459"/>
      <c r="IG1263" s="459"/>
      <c r="IH1263" s="459"/>
      <c r="II1263" s="459"/>
      <c r="IJ1263" s="459"/>
      <c r="IK1263" s="459"/>
      <c r="IL1263" s="459"/>
      <c r="IM1263" s="459"/>
      <c r="IN1263" s="459"/>
      <c r="IO1263" s="459"/>
      <c r="IP1263" s="459"/>
      <c r="IQ1263" s="459"/>
      <c r="IR1263" s="459"/>
      <c r="IS1263" s="459"/>
      <c r="IT1263" s="459"/>
      <c r="IU1263" s="459"/>
      <c r="IV1263" s="459"/>
      <c r="RS1263" s="252"/>
    </row>
    <row r="1264" spans="1:487" s="461" customFormat="1" ht="18">
      <c r="A1264" s="605" t="s">
        <v>739</v>
      </c>
      <c r="B1264" s="488"/>
      <c r="C1264" s="488"/>
      <c r="D1264" s="461" t="s">
        <v>132</v>
      </c>
      <c r="E1264" s="461">
        <f t="shared" si="20"/>
        <v>1</v>
      </c>
      <c r="F1264" s="524">
        <f t="shared" si="21"/>
        <v>28</v>
      </c>
      <c r="G1264" s="473"/>
      <c r="H1264" s="473"/>
      <c r="I1264" s="473">
        <v>28</v>
      </c>
      <c r="J1264" s="473"/>
      <c r="K1264" s="473"/>
      <c r="L1264" s="459"/>
      <c r="M1264" s="459"/>
      <c r="N1264" s="459"/>
      <c r="R1264" s="251"/>
      <c r="T1264" s="459"/>
      <c r="U1264" s="459"/>
      <c r="V1264" s="459"/>
      <c r="AA1264" s="251"/>
      <c r="AC1264" s="459"/>
      <c r="AD1264" s="459"/>
      <c r="AE1264" s="459"/>
      <c r="AJ1264" s="251"/>
      <c r="AL1264" s="459"/>
      <c r="AM1264" s="459"/>
      <c r="AN1264" s="459"/>
      <c r="AS1264" s="251"/>
      <c r="AU1264" s="459"/>
      <c r="AV1264" s="459"/>
      <c r="AW1264" s="459"/>
      <c r="BB1264" s="251"/>
      <c r="BD1264" s="459"/>
      <c r="BE1264" s="459"/>
      <c r="BF1264" s="459"/>
      <c r="BK1264" s="251"/>
      <c r="BM1264" s="459"/>
      <c r="BN1264" s="459"/>
      <c r="BO1264" s="459"/>
      <c r="BT1264" s="251"/>
      <c r="BV1264" s="459"/>
      <c r="BW1264" s="459"/>
      <c r="BX1264" s="459"/>
      <c r="CC1264" s="251"/>
      <c r="CE1264" s="459"/>
      <c r="CF1264" s="459"/>
      <c r="CG1264" s="459"/>
      <c r="CL1264" s="251"/>
      <c r="CN1264" s="459"/>
      <c r="CO1264" s="459"/>
      <c r="CP1264" s="459"/>
      <c r="CU1264" s="251"/>
      <c r="CW1264" s="459"/>
      <c r="CX1264" s="459"/>
      <c r="CY1264" s="459"/>
      <c r="DD1264" s="251"/>
      <c r="DF1264" s="459"/>
      <c r="DG1264" s="459"/>
      <c r="DH1264" s="459"/>
      <c r="DM1264" s="251"/>
      <c r="DO1264" s="459"/>
      <c r="DP1264" s="459"/>
      <c r="DQ1264" s="459"/>
      <c r="DV1264" s="251"/>
      <c r="DX1264" s="459"/>
      <c r="DY1264" s="459"/>
      <c r="DZ1264" s="459"/>
      <c r="EE1264" s="251"/>
      <c r="EG1264" s="459"/>
      <c r="EH1264" s="459"/>
      <c r="EI1264" s="459"/>
      <c r="EN1264" s="251"/>
      <c r="EP1264" s="459"/>
      <c r="EQ1264" s="459"/>
      <c r="ER1264" s="459"/>
      <c r="EW1264" s="251"/>
      <c r="EY1264" s="459"/>
      <c r="EZ1264" s="459"/>
      <c r="FA1264" s="459"/>
      <c r="FF1264" s="251"/>
      <c r="FH1264" s="459"/>
      <c r="FI1264" s="459"/>
      <c r="FJ1264" s="459"/>
      <c r="FO1264" s="251"/>
      <c r="FQ1264" s="459"/>
      <c r="FR1264" s="459"/>
      <c r="FS1264" s="459"/>
      <c r="FX1264" s="251"/>
      <c r="FZ1264" s="459"/>
      <c r="GA1264" s="459"/>
      <c r="GB1264" s="459"/>
      <c r="GG1264" s="251"/>
      <c r="GI1264" s="459"/>
      <c r="GJ1264" s="459"/>
      <c r="GK1264" s="459"/>
      <c r="GP1264" s="251"/>
      <c r="GR1264" s="459"/>
      <c r="GS1264" s="459"/>
      <c r="GT1264" s="459"/>
      <c r="GY1264" s="251"/>
      <c r="HA1264" s="459"/>
      <c r="HB1264" s="459"/>
      <c r="HC1264" s="459"/>
      <c r="HH1264" s="251"/>
      <c r="HJ1264" s="459"/>
      <c r="HK1264" s="459"/>
      <c r="HL1264" s="459"/>
      <c r="HQ1264" s="459"/>
      <c r="HR1264" s="459"/>
      <c r="HS1264" s="459"/>
      <c r="HT1264" s="459"/>
      <c r="HU1264" s="459"/>
      <c r="HV1264" s="459"/>
      <c r="HW1264" s="459"/>
      <c r="HX1264" s="459"/>
      <c r="HY1264" s="459"/>
      <c r="HZ1264" s="459"/>
      <c r="IA1264" s="459"/>
      <c r="IB1264" s="459"/>
      <c r="IC1264" s="459"/>
      <c r="ID1264" s="459"/>
      <c r="IE1264" s="459"/>
      <c r="IF1264" s="459"/>
      <c r="IG1264" s="459"/>
      <c r="IH1264" s="459"/>
      <c r="II1264" s="459"/>
      <c r="IJ1264" s="459"/>
      <c r="IK1264" s="459"/>
      <c r="IL1264" s="459"/>
      <c r="IM1264" s="459"/>
      <c r="IN1264" s="459"/>
      <c r="IO1264" s="459"/>
      <c r="IP1264" s="459"/>
      <c r="IQ1264" s="459"/>
      <c r="IR1264" s="459"/>
      <c r="IS1264" s="459"/>
      <c r="IT1264" s="459"/>
      <c r="IU1264" s="459"/>
      <c r="IV1264" s="459"/>
      <c r="RS1264" s="252"/>
    </row>
    <row r="1265" spans="1:487" s="461" customFormat="1" ht="18">
      <c r="A1265" s="605" t="s">
        <v>1312</v>
      </c>
      <c r="B1265" s="459"/>
      <c r="C1265" s="488"/>
      <c r="D1265" s="606" t="s">
        <v>129</v>
      </c>
      <c r="E1265" s="461">
        <f t="shared" si="20"/>
        <v>0</v>
      </c>
      <c r="F1265" s="524">
        <f t="shared" si="21"/>
        <v>0</v>
      </c>
      <c r="G1265" s="473"/>
      <c r="H1265" s="473"/>
      <c r="I1265" s="473"/>
      <c r="J1265" s="473"/>
      <c r="K1265" s="473"/>
      <c r="L1265" s="459"/>
      <c r="N1265" s="459"/>
      <c r="R1265" s="251"/>
      <c r="T1265" s="459"/>
      <c r="U1265" s="459"/>
      <c r="V1265" s="459"/>
      <c r="AA1265" s="251"/>
      <c r="AC1265" s="459"/>
      <c r="AD1265" s="459"/>
      <c r="AE1265" s="459"/>
      <c r="AJ1265" s="251"/>
      <c r="AL1265" s="459"/>
      <c r="AM1265" s="459"/>
      <c r="AN1265" s="459"/>
      <c r="AS1265" s="251"/>
      <c r="AU1265" s="459"/>
      <c r="AV1265" s="459"/>
      <c r="AW1265" s="459"/>
      <c r="BB1265" s="251"/>
      <c r="BD1265" s="459"/>
      <c r="BE1265" s="459"/>
      <c r="BF1265" s="459"/>
      <c r="BK1265" s="251"/>
      <c r="BM1265" s="459"/>
      <c r="BN1265" s="459"/>
      <c r="BO1265" s="459"/>
      <c r="BT1265" s="251"/>
      <c r="BV1265" s="459"/>
      <c r="BW1265" s="459"/>
      <c r="BX1265" s="459"/>
      <c r="CC1265" s="251"/>
      <c r="CE1265" s="459"/>
      <c r="CF1265" s="459"/>
      <c r="CG1265" s="459"/>
      <c r="CL1265" s="251"/>
      <c r="CN1265" s="459"/>
      <c r="CO1265" s="459"/>
      <c r="CP1265" s="459"/>
      <c r="CU1265" s="251"/>
      <c r="CW1265" s="459"/>
      <c r="CX1265" s="459"/>
      <c r="CY1265" s="459"/>
      <c r="DD1265" s="251"/>
      <c r="DF1265" s="459"/>
      <c r="DG1265" s="459"/>
      <c r="DH1265" s="459"/>
      <c r="DM1265" s="251"/>
      <c r="DO1265" s="459"/>
      <c r="DP1265" s="459"/>
      <c r="DQ1265" s="459"/>
      <c r="DV1265" s="251"/>
      <c r="DX1265" s="459"/>
      <c r="DY1265" s="459"/>
      <c r="DZ1265" s="459"/>
      <c r="EE1265" s="251"/>
      <c r="EG1265" s="459"/>
      <c r="EH1265" s="459"/>
      <c r="EI1265" s="459"/>
      <c r="EN1265" s="251"/>
      <c r="EP1265" s="459"/>
      <c r="EQ1265" s="459"/>
      <c r="ER1265" s="459"/>
      <c r="EW1265" s="251"/>
      <c r="EY1265" s="459"/>
      <c r="EZ1265" s="459"/>
      <c r="FA1265" s="459"/>
      <c r="FF1265" s="251"/>
      <c r="FH1265" s="459"/>
      <c r="FI1265" s="459"/>
      <c r="FJ1265" s="459"/>
      <c r="FO1265" s="251"/>
      <c r="FQ1265" s="459"/>
      <c r="FR1265" s="459"/>
      <c r="FS1265" s="459"/>
      <c r="FX1265" s="251"/>
      <c r="FZ1265" s="459"/>
      <c r="GA1265" s="459"/>
      <c r="GB1265" s="459"/>
      <c r="GG1265" s="251"/>
      <c r="GI1265" s="459"/>
      <c r="GJ1265" s="459"/>
      <c r="GK1265" s="459"/>
      <c r="GP1265" s="251"/>
      <c r="GR1265" s="459"/>
      <c r="GS1265" s="459"/>
      <c r="GT1265" s="459"/>
      <c r="GY1265" s="251"/>
      <c r="HA1265" s="459"/>
      <c r="HB1265" s="459"/>
      <c r="HC1265" s="459"/>
      <c r="HH1265" s="251"/>
      <c r="HJ1265" s="459"/>
      <c r="HK1265" s="459"/>
      <c r="HL1265" s="459"/>
      <c r="HQ1265" s="459"/>
      <c r="HR1265" s="459"/>
      <c r="HS1265" s="459"/>
      <c r="HT1265" s="459"/>
      <c r="HU1265" s="459"/>
      <c r="HV1265" s="459"/>
      <c r="HW1265" s="459"/>
      <c r="HX1265" s="459"/>
      <c r="HY1265" s="459"/>
      <c r="HZ1265" s="459"/>
      <c r="IA1265" s="459"/>
      <c r="IB1265" s="459"/>
      <c r="IC1265" s="459"/>
      <c r="ID1265" s="459"/>
      <c r="IE1265" s="459"/>
      <c r="IF1265" s="459"/>
      <c r="IG1265" s="459"/>
      <c r="IH1265" s="459"/>
      <c r="II1265" s="459"/>
      <c r="IJ1265" s="459"/>
      <c r="IK1265" s="459"/>
      <c r="IL1265" s="459"/>
      <c r="IM1265" s="459"/>
      <c r="IN1265" s="459"/>
      <c r="IO1265" s="459"/>
      <c r="IP1265" s="459"/>
      <c r="IQ1265" s="459"/>
      <c r="IR1265" s="459"/>
      <c r="IS1265" s="459"/>
      <c r="IT1265" s="459"/>
      <c r="IU1265" s="459"/>
      <c r="IV1265" s="459"/>
      <c r="RS1265" s="252"/>
    </row>
    <row r="1266" spans="1:487" s="461" customFormat="1" ht="18">
      <c r="A1266" s="605" t="s">
        <v>731</v>
      </c>
      <c r="B1266" s="488"/>
      <c r="C1266" s="488"/>
      <c r="D1266" s="461" t="s">
        <v>132</v>
      </c>
      <c r="E1266" s="461">
        <f t="shared" si="20"/>
        <v>14</v>
      </c>
      <c r="F1266" s="524">
        <f t="shared" si="21"/>
        <v>7</v>
      </c>
      <c r="G1266" s="473"/>
      <c r="H1266" s="473">
        <v>7</v>
      </c>
      <c r="I1266" s="473"/>
      <c r="J1266" s="473"/>
      <c r="K1266" s="473"/>
      <c r="L1266" s="459"/>
      <c r="N1266" s="459"/>
      <c r="R1266" s="251"/>
      <c r="T1266" s="459"/>
      <c r="U1266" s="459"/>
      <c r="V1266" s="459"/>
      <c r="AA1266" s="251"/>
      <c r="AC1266" s="459"/>
      <c r="AD1266" s="459"/>
      <c r="AE1266" s="459"/>
      <c r="AJ1266" s="251"/>
      <c r="AL1266" s="459"/>
      <c r="AM1266" s="459"/>
      <c r="AN1266" s="459"/>
      <c r="AS1266" s="251"/>
      <c r="AU1266" s="459"/>
      <c r="AV1266" s="459"/>
      <c r="AW1266" s="459"/>
      <c r="BB1266" s="251"/>
      <c r="BD1266" s="459"/>
      <c r="BE1266" s="459"/>
      <c r="BF1266" s="459"/>
      <c r="BK1266" s="251"/>
      <c r="BM1266" s="459"/>
      <c r="BN1266" s="459"/>
      <c r="BO1266" s="459"/>
      <c r="BT1266" s="251"/>
      <c r="BV1266" s="459"/>
      <c r="BW1266" s="459"/>
      <c r="BX1266" s="459"/>
      <c r="CC1266" s="251"/>
      <c r="CE1266" s="459"/>
      <c r="CF1266" s="459"/>
      <c r="CG1266" s="459"/>
      <c r="CL1266" s="251"/>
      <c r="CN1266" s="459"/>
      <c r="CO1266" s="459"/>
      <c r="CP1266" s="459"/>
      <c r="CU1266" s="251"/>
      <c r="CW1266" s="459"/>
      <c r="CX1266" s="459"/>
      <c r="CY1266" s="459"/>
      <c r="DD1266" s="251"/>
      <c r="DF1266" s="459"/>
      <c r="DG1266" s="459"/>
      <c r="DH1266" s="459"/>
      <c r="DM1266" s="251"/>
      <c r="DO1266" s="459"/>
      <c r="DP1266" s="459"/>
      <c r="DQ1266" s="459"/>
      <c r="DV1266" s="251"/>
      <c r="DX1266" s="459"/>
      <c r="DY1266" s="459"/>
      <c r="DZ1266" s="459"/>
      <c r="EE1266" s="251"/>
      <c r="EG1266" s="459"/>
      <c r="EH1266" s="459"/>
      <c r="EI1266" s="459"/>
      <c r="EN1266" s="251"/>
      <c r="EP1266" s="459"/>
      <c r="EQ1266" s="459"/>
      <c r="ER1266" s="459"/>
      <c r="EW1266" s="251"/>
      <c r="EY1266" s="459"/>
      <c r="EZ1266" s="459"/>
      <c r="FA1266" s="459"/>
      <c r="FF1266" s="251"/>
      <c r="FH1266" s="459"/>
      <c r="FI1266" s="459"/>
      <c r="FJ1266" s="459"/>
      <c r="FO1266" s="251"/>
      <c r="FQ1266" s="459"/>
      <c r="FR1266" s="459"/>
      <c r="FS1266" s="459"/>
      <c r="FX1266" s="251"/>
      <c r="FZ1266" s="459"/>
      <c r="GA1266" s="459"/>
      <c r="GB1266" s="459"/>
      <c r="GG1266" s="251"/>
      <c r="GI1266" s="459"/>
      <c r="GJ1266" s="459"/>
      <c r="GK1266" s="459"/>
      <c r="GP1266" s="251"/>
      <c r="GR1266" s="459"/>
      <c r="GS1266" s="459"/>
      <c r="GT1266" s="459"/>
      <c r="GY1266" s="251"/>
      <c r="HA1266" s="459"/>
      <c r="HB1266" s="459"/>
      <c r="HC1266" s="459"/>
      <c r="HH1266" s="251"/>
      <c r="HJ1266" s="459"/>
      <c r="HK1266" s="459"/>
      <c r="HL1266" s="459"/>
      <c r="HQ1266" s="459"/>
      <c r="HR1266" s="459"/>
      <c r="HS1266" s="459"/>
      <c r="HT1266" s="459"/>
      <c r="HU1266" s="459"/>
      <c r="HV1266" s="459"/>
      <c r="HW1266" s="459"/>
      <c r="HX1266" s="459"/>
      <c r="HY1266" s="459"/>
      <c r="HZ1266" s="459"/>
      <c r="IA1266" s="459"/>
      <c r="IB1266" s="459"/>
      <c r="IC1266" s="459"/>
      <c r="ID1266" s="459"/>
      <c r="IE1266" s="459"/>
      <c r="IF1266" s="459"/>
      <c r="IG1266" s="459"/>
      <c r="IH1266" s="459"/>
      <c r="II1266" s="459"/>
      <c r="IJ1266" s="459"/>
      <c r="IK1266" s="459"/>
      <c r="IL1266" s="459"/>
      <c r="IM1266" s="459"/>
      <c r="IN1266" s="459"/>
      <c r="IO1266" s="459"/>
      <c r="IP1266" s="459"/>
      <c r="IQ1266" s="459"/>
      <c r="IR1266" s="459"/>
      <c r="IS1266" s="459"/>
      <c r="IT1266" s="459"/>
      <c r="IU1266" s="459"/>
      <c r="IV1266" s="459"/>
      <c r="RS1266" s="252"/>
    </row>
    <row r="1267" spans="1:487" s="461" customFormat="1" ht="18">
      <c r="A1267" s="605" t="s">
        <v>435</v>
      </c>
      <c r="B1267" s="459"/>
      <c r="C1267" s="488"/>
      <c r="D1267" s="461" t="s">
        <v>138</v>
      </c>
      <c r="E1267" s="461">
        <f t="shared" ref="E1267:E1330" si="22">COUNTIF($A$481:$AHO$554,A1267)</f>
        <v>67</v>
      </c>
      <c r="F1267" s="524">
        <f t="shared" ref="F1267:F1330" si="23">SUM(G1267:K1267)</f>
        <v>0</v>
      </c>
      <c r="G1267" s="502"/>
      <c r="H1267" s="502"/>
      <c r="I1267" s="473"/>
      <c r="J1267" s="473"/>
      <c r="K1267" s="473"/>
      <c r="L1267" s="459"/>
      <c r="M1267" s="459"/>
      <c r="N1267" s="459"/>
      <c r="R1267" s="251"/>
      <c r="T1267" s="459"/>
      <c r="U1267" s="459"/>
      <c r="V1267" s="459"/>
      <c r="AA1267" s="251"/>
      <c r="AC1267" s="459"/>
      <c r="AD1267" s="459"/>
      <c r="AE1267" s="459"/>
      <c r="AJ1267" s="251"/>
      <c r="AL1267" s="459"/>
      <c r="AM1267" s="459"/>
      <c r="AN1267" s="459"/>
      <c r="AS1267" s="251"/>
      <c r="AU1267" s="459"/>
      <c r="AV1267" s="459"/>
      <c r="AW1267" s="459"/>
      <c r="BB1267" s="251"/>
      <c r="BD1267" s="459"/>
      <c r="BE1267" s="459"/>
      <c r="BF1267" s="459"/>
      <c r="BK1267" s="251"/>
      <c r="BM1267" s="459"/>
      <c r="BN1267" s="459"/>
      <c r="BO1267" s="459"/>
      <c r="BT1267" s="251"/>
      <c r="BV1267" s="459"/>
      <c r="BW1267" s="459"/>
      <c r="BX1267" s="459"/>
      <c r="CC1267" s="251"/>
      <c r="CE1267" s="459"/>
      <c r="CF1267" s="459"/>
      <c r="CG1267" s="459"/>
      <c r="CL1267" s="251"/>
      <c r="CN1267" s="459"/>
      <c r="CO1267" s="459"/>
      <c r="CP1267" s="459"/>
      <c r="CU1267" s="251"/>
      <c r="CW1267" s="459"/>
      <c r="CX1267" s="459"/>
      <c r="CY1267" s="459"/>
      <c r="DD1267" s="251"/>
      <c r="DF1267" s="459"/>
      <c r="DG1267" s="459"/>
      <c r="DH1267" s="459"/>
      <c r="DM1267" s="251"/>
      <c r="DO1267" s="459"/>
      <c r="DP1267" s="459"/>
      <c r="DQ1267" s="459"/>
      <c r="DV1267" s="251"/>
      <c r="DX1267" s="459"/>
      <c r="DY1267" s="459"/>
      <c r="DZ1267" s="459"/>
      <c r="EE1267" s="251"/>
      <c r="EG1267" s="459"/>
      <c r="EH1267" s="459"/>
      <c r="EI1267" s="459"/>
      <c r="EN1267" s="251"/>
      <c r="EP1267" s="459"/>
      <c r="EQ1267" s="459"/>
      <c r="ER1267" s="459"/>
      <c r="EW1267" s="251"/>
      <c r="EY1267" s="459"/>
      <c r="EZ1267" s="459"/>
      <c r="FA1267" s="459"/>
      <c r="FF1267" s="251"/>
      <c r="FH1267" s="459"/>
      <c r="FI1267" s="459"/>
      <c r="FJ1267" s="459"/>
      <c r="FO1267" s="251"/>
      <c r="FQ1267" s="459"/>
      <c r="FR1267" s="459"/>
      <c r="FS1267" s="459"/>
      <c r="FX1267" s="251"/>
      <c r="FZ1267" s="459"/>
      <c r="GA1267" s="459"/>
      <c r="GB1267" s="459"/>
      <c r="GG1267" s="251"/>
      <c r="GI1267" s="459"/>
      <c r="GJ1267" s="459"/>
      <c r="GK1267" s="459"/>
      <c r="GP1267" s="251"/>
      <c r="GR1267" s="459"/>
      <c r="GS1267" s="459"/>
      <c r="GT1267" s="459"/>
      <c r="GY1267" s="251"/>
      <c r="HA1267" s="459"/>
      <c r="HB1267" s="459"/>
      <c r="HC1267" s="459"/>
      <c r="HH1267" s="251"/>
      <c r="HJ1267" s="459"/>
      <c r="HK1267" s="459"/>
      <c r="HL1267" s="459"/>
      <c r="HQ1267" s="459"/>
      <c r="HR1267" s="459"/>
      <c r="HS1267" s="459"/>
      <c r="HT1267" s="459"/>
      <c r="HU1267" s="459"/>
      <c r="HV1267" s="459"/>
      <c r="HW1267" s="459"/>
      <c r="HX1267" s="459"/>
      <c r="HY1267" s="459"/>
      <c r="HZ1267" s="459"/>
      <c r="IA1267" s="459"/>
      <c r="IB1267" s="459"/>
      <c r="IC1267" s="459"/>
      <c r="ID1267" s="459"/>
      <c r="IE1267" s="459"/>
      <c r="IF1267" s="459"/>
      <c r="IG1267" s="459"/>
      <c r="IH1267" s="459"/>
      <c r="II1267" s="459"/>
      <c r="IJ1267" s="459"/>
      <c r="IK1267" s="459"/>
      <c r="IL1267" s="459"/>
      <c r="IM1267" s="459"/>
      <c r="IN1267" s="459"/>
      <c r="IO1267" s="459"/>
      <c r="IP1267" s="459"/>
      <c r="IQ1267" s="459"/>
      <c r="IR1267" s="459"/>
      <c r="IS1267" s="459"/>
      <c r="IT1267" s="459"/>
      <c r="IU1267" s="459"/>
      <c r="IV1267" s="459"/>
      <c r="RS1267" s="252"/>
    </row>
    <row r="1268" spans="1:487" s="461" customFormat="1" ht="18">
      <c r="A1268" s="605" t="s">
        <v>718</v>
      </c>
      <c r="B1268" s="459"/>
      <c r="C1268" s="488"/>
      <c r="D1268" s="606" t="s">
        <v>129</v>
      </c>
      <c r="E1268" s="461">
        <f t="shared" si="22"/>
        <v>0</v>
      </c>
      <c r="F1268" s="524">
        <f t="shared" si="23"/>
        <v>0</v>
      </c>
      <c r="G1268" s="473"/>
      <c r="H1268" s="473"/>
      <c r="I1268" s="473"/>
      <c r="J1268" s="473"/>
      <c r="K1268" s="473"/>
      <c r="L1268" s="459"/>
      <c r="N1268" s="459"/>
      <c r="R1268" s="251"/>
      <c r="T1268" s="459"/>
      <c r="U1268" s="459"/>
      <c r="V1268" s="459"/>
      <c r="AA1268" s="251"/>
      <c r="AC1268" s="459"/>
      <c r="AD1268" s="459"/>
      <c r="AE1268" s="459"/>
      <c r="AJ1268" s="251"/>
      <c r="AL1268" s="459"/>
      <c r="AM1268" s="459"/>
      <c r="AN1268" s="459"/>
      <c r="AS1268" s="251"/>
      <c r="AU1268" s="459"/>
      <c r="AV1268" s="459"/>
      <c r="AW1268" s="459"/>
      <c r="BB1268" s="251"/>
      <c r="BD1268" s="459"/>
      <c r="BE1268" s="459"/>
      <c r="BF1268" s="459"/>
      <c r="BK1268" s="251"/>
      <c r="BM1268" s="459"/>
      <c r="BN1268" s="459"/>
      <c r="BO1268" s="459"/>
      <c r="BT1268" s="251"/>
      <c r="BV1268" s="459"/>
      <c r="BW1268" s="459"/>
      <c r="BX1268" s="459"/>
      <c r="CC1268" s="251"/>
      <c r="CE1268" s="459"/>
      <c r="CF1268" s="459"/>
      <c r="CG1268" s="459"/>
      <c r="CL1268" s="251"/>
      <c r="CN1268" s="459"/>
      <c r="CO1268" s="459"/>
      <c r="CP1268" s="459"/>
      <c r="CU1268" s="251"/>
      <c r="CW1268" s="459"/>
      <c r="CX1268" s="459"/>
      <c r="CY1268" s="459"/>
      <c r="DD1268" s="251"/>
      <c r="DF1268" s="459"/>
      <c r="DG1268" s="459"/>
      <c r="DH1268" s="459"/>
      <c r="DM1268" s="251"/>
      <c r="DO1268" s="459"/>
      <c r="DP1268" s="459"/>
      <c r="DQ1268" s="459"/>
      <c r="DV1268" s="251"/>
      <c r="DX1268" s="459"/>
      <c r="DY1268" s="459"/>
      <c r="DZ1268" s="459"/>
      <c r="EE1268" s="251"/>
      <c r="EG1268" s="459"/>
      <c r="EH1268" s="459"/>
      <c r="EI1268" s="459"/>
      <c r="EN1268" s="251"/>
      <c r="EP1268" s="459"/>
      <c r="EQ1268" s="459"/>
      <c r="ER1268" s="459"/>
      <c r="EW1268" s="251"/>
      <c r="EY1268" s="459"/>
      <c r="EZ1268" s="459"/>
      <c r="FA1268" s="459"/>
      <c r="FF1268" s="251"/>
      <c r="FH1268" s="459"/>
      <c r="FI1268" s="459"/>
      <c r="FJ1268" s="459"/>
      <c r="FO1268" s="251"/>
      <c r="FQ1268" s="459"/>
      <c r="FR1268" s="459"/>
      <c r="FS1268" s="459"/>
      <c r="FX1268" s="251"/>
      <c r="FZ1268" s="459"/>
      <c r="GA1268" s="459"/>
      <c r="GB1268" s="459"/>
      <c r="GG1268" s="251"/>
      <c r="GI1268" s="459"/>
      <c r="GJ1268" s="459"/>
      <c r="GK1268" s="459"/>
      <c r="GP1268" s="251"/>
      <c r="GR1268" s="459"/>
      <c r="GS1268" s="459"/>
      <c r="GT1268" s="459"/>
      <c r="GY1268" s="251"/>
      <c r="HA1268" s="459"/>
      <c r="HB1268" s="459"/>
      <c r="HC1268" s="459"/>
      <c r="HH1268" s="251"/>
      <c r="HJ1268" s="459"/>
      <c r="HK1268" s="459"/>
      <c r="HL1268" s="459"/>
      <c r="HQ1268" s="459"/>
      <c r="HR1268" s="459"/>
      <c r="HS1268" s="459"/>
      <c r="HT1268" s="459"/>
      <c r="HU1268" s="459"/>
      <c r="HV1268" s="459"/>
      <c r="HW1268" s="459"/>
      <c r="HX1268" s="459"/>
      <c r="HY1268" s="459"/>
      <c r="HZ1268" s="459"/>
      <c r="IA1268" s="459"/>
      <c r="IB1268" s="459"/>
      <c r="IC1268" s="459"/>
      <c r="ID1268" s="459"/>
      <c r="IE1268" s="459"/>
      <c r="IF1268" s="459"/>
      <c r="IG1268" s="459"/>
      <c r="IH1268" s="459"/>
      <c r="II1268" s="459"/>
      <c r="IJ1268" s="459"/>
      <c r="IK1268" s="459"/>
      <c r="IL1268" s="459"/>
      <c r="IM1268" s="459"/>
      <c r="IN1268" s="459"/>
      <c r="IO1268" s="459"/>
      <c r="IP1268" s="459"/>
      <c r="IQ1268" s="459"/>
      <c r="IR1268" s="459"/>
      <c r="IS1268" s="459"/>
      <c r="IT1268" s="459"/>
      <c r="IU1268" s="459"/>
      <c r="IV1268" s="459"/>
      <c r="RS1268" s="252"/>
    </row>
    <row r="1269" spans="1:487" s="461" customFormat="1" ht="18">
      <c r="A1269" s="605" t="s">
        <v>1397</v>
      </c>
      <c r="B1269" s="459"/>
      <c r="C1269" s="488"/>
      <c r="D1269" s="606" t="s">
        <v>129</v>
      </c>
      <c r="E1269" s="461">
        <f t="shared" si="22"/>
        <v>0</v>
      </c>
      <c r="F1269" s="524">
        <f t="shared" si="23"/>
        <v>0</v>
      </c>
      <c r="G1269" s="473"/>
      <c r="H1269" s="473"/>
      <c r="I1269" s="473"/>
      <c r="J1269" s="473"/>
      <c r="K1269" s="473"/>
      <c r="L1269" s="459"/>
      <c r="M1269" s="459"/>
      <c r="N1269" s="459"/>
      <c r="R1269" s="251"/>
      <c r="T1269" s="459"/>
      <c r="U1269" s="459"/>
      <c r="V1269" s="459"/>
      <c r="AA1269" s="251"/>
      <c r="AC1269" s="459"/>
      <c r="AD1269" s="459"/>
      <c r="AE1269" s="459"/>
      <c r="AJ1269" s="251"/>
      <c r="AL1269" s="459"/>
      <c r="AM1269" s="459"/>
      <c r="AN1269" s="459"/>
      <c r="AS1269" s="251"/>
      <c r="AU1269" s="459"/>
      <c r="AV1269" s="459"/>
      <c r="AW1269" s="459"/>
      <c r="BB1269" s="251"/>
      <c r="BD1269" s="459"/>
      <c r="BE1269" s="459"/>
      <c r="BF1269" s="459"/>
      <c r="BK1269" s="251"/>
      <c r="BM1269" s="459"/>
      <c r="BN1269" s="459"/>
      <c r="BO1269" s="459"/>
      <c r="BT1269" s="251"/>
      <c r="BV1269" s="459"/>
      <c r="BW1269" s="459"/>
      <c r="BX1269" s="459"/>
      <c r="CC1269" s="251"/>
      <c r="CE1269" s="459"/>
      <c r="CF1269" s="459"/>
      <c r="CG1269" s="459"/>
      <c r="CL1269" s="251"/>
      <c r="CN1269" s="459"/>
      <c r="CO1269" s="459"/>
      <c r="CP1269" s="459"/>
      <c r="CU1269" s="251"/>
      <c r="CW1269" s="459"/>
      <c r="CX1269" s="459"/>
      <c r="CY1269" s="459"/>
      <c r="DD1269" s="251"/>
      <c r="DF1269" s="459"/>
      <c r="DG1269" s="459"/>
      <c r="DH1269" s="459"/>
      <c r="DM1269" s="251"/>
      <c r="DO1269" s="459"/>
      <c r="DP1269" s="459"/>
      <c r="DQ1269" s="459"/>
      <c r="DV1269" s="251"/>
      <c r="DX1269" s="459"/>
      <c r="DY1269" s="459"/>
      <c r="DZ1269" s="459"/>
      <c r="EE1269" s="251"/>
      <c r="EG1269" s="459"/>
      <c r="EH1269" s="459"/>
      <c r="EI1269" s="459"/>
      <c r="EN1269" s="251"/>
      <c r="EP1269" s="459"/>
      <c r="EQ1269" s="459"/>
      <c r="ER1269" s="459"/>
      <c r="EW1269" s="251"/>
      <c r="EY1269" s="459"/>
      <c r="EZ1269" s="459"/>
      <c r="FA1269" s="459"/>
      <c r="FF1269" s="251"/>
      <c r="FH1269" s="459"/>
      <c r="FI1269" s="459"/>
      <c r="FJ1269" s="459"/>
      <c r="FO1269" s="251"/>
      <c r="FQ1269" s="459"/>
      <c r="FR1269" s="459"/>
      <c r="FS1269" s="459"/>
      <c r="FX1269" s="251"/>
      <c r="FZ1269" s="459"/>
      <c r="GA1269" s="459"/>
      <c r="GB1269" s="459"/>
      <c r="GG1269" s="251"/>
      <c r="GI1269" s="459"/>
      <c r="GJ1269" s="459"/>
      <c r="GK1269" s="459"/>
      <c r="GP1269" s="251"/>
      <c r="GR1269" s="459"/>
      <c r="GS1269" s="459"/>
      <c r="GT1269" s="459"/>
      <c r="GY1269" s="251"/>
      <c r="HA1269" s="459"/>
      <c r="HB1269" s="459"/>
      <c r="HC1269" s="459"/>
      <c r="HH1269" s="251"/>
      <c r="HJ1269" s="459"/>
      <c r="HK1269" s="459"/>
      <c r="HL1269" s="459"/>
      <c r="HQ1269" s="459"/>
      <c r="HR1269" s="459"/>
      <c r="HS1269" s="459"/>
      <c r="HT1269" s="459"/>
      <c r="HU1269" s="459"/>
      <c r="HV1269" s="459"/>
      <c r="HW1269" s="459"/>
      <c r="HX1269" s="459"/>
      <c r="HY1269" s="459"/>
      <c r="HZ1269" s="459"/>
      <c r="IA1269" s="459"/>
      <c r="IB1269" s="459"/>
      <c r="IC1269" s="459"/>
      <c r="ID1269" s="459"/>
      <c r="IE1269" s="459"/>
      <c r="IF1269" s="459"/>
      <c r="IG1269" s="459"/>
      <c r="IH1269" s="459"/>
      <c r="II1269" s="459"/>
      <c r="IJ1269" s="459"/>
      <c r="IK1269" s="459"/>
      <c r="IL1269" s="459"/>
      <c r="IM1269" s="459"/>
      <c r="IN1269" s="459"/>
      <c r="IO1269" s="459"/>
      <c r="IP1269" s="459"/>
      <c r="IQ1269" s="459"/>
      <c r="IR1269" s="459"/>
      <c r="IS1269" s="459"/>
      <c r="IT1269" s="459"/>
      <c r="IU1269" s="459"/>
      <c r="IV1269" s="459"/>
      <c r="RS1269" s="252"/>
    </row>
    <row r="1270" spans="1:487" s="461" customFormat="1" ht="18">
      <c r="A1270" s="605" t="s">
        <v>555</v>
      </c>
      <c r="B1270" s="459"/>
      <c r="C1270" s="488"/>
      <c r="D1270" s="606" t="s">
        <v>129</v>
      </c>
      <c r="E1270" s="461">
        <f t="shared" si="22"/>
        <v>1</v>
      </c>
      <c r="F1270" s="524">
        <f t="shared" si="23"/>
        <v>2</v>
      </c>
      <c r="G1270" s="473"/>
      <c r="H1270" s="473"/>
      <c r="I1270" s="473"/>
      <c r="J1270" s="473">
        <v>2</v>
      </c>
      <c r="K1270" s="473"/>
      <c r="L1270" s="459"/>
      <c r="M1270" s="459"/>
      <c r="N1270" s="459"/>
      <c r="R1270" s="251"/>
      <c r="T1270" s="459"/>
      <c r="U1270" s="459"/>
      <c r="V1270" s="459"/>
      <c r="AA1270" s="251"/>
      <c r="AC1270" s="459"/>
      <c r="AD1270" s="459"/>
      <c r="AE1270" s="459"/>
      <c r="AJ1270" s="251"/>
      <c r="AL1270" s="459"/>
      <c r="AM1270" s="459"/>
      <c r="AN1270" s="459"/>
      <c r="AS1270" s="251"/>
      <c r="AU1270" s="459"/>
      <c r="AV1270" s="459"/>
      <c r="AW1270" s="459"/>
      <c r="BB1270" s="251"/>
      <c r="BD1270" s="459"/>
      <c r="BE1270" s="459"/>
      <c r="BF1270" s="459"/>
      <c r="BK1270" s="251"/>
      <c r="BM1270" s="459"/>
      <c r="BN1270" s="459"/>
      <c r="BO1270" s="459"/>
      <c r="BT1270" s="251"/>
      <c r="BV1270" s="459"/>
      <c r="BW1270" s="459"/>
      <c r="BX1270" s="459"/>
      <c r="CC1270" s="251"/>
      <c r="CE1270" s="459"/>
      <c r="CF1270" s="459"/>
      <c r="CG1270" s="459"/>
      <c r="CL1270" s="251"/>
      <c r="CN1270" s="459"/>
      <c r="CO1270" s="459"/>
      <c r="CP1270" s="459"/>
      <c r="CU1270" s="251"/>
      <c r="CW1270" s="459"/>
      <c r="CX1270" s="459"/>
      <c r="CY1270" s="459"/>
      <c r="DD1270" s="251"/>
      <c r="DF1270" s="459"/>
      <c r="DG1270" s="459"/>
      <c r="DH1270" s="459"/>
      <c r="DM1270" s="251"/>
      <c r="DO1270" s="459"/>
      <c r="DP1270" s="459"/>
      <c r="DQ1270" s="459"/>
      <c r="DV1270" s="251"/>
      <c r="DX1270" s="459"/>
      <c r="DY1270" s="459"/>
      <c r="DZ1270" s="459"/>
      <c r="EE1270" s="251"/>
      <c r="EG1270" s="459"/>
      <c r="EH1270" s="459"/>
      <c r="EI1270" s="459"/>
      <c r="EN1270" s="251"/>
      <c r="EP1270" s="459"/>
      <c r="EQ1270" s="459"/>
      <c r="ER1270" s="459"/>
      <c r="EW1270" s="251"/>
      <c r="EY1270" s="459"/>
      <c r="EZ1270" s="459"/>
      <c r="FA1270" s="459"/>
      <c r="FF1270" s="251"/>
      <c r="FH1270" s="459"/>
      <c r="FI1270" s="459"/>
      <c r="FJ1270" s="459"/>
      <c r="FO1270" s="251"/>
      <c r="FQ1270" s="459"/>
      <c r="FR1270" s="459"/>
      <c r="FS1270" s="459"/>
      <c r="FX1270" s="251"/>
      <c r="FZ1270" s="459"/>
      <c r="GA1270" s="459"/>
      <c r="GB1270" s="459"/>
      <c r="GG1270" s="251"/>
      <c r="GI1270" s="459"/>
      <c r="GJ1270" s="459"/>
      <c r="GK1270" s="459"/>
      <c r="GP1270" s="251"/>
      <c r="GR1270" s="459"/>
      <c r="GS1270" s="459"/>
      <c r="GT1270" s="459"/>
      <c r="GY1270" s="251"/>
      <c r="HA1270" s="459"/>
      <c r="HB1270" s="459"/>
      <c r="HC1270" s="459"/>
      <c r="HH1270" s="251"/>
      <c r="HJ1270" s="459"/>
      <c r="HK1270" s="459"/>
      <c r="HL1270" s="459"/>
      <c r="HQ1270" s="459"/>
      <c r="HR1270" s="459"/>
      <c r="HS1270" s="459"/>
      <c r="HT1270" s="459"/>
      <c r="HU1270" s="459"/>
      <c r="HV1270" s="459"/>
      <c r="HW1270" s="459"/>
      <c r="HX1270" s="459"/>
      <c r="HY1270" s="459"/>
      <c r="HZ1270" s="459"/>
      <c r="IA1270" s="459"/>
      <c r="IB1270" s="459"/>
      <c r="IC1270" s="459"/>
      <c r="ID1270" s="459"/>
      <c r="IE1270" s="459"/>
      <c r="IF1270" s="459"/>
      <c r="IG1270" s="459"/>
      <c r="IH1270" s="459"/>
      <c r="II1270" s="459"/>
      <c r="IJ1270" s="459"/>
      <c r="IK1270" s="459"/>
      <c r="IL1270" s="459"/>
      <c r="IM1270" s="459"/>
      <c r="IN1270" s="459"/>
      <c r="IO1270" s="459"/>
      <c r="IP1270" s="459"/>
      <c r="IQ1270" s="459"/>
      <c r="IR1270" s="459"/>
      <c r="IS1270" s="459"/>
      <c r="IT1270" s="459"/>
      <c r="IU1270" s="459"/>
      <c r="IV1270" s="459"/>
      <c r="RS1270" s="252"/>
    </row>
    <row r="1271" spans="1:487" s="461" customFormat="1" ht="18">
      <c r="A1271" s="605" t="s">
        <v>2335</v>
      </c>
      <c r="B1271" s="488"/>
      <c r="C1271" s="488"/>
      <c r="D1271" s="461" t="s">
        <v>130</v>
      </c>
      <c r="E1271" s="461">
        <f t="shared" si="22"/>
        <v>4</v>
      </c>
      <c r="F1271" s="524">
        <f t="shared" si="23"/>
        <v>0</v>
      </c>
      <c r="G1271" s="473"/>
      <c r="H1271" s="473"/>
      <c r="I1271" s="473"/>
      <c r="J1271" s="473"/>
      <c r="K1271" s="473"/>
      <c r="L1271" s="459"/>
      <c r="M1271" s="459"/>
      <c r="N1271" s="459"/>
      <c r="R1271" s="251"/>
      <c r="T1271" s="459"/>
      <c r="U1271" s="459"/>
      <c r="V1271" s="459"/>
      <c r="AA1271" s="251"/>
      <c r="AC1271" s="459"/>
      <c r="AD1271" s="459"/>
      <c r="AE1271" s="459"/>
      <c r="AJ1271" s="251"/>
      <c r="AL1271" s="459"/>
      <c r="AM1271" s="459"/>
      <c r="AN1271" s="459"/>
      <c r="AS1271" s="251"/>
      <c r="AU1271" s="459"/>
      <c r="AV1271" s="459"/>
      <c r="AW1271" s="459"/>
      <c r="BB1271" s="251"/>
      <c r="BD1271" s="459"/>
      <c r="BE1271" s="459"/>
      <c r="BF1271" s="459"/>
      <c r="BK1271" s="251"/>
      <c r="BM1271" s="459"/>
      <c r="BN1271" s="459"/>
      <c r="BO1271" s="459"/>
      <c r="BT1271" s="251"/>
      <c r="BV1271" s="459"/>
      <c r="BW1271" s="459"/>
      <c r="BX1271" s="459"/>
      <c r="CC1271" s="251"/>
      <c r="CE1271" s="459"/>
      <c r="CF1271" s="459"/>
      <c r="CG1271" s="459"/>
      <c r="CL1271" s="251"/>
      <c r="CN1271" s="459"/>
      <c r="CO1271" s="459"/>
      <c r="CP1271" s="459"/>
      <c r="CU1271" s="251"/>
      <c r="CW1271" s="459"/>
      <c r="CX1271" s="459"/>
      <c r="CY1271" s="459"/>
      <c r="DD1271" s="251"/>
      <c r="DF1271" s="459"/>
      <c r="DG1271" s="459"/>
      <c r="DH1271" s="459"/>
      <c r="DM1271" s="251"/>
      <c r="DO1271" s="459"/>
      <c r="DP1271" s="459"/>
      <c r="DQ1271" s="459"/>
      <c r="DV1271" s="251"/>
      <c r="DX1271" s="459"/>
      <c r="DY1271" s="459"/>
      <c r="DZ1271" s="459"/>
      <c r="EE1271" s="251"/>
      <c r="EG1271" s="459"/>
      <c r="EH1271" s="459"/>
      <c r="EI1271" s="459"/>
      <c r="EN1271" s="251"/>
      <c r="EP1271" s="459"/>
      <c r="EQ1271" s="459"/>
      <c r="ER1271" s="459"/>
      <c r="EW1271" s="251"/>
      <c r="EY1271" s="459"/>
      <c r="EZ1271" s="459"/>
      <c r="FA1271" s="459"/>
      <c r="FF1271" s="251"/>
      <c r="FH1271" s="459"/>
      <c r="FI1271" s="459"/>
      <c r="FJ1271" s="459"/>
      <c r="FO1271" s="251"/>
      <c r="FQ1271" s="459"/>
      <c r="FR1271" s="459"/>
      <c r="FS1271" s="459"/>
      <c r="FX1271" s="251"/>
      <c r="FZ1271" s="459"/>
      <c r="GA1271" s="459"/>
      <c r="GB1271" s="459"/>
      <c r="GG1271" s="251"/>
      <c r="GI1271" s="459"/>
      <c r="GJ1271" s="459"/>
      <c r="GK1271" s="459"/>
      <c r="GP1271" s="251"/>
      <c r="GR1271" s="459"/>
      <c r="GS1271" s="459"/>
      <c r="GT1271" s="459"/>
      <c r="GY1271" s="251"/>
      <c r="HA1271" s="459"/>
      <c r="HB1271" s="459"/>
      <c r="HC1271" s="459"/>
      <c r="HH1271" s="251"/>
      <c r="HJ1271" s="459"/>
      <c r="HK1271" s="459"/>
      <c r="HL1271" s="459"/>
      <c r="HQ1271" s="459"/>
      <c r="HR1271" s="459"/>
      <c r="HS1271" s="459"/>
      <c r="HT1271" s="459"/>
      <c r="HU1271" s="459"/>
      <c r="HV1271" s="459"/>
      <c r="HW1271" s="459"/>
      <c r="HX1271" s="459"/>
      <c r="HY1271" s="459"/>
      <c r="HZ1271" s="459"/>
      <c r="IA1271" s="459"/>
      <c r="IB1271" s="459"/>
      <c r="IC1271" s="459"/>
      <c r="ID1271" s="459"/>
      <c r="IE1271" s="459"/>
      <c r="IF1271" s="459"/>
      <c r="IG1271" s="459"/>
      <c r="IH1271" s="459"/>
      <c r="II1271" s="459"/>
      <c r="IJ1271" s="459"/>
      <c r="IK1271" s="459"/>
      <c r="IL1271" s="459"/>
      <c r="IM1271" s="459"/>
      <c r="IN1271" s="459"/>
      <c r="IO1271" s="459"/>
      <c r="IP1271" s="459"/>
      <c r="IQ1271" s="459"/>
      <c r="IR1271" s="459"/>
      <c r="IS1271" s="459"/>
      <c r="IT1271" s="459"/>
      <c r="IU1271" s="459"/>
      <c r="IV1271" s="459"/>
      <c r="RS1271" s="252"/>
    </row>
    <row r="1272" spans="1:487" s="461" customFormat="1" ht="18">
      <c r="A1272" s="605" t="s">
        <v>512</v>
      </c>
      <c r="B1272" s="488"/>
      <c r="C1272" s="488"/>
      <c r="D1272" s="461" t="s">
        <v>130</v>
      </c>
      <c r="E1272" s="461">
        <f t="shared" si="22"/>
        <v>7</v>
      </c>
      <c r="F1272" s="524">
        <f t="shared" si="23"/>
        <v>0</v>
      </c>
      <c r="G1272" s="473"/>
      <c r="H1272" s="473"/>
      <c r="I1272" s="473"/>
      <c r="J1272" s="473"/>
      <c r="K1272" s="473"/>
      <c r="L1272" s="459"/>
      <c r="M1272" s="459"/>
      <c r="N1272" s="459"/>
      <c r="R1272" s="251"/>
      <c r="T1272" s="459"/>
      <c r="U1272" s="459"/>
      <c r="V1272" s="459"/>
      <c r="AA1272" s="251"/>
      <c r="AC1272" s="459"/>
      <c r="AD1272" s="459"/>
      <c r="AE1272" s="459"/>
      <c r="AJ1272" s="251"/>
      <c r="AL1272" s="459"/>
      <c r="AM1272" s="459"/>
      <c r="AN1272" s="459"/>
      <c r="AS1272" s="251"/>
      <c r="AU1272" s="459"/>
      <c r="AV1272" s="459"/>
      <c r="AW1272" s="459"/>
      <c r="BB1272" s="251"/>
      <c r="BD1272" s="459"/>
      <c r="BE1272" s="459"/>
      <c r="BF1272" s="459"/>
      <c r="BK1272" s="251"/>
      <c r="BM1272" s="459"/>
      <c r="BN1272" s="459"/>
      <c r="BO1272" s="459"/>
      <c r="BT1272" s="251"/>
      <c r="BV1272" s="459"/>
      <c r="BW1272" s="459"/>
      <c r="BX1272" s="459"/>
      <c r="CC1272" s="251"/>
      <c r="CE1272" s="459"/>
      <c r="CF1272" s="459"/>
      <c r="CG1272" s="459"/>
      <c r="CL1272" s="251"/>
      <c r="CN1272" s="459"/>
      <c r="CO1272" s="459"/>
      <c r="CP1272" s="459"/>
      <c r="CU1272" s="251"/>
      <c r="CW1272" s="459"/>
      <c r="CX1272" s="459"/>
      <c r="CY1272" s="459"/>
      <c r="DD1272" s="251"/>
      <c r="DF1272" s="459"/>
      <c r="DG1272" s="459"/>
      <c r="DH1272" s="459"/>
      <c r="DM1272" s="251"/>
      <c r="DO1272" s="459"/>
      <c r="DP1272" s="459"/>
      <c r="DQ1272" s="459"/>
      <c r="DV1272" s="251"/>
      <c r="DX1272" s="459"/>
      <c r="DY1272" s="459"/>
      <c r="DZ1272" s="459"/>
      <c r="EE1272" s="251"/>
      <c r="EG1272" s="459"/>
      <c r="EH1272" s="459"/>
      <c r="EI1272" s="459"/>
      <c r="EN1272" s="251"/>
      <c r="EP1272" s="459"/>
      <c r="EQ1272" s="459"/>
      <c r="ER1272" s="459"/>
      <c r="EW1272" s="251"/>
      <c r="EY1272" s="459"/>
      <c r="EZ1272" s="459"/>
      <c r="FA1272" s="459"/>
      <c r="FF1272" s="251"/>
      <c r="FH1272" s="459"/>
      <c r="FI1272" s="459"/>
      <c r="FJ1272" s="459"/>
      <c r="FO1272" s="251"/>
      <c r="FQ1272" s="459"/>
      <c r="FR1272" s="459"/>
      <c r="FS1272" s="459"/>
      <c r="FX1272" s="251"/>
      <c r="FZ1272" s="459"/>
      <c r="GA1272" s="459"/>
      <c r="GB1272" s="459"/>
      <c r="GG1272" s="251"/>
      <c r="GI1272" s="459"/>
      <c r="GJ1272" s="459"/>
      <c r="GK1272" s="459"/>
      <c r="GP1272" s="251"/>
      <c r="GR1272" s="459"/>
      <c r="GS1272" s="459"/>
      <c r="GT1272" s="459"/>
      <c r="GY1272" s="251"/>
      <c r="HA1272" s="459"/>
      <c r="HB1272" s="459"/>
      <c r="HC1272" s="459"/>
      <c r="HH1272" s="251"/>
      <c r="HJ1272" s="459"/>
      <c r="HK1272" s="459"/>
      <c r="HL1272" s="459"/>
      <c r="HQ1272" s="459"/>
      <c r="HR1272" s="459"/>
      <c r="HS1272" s="459"/>
      <c r="HT1272" s="459"/>
      <c r="HU1272" s="459"/>
      <c r="HV1272" s="459"/>
      <c r="HW1272" s="459"/>
      <c r="HX1272" s="459"/>
      <c r="HY1272" s="459"/>
      <c r="HZ1272" s="459"/>
      <c r="IA1272" s="459"/>
      <c r="IB1272" s="459"/>
      <c r="IC1272" s="459"/>
      <c r="ID1272" s="459"/>
      <c r="IE1272" s="459"/>
      <c r="IF1272" s="459"/>
      <c r="IG1272" s="459"/>
      <c r="IH1272" s="459"/>
      <c r="II1272" s="459"/>
      <c r="IJ1272" s="459"/>
      <c r="IK1272" s="459"/>
      <c r="IL1272" s="459"/>
      <c r="IM1272" s="459"/>
      <c r="IN1272" s="459"/>
      <c r="IO1272" s="459"/>
      <c r="IP1272" s="459"/>
      <c r="IQ1272" s="459"/>
      <c r="IR1272" s="459"/>
      <c r="IS1272" s="459"/>
      <c r="IT1272" s="459"/>
      <c r="IU1272" s="459"/>
      <c r="IV1272" s="459"/>
      <c r="RS1272" s="252"/>
    </row>
    <row r="1273" spans="1:487" s="461" customFormat="1" ht="18">
      <c r="A1273" s="605" t="s">
        <v>2476</v>
      </c>
      <c r="B1273" s="459"/>
      <c r="C1273" s="488"/>
      <c r="D1273" s="606" t="s">
        <v>129</v>
      </c>
      <c r="E1273" s="461">
        <f t="shared" si="22"/>
        <v>0</v>
      </c>
      <c r="F1273" s="524">
        <f t="shared" si="23"/>
        <v>0</v>
      </c>
      <c r="G1273" s="473"/>
      <c r="H1273" s="473"/>
      <c r="I1273" s="473"/>
      <c r="J1273" s="473"/>
      <c r="K1273" s="473"/>
      <c r="L1273" s="459"/>
      <c r="N1273" s="459"/>
      <c r="R1273" s="251"/>
      <c r="T1273" s="459"/>
      <c r="U1273" s="459"/>
      <c r="V1273" s="459"/>
      <c r="AA1273" s="251"/>
      <c r="AC1273" s="459"/>
      <c r="AD1273" s="459"/>
      <c r="AE1273" s="459"/>
      <c r="AJ1273" s="251"/>
      <c r="AL1273" s="459"/>
      <c r="AM1273" s="459"/>
      <c r="AN1273" s="459"/>
      <c r="AS1273" s="251"/>
      <c r="AU1273" s="459"/>
      <c r="AV1273" s="459"/>
      <c r="AW1273" s="459"/>
      <c r="BB1273" s="251"/>
      <c r="BD1273" s="459"/>
      <c r="BE1273" s="459"/>
      <c r="BF1273" s="459"/>
      <c r="BK1273" s="251"/>
      <c r="BM1273" s="459"/>
      <c r="BN1273" s="459"/>
      <c r="BO1273" s="459"/>
      <c r="BT1273" s="251"/>
      <c r="BV1273" s="459"/>
      <c r="BW1273" s="459"/>
      <c r="BX1273" s="459"/>
      <c r="CC1273" s="251"/>
      <c r="CE1273" s="459"/>
      <c r="CF1273" s="459"/>
      <c r="CG1273" s="459"/>
      <c r="CL1273" s="251"/>
      <c r="CN1273" s="459"/>
      <c r="CO1273" s="459"/>
      <c r="CP1273" s="459"/>
      <c r="CU1273" s="251"/>
      <c r="CW1273" s="459"/>
      <c r="CX1273" s="459"/>
      <c r="CY1273" s="459"/>
      <c r="DD1273" s="251"/>
      <c r="DF1273" s="459"/>
      <c r="DG1273" s="459"/>
      <c r="DH1273" s="459"/>
      <c r="DM1273" s="251"/>
      <c r="DO1273" s="459"/>
      <c r="DP1273" s="459"/>
      <c r="DQ1273" s="459"/>
      <c r="DV1273" s="251"/>
      <c r="DX1273" s="459"/>
      <c r="DY1273" s="459"/>
      <c r="DZ1273" s="459"/>
      <c r="EE1273" s="251"/>
      <c r="EG1273" s="459"/>
      <c r="EH1273" s="459"/>
      <c r="EI1273" s="459"/>
      <c r="EN1273" s="251"/>
      <c r="EP1273" s="459"/>
      <c r="EQ1273" s="459"/>
      <c r="ER1273" s="459"/>
      <c r="EW1273" s="251"/>
      <c r="EY1273" s="459"/>
      <c r="EZ1273" s="459"/>
      <c r="FA1273" s="459"/>
      <c r="FF1273" s="251"/>
      <c r="FH1273" s="459"/>
      <c r="FI1273" s="459"/>
      <c r="FJ1273" s="459"/>
      <c r="FO1273" s="251"/>
      <c r="FQ1273" s="459"/>
      <c r="FR1273" s="459"/>
      <c r="FS1273" s="459"/>
      <c r="FX1273" s="251"/>
      <c r="FZ1273" s="459"/>
      <c r="GA1273" s="459"/>
      <c r="GB1273" s="459"/>
      <c r="GG1273" s="251"/>
      <c r="GI1273" s="459"/>
      <c r="GJ1273" s="459"/>
      <c r="GK1273" s="459"/>
      <c r="GP1273" s="251"/>
      <c r="GR1273" s="459"/>
      <c r="GS1273" s="459"/>
      <c r="GT1273" s="459"/>
      <c r="GY1273" s="251"/>
      <c r="HA1273" s="459"/>
      <c r="HB1273" s="459"/>
      <c r="HC1273" s="459"/>
      <c r="HH1273" s="251"/>
      <c r="HJ1273" s="459"/>
      <c r="HK1273" s="459"/>
      <c r="HL1273" s="459"/>
      <c r="HQ1273" s="459"/>
      <c r="HR1273" s="459"/>
      <c r="HS1273" s="459"/>
      <c r="HT1273" s="459"/>
      <c r="HU1273" s="459"/>
      <c r="HV1273" s="459"/>
      <c r="HW1273" s="459"/>
      <c r="HX1273" s="459"/>
      <c r="HY1273" s="459"/>
      <c r="HZ1273" s="459"/>
      <c r="IA1273" s="459"/>
      <c r="IB1273" s="459"/>
      <c r="IC1273" s="459"/>
      <c r="ID1273" s="459"/>
      <c r="IE1273" s="459"/>
      <c r="IF1273" s="459"/>
      <c r="IG1273" s="459"/>
      <c r="IH1273" s="459"/>
      <c r="II1273" s="459"/>
      <c r="IJ1273" s="459"/>
      <c r="IK1273" s="459"/>
      <c r="IL1273" s="459"/>
      <c r="IM1273" s="459"/>
      <c r="IN1273" s="459"/>
      <c r="IO1273" s="459"/>
      <c r="IP1273" s="459"/>
      <c r="IQ1273" s="459"/>
      <c r="IR1273" s="459"/>
      <c r="IS1273" s="459"/>
      <c r="IT1273" s="459"/>
      <c r="IU1273" s="459"/>
      <c r="IV1273" s="459"/>
      <c r="RS1273" s="252"/>
    </row>
    <row r="1274" spans="1:487" s="461" customFormat="1" ht="18">
      <c r="A1274" s="605" t="s">
        <v>652</v>
      </c>
      <c r="B1274" s="488"/>
      <c r="C1274" s="488"/>
      <c r="D1274" s="461" t="s">
        <v>130</v>
      </c>
      <c r="E1274" s="461">
        <f t="shared" si="22"/>
        <v>0</v>
      </c>
      <c r="F1274" s="524">
        <f t="shared" si="23"/>
        <v>0</v>
      </c>
      <c r="G1274" s="473"/>
      <c r="H1274" s="473"/>
      <c r="I1274" s="473"/>
      <c r="J1274" s="473"/>
      <c r="K1274" s="473"/>
      <c r="L1274" s="459"/>
      <c r="M1274" s="459"/>
      <c r="N1274" s="459"/>
      <c r="R1274" s="251"/>
      <c r="T1274" s="459"/>
      <c r="U1274" s="459"/>
      <c r="V1274" s="459"/>
      <c r="AA1274" s="251"/>
      <c r="AC1274" s="459"/>
      <c r="AD1274" s="459"/>
      <c r="AE1274" s="459"/>
      <c r="AJ1274" s="251"/>
      <c r="AL1274" s="459"/>
      <c r="AM1274" s="459"/>
      <c r="AN1274" s="459"/>
      <c r="AS1274" s="251"/>
      <c r="AU1274" s="459"/>
      <c r="AV1274" s="459"/>
      <c r="AW1274" s="459"/>
      <c r="BB1274" s="251"/>
      <c r="BD1274" s="459"/>
      <c r="BE1274" s="459"/>
      <c r="BF1274" s="459"/>
      <c r="BK1274" s="251"/>
      <c r="BM1274" s="459"/>
      <c r="BN1274" s="459"/>
      <c r="BO1274" s="459"/>
      <c r="BT1274" s="251"/>
      <c r="BV1274" s="459"/>
      <c r="BW1274" s="459"/>
      <c r="BX1274" s="459"/>
      <c r="CC1274" s="251"/>
      <c r="CE1274" s="459"/>
      <c r="CF1274" s="459"/>
      <c r="CG1274" s="459"/>
      <c r="CL1274" s="251"/>
      <c r="CN1274" s="459"/>
      <c r="CO1274" s="459"/>
      <c r="CP1274" s="459"/>
      <c r="CU1274" s="251"/>
      <c r="CW1274" s="459"/>
      <c r="CX1274" s="459"/>
      <c r="CY1274" s="459"/>
      <c r="DD1274" s="251"/>
      <c r="DF1274" s="459"/>
      <c r="DG1274" s="459"/>
      <c r="DH1274" s="459"/>
      <c r="DM1274" s="251"/>
      <c r="DO1274" s="459"/>
      <c r="DP1274" s="459"/>
      <c r="DQ1274" s="459"/>
      <c r="DV1274" s="251"/>
      <c r="DX1274" s="459"/>
      <c r="DY1274" s="459"/>
      <c r="DZ1274" s="459"/>
      <c r="EE1274" s="251"/>
      <c r="EG1274" s="459"/>
      <c r="EH1274" s="459"/>
      <c r="EI1274" s="459"/>
      <c r="EN1274" s="251"/>
      <c r="EP1274" s="459"/>
      <c r="EQ1274" s="459"/>
      <c r="ER1274" s="459"/>
      <c r="EW1274" s="251"/>
      <c r="EY1274" s="459"/>
      <c r="EZ1274" s="459"/>
      <c r="FA1274" s="459"/>
      <c r="FF1274" s="251"/>
      <c r="FH1274" s="459"/>
      <c r="FI1274" s="459"/>
      <c r="FJ1274" s="459"/>
      <c r="FO1274" s="251"/>
      <c r="FQ1274" s="459"/>
      <c r="FR1274" s="459"/>
      <c r="FS1274" s="459"/>
      <c r="FX1274" s="251"/>
      <c r="FZ1274" s="459"/>
      <c r="GA1274" s="459"/>
      <c r="GB1274" s="459"/>
      <c r="GG1274" s="251"/>
      <c r="GI1274" s="459"/>
      <c r="GJ1274" s="459"/>
      <c r="GK1274" s="459"/>
      <c r="GP1274" s="251"/>
      <c r="GR1274" s="459"/>
      <c r="GS1274" s="459"/>
      <c r="GT1274" s="459"/>
      <c r="GY1274" s="251"/>
      <c r="HA1274" s="459"/>
      <c r="HB1274" s="459"/>
      <c r="HC1274" s="459"/>
      <c r="HH1274" s="251"/>
      <c r="HJ1274" s="459"/>
      <c r="HK1274" s="459"/>
      <c r="HL1274" s="459"/>
      <c r="HQ1274" s="459"/>
      <c r="HR1274" s="459"/>
      <c r="HS1274" s="459"/>
      <c r="HT1274" s="459"/>
      <c r="HU1274" s="459"/>
      <c r="HV1274" s="459"/>
      <c r="HW1274" s="459"/>
      <c r="HX1274" s="459"/>
      <c r="HY1274" s="459"/>
      <c r="HZ1274" s="459"/>
      <c r="IA1274" s="459"/>
      <c r="IB1274" s="459"/>
      <c r="IC1274" s="459"/>
      <c r="ID1274" s="459"/>
      <c r="IE1274" s="459"/>
      <c r="IF1274" s="459"/>
      <c r="IG1274" s="459"/>
      <c r="IH1274" s="459"/>
      <c r="II1274" s="459"/>
      <c r="IJ1274" s="459"/>
      <c r="IK1274" s="459"/>
      <c r="IL1274" s="459"/>
      <c r="IM1274" s="459"/>
      <c r="IN1274" s="459"/>
      <c r="IO1274" s="459"/>
      <c r="IP1274" s="459"/>
      <c r="IQ1274" s="459"/>
      <c r="IR1274" s="459"/>
      <c r="IS1274" s="459"/>
      <c r="IT1274" s="459"/>
      <c r="IU1274" s="459"/>
      <c r="IV1274" s="459"/>
      <c r="RS1274" s="252"/>
    </row>
    <row r="1275" spans="1:487" s="461" customFormat="1" ht="18">
      <c r="A1275" s="605" t="s">
        <v>1370</v>
      </c>
      <c r="B1275" s="459"/>
      <c r="C1275" s="488"/>
      <c r="D1275" s="461" t="s">
        <v>134</v>
      </c>
      <c r="E1275" s="461">
        <f t="shared" si="22"/>
        <v>2</v>
      </c>
      <c r="F1275" s="524">
        <f t="shared" si="23"/>
        <v>1</v>
      </c>
      <c r="G1275" s="473"/>
      <c r="H1275" s="473"/>
      <c r="I1275" s="473">
        <v>1</v>
      </c>
      <c r="J1275" s="473"/>
      <c r="K1275" s="473"/>
      <c r="L1275" s="459"/>
      <c r="M1275" s="459"/>
      <c r="N1275" s="459"/>
      <c r="R1275" s="251"/>
      <c r="T1275" s="459"/>
      <c r="U1275" s="459"/>
      <c r="V1275" s="459"/>
      <c r="AA1275" s="251"/>
      <c r="AC1275" s="459"/>
      <c r="AD1275" s="459"/>
      <c r="AE1275" s="459"/>
      <c r="AJ1275" s="251"/>
      <c r="AL1275" s="459"/>
      <c r="AM1275" s="459"/>
      <c r="AN1275" s="459"/>
      <c r="AS1275" s="251"/>
      <c r="AU1275" s="459"/>
      <c r="AV1275" s="459"/>
      <c r="AW1275" s="459"/>
      <c r="BB1275" s="251"/>
      <c r="BD1275" s="459"/>
      <c r="BE1275" s="459"/>
      <c r="BF1275" s="459"/>
      <c r="BK1275" s="251"/>
      <c r="BM1275" s="459"/>
      <c r="BN1275" s="459"/>
      <c r="BO1275" s="459"/>
      <c r="BT1275" s="251"/>
      <c r="BV1275" s="459"/>
      <c r="BW1275" s="459"/>
      <c r="BX1275" s="459"/>
      <c r="CC1275" s="251"/>
      <c r="CE1275" s="459"/>
      <c r="CF1275" s="459"/>
      <c r="CG1275" s="459"/>
      <c r="CL1275" s="251"/>
      <c r="CN1275" s="459"/>
      <c r="CO1275" s="459"/>
      <c r="CP1275" s="459"/>
      <c r="CU1275" s="251"/>
      <c r="CW1275" s="459"/>
      <c r="CX1275" s="459"/>
      <c r="CY1275" s="459"/>
      <c r="DD1275" s="251"/>
      <c r="DF1275" s="459"/>
      <c r="DG1275" s="459"/>
      <c r="DH1275" s="459"/>
      <c r="DM1275" s="251"/>
      <c r="DO1275" s="459"/>
      <c r="DP1275" s="459"/>
      <c r="DQ1275" s="459"/>
      <c r="DV1275" s="251"/>
      <c r="DX1275" s="459"/>
      <c r="DY1275" s="459"/>
      <c r="DZ1275" s="459"/>
      <c r="EE1275" s="251"/>
      <c r="EG1275" s="459"/>
      <c r="EH1275" s="459"/>
      <c r="EI1275" s="459"/>
      <c r="EN1275" s="251"/>
      <c r="EP1275" s="459"/>
      <c r="EQ1275" s="459"/>
      <c r="ER1275" s="459"/>
      <c r="EW1275" s="251"/>
      <c r="EY1275" s="459"/>
      <c r="EZ1275" s="459"/>
      <c r="FA1275" s="459"/>
      <c r="FF1275" s="251"/>
      <c r="FH1275" s="459"/>
      <c r="FI1275" s="459"/>
      <c r="FJ1275" s="459"/>
      <c r="FO1275" s="251"/>
      <c r="FQ1275" s="459"/>
      <c r="FR1275" s="459"/>
      <c r="FS1275" s="459"/>
      <c r="FX1275" s="251"/>
      <c r="FZ1275" s="459"/>
      <c r="GA1275" s="459"/>
      <c r="GB1275" s="459"/>
      <c r="GG1275" s="251"/>
      <c r="GI1275" s="459"/>
      <c r="GJ1275" s="459"/>
      <c r="GK1275" s="459"/>
      <c r="GP1275" s="251"/>
      <c r="GR1275" s="459"/>
      <c r="GS1275" s="459"/>
      <c r="GT1275" s="459"/>
      <c r="GY1275" s="251"/>
      <c r="HA1275" s="459"/>
      <c r="HB1275" s="459"/>
      <c r="HC1275" s="459"/>
      <c r="HH1275" s="251"/>
      <c r="HJ1275" s="459"/>
      <c r="HK1275" s="459"/>
      <c r="HL1275" s="459"/>
      <c r="HQ1275" s="459"/>
      <c r="HR1275" s="459"/>
      <c r="HS1275" s="459"/>
      <c r="HT1275" s="459"/>
      <c r="HU1275" s="459"/>
      <c r="HV1275" s="459"/>
      <c r="HW1275" s="459"/>
      <c r="HX1275" s="459"/>
      <c r="HY1275" s="459"/>
      <c r="HZ1275" s="459"/>
      <c r="IA1275" s="459"/>
      <c r="IB1275" s="459"/>
      <c r="IC1275" s="459"/>
      <c r="ID1275" s="459"/>
      <c r="IE1275" s="459"/>
      <c r="IF1275" s="459"/>
      <c r="IG1275" s="459"/>
      <c r="IH1275" s="459"/>
      <c r="II1275" s="459"/>
      <c r="IJ1275" s="459"/>
      <c r="IK1275" s="459"/>
      <c r="IL1275" s="459"/>
      <c r="IM1275" s="459"/>
      <c r="IN1275" s="459"/>
      <c r="IO1275" s="459"/>
      <c r="IP1275" s="459"/>
      <c r="IQ1275" s="459"/>
      <c r="IR1275" s="459"/>
      <c r="IS1275" s="459"/>
      <c r="IT1275" s="459"/>
      <c r="IU1275" s="459"/>
      <c r="IV1275" s="459"/>
      <c r="RS1275" s="252"/>
    </row>
    <row r="1276" spans="1:487" s="461" customFormat="1" ht="18">
      <c r="A1276" s="605" t="s">
        <v>540</v>
      </c>
      <c r="B1276" s="459"/>
      <c r="C1276" s="488"/>
      <c r="D1276" s="606" t="s">
        <v>129</v>
      </c>
      <c r="E1276" s="461">
        <f t="shared" si="22"/>
        <v>0</v>
      </c>
      <c r="F1276" s="524">
        <f t="shared" si="23"/>
        <v>0</v>
      </c>
      <c r="G1276" s="473"/>
      <c r="H1276" s="473"/>
      <c r="I1276" s="473"/>
      <c r="J1276" s="473"/>
      <c r="K1276" s="473"/>
      <c r="L1276" s="459"/>
      <c r="M1276" s="459"/>
      <c r="N1276" s="459"/>
      <c r="R1276" s="251"/>
      <c r="T1276" s="459"/>
      <c r="U1276" s="459"/>
      <c r="V1276" s="459"/>
      <c r="AA1276" s="251"/>
      <c r="AC1276" s="459"/>
      <c r="AD1276" s="459"/>
      <c r="AE1276" s="459"/>
      <c r="AJ1276" s="251"/>
      <c r="AL1276" s="459"/>
      <c r="AM1276" s="459"/>
      <c r="AN1276" s="459"/>
      <c r="AS1276" s="251"/>
      <c r="AU1276" s="459"/>
      <c r="AV1276" s="459"/>
      <c r="AW1276" s="459"/>
      <c r="BB1276" s="251"/>
      <c r="BD1276" s="459"/>
      <c r="BE1276" s="459"/>
      <c r="BF1276" s="459"/>
      <c r="BK1276" s="251"/>
      <c r="BM1276" s="459"/>
      <c r="BN1276" s="459"/>
      <c r="BO1276" s="459"/>
      <c r="BT1276" s="251"/>
      <c r="BV1276" s="459"/>
      <c r="BW1276" s="459"/>
      <c r="BX1276" s="459"/>
      <c r="CC1276" s="251"/>
      <c r="CE1276" s="459"/>
      <c r="CF1276" s="459"/>
      <c r="CG1276" s="459"/>
      <c r="CL1276" s="251"/>
      <c r="CN1276" s="459"/>
      <c r="CO1276" s="459"/>
      <c r="CP1276" s="459"/>
      <c r="CU1276" s="251"/>
      <c r="CW1276" s="459"/>
      <c r="CX1276" s="459"/>
      <c r="CY1276" s="459"/>
      <c r="DD1276" s="251"/>
      <c r="DF1276" s="459"/>
      <c r="DG1276" s="459"/>
      <c r="DH1276" s="459"/>
      <c r="DM1276" s="251"/>
      <c r="DO1276" s="459"/>
      <c r="DP1276" s="459"/>
      <c r="DQ1276" s="459"/>
      <c r="DV1276" s="251"/>
      <c r="DX1276" s="459"/>
      <c r="DY1276" s="459"/>
      <c r="DZ1276" s="459"/>
      <c r="EE1276" s="251"/>
      <c r="EG1276" s="459"/>
      <c r="EH1276" s="459"/>
      <c r="EI1276" s="459"/>
      <c r="EN1276" s="251"/>
      <c r="EP1276" s="459"/>
      <c r="EQ1276" s="459"/>
      <c r="ER1276" s="459"/>
      <c r="EW1276" s="251"/>
      <c r="EY1276" s="459"/>
      <c r="EZ1276" s="459"/>
      <c r="FA1276" s="459"/>
      <c r="FF1276" s="251"/>
      <c r="FH1276" s="459"/>
      <c r="FI1276" s="459"/>
      <c r="FJ1276" s="459"/>
      <c r="FO1276" s="251"/>
      <c r="FQ1276" s="459"/>
      <c r="FR1276" s="459"/>
      <c r="FS1276" s="459"/>
      <c r="FX1276" s="251"/>
      <c r="FZ1276" s="459"/>
      <c r="GA1276" s="459"/>
      <c r="GB1276" s="459"/>
      <c r="GG1276" s="251"/>
      <c r="GI1276" s="459"/>
      <c r="GJ1276" s="459"/>
      <c r="GK1276" s="459"/>
      <c r="GP1276" s="251"/>
      <c r="GR1276" s="459"/>
      <c r="GS1276" s="459"/>
      <c r="GT1276" s="459"/>
      <c r="GY1276" s="251"/>
      <c r="HA1276" s="459"/>
      <c r="HB1276" s="459"/>
      <c r="HC1276" s="459"/>
      <c r="HH1276" s="251"/>
      <c r="HJ1276" s="459"/>
      <c r="HK1276" s="459"/>
      <c r="HL1276" s="459"/>
      <c r="HQ1276" s="459"/>
      <c r="HR1276" s="459"/>
      <c r="HS1276" s="459"/>
      <c r="HT1276" s="459"/>
      <c r="HU1276" s="459"/>
      <c r="HV1276" s="459"/>
      <c r="HW1276" s="459"/>
      <c r="HX1276" s="459"/>
      <c r="HY1276" s="459"/>
      <c r="HZ1276" s="459"/>
      <c r="IA1276" s="459"/>
      <c r="IB1276" s="459"/>
      <c r="IC1276" s="459"/>
      <c r="ID1276" s="459"/>
      <c r="IE1276" s="459"/>
      <c r="IF1276" s="459"/>
      <c r="IG1276" s="459"/>
      <c r="IH1276" s="459"/>
      <c r="II1276" s="459"/>
      <c r="IJ1276" s="459"/>
      <c r="IK1276" s="459"/>
      <c r="IL1276" s="459"/>
      <c r="IM1276" s="459"/>
      <c r="IN1276" s="459"/>
      <c r="IO1276" s="459"/>
      <c r="IP1276" s="459"/>
      <c r="IQ1276" s="459"/>
      <c r="IR1276" s="459"/>
      <c r="IS1276" s="459"/>
      <c r="IT1276" s="459"/>
      <c r="IU1276" s="459"/>
      <c r="IV1276" s="459"/>
      <c r="RS1276" s="252"/>
    </row>
    <row r="1277" spans="1:487" s="461" customFormat="1" ht="18">
      <c r="A1277" s="605" t="s">
        <v>768</v>
      </c>
      <c r="B1277" s="488"/>
      <c r="C1277" s="488"/>
      <c r="D1277" s="461" t="s">
        <v>130</v>
      </c>
      <c r="E1277" s="461">
        <f t="shared" si="22"/>
        <v>0</v>
      </c>
      <c r="F1277" s="524">
        <f t="shared" si="23"/>
        <v>0</v>
      </c>
      <c r="G1277" s="473"/>
      <c r="H1277" s="473"/>
      <c r="I1277" s="473"/>
      <c r="J1277" s="473"/>
      <c r="K1277" s="473"/>
      <c r="L1277" s="459"/>
      <c r="M1277" s="459"/>
      <c r="N1277" s="459"/>
      <c r="R1277" s="251"/>
      <c r="T1277" s="459"/>
      <c r="U1277" s="459"/>
      <c r="V1277" s="459"/>
      <c r="AA1277" s="251"/>
      <c r="AC1277" s="459"/>
      <c r="AD1277" s="459"/>
      <c r="AE1277" s="459"/>
      <c r="AJ1277" s="251"/>
      <c r="AL1277" s="459"/>
      <c r="AM1277" s="459"/>
      <c r="AN1277" s="459"/>
      <c r="AS1277" s="251"/>
      <c r="AU1277" s="459"/>
      <c r="AV1277" s="459"/>
      <c r="AW1277" s="459"/>
      <c r="BB1277" s="251"/>
      <c r="BD1277" s="459"/>
      <c r="BE1277" s="459"/>
      <c r="BF1277" s="459"/>
      <c r="BK1277" s="251"/>
      <c r="BM1277" s="459"/>
      <c r="BN1277" s="459"/>
      <c r="BO1277" s="459"/>
      <c r="BT1277" s="251"/>
      <c r="BV1277" s="459"/>
      <c r="BW1277" s="459"/>
      <c r="BX1277" s="459"/>
      <c r="CC1277" s="251"/>
      <c r="CE1277" s="459"/>
      <c r="CF1277" s="459"/>
      <c r="CG1277" s="459"/>
      <c r="CL1277" s="251"/>
      <c r="CN1277" s="459"/>
      <c r="CO1277" s="459"/>
      <c r="CP1277" s="459"/>
      <c r="CU1277" s="251"/>
      <c r="CW1277" s="459"/>
      <c r="CX1277" s="459"/>
      <c r="CY1277" s="459"/>
      <c r="DD1277" s="251"/>
      <c r="DF1277" s="459"/>
      <c r="DG1277" s="459"/>
      <c r="DH1277" s="459"/>
      <c r="DM1277" s="251"/>
      <c r="DO1277" s="459"/>
      <c r="DP1277" s="459"/>
      <c r="DQ1277" s="459"/>
      <c r="DV1277" s="251"/>
      <c r="DX1277" s="459"/>
      <c r="DY1277" s="459"/>
      <c r="DZ1277" s="459"/>
      <c r="EE1277" s="251"/>
      <c r="EG1277" s="459"/>
      <c r="EH1277" s="459"/>
      <c r="EI1277" s="459"/>
      <c r="EN1277" s="251"/>
      <c r="EP1277" s="459"/>
      <c r="EQ1277" s="459"/>
      <c r="ER1277" s="459"/>
      <c r="EW1277" s="251"/>
      <c r="EY1277" s="459"/>
      <c r="EZ1277" s="459"/>
      <c r="FA1277" s="459"/>
      <c r="FF1277" s="251"/>
      <c r="FH1277" s="459"/>
      <c r="FI1277" s="459"/>
      <c r="FJ1277" s="459"/>
      <c r="FO1277" s="251"/>
      <c r="FQ1277" s="459"/>
      <c r="FR1277" s="459"/>
      <c r="FS1277" s="459"/>
      <c r="FX1277" s="251"/>
      <c r="FZ1277" s="459"/>
      <c r="GA1277" s="459"/>
      <c r="GB1277" s="459"/>
      <c r="GG1277" s="251"/>
      <c r="GI1277" s="459"/>
      <c r="GJ1277" s="459"/>
      <c r="GK1277" s="459"/>
      <c r="GP1277" s="251"/>
      <c r="GR1277" s="459"/>
      <c r="GS1277" s="459"/>
      <c r="GT1277" s="459"/>
      <c r="GY1277" s="251"/>
      <c r="HA1277" s="459"/>
      <c r="HB1277" s="459"/>
      <c r="HC1277" s="459"/>
      <c r="HH1277" s="251"/>
      <c r="HJ1277" s="459"/>
      <c r="HK1277" s="459"/>
      <c r="HL1277" s="459"/>
      <c r="HQ1277" s="459"/>
      <c r="HR1277" s="459"/>
      <c r="HS1277" s="459"/>
      <c r="HT1277" s="459"/>
      <c r="HU1277" s="459"/>
      <c r="HV1277" s="459"/>
      <c r="HW1277" s="459"/>
      <c r="HX1277" s="459"/>
      <c r="HY1277" s="459"/>
      <c r="HZ1277" s="459"/>
      <c r="IA1277" s="459"/>
      <c r="IB1277" s="459"/>
      <c r="IC1277" s="459"/>
      <c r="ID1277" s="459"/>
      <c r="IE1277" s="459"/>
      <c r="IF1277" s="459"/>
      <c r="IG1277" s="459"/>
      <c r="IH1277" s="459"/>
      <c r="II1277" s="459"/>
      <c r="IJ1277" s="459"/>
      <c r="IK1277" s="459"/>
      <c r="IL1277" s="459"/>
      <c r="IM1277" s="459"/>
      <c r="IN1277" s="459"/>
      <c r="IO1277" s="459"/>
      <c r="IP1277" s="459"/>
      <c r="IQ1277" s="459"/>
      <c r="IR1277" s="459"/>
      <c r="IS1277" s="459"/>
      <c r="IT1277" s="459"/>
      <c r="IU1277" s="459"/>
      <c r="IV1277" s="459"/>
      <c r="RS1277" s="252"/>
    </row>
    <row r="1278" spans="1:487" s="461" customFormat="1" ht="18">
      <c r="A1278" s="605" t="s">
        <v>1638</v>
      </c>
      <c r="B1278" s="488"/>
      <c r="C1278" s="488"/>
      <c r="D1278" s="461" t="s">
        <v>131</v>
      </c>
      <c r="E1278" s="461">
        <f t="shared" si="22"/>
        <v>5</v>
      </c>
      <c r="F1278" s="524">
        <f t="shared" si="23"/>
        <v>0</v>
      </c>
      <c r="G1278" s="473"/>
      <c r="H1278" s="473"/>
      <c r="I1278" s="473"/>
      <c r="J1278" s="473"/>
      <c r="K1278" s="473"/>
      <c r="L1278" s="459"/>
      <c r="M1278" s="459"/>
      <c r="N1278" s="459"/>
      <c r="R1278" s="251"/>
      <c r="T1278" s="459"/>
      <c r="U1278" s="459"/>
      <c r="V1278" s="459"/>
      <c r="AA1278" s="251"/>
      <c r="AC1278" s="459"/>
      <c r="AD1278" s="459"/>
      <c r="AE1278" s="459"/>
      <c r="AJ1278" s="251"/>
      <c r="AL1278" s="459"/>
      <c r="AM1278" s="459"/>
      <c r="AN1278" s="459"/>
      <c r="AS1278" s="251"/>
      <c r="AU1278" s="459"/>
      <c r="AV1278" s="459"/>
      <c r="AW1278" s="459"/>
      <c r="BB1278" s="251"/>
      <c r="BD1278" s="459"/>
      <c r="BE1278" s="459"/>
      <c r="BF1278" s="459"/>
      <c r="BK1278" s="251"/>
      <c r="BM1278" s="459"/>
      <c r="BN1278" s="459"/>
      <c r="BO1278" s="459"/>
      <c r="BT1278" s="251"/>
      <c r="BV1278" s="459"/>
      <c r="BW1278" s="459"/>
      <c r="BX1278" s="459"/>
      <c r="CC1278" s="251"/>
      <c r="CE1278" s="459"/>
      <c r="CF1278" s="459"/>
      <c r="CG1278" s="459"/>
      <c r="CL1278" s="251"/>
      <c r="CN1278" s="459"/>
      <c r="CO1278" s="459"/>
      <c r="CP1278" s="459"/>
      <c r="CU1278" s="251"/>
      <c r="CW1278" s="459"/>
      <c r="CX1278" s="459"/>
      <c r="CY1278" s="459"/>
      <c r="DD1278" s="251"/>
      <c r="DF1278" s="459"/>
      <c r="DG1278" s="459"/>
      <c r="DH1278" s="459"/>
      <c r="DM1278" s="251"/>
      <c r="DO1278" s="459"/>
      <c r="DP1278" s="459"/>
      <c r="DQ1278" s="459"/>
      <c r="DV1278" s="251"/>
      <c r="DX1278" s="459"/>
      <c r="DY1278" s="459"/>
      <c r="DZ1278" s="459"/>
      <c r="EE1278" s="251"/>
      <c r="EG1278" s="459"/>
      <c r="EH1278" s="459"/>
      <c r="EI1278" s="459"/>
      <c r="EN1278" s="251"/>
      <c r="EP1278" s="459"/>
      <c r="EQ1278" s="459"/>
      <c r="ER1278" s="459"/>
      <c r="EW1278" s="251"/>
      <c r="EY1278" s="459"/>
      <c r="EZ1278" s="459"/>
      <c r="FA1278" s="459"/>
      <c r="FF1278" s="251"/>
      <c r="FH1278" s="459"/>
      <c r="FI1278" s="459"/>
      <c r="FJ1278" s="459"/>
      <c r="FO1278" s="251"/>
      <c r="FQ1278" s="459"/>
      <c r="FR1278" s="459"/>
      <c r="FS1278" s="459"/>
      <c r="FX1278" s="251"/>
      <c r="FZ1278" s="459"/>
      <c r="GA1278" s="459"/>
      <c r="GB1278" s="459"/>
      <c r="GG1278" s="251"/>
      <c r="GI1278" s="459"/>
      <c r="GJ1278" s="459"/>
      <c r="GK1278" s="459"/>
      <c r="GP1278" s="251"/>
      <c r="GR1278" s="459"/>
      <c r="GS1278" s="459"/>
      <c r="GT1278" s="459"/>
      <c r="GY1278" s="251"/>
      <c r="HA1278" s="459"/>
      <c r="HB1278" s="459"/>
      <c r="HC1278" s="459"/>
      <c r="HH1278" s="251"/>
      <c r="HJ1278" s="459"/>
      <c r="HK1278" s="459"/>
      <c r="HL1278" s="459"/>
      <c r="HQ1278" s="459"/>
      <c r="HR1278" s="459"/>
      <c r="HS1278" s="459"/>
      <c r="HT1278" s="459"/>
      <c r="HU1278" s="459"/>
      <c r="HV1278" s="459"/>
      <c r="HW1278" s="459"/>
      <c r="HX1278" s="459"/>
      <c r="HY1278" s="459"/>
      <c r="HZ1278" s="459"/>
      <c r="IA1278" s="459"/>
      <c r="IB1278" s="459"/>
      <c r="IC1278" s="459"/>
      <c r="ID1278" s="459"/>
      <c r="IE1278" s="459"/>
      <c r="IF1278" s="459"/>
      <c r="IG1278" s="459"/>
      <c r="IH1278" s="459"/>
      <c r="II1278" s="459"/>
      <c r="IJ1278" s="459"/>
      <c r="IK1278" s="459"/>
      <c r="IL1278" s="459"/>
      <c r="IM1278" s="459"/>
      <c r="IN1278" s="459"/>
      <c r="IO1278" s="459"/>
      <c r="IP1278" s="459"/>
      <c r="IQ1278" s="459"/>
      <c r="IR1278" s="459"/>
      <c r="IS1278" s="459"/>
      <c r="IT1278" s="459"/>
      <c r="IU1278" s="459"/>
      <c r="IV1278" s="459"/>
      <c r="RS1278" s="252"/>
    </row>
    <row r="1279" spans="1:487" s="461" customFormat="1" ht="18">
      <c r="A1279" s="605" t="s">
        <v>2338</v>
      </c>
      <c r="B1279" s="488"/>
      <c r="C1279" s="488"/>
      <c r="D1279" s="461" t="s">
        <v>130</v>
      </c>
      <c r="E1279" s="461">
        <f t="shared" si="22"/>
        <v>2</v>
      </c>
      <c r="F1279" s="524">
        <f t="shared" si="23"/>
        <v>0</v>
      </c>
      <c r="G1279" s="502"/>
      <c r="H1279" s="502"/>
      <c r="I1279" s="473"/>
      <c r="J1279" s="473"/>
      <c r="K1279" s="473"/>
      <c r="L1279" s="459"/>
      <c r="M1279" s="459"/>
      <c r="N1279" s="459"/>
      <c r="R1279" s="251"/>
      <c r="T1279" s="459"/>
      <c r="U1279" s="459"/>
      <c r="V1279" s="459"/>
      <c r="AA1279" s="251"/>
      <c r="AC1279" s="459"/>
      <c r="AD1279" s="459"/>
      <c r="AE1279" s="459"/>
      <c r="AJ1279" s="251"/>
      <c r="AL1279" s="459"/>
      <c r="AM1279" s="459"/>
      <c r="AN1279" s="459"/>
      <c r="AS1279" s="251"/>
      <c r="AU1279" s="459"/>
      <c r="AV1279" s="459"/>
      <c r="AW1279" s="459"/>
      <c r="BB1279" s="251"/>
      <c r="BD1279" s="459"/>
      <c r="BE1279" s="459"/>
      <c r="BF1279" s="459"/>
      <c r="BK1279" s="251"/>
      <c r="BM1279" s="459"/>
      <c r="BN1279" s="459"/>
      <c r="BO1279" s="459"/>
      <c r="BT1279" s="251"/>
      <c r="BV1279" s="459"/>
      <c r="BW1279" s="459"/>
      <c r="BX1279" s="459"/>
      <c r="CC1279" s="251"/>
      <c r="CE1279" s="459"/>
      <c r="CF1279" s="459"/>
      <c r="CG1279" s="459"/>
      <c r="CL1279" s="251"/>
      <c r="CN1279" s="459"/>
      <c r="CO1279" s="459"/>
      <c r="CP1279" s="459"/>
      <c r="CU1279" s="251"/>
      <c r="CW1279" s="459"/>
      <c r="CX1279" s="459"/>
      <c r="CY1279" s="459"/>
      <c r="DD1279" s="251"/>
      <c r="DF1279" s="459"/>
      <c r="DG1279" s="459"/>
      <c r="DH1279" s="459"/>
      <c r="DM1279" s="251"/>
      <c r="DO1279" s="459"/>
      <c r="DP1279" s="459"/>
      <c r="DQ1279" s="459"/>
      <c r="DV1279" s="251"/>
      <c r="DX1279" s="459"/>
      <c r="DY1279" s="459"/>
      <c r="DZ1279" s="459"/>
      <c r="EE1279" s="251"/>
      <c r="EG1279" s="459"/>
      <c r="EH1279" s="459"/>
      <c r="EI1279" s="459"/>
      <c r="EN1279" s="251"/>
      <c r="EP1279" s="459"/>
      <c r="EQ1279" s="459"/>
      <c r="ER1279" s="459"/>
      <c r="EW1279" s="251"/>
      <c r="EY1279" s="459"/>
      <c r="EZ1279" s="459"/>
      <c r="FA1279" s="459"/>
      <c r="FF1279" s="251"/>
      <c r="FH1279" s="459"/>
      <c r="FI1279" s="459"/>
      <c r="FJ1279" s="459"/>
      <c r="FO1279" s="251"/>
      <c r="FQ1279" s="459"/>
      <c r="FR1279" s="459"/>
      <c r="FS1279" s="459"/>
      <c r="FX1279" s="251"/>
      <c r="FZ1279" s="459"/>
      <c r="GA1279" s="459"/>
      <c r="GB1279" s="459"/>
      <c r="GG1279" s="251"/>
      <c r="GI1279" s="459"/>
      <c r="GJ1279" s="459"/>
      <c r="GK1279" s="459"/>
      <c r="GP1279" s="251"/>
      <c r="GR1279" s="459"/>
      <c r="GS1279" s="459"/>
      <c r="GT1279" s="459"/>
      <c r="GY1279" s="251"/>
      <c r="HA1279" s="459"/>
      <c r="HB1279" s="459"/>
      <c r="HC1279" s="459"/>
      <c r="HH1279" s="251"/>
      <c r="HJ1279" s="459"/>
      <c r="HK1279" s="459"/>
      <c r="HL1279" s="459"/>
      <c r="HQ1279" s="459"/>
      <c r="HR1279" s="459"/>
      <c r="HS1279" s="459"/>
      <c r="HT1279" s="459"/>
      <c r="HU1279" s="459"/>
      <c r="HV1279" s="459"/>
      <c r="HW1279" s="459"/>
      <c r="HX1279" s="459"/>
      <c r="HY1279" s="459"/>
      <c r="HZ1279" s="459"/>
      <c r="IA1279" s="459"/>
      <c r="IB1279" s="459"/>
      <c r="IC1279" s="459"/>
      <c r="ID1279" s="459"/>
      <c r="IE1279" s="459"/>
      <c r="IF1279" s="459"/>
      <c r="IG1279" s="459"/>
      <c r="IH1279" s="459"/>
      <c r="II1279" s="459"/>
      <c r="IJ1279" s="459"/>
      <c r="IK1279" s="459"/>
      <c r="IL1279" s="459"/>
      <c r="IM1279" s="459"/>
      <c r="IN1279" s="459"/>
      <c r="IO1279" s="459"/>
      <c r="IP1279" s="459"/>
      <c r="IQ1279" s="459"/>
      <c r="IR1279" s="459"/>
      <c r="IS1279" s="459"/>
      <c r="IT1279" s="459"/>
      <c r="IU1279" s="459"/>
      <c r="IV1279" s="459"/>
      <c r="RS1279" s="252"/>
    </row>
    <row r="1280" spans="1:487" s="461" customFormat="1" ht="18">
      <c r="A1280" s="605" t="s">
        <v>1934</v>
      </c>
      <c r="B1280" s="459"/>
      <c r="C1280" s="488"/>
      <c r="D1280" s="606" t="s">
        <v>129</v>
      </c>
      <c r="E1280" s="461">
        <f t="shared" si="22"/>
        <v>0</v>
      </c>
      <c r="F1280" s="524">
        <f t="shared" si="23"/>
        <v>0</v>
      </c>
      <c r="G1280" s="473"/>
      <c r="H1280" s="473"/>
      <c r="I1280" s="473"/>
      <c r="J1280" s="473"/>
      <c r="K1280" s="473"/>
      <c r="L1280" s="459"/>
      <c r="M1280" s="459"/>
      <c r="N1280" s="459"/>
      <c r="R1280" s="251"/>
      <c r="T1280" s="459"/>
      <c r="U1280" s="459"/>
      <c r="V1280" s="459"/>
      <c r="AA1280" s="251"/>
      <c r="AC1280" s="459"/>
      <c r="AD1280" s="459"/>
      <c r="AE1280" s="459"/>
      <c r="AJ1280" s="251"/>
      <c r="AL1280" s="459"/>
      <c r="AM1280" s="459"/>
      <c r="AN1280" s="459"/>
      <c r="AS1280" s="251"/>
      <c r="AU1280" s="459"/>
      <c r="AV1280" s="459"/>
      <c r="AW1280" s="459"/>
      <c r="BB1280" s="251"/>
      <c r="BD1280" s="459"/>
      <c r="BE1280" s="459"/>
      <c r="BF1280" s="459"/>
      <c r="BK1280" s="251"/>
      <c r="BM1280" s="459"/>
      <c r="BN1280" s="459"/>
      <c r="BO1280" s="459"/>
      <c r="BT1280" s="251"/>
      <c r="BV1280" s="459"/>
      <c r="BW1280" s="459"/>
      <c r="BX1280" s="459"/>
      <c r="CC1280" s="251"/>
      <c r="CE1280" s="459"/>
      <c r="CF1280" s="459"/>
      <c r="CG1280" s="459"/>
      <c r="CL1280" s="251"/>
      <c r="CN1280" s="459"/>
      <c r="CO1280" s="459"/>
      <c r="CP1280" s="459"/>
      <c r="CU1280" s="251"/>
      <c r="CW1280" s="459"/>
      <c r="CX1280" s="459"/>
      <c r="CY1280" s="459"/>
      <c r="DD1280" s="251"/>
      <c r="DF1280" s="459"/>
      <c r="DG1280" s="459"/>
      <c r="DH1280" s="459"/>
      <c r="DM1280" s="251"/>
      <c r="DO1280" s="459"/>
      <c r="DP1280" s="459"/>
      <c r="DQ1280" s="459"/>
      <c r="DV1280" s="251"/>
      <c r="DX1280" s="459"/>
      <c r="DY1280" s="459"/>
      <c r="DZ1280" s="459"/>
      <c r="EE1280" s="251"/>
      <c r="EG1280" s="459"/>
      <c r="EH1280" s="459"/>
      <c r="EI1280" s="459"/>
      <c r="EN1280" s="251"/>
      <c r="EP1280" s="459"/>
      <c r="EQ1280" s="459"/>
      <c r="ER1280" s="459"/>
      <c r="EW1280" s="251"/>
      <c r="EY1280" s="459"/>
      <c r="EZ1280" s="459"/>
      <c r="FA1280" s="459"/>
      <c r="FF1280" s="251"/>
      <c r="FH1280" s="459"/>
      <c r="FI1280" s="459"/>
      <c r="FJ1280" s="459"/>
      <c r="FO1280" s="251"/>
      <c r="FQ1280" s="459"/>
      <c r="FR1280" s="459"/>
      <c r="FS1280" s="459"/>
      <c r="FX1280" s="251"/>
      <c r="FZ1280" s="459"/>
      <c r="GA1280" s="459"/>
      <c r="GB1280" s="459"/>
      <c r="GG1280" s="251"/>
      <c r="GI1280" s="459"/>
      <c r="GJ1280" s="459"/>
      <c r="GK1280" s="459"/>
      <c r="GP1280" s="251"/>
      <c r="GR1280" s="459"/>
      <c r="GS1280" s="459"/>
      <c r="GT1280" s="459"/>
      <c r="GY1280" s="251"/>
      <c r="HA1280" s="459"/>
      <c r="HB1280" s="459"/>
      <c r="HC1280" s="459"/>
      <c r="HH1280" s="251"/>
      <c r="HJ1280" s="459"/>
      <c r="HK1280" s="459"/>
      <c r="HL1280" s="459"/>
      <c r="HQ1280" s="459"/>
      <c r="HR1280" s="459"/>
      <c r="HS1280" s="459"/>
      <c r="HT1280" s="459"/>
      <c r="HU1280" s="459"/>
      <c r="HV1280" s="459"/>
      <c r="HW1280" s="459"/>
      <c r="HX1280" s="459"/>
      <c r="HY1280" s="459"/>
      <c r="HZ1280" s="459"/>
      <c r="IA1280" s="459"/>
      <c r="IB1280" s="459"/>
      <c r="IC1280" s="459"/>
      <c r="ID1280" s="459"/>
      <c r="IE1280" s="459"/>
      <c r="IF1280" s="459"/>
      <c r="IG1280" s="459"/>
      <c r="IH1280" s="459"/>
      <c r="II1280" s="459"/>
      <c r="IJ1280" s="459"/>
      <c r="IK1280" s="459"/>
      <c r="IL1280" s="459"/>
      <c r="IM1280" s="459"/>
      <c r="IN1280" s="459"/>
      <c r="IO1280" s="459"/>
      <c r="IP1280" s="459"/>
      <c r="IQ1280" s="459"/>
      <c r="IR1280" s="459"/>
      <c r="IS1280" s="459"/>
      <c r="IT1280" s="459"/>
      <c r="IU1280" s="459"/>
      <c r="IV1280" s="459"/>
      <c r="RS1280" s="252"/>
    </row>
    <row r="1281" spans="1:487" s="461" customFormat="1" ht="18">
      <c r="A1281" s="605" t="s">
        <v>1005</v>
      </c>
      <c r="B1281" s="488"/>
      <c r="C1281" s="488"/>
      <c r="D1281" s="461" t="s">
        <v>131</v>
      </c>
      <c r="E1281" s="461">
        <f t="shared" si="22"/>
        <v>1</v>
      </c>
      <c r="F1281" s="524">
        <f t="shared" si="23"/>
        <v>0</v>
      </c>
      <c r="G1281" s="502"/>
      <c r="H1281" s="473"/>
      <c r="I1281" s="473"/>
      <c r="J1281" s="473"/>
      <c r="K1281" s="473"/>
      <c r="L1281" s="459"/>
      <c r="M1281" s="459"/>
      <c r="N1281" s="459"/>
      <c r="R1281" s="251"/>
      <c r="T1281" s="459"/>
      <c r="U1281" s="459"/>
      <c r="V1281" s="459"/>
      <c r="AA1281" s="251"/>
      <c r="AC1281" s="459"/>
      <c r="AD1281" s="459"/>
      <c r="AE1281" s="459"/>
      <c r="AJ1281" s="251"/>
      <c r="AL1281" s="459"/>
      <c r="AM1281" s="459"/>
      <c r="AN1281" s="459"/>
      <c r="AS1281" s="251"/>
      <c r="AU1281" s="459"/>
      <c r="AV1281" s="459"/>
      <c r="AW1281" s="459"/>
      <c r="BB1281" s="251"/>
      <c r="BD1281" s="459"/>
      <c r="BE1281" s="459"/>
      <c r="BF1281" s="459"/>
      <c r="BK1281" s="251"/>
      <c r="BM1281" s="459"/>
      <c r="BN1281" s="459"/>
      <c r="BO1281" s="459"/>
      <c r="BT1281" s="251"/>
      <c r="BV1281" s="459"/>
      <c r="BW1281" s="459"/>
      <c r="BX1281" s="459"/>
      <c r="CC1281" s="251"/>
      <c r="CE1281" s="459"/>
      <c r="CF1281" s="459"/>
      <c r="CG1281" s="459"/>
      <c r="CL1281" s="251"/>
      <c r="CN1281" s="459"/>
      <c r="CO1281" s="459"/>
      <c r="CP1281" s="459"/>
      <c r="CU1281" s="251"/>
      <c r="CW1281" s="459"/>
      <c r="CX1281" s="459"/>
      <c r="CY1281" s="459"/>
      <c r="DD1281" s="251"/>
      <c r="DF1281" s="459"/>
      <c r="DG1281" s="459"/>
      <c r="DH1281" s="459"/>
      <c r="DM1281" s="251"/>
      <c r="DO1281" s="459"/>
      <c r="DP1281" s="459"/>
      <c r="DQ1281" s="459"/>
      <c r="DV1281" s="251"/>
      <c r="DX1281" s="459"/>
      <c r="DY1281" s="459"/>
      <c r="DZ1281" s="459"/>
      <c r="EE1281" s="251"/>
      <c r="EG1281" s="459"/>
      <c r="EH1281" s="459"/>
      <c r="EI1281" s="459"/>
      <c r="EN1281" s="251"/>
      <c r="EP1281" s="459"/>
      <c r="EQ1281" s="459"/>
      <c r="ER1281" s="459"/>
      <c r="EW1281" s="251"/>
      <c r="EY1281" s="459"/>
      <c r="EZ1281" s="459"/>
      <c r="FA1281" s="459"/>
      <c r="FF1281" s="251"/>
      <c r="FH1281" s="459"/>
      <c r="FI1281" s="459"/>
      <c r="FJ1281" s="459"/>
      <c r="FO1281" s="251"/>
      <c r="FQ1281" s="459"/>
      <c r="FR1281" s="459"/>
      <c r="FS1281" s="459"/>
      <c r="FX1281" s="251"/>
      <c r="FZ1281" s="459"/>
      <c r="GA1281" s="459"/>
      <c r="GB1281" s="459"/>
      <c r="GG1281" s="251"/>
      <c r="GI1281" s="459"/>
      <c r="GJ1281" s="459"/>
      <c r="GK1281" s="459"/>
      <c r="GP1281" s="251"/>
      <c r="GR1281" s="459"/>
      <c r="GS1281" s="459"/>
      <c r="GT1281" s="459"/>
      <c r="GY1281" s="251"/>
      <c r="HA1281" s="459"/>
      <c r="HB1281" s="459"/>
      <c r="HC1281" s="459"/>
      <c r="HH1281" s="251"/>
      <c r="HJ1281" s="459"/>
      <c r="HK1281" s="459"/>
      <c r="HL1281" s="459"/>
      <c r="HQ1281" s="459"/>
      <c r="HR1281" s="459"/>
      <c r="HS1281" s="459"/>
      <c r="HT1281" s="459"/>
      <c r="HU1281" s="459"/>
      <c r="HV1281" s="459"/>
      <c r="HW1281" s="459"/>
      <c r="HX1281" s="459"/>
      <c r="HY1281" s="459"/>
      <c r="HZ1281" s="459"/>
      <c r="IA1281" s="459"/>
      <c r="IB1281" s="459"/>
      <c r="IC1281" s="459"/>
      <c r="ID1281" s="459"/>
      <c r="IE1281" s="459"/>
      <c r="IF1281" s="459"/>
      <c r="IG1281" s="459"/>
      <c r="IH1281" s="459"/>
      <c r="II1281" s="459"/>
      <c r="IJ1281" s="459"/>
      <c r="IK1281" s="459"/>
      <c r="IL1281" s="459"/>
      <c r="IM1281" s="459"/>
      <c r="IN1281" s="459"/>
      <c r="IO1281" s="459"/>
      <c r="IP1281" s="459"/>
      <c r="IQ1281" s="459"/>
      <c r="IR1281" s="459"/>
      <c r="IS1281" s="459"/>
      <c r="IT1281" s="459"/>
      <c r="IU1281" s="459"/>
      <c r="IV1281" s="459"/>
      <c r="RS1281" s="252"/>
    </row>
    <row r="1282" spans="1:487" s="461" customFormat="1" ht="18">
      <c r="A1282" s="605" t="s">
        <v>1328</v>
      </c>
      <c r="B1282" s="488"/>
      <c r="C1282" s="488"/>
      <c r="D1282" s="461" t="s">
        <v>131</v>
      </c>
      <c r="E1282" s="461">
        <f t="shared" si="22"/>
        <v>2</v>
      </c>
      <c r="F1282" s="524">
        <f t="shared" si="23"/>
        <v>0</v>
      </c>
      <c r="G1282" s="473"/>
      <c r="H1282" s="473"/>
      <c r="I1282" s="473"/>
      <c r="J1282" s="473"/>
      <c r="K1282" s="473"/>
      <c r="L1282" s="509"/>
      <c r="M1282" s="459"/>
      <c r="N1282" s="459"/>
      <c r="R1282" s="251"/>
      <c r="T1282" s="459"/>
      <c r="U1282" s="459"/>
      <c r="V1282" s="459"/>
      <c r="AA1282" s="251"/>
      <c r="AC1282" s="459"/>
      <c r="AD1282" s="459"/>
      <c r="AE1282" s="459"/>
      <c r="AJ1282" s="251"/>
      <c r="AL1282" s="459"/>
      <c r="AM1282" s="459"/>
      <c r="AN1282" s="459"/>
      <c r="AS1282" s="251"/>
      <c r="AU1282" s="459"/>
      <c r="AV1282" s="459"/>
      <c r="AW1282" s="459"/>
      <c r="BB1282" s="251"/>
      <c r="BD1282" s="459"/>
      <c r="BE1282" s="459"/>
      <c r="BF1282" s="459"/>
      <c r="BK1282" s="251"/>
      <c r="BM1282" s="459"/>
      <c r="BN1282" s="459"/>
      <c r="BO1282" s="459"/>
      <c r="BT1282" s="251"/>
      <c r="BV1282" s="459"/>
      <c r="BW1282" s="459"/>
      <c r="BX1282" s="459"/>
      <c r="CC1282" s="251"/>
      <c r="CE1282" s="459"/>
      <c r="CF1282" s="459"/>
      <c r="CG1282" s="459"/>
      <c r="CL1282" s="251"/>
      <c r="CN1282" s="459"/>
      <c r="CO1282" s="459"/>
      <c r="CP1282" s="459"/>
      <c r="CU1282" s="251"/>
      <c r="CW1282" s="459"/>
      <c r="CX1282" s="459"/>
      <c r="CY1282" s="459"/>
      <c r="DD1282" s="251"/>
      <c r="DF1282" s="459"/>
      <c r="DG1282" s="459"/>
      <c r="DH1282" s="459"/>
      <c r="DM1282" s="251"/>
      <c r="DO1282" s="459"/>
      <c r="DP1282" s="459"/>
      <c r="DQ1282" s="459"/>
      <c r="DV1282" s="251"/>
      <c r="DX1282" s="459"/>
      <c r="DY1282" s="459"/>
      <c r="DZ1282" s="459"/>
      <c r="EE1282" s="251"/>
      <c r="EG1282" s="459"/>
      <c r="EH1282" s="459"/>
      <c r="EI1282" s="459"/>
      <c r="EN1282" s="251"/>
      <c r="EP1282" s="459"/>
      <c r="EQ1282" s="459"/>
      <c r="ER1282" s="459"/>
      <c r="EW1282" s="251"/>
      <c r="EY1282" s="459"/>
      <c r="EZ1282" s="459"/>
      <c r="FA1282" s="459"/>
      <c r="FF1282" s="251"/>
      <c r="FH1282" s="459"/>
      <c r="FI1282" s="459"/>
      <c r="FJ1282" s="459"/>
      <c r="FO1282" s="251"/>
      <c r="FQ1282" s="459"/>
      <c r="FR1282" s="459"/>
      <c r="FS1282" s="459"/>
      <c r="FX1282" s="251"/>
      <c r="FZ1282" s="459"/>
      <c r="GA1282" s="459"/>
      <c r="GB1282" s="459"/>
      <c r="GG1282" s="251"/>
      <c r="GI1282" s="459"/>
      <c r="GJ1282" s="459"/>
      <c r="GK1282" s="459"/>
      <c r="GP1282" s="251"/>
      <c r="GR1282" s="459"/>
      <c r="GS1282" s="459"/>
      <c r="GT1282" s="459"/>
      <c r="GY1282" s="251"/>
      <c r="HA1282" s="459"/>
      <c r="HB1282" s="459"/>
      <c r="HC1282" s="459"/>
      <c r="HH1282" s="251"/>
      <c r="HJ1282" s="459"/>
      <c r="HK1282" s="459"/>
      <c r="HL1282" s="459"/>
      <c r="HQ1282" s="459"/>
      <c r="HR1282" s="459"/>
      <c r="HS1282" s="459"/>
      <c r="HT1282" s="459"/>
      <c r="HU1282" s="459"/>
      <c r="HV1282" s="459"/>
      <c r="HW1282" s="459"/>
      <c r="HX1282" s="459"/>
      <c r="HY1282" s="459"/>
      <c r="HZ1282" s="459"/>
      <c r="IA1282" s="459"/>
      <c r="IB1282" s="459"/>
      <c r="IC1282" s="459"/>
      <c r="ID1282" s="459"/>
      <c r="IE1282" s="459"/>
      <c r="IF1282" s="459"/>
      <c r="IG1282" s="459"/>
      <c r="IH1282" s="459"/>
      <c r="II1282" s="459"/>
      <c r="IJ1282" s="459"/>
      <c r="IK1282" s="459"/>
      <c r="IL1282" s="459"/>
      <c r="IM1282" s="459"/>
      <c r="IN1282" s="459"/>
      <c r="IO1282" s="459"/>
      <c r="IP1282" s="459"/>
      <c r="IQ1282" s="459"/>
      <c r="IR1282" s="459"/>
      <c r="IS1282" s="459"/>
      <c r="IT1282" s="459"/>
      <c r="IU1282" s="459"/>
      <c r="IV1282" s="459"/>
      <c r="RS1282" s="252"/>
    </row>
    <row r="1283" spans="1:487" s="461" customFormat="1" ht="18">
      <c r="A1283" s="605" t="s">
        <v>423</v>
      </c>
      <c r="B1283" s="488"/>
      <c r="C1283" s="488"/>
      <c r="D1283" s="461" t="s">
        <v>133</v>
      </c>
      <c r="E1283" s="461">
        <f t="shared" si="22"/>
        <v>25</v>
      </c>
      <c r="F1283" s="524">
        <f t="shared" si="23"/>
        <v>0</v>
      </c>
      <c r="G1283" s="502"/>
      <c r="H1283" s="502"/>
      <c r="I1283" s="473"/>
      <c r="J1283" s="473"/>
      <c r="K1283" s="473"/>
      <c r="L1283" s="509"/>
      <c r="M1283" s="459"/>
      <c r="N1283" s="459"/>
      <c r="R1283" s="251"/>
      <c r="T1283" s="459"/>
      <c r="U1283" s="459"/>
      <c r="V1283" s="459"/>
      <c r="AA1283" s="251"/>
      <c r="AC1283" s="459"/>
      <c r="AD1283" s="459"/>
      <c r="AE1283" s="459"/>
      <c r="AJ1283" s="251"/>
      <c r="AL1283" s="459"/>
      <c r="AM1283" s="459"/>
      <c r="AN1283" s="459"/>
      <c r="AS1283" s="251"/>
      <c r="AU1283" s="459"/>
      <c r="AV1283" s="459"/>
      <c r="AW1283" s="459"/>
      <c r="BB1283" s="251"/>
      <c r="BD1283" s="459"/>
      <c r="BE1283" s="459"/>
      <c r="BF1283" s="459"/>
      <c r="BK1283" s="251"/>
      <c r="BM1283" s="459"/>
      <c r="BN1283" s="459"/>
      <c r="BO1283" s="459"/>
      <c r="BT1283" s="251"/>
      <c r="BV1283" s="459"/>
      <c r="BW1283" s="459"/>
      <c r="BX1283" s="459"/>
      <c r="CC1283" s="251"/>
      <c r="CE1283" s="459"/>
      <c r="CF1283" s="459"/>
      <c r="CG1283" s="459"/>
      <c r="CL1283" s="251"/>
      <c r="CN1283" s="459"/>
      <c r="CO1283" s="459"/>
      <c r="CP1283" s="459"/>
      <c r="CU1283" s="251"/>
      <c r="CW1283" s="459"/>
      <c r="CX1283" s="459"/>
      <c r="CY1283" s="459"/>
      <c r="DD1283" s="251"/>
      <c r="DF1283" s="459"/>
      <c r="DG1283" s="459"/>
      <c r="DH1283" s="459"/>
      <c r="DM1283" s="251"/>
      <c r="DO1283" s="459"/>
      <c r="DP1283" s="459"/>
      <c r="DQ1283" s="459"/>
      <c r="DV1283" s="251"/>
      <c r="DX1283" s="459"/>
      <c r="DY1283" s="459"/>
      <c r="DZ1283" s="459"/>
      <c r="EE1283" s="251"/>
      <c r="EG1283" s="459"/>
      <c r="EH1283" s="459"/>
      <c r="EI1283" s="459"/>
      <c r="EN1283" s="251"/>
      <c r="EP1283" s="459"/>
      <c r="EQ1283" s="459"/>
      <c r="ER1283" s="459"/>
      <c r="EW1283" s="251"/>
      <c r="EY1283" s="459"/>
      <c r="EZ1283" s="459"/>
      <c r="FA1283" s="459"/>
      <c r="FF1283" s="251"/>
      <c r="FH1283" s="459"/>
      <c r="FI1283" s="459"/>
      <c r="FJ1283" s="459"/>
      <c r="FO1283" s="251"/>
      <c r="FQ1283" s="459"/>
      <c r="FR1283" s="459"/>
      <c r="FS1283" s="459"/>
      <c r="FX1283" s="251"/>
      <c r="FZ1283" s="459"/>
      <c r="GA1283" s="459"/>
      <c r="GB1283" s="459"/>
      <c r="GG1283" s="251"/>
      <c r="GI1283" s="459"/>
      <c r="GJ1283" s="459"/>
      <c r="GK1283" s="459"/>
      <c r="GP1283" s="251"/>
      <c r="GR1283" s="459"/>
      <c r="GS1283" s="459"/>
      <c r="GT1283" s="459"/>
      <c r="GY1283" s="251"/>
      <c r="HA1283" s="459"/>
      <c r="HB1283" s="459"/>
      <c r="HC1283" s="459"/>
      <c r="HH1283" s="251"/>
      <c r="HJ1283" s="459"/>
      <c r="HK1283" s="459"/>
      <c r="HL1283" s="459"/>
      <c r="HQ1283" s="459"/>
      <c r="HR1283" s="459"/>
      <c r="HS1283" s="459"/>
      <c r="HT1283" s="459"/>
      <c r="HU1283" s="459"/>
      <c r="HV1283" s="459"/>
      <c r="HW1283" s="459"/>
      <c r="HX1283" s="459"/>
      <c r="HY1283" s="459"/>
      <c r="HZ1283" s="459"/>
      <c r="IA1283" s="459"/>
      <c r="IB1283" s="459"/>
      <c r="IC1283" s="459"/>
      <c r="ID1283" s="459"/>
      <c r="IE1283" s="459"/>
      <c r="IF1283" s="459"/>
      <c r="IG1283" s="459"/>
      <c r="IH1283" s="459"/>
      <c r="II1283" s="459"/>
      <c r="IJ1283" s="459"/>
      <c r="IK1283" s="459"/>
      <c r="IL1283" s="459"/>
      <c r="IM1283" s="459"/>
      <c r="IN1283" s="459"/>
      <c r="IO1283" s="459"/>
      <c r="IP1283" s="459"/>
      <c r="IQ1283" s="459"/>
      <c r="IR1283" s="459"/>
      <c r="IS1283" s="459"/>
      <c r="IT1283" s="459"/>
      <c r="IU1283" s="459"/>
      <c r="IV1283" s="459"/>
      <c r="RS1283" s="252"/>
    </row>
    <row r="1284" spans="1:487" s="461" customFormat="1" ht="18">
      <c r="A1284" s="605" t="s">
        <v>2477</v>
      </c>
      <c r="B1284" s="459"/>
      <c r="C1284" s="488"/>
      <c r="D1284" s="606" t="s">
        <v>129</v>
      </c>
      <c r="E1284" s="461">
        <f t="shared" si="22"/>
        <v>0</v>
      </c>
      <c r="F1284" s="524">
        <f t="shared" si="23"/>
        <v>0</v>
      </c>
      <c r="G1284" s="473"/>
      <c r="H1284" s="473"/>
      <c r="I1284" s="473"/>
      <c r="J1284" s="473"/>
      <c r="K1284" s="473"/>
      <c r="L1284" s="509"/>
      <c r="M1284" s="459"/>
      <c r="N1284" s="459"/>
      <c r="R1284" s="251"/>
      <c r="T1284" s="459"/>
      <c r="U1284" s="459"/>
      <c r="V1284" s="459"/>
      <c r="AA1284" s="251"/>
      <c r="AC1284" s="459"/>
      <c r="AD1284" s="459"/>
      <c r="AE1284" s="459"/>
      <c r="AJ1284" s="251"/>
      <c r="AL1284" s="459"/>
      <c r="AM1284" s="459"/>
      <c r="AN1284" s="459"/>
      <c r="AS1284" s="251"/>
      <c r="AU1284" s="459"/>
      <c r="AV1284" s="459"/>
      <c r="AW1284" s="459"/>
      <c r="BB1284" s="251"/>
      <c r="BD1284" s="459"/>
      <c r="BE1284" s="459"/>
      <c r="BF1284" s="459"/>
      <c r="BK1284" s="251"/>
      <c r="BM1284" s="459"/>
      <c r="BN1284" s="459"/>
      <c r="BO1284" s="459"/>
      <c r="BT1284" s="251"/>
      <c r="BV1284" s="459"/>
      <c r="BW1284" s="459"/>
      <c r="BX1284" s="459"/>
      <c r="CC1284" s="251"/>
      <c r="CE1284" s="459"/>
      <c r="CF1284" s="459"/>
      <c r="CG1284" s="459"/>
      <c r="CL1284" s="251"/>
      <c r="CN1284" s="459"/>
      <c r="CO1284" s="459"/>
      <c r="CP1284" s="459"/>
      <c r="CU1284" s="251"/>
      <c r="CW1284" s="459"/>
      <c r="CX1284" s="459"/>
      <c r="CY1284" s="459"/>
      <c r="DD1284" s="251"/>
      <c r="DF1284" s="459"/>
      <c r="DG1284" s="459"/>
      <c r="DH1284" s="459"/>
      <c r="DM1284" s="251"/>
      <c r="DO1284" s="459"/>
      <c r="DP1284" s="459"/>
      <c r="DQ1284" s="459"/>
      <c r="DV1284" s="251"/>
      <c r="DX1284" s="459"/>
      <c r="DY1284" s="459"/>
      <c r="DZ1284" s="459"/>
      <c r="EE1284" s="251"/>
      <c r="EG1284" s="459"/>
      <c r="EH1284" s="459"/>
      <c r="EI1284" s="459"/>
      <c r="EN1284" s="251"/>
      <c r="EP1284" s="459"/>
      <c r="EQ1284" s="459"/>
      <c r="ER1284" s="459"/>
      <c r="EW1284" s="251"/>
      <c r="EY1284" s="459"/>
      <c r="EZ1284" s="459"/>
      <c r="FA1284" s="459"/>
      <c r="FF1284" s="251"/>
      <c r="FH1284" s="459"/>
      <c r="FI1284" s="459"/>
      <c r="FJ1284" s="459"/>
      <c r="FO1284" s="251"/>
      <c r="FQ1284" s="459"/>
      <c r="FR1284" s="459"/>
      <c r="FS1284" s="459"/>
      <c r="FX1284" s="251"/>
      <c r="FZ1284" s="459"/>
      <c r="GA1284" s="459"/>
      <c r="GB1284" s="459"/>
      <c r="GG1284" s="251"/>
      <c r="GI1284" s="459"/>
      <c r="GJ1284" s="459"/>
      <c r="GK1284" s="459"/>
      <c r="GP1284" s="251"/>
      <c r="GR1284" s="459"/>
      <c r="GS1284" s="459"/>
      <c r="GT1284" s="459"/>
      <c r="GY1284" s="251"/>
      <c r="HA1284" s="459"/>
      <c r="HB1284" s="459"/>
      <c r="HC1284" s="459"/>
      <c r="HH1284" s="251"/>
      <c r="HJ1284" s="459"/>
      <c r="HK1284" s="459"/>
      <c r="HL1284" s="459"/>
      <c r="HQ1284" s="459"/>
      <c r="HR1284" s="459"/>
      <c r="HS1284" s="459"/>
      <c r="HT1284" s="459"/>
      <c r="HU1284" s="459"/>
      <c r="HV1284" s="459"/>
      <c r="HW1284" s="459"/>
      <c r="HX1284" s="459"/>
      <c r="HY1284" s="459"/>
      <c r="HZ1284" s="459"/>
      <c r="IA1284" s="459"/>
      <c r="IB1284" s="459"/>
      <c r="IC1284" s="459"/>
      <c r="ID1284" s="459"/>
      <c r="IE1284" s="459"/>
      <c r="IF1284" s="459"/>
      <c r="IG1284" s="459"/>
      <c r="IH1284" s="459"/>
      <c r="II1284" s="459"/>
      <c r="IJ1284" s="459"/>
      <c r="IK1284" s="459"/>
      <c r="IL1284" s="459"/>
      <c r="IM1284" s="459"/>
      <c r="IN1284" s="459"/>
      <c r="IO1284" s="459"/>
      <c r="IP1284" s="459"/>
      <c r="IQ1284" s="459"/>
      <c r="IR1284" s="459"/>
      <c r="IS1284" s="459"/>
      <c r="IT1284" s="459"/>
      <c r="IU1284" s="459"/>
      <c r="IV1284" s="459"/>
      <c r="RS1284" s="252"/>
    </row>
    <row r="1285" spans="1:487" s="461" customFormat="1" ht="18">
      <c r="A1285" s="605" t="s">
        <v>1476</v>
      </c>
      <c r="B1285" s="459"/>
      <c r="C1285" s="488"/>
      <c r="D1285" s="606" t="s">
        <v>129</v>
      </c>
      <c r="E1285" s="461">
        <f t="shared" si="22"/>
        <v>1</v>
      </c>
      <c r="F1285" s="524">
        <f t="shared" si="23"/>
        <v>0</v>
      </c>
      <c r="G1285" s="473"/>
      <c r="H1285" s="473"/>
      <c r="I1285" s="473"/>
      <c r="J1285" s="473"/>
      <c r="K1285" s="473"/>
      <c r="L1285" s="509"/>
      <c r="M1285" s="459"/>
      <c r="N1285" s="459"/>
      <c r="R1285" s="251"/>
      <c r="T1285" s="459"/>
      <c r="U1285" s="459"/>
      <c r="V1285" s="459"/>
      <c r="AA1285" s="251"/>
      <c r="AC1285" s="459"/>
      <c r="AD1285" s="459"/>
      <c r="AE1285" s="459"/>
      <c r="AJ1285" s="251"/>
      <c r="AL1285" s="459"/>
      <c r="AM1285" s="459"/>
      <c r="AN1285" s="459"/>
      <c r="AS1285" s="251"/>
      <c r="AU1285" s="459"/>
      <c r="AV1285" s="459"/>
      <c r="AW1285" s="459"/>
      <c r="BB1285" s="251"/>
      <c r="BD1285" s="459"/>
      <c r="BE1285" s="459"/>
      <c r="BF1285" s="459"/>
      <c r="BK1285" s="251"/>
      <c r="BM1285" s="459"/>
      <c r="BN1285" s="459"/>
      <c r="BO1285" s="459"/>
      <c r="BT1285" s="251"/>
      <c r="BV1285" s="459"/>
      <c r="BW1285" s="459"/>
      <c r="BX1285" s="459"/>
      <c r="CC1285" s="251"/>
      <c r="CE1285" s="459"/>
      <c r="CF1285" s="459"/>
      <c r="CG1285" s="459"/>
      <c r="CL1285" s="251"/>
      <c r="CN1285" s="459"/>
      <c r="CO1285" s="459"/>
      <c r="CP1285" s="459"/>
      <c r="CU1285" s="251"/>
      <c r="CW1285" s="459"/>
      <c r="CX1285" s="459"/>
      <c r="CY1285" s="459"/>
      <c r="DD1285" s="251"/>
      <c r="DF1285" s="459"/>
      <c r="DG1285" s="459"/>
      <c r="DH1285" s="459"/>
      <c r="DM1285" s="251"/>
      <c r="DO1285" s="459"/>
      <c r="DP1285" s="459"/>
      <c r="DQ1285" s="459"/>
      <c r="DV1285" s="251"/>
      <c r="DX1285" s="459"/>
      <c r="DY1285" s="459"/>
      <c r="DZ1285" s="459"/>
      <c r="EE1285" s="251"/>
      <c r="EG1285" s="459"/>
      <c r="EH1285" s="459"/>
      <c r="EI1285" s="459"/>
      <c r="EN1285" s="251"/>
      <c r="EP1285" s="459"/>
      <c r="EQ1285" s="459"/>
      <c r="ER1285" s="459"/>
      <c r="EW1285" s="251"/>
      <c r="EY1285" s="459"/>
      <c r="EZ1285" s="459"/>
      <c r="FA1285" s="459"/>
      <c r="FF1285" s="251"/>
      <c r="FH1285" s="459"/>
      <c r="FI1285" s="459"/>
      <c r="FJ1285" s="459"/>
      <c r="FO1285" s="251"/>
      <c r="FQ1285" s="459"/>
      <c r="FR1285" s="459"/>
      <c r="FS1285" s="459"/>
      <c r="FX1285" s="251"/>
      <c r="FZ1285" s="459"/>
      <c r="GA1285" s="459"/>
      <c r="GB1285" s="459"/>
      <c r="GG1285" s="251"/>
      <c r="GI1285" s="459"/>
      <c r="GJ1285" s="459"/>
      <c r="GK1285" s="459"/>
      <c r="GP1285" s="251"/>
      <c r="GR1285" s="459"/>
      <c r="GS1285" s="459"/>
      <c r="GT1285" s="459"/>
      <c r="GY1285" s="251"/>
      <c r="HA1285" s="459"/>
      <c r="HB1285" s="459"/>
      <c r="HC1285" s="459"/>
      <c r="HH1285" s="251"/>
      <c r="HJ1285" s="459"/>
      <c r="HK1285" s="459"/>
      <c r="HL1285" s="459"/>
      <c r="HQ1285" s="459"/>
      <c r="HR1285" s="459"/>
      <c r="HS1285" s="459"/>
      <c r="HT1285" s="459"/>
      <c r="HU1285" s="459"/>
      <c r="HV1285" s="459"/>
      <c r="HW1285" s="459"/>
      <c r="HX1285" s="459"/>
      <c r="HY1285" s="459"/>
      <c r="HZ1285" s="459"/>
      <c r="IA1285" s="459"/>
      <c r="IB1285" s="459"/>
      <c r="IC1285" s="459"/>
      <c r="ID1285" s="459"/>
      <c r="IE1285" s="459"/>
      <c r="IF1285" s="459"/>
      <c r="IG1285" s="459"/>
      <c r="IH1285" s="459"/>
      <c r="II1285" s="459"/>
      <c r="IJ1285" s="459"/>
      <c r="IK1285" s="459"/>
      <c r="IL1285" s="459"/>
      <c r="IM1285" s="459"/>
      <c r="IN1285" s="459"/>
      <c r="IO1285" s="459"/>
      <c r="IP1285" s="459"/>
      <c r="IQ1285" s="459"/>
      <c r="IR1285" s="459"/>
      <c r="IS1285" s="459"/>
      <c r="IT1285" s="459"/>
      <c r="IU1285" s="459"/>
      <c r="IV1285" s="459"/>
      <c r="RS1285" s="252"/>
    </row>
    <row r="1286" spans="1:487" s="461" customFormat="1" ht="18">
      <c r="A1286" s="605" t="s">
        <v>928</v>
      </c>
      <c r="B1286" s="488"/>
      <c r="C1286" s="488"/>
      <c r="D1286" s="461" t="s">
        <v>130</v>
      </c>
      <c r="E1286" s="461">
        <f t="shared" si="22"/>
        <v>3</v>
      </c>
      <c r="F1286" s="524">
        <f t="shared" si="23"/>
        <v>0</v>
      </c>
      <c r="G1286" s="509"/>
      <c r="H1286" s="509"/>
      <c r="I1286" s="509"/>
      <c r="J1286" s="509"/>
      <c r="K1286" s="509"/>
      <c r="L1286" s="509"/>
      <c r="M1286" s="459"/>
      <c r="N1286" s="459"/>
      <c r="R1286" s="251"/>
      <c r="T1286" s="459"/>
      <c r="U1286" s="459"/>
      <c r="V1286" s="459"/>
      <c r="AA1286" s="251"/>
      <c r="AC1286" s="459"/>
      <c r="AD1286" s="459"/>
      <c r="AE1286" s="459"/>
      <c r="AJ1286" s="251"/>
      <c r="AL1286" s="459"/>
      <c r="AM1286" s="459"/>
      <c r="AN1286" s="459"/>
      <c r="AS1286" s="251"/>
      <c r="AU1286" s="459"/>
      <c r="AV1286" s="459"/>
      <c r="AW1286" s="459"/>
      <c r="BB1286" s="251"/>
      <c r="BD1286" s="459"/>
      <c r="BE1286" s="459"/>
      <c r="BF1286" s="459"/>
      <c r="BK1286" s="251"/>
      <c r="BM1286" s="459"/>
      <c r="BN1286" s="459"/>
      <c r="BO1286" s="459"/>
      <c r="BT1286" s="251"/>
      <c r="BV1286" s="459"/>
      <c r="BW1286" s="459"/>
      <c r="BX1286" s="459"/>
      <c r="CC1286" s="251"/>
      <c r="CE1286" s="459"/>
      <c r="CF1286" s="459"/>
      <c r="CG1286" s="459"/>
      <c r="CL1286" s="251"/>
      <c r="CN1286" s="459"/>
      <c r="CO1286" s="459"/>
      <c r="CP1286" s="459"/>
      <c r="CU1286" s="251"/>
      <c r="CW1286" s="459"/>
      <c r="CX1286" s="459"/>
      <c r="CY1286" s="459"/>
      <c r="DD1286" s="251"/>
      <c r="DF1286" s="459"/>
      <c r="DG1286" s="459"/>
      <c r="DH1286" s="459"/>
      <c r="DM1286" s="251"/>
      <c r="DO1286" s="459"/>
      <c r="DP1286" s="459"/>
      <c r="DQ1286" s="459"/>
      <c r="DV1286" s="251"/>
      <c r="DX1286" s="459"/>
      <c r="DY1286" s="459"/>
      <c r="DZ1286" s="459"/>
      <c r="EE1286" s="251"/>
      <c r="EG1286" s="459"/>
      <c r="EH1286" s="459"/>
      <c r="EI1286" s="459"/>
      <c r="EN1286" s="251"/>
      <c r="EP1286" s="459"/>
      <c r="EQ1286" s="459"/>
      <c r="ER1286" s="459"/>
      <c r="EW1286" s="251"/>
      <c r="EY1286" s="459"/>
      <c r="EZ1286" s="459"/>
      <c r="FA1286" s="459"/>
      <c r="FF1286" s="251"/>
      <c r="FH1286" s="459"/>
      <c r="FI1286" s="459"/>
      <c r="FJ1286" s="459"/>
      <c r="FO1286" s="251"/>
      <c r="FQ1286" s="459"/>
      <c r="FR1286" s="459"/>
      <c r="FS1286" s="459"/>
      <c r="FX1286" s="251"/>
      <c r="FZ1286" s="459"/>
      <c r="GA1286" s="459"/>
      <c r="GB1286" s="459"/>
      <c r="GG1286" s="251"/>
      <c r="GI1286" s="459"/>
      <c r="GJ1286" s="459"/>
      <c r="GK1286" s="459"/>
      <c r="GP1286" s="251"/>
      <c r="GR1286" s="459"/>
      <c r="GS1286" s="459"/>
      <c r="GT1286" s="459"/>
      <c r="GY1286" s="251"/>
      <c r="HA1286" s="459"/>
      <c r="HB1286" s="459"/>
      <c r="HC1286" s="459"/>
      <c r="HH1286" s="251"/>
      <c r="HJ1286" s="459"/>
      <c r="HK1286" s="459"/>
      <c r="HL1286" s="459"/>
      <c r="HQ1286" s="459"/>
      <c r="HR1286" s="459"/>
      <c r="HS1286" s="459"/>
      <c r="HT1286" s="459"/>
      <c r="HU1286" s="459"/>
      <c r="HV1286" s="459"/>
      <c r="HW1286" s="459"/>
      <c r="HX1286" s="459"/>
      <c r="HY1286" s="459"/>
      <c r="HZ1286" s="459"/>
      <c r="IA1286" s="459"/>
      <c r="IB1286" s="459"/>
      <c r="IC1286" s="459"/>
      <c r="ID1286" s="459"/>
      <c r="IE1286" s="459"/>
      <c r="IF1286" s="459"/>
      <c r="IG1286" s="459"/>
      <c r="IH1286" s="459"/>
      <c r="II1286" s="459"/>
      <c r="IJ1286" s="459"/>
      <c r="IK1286" s="459"/>
      <c r="IL1286" s="459"/>
      <c r="IM1286" s="459"/>
      <c r="IN1286" s="459"/>
      <c r="IO1286" s="459"/>
      <c r="IP1286" s="459"/>
      <c r="IQ1286" s="459"/>
      <c r="IR1286" s="459"/>
      <c r="IS1286" s="459"/>
      <c r="IT1286" s="459"/>
      <c r="IU1286" s="459"/>
      <c r="IV1286" s="459"/>
      <c r="RS1286" s="252"/>
    </row>
    <row r="1287" spans="1:487" s="461" customFormat="1" ht="18">
      <c r="A1287" s="605" t="s">
        <v>2363</v>
      </c>
      <c r="B1287" s="459"/>
      <c r="C1287" s="488"/>
      <c r="D1287" s="606" t="s">
        <v>129</v>
      </c>
      <c r="E1287" s="461">
        <f t="shared" si="22"/>
        <v>2</v>
      </c>
      <c r="F1287" s="524">
        <f t="shared" si="23"/>
        <v>0</v>
      </c>
      <c r="G1287" s="502"/>
      <c r="H1287" s="502"/>
      <c r="I1287" s="473"/>
      <c r="J1287" s="473"/>
      <c r="K1287" s="473"/>
      <c r="L1287" s="509"/>
      <c r="M1287" s="459"/>
      <c r="N1287" s="459"/>
      <c r="R1287" s="251"/>
      <c r="T1287" s="459"/>
      <c r="U1287" s="459"/>
      <c r="V1287" s="459"/>
      <c r="AA1287" s="251"/>
      <c r="AC1287" s="459"/>
      <c r="AD1287" s="459"/>
      <c r="AE1287" s="459"/>
      <c r="AJ1287" s="251"/>
      <c r="AL1287" s="459"/>
      <c r="AM1287" s="459"/>
      <c r="AN1287" s="459"/>
      <c r="AS1287" s="251"/>
      <c r="AU1287" s="459"/>
      <c r="AV1287" s="459"/>
      <c r="AW1287" s="459"/>
      <c r="BB1287" s="251"/>
      <c r="BD1287" s="459"/>
      <c r="BE1287" s="459"/>
      <c r="BF1287" s="459"/>
      <c r="BK1287" s="251"/>
      <c r="BM1287" s="459"/>
      <c r="BN1287" s="459"/>
      <c r="BO1287" s="459"/>
      <c r="BT1287" s="251"/>
      <c r="BV1287" s="459"/>
      <c r="BW1287" s="459"/>
      <c r="BX1287" s="459"/>
      <c r="CC1287" s="251"/>
      <c r="CE1287" s="459"/>
      <c r="CF1287" s="459"/>
      <c r="CG1287" s="459"/>
      <c r="CL1287" s="251"/>
      <c r="CN1287" s="459"/>
      <c r="CO1287" s="459"/>
      <c r="CP1287" s="459"/>
      <c r="CU1287" s="251"/>
      <c r="CW1287" s="459"/>
      <c r="CX1287" s="459"/>
      <c r="CY1287" s="459"/>
      <c r="DD1287" s="251"/>
      <c r="DF1287" s="459"/>
      <c r="DG1287" s="459"/>
      <c r="DH1287" s="459"/>
      <c r="DM1287" s="251"/>
      <c r="DO1287" s="459"/>
      <c r="DP1287" s="459"/>
      <c r="DQ1287" s="459"/>
      <c r="DV1287" s="251"/>
      <c r="DX1287" s="459"/>
      <c r="DY1287" s="459"/>
      <c r="DZ1287" s="459"/>
      <c r="EE1287" s="251"/>
      <c r="EG1287" s="459"/>
      <c r="EH1287" s="459"/>
      <c r="EI1287" s="459"/>
      <c r="EN1287" s="251"/>
      <c r="EP1287" s="459"/>
      <c r="EQ1287" s="459"/>
      <c r="ER1287" s="459"/>
      <c r="EW1287" s="251"/>
      <c r="EY1287" s="459"/>
      <c r="EZ1287" s="459"/>
      <c r="FA1287" s="459"/>
      <c r="FF1287" s="251"/>
      <c r="FH1287" s="459"/>
      <c r="FI1287" s="459"/>
      <c r="FJ1287" s="459"/>
      <c r="FO1287" s="251"/>
      <c r="FQ1287" s="459"/>
      <c r="FR1287" s="459"/>
      <c r="FS1287" s="459"/>
      <c r="FX1287" s="251"/>
      <c r="FZ1287" s="459"/>
      <c r="GA1287" s="459"/>
      <c r="GB1287" s="459"/>
      <c r="GG1287" s="251"/>
      <c r="GI1287" s="459"/>
      <c r="GJ1287" s="459"/>
      <c r="GK1287" s="459"/>
      <c r="GP1287" s="251"/>
      <c r="GR1287" s="459"/>
      <c r="GS1287" s="459"/>
      <c r="GT1287" s="459"/>
      <c r="GY1287" s="251"/>
      <c r="HA1287" s="459"/>
      <c r="HB1287" s="459"/>
      <c r="HC1287" s="459"/>
      <c r="HH1287" s="251"/>
      <c r="HJ1287" s="459"/>
      <c r="HK1287" s="459"/>
      <c r="HL1287" s="459"/>
      <c r="HQ1287" s="459"/>
      <c r="HR1287" s="459"/>
      <c r="HS1287" s="459"/>
      <c r="HT1287" s="459"/>
      <c r="HU1287" s="459"/>
      <c r="HV1287" s="459"/>
      <c r="HW1287" s="459"/>
      <c r="HX1287" s="459"/>
      <c r="HY1287" s="459"/>
      <c r="HZ1287" s="459"/>
      <c r="IA1287" s="459"/>
      <c r="IB1287" s="459"/>
      <c r="IC1287" s="459"/>
      <c r="ID1287" s="459"/>
      <c r="IE1287" s="459"/>
      <c r="IF1287" s="459"/>
      <c r="IG1287" s="459"/>
      <c r="IH1287" s="459"/>
      <c r="II1287" s="459"/>
      <c r="IJ1287" s="459"/>
      <c r="IK1287" s="459"/>
      <c r="IL1287" s="459"/>
      <c r="IM1287" s="459"/>
      <c r="IN1287" s="459"/>
      <c r="IO1287" s="459"/>
      <c r="IP1287" s="459"/>
      <c r="IQ1287" s="459"/>
      <c r="IR1287" s="459"/>
      <c r="IS1287" s="459"/>
      <c r="IT1287" s="459"/>
      <c r="IU1287" s="459"/>
      <c r="IV1287" s="459"/>
      <c r="RS1287" s="252"/>
    </row>
    <row r="1288" spans="1:487" s="461" customFormat="1" ht="18">
      <c r="A1288" s="605" t="s">
        <v>2369</v>
      </c>
      <c r="B1288" s="459"/>
      <c r="C1288" s="488"/>
      <c r="D1288" s="606" t="s">
        <v>129</v>
      </c>
      <c r="E1288" s="461">
        <f t="shared" si="22"/>
        <v>2</v>
      </c>
      <c r="F1288" s="524">
        <f t="shared" si="23"/>
        <v>0</v>
      </c>
      <c r="G1288" s="502"/>
      <c r="H1288" s="502"/>
      <c r="I1288" s="473"/>
      <c r="J1288" s="473"/>
      <c r="K1288" s="473"/>
      <c r="L1288" s="509"/>
      <c r="M1288" s="459"/>
      <c r="N1288" s="459"/>
      <c r="R1288" s="251"/>
      <c r="T1288" s="459"/>
      <c r="U1288" s="459"/>
      <c r="V1288" s="459"/>
      <c r="AA1288" s="251"/>
      <c r="AC1288" s="459"/>
      <c r="AD1288" s="459"/>
      <c r="AE1288" s="459"/>
      <c r="AJ1288" s="251"/>
      <c r="AL1288" s="459"/>
      <c r="AM1288" s="459"/>
      <c r="AN1288" s="459"/>
      <c r="AS1288" s="251"/>
      <c r="AU1288" s="459"/>
      <c r="AV1288" s="459"/>
      <c r="AW1288" s="459"/>
      <c r="BB1288" s="251"/>
      <c r="BD1288" s="459"/>
      <c r="BE1288" s="459"/>
      <c r="BF1288" s="459"/>
      <c r="BK1288" s="251"/>
      <c r="BM1288" s="459"/>
      <c r="BN1288" s="459"/>
      <c r="BO1288" s="459"/>
      <c r="BT1288" s="251"/>
      <c r="BV1288" s="459"/>
      <c r="BW1288" s="459"/>
      <c r="BX1288" s="459"/>
      <c r="CC1288" s="251"/>
      <c r="CE1288" s="459"/>
      <c r="CF1288" s="459"/>
      <c r="CG1288" s="459"/>
      <c r="CL1288" s="251"/>
      <c r="CN1288" s="459"/>
      <c r="CO1288" s="459"/>
      <c r="CP1288" s="459"/>
      <c r="CU1288" s="251"/>
      <c r="CW1288" s="459"/>
      <c r="CX1288" s="459"/>
      <c r="CY1288" s="459"/>
      <c r="DD1288" s="251"/>
      <c r="DF1288" s="459"/>
      <c r="DG1288" s="459"/>
      <c r="DH1288" s="459"/>
      <c r="DM1288" s="251"/>
      <c r="DO1288" s="459"/>
      <c r="DP1288" s="459"/>
      <c r="DQ1288" s="459"/>
      <c r="DV1288" s="251"/>
      <c r="DX1288" s="459"/>
      <c r="DY1288" s="459"/>
      <c r="DZ1288" s="459"/>
      <c r="EE1288" s="251"/>
      <c r="EG1288" s="459"/>
      <c r="EH1288" s="459"/>
      <c r="EI1288" s="459"/>
      <c r="EN1288" s="251"/>
      <c r="EP1288" s="459"/>
      <c r="EQ1288" s="459"/>
      <c r="ER1288" s="459"/>
      <c r="EW1288" s="251"/>
      <c r="EY1288" s="459"/>
      <c r="EZ1288" s="459"/>
      <c r="FA1288" s="459"/>
      <c r="FF1288" s="251"/>
      <c r="FH1288" s="459"/>
      <c r="FI1288" s="459"/>
      <c r="FJ1288" s="459"/>
      <c r="FO1288" s="251"/>
      <c r="FQ1288" s="459"/>
      <c r="FR1288" s="459"/>
      <c r="FS1288" s="459"/>
      <c r="FX1288" s="251"/>
      <c r="FZ1288" s="459"/>
      <c r="GA1288" s="459"/>
      <c r="GB1288" s="459"/>
      <c r="GG1288" s="251"/>
      <c r="GI1288" s="459"/>
      <c r="GJ1288" s="459"/>
      <c r="GK1288" s="459"/>
      <c r="GP1288" s="251"/>
      <c r="GR1288" s="459"/>
      <c r="GS1288" s="459"/>
      <c r="GT1288" s="459"/>
      <c r="GY1288" s="251"/>
      <c r="HA1288" s="459"/>
      <c r="HB1288" s="459"/>
      <c r="HC1288" s="459"/>
      <c r="HH1288" s="251"/>
      <c r="HJ1288" s="459"/>
      <c r="HK1288" s="459"/>
      <c r="HL1288" s="459"/>
      <c r="HQ1288" s="459"/>
      <c r="HR1288" s="459"/>
      <c r="HS1288" s="459"/>
      <c r="HT1288" s="459"/>
      <c r="HU1288" s="459"/>
      <c r="HV1288" s="459"/>
      <c r="HW1288" s="459"/>
      <c r="HX1288" s="459"/>
      <c r="HY1288" s="459"/>
      <c r="HZ1288" s="459"/>
      <c r="IA1288" s="459"/>
      <c r="IB1288" s="459"/>
      <c r="IC1288" s="459"/>
      <c r="ID1288" s="459"/>
      <c r="IE1288" s="459"/>
      <c r="IF1288" s="459"/>
      <c r="IG1288" s="459"/>
      <c r="IH1288" s="459"/>
      <c r="II1288" s="459"/>
      <c r="IJ1288" s="459"/>
      <c r="IK1288" s="459"/>
      <c r="IL1288" s="459"/>
      <c r="IM1288" s="459"/>
      <c r="IN1288" s="459"/>
      <c r="IO1288" s="459"/>
      <c r="IP1288" s="459"/>
      <c r="IQ1288" s="459"/>
      <c r="IR1288" s="459"/>
      <c r="IS1288" s="459"/>
      <c r="IT1288" s="459"/>
      <c r="IU1288" s="459"/>
      <c r="IV1288" s="459"/>
      <c r="RS1288" s="252"/>
    </row>
    <row r="1289" spans="1:487" s="461" customFormat="1" ht="18">
      <c r="A1289" s="605" t="s">
        <v>496</v>
      </c>
      <c r="B1289" s="459"/>
      <c r="C1289" s="488"/>
      <c r="D1289" s="461" t="s">
        <v>137</v>
      </c>
      <c r="E1289" s="461">
        <f t="shared" si="22"/>
        <v>0</v>
      </c>
      <c r="F1289" s="524">
        <f t="shared" si="23"/>
        <v>14</v>
      </c>
      <c r="G1289" s="473"/>
      <c r="H1289" s="473"/>
      <c r="I1289" s="473">
        <v>14</v>
      </c>
      <c r="J1289" s="473"/>
      <c r="K1289" s="473"/>
      <c r="L1289" s="509"/>
      <c r="M1289" s="459"/>
      <c r="N1289" s="459"/>
      <c r="R1289" s="251"/>
      <c r="T1289" s="459"/>
      <c r="U1289" s="459"/>
      <c r="V1289" s="459"/>
      <c r="AA1289" s="251"/>
      <c r="AC1289" s="459"/>
      <c r="AD1289" s="459"/>
      <c r="AE1289" s="459"/>
      <c r="AJ1289" s="251"/>
      <c r="AL1289" s="459"/>
      <c r="AM1289" s="459"/>
      <c r="AN1289" s="459"/>
      <c r="AS1289" s="251"/>
      <c r="AU1289" s="459"/>
      <c r="AV1289" s="459"/>
      <c r="AW1289" s="459"/>
      <c r="BB1289" s="251"/>
      <c r="BD1289" s="459"/>
      <c r="BE1289" s="459"/>
      <c r="BF1289" s="459"/>
      <c r="BK1289" s="251"/>
      <c r="BM1289" s="459"/>
      <c r="BN1289" s="459"/>
      <c r="BO1289" s="459"/>
      <c r="BT1289" s="251"/>
      <c r="BV1289" s="459"/>
      <c r="BW1289" s="459"/>
      <c r="BX1289" s="459"/>
      <c r="CC1289" s="251"/>
      <c r="CE1289" s="459"/>
      <c r="CF1289" s="459"/>
      <c r="CG1289" s="459"/>
      <c r="CL1289" s="251"/>
      <c r="CN1289" s="459"/>
      <c r="CO1289" s="459"/>
      <c r="CP1289" s="459"/>
      <c r="CU1289" s="251"/>
      <c r="CW1289" s="459"/>
      <c r="CX1289" s="459"/>
      <c r="CY1289" s="459"/>
      <c r="DD1289" s="251"/>
      <c r="DF1289" s="459"/>
      <c r="DG1289" s="459"/>
      <c r="DH1289" s="459"/>
      <c r="DM1289" s="251"/>
      <c r="DO1289" s="459"/>
      <c r="DP1289" s="459"/>
      <c r="DQ1289" s="459"/>
      <c r="DV1289" s="251"/>
      <c r="DX1289" s="459"/>
      <c r="DY1289" s="459"/>
      <c r="DZ1289" s="459"/>
      <c r="EE1289" s="251"/>
      <c r="EG1289" s="459"/>
      <c r="EH1289" s="459"/>
      <c r="EI1289" s="459"/>
      <c r="EN1289" s="251"/>
      <c r="EP1289" s="459"/>
      <c r="EQ1289" s="459"/>
      <c r="ER1289" s="459"/>
      <c r="EW1289" s="251"/>
      <c r="EY1289" s="459"/>
      <c r="EZ1289" s="459"/>
      <c r="FA1289" s="459"/>
      <c r="FF1289" s="251"/>
      <c r="FH1289" s="459"/>
      <c r="FI1289" s="459"/>
      <c r="FJ1289" s="459"/>
      <c r="FO1289" s="251"/>
      <c r="FQ1289" s="459"/>
      <c r="FR1289" s="459"/>
      <c r="FS1289" s="459"/>
      <c r="FX1289" s="251"/>
      <c r="FZ1289" s="459"/>
      <c r="GA1289" s="459"/>
      <c r="GB1289" s="459"/>
      <c r="GG1289" s="251"/>
      <c r="GI1289" s="459"/>
      <c r="GJ1289" s="459"/>
      <c r="GK1289" s="459"/>
      <c r="GP1289" s="251"/>
      <c r="GR1289" s="459"/>
      <c r="GS1289" s="459"/>
      <c r="GT1289" s="459"/>
      <c r="GY1289" s="251"/>
      <c r="HA1289" s="459"/>
      <c r="HB1289" s="459"/>
      <c r="HC1289" s="459"/>
      <c r="HH1289" s="251"/>
      <c r="HJ1289" s="459"/>
      <c r="HK1289" s="459"/>
      <c r="HL1289" s="459"/>
      <c r="HQ1289" s="459"/>
      <c r="HR1289" s="459"/>
      <c r="HS1289" s="459"/>
      <c r="HT1289" s="459"/>
      <c r="HU1289" s="459"/>
      <c r="HV1289" s="459"/>
      <c r="HW1289" s="459"/>
      <c r="HX1289" s="459"/>
      <c r="HY1289" s="459"/>
      <c r="HZ1289" s="459"/>
      <c r="IA1289" s="459"/>
      <c r="IB1289" s="459"/>
      <c r="IC1289" s="459"/>
      <c r="ID1289" s="459"/>
      <c r="IE1289" s="459"/>
      <c r="IF1289" s="459"/>
      <c r="IG1289" s="459"/>
      <c r="IH1289" s="459"/>
      <c r="II1289" s="459"/>
      <c r="IJ1289" s="459"/>
      <c r="IK1289" s="459"/>
      <c r="IL1289" s="459"/>
      <c r="IM1289" s="459"/>
      <c r="IN1289" s="459"/>
      <c r="IO1289" s="459"/>
      <c r="IP1289" s="459"/>
      <c r="IQ1289" s="459"/>
      <c r="IR1289" s="459"/>
      <c r="IS1289" s="459"/>
      <c r="IT1289" s="459"/>
      <c r="IU1289" s="459"/>
      <c r="IV1289" s="459"/>
      <c r="RS1289" s="252"/>
    </row>
    <row r="1290" spans="1:487" s="461" customFormat="1" ht="18">
      <c r="A1290" s="605" t="s">
        <v>566</v>
      </c>
      <c r="B1290" s="488"/>
      <c r="C1290" s="488"/>
      <c r="D1290" s="461" t="s">
        <v>131</v>
      </c>
      <c r="E1290" s="461">
        <f t="shared" si="22"/>
        <v>5</v>
      </c>
      <c r="F1290" s="524">
        <f t="shared" si="23"/>
        <v>0</v>
      </c>
      <c r="G1290" s="473"/>
      <c r="H1290" s="473"/>
      <c r="I1290" s="473"/>
      <c r="J1290" s="473"/>
      <c r="K1290" s="473"/>
      <c r="L1290" s="509"/>
      <c r="M1290" s="459"/>
      <c r="N1290" s="459"/>
      <c r="R1290" s="251"/>
      <c r="T1290" s="459"/>
      <c r="U1290" s="459"/>
      <c r="V1290" s="459"/>
      <c r="AA1290" s="251"/>
      <c r="AC1290" s="459"/>
      <c r="AD1290" s="459"/>
      <c r="AE1290" s="459"/>
      <c r="AJ1290" s="251"/>
      <c r="AL1290" s="459"/>
      <c r="AM1290" s="459"/>
      <c r="AN1290" s="459"/>
      <c r="AS1290" s="251"/>
      <c r="AU1290" s="459"/>
      <c r="AV1290" s="459"/>
      <c r="AW1290" s="459"/>
      <c r="BB1290" s="251"/>
      <c r="BD1290" s="459"/>
      <c r="BE1290" s="459"/>
      <c r="BF1290" s="459"/>
      <c r="BK1290" s="251"/>
      <c r="BM1290" s="459"/>
      <c r="BN1290" s="459"/>
      <c r="BO1290" s="459"/>
      <c r="BT1290" s="251"/>
      <c r="BV1290" s="459"/>
      <c r="BW1290" s="459"/>
      <c r="BX1290" s="459"/>
      <c r="CC1290" s="251"/>
      <c r="CE1290" s="459"/>
      <c r="CF1290" s="459"/>
      <c r="CG1290" s="459"/>
      <c r="CL1290" s="251"/>
      <c r="CN1290" s="459"/>
      <c r="CO1290" s="459"/>
      <c r="CP1290" s="459"/>
      <c r="CU1290" s="251"/>
      <c r="CW1290" s="459"/>
      <c r="CX1290" s="459"/>
      <c r="CY1290" s="459"/>
      <c r="DD1290" s="251"/>
      <c r="DF1290" s="459"/>
      <c r="DG1290" s="459"/>
      <c r="DH1290" s="459"/>
      <c r="DM1290" s="251"/>
      <c r="DO1290" s="459"/>
      <c r="DP1290" s="459"/>
      <c r="DQ1290" s="459"/>
      <c r="DV1290" s="251"/>
      <c r="DX1290" s="459"/>
      <c r="DY1290" s="459"/>
      <c r="DZ1290" s="459"/>
      <c r="EE1290" s="251"/>
      <c r="EG1290" s="459"/>
      <c r="EH1290" s="459"/>
      <c r="EI1290" s="459"/>
      <c r="EN1290" s="251"/>
      <c r="EP1290" s="459"/>
      <c r="EQ1290" s="459"/>
      <c r="ER1290" s="459"/>
      <c r="EW1290" s="251"/>
      <c r="EY1290" s="459"/>
      <c r="EZ1290" s="459"/>
      <c r="FA1290" s="459"/>
      <c r="FF1290" s="251"/>
      <c r="FH1290" s="459"/>
      <c r="FI1290" s="459"/>
      <c r="FJ1290" s="459"/>
      <c r="FO1290" s="251"/>
      <c r="FQ1290" s="459"/>
      <c r="FR1290" s="459"/>
      <c r="FS1290" s="459"/>
      <c r="FX1290" s="251"/>
      <c r="FZ1290" s="459"/>
      <c r="GA1290" s="459"/>
      <c r="GB1290" s="459"/>
      <c r="GG1290" s="251"/>
      <c r="GI1290" s="459"/>
      <c r="GJ1290" s="459"/>
      <c r="GK1290" s="459"/>
      <c r="GP1290" s="251"/>
      <c r="GR1290" s="459"/>
      <c r="GS1290" s="459"/>
      <c r="GT1290" s="459"/>
      <c r="GY1290" s="251"/>
      <c r="HA1290" s="459"/>
      <c r="HB1290" s="459"/>
      <c r="HC1290" s="459"/>
      <c r="HH1290" s="251"/>
      <c r="HJ1290" s="459"/>
      <c r="HK1290" s="459"/>
      <c r="HL1290" s="459"/>
      <c r="HQ1290" s="459"/>
      <c r="HR1290" s="459"/>
      <c r="HS1290" s="459"/>
      <c r="HT1290" s="459"/>
      <c r="HU1290" s="459"/>
      <c r="HV1290" s="459"/>
      <c r="HW1290" s="459"/>
      <c r="HX1290" s="459"/>
      <c r="HY1290" s="459"/>
      <c r="HZ1290" s="459"/>
      <c r="IA1290" s="459"/>
      <c r="IB1290" s="459"/>
      <c r="IC1290" s="459"/>
      <c r="ID1290" s="459"/>
      <c r="IE1290" s="459"/>
      <c r="IF1290" s="459"/>
      <c r="IG1290" s="459"/>
      <c r="IH1290" s="459"/>
      <c r="II1290" s="459"/>
      <c r="IJ1290" s="459"/>
      <c r="IK1290" s="459"/>
      <c r="IL1290" s="459"/>
      <c r="IM1290" s="459"/>
      <c r="IN1290" s="459"/>
      <c r="IO1290" s="459"/>
      <c r="IP1290" s="459"/>
      <c r="IQ1290" s="459"/>
      <c r="IR1290" s="459"/>
      <c r="IS1290" s="459"/>
      <c r="IT1290" s="459"/>
      <c r="IU1290" s="459"/>
      <c r="IV1290" s="459"/>
      <c r="RS1290" s="252"/>
    </row>
    <row r="1291" spans="1:487" s="461" customFormat="1" ht="18">
      <c r="A1291" s="605" t="s">
        <v>1368</v>
      </c>
      <c r="B1291" s="459"/>
      <c r="C1291" s="488"/>
      <c r="D1291" s="606" t="s">
        <v>129</v>
      </c>
      <c r="E1291" s="461">
        <f t="shared" si="22"/>
        <v>0</v>
      </c>
      <c r="F1291" s="524">
        <f t="shared" si="23"/>
        <v>0</v>
      </c>
      <c r="G1291" s="502"/>
      <c r="H1291" s="502"/>
      <c r="I1291" s="473"/>
      <c r="J1291" s="473"/>
      <c r="K1291" s="473"/>
      <c r="L1291" s="509"/>
      <c r="M1291" s="459"/>
      <c r="N1291" s="459"/>
      <c r="R1291" s="251"/>
      <c r="T1291" s="459"/>
      <c r="U1291" s="459"/>
      <c r="V1291" s="459"/>
      <c r="AA1291" s="251"/>
      <c r="AC1291" s="459"/>
      <c r="AD1291" s="459"/>
      <c r="AE1291" s="459"/>
      <c r="AJ1291" s="251"/>
      <c r="AL1291" s="459"/>
      <c r="AM1291" s="459"/>
      <c r="AN1291" s="459"/>
      <c r="AS1291" s="251"/>
      <c r="AU1291" s="459"/>
      <c r="AV1291" s="459"/>
      <c r="AW1291" s="459"/>
      <c r="BB1291" s="251"/>
      <c r="BD1291" s="459"/>
      <c r="BE1291" s="459"/>
      <c r="BF1291" s="459"/>
      <c r="BK1291" s="251"/>
      <c r="BM1291" s="459"/>
      <c r="BN1291" s="459"/>
      <c r="BO1291" s="459"/>
      <c r="BT1291" s="251"/>
      <c r="BV1291" s="459"/>
      <c r="BW1291" s="459"/>
      <c r="BX1291" s="459"/>
      <c r="CC1291" s="251"/>
      <c r="CE1291" s="459"/>
      <c r="CF1291" s="459"/>
      <c r="CG1291" s="459"/>
      <c r="CL1291" s="251"/>
      <c r="CN1291" s="459"/>
      <c r="CO1291" s="459"/>
      <c r="CP1291" s="459"/>
      <c r="CU1291" s="251"/>
      <c r="CW1291" s="459"/>
      <c r="CX1291" s="459"/>
      <c r="CY1291" s="459"/>
      <c r="DD1291" s="251"/>
      <c r="DF1291" s="459"/>
      <c r="DG1291" s="459"/>
      <c r="DH1291" s="459"/>
      <c r="DM1291" s="251"/>
      <c r="DO1291" s="459"/>
      <c r="DP1291" s="459"/>
      <c r="DQ1291" s="459"/>
      <c r="DV1291" s="251"/>
      <c r="DX1291" s="459"/>
      <c r="DY1291" s="459"/>
      <c r="DZ1291" s="459"/>
      <c r="EE1291" s="251"/>
      <c r="EG1291" s="459"/>
      <c r="EH1291" s="459"/>
      <c r="EI1291" s="459"/>
      <c r="EN1291" s="251"/>
      <c r="EP1291" s="459"/>
      <c r="EQ1291" s="459"/>
      <c r="ER1291" s="459"/>
      <c r="EW1291" s="251"/>
      <c r="EY1291" s="459"/>
      <c r="EZ1291" s="459"/>
      <c r="FA1291" s="459"/>
      <c r="FF1291" s="251"/>
      <c r="FH1291" s="459"/>
      <c r="FI1291" s="459"/>
      <c r="FJ1291" s="459"/>
      <c r="FO1291" s="251"/>
      <c r="FQ1291" s="459"/>
      <c r="FR1291" s="459"/>
      <c r="FS1291" s="459"/>
      <c r="FX1291" s="251"/>
      <c r="FZ1291" s="459"/>
      <c r="GA1291" s="459"/>
      <c r="GB1291" s="459"/>
      <c r="GG1291" s="251"/>
      <c r="GI1291" s="459"/>
      <c r="GJ1291" s="459"/>
      <c r="GK1291" s="459"/>
      <c r="GP1291" s="251"/>
      <c r="GR1291" s="459"/>
      <c r="GS1291" s="459"/>
      <c r="GT1291" s="459"/>
      <c r="GY1291" s="251"/>
      <c r="HA1291" s="459"/>
      <c r="HB1291" s="459"/>
      <c r="HC1291" s="459"/>
      <c r="HH1291" s="251"/>
      <c r="HJ1291" s="459"/>
      <c r="HK1291" s="459"/>
      <c r="HL1291" s="459"/>
      <c r="HQ1291" s="459"/>
      <c r="HR1291" s="459"/>
      <c r="HS1291" s="459"/>
      <c r="HT1291" s="459"/>
      <c r="HU1291" s="459"/>
      <c r="HV1291" s="459"/>
      <c r="HW1291" s="459"/>
      <c r="HX1291" s="459"/>
      <c r="HY1291" s="459"/>
      <c r="HZ1291" s="459"/>
      <c r="IA1291" s="459"/>
      <c r="IB1291" s="459"/>
      <c r="IC1291" s="459"/>
      <c r="ID1291" s="459"/>
      <c r="IE1291" s="459"/>
      <c r="IF1291" s="459"/>
      <c r="IG1291" s="459"/>
      <c r="IH1291" s="459"/>
      <c r="II1291" s="459"/>
      <c r="IJ1291" s="459"/>
      <c r="IK1291" s="459"/>
      <c r="IL1291" s="459"/>
      <c r="IM1291" s="459"/>
      <c r="IN1291" s="459"/>
      <c r="IO1291" s="459"/>
      <c r="IP1291" s="459"/>
      <c r="IQ1291" s="459"/>
      <c r="IR1291" s="459"/>
      <c r="IS1291" s="459"/>
      <c r="IT1291" s="459"/>
      <c r="IU1291" s="459"/>
      <c r="IV1291" s="459"/>
      <c r="RS1291" s="252"/>
    </row>
    <row r="1292" spans="1:487" s="461" customFormat="1" ht="18">
      <c r="A1292" s="605" t="s">
        <v>689</v>
      </c>
      <c r="B1292" s="488"/>
      <c r="C1292" s="488"/>
      <c r="D1292" s="461" t="s">
        <v>135</v>
      </c>
      <c r="E1292" s="461">
        <f t="shared" si="22"/>
        <v>2</v>
      </c>
      <c r="F1292" s="524">
        <f t="shared" si="23"/>
        <v>0</v>
      </c>
      <c r="G1292" s="473"/>
      <c r="H1292" s="473"/>
      <c r="I1292" s="473"/>
      <c r="J1292" s="473"/>
      <c r="K1292" s="473"/>
      <c r="L1292" s="459"/>
      <c r="M1292" s="459"/>
      <c r="N1292" s="459"/>
      <c r="R1292" s="251"/>
      <c r="T1292" s="459"/>
      <c r="U1292" s="459"/>
      <c r="V1292" s="459"/>
      <c r="AA1292" s="251"/>
      <c r="AC1292" s="459"/>
      <c r="AD1292" s="459"/>
      <c r="AE1292" s="459"/>
      <c r="AJ1292" s="251"/>
      <c r="AL1292" s="459"/>
      <c r="AM1292" s="459"/>
      <c r="AN1292" s="459"/>
      <c r="AS1292" s="251"/>
      <c r="AU1292" s="459"/>
      <c r="AV1292" s="459"/>
      <c r="AW1292" s="459"/>
      <c r="BB1292" s="251"/>
      <c r="BD1292" s="459"/>
      <c r="BE1292" s="459"/>
      <c r="BF1292" s="459"/>
      <c r="BK1292" s="251"/>
      <c r="BM1292" s="459"/>
      <c r="BN1292" s="459"/>
      <c r="BO1292" s="459"/>
      <c r="BT1292" s="251"/>
      <c r="BV1292" s="459"/>
      <c r="BW1292" s="459"/>
      <c r="BX1292" s="459"/>
      <c r="CC1292" s="251"/>
      <c r="CE1292" s="459"/>
      <c r="CF1292" s="459"/>
      <c r="CG1292" s="459"/>
      <c r="CL1292" s="251"/>
      <c r="CN1292" s="459"/>
      <c r="CO1292" s="459"/>
      <c r="CP1292" s="459"/>
      <c r="CU1292" s="251"/>
      <c r="CW1292" s="459"/>
      <c r="CX1292" s="459"/>
      <c r="CY1292" s="459"/>
      <c r="DD1292" s="251"/>
      <c r="DF1292" s="459"/>
      <c r="DG1292" s="459"/>
      <c r="DH1292" s="459"/>
      <c r="DM1292" s="251"/>
      <c r="DO1292" s="459"/>
      <c r="DP1292" s="459"/>
      <c r="DQ1292" s="459"/>
      <c r="DV1292" s="251"/>
      <c r="DX1292" s="459"/>
      <c r="DY1292" s="459"/>
      <c r="DZ1292" s="459"/>
      <c r="EE1292" s="251"/>
      <c r="EG1292" s="459"/>
      <c r="EH1292" s="459"/>
      <c r="EI1292" s="459"/>
      <c r="EN1292" s="251"/>
      <c r="EP1292" s="459"/>
      <c r="EQ1292" s="459"/>
      <c r="ER1292" s="459"/>
      <c r="EW1292" s="251"/>
      <c r="EY1292" s="459"/>
      <c r="EZ1292" s="459"/>
      <c r="FA1292" s="459"/>
      <c r="FF1292" s="251"/>
      <c r="FH1292" s="459"/>
      <c r="FI1292" s="459"/>
      <c r="FJ1292" s="459"/>
      <c r="FO1292" s="251"/>
      <c r="FQ1292" s="459"/>
      <c r="FR1292" s="459"/>
      <c r="FS1292" s="459"/>
      <c r="FX1292" s="251"/>
      <c r="FZ1292" s="459"/>
      <c r="GA1292" s="459"/>
      <c r="GB1292" s="459"/>
      <c r="GG1292" s="251"/>
      <c r="GI1292" s="459"/>
      <c r="GJ1292" s="459"/>
      <c r="GK1292" s="459"/>
      <c r="GP1292" s="251"/>
      <c r="GR1292" s="459"/>
      <c r="GS1292" s="459"/>
      <c r="GT1292" s="459"/>
      <c r="GY1292" s="251"/>
      <c r="HA1292" s="459"/>
      <c r="HB1292" s="459"/>
      <c r="HC1292" s="459"/>
      <c r="HH1292" s="251"/>
      <c r="HJ1292" s="459"/>
      <c r="HK1292" s="459"/>
      <c r="HL1292" s="459"/>
      <c r="HQ1292" s="459"/>
      <c r="HR1292" s="459"/>
      <c r="HS1292" s="459"/>
      <c r="HT1292" s="459"/>
      <c r="HU1292" s="459"/>
      <c r="HV1292" s="459"/>
      <c r="HW1292" s="459"/>
      <c r="HX1292" s="459"/>
      <c r="HY1292" s="459"/>
      <c r="HZ1292" s="459"/>
      <c r="IA1292" s="459"/>
      <c r="IB1292" s="459"/>
      <c r="IC1292" s="459"/>
      <c r="ID1292" s="459"/>
      <c r="IE1292" s="459"/>
      <c r="IF1292" s="459"/>
      <c r="IG1292" s="459"/>
      <c r="IH1292" s="459"/>
      <c r="II1292" s="459"/>
      <c r="IJ1292" s="459"/>
      <c r="IK1292" s="459"/>
      <c r="IL1292" s="459"/>
      <c r="IM1292" s="459"/>
      <c r="IN1292" s="459"/>
      <c r="IO1292" s="459"/>
      <c r="IP1292" s="459"/>
      <c r="IQ1292" s="459"/>
      <c r="IR1292" s="459"/>
      <c r="IS1292" s="459"/>
      <c r="IT1292" s="459"/>
      <c r="IU1292" s="459"/>
      <c r="IV1292" s="459"/>
      <c r="RS1292" s="252"/>
    </row>
    <row r="1293" spans="1:487" s="461" customFormat="1" ht="18">
      <c r="A1293" s="605" t="s">
        <v>2478</v>
      </c>
      <c r="B1293" s="459"/>
      <c r="C1293" s="488"/>
      <c r="D1293" s="606" t="s">
        <v>129</v>
      </c>
      <c r="E1293" s="461">
        <f t="shared" si="22"/>
        <v>0</v>
      </c>
      <c r="F1293" s="524">
        <f t="shared" si="23"/>
        <v>0</v>
      </c>
      <c r="G1293" s="473"/>
      <c r="H1293" s="473"/>
      <c r="I1293" s="473"/>
      <c r="J1293" s="473"/>
      <c r="K1293" s="473"/>
      <c r="L1293" s="459"/>
      <c r="M1293" s="459"/>
      <c r="N1293" s="459"/>
      <c r="R1293" s="251"/>
      <c r="T1293" s="459"/>
      <c r="U1293" s="459"/>
      <c r="V1293" s="459"/>
      <c r="AA1293" s="251"/>
      <c r="AC1293" s="459"/>
      <c r="AD1293" s="459"/>
      <c r="AE1293" s="459"/>
      <c r="AJ1293" s="251"/>
      <c r="AL1293" s="459"/>
      <c r="AM1293" s="459"/>
      <c r="AN1293" s="459"/>
      <c r="AS1293" s="251"/>
      <c r="AU1293" s="459"/>
      <c r="AV1293" s="459"/>
      <c r="AW1293" s="459"/>
      <c r="BB1293" s="251"/>
      <c r="BD1293" s="459"/>
      <c r="BE1293" s="459"/>
      <c r="BF1293" s="459"/>
      <c r="BK1293" s="251"/>
      <c r="BM1293" s="459"/>
      <c r="BN1293" s="459"/>
      <c r="BO1293" s="459"/>
      <c r="BT1293" s="251"/>
      <c r="BV1293" s="459"/>
      <c r="BW1293" s="459"/>
      <c r="BX1293" s="459"/>
      <c r="CC1293" s="251"/>
      <c r="CE1293" s="459"/>
      <c r="CF1293" s="459"/>
      <c r="CG1293" s="459"/>
      <c r="CL1293" s="251"/>
      <c r="CN1293" s="459"/>
      <c r="CO1293" s="459"/>
      <c r="CP1293" s="459"/>
      <c r="CU1293" s="251"/>
      <c r="CW1293" s="459"/>
      <c r="CX1293" s="459"/>
      <c r="CY1293" s="459"/>
      <c r="DD1293" s="251"/>
      <c r="DF1293" s="459"/>
      <c r="DG1293" s="459"/>
      <c r="DH1293" s="459"/>
      <c r="DM1293" s="251"/>
      <c r="DO1293" s="459"/>
      <c r="DP1293" s="459"/>
      <c r="DQ1293" s="459"/>
      <c r="DV1293" s="251"/>
      <c r="DX1293" s="459"/>
      <c r="DY1293" s="459"/>
      <c r="DZ1293" s="459"/>
      <c r="EE1293" s="251"/>
      <c r="EG1293" s="459"/>
      <c r="EH1293" s="459"/>
      <c r="EI1293" s="459"/>
      <c r="EN1293" s="251"/>
      <c r="EP1293" s="459"/>
      <c r="EQ1293" s="459"/>
      <c r="ER1293" s="459"/>
      <c r="EW1293" s="251"/>
      <c r="EY1293" s="459"/>
      <c r="EZ1293" s="459"/>
      <c r="FA1293" s="459"/>
      <c r="FF1293" s="251"/>
      <c r="FH1293" s="459"/>
      <c r="FI1293" s="459"/>
      <c r="FJ1293" s="459"/>
      <c r="FO1293" s="251"/>
      <c r="FQ1293" s="459"/>
      <c r="FR1293" s="459"/>
      <c r="FS1293" s="459"/>
      <c r="FX1293" s="251"/>
      <c r="FZ1293" s="459"/>
      <c r="GA1293" s="459"/>
      <c r="GB1293" s="459"/>
      <c r="GG1293" s="251"/>
      <c r="GI1293" s="459"/>
      <c r="GJ1293" s="459"/>
      <c r="GK1293" s="459"/>
      <c r="GP1293" s="251"/>
      <c r="GR1293" s="459"/>
      <c r="GS1293" s="459"/>
      <c r="GT1293" s="459"/>
      <c r="GY1293" s="251"/>
      <c r="HA1293" s="459"/>
      <c r="HB1293" s="459"/>
      <c r="HC1293" s="459"/>
      <c r="HH1293" s="251"/>
      <c r="HJ1293" s="459"/>
      <c r="HK1293" s="459"/>
      <c r="HL1293" s="459"/>
      <c r="HQ1293" s="459"/>
      <c r="HR1293" s="459"/>
      <c r="HS1293" s="459"/>
      <c r="HT1293" s="459"/>
      <c r="HU1293" s="459"/>
      <c r="HV1293" s="459"/>
      <c r="HW1293" s="459"/>
      <c r="HX1293" s="459"/>
      <c r="HY1293" s="459"/>
      <c r="HZ1293" s="459"/>
      <c r="IA1293" s="459"/>
      <c r="IB1293" s="459"/>
      <c r="IC1293" s="459"/>
      <c r="ID1293" s="459"/>
      <c r="IE1293" s="459"/>
      <c r="IF1293" s="459"/>
      <c r="IG1293" s="459"/>
      <c r="IH1293" s="459"/>
      <c r="II1293" s="459"/>
      <c r="IJ1293" s="459"/>
      <c r="IK1293" s="459"/>
      <c r="IL1293" s="459"/>
      <c r="IM1293" s="459"/>
      <c r="IN1293" s="459"/>
      <c r="IO1293" s="459"/>
      <c r="IP1293" s="459"/>
      <c r="IQ1293" s="459"/>
      <c r="IR1293" s="459"/>
      <c r="IS1293" s="459"/>
      <c r="IT1293" s="459"/>
      <c r="IU1293" s="459"/>
      <c r="IV1293" s="459"/>
      <c r="RS1293" s="252"/>
    </row>
    <row r="1294" spans="1:487" s="461" customFormat="1" ht="18">
      <c r="A1294" s="605" t="s">
        <v>467</v>
      </c>
      <c r="B1294" s="488"/>
      <c r="C1294" s="488"/>
      <c r="D1294" s="461" t="s">
        <v>133</v>
      </c>
      <c r="E1294" s="461">
        <f t="shared" si="22"/>
        <v>41</v>
      </c>
      <c r="F1294" s="524">
        <f t="shared" si="23"/>
        <v>0</v>
      </c>
      <c r="G1294" s="502"/>
      <c r="H1294" s="473"/>
      <c r="I1294" s="473"/>
      <c r="J1294" s="473"/>
      <c r="K1294" s="473"/>
      <c r="L1294" s="459"/>
      <c r="M1294" s="459"/>
      <c r="N1294" s="459"/>
      <c r="R1294" s="251"/>
      <c r="T1294" s="459"/>
      <c r="U1294" s="459"/>
      <c r="V1294" s="459"/>
      <c r="AA1294" s="251"/>
      <c r="AC1294" s="459"/>
      <c r="AD1294" s="459"/>
      <c r="AE1294" s="459"/>
      <c r="AJ1294" s="251"/>
      <c r="AL1294" s="459"/>
      <c r="AM1294" s="459"/>
      <c r="AN1294" s="459"/>
      <c r="AS1294" s="251"/>
      <c r="AU1294" s="459"/>
      <c r="AV1294" s="459"/>
      <c r="AW1294" s="459"/>
      <c r="BB1294" s="251"/>
      <c r="BD1294" s="459"/>
      <c r="BE1294" s="459"/>
      <c r="BF1294" s="459"/>
      <c r="BK1294" s="251"/>
      <c r="BM1294" s="459"/>
      <c r="BN1294" s="459"/>
      <c r="BO1294" s="459"/>
      <c r="BT1294" s="251"/>
      <c r="BV1294" s="459"/>
      <c r="BW1294" s="459"/>
      <c r="BX1294" s="459"/>
      <c r="CC1294" s="251"/>
      <c r="CE1294" s="459"/>
      <c r="CF1294" s="459"/>
      <c r="CG1294" s="459"/>
      <c r="CL1294" s="251"/>
      <c r="CN1294" s="459"/>
      <c r="CO1294" s="459"/>
      <c r="CP1294" s="459"/>
      <c r="CU1294" s="251"/>
      <c r="CW1294" s="459"/>
      <c r="CX1294" s="459"/>
      <c r="CY1294" s="459"/>
      <c r="DD1294" s="251"/>
      <c r="DF1294" s="459"/>
      <c r="DG1294" s="459"/>
      <c r="DH1294" s="459"/>
      <c r="DM1294" s="251"/>
      <c r="DO1294" s="459"/>
      <c r="DP1294" s="459"/>
      <c r="DQ1294" s="459"/>
      <c r="DV1294" s="251"/>
      <c r="DX1294" s="459"/>
      <c r="DY1294" s="459"/>
      <c r="DZ1294" s="459"/>
      <c r="EE1294" s="251"/>
      <c r="EG1294" s="459"/>
      <c r="EH1294" s="459"/>
      <c r="EI1294" s="459"/>
      <c r="EN1294" s="251"/>
      <c r="EP1294" s="459"/>
      <c r="EQ1294" s="459"/>
      <c r="ER1294" s="459"/>
      <c r="EW1294" s="251"/>
      <c r="EY1294" s="459"/>
      <c r="EZ1294" s="459"/>
      <c r="FA1294" s="459"/>
      <c r="FF1294" s="251"/>
      <c r="FH1294" s="459"/>
      <c r="FI1294" s="459"/>
      <c r="FJ1294" s="459"/>
      <c r="FO1294" s="251"/>
      <c r="FQ1294" s="459"/>
      <c r="FR1294" s="459"/>
      <c r="FS1294" s="459"/>
      <c r="FX1294" s="251"/>
      <c r="FZ1294" s="459"/>
      <c r="GA1294" s="459"/>
      <c r="GB1294" s="459"/>
      <c r="GG1294" s="251"/>
      <c r="GI1294" s="459"/>
      <c r="GJ1294" s="459"/>
      <c r="GK1294" s="459"/>
      <c r="GP1294" s="251"/>
      <c r="GR1294" s="459"/>
      <c r="GS1294" s="459"/>
      <c r="GT1294" s="459"/>
      <c r="GY1294" s="251"/>
      <c r="HA1294" s="459"/>
      <c r="HB1294" s="459"/>
      <c r="HC1294" s="459"/>
      <c r="HH1294" s="251"/>
      <c r="HJ1294" s="459"/>
      <c r="HK1294" s="459"/>
      <c r="HL1294" s="459"/>
      <c r="HQ1294" s="459"/>
      <c r="HR1294" s="459"/>
      <c r="HS1294" s="459"/>
      <c r="HT1294" s="459"/>
      <c r="HU1294" s="459"/>
      <c r="HV1294" s="459"/>
      <c r="HW1294" s="459"/>
      <c r="HX1294" s="459"/>
      <c r="HY1294" s="459"/>
      <c r="HZ1294" s="459"/>
      <c r="IA1294" s="459"/>
      <c r="IB1294" s="459"/>
      <c r="IC1294" s="459"/>
      <c r="ID1294" s="459"/>
      <c r="IE1294" s="459"/>
      <c r="IF1294" s="459"/>
      <c r="IG1294" s="459"/>
      <c r="IH1294" s="459"/>
      <c r="II1294" s="459"/>
      <c r="IJ1294" s="459"/>
      <c r="IK1294" s="459"/>
      <c r="IL1294" s="459"/>
      <c r="IM1294" s="459"/>
      <c r="IN1294" s="459"/>
      <c r="IO1294" s="459"/>
      <c r="IP1294" s="459"/>
      <c r="IQ1294" s="459"/>
      <c r="IR1294" s="459"/>
      <c r="IS1294" s="459"/>
      <c r="IT1294" s="459"/>
      <c r="IU1294" s="459"/>
      <c r="IV1294" s="459"/>
      <c r="RS1294" s="252"/>
    </row>
    <row r="1295" spans="1:487" s="461" customFormat="1" ht="18">
      <c r="A1295" s="605" t="s">
        <v>952</v>
      </c>
      <c r="B1295" s="459"/>
      <c r="C1295" s="488"/>
      <c r="D1295" s="461" t="s">
        <v>134</v>
      </c>
      <c r="E1295" s="461">
        <f t="shared" si="22"/>
        <v>10</v>
      </c>
      <c r="F1295" s="524">
        <f t="shared" si="23"/>
        <v>0</v>
      </c>
      <c r="G1295" s="502"/>
      <c r="H1295" s="502"/>
      <c r="I1295" s="473"/>
      <c r="J1295" s="473"/>
      <c r="K1295" s="473"/>
      <c r="L1295" s="459"/>
      <c r="M1295" s="459"/>
      <c r="N1295" s="459"/>
      <c r="R1295" s="251"/>
      <c r="T1295" s="459"/>
      <c r="U1295" s="459"/>
      <c r="V1295" s="459"/>
      <c r="AA1295" s="251"/>
      <c r="AC1295" s="459"/>
      <c r="AD1295" s="459"/>
      <c r="AE1295" s="459"/>
      <c r="AJ1295" s="251"/>
      <c r="AL1295" s="459"/>
      <c r="AM1295" s="459"/>
      <c r="AN1295" s="459"/>
      <c r="AS1295" s="251"/>
      <c r="AU1295" s="459"/>
      <c r="AV1295" s="459"/>
      <c r="AW1295" s="459"/>
      <c r="BB1295" s="251"/>
      <c r="BD1295" s="459"/>
      <c r="BE1295" s="459"/>
      <c r="BF1295" s="459"/>
      <c r="BK1295" s="251"/>
      <c r="BM1295" s="459"/>
      <c r="BN1295" s="459"/>
      <c r="BO1295" s="459"/>
      <c r="BT1295" s="251"/>
      <c r="BV1295" s="459"/>
      <c r="BW1295" s="459"/>
      <c r="BX1295" s="459"/>
      <c r="CC1295" s="251"/>
      <c r="CE1295" s="459"/>
      <c r="CF1295" s="459"/>
      <c r="CG1295" s="459"/>
      <c r="CL1295" s="251"/>
      <c r="CN1295" s="459"/>
      <c r="CO1295" s="459"/>
      <c r="CP1295" s="459"/>
      <c r="CU1295" s="251"/>
      <c r="CW1295" s="459"/>
      <c r="CX1295" s="459"/>
      <c r="CY1295" s="459"/>
      <c r="DD1295" s="251"/>
      <c r="DF1295" s="459"/>
      <c r="DG1295" s="459"/>
      <c r="DH1295" s="459"/>
      <c r="DM1295" s="251"/>
      <c r="DO1295" s="459"/>
      <c r="DP1295" s="459"/>
      <c r="DQ1295" s="459"/>
      <c r="DV1295" s="251"/>
      <c r="DX1295" s="459"/>
      <c r="DY1295" s="459"/>
      <c r="DZ1295" s="459"/>
      <c r="EE1295" s="251"/>
      <c r="EG1295" s="459"/>
      <c r="EH1295" s="459"/>
      <c r="EI1295" s="459"/>
      <c r="EN1295" s="251"/>
      <c r="EP1295" s="459"/>
      <c r="EQ1295" s="459"/>
      <c r="ER1295" s="459"/>
      <c r="EW1295" s="251"/>
      <c r="EY1295" s="459"/>
      <c r="EZ1295" s="459"/>
      <c r="FA1295" s="459"/>
      <c r="FF1295" s="251"/>
      <c r="FH1295" s="459"/>
      <c r="FI1295" s="459"/>
      <c r="FJ1295" s="459"/>
      <c r="FO1295" s="251"/>
      <c r="FQ1295" s="459"/>
      <c r="FR1295" s="459"/>
      <c r="FS1295" s="459"/>
      <c r="FX1295" s="251"/>
      <c r="FZ1295" s="459"/>
      <c r="GA1295" s="459"/>
      <c r="GB1295" s="459"/>
      <c r="GG1295" s="251"/>
      <c r="GI1295" s="459"/>
      <c r="GJ1295" s="459"/>
      <c r="GK1295" s="459"/>
      <c r="GP1295" s="251"/>
      <c r="GR1295" s="459"/>
      <c r="GS1295" s="459"/>
      <c r="GT1295" s="459"/>
      <c r="GY1295" s="251"/>
      <c r="HA1295" s="459"/>
      <c r="HB1295" s="459"/>
      <c r="HC1295" s="459"/>
      <c r="HH1295" s="251"/>
      <c r="HJ1295" s="459"/>
      <c r="HK1295" s="459"/>
      <c r="HL1295" s="459"/>
      <c r="HQ1295" s="459"/>
      <c r="HR1295" s="459"/>
      <c r="HS1295" s="459"/>
      <c r="HT1295" s="459"/>
      <c r="HU1295" s="459"/>
      <c r="HV1295" s="459"/>
      <c r="HW1295" s="459"/>
      <c r="HX1295" s="459"/>
      <c r="HY1295" s="459"/>
      <c r="HZ1295" s="459"/>
      <c r="IA1295" s="459"/>
      <c r="IB1295" s="459"/>
      <c r="IC1295" s="459"/>
      <c r="ID1295" s="459"/>
      <c r="IE1295" s="459"/>
      <c r="IF1295" s="459"/>
      <c r="IG1295" s="459"/>
      <c r="IH1295" s="459"/>
      <c r="II1295" s="459"/>
      <c r="IJ1295" s="459"/>
      <c r="IK1295" s="459"/>
      <c r="IL1295" s="459"/>
      <c r="IM1295" s="459"/>
      <c r="IN1295" s="459"/>
      <c r="IO1295" s="459"/>
      <c r="IP1295" s="459"/>
      <c r="IQ1295" s="459"/>
      <c r="IR1295" s="459"/>
      <c r="IS1295" s="459"/>
      <c r="IT1295" s="459"/>
      <c r="IU1295" s="459"/>
      <c r="IV1295" s="459"/>
      <c r="RS1295" s="252"/>
    </row>
    <row r="1296" spans="1:487" s="461" customFormat="1" ht="18">
      <c r="A1296" s="605" t="s">
        <v>2360</v>
      </c>
      <c r="B1296" s="459"/>
      <c r="C1296" s="488"/>
      <c r="D1296" s="606" t="s">
        <v>129</v>
      </c>
      <c r="E1296" s="461">
        <f t="shared" si="22"/>
        <v>1</v>
      </c>
      <c r="F1296" s="524">
        <f t="shared" si="23"/>
        <v>0</v>
      </c>
      <c r="G1296" s="502"/>
      <c r="H1296" s="502"/>
      <c r="I1296" s="473"/>
      <c r="J1296" s="473"/>
      <c r="K1296" s="473"/>
      <c r="L1296" s="459"/>
      <c r="M1296" s="459"/>
      <c r="N1296" s="459"/>
      <c r="R1296" s="251"/>
      <c r="T1296" s="459"/>
      <c r="U1296" s="459"/>
      <c r="V1296" s="459"/>
      <c r="AA1296" s="251"/>
      <c r="AC1296" s="459"/>
      <c r="AD1296" s="459"/>
      <c r="AE1296" s="459"/>
      <c r="AJ1296" s="251"/>
      <c r="AL1296" s="459"/>
      <c r="AM1296" s="459"/>
      <c r="AN1296" s="459"/>
      <c r="AS1296" s="251"/>
      <c r="AU1296" s="459"/>
      <c r="AV1296" s="459"/>
      <c r="AW1296" s="459"/>
      <c r="BB1296" s="251"/>
      <c r="BD1296" s="459"/>
      <c r="BE1296" s="459"/>
      <c r="BF1296" s="459"/>
      <c r="BK1296" s="251"/>
      <c r="BM1296" s="459"/>
      <c r="BN1296" s="459"/>
      <c r="BO1296" s="459"/>
      <c r="BT1296" s="251"/>
      <c r="BV1296" s="459"/>
      <c r="BW1296" s="459"/>
      <c r="BX1296" s="459"/>
      <c r="CC1296" s="251"/>
      <c r="CE1296" s="459"/>
      <c r="CF1296" s="459"/>
      <c r="CG1296" s="459"/>
      <c r="CL1296" s="251"/>
      <c r="CN1296" s="459"/>
      <c r="CO1296" s="459"/>
      <c r="CP1296" s="459"/>
      <c r="CU1296" s="251"/>
      <c r="CW1296" s="459"/>
      <c r="CX1296" s="459"/>
      <c r="CY1296" s="459"/>
      <c r="DD1296" s="251"/>
      <c r="DF1296" s="459"/>
      <c r="DG1296" s="459"/>
      <c r="DH1296" s="459"/>
      <c r="DM1296" s="251"/>
      <c r="DO1296" s="459"/>
      <c r="DP1296" s="459"/>
      <c r="DQ1296" s="459"/>
      <c r="DV1296" s="251"/>
      <c r="DX1296" s="459"/>
      <c r="DY1296" s="459"/>
      <c r="DZ1296" s="459"/>
      <c r="EE1296" s="251"/>
      <c r="EG1296" s="459"/>
      <c r="EH1296" s="459"/>
      <c r="EI1296" s="459"/>
      <c r="EN1296" s="251"/>
      <c r="EP1296" s="459"/>
      <c r="EQ1296" s="459"/>
      <c r="ER1296" s="459"/>
      <c r="EW1296" s="251"/>
      <c r="EY1296" s="459"/>
      <c r="EZ1296" s="459"/>
      <c r="FA1296" s="459"/>
      <c r="FF1296" s="251"/>
      <c r="FH1296" s="459"/>
      <c r="FI1296" s="459"/>
      <c r="FJ1296" s="459"/>
      <c r="FO1296" s="251"/>
      <c r="FQ1296" s="459"/>
      <c r="FR1296" s="459"/>
      <c r="FS1296" s="459"/>
      <c r="FX1296" s="251"/>
      <c r="FZ1296" s="459"/>
      <c r="GA1296" s="459"/>
      <c r="GB1296" s="459"/>
      <c r="GG1296" s="251"/>
      <c r="GI1296" s="459"/>
      <c r="GJ1296" s="459"/>
      <c r="GK1296" s="459"/>
      <c r="GP1296" s="251"/>
      <c r="GR1296" s="459"/>
      <c r="GS1296" s="459"/>
      <c r="GT1296" s="459"/>
      <c r="GY1296" s="251"/>
      <c r="HA1296" s="459"/>
      <c r="HB1296" s="459"/>
      <c r="HC1296" s="459"/>
      <c r="HH1296" s="251"/>
      <c r="HJ1296" s="459"/>
      <c r="HK1296" s="459"/>
      <c r="HL1296" s="459"/>
      <c r="HQ1296" s="459"/>
      <c r="HR1296" s="459"/>
      <c r="HS1296" s="459"/>
      <c r="HT1296" s="459"/>
      <c r="HU1296" s="459"/>
      <c r="HV1296" s="459"/>
      <c r="HW1296" s="459"/>
      <c r="HX1296" s="459"/>
      <c r="HY1296" s="459"/>
      <c r="HZ1296" s="459"/>
      <c r="IA1296" s="459"/>
      <c r="IB1296" s="459"/>
      <c r="IC1296" s="459"/>
      <c r="ID1296" s="459"/>
      <c r="IE1296" s="459"/>
      <c r="IF1296" s="459"/>
      <c r="IG1296" s="459"/>
      <c r="IH1296" s="459"/>
      <c r="II1296" s="459"/>
      <c r="IJ1296" s="459"/>
      <c r="IK1296" s="459"/>
      <c r="IL1296" s="459"/>
      <c r="IM1296" s="459"/>
      <c r="IN1296" s="459"/>
      <c r="IO1296" s="459"/>
      <c r="IP1296" s="459"/>
      <c r="IQ1296" s="459"/>
      <c r="IR1296" s="459"/>
      <c r="IS1296" s="459"/>
      <c r="IT1296" s="459"/>
      <c r="IU1296" s="459"/>
      <c r="IV1296" s="459"/>
      <c r="RS1296" s="252"/>
    </row>
    <row r="1297" spans="1:487" s="461" customFormat="1" ht="18">
      <c r="A1297" s="605" t="s">
        <v>2479</v>
      </c>
      <c r="B1297" s="459"/>
      <c r="C1297" s="488"/>
      <c r="D1297" s="606" t="s">
        <v>129</v>
      </c>
      <c r="E1297" s="461">
        <f t="shared" si="22"/>
        <v>0</v>
      </c>
      <c r="F1297" s="524">
        <f t="shared" si="23"/>
        <v>0</v>
      </c>
      <c r="G1297" s="473"/>
      <c r="H1297" s="473"/>
      <c r="I1297" s="473"/>
      <c r="J1297" s="473"/>
      <c r="K1297" s="473"/>
      <c r="L1297" s="459"/>
      <c r="M1297" s="459"/>
      <c r="N1297" s="459"/>
      <c r="R1297" s="251"/>
      <c r="T1297" s="459"/>
      <c r="U1297" s="459"/>
      <c r="V1297" s="459"/>
      <c r="AA1297" s="251"/>
      <c r="AC1297" s="459"/>
      <c r="AD1297" s="459"/>
      <c r="AE1297" s="459"/>
      <c r="AJ1297" s="251"/>
      <c r="AL1297" s="459"/>
      <c r="AM1297" s="459"/>
      <c r="AN1297" s="459"/>
      <c r="AS1297" s="251"/>
      <c r="AU1297" s="459"/>
      <c r="AV1297" s="459"/>
      <c r="AW1297" s="459"/>
      <c r="BB1297" s="251"/>
      <c r="BD1297" s="459"/>
      <c r="BE1297" s="459"/>
      <c r="BF1297" s="459"/>
      <c r="BK1297" s="251"/>
      <c r="BM1297" s="459"/>
      <c r="BN1297" s="459"/>
      <c r="BO1297" s="459"/>
      <c r="BT1297" s="251"/>
      <c r="BV1297" s="459"/>
      <c r="BW1297" s="459"/>
      <c r="BX1297" s="459"/>
      <c r="CC1297" s="251"/>
      <c r="CE1297" s="459"/>
      <c r="CF1297" s="459"/>
      <c r="CG1297" s="459"/>
      <c r="CL1297" s="251"/>
      <c r="CN1297" s="459"/>
      <c r="CO1297" s="459"/>
      <c r="CP1297" s="459"/>
      <c r="CU1297" s="251"/>
      <c r="CW1297" s="459"/>
      <c r="CX1297" s="459"/>
      <c r="CY1297" s="459"/>
      <c r="DD1297" s="251"/>
      <c r="DF1297" s="459"/>
      <c r="DG1297" s="459"/>
      <c r="DH1297" s="459"/>
      <c r="DM1297" s="251"/>
      <c r="DO1297" s="459"/>
      <c r="DP1297" s="459"/>
      <c r="DQ1297" s="459"/>
      <c r="DV1297" s="251"/>
      <c r="DX1297" s="459"/>
      <c r="DY1297" s="459"/>
      <c r="DZ1297" s="459"/>
      <c r="EE1297" s="251"/>
      <c r="EG1297" s="459"/>
      <c r="EH1297" s="459"/>
      <c r="EI1297" s="459"/>
      <c r="EN1297" s="251"/>
      <c r="EP1297" s="459"/>
      <c r="EQ1297" s="459"/>
      <c r="ER1297" s="459"/>
      <c r="EW1297" s="251"/>
      <c r="EY1297" s="459"/>
      <c r="EZ1297" s="459"/>
      <c r="FA1297" s="459"/>
      <c r="FF1297" s="251"/>
      <c r="FH1297" s="459"/>
      <c r="FI1297" s="459"/>
      <c r="FJ1297" s="459"/>
      <c r="FO1297" s="251"/>
      <c r="FQ1297" s="459"/>
      <c r="FR1297" s="459"/>
      <c r="FS1297" s="459"/>
      <c r="FX1297" s="251"/>
      <c r="FZ1297" s="459"/>
      <c r="GA1297" s="459"/>
      <c r="GB1297" s="459"/>
      <c r="GG1297" s="251"/>
      <c r="GI1297" s="459"/>
      <c r="GJ1297" s="459"/>
      <c r="GK1297" s="459"/>
      <c r="GP1297" s="251"/>
      <c r="GR1297" s="459"/>
      <c r="GS1297" s="459"/>
      <c r="GT1297" s="459"/>
      <c r="GY1297" s="251"/>
      <c r="HA1297" s="459"/>
      <c r="HB1297" s="459"/>
      <c r="HC1297" s="459"/>
      <c r="HH1297" s="251"/>
      <c r="HJ1297" s="459"/>
      <c r="HK1297" s="459"/>
      <c r="HL1297" s="459"/>
      <c r="HQ1297" s="459"/>
      <c r="HR1297" s="459"/>
      <c r="HS1297" s="459"/>
      <c r="HT1297" s="459"/>
      <c r="HU1297" s="459"/>
      <c r="HV1297" s="459"/>
      <c r="HW1297" s="459"/>
      <c r="HX1297" s="459"/>
      <c r="HY1297" s="459"/>
      <c r="HZ1297" s="459"/>
      <c r="IA1297" s="459"/>
      <c r="IB1297" s="459"/>
      <c r="IC1297" s="459"/>
      <c r="ID1297" s="459"/>
      <c r="IE1297" s="459"/>
      <c r="IF1297" s="459"/>
      <c r="IG1297" s="459"/>
      <c r="IH1297" s="459"/>
      <c r="II1297" s="459"/>
      <c r="IJ1297" s="459"/>
      <c r="IK1297" s="459"/>
      <c r="IL1297" s="459"/>
      <c r="IM1297" s="459"/>
      <c r="IN1297" s="459"/>
      <c r="IO1297" s="459"/>
      <c r="IP1297" s="459"/>
      <c r="IQ1297" s="459"/>
      <c r="IR1297" s="459"/>
      <c r="IS1297" s="459"/>
      <c r="IT1297" s="459"/>
      <c r="IU1297" s="459"/>
      <c r="IV1297" s="459"/>
      <c r="RS1297" s="252"/>
    </row>
    <row r="1298" spans="1:487" s="461" customFormat="1" ht="18">
      <c r="A1298" s="605" t="s">
        <v>1351</v>
      </c>
      <c r="B1298" s="459"/>
      <c r="C1298" s="488"/>
      <c r="D1298" s="606" t="s">
        <v>129</v>
      </c>
      <c r="E1298" s="461">
        <f t="shared" si="22"/>
        <v>0</v>
      </c>
      <c r="F1298" s="524">
        <f t="shared" si="23"/>
        <v>0</v>
      </c>
      <c r="G1298" s="502"/>
      <c r="H1298" s="502"/>
      <c r="I1298" s="473"/>
      <c r="J1298" s="473"/>
      <c r="K1298" s="473"/>
      <c r="L1298" s="459"/>
      <c r="M1298" s="459"/>
      <c r="N1298" s="459"/>
      <c r="R1298" s="251"/>
      <c r="T1298" s="459"/>
      <c r="U1298" s="459"/>
      <c r="V1298" s="459"/>
      <c r="AA1298" s="251"/>
      <c r="AC1298" s="459"/>
      <c r="AD1298" s="459"/>
      <c r="AE1298" s="459"/>
      <c r="AJ1298" s="251"/>
      <c r="AL1298" s="459"/>
      <c r="AM1298" s="459"/>
      <c r="AN1298" s="459"/>
      <c r="AS1298" s="251"/>
      <c r="AU1298" s="459"/>
      <c r="AV1298" s="459"/>
      <c r="AW1298" s="459"/>
      <c r="BB1298" s="251"/>
      <c r="BD1298" s="459"/>
      <c r="BE1298" s="459"/>
      <c r="BF1298" s="459"/>
      <c r="BK1298" s="251"/>
      <c r="BM1298" s="459"/>
      <c r="BN1298" s="459"/>
      <c r="BO1298" s="459"/>
      <c r="BT1298" s="251"/>
      <c r="BV1298" s="459"/>
      <c r="BW1298" s="459"/>
      <c r="BX1298" s="459"/>
      <c r="CC1298" s="251"/>
      <c r="CE1298" s="459"/>
      <c r="CF1298" s="459"/>
      <c r="CG1298" s="459"/>
      <c r="CL1298" s="251"/>
      <c r="CN1298" s="459"/>
      <c r="CO1298" s="459"/>
      <c r="CP1298" s="459"/>
      <c r="CU1298" s="251"/>
      <c r="CW1298" s="459"/>
      <c r="CX1298" s="459"/>
      <c r="CY1298" s="459"/>
      <c r="DD1298" s="251"/>
      <c r="DF1298" s="459"/>
      <c r="DG1298" s="459"/>
      <c r="DH1298" s="459"/>
      <c r="DM1298" s="251"/>
      <c r="DO1298" s="459"/>
      <c r="DP1298" s="459"/>
      <c r="DQ1298" s="459"/>
      <c r="DV1298" s="251"/>
      <c r="DX1298" s="459"/>
      <c r="DY1298" s="459"/>
      <c r="DZ1298" s="459"/>
      <c r="EE1298" s="251"/>
      <c r="EG1298" s="459"/>
      <c r="EH1298" s="459"/>
      <c r="EI1298" s="459"/>
      <c r="EN1298" s="251"/>
      <c r="EP1298" s="459"/>
      <c r="EQ1298" s="459"/>
      <c r="ER1298" s="459"/>
      <c r="EW1298" s="251"/>
      <c r="EY1298" s="459"/>
      <c r="EZ1298" s="459"/>
      <c r="FA1298" s="459"/>
      <c r="FF1298" s="251"/>
      <c r="FH1298" s="459"/>
      <c r="FI1298" s="459"/>
      <c r="FJ1298" s="459"/>
      <c r="FO1298" s="251"/>
      <c r="FQ1298" s="459"/>
      <c r="FR1298" s="459"/>
      <c r="FS1298" s="459"/>
      <c r="FX1298" s="251"/>
      <c r="FZ1298" s="459"/>
      <c r="GA1298" s="459"/>
      <c r="GB1298" s="459"/>
      <c r="GG1298" s="251"/>
      <c r="GI1298" s="459"/>
      <c r="GJ1298" s="459"/>
      <c r="GK1298" s="459"/>
      <c r="GP1298" s="251"/>
      <c r="GR1298" s="459"/>
      <c r="GS1298" s="459"/>
      <c r="GT1298" s="459"/>
      <c r="GY1298" s="251"/>
      <c r="HA1298" s="459"/>
      <c r="HB1298" s="459"/>
      <c r="HC1298" s="459"/>
      <c r="HH1298" s="251"/>
      <c r="HJ1298" s="459"/>
      <c r="HK1298" s="459"/>
      <c r="HL1298" s="459"/>
      <c r="HQ1298" s="459"/>
      <c r="HR1298" s="459"/>
      <c r="HS1298" s="459"/>
      <c r="HT1298" s="459"/>
      <c r="HU1298" s="459"/>
      <c r="HV1298" s="459"/>
      <c r="HW1298" s="459"/>
      <c r="HX1298" s="459"/>
      <c r="HY1298" s="459"/>
      <c r="HZ1298" s="459"/>
      <c r="IA1298" s="459"/>
      <c r="IB1298" s="459"/>
      <c r="IC1298" s="459"/>
      <c r="ID1298" s="459"/>
      <c r="IE1298" s="459"/>
      <c r="IF1298" s="459"/>
      <c r="IG1298" s="459"/>
      <c r="IH1298" s="459"/>
      <c r="II1298" s="459"/>
      <c r="IJ1298" s="459"/>
      <c r="IK1298" s="459"/>
      <c r="IL1298" s="459"/>
      <c r="IM1298" s="459"/>
      <c r="IN1298" s="459"/>
      <c r="IO1298" s="459"/>
      <c r="IP1298" s="459"/>
      <c r="IQ1298" s="459"/>
      <c r="IR1298" s="459"/>
      <c r="IS1298" s="459"/>
      <c r="IT1298" s="459"/>
      <c r="IU1298" s="459"/>
      <c r="IV1298" s="459"/>
      <c r="RS1298" s="252"/>
    </row>
    <row r="1299" spans="1:487" s="461" customFormat="1" ht="18">
      <c r="A1299" s="605" t="s">
        <v>2007</v>
      </c>
      <c r="B1299" s="488"/>
      <c r="C1299" s="488"/>
      <c r="D1299" s="461" t="s">
        <v>130</v>
      </c>
      <c r="E1299" s="461">
        <f t="shared" si="22"/>
        <v>17</v>
      </c>
      <c r="F1299" s="524">
        <f t="shared" si="23"/>
        <v>13</v>
      </c>
      <c r="G1299" s="509"/>
      <c r="H1299" s="509"/>
      <c r="I1299" s="509">
        <v>13</v>
      </c>
      <c r="J1299" s="509"/>
      <c r="K1299" s="509"/>
      <c r="L1299" s="459"/>
      <c r="M1299" s="459"/>
      <c r="N1299" s="459"/>
      <c r="R1299" s="251"/>
      <c r="T1299" s="459"/>
      <c r="U1299" s="459"/>
      <c r="V1299" s="459"/>
      <c r="AA1299" s="251"/>
      <c r="AC1299" s="459"/>
      <c r="AD1299" s="459"/>
      <c r="AE1299" s="459"/>
      <c r="AJ1299" s="251"/>
      <c r="AL1299" s="459"/>
      <c r="AM1299" s="459"/>
      <c r="AN1299" s="459"/>
      <c r="AS1299" s="251"/>
      <c r="AU1299" s="459"/>
      <c r="AV1299" s="459"/>
      <c r="AW1299" s="459"/>
      <c r="BB1299" s="251"/>
      <c r="BD1299" s="459"/>
      <c r="BE1299" s="459"/>
      <c r="BF1299" s="459"/>
      <c r="BK1299" s="251"/>
      <c r="BM1299" s="459"/>
      <c r="BN1299" s="459"/>
      <c r="BO1299" s="459"/>
      <c r="BT1299" s="251"/>
      <c r="BV1299" s="459"/>
      <c r="BW1299" s="459"/>
      <c r="BX1299" s="459"/>
      <c r="CC1299" s="251"/>
      <c r="CE1299" s="459"/>
      <c r="CF1299" s="459"/>
      <c r="CG1299" s="459"/>
      <c r="CL1299" s="251"/>
      <c r="CN1299" s="459"/>
      <c r="CO1299" s="459"/>
      <c r="CP1299" s="459"/>
      <c r="CU1299" s="251"/>
      <c r="CW1299" s="459"/>
      <c r="CX1299" s="459"/>
      <c r="CY1299" s="459"/>
      <c r="DD1299" s="251"/>
      <c r="DF1299" s="459"/>
      <c r="DG1299" s="459"/>
      <c r="DH1299" s="459"/>
      <c r="DM1299" s="251"/>
      <c r="DO1299" s="459"/>
      <c r="DP1299" s="459"/>
      <c r="DQ1299" s="459"/>
      <c r="DV1299" s="251"/>
      <c r="DX1299" s="459"/>
      <c r="DY1299" s="459"/>
      <c r="DZ1299" s="459"/>
      <c r="EE1299" s="251"/>
      <c r="EG1299" s="459"/>
      <c r="EH1299" s="459"/>
      <c r="EI1299" s="459"/>
      <c r="EN1299" s="251"/>
      <c r="EP1299" s="459"/>
      <c r="EQ1299" s="459"/>
      <c r="ER1299" s="459"/>
      <c r="EW1299" s="251"/>
      <c r="EY1299" s="459"/>
      <c r="EZ1299" s="459"/>
      <c r="FA1299" s="459"/>
      <c r="FF1299" s="251"/>
      <c r="FH1299" s="459"/>
      <c r="FI1299" s="459"/>
      <c r="FJ1299" s="459"/>
      <c r="FO1299" s="251"/>
      <c r="FQ1299" s="459"/>
      <c r="FR1299" s="459"/>
      <c r="FS1299" s="459"/>
      <c r="FX1299" s="251"/>
      <c r="FZ1299" s="459"/>
      <c r="GA1299" s="459"/>
      <c r="GB1299" s="459"/>
      <c r="GG1299" s="251"/>
      <c r="GI1299" s="459"/>
      <c r="GJ1299" s="459"/>
      <c r="GK1299" s="459"/>
      <c r="GP1299" s="251"/>
      <c r="GR1299" s="459"/>
      <c r="GS1299" s="459"/>
      <c r="GT1299" s="459"/>
      <c r="GY1299" s="251"/>
      <c r="HA1299" s="459"/>
      <c r="HB1299" s="459"/>
      <c r="HC1299" s="459"/>
      <c r="HH1299" s="251"/>
      <c r="HJ1299" s="459"/>
      <c r="HK1299" s="459"/>
      <c r="HL1299" s="459"/>
      <c r="HQ1299" s="459"/>
      <c r="HR1299" s="459"/>
      <c r="HS1299" s="459"/>
      <c r="HT1299" s="459"/>
      <c r="HU1299" s="459"/>
      <c r="HV1299" s="459"/>
      <c r="HW1299" s="459"/>
      <c r="HX1299" s="459"/>
      <c r="HY1299" s="459"/>
      <c r="HZ1299" s="459"/>
      <c r="IA1299" s="459"/>
      <c r="IB1299" s="459"/>
      <c r="IC1299" s="459"/>
      <c r="ID1299" s="459"/>
      <c r="IE1299" s="459"/>
      <c r="IF1299" s="459"/>
      <c r="IG1299" s="459"/>
      <c r="IH1299" s="459"/>
      <c r="II1299" s="459"/>
      <c r="IJ1299" s="459"/>
      <c r="IK1299" s="459"/>
      <c r="IL1299" s="459"/>
      <c r="IM1299" s="459"/>
      <c r="IN1299" s="459"/>
      <c r="IO1299" s="459"/>
      <c r="IP1299" s="459"/>
      <c r="IQ1299" s="459"/>
      <c r="IR1299" s="459"/>
      <c r="IS1299" s="459"/>
      <c r="IT1299" s="459"/>
      <c r="IU1299" s="459"/>
      <c r="IV1299" s="459"/>
      <c r="RS1299" s="252"/>
    </row>
    <row r="1300" spans="1:487" s="461" customFormat="1" ht="18">
      <c r="A1300" s="605" t="s">
        <v>955</v>
      </c>
      <c r="B1300" s="488"/>
      <c r="C1300" s="488"/>
      <c r="D1300" s="461" t="s">
        <v>132</v>
      </c>
      <c r="E1300" s="461">
        <f t="shared" si="22"/>
        <v>2</v>
      </c>
      <c r="F1300" s="524">
        <f t="shared" si="23"/>
        <v>0</v>
      </c>
      <c r="G1300" s="502"/>
      <c r="H1300" s="502"/>
      <c r="I1300" s="473"/>
      <c r="J1300" s="473"/>
      <c r="K1300" s="473"/>
      <c r="M1300" s="459"/>
      <c r="N1300" s="459"/>
      <c r="R1300" s="251"/>
      <c r="T1300" s="459"/>
      <c r="U1300" s="459"/>
      <c r="V1300" s="459"/>
      <c r="AA1300" s="251"/>
      <c r="AC1300" s="459"/>
      <c r="AD1300" s="459"/>
      <c r="AE1300" s="459"/>
      <c r="AJ1300" s="251"/>
      <c r="AL1300" s="459"/>
      <c r="AM1300" s="459"/>
      <c r="AN1300" s="459"/>
      <c r="AS1300" s="251"/>
      <c r="AU1300" s="459"/>
      <c r="AV1300" s="459"/>
      <c r="AW1300" s="459"/>
      <c r="BB1300" s="251"/>
      <c r="BD1300" s="459"/>
      <c r="BE1300" s="459"/>
      <c r="BF1300" s="459"/>
      <c r="BK1300" s="251"/>
      <c r="BM1300" s="459"/>
      <c r="BN1300" s="459"/>
      <c r="BO1300" s="459"/>
      <c r="BT1300" s="251"/>
      <c r="BV1300" s="459"/>
      <c r="BW1300" s="459"/>
      <c r="BX1300" s="459"/>
      <c r="CC1300" s="251"/>
      <c r="CE1300" s="459"/>
      <c r="CF1300" s="459"/>
      <c r="CG1300" s="459"/>
      <c r="CL1300" s="251"/>
      <c r="CN1300" s="459"/>
      <c r="CO1300" s="459"/>
      <c r="CP1300" s="459"/>
      <c r="CU1300" s="251"/>
      <c r="CW1300" s="459"/>
      <c r="CX1300" s="459"/>
      <c r="CY1300" s="459"/>
      <c r="DD1300" s="251"/>
      <c r="DF1300" s="459"/>
      <c r="DG1300" s="459"/>
      <c r="DH1300" s="459"/>
      <c r="DM1300" s="251"/>
      <c r="DO1300" s="459"/>
      <c r="DP1300" s="459"/>
      <c r="DQ1300" s="459"/>
      <c r="DV1300" s="251"/>
      <c r="DX1300" s="459"/>
      <c r="DY1300" s="459"/>
      <c r="DZ1300" s="459"/>
      <c r="EE1300" s="251"/>
      <c r="EG1300" s="459"/>
      <c r="EH1300" s="459"/>
      <c r="EI1300" s="459"/>
      <c r="EN1300" s="251"/>
      <c r="EP1300" s="459"/>
      <c r="EQ1300" s="459"/>
      <c r="ER1300" s="459"/>
      <c r="EW1300" s="251"/>
      <c r="EY1300" s="459"/>
      <c r="EZ1300" s="459"/>
      <c r="FA1300" s="459"/>
      <c r="FF1300" s="251"/>
      <c r="FH1300" s="459"/>
      <c r="FI1300" s="459"/>
      <c r="FJ1300" s="459"/>
      <c r="FO1300" s="251"/>
      <c r="FQ1300" s="459"/>
      <c r="FR1300" s="459"/>
      <c r="FS1300" s="459"/>
      <c r="FX1300" s="251"/>
      <c r="FZ1300" s="459"/>
      <c r="GA1300" s="459"/>
      <c r="GB1300" s="459"/>
      <c r="GG1300" s="251"/>
      <c r="GI1300" s="459"/>
      <c r="GJ1300" s="459"/>
      <c r="GK1300" s="459"/>
      <c r="GP1300" s="251"/>
      <c r="GR1300" s="459"/>
      <c r="GS1300" s="459"/>
      <c r="GT1300" s="459"/>
      <c r="GY1300" s="251"/>
      <c r="HA1300" s="459"/>
      <c r="HB1300" s="459"/>
      <c r="HC1300" s="459"/>
      <c r="HH1300" s="251"/>
      <c r="HJ1300" s="459"/>
      <c r="HK1300" s="459"/>
      <c r="HL1300" s="459"/>
      <c r="HQ1300" s="459"/>
      <c r="HR1300" s="459"/>
      <c r="HS1300" s="459"/>
      <c r="HT1300" s="459"/>
      <c r="HU1300" s="459"/>
      <c r="HV1300" s="459"/>
      <c r="HW1300" s="459"/>
      <c r="HX1300" s="459"/>
      <c r="HY1300" s="459"/>
      <c r="HZ1300" s="459"/>
      <c r="IA1300" s="459"/>
      <c r="IB1300" s="459"/>
      <c r="IC1300" s="459"/>
      <c r="ID1300" s="459"/>
      <c r="IE1300" s="459"/>
      <c r="IF1300" s="459"/>
      <c r="IG1300" s="459"/>
      <c r="IH1300" s="459"/>
      <c r="II1300" s="459"/>
      <c r="IJ1300" s="459"/>
      <c r="IK1300" s="459"/>
      <c r="IL1300" s="459"/>
      <c r="IM1300" s="459"/>
      <c r="IN1300" s="459"/>
      <c r="IO1300" s="459"/>
      <c r="IP1300" s="459"/>
      <c r="IQ1300" s="459"/>
      <c r="IR1300" s="459"/>
      <c r="IS1300" s="459"/>
      <c r="IT1300" s="459"/>
      <c r="IU1300" s="459"/>
      <c r="IV1300" s="459"/>
      <c r="RS1300" s="252"/>
    </row>
    <row r="1301" spans="1:487" s="461" customFormat="1" ht="18">
      <c r="A1301" s="605" t="s">
        <v>906</v>
      </c>
      <c r="B1301" s="488"/>
      <c r="C1301" s="488"/>
      <c r="D1301" s="461" t="s">
        <v>131</v>
      </c>
      <c r="E1301" s="461">
        <f t="shared" si="22"/>
        <v>0</v>
      </c>
      <c r="F1301" s="524">
        <f t="shared" si="23"/>
        <v>0</v>
      </c>
      <c r="G1301" s="473"/>
      <c r="H1301" s="473"/>
      <c r="I1301" s="473"/>
      <c r="J1301" s="473"/>
      <c r="K1301" s="473"/>
      <c r="M1301" s="459"/>
      <c r="N1301" s="459"/>
      <c r="R1301" s="251"/>
      <c r="T1301" s="459"/>
      <c r="U1301" s="459"/>
      <c r="V1301" s="459"/>
      <c r="AA1301" s="251"/>
      <c r="AC1301" s="459"/>
      <c r="AD1301" s="459"/>
      <c r="AE1301" s="459"/>
      <c r="AJ1301" s="251"/>
      <c r="AL1301" s="459"/>
      <c r="AM1301" s="459"/>
      <c r="AN1301" s="459"/>
      <c r="AS1301" s="251"/>
      <c r="AU1301" s="459"/>
      <c r="AV1301" s="459"/>
      <c r="AW1301" s="459"/>
      <c r="BB1301" s="251"/>
      <c r="BD1301" s="459"/>
      <c r="BE1301" s="459"/>
      <c r="BF1301" s="459"/>
      <c r="BK1301" s="251"/>
      <c r="BM1301" s="459"/>
      <c r="BN1301" s="459"/>
      <c r="BO1301" s="459"/>
      <c r="BT1301" s="251"/>
      <c r="BV1301" s="459"/>
      <c r="BW1301" s="459"/>
      <c r="BX1301" s="459"/>
      <c r="CC1301" s="251"/>
      <c r="CE1301" s="459"/>
      <c r="CF1301" s="459"/>
      <c r="CG1301" s="459"/>
      <c r="CL1301" s="251"/>
      <c r="CN1301" s="459"/>
      <c r="CO1301" s="459"/>
      <c r="CP1301" s="459"/>
      <c r="CU1301" s="251"/>
      <c r="CW1301" s="459"/>
      <c r="CX1301" s="459"/>
      <c r="CY1301" s="459"/>
      <c r="DD1301" s="251"/>
      <c r="DF1301" s="459"/>
      <c r="DG1301" s="459"/>
      <c r="DH1301" s="459"/>
      <c r="DM1301" s="251"/>
      <c r="DO1301" s="459"/>
      <c r="DP1301" s="459"/>
      <c r="DQ1301" s="459"/>
      <c r="DV1301" s="251"/>
      <c r="DX1301" s="459"/>
      <c r="DY1301" s="459"/>
      <c r="DZ1301" s="459"/>
      <c r="EE1301" s="251"/>
      <c r="EG1301" s="459"/>
      <c r="EH1301" s="459"/>
      <c r="EI1301" s="459"/>
      <c r="EN1301" s="251"/>
      <c r="EP1301" s="459"/>
      <c r="EQ1301" s="459"/>
      <c r="ER1301" s="459"/>
      <c r="EW1301" s="251"/>
      <c r="EY1301" s="459"/>
      <c r="EZ1301" s="459"/>
      <c r="FA1301" s="459"/>
      <c r="FF1301" s="251"/>
      <c r="FH1301" s="459"/>
      <c r="FI1301" s="459"/>
      <c r="FJ1301" s="459"/>
      <c r="FO1301" s="251"/>
      <c r="FQ1301" s="459"/>
      <c r="FR1301" s="459"/>
      <c r="FS1301" s="459"/>
      <c r="FX1301" s="251"/>
      <c r="FZ1301" s="459"/>
      <c r="GA1301" s="459"/>
      <c r="GB1301" s="459"/>
      <c r="GG1301" s="251"/>
      <c r="GI1301" s="459"/>
      <c r="GJ1301" s="459"/>
      <c r="GK1301" s="459"/>
      <c r="GP1301" s="251"/>
      <c r="GR1301" s="459"/>
      <c r="GS1301" s="459"/>
      <c r="GT1301" s="459"/>
      <c r="GY1301" s="251"/>
      <c r="HA1301" s="459"/>
      <c r="HB1301" s="459"/>
      <c r="HC1301" s="459"/>
      <c r="HH1301" s="251"/>
      <c r="HJ1301" s="459"/>
      <c r="HK1301" s="459"/>
      <c r="HL1301" s="459"/>
      <c r="HQ1301" s="459"/>
      <c r="HR1301" s="459"/>
      <c r="HS1301" s="459"/>
      <c r="HT1301" s="459"/>
      <c r="HU1301" s="459"/>
      <c r="HV1301" s="459"/>
      <c r="HW1301" s="459"/>
      <c r="HX1301" s="459"/>
      <c r="HY1301" s="459"/>
      <c r="HZ1301" s="459"/>
      <c r="IA1301" s="459"/>
      <c r="IB1301" s="459"/>
      <c r="IC1301" s="459"/>
      <c r="ID1301" s="459"/>
      <c r="IE1301" s="459"/>
      <c r="IF1301" s="459"/>
      <c r="IG1301" s="459"/>
      <c r="IH1301" s="459"/>
      <c r="II1301" s="459"/>
      <c r="IJ1301" s="459"/>
      <c r="IK1301" s="459"/>
      <c r="IL1301" s="459"/>
      <c r="IM1301" s="459"/>
      <c r="IN1301" s="459"/>
      <c r="IO1301" s="459"/>
      <c r="IP1301" s="459"/>
      <c r="IQ1301" s="459"/>
      <c r="IR1301" s="459"/>
      <c r="IS1301" s="459"/>
      <c r="IT1301" s="459"/>
      <c r="IU1301" s="459"/>
      <c r="IV1301" s="459"/>
      <c r="RS1301" s="252"/>
    </row>
    <row r="1302" spans="1:487" s="461" customFormat="1" ht="18">
      <c r="A1302" s="605" t="s">
        <v>1360</v>
      </c>
      <c r="B1302" s="459"/>
      <c r="C1302" s="488"/>
      <c r="D1302" s="606" t="s">
        <v>129</v>
      </c>
      <c r="E1302" s="461">
        <f t="shared" si="22"/>
        <v>2</v>
      </c>
      <c r="F1302" s="524">
        <f t="shared" si="23"/>
        <v>0</v>
      </c>
      <c r="G1302" s="502"/>
      <c r="H1302" s="502"/>
      <c r="I1302" s="473"/>
      <c r="J1302" s="473"/>
      <c r="K1302" s="473"/>
      <c r="N1302" s="459"/>
      <c r="R1302" s="251"/>
      <c r="T1302" s="459"/>
      <c r="U1302" s="459"/>
      <c r="V1302" s="459"/>
      <c r="AA1302" s="251"/>
      <c r="AC1302" s="459"/>
      <c r="AD1302" s="459"/>
      <c r="AE1302" s="459"/>
      <c r="AJ1302" s="251"/>
      <c r="AL1302" s="459"/>
      <c r="AM1302" s="459"/>
      <c r="AN1302" s="459"/>
      <c r="AS1302" s="251"/>
      <c r="AU1302" s="459"/>
      <c r="AV1302" s="459"/>
      <c r="AW1302" s="459"/>
      <c r="BB1302" s="251"/>
      <c r="BD1302" s="459"/>
      <c r="BE1302" s="459"/>
      <c r="BF1302" s="459"/>
      <c r="BK1302" s="251"/>
      <c r="BM1302" s="459"/>
      <c r="BN1302" s="459"/>
      <c r="BO1302" s="459"/>
      <c r="BT1302" s="251"/>
      <c r="BV1302" s="459"/>
      <c r="BW1302" s="459"/>
      <c r="BX1302" s="459"/>
      <c r="CC1302" s="251"/>
      <c r="CE1302" s="459"/>
      <c r="CF1302" s="459"/>
      <c r="CG1302" s="459"/>
      <c r="CL1302" s="251"/>
      <c r="CN1302" s="459"/>
      <c r="CO1302" s="459"/>
      <c r="CP1302" s="459"/>
      <c r="CU1302" s="251"/>
      <c r="CW1302" s="459"/>
      <c r="CX1302" s="459"/>
      <c r="CY1302" s="459"/>
      <c r="DD1302" s="251"/>
      <c r="DF1302" s="459"/>
      <c r="DG1302" s="459"/>
      <c r="DH1302" s="459"/>
      <c r="DM1302" s="251"/>
      <c r="DO1302" s="459"/>
      <c r="DP1302" s="459"/>
      <c r="DQ1302" s="459"/>
      <c r="DV1302" s="251"/>
      <c r="DX1302" s="459"/>
      <c r="DY1302" s="459"/>
      <c r="DZ1302" s="459"/>
      <c r="EE1302" s="251"/>
      <c r="EG1302" s="459"/>
      <c r="EH1302" s="459"/>
      <c r="EI1302" s="459"/>
      <c r="EN1302" s="251"/>
      <c r="EP1302" s="459"/>
      <c r="EQ1302" s="459"/>
      <c r="ER1302" s="459"/>
      <c r="EW1302" s="251"/>
      <c r="EY1302" s="459"/>
      <c r="EZ1302" s="459"/>
      <c r="FA1302" s="459"/>
      <c r="FF1302" s="251"/>
      <c r="FH1302" s="459"/>
      <c r="FI1302" s="459"/>
      <c r="FJ1302" s="459"/>
      <c r="FO1302" s="251"/>
      <c r="FQ1302" s="459"/>
      <c r="FR1302" s="459"/>
      <c r="FS1302" s="459"/>
      <c r="FX1302" s="251"/>
      <c r="FZ1302" s="459"/>
      <c r="GA1302" s="459"/>
      <c r="GB1302" s="459"/>
      <c r="GG1302" s="251"/>
      <c r="GI1302" s="459"/>
      <c r="GJ1302" s="459"/>
      <c r="GK1302" s="459"/>
      <c r="GP1302" s="251"/>
      <c r="GR1302" s="459"/>
      <c r="GS1302" s="459"/>
      <c r="GT1302" s="459"/>
      <c r="GY1302" s="251"/>
      <c r="HA1302" s="459"/>
      <c r="HB1302" s="459"/>
      <c r="HC1302" s="459"/>
      <c r="HH1302" s="251"/>
      <c r="HJ1302" s="459"/>
      <c r="HK1302" s="459"/>
      <c r="HL1302" s="459"/>
      <c r="HQ1302" s="459"/>
      <c r="HR1302" s="459"/>
      <c r="HS1302" s="459"/>
      <c r="HT1302" s="459"/>
      <c r="HU1302" s="459"/>
      <c r="HV1302" s="459"/>
      <c r="HW1302" s="459"/>
      <c r="HX1302" s="459"/>
      <c r="HY1302" s="459"/>
      <c r="HZ1302" s="459"/>
      <c r="IA1302" s="459"/>
      <c r="IB1302" s="459"/>
      <c r="IC1302" s="459"/>
      <c r="ID1302" s="459"/>
      <c r="IE1302" s="459"/>
      <c r="IF1302" s="459"/>
      <c r="IG1302" s="459"/>
      <c r="IH1302" s="459"/>
      <c r="II1302" s="459"/>
      <c r="IJ1302" s="459"/>
      <c r="IK1302" s="459"/>
      <c r="IL1302" s="459"/>
      <c r="IM1302" s="459"/>
      <c r="IN1302" s="459"/>
      <c r="IO1302" s="459"/>
      <c r="IP1302" s="459"/>
      <c r="IQ1302" s="459"/>
      <c r="IR1302" s="459"/>
      <c r="IS1302" s="459"/>
      <c r="IT1302" s="459"/>
      <c r="IU1302" s="459"/>
      <c r="IV1302" s="459"/>
      <c r="RS1302" s="252"/>
    </row>
    <row r="1303" spans="1:487" s="461" customFormat="1" ht="18">
      <c r="A1303" s="605" t="s">
        <v>1318</v>
      </c>
      <c r="B1303" s="459"/>
      <c r="C1303" s="488"/>
      <c r="D1303" s="606" t="s">
        <v>129</v>
      </c>
      <c r="E1303" s="461">
        <f t="shared" si="22"/>
        <v>0</v>
      </c>
      <c r="F1303" s="524">
        <f t="shared" si="23"/>
        <v>0</v>
      </c>
      <c r="G1303" s="502"/>
      <c r="H1303" s="502"/>
      <c r="I1303" s="473"/>
      <c r="J1303" s="473"/>
      <c r="K1303" s="473"/>
      <c r="L1303" s="459"/>
      <c r="M1303" s="459"/>
      <c r="N1303" s="459"/>
      <c r="R1303" s="251"/>
      <c r="T1303" s="459"/>
      <c r="U1303" s="459"/>
      <c r="V1303" s="459"/>
      <c r="AA1303" s="251"/>
      <c r="AC1303" s="459"/>
      <c r="AD1303" s="459"/>
      <c r="AE1303" s="459"/>
      <c r="AJ1303" s="251"/>
      <c r="AL1303" s="459"/>
      <c r="AM1303" s="459"/>
      <c r="AN1303" s="459"/>
      <c r="AS1303" s="251"/>
      <c r="AU1303" s="459"/>
      <c r="AV1303" s="459"/>
      <c r="AW1303" s="459"/>
      <c r="BB1303" s="251"/>
      <c r="BD1303" s="459"/>
      <c r="BE1303" s="459"/>
      <c r="BF1303" s="459"/>
      <c r="BK1303" s="251"/>
      <c r="BM1303" s="459"/>
      <c r="BN1303" s="459"/>
      <c r="BO1303" s="459"/>
      <c r="BT1303" s="251"/>
      <c r="BV1303" s="459"/>
      <c r="BW1303" s="459"/>
      <c r="BX1303" s="459"/>
      <c r="CC1303" s="251"/>
      <c r="CE1303" s="459"/>
      <c r="CF1303" s="459"/>
      <c r="CG1303" s="459"/>
      <c r="CL1303" s="251"/>
      <c r="CN1303" s="459"/>
      <c r="CO1303" s="459"/>
      <c r="CP1303" s="459"/>
      <c r="CU1303" s="251"/>
      <c r="CW1303" s="459"/>
      <c r="CX1303" s="459"/>
      <c r="CY1303" s="459"/>
      <c r="DD1303" s="251"/>
      <c r="DF1303" s="459"/>
      <c r="DG1303" s="459"/>
      <c r="DH1303" s="459"/>
      <c r="DM1303" s="251"/>
      <c r="DO1303" s="459"/>
      <c r="DP1303" s="459"/>
      <c r="DQ1303" s="459"/>
      <c r="DV1303" s="251"/>
      <c r="DX1303" s="459"/>
      <c r="DY1303" s="459"/>
      <c r="DZ1303" s="459"/>
      <c r="EE1303" s="251"/>
      <c r="EG1303" s="459"/>
      <c r="EH1303" s="459"/>
      <c r="EI1303" s="459"/>
      <c r="EN1303" s="251"/>
      <c r="EP1303" s="459"/>
      <c r="EQ1303" s="459"/>
      <c r="ER1303" s="459"/>
      <c r="EW1303" s="251"/>
      <c r="EY1303" s="459"/>
      <c r="EZ1303" s="459"/>
      <c r="FA1303" s="459"/>
      <c r="FF1303" s="251"/>
      <c r="FH1303" s="459"/>
      <c r="FI1303" s="459"/>
      <c r="FJ1303" s="459"/>
      <c r="FO1303" s="251"/>
      <c r="FQ1303" s="459"/>
      <c r="FR1303" s="459"/>
      <c r="FS1303" s="459"/>
      <c r="FX1303" s="251"/>
      <c r="FZ1303" s="459"/>
      <c r="GA1303" s="459"/>
      <c r="GB1303" s="459"/>
      <c r="GG1303" s="251"/>
      <c r="GI1303" s="459"/>
      <c r="GJ1303" s="459"/>
      <c r="GK1303" s="459"/>
      <c r="GP1303" s="251"/>
      <c r="GR1303" s="459"/>
      <c r="GS1303" s="459"/>
      <c r="GT1303" s="459"/>
      <c r="GY1303" s="251"/>
      <c r="HA1303" s="459"/>
      <c r="HB1303" s="459"/>
      <c r="HC1303" s="459"/>
      <c r="HH1303" s="251"/>
      <c r="HJ1303" s="459"/>
      <c r="HK1303" s="459"/>
      <c r="HL1303" s="459"/>
      <c r="HQ1303" s="459"/>
      <c r="HR1303" s="459"/>
      <c r="HS1303" s="459"/>
      <c r="HT1303" s="459"/>
      <c r="HU1303" s="459"/>
      <c r="HV1303" s="459"/>
      <c r="HW1303" s="459"/>
      <c r="HX1303" s="459"/>
      <c r="HY1303" s="459"/>
      <c r="HZ1303" s="459"/>
      <c r="IA1303" s="459"/>
      <c r="IB1303" s="459"/>
      <c r="IC1303" s="459"/>
      <c r="ID1303" s="459"/>
      <c r="IE1303" s="459"/>
      <c r="IF1303" s="459"/>
      <c r="IG1303" s="459"/>
      <c r="IH1303" s="459"/>
      <c r="II1303" s="459"/>
      <c r="IJ1303" s="459"/>
      <c r="IK1303" s="459"/>
      <c r="IL1303" s="459"/>
      <c r="IM1303" s="459"/>
      <c r="IN1303" s="459"/>
      <c r="IO1303" s="459"/>
      <c r="IP1303" s="459"/>
      <c r="IQ1303" s="459"/>
      <c r="IR1303" s="459"/>
      <c r="IS1303" s="459"/>
      <c r="IT1303" s="459"/>
      <c r="IU1303" s="459"/>
      <c r="IV1303" s="459"/>
      <c r="RS1303" s="252"/>
    </row>
    <row r="1304" spans="1:487" s="461" customFormat="1" ht="18">
      <c r="A1304" s="605" t="s">
        <v>1461</v>
      </c>
      <c r="B1304" s="488"/>
      <c r="C1304" s="488"/>
      <c r="D1304" s="461" t="s">
        <v>132</v>
      </c>
      <c r="E1304" s="461">
        <f t="shared" si="22"/>
        <v>0</v>
      </c>
      <c r="F1304" s="524">
        <f t="shared" si="23"/>
        <v>0</v>
      </c>
      <c r="G1304" s="473"/>
      <c r="H1304" s="473"/>
      <c r="I1304" s="473"/>
      <c r="J1304" s="473"/>
      <c r="K1304" s="473"/>
      <c r="M1304" s="459"/>
      <c r="N1304" s="459"/>
      <c r="R1304" s="251"/>
      <c r="T1304" s="459"/>
      <c r="U1304" s="459"/>
      <c r="V1304" s="459"/>
      <c r="AA1304" s="251"/>
      <c r="AC1304" s="459"/>
      <c r="AD1304" s="459"/>
      <c r="AE1304" s="459"/>
      <c r="AJ1304" s="251"/>
      <c r="AL1304" s="459"/>
      <c r="AM1304" s="459"/>
      <c r="AN1304" s="459"/>
      <c r="AS1304" s="251"/>
      <c r="AU1304" s="459"/>
      <c r="AV1304" s="459"/>
      <c r="AW1304" s="459"/>
      <c r="BB1304" s="251"/>
      <c r="BD1304" s="459"/>
      <c r="BE1304" s="459"/>
      <c r="BF1304" s="459"/>
      <c r="BK1304" s="251"/>
      <c r="BM1304" s="459"/>
      <c r="BN1304" s="459"/>
      <c r="BO1304" s="459"/>
      <c r="BT1304" s="251"/>
      <c r="BV1304" s="459"/>
      <c r="BW1304" s="459"/>
      <c r="BX1304" s="459"/>
      <c r="CC1304" s="251"/>
      <c r="CE1304" s="459"/>
      <c r="CF1304" s="459"/>
      <c r="CG1304" s="459"/>
      <c r="CL1304" s="251"/>
      <c r="CN1304" s="459"/>
      <c r="CO1304" s="459"/>
      <c r="CP1304" s="459"/>
      <c r="CU1304" s="251"/>
      <c r="CW1304" s="459"/>
      <c r="CX1304" s="459"/>
      <c r="CY1304" s="459"/>
      <c r="DD1304" s="251"/>
      <c r="DF1304" s="459"/>
      <c r="DG1304" s="459"/>
      <c r="DH1304" s="459"/>
      <c r="DM1304" s="251"/>
      <c r="DO1304" s="459"/>
      <c r="DP1304" s="459"/>
      <c r="DQ1304" s="459"/>
      <c r="DV1304" s="251"/>
      <c r="DX1304" s="459"/>
      <c r="DY1304" s="459"/>
      <c r="DZ1304" s="459"/>
      <c r="EE1304" s="251"/>
      <c r="EG1304" s="459"/>
      <c r="EH1304" s="459"/>
      <c r="EI1304" s="459"/>
      <c r="EN1304" s="251"/>
      <c r="EP1304" s="459"/>
      <c r="EQ1304" s="459"/>
      <c r="ER1304" s="459"/>
      <c r="EW1304" s="251"/>
      <c r="EY1304" s="459"/>
      <c r="EZ1304" s="459"/>
      <c r="FA1304" s="459"/>
      <c r="FF1304" s="251"/>
      <c r="FH1304" s="459"/>
      <c r="FI1304" s="459"/>
      <c r="FJ1304" s="459"/>
      <c r="FO1304" s="251"/>
      <c r="FQ1304" s="459"/>
      <c r="FR1304" s="459"/>
      <c r="FS1304" s="459"/>
      <c r="FX1304" s="251"/>
      <c r="FZ1304" s="459"/>
      <c r="GA1304" s="459"/>
      <c r="GB1304" s="459"/>
      <c r="GG1304" s="251"/>
      <c r="GI1304" s="459"/>
      <c r="GJ1304" s="459"/>
      <c r="GK1304" s="459"/>
      <c r="GP1304" s="251"/>
      <c r="GR1304" s="459"/>
      <c r="GS1304" s="459"/>
      <c r="GT1304" s="459"/>
      <c r="GY1304" s="251"/>
      <c r="HA1304" s="459"/>
      <c r="HB1304" s="459"/>
      <c r="HC1304" s="459"/>
      <c r="HH1304" s="251"/>
      <c r="HJ1304" s="459"/>
      <c r="HK1304" s="459"/>
      <c r="HL1304" s="459"/>
      <c r="HQ1304" s="459"/>
      <c r="HR1304" s="459"/>
      <c r="HS1304" s="459"/>
      <c r="HT1304" s="459"/>
      <c r="HU1304" s="459"/>
      <c r="HV1304" s="459"/>
      <c r="HW1304" s="459"/>
      <c r="HX1304" s="459"/>
      <c r="HY1304" s="459"/>
      <c r="HZ1304" s="459"/>
      <c r="IA1304" s="459"/>
      <c r="IB1304" s="459"/>
      <c r="IC1304" s="459"/>
      <c r="ID1304" s="459"/>
      <c r="IE1304" s="459"/>
      <c r="IF1304" s="459"/>
      <c r="IG1304" s="459"/>
      <c r="IH1304" s="459"/>
      <c r="II1304" s="459"/>
      <c r="IJ1304" s="459"/>
      <c r="IK1304" s="459"/>
      <c r="IL1304" s="459"/>
      <c r="IM1304" s="459"/>
      <c r="IN1304" s="459"/>
      <c r="IO1304" s="459"/>
      <c r="IP1304" s="459"/>
      <c r="IQ1304" s="459"/>
      <c r="IR1304" s="459"/>
      <c r="IS1304" s="459"/>
      <c r="IT1304" s="459"/>
      <c r="IU1304" s="459"/>
      <c r="IV1304" s="459"/>
      <c r="RS1304" s="252"/>
    </row>
    <row r="1305" spans="1:487" s="461" customFormat="1" ht="18">
      <c r="A1305" s="605" t="s">
        <v>1108</v>
      </c>
      <c r="B1305" s="488"/>
      <c r="C1305" s="488"/>
      <c r="D1305" s="461" t="s">
        <v>130</v>
      </c>
      <c r="E1305" s="461">
        <f t="shared" si="22"/>
        <v>2</v>
      </c>
      <c r="F1305" s="524">
        <f t="shared" si="23"/>
        <v>1</v>
      </c>
      <c r="G1305" s="509"/>
      <c r="H1305" s="509"/>
      <c r="I1305" s="509"/>
      <c r="J1305" s="509">
        <v>1</v>
      </c>
      <c r="K1305" s="509"/>
      <c r="L1305" s="459"/>
      <c r="M1305" s="459"/>
      <c r="N1305" s="459"/>
      <c r="R1305" s="251"/>
      <c r="T1305" s="459"/>
      <c r="U1305" s="459"/>
      <c r="V1305" s="459"/>
      <c r="AA1305" s="251"/>
      <c r="AC1305" s="459"/>
      <c r="AD1305" s="459"/>
      <c r="AE1305" s="459"/>
      <c r="AJ1305" s="251"/>
      <c r="AL1305" s="459"/>
      <c r="AM1305" s="459"/>
      <c r="AN1305" s="459"/>
      <c r="AS1305" s="251"/>
      <c r="AU1305" s="459"/>
      <c r="AV1305" s="459"/>
      <c r="AW1305" s="459"/>
      <c r="BB1305" s="251"/>
      <c r="BD1305" s="459"/>
      <c r="BE1305" s="459"/>
      <c r="BF1305" s="459"/>
      <c r="BK1305" s="251"/>
      <c r="BM1305" s="459"/>
      <c r="BN1305" s="459"/>
      <c r="BO1305" s="459"/>
      <c r="BT1305" s="251"/>
      <c r="BV1305" s="459"/>
      <c r="BW1305" s="459"/>
      <c r="BX1305" s="459"/>
      <c r="CC1305" s="251"/>
      <c r="CE1305" s="459"/>
      <c r="CF1305" s="459"/>
      <c r="CG1305" s="459"/>
      <c r="CL1305" s="251"/>
      <c r="CN1305" s="459"/>
      <c r="CO1305" s="459"/>
      <c r="CP1305" s="459"/>
      <c r="CU1305" s="251"/>
      <c r="CW1305" s="459"/>
      <c r="CX1305" s="459"/>
      <c r="CY1305" s="459"/>
      <c r="DD1305" s="251"/>
      <c r="DF1305" s="459"/>
      <c r="DG1305" s="459"/>
      <c r="DH1305" s="459"/>
      <c r="DM1305" s="251"/>
      <c r="DO1305" s="459"/>
      <c r="DP1305" s="459"/>
      <c r="DQ1305" s="459"/>
      <c r="DV1305" s="251"/>
      <c r="DX1305" s="459"/>
      <c r="DY1305" s="459"/>
      <c r="DZ1305" s="459"/>
      <c r="EE1305" s="251"/>
      <c r="EG1305" s="459"/>
      <c r="EH1305" s="459"/>
      <c r="EI1305" s="459"/>
      <c r="EN1305" s="251"/>
      <c r="EP1305" s="459"/>
      <c r="EQ1305" s="459"/>
      <c r="ER1305" s="459"/>
      <c r="EW1305" s="251"/>
      <c r="EY1305" s="459"/>
      <c r="EZ1305" s="459"/>
      <c r="FA1305" s="459"/>
      <c r="FF1305" s="251"/>
      <c r="FH1305" s="459"/>
      <c r="FI1305" s="459"/>
      <c r="FJ1305" s="459"/>
      <c r="FO1305" s="251"/>
      <c r="FQ1305" s="459"/>
      <c r="FR1305" s="459"/>
      <c r="FS1305" s="459"/>
      <c r="FX1305" s="251"/>
      <c r="FZ1305" s="459"/>
      <c r="GA1305" s="459"/>
      <c r="GB1305" s="459"/>
      <c r="GG1305" s="251"/>
      <c r="GI1305" s="459"/>
      <c r="GJ1305" s="459"/>
      <c r="GK1305" s="459"/>
      <c r="GP1305" s="251"/>
      <c r="GR1305" s="459"/>
      <c r="GS1305" s="459"/>
      <c r="GT1305" s="459"/>
      <c r="GY1305" s="251"/>
      <c r="HA1305" s="459"/>
      <c r="HB1305" s="459"/>
      <c r="HC1305" s="459"/>
      <c r="HH1305" s="251"/>
      <c r="HJ1305" s="459"/>
      <c r="HK1305" s="459"/>
      <c r="HL1305" s="459"/>
      <c r="HQ1305" s="459"/>
      <c r="HR1305" s="459"/>
      <c r="HS1305" s="459"/>
      <c r="HT1305" s="459"/>
      <c r="HU1305" s="459"/>
      <c r="HV1305" s="459"/>
      <c r="HW1305" s="459"/>
      <c r="HX1305" s="459"/>
      <c r="HY1305" s="459"/>
      <c r="HZ1305" s="459"/>
      <c r="IA1305" s="459"/>
      <c r="IB1305" s="459"/>
      <c r="IC1305" s="459"/>
      <c r="ID1305" s="459"/>
      <c r="IE1305" s="459"/>
      <c r="IF1305" s="459"/>
      <c r="IG1305" s="459"/>
      <c r="IH1305" s="459"/>
      <c r="II1305" s="459"/>
      <c r="IJ1305" s="459"/>
      <c r="IK1305" s="459"/>
      <c r="IL1305" s="459"/>
      <c r="IM1305" s="459"/>
      <c r="IN1305" s="459"/>
      <c r="IO1305" s="459"/>
      <c r="IP1305" s="459"/>
      <c r="IQ1305" s="459"/>
      <c r="IR1305" s="459"/>
      <c r="IS1305" s="459"/>
      <c r="IT1305" s="459"/>
      <c r="IU1305" s="459"/>
      <c r="IV1305" s="459"/>
      <c r="RS1305" s="252"/>
    </row>
    <row r="1306" spans="1:487" s="461" customFormat="1" ht="18">
      <c r="A1306" s="605" t="s">
        <v>950</v>
      </c>
      <c r="B1306" s="488"/>
      <c r="C1306" s="488"/>
      <c r="D1306" s="461" t="s">
        <v>132</v>
      </c>
      <c r="E1306" s="461">
        <f t="shared" si="22"/>
        <v>4</v>
      </c>
      <c r="F1306" s="524">
        <f t="shared" si="23"/>
        <v>0</v>
      </c>
      <c r="G1306" s="509"/>
      <c r="H1306" s="509"/>
      <c r="I1306" s="509"/>
      <c r="J1306" s="509"/>
      <c r="K1306" s="509"/>
      <c r="M1306" s="459"/>
      <c r="N1306" s="459"/>
      <c r="R1306" s="251"/>
      <c r="T1306" s="459"/>
      <c r="U1306" s="459"/>
      <c r="V1306" s="459"/>
      <c r="AA1306" s="251"/>
      <c r="AC1306" s="459"/>
      <c r="AD1306" s="459"/>
      <c r="AE1306" s="459"/>
      <c r="AJ1306" s="251"/>
      <c r="AL1306" s="459"/>
      <c r="AM1306" s="459"/>
      <c r="AN1306" s="459"/>
      <c r="AS1306" s="251"/>
      <c r="AU1306" s="459"/>
      <c r="AV1306" s="459"/>
      <c r="AW1306" s="459"/>
      <c r="BB1306" s="251"/>
      <c r="BD1306" s="459"/>
      <c r="BE1306" s="459"/>
      <c r="BF1306" s="459"/>
      <c r="BK1306" s="251"/>
      <c r="BM1306" s="459"/>
      <c r="BN1306" s="459"/>
      <c r="BO1306" s="459"/>
      <c r="BT1306" s="251"/>
      <c r="BV1306" s="459"/>
      <c r="BW1306" s="459"/>
      <c r="BX1306" s="459"/>
      <c r="CC1306" s="251"/>
      <c r="CE1306" s="459"/>
      <c r="CF1306" s="459"/>
      <c r="CG1306" s="459"/>
      <c r="CL1306" s="251"/>
      <c r="CN1306" s="459"/>
      <c r="CO1306" s="459"/>
      <c r="CP1306" s="459"/>
      <c r="CU1306" s="251"/>
      <c r="CW1306" s="459"/>
      <c r="CX1306" s="459"/>
      <c r="CY1306" s="459"/>
      <c r="DD1306" s="251"/>
      <c r="DF1306" s="459"/>
      <c r="DG1306" s="459"/>
      <c r="DH1306" s="459"/>
      <c r="DM1306" s="251"/>
      <c r="DO1306" s="459"/>
      <c r="DP1306" s="459"/>
      <c r="DQ1306" s="459"/>
      <c r="DV1306" s="251"/>
      <c r="DX1306" s="459"/>
      <c r="DY1306" s="459"/>
      <c r="DZ1306" s="459"/>
      <c r="EE1306" s="251"/>
      <c r="EG1306" s="459"/>
      <c r="EH1306" s="459"/>
      <c r="EI1306" s="459"/>
      <c r="EN1306" s="251"/>
      <c r="EP1306" s="459"/>
      <c r="EQ1306" s="459"/>
      <c r="ER1306" s="459"/>
      <c r="EW1306" s="251"/>
      <c r="EY1306" s="459"/>
      <c r="EZ1306" s="459"/>
      <c r="FA1306" s="459"/>
      <c r="FF1306" s="251"/>
      <c r="FH1306" s="459"/>
      <c r="FI1306" s="459"/>
      <c r="FJ1306" s="459"/>
      <c r="FO1306" s="251"/>
      <c r="FQ1306" s="459"/>
      <c r="FR1306" s="459"/>
      <c r="FS1306" s="459"/>
      <c r="FX1306" s="251"/>
      <c r="FZ1306" s="459"/>
      <c r="GA1306" s="459"/>
      <c r="GB1306" s="459"/>
      <c r="GG1306" s="251"/>
      <c r="GI1306" s="459"/>
      <c r="GJ1306" s="459"/>
      <c r="GK1306" s="459"/>
      <c r="GP1306" s="251"/>
      <c r="GR1306" s="459"/>
      <c r="GS1306" s="459"/>
      <c r="GT1306" s="459"/>
      <c r="GY1306" s="251"/>
      <c r="HA1306" s="459"/>
      <c r="HB1306" s="459"/>
      <c r="HC1306" s="459"/>
      <c r="HH1306" s="251"/>
      <c r="HJ1306" s="459"/>
      <c r="HK1306" s="459"/>
      <c r="HL1306" s="459"/>
      <c r="HQ1306" s="459"/>
      <c r="HR1306" s="459"/>
      <c r="HS1306" s="459"/>
      <c r="HT1306" s="459"/>
      <c r="HU1306" s="459"/>
      <c r="HV1306" s="459"/>
      <c r="HW1306" s="459"/>
      <c r="HX1306" s="459"/>
      <c r="HY1306" s="459"/>
      <c r="HZ1306" s="459"/>
      <c r="IA1306" s="459"/>
      <c r="IB1306" s="459"/>
      <c r="IC1306" s="459"/>
      <c r="ID1306" s="459"/>
      <c r="IE1306" s="459"/>
      <c r="IF1306" s="459"/>
      <c r="IG1306" s="459"/>
      <c r="IH1306" s="459"/>
      <c r="II1306" s="459"/>
      <c r="IJ1306" s="459"/>
      <c r="IK1306" s="459"/>
      <c r="IL1306" s="459"/>
      <c r="IM1306" s="459"/>
      <c r="IN1306" s="459"/>
      <c r="IO1306" s="459"/>
      <c r="IP1306" s="459"/>
      <c r="IQ1306" s="459"/>
      <c r="IR1306" s="459"/>
      <c r="IS1306" s="459"/>
      <c r="IT1306" s="459"/>
      <c r="IU1306" s="459"/>
      <c r="IV1306" s="459"/>
      <c r="RS1306" s="252"/>
    </row>
    <row r="1307" spans="1:487" s="461" customFormat="1" ht="18">
      <c r="A1307" s="605" t="s">
        <v>1511</v>
      </c>
      <c r="B1307" s="459"/>
      <c r="C1307" s="488"/>
      <c r="D1307" s="606" t="s">
        <v>129</v>
      </c>
      <c r="E1307" s="461">
        <f t="shared" si="22"/>
        <v>0</v>
      </c>
      <c r="F1307" s="524">
        <f t="shared" si="23"/>
        <v>0</v>
      </c>
      <c r="G1307" s="502"/>
      <c r="H1307" s="502"/>
      <c r="I1307" s="473"/>
      <c r="J1307" s="473"/>
      <c r="K1307" s="473"/>
      <c r="N1307" s="459"/>
      <c r="R1307" s="251"/>
      <c r="T1307" s="459"/>
      <c r="U1307" s="459"/>
      <c r="V1307" s="459"/>
      <c r="AA1307" s="251"/>
      <c r="AC1307" s="459"/>
      <c r="AD1307" s="459"/>
      <c r="AE1307" s="459"/>
      <c r="AJ1307" s="251"/>
      <c r="AL1307" s="459"/>
      <c r="AM1307" s="459"/>
      <c r="AN1307" s="459"/>
      <c r="AS1307" s="251"/>
      <c r="AU1307" s="459"/>
      <c r="AV1307" s="459"/>
      <c r="AW1307" s="459"/>
      <c r="BB1307" s="251"/>
      <c r="BD1307" s="459"/>
      <c r="BE1307" s="459"/>
      <c r="BF1307" s="459"/>
      <c r="BK1307" s="251"/>
      <c r="BM1307" s="459"/>
      <c r="BN1307" s="459"/>
      <c r="BO1307" s="459"/>
      <c r="BT1307" s="251"/>
      <c r="BV1307" s="459"/>
      <c r="BW1307" s="459"/>
      <c r="BX1307" s="459"/>
      <c r="CC1307" s="251"/>
      <c r="CE1307" s="459"/>
      <c r="CF1307" s="459"/>
      <c r="CG1307" s="459"/>
      <c r="CL1307" s="251"/>
      <c r="CN1307" s="459"/>
      <c r="CO1307" s="459"/>
      <c r="CP1307" s="459"/>
      <c r="CU1307" s="251"/>
      <c r="CW1307" s="459"/>
      <c r="CX1307" s="459"/>
      <c r="CY1307" s="459"/>
      <c r="DD1307" s="251"/>
      <c r="DF1307" s="459"/>
      <c r="DG1307" s="459"/>
      <c r="DH1307" s="459"/>
      <c r="DM1307" s="251"/>
      <c r="DO1307" s="459"/>
      <c r="DP1307" s="459"/>
      <c r="DQ1307" s="459"/>
      <c r="DV1307" s="251"/>
      <c r="DX1307" s="459"/>
      <c r="DY1307" s="459"/>
      <c r="DZ1307" s="459"/>
      <c r="EE1307" s="251"/>
      <c r="EG1307" s="459"/>
      <c r="EH1307" s="459"/>
      <c r="EI1307" s="459"/>
      <c r="EN1307" s="251"/>
      <c r="EP1307" s="459"/>
      <c r="EQ1307" s="459"/>
      <c r="ER1307" s="459"/>
      <c r="EW1307" s="251"/>
      <c r="EY1307" s="459"/>
      <c r="EZ1307" s="459"/>
      <c r="FA1307" s="459"/>
      <c r="FF1307" s="251"/>
      <c r="FH1307" s="459"/>
      <c r="FI1307" s="459"/>
      <c r="FJ1307" s="459"/>
      <c r="FO1307" s="251"/>
      <c r="FQ1307" s="459"/>
      <c r="FR1307" s="459"/>
      <c r="FS1307" s="459"/>
      <c r="FX1307" s="251"/>
      <c r="FZ1307" s="459"/>
      <c r="GA1307" s="459"/>
      <c r="GB1307" s="459"/>
      <c r="GG1307" s="251"/>
      <c r="GI1307" s="459"/>
      <c r="GJ1307" s="459"/>
      <c r="GK1307" s="459"/>
      <c r="GP1307" s="251"/>
      <c r="GR1307" s="459"/>
      <c r="GS1307" s="459"/>
      <c r="GT1307" s="459"/>
      <c r="GY1307" s="251"/>
      <c r="HA1307" s="459"/>
      <c r="HB1307" s="459"/>
      <c r="HC1307" s="459"/>
      <c r="HH1307" s="251"/>
      <c r="HJ1307" s="459"/>
      <c r="HK1307" s="459"/>
      <c r="HL1307" s="459"/>
      <c r="HQ1307" s="459"/>
      <c r="HR1307" s="459"/>
      <c r="HS1307" s="459"/>
      <c r="HT1307" s="459"/>
      <c r="HU1307" s="459"/>
      <c r="HV1307" s="459"/>
      <c r="HW1307" s="459"/>
      <c r="HX1307" s="459"/>
      <c r="HY1307" s="459"/>
      <c r="HZ1307" s="459"/>
      <c r="IA1307" s="459"/>
      <c r="IB1307" s="459"/>
      <c r="IC1307" s="459"/>
      <c r="ID1307" s="459"/>
      <c r="IE1307" s="459"/>
      <c r="IF1307" s="459"/>
      <c r="IG1307" s="459"/>
      <c r="IH1307" s="459"/>
      <c r="II1307" s="459"/>
      <c r="IJ1307" s="459"/>
      <c r="IK1307" s="459"/>
      <c r="IL1307" s="459"/>
      <c r="IM1307" s="459"/>
      <c r="IN1307" s="459"/>
      <c r="IO1307" s="459"/>
      <c r="IP1307" s="459"/>
      <c r="IQ1307" s="459"/>
      <c r="IR1307" s="459"/>
      <c r="IS1307" s="459"/>
      <c r="IT1307" s="459"/>
      <c r="IU1307" s="459"/>
      <c r="IV1307" s="459"/>
      <c r="RS1307" s="252"/>
    </row>
    <row r="1308" spans="1:487" s="461" customFormat="1" ht="18">
      <c r="A1308" s="605" t="s">
        <v>777</v>
      </c>
      <c r="B1308" s="459"/>
      <c r="C1308" s="488"/>
      <c r="D1308" s="606" t="s">
        <v>129</v>
      </c>
      <c r="E1308" s="461">
        <f t="shared" si="22"/>
        <v>0</v>
      </c>
      <c r="F1308" s="524">
        <f t="shared" si="23"/>
        <v>0</v>
      </c>
      <c r="G1308" s="502"/>
      <c r="H1308" s="502"/>
      <c r="I1308" s="473"/>
      <c r="J1308" s="473"/>
      <c r="K1308" s="473"/>
      <c r="M1308" s="459"/>
      <c r="N1308" s="459"/>
      <c r="R1308" s="251"/>
      <c r="T1308" s="459"/>
      <c r="U1308" s="459"/>
      <c r="V1308" s="459"/>
      <c r="AA1308" s="251"/>
      <c r="AC1308" s="459"/>
      <c r="AD1308" s="459"/>
      <c r="AE1308" s="459"/>
      <c r="AJ1308" s="251"/>
      <c r="AL1308" s="459"/>
      <c r="AM1308" s="459"/>
      <c r="AN1308" s="459"/>
      <c r="AS1308" s="251"/>
      <c r="AU1308" s="459"/>
      <c r="AV1308" s="459"/>
      <c r="AW1308" s="459"/>
      <c r="BB1308" s="251"/>
      <c r="BD1308" s="459"/>
      <c r="BE1308" s="459"/>
      <c r="BF1308" s="459"/>
      <c r="BK1308" s="251"/>
      <c r="BM1308" s="459"/>
      <c r="BN1308" s="459"/>
      <c r="BO1308" s="459"/>
      <c r="BT1308" s="251"/>
      <c r="BV1308" s="459"/>
      <c r="BW1308" s="459"/>
      <c r="BX1308" s="459"/>
      <c r="CC1308" s="251"/>
      <c r="CE1308" s="459"/>
      <c r="CF1308" s="459"/>
      <c r="CG1308" s="459"/>
      <c r="CL1308" s="251"/>
      <c r="CN1308" s="459"/>
      <c r="CO1308" s="459"/>
      <c r="CP1308" s="459"/>
      <c r="CU1308" s="251"/>
      <c r="CW1308" s="459"/>
      <c r="CX1308" s="459"/>
      <c r="CY1308" s="459"/>
      <c r="DD1308" s="251"/>
      <c r="DF1308" s="459"/>
      <c r="DG1308" s="459"/>
      <c r="DH1308" s="459"/>
      <c r="DM1308" s="251"/>
      <c r="DO1308" s="459"/>
      <c r="DP1308" s="459"/>
      <c r="DQ1308" s="459"/>
      <c r="DV1308" s="251"/>
      <c r="DX1308" s="459"/>
      <c r="DY1308" s="459"/>
      <c r="DZ1308" s="459"/>
      <c r="EE1308" s="251"/>
      <c r="EG1308" s="459"/>
      <c r="EH1308" s="459"/>
      <c r="EI1308" s="459"/>
      <c r="EN1308" s="251"/>
      <c r="EP1308" s="459"/>
      <c r="EQ1308" s="459"/>
      <c r="ER1308" s="459"/>
      <c r="EW1308" s="251"/>
      <c r="EY1308" s="459"/>
      <c r="EZ1308" s="459"/>
      <c r="FA1308" s="459"/>
      <c r="FF1308" s="251"/>
      <c r="FH1308" s="459"/>
      <c r="FI1308" s="459"/>
      <c r="FJ1308" s="459"/>
      <c r="FO1308" s="251"/>
      <c r="FQ1308" s="459"/>
      <c r="FR1308" s="459"/>
      <c r="FS1308" s="459"/>
      <c r="FX1308" s="251"/>
      <c r="FZ1308" s="459"/>
      <c r="GA1308" s="459"/>
      <c r="GB1308" s="459"/>
      <c r="GG1308" s="251"/>
      <c r="GI1308" s="459"/>
      <c r="GJ1308" s="459"/>
      <c r="GK1308" s="459"/>
      <c r="GP1308" s="251"/>
      <c r="GR1308" s="459"/>
      <c r="GS1308" s="459"/>
      <c r="GT1308" s="459"/>
      <c r="GY1308" s="251"/>
      <c r="HA1308" s="459"/>
      <c r="HB1308" s="459"/>
      <c r="HC1308" s="459"/>
      <c r="HH1308" s="251"/>
      <c r="HJ1308" s="459"/>
      <c r="HK1308" s="459"/>
      <c r="HL1308" s="459"/>
      <c r="HQ1308" s="459"/>
      <c r="HR1308" s="459"/>
      <c r="HS1308" s="459"/>
      <c r="HT1308" s="459"/>
      <c r="HU1308" s="459"/>
      <c r="HV1308" s="459"/>
      <c r="HW1308" s="459"/>
      <c r="HX1308" s="459"/>
      <c r="HY1308" s="459"/>
      <c r="HZ1308" s="459"/>
      <c r="IA1308" s="459"/>
      <c r="IB1308" s="459"/>
      <c r="IC1308" s="459"/>
      <c r="ID1308" s="459"/>
      <c r="IE1308" s="459"/>
      <c r="IF1308" s="459"/>
      <c r="IG1308" s="459"/>
      <c r="IH1308" s="459"/>
      <c r="II1308" s="459"/>
      <c r="IJ1308" s="459"/>
      <c r="IK1308" s="459"/>
      <c r="IL1308" s="459"/>
      <c r="IM1308" s="459"/>
      <c r="IN1308" s="459"/>
      <c r="IO1308" s="459"/>
      <c r="IP1308" s="459"/>
      <c r="IQ1308" s="459"/>
      <c r="IR1308" s="459"/>
      <c r="IS1308" s="459"/>
      <c r="IT1308" s="459"/>
      <c r="IU1308" s="459"/>
      <c r="IV1308" s="459"/>
      <c r="RS1308" s="252"/>
    </row>
    <row r="1309" spans="1:487" s="461" customFormat="1" ht="18">
      <c r="A1309" s="605" t="s">
        <v>559</v>
      </c>
      <c r="B1309" s="488"/>
      <c r="C1309" s="488"/>
      <c r="D1309" s="461" t="s">
        <v>133</v>
      </c>
      <c r="E1309" s="461">
        <f t="shared" si="22"/>
        <v>8</v>
      </c>
      <c r="F1309" s="524">
        <f t="shared" si="23"/>
        <v>40</v>
      </c>
      <c r="G1309" s="502"/>
      <c r="H1309" s="473">
        <v>40</v>
      </c>
      <c r="I1309" s="473"/>
      <c r="J1309" s="473"/>
      <c r="K1309" s="473"/>
      <c r="M1309" s="459"/>
      <c r="N1309" s="459"/>
      <c r="R1309" s="251"/>
      <c r="T1309" s="459"/>
      <c r="U1309" s="459"/>
      <c r="V1309" s="459"/>
      <c r="AA1309" s="251"/>
      <c r="AC1309" s="459"/>
      <c r="AD1309" s="459"/>
      <c r="AE1309" s="459"/>
      <c r="AJ1309" s="251"/>
      <c r="AL1309" s="459"/>
      <c r="AM1309" s="459"/>
      <c r="AN1309" s="459"/>
      <c r="AS1309" s="251"/>
      <c r="AU1309" s="459"/>
      <c r="AV1309" s="459"/>
      <c r="AW1309" s="459"/>
      <c r="BB1309" s="251"/>
      <c r="BD1309" s="459"/>
      <c r="BE1309" s="459"/>
      <c r="BF1309" s="459"/>
      <c r="BK1309" s="251"/>
      <c r="BM1309" s="459"/>
      <c r="BN1309" s="459"/>
      <c r="BO1309" s="459"/>
      <c r="BT1309" s="251"/>
      <c r="BV1309" s="459"/>
      <c r="BW1309" s="459"/>
      <c r="BX1309" s="459"/>
      <c r="CC1309" s="251"/>
      <c r="CE1309" s="459"/>
      <c r="CF1309" s="459"/>
      <c r="CG1309" s="459"/>
      <c r="CL1309" s="251"/>
      <c r="CN1309" s="459"/>
      <c r="CO1309" s="459"/>
      <c r="CP1309" s="459"/>
      <c r="CU1309" s="251"/>
      <c r="CW1309" s="459"/>
      <c r="CX1309" s="459"/>
      <c r="CY1309" s="459"/>
      <c r="DD1309" s="251"/>
      <c r="DF1309" s="459"/>
      <c r="DG1309" s="459"/>
      <c r="DH1309" s="459"/>
      <c r="DM1309" s="251"/>
      <c r="DO1309" s="459"/>
      <c r="DP1309" s="459"/>
      <c r="DQ1309" s="459"/>
      <c r="DV1309" s="251"/>
      <c r="DX1309" s="459"/>
      <c r="DY1309" s="459"/>
      <c r="DZ1309" s="459"/>
      <c r="EE1309" s="251"/>
      <c r="EG1309" s="459"/>
      <c r="EH1309" s="459"/>
      <c r="EI1309" s="459"/>
      <c r="EN1309" s="251"/>
      <c r="EP1309" s="459"/>
      <c r="EQ1309" s="459"/>
      <c r="ER1309" s="459"/>
      <c r="EW1309" s="251"/>
      <c r="EY1309" s="459"/>
      <c r="EZ1309" s="459"/>
      <c r="FA1309" s="459"/>
      <c r="FF1309" s="251"/>
      <c r="FH1309" s="459"/>
      <c r="FI1309" s="459"/>
      <c r="FJ1309" s="459"/>
      <c r="FO1309" s="251"/>
      <c r="FQ1309" s="459"/>
      <c r="FR1309" s="459"/>
      <c r="FS1309" s="459"/>
      <c r="FX1309" s="251"/>
      <c r="FZ1309" s="459"/>
      <c r="GA1309" s="459"/>
      <c r="GB1309" s="459"/>
      <c r="GG1309" s="251"/>
      <c r="GI1309" s="459"/>
      <c r="GJ1309" s="459"/>
      <c r="GK1309" s="459"/>
      <c r="GP1309" s="251"/>
      <c r="GR1309" s="459"/>
      <c r="GS1309" s="459"/>
      <c r="GT1309" s="459"/>
      <c r="GY1309" s="251"/>
      <c r="HA1309" s="459"/>
      <c r="HB1309" s="459"/>
      <c r="HC1309" s="459"/>
      <c r="HH1309" s="251"/>
      <c r="HJ1309" s="459"/>
      <c r="HK1309" s="459"/>
      <c r="HL1309" s="459"/>
      <c r="HQ1309" s="459"/>
      <c r="HR1309" s="459"/>
      <c r="HS1309" s="459"/>
      <c r="HT1309" s="459"/>
      <c r="HU1309" s="459"/>
      <c r="HV1309" s="459"/>
      <c r="HW1309" s="459"/>
      <c r="HX1309" s="459"/>
      <c r="HY1309" s="459"/>
      <c r="HZ1309" s="459"/>
      <c r="IA1309" s="459"/>
      <c r="IB1309" s="459"/>
      <c r="IC1309" s="459"/>
      <c r="ID1309" s="459"/>
      <c r="IE1309" s="459"/>
      <c r="IF1309" s="459"/>
      <c r="IG1309" s="459"/>
      <c r="IH1309" s="459"/>
      <c r="II1309" s="459"/>
      <c r="IJ1309" s="459"/>
      <c r="IK1309" s="459"/>
      <c r="IL1309" s="459"/>
      <c r="IM1309" s="459"/>
      <c r="IN1309" s="459"/>
      <c r="IO1309" s="459"/>
      <c r="IP1309" s="459"/>
      <c r="IQ1309" s="459"/>
      <c r="IR1309" s="459"/>
      <c r="IS1309" s="459"/>
      <c r="IT1309" s="459"/>
      <c r="IU1309" s="459"/>
      <c r="IV1309" s="459"/>
      <c r="RS1309" s="252"/>
    </row>
    <row r="1310" spans="1:487" s="461" customFormat="1" ht="18">
      <c r="A1310" s="605" t="s">
        <v>1114</v>
      </c>
      <c r="B1310" s="488"/>
      <c r="C1310" s="488"/>
      <c r="D1310" s="461" t="s">
        <v>132</v>
      </c>
      <c r="E1310" s="461">
        <f t="shared" si="22"/>
        <v>4</v>
      </c>
      <c r="F1310" s="524">
        <f t="shared" si="23"/>
        <v>3</v>
      </c>
      <c r="G1310" s="509"/>
      <c r="H1310" s="509"/>
      <c r="I1310" s="509"/>
      <c r="J1310" s="509">
        <v>3</v>
      </c>
      <c r="K1310" s="509"/>
      <c r="M1310" s="459"/>
      <c r="N1310" s="459"/>
      <c r="R1310" s="251"/>
      <c r="T1310" s="459"/>
      <c r="U1310" s="459"/>
      <c r="V1310" s="459"/>
      <c r="AA1310" s="251"/>
      <c r="AC1310" s="459"/>
      <c r="AD1310" s="459"/>
      <c r="AE1310" s="459"/>
      <c r="AJ1310" s="251"/>
      <c r="AL1310" s="459"/>
      <c r="AM1310" s="459"/>
      <c r="AN1310" s="459"/>
      <c r="AS1310" s="251"/>
      <c r="AU1310" s="459"/>
      <c r="AV1310" s="459"/>
      <c r="AW1310" s="459"/>
      <c r="BB1310" s="251"/>
      <c r="BD1310" s="459"/>
      <c r="BE1310" s="459"/>
      <c r="BF1310" s="459"/>
      <c r="BK1310" s="251"/>
      <c r="BM1310" s="459"/>
      <c r="BN1310" s="459"/>
      <c r="BO1310" s="459"/>
      <c r="BT1310" s="251"/>
      <c r="BV1310" s="459"/>
      <c r="BW1310" s="459"/>
      <c r="BX1310" s="459"/>
      <c r="CC1310" s="251"/>
      <c r="CE1310" s="459"/>
      <c r="CF1310" s="459"/>
      <c r="CG1310" s="459"/>
      <c r="CL1310" s="251"/>
      <c r="CN1310" s="459"/>
      <c r="CO1310" s="459"/>
      <c r="CP1310" s="459"/>
      <c r="CU1310" s="251"/>
      <c r="CW1310" s="459"/>
      <c r="CX1310" s="459"/>
      <c r="CY1310" s="459"/>
      <c r="DD1310" s="251"/>
      <c r="DF1310" s="459"/>
      <c r="DG1310" s="459"/>
      <c r="DH1310" s="459"/>
      <c r="DM1310" s="251"/>
      <c r="DO1310" s="459"/>
      <c r="DP1310" s="459"/>
      <c r="DQ1310" s="459"/>
      <c r="DV1310" s="251"/>
      <c r="DX1310" s="459"/>
      <c r="DY1310" s="459"/>
      <c r="DZ1310" s="459"/>
      <c r="EE1310" s="251"/>
      <c r="EG1310" s="459"/>
      <c r="EH1310" s="459"/>
      <c r="EI1310" s="459"/>
      <c r="EN1310" s="251"/>
      <c r="EP1310" s="459"/>
      <c r="EQ1310" s="459"/>
      <c r="ER1310" s="459"/>
      <c r="EW1310" s="251"/>
      <c r="EY1310" s="459"/>
      <c r="EZ1310" s="459"/>
      <c r="FA1310" s="459"/>
      <c r="FF1310" s="251"/>
      <c r="FH1310" s="459"/>
      <c r="FI1310" s="459"/>
      <c r="FJ1310" s="459"/>
      <c r="FO1310" s="251"/>
      <c r="FQ1310" s="459"/>
      <c r="FR1310" s="459"/>
      <c r="FS1310" s="459"/>
      <c r="FX1310" s="251"/>
      <c r="FZ1310" s="459"/>
      <c r="GA1310" s="459"/>
      <c r="GB1310" s="459"/>
      <c r="GG1310" s="251"/>
      <c r="GI1310" s="459"/>
      <c r="GJ1310" s="459"/>
      <c r="GK1310" s="459"/>
      <c r="GP1310" s="251"/>
      <c r="GR1310" s="459"/>
      <c r="GS1310" s="459"/>
      <c r="GT1310" s="459"/>
      <c r="GY1310" s="251"/>
      <c r="HA1310" s="459"/>
      <c r="HB1310" s="459"/>
      <c r="HC1310" s="459"/>
      <c r="HH1310" s="251"/>
      <c r="HJ1310" s="459"/>
      <c r="HK1310" s="459"/>
      <c r="HL1310" s="459"/>
      <c r="HQ1310" s="459"/>
      <c r="HR1310" s="459"/>
      <c r="HS1310" s="459"/>
      <c r="HT1310" s="459"/>
      <c r="HU1310" s="459"/>
      <c r="HV1310" s="459"/>
      <c r="HW1310" s="459"/>
      <c r="HX1310" s="459"/>
      <c r="HY1310" s="459"/>
      <c r="HZ1310" s="459"/>
      <c r="IA1310" s="459"/>
      <c r="IB1310" s="459"/>
      <c r="IC1310" s="459"/>
      <c r="ID1310" s="459"/>
      <c r="IE1310" s="459"/>
      <c r="IF1310" s="459"/>
      <c r="IG1310" s="459"/>
      <c r="IH1310" s="459"/>
      <c r="II1310" s="459"/>
      <c r="IJ1310" s="459"/>
      <c r="IK1310" s="459"/>
      <c r="IL1310" s="459"/>
      <c r="IM1310" s="459"/>
      <c r="IN1310" s="459"/>
      <c r="IO1310" s="459"/>
      <c r="IP1310" s="459"/>
      <c r="IQ1310" s="459"/>
      <c r="IR1310" s="459"/>
      <c r="IS1310" s="459"/>
      <c r="IT1310" s="459"/>
      <c r="IU1310" s="459"/>
      <c r="IV1310" s="459"/>
      <c r="RS1310" s="252"/>
    </row>
    <row r="1311" spans="1:487" s="461" customFormat="1" ht="18">
      <c r="A1311" s="605" t="s">
        <v>1082</v>
      </c>
      <c r="B1311" s="459"/>
      <c r="C1311" s="488"/>
      <c r="D1311" s="461" t="s">
        <v>137</v>
      </c>
      <c r="E1311" s="461">
        <f t="shared" si="22"/>
        <v>6</v>
      </c>
      <c r="F1311" s="524">
        <f t="shared" si="23"/>
        <v>1</v>
      </c>
      <c r="G1311" s="473"/>
      <c r="H1311" s="473"/>
      <c r="I1311" s="473">
        <v>1</v>
      </c>
      <c r="J1311" s="473"/>
      <c r="K1311" s="473"/>
      <c r="M1311" s="459"/>
      <c r="N1311" s="459"/>
      <c r="R1311" s="251"/>
      <c r="T1311" s="459"/>
      <c r="U1311" s="459"/>
      <c r="V1311" s="459"/>
      <c r="AA1311" s="251"/>
      <c r="AC1311" s="459"/>
      <c r="AD1311" s="459"/>
      <c r="AE1311" s="459"/>
      <c r="AJ1311" s="251"/>
      <c r="AL1311" s="459"/>
      <c r="AM1311" s="459"/>
      <c r="AN1311" s="459"/>
      <c r="AS1311" s="251"/>
      <c r="AU1311" s="459"/>
      <c r="AV1311" s="459"/>
      <c r="AW1311" s="459"/>
      <c r="BB1311" s="251"/>
      <c r="BD1311" s="459"/>
      <c r="BE1311" s="459"/>
      <c r="BF1311" s="459"/>
      <c r="BK1311" s="251"/>
      <c r="BM1311" s="459"/>
      <c r="BN1311" s="459"/>
      <c r="BO1311" s="459"/>
      <c r="BT1311" s="251"/>
      <c r="BV1311" s="459"/>
      <c r="BW1311" s="459"/>
      <c r="BX1311" s="459"/>
      <c r="CC1311" s="251"/>
      <c r="CE1311" s="459"/>
      <c r="CF1311" s="459"/>
      <c r="CG1311" s="459"/>
      <c r="CL1311" s="251"/>
      <c r="CN1311" s="459"/>
      <c r="CO1311" s="459"/>
      <c r="CP1311" s="459"/>
      <c r="CU1311" s="251"/>
      <c r="CW1311" s="459"/>
      <c r="CX1311" s="459"/>
      <c r="CY1311" s="459"/>
      <c r="DD1311" s="251"/>
      <c r="DF1311" s="459"/>
      <c r="DG1311" s="459"/>
      <c r="DH1311" s="459"/>
      <c r="DM1311" s="251"/>
      <c r="DO1311" s="459"/>
      <c r="DP1311" s="459"/>
      <c r="DQ1311" s="459"/>
      <c r="DV1311" s="251"/>
      <c r="DX1311" s="459"/>
      <c r="DY1311" s="459"/>
      <c r="DZ1311" s="459"/>
      <c r="EE1311" s="251"/>
      <c r="EG1311" s="459"/>
      <c r="EH1311" s="459"/>
      <c r="EI1311" s="459"/>
      <c r="EN1311" s="251"/>
      <c r="EP1311" s="459"/>
      <c r="EQ1311" s="459"/>
      <c r="ER1311" s="459"/>
      <c r="EW1311" s="251"/>
      <c r="EY1311" s="459"/>
      <c r="EZ1311" s="459"/>
      <c r="FA1311" s="459"/>
      <c r="FF1311" s="251"/>
      <c r="FH1311" s="459"/>
      <c r="FI1311" s="459"/>
      <c r="FJ1311" s="459"/>
      <c r="FO1311" s="251"/>
      <c r="FQ1311" s="459"/>
      <c r="FR1311" s="459"/>
      <c r="FS1311" s="459"/>
      <c r="FX1311" s="251"/>
      <c r="FZ1311" s="459"/>
      <c r="GA1311" s="459"/>
      <c r="GB1311" s="459"/>
      <c r="GG1311" s="251"/>
      <c r="GI1311" s="459"/>
      <c r="GJ1311" s="459"/>
      <c r="GK1311" s="459"/>
      <c r="GP1311" s="251"/>
      <c r="GR1311" s="459"/>
      <c r="GS1311" s="459"/>
      <c r="GT1311" s="459"/>
      <c r="GY1311" s="251"/>
      <c r="HA1311" s="459"/>
      <c r="HB1311" s="459"/>
      <c r="HC1311" s="459"/>
      <c r="HH1311" s="251"/>
      <c r="HJ1311" s="459"/>
      <c r="HK1311" s="459"/>
      <c r="HL1311" s="459"/>
      <c r="HQ1311" s="459"/>
      <c r="HR1311" s="459"/>
      <c r="HS1311" s="459"/>
      <c r="HT1311" s="459"/>
      <c r="HU1311" s="459"/>
      <c r="HV1311" s="459"/>
      <c r="HW1311" s="459"/>
      <c r="HX1311" s="459"/>
      <c r="HY1311" s="459"/>
      <c r="HZ1311" s="459"/>
      <c r="IA1311" s="459"/>
      <c r="IB1311" s="459"/>
      <c r="IC1311" s="459"/>
      <c r="ID1311" s="459"/>
      <c r="IE1311" s="459"/>
      <c r="IF1311" s="459"/>
      <c r="IG1311" s="459"/>
      <c r="IH1311" s="459"/>
      <c r="II1311" s="459"/>
      <c r="IJ1311" s="459"/>
      <c r="IK1311" s="459"/>
      <c r="IL1311" s="459"/>
      <c r="IM1311" s="459"/>
      <c r="IN1311" s="459"/>
      <c r="IO1311" s="459"/>
      <c r="IP1311" s="459"/>
      <c r="IQ1311" s="459"/>
      <c r="IR1311" s="459"/>
      <c r="IS1311" s="459"/>
      <c r="IT1311" s="459"/>
      <c r="IU1311" s="459"/>
      <c r="IV1311" s="459"/>
      <c r="RS1311" s="252"/>
    </row>
    <row r="1312" spans="1:487" s="461" customFormat="1" ht="18">
      <c r="A1312" s="605" t="s">
        <v>2480</v>
      </c>
      <c r="B1312" s="459"/>
      <c r="C1312" s="488"/>
      <c r="D1312" s="606" t="s">
        <v>129</v>
      </c>
      <c r="E1312" s="461">
        <f t="shared" si="22"/>
        <v>0</v>
      </c>
      <c r="F1312" s="524">
        <f t="shared" si="23"/>
        <v>0</v>
      </c>
      <c r="G1312" s="502"/>
      <c r="H1312" s="502"/>
      <c r="I1312" s="473"/>
      <c r="J1312" s="473"/>
      <c r="K1312" s="473"/>
      <c r="M1312" s="459"/>
      <c r="N1312" s="459"/>
      <c r="R1312" s="251"/>
      <c r="T1312" s="459"/>
      <c r="U1312" s="459"/>
      <c r="V1312" s="459"/>
      <c r="AA1312" s="251"/>
      <c r="AC1312" s="459"/>
      <c r="AD1312" s="459"/>
      <c r="AE1312" s="459"/>
      <c r="AJ1312" s="251"/>
      <c r="AL1312" s="459"/>
      <c r="AM1312" s="459"/>
      <c r="AN1312" s="459"/>
      <c r="AS1312" s="251"/>
      <c r="AU1312" s="459"/>
      <c r="AV1312" s="459"/>
      <c r="AW1312" s="459"/>
      <c r="BB1312" s="251"/>
      <c r="BD1312" s="459"/>
      <c r="BE1312" s="459"/>
      <c r="BF1312" s="459"/>
      <c r="BK1312" s="251"/>
      <c r="BM1312" s="459"/>
      <c r="BN1312" s="459"/>
      <c r="BO1312" s="459"/>
      <c r="BT1312" s="251"/>
      <c r="BV1312" s="459"/>
      <c r="BW1312" s="459"/>
      <c r="BX1312" s="459"/>
      <c r="CC1312" s="251"/>
      <c r="CE1312" s="459"/>
      <c r="CF1312" s="459"/>
      <c r="CG1312" s="459"/>
      <c r="CL1312" s="251"/>
      <c r="CN1312" s="459"/>
      <c r="CO1312" s="459"/>
      <c r="CP1312" s="459"/>
      <c r="CU1312" s="251"/>
      <c r="CW1312" s="459"/>
      <c r="CX1312" s="459"/>
      <c r="CY1312" s="459"/>
      <c r="DD1312" s="251"/>
      <c r="DF1312" s="459"/>
      <c r="DG1312" s="459"/>
      <c r="DH1312" s="459"/>
      <c r="DM1312" s="251"/>
      <c r="DO1312" s="459"/>
      <c r="DP1312" s="459"/>
      <c r="DQ1312" s="459"/>
      <c r="DV1312" s="251"/>
      <c r="DX1312" s="459"/>
      <c r="DY1312" s="459"/>
      <c r="DZ1312" s="459"/>
      <c r="EE1312" s="251"/>
      <c r="EG1312" s="459"/>
      <c r="EH1312" s="459"/>
      <c r="EI1312" s="459"/>
      <c r="EN1312" s="251"/>
      <c r="EP1312" s="459"/>
      <c r="EQ1312" s="459"/>
      <c r="ER1312" s="459"/>
      <c r="EW1312" s="251"/>
      <c r="EY1312" s="459"/>
      <c r="EZ1312" s="459"/>
      <c r="FA1312" s="459"/>
      <c r="FF1312" s="251"/>
      <c r="FH1312" s="459"/>
      <c r="FI1312" s="459"/>
      <c r="FJ1312" s="459"/>
      <c r="FO1312" s="251"/>
      <c r="FQ1312" s="459"/>
      <c r="FR1312" s="459"/>
      <c r="FS1312" s="459"/>
      <c r="FX1312" s="251"/>
      <c r="FZ1312" s="459"/>
      <c r="GA1312" s="459"/>
      <c r="GB1312" s="459"/>
      <c r="GG1312" s="251"/>
      <c r="GI1312" s="459"/>
      <c r="GJ1312" s="459"/>
      <c r="GK1312" s="459"/>
      <c r="GP1312" s="251"/>
      <c r="GR1312" s="459"/>
      <c r="GS1312" s="459"/>
      <c r="GT1312" s="459"/>
      <c r="GY1312" s="251"/>
      <c r="HA1312" s="459"/>
      <c r="HB1312" s="459"/>
      <c r="HC1312" s="459"/>
      <c r="HH1312" s="251"/>
      <c r="HJ1312" s="459"/>
      <c r="HK1312" s="459"/>
      <c r="HL1312" s="459"/>
      <c r="HQ1312" s="459"/>
      <c r="HR1312" s="459"/>
      <c r="HS1312" s="459"/>
      <c r="HT1312" s="459"/>
      <c r="HU1312" s="459"/>
      <c r="HV1312" s="459"/>
      <c r="HW1312" s="459"/>
      <c r="HX1312" s="459"/>
      <c r="HY1312" s="459"/>
      <c r="HZ1312" s="459"/>
      <c r="IA1312" s="459"/>
      <c r="IB1312" s="459"/>
      <c r="IC1312" s="459"/>
      <c r="ID1312" s="459"/>
      <c r="IE1312" s="459"/>
      <c r="IF1312" s="459"/>
      <c r="IG1312" s="459"/>
      <c r="IH1312" s="459"/>
      <c r="II1312" s="459"/>
      <c r="IJ1312" s="459"/>
      <c r="IK1312" s="459"/>
      <c r="IL1312" s="459"/>
      <c r="IM1312" s="459"/>
      <c r="IN1312" s="459"/>
      <c r="IO1312" s="459"/>
      <c r="IP1312" s="459"/>
      <c r="IQ1312" s="459"/>
      <c r="IR1312" s="459"/>
      <c r="IS1312" s="459"/>
      <c r="IT1312" s="459"/>
      <c r="IU1312" s="459"/>
      <c r="IV1312" s="459"/>
      <c r="RS1312" s="252"/>
    </row>
    <row r="1313" spans="1:487" s="461" customFormat="1" ht="18">
      <c r="A1313" s="605" t="s">
        <v>1121</v>
      </c>
      <c r="B1313" s="459"/>
      <c r="C1313" s="488"/>
      <c r="D1313" s="606" t="s">
        <v>129</v>
      </c>
      <c r="E1313" s="461">
        <f t="shared" si="22"/>
        <v>1</v>
      </c>
      <c r="F1313" s="524">
        <f t="shared" si="23"/>
        <v>0</v>
      </c>
      <c r="G1313" s="502"/>
      <c r="H1313" s="502"/>
      <c r="I1313" s="473"/>
      <c r="J1313" s="473"/>
      <c r="K1313" s="473"/>
      <c r="M1313" s="459"/>
      <c r="N1313" s="459"/>
      <c r="R1313" s="251"/>
      <c r="T1313" s="459"/>
      <c r="U1313" s="459"/>
      <c r="V1313" s="459"/>
      <c r="AA1313" s="251"/>
      <c r="AC1313" s="459"/>
      <c r="AD1313" s="459"/>
      <c r="AE1313" s="459"/>
      <c r="AJ1313" s="251"/>
      <c r="AL1313" s="459"/>
      <c r="AM1313" s="459"/>
      <c r="AN1313" s="459"/>
      <c r="AS1313" s="251"/>
      <c r="AU1313" s="459"/>
      <c r="AV1313" s="459"/>
      <c r="AW1313" s="459"/>
      <c r="BB1313" s="251"/>
      <c r="BD1313" s="459"/>
      <c r="BE1313" s="459"/>
      <c r="BF1313" s="459"/>
      <c r="BK1313" s="251"/>
      <c r="BM1313" s="459"/>
      <c r="BN1313" s="459"/>
      <c r="BO1313" s="459"/>
      <c r="BT1313" s="251"/>
      <c r="BV1313" s="459"/>
      <c r="BW1313" s="459"/>
      <c r="BX1313" s="459"/>
      <c r="CC1313" s="251"/>
      <c r="CE1313" s="459"/>
      <c r="CF1313" s="459"/>
      <c r="CG1313" s="459"/>
      <c r="CL1313" s="251"/>
      <c r="CN1313" s="459"/>
      <c r="CO1313" s="459"/>
      <c r="CP1313" s="459"/>
      <c r="CU1313" s="251"/>
      <c r="CW1313" s="459"/>
      <c r="CX1313" s="459"/>
      <c r="CY1313" s="459"/>
      <c r="DD1313" s="251"/>
      <c r="DF1313" s="459"/>
      <c r="DG1313" s="459"/>
      <c r="DH1313" s="459"/>
      <c r="DM1313" s="251"/>
      <c r="DO1313" s="459"/>
      <c r="DP1313" s="459"/>
      <c r="DQ1313" s="459"/>
      <c r="DV1313" s="251"/>
      <c r="DX1313" s="459"/>
      <c r="DY1313" s="459"/>
      <c r="DZ1313" s="459"/>
      <c r="EE1313" s="251"/>
      <c r="EG1313" s="459"/>
      <c r="EH1313" s="459"/>
      <c r="EI1313" s="459"/>
      <c r="EN1313" s="251"/>
      <c r="EP1313" s="459"/>
      <c r="EQ1313" s="459"/>
      <c r="ER1313" s="459"/>
      <c r="EW1313" s="251"/>
      <c r="EY1313" s="459"/>
      <c r="EZ1313" s="459"/>
      <c r="FA1313" s="459"/>
      <c r="FF1313" s="251"/>
      <c r="FH1313" s="459"/>
      <c r="FI1313" s="459"/>
      <c r="FJ1313" s="459"/>
      <c r="FO1313" s="251"/>
      <c r="FQ1313" s="459"/>
      <c r="FR1313" s="459"/>
      <c r="FS1313" s="459"/>
      <c r="FX1313" s="251"/>
      <c r="FZ1313" s="459"/>
      <c r="GA1313" s="459"/>
      <c r="GB1313" s="459"/>
      <c r="GG1313" s="251"/>
      <c r="GI1313" s="459"/>
      <c r="GJ1313" s="459"/>
      <c r="GK1313" s="459"/>
      <c r="GP1313" s="251"/>
      <c r="GR1313" s="459"/>
      <c r="GS1313" s="459"/>
      <c r="GT1313" s="459"/>
      <c r="GY1313" s="251"/>
      <c r="HA1313" s="459"/>
      <c r="HB1313" s="459"/>
      <c r="HC1313" s="459"/>
      <c r="HH1313" s="251"/>
      <c r="HJ1313" s="459"/>
      <c r="HK1313" s="459"/>
      <c r="HL1313" s="459"/>
      <c r="HQ1313" s="459"/>
      <c r="HR1313" s="459"/>
      <c r="HS1313" s="459"/>
      <c r="HT1313" s="459"/>
      <c r="HU1313" s="459"/>
      <c r="HV1313" s="459"/>
      <c r="HW1313" s="459"/>
      <c r="HX1313" s="459"/>
      <c r="HY1313" s="459"/>
      <c r="HZ1313" s="459"/>
      <c r="IA1313" s="459"/>
      <c r="IB1313" s="459"/>
      <c r="IC1313" s="459"/>
      <c r="ID1313" s="459"/>
      <c r="IE1313" s="459"/>
      <c r="IF1313" s="459"/>
      <c r="IG1313" s="459"/>
      <c r="IH1313" s="459"/>
      <c r="II1313" s="459"/>
      <c r="IJ1313" s="459"/>
      <c r="IK1313" s="459"/>
      <c r="IL1313" s="459"/>
      <c r="IM1313" s="459"/>
      <c r="IN1313" s="459"/>
      <c r="IO1313" s="459"/>
      <c r="IP1313" s="459"/>
      <c r="IQ1313" s="459"/>
      <c r="IR1313" s="459"/>
      <c r="IS1313" s="459"/>
      <c r="IT1313" s="459"/>
      <c r="IU1313" s="459"/>
      <c r="IV1313" s="459"/>
      <c r="RS1313" s="252"/>
    </row>
    <row r="1314" spans="1:487" s="461" customFormat="1" ht="18">
      <c r="A1314" s="605" t="s">
        <v>912</v>
      </c>
      <c r="B1314" s="459"/>
      <c r="C1314" s="488"/>
      <c r="D1314" s="606" t="s">
        <v>129</v>
      </c>
      <c r="E1314" s="461">
        <f t="shared" si="22"/>
        <v>1</v>
      </c>
      <c r="F1314" s="524">
        <f t="shared" si="23"/>
        <v>0</v>
      </c>
      <c r="G1314" s="502"/>
      <c r="H1314" s="502"/>
      <c r="I1314" s="473"/>
      <c r="J1314" s="473"/>
      <c r="K1314" s="473"/>
      <c r="M1314" s="459"/>
      <c r="N1314" s="459"/>
      <c r="R1314" s="251"/>
      <c r="T1314" s="459"/>
      <c r="U1314" s="459"/>
      <c r="V1314" s="459"/>
      <c r="AA1314" s="251"/>
      <c r="AC1314" s="459"/>
      <c r="AD1314" s="459"/>
      <c r="AE1314" s="459"/>
      <c r="AJ1314" s="251"/>
      <c r="AL1314" s="459"/>
      <c r="AM1314" s="459"/>
      <c r="AN1314" s="459"/>
      <c r="AS1314" s="251"/>
      <c r="AU1314" s="459"/>
      <c r="AV1314" s="459"/>
      <c r="AW1314" s="459"/>
      <c r="BB1314" s="251"/>
      <c r="BD1314" s="459"/>
      <c r="BE1314" s="459"/>
      <c r="BF1314" s="459"/>
      <c r="BK1314" s="251"/>
      <c r="BM1314" s="459"/>
      <c r="BN1314" s="459"/>
      <c r="BO1314" s="459"/>
      <c r="BT1314" s="251"/>
      <c r="BV1314" s="459"/>
      <c r="BW1314" s="459"/>
      <c r="BX1314" s="459"/>
      <c r="CC1314" s="251"/>
      <c r="CE1314" s="459"/>
      <c r="CF1314" s="459"/>
      <c r="CG1314" s="459"/>
      <c r="CL1314" s="251"/>
      <c r="CN1314" s="459"/>
      <c r="CO1314" s="459"/>
      <c r="CP1314" s="459"/>
      <c r="CU1314" s="251"/>
      <c r="CW1314" s="459"/>
      <c r="CX1314" s="459"/>
      <c r="CY1314" s="459"/>
      <c r="DD1314" s="251"/>
      <c r="DF1314" s="459"/>
      <c r="DG1314" s="459"/>
      <c r="DH1314" s="459"/>
      <c r="DM1314" s="251"/>
      <c r="DO1314" s="459"/>
      <c r="DP1314" s="459"/>
      <c r="DQ1314" s="459"/>
      <c r="DV1314" s="251"/>
      <c r="DX1314" s="459"/>
      <c r="DY1314" s="459"/>
      <c r="DZ1314" s="459"/>
      <c r="EE1314" s="251"/>
      <c r="EG1314" s="459"/>
      <c r="EH1314" s="459"/>
      <c r="EI1314" s="459"/>
      <c r="EN1314" s="251"/>
      <c r="EP1314" s="459"/>
      <c r="EQ1314" s="459"/>
      <c r="ER1314" s="459"/>
      <c r="EW1314" s="251"/>
      <c r="EY1314" s="459"/>
      <c r="EZ1314" s="459"/>
      <c r="FA1314" s="459"/>
      <c r="FF1314" s="251"/>
      <c r="FH1314" s="459"/>
      <c r="FI1314" s="459"/>
      <c r="FJ1314" s="459"/>
      <c r="FO1314" s="251"/>
      <c r="FQ1314" s="459"/>
      <c r="FR1314" s="459"/>
      <c r="FS1314" s="459"/>
      <c r="FX1314" s="251"/>
      <c r="FZ1314" s="459"/>
      <c r="GA1314" s="459"/>
      <c r="GB1314" s="459"/>
      <c r="GG1314" s="251"/>
      <c r="GI1314" s="459"/>
      <c r="GJ1314" s="459"/>
      <c r="GK1314" s="459"/>
      <c r="GP1314" s="251"/>
      <c r="GR1314" s="459"/>
      <c r="GS1314" s="459"/>
      <c r="GT1314" s="459"/>
      <c r="GY1314" s="251"/>
      <c r="HA1314" s="459"/>
      <c r="HB1314" s="459"/>
      <c r="HC1314" s="459"/>
      <c r="HH1314" s="251"/>
      <c r="HJ1314" s="459"/>
      <c r="HK1314" s="459"/>
      <c r="HL1314" s="459"/>
      <c r="HQ1314" s="459"/>
      <c r="HR1314" s="459"/>
      <c r="HS1314" s="459"/>
      <c r="HT1314" s="459"/>
      <c r="HU1314" s="459"/>
      <c r="HV1314" s="459"/>
      <c r="HW1314" s="459"/>
      <c r="HX1314" s="459"/>
      <c r="HY1314" s="459"/>
      <c r="HZ1314" s="459"/>
      <c r="IA1314" s="459"/>
      <c r="IB1314" s="459"/>
      <c r="IC1314" s="459"/>
      <c r="ID1314" s="459"/>
      <c r="IE1314" s="459"/>
      <c r="IF1314" s="459"/>
      <c r="IG1314" s="459"/>
      <c r="IH1314" s="459"/>
      <c r="II1314" s="459"/>
      <c r="IJ1314" s="459"/>
      <c r="IK1314" s="459"/>
      <c r="IL1314" s="459"/>
      <c r="IM1314" s="459"/>
      <c r="IN1314" s="459"/>
      <c r="IO1314" s="459"/>
      <c r="IP1314" s="459"/>
      <c r="IQ1314" s="459"/>
      <c r="IR1314" s="459"/>
      <c r="IS1314" s="459"/>
      <c r="IT1314" s="459"/>
      <c r="IU1314" s="459"/>
      <c r="IV1314" s="459"/>
      <c r="RS1314" s="252"/>
    </row>
    <row r="1315" spans="1:487" s="461" customFormat="1" ht="18">
      <c r="A1315" s="605" t="s">
        <v>1111</v>
      </c>
      <c r="B1315" s="488"/>
      <c r="C1315" s="488"/>
      <c r="D1315" s="461" t="s">
        <v>132</v>
      </c>
      <c r="E1315" s="461">
        <f t="shared" si="22"/>
        <v>3</v>
      </c>
      <c r="F1315" s="524">
        <f t="shared" si="23"/>
        <v>2</v>
      </c>
      <c r="G1315" s="473"/>
      <c r="H1315" s="473"/>
      <c r="I1315" s="473"/>
      <c r="J1315" s="473">
        <v>2</v>
      </c>
      <c r="K1315" s="473"/>
      <c r="M1315" s="459"/>
      <c r="N1315" s="459"/>
      <c r="R1315" s="251"/>
      <c r="T1315" s="459"/>
      <c r="U1315" s="459"/>
      <c r="V1315" s="459"/>
      <c r="AA1315" s="251"/>
      <c r="AC1315" s="459"/>
      <c r="AD1315" s="459"/>
      <c r="AE1315" s="459"/>
      <c r="AJ1315" s="251"/>
      <c r="AL1315" s="459"/>
      <c r="AM1315" s="459"/>
      <c r="AN1315" s="459"/>
      <c r="AS1315" s="251"/>
      <c r="AU1315" s="459"/>
      <c r="AV1315" s="459"/>
      <c r="AW1315" s="459"/>
      <c r="BB1315" s="251"/>
      <c r="BD1315" s="459"/>
      <c r="BE1315" s="459"/>
      <c r="BF1315" s="459"/>
      <c r="BK1315" s="251"/>
      <c r="BM1315" s="459"/>
      <c r="BN1315" s="459"/>
      <c r="BO1315" s="459"/>
      <c r="BT1315" s="251"/>
      <c r="BV1315" s="459"/>
      <c r="BW1315" s="459"/>
      <c r="BX1315" s="459"/>
      <c r="CC1315" s="251"/>
      <c r="CE1315" s="459"/>
      <c r="CF1315" s="459"/>
      <c r="CG1315" s="459"/>
      <c r="CL1315" s="251"/>
      <c r="CN1315" s="459"/>
      <c r="CO1315" s="459"/>
      <c r="CP1315" s="459"/>
      <c r="CU1315" s="251"/>
      <c r="CW1315" s="459"/>
      <c r="CX1315" s="459"/>
      <c r="CY1315" s="459"/>
      <c r="DD1315" s="251"/>
      <c r="DF1315" s="459"/>
      <c r="DG1315" s="459"/>
      <c r="DH1315" s="459"/>
      <c r="DM1315" s="251"/>
      <c r="DO1315" s="459"/>
      <c r="DP1315" s="459"/>
      <c r="DQ1315" s="459"/>
      <c r="DV1315" s="251"/>
      <c r="DX1315" s="459"/>
      <c r="DY1315" s="459"/>
      <c r="DZ1315" s="459"/>
      <c r="EE1315" s="251"/>
      <c r="EG1315" s="459"/>
      <c r="EH1315" s="459"/>
      <c r="EI1315" s="459"/>
      <c r="EN1315" s="251"/>
      <c r="EP1315" s="459"/>
      <c r="EQ1315" s="459"/>
      <c r="ER1315" s="459"/>
      <c r="EW1315" s="251"/>
      <c r="EY1315" s="459"/>
      <c r="EZ1315" s="459"/>
      <c r="FA1315" s="459"/>
      <c r="FF1315" s="251"/>
      <c r="FH1315" s="459"/>
      <c r="FI1315" s="459"/>
      <c r="FJ1315" s="459"/>
      <c r="FO1315" s="251"/>
      <c r="FQ1315" s="459"/>
      <c r="FR1315" s="459"/>
      <c r="FS1315" s="459"/>
      <c r="FX1315" s="251"/>
      <c r="FZ1315" s="459"/>
      <c r="GA1315" s="459"/>
      <c r="GB1315" s="459"/>
      <c r="GG1315" s="251"/>
      <c r="GI1315" s="459"/>
      <c r="GJ1315" s="459"/>
      <c r="GK1315" s="459"/>
      <c r="GP1315" s="251"/>
      <c r="GR1315" s="459"/>
      <c r="GS1315" s="459"/>
      <c r="GT1315" s="459"/>
      <c r="GY1315" s="251"/>
      <c r="HA1315" s="459"/>
      <c r="HB1315" s="459"/>
      <c r="HC1315" s="459"/>
      <c r="HH1315" s="251"/>
      <c r="HJ1315" s="459"/>
      <c r="HK1315" s="459"/>
      <c r="HL1315" s="459"/>
      <c r="HQ1315" s="459"/>
      <c r="HR1315" s="459"/>
      <c r="HS1315" s="459"/>
      <c r="HT1315" s="459"/>
      <c r="HU1315" s="459"/>
      <c r="HV1315" s="459"/>
      <c r="HW1315" s="459"/>
      <c r="HX1315" s="459"/>
      <c r="HY1315" s="459"/>
      <c r="HZ1315" s="459"/>
      <c r="IA1315" s="459"/>
      <c r="IB1315" s="459"/>
      <c r="IC1315" s="459"/>
      <c r="ID1315" s="459"/>
      <c r="IE1315" s="459"/>
      <c r="IF1315" s="459"/>
      <c r="IG1315" s="459"/>
      <c r="IH1315" s="459"/>
      <c r="II1315" s="459"/>
      <c r="IJ1315" s="459"/>
      <c r="IK1315" s="459"/>
      <c r="IL1315" s="459"/>
      <c r="IM1315" s="459"/>
      <c r="IN1315" s="459"/>
      <c r="IO1315" s="459"/>
      <c r="IP1315" s="459"/>
      <c r="IQ1315" s="459"/>
      <c r="IR1315" s="459"/>
      <c r="IS1315" s="459"/>
      <c r="IT1315" s="459"/>
      <c r="IU1315" s="459"/>
      <c r="IV1315" s="459"/>
      <c r="RS1315" s="252"/>
    </row>
    <row r="1316" spans="1:487" s="461" customFormat="1" ht="18">
      <c r="A1316" s="605" t="s">
        <v>2481</v>
      </c>
      <c r="B1316" s="459"/>
      <c r="C1316" s="488"/>
      <c r="D1316" s="606" t="s">
        <v>129</v>
      </c>
      <c r="E1316" s="461">
        <f t="shared" si="22"/>
        <v>0</v>
      </c>
      <c r="F1316" s="524">
        <f t="shared" si="23"/>
        <v>0</v>
      </c>
      <c r="G1316" s="502"/>
      <c r="H1316" s="502"/>
      <c r="I1316" s="473"/>
      <c r="J1316" s="473"/>
      <c r="K1316" s="473"/>
      <c r="L1316" s="459"/>
      <c r="M1316" s="459"/>
      <c r="N1316" s="459"/>
      <c r="R1316" s="251"/>
      <c r="T1316" s="459"/>
      <c r="U1316" s="459"/>
      <c r="V1316" s="459"/>
      <c r="AA1316" s="251"/>
      <c r="AC1316" s="459"/>
      <c r="AD1316" s="459"/>
      <c r="AE1316" s="459"/>
      <c r="AJ1316" s="251"/>
      <c r="AL1316" s="459"/>
      <c r="AM1316" s="459"/>
      <c r="AN1316" s="459"/>
      <c r="AS1316" s="251"/>
      <c r="AU1316" s="459"/>
      <c r="AV1316" s="459"/>
      <c r="AW1316" s="459"/>
      <c r="BB1316" s="251"/>
      <c r="BD1316" s="459"/>
      <c r="BE1316" s="459"/>
      <c r="BF1316" s="459"/>
      <c r="BK1316" s="251"/>
      <c r="BM1316" s="459"/>
      <c r="BN1316" s="459"/>
      <c r="BO1316" s="459"/>
      <c r="BT1316" s="251"/>
      <c r="BV1316" s="459"/>
      <c r="BW1316" s="459"/>
      <c r="BX1316" s="459"/>
      <c r="CC1316" s="251"/>
      <c r="CE1316" s="459"/>
      <c r="CF1316" s="459"/>
      <c r="CG1316" s="459"/>
      <c r="CL1316" s="251"/>
      <c r="CN1316" s="459"/>
      <c r="CO1316" s="459"/>
      <c r="CP1316" s="459"/>
      <c r="CU1316" s="251"/>
      <c r="CW1316" s="459"/>
      <c r="CX1316" s="459"/>
      <c r="CY1316" s="459"/>
      <c r="DD1316" s="251"/>
      <c r="DF1316" s="459"/>
      <c r="DG1316" s="459"/>
      <c r="DH1316" s="459"/>
      <c r="DM1316" s="251"/>
      <c r="DO1316" s="459"/>
      <c r="DP1316" s="459"/>
      <c r="DQ1316" s="459"/>
      <c r="DV1316" s="251"/>
      <c r="DX1316" s="459"/>
      <c r="DY1316" s="459"/>
      <c r="DZ1316" s="459"/>
      <c r="EE1316" s="251"/>
      <c r="EG1316" s="459"/>
      <c r="EH1316" s="459"/>
      <c r="EI1316" s="459"/>
      <c r="EN1316" s="251"/>
      <c r="EP1316" s="459"/>
      <c r="EQ1316" s="459"/>
      <c r="ER1316" s="459"/>
      <c r="EW1316" s="251"/>
      <c r="EY1316" s="459"/>
      <c r="EZ1316" s="459"/>
      <c r="FA1316" s="459"/>
      <c r="FF1316" s="251"/>
      <c r="FH1316" s="459"/>
      <c r="FI1316" s="459"/>
      <c r="FJ1316" s="459"/>
      <c r="FO1316" s="251"/>
      <c r="FQ1316" s="459"/>
      <c r="FR1316" s="459"/>
      <c r="FS1316" s="459"/>
      <c r="FX1316" s="251"/>
      <c r="FZ1316" s="459"/>
      <c r="GA1316" s="459"/>
      <c r="GB1316" s="459"/>
      <c r="GG1316" s="251"/>
      <c r="GI1316" s="459"/>
      <c r="GJ1316" s="459"/>
      <c r="GK1316" s="459"/>
      <c r="GP1316" s="251"/>
      <c r="GR1316" s="459"/>
      <c r="GS1316" s="459"/>
      <c r="GT1316" s="459"/>
      <c r="GY1316" s="251"/>
      <c r="HA1316" s="459"/>
      <c r="HB1316" s="459"/>
      <c r="HC1316" s="459"/>
      <c r="HH1316" s="251"/>
      <c r="HJ1316" s="459"/>
      <c r="HK1316" s="459"/>
      <c r="HL1316" s="459"/>
      <c r="HQ1316" s="459"/>
      <c r="HR1316" s="459"/>
      <c r="HS1316" s="459"/>
      <c r="HT1316" s="459"/>
      <c r="HU1316" s="459"/>
      <c r="HV1316" s="459"/>
      <c r="HW1316" s="459"/>
      <c r="HX1316" s="459"/>
      <c r="HY1316" s="459"/>
      <c r="HZ1316" s="459"/>
      <c r="IA1316" s="459"/>
      <c r="IB1316" s="459"/>
      <c r="IC1316" s="459"/>
      <c r="ID1316" s="459"/>
      <c r="IE1316" s="459"/>
      <c r="IF1316" s="459"/>
      <c r="IG1316" s="459"/>
      <c r="IH1316" s="459"/>
      <c r="II1316" s="459"/>
      <c r="IJ1316" s="459"/>
      <c r="IK1316" s="459"/>
      <c r="IL1316" s="459"/>
      <c r="IM1316" s="459"/>
      <c r="IN1316" s="459"/>
      <c r="IO1316" s="459"/>
      <c r="IP1316" s="459"/>
      <c r="IQ1316" s="459"/>
      <c r="IR1316" s="459"/>
      <c r="IS1316" s="459"/>
      <c r="IT1316" s="459"/>
      <c r="IU1316" s="459"/>
      <c r="IV1316" s="459"/>
      <c r="RS1316" s="252"/>
    </row>
    <row r="1317" spans="1:487" s="461" customFormat="1" ht="18">
      <c r="A1317" s="605" t="s">
        <v>1100</v>
      </c>
      <c r="B1317" s="459"/>
      <c r="C1317" s="488"/>
      <c r="D1317" s="606" t="s">
        <v>129</v>
      </c>
      <c r="E1317" s="461">
        <f t="shared" si="22"/>
        <v>0</v>
      </c>
      <c r="F1317" s="524">
        <f t="shared" si="23"/>
        <v>0</v>
      </c>
      <c r="G1317" s="473"/>
      <c r="H1317" s="473"/>
      <c r="I1317" s="473"/>
      <c r="J1317" s="473"/>
      <c r="K1317" s="473"/>
      <c r="M1317" s="459"/>
      <c r="N1317" s="459"/>
      <c r="R1317" s="251"/>
      <c r="T1317" s="459"/>
      <c r="U1317" s="459"/>
      <c r="V1317" s="459"/>
      <c r="AA1317" s="251"/>
      <c r="AC1317" s="459"/>
      <c r="AD1317" s="459"/>
      <c r="AE1317" s="459"/>
      <c r="AJ1317" s="251"/>
      <c r="AL1317" s="459"/>
      <c r="AM1317" s="459"/>
      <c r="AN1317" s="459"/>
      <c r="AS1317" s="251"/>
      <c r="AU1317" s="459"/>
      <c r="AV1317" s="459"/>
      <c r="AW1317" s="459"/>
      <c r="BB1317" s="251"/>
      <c r="BD1317" s="459"/>
      <c r="BE1317" s="459"/>
      <c r="BF1317" s="459"/>
      <c r="BK1317" s="251"/>
      <c r="BM1317" s="459"/>
      <c r="BN1317" s="459"/>
      <c r="BO1317" s="459"/>
      <c r="BT1317" s="251"/>
      <c r="BV1317" s="459"/>
      <c r="BW1317" s="459"/>
      <c r="BX1317" s="459"/>
      <c r="CC1317" s="251"/>
      <c r="CE1317" s="459"/>
      <c r="CF1317" s="459"/>
      <c r="CG1317" s="459"/>
      <c r="CL1317" s="251"/>
      <c r="CN1317" s="459"/>
      <c r="CO1317" s="459"/>
      <c r="CP1317" s="459"/>
      <c r="CU1317" s="251"/>
      <c r="CW1317" s="459"/>
      <c r="CX1317" s="459"/>
      <c r="CY1317" s="459"/>
      <c r="DD1317" s="251"/>
      <c r="DF1317" s="459"/>
      <c r="DG1317" s="459"/>
      <c r="DH1317" s="459"/>
      <c r="DM1317" s="251"/>
      <c r="DO1317" s="459"/>
      <c r="DP1317" s="459"/>
      <c r="DQ1317" s="459"/>
      <c r="DV1317" s="251"/>
      <c r="DX1317" s="459"/>
      <c r="DY1317" s="459"/>
      <c r="DZ1317" s="459"/>
      <c r="EE1317" s="251"/>
      <c r="EG1317" s="459"/>
      <c r="EH1317" s="459"/>
      <c r="EI1317" s="459"/>
      <c r="EN1317" s="251"/>
      <c r="EP1317" s="459"/>
      <c r="EQ1317" s="459"/>
      <c r="ER1317" s="459"/>
      <c r="EW1317" s="251"/>
      <c r="EY1317" s="459"/>
      <c r="EZ1317" s="459"/>
      <c r="FA1317" s="459"/>
      <c r="FF1317" s="251"/>
      <c r="FH1317" s="459"/>
      <c r="FI1317" s="459"/>
      <c r="FJ1317" s="459"/>
      <c r="FO1317" s="251"/>
      <c r="FQ1317" s="459"/>
      <c r="FR1317" s="459"/>
      <c r="FS1317" s="459"/>
      <c r="FX1317" s="251"/>
      <c r="FZ1317" s="459"/>
      <c r="GA1317" s="459"/>
      <c r="GB1317" s="459"/>
      <c r="GG1317" s="251"/>
      <c r="GI1317" s="459"/>
      <c r="GJ1317" s="459"/>
      <c r="GK1317" s="459"/>
      <c r="GP1317" s="251"/>
      <c r="GR1317" s="459"/>
      <c r="GS1317" s="459"/>
      <c r="GT1317" s="459"/>
      <c r="GY1317" s="251"/>
      <c r="HA1317" s="459"/>
      <c r="HB1317" s="459"/>
      <c r="HC1317" s="459"/>
      <c r="HH1317" s="251"/>
      <c r="HJ1317" s="459"/>
      <c r="HK1317" s="459"/>
      <c r="HL1317" s="459"/>
      <c r="HQ1317" s="459"/>
      <c r="HR1317" s="459"/>
      <c r="HS1317" s="459"/>
      <c r="HT1317" s="459"/>
      <c r="HU1317" s="459"/>
      <c r="HV1317" s="459"/>
      <c r="HW1317" s="459"/>
      <c r="HX1317" s="459"/>
      <c r="HY1317" s="459"/>
      <c r="HZ1317" s="459"/>
      <c r="IA1317" s="459"/>
      <c r="IB1317" s="459"/>
      <c r="IC1317" s="459"/>
      <c r="ID1317" s="459"/>
      <c r="IE1317" s="459"/>
      <c r="IF1317" s="459"/>
      <c r="IG1317" s="459"/>
      <c r="IH1317" s="459"/>
      <c r="II1317" s="459"/>
      <c r="IJ1317" s="459"/>
      <c r="IK1317" s="459"/>
      <c r="IL1317" s="459"/>
      <c r="IM1317" s="459"/>
      <c r="IN1317" s="459"/>
      <c r="IO1317" s="459"/>
      <c r="IP1317" s="459"/>
      <c r="IQ1317" s="459"/>
      <c r="IR1317" s="459"/>
      <c r="IS1317" s="459"/>
      <c r="IT1317" s="459"/>
      <c r="IU1317" s="459"/>
      <c r="IV1317" s="459"/>
      <c r="RS1317" s="252"/>
    </row>
    <row r="1318" spans="1:487" s="461" customFormat="1" ht="18">
      <c r="A1318" s="605" t="s">
        <v>1357</v>
      </c>
      <c r="B1318" s="459"/>
      <c r="C1318" s="488"/>
      <c r="D1318" s="606" t="s">
        <v>129</v>
      </c>
      <c r="E1318" s="461">
        <f t="shared" si="22"/>
        <v>0</v>
      </c>
      <c r="F1318" s="524">
        <f t="shared" si="23"/>
        <v>0</v>
      </c>
      <c r="G1318" s="502"/>
      <c r="H1318" s="502"/>
      <c r="I1318" s="473"/>
      <c r="J1318" s="473"/>
      <c r="K1318" s="473"/>
      <c r="M1318" s="459"/>
      <c r="N1318" s="459"/>
      <c r="R1318" s="251"/>
      <c r="T1318" s="459"/>
      <c r="U1318" s="459"/>
      <c r="V1318" s="459"/>
      <c r="AA1318" s="251"/>
      <c r="AC1318" s="459"/>
      <c r="AD1318" s="459"/>
      <c r="AE1318" s="459"/>
      <c r="AJ1318" s="251"/>
      <c r="AL1318" s="459"/>
      <c r="AM1318" s="459"/>
      <c r="AN1318" s="459"/>
      <c r="AS1318" s="251"/>
      <c r="AU1318" s="459"/>
      <c r="AV1318" s="459"/>
      <c r="AW1318" s="459"/>
      <c r="BB1318" s="251"/>
      <c r="BD1318" s="459"/>
      <c r="BE1318" s="459"/>
      <c r="BF1318" s="459"/>
      <c r="BK1318" s="251"/>
      <c r="BM1318" s="459"/>
      <c r="BN1318" s="459"/>
      <c r="BO1318" s="459"/>
      <c r="BT1318" s="251"/>
      <c r="BV1318" s="459"/>
      <c r="BW1318" s="459"/>
      <c r="BX1318" s="459"/>
      <c r="CC1318" s="251"/>
      <c r="CE1318" s="459"/>
      <c r="CF1318" s="459"/>
      <c r="CG1318" s="459"/>
      <c r="CL1318" s="251"/>
      <c r="CN1318" s="459"/>
      <c r="CO1318" s="459"/>
      <c r="CP1318" s="459"/>
      <c r="CU1318" s="251"/>
      <c r="CW1318" s="459"/>
      <c r="CX1318" s="459"/>
      <c r="CY1318" s="459"/>
      <c r="DD1318" s="251"/>
      <c r="DF1318" s="459"/>
      <c r="DG1318" s="459"/>
      <c r="DH1318" s="459"/>
      <c r="DM1318" s="251"/>
      <c r="DO1318" s="459"/>
      <c r="DP1318" s="459"/>
      <c r="DQ1318" s="459"/>
      <c r="DV1318" s="251"/>
      <c r="DX1318" s="459"/>
      <c r="DY1318" s="459"/>
      <c r="DZ1318" s="459"/>
      <c r="EE1318" s="251"/>
      <c r="EG1318" s="459"/>
      <c r="EH1318" s="459"/>
      <c r="EI1318" s="459"/>
      <c r="EN1318" s="251"/>
      <c r="EP1318" s="459"/>
      <c r="EQ1318" s="459"/>
      <c r="ER1318" s="459"/>
      <c r="EW1318" s="251"/>
      <c r="EY1318" s="459"/>
      <c r="EZ1318" s="459"/>
      <c r="FA1318" s="459"/>
      <c r="FF1318" s="251"/>
      <c r="FH1318" s="459"/>
      <c r="FI1318" s="459"/>
      <c r="FJ1318" s="459"/>
      <c r="FO1318" s="251"/>
      <c r="FQ1318" s="459"/>
      <c r="FR1318" s="459"/>
      <c r="FS1318" s="459"/>
      <c r="FX1318" s="251"/>
      <c r="FZ1318" s="459"/>
      <c r="GA1318" s="459"/>
      <c r="GB1318" s="459"/>
      <c r="GG1318" s="251"/>
      <c r="GI1318" s="459"/>
      <c r="GJ1318" s="459"/>
      <c r="GK1318" s="459"/>
      <c r="GP1318" s="251"/>
      <c r="GR1318" s="459"/>
      <c r="GS1318" s="459"/>
      <c r="GT1318" s="459"/>
      <c r="GY1318" s="251"/>
      <c r="HA1318" s="459"/>
      <c r="HB1318" s="459"/>
      <c r="HC1318" s="459"/>
      <c r="HH1318" s="251"/>
      <c r="HJ1318" s="459"/>
      <c r="HK1318" s="459"/>
      <c r="HL1318" s="459"/>
      <c r="HQ1318" s="459"/>
      <c r="HR1318" s="459"/>
      <c r="HS1318" s="459"/>
      <c r="HT1318" s="459"/>
      <c r="HU1318" s="459"/>
      <c r="HV1318" s="459"/>
      <c r="HW1318" s="459"/>
      <c r="HX1318" s="459"/>
      <c r="HY1318" s="459"/>
      <c r="HZ1318" s="459"/>
      <c r="IA1318" s="459"/>
      <c r="IB1318" s="459"/>
      <c r="IC1318" s="459"/>
      <c r="ID1318" s="459"/>
      <c r="IE1318" s="459"/>
      <c r="IF1318" s="459"/>
      <c r="IG1318" s="459"/>
      <c r="IH1318" s="459"/>
      <c r="II1318" s="459"/>
      <c r="IJ1318" s="459"/>
      <c r="IK1318" s="459"/>
      <c r="IL1318" s="459"/>
      <c r="IM1318" s="459"/>
      <c r="IN1318" s="459"/>
      <c r="IO1318" s="459"/>
      <c r="IP1318" s="459"/>
      <c r="IQ1318" s="459"/>
      <c r="IR1318" s="459"/>
      <c r="IS1318" s="459"/>
      <c r="IT1318" s="459"/>
      <c r="IU1318" s="459"/>
      <c r="IV1318" s="459"/>
      <c r="RS1318" s="252"/>
    </row>
    <row r="1319" spans="1:487" s="461" customFormat="1" ht="18">
      <c r="A1319" s="605" t="s">
        <v>1922</v>
      </c>
      <c r="B1319" s="488"/>
      <c r="C1319" s="488"/>
      <c r="D1319" s="461" t="s">
        <v>135</v>
      </c>
      <c r="E1319" s="461">
        <f t="shared" si="22"/>
        <v>25</v>
      </c>
      <c r="F1319" s="524">
        <f t="shared" si="23"/>
        <v>0</v>
      </c>
      <c r="G1319" s="473"/>
      <c r="H1319" s="473"/>
      <c r="I1319" s="473"/>
      <c r="J1319" s="473"/>
      <c r="K1319" s="473"/>
      <c r="L1319" s="509"/>
      <c r="M1319" s="459"/>
      <c r="N1319" s="459"/>
      <c r="R1319" s="251"/>
      <c r="T1319" s="459"/>
      <c r="U1319" s="459"/>
      <c r="V1319" s="459"/>
      <c r="AA1319" s="251"/>
      <c r="AC1319" s="459"/>
      <c r="AD1319" s="459"/>
      <c r="AE1319" s="459"/>
      <c r="AJ1319" s="251"/>
      <c r="AL1319" s="459"/>
      <c r="AM1319" s="459"/>
      <c r="AN1319" s="459"/>
      <c r="AS1319" s="251"/>
      <c r="AU1319" s="459"/>
      <c r="AV1319" s="459"/>
      <c r="AW1319" s="459"/>
      <c r="BB1319" s="251"/>
      <c r="BD1319" s="459"/>
      <c r="BE1319" s="459"/>
      <c r="BF1319" s="459"/>
      <c r="BK1319" s="251"/>
      <c r="BM1319" s="459"/>
      <c r="BN1319" s="459"/>
      <c r="BO1319" s="459"/>
      <c r="BT1319" s="251"/>
      <c r="BV1319" s="459"/>
      <c r="BW1319" s="459"/>
      <c r="BX1319" s="459"/>
      <c r="CC1319" s="251"/>
      <c r="CE1319" s="459"/>
      <c r="CF1319" s="459"/>
      <c r="CG1319" s="459"/>
      <c r="CL1319" s="251"/>
      <c r="CN1319" s="459"/>
      <c r="CO1319" s="459"/>
      <c r="CP1319" s="459"/>
      <c r="CU1319" s="251"/>
      <c r="CW1319" s="459"/>
      <c r="CX1319" s="459"/>
      <c r="CY1319" s="459"/>
      <c r="DD1319" s="251"/>
      <c r="DF1319" s="459"/>
      <c r="DG1319" s="459"/>
      <c r="DH1319" s="459"/>
      <c r="DM1319" s="251"/>
      <c r="DO1319" s="459"/>
      <c r="DP1319" s="459"/>
      <c r="DQ1319" s="459"/>
      <c r="DV1319" s="251"/>
      <c r="DX1319" s="459"/>
      <c r="DY1319" s="459"/>
      <c r="DZ1319" s="459"/>
      <c r="EE1319" s="251"/>
      <c r="EG1319" s="459"/>
      <c r="EH1319" s="459"/>
      <c r="EI1319" s="459"/>
      <c r="EN1319" s="251"/>
      <c r="EP1319" s="459"/>
      <c r="EQ1319" s="459"/>
      <c r="ER1319" s="459"/>
      <c r="EW1319" s="251"/>
      <c r="EY1319" s="459"/>
      <c r="EZ1319" s="459"/>
      <c r="FA1319" s="459"/>
      <c r="FF1319" s="251"/>
      <c r="FH1319" s="459"/>
      <c r="FI1319" s="459"/>
      <c r="FJ1319" s="459"/>
      <c r="FO1319" s="251"/>
      <c r="FQ1319" s="459"/>
      <c r="FR1319" s="459"/>
      <c r="FS1319" s="459"/>
      <c r="FX1319" s="251"/>
      <c r="FZ1319" s="459"/>
      <c r="GA1319" s="459"/>
      <c r="GB1319" s="459"/>
      <c r="GG1319" s="251"/>
      <c r="GI1319" s="459"/>
      <c r="GJ1319" s="459"/>
      <c r="GK1319" s="459"/>
      <c r="GP1319" s="251"/>
      <c r="GR1319" s="459"/>
      <c r="GS1319" s="459"/>
      <c r="GT1319" s="459"/>
      <c r="GY1319" s="251"/>
      <c r="HA1319" s="459"/>
      <c r="HB1319" s="459"/>
      <c r="HC1319" s="459"/>
      <c r="HH1319" s="251"/>
      <c r="HJ1319" s="459"/>
      <c r="HK1319" s="459"/>
      <c r="HL1319" s="459"/>
      <c r="HQ1319" s="459"/>
      <c r="HR1319" s="459"/>
      <c r="HS1319" s="459"/>
      <c r="HT1319" s="459"/>
      <c r="HU1319" s="459"/>
      <c r="HV1319" s="459"/>
      <c r="HW1319" s="459"/>
      <c r="HX1319" s="459"/>
      <c r="HY1319" s="459"/>
      <c r="HZ1319" s="459"/>
      <c r="IA1319" s="459"/>
      <c r="IB1319" s="459"/>
      <c r="IC1319" s="459"/>
      <c r="ID1319" s="459"/>
      <c r="IE1319" s="459"/>
      <c r="IF1319" s="459"/>
      <c r="IG1319" s="459"/>
      <c r="IH1319" s="459"/>
      <c r="II1319" s="459"/>
      <c r="IJ1319" s="459"/>
      <c r="IK1319" s="459"/>
      <c r="IL1319" s="459"/>
      <c r="IM1319" s="459"/>
      <c r="IN1319" s="459"/>
      <c r="IO1319" s="459"/>
      <c r="IP1319" s="459"/>
      <c r="IQ1319" s="459"/>
      <c r="IR1319" s="459"/>
      <c r="IS1319" s="459"/>
      <c r="IT1319" s="459"/>
      <c r="IU1319" s="459"/>
      <c r="IV1319" s="459"/>
      <c r="RS1319" s="252"/>
    </row>
    <row r="1320" spans="1:487" s="461" customFormat="1" ht="18">
      <c r="A1320" s="605" t="s">
        <v>556</v>
      </c>
      <c r="B1320" s="488"/>
      <c r="C1320" s="488"/>
      <c r="D1320" s="461" t="s">
        <v>131</v>
      </c>
      <c r="E1320" s="461">
        <f t="shared" si="22"/>
        <v>1</v>
      </c>
      <c r="F1320" s="524">
        <f t="shared" si="23"/>
        <v>0</v>
      </c>
      <c r="G1320" s="473"/>
      <c r="H1320" s="473"/>
      <c r="I1320" s="473"/>
      <c r="J1320" s="473"/>
      <c r="K1320" s="473"/>
      <c r="L1320" s="509"/>
      <c r="M1320" s="459"/>
      <c r="N1320" s="459"/>
      <c r="R1320" s="251"/>
      <c r="T1320" s="459"/>
      <c r="U1320" s="459"/>
      <c r="V1320" s="459"/>
      <c r="AA1320" s="251"/>
      <c r="AC1320" s="459"/>
      <c r="AD1320" s="459"/>
      <c r="AE1320" s="459"/>
      <c r="AJ1320" s="251"/>
      <c r="AL1320" s="459"/>
      <c r="AM1320" s="459"/>
      <c r="AN1320" s="459"/>
      <c r="AS1320" s="251"/>
      <c r="AU1320" s="459"/>
      <c r="AV1320" s="459"/>
      <c r="AW1320" s="459"/>
      <c r="BB1320" s="251"/>
      <c r="BD1320" s="459"/>
      <c r="BE1320" s="459"/>
      <c r="BF1320" s="459"/>
      <c r="BK1320" s="251"/>
      <c r="BM1320" s="459"/>
      <c r="BN1320" s="459"/>
      <c r="BO1320" s="459"/>
      <c r="BT1320" s="251"/>
      <c r="BV1320" s="459"/>
      <c r="BW1320" s="459"/>
      <c r="BX1320" s="459"/>
      <c r="CC1320" s="251"/>
      <c r="CE1320" s="459"/>
      <c r="CF1320" s="459"/>
      <c r="CG1320" s="459"/>
      <c r="CL1320" s="251"/>
      <c r="CN1320" s="459"/>
      <c r="CO1320" s="459"/>
      <c r="CP1320" s="459"/>
      <c r="CU1320" s="251"/>
      <c r="CW1320" s="459"/>
      <c r="CX1320" s="459"/>
      <c r="CY1320" s="459"/>
      <c r="DD1320" s="251"/>
      <c r="DF1320" s="459"/>
      <c r="DG1320" s="459"/>
      <c r="DH1320" s="459"/>
      <c r="DM1320" s="251"/>
      <c r="DO1320" s="459"/>
      <c r="DP1320" s="459"/>
      <c r="DQ1320" s="459"/>
      <c r="DV1320" s="251"/>
      <c r="DX1320" s="459"/>
      <c r="DY1320" s="459"/>
      <c r="DZ1320" s="459"/>
      <c r="EE1320" s="251"/>
      <c r="EG1320" s="459"/>
      <c r="EH1320" s="459"/>
      <c r="EI1320" s="459"/>
      <c r="EN1320" s="251"/>
      <c r="EP1320" s="459"/>
      <c r="EQ1320" s="459"/>
      <c r="ER1320" s="459"/>
      <c r="EW1320" s="251"/>
      <c r="EY1320" s="459"/>
      <c r="EZ1320" s="459"/>
      <c r="FA1320" s="459"/>
      <c r="FF1320" s="251"/>
      <c r="FH1320" s="459"/>
      <c r="FI1320" s="459"/>
      <c r="FJ1320" s="459"/>
      <c r="FO1320" s="251"/>
      <c r="FQ1320" s="459"/>
      <c r="FR1320" s="459"/>
      <c r="FS1320" s="459"/>
      <c r="FX1320" s="251"/>
      <c r="FZ1320" s="459"/>
      <c r="GA1320" s="459"/>
      <c r="GB1320" s="459"/>
      <c r="GG1320" s="251"/>
      <c r="GI1320" s="459"/>
      <c r="GJ1320" s="459"/>
      <c r="GK1320" s="459"/>
      <c r="GP1320" s="251"/>
      <c r="GR1320" s="459"/>
      <c r="GS1320" s="459"/>
      <c r="GT1320" s="459"/>
      <c r="GY1320" s="251"/>
      <c r="HA1320" s="459"/>
      <c r="HB1320" s="459"/>
      <c r="HC1320" s="459"/>
      <c r="HH1320" s="251"/>
      <c r="HJ1320" s="459"/>
      <c r="HK1320" s="459"/>
      <c r="HL1320" s="459"/>
      <c r="HQ1320" s="459"/>
      <c r="HR1320" s="459"/>
      <c r="HS1320" s="459"/>
      <c r="HT1320" s="459"/>
      <c r="HU1320" s="459"/>
      <c r="HV1320" s="459"/>
      <c r="HW1320" s="459"/>
      <c r="HX1320" s="459"/>
      <c r="HY1320" s="459"/>
      <c r="HZ1320" s="459"/>
      <c r="IA1320" s="459"/>
      <c r="IB1320" s="459"/>
      <c r="IC1320" s="459"/>
      <c r="ID1320" s="459"/>
      <c r="IE1320" s="459"/>
      <c r="IF1320" s="459"/>
      <c r="IG1320" s="459"/>
      <c r="IH1320" s="459"/>
      <c r="II1320" s="459"/>
      <c r="IJ1320" s="459"/>
      <c r="IK1320" s="459"/>
      <c r="IL1320" s="459"/>
      <c r="IM1320" s="459"/>
      <c r="IN1320" s="459"/>
      <c r="IO1320" s="459"/>
      <c r="IP1320" s="459"/>
      <c r="IQ1320" s="459"/>
      <c r="IR1320" s="459"/>
      <c r="IS1320" s="459"/>
      <c r="IT1320" s="459"/>
      <c r="IU1320" s="459"/>
      <c r="IV1320" s="459"/>
      <c r="RS1320" s="252"/>
    </row>
    <row r="1321" spans="1:487" s="461" customFormat="1" ht="18">
      <c r="A1321" s="605" t="s">
        <v>2482</v>
      </c>
      <c r="B1321" s="459"/>
      <c r="C1321" s="488"/>
      <c r="D1321" s="606" t="s">
        <v>129</v>
      </c>
      <c r="E1321" s="461">
        <f t="shared" si="22"/>
        <v>0</v>
      </c>
      <c r="F1321" s="524">
        <f t="shared" si="23"/>
        <v>0</v>
      </c>
      <c r="G1321" s="502"/>
      <c r="H1321" s="502"/>
      <c r="I1321" s="473"/>
      <c r="J1321" s="473"/>
      <c r="K1321" s="473"/>
      <c r="L1321" s="509"/>
      <c r="M1321" s="459"/>
      <c r="N1321" s="459"/>
      <c r="R1321" s="251"/>
      <c r="T1321" s="459"/>
      <c r="U1321" s="459"/>
      <c r="V1321" s="459"/>
      <c r="AA1321" s="251"/>
      <c r="AC1321" s="459"/>
      <c r="AD1321" s="459"/>
      <c r="AE1321" s="459"/>
      <c r="AJ1321" s="251"/>
      <c r="AL1321" s="459"/>
      <c r="AM1321" s="459"/>
      <c r="AN1321" s="459"/>
      <c r="AS1321" s="251"/>
      <c r="AU1321" s="459"/>
      <c r="AV1321" s="459"/>
      <c r="AW1321" s="459"/>
      <c r="BB1321" s="251"/>
      <c r="BD1321" s="459"/>
      <c r="BE1321" s="459"/>
      <c r="BF1321" s="459"/>
      <c r="BK1321" s="251"/>
      <c r="BM1321" s="459"/>
      <c r="BN1321" s="459"/>
      <c r="BO1321" s="459"/>
      <c r="BT1321" s="251"/>
      <c r="BV1321" s="459"/>
      <c r="BW1321" s="459"/>
      <c r="BX1321" s="459"/>
      <c r="CC1321" s="251"/>
      <c r="CE1321" s="459"/>
      <c r="CF1321" s="459"/>
      <c r="CG1321" s="459"/>
      <c r="CL1321" s="251"/>
      <c r="CN1321" s="459"/>
      <c r="CO1321" s="459"/>
      <c r="CP1321" s="459"/>
      <c r="CU1321" s="251"/>
      <c r="CW1321" s="459"/>
      <c r="CX1321" s="459"/>
      <c r="CY1321" s="459"/>
      <c r="DD1321" s="251"/>
      <c r="DF1321" s="459"/>
      <c r="DG1321" s="459"/>
      <c r="DH1321" s="459"/>
      <c r="DM1321" s="251"/>
      <c r="DO1321" s="459"/>
      <c r="DP1321" s="459"/>
      <c r="DQ1321" s="459"/>
      <c r="DV1321" s="251"/>
      <c r="DX1321" s="459"/>
      <c r="DY1321" s="459"/>
      <c r="DZ1321" s="459"/>
      <c r="EE1321" s="251"/>
      <c r="EG1321" s="459"/>
      <c r="EH1321" s="459"/>
      <c r="EI1321" s="459"/>
      <c r="EN1321" s="251"/>
      <c r="EP1321" s="459"/>
      <c r="EQ1321" s="459"/>
      <c r="ER1321" s="459"/>
      <c r="EW1321" s="251"/>
      <c r="EY1321" s="459"/>
      <c r="EZ1321" s="459"/>
      <c r="FA1321" s="459"/>
      <c r="FF1321" s="251"/>
      <c r="FH1321" s="459"/>
      <c r="FI1321" s="459"/>
      <c r="FJ1321" s="459"/>
      <c r="FO1321" s="251"/>
      <c r="FQ1321" s="459"/>
      <c r="FR1321" s="459"/>
      <c r="FS1321" s="459"/>
      <c r="FX1321" s="251"/>
      <c r="FZ1321" s="459"/>
      <c r="GA1321" s="459"/>
      <c r="GB1321" s="459"/>
      <c r="GG1321" s="251"/>
      <c r="GI1321" s="459"/>
      <c r="GJ1321" s="459"/>
      <c r="GK1321" s="459"/>
      <c r="GP1321" s="251"/>
      <c r="GR1321" s="459"/>
      <c r="GS1321" s="459"/>
      <c r="GT1321" s="459"/>
      <c r="GY1321" s="251"/>
      <c r="HA1321" s="459"/>
      <c r="HB1321" s="459"/>
      <c r="HC1321" s="459"/>
      <c r="HH1321" s="251"/>
      <c r="HJ1321" s="459"/>
      <c r="HK1321" s="459"/>
      <c r="HL1321" s="459"/>
      <c r="HQ1321" s="459"/>
      <c r="HR1321" s="459"/>
      <c r="HS1321" s="459"/>
      <c r="HT1321" s="459"/>
      <c r="HU1321" s="459"/>
      <c r="HV1321" s="459"/>
      <c r="HW1321" s="459"/>
      <c r="HX1321" s="459"/>
      <c r="HY1321" s="459"/>
      <c r="HZ1321" s="459"/>
      <c r="IA1321" s="459"/>
      <c r="IB1321" s="459"/>
      <c r="IC1321" s="459"/>
      <c r="ID1321" s="459"/>
      <c r="IE1321" s="459"/>
      <c r="IF1321" s="459"/>
      <c r="IG1321" s="459"/>
      <c r="IH1321" s="459"/>
      <c r="II1321" s="459"/>
      <c r="IJ1321" s="459"/>
      <c r="IK1321" s="459"/>
      <c r="IL1321" s="459"/>
      <c r="IM1321" s="459"/>
      <c r="IN1321" s="459"/>
      <c r="IO1321" s="459"/>
      <c r="IP1321" s="459"/>
      <c r="IQ1321" s="459"/>
      <c r="IR1321" s="459"/>
      <c r="IS1321" s="459"/>
      <c r="IT1321" s="459"/>
      <c r="IU1321" s="459"/>
      <c r="IV1321" s="459"/>
      <c r="RS1321" s="252"/>
    </row>
    <row r="1322" spans="1:487" s="461" customFormat="1" ht="18">
      <c r="A1322" s="605" t="s">
        <v>1003</v>
      </c>
      <c r="B1322" s="459"/>
      <c r="C1322" s="488"/>
      <c r="D1322" s="606" t="s">
        <v>129</v>
      </c>
      <c r="E1322" s="461">
        <f t="shared" si="22"/>
        <v>0</v>
      </c>
      <c r="F1322" s="524">
        <f t="shared" si="23"/>
        <v>0</v>
      </c>
      <c r="G1322" s="502"/>
      <c r="H1322" s="502"/>
      <c r="I1322" s="473"/>
      <c r="J1322" s="473"/>
      <c r="K1322" s="473"/>
      <c r="L1322" s="509"/>
      <c r="M1322" s="459"/>
      <c r="N1322" s="459"/>
      <c r="R1322" s="251"/>
      <c r="T1322" s="459"/>
      <c r="U1322" s="459"/>
      <c r="V1322" s="459"/>
      <c r="AA1322" s="251"/>
      <c r="AC1322" s="459"/>
      <c r="AD1322" s="459"/>
      <c r="AE1322" s="459"/>
      <c r="AJ1322" s="251"/>
      <c r="AL1322" s="459"/>
      <c r="AM1322" s="459"/>
      <c r="AN1322" s="459"/>
      <c r="AS1322" s="251"/>
      <c r="AU1322" s="459"/>
      <c r="AV1322" s="459"/>
      <c r="AW1322" s="459"/>
      <c r="BB1322" s="251"/>
      <c r="BD1322" s="459"/>
      <c r="BE1322" s="459"/>
      <c r="BF1322" s="459"/>
      <c r="BK1322" s="251"/>
      <c r="BM1322" s="459"/>
      <c r="BN1322" s="459"/>
      <c r="BO1322" s="459"/>
      <c r="BT1322" s="251"/>
      <c r="BV1322" s="459"/>
      <c r="BW1322" s="459"/>
      <c r="BX1322" s="459"/>
      <c r="CC1322" s="251"/>
      <c r="CE1322" s="459"/>
      <c r="CF1322" s="459"/>
      <c r="CG1322" s="459"/>
      <c r="CL1322" s="251"/>
      <c r="CN1322" s="459"/>
      <c r="CO1322" s="459"/>
      <c r="CP1322" s="459"/>
      <c r="CU1322" s="251"/>
      <c r="CW1322" s="459"/>
      <c r="CX1322" s="459"/>
      <c r="CY1322" s="459"/>
      <c r="DD1322" s="251"/>
      <c r="DF1322" s="459"/>
      <c r="DG1322" s="459"/>
      <c r="DH1322" s="459"/>
      <c r="DM1322" s="251"/>
      <c r="DO1322" s="459"/>
      <c r="DP1322" s="459"/>
      <c r="DQ1322" s="459"/>
      <c r="DV1322" s="251"/>
      <c r="DX1322" s="459"/>
      <c r="DY1322" s="459"/>
      <c r="DZ1322" s="459"/>
      <c r="EE1322" s="251"/>
      <c r="EG1322" s="459"/>
      <c r="EH1322" s="459"/>
      <c r="EI1322" s="459"/>
      <c r="EN1322" s="251"/>
      <c r="EP1322" s="459"/>
      <c r="EQ1322" s="459"/>
      <c r="ER1322" s="459"/>
      <c r="EW1322" s="251"/>
      <c r="EY1322" s="459"/>
      <c r="EZ1322" s="459"/>
      <c r="FA1322" s="459"/>
      <c r="FF1322" s="251"/>
      <c r="FH1322" s="459"/>
      <c r="FI1322" s="459"/>
      <c r="FJ1322" s="459"/>
      <c r="FO1322" s="251"/>
      <c r="FQ1322" s="459"/>
      <c r="FR1322" s="459"/>
      <c r="FS1322" s="459"/>
      <c r="FX1322" s="251"/>
      <c r="FZ1322" s="459"/>
      <c r="GA1322" s="459"/>
      <c r="GB1322" s="459"/>
      <c r="GG1322" s="251"/>
      <c r="GI1322" s="459"/>
      <c r="GJ1322" s="459"/>
      <c r="GK1322" s="459"/>
      <c r="GP1322" s="251"/>
      <c r="GR1322" s="459"/>
      <c r="GS1322" s="459"/>
      <c r="GT1322" s="459"/>
      <c r="GY1322" s="251"/>
      <c r="HA1322" s="459"/>
      <c r="HB1322" s="459"/>
      <c r="HC1322" s="459"/>
      <c r="HH1322" s="251"/>
      <c r="HJ1322" s="459"/>
      <c r="HK1322" s="459"/>
      <c r="HL1322" s="459"/>
      <c r="HQ1322" s="459"/>
      <c r="HR1322" s="459"/>
      <c r="HS1322" s="459"/>
      <c r="HT1322" s="459"/>
      <c r="HU1322" s="459"/>
      <c r="HV1322" s="459"/>
      <c r="HW1322" s="459"/>
      <c r="HX1322" s="459"/>
      <c r="HY1322" s="459"/>
      <c r="HZ1322" s="459"/>
      <c r="IA1322" s="459"/>
      <c r="IB1322" s="459"/>
      <c r="IC1322" s="459"/>
      <c r="ID1322" s="459"/>
      <c r="IE1322" s="459"/>
      <c r="IF1322" s="459"/>
      <c r="IG1322" s="459"/>
      <c r="IH1322" s="459"/>
      <c r="II1322" s="459"/>
      <c r="IJ1322" s="459"/>
      <c r="IK1322" s="459"/>
      <c r="IL1322" s="459"/>
      <c r="IM1322" s="459"/>
      <c r="IN1322" s="459"/>
      <c r="IO1322" s="459"/>
      <c r="IP1322" s="459"/>
      <c r="IQ1322" s="459"/>
      <c r="IR1322" s="459"/>
      <c r="IS1322" s="459"/>
      <c r="IT1322" s="459"/>
      <c r="IU1322" s="459"/>
      <c r="IV1322" s="459"/>
      <c r="RS1322" s="252"/>
    </row>
    <row r="1323" spans="1:487" s="461" customFormat="1" ht="18">
      <c r="A1323" s="605" t="s">
        <v>949</v>
      </c>
      <c r="B1323" s="459"/>
      <c r="C1323" s="488"/>
      <c r="D1323" s="606" t="s">
        <v>129</v>
      </c>
      <c r="E1323" s="461">
        <f t="shared" si="22"/>
        <v>0</v>
      </c>
      <c r="F1323" s="524">
        <f t="shared" si="23"/>
        <v>0</v>
      </c>
      <c r="G1323" s="502"/>
      <c r="H1323" s="502"/>
      <c r="I1323" s="473"/>
      <c r="J1323" s="473"/>
      <c r="K1323" s="473"/>
      <c r="L1323" s="509"/>
      <c r="M1323" s="459"/>
      <c r="N1323" s="459"/>
      <c r="R1323" s="251"/>
      <c r="T1323" s="459"/>
      <c r="U1323" s="459"/>
      <c r="V1323" s="459"/>
      <c r="AA1323" s="251"/>
      <c r="AC1323" s="459"/>
      <c r="AD1323" s="459"/>
      <c r="AE1323" s="459"/>
      <c r="AJ1323" s="251"/>
      <c r="AL1323" s="459"/>
      <c r="AM1323" s="459"/>
      <c r="AN1323" s="459"/>
      <c r="AS1323" s="251"/>
      <c r="AU1323" s="459"/>
      <c r="AV1323" s="459"/>
      <c r="AW1323" s="459"/>
      <c r="BB1323" s="251"/>
      <c r="BD1323" s="459"/>
      <c r="BE1323" s="459"/>
      <c r="BF1323" s="459"/>
      <c r="BK1323" s="251"/>
      <c r="BM1323" s="459"/>
      <c r="BN1323" s="459"/>
      <c r="BO1323" s="459"/>
      <c r="BT1323" s="251"/>
      <c r="BV1323" s="459"/>
      <c r="BW1323" s="459"/>
      <c r="BX1323" s="459"/>
      <c r="CC1323" s="251"/>
      <c r="CE1323" s="459"/>
      <c r="CF1323" s="459"/>
      <c r="CG1323" s="459"/>
      <c r="CL1323" s="251"/>
      <c r="CN1323" s="459"/>
      <c r="CO1323" s="459"/>
      <c r="CP1323" s="459"/>
      <c r="CU1323" s="251"/>
      <c r="CW1323" s="459"/>
      <c r="CX1323" s="459"/>
      <c r="CY1323" s="459"/>
      <c r="DD1323" s="251"/>
      <c r="DF1323" s="459"/>
      <c r="DG1323" s="459"/>
      <c r="DH1323" s="459"/>
      <c r="DM1323" s="251"/>
      <c r="DO1323" s="459"/>
      <c r="DP1323" s="459"/>
      <c r="DQ1323" s="459"/>
      <c r="DV1323" s="251"/>
      <c r="DX1323" s="459"/>
      <c r="DY1323" s="459"/>
      <c r="DZ1323" s="459"/>
      <c r="EE1323" s="251"/>
      <c r="EG1323" s="459"/>
      <c r="EH1323" s="459"/>
      <c r="EI1323" s="459"/>
      <c r="EN1323" s="251"/>
      <c r="EP1323" s="459"/>
      <c r="EQ1323" s="459"/>
      <c r="ER1323" s="459"/>
      <c r="EW1323" s="251"/>
      <c r="EY1323" s="459"/>
      <c r="EZ1323" s="459"/>
      <c r="FA1323" s="459"/>
      <c r="FF1323" s="251"/>
      <c r="FH1323" s="459"/>
      <c r="FI1323" s="459"/>
      <c r="FJ1323" s="459"/>
      <c r="FO1323" s="251"/>
      <c r="FQ1323" s="459"/>
      <c r="FR1323" s="459"/>
      <c r="FS1323" s="459"/>
      <c r="FX1323" s="251"/>
      <c r="FZ1323" s="459"/>
      <c r="GA1323" s="459"/>
      <c r="GB1323" s="459"/>
      <c r="GG1323" s="251"/>
      <c r="GI1323" s="459"/>
      <c r="GJ1323" s="459"/>
      <c r="GK1323" s="459"/>
      <c r="GP1323" s="251"/>
      <c r="GR1323" s="459"/>
      <c r="GS1323" s="459"/>
      <c r="GT1323" s="459"/>
      <c r="GY1323" s="251"/>
      <c r="HA1323" s="459"/>
      <c r="HB1323" s="459"/>
      <c r="HC1323" s="459"/>
      <c r="HH1323" s="251"/>
      <c r="HJ1323" s="459"/>
      <c r="HK1323" s="459"/>
      <c r="HL1323" s="459"/>
      <c r="HQ1323" s="459"/>
      <c r="HR1323" s="459"/>
      <c r="HS1323" s="459"/>
      <c r="HT1323" s="459"/>
      <c r="HU1323" s="459"/>
      <c r="HV1323" s="459"/>
      <c r="HW1323" s="459"/>
      <c r="HX1323" s="459"/>
      <c r="HY1323" s="459"/>
      <c r="HZ1323" s="459"/>
      <c r="IA1323" s="459"/>
      <c r="IB1323" s="459"/>
      <c r="IC1323" s="459"/>
      <c r="ID1323" s="459"/>
      <c r="IE1323" s="459"/>
      <c r="IF1323" s="459"/>
      <c r="IG1323" s="459"/>
      <c r="IH1323" s="459"/>
      <c r="II1323" s="459"/>
      <c r="IJ1323" s="459"/>
      <c r="IK1323" s="459"/>
      <c r="IL1323" s="459"/>
      <c r="IM1323" s="459"/>
      <c r="IN1323" s="459"/>
      <c r="IO1323" s="459"/>
      <c r="IP1323" s="459"/>
      <c r="IQ1323" s="459"/>
      <c r="IR1323" s="459"/>
      <c r="IS1323" s="459"/>
      <c r="IT1323" s="459"/>
      <c r="IU1323" s="459"/>
      <c r="IV1323" s="459"/>
      <c r="RS1323" s="252"/>
    </row>
    <row r="1324" spans="1:487" s="461" customFormat="1" ht="18">
      <c r="A1324" s="605" t="s">
        <v>643</v>
      </c>
      <c r="B1324" s="459"/>
      <c r="C1324" s="488"/>
      <c r="D1324" s="461" t="s">
        <v>134</v>
      </c>
      <c r="E1324" s="461">
        <f t="shared" si="22"/>
        <v>23</v>
      </c>
      <c r="F1324" s="524">
        <f t="shared" si="23"/>
        <v>14</v>
      </c>
      <c r="G1324" s="509"/>
      <c r="H1324" s="509"/>
      <c r="I1324" s="509">
        <v>14</v>
      </c>
      <c r="J1324" s="509"/>
      <c r="K1324" s="509"/>
      <c r="L1324" s="509"/>
      <c r="M1324" s="459"/>
      <c r="N1324" s="459"/>
      <c r="R1324" s="251"/>
      <c r="T1324" s="459"/>
      <c r="U1324" s="459"/>
      <c r="V1324" s="459"/>
      <c r="AA1324" s="251"/>
      <c r="AC1324" s="459"/>
      <c r="AD1324" s="459"/>
      <c r="AE1324" s="459"/>
      <c r="AJ1324" s="251"/>
      <c r="AL1324" s="459"/>
      <c r="AM1324" s="459"/>
      <c r="AN1324" s="459"/>
      <c r="AS1324" s="251"/>
      <c r="AU1324" s="459"/>
      <c r="AV1324" s="459"/>
      <c r="AW1324" s="459"/>
      <c r="BB1324" s="251"/>
      <c r="BD1324" s="459"/>
      <c r="BE1324" s="459"/>
      <c r="BF1324" s="459"/>
      <c r="BK1324" s="251"/>
      <c r="BM1324" s="459"/>
      <c r="BN1324" s="459"/>
      <c r="BO1324" s="459"/>
      <c r="BT1324" s="251"/>
      <c r="BV1324" s="459"/>
      <c r="BW1324" s="459"/>
      <c r="BX1324" s="459"/>
      <c r="CC1324" s="251"/>
      <c r="CE1324" s="459"/>
      <c r="CF1324" s="459"/>
      <c r="CG1324" s="459"/>
      <c r="CL1324" s="251"/>
      <c r="CN1324" s="459"/>
      <c r="CO1324" s="459"/>
      <c r="CP1324" s="459"/>
      <c r="CU1324" s="251"/>
      <c r="CW1324" s="459"/>
      <c r="CX1324" s="459"/>
      <c r="CY1324" s="459"/>
      <c r="DD1324" s="251"/>
      <c r="DF1324" s="459"/>
      <c r="DG1324" s="459"/>
      <c r="DH1324" s="459"/>
      <c r="DM1324" s="251"/>
      <c r="DO1324" s="459"/>
      <c r="DP1324" s="459"/>
      <c r="DQ1324" s="459"/>
      <c r="DV1324" s="251"/>
      <c r="DX1324" s="459"/>
      <c r="DY1324" s="459"/>
      <c r="DZ1324" s="459"/>
      <c r="EE1324" s="251"/>
      <c r="EG1324" s="459"/>
      <c r="EH1324" s="459"/>
      <c r="EI1324" s="459"/>
      <c r="EN1324" s="251"/>
      <c r="EP1324" s="459"/>
      <c r="EQ1324" s="459"/>
      <c r="ER1324" s="459"/>
      <c r="EW1324" s="251"/>
      <c r="EY1324" s="459"/>
      <c r="EZ1324" s="459"/>
      <c r="FA1324" s="459"/>
      <c r="FF1324" s="251"/>
      <c r="FH1324" s="459"/>
      <c r="FI1324" s="459"/>
      <c r="FJ1324" s="459"/>
      <c r="FO1324" s="251"/>
      <c r="FQ1324" s="459"/>
      <c r="FR1324" s="459"/>
      <c r="FS1324" s="459"/>
      <c r="FX1324" s="251"/>
      <c r="FZ1324" s="459"/>
      <c r="GA1324" s="459"/>
      <c r="GB1324" s="459"/>
      <c r="GG1324" s="251"/>
      <c r="GI1324" s="459"/>
      <c r="GJ1324" s="459"/>
      <c r="GK1324" s="459"/>
      <c r="GP1324" s="251"/>
      <c r="GR1324" s="459"/>
      <c r="GS1324" s="459"/>
      <c r="GT1324" s="459"/>
      <c r="GY1324" s="251"/>
      <c r="HA1324" s="459"/>
      <c r="HB1324" s="459"/>
      <c r="HC1324" s="459"/>
      <c r="HH1324" s="251"/>
      <c r="HJ1324" s="459"/>
      <c r="HK1324" s="459"/>
      <c r="HL1324" s="459"/>
      <c r="HQ1324" s="459"/>
      <c r="HR1324" s="459"/>
      <c r="HS1324" s="459"/>
      <c r="HT1324" s="459"/>
      <c r="HU1324" s="459"/>
      <c r="HV1324" s="459"/>
      <c r="HW1324" s="459"/>
      <c r="HX1324" s="459"/>
      <c r="HY1324" s="459"/>
      <c r="HZ1324" s="459"/>
      <c r="IA1324" s="459"/>
      <c r="IB1324" s="459"/>
      <c r="IC1324" s="459"/>
      <c r="ID1324" s="459"/>
      <c r="IE1324" s="459"/>
      <c r="IF1324" s="459"/>
      <c r="IG1324" s="459"/>
      <c r="IH1324" s="459"/>
      <c r="II1324" s="459"/>
      <c r="IJ1324" s="459"/>
      <c r="IK1324" s="459"/>
      <c r="IL1324" s="459"/>
      <c r="IM1324" s="459"/>
      <c r="IN1324" s="459"/>
      <c r="IO1324" s="459"/>
      <c r="IP1324" s="459"/>
      <c r="IQ1324" s="459"/>
      <c r="IR1324" s="459"/>
      <c r="IS1324" s="459"/>
      <c r="IT1324" s="459"/>
      <c r="IU1324" s="459"/>
      <c r="IV1324" s="459"/>
      <c r="RS1324" s="252"/>
    </row>
    <row r="1325" spans="1:487" s="461" customFormat="1" ht="18">
      <c r="A1325" s="605" t="s">
        <v>1334</v>
      </c>
      <c r="B1325" s="488"/>
      <c r="C1325" s="488"/>
      <c r="D1325" s="461" t="s">
        <v>132</v>
      </c>
      <c r="E1325" s="461">
        <f t="shared" si="22"/>
        <v>1</v>
      </c>
      <c r="F1325" s="524">
        <f t="shared" si="23"/>
        <v>0</v>
      </c>
      <c r="G1325" s="473"/>
      <c r="H1325" s="473"/>
      <c r="I1325" s="473"/>
      <c r="J1325" s="473"/>
      <c r="K1325" s="473"/>
      <c r="L1325" s="509"/>
      <c r="M1325" s="459"/>
      <c r="N1325" s="459"/>
      <c r="R1325" s="251"/>
      <c r="T1325" s="459"/>
      <c r="U1325" s="459"/>
      <c r="V1325" s="459"/>
      <c r="AA1325" s="251"/>
      <c r="AC1325" s="459"/>
      <c r="AD1325" s="459"/>
      <c r="AE1325" s="459"/>
      <c r="AJ1325" s="251"/>
      <c r="AL1325" s="459"/>
      <c r="AM1325" s="459"/>
      <c r="AN1325" s="459"/>
      <c r="AS1325" s="251"/>
      <c r="AU1325" s="459"/>
      <c r="AV1325" s="459"/>
      <c r="AW1325" s="459"/>
      <c r="BB1325" s="251"/>
      <c r="BD1325" s="459"/>
      <c r="BE1325" s="459"/>
      <c r="BF1325" s="459"/>
      <c r="BK1325" s="251"/>
      <c r="BM1325" s="459"/>
      <c r="BN1325" s="459"/>
      <c r="BO1325" s="459"/>
      <c r="BT1325" s="251"/>
      <c r="BV1325" s="459"/>
      <c r="BW1325" s="459"/>
      <c r="BX1325" s="459"/>
      <c r="CC1325" s="251"/>
      <c r="CE1325" s="459"/>
      <c r="CF1325" s="459"/>
      <c r="CG1325" s="459"/>
      <c r="CL1325" s="251"/>
      <c r="CN1325" s="459"/>
      <c r="CO1325" s="459"/>
      <c r="CP1325" s="459"/>
      <c r="CU1325" s="251"/>
      <c r="CW1325" s="459"/>
      <c r="CX1325" s="459"/>
      <c r="CY1325" s="459"/>
      <c r="DD1325" s="251"/>
      <c r="DF1325" s="459"/>
      <c r="DG1325" s="459"/>
      <c r="DH1325" s="459"/>
      <c r="DM1325" s="251"/>
      <c r="DO1325" s="459"/>
      <c r="DP1325" s="459"/>
      <c r="DQ1325" s="459"/>
      <c r="DV1325" s="251"/>
      <c r="DX1325" s="459"/>
      <c r="DY1325" s="459"/>
      <c r="DZ1325" s="459"/>
      <c r="EE1325" s="251"/>
      <c r="EG1325" s="459"/>
      <c r="EH1325" s="459"/>
      <c r="EI1325" s="459"/>
      <c r="EN1325" s="251"/>
      <c r="EP1325" s="459"/>
      <c r="EQ1325" s="459"/>
      <c r="ER1325" s="459"/>
      <c r="EW1325" s="251"/>
      <c r="EY1325" s="459"/>
      <c r="EZ1325" s="459"/>
      <c r="FA1325" s="459"/>
      <c r="FF1325" s="251"/>
      <c r="FH1325" s="459"/>
      <c r="FI1325" s="459"/>
      <c r="FJ1325" s="459"/>
      <c r="FO1325" s="251"/>
      <c r="FQ1325" s="459"/>
      <c r="FR1325" s="459"/>
      <c r="FS1325" s="459"/>
      <c r="FX1325" s="251"/>
      <c r="FZ1325" s="459"/>
      <c r="GA1325" s="459"/>
      <c r="GB1325" s="459"/>
      <c r="GG1325" s="251"/>
      <c r="GI1325" s="459"/>
      <c r="GJ1325" s="459"/>
      <c r="GK1325" s="459"/>
      <c r="GP1325" s="251"/>
      <c r="GR1325" s="459"/>
      <c r="GS1325" s="459"/>
      <c r="GT1325" s="459"/>
      <c r="GY1325" s="251"/>
      <c r="HA1325" s="459"/>
      <c r="HB1325" s="459"/>
      <c r="HC1325" s="459"/>
      <c r="HH1325" s="251"/>
      <c r="HJ1325" s="459"/>
      <c r="HK1325" s="459"/>
      <c r="HL1325" s="459"/>
      <c r="HQ1325" s="459"/>
      <c r="HR1325" s="459"/>
      <c r="HS1325" s="459"/>
      <c r="HT1325" s="459"/>
      <c r="HU1325" s="459"/>
      <c r="HV1325" s="459"/>
      <c r="HW1325" s="459"/>
      <c r="HX1325" s="459"/>
      <c r="HY1325" s="459"/>
      <c r="HZ1325" s="459"/>
      <c r="IA1325" s="459"/>
      <c r="IB1325" s="459"/>
      <c r="IC1325" s="459"/>
      <c r="ID1325" s="459"/>
      <c r="IE1325" s="459"/>
      <c r="IF1325" s="459"/>
      <c r="IG1325" s="459"/>
      <c r="IH1325" s="459"/>
      <c r="II1325" s="459"/>
      <c r="IJ1325" s="459"/>
      <c r="IK1325" s="459"/>
      <c r="IL1325" s="459"/>
      <c r="IM1325" s="459"/>
      <c r="IN1325" s="459"/>
      <c r="IO1325" s="459"/>
      <c r="IP1325" s="459"/>
      <c r="IQ1325" s="459"/>
      <c r="IR1325" s="459"/>
      <c r="IS1325" s="459"/>
      <c r="IT1325" s="459"/>
      <c r="IU1325" s="459"/>
      <c r="IV1325" s="459"/>
      <c r="RS1325" s="252"/>
    </row>
    <row r="1326" spans="1:487" s="461" customFormat="1" ht="18">
      <c r="A1326" s="605" t="s">
        <v>2483</v>
      </c>
      <c r="B1326" s="459"/>
      <c r="C1326" s="488"/>
      <c r="D1326" s="606" t="s">
        <v>129</v>
      </c>
      <c r="E1326" s="461">
        <f t="shared" si="22"/>
        <v>0</v>
      </c>
      <c r="F1326" s="524">
        <f t="shared" si="23"/>
        <v>0</v>
      </c>
      <c r="G1326" s="502"/>
      <c r="H1326" s="502"/>
      <c r="I1326" s="473"/>
      <c r="J1326" s="473"/>
      <c r="K1326" s="473"/>
      <c r="L1326" s="509"/>
      <c r="M1326" s="459"/>
      <c r="N1326" s="459"/>
      <c r="R1326" s="251"/>
      <c r="T1326" s="459"/>
      <c r="U1326" s="459"/>
      <c r="V1326" s="459"/>
      <c r="AA1326" s="251"/>
      <c r="AC1326" s="459"/>
      <c r="AD1326" s="459"/>
      <c r="AE1326" s="459"/>
      <c r="AJ1326" s="251"/>
      <c r="AL1326" s="459"/>
      <c r="AM1326" s="459"/>
      <c r="AN1326" s="459"/>
      <c r="AS1326" s="251"/>
      <c r="AU1326" s="459"/>
      <c r="AV1326" s="459"/>
      <c r="AW1326" s="459"/>
      <c r="BB1326" s="251"/>
      <c r="BD1326" s="459"/>
      <c r="BE1326" s="459"/>
      <c r="BF1326" s="459"/>
      <c r="BK1326" s="251"/>
      <c r="BM1326" s="459"/>
      <c r="BN1326" s="459"/>
      <c r="BO1326" s="459"/>
      <c r="BT1326" s="251"/>
      <c r="BV1326" s="459"/>
      <c r="BW1326" s="459"/>
      <c r="BX1326" s="459"/>
      <c r="CC1326" s="251"/>
      <c r="CE1326" s="459"/>
      <c r="CF1326" s="459"/>
      <c r="CG1326" s="459"/>
      <c r="CL1326" s="251"/>
      <c r="CN1326" s="459"/>
      <c r="CO1326" s="459"/>
      <c r="CP1326" s="459"/>
      <c r="CU1326" s="251"/>
      <c r="CW1326" s="459"/>
      <c r="CX1326" s="459"/>
      <c r="CY1326" s="459"/>
      <c r="DD1326" s="251"/>
      <c r="DF1326" s="459"/>
      <c r="DG1326" s="459"/>
      <c r="DH1326" s="459"/>
      <c r="DM1326" s="251"/>
      <c r="DO1326" s="459"/>
      <c r="DP1326" s="459"/>
      <c r="DQ1326" s="459"/>
      <c r="DV1326" s="251"/>
      <c r="DX1326" s="459"/>
      <c r="DY1326" s="459"/>
      <c r="DZ1326" s="459"/>
      <c r="EE1326" s="251"/>
      <c r="EG1326" s="459"/>
      <c r="EH1326" s="459"/>
      <c r="EI1326" s="459"/>
      <c r="EN1326" s="251"/>
      <c r="EP1326" s="459"/>
      <c r="EQ1326" s="459"/>
      <c r="ER1326" s="459"/>
      <c r="EW1326" s="251"/>
      <c r="EY1326" s="459"/>
      <c r="EZ1326" s="459"/>
      <c r="FA1326" s="459"/>
      <c r="FF1326" s="251"/>
      <c r="FH1326" s="459"/>
      <c r="FI1326" s="459"/>
      <c r="FJ1326" s="459"/>
      <c r="FO1326" s="251"/>
      <c r="FQ1326" s="459"/>
      <c r="FR1326" s="459"/>
      <c r="FS1326" s="459"/>
      <c r="FX1326" s="251"/>
      <c r="FZ1326" s="459"/>
      <c r="GA1326" s="459"/>
      <c r="GB1326" s="459"/>
      <c r="GG1326" s="251"/>
      <c r="GI1326" s="459"/>
      <c r="GJ1326" s="459"/>
      <c r="GK1326" s="459"/>
      <c r="GP1326" s="251"/>
      <c r="GR1326" s="459"/>
      <c r="GS1326" s="459"/>
      <c r="GT1326" s="459"/>
      <c r="GY1326" s="251"/>
      <c r="HA1326" s="459"/>
      <c r="HB1326" s="459"/>
      <c r="HC1326" s="459"/>
      <c r="HH1326" s="251"/>
      <c r="HJ1326" s="459"/>
      <c r="HK1326" s="459"/>
      <c r="HL1326" s="459"/>
      <c r="HQ1326" s="459"/>
      <c r="HR1326" s="459"/>
      <c r="HS1326" s="459"/>
      <c r="HT1326" s="459"/>
      <c r="HU1326" s="459"/>
      <c r="HV1326" s="459"/>
      <c r="HW1326" s="459"/>
      <c r="HX1326" s="459"/>
      <c r="HY1326" s="459"/>
      <c r="HZ1326" s="459"/>
      <c r="IA1326" s="459"/>
      <c r="IB1326" s="459"/>
      <c r="IC1326" s="459"/>
      <c r="ID1326" s="459"/>
      <c r="IE1326" s="459"/>
      <c r="IF1326" s="459"/>
      <c r="IG1326" s="459"/>
      <c r="IH1326" s="459"/>
      <c r="II1326" s="459"/>
      <c r="IJ1326" s="459"/>
      <c r="IK1326" s="459"/>
      <c r="IL1326" s="459"/>
      <c r="IM1326" s="459"/>
      <c r="IN1326" s="459"/>
      <c r="IO1326" s="459"/>
      <c r="IP1326" s="459"/>
      <c r="IQ1326" s="459"/>
      <c r="IR1326" s="459"/>
      <c r="IS1326" s="459"/>
      <c r="IT1326" s="459"/>
      <c r="IU1326" s="459"/>
      <c r="IV1326" s="459"/>
      <c r="RS1326" s="252"/>
    </row>
    <row r="1327" spans="1:487" s="461" customFormat="1" ht="18">
      <c r="A1327" s="605" t="s">
        <v>2310</v>
      </c>
      <c r="B1327" s="459"/>
      <c r="C1327" s="488"/>
      <c r="D1327" s="461" t="s">
        <v>134</v>
      </c>
      <c r="E1327" s="461">
        <f t="shared" si="22"/>
        <v>8</v>
      </c>
      <c r="F1327" s="524">
        <f t="shared" si="23"/>
        <v>44</v>
      </c>
      <c r="G1327" s="473"/>
      <c r="H1327" s="473"/>
      <c r="I1327" s="473">
        <v>44</v>
      </c>
      <c r="J1327" s="473"/>
      <c r="K1327" s="473"/>
      <c r="L1327" s="509"/>
      <c r="M1327" s="459"/>
      <c r="N1327" s="459"/>
      <c r="R1327" s="251"/>
      <c r="T1327" s="459"/>
      <c r="U1327" s="459"/>
      <c r="V1327" s="459"/>
      <c r="AA1327" s="251"/>
      <c r="AC1327" s="459"/>
      <c r="AD1327" s="459"/>
      <c r="AE1327" s="459"/>
      <c r="AJ1327" s="251"/>
      <c r="AL1327" s="459"/>
      <c r="AM1327" s="459"/>
      <c r="AN1327" s="459"/>
      <c r="AS1327" s="251"/>
      <c r="AU1327" s="459"/>
      <c r="AV1327" s="459"/>
      <c r="AW1327" s="459"/>
      <c r="BB1327" s="251"/>
      <c r="BD1327" s="459"/>
      <c r="BE1327" s="459"/>
      <c r="BF1327" s="459"/>
      <c r="BK1327" s="251"/>
      <c r="BM1327" s="459"/>
      <c r="BN1327" s="459"/>
      <c r="BO1327" s="459"/>
      <c r="BT1327" s="251"/>
      <c r="BV1327" s="459"/>
      <c r="BW1327" s="459"/>
      <c r="BX1327" s="459"/>
      <c r="CC1327" s="251"/>
      <c r="CE1327" s="459"/>
      <c r="CF1327" s="459"/>
      <c r="CG1327" s="459"/>
      <c r="CL1327" s="251"/>
      <c r="CN1327" s="459"/>
      <c r="CO1327" s="459"/>
      <c r="CP1327" s="459"/>
      <c r="CU1327" s="251"/>
      <c r="CW1327" s="459"/>
      <c r="CX1327" s="459"/>
      <c r="CY1327" s="459"/>
      <c r="DD1327" s="251"/>
      <c r="DF1327" s="459"/>
      <c r="DG1327" s="459"/>
      <c r="DH1327" s="459"/>
      <c r="DM1327" s="251"/>
      <c r="DO1327" s="459"/>
      <c r="DP1327" s="459"/>
      <c r="DQ1327" s="459"/>
      <c r="DV1327" s="251"/>
      <c r="DX1327" s="459"/>
      <c r="DY1327" s="459"/>
      <c r="DZ1327" s="459"/>
      <c r="EE1327" s="251"/>
      <c r="EG1327" s="459"/>
      <c r="EH1327" s="459"/>
      <c r="EI1327" s="459"/>
      <c r="EN1327" s="251"/>
      <c r="EP1327" s="459"/>
      <c r="EQ1327" s="459"/>
      <c r="ER1327" s="459"/>
      <c r="EW1327" s="251"/>
      <c r="EY1327" s="459"/>
      <c r="EZ1327" s="459"/>
      <c r="FA1327" s="459"/>
      <c r="FF1327" s="251"/>
      <c r="FH1327" s="459"/>
      <c r="FI1327" s="459"/>
      <c r="FJ1327" s="459"/>
      <c r="FO1327" s="251"/>
      <c r="FQ1327" s="459"/>
      <c r="FR1327" s="459"/>
      <c r="FS1327" s="459"/>
      <c r="FX1327" s="251"/>
      <c r="FZ1327" s="459"/>
      <c r="GA1327" s="459"/>
      <c r="GB1327" s="459"/>
      <c r="GG1327" s="251"/>
      <c r="GI1327" s="459"/>
      <c r="GJ1327" s="459"/>
      <c r="GK1327" s="459"/>
      <c r="GP1327" s="251"/>
      <c r="GR1327" s="459"/>
      <c r="GS1327" s="459"/>
      <c r="GT1327" s="459"/>
      <c r="GY1327" s="251"/>
      <c r="HA1327" s="459"/>
      <c r="HB1327" s="459"/>
      <c r="HC1327" s="459"/>
      <c r="HH1327" s="251"/>
      <c r="HJ1327" s="459"/>
      <c r="HK1327" s="459"/>
      <c r="HL1327" s="459"/>
      <c r="HQ1327" s="459"/>
      <c r="HR1327" s="459"/>
      <c r="HS1327" s="459"/>
      <c r="HT1327" s="459"/>
      <c r="HU1327" s="459"/>
      <c r="HV1327" s="459"/>
      <c r="HW1327" s="459"/>
      <c r="HX1327" s="459"/>
      <c r="HY1327" s="459"/>
      <c r="HZ1327" s="459"/>
      <c r="IA1327" s="459"/>
      <c r="IB1327" s="459"/>
      <c r="IC1327" s="459"/>
      <c r="ID1327" s="459"/>
      <c r="IE1327" s="459"/>
      <c r="IF1327" s="459"/>
      <c r="IG1327" s="459"/>
      <c r="IH1327" s="459"/>
      <c r="II1327" s="459"/>
      <c r="IJ1327" s="459"/>
      <c r="IK1327" s="459"/>
      <c r="IL1327" s="459"/>
      <c r="IM1327" s="459"/>
      <c r="IN1327" s="459"/>
      <c r="IO1327" s="459"/>
      <c r="IP1327" s="459"/>
      <c r="IQ1327" s="459"/>
      <c r="IR1327" s="459"/>
      <c r="IS1327" s="459"/>
      <c r="IT1327" s="459"/>
      <c r="IU1327" s="459"/>
      <c r="IV1327" s="459"/>
      <c r="RS1327" s="252"/>
    </row>
    <row r="1328" spans="1:487" s="461" customFormat="1" ht="18">
      <c r="A1328" s="605" t="s">
        <v>520</v>
      </c>
      <c r="B1328" s="488"/>
      <c r="C1328" s="488"/>
      <c r="D1328" s="461" t="s">
        <v>131</v>
      </c>
      <c r="E1328" s="461">
        <f t="shared" si="22"/>
        <v>1</v>
      </c>
      <c r="F1328" s="524">
        <f t="shared" si="23"/>
        <v>2</v>
      </c>
      <c r="G1328" s="502"/>
      <c r="H1328" s="502"/>
      <c r="I1328" s="473"/>
      <c r="J1328" s="473">
        <v>2</v>
      </c>
      <c r="K1328" s="473"/>
      <c r="L1328" s="509"/>
      <c r="M1328" s="459"/>
      <c r="N1328" s="459"/>
      <c r="R1328" s="251"/>
      <c r="T1328" s="459"/>
      <c r="U1328" s="459"/>
      <c r="V1328" s="459"/>
      <c r="AA1328" s="251"/>
      <c r="AC1328" s="459"/>
      <c r="AD1328" s="459"/>
      <c r="AE1328" s="459"/>
      <c r="AJ1328" s="251"/>
      <c r="AL1328" s="459"/>
      <c r="AM1328" s="459"/>
      <c r="AN1328" s="459"/>
      <c r="AS1328" s="251"/>
      <c r="AU1328" s="459"/>
      <c r="AV1328" s="459"/>
      <c r="AW1328" s="459"/>
      <c r="BB1328" s="251"/>
      <c r="BD1328" s="459"/>
      <c r="BE1328" s="459"/>
      <c r="BF1328" s="459"/>
      <c r="BK1328" s="251"/>
      <c r="BM1328" s="459"/>
      <c r="BN1328" s="459"/>
      <c r="BO1328" s="459"/>
      <c r="BT1328" s="251"/>
      <c r="BV1328" s="459"/>
      <c r="BW1328" s="459"/>
      <c r="BX1328" s="459"/>
      <c r="CC1328" s="251"/>
      <c r="CE1328" s="459"/>
      <c r="CF1328" s="459"/>
      <c r="CG1328" s="459"/>
      <c r="CL1328" s="251"/>
      <c r="CN1328" s="459"/>
      <c r="CO1328" s="459"/>
      <c r="CP1328" s="459"/>
      <c r="CU1328" s="251"/>
      <c r="CW1328" s="459"/>
      <c r="CX1328" s="459"/>
      <c r="CY1328" s="459"/>
      <c r="DD1328" s="251"/>
      <c r="DF1328" s="459"/>
      <c r="DG1328" s="459"/>
      <c r="DH1328" s="459"/>
      <c r="DM1328" s="251"/>
      <c r="DO1328" s="459"/>
      <c r="DP1328" s="459"/>
      <c r="DQ1328" s="459"/>
      <c r="DV1328" s="251"/>
      <c r="DX1328" s="459"/>
      <c r="DY1328" s="459"/>
      <c r="DZ1328" s="459"/>
      <c r="EE1328" s="251"/>
      <c r="EG1328" s="459"/>
      <c r="EH1328" s="459"/>
      <c r="EI1328" s="459"/>
      <c r="EN1328" s="251"/>
      <c r="EP1328" s="459"/>
      <c r="EQ1328" s="459"/>
      <c r="ER1328" s="459"/>
      <c r="EW1328" s="251"/>
      <c r="EY1328" s="459"/>
      <c r="EZ1328" s="459"/>
      <c r="FA1328" s="459"/>
      <c r="FF1328" s="251"/>
      <c r="FH1328" s="459"/>
      <c r="FI1328" s="459"/>
      <c r="FJ1328" s="459"/>
      <c r="FO1328" s="251"/>
      <c r="FQ1328" s="459"/>
      <c r="FR1328" s="459"/>
      <c r="FS1328" s="459"/>
      <c r="FX1328" s="251"/>
      <c r="FZ1328" s="459"/>
      <c r="GA1328" s="459"/>
      <c r="GB1328" s="459"/>
      <c r="GG1328" s="251"/>
      <c r="GI1328" s="459"/>
      <c r="GJ1328" s="459"/>
      <c r="GK1328" s="459"/>
      <c r="GP1328" s="251"/>
      <c r="GR1328" s="459"/>
      <c r="GS1328" s="459"/>
      <c r="GT1328" s="459"/>
      <c r="GY1328" s="251"/>
      <c r="HA1328" s="459"/>
      <c r="HB1328" s="459"/>
      <c r="HC1328" s="459"/>
      <c r="HH1328" s="251"/>
      <c r="HJ1328" s="459"/>
      <c r="HK1328" s="459"/>
      <c r="HL1328" s="459"/>
      <c r="HQ1328" s="459"/>
      <c r="HR1328" s="459"/>
      <c r="HS1328" s="459"/>
      <c r="HT1328" s="459"/>
      <c r="HU1328" s="459"/>
      <c r="HV1328" s="459"/>
      <c r="HW1328" s="459"/>
      <c r="HX1328" s="459"/>
      <c r="HY1328" s="459"/>
      <c r="HZ1328" s="459"/>
      <c r="IA1328" s="459"/>
      <c r="IB1328" s="459"/>
      <c r="IC1328" s="459"/>
      <c r="ID1328" s="459"/>
      <c r="IE1328" s="459"/>
      <c r="IF1328" s="459"/>
      <c r="IG1328" s="459"/>
      <c r="IH1328" s="459"/>
      <c r="II1328" s="459"/>
      <c r="IJ1328" s="459"/>
      <c r="IK1328" s="459"/>
      <c r="IL1328" s="459"/>
      <c r="IM1328" s="459"/>
      <c r="IN1328" s="459"/>
      <c r="IO1328" s="459"/>
      <c r="IP1328" s="459"/>
      <c r="IQ1328" s="459"/>
      <c r="IR1328" s="459"/>
      <c r="IS1328" s="459"/>
      <c r="IT1328" s="459"/>
      <c r="IU1328" s="459"/>
      <c r="IV1328" s="459"/>
      <c r="RS1328" s="252"/>
    </row>
    <row r="1329" spans="1:487" s="461" customFormat="1" ht="18">
      <c r="A1329" s="605" t="s">
        <v>1389</v>
      </c>
      <c r="B1329" s="459"/>
      <c r="C1329" s="488"/>
      <c r="D1329" s="606" t="s">
        <v>129</v>
      </c>
      <c r="E1329" s="461">
        <f t="shared" si="22"/>
        <v>0</v>
      </c>
      <c r="F1329" s="524">
        <f t="shared" si="23"/>
        <v>0</v>
      </c>
      <c r="G1329" s="502"/>
      <c r="H1329" s="473"/>
      <c r="I1329" s="473"/>
      <c r="J1329" s="473"/>
      <c r="K1329" s="473"/>
      <c r="L1329" s="459"/>
      <c r="M1329" s="459"/>
      <c r="N1329" s="459"/>
      <c r="R1329" s="251"/>
      <c r="T1329" s="459"/>
      <c r="U1329" s="459"/>
      <c r="V1329" s="459"/>
      <c r="AA1329" s="251"/>
      <c r="AC1329" s="459"/>
      <c r="AD1329" s="459"/>
      <c r="AE1329" s="459"/>
      <c r="AJ1329" s="251"/>
      <c r="AL1329" s="459"/>
      <c r="AM1329" s="459"/>
      <c r="AN1329" s="459"/>
      <c r="AS1329" s="251"/>
      <c r="AU1329" s="459"/>
      <c r="AV1329" s="459"/>
      <c r="AW1329" s="459"/>
      <c r="BB1329" s="251"/>
      <c r="BD1329" s="459"/>
      <c r="BE1329" s="459"/>
      <c r="BF1329" s="459"/>
      <c r="BK1329" s="251"/>
      <c r="BM1329" s="459"/>
      <c r="BN1329" s="459"/>
      <c r="BO1329" s="459"/>
      <c r="BT1329" s="251"/>
      <c r="BV1329" s="459"/>
      <c r="BW1329" s="459"/>
      <c r="BX1329" s="459"/>
      <c r="CC1329" s="251"/>
      <c r="CE1329" s="459"/>
      <c r="CF1329" s="459"/>
      <c r="CG1329" s="459"/>
      <c r="CL1329" s="251"/>
      <c r="CN1329" s="459"/>
      <c r="CO1329" s="459"/>
      <c r="CP1329" s="459"/>
      <c r="CU1329" s="251"/>
      <c r="CW1329" s="459"/>
      <c r="CX1329" s="459"/>
      <c r="CY1329" s="459"/>
      <c r="DD1329" s="251"/>
      <c r="DF1329" s="459"/>
      <c r="DG1329" s="459"/>
      <c r="DH1329" s="459"/>
      <c r="DM1329" s="251"/>
      <c r="DO1329" s="459"/>
      <c r="DP1329" s="459"/>
      <c r="DQ1329" s="459"/>
      <c r="DV1329" s="251"/>
      <c r="DX1329" s="459"/>
      <c r="DY1329" s="459"/>
      <c r="DZ1329" s="459"/>
      <c r="EE1329" s="251"/>
      <c r="EG1329" s="459"/>
      <c r="EH1329" s="459"/>
      <c r="EI1329" s="459"/>
      <c r="EN1329" s="251"/>
      <c r="EP1329" s="459"/>
      <c r="EQ1329" s="459"/>
      <c r="ER1329" s="459"/>
      <c r="EW1329" s="251"/>
      <c r="EY1329" s="459"/>
      <c r="EZ1329" s="459"/>
      <c r="FA1329" s="459"/>
      <c r="FF1329" s="251"/>
      <c r="FH1329" s="459"/>
      <c r="FI1329" s="459"/>
      <c r="FJ1329" s="459"/>
      <c r="FO1329" s="251"/>
      <c r="FQ1329" s="459"/>
      <c r="FR1329" s="459"/>
      <c r="FS1329" s="459"/>
      <c r="FX1329" s="251"/>
      <c r="FZ1329" s="459"/>
      <c r="GA1329" s="459"/>
      <c r="GB1329" s="459"/>
      <c r="GG1329" s="251"/>
      <c r="GI1329" s="459"/>
      <c r="GJ1329" s="459"/>
      <c r="GK1329" s="459"/>
      <c r="GP1329" s="251"/>
      <c r="GR1329" s="459"/>
      <c r="GS1329" s="459"/>
      <c r="GT1329" s="459"/>
      <c r="GY1329" s="251"/>
      <c r="HA1329" s="459"/>
      <c r="HB1329" s="459"/>
      <c r="HC1329" s="459"/>
      <c r="HH1329" s="251"/>
      <c r="HJ1329" s="459"/>
      <c r="HK1329" s="459"/>
      <c r="HL1329" s="459"/>
      <c r="HQ1329" s="459"/>
      <c r="HR1329" s="459"/>
      <c r="HS1329" s="459"/>
      <c r="HT1329" s="459"/>
      <c r="HU1329" s="459"/>
      <c r="HV1329" s="459"/>
      <c r="HW1329" s="459"/>
      <c r="HX1329" s="459"/>
      <c r="HY1329" s="459"/>
      <c r="HZ1329" s="459"/>
      <c r="IA1329" s="459"/>
      <c r="IB1329" s="459"/>
      <c r="IC1329" s="459"/>
      <c r="ID1329" s="459"/>
      <c r="IE1329" s="459"/>
      <c r="IF1329" s="459"/>
      <c r="IG1329" s="459"/>
      <c r="IH1329" s="459"/>
      <c r="II1329" s="459"/>
      <c r="IJ1329" s="459"/>
      <c r="IK1329" s="459"/>
      <c r="IL1329" s="459"/>
      <c r="IM1329" s="459"/>
      <c r="IN1329" s="459"/>
      <c r="IO1329" s="459"/>
      <c r="IP1329" s="459"/>
      <c r="IQ1329" s="459"/>
      <c r="IR1329" s="459"/>
      <c r="IS1329" s="459"/>
      <c r="IT1329" s="459"/>
      <c r="IU1329" s="459"/>
      <c r="IV1329" s="459"/>
      <c r="RS1329" s="252"/>
    </row>
    <row r="1330" spans="1:487" s="461" customFormat="1" ht="18">
      <c r="A1330" s="605" t="s">
        <v>2484</v>
      </c>
      <c r="B1330" s="459"/>
      <c r="C1330" s="488"/>
      <c r="D1330" s="606" t="s">
        <v>129</v>
      </c>
      <c r="E1330" s="461">
        <f t="shared" si="22"/>
        <v>0</v>
      </c>
      <c r="F1330" s="524">
        <f t="shared" si="23"/>
        <v>0</v>
      </c>
      <c r="G1330" s="502"/>
      <c r="H1330" s="473"/>
      <c r="I1330" s="473"/>
      <c r="J1330" s="473"/>
      <c r="K1330" s="473"/>
      <c r="L1330" s="459"/>
      <c r="M1330" s="459"/>
      <c r="N1330" s="459"/>
      <c r="R1330" s="251"/>
      <c r="T1330" s="459"/>
      <c r="U1330" s="459"/>
      <c r="V1330" s="459"/>
      <c r="AA1330" s="251"/>
      <c r="AC1330" s="459"/>
      <c r="AD1330" s="459"/>
      <c r="AE1330" s="459"/>
      <c r="AJ1330" s="251"/>
      <c r="AL1330" s="459"/>
      <c r="AM1330" s="459"/>
      <c r="AN1330" s="459"/>
      <c r="AS1330" s="251"/>
      <c r="AU1330" s="459"/>
      <c r="AV1330" s="459"/>
      <c r="AW1330" s="459"/>
      <c r="BB1330" s="251"/>
      <c r="BD1330" s="459"/>
      <c r="BE1330" s="459"/>
      <c r="BF1330" s="459"/>
      <c r="BK1330" s="251"/>
      <c r="BM1330" s="459"/>
      <c r="BN1330" s="459"/>
      <c r="BO1330" s="459"/>
      <c r="BT1330" s="251"/>
      <c r="BV1330" s="459"/>
      <c r="BW1330" s="459"/>
      <c r="BX1330" s="459"/>
      <c r="CC1330" s="251"/>
      <c r="CE1330" s="459"/>
      <c r="CF1330" s="459"/>
      <c r="CG1330" s="459"/>
      <c r="CL1330" s="251"/>
      <c r="CN1330" s="459"/>
      <c r="CO1330" s="459"/>
      <c r="CP1330" s="459"/>
      <c r="CU1330" s="251"/>
      <c r="CW1330" s="459"/>
      <c r="CX1330" s="459"/>
      <c r="CY1330" s="459"/>
      <c r="DD1330" s="251"/>
      <c r="DF1330" s="459"/>
      <c r="DG1330" s="459"/>
      <c r="DH1330" s="459"/>
      <c r="DM1330" s="251"/>
      <c r="DO1330" s="459"/>
      <c r="DP1330" s="459"/>
      <c r="DQ1330" s="459"/>
      <c r="DV1330" s="251"/>
      <c r="DX1330" s="459"/>
      <c r="DY1330" s="459"/>
      <c r="DZ1330" s="459"/>
      <c r="EE1330" s="251"/>
      <c r="EG1330" s="459"/>
      <c r="EH1330" s="459"/>
      <c r="EI1330" s="459"/>
      <c r="EN1330" s="251"/>
      <c r="EP1330" s="459"/>
      <c r="EQ1330" s="459"/>
      <c r="ER1330" s="459"/>
      <c r="EW1330" s="251"/>
      <c r="EY1330" s="459"/>
      <c r="EZ1330" s="459"/>
      <c r="FA1330" s="459"/>
      <c r="FF1330" s="251"/>
      <c r="FH1330" s="459"/>
      <c r="FI1330" s="459"/>
      <c r="FJ1330" s="459"/>
      <c r="FO1330" s="251"/>
      <c r="FQ1330" s="459"/>
      <c r="FR1330" s="459"/>
      <c r="FS1330" s="459"/>
      <c r="FX1330" s="251"/>
      <c r="FZ1330" s="459"/>
      <c r="GA1330" s="459"/>
      <c r="GB1330" s="459"/>
      <c r="GG1330" s="251"/>
      <c r="GI1330" s="459"/>
      <c r="GJ1330" s="459"/>
      <c r="GK1330" s="459"/>
      <c r="GP1330" s="251"/>
      <c r="GR1330" s="459"/>
      <c r="GS1330" s="459"/>
      <c r="GT1330" s="459"/>
      <c r="GY1330" s="251"/>
      <c r="HA1330" s="459"/>
      <c r="HB1330" s="459"/>
      <c r="HC1330" s="459"/>
      <c r="HH1330" s="251"/>
      <c r="HJ1330" s="459"/>
      <c r="HK1330" s="459"/>
      <c r="HL1330" s="459"/>
      <c r="HQ1330" s="459"/>
      <c r="HR1330" s="459"/>
      <c r="HS1330" s="459"/>
      <c r="HT1330" s="459"/>
      <c r="HU1330" s="459"/>
      <c r="HV1330" s="459"/>
      <c r="HW1330" s="459"/>
      <c r="HX1330" s="459"/>
      <c r="HY1330" s="459"/>
      <c r="HZ1330" s="459"/>
      <c r="IA1330" s="459"/>
      <c r="IB1330" s="459"/>
      <c r="IC1330" s="459"/>
      <c r="ID1330" s="459"/>
      <c r="IE1330" s="459"/>
      <c r="IF1330" s="459"/>
      <c r="IG1330" s="459"/>
      <c r="IH1330" s="459"/>
      <c r="II1330" s="459"/>
      <c r="IJ1330" s="459"/>
      <c r="IK1330" s="459"/>
      <c r="IL1330" s="459"/>
      <c r="IM1330" s="459"/>
      <c r="IN1330" s="459"/>
      <c r="IO1330" s="459"/>
      <c r="IP1330" s="459"/>
      <c r="IQ1330" s="459"/>
      <c r="IR1330" s="459"/>
      <c r="IS1330" s="459"/>
      <c r="IT1330" s="459"/>
      <c r="IU1330" s="459"/>
      <c r="IV1330" s="459"/>
      <c r="RS1330" s="252"/>
    </row>
    <row r="1331" spans="1:487" s="461" customFormat="1" ht="18">
      <c r="A1331" s="605" t="s">
        <v>2485</v>
      </c>
      <c r="B1331" s="459"/>
      <c r="C1331" s="488"/>
      <c r="D1331" s="606" t="s">
        <v>129</v>
      </c>
      <c r="E1331" s="461">
        <f t="shared" ref="E1331:E1394" si="24">COUNTIF($A$481:$AHO$554,A1331)</f>
        <v>0</v>
      </c>
      <c r="F1331" s="524">
        <f t="shared" ref="F1331:F1394" si="25">SUM(G1331:K1331)</f>
        <v>0</v>
      </c>
      <c r="G1331" s="502"/>
      <c r="H1331" s="502"/>
      <c r="I1331" s="473"/>
      <c r="J1331" s="473"/>
      <c r="K1331" s="473"/>
      <c r="L1331" s="459"/>
      <c r="M1331" s="459"/>
      <c r="N1331" s="459"/>
      <c r="R1331" s="251"/>
      <c r="T1331" s="459"/>
      <c r="U1331" s="459"/>
      <c r="V1331" s="459"/>
      <c r="AA1331" s="251"/>
      <c r="AC1331" s="459"/>
      <c r="AD1331" s="459"/>
      <c r="AE1331" s="459"/>
      <c r="AJ1331" s="251"/>
      <c r="AL1331" s="459"/>
      <c r="AM1331" s="459"/>
      <c r="AN1331" s="459"/>
      <c r="AS1331" s="251"/>
      <c r="AU1331" s="459"/>
      <c r="AV1331" s="459"/>
      <c r="AW1331" s="459"/>
      <c r="BB1331" s="251"/>
      <c r="BD1331" s="459"/>
      <c r="BE1331" s="459"/>
      <c r="BF1331" s="459"/>
      <c r="BK1331" s="251"/>
      <c r="BM1331" s="459"/>
      <c r="BN1331" s="459"/>
      <c r="BO1331" s="459"/>
      <c r="BT1331" s="251"/>
      <c r="BV1331" s="459"/>
      <c r="BW1331" s="459"/>
      <c r="BX1331" s="459"/>
      <c r="CC1331" s="251"/>
      <c r="CE1331" s="459"/>
      <c r="CF1331" s="459"/>
      <c r="CG1331" s="459"/>
      <c r="CL1331" s="251"/>
      <c r="CN1331" s="459"/>
      <c r="CO1331" s="459"/>
      <c r="CP1331" s="459"/>
      <c r="CU1331" s="251"/>
      <c r="CW1331" s="459"/>
      <c r="CX1331" s="459"/>
      <c r="CY1331" s="459"/>
      <c r="DD1331" s="251"/>
      <c r="DF1331" s="459"/>
      <c r="DG1331" s="459"/>
      <c r="DH1331" s="459"/>
      <c r="DM1331" s="251"/>
      <c r="DO1331" s="459"/>
      <c r="DP1331" s="459"/>
      <c r="DQ1331" s="459"/>
      <c r="DV1331" s="251"/>
      <c r="DX1331" s="459"/>
      <c r="DY1331" s="459"/>
      <c r="DZ1331" s="459"/>
      <c r="EE1331" s="251"/>
      <c r="EG1331" s="459"/>
      <c r="EH1331" s="459"/>
      <c r="EI1331" s="459"/>
      <c r="EN1331" s="251"/>
      <c r="EP1331" s="459"/>
      <c r="EQ1331" s="459"/>
      <c r="ER1331" s="459"/>
      <c r="EW1331" s="251"/>
      <c r="EY1331" s="459"/>
      <c r="EZ1331" s="459"/>
      <c r="FA1331" s="459"/>
      <c r="FF1331" s="251"/>
      <c r="FH1331" s="459"/>
      <c r="FI1331" s="459"/>
      <c r="FJ1331" s="459"/>
      <c r="FO1331" s="251"/>
      <c r="FQ1331" s="459"/>
      <c r="FR1331" s="459"/>
      <c r="FS1331" s="459"/>
      <c r="FX1331" s="251"/>
      <c r="FZ1331" s="459"/>
      <c r="GA1331" s="459"/>
      <c r="GB1331" s="459"/>
      <c r="GG1331" s="251"/>
      <c r="GI1331" s="459"/>
      <c r="GJ1331" s="459"/>
      <c r="GK1331" s="459"/>
      <c r="GP1331" s="251"/>
      <c r="GR1331" s="459"/>
      <c r="GS1331" s="459"/>
      <c r="GT1331" s="459"/>
      <c r="GY1331" s="251"/>
      <c r="HA1331" s="459"/>
      <c r="HB1331" s="459"/>
      <c r="HC1331" s="459"/>
      <c r="HH1331" s="251"/>
      <c r="HJ1331" s="459"/>
      <c r="HK1331" s="459"/>
      <c r="HL1331" s="459"/>
      <c r="HQ1331" s="459"/>
      <c r="HR1331" s="459"/>
      <c r="HS1331" s="459"/>
      <c r="HT1331" s="459"/>
      <c r="HU1331" s="459"/>
      <c r="HV1331" s="459"/>
      <c r="HW1331" s="459"/>
      <c r="HX1331" s="459"/>
      <c r="HY1331" s="459"/>
      <c r="HZ1331" s="459"/>
      <c r="IA1331" s="459"/>
      <c r="IB1331" s="459"/>
      <c r="IC1331" s="459"/>
      <c r="ID1331" s="459"/>
      <c r="IE1331" s="459"/>
      <c r="IF1331" s="459"/>
      <c r="IG1331" s="459"/>
      <c r="IH1331" s="459"/>
      <c r="II1331" s="459"/>
      <c r="IJ1331" s="459"/>
      <c r="IK1331" s="459"/>
      <c r="IL1331" s="459"/>
      <c r="IM1331" s="459"/>
      <c r="IN1331" s="459"/>
      <c r="IO1331" s="459"/>
      <c r="IP1331" s="459"/>
      <c r="IQ1331" s="459"/>
      <c r="IR1331" s="459"/>
      <c r="IS1331" s="459"/>
      <c r="IT1331" s="459"/>
      <c r="IU1331" s="459"/>
      <c r="IV1331" s="459"/>
      <c r="RS1331" s="252"/>
    </row>
    <row r="1332" spans="1:487" s="461" customFormat="1" ht="18">
      <c r="A1332" s="605" t="s">
        <v>568</v>
      </c>
      <c r="B1332" s="488"/>
      <c r="C1332" s="488"/>
      <c r="D1332" s="461" t="s">
        <v>131</v>
      </c>
      <c r="E1332" s="461">
        <f t="shared" si="24"/>
        <v>4</v>
      </c>
      <c r="F1332" s="524">
        <f t="shared" si="25"/>
        <v>0</v>
      </c>
      <c r="G1332" s="473"/>
      <c r="H1332" s="473"/>
      <c r="I1332" s="473"/>
      <c r="J1332" s="473"/>
      <c r="K1332" s="473"/>
      <c r="L1332" s="459"/>
      <c r="M1332" s="459"/>
      <c r="N1332" s="459"/>
      <c r="R1332" s="251"/>
      <c r="T1332" s="459"/>
      <c r="U1332" s="459"/>
      <c r="V1332" s="459"/>
      <c r="AA1332" s="251"/>
      <c r="AC1332" s="459"/>
      <c r="AD1332" s="459"/>
      <c r="AE1332" s="459"/>
      <c r="AJ1332" s="251"/>
      <c r="AL1332" s="459"/>
      <c r="AM1332" s="459"/>
      <c r="AN1332" s="459"/>
      <c r="AS1332" s="251"/>
      <c r="AU1332" s="459"/>
      <c r="AV1332" s="459"/>
      <c r="AW1332" s="459"/>
      <c r="BB1332" s="251"/>
      <c r="BD1332" s="459"/>
      <c r="BE1332" s="459"/>
      <c r="BF1332" s="459"/>
      <c r="BK1332" s="251"/>
      <c r="BM1332" s="459"/>
      <c r="BN1332" s="459"/>
      <c r="BO1332" s="459"/>
      <c r="BT1332" s="251"/>
      <c r="BV1332" s="459"/>
      <c r="BW1332" s="459"/>
      <c r="BX1332" s="459"/>
      <c r="CC1332" s="251"/>
      <c r="CE1332" s="459"/>
      <c r="CF1332" s="459"/>
      <c r="CG1332" s="459"/>
      <c r="CL1332" s="251"/>
      <c r="CN1332" s="459"/>
      <c r="CO1332" s="459"/>
      <c r="CP1332" s="459"/>
      <c r="CU1332" s="251"/>
      <c r="CW1332" s="459"/>
      <c r="CX1332" s="459"/>
      <c r="CY1332" s="459"/>
      <c r="DD1332" s="251"/>
      <c r="DF1332" s="459"/>
      <c r="DG1332" s="459"/>
      <c r="DH1332" s="459"/>
      <c r="DM1332" s="251"/>
      <c r="DO1332" s="459"/>
      <c r="DP1332" s="459"/>
      <c r="DQ1332" s="459"/>
      <c r="DV1332" s="251"/>
      <c r="DX1332" s="459"/>
      <c r="DY1332" s="459"/>
      <c r="DZ1332" s="459"/>
      <c r="EE1332" s="251"/>
      <c r="EG1332" s="459"/>
      <c r="EH1332" s="459"/>
      <c r="EI1332" s="459"/>
      <c r="EN1332" s="251"/>
      <c r="EP1332" s="459"/>
      <c r="EQ1332" s="459"/>
      <c r="ER1332" s="459"/>
      <c r="EW1332" s="251"/>
      <c r="EY1332" s="459"/>
      <c r="EZ1332" s="459"/>
      <c r="FA1332" s="459"/>
      <c r="FF1332" s="251"/>
      <c r="FH1332" s="459"/>
      <c r="FI1332" s="459"/>
      <c r="FJ1332" s="459"/>
      <c r="FO1332" s="251"/>
      <c r="FQ1332" s="459"/>
      <c r="FR1332" s="459"/>
      <c r="FS1332" s="459"/>
      <c r="FX1332" s="251"/>
      <c r="FZ1332" s="459"/>
      <c r="GA1332" s="459"/>
      <c r="GB1332" s="459"/>
      <c r="GG1332" s="251"/>
      <c r="GI1332" s="459"/>
      <c r="GJ1332" s="459"/>
      <c r="GK1332" s="459"/>
      <c r="GP1332" s="251"/>
      <c r="GR1332" s="459"/>
      <c r="GS1332" s="459"/>
      <c r="GT1332" s="459"/>
      <c r="GY1332" s="251"/>
      <c r="HA1332" s="459"/>
      <c r="HB1332" s="459"/>
      <c r="HC1332" s="459"/>
      <c r="HH1332" s="251"/>
      <c r="HJ1332" s="459"/>
      <c r="HK1332" s="459"/>
      <c r="HL1332" s="459"/>
      <c r="HQ1332" s="459"/>
      <c r="HR1332" s="459"/>
      <c r="HS1332" s="459"/>
      <c r="HT1332" s="459"/>
      <c r="HU1332" s="459"/>
      <c r="HV1332" s="459"/>
      <c r="HW1332" s="459"/>
      <c r="HX1332" s="459"/>
      <c r="HY1332" s="459"/>
      <c r="HZ1332" s="459"/>
      <c r="IA1332" s="459"/>
      <c r="IB1332" s="459"/>
      <c r="IC1332" s="459"/>
      <c r="ID1332" s="459"/>
      <c r="IE1332" s="459"/>
      <c r="IF1332" s="459"/>
      <c r="IG1332" s="459"/>
      <c r="IH1332" s="459"/>
      <c r="II1332" s="459"/>
      <c r="IJ1332" s="459"/>
      <c r="IK1332" s="459"/>
      <c r="IL1332" s="459"/>
      <c r="IM1332" s="459"/>
      <c r="IN1332" s="459"/>
      <c r="IO1332" s="459"/>
      <c r="IP1332" s="459"/>
      <c r="IQ1332" s="459"/>
      <c r="IR1332" s="459"/>
      <c r="IS1332" s="459"/>
      <c r="IT1332" s="459"/>
      <c r="IU1332" s="459"/>
      <c r="IV1332" s="459"/>
      <c r="RS1332" s="252"/>
    </row>
    <row r="1333" spans="1:487" s="461" customFormat="1" ht="18">
      <c r="A1333" s="605" t="s">
        <v>920</v>
      </c>
      <c r="B1333" s="488"/>
      <c r="C1333" s="488"/>
      <c r="D1333" s="461" t="s">
        <v>135</v>
      </c>
      <c r="E1333" s="461">
        <f t="shared" si="24"/>
        <v>7</v>
      </c>
      <c r="F1333" s="524">
        <f t="shared" si="25"/>
        <v>0</v>
      </c>
      <c r="G1333" s="473"/>
      <c r="H1333" s="473"/>
      <c r="I1333" s="473"/>
      <c r="J1333" s="473"/>
      <c r="K1333" s="473"/>
      <c r="L1333" s="459"/>
      <c r="M1333" s="459"/>
      <c r="N1333" s="459"/>
      <c r="R1333" s="251"/>
      <c r="T1333" s="459"/>
      <c r="U1333" s="459"/>
      <c r="V1333" s="459"/>
      <c r="AA1333" s="251"/>
      <c r="AC1333" s="459"/>
      <c r="AD1333" s="459"/>
      <c r="AE1333" s="459"/>
      <c r="AJ1333" s="251"/>
      <c r="AL1333" s="459"/>
      <c r="AM1333" s="459"/>
      <c r="AN1333" s="459"/>
      <c r="AS1333" s="251"/>
      <c r="AU1333" s="459"/>
      <c r="AV1333" s="459"/>
      <c r="AW1333" s="459"/>
      <c r="BB1333" s="251"/>
      <c r="BD1333" s="459"/>
      <c r="BE1333" s="459"/>
      <c r="BF1333" s="459"/>
      <c r="BK1333" s="251"/>
      <c r="BM1333" s="459"/>
      <c r="BN1333" s="459"/>
      <c r="BO1333" s="459"/>
      <c r="BT1333" s="251"/>
      <c r="BV1333" s="459"/>
      <c r="BW1333" s="459"/>
      <c r="BX1333" s="459"/>
      <c r="CC1333" s="251"/>
      <c r="CE1333" s="459"/>
      <c r="CF1333" s="459"/>
      <c r="CG1333" s="459"/>
      <c r="CL1333" s="251"/>
      <c r="CN1333" s="459"/>
      <c r="CO1333" s="459"/>
      <c r="CP1333" s="459"/>
      <c r="CU1333" s="251"/>
      <c r="CW1333" s="459"/>
      <c r="CX1333" s="459"/>
      <c r="CY1333" s="459"/>
      <c r="DD1333" s="251"/>
      <c r="DF1333" s="459"/>
      <c r="DG1333" s="459"/>
      <c r="DH1333" s="459"/>
      <c r="DM1333" s="251"/>
      <c r="DO1333" s="459"/>
      <c r="DP1333" s="459"/>
      <c r="DQ1333" s="459"/>
      <c r="DV1333" s="251"/>
      <c r="DX1333" s="459"/>
      <c r="DY1333" s="459"/>
      <c r="DZ1333" s="459"/>
      <c r="EE1333" s="251"/>
      <c r="EG1333" s="459"/>
      <c r="EH1333" s="459"/>
      <c r="EI1333" s="459"/>
      <c r="EN1333" s="251"/>
      <c r="EP1333" s="459"/>
      <c r="EQ1333" s="459"/>
      <c r="ER1333" s="459"/>
      <c r="EW1333" s="251"/>
      <c r="EY1333" s="459"/>
      <c r="EZ1333" s="459"/>
      <c r="FA1333" s="459"/>
      <c r="FF1333" s="251"/>
      <c r="FH1333" s="459"/>
      <c r="FI1333" s="459"/>
      <c r="FJ1333" s="459"/>
      <c r="FO1333" s="251"/>
      <c r="FQ1333" s="459"/>
      <c r="FR1333" s="459"/>
      <c r="FS1333" s="459"/>
      <c r="FX1333" s="251"/>
      <c r="FZ1333" s="459"/>
      <c r="GA1333" s="459"/>
      <c r="GB1333" s="459"/>
      <c r="GG1333" s="251"/>
      <c r="GI1333" s="459"/>
      <c r="GJ1333" s="459"/>
      <c r="GK1333" s="459"/>
      <c r="GP1333" s="251"/>
      <c r="GR1333" s="459"/>
      <c r="GS1333" s="459"/>
      <c r="GT1333" s="459"/>
      <c r="GY1333" s="251"/>
      <c r="HA1333" s="459"/>
      <c r="HB1333" s="459"/>
      <c r="HC1333" s="459"/>
      <c r="HH1333" s="251"/>
      <c r="HJ1333" s="459"/>
      <c r="HK1333" s="459"/>
      <c r="HL1333" s="459"/>
      <c r="HQ1333" s="459"/>
      <c r="HR1333" s="459"/>
      <c r="HS1333" s="459"/>
      <c r="HT1333" s="459"/>
      <c r="HU1333" s="459"/>
      <c r="HV1333" s="459"/>
      <c r="HW1333" s="459"/>
      <c r="HX1333" s="459"/>
      <c r="HY1333" s="459"/>
      <c r="HZ1333" s="459"/>
      <c r="IA1333" s="459"/>
      <c r="IB1333" s="459"/>
      <c r="IC1333" s="459"/>
      <c r="ID1333" s="459"/>
      <c r="IE1333" s="459"/>
      <c r="IF1333" s="459"/>
      <c r="IG1333" s="459"/>
      <c r="IH1333" s="459"/>
      <c r="II1333" s="459"/>
      <c r="IJ1333" s="459"/>
      <c r="IK1333" s="459"/>
      <c r="IL1333" s="459"/>
      <c r="IM1333" s="459"/>
      <c r="IN1333" s="459"/>
      <c r="IO1333" s="459"/>
      <c r="IP1333" s="459"/>
      <c r="IQ1333" s="459"/>
      <c r="IR1333" s="459"/>
      <c r="IS1333" s="459"/>
      <c r="IT1333" s="459"/>
      <c r="IU1333" s="459"/>
      <c r="IV1333" s="459"/>
      <c r="RS1333" s="252"/>
    </row>
    <row r="1334" spans="1:487" s="461" customFormat="1" ht="18">
      <c r="A1334" s="605" t="s">
        <v>477</v>
      </c>
      <c r="B1334" s="459"/>
      <c r="C1334" s="488"/>
      <c r="D1334" s="461" t="s">
        <v>137</v>
      </c>
      <c r="E1334" s="461">
        <f t="shared" si="24"/>
        <v>17</v>
      </c>
      <c r="F1334" s="524">
        <f t="shared" si="25"/>
        <v>0</v>
      </c>
      <c r="G1334" s="473"/>
      <c r="H1334" s="473"/>
      <c r="I1334" s="473"/>
      <c r="J1334" s="473"/>
      <c r="K1334" s="473"/>
      <c r="L1334" s="459"/>
      <c r="M1334" s="459"/>
      <c r="N1334" s="459"/>
      <c r="R1334" s="251"/>
      <c r="T1334" s="459"/>
      <c r="U1334" s="459"/>
      <c r="V1334" s="459"/>
      <c r="AA1334" s="251"/>
      <c r="AC1334" s="459"/>
      <c r="AD1334" s="459"/>
      <c r="AE1334" s="459"/>
      <c r="AJ1334" s="251"/>
      <c r="AL1334" s="459"/>
      <c r="AM1334" s="459"/>
      <c r="AN1334" s="459"/>
      <c r="AS1334" s="251"/>
      <c r="AU1334" s="459"/>
      <c r="AV1334" s="459"/>
      <c r="AW1334" s="459"/>
      <c r="BB1334" s="251"/>
      <c r="BD1334" s="459"/>
      <c r="BE1334" s="459"/>
      <c r="BF1334" s="459"/>
      <c r="BK1334" s="251"/>
      <c r="BM1334" s="459"/>
      <c r="BN1334" s="459"/>
      <c r="BO1334" s="459"/>
      <c r="BT1334" s="251"/>
      <c r="BV1334" s="459"/>
      <c r="BW1334" s="459"/>
      <c r="BX1334" s="459"/>
      <c r="CC1334" s="251"/>
      <c r="CE1334" s="459"/>
      <c r="CF1334" s="459"/>
      <c r="CG1334" s="459"/>
      <c r="CL1334" s="251"/>
      <c r="CN1334" s="459"/>
      <c r="CO1334" s="459"/>
      <c r="CP1334" s="459"/>
      <c r="CU1334" s="251"/>
      <c r="CW1334" s="459"/>
      <c r="CX1334" s="459"/>
      <c r="CY1334" s="459"/>
      <c r="DD1334" s="251"/>
      <c r="DF1334" s="459"/>
      <c r="DG1334" s="459"/>
      <c r="DH1334" s="459"/>
      <c r="DM1334" s="251"/>
      <c r="DO1334" s="459"/>
      <c r="DP1334" s="459"/>
      <c r="DQ1334" s="459"/>
      <c r="DV1334" s="251"/>
      <c r="DX1334" s="459"/>
      <c r="DY1334" s="459"/>
      <c r="DZ1334" s="459"/>
      <c r="EE1334" s="251"/>
      <c r="EG1334" s="459"/>
      <c r="EH1334" s="459"/>
      <c r="EI1334" s="459"/>
      <c r="EN1334" s="251"/>
      <c r="EP1334" s="459"/>
      <c r="EQ1334" s="459"/>
      <c r="ER1334" s="459"/>
      <c r="EW1334" s="251"/>
      <c r="EY1334" s="459"/>
      <c r="EZ1334" s="459"/>
      <c r="FA1334" s="459"/>
      <c r="FF1334" s="251"/>
      <c r="FH1334" s="459"/>
      <c r="FI1334" s="459"/>
      <c r="FJ1334" s="459"/>
      <c r="FO1334" s="251"/>
      <c r="FQ1334" s="459"/>
      <c r="FR1334" s="459"/>
      <c r="FS1334" s="459"/>
      <c r="FX1334" s="251"/>
      <c r="FZ1334" s="459"/>
      <c r="GA1334" s="459"/>
      <c r="GB1334" s="459"/>
      <c r="GG1334" s="251"/>
      <c r="GI1334" s="459"/>
      <c r="GJ1334" s="459"/>
      <c r="GK1334" s="459"/>
      <c r="GP1334" s="251"/>
      <c r="GR1334" s="459"/>
      <c r="GS1334" s="459"/>
      <c r="GT1334" s="459"/>
      <c r="GY1334" s="251"/>
      <c r="HA1334" s="459"/>
      <c r="HB1334" s="459"/>
      <c r="HC1334" s="459"/>
      <c r="HH1334" s="251"/>
      <c r="HJ1334" s="459"/>
      <c r="HK1334" s="459"/>
      <c r="HL1334" s="459"/>
      <c r="HQ1334" s="459"/>
      <c r="HR1334" s="459"/>
      <c r="HS1334" s="459"/>
      <c r="HT1334" s="459"/>
      <c r="HU1334" s="459"/>
      <c r="HV1334" s="459"/>
      <c r="HW1334" s="459"/>
      <c r="HX1334" s="459"/>
      <c r="HY1334" s="459"/>
      <c r="HZ1334" s="459"/>
      <c r="IA1334" s="459"/>
      <c r="IB1334" s="459"/>
      <c r="IC1334" s="459"/>
      <c r="ID1334" s="459"/>
      <c r="IE1334" s="459"/>
      <c r="IF1334" s="459"/>
      <c r="IG1334" s="459"/>
      <c r="IH1334" s="459"/>
      <c r="II1334" s="459"/>
      <c r="IJ1334" s="459"/>
      <c r="IK1334" s="459"/>
      <c r="IL1334" s="459"/>
      <c r="IM1334" s="459"/>
      <c r="IN1334" s="459"/>
      <c r="IO1334" s="459"/>
      <c r="IP1334" s="459"/>
      <c r="IQ1334" s="459"/>
      <c r="IR1334" s="459"/>
      <c r="IS1334" s="459"/>
      <c r="IT1334" s="459"/>
      <c r="IU1334" s="459"/>
      <c r="IV1334" s="459"/>
      <c r="RS1334" s="252"/>
    </row>
    <row r="1335" spans="1:487" s="461" customFormat="1" ht="18">
      <c r="A1335" s="605" t="s">
        <v>526</v>
      </c>
      <c r="B1335" s="488"/>
      <c r="C1335" s="488"/>
      <c r="D1335" s="461" t="s">
        <v>131</v>
      </c>
      <c r="E1335" s="461">
        <f t="shared" si="24"/>
        <v>19</v>
      </c>
      <c r="F1335" s="524">
        <f t="shared" si="25"/>
        <v>26</v>
      </c>
      <c r="G1335" s="502"/>
      <c r="H1335" s="502"/>
      <c r="I1335" s="473">
        <v>12</v>
      </c>
      <c r="J1335" s="473">
        <v>14</v>
      </c>
      <c r="K1335" s="473"/>
      <c r="N1335" s="459"/>
      <c r="R1335" s="251"/>
      <c r="T1335" s="459"/>
      <c r="U1335" s="459"/>
      <c r="V1335" s="459"/>
      <c r="AA1335" s="251"/>
      <c r="AC1335" s="459"/>
      <c r="AD1335" s="459"/>
      <c r="AE1335" s="459"/>
      <c r="AJ1335" s="251"/>
      <c r="AL1335" s="459"/>
      <c r="AM1335" s="459"/>
      <c r="AN1335" s="459"/>
      <c r="AS1335" s="251"/>
      <c r="AU1335" s="459"/>
      <c r="AV1335" s="459"/>
      <c r="AW1335" s="459"/>
      <c r="BB1335" s="251"/>
      <c r="BD1335" s="459"/>
      <c r="BE1335" s="459"/>
      <c r="BF1335" s="459"/>
      <c r="BK1335" s="251"/>
      <c r="BM1335" s="459"/>
      <c r="BN1335" s="459"/>
      <c r="BO1335" s="459"/>
      <c r="BT1335" s="251"/>
      <c r="BV1335" s="459"/>
      <c r="BW1335" s="459"/>
      <c r="BX1335" s="459"/>
      <c r="CC1335" s="251"/>
      <c r="CE1335" s="459"/>
      <c r="CF1335" s="459"/>
      <c r="CG1335" s="459"/>
      <c r="CL1335" s="251"/>
      <c r="CN1335" s="459"/>
      <c r="CO1335" s="459"/>
      <c r="CP1335" s="459"/>
      <c r="CU1335" s="251"/>
      <c r="CW1335" s="459"/>
      <c r="CX1335" s="459"/>
      <c r="CY1335" s="459"/>
      <c r="DD1335" s="251"/>
      <c r="DF1335" s="459"/>
      <c r="DG1335" s="459"/>
      <c r="DH1335" s="459"/>
      <c r="DM1335" s="251"/>
      <c r="DO1335" s="459"/>
      <c r="DP1335" s="459"/>
      <c r="DQ1335" s="459"/>
      <c r="DV1335" s="251"/>
      <c r="DX1335" s="459"/>
      <c r="DY1335" s="459"/>
      <c r="DZ1335" s="459"/>
      <c r="EE1335" s="251"/>
      <c r="EG1335" s="459"/>
      <c r="EH1335" s="459"/>
      <c r="EI1335" s="459"/>
      <c r="EN1335" s="251"/>
      <c r="EP1335" s="459"/>
      <c r="EQ1335" s="459"/>
      <c r="ER1335" s="459"/>
      <c r="EW1335" s="251"/>
      <c r="EY1335" s="459"/>
      <c r="EZ1335" s="459"/>
      <c r="FA1335" s="459"/>
      <c r="FF1335" s="251"/>
      <c r="FH1335" s="459"/>
      <c r="FI1335" s="459"/>
      <c r="FJ1335" s="459"/>
      <c r="FO1335" s="251"/>
      <c r="FQ1335" s="459"/>
      <c r="FR1335" s="459"/>
      <c r="FS1335" s="459"/>
      <c r="FX1335" s="251"/>
      <c r="FZ1335" s="459"/>
      <c r="GA1335" s="459"/>
      <c r="GB1335" s="459"/>
      <c r="GG1335" s="251"/>
      <c r="GI1335" s="459"/>
      <c r="GJ1335" s="459"/>
      <c r="GK1335" s="459"/>
      <c r="GP1335" s="251"/>
      <c r="GR1335" s="459"/>
      <c r="GS1335" s="459"/>
      <c r="GT1335" s="459"/>
      <c r="GY1335" s="251"/>
      <c r="HA1335" s="459"/>
      <c r="HB1335" s="459"/>
      <c r="HC1335" s="459"/>
      <c r="HH1335" s="251"/>
      <c r="HJ1335" s="459"/>
      <c r="HK1335" s="459"/>
      <c r="HL1335" s="459"/>
      <c r="HQ1335" s="459"/>
      <c r="HR1335" s="459"/>
      <c r="HS1335" s="459"/>
      <c r="HT1335" s="459"/>
      <c r="HU1335" s="459"/>
      <c r="HV1335" s="459"/>
      <c r="HW1335" s="459"/>
      <c r="HX1335" s="459"/>
      <c r="HY1335" s="459"/>
      <c r="HZ1335" s="459"/>
      <c r="IA1335" s="459"/>
      <c r="IB1335" s="459"/>
      <c r="IC1335" s="459"/>
      <c r="ID1335" s="459"/>
      <c r="IE1335" s="459"/>
      <c r="IF1335" s="459"/>
      <c r="IG1335" s="459"/>
      <c r="IH1335" s="459"/>
      <c r="II1335" s="459"/>
      <c r="IJ1335" s="459"/>
      <c r="IK1335" s="459"/>
      <c r="IL1335" s="459"/>
      <c r="IM1335" s="459"/>
      <c r="IN1335" s="459"/>
      <c r="IO1335" s="459"/>
      <c r="IP1335" s="459"/>
      <c r="IQ1335" s="459"/>
      <c r="IR1335" s="459"/>
      <c r="IS1335" s="459"/>
      <c r="IT1335" s="459"/>
      <c r="IU1335" s="459"/>
      <c r="IV1335" s="459"/>
      <c r="RS1335" s="252"/>
    </row>
    <row r="1336" spans="1:487" s="461" customFormat="1" ht="18">
      <c r="A1336" s="605" t="s">
        <v>2320</v>
      </c>
      <c r="B1336" s="488"/>
      <c r="C1336" s="488"/>
      <c r="D1336" s="461" t="s">
        <v>132</v>
      </c>
      <c r="E1336" s="461">
        <f t="shared" si="24"/>
        <v>3</v>
      </c>
      <c r="F1336" s="524">
        <f t="shared" si="25"/>
        <v>0</v>
      </c>
      <c r="G1336" s="502"/>
      <c r="H1336" s="502"/>
      <c r="I1336" s="473"/>
      <c r="J1336" s="473"/>
      <c r="K1336" s="473"/>
      <c r="M1336" s="459"/>
      <c r="N1336" s="459"/>
      <c r="R1336" s="251"/>
      <c r="T1336" s="459"/>
      <c r="U1336" s="459"/>
      <c r="V1336" s="459"/>
      <c r="AA1336" s="251"/>
      <c r="AC1336" s="459"/>
      <c r="AD1336" s="459"/>
      <c r="AE1336" s="459"/>
      <c r="AJ1336" s="251"/>
      <c r="AL1336" s="459"/>
      <c r="AM1336" s="459"/>
      <c r="AN1336" s="459"/>
      <c r="AS1336" s="251"/>
      <c r="AU1336" s="459"/>
      <c r="AV1336" s="459"/>
      <c r="AW1336" s="459"/>
      <c r="BB1336" s="251"/>
      <c r="BD1336" s="459"/>
      <c r="BE1336" s="459"/>
      <c r="BF1336" s="459"/>
      <c r="BK1336" s="251"/>
      <c r="BM1336" s="459"/>
      <c r="BN1336" s="459"/>
      <c r="BO1336" s="459"/>
      <c r="BT1336" s="251"/>
      <c r="BV1336" s="459"/>
      <c r="BW1336" s="459"/>
      <c r="BX1336" s="459"/>
      <c r="CC1336" s="251"/>
      <c r="CE1336" s="459"/>
      <c r="CF1336" s="459"/>
      <c r="CG1336" s="459"/>
      <c r="CL1336" s="251"/>
      <c r="CN1336" s="459"/>
      <c r="CO1336" s="459"/>
      <c r="CP1336" s="459"/>
      <c r="CU1336" s="251"/>
      <c r="CW1336" s="459"/>
      <c r="CX1336" s="459"/>
      <c r="CY1336" s="459"/>
      <c r="DD1336" s="251"/>
      <c r="DF1336" s="459"/>
      <c r="DG1336" s="459"/>
      <c r="DH1336" s="459"/>
      <c r="DM1336" s="251"/>
      <c r="DO1336" s="459"/>
      <c r="DP1336" s="459"/>
      <c r="DQ1336" s="459"/>
      <c r="DV1336" s="251"/>
      <c r="DX1336" s="459"/>
      <c r="DY1336" s="459"/>
      <c r="DZ1336" s="459"/>
      <c r="EE1336" s="251"/>
      <c r="EG1336" s="459"/>
      <c r="EH1336" s="459"/>
      <c r="EI1336" s="459"/>
      <c r="EN1336" s="251"/>
      <c r="EP1336" s="459"/>
      <c r="EQ1336" s="459"/>
      <c r="ER1336" s="459"/>
      <c r="EW1336" s="251"/>
      <c r="EY1336" s="459"/>
      <c r="EZ1336" s="459"/>
      <c r="FA1336" s="459"/>
      <c r="FF1336" s="251"/>
      <c r="FH1336" s="459"/>
      <c r="FI1336" s="459"/>
      <c r="FJ1336" s="459"/>
      <c r="FO1336" s="251"/>
      <c r="FQ1336" s="459"/>
      <c r="FR1336" s="459"/>
      <c r="FS1336" s="459"/>
      <c r="FX1336" s="251"/>
      <c r="FZ1336" s="459"/>
      <c r="GA1336" s="459"/>
      <c r="GB1336" s="459"/>
      <c r="GG1336" s="251"/>
      <c r="GI1336" s="459"/>
      <c r="GJ1336" s="459"/>
      <c r="GK1336" s="459"/>
      <c r="GP1336" s="251"/>
      <c r="GR1336" s="459"/>
      <c r="GS1336" s="459"/>
      <c r="GT1336" s="459"/>
      <c r="GY1336" s="251"/>
      <c r="HA1336" s="459"/>
      <c r="HB1336" s="459"/>
      <c r="HC1336" s="459"/>
      <c r="HH1336" s="251"/>
      <c r="HJ1336" s="459"/>
      <c r="HK1336" s="459"/>
      <c r="HL1336" s="459"/>
      <c r="HQ1336" s="459"/>
      <c r="HR1336" s="459"/>
      <c r="HS1336" s="459"/>
      <c r="HT1336" s="459"/>
      <c r="HU1336" s="459"/>
      <c r="HV1336" s="459"/>
      <c r="HW1336" s="459"/>
      <c r="HX1336" s="459"/>
      <c r="HY1336" s="459"/>
      <c r="HZ1336" s="459"/>
      <c r="IA1336" s="459"/>
      <c r="IB1336" s="459"/>
      <c r="IC1336" s="459"/>
      <c r="ID1336" s="459"/>
      <c r="IE1336" s="459"/>
      <c r="IF1336" s="459"/>
      <c r="IG1336" s="459"/>
      <c r="IH1336" s="459"/>
      <c r="II1336" s="459"/>
      <c r="IJ1336" s="459"/>
      <c r="IK1336" s="459"/>
      <c r="IL1336" s="459"/>
      <c r="IM1336" s="459"/>
      <c r="IN1336" s="459"/>
      <c r="IO1336" s="459"/>
      <c r="IP1336" s="459"/>
      <c r="IQ1336" s="459"/>
      <c r="IR1336" s="459"/>
      <c r="IS1336" s="459"/>
      <c r="IT1336" s="459"/>
      <c r="IU1336" s="459"/>
      <c r="IV1336" s="459"/>
      <c r="RS1336" s="252"/>
    </row>
    <row r="1337" spans="1:487" s="461" customFormat="1" ht="18">
      <c r="A1337" s="605" t="s">
        <v>998</v>
      </c>
      <c r="B1337" s="459"/>
      <c r="C1337" s="488"/>
      <c r="D1337" s="606" t="s">
        <v>129</v>
      </c>
      <c r="E1337" s="461">
        <f t="shared" si="24"/>
        <v>0</v>
      </c>
      <c r="F1337" s="524">
        <f t="shared" si="25"/>
        <v>0</v>
      </c>
      <c r="G1337" s="502"/>
      <c r="H1337" s="502"/>
      <c r="I1337" s="473"/>
      <c r="J1337" s="473"/>
      <c r="K1337" s="473"/>
      <c r="M1337" s="459"/>
      <c r="N1337" s="459"/>
      <c r="R1337" s="251"/>
      <c r="T1337" s="459"/>
      <c r="U1337" s="459"/>
      <c r="V1337" s="459"/>
      <c r="AA1337" s="251"/>
      <c r="AC1337" s="459"/>
      <c r="AD1337" s="459"/>
      <c r="AE1337" s="459"/>
      <c r="AJ1337" s="251"/>
      <c r="AL1337" s="459"/>
      <c r="AM1337" s="459"/>
      <c r="AN1337" s="459"/>
      <c r="AS1337" s="251"/>
      <c r="AU1337" s="459"/>
      <c r="AV1337" s="459"/>
      <c r="AW1337" s="459"/>
      <c r="BB1337" s="251"/>
      <c r="BD1337" s="459"/>
      <c r="BE1337" s="459"/>
      <c r="BF1337" s="459"/>
      <c r="BK1337" s="251"/>
      <c r="BM1337" s="459"/>
      <c r="BN1337" s="459"/>
      <c r="BO1337" s="459"/>
      <c r="BT1337" s="251"/>
      <c r="BV1337" s="459"/>
      <c r="BW1337" s="459"/>
      <c r="BX1337" s="459"/>
      <c r="CC1337" s="251"/>
      <c r="CE1337" s="459"/>
      <c r="CF1337" s="459"/>
      <c r="CG1337" s="459"/>
      <c r="CL1337" s="251"/>
      <c r="CN1337" s="459"/>
      <c r="CO1337" s="459"/>
      <c r="CP1337" s="459"/>
      <c r="CU1337" s="251"/>
      <c r="CW1337" s="459"/>
      <c r="CX1337" s="459"/>
      <c r="CY1337" s="459"/>
      <c r="DD1337" s="251"/>
      <c r="DF1337" s="459"/>
      <c r="DG1337" s="459"/>
      <c r="DH1337" s="459"/>
      <c r="DM1337" s="251"/>
      <c r="DO1337" s="459"/>
      <c r="DP1337" s="459"/>
      <c r="DQ1337" s="459"/>
      <c r="DV1337" s="251"/>
      <c r="DX1337" s="459"/>
      <c r="DY1337" s="459"/>
      <c r="DZ1337" s="459"/>
      <c r="EE1337" s="251"/>
      <c r="EG1337" s="459"/>
      <c r="EH1337" s="459"/>
      <c r="EI1337" s="459"/>
      <c r="EN1337" s="251"/>
      <c r="EP1337" s="459"/>
      <c r="EQ1337" s="459"/>
      <c r="ER1337" s="459"/>
      <c r="EW1337" s="251"/>
      <c r="EY1337" s="459"/>
      <c r="EZ1337" s="459"/>
      <c r="FA1337" s="459"/>
      <c r="FF1337" s="251"/>
      <c r="FH1337" s="459"/>
      <c r="FI1337" s="459"/>
      <c r="FJ1337" s="459"/>
      <c r="FO1337" s="251"/>
      <c r="FQ1337" s="459"/>
      <c r="FR1337" s="459"/>
      <c r="FS1337" s="459"/>
      <c r="FX1337" s="251"/>
      <c r="FZ1337" s="459"/>
      <c r="GA1337" s="459"/>
      <c r="GB1337" s="459"/>
      <c r="GG1337" s="251"/>
      <c r="GI1337" s="459"/>
      <c r="GJ1337" s="459"/>
      <c r="GK1337" s="459"/>
      <c r="GP1337" s="251"/>
      <c r="GR1337" s="459"/>
      <c r="GS1337" s="459"/>
      <c r="GT1337" s="459"/>
      <c r="GY1337" s="251"/>
      <c r="HA1337" s="459"/>
      <c r="HB1337" s="459"/>
      <c r="HC1337" s="459"/>
      <c r="HH1337" s="251"/>
      <c r="HJ1337" s="459"/>
      <c r="HK1337" s="459"/>
      <c r="HL1337" s="459"/>
      <c r="HQ1337" s="459"/>
      <c r="HR1337" s="459"/>
      <c r="HS1337" s="459"/>
      <c r="HT1337" s="459"/>
      <c r="HU1337" s="459"/>
      <c r="HV1337" s="459"/>
      <c r="HW1337" s="459"/>
      <c r="HX1337" s="459"/>
      <c r="HY1337" s="459"/>
      <c r="HZ1337" s="459"/>
      <c r="IA1337" s="459"/>
      <c r="IB1337" s="459"/>
      <c r="IC1337" s="459"/>
      <c r="ID1337" s="459"/>
      <c r="IE1337" s="459"/>
      <c r="IF1337" s="459"/>
      <c r="IG1337" s="459"/>
      <c r="IH1337" s="459"/>
      <c r="II1337" s="459"/>
      <c r="IJ1337" s="459"/>
      <c r="IK1337" s="459"/>
      <c r="IL1337" s="459"/>
      <c r="IM1337" s="459"/>
      <c r="IN1337" s="459"/>
      <c r="IO1337" s="459"/>
      <c r="IP1337" s="459"/>
      <c r="IQ1337" s="459"/>
      <c r="IR1337" s="459"/>
      <c r="IS1337" s="459"/>
      <c r="IT1337" s="459"/>
      <c r="IU1337" s="459"/>
      <c r="IV1337" s="459"/>
      <c r="RS1337" s="252"/>
    </row>
    <row r="1338" spans="1:487" s="461" customFormat="1" ht="18">
      <c r="A1338" s="605" t="s">
        <v>706</v>
      </c>
      <c r="B1338" s="459"/>
      <c r="C1338" s="488"/>
      <c r="D1338" s="606" t="s">
        <v>129</v>
      </c>
      <c r="E1338" s="461">
        <f t="shared" si="24"/>
        <v>0</v>
      </c>
      <c r="F1338" s="524">
        <f t="shared" si="25"/>
        <v>0</v>
      </c>
      <c r="G1338" s="502"/>
      <c r="H1338" s="502"/>
      <c r="I1338" s="473"/>
      <c r="J1338" s="473"/>
      <c r="K1338" s="473"/>
      <c r="M1338" s="459"/>
      <c r="N1338" s="459"/>
      <c r="R1338" s="251"/>
      <c r="T1338" s="459"/>
      <c r="U1338" s="459"/>
      <c r="V1338" s="459"/>
      <c r="AA1338" s="251"/>
      <c r="AC1338" s="459"/>
      <c r="AD1338" s="459"/>
      <c r="AE1338" s="459"/>
      <c r="AJ1338" s="251"/>
      <c r="AL1338" s="459"/>
      <c r="AM1338" s="459"/>
      <c r="AN1338" s="459"/>
      <c r="AS1338" s="251"/>
      <c r="AU1338" s="459"/>
      <c r="AV1338" s="459"/>
      <c r="AW1338" s="459"/>
      <c r="BB1338" s="251"/>
      <c r="BD1338" s="459"/>
      <c r="BE1338" s="459"/>
      <c r="BF1338" s="459"/>
      <c r="BK1338" s="251"/>
      <c r="BM1338" s="459"/>
      <c r="BN1338" s="459"/>
      <c r="BO1338" s="459"/>
      <c r="BT1338" s="251"/>
      <c r="BV1338" s="459"/>
      <c r="BW1338" s="459"/>
      <c r="BX1338" s="459"/>
      <c r="CC1338" s="251"/>
      <c r="CE1338" s="459"/>
      <c r="CF1338" s="459"/>
      <c r="CG1338" s="459"/>
      <c r="CL1338" s="251"/>
      <c r="CN1338" s="459"/>
      <c r="CO1338" s="459"/>
      <c r="CP1338" s="459"/>
      <c r="CU1338" s="251"/>
      <c r="CW1338" s="459"/>
      <c r="CX1338" s="459"/>
      <c r="CY1338" s="459"/>
      <c r="DD1338" s="251"/>
      <c r="DF1338" s="459"/>
      <c r="DG1338" s="459"/>
      <c r="DH1338" s="459"/>
      <c r="DM1338" s="251"/>
      <c r="DO1338" s="459"/>
      <c r="DP1338" s="459"/>
      <c r="DQ1338" s="459"/>
      <c r="DV1338" s="251"/>
      <c r="DX1338" s="459"/>
      <c r="DY1338" s="459"/>
      <c r="DZ1338" s="459"/>
      <c r="EE1338" s="251"/>
      <c r="EG1338" s="459"/>
      <c r="EH1338" s="459"/>
      <c r="EI1338" s="459"/>
      <c r="EN1338" s="251"/>
      <c r="EP1338" s="459"/>
      <c r="EQ1338" s="459"/>
      <c r="ER1338" s="459"/>
      <c r="EW1338" s="251"/>
      <c r="EY1338" s="459"/>
      <c r="EZ1338" s="459"/>
      <c r="FA1338" s="459"/>
      <c r="FF1338" s="251"/>
      <c r="FH1338" s="459"/>
      <c r="FI1338" s="459"/>
      <c r="FJ1338" s="459"/>
      <c r="FO1338" s="251"/>
      <c r="FQ1338" s="459"/>
      <c r="FR1338" s="459"/>
      <c r="FS1338" s="459"/>
      <c r="FX1338" s="251"/>
      <c r="FZ1338" s="459"/>
      <c r="GA1338" s="459"/>
      <c r="GB1338" s="459"/>
      <c r="GG1338" s="251"/>
      <c r="GI1338" s="459"/>
      <c r="GJ1338" s="459"/>
      <c r="GK1338" s="459"/>
      <c r="GP1338" s="251"/>
      <c r="GR1338" s="459"/>
      <c r="GS1338" s="459"/>
      <c r="GT1338" s="459"/>
      <c r="GY1338" s="251"/>
      <c r="HA1338" s="459"/>
      <c r="HB1338" s="459"/>
      <c r="HC1338" s="459"/>
      <c r="HH1338" s="251"/>
      <c r="HJ1338" s="459"/>
      <c r="HK1338" s="459"/>
      <c r="HL1338" s="459"/>
      <c r="HQ1338" s="459"/>
      <c r="HR1338" s="459"/>
      <c r="HS1338" s="459"/>
      <c r="HT1338" s="459"/>
      <c r="HU1338" s="459"/>
      <c r="HV1338" s="459"/>
      <c r="HW1338" s="459"/>
      <c r="HX1338" s="459"/>
      <c r="HY1338" s="459"/>
      <c r="HZ1338" s="459"/>
      <c r="IA1338" s="459"/>
      <c r="IB1338" s="459"/>
      <c r="IC1338" s="459"/>
      <c r="ID1338" s="459"/>
      <c r="IE1338" s="459"/>
      <c r="IF1338" s="459"/>
      <c r="IG1338" s="459"/>
      <c r="IH1338" s="459"/>
      <c r="II1338" s="459"/>
      <c r="IJ1338" s="459"/>
      <c r="IK1338" s="459"/>
      <c r="IL1338" s="459"/>
      <c r="IM1338" s="459"/>
      <c r="IN1338" s="459"/>
      <c r="IO1338" s="459"/>
      <c r="IP1338" s="459"/>
      <c r="IQ1338" s="459"/>
      <c r="IR1338" s="459"/>
      <c r="IS1338" s="459"/>
      <c r="IT1338" s="459"/>
      <c r="IU1338" s="459"/>
      <c r="IV1338" s="459"/>
      <c r="RS1338" s="252"/>
    </row>
    <row r="1339" spans="1:487" s="461" customFormat="1" ht="18">
      <c r="A1339" s="605" t="s">
        <v>979</v>
      </c>
      <c r="B1339" s="459"/>
      <c r="C1339" s="488"/>
      <c r="D1339" s="606" t="s">
        <v>129</v>
      </c>
      <c r="E1339" s="461">
        <f t="shared" si="24"/>
        <v>0</v>
      </c>
      <c r="F1339" s="524">
        <f t="shared" si="25"/>
        <v>0</v>
      </c>
      <c r="G1339" s="502"/>
      <c r="H1339" s="502"/>
      <c r="I1339" s="473"/>
      <c r="J1339" s="473"/>
      <c r="K1339" s="473"/>
      <c r="M1339" s="459"/>
      <c r="N1339" s="459"/>
      <c r="R1339" s="251"/>
      <c r="T1339" s="459"/>
      <c r="U1339" s="459"/>
      <c r="V1339" s="459"/>
      <c r="AA1339" s="251"/>
      <c r="AC1339" s="459"/>
      <c r="AD1339" s="459"/>
      <c r="AE1339" s="459"/>
      <c r="AJ1339" s="251"/>
      <c r="AL1339" s="459"/>
      <c r="AM1339" s="459"/>
      <c r="AN1339" s="459"/>
      <c r="AS1339" s="251"/>
      <c r="AU1339" s="459"/>
      <c r="AV1339" s="459"/>
      <c r="AW1339" s="459"/>
      <c r="BB1339" s="251"/>
      <c r="BD1339" s="459"/>
      <c r="BE1339" s="459"/>
      <c r="BF1339" s="459"/>
      <c r="BK1339" s="251"/>
      <c r="BM1339" s="459"/>
      <c r="BN1339" s="459"/>
      <c r="BO1339" s="459"/>
      <c r="BT1339" s="251"/>
      <c r="BV1339" s="459"/>
      <c r="BW1339" s="459"/>
      <c r="BX1339" s="459"/>
      <c r="CC1339" s="251"/>
      <c r="CE1339" s="459"/>
      <c r="CF1339" s="459"/>
      <c r="CG1339" s="459"/>
      <c r="CL1339" s="251"/>
      <c r="CN1339" s="459"/>
      <c r="CO1339" s="459"/>
      <c r="CP1339" s="459"/>
      <c r="CU1339" s="251"/>
      <c r="CW1339" s="459"/>
      <c r="CX1339" s="459"/>
      <c r="CY1339" s="459"/>
      <c r="DD1339" s="251"/>
      <c r="DF1339" s="459"/>
      <c r="DG1339" s="459"/>
      <c r="DH1339" s="459"/>
      <c r="DM1339" s="251"/>
      <c r="DO1339" s="459"/>
      <c r="DP1339" s="459"/>
      <c r="DQ1339" s="459"/>
      <c r="DV1339" s="251"/>
      <c r="DX1339" s="459"/>
      <c r="DY1339" s="459"/>
      <c r="DZ1339" s="459"/>
      <c r="EE1339" s="251"/>
      <c r="EG1339" s="459"/>
      <c r="EH1339" s="459"/>
      <c r="EI1339" s="459"/>
      <c r="EN1339" s="251"/>
      <c r="EP1339" s="459"/>
      <c r="EQ1339" s="459"/>
      <c r="ER1339" s="459"/>
      <c r="EW1339" s="251"/>
      <c r="EY1339" s="459"/>
      <c r="EZ1339" s="459"/>
      <c r="FA1339" s="459"/>
      <c r="FF1339" s="251"/>
      <c r="FH1339" s="459"/>
      <c r="FI1339" s="459"/>
      <c r="FJ1339" s="459"/>
      <c r="FO1339" s="251"/>
      <c r="FQ1339" s="459"/>
      <c r="FR1339" s="459"/>
      <c r="FS1339" s="459"/>
      <c r="FX1339" s="251"/>
      <c r="FZ1339" s="459"/>
      <c r="GA1339" s="459"/>
      <c r="GB1339" s="459"/>
      <c r="GG1339" s="251"/>
      <c r="GI1339" s="459"/>
      <c r="GJ1339" s="459"/>
      <c r="GK1339" s="459"/>
      <c r="GP1339" s="251"/>
      <c r="GR1339" s="459"/>
      <c r="GS1339" s="459"/>
      <c r="GT1339" s="459"/>
      <c r="GY1339" s="251"/>
      <c r="HA1339" s="459"/>
      <c r="HB1339" s="459"/>
      <c r="HC1339" s="459"/>
      <c r="HH1339" s="251"/>
      <c r="HJ1339" s="459"/>
      <c r="HK1339" s="459"/>
      <c r="HL1339" s="459"/>
      <c r="HQ1339" s="459"/>
      <c r="HR1339" s="459"/>
      <c r="HS1339" s="459"/>
      <c r="HT1339" s="459"/>
      <c r="HU1339" s="459"/>
      <c r="HV1339" s="459"/>
      <c r="HW1339" s="459"/>
      <c r="HX1339" s="459"/>
      <c r="HY1339" s="459"/>
      <c r="HZ1339" s="459"/>
      <c r="IA1339" s="459"/>
      <c r="IB1339" s="459"/>
      <c r="IC1339" s="459"/>
      <c r="ID1339" s="459"/>
      <c r="IE1339" s="459"/>
      <c r="IF1339" s="459"/>
      <c r="IG1339" s="459"/>
      <c r="IH1339" s="459"/>
      <c r="II1339" s="459"/>
      <c r="IJ1339" s="459"/>
      <c r="IK1339" s="459"/>
      <c r="IL1339" s="459"/>
      <c r="IM1339" s="459"/>
      <c r="IN1339" s="459"/>
      <c r="IO1339" s="459"/>
      <c r="IP1339" s="459"/>
      <c r="IQ1339" s="459"/>
      <c r="IR1339" s="459"/>
      <c r="IS1339" s="459"/>
      <c r="IT1339" s="459"/>
      <c r="IU1339" s="459"/>
      <c r="IV1339" s="459"/>
      <c r="RS1339" s="252"/>
    </row>
    <row r="1340" spans="1:487" s="461" customFormat="1" ht="18">
      <c r="A1340" s="605" t="s">
        <v>2486</v>
      </c>
      <c r="B1340" s="459"/>
      <c r="C1340" s="488"/>
      <c r="D1340" s="606" t="s">
        <v>129</v>
      </c>
      <c r="E1340" s="461">
        <f t="shared" si="24"/>
        <v>0</v>
      </c>
      <c r="F1340" s="524">
        <f t="shared" si="25"/>
        <v>0</v>
      </c>
      <c r="G1340" s="502"/>
      <c r="H1340" s="502"/>
      <c r="I1340" s="473"/>
      <c r="J1340" s="473"/>
      <c r="K1340" s="473"/>
      <c r="M1340" s="459"/>
      <c r="N1340" s="459"/>
      <c r="R1340" s="251"/>
      <c r="T1340" s="459"/>
      <c r="U1340" s="459"/>
      <c r="V1340" s="459"/>
      <c r="AA1340" s="251"/>
      <c r="AC1340" s="459"/>
      <c r="AD1340" s="459"/>
      <c r="AE1340" s="459"/>
      <c r="AJ1340" s="251"/>
      <c r="AL1340" s="459"/>
      <c r="AM1340" s="459"/>
      <c r="AN1340" s="459"/>
      <c r="AS1340" s="251"/>
      <c r="AU1340" s="459"/>
      <c r="AV1340" s="459"/>
      <c r="AW1340" s="459"/>
      <c r="BB1340" s="251"/>
      <c r="BD1340" s="459"/>
      <c r="BE1340" s="459"/>
      <c r="BF1340" s="459"/>
      <c r="BK1340" s="251"/>
      <c r="BM1340" s="459"/>
      <c r="BN1340" s="459"/>
      <c r="BO1340" s="459"/>
      <c r="BT1340" s="251"/>
      <c r="BV1340" s="459"/>
      <c r="BW1340" s="459"/>
      <c r="BX1340" s="459"/>
      <c r="CC1340" s="251"/>
      <c r="CE1340" s="459"/>
      <c r="CF1340" s="459"/>
      <c r="CG1340" s="459"/>
      <c r="CL1340" s="251"/>
      <c r="CN1340" s="459"/>
      <c r="CO1340" s="459"/>
      <c r="CP1340" s="459"/>
      <c r="CU1340" s="251"/>
      <c r="CW1340" s="459"/>
      <c r="CX1340" s="459"/>
      <c r="CY1340" s="459"/>
      <c r="DD1340" s="251"/>
      <c r="DF1340" s="459"/>
      <c r="DG1340" s="459"/>
      <c r="DH1340" s="459"/>
      <c r="DM1340" s="251"/>
      <c r="DO1340" s="459"/>
      <c r="DP1340" s="459"/>
      <c r="DQ1340" s="459"/>
      <c r="DV1340" s="251"/>
      <c r="DX1340" s="459"/>
      <c r="DY1340" s="459"/>
      <c r="DZ1340" s="459"/>
      <c r="EE1340" s="251"/>
      <c r="EG1340" s="459"/>
      <c r="EH1340" s="459"/>
      <c r="EI1340" s="459"/>
      <c r="EN1340" s="251"/>
      <c r="EP1340" s="459"/>
      <c r="EQ1340" s="459"/>
      <c r="ER1340" s="459"/>
      <c r="EW1340" s="251"/>
      <c r="EY1340" s="459"/>
      <c r="EZ1340" s="459"/>
      <c r="FA1340" s="459"/>
      <c r="FF1340" s="251"/>
      <c r="FH1340" s="459"/>
      <c r="FI1340" s="459"/>
      <c r="FJ1340" s="459"/>
      <c r="FO1340" s="251"/>
      <c r="FQ1340" s="459"/>
      <c r="FR1340" s="459"/>
      <c r="FS1340" s="459"/>
      <c r="FX1340" s="251"/>
      <c r="FZ1340" s="459"/>
      <c r="GA1340" s="459"/>
      <c r="GB1340" s="459"/>
      <c r="GG1340" s="251"/>
      <c r="GI1340" s="459"/>
      <c r="GJ1340" s="459"/>
      <c r="GK1340" s="459"/>
      <c r="GP1340" s="251"/>
      <c r="GR1340" s="459"/>
      <c r="GS1340" s="459"/>
      <c r="GT1340" s="459"/>
      <c r="GY1340" s="251"/>
      <c r="HA1340" s="459"/>
      <c r="HB1340" s="459"/>
      <c r="HC1340" s="459"/>
      <c r="HH1340" s="251"/>
      <c r="HJ1340" s="459"/>
      <c r="HK1340" s="459"/>
      <c r="HL1340" s="459"/>
      <c r="HQ1340" s="459"/>
      <c r="HR1340" s="459"/>
      <c r="HS1340" s="459"/>
      <c r="HT1340" s="459"/>
      <c r="HU1340" s="459"/>
      <c r="HV1340" s="459"/>
      <c r="HW1340" s="459"/>
      <c r="HX1340" s="459"/>
      <c r="HY1340" s="459"/>
      <c r="HZ1340" s="459"/>
      <c r="IA1340" s="459"/>
      <c r="IB1340" s="459"/>
      <c r="IC1340" s="459"/>
      <c r="ID1340" s="459"/>
      <c r="IE1340" s="459"/>
      <c r="IF1340" s="459"/>
      <c r="IG1340" s="459"/>
      <c r="IH1340" s="459"/>
      <c r="II1340" s="459"/>
      <c r="IJ1340" s="459"/>
      <c r="IK1340" s="459"/>
      <c r="IL1340" s="459"/>
      <c r="IM1340" s="459"/>
      <c r="IN1340" s="459"/>
      <c r="IO1340" s="459"/>
      <c r="IP1340" s="459"/>
      <c r="IQ1340" s="459"/>
      <c r="IR1340" s="459"/>
      <c r="IS1340" s="459"/>
      <c r="IT1340" s="459"/>
      <c r="IU1340" s="459"/>
      <c r="IV1340" s="459"/>
      <c r="RS1340" s="252"/>
    </row>
    <row r="1341" spans="1:487" s="461" customFormat="1" ht="18">
      <c r="A1341" s="605" t="s">
        <v>905</v>
      </c>
      <c r="B1341" s="488"/>
      <c r="C1341" s="488"/>
      <c r="D1341" s="461" t="s">
        <v>132</v>
      </c>
      <c r="E1341" s="461">
        <f t="shared" si="24"/>
        <v>16</v>
      </c>
      <c r="F1341" s="524">
        <f t="shared" si="25"/>
        <v>0</v>
      </c>
      <c r="G1341" s="473"/>
      <c r="H1341" s="473"/>
      <c r="I1341" s="473"/>
      <c r="J1341" s="473"/>
      <c r="K1341" s="473"/>
      <c r="M1341" s="459"/>
      <c r="N1341" s="459"/>
      <c r="R1341" s="251"/>
      <c r="T1341" s="459"/>
      <c r="U1341" s="459"/>
      <c r="V1341" s="459"/>
      <c r="AA1341" s="251"/>
      <c r="AC1341" s="459"/>
      <c r="AD1341" s="459"/>
      <c r="AE1341" s="459"/>
      <c r="AJ1341" s="251"/>
      <c r="AL1341" s="459"/>
      <c r="AM1341" s="459"/>
      <c r="AN1341" s="459"/>
      <c r="AS1341" s="251"/>
      <c r="AU1341" s="459"/>
      <c r="AV1341" s="459"/>
      <c r="AW1341" s="459"/>
      <c r="BB1341" s="251"/>
      <c r="BD1341" s="459"/>
      <c r="BE1341" s="459"/>
      <c r="BF1341" s="459"/>
      <c r="BK1341" s="251"/>
      <c r="BM1341" s="459"/>
      <c r="BN1341" s="459"/>
      <c r="BO1341" s="459"/>
      <c r="BT1341" s="251"/>
      <c r="BV1341" s="459"/>
      <c r="BW1341" s="459"/>
      <c r="BX1341" s="459"/>
      <c r="CC1341" s="251"/>
      <c r="CE1341" s="459"/>
      <c r="CF1341" s="459"/>
      <c r="CG1341" s="459"/>
      <c r="CL1341" s="251"/>
      <c r="CN1341" s="459"/>
      <c r="CO1341" s="459"/>
      <c r="CP1341" s="459"/>
      <c r="CU1341" s="251"/>
      <c r="CW1341" s="459"/>
      <c r="CX1341" s="459"/>
      <c r="CY1341" s="459"/>
      <c r="DD1341" s="251"/>
      <c r="DF1341" s="459"/>
      <c r="DG1341" s="459"/>
      <c r="DH1341" s="459"/>
      <c r="DM1341" s="251"/>
      <c r="DO1341" s="459"/>
      <c r="DP1341" s="459"/>
      <c r="DQ1341" s="459"/>
      <c r="DV1341" s="251"/>
      <c r="DX1341" s="459"/>
      <c r="DY1341" s="459"/>
      <c r="DZ1341" s="459"/>
      <c r="EE1341" s="251"/>
      <c r="EG1341" s="459"/>
      <c r="EH1341" s="459"/>
      <c r="EI1341" s="459"/>
      <c r="EN1341" s="251"/>
      <c r="EP1341" s="459"/>
      <c r="EQ1341" s="459"/>
      <c r="ER1341" s="459"/>
      <c r="EW1341" s="251"/>
      <c r="EY1341" s="459"/>
      <c r="EZ1341" s="459"/>
      <c r="FA1341" s="459"/>
      <c r="FF1341" s="251"/>
      <c r="FH1341" s="459"/>
      <c r="FI1341" s="459"/>
      <c r="FJ1341" s="459"/>
      <c r="FO1341" s="251"/>
      <c r="FQ1341" s="459"/>
      <c r="FR1341" s="459"/>
      <c r="FS1341" s="459"/>
      <c r="FX1341" s="251"/>
      <c r="FZ1341" s="459"/>
      <c r="GA1341" s="459"/>
      <c r="GB1341" s="459"/>
      <c r="GG1341" s="251"/>
      <c r="GI1341" s="459"/>
      <c r="GJ1341" s="459"/>
      <c r="GK1341" s="459"/>
      <c r="GP1341" s="251"/>
      <c r="GR1341" s="459"/>
      <c r="GS1341" s="459"/>
      <c r="GT1341" s="459"/>
      <c r="GY1341" s="251"/>
      <c r="HA1341" s="459"/>
      <c r="HB1341" s="459"/>
      <c r="HC1341" s="459"/>
      <c r="HH1341" s="251"/>
      <c r="HJ1341" s="459"/>
      <c r="HK1341" s="459"/>
      <c r="HL1341" s="459"/>
      <c r="HQ1341" s="459"/>
      <c r="HR1341" s="459"/>
      <c r="HS1341" s="459"/>
      <c r="HT1341" s="459"/>
      <c r="HU1341" s="459"/>
      <c r="HV1341" s="459"/>
      <c r="HW1341" s="459"/>
      <c r="HX1341" s="459"/>
      <c r="HY1341" s="459"/>
      <c r="HZ1341" s="459"/>
      <c r="IA1341" s="459"/>
      <c r="IB1341" s="459"/>
      <c r="IC1341" s="459"/>
      <c r="ID1341" s="459"/>
      <c r="IE1341" s="459"/>
      <c r="IF1341" s="459"/>
      <c r="IG1341" s="459"/>
      <c r="IH1341" s="459"/>
      <c r="II1341" s="459"/>
      <c r="IJ1341" s="459"/>
      <c r="IK1341" s="459"/>
      <c r="IL1341" s="459"/>
      <c r="IM1341" s="459"/>
      <c r="IN1341" s="459"/>
      <c r="IO1341" s="459"/>
      <c r="IP1341" s="459"/>
      <c r="IQ1341" s="459"/>
      <c r="IR1341" s="459"/>
      <c r="IS1341" s="459"/>
      <c r="IT1341" s="459"/>
      <c r="IU1341" s="459"/>
      <c r="IV1341" s="459"/>
      <c r="RS1341" s="252"/>
    </row>
    <row r="1342" spans="1:487" s="461" customFormat="1" ht="18">
      <c r="A1342" s="605" t="s">
        <v>1412</v>
      </c>
      <c r="B1342" s="459"/>
      <c r="C1342" s="488"/>
      <c r="D1342" s="606" t="s">
        <v>129</v>
      </c>
      <c r="E1342" s="461">
        <f t="shared" si="24"/>
        <v>0</v>
      </c>
      <c r="F1342" s="524">
        <f t="shared" si="25"/>
        <v>0</v>
      </c>
      <c r="G1342" s="502"/>
      <c r="H1342" s="502"/>
      <c r="I1342" s="473"/>
      <c r="J1342" s="473"/>
      <c r="K1342" s="473"/>
      <c r="M1342" s="459"/>
      <c r="N1342" s="459"/>
      <c r="R1342" s="251"/>
      <c r="T1342" s="459"/>
      <c r="U1342" s="459"/>
      <c r="V1342" s="459"/>
      <c r="AA1342" s="251"/>
      <c r="AC1342" s="459"/>
      <c r="AD1342" s="459"/>
      <c r="AE1342" s="459"/>
      <c r="AJ1342" s="251"/>
      <c r="AL1342" s="459"/>
      <c r="AM1342" s="459"/>
      <c r="AN1342" s="459"/>
      <c r="AS1342" s="251"/>
      <c r="AU1342" s="459"/>
      <c r="AV1342" s="459"/>
      <c r="AW1342" s="459"/>
      <c r="BB1342" s="251"/>
      <c r="BD1342" s="459"/>
      <c r="BE1342" s="459"/>
      <c r="BF1342" s="459"/>
      <c r="BK1342" s="251"/>
      <c r="BM1342" s="459"/>
      <c r="BN1342" s="459"/>
      <c r="BO1342" s="459"/>
      <c r="BT1342" s="251"/>
      <c r="BV1342" s="459"/>
      <c r="BW1342" s="459"/>
      <c r="BX1342" s="459"/>
      <c r="CC1342" s="251"/>
      <c r="CE1342" s="459"/>
      <c r="CF1342" s="459"/>
      <c r="CG1342" s="459"/>
      <c r="CL1342" s="251"/>
      <c r="CN1342" s="459"/>
      <c r="CO1342" s="459"/>
      <c r="CP1342" s="459"/>
      <c r="CU1342" s="251"/>
      <c r="CW1342" s="459"/>
      <c r="CX1342" s="459"/>
      <c r="CY1342" s="459"/>
      <c r="DD1342" s="251"/>
      <c r="DF1342" s="459"/>
      <c r="DG1342" s="459"/>
      <c r="DH1342" s="459"/>
      <c r="DM1342" s="251"/>
      <c r="DO1342" s="459"/>
      <c r="DP1342" s="459"/>
      <c r="DQ1342" s="459"/>
      <c r="DV1342" s="251"/>
      <c r="DX1342" s="459"/>
      <c r="DY1342" s="459"/>
      <c r="DZ1342" s="459"/>
      <c r="EE1342" s="251"/>
      <c r="EG1342" s="459"/>
      <c r="EH1342" s="459"/>
      <c r="EI1342" s="459"/>
      <c r="EN1342" s="251"/>
      <c r="EP1342" s="459"/>
      <c r="EQ1342" s="459"/>
      <c r="ER1342" s="459"/>
      <c r="EW1342" s="251"/>
      <c r="EY1342" s="459"/>
      <c r="EZ1342" s="459"/>
      <c r="FA1342" s="459"/>
      <c r="FF1342" s="251"/>
      <c r="FH1342" s="459"/>
      <c r="FI1342" s="459"/>
      <c r="FJ1342" s="459"/>
      <c r="FO1342" s="251"/>
      <c r="FQ1342" s="459"/>
      <c r="FR1342" s="459"/>
      <c r="FS1342" s="459"/>
      <c r="FX1342" s="251"/>
      <c r="FZ1342" s="459"/>
      <c r="GA1342" s="459"/>
      <c r="GB1342" s="459"/>
      <c r="GG1342" s="251"/>
      <c r="GI1342" s="459"/>
      <c r="GJ1342" s="459"/>
      <c r="GK1342" s="459"/>
      <c r="GP1342" s="251"/>
      <c r="GR1342" s="459"/>
      <c r="GS1342" s="459"/>
      <c r="GT1342" s="459"/>
      <c r="GY1342" s="251"/>
      <c r="HA1342" s="459"/>
      <c r="HB1342" s="459"/>
      <c r="HC1342" s="459"/>
      <c r="HH1342" s="251"/>
      <c r="HJ1342" s="459"/>
      <c r="HK1342" s="459"/>
      <c r="HL1342" s="459"/>
      <c r="HQ1342" s="459"/>
      <c r="HR1342" s="459"/>
      <c r="HS1342" s="459"/>
      <c r="HT1342" s="459"/>
      <c r="HU1342" s="459"/>
      <c r="HV1342" s="459"/>
      <c r="HW1342" s="459"/>
      <c r="HX1342" s="459"/>
      <c r="HY1342" s="459"/>
      <c r="HZ1342" s="459"/>
      <c r="IA1342" s="459"/>
      <c r="IB1342" s="459"/>
      <c r="IC1342" s="459"/>
      <c r="ID1342" s="459"/>
      <c r="IE1342" s="459"/>
      <c r="IF1342" s="459"/>
      <c r="IG1342" s="459"/>
      <c r="IH1342" s="459"/>
      <c r="II1342" s="459"/>
      <c r="IJ1342" s="459"/>
      <c r="IK1342" s="459"/>
      <c r="IL1342" s="459"/>
      <c r="IM1342" s="459"/>
      <c r="IN1342" s="459"/>
      <c r="IO1342" s="459"/>
      <c r="IP1342" s="459"/>
      <c r="IQ1342" s="459"/>
      <c r="IR1342" s="459"/>
      <c r="IS1342" s="459"/>
      <c r="IT1342" s="459"/>
      <c r="IU1342" s="459"/>
      <c r="IV1342" s="459"/>
      <c r="RS1342" s="252"/>
    </row>
    <row r="1343" spans="1:487" s="461" customFormat="1" ht="18">
      <c r="A1343" s="605" t="s">
        <v>1394</v>
      </c>
      <c r="B1343" s="488"/>
      <c r="C1343" s="488"/>
      <c r="D1343" s="461" t="s">
        <v>131</v>
      </c>
      <c r="E1343" s="461">
        <f t="shared" si="24"/>
        <v>3</v>
      </c>
      <c r="F1343" s="524">
        <f t="shared" si="25"/>
        <v>0</v>
      </c>
      <c r="G1343" s="473"/>
      <c r="H1343" s="473"/>
      <c r="I1343" s="473"/>
      <c r="J1343" s="473"/>
      <c r="K1343" s="473"/>
      <c r="M1343" s="459"/>
      <c r="N1343" s="459"/>
      <c r="R1343" s="251"/>
      <c r="T1343" s="459"/>
      <c r="U1343" s="459"/>
      <c r="V1343" s="459"/>
      <c r="AA1343" s="251"/>
      <c r="AC1343" s="459"/>
      <c r="AD1343" s="459"/>
      <c r="AE1343" s="459"/>
      <c r="AJ1343" s="251"/>
      <c r="AL1343" s="459"/>
      <c r="AM1343" s="459"/>
      <c r="AN1343" s="459"/>
      <c r="AS1343" s="251"/>
      <c r="AU1343" s="459"/>
      <c r="AV1343" s="459"/>
      <c r="AW1343" s="459"/>
      <c r="BB1343" s="251"/>
      <c r="BD1343" s="459"/>
      <c r="BE1343" s="459"/>
      <c r="BF1343" s="459"/>
      <c r="BK1343" s="251"/>
      <c r="BM1343" s="459"/>
      <c r="BN1343" s="459"/>
      <c r="BO1343" s="459"/>
      <c r="BT1343" s="251"/>
      <c r="BV1343" s="459"/>
      <c r="BW1343" s="459"/>
      <c r="BX1343" s="459"/>
      <c r="CC1343" s="251"/>
      <c r="CE1343" s="459"/>
      <c r="CF1343" s="459"/>
      <c r="CG1343" s="459"/>
      <c r="CL1343" s="251"/>
      <c r="CN1343" s="459"/>
      <c r="CO1343" s="459"/>
      <c r="CP1343" s="459"/>
      <c r="CU1343" s="251"/>
      <c r="CW1343" s="459"/>
      <c r="CX1343" s="459"/>
      <c r="CY1343" s="459"/>
      <c r="DD1343" s="251"/>
      <c r="DF1343" s="459"/>
      <c r="DG1343" s="459"/>
      <c r="DH1343" s="459"/>
      <c r="DM1343" s="251"/>
      <c r="DO1343" s="459"/>
      <c r="DP1343" s="459"/>
      <c r="DQ1343" s="459"/>
      <c r="DV1343" s="251"/>
      <c r="DX1343" s="459"/>
      <c r="DY1343" s="459"/>
      <c r="DZ1343" s="459"/>
      <c r="EE1343" s="251"/>
      <c r="EG1343" s="459"/>
      <c r="EH1343" s="459"/>
      <c r="EI1343" s="459"/>
      <c r="EN1343" s="251"/>
      <c r="EP1343" s="459"/>
      <c r="EQ1343" s="459"/>
      <c r="ER1343" s="459"/>
      <c r="EW1343" s="251"/>
      <c r="EY1343" s="459"/>
      <c r="EZ1343" s="459"/>
      <c r="FA1343" s="459"/>
      <c r="FF1343" s="251"/>
      <c r="FH1343" s="459"/>
      <c r="FI1343" s="459"/>
      <c r="FJ1343" s="459"/>
      <c r="FO1343" s="251"/>
      <c r="FQ1343" s="459"/>
      <c r="FR1343" s="459"/>
      <c r="FS1343" s="459"/>
      <c r="FX1343" s="251"/>
      <c r="FZ1343" s="459"/>
      <c r="GA1343" s="459"/>
      <c r="GB1343" s="459"/>
      <c r="GG1343" s="251"/>
      <c r="GI1343" s="459"/>
      <c r="GJ1343" s="459"/>
      <c r="GK1343" s="459"/>
      <c r="GP1343" s="251"/>
      <c r="GR1343" s="459"/>
      <c r="GS1343" s="459"/>
      <c r="GT1343" s="459"/>
      <c r="GY1343" s="251"/>
      <c r="HA1343" s="459"/>
      <c r="HB1343" s="459"/>
      <c r="HC1343" s="459"/>
      <c r="HH1343" s="251"/>
      <c r="HJ1343" s="459"/>
      <c r="HK1343" s="459"/>
      <c r="HL1343" s="459"/>
      <c r="HQ1343" s="459"/>
      <c r="HR1343" s="459"/>
      <c r="HS1343" s="459"/>
      <c r="HT1343" s="459"/>
      <c r="HU1343" s="459"/>
      <c r="HV1343" s="459"/>
      <c r="HW1343" s="459"/>
      <c r="HX1343" s="459"/>
      <c r="HY1343" s="459"/>
      <c r="HZ1343" s="459"/>
      <c r="IA1343" s="459"/>
      <c r="IB1343" s="459"/>
      <c r="IC1343" s="459"/>
      <c r="ID1343" s="459"/>
      <c r="IE1343" s="459"/>
      <c r="IF1343" s="459"/>
      <c r="IG1343" s="459"/>
      <c r="IH1343" s="459"/>
      <c r="II1343" s="459"/>
      <c r="IJ1343" s="459"/>
      <c r="IK1343" s="459"/>
      <c r="IL1343" s="459"/>
      <c r="IM1343" s="459"/>
      <c r="IN1343" s="459"/>
      <c r="IO1343" s="459"/>
      <c r="IP1343" s="459"/>
      <c r="IQ1343" s="459"/>
      <c r="IR1343" s="459"/>
      <c r="IS1343" s="459"/>
      <c r="IT1343" s="459"/>
      <c r="IU1343" s="459"/>
      <c r="IV1343" s="459"/>
      <c r="RS1343" s="252"/>
    </row>
    <row r="1344" spans="1:487" s="461" customFormat="1" ht="18">
      <c r="A1344" s="605" t="s">
        <v>2345</v>
      </c>
      <c r="B1344" s="459"/>
      <c r="C1344" s="488"/>
      <c r="D1344" s="606" t="s">
        <v>129</v>
      </c>
      <c r="E1344" s="461">
        <f t="shared" si="24"/>
        <v>5</v>
      </c>
      <c r="F1344" s="524">
        <f t="shared" si="25"/>
        <v>0</v>
      </c>
      <c r="G1344" s="502"/>
      <c r="H1344" s="473"/>
      <c r="I1344" s="473"/>
      <c r="J1344" s="473"/>
      <c r="K1344" s="473"/>
      <c r="M1344" s="459"/>
      <c r="N1344" s="459"/>
      <c r="R1344" s="251"/>
      <c r="T1344" s="459"/>
      <c r="U1344" s="459"/>
      <c r="V1344" s="459"/>
      <c r="AA1344" s="251"/>
      <c r="AC1344" s="459"/>
      <c r="AD1344" s="459"/>
      <c r="AE1344" s="459"/>
      <c r="AJ1344" s="251"/>
      <c r="AL1344" s="459"/>
      <c r="AM1344" s="459"/>
      <c r="AN1344" s="459"/>
      <c r="AS1344" s="251"/>
      <c r="AU1344" s="459"/>
      <c r="AV1344" s="459"/>
      <c r="AW1344" s="459"/>
      <c r="BB1344" s="251"/>
      <c r="BD1344" s="459"/>
      <c r="BE1344" s="459"/>
      <c r="BF1344" s="459"/>
      <c r="BK1344" s="251"/>
      <c r="BM1344" s="459"/>
      <c r="BN1344" s="459"/>
      <c r="BO1344" s="459"/>
      <c r="BT1344" s="251"/>
      <c r="BV1344" s="459"/>
      <c r="BW1344" s="459"/>
      <c r="BX1344" s="459"/>
      <c r="CC1344" s="251"/>
      <c r="CE1344" s="459"/>
      <c r="CF1344" s="459"/>
      <c r="CG1344" s="459"/>
      <c r="CL1344" s="251"/>
      <c r="CN1344" s="459"/>
      <c r="CO1344" s="459"/>
      <c r="CP1344" s="459"/>
      <c r="CU1344" s="251"/>
      <c r="CW1344" s="459"/>
      <c r="CX1344" s="459"/>
      <c r="CY1344" s="459"/>
      <c r="DD1344" s="251"/>
      <c r="DF1344" s="459"/>
      <c r="DG1344" s="459"/>
      <c r="DH1344" s="459"/>
      <c r="DM1344" s="251"/>
      <c r="DO1344" s="459"/>
      <c r="DP1344" s="459"/>
      <c r="DQ1344" s="459"/>
      <c r="DV1344" s="251"/>
      <c r="DX1344" s="459"/>
      <c r="DY1344" s="459"/>
      <c r="DZ1344" s="459"/>
      <c r="EE1344" s="251"/>
      <c r="EG1344" s="459"/>
      <c r="EH1344" s="459"/>
      <c r="EI1344" s="459"/>
      <c r="EN1344" s="251"/>
      <c r="EP1344" s="459"/>
      <c r="EQ1344" s="459"/>
      <c r="ER1344" s="459"/>
      <c r="EW1344" s="251"/>
      <c r="EY1344" s="459"/>
      <c r="EZ1344" s="459"/>
      <c r="FA1344" s="459"/>
      <c r="FF1344" s="251"/>
      <c r="FH1344" s="459"/>
      <c r="FI1344" s="459"/>
      <c r="FJ1344" s="459"/>
      <c r="FO1344" s="251"/>
      <c r="FQ1344" s="459"/>
      <c r="FR1344" s="459"/>
      <c r="FS1344" s="459"/>
      <c r="FX1344" s="251"/>
      <c r="FZ1344" s="459"/>
      <c r="GA1344" s="459"/>
      <c r="GB1344" s="459"/>
      <c r="GG1344" s="251"/>
      <c r="GI1344" s="459"/>
      <c r="GJ1344" s="459"/>
      <c r="GK1344" s="459"/>
      <c r="GP1344" s="251"/>
      <c r="GR1344" s="459"/>
      <c r="GS1344" s="459"/>
      <c r="GT1344" s="459"/>
      <c r="GY1344" s="251"/>
      <c r="HA1344" s="459"/>
      <c r="HB1344" s="459"/>
      <c r="HC1344" s="459"/>
      <c r="HH1344" s="251"/>
      <c r="HJ1344" s="459"/>
      <c r="HK1344" s="459"/>
      <c r="HL1344" s="459"/>
      <c r="HQ1344" s="459"/>
      <c r="HR1344" s="459"/>
      <c r="HS1344" s="459"/>
      <c r="HT1344" s="459"/>
      <c r="HU1344" s="459"/>
      <c r="HV1344" s="459"/>
      <c r="HW1344" s="459"/>
      <c r="HX1344" s="459"/>
      <c r="HY1344" s="459"/>
      <c r="HZ1344" s="459"/>
      <c r="IA1344" s="459"/>
      <c r="IB1344" s="459"/>
      <c r="IC1344" s="459"/>
      <c r="ID1344" s="459"/>
      <c r="IE1344" s="459"/>
      <c r="IF1344" s="459"/>
      <c r="IG1344" s="459"/>
      <c r="IH1344" s="459"/>
      <c r="II1344" s="459"/>
      <c r="IJ1344" s="459"/>
      <c r="IK1344" s="459"/>
      <c r="IL1344" s="459"/>
      <c r="IM1344" s="459"/>
      <c r="IN1344" s="459"/>
      <c r="IO1344" s="459"/>
      <c r="IP1344" s="459"/>
      <c r="IQ1344" s="459"/>
      <c r="IR1344" s="459"/>
      <c r="IS1344" s="459"/>
      <c r="IT1344" s="459"/>
      <c r="IU1344" s="459"/>
      <c r="IV1344" s="459"/>
      <c r="RS1344" s="252"/>
    </row>
    <row r="1345" spans="1:487" s="461" customFormat="1" ht="18">
      <c r="A1345" s="605" t="s">
        <v>2487</v>
      </c>
      <c r="B1345" s="459"/>
      <c r="C1345" s="488"/>
      <c r="D1345" s="606" t="s">
        <v>129</v>
      </c>
      <c r="E1345" s="461">
        <f t="shared" si="24"/>
        <v>0</v>
      </c>
      <c r="F1345" s="524">
        <f t="shared" si="25"/>
        <v>0</v>
      </c>
      <c r="G1345" s="473"/>
      <c r="H1345" s="473"/>
      <c r="I1345" s="473"/>
      <c r="J1345" s="473"/>
      <c r="K1345" s="473"/>
      <c r="M1345" s="459"/>
      <c r="N1345" s="459"/>
      <c r="R1345" s="251"/>
      <c r="T1345" s="459"/>
      <c r="U1345" s="459"/>
      <c r="V1345" s="459"/>
      <c r="AA1345" s="251"/>
      <c r="AC1345" s="459"/>
      <c r="AD1345" s="459"/>
      <c r="AE1345" s="459"/>
      <c r="AJ1345" s="251"/>
      <c r="AL1345" s="459"/>
      <c r="AM1345" s="459"/>
      <c r="AN1345" s="459"/>
      <c r="AS1345" s="251"/>
      <c r="AU1345" s="459"/>
      <c r="AV1345" s="459"/>
      <c r="AW1345" s="459"/>
      <c r="BB1345" s="251"/>
      <c r="BD1345" s="459"/>
      <c r="BE1345" s="459"/>
      <c r="BF1345" s="459"/>
      <c r="BK1345" s="251"/>
      <c r="BM1345" s="459"/>
      <c r="BN1345" s="459"/>
      <c r="BO1345" s="459"/>
      <c r="BT1345" s="251"/>
      <c r="BV1345" s="459"/>
      <c r="BW1345" s="459"/>
      <c r="BX1345" s="459"/>
      <c r="CC1345" s="251"/>
      <c r="CE1345" s="459"/>
      <c r="CF1345" s="459"/>
      <c r="CG1345" s="459"/>
      <c r="CL1345" s="251"/>
      <c r="CN1345" s="459"/>
      <c r="CO1345" s="459"/>
      <c r="CP1345" s="459"/>
      <c r="CU1345" s="251"/>
      <c r="CW1345" s="459"/>
      <c r="CX1345" s="459"/>
      <c r="CY1345" s="459"/>
      <c r="DD1345" s="251"/>
      <c r="DF1345" s="459"/>
      <c r="DG1345" s="459"/>
      <c r="DH1345" s="459"/>
      <c r="DM1345" s="251"/>
      <c r="DO1345" s="459"/>
      <c r="DP1345" s="459"/>
      <c r="DQ1345" s="459"/>
      <c r="DV1345" s="251"/>
      <c r="DX1345" s="459"/>
      <c r="DY1345" s="459"/>
      <c r="DZ1345" s="459"/>
      <c r="EE1345" s="251"/>
      <c r="EG1345" s="459"/>
      <c r="EH1345" s="459"/>
      <c r="EI1345" s="459"/>
      <c r="EN1345" s="251"/>
      <c r="EP1345" s="459"/>
      <c r="EQ1345" s="459"/>
      <c r="ER1345" s="459"/>
      <c r="EW1345" s="251"/>
      <c r="EY1345" s="459"/>
      <c r="EZ1345" s="459"/>
      <c r="FA1345" s="459"/>
      <c r="FF1345" s="251"/>
      <c r="FH1345" s="459"/>
      <c r="FI1345" s="459"/>
      <c r="FJ1345" s="459"/>
      <c r="FO1345" s="251"/>
      <c r="FQ1345" s="459"/>
      <c r="FR1345" s="459"/>
      <c r="FS1345" s="459"/>
      <c r="FX1345" s="251"/>
      <c r="FZ1345" s="459"/>
      <c r="GA1345" s="459"/>
      <c r="GB1345" s="459"/>
      <c r="GG1345" s="251"/>
      <c r="GI1345" s="459"/>
      <c r="GJ1345" s="459"/>
      <c r="GK1345" s="459"/>
      <c r="GP1345" s="251"/>
      <c r="GR1345" s="459"/>
      <c r="GS1345" s="459"/>
      <c r="GT1345" s="459"/>
      <c r="GY1345" s="251"/>
      <c r="HA1345" s="459"/>
      <c r="HB1345" s="459"/>
      <c r="HC1345" s="459"/>
      <c r="HH1345" s="251"/>
      <c r="HJ1345" s="459"/>
      <c r="HK1345" s="459"/>
      <c r="HL1345" s="459"/>
      <c r="HQ1345" s="459"/>
      <c r="HR1345" s="459"/>
      <c r="HS1345" s="459"/>
      <c r="HT1345" s="459"/>
      <c r="HU1345" s="459"/>
      <c r="HV1345" s="459"/>
      <c r="HW1345" s="459"/>
      <c r="HX1345" s="459"/>
      <c r="HY1345" s="459"/>
      <c r="HZ1345" s="459"/>
      <c r="IA1345" s="459"/>
      <c r="IB1345" s="459"/>
      <c r="IC1345" s="459"/>
      <c r="ID1345" s="459"/>
      <c r="IE1345" s="459"/>
      <c r="IF1345" s="459"/>
      <c r="IG1345" s="459"/>
      <c r="IH1345" s="459"/>
      <c r="II1345" s="459"/>
      <c r="IJ1345" s="459"/>
      <c r="IK1345" s="459"/>
      <c r="IL1345" s="459"/>
      <c r="IM1345" s="459"/>
      <c r="IN1345" s="459"/>
      <c r="IO1345" s="459"/>
      <c r="IP1345" s="459"/>
      <c r="IQ1345" s="459"/>
      <c r="IR1345" s="459"/>
      <c r="IS1345" s="459"/>
      <c r="IT1345" s="459"/>
      <c r="IU1345" s="459"/>
      <c r="IV1345" s="459"/>
      <c r="RS1345" s="252"/>
    </row>
    <row r="1346" spans="1:487" s="461" customFormat="1" ht="18">
      <c r="A1346" s="605" t="s">
        <v>1927</v>
      </c>
      <c r="B1346" s="459"/>
      <c r="C1346" s="488"/>
      <c r="D1346" s="461" t="s">
        <v>137</v>
      </c>
      <c r="E1346" s="461">
        <f t="shared" si="24"/>
        <v>7</v>
      </c>
      <c r="F1346" s="524">
        <f t="shared" si="25"/>
        <v>0</v>
      </c>
      <c r="G1346" s="473"/>
      <c r="H1346" s="473"/>
      <c r="I1346" s="473"/>
      <c r="J1346" s="473"/>
      <c r="K1346" s="473"/>
      <c r="M1346" s="459"/>
      <c r="N1346" s="459"/>
      <c r="R1346" s="251"/>
      <c r="T1346" s="459"/>
      <c r="U1346" s="459"/>
      <c r="V1346" s="459"/>
      <c r="AA1346" s="251"/>
      <c r="AC1346" s="459"/>
      <c r="AD1346" s="459"/>
      <c r="AE1346" s="459"/>
      <c r="AJ1346" s="251"/>
      <c r="AL1346" s="459"/>
      <c r="AM1346" s="459"/>
      <c r="AN1346" s="459"/>
      <c r="AS1346" s="251"/>
      <c r="AU1346" s="459"/>
      <c r="AV1346" s="459"/>
      <c r="AW1346" s="459"/>
      <c r="BB1346" s="251"/>
      <c r="BD1346" s="459"/>
      <c r="BE1346" s="459"/>
      <c r="BF1346" s="459"/>
      <c r="BK1346" s="251"/>
      <c r="BM1346" s="459"/>
      <c r="BN1346" s="459"/>
      <c r="BO1346" s="459"/>
      <c r="BT1346" s="251"/>
      <c r="BV1346" s="459"/>
      <c r="BW1346" s="459"/>
      <c r="BX1346" s="459"/>
      <c r="CC1346" s="251"/>
      <c r="CE1346" s="459"/>
      <c r="CF1346" s="459"/>
      <c r="CG1346" s="459"/>
      <c r="CL1346" s="251"/>
      <c r="CN1346" s="459"/>
      <c r="CO1346" s="459"/>
      <c r="CP1346" s="459"/>
      <c r="CU1346" s="251"/>
      <c r="CW1346" s="459"/>
      <c r="CX1346" s="459"/>
      <c r="CY1346" s="459"/>
      <c r="DD1346" s="251"/>
      <c r="DF1346" s="459"/>
      <c r="DG1346" s="459"/>
      <c r="DH1346" s="459"/>
      <c r="DM1346" s="251"/>
      <c r="DO1346" s="459"/>
      <c r="DP1346" s="459"/>
      <c r="DQ1346" s="459"/>
      <c r="DV1346" s="251"/>
      <c r="DX1346" s="459"/>
      <c r="DY1346" s="459"/>
      <c r="DZ1346" s="459"/>
      <c r="EE1346" s="251"/>
      <c r="EG1346" s="459"/>
      <c r="EH1346" s="459"/>
      <c r="EI1346" s="459"/>
      <c r="EN1346" s="251"/>
      <c r="EP1346" s="459"/>
      <c r="EQ1346" s="459"/>
      <c r="ER1346" s="459"/>
      <c r="EW1346" s="251"/>
      <c r="EY1346" s="459"/>
      <c r="EZ1346" s="459"/>
      <c r="FA1346" s="459"/>
      <c r="FF1346" s="251"/>
      <c r="FH1346" s="459"/>
      <c r="FI1346" s="459"/>
      <c r="FJ1346" s="459"/>
      <c r="FO1346" s="251"/>
      <c r="FQ1346" s="459"/>
      <c r="FR1346" s="459"/>
      <c r="FS1346" s="459"/>
      <c r="FX1346" s="251"/>
      <c r="FZ1346" s="459"/>
      <c r="GA1346" s="459"/>
      <c r="GB1346" s="459"/>
      <c r="GG1346" s="251"/>
      <c r="GI1346" s="459"/>
      <c r="GJ1346" s="459"/>
      <c r="GK1346" s="459"/>
      <c r="GP1346" s="251"/>
      <c r="GR1346" s="459"/>
      <c r="GS1346" s="459"/>
      <c r="GT1346" s="459"/>
      <c r="GY1346" s="251"/>
      <c r="HA1346" s="459"/>
      <c r="HB1346" s="459"/>
      <c r="HC1346" s="459"/>
      <c r="HH1346" s="251"/>
      <c r="HJ1346" s="459"/>
      <c r="HK1346" s="459"/>
      <c r="HL1346" s="459"/>
      <c r="HQ1346" s="459"/>
      <c r="HR1346" s="459"/>
      <c r="HS1346" s="459"/>
      <c r="HT1346" s="459"/>
      <c r="HU1346" s="459"/>
      <c r="HV1346" s="459"/>
      <c r="HW1346" s="459"/>
      <c r="HX1346" s="459"/>
      <c r="HY1346" s="459"/>
      <c r="HZ1346" s="459"/>
      <c r="IA1346" s="459"/>
      <c r="IB1346" s="459"/>
      <c r="IC1346" s="459"/>
      <c r="ID1346" s="459"/>
      <c r="IE1346" s="459"/>
      <c r="IF1346" s="459"/>
      <c r="IG1346" s="459"/>
      <c r="IH1346" s="459"/>
      <c r="II1346" s="459"/>
      <c r="IJ1346" s="459"/>
      <c r="IK1346" s="459"/>
      <c r="IL1346" s="459"/>
      <c r="IM1346" s="459"/>
      <c r="IN1346" s="459"/>
      <c r="IO1346" s="459"/>
      <c r="IP1346" s="459"/>
      <c r="IQ1346" s="459"/>
      <c r="IR1346" s="459"/>
      <c r="IS1346" s="459"/>
      <c r="IT1346" s="459"/>
      <c r="IU1346" s="459"/>
      <c r="IV1346" s="459"/>
      <c r="RS1346" s="252"/>
    </row>
    <row r="1347" spans="1:487" s="461" customFormat="1" ht="18">
      <c r="A1347" s="605" t="s">
        <v>2003</v>
      </c>
      <c r="B1347" s="459"/>
      <c r="C1347" s="488"/>
      <c r="D1347" s="606" t="s">
        <v>129</v>
      </c>
      <c r="E1347" s="461">
        <f t="shared" si="24"/>
        <v>0</v>
      </c>
      <c r="F1347" s="524">
        <f t="shared" si="25"/>
        <v>0</v>
      </c>
      <c r="G1347" s="502"/>
      <c r="H1347" s="473"/>
      <c r="I1347" s="473"/>
      <c r="J1347" s="473"/>
      <c r="K1347" s="473"/>
      <c r="N1347" s="459"/>
      <c r="R1347" s="251"/>
      <c r="T1347" s="459"/>
      <c r="U1347" s="459"/>
      <c r="V1347" s="459"/>
      <c r="AA1347" s="251"/>
      <c r="AC1347" s="459"/>
      <c r="AD1347" s="459"/>
      <c r="AE1347" s="459"/>
      <c r="AJ1347" s="251"/>
      <c r="AL1347" s="459"/>
      <c r="AM1347" s="459"/>
      <c r="AN1347" s="459"/>
      <c r="AS1347" s="251"/>
      <c r="AU1347" s="459"/>
      <c r="AV1347" s="459"/>
      <c r="AW1347" s="459"/>
      <c r="BB1347" s="251"/>
      <c r="BD1347" s="459"/>
      <c r="BE1347" s="459"/>
      <c r="BF1347" s="459"/>
      <c r="BK1347" s="251"/>
      <c r="BM1347" s="459"/>
      <c r="BN1347" s="459"/>
      <c r="BO1347" s="459"/>
      <c r="BT1347" s="251"/>
      <c r="BV1347" s="459"/>
      <c r="BW1347" s="459"/>
      <c r="BX1347" s="459"/>
      <c r="CC1347" s="251"/>
      <c r="CE1347" s="459"/>
      <c r="CF1347" s="459"/>
      <c r="CG1347" s="459"/>
      <c r="CL1347" s="251"/>
      <c r="CN1347" s="459"/>
      <c r="CO1347" s="459"/>
      <c r="CP1347" s="459"/>
      <c r="CU1347" s="251"/>
      <c r="CW1347" s="459"/>
      <c r="CX1347" s="459"/>
      <c r="CY1347" s="459"/>
      <c r="DD1347" s="251"/>
      <c r="DF1347" s="459"/>
      <c r="DG1347" s="459"/>
      <c r="DH1347" s="459"/>
      <c r="DM1347" s="251"/>
      <c r="DO1347" s="459"/>
      <c r="DP1347" s="459"/>
      <c r="DQ1347" s="459"/>
      <c r="DV1347" s="251"/>
      <c r="DX1347" s="459"/>
      <c r="DY1347" s="459"/>
      <c r="DZ1347" s="459"/>
      <c r="EE1347" s="251"/>
      <c r="EG1347" s="459"/>
      <c r="EH1347" s="459"/>
      <c r="EI1347" s="459"/>
      <c r="EN1347" s="251"/>
      <c r="EP1347" s="459"/>
      <c r="EQ1347" s="459"/>
      <c r="ER1347" s="459"/>
      <c r="EW1347" s="251"/>
      <c r="EY1347" s="459"/>
      <c r="EZ1347" s="459"/>
      <c r="FA1347" s="459"/>
      <c r="FF1347" s="251"/>
      <c r="FH1347" s="459"/>
      <c r="FI1347" s="459"/>
      <c r="FJ1347" s="459"/>
      <c r="FO1347" s="251"/>
      <c r="FQ1347" s="459"/>
      <c r="FR1347" s="459"/>
      <c r="FS1347" s="459"/>
      <c r="FX1347" s="251"/>
      <c r="FZ1347" s="459"/>
      <c r="GA1347" s="459"/>
      <c r="GB1347" s="459"/>
      <c r="GG1347" s="251"/>
      <c r="GI1347" s="459"/>
      <c r="GJ1347" s="459"/>
      <c r="GK1347" s="459"/>
      <c r="GP1347" s="251"/>
      <c r="GR1347" s="459"/>
      <c r="GS1347" s="459"/>
      <c r="GT1347" s="459"/>
      <c r="GY1347" s="251"/>
      <c r="HA1347" s="459"/>
      <c r="HB1347" s="459"/>
      <c r="HC1347" s="459"/>
      <c r="HH1347" s="251"/>
      <c r="HJ1347" s="459"/>
      <c r="HK1347" s="459"/>
      <c r="HL1347" s="459"/>
      <c r="HQ1347" s="459"/>
      <c r="HR1347" s="459"/>
      <c r="HS1347" s="459"/>
      <c r="HT1347" s="459"/>
      <c r="HU1347" s="459"/>
      <c r="HV1347" s="459"/>
      <c r="HW1347" s="459"/>
      <c r="HX1347" s="459"/>
      <c r="HY1347" s="459"/>
      <c r="HZ1347" s="459"/>
      <c r="IA1347" s="459"/>
      <c r="IB1347" s="459"/>
      <c r="IC1347" s="459"/>
      <c r="ID1347" s="459"/>
      <c r="IE1347" s="459"/>
      <c r="IF1347" s="459"/>
      <c r="IG1347" s="459"/>
      <c r="IH1347" s="459"/>
      <c r="II1347" s="459"/>
      <c r="IJ1347" s="459"/>
      <c r="IK1347" s="459"/>
      <c r="IL1347" s="459"/>
      <c r="IM1347" s="459"/>
      <c r="IN1347" s="459"/>
      <c r="IO1347" s="459"/>
      <c r="IP1347" s="459"/>
      <c r="IQ1347" s="459"/>
      <c r="IR1347" s="459"/>
      <c r="IS1347" s="459"/>
      <c r="IT1347" s="459"/>
      <c r="IU1347" s="459"/>
      <c r="IV1347" s="459"/>
      <c r="RS1347" s="252"/>
    </row>
    <row r="1348" spans="1:487" s="461" customFormat="1" ht="18">
      <c r="A1348" s="605" t="s">
        <v>1906</v>
      </c>
      <c r="B1348" s="459"/>
      <c r="C1348" s="488"/>
      <c r="D1348" s="606" t="s">
        <v>129</v>
      </c>
      <c r="E1348" s="461">
        <f t="shared" si="24"/>
        <v>0</v>
      </c>
      <c r="F1348" s="524">
        <f t="shared" si="25"/>
        <v>0</v>
      </c>
      <c r="G1348" s="473"/>
      <c r="H1348" s="473"/>
      <c r="I1348" s="473"/>
      <c r="J1348" s="473"/>
      <c r="K1348" s="473"/>
      <c r="L1348" s="459"/>
      <c r="M1348" s="459"/>
      <c r="N1348" s="459"/>
      <c r="R1348" s="251"/>
      <c r="T1348" s="459"/>
      <c r="U1348" s="459"/>
      <c r="V1348" s="459"/>
      <c r="AA1348" s="251"/>
      <c r="AC1348" s="459"/>
      <c r="AD1348" s="459"/>
      <c r="AE1348" s="459"/>
      <c r="AJ1348" s="251"/>
      <c r="AL1348" s="459"/>
      <c r="AM1348" s="459"/>
      <c r="AN1348" s="459"/>
      <c r="AS1348" s="251"/>
      <c r="AU1348" s="459"/>
      <c r="AV1348" s="459"/>
      <c r="AW1348" s="459"/>
      <c r="BB1348" s="251"/>
      <c r="BD1348" s="459"/>
      <c r="BE1348" s="459"/>
      <c r="BF1348" s="459"/>
      <c r="BK1348" s="251"/>
      <c r="BM1348" s="459"/>
      <c r="BN1348" s="459"/>
      <c r="BO1348" s="459"/>
      <c r="BT1348" s="251"/>
      <c r="BV1348" s="459"/>
      <c r="BW1348" s="459"/>
      <c r="BX1348" s="459"/>
      <c r="CC1348" s="251"/>
      <c r="CE1348" s="459"/>
      <c r="CF1348" s="459"/>
      <c r="CG1348" s="459"/>
      <c r="CL1348" s="251"/>
      <c r="CN1348" s="459"/>
      <c r="CO1348" s="459"/>
      <c r="CP1348" s="459"/>
      <c r="CU1348" s="251"/>
      <c r="CW1348" s="459"/>
      <c r="CX1348" s="459"/>
      <c r="CY1348" s="459"/>
      <c r="DD1348" s="251"/>
      <c r="DF1348" s="459"/>
      <c r="DG1348" s="459"/>
      <c r="DH1348" s="459"/>
      <c r="DM1348" s="251"/>
      <c r="DO1348" s="459"/>
      <c r="DP1348" s="459"/>
      <c r="DQ1348" s="459"/>
      <c r="DV1348" s="251"/>
      <c r="DX1348" s="459"/>
      <c r="DY1348" s="459"/>
      <c r="DZ1348" s="459"/>
      <c r="EE1348" s="251"/>
      <c r="EG1348" s="459"/>
      <c r="EH1348" s="459"/>
      <c r="EI1348" s="459"/>
      <c r="EN1348" s="251"/>
      <c r="EP1348" s="459"/>
      <c r="EQ1348" s="459"/>
      <c r="ER1348" s="459"/>
      <c r="EW1348" s="251"/>
      <c r="EY1348" s="459"/>
      <c r="EZ1348" s="459"/>
      <c r="FA1348" s="459"/>
      <c r="FF1348" s="251"/>
      <c r="FH1348" s="459"/>
      <c r="FI1348" s="459"/>
      <c r="FJ1348" s="459"/>
      <c r="FO1348" s="251"/>
      <c r="FQ1348" s="459"/>
      <c r="FR1348" s="459"/>
      <c r="FS1348" s="459"/>
      <c r="FX1348" s="251"/>
      <c r="FZ1348" s="459"/>
      <c r="GA1348" s="459"/>
      <c r="GB1348" s="459"/>
      <c r="GG1348" s="251"/>
      <c r="GI1348" s="459"/>
      <c r="GJ1348" s="459"/>
      <c r="GK1348" s="459"/>
      <c r="GP1348" s="251"/>
      <c r="GR1348" s="459"/>
      <c r="GS1348" s="459"/>
      <c r="GT1348" s="459"/>
      <c r="GY1348" s="251"/>
      <c r="HA1348" s="459"/>
      <c r="HB1348" s="459"/>
      <c r="HC1348" s="459"/>
      <c r="HH1348" s="251"/>
      <c r="HJ1348" s="459"/>
      <c r="HK1348" s="459"/>
      <c r="HL1348" s="459"/>
      <c r="HQ1348" s="459"/>
      <c r="HR1348" s="459"/>
      <c r="HS1348" s="459"/>
      <c r="HT1348" s="459"/>
      <c r="HU1348" s="459"/>
      <c r="HV1348" s="459"/>
      <c r="HW1348" s="459"/>
      <c r="HX1348" s="459"/>
      <c r="HY1348" s="459"/>
      <c r="HZ1348" s="459"/>
      <c r="IA1348" s="459"/>
      <c r="IB1348" s="459"/>
      <c r="IC1348" s="459"/>
      <c r="ID1348" s="459"/>
      <c r="IE1348" s="459"/>
      <c r="IF1348" s="459"/>
      <c r="IG1348" s="459"/>
      <c r="IH1348" s="459"/>
      <c r="II1348" s="459"/>
      <c r="IJ1348" s="459"/>
      <c r="IK1348" s="459"/>
      <c r="IL1348" s="459"/>
      <c r="IM1348" s="459"/>
      <c r="IN1348" s="459"/>
      <c r="IO1348" s="459"/>
      <c r="IP1348" s="459"/>
      <c r="IQ1348" s="459"/>
      <c r="IR1348" s="459"/>
      <c r="IS1348" s="459"/>
      <c r="IT1348" s="459"/>
      <c r="IU1348" s="459"/>
      <c r="IV1348" s="459"/>
      <c r="RS1348" s="252"/>
    </row>
    <row r="1349" spans="1:487" s="461" customFormat="1" ht="18">
      <c r="A1349" s="605" t="s">
        <v>732</v>
      </c>
      <c r="B1349" s="459"/>
      <c r="C1349" s="488"/>
      <c r="D1349" s="606" t="s">
        <v>129</v>
      </c>
      <c r="E1349" s="461">
        <f t="shared" si="24"/>
        <v>0</v>
      </c>
      <c r="F1349" s="524">
        <f t="shared" si="25"/>
        <v>0</v>
      </c>
      <c r="G1349" s="502"/>
      <c r="H1349" s="473"/>
      <c r="I1349" s="473"/>
      <c r="J1349" s="473"/>
      <c r="K1349" s="473"/>
      <c r="N1349" s="459"/>
      <c r="R1349" s="251"/>
      <c r="T1349" s="459"/>
      <c r="U1349" s="459"/>
      <c r="V1349" s="459"/>
      <c r="AA1349" s="251"/>
      <c r="AC1349" s="459"/>
      <c r="AD1349" s="459"/>
      <c r="AE1349" s="459"/>
      <c r="AJ1349" s="251"/>
      <c r="AL1349" s="459"/>
      <c r="AM1349" s="459"/>
      <c r="AN1349" s="459"/>
      <c r="AS1349" s="251"/>
      <c r="AU1349" s="459"/>
      <c r="AV1349" s="459"/>
      <c r="AW1349" s="459"/>
      <c r="BB1349" s="251"/>
      <c r="BD1349" s="459"/>
      <c r="BE1349" s="459"/>
      <c r="BF1349" s="459"/>
      <c r="BK1349" s="251"/>
      <c r="BM1349" s="459"/>
      <c r="BN1349" s="459"/>
      <c r="BO1349" s="459"/>
      <c r="BT1349" s="251"/>
      <c r="BV1349" s="459"/>
      <c r="BW1349" s="459"/>
      <c r="BX1349" s="459"/>
      <c r="CC1349" s="251"/>
      <c r="CE1349" s="459"/>
      <c r="CF1349" s="459"/>
      <c r="CG1349" s="459"/>
      <c r="CL1349" s="251"/>
      <c r="CN1349" s="459"/>
      <c r="CO1349" s="459"/>
      <c r="CP1349" s="459"/>
      <c r="CU1349" s="251"/>
      <c r="CW1349" s="459"/>
      <c r="CX1349" s="459"/>
      <c r="CY1349" s="459"/>
      <c r="DD1349" s="251"/>
      <c r="DF1349" s="459"/>
      <c r="DG1349" s="459"/>
      <c r="DH1349" s="459"/>
      <c r="DM1349" s="251"/>
      <c r="DO1349" s="459"/>
      <c r="DP1349" s="459"/>
      <c r="DQ1349" s="459"/>
      <c r="DV1349" s="251"/>
      <c r="DX1349" s="459"/>
      <c r="DY1349" s="459"/>
      <c r="DZ1349" s="459"/>
      <c r="EE1349" s="251"/>
      <c r="EG1349" s="459"/>
      <c r="EH1349" s="459"/>
      <c r="EI1349" s="459"/>
      <c r="EN1349" s="251"/>
      <c r="EP1349" s="459"/>
      <c r="EQ1349" s="459"/>
      <c r="ER1349" s="459"/>
      <c r="EW1349" s="251"/>
      <c r="EY1349" s="459"/>
      <c r="EZ1349" s="459"/>
      <c r="FA1349" s="459"/>
      <c r="FF1349" s="251"/>
      <c r="FH1349" s="459"/>
      <c r="FI1349" s="459"/>
      <c r="FJ1349" s="459"/>
      <c r="FO1349" s="251"/>
      <c r="FQ1349" s="459"/>
      <c r="FR1349" s="459"/>
      <c r="FS1349" s="459"/>
      <c r="FX1349" s="251"/>
      <c r="FZ1349" s="459"/>
      <c r="GA1349" s="459"/>
      <c r="GB1349" s="459"/>
      <c r="GG1349" s="251"/>
      <c r="GI1349" s="459"/>
      <c r="GJ1349" s="459"/>
      <c r="GK1349" s="459"/>
      <c r="GP1349" s="251"/>
      <c r="GR1349" s="459"/>
      <c r="GS1349" s="459"/>
      <c r="GT1349" s="459"/>
      <c r="GY1349" s="251"/>
      <c r="HA1349" s="459"/>
      <c r="HB1349" s="459"/>
      <c r="HC1349" s="459"/>
      <c r="HH1349" s="251"/>
      <c r="HJ1349" s="459"/>
      <c r="HK1349" s="459"/>
      <c r="HL1349" s="459"/>
      <c r="HQ1349" s="459"/>
      <c r="HR1349" s="459"/>
      <c r="HS1349" s="459"/>
      <c r="HT1349" s="459"/>
      <c r="HU1349" s="459"/>
      <c r="HV1349" s="459"/>
      <c r="HW1349" s="459"/>
      <c r="HX1349" s="459"/>
      <c r="HY1349" s="459"/>
      <c r="HZ1349" s="459"/>
      <c r="IA1349" s="459"/>
      <c r="IB1349" s="459"/>
      <c r="IC1349" s="459"/>
      <c r="ID1349" s="459"/>
      <c r="IE1349" s="459"/>
      <c r="IF1349" s="459"/>
      <c r="IG1349" s="459"/>
      <c r="IH1349" s="459"/>
      <c r="II1349" s="459"/>
      <c r="IJ1349" s="459"/>
      <c r="IK1349" s="459"/>
      <c r="IL1349" s="459"/>
      <c r="IM1349" s="459"/>
      <c r="IN1349" s="459"/>
      <c r="IO1349" s="459"/>
      <c r="IP1349" s="459"/>
      <c r="IQ1349" s="459"/>
      <c r="IR1349" s="459"/>
      <c r="IS1349" s="459"/>
      <c r="IT1349" s="459"/>
      <c r="IU1349" s="459"/>
      <c r="IV1349" s="459"/>
      <c r="RS1349" s="252"/>
    </row>
    <row r="1350" spans="1:487" s="461" customFormat="1" ht="18">
      <c r="A1350" s="605" t="s">
        <v>883</v>
      </c>
      <c r="B1350" s="488"/>
      <c r="C1350" s="488"/>
      <c r="D1350" s="461" t="s">
        <v>136</v>
      </c>
      <c r="E1350" s="461">
        <f t="shared" si="24"/>
        <v>11</v>
      </c>
      <c r="F1350" s="524">
        <f t="shared" si="25"/>
        <v>0</v>
      </c>
      <c r="G1350" s="473"/>
      <c r="H1350" s="473"/>
      <c r="I1350" s="473"/>
      <c r="J1350" s="473"/>
      <c r="K1350" s="473"/>
      <c r="L1350" s="459"/>
      <c r="M1350" s="459"/>
      <c r="N1350" s="459"/>
      <c r="R1350" s="251"/>
      <c r="T1350" s="459"/>
      <c r="U1350" s="459"/>
      <c r="V1350" s="459"/>
      <c r="AA1350" s="251"/>
      <c r="AC1350" s="459"/>
      <c r="AD1350" s="459"/>
      <c r="AE1350" s="459"/>
      <c r="AJ1350" s="251"/>
      <c r="AL1350" s="459"/>
      <c r="AM1350" s="459"/>
      <c r="AN1350" s="459"/>
      <c r="AS1350" s="251"/>
      <c r="AU1350" s="459"/>
      <c r="AV1350" s="459"/>
      <c r="AW1350" s="459"/>
      <c r="BB1350" s="251"/>
      <c r="BD1350" s="459"/>
      <c r="BE1350" s="459"/>
      <c r="BF1350" s="459"/>
      <c r="BK1350" s="251"/>
      <c r="BM1350" s="459"/>
      <c r="BN1350" s="459"/>
      <c r="BO1350" s="459"/>
      <c r="BT1350" s="251"/>
      <c r="BV1350" s="459"/>
      <c r="BW1350" s="459"/>
      <c r="BX1350" s="459"/>
      <c r="CC1350" s="251"/>
      <c r="CE1350" s="459"/>
      <c r="CF1350" s="459"/>
      <c r="CG1350" s="459"/>
      <c r="CL1350" s="251"/>
      <c r="CN1350" s="459"/>
      <c r="CO1350" s="459"/>
      <c r="CP1350" s="459"/>
      <c r="CU1350" s="251"/>
      <c r="CW1350" s="459"/>
      <c r="CX1350" s="459"/>
      <c r="CY1350" s="459"/>
      <c r="DD1350" s="251"/>
      <c r="DF1350" s="459"/>
      <c r="DG1350" s="459"/>
      <c r="DH1350" s="459"/>
      <c r="DM1350" s="251"/>
      <c r="DO1350" s="459"/>
      <c r="DP1350" s="459"/>
      <c r="DQ1350" s="459"/>
      <c r="DV1350" s="251"/>
      <c r="DX1350" s="459"/>
      <c r="DY1350" s="459"/>
      <c r="DZ1350" s="459"/>
      <c r="EE1350" s="251"/>
      <c r="EG1350" s="459"/>
      <c r="EH1350" s="459"/>
      <c r="EI1350" s="459"/>
      <c r="EN1350" s="251"/>
      <c r="EP1350" s="459"/>
      <c r="EQ1350" s="459"/>
      <c r="ER1350" s="459"/>
      <c r="EW1350" s="251"/>
      <c r="EY1350" s="459"/>
      <c r="EZ1350" s="459"/>
      <c r="FA1350" s="459"/>
      <c r="FF1350" s="251"/>
      <c r="FH1350" s="459"/>
      <c r="FI1350" s="459"/>
      <c r="FJ1350" s="459"/>
      <c r="FO1350" s="251"/>
      <c r="FQ1350" s="459"/>
      <c r="FR1350" s="459"/>
      <c r="FS1350" s="459"/>
      <c r="FX1350" s="251"/>
      <c r="FZ1350" s="459"/>
      <c r="GA1350" s="459"/>
      <c r="GB1350" s="459"/>
      <c r="GG1350" s="251"/>
      <c r="GI1350" s="459"/>
      <c r="GJ1350" s="459"/>
      <c r="GK1350" s="459"/>
      <c r="GP1350" s="251"/>
      <c r="GR1350" s="459"/>
      <c r="GS1350" s="459"/>
      <c r="GT1350" s="459"/>
      <c r="GY1350" s="251"/>
      <c r="HA1350" s="459"/>
      <c r="HB1350" s="459"/>
      <c r="HC1350" s="459"/>
      <c r="HH1350" s="251"/>
      <c r="HJ1350" s="459"/>
      <c r="HK1350" s="459"/>
      <c r="HL1350" s="459"/>
      <c r="HQ1350" s="459"/>
      <c r="HR1350" s="459"/>
      <c r="HS1350" s="459"/>
      <c r="HT1350" s="459"/>
      <c r="HU1350" s="459"/>
      <c r="HV1350" s="459"/>
      <c r="HW1350" s="459"/>
      <c r="HX1350" s="459"/>
      <c r="HY1350" s="459"/>
      <c r="HZ1350" s="459"/>
      <c r="IA1350" s="459"/>
      <c r="IB1350" s="459"/>
      <c r="IC1350" s="459"/>
      <c r="ID1350" s="459"/>
      <c r="IE1350" s="459"/>
      <c r="IF1350" s="459"/>
      <c r="IG1350" s="459"/>
      <c r="IH1350" s="459"/>
      <c r="II1350" s="459"/>
      <c r="IJ1350" s="459"/>
      <c r="IK1350" s="459"/>
      <c r="IL1350" s="459"/>
      <c r="IM1350" s="459"/>
      <c r="IN1350" s="459"/>
      <c r="IO1350" s="459"/>
      <c r="IP1350" s="459"/>
      <c r="IQ1350" s="459"/>
      <c r="IR1350" s="459"/>
      <c r="IS1350" s="459"/>
      <c r="IT1350" s="459"/>
      <c r="IU1350" s="459"/>
      <c r="IV1350" s="459"/>
      <c r="RS1350" s="252"/>
    </row>
    <row r="1351" spans="1:487" s="461" customFormat="1" ht="18">
      <c r="A1351" s="605" t="s">
        <v>1117</v>
      </c>
      <c r="B1351" s="459"/>
      <c r="C1351" s="488"/>
      <c r="D1351" s="606" t="s">
        <v>129</v>
      </c>
      <c r="E1351" s="461">
        <f t="shared" si="24"/>
        <v>0</v>
      </c>
      <c r="F1351" s="524">
        <f t="shared" si="25"/>
        <v>0</v>
      </c>
      <c r="G1351" s="502"/>
      <c r="H1351" s="502"/>
      <c r="I1351" s="473"/>
      <c r="J1351" s="473"/>
      <c r="K1351" s="473"/>
      <c r="M1351" s="459"/>
      <c r="N1351" s="459"/>
      <c r="R1351" s="251"/>
      <c r="T1351" s="459"/>
      <c r="U1351" s="459"/>
      <c r="V1351" s="459"/>
      <c r="AA1351" s="251"/>
      <c r="AC1351" s="459"/>
      <c r="AD1351" s="459"/>
      <c r="AE1351" s="459"/>
      <c r="AJ1351" s="251"/>
      <c r="AL1351" s="459"/>
      <c r="AM1351" s="459"/>
      <c r="AN1351" s="459"/>
      <c r="AS1351" s="251"/>
      <c r="AU1351" s="459"/>
      <c r="AV1351" s="459"/>
      <c r="AW1351" s="459"/>
      <c r="BB1351" s="251"/>
      <c r="BD1351" s="459"/>
      <c r="BE1351" s="459"/>
      <c r="BF1351" s="459"/>
      <c r="BK1351" s="251"/>
      <c r="BM1351" s="459"/>
      <c r="BN1351" s="459"/>
      <c r="BO1351" s="459"/>
      <c r="BT1351" s="251"/>
      <c r="BV1351" s="459"/>
      <c r="BW1351" s="459"/>
      <c r="BX1351" s="459"/>
      <c r="CC1351" s="251"/>
      <c r="CE1351" s="459"/>
      <c r="CF1351" s="459"/>
      <c r="CG1351" s="459"/>
      <c r="CL1351" s="251"/>
      <c r="CN1351" s="459"/>
      <c r="CO1351" s="459"/>
      <c r="CP1351" s="459"/>
      <c r="CU1351" s="251"/>
      <c r="CW1351" s="459"/>
      <c r="CX1351" s="459"/>
      <c r="CY1351" s="459"/>
      <c r="DD1351" s="251"/>
      <c r="DF1351" s="459"/>
      <c r="DG1351" s="459"/>
      <c r="DH1351" s="459"/>
      <c r="DM1351" s="251"/>
      <c r="DO1351" s="459"/>
      <c r="DP1351" s="459"/>
      <c r="DQ1351" s="459"/>
      <c r="DV1351" s="251"/>
      <c r="DX1351" s="459"/>
      <c r="DY1351" s="459"/>
      <c r="DZ1351" s="459"/>
      <c r="EE1351" s="251"/>
      <c r="EG1351" s="459"/>
      <c r="EH1351" s="459"/>
      <c r="EI1351" s="459"/>
      <c r="EN1351" s="251"/>
      <c r="EP1351" s="459"/>
      <c r="EQ1351" s="459"/>
      <c r="ER1351" s="459"/>
      <c r="EW1351" s="251"/>
      <c r="EY1351" s="459"/>
      <c r="EZ1351" s="459"/>
      <c r="FA1351" s="459"/>
      <c r="FF1351" s="251"/>
      <c r="FH1351" s="459"/>
      <c r="FI1351" s="459"/>
      <c r="FJ1351" s="459"/>
      <c r="FO1351" s="251"/>
      <c r="FQ1351" s="459"/>
      <c r="FR1351" s="459"/>
      <c r="FS1351" s="459"/>
      <c r="FX1351" s="251"/>
      <c r="FZ1351" s="459"/>
      <c r="GA1351" s="459"/>
      <c r="GB1351" s="459"/>
      <c r="GG1351" s="251"/>
      <c r="GI1351" s="459"/>
      <c r="GJ1351" s="459"/>
      <c r="GK1351" s="459"/>
      <c r="GP1351" s="251"/>
      <c r="GR1351" s="459"/>
      <c r="GS1351" s="459"/>
      <c r="GT1351" s="459"/>
      <c r="GY1351" s="251"/>
      <c r="HA1351" s="459"/>
      <c r="HB1351" s="459"/>
      <c r="HC1351" s="459"/>
      <c r="HH1351" s="251"/>
      <c r="HJ1351" s="459"/>
      <c r="HK1351" s="459"/>
      <c r="HL1351" s="459"/>
      <c r="HQ1351" s="459"/>
      <c r="HR1351" s="459"/>
      <c r="HS1351" s="459"/>
      <c r="HT1351" s="459"/>
      <c r="HU1351" s="459"/>
      <c r="HV1351" s="459"/>
      <c r="HW1351" s="459"/>
      <c r="HX1351" s="459"/>
      <c r="HY1351" s="459"/>
      <c r="HZ1351" s="459"/>
      <c r="IA1351" s="459"/>
      <c r="IB1351" s="459"/>
      <c r="IC1351" s="459"/>
      <c r="ID1351" s="459"/>
      <c r="IE1351" s="459"/>
      <c r="IF1351" s="459"/>
      <c r="IG1351" s="459"/>
      <c r="IH1351" s="459"/>
      <c r="II1351" s="459"/>
      <c r="IJ1351" s="459"/>
      <c r="IK1351" s="459"/>
      <c r="IL1351" s="459"/>
      <c r="IM1351" s="459"/>
      <c r="IN1351" s="459"/>
      <c r="IO1351" s="459"/>
      <c r="IP1351" s="459"/>
      <c r="IQ1351" s="459"/>
      <c r="IR1351" s="459"/>
      <c r="IS1351" s="459"/>
      <c r="IT1351" s="459"/>
      <c r="IU1351" s="459"/>
      <c r="IV1351" s="459"/>
      <c r="RS1351" s="252"/>
    </row>
    <row r="1352" spans="1:487" s="461" customFormat="1" ht="18">
      <c r="A1352" s="605" t="s">
        <v>783</v>
      </c>
      <c r="B1352" s="488"/>
      <c r="C1352" s="488"/>
      <c r="D1352" s="461" t="s">
        <v>132</v>
      </c>
      <c r="E1352" s="461">
        <f t="shared" si="24"/>
        <v>4</v>
      </c>
      <c r="F1352" s="524">
        <f t="shared" si="25"/>
        <v>0</v>
      </c>
      <c r="G1352" s="473"/>
      <c r="H1352" s="473"/>
      <c r="I1352" s="473"/>
      <c r="J1352" s="473"/>
      <c r="K1352" s="473"/>
      <c r="M1352" s="459"/>
      <c r="N1352" s="459"/>
      <c r="R1352" s="251"/>
      <c r="T1352" s="459"/>
      <c r="U1352" s="459"/>
      <c r="V1352" s="459"/>
      <c r="AA1352" s="251"/>
      <c r="AC1352" s="459"/>
      <c r="AD1352" s="459"/>
      <c r="AE1352" s="459"/>
      <c r="AJ1352" s="251"/>
      <c r="AL1352" s="459"/>
      <c r="AM1352" s="459"/>
      <c r="AN1352" s="459"/>
      <c r="AS1352" s="251"/>
      <c r="AU1352" s="459"/>
      <c r="AV1352" s="459"/>
      <c r="AW1352" s="459"/>
      <c r="BB1352" s="251"/>
      <c r="BD1352" s="459"/>
      <c r="BE1352" s="459"/>
      <c r="BF1352" s="459"/>
      <c r="BK1352" s="251"/>
      <c r="BM1352" s="459"/>
      <c r="BN1352" s="459"/>
      <c r="BO1352" s="459"/>
      <c r="BT1352" s="251"/>
      <c r="BV1352" s="459"/>
      <c r="BW1352" s="459"/>
      <c r="BX1352" s="459"/>
      <c r="CC1352" s="251"/>
      <c r="CE1352" s="459"/>
      <c r="CF1352" s="459"/>
      <c r="CG1352" s="459"/>
      <c r="CL1352" s="251"/>
      <c r="CN1352" s="459"/>
      <c r="CO1352" s="459"/>
      <c r="CP1352" s="459"/>
      <c r="CU1352" s="251"/>
      <c r="CW1352" s="459"/>
      <c r="CX1352" s="459"/>
      <c r="CY1352" s="459"/>
      <c r="DD1352" s="251"/>
      <c r="DF1352" s="459"/>
      <c r="DG1352" s="459"/>
      <c r="DH1352" s="459"/>
      <c r="DM1352" s="251"/>
      <c r="DO1352" s="459"/>
      <c r="DP1352" s="459"/>
      <c r="DQ1352" s="459"/>
      <c r="DV1352" s="251"/>
      <c r="DX1352" s="459"/>
      <c r="DY1352" s="459"/>
      <c r="DZ1352" s="459"/>
      <c r="EE1352" s="251"/>
      <c r="EG1352" s="459"/>
      <c r="EH1352" s="459"/>
      <c r="EI1352" s="459"/>
      <c r="EN1352" s="251"/>
      <c r="EP1352" s="459"/>
      <c r="EQ1352" s="459"/>
      <c r="ER1352" s="459"/>
      <c r="EW1352" s="251"/>
      <c r="EY1352" s="459"/>
      <c r="EZ1352" s="459"/>
      <c r="FA1352" s="459"/>
      <c r="FF1352" s="251"/>
      <c r="FH1352" s="459"/>
      <c r="FI1352" s="459"/>
      <c r="FJ1352" s="459"/>
      <c r="FO1352" s="251"/>
      <c r="FQ1352" s="459"/>
      <c r="FR1352" s="459"/>
      <c r="FS1352" s="459"/>
      <c r="FX1352" s="251"/>
      <c r="FZ1352" s="459"/>
      <c r="GA1352" s="459"/>
      <c r="GB1352" s="459"/>
      <c r="GG1352" s="251"/>
      <c r="GI1352" s="459"/>
      <c r="GJ1352" s="459"/>
      <c r="GK1352" s="459"/>
      <c r="GP1352" s="251"/>
      <c r="GR1352" s="459"/>
      <c r="GS1352" s="459"/>
      <c r="GT1352" s="459"/>
      <c r="GY1352" s="251"/>
      <c r="HA1352" s="459"/>
      <c r="HB1352" s="459"/>
      <c r="HC1352" s="459"/>
      <c r="HH1352" s="251"/>
      <c r="HJ1352" s="459"/>
      <c r="HK1352" s="459"/>
      <c r="HL1352" s="459"/>
      <c r="HQ1352" s="459"/>
      <c r="HR1352" s="459"/>
      <c r="HS1352" s="459"/>
      <c r="HT1352" s="459"/>
      <c r="HU1352" s="459"/>
      <c r="HV1352" s="459"/>
      <c r="HW1352" s="459"/>
      <c r="HX1352" s="459"/>
      <c r="HY1352" s="459"/>
      <c r="HZ1352" s="459"/>
      <c r="IA1352" s="459"/>
      <c r="IB1352" s="459"/>
      <c r="IC1352" s="459"/>
      <c r="ID1352" s="459"/>
      <c r="IE1352" s="459"/>
      <c r="IF1352" s="459"/>
      <c r="IG1352" s="459"/>
      <c r="IH1352" s="459"/>
      <c r="II1352" s="459"/>
      <c r="IJ1352" s="459"/>
      <c r="IK1352" s="459"/>
      <c r="IL1352" s="459"/>
      <c r="IM1352" s="459"/>
      <c r="IN1352" s="459"/>
      <c r="IO1352" s="459"/>
      <c r="IP1352" s="459"/>
      <c r="IQ1352" s="459"/>
      <c r="IR1352" s="459"/>
      <c r="IS1352" s="459"/>
      <c r="IT1352" s="459"/>
      <c r="IU1352" s="459"/>
      <c r="IV1352" s="459"/>
      <c r="RS1352" s="252"/>
    </row>
    <row r="1353" spans="1:487" s="461" customFormat="1" ht="18">
      <c r="A1353" s="605" t="s">
        <v>646</v>
      </c>
      <c r="B1353" s="459"/>
      <c r="C1353" s="488"/>
      <c r="D1353" s="606" t="s">
        <v>129</v>
      </c>
      <c r="E1353" s="461">
        <f t="shared" si="24"/>
        <v>0</v>
      </c>
      <c r="F1353" s="524">
        <f t="shared" si="25"/>
        <v>46</v>
      </c>
      <c r="G1353" s="502"/>
      <c r="H1353" s="502">
        <v>46</v>
      </c>
      <c r="I1353" s="473"/>
      <c r="J1353" s="473"/>
      <c r="K1353" s="473"/>
      <c r="L1353" s="459"/>
      <c r="N1353" s="459"/>
      <c r="R1353" s="251"/>
      <c r="T1353" s="459"/>
      <c r="U1353" s="459"/>
      <c r="V1353" s="459"/>
      <c r="AA1353" s="251"/>
      <c r="AC1353" s="459"/>
      <c r="AD1353" s="459"/>
      <c r="AE1353" s="459"/>
      <c r="AJ1353" s="251"/>
      <c r="AL1353" s="459"/>
      <c r="AM1353" s="459"/>
      <c r="AN1353" s="459"/>
      <c r="AS1353" s="251"/>
      <c r="AU1353" s="459"/>
      <c r="AV1353" s="459"/>
      <c r="AW1353" s="459"/>
      <c r="BB1353" s="251"/>
      <c r="BD1353" s="459"/>
      <c r="BE1353" s="459"/>
      <c r="BF1353" s="459"/>
      <c r="BK1353" s="251"/>
      <c r="BM1353" s="459"/>
      <c r="BN1353" s="459"/>
      <c r="BO1353" s="459"/>
      <c r="BT1353" s="251"/>
      <c r="BV1353" s="459"/>
      <c r="BW1353" s="459"/>
      <c r="BX1353" s="459"/>
      <c r="CC1353" s="251"/>
      <c r="CE1353" s="459"/>
      <c r="CF1353" s="459"/>
      <c r="CG1353" s="459"/>
      <c r="CL1353" s="251"/>
      <c r="CN1353" s="459"/>
      <c r="CO1353" s="459"/>
      <c r="CP1353" s="459"/>
      <c r="CU1353" s="251"/>
      <c r="CW1353" s="459"/>
      <c r="CX1353" s="459"/>
      <c r="CY1353" s="459"/>
      <c r="DD1353" s="251"/>
      <c r="DF1353" s="459"/>
      <c r="DG1353" s="459"/>
      <c r="DH1353" s="459"/>
      <c r="DM1353" s="251"/>
      <c r="DO1353" s="459"/>
      <c r="DP1353" s="459"/>
      <c r="DQ1353" s="459"/>
      <c r="DV1353" s="251"/>
      <c r="DX1353" s="459"/>
      <c r="DY1353" s="459"/>
      <c r="DZ1353" s="459"/>
      <c r="EE1353" s="251"/>
      <c r="EG1353" s="459"/>
      <c r="EH1353" s="459"/>
      <c r="EI1353" s="459"/>
      <c r="EN1353" s="251"/>
      <c r="EP1353" s="459"/>
      <c r="EQ1353" s="459"/>
      <c r="ER1353" s="459"/>
      <c r="EW1353" s="251"/>
      <c r="EY1353" s="459"/>
      <c r="EZ1353" s="459"/>
      <c r="FA1353" s="459"/>
      <c r="FF1353" s="251"/>
      <c r="FH1353" s="459"/>
      <c r="FI1353" s="459"/>
      <c r="FJ1353" s="459"/>
      <c r="FO1353" s="251"/>
      <c r="FQ1353" s="459"/>
      <c r="FR1353" s="459"/>
      <c r="FS1353" s="459"/>
      <c r="FX1353" s="251"/>
      <c r="FZ1353" s="459"/>
      <c r="GA1353" s="459"/>
      <c r="GB1353" s="459"/>
      <c r="GG1353" s="251"/>
      <c r="GI1353" s="459"/>
      <c r="GJ1353" s="459"/>
      <c r="GK1353" s="459"/>
      <c r="GP1353" s="251"/>
      <c r="GR1353" s="459"/>
      <c r="GS1353" s="459"/>
      <c r="GT1353" s="459"/>
      <c r="GY1353" s="251"/>
      <c r="HA1353" s="459"/>
      <c r="HB1353" s="459"/>
      <c r="HC1353" s="459"/>
      <c r="HH1353" s="251"/>
      <c r="HJ1353" s="459"/>
      <c r="HK1353" s="459"/>
      <c r="HL1353" s="459"/>
      <c r="HQ1353" s="459"/>
      <c r="HR1353" s="459"/>
      <c r="HS1353" s="459"/>
      <c r="HT1353" s="459"/>
      <c r="HU1353" s="459"/>
      <c r="HV1353" s="459"/>
      <c r="HW1353" s="459"/>
      <c r="HX1353" s="459"/>
      <c r="HY1353" s="459"/>
      <c r="HZ1353" s="459"/>
      <c r="IA1353" s="459"/>
      <c r="IB1353" s="459"/>
      <c r="IC1353" s="459"/>
      <c r="ID1353" s="459"/>
      <c r="IE1353" s="459"/>
      <c r="IF1353" s="459"/>
      <c r="IG1353" s="459"/>
      <c r="IH1353" s="459"/>
      <c r="II1353" s="459"/>
      <c r="IJ1353" s="459"/>
      <c r="IK1353" s="459"/>
      <c r="IL1353" s="459"/>
      <c r="IM1353" s="459"/>
      <c r="IN1353" s="459"/>
      <c r="IO1353" s="459"/>
      <c r="IP1353" s="459"/>
      <c r="IQ1353" s="459"/>
      <c r="IR1353" s="459"/>
      <c r="IS1353" s="459"/>
      <c r="IT1353" s="459"/>
      <c r="IU1353" s="459"/>
      <c r="IV1353" s="459"/>
      <c r="RS1353" s="252"/>
    </row>
    <row r="1354" spans="1:487" s="461" customFormat="1" ht="18">
      <c r="A1354" s="605" t="s">
        <v>439</v>
      </c>
      <c r="B1354" s="488"/>
      <c r="C1354" s="488"/>
      <c r="D1354" s="461" t="s">
        <v>139</v>
      </c>
      <c r="E1354" s="461">
        <f t="shared" si="24"/>
        <v>13</v>
      </c>
      <c r="F1354" s="524">
        <f t="shared" si="25"/>
        <v>36</v>
      </c>
      <c r="G1354" s="473"/>
      <c r="H1354" s="473">
        <v>35</v>
      </c>
      <c r="I1354" s="473">
        <v>1</v>
      </c>
      <c r="J1354" s="473"/>
      <c r="K1354" s="473"/>
      <c r="M1354" s="459"/>
      <c r="N1354" s="459"/>
      <c r="R1354" s="251"/>
      <c r="T1354" s="459"/>
      <c r="U1354" s="459"/>
      <c r="V1354" s="459"/>
      <c r="AA1354" s="251"/>
      <c r="AC1354" s="459"/>
      <c r="AD1354" s="459"/>
      <c r="AE1354" s="459"/>
      <c r="AJ1354" s="251"/>
      <c r="AL1354" s="459"/>
      <c r="AM1354" s="459"/>
      <c r="AN1354" s="459"/>
      <c r="AS1354" s="251"/>
      <c r="AU1354" s="459"/>
      <c r="AV1354" s="459"/>
      <c r="AW1354" s="459"/>
      <c r="BB1354" s="251"/>
      <c r="BD1354" s="459"/>
      <c r="BE1354" s="459"/>
      <c r="BF1354" s="459"/>
      <c r="BK1354" s="251"/>
      <c r="BM1354" s="459"/>
      <c r="BN1354" s="459"/>
      <c r="BO1354" s="459"/>
      <c r="BT1354" s="251"/>
      <c r="BV1354" s="459"/>
      <c r="BW1354" s="459"/>
      <c r="BX1354" s="459"/>
      <c r="CC1354" s="251"/>
      <c r="CE1354" s="459"/>
      <c r="CF1354" s="459"/>
      <c r="CG1354" s="459"/>
      <c r="CL1354" s="251"/>
      <c r="CN1354" s="459"/>
      <c r="CO1354" s="459"/>
      <c r="CP1354" s="459"/>
      <c r="CU1354" s="251"/>
      <c r="CW1354" s="459"/>
      <c r="CX1354" s="459"/>
      <c r="CY1354" s="459"/>
      <c r="DD1354" s="251"/>
      <c r="DF1354" s="459"/>
      <c r="DG1354" s="459"/>
      <c r="DH1354" s="459"/>
      <c r="DM1354" s="251"/>
      <c r="DO1354" s="459"/>
      <c r="DP1354" s="459"/>
      <c r="DQ1354" s="459"/>
      <c r="DV1354" s="251"/>
      <c r="DX1354" s="459"/>
      <c r="DY1354" s="459"/>
      <c r="DZ1354" s="459"/>
      <c r="EE1354" s="251"/>
      <c r="EG1354" s="459"/>
      <c r="EH1354" s="459"/>
      <c r="EI1354" s="459"/>
      <c r="EN1354" s="251"/>
      <c r="EP1354" s="459"/>
      <c r="EQ1354" s="459"/>
      <c r="ER1354" s="459"/>
      <c r="EW1354" s="251"/>
      <c r="EY1354" s="459"/>
      <c r="EZ1354" s="459"/>
      <c r="FA1354" s="459"/>
      <c r="FF1354" s="251"/>
      <c r="FH1354" s="459"/>
      <c r="FI1354" s="459"/>
      <c r="FJ1354" s="459"/>
      <c r="FO1354" s="251"/>
      <c r="FQ1354" s="459"/>
      <c r="FR1354" s="459"/>
      <c r="FS1354" s="459"/>
      <c r="FX1354" s="251"/>
      <c r="FZ1354" s="459"/>
      <c r="GA1354" s="459"/>
      <c r="GB1354" s="459"/>
      <c r="GG1354" s="251"/>
      <c r="GI1354" s="459"/>
      <c r="GJ1354" s="459"/>
      <c r="GK1354" s="459"/>
      <c r="GP1354" s="251"/>
      <c r="GR1354" s="459"/>
      <c r="GS1354" s="459"/>
      <c r="GT1354" s="459"/>
      <c r="GY1354" s="251"/>
      <c r="HA1354" s="459"/>
      <c r="HB1354" s="459"/>
      <c r="HC1354" s="459"/>
      <c r="HH1354" s="251"/>
      <c r="HJ1354" s="459"/>
      <c r="HK1354" s="459"/>
      <c r="HL1354" s="459"/>
      <c r="HQ1354" s="459"/>
      <c r="HR1354" s="459"/>
      <c r="HS1354" s="459"/>
      <c r="HT1354" s="459"/>
      <c r="HU1354" s="459"/>
      <c r="HV1354" s="459"/>
      <c r="HW1354" s="459"/>
      <c r="HX1354" s="459"/>
      <c r="HY1354" s="459"/>
      <c r="HZ1354" s="459"/>
      <c r="IA1354" s="459"/>
      <c r="IB1354" s="459"/>
      <c r="IC1354" s="459"/>
      <c r="ID1354" s="459"/>
      <c r="IE1354" s="459"/>
      <c r="IF1354" s="459"/>
      <c r="IG1354" s="459"/>
      <c r="IH1354" s="459"/>
      <c r="II1354" s="459"/>
      <c r="IJ1354" s="459"/>
      <c r="IK1354" s="459"/>
      <c r="IL1354" s="459"/>
      <c r="IM1354" s="459"/>
      <c r="IN1354" s="459"/>
      <c r="IO1354" s="459"/>
      <c r="IP1354" s="459"/>
      <c r="IQ1354" s="459"/>
      <c r="IR1354" s="459"/>
      <c r="IS1354" s="459"/>
      <c r="IT1354" s="459"/>
      <c r="IU1354" s="459"/>
      <c r="IV1354" s="459"/>
      <c r="RS1354" s="252"/>
    </row>
    <row r="1355" spans="1:487" s="461" customFormat="1" ht="18">
      <c r="A1355" s="605" t="s">
        <v>462</v>
      </c>
      <c r="B1355" s="459"/>
      <c r="C1355" s="488"/>
      <c r="D1355" s="461" t="s">
        <v>137</v>
      </c>
      <c r="E1355" s="461">
        <f t="shared" si="24"/>
        <v>7</v>
      </c>
      <c r="F1355" s="524">
        <f t="shared" si="25"/>
        <v>0</v>
      </c>
      <c r="G1355" s="473"/>
      <c r="H1355" s="473"/>
      <c r="I1355" s="473"/>
      <c r="J1355" s="473"/>
      <c r="K1355" s="473"/>
      <c r="M1355" s="459"/>
      <c r="N1355" s="459"/>
      <c r="R1355" s="251"/>
      <c r="T1355" s="459"/>
      <c r="U1355" s="459"/>
      <c r="V1355" s="459"/>
      <c r="AA1355" s="251"/>
      <c r="AC1355" s="459"/>
      <c r="AD1355" s="459"/>
      <c r="AE1355" s="459"/>
      <c r="AJ1355" s="251"/>
      <c r="AL1355" s="459"/>
      <c r="AM1355" s="459"/>
      <c r="AN1355" s="459"/>
      <c r="AS1355" s="251"/>
      <c r="AU1355" s="459"/>
      <c r="AV1355" s="459"/>
      <c r="AW1355" s="459"/>
      <c r="BB1355" s="251"/>
      <c r="BD1355" s="459"/>
      <c r="BE1355" s="459"/>
      <c r="BF1355" s="459"/>
      <c r="BK1355" s="251"/>
      <c r="BM1355" s="459"/>
      <c r="BN1355" s="459"/>
      <c r="BO1355" s="459"/>
      <c r="BT1355" s="251"/>
      <c r="BV1355" s="459"/>
      <c r="BW1355" s="459"/>
      <c r="BX1355" s="459"/>
      <c r="CC1355" s="251"/>
      <c r="CE1355" s="459"/>
      <c r="CF1355" s="459"/>
      <c r="CG1355" s="459"/>
      <c r="CL1355" s="251"/>
      <c r="CN1355" s="459"/>
      <c r="CO1355" s="459"/>
      <c r="CP1355" s="459"/>
      <c r="CU1355" s="251"/>
      <c r="CW1355" s="459"/>
      <c r="CX1355" s="459"/>
      <c r="CY1355" s="459"/>
      <c r="DD1355" s="251"/>
      <c r="DF1355" s="459"/>
      <c r="DG1355" s="459"/>
      <c r="DH1355" s="459"/>
      <c r="DM1355" s="251"/>
      <c r="DO1355" s="459"/>
      <c r="DP1355" s="459"/>
      <c r="DQ1355" s="459"/>
      <c r="DV1355" s="251"/>
      <c r="DX1355" s="459"/>
      <c r="DY1355" s="459"/>
      <c r="DZ1355" s="459"/>
      <c r="EE1355" s="251"/>
      <c r="EG1355" s="459"/>
      <c r="EH1355" s="459"/>
      <c r="EI1355" s="459"/>
      <c r="EN1355" s="251"/>
      <c r="EP1355" s="459"/>
      <c r="EQ1355" s="459"/>
      <c r="ER1355" s="459"/>
      <c r="EW1355" s="251"/>
      <c r="EY1355" s="459"/>
      <c r="EZ1355" s="459"/>
      <c r="FA1355" s="459"/>
      <c r="FF1355" s="251"/>
      <c r="FH1355" s="459"/>
      <c r="FI1355" s="459"/>
      <c r="FJ1355" s="459"/>
      <c r="FO1355" s="251"/>
      <c r="FQ1355" s="459"/>
      <c r="FR1355" s="459"/>
      <c r="FS1355" s="459"/>
      <c r="FX1355" s="251"/>
      <c r="FZ1355" s="459"/>
      <c r="GA1355" s="459"/>
      <c r="GB1355" s="459"/>
      <c r="GG1355" s="251"/>
      <c r="GI1355" s="459"/>
      <c r="GJ1355" s="459"/>
      <c r="GK1355" s="459"/>
      <c r="GP1355" s="251"/>
      <c r="GR1355" s="459"/>
      <c r="GS1355" s="459"/>
      <c r="GT1355" s="459"/>
      <c r="GY1355" s="251"/>
      <c r="HA1355" s="459"/>
      <c r="HB1355" s="459"/>
      <c r="HC1355" s="459"/>
      <c r="HH1355" s="251"/>
      <c r="HJ1355" s="459"/>
      <c r="HK1355" s="459"/>
      <c r="HL1355" s="459"/>
      <c r="HQ1355" s="459"/>
      <c r="HR1355" s="459"/>
      <c r="HS1355" s="459"/>
      <c r="HT1355" s="459"/>
      <c r="HU1355" s="459"/>
      <c r="HV1355" s="459"/>
      <c r="HW1355" s="459"/>
      <c r="HX1355" s="459"/>
      <c r="HY1355" s="459"/>
      <c r="HZ1355" s="459"/>
      <c r="IA1355" s="459"/>
      <c r="IB1355" s="459"/>
      <c r="IC1355" s="459"/>
      <c r="ID1355" s="459"/>
      <c r="IE1355" s="459"/>
      <c r="IF1355" s="459"/>
      <c r="IG1355" s="459"/>
      <c r="IH1355" s="459"/>
      <c r="II1355" s="459"/>
      <c r="IJ1355" s="459"/>
      <c r="IK1355" s="459"/>
      <c r="IL1355" s="459"/>
      <c r="IM1355" s="459"/>
      <c r="IN1355" s="459"/>
      <c r="IO1355" s="459"/>
      <c r="IP1355" s="459"/>
      <c r="IQ1355" s="459"/>
      <c r="IR1355" s="459"/>
      <c r="IS1355" s="459"/>
      <c r="IT1355" s="459"/>
      <c r="IU1355" s="459"/>
      <c r="IV1355" s="459"/>
      <c r="RS1355" s="252"/>
    </row>
    <row r="1356" spans="1:487" s="461" customFormat="1" ht="18">
      <c r="A1356" s="605" t="s">
        <v>2488</v>
      </c>
      <c r="B1356" s="459"/>
      <c r="C1356" s="488"/>
      <c r="D1356" s="606" t="s">
        <v>129</v>
      </c>
      <c r="E1356" s="461">
        <f t="shared" si="24"/>
        <v>0</v>
      </c>
      <c r="F1356" s="524">
        <f t="shared" si="25"/>
        <v>0</v>
      </c>
      <c r="G1356" s="502"/>
      <c r="H1356" s="502"/>
      <c r="I1356" s="473"/>
      <c r="J1356" s="473"/>
      <c r="K1356" s="473"/>
      <c r="M1356" s="459"/>
      <c r="N1356" s="459"/>
      <c r="R1356" s="251"/>
      <c r="T1356" s="459"/>
      <c r="U1356" s="459"/>
      <c r="V1356" s="459"/>
      <c r="AA1356" s="251"/>
      <c r="AC1356" s="459"/>
      <c r="AD1356" s="459"/>
      <c r="AE1356" s="459"/>
      <c r="AJ1356" s="251"/>
      <c r="AL1356" s="459"/>
      <c r="AM1356" s="459"/>
      <c r="AN1356" s="459"/>
      <c r="AS1356" s="251"/>
      <c r="AU1356" s="459"/>
      <c r="AV1356" s="459"/>
      <c r="AW1356" s="459"/>
      <c r="BB1356" s="251"/>
      <c r="BD1356" s="459"/>
      <c r="BE1356" s="459"/>
      <c r="BF1356" s="459"/>
      <c r="BK1356" s="251"/>
      <c r="BM1356" s="459"/>
      <c r="BN1356" s="459"/>
      <c r="BO1356" s="459"/>
      <c r="BT1356" s="251"/>
      <c r="BV1356" s="459"/>
      <c r="BW1356" s="459"/>
      <c r="BX1356" s="459"/>
      <c r="CC1356" s="251"/>
      <c r="CE1356" s="459"/>
      <c r="CF1356" s="459"/>
      <c r="CG1356" s="459"/>
      <c r="CL1356" s="251"/>
      <c r="CN1356" s="459"/>
      <c r="CO1356" s="459"/>
      <c r="CP1356" s="459"/>
      <c r="CU1356" s="251"/>
      <c r="CW1356" s="459"/>
      <c r="CX1356" s="459"/>
      <c r="CY1356" s="459"/>
      <c r="DD1356" s="251"/>
      <c r="DF1356" s="459"/>
      <c r="DG1356" s="459"/>
      <c r="DH1356" s="459"/>
      <c r="DM1356" s="251"/>
      <c r="DO1356" s="459"/>
      <c r="DP1356" s="459"/>
      <c r="DQ1356" s="459"/>
      <c r="DV1356" s="251"/>
      <c r="DX1356" s="459"/>
      <c r="DY1356" s="459"/>
      <c r="DZ1356" s="459"/>
      <c r="EE1356" s="251"/>
      <c r="EG1356" s="459"/>
      <c r="EH1356" s="459"/>
      <c r="EI1356" s="459"/>
      <c r="EN1356" s="251"/>
      <c r="EP1356" s="459"/>
      <c r="EQ1356" s="459"/>
      <c r="ER1356" s="459"/>
      <c r="EW1356" s="251"/>
      <c r="EY1356" s="459"/>
      <c r="EZ1356" s="459"/>
      <c r="FA1356" s="459"/>
      <c r="FF1356" s="251"/>
      <c r="FH1356" s="459"/>
      <c r="FI1356" s="459"/>
      <c r="FJ1356" s="459"/>
      <c r="FO1356" s="251"/>
      <c r="FQ1356" s="459"/>
      <c r="FR1356" s="459"/>
      <c r="FS1356" s="459"/>
      <c r="FX1356" s="251"/>
      <c r="FZ1356" s="459"/>
      <c r="GA1356" s="459"/>
      <c r="GB1356" s="459"/>
      <c r="GG1356" s="251"/>
      <c r="GI1356" s="459"/>
      <c r="GJ1356" s="459"/>
      <c r="GK1356" s="459"/>
      <c r="GP1356" s="251"/>
      <c r="GR1356" s="459"/>
      <c r="GS1356" s="459"/>
      <c r="GT1356" s="459"/>
      <c r="GY1356" s="251"/>
      <c r="HA1356" s="459"/>
      <c r="HB1356" s="459"/>
      <c r="HC1356" s="459"/>
      <c r="HH1356" s="251"/>
      <c r="HJ1356" s="459"/>
      <c r="HK1356" s="459"/>
      <c r="HL1356" s="459"/>
      <c r="HQ1356" s="459"/>
      <c r="HR1356" s="459"/>
      <c r="HS1356" s="459"/>
      <c r="HT1356" s="459"/>
      <c r="HU1356" s="459"/>
      <c r="HV1356" s="459"/>
      <c r="HW1356" s="459"/>
      <c r="HX1356" s="459"/>
      <c r="HY1356" s="459"/>
      <c r="HZ1356" s="459"/>
      <c r="IA1356" s="459"/>
      <c r="IB1356" s="459"/>
      <c r="IC1356" s="459"/>
      <c r="ID1356" s="459"/>
      <c r="IE1356" s="459"/>
      <c r="IF1356" s="459"/>
      <c r="IG1356" s="459"/>
      <c r="IH1356" s="459"/>
      <c r="II1356" s="459"/>
      <c r="IJ1356" s="459"/>
      <c r="IK1356" s="459"/>
      <c r="IL1356" s="459"/>
      <c r="IM1356" s="459"/>
      <c r="IN1356" s="459"/>
      <c r="IO1356" s="459"/>
      <c r="IP1356" s="459"/>
      <c r="IQ1356" s="459"/>
      <c r="IR1356" s="459"/>
      <c r="IS1356" s="459"/>
      <c r="IT1356" s="459"/>
      <c r="IU1356" s="459"/>
      <c r="IV1356" s="459"/>
      <c r="RS1356" s="252"/>
    </row>
    <row r="1357" spans="1:487" s="461" customFormat="1" ht="18">
      <c r="A1357" s="605" t="s">
        <v>1390</v>
      </c>
      <c r="B1357" s="488"/>
      <c r="C1357" s="488"/>
      <c r="D1357" s="461" t="s">
        <v>132</v>
      </c>
      <c r="E1357" s="461">
        <f t="shared" si="24"/>
        <v>6</v>
      </c>
      <c r="F1357" s="524">
        <f t="shared" si="25"/>
        <v>15</v>
      </c>
      <c r="G1357" s="473"/>
      <c r="H1357" s="473"/>
      <c r="I1357" s="473"/>
      <c r="J1357" s="473">
        <v>15</v>
      </c>
      <c r="K1357" s="473"/>
      <c r="L1357" s="459"/>
      <c r="M1357" s="459"/>
      <c r="N1357" s="459"/>
      <c r="R1357" s="251"/>
      <c r="T1357" s="459"/>
      <c r="U1357" s="459"/>
      <c r="V1357" s="459"/>
      <c r="AA1357" s="251"/>
      <c r="AC1357" s="459"/>
      <c r="AD1357" s="459"/>
      <c r="AE1357" s="459"/>
      <c r="AJ1357" s="251"/>
      <c r="AL1357" s="459"/>
      <c r="AM1357" s="459"/>
      <c r="AN1357" s="459"/>
      <c r="AS1357" s="251"/>
      <c r="AU1357" s="459"/>
      <c r="AV1357" s="459"/>
      <c r="AW1357" s="459"/>
      <c r="BB1357" s="251"/>
      <c r="BD1357" s="459"/>
      <c r="BE1357" s="459"/>
      <c r="BF1357" s="459"/>
      <c r="BK1357" s="251"/>
      <c r="BM1357" s="459"/>
      <c r="BN1357" s="459"/>
      <c r="BO1357" s="459"/>
      <c r="BT1357" s="251"/>
      <c r="BV1357" s="459"/>
      <c r="BW1357" s="459"/>
      <c r="BX1357" s="459"/>
      <c r="CC1357" s="251"/>
      <c r="CE1357" s="459"/>
      <c r="CF1357" s="459"/>
      <c r="CG1357" s="459"/>
      <c r="CL1357" s="251"/>
      <c r="CN1357" s="459"/>
      <c r="CO1357" s="459"/>
      <c r="CP1357" s="459"/>
      <c r="CU1357" s="251"/>
      <c r="CW1357" s="459"/>
      <c r="CX1357" s="459"/>
      <c r="CY1357" s="459"/>
      <c r="DD1357" s="251"/>
      <c r="DF1357" s="459"/>
      <c r="DG1357" s="459"/>
      <c r="DH1357" s="459"/>
      <c r="DM1357" s="251"/>
      <c r="DO1357" s="459"/>
      <c r="DP1357" s="459"/>
      <c r="DQ1357" s="459"/>
      <c r="DV1357" s="251"/>
      <c r="DX1357" s="459"/>
      <c r="DY1357" s="459"/>
      <c r="DZ1357" s="459"/>
      <c r="EE1357" s="251"/>
      <c r="EG1357" s="459"/>
      <c r="EH1357" s="459"/>
      <c r="EI1357" s="459"/>
      <c r="EN1357" s="251"/>
      <c r="EP1357" s="459"/>
      <c r="EQ1357" s="459"/>
      <c r="ER1357" s="459"/>
      <c r="EW1357" s="251"/>
      <c r="EY1357" s="459"/>
      <c r="EZ1357" s="459"/>
      <c r="FA1357" s="459"/>
      <c r="FF1357" s="251"/>
      <c r="FH1357" s="459"/>
      <c r="FI1357" s="459"/>
      <c r="FJ1357" s="459"/>
      <c r="FO1357" s="251"/>
      <c r="FQ1357" s="459"/>
      <c r="FR1357" s="459"/>
      <c r="FS1357" s="459"/>
      <c r="FX1357" s="251"/>
      <c r="FZ1357" s="459"/>
      <c r="GA1357" s="459"/>
      <c r="GB1357" s="459"/>
      <c r="GG1357" s="251"/>
      <c r="GI1357" s="459"/>
      <c r="GJ1357" s="459"/>
      <c r="GK1357" s="459"/>
      <c r="GP1357" s="251"/>
      <c r="GR1357" s="459"/>
      <c r="GS1357" s="459"/>
      <c r="GT1357" s="459"/>
      <c r="GY1357" s="251"/>
      <c r="HA1357" s="459"/>
      <c r="HB1357" s="459"/>
      <c r="HC1357" s="459"/>
      <c r="HH1357" s="251"/>
      <c r="HJ1357" s="459"/>
      <c r="HK1357" s="459"/>
      <c r="HL1357" s="459"/>
      <c r="HQ1357" s="459"/>
      <c r="HR1357" s="459"/>
      <c r="HS1357" s="459"/>
      <c r="HT1357" s="459"/>
      <c r="HU1357" s="459"/>
      <c r="HV1357" s="459"/>
      <c r="HW1357" s="459"/>
      <c r="HX1357" s="459"/>
      <c r="HY1357" s="459"/>
      <c r="HZ1357" s="459"/>
      <c r="IA1357" s="459"/>
      <c r="IB1357" s="459"/>
      <c r="IC1357" s="459"/>
      <c r="ID1357" s="459"/>
      <c r="IE1357" s="459"/>
      <c r="IF1357" s="459"/>
      <c r="IG1357" s="459"/>
      <c r="IH1357" s="459"/>
      <c r="II1357" s="459"/>
      <c r="IJ1357" s="459"/>
      <c r="IK1357" s="459"/>
      <c r="IL1357" s="459"/>
      <c r="IM1357" s="459"/>
      <c r="IN1357" s="459"/>
      <c r="IO1357" s="459"/>
      <c r="IP1357" s="459"/>
      <c r="IQ1357" s="459"/>
      <c r="IR1357" s="459"/>
      <c r="IS1357" s="459"/>
      <c r="IT1357" s="459"/>
      <c r="IU1357" s="459"/>
      <c r="IV1357" s="459"/>
      <c r="RS1357" s="252"/>
    </row>
    <row r="1358" spans="1:487" s="461" customFormat="1" ht="18">
      <c r="A1358" s="605" t="s">
        <v>1349</v>
      </c>
      <c r="B1358" s="459"/>
      <c r="C1358" s="488"/>
      <c r="D1358" s="606" t="s">
        <v>129</v>
      </c>
      <c r="E1358" s="461">
        <f t="shared" si="24"/>
        <v>2</v>
      </c>
      <c r="F1358" s="524">
        <f t="shared" si="25"/>
        <v>0</v>
      </c>
      <c r="G1358" s="502"/>
      <c r="H1358" s="473"/>
      <c r="I1358" s="473"/>
      <c r="J1358" s="473"/>
      <c r="K1358" s="473"/>
      <c r="M1358" s="459"/>
      <c r="N1358" s="459"/>
      <c r="R1358" s="251"/>
      <c r="T1358" s="459"/>
      <c r="U1358" s="459"/>
      <c r="V1358" s="459"/>
      <c r="AA1358" s="251"/>
      <c r="AC1358" s="459"/>
      <c r="AD1358" s="459"/>
      <c r="AE1358" s="459"/>
      <c r="AJ1358" s="251"/>
      <c r="AL1358" s="459"/>
      <c r="AM1358" s="459"/>
      <c r="AN1358" s="459"/>
      <c r="AS1358" s="251"/>
      <c r="AU1358" s="459"/>
      <c r="AV1358" s="459"/>
      <c r="AW1358" s="459"/>
      <c r="BB1358" s="251"/>
      <c r="BD1358" s="459"/>
      <c r="BE1358" s="459"/>
      <c r="BF1358" s="459"/>
      <c r="BK1358" s="251"/>
      <c r="BM1358" s="459"/>
      <c r="BN1358" s="459"/>
      <c r="BO1358" s="459"/>
      <c r="BT1358" s="251"/>
      <c r="BV1358" s="459"/>
      <c r="BW1358" s="459"/>
      <c r="BX1358" s="459"/>
      <c r="CC1358" s="251"/>
      <c r="CE1358" s="459"/>
      <c r="CF1358" s="459"/>
      <c r="CG1358" s="459"/>
      <c r="CL1358" s="251"/>
      <c r="CN1358" s="459"/>
      <c r="CO1358" s="459"/>
      <c r="CP1358" s="459"/>
      <c r="CU1358" s="251"/>
      <c r="CW1358" s="459"/>
      <c r="CX1358" s="459"/>
      <c r="CY1358" s="459"/>
      <c r="DD1358" s="251"/>
      <c r="DF1358" s="459"/>
      <c r="DG1358" s="459"/>
      <c r="DH1358" s="459"/>
      <c r="DM1358" s="251"/>
      <c r="DO1358" s="459"/>
      <c r="DP1358" s="459"/>
      <c r="DQ1358" s="459"/>
      <c r="DV1358" s="251"/>
      <c r="DX1358" s="459"/>
      <c r="DY1358" s="459"/>
      <c r="DZ1358" s="459"/>
      <c r="EE1358" s="251"/>
      <c r="EG1358" s="459"/>
      <c r="EH1358" s="459"/>
      <c r="EI1358" s="459"/>
      <c r="EN1358" s="251"/>
      <c r="EP1358" s="459"/>
      <c r="EQ1358" s="459"/>
      <c r="ER1358" s="459"/>
      <c r="EW1358" s="251"/>
      <c r="EY1358" s="459"/>
      <c r="EZ1358" s="459"/>
      <c r="FA1358" s="459"/>
      <c r="FF1358" s="251"/>
      <c r="FH1358" s="459"/>
      <c r="FI1358" s="459"/>
      <c r="FJ1358" s="459"/>
      <c r="FO1358" s="251"/>
      <c r="FQ1358" s="459"/>
      <c r="FR1358" s="459"/>
      <c r="FS1358" s="459"/>
      <c r="FX1358" s="251"/>
      <c r="FZ1358" s="459"/>
      <c r="GA1358" s="459"/>
      <c r="GB1358" s="459"/>
      <c r="GG1358" s="251"/>
      <c r="GI1358" s="459"/>
      <c r="GJ1358" s="459"/>
      <c r="GK1358" s="459"/>
      <c r="GP1358" s="251"/>
      <c r="GR1358" s="459"/>
      <c r="GS1358" s="459"/>
      <c r="GT1358" s="459"/>
      <c r="GY1358" s="251"/>
      <c r="HA1358" s="459"/>
      <c r="HB1358" s="459"/>
      <c r="HC1358" s="459"/>
      <c r="HH1358" s="251"/>
      <c r="HJ1358" s="459"/>
      <c r="HK1358" s="459"/>
      <c r="HL1358" s="459"/>
      <c r="HQ1358" s="459"/>
      <c r="HR1358" s="459"/>
      <c r="HS1358" s="459"/>
      <c r="HT1358" s="459"/>
      <c r="HU1358" s="459"/>
      <c r="HV1358" s="459"/>
      <c r="HW1358" s="459"/>
      <c r="HX1358" s="459"/>
      <c r="HY1358" s="459"/>
      <c r="HZ1358" s="459"/>
      <c r="IA1358" s="459"/>
      <c r="IB1358" s="459"/>
      <c r="IC1358" s="459"/>
      <c r="ID1358" s="459"/>
      <c r="IE1358" s="459"/>
      <c r="IF1358" s="459"/>
      <c r="IG1358" s="459"/>
      <c r="IH1358" s="459"/>
      <c r="II1358" s="459"/>
      <c r="IJ1358" s="459"/>
      <c r="IK1358" s="459"/>
      <c r="IL1358" s="459"/>
      <c r="IM1358" s="459"/>
      <c r="IN1358" s="459"/>
      <c r="IO1358" s="459"/>
      <c r="IP1358" s="459"/>
      <c r="IQ1358" s="459"/>
      <c r="IR1358" s="459"/>
      <c r="IS1358" s="459"/>
      <c r="IT1358" s="459"/>
      <c r="IU1358" s="459"/>
      <c r="IV1358" s="459"/>
      <c r="RS1358" s="252"/>
    </row>
    <row r="1359" spans="1:487" s="461" customFormat="1" ht="18">
      <c r="A1359" s="605" t="s">
        <v>913</v>
      </c>
      <c r="B1359" s="488"/>
      <c r="C1359" s="488"/>
      <c r="D1359" s="461" t="s">
        <v>131</v>
      </c>
      <c r="E1359" s="461">
        <f t="shared" si="24"/>
        <v>3</v>
      </c>
      <c r="F1359" s="524">
        <f t="shared" si="25"/>
        <v>0</v>
      </c>
      <c r="J1359" s="459"/>
      <c r="M1359" s="459"/>
      <c r="N1359" s="459"/>
      <c r="R1359" s="251"/>
      <c r="T1359" s="459"/>
      <c r="U1359" s="459"/>
      <c r="V1359" s="459"/>
      <c r="AA1359" s="251"/>
      <c r="AC1359" s="459"/>
      <c r="AD1359" s="459"/>
      <c r="AE1359" s="459"/>
      <c r="AJ1359" s="251"/>
      <c r="AL1359" s="459"/>
      <c r="AM1359" s="459"/>
      <c r="AN1359" s="459"/>
      <c r="AS1359" s="251"/>
      <c r="AU1359" s="459"/>
      <c r="AV1359" s="459"/>
      <c r="AW1359" s="459"/>
      <c r="BB1359" s="251"/>
      <c r="BD1359" s="459"/>
      <c r="BE1359" s="459"/>
      <c r="BF1359" s="459"/>
      <c r="BK1359" s="251"/>
      <c r="BM1359" s="459"/>
      <c r="BN1359" s="459"/>
      <c r="BO1359" s="459"/>
      <c r="BT1359" s="251"/>
      <c r="BV1359" s="459"/>
      <c r="BW1359" s="459"/>
      <c r="BX1359" s="459"/>
      <c r="CC1359" s="251"/>
      <c r="CE1359" s="459"/>
      <c r="CF1359" s="459"/>
      <c r="CG1359" s="459"/>
      <c r="CL1359" s="251"/>
      <c r="CN1359" s="459"/>
      <c r="CO1359" s="459"/>
      <c r="CP1359" s="459"/>
      <c r="CU1359" s="251"/>
      <c r="CW1359" s="459"/>
      <c r="CX1359" s="459"/>
      <c r="CY1359" s="459"/>
      <c r="DD1359" s="251"/>
      <c r="DF1359" s="459"/>
      <c r="DG1359" s="459"/>
      <c r="DH1359" s="459"/>
      <c r="DM1359" s="251"/>
      <c r="DO1359" s="459"/>
      <c r="DP1359" s="459"/>
      <c r="DQ1359" s="459"/>
      <c r="DV1359" s="251"/>
      <c r="DX1359" s="459"/>
      <c r="DY1359" s="459"/>
      <c r="DZ1359" s="459"/>
      <c r="EE1359" s="251"/>
      <c r="EG1359" s="459"/>
      <c r="EH1359" s="459"/>
      <c r="EI1359" s="459"/>
      <c r="EN1359" s="251"/>
      <c r="EP1359" s="459"/>
      <c r="EQ1359" s="459"/>
      <c r="ER1359" s="459"/>
      <c r="EW1359" s="251"/>
      <c r="EY1359" s="459"/>
      <c r="EZ1359" s="459"/>
      <c r="FA1359" s="459"/>
      <c r="FF1359" s="251"/>
      <c r="FH1359" s="459"/>
      <c r="FI1359" s="459"/>
      <c r="FJ1359" s="459"/>
      <c r="FO1359" s="251"/>
      <c r="FQ1359" s="459"/>
      <c r="FR1359" s="459"/>
      <c r="FS1359" s="459"/>
      <c r="FX1359" s="251"/>
      <c r="FZ1359" s="459"/>
      <c r="GA1359" s="459"/>
      <c r="GB1359" s="459"/>
      <c r="GG1359" s="251"/>
      <c r="GI1359" s="459"/>
      <c r="GJ1359" s="459"/>
      <c r="GK1359" s="459"/>
      <c r="GP1359" s="251"/>
      <c r="GR1359" s="459"/>
      <c r="GS1359" s="459"/>
      <c r="GT1359" s="459"/>
      <c r="GY1359" s="251"/>
      <c r="HA1359" s="459"/>
      <c r="HB1359" s="459"/>
      <c r="HC1359" s="459"/>
      <c r="HH1359" s="251"/>
      <c r="HJ1359" s="459"/>
      <c r="HK1359" s="459"/>
      <c r="HL1359" s="459"/>
      <c r="HQ1359" s="459"/>
      <c r="HR1359" s="459"/>
      <c r="HS1359" s="459"/>
      <c r="HT1359" s="459"/>
      <c r="HU1359" s="459"/>
      <c r="HV1359" s="459"/>
      <c r="HW1359" s="459"/>
      <c r="HX1359" s="459"/>
      <c r="HY1359" s="459"/>
      <c r="HZ1359" s="459"/>
      <c r="IA1359" s="459"/>
      <c r="IB1359" s="459"/>
      <c r="IC1359" s="459"/>
      <c r="ID1359" s="459"/>
      <c r="IE1359" s="459"/>
      <c r="IF1359" s="459"/>
      <c r="IG1359" s="459"/>
      <c r="IH1359" s="459"/>
      <c r="II1359" s="459"/>
      <c r="IJ1359" s="459"/>
      <c r="IK1359" s="459"/>
      <c r="IL1359" s="459"/>
      <c r="IM1359" s="459"/>
      <c r="IN1359" s="459"/>
      <c r="IO1359" s="459"/>
      <c r="IP1359" s="459"/>
      <c r="IQ1359" s="459"/>
      <c r="IR1359" s="459"/>
      <c r="IS1359" s="459"/>
      <c r="IT1359" s="459"/>
      <c r="IU1359" s="459"/>
      <c r="IV1359" s="459"/>
      <c r="RS1359" s="252"/>
    </row>
    <row r="1360" spans="1:487" s="461" customFormat="1" ht="18">
      <c r="A1360" s="605" t="s">
        <v>747</v>
      </c>
      <c r="B1360" s="459"/>
      <c r="C1360" s="488"/>
      <c r="D1360" s="461" t="s">
        <v>134</v>
      </c>
      <c r="E1360" s="461">
        <f t="shared" si="24"/>
        <v>3</v>
      </c>
      <c r="F1360" s="524">
        <f t="shared" si="25"/>
        <v>14</v>
      </c>
      <c r="G1360" s="502"/>
      <c r="H1360" s="473"/>
      <c r="I1360" s="473">
        <v>4</v>
      </c>
      <c r="J1360" s="473">
        <v>10</v>
      </c>
      <c r="K1360" s="473"/>
      <c r="M1360" s="459"/>
      <c r="N1360" s="459"/>
      <c r="R1360" s="251"/>
      <c r="T1360" s="459"/>
      <c r="U1360" s="459"/>
      <c r="V1360" s="459"/>
      <c r="AA1360" s="251"/>
      <c r="AC1360" s="459"/>
      <c r="AD1360" s="459"/>
      <c r="AE1360" s="459"/>
      <c r="AJ1360" s="251"/>
      <c r="AL1360" s="459"/>
      <c r="AM1360" s="459"/>
      <c r="AN1360" s="459"/>
      <c r="AS1360" s="251"/>
      <c r="AU1360" s="459"/>
      <c r="AV1360" s="459"/>
      <c r="AW1360" s="459"/>
      <c r="BB1360" s="251"/>
      <c r="BD1360" s="459"/>
      <c r="BE1360" s="459"/>
      <c r="BF1360" s="459"/>
      <c r="BK1360" s="251"/>
      <c r="BM1360" s="459"/>
      <c r="BN1360" s="459"/>
      <c r="BO1360" s="459"/>
      <c r="BT1360" s="251"/>
      <c r="BV1360" s="459"/>
      <c r="BW1360" s="459"/>
      <c r="BX1360" s="459"/>
      <c r="CC1360" s="251"/>
      <c r="CE1360" s="459"/>
      <c r="CF1360" s="459"/>
      <c r="CG1360" s="459"/>
      <c r="CL1360" s="251"/>
      <c r="CN1360" s="459"/>
      <c r="CO1360" s="459"/>
      <c r="CP1360" s="459"/>
      <c r="CU1360" s="251"/>
      <c r="CW1360" s="459"/>
      <c r="CX1360" s="459"/>
      <c r="CY1360" s="459"/>
      <c r="DD1360" s="251"/>
      <c r="DF1360" s="459"/>
      <c r="DG1360" s="459"/>
      <c r="DH1360" s="459"/>
      <c r="DM1360" s="251"/>
      <c r="DO1360" s="459"/>
      <c r="DP1360" s="459"/>
      <c r="DQ1360" s="459"/>
      <c r="DV1360" s="251"/>
      <c r="DX1360" s="459"/>
      <c r="DY1360" s="459"/>
      <c r="DZ1360" s="459"/>
      <c r="EE1360" s="251"/>
      <c r="EG1360" s="459"/>
      <c r="EH1360" s="459"/>
      <c r="EI1360" s="459"/>
      <c r="EN1360" s="251"/>
      <c r="EP1360" s="459"/>
      <c r="EQ1360" s="459"/>
      <c r="ER1360" s="459"/>
      <c r="EW1360" s="251"/>
      <c r="EY1360" s="459"/>
      <c r="EZ1360" s="459"/>
      <c r="FA1360" s="459"/>
      <c r="FF1360" s="251"/>
      <c r="FH1360" s="459"/>
      <c r="FI1360" s="459"/>
      <c r="FJ1360" s="459"/>
      <c r="FO1360" s="251"/>
      <c r="FQ1360" s="459"/>
      <c r="FR1360" s="459"/>
      <c r="FS1360" s="459"/>
      <c r="FX1360" s="251"/>
      <c r="FZ1360" s="459"/>
      <c r="GA1360" s="459"/>
      <c r="GB1360" s="459"/>
      <c r="GG1360" s="251"/>
      <c r="GI1360" s="459"/>
      <c r="GJ1360" s="459"/>
      <c r="GK1360" s="459"/>
      <c r="GP1360" s="251"/>
      <c r="GR1360" s="459"/>
      <c r="GS1360" s="459"/>
      <c r="GT1360" s="459"/>
      <c r="GY1360" s="251"/>
      <c r="HA1360" s="459"/>
      <c r="HB1360" s="459"/>
      <c r="HC1360" s="459"/>
      <c r="HH1360" s="251"/>
      <c r="HJ1360" s="459"/>
      <c r="HK1360" s="459"/>
      <c r="HL1360" s="459"/>
      <c r="HQ1360" s="459"/>
      <c r="HR1360" s="459"/>
      <c r="HS1360" s="459"/>
      <c r="HT1360" s="459"/>
      <c r="HU1360" s="459"/>
      <c r="HV1360" s="459"/>
      <c r="HW1360" s="459"/>
      <c r="HX1360" s="459"/>
      <c r="HY1360" s="459"/>
      <c r="HZ1360" s="459"/>
      <c r="IA1360" s="459"/>
      <c r="IB1360" s="459"/>
      <c r="IC1360" s="459"/>
      <c r="ID1360" s="459"/>
      <c r="IE1360" s="459"/>
      <c r="IF1360" s="459"/>
      <c r="IG1360" s="459"/>
      <c r="IH1360" s="459"/>
      <c r="II1360" s="459"/>
      <c r="IJ1360" s="459"/>
      <c r="IK1360" s="459"/>
      <c r="IL1360" s="459"/>
      <c r="IM1360" s="459"/>
      <c r="IN1360" s="459"/>
      <c r="IO1360" s="459"/>
      <c r="IP1360" s="459"/>
      <c r="IQ1360" s="459"/>
      <c r="IR1360" s="459"/>
      <c r="IS1360" s="459"/>
      <c r="IT1360" s="459"/>
      <c r="IU1360" s="459"/>
      <c r="IV1360" s="459"/>
      <c r="RS1360" s="252"/>
    </row>
    <row r="1361" spans="1:487" s="461" customFormat="1" ht="18">
      <c r="A1361" s="605" t="s">
        <v>621</v>
      </c>
      <c r="B1361" s="459"/>
      <c r="C1361" s="488"/>
      <c r="D1361" s="461" t="s">
        <v>137</v>
      </c>
      <c r="E1361" s="461">
        <f t="shared" si="24"/>
        <v>3</v>
      </c>
      <c r="F1361" s="524">
        <f t="shared" si="25"/>
        <v>11</v>
      </c>
      <c r="G1361" s="473"/>
      <c r="H1361" s="473"/>
      <c r="I1361" s="473">
        <v>11</v>
      </c>
      <c r="J1361" s="473"/>
      <c r="K1361" s="473"/>
      <c r="L1361" s="459"/>
      <c r="M1361" s="459"/>
      <c r="N1361" s="459"/>
      <c r="R1361" s="251"/>
      <c r="T1361" s="459"/>
      <c r="U1361" s="459"/>
      <c r="V1361" s="459"/>
      <c r="AA1361" s="251"/>
      <c r="AC1361" s="459"/>
      <c r="AD1361" s="459"/>
      <c r="AE1361" s="459"/>
      <c r="AJ1361" s="251"/>
      <c r="AL1361" s="459"/>
      <c r="AM1361" s="459"/>
      <c r="AN1361" s="459"/>
      <c r="AS1361" s="251"/>
      <c r="AU1361" s="459"/>
      <c r="AV1361" s="459"/>
      <c r="AW1361" s="459"/>
      <c r="BB1361" s="251"/>
      <c r="BD1361" s="459"/>
      <c r="BE1361" s="459"/>
      <c r="BF1361" s="459"/>
      <c r="BK1361" s="251"/>
      <c r="BM1361" s="459"/>
      <c r="BN1361" s="459"/>
      <c r="BO1361" s="459"/>
      <c r="BT1361" s="251"/>
      <c r="BV1361" s="459"/>
      <c r="BW1361" s="459"/>
      <c r="BX1361" s="459"/>
      <c r="CC1361" s="251"/>
      <c r="CE1361" s="459"/>
      <c r="CF1361" s="459"/>
      <c r="CG1361" s="459"/>
      <c r="CL1361" s="251"/>
      <c r="CN1361" s="459"/>
      <c r="CO1361" s="459"/>
      <c r="CP1361" s="459"/>
      <c r="CU1361" s="251"/>
      <c r="CW1361" s="459"/>
      <c r="CX1361" s="459"/>
      <c r="CY1361" s="459"/>
      <c r="DD1361" s="251"/>
      <c r="DF1361" s="459"/>
      <c r="DG1361" s="459"/>
      <c r="DH1361" s="459"/>
      <c r="DM1361" s="251"/>
      <c r="DO1361" s="459"/>
      <c r="DP1361" s="459"/>
      <c r="DQ1361" s="459"/>
      <c r="DV1361" s="251"/>
      <c r="DX1361" s="459"/>
      <c r="DY1361" s="459"/>
      <c r="DZ1361" s="459"/>
      <c r="EE1361" s="251"/>
      <c r="EG1361" s="459"/>
      <c r="EH1361" s="459"/>
      <c r="EI1361" s="459"/>
      <c r="EN1361" s="251"/>
      <c r="EP1361" s="459"/>
      <c r="EQ1361" s="459"/>
      <c r="ER1361" s="459"/>
      <c r="EW1361" s="251"/>
      <c r="EY1361" s="459"/>
      <c r="EZ1361" s="459"/>
      <c r="FA1361" s="459"/>
      <c r="FF1361" s="251"/>
      <c r="FH1361" s="459"/>
      <c r="FI1361" s="459"/>
      <c r="FJ1361" s="459"/>
      <c r="FO1361" s="251"/>
      <c r="FQ1361" s="459"/>
      <c r="FR1361" s="459"/>
      <c r="FS1361" s="459"/>
      <c r="FX1361" s="251"/>
      <c r="FZ1361" s="459"/>
      <c r="GA1361" s="459"/>
      <c r="GB1361" s="459"/>
      <c r="GG1361" s="251"/>
      <c r="GI1361" s="459"/>
      <c r="GJ1361" s="459"/>
      <c r="GK1361" s="459"/>
      <c r="GP1361" s="251"/>
      <c r="GR1361" s="459"/>
      <c r="GS1361" s="459"/>
      <c r="GT1361" s="459"/>
      <c r="GY1361" s="251"/>
      <c r="HA1361" s="459"/>
      <c r="HB1361" s="459"/>
      <c r="HC1361" s="459"/>
      <c r="HH1361" s="251"/>
      <c r="HJ1361" s="459"/>
      <c r="HK1361" s="459"/>
      <c r="HL1361" s="459"/>
      <c r="HQ1361" s="459"/>
      <c r="HR1361" s="459"/>
      <c r="HS1361" s="459"/>
      <c r="HT1361" s="459"/>
      <c r="HU1361" s="459"/>
      <c r="HV1361" s="459"/>
      <c r="HW1361" s="459"/>
      <c r="HX1361" s="459"/>
      <c r="HY1361" s="459"/>
      <c r="HZ1361" s="459"/>
      <c r="IA1361" s="459"/>
      <c r="IB1361" s="459"/>
      <c r="IC1361" s="459"/>
      <c r="ID1361" s="459"/>
      <c r="IE1361" s="459"/>
      <c r="IF1361" s="459"/>
      <c r="IG1361" s="459"/>
      <c r="IH1361" s="459"/>
      <c r="II1361" s="459"/>
      <c r="IJ1361" s="459"/>
      <c r="IK1361" s="459"/>
      <c r="IL1361" s="459"/>
      <c r="IM1361" s="459"/>
      <c r="IN1361" s="459"/>
      <c r="IO1361" s="459"/>
      <c r="IP1361" s="459"/>
      <c r="IQ1361" s="459"/>
      <c r="IR1361" s="459"/>
      <c r="IS1361" s="459"/>
      <c r="IT1361" s="459"/>
      <c r="IU1361" s="459"/>
      <c r="IV1361" s="459"/>
      <c r="RS1361" s="252"/>
    </row>
    <row r="1362" spans="1:487" s="461" customFormat="1" ht="18">
      <c r="A1362" s="605" t="s">
        <v>2489</v>
      </c>
      <c r="B1362" s="459"/>
      <c r="C1362" s="488"/>
      <c r="D1362" s="606" t="s">
        <v>129</v>
      </c>
      <c r="E1362" s="461">
        <f t="shared" si="24"/>
        <v>0</v>
      </c>
      <c r="F1362" s="524">
        <f t="shared" si="25"/>
        <v>0</v>
      </c>
      <c r="G1362" s="502"/>
      <c r="H1362" s="473"/>
      <c r="I1362" s="473"/>
      <c r="J1362" s="473"/>
      <c r="K1362" s="473"/>
      <c r="M1362" s="459"/>
      <c r="N1362" s="459"/>
      <c r="R1362" s="251"/>
      <c r="T1362" s="459"/>
      <c r="U1362" s="459"/>
      <c r="V1362" s="459"/>
      <c r="AA1362" s="251"/>
      <c r="AC1362" s="459"/>
      <c r="AD1362" s="459"/>
      <c r="AE1362" s="459"/>
      <c r="AJ1362" s="251"/>
      <c r="AL1362" s="459"/>
      <c r="AM1362" s="459"/>
      <c r="AN1362" s="459"/>
      <c r="AS1362" s="251"/>
      <c r="AU1362" s="459"/>
      <c r="AV1362" s="459"/>
      <c r="AW1362" s="459"/>
      <c r="BB1362" s="251"/>
      <c r="BD1362" s="459"/>
      <c r="BE1362" s="459"/>
      <c r="BF1362" s="459"/>
      <c r="BK1362" s="251"/>
      <c r="BM1362" s="459"/>
      <c r="BN1362" s="459"/>
      <c r="BO1362" s="459"/>
      <c r="BT1362" s="251"/>
      <c r="BV1362" s="459"/>
      <c r="BW1362" s="459"/>
      <c r="BX1362" s="459"/>
      <c r="CC1362" s="251"/>
      <c r="CE1362" s="459"/>
      <c r="CF1362" s="459"/>
      <c r="CG1362" s="459"/>
      <c r="CL1362" s="251"/>
      <c r="CN1362" s="459"/>
      <c r="CO1362" s="459"/>
      <c r="CP1362" s="459"/>
      <c r="CU1362" s="251"/>
      <c r="CW1362" s="459"/>
      <c r="CX1362" s="459"/>
      <c r="CY1362" s="459"/>
      <c r="DD1362" s="251"/>
      <c r="DF1362" s="459"/>
      <c r="DG1362" s="459"/>
      <c r="DH1362" s="459"/>
      <c r="DM1362" s="251"/>
      <c r="DO1362" s="459"/>
      <c r="DP1362" s="459"/>
      <c r="DQ1362" s="459"/>
      <c r="DV1362" s="251"/>
      <c r="DX1362" s="459"/>
      <c r="DY1362" s="459"/>
      <c r="DZ1362" s="459"/>
      <c r="EE1362" s="251"/>
      <c r="EG1362" s="459"/>
      <c r="EH1362" s="459"/>
      <c r="EI1362" s="459"/>
      <c r="EN1362" s="251"/>
      <c r="EP1362" s="459"/>
      <c r="EQ1362" s="459"/>
      <c r="ER1362" s="459"/>
      <c r="EW1362" s="251"/>
      <c r="EY1362" s="459"/>
      <c r="EZ1362" s="459"/>
      <c r="FA1362" s="459"/>
      <c r="FF1362" s="251"/>
      <c r="FH1362" s="459"/>
      <c r="FI1362" s="459"/>
      <c r="FJ1362" s="459"/>
      <c r="FO1362" s="251"/>
      <c r="FQ1362" s="459"/>
      <c r="FR1362" s="459"/>
      <c r="FS1362" s="459"/>
      <c r="FX1362" s="251"/>
      <c r="FZ1362" s="459"/>
      <c r="GA1362" s="459"/>
      <c r="GB1362" s="459"/>
      <c r="GG1362" s="251"/>
      <c r="GI1362" s="459"/>
      <c r="GJ1362" s="459"/>
      <c r="GK1362" s="459"/>
      <c r="GP1362" s="251"/>
      <c r="GR1362" s="459"/>
      <c r="GS1362" s="459"/>
      <c r="GT1362" s="459"/>
      <c r="GY1362" s="251"/>
      <c r="HA1362" s="459"/>
      <c r="HB1362" s="459"/>
      <c r="HC1362" s="459"/>
      <c r="HH1362" s="251"/>
      <c r="HJ1362" s="459"/>
      <c r="HK1362" s="459"/>
      <c r="HL1362" s="459"/>
      <c r="HQ1362" s="459"/>
      <c r="HR1362" s="459"/>
      <c r="HS1362" s="459"/>
      <c r="HT1362" s="459"/>
      <c r="HU1362" s="459"/>
      <c r="HV1362" s="459"/>
      <c r="HW1362" s="459"/>
      <c r="HX1362" s="459"/>
      <c r="HY1362" s="459"/>
      <c r="HZ1362" s="459"/>
      <c r="IA1362" s="459"/>
      <c r="IB1362" s="459"/>
      <c r="IC1362" s="459"/>
      <c r="ID1362" s="459"/>
      <c r="IE1362" s="459"/>
      <c r="IF1362" s="459"/>
      <c r="IG1362" s="459"/>
      <c r="IH1362" s="459"/>
      <c r="II1362" s="459"/>
      <c r="IJ1362" s="459"/>
      <c r="IK1362" s="459"/>
      <c r="IL1362" s="459"/>
      <c r="IM1362" s="459"/>
      <c r="IN1362" s="459"/>
      <c r="IO1362" s="459"/>
      <c r="IP1362" s="459"/>
      <c r="IQ1362" s="459"/>
      <c r="IR1362" s="459"/>
      <c r="IS1362" s="459"/>
      <c r="IT1362" s="459"/>
      <c r="IU1362" s="459"/>
      <c r="IV1362" s="459"/>
      <c r="RS1362" s="252"/>
    </row>
    <row r="1363" spans="1:487" s="461" customFormat="1" ht="18">
      <c r="A1363" s="605" t="s">
        <v>2490</v>
      </c>
      <c r="B1363" s="459"/>
      <c r="C1363" s="488"/>
      <c r="D1363" s="606" t="s">
        <v>129</v>
      </c>
      <c r="E1363" s="461">
        <f t="shared" si="24"/>
        <v>0</v>
      </c>
      <c r="F1363" s="524">
        <f t="shared" si="25"/>
        <v>1</v>
      </c>
      <c r="G1363" s="502"/>
      <c r="H1363" s="473"/>
      <c r="I1363" s="473"/>
      <c r="J1363" s="473">
        <v>1</v>
      </c>
      <c r="K1363" s="473"/>
      <c r="M1363" s="459"/>
      <c r="N1363" s="459"/>
      <c r="R1363" s="251"/>
      <c r="T1363" s="459"/>
      <c r="U1363" s="459"/>
      <c r="V1363" s="459"/>
      <c r="AA1363" s="251"/>
      <c r="AC1363" s="459"/>
      <c r="AD1363" s="459"/>
      <c r="AE1363" s="459"/>
      <c r="AJ1363" s="251"/>
      <c r="AL1363" s="459"/>
      <c r="AM1363" s="459"/>
      <c r="AN1363" s="459"/>
      <c r="AS1363" s="251"/>
      <c r="AU1363" s="459"/>
      <c r="AV1363" s="459"/>
      <c r="AW1363" s="459"/>
      <c r="BB1363" s="251"/>
      <c r="BD1363" s="459"/>
      <c r="BE1363" s="459"/>
      <c r="BF1363" s="459"/>
      <c r="BK1363" s="251"/>
      <c r="BM1363" s="459"/>
      <c r="BN1363" s="459"/>
      <c r="BO1363" s="459"/>
      <c r="BT1363" s="251"/>
      <c r="BV1363" s="459"/>
      <c r="BW1363" s="459"/>
      <c r="BX1363" s="459"/>
      <c r="CC1363" s="251"/>
      <c r="CE1363" s="459"/>
      <c r="CF1363" s="459"/>
      <c r="CG1363" s="459"/>
      <c r="CL1363" s="251"/>
      <c r="CN1363" s="459"/>
      <c r="CO1363" s="459"/>
      <c r="CP1363" s="459"/>
      <c r="CU1363" s="251"/>
      <c r="CW1363" s="459"/>
      <c r="CX1363" s="459"/>
      <c r="CY1363" s="459"/>
      <c r="DD1363" s="251"/>
      <c r="DF1363" s="459"/>
      <c r="DG1363" s="459"/>
      <c r="DH1363" s="459"/>
      <c r="DM1363" s="251"/>
      <c r="DO1363" s="459"/>
      <c r="DP1363" s="459"/>
      <c r="DQ1363" s="459"/>
      <c r="DV1363" s="251"/>
      <c r="DX1363" s="459"/>
      <c r="DY1363" s="459"/>
      <c r="DZ1363" s="459"/>
      <c r="EE1363" s="251"/>
      <c r="EG1363" s="459"/>
      <c r="EH1363" s="459"/>
      <c r="EI1363" s="459"/>
      <c r="EN1363" s="251"/>
      <c r="EP1363" s="459"/>
      <c r="EQ1363" s="459"/>
      <c r="ER1363" s="459"/>
      <c r="EW1363" s="251"/>
      <c r="EY1363" s="459"/>
      <c r="EZ1363" s="459"/>
      <c r="FA1363" s="459"/>
      <c r="FF1363" s="251"/>
      <c r="FH1363" s="459"/>
      <c r="FI1363" s="459"/>
      <c r="FJ1363" s="459"/>
      <c r="FO1363" s="251"/>
      <c r="FQ1363" s="459"/>
      <c r="FR1363" s="459"/>
      <c r="FS1363" s="459"/>
      <c r="FX1363" s="251"/>
      <c r="FZ1363" s="459"/>
      <c r="GA1363" s="459"/>
      <c r="GB1363" s="459"/>
      <c r="GG1363" s="251"/>
      <c r="GI1363" s="459"/>
      <c r="GJ1363" s="459"/>
      <c r="GK1363" s="459"/>
      <c r="GP1363" s="251"/>
      <c r="GR1363" s="459"/>
      <c r="GS1363" s="459"/>
      <c r="GT1363" s="459"/>
      <c r="GY1363" s="251"/>
      <c r="HA1363" s="459"/>
      <c r="HB1363" s="459"/>
      <c r="HC1363" s="459"/>
      <c r="HH1363" s="251"/>
      <c r="HJ1363" s="459"/>
      <c r="HK1363" s="459"/>
      <c r="HL1363" s="459"/>
      <c r="HQ1363" s="459"/>
      <c r="HR1363" s="459"/>
      <c r="HS1363" s="459"/>
      <c r="HT1363" s="459"/>
      <c r="HU1363" s="459"/>
      <c r="HV1363" s="459"/>
      <c r="HW1363" s="459"/>
      <c r="HX1363" s="459"/>
      <c r="HY1363" s="459"/>
      <c r="HZ1363" s="459"/>
      <c r="IA1363" s="459"/>
      <c r="IB1363" s="459"/>
      <c r="IC1363" s="459"/>
      <c r="ID1363" s="459"/>
      <c r="IE1363" s="459"/>
      <c r="IF1363" s="459"/>
      <c r="IG1363" s="459"/>
      <c r="IH1363" s="459"/>
      <c r="II1363" s="459"/>
      <c r="IJ1363" s="459"/>
      <c r="IK1363" s="459"/>
      <c r="IL1363" s="459"/>
      <c r="IM1363" s="459"/>
      <c r="IN1363" s="459"/>
      <c r="IO1363" s="459"/>
      <c r="IP1363" s="459"/>
      <c r="IQ1363" s="459"/>
      <c r="IR1363" s="459"/>
      <c r="IS1363" s="459"/>
      <c r="IT1363" s="459"/>
      <c r="IU1363" s="459"/>
      <c r="IV1363" s="459"/>
      <c r="RS1363" s="252"/>
    </row>
    <row r="1364" spans="1:487" s="461" customFormat="1" ht="18">
      <c r="A1364" s="605" t="s">
        <v>953</v>
      </c>
      <c r="B1364" s="459"/>
      <c r="C1364" s="488"/>
      <c r="D1364" s="606" t="s">
        <v>129</v>
      </c>
      <c r="E1364" s="461">
        <f t="shared" si="24"/>
        <v>0</v>
      </c>
      <c r="F1364" s="524">
        <f t="shared" si="25"/>
        <v>0</v>
      </c>
      <c r="G1364" s="502"/>
      <c r="H1364" s="502"/>
      <c r="I1364" s="473"/>
      <c r="J1364" s="473"/>
      <c r="K1364" s="473"/>
      <c r="L1364" s="509"/>
      <c r="M1364" s="459"/>
      <c r="N1364" s="459"/>
      <c r="R1364" s="251"/>
      <c r="T1364" s="459"/>
      <c r="U1364" s="459"/>
      <c r="V1364" s="459"/>
      <c r="AA1364" s="251"/>
      <c r="AC1364" s="459"/>
      <c r="AD1364" s="459"/>
      <c r="AE1364" s="459"/>
      <c r="AJ1364" s="251"/>
      <c r="AL1364" s="459"/>
      <c r="AM1364" s="459"/>
      <c r="AN1364" s="459"/>
      <c r="AS1364" s="251"/>
      <c r="AU1364" s="459"/>
      <c r="AV1364" s="459"/>
      <c r="AW1364" s="459"/>
      <c r="BB1364" s="251"/>
      <c r="BD1364" s="459"/>
      <c r="BE1364" s="459"/>
      <c r="BF1364" s="459"/>
      <c r="BK1364" s="251"/>
      <c r="BM1364" s="459"/>
      <c r="BN1364" s="459"/>
      <c r="BO1364" s="459"/>
      <c r="BT1364" s="251"/>
      <c r="BV1364" s="459"/>
      <c r="BW1364" s="459"/>
      <c r="BX1364" s="459"/>
      <c r="CC1364" s="251"/>
      <c r="CE1364" s="459"/>
      <c r="CF1364" s="459"/>
      <c r="CG1364" s="459"/>
      <c r="CL1364" s="251"/>
      <c r="CN1364" s="459"/>
      <c r="CO1364" s="459"/>
      <c r="CP1364" s="459"/>
      <c r="CU1364" s="251"/>
      <c r="CW1364" s="459"/>
      <c r="CX1364" s="459"/>
      <c r="CY1364" s="459"/>
      <c r="DD1364" s="251"/>
      <c r="DF1364" s="459"/>
      <c r="DG1364" s="459"/>
      <c r="DH1364" s="459"/>
      <c r="DM1364" s="251"/>
      <c r="DO1364" s="459"/>
      <c r="DP1364" s="459"/>
      <c r="DQ1364" s="459"/>
      <c r="DV1364" s="251"/>
      <c r="DX1364" s="459"/>
      <c r="DY1364" s="459"/>
      <c r="DZ1364" s="459"/>
      <c r="EE1364" s="251"/>
      <c r="EG1364" s="459"/>
      <c r="EH1364" s="459"/>
      <c r="EI1364" s="459"/>
      <c r="EN1364" s="251"/>
      <c r="EP1364" s="459"/>
      <c r="EQ1364" s="459"/>
      <c r="ER1364" s="459"/>
      <c r="EW1364" s="251"/>
      <c r="EY1364" s="459"/>
      <c r="EZ1364" s="459"/>
      <c r="FA1364" s="459"/>
      <c r="FF1364" s="251"/>
      <c r="FH1364" s="459"/>
      <c r="FI1364" s="459"/>
      <c r="FJ1364" s="459"/>
      <c r="FO1364" s="251"/>
      <c r="FQ1364" s="459"/>
      <c r="FR1364" s="459"/>
      <c r="FS1364" s="459"/>
      <c r="FX1364" s="251"/>
      <c r="FZ1364" s="459"/>
      <c r="GA1364" s="459"/>
      <c r="GB1364" s="459"/>
      <c r="GG1364" s="251"/>
      <c r="GI1364" s="459"/>
      <c r="GJ1364" s="459"/>
      <c r="GK1364" s="459"/>
      <c r="GP1364" s="251"/>
      <c r="GR1364" s="459"/>
      <c r="GS1364" s="459"/>
      <c r="GT1364" s="459"/>
      <c r="GY1364" s="251"/>
      <c r="HA1364" s="459"/>
      <c r="HB1364" s="459"/>
      <c r="HC1364" s="459"/>
      <c r="HH1364" s="251"/>
      <c r="HJ1364" s="459"/>
      <c r="HK1364" s="459"/>
      <c r="HL1364" s="459"/>
      <c r="HQ1364" s="459"/>
      <c r="HR1364" s="459"/>
      <c r="HS1364" s="459"/>
      <c r="HT1364" s="459"/>
      <c r="HU1364" s="459"/>
      <c r="HV1364" s="459"/>
      <c r="HW1364" s="459"/>
      <c r="HX1364" s="459"/>
      <c r="HY1364" s="459"/>
      <c r="HZ1364" s="459"/>
      <c r="IA1364" s="459"/>
      <c r="IB1364" s="459"/>
      <c r="IC1364" s="459"/>
      <c r="ID1364" s="459"/>
      <c r="IE1364" s="459"/>
      <c r="IF1364" s="459"/>
      <c r="IG1364" s="459"/>
      <c r="IH1364" s="459"/>
      <c r="II1364" s="459"/>
      <c r="IJ1364" s="459"/>
      <c r="IK1364" s="459"/>
      <c r="IL1364" s="459"/>
      <c r="IM1364" s="459"/>
      <c r="IN1364" s="459"/>
      <c r="IO1364" s="459"/>
      <c r="IP1364" s="459"/>
      <c r="IQ1364" s="459"/>
      <c r="IR1364" s="459"/>
      <c r="IS1364" s="459"/>
      <c r="IT1364" s="459"/>
      <c r="IU1364" s="459"/>
      <c r="IV1364" s="459"/>
      <c r="RS1364" s="252"/>
    </row>
    <row r="1365" spans="1:487" s="461" customFormat="1" ht="18">
      <c r="A1365" s="605" t="s">
        <v>2491</v>
      </c>
      <c r="B1365" s="459"/>
      <c r="C1365" s="488"/>
      <c r="D1365" s="606" t="s">
        <v>129</v>
      </c>
      <c r="E1365" s="461">
        <f t="shared" si="24"/>
        <v>0</v>
      </c>
      <c r="F1365" s="524">
        <f t="shared" si="25"/>
        <v>0</v>
      </c>
      <c r="G1365" s="502"/>
      <c r="H1365" s="502"/>
      <c r="I1365" s="473"/>
      <c r="J1365" s="473"/>
      <c r="K1365" s="473"/>
      <c r="L1365" s="509"/>
      <c r="M1365" s="459"/>
      <c r="N1365" s="459"/>
      <c r="R1365" s="251"/>
      <c r="T1365" s="459"/>
      <c r="U1365" s="459"/>
      <c r="V1365" s="459"/>
      <c r="AA1365" s="251"/>
      <c r="AC1365" s="459"/>
      <c r="AD1365" s="459"/>
      <c r="AE1365" s="459"/>
      <c r="AJ1365" s="251"/>
      <c r="AL1365" s="459"/>
      <c r="AM1365" s="459"/>
      <c r="AN1365" s="459"/>
      <c r="AS1365" s="251"/>
      <c r="AU1365" s="459"/>
      <c r="AV1365" s="459"/>
      <c r="AW1365" s="459"/>
      <c r="BB1365" s="251"/>
      <c r="BD1365" s="459"/>
      <c r="BE1365" s="459"/>
      <c r="BF1365" s="459"/>
      <c r="BK1365" s="251"/>
      <c r="BM1365" s="459"/>
      <c r="BN1365" s="459"/>
      <c r="BO1365" s="459"/>
      <c r="BT1365" s="251"/>
      <c r="BV1365" s="459"/>
      <c r="BW1365" s="459"/>
      <c r="BX1365" s="459"/>
      <c r="CC1365" s="251"/>
      <c r="CE1365" s="459"/>
      <c r="CF1365" s="459"/>
      <c r="CG1365" s="459"/>
      <c r="CL1365" s="251"/>
      <c r="CN1365" s="459"/>
      <c r="CO1365" s="459"/>
      <c r="CP1365" s="459"/>
      <c r="CU1365" s="251"/>
      <c r="CW1365" s="459"/>
      <c r="CX1365" s="459"/>
      <c r="CY1365" s="459"/>
      <c r="DD1365" s="251"/>
      <c r="DF1365" s="459"/>
      <c r="DG1365" s="459"/>
      <c r="DH1365" s="459"/>
      <c r="DM1365" s="251"/>
      <c r="DO1365" s="459"/>
      <c r="DP1365" s="459"/>
      <c r="DQ1365" s="459"/>
      <c r="DV1365" s="251"/>
      <c r="DX1365" s="459"/>
      <c r="DY1365" s="459"/>
      <c r="DZ1365" s="459"/>
      <c r="EE1365" s="251"/>
      <c r="EG1365" s="459"/>
      <c r="EH1365" s="459"/>
      <c r="EI1365" s="459"/>
      <c r="EN1365" s="251"/>
      <c r="EP1365" s="459"/>
      <c r="EQ1365" s="459"/>
      <c r="ER1365" s="459"/>
      <c r="EW1365" s="251"/>
      <c r="EY1365" s="459"/>
      <c r="EZ1365" s="459"/>
      <c r="FA1365" s="459"/>
      <c r="FF1365" s="251"/>
      <c r="FH1365" s="459"/>
      <c r="FI1365" s="459"/>
      <c r="FJ1365" s="459"/>
      <c r="FO1365" s="251"/>
      <c r="FQ1365" s="459"/>
      <c r="FR1365" s="459"/>
      <c r="FS1365" s="459"/>
      <c r="FX1365" s="251"/>
      <c r="FZ1365" s="459"/>
      <c r="GA1365" s="459"/>
      <c r="GB1365" s="459"/>
      <c r="GG1365" s="251"/>
      <c r="GI1365" s="459"/>
      <c r="GJ1365" s="459"/>
      <c r="GK1365" s="459"/>
      <c r="GP1365" s="251"/>
      <c r="GR1365" s="459"/>
      <c r="GS1365" s="459"/>
      <c r="GT1365" s="459"/>
      <c r="GY1365" s="251"/>
      <c r="HA1365" s="459"/>
      <c r="HB1365" s="459"/>
      <c r="HC1365" s="459"/>
      <c r="HH1365" s="251"/>
      <c r="HJ1365" s="459"/>
      <c r="HK1365" s="459"/>
      <c r="HL1365" s="459"/>
      <c r="HQ1365" s="459"/>
      <c r="HR1365" s="459"/>
      <c r="HS1365" s="459"/>
      <c r="HT1365" s="459"/>
      <c r="HU1365" s="459"/>
      <c r="HV1365" s="459"/>
      <c r="HW1365" s="459"/>
      <c r="HX1365" s="459"/>
      <c r="HY1365" s="459"/>
      <c r="HZ1365" s="459"/>
      <c r="IA1365" s="459"/>
      <c r="IB1365" s="459"/>
      <c r="IC1365" s="459"/>
      <c r="ID1365" s="459"/>
      <c r="IE1365" s="459"/>
      <c r="IF1365" s="459"/>
      <c r="IG1365" s="459"/>
      <c r="IH1365" s="459"/>
      <c r="II1365" s="459"/>
      <c r="IJ1365" s="459"/>
      <c r="IK1365" s="459"/>
      <c r="IL1365" s="459"/>
      <c r="IM1365" s="459"/>
      <c r="IN1365" s="459"/>
      <c r="IO1365" s="459"/>
      <c r="IP1365" s="459"/>
      <c r="IQ1365" s="459"/>
      <c r="IR1365" s="459"/>
      <c r="IS1365" s="459"/>
      <c r="IT1365" s="459"/>
      <c r="IU1365" s="459"/>
      <c r="IV1365" s="459"/>
      <c r="RS1365" s="252"/>
    </row>
    <row r="1366" spans="1:487" s="461" customFormat="1" ht="18">
      <c r="A1366" s="605" t="s">
        <v>1437</v>
      </c>
      <c r="B1366" s="488"/>
      <c r="C1366" s="488"/>
      <c r="D1366" s="461" t="s">
        <v>130</v>
      </c>
      <c r="E1366" s="461">
        <f t="shared" si="24"/>
        <v>15</v>
      </c>
      <c r="F1366" s="524">
        <f t="shared" si="25"/>
        <v>4</v>
      </c>
      <c r="G1366" s="509"/>
      <c r="H1366" s="509"/>
      <c r="I1366" s="509">
        <v>4</v>
      </c>
      <c r="J1366" s="509"/>
      <c r="K1366" s="509"/>
      <c r="L1366" s="509"/>
      <c r="M1366" s="459"/>
      <c r="N1366" s="459"/>
      <c r="R1366" s="251"/>
      <c r="T1366" s="459"/>
      <c r="U1366" s="459"/>
      <c r="V1366" s="459"/>
      <c r="AA1366" s="251"/>
      <c r="AC1366" s="459"/>
      <c r="AD1366" s="459"/>
      <c r="AE1366" s="459"/>
      <c r="AJ1366" s="251"/>
      <c r="AL1366" s="459"/>
      <c r="AM1366" s="459"/>
      <c r="AN1366" s="459"/>
      <c r="AS1366" s="251"/>
      <c r="AU1366" s="459"/>
      <c r="AV1366" s="459"/>
      <c r="AW1366" s="459"/>
      <c r="BB1366" s="251"/>
      <c r="BD1366" s="459"/>
      <c r="BE1366" s="459"/>
      <c r="BF1366" s="459"/>
      <c r="BK1366" s="251"/>
      <c r="BM1366" s="459"/>
      <c r="BN1366" s="459"/>
      <c r="BO1366" s="459"/>
      <c r="BT1366" s="251"/>
      <c r="BV1366" s="459"/>
      <c r="BW1366" s="459"/>
      <c r="BX1366" s="459"/>
      <c r="CC1366" s="251"/>
      <c r="CE1366" s="459"/>
      <c r="CF1366" s="459"/>
      <c r="CG1366" s="459"/>
      <c r="CL1366" s="251"/>
      <c r="CN1366" s="459"/>
      <c r="CO1366" s="459"/>
      <c r="CP1366" s="459"/>
      <c r="CU1366" s="251"/>
      <c r="CW1366" s="459"/>
      <c r="CX1366" s="459"/>
      <c r="CY1366" s="459"/>
      <c r="DD1366" s="251"/>
      <c r="DF1366" s="459"/>
      <c r="DG1366" s="459"/>
      <c r="DH1366" s="459"/>
      <c r="DM1366" s="251"/>
      <c r="DO1366" s="459"/>
      <c r="DP1366" s="459"/>
      <c r="DQ1366" s="459"/>
      <c r="DV1366" s="251"/>
      <c r="DX1366" s="459"/>
      <c r="DY1366" s="459"/>
      <c r="DZ1366" s="459"/>
      <c r="EE1366" s="251"/>
      <c r="EG1366" s="459"/>
      <c r="EH1366" s="459"/>
      <c r="EI1366" s="459"/>
      <c r="EN1366" s="251"/>
      <c r="EP1366" s="459"/>
      <c r="EQ1366" s="459"/>
      <c r="ER1366" s="459"/>
      <c r="EW1366" s="251"/>
      <c r="EY1366" s="459"/>
      <c r="EZ1366" s="459"/>
      <c r="FA1366" s="459"/>
      <c r="FF1366" s="251"/>
      <c r="FH1366" s="459"/>
      <c r="FI1366" s="459"/>
      <c r="FJ1366" s="459"/>
      <c r="FO1366" s="251"/>
      <c r="FQ1366" s="459"/>
      <c r="FR1366" s="459"/>
      <c r="FS1366" s="459"/>
      <c r="FX1366" s="251"/>
      <c r="FZ1366" s="459"/>
      <c r="GA1366" s="459"/>
      <c r="GB1366" s="459"/>
      <c r="GG1366" s="251"/>
      <c r="GI1366" s="459"/>
      <c r="GJ1366" s="459"/>
      <c r="GK1366" s="459"/>
      <c r="GP1366" s="251"/>
      <c r="GR1366" s="459"/>
      <c r="GS1366" s="459"/>
      <c r="GT1366" s="459"/>
      <c r="GY1366" s="251"/>
      <c r="HA1366" s="459"/>
      <c r="HB1366" s="459"/>
      <c r="HC1366" s="459"/>
      <c r="HH1366" s="251"/>
      <c r="HJ1366" s="459"/>
      <c r="HK1366" s="459"/>
      <c r="HL1366" s="459"/>
      <c r="HQ1366" s="459"/>
      <c r="HR1366" s="459"/>
      <c r="HS1366" s="459"/>
      <c r="HT1366" s="459"/>
      <c r="HU1366" s="459"/>
      <c r="HV1366" s="459"/>
      <c r="HW1366" s="459"/>
      <c r="HX1366" s="459"/>
      <c r="HY1366" s="459"/>
      <c r="HZ1366" s="459"/>
      <c r="IA1366" s="459"/>
      <c r="IB1366" s="459"/>
      <c r="IC1366" s="459"/>
      <c r="ID1366" s="459"/>
      <c r="IE1366" s="459"/>
      <c r="IF1366" s="459"/>
      <c r="IG1366" s="459"/>
      <c r="IH1366" s="459"/>
      <c r="II1366" s="459"/>
      <c r="IJ1366" s="459"/>
      <c r="IK1366" s="459"/>
      <c r="IL1366" s="459"/>
      <c r="IM1366" s="459"/>
      <c r="IN1366" s="459"/>
      <c r="IO1366" s="459"/>
      <c r="IP1366" s="459"/>
      <c r="IQ1366" s="459"/>
      <c r="IR1366" s="459"/>
      <c r="IS1366" s="459"/>
      <c r="IT1366" s="459"/>
      <c r="IU1366" s="459"/>
      <c r="IV1366" s="459"/>
      <c r="RS1366" s="252"/>
    </row>
    <row r="1367" spans="1:487" s="461" customFormat="1" ht="18">
      <c r="A1367" s="605" t="s">
        <v>461</v>
      </c>
      <c r="B1367" s="459"/>
      <c r="C1367" s="488"/>
      <c r="D1367" s="606" t="s">
        <v>129</v>
      </c>
      <c r="E1367" s="461">
        <f t="shared" si="24"/>
        <v>11</v>
      </c>
      <c r="F1367" s="524">
        <f t="shared" si="25"/>
        <v>0</v>
      </c>
      <c r="G1367" s="502"/>
      <c r="H1367" s="502"/>
      <c r="I1367" s="473"/>
      <c r="J1367" s="473"/>
      <c r="K1367" s="473"/>
      <c r="L1367" s="509"/>
      <c r="M1367" s="459"/>
      <c r="N1367" s="459"/>
      <c r="R1367" s="251"/>
      <c r="T1367" s="459"/>
      <c r="U1367" s="459"/>
      <c r="V1367" s="459"/>
      <c r="AA1367" s="251"/>
      <c r="AC1367" s="459"/>
      <c r="AD1367" s="459"/>
      <c r="AE1367" s="459"/>
      <c r="AJ1367" s="251"/>
      <c r="AL1367" s="459"/>
      <c r="AM1367" s="459"/>
      <c r="AN1367" s="459"/>
      <c r="AS1367" s="251"/>
      <c r="AU1367" s="459"/>
      <c r="AV1367" s="459"/>
      <c r="AW1367" s="459"/>
      <c r="BB1367" s="251"/>
      <c r="BD1367" s="459"/>
      <c r="BE1367" s="459"/>
      <c r="BF1367" s="459"/>
      <c r="BK1367" s="251"/>
      <c r="BM1367" s="459"/>
      <c r="BN1367" s="459"/>
      <c r="BO1367" s="459"/>
      <c r="BT1367" s="251"/>
      <c r="BV1367" s="459"/>
      <c r="BW1367" s="459"/>
      <c r="BX1367" s="459"/>
      <c r="CC1367" s="251"/>
      <c r="CE1367" s="459"/>
      <c r="CF1367" s="459"/>
      <c r="CG1367" s="459"/>
      <c r="CL1367" s="251"/>
      <c r="CN1367" s="459"/>
      <c r="CO1367" s="459"/>
      <c r="CP1367" s="459"/>
      <c r="CU1367" s="251"/>
      <c r="CW1367" s="459"/>
      <c r="CX1367" s="459"/>
      <c r="CY1367" s="459"/>
      <c r="DD1367" s="251"/>
      <c r="DF1367" s="459"/>
      <c r="DG1367" s="459"/>
      <c r="DH1367" s="459"/>
      <c r="DM1367" s="251"/>
      <c r="DO1367" s="459"/>
      <c r="DP1367" s="459"/>
      <c r="DQ1367" s="459"/>
      <c r="DV1367" s="251"/>
      <c r="DX1367" s="459"/>
      <c r="DY1367" s="459"/>
      <c r="DZ1367" s="459"/>
      <c r="EE1367" s="251"/>
      <c r="EG1367" s="459"/>
      <c r="EH1367" s="459"/>
      <c r="EI1367" s="459"/>
      <c r="EN1367" s="251"/>
      <c r="EP1367" s="459"/>
      <c r="EQ1367" s="459"/>
      <c r="ER1367" s="459"/>
      <c r="EW1367" s="251"/>
      <c r="EY1367" s="459"/>
      <c r="EZ1367" s="459"/>
      <c r="FA1367" s="459"/>
      <c r="FF1367" s="251"/>
      <c r="FH1367" s="459"/>
      <c r="FI1367" s="459"/>
      <c r="FJ1367" s="459"/>
      <c r="FO1367" s="251"/>
      <c r="FQ1367" s="459"/>
      <c r="FR1367" s="459"/>
      <c r="FS1367" s="459"/>
      <c r="FX1367" s="251"/>
      <c r="FZ1367" s="459"/>
      <c r="GA1367" s="459"/>
      <c r="GB1367" s="459"/>
      <c r="GG1367" s="251"/>
      <c r="GI1367" s="459"/>
      <c r="GJ1367" s="459"/>
      <c r="GK1367" s="459"/>
      <c r="GP1367" s="251"/>
      <c r="GR1367" s="459"/>
      <c r="GS1367" s="459"/>
      <c r="GT1367" s="459"/>
      <c r="GY1367" s="251"/>
      <c r="HA1367" s="459"/>
      <c r="HB1367" s="459"/>
      <c r="HC1367" s="459"/>
      <c r="HH1367" s="251"/>
      <c r="HJ1367" s="459"/>
      <c r="HK1367" s="459"/>
      <c r="HL1367" s="459"/>
      <c r="HQ1367" s="459"/>
      <c r="HR1367" s="459"/>
      <c r="HS1367" s="459"/>
      <c r="HT1367" s="459"/>
      <c r="HU1367" s="459"/>
      <c r="HV1367" s="459"/>
      <c r="HW1367" s="459"/>
      <c r="HX1367" s="459"/>
      <c r="HY1367" s="459"/>
      <c r="HZ1367" s="459"/>
      <c r="IA1367" s="459"/>
      <c r="IB1367" s="459"/>
      <c r="IC1367" s="459"/>
      <c r="ID1367" s="459"/>
      <c r="IE1367" s="459"/>
      <c r="IF1367" s="459"/>
      <c r="IG1367" s="459"/>
      <c r="IH1367" s="459"/>
      <c r="II1367" s="459"/>
      <c r="IJ1367" s="459"/>
      <c r="IK1367" s="459"/>
      <c r="IL1367" s="459"/>
      <c r="IM1367" s="459"/>
      <c r="IN1367" s="459"/>
      <c r="IO1367" s="459"/>
      <c r="IP1367" s="459"/>
      <c r="IQ1367" s="459"/>
      <c r="IR1367" s="459"/>
      <c r="IS1367" s="459"/>
      <c r="IT1367" s="459"/>
      <c r="IU1367" s="459"/>
      <c r="IV1367" s="459"/>
      <c r="RS1367" s="252"/>
    </row>
    <row r="1368" spans="1:487" s="461" customFormat="1" ht="18">
      <c r="A1368" s="605" t="s">
        <v>1388</v>
      </c>
      <c r="B1368" s="488"/>
      <c r="C1368" s="488"/>
      <c r="D1368" s="461" t="s">
        <v>130</v>
      </c>
      <c r="E1368" s="461">
        <f t="shared" si="24"/>
        <v>3</v>
      </c>
      <c r="F1368" s="524">
        <f t="shared" si="25"/>
        <v>30</v>
      </c>
      <c r="G1368" s="473"/>
      <c r="H1368" s="473"/>
      <c r="I1368" s="473"/>
      <c r="J1368" s="473">
        <v>30</v>
      </c>
      <c r="K1368" s="473"/>
      <c r="L1368" s="509"/>
      <c r="M1368" s="459"/>
      <c r="N1368" s="459"/>
      <c r="R1368" s="251"/>
      <c r="T1368" s="459"/>
      <c r="U1368" s="459"/>
      <c r="V1368" s="459"/>
      <c r="AA1368" s="251"/>
      <c r="AC1368" s="459"/>
      <c r="AD1368" s="459"/>
      <c r="AE1368" s="459"/>
      <c r="AJ1368" s="251"/>
      <c r="AL1368" s="459"/>
      <c r="AM1368" s="459"/>
      <c r="AN1368" s="459"/>
      <c r="AS1368" s="251"/>
      <c r="AU1368" s="459"/>
      <c r="AV1368" s="459"/>
      <c r="AW1368" s="459"/>
      <c r="BB1368" s="251"/>
      <c r="BD1368" s="459"/>
      <c r="BE1368" s="459"/>
      <c r="BF1368" s="459"/>
      <c r="BK1368" s="251"/>
      <c r="BM1368" s="459"/>
      <c r="BN1368" s="459"/>
      <c r="BO1368" s="459"/>
      <c r="BT1368" s="251"/>
      <c r="BV1368" s="459"/>
      <c r="BW1368" s="459"/>
      <c r="BX1368" s="459"/>
      <c r="CC1368" s="251"/>
      <c r="CE1368" s="459"/>
      <c r="CF1368" s="459"/>
      <c r="CG1368" s="459"/>
      <c r="CL1368" s="251"/>
      <c r="CN1368" s="459"/>
      <c r="CO1368" s="459"/>
      <c r="CP1368" s="459"/>
      <c r="CU1368" s="251"/>
      <c r="CW1368" s="459"/>
      <c r="CX1368" s="459"/>
      <c r="CY1368" s="459"/>
      <c r="DD1368" s="251"/>
      <c r="DF1368" s="459"/>
      <c r="DG1368" s="459"/>
      <c r="DH1368" s="459"/>
      <c r="DM1368" s="251"/>
      <c r="DO1368" s="459"/>
      <c r="DP1368" s="459"/>
      <c r="DQ1368" s="459"/>
      <c r="DV1368" s="251"/>
      <c r="DX1368" s="459"/>
      <c r="DY1368" s="459"/>
      <c r="DZ1368" s="459"/>
      <c r="EE1368" s="251"/>
      <c r="EG1368" s="459"/>
      <c r="EH1368" s="459"/>
      <c r="EI1368" s="459"/>
      <c r="EN1368" s="251"/>
      <c r="EP1368" s="459"/>
      <c r="EQ1368" s="459"/>
      <c r="ER1368" s="459"/>
      <c r="EW1368" s="251"/>
      <c r="EY1368" s="459"/>
      <c r="EZ1368" s="459"/>
      <c r="FA1368" s="459"/>
      <c r="FF1368" s="251"/>
      <c r="FH1368" s="459"/>
      <c r="FI1368" s="459"/>
      <c r="FJ1368" s="459"/>
      <c r="FO1368" s="251"/>
      <c r="FQ1368" s="459"/>
      <c r="FR1368" s="459"/>
      <c r="FS1368" s="459"/>
      <c r="FX1368" s="251"/>
      <c r="FZ1368" s="459"/>
      <c r="GA1368" s="459"/>
      <c r="GB1368" s="459"/>
      <c r="GG1368" s="251"/>
      <c r="GI1368" s="459"/>
      <c r="GJ1368" s="459"/>
      <c r="GK1368" s="459"/>
      <c r="GP1368" s="251"/>
      <c r="GR1368" s="459"/>
      <c r="GS1368" s="459"/>
      <c r="GT1368" s="459"/>
      <c r="GY1368" s="251"/>
      <c r="HA1368" s="459"/>
      <c r="HB1368" s="459"/>
      <c r="HC1368" s="459"/>
      <c r="HH1368" s="251"/>
      <c r="HJ1368" s="459"/>
      <c r="HK1368" s="459"/>
      <c r="HL1368" s="459"/>
      <c r="HQ1368" s="459"/>
      <c r="HR1368" s="459"/>
      <c r="HS1368" s="459"/>
      <c r="HT1368" s="459"/>
      <c r="HU1368" s="459"/>
      <c r="HV1368" s="459"/>
      <c r="HW1368" s="459"/>
      <c r="HX1368" s="459"/>
      <c r="HY1368" s="459"/>
      <c r="HZ1368" s="459"/>
      <c r="IA1368" s="459"/>
      <c r="IB1368" s="459"/>
      <c r="IC1368" s="459"/>
      <c r="ID1368" s="459"/>
      <c r="IE1368" s="459"/>
      <c r="IF1368" s="459"/>
      <c r="IG1368" s="459"/>
      <c r="IH1368" s="459"/>
      <c r="II1368" s="459"/>
      <c r="IJ1368" s="459"/>
      <c r="IK1368" s="459"/>
      <c r="IL1368" s="459"/>
      <c r="IM1368" s="459"/>
      <c r="IN1368" s="459"/>
      <c r="IO1368" s="459"/>
      <c r="IP1368" s="459"/>
      <c r="IQ1368" s="459"/>
      <c r="IR1368" s="459"/>
      <c r="IS1368" s="459"/>
      <c r="IT1368" s="459"/>
      <c r="IU1368" s="459"/>
      <c r="IV1368" s="459"/>
      <c r="RS1368" s="252"/>
    </row>
    <row r="1369" spans="1:487" s="461" customFormat="1" ht="18">
      <c r="A1369" s="605" t="s">
        <v>2315</v>
      </c>
      <c r="B1369" s="488"/>
      <c r="C1369" s="488"/>
      <c r="D1369" s="461" t="s">
        <v>131</v>
      </c>
      <c r="E1369" s="461">
        <f t="shared" si="24"/>
        <v>3</v>
      </c>
      <c r="F1369" s="524">
        <f t="shared" si="25"/>
        <v>0</v>
      </c>
      <c r="G1369" s="502"/>
      <c r="H1369" s="473"/>
      <c r="I1369" s="473"/>
      <c r="J1369" s="473"/>
      <c r="K1369" s="473"/>
      <c r="L1369" s="509"/>
      <c r="M1369" s="459"/>
      <c r="N1369" s="459"/>
      <c r="R1369" s="251"/>
      <c r="T1369" s="459"/>
      <c r="U1369" s="459"/>
      <c r="V1369" s="459"/>
      <c r="AA1369" s="251"/>
      <c r="AC1369" s="459"/>
      <c r="AD1369" s="459"/>
      <c r="AE1369" s="459"/>
      <c r="AJ1369" s="251"/>
      <c r="AL1369" s="459"/>
      <c r="AM1369" s="459"/>
      <c r="AN1369" s="459"/>
      <c r="AS1369" s="251"/>
      <c r="AU1369" s="459"/>
      <c r="AV1369" s="459"/>
      <c r="AW1369" s="459"/>
      <c r="BB1369" s="251"/>
      <c r="BD1369" s="459"/>
      <c r="BE1369" s="459"/>
      <c r="BF1369" s="459"/>
      <c r="BK1369" s="251"/>
      <c r="BM1369" s="459"/>
      <c r="BN1369" s="459"/>
      <c r="BO1369" s="459"/>
      <c r="BT1369" s="251"/>
      <c r="BV1369" s="459"/>
      <c r="BW1369" s="459"/>
      <c r="BX1369" s="459"/>
      <c r="CC1369" s="251"/>
      <c r="CE1369" s="459"/>
      <c r="CF1369" s="459"/>
      <c r="CG1369" s="459"/>
      <c r="CL1369" s="251"/>
      <c r="CN1369" s="459"/>
      <c r="CO1369" s="459"/>
      <c r="CP1369" s="459"/>
      <c r="CU1369" s="251"/>
      <c r="CW1369" s="459"/>
      <c r="CX1369" s="459"/>
      <c r="CY1369" s="459"/>
      <c r="DD1369" s="251"/>
      <c r="DF1369" s="459"/>
      <c r="DG1369" s="459"/>
      <c r="DH1369" s="459"/>
      <c r="DM1369" s="251"/>
      <c r="DO1369" s="459"/>
      <c r="DP1369" s="459"/>
      <c r="DQ1369" s="459"/>
      <c r="DV1369" s="251"/>
      <c r="DX1369" s="459"/>
      <c r="DY1369" s="459"/>
      <c r="DZ1369" s="459"/>
      <c r="EE1369" s="251"/>
      <c r="EG1369" s="459"/>
      <c r="EH1369" s="459"/>
      <c r="EI1369" s="459"/>
      <c r="EN1369" s="251"/>
      <c r="EP1369" s="459"/>
      <c r="EQ1369" s="459"/>
      <c r="ER1369" s="459"/>
      <c r="EW1369" s="251"/>
      <c r="EY1369" s="459"/>
      <c r="EZ1369" s="459"/>
      <c r="FA1369" s="459"/>
      <c r="FF1369" s="251"/>
      <c r="FH1369" s="459"/>
      <c r="FI1369" s="459"/>
      <c r="FJ1369" s="459"/>
      <c r="FO1369" s="251"/>
      <c r="FQ1369" s="459"/>
      <c r="FR1369" s="459"/>
      <c r="FS1369" s="459"/>
      <c r="FX1369" s="251"/>
      <c r="FZ1369" s="459"/>
      <c r="GA1369" s="459"/>
      <c r="GB1369" s="459"/>
      <c r="GG1369" s="251"/>
      <c r="GI1369" s="459"/>
      <c r="GJ1369" s="459"/>
      <c r="GK1369" s="459"/>
      <c r="GP1369" s="251"/>
      <c r="GR1369" s="459"/>
      <c r="GS1369" s="459"/>
      <c r="GT1369" s="459"/>
      <c r="GY1369" s="251"/>
      <c r="HA1369" s="459"/>
      <c r="HB1369" s="459"/>
      <c r="HC1369" s="459"/>
      <c r="HH1369" s="251"/>
      <c r="HJ1369" s="459"/>
      <c r="HK1369" s="459"/>
      <c r="HL1369" s="459"/>
      <c r="HQ1369" s="459"/>
      <c r="HR1369" s="459"/>
      <c r="HS1369" s="459"/>
      <c r="HT1369" s="459"/>
      <c r="HU1369" s="459"/>
      <c r="HV1369" s="459"/>
      <c r="HW1369" s="459"/>
      <c r="HX1369" s="459"/>
      <c r="HY1369" s="459"/>
      <c r="HZ1369" s="459"/>
      <c r="IA1369" s="459"/>
      <c r="IB1369" s="459"/>
      <c r="IC1369" s="459"/>
      <c r="ID1369" s="459"/>
      <c r="IE1369" s="459"/>
      <c r="IF1369" s="459"/>
      <c r="IG1369" s="459"/>
      <c r="IH1369" s="459"/>
      <c r="II1369" s="459"/>
      <c r="IJ1369" s="459"/>
      <c r="IK1369" s="459"/>
      <c r="IL1369" s="459"/>
      <c r="IM1369" s="459"/>
      <c r="IN1369" s="459"/>
      <c r="IO1369" s="459"/>
      <c r="IP1369" s="459"/>
      <c r="IQ1369" s="459"/>
      <c r="IR1369" s="459"/>
      <c r="IS1369" s="459"/>
      <c r="IT1369" s="459"/>
      <c r="IU1369" s="459"/>
      <c r="IV1369" s="459"/>
      <c r="RS1369" s="252"/>
    </row>
    <row r="1370" spans="1:487" s="461" customFormat="1" ht="18">
      <c r="A1370" s="605" t="s">
        <v>999</v>
      </c>
      <c r="B1370" s="488"/>
      <c r="C1370" s="488"/>
      <c r="D1370" s="461" t="s">
        <v>130</v>
      </c>
      <c r="E1370" s="461">
        <f t="shared" si="24"/>
        <v>0</v>
      </c>
      <c r="F1370" s="524">
        <f t="shared" si="25"/>
        <v>0</v>
      </c>
      <c r="G1370" s="473"/>
      <c r="H1370" s="473"/>
      <c r="I1370" s="473"/>
      <c r="J1370" s="473"/>
      <c r="K1370" s="473"/>
      <c r="L1370" s="509"/>
      <c r="M1370" s="459"/>
      <c r="N1370" s="459"/>
      <c r="R1370" s="251"/>
      <c r="T1370" s="459"/>
      <c r="U1370" s="459"/>
      <c r="V1370" s="459"/>
      <c r="AA1370" s="251"/>
      <c r="AC1370" s="459"/>
      <c r="AD1370" s="459"/>
      <c r="AE1370" s="459"/>
      <c r="AJ1370" s="251"/>
      <c r="AL1370" s="459"/>
      <c r="AM1370" s="459"/>
      <c r="AN1370" s="459"/>
      <c r="AS1370" s="251"/>
      <c r="AU1370" s="459"/>
      <c r="AV1370" s="459"/>
      <c r="AW1370" s="459"/>
      <c r="BB1370" s="251"/>
      <c r="BD1370" s="459"/>
      <c r="BE1370" s="459"/>
      <c r="BF1370" s="459"/>
      <c r="BK1370" s="251"/>
      <c r="BM1370" s="459"/>
      <c r="BN1370" s="459"/>
      <c r="BO1370" s="459"/>
      <c r="BT1370" s="251"/>
      <c r="BV1370" s="459"/>
      <c r="BW1370" s="459"/>
      <c r="BX1370" s="459"/>
      <c r="CC1370" s="251"/>
      <c r="CE1370" s="459"/>
      <c r="CF1370" s="459"/>
      <c r="CG1370" s="459"/>
      <c r="CL1370" s="251"/>
      <c r="CN1370" s="459"/>
      <c r="CO1370" s="459"/>
      <c r="CP1370" s="459"/>
      <c r="CU1370" s="251"/>
      <c r="CW1370" s="459"/>
      <c r="CX1370" s="459"/>
      <c r="CY1370" s="459"/>
      <c r="DD1370" s="251"/>
      <c r="DF1370" s="459"/>
      <c r="DG1370" s="459"/>
      <c r="DH1370" s="459"/>
      <c r="DM1370" s="251"/>
      <c r="DO1370" s="459"/>
      <c r="DP1370" s="459"/>
      <c r="DQ1370" s="459"/>
      <c r="DV1370" s="251"/>
      <c r="DX1370" s="459"/>
      <c r="DY1370" s="459"/>
      <c r="DZ1370" s="459"/>
      <c r="EE1370" s="251"/>
      <c r="EG1370" s="459"/>
      <c r="EH1370" s="459"/>
      <c r="EI1370" s="459"/>
      <c r="EN1370" s="251"/>
      <c r="EP1370" s="459"/>
      <c r="EQ1370" s="459"/>
      <c r="ER1370" s="459"/>
      <c r="EW1370" s="251"/>
      <c r="EY1370" s="459"/>
      <c r="EZ1370" s="459"/>
      <c r="FA1370" s="459"/>
      <c r="FF1370" s="251"/>
      <c r="FH1370" s="459"/>
      <c r="FI1370" s="459"/>
      <c r="FJ1370" s="459"/>
      <c r="FO1370" s="251"/>
      <c r="FQ1370" s="459"/>
      <c r="FR1370" s="459"/>
      <c r="FS1370" s="459"/>
      <c r="FX1370" s="251"/>
      <c r="FZ1370" s="459"/>
      <c r="GA1370" s="459"/>
      <c r="GB1370" s="459"/>
      <c r="GG1370" s="251"/>
      <c r="GI1370" s="459"/>
      <c r="GJ1370" s="459"/>
      <c r="GK1370" s="459"/>
      <c r="GP1370" s="251"/>
      <c r="GR1370" s="459"/>
      <c r="GS1370" s="459"/>
      <c r="GT1370" s="459"/>
      <c r="GY1370" s="251"/>
      <c r="HA1370" s="459"/>
      <c r="HB1370" s="459"/>
      <c r="HC1370" s="459"/>
      <c r="HH1370" s="251"/>
      <c r="HJ1370" s="459"/>
      <c r="HK1370" s="459"/>
      <c r="HL1370" s="459"/>
      <c r="HQ1370" s="459"/>
      <c r="HR1370" s="459"/>
      <c r="HS1370" s="459"/>
      <c r="HT1370" s="459"/>
      <c r="HU1370" s="459"/>
      <c r="HV1370" s="459"/>
      <c r="HW1370" s="459"/>
      <c r="HX1370" s="459"/>
      <c r="HY1370" s="459"/>
      <c r="HZ1370" s="459"/>
      <c r="IA1370" s="459"/>
      <c r="IB1370" s="459"/>
      <c r="IC1370" s="459"/>
      <c r="ID1370" s="459"/>
      <c r="IE1370" s="459"/>
      <c r="IF1370" s="459"/>
      <c r="IG1370" s="459"/>
      <c r="IH1370" s="459"/>
      <c r="II1370" s="459"/>
      <c r="IJ1370" s="459"/>
      <c r="IK1370" s="459"/>
      <c r="IL1370" s="459"/>
      <c r="IM1370" s="459"/>
      <c r="IN1370" s="459"/>
      <c r="IO1370" s="459"/>
      <c r="IP1370" s="459"/>
      <c r="IQ1370" s="459"/>
      <c r="IR1370" s="459"/>
      <c r="IS1370" s="459"/>
      <c r="IT1370" s="459"/>
      <c r="IU1370" s="459"/>
      <c r="IV1370" s="459"/>
      <c r="RS1370" s="252"/>
    </row>
    <row r="1371" spans="1:487" s="461" customFormat="1" ht="18">
      <c r="A1371" s="605" t="s">
        <v>536</v>
      </c>
      <c r="B1371" s="459"/>
      <c r="C1371" s="488"/>
      <c r="D1371" s="461" t="s">
        <v>134</v>
      </c>
      <c r="E1371" s="461">
        <f t="shared" si="24"/>
        <v>10</v>
      </c>
      <c r="F1371" s="524">
        <f t="shared" si="25"/>
        <v>4</v>
      </c>
      <c r="G1371" s="473"/>
      <c r="H1371" s="473">
        <v>2</v>
      </c>
      <c r="I1371" s="473">
        <v>2</v>
      </c>
      <c r="J1371" s="473"/>
      <c r="K1371" s="473"/>
      <c r="L1371" s="509"/>
      <c r="M1371" s="459"/>
      <c r="N1371" s="459"/>
      <c r="R1371" s="251"/>
      <c r="T1371" s="459"/>
      <c r="U1371" s="459"/>
      <c r="V1371" s="459"/>
      <c r="AA1371" s="251"/>
      <c r="AC1371" s="459"/>
      <c r="AD1371" s="459"/>
      <c r="AE1371" s="459"/>
      <c r="AJ1371" s="251"/>
      <c r="AL1371" s="459"/>
      <c r="AM1371" s="459"/>
      <c r="AN1371" s="459"/>
      <c r="AS1371" s="251"/>
      <c r="AU1371" s="459"/>
      <c r="AV1371" s="459"/>
      <c r="AW1371" s="459"/>
      <c r="BB1371" s="251"/>
      <c r="BD1371" s="459"/>
      <c r="BE1371" s="459"/>
      <c r="BF1371" s="459"/>
      <c r="BK1371" s="251"/>
      <c r="BM1371" s="459"/>
      <c r="BN1371" s="459"/>
      <c r="BO1371" s="459"/>
      <c r="BT1371" s="251"/>
      <c r="BV1371" s="459"/>
      <c r="BW1371" s="459"/>
      <c r="BX1371" s="459"/>
      <c r="CC1371" s="251"/>
      <c r="CE1371" s="459"/>
      <c r="CF1371" s="459"/>
      <c r="CG1371" s="459"/>
      <c r="CL1371" s="251"/>
      <c r="CN1371" s="459"/>
      <c r="CO1371" s="459"/>
      <c r="CP1371" s="459"/>
      <c r="CU1371" s="251"/>
      <c r="CW1371" s="459"/>
      <c r="CX1371" s="459"/>
      <c r="CY1371" s="459"/>
      <c r="DD1371" s="251"/>
      <c r="DF1371" s="459"/>
      <c r="DG1371" s="459"/>
      <c r="DH1371" s="459"/>
      <c r="DM1371" s="251"/>
      <c r="DO1371" s="459"/>
      <c r="DP1371" s="459"/>
      <c r="DQ1371" s="459"/>
      <c r="DV1371" s="251"/>
      <c r="DX1371" s="459"/>
      <c r="DY1371" s="459"/>
      <c r="DZ1371" s="459"/>
      <c r="EE1371" s="251"/>
      <c r="EG1371" s="459"/>
      <c r="EH1371" s="459"/>
      <c r="EI1371" s="459"/>
      <c r="EN1371" s="251"/>
      <c r="EP1371" s="459"/>
      <c r="EQ1371" s="459"/>
      <c r="ER1371" s="459"/>
      <c r="EW1371" s="251"/>
      <c r="EY1371" s="459"/>
      <c r="EZ1371" s="459"/>
      <c r="FA1371" s="459"/>
      <c r="FF1371" s="251"/>
      <c r="FH1371" s="459"/>
      <c r="FI1371" s="459"/>
      <c r="FJ1371" s="459"/>
      <c r="FO1371" s="251"/>
      <c r="FQ1371" s="459"/>
      <c r="FR1371" s="459"/>
      <c r="FS1371" s="459"/>
      <c r="FX1371" s="251"/>
      <c r="FZ1371" s="459"/>
      <c r="GA1371" s="459"/>
      <c r="GB1371" s="459"/>
      <c r="GG1371" s="251"/>
      <c r="GI1371" s="459"/>
      <c r="GJ1371" s="459"/>
      <c r="GK1371" s="459"/>
      <c r="GP1371" s="251"/>
      <c r="GR1371" s="459"/>
      <c r="GS1371" s="459"/>
      <c r="GT1371" s="459"/>
      <c r="GY1371" s="251"/>
      <c r="HA1371" s="459"/>
      <c r="HB1371" s="459"/>
      <c r="HC1371" s="459"/>
      <c r="HH1371" s="251"/>
      <c r="HJ1371" s="459"/>
      <c r="HK1371" s="459"/>
      <c r="HL1371" s="459"/>
      <c r="HQ1371" s="459"/>
      <c r="HR1371" s="459"/>
      <c r="HS1371" s="459"/>
      <c r="HT1371" s="459"/>
      <c r="HU1371" s="459"/>
      <c r="HV1371" s="459"/>
      <c r="HW1371" s="459"/>
      <c r="HX1371" s="459"/>
      <c r="HY1371" s="459"/>
      <c r="HZ1371" s="459"/>
      <c r="IA1371" s="459"/>
      <c r="IB1371" s="459"/>
      <c r="IC1371" s="459"/>
      <c r="ID1371" s="459"/>
      <c r="IE1371" s="459"/>
      <c r="IF1371" s="459"/>
      <c r="IG1371" s="459"/>
      <c r="IH1371" s="459"/>
      <c r="II1371" s="459"/>
      <c r="IJ1371" s="459"/>
      <c r="IK1371" s="459"/>
      <c r="IL1371" s="459"/>
      <c r="IM1371" s="459"/>
      <c r="IN1371" s="459"/>
      <c r="IO1371" s="459"/>
      <c r="IP1371" s="459"/>
      <c r="IQ1371" s="459"/>
      <c r="IR1371" s="459"/>
      <c r="IS1371" s="459"/>
      <c r="IT1371" s="459"/>
      <c r="IU1371" s="459"/>
      <c r="IV1371" s="459"/>
      <c r="RS1371" s="252"/>
    </row>
    <row r="1372" spans="1:487" s="461" customFormat="1" ht="18">
      <c r="A1372" s="605" t="s">
        <v>458</v>
      </c>
      <c r="B1372" s="459"/>
      <c r="C1372" s="488"/>
      <c r="D1372" s="461" t="s">
        <v>134</v>
      </c>
      <c r="E1372" s="461">
        <f t="shared" si="24"/>
        <v>10</v>
      </c>
      <c r="F1372" s="524">
        <f t="shared" si="25"/>
        <v>0</v>
      </c>
      <c r="G1372" s="473"/>
      <c r="H1372" s="473"/>
      <c r="I1372" s="473"/>
      <c r="J1372" s="473"/>
      <c r="K1372" s="473"/>
      <c r="L1372" s="509"/>
      <c r="M1372" s="459"/>
      <c r="N1372" s="459"/>
      <c r="R1372" s="251"/>
      <c r="T1372" s="459"/>
      <c r="U1372" s="459"/>
      <c r="V1372" s="459"/>
      <c r="AA1372" s="251"/>
      <c r="AC1372" s="459"/>
      <c r="AD1372" s="459"/>
      <c r="AE1372" s="459"/>
      <c r="AJ1372" s="251"/>
      <c r="AL1372" s="459"/>
      <c r="AM1372" s="459"/>
      <c r="AN1372" s="459"/>
      <c r="AS1372" s="251"/>
      <c r="AU1372" s="459"/>
      <c r="AV1372" s="459"/>
      <c r="AW1372" s="459"/>
      <c r="BB1372" s="251"/>
      <c r="BD1372" s="459"/>
      <c r="BE1372" s="459"/>
      <c r="BF1372" s="459"/>
      <c r="BK1372" s="251"/>
      <c r="BM1372" s="459"/>
      <c r="BN1372" s="459"/>
      <c r="BO1372" s="459"/>
      <c r="BT1372" s="251"/>
      <c r="BV1372" s="459"/>
      <c r="BW1372" s="459"/>
      <c r="BX1372" s="459"/>
      <c r="CC1372" s="251"/>
      <c r="CE1372" s="459"/>
      <c r="CF1372" s="459"/>
      <c r="CG1372" s="459"/>
      <c r="CL1372" s="251"/>
      <c r="CN1372" s="459"/>
      <c r="CO1372" s="459"/>
      <c r="CP1372" s="459"/>
      <c r="CU1372" s="251"/>
      <c r="CW1372" s="459"/>
      <c r="CX1372" s="459"/>
      <c r="CY1372" s="459"/>
      <c r="DD1372" s="251"/>
      <c r="DF1372" s="459"/>
      <c r="DG1372" s="459"/>
      <c r="DH1372" s="459"/>
      <c r="DM1372" s="251"/>
      <c r="DO1372" s="459"/>
      <c r="DP1372" s="459"/>
      <c r="DQ1372" s="459"/>
      <c r="DV1372" s="251"/>
      <c r="DX1372" s="459"/>
      <c r="DY1372" s="459"/>
      <c r="DZ1372" s="459"/>
      <c r="EE1372" s="251"/>
      <c r="EG1372" s="459"/>
      <c r="EH1372" s="459"/>
      <c r="EI1372" s="459"/>
      <c r="EN1372" s="251"/>
      <c r="EP1372" s="459"/>
      <c r="EQ1372" s="459"/>
      <c r="ER1372" s="459"/>
      <c r="EW1372" s="251"/>
      <c r="EY1372" s="459"/>
      <c r="EZ1372" s="459"/>
      <c r="FA1372" s="459"/>
      <c r="FF1372" s="251"/>
      <c r="FH1372" s="459"/>
      <c r="FI1372" s="459"/>
      <c r="FJ1372" s="459"/>
      <c r="FO1372" s="251"/>
      <c r="FQ1372" s="459"/>
      <c r="FR1372" s="459"/>
      <c r="FS1372" s="459"/>
      <c r="FX1372" s="251"/>
      <c r="FZ1372" s="459"/>
      <c r="GA1372" s="459"/>
      <c r="GB1372" s="459"/>
      <c r="GG1372" s="251"/>
      <c r="GI1372" s="459"/>
      <c r="GJ1372" s="459"/>
      <c r="GK1372" s="459"/>
      <c r="GP1372" s="251"/>
      <c r="GR1372" s="459"/>
      <c r="GS1372" s="459"/>
      <c r="GT1372" s="459"/>
      <c r="GY1372" s="251"/>
      <c r="HA1372" s="459"/>
      <c r="HB1372" s="459"/>
      <c r="HC1372" s="459"/>
      <c r="HH1372" s="251"/>
      <c r="HJ1372" s="459"/>
      <c r="HK1372" s="459"/>
      <c r="HL1372" s="459"/>
      <c r="HQ1372" s="459"/>
      <c r="HR1372" s="459"/>
      <c r="HS1372" s="459"/>
      <c r="HT1372" s="459"/>
      <c r="HU1372" s="459"/>
      <c r="HV1372" s="459"/>
      <c r="HW1372" s="459"/>
      <c r="HX1372" s="459"/>
      <c r="HY1372" s="459"/>
      <c r="HZ1372" s="459"/>
      <c r="IA1372" s="459"/>
      <c r="IB1372" s="459"/>
      <c r="IC1372" s="459"/>
      <c r="ID1372" s="459"/>
      <c r="IE1372" s="459"/>
      <c r="IF1372" s="459"/>
      <c r="IG1372" s="459"/>
      <c r="IH1372" s="459"/>
      <c r="II1372" s="459"/>
      <c r="IJ1372" s="459"/>
      <c r="IK1372" s="459"/>
      <c r="IL1372" s="459"/>
      <c r="IM1372" s="459"/>
      <c r="IN1372" s="459"/>
      <c r="IO1372" s="459"/>
      <c r="IP1372" s="459"/>
      <c r="IQ1372" s="459"/>
      <c r="IR1372" s="459"/>
      <c r="IS1372" s="459"/>
      <c r="IT1372" s="459"/>
      <c r="IU1372" s="459"/>
      <c r="IV1372" s="459"/>
      <c r="RS1372" s="252"/>
    </row>
    <row r="1373" spans="1:487" s="461" customFormat="1" ht="18">
      <c r="A1373" s="605" t="s">
        <v>1096</v>
      </c>
      <c r="B1373" s="459"/>
      <c r="C1373" s="488"/>
      <c r="D1373" s="606" t="s">
        <v>129</v>
      </c>
      <c r="E1373" s="461">
        <f t="shared" si="24"/>
        <v>0</v>
      </c>
      <c r="F1373" s="524">
        <f t="shared" si="25"/>
        <v>0</v>
      </c>
      <c r="G1373" s="502"/>
      <c r="H1373" s="502"/>
      <c r="I1373" s="473"/>
      <c r="J1373" s="473"/>
      <c r="K1373" s="473"/>
      <c r="L1373" s="509"/>
      <c r="M1373" s="459"/>
      <c r="N1373" s="459"/>
      <c r="R1373" s="251"/>
      <c r="T1373" s="459"/>
      <c r="U1373" s="459"/>
      <c r="V1373" s="459"/>
      <c r="AA1373" s="251"/>
      <c r="AC1373" s="459"/>
      <c r="AD1373" s="459"/>
      <c r="AE1373" s="459"/>
      <c r="AJ1373" s="251"/>
      <c r="AL1373" s="459"/>
      <c r="AM1373" s="459"/>
      <c r="AN1373" s="459"/>
      <c r="AS1373" s="251"/>
      <c r="AU1373" s="459"/>
      <c r="AV1373" s="459"/>
      <c r="AW1373" s="459"/>
      <c r="BB1373" s="251"/>
      <c r="BD1373" s="459"/>
      <c r="BE1373" s="459"/>
      <c r="BF1373" s="459"/>
      <c r="BK1373" s="251"/>
      <c r="BM1373" s="459"/>
      <c r="BN1373" s="459"/>
      <c r="BO1373" s="459"/>
      <c r="BT1373" s="251"/>
      <c r="BV1373" s="459"/>
      <c r="BW1373" s="459"/>
      <c r="BX1373" s="459"/>
      <c r="CC1373" s="251"/>
      <c r="CE1373" s="459"/>
      <c r="CF1373" s="459"/>
      <c r="CG1373" s="459"/>
      <c r="CL1373" s="251"/>
      <c r="CN1373" s="459"/>
      <c r="CO1373" s="459"/>
      <c r="CP1373" s="459"/>
      <c r="CU1373" s="251"/>
      <c r="CW1373" s="459"/>
      <c r="CX1373" s="459"/>
      <c r="CY1373" s="459"/>
      <c r="DD1373" s="251"/>
      <c r="DF1373" s="459"/>
      <c r="DG1373" s="459"/>
      <c r="DH1373" s="459"/>
      <c r="DM1373" s="251"/>
      <c r="DO1373" s="459"/>
      <c r="DP1373" s="459"/>
      <c r="DQ1373" s="459"/>
      <c r="DV1373" s="251"/>
      <c r="DX1373" s="459"/>
      <c r="DY1373" s="459"/>
      <c r="DZ1373" s="459"/>
      <c r="EE1373" s="251"/>
      <c r="EG1373" s="459"/>
      <c r="EH1373" s="459"/>
      <c r="EI1373" s="459"/>
      <c r="EN1373" s="251"/>
      <c r="EP1373" s="459"/>
      <c r="EQ1373" s="459"/>
      <c r="ER1373" s="459"/>
      <c r="EW1373" s="251"/>
      <c r="EY1373" s="459"/>
      <c r="EZ1373" s="459"/>
      <c r="FA1373" s="459"/>
      <c r="FF1373" s="251"/>
      <c r="FH1373" s="459"/>
      <c r="FI1373" s="459"/>
      <c r="FJ1373" s="459"/>
      <c r="FO1373" s="251"/>
      <c r="FQ1373" s="459"/>
      <c r="FR1373" s="459"/>
      <c r="FS1373" s="459"/>
      <c r="FX1373" s="251"/>
      <c r="FZ1373" s="459"/>
      <c r="GA1373" s="459"/>
      <c r="GB1373" s="459"/>
      <c r="GG1373" s="251"/>
      <c r="GI1373" s="459"/>
      <c r="GJ1373" s="459"/>
      <c r="GK1373" s="459"/>
      <c r="GP1373" s="251"/>
      <c r="GR1373" s="459"/>
      <c r="GS1373" s="459"/>
      <c r="GT1373" s="459"/>
      <c r="GY1373" s="251"/>
      <c r="HA1373" s="459"/>
      <c r="HB1373" s="459"/>
      <c r="HC1373" s="459"/>
      <c r="HH1373" s="251"/>
      <c r="HJ1373" s="459"/>
      <c r="HK1373" s="459"/>
      <c r="HL1373" s="459"/>
      <c r="HQ1373" s="459"/>
      <c r="HR1373" s="459"/>
      <c r="HS1373" s="459"/>
      <c r="HT1373" s="459"/>
      <c r="HU1373" s="459"/>
      <c r="HV1373" s="459"/>
      <c r="HW1373" s="459"/>
      <c r="HX1373" s="459"/>
      <c r="HY1373" s="459"/>
      <c r="HZ1373" s="459"/>
      <c r="IA1373" s="459"/>
      <c r="IB1373" s="459"/>
      <c r="IC1373" s="459"/>
      <c r="ID1373" s="459"/>
      <c r="IE1373" s="459"/>
      <c r="IF1373" s="459"/>
      <c r="IG1373" s="459"/>
      <c r="IH1373" s="459"/>
      <c r="II1373" s="459"/>
      <c r="IJ1373" s="459"/>
      <c r="IK1373" s="459"/>
      <c r="IL1373" s="459"/>
      <c r="IM1373" s="459"/>
      <c r="IN1373" s="459"/>
      <c r="IO1373" s="459"/>
      <c r="IP1373" s="459"/>
      <c r="IQ1373" s="459"/>
      <c r="IR1373" s="459"/>
      <c r="IS1373" s="459"/>
      <c r="IT1373" s="459"/>
      <c r="IU1373" s="459"/>
      <c r="IV1373" s="459"/>
      <c r="RS1373" s="252"/>
    </row>
    <row r="1374" spans="1:487" s="461" customFormat="1" ht="18">
      <c r="A1374" s="605" t="s">
        <v>653</v>
      </c>
      <c r="B1374" s="488"/>
      <c r="C1374" s="488"/>
      <c r="D1374" s="461" t="s">
        <v>135</v>
      </c>
      <c r="E1374" s="461">
        <f t="shared" si="24"/>
        <v>7</v>
      </c>
      <c r="F1374" s="524">
        <f t="shared" si="25"/>
        <v>0</v>
      </c>
      <c r="G1374" s="473"/>
      <c r="H1374" s="473"/>
      <c r="I1374" s="473"/>
      <c r="J1374" s="473"/>
      <c r="K1374" s="473"/>
      <c r="L1374" s="509"/>
      <c r="M1374" s="459"/>
      <c r="N1374" s="459"/>
      <c r="R1374" s="251"/>
      <c r="T1374" s="459"/>
      <c r="U1374" s="459"/>
      <c r="V1374" s="459"/>
      <c r="AA1374" s="251"/>
      <c r="AC1374" s="459"/>
      <c r="AD1374" s="459"/>
      <c r="AE1374" s="459"/>
      <c r="AJ1374" s="251"/>
      <c r="AL1374" s="459"/>
      <c r="AM1374" s="459"/>
      <c r="AN1374" s="459"/>
      <c r="AS1374" s="251"/>
      <c r="AU1374" s="459"/>
      <c r="AV1374" s="459"/>
      <c r="AW1374" s="459"/>
      <c r="BB1374" s="251"/>
      <c r="BD1374" s="459"/>
      <c r="BE1374" s="459"/>
      <c r="BF1374" s="459"/>
      <c r="BK1374" s="251"/>
      <c r="BM1374" s="459"/>
      <c r="BN1374" s="459"/>
      <c r="BO1374" s="459"/>
      <c r="BT1374" s="251"/>
      <c r="BV1374" s="459"/>
      <c r="BW1374" s="459"/>
      <c r="BX1374" s="459"/>
      <c r="CC1374" s="251"/>
      <c r="CE1374" s="459"/>
      <c r="CF1374" s="459"/>
      <c r="CG1374" s="459"/>
      <c r="CL1374" s="251"/>
      <c r="CN1374" s="459"/>
      <c r="CO1374" s="459"/>
      <c r="CP1374" s="459"/>
      <c r="CU1374" s="251"/>
      <c r="CW1374" s="459"/>
      <c r="CX1374" s="459"/>
      <c r="CY1374" s="459"/>
      <c r="DD1374" s="251"/>
      <c r="DF1374" s="459"/>
      <c r="DG1374" s="459"/>
      <c r="DH1374" s="459"/>
      <c r="DM1374" s="251"/>
      <c r="DO1374" s="459"/>
      <c r="DP1374" s="459"/>
      <c r="DQ1374" s="459"/>
      <c r="DV1374" s="251"/>
      <c r="DX1374" s="459"/>
      <c r="DY1374" s="459"/>
      <c r="DZ1374" s="459"/>
      <c r="EE1374" s="251"/>
      <c r="EG1374" s="459"/>
      <c r="EH1374" s="459"/>
      <c r="EI1374" s="459"/>
      <c r="EN1374" s="251"/>
      <c r="EP1374" s="459"/>
      <c r="EQ1374" s="459"/>
      <c r="ER1374" s="459"/>
      <c r="EW1374" s="251"/>
      <c r="EY1374" s="459"/>
      <c r="EZ1374" s="459"/>
      <c r="FA1374" s="459"/>
      <c r="FF1374" s="251"/>
      <c r="FH1374" s="459"/>
      <c r="FI1374" s="459"/>
      <c r="FJ1374" s="459"/>
      <c r="FO1374" s="251"/>
      <c r="FQ1374" s="459"/>
      <c r="FR1374" s="459"/>
      <c r="FS1374" s="459"/>
      <c r="FX1374" s="251"/>
      <c r="FZ1374" s="459"/>
      <c r="GA1374" s="459"/>
      <c r="GB1374" s="459"/>
      <c r="GG1374" s="251"/>
      <c r="GI1374" s="459"/>
      <c r="GJ1374" s="459"/>
      <c r="GK1374" s="459"/>
      <c r="GP1374" s="251"/>
      <c r="GR1374" s="459"/>
      <c r="GS1374" s="459"/>
      <c r="GT1374" s="459"/>
      <c r="GY1374" s="251"/>
      <c r="HA1374" s="459"/>
      <c r="HB1374" s="459"/>
      <c r="HC1374" s="459"/>
      <c r="HH1374" s="251"/>
      <c r="HJ1374" s="459"/>
      <c r="HK1374" s="459"/>
      <c r="HL1374" s="459"/>
      <c r="HQ1374" s="459"/>
      <c r="HR1374" s="459"/>
      <c r="HS1374" s="459"/>
      <c r="HT1374" s="459"/>
      <c r="HU1374" s="459"/>
      <c r="HV1374" s="459"/>
      <c r="HW1374" s="459"/>
      <c r="HX1374" s="459"/>
      <c r="HY1374" s="459"/>
      <c r="HZ1374" s="459"/>
      <c r="IA1374" s="459"/>
      <c r="IB1374" s="459"/>
      <c r="IC1374" s="459"/>
      <c r="ID1374" s="459"/>
      <c r="IE1374" s="459"/>
      <c r="IF1374" s="459"/>
      <c r="IG1374" s="459"/>
      <c r="IH1374" s="459"/>
      <c r="II1374" s="459"/>
      <c r="IJ1374" s="459"/>
      <c r="IK1374" s="459"/>
      <c r="IL1374" s="459"/>
      <c r="IM1374" s="459"/>
      <c r="IN1374" s="459"/>
      <c r="IO1374" s="459"/>
      <c r="IP1374" s="459"/>
      <c r="IQ1374" s="459"/>
      <c r="IR1374" s="459"/>
      <c r="IS1374" s="459"/>
      <c r="IT1374" s="459"/>
      <c r="IU1374" s="459"/>
      <c r="IV1374" s="459"/>
      <c r="RS1374" s="252"/>
    </row>
    <row r="1375" spans="1:487" s="461" customFormat="1" ht="18">
      <c r="A1375" s="605" t="s">
        <v>1418</v>
      </c>
      <c r="B1375" s="488"/>
      <c r="C1375" s="488"/>
      <c r="D1375" s="461" t="s">
        <v>132</v>
      </c>
      <c r="E1375" s="461">
        <f t="shared" si="24"/>
        <v>9</v>
      </c>
      <c r="F1375" s="524">
        <f t="shared" si="25"/>
        <v>0</v>
      </c>
      <c r="G1375" s="473"/>
      <c r="H1375" s="473"/>
      <c r="I1375" s="473"/>
      <c r="J1375" s="473"/>
      <c r="K1375" s="473"/>
      <c r="L1375" s="509"/>
      <c r="M1375" s="459"/>
      <c r="N1375" s="459"/>
      <c r="R1375" s="251"/>
      <c r="T1375" s="459"/>
      <c r="U1375" s="459"/>
      <c r="V1375" s="459"/>
      <c r="AA1375" s="251"/>
      <c r="AC1375" s="459"/>
      <c r="AD1375" s="459"/>
      <c r="AE1375" s="459"/>
      <c r="AJ1375" s="251"/>
      <c r="AL1375" s="459"/>
      <c r="AM1375" s="459"/>
      <c r="AN1375" s="459"/>
      <c r="AS1375" s="251"/>
      <c r="AU1375" s="459"/>
      <c r="AV1375" s="459"/>
      <c r="AW1375" s="459"/>
      <c r="BB1375" s="251"/>
      <c r="BD1375" s="459"/>
      <c r="BE1375" s="459"/>
      <c r="BF1375" s="459"/>
      <c r="BK1375" s="251"/>
      <c r="BM1375" s="459"/>
      <c r="BN1375" s="459"/>
      <c r="BO1375" s="459"/>
      <c r="BT1375" s="251"/>
      <c r="BV1375" s="459"/>
      <c r="BW1375" s="459"/>
      <c r="BX1375" s="459"/>
      <c r="CC1375" s="251"/>
      <c r="CE1375" s="459"/>
      <c r="CF1375" s="459"/>
      <c r="CG1375" s="459"/>
      <c r="CL1375" s="251"/>
      <c r="CN1375" s="459"/>
      <c r="CO1375" s="459"/>
      <c r="CP1375" s="459"/>
      <c r="CU1375" s="251"/>
      <c r="CW1375" s="459"/>
      <c r="CX1375" s="459"/>
      <c r="CY1375" s="459"/>
      <c r="DD1375" s="251"/>
      <c r="DF1375" s="459"/>
      <c r="DG1375" s="459"/>
      <c r="DH1375" s="459"/>
      <c r="DM1375" s="251"/>
      <c r="DO1375" s="459"/>
      <c r="DP1375" s="459"/>
      <c r="DQ1375" s="459"/>
      <c r="DV1375" s="251"/>
      <c r="DX1375" s="459"/>
      <c r="DY1375" s="459"/>
      <c r="DZ1375" s="459"/>
      <c r="EE1375" s="251"/>
      <c r="EG1375" s="459"/>
      <c r="EH1375" s="459"/>
      <c r="EI1375" s="459"/>
      <c r="EN1375" s="251"/>
      <c r="EP1375" s="459"/>
      <c r="EQ1375" s="459"/>
      <c r="ER1375" s="459"/>
      <c r="EW1375" s="251"/>
      <c r="EY1375" s="459"/>
      <c r="EZ1375" s="459"/>
      <c r="FA1375" s="459"/>
      <c r="FF1375" s="251"/>
      <c r="FH1375" s="459"/>
      <c r="FI1375" s="459"/>
      <c r="FJ1375" s="459"/>
      <c r="FO1375" s="251"/>
      <c r="FQ1375" s="459"/>
      <c r="FR1375" s="459"/>
      <c r="FS1375" s="459"/>
      <c r="FX1375" s="251"/>
      <c r="FZ1375" s="459"/>
      <c r="GA1375" s="459"/>
      <c r="GB1375" s="459"/>
      <c r="GG1375" s="251"/>
      <c r="GI1375" s="459"/>
      <c r="GJ1375" s="459"/>
      <c r="GK1375" s="459"/>
      <c r="GP1375" s="251"/>
      <c r="GR1375" s="459"/>
      <c r="GS1375" s="459"/>
      <c r="GT1375" s="459"/>
      <c r="GY1375" s="251"/>
      <c r="HA1375" s="459"/>
      <c r="HB1375" s="459"/>
      <c r="HC1375" s="459"/>
      <c r="HH1375" s="251"/>
      <c r="HJ1375" s="459"/>
      <c r="HK1375" s="459"/>
      <c r="HL1375" s="459"/>
      <c r="HQ1375" s="459"/>
      <c r="HR1375" s="459"/>
      <c r="HS1375" s="459"/>
      <c r="HT1375" s="459"/>
      <c r="HU1375" s="459"/>
      <c r="HV1375" s="459"/>
      <c r="HW1375" s="459"/>
      <c r="HX1375" s="459"/>
      <c r="HY1375" s="459"/>
      <c r="HZ1375" s="459"/>
      <c r="IA1375" s="459"/>
      <c r="IB1375" s="459"/>
      <c r="IC1375" s="459"/>
      <c r="ID1375" s="459"/>
      <c r="IE1375" s="459"/>
      <c r="IF1375" s="459"/>
      <c r="IG1375" s="459"/>
      <c r="IH1375" s="459"/>
      <c r="II1375" s="459"/>
      <c r="IJ1375" s="459"/>
      <c r="IK1375" s="459"/>
      <c r="IL1375" s="459"/>
      <c r="IM1375" s="459"/>
      <c r="IN1375" s="459"/>
      <c r="IO1375" s="459"/>
      <c r="IP1375" s="459"/>
      <c r="IQ1375" s="459"/>
      <c r="IR1375" s="459"/>
      <c r="IS1375" s="459"/>
      <c r="IT1375" s="459"/>
      <c r="IU1375" s="459"/>
      <c r="IV1375" s="459"/>
      <c r="RS1375" s="252"/>
    </row>
    <row r="1376" spans="1:487" s="461" customFormat="1" ht="18">
      <c r="A1376" s="605" t="s">
        <v>711</v>
      </c>
      <c r="B1376" s="488"/>
      <c r="C1376" s="488"/>
      <c r="D1376" s="461" t="s">
        <v>130</v>
      </c>
      <c r="E1376" s="461">
        <f t="shared" si="24"/>
        <v>5</v>
      </c>
      <c r="F1376" s="524">
        <f t="shared" si="25"/>
        <v>26</v>
      </c>
      <c r="G1376" s="473"/>
      <c r="H1376" s="473"/>
      <c r="I1376" s="473"/>
      <c r="J1376" s="473">
        <v>26</v>
      </c>
      <c r="K1376" s="473"/>
      <c r="L1376" s="509"/>
      <c r="M1376" s="459"/>
      <c r="N1376" s="459"/>
      <c r="R1376" s="251"/>
      <c r="T1376" s="459"/>
      <c r="U1376" s="459"/>
      <c r="V1376" s="459"/>
      <c r="AA1376" s="251"/>
      <c r="AC1376" s="459"/>
      <c r="AD1376" s="459"/>
      <c r="AE1376" s="459"/>
      <c r="AJ1376" s="251"/>
      <c r="AL1376" s="459"/>
      <c r="AM1376" s="459"/>
      <c r="AN1376" s="459"/>
      <c r="AS1376" s="251"/>
      <c r="AU1376" s="459"/>
      <c r="AV1376" s="459"/>
      <c r="AW1376" s="459"/>
      <c r="BB1376" s="251"/>
      <c r="BD1376" s="459"/>
      <c r="BE1376" s="459"/>
      <c r="BF1376" s="459"/>
      <c r="BK1376" s="251"/>
      <c r="BM1376" s="459"/>
      <c r="BN1376" s="459"/>
      <c r="BO1376" s="459"/>
      <c r="BT1376" s="251"/>
      <c r="BV1376" s="459"/>
      <c r="BW1376" s="459"/>
      <c r="BX1376" s="459"/>
      <c r="CC1376" s="251"/>
      <c r="CE1376" s="459"/>
      <c r="CF1376" s="459"/>
      <c r="CG1376" s="459"/>
      <c r="CL1376" s="251"/>
      <c r="CN1376" s="459"/>
      <c r="CO1376" s="459"/>
      <c r="CP1376" s="459"/>
      <c r="CU1376" s="251"/>
      <c r="CW1376" s="459"/>
      <c r="CX1376" s="459"/>
      <c r="CY1376" s="459"/>
      <c r="DD1376" s="251"/>
      <c r="DF1376" s="459"/>
      <c r="DG1376" s="459"/>
      <c r="DH1376" s="459"/>
      <c r="DM1376" s="251"/>
      <c r="DO1376" s="459"/>
      <c r="DP1376" s="459"/>
      <c r="DQ1376" s="459"/>
      <c r="DV1376" s="251"/>
      <c r="DX1376" s="459"/>
      <c r="DY1376" s="459"/>
      <c r="DZ1376" s="459"/>
      <c r="EE1376" s="251"/>
      <c r="EG1376" s="459"/>
      <c r="EH1376" s="459"/>
      <c r="EI1376" s="459"/>
      <c r="EN1376" s="251"/>
      <c r="EP1376" s="459"/>
      <c r="EQ1376" s="459"/>
      <c r="ER1376" s="459"/>
      <c r="EW1376" s="251"/>
      <c r="EY1376" s="459"/>
      <c r="EZ1376" s="459"/>
      <c r="FA1376" s="459"/>
      <c r="FF1376" s="251"/>
      <c r="FH1376" s="459"/>
      <c r="FI1376" s="459"/>
      <c r="FJ1376" s="459"/>
      <c r="FO1376" s="251"/>
      <c r="FQ1376" s="459"/>
      <c r="FR1376" s="459"/>
      <c r="FS1376" s="459"/>
      <c r="FX1376" s="251"/>
      <c r="FZ1376" s="459"/>
      <c r="GA1376" s="459"/>
      <c r="GB1376" s="459"/>
      <c r="GG1376" s="251"/>
      <c r="GI1376" s="459"/>
      <c r="GJ1376" s="459"/>
      <c r="GK1376" s="459"/>
      <c r="GP1376" s="251"/>
      <c r="GR1376" s="459"/>
      <c r="GS1376" s="459"/>
      <c r="GT1376" s="459"/>
      <c r="GY1376" s="251"/>
      <c r="HA1376" s="459"/>
      <c r="HB1376" s="459"/>
      <c r="HC1376" s="459"/>
      <c r="HH1376" s="251"/>
      <c r="HJ1376" s="459"/>
      <c r="HK1376" s="459"/>
      <c r="HL1376" s="459"/>
      <c r="HQ1376" s="459"/>
      <c r="HR1376" s="459"/>
      <c r="HS1376" s="459"/>
      <c r="HT1376" s="459"/>
      <c r="HU1376" s="459"/>
      <c r="HV1376" s="459"/>
      <c r="HW1376" s="459"/>
      <c r="HX1376" s="459"/>
      <c r="HY1376" s="459"/>
      <c r="HZ1376" s="459"/>
      <c r="IA1376" s="459"/>
      <c r="IB1376" s="459"/>
      <c r="IC1376" s="459"/>
      <c r="ID1376" s="459"/>
      <c r="IE1376" s="459"/>
      <c r="IF1376" s="459"/>
      <c r="IG1376" s="459"/>
      <c r="IH1376" s="459"/>
      <c r="II1376" s="459"/>
      <c r="IJ1376" s="459"/>
      <c r="IK1376" s="459"/>
      <c r="IL1376" s="459"/>
      <c r="IM1376" s="459"/>
      <c r="IN1376" s="459"/>
      <c r="IO1376" s="459"/>
      <c r="IP1376" s="459"/>
      <c r="IQ1376" s="459"/>
      <c r="IR1376" s="459"/>
      <c r="IS1376" s="459"/>
      <c r="IT1376" s="459"/>
      <c r="IU1376" s="459"/>
      <c r="IV1376" s="459"/>
      <c r="RS1376" s="252"/>
    </row>
    <row r="1377" spans="1:487" s="461" customFormat="1" ht="18">
      <c r="A1377" s="605" t="s">
        <v>430</v>
      </c>
      <c r="B1377" s="488"/>
      <c r="C1377" s="488"/>
      <c r="D1377" s="461" t="s">
        <v>133</v>
      </c>
      <c r="E1377" s="461">
        <f t="shared" si="24"/>
        <v>9</v>
      </c>
      <c r="F1377" s="524">
        <f t="shared" si="25"/>
        <v>0</v>
      </c>
      <c r="G1377" s="473"/>
      <c r="H1377" s="473"/>
      <c r="I1377" s="473"/>
      <c r="J1377" s="473"/>
      <c r="K1377" s="473"/>
      <c r="L1377" s="509"/>
      <c r="M1377" s="459"/>
      <c r="N1377" s="459"/>
      <c r="R1377" s="251"/>
      <c r="T1377" s="459"/>
      <c r="U1377" s="459"/>
      <c r="V1377" s="459"/>
      <c r="AA1377" s="251"/>
      <c r="AC1377" s="459"/>
      <c r="AD1377" s="459"/>
      <c r="AE1377" s="459"/>
      <c r="AJ1377" s="251"/>
      <c r="AL1377" s="459"/>
      <c r="AM1377" s="459"/>
      <c r="AN1377" s="459"/>
      <c r="AS1377" s="251"/>
      <c r="AU1377" s="459"/>
      <c r="AV1377" s="459"/>
      <c r="AW1377" s="459"/>
      <c r="BB1377" s="251"/>
      <c r="BD1377" s="459"/>
      <c r="BE1377" s="459"/>
      <c r="BF1377" s="459"/>
      <c r="BK1377" s="251"/>
      <c r="BM1377" s="459"/>
      <c r="BN1377" s="459"/>
      <c r="BO1377" s="459"/>
      <c r="BT1377" s="251"/>
      <c r="BV1377" s="459"/>
      <c r="BW1377" s="459"/>
      <c r="BX1377" s="459"/>
      <c r="CC1377" s="251"/>
      <c r="CE1377" s="459"/>
      <c r="CF1377" s="459"/>
      <c r="CG1377" s="459"/>
      <c r="CL1377" s="251"/>
      <c r="CN1377" s="459"/>
      <c r="CO1377" s="459"/>
      <c r="CP1377" s="459"/>
      <c r="CU1377" s="251"/>
      <c r="CW1377" s="459"/>
      <c r="CX1377" s="459"/>
      <c r="CY1377" s="459"/>
      <c r="DD1377" s="251"/>
      <c r="DF1377" s="459"/>
      <c r="DG1377" s="459"/>
      <c r="DH1377" s="459"/>
      <c r="DM1377" s="251"/>
      <c r="DO1377" s="459"/>
      <c r="DP1377" s="459"/>
      <c r="DQ1377" s="459"/>
      <c r="DV1377" s="251"/>
      <c r="DX1377" s="459"/>
      <c r="DY1377" s="459"/>
      <c r="DZ1377" s="459"/>
      <c r="EE1377" s="251"/>
      <c r="EG1377" s="459"/>
      <c r="EH1377" s="459"/>
      <c r="EI1377" s="459"/>
      <c r="EN1377" s="251"/>
      <c r="EP1377" s="459"/>
      <c r="EQ1377" s="459"/>
      <c r="ER1377" s="459"/>
      <c r="EW1377" s="251"/>
      <c r="EY1377" s="459"/>
      <c r="EZ1377" s="459"/>
      <c r="FA1377" s="459"/>
      <c r="FF1377" s="251"/>
      <c r="FH1377" s="459"/>
      <c r="FI1377" s="459"/>
      <c r="FJ1377" s="459"/>
      <c r="FO1377" s="251"/>
      <c r="FQ1377" s="459"/>
      <c r="FR1377" s="459"/>
      <c r="FS1377" s="459"/>
      <c r="FX1377" s="251"/>
      <c r="FZ1377" s="459"/>
      <c r="GA1377" s="459"/>
      <c r="GB1377" s="459"/>
      <c r="GG1377" s="251"/>
      <c r="GI1377" s="459"/>
      <c r="GJ1377" s="459"/>
      <c r="GK1377" s="459"/>
      <c r="GP1377" s="251"/>
      <c r="GR1377" s="459"/>
      <c r="GS1377" s="459"/>
      <c r="GT1377" s="459"/>
      <c r="GY1377" s="251"/>
      <c r="HA1377" s="459"/>
      <c r="HB1377" s="459"/>
      <c r="HC1377" s="459"/>
      <c r="HH1377" s="251"/>
      <c r="HJ1377" s="459"/>
      <c r="HK1377" s="459"/>
      <c r="HL1377" s="459"/>
      <c r="HQ1377" s="459"/>
      <c r="HR1377" s="459"/>
      <c r="HS1377" s="459"/>
      <c r="HT1377" s="459"/>
      <c r="HU1377" s="459"/>
      <c r="HV1377" s="459"/>
      <c r="HW1377" s="459"/>
      <c r="HX1377" s="459"/>
      <c r="HY1377" s="459"/>
      <c r="HZ1377" s="459"/>
      <c r="IA1377" s="459"/>
      <c r="IB1377" s="459"/>
      <c r="IC1377" s="459"/>
      <c r="ID1377" s="459"/>
      <c r="IE1377" s="459"/>
      <c r="IF1377" s="459"/>
      <c r="IG1377" s="459"/>
      <c r="IH1377" s="459"/>
      <c r="II1377" s="459"/>
      <c r="IJ1377" s="459"/>
      <c r="IK1377" s="459"/>
      <c r="IL1377" s="459"/>
      <c r="IM1377" s="459"/>
      <c r="IN1377" s="459"/>
      <c r="IO1377" s="459"/>
      <c r="IP1377" s="459"/>
      <c r="IQ1377" s="459"/>
      <c r="IR1377" s="459"/>
      <c r="IS1377" s="459"/>
      <c r="IT1377" s="459"/>
      <c r="IU1377" s="459"/>
      <c r="IV1377" s="459"/>
      <c r="RS1377" s="252"/>
    </row>
    <row r="1378" spans="1:487" s="461" customFormat="1" ht="18">
      <c r="A1378" s="605" t="s">
        <v>2492</v>
      </c>
      <c r="B1378" s="459"/>
      <c r="C1378" s="488"/>
      <c r="D1378" s="606" t="s">
        <v>129</v>
      </c>
      <c r="E1378" s="461">
        <f t="shared" si="24"/>
        <v>0</v>
      </c>
      <c r="F1378" s="524">
        <f t="shared" si="25"/>
        <v>0</v>
      </c>
      <c r="G1378" s="502"/>
      <c r="H1378" s="502"/>
      <c r="I1378" s="473"/>
      <c r="J1378" s="473"/>
      <c r="K1378" s="473"/>
      <c r="L1378" s="509"/>
      <c r="M1378" s="459"/>
      <c r="N1378" s="459"/>
      <c r="R1378" s="251"/>
      <c r="T1378" s="459"/>
      <c r="U1378" s="459"/>
      <c r="V1378" s="459"/>
      <c r="AA1378" s="251"/>
      <c r="AC1378" s="459"/>
      <c r="AD1378" s="459"/>
      <c r="AE1378" s="459"/>
      <c r="AJ1378" s="251"/>
      <c r="AL1378" s="459"/>
      <c r="AM1378" s="459"/>
      <c r="AN1378" s="459"/>
      <c r="AS1378" s="251"/>
      <c r="AU1378" s="459"/>
      <c r="AV1378" s="459"/>
      <c r="AW1378" s="459"/>
      <c r="BB1378" s="251"/>
      <c r="BD1378" s="459"/>
      <c r="BE1378" s="459"/>
      <c r="BF1378" s="459"/>
      <c r="BK1378" s="251"/>
      <c r="BM1378" s="459"/>
      <c r="BN1378" s="459"/>
      <c r="BO1378" s="459"/>
      <c r="BT1378" s="251"/>
      <c r="BV1378" s="459"/>
      <c r="BW1378" s="459"/>
      <c r="BX1378" s="459"/>
      <c r="CC1378" s="251"/>
      <c r="CE1378" s="459"/>
      <c r="CF1378" s="459"/>
      <c r="CG1378" s="459"/>
      <c r="CL1378" s="251"/>
      <c r="CN1378" s="459"/>
      <c r="CO1378" s="459"/>
      <c r="CP1378" s="459"/>
      <c r="CU1378" s="251"/>
      <c r="CW1378" s="459"/>
      <c r="CX1378" s="459"/>
      <c r="CY1378" s="459"/>
      <c r="DD1378" s="251"/>
      <c r="DF1378" s="459"/>
      <c r="DG1378" s="459"/>
      <c r="DH1378" s="459"/>
      <c r="DM1378" s="251"/>
      <c r="DO1378" s="459"/>
      <c r="DP1378" s="459"/>
      <c r="DQ1378" s="459"/>
      <c r="DV1378" s="251"/>
      <c r="DX1378" s="459"/>
      <c r="DY1378" s="459"/>
      <c r="DZ1378" s="459"/>
      <c r="EE1378" s="251"/>
      <c r="EG1378" s="459"/>
      <c r="EH1378" s="459"/>
      <c r="EI1378" s="459"/>
      <c r="EN1378" s="251"/>
      <c r="EP1378" s="459"/>
      <c r="EQ1378" s="459"/>
      <c r="ER1378" s="459"/>
      <c r="EW1378" s="251"/>
      <c r="EY1378" s="459"/>
      <c r="EZ1378" s="459"/>
      <c r="FA1378" s="459"/>
      <c r="FF1378" s="251"/>
      <c r="FH1378" s="459"/>
      <c r="FI1378" s="459"/>
      <c r="FJ1378" s="459"/>
      <c r="FO1378" s="251"/>
      <c r="FQ1378" s="459"/>
      <c r="FR1378" s="459"/>
      <c r="FS1378" s="459"/>
      <c r="FX1378" s="251"/>
      <c r="FZ1378" s="459"/>
      <c r="GA1378" s="459"/>
      <c r="GB1378" s="459"/>
      <c r="GG1378" s="251"/>
      <c r="GI1378" s="459"/>
      <c r="GJ1378" s="459"/>
      <c r="GK1378" s="459"/>
      <c r="GP1378" s="251"/>
      <c r="GR1378" s="459"/>
      <c r="GS1378" s="459"/>
      <c r="GT1378" s="459"/>
      <c r="GY1378" s="251"/>
      <c r="HA1378" s="459"/>
      <c r="HB1378" s="459"/>
      <c r="HC1378" s="459"/>
      <c r="HH1378" s="251"/>
      <c r="HJ1378" s="459"/>
      <c r="HK1378" s="459"/>
      <c r="HL1378" s="459"/>
      <c r="HQ1378" s="459"/>
      <c r="HR1378" s="459"/>
      <c r="HS1378" s="459"/>
      <c r="HT1378" s="459"/>
      <c r="HU1378" s="459"/>
      <c r="HV1378" s="459"/>
      <c r="HW1378" s="459"/>
      <c r="HX1378" s="459"/>
      <c r="HY1378" s="459"/>
      <c r="HZ1378" s="459"/>
      <c r="IA1378" s="459"/>
      <c r="IB1378" s="459"/>
      <c r="IC1378" s="459"/>
      <c r="ID1378" s="459"/>
      <c r="IE1378" s="459"/>
      <c r="IF1378" s="459"/>
      <c r="IG1378" s="459"/>
      <c r="IH1378" s="459"/>
      <c r="II1378" s="459"/>
      <c r="IJ1378" s="459"/>
      <c r="IK1378" s="459"/>
      <c r="IL1378" s="459"/>
      <c r="IM1378" s="459"/>
      <c r="IN1378" s="459"/>
      <c r="IO1378" s="459"/>
      <c r="IP1378" s="459"/>
      <c r="IQ1378" s="459"/>
      <c r="IR1378" s="459"/>
      <c r="IS1378" s="459"/>
      <c r="IT1378" s="459"/>
      <c r="IU1378" s="459"/>
      <c r="IV1378" s="459"/>
      <c r="RS1378" s="252"/>
    </row>
    <row r="1379" spans="1:487" s="461" customFormat="1" ht="18">
      <c r="A1379" s="605" t="s">
        <v>2330</v>
      </c>
      <c r="B1379" s="488"/>
      <c r="C1379" s="488"/>
      <c r="D1379" s="461" t="s">
        <v>130</v>
      </c>
      <c r="E1379" s="461">
        <f t="shared" si="24"/>
        <v>4</v>
      </c>
      <c r="F1379" s="524">
        <f t="shared" si="25"/>
        <v>1</v>
      </c>
      <c r="G1379" s="473"/>
      <c r="H1379" s="473"/>
      <c r="I1379" s="473"/>
      <c r="J1379" s="473">
        <v>1</v>
      </c>
      <c r="K1379" s="473"/>
      <c r="L1379" s="459"/>
      <c r="M1379" s="459"/>
      <c r="N1379" s="459"/>
      <c r="R1379" s="251"/>
      <c r="T1379" s="459"/>
      <c r="U1379" s="459"/>
      <c r="V1379" s="459"/>
      <c r="AA1379" s="251"/>
      <c r="AC1379" s="459"/>
      <c r="AD1379" s="459"/>
      <c r="AE1379" s="459"/>
      <c r="AJ1379" s="251"/>
      <c r="AL1379" s="459"/>
      <c r="AM1379" s="459"/>
      <c r="AN1379" s="459"/>
      <c r="AS1379" s="251"/>
      <c r="AU1379" s="459"/>
      <c r="AV1379" s="459"/>
      <c r="AW1379" s="459"/>
      <c r="BB1379" s="251"/>
      <c r="BD1379" s="459"/>
      <c r="BE1379" s="459"/>
      <c r="BF1379" s="459"/>
      <c r="BK1379" s="251"/>
      <c r="BM1379" s="459"/>
      <c r="BN1379" s="459"/>
      <c r="BO1379" s="459"/>
      <c r="BT1379" s="251"/>
      <c r="BV1379" s="459"/>
      <c r="BW1379" s="459"/>
      <c r="BX1379" s="459"/>
      <c r="CC1379" s="251"/>
      <c r="CE1379" s="459"/>
      <c r="CF1379" s="459"/>
      <c r="CG1379" s="459"/>
      <c r="CL1379" s="251"/>
      <c r="CN1379" s="459"/>
      <c r="CO1379" s="459"/>
      <c r="CP1379" s="459"/>
      <c r="CU1379" s="251"/>
      <c r="CW1379" s="459"/>
      <c r="CX1379" s="459"/>
      <c r="CY1379" s="459"/>
      <c r="DD1379" s="251"/>
      <c r="DF1379" s="459"/>
      <c r="DG1379" s="459"/>
      <c r="DH1379" s="459"/>
      <c r="DM1379" s="251"/>
      <c r="DO1379" s="459"/>
      <c r="DP1379" s="459"/>
      <c r="DQ1379" s="459"/>
      <c r="DV1379" s="251"/>
      <c r="DX1379" s="459"/>
      <c r="DY1379" s="459"/>
      <c r="DZ1379" s="459"/>
      <c r="EE1379" s="251"/>
      <c r="EG1379" s="459"/>
      <c r="EH1379" s="459"/>
      <c r="EI1379" s="459"/>
      <c r="EN1379" s="251"/>
      <c r="EP1379" s="459"/>
      <c r="EQ1379" s="459"/>
      <c r="ER1379" s="459"/>
      <c r="EW1379" s="251"/>
      <c r="EY1379" s="459"/>
      <c r="EZ1379" s="459"/>
      <c r="FA1379" s="459"/>
      <c r="FF1379" s="251"/>
      <c r="FH1379" s="459"/>
      <c r="FI1379" s="459"/>
      <c r="FJ1379" s="459"/>
      <c r="FO1379" s="251"/>
      <c r="FQ1379" s="459"/>
      <c r="FR1379" s="459"/>
      <c r="FS1379" s="459"/>
      <c r="FX1379" s="251"/>
      <c r="FZ1379" s="459"/>
      <c r="GA1379" s="459"/>
      <c r="GB1379" s="459"/>
      <c r="GG1379" s="251"/>
      <c r="GI1379" s="459"/>
      <c r="GJ1379" s="459"/>
      <c r="GK1379" s="459"/>
      <c r="GP1379" s="251"/>
      <c r="GR1379" s="459"/>
      <c r="GS1379" s="459"/>
      <c r="GT1379" s="459"/>
      <c r="GY1379" s="251"/>
      <c r="HA1379" s="459"/>
      <c r="HB1379" s="459"/>
      <c r="HC1379" s="459"/>
      <c r="HH1379" s="251"/>
      <c r="HJ1379" s="459"/>
      <c r="HK1379" s="459"/>
      <c r="HL1379" s="459"/>
      <c r="HQ1379" s="459"/>
      <c r="HR1379" s="459"/>
      <c r="HS1379" s="459"/>
      <c r="HT1379" s="459"/>
      <c r="HU1379" s="459"/>
      <c r="HV1379" s="459"/>
      <c r="HW1379" s="459"/>
      <c r="HX1379" s="459"/>
      <c r="HY1379" s="459"/>
      <c r="HZ1379" s="459"/>
      <c r="IA1379" s="459"/>
      <c r="IB1379" s="459"/>
      <c r="IC1379" s="459"/>
      <c r="ID1379" s="459"/>
      <c r="IE1379" s="459"/>
      <c r="IF1379" s="459"/>
      <c r="IG1379" s="459"/>
      <c r="IH1379" s="459"/>
      <c r="II1379" s="459"/>
      <c r="IJ1379" s="459"/>
      <c r="IK1379" s="459"/>
      <c r="IL1379" s="459"/>
      <c r="IM1379" s="459"/>
      <c r="IN1379" s="459"/>
      <c r="IO1379" s="459"/>
      <c r="IP1379" s="459"/>
      <c r="IQ1379" s="459"/>
      <c r="IR1379" s="459"/>
      <c r="IS1379" s="459"/>
      <c r="IT1379" s="459"/>
      <c r="IU1379" s="459"/>
      <c r="IV1379" s="459"/>
      <c r="RS1379" s="252"/>
    </row>
    <row r="1380" spans="1:487" s="461" customFormat="1" ht="18">
      <c r="A1380" s="605" t="s">
        <v>796</v>
      </c>
      <c r="B1380" s="459"/>
      <c r="C1380" s="488"/>
      <c r="D1380" s="461" t="s">
        <v>137</v>
      </c>
      <c r="E1380" s="461">
        <f t="shared" si="24"/>
        <v>4</v>
      </c>
      <c r="F1380" s="524">
        <f t="shared" si="25"/>
        <v>55</v>
      </c>
      <c r="G1380" s="473"/>
      <c r="H1380" s="473">
        <v>55</v>
      </c>
      <c r="I1380" s="473"/>
      <c r="J1380" s="473"/>
      <c r="K1380" s="473"/>
      <c r="L1380" s="459"/>
      <c r="M1380" s="459"/>
      <c r="N1380" s="459"/>
      <c r="R1380" s="251"/>
      <c r="T1380" s="459"/>
      <c r="U1380" s="459"/>
      <c r="V1380" s="459"/>
      <c r="AA1380" s="251"/>
      <c r="AC1380" s="459"/>
      <c r="AD1380" s="459"/>
      <c r="AE1380" s="459"/>
      <c r="AJ1380" s="251"/>
      <c r="AL1380" s="459"/>
      <c r="AM1380" s="459"/>
      <c r="AN1380" s="459"/>
      <c r="AS1380" s="251"/>
      <c r="AU1380" s="459"/>
      <c r="AV1380" s="459"/>
      <c r="AW1380" s="459"/>
      <c r="BB1380" s="251"/>
      <c r="BD1380" s="459"/>
      <c r="BE1380" s="459"/>
      <c r="BF1380" s="459"/>
      <c r="BK1380" s="251"/>
      <c r="BM1380" s="459"/>
      <c r="BN1380" s="459"/>
      <c r="BO1380" s="459"/>
      <c r="BT1380" s="251"/>
      <c r="BV1380" s="459"/>
      <c r="BW1380" s="459"/>
      <c r="BX1380" s="459"/>
      <c r="CC1380" s="251"/>
      <c r="CE1380" s="459"/>
      <c r="CF1380" s="459"/>
      <c r="CG1380" s="459"/>
      <c r="CL1380" s="251"/>
      <c r="CN1380" s="459"/>
      <c r="CO1380" s="459"/>
      <c r="CP1380" s="459"/>
      <c r="CU1380" s="251"/>
      <c r="CW1380" s="459"/>
      <c r="CX1380" s="459"/>
      <c r="CY1380" s="459"/>
      <c r="DD1380" s="251"/>
      <c r="DF1380" s="459"/>
      <c r="DG1380" s="459"/>
      <c r="DH1380" s="459"/>
      <c r="DM1380" s="251"/>
      <c r="DO1380" s="459"/>
      <c r="DP1380" s="459"/>
      <c r="DQ1380" s="459"/>
      <c r="DV1380" s="251"/>
      <c r="DX1380" s="459"/>
      <c r="DY1380" s="459"/>
      <c r="DZ1380" s="459"/>
      <c r="EE1380" s="251"/>
      <c r="EG1380" s="459"/>
      <c r="EH1380" s="459"/>
      <c r="EI1380" s="459"/>
      <c r="EN1380" s="251"/>
      <c r="EP1380" s="459"/>
      <c r="EQ1380" s="459"/>
      <c r="ER1380" s="459"/>
      <c r="EW1380" s="251"/>
      <c r="EY1380" s="459"/>
      <c r="EZ1380" s="459"/>
      <c r="FA1380" s="459"/>
      <c r="FF1380" s="251"/>
      <c r="FH1380" s="459"/>
      <c r="FI1380" s="459"/>
      <c r="FJ1380" s="459"/>
      <c r="FO1380" s="251"/>
      <c r="FQ1380" s="459"/>
      <c r="FR1380" s="459"/>
      <c r="FS1380" s="459"/>
      <c r="FX1380" s="251"/>
      <c r="FZ1380" s="459"/>
      <c r="GA1380" s="459"/>
      <c r="GB1380" s="459"/>
      <c r="GG1380" s="251"/>
      <c r="GI1380" s="459"/>
      <c r="GJ1380" s="459"/>
      <c r="GK1380" s="459"/>
      <c r="GP1380" s="251"/>
      <c r="GR1380" s="459"/>
      <c r="GS1380" s="459"/>
      <c r="GT1380" s="459"/>
      <c r="GY1380" s="251"/>
      <c r="HA1380" s="459"/>
      <c r="HB1380" s="459"/>
      <c r="HC1380" s="459"/>
      <c r="HH1380" s="251"/>
      <c r="HJ1380" s="459"/>
      <c r="HK1380" s="459"/>
      <c r="HL1380" s="459"/>
      <c r="HQ1380" s="459"/>
      <c r="HR1380" s="459"/>
      <c r="HS1380" s="459"/>
      <c r="HT1380" s="459"/>
      <c r="HU1380" s="459"/>
      <c r="HV1380" s="459"/>
      <c r="HW1380" s="459"/>
      <c r="HX1380" s="459"/>
      <c r="HY1380" s="459"/>
      <c r="HZ1380" s="459"/>
      <c r="IA1380" s="459"/>
      <c r="IB1380" s="459"/>
      <c r="IC1380" s="459"/>
      <c r="ID1380" s="459"/>
      <c r="IE1380" s="459"/>
      <c r="IF1380" s="459"/>
      <c r="IG1380" s="459"/>
      <c r="IH1380" s="459"/>
      <c r="II1380" s="459"/>
      <c r="IJ1380" s="459"/>
      <c r="IK1380" s="459"/>
      <c r="IL1380" s="459"/>
      <c r="IM1380" s="459"/>
      <c r="IN1380" s="459"/>
      <c r="IO1380" s="459"/>
      <c r="IP1380" s="459"/>
      <c r="IQ1380" s="459"/>
      <c r="IR1380" s="459"/>
      <c r="IS1380" s="459"/>
      <c r="IT1380" s="459"/>
      <c r="IU1380" s="459"/>
      <c r="IV1380" s="459"/>
      <c r="RS1380" s="252"/>
    </row>
    <row r="1381" spans="1:487" s="461" customFormat="1" ht="18">
      <c r="A1381" s="605" t="s">
        <v>716</v>
      </c>
      <c r="B1381" s="459"/>
      <c r="C1381" s="488"/>
      <c r="D1381" s="606" t="s">
        <v>129</v>
      </c>
      <c r="E1381" s="461">
        <f t="shared" si="24"/>
        <v>0</v>
      </c>
      <c r="F1381" s="524">
        <f t="shared" si="25"/>
        <v>1</v>
      </c>
      <c r="G1381" s="473"/>
      <c r="H1381" s="473"/>
      <c r="I1381" s="473"/>
      <c r="J1381" s="473">
        <v>1</v>
      </c>
      <c r="K1381" s="473"/>
      <c r="L1381" s="459"/>
      <c r="N1381" s="459"/>
      <c r="R1381" s="251"/>
      <c r="T1381" s="459"/>
      <c r="U1381" s="459"/>
      <c r="V1381" s="459"/>
      <c r="AA1381" s="251"/>
      <c r="AC1381" s="459"/>
      <c r="AD1381" s="459"/>
      <c r="AE1381" s="459"/>
      <c r="AJ1381" s="251"/>
      <c r="AL1381" s="459"/>
      <c r="AM1381" s="459"/>
      <c r="AN1381" s="459"/>
      <c r="AS1381" s="251"/>
      <c r="AU1381" s="459"/>
      <c r="AV1381" s="459"/>
      <c r="AW1381" s="459"/>
      <c r="BB1381" s="251"/>
      <c r="BD1381" s="459"/>
      <c r="BE1381" s="459"/>
      <c r="BF1381" s="459"/>
      <c r="BK1381" s="251"/>
      <c r="BM1381" s="459"/>
      <c r="BN1381" s="459"/>
      <c r="BO1381" s="459"/>
      <c r="BT1381" s="251"/>
      <c r="BV1381" s="459"/>
      <c r="BW1381" s="459"/>
      <c r="BX1381" s="459"/>
      <c r="CC1381" s="251"/>
      <c r="CE1381" s="459"/>
      <c r="CF1381" s="459"/>
      <c r="CG1381" s="459"/>
      <c r="CL1381" s="251"/>
      <c r="CN1381" s="459"/>
      <c r="CO1381" s="459"/>
      <c r="CP1381" s="459"/>
      <c r="CU1381" s="251"/>
      <c r="CW1381" s="459"/>
      <c r="CX1381" s="459"/>
      <c r="CY1381" s="459"/>
      <c r="DD1381" s="251"/>
      <c r="DF1381" s="459"/>
      <c r="DG1381" s="459"/>
      <c r="DH1381" s="459"/>
      <c r="DM1381" s="251"/>
      <c r="DO1381" s="459"/>
      <c r="DP1381" s="459"/>
      <c r="DQ1381" s="459"/>
      <c r="DV1381" s="251"/>
      <c r="DX1381" s="459"/>
      <c r="DY1381" s="459"/>
      <c r="DZ1381" s="459"/>
      <c r="EE1381" s="251"/>
      <c r="EG1381" s="459"/>
      <c r="EH1381" s="459"/>
      <c r="EI1381" s="459"/>
      <c r="EN1381" s="251"/>
      <c r="EP1381" s="459"/>
      <c r="EQ1381" s="459"/>
      <c r="ER1381" s="459"/>
      <c r="EW1381" s="251"/>
      <c r="EY1381" s="459"/>
      <c r="EZ1381" s="459"/>
      <c r="FA1381" s="459"/>
      <c r="FF1381" s="251"/>
      <c r="FH1381" s="459"/>
      <c r="FI1381" s="459"/>
      <c r="FJ1381" s="459"/>
      <c r="FO1381" s="251"/>
      <c r="FQ1381" s="459"/>
      <c r="FR1381" s="459"/>
      <c r="FS1381" s="459"/>
      <c r="FX1381" s="251"/>
      <c r="FZ1381" s="459"/>
      <c r="GA1381" s="459"/>
      <c r="GB1381" s="459"/>
      <c r="GG1381" s="251"/>
      <c r="GI1381" s="459"/>
      <c r="GJ1381" s="459"/>
      <c r="GK1381" s="459"/>
      <c r="GP1381" s="251"/>
      <c r="GR1381" s="459"/>
      <c r="GS1381" s="459"/>
      <c r="GT1381" s="459"/>
      <c r="GY1381" s="251"/>
      <c r="HA1381" s="459"/>
      <c r="HB1381" s="459"/>
      <c r="HC1381" s="459"/>
      <c r="HH1381" s="251"/>
      <c r="HJ1381" s="459"/>
      <c r="HK1381" s="459"/>
      <c r="HL1381" s="459"/>
      <c r="HQ1381" s="459"/>
      <c r="HR1381" s="459"/>
      <c r="HS1381" s="459"/>
      <c r="HT1381" s="459"/>
      <c r="HU1381" s="459"/>
      <c r="HV1381" s="459"/>
      <c r="HW1381" s="459"/>
      <c r="HX1381" s="459"/>
      <c r="HY1381" s="459"/>
      <c r="HZ1381" s="459"/>
      <c r="IA1381" s="459"/>
      <c r="IB1381" s="459"/>
      <c r="IC1381" s="459"/>
      <c r="ID1381" s="459"/>
      <c r="IE1381" s="459"/>
      <c r="IF1381" s="459"/>
      <c r="IG1381" s="459"/>
      <c r="IH1381" s="459"/>
      <c r="II1381" s="459"/>
      <c r="IJ1381" s="459"/>
      <c r="IK1381" s="459"/>
      <c r="IL1381" s="459"/>
      <c r="IM1381" s="459"/>
      <c r="IN1381" s="459"/>
      <c r="IO1381" s="459"/>
      <c r="IP1381" s="459"/>
      <c r="IQ1381" s="459"/>
      <c r="IR1381" s="459"/>
      <c r="IS1381" s="459"/>
      <c r="IT1381" s="459"/>
      <c r="IU1381" s="459"/>
      <c r="IV1381" s="459"/>
      <c r="RS1381" s="252"/>
    </row>
    <row r="1382" spans="1:487" s="461" customFormat="1" ht="18">
      <c r="A1382" s="605" t="s">
        <v>513</v>
      </c>
      <c r="B1382" s="488"/>
      <c r="C1382" s="488"/>
      <c r="D1382" s="461" t="s">
        <v>131</v>
      </c>
      <c r="E1382" s="461">
        <f t="shared" si="24"/>
        <v>3</v>
      </c>
      <c r="F1382" s="524">
        <f t="shared" si="25"/>
        <v>2</v>
      </c>
      <c r="G1382" s="502"/>
      <c r="H1382" s="502"/>
      <c r="I1382" s="473">
        <v>2</v>
      </c>
      <c r="J1382" s="473"/>
      <c r="K1382" s="473"/>
      <c r="L1382" s="459"/>
      <c r="N1382" s="459"/>
      <c r="R1382" s="251"/>
      <c r="T1382" s="459"/>
      <c r="U1382" s="459"/>
      <c r="V1382" s="459"/>
      <c r="AA1382" s="251"/>
      <c r="AC1382" s="459"/>
      <c r="AD1382" s="459"/>
      <c r="AE1382" s="459"/>
      <c r="AJ1382" s="251"/>
      <c r="AL1382" s="459"/>
      <c r="AM1382" s="459"/>
      <c r="AN1382" s="459"/>
      <c r="AS1382" s="251"/>
      <c r="AU1382" s="459"/>
      <c r="AV1382" s="459"/>
      <c r="AW1382" s="459"/>
      <c r="BB1382" s="251"/>
      <c r="BD1382" s="459"/>
      <c r="BE1382" s="459"/>
      <c r="BF1382" s="459"/>
      <c r="BK1382" s="251"/>
      <c r="BM1382" s="459"/>
      <c r="BN1382" s="459"/>
      <c r="BO1382" s="459"/>
      <c r="BT1382" s="251"/>
      <c r="BV1382" s="459"/>
      <c r="BW1382" s="459"/>
      <c r="BX1382" s="459"/>
      <c r="CC1382" s="251"/>
      <c r="CE1382" s="459"/>
      <c r="CF1382" s="459"/>
      <c r="CG1382" s="459"/>
      <c r="CL1382" s="251"/>
      <c r="CN1382" s="459"/>
      <c r="CO1382" s="459"/>
      <c r="CP1382" s="459"/>
      <c r="CU1382" s="251"/>
      <c r="CW1382" s="459"/>
      <c r="CX1382" s="459"/>
      <c r="CY1382" s="459"/>
      <c r="DD1382" s="251"/>
      <c r="DF1382" s="459"/>
      <c r="DG1382" s="459"/>
      <c r="DH1382" s="459"/>
      <c r="DM1382" s="251"/>
      <c r="DO1382" s="459"/>
      <c r="DP1382" s="459"/>
      <c r="DQ1382" s="459"/>
      <c r="DV1382" s="251"/>
      <c r="DX1382" s="459"/>
      <c r="DY1382" s="459"/>
      <c r="DZ1382" s="459"/>
      <c r="EE1382" s="251"/>
      <c r="EG1382" s="459"/>
      <c r="EH1382" s="459"/>
      <c r="EI1382" s="459"/>
      <c r="EN1382" s="251"/>
      <c r="EP1382" s="459"/>
      <c r="EQ1382" s="459"/>
      <c r="ER1382" s="459"/>
      <c r="EW1382" s="251"/>
      <c r="EY1382" s="459"/>
      <c r="EZ1382" s="459"/>
      <c r="FA1382" s="459"/>
      <c r="FF1382" s="251"/>
      <c r="FH1382" s="459"/>
      <c r="FI1382" s="459"/>
      <c r="FJ1382" s="459"/>
      <c r="FO1382" s="251"/>
      <c r="FQ1382" s="459"/>
      <c r="FR1382" s="459"/>
      <c r="FS1382" s="459"/>
      <c r="FX1382" s="251"/>
      <c r="FZ1382" s="459"/>
      <c r="GA1382" s="459"/>
      <c r="GB1382" s="459"/>
      <c r="GG1382" s="251"/>
      <c r="GI1382" s="459"/>
      <c r="GJ1382" s="459"/>
      <c r="GK1382" s="459"/>
      <c r="GP1382" s="251"/>
      <c r="GR1382" s="459"/>
      <c r="GS1382" s="459"/>
      <c r="GT1382" s="459"/>
      <c r="GY1382" s="251"/>
      <c r="HA1382" s="459"/>
      <c r="HB1382" s="459"/>
      <c r="HC1382" s="459"/>
      <c r="HH1382" s="251"/>
      <c r="HJ1382" s="459"/>
      <c r="HK1382" s="459"/>
      <c r="HL1382" s="459"/>
      <c r="HQ1382" s="459"/>
      <c r="HR1382" s="459"/>
      <c r="HS1382" s="459"/>
      <c r="HT1382" s="459"/>
      <c r="HU1382" s="459"/>
      <c r="HV1382" s="459"/>
      <c r="HW1382" s="459"/>
      <c r="HX1382" s="459"/>
      <c r="HY1382" s="459"/>
      <c r="HZ1382" s="459"/>
      <c r="IA1382" s="459"/>
      <c r="IB1382" s="459"/>
      <c r="IC1382" s="459"/>
      <c r="ID1382" s="459"/>
      <c r="IE1382" s="459"/>
      <c r="IF1382" s="459"/>
      <c r="IG1382" s="459"/>
      <c r="IH1382" s="459"/>
      <c r="II1382" s="459"/>
      <c r="IJ1382" s="459"/>
      <c r="IK1382" s="459"/>
      <c r="IL1382" s="459"/>
      <c r="IM1382" s="459"/>
      <c r="IN1382" s="459"/>
      <c r="IO1382" s="459"/>
      <c r="IP1382" s="459"/>
      <c r="IQ1382" s="459"/>
      <c r="IR1382" s="459"/>
      <c r="IS1382" s="459"/>
      <c r="IT1382" s="459"/>
      <c r="IU1382" s="459"/>
      <c r="IV1382" s="459"/>
      <c r="RS1382" s="252"/>
    </row>
    <row r="1383" spans="1:487" s="461" customFormat="1" ht="18">
      <c r="A1383" s="605" t="s">
        <v>2493</v>
      </c>
      <c r="B1383" s="459"/>
      <c r="C1383" s="488"/>
      <c r="D1383" s="606" t="s">
        <v>129</v>
      </c>
      <c r="E1383" s="461">
        <f t="shared" si="24"/>
        <v>1</v>
      </c>
      <c r="F1383" s="524">
        <f t="shared" si="25"/>
        <v>0</v>
      </c>
      <c r="G1383" s="502"/>
      <c r="H1383" s="502"/>
      <c r="I1383" s="473"/>
      <c r="J1383" s="473"/>
      <c r="K1383" s="473"/>
      <c r="L1383" s="459"/>
      <c r="N1383" s="459"/>
      <c r="R1383" s="251"/>
      <c r="T1383" s="459"/>
      <c r="U1383" s="459"/>
      <c r="V1383" s="459"/>
      <c r="AA1383" s="251"/>
      <c r="AC1383" s="459"/>
      <c r="AD1383" s="459"/>
      <c r="AE1383" s="459"/>
      <c r="AJ1383" s="251"/>
      <c r="AL1383" s="459"/>
      <c r="AM1383" s="459"/>
      <c r="AN1383" s="459"/>
      <c r="AS1383" s="251"/>
      <c r="AU1383" s="459"/>
      <c r="AV1383" s="459"/>
      <c r="AW1383" s="459"/>
      <c r="BB1383" s="251"/>
      <c r="BD1383" s="459"/>
      <c r="BE1383" s="459"/>
      <c r="BF1383" s="459"/>
      <c r="BK1383" s="251"/>
      <c r="BM1383" s="459"/>
      <c r="BN1383" s="459"/>
      <c r="BO1383" s="459"/>
      <c r="BT1383" s="251"/>
      <c r="BV1383" s="459"/>
      <c r="BW1383" s="459"/>
      <c r="BX1383" s="459"/>
      <c r="CC1383" s="251"/>
      <c r="CE1383" s="459"/>
      <c r="CF1383" s="459"/>
      <c r="CG1383" s="459"/>
      <c r="CL1383" s="251"/>
      <c r="CN1383" s="459"/>
      <c r="CO1383" s="459"/>
      <c r="CP1383" s="459"/>
      <c r="CU1383" s="251"/>
      <c r="CW1383" s="459"/>
      <c r="CX1383" s="459"/>
      <c r="CY1383" s="459"/>
      <c r="DD1383" s="251"/>
      <c r="DF1383" s="459"/>
      <c r="DG1383" s="459"/>
      <c r="DH1383" s="459"/>
      <c r="DM1383" s="251"/>
      <c r="DO1383" s="459"/>
      <c r="DP1383" s="459"/>
      <c r="DQ1383" s="459"/>
      <c r="DV1383" s="251"/>
      <c r="DX1383" s="459"/>
      <c r="DY1383" s="459"/>
      <c r="DZ1383" s="459"/>
      <c r="EE1383" s="251"/>
      <c r="EG1383" s="459"/>
      <c r="EH1383" s="459"/>
      <c r="EI1383" s="459"/>
      <c r="EN1383" s="251"/>
      <c r="EP1383" s="459"/>
      <c r="EQ1383" s="459"/>
      <c r="ER1383" s="459"/>
      <c r="EW1383" s="251"/>
      <c r="EY1383" s="459"/>
      <c r="EZ1383" s="459"/>
      <c r="FA1383" s="459"/>
      <c r="FF1383" s="251"/>
      <c r="FH1383" s="459"/>
      <c r="FI1383" s="459"/>
      <c r="FJ1383" s="459"/>
      <c r="FO1383" s="251"/>
      <c r="FQ1383" s="459"/>
      <c r="FR1383" s="459"/>
      <c r="FS1383" s="459"/>
      <c r="FX1383" s="251"/>
      <c r="FZ1383" s="459"/>
      <c r="GA1383" s="459"/>
      <c r="GB1383" s="459"/>
      <c r="GG1383" s="251"/>
      <c r="GI1383" s="459"/>
      <c r="GJ1383" s="459"/>
      <c r="GK1383" s="459"/>
      <c r="GP1383" s="251"/>
      <c r="GR1383" s="459"/>
      <c r="GS1383" s="459"/>
      <c r="GT1383" s="459"/>
      <c r="GY1383" s="251"/>
      <c r="HA1383" s="459"/>
      <c r="HB1383" s="459"/>
      <c r="HC1383" s="459"/>
      <c r="HH1383" s="251"/>
      <c r="HJ1383" s="459"/>
      <c r="HK1383" s="459"/>
      <c r="HL1383" s="459"/>
      <c r="HQ1383" s="459"/>
      <c r="HR1383" s="459"/>
      <c r="HS1383" s="459"/>
      <c r="HT1383" s="459"/>
      <c r="HU1383" s="459"/>
      <c r="HV1383" s="459"/>
      <c r="HW1383" s="459"/>
      <c r="HX1383" s="459"/>
      <c r="HY1383" s="459"/>
      <c r="HZ1383" s="459"/>
      <c r="IA1383" s="459"/>
      <c r="IB1383" s="459"/>
      <c r="IC1383" s="459"/>
      <c r="ID1383" s="459"/>
      <c r="IE1383" s="459"/>
      <c r="IF1383" s="459"/>
      <c r="IG1383" s="459"/>
      <c r="IH1383" s="459"/>
      <c r="II1383" s="459"/>
      <c r="IJ1383" s="459"/>
      <c r="IK1383" s="459"/>
      <c r="IL1383" s="459"/>
      <c r="IM1383" s="459"/>
      <c r="IN1383" s="459"/>
      <c r="IO1383" s="459"/>
      <c r="IP1383" s="459"/>
      <c r="IQ1383" s="459"/>
      <c r="IR1383" s="459"/>
      <c r="IS1383" s="459"/>
      <c r="IT1383" s="459"/>
      <c r="IU1383" s="459"/>
      <c r="IV1383" s="459"/>
      <c r="RS1383" s="252"/>
    </row>
    <row r="1384" spans="1:487" s="461" customFormat="1" ht="18">
      <c r="A1384" s="605" t="s">
        <v>1921</v>
      </c>
      <c r="B1384" s="459"/>
      <c r="C1384" s="488"/>
      <c r="D1384" s="606" t="s">
        <v>129</v>
      </c>
      <c r="E1384" s="461">
        <f t="shared" si="24"/>
        <v>0</v>
      </c>
      <c r="F1384" s="524">
        <f t="shared" si="25"/>
        <v>0</v>
      </c>
      <c r="G1384" s="502"/>
      <c r="H1384" s="502"/>
      <c r="I1384" s="473"/>
      <c r="J1384" s="473"/>
      <c r="K1384" s="473"/>
      <c r="N1384" s="459"/>
      <c r="R1384" s="251"/>
      <c r="T1384" s="459"/>
      <c r="U1384" s="459"/>
      <c r="V1384" s="459"/>
      <c r="AA1384" s="251"/>
      <c r="AC1384" s="459"/>
      <c r="AD1384" s="459"/>
      <c r="AE1384" s="459"/>
      <c r="AJ1384" s="251"/>
      <c r="AL1384" s="459"/>
      <c r="AM1384" s="459"/>
      <c r="AN1384" s="459"/>
      <c r="AS1384" s="251"/>
      <c r="AU1384" s="459"/>
      <c r="AV1384" s="459"/>
      <c r="AW1384" s="459"/>
      <c r="BB1384" s="251"/>
      <c r="BD1384" s="459"/>
      <c r="BE1384" s="459"/>
      <c r="BF1384" s="459"/>
      <c r="BK1384" s="251"/>
      <c r="BM1384" s="459"/>
      <c r="BN1384" s="459"/>
      <c r="BO1384" s="459"/>
      <c r="BT1384" s="251"/>
      <c r="BV1384" s="459"/>
      <c r="BW1384" s="459"/>
      <c r="BX1384" s="459"/>
      <c r="CC1384" s="251"/>
      <c r="CE1384" s="459"/>
      <c r="CF1384" s="459"/>
      <c r="CG1384" s="459"/>
      <c r="CL1384" s="251"/>
      <c r="CN1384" s="459"/>
      <c r="CO1384" s="459"/>
      <c r="CP1384" s="459"/>
      <c r="CU1384" s="251"/>
      <c r="CW1384" s="459"/>
      <c r="CX1384" s="459"/>
      <c r="CY1384" s="459"/>
      <c r="DD1384" s="251"/>
      <c r="DF1384" s="459"/>
      <c r="DG1384" s="459"/>
      <c r="DH1384" s="459"/>
      <c r="DM1384" s="251"/>
      <c r="DO1384" s="459"/>
      <c r="DP1384" s="459"/>
      <c r="DQ1384" s="459"/>
      <c r="DV1384" s="251"/>
      <c r="DX1384" s="459"/>
      <c r="DY1384" s="459"/>
      <c r="DZ1384" s="459"/>
      <c r="EE1384" s="251"/>
      <c r="EG1384" s="459"/>
      <c r="EH1384" s="459"/>
      <c r="EI1384" s="459"/>
      <c r="EN1384" s="251"/>
      <c r="EP1384" s="459"/>
      <c r="EQ1384" s="459"/>
      <c r="ER1384" s="459"/>
      <c r="EW1384" s="251"/>
      <c r="EY1384" s="459"/>
      <c r="EZ1384" s="459"/>
      <c r="FA1384" s="459"/>
      <c r="FF1384" s="251"/>
      <c r="FH1384" s="459"/>
      <c r="FI1384" s="459"/>
      <c r="FJ1384" s="459"/>
      <c r="FO1384" s="251"/>
      <c r="FQ1384" s="459"/>
      <c r="FR1384" s="459"/>
      <c r="FS1384" s="459"/>
      <c r="FX1384" s="251"/>
      <c r="FZ1384" s="459"/>
      <c r="GA1384" s="459"/>
      <c r="GB1384" s="459"/>
      <c r="GG1384" s="251"/>
      <c r="GI1384" s="459"/>
      <c r="GJ1384" s="459"/>
      <c r="GK1384" s="459"/>
      <c r="GP1384" s="251"/>
      <c r="GR1384" s="459"/>
      <c r="GS1384" s="459"/>
      <c r="GT1384" s="459"/>
      <c r="GY1384" s="251"/>
      <c r="HA1384" s="459"/>
      <c r="HB1384" s="459"/>
      <c r="HC1384" s="459"/>
      <c r="HH1384" s="251"/>
      <c r="HJ1384" s="459"/>
      <c r="HK1384" s="459"/>
      <c r="HL1384" s="459"/>
      <c r="HQ1384" s="459"/>
      <c r="HR1384" s="459"/>
      <c r="HS1384" s="459"/>
      <c r="HT1384" s="459"/>
      <c r="HU1384" s="459"/>
      <c r="HV1384" s="459"/>
      <c r="HW1384" s="459"/>
      <c r="HX1384" s="459"/>
      <c r="HY1384" s="459"/>
      <c r="HZ1384" s="459"/>
      <c r="IA1384" s="459"/>
      <c r="IB1384" s="459"/>
      <c r="IC1384" s="459"/>
      <c r="ID1384" s="459"/>
      <c r="IE1384" s="459"/>
      <c r="IF1384" s="459"/>
      <c r="IG1384" s="459"/>
      <c r="IH1384" s="459"/>
      <c r="II1384" s="459"/>
      <c r="IJ1384" s="459"/>
      <c r="IK1384" s="459"/>
      <c r="IL1384" s="459"/>
      <c r="IM1384" s="459"/>
      <c r="IN1384" s="459"/>
      <c r="IO1384" s="459"/>
      <c r="IP1384" s="459"/>
      <c r="IQ1384" s="459"/>
      <c r="IR1384" s="459"/>
      <c r="IS1384" s="459"/>
      <c r="IT1384" s="459"/>
      <c r="IU1384" s="459"/>
      <c r="IV1384" s="459"/>
      <c r="RS1384" s="252"/>
    </row>
    <row r="1385" spans="1:487" s="461" customFormat="1" ht="18">
      <c r="A1385" s="605" t="s">
        <v>2494</v>
      </c>
      <c r="B1385" s="459"/>
      <c r="C1385" s="488"/>
      <c r="D1385" s="606" t="s">
        <v>129</v>
      </c>
      <c r="E1385" s="461">
        <f t="shared" si="24"/>
        <v>0</v>
      </c>
      <c r="F1385" s="524">
        <f t="shared" si="25"/>
        <v>0</v>
      </c>
      <c r="G1385" s="502"/>
      <c r="H1385" s="502"/>
      <c r="I1385" s="473"/>
      <c r="J1385" s="473"/>
      <c r="K1385" s="473"/>
      <c r="M1385" s="459"/>
      <c r="N1385" s="459"/>
      <c r="R1385" s="251"/>
      <c r="T1385" s="459"/>
      <c r="U1385" s="459"/>
      <c r="V1385" s="459"/>
      <c r="AA1385" s="251"/>
      <c r="AC1385" s="459"/>
      <c r="AD1385" s="459"/>
      <c r="AE1385" s="459"/>
      <c r="AJ1385" s="251"/>
      <c r="AL1385" s="459"/>
      <c r="AM1385" s="459"/>
      <c r="AN1385" s="459"/>
      <c r="AS1385" s="251"/>
      <c r="AU1385" s="459"/>
      <c r="AV1385" s="459"/>
      <c r="AW1385" s="459"/>
      <c r="BB1385" s="251"/>
      <c r="BD1385" s="459"/>
      <c r="BE1385" s="459"/>
      <c r="BF1385" s="459"/>
      <c r="BK1385" s="251"/>
      <c r="BM1385" s="459"/>
      <c r="BN1385" s="459"/>
      <c r="BO1385" s="459"/>
      <c r="BT1385" s="251"/>
      <c r="BV1385" s="459"/>
      <c r="BW1385" s="459"/>
      <c r="BX1385" s="459"/>
      <c r="CC1385" s="251"/>
      <c r="CE1385" s="459"/>
      <c r="CF1385" s="459"/>
      <c r="CG1385" s="459"/>
      <c r="CL1385" s="251"/>
      <c r="CN1385" s="459"/>
      <c r="CO1385" s="459"/>
      <c r="CP1385" s="459"/>
      <c r="CU1385" s="251"/>
      <c r="CW1385" s="459"/>
      <c r="CX1385" s="459"/>
      <c r="CY1385" s="459"/>
      <c r="DD1385" s="251"/>
      <c r="DF1385" s="459"/>
      <c r="DG1385" s="459"/>
      <c r="DH1385" s="459"/>
      <c r="DM1385" s="251"/>
      <c r="DO1385" s="459"/>
      <c r="DP1385" s="459"/>
      <c r="DQ1385" s="459"/>
      <c r="DV1385" s="251"/>
      <c r="DX1385" s="459"/>
      <c r="DY1385" s="459"/>
      <c r="DZ1385" s="459"/>
      <c r="EE1385" s="251"/>
      <c r="EG1385" s="459"/>
      <c r="EH1385" s="459"/>
      <c r="EI1385" s="459"/>
      <c r="EN1385" s="251"/>
      <c r="EP1385" s="459"/>
      <c r="EQ1385" s="459"/>
      <c r="ER1385" s="459"/>
      <c r="EW1385" s="251"/>
      <c r="EY1385" s="459"/>
      <c r="EZ1385" s="459"/>
      <c r="FA1385" s="459"/>
      <c r="FF1385" s="251"/>
      <c r="FH1385" s="459"/>
      <c r="FI1385" s="459"/>
      <c r="FJ1385" s="459"/>
      <c r="FO1385" s="251"/>
      <c r="FQ1385" s="459"/>
      <c r="FR1385" s="459"/>
      <c r="FS1385" s="459"/>
      <c r="FX1385" s="251"/>
      <c r="FZ1385" s="459"/>
      <c r="GA1385" s="459"/>
      <c r="GB1385" s="459"/>
      <c r="GG1385" s="251"/>
      <c r="GI1385" s="459"/>
      <c r="GJ1385" s="459"/>
      <c r="GK1385" s="459"/>
      <c r="GP1385" s="251"/>
      <c r="GR1385" s="459"/>
      <c r="GS1385" s="459"/>
      <c r="GT1385" s="459"/>
      <c r="GY1385" s="251"/>
      <c r="HA1385" s="459"/>
      <c r="HB1385" s="459"/>
      <c r="HC1385" s="459"/>
      <c r="HH1385" s="251"/>
      <c r="HJ1385" s="459"/>
      <c r="HK1385" s="459"/>
      <c r="HL1385" s="459"/>
      <c r="HQ1385" s="459"/>
      <c r="HR1385" s="459"/>
      <c r="HS1385" s="459"/>
      <c r="HT1385" s="459"/>
      <c r="HU1385" s="459"/>
      <c r="HV1385" s="459"/>
      <c r="HW1385" s="459"/>
      <c r="HX1385" s="459"/>
      <c r="HY1385" s="459"/>
      <c r="HZ1385" s="459"/>
      <c r="IA1385" s="459"/>
      <c r="IB1385" s="459"/>
      <c r="IC1385" s="459"/>
      <c r="ID1385" s="459"/>
      <c r="IE1385" s="459"/>
      <c r="IF1385" s="459"/>
      <c r="IG1385" s="459"/>
      <c r="IH1385" s="459"/>
      <c r="II1385" s="459"/>
      <c r="IJ1385" s="459"/>
      <c r="IK1385" s="459"/>
      <c r="IL1385" s="459"/>
      <c r="IM1385" s="459"/>
      <c r="IN1385" s="459"/>
      <c r="IO1385" s="459"/>
      <c r="IP1385" s="459"/>
      <c r="IQ1385" s="459"/>
      <c r="IR1385" s="459"/>
      <c r="IS1385" s="459"/>
      <c r="IT1385" s="459"/>
      <c r="IU1385" s="459"/>
      <c r="IV1385" s="459"/>
      <c r="RS1385" s="252"/>
    </row>
    <row r="1386" spans="1:487" s="461" customFormat="1" ht="18">
      <c r="A1386" s="605" t="s">
        <v>1320</v>
      </c>
      <c r="B1386" s="459"/>
      <c r="C1386" s="488"/>
      <c r="D1386" s="606" t="s">
        <v>129</v>
      </c>
      <c r="E1386" s="461">
        <f t="shared" si="24"/>
        <v>1</v>
      </c>
      <c r="F1386" s="524">
        <f t="shared" si="25"/>
        <v>0</v>
      </c>
      <c r="G1386" s="502"/>
      <c r="H1386" s="502"/>
      <c r="I1386" s="473"/>
      <c r="J1386" s="473"/>
      <c r="K1386" s="473"/>
      <c r="N1386" s="459"/>
      <c r="R1386" s="251"/>
      <c r="T1386" s="459"/>
      <c r="U1386" s="459"/>
      <c r="V1386" s="459"/>
      <c r="AA1386" s="251"/>
      <c r="AC1386" s="459"/>
      <c r="AD1386" s="459"/>
      <c r="AE1386" s="459"/>
      <c r="AJ1386" s="251"/>
      <c r="AL1386" s="459"/>
      <c r="AM1386" s="459"/>
      <c r="AN1386" s="459"/>
      <c r="AS1386" s="251"/>
      <c r="AU1386" s="459"/>
      <c r="AV1386" s="459"/>
      <c r="AW1386" s="459"/>
      <c r="BB1386" s="251"/>
      <c r="BD1386" s="459"/>
      <c r="BE1386" s="459"/>
      <c r="BF1386" s="459"/>
      <c r="BK1386" s="251"/>
      <c r="BM1386" s="459"/>
      <c r="BN1386" s="459"/>
      <c r="BO1386" s="459"/>
      <c r="BT1386" s="251"/>
      <c r="BV1386" s="459"/>
      <c r="BW1386" s="459"/>
      <c r="BX1386" s="459"/>
      <c r="CC1386" s="251"/>
      <c r="CE1386" s="459"/>
      <c r="CF1386" s="459"/>
      <c r="CG1386" s="459"/>
      <c r="CL1386" s="251"/>
      <c r="CN1386" s="459"/>
      <c r="CO1386" s="459"/>
      <c r="CP1386" s="459"/>
      <c r="CU1386" s="251"/>
      <c r="CW1386" s="459"/>
      <c r="CX1386" s="459"/>
      <c r="CY1386" s="459"/>
      <c r="DD1386" s="251"/>
      <c r="DF1386" s="459"/>
      <c r="DG1386" s="459"/>
      <c r="DH1386" s="459"/>
      <c r="DM1386" s="251"/>
      <c r="DO1386" s="459"/>
      <c r="DP1386" s="459"/>
      <c r="DQ1386" s="459"/>
      <c r="DV1386" s="251"/>
      <c r="DX1386" s="459"/>
      <c r="DY1386" s="459"/>
      <c r="DZ1386" s="459"/>
      <c r="EE1386" s="251"/>
      <c r="EG1386" s="459"/>
      <c r="EH1386" s="459"/>
      <c r="EI1386" s="459"/>
      <c r="EN1386" s="251"/>
      <c r="EP1386" s="459"/>
      <c r="EQ1386" s="459"/>
      <c r="ER1386" s="459"/>
      <c r="EW1386" s="251"/>
      <c r="EY1386" s="459"/>
      <c r="EZ1386" s="459"/>
      <c r="FA1386" s="459"/>
      <c r="FF1386" s="251"/>
      <c r="FH1386" s="459"/>
      <c r="FI1386" s="459"/>
      <c r="FJ1386" s="459"/>
      <c r="FO1386" s="251"/>
      <c r="FQ1386" s="459"/>
      <c r="FR1386" s="459"/>
      <c r="FS1386" s="459"/>
      <c r="FX1386" s="251"/>
      <c r="FZ1386" s="459"/>
      <c r="GA1386" s="459"/>
      <c r="GB1386" s="459"/>
      <c r="GG1386" s="251"/>
      <c r="GI1386" s="459"/>
      <c r="GJ1386" s="459"/>
      <c r="GK1386" s="459"/>
      <c r="GP1386" s="251"/>
      <c r="GR1386" s="459"/>
      <c r="GS1386" s="459"/>
      <c r="GT1386" s="459"/>
      <c r="GY1386" s="251"/>
      <c r="HA1386" s="459"/>
      <c r="HB1386" s="459"/>
      <c r="HC1386" s="459"/>
      <c r="HH1386" s="251"/>
      <c r="HJ1386" s="459"/>
      <c r="HK1386" s="459"/>
      <c r="HL1386" s="459"/>
      <c r="HQ1386" s="459"/>
      <c r="HR1386" s="459"/>
      <c r="HS1386" s="459"/>
      <c r="HT1386" s="459"/>
      <c r="HU1386" s="459"/>
      <c r="HV1386" s="459"/>
      <c r="HW1386" s="459"/>
      <c r="HX1386" s="459"/>
      <c r="HY1386" s="459"/>
      <c r="HZ1386" s="459"/>
      <c r="IA1386" s="459"/>
      <c r="IB1386" s="459"/>
      <c r="IC1386" s="459"/>
      <c r="ID1386" s="459"/>
      <c r="IE1386" s="459"/>
      <c r="IF1386" s="459"/>
      <c r="IG1386" s="459"/>
      <c r="IH1386" s="459"/>
      <c r="II1386" s="459"/>
      <c r="IJ1386" s="459"/>
      <c r="IK1386" s="459"/>
      <c r="IL1386" s="459"/>
      <c r="IM1386" s="459"/>
      <c r="IN1386" s="459"/>
      <c r="IO1386" s="459"/>
      <c r="IP1386" s="459"/>
      <c r="IQ1386" s="459"/>
      <c r="IR1386" s="459"/>
      <c r="IS1386" s="459"/>
      <c r="IT1386" s="459"/>
      <c r="IU1386" s="459"/>
      <c r="IV1386" s="459"/>
      <c r="RS1386" s="252"/>
    </row>
    <row r="1387" spans="1:487" s="461" customFormat="1" ht="18">
      <c r="A1387" s="605" t="s">
        <v>698</v>
      </c>
      <c r="B1387" s="488"/>
      <c r="C1387" s="488"/>
      <c r="D1387" s="461" t="s">
        <v>132</v>
      </c>
      <c r="E1387" s="461">
        <f t="shared" si="24"/>
        <v>1</v>
      </c>
      <c r="F1387" s="524">
        <f t="shared" si="25"/>
        <v>5</v>
      </c>
      <c r="G1387" s="473"/>
      <c r="H1387" s="473"/>
      <c r="I1387" s="473">
        <v>5</v>
      </c>
      <c r="J1387" s="473"/>
      <c r="K1387" s="473"/>
      <c r="L1387" s="459"/>
      <c r="M1387" s="459"/>
      <c r="N1387" s="459"/>
      <c r="R1387" s="251"/>
      <c r="T1387" s="459"/>
      <c r="U1387" s="459"/>
      <c r="V1387" s="459"/>
      <c r="AA1387" s="251"/>
      <c r="AC1387" s="459"/>
      <c r="AD1387" s="459"/>
      <c r="AE1387" s="459"/>
      <c r="AJ1387" s="251"/>
      <c r="AL1387" s="459"/>
      <c r="AM1387" s="459"/>
      <c r="AN1387" s="459"/>
      <c r="AS1387" s="251"/>
      <c r="AU1387" s="459"/>
      <c r="AV1387" s="459"/>
      <c r="AW1387" s="459"/>
      <c r="BB1387" s="251"/>
      <c r="BD1387" s="459"/>
      <c r="BE1387" s="459"/>
      <c r="BF1387" s="459"/>
      <c r="BK1387" s="251"/>
      <c r="BM1387" s="459"/>
      <c r="BN1387" s="459"/>
      <c r="BO1387" s="459"/>
      <c r="BT1387" s="251"/>
      <c r="BV1387" s="459"/>
      <c r="BW1387" s="459"/>
      <c r="BX1387" s="459"/>
      <c r="CC1387" s="251"/>
      <c r="CE1387" s="459"/>
      <c r="CF1387" s="459"/>
      <c r="CG1387" s="459"/>
      <c r="CL1387" s="251"/>
      <c r="CN1387" s="459"/>
      <c r="CO1387" s="459"/>
      <c r="CP1387" s="459"/>
      <c r="CU1387" s="251"/>
      <c r="CW1387" s="459"/>
      <c r="CX1387" s="459"/>
      <c r="CY1387" s="459"/>
      <c r="DD1387" s="251"/>
      <c r="DF1387" s="459"/>
      <c r="DG1387" s="459"/>
      <c r="DH1387" s="459"/>
      <c r="DM1387" s="251"/>
      <c r="DO1387" s="459"/>
      <c r="DP1387" s="459"/>
      <c r="DQ1387" s="459"/>
      <c r="DV1387" s="251"/>
      <c r="DX1387" s="459"/>
      <c r="DY1387" s="459"/>
      <c r="DZ1387" s="459"/>
      <c r="EE1387" s="251"/>
      <c r="EG1387" s="459"/>
      <c r="EH1387" s="459"/>
      <c r="EI1387" s="459"/>
      <c r="EN1387" s="251"/>
      <c r="EP1387" s="459"/>
      <c r="EQ1387" s="459"/>
      <c r="ER1387" s="459"/>
      <c r="EW1387" s="251"/>
      <c r="EY1387" s="459"/>
      <c r="EZ1387" s="459"/>
      <c r="FA1387" s="459"/>
      <c r="FF1387" s="251"/>
      <c r="FH1387" s="459"/>
      <c r="FI1387" s="459"/>
      <c r="FJ1387" s="459"/>
      <c r="FO1387" s="251"/>
      <c r="FQ1387" s="459"/>
      <c r="FR1387" s="459"/>
      <c r="FS1387" s="459"/>
      <c r="FX1387" s="251"/>
      <c r="FZ1387" s="459"/>
      <c r="GA1387" s="459"/>
      <c r="GB1387" s="459"/>
      <c r="GG1387" s="251"/>
      <c r="GI1387" s="459"/>
      <c r="GJ1387" s="459"/>
      <c r="GK1387" s="459"/>
      <c r="GP1387" s="251"/>
      <c r="GR1387" s="459"/>
      <c r="GS1387" s="459"/>
      <c r="GT1387" s="459"/>
      <c r="GY1387" s="251"/>
      <c r="HA1387" s="459"/>
      <c r="HB1387" s="459"/>
      <c r="HC1387" s="459"/>
      <c r="HH1387" s="251"/>
      <c r="HJ1387" s="459"/>
      <c r="HK1387" s="459"/>
      <c r="HL1387" s="459"/>
      <c r="HQ1387" s="459"/>
      <c r="HR1387" s="459"/>
      <c r="HS1387" s="459"/>
      <c r="HT1387" s="459"/>
      <c r="HU1387" s="459"/>
      <c r="HV1387" s="459"/>
      <c r="HW1387" s="459"/>
      <c r="HX1387" s="459"/>
      <c r="HY1387" s="459"/>
      <c r="HZ1387" s="459"/>
      <c r="IA1387" s="459"/>
      <c r="IB1387" s="459"/>
      <c r="IC1387" s="459"/>
      <c r="ID1387" s="459"/>
      <c r="IE1387" s="459"/>
      <c r="IF1387" s="459"/>
      <c r="IG1387" s="459"/>
      <c r="IH1387" s="459"/>
      <c r="II1387" s="459"/>
      <c r="IJ1387" s="459"/>
      <c r="IK1387" s="459"/>
      <c r="IL1387" s="459"/>
      <c r="IM1387" s="459"/>
      <c r="IN1387" s="459"/>
      <c r="IO1387" s="459"/>
      <c r="IP1387" s="459"/>
      <c r="IQ1387" s="459"/>
      <c r="IR1387" s="459"/>
      <c r="IS1387" s="459"/>
      <c r="IT1387" s="459"/>
      <c r="IU1387" s="459"/>
      <c r="IV1387" s="459"/>
      <c r="RS1387" s="252"/>
    </row>
    <row r="1388" spans="1:487" s="461" customFormat="1" ht="18">
      <c r="A1388" s="605" t="s">
        <v>972</v>
      </c>
      <c r="B1388" s="459"/>
      <c r="C1388" s="488"/>
      <c r="D1388" s="606" t="s">
        <v>129</v>
      </c>
      <c r="E1388" s="461">
        <f t="shared" si="24"/>
        <v>0</v>
      </c>
      <c r="F1388" s="524">
        <f t="shared" si="25"/>
        <v>0</v>
      </c>
      <c r="G1388" s="502"/>
      <c r="H1388" s="502"/>
      <c r="I1388" s="473"/>
      <c r="J1388" s="473"/>
      <c r="K1388" s="473"/>
      <c r="M1388" s="459"/>
      <c r="N1388" s="459"/>
      <c r="R1388" s="251"/>
      <c r="T1388" s="459"/>
      <c r="U1388" s="459"/>
      <c r="V1388" s="459"/>
      <c r="AA1388" s="251"/>
      <c r="AC1388" s="459"/>
      <c r="AD1388" s="459"/>
      <c r="AE1388" s="459"/>
      <c r="AJ1388" s="251"/>
      <c r="AL1388" s="459"/>
      <c r="AM1388" s="459"/>
      <c r="AN1388" s="459"/>
      <c r="AS1388" s="251"/>
      <c r="AU1388" s="459"/>
      <c r="AV1388" s="459"/>
      <c r="AW1388" s="459"/>
      <c r="BB1388" s="251"/>
      <c r="BD1388" s="459"/>
      <c r="BE1388" s="459"/>
      <c r="BF1388" s="459"/>
      <c r="BK1388" s="251"/>
      <c r="BM1388" s="459"/>
      <c r="BN1388" s="459"/>
      <c r="BO1388" s="459"/>
      <c r="BT1388" s="251"/>
      <c r="BV1388" s="459"/>
      <c r="BW1388" s="459"/>
      <c r="BX1388" s="459"/>
      <c r="CC1388" s="251"/>
      <c r="CE1388" s="459"/>
      <c r="CF1388" s="459"/>
      <c r="CG1388" s="459"/>
      <c r="CL1388" s="251"/>
      <c r="CN1388" s="459"/>
      <c r="CO1388" s="459"/>
      <c r="CP1388" s="459"/>
      <c r="CU1388" s="251"/>
      <c r="CW1388" s="459"/>
      <c r="CX1388" s="459"/>
      <c r="CY1388" s="459"/>
      <c r="DD1388" s="251"/>
      <c r="DF1388" s="459"/>
      <c r="DG1388" s="459"/>
      <c r="DH1388" s="459"/>
      <c r="DM1388" s="251"/>
      <c r="DO1388" s="459"/>
      <c r="DP1388" s="459"/>
      <c r="DQ1388" s="459"/>
      <c r="DV1388" s="251"/>
      <c r="DX1388" s="459"/>
      <c r="DY1388" s="459"/>
      <c r="DZ1388" s="459"/>
      <c r="EE1388" s="251"/>
      <c r="EG1388" s="459"/>
      <c r="EH1388" s="459"/>
      <c r="EI1388" s="459"/>
      <c r="EN1388" s="251"/>
      <c r="EP1388" s="459"/>
      <c r="EQ1388" s="459"/>
      <c r="ER1388" s="459"/>
      <c r="EW1388" s="251"/>
      <c r="EY1388" s="459"/>
      <c r="EZ1388" s="459"/>
      <c r="FA1388" s="459"/>
      <c r="FF1388" s="251"/>
      <c r="FH1388" s="459"/>
      <c r="FI1388" s="459"/>
      <c r="FJ1388" s="459"/>
      <c r="FO1388" s="251"/>
      <c r="FQ1388" s="459"/>
      <c r="FR1388" s="459"/>
      <c r="FS1388" s="459"/>
      <c r="FX1388" s="251"/>
      <c r="FZ1388" s="459"/>
      <c r="GA1388" s="459"/>
      <c r="GB1388" s="459"/>
      <c r="GG1388" s="251"/>
      <c r="GI1388" s="459"/>
      <c r="GJ1388" s="459"/>
      <c r="GK1388" s="459"/>
      <c r="GP1388" s="251"/>
      <c r="GR1388" s="459"/>
      <c r="GS1388" s="459"/>
      <c r="GT1388" s="459"/>
      <c r="GY1388" s="251"/>
      <c r="HA1388" s="459"/>
      <c r="HB1388" s="459"/>
      <c r="HC1388" s="459"/>
      <c r="HH1388" s="251"/>
      <c r="HJ1388" s="459"/>
      <c r="HK1388" s="459"/>
      <c r="HL1388" s="459"/>
      <c r="HQ1388" s="459"/>
      <c r="HR1388" s="459"/>
      <c r="HS1388" s="459"/>
      <c r="HT1388" s="459"/>
      <c r="HU1388" s="459"/>
      <c r="HV1388" s="459"/>
      <c r="HW1388" s="459"/>
      <c r="HX1388" s="459"/>
      <c r="HY1388" s="459"/>
      <c r="HZ1388" s="459"/>
      <c r="IA1388" s="459"/>
      <c r="IB1388" s="459"/>
      <c r="IC1388" s="459"/>
      <c r="ID1388" s="459"/>
      <c r="IE1388" s="459"/>
      <c r="IF1388" s="459"/>
      <c r="IG1388" s="459"/>
      <c r="IH1388" s="459"/>
      <c r="II1388" s="459"/>
      <c r="IJ1388" s="459"/>
      <c r="IK1388" s="459"/>
      <c r="IL1388" s="459"/>
      <c r="IM1388" s="459"/>
      <c r="IN1388" s="459"/>
      <c r="IO1388" s="459"/>
      <c r="IP1388" s="459"/>
      <c r="IQ1388" s="459"/>
      <c r="IR1388" s="459"/>
      <c r="IS1388" s="459"/>
      <c r="IT1388" s="459"/>
      <c r="IU1388" s="459"/>
      <c r="IV1388" s="459"/>
      <c r="RS1388" s="252"/>
    </row>
    <row r="1389" spans="1:487" s="461" customFormat="1" ht="18">
      <c r="A1389" s="605" t="s">
        <v>1454</v>
      </c>
      <c r="B1389" s="488"/>
      <c r="C1389" s="488"/>
      <c r="D1389" s="461" t="s">
        <v>130</v>
      </c>
      <c r="E1389" s="461">
        <f t="shared" si="24"/>
        <v>2</v>
      </c>
      <c r="F1389" s="524">
        <f t="shared" si="25"/>
        <v>0</v>
      </c>
      <c r="G1389" s="473"/>
      <c r="H1389" s="473"/>
      <c r="I1389" s="473"/>
      <c r="J1389" s="473"/>
      <c r="K1389" s="473"/>
      <c r="N1389" s="459"/>
      <c r="R1389" s="251"/>
      <c r="T1389" s="459"/>
      <c r="U1389" s="459"/>
      <c r="V1389" s="459"/>
      <c r="AA1389" s="251"/>
      <c r="AC1389" s="459"/>
      <c r="AD1389" s="459"/>
      <c r="AE1389" s="459"/>
      <c r="AJ1389" s="251"/>
      <c r="AL1389" s="459"/>
      <c r="AM1389" s="459"/>
      <c r="AN1389" s="459"/>
      <c r="AS1389" s="251"/>
      <c r="AU1389" s="459"/>
      <c r="AV1389" s="459"/>
      <c r="AW1389" s="459"/>
      <c r="BB1389" s="251"/>
      <c r="BD1389" s="459"/>
      <c r="BE1389" s="459"/>
      <c r="BF1389" s="459"/>
      <c r="BK1389" s="251"/>
      <c r="BM1389" s="459"/>
      <c r="BN1389" s="459"/>
      <c r="BO1389" s="459"/>
      <c r="BT1389" s="251"/>
      <c r="BV1389" s="459"/>
      <c r="BW1389" s="459"/>
      <c r="BX1389" s="459"/>
      <c r="CC1389" s="251"/>
      <c r="CE1389" s="459"/>
      <c r="CF1389" s="459"/>
      <c r="CG1389" s="459"/>
      <c r="CL1389" s="251"/>
      <c r="CN1389" s="459"/>
      <c r="CO1389" s="459"/>
      <c r="CP1389" s="459"/>
      <c r="CU1389" s="251"/>
      <c r="CW1389" s="459"/>
      <c r="CX1389" s="459"/>
      <c r="CY1389" s="459"/>
      <c r="DD1389" s="251"/>
      <c r="DF1389" s="459"/>
      <c r="DG1389" s="459"/>
      <c r="DH1389" s="459"/>
      <c r="DM1389" s="251"/>
      <c r="DO1389" s="459"/>
      <c r="DP1389" s="459"/>
      <c r="DQ1389" s="459"/>
      <c r="DV1389" s="251"/>
      <c r="DX1389" s="459"/>
      <c r="DY1389" s="459"/>
      <c r="DZ1389" s="459"/>
      <c r="EE1389" s="251"/>
      <c r="EG1389" s="459"/>
      <c r="EH1389" s="459"/>
      <c r="EI1389" s="459"/>
      <c r="EN1389" s="251"/>
      <c r="EP1389" s="459"/>
      <c r="EQ1389" s="459"/>
      <c r="ER1389" s="459"/>
      <c r="EW1389" s="251"/>
      <c r="EY1389" s="459"/>
      <c r="EZ1389" s="459"/>
      <c r="FA1389" s="459"/>
      <c r="FF1389" s="251"/>
      <c r="FH1389" s="459"/>
      <c r="FI1389" s="459"/>
      <c r="FJ1389" s="459"/>
      <c r="FO1389" s="251"/>
      <c r="FQ1389" s="459"/>
      <c r="FR1389" s="459"/>
      <c r="FS1389" s="459"/>
      <c r="FX1389" s="251"/>
      <c r="FZ1389" s="459"/>
      <c r="GA1389" s="459"/>
      <c r="GB1389" s="459"/>
      <c r="GG1389" s="251"/>
      <c r="GI1389" s="459"/>
      <c r="GJ1389" s="459"/>
      <c r="GK1389" s="459"/>
      <c r="GP1389" s="251"/>
      <c r="GR1389" s="459"/>
      <c r="GS1389" s="459"/>
      <c r="GT1389" s="459"/>
      <c r="GY1389" s="251"/>
      <c r="HA1389" s="459"/>
      <c r="HB1389" s="459"/>
      <c r="HC1389" s="459"/>
      <c r="HH1389" s="251"/>
      <c r="HJ1389" s="459"/>
      <c r="HK1389" s="459"/>
      <c r="HL1389" s="459"/>
      <c r="HQ1389" s="459"/>
      <c r="HR1389" s="459"/>
      <c r="HS1389" s="459"/>
      <c r="HT1389" s="459"/>
      <c r="HU1389" s="459"/>
      <c r="HV1389" s="459"/>
      <c r="HW1389" s="459"/>
      <c r="HX1389" s="459"/>
      <c r="HY1389" s="459"/>
      <c r="HZ1389" s="459"/>
      <c r="IA1389" s="459"/>
      <c r="IB1389" s="459"/>
      <c r="IC1389" s="459"/>
      <c r="ID1389" s="459"/>
      <c r="IE1389" s="459"/>
      <c r="IF1389" s="459"/>
      <c r="IG1389" s="459"/>
      <c r="IH1389" s="459"/>
      <c r="II1389" s="459"/>
      <c r="IJ1389" s="459"/>
      <c r="IK1389" s="459"/>
      <c r="IL1389" s="459"/>
      <c r="IM1389" s="459"/>
      <c r="IN1389" s="459"/>
      <c r="IO1389" s="459"/>
      <c r="IP1389" s="459"/>
      <c r="IQ1389" s="459"/>
      <c r="IR1389" s="459"/>
      <c r="IS1389" s="459"/>
      <c r="IT1389" s="459"/>
      <c r="IU1389" s="459"/>
      <c r="IV1389" s="459"/>
      <c r="RS1389" s="252"/>
    </row>
    <row r="1390" spans="1:487" s="461" customFormat="1" ht="18">
      <c r="A1390" s="605" t="s">
        <v>908</v>
      </c>
      <c r="B1390" s="459"/>
      <c r="C1390" s="488"/>
      <c r="D1390" s="606" t="s">
        <v>129</v>
      </c>
      <c r="E1390" s="461">
        <f t="shared" si="24"/>
        <v>1</v>
      </c>
      <c r="F1390" s="524">
        <f t="shared" si="25"/>
        <v>0</v>
      </c>
      <c r="G1390" s="502"/>
      <c r="H1390" s="502"/>
      <c r="I1390" s="473"/>
      <c r="J1390" s="473"/>
      <c r="K1390" s="473"/>
      <c r="N1390" s="459"/>
      <c r="R1390" s="251"/>
      <c r="T1390" s="459"/>
      <c r="U1390" s="459"/>
      <c r="V1390" s="459"/>
      <c r="AA1390" s="251"/>
      <c r="AC1390" s="459"/>
      <c r="AD1390" s="459"/>
      <c r="AE1390" s="459"/>
      <c r="AJ1390" s="251"/>
      <c r="AL1390" s="459"/>
      <c r="AM1390" s="459"/>
      <c r="AN1390" s="459"/>
      <c r="AS1390" s="251"/>
      <c r="AU1390" s="459"/>
      <c r="AV1390" s="459"/>
      <c r="AW1390" s="459"/>
      <c r="BB1390" s="251"/>
      <c r="BD1390" s="459"/>
      <c r="BE1390" s="459"/>
      <c r="BF1390" s="459"/>
      <c r="BK1390" s="251"/>
      <c r="BM1390" s="459"/>
      <c r="BN1390" s="459"/>
      <c r="BO1390" s="459"/>
      <c r="BT1390" s="251"/>
      <c r="BV1390" s="459"/>
      <c r="BW1390" s="459"/>
      <c r="BX1390" s="459"/>
      <c r="CC1390" s="251"/>
      <c r="CE1390" s="459"/>
      <c r="CF1390" s="459"/>
      <c r="CG1390" s="459"/>
      <c r="CL1390" s="251"/>
      <c r="CN1390" s="459"/>
      <c r="CO1390" s="459"/>
      <c r="CP1390" s="459"/>
      <c r="CU1390" s="251"/>
      <c r="CW1390" s="459"/>
      <c r="CX1390" s="459"/>
      <c r="CY1390" s="459"/>
      <c r="DD1390" s="251"/>
      <c r="DF1390" s="459"/>
      <c r="DG1390" s="459"/>
      <c r="DH1390" s="459"/>
      <c r="DM1390" s="251"/>
      <c r="DO1390" s="459"/>
      <c r="DP1390" s="459"/>
      <c r="DQ1390" s="459"/>
      <c r="DV1390" s="251"/>
      <c r="DX1390" s="459"/>
      <c r="DY1390" s="459"/>
      <c r="DZ1390" s="459"/>
      <c r="EE1390" s="251"/>
      <c r="EG1390" s="459"/>
      <c r="EH1390" s="459"/>
      <c r="EI1390" s="459"/>
      <c r="EN1390" s="251"/>
      <c r="EP1390" s="459"/>
      <c r="EQ1390" s="459"/>
      <c r="ER1390" s="459"/>
      <c r="EW1390" s="251"/>
      <c r="EY1390" s="459"/>
      <c r="EZ1390" s="459"/>
      <c r="FA1390" s="459"/>
      <c r="FF1390" s="251"/>
      <c r="FH1390" s="459"/>
      <c r="FI1390" s="459"/>
      <c r="FJ1390" s="459"/>
      <c r="FO1390" s="251"/>
      <c r="FQ1390" s="459"/>
      <c r="FR1390" s="459"/>
      <c r="FS1390" s="459"/>
      <c r="FX1390" s="251"/>
      <c r="FZ1390" s="459"/>
      <c r="GA1390" s="459"/>
      <c r="GB1390" s="459"/>
      <c r="GG1390" s="251"/>
      <c r="GI1390" s="459"/>
      <c r="GJ1390" s="459"/>
      <c r="GK1390" s="459"/>
      <c r="GP1390" s="251"/>
      <c r="GR1390" s="459"/>
      <c r="GS1390" s="459"/>
      <c r="GT1390" s="459"/>
      <c r="GY1390" s="251"/>
      <c r="HA1390" s="459"/>
      <c r="HB1390" s="459"/>
      <c r="HC1390" s="459"/>
      <c r="HH1390" s="251"/>
      <c r="HJ1390" s="459"/>
      <c r="HK1390" s="459"/>
      <c r="HL1390" s="459"/>
      <c r="HQ1390" s="459"/>
      <c r="HR1390" s="459"/>
      <c r="HS1390" s="459"/>
      <c r="HT1390" s="459"/>
      <c r="HU1390" s="459"/>
      <c r="HV1390" s="459"/>
      <c r="HW1390" s="459"/>
      <c r="HX1390" s="459"/>
      <c r="HY1390" s="459"/>
      <c r="HZ1390" s="459"/>
      <c r="IA1390" s="459"/>
      <c r="IB1390" s="459"/>
      <c r="IC1390" s="459"/>
      <c r="ID1390" s="459"/>
      <c r="IE1390" s="459"/>
      <c r="IF1390" s="459"/>
      <c r="IG1390" s="459"/>
      <c r="IH1390" s="459"/>
      <c r="II1390" s="459"/>
      <c r="IJ1390" s="459"/>
      <c r="IK1390" s="459"/>
      <c r="IL1390" s="459"/>
      <c r="IM1390" s="459"/>
      <c r="IN1390" s="459"/>
      <c r="IO1390" s="459"/>
      <c r="IP1390" s="459"/>
      <c r="IQ1390" s="459"/>
      <c r="IR1390" s="459"/>
      <c r="IS1390" s="459"/>
      <c r="IT1390" s="459"/>
      <c r="IU1390" s="459"/>
      <c r="IV1390" s="459"/>
      <c r="RS1390" s="252"/>
    </row>
    <row r="1391" spans="1:487" s="461" customFormat="1" ht="18">
      <c r="A1391" s="605" t="s">
        <v>542</v>
      </c>
      <c r="B1391" s="459"/>
      <c r="C1391" s="488"/>
      <c r="D1391" s="461" t="s">
        <v>137</v>
      </c>
      <c r="E1391" s="461">
        <f t="shared" si="24"/>
        <v>2</v>
      </c>
      <c r="F1391" s="524">
        <f t="shared" si="25"/>
        <v>5</v>
      </c>
      <c r="G1391" s="473"/>
      <c r="H1391" s="473"/>
      <c r="I1391" s="473">
        <v>5</v>
      </c>
      <c r="J1391" s="473"/>
      <c r="K1391" s="473"/>
      <c r="N1391" s="459"/>
      <c r="R1391" s="251"/>
      <c r="T1391" s="459"/>
      <c r="U1391" s="459"/>
      <c r="V1391" s="459"/>
      <c r="AA1391" s="251"/>
      <c r="AC1391" s="459"/>
      <c r="AD1391" s="459"/>
      <c r="AE1391" s="459"/>
      <c r="AJ1391" s="251"/>
      <c r="AL1391" s="459"/>
      <c r="AM1391" s="459"/>
      <c r="AN1391" s="459"/>
      <c r="AS1391" s="251"/>
      <c r="AU1391" s="459"/>
      <c r="AV1391" s="459"/>
      <c r="AW1391" s="459"/>
      <c r="BB1391" s="251"/>
      <c r="BD1391" s="459"/>
      <c r="BE1391" s="459"/>
      <c r="BF1391" s="459"/>
      <c r="BK1391" s="251"/>
      <c r="BM1391" s="459"/>
      <c r="BN1391" s="459"/>
      <c r="BO1391" s="459"/>
      <c r="BT1391" s="251"/>
      <c r="BV1391" s="459"/>
      <c r="BW1391" s="459"/>
      <c r="BX1391" s="459"/>
      <c r="CC1391" s="251"/>
      <c r="CE1391" s="459"/>
      <c r="CF1391" s="459"/>
      <c r="CG1391" s="459"/>
      <c r="CL1391" s="251"/>
      <c r="CN1391" s="459"/>
      <c r="CO1391" s="459"/>
      <c r="CP1391" s="459"/>
      <c r="CU1391" s="251"/>
      <c r="CW1391" s="459"/>
      <c r="CX1391" s="459"/>
      <c r="CY1391" s="459"/>
      <c r="DD1391" s="251"/>
      <c r="DF1391" s="459"/>
      <c r="DG1391" s="459"/>
      <c r="DH1391" s="459"/>
      <c r="DM1391" s="251"/>
      <c r="DO1391" s="459"/>
      <c r="DP1391" s="459"/>
      <c r="DQ1391" s="459"/>
      <c r="DV1391" s="251"/>
      <c r="DX1391" s="459"/>
      <c r="DY1391" s="459"/>
      <c r="DZ1391" s="459"/>
      <c r="EE1391" s="251"/>
      <c r="EG1391" s="459"/>
      <c r="EH1391" s="459"/>
      <c r="EI1391" s="459"/>
      <c r="EN1391" s="251"/>
      <c r="EP1391" s="459"/>
      <c r="EQ1391" s="459"/>
      <c r="ER1391" s="459"/>
      <c r="EW1391" s="251"/>
      <c r="EY1391" s="459"/>
      <c r="EZ1391" s="459"/>
      <c r="FA1391" s="459"/>
      <c r="FF1391" s="251"/>
      <c r="FH1391" s="459"/>
      <c r="FI1391" s="459"/>
      <c r="FJ1391" s="459"/>
      <c r="FO1391" s="251"/>
      <c r="FQ1391" s="459"/>
      <c r="FR1391" s="459"/>
      <c r="FS1391" s="459"/>
      <c r="FX1391" s="251"/>
      <c r="FZ1391" s="459"/>
      <c r="GA1391" s="459"/>
      <c r="GB1391" s="459"/>
      <c r="GG1391" s="251"/>
      <c r="GI1391" s="459"/>
      <c r="GJ1391" s="459"/>
      <c r="GK1391" s="459"/>
      <c r="GP1391" s="251"/>
      <c r="GR1391" s="459"/>
      <c r="GS1391" s="459"/>
      <c r="GT1391" s="459"/>
      <c r="GY1391" s="251"/>
      <c r="HA1391" s="459"/>
      <c r="HB1391" s="459"/>
      <c r="HC1391" s="459"/>
      <c r="HH1391" s="251"/>
      <c r="HJ1391" s="459"/>
      <c r="HK1391" s="459"/>
      <c r="HL1391" s="459"/>
      <c r="HQ1391" s="459"/>
      <c r="HR1391" s="459"/>
      <c r="HS1391" s="459"/>
      <c r="HT1391" s="459"/>
      <c r="HU1391" s="459"/>
      <c r="HV1391" s="459"/>
      <c r="HW1391" s="459"/>
      <c r="HX1391" s="459"/>
      <c r="HY1391" s="459"/>
      <c r="HZ1391" s="459"/>
      <c r="IA1391" s="459"/>
      <c r="IB1391" s="459"/>
      <c r="IC1391" s="459"/>
      <c r="ID1391" s="459"/>
      <c r="IE1391" s="459"/>
      <c r="IF1391" s="459"/>
      <c r="IG1391" s="459"/>
      <c r="IH1391" s="459"/>
      <c r="II1391" s="459"/>
      <c r="IJ1391" s="459"/>
      <c r="IK1391" s="459"/>
      <c r="IL1391" s="459"/>
      <c r="IM1391" s="459"/>
      <c r="IN1391" s="459"/>
      <c r="IO1391" s="459"/>
      <c r="IP1391" s="459"/>
      <c r="IQ1391" s="459"/>
      <c r="IR1391" s="459"/>
      <c r="IS1391" s="459"/>
      <c r="IT1391" s="459"/>
      <c r="IU1391" s="459"/>
      <c r="IV1391" s="459"/>
      <c r="RS1391" s="252"/>
    </row>
    <row r="1392" spans="1:487" s="461" customFormat="1" ht="18">
      <c r="A1392" s="605" t="s">
        <v>488</v>
      </c>
      <c r="B1392" s="488"/>
      <c r="C1392" s="488"/>
      <c r="D1392" s="461" t="s">
        <v>133</v>
      </c>
      <c r="E1392" s="461">
        <f t="shared" si="24"/>
        <v>15</v>
      </c>
      <c r="F1392" s="524">
        <f t="shared" si="25"/>
        <v>74</v>
      </c>
      <c r="G1392" s="473"/>
      <c r="H1392" s="473">
        <v>50</v>
      </c>
      <c r="I1392" s="473">
        <v>9</v>
      </c>
      <c r="J1392" s="473">
        <v>15</v>
      </c>
      <c r="K1392" s="473"/>
      <c r="N1392" s="459"/>
      <c r="R1392" s="251"/>
      <c r="T1392" s="459"/>
      <c r="U1392" s="459"/>
      <c r="V1392" s="459"/>
      <c r="AA1392" s="251"/>
      <c r="AC1392" s="459"/>
      <c r="AD1392" s="459"/>
      <c r="AE1392" s="459"/>
      <c r="AJ1392" s="251"/>
      <c r="AL1392" s="459"/>
      <c r="AM1392" s="459"/>
      <c r="AN1392" s="459"/>
      <c r="AS1392" s="251"/>
      <c r="AU1392" s="459"/>
      <c r="AV1392" s="459"/>
      <c r="AW1392" s="459"/>
      <c r="BB1392" s="251"/>
      <c r="BD1392" s="459"/>
      <c r="BE1392" s="459"/>
      <c r="BF1392" s="459"/>
      <c r="BK1392" s="251"/>
      <c r="BM1392" s="459"/>
      <c r="BN1392" s="459"/>
      <c r="BO1392" s="459"/>
      <c r="BT1392" s="251"/>
      <c r="BV1392" s="459"/>
      <c r="BW1392" s="459"/>
      <c r="BX1392" s="459"/>
      <c r="CC1392" s="251"/>
      <c r="CE1392" s="459"/>
      <c r="CF1392" s="459"/>
      <c r="CG1392" s="459"/>
      <c r="CL1392" s="251"/>
      <c r="CN1392" s="459"/>
      <c r="CO1392" s="459"/>
      <c r="CP1392" s="459"/>
      <c r="CU1392" s="251"/>
      <c r="CW1392" s="459"/>
      <c r="CX1392" s="459"/>
      <c r="CY1392" s="459"/>
      <c r="DD1392" s="251"/>
      <c r="DF1392" s="459"/>
      <c r="DG1392" s="459"/>
      <c r="DH1392" s="459"/>
      <c r="DM1392" s="251"/>
      <c r="DO1392" s="459"/>
      <c r="DP1392" s="459"/>
      <c r="DQ1392" s="459"/>
      <c r="DV1392" s="251"/>
      <c r="DX1392" s="459"/>
      <c r="DY1392" s="459"/>
      <c r="DZ1392" s="459"/>
      <c r="EE1392" s="251"/>
      <c r="EG1392" s="459"/>
      <c r="EH1392" s="459"/>
      <c r="EI1392" s="459"/>
      <c r="EN1392" s="251"/>
      <c r="EP1392" s="459"/>
      <c r="EQ1392" s="459"/>
      <c r="ER1392" s="459"/>
      <c r="EW1392" s="251"/>
      <c r="EY1392" s="459"/>
      <c r="EZ1392" s="459"/>
      <c r="FA1392" s="459"/>
      <c r="FF1392" s="251"/>
      <c r="FH1392" s="459"/>
      <c r="FI1392" s="459"/>
      <c r="FJ1392" s="459"/>
      <c r="FO1392" s="251"/>
      <c r="FQ1392" s="459"/>
      <c r="FR1392" s="459"/>
      <c r="FS1392" s="459"/>
      <c r="FX1392" s="251"/>
      <c r="FZ1392" s="459"/>
      <c r="GA1392" s="459"/>
      <c r="GB1392" s="459"/>
      <c r="GG1392" s="251"/>
      <c r="GI1392" s="459"/>
      <c r="GJ1392" s="459"/>
      <c r="GK1392" s="459"/>
      <c r="GP1392" s="251"/>
      <c r="GR1392" s="459"/>
      <c r="GS1392" s="459"/>
      <c r="GT1392" s="459"/>
      <c r="GY1392" s="251"/>
      <c r="HA1392" s="459"/>
      <c r="HB1392" s="459"/>
      <c r="HC1392" s="459"/>
      <c r="HH1392" s="251"/>
      <c r="HJ1392" s="459"/>
      <c r="HK1392" s="459"/>
      <c r="HL1392" s="459"/>
      <c r="HQ1392" s="459"/>
      <c r="HR1392" s="459"/>
      <c r="HS1392" s="459"/>
      <c r="HT1392" s="459"/>
      <c r="HU1392" s="459"/>
      <c r="HV1392" s="459"/>
      <c r="HW1392" s="459"/>
      <c r="HX1392" s="459"/>
      <c r="HY1392" s="459"/>
      <c r="HZ1392" s="459"/>
      <c r="IA1392" s="459"/>
      <c r="IB1392" s="459"/>
      <c r="IC1392" s="459"/>
      <c r="ID1392" s="459"/>
      <c r="IE1392" s="459"/>
      <c r="IF1392" s="459"/>
      <c r="IG1392" s="459"/>
      <c r="IH1392" s="459"/>
      <c r="II1392" s="459"/>
      <c r="IJ1392" s="459"/>
      <c r="IK1392" s="459"/>
      <c r="IL1392" s="459"/>
      <c r="IM1392" s="459"/>
      <c r="IN1392" s="459"/>
      <c r="IO1392" s="459"/>
      <c r="IP1392" s="459"/>
      <c r="IQ1392" s="459"/>
      <c r="IR1392" s="459"/>
      <c r="IS1392" s="459"/>
      <c r="IT1392" s="459"/>
      <c r="IU1392" s="459"/>
      <c r="IV1392" s="459"/>
      <c r="RS1392" s="252"/>
    </row>
    <row r="1393" spans="1:487" s="461" customFormat="1" ht="18">
      <c r="A1393" s="605" t="s">
        <v>1904</v>
      </c>
      <c r="B1393" s="488"/>
      <c r="C1393" s="488"/>
      <c r="D1393" s="461" t="s">
        <v>135</v>
      </c>
      <c r="E1393" s="461">
        <f t="shared" si="24"/>
        <v>13</v>
      </c>
      <c r="F1393" s="524">
        <f t="shared" si="25"/>
        <v>0</v>
      </c>
      <c r="G1393" s="502"/>
      <c r="H1393" s="473"/>
      <c r="I1393" s="473"/>
      <c r="J1393" s="473"/>
      <c r="K1393" s="473"/>
      <c r="M1393" s="459"/>
      <c r="N1393" s="459"/>
      <c r="R1393" s="251"/>
      <c r="T1393" s="459"/>
      <c r="U1393" s="459"/>
      <c r="V1393" s="459"/>
      <c r="AA1393" s="251"/>
      <c r="AC1393" s="459"/>
      <c r="AD1393" s="459"/>
      <c r="AE1393" s="459"/>
      <c r="AJ1393" s="251"/>
      <c r="AL1393" s="459"/>
      <c r="AM1393" s="459"/>
      <c r="AN1393" s="459"/>
      <c r="AS1393" s="251"/>
      <c r="AU1393" s="459"/>
      <c r="AV1393" s="459"/>
      <c r="AW1393" s="459"/>
      <c r="BB1393" s="251"/>
      <c r="BD1393" s="459"/>
      <c r="BE1393" s="459"/>
      <c r="BF1393" s="459"/>
      <c r="BK1393" s="251"/>
      <c r="BM1393" s="459"/>
      <c r="BN1393" s="459"/>
      <c r="BO1393" s="459"/>
      <c r="BT1393" s="251"/>
      <c r="BV1393" s="459"/>
      <c r="BW1393" s="459"/>
      <c r="BX1393" s="459"/>
      <c r="CC1393" s="251"/>
      <c r="CE1393" s="459"/>
      <c r="CF1393" s="459"/>
      <c r="CG1393" s="459"/>
      <c r="CL1393" s="251"/>
      <c r="CN1393" s="459"/>
      <c r="CO1393" s="459"/>
      <c r="CP1393" s="459"/>
      <c r="CU1393" s="251"/>
      <c r="CW1393" s="459"/>
      <c r="CX1393" s="459"/>
      <c r="CY1393" s="459"/>
      <c r="DD1393" s="251"/>
      <c r="DF1393" s="459"/>
      <c r="DG1393" s="459"/>
      <c r="DH1393" s="459"/>
      <c r="DM1393" s="251"/>
      <c r="DO1393" s="459"/>
      <c r="DP1393" s="459"/>
      <c r="DQ1393" s="459"/>
      <c r="DV1393" s="251"/>
      <c r="DX1393" s="459"/>
      <c r="DY1393" s="459"/>
      <c r="DZ1393" s="459"/>
      <c r="EE1393" s="251"/>
      <c r="EG1393" s="459"/>
      <c r="EH1393" s="459"/>
      <c r="EI1393" s="459"/>
      <c r="EN1393" s="251"/>
      <c r="EP1393" s="459"/>
      <c r="EQ1393" s="459"/>
      <c r="ER1393" s="459"/>
      <c r="EW1393" s="251"/>
      <c r="EY1393" s="459"/>
      <c r="EZ1393" s="459"/>
      <c r="FA1393" s="459"/>
      <c r="FF1393" s="251"/>
      <c r="FH1393" s="459"/>
      <c r="FI1393" s="459"/>
      <c r="FJ1393" s="459"/>
      <c r="FO1393" s="251"/>
      <c r="FQ1393" s="459"/>
      <c r="FR1393" s="459"/>
      <c r="FS1393" s="459"/>
      <c r="FX1393" s="251"/>
      <c r="FZ1393" s="459"/>
      <c r="GA1393" s="459"/>
      <c r="GB1393" s="459"/>
      <c r="GG1393" s="251"/>
      <c r="GI1393" s="459"/>
      <c r="GJ1393" s="459"/>
      <c r="GK1393" s="459"/>
      <c r="GP1393" s="251"/>
      <c r="GR1393" s="459"/>
      <c r="GS1393" s="459"/>
      <c r="GT1393" s="459"/>
      <c r="GY1393" s="251"/>
      <c r="HA1393" s="459"/>
      <c r="HB1393" s="459"/>
      <c r="HC1393" s="459"/>
      <c r="HH1393" s="251"/>
      <c r="HJ1393" s="459"/>
      <c r="HK1393" s="459"/>
      <c r="HL1393" s="459"/>
      <c r="HQ1393" s="459"/>
      <c r="HR1393" s="459"/>
      <c r="HS1393" s="459"/>
      <c r="HT1393" s="459"/>
      <c r="HU1393" s="459"/>
      <c r="HV1393" s="459"/>
      <c r="HW1393" s="459"/>
      <c r="HX1393" s="459"/>
      <c r="HY1393" s="459"/>
      <c r="HZ1393" s="459"/>
      <c r="IA1393" s="459"/>
      <c r="IB1393" s="459"/>
      <c r="IC1393" s="459"/>
      <c r="ID1393" s="459"/>
      <c r="IE1393" s="459"/>
      <c r="IF1393" s="459"/>
      <c r="IG1393" s="459"/>
      <c r="IH1393" s="459"/>
      <c r="II1393" s="459"/>
      <c r="IJ1393" s="459"/>
      <c r="IK1393" s="459"/>
      <c r="IL1393" s="459"/>
      <c r="IM1393" s="459"/>
      <c r="IN1393" s="459"/>
      <c r="IO1393" s="459"/>
      <c r="IP1393" s="459"/>
      <c r="IQ1393" s="459"/>
      <c r="IR1393" s="459"/>
      <c r="IS1393" s="459"/>
      <c r="IT1393" s="459"/>
      <c r="IU1393" s="459"/>
      <c r="IV1393" s="459"/>
      <c r="RS1393" s="252"/>
    </row>
    <row r="1394" spans="1:487" s="461" customFormat="1" ht="18">
      <c r="A1394" s="605" t="s">
        <v>945</v>
      </c>
      <c r="B1394" s="459"/>
      <c r="C1394" s="488"/>
      <c r="D1394" s="606" t="s">
        <v>129</v>
      </c>
      <c r="E1394" s="461">
        <f t="shared" si="24"/>
        <v>0</v>
      </c>
      <c r="F1394" s="524">
        <f t="shared" si="25"/>
        <v>6</v>
      </c>
      <c r="G1394" s="502"/>
      <c r="H1394" s="502"/>
      <c r="I1394" s="473"/>
      <c r="J1394" s="473">
        <v>6</v>
      </c>
      <c r="K1394" s="473"/>
      <c r="N1394" s="459"/>
      <c r="R1394" s="251"/>
      <c r="T1394" s="459"/>
      <c r="U1394" s="459"/>
      <c r="V1394" s="459"/>
      <c r="AA1394" s="251"/>
      <c r="AC1394" s="459"/>
      <c r="AD1394" s="459"/>
      <c r="AE1394" s="459"/>
      <c r="AJ1394" s="251"/>
      <c r="AL1394" s="459"/>
      <c r="AM1394" s="459"/>
      <c r="AN1394" s="459"/>
      <c r="AS1394" s="251"/>
      <c r="AU1394" s="459"/>
      <c r="AV1394" s="459"/>
      <c r="AW1394" s="459"/>
      <c r="BB1394" s="251"/>
      <c r="BD1394" s="459"/>
      <c r="BE1394" s="459"/>
      <c r="BF1394" s="459"/>
      <c r="BK1394" s="251"/>
      <c r="BM1394" s="459"/>
      <c r="BN1394" s="459"/>
      <c r="BO1394" s="459"/>
      <c r="BT1394" s="251"/>
      <c r="BV1394" s="459"/>
      <c r="BW1394" s="459"/>
      <c r="BX1394" s="459"/>
      <c r="CC1394" s="251"/>
      <c r="CE1394" s="459"/>
      <c r="CF1394" s="459"/>
      <c r="CG1394" s="459"/>
      <c r="CL1394" s="251"/>
      <c r="CN1394" s="459"/>
      <c r="CO1394" s="459"/>
      <c r="CP1394" s="459"/>
      <c r="CU1394" s="251"/>
      <c r="CW1394" s="459"/>
      <c r="CX1394" s="459"/>
      <c r="CY1394" s="459"/>
      <c r="DD1394" s="251"/>
      <c r="DF1394" s="459"/>
      <c r="DG1394" s="459"/>
      <c r="DH1394" s="459"/>
      <c r="DM1394" s="251"/>
      <c r="DO1394" s="459"/>
      <c r="DP1394" s="459"/>
      <c r="DQ1394" s="459"/>
      <c r="DV1394" s="251"/>
      <c r="DX1394" s="459"/>
      <c r="DY1394" s="459"/>
      <c r="DZ1394" s="459"/>
      <c r="EE1394" s="251"/>
      <c r="EG1394" s="459"/>
      <c r="EH1394" s="459"/>
      <c r="EI1394" s="459"/>
      <c r="EN1394" s="251"/>
      <c r="EP1394" s="459"/>
      <c r="EQ1394" s="459"/>
      <c r="ER1394" s="459"/>
      <c r="EW1394" s="251"/>
      <c r="EY1394" s="459"/>
      <c r="EZ1394" s="459"/>
      <c r="FA1394" s="459"/>
      <c r="FF1394" s="251"/>
      <c r="FH1394" s="459"/>
      <c r="FI1394" s="459"/>
      <c r="FJ1394" s="459"/>
      <c r="FO1394" s="251"/>
      <c r="FQ1394" s="459"/>
      <c r="FR1394" s="459"/>
      <c r="FS1394" s="459"/>
      <c r="FX1394" s="251"/>
      <c r="FZ1394" s="459"/>
      <c r="GA1394" s="459"/>
      <c r="GB1394" s="459"/>
      <c r="GG1394" s="251"/>
      <c r="GI1394" s="459"/>
      <c r="GJ1394" s="459"/>
      <c r="GK1394" s="459"/>
      <c r="GP1394" s="251"/>
      <c r="GR1394" s="459"/>
      <c r="GS1394" s="459"/>
      <c r="GT1394" s="459"/>
      <c r="GY1394" s="251"/>
      <c r="HA1394" s="459"/>
      <c r="HB1394" s="459"/>
      <c r="HC1394" s="459"/>
      <c r="HH1394" s="251"/>
      <c r="HJ1394" s="459"/>
      <c r="HK1394" s="459"/>
      <c r="HL1394" s="459"/>
      <c r="HQ1394" s="459"/>
      <c r="HR1394" s="459"/>
      <c r="HS1394" s="459"/>
      <c r="HT1394" s="459"/>
      <c r="HU1394" s="459"/>
      <c r="HV1394" s="459"/>
      <c r="HW1394" s="459"/>
      <c r="HX1394" s="459"/>
      <c r="HY1394" s="459"/>
      <c r="HZ1394" s="459"/>
      <c r="IA1394" s="459"/>
      <c r="IB1394" s="459"/>
      <c r="IC1394" s="459"/>
      <c r="ID1394" s="459"/>
      <c r="IE1394" s="459"/>
      <c r="IF1394" s="459"/>
      <c r="IG1394" s="459"/>
      <c r="IH1394" s="459"/>
      <c r="II1394" s="459"/>
      <c r="IJ1394" s="459"/>
      <c r="IK1394" s="459"/>
      <c r="IL1394" s="459"/>
      <c r="IM1394" s="459"/>
      <c r="IN1394" s="459"/>
      <c r="IO1394" s="459"/>
      <c r="IP1394" s="459"/>
      <c r="IQ1394" s="459"/>
      <c r="IR1394" s="459"/>
      <c r="IS1394" s="459"/>
      <c r="IT1394" s="459"/>
      <c r="IU1394" s="459"/>
      <c r="IV1394" s="459"/>
      <c r="RS1394" s="252"/>
    </row>
    <row r="1395" spans="1:487" s="461" customFormat="1" ht="18">
      <c r="A1395" s="605" t="s">
        <v>733</v>
      </c>
      <c r="B1395" s="488"/>
      <c r="C1395" s="488"/>
      <c r="D1395" s="461" t="s">
        <v>136</v>
      </c>
      <c r="E1395" s="461">
        <f t="shared" ref="E1395:E1458" si="26">COUNTIF($A$481:$AHO$554,A1395)</f>
        <v>5</v>
      </c>
      <c r="F1395" s="524">
        <f t="shared" ref="F1395:F1458" si="27">SUM(G1395:K1395)</f>
        <v>3</v>
      </c>
      <c r="G1395" s="502"/>
      <c r="H1395" s="473"/>
      <c r="I1395" s="473"/>
      <c r="J1395" s="473">
        <v>3</v>
      </c>
      <c r="K1395" s="473"/>
      <c r="L1395" s="459"/>
      <c r="N1395" s="459"/>
      <c r="R1395" s="251"/>
      <c r="T1395" s="459"/>
      <c r="U1395" s="459"/>
      <c r="V1395" s="459"/>
      <c r="AA1395" s="251"/>
      <c r="AC1395" s="459"/>
      <c r="AD1395" s="459"/>
      <c r="AE1395" s="459"/>
      <c r="AJ1395" s="251"/>
      <c r="AL1395" s="459"/>
      <c r="AM1395" s="459"/>
      <c r="AN1395" s="459"/>
      <c r="AS1395" s="251"/>
      <c r="AU1395" s="459"/>
      <c r="AV1395" s="459"/>
      <c r="AW1395" s="459"/>
      <c r="BB1395" s="251"/>
      <c r="BD1395" s="459"/>
      <c r="BE1395" s="459"/>
      <c r="BF1395" s="459"/>
      <c r="BK1395" s="251"/>
      <c r="BM1395" s="459"/>
      <c r="BN1395" s="459"/>
      <c r="BO1395" s="459"/>
      <c r="BT1395" s="251"/>
      <c r="BV1395" s="459"/>
      <c r="BW1395" s="459"/>
      <c r="BX1395" s="459"/>
      <c r="CC1395" s="251"/>
      <c r="CE1395" s="459"/>
      <c r="CF1395" s="459"/>
      <c r="CG1395" s="459"/>
      <c r="CL1395" s="251"/>
      <c r="CN1395" s="459"/>
      <c r="CO1395" s="459"/>
      <c r="CP1395" s="459"/>
      <c r="CU1395" s="251"/>
      <c r="CW1395" s="459"/>
      <c r="CX1395" s="459"/>
      <c r="CY1395" s="459"/>
      <c r="DD1395" s="251"/>
      <c r="DF1395" s="459"/>
      <c r="DG1395" s="459"/>
      <c r="DH1395" s="459"/>
      <c r="DM1395" s="251"/>
      <c r="DO1395" s="459"/>
      <c r="DP1395" s="459"/>
      <c r="DQ1395" s="459"/>
      <c r="DV1395" s="251"/>
      <c r="DX1395" s="459"/>
      <c r="DY1395" s="459"/>
      <c r="DZ1395" s="459"/>
      <c r="EE1395" s="251"/>
      <c r="EG1395" s="459"/>
      <c r="EH1395" s="459"/>
      <c r="EI1395" s="459"/>
      <c r="EN1395" s="251"/>
      <c r="EP1395" s="459"/>
      <c r="EQ1395" s="459"/>
      <c r="ER1395" s="459"/>
      <c r="EW1395" s="251"/>
      <c r="EY1395" s="459"/>
      <c r="EZ1395" s="459"/>
      <c r="FA1395" s="459"/>
      <c r="FF1395" s="251"/>
      <c r="FH1395" s="459"/>
      <c r="FI1395" s="459"/>
      <c r="FJ1395" s="459"/>
      <c r="FO1395" s="251"/>
      <c r="FQ1395" s="459"/>
      <c r="FR1395" s="459"/>
      <c r="FS1395" s="459"/>
      <c r="FX1395" s="251"/>
      <c r="FZ1395" s="459"/>
      <c r="GA1395" s="459"/>
      <c r="GB1395" s="459"/>
      <c r="GG1395" s="251"/>
      <c r="GI1395" s="459"/>
      <c r="GJ1395" s="459"/>
      <c r="GK1395" s="459"/>
      <c r="GP1395" s="251"/>
      <c r="GR1395" s="459"/>
      <c r="GS1395" s="459"/>
      <c r="GT1395" s="459"/>
      <c r="GY1395" s="251"/>
      <c r="HA1395" s="459"/>
      <c r="HB1395" s="459"/>
      <c r="HC1395" s="459"/>
      <c r="HH1395" s="251"/>
      <c r="HJ1395" s="459"/>
      <c r="HK1395" s="459"/>
      <c r="HL1395" s="459"/>
      <c r="HQ1395" s="459"/>
      <c r="HR1395" s="459"/>
      <c r="HS1395" s="459"/>
      <c r="HT1395" s="459"/>
      <c r="HU1395" s="459"/>
      <c r="HV1395" s="459"/>
      <c r="HW1395" s="459"/>
      <c r="HX1395" s="459"/>
      <c r="HY1395" s="459"/>
      <c r="HZ1395" s="459"/>
      <c r="IA1395" s="459"/>
      <c r="IB1395" s="459"/>
      <c r="IC1395" s="459"/>
      <c r="ID1395" s="459"/>
      <c r="IE1395" s="459"/>
      <c r="IF1395" s="459"/>
      <c r="IG1395" s="459"/>
      <c r="IH1395" s="459"/>
      <c r="II1395" s="459"/>
      <c r="IJ1395" s="459"/>
      <c r="IK1395" s="459"/>
      <c r="IL1395" s="459"/>
      <c r="IM1395" s="459"/>
      <c r="IN1395" s="459"/>
      <c r="IO1395" s="459"/>
      <c r="IP1395" s="459"/>
      <c r="IQ1395" s="459"/>
      <c r="IR1395" s="459"/>
      <c r="IS1395" s="459"/>
      <c r="IT1395" s="459"/>
      <c r="IU1395" s="459"/>
      <c r="IV1395" s="459"/>
      <c r="RS1395" s="252"/>
    </row>
    <row r="1396" spans="1:487" s="461" customFormat="1" ht="18">
      <c r="A1396" s="605" t="s">
        <v>1431</v>
      </c>
      <c r="B1396" s="459"/>
      <c r="C1396" s="488"/>
      <c r="D1396" s="606" t="s">
        <v>129</v>
      </c>
      <c r="E1396" s="461">
        <f t="shared" si="26"/>
        <v>2</v>
      </c>
      <c r="F1396" s="524">
        <f t="shared" si="27"/>
        <v>2</v>
      </c>
      <c r="G1396" s="502"/>
      <c r="H1396" s="502"/>
      <c r="I1396" s="473">
        <v>2</v>
      </c>
      <c r="J1396" s="473"/>
      <c r="K1396" s="473"/>
      <c r="N1396" s="459"/>
      <c r="R1396" s="251"/>
      <c r="T1396" s="459"/>
      <c r="U1396" s="459"/>
      <c r="V1396" s="459"/>
      <c r="AA1396" s="251"/>
      <c r="AC1396" s="459"/>
      <c r="AD1396" s="459"/>
      <c r="AE1396" s="459"/>
      <c r="AJ1396" s="251"/>
      <c r="AL1396" s="459"/>
      <c r="AM1396" s="459"/>
      <c r="AN1396" s="459"/>
      <c r="AS1396" s="251"/>
      <c r="AU1396" s="459"/>
      <c r="AV1396" s="459"/>
      <c r="AW1396" s="459"/>
      <c r="BB1396" s="251"/>
      <c r="BD1396" s="459"/>
      <c r="BE1396" s="459"/>
      <c r="BF1396" s="459"/>
      <c r="BK1396" s="251"/>
      <c r="BM1396" s="459"/>
      <c r="BN1396" s="459"/>
      <c r="BO1396" s="459"/>
      <c r="BT1396" s="251"/>
      <c r="BV1396" s="459"/>
      <c r="BW1396" s="459"/>
      <c r="BX1396" s="459"/>
      <c r="CC1396" s="251"/>
      <c r="CE1396" s="459"/>
      <c r="CF1396" s="459"/>
      <c r="CG1396" s="459"/>
      <c r="CL1396" s="251"/>
      <c r="CN1396" s="459"/>
      <c r="CO1396" s="459"/>
      <c r="CP1396" s="459"/>
      <c r="CU1396" s="251"/>
      <c r="CW1396" s="459"/>
      <c r="CX1396" s="459"/>
      <c r="CY1396" s="459"/>
      <c r="DD1396" s="251"/>
      <c r="DF1396" s="459"/>
      <c r="DG1396" s="459"/>
      <c r="DH1396" s="459"/>
      <c r="DM1396" s="251"/>
      <c r="DO1396" s="459"/>
      <c r="DP1396" s="459"/>
      <c r="DQ1396" s="459"/>
      <c r="DV1396" s="251"/>
      <c r="DX1396" s="459"/>
      <c r="DY1396" s="459"/>
      <c r="DZ1396" s="459"/>
      <c r="EE1396" s="251"/>
      <c r="EG1396" s="459"/>
      <c r="EH1396" s="459"/>
      <c r="EI1396" s="459"/>
      <c r="EN1396" s="251"/>
      <c r="EP1396" s="459"/>
      <c r="EQ1396" s="459"/>
      <c r="ER1396" s="459"/>
      <c r="EW1396" s="251"/>
      <c r="EY1396" s="459"/>
      <c r="EZ1396" s="459"/>
      <c r="FA1396" s="459"/>
      <c r="FF1396" s="251"/>
      <c r="FH1396" s="459"/>
      <c r="FI1396" s="459"/>
      <c r="FJ1396" s="459"/>
      <c r="FO1396" s="251"/>
      <c r="FQ1396" s="459"/>
      <c r="FR1396" s="459"/>
      <c r="FS1396" s="459"/>
      <c r="FX1396" s="251"/>
      <c r="FZ1396" s="459"/>
      <c r="GA1396" s="459"/>
      <c r="GB1396" s="459"/>
      <c r="GG1396" s="251"/>
      <c r="GI1396" s="459"/>
      <c r="GJ1396" s="459"/>
      <c r="GK1396" s="459"/>
      <c r="GP1396" s="251"/>
      <c r="GR1396" s="459"/>
      <c r="GS1396" s="459"/>
      <c r="GT1396" s="459"/>
      <c r="GY1396" s="251"/>
      <c r="HA1396" s="459"/>
      <c r="HB1396" s="459"/>
      <c r="HC1396" s="459"/>
      <c r="HH1396" s="251"/>
      <c r="HJ1396" s="459"/>
      <c r="HK1396" s="459"/>
      <c r="HL1396" s="459"/>
      <c r="HQ1396" s="459"/>
      <c r="HR1396" s="459"/>
      <c r="HS1396" s="459"/>
      <c r="HT1396" s="459"/>
      <c r="HU1396" s="459"/>
      <c r="HV1396" s="459"/>
      <c r="HW1396" s="459"/>
      <c r="HX1396" s="459"/>
      <c r="HY1396" s="459"/>
      <c r="HZ1396" s="459"/>
      <c r="IA1396" s="459"/>
      <c r="IB1396" s="459"/>
      <c r="IC1396" s="459"/>
      <c r="ID1396" s="459"/>
      <c r="IE1396" s="459"/>
      <c r="IF1396" s="459"/>
      <c r="IG1396" s="459"/>
      <c r="IH1396" s="459"/>
      <c r="II1396" s="459"/>
      <c r="IJ1396" s="459"/>
      <c r="IK1396" s="459"/>
      <c r="IL1396" s="459"/>
      <c r="IM1396" s="459"/>
      <c r="IN1396" s="459"/>
      <c r="IO1396" s="459"/>
      <c r="IP1396" s="459"/>
      <c r="IQ1396" s="459"/>
      <c r="IR1396" s="459"/>
      <c r="IS1396" s="459"/>
      <c r="IT1396" s="459"/>
      <c r="IU1396" s="459"/>
      <c r="IV1396" s="459"/>
      <c r="RS1396" s="252"/>
    </row>
    <row r="1397" spans="1:487" s="461" customFormat="1" ht="18">
      <c r="A1397" s="605" t="s">
        <v>644</v>
      </c>
      <c r="B1397" s="459"/>
      <c r="C1397" s="488"/>
      <c r="D1397" s="606" t="s">
        <v>129</v>
      </c>
      <c r="E1397" s="461">
        <f t="shared" si="26"/>
        <v>0</v>
      </c>
      <c r="F1397" s="524">
        <f t="shared" si="27"/>
        <v>0</v>
      </c>
      <c r="G1397" s="502"/>
      <c r="H1397" s="502"/>
      <c r="I1397" s="473"/>
      <c r="J1397" s="473"/>
      <c r="K1397" s="473"/>
      <c r="M1397" s="459"/>
      <c r="N1397" s="459"/>
      <c r="R1397" s="251"/>
      <c r="T1397" s="459"/>
      <c r="U1397" s="459"/>
      <c r="V1397" s="459"/>
      <c r="AA1397" s="251"/>
      <c r="AC1397" s="459"/>
      <c r="AD1397" s="459"/>
      <c r="AE1397" s="459"/>
      <c r="AJ1397" s="251"/>
      <c r="AL1397" s="459"/>
      <c r="AM1397" s="459"/>
      <c r="AN1397" s="459"/>
      <c r="AS1397" s="251"/>
      <c r="AU1397" s="459"/>
      <c r="AV1397" s="459"/>
      <c r="AW1397" s="459"/>
      <c r="BB1397" s="251"/>
      <c r="BD1397" s="459"/>
      <c r="BE1397" s="459"/>
      <c r="BF1397" s="459"/>
      <c r="BK1397" s="251"/>
      <c r="BM1397" s="459"/>
      <c r="BN1397" s="459"/>
      <c r="BO1397" s="459"/>
      <c r="BT1397" s="251"/>
      <c r="BV1397" s="459"/>
      <c r="BW1397" s="459"/>
      <c r="BX1397" s="459"/>
      <c r="CC1397" s="251"/>
      <c r="CE1397" s="459"/>
      <c r="CF1397" s="459"/>
      <c r="CG1397" s="459"/>
      <c r="CL1397" s="251"/>
      <c r="CN1397" s="459"/>
      <c r="CO1397" s="459"/>
      <c r="CP1397" s="459"/>
      <c r="CU1397" s="251"/>
      <c r="CW1397" s="459"/>
      <c r="CX1397" s="459"/>
      <c r="CY1397" s="459"/>
      <c r="DD1397" s="251"/>
      <c r="DF1397" s="459"/>
      <c r="DG1397" s="459"/>
      <c r="DH1397" s="459"/>
      <c r="DM1397" s="251"/>
      <c r="DO1397" s="459"/>
      <c r="DP1397" s="459"/>
      <c r="DQ1397" s="459"/>
      <c r="DV1397" s="251"/>
      <c r="DX1397" s="459"/>
      <c r="DY1397" s="459"/>
      <c r="DZ1397" s="459"/>
      <c r="EE1397" s="251"/>
      <c r="EG1397" s="459"/>
      <c r="EH1397" s="459"/>
      <c r="EI1397" s="459"/>
      <c r="EN1397" s="251"/>
      <c r="EP1397" s="459"/>
      <c r="EQ1397" s="459"/>
      <c r="ER1397" s="459"/>
      <c r="EW1397" s="251"/>
      <c r="EY1397" s="459"/>
      <c r="EZ1397" s="459"/>
      <c r="FA1397" s="459"/>
      <c r="FF1397" s="251"/>
      <c r="FH1397" s="459"/>
      <c r="FI1397" s="459"/>
      <c r="FJ1397" s="459"/>
      <c r="FO1397" s="251"/>
      <c r="FQ1397" s="459"/>
      <c r="FR1397" s="459"/>
      <c r="FS1397" s="459"/>
      <c r="FX1397" s="251"/>
      <c r="FZ1397" s="459"/>
      <c r="GA1397" s="459"/>
      <c r="GB1397" s="459"/>
      <c r="GG1397" s="251"/>
      <c r="GI1397" s="459"/>
      <c r="GJ1397" s="459"/>
      <c r="GK1397" s="459"/>
      <c r="GP1397" s="251"/>
      <c r="GR1397" s="459"/>
      <c r="GS1397" s="459"/>
      <c r="GT1397" s="459"/>
      <c r="GY1397" s="251"/>
      <c r="HA1397" s="459"/>
      <c r="HB1397" s="459"/>
      <c r="HC1397" s="459"/>
      <c r="HH1397" s="251"/>
      <c r="HJ1397" s="459"/>
      <c r="HK1397" s="459"/>
      <c r="HL1397" s="459"/>
      <c r="HQ1397" s="459"/>
      <c r="HR1397" s="459"/>
      <c r="HS1397" s="459"/>
      <c r="HT1397" s="459"/>
      <c r="HU1397" s="459"/>
      <c r="HV1397" s="459"/>
      <c r="HW1397" s="459"/>
      <c r="HX1397" s="459"/>
      <c r="HY1397" s="459"/>
      <c r="HZ1397" s="459"/>
      <c r="IA1397" s="459"/>
      <c r="IB1397" s="459"/>
      <c r="IC1397" s="459"/>
      <c r="ID1397" s="459"/>
      <c r="IE1397" s="459"/>
      <c r="IF1397" s="459"/>
      <c r="IG1397" s="459"/>
      <c r="IH1397" s="459"/>
      <c r="II1397" s="459"/>
      <c r="IJ1397" s="459"/>
      <c r="IK1397" s="459"/>
      <c r="IL1397" s="459"/>
      <c r="IM1397" s="459"/>
      <c r="IN1397" s="459"/>
      <c r="IO1397" s="459"/>
      <c r="IP1397" s="459"/>
      <c r="IQ1397" s="459"/>
      <c r="IR1397" s="459"/>
      <c r="IS1397" s="459"/>
      <c r="IT1397" s="459"/>
      <c r="IU1397" s="459"/>
      <c r="IV1397" s="459"/>
      <c r="RS1397" s="252"/>
    </row>
    <row r="1398" spans="1:487" s="461" customFormat="1" ht="18">
      <c r="A1398" s="605" t="s">
        <v>1932</v>
      </c>
      <c r="B1398" s="459"/>
      <c r="C1398" s="488"/>
      <c r="D1398" s="606" t="s">
        <v>129</v>
      </c>
      <c r="E1398" s="461">
        <f t="shared" si="26"/>
        <v>0</v>
      </c>
      <c r="F1398" s="524">
        <f t="shared" si="27"/>
        <v>0</v>
      </c>
      <c r="G1398" s="473"/>
      <c r="H1398" s="473"/>
      <c r="I1398" s="473"/>
      <c r="J1398" s="473"/>
      <c r="K1398" s="473"/>
      <c r="M1398" s="459"/>
      <c r="N1398" s="459"/>
      <c r="R1398" s="251"/>
      <c r="T1398" s="459"/>
      <c r="U1398" s="459"/>
      <c r="V1398" s="459"/>
      <c r="AA1398" s="251"/>
      <c r="AC1398" s="459"/>
      <c r="AD1398" s="459"/>
      <c r="AE1398" s="459"/>
      <c r="AJ1398" s="251"/>
      <c r="AL1398" s="459"/>
      <c r="AM1398" s="459"/>
      <c r="AN1398" s="459"/>
      <c r="AS1398" s="251"/>
      <c r="AU1398" s="459"/>
      <c r="AV1398" s="459"/>
      <c r="AW1398" s="459"/>
      <c r="BB1398" s="251"/>
      <c r="BD1398" s="459"/>
      <c r="BE1398" s="459"/>
      <c r="BF1398" s="459"/>
      <c r="BK1398" s="251"/>
      <c r="BM1398" s="459"/>
      <c r="BN1398" s="459"/>
      <c r="BO1398" s="459"/>
      <c r="BT1398" s="251"/>
      <c r="BV1398" s="459"/>
      <c r="BW1398" s="459"/>
      <c r="BX1398" s="459"/>
      <c r="CC1398" s="251"/>
      <c r="CE1398" s="459"/>
      <c r="CF1398" s="459"/>
      <c r="CG1398" s="459"/>
      <c r="CL1398" s="251"/>
      <c r="CN1398" s="459"/>
      <c r="CO1398" s="459"/>
      <c r="CP1398" s="459"/>
      <c r="CU1398" s="251"/>
      <c r="CW1398" s="459"/>
      <c r="CX1398" s="459"/>
      <c r="CY1398" s="459"/>
      <c r="DD1398" s="251"/>
      <c r="DF1398" s="459"/>
      <c r="DG1398" s="459"/>
      <c r="DH1398" s="459"/>
      <c r="DM1398" s="251"/>
      <c r="DO1398" s="459"/>
      <c r="DP1398" s="459"/>
      <c r="DQ1398" s="459"/>
      <c r="DV1398" s="251"/>
      <c r="DX1398" s="459"/>
      <c r="DY1398" s="459"/>
      <c r="DZ1398" s="459"/>
      <c r="EE1398" s="251"/>
      <c r="EG1398" s="459"/>
      <c r="EH1398" s="459"/>
      <c r="EI1398" s="459"/>
      <c r="EN1398" s="251"/>
      <c r="EP1398" s="459"/>
      <c r="EQ1398" s="459"/>
      <c r="ER1398" s="459"/>
      <c r="EW1398" s="251"/>
      <c r="EY1398" s="459"/>
      <c r="EZ1398" s="459"/>
      <c r="FA1398" s="459"/>
      <c r="FF1398" s="251"/>
      <c r="FH1398" s="459"/>
      <c r="FI1398" s="459"/>
      <c r="FJ1398" s="459"/>
      <c r="FO1398" s="251"/>
      <c r="FQ1398" s="459"/>
      <c r="FR1398" s="459"/>
      <c r="FS1398" s="459"/>
      <c r="FX1398" s="251"/>
      <c r="FZ1398" s="459"/>
      <c r="GA1398" s="459"/>
      <c r="GB1398" s="459"/>
      <c r="GG1398" s="251"/>
      <c r="GI1398" s="459"/>
      <c r="GJ1398" s="459"/>
      <c r="GK1398" s="459"/>
      <c r="GP1398" s="251"/>
      <c r="GR1398" s="459"/>
      <c r="GS1398" s="459"/>
      <c r="GT1398" s="459"/>
      <c r="GY1398" s="251"/>
      <c r="HA1398" s="459"/>
      <c r="HB1398" s="459"/>
      <c r="HC1398" s="459"/>
      <c r="HH1398" s="251"/>
      <c r="HJ1398" s="459"/>
      <c r="HK1398" s="459"/>
      <c r="HL1398" s="459"/>
      <c r="HQ1398" s="459"/>
      <c r="HR1398" s="459"/>
      <c r="HS1398" s="459"/>
      <c r="HT1398" s="459"/>
      <c r="HU1398" s="459"/>
      <c r="HV1398" s="459"/>
      <c r="HW1398" s="459"/>
      <c r="HX1398" s="459"/>
      <c r="HY1398" s="459"/>
      <c r="HZ1398" s="459"/>
      <c r="IA1398" s="459"/>
      <c r="IB1398" s="459"/>
      <c r="IC1398" s="459"/>
      <c r="ID1398" s="459"/>
      <c r="IE1398" s="459"/>
      <c r="IF1398" s="459"/>
      <c r="IG1398" s="459"/>
      <c r="IH1398" s="459"/>
      <c r="II1398" s="459"/>
      <c r="IJ1398" s="459"/>
      <c r="IK1398" s="459"/>
      <c r="IL1398" s="459"/>
      <c r="IM1398" s="459"/>
      <c r="IN1398" s="459"/>
      <c r="IO1398" s="459"/>
      <c r="IP1398" s="459"/>
      <c r="IQ1398" s="459"/>
      <c r="IR1398" s="459"/>
      <c r="IS1398" s="459"/>
      <c r="IT1398" s="459"/>
      <c r="IU1398" s="459"/>
      <c r="IV1398" s="459"/>
      <c r="RS1398" s="252"/>
    </row>
    <row r="1399" spans="1:487" s="461" customFormat="1" ht="18">
      <c r="A1399" s="605" t="s">
        <v>473</v>
      </c>
      <c r="B1399" s="488"/>
      <c r="C1399" s="488"/>
      <c r="D1399" s="461" t="s">
        <v>140</v>
      </c>
      <c r="E1399" s="461">
        <f t="shared" si="26"/>
        <v>2</v>
      </c>
      <c r="F1399" s="524">
        <f t="shared" si="27"/>
        <v>9</v>
      </c>
      <c r="G1399" s="473"/>
      <c r="H1399" s="473"/>
      <c r="I1399" s="473">
        <v>1</v>
      </c>
      <c r="J1399" s="473">
        <v>8</v>
      </c>
      <c r="K1399" s="473"/>
      <c r="L1399" s="459"/>
      <c r="N1399" s="459"/>
      <c r="R1399" s="251"/>
      <c r="T1399" s="459"/>
      <c r="U1399" s="459"/>
      <c r="V1399" s="459"/>
      <c r="AA1399" s="251"/>
      <c r="AC1399" s="459"/>
      <c r="AD1399" s="459"/>
      <c r="AE1399" s="459"/>
      <c r="AJ1399" s="251"/>
      <c r="AL1399" s="459"/>
      <c r="AM1399" s="459"/>
      <c r="AN1399" s="459"/>
      <c r="AS1399" s="251"/>
      <c r="AU1399" s="459"/>
      <c r="AV1399" s="459"/>
      <c r="AW1399" s="459"/>
      <c r="BB1399" s="251"/>
      <c r="BD1399" s="459"/>
      <c r="BE1399" s="459"/>
      <c r="BF1399" s="459"/>
      <c r="BK1399" s="251"/>
      <c r="BM1399" s="459"/>
      <c r="BN1399" s="459"/>
      <c r="BO1399" s="459"/>
      <c r="BT1399" s="251"/>
      <c r="BV1399" s="459"/>
      <c r="BW1399" s="459"/>
      <c r="BX1399" s="459"/>
      <c r="CC1399" s="251"/>
      <c r="CE1399" s="459"/>
      <c r="CF1399" s="459"/>
      <c r="CG1399" s="459"/>
      <c r="CL1399" s="251"/>
      <c r="CN1399" s="459"/>
      <c r="CO1399" s="459"/>
      <c r="CP1399" s="459"/>
      <c r="CU1399" s="251"/>
      <c r="CW1399" s="459"/>
      <c r="CX1399" s="459"/>
      <c r="CY1399" s="459"/>
      <c r="DD1399" s="251"/>
      <c r="DF1399" s="459"/>
      <c r="DG1399" s="459"/>
      <c r="DH1399" s="459"/>
      <c r="DM1399" s="251"/>
      <c r="DO1399" s="459"/>
      <c r="DP1399" s="459"/>
      <c r="DQ1399" s="459"/>
      <c r="DV1399" s="251"/>
      <c r="DX1399" s="459"/>
      <c r="DY1399" s="459"/>
      <c r="DZ1399" s="459"/>
      <c r="EE1399" s="251"/>
      <c r="EG1399" s="459"/>
      <c r="EH1399" s="459"/>
      <c r="EI1399" s="459"/>
      <c r="EN1399" s="251"/>
      <c r="EP1399" s="459"/>
      <c r="EQ1399" s="459"/>
      <c r="ER1399" s="459"/>
      <c r="EW1399" s="251"/>
      <c r="EY1399" s="459"/>
      <c r="EZ1399" s="459"/>
      <c r="FA1399" s="459"/>
      <c r="FF1399" s="251"/>
      <c r="FH1399" s="459"/>
      <c r="FI1399" s="459"/>
      <c r="FJ1399" s="459"/>
      <c r="FO1399" s="251"/>
      <c r="FQ1399" s="459"/>
      <c r="FR1399" s="459"/>
      <c r="FS1399" s="459"/>
      <c r="FX1399" s="251"/>
      <c r="FZ1399" s="459"/>
      <c r="GA1399" s="459"/>
      <c r="GB1399" s="459"/>
      <c r="GG1399" s="251"/>
      <c r="GI1399" s="459"/>
      <c r="GJ1399" s="459"/>
      <c r="GK1399" s="459"/>
      <c r="GP1399" s="251"/>
      <c r="GR1399" s="459"/>
      <c r="GS1399" s="459"/>
      <c r="GT1399" s="459"/>
      <c r="GY1399" s="251"/>
      <c r="HA1399" s="459"/>
      <c r="HB1399" s="459"/>
      <c r="HC1399" s="459"/>
      <c r="HH1399" s="251"/>
      <c r="HJ1399" s="459"/>
      <c r="HK1399" s="459"/>
      <c r="HL1399" s="459"/>
      <c r="HQ1399" s="459"/>
      <c r="HR1399" s="459"/>
      <c r="HS1399" s="459"/>
      <c r="HT1399" s="459"/>
      <c r="HU1399" s="459"/>
      <c r="HV1399" s="459"/>
      <c r="HW1399" s="459"/>
      <c r="HX1399" s="459"/>
      <c r="HY1399" s="459"/>
      <c r="HZ1399" s="459"/>
      <c r="IA1399" s="459"/>
      <c r="IB1399" s="459"/>
      <c r="IC1399" s="459"/>
      <c r="ID1399" s="459"/>
      <c r="IE1399" s="459"/>
      <c r="IF1399" s="459"/>
      <c r="IG1399" s="459"/>
      <c r="IH1399" s="459"/>
      <c r="II1399" s="459"/>
      <c r="IJ1399" s="459"/>
      <c r="IK1399" s="459"/>
      <c r="IL1399" s="459"/>
      <c r="IM1399" s="459"/>
      <c r="IN1399" s="459"/>
      <c r="IO1399" s="459"/>
      <c r="IP1399" s="459"/>
      <c r="IQ1399" s="459"/>
      <c r="IR1399" s="459"/>
      <c r="IS1399" s="459"/>
      <c r="IT1399" s="459"/>
      <c r="IU1399" s="459"/>
      <c r="IV1399" s="459"/>
      <c r="RS1399" s="252"/>
    </row>
    <row r="1400" spans="1:487" s="461" customFormat="1" ht="18">
      <c r="A1400" s="605" t="s">
        <v>2340</v>
      </c>
      <c r="B1400" s="459"/>
      <c r="C1400" s="488"/>
      <c r="D1400" s="606" t="s">
        <v>129</v>
      </c>
      <c r="E1400" s="461">
        <f t="shared" si="26"/>
        <v>5</v>
      </c>
      <c r="F1400" s="524">
        <f t="shared" si="27"/>
        <v>0</v>
      </c>
      <c r="G1400" s="502"/>
      <c r="H1400" s="502"/>
      <c r="I1400" s="473"/>
      <c r="J1400" s="473"/>
      <c r="K1400" s="473"/>
      <c r="N1400" s="459"/>
      <c r="R1400" s="251"/>
      <c r="T1400" s="459"/>
      <c r="U1400" s="459"/>
      <c r="V1400" s="459"/>
      <c r="AA1400" s="251"/>
      <c r="AC1400" s="459"/>
      <c r="AD1400" s="459"/>
      <c r="AE1400" s="459"/>
      <c r="AJ1400" s="251"/>
      <c r="AL1400" s="459"/>
      <c r="AM1400" s="459"/>
      <c r="AN1400" s="459"/>
      <c r="AS1400" s="251"/>
      <c r="AU1400" s="459"/>
      <c r="AV1400" s="459"/>
      <c r="AW1400" s="459"/>
      <c r="BB1400" s="251"/>
      <c r="BD1400" s="459"/>
      <c r="BE1400" s="459"/>
      <c r="BF1400" s="459"/>
      <c r="BK1400" s="251"/>
      <c r="BM1400" s="459"/>
      <c r="BN1400" s="459"/>
      <c r="BO1400" s="459"/>
      <c r="BT1400" s="251"/>
      <c r="BV1400" s="459"/>
      <c r="BW1400" s="459"/>
      <c r="BX1400" s="459"/>
      <c r="CC1400" s="251"/>
      <c r="CE1400" s="459"/>
      <c r="CF1400" s="459"/>
      <c r="CG1400" s="459"/>
      <c r="CL1400" s="251"/>
      <c r="CN1400" s="459"/>
      <c r="CO1400" s="459"/>
      <c r="CP1400" s="459"/>
      <c r="CU1400" s="251"/>
      <c r="CW1400" s="459"/>
      <c r="CX1400" s="459"/>
      <c r="CY1400" s="459"/>
      <c r="DD1400" s="251"/>
      <c r="DF1400" s="459"/>
      <c r="DG1400" s="459"/>
      <c r="DH1400" s="459"/>
      <c r="DM1400" s="251"/>
      <c r="DO1400" s="459"/>
      <c r="DP1400" s="459"/>
      <c r="DQ1400" s="459"/>
      <c r="DV1400" s="251"/>
      <c r="DX1400" s="459"/>
      <c r="DY1400" s="459"/>
      <c r="DZ1400" s="459"/>
      <c r="EE1400" s="251"/>
      <c r="EG1400" s="459"/>
      <c r="EH1400" s="459"/>
      <c r="EI1400" s="459"/>
      <c r="EN1400" s="251"/>
      <c r="EP1400" s="459"/>
      <c r="EQ1400" s="459"/>
      <c r="ER1400" s="459"/>
      <c r="EW1400" s="251"/>
      <c r="EY1400" s="459"/>
      <c r="EZ1400" s="459"/>
      <c r="FA1400" s="459"/>
      <c r="FF1400" s="251"/>
      <c r="FH1400" s="459"/>
      <c r="FI1400" s="459"/>
      <c r="FJ1400" s="459"/>
      <c r="FO1400" s="251"/>
      <c r="FQ1400" s="459"/>
      <c r="FR1400" s="459"/>
      <c r="FS1400" s="459"/>
      <c r="FX1400" s="251"/>
      <c r="FZ1400" s="459"/>
      <c r="GA1400" s="459"/>
      <c r="GB1400" s="459"/>
      <c r="GG1400" s="251"/>
      <c r="GI1400" s="459"/>
      <c r="GJ1400" s="459"/>
      <c r="GK1400" s="459"/>
      <c r="GP1400" s="251"/>
      <c r="GR1400" s="459"/>
      <c r="GS1400" s="459"/>
      <c r="GT1400" s="459"/>
      <c r="GY1400" s="251"/>
      <c r="HA1400" s="459"/>
      <c r="HB1400" s="459"/>
      <c r="HC1400" s="459"/>
      <c r="HH1400" s="251"/>
      <c r="HJ1400" s="459"/>
      <c r="HK1400" s="459"/>
      <c r="HL1400" s="459"/>
      <c r="HQ1400" s="459"/>
      <c r="HR1400" s="459"/>
      <c r="HS1400" s="459"/>
      <c r="HT1400" s="459"/>
      <c r="HU1400" s="459"/>
      <c r="HV1400" s="459"/>
      <c r="HW1400" s="459"/>
      <c r="HX1400" s="459"/>
      <c r="HY1400" s="459"/>
      <c r="HZ1400" s="459"/>
      <c r="IA1400" s="459"/>
      <c r="IB1400" s="459"/>
      <c r="IC1400" s="459"/>
      <c r="ID1400" s="459"/>
      <c r="IE1400" s="459"/>
      <c r="IF1400" s="459"/>
      <c r="IG1400" s="459"/>
      <c r="IH1400" s="459"/>
      <c r="II1400" s="459"/>
      <c r="IJ1400" s="459"/>
      <c r="IK1400" s="459"/>
      <c r="IL1400" s="459"/>
      <c r="IM1400" s="459"/>
      <c r="IN1400" s="459"/>
      <c r="IO1400" s="459"/>
      <c r="IP1400" s="459"/>
      <c r="IQ1400" s="459"/>
      <c r="IR1400" s="459"/>
      <c r="IS1400" s="459"/>
      <c r="IT1400" s="459"/>
      <c r="IU1400" s="459"/>
      <c r="IV1400" s="459"/>
      <c r="RS1400" s="252"/>
    </row>
    <row r="1401" spans="1:487" s="461" customFormat="1" ht="18">
      <c r="A1401" s="605" t="s">
        <v>453</v>
      </c>
      <c r="B1401" s="488"/>
      <c r="C1401" s="488"/>
      <c r="D1401" s="461" t="s">
        <v>133</v>
      </c>
      <c r="E1401" s="461">
        <f t="shared" si="26"/>
        <v>7</v>
      </c>
      <c r="F1401" s="524">
        <f t="shared" si="27"/>
        <v>0</v>
      </c>
      <c r="G1401" s="502"/>
      <c r="H1401" s="502"/>
      <c r="I1401" s="473"/>
      <c r="J1401" s="473"/>
      <c r="K1401" s="473"/>
      <c r="N1401" s="459"/>
      <c r="R1401" s="251"/>
      <c r="T1401" s="459"/>
      <c r="U1401" s="459"/>
      <c r="V1401" s="459"/>
      <c r="AA1401" s="251"/>
      <c r="AC1401" s="459"/>
      <c r="AD1401" s="459"/>
      <c r="AE1401" s="459"/>
      <c r="AJ1401" s="251"/>
      <c r="AL1401" s="459"/>
      <c r="AM1401" s="459"/>
      <c r="AN1401" s="459"/>
      <c r="AS1401" s="251"/>
      <c r="AU1401" s="459"/>
      <c r="AV1401" s="459"/>
      <c r="AW1401" s="459"/>
      <c r="BB1401" s="251"/>
      <c r="BD1401" s="459"/>
      <c r="BE1401" s="459"/>
      <c r="BF1401" s="459"/>
      <c r="BK1401" s="251"/>
      <c r="BM1401" s="459"/>
      <c r="BN1401" s="459"/>
      <c r="BO1401" s="459"/>
      <c r="BT1401" s="251"/>
      <c r="BV1401" s="459"/>
      <c r="BW1401" s="459"/>
      <c r="BX1401" s="459"/>
      <c r="CC1401" s="251"/>
      <c r="CE1401" s="459"/>
      <c r="CF1401" s="459"/>
      <c r="CG1401" s="459"/>
      <c r="CL1401" s="251"/>
      <c r="CN1401" s="459"/>
      <c r="CO1401" s="459"/>
      <c r="CP1401" s="459"/>
      <c r="CU1401" s="251"/>
      <c r="CW1401" s="459"/>
      <c r="CX1401" s="459"/>
      <c r="CY1401" s="459"/>
      <c r="DD1401" s="251"/>
      <c r="DF1401" s="459"/>
      <c r="DG1401" s="459"/>
      <c r="DH1401" s="459"/>
      <c r="DM1401" s="251"/>
      <c r="DO1401" s="459"/>
      <c r="DP1401" s="459"/>
      <c r="DQ1401" s="459"/>
      <c r="DV1401" s="251"/>
      <c r="DX1401" s="459"/>
      <c r="DY1401" s="459"/>
      <c r="DZ1401" s="459"/>
      <c r="EE1401" s="251"/>
      <c r="EG1401" s="459"/>
      <c r="EH1401" s="459"/>
      <c r="EI1401" s="459"/>
      <c r="EN1401" s="251"/>
      <c r="EP1401" s="459"/>
      <c r="EQ1401" s="459"/>
      <c r="ER1401" s="459"/>
      <c r="EW1401" s="251"/>
      <c r="EY1401" s="459"/>
      <c r="EZ1401" s="459"/>
      <c r="FA1401" s="459"/>
      <c r="FF1401" s="251"/>
      <c r="FH1401" s="459"/>
      <c r="FI1401" s="459"/>
      <c r="FJ1401" s="459"/>
      <c r="FO1401" s="251"/>
      <c r="FQ1401" s="459"/>
      <c r="FR1401" s="459"/>
      <c r="FS1401" s="459"/>
      <c r="FX1401" s="251"/>
      <c r="FZ1401" s="459"/>
      <c r="GA1401" s="459"/>
      <c r="GB1401" s="459"/>
      <c r="GG1401" s="251"/>
      <c r="GI1401" s="459"/>
      <c r="GJ1401" s="459"/>
      <c r="GK1401" s="459"/>
      <c r="GP1401" s="251"/>
      <c r="GR1401" s="459"/>
      <c r="GS1401" s="459"/>
      <c r="GT1401" s="459"/>
      <c r="GY1401" s="251"/>
      <c r="HA1401" s="459"/>
      <c r="HB1401" s="459"/>
      <c r="HC1401" s="459"/>
      <c r="HH1401" s="251"/>
      <c r="HJ1401" s="459"/>
      <c r="HK1401" s="459"/>
      <c r="HL1401" s="459"/>
      <c r="HQ1401" s="459"/>
      <c r="HR1401" s="459"/>
      <c r="HS1401" s="459"/>
      <c r="HT1401" s="459"/>
      <c r="HU1401" s="459"/>
      <c r="HV1401" s="459"/>
      <c r="HW1401" s="459"/>
      <c r="HX1401" s="459"/>
      <c r="HY1401" s="459"/>
      <c r="HZ1401" s="459"/>
      <c r="IA1401" s="459"/>
      <c r="IB1401" s="459"/>
      <c r="IC1401" s="459"/>
      <c r="ID1401" s="459"/>
      <c r="IE1401" s="459"/>
      <c r="IF1401" s="459"/>
      <c r="IG1401" s="459"/>
      <c r="IH1401" s="459"/>
      <c r="II1401" s="459"/>
      <c r="IJ1401" s="459"/>
      <c r="IK1401" s="459"/>
      <c r="IL1401" s="459"/>
      <c r="IM1401" s="459"/>
      <c r="IN1401" s="459"/>
      <c r="IO1401" s="459"/>
      <c r="IP1401" s="459"/>
      <c r="IQ1401" s="459"/>
      <c r="IR1401" s="459"/>
      <c r="IS1401" s="459"/>
      <c r="IT1401" s="459"/>
      <c r="IU1401" s="459"/>
      <c r="IV1401" s="459"/>
      <c r="RS1401" s="252"/>
    </row>
    <row r="1402" spans="1:487" s="461" customFormat="1" ht="18">
      <c r="A1402" s="605" t="s">
        <v>1477</v>
      </c>
      <c r="B1402" s="459"/>
      <c r="C1402" s="488"/>
      <c r="D1402" s="606" t="s">
        <v>129</v>
      </c>
      <c r="E1402" s="461">
        <f t="shared" si="26"/>
        <v>0</v>
      </c>
      <c r="F1402" s="524">
        <f t="shared" si="27"/>
        <v>1</v>
      </c>
      <c r="G1402" s="502"/>
      <c r="H1402" s="502"/>
      <c r="I1402" s="473"/>
      <c r="J1402" s="473">
        <v>1</v>
      </c>
      <c r="K1402" s="473"/>
      <c r="L1402" s="459"/>
      <c r="N1402" s="459"/>
      <c r="R1402" s="251"/>
      <c r="T1402" s="459"/>
      <c r="U1402" s="459"/>
      <c r="V1402" s="459"/>
      <c r="AA1402" s="251"/>
      <c r="AC1402" s="459"/>
      <c r="AD1402" s="459"/>
      <c r="AE1402" s="459"/>
      <c r="AJ1402" s="251"/>
      <c r="AL1402" s="459"/>
      <c r="AM1402" s="459"/>
      <c r="AN1402" s="459"/>
      <c r="AS1402" s="251"/>
      <c r="AU1402" s="459"/>
      <c r="AV1402" s="459"/>
      <c r="AW1402" s="459"/>
      <c r="BB1402" s="251"/>
      <c r="BD1402" s="459"/>
      <c r="BE1402" s="459"/>
      <c r="BF1402" s="459"/>
      <c r="BK1402" s="251"/>
      <c r="BM1402" s="459"/>
      <c r="BN1402" s="459"/>
      <c r="BO1402" s="459"/>
      <c r="BT1402" s="251"/>
      <c r="BV1402" s="459"/>
      <c r="BW1402" s="459"/>
      <c r="BX1402" s="459"/>
      <c r="CC1402" s="251"/>
      <c r="CE1402" s="459"/>
      <c r="CF1402" s="459"/>
      <c r="CG1402" s="459"/>
      <c r="CL1402" s="251"/>
      <c r="CN1402" s="459"/>
      <c r="CO1402" s="459"/>
      <c r="CP1402" s="459"/>
      <c r="CU1402" s="251"/>
      <c r="CW1402" s="459"/>
      <c r="CX1402" s="459"/>
      <c r="CY1402" s="459"/>
      <c r="DD1402" s="251"/>
      <c r="DF1402" s="459"/>
      <c r="DG1402" s="459"/>
      <c r="DH1402" s="459"/>
      <c r="DM1402" s="251"/>
      <c r="DO1402" s="459"/>
      <c r="DP1402" s="459"/>
      <c r="DQ1402" s="459"/>
      <c r="DV1402" s="251"/>
      <c r="DX1402" s="459"/>
      <c r="DY1402" s="459"/>
      <c r="DZ1402" s="459"/>
      <c r="EE1402" s="251"/>
      <c r="EG1402" s="459"/>
      <c r="EH1402" s="459"/>
      <c r="EI1402" s="459"/>
      <c r="EN1402" s="251"/>
      <c r="EP1402" s="459"/>
      <c r="EQ1402" s="459"/>
      <c r="ER1402" s="459"/>
      <c r="EW1402" s="251"/>
      <c r="EY1402" s="459"/>
      <c r="EZ1402" s="459"/>
      <c r="FA1402" s="459"/>
      <c r="FF1402" s="251"/>
      <c r="FH1402" s="459"/>
      <c r="FI1402" s="459"/>
      <c r="FJ1402" s="459"/>
      <c r="FO1402" s="251"/>
      <c r="FQ1402" s="459"/>
      <c r="FR1402" s="459"/>
      <c r="FS1402" s="459"/>
      <c r="FX1402" s="251"/>
      <c r="FZ1402" s="459"/>
      <c r="GA1402" s="459"/>
      <c r="GB1402" s="459"/>
      <c r="GG1402" s="251"/>
      <c r="GI1402" s="459"/>
      <c r="GJ1402" s="459"/>
      <c r="GK1402" s="459"/>
      <c r="GP1402" s="251"/>
      <c r="GR1402" s="459"/>
      <c r="GS1402" s="459"/>
      <c r="GT1402" s="459"/>
      <c r="GY1402" s="251"/>
      <c r="HA1402" s="459"/>
      <c r="HB1402" s="459"/>
      <c r="HC1402" s="459"/>
      <c r="HH1402" s="251"/>
      <c r="HJ1402" s="459"/>
      <c r="HK1402" s="459"/>
      <c r="HL1402" s="459"/>
      <c r="HQ1402" s="459"/>
      <c r="HR1402" s="459"/>
      <c r="HS1402" s="459"/>
      <c r="HT1402" s="459"/>
      <c r="HU1402" s="459"/>
      <c r="HV1402" s="459"/>
      <c r="HW1402" s="459"/>
      <c r="HX1402" s="459"/>
      <c r="HY1402" s="459"/>
      <c r="HZ1402" s="459"/>
      <c r="IA1402" s="459"/>
      <c r="IB1402" s="459"/>
      <c r="IC1402" s="459"/>
      <c r="ID1402" s="459"/>
      <c r="IE1402" s="459"/>
      <c r="IF1402" s="459"/>
      <c r="IG1402" s="459"/>
      <c r="IH1402" s="459"/>
      <c r="II1402" s="459"/>
      <c r="IJ1402" s="459"/>
      <c r="IK1402" s="459"/>
      <c r="IL1402" s="459"/>
      <c r="IM1402" s="459"/>
      <c r="IN1402" s="459"/>
      <c r="IO1402" s="459"/>
      <c r="IP1402" s="459"/>
      <c r="IQ1402" s="459"/>
      <c r="IR1402" s="459"/>
      <c r="IS1402" s="459"/>
      <c r="IT1402" s="459"/>
      <c r="IU1402" s="459"/>
      <c r="IV1402" s="459"/>
      <c r="RS1402" s="252"/>
    </row>
    <row r="1403" spans="1:487" s="461" customFormat="1" ht="18">
      <c r="A1403" s="605" t="s">
        <v>2495</v>
      </c>
      <c r="B1403" s="459"/>
      <c r="C1403" s="488"/>
      <c r="D1403" s="606" t="s">
        <v>129</v>
      </c>
      <c r="E1403" s="461">
        <f t="shared" si="26"/>
        <v>0</v>
      </c>
      <c r="F1403" s="524">
        <f t="shared" si="27"/>
        <v>0</v>
      </c>
      <c r="G1403" s="473"/>
      <c r="H1403" s="473"/>
      <c r="I1403" s="473"/>
      <c r="J1403" s="473"/>
      <c r="K1403" s="473"/>
      <c r="M1403" s="459"/>
      <c r="N1403" s="459"/>
      <c r="R1403" s="251"/>
      <c r="T1403" s="459"/>
      <c r="U1403" s="459"/>
      <c r="V1403" s="459"/>
      <c r="AA1403" s="251"/>
      <c r="AC1403" s="459"/>
      <c r="AD1403" s="459"/>
      <c r="AE1403" s="459"/>
      <c r="AJ1403" s="251"/>
      <c r="AL1403" s="459"/>
      <c r="AM1403" s="459"/>
      <c r="AN1403" s="459"/>
      <c r="AS1403" s="251"/>
      <c r="AU1403" s="459"/>
      <c r="AV1403" s="459"/>
      <c r="AW1403" s="459"/>
      <c r="BB1403" s="251"/>
      <c r="BD1403" s="459"/>
      <c r="BE1403" s="459"/>
      <c r="BF1403" s="459"/>
      <c r="BK1403" s="251"/>
      <c r="BM1403" s="459"/>
      <c r="BN1403" s="459"/>
      <c r="BO1403" s="459"/>
      <c r="BT1403" s="251"/>
      <c r="BV1403" s="459"/>
      <c r="BW1403" s="459"/>
      <c r="BX1403" s="459"/>
      <c r="CC1403" s="251"/>
      <c r="CE1403" s="459"/>
      <c r="CF1403" s="459"/>
      <c r="CG1403" s="459"/>
      <c r="CL1403" s="251"/>
      <c r="CN1403" s="459"/>
      <c r="CO1403" s="459"/>
      <c r="CP1403" s="459"/>
      <c r="CU1403" s="251"/>
      <c r="CW1403" s="459"/>
      <c r="CX1403" s="459"/>
      <c r="CY1403" s="459"/>
      <c r="DD1403" s="251"/>
      <c r="DF1403" s="459"/>
      <c r="DG1403" s="459"/>
      <c r="DH1403" s="459"/>
      <c r="DM1403" s="251"/>
      <c r="DO1403" s="459"/>
      <c r="DP1403" s="459"/>
      <c r="DQ1403" s="459"/>
      <c r="DV1403" s="251"/>
      <c r="DX1403" s="459"/>
      <c r="DY1403" s="459"/>
      <c r="DZ1403" s="459"/>
      <c r="EE1403" s="251"/>
      <c r="EG1403" s="459"/>
      <c r="EH1403" s="459"/>
      <c r="EI1403" s="459"/>
      <c r="EN1403" s="251"/>
      <c r="EP1403" s="459"/>
      <c r="EQ1403" s="459"/>
      <c r="ER1403" s="459"/>
      <c r="EW1403" s="251"/>
      <c r="EY1403" s="459"/>
      <c r="EZ1403" s="459"/>
      <c r="FA1403" s="459"/>
      <c r="FF1403" s="251"/>
      <c r="FH1403" s="459"/>
      <c r="FI1403" s="459"/>
      <c r="FJ1403" s="459"/>
      <c r="FO1403" s="251"/>
      <c r="FQ1403" s="459"/>
      <c r="FR1403" s="459"/>
      <c r="FS1403" s="459"/>
      <c r="FX1403" s="251"/>
      <c r="FZ1403" s="459"/>
      <c r="GA1403" s="459"/>
      <c r="GB1403" s="459"/>
      <c r="GG1403" s="251"/>
      <c r="GI1403" s="459"/>
      <c r="GJ1403" s="459"/>
      <c r="GK1403" s="459"/>
      <c r="GP1403" s="251"/>
      <c r="GR1403" s="459"/>
      <c r="GS1403" s="459"/>
      <c r="GT1403" s="459"/>
      <c r="GY1403" s="251"/>
      <c r="HA1403" s="459"/>
      <c r="HB1403" s="459"/>
      <c r="HC1403" s="459"/>
      <c r="HH1403" s="251"/>
      <c r="HJ1403" s="459"/>
      <c r="HK1403" s="459"/>
      <c r="HL1403" s="459"/>
      <c r="HQ1403" s="459"/>
      <c r="HR1403" s="459"/>
      <c r="HS1403" s="459"/>
      <c r="HT1403" s="459"/>
      <c r="HU1403" s="459"/>
      <c r="HV1403" s="459"/>
      <c r="HW1403" s="459"/>
      <c r="HX1403" s="459"/>
      <c r="HY1403" s="459"/>
      <c r="HZ1403" s="459"/>
      <c r="IA1403" s="459"/>
      <c r="IB1403" s="459"/>
      <c r="IC1403" s="459"/>
      <c r="ID1403" s="459"/>
      <c r="IE1403" s="459"/>
      <c r="IF1403" s="459"/>
      <c r="IG1403" s="459"/>
      <c r="IH1403" s="459"/>
      <c r="II1403" s="459"/>
      <c r="IJ1403" s="459"/>
      <c r="IK1403" s="459"/>
      <c r="IL1403" s="459"/>
      <c r="IM1403" s="459"/>
      <c r="IN1403" s="459"/>
      <c r="IO1403" s="459"/>
      <c r="IP1403" s="459"/>
      <c r="IQ1403" s="459"/>
      <c r="IR1403" s="459"/>
      <c r="IS1403" s="459"/>
      <c r="IT1403" s="459"/>
      <c r="IU1403" s="459"/>
      <c r="IV1403" s="459"/>
      <c r="RS1403" s="252"/>
    </row>
    <row r="1404" spans="1:487" s="461" customFormat="1" ht="18">
      <c r="A1404" s="605" t="s">
        <v>2496</v>
      </c>
      <c r="B1404" s="459"/>
      <c r="C1404" s="488"/>
      <c r="D1404" s="606" t="s">
        <v>129</v>
      </c>
      <c r="E1404" s="461">
        <f t="shared" si="26"/>
        <v>0</v>
      </c>
      <c r="F1404" s="524">
        <f t="shared" si="27"/>
        <v>0</v>
      </c>
      <c r="G1404" s="502"/>
      <c r="H1404" s="473"/>
      <c r="I1404" s="473"/>
      <c r="J1404" s="473"/>
      <c r="K1404" s="473"/>
      <c r="M1404" s="459"/>
      <c r="N1404" s="459"/>
      <c r="R1404" s="251"/>
      <c r="T1404" s="459"/>
      <c r="U1404" s="459"/>
      <c r="V1404" s="459"/>
      <c r="AA1404" s="251"/>
      <c r="AC1404" s="459"/>
      <c r="AD1404" s="459"/>
      <c r="AE1404" s="459"/>
      <c r="AJ1404" s="251"/>
      <c r="AL1404" s="459"/>
      <c r="AM1404" s="459"/>
      <c r="AN1404" s="459"/>
      <c r="AS1404" s="251"/>
      <c r="AU1404" s="459"/>
      <c r="AV1404" s="459"/>
      <c r="AW1404" s="459"/>
      <c r="BB1404" s="251"/>
      <c r="BD1404" s="459"/>
      <c r="BE1404" s="459"/>
      <c r="BF1404" s="459"/>
      <c r="BK1404" s="251"/>
      <c r="BM1404" s="459"/>
      <c r="BN1404" s="459"/>
      <c r="BO1404" s="459"/>
      <c r="BT1404" s="251"/>
      <c r="BV1404" s="459"/>
      <c r="BW1404" s="459"/>
      <c r="BX1404" s="459"/>
      <c r="CC1404" s="251"/>
      <c r="CE1404" s="459"/>
      <c r="CF1404" s="459"/>
      <c r="CG1404" s="459"/>
      <c r="CL1404" s="251"/>
      <c r="CN1404" s="459"/>
      <c r="CO1404" s="459"/>
      <c r="CP1404" s="459"/>
      <c r="CU1404" s="251"/>
      <c r="CW1404" s="459"/>
      <c r="CX1404" s="459"/>
      <c r="CY1404" s="459"/>
      <c r="DD1404" s="251"/>
      <c r="DF1404" s="459"/>
      <c r="DG1404" s="459"/>
      <c r="DH1404" s="459"/>
      <c r="DM1404" s="251"/>
      <c r="DO1404" s="459"/>
      <c r="DP1404" s="459"/>
      <c r="DQ1404" s="459"/>
      <c r="DV1404" s="251"/>
      <c r="DX1404" s="459"/>
      <c r="DY1404" s="459"/>
      <c r="DZ1404" s="459"/>
      <c r="EE1404" s="251"/>
      <c r="EG1404" s="459"/>
      <c r="EH1404" s="459"/>
      <c r="EI1404" s="459"/>
      <c r="EN1404" s="251"/>
      <c r="EP1404" s="459"/>
      <c r="EQ1404" s="459"/>
      <c r="ER1404" s="459"/>
      <c r="EW1404" s="251"/>
      <c r="EY1404" s="459"/>
      <c r="EZ1404" s="459"/>
      <c r="FA1404" s="459"/>
      <c r="FF1404" s="251"/>
      <c r="FH1404" s="459"/>
      <c r="FI1404" s="459"/>
      <c r="FJ1404" s="459"/>
      <c r="FO1404" s="251"/>
      <c r="FQ1404" s="459"/>
      <c r="FR1404" s="459"/>
      <c r="FS1404" s="459"/>
      <c r="FX1404" s="251"/>
      <c r="FZ1404" s="459"/>
      <c r="GA1404" s="459"/>
      <c r="GB1404" s="459"/>
      <c r="GG1404" s="251"/>
      <c r="GI1404" s="459"/>
      <c r="GJ1404" s="459"/>
      <c r="GK1404" s="459"/>
      <c r="GP1404" s="251"/>
      <c r="GR1404" s="459"/>
      <c r="GS1404" s="459"/>
      <c r="GT1404" s="459"/>
      <c r="GY1404" s="251"/>
      <c r="HA1404" s="459"/>
      <c r="HB1404" s="459"/>
      <c r="HC1404" s="459"/>
      <c r="HH1404" s="251"/>
      <c r="HJ1404" s="459"/>
      <c r="HK1404" s="459"/>
      <c r="HL1404" s="459"/>
      <c r="HQ1404" s="459"/>
      <c r="HR1404" s="459"/>
      <c r="HS1404" s="459"/>
      <c r="HT1404" s="459"/>
      <c r="HU1404" s="459"/>
      <c r="HV1404" s="459"/>
      <c r="HW1404" s="459"/>
      <c r="HX1404" s="459"/>
      <c r="HY1404" s="459"/>
      <c r="HZ1404" s="459"/>
      <c r="IA1404" s="459"/>
      <c r="IB1404" s="459"/>
      <c r="IC1404" s="459"/>
      <c r="ID1404" s="459"/>
      <c r="IE1404" s="459"/>
      <c r="IF1404" s="459"/>
      <c r="IG1404" s="459"/>
      <c r="IH1404" s="459"/>
      <c r="II1404" s="459"/>
      <c r="IJ1404" s="459"/>
      <c r="IK1404" s="459"/>
      <c r="IL1404" s="459"/>
      <c r="IM1404" s="459"/>
      <c r="IN1404" s="459"/>
      <c r="IO1404" s="459"/>
      <c r="IP1404" s="459"/>
      <c r="IQ1404" s="459"/>
      <c r="IR1404" s="459"/>
      <c r="IS1404" s="459"/>
      <c r="IT1404" s="459"/>
      <c r="IU1404" s="459"/>
      <c r="IV1404" s="459"/>
      <c r="RS1404" s="252"/>
    </row>
    <row r="1405" spans="1:487" s="461" customFormat="1" ht="18">
      <c r="A1405" s="605" t="s">
        <v>1467</v>
      </c>
      <c r="B1405" s="459"/>
      <c r="C1405" s="488"/>
      <c r="D1405" s="606" t="s">
        <v>129</v>
      </c>
      <c r="E1405" s="461">
        <f t="shared" si="26"/>
        <v>0</v>
      </c>
      <c r="F1405" s="524">
        <f t="shared" si="27"/>
        <v>0</v>
      </c>
      <c r="G1405" s="502"/>
      <c r="H1405" s="473"/>
      <c r="I1405" s="473"/>
      <c r="J1405" s="473"/>
      <c r="K1405" s="473"/>
      <c r="M1405" s="459"/>
      <c r="N1405" s="459"/>
      <c r="R1405" s="251"/>
      <c r="T1405" s="459"/>
      <c r="U1405" s="459"/>
      <c r="V1405" s="459"/>
      <c r="AA1405" s="251"/>
      <c r="AC1405" s="459"/>
      <c r="AD1405" s="459"/>
      <c r="AE1405" s="459"/>
      <c r="AJ1405" s="251"/>
      <c r="AL1405" s="459"/>
      <c r="AM1405" s="459"/>
      <c r="AN1405" s="459"/>
      <c r="AS1405" s="251"/>
      <c r="AU1405" s="459"/>
      <c r="AV1405" s="459"/>
      <c r="AW1405" s="459"/>
      <c r="BB1405" s="251"/>
      <c r="BD1405" s="459"/>
      <c r="BE1405" s="459"/>
      <c r="BF1405" s="459"/>
      <c r="BK1405" s="251"/>
      <c r="BM1405" s="459"/>
      <c r="BN1405" s="459"/>
      <c r="BO1405" s="459"/>
      <c r="BT1405" s="251"/>
      <c r="BV1405" s="459"/>
      <c r="BW1405" s="459"/>
      <c r="BX1405" s="459"/>
      <c r="CC1405" s="251"/>
      <c r="CE1405" s="459"/>
      <c r="CF1405" s="459"/>
      <c r="CG1405" s="459"/>
      <c r="CL1405" s="251"/>
      <c r="CN1405" s="459"/>
      <c r="CO1405" s="459"/>
      <c r="CP1405" s="459"/>
      <c r="CU1405" s="251"/>
      <c r="CW1405" s="459"/>
      <c r="CX1405" s="459"/>
      <c r="CY1405" s="459"/>
      <c r="DD1405" s="251"/>
      <c r="DF1405" s="459"/>
      <c r="DG1405" s="459"/>
      <c r="DH1405" s="459"/>
      <c r="DM1405" s="251"/>
      <c r="DO1405" s="459"/>
      <c r="DP1405" s="459"/>
      <c r="DQ1405" s="459"/>
      <c r="DV1405" s="251"/>
      <c r="DX1405" s="459"/>
      <c r="DY1405" s="459"/>
      <c r="DZ1405" s="459"/>
      <c r="EE1405" s="251"/>
      <c r="EG1405" s="459"/>
      <c r="EH1405" s="459"/>
      <c r="EI1405" s="459"/>
      <c r="EN1405" s="251"/>
      <c r="EP1405" s="459"/>
      <c r="EQ1405" s="459"/>
      <c r="ER1405" s="459"/>
      <c r="EW1405" s="251"/>
      <c r="EY1405" s="459"/>
      <c r="EZ1405" s="459"/>
      <c r="FA1405" s="459"/>
      <c r="FF1405" s="251"/>
      <c r="FH1405" s="459"/>
      <c r="FI1405" s="459"/>
      <c r="FJ1405" s="459"/>
      <c r="FO1405" s="251"/>
      <c r="FQ1405" s="459"/>
      <c r="FR1405" s="459"/>
      <c r="FS1405" s="459"/>
      <c r="FX1405" s="251"/>
      <c r="FZ1405" s="459"/>
      <c r="GA1405" s="459"/>
      <c r="GB1405" s="459"/>
      <c r="GG1405" s="251"/>
      <c r="GI1405" s="459"/>
      <c r="GJ1405" s="459"/>
      <c r="GK1405" s="459"/>
      <c r="GP1405" s="251"/>
      <c r="GR1405" s="459"/>
      <c r="GS1405" s="459"/>
      <c r="GT1405" s="459"/>
      <c r="GY1405" s="251"/>
      <c r="HA1405" s="459"/>
      <c r="HB1405" s="459"/>
      <c r="HC1405" s="459"/>
      <c r="HH1405" s="251"/>
      <c r="HJ1405" s="459"/>
      <c r="HK1405" s="459"/>
      <c r="HL1405" s="459"/>
      <c r="HQ1405" s="459"/>
      <c r="HR1405" s="459"/>
      <c r="HS1405" s="459"/>
      <c r="HT1405" s="459"/>
      <c r="HU1405" s="459"/>
      <c r="HV1405" s="459"/>
      <c r="HW1405" s="459"/>
      <c r="HX1405" s="459"/>
      <c r="HY1405" s="459"/>
      <c r="HZ1405" s="459"/>
      <c r="IA1405" s="459"/>
      <c r="IB1405" s="459"/>
      <c r="IC1405" s="459"/>
      <c r="ID1405" s="459"/>
      <c r="IE1405" s="459"/>
      <c r="IF1405" s="459"/>
      <c r="IG1405" s="459"/>
      <c r="IH1405" s="459"/>
      <c r="II1405" s="459"/>
      <c r="IJ1405" s="459"/>
      <c r="IK1405" s="459"/>
      <c r="IL1405" s="459"/>
      <c r="IM1405" s="459"/>
      <c r="IN1405" s="459"/>
      <c r="IO1405" s="459"/>
      <c r="IP1405" s="459"/>
      <c r="IQ1405" s="459"/>
      <c r="IR1405" s="459"/>
      <c r="IS1405" s="459"/>
      <c r="IT1405" s="459"/>
      <c r="IU1405" s="459"/>
      <c r="IV1405" s="459"/>
      <c r="RS1405" s="252"/>
    </row>
    <row r="1406" spans="1:487" s="461" customFormat="1" ht="18">
      <c r="A1406" s="605" t="s">
        <v>444</v>
      </c>
      <c r="B1406" s="459"/>
      <c r="C1406" s="488"/>
      <c r="D1406" s="461" t="s">
        <v>134</v>
      </c>
      <c r="E1406" s="461">
        <f t="shared" si="26"/>
        <v>11</v>
      </c>
      <c r="F1406" s="524">
        <f t="shared" si="27"/>
        <v>0</v>
      </c>
      <c r="G1406" s="473"/>
      <c r="H1406" s="473"/>
      <c r="I1406" s="473"/>
      <c r="J1406" s="473"/>
      <c r="K1406" s="473"/>
      <c r="M1406" s="459"/>
      <c r="N1406" s="459"/>
      <c r="R1406" s="251"/>
      <c r="T1406" s="459"/>
      <c r="U1406" s="459"/>
      <c r="V1406" s="459"/>
      <c r="AA1406" s="251"/>
      <c r="AC1406" s="459"/>
      <c r="AD1406" s="459"/>
      <c r="AE1406" s="459"/>
      <c r="AJ1406" s="251"/>
      <c r="AL1406" s="459"/>
      <c r="AM1406" s="459"/>
      <c r="AN1406" s="459"/>
      <c r="AS1406" s="251"/>
      <c r="AU1406" s="459"/>
      <c r="AV1406" s="459"/>
      <c r="AW1406" s="459"/>
      <c r="BB1406" s="251"/>
      <c r="BD1406" s="459"/>
      <c r="BE1406" s="459"/>
      <c r="BF1406" s="459"/>
      <c r="BK1406" s="251"/>
      <c r="BM1406" s="459"/>
      <c r="BN1406" s="459"/>
      <c r="BO1406" s="459"/>
      <c r="BT1406" s="251"/>
      <c r="BV1406" s="459"/>
      <c r="BW1406" s="459"/>
      <c r="BX1406" s="459"/>
      <c r="CC1406" s="251"/>
      <c r="CE1406" s="459"/>
      <c r="CF1406" s="459"/>
      <c r="CG1406" s="459"/>
      <c r="CL1406" s="251"/>
      <c r="CN1406" s="459"/>
      <c r="CO1406" s="459"/>
      <c r="CP1406" s="459"/>
      <c r="CU1406" s="251"/>
      <c r="CW1406" s="459"/>
      <c r="CX1406" s="459"/>
      <c r="CY1406" s="459"/>
      <c r="DD1406" s="251"/>
      <c r="DF1406" s="459"/>
      <c r="DG1406" s="459"/>
      <c r="DH1406" s="459"/>
      <c r="DM1406" s="251"/>
      <c r="DO1406" s="459"/>
      <c r="DP1406" s="459"/>
      <c r="DQ1406" s="459"/>
      <c r="DV1406" s="251"/>
      <c r="DX1406" s="459"/>
      <c r="DY1406" s="459"/>
      <c r="DZ1406" s="459"/>
      <c r="EE1406" s="251"/>
      <c r="EG1406" s="459"/>
      <c r="EH1406" s="459"/>
      <c r="EI1406" s="459"/>
      <c r="EN1406" s="251"/>
      <c r="EP1406" s="459"/>
      <c r="EQ1406" s="459"/>
      <c r="ER1406" s="459"/>
      <c r="EW1406" s="251"/>
      <c r="EY1406" s="459"/>
      <c r="EZ1406" s="459"/>
      <c r="FA1406" s="459"/>
      <c r="FF1406" s="251"/>
      <c r="FH1406" s="459"/>
      <c r="FI1406" s="459"/>
      <c r="FJ1406" s="459"/>
      <c r="FO1406" s="251"/>
      <c r="FQ1406" s="459"/>
      <c r="FR1406" s="459"/>
      <c r="FS1406" s="459"/>
      <c r="FX1406" s="251"/>
      <c r="FZ1406" s="459"/>
      <c r="GA1406" s="459"/>
      <c r="GB1406" s="459"/>
      <c r="GG1406" s="251"/>
      <c r="GI1406" s="459"/>
      <c r="GJ1406" s="459"/>
      <c r="GK1406" s="459"/>
      <c r="GP1406" s="251"/>
      <c r="GR1406" s="459"/>
      <c r="GS1406" s="459"/>
      <c r="GT1406" s="459"/>
      <c r="GY1406" s="251"/>
      <c r="HA1406" s="459"/>
      <c r="HB1406" s="459"/>
      <c r="HC1406" s="459"/>
      <c r="HH1406" s="251"/>
      <c r="HJ1406" s="459"/>
      <c r="HK1406" s="459"/>
      <c r="HL1406" s="459"/>
      <c r="HQ1406" s="459"/>
      <c r="HR1406" s="459"/>
      <c r="HS1406" s="459"/>
      <c r="HT1406" s="459"/>
      <c r="HU1406" s="459"/>
      <c r="HV1406" s="459"/>
      <c r="HW1406" s="459"/>
      <c r="HX1406" s="459"/>
      <c r="HY1406" s="459"/>
      <c r="HZ1406" s="459"/>
      <c r="IA1406" s="459"/>
      <c r="IB1406" s="459"/>
      <c r="IC1406" s="459"/>
      <c r="ID1406" s="459"/>
      <c r="IE1406" s="459"/>
      <c r="IF1406" s="459"/>
      <c r="IG1406" s="459"/>
      <c r="IH1406" s="459"/>
      <c r="II1406" s="459"/>
      <c r="IJ1406" s="459"/>
      <c r="IK1406" s="459"/>
      <c r="IL1406" s="459"/>
      <c r="IM1406" s="459"/>
      <c r="IN1406" s="459"/>
      <c r="IO1406" s="459"/>
      <c r="IP1406" s="459"/>
      <c r="IQ1406" s="459"/>
      <c r="IR1406" s="459"/>
      <c r="IS1406" s="459"/>
      <c r="IT1406" s="459"/>
      <c r="IU1406" s="459"/>
      <c r="IV1406" s="459"/>
      <c r="RS1406" s="252"/>
    </row>
    <row r="1407" spans="1:487" s="461" customFormat="1" ht="18">
      <c r="A1407" s="605" t="s">
        <v>1093</v>
      </c>
      <c r="B1407" s="488"/>
      <c r="C1407" s="488"/>
      <c r="D1407" s="461" t="s">
        <v>136</v>
      </c>
      <c r="E1407" s="461">
        <f t="shared" si="26"/>
        <v>8</v>
      </c>
      <c r="F1407" s="524">
        <f t="shared" si="27"/>
        <v>0</v>
      </c>
      <c r="G1407" s="473"/>
      <c r="H1407" s="473"/>
      <c r="I1407" s="473"/>
      <c r="J1407" s="473"/>
      <c r="K1407" s="473"/>
      <c r="M1407" s="459"/>
      <c r="N1407" s="459"/>
      <c r="R1407" s="251"/>
      <c r="T1407" s="459"/>
      <c r="U1407" s="459"/>
      <c r="V1407" s="459"/>
      <c r="AA1407" s="251"/>
      <c r="AC1407" s="459"/>
      <c r="AD1407" s="459"/>
      <c r="AE1407" s="459"/>
      <c r="AJ1407" s="251"/>
      <c r="AL1407" s="459"/>
      <c r="AM1407" s="459"/>
      <c r="AN1407" s="459"/>
      <c r="AS1407" s="251"/>
      <c r="AU1407" s="459"/>
      <c r="AV1407" s="459"/>
      <c r="AW1407" s="459"/>
      <c r="BB1407" s="251"/>
      <c r="BD1407" s="459"/>
      <c r="BE1407" s="459"/>
      <c r="BF1407" s="459"/>
      <c r="BK1407" s="251"/>
      <c r="BM1407" s="459"/>
      <c r="BN1407" s="459"/>
      <c r="BO1407" s="459"/>
      <c r="BT1407" s="251"/>
      <c r="BV1407" s="459"/>
      <c r="BW1407" s="459"/>
      <c r="BX1407" s="459"/>
      <c r="CC1407" s="251"/>
      <c r="CE1407" s="459"/>
      <c r="CF1407" s="459"/>
      <c r="CG1407" s="459"/>
      <c r="CL1407" s="251"/>
      <c r="CN1407" s="459"/>
      <c r="CO1407" s="459"/>
      <c r="CP1407" s="459"/>
      <c r="CU1407" s="251"/>
      <c r="CW1407" s="459"/>
      <c r="CX1407" s="459"/>
      <c r="CY1407" s="459"/>
      <c r="DD1407" s="251"/>
      <c r="DF1407" s="459"/>
      <c r="DG1407" s="459"/>
      <c r="DH1407" s="459"/>
      <c r="DM1407" s="251"/>
      <c r="DO1407" s="459"/>
      <c r="DP1407" s="459"/>
      <c r="DQ1407" s="459"/>
      <c r="DV1407" s="251"/>
      <c r="DX1407" s="459"/>
      <c r="DY1407" s="459"/>
      <c r="DZ1407" s="459"/>
      <c r="EE1407" s="251"/>
      <c r="EG1407" s="459"/>
      <c r="EH1407" s="459"/>
      <c r="EI1407" s="459"/>
      <c r="EN1407" s="251"/>
      <c r="EP1407" s="459"/>
      <c r="EQ1407" s="459"/>
      <c r="ER1407" s="459"/>
      <c r="EW1407" s="251"/>
      <c r="EY1407" s="459"/>
      <c r="EZ1407" s="459"/>
      <c r="FA1407" s="459"/>
      <c r="FF1407" s="251"/>
      <c r="FH1407" s="459"/>
      <c r="FI1407" s="459"/>
      <c r="FJ1407" s="459"/>
      <c r="FO1407" s="251"/>
      <c r="FQ1407" s="459"/>
      <c r="FR1407" s="459"/>
      <c r="FS1407" s="459"/>
      <c r="FX1407" s="251"/>
      <c r="FZ1407" s="459"/>
      <c r="GA1407" s="459"/>
      <c r="GB1407" s="459"/>
      <c r="GG1407" s="251"/>
      <c r="GI1407" s="459"/>
      <c r="GJ1407" s="459"/>
      <c r="GK1407" s="459"/>
      <c r="GP1407" s="251"/>
      <c r="GR1407" s="459"/>
      <c r="GS1407" s="459"/>
      <c r="GT1407" s="459"/>
      <c r="GY1407" s="251"/>
      <c r="HA1407" s="459"/>
      <c r="HB1407" s="459"/>
      <c r="HC1407" s="459"/>
      <c r="HH1407" s="251"/>
      <c r="HJ1407" s="459"/>
      <c r="HK1407" s="459"/>
      <c r="HL1407" s="459"/>
      <c r="HQ1407" s="459"/>
      <c r="HR1407" s="459"/>
      <c r="HS1407" s="459"/>
      <c r="HT1407" s="459"/>
      <c r="HU1407" s="459"/>
      <c r="HV1407" s="459"/>
      <c r="HW1407" s="459"/>
      <c r="HX1407" s="459"/>
      <c r="HY1407" s="459"/>
      <c r="HZ1407" s="459"/>
      <c r="IA1407" s="459"/>
      <c r="IB1407" s="459"/>
      <c r="IC1407" s="459"/>
      <c r="ID1407" s="459"/>
      <c r="IE1407" s="459"/>
      <c r="IF1407" s="459"/>
      <c r="IG1407" s="459"/>
      <c r="IH1407" s="459"/>
      <c r="II1407" s="459"/>
      <c r="IJ1407" s="459"/>
      <c r="IK1407" s="459"/>
      <c r="IL1407" s="459"/>
      <c r="IM1407" s="459"/>
      <c r="IN1407" s="459"/>
      <c r="IO1407" s="459"/>
      <c r="IP1407" s="459"/>
      <c r="IQ1407" s="459"/>
      <c r="IR1407" s="459"/>
      <c r="IS1407" s="459"/>
      <c r="IT1407" s="459"/>
      <c r="IU1407" s="459"/>
      <c r="IV1407" s="459"/>
      <c r="RS1407" s="252"/>
    </row>
    <row r="1408" spans="1:487" s="461" customFormat="1" ht="18">
      <c r="A1408" s="605" t="s">
        <v>421</v>
      </c>
      <c r="B1408" s="488"/>
      <c r="C1408" s="488"/>
      <c r="D1408" s="461" t="s">
        <v>139</v>
      </c>
      <c r="E1408" s="461">
        <f t="shared" si="26"/>
        <v>12</v>
      </c>
      <c r="F1408" s="524">
        <f t="shared" si="27"/>
        <v>90</v>
      </c>
      <c r="G1408" s="502"/>
      <c r="H1408" s="502"/>
      <c r="I1408" s="473">
        <v>19</v>
      </c>
      <c r="J1408" s="473">
        <v>71</v>
      </c>
      <c r="K1408" s="473"/>
      <c r="N1408" s="459"/>
      <c r="R1408" s="251"/>
      <c r="T1408" s="459"/>
      <c r="U1408" s="459"/>
      <c r="V1408" s="459"/>
      <c r="AA1408" s="251"/>
      <c r="AC1408" s="459"/>
      <c r="AD1408" s="459"/>
      <c r="AE1408" s="459"/>
      <c r="AJ1408" s="251"/>
      <c r="AL1408" s="459"/>
      <c r="AM1408" s="459"/>
      <c r="AN1408" s="459"/>
      <c r="AS1408" s="251"/>
      <c r="AU1408" s="459"/>
      <c r="AV1408" s="459"/>
      <c r="AW1408" s="459"/>
      <c r="BB1408" s="251"/>
      <c r="BD1408" s="459"/>
      <c r="BE1408" s="459"/>
      <c r="BF1408" s="459"/>
      <c r="BK1408" s="251"/>
      <c r="BM1408" s="459"/>
      <c r="BN1408" s="459"/>
      <c r="BO1408" s="459"/>
      <c r="BT1408" s="251"/>
      <c r="BV1408" s="459"/>
      <c r="BW1408" s="459"/>
      <c r="BX1408" s="459"/>
      <c r="CC1408" s="251"/>
      <c r="CE1408" s="459"/>
      <c r="CF1408" s="459"/>
      <c r="CG1408" s="459"/>
      <c r="CL1408" s="251"/>
      <c r="CN1408" s="459"/>
      <c r="CO1408" s="459"/>
      <c r="CP1408" s="459"/>
      <c r="CU1408" s="251"/>
      <c r="CW1408" s="459"/>
      <c r="CX1408" s="459"/>
      <c r="CY1408" s="459"/>
      <c r="DD1408" s="251"/>
      <c r="DF1408" s="459"/>
      <c r="DG1408" s="459"/>
      <c r="DH1408" s="459"/>
      <c r="DM1408" s="251"/>
      <c r="DO1408" s="459"/>
      <c r="DP1408" s="459"/>
      <c r="DQ1408" s="459"/>
      <c r="DV1408" s="251"/>
      <c r="DX1408" s="459"/>
      <c r="DY1408" s="459"/>
      <c r="DZ1408" s="459"/>
      <c r="EE1408" s="251"/>
      <c r="EG1408" s="459"/>
      <c r="EH1408" s="459"/>
      <c r="EI1408" s="459"/>
      <c r="EN1408" s="251"/>
      <c r="EP1408" s="459"/>
      <c r="EQ1408" s="459"/>
      <c r="ER1408" s="459"/>
      <c r="EW1408" s="251"/>
      <c r="EY1408" s="459"/>
      <c r="EZ1408" s="459"/>
      <c r="FA1408" s="459"/>
      <c r="FF1408" s="251"/>
      <c r="FH1408" s="459"/>
      <c r="FI1408" s="459"/>
      <c r="FJ1408" s="459"/>
      <c r="FO1408" s="251"/>
      <c r="FQ1408" s="459"/>
      <c r="FR1408" s="459"/>
      <c r="FS1408" s="459"/>
      <c r="FX1408" s="251"/>
      <c r="FZ1408" s="459"/>
      <c r="GA1408" s="459"/>
      <c r="GB1408" s="459"/>
      <c r="GG1408" s="251"/>
      <c r="GI1408" s="459"/>
      <c r="GJ1408" s="459"/>
      <c r="GK1408" s="459"/>
      <c r="GP1408" s="251"/>
      <c r="GR1408" s="459"/>
      <c r="GS1408" s="459"/>
      <c r="GT1408" s="459"/>
      <c r="GY1408" s="251"/>
      <c r="HA1408" s="459"/>
      <c r="HB1408" s="459"/>
      <c r="HC1408" s="459"/>
      <c r="HH1408" s="251"/>
      <c r="HJ1408" s="459"/>
      <c r="HK1408" s="459"/>
      <c r="HL1408" s="459"/>
      <c r="HQ1408" s="459"/>
      <c r="HR1408" s="459"/>
      <c r="HS1408" s="459"/>
      <c r="HT1408" s="459"/>
      <c r="HU1408" s="459"/>
      <c r="HV1408" s="459"/>
      <c r="HW1408" s="459"/>
      <c r="HX1408" s="459"/>
      <c r="HY1408" s="459"/>
      <c r="HZ1408" s="459"/>
      <c r="IA1408" s="459"/>
      <c r="IB1408" s="459"/>
      <c r="IC1408" s="459"/>
      <c r="ID1408" s="459"/>
      <c r="IE1408" s="459"/>
      <c r="IF1408" s="459"/>
      <c r="IG1408" s="459"/>
      <c r="IH1408" s="459"/>
      <c r="II1408" s="459"/>
      <c r="IJ1408" s="459"/>
      <c r="IK1408" s="459"/>
      <c r="IL1408" s="459"/>
      <c r="IM1408" s="459"/>
      <c r="IN1408" s="459"/>
      <c r="IO1408" s="459"/>
      <c r="IP1408" s="459"/>
      <c r="IQ1408" s="459"/>
      <c r="IR1408" s="459"/>
      <c r="IS1408" s="459"/>
      <c r="IT1408" s="459"/>
      <c r="IU1408" s="459"/>
      <c r="IV1408" s="459"/>
      <c r="RS1408" s="252"/>
    </row>
    <row r="1409" spans="1:487" s="461" customFormat="1" ht="18">
      <c r="A1409" s="605" t="s">
        <v>492</v>
      </c>
      <c r="B1409" s="459"/>
      <c r="C1409" s="488"/>
      <c r="D1409" s="461" t="s">
        <v>138</v>
      </c>
      <c r="E1409" s="461">
        <f t="shared" si="26"/>
        <v>70</v>
      </c>
      <c r="F1409" s="524">
        <f t="shared" si="27"/>
        <v>120</v>
      </c>
      <c r="G1409" s="502"/>
      <c r="H1409" s="502">
        <v>120</v>
      </c>
      <c r="I1409" s="473"/>
      <c r="J1409" s="473"/>
      <c r="K1409" s="473"/>
      <c r="N1409" s="459"/>
      <c r="R1409" s="251"/>
      <c r="T1409" s="459"/>
      <c r="U1409" s="459"/>
      <c r="V1409" s="459"/>
      <c r="AA1409" s="251"/>
      <c r="AC1409" s="459"/>
      <c r="AD1409" s="459"/>
      <c r="AE1409" s="459"/>
      <c r="AJ1409" s="251"/>
      <c r="AL1409" s="459"/>
      <c r="AM1409" s="459"/>
      <c r="AN1409" s="459"/>
      <c r="AS1409" s="251"/>
      <c r="AU1409" s="459"/>
      <c r="AV1409" s="459"/>
      <c r="AW1409" s="459"/>
      <c r="BB1409" s="251"/>
      <c r="BD1409" s="459"/>
      <c r="BE1409" s="459"/>
      <c r="BF1409" s="459"/>
      <c r="BK1409" s="251"/>
      <c r="BM1409" s="459"/>
      <c r="BN1409" s="459"/>
      <c r="BO1409" s="459"/>
      <c r="BT1409" s="251"/>
      <c r="BV1409" s="459"/>
      <c r="BW1409" s="459"/>
      <c r="BX1409" s="459"/>
      <c r="CC1409" s="251"/>
      <c r="CE1409" s="459"/>
      <c r="CF1409" s="459"/>
      <c r="CG1409" s="459"/>
      <c r="CL1409" s="251"/>
      <c r="CN1409" s="459"/>
      <c r="CO1409" s="459"/>
      <c r="CP1409" s="459"/>
      <c r="CU1409" s="251"/>
      <c r="CW1409" s="459"/>
      <c r="CX1409" s="459"/>
      <c r="CY1409" s="459"/>
      <c r="DD1409" s="251"/>
      <c r="DF1409" s="459"/>
      <c r="DG1409" s="459"/>
      <c r="DH1409" s="459"/>
      <c r="DM1409" s="251"/>
      <c r="DO1409" s="459"/>
      <c r="DP1409" s="459"/>
      <c r="DQ1409" s="459"/>
      <c r="DV1409" s="251"/>
      <c r="DX1409" s="459"/>
      <c r="DY1409" s="459"/>
      <c r="DZ1409" s="459"/>
      <c r="EE1409" s="251"/>
      <c r="EG1409" s="459"/>
      <c r="EH1409" s="459"/>
      <c r="EI1409" s="459"/>
      <c r="EN1409" s="251"/>
      <c r="EP1409" s="459"/>
      <c r="EQ1409" s="459"/>
      <c r="ER1409" s="459"/>
      <c r="EW1409" s="251"/>
      <c r="EY1409" s="459"/>
      <c r="EZ1409" s="459"/>
      <c r="FA1409" s="459"/>
      <c r="FF1409" s="251"/>
      <c r="FH1409" s="459"/>
      <c r="FI1409" s="459"/>
      <c r="FJ1409" s="459"/>
      <c r="FO1409" s="251"/>
      <c r="FQ1409" s="459"/>
      <c r="FR1409" s="459"/>
      <c r="FS1409" s="459"/>
      <c r="FX1409" s="251"/>
      <c r="FZ1409" s="459"/>
      <c r="GA1409" s="459"/>
      <c r="GB1409" s="459"/>
      <c r="GG1409" s="251"/>
      <c r="GI1409" s="459"/>
      <c r="GJ1409" s="459"/>
      <c r="GK1409" s="459"/>
      <c r="GP1409" s="251"/>
      <c r="GR1409" s="459"/>
      <c r="GS1409" s="459"/>
      <c r="GT1409" s="459"/>
      <c r="GY1409" s="251"/>
      <c r="HA1409" s="459"/>
      <c r="HB1409" s="459"/>
      <c r="HC1409" s="459"/>
      <c r="HH1409" s="251"/>
      <c r="HJ1409" s="459"/>
      <c r="HK1409" s="459"/>
      <c r="HL1409" s="459"/>
      <c r="HQ1409" s="459"/>
      <c r="HR1409" s="459"/>
      <c r="HS1409" s="459"/>
      <c r="HT1409" s="459"/>
      <c r="HU1409" s="459"/>
      <c r="HV1409" s="459"/>
      <c r="HW1409" s="459"/>
      <c r="HX1409" s="459"/>
      <c r="HY1409" s="459"/>
      <c r="HZ1409" s="459"/>
      <c r="IA1409" s="459"/>
      <c r="IB1409" s="459"/>
      <c r="IC1409" s="459"/>
      <c r="ID1409" s="459"/>
      <c r="IE1409" s="459"/>
      <c r="IF1409" s="459"/>
      <c r="IG1409" s="459"/>
      <c r="IH1409" s="459"/>
      <c r="II1409" s="459"/>
      <c r="IJ1409" s="459"/>
      <c r="IK1409" s="459"/>
      <c r="IL1409" s="459"/>
      <c r="IM1409" s="459"/>
      <c r="IN1409" s="459"/>
      <c r="IO1409" s="459"/>
      <c r="IP1409" s="459"/>
      <c r="IQ1409" s="459"/>
      <c r="IR1409" s="459"/>
      <c r="IS1409" s="459"/>
      <c r="IT1409" s="459"/>
      <c r="IU1409" s="459"/>
      <c r="IV1409" s="459"/>
      <c r="RS1409" s="252"/>
    </row>
    <row r="1410" spans="1:487" s="461" customFormat="1" ht="18">
      <c r="A1410" s="605" t="s">
        <v>907</v>
      </c>
      <c r="B1410" s="459"/>
      <c r="C1410" s="488"/>
      <c r="D1410" s="461" t="s">
        <v>134</v>
      </c>
      <c r="E1410" s="461">
        <f t="shared" si="26"/>
        <v>0</v>
      </c>
      <c r="F1410" s="524">
        <f t="shared" si="27"/>
        <v>0</v>
      </c>
      <c r="G1410" s="502"/>
      <c r="H1410" s="502"/>
      <c r="I1410" s="473"/>
      <c r="J1410" s="473"/>
      <c r="K1410" s="473"/>
      <c r="N1410" s="459"/>
      <c r="R1410" s="251"/>
      <c r="T1410" s="459"/>
      <c r="U1410" s="459"/>
      <c r="V1410" s="459"/>
      <c r="AA1410" s="251"/>
      <c r="AC1410" s="459"/>
      <c r="AD1410" s="459"/>
      <c r="AE1410" s="459"/>
      <c r="AJ1410" s="251"/>
      <c r="AL1410" s="459"/>
      <c r="AM1410" s="459"/>
      <c r="AN1410" s="459"/>
      <c r="AS1410" s="251"/>
      <c r="AU1410" s="459"/>
      <c r="AV1410" s="459"/>
      <c r="AW1410" s="459"/>
      <c r="BB1410" s="251"/>
      <c r="BD1410" s="459"/>
      <c r="BE1410" s="459"/>
      <c r="BF1410" s="459"/>
      <c r="BK1410" s="251"/>
      <c r="BM1410" s="459"/>
      <c r="BN1410" s="459"/>
      <c r="BO1410" s="459"/>
      <c r="BT1410" s="251"/>
      <c r="BV1410" s="459"/>
      <c r="BW1410" s="459"/>
      <c r="BX1410" s="459"/>
      <c r="CC1410" s="251"/>
      <c r="CE1410" s="459"/>
      <c r="CF1410" s="459"/>
      <c r="CG1410" s="459"/>
      <c r="CL1410" s="251"/>
      <c r="CN1410" s="459"/>
      <c r="CO1410" s="459"/>
      <c r="CP1410" s="459"/>
      <c r="CU1410" s="251"/>
      <c r="CW1410" s="459"/>
      <c r="CX1410" s="459"/>
      <c r="CY1410" s="459"/>
      <c r="DD1410" s="251"/>
      <c r="DF1410" s="459"/>
      <c r="DG1410" s="459"/>
      <c r="DH1410" s="459"/>
      <c r="DM1410" s="251"/>
      <c r="DO1410" s="459"/>
      <c r="DP1410" s="459"/>
      <c r="DQ1410" s="459"/>
      <c r="DV1410" s="251"/>
      <c r="DX1410" s="459"/>
      <c r="DY1410" s="459"/>
      <c r="DZ1410" s="459"/>
      <c r="EE1410" s="251"/>
      <c r="EG1410" s="459"/>
      <c r="EH1410" s="459"/>
      <c r="EI1410" s="459"/>
      <c r="EN1410" s="251"/>
      <c r="EP1410" s="459"/>
      <c r="EQ1410" s="459"/>
      <c r="ER1410" s="459"/>
      <c r="EW1410" s="251"/>
      <c r="EY1410" s="459"/>
      <c r="EZ1410" s="459"/>
      <c r="FA1410" s="459"/>
      <c r="FF1410" s="251"/>
      <c r="FH1410" s="459"/>
      <c r="FI1410" s="459"/>
      <c r="FJ1410" s="459"/>
      <c r="FO1410" s="251"/>
      <c r="FQ1410" s="459"/>
      <c r="FR1410" s="459"/>
      <c r="FS1410" s="459"/>
      <c r="FX1410" s="251"/>
      <c r="FZ1410" s="459"/>
      <c r="GA1410" s="459"/>
      <c r="GB1410" s="459"/>
      <c r="GG1410" s="251"/>
      <c r="GI1410" s="459"/>
      <c r="GJ1410" s="459"/>
      <c r="GK1410" s="459"/>
      <c r="GP1410" s="251"/>
      <c r="GR1410" s="459"/>
      <c r="GS1410" s="459"/>
      <c r="GT1410" s="459"/>
      <c r="GY1410" s="251"/>
      <c r="HA1410" s="459"/>
      <c r="HB1410" s="459"/>
      <c r="HC1410" s="459"/>
      <c r="HH1410" s="251"/>
      <c r="HJ1410" s="459"/>
      <c r="HK1410" s="459"/>
      <c r="HL1410" s="459"/>
      <c r="HQ1410" s="459"/>
      <c r="HR1410" s="459"/>
      <c r="HS1410" s="459"/>
      <c r="HT1410" s="459"/>
      <c r="HU1410" s="459"/>
      <c r="HV1410" s="459"/>
      <c r="HW1410" s="459"/>
      <c r="HX1410" s="459"/>
      <c r="HY1410" s="459"/>
      <c r="HZ1410" s="459"/>
      <c r="IA1410" s="459"/>
      <c r="IB1410" s="459"/>
      <c r="IC1410" s="459"/>
      <c r="ID1410" s="459"/>
      <c r="IE1410" s="459"/>
      <c r="IF1410" s="459"/>
      <c r="IG1410" s="459"/>
      <c r="IH1410" s="459"/>
      <c r="II1410" s="459"/>
      <c r="IJ1410" s="459"/>
      <c r="IK1410" s="459"/>
      <c r="IL1410" s="459"/>
      <c r="IM1410" s="459"/>
      <c r="IN1410" s="459"/>
      <c r="IO1410" s="459"/>
      <c r="IP1410" s="459"/>
      <c r="IQ1410" s="459"/>
      <c r="IR1410" s="459"/>
      <c r="IS1410" s="459"/>
      <c r="IT1410" s="459"/>
      <c r="IU1410" s="459"/>
      <c r="IV1410" s="459"/>
      <c r="RS1410" s="252"/>
    </row>
    <row r="1411" spans="1:487" s="461" customFormat="1" ht="18">
      <c r="A1411" s="605" t="s">
        <v>428</v>
      </c>
      <c r="B1411" s="488"/>
      <c r="C1411" s="488"/>
      <c r="D1411" s="461" t="s">
        <v>140</v>
      </c>
      <c r="E1411" s="461">
        <f t="shared" si="26"/>
        <v>10</v>
      </c>
      <c r="F1411" s="524">
        <f t="shared" si="27"/>
        <v>85</v>
      </c>
      <c r="G1411" s="502"/>
      <c r="H1411" s="502">
        <v>85</v>
      </c>
      <c r="I1411" s="473"/>
      <c r="J1411" s="473"/>
      <c r="K1411" s="473"/>
      <c r="M1411" s="459"/>
      <c r="N1411" s="459"/>
      <c r="R1411" s="251"/>
      <c r="T1411" s="459"/>
      <c r="U1411" s="459"/>
      <c r="V1411" s="459"/>
      <c r="AA1411" s="251"/>
      <c r="AC1411" s="459"/>
      <c r="AD1411" s="459"/>
      <c r="AE1411" s="459"/>
      <c r="AJ1411" s="251"/>
      <c r="AL1411" s="459"/>
      <c r="AM1411" s="459"/>
      <c r="AN1411" s="459"/>
      <c r="AS1411" s="251"/>
      <c r="AU1411" s="459"/>
      <c r="AV1411" s="459"/>
      <c r="AW1411" s="459"/>
      <c r="BB1411" s="251"/>
      <c r="BD1411" s="459"/>
      <c r="BE1411" s="459"/>
      <c r="BF1411" s="459"/>
      <c r="BK1411" s="251"/>
      <c r="BM1411" s="459"/>
      <c r="BN1411" s="459"/>
      <c r="BO1411" s="459"/>
      <c r="BT1411" s="251"/>
      <c r="BV1411" s="459"/>
      <c r="BW1411" s="459"/>
      <c r="BX1411" s="459"/>
      <c r="CC1411" s="251"/>
      <c r="CE1411" s="459"/>
      <c r="CF1411" s="459"/>
      <c r="CG1411" s="459"/>
      <c r="CL1411" s="251"/>
      <c r="CN1411" s="459"/>
      <c r="CO1411" s="459"/>
      <c r="CP1411" s="459"/>
      <c r="CU1411" s="251"/>
      <c r="CW1411" s="459"/>
      <c r="CX1411" s="459"/>
      <c r="CY1411" s="459"/>
      <c r="DD1411" s="251"/>
      <c r="DF1411" s="459"/>
      <c r="DG1411" s="459"/>
      <c r="DH1411" s="459"/>
      <c r="DM1411" s="251"/>
      <c r="DO1411" s="459"/>
      <c r="DP1411" s="459"/>
      <c r="DQ1411" s="459"/>
      <c r="DV1411" s="251"/>
      <c r="DX1411" s="459"/>
      <c r="DY1411" s="459"/>
      <c r="DZ1411" s="459"/>
      <c r="EE1411" s="251"/>
      <c r="EG1411" s="459"/>
      <c r="EH1411" s="459"/>
      <c r="EI1411" s="459"/>
      <c r="EN1411" s="251"/>
      <c r="EP1411" s="459"/>
      <c r="EQ1411" s="459"/>
      <c r="ER1411" s="459"/>
      <c r="EW1411" s="251"/>
      <c r="EY1411" s="459"/>
      <c r="EZ1411" s="459"/>
      <c r="FA1411" s="459"/>
      <c r="FF1411" s="251"/>
      <c r="FH1411" s="459"/>
      <c r="FI1411" s="459"/>
      <c r="FJ1411" s="459"/>
      <c r="FO1411" s="251"/>
      <c r="FQ1411" s="459"/>
      <c r="FR1411" s="459"/>
      <c r="FS1411" s="459"/>
      <c r="FX1411" s="251"/>
      <c r="FZ1411" s="459"/>
      <c r="GA1411" s="459"/>
      <c r="GB1411" s="459"/>
      <c r="GG1411" s="251"/>
      <c r="GI1411" s="459"/>
      <c r="GJ1411" s="459"/>
      <c r="GK1411" s="459"/>
      <c r="GP1411" s="251"/>
      <c r="GR1411" s="459"/>
      <c r="GS1411" s="459"/>
      <c r="GT1411" s="459"/>
      <c r="GY1411" s="251"/>
      <c r="HA1411" s="459"/>
      <c r="HB1411" s="459"/>
      <c r="HC1411" s="459"/>
      <c r="HH1411" s="251"/>
      <c r="HJ1411" s="459"/>
      <c r="HK1411" s="459"/>
      <c r="HL1411" s="459"/>
      <c r="HQ1411" s="459"/>
      <c r="HR1411" s="459"/>
      <c r="HS1411" s="459"/>
      <c r="HT1411" s="459"/>
      <c r="HU1411" s="459"/>
      <c r="HV1411" s="459"/>
      <c r="HW1411" s="459"/>
      <c r="HX1411" s="459"/>
      <c r="HY1411" s="459"/>
      <c r="HZ1411" s="459"/>
      <c r="IA1411" s="459"/>
      <c r="IB1411" s="459"/>
      <c r="IC1411" s="459"/>
      <c r="ID1411" s="459"/>
      <c r="IE1411" s="459"/>
      <c r="IF1411" s="459"/>
      <c r="IG1411" s="459"/>
      <c r="IH1411" s="459"/>
      <c r="II1411" s="459"/>
      <c r="IJ1411" s="459"/>
      <c r="IK1411" s="459"/>
      <c r="IL1411" s="459"/>
      <c r="IM1411" s="459"/>
      <c r="IN1411" s="459"/>
      <c r="IO1411" s="459"/>
      <c r="IP1411" s="459"/>
      <c r="IQ1411" s="459"/>
      <c r="IR1411" s="459"/>
      <c r="IS1411" s="459"/>
      <c r="IT1411" s="459"/>
      <c r="IU1411" s="459"/>
      <c r="IV1411" s="459"/>
      <c r="RS1411" s="252"/>
    </row>
    <row r="1412" spans="1:487" s="461" customFormat="1" ht="18">
      <c r="A1412" s="605" t="s">
        <v>546</v>
      </c>
      <c r="B1412" s="488"/>
      <c r="C1412" s="488"/>
      <c r="D1412" s="461" t="s">
        <v>133</v>
      </c>
      <c r="E1412" s="461">
        <f t="shared" si="26"/>
        <v>11</v>
      </c>
      <c r="F1412" s="524">
        <f t="shared" si="27"/>
        <v>7</v>
      </c>
      <c r="G1412" s="502"/>
      <c r="H1412" s="502"/>
      <c r="I1412" s="473">
        <v>7</v>
      </c>
      <c r="J1412" s="473"/>
      <c r="K1412" s="473"/>
      <c r="N1412" s="459"/>
      <c r="R1412" s="251"/>
      <c r="T1412" s="459"/>
      <c r="U1412" s="459"/>
      <c r="V1412" s="459"/>
      <c r="AA1412" s="251"/>
      <c r="AC1412" s="459"/>
      <c r="AD1412" s="459"/>
      <c r="AE1412" s="459"/>
      <c r="AJ1412" s="251"/>
      <c r="AL1412" s="459"/>
      <c r="AM1412" s="459"/>
      <c r="AN1412" s="459"/>
      <c r="AS1412" s="251"/>
      <c r="AU1412" s="459"/>
      <c r="AV1412" s="459"/>
      <c r="AW1412" s="459"/>
      <c r="BB1412" s="251"/>
      <c r="BD1412" s="459"/>
      <c r="BE1412" s="459"/>
      <c r="BF1412" s="459"/>
      <c r="BK1412" s="251"/>
      <c r="BM1412" s="459"/>
      <c r="BN1412" s="459"/>
      <c r="BO1412" s="459"/>
      <c r="BT1412" s="251"/>
      <c r="BV1412" s="459"/>
      <c r="BW1412" s="459"/>
      <c r="BX1412" s="459"/>
      <c r="CC1412" s="251"/>
      <c r="CE1412" s="459"/>
      <c r="CF1412" s="459"/>
      <c r="CG1412" s="459"/>
      <c r="CL1412" s="251"/>
      <c r="CN1412" s="459"/>
      <c r="CO1412" s="459"/>
      <c r="CP1412" s="459"/>
      <c r="CU1412" s="251"/>
      <c r="CW1412" s="459"/>
      <c r="CX1412" s="459"/>
      <c r="CY1412" s="459"/>
      <c r="DD1412" s="251"/>
      <c r="DF1412" s="459"/>
      <c r="DG1412" s="459"/>
      <c r="DH1412" s="459"/>
      <c r="DM1412" s="251"/>
      <c r="DO1412" s="459"/>
      <c r="DP1412" s="459"/>
      <c r="DQ1412" s="459"/>
      <c r="DV1412" s="251"/>
      <c r="DX1412" s="459"/>
      <c r="DY1412" s="459"/>
      <c r="DZ1412" s="459"/>
      <c r="EE1412" s="251"/>
      <c r="EG1412" s="459"/>
      <c r="EH1412" s="459"/>
      <c r="EI1412" s="459"/>
      <c r="EN1412" s="251"/>
      <c r="EP1412" s="459"/>
      <c r="EQ1412" s="459"/>
      <c r="ER1412" s="459"/>
      <c r="EW1412" s="251"/>
      <c r="EY1412" s="459"/>
      <c r="EZ1412" s="459"/>
      <c r="FA1412" s="459"/>
      <c r="FF1412" s="251"/>
      <c r="FH1412" s="459"/>
      <c r="FI1412" s="459"/>
      <c r="FJ1412" s="459"/>
      <c r="FO1412" s="251"/>
      <c r="FQ1412" s="459"/>
      <c r="FR1412" s="459"/>
      <c r="FS1412" s="459"/>
      <c r="FX1412" s="251"/>
      <c r="FZ1412" s="459"/>
      <c r="GA1412" s="459"/>
      <c r="GB1412" s="459"/>
      <c r="GG1412" s="251"/>
      <c r="GI1412" s="459"/>
      <c r="GJ1412" s="459"/>
      <c r="GK1412" s="459"/>
      <c r="GP1412" s="251"/>
      <c r="GR1412" s="459"/>
      <c r="GS1412" s="459"/>
      <c r="GT1412" s="459"/>
      <c r="GY1412" s="251"/>
      <c r="HA1412" s="459"/>
      <c r="HB1412" s="459"/>
      <c r="HC1412" s="459"/>
      <c r="HH1412" s="251"/>
      <c r="HJ1412" s="459"/>
      <c r="HK1412" s="459"/>
      <c r="HL1412" s="459"/>
      <c r="HQ1412" s="459"/>
      <c r="HR1412" s="459"/>
      <c r="HS1412" s="459"/>
      <c r="HT1412" s="459"/>
      <c r="HU1412" s="459"/>
      <c r="HV1412" s="459"/>
      <c r="HW1412" s="459"/>
      <c r="HX1412" s="459"/>
      <c r="HY1412" s="459"/>
      <c r="HZ1412" s="459"/>
      <c r="IA1412" s="459"/>
      <c r="IB1412" s="459"/>
      <c r="IC1412" s="459"/>
      <c r="ID1412" s="459"/>
      <c r="IE1412" s="459"/>
      <c r="IF1412" s="459"/>
      <c r="IG1412" s="459"/>
      <c r="IH1412" s="459"/>
      <c r="II1412" s="459"/>
      <c r="IJ1412" s="459"/>
      <c r="IK1412" s="459"/>
      <c r="IL1412" s="459"/>
      <c r="IM1412" s="459"/>
      <c r="IN1412" s="459"/>
      <c r="IO1412" s="459"/>
      <c r="IP1412" s="459"/>
      <c r="IQ1412" s="459"/>
      <c r="IR1412" s="459"/>
      <c r="IS1412" s="459"/>
      <c r="IT1412" s="459"/>
      <c r="IU1412" s="459"/>
      <c r="IV1412" s="459"/>
      <c r="RS1412" s="252"/>
    </row>
    <row r="1413" spans="1:487" s="461" customFormat="1" ht="18">
      <c r="A1413" s="270" t="s">
        <v>2341</v>
      </c>
      <c r="B1413" s="459"/>
      <c r="C1413" s="488"/>
      <c r="D1413" s="606" t="s">
        <v>129</v>
      </c>
      <c r="E1413" s="461">
        <f t="shared" si="26"/>
        <v>19</v>
      </c>
      <c r="F1413" s="524">
        <f t="shared" si="27"/>
        <v>13</v>
      </c>
      <c r="G1413" s="502"/>
      <c r="H1413" s="473"/>
      <c r="I1413" s="473">
        <v>13</v>
      </c>
      <c r="J1413" s="473"/>
      <c r="K1413" s="473"/>
      <c r="N1413" s="459"/>
      <c r="R1413" s="251"/>
      <c r="T1413" s="459"/>
      <c r="U1413" s="459"/>
      <c r="V1413" s="459"/>
      <c r="AA1413" s="251"/>
      <c r="AC1413" s="459"/>
      <c r="AD1413" s="459"/>
      <c r="AE1413" s="459"/>
      <c r="AJ1413" s="251"/>
      <c r="AL1413" s="459"/>
      <c r="AM1413" s="459"/>
      <c r="AN1413" s="459"/>
      <c r="AS1413" s="251"/>
      <c r="AU1413" s="459"/>
      <c r="AV1413" s="459"/>
      <c r="AW1413" s="459"/>
      <c r="BB1413" s="251"/>
      <c r="BD1413" s="459"/>
      <c r="BE1413" s="459"/>
      <c r="BF1413" s="459"/>
      <c r="BK1413" s="251"/>
      <c r="BM1413" s="459"/>
      <c r="BN1413" s="459"/>
      <c r="BO1413" s="459"/>
      <c r="BT1413" s="251"/>
      <c r="BV1413" s="459"/>
      <c r="BW1413" s="459"/>
      <c r="BX1413" s="459"/>
      <c r="CC1413" s="251"/>
      <c r="CE1413" s="459"/>
      <c r="CF1413" s="459"/>
      <c r="CG1413" s="459"/>
      <c r="CL1413" s="251"/>
      <c r="CN1413" s="459"/>
      <c r="CO1413" s="459"/>
      <c r="CP1413" s="459"/>
      <c r="CU1413" s="251"/>
      <c r="CW1413" s="459"/>
      <c r="CX1413" s="459"/>
      <c r="CY1413" s="459"/>
      <c r="DD1413" s="251"/>
      <c r="DF1413" s="459"/>
      <c r="DG1413" s="459"/>
      <c r="DH1413" s="459"/>
      <c r="DM1413" s="251"/>
      <c r="DO1413" s="459"/>
      <c r="DP1413" s="459"/>
      <c r="DQ1413" s="459"/>
      <c r="DV1413" s="251"/>
      <c r="DX1413" s="459"/>
      <c r="DY1413" s="459"/>
      <c r="DZ1413" s="459"/>
      <c r="EE1413" s="251"/>
      <c r="EG1413" s="459"/>
      <c r="EH1413" s="459"/>
      <c r="EI1413" s="459"/>
      <c r="EN1413" s="251"/>
      <c r="EP1413" s="459"/>
      <c r="EQ1413" s="459"/>
      <c r="ER1413" s="459"/>
      <c r="EW1413" s="251"/>
      <c r="EY1413" s="459"/>
      <c r="EZ1413" s="459"/>
      <c r="FA1413" s="459"/>
      <c r="FF1413" s="251"/>
      <c r="FH1413" s="459"/>
      <c r="FI1413" s="459"/>
      <c r="FJ1413" s="459"/>
      <c r="FO1413" s="251"/>
      <c r="FQ1413" s="459"/>
      <c r="FR1413" s="459"/>
      <c r="FS1413" s="459"/>
      <c r="FX1413" s="251"/>
      <c r="FZ1413" s="459"/>
      <c r="GA1413" s="459"/>
      <c r="GB1413" s="459"/>
      <c r="GG1413" s="251"/>
      <c r="GI1413" s="459"/>
      <c r="GJ1413" s="459"/>
      <c r="GK1413" s="459"/>
      <c r="GP1413" s="251"/>
      <c r="GR1413" s="459"/>
      <c r="GS1413" s="459"/>
      <c r="GT1413" s="459"/>
      <c r="GY1413" s="251"/>
      <c r="HA1413" s="459"/>
      <c r="HB1413" s="459"/>
      <c r="HC1413" s="459"/>
      <c r="HH1413" s="251"/>
      <c r="HJ1413" s="459"/>
      <c r="HK1413" s="459"/>
      <c r="HL1413" s="459"/>
      <c r="HQ1413" s="459"/>
      <c r="HR1413" s="459"/>
      <c r="HS1413" s="459"/>
      <c r="HT1413" s="459"/>
      <c r="HU1413" s="459"/>
      <c r="HV1413" s="459"/>
      <c r="HW1413" s="459"/>
      <c r="HX1413" s="459"/>
      <c r="HY1413" s="459"/>
      <c r="HZ1413" s="459"/>
      <c r="IA1413" s="459"/>
      <c r="IB1413" s="459"/>
      <c r="IC1413" s="459"/>
      <c r="ID1413" s="459"/>
      <c r="IE1413" s="459"/>
      <c r="IF1413" s="459"/>
      <c r="IG1413" s="459"/>
      <c r="IH1413" s="459"/>
      <c r="II1413" s="459"/>
      <c r="IJ1413" s="459"/>
      <c r="IK1413" s="459"/>
      <c r="IL1413" s="459"/>
      <c r="IM1413" s="459"/>
      <c r="IN1413" s="459"/>
      <c r="IO1413" s="459"/>
      <c r="IP1413" s="459"/>
      <c r="IQ1413" s="459"/>
      <c r="IR1413" s="459"/>
      <c r="IS1413" s="459"/>
      <c r="IT1413" s="459"/>
      <c r="IU1413" s="459"/>
      <c r="IV1413" s="459"/>
      <c r="RS1413" s="252"/>
    </row>
    <row r="1414" spans="1:487" s="461" customFormat="1" ht="18">
      <c r="A1414" s="605" t="s">
        <v>1920</v>
      </c>
      <c r="B1414" s="459"/>
      <c r="C1414" s="488"/>
      <c r="D1414" s="606" t="s">
        <v>129</v>
      </c>
      <c r="E1414" s="461">
        <f t="shared" si="26"/>
        <v>2</v>
      </c>
      <c r="F1414" s="524">
        <f t="shared" si="27"/>
        <v>0</v>
      </c>
      <c r="G1414" s="502"/>
      <c r="H1414" s="502"/>
      <c r="I1414" s="473"/>
      <c r="J1414" s="473"/>
      <c r="K1414" s="473"/>
      <c r="N1414" s="459"/>
      <c r="R1414" s="251"/>
      <c r="T1414" s="459"/>
      <c r="U1414" s="459"/>
      <c r="V1414" s="459"/>
      <c r="AA1414" s="251"/>
      <c r="AC1414" s="459"/>
      <c r="AD1414" s="459"/>
      <c r="AE1414" s="459"/>
      <c r="AJ1414" s="251"/>
      <c r="AL1414" s="459"/>
      <c r="AM1414" s="459"/>
      <c r="AN1414" s="459"/>
      <c r="AS1414" s="251"/>
      <c r="AU1414" s="459"/>
      <c r="AV1414" s="459"/>
      <c r="AW1414" s="459"/>
      <c r="BB1414" s="251"/>
      <c r="BD1414" s="459"/>
      <c r="BE1414" s="459"/>
      <c r="BF1414" s="459"/>
      <c r="BK1414" s="251"/>
      <c r="BM1414" s="459"/>
      <c r="BN1414" s="459"/>
      <c r="BO1414" s="459"/>
      <c r="BT1414" s="251"/>
      <c r="BV1414" s="459"/>
      <c r="BW1414" s="459"/>
      <c r="BX1414" s="459"/>
      <c r="CC1414" s="251"/>
      <c r="CE1414" s="459"/>
      <c r="CF1414" s="459"/>
      <c r="CG1414" s="459"/>
      <c r="CL1414" s="251"/>
      <c r="CN1414" s="459"/>
      <c r="CO1414" s="459"/>
      <c r="CP1414" s="459"/>
      <c r="CU1414" s="251"/>
      <c r="CW1414" s="459"/>
      <c r="CX1414" s="459"/>
      <c r="CY1414" s="459"/>
      <c r="DD1414" s="251"/>
      <c r="DF1414" s="459"/>
      <c r="DG1414" s="459"/>
      <c r="DH1414" s="459"/>
      <c r="DM1414" s="251"/>
      <c r="DO1414" s="459"/>
      <c r="DP1414" s="459"/>
      <c r="DQ1414" s="459"/>
      <c r="DV1414" s="251"/>
      <c r="DX1414" s="459"/>
      <c r="DY1414" s="459"/>
      <c r="DZ1414" s="459"/>
      <c r="EE1414" s="251"/>
      <c r="EG1414" s="459"/>
      <c r="EH1414" s="459"/>
      <c r="EI1414" s="459"/>
      <c r="EN1414" s="251"/>
      <c r="EP1414" s="459"/>
      <c r="EQ1414" s="459"/>
      <c r="ER1414" s="459"/>
      <c r="EW1414" s="251"/>
      <c r="EY1414" s="459"/>
      <c r="EZ1414" s="459"/>
      <c r="FA1414" s="459"/>
      <c r="FF1414" s="251"/>
      <c r="FH1414" s="459"/>
      <c r="FI1414" s="459"/>
      <c r="FJ1414" s="459"/>
      <c r="FO1414" s="251"/>
      <c r="FQ1414" s="459"/>
      <c r="FR1414" s="459"/>
      <c r="FS1414" s="459"/>
      <c r="FX1414" s="251"/>
      <c r="FZ1414" s="459"/>
      <c r="GA1414" s="459"/>
      <c r="GB1414" s="459"/>
      <c r="GG1414" s="251"/>
      <c r="GI1414" s="459"/>
      <c r="GJ1414" s="459"/>
      <c r="GK1414" s="459"/>
      <c r="GP1414" s="251"/>
      <c r="GR1414" s="459"/>
      <c r="GS1414" s="459"/>
      <c r="GT1414" s="459"/>
      <c r="GY1414" s="251"/>
      <c r="HA1414" s="459"/>
      <c r="HB1414" s="459"/>
      <c r="HC1414" s="459"/>
      <c r="HH1414" s="251"/>
      <c r="HJ1414" s="459"/>
      <c r="HK1414" s="459"/>
      <c r="HL1414" s="459"/>
      <c r="HQ1414" s="459"/>
      <c r="HR1414" s="459"/>
      <c r="HS1414" s="459"/>
      <c r="HT1414" s="459"/>
      <c r="HU1414" s="459"/>
      <c r="HV1414" s="459"/>
      <c r="HW1414" s="459"/>
      <c r="HX1414" s="459"/>
      <c r="HY1414" s="459"/>
      <c r="HZ1414" s="459"/>
      <c r="IA1414" s="459"/>
      <c r="IB1414" s="459"/>
      <c r="IC1414" s="459"/>
      <c r="ID1414" s="459"/>
      <c r="IE1414" s="459"/>
      <c r="IF1414" s="459"/>
      <c r="IG1414" s="459"/>
      <c r="IH1414" s="459"/>
      <c r="II1414" s="459"/>
      <c r="IJ1414" s="459"/>
      <c r="IK1414" s="459"/>
      <c r="IL1414" s="459"/>
      <c r="IM1414" s="459"/>
      <c r="IN1414" s="459"/>
      <c r="IO1414" s="459"/>
      <c r="IP1414" s="459"/>
      <c r="IQ1414" s="459"/>
      <c r="IR1414" s="459"/>
      <c r="IS1414" s="459"/>
      <c r="IT1414" s="459"/>
      <c r="IU1414" s="459"/>
      <c r="IV1414" s="459"/>
      <c r="RS1414" s="252"/>
    </row>
    <row r="1415" spans="1:487" s="461" customFormat="1" ht="18">
      <c r="A1415" s="605" t="s">
        <v>1374</v>
      </c>
      <c r="B1415" s="459"/>
      <c r="C1415" s="488"/>
      <c r="D1415" s="606" t="s">
        <v>129</v>
      </c>
      <c r="E1415" s="461">
        <f t="shared" si="26"/>
        <v>3</v>
      </c>
      <c r="F1415" s="524">
        <f t="shared" si="27"/>
        <v>0</v>
      </c>
      <c r="G1415" s="502"/>
      <c r="H1415" s="473"/>
      <c r="I1415" s="473"/>
      <c r="J1415" s="473"/>
      <c r="K1415" s="473"/>
      <c r="L1415" s="459"/>
      <c r="M1415" s="459"/>
      <c r="N1415" s="459"/>
      <c r="R1415" s="251"/>
      <c r="T1415" s="459"/>
      <c r="U1415" s="459"/>
      <c r="V1415" s="459"/>
      <c r="AA1415" s="251"/>
      <c r="AC1415" s="459"/>
      <c r="AD1415" s="459"/>
      <c r="AE1415" s="459"/>
      <c r="AJ1415" s="251"/>
      <c r="AL1415" s="459"/>
      <c r="AM1415" s="459"/>
      <c r="AN1415" s="459"/>
      <c r="AS1415" s="251"/>
      <c r="AU1415" s="459"/>
      <c r="AV1415" s="459"/>
      <c r="AW1415" s="459"/>
      <c r="BB1415" s="251"/>
      <c r="BD1415" s="459"/>
      <c r="BE1415" s="459"/>
      <c r="BF1415" s="459"/>
      <c r="BK1415" s="251"/>
      <c r="BM1415" s="459"/>
      <c r="BN1415" s="459"/>
      <c r="BO1415" s="459"/>
      <c r="BT1415" s="251"/>
      <c r="BV1415" s="459"/>
      <c r="BW1415" s="459"/>
      <c r="BX1415" s="459"/>
      <c r="CC1415" s="251"/>
      <c r="CE1415" s="459"/>
      <c r="CF1415" s="459"/>
      <c r="CG1415" s="459"/>
      <c r="CL1415" s="251"/>
      <c r="CN1415" s="459"/>
      <c r="CO1415" s="459"/>
      <c r="CP1415" s="459"/>
      <c r="CU1415" s="251"/>
      <c r="CW1415" s="459"/>
      <c r="CX1415" s="459"/>
      <c r="CY1415" s="459"/>
      <c r="DD1415" s="251"/>
      <c r="DF1415" s="459"/>
      <c r="DG1415" s="459"/>
      <c r="DH1415" s="459"/>
      <c r="DM1415" s="251"/>
      <c r="DO1415" s="459"/>
      <c r="DP1415" s="459"/>
      <c r="DQ1415" s="459"/>
      <c r="DV1415" s="251"/>
      <c r="DX1415" s="459"/>
      <c r="DY1415" s="459"/>
      <c r="DZ1415" s="459"/>
      <c r="EE1415" s="251"/>
      <c r="EG1415" s="459"/>
      <c r="EH1415" s="459"/>
      <c r="EI1415" s="459"/>
      <c r="EN1415" s="251"/>
      <c r="EP1415" s="459"/>
      <c r="EQ1415" s="459"/>
      <c r="ER1415" s="459"/>
      <c r="EW1415" s="251"/>
      <c r="EY1415" s="459"/>
      <c r="EZ1415" s="459"/>
      <c r="FA1415" s="459"/>
      <c r="FF1415" s="251"/>
      <c r="FH1415" s="459"/>
      <c r="FI1415" s="459"/>
      <c r="FJ1415" s="459"/>
      <c r="FO1415" s="251"/>
      <c r="FQ1415" s="459"/>
      <c r="FR1415" s="459"/>
      <c r="FS1415" s="459"/>
      <c r="FX1415" s="251"/>
      <c r="FZ1415" s="459"/>
      <c r="GA1415" s="459"/>
      <c r="GB1415" s="459"/>
      <c r="GG1415" s="251"/>
      <c r="GI1415" s="459"/>
      <c r="GJ1415" s="459"/>
      <c r="GK1415" s="459"/>
      <c r="GP1415" s="251"/>
      <c r="GR1415" s="459"/>
      <c r="GS1415" s="459"/>
      <c r="GT1415" s="459"/>
      <c r="GY1415" s="251"/>
      <c r="HA1415" s="459"/>
      <c r="HB1415" s="459"/>
      <c r="HC1415" s="459"/>
      <c r="HH1415" s="251"/>
      <c r="HJ1415" s="459"/>
      <c r="HK1415" s="459"/>
      <c r="HL1415" s="459"/>
      <c r="HQ1415" s="459"/>
      <c r="HR1415" s="459"/>
      <c r="HS1415" s="459"/>
      <c r="HT1415" s="459"/>
      <c r="HU1415" s="459"/>
      <c r="HV1415" s="459"/>
      <c r="HW1415" s="459"/>
      <c r="HX1415" s="459"/>
      <c r="HY1415" s="459"/>
      <c r="HZ1415" s="459"/>
      <c r="IA1415" s="459"/>
      <c r="IB1415" s="459"/>
      <c r="IC1415" s="459"/>
      <c r="ID1415" s="459"/>
      <c r="IE1415" s="459"/>
      <c r="IF1415" s="459"/>
      <c r="IG1415" s="459"/>
      <c r="IH1415" s="459"/>
      <c r="II1415" s="459"/>
      <c r="IJ1415" s="459"/>
      <c r="IK1415" s="459"/>
      <c r="IL1415" s="459"/>
      <c r="IM1415" s="459"/>
      <c r="IN1415" s="459"/>
      <c r="IO1415" s="459"/>
      <c r="IP1415" s="459"/>
      <c r="IQ1415" s="459"/>
      <c r="IR1415" s="459"/>
      <c r="IS1415" s="459"/>
      <c r="IT1415" s="459"/>
      <c r="IU1415" s="459"/>
      <c r="IV1415" s="459"/>
      <c r="RS1415" s="252"/>
    </row>
    <row r="1416" spans="1:487" s="461" customFormat="1" ht="18">
      <c r="A1416" s="605" t="s">
        <v>2358</v>
      </c>
      <c r="B1416" s="459"/>
      <c r="C1416" s="488"/>
      <c r="D1416" s="606" t="s">
        <v>129</v>
      </c>
      <c r="E1416" s="461">
        <f t="shared" si="26"/>
        <v>2</v>
      </c>
      <c r="F1416" s="524">
        <f t="shared" si="27"/>
        <v>0</v>
      </c>
      <c r="G1416" s="502"/>
      <c r="H1416" s="502"/>
      <c r="I1416" s="473"/>
      <c r="J1416" s="473"/>
      <c r="K1416" s="473"/>
      <c r="L1416" s="459"/>
      <c r="N1416" s="459"/>
      <c r="R1416" s="251"/>
      <c r="T1416" s="459"/>
      <c r="U1416" s="459"/>
      <c r="V1416" s="459"/>
      <c r="AA1416" s="251"/>
      <c r="AC1416" s="459"/>
      <c r="AD1416" s="459"/>
      <c r="AE1416" s="459"/>
      <c r="AJ1416" s="251"/>
      <c r="AL1416" s="459"/>
      <c r="AM1416" s="459"/>
      <c r="AN1416" s="459"/>
      <c r="AS1416" s="251"/>
      <c r="AU1416" s="459"/>
      <c r="AV1416" s="459"/>
      <c r="AW1416" s="459"/>
      <c r="BB1416" s="251"/>
      <c r="BD1416" s="459"/>
      <c r="BE1416" s="459"/>
      <c r="BF1416" s="459"/>
      <c r="BK1416" s="251"/>
      <c r="BM1416" s="459"/>
      <c r="BN1416" s="459"/>
      <c r="BO1416" s="459"/>
      <c r="BT1416" s="251"/>
      <c r="BV1416" s="459"/>
      <c r="BW1416" s="459"/>
      <c r="BX1416" s="459"/>
      <c r="CC1416" s="251"/>
      <c r="CE1416" s="459"/>
      <c r="CF1416" s="459"/>
      <c r="CG1416" s="459"/>
      <c r="CL1416" s="251"/>
      <c r="CN1416" s="459"/>
      <c r="CO1416" s="459"/>
      <c r="CP1416" s="459"/>
      <c r="CU1416" s="251"/>
      <c r="CW1416" s="459"/>
      <c r="CX1416" s="459"/>
      <c r="CY1416" s="459"/>
      <c r="DD1416" s="251"/>
      <c r="DF1416" s="459"/>
      <c r="DG1416" s="459"/>
      <c r="DH1416" s="459"/>
      <c r="DM1416" s="251"/>
      <c r="DO1416" s="459"/>
      <c r="DP1416" s="459"/>
      <c r="DQ1416" s="459"/>
      <c r="DV1416" s="251"/>
      <c r="DX1416" s="459"/>
      <c r="DY1416" s="459"/>
      <c r="DZ1416" s="459"/>
      <c r="EE1416" s="251"/>
      <c r="EG1416" s="459"/>
      <c r="EH1416" s="459"/>
      <c r="EI1416" s="459"/>
      <c r="EN1416" s="251"/>
      <c r="EP1416" s="459"/>
      <c r="EQ1416" s="459"/>
      <c r="ER1416" s="459"/>
      <c r="EW1416" s="251"/>
      <c r="EY1416" s="459"/>
      <c r="EZ1416" s="459"/>
      <c r="FA1416" s="459"/>
      <c r="FF1416" s="251"/>
      <c r="FH1416" s="459"/>
      <c r="FI1416" s="459"/>
      <c r="FJ1416" s="459"/>
      <c r="FO1416" s="251"/>
      <c r="FQ1416" s="459"/>
      <c r="FR1416" s="459"/>
      <c r="FS1416" s="459"/>
      <c r="FX1416" s="251"/>
      <c r="FZ1416" s="459"/>
      <c r="GA1416" s="459"/>
      <c r="GB1416" s="459"/>
      <c r="GG1416" s="251"/>
      <c r="GI1416" s="459"/>
      <c r="GJ1416" s="459"/>
      <c r="GK1416" s="459"/>
      <c r="GP1416" s="251"/>
      <c r="GR1416" s="459"/>
      <c r="GS1416" s="459"/>
      <c r="GT1416" s="459"/>
      <c r="GY1416" s="251"/>
      <c r="HA1416" s="459"/>
      <c r="HB1416" s="459"/>
      <c r="HC1416" s="459"/>
      <c r="HH1416" s="251"/>
      <c r="HJ1416" s="459"/>
      <c r="HK1416" s="459"/>
      <c r="HL1416" s="459"/>
      <c r="HQ1416" s="459"/>
      <c r="HR1416" s="459"/>
      <c r="HS1416" s="459"/>
      <c r="HT1416" s="459"/>
      <c r="HU1416" s="459"/>
      <c r="HV1416" s="459"/>
      <c r="HW1416" s="459"/>
      <c r="HX1416" s="459"/>
      <c r="HY1416" s="459"/>
      <c r="HZ1416" s="459"/>
      <c r="IA1416" s="459"/>
      <c r="IB1416" s="459"/>
      <c r="IC1416" s="459"/>
      <c r="ID1416" s="459"/>
      <c r="IE1416" s="459"/>
      <c r="IF1416" s="459"/>
      <c r="IG1416" s="459"/>
      <c r="IH1416" s="459"/>
      <c r="II1416" s="459"/>
      <c r="IJ1416" s="459"/>
      <c r="IK1416" s="459"/>
      <c r="IL1416" s="459"/>
      <c r="IM1416" s="459"/>
      <c r="IN1416" s="459"/>
      <c r="IO1416" s="459"/>
      <c r="IP1416" s="459"/>
      <c r="IQ1416" s="459"/>
      <c r="IR1416" s="459"/>
      <c r="IS1416" s="459"/>
      <c r="IT1416" s="459"/>
      <c r="IU1416" s="459"/>
      <c r="IV1416" s="459"/>
      <c r="RS1416" s="252"/>
    </row>
    <row r="1417" spans="1:487" s="461" customFormat="1" ht="18">
      <c r="A1417" s="605" t="s">
        <v>576</v>
      </c>
      <c r="B1417" s="488"/>
      <c r="C1417" s="488"/>
      <c r="D1417" s="461" t="s">
        <v>135</v>
      </c>
      <c r="E1417" s="461">
        <f t="shared" si="26"/>
        <v>9</v>
      </c>
      <c r="F1417" s="524">
        <f t="shared" si="27"/>
        <v>7</v>
      </c>
      <c r="G1417" s="502"/>
      <c r="H1417" s="502"/>
      <c r="I1417" s="473">
        <v>7</v>
      </c>
      <c r="J1417" s="473"/>
      <c r="K1417" s="473"/>
      <c r="M1417" s="459"/>
      <c r="N1417" s="459"/>
      <c r="R1417" s="251"/>
      <c r="T1417" s="459"/>
      <c r="U1417" s="459"/>
      <c r="V1417" s="459"/>
      <c r="AA1417" s="251"/>
      <c r="AC1417" s="459"/>
      <c r="AD1417" s="459"/>
      <c r="AE1417" s="459"/>
      <c r="AJ1417" s="251"/>
      <c r="AL1417" s="459"/>
      <c r="AM1417" s="459"/>
      <c r="AN1417" s="459"/>
      <c r="AS1417" s="251"/>
      <c r="AU1417" s="459"/>
      <c r="AV1417" s="459"/>
      <c r="AW1417" s="459"/>
      <c r="BB1417" s="251"/>
      <c r="BD1417" s="459"/>
      <c r="BE1417" s="459"/>
      <c r="BF1417" s="459"/>
      <c r="BK1417" s="251"/>
      <c r="BM1417" s="459"/>
      <c r="BN1417" s="459"/>
      <c r="BO1417" s="459"/>
      <c r="BT1417" s="251"/>
      <c r="BV1417" s="459"/>
      <c r="BW1417" s="459"/>
      <c r="BX1417" s="459"/>
      <c r="CC1417" s="251"/>
      <c r="CE1417" s="459"/>
      <c r="CF1417" s="459"/>
      <c r="CG1417" s="459"/>
      <c r="CL1417" s="251"/>
      <c r="CN1417" s="459"/>
      <c r="CO1417" s="459"/>
      <c r="CP1417" s="459"/>
      <c r="CU1417" s="251"/>
      <c r="CW1417" s="459"/>
      <c r="CX1417" s="459"/>
      <c r="CY1417" s="459"/>
      <c r="DD1417" s="251"/>
      <c r="DF1417" s="459"/>
      <c r="DG1417" s="459"/>
      <c r="DH1417" s="459"/>
      <c r="DM1417" s="251"/>
      <c r="DO1417" s="459"/>
      <c r="DP1417" s="459"/>
      <c r="DQ1417" s="459"/>
      <c r="DV1417" s="251"/>
      <c r="DX1417" s="459"/>
      <c r="DY1417" s="459"/>
      <c r="DZ1417" s="459"/>
      <c r="EE1417" s="251"/>
      <c r="EG1417" s="459"/>
      <c r="EH1417" s="459"/>
      <c r="EI1417" s="459"/>
      <c r="EN1417" s="251"/>
      <c r="EP1417" s="459"/>
      <c r="EQ1417" s="459"/>
      <c r="ER1417" s="459"/>
      <c r="EW1417" s="251"/>
      <c r="EY1417" s="459"/>
      <c r="EZ1417" s="459"/>
      <c r="FA1417" s="459"/>
      <c r="FF1417" s="251"/>
      <c r="FH1417" s="459"/>
      <c r="FI1417" s="459"/>
      <c r="FJ1417" s="459"/>
      <c r="FO1417" s="251"/>
      <c r="FQ1417" s="459"/>
      <c r="FR1417" s="459"/>
      <c r="FS1417" s="459"/>
      <c r="FX1417" s="251"/>
      <c r="FZ1417" s="459"/>
      <c r="GA1417" s="459"/>
      <c r="GB1417" s="459"/>
      <c r="GG1417" s="251"/>
      <c r="GI1417" s="459"/>
      <c r="GJ1417" s="459"/>
      <c r="GK1417" s="459"/>
      <c r="GP1417" s="251"/>
      <c r="GR1417" s="459"/>
      <c r="GS1417" s="459"/>
      <c r="GT1417" s="459"/>
      <c r="GY1417" s="251"/>
      <c r="HA1417" s="459"/>
      <c r="HB1417" s="459"/>
      <c r="HC1417" s="459"/>
      <c r="HH1417" s="251"/>
      <c r="HJ1417" s="459"/>
      <c r="HK1417" s="459"/>
      <c r="HL1417" s="459"/>
      <c r="HQ1417" s="459"/>
      <c r="HR1417" s="459"/>
      <c r="HS1417" s="459"/>
      <c r="HT1417" s="459"/>
      <c r="HU1417" s="459"/>
      <c r="HV1417" s="459"/>
      <c r="HW1417" s="459"/>
      <c r="HX1417" s="459"/>
      <c r="HY1417" s="459"/>
      <c r="HZ1417" s="459"/>
      <c r="IA1417" s="459"/>
      <c r="IB1417" s="459"/>
      <c r="IC1417" s="459"/>
      <c r="ID1417" s="459"/>
      <c r="IE1417" s="459"/>
      <c r="IF1417" s="459"/>
      <c r="IG1417" s="459"/>
      <c r="IH1417" s="459"/>
      <c r="II1417" s="459"/>
      <c r="IJ1417" s="459"/>
      <c r="IK1417" s="459"/>
      <c r="IL1417" s="459"/>
      <c r="IM1417" s="459"/>
      <c r="IN1417" s="459"/>
      <c r="IO1417" s="459"/>
      <c r="IP1417" s="459"/>
      <c r="IQ1417" s="459"/>
      <c r="IR1417" s="459"/>
      <c r="IS1417" s="459"/>
      <c r="IT1417" s="459"/>
      <c r="IU1417" s="459"/>
      <c r="IV1417" s="459"/>
      <c r="RS1417" s="252"/>
    </row>
    <row r="1418" spans="1:487" s="461" customFormat="1" ht="18">
      <c r="A1418" s="605" t="s">
        <v>1385</v>
      </c>
      <c r="B1418" s="459"/>
      <c r="C1418" s="488"/>
      <c r="D1418" s="606" t="s">
        <v>129</v>
      </c>
      <c r="E1418" s="461">
        <f t="shared" si="26"/>
        <v>0</v>
      </c>
      <c r="F1418" s="524">
        <f t="shared" si="27"/>
        <v>0</v>
      </c>
      <c r="G1418" s="502"/>
      <c r="H1418" s="502"/>
      <c r="I1418" s="473"/>
      <c r="J1418" s="473"/>
      <c r="K1418" s="473"/>
      <c r="L1418" s="459"/>
      <c r="N1418" s="459"/>
      <c r="R1418" s="251"/>
      <c r="T1418" s="459"/>
      <c r="U1418" s="459"/>
      <c r="V1418" s="459"/>
      <c r="AA1418" s="251"/>
      <c r="AC1418" s="459"/>
      <c r="AD1418" s="459"/>
      <c r="AE1418" s="459"/>
      <c r="AJ1418" s="251"/>
      <c r="AL1418" s="459"/>
      <c r="AM1418" s="459"/>
      <c r="AN1418" s="459"/>
      <c r="AS1418" s="251"/>
      <c r="AU1418" s="459"/>
      <c r="AV1418" s="459"/>
      <c r="AW1418" s="459"/>
      <c r="BB1418" s="251"/>
      <c r="BD1418" s="459"/>
      <c r="BE1418" s="459"/>
      <c r="BF1418" s="459"/>
      <c r="BK1418" s="251"/>
      <c r="BM1418" s="459"/>
      <c r="BN1418" s="459"/>
      <c r="BO1418" s="459"/>
      <c r="BT1418" s="251"/>
      <c r="BV1418" s="459"/>
      <c r="BW1418" s="459"/>
      <c r="BX1418" s="459"/>
      <c r="CC1418" s="251"/>
      <c r="CE1418" s="459"/>
      <c r="CF1418" s="459"/>
      <c r="CG1418" s="459"/>
      <c r="CL1418" s="251"/>
      <c r="CN1418" s="459"/>
      <c r="CO1418" s="459"/>
      <c r="CP1418" s="459"/>
      <c r="CU1418" s="251"/>
      <c r="CW1418" s="459"/>
      <c r="CX1418" s="459"/>
      <c r="CY1418" s="459"/>
      <c r="DD1418" s="251"/>
      <c r="DF1418" s="459"/>
      <c r="DG1418" s="459"/>
      <c r="DH1418" s="459"/>
      <c r="DM1418" s="251"/>
      <c r="DO1418" s="459"/>
      <c r="DP1418" s="459"/>
      <c r="DQ1418" s="459"/>
      <c r="DV1418" s="251"/>
      <c r="DX1418" s="459"/>
      <c r="DY1418" s="459"/>
      <c r="DZ1418" s="459"/>
      <c r="EE1418" s="251"/>
      <c r="EG1418" s="459"/>
      <c r="EH1418" s="459"/>
      <c r="EI1418" s="459"/>
      <c r="EN1418" s="251"/>
      <c r="EP1418" s="459"/>
      <c r="EQ1418" s="459"/>
      <c r="ER1418" s="459"/>
      <c r="EW1418" s="251"/>
      <c r="EY1418" s="459"/>
      <c r="EZ1418" s="459"/>
      <c r="FA1418" s="459"/>
      <c r="FF1418" s="251"/>
      <c r="FH1418" s="459"/>
      <c r="FI1418" s="459"/>
      <c r="FJ1418" s="459"/>
      <c r="FO1418" s="251"/>
      <c r="FQ1418" s="459"/>
      <c r="FR1418" s="459"/>
      <c r="FS1418" s="459"/>
      <c r="FX1418" s="251"/>
      <c r="FZ1418" s="459"/>
      <c r="GA1418" s="459"/>
      <c r="GB1418" s="459"/>
      <c r="GG1418" s="251"/>
      <c r="GI1418" s="459"/>
      <c r="GJ1418" s="459"/>
      <c r="GK1418" s="459"/>
      <c r="GP1418" s="251"/>
      <c r="GR1418" s="459"/>
      <c r="GS1418" s="459"/>
      <c r="GT1418" s="459"/>
      <c r="GY1418" s="251"/>
      <c r="HA1418" s="459"/>
      <c r="HB1418" s="459"/>
      <c r="HC1418" s="459"/>
      <c r="HH1418" s="251"/>
      <c r="HJ1418" s="459"/>
      <c r="HK1418" s="459"/>
      <c r="HL1418" s="459"/>
      <c r="HQ1418" s="459"/>
      <c r="HR1418" s="459"/>
      <c r="HS1418" s="459"/>
      <c r="HT1418" s="459"/>
      <c r="HU1418" s="459"/>
      <c r="HV1418" s="459"/>
      <c r="HW1418" s="459"/>
      <c r="HX1418" s="459"/>
      <c r="HY1418" s="459"/>
      <c r="HZ1418" s="459"/>
      <c r="IA1418" s="459"/>
      <c r="IB1418" s="459"/>
      <c r="IC1418" s="459"/>
      <c r="ID1418" s="459"/>
      <c r="IE1418" s="459"/>
      <c r="IF1418" s="459"/>
      <c r="IG1418" s="459"/>
      <c r="IH1418" s="459"/>
      <c r="II1418" s="459"/>
      <c r="IJ1418" s="459"/>
      <c r="IK1418" s="459"/>
      <c r="IL1418" s="459"/>
      <c r="IM1418" s="459"/>
      <c r="IN1418" s="459"/>
      <c r="IO1418" s="459"/>
      <c r="IP1418" s="459"/>
      <c r="IQ1418" s="459"/>
      <c r="IR1418" s="459"/>
      <c r="IS1418" s="459"/>
      <c r="IT1418" s="459"/>
      <c r="IU1418" s="459"/>
      <c r="IV1418" s="459"/>
      <c r="RS1418" s="252"/>
    </row>
    <row r="1419" spans="1:487" s="461" customFormat="1" ht="18">
      <c r="A1419" s="605" t="s">
        <v>1112</v>
      </c>
      <c r="B1419" s="270"/>
      <c r="C1419" s="459"/>
      <c r="D1419" s="461" t="s">
        <v>130</v>
      </c>
      <c r="E1419" s="461">
        <f t="shared" si="26"/>
        <v>1</v>
      </c>
      <c r="F1419" s="524">
        <f t="shared" si="27"/>
        <v>0</v>
      </c>
      <c r="G1419" s="473"/>
      <c r="H1419" s="473"/>
      <c r="I1419" s="473"/>
      <c r="J1419" s="473"/>
      <c r="K1419" s="473"/>
      <c r="M1419" s="459"/>
      <c r="N1419" s="459"/>
      <c r="R1419" s="251"/>
      <c r="T1419" s="459"/>
      <c r="U1419" s="459"/>
      <c r="V1419" s="459"/>
      <c r="AA1419" s="251"/>
      <c r="AC1419" s="459"/>
      <c r="AD1419" s="459"/>
      <c r="AE1419" s="459"/>
      <c r="AJ1419" s="251"/>
      <c r="AL1419" s="459"/>
      <c r="AM1419" s="459"/>
      <c r="AN1419" s="459"/>
      <c r="AS1419" s="251"/>
      <c r="AU1419" s="459"/>
      <c r="AV1419" s="459"/>
      <c r="AW1419" s="459"/>
      <c r="BB1419" s="251"/>
      <c r="BD1419" s="459"/>
      <c r="BE1419" s="459"/>
      <c r="BF1419" s="459"/>
      <c r="BK1419" s="251"/>
      <c r="BM1419" s="459"/>
      <c r="BN1419" s="459"/>
      <c r="BO1419" s="459"/>
      <c r="BT1419" s="251"/>
      <c r="BV1419" s="459"/>
      <c r="BW1419" s="459"/>
      <c r="BX1419" s="459"/>
      <c r="CC1419" s="251"/>
      <c r="CE1419" s="459"/>
      <c r="CF1419" s="459"/>
      <c r="CG1419" s="459"/>
      <c r="CL1419" s="251"/>
      <c r="CN1419" s="459"/>
      <c r="CO1419" s="459"/>
      <c r="CP1419" s="459"/>
      <c r="CU1419" s="251"/>
      <c r="CW1419" s="459"/>
      <c r="CX1419" s="459"/>
      <c r="CY1419" s="459"/>
      <c r="DD1419" s="251"/>
      <c r="DF1419" s="459"/>
      <c r="DG1419" s="459"/>
      <c r="DH1419" s="459"/>
      <c r="DM1419" s="251"/>
      <c r="DO1419" s="459"/>
      <c r="DP1419" s="459"/>
      <c r="DQ1419" s="459"/>
      <c r="DV1419" s="251"/>
      <c r="DX1419" s="459"/>
      <c r="DY1419" s="459"/>
      <c r="DZ1419" s="459"/>
      <c r="EE1419" s="251"/>
      <c r="EG1419" s="459"/>
      <c r="EH1419" s="459"/>
      <c r="EI1419" s="459"/>
      <c r="EN1419" s="251"/>
      <c r="EP1419" s="459"/>
      <c r="EQ1419" s="459"/>
      <c r="ER1419" s="459"/>
      <c r="EW1419" s="251"/>
      <c r="EY1419" s="459"/>
      <c r="EZ1419" s="459"/>
      <c r="FA1419" s="459"/>
      <c r="FF1419" s="251"/>
      <c r="FH1419" s="459"/>
      <c r="FI1419" s="459"/>
      <c r="FJ1419" s="459"/>
      <c r="FO1419" s="251"/>
      <c r="FQ1419" s="459"/>
      <c r="FR1419" s="459"/>
      <c r="FS1419" s="459"/>
      <c r="FX1419" s="251"/>
      <c r="FZ1419" s="459"/>
      <c r="GA1419" s="459"/>
      <c r="GB1419" s="459"/>
      <c r="GG1419" s="251"/>
      <c r="GI1419" s="459"/>
      <c r="GJ1419" s="459"/>
      <c r="GK1419" s="459"/>
      <c r="GP1419" s="251"/>
      <c r="GR1419" s="459"/>
      <c r="GS1419" s="459"/>
      <c r="GT1419" s="459"/>
      <c r="GY1419" s="251"/>
      <c r="HA1419" s="459"/>
      <c r="HB1419" s="459"/>
      <c r="HC1419" s="459"/>
      <c r="HH1419" s="251"/>
      <c r="HJ1419" s="459"/>
      <c r="HK1419" s="459"/>
      <c r="HL1419" s="459"/>
      <c r="HQ1419" s="459"/>
      <c r="HR1419" s="459"/>
      <c r="HS1419" s="459"/>
      <c r="HT1419" s="459"/>
      <c r="HU1419" s="459"/>
      <c r="HV1419" s="459"/>
      <c r="HW1419" s="459"/>
      <c r="HX1419" s="459"/>
      <c r="HY1419" s="459"/>
      <c r="HZ1419" s="459"/>
      <c r="IA1419" s="459"/>
      <c r="IB1419" s="459"/>
      <c r="IC1419" s="459"/>
      <c r="ID1419" s="459"/>
      <c r="IE1419" s="459"/>
      <c r="IF1419" s="459"/>
      <c r="IG1419" s="459"/>
      <c r="IH1419" s="459"/>
      <c r="II1419" s="459"/>
      <c r="IJ1419" s="459"/>
      <c r="IK1419" s="459"/>
      <c r="IL1419" s="459"/>
      <c r="IM1419" s="459"/>
      <c r="IN1419" s="459"/>
      <c r="IO1419" s="459"/>
      <c r="IP1419" s="459"/>
      <c r="IQ1419" s="459"/>
      <c r="IR1419" s="459"/>
      <c r="IS1419" s="459"/>
      <c r="IT1419" s="459"/>
      <c r="IU1419" s="459"/>
      <c r="IV1419" s="459"/>
      <c r="RS1419" s="252"/>
    </row>
    <row r="1420" spans="1:487" s="461" customFormat="1" ht="18">
      <c r="A1420" s="605" t="s">
        <v>544</v>
      </c>
      <c r="B1420" s="459"/>
      <c r="C1420" s="488"/>
      <c r="D1420" s="461" t="s">
        <v>138</v>
      </c>
      <c r="E1420" s="461">
        <f t="shared" si="26"/>
        <v>24</v>
      </c>
      <c r="F1420" s="524">
        <f t="shared" si="27"/>
        <v>0</v>
      </c>
      <c r="G1420" s="502"/>
      <c r="H1420" s="502"/>
      <c r="I1420" s="473"/>
      <c r="J1420" s="473"/>
      <c r="K1420" s="473"/>
      <c r="N1420" s="459"/>
      <c r="R1420" s="251"/>
      <c r="T1420" s="459"/>
      <c r="U1420" s="459"/>
      <c r="V1420" s="459"/>
      <c r="AA1420" s="251"/>
      <c r="AC1420" s="459"/>
      <c r="AD1420" s="459"/>
      <c r="AE1420" s="459"/>
      <c r="AJ1420" s="251"/>
      <c r="AL1420" s="459"/>
      <c r="AM1420" s="459"/>
      <c r="AN1420" s="459"/>
      <c r="AS1420" s="251"/>
      <c r="AU1420" s="459"/>
      <c r="AV1420" s="459"/>
      <c r="AW1420" s="459"/>
      <c r="BB1420" s="251"/>
      <c r="BD1420" s="459"/>
      <c r="BE1420" s="459"/>
      <c r="BF1420" s="459"/>
      <c r="BK1420" s="251"/>
      <c r="BM1420" s="459"/>
      <c r="BN1420" s="459"/>
      <c r="BO1420" s="459"/>
      <c r="BT1420" s="251"/>
      <c r="BV1420" s="459"/>
      <c r="BW1420" s="459"/>
      <c r="BX1420" s="459"/>
      <c r="CC1420" s="251"/>
      <c r="CE1420" s="459"/>
      <c r="CF1420" s="459"/>
      <c r="CG1420" s="459"/>
      <c r="CL1420" s="251"/>
      <c r="CN1420" s="459"/>
      <c r="CO1420" s="459"/>
      <c r="CP1420" s="459"/>
      <c r="CU1420" s="251"/>
      <c r="CW1420" s="459"/>
      <c r="CX1420" s="459"/>
      <c r="CY1420" s="459"/>
      <c r="DD1420" s="251"/>
      <c r="DF1420" s="459"/>
      <c r="DG1420" s="459"/>
      <c r="DH1420" s="459"/>
      <c r="DM1420" s="251"/>
      <c r="DO1420" s="459"/>
      <c r="DP1420" s="459"/>
      <c r="DQ1420" s="459"/>
      <c r="DV1420" s="251"/>
      <c r="DX1420" s="459"/>
      <c r="DY1420" s="459"/>
      <c r="DZ1420" s="459"/>
      <c r="EE1420" s="251"/>
      <c r="EG1420" s="459"/>
      <c r="EH1420" s="459"/>
      <c r="EI1420" s="459"/>
      <c r="EN1420" s="251"/>
      <c r="EP1420" s="459"/>
      <c r="EQ1420" s="459"/>
      <c r="ER1420" s="459"/>
      <c r="EW1420" s="251"/>
      <c r="EY1420" s="459"/>
      <c r="EZ1420" s="459"/>
      <c r="FA1420" s="459"/>
      <c r="FF1420" s="251"/>
      <c r="FH1420" s="459"/>
      <c r="FI1420" s="459"/>
      <c r="FJ1420" s="459"/>
      <c r="FO1420" s="251"/>
      <c r="FQ1420" s="459"/>
      <c r="FR1420" s="459"/>
      <c r="FS1420" s="459"/>
      <c r="FX1420" s="251"/>
      <c r="FZ1420" s="459"/>
      <c r="GA1420" s="459"/>
      <c r="GB1420" s="459"/>
      <c r="GG1420" s="251"/>
      <c r="GI1420" s="459"/>
      <c r="GJ1420" s="459"/>
      <c r="GK1420" s="459"/>
      <c r="GP1420" s="251"/>
      <c r="GR1420" s="459"/>
      <c r="GS1420" s="459"/>
      <c r="GT1420" s="459"/>
      <c r="GY1420" s="251"/>
      <c r="HA1420" s="459"/>
      <c r="HB1420" s="459"/>
      <c r="HC1420" s="459"/>
      <c r="HH1420" s="251"/>
      <c r="HJ1420" s="459"/>
      <c r="HK1420" s="459"/>
      <c r="HL1420" s="459"/>
      <c r="HQ1420" s="459"/>
      <c r="HR1420" s="459"/>
      <c r="HS1420" s="459"/>
      <c r="HT1420" s="459"/>
      <c r="HU1420" s="459"/>
      <c r="HV1420" s="459"/>
      <c r="HW1420" s="459"/>
      <c r="HX1420" s="459"/>
      <c r="HY1420" s="459"/>
      <c r="HZ1420" s="459"/>
      <c r="IA1420" s="459"/>
      <c r="IB1420" s="459"/>
      <c r="IC1420" s="459"/>
      <c r="ID1420" s="459"/>
      <c r="IE1420" s="459"/>
      <c r="IF1420" s="459"/>
      <c r="IG1420" s="459"/>
      <c r="IH1420" s="459"/>
      <c r="II1420" s="459"/>
      <c r="IJ1420" s="459"/>
      <c r="IK1420" s="459"/>
      <c r="IL1420" s="459"/>
      <c r="IM1420" s="459"/>
      <c r="IN1420" s="459"/>
      <c r="IO1420" s="459"/>
      <c r="IP1420" s="459"/>
      <c r="IQ1420" s="459"/>
      <c r="IR1420" s="459"/>
      <c r="IS1420" s="459"/>
      <c r="IT1420" s="459"/>
      <c r="IU1420" s="459"/>
      <c r="IV1420" s="459"/>
      <c r="RS1420" s="252"/>
    </row>
    <row r="1421" spans="1:487" s="461" customFormat="1" ht="18">
      <c r="A1421" s="605" t="s">
        <v>930</v>
      </c>
      <c r="B1421" s="488"/>
      <c r="C1421" s="488"/>
      <c r="D1421" s="461" t="s">
        <v>136</v>
      </c>
      <c r="E1421" s="461">
        <f t="shared" si="26"/>
        <v>1</v>
      </c>
      <c r="F1421" s="524">
        <f t="shared" si="27"/>
        <v>0</v>
      </c>
      <c r="G1421" s="473"/>
      <c r="H1421" s="473"/>
      <c r="I1421" s="473"/>
      <c r="J1421" s="473"/>
      <c r="K1421" s="473"/>
      <c r="N1421" s="459"/>
      <c r="R1421" s="251"/>
      <c r="T1421" s="459"/>
      <c r="U1421" s="459"/>
      <c r="V1421" s="459"/>
      <c r="AA1421" s="251"/>
      <c r="AC1421" s="459"/>
      <c r="AD1421" s="459"/>
      <c r="AE1421" s="459"/>
      <c r="AJ1421" s="251"/>
      <c r="AL1421" s="459"/>
      <c r="AM1421" s="459"/>
      <c r="AN1421" s="459"/>
      <c r="AS1421" s="251"/>
      <c r="AU1421" s="459"/>
      <c r="AV1421" s="459"/>
      <c r="AW1421" s="459"/>
      <c r="BB1421" s="251"/>
      <c r="BD1421" s="459"/>
      <c r="BE1421" s="459"/>
      <c r="BF1421" s="459"/>
      <c r="BK1421" s="251"/>
      <c r="BM1421" s="459"/>
      <c r="BN1421" s="459"/>
      <c r="BO1421" s="459"/>
      <c r="BT1421" s="251"/>
      <c r="BV1421" s="459"/>
      <c r="BW1421" s="459"/>
      <c r="BX1421" s="459"/>
      <c r="CC1421" s="251"/>
      <c r="CE1421" s="459"/>
      <c r="CF1421" s="459"/>
      <c r="CG1421" s="459"/>
      <c r="CL1421" s="251"/>
      <c r="CN1421" s="459"/>
      <c r="CO1421" s="459"/>
      <c r="CP1421" s="459"/>
      <c r="CU1421" s="251"/>
      <c r="CW1421" s="459"/>
      <c r="CX1421" s="459"/>
      <c r="CY1421" s="459"/>
      <c r="DD1421" s="251"/>
      <c r="DF1421" s="459"/>
      <c r="DG1421" s="459"/>
      <c r="DH1421" s="459"/>
      <c r="DM1421" s="251"/>
      <c r="DO1421" s="459"/>
      <c r="DP1421" s="459"/>
      <c r="DQ1421" s="459"/>
      <c r="DV1421" s="251"/>
      <c r="DX1421" s="459"/>
      <c r="DY1421" s="459"/>
      <c r="DZ1421" s="459"/>
      <c r="EE1421" s="251"/>
      <c r="EG1421" s="459"/>
      <c r="EH1421" s="459"/>
      <c r="EI1421" s="459"/>
      <c r="EN1421" s="251"/>
      <c r="EP1421" s="459"/>
      <c r="EQ1421" s="459"/>
      <c r="ER1421" s="459"/>
      <c r="EW1421" s="251"/>
      <c r="EY1421" s="459"/>
      <c r="EZ1421" s="459"/>
      <c r="FA1421" s="459"/>
      <c r="FF1421" s="251"/>
      <c r="FH1421" s="459"/>
      <c r="FI1421" s="459"/>
      <c r="FJ1421" s="459"/>
      <c r="FO1421" s="251"/>
      <c r="FQ1421" s="459"/>
      <c r="FR1421" s="459"/>
      <c r="FS1421" s="459"/>
      <c r="FX1421" s="251"/>
      <c r="FZ1421" s="459"/>
      <c r="GA1421" s="459"/>
      <c r="GB1421" s="459"/>
      <c r="GG1421" s="251"/>
      <c r="GI1421" s="459"/>
      <c r="GJ1421" s="459"/>
      <c r="GK1421" s="459"/>
      <c r="GP1421" s="251"/>
      <c r="GR1421" s="459"/>
      <c r="GS1421" s="459"/>
      <c r="GT1421" s="459"/>
      <c r="GY1421" s="251"/>
      <c r="HA1421" s="459"/>
      <c r="HB1421" s="459"/>
      <c r="HC1421" s="459"/>
      <c r="HH1421" s="251"/>
      <c r="HJ1421" s="459"/>
      <c r="HK1421" s="459"/>
      <c r="HL1421" s="459"/>
      <c r="HQ1421" s="459"/>
      <c r="HR1421" s="459"/>
      <c r="HS1421" s="459"/>
      <c r="HT1421" s="459"/>
      <c r="HU1421" s="459"/>
      <c r="HV1421" s="459"/>
      <c r="HW1421" s="459"/>
      <c r="HX1421" s="459"/>
      <c r="HY1421" s="459"/>
      <c r="HZ1421" s="459"/>
      <c r="IA1421" s="459"/>
      <c r="IB1421" s="459"/>
      <c r="IC1421" s="459"/>
      <c r="ID1421" s="459"/>
      <c r="IE1421" s="459"/>
      <c r="IF1421" s="459"/>
      <c r="IG1421" s="459"/>
      <c r="IH1421" s="459"/>
      <c r="II1421" s="459"/>
      <c r="IJ1421" s="459"/>
      <c r="IK1421" s="459"/>
      <c r="IL1421" s="459"/>
      <c r="IM1421" s="459"/>
      <c r="IN1421" s="459"/>
      <c r="IO1421" s="459"/>
      <c r="IP1421" s="459"/>
      <c r="IQ1421" s="459"/>
      <c r="IR1421" s="459"/>
      <c r="IS1421" s="459"/>
      <c r="IT1421" s="459"/>
      <c r="IU1421" s="459"/>
      <c r="IV1421" s="459"/>
      <c r="RS1421" s="252"/>
    </row>
    <row r="1422" spans="1:487" s="461" customFormat="1" ht="18">
      <c r="A1422" s="605" t="s">
        <v>2497</v>
      </c>
      <c r="B1422" s="459"/>
      <c r="C1422" s="488"/>
      <c r="D1422" s="606" t="s">
        <v>129</v>
      </c>
      <c r="E1422" s="461">
        <f t="shared" si="26"/>
        <v>0</v>
      </c>
      <c r="F1422" s="524">
        <f t="shared" si="27"/>
        <v>0</v>
      </c>
      <c r="G1422" s="502"/>
      <c r="H1422" s="502"/>
      <c r="I1422" s="473"/>
      <c r="J1422" s="473"/>
      <c r="K1422" s="473"/>
      <c r="L1422" s="459"/>
      <c r="N1422" s="459"/>
      <c r="R1422" s="251"/>
      <c r="T1422" s="459"/>
      <c r="U1422" s="459"/>
      <c r="V1422" s="459"/>
      <c r="AA1422" s="251"/>
      <c r="AC1422" s="459"/>
      <c r="AD1422" s="459"/>
      <c r="AE1422" s="459"/>
      <c r="AJ1422" s="251"/>
      <c r="AL1422" s="459"/>
      <c r="AM1422" s="459"/>
      <c r="AN1422" s="459"/>
      <c r="AS1422" s="251"/>
      <c r="AU1422" s="459"/>
      <c r="AV1422" s="459"/>
      <c r="AW1422" s="459"/>
      <c r="BB1422" s="251"/>
      <c r="BD1422" s="459"/>
      <c r="BE1422" s="459"/>
      <c r="BF1422" s="459"/>
      <c r="BK1422" s="251"/>
      <c r="BM1422" s="459"/>
      <c r="BN1422" s="459"/>
      <c r="BO1422" s="459"/>
      <c r="BT1422" s="251"/>
      <c r="BV1422" s="459"/>
      <c r="BW1422" s="459"/>
      <c r="BX1422" s="459"/>
      <c r="CC1422" s="251"/>
      <c r="CE1422" s="459"/>
      <c r="CF1422" s="459"/>
      <c r="CG1422" s="459"/>
      <c r="CL1422" s="251"/>
      <c r="CN1422" s="459"/>
      <c r="CO1422" s="459"/>
      <c r="CP1422" s="459"/>
      <c r="CU1422" s="251"/>
      <c r="CW1422" s="459"/>
      <c r="CX1422" s="459"/>
      <c r="CY1422" s="459"/>
      <c r="DD1422" s="251"/>
      <c r="DF1422" s="459"/>
      <c r="DG1422" s="459"/>
      <c r="DH1422" s="459"/>
      <c r="DM1422" s="251"/>
      <c r="DO1422" s="459"/>
      <c r="DP1422" s="459"/>
      <c r="DQ1422" s="459"/>
      <c r="DV1422" s="251"/>
      <c r="DX1422" s="459"/>
      <c r="DY1422" s="459"/>
      <c r="DZ1422" s="459"/>
      <c r="EE1422" s="251"/>
      <c r="EG1422" s="459"/>
      <c r="EH1422" s="459"/>
      <c r="EI1422" s="459"/>
      <c r="EN1422" s="251"/>
      <c r="EP1422" s="459"/>
      <c r="EQ1422" s="459"/>
      <c r="ER1422" s="459"/>
      <c r="EW1422" s="251"/>
      <c r="EY1422" s="459"/>
      <c r="EZ1422" s="459"/>
      <c r="FA1422" s="459"/>
      <c r="FF1422" s="251"/>
      <c r="FH1422" s="459"/>
      <c r="FI1422" s="459"/>
      <c r="FJ1422" s="459"/>
      <c r="FO1422" s="251"/>
      <c r="FQ1422" s="459"/>
      <c r="FR1422" s="459"/>
      <c r="FS1422" s="459"/>
      <c r="FX1422" s="251"/>
      <c r="FZ1422" s="459"/>
      <c r="GA1422" s="459"/>
      <c r="GB1422" s="459"/>
      <c r="GG1422" s="251"/>
      <c r="GI1422" s="459"/>
      <c r="GJ1422" s="459"/>
      <c r="GK1422" s="459"/>
      <c r="GP1422" s="251"/>
      <c r="GR1422" s="459"/>
      <c r="GS1422" s="459"/>
      <c r="GT1422" s="459"/>
      <c r="GY1422" s="251"/>
      <c r="HA1422" s="459"/>
      <c r="HB1422" s="459"/>
      <c r="HC1422" s="459"/>
      <c r="HH1422" s="251"/>
      <c r="HJ1422" s="459"/>
      <c r="HK1422" s="459"/>
      <c r="HL1422" s="459"/>
      <c r="HQ1422" s="459"/>
      <c r="HR1422" s="459"/>
      <c r="HS1422" s="459"/>
      <c r="HT1422" s="459"/>
      <c r="HU1422" s="459"/>
      <c r="HV1422" s="459"/>
      <c r="HW1422" s="459"/>
      <c r="HX1422" s="459"/>
      <c r="HY1422" s="459"/>
      <c r="HZ1422" s="459"/>
      <c r="IA1422" s="459"/>
      <c r="IB1422" s="459"/>
      <c r="IC1422" s="459"/>
      <c r="ID1422" s="459"/>
      <c r="IE1422" s="459"/>
      <c r="IF1422" s="459"/>
      <c r="IG1422" s="459"/>
      <c r="IH1422" s="459"/>
      <c r="II1422" s="459"/>
      <c r="IJ1422" s="459"/>
      <c r="IK1422" s="459"/>
      <c r="IL1422" s="459"/>
      <c r="IM1422" s="459"/>
      <c r="IN1422" s="459"/>
      <c r="IO1422" s="459"/>
      <c r="IP1422" s="459"/>
      <c r="IQ1422" s="459"/>
      <c r="IR1422" s="459"/>
      <c r="IS1422" s="459"/>
      <c r="IT1422" s="459"/>
      <c r="IU1422" s="459"/>
      <c r="IV1422" s="459"/>
      <c r="RS1422" s="252"/>
    </row>
    <row r="1423" spans="1:487" s="461" customFormat="1" ht="18">
      <c r="A1423" s="605" t="s">
        <v>2327</v>
      </c>
      <c r="B1423" s="270"/>
      <c r="C1423" s="459"/>
      <c r="D1423" s="461" t="s">
        <v>130</v>
      </c>
      <c r="E1423" s="461">
        <f t="shared" si="26"/>
        <v>20</v>
      </c>
      <c r="F1423" s="524">
        <f t="shared" si="27"/>
        <v>0</v>
      </c>
      <c r="G1423" s="473"/>
      <c r="H1423" s="473"/>
      <c r="I1423" s="473"/>
      <c r="J1423" s="473"/>
      <c r="K1423" s="473"/>
      <c r="M1423" s="459"/>
      <c r="N1423" s="459"/>
      <c r="R1423" s="251"/>
      <c r="T1423" s="459"/>
      <c r="U1423" s="459"/>
      <c r="V1423" s="459"/>
      <c r="AA1423" s="251"/>
      <c r="AC1423" s="459"/>
      <c r="AD1423" s="459"/>
      <c r="AE1423" s="459"/>
      <c r="AJ1423" s="251"/>
      <c r="AL1423" s="459"/>
      <c r="AM1423" s="459"/>
      <c r="AN1423" s="459"/>
      <c r="AS1423" s="251"/>
      <c r="AU1423" s="459"/>
      <c r="AV1423" s="459"/>
      <c r="AW1423" s="459"/>
      <c r="BB1423" s="251"/>
      <c r="BD1423" s="459"/>
      <c r="BE1423" s="459"/>
      <c r="BF1423" s="459"/>
      <c r="BK1423" s="251"/>
      <c r="BM1423" s="459"/>
      <c r="BN1423" s="459"/>
      <c r="BO1423" s="459"/>
      <c r="BT1423" s="251"/>
      <c r="BV1423" s="459"/>
      <c r="BW1423" s="459"/>
      <c r="BX1423" s="459"/>
      <c r="CC1423" s="251"/>
      <c r="CE1423" s="459"/>
      <c r="CF1423" s="459"/>
      <c r="CG1423" s="459"/>
      <c r="CL1423" s="251"/>
      <c r="CN1423" s="459"/>
      <c r="CO1423" s="459"/>
      <c r="CP1423" s="459"/>
      <c r="CU1423" s="251"/>
      <c r="CW1423" s="459"/>
      <c r="CX1423" s="459"/>
      <c r="CY1423" s="459"/>
      <c r="DD1423" s="251"/>
      <c r="DF1423" s="459"/>
      <c r="DG1423" s="459"/>
      <c r="DH1423" s="459"/>
      <c r="DM1423" s="251"/>
      <c r="DO1423" s="459"/>
      <c r="DP1423" s="459"/>
      <c r="DQ1423" s="459"/>
      <c r="DV1423" s="251"/>
      <c r="DX1423" s="459"/>
      <c r="DY1423" s="459"/>
      <c r="DZ1423" s="459"/>
      <c r="EE1423" s="251"/>
      <c r="EG1423" s="459"/>
      <c r="EH1423" s="459"/>
      <c r="EI1423" s="459"/>
      <c r="EN1423" s="251"/>
      <c r="EP1423" s="459"/>
      <c r="EQ1423" s="459"/>
      <c r="ER1423" s="459"/>
      <c r="EW1423" s="251"/>
      <c r="EY1423" s="459"/>
      <c r="EZ1423" s="459"/>
      <c r="FA1423" s="459"/>
      <c r="FF1423" s="251"/>
      <c r="FH1423" s="459"/>
      <c r="FI1423" s="459"/>
      <c r="FJ1423" s="459"/>
      <c r="FO1423" s="251"/>
      <c r="FQ1423" s="459"/>
      <c r="FR1423" s="459"/>
      <c r="FS1423" s="459"/>
      <c r="FX1423" s="251"/>
      <c r="FZ1423" s="459"/>
      <c r="GA1423" s="459"/>
      <c r="GB1423" s="459"/>
      <c r="GG1423" s="251"/>
      <c r="GI1423" s="459"/>
      <c r="GJ1423" s="459"/>
      <c r="GK1423" s="459"/>
      <c r="GP1423" s="251"/>
      <c r="GR1423" s="459"/>
      <c r="GS1423" s="459"/>
      <c r="GT1423" s="459"/>
      <c r="GY1423" s="251"/>
      <c r="HA1423" s="459"/>
      <c r="HB1423" s="459"/>
      <c r="HC1423" s="459"/>
      <c r="HH1423" s="251"/>
      <c r="HJ1423" s="459"/>
      <c r="HK1423" s="459"/>
      <c r="HL1423" s="459"/>
      <c r="HQ1423" s="459"/>
      <c r="HR1423" s="459"/>
      <c r="HS1423" s="459"/>
      <c r="HT1423" s="459"/>
      <c r="HU1423" s="459"/>
      <c r="HV1423" s="459"/>
      <c r="HW1423" s="459"/>
      <c r="HX1423" s="459"/>
      <c r="HY1423" s="459"/>
      <c r="HZ1423" s="459"/>
      <c r="IA1423" s="459"/>
      <c r="IB1423" s="459"/>
      <c r="IC1423" s="459"/>
      <c r="ID1423" s="459"/>
      <c r="IE1423" s="459"/>
      <c r="IF1423" s="459"/>
      <c r="IG1423" s="459"/>
      <c r="IH1423" s="459"/>
      <c r="II1423" s="459"/>
      <c r="IJ1423" s="459"/>
      <c r="IK1423" s="459"/>
      <c r="IL1423" s="459"/>
      <c r="IM1423" s="459"/>
      <c r="IN1423" s="459"/>
      <c r="IO1423" s="459"/>
      <c r="IP1423" s="459"/>
      <c r="IQ1423" s="459"/>
      <c r="IR1423" s="459"/>
      <c r="IS1423" s="459"/>
      <c r="IT1423" s="459"/>
      <c r="IU1423" s="459"/>
      <c r="IV1423" s="459"/>
      <c r="RS1423" s="252"/>
    </row>
    <row r="1424" spans="1:487" s="461" customFormat="1" ht="18">
      <c r="A1424" s="605" t="s">
        <v>2362</v>
      </c>
      <c r="B1424" s="459"/>
      <c r="C1424" s="488"/>
      <c r="D1424" s="606" t="s">
        <v>129</v>
      </c>
      <c r="E1424" s="461">
        <f t="shared" si="26"/>
        <v>4</v>
      </c>
      <c r="F1424" s="524">
        <f t="shared" si="27"/>
        <v>0</v>
      </c>
      <c r="G1424" s="502"/>
      <c r="H1424" s="473"/>
      <c r="I1424" s="473"/>
      <c r="J1424" s="473"/>
      <c r="K1424" s="473"/>
      <c r="N1424" s="459"/>
      <c r="R1424" s="251"/>
      <c r="T1424" s="459"/>
      <c r="U1424" s="459"/>
      <c r="V1424" s="459"/>
      <c r="AA1424" s="251"/>
      <c r="AC1424" s="459"/>
      <c r="AD1424" s="459"/>
      <c r="AE1424" s="459"/>
      <c r="AJ1424" s="251"/>
      <c r="AL1424" s="459"/>
      <c r="AM1424" s="459"/>
      <c r="AN1424" s="459"/>
      <c r="AS1424" s="251"/>
      <c r="AU1424" s="459"/>
      <c r="AV1424" s="459"/>
      <c r="AW1424" s="459"/>
      <c r="BB1424" s="251"/>
      <c r="BD1424" s="459"/>
      <c r="BE1424" s="459"/>
      <c r="BF1424" s="459"/>
      <c r="BK1424" s="251"/>
      <c r="BM1424" s="459"/>
      <c r="BN1424" s="459"/>
      <c r="BO1424" s="459"/>
      <c r="BT1424" s="251"/>
      <c r="BV1424" s="459"/>
      <c r="BW1424" s="459"/>
      <c r="BX1424" s="459"/>
      <c r="CC1424" s="251"/>
      <c r="CE1424" s="459"/>
      <c r="CF1424" s="459"/>
      <c r="CG1424" s="459"/>
      <c r="CL1424" s="251"/>
      <c r="CN1424" s="459"/>
      <c r="CO1424" s="459"/>
      <c r="CP1424" s="459"/>
      <c r="CU1424" s="251"/>
      <c r="CW1424" s="459"/>
      <c r="CX1424" s="459"/>
      <c r="CY1424" s="459"/>
      <c r="DD1424" s="251"/>
      <c r="DF1424" s="459"/>
      <c r="DG1424" s="459"/>
      <c r="DH1424" s="459"/>
      <c r="DM1424" s="251"/>
      <c r="DO1424" s="459"/>
      <c r="DP1424" s="459"/>
      <c r="DQ1424" s="459"/>
      <c r="DV1424" s="251"/>
      <c r="DX1424" s="459"/>
      <c r="DY1424" s="459"/>
      <c r="DZ1424" s="459"/>
      <c r="EE1424" s="251"/>
      <c r="EG1424" s="459"/>
      <c r="EH1424" s="459"/>
      <c r="EI1424" s="459"/>
      <c r="EN1424" s="251"/>
      <c r="EP1424" s="459"/>
      <c r="EQ1424" s="459"/>
      <c r="ER1424" s="459"/>
      <c r="EW1424" s="251"/>
      <c r="EY1424" s="459"/>
      <c r="EZ1424" s="459"/>
      <c r="FA1424" s="459"/>
      <c r="FF1424" s="251"/>
      <c r="FH1424" s="459"/>
      <c r="FI1424" s="459"/>
      <c r="FJ1424" s="459"/>
      <c r="FO1424" s="251"/>
      <c r="FQ1424" s="459"/>
      <c r="FR1424" s="459"/>
      <c r="FS1424" s="459"/>
      <c r="FX1424" s="251"/>
      <c r="FZ1424" s="459"/>
      <c r="GA1424" s="459"/>
      <c r="GB1424" s="459"/>
      <c r="GG1424" s="251"/>
      <c r="GI1424" s="459"/>
      <c r="GJ1424" s="459"/>
      <c r="GK1424" s="459"/>
      <c r="GP1424" s="251"/>
      <c r="GR1424" s="459"/>
      <c r="GS1424" s="459"/>
      <c r="GT1424" s="459"/>
      <c r="GY1424" s="251"/>
      <c r="HA1424" s="459"/>
      <c r="HB1424" s="459"/>
      <c r="HC1424" s="459"/>
      <c r="HH1424" s="251"/>
      <c r="HJ1424" s="459"/>
      <c r="HK1424" s="459"/>
      <c r="HL1424" s="459"/>
      <c r="HQ1424" s="459"/>
      <c r="HR1424" s="459"/>
      <c r="HS1424" s="459"/>
      <c r="HT1424" s="459"/>
      <c r="HU1424" s="459"/>
      <c r="HV1424" s="459"/>
      <c r="HW1424" s="459"/>
      <c r="HX1424" s="459"/>
      <c r="HY1424" s="459"/>
      <c r="HZ1424" s="459"/>
      <c r="IA1424" s="459"/>
      <c r="IB1424" s="459"/>
      <c r="IC1424" s="459"/>
      <c r="ID1424" s="459"/>
      <c r="IE1424" s="459"/>
      <c r="IF1424" s="459"/>
      <c r="IG1424" s="459"/>
      <c r="IH1424" s="459"/>
      <c r="II1424" s="459"/>
      <c r="IJ1424" s="459"/>
      <c r="IK1424" s="459"/>
      <c r="IL1424" s="459"/>
      <c r="IM1424" s="459"/>
      <c r="IN1424" s="459"/>
      <c r="IO1424" s="459"/>
      <c r="IP1424" s="459"/>
      <c r="IQ1424" s="459"/>
      <c r="IR1424" s="459"/>
      <c r="IS1424" s="459"/>
      <c r="IT1424" s="459"/>
      <c r="IU1424" s="459"/>
      <c r="IV1424" s="459"/>
      <c r="RS1424" s="252"/>
    </row>
    <row r="1425" spans="1:487" s="461" customFormat="1" ht="18">
      <c r="A1425" s="605" t="s">
        <v>585</v>
      </c>
      <c r="B1425" s="488"/>
      <c r="C1425" s="488"/>
      <c r="D1425" s="461" t="s">
        <v>135</v>
      </c>
      <c r="E1425" s="461">
        <f t="shared" si="26"/>
        <v>4</v>
      </c>
      <c r="F1425" s="524">
        <f t="shared" si="27"/>
        <v>0</v>
      </c>
      <c r="G1425" s="473"/>
      <c r="H1425" s="473"/>
      <c r="I1425" s="473"/>
      <c r="J1425" s="473"/>
      <c r="K1425" s="473"/>
      <c r="L1425" s="459"/>
      <c r="N1425" s="459"/>
      <c r="R1425" s="251"/>
      <c r="T1425" s="459"/>
      <c r="U1425" s="459"/>
      <c r="V1425" s="459"/>
      <c r="AA1425" s="251"/>
      <c r="AC1425" s="459"/>
      <c r="AD1425" s="459"/>
      <c r="AE1425" s="459"/>
      <c r="AJ1425" s="251"/>
      <c r="AL1425" s="459"/>
      <c r="AM1425" s="459"/>
      <c r="AN1425" s="459"/>
      <c r="AS1425" s="251"/>
      <c r="AU1425" s="459"/>
      <c r="AV1425" s="459"/>
      <c r="AW1425" s="459"/>
      <c r="BB1425" s="251"/>
      <c r="BD1425" s="459"/>
      <c r="BE1425" s="459"/>
      <c r="BF1425" s="459"/>
      <c r="BK1425" s="251"/>
      <c r="BM1425" s="459"/>
      <c r="BN1425" s="459"/>
      <c r="BO1425" s="459"/>
      <c r="BT1425" s="251"/>
      <c r="BV1425" s="459"/>
      <c r="BW1425" s="459"/>
      <c r="BX1425" s="459"/>
      <c r="CC1425" s="251"/>
      <c r="CE1425" s="459"/>
      <c r="CF1425" s="459"/>
      <c r="CG1425" s="459"/>
      <c r="CL1425" s="251"/>
      <c r="CN1425" s="459"/>
      <c r="CO1425" s="459"/>
      <c r="CP1425" s="459"/>
      <c r="CU1425" s="251"/>
      <c r="CW1425" s="459"/>
      <c r="CX1425" s="459"/>
      <c r="CY1425" s="459"/>
      <c r="DD1425" s="251"/>
      <c r="DF1425" s="459"/>
      <c r="DG1425" s="459"/>
      <c r="DH1425" s="459"/>
      <c r="DM1425" s="251"/>
      <c r="DO1425" s="459"/>
      <c r="DP1425" s="459"/>
      <c r="DQ1425" s="459"/>
      <c r="DV1425" s="251"/>
      <c r="DX1425" s="459"/>
      <c r="DY1425" s="459"/>
      <c r="DZ1425" s="459"/>
      <c r="EE1425" s="251"/>
      <c r="EG1425" s="459"/>
      <c r="EH1425" s="459"/>
      <c r="EI1425" s="459"/>
      <c r="EN1425" s="251"/>
      <c r="EP1425" s="459"/>
      <c r="EQ1425" s="459"/>
      <c r="ER1425" s="459"/>
      <c r="EW1425" s="251"/>
      <c r="EY1425" s="459"/>
      <c r="EZ1425" s="459"/>
      <c r="FA1425" s="459"/>
      <c r="FF1425" s="251"/>
      <c r="FH1425" s="459"/>
      <c r="FI1425" s="459"/>
      <c r="FJ1425" s="459"/>
      <c r="FO1425" s="251"/>
      <c r="FQ1425" s="459"/>
      <c r="FR1425" s="459"/>
      <c r="FS1425" s="459"/>
      <c r="FX1425" s="251"/>
      <c r="FZ1425" s="459"/>
      <c r="GA1425" s="459"/>
      <c r="GB1425" s="459"/>
      <c r="GG1425" s="251"/>
      <c r="GI1425" s="459"/>
      <c r="GJ1425" s="459"/>
      <c r="GK1425" s="459"/>
      <c r="GP1425" s="251"/>
      <c r="GR1425" s="459"/>
      <c r="GS1425" s="459"/>
      <c r="GT1425" s="459"/>
      <c r="GY1425" s="251"/>
      <c r="HA1425" s="459"/>
      <c r="HB1425" s="459"/>
      <c r="HC1425" s="459"/>
      <c r="HH1425" s="251"/>
      <c r="HJ1425" s="459"/>
      <c r="HK1425" s="459"/>
      <c r="HL1425" s="459"/>
      <c r="HQ1425" s="459"/>
      <c r="HR1425" s="459"/>
      <c r="HS1425" s="459"/>
      <c r="HT1425" s="459"/>
      <c r="HU1425" s="459"/>
      <c r="HV1425" s="459"/>
      <c r="HW1425" s="459"/>
      <c r="HX1425" s="459"/>
      <c r="HY1425" s="459"/>
      <c r="HZ1425" s="459"/>
      <c r="IA1425" s="459"/>
      <c r="IB1425" s="459"/>
      <c r="IC1425" s="459"/>
      <c r="ID1425" s="459"/>
      <c r="IE1425" s="459"/>
      <c r="IF1425" s="459"/>
      <c r="IG1425" s="459"/>
      <c r="IH1425" s="459"/>
      <c r="II1425" s="459"/>
      <c r="IJ1425" s="459"/>
      <c r="IK1425" s="459"/>
      <c r="IL1425" s="459"/>
      <c r="IM1425" s="459"/>
      <c r="IN1425" s="459"/>
      <c r="IO1425" s="459"/>
      <c r="IP1425" s="459"/>
      <c r="IQ1425" s="459"/>
      <c r="IR1425" s="459"/>
      <c r="IS1425" s="459"/>
      <c r="IT1425" s="459"/>
      <c r="IU1425" s="459"/>
      <c r="IV1425" s="459"/>
      <c r="RS1425" s="252"/>
    </row>
    <row r="1426" spans="1:487" s="461" customFormat="1" ht="18">
      <c r="A1426" s="605" t="s">
        <v>1915</v>
      </c>
      <c r="B1426" s="459"/>
      <c r="C1426" s="488"/>
      <c r="D1426" s="606" t="s">
        <v>129</v>
      </c>
      <c r="E1426" s="461">
        <f t="shared" si="26"/>
        <v>0</v>
      </c>
      <c r="F1426" s="524">
        <f t="shared" si="27"/>
        <v>0</v>
      </c>
      <c r="G1426" s="502"/>
      <c r="H1426" s="473"/>
      <c r="I1426" s="473"/>
      <c r="J1426" s="473"/>
      <c r="K1426" s="473"/>
      <c r="L1426" s="459"/>
      <c r="M1426" s="459"/>
      <c r="N1426" s="459"/>
      <c r="R1426" s="251"/>
      <c r="T1426" s="459"/>
      <c r="U1426" s="459"/>
      <c r="V1426" s="459"/>
      <c r="AA1426" s="251"/>
      <c r="AC1426" s="459"/>
      <c r="AD1426" s="459"/>
      <c r="AE1426" s="459"/>
      <c r="AJ1426" s="251"/>
      <c r="AL1426" s="459"/>
      <c r="AM1426" s="459"/>
      <c r="AN1426" s="459"/>
      <c r="AS1426" s="251"/>
      <c r="AU1426" s="459"/>
      <c r="AV1426" s="459"/>
      <c r="AW1426" s="459"/>
      <c r="BB1426" s="251"/>
      <c r="BD1426" s="459"/>
      <c r="BE1426" s="459"/>
      <c r="BF1426" s="459"/>
      <c r="BK1426" s="251"/>
      <c r="BM1426" s="459"/>
      <c r="BN1426" s="459"/>
      <c r="BO1426" s="459"/>
      <c r="BT1426" s="251"/>
      <c r="BV1426" s="459"/>
      <c r="BW1426" s="459"/>
      <c r="BX1426" s="459"/>
      <c r="CC1426" s="251"/>
      <c r="CE1426" s="459"/>
      <c r="CF1426" s="459"/>
      <c r="CG1426" s="459"/>
      <c r="CL1426" s="251"/>
      <c r="CN1426" s="459"/>
      <c r="CO1426" s="459"/>
      <c r="CP1426" s="459"/>
      <c r="CU1426" s="251"/>
      <c r="CW1426" s="459"/>
      <c r="CX1426" s="459"/>
      <c r="CY1426" s="459"/>
      <c r="DD1426" s="251"/>
      <c r="DF1426" s="459"/>
      <c r="DG1426" s="459"/>
      <c r="DH1426" s="459"/>
      <c r="DM1426" s="251"/>
      <c r="DO1426" s="459"/>
      <c r="DP1426" s="459"/>
      <c r="DQ1426" s="459"/>
      <c r="DV1426" s="251"/>
      <c r="DX1426" s="459"/>
      <c r="DY1426" s="459"/>
      <c r="DZ1426" s="459"/>
      <c r="EE1426" s="251"/>
      <c r="EG1426" s="459"/>
      <c r="EH1426" s="459"/>
      <c r="EI1426" s="459"/>
      <c r="EN1426" s="251"/>
      <c r="EP1426" s="459"/>
      <c r="EQ1426" s="459"/>
      <c r="ER1426" s="459"/>
      <c r="EW1426" s="251"/>
      <c r="EY1426" s="459"/>
      <c r="EZ1426" s="459"/>
      <c r="FA1426" s="459"/>
      <c r="FF1426" s="251"/>
      <c r="FH1426" s="459"/>
      <c r="FI1426" s="459"/>
      <c r="FJ1426" s="459"/>
      <c r="FO1426" s="251"/>
      <c r="FQ1426" s="459"/>
      <c r="FR1426" s="459"/>
      <c r="FS1426" s="459"/>
      <c r="FX1426" s="251"/>
      <c r="FZ1426" s="459"/>
      <c r="GA1426" s="459"/>
      <c r="GB1426" s="459"/>
      <c r="GG1426" s="251"/>
      <c r="GI1426" s="459"/>
      <c r="GJ1426" s="459"/>
      <c r="GK1426" s="459"/>
      <c r="GP1426" s="251"/>
      <c r="GR1426" s="459"/>
      <c r="GS1426" s="459"/>
      <c r="GT1426" s="459"/>
      <c r="GY1426" s="251"/>
      <c r="HA1426" s="459"/>
      <c r="HB1426" s="459"/>
      <c r="HC1426" s="459"/>
      <c r="HH1426" s="251"/>
      <c r="HJ1426" s="459"/>
      <c r="HK1426" s="459"/>
      <c r="HL1426" s="459"/>
      <c r="HQ1426" s="459"/>
      <c r="HR1426" s="459"/>
      <c r="HS1426" s="459"/>
      <c r="HT1426" s="459"/>
      <c r="HU1426" s="459"/>
      <c r="HV1426" s="459"/>
      <c r="HW1426" s="459"/>
      <c r="HX1426" s="459"/>
      <c r="HY1426" s="459"/>
      <c r="HZ1426" s="459"/>
      <c r="IA1426" s="459"/>
      <c r="IB1426" s="459"/>
      <c r="IC1426" s="459"/>
      <c r="ID1426" s="459"/>
      <c r="IE1426" s="459"/>
      <c r="IF1426" s="459"/>
      <c r="IG1426" s="459"/>
      <c r="IH1426" s="459"/>
      <c r="II1426" s="459"/>
      <c r="IJ1426" s="459"/>
      <c r="IK1426" s="459"/>
      <c r="IL1426" s="459"/>
      <c r="IM1426" s="459"/>
      <c r="IN1426" s="459"/>
      <c r="IO1426" s="459"/>
      <c r="IP1426" s="459"/>
      <c r="IQ1426" s="459"/>
      <c r="IR1426" s="459"/>
      <c r="IS1426" s="459"/>
      <c r="IT1426" s="459"/>
      <c r="IU1426" s="459"/>
      <c r="IV1426" s="459"/>
      <c r="RS1426" s="252"/>
    </row>
    <row r="1427" spans="1:487" s="461" customFormat="1" ht="18">
      <c r="A1427" s="605" t="s">
        <v>729</v>
      </c>
      <c r="B1427" s="270"/>
      <c r="C1427" s="459"/>
      <c r="D1427" s="461" t="s">
        <v>130</v>
      </c>
      <c r="E1427" s="461">
        <f t="shared" si="26"/>
        <v>1</v>
      </c>
      <c r="F1427" s="524">
        <f t="shared" si="27"/>
        <v>16</v>
      </c>
      <c r="G1427" s="473"/>
      <c r="H1427" s="473">
        <v>1</v>
      </c>
      <c r="I1427" s="473">
        <v>15</v>
      </c>
      <c r="J1427" s="473"/>
      <c r="K1427" s="473"/>
      <c r="L1427" s="459"/>
      <c r="M1427" s="459"/>
      <c r="N1427" s="459"/>
      <c r="R1427" s="251"/>
      <c r="T1427" s="459"/>
      <c r="U1427" s="459"/>
      <c r="V1427" s="459"/>
      <c r="AA1427" s="251"/>
      <c r="AC1427" s="459"/>
      <c r="AD1427" s="459"/>
      <c r="AE1427" s="459"/>
      <c r="AJ1427" s="251"/>
      <c r="AL1427" s="459"/>
      <c r="AM1427" s="459"/>
      <c r="AN1427" s="459"/>
      <c r="AS1427" s="251"/>
      <c r="AU1427" s="459"/>
      <c r="AV1427" s="459"/>
      <c r="AW1427" s="459"/>
      <c r="BB1427" s="251"/>
      <c r="BD1427" s="459"/>
      <c r="BE1427" s="459"/>
      <c r="BF1427" s="459"/>
      <c r="BK1427" s="251"/>
      <c r="BM1427" s="459"/>
      <c r="BN1427" s="459"/>
      <c r="BO1427" s="459"/>
      <c r="BT1427" s="251"/>
      <c r="BV1427" s="459"/>
      <c r="BW1427" s="459"/>
      <c r="BX1427" s="459"/>
      <c r="CC1427" s="251"/>
      <c r="CE1427" s="459"/>
      <c r="CF1427" s="459"/>
      <c r="CG1427" s="459"/>
      <c r="CL1427" s="251"/>
      <c r="CN1427" s="459"/>
      <c r="CO1427" s="459"/>
      <c r="CP1427" s="459"/>
      <c r="CU1427" s="251"/>
      <c r="CW1427" s="459"/>
      <c r="CX1427" s="459"/>
      <c r="CY1427" s="459"/>
      <c r="DD1427" s="251"/>
      <c r="DF1427" s="459"/>
      <c r="DG1427" s="459"/>
      <c r="DH1427" s="459"/>
      <c r="DM1427" s="251"/>
      <c r="DO1427" s="459"/>
      <c r="DP1427" s="459"/>
      <c r="DQ1427" s="459"/>
      <c r="DV1427" s="251"/>
      <c r="DX1427" s="459"/>
      <c r="DY1427" s="459"/>
      <c r="DZ1427" s="459"/>
      <c r="EE1427" s="251"/>
      <c r="EG1427" s="459"/>
      <c r="EH1427" s="459"/>
      <c r="EI1427" s="459"/>
      <c r="EN1427" s="251"/>
      <c r="EP1427" s="459"/>
      <c r="EQ1427" s="459"/>
      <c r="ER1427" s="459"/>
      <c r="EW1427" s="251"/>
      <c r="EY1427" s="459"/>
      <c r="EZ1427" s="459"/>
      <c r="FA1427" s="459"/>
      <c r="FF1427" s="251"/>
      <c r="FH1427" s="459"/>
      <c r="FI1427" s="459"/>
      <c r="FJ1427" s="459"/>
      <c r="FO1427" s="251"/>
      <c r="FQ1427" s="459"/>
      <c r="FR1427" s="459"/>
      <c r="FS1427" s="459"/>
      <c r="FX1427" s="251"/>
      <c r="FZ1427" s="459"/>
      <c r="GA1427" s="459"/>
      <c r="GB1427" s="459"/>
      <c r="GG1427" s="251"/>
      <c r="GI1427" s="459"/>
      <c r="GJ1427" s="459"/>
      <c r="GK1427" s="459"/>
      <c r="GP1427" s="251"/>
      <c r="GR1427" s="459"/>
      <c r="GS1427" s="459"/>
      <c r="GT1427" s="459"/>
      <c r="GY1427" s="251"/>
      <c r="HA1427" s="459"/>
      <c r="HB1427" s="459"/>
      <c r="HC1427" s="459"/>
      <c r="HH1427" s="251"/>
      <c r="HJ1427" s="459"/>
      <c r="HK1427" s="459"/>
      <c r="HL1427" s="459"/>
      <c r="HQ1427" s="459"/>
      <c r="HR1427" s="459"/>
      <c r="HS1427" s="459"/>
      <c r="HT1427" s="459"/>
      <c r="HU1427" s="459"/>
      <c r="HV1427" s="459"/>
      <c r="HW1427" s="459"/>
      <c r="HX1427" s="459"/>
      <c r="HY1427" s="459"/>
      <c r="HZ1427" s="459"/>
      <c r="IA1427" s="459"/>
      <c r="IB1427" s="459"/>
      <c r="IC1427" s="459"/>
      <c r="ID1427" s="459"/>
      <c r="IE1427" s="459"/>
      <c r="IF1427" s="459"/>
      <c r="IG1427" s="459"/>
      <c r="IH1427" s="459"/>
      <c r="II1427" s="459"/>
      <c r="IJ1427" s="459"/>
      <c r="IK1427" s="459"/>
      <c r="IL1427" s="459"/>
      <c r="IM1427" s="459"/>
      <c r="IN1427" s="459"/>
      <c r="IO1427" s="459"/>
      <c r="IP1427" s="459"/>
      <c r="IQ1427" s="459"/>
      <c r="IR1427" s="459"/>
      <c r="IS1427" s="459"/>
      <c r="IT1427" s="459"/>
      <c r="IU1427" s="459"/>
      <c r="IV1427" s="459"/>
      <c r="RS1427" s="252"/>
    </row>
    <row r="1428" spans="1:487" s="461" customFormat="1" ht="18">
      <c r="A1428" s="605" t="s">
        <v>2325</v>
      </c>
      <c r="B1428" s="488"/>
      <c r="C1428" s="488"/>
      <c r="D1428" s="461" t="s">
        <v>132</v>
      </c>
      <c r="E1428" s="461">
        <f t="shared" si="26"/>
        <v>3</v>
      </c>
      <c r="F1428" s="524">
        <f t="shared" si="27"/>
        <v>26</v>
      </c>
      <c r="G1428" s="473"/>
      <c r="H1428" s="473"/>
      <c r="I1428" s="473"/>
      <c r="J1428" s="473">
        <v>26</v>
      </c>
      <c r="K1428" s="473"/>
      <c r="L1428" s="459"/>
      <c r="M1428" s="459"/>
      <c r="N1428" s="459"/>
      <c r="R1428" s="251"/>
      <c r="T1428" s="459"/>
      <c r="U1428" s="459"/>
      <c r="V1428" s="459"/>
      <c r="AA1428" s="251"/>
      <c r="AC1428" s="459"/>
      <c r="AD1428" s="459"/>
      <c r="AE1428" s="459"/>
      <c r="AJ1428" s="251"/>
      <c r="AL1428" s="459"/>
      <c r="AM1428" s="459"/>
      <c r="AN1428" s="459"/>
      <c r="AS1428" s="251"/>
      <c r="AU1428" s="459"/>
      <c r="AV1428" s="459"/>
      <c r="AW1428" s="459"/>
      <c r="BB1428" s="251"/>
      <c r="BD1428" s="459"/>
      <c r="BE1428" s="459"/>
      <c r="BF1428" s="459"/>
      <c r="BK1428" s="251"/>
      <c r="BM1428" s="459"/>
      <c r="BN1428" s="459"/>
      <c r="BO1428" s="459"/>
      <c r="BT1428" s="251"/>
      <c r="BV1428" s="459"/>
      <c r="BW1428" s="459"/>
      <c r="BX1428" s="459"/>
      <c r="CC1428" s="251"/>
      <c r="CE1428" s="459"/>
      <c r="CF1428" s="459"/>
      <c r="CG1428" s="459"/>
      <c r="CL1428" s="251"/>
      <c r="CN1428" s="459"/>
      <c r="CO1428" s="459"/>
      <c r="CP1428" s="459"/>
      <c r="CU1428" s="251"/>
      <c r="CW1428" s="459"/>
      <c r="CX1428" s="459"/>
      <c r="CY1428" s="459"/>
      <c r="DD1428" s="251"/>
      <c r="DF1428" s="459"/>
      <c r="DG1428" s="459"/>
      <c r="DH1428" s="459"/>
      <c r="DM1428" s="251"/>
      <c r="DO1428" s="459"/>
      <c r="DP1428" s="459"/>
      <c r="DQ1428" s="459"/>
      <c r="DV1428" s="251"/>
      <c r="DX1428" s="459"/>
      <c r="DY1428" s="459"/>
      <c r="DZ1428" s="459"/>
      <c r="EE1428" s="251"/>
      <c r="EG1428" s="459"/>
      <c r="EH1428" s="459"/>
      <c r="EI1428" s="459"/>
      <c r="EN1428" s="251"/>
      <c r="EP1428" s="459"/>
      <c r="EQ1428" s="459"/>
      <c r="ER1428" s="459"/>
      <c r="EW1428" s="251"/>
      <c r="EY1428" s="459"/>
      <c r="EZ1428" s="459"/>
      <c r="FA1428" s="459"/>
      <c r="FF1428" s="251"/>
      <c r="FH1428" s="459"/>
      <c r="FI1428" s="459"/>
      <c r="FJ1428" s="459"/>
      <c r="FO1428" s="251"/>
      <c r="FQ1428" s="459"/>
      <c r="FR1428" s="459"/>
      <c r="FS1428" s="459"/>
      <c r="FX1428" s="251"/>
      <c r="FZ1428" s="459"/>
      <c r="GA1428" s="459"/>
      <c r="GB1428" s="459"/>
      <c r="GG1428" s="251"/>
      <c r="GI1428" s="459"/>
      <c r="GJ1428" s="459"/>
      <c r="GK1428" s="459"/>
      <c r="GP1428" s="251"/>
      <c r="GR1428" s="459"/>
      <c r="GS1428" s="459"/>
      <c r="GT1428" s="459"/>
      <c r="GY1428" s="251"/>
      <c r="HA1428" s="459"/>
      <c r="HB1428" s="459"/>
      <c r="HC1428" s="459"/>
      <c r="HH1428" s="251"/>
      <c r="HJ1428" s="459"/>
      <c r="HK1428" s="459"/>
      <c r="HL1428" s="459"/>
      <c r="HQ1428" s="459"/>
      <c r="HR1428" s="459"/>
      <c r="HS1428" s="459"/>
      <c r="HT1428" s="459"/>
      <c r="HU1428" s="459"/>
      <c r="HV1428" s="459"/>
      <c r="HW1428" s="459"/>
      <c r="HX1428" s="459"/>
      <c r="HY1428" s="459"/>
      <c r="HZ1428" s="459"/>
      <c r="IA1428" s="459"/>
      <c r="IB1428" s="459"/>
      <c r="IC1428" s="459"/>
      <c r="ID1428" s="459"/>
      <c r="IE1428" s="459"/>
      <c r="IF1428" s="459"/>
      <c r="IG1428" s="459"/>
      <c r="IH1428" s="459"/>
      <c r="II1428" s="459"/>
      <c r="IJ1428" s="459"/>
      <c r="IK1428" s="459"/>
      <c r="IL1428" s="459"/>
      <c r="IM1428" s="459"/>
      <c r="IN1428" s="459"/>
      <c r="IO1428" s="459"/>
      <c r="IP1428" s="459"/>
      <c r="IQ1428" s="459"/>
      <c r="IR1428" s="459"/>
      <c r="IS1428" s="459"/>
      <c r="IT1428" s="459"/>
      <c r="IU1428" s="459"/>
      <c r="IV1428" s="459"/>
      <c r="RS1428" s="252"/>
    </row>
    <row r="1429" spans="1:487" s="461" customFormat="1" ht="18">
      <c r="A1429" s="605" t="s">
        <v>1352</v>
      </c>
      <c r="B1429" s="459"/>
      <c r="C1429" s="488"/>
      <c r="D1429" s="606" t="s">
        <v>129</v>
      </c>
      <c r="E1429" s="461">
        <f t="shared" si="26"/>
        <v>0</v>
      </c>
      <c r="F1429" s="524">
        <f t="shared" si="27"/>
        <v>0</v>
      </c>
      <c r="G1429" s="502"/>
      <c r="H1429" s="473"/>
      <c r="I1429" s="473"/>
      <c r="J1429" s="473"/>
      <c r="K1429" s="473"/>
      <c r="L1429" s="459"/>
      <c r="M1429" s="459"/>
      <c r="N1429" s="459"/>
      <c r="R1429" s="251"/>
      <c r="T1429" s="459"/>
      <c r="U1429" s="459"/>
      <c r="V1429" s="459"/>
      <c r="AA1429" s="251"/>
      <c r="AC1429" s="459"/>
      <c r="AD1429" s="459"/>
      <c r="AE1429" s="459"/>
      <c r="AJ1429" s="251"/>
      <c r="AL1429" s="459"/>
      <c r="AM1429" s="459"/>
      <c r="AN1429" s="459"/>
      <c r="AS1429" s="251"/>
      <c r="AU1429" s="459"/>
      <c r="AV1429" s="459"/>
      <c r="AW1429" s="459"/>
      <c r="BB1429" s="251"/>
      <c r="BD1429" s="459"/>
      <c r="BE1429" s="459"/>
      <c r="BF1429" s="459"/>
      <c r="BK1429" s="251"/>
      <c r="BM1429" s="459"/>
      <c r="BN1429" s="459"/>
      <c r="BO1429" s="459"/>
      <c r="BT1429" s="251"/>
      <c r="BV1429" s="459"/>
      <c r="BW1429" s="459"/>
      <c r="BX1429" s="459"/>
      <c r="CC1429" s="251"/>
      <c r="CE1429" s="459"/>
      <c r="CF1429" s="459"/>
      <c r="CG1429" s="459"/>
      <c r="CL1429" s="251"/>
      <c r="CN1429" s="459"/>
      <c r="CO1429" s="459"/>
      <c r="CP1429" s="459"/>
      <c r="CU1429" s="251"/>
      <c r="CW1429" s="459"/>
      <c r="CX1429" s="459"/>
      <c r="CY1429" s="459"/>
      <c r="DD1429" s="251"/>
      <c r="DF1429" s="459"/>
      <c r="DG1429" s="459"/>
      <c r="DH1429" s="459"/>
      <c r="DM1429" s="251"/>
      <c r="DO1429" s="459"/>
      <c r="DP1429" s="459"/>
      <c r="DQ1429" s="459"/>
      <c r="DV1429" s="251"/>
      <c r="DX1429" s="459"/>
      <c r="DY1429" s="459"/>
      <c r="DZ1429" s="459"/>
      <c r="EE1429" s="251"/>
      <c r="EG1429" s="459"/>
      <c r="EH1429" s="459"/>
      <c r="EI1429" s="459"/>
      <c r="EN1429" s="251"/>
      <c r="EP1429" s="459"/>
      <c r="EQ1429" s="459"/>
      <c r="ER1429" s="459"/>
      <c r="EW1429" s="251"/>
      <c r="EY1429" s="459"/>
      <c r="EZ1429" s="459"/>
      <c r="FA1429" s="459"/>
      <c r="FF1429" s="251"/>
      <c r="FH1429" s="459"/>
      <c r="FI1429" s="459"/>
      <c r="FJ1429" s="459"/>
      <c r="FO1429" s="251"/>
      <c r="FQ1429" s="459"/>
      <c r="FR1429" s="459"/>
      <c r="FS1429" s="459"/>
      <c r="FX1429" s="251"/>
      <c r="FZ1429" s="459"/>
      <c r="GA1429" s="459"/>
      <c r="GB1429" s="459"/>
      <c r="GG1429" s="251"/>
      <c r="GI1429" s="459"/>
      <c r="GJ1429" s="459"/>
      <c r="GK1429" s="459"/>
      <c r="GP1429" s="251"/>
      <c r="GR1429" s="459"/>
      <c r="GS1429" s="459"/>
      <c r="GT1429" s="459"/>
      <c r="GY1429" s="251"/>
      <c r="HA1429" s="459"/>
      <c r="HB1429" s="459"/>
      <c r="HC1429" s="459"/>
      <c r="HH1429" s="251"/>
      <c r="HJ1429" s="459"/>
      <c r="HK1429" s="459"/>
      <c r="HL1429" s="459"/>
      <c r="HQ1429" s="459"/>
      <c r="HR1429" s="459"/>
      <c r="HS1429" s="459"/>
      <c r="HT1429" s="459"/>
      <c r="HU1429" s="459"/>
      <c r="HV1429" s="459"/>
      <c r="HW1429" s="459"/>
      <c r="HX1429" s="459"/>
      <c r="HY1429" s="459"/>
      <c r="HZ1429" s="459"/>
      <c r="IA1429" s="459"/>
      <c r="IB1429" s="459"/>
      <c r="IC1429" s="459"/>
      <c r="ID1429" s="459"/>
      <c r="IE1429" s="459"/>
      <c r="IF1429" s="459"/>
      <c r="IG1429" s="459"/>
      <c r="IH1429" s="459"/>
      <c r="II1429" s="459"/>
      <c r="IJ1429" s="459"/>
      <c r="IK1429" s="459"/>
      <c r="IL1429" s="459"/>
      <c r="IM1429" s="459"/>
      <c r="IN1429" s="459"/>
      <c r="IO1429" s="459"/>
      <c r="IP1429" s="459"/>
      <c r="IQ1429" s="459"/>
      <c r="IR1429" s="459"/>
      <c r="IS1429" s="459"/>
      <c r="IT1429" s="459"/>
      <c r="IU1429" s="459"/>
      <c r="IV1429" s="459"/>
      <c r="RS1429" s="252"/>
    </row>
    <row r="1430" spans="1:487" s="461" customFormat="1" ht="18">
      <c r="A1430" s="605" t="s">
        <v>629</v>
      </c>
      <c r="B1430" s="488"/>
      <c r="C1430" s="488"/>
      <c r="D1430" s="461" t="s">
        <v>131</v>
      </c>
      <c r="E1430" s="461">
        <f t="shared" si="26"/>
        <v>1</v>
      </c>
      <c r="F1430" s="524">
        <f t="shared" si="27"/>
        <v>0</v>
      </c>
      <c r="G1430" s="473"/>
      <c r="H1430" s="473"/>
      <c r="I1430" s="473"/>
      <c r="J1430" s="473"/>
      <c r="K1430" s="473"/>
      <c r="L1430" s="459"/>
      <c r="N1430" s="459"/>
      <c r="R1430" s="251"/>
      <c r="T1430" s="459"/>
      <c r="U1430" s="459"/>
      <c r="V1430" s="459"/>
      <c r="AA1430" s="251"/>
      <c r="AC1430" s="459"/>
      <c r="AD1430" s="459"/>
      <c r="AE1430" s="459"/>
      <c r="AJ1430" s="251"/>
      <c r="AL1430" s="459"/>
      <c r="AM1430" s="459"/>
      <c r="AN1430" s="459"/>
      <c r="AS1430" s="251"/>
      <c r="AU1430" s="459"/>
      <c r="AV1430" s="459"/>
      <c r="AW1430" s="459"/>
      <c r="BB1430" s="251"/>
      <c r="BD1430" s="459"/>
      <c r="BE1430" s="459"/>
      <c r="BF1430" s="459"/>
      <c r="BK1430" s="251"/>
      <c r="BM1430" s="459"/>
      <c r="BN1430" s="459"/>
      <c r="BO1430" s="459"/>
      <c r="BT1430" s="251"/>
      <c r="BV1430" s="459"/>
      <c r="BW1430" s="459"/>
      <c r="BX1430" s="459"/>
      <c r="CC1430" s="251"/>
      <c r="CE1430" s="459"/>
      <c r="CF1430" s="459"/>
      <c r="CG1430" s="459"/>
      <c r="CL1430" s="251"/>
      <c r="CN1430" s="459"/>
      <c r="CO1430" s="459"/>
      <c r="CP1430" s="459"/>
      <c r="CU1430" s="251"/>
      <c r="CW1430" s="459"/>
      <c r="CX1430" s="459"/>
      <c r="CY1430" s="459"/>
      <c r="DD1430" s="251"/>
      <c r="DF1430" s="459"/>
      <c r="DG1430" s="459"/>
      <c r="DH1430" s="459"/>
      <c r="DM1430" s="251"/>
      <c r="DO1430" s="459"/>
      <c r="DP1430" s="459"/>
      <c r="DQ1430" s="459"/>
      <c r="DV1430" s="251"/>
      <c r="DX1430" s="459"/>
      <c r="DY1430" s="459"/>
      <c r="DZ1430" s="459"/>
      <c r="EE1430" s="251"/>
      <c r="EG1430" s="459"/>
      <c r="EH1430" s="459"/>
      <c r="EI1430" s="459"/>
      <c r="EN1430" s="251"/>
      <c r="EP1430" s="459"/>
      <c r="EQ1430" s="459"/>
      <c r="ER1430" s="459"/>
      <c r="EW1430" s="251"/>
      <c r="EY1430" s="459"/>
      <c r="EZ1430" s="459"/>
      <c r="FA1430" s="459"/>
      <c r="FF1430" s="251"/>
      <c r="FH1430" s="459"/>
      <c r="FI1430" s="459"/>
      <c r="FJ1430" s="459"/>
      <c r="FO1430" s="251"/>
      <c r="FQ1430" s="459"/>
      <c r="FR1430" s="459"/>
      <c r="FS1430" s="459"/>
      <c r="FX1430" s="251"/>
      <c r="FZ1430" s="459"/>
      <c r="GA1430" s="459"/>
      <c r="GB1430" s="459"/>
      <c r="GG1430" s="251"/>
      <c r="GI1430" s="459"/>
      <c r="GJ1430" s="459"/>
      <c r="GK1430" s="459"/>
      <c r="GP1430" s="251"/>
      <c r="GR1430" s="459"/>
      <c r="GS1430" s="459"/>
      <c r="GT1430" s="459"/>
      <c r="GY1430" s="251"/>
      <c r="HA1430" s="459"/>
      <c r="HB1430" s="459"/>
      <c r="HC1430" s="459"/>
      <c r="HH1430" s="251"/>
      <c r="HJ1430" s="459"/>
      <c r="HK1430" s="459"/>
      <c r="HL1430" s="459"/>
      <c r="HQ1430" s="459"/>
      <c r="HR1430" s="459"/>
      <c r="HS1430" s="459"/>
      <c r="HT1430" s="459"/>
      <c r="HU1430" s="459"/>
      <c r="HV1430" s="459"/>
      <c r="HW1430" s="459"/>
      <c r="HX1430" s="459"/>
      <c r="HY1430" s="459"/>
      <c r="HZ1430" s="459"/>
      <c r="IA1430" s="459"/>
      <c r="IB1430" s="459"/>
      <c r="IC1430" s="459"/>
      <c r="ID1430" s="459"/>
      <c r="IE1430" s="459"/>
      <c r="IF1430" s="459"/>
      <c r="IG1430" s="459"/>
      <c r="IH1430" s="459"/>
      <c r="II1430" s="459"/>
      <c r="IJ1430" s="459"/>
      <c r="IK1430" s="459"/>
      <c r="IL1430" s="459"/>
      <c r="IM1430" s="459"/>
      <c r="IN1430" s="459"/>
      <c r="IO1430" s="459"/>
      <c r="IP1430" s="459"/>
      <c r="IQ1430" s="459"/>
      <c r="IR1430" s="459"/>
      <c r="IS1430" s="459"/>
      <c r="IT1430" s="459"/>
      <c r="IU1430" s="459"/>
      <c r="IV1430" s="459"/>
      <c r="RS1430" s="252"/>
    </row>
    <row r="1431" spans="1:487" s="461" customFormat="1" ht="18">
      <c r="A1431" s="605" t="s">
        <v>2365</v>
      </c>
      <c r="B1431" s="459"/>
      <c r="C1431" s="488"/>
      <c r="D1431" s="606" t="s">
        <v>129</v>
      </c>
      <c r="E1431" s="461">
        <f t="shared" si="26"/>
        <v>2</v>
      </c>
      <c r="F1431" s="524">
        <f t="shared" si="27"/>
        <v>0</v>
      </c>
      <c r="G1431" s="502"/>
      <c r="H1431" s="502"/>
      <c r="I1431" s="473"/>
      <c r="J1431" s="473"/>
      <c r="K1431" s="473"/>
      <c r="L1431" s="459"/>
      <c r="N1431" s="459"/>
      <c r="R1431" s="251"/>
      <c r="T1431" s="459"/>
      <c r="U1431" s="459"/>
      <c r="V1431" s="459"/>
      <c r="AA1431" s="251"/>
      <c r="AC1431" s="459"/>
      <c r="AD1431" s="459"/>
      <c r="AE1431" s="459"/>
      <c r="AJ1431" s="251"/>
      <c r="AL1431" s="459"/>
      <c r="AM1431" s="459"/>
      <c r="AN1431" s="459"/>
      <c r="AS1431" s="251"/>
      <c r="AU1431" s="459"/>
      <c r="AV1431" s="459"/>
      <c r="AW1431" s="459"/>
      <c r="BB1431" s="251"/>
      <c r="BD1431" s="459"/>
      <c r="BE1431" s="459"/>
      <c r="BF1431" s="459"/>
      <c r="BK1431" s="251"/>
      <c r="BM1431" s="459"/>
      <c r="BN1431" s="459"/>
      <c r="BO1431" s="459"/>
      <c r="BT1431" s="251"/>
      <c r="BV1431" s="459"/>
      <c r="BW1431" s="459"/>
      <c r="BX1431" s="459"/>
      <c r="CC1431" s="251"/>
      <c r="CE1431" s="459"/>
      <c r="CF1431" s="459"/>
      <c r="CG1431" s="459"/>
      <c r="CL1431" s="251"/>
      <c r="CN1431" s="459"/>
      <c r="CO1431" s="459"/>
      <c r="CP1431" s="459"/>
      <c r="CU1431" s="251"/>
      <c r="CW1431" s="459"/>
      <c r="CX1431" s="459"/>
      <c r="CY1431" s="459"/>
      <c r="DD1431" s="251"/>
      <c r="DF1431" s="459"/>
      <c r="DG1431" s="459"/>
      <c r="DH1431" s="459"/>
      <c r="DM1431" s="251"/>
      <c r="DO1431" s="459"/>
      <c r="DP1431" s="459"/>
      <c r="DQ1431" s="459"/>
      <c r="DV1431" s="251"/>
      <c r="DX1431" s="459"/>
      <c r="DY1431" s="459"/>
      <c r="DZ1431" s="459"/>
      <c r="EE1431" s="251"/>
      <c r="EG1431" s="459"/>
      <c r="EH1431" s="459"/>
      <c r="EI1431" s="459"/>
      <c r="EN1431" s="251"/>
      <c r="EP1431" s="459"/>
      <c r="EQ1431" s="459"/>
      <c r="ER1431" s="459"/>
      <c r="EW1431" s="251"/>
      <c r="EY1431" s="459"/>
      <c r="EZ1431" s="459"/>
      <c r="FA1431" s="459"/>
      <c r="FF1431" s="251"/>
      <c r="FH1431" s="459"/>
      <c r="FI1431" s="459"/>
      <c r="FJ1431" s="459"/>
      <c r="FO1431" s="251"/>
      <c r="FQ1431" s="459"/>
      <c r="FR1431" s="459"/>
      <c r="FS1431" s="459"/>
      <c r="FX1431" s="251"/>
      <c r="FZ1431" s="459"/>
      <c r="GA1431" s="459"/>
      <c r="GB1431" s="459"/>
      <c r="GG1431" s="251"/>
      <c r="GI1431" s="459"/>
      <c r="GJ1431" s="459"/>
      <c r="GK1431" s="459"/>
      <c r="GP1431" s="251"/>
      <c r="GR1431" s="459"/>
      <c r="GS1431" s="459"/>
      <c r="GT1431" s="459"/>
      <c r="GY1431" s="251"/>
      <c r="HA1431" s="459"/>
      <c r="HB1431" s="459"/>
      <c r="HC1431" s="459"/>
      <c r="HH1431" s="251"/>
      <c r="HJ1431" s="459"/>
      <c r="HK1431" s="459"/>
      <c r="HL1431" s="459"/>
      <c r="HQ1431" s="459"/>
      <c r="HR1431" s="459"/>
      <c r="HS1431" s="459"/>
      <c r="HT1431" s="459"/>
      <c r="HU1431" s="459"/>
      <c r="HV1431" s="459"/>
      <c r="HW1431" s="459"/>
      <c r="HX1431" s="459"/>
      <c r="HY1431" s="459"/>
      <c r="HZ1431" s="459"/>
      <c r="IA1431" s="459"/>
      <c r="IB1431" s="459"/>
      <c r="IC1431" s="459"/>
      <c r="ID1431" s="459"/>
      <c r="IE1431" s="459"/>
      <c r="IF1431" s="459"/>
      <c r="IG1431" s="459"/>
      <c r="IH1431" s="459"/>
      <c r="II1431" s="459"/>
      <c r="IJ1431" s="459"/>
      <c r="IK1431" s="459"/>
      <c r="IL1431" s="459"/>
      <c r="IM1431" s="459"/>
      <c r="IN1431" s="459"/>
      <c r="IO1431" s="459"/>
      <c r="IP1431" s="459"/>
      <c r="IQ1431" s="459"/>
      <c r="IR1431" s="459"/>
      <c r="IS1431" s="459"/>
      <c r="IT1431" s="459"/>
      <c r="IU1431" s="459"/>
      <c r="IV1431" s="459"/>
      <c r="RS1431" s="252"/>
    </row>
    <row r="1432" spans="1:487" s="461" customFormat="1" ht="18">
      <c r="A1432" s="605" t="s">
        <v>672</v>
      </c>
      <c r="B1432" s="270"/>
      <c r="C1432" s="459"/>
      <c r="D1432" s="461" t="s">
        <v>130</v>
      </c>
      <c r="E1432" s="461">
        <f t="shared" si="26"/>
        <v>2</v>
      </c>
      <c r="F1432" s="524">
        <f t="shared" si="27"/>
        <v>0</v>
      </c>
      <c r="G1432" s="473"/>
      <c r="H1432" s="473"/>
      <c r="I1432" s="473"/>
      <c r="J1432" s="473"/>
      <c r="K1432" s="473"/>
      <c r="L1432" s="459"/>
      <c r="N1432" s="459"/>
      <c r="R1432" s="251"/>
      <c r="T1432" s="459"/>
      <c r="U1432" s="459"/>
      <c r="V1432" s="459"/>
      <c r="AA1432" s="251"/>
      <c r="AC1432" s="459"/>
      <c r="AD1432" s="459"/>
      <c r="AE1432" s="459"/>
      <c r="AJ1432" s="251"/>
      <c r="AL1432" s="459"/>
      <c r="AM1432" s="459"/>
      <c r="AN1432" s="459"/>
      <c r="AS1432" s="251"/>
      <c r="AU1432" s="459"/>
      <c r="AV1432" s="459"/>
      <c r="AW1432" s="459"/>
      <c r="BB1432" s="251"/>
      <c r="BD1432" s="459"/>
      <c r="BE1432" s="459"/>
      <c r="BF1432" s="459"/>
      <c r="BK1432" s="251"/>
      <c r="BM1432" s="459"/>
      <c r="BN1432" s="459"/>
      <c r="BO1432" s="459"/>
      <c r="BT1432" s="251"/>
      <c r="BV1432" s="459"/>
      <c r="BW1432" s="459"/>
      <c r="BX1432" s="459"/>
      <c r="CC1432" s="251"/>
      <c r="CE1432" s="459"/>
      <c r="CF1432" s="459"/>
      <c r="CG1432" s="459"/>
      <c r="CL1432" s="251"/>
      <c r="CN1432" s="459"/>
      <c r="CO1432" s="459"/>
      <c r="CP1432" s="459"/>
      <c r="CU1432" s="251"/>
      <c r="CW1432" s="459"/>
      <c r="CX1432" s="459"/>
      <c r="CY1432" s="459"/>
      <c r="DD1432" s="251"/>
      <c r="DF1432" s="459"/>
      <c r="DG1432" s="459"/>
      <c r="DH1432" s="459"/>
      <c r="DM1432" s="251"/>
      <c r="DO1432" s="459"/>
      <c r="DP1432" s="459"/>
      <c r="DQ1432" s="459"/>
      <c r="DV1432" s="251"/>
      <c r="DX1432" s="459"/>
      <c r="DY1432" s="459"/>
      <c r="DZ1432" s="459"/>
      <c r="EE1432" s="251"/>
      <c r="EG1432" s="459"/>
      <c r="EH1432" s="459"/>
      <c r="EI1432" s="459"/>
      <c r="EN1432" s="251"/>
      <c r="EP1432" s="459"/>
      <c r="EQ1432" s="459"/>
      <c r="ER1432" s="459"/>
      <c r="EW1432" s="251"/>
      <c r="EY1432" s="459"/>
      <c r="EZ1432" s="459"/>
      <c r="FA1432" s="459"/>
      <c r="FF1432" s="251"/>
      <c r="FH1432" s="459"/>
      <c r="FI1432" s="459"/>
      <c r="FJ1432" s="459"/>
      <c r="FO1432" s="251"/>
      <c r="FQ1432" s="459"/>
      <c r="FR1432" s="459"/>
      <c r="FS1432" s="459"/>
      <c r="FX1432" s="251"/>
      <c r="FZ1432" s="459"/>
      <c r="GA1432" s="459"/>
      <c r="GB1432" s="459"/>
      <c r="GG1432" s="251"/>
      <c r="GI1432" s="459"/>
      <c r="GJ1432" s="459"/>
      <c r="GK1432" s="459"/>
      <c r="GP1432" s="251"/>
      <c r="GR1432" s="459"/>
      <c r="GS1432" s="459"/>
      <c r="GT1432" s="459"/>
      <c r="GY1432" s="251"/>
      <c r="HA1432" s="459"/>
      <c r="HB1432" s="459"/>
      <c r="HC1432" s="459"/>
      <c r="HH1432" s="251"/>
      <c r="HJ1432" s="459"/>
      <c r="HK1432" s="459"/>
      <c r="HL1432" s="459"/>
      <c r="HQ1432" s="459"/>
      <c r="HR1432" s="459"/>
      <c r="HS1432" s="459"/>
      <c r="HT1432" s="459"/>
      <c r="HU1432" s="459"/>
      <c r="HV1432" s="459"/>
      <c r="HW1432" s="459"/>
      <c r="HX1432" s="459"/>
      <c r="HY1432" s="459"/>
      <c r="HZ1432" s="459"/>
      <c r="IA1432" s="459"/>
      <c r="IB1432" s="459"/>
      <c r="IC1432" s="459"/>
      <c r="ID1432" s="459"/>
      <c r="IE1432" s="459"/>
      <c r="IF1432" s="459"/>
      <c r="IG1432" s="459"/>
      <c r="IH1432" s="459"/>
      <c r="II1432" s="459"/>
      <c r="IJ1432" s="459"/>
      <c r="IK1432" s="459"/>
      <c r="IL1432" s="459"/>
      <c r="IM1432" s="459"/>
      <c r="IN1432" s="459"/>
      <c r="IO1432" s="459"/>
      <c r="IP1432" s="459"/>
      <c r="IQ1432" s="459"/>
      <c r="IR1432" s="459"/>
      <c r="IS1432" s="459"/>
      <c r="IT1432" s="459"/>
      <c r="IU1432" s="459"/>
      <c r="IV1432" s="459"/>
      <c r="RS1432" s="252"/>
    </row>
    <row r="1433" spans="1:487" s="461" customFormat="1" ht="18">
      <c r="A1433" s="605" t="s">
        <v>1353</v>
      </c>
      <c r="B1433" s="488"/>
      <c r="C1433" s="488"/>
      <c r="D1433" s="461" t="s">
        <v>131</v>
      </c>
      <c r="E1433" s="461">
        <f t="shared" si="26"/>
        <v>12</v>
      </c>
      <c r="F1433" s="524">
        <f t="shared" si="27"/>
        <v>0</v>
      </c>
      <c r="G1433" s="473"/>
      <c r="H1433" s="473"/>
      <c r="I1433" s="473"/>
      <c r="J1433" s="473"/>
      <c r="K1433" s="473"/>
      <c r="L1433" s="459"/>
      <c r="N1433" s="459"/>
      <c r="R1433" s="251"/>
      <c r="T1433" s="459"/>
      <c r="U1433" s="459"/>
      <c r="V1433" s="459"/>
      <c r="AA1433" s="251"/>
      <c r="AC1433" s="459"/>
      <c r="AD1433" s="459"/>
      <c r="AE1433" s="459"/>
      <c r="AJ1433" s="251"/>
      <c r="AL1433" s="459"/>
      <c r="AM1433" s="459"/>
      <c r="AN1433" s="459"/>
      <c r="AS1433" s="251"/>
      <c r="AU1433" s="459"/>
      <c r="AV1433" s="459"/>
      <c r="AW1433" s="459"/>
      <c r="BB1433" s="251"/>
      <c r="BD1433" s="459"/>
      <c r="BE1433" s="459"/>
      <c r="BF1433" s="459"/>
      <c r="BK1433" s="251"/>
      <c r="BM1433" s="459"/>
      <c r="BN1433" s="459"/>
      <c r="BO1433" s="459"/>
      <c r="BT1433" s="251"/>
      <c r="BV1433" s="459"/>
      <c r="BW1433" s="459"/>
      <c r="BX1433" s="459"/>
      <c r="CC1433" s="251"/>
      <c r="CE1433" s="459"/>
      <c r="CF1433" s="459"/>
      <c r="CG1433" s="459"/>
      <c r="CL1433" s="251"/>
      <c r="CN1433" s="459"/>
      <c r="CO1433" s="459"/>
      <c r="CP1433" s="459"/>
      <c r="CU1433" s="251"/>
      <c r="CW1433" s="459"/>
      <c r="CX1433" s="459"/>
      <c r="CY1433" s="459"/>
      <c r="DD1433" s="251"/>
      <c r="DF1433" s="459"/>
      <c r="DG1433" s="459"/>
      <c r="DH1433" s="459"/>
      <c r="DM1433" s="251"/>
      <c r="DO1433" s="459"/>
      <c r="DP1433" s="459"/>
      <c r="DQ1433" s="459"/>
      <c r="DV1433" s="251"/>
      <c r="DX1433" s="459"/>
      <c r="DY1433" s="459"/>
      <c r="DZ1433" s="459"/>
      <c r="EE1433" s="251"/>
      <c r="EG1433" s="459"/>
      <c r="EH1433" s="459"/>
      <c r="EI1433" s="459"/>
      <c r="EN1433" s="251"/>
      <c r="EP1433" s="459"/>
      <c r="EQ1433" s="459"/>
      <c r="ER1433" s="459"/>
      <c r="EW1433" s="251"/>
      <c r="EY1433" s="459"/>
      <c r="EZ1433" s="459"/>
      <c r="FA1433" s="459"/>
      <c r="FF1433" s="251"/>
      <c r="FH1433" s="459"/>
      <c r="FI1433" s="459"/>
      <c r="FJ1433" s="459"/>
      <c r="FO1433" s="251"/>
      <c r="FQ1433" s="459"/>
      <c r="FR1433" s="459"/>
      <c r="FS1433" s="459"/>
      <c r="FX1433" s="251"/>
      <c r="FZ1433" s="459"/>
      <c r="GA1433" s="459"/>
      <c r="GB1433" s="459"/>
      <c r="GG1433" s="251"/>
      <c r="GI1433" s="459"/>
      <c r="GJ1433" s="459"/>
      <c r="GK1433" s="459"/>
      <c r="GP1433" s="251"/>
      <c r="GR1433" s="459"/>
      <c r="GS1433" s="459"/>
      <c r="GT1433" s="459"/>
      <c r="GY1433" s="251"/>
      <c r="HA1433" s="459"/>
      <c r="HB1433" s="459"/>
      <c r="HC1433" s="459"/>
      <c r="HH1433" s="251"/>
      <c r="HJ1433" s="459"/>
      <c r="HK1433" s="459"/>
      <c r="HL1433" s="459"/>
      <c r="HQ1433" s="459"/>
      <c r="HR1433" s="459"/>
      <c r="HS1433" s="459"/>
      <c r="HT1433" s="459"/>
      <c r="HU1433" s="459"/>
      <c r="HV1433" s="459"/>
      <c r="HW1433" s="459"/>
      <c r="HX1433" s="459"/>
      <c r="HY1433" s="459"/>
      <c r="HZ1433" s="459"/>
      <c r="IA1433" s="459"/>
      <c r="IB1433" s="459"/>
      <c r="IC1433" s="459"/>
      <c r="ID1433" s="459"/>
      <c r="IE1433" s="459"/>
      <c r="IF1433" s="459"/>
      <c r="IG1433" s="459"/>
      <c r="IH1433" s="459"/>
      <c r="II1433" s="459"/>
      <c r="IJ1433" s="459"/>
      <c r="IK1433" s="459"/>
      <c r="IL1433" s="459"/>
      <c r="IM1433" s="459"/>
      <c r="IN1433" s="459"/>
      <c r="IO1433" s="459"/>
      <c r="IP1433" s="459"/>
      <c r="IQ1433" s="459"/>
      <c r="IR1433" s="459"/>
      <c r="IS1433" s="459"/>
      <c r="IT1433" s="459"/>
      <c r="IU1433" s="459"/>
      <c r="IV1433" s="459"/>
      <c r="RS1433" s="252"/>
    </row>
    <row r="1434" spans="1:487" s="461" customFormat="1" ht="18">
      <c r="A1434" s="605" t="s">
        <v>784</v>
      </c>
      <c r="B1434" s="488"/>
      <c r="C1434" s="488"/>
      <c r="D1434" s="461" t="s">
        <v>131</v>
      </c>
      <c r="E1434" s="461">
        <f t="shared" si="26"/>
        <v>2</v>
      </c>
      <c r="F1434" s="524">
        <f t="shared" si="27"/>
        <v>0</v>
      </c>
      <c r="G1434" s="473"/>
      <c r="H1434" s="473"/>
      <c r="I1434" s="473"/>
      <c r="J1434" s="473"/>
      <c r="K1434" s="473"/>
      <c r="L1434" s="459"/>
      <c r="M1434" s="459"/>
      <c r="N1434" s="459"/>
      <c r="R1434" s="251"/>
      <c r="T1434" s="459"/>
      <c r="U1434" s="459"/>
      <c r="V1434" s="459"/>
      <c r="AA1434" s="251"/>
      <c r="AC1434" s="459"/>
      <c r="AD1434" s="459"/>
      <c r="AE1434" s="459"/>
      <c r="AJ1434" s="251"/>
      <c r="AL1434" s="459"/>
      <c r="AM1434" s="459"/>
      <c r="AN1434" s="459"/>
      <c r="AS1434" s="251"/>
      <c r="AU1434" s="459"/>
      <c r="AV1434" s="459"/>
      <c r="AW1434" s="459"/>
      <c r="BB1434" s="251"/>
      <c r="BD1434" s="459"/>
      <c r="BE1434" s="459"/>
      <c r="BF1434" s="459"/>
      <c r="BK1434" s="251"/>
      <c r="BM1434" s="459"/>
      <c r="BN1434" s="459"/>
      <c r="BO1434" s="459"/>
      <c r="BT1434" s="251"/>
      <c r="BV1434" s="459"/>
      <c r="BW1434" s="459"/>
      <c r="BX1434" s="459"/>
      <c r="CC1434" s="251"/>
      <c r="CE1434" s="459"/>
      <c r="CF1434" s="459"/>
      <c r="CG1434" s="459"/>
      <c r="CL1434" s="251"/>
      <c r="CN1434" s="459"/>
      <c r="CO1434" s="459"/>
      <c r="CP1434" s="459"/>
      <c r="CU1434" s="251"/>
      <c r="CW1434" s="459"/>
      <c r="CX1434" s="459"/>
      <c r="CY1434" s="459"/>
      <c r="DD1434" s="251"/>
      <c r="DF1434" s="459"/>
      <c r="DG1434" s="459"/>
      <c r="DH1434" s="459"/>
      <c r="DM1434" s="251"/>
      <c r="DO1434" s="459"/>
      <c r="DP1434" s="459"/>
      <c r="DQ1434" s="459"/>
      <c r="DV1434" s="251"/>
      <c r="DX1434" s="459"/>
      <c r="DY1434" s="459"/>
      <c r="DZ1434" s="459"/>
      <c r="EE1434" s="251"/>
      <c r="EG1434" s="459"/>
      <c r="EH1434" s="459"/>
      <c r="EI1434" s="459"/>
      <c r="EN1434" s="251"/>
      <c r="EP1434" s="459"/>
      <c r="EQ1434" s="459"/>
      <c r="ER1434" s="459"/>
      <c r="EW1434" s="251"/>
      <c r="EY1434" s="459"/>
      <c r="EZ1434" s="459"/>
      <c r="FA1434" s="459"/>
      <c r="FF1434" s="251"/>
      <c r="FH1434" s="459"/>
      <c r="FI1434" s="459"/>
      <c r="FJ1434" s="459"/>
      <c r="FO1434" s="251"/>
      <c r="FQ1434" s="459"/>
      <c r="FR1434" s="459"/>
      <c r="FS1434" s="459"/>
      <c r="FX1434" s="251"/>
      <c r="FZ1434" s="459"/>
      <c r="GA1434" s="459"/>
      <c r="GB1434" s="459"/>
      <c r="GG1434" s="251"/>
      <c r="GI1434" s="459"/>
      <c r="GJ1434" s="459"/>
      <c r="GK1434" s="459"/>
      <c r="GP1434" s="251"/>
      <c r="GR1434" s="459"/>
      <c r="GS1434" s="459"/>
      <c r="GT1434" s="459"/>
      <c r="GY1434" s="251"/>
      <c r="HA1434" s="459"/>
      <c r="HB1434" s="459"/>
      <c r="HC1434" s="459"/>
      <c r="HH1434" s="251"/>
      <c r="HJ1434" s="459"/>
      <c r="HK1434" s="459"/>
      <c r="HL1434" s="459"/>
      <c r="HQ1434" s="459"/>
      <c r="HR1434" s="459"/>
      <c r="HS1434" s="459"/>
      <c r="HT1434" s="459"/>
      <c r="HU1434" s="459"/>
      <c r="HV1434" s="459"/>
      <c r="HW1434" s="459"/>
      <c r="HX1434" s="459"/>
      <c r="HY1434" s="459"/>
      <c r="HZ1434" s="459"/>
      <c r="IA1434" s="459"/>
      <c r="IB1434" s="459"/>
      <c r="IC1434" s="459"/>
      <c r="ID1434" s="459"/>
      <c r="IE1434" s="459"/>
      <c r="IF1434" s="459"/>
      <c r="IG1434" s="459"/>
      <c r="IH1434" s="459"/>
      <c r="II1434" s="459"/>
      <c r="IJ1434" s="459"/>
      <c r="IK1434" s="459"/>
      <c r="IL1434" s="459"/>
      <c r="IM1434" s="459"/>
      <c r="IN1434" s="459"/>
      <c r="IO1434" s="459"/>
      <c r="IP1434" s="459"/>
      <c r="IQ1434" s="459"/>
      <c r="IR1434" s="459"/>
      <c r="IS1434" s="459"/>
      <c r="IT1434" s="459"/>
      <c r="IU1434" s="459"/>
      <c r="IV1434" s="459"/>
      <c r="RS1434" s="252"/>
    </row>
    <row r="1435" spans="1:487" s="461" customFormat="1" ht="18">
      <c r="A1435" s="605" t="s">
        <v>486</v>
      </c>
      <c r="B1435" s="488"/>
      <c r="C1435" s="488"/>
      <c r="D1435" s="461" t="s">
        <v>140</v>
      </c>
      <c r="E1435" s="461">
        <f t="shared" si="26"/>
        <v>7</v>
      </c>
      <c r="F1435" s="524">
        <f t="shared" si="27"/>
        <v>7</v>
      </c>
      <c r="G1435" s="502"/>
      <c r="H1435" s="502"/>
      <c r="I1435" s="473"/>
      <c r="J1435" s="473">
        <v>7</v>
      </c>
      <c r="K1435" s="473"/>
      <c r="L1435" s="459"/>
      <c r="N1435" s="459"/>
      <c r="R1435" s="251"/>
      <c r="T1435" s="459"/>
      <c r="U1435" s="459"/>
      <c r="V1435" s="459"/>
      <c r="AA1435" s="251"/>
      <c r="AC1435" s="459"/>
      <c r="AD1435" s="459"/>
      <c r="AE1435" s="459"/>
      <c r="AJ1435" s="251"/>
      <c r="AL1435" s="459"/>
      <c r="AM1435" s="459"/>
      <c r="AN1435" s="459"/>
      <c r="AS1435" s="251"/>
      <c r="AU1435" s="459"/>
      <c r="AV1435" s="459"/>
      <c r="AW1435" s="459"/>
      <c r="BB1435" s="251"/>
      <c r="BD1435" s="459"/>
      <c r="BE1435" s="459"/>
      <c r="BF1435" s="459"/>
      <c r="BK1435" s="251"/>
      <c r="BM1435" s="459"/>
      <c r="BN1435" s="459"/>
      <c r="BO1435" s="459"/>
      <c r="BT1435" s="251"/>
      <c r="BV1435" s="459"/>
      <c r="BW1435" s="459"/>
      <c r="BX1435" s="459"/>
      <c r="CC1435" s="251"/>
      <c r="CE1435" s="459"/>
      <c r="CF1435" s="459"/>
      <c r="CG1435" s="459"/>
      <c r="CL1435" s="251"/>
      <c r="CN1435" s="459"/>
      <c r="CO1435" s="459"/>
      <c r="CP1435" s="459"/>
      <c r="CU1435" s="251"/>
      <c r="CW1435" s="459"/>
      <c r="CX1435" s="459"/>
      <c r="CY1435" s="459"/>
      <c r="DD1435" s="251"/>
      <c r="DF1435" s="459"/>
      <c r="DG1435" s="459"/>
      <c r="DH1435" s="459"/>
      <c r="DM1435" s="251"/>
      <c r="DO1435" s="459"/>
      <c r="DP1435" s="459"/>
      <c r="DQ1435" s="459"/>
      <c r="DV1435" s="251"/>
      <c r="DX1435" s="459"/>
      <c r="DY1435" s="459"/>
      <c r="DZ1435" s="459"/>
      <c r="EE1435" s="251"/>
      <c r="EG1435" s="459"/>
      <c r="EH1435" s="459"/>
      <c r="EI1435" s="459"/>
      <c r="EN1435" s="251"/>
      <c r="EP1435" s="459"/>
      <c r="EQ1435" s="459"/>
      <c r="ER1435" s="459"/>
      <c r="EW1435" s="251"/>
      <c r="EY1435" s="459"/>
      <c r="EZ1435" s="459"/>
      <c r="FA1435" s="459"/>
      <c r="FF1435" s="251"/>
      <c r="FH1435" s="459"/>
      <c r="FI1435" s="459"/>
      <c r="FJ1435" s="459"/>
      <c r="FO1435" s="251"/>
      <c r="FQ1435" s="459"/>
      <c r="FR1435" s="459"/>
      <c r="FS1435" s="459"/>
      <c r="FX1435" s="251"/>
      <c r="FZ1435" s="459"/>
      <c r="GA1435" s="459"/>
      <c r="GB1435" s="459"/>
      <c r="GG1435" s="251"/>
      <c r="GI1435" s="459"/>
      <c r="GJ1435" s="459"/>
      <c r="GK1435" s="459"/>
      <c r="GP1435" s="251"/>
      <c r="GR1435" s="459"/>
      <c r="GS1435" s="459"/>
      <c r="GT1435" s="459"/>
      <c r="GY1435" s="251"/>
      <c r="HA1435" s="459"/>
      <c r="HB1435" s="459"/>
      <c r="HC1435" s="459"/>
      <c r="HH1435" s="251"/>
      <c r="HJ1435" s="459"/>
      <c r="HK1435" s="459"/>
      <c r="HL1435" s="459"/>
      <c r="HQ1435" s="459"/>
      <c r="HR1435" s="459"/>
      <c r="HS1435" s="459"/>
      <c r="HT1435" s="459"/>
      <c r="HU1435" s="459"/>
      <c r="HV1435" s="459"/>
      <c r="HW1435" s="459"/>
      <c r="HX1435" s="459"/>
      <c r="HY1435" s="459"/>
      <c r="HZ1435" s="459"/>
      <c r="IA1435" s="459"/>
      <c r="IB1435" s="459"/>
      <c r="IC1435" s="459"/>
      <c r="ID1435" s="459"/>
      <c r="IE1435" s="459"/>
      <c r="IF1435" s="459"/>
      <c r="IG1435" s="459"/>
      <c r="IH1435" s="459"/>
      <c r="II1435" s="459"/>
      <c r="IJ1435" s="459"/>
      <c r="IK1435" s="459"/>
      <c r="IL1435" s="459"/>
      <c r="IM1435" s="459"/>
      <c r="IN1435" s="459"/>
      <c r="IO1435" s="459"/>
      <c r="IP1435" s="459"/>
      <c r="IQ1435" s="459"/>
      <c r="IR1435" s="459"/>
      <c r="IS1435" s="459"/>
      <c r="IT1435" s="459"/>
      <c r="IU1435" s="459"/>
      <c r="IV1435" s="459"/>
      <c r="RS1435" s="252"/>
    </row>
    <row r="1436" spans="1:487" s="461" customFormat="1" ht="18">
      <c r="A1436" s="605" t="s">
        <v>983</v>
      </c>
      <c r="B1436" s="459"/>
      <c r="C1436" s="459"/>
      <c r="D1436" s="461" t="s">
        <v>130</v>
      </c>
      <c r="E1436" s="461">
        <f t="shared" si="26"/>
        <v>0</v>
      </c>
      <c r="F1436" s="524">
        <f t="shared" si="27"/>
        <v>0</v>
      </c>
      <c r="G1436" s="473"/>
      <c r="H1436" s="473"/>
      <c r="I1436" s="473"/>
      <c r="J1436" s="473"/>
      <c r="K1436" s="473"/>
      <c r="L1436" s="459"/>
      <c r="N1436" s="459"/>
      <c r="R1436" s="251"/>
      <c r="T1436" s="459"/>
      <c r="U1436" s="459"/>
      <c r="V1436" s="459"/>
      <c r="AA1436" s="251"/>
      <c r="AC1436" s="459"/>
      <c r="AD1436" s="459"/>
      <c r="AE1436" s="459"/>
      <c r="AJ1436" s="251"/>
      <c r="AL1436" s="459"/>
      <c r="AM1436" s="459"/>
      <c r="AN1436" s="459"/>
      <c r="AS1436" s="251"/>
      <c r="AU1436" s="459"/>
      <c r="AV1436" s="459"/>
      <c r="AW1436" s="459"/>
      <c r="BB1436" s="251"/>
      <c r="BD1436" s="459"/>
      <c r="BE1436" s="459"/>
      <c r="BF1436" s="459"/>
      <c r="BK1436" s="251"/>
      <c r="BM1436" s="459"/>
      <c r="BN1436" s="459"/>
      <c r="BO1436" s="459"/>
      <c r="BT1436" s="251"/>
      <c r="BV1436" s="459"/>
      <c r="BW1436" s="459"/>
      <c r="BX1436" s="459"/>
      <c r="CC1436" s="251"/>
      <c r="CE1436" s="459"/>
      <c r="CF1436" s="459"/>
      <c r="CG1436" s="459"/>
      <c r="CL1436" s="251"/>
      <c r="CN1436" s="459"/>
      <c r="CO1436" s="459"/>
      <c r="CP1436" s="459"/>
      <c r="CU1436" s="251"/>
      <c r="CW1436" s="459"/>
      <c r="CX1436" s="459"/>
      <c r="CY1436" s="459"/>
      <c r="DD1436" s="251"/>
      <c r="DF1436" s="459"/>
      <c r="DG1436" s="459"/>
      <c r="DH1436" s="459"/>
      <c r="DM1436" s="251"/>
      <c r="DO1436" s="459"/>
      <c r="DP1436" s="459"/>
      <c r="DQ1436" s="459"/>
      <c r="DV1436" s="251"/>
      <c r="DX1436" s="459"/>
      <c r="DY1436" s="459"/>
      <c r="DZ1436" s="459"/>
      <c r="EE1436" s="251"/>
      <c r="EG1436" s="459"/>
      <c r="EH1436" s="459"/>
      <c r="EI1436" s="459"/>
      <c r="EN1436" s="251"/>
      <c r="EP1436" s="459"/>
      <c r="EQ1436" s="459"/>
      <c r="ER1436" s="459"/>
      <c r="EW1436" s="251"/>
      <c r="EY1436" s="459"/>
      <c r="EZ1436" s="459"/>
      <c r="FA1436" s="459"/>
      <c r="FF1436" s="251"/>
      <c r="FH1436" s="459"/>
      <c r="FI1436" s="459"/>
      <c r="FJ1436" s="459"/>
      <c r="FO1436" s="251"/>
      <c r="FQ1436" s="459"/>
      <c r="FR1436" s="459"/>
      <c r="FS1436" s="459"/>
      <c r="FX1436" s="251"/>
      <c r="FZ1436" s="459"/>
      <c r="GA1436" s="459"/>
      <c r="GB1436" s="459"/>
      <c r="GG1436" s="251"/>
      <c r="GI1436" s="459"/>
      <c r="GJ1436" s="459"/>
      <c r="GK1436" s="459"/>
      <c r="GP1436" s="251"/>
      <c r="GR1436" s="459"/>
      <c r="GS1436" s="459"/>
      <c r="GT1436" s="459"/>
      <c r="GY1436" s="251"/>
      <c r="HA1436" s="459"/>
      <c r="HB1436" s="459"/>
      <c r="HC1436" s="459"/>
      <c r="HH1436" s="251"/>
      <c r="HJ1436" s="459"/>
      <c r="HK1436" s="459"/>
      <c r="HL1436" s="459"/>
      <c r="HQ1436" s="459"/>
      <c r="HR1436" s="459"/>
      <c r="HS1436" s="459"/>
      <c r="HT1436" s="459"/>
      <c r="HU1436" s="459"/>
      <c r="HV1436" s="459"/>
      <c r="HW1436" s="459"/>
      <c r="HX1436" s="459"/>
      <c r="HY1436" s="459"/>
      <c r="HZ1436" s="459"/>
      <c r="IA1436" s="459"/>
      <c r="IB1436" s="459"/>
      <c r="IC1436" s="459"/>
      <c r="ID1436" s="459"/>
      <c r="IE1436" s="459"/>
      <c r="IF1436" s="459"/>
      <c r="IG1436" s="459"/>
      <c r="IH1436" s="459"/>
      <c r="II1436" s="459"/>
      <c r="IJ1436" s="459"/>
      <c r="IK1436" s="459"/>
      <c r="IL1436" s="459"/>
      <c r="IM1436" s="459"/>
      <c r="IN1436" s="459"/>
      <c r="IO1436" s="459"/>
      <c r="IP1436" s="459"/>
      <c r="IQ1436" s="459"/>
      <c r="IR1436" s="459"/>
      <c r="IS1436" s="459"/>
      <c r="IT1436" s="459"/>
      <c r="IU1436" s="459"/>
      <c r="IV1436" s="459"/>
      <c r="RS1436" s="252"/>
    </row>
    <row r="1437" spans="1:487" s="461" customFormat="1" ht="18">
      <c r="A1437" s="605" t="s">
        <v>740</v>
      </c>
      <c r="B1437" s="488"/>
      <c r="C1437" s="488"/>
      <c r="D1437" s="461" t="s">
        <v>132</v>
      </c>
      <c r="E1437" s="461">
        <f t="shared" si="26"/>
        <v>4</v>
      </c>
      <c r="F1437" s="524">
        <f t="shared" si="27"/>
        <v>0</v>
      </c>
      <c r="G1437" s="473"/>
      <c r="H1437" s="473"/>
      <c r="I1437" s="473"/>
      <c r="J1437" s="473"/>
      <c r="K1437" s="473"/>
      <c r="L1437" s="459"/>
      <c r="N1437" s="459"/>
      <c r="R1437" s="251"/>
      <c r="T1437" s="459"/>
      <c r="U1437" s="459"/>
      <c r="V1437" s="459"/>
      <c r="AA1437" s="251"/>
      <c r="AC1437" s="459"/>
      <c r="AD1437" s="459"/>
      <c r="AE1437" s="459"/>
      <c r="AJ1437" s="251"/>
      <c r="AL1437" s="459"/>
      <c r="AM1437" s="459"/>
      <c r="AN1437" s="459"/>
      <c r="AS1437" s="251"/>
      <c r="AU1437" s="459"/>
      <c r="AV1437" s="459"/>
      <c r="AW1437" s="459"/>
      <c r="BB1437" s="251"/>
      <c r="BD1437" s="459"/>
      <c r="BE1437" s="459"/>
      <c r="BF1437" s="459"/>
      <c r="BK1437" s="251"/>
      <c r="BM1437" s="459"/>
      <c r="BN1437" s="459"/>
      <c r="BO1437" s="459"/>
      <c r="BT1437" s="251"/>
      <c r="BV1437" s="459"/>
      <c r="BW1437" s="459"/>
      <c r="BX1437" s="459"/>
      <c r="CC1437" s="251"/>
      <c r="CE1437" s="459"/>
      <c r="CF1437" s="459"/>
      <c r="CG1437" s="459"/>
      <c r="CL1437" s="251"/>
      <c r="CN1437" s="459"/>
      <c r="CO1437" s="459"/>
      <c r="CP1437" s="459"/>
      <c r="CU1437" s="251"/>
      <c r="CW1437" s="459"/>
      <c r="CX1437" s="459"/>
      <c r="CY1437" s="459"/>
      <c r="DD1437" s="251"/>
      <c r="DF1437" s="459"/>
      <c r="DG1437" s="459"/>
      <c r="DH1437" s="459"/>
      <c r="DM1437" s="251"/>
      <c r="DO1437" s="459"/>
      <c r="DP1437" s="459"/>
      <c r="DQ1437" s="459"/>
      <c r="DV1437" s="251"/>
      <c r="DX1437" s="459"/>
      <c r="DY1437" s="459"/>
      <c r="DZ1437" s="459"/>
      <c r="EE1437" s="251"/>
      <c r="EG1437" s="459"/>
      <c r="EH1437" s="459"/>
      <c r="EI1437" s="459"/>
      <c r="EN1437" s="251"/>
      <c r="EP1437" s="459"/>
      <c r="EQ1437" s="459"/>
      <c r="ER1437" s="459"/>
      <c r="EW1437" s="251"/>
      <c r="EY1437" s="459"/>
      <c r="EZ1437" s="459"/>
      <c r="FA1437" s="459"/>
      <c r="FF1437" s="251"/>
      <c r="FH1437" s="459"/>
      <c r="FI1437" s="459"/>
      <c r="FJ1437" s="459"/>
      <c r="FO1437" s="251"/>
      <c r="FQ1437" s="459"/>
      <c r="FR1437" s="459"/>
      <c r="FS1437" s="459"/>
      <c r="FX1437" s="251"/>
      <c r="FZ1437" s="459"/>
      <c r="GA1437" s="459"/>
      <c r="GB1437" s="459"/>
      <c r="GG1437" s="251"/>
      <c r="GI1437" s="459"/>
      <c r="GJ1437" s="459"/>
      <c r="GK1437" s="459"/>
      <c r="GP1437" s="251"/>
      <c r="GR1437" s="459"/>
      <c r="GS1437" s="459"/>
      <c r="GT1437" s="459"/>
      <c r="GY1437" s="251"/>
      <c r="HA1437" s="459"/>
      <c r="HB1437" s="459"/>
      <c r="HC1437" s="459"/>
      <c r="HH1437" s="251"/>
      <c r="HJ1437" s="459"/>
      <c r="HK1437" s="459"/>
      <c r="HL1437" s="459"/>
      <c r="HQ1437" s="459"/>
      <c r="HR1437" s="459"/>
      <c r="HS1437" s="459"/>
      <c r="HT1437" s="459"/>
      <c r="HU1437" s="459"/>
      <c r="HV1437" s="459"/>
      <c r="HW1437" s="459"/>
      <c r="HX1437" s="459"/>
      <c r="HY1437" s="459"/>
      <c r="HZ1437" s="459"/>
      <c r="IA1437" s="459"/>
      <c r="IB1437" s="459"/>
      <c r="IC1437" s="459"/>
      <c r="ID1437" s="459"/>
      <c r="IE1437" s="459"/>
      <c r="IF1437" s="459"/>
      <c r="IG1437" s="459"/>
      <c r="IH1437" s="459"/>
      <c r="II1437" s="459"/>
      <c r="IJ1437" s="459"/>
      <c r="IK1437" s="459"/>
      <c r="IL1437" s="459"/>
      <c r="IM1437" s="459"/>
      <c r="IN1437" s="459"/>
      <c r="IO1437" s="459"/>
      <c r="IP1437" s="459"/>
      <c r="IQ1437" s="459"/>
      <c r="IR1437" s="459"/>
      <c r="IS1437" s="459"/>
      <c r="IT1437" s="459"/>
      <c r="IU1437" s="459"/>
      <c r="IV1437" s="459"/>
      <c r="RS1437" s="252"/>
    </row>
    <row r="1438" spans="1:487" s="461" customFormat="1" ht="18">
      <c r="A1438" s="605" t="s">
        <v>625</v>
      </c>
      <c r="B1438" s="459"/>
      <c r="C1438" s="488"/>
      <c r="D1438" s="606" t="s">
        <v>129</v>
      </c>
      <c r="E1438" s="461">
        <f t="shared" si="26"/>
        <v>3</v>
      </c>
      <c r="F1438" s="524">
        <f t="shared" si="27"/>
        <v>0</v>
      </c>
      <c r="G1438" s="473"/>
      <c r="H1438" s="473"/>
      <c r="I1438" s="473"/>
      <c r="J1438" s="473"/>
      <c r="K1438" s="473"/>
      <c r="L1438" s="459"/>
      <c r="N1438" s="459"/>
      <c r="R1438" s="251"/>
      <c r="T1438" s="459"/>
      <c r="U1438" s="459"/>
      <c r="V1438" s="459"/>
      <c r="AA1438" s="251"/>
      <c r="AC1438" s="459"/>
      <c r="AD1438" s="459"/>
      <c r="AE1438" s="459"/>
      <c r="AJ1438" s="251"/>
      <c r="AL1438" s="459"/>
      <c r="AM1438" s="459"/>
      <c r="AN1438" s="459"/>
      <c r="AS1438" s="251"/>
      <c r="AU1438" s="459"/>
      <c r="AV1438" s="459"/>
      <c r="AW1438" s="459"/>
      <c r="BB1438" s="251"/>
      <c r="BD1438" s="459"/>
      <c r="BE1438" s="459"/>
      <c r="BF1438" s="459"/>
      <c r="BK1438" s="251"/>
      <c r="BM1438" s="459"/>
      <c r="BN1438" s="459"/>
      <c r="BO1438" s="459"/>
      <c r="BT1438" s="251"/>
      <c r="BV1438" s="459"/>
      <c r="BW1438" s="459"/>
      <c r="BX1438" s="459"/>
      <c r="CC1438" s="251"/>
      <c r="CE1438" s="459"/>
      <c r="CF1438" s="459"/>
      <c r="CG1438" s="459"/>
      <c r="CL1438" s="251"/>
      <c r="CN1438" s="459"/>
      <c r="CO1438" s="459"/>
      <c r="CP1438" s="459"/>
      <c r="CU1438" s="251"/>
      <c r="CW1438" s="459"/>
      <c r="CX1438" s="459"/>
      <c r="CY1438" s="459"/>
      <c r="DD1438" s="251"/>
      <c r="DF1438" s="459"/>
      <c r="DG1438" s="459"/>
      <c r="DH1438" s="459"/>
      <c r="DM1438" s="251"/>
      <c r="DO1438" s="459"/>
      <c r="DP1438" s="459"/>
      <c r="DQ1438" s="459"/>
      <c r="DV1438" s="251"/>
      <c r="DX1438" s="459"/>
      <c r="DY1438" s="459"/>
      <c r="DZ1438" s="459"/>
      <c r="EE1438" s="251"/>
      <c r="EG1438" s="459"/>
      <c r="EH1438" s="459"/>
      <c r="EI1438" s="459"/>
      <c r="EN1438" s="251"/>
      <c r="EP1438" s="459"/>
      <c r="EQ1438" s="459"/>
      <c r="ER1438" s="459"/>
      <c r="EW1438" s="251"/>
      <c r="EY1438" s="459"/>
      <c r="EZ1438" s="459"/>
      <c r="FA1438" s="459"/>
      <c r="FF1438" s="251"/>
      <c r="FH1438" s="459"/>
      <c r="FI1438" s="459"/>
      <c r="FJ1438" s="459"/>
      <c r="FO1438" s="251"/>
      <c r="FQ1438" s="459"/>
      <c r="FR1438" s="459"/>
      <c r="FS1438" s="459"/>
      <c r="FX1438" s="251"/>
      <c r="FZ1438" s="459"/>
      <c r="GA1438" s="459"/>
      <c r="GB1438" s="459"/>
      <c r="GG1438" s="251"/>
      <c r="GI1438" s="459"/>
      <c r="GJ1438" s="459"/>
      <c r="GK1438" s="459"/>
      <c r="GP1438" s="251"/>
      <c r="GR1438" s="459"/>
      <c r="GS1438" s="459"/>
      <c r="GT1438" s="459"/>
      <c r="GY1438" s="251"/>
      <c r="HA1438" s="459"/>
      <c r="HB1438" s="459"/>
      <c r="HC1438" s="459"/>
      <c r="HH1438" s="251"/>
      <c r="HJ1438" s="459"/>
      <c r="HK1438" s="459"/>
      <c r="HL1438" s="459"/>
      <c r="HQ1438" s="459"/>
      <c r="HR1438" s="459"/>
      <c r="HS1438" s="459"/>
      <c r="HT1438" s="459"/>
      <c r="HU1438" s="459"/>
      <c r="HV1438" s="459"/>
      <c r="HW1438" s="459"/>
      <c r="HX1438" s="459"/>
      <c r="HY1438" s="459"/>
      <c r="HZ1438" s="459"/>
      <c r="IA1438" s="459"/>
      <c r="IB1438" s="459"/>
      <c r="IC1438" s="459"/>
      <c r="ID1438" s="459"/>
      <c r="IE1438" s="459"/>
      <c r="IF1438" s="459"/>
      <c r="IG1438" s="459"/>
      <c r="IH1438" s="459"/>
      <c r="II1438" s="459"/>
      <c r="IJ1438" s="459"/>
      <c r="IK1438" s="459"/>
      <c r="IL1438" s="459"/>
      <c r="IM1438" s="459"/>
      <c r="IN1438" s="459"/>
      <c r="IO1438" s="459"/>
      <c r="IP1438" s="459"/>
      <c r="IQ1438" s="459"/>
      <c r="IR1438" s="459"/>
      <c r="IS1438" s="459"/>
      <c r="IT1438" s="459"/>
      <c r="IU1438" s="459"/>
      <c r="IV1438" s="459"/>
      <c r="RS1438" s="252"/>
    </row>
    <row r="1439" spans="1:487" s="461" customFormat="1" ht="18">
      <c r="A1439" s="605" t="s">
        <v>2356</v>
      </c>
      <c r="B1439" s="459"/>
      <c r="C1439" s="488"/>
      <c r="D1439" s="606" t="s">
        <v>129</v>
      </c>
      <c r="E1439" s="461">
        <f t="shared" si="26"/>
        <v>4</v>
      </c>
      <c r="F1439" s="524">
        <f t="shared" si="27"/>
        <v>0</v>
      </c>
      <c r="G1439" s="502"/>
      <c r="H1439" s="502"/>
      <c r="I1439" s="473"/>
      <c r="J1439" s="473"/>
      <c r="K1439" s="473"/>
      <c r="L1439" s="459"/>
      <c r="M1439" s="459"/>
      <c r="N1439" s="459"/>
      <c r="R1439" s="251"/>
      <c r="T1439" s="459"/>
      <c r="U1439" s="459"/>
      <c r="V1439" s="459"/>
      <c r="AA1439" s="251"/>
      <c r="AC1439" s="459"/>
      <c r="AD1439" s="459"/>
      <c r="AE1439" s="459"/>
      <c r="AJ1439" s="251"/>
      <c r="AL1439" s="459"/>
      <c r="AM1439" s="459"/>
      <c r="AN1439" s="459"/>
      <c r="AS1439" s="251"/>
      <c r="AU1439" s="459"/>
      <c r="AV1439" s="459"/>
      <c r="AW1439" s="459"/>
      <c r="BB1439" s="251"/>
      <c r="BD1439" s="459"/>
      <c r="BE1439" s="459"/>
      <c r="BF1439" s="459"/>
      <c r="BK1439" s="251"/>
      <c r="BM1439" s="459"/>
      <c r="BN1439" s="459"/>
      <c r="BO1439" s="459"/>
      <c r="BT1439" s="251"/>
      <c r="BV1439" s="459"/>
      <c r="BW1439" s="459"/>
      <c r="BX1439" s="459"/>
      <c r="CC1439" s="251"/>
      <c r="CE1439" s="459"/>
      <c r="CF1439" s="459"/>
      <c r="CG1439" s="459"/>
      <c r="CL1439" s="251"/>
      <c r="CN1439" s="459"/>
      <c r="CO1439" s="459"/>
      <c r="CP1439" s="459"/>
      <c r="CU1439" s="251"/>
      <c r="CW1439" s="459"/>
      <c r="CX1439" s="459"/>
      <c r="CY1439" s="459"/>
      <c r="DD1439" s="251"/>
      <c r="DF1439" s="459"/>
      <c r="DG1439" s="459"/>
      <c r="DH1439" s="459"/>
      <c r="DM1439" s="251"/>
      <c r="DO1439" s="459"/>
      <c r="DP1439" s="459"/>
      <c r="DQ1439" s="459"/>
      <c r="DV1439" s="251"/>
      <c r="DX1439" s="459"/>
      <c r="DY1439" s="459"/>
      <c r="DZ1439" s="459"/>
      <c r="EE1439" s="251"/>
      <c r="EG1439" s="459"/>
      <c r="EH1439" s="459"/>
      <c r="EI1439" s="459"/>
      <c r="EN1439" s="251"/>
      <c r="EP1439" s="459"/>
      <c r="EQ1439" s="459"/>
      <c r="ER1439" s="459"/>
      <c r="EW1439" s="251"/>
      <c r="EY1439" s="459"/>
      <c r="EZ1439" s="459"/>
      <c r="FA1439" s="459"/>
      <c r="FF1439" s="251"/>
      <c r="FH1439" s="459"/>
      <c r="FI1439" s="459"/>
      <c r="FJ1439" s="459"/>
      <c r="FO1439" s="251"/>
      <c r="FQ1439" s="459"/>
      <c r="FR1439" s="459"/>
      <c r="FS1439" s="459"/>
      <c r="FX1439" s="251"/>
      <c r="FZ1439" s="459"/>
      <c r="GA1439" s="459"/>
      <c r="GB1439" s="459"/>
      <c r="GG1439" s="251"/>
      <c r="GI1439" s="459"/>
      <c r="GJ1439" s="459"/>
      <c r="GK1439" s="459"/>
      <c r="GP1439" s="251"/>
      <c r="GR1439" s="459"/>
      <c r="GS1439" s="459"/>
      <c r="GT1439" s="459"/>
      <c r="GY1439" s="251"/>
      <c r="HA1439" s="459"/>
      <c r="HB1439" s="459"/>
      <c r="HC1439" s="459"/>
      <c r="HH1439" s="251"/>
      <c r="HJ1439" s="459"/>
      <c r="HK1439" s="459"/>
      <c r="HL1439" s="459"/>
      <c r="HQ1439" s="459"/>
      <c r="HR1439" s="459"/>
      <c r="HS1439" s="459"/>
      <c r="HT1439" s="459"/>
      <c r="HU1439" s="459"/>
      <c r="HV1439" s="459"/>
      <c r="HW1439" s="459"/>
      <c r="HX1439" s="459"/>
      <c r="HY1439" s="459"/>
      <c r="HZ1439" s="459"/>
      <c r="IA1439" s="459"/>
      <c r="IB1439" s="459"/>
      <c r="IC1439" s="459"/>
      <c r="ID1439" s="459"/>
      <c r="IE1439" s="459"/>
      <c r="IF1439" s="459"/>
      <c r="IG1439" s="459"/>
      <c r="IH1439" s="459"/>
      <c r="II1439" s="459"/>
      <c r="IJ1439" s="459"/>
      <c r="IK1439" s="459"/>
      <c r="IL1439" s="459"/>
      <c r="IM1439" s="459"/>
      <c r="IN1439" s="459"/>
      <c r="IO1439" s="459"/>
      <c r="IP1439" s="459"/>
      <c r="IQ1439" s="459"/>
      <c r="IR1439" s="459"/>
      <c r="IS1439" s="459"/>
      <c r="IT1439" s="459"/>
      <c r="IU1439" s="459"/>
      <c r="IV1439" s="459"/>
      <c r="RS1439" s="252"/>
    </row>
    <row r="1440" spans="1:487" s="461" customFormat="1" ht="18">
      <c r="A1440" s="605" t="s">
        <v>1448</v>
      </c>
      <c r="B1440" s="488"/>
      <c r="C1440" s="488"/>
      <c r="D1440" s="461" t="s">
        <v>135</v>
      </c>
      <c r="E1440" s="461">
        <f t="shared" si="26"/>
        <v>33</v>
      </c>
      <c r="F1440" s="524">
        <f t="shared" si="27"/>
        <v>22</v>
      </c>
      <c r="G1440" s="473"/>
      <c r="H1440" s="473"/>
      <c r="I1440" s="473">
        <v>22</v>
      </c>
      <c r="J1440" s="473"/>
      <c r="K1440" s="473"/>
      <c r="L1440" s="459"/>
      <c r="N1440" s="459"/>
      <c r="R1440" s="251"/>
      <c r="T1440" s="459"/>
      <c r="U1440" s="459"/>
      <c r="V1440" s="459"/>
      <c r="AA1440" s="251"/>
      <c r="AC1440" s="459"/>
      <c r="AD1440" s="459"/>
      <c r="AE1440" s="459"/>
      <c r="AJ1440" s="251"/>
      <c r="AL1440" s="459"/>
      <c r="AM1440" s="459"/>
      <c r="AN1440" s="459"/>
      <c r="AS1440" s="251"/>
      <c r="AU1440" s="459"/>
      <c r="AV1440" s="459"/>
      <c r="AW1440" s="459"/>
      <c r="BB1440" s="251"/>
      <c r="BD1440" s="459"/>
      <c r="BE1440" s="459"/>
      <c r="BF1440" s="459"/>
      <c r="BK1440" s="251"/>
      <c r="BM1440" s="459"/>
      <c r="BN1440" s="459"/>
      <c r="BO1440" s="459"/>
      <c r="BT1440" s="251"/>
      <c r="BV1440" s="459"/>
      <c r="BW1440" s="459"/>
      <c r="BX1440" s="459"/>
      <c r="CC1440" s="251"/>
      <c r="CE1440" s="459"/>
      <c r="CF1440" s="459"/>
      <c r="CG1440" s="459"/>
      <c r="CL1440" s="251"/>
      <c r="CN1440" s="459"/>
      <c r="CO1440" s="459"/>
      <c r="CP1440" s="459"/>
      <c r="CU1440" s="251"/>
      <c r="CW1440" s="459"/>
      <c r="CX1440" s="459"/>
      <c r="CY1440" s="459"/>
      <c r="DD1440" s="251"/>
      <c r="DF1440" s="459"/>
      <c r="DG1440" s="459"/>
      <c r="DH1440" s="459"/>
      <c r="DM1440" s="251"/>
      <c r="DO1440" s="459"/>
      <c r="DP1440" s="459"/>
      <c r="DQ1440" s="459"/>
      <c r="DV1440" s="251"/>
      <c r="DX1440" s="459"/>
      <c r="DY1440" s="459"/>
      <c r="DZ1440" s="459"/>
      <c r="EE1440" s="251"/>
      <c r="EG1440" s="459"/>
      <c r="EH1440" s="459"/>
      <c r="EI1440" s="459"/>
      <c r="EN1440" s="251"/>
      <c r="EP1440" s="459"/>
      <c r="EQ1440" s="459"/>
      <c r="ER1440" s="459"/>
      <c r="EW1440" s="251"/>
      <c r="EY1440" s="459"/>
      <c r="EZ1440" s="459"/>
      <c r="FA1440" s="459"/>
      <c r="FF1440" s="251"/>
      <c r="FH1440" s="459"/>
      <c r="FI1440" s="459"/>
      <c r="FJ1440" s="459"/>
      <c r="FO1440" s="251"/>
      <c r="FQ1440" s="459"/>
      <c r="FR1440" s="459"/>
      <c r="FS1440" s="459"/>
      <c r="FX1440" s="251"/>
      <c r="FZ1440" s="459"/>
      <c r="GA1440" s="459"/>
      <c r="GB1440" s="459"/>
      <c r="GG1440" s="251"/>
      <c r="GI1440" s="459"/>
      <c r="GJ1440" s="459"/>
      <c r="GK1440" s="459"/>
      <c r="GP1440" s="251"/>
      <c r="GR1440" s="459"/>
      <c r="GS1440" s="459"/>
      <c r="GT1440" s="459"/>
      <c r="GY1440" s="251"/>
      <c r="HA1440" s="459"/>
      <c r="HB1440" s="459"/>
      <c r="HC1440" s="459"/>
      <c r="HH1440" s="251"/>
      <c r="HJ1440" s="459"/>
      <c r="HK1440" s="459"/>
      <c r="HL1440" s="459"/>
      <c r="HQ1440" s="459"/>
      <c r="HR1440" s="459"/>
      <c r="HS1440" s="459"/>
      <c r="HT1440" s="459"/>
      <c r="HU1440" s="459"/>
      <c r="HV1440" s="459"/>
      <c r="HW1440" s="459"/>
      <c r="HX1440" s="459"/>
      <c r="HY1440" s="459"/>
      <c r="HZ1440" s="459"/>
      <c r="IA1440" s="459"/>
      <c r="IB1440" s="459"/>
      <c r="IC1440" s="459"/>
      <c r="ID1440" s="459"/>
      <c r="IE1440" s="459"/>
      <c r="IF1440" s="459"/>
      <c r="IG1440" s="459"/>
      <c r="IH1440" s="459"/>
      <c r="II1440" s="459"/>
      <c r="IJ1440" s="459"/>
      <c r="IK1440" s="459"/>
      <c r="IL1440" s="459"/>
      <c r="IM1440" s="459"/>
      <c r="IN1440" s="459"/>
      <c r="IO1440" s="459"/>
      <c r="IP1440" s="459"/>
      <c r="IQ1440" s="459"/>
      <c r="IR1440" s="459"/>
      <c r="IS1440" s="459"/>
      <c r="IT1440" s="459"/>
      <c r="IU1440" s="459"/>
      <c r="IV1440" s="459"/>
      <c r="RS1440" s="252"/>
    </row>
    <row r="1441" spans="1:487" s="461" customFormat="1" ht="18">
      <c r="A1441" s="605" t="s">
        <v>2370</v>
      </c>
      <c r="B1441" s="459"/>
      <c r="C1441" s="488"/>
      <c r="D1441" s="606" t="s">
        <v>129</v>
      </c>
      <c r="E1441" s="461">
        <f t="shared" si="26"/>
        <v>1</v>
      </c>
      <c r="F1441" s="524">
        <f t="shared" si="27"/>
        <v>0</v>
      </c>
      <c r="G1441" s="473"/>
      <c r="H1441" s="473"/>
      <c r="I1441" s="473"/>
      <c r="J1441" s="473"/>
      <c r="K1441" s="473"/>
      <c r="L1441" s="459"/>
      <c r="N1441" s="459"/>
      <c r="R1441" s="251"/>
      <c r="T1441" s="459"/>
      <c r="U1441" s="459"/>
      <c r="V1441" s="459"/>
      <c r="AA1441" s="251"/>
      <c r="AC1441" s="459"/>
      <c r="AD1441" s="459"/>
      <c r="AE1441" s="459"/>
      <c r="AJ1441" s="251"/>
      <c r="AL1441" s="459"/>
      <c r="AM1441" s="459"/>
      <c r="AN1441" s="459"/>
      <c r="AS1441" s="251"/>
      <c r="AU1441" s="459"/>
      <c r="AV1441" s="459"/>
      <c r="AW1441" s="459"/>
      <c r="BB1441" s="251"/>
      <c r="BD1441" s="459"/>
      <c r="BE1441" s="459"/>
      <c r="BF1441" s="459"/>
      <c r="BK1441" s="251"/>
      <c r="BM1441" s="459"/>
      <c r="BN1441" s="459"/>
      <c r="BO1441" s="459"/>
      <c r="BT1441" s="251"/>
      <c r="BV1441" s="459"/>
      <c r="BW1441" s="459"/>
      <c r="BX1441" s="459"/>
      <c r="CC1441" s="251"/>
      <c r="CE1441" s="459"/>
      <c r="CF1441" s="459"/>
      <c r="CG1441" s="459"/>
      <c r="CL1441" s="251"/>
      <c r="CN1441" s="459"/>
      <c r="CO1441" s="459"/>
      <c r="CP1441" s="459"/>
      <c r="CU1441" s="251"/>
      <c r="CW1441" s="459"/>
      <c r="CX1441" s="459"/>
      <c r="CY1441" s="459"/>
      <c r="DD1441" s="251"/>
      <c r="DF1441" s="459"/>
      <c r="DG1441" s="459"/>
      <c r="DH1441" s="459"/>
      <c r="DM1441" s="251"/>
      <c r="DO1441" s="459"/>
      <c r="DP1441" s="459"/>
      <c r="DQ1441" s="459"/>
      <c r="DV1441" s="251"/>
      <c r="DX1441" s="459"/>
      <c r="DY1441" s="459"/>
      <c r="DZ1441" s="459"/>
      <c r="EE1441" s="251"/>
      <c r="EG1441" s="459"/>
      <c r="EH1441" s="459"/>
      <c r="EI1441" s="459"/>
      <c r="EN1441" s="251"/>
      <c r="EP1441" s="459"/>
      <c r="EQ1441" s="459"/>
      <c r="ER1441" s="459"/>
      <c r="EW1441" s="251"/>
      <c r="EY1441" s="459"/>
      <c r="EZ1441" s="459"/>
      <c r="FA1441" s="459"/>
      <c r="FF1441" s="251"/>
      <c r="FH1441" s="459"/>
      <c r="FI1441" s="459"/>
      <c r="FJ1441" s="459"/>
      <c r="FO1441" s="251"/>
      <c r="FQ1441" s="459"/>
      <c r="FR1441" s="459"/>
      <c r="FS1441" s="459"/>
      <c r="FX1441" s="251"/>
      <c r="FZ1441" s="459"/>
      <c r="GA1441" s="459"/>
      <c r="GB1441" s="459"/>
      <c r="GG1441" s="251"/>
      <c r="GI1441" s="459"/>
      <c r="GJ1441" s="459"/>
      <c r="GK1441" s="459"/>
      <c r="GP1441" s="251"/>
      <c r="GR1441" s="459"/>
      <c r="GS1441" s="459"/>
      <c r="GT1441" s="459"/>
      <c r="GY1441" s="251"/>
      <c r="HA1441" s="459"/>
      <c r="HB1441" s="459"/>
      <c r="HC1441" s="459"/>
      <c r="HH1441" s="251"/>
      <c r="HJ1441" s="459"/>
      <c r="HK1441" s="459"/>
      <c r="HL1441" s="459"/>
      <c r="HQ1441" s="459"/>
      <c r="HR1441" s="459"/>
      <c r="HS1441" s="459"/>
      <c r="HT1441" s="459"/>
      <c r="HU1441" s="459"/>
      <c r="HV1441" s="459"/>
      <c r="HW1441" s="459"/>
      <c r="HX1441" s="459"/>
      <c r="HY1441" s="459"/>
      <c r="HZ1441" s="459"/>
      <c r="IA1441" s="459"/>
      <c r="IB1441" s="459"/>
      <c r="IC1441" s="459"/>
      <c r="ID1441" s="459"/>
      <c r="IE1441" s="459"/>
      <c r="IF1441" s="459"/>
      <c r="IG1441" s="459"/>
      <c r="IH1441" s="459"/>
      <c r="II1441" s="459"/>
      <c r="IJ1441" s="459"/>
      <c r="IK1441" s="459"/>
      <c r="IL1441" s="459"/>
      <c r="IM1441" s="459"/>
      <c r="IN1441" s="459"/>
      <c r="IO1441" s="459"/>
      <c r="IP1441" s="459"/>
      <c r="IQ1441" s="459"/>
      <c r="IR1441" s="459"/>
      <c r="IS1441" s="459"/>
      <c r="IT1441" s="459"/>
      <c r="IU1441" s="459"/>
      <c r="IV1441" s="459"/>
      <c r="RS1441" s="252"/>
    </row>
    <row r="1442" spans="1:487" s="461" customFormat="1" ht="18">
      <c r="A1442" s="605" t="s">
        <v>1886</v>
      </c>
      <c r="B1442" s="459"/>
      <c r="C1442" s="488"/>
      <c r="D1442" s="461" t="s">
        <v>137</v>
      </c>
      <c r="E1442" s="461">
        <f t="shared" si="26"/>
        <v>9</v>
      </c>
      <c r="F1442" s="524">
        <f t="shared" si="27"/>
        <v>0</v>
      </c>
      <c r="G1442" s="473"/>
      <c r="H1442" s="473"/>
      <c r="I1442" s="473"/>
      <c r="J1442" s="473"/>
      <c r="K1442" s="473"/>
      <c r="L1442" s="459"/>
      <c r="M1442" s="459"/>
      <c r="N1442" s="459"/>
      <c r="R1442" s="251"/>
      <c r="T1442" s="459"/>
      <c r="U1442" s="459"/>
      <c r="V1442" s="459"/>
      <c r="AA1442" s="251"/>
      <c r="AC1442" s="459"/>
      <c r="AD1442" s="459"/>
      <c r="AE1442" s="459"/>
      <c r="AJ1442" s="251"/>
      <c r="AL1442" s="459"/>
      <c r="AM1442" s="459"/>
      <c r="AN1442" s="459"/>
      <c r="AS1442" s="251"/>
      <c r="AU1442" s="459"/>
      <c r="AV1442" s="459"/>
      <c r="AW1442" s="459"/>
      <c r="BB1442" s="251"/>
      <c r="BD1442" s="459"/>
      <c r="BE1442" s="459"/>
      <c r="BF1442" s="459"/>
      <c r="BK1442" s="251"/>
      <c r="BM1442" s="459"/>
      <c r="BN1442" s="459"/>
      <c r="BO1442" s="459"/>
      <c r="BT1442" s="251"/>
      <c r="BV1442" s="459"/>
      <c r="BW1442" s="459"/>
      <c r="BX1442" s="459"/>
      <c r="CC1442" s="251"/>
      <c r="CE1442" s="459"/>
      <c r="CF1442" s="459"/>
      <c r="CG1442" s="459"/>
      <c r="CL1442" s="251"/>
      <c r="CN1442" s="459"/>
      <c r="CO1442" s="459"/>
      <c r="CP1442" s="459"/>
      <c r="CU1442" s="251"/>
      <c r="CW1442" s="459"/>
      <c r="CX1442" s="459"/>
      <c r="CY1442" s="459"/>
      <c r="DD1442" s="251"/>
      <c r="DF1442" s="459"/>
      <c r="DG1442" s="459"/>
      <c r="DH1442" s="459"/>
      <c r="DM1442" s="251"/>
      <c r="DO1442" s="459"/>
      <c r="DP1442" s="459"/>
      <c r="DQ1442" s="459"/>
      <c r="DV1442" s="251"/>
      <c r="DX1442" s="459"/>
      <c r="DY1442" s="459"/>
      <c r="DZ1442" s="459"/>
      <c r="EE1442" s="251"/>
      <c r="EG1442" s="459"/>
      <c r="EH1442" s="459"/>
      <c r="EI1442" s="459"/>
      <c r="EN1442" s="251"/>
      <c r="EP1442" s="459"/>
      <c r="EQ1442" s="459"/>
      <c r="ER1442" s="459"/>
      <c r="EW1442" s="251"/>
      <c r="EY1442" s="459"/>
      <c r="EZ1442" s="459"/>
      <c r="FA1442" s="459"/>
      <c r="FF1442" s="251"/>
      <c r="FH1442" s="459"/>
      <c r="FI1442" s="459"/>
      <c r="FJ1442" s="459"/>
      <c r="FO1442" s="251"/>
      <c r="FQ1442" s="459"/>
      <c r="FR1442" s="459"/>
      <c r="FS1442" s="459"/>
      <c r="FX1442" s="251"/>
      <c r="FZ1442" s="459"/>
      <c r="GA1442" s="459"/>
      <c r="GB1442" s="459"/>
      <c r="GG1442" s="251"/>
      <c r="GI1442" s="459"/>
      <c r="GJ1442" s="459"/>
      <c r="GK1442" s="459"/>
      <c r="GP1442" s="251"/>
      <c r="GR1442" s="459"/>
      <c r="GS1442" s="459"/>
      <c r="GT1442" s="459"/>
      <c r="GY1442" s="251"/>
      <c r="HA1442" s="459"/>
      <c r="HB1442" s="459"/>
      <c r="HC1442" s="459"/>
      <c r="HH1442" s="251"/>
      <c r="HJ1442" s="459"/>
      <c r="HK1442" s="459"/>
      <c r="HL1442" s="459"/>
      <c r="HQ1442" s="459"/>
      <c r="HR1442" s="459"/>
      <c r="HS1442" s="459"/>
      <c r="HT1442" s="459"/>
      <c r="HU1442" s="459"/>
      <c r="HV1442" s="459"/>
      <c r="HW1442" s="459"/>
      <c r="HX1442" s="459"/>
      <c r="HY1442" s="459"/>
      <c r="HZ1442" s="459"/>
      <c r="IA1442" s="459"/>
      <c r="IB1442" s="459"/>
      <c r="IC1442" s="459"/>
      <c r="ID1442" s="459"/>
      <c r="IE1442" s="459"/>
      <c r="IF1442" s="459"/>
      <c r="IG1442" s="459"/>
      <c r="IH1442" s="459"/>
      <c r="II1442" s="459"/>
      <c r="IJ1442" s="459"/>
      <c r="IK1442" s="459"/>
      <c r="IL1442" s="459"/>
      <c r="IM1442" s="459"/>
      <c r="IN1442" s="459"/>
      <c r="IO1442" s="459"/>
      <c r="IP1442" s="459"/>
      <c r="IQ1442" s="459"/>
      <c r="IR1442" s="459"/>
      <c r="IS1442" s="459"/>
      <c r="IT1442" s="459"/>
      <c r="IU1442" s="459"/>
      <c r="IV1442" s="459"/>
      <c r="RS1442" s="252"/>
    </row>
    <row r="1443" spans="1:487" s="461" customFormat="1" ht="18">
      <c r="A1443" s="605" t="s">
        <v>482</v>
      </c>
      <c r="B1443" s="459"/>
      <c r="C1443" s="488"/>
      <c r="D1443" s="461" t="s">
        <v>134</v>
      </c>
      <c r="E1443" s="461">
        <f t="shared" si="26"/>
        <v>6</v>
      </c>
      <c r="F1443" s="524">
        <f t="shared" si="27"/>
        <v>4</v>
      </c>
      <c r="G1443" s="473"/>
      <c r="H1443" s="473"/>
      <c r="I1443" s="473">
        <v>4</v>
      </c>
      <c r="J1443" s="473"/>
      <c r="K1443" s="473"/>
      <c r="L1443" s="459"/>
      <c r="M1443" s="459"/>
      <c r="N1443" s="459"/>
      <c r="R1443" s="251"/>
      <c r="T1443" s="459"/>
      <c r="U1443" s="459"/>
      <c r="V1443" s="459"/>
      <c r="AA1443" s="251"/>
      <c r="AC1443" s="459"/>
      <c r="AD1443" s="459"/>
      <c r="AE1443" s="459"/>
      <c r="AJ1443" s="251"/>
      <c r="AL1443" s="459"/>
      <c r="AM1443" s="459"/>
      <c r="AN1443" s="459"/>
      <c r="AS1443" s="251"/>
      <c r="AU1443" s="459"/>
      <c r="AV1443" s="459"/>
      <c r="AW1443" s="459"/>
      <c r="BB1443" s="251"/>
      <c r="BD1443" s="459"/>
      <c r="BE1443" s="459"/>
      <c r="BF1443" s="459"/>
      <c r="BK1443" s="251"/>
      <c r="BM1443" s="459"/>
      <c r="BN1443" s="459"/>
      <c r="BO1443" s="459"/>
      <c r="BT1443" s="251"/>
      <c r="BV1443" s="459"/>
      <c r="BW1443" s="459"/>
      <c r="BX1443" s="459"/>
      <c r="CC1443" s="251"/>
      <c r="CE1443" s="459"/>
      <c r="CF1443" s="459"/>
      <c r="CG1443" s="459"/>
      <c r="CL1443" s="251"/>
      <c r="CN1443" s="459"/>
      <c r="CO1443" s="459"/>
      <c r="CP1443" s="459"/>
      <c r="CU1443" s="251"/>
      <c r="CW1443" s="459"/>
      <c r="CX1443" s="459"/>
      <c r="CY1443" s="459"/>
      <c r="DD1443" s="251"/>
      <c r="DF1443" s="459"/>
      <c r="DG1443" s="459"/>
      <c r="DH1443" s="459"/>
      <c r="DM1443" s="251"/>
      <c r="DO1443" s="459"/>
      <c r="DP1443" s="459"/>
      <c r="DQ1443" s="459"/>
      <c r="DV1443" s="251"/>
      <c r="DX1443" s="459"/>
      <c r="DY1443" s="459"/>
      <c r="DZ1443" s="459"/>
      <c r="EE1443" s="251"/>
      <c r="EG1443" s="459"/>
      <c r="EH1443" s="459"/>
      <c r="EI1443" s="459"/>
      <c r="EN1443" s="251"/>
      <c r="EP1443" s="459"/>
      <c r="EQ1443" s="459"/>
      <c r="ER1443" s="459"/>
      <c r="EW1443" s="251"/>
      <c r="EY1443" s="459"/>
      <c r="EZ1443" s="459"/>
      <c r="FA1443" s="459"/>
      <c r="FF1443" s="251"/>
      <c r="FH1443" s="459"/>
      <c r="FI1443" s="459"/>
      <c r="FJ1443" s="459"/>
      <c r="FO1443" s="251"/>
      <c r="FQ1443" s="459"/>
      <c r="FR1443" s="459"/>
      <c r="FS1443" s="459"/>
      <c r="FX1443" s="251"/>
      <c r="FZ1443" s="459"/>
      <c r="GA1443" s="459"/>
      <c r="GB1443" s="459"/>
      <c r="GG1443" s="251"/>
      <c r="GI1443" s="459"/>
      <c r="GJ1443" s="459"/>
      <c r="GK1443" s="459"/>
      <c r="GP1443" s="251"/>
      <c r="GR1443" s="459"/>
      <c r="GS1443" s="459"/>
      <c r="GT1443" s="459"/>
      <c r="GY1443" s="251"/>
      <c r="HA1443" s="459"/>
      <c r="HB1443" s="459"/>
      <c r="HC1443" s="459"/>
      <c r="HH1443" s="251"/>
      <c r="HJ1443" s="459"/>
      <c r="HK1443" s="459"/>
      <c r="HL1443" s="459"/>
      <c r="HQ1443" s="459"/>
      <c r="HR1443" s="459"/>
      <c r="HS1443" s="459"/>
      <c r="HT1443" s="459"/>
      <c r="HU1443" s="459"/>
      <c r="HV1443" s="459"/>
      <c r="HW1443" s="459"/>
      <c r="HX1443" s="459"/>
      <c r="HY1443" s="459"/>
      <c r="HZ1443" s="459"/>
      <c r="IA1443" s="459"/>
      <c r="IB1443" s="459"/>
      <c r="IC1443" s="459"/>
      <c r="ID1443" s="459"/>
      <c r="IE1443" s="459"/>
      <c r="IF1443" s="459"/>
      <c r="IG1443" s="459"/>
      <c r="IH1443" s="459"/>
      <c r="II1443" s="459"/>
      <c r="IJ1443" s="459"/>
      <c r="IK1443" s="459"/>
      <c r="IL1443" s="459"/>
      <c r="IM1443" s="459"/>
      <c r="IN1443" s="459"/>
      <c r="IO1443" s="459"/>
      <c r="IP1443" s="459"/>
      <c r="IQ1443" s="459"/>
      <c r="IR1443" s="459"/>
      <c r="IS1443" s="459"/>
      <c r="IT1443" s="459"/>
      <c r="IU1443" s="459"/>
      <c r="IV1443" s="459"/>
      <c r="RS1443" s="252"/>
    </row>
    <row r="1444" spans="1:487" s="461" customFormat="1" ht="18">
      <c r="A1444" s="605" t="s">
        <v>1445</v>
      </c>
      <c r="B1444" s="459"/>
      <c r="C1444" s="488"/>
      <c r="D1444" s="461" t="s">
        <v>137</v>
      </c>
      <c r="E1444" s="461">
        <f t="shared" si="26"/>
        <v>33</v>
      </c>
      <c r="F1444" s="524">
        <f t="shared" si="27"/>
        <v>51</v>
      </c>
      <c r="G1444" s="473"/>
      <c r="H1444" s="473"/>
      <c r="I1444" s="473">
        <v>51</v>
      </c>
      <c r="J1444" s="473"/>
      <c r="K1444" s="473"/>
      <c r="L1444" s="459"/>
      <c r="N1444" s="459"/>
      <c r="R1444" s="251"/>
      <c r="T1444" s="459"/>
      <c r="U1444" s="459"/>
      <c r="V1444" s="459"/>
      <c r="AA1444" s="251"/>
      <c r="AC1444" s="459"/>
      <c r="AD1444" s="459"/>
      <c r="AE1444" s="459"/>
      <c r="AJ1444" s="251"/>
      <c r="AL1444" s="459"/>
      <c r="AM1444" s="459"/>
      <c r="AN1444" s="459"/>
      <c r="AS1444" s="251"/>
      <c r="AU1444" s="459"/>
      <c r="AV1444" s="459"/>
      <c r="AW1444" s="459"/>
      <c r="BB1444" s="251"/>
      <c r="BD1444" s="459"/>
      <c r="BE1444" s="459"/>
      <c r="BF1444" s="459"/>
      <c r="BK1444" s="251"/>
      <c r="BM1444" s="459"/>
      <c r="BN1444" s="459"/>
      <c r="BO1444" s="459"/>
      <c r="BT1444" s="251"/>
      <c r="BV1444" s="459"/>
      <c r="BW1444" s="459"/>
      <c r="BX1444" s="459"/>
      <c r="CC1444" s="251"/>
      <c r="CE1444" s="459"/>
      <c r="CF1444" s="459"/>
      <c r="CG1444" s="459"/>
      <c r="CL1444" s="251"/>
      <c r="CN1444" s="459"/>
      <c r="CO1444" s="459"/>
      <c r="CP1444" s="459"/>
      <c r="CU1444" s="251"/>
      <c r="CW1444" s="459"/>
      <c r="CX1444" s="459"/>
      <c r="CY1444" s="459"/>
      <c r="DD1444" s="251"/>
      <c r="DF1444" s="459"/>
      <c r="DG1444" s="459"/>
      <c r="DH1444" s="459"/>
      <c r="DM1444" s="251"/>
      <c r="DO1444" s="459"/>
      <c r="DP1444" s="459"/>
      <c r="DQ1444" s="459"/>
      <c r="DV1444" s="251"/>
      <c r="DX1444" s="459"/>
      <c r="DY1444" s="459"/>
      <c r="DZ1444" s="459"/>
      <c r="EE1444" s="251"/>
      <c r="EG1444" s="459"/>
      <c r="EH1444" s="459"/>
      <c r="EI1444" s="459"/>
      <c r="EN1444" s="251"/>
      <c r="EP1444" s="459"/>
      <c r="EQ1444" s="459"/>
      <c r="ER1444" s="459"/>
      <c r="EW1444" s="251"/>
      <c r="EY1444" s="459"/>
      <c r="EZ1444" s="459"/>
      <c r="FA1444" s="459"/>
      <c r="FF1444" s="251"/>
      <c r="FH1444" s="459"/>
      <c r="FI1444" s="459"/>
      <c r="FJ1444" s="459"/>
      <c r="FO1444" s="251"/>
      <c r="FQ1444" s="459"/>
      <c r="FR1444" s="459"/>
      <c r="FS1444" s="459"/>
      <c r="FX1444" s="251"/>
      <c r="FZ1444" s="459"/>
      <c r="GA1444" s="459"/>
      <c r="GB1444" s="459"/>
      <c r="GG1444" s="251"/>
      <c r="GI1444" s="459"/>
      <c r="GJ1444" s="459"/>
      <c r="GK1444" s="459"/>
      <c r="GP1444" s="251"/>
      <c r="GR1444" s="459"/>
      <c r="GS1444" s="459"/>
      <c r="GT1444" s="459"/>
      <c r="GY1444" s="251"/>
      <c r="HA1444" s="459"/>
      <c r="HB1444" s="459"/>
      <c r="HC1444" s="459"/>
      <c r="HH1444" s="251"/>
      <c r="HJ1444" s="459"/>
      <c r="HK1444" s="459"/>
      <c r="HL1444" s="459"/>
      <c r="HQ1444" s="459"/>
      <c r="HR1444" s="459"/>
      <c r="HS1444" s="459"/>
      <c r="HT1444" s="459"/>
      <c r="HU1444" s="459"/>
      <c r="HV1444" s="459"/>
      <c r="HW1444" s="459"/>
      <c r="HX1444" s="459"/>
      <c r="HY1444" s="459"/>
      <c r="HZ1444" s="459"/>
      <c r="IA1444" s="459"/>
      <c r="IB1444" s="459"/>
      <c r="IC1444" s="459"/>
      <c r="ID1444" s="459"/>
      <c r="IE1444" s="459"/>
      <c r="IF1444" s="459"/>
      <c r="IG1444" s="459"/>
      <c r="IH1444" s="459"/>
      <c r="II1444" s="459"/>
      <c r="IJ1444" s="459"/>
      <c r="IK1444" s="459"/>
      <c r="IL1444" s="459"/>
      <c r="IM1444" s="459"/>
      <c r="IN1444" s="459"/>
      <c r="IO1444" s="459"/>
      <c r="IP1444" s="459"/>
      <c r="IQ1444" s="459"/>
      <c r="IR1444" s="459"/>
      <c r="IS1444" s="459"/>
      <c r="IT1444" s="459"/>
      <c r="IU1444" s="459"/>
      <c r="IV1444" s="459"/>
      <c r="RS1444" s="252"/>
    </row>
    <row r="1445" spans="1:487" s="461" customFormat="1" ht="18">
      <c r="A1445" s="605" t="s">
        <v>1313</v>
      </c>
      <c r="B1445" s="488"/>
      <c r="C1445" s="488"/>
      <c r="D1445" s="461" t="s">
        <v>132</v>
      </c>
      <c r="E1445" s="461">
        <f t="shared" si="26"/>
        <v>0</v>
      </c>
      <c r="F1445" s="524">
        <f t="shared" si="27"/>
        <v>0</v>
      </c>
      <c r="G1445" s="473"/>
      <c r="H1445" s="473"/>
      <c r="I1445" s="473"/>
      <c r="J1445" s="473"/>
      <c r="K1445" s="473"/>
      <c r="L1445" s="459"/>
      <c r="M1445" s="459"/>
      <c r="N1445" s="459"/>
      <c r="R1445" s="251"/>
      <c r="T1445" s="459"/>
      <c r="U1445" s="459"/>
      <c r="V1445" s="459"/>
      <c r="AA1445" s="251"/>
      <c r="AC1445" s="459"/>
      <c r="AD1445" s="459"/>
      <c r="AE1445" s="459"/>
      <c r="AJ1445" s="251"/>
      <c r="AL1445" s="459"/>
      <c r="AM1445" s="459"/>
      <c r="AN1445" s="459"/>
      <c r="AS1445" s="251"/>
      <c r="AU1445" s="459"/>
      <c r="AV1445" s="459"/>
      <c r="AW1445" s="459"/>
      <c r="BB1445" s="251"/>
      <c r="BD1445" s="459"/>
      <c r="BE1445" s="459"/>
      <c r="BF1445" s="459"/>
      <c r="BK1445" s="251"/>
      <c r="BM1445" s="459"/>
      <c r="BN1445" s="459"/>
      <c r="BO1445" s="459"/>
      <c r="BT1445" s="251"/>
      <c r="BV1445" s="459"/>
      <c r="BW1445" s="459"/>
      <c r="BX1445" s="459"/>
      <c r="CC1445" s="251"/>
      <c r="CE1445" s="459"/>
      <c r="CF1445" s="459"/>
      <c r="CG1445" s="459"/>
      <c r="CL1445" s="251"/>
      <c r="CN1445" s="459"/>
      <c r="CO1445" s="459"/>
      <c r="CP1445" s="459"/>
      <c r="CU1445" s="251"/>
      <c r="CW1445" s="459"/>
      <c r="CX1445" s="459"/>
      <c r="CY1445" s="459"/>
      <c r="DD1445" s="251"/>
      <c r="DF1445" s="459"/>
      <c r="DG1445" s="459"/>
      <c r="DH1445" s="459"/>
      <c r="DM1445" s="251"/>
      <c r="DO1445" s="459"/>
      <c r="DP1445" s="459"/>
      <c r="DQ1445" s="459"/>
      <c r="DV1445" s="251"/>
      <c r="DX1445" s="459"/>
      <c r="DY1445" s="459"/>
      <c r="DZ1445" s="459"/>
      <c r="EE1445" s="251"/>
      <c r="EG1445" s="459"/>
      <c r="EH1445" s="459"/>
      <c r="EI1445" s="459"/>
      <c r="EN1445" s="251"/>
      <c r="EP1445" s="459"/>
      <c r="EQ1445" s="459"/>
      <c r="ER1445" s="459"/>
      <c r="EW1445" s="251"/>
      <c r="EY1445" s="459"/>
      <c r="EZ1445" s="459"/>
      <c r="FA1445" s="459"/>
      <c r="FF1445" s="251"/>
      <c r="FH1445" s="459"/>
      <c r="FI1445" s="459"/>
      <c r="FJ1445" s="459"/>
      <c r="FO1445" s="251"/>
      <c r="FQ1445" s="459"/>
      <c r="FR1445" s="459"/>
      <c r="FS1445" s="459"/>
      <c r="FX1445" s="251"/>
      <c r="FZ1445" s="459"/>
      <c r="GA1445" s="459"/>
      <c r="GB1445" s="459"/>
      <c r="GG1445" s="251"/>
      <c r="GI1445" s="459"/>
      <c r="GJ1445" s="459"/>
      <c r="GK1445" s="459"/>
      <c r="GP1445" s="251"/>
      <c r="GR1445" s="459"/>
      <c r="GS1445" s="459"/>
      <c r="GT1445" s="459"/>
      <c r="GY1445" s="251"/>
      <c r="HA1445" s="459"/>
      <c r="HB1445" s="459"/>
      <c r="HC1445" s="459"/>
      <c r="HH1445" s="251"/>
      <c r="HJ1445" s="459"/>
      <c r="HK1445" s="459"/>
      <c r="HL1445" s="459"/>
      <c r="HQ1445" s="459"/>
      <c r="HR1445" s="459"/>
      <c r="HS1445" s="459"/>
      <c r="HT1445" s="459"/>
      <c r="HU1445" s="459"/>
      <c r="HV1445" s="459"/>
      <c r="HW1445" s="459"/>
      <c r="HX1445" s="459"/>
      <c r="HY1445" s="459"/>
      <c r="HZ1445" s="459"/>
      <c r="IA1445" s="459"/>
      <c r="IB1445" s="459"/>
      <c r="IC1445" s="459"/>
      <c r="ID1445" s="459"/>
      <c r="IE1445" s="459"/>
      <c r="IF1445" s="459"/>
      <c r="IG1445" s="459"/>
      <c r="IH1445" s="459"/>
      <c r="II1445" s="459"/>
      <c r="IJ1445" s="459"/>
      <c r="IK1445" s="459"/>
      <c r="IL1445" s="459"/>
      <c r="IM1445" s="459"/>
      <c r="IN1445" s="459"/>
      <c r="IO1445" s="459"/>
      <c r="IP1445" s="459"/>
      <c r="IQ1445" s="459"/>
      <c r="IR1445" s="459"/>
      <c r="IS1445" s="459"/>
      <c r="IT1445" s="459"/>
      <c r="IU1445" s="459"/>
      <c r="IV1445" s="459"/>
      <c r="RS1445" s="252"/>
    </row>
    <row r="1446" spans="1:487" s="461" customFormat="1" ht="18">
      <c r="A1446" s="605" t="s">
        <v>712</v>
      </c>
      <c r="B1446" s="488"/>
      <c r="C1446" s="488"/>
      <c r="D1446" s="461" t="s">
        <v>135</v>
      </c>
      <c r="E1446" s="461">
        <f t="shared" si="26"/>
        <v>2</v>
      </c>
      <c r="F1446" s="524">
        <f t="shared" si="27"/>
        <v>0</v>
      </c>
      <c r="G1446" s="473"/>
      <c r="H1446" s="473"/>
      <c r="I1446" s="473"/>
      <c r="J1446" s="473"/>
      <c r="K1446" s="473"/>
      <c r="L1446" s="459"/>
      <c r="N1446" s="459"/>
      <c r="R1446" s="251"/>
      <c r="T1446" s="459"/>
      <c r="U1446" s="459"/>
      <c r="V1446" s="459"/>
      <c r="AA1446" s="251"/>
      <c r="AC1446" s="459"/>
      <c r="AD1446" s="459"/>
      <c r="AE1446" s="459"/>
      <c r="AJ1446" s="251"/>
      <c r="AL1446" s="459"/>
      <c r="AM1446" s="459"/>
      <c r="AN1446" s="459"/>
      <c r="AS1446" s="251"/>
      <c r="AU1446" s="459"/>
      <c r="AV1446" s="459"/>
      <c r="AW1446" s="459"/>
      <c r="BB1446" s="251"/>
      <c r="BD1446" s="459"/>
      <c r="BE1446" s="459"/>
      <c r="BF1446" s="459"/>
      <c r="BK1446" s="251"/>
      <c r="BM1446" s="459"/>
      <c r="BN1446" s="459"/>
      <c r="BO1446" s="459"/>
      <c r="BT1446" s="251"/>
      <c r="BV1446" s="459"/>
      <c r="BW1446" s="459"/>
      <c r="BX1446" s="459"/>
      <c r="CC1446" s="251"/>
      <c r="CE1446" s="459"/>
      <c r="CF1446" s="459"/>
      <c r="CG1446" s="459"/>
      <c r="CL1446" s="251"/>
      <c r="CN1446" s="459"/>
      <c r="CO1446" s="459"/>
      <c r="CP1446" s="459"/>
      <c r="CU1446" s="251"/>
      <c r="CW1446" s="459"/>
      <c r="CX1446" s="459"/>
      <c r="CY1446" s="459"/>
      <c r="DD1446" s="251"/>
      <c r="DF1446" s="459"/>
      <c r="DG1446" s="459"/>
      <c r="DH1446" s="459"/>
      <c r="DM1446" s="251"/>
      <c r="DO1446" s="459"/>
      <c r="DP1446" s="459"/>
      <c r="DQ1446" s="459"/>
      <c r="DV1446" s="251"/>
      <c r="DX1446" s="459"/>
      <c r="DY1446" s="459"/>
      <c r="DZ1446" s="459"/>
      <c r="EE1446" s="251"/>
      <c r="EG1446" s="459"/>
      <c r="EH1446" s="459"/>
      <c r="EI1446" s="459"/>
      <c r="EN1446" s="251"/>
      <c r="EP1446" s="459"/>
      <c r="EQ1446" s="459"/>
      <c r="ER1446" s="459"/>
      <c r="EW1446" s="251"/>
      <c r="EY1446" s="459"/>
      <c r="EZ1446" s="459"/>
      <c r="FA1446" s="459"/>
      <c r="FF1446" s="251"/>
      <c r="FH1446" s="459"/>
      <c r="FI1446" s="459"/>
      <c r="FJ1446" s="459"/>
      <c r="FO1446" s="251"/>
      <c r="FQ1446" s="459"/>
      <c r="FR1446" s="459"/>
      <c r="FS1446" s="459"/>
      <c r="FX1446" s="251"/>
      <c r="FZ1446" s="459"/>
      <c r="GA1446" s="459"/>
      <c r="GB1446" s="459"/>
      <c r="GG1446" s="251"/>
      <c r="GI1446" s="459"/>
      <c r="GJ1446" s="459"/>
      <c r="GK1446" s="459"/>
      <c r="GP1446" s="251"/>
      <c r="GR1446" s="459"/>
      <c r="GS1446" s="459"/>
      <c r="GT1446" s="459"/>
      <c r="GY1446" s="251"/>
      <c r="HA1446" s="459"/>
      <c r="HB1446" s="459"/>
      <c r="HC1446" s="459"/>
      <c r="HH1446" s="251"/>
      <c r="HJ1446" s="459"/>
      <c r="HK1446" s="459"/>
      <c r="HL1446" s="459"/>
      <c r="HQ1446" s="459"/>
      <c r="HR1446" s="459"/>
      <c r="HS1446" s="459"/>
      <c r="HT1446" s="459"/>
      <c r="HU1446" s="459"/>
      <c r="HV1446" s="459"/>
      <c r="HW1446" s="459"/>
      <c r="HX1446" s="459"/>
      <c r="HY1446" s="459"/>
      <c r="HZ1446" s="459"/>
      <c r="IA1446" s="459"/>
      <c r="IB1446" s="459"/>
      <c r="IC1446" s="459"/>
      <c r="ID1446" s="459"/>
      <c r="IE1446" s="459"/>
      <c r="IF1446" s="459"/>
      <c r="IG1446" s="459"/>
      <c r="IH1446" s="459"/>
      <c r="II1446" s="459"/>
      <c r="IJ1446" s="459"/>
      <c r="IK1446" s="459"/>
      <c r="IL1446" s="459"/>
      <c r="IM1446" s="459"/>
      <c r="IN1446" s="459"/>
      <c r="IO1446" s="459"/>
      <c r="IP1446" s="459"/>
      <c r="IQ1446" s="459"/>
      <c r="IR1446" s="459"/>
      <c r="IS1446" s="459"/>
      <c r="IT1446" s="459"/>
      <c r="IU1446" s="459"/>
      <c r="IV1446" s="459"/>
      <c r="RS1446" s="252"/>
    </row>
    <row r="1447" spans="1:487" s="461" customFormat="1" ht="18">
      <c r="A1447" s="605" t="s">
        <v>1497</v>
      </c>
      <c r="B1447" s="459"/>
      <c r="C1447" s="488"/>
      <c r="D1447" s="606" t="s">
        <v>129</v>
      </c>
      <c r="E1447" s="461">
        <f t="shared" si="26"/>
        <v>0</v>
      </c>
      <c r="F1447" s="524">
        <f t="shared" si="27"/>
        <v>0</v>
      </c>
      <c r="G1447" s="502"/>
      <c r="H1447" s="502"/>
      <c r="I1447" s="473"/>
      <c r="J1447" s="473"/>
      <c r="K1447" s="473"/>
      <c r="L1447" s="459"/>
      <c r="N1447" s="459"/>
      <c r="R1447" s="251"/>
      <c r="T1447" s="459"/>
      <c r="U1447" s="459"/>
      <c r="V1447" s="459"/>
      <c r="AA1447" s="251"/>
      <c r="AC1447" s="459"/>
      <c r="AD1447" s="459"/>
      <c r="AE1447" s="459"/>
      <c r="AJ1447" s="251"/>
      <c r="AL1447" s="459"/>
      <c r="AM1447" s="459"/>
      <c r="AN1447" s="459"/>
      <c r="AS1447" s="251"/>
      <c r="AU1447" s="459"/>
      <c r="AV1447" s="459"/>
      <c r="AW1447" s="459"/>
      <c r="BB1447" s="251"/>
      <c r="BD1447" s="459"/>
      <c r="BE1447" s="459"/>
      <c r="BF1447" s="459"/>
      <c r="BK1447" s="251"/>
      <c r="BM1447" s="459"/>
      <c r="BN1447" s="459"/>
      <c r="BO1447" s="459"/>
      <c r="BT1447" s="251"/>
      <c r="BV1447" s="459"/>
      <c r="BW1447" s="459"/>
      <c r="BX1447" s="459"/>
      <c r="CC1447" s="251"/>
      <c r="CE1447" s="459"/>
      <c r="CF1447" s="459"/>
      <c r="CG1447" s="459"/>
      <c r="CL1447" s="251"/>
      <c r="CN1447" s="459"/>
      <c r="CO1447" s="459"/>
      <c r="CP1447" s="459"/>
      <c r="CU1447" s="251"/>
      <c r="CW1447" s="459"/>
      <c r="CX1447" s="459"/>
      <c r="CY1447" s="459"/>
      <c r="DD1447" s="251"/>
      <c r="DF1447" s="459"/>
      <c r="DG1447" s="459"/>
      <c r="DH1447" s="459"/>
      <c r="DM1447" s="251"/>
      <c r="DO1447" s="459"/>
      <c r="DP1447" s="459"/>
      <c r="DQ1447" s="459"/>
      <c r="DV1447" s="251"/>
      <c r="DX1447" s="459"/>
      <c r="DY1447" s="459"/>
      <c r="DZ1447" s="459"/>
      <c r="EE1447" s="251"/>
      <c r="EG1447" s="459"/>
      <c r="EH1447" s="459"/>
      <c r="EI1447" s="459"/>
      <c r="EN1447" s="251"/>
      <c r="EP1447" s="459"/>
      <c r="EQ1447" s="459"/>
      <c r="ER1447" s="459"/>
      <c r="EW1447" s="251"/>
      <c r="EY1447" s="459"/>
      <c r="EZ1447" s="459"/>
      <c r="FA1447" s="459"/>
      <c r="FF1447" s="251"/>
      <c r="FH1447" s="459"/>
      <c r="FI1447" s="459"/>
      <c r="FJ1447" s="459"/>
      <c r="FO1447" s="251"/>
      <c r="FQ1447" s="459"/>
      <c r="FR1447" s="459"/>
      <c r="FS1447" s="459"/>
      <c r="FX1447" s="251"/>
      <c r="FZ1447" s="459"/>
      <c r="GA1447" s="459"/>
      <c r="GB1447" s="459"/>
      <c r="GG1447" s="251"/>
      <c r="GI1447" s="459"/>
      <c r="GJ1447" s="459"/>
      <c r="GK1447" s="459"/>
      <c r="GP1447" s="251"/>
      <c r="GR1447" s="459"/>
      <c r="GS1447" s="459"/>
      <c r="GT1447" s="459"/>
      <c r="GY1447" s="251"/>
      <c r="HA1447" s="459"/>
      <c r="HB1447" s="459"/>
      <c r="HC1447" s="459"/>
      <c r="HH1447" s="251"/>
      <c r="HJ1447" s="459"/>
      <c r="HK1447" s="459"/>
      <c r="HL1447" s="459"/>
      <c r="HQ1447" s="459"/>
      <c r="HR1447" s="459"/>
      <c r="HS1447" s="459"/>
      <c r="HT1447" s="459"/>
      <c r="HU1447" s="459"/>
      <c r="HV1447" s="459"/>
      <c r="HW1447" s="459"/>
      <c r="HX1447" s="459"/>
      <c r="HY1447" s="459"/>
      <c r="HZ1447" s="459"/>
      <c r="IA1447" s="459"/>
      <c r="IB1447" s="459"/>
      <c r="IC1447" s="459"/>
      <c r="ID1447" s="459"/>
      <c r="IE1447" s="459"/>
      <c r="IF1447" s="459"/>
      <c r="IG1447" s="459"/>
      <c r="IH1447" s="459"/>
      <c r="II1447" s="459"/>
      <c r="IJ1447" s="459"/>
      <c r="IK1447" s="459"/>
      <c r="IL1447" s="459"/>
      <c r="IM1447" s="459"/>
      <c r="IN1447" s="459"/>
      <c r="IO1447" s="459"/>
      <c r="IP1447" s="459"/>
      <c r="IQ1447" s="459"/>
      <c r="IR1447" s="459"/>
      <c r="IS1447" s="459"/>
      <c r="IT1447" s="459"/>
      <c r="IU1447" s="459"/>
      <c r="IV1447" s="459"/>
      <c r="RS1447" s="252"/>
    </row>
    <row r="1448" spans="1:487" s="461" customFormat="1" ht="18">
      <c r="A1448" s="605" t="s">
        <v>742</v>
      </c>
      <c r="B1448" s="488"/>
      <c r="C1448" s="488"/>
      <c r="D1448" s="461" t="s">
        <v>135</v>
      </c>
      <c r="E1448" s="461">
        <f t="shared" si="26"/>
        <v>10</v>
      </c>
      <c r="F1448" s="524">
        <f t="shared" si="27"/>
        <v>0</v>
      </c>
      <c r="G1448" s="473"/>
      <c r="H1448" s="473"/>
      <c r="I1448" s="473"/>
      <c r="J1448" s="473"/>
      <c r="K1448" s="473"/>
      <c r="L1448" s="459"/>
      <c r="N1448" s="459"/>
      <c r="R1448" s="251"/>
      <c r="T1448" s="459"/>
      <c r="U1448" s="459"/>
      <c r="V1448" s="459"/>
      <c r="AA1448" s="251"/>
      <c r="AC1448" s="459"/>
      <c r="AD1448" s="459"/>
      <c r="AE1448" s="459"/>
      <c r="AJ1448" s="251"/>
      <c r="AL1448" s="459"/>
      <c r="AM1448" s="459"/>
      <c r="AN1448" s="459"/>
      <c r="AS1448" s="251"/>
      <c r="AU1448" s="459"/>
      <c r="AV1448" s="459"/>
      <c r="AW1448" s="459"/>
      <c r="BB1448" s="251"/>
      <c r="BD1448" s="459"/>
      <c r="BE1448" s="459"/>
      <c r="BF1448" s="459"/>
      <c r="BK1448" s="251"/>
      <c r="BM1448" s="459"/>
      <c r="BN1448" s="459"/>
      <c r="BO1448" s="459"/>
      <c r="BT1448" s="251"/>
      <c r="BV1448" s="459"/>
      <c r="BW1448" s="459"/>
      <c r="BX1448" s="459"/>
      <c r="CC1448" s="251"/>
      <c r="CE1448" s="459"/>
      <c r="CF1448" s="459"/>
      <c r="CG1448" s="459"/>
      <c r="CL1448" s="251"/>
      <c r="CN1448" s="459"/>
      <c r="CO1448" s="459"/>
      <c r="CP1448" s="459"/>
      <c r="CU1448" s="251"/>
      <c r="CW1448" s="459"/>
      <c r="CX1448" s="459"/>
      <c r="CY1448" s="459"/>
      <c r="DD1448" s="251"/>
      <c r="DF1448" s="459"/>
      <c r="DG1448" s="459"/>
      <c r="DH1448" s="459"/>
      <c r="DM1448" s="251"/>
      <c r="DO1448" s="459"/>
      <c r="DP1448" s="459"/>
      <c r="DQ1448" s="459"/>
      <c r="DV1448" s="251"/>
      <c r="DX1448" s="459"/>
      <c r="DY1448" s="459"/>
      <c r="DZ1448" s="459"/>
      <c r="EE1448" s="251"/>
      <c r="EG1448" s="459"/>
      <c r="EH1448" s="459"/>
      <c r="EI1448" s="459"/>
      <c r="EN1448" s="251"/>
      <c r="EP1448" s="459"/>
      <c r="EQ1448" s="459"/>
      <c r="ER1448" s="459"/>
      <c r="EW1448" s="251"/>
      <c r="EY1448" s="459"/>
      <c r="EZ1448" s="459"/>
      <c r="FA1448" s="459"/>
      <c r="FF1448" s="251"/>
      <c r="FH1448" s="459"/>
      <c r="FI1448" s="459"/>
      <c r="FJ1448" s="459"/>
      <c r="FO1448" s="251"/>
      <c r="FQ1448" s="459"/>
      <c r="FR1448" s="459"/>
      <c r="FS1448" s="459"/>
      <c r="FX1448" s="251"/>
      <c r="FZ1448" s="459"/>
      <c r="GA1448" s="459"/>
      <c r="GB1448" s="459"/>
      <c r="GG1448" s="251"/>
      <c r="GI1448" s="459"/>
      <c r="GJ1448" s="459"/>
      <c r="GK1448" s="459"/>
      <c r="GP1448" s="251"/>
      <c r="GR1448" s="459"/>
      <c r="GS1448" s="459"/>
      <c r="GT1448" s="459"/>
      <c r="GY1448" s="251"/>
      <c r="HA1448" s="459"/>
      <c r="HB1448" s="459"/>
      <c r="HC1448" s="459"/>
      <c r="HH1448" s="251"/>
      <c r="HJ1448" s="459"/>
      <c r="HK1448" s="459"/>
      <c r="HL1448" s="459"/>
      <c r="HQ1448" s="459"/>
      <c r="HR1448" s="459"/>
      <c r="HS1448" s="459"/>
      <c r="HT1448" s="459"/>
      <c r="HU1448" s="459"/>
      <c r="HV1448" s="459"/>
      <c r="HW1448" s="459"/>
      <c r="HX1448" s="459"/>
      <c r="HY1448" s="459"/>
      <c r="HZ1448" s="459"/>
      <c r="IA1448" s="459"/>
      <c r="IB1448" s="459"/>
      <c r="IC1448" s="459"/>
      <c r="ID1448" s="459"/>
      <c r="IE1448" s="459"/>
      <c r="IF1448" s="459"/>
      <c r="IG1448" s="459"/>
      <c r="IH1448" s="459"/>
      <c r="II1448" s="459"/>
      <c r="IJ1448" s="459"/>
      <c r="IK1448" s="459"/>
      <c r="IL1448" s="459"/>
      <c r="IM1448" s="459"/>
      <c r="IN1448" s="459"/>
      <c r="IO1448" s="459"/>
      <c r="IP1448" s="459"/>
      <c r="IQ1448" s="459"/>
      <c r="IR1448" s="459"/>
      <c r="IS1448" s="459"/>
      <c r="IT1448" s="459"/>
      <c r="IU1448" s="459"/>
      <c r="IV1448" s="459"/>
      <c r="RS1448" s="252"/>
    </row>
    <row r="1449" spans="1:487" s="461" customFormat="1" ht="18">
      <c r="A1449" s="605" t="s">
        <v>657</v>
      </c>
      <c r="B1449" s="488"/>
      <c r="C1449" s="488"/>
      <c r="D1449" s="461" t="s">
        <v>132</v>
      </c>
      <c r="E1449" s="461">
        <f t="shared" si="26"/>
        <v>26</v>
      </c>
      <c r="F1449" s="524">
        <f t="shared" si="27"/>
        <v>0</v>
      </c>
      <c r="G1449" s="473"/>
      <c r="H1449" s="473"/>
      <c r="I1449" s="473"/>
      <c r="J1449" s="473"/>
      <c r="K1449" s="473"/>
      <c r="L1449" s="459"/>
      <c r="M1449" s="459"/>
      <c r="N1449" s="459"/>
      <c r="R1449" s="251"/>
      <c r="T1449" s="459"/>
      <c r="U1449" s="459"/>
      <c r="V1449" s="459"/>
      <c r="AA1449" s="251"/>
      <c r="AC1449" s="459"/>
      <c r="AD1449" s="459"/>
      <c r="AE1449" s="459"/>
      <c r="AJ1449" s="251"/>
      <c r="AL1449" s="459"/>
      <c r="AM1449" s="459"/>
      <c r="AN1449" s="459"/>
      <c r="AS1449" s="251"/>
      <c r="AU1449" s="459"/>
      <c r="AV1449" s="459"/>
      <c r="AW1449" s="459"/>
      <c r="BB1449" s="251"/>
      <c r="BD1449" s="459"/>
      <c r="BE1449" s="459"/>
      <c r="BF1449" s="459"/>
      <c r="BK1449" s="251"/>
      <c r="BM1449" s="459"/>
      <c r="BN1449" s="459"/>
      <c r="BO1449" s="459"/>
      <c r="BT1449" s="251"/>
      <c r="BV1449" s="459"/>
      <c r="BW1449" s="459"/>
      <c r="BX1449" s="459"/>
      <c r="CC1449" s="251"/>
      <c r="CE1449" s="459"/>
      <c r="CF1449" s="459"/>
      <c r="CG1449" s="459"/>
      <c r="CL1449" s="251"/>
      <c r="CN1449" s="459"/>
      <c r="CO1449" s="459"/>
      <c r="CP1449" s="459"/>
      <c r="CU1449" s="251"/>
      <c r="CW1449" s="459"/>
      <c r="CX1449" s="459"/>
      <c r="CY1449" s="459"/>
      <c r="DD1449" s="251"/>
      <c r="DF1449" s="459"/>
      <c r="DG1449" s="459"/>
      <c r="DH1449" s="459"/>
      <c r="DM1449" s="251"/>
      <c r="DO1449" s="459"/>
      <c r="DP1449" s="459"/>
      <c r="DQ1449" s="459"/>
      <c r="DV1449" s="251"/>
      <c r="DX1449" s="459"/>
      <c r="DY1449" s="459"/>
      <c r="DZ1449" s="459"/>
      <c r="EE1449" s="251"/>
      <c r="EG1449" s="459"/>
      <c r="EH1449" s="459"/>
      <c r="EI1449" s="459"/>
      <c r="EN1449" s="251"/>
      <c r="EP1449" s="459"/>
      <c r="EQ1449" s="459"/>
      <c r="ER1449" s="459"/>
      <c r="EW1449" s="251"/>
      <c r="EY1449" s="459"/>
      <c r="EZ1449" s="459"/>
      <c r="FA1449" s="459"/>
      <c r="FF1449" s="251"/>
      <c r="FH1449" s="459"/>
      <c r="FI1449" s="459"/>
      <c r="FJ1449" s="459"/>
      <c r="FO1449" s="251"/>
      <c r="FQ1449" s="459"/>
      <c r="FR1449" s="459"/>
      <c r="FS1449" s="459"/>
      <c r="FX1449" s="251"/>
      <c r="FZ1449" s="459"/>
      <c r="GA1449" s="459"/>
      <c r="GB1449" s="459"/>
      <c r="GG1449" s="251"/>
      <c r="GI1449" s="459"/>
      <c r="GJ1449" s="459"/>
      <c r="GK1449" s="459"/>
      <c r="GP1449" s="251"/>
      <c r="GR1449" s="459"/>
      <c r="GS1449" s="459"/>
      <c r="GT1449" s="459"/>
      <c r="GY1449" s="251"/>
      <c r="HA1449" s="459"/>
      <c r="HB1449" s="459"/>
      <c r="HC1449" s="459"/>
      <c r="HH1449" s="251"/>
      <c r="HJ1449" s="459"/>
      <c r="HK1449" s="459"/>
      <c r="HL1449" s="459"/>
      <c r="HQ1449" s="459"/>
      <c r="HR1449" s="459"/>
      <c r="HS1449" s="459"/>
      <c r="HT1449" s="459"/>
      <c r="HU1449" s="459"/>
      <c r="HV1449" s="459"/>
      <c r="HW1449" s="459"/>
      <c r="HX1449" s="459"/>
      <c r="HY1449" s="459"/>
      <c r="HZ1449" s="459"/>
      <c r="IA1449" s="459"/>
      <c r="IB1449" s="459"/>
      <c r="IC1449" s="459"/>
      <c r="ID1449" s="459"/>
      <c r="IE1449" s="459"/>
      <c r="IF1449" s="459"/>
      <c r="IG1449" s="459"/>
      <c r="IH1449" s="459"/>
      <c r="II1449" s="459"/>
      <c r="IJ1449" s="459"/>
      <c r="IK1449" s="459"/>
      <c r="IL1449" s="459"/>
      <c r="IM1449" s="459"/>
      <c r="IN1449" s="459"/>
      <c r="IO1449" s="459"/>
      <c r="IP1449" s="459"/>
      <c r="IQ1449" s="459"/>
      <c r="IR1449" s="459"/>
      <c r="IS1449" s="459"/>
      <c r="IT1449" s="459"/>
      <c r="IU1449" s="459"/>
      <c r="IV1449" s="459"/>
      <c r="RS1449" s="252"/>
    </row>
    <row r="1450" spans="1:487" s="461" customFormat="1" ht="18">
      <c r="A1450" s="605" t="s">
        <v>1937</v>
      </c>
      <c r="B1450" s="459"/>
      <c r="C1450" s="488"/>
      <c r="D1450" s="461" t="s">
        <v>134</v>
      </c>
      <c r="E1450" s="461">
        <f t="shared" si="26"/>
        <v>17</v>
      </c>
      <c r="F1450" s="524">
        <f t="shared" si="27"/>
        <v>0</v>
      </c>
      <c r="G1450" s="473"/>
      <c r="H1450" s="473"/>
      <c r="I1450" s="473"/>
      <c r="J1450" s="473"/>
      <c r="K1450" s="473"/>
      <c r="L1450" s="459"/>
      <c r="N1450" s="459"/>
      <c r="R1450" s="251"/>
      <c r="T1450" s="459"/>
      <c r="U1450" s="459"/>
      <c r="V1450" s="459"/>
      <c r="AA1450" s="251"/>
      <c r="AC1450" s="459"/>
      <c r="AD1450" s="459"/>
      <c r="AE1450" s="459"/>
      <c r="AJ1450" s="251"/>
      <c r="AL1450" s="459"/>
      <c r="AM1450" s="459"/>
      <c r="AN1450" s="459"/>
      <c r="AS1450" s="251"/>
      <c r="AU1450" s="459"/>
      <c r="AV1450" s="459"/>
      <c r="AW1450" s="459"/>
      <c r="BB1450" s="251"/>
      <c r="BD1450" s="459"/>
      <c r="BE1450" s="459"/>
      <c r="BF1450" s="459"/>
      <c r="BK1450" s="251"/>
      <c r="BM1450" s="459"/>
      <c r="BN1450" s="459"/>
      <c r="BO1450" s="459"/>
      <c r="BT1450" s="251"/>
      <c r="BV1450" s="459"/>
      <c r="BW1450" s="459"/>
      <c r="BX1450" s="459"/>
      <c r="CC1450" s="251"/>
      <c r="CE1450" s="459"/>
      <c r="CF1450" s="459"/>
      <c r="CG1450" s="459"/>
      <c r="CL1450" s="251"/>
      <c r="CN1450" s="459"/>
      <c r="CO1450" s="459"/>
      <c r="CP1450" s="459"/>
      <c r="CU1450" s="251"/>
      <c r="CW1450" s="459"/>
      <c r="CX1450" s="459"/>
      <c r="CY1450" s="459"/>
      <c r="DD1450" s="251"/>
      <c r="DF1450" s="459"/>
      <c r="DG1450" s="459"/>
      <c r="DH1450" s="459"/>
      <c r="DM1450" s="251"/>
      <c r="DO1450" s="459"/>
      <c r="DP1450" s="459"/>
      <c r="DQ1450" s="459"/>
      <c r="DV1450" s="251"/>
      <c r="DX1450" s="459"/>
      <c r="DY1450" s="459"/>
      <c r="DZ1450" s="459"/>
      <c r="EE1450" s="251"/>
      <c r="EG1450" s="459"/>
      <c r="EH1450" s="459"/>
      <c r="EI1450" s="459"/>
      <c r="EN1450" s="251"/>
      <c r="EP1450" s="459"/>
      <c r="EQ1450" s="459"/>
      <c r="ER1450" s="459"/>
      <c r="EW1450" s="251"/>
      <c r="EY1450" s="459"/>
      <c r="EZ1450" s="459"/>
      <c r="FA1450" s="459"/>
      <c r="FF1450" s="251"/>
      <c r="FH1450" s="459"/>
      <c r="FI1450" s="459"/>
      <c r="FJ1450" s="459"/>
      <c r="FO1450" s="251"/>
      <c r="FQ1450" s="459"/>
      <c r="FR1450" s="459"/>
      <c r="FS1450" s="459"/>
      <c r="FX1450" s="251"/>
      <c r="FZ1450" s="459"/>
      <c r="GA1450" s="459"/>
      <c r="GB1450" s="459"/>
      <c r="GG1450" s="251"/>
      <c r="GI1450" s="459"/>
      <c r="GJ1450" s="459"/>
      <c r="GK1450" s="459"/>
      <c r="GP1450" s="251"/>
      <c r="GR1450" s="459"/>
      <c r="GS1450" s="459"/>
      <c r="GT1450" s="459"/>
      <c r="GY1450" s="251"/>
      <c r="HA1450" s="459"/>
      <c r="HB1450" s="459"/>
      <c r="HC1450" s="459"/>
      <c r="HH1450" s="251"/>
      <c r="HJ1450" s="459"/>
      <c r="HK1450" s="459"/>
      <c r="HL1450" s="459"/>
      <c r="HQ1450" s="459"/>
      <c r="HR1450" s="459"/>
      <c r="HS1450" s="459"/>
      <c r="HT1450" s="459"/>
      <c r="HU1450" s="459"/>
      <c r="HV1450" s="459"/>
      <c r="HW1450" s="459"/>
      <c r="HX1450" s="459"/>
      <c r="HY1450" s="459"/>
      <c r="HZ1450" s="459"/>
      <c r="IA1450" s="459"/>
      <c r="IB1450" s="459"/>
      <c r="IC1450" s="459"/>
      <c r="ID1450" s="459"/>
      <c r="IE1450" s="459"/>
      <c r="IF1450" s="459"/>
      <c r="IG1450" s="459"/>
      <c r="IH1450" s="459"/>
      <c r="II1450" s="459"/>
      <c r="IJ1450" s="459"/>
      <c r="IK1450" s="459"/>
      <c r="IL1450" s="459"/>
      <c r="IM1450" s="459"/>
      <c r="IN1450" s="459"/>
      <c r="IO1450" s="459"/>
      <c r="IP1450" s="459"/>
      <c r="IQ1450" s="459"/>
      <c r="IR1450" s="459"/>
      <c r="IS1450" s="459"/>
      <c r="IT1450" s="459"/>
      <c r="IU1450" s="459"/>
      <c r="IV1450" s="459"/>
      <c r="RS1450" s="252"/>
    </row>
    <row r="1451" spans="1:487" s="461" customFormat="1" ht="18">
      <c r="A1451" s="605" t="s">
        <v>1367</v>
      </c>
      <c r="B1451" s="488"/>
      <c r="C1451" s="488"/>
      <c r="D1451" s="461" t="s">
        <v>136</v>
      </c>
      <c r="E1451" s="461">
        <f t="shared" si="26"/>
        <v>4</v>
      </c>
      <c r="F1451" s="524">
        <f t="shared" si="27"/>
        <v>0</v>
      </c>
      <c r="G1451" s="473"/>
      <c r="H1451" s="473"/>
      <c r="I1451" s="473"/>
      <c r="J1451" s="473"/>
      <c r="K1451" s="473"/>
      <c r="L1451" s="459"/>
      <c r="N1451" s="459"/>
      <c r="R1451" s="251"/>
      <c r="T1451" s="459"/>
      <c r="U1451" s="459"/>
      <c r="V1451" s="459"/>
      <c r="AA1451" s="251"/>
      <c r="AC1451" s="459"/>
      <c r="AD1451" s="459"/>
      <c r="AE1451" s="459"/>
      <c r="AJ1451" s="251"/>
      <c r="AL1451" s="459"/>
      <c r="AM1451" s="459"/>
      <c r="AN1451" s="459"/>
      <c r="AS1451" s="251"/>
      <c r="AU1451" s="459"/>
      <c r="AV1451" s="459"/>
      <c r="AW1451" s="459"/>
      <c r="BB1451" s="251"/>
      <c r="BD1451" s="459"/>
      <c r="BE1451" s="459"/>
      <c r="BF1451" s="459"/>
      <c r="BK1451" s="251"/>
      <c r="BM1451" s="459"/>
      <c r="BN1451" s="459"/>
      <c r="BO1451" s="459"/>
      <c r="BT1451" s="251"/>
      <c r="BV1451" s="459"/>
      <c r="BW1451" s="459"/>
      <c r="BX1451" s="459"/>
      <c r="CC1451" s="251"/>
      <c r="CE1451" s="459"/>
      <c r="CF1451" s="459"/>
      <c r="CG1451" s="459"/>
      <c r="CL1451" s="251"/>
      <c r="CN1451" s="459"/>
      <c r="CO1451" s="459"/>
      <c r="CP1451" s="459"/>
      <c r="CU1451" s="251"/>
      <c r="CW1451" s="459"/>
      <c r="CX1451" s="459"/>
      <c r="CY1451" s="459"/>
      <c r="DD1451" s="251"/>
      <c r="DF1451" s="459"/>
      <c r="DG1451" s="459"/>
      <c r="DH1451" s="459"/>
      <c r="DM1451" s="251"/>
      <c r="DO1451" s="459"/>
      <c r="DP1451" s="459"/>
      <c r="DQ1451" s="459"/>
      <c r="DV1451" s="251"/>
      <c r="DX1451" s="459"/>
      <c r="DY1451" s="459"/>
      <c r="DZ1451" s="459"/>
      <c r="EE1451" s="251"/>
      <c r="EG1451" s="459"/>
      <c r="EH1451" s="459"/>
      <c r="EI1451" s="459"/>
      <c r="EN1451" s="251"/>
      <c r="EP1451" s="459"/>
      <c r="EQ1451" s="459"/>
      <c r="ER1451" s="459"/>
      <c r="EW1451" s="251"/>
      <c r="EY1451" s="459"/>
      <c r="EZ1451" s="459"/>
      <c r="FA1451" s="459"/>
      <c r="FF1451" s="251"/>
      <c r="FH1451" s="459"/>
      <c r="FI1451" s="459"/>
      <c r="FJ1451" s="459"/>
      <c r="FO1451" s="251"/>
      <c r="FQ1451" s="459"/>
      <c r="FR1451" s="459"/>
      <c r="FS1451" s="459"/>
      <c r="FX1451" s="251"/>
      <c r="FZ1451" s="459"/>
      <c r="GA1451" s="459"/>
      <c r="GB1451" s="459"/>
      <c r="GG1451" s="251"/>
      <c r="GI1451" s="459"/>
      <c r="GJ1451" s="459"/>
      <c r="GK1451" s="459"/>
      <c r="GP1451" s="251"/>
      <c r="GR1451" s="459"/>
      <c r="GS1451" s="459"/>
      <c r="GT1451" s="459"/>
      <c r="GY1451" s="251"/>
      <c r="HA1451" s="459"/>
      <c r="HB1451" s="459"/>
      <c r="HC1451" s="459"/>
      <c r="HH1451" s="251"/>
      <c r="HJ1451" s="459"/>
      <c r="HK1451" s="459"/>
      <c r="HL1451" s="459"/>
      <c r="HQ1451" s="459"/>
      <c r="HR1451" s="459"/>
      <c r="HS1451" s="459"/>
      <c r="HT1451" s="459"/>
      <c r="HU1451" s="459"/>
      <c r="HV1451" s="459"/>
      <c r="HW1451" s="459"/>
      <c r="HX1451" s="459"/>
      <c r="HY1451" s="459"/>
      <c r="HZ1451" s="459"/>
      <c r="IA1451" s="459"/>
      <c r="IB1451" s="459"/>
      <c r="IC1451" s="459"/>
      <c r="ID1451" s="459"/>
      <c r="IE1451" s="459"/>
      <c r="IF1451" s="459"/>
      <c r="IG1451" s="459"/>
      <c r="IH1451" s="459"/>
      <c r="II1451" s="459"/>
      <c r="IJ1451" s="459"/>
      <c r="IK1451" s="459"/>
      <c r="IL1451" s="459"/>
      <c r="IM1451" s="459"/>
      <c r="IN1451" s="459"/>
      <c r="IO1451" s="459"/>
      <c r="IP1451" s="459"/>
      <c r="IQ1451" s="459"/>
      <c r="IR1451" s="459"/>
      <c r="IS1451" s="459"/>
      <c r="IT1451" s="459"/>
      <c r="IU1451" s="459"/>
      <c r="IV1451" s="459"/>
      <c r="RS1451" s="252"/>
    </row>
    <row r="1452" spans="1:487" s="461" customFormat="1" ht="18">
      <c r="A1452" s="605" t="s">
        <v>675</v>
      </c>
      <c r="B1452" s="459"/>
      <c r="C1452" s="488"/>
      <c r="D1452" s="606" t="s">
        <v>129</v>
      </c>
      <c r="E1452" s="461">
        <f t="shared" si="26"/>
        <v>1</v>
      </c>
      <c r="F1452" s="524">
        <f t="shared" si="27"/>
        <v>0</v>
      </c>
      <c r="G1452" s="502"/>
      <c r="H1452" s="502"/>
      <c r="I1452" s="473"/>
      <c r="J1452" s="473"/>
      <c r="K1452" s="473"/>
      <c r="L1452" s="459"/>
      <c r="N1452" s="459"/>
      <c r="R1452" s="251"/>
      <c r="T1452" s="459"/>
      <c r="U1452" s="459"/>
      <c r="V1452" s="459"/>
      <c r="AA1452" s="251"/>
      <c r="AC1452" s="459"/>
      <c r="AD1452" s="459"/>
      <c r="AE1452" s="459"/>
      <c r="AJ1452" s="251"/>
      <c r="AL1452" s="459"/>
      <c r="AM1452" s="459"/>
      <c r="AN1452" s="459"/>
      <c r="AS1452" s="251"/>
      <c r="AU1452" s="459"/>
      <c r="AV1452" s="459"/>
      <c r="AW1452" s="459"/>
      <c r="BB1452" s="251"/>
      <c r="BD1452" s="459"/>
      <c r="BE1452" s="459"/>
      <c r="BF1452" s="459"/>
      <c r="BK1452" s="251"/>
      <c r="BM1452" s="459"/>
      <c r="BN1452" s="459"/>
      <c r="BO1452" s="459"/>
      <c r="BT1452" s="251"/>
      <c r="BV1452" s="459"/>
      <c r="BW1452" s="459"/>
      <c r="BX1452" s="459"/>
      <c r="CC1452" s="251"/>
      <c r="CE1452" s="459"/>
      <c r="CF1452" s="459"/>
      <c r="CG1452" s="459"/>
      <c r="CL1452" s="251"/>
      <c r="CN1452" s="459"/>
      <c r="CO1452" s="459"/>
      <c r="CP1452" s="459"/>
      <c r="CU1452" s="251"/>
      <c r="CW1452" s="459"/>
      <c r="CX1452" s="459"/>
      <c r="CY1452" s="459"/>
      <c r="DD1452" s="251"/>
      <c r="DF1452" s="459"/>
      <c r="DG1452" s="459"/>
      <c r="DH1452" s="459"/>
      <c r="DM1452" s="251"/>
      <c r="DO1452" s="459"/>
      <c r="DP1452" s="459"/>
      <c r="DQ1452" s="459"/>
      <c r="DV1452" s="251"/>
      <c r="DX1452" s="459"/>
      <c r="DY1452" s="459"/>
      <c r="DZ1452" s="459"/>
      <c r="EE1452" s="251"/>
      <c r="EG1452" s="459"/>
      <c r="EH1452" s="459"/>
      <c r="EI1452" s="459"/>
      <c r="EN1452" s="251"/>
      <c r="EP1452" s="459"/>
      <c r="EQ1452" s="459"/>
      <c r="ER1452" s="459"/>
      <c r="EW1452" s="251"/>
      <c r="EY1452" s="459"/>
      <c r="EZ1452" s="459"/>
      <c r="FA1452" s="459"/>
      <c r="FF1452" s="251"/>
      <c r="FH1452" s="459"/>
      <c r="FI1452" s="459"/>
      <c r="FJ1452" s="459"/>
      <c r="FO1452" s="251"/>
      <c r="FQ1452" s="459"/>
      <c r="FR1452" s="459"/>
      <c r="FS1452" s="459"/>
      <c r="FX1452" s="251"/>
      <c r="FZ1452" s="459"/>
      <c r="GA1452" s="459"/>
      <c r="GB1452" s="459"/>
      <c r="GG1452" s="251"/>
      <c r="GI1452" s="459"/>
      <c r="GJ1452" s="459"/>
      <c r="GK1452" s="459"/>
      <c r="GP1452" s="251"/>
      <c r="GR1452" s="459"/>
      <c r="GS1452" s="459"/>
      <c r="GT1452" s="459"/>
      <c r="GY1452" s="251"/>
      <c r="HA1452" s="459"/>
      <c r="HB1452" s="459"/>
      <c r="HC1452" s="459"/>
      <c r="HH1452" s="251"/>
      <c r="HJ1452" s="459"/>
      <c r="HK1452" s="459"/>
      <c r="HL1452" s="459"/>
      <c r="HQ1452" s="459"/>
      <c r="HR1452" s="459"/>
      <c r="HS1452" s="459"/>
      <c r="HT1452" s="459"/>
      <c r="HU1452" s="459"/>
      <c r="HV1452" s="459"/>
      <c r="HW1452" s="459"/>
      <c r="HX1452" s="459"/>
      <c r="HY1452" s="459"/>
      <c r="HZ1452" s="459"/>
      <c r="IA1452" s="459"/>
      <c r="IB1452" s="459"/>
      <c r="IC1452" s="459"/>
      <c r="ID1452" s="459"/>
      <c r="IE1452" s="459"/>
      <c r="IF1452" s="459"/>
      <c r="IG1452" s="459"/>
      <c r="IH1452" s="459"/>
      <c r="II1452" s="459"/>
      <c r="IJ1452" s="459"/>
      <c r="IK1452" s="459"/>
      <c r="IL1452" s="459"/>
      <c r="IM1452" s="459"/>
      <c r="IN1452" s="459"/>
      <c r="IO1452" s="459"/>
      <c r="IP1452" s="459"/>
      <c r="IQ1452" s="459"/>
      <c r="IR1452" s="459"/>
      <c r="IS1452" s="459"/>
      <c r="IT1452" s="459"/>
      <c r="IU1452" s="459"/>
      <c r="IV1452" s="459"/>
      <c r="RS1452" s="252"/>
    </row>
    <row r="1453" spans="1:487" s="461" customFormat="1" ht="18">
      <c r="A1453" s="605" t="s">
        <v>967</v>
      </c>
      <c r="B1453" s="459"/>
      <c r="C1453" s="459"/>
      <c r="D1453" s="606" t="s">
        <v>129</v>
      </c>
      <c r="E1453" s="461">
        <f t="shared" si="26"/>
        <v>0</v>
      </c>
      <c r="F1453" s="524">
        <f t="shared" si="27"/>
        <v>0</v>
      </c>
      <c r="G1453" s="502"/>
      <c r="H1453" s="502"/>
      <c r="I1453" s="473"/>
      <c r="J1453" s="473"/>
      <c r="K1453" s="473"/>
      <c r="L1453" s="459"/>
      <c r="M1453" s="459"/>
      <c r="N1453" s="459"/>
      <c r="R1453" s="251"/>
      <c r="T1453" s="459"/>
      <c r="U1453" s="459"/>
      <c r="V1453" s="459"/>
      <c r="AA1453" s="251"/>
      <c r="AC1453" s="459"/>
      <c r="AD1453" s="459"/>
      <c r="AE1453" s="459"/>
      <c r="AJ1453" s="251"/>
      <c r="AL1453" s="459"/>
      <c r="AM1453" s="459"/>
      <c r="AN1453" s="459"/>
      <c r="AS1453" s="251"/>
      <c r="AU1453" s="459"/>
      <c r="AV1453" s="459"/>
      <c r="AW1453" s="459"/>
      <c r="BB1453" s="251"/>
      <c r="BD1453" s="459"/>
      <c r="BE1453" s="459"/>
      <c r="BF1453" s="459"/>
      <c r="BK1453" s="251"/>
      <c r="BM1453" s="459"/>
      <c r="BN1453" s="459"/>
      <c r="BO1453" s="459"/>
      <c r="BT1453" s="251"/>
      <c r="BV1453" s="459"/>
      <c r="BW1453" s="459"/>
      <c r="BX1453" s="459"/>
      <c r="CC1453" s="251"/>
      <c r="CE1453" s="459"/>
      <c r="CF1453" s="459"/>
      <c r="CG1453" s="459"/>
      <c r="CL1453" s="251"/>
      <c r="CN1453" s="459"/>
      <c r="CO1453" s="459"/>
      <c r="CP1453" s="459"/>
      <c r="CU1453" s="251"/>
      <c r="CW1453" s="459"/>
      <c r="CX1453" s="459"/>
      <c r="CY1453" s="459"/>
      <c r="DD1453" s="251"/>
      <c r="DF1453" s="459"/>
      <c r="DG1453" s="459"/>
      <c r="DH1453" s="459"/>
      <c r="DM1453" s="251"/>
      <c r="DO1453" s="459"/>
      <c r="DP1453" s="459"/>
      <c r="DQ1453" s="459"/>
      <c r="DV1453" s="251"/>
      <c r="DX1453" s="459"/>
      <c r="DY1453" s="459"/>
      <c r="DZ1453" s="459"/>
      <c r="EE1453" s="251"/>
      <c r="EG1453" s="459"/>
      <c r="EH1453" s="459"/>
      <c r="EI1453" s="459"/>
      <c r="EN1453" s="251"/>
      <c r="EP1453" s="459"/>
      <c r="EQ1453" s="459"/>
      <c r="ER1453" s="459"/>
      <c r="EW1453" s="251"/>
      <c r="EY1453" s="459"/>
      <c r="EZ1453" s="459"/>
      <c r="FA1453" s="459"/>
      <c r="FF1453" s="251"/>
      <c r="FH1453" s="459"/>
      <c r="FI1453" s="459"/>
      <c r="FJ1453" s="459"/>
      <c r="FO1453" s="251"/>
      <c r="FQ1453" s="459"/>
      <c r="FR1453" s="459"/>
      <c r="FS1453" s="459"/>
      <c r="FX1453" s="251"/>
      <c r="FZ1453" s="459"/>
      <c r="GA1453" s="459"/>
      <c r="GB1453" s="459"/>
      <c r="GG1453" s="251"/>
      <c r="GI1453" s="459"/>
      <c r="GJ1453" s="459"/>
      <c r="GK1453" s="459"/>
      <c r="GP1453" s="251"/>
      <c r="GR1453" s="459"/>
      <c r="GS1453" s="459"/>
      <c r="GT1453" s="459"/>
      <c r="GY1453" s="251"/>
      <c r="HA1453" s="459"/>
      <c r="HB1453" s="459"/>
      <c r="HC1453" s="459"/>
      <c r="HH1453" s="251"/>
      <c r="HJ1453" s="459"/>
      <c r="HK1453" s="459"/>
      <c r="HL1453" s="459"/>
      <c r="HQ1453" s="459"/>
      <c r="HR1453" s="459"/>
      <c r="HS1453" s="459"/>
      <c r="HT1453" s="459"/>
      <c r="HU1453" s="459"/>
      <c r="HV1453" s="459"/>
      <c r="HW1453" s="459"/>
      <c r="HX1453" s="459"/>
      <c r="HY1453" s="459"/>
      <c r="HZ1453" s="459"/>
      <c r="IA1453" s="459"/>
      <c r="IB1453" s="459"/>
      <c r="IC1453" s="459"/>
      <c r="ID1453" s="459"/>
      <c r="IE1453" s="459"/>
      <c r="IF1453" s="459"/>
      <c r="IG1453" s="459"/>
      <c r="IH1453" s="459"/>
      <c r="II1453" s="459"/>
      <c r="IJ1453" s="459"/>
      <c r="IK1453" s="459"/>
      <c r="IL1453" s="459"/>
      <c r="IM1453" s="459"/>
      <c r="IN1453" s="459"/>
      <c r="IO1453" s="459"/>
      <c r="IP1453" s="459"/>
      <c r="IQ1453" s="459"/>
      <c r="IR1453" s="459"/>
      <c r="IS1453" s="459"/>
      <c r="IT1453" s="459"/>
      <c r="IU1453" s="459"/>
      <c r="IV1453" s="459"/>
      <c r="RS1453" s="252"/>
    </row>
    <row r="1454" spans="1:487" s="461" customFormat="1" ht="18">
      <c r="A1454" s="605" t="s">
        <v>2342</v>
      </c>
      <c r="B1454" s="459"/>
      <c r="C1454" s="488"/>
      <c r="D1454" s="606" t="s">
        <v>129</v>
      </c>
      <c r="E1454" s="461">
        <f t="shared" si="26"/>
        <v>5</v>
      </c>
      <c r="F1454" s="524">
        <f t="shared" si="27"/>
        <v>0</v>
      </c>
      <c r="G1454" s="502"/>
      <c r="H1454" s="502"/>
      <c r="I1454" s="473"/>
      <c r="J1454" s="473"/>
      <c r="K1454" s="473"/>
      <c r="L1454" s="459"/>
      <c r="N1454" s="459"/>
      <c r="R1454" s="251"/>
      <c r="T1454" s="459"/>
      <c r="U1454" s="459"/>
      <c r="V1454" s="459"/>
      <c r="AA1454" s="251"/>
      <c r="AC1454" s="459"/>
      <c r="AD1454" s="459"/>
      <c r="AE1454" s="459"/>
      <c r="AJ1454" s="251"/>
      <c r="AL1454" s="459"/>
      <c r="AM1454" s="459"/>
      <c r="AN1454" s="459"/>
      <c r="AS1454" s="251"/>
      <c r="AU1454" s="459"/>
      <c r="AV1454" s="459"/>
      <c r="AW1454" s="459"/>
      <c r="BB1454" s="251"/>
      <c r="BD1454" s="459"/>
      <c r="BE1454" s="459"/>
      <c r="BF1454" s="459"/>
      <c r="BK1454" s="251"/>
      <c r="BM1454" s="459"/>
      <c r="BN1454" s="459"/>
      <c r="BO1454" s="459"/>
      <c r="BT1454" s="251"/>
      <c r="BV1454" s="459"/>
      <c r="BW1454" s="459"/>
      <c r="BX1454" s="459"/>
      <c r="CC1454" s="251"/>
      <c r="CE1454" s="459"/>
      <c r="CF1454" s="459"/>
      <c r="CG1454" s="459"/>
      <c r="CL1454" s="251"/>
      <c r="CN1454" s="459"/>
      <c r="CO1454" s="459"/>
      <c r="CP1454" s="459"/>
      <c r="CU1454" s="251"/>
      <c r="CW1454" s="459"/>
      <c r="CX1454" s="459"/>
      <c r="CY1454" s="459"/>
      <c r="DD1454" s="251"/>
      <c r="DF1454" s="459"/>
      <c r="DG1454" s="459"/>
      <c r="DH1454" s="459"/>
      <c r="DM1454" s="251"/>
      <c r="DO1454" s="459"/>
      <c r="DP1454" s="459"/>
      <c r="DQ1454" s="459"/>
      <c r="DV1454" s="251"/>
      <c r="DX1454" s="459"/>
      <c r="DY1454" s="459"/>
      <c r="DZ1454" s="459"/>
      <c r="EE1454" s="251"/>
      <c r="EG1454" s="459"/>
      <c r="EH1454" s="459"/>
      <c r="EI1454" s="459"/>
      <c r="EN1454" s="251"/>
      <c r="EP1454" s="459"/>
      <c r="EQ1454" s="459"/>
      <c r="ER1454" s="459"/>
      <c r="EW1454" s="251"/>
      <c r="EY1454" s="459"/>
      <c r="EZ1454" s="459"/>
      <c r="FA1454" s="459"/>
      <c r="FF1454" s="251"/>
      <c r="FH1454" s="459"/>
      <c r="FI1454" s="459"/>
      <c r="FJ1454" s="459"/>
      <c r="FO1454" s="251"/>
      <c r="FQ1454" s="459"/>
      <c r="FR1454" s="459"/>
      <c r="FS1454" s="459"/>
      <c r="FX1454" s="251"/>
      <c r="FZ1454" s="459"/>
      <c r="GA1454" s="459"/>
      <c r="GB1454" s="459"/>
      <c r="GG1454" s="251"/>
      <c r="GI1454" s="459"/>
      <c r="GJ1454" s="459"/>
      <c r="GK1454" s="459"/>
      <c r="GP1454" s="251"/>
      <c r="GR1454" s="459"/>
      <c r="GS1454" s="459"/>
      <c r="GT1454" s="459"/>
      <c r="GY1454" s="251"/>
      <c r="HA1454" s="459"/>
      <c r="HB1454" s="459"/>
      <c r="HC1454" s="459"/>
      <c r="HH1454" s="251"/>
      <c r="HJ1454" s="459"/>
      <c r="HK1454" s="459"/>
      <c r="HL1454" s="459"/>
      <c r="HQ1454" s="459"/>
      <c r="HR1454" s="459"/>
      <c r="HS1454" s="459"/>
      <c r="HT1454" s="459"/>
      <c r="HU1454" s="459"/>
      <c r="HV1454" s="459"/>
      <c r="HW1454" s="459"/>
      <c r="HX1454" s="459"/>
      <c r="HY1454" s="459"/>
      <c r="HZ1454" s="459"/>
      <c r="IA1454" s="459"/>
      <c r="IB1454" s="459"/>
      <c r="IC1454" s="459"/>
      <c r="ID1454" s="459"/>
      <c r="IE1454" s="459"/>
      <c r="IF1454" s="459"/>
      <c r="IG1454" s="459"/>
      <c r="IH1454" s="459"/>
      <c r="II1454" s="459"/>
      <c r="IJ1454" s="459"/>
      <c r="IK1454" s="459"/>
      <c r="IL1454" s="459"/>
      <c r="IM1454" s="459"/>
      <c r="IN1454" s="459"/>
      <c r="IO1454" s="459"/>
      <c r="IP1454" s="459"/>
      <c r="IQ1454" s="459"/>
      <c r="IR1454" s="459"/>
      <c r="IS1454" s="459"/>
      <c r="IT1454" s="459"/>
      <c r="IU1454" s="459"/>
      <c r="IV1454" s="459"/>
      <c r="RS1454" s="252"/>
    </row>
    <row r="1455" spans="1:487" s="461" customFormat="1" ht="18">
      <c r="A1455" s="605" t="s">
        <v>598</v>
      </c>
      <c r="B1455" s="459"/>
      <c r="C1455" s="459"/>
      <c r="D1455" s="461" t="s">
        <v>130</v>
      </c>
      <c r="E1455" s="461">
        <f t="shared" si="26"/>
        <v>2</v>
      </c>
      <c r="F1455" s="524">
        <f t="shared" si="27"/>
        <v>53</v>
      </c>
      <c r="G1455" s="502"/>
      <c r="H1455" s="502">
        <v>53</v>
      </c>
      <c r="I1455" s="473"/>
      <c r="J1455" s="473"/>
      <c r="K1455" s="473"/>
      <c r="L1455" s="459"/>
      <c r="N1455" s="459"/>
      <c r="R1455" s="251"/>
      <c r="T1455" s="459"/>
      <c r="U1455" s="459"/>
      <c r="V1455" s="459"/>
      <c r="AA1455" s="251"/>
      <c r="AC1455" s="459"/>
      <c r="AD1455" s="459"/>
      <c r="AE1455" s="459"/>
      <c r="AJ1455" s="251"/>
      <c r="AL1455" s="459"/>
      <c r="AM1455" s="459"/>
      <c r="AN1455" s="459"/>
      <c r="AS1455" s="251"/>
      <c r="AU1455" s="459"/>
      <c r="AV1455" s="459"/>
      <c r="AW1455" s="459"/>
      <c r="BB1455" s="251"/>
      <c r="BD1455" s="459"/>
      <c r="BE1455" s="459"/>
      <c r="BF1455" s="459"/>
      <c r="BK1455" s="251"/>
      <c r="BM1455" s="459"/>
      <c r="BN1455" s="459"/>
      <c r="BO1455" s="459"/>
      <c r="BT1455" s="251"/>
      <c r="BV1455" s="459"/>
      <c r="BW1455" s="459"/>
      <c r="BX1455" s="459"/>
      <c r="CC1455" s="251"/>
      <c r="CE1455" s="459"/>
      <c r="CF1455" s="459"/>
      <c r="CG1455" s="459"/>
      <c r="CL1455" s="251"/>
      <c r="CN1455" s="459"/>
      <c r="CO1455" s="459"/>
      <c r="CP1455" s="459"/>
      <c r="CU1455" s="251"/>
      <c r="CW1455" s="459"/>
      <c r="CX1455" s="459"/>
      <c r="CY1455" s="459"/>
      <c r="DD1455" s="251"/>
      <c r="DF1455" s="459"/>
      <c r="DG1455" s="459"/>
      <c r="DH1455" s="459"/>
      <c r="DM1455" s="251"/>
      <c r="DO1455" s="459"/>
      <c r="DP1455" s="459"/>
      <c r="DQ1455" s="459"/>
      <c r="DV1455" s="251"/>
      <c r="DX1455" s="459"/>
      <c r="DY1455" s="459"/>
      <c r="DZ1455" s="459"/>
      <c r="EE1455" s="251"/>
      <c r="EG1455" s="459"/>
      <c r="EH1455" s="459"/>
      <c r="EI1455" s="459"/>
      <c r="EN1455" s="251"/>
      <c r="EP1455" s="459"/>
      <c r="EQ1455" s="459"/>
      <c r="ER1455" s="459"/>
      <c r="EW1455" s="251"/>
      <c r="EY1455" s="459"/>
      <c r="EZ1455" s="459"/>
      <c r="FA1455" s="459"/>
      <c r="FF1455" s="251"/>
      <c r="FH1455" s="459"/>
      <c r="FI1455" s="459"/>
      <c r="FJ1455" s="459"/>
      <c r="FO1455" s="251"/>
      <c r="FQ1455" s="459"/>
      <c r="FR1455" s="459"/>
      <c r="FS1455" s="459"/>
      <c r="FX1455" s="251"/>
      <c r="FZ1455" s="459"/>
      <c r="GA1455" s="459"/>
      <c r="GB1455" s="459"/>
      <c r="GG1455" s="251"/>
      <c r="GI1455" s="459"/>
      <c r="GJ1455" s="459"/>
      <c r="GK1455" s="459"/>
      <c r="GP1455" s="251"/>
      <c r="GR1455" s="459"/>
      <c r="GS1455" s="459"/>
      <c r="GT1455" s="459"/>
      <c r="GY1455" s="251"/>
      <c r="HA1455" s="459"/>
      <c r="HB1455" s="459"/>
      <c r="HC1455" s="459"/>
      <c r="HH1455" s="251"/>
      <c r="HJ1455" s="459"/>
      <c r="HK1455" s="459"/>
      <c r="HL1455" s="459"/>
      <c r="HQ1455" s="459"/>
      <c r="HR1455" s="459"/>
      <c r="HS1455" s="459"/>
      <c r="HT1455" s="459"/>
      <c r="HU1455" s="459"/>
      <c r="HV1455" s="459"/>
      <c r="HW1455" s="459"/>
      <c r="HX1455" s="459"/>
      <c r="HY1455" s="459"/>
      <c r="HZ1455" s="459"/>
      <c r="IA1455" s="459"/>
      <c r="IB1455" s="459"/>
      <c r="IC1455" s="459"/>
      <c r="ID1455" s="459"/>
      <c r="IE1455" s="459"/>
      <c r="IF1455" s="459"/>
      <c r="IG1455" s="459"/>
      <c r="IH1455" s="459"/>
      <c r="II1455" s="459"/>
      <c r="IJ1455" s="459"/>
      <c r="IK1455" s="459"/>
      <c r="IL1455" s="459"/>
      <c r="IM1455" s="459"/>
      <c r="IN1455" s="459"/>
      <c r="IO1455" s="459"/>
      <c r="IP1455" s="459"/>
      <c r="IQ1455" s="459"/>
      <c r="IR1455" s="459"/>
      <c r="IS1455" s="459"/>
      <c r="IT1455" s="459"/>
      <c r="IU1455" s="459"/>
      <c r="IV1455" s="459"/>
      <c r="RS1455" s="252"/>
    </row>
    <row r="1456" spans="1:487" s="461" customFormat="1" ht="18">
      <c r="A1456" s="605" t="s">
        <v>1337</v>
      </c>
      <c r="B1456" s="488"/>
      <c r="C1456" s="488"/>
      <c r="D1456" s="461" t="s">
        <v>135</v>
      </c>
      <c r="E1456" s="461">
        <f t="shared" si="26"/>
        <v>5</v>
      </c>
      <c r="F1456" s="524">
        <f t="shared" si="27"/>
        <v>7</v>
      </c>
      <c r="G1456" s="502"/>
      <c r="H1456" s="502"/>
      <c r="I1456" s="473">
        <v>7</v>
      </c>
      <c r="J1456" s="473"/>
      <c r="K1456" s="473"/>
      <c r="L1456" s="459"/>
      <c r="N1456" s="459"/>
      <c r="R1456" s="251"/>
      <c r="T1456" s="459"/>
      <c r="U1456" s="459"/>
      <c r="V1456" s="459"/>
      <c r="AA1456" s="251"/>
      <c r="AC1456" s="459"/>
      <c r="AD1456" s="459"/>
      <c r="AE1456" s="459"/>
      <c r="AJ1456" s="251"/>
      <c r="AL1456" s="459"/>
      <c r="AM1456" s="459"/>
      <c r="AN1456" s="459"/>
      <c r="AS1456" s="251"/>
      <c r="AU1456" s="459"/>
      <c r="AV1456" s="459"/>
      <c r="AW1456" s="459"/>
      <c r="BB1456" s="251"/>
      <c r="BD1456" s="459"/>
      <c r="BE1456" s="459"/>
      <c r="BF1456" s="459"/>
      <c r="BK1456" s="251"/>
      <c r="BM1456" s="459"/>
      <c r="BN1456" s="459"/>
      <c r="BO1456" s="459"/>
      <c r="BT1456" s="251"/>
      <c r="BV1456" s="459"/>
      <c r="BW1456" s="459"/>
      <c r="BX1456" s="459"/>
      <c r="CC1456" s="251"/>
      <c r="CE1456" s="459"/>
      <c r="CF1456" s="459"/>
      <c r="CG1456" s="459"/>
      <c r="CL1456" s="251"/>
      <c r="CN1456" s="459"/>
      <c r="CO1456" s="459"/>
      <c r="CP1456" s="459"/>
      <c r="CU1456" s="251"/>
      <c r="CW1456" s="459"/>
      <c r="CX1456" s="459"/>
      <c r="CY1456" s="459"/>
      <c r="DD1456" s="251"/>
      <c r="DF1456" s="459"/>
      <c r="DG1456" s="459"/>
      <c r="DH1456" s="459"/>
      <c r="DM1456" s="251"/>
      <c r="DO1456" s="459"/>
      <c r="DP1456" s="459"/>
      <c r="DQ1456" s="459"/>
      <c r="DV1456" s="251"/>
      <c r="DX1456" s="459"/>
      <c r="DY1456" s="459"/>
      <c r="DZ1456" s="459"/>
      <c r="EE1456" s="251"/>
      <c r="EG1456" s="459"/>
      <c r="EH1456" s="459"/>
      <c r="EI1456" s="459"/>
      <c r="EN1456" s="251"/>
      <c r="EP1456" s="459"/>
      <c r="EQ1456" s="459"/>
      <c r="ER1456" s="459"/>
      <c r="EW1456" s="251"/>
      <c r="EY1456" s="459"/>
      <c r="EZ1456" s="459"/>
      <c r="FA1456" s="459"/>
      <c r="FF1456" s="251"/>
      <c r="FH1456" s="459"/>
      <c r="FI1456" s="459"/>
      <c r="FJ1456" s="459"/>
      <c r="FO1456" s="251"/>
      <c r="FQ1456" s="459"/>
      <c r="FR1456" s="459"/>
      <c r="FS1456" s="459"/>
      <c r="FX1456" s="251"/>
      <c r="FZ1456" s="459"/>
      <c r="GA1456" s="459"/>
      <c r="GB1456" s="459"/>
      <c r="GG1456" s="251"/>
      <c r="GI1456" s="459"/>
      <c r="GJ1456" s="459"/>
      <c r="GK1456" s="459"/>
      <c r="GP1456" s="251"/>
      <c r="GR1456" s="459"/>
      <c r="GS1456" s="459"/>
      <c r="GT1456" s="459"/>
      <c r="GY1456" s="251"/>
      <c r="HA1456" s="459"/>
      <c r="HB1456" s="459"/>
      <c r="HC1456" s="459"/>
      <c r="HH1456" s="251"/>
      <c r="HJ1456" s="459"/>
      <c r="HK1456" s="459"/>
      <c r="HL1456" s="459"/>
      <c r="HQ1456" s="459"/>
      <c r="HR1456" s="459"/>
      <c r="HS1456" s="459"/>
      <c r="HT1456" s="459"/>
      <c r="HU1456" s="459"/>
      <c r="HV1456" s="459"/>
      <c r="HW1456" s="459"/>
      <c r="HX1456" s="459"/>
      <c r="HY1456" s="459"/>
      <c r="HZ1456" s="459"/>
      <c r="IA1456" s="459"/>
      <c r="IB1456" s="459"/>
      <c r="IC1456" s="459"/>
      <c r="ID1456" s="459"/>
      <c r="IE1456" s="459"/>
      <c r="IF1456" s="459"/>
      <c r="IG1456" s="459"/>
      <c r="IH1456" s="459"/>
      <c r="II1456" s="459"/>
      <c r="IJ1456" s="459"/>
      <c r="IK1456" s="459"/>
      <c r="IL1456" s="459"/>
      <c r="IM1456" s="459"/>
      <c r="IN1456" s="459"/>
      <c r="IO1456" s="459"/>
      <c r="IP1456" s="459"/>
      <c r="IQ1456" s="459"/>
      <c r="IR1456" s="459"/>
      <c r="IS1456" s="459"/>
      <c r="IT1456" s="459"/>
      <c r="IU1456" s="459"/>
      <c r="IV1456" s="459"/>
      <c r="RS1456" s="252"/>
    </row>
    <row r="1457" spans="1:487" s="461" customFormat="1" ht="18">
      <c r="A1457" s="605" t="s">
        <v>663</v>
      </c>
      <c r="B1457" s="488"/>
      <c r="C1457" s="488"/>
      <c r="D1457" s="461" t="s">
        <v>131</v>
      </c>
      <c r="E1457" s="461">
        <f t="shared" si="26"/>
        <v>0</v>
      </c>
      <c r="F1457" s="524">
        <f t="shared" si="27"/>
        <v>0</v>
      </c>
      <c r="G1457" s="473"/>
      <c r="H1457" s="473"/>
      <c r="I1457" s="473"/>
      <c r="J1457" s="473"/>
      <c r="K1457" s="473"/>
      <c r="L1457" s="459"/>
      <c r="M1457" s="459"/>
      <c r="N1457" s="459"/>
      <c r="R1457" s="251"/>
      <c r="T1457" s="459"/>
      <c r="U1457" s="459"/>
      <c r="V1457" s="459"/>
      <c r="AA1457" s="251"/>
      <c r="AC1457" s="459"/>
      <c r="AD1457" s="459"/>
      <c r="AE1457" s="459"/>
      <c r="AJ1457" s="251"/>
      <c r="AL1457" s="459"/>
      <c r="AM1457" s="459"/>
      <c r="AN1457" s="459"/>
      <c r="AS1457" s="251"/>
      <c r="AU1457" s="459"/>
      <c r="AV1457" s="459"/>
      <c r="AW1457" s="459"/>
      <c r="BB1457" s="251"/>
      <c r="BD1457" s="459"/>
      <c r="BE1457" s="459"/>
      <c r="BF1457" s="459"/>
      <c r="BK1457" s="251"/>
      <c r="BM1457" s="459"/>
      <c r="BN1457" s="459"/>
      <c r="BO1457" s="459"/>
      <c r="BT1457" s="251"/>
      <c r="BV1457" s="459"/>
      <c r="BW1457" s="459"/>
      <c r="BX1457" s="459"/>
      <c r="CC1457" s="251"/>
      <c r="CE1457" s="459"/>
      <c r="CF1457" s="459"/>
      <c r="CG1457" s="459"/>
      <c r="CL1457" s="251"/>
      <c r="CN1457" s="459"/>
      <c r="CO1457" s="459"/>
      <c r="CP1457" s="459"/>
      <c r="CU1457" s="251"/>
      <c r="CW1457" s="459"/>
      <c r="CX1457" s="459"/>
      <c r="CY1457" s="459"/>
      <c r="DD1457" s="251"/>
      <c r="DF1457" s="459"/>
      <c r="DG1457" s="459"/>
      <c r="DH1457" s="459"/>
      <c r="DM1457" s="251"/>
      <c r="DO1457" s="459"/>
      <c r="DP1457" s="459"/>
      <c r="DQ1457" s="459"/>
      <c r="DV1457" s="251"/>
      <c r="DX1457" s="459"/>
      <c r="DY1457" s="459"/>
      <c r="DZ1457" s="459"/>
      <c r="EE1457" s="251"/>
      <c r="EG1457" s="459"/>
      <c r="EH1457" s="459"/>
      <c r="EI1457" s="459"/>
      <c r="EN1457" s="251"/>
      <c r="EP1457" s="459"/>
      <c r="EQ1457" s="459"/>
      <c r="ER1457" s="459"/>
      <c r="EW1457" s="251"/>
      <c r="EY1457" s="459"/>
      <c r="EZ1457" s="459"/>
      <c r="FA1457" s="459"/>
      <c r="FF1457" s="251"/>
      <c r="FH1457" s="459"/>
      <c r="FI1457" s="459"/>
      <c r="FJ1457" s="459"/>
      <c r="FO1457" s="251"/>
      <c r="FQ1457" s="459"/>
      <c r="FR1457" s="459"/>
      <c r="FS1457" s="459"/>
      <c r="FX1457" s="251"/>
      <c r="FZ1457" s="459"/>
      <c r="GA1457" s="459"/>
      <c r="GB1457" s="459"/>
      <c r="GG1457" s="251"/>
      <c r="GI1457" s="459"/>
      <c r="GJ1457" s="459"/>
      <c r="GK1457" s="459"/>
      <c r="GP1457" s="251"/>
      <c r="GR1457" s="459"/>
      <c r="GS1457" s="459"/>
      <c r="GT1457" s="459"/>
      <c r="GY1457" s="251"/>
      <c r="HA1457" s="459"/>
      <c r="HB1457" s="459"/>
      <c r="HC1457" s="459"/>
      <c r="HH1457" s="251"/>
      <c r="HJ1457" s="459"/>
      <c r="HK1457" s="459"/>
      <c r="HL1457" s="459"/>
      <c r="HQ1457" s="459"/>
      <c r="HR1457" s="459"/>
      <c r="HS1457" s="459"/>
      <c r="HT1457" s="459"/>
      <c r="HU1457" s="459"/>
      <c r="HV1457" s="459"/>
      <c r="HW1457" s="459"/>
      <c r="HX1457" s="459"/>
      <c r="HY1457" s="459"/>
      <c r="HZ1457" s="459"/>
      <c r="IA1457" s="459"/>
      <c r="IB1457" s="459"/>
      <c r="IC1457" s="459"/>
      <c r="ID1457" s="459"/>
      <c r="IE1457" s="459"/>
      <c r="IF1457" s="459"/>
      <c r="IG1457" s="459"/>
      <c r="IH1457" s="459"/>
      <c r="II1457" s="459"/>
      <c r="IJ1457" s="459"/>
      <c r="IK1457" s="459"/>
      <c r="IL1457" s="459"/>
      <c r="IM1457" s="459"/>
      <c r="IN1457" s="459"/>
      <c r="IO1457" s="459"/>
      <c r="IP1457" s="459"/>
      <c r="IQ1457" s="459"/>
      <c r="IR1457" s="459"/>
      <c r="IS1457" s="459"/>
      <c r="IT1457" s="459"/>
      <c r="IU1457" s="459"/>
      <c r="IV1457" s="459"/>
      <c r="RS1457" s="252"/>
    </row>
    <row r="1458" spans="1:487" s="461" customFormat="1" ht="18">
      <c r="A1458" s="605" t="s">
        <v>1892</v>
      </c>
      <c r="B1458" s="488"/>
      <c r="C1458" s="488"/>
      <c r="D1458" s="461" t="s">
        <v>131</v>
      </c>
      <c r="E1458" s="461">
        <f t="shared" si="26"/>
        <v>6</v>
      </c>
      <c r="F1458" s="524">
        <f t="shared" si="27"/>
        <v>7</v>
      </c>
      <c r="G1458" s="502"/>
      <c r="H1458" s="502"/>
      <c r="I1458" s="473"/>
      <c r="J1458" s="473">
        <v>7</v>
      </c>
      <c r="K1458" s="473"/>
      <c r="L1458" s="459"/>
      <c r="N1458" s="459"/>
      <c r="R1458" s="251"/>
      <c r="T1458" s="459"/>
      <c r="U1458" s="459"/>
      <c r="V1458" s="459"/>
      <c r="AA1458" s="251"/>
      <c r="AC1458" s="459"/>
      <c r="AD1458" s="459"/>
      <c r="AE1458" s="459"/>
      <c r="AJ1458" s="251"/>
      <c r="AL1458" s="459"/>
      <c r="AM1458" s="459"/>
      <c r="AN1458" s="459"/>
      <c r="AS1458" s="251"/>
      <c r="AU1458" s="459"/>
      <c r="AV1458" s="459"/>
      <c r="AW1458" s="459"/>
      <c r="BB1458" s="251"/>
      <c r="BD1458" s="459"/>
      <c r="BE1458" s="459"/>
      <c r="BF1458" s="459"/>
      <c r="BK1458" s="251"/>
      <c r="BM1458" s="459"/>
      <c r="BN1458" s="459"/>
      <c r="BO1458" s="459"/>
      <c r="BT1458" s="251"/>
      <c r="BV1458" s="459"/>
      <c r="BW1458" s="459"/>
      <c r="BX1458" s="459"/>
      <c r="CC1458" s="251"/>
      <c r="CE1458" s="459"/>
      <c r="CF1458" s="459"/>
      <c r="CG1458" s="459"/>
      <c r="CL1458" s="251"/>
      <c r="CN1458" s="459"/>
      <c r="CO1458" s="459"/>
      <c r="CP1458" s="459"/>
      <c r="CU1458" s="251"/>
      <c r="CW1458" s="459"/>
      <c r="CX1458" s="459"/>
      <c r="CY1458" s="459"/>
      <c r="DD1458" s="251"/>
      <c r="DF1458" s="459"/>
      <c r="DG1458" s="459"/>
      <c r="DH1458" s="459"/>
      <c r="DM1458" s="251"/>
      <c r="DO1458" s="459"/>
      <c r="DP1458" s="459"/>
      <c r="DQ1458" s="459"/>
      <c r="DV1458" s="251"/>
      <c r="DX1458" s="459"/>
      <c r="DY1458" s="459"/>
      <c r="DZ1458" s="459"/>
      <c r="EE1458" s="251"/>
      <c r="EG1458" s="459"/>
      <c r="EH1458" s="459"/>
      <c r="EI1458" s="459"/>
      <c r="EN1458" s="251"/>
      <c r="EP1458" s="459"/>
      <c r="EQ1458" s="459"/>
      <c r="ER1458" s="459"/>
      <c r="EW1458" s="251"/>
      <c r="EY1458" s="459"/>
      <c r="EZ1458" s="459"/>
      <c r="FA1458" s="459"/>
      <c r="FF1458" s="251"/>
      <c r="FH1458" s="459"/>
      <c r="FI1458" s="459"/>
      <c r="FJ1458" s="459"/>
      <c r="FO1458" s="251"/>
      <c r="FQ1458" s="459"/>
      <c r="FR1458" s="459"/>
      <c r="FS1458" s="459"/>
      <c r="FX1458" s="251"/>
      <c r="FZ1458" s="459"/>
      <c r="GA1458" s="459"/>
      <c r="GB1458" s="459"/>
      <c r="GG1458" s="251"/>
      <c r="GI1458" s="459"/>
      <c r="GJ1458" s="459"/>
      <c r="GK1458" s="459"/>
      <c r="GP1458" s="251"/>
      <c r="GR1458" s="459"/>
      <c r="GS1458" s="459"/>
      <c r="GT1458" s="459"/>
      <c r="GY1458" s="251"/>
      <c r="HA1458" s="459"/>
      <c r="HB1458" s="459"/>
      <c r="HC1458" s="459"/>
      <c r="HH1458" s="251"/>
      <c r="HJ1458" s="459"/>
      <c r="HK1458" s="459"/>
      <c r="HL1458" s="459"/>
      <c r="HQ1458" s="459"/>
      <c r="HR1458" s="459"/>
      <c r="HS1458" s="459"/>
      <c r="HT1458" s="459"/>
      <c r="HU1458" s="459"/>
      <c r="HV1458" s="459"/>
      <c r="HW1458" s="459"/>
      <c r="HX1458" s="459"/>
      <c r="HY1458" s="459"/>
      <c r="HZ1458" s="459"/>
      <c r="IA1458" s="459"/>
      <c r="IB1458" s="459"/>
      <c r="IC1458" s="459"/>
      <c r="ID1458" s="459"/>
      <c r="IE1458" s="459"/>
      <c r="IF1458" s="459"/>
      <c r="IG1458" s="459"/>
      <c r="IH1458" s="459"/>
      <c r="II1458" s="459"/>
      <c r="IJ1458" s="459"/>
      <c r="IK1458" s="459"/>
      <c r="IL1458" s="459"/>
      <c r="IM1458" s="459"/>
      <c r="IN1458" s="459"/>
      <c r="IO1458" s="459"/>
      <c r="IP1458" s="459"/>
      <c r="IQ1458" s="459"/>
      <c r="IR1458" s="459"/>
      <c r="IS1458" s="459"/>
      <c r="IT1458" s="459"/>
      <c r="IU1458" s="459"/>
      <c r="IV1458" s="459"/>
      <c r="RS1458" s="252"/>
    </row>
    <row r="1459" spans="1:487" s="461" customFormat="1" ht="18">
      <c r="A1459" s="605" t="s">
        <v>1069</v>
      </c>
      <c r="B1459" s="488"/>
      <c r="C1459" s="488"/>
      <c r="D1459" s="461" t="s">
        <v>139</v>
      </c>
      <c r="E1459" s="461">
        <f t="shared" ref="E1459:E1504" si="28">COUNTIF($A$481:$AHO$554,A1459)</f>
        <v>36</v>
      </c>
      <c r="F1459" s="524">
        <f t="shared" ref="F1459:F1504" si="29">SUM(G1459:K1459)</f>
        <v>40</v>
      </c>
      <c r="G1459" s="502"/>
      <c r="H1459" s="473"/>
      <c r="I1459" s="473">
        <v>40</v>
      </c>
      <c r="J1459" s="473"/>
      <c r="K1459" s="473"/>
      <c r="L1459" s="459"/>
      <c r="N1459" s="459"/>
      <c r="R1459" s="251"/>
      <c r="T1459" s="459"/>
      <c r="U1459" s="459"/>
      <c r="V1459" s="459"/>
      <c r="AA1459" s="251"/>
      <c r="AC1459" s="459"/>
      <c r="AD1459" s="459"/>
      <c r="AE1459" s="459"/>
      <c r="AJ1459" s="251"/>
      <c r="AL1459" s="459"/>
      <c r="AM1459" s="459"/>
      <c r="AN1459" s="459"/>
      <c r="AS1459" s="251"/>
      <c r="AU1459" s="459"/>
      <c r="AV1459" s="459"/>
      <c r="AW1459" s="459"/>
      <c r="BB1459" s="251"/>
      <c r="BD1459" s="459"/>
      <c r="BE1459" s="459"/>
      <c r="BF1459" s="459"/>
      <c r="BK1459" s="251"/>
      <c r="BM1459" s="459"/>
      <c r="BN1459" s="459"/>
      <c r="BO1459" s="459"/>
      <c r="BT1459" s="251"/>
      <c r="BV1459" s="459"/>
      <c r="BW1459" s="459"/>
      <c r="BX1459" s="459"/>
      <c r="CC1459" s="251"/>
      <c r="CE1459" s="459"/>
      <c r="CF1459" s="459"/>
      <c r="CG1459" s="459"/>
      <c r="CL1459" s="251"/>
      <c r="CN1459" s="459"/>
      <c r="CO1459" s="459"/>
      <c r="CP1459" s="459"/>
      <c r="CU1459" s="251"/>
      <c r="CW1459" s="459"/>
      <c r="CX1459" s="459"/>
      <c r="CY1459" s="459"/>
      <c r="DD1459" s="251"/>
      <c r="DF1459" s="459"/>
      <c r="DG1459" s="459"/>
      <c r="DH1459" s="459"/>
      <c r="DM1459" s="251"/>
      <c r="DO1459" s="459"/>
      <c r="DP1459" s="459"/>
      <c r="DQ1459" s="459"/>
      <c r="DV1459" s="251"/>
      <c r="DX1459" s="459"/>
      <c r="DY1459" s="459"/>
      <c r="DZ1459" s="459"/>
      <c r="EE1459" s="251"/>
      <c r="EG1459" s="459"/>
      <c r="EH1459" s="459"/>
      <c r="EI1459" s="459"/>
      <c r="EN1459" s="251"/>
      <c r="EP1459" s="459"/>
      <c r="EQ1459" s="459"/>
      <c r="ER1459" s="459"/>
      <c r="EW1459" s="251"/>
      <c r="EY1459" s="459"/>
      <c r="EZ1459" s="459"/>
      <c r="FA1459" s="459"/>
      <c r="FF1459" s="251"/>
      <c r="FH1459" s="459"/>
      <c r="FI1459" s="459"/>
      <c r="FJ1459" s="459"/>
      <c r="FO1459" s="251"/>
      <c r="FQ1459" s="459"/>
      <c r="FR1459" s="459"/>
      <c r="FS1459" s="459"/>
      <c r="FX1459" s="251"/>
      <c r="FZ1459" s="459"/>
      <c r="GA1459" s="459"/>
      <c r="GB1459" s="459"/>
      <c r="GG1459" s="251"/>
      <c r="GI1459" s="459"/>
      <c r="GJ1459" s="459"/>
      <c r="GK1459" s="459"/>
      <c r="GP1459" s="251"/>
      <c r="GR1459" s="459"/>
      <c r="GS1459" s="459"/>
      <c r="GT1459" s="459"/>
      <c r="GY1459" s="251"/>
      <c r="HA1459" s="459"/>
      <c r="HB1459" s="459"/>
      <c r="HC1459" s="459"/>
      <c r="HH1459" s="251"/>
      <c r="HJ1459" s="459"/>
      <c r="HK1459" s="459"/>
      <c r="HL1459" s="459"/>
      <c r="HQ1459" s="459"/>
      <c r="HR1459" s="459"/>
      <c r="HS1459" s="459"/>
      <c r="HT1459" s="459"/>
      <c r="HU1459" s="459"/>
      <c r="HV1459" s="459"/>
      <c r="HW1459" s="459"/>
      <c r="HX1459" s="459"/>
      <c r="HY1459" s="459"/>
      <c r="HZ1459" s="459"/>
      <c r="IA1459" s="459"/>
      <c r="IB1459" s="459"/>
      <c r="IC1459" s="459"/>
      <c r="ID1459" s="459"/>
      <c r="IE1459" s="459"/>
      <c r="IF1459" s="459"/>
      <c r="IG1459" s="459"/>
      <c r="IH1459" s="459"/>
      <c r="II1459" s="459"/>
      <c r="IJ1459" s="459"/>
      <c r="IK1459" s="459"/>
      <c r="IL1459" s="459"/>
      <c r="IM1459" s="459"/>
      <c r="IN1459" s="459"/>
      <c r="IO1459" s="459"/>
      <c r="IP1459" s="459"/>
      <c r="IQ1459" s="459"/>
      <c r="IR1459" s="459"/>
      <c r="IS1459" s="459"/>
      <c r="IT1459" s="459"/>
      <c r="IU1459" s="459"/>
      <c r="IV1459" s="459"/>
      <c r="RS1459" s="252"/>
    </row>
    <row r="1460" spans="1:487" s="461" customFormat="1" ht="18">
      <c r="A1460" s="605" t="s">
        <v>538</v>
      </c>
      <c r="B1460" s="459"/>
      <c r="C1460" s="459"/>
      <c r="D1460" s="461" t="s">
        <v>130</v>
      </c>
      <c r="E1460" s="461">
        <f t="shared" si="28"/>
        <v>7</v>
      </c>
      <c r="F1460" s="524">
        <f t="shared" si="29"/>
        <v>0</v>
      </c>
      <c r="G1460" s="502"/>
      <c r="H1460" s="502"/>
      <c r="I1460" s="473"/>
      <c r="J1460" s="473"/>
      <c r="K1460" s="473"/>
      <c r="L1460" s="459"/>
      <c r="N1460" s="459"/>
      <c r="R1460" s="251"/>
      <c r="T1460" s="459"/>
      <c r="U1460" s="459"/>
      <c r="V1460" s="459"/>
      <c r="AA1460" s="251"/>
      <c r="AC1460" s="459"/>
      <c r="AD1460" s="459"/>
      <c r="AE1460" s="459"/>
      <c r="AJ1460" s="251"/>
      <c r="AL1460" s="459"/>
      <c r="AM1460" s="459"/>
      <c r="AN1460" s="459"/>
      <c r="AS1460" s="251"/>
      <c r="AU1460" s="459"/>
      <c r="AV1460" s="459"/>
      <c r="AW1460" s="459"/>
      <c r="BB1460" s="251"/>
      <c r="BD1460" s="459"/>
      <c r="BE1460" s="459"/>
      <c r="BF1460" s="459"/>
      <c r="BK1460" s="251"/>
      <c r="BM1460" s="459"/>
      <c r="BN1460" s="459"/>
      <c r="BO1460" s="459"/>
      <c r="BT1460" s="251"/>
      <c r="BV1460" s="459"/>
      <c r="BW1460" s="459"/>
      <c r="BX1460" s="459"/>
      <c r="CC1460" s="251"/>
      <c r="CE1460" s="459"/>
      <c r="CF1460" s="459"/>
      <c r="CG1460" s="459"/>
      <c r="CL1460" s="251"/>
      <c r="CN1460" s="459"/>
      <c r="CO1460" s="459"/>
      <c r="CP1460" s="459"/>
      <c r="CU1460" s="251"/>
      <c r="CW1460" s="459"/>
      <c r="CX1460" s="459"/>
      <c r="CY1460" s="459"/>
      <c r="DD1460" s="251"/>
      <c r="DF1460" s="459"/>
      <c r="DG1460" s="459"/>
      <c r="DH1460" s="459"/>
      <c r="DM1460" s="251"/>
      <c r="DO1460" s="459"/>
      <c r="DP1460" s="459"/>
      <c r="DQ1460" s="459"/>
      <c r="DV1460" s="251"/>
      <c r="DX1460" s="459"/>
      <c r="DY1460" s="459"/>
      <c r="DZ1460" s="459"/>
      <c r="EE1460" s="251"/>
      <c r="EG1460" s="459"/>
      <c r="EH1460" s="459"/>
      <c r="EI1460" s="459"/>
      <c r="EN1460" s="251"/>
      <c r="EP1460" s="459"/>
      <c r="EQ1460" s="459"/>
      <c r="ER1460" s="459"/>
      <c r="EW1460" s="251"/>
      <c r="EY1460" s="459"/>
      <c r="EZ1460" s="459"/>
      <c r="FA1460" s="459"/>
      <c r="FF1460" s="251"/>
      <c r="FH1460" s="459"/>
      <c r="FI1460" s="459"/>
      <c r="FJ1460" s="459"/>
      <c r="FO1460" s="251"/>
      <c r="FQ1460" s="459"/>
      <c r="FR1460" s="459"/>
      <c r="FS1460" s="459"/>
      <c r="FX1460" s="251"/>
      <c r="FZ1460" s="459"/>
      <c r="GA1460" s="459"/>
      <c r="GB1460" s="459"/>
      <c r="GG1460" s="251"/>
      <c r="GI1460" s="459"/>
      <c r="GJ1460" s="459"/>
      <c r="GK1460" s="459"/>
      <c r="GP1460" s="251"/>
      <c r="GR1460" s="459"/>
      <c r="GS1460" s="459"/>
      <c r="GT1460" s="459"/>
      <c r="GY1460" s="251"/>
      <c r="HA1460" s="459"/>
      <c r="HB1460" s="459"/>
      <c r="HC1460" s="459"/>
      <c r="HH1460" s="251"/>
      <c r="HJ1460" s="459"/>
      <c r="HK1460" s="459"/>
      <c r="HL1460" s="459"/>
      <c r="HQ1460" s="459"/>
      <c r="HR1460" s="459"/>
      <c r="HS1460" s="459"/>
      <c r="HT1460" s="459"/>
      <c r="HU1460" s="459"/>
      <c r="HV1460" s="459"/>
      <c r="HW1460" s="459"/>
      <c r="HX1460" s="459"/>
      <c r="HY1460" s="459"/>
      <c r="HZ1460" s="459"/>
      <c r="IA1460" s="459"/>
      <c r="IB1460" s="459"/>
      <c r="IC1460" s="459"/>
      <c r="ID1460" s="459"/>
      <c r="IE1460" s="459"/>
      <c r="IF1460" s="459"/>
      <c r="IG1460" s="459"/>
      <c r="IH1460" s="459"/>
      <c r="II1460" s="459"/>
      <c r="IJ1460" s="459"/>
      <c r="IK1460" s="459"/>
      <c r="IL1460" s="459"/>
      <c r="IM1460" s="459"/>
      <c r="IN1460" s="459"/>
      <c r="IO1460" s="459"/>
      <c r="IP1460" s="459"/>
      <c r="IQ1460" s="459"/>
      <c r="IR1460" s="459"/>
      <c r="IS1460" s="459"/>
      <c r="IT1460" s="459"/>
      <c r="IU1460" s="459"/>
      <c r="IV1460" s="459"/>
      <c r="RS1460" s="252"/>
    </row>
    <row r="1461" spans="1:487" s="461" customFormat="1" ht="18">
      <c r="A1461" s="605" t="s">
        <v>424</v>
      </c>
      <c r="B1461" s="488"/>
      <c r="C1461" s="488"/>
      <c r="D1461" s="461" t="s">
        <v>140</v>
      </c>
      <c r="E1461" s="461">
        <f t="shared" si="28"/>
        <v>12</v>
      </c>
      <c r="F1461" s="524">
        <f t="shared" si="29"/>
        <v>34</v>
      </c>
      <c r="G1461" s="473"/>
      <c r="H1461" s="473">
        <v>11</v>
      </c>
      <c r="I1461" s="473">
        <v>23</v>
      </c>
      <c r="J1461" s="473"/>
      <c r="K1461" s="473"/>
      <c r="L1461" s="459"/>
      <c r="M1461" s="459"/>
      <c r="N1461" s="459"/>
      <c r="R1461" s="251"/>
      <c r="T1461" s="459"/>
      <c r="U1461" s="459"/>
      <c r="V1461" s="459"/>
      <c r="AA1461" s="251"/>
      <c r="AC1461" s="459"/>
      <c r="AD1461" s="459"/>
      <c r="AE1461" s="459"/>
      <c r="AJ1461" s="251"/>
      <c r="AL1461" s="459"/>
      <c r="AM1461" s="459"/>
      <c r="AN1461" s="459"/>
      <c r="AS1461" s="251"/>
      <c r="AU1461" s="459"/>
      <c r="AV1461" s="459"/>
      <c r="AW1461" s="459"/>
      <c r="BB1461" s="251"/>
      <c r="BD1461" s="459"/>
      <c r="BE1461" s="459"/>
      <c r="BF1461" s="459"/>
      <c r="BK1461" s="251"/>
      <c r="BM1461" s="459"/>
      <c r="BN1461" s="459"/>
      <c r="BO1461" s="459"/>
      <c r="BT1461" s="251"/>
      <c r="BV1461" s="459"/>
      <c r="BW1461" s="459"/>
      <c r="BX1461" s="459"/>
      <c r="CC1461" s="251"/>
      <c r="CE1461" s="459"/>
      <c r="CF1461" s="459"/>
      <c r="CG1461" s="459"/>
      <c r="CL1461" s="251"/>
      <c r="CN1461" s="459"/>
      <c r="CO1461" s="459"/>
      <c r="CP1461" s="459"/>
      <c r="CU1461" s="251"/>
      <c r="CW1461" s="459"/>
      <c r="CX1461" s="459"/>
      <c r="CY1461" s="459"/>
      <c r="DD1461" s="251"/>
      <c r="DF1461" s="459"/>
      <c r="DG1461" s="459"/>
      <c r="DH1461" s="459"/>
      <c r="DM1461" s="251"/>
      <c r="DO1461" s="459"/>
      <c r="DP1461" s="459"/>
      <c r="DQ1461" s="459"/>
      <c r="DV1461" s="251"/>
      <c r="DX1461" s="459"/>
      <c r="DY1461" s="459"/>
      <c r="DZ1461" s="459"/>
      <c r="EE1461" s="251"/>
      <c r="EG1461" s="459"/>
      <c r="EH1461" s="459"/>
      <c r="EI1461" s="459"/>
      <c r="EN1461" s="251"/>
      <c r="EP1461" s="459"/>
      <c r="EQ1461" s="459"/>
      <c r="ER1461" s="459"/>
      <c r="EW1461" s="251"/>
      <c r="EY1461" s="459"/>
      <c r="EZ1461" s="459"/>
      <c r="FA1461" s="459"/>
      <c r="FF1461" s="251"/>
      <c r="FH1461" s="459"/>
      <c r="FI1461" s="459"/>
      <c r="FJ1461" s="459"/>
      <c r="FO1461" s="251"/>
      <c r="FQ1461" s="459"/>
      <c r="FR1461" s="459"/>
      <c r="FS1461" s="459"/>
      <c r="FX1461" s="251"/>
      <c r="FZ1461" s="459"/>
      <c r="GA1461" s="459"/>
      <c r="GB1461" s="459"/>
      <c r="GG1461" s="251"/>
      <c r="GI1461" s="459"/>
      <c r="GJ1461" s="459"/>
      <c r="GK1461" s="459"/>
      <c r="GP1461" s="251"/>
      <c r="GR1461" s="459"/>
      <c r="GS1461" s="459"/>
      <c r="GT1461" s="459"/>
      <c r="GY1461" s="251"/>
      <c r="HA1461" s="459"/>
      <c r="HB1461" s="459"/>
      <c r="HC1461" s="459"/>
      <c r="HH1461" s="251"/>
      <c r="HJ1461" s="459"/>
      <c r="HK1461" s="459"/>
      <c r="HL1461" s="459"/>
      <c r="HQ1461" s="459"/>
      <c r="HR1461" s="459"/>
      <c r="HS1461" s="459"/>
      <c r="HT1461" s="459"/>
      <c r="HU1461" s="459"/>
      <c r="HV1461" s="459"/>
      <c r="HW1461" s="459"/>
      <c r="HX1461" s="459"/>
      <c r="HY1461" s="459"/>
      <c r="HZ1461" s="459"/>
      <c r="IA1461" s="459"/>
      <c r="IB1461" s="459"/>
      <c r="IC1461" s="459"/>
      <c r="ID1461" s="459"/>
      <c r="IE1461" s="459"/>
      <c r="IF1461" s="459"/>
      <c r="IG1461" s="459"/>
      <c r="IH1461" s="459"/>
      <c r="II1461" s="459"/>
      <c r="IJ1461" s="459"/>
      <c r="IK1461" s="459"/>
      <c r="IL1461" s="459"/>
      <c r="IM1461" s="459"/>
      <c r="IN1461" s="459"/>
      <c r="IO1461" s="459"/>
      <c r="IP1461" s="459"/>
      <c r="IQ1461" s="459"/>
      <c r="IR1461" s="459"/>
      <c r="IS1461" s="459"/>
      <c r="IT1461" s="459"/>
      <c r="IU1461" s="459"/>
      <c r="IV1461" s="459"/>
      <c r="RS1461" s="252"/>
    </row>
    <row r="1462" spans="1:487" s="461" customFormat="1" ht="18">
      <c r="A1462" s="605" t="s">
        <v>693</v>
      </c>
      <c r="B1462" s="488"/>
      <c r="C1462" s="488"/>
      <c r="D1462" s="461" t="s">
        <v>139</v>
      </c>
      <c r="E1462" s="461">
        <f t="shared" si="28"/>
        <v>28</v>
      </c>
      <c r="F1462" s="524">
        <f t="shared" si="29"/>
        <v>158</v>
      </c>
      <c r="G1462" s="502"/>
      <c r="H1462" s="502">
        <v>77</v>
      </c>
      <c r="I1462" s="473">
        <v>70</v>
      </c>
      <c r="J1462" s="473">
        <v>11</v>
      </c>
      <c r="K1462" s="473"/>
      <c r="M1462" s="459"/>
      <c r="N1462" s="459"/>
      <c r="R1462" s="251"/>
      <c r="T1462" s="459"/>
      <c r="U1462" s="459"/>
      <c r="V1462" s="459"/>
      <c r="AA1462" s="251"/>
      <c r="AC1462" s="459"/>
      <c r="AD1462" s="459"/>
      <c r="AE1462" s="459"/>
      <c r="AJ1462" s="251"/>
      <c r="AL1462" s="459"/>
      <c r="AM1462" s="459"/>
      <c r="AN1462" s="459"/>
      <c r="AS1462" s="251"/>
      <c r="AU1462" s="459"/>
      <c r="AV1462" s="459"/>
      <c r="AW1462" s="459"/>
      <c r="BB1462" s="251"/>
      <c r="BD1462" s="459"/>
      <c r="BE1462" s="459"/>
      <c r="BF1462" s="459"/>
      <c r="BK1462" s="251"/>
      <c r="BM1462" s="459"/>
      <c r="BN1462" s="459"/>
      <c r="BO1462" s="459"/>
      <c r="BT1462" s="251"/>
      <c r="BV1462" s="459"/>
      <c r="BW1462" s="459"/>
      <c r="BX1462" s="459"/>
      <c r="CC1462" s="251"/>
      <c r="CE1462" s="459"/>
      <c r="CF1462" s="459"/>
      <c r="CG1462" s="459"/>
      <c r="CL1462" s="251"/>
      <c r="CN1462" s="459"/>
      <c r="CO1462" s="459"/>
      <c r="CP1462" s="459"/>
      <c r="CU1462" s="251"/>
      <c r="CW1462" s="459"/>
      <c r="CX1462" s="459"/>
      <c r="CY1462" s="459"/>
      <c r="DD1462" s="251"/>
      <c r="DF1462" s="459"/>
      <c r="DG1462" s="459"/>
      <c r="DH1462" s="459"/>
      <c r="DM1462" s="251"/>
      <c r="DO1462" s="459"/>
      <c r="DP1462" s="459"/>
      <c r="DQ1462" s="459"/>
      <c r="DV1462" s="251"/>
      <c r="DX1462" s="459"/>
      <c r="DY1462" s="459"/>
      <c r="DZ1462" s="459"/>
      <c r="EE1462" s="251"/>
      <c r="EG1462" s="459"/>
      <c r="EH1462" s="459"/>
      <c r="EI1462" s="459"/>
      <c r="EN1462" s="251"/>
      <c r="EP1462" s="459"/>
      <c r="EQ1462" s="459"/>
      <c r="ER1462" s="459"/>
      <c r="EW1462" s="251"/>
      <c r="EY1462" s="459"/>
      <c r="EZ1462" s="459"/>
      <c r="FA1462" s="459"/>
      <c r="FF1462" s="251"/>
      <c r="FH1462" s="459"/>
      <c r="FI1462" s="459"/>
      <c r="FJ1462" s="459"/>
      <c r="FO1462" s="251"/>
      <c r="FQ1462" s="459"/>
      <c r="FR1462" s="459"/>
      <c r="FS1462" s="459"/>
      <c r="FX1462" s="251"/>
      <c r="FZ1462" s="459"/>
      <c r="GA1462" s="459"/>
      <c r="GB1462" s="459"/>
      <c r="GG1462" s="251"/>
      <c r="GI1462" s="459"/>
      <c r="GJ1462" s="459"/>
      <c r="GK1462" s="459"/>
      <c r="GP1462" s="251"/>
      <c r="GR1462" s="459"/>
      <c r="GS1462" s="459"/>
      <c r="GT1462" s="459"/>
      <c r="GY1462" s="251"/>
      <c r="HA1462" s="459"/>
      <c r="HB1462" s="459"/>
      <c r="HC1462" s="459"/>
      <c r="HH1462" s="251"/>
      <c r="HJ1462" s="459"/>
      <c r="HK1462" s="459"/>
      <c r="HL1462" s="459"/>
      <c r="HQ1462" s="459"/>
      <c r="HR1462" s="459"/>
      <c r="HS1462" s="459"/>
      <c r="HT1462" s="459"/>
      <c r="HU1462" s="459"/>
      <c r="HV1462" s="459"/>
      <c r="HW1462" s="459"/>
      <c r="HX1462" s="459"/>
      <c r="HY1462" s="459"/>
      <c r="HZ1462" s="459"/>
      <c r="IA1462" s="459"/>
      <c r="IB1462" s="459"/>
      <c r="IC1462" s="459"/>
      <c r="ID1462" s="459"/>
      <c r="IE1462" s="459"/>
      <c r="IF1462" s="459"/>
      <c r="IG1462" s="459"/>
      <c r="IH1462" s="459"/>
      <c r="II1462" s="459"/>
      <c r="IJ1462" s="459"/>
      <c r="IK1462" s="459"/>
      <c r="IL1462" s="459"/>
      <c r="IM1462" s="459"/>
      <c r="IN1462" s="459"/>
      <c r="IO1462" s="459"/>
      <c r="IP1462" s="459"/>
      <c r="IQ1462" s="459"/>
      <c r="IR1462" s="459"/>
      <c r="IS1462" s="459"/>
      <c r="IT1462" s="459"/>
      <c r="IU1462" s="459"/>
      <c r="IV1462" s="459"/>
      <c r="RS1462" s="252"/>
    </row>
    <row r="1463" spans="1:487" s="461" customFormat="1" ht="18">
      <c r="A1463" s="605" t="s">
        <v>758</v>
      </c>
      <c r="B1463" s="459"/>
      <c r="C1463" s="488"/>
      <c r="D1463" s="606" t="s">
        <v>129</v>
      </c>
      <c r="E1463" s="461">
        <f t="shared" si="28"/>
        <v>0</v>
      </c>
      <c r="F1463" s="524">
        <f t="shared" si="29"/>
        <v>17</v>
      </c>
      <c r="G1463" s="502"/>
      <c r="H1463" s="473"/>
      <c r="I1463" s="473"/>
      <c r="J1463" s="473">
        <v>17</v>
      </c>
      <c r="K1463" s="473"/>
      <c r="L1463" s="459"/>
      <c r="N1463" s="459"/>
      <c r="R1463" s="251"/>
      <c r="T1463" s="459"/>
      <c r="U1463" s="459"/>
      <c r="V1463" s="459"/>
      <c r="AA1463" s="251"/>
      <c r="AC1463" s="459"/>
      <c r="AD1463" s="459"/>
      <c r="AE1463" s="459"/>
      <c r="AJ1463" s="251"/>
      <c r="AL1463" s="459"/>
      <c r="AM1463" s="459"/>
      <c r="AN1463" s="459"/>
      <c r="AS1463" s="251"/>
      <c r="AU1463" s="459"/>
      <c r="AV1463" s="459"/>
      <c r="AW1463" s="459"/>
      <c r="BB1463" s="251"/>
      <c r="BD1463" s="459"/>
      <c r="BE1463" s="459"/>
      <c r="BF1463" s="459"/>
      <c r="BK1463" s="251"/>
      <c r="BM1463" s="459"/>
      <c r="BN1463" s="459"/>
      <c r="BO1463" s="459"/>
      <c r="BT1463" s="251"/>
      <c r="BV1463" s="459"/>
      <c r="BW1463" s="459"/>
      <c r="BX1463" s="459"/>
      <c r="CC1463" s="251"/>
      <c r="CE1463" s="459"/>
      <c r="CF1463" s="459"/>
      <c r="CG1463" s="459"/>
      <c r="CL1463" s="251"/>
      <c r="CN1463" s="459"/>
      <c r="CO1463" s="459"/>
      <c r="CP1463" s="459"/>
      <c r="CU1463" s="251"/>
      <c r="CW1463" s="459"/>
      <c r="CX1463" s="459"/>
      <c r="CY1463" s="459"/>
      <c r="DD1463" s="251"/>
      <c r="DF1463" s="459"/>
      <c r="DG1463" s="459"/>
      <c r="DH1463" s="459"/>
      <c r="DM1463" s="251"/>
      <c r="DO1463" s="459"/>
      <c r="DP1463" s="459"/>
      <c r="DQ1463" s="459"/>
      <c r="DV1463" s="251"/>
      <c r="DX1463" s="459"/>
      <c r="DY1463" s="459"/>
      <c r="DZ1463" s="459"/>
      <c r="EE1463" s="251"/>
      <c r="EG1463" s="459"/>
      <c r="EH1463" s="459"/>
      <c r="EI1463" s="459"/>
      <c r="EN1463" s="251"/>
      <c r="EP1463" s="459"/>
      <c r="EQ1463" s="459"/>
      <c r="ER1463" s="459"/>
      <c r="EW1463" s="251"/>
      <c r="EY1463" s="459"/>
      <c r="EZ1463" s="459"/>
      <c r="FA1463" s="459"/>
      <c r="FF1463" s="251"/>
      <c r="FH1463" s="459"/>
      <c r="FI1463" s="459"/>
      <c r="FJ1463" s="459"/>
      <c r="FO1463" s="251"/>
      <c r="FQ1463" s="459"/>
      <c r="FR1463" s="459"/>
      <c r="FS1463" s="459"/>
      <c r="FX1463" s="251"/>
      <c r="FZ1463" s="459"/>
      <c r="GA1463" s="459"/>
      <c r="GB1463" s="459"/>
      <c r="GG1463" s="251"/>
      <c r="GI1463" s="459"/>
      <c r="GJ1463" s="459"/>
      <c r="GK1463" s="459"/>
      <c r="GP1463" s="251"/>
      <c r="GR1463" s="459"/>
      <c r="GS1463" s="459"/>
      <c r="GT1463" s="459"/>
      <c r="GY1463" s="251"/>
      <c r="HA1463" s="459"/>
      <c r="HB1463" s="459"/>
      <c r="HC1463" s="459"/>
      <c r="HH1463" s="251"/>
      <c r="HJ1463" s="459"/>
      <c r="HK1463" s="459"/>
      <c r="HL1463" s="459"/>
      <c r="HQ1463" s="459"/>
      <c r="HR1463" s="459"/>
      <c r="HS1463" s="459"/>
      <c r="HT1463" s="459"/>
      <c r="HU1463" s="459"/>
      <c r="HV1463" s="459"/>
      <c r="HW1463" s="459"/>
      <c r="HX1463" s="459"/>
      <c r="HY1463" s="459"/>
      <c r="HZ1463" s="459"/>
      <c r="IA1463" s="459"/>
      <c r="IB1463" s="459"/>
      <c r="IC1463" s="459"/>
      <c r="ID1463" s="459"/>
      <c r="IE1463" s="459"/>
      <c r="IF1463" s="459"/>
      <c r="IG1463" s="459"/>
      <c r="IH1463" s="459"/>
      <c r="II1463" s="459"/>
      <c r="IJ1463" s="459"/>
      <c r="IK1463" s="459"/>
      <c r="IL1463" s="459"/>
      <c r="IM1463" s="459"/>
      <c r="IN1463" s="459"/>
      <c r="IO1463" s="459"/>
      <c r="IP1463" s="459"/>
      <c r="IQ1463" s="459"/>
      <c r="IR1463" s="459"/>
      <c r="IS1463" s="459"/>
      <c r="IT1463" s="459"/>
      <c r="IU1463" s="459"/>
      <c r="IV1463" s="459"/>
      <c r="RS1463" s="252"/>
    </row>
    <row r="1464" spans="1:487" s="461" customFormat="1" ht="18">
      <c r="A1464" s="605" t="s">
        <v>2498</v>
      </c>
      <c r="B1464" s="459"/>
      <c r="C1464" s="488"/>
      <c r="D1464" s="606" t="s">
        <v>129</v>
      </c>
      <c r="E1464" s="461">
        <f t="shared" si="28"/>
        <v>0</v>
      </c>
      <c r="F1464" s="524">
        <f t="shared" si="29"/>
        <v>0</v>
      </c>
      <c r="G1464" s="473"/>
      <c r="H1464" s="473"/>
      <c r="I1464" s="473"/>
      <c r="J1464" s="473"/>
      <c r="K1464" s="473"/>
      <c r="L1464" s="459"/>
      <c r="N1464" s="459"/>
      <c r="R1464" s="251"/>
      <c r="T1464" s="459"/>
      <c r="U1464" s="459"/>
      <c r="V1464" s="459"/>
      <c r="AA1464" s="251"/>
      <c r="AC1464" s="459"/>
      <c r="AD1464" s="459"/>
      <c r="AE1464" s="459"/>
      <c r="AJ1464" s="251"/>
      <c r="AL1464" s="459"/>
      <c r="AM1464" s="459"/>
      <c r="AN1464" s="459"/>
      <c r="AS1464" s="251"/>
      <c r="AU1464" s="459"/>
      <c r="AV1464" s="459"/>
      <c r="AW1464" s="459"/>
      <c r="BB1464" s="251"/>
      <c r="BD1464" s="459"/>
      <c r="BE1464" s="459"/>
      <c r="BF1464" s="459"/>
      <c r="BK1464" s="251"/>
      <c r="BM1464" s="459"/>
      <c r="BN1464" s="459"/>
      <c r="BO1464" s="459"/>
      <c r="BT1464" s="251"/>
      <c r="BV1464" s="459"/>
      <c r="BW1464" s="459"/>
      <c r="BX1464" s="459"/>
      <c r="CC1464" s="251"/>
      <c r="CE1464" s="459"/>
      <c r="CF1464" s="459"/>
      <c r="CG1464" s="459"/>
      <c r="CL1464" s="251"/>
      <c r="CN1464" s="459"/>
      <c r="CO1464" s="459"/>
      <c r="CP1464" s="459"/>
      <c r="CU1464" s="251"/>
      <c r="CW1464" s="459"/>
      <c r="CX1464" s="459"/>
      <c r="CY1464" s="459"/>
      <c r="DD1464" s="251"/>
      <c r="DF1464" s="459"/>
      <c r="DG1464" s="459"/>
      <c r="DH1464" s="459"/>
      <c r="DM1464" s="251"/>
      <c r="DO1464" s="459"/>
      <c r="DP1464" s="459"/>
      <c r="DQ1464" s="459"/>
      <c r="DV1464" s="251"/>
      <c r="DX1464" s="459"/>
      <c r="DY1464" s="459"/>
      <c r="DZ1464" s="459"/>
      <c r="EE1464" s="251"/>
      <c r="EG1464" s="459"/>
      <c r="EH1464" s="459"/>
      <c r="EI1464" s="459"/>
      <c r="EN1464" s="251"/>
      <c r="EP1464" s="459"/>
      <c r="EQ1464" s="459"/>
      <c r="ER1464" s="459"/>
      <c r="EW1464" s="251"/>
      <c r="EY1464" s="459"/>
      <c r="EZ1464" s="459"/>
      <c r="FA1464" s="459"/>
      <c r="FF1464" s="251"/>
      <c r="FH1464" s="459"/>
      <c r="FI1464" s="459"/>
      <c r="FJ1464" s="459"/>
      <c r="FO1464" s="251"/>
      <c r="FQ1464" s="459"/>
      <c r="FR1464" s="459"/>
      <c r="FS1464" s="459"/>
      <c r="FX1464" s="251"/>
      <c r="FZ1464" s="459"/>
      <c r="GA1464" s="459"/>
      <c r="GB1464" s="459"/>
      <c r="GG1464" s="251"/>
      <c r="GI1464" s="459"/>
      <c r="GJ1464" s="459"/>
      <c r="GK1464" s="459"/>
      <c r="GP1464" s="251"/>
      <c r="GR1464" s="459"/>
      <c r="GS1464" s="459"/>
      <c r="GT1464" s="459"/>
      <c r="GY1464" s="251"/>
      <c r="HA1464" s="459"/>
      <c r="HB1464" s="459"/>
      <c r="HC1464" s="459"/>
      <c r="HH1464" s="251"/>
      <c r="HJ1464" s="459"/>
      <c r="HK1464" s="459"/>
      <c r="HL1464" s="459"/>
      <c r="HQ1464" s="459"/>
      <c r="HR1464" s="459"/>
      <c r="HS1464" s="459"/>
      <c r="HT1464" s="459"/>
      <c r="HU1464" s="459"/>
      <c r="HV1464" s="459"/>
      <c r="HW1464" s="459"/>
      <c r="HX1464" s="459"/>
      <c r="HY1464" s="459"/>
      <c r="HZ1464" s="459"/>
      <c r="IA1464" s="459"/>
      <c r="IB1464" s="459"/>
      <c r="IC1464" s="459"/>
      <c r="ID1464" s="459"/>
      <c r="IE1464" s="459"/>
      <c r="IF1464" s="459"/>
      <c r="IG1464" s="459"/>
      <c r="IH1464" s="459"/>
      <c r="II1464" s="459"/>
      <c r="IJ1464" s="459"/>
      <c r="IK1464" s="459"/>
      <c r="IL1464" s="459"/>
      <c r="IM1464" s="459"/>
      <c r="IN1464" s="459"/>
      <c r="IO1464" s="459"/>
      <c r="IP1464" s="459"/>
      <c r="IQ1464" s="459"/>
      <c r="IR1464" s="459"/>
      <c r="IS1464" s="459"/>
      <c r="IT1464" s="459"/>
      <c r="IU1464" s="459"/>
      <c r="IV1464" s="459"/>
      <c r="RS1464" s="252"/>
    </row>
    <row r="1465" spans="1:487" s="461" customFormat="1" ht="18">
      <c r="A1465" s="605" t="s">
        <v>560</v>
      </c>
      <c r="B1465" s="459"/>
      <c r="C1465" s="488"/>
      <c r="D1465" s="606" t="s">
        <v>129</v>
      </c>
      <c r="E1465" s="461">
        <f t="shared" si="28"/>
        <v>7</v>
      </c>
      <c r="F1465" s="524">
        <f t="shared" si="29"/>
        <v>26</v>
      </c>
      <c r="G1465" s="473"/>
      <c r="H1465" s="473"/>
      <c r="I1465" s="473">
        <v>22</v>
      </c>
      <c r="J1465" s="473">
        <v>4</v>
      </c>
      <c r="K1465" s="473"/>
      <c r="L1465" s="459"/>
      <c r="N1465" s="459"/>
      <c r="R1465" s="251"/>
      <c r="T1465" s="459"/>
      <c r="U1465" s="459"/>
      <c r="V1465" s="459"/>
      <c r="AA1465" s="251"/>
      <c r="AC1465" s="459"/>
      <c r="AD1465" s="459"/>
      <c r="AE1465" s="459"/>
      <c r="AJ1465" s="251"/>
      <c r="AL1465" s="459"/>
      <c r="AM1465" s="459"/>
      <c r="AN1465" s="459"/>
      <c r="AS1465" s="251"/>
      <c r="AU1465" s="459"/>
      <c r="AV1465" s="459"/>
      <c r="AW1465" s="459"/>
      <c r="BB1465" s="251"/>
      <c r="BD1465" s="459"/>
      <c r="BE1465" s="459"/>
      <c r="BF1465" s="459"/>
      <c r="BK1465" s="251"/>
      <c r="BM1465" s="459"/>
      <c r="BN1465" s="459"/>
      <c r="BO1465" s="459"/>
      <c r="BT1465" s="251"/>
      <c r="BV1465" s="459"/>
      <c r="BW1465" s="459"/>
      <c r="BX1465" s="459"/>
      <c r="CC1465" s="251"/>
      <c r="CE1465" s="459"/>
      <c r="CF1465" s="459"/>
      <c r="CG1465" s="459"/>
      <c r="CL1465" s="251"/>
      <c r="CN1465" s="459"/>
      <c r="CO1465" s="459"/>
      <c r="CP1465" s="459"/>
      <c r="CU1465" s="251"/>
      <c r="CW1465" s="459"/>
      <c r="CX1465" s="459"/>
      <c r="CY1465" s="459"/>
      <c r="DD1465" s="251"/>
      <c r="DF1465" s="459"/>
      <c r="DG1465" s="459"/>
      <c r="DH1465" s="459"/>
      <c r="DM1465" s="251"/>
      <c r="DO1465" s="459"/>
      <c r="DP1465" s="459"/>
      <c r="DQ1465" s="459"/>
      <c r="DV1465" s="251"/>
      <c r="DX1465" s="459"/>
      <c r="DY1465" s="459"/>
      <c r="DZ1465" s="459"/>
      <c r="EE1465" s="251"/>
      <c r="EG1465" s="459"/>
      <c r="EH1465" s="459"/>
      <c r="EI1465" s="459"/>
      <c r="EN1465" s="251"/>
      <c r="EP1465" s="459"/>
      <c r="EQ1465" s="459"/>
      <c r="ER1465" s="459"/>
      <c r="EW1465" s="251"/>
      <c r="EY1465" s="459"/>
      <c r="EZ1465" s="459"/>
      <c r="FA1465" s="459"/>
      <c r="FF1465" s="251"/>
      <c r="FH1465" s="459"/>
      <c r="FI1465" s="459"/>
      <c r="FJ1465" s="459"/>
      <c r="FO1465" s="251"/>
      <c r="FQ1465" s="459"/>
      <c r="FR1465" s="459"/>
      <c r="FS1465" s="459"/>
      <c r="FX1465" s="251"/>
      <c r="FZ1465" s="459"/>
      <c r="GA1465" s="459"/>
      <c r="GB1465" s="459"/>
      <c r="GG1465" s="251"/>
      <c r="GI1465" s="459"/>
      <c r="GJ1465" s="459"/>
      <c r="GK1465" s="459"/>
      <c r="GP1465" s="251"/>
      <c r="GR1465" s="459"/>
      <c r="GS1465" s="459"/>
      <c r="GT1465" s="459"/>
      <c r="GY1465" s="251"/>
      <c r="HA1465" s="459"/>
      <c r="HB1465" s="459"/>
      <c r="HC1465" s="459"/>
      <c r="HH1465" s="251"/>
      <c r="HJ1465" s="459"/>
      <c r="HK1465" s="459"/>
      <c r="HL1465" s="459"/>
      <c r="HQ1465" s="459"/>
      <c r="HR1465" s="459"/>
      <c r="HS1465" s="459"/>
      <c r="HT1465" s="459"/>
      <c r="HU1465" s="459"/>
      <c r="HV1465" s="459"/>
      <c r="HW1465" s="459"/>
      <c r="HX1465" s="459"/>
      <c r="HY1465" s="459"/>
      <c r="HZ1465" s="459"/>
      <c r="IA1465" s="459"/>
      <c r="IB1465" s="459"/>
      <c r="IC1465" s="459"/>
      <c r="ID1465" s="459"/>
      <c r="IE1465" s="459"/>
      <c r="IF1465" s="459"/>
      <c r="IG1465" s="459"/>
      <c r="IH1465" s="459"/>
      <c r="II1465" s="459"/>
      <c r="IJ1465" s="459"/>
      <c r="IK1465" s="459"/>
      <c r="IL1465" s="459"/>
      <c r="IM1465" s="459"/>
      <c r="IN1465" s="459"/>
      <c r="IO1465" s="459"/>
      <c r="IP1465" s="459"/>
      <c r="IQ1465" s="459"/>
      <c r="IR1465" s="459"/>
      <c r="IS1465" s="459"/>
      <c r="IT1465" s="459"/>
      <c r="IU1465" s="459"/>
      <c r="IV1465" s="459"/>
      <c r="RS1465" s="252"/>
    </row>
    <row r="1466" spans="1:487" s="461" customFormat="1" ht="18">
      <c r="A1466" s="605" t="s">
        <v>778</v>
      </c>
      <c r="B1466" s="459"/>
      <c r="C1466" s="488"/>
      <c r="D1466" s="606" t="s">
        <v>129</v>
      </c>
      <c r="E1466" s="461">
        <f t="shared" si="28"/>
        <v>1</v>
      </c>
      <c r="F1466" s="524">
        <f t="shared" si="29"/>
        <v>0</v>
      </c>
      <c r="G1466" s="473"/>
      <c r="H1466" s="473"/>
      <c r="I1466" s="473"/>
      <c r="J1466" s="473"/>
      <c r="K1466" s="473"/>
      <c r="L1466" s="459"/>
      <c r="N1466" s="459"/>
      <c r="R1466" s="251"/>
      <c r="T1466" s="459"/>
      <c r="U1466" s="459"/>
      <c r="V1466" s="459"/>
      <c r="AA1466" s="251"/>
      <c r="AC1466" s="459"/>
      <c r="AD1466" s="459"/>
      <c r="AE1466" s="459"/>
      <c r="AJ1466" s="251"/>
      <c r="AL1466" s="459"/>
      <c r="AM1466" s="459"/>
      <c r="AN1466" s="459"/>
      <c r="AS1466" s="251"/>
      <c r="AU1466" s="459"/>
      <c r="AV1466" s="459"/>
      <c r="AW1466" s="459"/>
      <c r="BB1466" s="251"/>
      <c r="BD1466" s="459"/>
      <c r="BE1466" s="459"/>
      <c r="BF1466" s="459"/>
      <c r="BK1466" s="251"/>
      <c r="BM1466" s="459"/>
      <c r="BN1466" s="459"/>
      <c r="BO1466" s="459"/>
      <c r="BT1466" s="251"/>
      <c r="BV1466" s="459"/>
      <c r="BW1466" s="459"/>
      <c r="BX1466" s="459"/>
      <c r="CC1466" s="251"/>
      <c r="CE1466" s="459"/>
      <c r="CF1466" s="459"/>
      <c r="CG1466" s="459"/>
      <c r="CL1466" s="251"/>
      <c r="CN1466" s="459"/>
      <c r="CO1466" s="459"/>
      <c r="CP1466" s="459"/>
      <c r="CU1466" s="251"/>
      <c r="CW1466" s="459"/>
      <c r="CX1466" s="459"/>
      <c r="CY1466" s="459"/>
      <c r="DD1466" s="251"/>
      <c r="DF1466" s="459"/>
      <c r="DG1466" s="459"/>
      <c r="DH1466" s="459"/>
      <c r="DM1466" s="251"/>
      <c r="DO1466" s="459"/>
      <c r="DP1466" s="459"/>
      <c r="DQ1466" s="459"/>
      <c r="DV1466" s="251"/>
      <c r="DX1466" s="459"/>
      <c r="DY1466" s="459"/>
      <c r="DZ1466" s="459"/>
      <c r="EE1466" s="251"/>
      <c r="EG1466" s="459"/>
      <c r="EH1466" s="459"/>
      <c r="EI1466" s="459"/>
      <c r="EN1466" s="251"/>
      <c r="EP1466" s="459"/>
      <c r="EQ1466" s="459"/>
      <c r="ER1466" s="459"/>
      <c r="EW1466" s="251"/>
      <c r="EY1466" s="459"/>
      <c r="EZ1466" s="459"/>
      <c r="FA1466" s="459"/>
      <c r="FF1466" s="251"/>
      <c r="FH1466" s="459"/>
      <c r="FI1466" s="459"/>
      <c r="FJ1466" s="459"/>
      <c r="FO1466" s="251"/>
      <c r="FQ1466" s="459"/>
      <c r="FR1466" s="459"/>
      <c r="FS1466" s="459"/>
      <c r="FX1466" s="251"/>
      <c r="FZ1466" s="459"/>
      <c r="GA1466" s="459"/>
      <c r="GB1466" s="459"/>
      <c r="GG1466" s="251"/>
      <c r="GI1466" s="459"/>
      <c r="GJ1466" s="459"/>
      <c r="GK1466" s="459"/>
      <c r="GP1466" s="251"/>
      <c r="GR1466" s="459"/>
      <c r="GS1466" s="459"/>
      <c r="GT1466" s="459"/>
      <c r="GY1466" s="251"/>
      <c r="HA1466" s="459"/>
      <c r="HB1466" s="459"/>
      <c r="HC1466" s="459"/>
      <c r="HH1466" s="251"/>
      <c r="HJ1466" s="459"/>
      <c r="HK1466" s="459"/>
      <c r="HL1466" s="459"/>
      <c r="HQ1466" s="459"/>
      <c r="HR1466" s="459"/>
      <c r="HS1466" s="459"/>
      <c r="HT1466" s="459"/>
      <c r="HU1466" s="459"/>
      <c r="HV1466" s="459"/>
      <c r="HW1466" s="459"/>
      <c r="HX1466" s="459"/>
      <c r="HY1466" s="459"/>
      <c r="HZ1466" s="459"/>
      <c r="IA1466" s="459"/>
      <c r="IB1466" s="459"/>
      <c r="IC1466" s="459"/>
      <c r="ID1466" s="459"/>
      <c r="IE1466" s="459"/>
      <c r="IF1466" s="459"/>
      <c r="IG1466" s="459"/>
      <c r="IH1466" s="459"/>
      <c r="II1466" s="459"/>
      <c r="IJ1466" s="459"/>
      <c r="IK1466" s="459"/>
      <c r="IL1466" s="459"/>
      <c r="IM1466" s="459"/>
      <c r="IN1466" s="459"/>
      <c r="IO1466" s="459"/>
      <c r="IP1466" s="459"/>
      <c r="IQ1466" s="459"/>
      <c r="IR1466" s="459"/>
      <c r="IS1466" s="459"/>
      <c r="IT1466" s="459"/>
      <c r="IU1466" s="459"/>
      <c r="IV1466" s="459"/>
      <c r="RS1466" s="252"/>
    </row>
    <row r="1467" spans="1:487" s="461" customFormat="1" ht="18">
      <c r="A1467" s="605" t="s">
        <v>1438</v>
      </c>
      <c r="B1467" s="459"/>
      <c r="C1467" s="488"/>
      <c r="D1467" s="606" t="s">
        <v>129</v>
      </c>
      <c r="E1467" s="461">
        <f t="shared" si="28"/>
        <v>0</v>
      </c>
      <c r="F1467" s="524">
        <f t="shared" si="29"/>
        <v>0</v>
      </c>
      <c r="G1467" s="473"/>
      <c r="H1467" s="473"/>
      <c r="I1467" s="473"/>
      <c r="J1467" s="473"/>
      <c r="K1467" s="473"/>
      <c r="L1467" s="459"/>
      <c r="M1467" s="459"/>
      <c r="N1467" s="459"/>
      <c r="R1467" s="251"/>
      <c r="T1467" s="459"/>
      <c r="U1467" s="459"/>
      <c r="V1467" s="459"/>
      <c r="AA1467" s="251"/>
      <c r="AC1467" s="459"/>
      <c r="AD1467" s="459"/>
      <c r="AE1467" s="459"/>
      <c r="AJ1467" s="251"/>
      <c r="AL1467" s="459"/>
      <c r="AM1467" s="459"/>
      <c r="AN1467" s="459"/>
      <c r="AS1467" s="251"/>
      <c r="AU1467" s="459"/>
      <c r="AV1467" s="459"/>
      <c r="AW1467" s="459"/>
      <c r="BB1467" s="251"/>
      <c r="BD1467" s="459"/>
      <c r="BE1467" s="459"/>
      <c r="BF1467" s="459"/>
      <c r="BK1467" s="251"/>
      <c r="BM1467" s="459"/>
      <c r="BN1467" s="459"/>
      <c r="BO1467" s="459"/>
      <c r="BT1467" s="251"/>
      <c r="BV1467" s="459"/>
      <c r="BW1467" s="459"/>
      <c r="BX1467" s="459"/>
      <c r="CC1467" s="251"/>
      <c r="CE1467" s="459"/>
      <c r="CF1467" s="459"/>
      <c r="CG1467" s="459"/>
      <c r="CL1467" s="251"/>
      <c r="CN1467" s="459"/>
      <c r="CO1467" s="459"/>
      <c r="CP1467" s="459"/>
      <c r="CU1467" s="251"/>
      <c r="CW1467" s="459"/>
      <c r="CX1467" s="459"/>
      <c r="CY1467" s="459"/>
      <c r="DD1467" s="251"/>
      <c r="DF1467" s="459"/>
      <c r="DG1467" s="459"/>
      <c r="DH1467" s="459"/>
      <c r="DM1467" s="251"/>
      <c r="DO1467" s="459"/>
      <c r="DP1467" s="459"/>
      <c r="DQ1467" s="459"/>
      <c r="DV1467" s="251"/>
      <c r="DX1467" s="459"/>
      <c r="DY1467" s="459"/>
      <c r="DZ1467" s="459"/>
      <c r="EE1467" s="251"/>
      <c r="EG1467" s="459"/>
      <c r="EH1467" s="459"/>
      <c r="EI1467" s="459"/>
      <c r="EN1467" s="251"/>
      <c r="EP1467" s="459"/>
      <c r="EQ1467" s="459"/>
      <c r="ER1467" s="459"/>
      <c r="EW1467" s="251"/>
      <c r="EY1467" s="459"/>
      <c r="EZ1467" s="459"/>
      <c r="FA1467" s="459"/>
      <c r="FF1467" s="251"/>
      <c r="FH1467" s="459"/>
      <c r="FI1467" s="459"/>
      <c r="FJ1467" s="459"/>
      <c r="FO1467" s="251"/>
      <c r="FQ1467" s="459"/>
      <c r="FR1467" s="459"/>
      <c r="FS1467" s="459"/>
      <c r="FX1467" s="251"/>
      <c r="FZ1467" s="459"/>
      <c r="GA1467" s="459"/>
      <c r="GB1467" s="459"/>
      <c r="GG1467" s="251"/>
      <c r="GI1467" s="459"/>
      <c r="GJ1467" s="459"/>
      <c r="GK1467" s="459"/>
      <c r="GP1467" s="251"/>
      <c r="GR1467" s="459"/>
      <c r="GS1467" s="459"/>
      <c r="GT1467" s="459"/>
      <c r="GY1467" s="251"/>
      <c r="HA1467" s="459"/>
      <c r="HB1467" s="459"/>
      <c r="HC1467" s="459"/>
      <c r="HH1467" s="251"/>
      <c r="HJ1467" s="459"/>
      <c r="HK1467" s="459"/>
      <c r="HL1467" s="459"/>
      <c r="HQ1467" s="459"/>
      <c r="HR1467" s="459"/>
      <c r="HS1467" s="459"/>
      <c r="HT1467" s="459"/>
      <c r="HU1467" s="459"/>
      <c r="HV1467" s="459"/>
      <c r="HW1467" s="459"/>
      <c r="HX1467" s="459"/>
      <c r="HY1467" s="459"/>
      <c r="HZ1467" s="459"/>
      <c r="IA1467" s="459"/>
      <c r="IB1467" s="459"/>
      <c r="IC1467" s="459"/>
      <c r="ID1467" s="459"/>
      <c r="IE1467" s="459"/>
      <c r="IF1467" s="459"/>
      <c r="IG1467" s="459"/>
      <c r="IH1467" s="459"/>
      <c r="II1467" s="459"/>
      <c r="IJ1467" s="459"/>
      <c r="IK1467" s="459"/>
      <c r="IL1467" s="459"/>
      <c r="IM1467" s="459"/>
      <c r="IN1467" s="459"/>
      <c r="IO1467" s="459"/>
      <c r="IP1467" s="459"/>
      <c r="IQ1467" s="459"/>
      <c r="IR1467" s="459"/>
      <c r="IS1467" s="459"/>
      <c r="IT1467" s="459"/>
      <c r="IU1467" s="459"/>
      <c r="IV1467" s="459"/>
      <c r="RS1467" s="252"/>
    </row>
    <row r="1468" spans="1:487" s="461" customFormat="1" ht="18">
      <c r="A1468" s="605" t="s">
        <v>664</v>
      </c>
      <c r="B1468" s="459"/>
      <c r="C1468" s="488"/>
      <c r="D1468" s="606" t="s">
        <v>129</v>
      </c>
      <c r="E1468" s="461">
        <f t="shared" si="28"/>
        <v>3</v>
      </c>
      <c r="F1468" s="524">
        <f t="shared" si="29"/>
        <v>0</v>
      </c>
      <c r="G1468" s="473"/>
      <c r="H1468" s="473"/>
      <c r="I1468" s="473"/>
      <c r="J1468" s="473"/>
      <c r="K1468" s="473"/>
      <c r="L1468" s="459"/>
      <c r="M1468" s="459"/>
      <c r="N1468" s="459"/>
      <c r="R1468" s="251"/>
      <c r="T1468" s="459"/>
      <c r="U1468" s="459"/>
      <c r="V1468" s="459"/>
      <c r="AA1468" s="251"/>
      <c r="AC1468" s="459"/>
      <c r="AD1468" s="459"/>
      <c r="AE1468" s="459"/>
      <c r="AJ1468" s="251"/>
      <c r="AL1468" s="459"/>
      <c r="AM1468" s="459"/>
      <c r="AN1468" s="459"/>
      <c r="AS1468" s="251"/>
      <c r="AU1468" s="459"/>
      <c r="AV1468" s="459"/>
      <c r="AW1468" s="459"/>
      <c r="BB1468" s="251"/>
      <c r="BD1468" s="459"/>
      <c r="BE1468" s="459"/>
      <c r="BF1468" s="459"/>
      <c r="BK1468" s="251"/>
      <c r="BM1468" s="459"/>
      <c r="BN1468" s="459"/>
      <c r="BO1468" s="459"/>
      <c r="BT1468" s="251"/>
      <c r="BV1468" s="459"/>
      <c r="BW1468" s="459"/>
      <c r="BX1468" s="459"/>
      <c r="CC1468" s="251"/>
      <c r="CE1468" s="459"/>
      <c r="CF1468" s="459"/>
      <c r="CG1468" s="459"/>
      <c r="CL1468" s="251"/>
      <c r="CN1468" s="459"/>
      <c r="CO1468" s="459"/>
      <c r="CP1468" s="459"/>
      <c r="CU1468" s="251"/>
      <c r="CW1468" s="459"/>
      <c r="CX1468" s="459"/>
      <c r="CY1468" s="459"/>
      <c r="DD1468" s="251"/>
      <c r="DF1468" s="459"/>
      <c r="DG1468" s="459"/>
      <c r="DH1468" s="459"/>
      <c r="DM1468" s="251"/>
      <c r="DO1468" s="459"/>
      <c r="DP1468" s="459"/>
      <c r="DQ1468" s="459"/>
      <c r="DV1468" s="251"/>
      <c r="DX1468" s="459"/>
      <c r="DY1468" s="459"/>
      <c r="DZ1468" s="459"/>
      <c r="EE1468" s="251"/>
      <c r="EG1468" s="459"/>
      <c r="EH1468" s="459"/>
      <c r="EI1468" s="459"/>
      <c r="EN1468" s="251"/>
      <c r="EP1468" s="459"/>
      <c r="EQ1468" s="459"/>
      <c r="ER1468" s="459"/>
      <c r="EW1468" s="251"/>
      <c r="EY1468" s="459"/>
      <c r="EZ1468" s="459"/>
      <c r="FA1468" s="459"/>
      <c r="FF1468" s="251"/>
      <c r="FH1468" s="459"/>
      <c r="FI1468" s="459"/>
      <c r="FJ1468" s="459"/>
      <c r="FO1468" s="251"/>
      <c r="FQ1468" s="459"/>
      <c r="FR1468" s="459"/>
      <c r="FS1468" s="459"/>
      <c r="FX1468" s="251"/>
      <c r="FZ1468" s="459"/>
      <c r="GA1468" s="459"/>
      <c r="GB1468" s="459"/>
      <c r="GG1468" s="251"/>
      <c r="GI1468" s="459"/>
      <c r="GJ1468" s="459"/>
      <c r="GK1468" s="459"/>
      <c r="GP1468" s="251"/>
      <c r="GR1468" s="459"/>
      <c r="GS1468" s="459"/>
      <c r="GT1468" s="459"/>
      <c r="GY1468" s="251"/>
      <c r="HA1468" s="459"/>
      <c r="HB1468" s="459"/>
      <c r="HC1468" s="459"/>
      <c r="HH1468" s="251"/>
      <c r="HJ1468" s="459"/>
      <c r="HK1468" s="459"/>
      <c r="HL1468" s="459"/>
      <c r="HQ1468" s="459"/>
      <c r="HR1468" s="459"/>
      <c r="HS1468" s="459"/>
      <c r="HT1468" s="459"/>
      <c r="HU1468" s="459"/>
      <c r="HV1468" s="459"/>
      <c r="HW1468" s="459"/>
      <c r="HX1468" s="459"/>
      <c r="HY1468" s="459"/>
      <c r="HZ1468" s="459"/>
      <c r="IA1468" s="459"/>
      <c r="IB1468" s="459"/>
      <c r="IC1468" s="459"/>
      <c r="ID1468" s="459"/>
      <c r="IE1468" s="459"/>
      <c r="IF1468" s="459"/>
      <c r="IG1468" s="459"/>
      <c r="IH1468" s="459"/>
      <c r="II1468" s="459"/>
      <c r="IJ1468" s="459"/>
      <c r="IK1468" s="459"/>
      <c r="IL1468" s="459"/>
      <c r="IM1468" s="459"/>
      <c r="IN1468" s="459"/>
      <c r="IO1468" s="459"/>
      <c r="IP1468" s="459"/>
      <c r="IQ1468" s="459"/>
      <c r="IR1468" s="459"/>
      <c r="IS1468" s="459"/>
      <c r="IT1468" s="459"/>
      <c r="IU1468" s="459"/>
      <c r="IV1468" s="459"/>
      <c r="RS1468" s="252"/>
    </row>
    <row r="1469" spans="1:487" s="461" customFormat="1" ht="18">
      <c r="A1469" s="605" t="s">
        <v>2499</v>
      </c>
      <c r="B1469" s="459"/>
      <c r="C1469" s="488"/>
      <c r="D1469" s="606" t="s">
        <v>129</v>
      </c>
      <c r="E1469" s="461">
        <f t="shared" si="28"/>
        <v>0</v>
      </c>
      <c r="F1469" s="524">
        <f t="shared" si="29"/>
        <v>0</v>
      </c>
      <c r="G1469" s="473"/>
      <c r="H1469" s="473"/>
      <c r="I1469" s="473"/>
      <c r="J1469" s="473"/>
      <c r="K1469" s="473"/>
      <c r="L1469" s="459"/>
      <c r="N1469" s="459"/>
      <c r="R1469" s="251"/>
      <c r="T1469" s="459"/>
      <c r="U1469" s="459"/>
      <c r="V1469" s="459"/>
      <c r="AA1469" s="251"/>
      <c r="AC1469" s="459"/>
      <c r="AD1469" s="459"/>
      <c r="AE1469" s="459"/>
      <c r="AJ1469" s="251"/>
      <c r="AL1469" s="459"/>
      <c r="AM1469" s="459"/>
      <c r="AN1469" s="459"/>
      <c r="AS1469" s="251"/>
      <c r="AU1469" s="459"/>
      <c r="AV1469" s="459"/>
      <c r="AW1469" s="459"/>
      <c r="BB1469" s="251"/>
      <c r="BD1469" s="459"/>
      <c r="BE1469" s="459"/>
      <c r="BF1469" s="459"/>
      <c r="BK1469" s="251"/>
      <c r="BM1469" s="459"/>
      <c r="BN1469" s="459"/>
      <c r="BO1469" s="459"/>
      <c r="BT1469" s="251"/>
      <c r="BV1469" s="459"/>
      <c r="BW1469" s="459"/>
      <c r="BX1469" s="459"/>
      <c r="CC1469" s="251"/>
      <c r="CE1469" s="459"/>
      <c r="CF1469" s="459"/>
      <c r="CG1469" s="459"/>
      <c r="CL1469" s="251"/>
      <c r="CN1469" s="459"/>
      <c r="CO1469" s="459"/>
      <c r="CP1469" s="459"/>
      <c r="CU1469" s="251"/>
      <c r="CW1469" s="459"/>
      <c r="CX1469" s="459"/>
      <c r="CY1469" s="459"/>
      <c r="DD1469" s="251"/>
      <c r="DF1469" s="459"/>
      <c r="DG1469" s="459"/>
      <c r="DH1469" s="459"/>
      <c r="DM1469" s="251"/>
      <c r="DO1469" s="459"/>
      <c r="DP1469" s="459"/>
      <c r="DQ1469" s="459"/>
      <c r="DV1469" s="251"/>
      <c r="DX1469" s="459"/>
      <c r="DY1469" s="459"/>
      <c r="DZ1469" s="459"/>
      <c r="EE1469" s="251"/>
      <c r="EG1469" s="459"/>
      <c r="EH1469" s="459"/>
      <c r="EI1469" s="459"/>
      <c r="EN1469" s="251"/>
      <c r="EP1469" s="459"/>
      <c r="EQ1469" s="459"/>
      <c r="ER1469" s="459"/>
      <c r="EW1469" s="251"/>
      <c r="EY1469" s="459"/>
      <c r="EZ1469" s="459"/>
      <c r="FA1469" s="459"/>
      <c r="FF1469" s="251"/>
      <c r="FH1469" s="459"/>
      <c r="FI1469" s="459"/>
      <c r="FJ1469" s="459"/>
      <c r="FO1469" s="251"/>
      <c r="FQ1469" s="459"/>
      <c r="FR1469" s="459"/>
      <c r="FS1469" s="459"/>
      <c r="FX1469" s="251"/>
      <c r="FZ1469" s="459"/>
      <c r="GA1469" s="459"/>
      <c r="GB1469" s="459"/>
      <c r="GG1469" s="251"/>
      <c r="GI1469" s="459"/>
      <c r="GJ1469" s="459"/>
      <c r="GK1469" s="459"/>
      <c r="GP1469" s="251"/>
      <c r="GR1469" s="459"/>
      <c r="GS1469" s="459"/>
      <c r="GT1469" s="459"/>
      <c r="GY1469" s="251"/>
      <c r="HA1469" s="459"/>
      <c r="HB1469" s="459"/>
      <c r="HC1469" s="459"/>
      <c r="HH1469" s="251"/>
      <c r="HJ1469" s="459"/>
      <c r="HK1469" s="459"/>
      <c r="HL1469" s="459"/>
      <c r="HQ1469" s="459"/>
      <c r="HR1469" s="459"/>
      <c r="HS1469" s="459"/>
      <c r="HT1469" s="459"/>
      <c r="HU1469" s="459"/>
      <c r="HV1469" s="459"/>
      <c r="HW1469" s="459"/>
      <c r="HX1469" s="459"/>
      <c r="HY1469" s="459"/>
      <c r="HZ1469" s="459"/>
      <c r="IA1469" s="459"/>
      <c r="IB1469" s="459"/>
      <c r="IC1469" s="459"/>
      <c r="ID1469" s="459"/>
      <c r="IE1469" s="459"/>
      <c r="IF1469" s="459"/>
      <c r="IG1469" s="459"/>
      <c r="IH1469" s="459"/>
      <c r="II1469" s="459"/>
      <c r="IJ1469" s="459"/>
      <c r="IK1469" s="459"/>
      <c r="IL1469" s="459"/>
      <c r="IM1469" s="459"/>
      <c r="IN1469" s="459"/>
      <c r="IO1469" s="459"/>
      <c r="IP1469" s="459"/>
      <c r="IQ1469" s="459"/>
      <c r="IR1469" s="459"/>
      <c r="IS1469" s="459"/>
      <c r="IT1469" s="459"/>
      <c r="IU1469" s="459"/>
      <c r="IV1469" s="459"/>
      <c r="RS1469" s="252"/>
    </row>
    <row r="1470" spans="1:487" s="461" customFormat="1" ht="18">
      <c r="A1470" s="605" t="s">
        <v>1417</v>
      </c>
      <c r="B1470" s="488"/>
      <c r="C1470" s="488"/>
      <c r="D1470" s="461" t="s">
        <v>131</v>
      </c>
      <c r="E1470" s="461">
        <f t="shared" si="28"/>
        <v>4</v>
      </c>
      <c r="F1470" s="524">
        <f t="shared" si="29"/>
        <v>0</v>
      </c>
      <c r="G1470" s="473"/>
      <c r="H1470" s="473"/>
      <c r="I1470" s="473"/>
      <c r="J1470" s="473"/>
      <c r="K1470" s="473"/>
      <c r="L1470" s="459"/>
      <c r="M1470" s="459"/>
      <c r="N1470" s="459"/>
      <c r="R1470" s="251"/>
      <c r="T1470" s="459"/>
      <c r="U1470" s="459"/>
      <c r="V1470" s="459"/>
      <c r="AA1470" s="251"/>
      <c r="AC1470" s="459"/>
      <c r="AD1470" s="459"/>
      <c r="AE1470" s="459"/>
      <c r="AJ1470" s="251"/>
      <c r="AL1470" s="459"/>
      <c r="AM1470" s="459"/>
      <c r="AN1470" s="459"/>
      <c r="AS1470" s="251"/>
      <c r="AU1470" s="459"/>
      <c r="AV1470" s="459"/>
      <c r="AW1470" s="459"/>
      <c r="BB1470" s="251"/>
      <c r="BD1470" s="459"/>
      <c r="BE1470" s="459"/>
      <c r="BF1470" s="459"/>
      <c r="BK1470" s="251"/>
      <c r="BM1470" s="459"/>
      <c r="BN1470" s="459"/>
      <c r="BO1470" s="459"/>
      <c r="BT1470" s="251"/>
      <c r="BV1470" s="459"/>
      <c r="BW1470" s="459"/>
      <c r="BX1470" s="459"/>
      <c r="CC1470" s="251"/>
      <c r="CE1470" s="459"/>
      <c r="CF1470" s="459"/>
      <c r="CG1470" s="459"/>
      <c r="CL1470" s="251"/>
      <c r="CN1470" s="459"/>
      <c r="CO1470" s="459"/>
      <c r="CP1470" s="459"/>
      <c r="CU1470" s="251"/>
      <c r="CW1470" s="459"/>
      <c r="CX1470" s="459"/>
      <c r="CY1470" s="459"/>
      <c r="DD1470" s="251"/>
      <c r="DF1470" s="459"/>
      <c r="DG1470" s="459"/>
      <c r="DH1470" s="459"/>
      <c r="DM1470" s="251"/>
      <c r="DO1470" s="459"/>
      <c r="DP1470" s="459"/>
      <c r="DQ1470" s="459"/>
      <c r="DV1470" s="251"/>
      <c r="DX1470" s="459"/>
      <c r="DY1470" s="459"/>
      <c r="DZ1470" s="459"/>
      <c r="EE1470" s="251"/>
      <c r="EG1470" s="459"/>
      <c r="EH1470" s="459"/>
      <c r="EI1470" s="459"/>
      <c r="EN1470" s="251"/>
      <c r="EP1470" s="459"/>
      <c r="EQ1470" s="459"/>
      <c r="ER1470" s="459"/>
      <c r="EW1470" s="251"/>
      <c r="EY1470" s="459"/>
      <c r="EZ1470" s="459"/>
      <c r="FA1470" s="459"/>
      <c r="FF1470" s="251"/>
      <c r="FH1470" s="459"/>
      <c r="FI1470" s="459"/>
      <c r="FJ1470" s="459"/>
      <c r="FO1470" s="251"/>
      <c r="FQ1470" s="459"/>
      <c r="FR1470" s="459"/>
      <c r="FS1470" s="459"/>
      <c r="FX1470" s="251"/>
      <c r="FZ1470" s="459"/>
      <c r="GA1470" s="459"/>
      <c r="GB1470" s="459"/>
      <c r="GG1470" s="251"/>
      <c r="GI1470" s="459"/>
      <c r="GJ1470" s="459"/>
      <c r="GK1470" s="459"/>
      <c r="GP1470" s="251"/>
      <c r="GR1470" s="459"/>
      <c r="GS1470" s="459"/>
      <c r="GT1470" s="459"/>
      <c r="GY1470" s="251"/>
      <c r="HA1470" s="459"/>
      <c r="HB1470" s="459"/>
      <c r="HC1470" s="459"/>
      <c r="HH1470" s="251"/>
      <c r="HJ1470" s="459"/>
      <c r="HK1470" s="459"/>
      <c r="HL1470" s="459"/>
      <c r="HQ1470" s="459"/>
      <c r="HR1470" s="459"/>
      <c r="HS1470" s="459"/>
      <c r="HT1470" s="459"/>
      <c r="HU1470" s="459"/>
      <c r="HV1470" s="459"/>
      <c r="HW1470" s="459"/>
      <c r="HX1470" s="459"/>
      <c r="HY1470" s="459"/>
      <c r="HZ1470" s="459"/>
      <c r="IA1470" s="459"/>
      <c r="IB1470" s="459"/>
      <c r="IC1470" s="459"/>
      <c r="ID1470" s="459"/>
      <c r="IE1470" s="459"/>
      <c r="IF1470" s="459"/>
      <c r="IG1470" s="459"/>
      <c r="IH1470" s="459"/>
      <c r="II1470" s="459"/>
      <c r="IJ1470" s="459"/>
      <c r="IK1470" s="459"/>
      <c r="IL1470" s="459"/>
      <c r="IM1470" s="459"/>
      <c r="IN1470" s="459"/>
      <c r="IO1470" s="459"/>
      <c r="IP1470" s="459"/>
      <c r="IQ1470" s="459"/>
      <c r="IR1470" s="459"/>
      <c r="IS1470" s="459"/>
      <c r="IT1470" s="459"/>
      <c r="IU1470" s="459"/>
      <c r="IV1470" s="459"/>
      <c r="RS1470" s="252"/>
    </row>
    <row r="1471" spans="1:487" s="461" customFormat="1" ht="18">
      <c r="A1471" s="605" t="s">
        <v>570</v>
      </c>
      <c r="B1471" s="459"/>
      <c r="C1471" s="488"/>
      <c r="D1471" s="461" t="s">
        <v>134</v>
      </c>
      <c r="E1471" s="461">
        <f t="shared" si="28"/>
        <v>3</v>
      </c>
      <c r="F1471" s="524">
        <f t="shared" si="29"/>
        <v>1</v>
      </c>
      <c r="G1471" s="502"/>
      <c r="H1471" s="473"/>
      <c r="I1471" s="473"/>
      <c r="J1471" s="473">
        <v>1</v>
      </c>
      <c r="K1471" s="473"/>
      <c r="L1471" s="459"/>
      <c r="N1471" s="459"/>
      <c r="R1471" s="251"/>
      <c r="T1471" s="459"/>
      <c r="U1471" s="459"/>
      <c r="V1471" s="459"/>
      <c r="AA1471" s="251"/>
      <c r="AC1471" s="459"/>
      <c r="AD1471" s="459"/>
      <c r="AE1471" s="459"/>
      <c r="AJ1471" s="251"/>
      <c r="AL1471" s="459"/>
      <c r="AM1471" s="459"/>
      <c r="AN1471" s="459"/>
      <c r="AS1471" s="251"/>
      <c r="AU1471" s="459"/>
      <c r="AV1471" s="459"/>
      <c r="AW1471" s="459"/>
      <c r="BB1471" s="251"/>
      <c r="BD1471" s="459"/>
      <c r="BE1471" s="459"/>
      <c r="BF1471" s="459"/>
      <c r="BK1471" s="251"/>
      <c r="BM1471" s="459"/>
      <c r="BN1471" s="459"/>
      <c r="BO1471" s="459"/>
      <c r="BT1471" s="251"/>
      <c r="BV1471" s="459"/>
      <c r="BW1471" s="459"/>
      <c r="BX1471" s="459"/>
      <c r="CC1471" s="251"/>
      <c r="CE1471" s="459"/>
      <c r="CF1471" s="459"/>
      <c r="CG1471" s="459"/>
      <c r="CL1471" s="251"/>
      <c r="CN1471" s="459"/>
      <c r="CO1471" s="459"/>
      <c r="CP1471" s="459"/>
      <c r="CU1471" s="251"/>
      <c r="CW1471" s="459"/>
      <c r="CX1471" s="459"/>
      <c r="CY1471" s="459"/>
      <c r="DD1471" s="251"/>
      <c r="DF1471" s="459"/>
      <c r="DG1471" s="459"/>
      <c r="DH1471" s="459"/>
      <c r="DM1471" s="251"/>
      <c r="DO1471" s="459"/>
      <c r="DP1471" s="459"/>
      <c r="DQ1471" s="459"/>
      <c r="DV1471" s="251"/>
      <c r="DX1471" s="459"/>
      <c r="DY1471" s="459"/>
      <c r="DZ1471" s="459"/>
      <c r="EE1471" s="251"/>
      <c r="EG1471" s="459"/>
      <c r="EH1471" s="459"/>
      <c r="EI1471" s="459"/>
      <c r="EN1471" s="251"/>
      <c r="EP1471" s="459"/>
      <c r="EQ1471" s="459"/>
      <c r="ER1471" s="459"/>
      <c r="EW1471" s="251"/>
      <c r="EY1471" s="459"/>
      <c r="EZ1471" s="459"/>
      <c r="FA1471" s="459"/>
      <c r="FF1471" s="251"/>
      <c r="FH1471" s="459"/>
      <c r="FI1471" s="459"/>
      <c r="FJ1471" s="459"/>
      <c r="FO1471" s="251"/>
      <c r="FQ1471" s="459"/>
      <c r="FR1471" s="459"/>
      <c r="FS1471" s="459"/>
      <c r="FX1471" s="251"/>
      <c r="FZ1471" s="459"/>
      <c r="GA1471" s="459"/>
      <c r="GB1471" s="459"/>
      <c r="GG1471" s="251"/>
      <c r="GI1471" s="459"/>
      <c r="GJ1471" s="459"/>
      <c r="GK1471" s="459"/>
      <c r="GP1471" s="251"/>
      <c r="GR1471" s="459"/>
      <c r="GS1471" s="459"/>
      <c r="GT1471" s="459"/>
      <c r="GY1471" s="251"/>
      <c r="HA1471" s="459"/>
      <c r="HB1471" s="459"/>
      <c r="HC1471" s="459"/>
      <c r="HH1471" s="251"/>
      <c r="HJ1471" s="459"/>
      <c r="HK1471" s="459"/>
      <c r="HL1471" s="459"/>
      <c r="HQ1471" s="459"/>
      <c r="HR1471" s="459"/>
      <c r="HS1471" s="459"/>
      <c r="HT1471" s="459"/>
      <c r="HU1471" s="459"/>
      <c r="HV1471" s="459"/>
      <c r="HW1471" s="459"/>
      <c r="HX1471" s="459"/>
      <c r="HY1471" s="459"/>
      <c r="HZ1471" s="459"/>
      <c r="IA1471" s="459"/>
      <c r="IB1471" s="459"/>
      <c r="IC1471" s="459"/>
      <c r="ID1471" s="459"/>
      <c r="IE1471" s="459"/>
      <c r="IF1471" s="459"/>
      <c r="IG1471" s="459"/>
      <c r="IH1471" s="459"/>
      <c r="II1471" s="459"/>
      <c r="IJ1471" s="459"/>
      <c r="IK1471" s="459"/>
      <c r="IL1471" s="459"/>
      <c r="IM1471" s="459"/>
      <c r="IN1471" s="459"/>
      <c r="IO1471" s="459"/>
      <c r="IP1471" s="459"/>
      <c r="IQ1471" s="459"/>
      <c r="IR1471" s="459"/>
      <c r="IS1471" s="459"/>
      <c r="IT1471" s="459"/>
      <c r="IU1471" s="459"/>
      <c r="IV1471" s="459"/>
      <c r="RS1471" s="252"/>
    </row>
    <row r="1472" spans="1:487" s="461" customFormat="1" ht="18">
      <c r="A1472" s="605" t="s">
        <v>2354</v>
      </c>
      <c r="B1472" s="459"/>
      <c r="C1472" s="488"/>
      <c r="D1472" s="606" t="s">
        <v>129</v>
      </c>
      <c r="E1472" s="461">
        <f t="shared" si="28"/>
        <v>1</v>
      </c>
      <c r="F1472" s="524">
        <f t="shared" si="29"/>
        <v>0</v>
      </c>
      <c r="G1472" s="473"/>
      <c r="H1472" s="473"/>
      <c r="I1472" s="473"/>
      <c r="J1472" s="473"/>
      <c r="K1472" s="473"/>
      <c r="L1472" s="459"/>
      <c r="M1472" s="459"/>
      <c r="N1472" s="459"/>
      <c r="R1472" s="251"/>
      <c r="T1472" s="459"/>
      <c r="U1472" s="459"/>
      <c r="V1472" s="459"/>
      <c r="AA1472" s="251"/>
      <c r="AC1472" s="459"/>
      <c r="AD1472" s="459"/>
      <c r="AE1472" s="459"/>
      <c r="AJ1472" s="251"/>
      <c r="AL1472" s="459"/>
      <c r="AM1472" s="459"/>
      <c r="AN1472" s="459"/>
      <c r="AS1472" s="251"/>
      <c r="AU1472" s="459"/>
      <c r="AV1472" s="459"/>
      <c r="AW1472" s="459"/>
      <c r="BB1472" s="251"/>
      <c r="BD1472" s="459"/>
      <c r="BE1472" s="459"/>
      <c r="BF1472" s="459"/>
      <c r="BK1472" s="251"/>
      <c r="BM1472" s="459"/>
      <c r="BN1472" s="459"/>
      <c r="BO1472" s="459"/>
      <c r="BT1472" s="251"/>
      <c r="BV1472" s="459"/>
      <c r="BW1472" s="459"/>
      <c r="BX1472" s="459"/>
      <c r="CC1472" s="251"/>
      <c r="CE1472" s="459"/>
      <c r="CF1472" s="459"/>
      <c r="CG1472" s="459"/>
      <c r="CL1472" s="251"/>
      <c r="CN1472" s="459"/>
      <c r="CO1472" s="459"/>
      <c r="CP1472" s="459"/>
      <c r="CU1472" s="251"/>
      <c r="CW1472" s="459"/>
      <c r="CX1472" s="459"/>
      <c r="CY1472" s="459"/>
      <c r="DD1472" s="251"/>
      <c r="DF1472" s="459"/>
      <c r="DG1472" s="459"/>
      <c r="DH1472" s="459"/>
      <c r="DM1472" s="251"/>
      <c r="DO1472" s="459"/>
      <c r="DP1472" s="459"/>
      <c r="DQ1472" s="459"/>
      <c r="DV1472" s="251"/>
      <c r="DX1472" s="459"/>
      <c r="DY1472" s="459"/>
      <c r="DZ1472" s="459"/>
      <c r="EE1472" s="251"/>
      <c r="EG1472" s="459"/>
      <c r="EH1472" s="459"/>
      <c r="EI1472" s="459"/>
      <c r="EN1472" s="251"/>
      <c r="EP1472" s="459"/>
      <c r="EQ1472" s="459"/>
      <c r="ER1472" s="459"/>
      <c r="EW1472" s="251"/>
      <c r="EY1472" s="459"/>
      <c r="EZ1472" s="459"/>
      <c r="FA1472" s="459"/>
      <c r="FF1472" s="251"/>
      <c r="FH1472" s="459"/>
      <c r="FI1472" s="459"/>
      <c r="FJ1472" s="459"/>
      <c r="FO1472" s="251"/>
      <c r="FQ1472" s="459"/>
      <c r="FR1472" s="459"/>
      <c r="FS1472" s="459"/>
      <c r="FX1472" s="251"/>
      <c r="FZ1472" s="459"/>
      <c r="GA1472" s="459"/>
      <c r="GB1472" s="459"/>
      <c r="GG1472" s="251"/>
      <c r="GI1472" s="459"/>
      <c r="GJ1472" s="459"/>
      <c r="GK1472" s="459"/>
      <c r="GP1472" s="251"/>
      <c r="GR1472" s="459"/>
      <c r="GS1472" s="459"/>
      <c r="GT1472" s="459"/>
      <c r="GY1472" s="251"/>
      <c r="HA1472" s="459"/>
      <c r="HB1472" s="459"/>
      <c r="HC1472" s="459"/>
      <c r="HH1472" s="251"/>
      <c r="HJ1472" s="459"/>
      <c r="HK1472" s="459"/>
      <c r="HL1472" s="459"/>
      <c r="HQ1472" s="459"/>
      <c r="HR1472" s="459"/>
      <c r="HS1472" s="459"/>
      <c r="HT1472" s="459"/>
      <c r="HU1472" s="459"/>
      <c r="HV1472" s="459"/>
      <c r="HW1472" s="459"/>
      <c r="HX1472" s="459"/>
      <c r="HY1472" s="459"/>
      <c r="HZ1472" s="459"/>
      <c r="IA1472" s="459"/>
      <c r="IB1472" s="459"/>
      <c r="IC1472" s="459"/>
      <c r="ID1472" s="459"/>
      <c r="IE1472" s="459"/>
      <c r="IF1472" s="459"/>
      <c r="IG1472" s="459"/>
      <c r="IH1472" s="459"/>
      <c r="II1472" s="459"/>
      <c r="IJ1472" s="459"/>
      <c r="IK1472" s="459"/>
      <c r="IL1472" s="459"/>
      <c r="IM1472" s="459"/>
      <c r="IN1472" s="459"/>
      <c r="IO1472" s="459"/>
      <c r="IP1472" s="459"/>
      <c r="IQ1472" s="459"/>
      <c r="IR1472" s="459"/>
      <c r="IS1472" s="459"/>
      <c r="IT1472" s="459"/>
      <c r="IU1472" s="459"/>
      <c r="IV1472" s="459"/>
      <c r="RS1472" s="252"/>
    </row>
    <row r="1473" spans="1:487" s="461" customFormat="1" ht="18">
      <c r="A1473" s="605" t="s">
        <v>1359</v>
      </c>
      <c r="B1473" s="459"/>
      <c r="C1473" s="459"/>
      <c r="D1473" s="461" t="s">
        <v>130</v>
      </c>
      <c r="E1473" s="461">
        <f t="shared" si="28"/>
        <v>1</v>
      </c>
      <c r="F1473" s="524">
        <f t="shared" si="29"/>
        <v>0</v>
      </c>
      <c r="G1473" s="473"/>
      <c r="H1473" s="473"/>
      <c r="I1473" s="473"/>
      <c r="J1473" s="473"/>
      <c r="K1473" s="473"/>
      <c r="L1473" s="459"/>
      <c r="N1473" s="459"/>
      <c r="R1473" s="251"/>
      <c r="T1473" s="459"/>
      <c r="U1473" s="459"/>
      <c r="V1473" s="459"/>
      <c r="AA1473" s="251"/>
      <c r="AC1473" s="459"/>
      <c r="AD1473" s="459"/>
      <c r="AE1473" s="459"/>
      <c r="AJ1473" s="251"/>
      <c r="AL1473" s="459"/>
      <c r="AM1473" s="459"/>
      <c r="AN1473" s="459"/>
      <c r="AS1473" s="251"/>
      <c r="AU1473" s="459"/>
      <c r="AV1473" s="459"/>
      <c r="AW1473" s="459"/>
      <c r="BB1473" s="251"/>
      <c r="BD1473" s="459"/>
      <c r="BE1473" s="459"/>
      <c r="BF1473" s="459"/>
      <c r="BK1473" s="251"/>
      <c r="BM1473" s="459"/>
      <c r="BN1473" s="459"/>
      <c r="BO1473" s="459"/>
      <c r="BT1473" s="251"/>
      <c r="BV1473" s="459"/>
      <c r="BW1473" s="459"/>
      <c r="BX1473" s="459"/>
      <c r="CC1473" s="251"/>
      <c r="CE1473" s="459"/>
      <c r="CF1473" s="459"/>
      <c r="CG1473" s="459"/>
      <c r="CL1473" s="251"/>
      <c r="CN1473" s="459"/>
      <c r="CO1473" s="459"/>
      <c r="CP1473" s="459"/>
      <c r="CU1473" s="251"/>
      <c r="CW1473" s="459"/>
      <c r="CX1473" s="459"/>
      <c r="CY1473" s="459"/>
      <c r="DD1473" s="251"/>
      <c r="DF1473" s="459"/>
      <c r="DG1473" s="459"/>
      <c r="DH1473" s="459"/>
      <c r="DM1473" s="251"/>
      <c r="DO1473" s="459"/>
      <c r="DP1473" s="459"/>
      <c r="DQ1473" s="459"/>
      <c r="DV1473" s="251"/>
      <c r="DX1473" s="459"/>
      <c r="DY1473" s="459"/>
      <c r="DZ1473" s="459"/>
      <c r="EE1473" s="251"/>
      <c r="EG1473" s="459"/>
      <c r="EH1473" s="459"/>
      <c r="EI1473" s="459"/>
      <c r="EN1473" s="251"/>
      <c r="EP1473" s="459"/>
      <c r="EQ1473" s="459"/>
      <c r="ER1473" s="459"/>
      <c r="EW1473" s="251"/>
      <c r="EY1473" s="459"/>
      <c r="EZ1473" s="459"/>
      <c r="FA1473" s="459"/>
      <c r="FF1473" s="251"/>
      <c r="FH1473" s="459"/>
      <c r="FI1473" s="459"/>
      <c r="FJ1473" s="459"/>
      <c r="FO1473" s="251"/>
      <c r="FQ1473" s="459"/>
      <c r="FR1473" s="459"/>
      <c r="FS1473" s="459"/>
      <c r="FX1473" s="251"/>
      <c r="FZ1473" s="459"/>
      <c r="GA1473" s="459"/>
      <c r="GB1473" s="459"/>
      <c r="GG1473" s="251"/>
      <c r="GI1473" s="459"/>
      <c r="GJ1473" s="459"/>
      <c r="GK1473" s="459"/>
      <c r="GP1473" s="251"/>
      <c r="GR1473" s="459"/>
      <c r="GS1473" s="459"/>
      <c r="GT1473" s="459"/>
      <c r="GY1473" s="251"/>
      <c r="HA1473" s="459"/>
      <c r="HB1473" s="459"/>
      <c r="HC1473" s="459"/>
      <c r="HH1473" s="251"/>
      <c r="HJ1473" s="459"/>
      <c r="HK1473" s="459"/>
      <c r="HL1473" s="459"/>
      <c r="HQ1473" s="459"/>
      <c r="HR1473" s="459"/>
      <c r="HS1473" s="459"/>
      <c r="HT1473" s="459"/>
      <c r="HU1473" s="459"/>
      <c r="HV1473" s="459"/>
      <c r="HW1473" s="459"/>
      <c r="HX1473" s="459"/>
      <c r="HY1473" s="459"/>
      <c r="HZ1473" s="459"/>
      <c r="IA1473" s="459"/>
      <c r="IB1473" s="459"/>
      <c r="IC1473" s="459"/>
      <c r="ID1473" s="459"/>
      <c r="IE1473" s="459"/>
      <c r="IF1473" s="459"/>
      <c r="IG1473" s="459"/>
      <c r="IH1473" s="459"/>
      <c r="II1473" s="459"/>
      <c r="IJ1473" s="459"/>
      <c r="IK1473" s="459"/>
      <c r="IL1473" s="459"/>
      <c r="IM1473" s="459"/>
      <c r="IN1473" s="459"/>
      <c r="IO1473" s="459"/>
      <c r="IP1473" s="459"/>
      <c r="IQ1473" s="459"/>
      <c r="IR1473" s="459"/>
      <c r="IS1473" s="459"/>
      <c r="IT1473" s="459"/>
      <c r="IU1473" s="459"/>
      <c r="IV1473" s="459"/>
      <c r="RS1473" s="252"/>
    </row>
    <row r="1474" spans="1:487" s="461" customFormat="1" ht="18">
      <c r="A1474" s="605" t="s">
        <v>966</v>
      </c>
      <c r="B1474" s="459"/>
      <c r="C1474" s="488"/>
      <c r="D1474" s="606" t="s">
        <v>129</v>
      </c>
      <c r="E1474" s="461">
        <f t="shared" si="28"/>
        <v>0</v>
      </c>
      <c r="F1474" s="524">
        <f t="shared" si="29"/>
        <v>11</v>
      </c>
      <c r="G1474" s="473"/>
      <c r="H1474" s="473"/>
      <c r="I1474" s="473"/>
      <c r="J1474" s="473">
        <v>11</v>
      </c>
      <c r="K1474" s="473"/>
      <c r="L1474" s="459"/>
      <c r="N1474" s="459"/>
      <c r="R1474" s="251"/>
      <c r="T1474" s="459"/>
      <c r="U1474" s="459"/>
      <c r="V1474" s="459"/>
      <c r="AA1474" s="251"/>
      <c r="AC1474" s="459"/>
      <c r="AD1474" s="459"/>
      <c r="AE1474" s="459"/>
      <c r="AJ1474" s="251"/>
      <c r="AL1474" s="459"/>
      <c r="AM1474" s="459"/>
      <c r="AN1474" s="459"/>
      <c r="AS1474" s="251"/>
      <c r="AU1474" s="459"/>
      <c r="AV1474" s="459"/>
      <c r="AW1474" s="459"/>
      <c r="BB1474" s="251"/>
      <c r="BD1474" s="459"/>
      <c r="BE1474" s="459"/>
      <c r="BF1474" s="459"/>
      <c r="BK1474" s="251"/>
      <c r="BM1474" s="459"/>
      <c r="BN1474" s="459"/>
      <c r="BO1474" s="459"/>
      <c r="BT1474" s="251"/>
      <c r="BV1474" s="459"/>
      <c r="BW1474" s="459"/>
      <c r="BX1474" s="459"/>
      <c r="CC1474" s="251"/>
      <c r="CE1474" s="459"/>
      <c r="CF1474" s="459"/>
      <c r="CG1474" s="459"/>
      <c r="CL1474" s="251"/>
      <c r="CN1474" s="459"/>
      <c r="CO1474" s="459"/>
      <c r="CP1474" s="459"/>
      <c r="CU1474" s="251"/>
      <c r="CW1474" s="459"/>
      <c r="CX1474" s="459"/>
      <c r="CY1474" s="459"/>
      <c r="DD1474" s="251"/>
      <c r="DF1474" s="459"/>
      <c r="DG1474" s="459"/>
      <c r="DH1474" s="459"/>
      <c r="DM1474" s="251"/>
      <c r="DO1474" s="459"/>
      <c r="DP1474" s="459"/>
      <c r="DQ1474" s="459"/>
      <c r="DV1474" s="251"/>
      <c r="DX1474" s="459"/>
      <c r="DY1474" s="459"/>
      <c r="DZ1474" s="459"/>
      <c r="EE1474" s="251"/>
      <c r="EG1474" s="459"/>
      <c r="EH1474" s="459"/>
      <c r="EI1474" s="459"/>
      <c r="EN1474" s="251"/>
      <c r="EP1474" s="459"/>
      <c r="EQ1474" s="459"/>
      <c r="ER1474" s="459"/>
      <c r="EW1474" s="251"/>
      <c r="EY1474" s="459"/>
      <c r="EZ1474" s="459"/>
      <c r="FA1474" s="459"/>
      <c r="FF1474" s="251"/>
      <c r="FH1474" s="459"/>
      <c r="FI1474" s="459"/>
      <c r="FJ1474" s="459"/>
      <c r="FO1474" s="251"/>
      <c r="FQ1474" s="459"/>
      <c r="FR1474" s="459"/>
      <c r="FS1474" s="459"/>
      <c r="FX1474" s="251"/>
      <c r="FZ1474" s="459"/>
      <c r="GA1474" s="459"/>
      <c r="GB1474" s="459"/>
      <c r="GG1474" s="251"/>
      <c r="GI1474" s="459"/>
      <c r="GJ1474" s="459"/>
      <c r="GK1474" s="459"/>
      <c r="GP1474" s="251"/>
      <c r="GR1474" s="459"/>
      <c r="GS1474" s="459"/>
      <c r="GT1474" s="459"/>
      <c r="GY1474" s="251"/>
      <c r="HA1474" s="459"/>
      <c r="HB1474" s="459"/>
      <c r="HC1474" s="459"/>
      <c r="HH1474" s="251"/>
      <c r="HJ1474" s="459"/>
      <c r="HK1474" s="459"/>
      <c r="HL1474" s="459"/>
      <c r="HQ1474" s="459"/>
      <c r="HR1474" s="459"/>
      <c r="HS1474" s="459"/>
      <c r="HT1474" s="459"/>
      <c r="HU1474" s="459"/>
      <c r="HV1474" s="459"/>
      <c r="HW1474" s="459"/>
      <c r="HX1474" s="459"/>
      <c r="HY1474" s="459"/>
      <c r="HZ1474" s="459"/>
      <c r="IA1474" s="459"/>
      <c r="IB1474" s="459"/>
      <c r="IC1474" s="459"/>
      <c r="ID1474" s="459"/>
      <c r="IE1474" s="459"/>
      <c r="IF1474" s="459"/>
      <c r="IG1474" s="459"/>
      <c r="IH1474" s="459"/>
      <c r="II1474" s="459"/>
      <c r="IJ1474" s="459"/>
      <c r="IK1474" s="459"/>
      <c r="IL1474" s="459"/>
      <c r="IM1474" s="459"/>
      <c r="IN1474" s="459"/>
      <c r="IO1474" s="459"/>
      <c r="IP1474" s="459"/>
      <c r="IQ1474" s="459"/>
      <c r="IR1474" s="459"/>
      <c r="IS1474" s="459"/>
      <c r="IT1474" s="459"/>
      <c r="IU1474" s="459"/>
      <c r="IV1474" s="459"/>
      <c r="RS1474" s="252"/>
    </row>
    <row r="1475" spans="1:487" s="461" customFormat="1" ht="18">
      <c r="A1475" s="605" t="s">
        <v>442</v>
      </c>
      <c r="B1475" s="459"/>
      <c r="C1475" s="459"/>
      <c r="D1475" s="461" t="s">
        <v>134</v>
      </c>
      <c r="E1475" s="461">
        <f t="shared" si="28"/>
        <v>17</v>
      </c>
      <c r="F1475" s="524">
        <f t="shared" si="29"/>
        <v>68</v>
      </c>
      <c r="G1475" s="473"/>
      <c r="H1475" s="473"/>
      <c r="I1475" s="473"/>
      <c r="J1475" s="473">
        <v>68</v>
      </c>
      <c r="K1475" s="473"/>
      <c r="L1475" s="459"/>
      <c r="N1475" s="459"/>
      <c r="R1475" s="251"/>
      <c r="T1475" s="459"/>
      <c r="U1475" s="459"/>
      <c r="V1475" s="459"/>
      <c r="AA1475" s="251"/>
      <c r="AC1475" s="459"/>
      <c r="AD1475" s="459"/>
      <c r="AE1475" s="459"/>
      <c r="AJ1475" s="251"/>
      <c r="AL1475" s="459"/>
      <c r="AM1475" s="459"/>
      <c r="AN1475" s="459"/>
      <c r="AS1475" s="251"/>
      <c r="AU1475" s="459"/>
      <c r="AV1475" s="459"/>
      <c r="AW1475" s="459"/>
      <c r="BB1475" s="251"/>
      <c r="BD1475" s="459"/>
      <c r="BE1475" s="459"/>
      <c r="BF1475" s="459"/>
      <c r="BK1475" s="251"/>
      <c r="BM1475" s="459"/>
      <c r="BN1475" s="459"/>
      <c r="BO1475" s="459"/>
      <c r="BT1475" s="251"/>
      <c r="BV1475" s="459"/>
      <c r="BW1475" s="459"/>
      <c r="BX1475" s="459"/>
      <c r="CC1475" s="251"/>
      <c r="CE1475" s="459"/>
      <c r="CF1475" s="459"/>
      <c r="CG1475" s="459"/>
      <c r="CL1475" s="251"/>
      <c r="CN1475" s="459"/>
      <c r="CO1475" s="459"/>
      <c r="CP1475" s="459"/>
      <c r="CU1475" s="251"/>
      <c r="CW1475" s="459"/>
      <c r="CX1475" s="459"/>
      <c r="CY1475" s="459"/>
      <c r="DD1475" s="251"/>
      <c r="DF1475" s="459"/>
      <c r="DG1475" s="459"/>
      <c r="DH1475" s="459"/>
      <c r="DM1475" s="251"/>
      <c r="DO1475" s="459"/>
      <c r="DP1475" s="459"/>
      <c r="DQ1475" s="459"/>
      <c r="DV1475" s="251"/>
      <c r="DX1475" s="459"/>
      <c r="DY1475" s="459"/>
      <c r="DZ1475" s="459"/>
      <c r="EE1475" s="251"/>
      <c r="EG1475" s="459"/>
      <c r="EH1475" s="459"/>
      <c r="EI1475" s="459"/>
      <c r="EN1475" s="251"/>
      <c r="EP1475" s="459"/>
      <c r="EQ1475" s="459"/>
      <c r="ER1475" s="459"/>
      <c r="EW1475" s="251"/>
      <c r="EY1475" s="459"/>
      <c r="EZ1475" s="459"/>
      <c r="FA1475" s="459"/>
      <c r="FF1475" s="251"/>
      <c r="FH1475" s="459"/>
      <c r="FI1475" s="459"/>
      <c r="FJ1475" s="459"/>
      <c r="FO1475" s="251"/>
      <c r="FQ1475" s="459"/>
      <c r="FR1475" s="459"/>
      <c r="FS1475" s="459"/>
      <c r="FX1475" s="251"/>
      <c r="FZ1475" s="459"/>
      <c r="GA1475" s="459"/>
      <c r="GB1475" s="459"/>
      <c r="GG1475" s="251"/>
      <c r="GI1475" s="459"/>
      <c r="GJ1475" s="459"/>
      <c r="GK1475" s="459"/>
      <c r="GP1475" s="251"/>
      <c r="GR1475" s="459"/>
      <c r="GS1475" s="459"/>
      <c r="GT1475" s="459"/>
      <c r="GY1475" s="251"/>
      <c r="HA1475" s="459"/>
      <c r="HB1475" s="459"/>
      <c r="HC1475" s="459"/>
      <c r="HH1475" s="251"/>
      <c r="HJ1475" s="459"/>
      <c r="HK1475" s="459"/>
      <c r="HL1475" s="459"/>
      <c r="HQ1475" s="459"/>
      <c r="HR1475" s="459"/>
      <c r="HS1475" s="459"/>
      <c r="HT1475" s="459"/>
      <c r="HU1475" s="459"/>
      <c r="HV1475" s="459"/>
      <c r="HW1475" s="459"/>
      <c r="HX1475" s="459"/>
      <c r="HY1475" s="459"/>
      <c r="HZ1475" s="459"/>
      <c r="IA1475" s="459"/>
      <c r="IB1475" s="459"/>
      <c r="IC1475" s="459"/>
      <c r="ID1475" s="459"/>
      <c r="IE1475" s="459"/>
      <c r="IF1475" s="459"/>
      <c r="IG1475" s="459"/>
      <c r="IH1475" s="459"/>
      <c r="II1475" s="459"/>
      <c r="IJ1475" s="459"/>
      <c r="IK1475" s="459"/>
      <c r="IL1475" s="459"/>
      <c r="IM1475" s="459"/>
      <c r="IN1475" s="459"/>
      <c r="IO1475" s="459"/>
      <c r="IP1475" s="459"/>
      <c r="IQ1475" s="459"/>
      <c r="IR1475" s="459"/>
      <c r="IS1475" s="459"/>
      <c r="IT1475" s="459"/>
      <c r="IU1475" s="459"/>
      <c r="IV1475" s="459"/>
      <c r="RS1475" s="252"/>
    </row>
    <row r="1476" spans="1:487" s="461" customFormat="1" ht="18">
      <c r="A1476" s="605" t="s">
        <v>694</v>
      </c>
      <c r="B1476" s="459"/>
      <c r="C1476" s="459"/>
      <c r="D1476" s="461" t="s">
        <v>135</v>
      </c>
      <c r="E1476" s="461">
        <f t="shared" si="28"/>
        <v>9</v>
      </c>
      <c r="F1476" s="524">
        <f t="shared" si="29"/>
        <v>0</v>
      </c>
      <c r="G1476" s="473"/>
      <c r="H1476" s="473"/>
      <c r="I1476" s="473"/>
      <c r="J1476" s="473"/>
      <c r="K1476" s="473"/>
      <c r="L1476" s="459"/>
      <c r="N1476" s="459"/>
      <c r="R1476" s="251"/>
      <c r="T1476" s="459"/>
      <c r="U1476" s="459"/>
      <c r="V1476" s="459"/>
      <c r="AA1476" s="251"/>
      <c r="AC1476" s="459"/>
      <c r="AD1476" s="459"/>
      <c r="AE1476" s="459"/>
      <c r="AJ1476" s="251"/>
      <c r="AL1476" s="459"/>
      <c r="AM1476" s="459"/>
      <c r="AN1476" s="459"/>
      <c r="AS1476" s="251"/>
      <c r="AU1476" s="459"/>
      <c r="AV1476" s="459"/>
      <c r="AW1476" s="459"/>
      <c r="BB1476" s="251"/>
      <c r="BD1476" s="459"/>
      <c r="BE1476" s="459"/>
      <c r="BF1476" s="459"/>
      <c r="BK1476" s="251"/>
      <c r="BM1476" s="459"/>
      <c r="BN1476" s="459"/>
      <c r="BO1476" s="459"/>
      <c r="BT1476" s="251"/>
      <c r="BV1476" s="459"/>
      <c r="BW1476" s="459"/>
      <c r="BX1476" s="459"/>
      <c r="CC1476" s="251"/>
      <c r="CE1476" s="459"/>
      <c r="CF1476" s="459"/>
      <c r="CG1476" s="459"/>
      <c r="CL1476" s="251"/>
      <c r="CN1476" s="459"/>
      <c r="CO1476" s="459"/>
      <c r="CP1476" s="459"/>
      <c r="CU1476" s="251"/>
      <c r="CW1476" s="459"/>
      <c r="CX1476" s="459"/>
      <c r="CY1476" s="459"/>
      <c r="DD1476" s="251"/>
      <c r="DF1476" s="459"/>
      <c r="DG1476" s="459"/>
      <c r="DH1476" s="459"/>
      <c r="DM1476" s="251"/>
      <c r="DO1476" s="459"/>
      <c r="DP1476" s="459"/>
      <c r="DQ1476" s="459"/>
      <c r="DV1476" s="251"/>
      <c r="DX1476" s="459"/>
      <c r="DY1476" s="459"/>
      <c r="DZ1476" s="459"/>
      <c r="EE1476" s="251"/>
      <c r="EG1476" s="459"/>
      <c r="EH1476" s="459"/>
      <c r="EI1476" s="459"/>
      <c r="EN1476" s="251"/>
      <c r="EP1476" s="459"/>
      <c r="EQ1476" s="459"/>
      <c r="ER1476" s="459"/>
      <c r="EW1476" s="251"/>
      <c r="EY1476" s="459"/>
      <c r="EZ1476" s="459"/>
      <c r="FA1476" s="459"/>
      <c r="FF1476" s="251"/>
      <c r="FH1476" s="459"/>
      <c r="FI1476" s="459"/>
      <c r="FJ1476" s="459"/>
      <c r="FO1476" s="251"/>
      <c r="FQ1476" s="459"/>
      <c r="FR1476" s="459"/>
      <c r="FS1476" s="459"/>
      <c r="FX1476" s="251"/>
      <c r="FZ1476" s="459"/>
      <c r="GA1476" s="459"/>
      <c r="GB1476" s="459"/>
      <c r="GG1476" s="251"/>
      <c r="GI1476" s="459"/>
      <c r="GJ1476" s="459"/>
      <c r="GK1476" s="459"/>
      <c r="GP1476" s="251"/>
      <c r="GR1476" s="459"/>
      <c r="GS1476" s="459"/>
      <c r="GT1476" s="459"/>
      <c r="GY1476" s="251"/>
      <c r="HA1476" s="459"/>
      <c r="HB1476" s="459"/>
      <c r="HC1476" s="459"/>
      <c r="HH1476" s="251"/>
      <c r="HJ1476" s="459"/>
      <c r="HK1476" s="459"/>
      <c r="HL1476" s="459"/>
      <c r="HQ1476" s="459"/>
      <c r="HR1476" s="459"/>
      <c r="HS1476" s="459"/>
      <c r="HT1476" s="459"/>
      <c r="HU1476" s="459"/>
      <c r="HV1476" s="459"/>
      <c r="HW1476" s="459"/>
      <c r="HX1476" s="459"/>
      <c r="HY1476" s="459"/>
      <c r="HZ1476" s="459"/>
      <c r="IA1476" s="459"/>
      <c r="IB1476" s="459"/>
      <c r="IC1476" s="459"/>
      <c r="ID1476" s="459"/>
      <c r="IE1476" s="459"/>
      <c r="IF1476" s="459"/>
      <c r="IG1476" s="459"/>
      <c r="IH1476" s="459"/>
      <c r="II1476" s="459"/>
      <c r="IJ1476" s="459"/>
      <c r="IK1476" s="459"/>
      <c r="IL1476" s="459"/>
      <c r="IM1476" s="459"/>
      <c r="IN1476" s="459"/>
      <c r="IO1476" s="459"/>
      <c r="IP1476" s="459"/>
      <c r="IQ1476" s="459"/>
      <c r="IR1476" s="459"/>
      <c r="IS1476" s="459"/>
      <c r="IT1476" s="459"/>
      <c r="IU1476" s="459"/>
      <c r="IV1476" s="459"/>
      <c r="RS1476" s="252"/>
    </row>
    <row r="1477" spans="1:487" s="461" customFormat="1" ht="18">
      <c r="A1477" s="605" t="s">
        <v>2500</v>
      </c>
      <c r="B1477" s="459"/>
      <c r="C1477" s="488"/>
      <c r="D1477" s="606" t="s">
        <v>129</v>
      </c>
      <c r="E1477" s="461">
        <f t="shared" si="28"/>
        <v>0</v>
      </c>
      <c r="F1477" s="524">
        <f t="shared" si="29"/>
        <v>0</v>
      </c>
      <c r="G1477" s="473"/>
      <c r="H1477" s="473"/>
      <c r="I1477" s="473"/>
      <c r="J1477" s="473"/>
      <c r="K1477" s="473"/>
      <c r="L1477" s="459"/>
      <c r="N1477" s="459"/>
      <c r="R1477" s="251"/>
      <c r="T1477" s="459"/>
      <c r="U1477" s="459"/>
      <c r="V1477" s="459"/>
      <c r="AA1477" s="251"/>
      <c r="AC1477" s="459"/>
      <c r="AD1477" s="459"/>
      <c r="AE1477" s="459"/>
      <c r="AJ1477" s="251"/>
      <c r="AL1477" s="459"/>
      <c r="AM1477" s="459"/>
      <c r="AN1477" s="459"/>
      <c r="AS1477" s="251"/>
      <c r="AU1477" s="459"/>
      <c r="AV1477" s="459"/>
      <c r="AW1477" s="459"/>
      <c r="BB1477" s="251"/>
      <c r="BD1477" s="459"/>
      <c r="BE1477" s="459"/>
      <c r="BF1477" s="459"/>
      <c r="BK1477" s="251"/>
      <c r="BM1477" s="459"/>
      <c r="BN1477" s="459"/>
      <c r="BO1477" s="459"/>
      <c r="BT1477" s="251"/>
      <c r="BV1477" s="459"/>
      <c r="BW1477" s="459"/>
      <c r="BX1477" s="459"/>
      <c r="CC1477" s="251"/>
      <c r="CE1477" s="459"/>
      <c r="CF1477" s="459"/>
      <c r="CG1477" s="459"/>
      <c r="CL1477" s="251"/>
      <c r="CN1477" s="459"/>
      <c r="CO1477" s="459"/>
      <c r="CP1477" s="459"/>
      <c r="CU1477" s="251"/>
      <c r="CW1477" s="459"/>
      <c r="CX1477" s="459"/>
      <c r="CY1477" s="459"/>
      <c r="DD1477" s="251"/>
      <c r="DF1477" s="459"/>
      <c r="DG1477" s="459"/>
      <c r="DH1477" s="459"/>
      <c r="DM1477" s="251"/>
      <c r="DO1477" s="459"/>
      <c r="DP1477" s="459"/>
      <c r="DQ1477" s="459"/>
      <c r="DV1477" s="251"/>
      <c r="DX1477" s="459"/>
      <c r="DY1477" s="459"/>
      <c r="DZ1477" s="459"/>
      <c r="EE1477" s="251"/>
      <c r="EG1477" s="459"/>
      <c r="EH1477" s="459"/>
      <c r="EI1477" s="459"/>
      <c r="EN1477" s="251"/>
      <c r="EP1477" s="459"/>
      <c r="EQ1477" s="459"/>
      <c r="ER1477" s="459"/>
      <c r="EW1477" s="251"/>
      <c r="EY1477" s="459"/>
      <c r="EZ1477" s="459"/>
      <c r="FA1477" s="459"/>
      <c r="FF1477" s="251"/>
      <c r="FH1477" s="459"/>
      <c r="FI1477" s="459"/>
      <c r="FJ1477" s="459"/>
      <c r="FO1477" s="251"/>
      <c r="FQ1477" s="459"/>
      <c r="FR1477" s="459"/>
      <c r="FS1477" s="459"/>
      <c r="FX1477" s="251"/>
      <c r="FZ1477" s="459"/>
      <c r="GA1477" s="459"/>
      <c r="GB1477" s="459"/>
      <c r="GG1477" s="251"/>
      <c r="GI1477" s="459"/>
      <c r="GJ1477" s="459"/>
      <c r="GK1477" s="459"/>
      <c r="GP1477" s="251"/>
      <c r="GR1477" s="459"/>
      <c r="GS1477" s="459"/>
      <c r="GT1477" s="459"/>
      <c r="GY1477" s="251"/>
      <c r="HA1477" s="459"/>
      <c r="HB1477" s="459"/>
      <c r="HC1477" s="459"/>
      <c r="HH1477" s="251"/>
      <c r="HJ1477" s="459"/>
      <c r="HK1477" s="459"/>
      <c r="HL1477" s="459"/>
      <c r="HQ1477" s="459"/>
      <c r="HR1477" s="459"/>
      <c r="HS1477" s="459"/>
      <c r="HT1477" s="459"/>
      <c r="HU1477" s="459"/>
      <c r="HV1477" s="459"/>
      <c r="HW1477" s="459"/>
      <c r="HX1477" s="459"/>
      <c r="HY1477" s="459"/>
      <c r="HZ1477" s="459"/>
      <c r="IA1477" s="459"/>
      <c r="IB1477" s="459"/>
      <c r="IC1477" s="459"/>
      <c r="ID1477" s="459"/>
      <c r="IE1477" s="459"/>
      <c r="IF1477" s="459"/>
      <c r="IG1477" s="459"/>
      <c r="IH1477" s="459"/>
      <c r="II1477" s="459"/>
      <c r="IJ1477" s="459"/>
      <c r="IK1477" s="459"/>
      <c r="IL1477" s="459"/>
      <c r="IM1477" s="459"/>
      <c r="IN1477" s="459"/>
      <c r="IO1477" s="459"/>
      <c r="IP1477" s="459"/>
      <c r="IQ1477" s="459"/>
      <c r="IR1477" s="459"/>
      <c r="IS1477" s="459"/>
      <c r="IT1477" s="459"/>
      <c r="IU1477" s="459"/>
      <c r="IV1477" s="459"/>
      <c r="RS1477" s="252"/>
    </row>
    <row r="1478" spans="1:487" s="461" customFormat="1" ht="18">
      <c r="A1478" s="605" t="s">
        <v>887</v>
      </c>
      <c r="B1478" s="459"/>
      <c r="C1478" s="488"/>
      <c r="D1478" s="606" t="s">
        <v>129</v>
      </c>
      <c r="E1478" s="461">
        <f t="shared" si="28"/>
        <v>0</v>
      </c>
      <c r="F1478" s="524">
        <f t="shared" si="29"/>
        <v>0</v>
      </c>
      <c r="G1478" s="473"/>
      <c r="H1478" s="473"/>
      <c r="I1478" s="473"/>
      <c r="J1478" s="473"/>
      <c r="K1478" s="473"/>
      <c r="L1478" s="459"/>
      <c r="M1478" s="459"/>
      <c r="N1478" s="459"/>
      <c r="R1478" s="251"/>
      <c r="T1478" s="459"/>
      <c r="U1478" s="459"/>
      <c r="V1478" s="459"/>
      <c r="AA1478" s="251"/>
      <c r="AC1478" s="459"/>
      <c r="AD1478" s="459"/>
      <c r="AE1478" s="459"/>
      <c r="AJ1478" s="251"/>
      <c r="AL1478" s="459"/>
      <c r="AM1478" s="459"/>
      <c r="AN1478" s="459"/>
      <c r="AS1478" s="251"/>
      <c r="AU1478" s="459"/>
      <c r="AV1478" s="459"/>
      <c r="AW1478" s="459"/>
      <c r="BB1478" s="251"/>
      <c r="BD1478" s="459"/>
      <c r="BE1478" s="459"/>
      <c r="BF1478" s="459"/>
      <c r="BK1478" s="251"/>
      <c r="BM1478" s="459"/>
      <c r="BN1478" s="459"/>
      <c r="BO1478" s="459"/>
      <c r="BT1478" s="251"/>
      <c r="BV1478" s="459"/>
      <c r="BW1478" s="459"/>
      <c r="BX1478" s="459"/>
      <c r="CC1478" s="251"/>
      <c r="CE1478" s="459"/>
      <c r="CF1478" s="459"/>
      <c r="CG1478" s="459"/>
      <c r="CL1478" s="251"/>
      <c r="CN1478" s="459"/>
      <c r="CO1478" s="459"/>
      <c r="CP1478" s="459"/>
      <c r="CU1478" s="251"/>
      <c r="CW1478" s="459"/>
      <c r="CX1478" s="459"/>
      <c r="CY1478" s="459"/>
      <c r="DD1478" s="251"/>
      <c r="DF1478" s="459"/>
      <c r="DG1478" s="459"/>
      <c r="DH1478" s="459"/>
      <c r="DM1478" s="251"/>
      <c r="DO1478" s="459"/>
      <c r="DP1478" s="459"/>
      <c r="DQ1478" s="459"/>
      <c r="DV1478" s="251"/>
      <c r="DX1478" s="459"/>
      <c r="DY1478" s="459"/>
      <c r="DZ1478" s="459"/>
      <c r="EE1478" s="251"/>
      <c r="EG1478" s="459"/>
      <c r="EH1478" s="459"/>
      <c r="EI1478" s="459"/>
      <c r="EN1478" s="251"/>
      <c r="EP1478" s="459"/>
      <c r="EQ1478" s="459"/>
      <c r="ER1478" s="459"/>
      <c r="EW1478" s="251"/>
      <c r="EY1478" s="459"/>
      <c r="EZ1478" s="459"/>
      <c r="FA1478" s="459"/>
      <c r="FF1478" s="251"/>
      <c r="FH1478" s="459"/>
      <c r="FI1478" s="459"/>
      <c r="FJ1478" s="459"/>
      <c r="FO1478" s="251"/>
      <c r="FQ1478" s="459"/>
      <c r="FR1478" s="459"/>
      <c r="FS1478" s="459"/>
      <c r="FX1478" s="251"/>
      <c r="FZ1478" s="459"/>
      <c r="GA1478" s="459"/>
      <c r="GB1478" s="459"/>
      <c r="GG1478" s="251"/>
      <c r="GI1478" s="459"/>
      <c r="GJ1478" s="459"/>
      <c r="GK1478" s="459"/>
      <c r="GP1478" s="251"/>
      <c r="GR1478" s="459"/>
      <c r="GS1478" s="459"/>
      <c r="GT1478" s="459"/>
      <c r="GY1478" s="251"/>
      <c r="HA1478" s="459"/>
      <c r="HB1478" s="459"/>
      <c r="HC1478" s="459"/>
      <c r="HH1478" s="251"/>
      <c r="HJ1478" s="459"/>
      <c r="HK1478" s="459"/>
      <c r="HL1478" s="459"/>
      <c r="HQ1478" s="459"/>
      <c r="HR1478" s="459"/>
      <c r="HS1478" s="459"/>
      <c r="HT1478" s="459"/>
      <c r="HU1478" s="459"/>
      <c r="HV1478" s="459"/>
      <c r="HW1478" s="459"/>
      <c r="HX1478" s="459"/>
      <c r="HY1478" s="459"/>
      <c r="HZ1478" s="459"/>
      <c r="IA1478" s="459"/>
      <c r="IB1478" s="459"/>
      <c r="IC1478" s="459"/>
      <c r="ID1478" s="459"/>
      <c r="IE1478" s="459"/>
      <c r="IF1478" s="459"/>
      <c r="IG1478" s="459"/>
      <c r="IH1478" s="459"/>
      <c r="II1478" s="459"/>
      <c r="IJ1478" s="459"/>
      <c r="IK1478" s="459"/>
      <c r="IL1478" s="459"/>
      <c r="IM1478" s="459"/>
      <c r="IN1478" s="459"/>
      <c r="IO1478" s="459"/>
      <c r="IP1478" s="459"/>
      <c r="IQ1478" s="459"/>
      <c r="IR1478" s="459"/>
      <c r="IS1478" s="459"/>
      <c r="IT1478" s="459"/>
      <c r="IU1478" s="459"/>
      <c r="IV1478" s="459"/>
      <c r="RS1478" s="252"/>
    </row>
    <row r="1479" spans="1:487" s="461" customFormat="1" ht="18">
      <c r="A1479" s="605" t="s">
        <v>1480</v>
      </c>
      <c r="B1479" s="459"/>
      <c r="C1479" s="488"/>
      <c r="D1479" s="606" t="s">
        <v>129</v>
      </c>
      <c r="E1479" s="461">
        <f t="shared" si="28"/>
        <v>0</v>
      </c>
      <c r="F1479" s="524">
        <f t="shared" si="29"/>
        <v>0</v>
      </c>
      <c r="G1479" s="473"/>
      <c r="H1479" s="473"/>
      <c r="I1479" s="473"/>
      <c r="J1479" s="473"/>
      <c r="K1479" s="473"/>
      <c r="L1479" s="459"/>
      <c r="N1479" s="459"/>
      <c r="R1479" s="251"/>
      <c r="T1479" s="459"/>
      <c r="U1479" s="459"/>
      <c r="V1479" s="459"/>
      <c r="AA1479" s="251"/>
      <c r="AC1479" s="459"/>
      <c r="AD1479" s="459"/>
      <c r="AE1479" s="459"/>
      <c r="AJ1479" s="251"/>
      <c r="AL1479" s="459"/>
      <c r="AM1479" s="459"/>
      <c r="AN1479" s="459"/>
      <c r="AS1479" s="251"/>
      <c r="AU1479" s="459"/>
      <c r="AV1479" s="459"/>
      <c r="AW1479" s="459"/>
      <c r="BB1479" s="251"/>
      <c r="BD1479" s="459"/>
      <c r="BE1479" s="459"/>
      <c r="BF1479" s="459"/>
      <c r="BK1479" s="251"/>
      <c r="BM1479" s="459"/>
      <c r="BN1479" s="459"/>
      <c r="BO1479" s="459"/>
      <c r="BT1479" s="251"/>
      <c r="BV1479" s="459"/>
      <c r="BW1479" s="459"/>
      <c r="BX1479" s="459"/>
      <c r="CC1479" s="251"/>
      <c r="CE1479" s="459"/>
      <c r="CF1479" s="459"/>
      <c r="CG1479" s="459"/>
      <c r="CL1479" s="251"/>
      <c r="CN1479" s="459"/>
      <c r="CO1479" s="459"/>
      <c r="CP1479" s="459"/>
      <c r="CU1479" s="251"/>
      <c r="CW1479" s="459"/>
      <c r="CX1479" s="459"/>
      <c r="CY1479" s="459"/>
      <c r="DD1479" s="251"/>
      <c r="DF1479" s="459"/>
      <c r="DG1479" s="459"/>
      <c r="DH1479" s="459"/>
      <c r="DM1479" s="251"/>
      <c r="DO1479" s="459"/>
      <c r="DP1479" s="459"/>
      <c r="DQ1479" s="459"/>
      <c r="DV1479" s="251"/>
      <c r="DX1479" s="459"/>
      <c r="DY1479" s="459"/>
      <c r="DZ1479" s="459"/>
      <c r="EE1479" s="251"/>
      <c r="EG1479" s="459"/>
      <c r="EH1479" s="459"/>
      <c r="EI1479" s="459"/>
      <c r="EN1479" s="251"/>
      <c r="EP1479" s="459"/>
      <c r="EQ1479" s="459"/>
      <c r="ER1479" s="459"/>
      <c r="EW1479" s="251"/>
      <c r="EY1479" s="459"/>
      <c r="EZ1479" s="459"/>
      <c r="FA1479" s="459"/>
      <c r="FF1479" s="251"/>
      <c r="FH1479" s="459"/>
      <c r="FI1479" s="459"/>
      <c r="FJ1479" s="459"/>
      <c r="FO1479" s="251"/>
      <c r="FQ1479" s="459"/>
      <c r="FR1479" s="459"/>
      <c r="FS1479" s="459"/>
      <c r="FX1479" s="251"/>
      <c r="FZ1479" s="459"/>
      <c r="GA1479" s="459"/>
      <c r="GB1479" s="459"/>
      <c r="GG1479" s="251"/>
      <c r="GI1479" s="459"/>
      <c r="GJ1479" s="459"/>
      <c r="GK1479" s="459"/>
      <c r="GP1479" s="251"/>
      <c r="GR1479" s="459"/>
      <c r="GS1479" s="459"/>
      <c r="GT1479" s="459"/>
      <c r="GY1479" s="251"/>
      <c r="HA1479" s="459"/>
      <c r="HB1479" s="459"/>
      <c r="HC1479" s="459"/>
      <c r="HH1479" s="251"/>
      <c r="HJ1479" s="459"/>
      <c r="HK1479" s="459"/>
      <c r="HL1479" s="459"/>
      <c r="HQ1479" s="459"/>
      <c r="HR1479" s="459"/>
      <c r="HS1479" s="459"/>
      <c r="HT1479" s="459"/>
      <c r="HU1479" s="459"/>
      <c r="HV1479" s="459"/>
      <c r="HW1479" s="459"/>
      <c r="HX1479" s="459"/>
      <c r="HY1479" s="459"/>
      <c r="HZ1479" s="459"/>
      <c r="IA1479" s="459"/>
      <c r="IB1479" s="459"/>
      <c r="IC1479" s="459"/>
      <c r="ID1479" s="459"/>
      <c r="IE1479" s="459"/>
      <c r="IF1479" s="459"/>
      <c r="IG1479" s="459"/>
      <c r="IH1479" s="459"/>
      <c r="II1479" s="459"/>
      <c r="IJ1479" s="459"/>
      <c r="IK1479" s="459"/>
      <c r="IL1479" s="459"/>
      <c r="IM1479" s="459"/>
      <c r="IN1479" s="459"/>
      <c r="IO1479" s="459"/>
      <c r="IP1479" s="459"/>
      <c r="IQ1479" s="459"/>
      <c r="IR1479" s="459"/>
      <c r="IS1479" s="459"/>
      <c r="IT1479" s="459"/>
      <c r="IU1479" s="459"/>
      <c r="IV1479" s="459"/>
      <c r="RS1479" s="252"/>
    </row>
    <row r="1480" spans="1:487" s="461" customFormat="1" ht="18">
      <c r="A1480" s="605" t="s">
        <v>1083</v>
      </c>
      <c r="B1480" s="459"/>
      <c r="C1480" s="488"/>
      <c r="D1480" s="606" t="s">
        <v>129</v>
      </c>
      <c r="E1480" s="461">
        <f t="shared" si="28"/>
        <v>0</v>
      </c>
      <c r="F1480" s="524">
        <f t="shared" si="29"/>
        <v>0</v>
      </c>
      <c r="G1480" s="473"/>
      <c r="H1480" s="473"/>
      <c r="I1480" s="473"/>
      <c r="J1480" s="473"/>
      <c r="K1480" s="473"/>
      <c r="L1480" s="459"/>
      <c r="M1480" s="459"/>
      <c r="N1480" s="459"/>
      <c r="R1480" s="251"/>
      <c r="T1480" s="459"/>
      <c r="U1480" s="459"/>
      <c r="V1480" s="459"/>
      <c r="AA1480" s="251"/>
      <c r="AC1480" s="459"/>
      <c r="AD1480" s="459"/>
      <c r="AE1480" s="459"/>
      <c r="AJ1480" s="251"/>
      <c r="AL1480" s="459"/>
      <c r="AM1480" s="459"/>
      <c r="AN1480" s="459"/>
      <c r="AS1480" s="251"/>
      <c r="AU1480" s="459"/>
      <c r="AV1480" s="459"/>
      <c r="AW1480" s="459"/>
      <c r="BB1480" s="251"/>
      <c r="BD1480" s="459"/>
      <c r="BE1480" s="459"/>
      <c r="BF1480" s="459"/>
      <c r="BK1480" s="251"/>
      <c r="BM1480" s="459"/>
      <c r="BN1480" s="459"/>
      <c r="BO1480" s="459"/>
      <c r="BT1480" s="251"/>
      <c r="BV1480" s="459"/>
      <c r="BW1480" s="459"/>
      <c r="BX1480" s="459"/>
      <c r="CC1480" s="251"/>
      <c r="CE1480" s="459"/>
      <c r="CF1480" s="459"/>
      <c r="CG1480" s="459"/>
      <c r="CL1480" s="251"/>
      <c r="CN1480" s="459"/>
      <c r="CO1480" s="459"/>
      <c r="CP1480" s="459"/>
      <c r="CU1480" s="251"/>
      <c r="CW1480" s="459"/>
      <c r="CX1480" s="459"/>
      <c r="CY1480" s="459"/>
      <c r="DD1480" s="251"/>
      <c r="DF1480" s="459"/>
      <c r="DG1480" s="459"/>
      <c r="DH1480" s="459"/>
      <c r="DM1480" s="251"/>
      <c r="DO1480" s="459"/>
      <c r="DP1480" s="459"/>
      <c r="DQ1480" s="459"/>
      <c r="DV1480" s="251"/>
      <c r="DX1480" s="459"/>
      <c r="DY1480" s="459"/>
      <c r="DZ1480" s="459"/>
      <c r="EE1480" s="251"/>
      <c r="EG1480" s="459"/>
      <c r="EH1480" s="459"/>
      <c r="EI1480" s="459"/>
      <c r="EN1480" s="251"/>
      <c r="EP1480" s="459"/>
      <c r="EQ1480" s="459"/>
      <c r="ER1480" s="459"/>
      <c r="EW1480" s="251"/>
      <c r="EY1480" s="459"/>
      <c r="EZ1480" s="459"/>
      <c r="FA1480" s="459"/>
      <c r="FF1480" s="251"/>
      <c r="FH1480" s="459"/>
      <c r="FI1480" s="459"/>
      <c r="FJ1480" s="459"/>
      <c r="FO1480" s="251"/>
      <c r="FQ1480" s="459"/>
      <c r="FR1480" s="459"/>
      <c r="FS1480" s="459"/>
      <c r="FX1480" s="251"/>
      <c r="FZ1480" s="459"/>
      <c r="GA1480" s="459"/>
      <c r="GB1480" s="459"/>
      <c r="GG1480" s="251"/>
      <c r="GI1480" s="459"/>
      <c r="GJ1480" s="459"/>
      <c r="GK1480" s="459"/>
      <c r="GP1480" s="251"/>
      <c r="GR1480" s="459"/>
      <c r="GS1480" s="459"/>
      <c r="GT1480" s="459"/>
      <c r="GY1480" s="251"/>
      <c r="HA1480" s="459"/>
      <c r="HB1480" s="459"/>
      <c r="HC1480" s="459"/>
      <c r="HH1480" s="251"/>
      <c r="HJ1480" s="459"/>
      <c r="HK1480" s="459"/>
      <c r="HL1480" s="459"/>
      <c r="HQ1480" s="459"/>
      <c r="HR1480" s="459"/>
      <c r="HS1480" s="459"/>
      <c r="HT1480" s="459"/>
      <c r="HU1480" s="459"/>
      <c r="HV1480" s="459"/>
      <c r="HW1480" s="459"/>
      <c r="HX1480" s="459"/>
      <c r="HY1480" s="459"/>
      <c r="HZ1480" s="459"/>
      <c r="IA1480" s="459"/>
      <c r="IB1480" s="459"/>
      <c r="IC1480" s="459"/>
      <c r="ID1480" s="459"/>
      <c r="IE1480" s="459"/>
      <c r="IF1480" s="459"/>
      <c r="IG1480" s="459"/>
      <c r="IH1480" s="459"/>
      <c r="II1480" s="459"/>
      <c r="IJ1480" s="459"/>
      <c r="IK1480" s="459"/>
      <c r="IL1480" s="459"/>
      <c r="IM1480" s="459"/>
      <c r="IN1480" s="459"/>
      <c r="IO1480" s="459"/>
      <c r="IP1480" s="459"/>
      <c r="IQ1480" s="459"/>
      <c r="IR1480" s="459"/>
      <c r="IS1480" s="459"/>
      <c r="IT1480" s="459"/>
      <c r="IU1480" s="459"/>
      <c r="IV1480" s="459"/>
      <c r="RS1480" s="252"/>
    </row>
    <row r="1481" spans="1:487" s="461" customFormat="1" ht="18">
      <c r="A1481" s="605" t="s">
        <v>2323</v>
      </c>
      <c r="B1481" s="488"/>
      <c r="C1481" s="488"/>
      <c r="D1481" s="461" t="s">
        <v>132</v>
      </c>
      <c r="E1481" s="461">
        <f t="shared" si="28"/>
        <v>2</v>
      </c>
      <c r="F1481" s="524">
        <f t="shared" si="29"/>
        <v>0</v>
      </c>
      <c r="G1481" s="473"/>
      <c r="H1481" s="473"/>
      <c r="I1481" s="473"/>
      <c r="J1481" s="473"/>
      <c r="K1481" s="473"/>
      <c r="L1481" s="459"/>
      <c r="N1481" s="459"/>
      <c r="R1481" s="251"/>
      <c r="T1481" s="459"/>
      <c r="U1481" s="459"/>
      <c r="V1481" s="459"/>
      <c r="AA1481" s="251"/>
      <c r="AC1481" s="459"/>
      <c r="AD1481" s="459"/>
      <c r="AE1481" s="459"/>
      <c r="AJ1481" s="251"/>
      <c r="AL1481" s="459"/>
      <c r="AM1481" s="459"/>
      <c r="AN1481" s="459"/>
      <c r="AS1481" s="251"/>
      <c r="AU1481" s="459"/>
      <c r="AV1481" s="459"/>
      <c r="AW1481" s="459"/>
      <c r="BB1481" s="251"/>
      <c r="BD1481" s="459"/>
      <c r="BE1481" s="459"/>
      <c r="BF1481" s="459"/>
      <c r="BK1481" s="251"/>
      <c r="BM1481" s="459"/>
      <c r="BN1481" s="459"/>
      <c r="BO1481" s="459"/>
      <c r="BT1481" s="251"/>
      <c r="BV1481" s="459"/>
      <c r="BW1481" s="459"/>
      <c r="BX1481" s="459"/>
      <c r="CC1481" s="251"/>
      <c r="CE1481" s="459"/>
      <c r="CF1481" s="459"/>
      <c r="CG1481" s="459"/>
      <c r="CL1481" s="251"/>
      <c r="CN1481" s="459"/>
      <c r="CO1481" s="459"/>
      <c r="CP1481" s="459"/>
      <c r="CU1481" s="251"/>
      <c r="CW1481" s="459"/>
      <c r="CX1481" s="459"/>
      <c r="CY1481" s="459"/>
      <c r="DD1481" s="251"/>
      <c r="DF1481" s="459"/>
      <c r="DG1481" s="459"/>
      <c r="DH1481" s="459"/>
      <c r="DM1481" s="251"/>
      <c r="DO1481" s="459"/>
      <c r="DP1481" s="459"/>
      <c r="DQ1481" s="459"/>
      <c r="DV1481" s="251"/>
      <c r="DX1481" s="459"/>
      <c r="DY1481" s="459"/>
      <c r="DZ1481" s="459"/>
      <c r="EE1481" s="251"/>
      <c r="EG1481" s="459"/>
      <c r="EH1481" s="459"/>
      <c r="EI1481" s="459"/>
      <c r="EN1481" s="251"/>
      <c r="EP1481" s="459"/>
      <c r="EQ1481" s="459"/>
      <c r="ER1481" s="459"/>
      <c r="EW1481" s="251"/>
      <c r="EY1481" s="459"/>
      <c r="EZ1481" s="459"/>
      <c r="FA1481" s="459"/>
      <c r="FF1481" s="251"/>
      <c r="FH1481" s="459"/>
      <c r="FI1481" s="459"/>
      <c r="FJ1481" s="459"/>
      <c r="FO1481" s="251"/>
      <c r="FQ1481" s="459"/>
      <c r="FR1481" s="459"/>
      <c r="FS1481" s="459"/>
      <c r="FX1481" s="251"/>
      <c r="FZ1481" s="459"/>
      <c r="GA1481" s="459"/>
      <c r="GB1481" s="459"/>
      <c r="GG1481" s="251"/>
      <c r="GI1481" s="459"/>
      <c r="GJ1481" s="459"/>
      <c r="GK1481" s="459"/>
      <c r="GP1481" s="251"/>
      <c r="GR1481" s="459"/>
      <c r="GS1481" s="459"/>
      <c r="GT1481" s="459"/>
      <c r="GY1481" s="251"/>
      <c r="HA1481" s="459"/>
      <c r="HB1481" s="459"/>
      <c r="HC1481" s="459"/>
      <c r="HH1481" s="251"/>
      <c r="HJ1481" s="459"/>
      <c r="HK1481" s="459"/>
      <c r="HL1481" s="459"/>
      <c r="HQ1481" s="459"/>
      <c r="HR1481" s="459"/>
      <c r="HS1481" s="459"/>
      <c r="HT1481" s="459"/>
      <c r="HU1481" s="459"/>
      <c r="HV1481" s="459"/>
      <c r="HW1481" s="459"/>
      <c r="HX1481" s="459"/>
      <c r="HY1481" s="459"/>
      <c r="HZ1481" s="459"/>
      <c r="IA1481" s="459"/>
      <c r="IB1481" s="459"/>
      <c r="IC1481" s="459"/>
      <c r="ID1481" s="459"/>
      <c r="IE1481" s="459"/>
      <c r="IF1481" s="459"/>
      <c r="IG1481" s="459"/>
      <c r="IH1481" s="459"/>
      <c r="II1481" s="459"/>
      <c r="IJ1481" s="459"/>
      <c r="IK1481" s="459"/>
      <c r="IL1481" s="459"/>
      <c r="IM1481" s="459"/>
      <c r="IN1481" s="459"/>
      <c r="IO1481" s="459"/>
      <c r="IP1481" s="459"/>
      <c r="IQ1481" s="459"/>
      <c r="IR1481" s="459"/>
      <c r="IS1481" s="459"/>
      <c r="IT1481" s="459"/>
      <c r="IU1481" s="459"/>
      <c r="IV1481" s="459"/>
      <c r="RS1481" s="252"/>
    </row>
    <row r="1482" spans="1:487" s="461" customFormat="1" ht="18">
      <c r="A1482" s="605" t="s">
        <v>2501</v>
      </c>
      <c r="B1482" s="459"/>
      <c r="C1482" s="488"/>
      <c r="D1482" s="606" t="s">
        <v>129</v>
      </c>
      <c r="E1482" s="461">
        <f t="shared" si="28"/>
        <v>0</v>
      </c>
      <c r="F1482" s="524">
        <f t="shared" si="29"/>
        <v>1</v>
      </c>
      <c r="G1482" s="473"/>
      <c r="H1482" s="473"/>
      <c r="I1482" s="473"/>
      <c r="J1482" s="473">
        <v>1</v>
      </c>
      <c r="K1482" s="473"/>
      <c r="L1482" s="459"/>
      <c r="M1482" s="459"/>
      <c r="N1482" s="459"/>
      <c r="R1482" s="251"/>
      <c r="T1482" s="459"/>
      <c r="U1482" s="459"/>
      <c r="V1482" s="459"/>
      <c r="AA1482" s="251"/>
      <c r="AC1482" s="459"/>
      <c r="AD1482" s="459"/>
      <c r="AE1482" s="459"/>
      <c r="AJ1482" s="251"/>
      <c r="AL1482" s="459"/>
      <c r="AM1482" s="459"/>
      <c r="AN1482" s="459"/>
      <c r="AS1482" s="251"/>
      <c r="AU1482" s="459"/>
      <c r="AV1482" s="459"/>
      <c r="AW1482" s="459"/>
      <c r="BB1482" s="251"/>
      <c r="BD1482" s="459"/>
      <c r="BE1482" s="459"/>
      <c r="BF1482" s="459"/>
      <c r="BK1482" s="251"/>
      <c r="BM1482" s="459"/>
      <c r="BN1482" s="459"/>
      <c r="BO1482" s="459"/>
      <c r="BT1482" s="251"/>
      <c r="BV1482" s="459"/>
      <c r="BW1482" s="459"/>
      <c r="BX1482" s="459"/>
      <c r="CC1482" s="251"/>
      <c r="CE1482" s="459"/>
      <c r="CF1482" s="459"/>
      <c r="CG1482" s="459"/>
      <c r="CL1482" s="251"/>
      <c r="CN1482" s="459"/>
      <c r="CO1482" s="459"/>
      <c r="CP1482" s="459"/>
      <c r="CU1482" s="251"/>
      <c r="CW1482" s="459"/>
      <c r="CX1482" s="459"/>
      <c r="CY1482" s="459"/>
      <c r="DD1482" s="251"/>
      <c r="DF1482" s="459"/>
      <c r="DG1482" s="459"/>
      <c r="DH1482" s="459"/>
      <c r="DM1482" s="251"/>
      <c r="DO1482" s="459"/>
      <c r="DP1482" s="459"/>
      <c r="DQ1482" s="459"/>
      <c r="DV1482" s="251"/>
      <c r="DX1482" s="459"/>
      <c r="DY1482" s="459"/>
      <c r="DZ1482" s="459"/>
      <c r="EE1482" s="251"/>
      <c r="EG1482" s="459"/>
      <c r="EH1482" s="459"/>
      <c r="EI1482" s="459"/>
      <c r="EN1482" s="251"/>
      <c r="EP1482" s="459"/>
      <c r="EQ1482" s="459"/>
      <c r="ER1482" s="459"/>
      <c r="EW1482" s="251"/>
      <c r="EY1482" s="459"/>
      <c r="EZ1482" s="459"/>
      <c r="FA1482" s="459"/>
      <c r="FF1482" s="251"/>
      <c r="FH1482" s="459"/>
      <c r="FI1482" s="459"/>
      <c r="FJ1482" s="459"/>
      <c r="FO1482" s="251"/>
      <c r="FQ1482" s="459"/>
      <c r="FR1482" s="459"/>
      <c r="FS1482" s="459"/>
      <c r="FX1482" s="251"/>
      <c r="FZ1482" s="459"/>
      <c r="GA1482" s="459"/>
      <c r="GB1482" s="459"/>
      <c r="GG1482" s="251"/>
      <c r="GI1482" s="459"/>
      <c r="GJ1482" s="459"/>
      <c r="GK1482" s="459"/>
      <c r="GP1482" s="251"/>
      <c r="GR1482" s="459"/>
      <c r="GS1482" s="459"/>
      <c r="GT1482" s="459"/>
      <c r="GY1482" s="251"/>
      <c r="HA1482" s="459"/>
      <c r="HB1482" s="459"/>
      <c r="HC1482" s="459"/>
      <c r="HH1482" s="251"/>
      <c r="HJ1482" s="459"/>
      <c r="HK1482" s="459"/>
      <c r="HL1482" s="459"/>
      <c r="HQ1482" s="459"/>
      <c r="HR1482" s="459"/>
      <c r="HS1482" s="459"/>
      <c r="HT1482" s="459"/>
      <c r="HU1482" s="459"/>
      <c r="HV1482" s="459"/>
      <c r="HW1482" s="459"/>
      <c r="HX1482" s="459"/>
      <c r="HY1482" s="459"/>
      <c r="HZ1482" s="459"/>
      <c r="IA1482" s="459"/>
      <c r="IB1482" s="459"/>
      <c r="IC1482" s="459"/>
      <c r="ID1482" s="459"/>
      <c r="IE1482" s="459"/>
      <c r="IF1482" s="459"/>
      <c r="IG1482" s="459"/>
      <c r="IH1482" s="459"/>
      <c r="II1482" s="459"/>
      <c r="IJ1482" s="459"/>
      <c r="IK1482" s="459"/>
      <c r="IL1482" s="459"/>
      <c r="IM1482" s="459"/>
      <c r="IN1482" s="459"/>
      <c r="IO1482" s="459"/>
      <c r="IP1482" s="459"/>
      <c r="IQ1482" s="459"/>
      <c r="IR1482" s="459"/>
      <c r="IS1482" s="459"/>
      <c r="IT1482" s="459"/>
      <c r="IU1482" s="459"/>
      <c r="IV1482" s="459"/>
      <c r="RS1482" s="252"/>
    </row>
    <row r="1483" spans="1:487" s="461" customFormat="1" ht="18">
      <c r="A1483" s="605" t="s">
        <v>918</v>
      </c>
      <c r="B1483" s="459"/>
      <c r="C1483" s="488"/>
      <c r="D1483" s="606" t="s">
        <v>129</v>
      </c>
      <c r="E1483" s="461">
        <f t="shared" si="28"/>
        <v>0</v>
      </c>
      <c r="F1483" s="524">
        <f t="shared" si="29"/>
        <v>0</v>
      </c>
      <c r="G1483" s="473"/>
      <c r="H1483" s="473"/>
      <c r="I1483" s="473"/>
      <c r="J1483" s="473"/>
      <c r="K1483" s="473"/>
      <c r="L1483" s="459"/>
      <c r="M1483" s="459"/>
      <c r="N1483" s="459"/>
      <c r="R1483" s="251"/>
      <c r="T1483" s="459"/>
      <c r="U1483" s="459"/>
      <c r="V1483" s="459"/>
      <c r="AA1483" s="251"/>
      <c r="AC1483" s="459"/>
      <c r="AD1483" s="459"/>
      <c r="AE1483" s="459"/>
      <c r="AJ1483" s="251"/>
      <c r="AL1483" s="459"/>
      <c r="AM1483" s="459"/>
      <c r="AN1483" s="459"/>
      <c r="AS1483" s="251"/>
      <c r="AU1483" s="459"/>
      <c r="AV1483" s="459"/>
      <c r="AW1483" s="459"/>
      <c r="BB1483" s="251"/>
      <c r="BD1483" s="459"/>
      <c r="BE1483" s="459"/>
      <c r="BF1483" s="459"/>
      <c r="BK1483" s="251"/>
      <c r="BM1483" s="459"/>
      <c r="BN1483" s="459"/>
      <c r="BO1483" s="459"/>
      <c r="BT1483" s="251"/>
      <c r="BV1483" s="459"/>
      <c r="BW1483" s="459"/>
      <c r="BX1483" s="459"/>
      <c r="CC1483" s="251"/>
      <c r="CE1483" s="459"/>
      <c r="CF1483" s="459"/>
      <c r="CG1483" s="459"/>
      <c r="CL1483" s="251"/>
      <c r="CN1483" s="459"/>
      <c r="CO1483" s="459"/>
      <c r="CP1483" s="459"/>
      <c r="CU1483" s="251"/>
      <c r="CW1483" s="459"/>
      <c r="CX1483" s="459"/>
      <c r="CY1483" s="459"/>
      <c r="DD1483" s="251"/>
      <c r="DF1483" s="459"/>
      <c r="DG1483" s="459"/>
      <c r="DH1483" s="459"/>
      <c r="DM1483" s="251"/>
      <c r="DO1483" s="459"/>
      <c r="DP1483" s="459"/>
      <c r="DQ1483" s="459"/>
      <c r="DV1483" s="251"/>
      <c r="DX1483" s="459"/>
      <c r="DY1483" s="459"/>
      <c r="DZ1483" s="459"/>
      <c r="EE1483" s="251"/>
      <c r="EG1483" s="459"/>
      <c r="EH1483" s="459"/>
      <c r="EI1483" s="459"/>
      <c r="EN1483" s="251"/>
      <c r="EP1483" s="459"/>
      <c r="EQ1483" s="459"/>
      <c r="ER1483" s="459"/>
      <c r="EW1483" s="251"/>
      <c r="EY1483" s="459"/>
      <c r="EZ1483" s="459"/>
      <c r="FA1483" s="459"/>
      <c r="FF1483" s="251"/>
      <c r="FH1483" s="459"/>
      <c r="FI1483" s="459"/>
      <c r="FJ1483" s="459"/>
      <c r="FO1483" s="251"/>
      <c r="FQ1483" s="459"/>
      <c r="FR1483" s="459"/>
      <c r="FS1483" s="459"/>
      <c r="FX1483" s="251"/>
      <c r="FZ1483" s="459"/>
      <c r="GA1483" s="459"/>
      <c r="GB1483" s="459"/>
      <c r="GG1483" s="251"/>
      <c r="GI1483" s="459"/>
      <c r="GJ1483" s="459"/>
      <c r="GK1483" s="459"/>
      <c r="GP1483" s="251"/>
      <c r="GR1483" s="459"/>
      <c r="GS1483" s="459"/>
      <c r="GT1483" s="459"/>
      <c r="GY1483" s="251"/>
      <c r="HA1483" s="459"/>
      <c r="HB1483" s="459"/>
      <c r="HC1483" s="459"/>
      <c r="HH1483" s="251"/>
      <c r="HJ1483" s="459"/>
      <c r="HK1483" s="459"/>
      <c r="HL1483" s="459"/>
      <c r="HQ1483" s="459"/>
      <c r="HR1483" s="459"/>
      <c r="HS1483" s="459"/>
      <c r="HT1483" s="459"/>
      <c r="HU1483" s="459"/>
      <c r="HV1483" s="459"/>
      <c r="HW1483" s="459"/>
      <c r="HX1483" s="459"/>
      <c r="HY1483" s="459"/>
      <c r="HZ1483" s="459"/>
      <c r="IA1483" s="459"/>
      <c r="IB1483" s="459"/>
      <c r="IC1483" s="459"/>
      <c r="ID1483" s="459"/>
      <c r="IE1483" s="459"/>
      <c r="IF1483" s="459"/>
      <c r="IG1483" s="459"/>
      <c r="IH1483" s="459"/>
      <c r="II1483" s="459"/>
      <c r="IJ1483" s="459"/>
      <c r="IK1483" s="459"/>
      <c r="IL1483" s="459"/>
      <c r="IM1483" s="459"/>
      <c r="IN1483" s="459"/>
      <c r="IO1483" s="459"/>
      <c r="IP1483" s="459"/>
      <c r="IQ1483" s="459"/>
      <c r="IR1483" s="459"/>
      <c r="IS1483" s="459"/>
      <c r="IT1483" s="459"/>
      <c r="IU1483" s="459"/>
      <c r="IV1483" s="459"/>
      <c r="RS1483" s="252"/>
    </row>
    <row r="1484" spans="1:487" s="461" customFormat="1" ht="18">
      <c r="A1484" s="605" t="s">
        <v>590</v>
      </c>
      <c r="B1484" s="459"/>
      <c r="C1484" s="488"/>
      <c r="D1484" s="606" t="s">
        <v>129</v>
      </c>
      <c r="E1484" s="461">
        <f t="shared" si="28"/>
        <v>0</v>
      </c>
      <c r="F1484" s="524">
        <f t="shared" si="29"/>
        <v>0</v>
      </c>
      <c r="G1484" s="473"/>
      <c r="H1484" s="473"/>
      <c r="I1484" s="473"/>
      <c r="J1484" s="473"/>
      <c r="K1484" s="473"/>
      <c r="L1484" s="459"/>
      <c r="N1484" s="459"/>
      <c r="R1484" s="251"/>
      <c r="T1484" s="459"/>
      <c r="U1484" s="459"/>
      <c r="V1484" s="459"/>
      <c r="AA1484" s="251"/>
      <c r="AC1484" s="459"/>
      <c r="AD1484" s="459"/>
      <c r="AE1484" s="459"/>
      <c r="AJ1484" s="251"/>
      <c r="AL1484" s="459"/>
      <c r="AM1484" s="459"/>
      <c r="AN1484" s="459"/>
      <c r="AS1484" s="251"/>
      <c r="AU1484" s="459"/>
      <c r="AV1484" s="459"/>
      <c r="AW1484" s="459"/>
      <c r="BB1484" s="251"/>
      <c r="BD1484" s="459"/>
      <c r="BE1484" s="459"/>
      <c r="BF1484" s="459"/>
      <c r="BK1484" s="251"/>
      <c r="BM1484" s="459"/>
      <c r="BN1484" s="459"/>
      <c r="BO1484" s="459"/>
      <c r="BT1484" s="251"/>
      <c r="BV1484" s="459"/>
      <c r="BW1484" s="459"/>
      <c r="BX1484" s="459"/>
      <c r="CC1484" s="251"/>
      <c r="CE1484" s="459"/>
      <c r="CF1484" s="459"/>
      <c r="CG1484" s="459"/>
      <c r="CL1484" s="251"/>
      <c r="CN1484" s="459"/>
      <c r="CO1484" s="459"/>
      <c r="CP1484" s="459"/>
      <c r="CU1484" s="251"/>
      <c r="CW1484" s="459"/>
      <c r="CX1484" s="459"/>
      <c r="CY1484" s="459"/>
      <c r="DD1484" s="251"/>
      <c r="DF1484" s="459"/>
      <c r="DG1484" s="459"/>
      <c r="DH1484" s="459"/>
      <c r="DM1484" s="251"/>
      <c r="DO1484" s="459"/>
      <c r="DP1484" s="459"/>
      <c r="DQ1484" s="459"/>
      <c r="DV1484" s="251"/>
      <c r="DX1484" s="459"/>
      <c r="DY1484" s="459"/>
      <c r="DZ1484" s="459"/>
      <c r="EE1484" s="251"/>
      <c r="EG1484" s="459"/>
      <c r="EH1484" s="459"/>
      <c r="EI1484" s="459"/>
      <c r="EN1484" s="251"/>
      <c r="EP1484" s="459"/>
      <c r="EQ1484" s="459"/>
      <c r="ER1484" s="459"/>
      <c r="EW1484" s="251"/>
      <c r="EY1484" s="459"/>
      <c r="EZ1484" s="459"/>
      <c r="FA1484" s="459"/>
      <c r="FF1484" s="251"/>
      <c r="FH1484" s="459"/>
      <c r="FI1484" s="459"/>
      <c r="FJ1484" s="459"/>
      <c r="FO1484" s="251"/>
      <c r="FQ1484" s="459"/>
      <c r="FR1484" s="459"/>
      <c r="FS1484" s="459"/>
      <c r="FX1484" s="251"/>
      <c r="FZ1484" s="459"/>
      <c r="GA1484" s="459"/>
      <c r="GB1484" s="459"/>
      <c r="GG1484" s="251"/>
      <c r="GI1484" s="459"/>
      <c r="GJ1484" s="459"/>
      <c r="GK1484" s="459"/>
      <c r="GP1484" s="251"/>
      <c r="GR1484" s="459"/>
      <c r="GS1484" s="459"/>
      <c r="GT1484" s="459"/>
      <c r="GY1484" s="251"/>
      <c r="HA1484" s="459"/>
      <c r="HB1484" s="459"/>
      <c r="HC1484" s="459"/>
      <c r="HH1484" s="251"/>
      <c r="HJ1484" s="459"/>
      <c r="HK1484" s="459"/>
      <c r="HL1484" s="459"/>
      <c r="HQ1484" s="459"/>
      <c r="HR1484" s="459"/>
      <c r="HS1484" s="459"/>
      <c r="HT1484" s="459"/>
      <c r="HU1484" s="459"/>
      <c r="HV1484" s="459"/>
      <c r="HW1484" s="459"/>
      <c r="HX1484" s="459"/>
      <c r="HY1484" s="459"/>
      <c r="HZ1484" s="459"/>
      <c r="IA1484" s="459"/>
      <c r="IB1484" s="459"/>
      <c r="IC1484" s="459"/>
      <c r="ID1484" s="459"/>
      <c r="IE1484" s="459"/>
      <c r="IF1484" s="459"/>
      <c r="IG1484" s="459"/>
      <c r="IH1484" s="459"/>
      <c r="II1484" s="459"/>
      <c r="IJ1484" s="459"/>
      <c r="IK1484" s="459"/>
      <c r="IL1484" s="459"/>
      <c r="IM1484" s="459"/>
      <c r="IN1484" s="459"/>
      <c r="IO1484" s="459"/>
      <c r="IP1484" s="459"/>
      <c r="IQ1484" s="459"/>
      <c r="IR1484" s="459"/>
      <c r="IS1484" s="459"/>
      <c r="IT1484" s="459"/>
      <c r="IU1484" s="459"/>
      <c r="IV1484" s="459"/>
      <c r="RS1484" s="252"/>
    </row>
    <row r="1485" spans="1:487" s="461" customFormat="1" ht="18">
      <c r="A1485" s="605" t="s">
        <v>1399</v>
      </c>
      <c r="B1485" s="488"/>
      <c r="C1485" s="488"/>
      <c r="D1485" s="461" t="s">
        <v>132</v>
      </c>
      <c r="E1485" s="461">
        <f t="shared" si="28"/>
        <v>6</v>
      </c>
      <c r="F1485" s="524">
        <f t="shared" si="29"/>
        <v>0</v>
      </c>
      <c r="G1485" s="473"/>
      <c r="H1485" s="473"/>
      <c r="I1485" s="473"/>
      <c r="J1485" s="473"/>
      <c r="K1485" s="473"/>
      <c r="L1485" s="459"/>
      <c r="M1485" s="459"/>
      <c r="N1485" s="459"/>
      <c r="R1485" s="251"/>
      <c r="T1485" s="459"/>
      <c r="U1485" s="459"/>
      <c r="V1485" s="459"/>
      <c r="AA1485" s="251"/>
      <c r="AC1485" s="459"/>
      <c r="AD1485" s="459"/>
      <c r="AE1485" s="459"/>
      <c r="AJ1485" s="251"/>
      <c r="AL1485" s="459"/>
      <c r="AM1485" s="459"/>
      <c r="AN1485" s="459"/>
      <c r="AS1485" s="251"/>
      <c r="AU1485" s="459"/>
      <c r="AV1485" s="459"/>
      <c r="AW1485" s="459"/>
      <c r="BB1485" s="251"/>
      <c r="BD1485" s="459"/>
      <c r="BE1485" s="459"/>
      <c r="BF1485" s="459"/>
      <c r="BK1485" s="251"/>
      <c r="BM1485" s="459"/>
      <c r="BN1485" s="459"/>
      <c r="BO1485" s="459"/>
      <c r="BT1485" s="251"/>
      <c r="BV1485" s="459"/>
      <c r="BW1485" s="459"/>
      <c r="BX1485" s="459"/>
      <c r="CC1485" s="251"/>
      <c r="CE1485" s="459"/>
      <c r="CF1485" s="459"/>
      <c r="CG1485" s="459"/>
      <c r="CL1485" s="251"/>
      <c r="CN1485" s="459"/>
      <c r="CO1485" s="459"/>
      <c r="CP1485" s="459"/>
      <c r="CU1485" s="251"/>
      <c r="CW1485" s="459"/>
      <c r="CX1485" s="459"/>
      <c r="CY1485" s="459"/>
      <c r="DD1485" s="251"/>
      <c r="DF1485" s="459"/>
      <c r="DG1485" s="459"/>
      <c r="DH1485" s="459"/>
      <c r="DM1485" s="251"/>
      <c r="DO1485" s="459"/>
      <c r="DP1485" s="459"/>
      <c r="DQ1485" s="459"/>
      <c r="DV1485" s="251"/>
      <c r="DX1485" s="459"/>
      <c r="DY1485" s="459"/>
      <c r="DZ1485" s="459"/>
      <c r="EE1485" s="251"/>
      <c r="EG1485" s="459"/>
      <c r="EH1485" s="459"/>
      <c r="EI1485" s="459"/>
      <c r="EN1485" s="251"/>
      <c r="EP1485" s="459"/>
      <c r="EQ1485" s="459"/>
      <c r="ER1485" s="459"/>
      <c r="EW1485" s="251"/>
      <c r="EY1485" s="459"/>
      <c r="EZ1485" s="459"/>
      <c r="FA1485" s="459"/>
      <c r="FF1485" s="251"/>
      <c r="FH1485" s="459"/>
      <c r="FI1485" s="459"/>
      <c r="FJ1485" s="459"/>
      <c r="FO1485" s="251"/>
      <c r="FQ1485" s="459"/>
      <c r="FR1485" s="459"/>
      <c r="FS1485" s="459"/>
      <c r="FX1485" s="251"/>
      <c r="FZ1485" s="459"/>
      <c r="GA1485" s="459"/>
      <c r="GB1485" s="459"/>
      <c r="GG1485" s="251"/>
      <c r="GI1485" s="459"/>
      <c r="GJ1485" s="459"/>
      <c r="GK1485" s="459"/>
      <c r="GP1485" s="251"/>
      <c r="GR1485" s="459"/>
      <c r="GS1485" s="459"/>
      <c r="GT1485" s="459"/>
      <c r="GY1485" s="251"/>
      <c r="HA1485" s="459"/>
      <c r="HB1485" s="459"/>
      <c r="HC1485" s="459"/>
      <c r="HH1485" s="251"/>
      <c r="HJ1485" s="459"/>
      <c r="HK1485" s="459"/>
      <c r="HL1485" s="459"/>
      <c r="HQ1485" s="459"/>
      <c r="HR1485" s="459"/>
      <c r="HS1485" s="459"/>
      <c r="HT1485" s="459"/>
      <c r="HU1485" s="459"/>
      <c r="HV1485" s="459"/>
      <c r="HW1485" s="459"/>
      <c r="HX1485" s="459"/>
      <c r="HY1485" s="459"/>
      <c r="HZ1485" s="459"/>
      <c r="IA1485" s="459"/>
      <c r="IB1485" s="459"/>
      <c r="IC1485" s="459"/>
      <c r="ID1485" s="459"/>
      <c r="IE1485" s="459"/>
      <c r="IF1485" s="459"/>
      <c r="IG1485" s="459"/>
      <c r="IH1485" s="459"/>
      <c r="II1485" s="459"/>
      <c r="IJ1485" s="459"/>
      <c r="IK1485" s="459"/>
      <c r="IL1485" s="459"/>
      <c r="IM1485" s="459"/>
      <c r="IN1485" s="459"/>
      <c r="IO1485" s="459"/>
      <c r="IP1485" s="459"/>
      <c r="IQ1485" s="459"/>
      <c r="IR1485" s="459"/>
      <c r="IS1485" s="459"/>
      <c r="IT1485" s="459"/>
      <c r="IU1485" s="459"/>
      <c r="IV1485" s="459"/>
      <c r="RS1485" s="252"/>
    </row>
    <row r="1486" spans="1:487" s="461" customFormat="1" ht="18">
      <c r="A1486" s="605" t="s">
        <v>2502</v>
      </c>
      <c r="B1486" s="459"/>
      <c r="C1486" s="488"/>
      <c r="D1486" s="606" t="s">
        <v>129</v>
      </c>
      <c r="E1486" s="461">
        <f t="shared" si="28"/>
        <v>0</v>
      </c>
      <c r="F1486" s="524">
        <f t="shared" si="29"/>
        <v>0</v>
      </c>
      <c r="G1486" s="473"/>
      <c r="H1486" s="473"/>
      <c r="I1486" s="473"/>
      <c r="J1486" s="473"/>
      <c r="K1486" s="473"/>
      <c r="L1486" s="459"/>
      <c r="N1486" s="459"/>
      <c r="R1486" s="251"/>
      <c r="T1486" s="459"/>
      <c r="U1486" s="459"/>
      <c r="V1486" s="459"/>
      <c r="AA1486" s="251"/>
      <c r="AC1486" s="459"/>
      <c r="AD1486" s="459"/>
      <c r="AE1486" s="459"/>
      <c r="AJ1486" s="251"/>
      <c r="AL1486" s="459"/>
      <c r="AM1486" s="459"/>
      <c r="AN1486" s="459"/>
      <c r="AS1486" s="251"/>
      <c r="AU1486" s="459"/>
      <c r="AV1486" s="459"/>
      <c r="AW1486" s="459"/>
      <c r="BB1486" s="251"/>
      <c r="BD1486" s="459"/>
      <c r="BE1486" s="459"/>
      <c r="BF1486" s="459"/>
      <c r="BK1486" s="251"/>
      <c r="BM1486" s="459"/>
      <c r="BN1486" s="459"/>
      <c r="BO1486" s="459"/>
      <c r="BT1486" s="251"/>
      <c r="BV1486" s="459"/>
      <c r="BW1486" s="459"/>
      <c r="BX1486" s="459"/>
      <c r="CC1486" s="251"/>
      <c r="CE1486" s="459"/>
      <c r="CF1486" s="459"/>
      <c r="CG1486" s="459"/>
      <c r="CL1486" s="251"/>
      <c r="CN1486" s="459"/>
      <c r="CO1486" s="459"/>
      <c r="CP1486" s="459"/>
      <c r="CU1486" s="251"/>
      <c r="CW1486" s="459"/>
      <c r="CX1486" s="459"/>
      <c r="CY1486" s="459"/>
      <c r="DD1486" s="251"/>
      <c r="DF1486" s="459"/>
      <c r="DG1486" s="459"/>
      <c r="DH1486" s="459"/>
      <c r="DM1486" s="251"/>
      <c r="DO1486" s="459"/>
      <c r="DP1486" s="459"/>
      <c r="DQ1486" s="459"/>
      <c r="DV1486" s="251"/>
      <c r="DX1486" s="459"/>
      <c r="DY1486" s="459"/>
      <c r="DZ1486" s="459"/>
      <c r="EE1486" s="251"/>
      <c r="EG1486" s="459"/>
      <c r="EH1486" s="459"/>
      <c r="EI1486" s="459"/>
      <c r="EN1486" s="251"/>
      <c r="EP1486" s="459"/>
      <c r="EQ1486" s="459"/>
      <c r="ER1486" s="459"/>
      <c r="EW1486" s="251"/>
      <c r="EY1486" s="459"/>
      <c r="EZ1486" s="459"/>
      <c r="FA1486" s="459"/>
      <c r="FF1486" s="251"/>
      <c r="FH1486" s="459"/>
      <c r="FI1486" s="459"/>
      <c r="FJ1486" s="459"/>
      <c r="FO1486" s="251"/>
      <c r="FQ1486" s="459"/>
      <c r="FR1486" s="459"/>
      <c r="FS1486" s="459"/>
      <c r="FX1486" s="251"/>
      <c r="FZ1486" s="459"/>
      <c r="GA1486" s="459"/>
      <c r="GB1486" s="459"/>
      <c r="GG1486" s="251"/>
      <c r="GI1486" s="459"/>
      <c r="GJ1486" s="459"/>
      <c r="GK1486" s="459"/>
      <c r="GP1486" s="251"/>
      <c r="GR1486" s="459"/>
      <c r="GS1486" s="459"/>
      <c r="GT1486" s="459"/>
      <c r="GY1486" s="251"/>
      <c r="HA1486" s="459"/>
      <c r="HB1486" s="459"/>
      <c r="HC1486" s="459"/>
      <c r="HH1486" s="251"/>
      <c r="HJ1486" s="459"/>
      <c r="HK1486" s="459"/>
      <c r="HL1486" s="459"/>
      <c r="HQ1486" s="459"/>
      <c r="HR1486" s="459"/>
      <c r="HS1486" s="459"/>
      <c r="HT1486" s="459"/>
      <c r="HU1486" s="459"/>
      <c r="HV1486" s="459"/>
      <c r="HW1486" s="459"/>
      <c r="HX1486" s="459"/>
      <c r="HY1486" s="459"/>
      <c r="HZ1486" s="459"/>
      <c r="IA1486" s="459"/>
      <c r="IB1486" s="459"/>
      <c r="IC1486" s="459"/>
      <c r="ID1486" s="459"/>
      <c r="IE1486" s="459"/>
      <c r="IF1486" s="459"/>
      <c r="IG1486" s="459"/>
      <c r="IH1486" s="459"/>
      <c r="II1486" s="459"/>
      <c r="IJ1486" s="459"/>
      <c r="IK1486" s="459"/>
      <c r="IL1486" s="459"/>
      <c r="IM1486" s="459"/>
      <c r="IN1486" s="459"/>
      <c r="IO1486" s="459"/>
      <c r="IP1486" s="459"/>
      <c r="IQ1486" s="459"/>
      <c r="IR1486" s="459"/>
      <c r="IS1486" s="459"/>
      <c r="IT1486" s="459"/>
      <c r="IU1486" s="459"/>
      <c r="IV1486" s="459"/>
      <c r="RS1486" s="252"/>
    </row>
    <row r="1487" spans="1:487" s="461" customFormat="1" ht="18">
      <c r="A1487" s="605" t="s">
        <v>470</v>
      </c>
      <c r="B1487" s="488"/>
      <c r="C1487" s="488"/>
      <c r="D1487" s="461" t="s">
        <v>139</v>
      </c>
      <c r="E1487" s="461">
        <f t="shared" si="28"/>
        <v>9</v>
      </c>
      <c r="F1487" s="524">
        <f t="shared" si="29"/>
        <v>28</v>
      </c>
      <c r="G1487" s="502"/>
      <c r="H1487" s="502"/>
      <c r="I1487" s="473"/>
      <c r="J1487" s="473">
        <v>28</v>
      </c>
      <c r="K1487" s="473"/>
      <c r="L1487" s="459"/>
      <c r="N1487" s="459"/>
      <c r="R1487" s="251"/>
      <c r="T1487" s="459"/>
      <c r="U1487" s="459"/>
      <c r="V1487" s="459"/>
      <c r="AA1487" s="251"/>
      <c r="AC1487" s="459"/>
      <c r="AD1487" s="459"/>
      <c r="AE1487" s="459"/>
      <c r="AJ1487" s="251"/>
      <c r="AL1487" s="459"/>
      <c r="AM1487" s="459"/>
      <c r="AN1487" s="459"/>
      <c r="AS1487" s="251"/>
      <c r="AU1487" s="459"/>
      <c r="AV1487" s="459"/>
      <c r="AW1487" s="459"/>
      <c r="BB1487" s="251"/>
      <c r="BD1487" s="459"/>
      <c r="BE1487" s="459"/>
      <c r="BF1487" s="459"/>
      <c r="BK1487" s="251"/>
      <c r="BM1487" s="459"/>
      <c r="BN1487" s="459"/>
      <c r="BO1487" s="459"/>
      <c r="BT1487" s="251"/>
      <c r="BV1487" s="459"/>
      <c r="BW1487" s="459"/>
      <c r="BX1487" s="459"/>
      <c r="CC1487" s="251"/>
      <c r="CE1487" s="459"/>
      <c r="CF1487" s="459"/>
      <c r="CG1487" s="459"/>
      <c r="CL1487" s="251"/>
      <c r="CN1487" s="459"/>
      <c r="CO1487" s="459"/>
      <c r="CP1487" s="459"/>
      <c r="CU1487" s="251"/>
      <c r="CW1487" s="459"/>
      <c r="CX1487" s="459"/>
      <c r="CY1487" s="459"/>
      <c r="DD1487" s="251"/>
      <c r="DF1487" s="459"/>
      <c r="DG1487" s="459"/>
      <c r="DH1487" s="459"/>
      <c r="DM1487" s="251"/>
      <c r="DO1487" s="459"/>
      <c r="DP1487" s="459"/>
      <c r="DQ1487" s="459"/>
      <c r="DV1487" s="251"/>
      <c r="DX1487" s="459"/>
      <c r="DY1487" s="459"/>
      <c r="DZ1487" s="459"/>
      <c r="EE1487" s="251"/>
      <c r="EG1487" s="459"/>
      <c r="EH1487" s="459"/>
      <c r="EI1487" s="459"/>
      <c r="EN1487" s="251"/>
      <c r="EP1487" s="459"/>
      <c r="EQ1487" s="459"/>
      <c r="ER1487" s="459"/>
      <c r="EW1487" s="251"/>
      <c r="EY1487" s="459"/>
      <c r="EZ1487" s="459"/>
      <c r="FA1487" s="459"/>
      <c r="FF1487" s="251"/>
      <c r="FH1487" s="459"/>
      <c r="FI1487" s="459"/>
      <c r="FJ1487" s="459"/>
      <c r="FO1487" s="251"/>
      <c r="FQ1487" s="459"/>
      <c r="FR1487" s="459"/>
      <c r="FS1487" s="459"/>
      <c r="FX1487" s="251"/>
      <c r="FZ1487" s="459"/>
      <c r="GA1487" s="459"/>
      <c r="GB1487" s="459"/>
      <c r="GG1487" s="251"/>
      <c r="GI1487" s="459"/>
      <c r="GJ1487" s="459"/>
      <c r="GK1487" s="459"/>
      <c r="GP1487" s="251"/>
      <c r="GR1487" s="459"/>
      <c r="GS1487" s="459"/>
      <c r="GT1487" s="459"/>
      <c r="GY1487" s="251"/>
      <c r="HA1487" s="459"/>
      <c r="HB1487" s="459"/>
      <c r="HC1487" s="459"/>
      <c r="HH1487" s="251"/>
      <c r="HJ1487" s="459"/>
      <c r="HK1487" s="459"/>
      <c r="HL1487" s="459"/>
      <c r="HQ1487" s="459"/>
      <c r="HR1487" s="459"/>
      <c r="HS1487" s="459"/>
      <c r="HT1487" s="459"/>
      <c r="HU1487" s="459"/>
      <c r="HV1487" s="459"/>
      <c r="HW1487" s="459"/>
      <c r="HX1487" s="459"/>
      <c r="HY1487" s="459"/>
      <c r="HZ1487" s="459"/>
      <c r="IA1487" s="459"/>
      <c r="IB1487" s="459"/>
      <c r="IC1487" s="459"/>
      <c r="ID1487" s="459"/>
      <c r="IE1487" s="459"/>
      <c r="IF1487" s="459"/>
      <c r="IG1487" s="459"/>
      <c r="IH1487" s="459"/>
      <c r="II1487" s="459"/>
      <c r="IJ1487" s="459"/>
      <c r="IK1487" s="459"/>
      <c r="IL1487" s="459"/>
      <c r="IM1487" s="459"/>
      <c r="IN1487" s="459"/>
      <c r="IO1487" s="459"/>
      <c r="IP1487" s="459"/>
      <c r="IQ1487" s="459"/>
      <c r="IR1487" s="459"/>
      <c r="IS1487" s="459"/>
      <c r="IT1487" s="459"/>
      <c r="IU1487" s="459"/>
      <c r="IV1487" s="459"/>
      <c r="RS1487" s="252"/>
    </row>
    <row r="1488" spans="1:487" s="461" customFormat="1" ht="18">
      <c r="A1488" s="605" t="s">
        <v>1439</v>
      </c>
      <c r="B1488" s="488"/>
      <c r="C1488" s="488"/>
      <c r="D1488" s="461" t="s">
        <v>131</v>
      </c>
      <c r="E1488" s="461">
        <f t="shared" si="28"/>
        <v>0</v>
      </c>
      <c r="F1488" s="524">
        <f t="shared" si="29"/>
        <v>7</v>
      </c>
      <c r="G1488" s="473"/>
      <c r="H1488" s="473">
        <v>7</v>
      </c>
      <c r="I1488" s="473"/>
      <c r="J1488" s="473"/>
      <c r="K1488" s="473"/>
      <c r="L1488" s="459"/>
      <c r="N1488" s="459"/>
      <c r="R1488" s="251"/>
      <c r="T1488" s="459"/>
      <c r="U1488" s="459"/>
      <c r="V1488" s="459"/>
      <c r="AA1488" s="251"/>
      <c r="AC1488" s="459"/>
      <c r="AD1488" s="459"/>
      <c r="AE1488" s="459"/>
      <c r="AJ1488" s="251"/>
      <c r="AL1488" s="459"/>
      <c r="AM1488" s="459"/>
      <c r="AN1488" s="459"/>
      <c r="AS1488" s="251"/>
      <c r="AU1488" s="459"/>
      <c r="AV1488" s="459"/>
      <c r="AW1488" s="459"/>
      <c r="BB1488" s="251"/>
      <c r="BD1488" s="459"/>
      <c r="BE1488" s="459"/>
      <c r="BF1488" s="459"/>
      <c r="BK1488" s="251"/>
      <c r="BM1488" s="459"/>
      <c r="BN1488" s="459"/>
      <c r="BO1488" s="459"/>
      <c r="BT1488" s="251"/>
      <c r="BV1488" s="459"/>
      <c r="BW1488" s="459"/>
      <c r="BX1488" s="459"/>
      <c r="CC1488" s="251"/>
      <c r="CE1488" s="459"/>
      <c r="CF1488" s="459"/>
      <c r="CG1488" s="459"/>
      <c r="CL1488" s="251"/>
      <c r="CN1488" s="459"/>
      <c r="CO1488" s="459"/>
      <c r="CP1488" s="459"/>
      <c r="CU1488" s="251"/>
      <c r="CW1488" s="459"/>
      <c r="CX1488" s="459"/>
      <c r="CY1488" s="459"/>
      <c r="DD1488" s="251"/>
      <c r="DF1488" s="459"/>
      <c r="DG1488" s="459"/>
      <c r="DH1488" s="459"/>
      <c r="DM1488" s="251"/>
      <c r="DO1488" s="459"/>
      <c r="DP1488" s="459"/>
      <c r="DQ1488" s="459"/>
      <c r="DV1488" s="251"/>
      <c r="DX1488" s="459"/>
      <c r="DY1488" s="459"/>
      <c r="DZ1488" s="459"/>
      <c r="EE1488" s="251"/>
      <c r="EG1488" s="459"/>
      <c r="EH1488" s="459"/>
      <c r="EI1488" s="459"/>
      <c r="EN1488" s="251"/>
      <c r="EP1488" s="459"/>
      <c r="EQ1488" s="459"/>
      <c r="ER1488" s="459"/>
      <c r="EW1488" s="251"/>
      <c r="EY1488" s="459"/>
      <c r="EZ1488" s="459"/>
      <c r="FA1488" s="459"/>
      <c r="FF1488" s="251"/>
      <c r="FH1488" s="459"/>
      <c r="FI1488" s="459"/>
      <c r="FJ1488" s="459"/>
      <c r="FO1488" s="251"/>
      <c r="FQ1488" s="459"/>
      <c r="FR1488" s="459"/>
      <c r="FS1488" s="459"/>
      <c r="FX1488" s="251"/>
      <c r="FZ1488" s="459"/>
      <c r="GA1488" s="459"/>
      <c r="GB1488" s="459"/>
      <c r="GG1488" s="251"/>
      <c r="GI1488" s="459"/>
      <c r="GJ1488" s="459"/>
      <c r="GK1488" s="459"/>
      <c r="GP1488" s="251"/>
      <c r="GR1488" s="459"/>
      <c r="GS1488" s="459"/>
      <c r="GT1488" s="459"/>
      <c r="GY1488" s="251"/>
      <c r="HA1488" s="459"/>
      <c r="HB1488" s="459"/>
      <c r="HC1488" s="459"/>
      <c r="HH1488" s="251"/>
      <c r="HJ1488" s="459"/>
      <c r="HK1488" s="459"/>
      <c r="HL1488" s="459"/>
      <c r="HQ1488" s="459"/>
      <c r="HR1488" s="459"/>
      <c r="HS1488" s="459"/>
      <c r="HT1488" s="459"/>
      <c r="HU1488" s="459"/>
      <c r="HV1488" s="459"/>
      <c r="HW1488" s="459"/>
      <c r="HX1488" s="459"/>
      <c r="HY1488" s="459"/>
      <c r="HZ1488" s="459"/>
      <c r="IA1488" s="459"/>
      <c r="IB1488" s="459"/>
      <c r="IC1488" s="459"/>
      <c r="ID1488" s="459"/>
      <c r="IE1488" s="459"/>
      <c r="IF1488" s="459"/>
      <c r="IG1488" s="459"/>
      <c r="IH1488" s="459"/>
      <c r="II1488" s="459"/>
      <c r="IJ1488" s="459"/>
      <c r="IK1488" s="459"/>
      <c r="IL1488" s="459"/>
      <c r="IM1488" s="459"/>
      <c r="IN1488" s="459"/>
      <c r="IO1488" s="459"/>
      <c r="IP1488" s="459"/>
      <c r="IQ1488" s="459"/>
      <c r="IR1488" s="459"/>
      <c r="IS1488" s="459"/>
      <c r="IT1488" s="459"/>
      <c r="IU1488" s="459"/>
      <c r="IV1488" s="459"/>
      <c r="RS1488" s="252"/>
    </row>
    <row r="1489" spans="1:487" s="461" customFormat="1" ht="18">
      <c r="A1489" s="605" t="s">
        <v>673</v>
      </c>
      <c r="B1489" s="459"/>
      <c r="C1489" s="488"/>
      <c r="D1489" s="461" t="s">
        <v>137</v>
      </c>
      <c r="E1489" s="461">
        <f t="shared" si="28"/>
        <v>4</v>
      </c>
      <c r="F1489" s="524">
        <f t="shared" si="29"/>
        <v>4</v>
      </c>
      <c r="G1489" s="473"/>
      <c r="H1489" s="473"/>
      <c r="I1489" s="473">
        <v>4</v>
      </c>
      <c r="J1489" s="473"/>
      <c r="K1489" s="473"/>
      <c r="L1489" s="459"/>
      <c r="M1489" s="459"/>
      <c r="N1489" s="459"/>
      <c r="R1489" s="251"/>
      <c r="T1489" s="459"/>
      <c r="U1489" s="459"/>
      <c r="V1489" s="459"/>
      <c r="AA1489" s="251"/>
      <c r="AC1489" s="459"/>
      <c r="AD1489" s="459"/>
      <c r="AE1489" s="459"/>
      <c r="AJ1489" s="251"/>
      <c r="AL1489" s="459"/>
      <c r="AM1489" s="459"/>
      <c r="AN1489" s="459"/>
      <c r="AS1489" s="251"/>
      <c r="AU1489" s="459"/>
      <c r="AV1489" s="459"/>
      <c r="AW1489" s="459"/>
      <c r="BB1489" s="251"/>
      <c r="BD1489" s="459"/>
      <c r="BE1489" s="459"/>
      <c r="BF1489" s="459"/>
      <c r="BK1489" s="251"/>
      <c r="BM1489" s="459"/>
      <c r="BN1489" s="459"/>
      <c r="BO1489" s="459"/>
      <c r="BT1489" s="251"/>
      <c r="BV1489" s="459"/>
      <c r="BW1489" s="459"/>
      <c r="BX1489" s="459"/>
      <c r="CC1489" s="251"/>
      <c r="CE1489" s="459"/>
      <c r="CF1489" s="459"/>
      <c r="CG1489" s="459"/>
      <c r="CL1489" s="251"/>
      <c r="CN1489" s="459"/>
      <c r="CO1489" s="459"/>
      <c r="CP1489" s="459"/>
      <c r="CU1489" s="251"/>
      <c r="CW1489" s="459"/>
      <c r="CX1489" s="459"/>
      <c r="CY1489" s="459"/>
      <c r="DD1489" s="251"/>
      <c r="DF1489" s="459"/>
      <c r="DG1489" s="459"/>
      <c r="DH1489" s="459"/>
      <c r="DM1489" s="251"/>
      <c r="DO1489" s="459"/>
      <c r="DP1489" s="459"/>
      <c r="DQ1489" s="459"/>
      <c r="DV1489" s="251"/>
      <c r="DX1489" s="459"/>
      <c r="DY1489" s="459"/>
      <c r="DZ1489" s="459"/>
      <c r="EE1489" s="251"/>
      <c r="EG1489" s="459"/>
      <c r="EH1489" s="459"/>
      <c r="EI1489" s="459"/>
      <c r="EN1489" s="251"/>
      <c r="EP1489" s="459"/>
      <c r="EQ1489" s="459"/>
      <c r="ER1489" s="459"/>
      <c r="EW1489" s="251"/>
      <c r="EY1489" s="459"/>
      <c r="EZ1489" s="459"/>
      <c r="FA1489" s="459"/>
      <c r="FF1489" s="251"/>
      <c r="FH1489" s="459"/>
      <c r="FI1489" s="459"/>
      <c r="FJ1489" s="459"/>
      <c r="FO1489" s="251"/>
      <c r="FQ1489" s="459"/>
      <c r="FR1489" s="459"/>
      <c r="FS1489" s="459"/>
      <c r="FX1489" s="251"/>
      <c r="FZ1489" s="459"/>
      <c r="GA1489" s="459"/>
      <c r="GB1489" s="459"/>
      <c r="GG1489" s="251"/>
      <c r="GI1489" s="459"/>
      <c r="GJ1489" s="459"/>
      <c r="GK1489" s="459"/>
      <c r="GP1489" s="251"/>
      <c r="GR1489" s="459"/>
      <c r="GS1489" s="459"/>
      <c r="GT1489" s="459"/>
      <c r="GY1489" s="251"/>
      <c r="HA1489" s="459"/>
      <c r="HB1489" s="459"/>
      <c r="HC1489" s="459"/>
      <c r="HH1489" s="251"/>
      <c r="HJ1489" s="459"/>
      <c r="HK1489" s="459"/>
      <c r="HL1489" s="459"/>
      <c r="HQ1489" s="459"/>
      <c r="HR1489" s="459"/>
      <c r="HS1489" s="459"/>
      <c r="HT1489" s="459"/>
      <c r="HU1489" s="459"/>
      <c r="HV1489" s="459"/>
      <c r="HW1489" s="459"/>
      <c r="HX1489" s="459"/>
      <c r="HY1489" s="459"/>
      <c r="HZ1489" s="459"/>
      <c r="IA1489" s="459"/>
      <c r="IB1489" s="459"/>
      <c r="IC1489" s="459"/>
      <c r="ID1489" s="459"/>
      <c r="IE1489" s="459"/>
      <c r="IF1489" s="459"/>
      <c r="IG1489" s="459"/>
      <c r="IH1489" s="459"/>
      <c r="II1489" s="459"/>
      <c r="IJ1489" s="459"/>
      <c r="IK1489" s="459"/>
      <c r="IL1489" s="459"/>
      <c r="IM1489" s="459"/>
      <c r="IN1489" s="459"/>
      <c r="IO1489" s="459"/>
      <c r="IP1489" s="459"/>
      <c r="IQ1489" s="459"/>
      <c r="IR1489" s="459"/>
      <c r="IS1489" s="459"/>
      <c r="IT1489" s="459"/>
      <c r="IU1489" s="459"/>
      <c r="IV1489" s="459"/>
      <c r="RS1489" s="252"/>
    </row>
    <row r="1490" spans="1:487" s="461" customFormat="1" ht="18">
      <c r="A1490" s="605" t="s">
        <v>478</v>
      </c>
      <c r="B1490" s="459"/>
      <c r="C1490" s="488"/>
      <c r="D1490" s="461" t="s">
        <v>138</v>
      </c>
      <c r="E1490" s="461">
        <f t="shared" si="28"/>
        <v>5</v>
      </c>
      <c r="F1490" s="524">
        <f t="shared" si="29"/>
        <v>112</v>
      </c>
      <c r="G1490" s="473"/>
      <c r="H1490" s="473">
        <v>112</v>
      </c>
      <c r="I1490" s="473"/>
      <c r="J1490" s="473"/>
      <c r="K1490" s="473"/>
      <c r="L1490" s="459"/>
      <c r="N1490" s="459"/>
      <c r="R1490" s="251"/>
      <c r="T1490" s="459"/>
      <c r="U1490" s="459"/>
      <c r="V1490" s="459"/>
      <c r="AA1490" s="251"/>
      <c r="AC1490" s="459"/>
      <c r="AD1490" s="459"/>
      <c r="AE1490" s="459"/>
      <c r="AJ1490" s="251"/>
      <c r="AL1490" s="459"/>
      <c r="AM1490" s="459"/>
      <c r="AN1490" s="459"/>
      <c r="AS1490" s="251"/>
      <c r="AU1490" s="459"/>
      <c r="AV1490" s="459"/>
      <c r="AW1490" s="459"/>
      <c r="BB1490" s="251"/>
      <c r="BD1490" s="459"/>
      <c r="BE1490" s="459"/>
      <c r="BF1490" s="459"/>
      <c r="BK1490" s="251"/>
      <c r="BM1490" s="459"/>
      <c r="BN1490" s="459"/>
      <c r="BO1490" s="459"/>
      <c r="BT1490" s="251"/>
      <c r="BV1490" s="459"/>
      <c r="BW1490" s="459"/>
      <c r="BX1490" s="459"/>
      <c r="CC1490" s="251"/>
      <c r="CE1490" s="459"/>
      <c r="CF1490" s="459"/>
      <c r="CG1490" s="459"/>
      <c r="CL1490" s="251"/>
      <c r="CN1490" s="459"/>
      <c r="CO1490" s="459"/>
      <c r="CP1490" s="459"/>
      <c r="CU1490" s="251"/>
      <c r="CW1490" s="459"/>
      <c r="CX1490" s="459"/>
      <c r="CY1490" s="459"/>
      <c r="DD1490" s="251"/>
      <c r="DF1490" s="459"/>
      <c r="DG1490" s="459"/>
      <c r="DH1490" s="459"/>
      <c r="DM1490" s="251"/>
      <c r="DO1490" s="459"/>
      <c r="DP1490" s="459"/>
      <c r="DQ1490" s="459"/>
      <c r="DV1490" s="251"/>
      <c r="DX1490" s="459"/>
      <c r="DY1490" s="459"/>
      <c r="DZ1490" s="459"/>
      <c r="EE1490" s="251"/>
      <c r="EG1490" s="459"/>
      <c r="EH1490" s="459"/>
      <c r="EI1490" s="459"/>
      <c r="EN1490" s="251"/>
      <c r="EP1490" s="459"/>
      <c r="EQ1490" s="459"/>
      <c r="ER1490" s="459"/>
      <c r="EW1490" s="251"/>
      <c r="EY1490" s="459"/>
      <c r="EZ1490" s="459"/>
      <c r="FA1490" s="459"/>
      <c r="FF1490" s="251"/>
      <c r="FH1490" s="459"/>
      <c r="FI1490" s="459"/>
      <c r="FJ1490" s="459"/>
      <c r="FO1490" s="251"/>
      <c r="FQ1490" s="459"/>
      <c r="FR1490" s="459"/>
      <c r="FS1490" s="459"/>
      <c r="FX1490" s="251"/>
      <c r="FZ1490" s="459"/>
      <c r="GA1490" s="459"/>
      <c r="GB1490" s="459"/>
      <c r="GG1490" s="251"/>
      <c r="GI1490" s="459"/>
      <c r="GJ1490" s="459"/>
      <c r="GK1490" s="459"/>
      <c r="GP1490" s="251"/>
      <c r="GR1490" s="459"/>
      <c r="GS1490" s="459"/>
      <c r="GT1490" s="459"/>
      <c r="GY1490" s="251"/>
      <c r="HA1490" s="459"/>
      <c r="HB1490" s="459"/>
      <c r="HC1490" s="459"/>
      <c r="HH1490" s="251"/>
      <c r="HJ1490" s="459"/>
      <c r="HK1490" s="459"/>
      <c r="HL1490" s="459"/>
      <c r="HQ1490" s="459"/>
      <c r="HR1490" s="459"/>
      <c r="HS1490" s="459"/>
      <c r="HT1490" s="459"/>
      <c r="HU1490" s="459"/>
      <c r="HV1490" s="459"/>
      <c r="HW1490" s="459"/>
      <c r="HX1490" s="459"/>
      <c r="HY1490" s="459"/>
      <c r="HZ1490" s="459"/>
      <c r="IA1490" s="459"/>
      <c r="IB1490" s="459"/>
      <c r="IC1490" s="459"/>
      <c r="ID1490" s="459"/>
      <c r="IE1490" s="459"/>
      <c r="IF1490" s="459"/>
      <c r="IG1490" s="459"/>
      <c r="IH1490" s="459"/>
      <c r="II1490" s="459"/>
      <c r="IJ1490" s="459"/>
      <c r="IK1490" s="459"/>
      <c r="IL1490" s="459"/>
      <c r="IM1490" s="459"/>
      <c r="IN1490" s="459"/>
      <c r="IO1490" s="459"/>
      <c r="IP1490" s="459"/>
      <c r="IQ1490" s="459"/>
      <c r="IR1490" s="459"/>
      <c r="IS1490" s="459"/>
      <c r="IT1490" s="459"/>
      <c r="IU1490" s="459"/>
      <c r="IV1490" s="459"/>
      <c r="RS1490" s="252"/>
    </row>
    <row r="1491" spans="1:487" s="461" customFormat="1" ht="18">
      <c r="A1491" s="605" t="s">
        <v>422</v>
      </c>
      <c r="B1491" s="488"/>
      <c r="C1491" s="488"/>
      <c r="D1491" s="461" t="s">
        <v>133</v>
      </c>
      <c r="E1491" s="461">
        <f t="shared" si="28"/>
        <v>41</v>
      </c>
      <c r="F1491" s="524">
        <f t="shared" si="29"/>
        <v>20</v>
      </c>
      <c r="G1491" s="502"/>
      <c r="H1491" s="473"/>
      <c r="I1491" s="473">
        <v>20</v>
      </c>
      <c r="J1491" s="473"/>
      <c r="K1491" s="473"/>
      <c r="L1491" s="459"/>
      <c r="N1491" s="459"/>
      <c r="R1491" s="251"/>
      <c r="T1491" s="459"/>
      <c r="U1491" s="459"/>
      <c r="V1491" s="459"/>
      <c r="AA1491" s="251"/>
      <c r="AC1491" s="459"/>
      <c r="AD1491" s="459"/>
      <c r="AE1491" s="459"/>
      <c r="AJ1491" s="251"/>
      <c r="AL1491" s="459"/>
      <c r="AM1491" s="459"/>
      <c r="AN1491" s="459"/>
      <c r="AS1491" s="251"/>
      <c r="AU1491" s="459"/>
      <c r="AV1491" s="459"/>
      <c r="AW1491" s="459"/>
      <c r="BB1491" s="251"/>
      <c r="BD1491" s="459"/>
      <c r="BE1491" s="459"/>
      <c r="BF1491" s="459"/>
      <c r="BK1491" s="251"/>
      <c r="BM1491" s="459"/>
      <c r="BN1491" s="459"/>
      <c r="BO1491" s="459"/>
      <c r="BT1491" s="251"/>
      <c r="BV1491" s="459"/>
      <c r="BW1491" s="459"/>
      <c r="BX1491" s="459"/>
      <c r="CC1491" s="251"/>
      <c r="CE1491" s="459"/>
      <c r="CF1491" s="459"/>
      <c r="CG1491" s="459"/>
      <c r="CL1491" s="251"/>
      <c r="CN1491" s="459"/>
      <c r="CO1491" s="459"/>
      <c r="CP1491" s="459"/>
      <c r="CU1491" s="251"/>
      <c r="CW1491" s="459"/>
      <c r="CX1491" s="459"/>
      <c r="CY1491" s="459"/>
      <c r="DD1491" s="251"/>
      <c r="DF1491" s="459"/>
      <c r="DG1491" s="459"/>
      <c r="DH1491" s="459"/>
      <c r="DM1491" s="251"/>
      <c r="DO1491" s="459"/>
      <c r="DP1491" s="459"/>
      <c r="DQ1491" s="459"/>
      <c r="DV1491" s="251"/>
      <c r="DX1491" s="459"/>
      <c r="DY1491" s="459"/>
      <c r="DZ1491" s="459"/>
      <c r="EE1491" s="251"/>
      <c r="EG1491" s="459"/>
      <c r="EH1491" s="459"/>
      <c r="EI1491" s="459"/>
      <c r="EN1491" s="251"/>
      <c r="EP1491" s="459"/>
      <c r="EQ1491" s="459"/>
      <c r="ER1491" s="459"/>
      <c r="EW1491" s="251"/>
      <c r="EY1491" s="459"/>
      <c r="EZ1491" s="459"/>
      <c r="FA1491" s="459"/>
      <c r="FF1491" s="251"/>
      <c r="FH1491" s="459"/>
      <c r="FI1491" s="459"/>
      <c r="FJ1491" s="459"/>
      <c r="FO1491" s="251"/>
      <c r="FQ1491" s="459"/>
      <c r="FR1491" s="459"/>
      <c r="FS1491" s="459"/>
      <c r="FX1491" s="251"/>
      <c r="FZ1491" s="459"/>
      <c r="GA1491" s="459"/>
      <c r="GB1491" s="459"/>
      <c r="GG1491" s="251"/>
      <c r="GI1491" s="459"/>
      <c r="GJ1491" s="459"/>
      <c r="GK1491" s="459"/>
      <c r="GP1491" s="251"/>
      <c r="GR1491" s="459"/>
      <c r="GS1491" s="459"/>
      <c r="GT1491" s="459"/>
      <c r="GY1491" s="251"/>
      <c r="HA1491" s="459"/>
      <c r="HB1491" s="459"/>
      <c r="HC1491" s="459"/>
      <c r="HH1491" s="251"/>
      <c r="HJ1491" s="459"/>
      <c r="HK1491" s="459"/>
      <c r="HL1491" s="459"/>
      <c r="HQ1491" s="459"/>
      <c r="HR1491" s="459"/>
      <c r="HS1491" s="459"/>
      <c r="HT1491" s="459"/>
      <c r="HU1491" s="459"/>
      <c r="HV1491" s="459"/>
      <c r="HW1491" s="459"/>
      <c r="HX1491" s="459"/>
      <c r="HY1491" s="459"/>
      <c r="HZ1491" s="459"/>
      <c r="IA1491" s="459"/>
      <c r="IB1491" s="459"/>
      <c r="IC1491" s="459"/>
      <c r="ID1491" s="459"/>
      <c r="IE1491" s="459"/>
      <c r="IF1491" s="459"/>
      <c r="IG1491" s="459"/>
      <c r="IH1491" s="459"/>
      <c r="II1491" s="459"/>
      <c r="IJ1491" s="459"/>
      <c r="IK1491" s="459"/>
      <c r="IL1491" s="459"/>
      <c r="IM1491" s="459"/>
      <c r="IN1491" s="459"/>
      <c r="IO1491" s="459"/>
      <c r="IP1491" s="459"/>
      <c r="IQ1491" s="459"/>
      <c r="IR1491" s="459"/>
      <c r="IS1491" s="459"/>
      <c r="IT1491" s="459"/>
      <c r="IU1491" s="459"/>
      <c r="IV1491" s="459"/>
      <c r="RS1491" s="252"/>
    </row>
    <row r="1492" spans="1:487" s="461" customFormat="1" ht="18">
      <c r="A1492" s="605" t="s">
        <v>1875</v>
      </c>
      <c r="B1492" s="459"/>
      <c r="C1492" s="488"/>
      <c r="D1492" s="606" t="s">
        <v>129</v>
      </c>
      <c r="E1492" s="461">
        <f t="shared" si="28"/>
        <v>2</v>
      </c>
      <c r="F1492" s="524">
        <f t="shared" si="29"/>
        <v>0</v>
      </c>
      <c r="G1492" s="473"/>
      <c r="H1492" s="473"/>
      <c r="I1492" s="473"/>
      <c r="J1492" s="473"/>
      <c r="K1492" s="473"/>
      <c r="L1492" s="459"/>
      <c r="M1492" s="459"/>
      <c r="N1492" s="459"/>
      <c r="R1492" s="251"/>
      <c r="T1492" s="459"/>
      <c r="U1492" s="459"/>
      <c r="V1492" s="459"/>
      <c r="AA1492" s="251"/>
      <c r="AC1492" s="459"/>
      <c r="AD1492" s="459"/>
      <c r="AE1492" s="459"/>
      <c r="AJ1492" s="251"/>
      <c r="AL1492" s="459"/>
      <c r="AM1492" s="459"/>
      <c r="AN1492" s="459"/>
      <c r="AS1492" s="251"/>
      <c r="AU1492" s="459"/>
      <c r="AV1492" s="459"/>
      <c r="AW1492" s="459"/>
      <c r="BB1492" s="251"/>
      <c r="BD1492" s="459"/>
      <c r="BE1492" s="459"/>
      <c r="BF1492" s="459"/>
      <c r="BK1492" s="251"/>
      <c r="BM1492" s="459"/>
      <c r="BN1492" s="459"/>
      <c r="BO1492" s="459"/>
      <c r="BT1492" s="251"/>
      <c r="BV1492" s="459"/>
      <c r="BW1492" s="459"/>
      <c r="BX1492" s="459"/>
      <c r="CC1492" s="251"/>
      <c r="CE1492" s="459"/>
      <c r="CF1492" s="459"/>
      <c r="CG1492" s="459"/>
      <c r="CL1492" s="251"/>
      <c r="CN1492" s="459"/>
      <c r="CO1492" s="459"/>
      <c r="CP1492" s="459"/>
      <c r="CU1492" s="251"/>
      <c r="CW1492" s="459"/>
      <c r="CX1492" s="459"/>
      <c r="CY1492" s="459"/>
      <c r="DD1492" s="251"/>
      <c r="DF1492" s="459"/>
      <c r="DG1492" s="459"/>
      <c r="DH1492" s="459"/>
      <c r="DM1492" s="251"/>
      <c r="DO1492" s="459"/>
      <c r="DP1492" s="459"/>
      <c r="DQ1492" s="459"/>
      <c r="DV1492" s="251"/>
      <c r="DX1492" s="459"/>
      <c r="DY1492" s="459"/>
      <c r="DZ1492" s="459"/>
      <c r="EE1492" s="251"/>
      <c r="EG1492" s="459"/>
      <c r="EH1492" s="459"/>
      <c r="EI1492" s="459"/>
      <c r="EN1492" s="251"/>
      <c r="EP1492" s="459"/>
      <c r="EQ1492" s="459"/>
      <c r="ER1492" s="459"/>
      <c r="EW1492" s="251"/>
      <c r="EY1492" s="459"/>
      <c r="EZ1492" s="459"/>
      <c r="FA1492" s="459"/>
      <c r="FF1492" s="251"/>
      <c r="FH1492" s="459"/>
      <c r="FI1492" s="459"/>
      <c r="FJ1492" s="459"/>
      <c r="FO1492" s="251"/>
      <c r="FQ1492" s="459"/>
      <c r="FR1492" s="459"/>
      <c r="FS1492" s="459"/>
      <c r="FX1492" s="251"/>
      <c r="FZ1492" s="459"/>
      <c r="GA1492" s="459"/>
      <c r="GB1492" s="459"/>
      <c r="GG1492" s="251"/>
      <c r="GI1492" s="459"/>
      <c r="GJ1492" s="459"/>
      <c r="GK1492" s="459"/>
      <c r="GP1492" s="251"/>
      <c r="GR1492" s="459"/>
      <c r="GS1492" s="459"/>
      <c r="GT1492" s="459"/>
      <c r="GY1492" s="251"/>
      <c r="HA1492" s="459"/>
      <c r="HB1492" s="459"/>
      <c r="HC1492" s="459"/>
      <c r="HH1492" s="251"/>
      <c r="HJ1492" s="459"/>
      <c r="HK1492" s="459"/>
      <c r="HL1492" s="459"/>
      <c r="HQ1492" s="459"/>
      <c r="HR1492" s="459"/>
      <c r="HS1492" s="459"/>
      <c r="HT1492" s="459"/>
      <c r="HU1492" s="459"/>
      <c r="HV1492" s="459"/>
      <c r="HW1492" s="459"/>
      <c r="HX1492" s="459"/>
      <c r="HY1492" s="459"/>
      <c r="HZ1492" s="459"/>
      <c r="IA1492" s="459"/>
      <c r="IB1492" s="459"/>
      <c r="IC1492" s="459"/>
      <c r="ID1492" s="459"/>
      <c r="IE1492" s="459"/>
      <c r="IF1492" s="459"/>
      <c r="IG1492" s="459"/>
      <c r="IH1492" s="459"/>
      <c r="II1492" s="459"/>
      <c r="IJ1492" s="459"/>
      <c r="IK1492" s="459"/>
      <c r="IL1492" s="459"/>
      <c r="IM1492" s="459"/>
      <c r="IN1492" s="459"/>
      <c r="IO1492" s="459"/>
      <c r="IP1492" s="459"/>
      <c r="IQ1492" s="459"/>
      <c r="IR1492" s="459"/>
      <c r="IS1492" s="459"/>
      <c r="IT1492" s="459"/>
      <c r="IU1492" s="459"/>
      <c r="IV1492" s="459"/>
      <c r="RS1492" s="252"/>
    </row>
    <row r="1493" spans="1:487" s="461" customFormat="1" ht="18">
      <c r="A1493" s="605" t="s">
        <v>2503</v>
      </c>
      <c r="B1493" s="459"/>
      <c r="C1493" s="488"/>
      <c r="D1493" s="606" t="s">
        <v>129</v>
      </c>
      <c r="E1493" s="461">
        <f t="shared" si="28"/>
        <v>0</v>
      </c>
      <c r="F1493" s="524">
        <f t="shared" si="29"/>
        <v>0</v>
      </c>
      <c r="G1493" s="473"/>
      <c r="H1493" s="473"/>
      <c r="I1493" s="473"/>
      <c r="J1493" s="473"/>
      <c r="K1493" s="473"/>
      <c r="L1493" s="459"/>
      <c r="N1493" s="459"/>
      <c r="R1493" s="251"/>
      <c r="T1493" s="459"/>
      <c r="U1493" s="459"/>
      <c r="V1493" s="459"/>
      <c r="AA1493" s="251"/>
      <c r="AC1493" s="459"/>
      <c r="AD1493" s="459"/>
      <c r="AE1493" s="459"/>
      <c r="AJ1493" s="251"/>
      <c r="AL1493" s="459"/>
      <c r="AM1493" s="459"/>
      <c r="AN1493" s="459"/>
      <c r="AS1493" s="251"/>
      <c r="AU1493" s="459"/>
      <c r="AV1493" s="459"/>
      <c r="AW1493" s="459"/>
      <c r="BB1493" s="251"/>
      <c r="BD1493" s="459"/>
      <c r="BE1493" s="459"/>
      <c r="BF1493" s="459"/>
      <c r="BK1493" s="251"/>
      <c r="BM1493" s="459"/>
      <c r="BN1493" s="459"/>
      <c r="BO1493" s="459"/>
      <c r="BT1493" s="251"/>
      <c r="BV1493" s="459"/>
      <c r="BW1493" s="459"/>
      <c r="BX1493" s="459"/>
      <c r="CC1493" s="251"/>
      <c r="CE1493" s="459"/>
      <c r="CF1493" s="459"/>
      <c r="CG1493" s="459"/>
      <c r="CL1493" s="251"/>
      <c r="CN1493" s="459"/>
      <c r="CO1493" s="459"/>
      <c r="CP1493" s="459"/>
      <c r="CU1493" s="251"/>
      <c r="CW1493" s="459"/>
      <c r="CX1493" s="459"/>
      <c r="CY1493" s="459"/>
      <c r="DD1493" s="251"/>
      <c r="DF1493" s="459"/>
      <c r="DG1493" s="459"/>
      <c r="DH1493" s="459"/>
      <c r="DM1493" s="251"/>
      <c r="DO1493" s="459"/>
      <c r="DP1493" s="459"/>
      <c r="DQ1493" s="459"/>
      <c r="DV1493" s="251"/>
      <c r="DX1493" s="459"/>
      <c r="DY1493" s="459"/>
      <c r="DZ1493" s="459"/>
      <c r="EE1493" s="251"/>
      <c r="EG1493" s="459"/>
      <c r="EH1493" s="459"/>
      <c r="EI1493" s="459"/>
      <c r="EN1493" s="251"/>
      <c r="EP1493" s="459"/>
      <c r="EQ1493" s="459"/>
      <c r="ER1493" s="459"/>
      <c r="EW1493" s="251"/>
      <c r="EY1493" s="459"/>
      <c r="EZ1493" s="459"/>
      <c r="FA1493" s="459"/>
      <c r="FF1493" s="251"/>
      <c r="FH1493" s="459"/>
      <c r="FI1493" s="459"/>
      <c r="FJ1493" s="459"/>
      <c r="FO1493" s="251"/>
      <c r="FQ1493" s="459"/>
      <c r="FR1493" s="459"/>
      <c r="FS1493" s="459"/>
      <c r="FX1493" s="251"/>
      <c r="FZ1493" s="459"/>
      <c r="GA1493" s="459"/>
      <c r="GB1493" s="459"/>
      <c r="GG1493" s="251"/>
      <c r="GI1493" s="459"/>
      <c r="GJ1493" s="459"/>
      <c r="GK1493" s="459"/>
      <c r="GP1493" s="251"/>
      <c r="GR1493" s="459"/>
      <c r="GS1493" s="459"/>
      <c r="GT1493" s="459"/>
      <c r="GY1493" s="251"/>
      <c r="HA1493" s="459"/>
      <c r="HB1493" s="459"/>
      <c r="HC1493" s="459"/>
      <c r="HH1493" s="251"/>
      <c r="HJ1493" s="459"/>
      <c r="HK1493" s="459"/>
      <c r="HL1493" s="459"/>
      <c r="HQ1493" s="459"/>
      <c r="HR1493" s="459"/>
      <c r="HS1493" s="459"/>
      <c r="HT1493" s="459"/>
      <c r="HU1493" s="459"/>
      <c r="HV1493" s="459"/>
      <c r="HW1493" s="459"/>
      <c r="HX1493" s="459"/>
      <c r="HY1493" s="459"/>
      <c r="HZ1493" s="459"/>
      <c r="IA1493" s="459"/>
      <c r="IB1493" s="459"/>
      <c r="IC1493" s="459"/>
      <c r="ID1493" s="459"/>
      <c r="IE1493" s="459"/>
      <c r="IF1493" s="459"/>
      <c r="IG1493" s="459"/>
      <c r="IH1493" s="459"/>
      <c r="II1493" s="459"/>
      <c r="IJ1493" s="459"/>
      <c r="IK1493" s="459"/>
      <c r="IL1493" s="459"/>
      <c r="IM1493" s="459"/>
      <c r="IN1493" s="459"/>
      <c r="IO1493" s="459"/>
      <c r="IP1493" s="459"/>
      <c r="IQ1493" s="459"/>
      <c r="IR1493" s="459"/>
      <c r="IS1493" s="459"/>
      <c r="IT1493" s="459"/>
      <c r="IU1493" s="459"/>
      <c r="IV1493" s="459"/>
      <c r="RS1493" s="252"/>
    </row>
    <row r="1494" spans="1:487" s="461" customFormat="1" ht="18">
      <c r="A1494" s="605" t="s">
        <v>717</v>
      </c>
      <c r="B1494" s="459"/>
      <c r="C1494" s="488"/>
      <c r="D1494" s="606" t="s">
        <v>129</v>
      </c>
      <c r="E1494" s="461">
        <f t="shared" si="28"/>
        <v>5</v>
      </c>
      <c r="F1494" s="524">
        <f t="shared" si="29"/>
        <v>0</v>
      </c>
      <c r="G1494" s="473"/>
      <c r="H1494" s="473"/>
      <c r="I1494" s="473"/>
      <c r="J1494" s="473"/>
      <c r="K1494" s="473"/>
      <c r="L1494" s="459"/>
      <c r="N1494" s="459"/>
      <c r="R1494" s="251"/>
      <c r="T1494" s="459"/>
      <c r="U1494" s="459"/>
      <c r="V1494" s="459"/>
      <c r="AA1494" s="251"/>
      <c r="AC1494" s="459"/>
      <c r="AD1494" s="459"/>
      <c r="AE1494" s="459"/>
      <c r="AJ1494" s="251"/>
      <c r="AL1494" s="459"/>
      <c r="AM1494" s="459"/>
      <c r="AN1494" s="459"/>
      <c r="AS1494" s="251"/>
      <c r="AU1494" s="459"/>
      <c r="AV1494" s="459"/>
      <c r="AW1494" s="459"/>
      <c r="BB1494" s="251"/>
      <c r="BD1494" s="459"/>
      <c r="BE1494" s="459"/>
      <c r="BF1494" s="459"/>
      <c r="BK1494" s="251"/>
      <c r="BM1494" s="459"/>
      <c r="BN1494" s="459"/>
      <c r="BO1494" s="459"/>
      <c r="BT1494" s="251"/>
      <c r="BV1494" s="459"/>
      <c r="BW1494" s="459"/>
      <c r="BX1494" s="459"/>
      <c r="CC1494" s="251"/>
      <c r="CE1494" s="459"/>
      <c r="CF1494" s="459"/>
      <c r="CG1494" s="459"/>
      <c r="CL1494" s="251"/>
      <c r="CN1494" s="459"/>
      <c r="CO1494" s="459"/>
      <c r="CP1494" s="459"/>
      <c r="CU1494" s="251"/>
      <c r="CW1494" s="459"/>
      <c r="CX1494" s="459"/>
      <c r="CY1494" s="459"/>
      <c r="DD1494" s="251"/>
      <c r="DF1494" s="459"/>
      <c r="DG1494" s="459"/>
      <c r="DH1494" s="459"/>
      <c r="DM1494" s="251"/>
      <c r="DO1494" s="459"/>
      <c r="DP1494" s="459"/>
      <c r="DQ1494" s="459"/>
      <c r="DV1494" s="251"/>
      <c r="DX1494" s="459"/>
      <c r="DY1494" s="459"/>
      <c r="DZ1494" s="459"/>
      <c r="EE1494" s="251"/>
      <c r="EG1494" s="459"/>
      <c r="EH1494" s="459"/>
      <c r="EI1494" s="459"/>
      <c r="EN1494" s="251"/>
      <c r="EP1494" s="459"/>
      <c r="EQ1494" s="459"/>
      <c r="ER1494" s="459"/>
      <c r="EW1494" s="251"/>
      <c r="EY1494" s="459"/>
      <c r="EZ1494" s="459"/>
      <c r="FA1494" s="459"/>
      <c r="FF1494" s="251"/>
      <c r="FH1494" s="459"/>
      <c r="FI1494" s="459"/>
      <c r="FJ1494" s="459"/>
      <c r="FO1494" s="251"/>
      <c r="FQ1494" s="459"/>
      <c r="FR1494" s="459"/>
      <c r="FS1494" s="459"/>
      <c r="FX1494" s="251"/>
      <c r="FZ1494" s="459"/>
      <c r="GA1494" s="459"/>
      <c r="GB1494" s="459"/>
      <c r="GG1494" s="251"/>
      <c r="GI1494" s="459"/>
      <c r="GJ1494" s="459"/>
      <c r="GK1494" s="459"/>
      <c r="GP1494" s="251"/>
      <c r="GR1494" s="459"/>
      <c r="GS1494" s="459"/>
      <c r="GT1494" s="459"/>
      <c r="GY1494" s="251"/>
      <c r="HA1494" s="459"/>
      <c r="HB1494" s="459"/>
      <c r="HC1494" s="459"/>
      <c r="HH1494" s="251"/>
      <c r="HJ1494" s="459"/>
      <c r="HK1494" s="459"/>
      <c r="HL1494" s="459"/>
      <c r="HQ1494" s="459"/>
      <c r="HR1494" s="459"/>
      <c r="HS1494" s="459"/>
      <c r="HT1494" s="459"/>
      <c r="HU1494" s="459"/>
      <c r="HV1494" s="459"/>
      <c r="HW1494" s="459"/>
      <c r="HX1494" s="459"/>
      <c r="HY1494" s="459"/>
      <c r="HZ1494" s="459"/>
      <c r="IA1494" s="459"/>
      <c r="IB1494" s="459"/>
      <c r="IC1494" s="459"/>
      <c r="ID1494" s="459"/>
      <c r="IE1494" s="459"/>
      <c r="IF1494" s="459"/>
      <c r="IG1494" s="459"/>
      <c r="IH1494" s="459"/>
      <c r="II1494" s="459"/>
      <c r="IJ1494" s="459"/>
      <c r="IK1494" s="459"/>
      <c r="IL1494" s="459"/>
      <c r="IM1494" s="459"/>
      <c r="IN1494" s="459"/>
      <c r="IO1494" s="459"/>
      <c r="IP1494" s="459"/>
      <c r="IQ1494" s="459"/>
      <c r="IR1494" s="459"/>
      <c r="IS1494" s="459"/>
      <c r="IT1494" s="459"/>
      <c r="IU1494" s="459"/>
      <c r="IV1494" s="459"/>
      <c r="RS1494" s="252"/>
    </row>
    <row r="1495" spans="1:487" s="461" customFormat="1" ht="18">
      <c r="A1495" s="605" t="s">
        <v>505</v>
      </c>
      <c r="B1495" s="459"/>
      <c r="C1495" s="459"/>
      <c r="D1495" s="461" t="s">
        <v>130</v>
      </c>
      <c r="E1495" s="461">
        <f t="shared" si="28"/>
        <v>15</v>
      </c>
      <c r="F1495" s="524">
        <f t="shared" si="29"/>
        <v>0</v>
      </c>
      <c r="G1495" s="473"/>
      <c r="H1495" s="473"/>
      <c r="I1495" s="473"/>
      <c r="J1495" s="473"/>
      <c r="K1495" s="473"/>
      <c r="L1495" s="459"/>
      <c r="N1495" s="459"/>
      <c r="R1495" s="251"/>
      <c r="T1495" s="459"/>
      <c r="U1495" s="459"/>
      <c r="V1495" s="459"/>
      <c r="AA1495" s="251"/>
      <c r="AC1495" s="459"/>
      <c r="AD1495" s="459"/>
      <c r="AE1495" s="459"/>
      <c r="AJ1495" s="251"/>
      <c r="AL1495" s="459"/>
      <c r="AM1495" s="459"/>
      <c r="AN1495" s="459"/>
      <c r="AS1495" s="251"/>
      <c r="AU1495" s="459"/>
      <c r="AV1495" s="459"/>
      <c r="AW1495" s="459"/>
      <c r="BB1495" s="251"/>
      <c r="BD1495" s="459"/>
      <c r="BE1495" s="459"/>
      <c r="BF1495" s="459"/>
      <c r="BK1495" s="251"/>
      <c r="BM1495" s="459"/>
      <c r="BN1495" s="459"/>
      <c r="BO1495" s="459"/>
      <c r="BT1495" s="251"/>
      <c r="BV1495" s="459"/>
      <c r="BW1495" s="459"/>
      <c r="BX1495" s="459"/>
      <c r="CC1495" s="251"/>
      <c r="CE1495" s="459"/>
      <c r="CF1495" s="459"/>
      <c r="CG1495" s="459"/>
      <c r="CL1495" s="251"/>
      <c r="CN1495" s="459"/>
      <c r="CO1495" s="459"/>
      <c r="CP1495" s="459"/>
      <c r="CU1495" s="251"/>
      <c r="CW1495" s="459"/>
      <c r="CX1495" s="459"/>
      <c r="CY1495" s="459"/>
      <c r="DD1495" s="251"/>
      <c r="DF1495" s="459"/>
      <c r="DG1495" s="459"/>
      <c r="DH1495" s="459"/>
      <c r="DM1495" s="251"/>
      <c r="DO1495" s="459"/>
      <c r="DP1495" s="459"/>
      <c r="DQ1495" s="459"/>
      <c r="DV1495" s="251"/>
      <c r="DX1495" s="459"/>
      <c r="DY1495" s="459"/>
      <c r="DZ1495" s="459"/>
      <c r="EE1495" s="251"/>
      <c r="EG1495" s="459"/>
      <c r="EH1495" s="459"/>
      <c r="EI1495" s="459"/>
      <c r="EN1495" s="251"/>
      <c r="EP1495" s="459"/>
      <c r="EQ1495" s="459"/>
      <c r="ER1495" s="459"/>
      <c r="EW1495" s="251"/>
      <c r="EY1495" s="459"/>
      <c r="EZ1495" s="459"/>
      <c r="FA1495" s="459"/>
      <c r="FF1495" s="251"/>
      <c r="FH1495" s="459"/>
      <c r="FI1495" s="459"/>
      <c r="FJ1495" s="459"/>
      <c r="FO1495" s="251"/>
      <c r="FQ1495" s="459"/>
      <c r="FR1495" s="459"/>
      <c r="FS1495" s="459"/>
      <c r="FX1495" s="251"/>
      <c r="FZ1495" s="459"/>
      <c r="GA1495" s="459"/>
      <c r="GB1495" s="459"/>
      <c r="GG1495" s="251"/>
      <c r="GI1495" s="459"/>
      <c r="GJ1495" s="459"/>
      <c r="GK1495" s="459"/>
      <c r="GP1495" s="251"/>
      <c r="GR1495" s="459"/>
      <c r="GS1495" s="459"/>
      <c r="GT1495" s="459"/>
      <c r="GY1495" s="251"/>
      <c r="HA1495" s="459"/>
      <c r="HB1495" s="459"/>
      <c r="HC1495" s="459"/>
      <c r="HH1495" s="251"/>
      <c r="HJ1495" s="459"/>
      <c r="HK1495" s="459"/>
      <c r="HL1495" s="459"/>
      <c r="HQ1495" s="459"/>
      <c r="HR1495" s="459"/>
      <c r="HS1495" s="459"/>
      <c r="HT1495" s="459"/>
      <c r="HU1495" s="459"/>
      <c r="HV1495" s="459"/>
      <c r="HW1495" s="459"/>
      <c r="HX1495" s="459"/>
      <c r="HY1495" s="459"/>
      <c r="HZ1495" s="459"/>
      <c r="IA1495" s="459"/>
      <c r="IB1495" s="459"/>
      <c r="IC1495" s="459"/>
      <c r="ID1495" s="459"/>
      <c r="IE1495" s="459"/>
      <c r="IF1495" s="459"/>
      <c r="IG1495" s="459"/>
      <c r="IH1495" s="459"/>
      <c r="II1495" s="459"/>
      <c r="IJ1495" s="459"/>
      <c r="IK1495" s="459"/>
      <c r="IL1495" s="459"/>
      <c r="IM1495" s="459"/>
      <c r="IN1495" s="459"/>
      <c r="IO1495" s="459"/>
      <c r="IP1495" s="459"/>
      <c r="IQ1495" s="459"/>
      <c r="IR1495" s="459"/>
      <c r="IS1495" s="459"/>
      <c r="IT1495" s="459"/>
      <c r="IU1495" s="459"/>
      <c r="IV1495" s="459"/>
      <c r="RS1495" s="252"/>
    </row>
    <row r="1496" spans="1:487" s="461" customFormat="1" ht="18">
      <c r="A1496" s="605" t="s">
        <v>2504</v>
      </c>
      <c r="B1496" s="459"/>
      <c r="C1496" s="488"/>
      <c r="D1496" s="606" t="s">
        <v>129</v>
      </c>
      <c r="E1496" s="461">
        <f t="shared" si="28"/>
        <v>0</v>
      </c>
      <c r="F1496" s="524">
        <f t="shared" si="29"/>
        <v>0</v>
      </c>
      <c r="G1496" s="473"/>
      <c r="H1496" s="473"/>
      <c r="I1496" s="473"/>
      <c r="J1496" s="473"/>
      <c r="K1496" s="473"/>
      <c r="L1496" s="459"/>
      <c r="M1496" s="459"/>
      <c r="N1496" s="459"/>
      <c r="R1496" s="251"/>
      <c r="T1496" s="459"/>
      <c r="U1496" s="459"/>
      <c r="V1496" s="459"/>
      <c r="AA1496" s="251"/>
      <c r="AC1496" s="459"/>
      <c r="AD1496" s="459"/>
      <c r="AE1496" s="459"/>
      <c r="AJ1496" s="251"/>
      <c r="AL1496" s="459"/>
      <c r="AM1496" s="459"/>
      <c r="AN1496" s="459"/>
      <c r="AS1496" s="251"/>
      <c r="AU1496" s="459"/>
      <c r="AV1496" s="459"/>
      <c r="AW1496" s="459"/>
      <c r="BB1496" s="251"/>
      <c r="BD1496" s="459"/>
      <c r="BE1496" s="459"/>
      <c r="BF1496" s="459"/>
      <c r="BK1496" s="251"/>
      <c r="BM1496" s="459"/>
      <c r="BN1496" s="459"/>
      <c r="BO1496" s="459"/>
      <c r="BT1496" s="251"/>
      <c r="BV1496" s="459"/>
      <c r="BW1496" s="459"/>
      <c r="BX1496" s="459"/>
      <c r="CC1496" s="251"/>
      <c r="CE1496" s="459"/>
      <c r="CF1496" s="459"/>
      <c r="CG1496" s="459"/>
      <c r="CL1496" s="251"/>
      <c r="CN1496" s="459"/>
      <c r="CO1496" s="459"/>
      <c r="CP1496" s="459"/>
      <c r="CU1496" s="251"/>
      <c r="CW1496" s="459"/>
      <c r="CX1496" s="459"/>
      <c r="CY1496" s="459"/>
      <c r="DD1496" s="251"/>
      <c r="DF1496" s="459"/>
      <c r="DG1496" s="459"/>
      <c r="DH1496" s="459"/>
      <c r="DM1496" s="251"/>
      <c r="DO1496" s="459"/>
      <c r="DP1496" s="459"/>
      <c r="DQ1496" s="459"/>
      <c r="DV1496" s="251"/>
      <c r="DX1496" s="459"/>
      <c r="DY1496" s="459"/>
      <c r="DZ1496" s="459"/>
      <c r="EE1496" s="251"/>
      <c r="EG1496" s="459"/>
      <c r="EH1496" s="459"/>
      <c r="EI1496" s="459"/>
      <c r="EN1496" s="251"/>
      <c r="EP1496" s="459"/>
      <c r="EQ1496" s="459"/>
      <c r="ER1496" s="459"/>
      <c r="EW1496" s="251"/>
      <c r="EY1496" s="459"/>
      <c r="EZ1496" s="459"/>
      <c r="FA1496" s="459"/>
      <c r="FF1496" s="251"/>
      <c r="FH1496" s="459"/>
      <c r="FI1496" s="459"/>
      <c r="FJ1496" s="459"/>
      <c r="FO1496" s="251"/>
      <c r="FQ1496" s="459"/>
      <c r="FR1496" s="459"/>
      <c r="FS1496" s="459"/>
      <c r="FX1496" s="251"/>
      <c r="FZ1496" s="459"/>
      <c r="GA1496" s="459"/>
      <c r="GB1496" s="459"/>
      <c r="GG1496" s="251"/>
      <c r="GI1496" s="459"/>
      <c r="GJ1496" s="459"/>
      <c r="GK1496" s="459"/>
      <c r="GP1496" s="251"/>
      <c r="GR1496" s="459"/>
      <c r="GS1496" s="459"/>
      <c r="GT1496" s="459"/>
      <c r="GY1496" s="251"/>
      <c r="HA1496" s="459"/>
      <c r="HB1496" s="459"/>
      <c r="HC1496" s="459"/>
      <c r="HH1496" s="251"/>
      <c r="HJ1496" s="459"/>
      <c r="HK1496" s="459"/>
      <c r="HL1496" s="459"/>
      <c r="HQ1496" s="459"/>
      <c r="HR1496" s="459"/>
      <c r="HS1496" s="459"/>
      <c r="HT1496" s="459"/>
      <c r="HU1496" s="459"/>
      <c r="HV1496" s="459"/>
      <c r="HW1496" s="459"/>
      <c r="HX1496" s="459"/>
      <c r="HY1496" s="459"/>
      <c r="HZ1496" s="459"/>
      <c r="IA1496" s="459"/>
      <c r="IB1496" s="459"/>
      <c r="IC1496" s="459"/>
      <c r="ID1496" s="459"/>
      <c r="IE1496" s="459"/>
      <c r="IF1496" s="459"/>
      <c r="IG1496" s="459"/>
      <c r="IH1496" s="459"/>
      <c r="II1496" s="459"/>
      <c r="IJ1496" s="459"/>
      <c r="IK1496" s="459"/>
      <c r="IL1496" s="459"/>
      <c r="IM1496" s="459"/>
      <c r="IN1496" s="459"/>
      <c r="IO1496" s="459"/>
      <c r="IP1496" s="459"/>
      <c r="IQ1496" s="459"/>
      <c r="IR1496" s="459"/>
      <c r="IS1496" s="459"/>
      <c r="IT1496" s="459"/>
      <c r="IU1496" s="459"/>
      <c r="IV1496" s="459"/>
      <c r="RS1496" s="252"/>
    </row>
    <row r="1497" spans="1:487" s="461" customFormat="1" ht="18">
      <c r="A1497" s="605" t="s">
        <v>1640</v>
      </c>
      <c r="B1497" s="459"/>
      <c r="C1497" s="459"/>
      <c r="D1497" s="461" t="s">
        <v>131</v>
      </c>
      <c r="E1497" s="461">
        <f t="shared" si="28"/>
        <v>7</v>
      </c>
      <c r="F1497" s="524">
        <f t="shared" si="29"/>
        <v>7</v>
      </c>
      <c r="G1497" s="473"/>
      <c r="H1497" s="473"/>
      <c r="I1497" s="473">
        <v>3</v>
      </c>
      <c r="J1497" s="473">
        <v>4</v>
      </c>
      <c r="K1497" s="473"/>
      <c r="L1497" s="459"/>
      <c r="N1497" s="459"/>
      <c r="R1497" s="251"/>
      <c r="T1497" s="459"/>
      <c r="U1497" s="459"/>
      <c r="V1497" s="459"/>
      <c r="AA1497" s="251"/>
      <c r="AC1497" s="459"/>
      <c r="AD1497" s="459"/>
      <c r="AE1497" s="459"/>
      <c r="AJ1497" s="251"/>
      <c r="AL1497" s="459"/>
      <c r="AM1497" s="459"/>
      <c r="AN1497" s="459"/>
      <c r="AS1497" s="251"/>
      <c r="AU1497" s="459"/>
      <c r="AV1497" s="459"/>
      <c r="AW1497" s="459"/>
      <c r="BB1497" s="251"/>
      <c r="BD1497" s="459"/>
      <c r="BE1497" s="459"/>
      <c r="BF1497" s="459"/>
      <c r="BK1497" s="251"/>
      <c r="BM1497" s="459"/>
      <c r="BN1497" s="459"/>
      <c r="BO1497" s="459"/>
      <c r="BT1497" s="251"/>
      <c r="BV1497" s="459"/>
      <c r="BW1497" s="459"/>
      <c r="BX1497" s="459"/>
      <c r="CC1497" s="251"/>
      <c r="CE1497" s="459"/>
      <c r="CF1497" s="459"/>
      <c r="CG1497" s="459"/>
      <c r="CL1497" s="251"/>
      <c r="CN1497" s="459"/>
      <c r="CO1497" s="459"/>
      <c r="CP1497" s="459"/>
      <c r="CU1497" s="251"/>
      <c r="CW1497" s="459"/>
      <c r="CX1497" s="459"/>
      <c r="CY1497" s="459"/>
      <c r="DD1497" s="251"/>
      <c r="DF1497" s="459"/>
      <c r="DG1497" s="459"/>
      <c r="DH1497" s="459"/>
      <c r="DM1497" s="251"/>
      <c r="DO1497" s="459"/>
      <c r="DP1497" s="459"/>
      <c r="DQ1497" s="459"/>
      <c r="DV1497" s="251"/>
      <c r="DX1497" s="459"/>
      <c r="DY1497" s="459"/>
      <c r="DZ1497" s="459"/>
      <c r="EE1497" s="251"/>
      <c r="EG1497" s="459"/>
      <c r="EH1497" s="459"/>
      <c r="EI1497" s="459"/>
      <c r="EN1497" s="251"/>
      <c r="EP1497" s="459"/>
      <c r="EQ1497" s="459"/>
      <c r="ER1497" s="459"/>
      <c r="EW1497" s="251"/>
      <c r="EY1497" s="459"/>
      <c r="EZ1497" s="459"/>
      <c r="FA1497" s="459"/>
      <c r="FF1497" s="251"/>
      <c r="FH1497" s="459"/>
      <c r="FI1497" s="459"/>
      <c r="FJ1497" s="459"/>
      <c r="FO1497" s="251"/>
      <c r="FQ1497" s="459"/>
      <c r="FR1497" s="459"/>
      <c r="FS1497" s="459"/>
      <c r="FX1497" s="251"/>
      <c r="FZ1497" s="459"/>
      <c r="GA1497" s="459"/>
      <c r="GB1497" s="459"/>
      <c r="GG1497" s="251"/>
      <c r="GI1497" s="459"/>
      <c r="GJ1497" s="459"/>
      <c r="GK1497" s="459"/>
      <c r="GP1497" s="251"/>
      <c r="GR1497" s="459"/>
      <c r="GS1497" s="459"/>
      <c r="GT1497" s="459"/>
      <c r="GY1497" s="251"/>
      <c r="HA1497" s="459"/>
      <c r="HB1497" s="459"/>
      <c r="HC1497" s="459"/>
      <c r="HH1497" s="251"/>
      <c r="HJ1497" s="459"/>
      <c r="HK1497" s="459"/>
      <c r="HL1497" s="459"/>
      <c r="HQ1497" s="459"/>
      <c r="HR1497" s="459"/>
      <c r="HS1497" s="459"/>
      <c r="HT1497" s="459"/>
      <c r="HU1497" s="459"/>
      <c r="HV1497" s="459"/>
      <c r="HW1497" s="459"/>
      <c r="HX1497" s="459"/>
      <c r="HY1497" s="459"/>
      <c r="HZ1497" s="459"/>
      <c r="IA1497" s="459"/>
      <c r="IB1497" s="459"/>
      <c r="IC1497" s="459"/>
      <c r="ID1497" s="459"/>
      <c r="IE1497" s="459"/>
      <c r="IF1497" s="459"/>
      <c r="IG1497" s="459"/>
      <c r="IH1497" s="459"/>
      <c r="II1497" s="459"/>
      <c r="IJ1497" s="459"/>
      <c r="IK1497" s="459"/>
      <c r="IL1497" s="459"/>
      <c r="IM1497" s="459"/>
      <c r="IN1497" s="459"/>
      <c r="IO1497" s="459"/>
      <c r="IP1497" s="459"/>
      <c r="IQ1497" s="459"/>
      <c r="IR1497" s="459"/>
      <c r="IS1497" s="459"/>
      <c r="IT1497" s="459"/>
      <c r="IU1497" s="459"/>
      <c r="IV1497" s="459"/>
      <c r="RS1497" s="252"/>
    </row>
    <row r="1498" spans="1:487" s="461" customFormat="1" ht="18">
      <c r="A1498" s="605" t="s">
        <v>785</v>
      </c>
      <c r="B1498" s="459"/>
      <c r="C1498" s="488"/>
      <c r="D1498" s="606" t="s">
        <v>129</v>
      </c>
      <c r="E1498" s="461">
        <f t="shared" si="28"/>
        <v>0</v>
      </c>
      <c r="F1498" s="524">
        <f t="shared" si="29"/>
        <v>0</v>
      </c>
      <c r="G1498" s="473"/>
      <c r="H1498" s="473"/>
      <c r="I1498" s="473"/>
      <c r="J1498" s="473"/>
      <c r="K1498" s="473"/>
      <c r="L1498" s="459"/>
      <c r="N1498" s="459"/>
      <c r="R1498" s="251"/>
      <c r="T1498" s="459"/>
      <c r="U1498" s="459"/>
      <c r="V1498" s="459"/>
      <c r="AA1498" s="251"/>
      <c r="AC1498" s="459"/>
      <c r="AD1498" s="459"/>
      <c r="AE1498" s="459"/>
      <c r="AJ1498" s="251"/>
      <c r="AL1498" s="459"/>
      <c r="AM1498" s="459"/>
      <c r="AN1498" s="459"/>
      <c r="AS1498" s="251"/>
      <c r="AU1498" s="459"/>
      <c r="AV1498" s="459"/>
      <c r="AW1498" s="459"/>
      <c r="BB1498" s="251"/>
      <c r="BD1498" s="459"/>
      <c r="BE1498" s="459"/>
      <c r="BF1498" s="459"/>
      <c r="BK1498" s="251"/>
      <c r="BM1498" s="459"/>
      <c r="BN1498" s="459"/>
      <c r="BO1498" s="459"/>
      <c r="BT1498" s="251"/>
      <c r="BV1498" s="459"/>
      <c r="BW1498" s="459"/>
      <c r="BX1498" s="459"/>
      <c r="CC1498" s="251"/>
      <c r="CE1498" s="459"/>
      <c r="CF1498" s="459"/>
      <c r="CG1498" s="459"/>
      <c r="CL1498" s="251"/>
      <c r="CN1498" s="459"/>
      <c r="CO1498" s="459"/>
      <c r="CP1498" s="459"/>
      <c r="CU1498" s="251"/>
      <c r="CW1498" s="459"/>
      <c r="CX1498" s="459"/>
      <c r="CY1498" s="459"/>
      <c r="DD1498" s="251"/>
      <c r="DF1498" s="459"/>
      <c r="DG1498" s="459"/>
      <c r="DH1498" s="459"/>
      <c r="DM1498" s="251"/>
      <c r="DO1498" s="459"/>
      <c r="DP1498" s="459"/>
      <c r="DQ1498" s="459"/>
      <c r="DV1498" s="251"/>
      <c r="DX1498" s="459"/>
      <c r="DY1498" s="459"/>
      <c r="DZ1498" s="459"/>
      <c r="EE1498" s="251"/>
      <c r="EG1498" s="459"/>
      <c r="EH1498" s="459"/>
      <c r="EI1498" s="459"/>
      <c r="EN1498" s="251"/>
      <c r="EP1498" s="459"/>
      <c r="EQ1498" s="459"/>
      <c r="ER1498" s="459"/>
      <c r="EW1498" s="251"/>
      <c r="EY1498" s="459"/>
      <c r="EZ1498" s="459"/>
      <c r="FA1498" s="459"/>
      <c r="FF1498" s="251"/>
      <c r="FH1498" s="459"/>
      <c r="FI1498" s="459"/>
      <c r="FJ1498" s="459"/>
      <c r="FO1498" s="251"/>
      <c r="FQ1498" s="459"/>
      <c r="FR1498" s="459"/>
      <c r="FS1498" s="459"/>
      <c r="FX1498" s="251"/>
      <c r="FZ1498" s="459"/>
      <c r="GA1498" s="459"/>
      <c r="GB1498" s="459"/>
      <c r="GG1498" s="251"/>
      <c r="GI1498" s="459"/>
      <c r="GJ1498" s="459"/>
      <c r="GK1498" s="459"/>
      <c r="GP1498" s="251"/>
      <c r="GR1498" s="459"/>
      <c r="GS1498" s="459"/>
      <c r="GT1498" s="459"/>
      <c r="GY1498" s="251"/>
      <c r="HA1498" s="459"/>
      <c r="HB1498" s="459"/>
      <c r="HC1498" s="459"/>
      <c r="HH1498" s="251"/>
      <c r="HJ1498" s="459"/>
      <c r="HK1498" s="459"/>
      <c r="HL1498" s="459"/>
      <c r="HQ1498" s="459"/>
      <c r="HR1498" s="459"/>
      <c r="HS1498" s="459"/>
      <c r="HT1498" s="459"/>
      <c r="HU1498" s="459"/>
      <c r="HV1498" s="459"/>
      <c r="HW1498" s="459"/>
      <c r="HX1498" s="459"/>
      <c r="HY1498" s="459"/>
      <c r="HZ1498" s="459"/>
      <c r="IA1498" s="459"/>
      <c r="IB1498" s="459"/>
      <c r="IC1498" s="459"/>
      <c r="ID1498" s="459"/>
      <c r="IE1498" s="459"/>
      <c r="IF1498" s="459"/>
      <c r="IG1498" s="459"/>
      <c r="IH1498" s="459"/>
      <c r="II1498" s="459"/>
      <c r="IJ1498" s="459"/>
      <c r="IK1498" s="459"/>
      <c r="IL1498" s="459"/>
      <c r="IM1498" s="459"/>
      <c r="IN1498" s="459"/>
      <c r="IO1498" s="459"/>
      <c r="IP1498" s="459"/>
      <c r="IQ1498" s="459"/>
      <c r="IR1498" s="459"/>
      <c r="IS1498" s="459"/>
      <c r="IT1498" s="459"/>
      <c r="IU1498" s="459"/>
      <c r="IV1498" s="459"/>
      <c r="RS1498" s="252"/>
    </row>
    <row r="1499" spans="1:487" s="461" customFormat="1" ht="18">
      <c r="A1499" s="605" t="s">
        <v>2366</v>
      </c>
      <c r="B1499" s="459"/>
      <c r="C1499" s="488"/>
      <c r="D1499" s="606" t="s">
        <v>129</v>
      </c>
      <c r="E1499" s="461">
        <f t="shared" si="28"/>
        <v>1</v>
      </c>
      <c r="F1499" s="524">
        <f t="shared" si="29"/>
        <v>0</v>
      </c>
      <c r="G1499" s="473"/>
      <c r="H1499" s="473"/>
      <c r="I1499" s="473"/>
      <c r="J1499" s="473"/>
      <c r="K1499" s="473"/>
      <c r="L1499" s="459"/>
      <c r="N1499" s="459"/>
      <c r="R1499" s="251"/>
      <c r="T1499" s="459"/>
      <c r="U1499" s="459"/>
      <c r="V1499" s="459"/>
      <c r="AA1499" s="251"/>
      <c r="AC1499" s="459"/>
      <c r="AD1499" s="459"/>
      <c r="AE1499" s="459"/>
      <c r="AJ1499" s="251"/>
      <c r="AL1499" s="459"/>
      <c r="AM1499" s="459"/>
      <c r="AN1499" s="459"/>
      <c r="AS1499" s="251"/>
      <c r="AU1499" s="459"/>
      <c r="AV1499" s="459"/>
      <c r="AW1499" s="459"/>
      <c r="BB1499" s="251"/>
      <c r="BD1499" s="459"/>
      <c r="BE1499" s="459"/>
      <c r="BF1499" s="459"/>
      <c r="BK1499" s="251"/>
      <c r="BM1499" s="459"/>
      <c r="BN1499" s="459"/>
      <c r="BO1499" s="459"/>
      <c r="BT1499" s="251"/>
      <c r="BV1499" s="459"/>
      <c r="BW1499" s="459"/>
      <c r="BX1499" s="459"/>
      <c r="CC1499" s="251"/>
      <c r="CE1499" s="459"/>
      <c r="CF1499" s="459"/>
      <c r="CG1499" s="459"/>
      <c r="CL1499" s="251"/>
      <c r="CN1499" s="459"/>
      <c r="CO1499" s="459"/>
      <c r="CP1499" s="459"/>
      <c r="CU1499" s="251"/>
      <c r="CW1499" s="459"/>
      <c r="CX1499" s="459"/>
      <c r="CY1499" s="459"/>
      <c r="DD1499" s="251"/>
      <c r="DF1499" s="459"/>
      <c r="DG1499" s="459"/>
      <c r="DH1499" s="459"/>
      <c r="DM1499" s="251"/>
      <c r="DO1499" s="459"/>
      <c r="DP1499" s="459"/>
      <c r="DQ1499" s="459"/>
      <c r="DV1499" s="251"/>
      <c r="DX1499" s="459"/>
      <c r="DY1499" s="459"/>
      <c r="DZ1499" s="459"/>
      <c r="EE1499" s="251"/>
      <c r="EG1499" s="459"/>
      <c r="EH1499" s="459"/>
      <c r="EI1499" s="459"/>
      <c r="EN1499" s="251"/>
      <c r="EP1499" s="459"/>
      <c r="EQ1499" s="459"/>
      <c r="ER1499" s="459"/>
      <c r="EW1499" s="251"/>
      <c r="EY1499" s="459"/>
      <c r="EZ1499" s="459"/>
      <c r="FA1499" s="459"/>
      <c r="FF1499" s="251"/>
      <c r="FH1499" s="459"/>
      <c r="FI1499" s="459"/>
      <c r="FJ1499" s="459"/>
      <c r="FO1499" s="251"/>
      <c r="FQ1499" s="459"/>
      <c r="FR1499" s="459"/>
      <c r="FS1499" s="459"/>
      <c r="FX1499" s="251"/>
      <c r="FZ1499" s="459"/>
      <c r="GA1499" s="459"/>
      <c r="GB1499" s="459"/>
      <c r="GG1499" s="251"/>
      <c r="GI1499" s="459"/>
      <c r="GJ1499" s="459"/>
      <c r="GK1499" s="459"/>
      <c r="GP1499" s="251"/>
      <c r="GR1499" s="459"/>
      <c r="GS1499" s="459"/>
      <c r="GT1499" s="459"/>
      <c r="GY1499" s="251"/>
      <c r="HA1499" s="459"/>
      <c r="HB1499" s="459"/>
      <c r="HC1499" s="459"/>
      <c r="HH1499" s="251"/>
      <c r="HJ1499" s="459"/>
      <c r="HK1499" s="459"/>
      <c r="HL1499" s="459"/>
      <c r="HQ1499" s="459"/>
      <c r="HR1499" s="459"/>
      <c r="HS1499" s="459"/>
      <c r="HT1499" s="459"/>
      <c r="HU1499" s="459"/>
      <c r="HV1499" s="459"/>
      <c r="HW1499" s="459"/>
      <c r="HX1499" s="459"/>
      <c r="HY1499" s="459"/>
      <c r="HZ1499" s="459"/>
      <c r="IA1499" s="459"/>
      <c r="IB1499" s="459"/>
      <c r="IC1499" s="459"/>
      <c r="ID1499" s="459"/>
      <c r="IE1499" s="459"/>
      <c r="IF1499" s="459"/>
      <c r="IG1499" s="459"/>
      <c r="IH1499" s="459"/>
      <c r="II1499" s="459"/>
      <c r="IJ1499" s="459"/>
      <c r="IK1499" s="459"/>
      <c r="IL1499" s="459"/>
      <c r="IM1499" s="459"/>
      <c r="IN1499" s="459"/>
      <c r="IO1499" s="459"/>
      <c r="IP1499" s="459"/>
      <c r="IQ1499" s="459"/>
      <c r="IR1499" s="459"/>
      <c r="IS1499" s="459"/>
      <c r="IT1499" s="459"/>
      <c r="IU1499" s="459"/>
      <c r="IV1499" s="459"/>
      <c r="RS1499" s="252"/>
    </row>
    <row r="1500" spans="1:487" s="461" customFormat="1" ht="18">
      <c r="A1500" s="605" t="s">
        <v>1099</v>
      </c>
      <c r="B1500" s="459"/>
      <c r="C1500" s="459"/>
      <c r="D1500" s="461" t="s">
        <v>131</v>
      </c>
      <c r="E1500" s="461">
        <f t="shared" si="28"/>
        <v>9</v>
      </c>
      <c r="F1500" s="524">
        <f t="shared" si="29"/>
        <v>9</v>
      </c>
      <c r="G1500" s="473"/>
      <c r="H1500" s="473"/>
      <c r="I1500" s="473">
        <v>5</v>
      </c>
      <c r="J1500" s="473">
        <v>4</v>
      </c>
      <c r="K1500" s="473"/>
      <c r="L1500" s="459"/>
      <c r="N1500" s="459"/>
      <c r="R1500" s="251"/>
      <c r="T1500" s="459"/>
      <c r="U1500" s="459"/>
      <c r="V1500" s="459"/>
      <c r="AA1500" s="251"/>
      <c r="AC1500" s="459"/>
      <c r="AD1500" s="459"/>
      <c r="AE1500" s="459"/>
      <c r="AJ1500" s="251"/>
      <c r="AL1500" s="459"/>
      <c r="AM1500" s="459"/>
      <c r="AN1500" s="459"/>
      <c r="AS1500" s="251"/>
      <c r="AU1500" s="459"/>
      <c r="AV1500" s="459"/>
      <c r="AW1500" s="459"/>
      <c r="BB1500" s="251"/>
      <c r="BD1500" s="459"/>
      <c r="BE1500" s="459"/>
      <c r="BF1500" s="459"/>
      <c r="BK1500" s="251"/>
      <c r="BM1500" s="459"/>
      <c r="BN1500" s="459"/>
      <c r="BO1500" s="459"/>
      <c r="BT1500" s="251"/>
      <c r="BV1500" s="459"/>
      <c r="BW1500" s="459"/>
      <c r="BX1500" s="459"/>
      <c r="CC1500" s="251"/>
      <c r="CE1500" s="459"/>
      <c r="CF1500" s="459"/>
      <c r="CG1500" s="459"/>
      <c r="CL1500" s="251"/>
      <c r="CN1500" s="459"/>
      <c r="CO1500" s="459"/>
      <c r="CP1500" s="459"/>
      <c r="CU1500" s="251"/>
      <c r="CW1500" s="459"/>
      <c r="CX1500" s="459"/>
      <c r="CY1500" s="459"/>
      <c r="DD1500" s="251"/>
      <c r="DF1500" s="459"/>
      <c r="DG1500" s="459"/>
      <c r="DH1500" s="459"/>
      <c r="DM1500" s="251"/>
      <c r="DO1500" s="459"/>
      <c r="DP1500" s="459"/>
      <c r="DQ1500" s="459"/>
      <c r="DV1500" s="251"/>
      <c r="DX1500" s="459"/>
      <c r="DY1500" s="459"/>
      <c r="DZ1500" s="459"/>
      <c r="EE1500" s="251"/>
      <c r="EG1500" s="459"/>
      <c r="EH1500" s="459"/>
      <c r="EI1500" s="459"/>
      <c r="EN1500" s="251"/>
      <c r="EP1500" s="459"/>
      <c r="EQ1500" s="459"/>
      <c r="ER1500" s="459"/>
      <c r="EW1500" s="251"/>
      <c r="EY1500" s="459"/>
      <c r="EZ1500" s="459"/>
      <c r="FA1500" s="459"/>
      <c r="FF1500" s="251"/>
      <c r="FH1500" s="459"/>
      <c r="FI1500" s="459"/>
      <c r="FJ1500" s="459"/>
      <c r="FO1500" s="251"/>
      <c r="FQ1500" s="459"/>
      <c r="FR1500" s="459"/>
      <c r="FS1500" s="459"/>
      <c r="FX1500" s="251"/>
      <c r="FZ1500" s="459"/>
      <c r="GA1500" s="459"/>
      <c r="GB1500" s="459"/>
      <c r="GG1500" s="251"/>
      <c r="GI1500" s="459"/>
      <c r="GJ1500" s="459"/>
      <c r="GK1500" s="459"/>
      <c r="GP1500" s="251"/>
      <c r="GR1500" s="459"/>
      <c r="GS1500" s="459"/>
      <c r="GT1500" s="459"/>
      <c r="GY1500" s="251"/>
      <c r="HA1500" s="459"/>
      <c r="HB1500" s="459"/>
      <c r="HC1500" s="459"/>
      <c r="HH1500" s="251"/>
      <c r="HJ1500" s="459"/>
      <c r="HK1500" s="459"/>
      <c r="HL1500" s="459"/>
      <c r="HQ1500" s="459"/>
      <c r="HR1500" s="459"/>
      <c r="HS1500" s="459"/>
      <c r="HT1500" s="459"/>
      <c r="HU1500" s="459"/>
      <c r="HV1500" s="459"/>
      <c r="HW1500" s="459"/>
      <c r="HX1500" s="459"/>
      <c r="HY1500" s="459"/>
      <c r="HZ1500" s="459"/>
      <c r="IA1500" s="459"/>
      <c r="IB1500" s="459"/>
      <c r="IC1500" s="459"/>
      <c r="ID1500" s="459"/>
      <c r="IE1500" s="459"/>
      <c r="IF1500" s="459"/>
      <c r="IG1500" s="459"/>
      <c r="IH1500" s="459"/>
      <c r="II1500" s="459"/>
      <c r="IJ1500" s="459"/>
      <c r="IK1500" s="459"/>
      <c r="IL1500" s="459"/>
      <c r="IM1500" s="459"/>
      <c r="IN1500" s="459"/>
      <c r="IO1500" s="459"/>
      <c r="IP1500" s="459"/>
      <c r="IQ1500" s="459"/>
      <c r="IR1500" s="459"/>
      <c r="IS1500" s="459"/>
      <c r="IT1500" s="459"/>
      <c r="IU1500" s="459"/>
      <c r="IV1500" s="459"/>
      <c r="RS1500" s="252"/>
    </row>
    <row r="1501" spans="1:487" s="461" customFormat="1" ht="18">
      <c r="A1501" s="605" t="s">
        <v>2005</v>
      </c>
      <c r="B1501" s="459"/>
      <c r="C1501" s="459"/>
      <c r="D1501" s="461" t="s">
        <v>130</v>
      </c>
      <c r="E1501" s="461">
        <f t="shared" si="28"/>
        <v>1</v>
      </c>
      <c r="F1501" s="524">
        <f t="shared" si="29"/>
        <v>0</v>
      </c>
      <c r="G1501" s="459"/>
      <c r="J1501" s="459"/>
      <c r="K1501" s="509"/>
      <c r="L1501" s="459"/>
      <c r="M1501" s="459"/>
      <c r="N1501" s="459"/>
      <c r="R1501" s="251"/>
      <c r="T1501" s="459"/>
      <c r="U1501" s="459"/>
      <c r="V1501" s="459"/>
      <c r="AA1501" s="251"/>
      <c r="AC1501" s="459"/>
      <c r="AD1501" s="459"/>
      <c r="AE1501" s="459"/>
      <c r="AJ1501" s="251"/>
      <c r="AL1501" s="459"/>
      <c r="AM1501" s="459"/>
      <c r="AN1501" s="459"/>
      <c r="AS1501" s="251"/>
      <c r="AU1501" s="459"/>
      <c r="AV1501" s="459"/>
      <c r="AW1501" s="459"/>
      <c r="BB1501" s="251"/>
      <c r="BD1501" s="459"/>
      <c r="BE1501" s="459"/>
      <c r="BF1501" s="459"/>
      <c r="BK1501" s="251"/>
      <c r="BM1501" s="459"/>
      <c r="BN1501" s="459"/>
      <c r="BO1501" s="459"/>
      <c r="BT1501" s="251"/>
      <c r="BV1501" s="459"/>
      <c r="BW1501" s="459"/>
      <c r="BX1501" s="459"/>
      <c r="CC1501" s="251"/>
      <c r="CE1501" s="459"/>
      <c r="CF1501" s="459"/>
      <c r="CG1501" s="459"/>
      <c r="CL1501" s="251"/>
      <c r="CN1501" s="459"/>
      <c r="CO1501" s="459"/>
      <c r="CP1501" s="459"/>
      <c r="CU1501" s="251"/>
      <c r="CW1501" s="459"/>
      <c r="CX1501" s="459"/>
      <c r="CY1501" s="459"/>
      <c r="DD1501" s="251"/>
      <c r="DF1501" s="459"/>
      <c r="DG1501" s="459"/>
      <c r="DH1501" s="459"/>
      <c r="DM1501" s="251"/>
      <c r="DO1501" s="459"/>
      <c r="DP1501" s="459"/>
      <c r="DQ1501" s="459"/>
      <c r="DV1501" s="251"/>
      <c r="DX1501" s="459"/>
      <c r="DY1501" s="459"/>
      <c r="DZ1501" s="459"/>
      <c r="EE1501" s="251"/>
      <c r="EG1501" s="459"/>
      <c r="EH1501" s="459"/>
      <c r="EI1501" s="459"/>
      <c r="EN1501" s="251"/>
      <c r="EP1501" s="459"/>
      <c r="EQ1501" s="459"/>
      <c r="ER1501" s="459"/>
      <c r="EW1501" s="251"/>
      <c r="EY1501" s="459"/>
      <c r="EZ1501" s="459"/>
      <c r="FA1501" s="459"/>
      <c r="FF1501" s="251"/>
      <c r="FH1501" s="459"/>
      <c r="FI1501" s="459"/>
      <c r="FJ1501" s="459"/>
      <c r="FO1501" s="251"/>
      <c r="FQ1501" s="459"/>
      <c r="FR1501" s="459"/>
      <c r="FS1501" s="459"/>
      <c r="FX1501" s="251"/>
      <c r="FZ1501" s="459"/>
      <c r="GA1501" s="459"/>
      <c r="GB1501" s="459"/>
      <c r="GG1501" s="251"/>
      <c r="GI1501" s="459"/>
      <c r="GJ1501" s="459"/>
      <c r="GK1501" s="459"/>
      <c r="GP1501" s="251"/>
      <c r="GR1501" s="459"/>
      <c r="GS1501" s="459"/>
      <c r="GT1501" s="459"/>
      <c r="GY1501" s="251"/>
      <c r="HA1501" s="459"/>
      <c r="HB1501" s="459"/>
      <c r="HC1501" s="459"/>
      <c r="HH1501" s="251"/>
      <c r="HJ1501" s="459"/>
      <c r="HK1501" s="459"/>
      <c r="HL1501" s="459"/>
      <c r="HQ1501" s="459"/>
      <c r="HR1501" s="459"/>
      <c r="HS1501" s="459"/>
      <c r="HT1501" s="459"/>
      <c r="HU1501" s="459"/>
      <c r="HV1501" s="459"/>
      <c r="HW1501" s="459"/>
      <c r="HX1501" s="459"/>
      <c r="HY1501" s="459"/>
      <c r="HZ1501" s="459"/>
      <c r="IA1501" s="459"/>
      <c r="IB1501" s="459"/>
      <c r="IC1501" s="459"/>
      <c r="ID1501" s="459"/>
      <c r="IE1501" s="459"/>
      <c r="IF1501" s="459"/>
      <c r="IG1501" s="459"/>
      <c r="IH1501" s="459"/>
      <c r="II1501" s="459"/>
      <c r="IJ1501" s="459"/>
      <c r="IK1501" s="459"/>
      <c r="IL1501" s="459"/>
      <c r="IM1501" s="459"/>
      <c r="IN1501" s="459"/>
      <c r="IO1501" s="459"/>
      <c r="IP1501" s="459"/>
      <c r="IQ1501" s="459"/>
      <c r="IR1501" s="459"/>
      <c r="IS1501" s="459"/>
      <c r="IT1501" s="459"/>
      <c r="IU1501" s="459"/>
      <c r="IV1501" s="459"/>
      <c r="RS1501" s="252"/>
    </row>
    <row r="1502" spans="1:487" s="461" customFormat="1" ht="18">
      <c r="A1502" s="605" t="s">
        <v>2336</v>
      </c>
      <c r="B1502" s="488"/>
      <c r="C1502" s="488"/>
      <c r="D1502" s="461" t="s">
        <v>130</v>
      </c>
      <c r="E1502" s="461">
        <f t="shared" si="28"/>
        <v>2</v>
      </c>
      <c r="F1502" s="524">
        <f t="shared" si="29"/>
        <v>5</v>
      </c>
      <c r="G1502" s="473"/>
      <c r="H1502" s="473">
        <v>5</v>
      </c>
      <c r="I1502" s="473"/>
      <c r="J1502" s="473"/>
      <c r="K1502" s="473"/>
      <c r="L1502" s="459"/>
      <c r="N1502" s="459"/>
      <c r="R1502" s="251"/>
      <c r="T1502" s="459"/>
      <c r="U1502" s="459"/>
      <c r="V1502" s="459"/>
      <c r="AA1502" s="251"/>
      <c r="AC1502" s="459"/>
      <c r="AD1502" s="459"/>
      <c r="AE1502" s="459"/>
      <c r="AJ1502" s="251"/>
      <c r="AL1502" s="459"/>
      <c r="AM1502" s="459"/>
      <c r="AN1502" s="459"/>
      <c r="AS1502" s="251"/>
      <c r="AU1502" s="459"/>
      <c r="AV1502" s="459"/>
      <c r="AW1502" s="459"/>
      <c r="BB1502" s="251"/>
      <c r="BD1502" s="459"/>
      <c r="BE1502" s="459"/>
      <c r="BF1502" s="459"/>
      <c r="BK1502" s="251"/>
      <c r="BM1502" s="459"/>
      <c r="BN1502" s="459"/>
      <c r="BO1502" s="459"/>
      <c r="BT1502" s="251"/>
      <c r="BV1502" s="459"/>
      <c r="BW1502" s="459"/>
      <c r="BX1502" s="459"/>
      <c r="CC1502" s="251"/>
      <c r="CE1502" s="459"/>
      <c r="CF1502" s="459"/>
      <c r="CG1502" s="459"/>
      <c r="CL1502" s="251"/>
      <c r="CN1502" s="459"/>
      <c r="CO1502" s="459"/>
      <c r="CP1502" s="459"/>
      <c r="CU1502" s="251"/>
      <c r="CW1502" s="459"/>
      <c r="CX1502" s="459"/>
      <c r="CY1502" s="459"/>
      <c r="DD1502" s="251"/>
      <c r="DF1502" s="459"/>
      <c r="DG1502" s="459"/>
      <c r="DH1502" s="459"/>
      <c r="DM1502" s="251"/>
      <c r="DO1502" s="459"/>
      <c r="DP1502" s="459"/>
      <c r="DQ1502" s="459"/>
      <c r="DV1502" s="251"/>
      <c r="DX1502" s="459"/>
      <c r="DY1502" s="459"/>
      <c r="DZ1502" s="459"/>
      <c r="EE1502" s="251"/>
      <c r="EG1502" s="459"/>
      <c r="EH1502" s="459"/>
      <c r="EI1502" s="459"/>
      <c r="EN1502" s="251"/>
      <c r="EP1502" s="459"/>
      <c r="EQ1502" s="459"/>
      <c r="ER1502" s="459"/>
      <c r="EW1502" s="251"/>
      <c r="EY1502" s="459"/>
      <c r="EZ1502" s="459"/>
      <c r="FA1502" s="459"/>
      <c r="FF1502" s="251"/>
      <c r="FH1502" s="459"/>
      <c r="FI1502" s="459"/>
      <c r="FJ1502" s="459"/>
      <c r="FO1502" s="251"/>
      <c r="FQ1502" s="459"/>
      <c r="FR1502" s="459"/>
      <c r="FS1502" s="459"/>
      <c r="FX1502" s="251"/>
      <c r="FZ1502" s="459"/>
      <c r="GA1502" s="459"/>
      <c r="GB1502" s="459"/>
      <c r="GG1502" s="251"/>
      <c r="GI1502" s="459"/>
      <c r="GJ1502" s="459"/>
      <c r="GK1502" s="459"/>
      <c r="GP1502" s="251"/>
      <c r="GR1502" s="459"/>
      <c r="GS1502" s="459"/>
      <c r="GT1502" s="459"/>
      <c r="GY1502" s="251"/>
      <c r="HA1502" s="459"/>
      <c r="HB1502" s="459"/>
      <c r="HC1502" s="459"/>
      <c r="HH1502" s="251"/>
      <c r="HJ1502" s="459"/>
      <c r="HK1502" s="459"/>
      <c r="HL1502" s="459"/>
      <c r="HQ1502" s="459"/>
      <c r="HR1502" s="459"/>
      <c r="HS1502" s="459"/>
      <c r="HT1502" s="459"/>
      <c r="HU1502" s="459"/>
      <c r="HV1502" s="459"/>
      <c r="HW1502" s="459"/>
      <c r="HX1502" s="459"/>
      <c r="HY1502" s="459"/>
      <c r="HZ1502" s="459"/>
      <c r="IA1502" s="459"/>
      <c r="IB1502" s="459"/>
      <c r="IC1502" s="459"/>
      <c r="ID1502" s="459"/>
      <c r="IE1502" s="459"/>
      <c r="IF1502" s="459"/>
      <c r="IG1502" s="459"/>
      <c r="IH1502" s="459"/>
      <c r="II1502" s="459"/>
      <c r="IJ1502" s="459"/>
      <c r="IK1502" s="459"/>
      <c r="IL1502" s="459"/>
      <c r="IM1502" s="459"/>
      <c r="IN1502" s="459"/>
      <c r="IO1502" s="459"/>
      <c r="IP1502" s="459"/>
      <c r="IQ1502" s="459"/>
      <c r="IR1502" s="459"/>
      <c r="IS1502" s="459"/>
      <c r="IT1502" s="459"/>
      <c r="IU1502" s="459"/>
      <c r="IV1502" s="459"/>
      <c r="RS1502" s="252"/>
    </row>
    <row r="1503" spans="1:487" s="461" customFormat="1" ht="18">
      <c r="A1503" s="605" t="s">
        <v>721</v>
      </c>
      <c r="B1503" s="459"/>
      <c r="C1503" s="488"/>
      <c r="D1503" s="606" t="s">
        <v>129</v>
      </c>
      <c r="E1503" s="461">
        <f t="shared" si="28"/>
        <v>3</v>
      </c>
      <c r="F1503" s="524">
        <f t="shared" si="29"/>
        <v>0</v>
      </c>
      <c r="G1503" s="473"/>
      <c r="H1503" s="473"/>
      <c r="I1503" s="473"/>
      <c r="J1503" s="473"/>
      <c r="K1503" s="473"/>
      <c r="M1503" s="459"/>
      <c r="N1503" s="459"/>
      <c r="O1503" s="459"/>
      <c r="T1503" s="251"/>
      <c r="V1503" s="459"/>
      <c r="W1503" s="459"/>
      <c r="X1503" s="459"/>
      <c r="AC1503" s="251"/>
      <c r="AE1503" s="459"/>
      <c r="AF1503" s="459"/>
      <c r="AG1503" s="459"/>
      <c r="AL1503" s="251"/>
      <c r="AN1503" s="459"/>
      <c r="AO1503" s="459"/>
      <c r="AP1503" s="459"/>
      <c r="AU1503" s="251"/>
      <c r="AW1503" s="459"/>
      <c r="AX1503" s="459"/>
      <c r="AY1503" s="459"/>
      <c r="BD1503" s="251"/>
      <c r="BF1503" s="459"/>
      <c r="BG1503" s="459"/>
      <c r="BH1503" s="459"/>
      <c r="BM1503" s="251"/>
      <c r="BO1503" s="459"/>
      <c r="BP1503" s="459"/>
      <c r="BQ1503" s="459"/>
      <c r="BV1503" s="251"/>
      <c r="BX1503" s="459"/>
      <c r="BY1503" s="459"/>
      <c r="BZ1503" s="459"/>
      <c r="CE1503" s="251"/>
      <c r="CG1503" s="459"/>
      <c r="CH1503" s="459"/>
      <c r="CI1503" s="459"/>
      <c r="CN1503" s="251"/>
      <c r="CP1503" s="459"/>
      <c r="CQ1503" s="459"/>
      <c r="CR1503" s="459"/>
      <c r="CW1503" s="251"/>
      <c r="CY1503" s="459"/>
      <c r="CZ1503" s="459"/>
      <c r="DA1503" s="459"/>
      <c r="DF1503" s="251"/>
      <c r="DH1503" s="459"/>
      <c r="DI1503" s="459"/>
      <c r="DJ1503" s="459"/>
      <c r="DO1503" s="251"/>
      <c r="DQ1503" s="459"/>
      <c r="DR1503" s="459"/>
      <c r="DS1503" s="459"/>
      <c r="DX1503" s="251"/>
      <c r="DZ1503" s="459"/>
      <c r="EA1503" s="459"/>
      <c r="EB1503" s="459"/>
      <c r="EG1503" s="251"/>
      <c r="EI1503" s="459"/>
      <c r="EJ1503" s="459"/>
      <c r="EK1503" s="459"/>
      <c r="EP1503" s="251"/>
      <c r="ER1503" s="459"/>
      <c r="ES1503" s="459"/>
      <c r="ET1503" s="459"/>
      <c r="EY1503" s="251"/>
      <c r="FA1503" s="459"/>
      <c r="FB1503" s="459"/>
      <c r="FC1503" s="459"/>
      <c r="FH1503" s="251"/>
      <c r="FJ1503" s="459"/>
      <c r="FK1503" s="459"/>
      <c r="FL1503" s="459"/>
      <c r="FQ1503" s="251"/>
      <c r="FS1503" s="459"/>
      <c r="FT1503" s="459"/>
      <c r="FU1503" s="459"/>
      <c r="FZ1503" s="251"/>
      <c r="GB1503" s="459"/>
      <c r="GC1503" s="459"/>
      <c r="GD1503" s="459"/>
      <c r="GI1503" s="251"/>
      <c r="GK1503" s="459"/>
      <c r="GL1503" s="459"/>
      <c r="GM1503" s="459"/>
      <c r="GR1503" s="251"/>
      <c r="GT1503" s="459"/>
      <c r="GU1503" s="459"/>
      <c r="GV1503" s="459"/>
      <c r="HA1503" s="251"/>
      <c r="HC1503" s="459"/>
      <c r="HD1503" s="459"/>
      <c r="HE1503" s="459"/>
      <c r="HJ1503" s="459"/>
      <c r="HK1503" s="459"/>
      <c r="HL1503" s="459"/>
      <c r="HM1503" s="459"/>
      <c r="HN1503" s="459"/>
      <c r="HO1503" s="459"/>
      <c r="HP1503" s="459"/>
      <c r="HQ1503" s="459"/>
      <c r="HR1503" s="459"/>
      <c r="HS1503" s="459"/>
      <c r="HT1503" s="459"/>
      <c r="HU1503" s="459"/>
      <c r="HV1503" s="459"/>
      <c r="HW1503" s="459"/>
      <c r="HX1503" s="459"/>
      <c r="HY1503" s="459"/>
      <c r="HZ1503" s="459"/>
      <c r="IA1503" s="459"/>
      <c r="IB1503" s="459"/>
      <c r="IC1503" s="459"/>
      <c r="ID1503" s="459"/>
      <c r="IE1503" s="459"/>
      <c r="IF1503" s="459"/>
      <c r="IG1503" s="459"/>
      <c r="IH1503" s="459"/>
      <c r="II1503" s="459"/>
      <c r="IJ1503" s="459"/>
      <c r="IK1503" s="459"/>
      <c r="IL1503" s="459"/>
      <c r="IM1503" s="459"/>
      <c r="IN1503" s="459"/>
      <c r="IO1503" s="459"/>
      <c r="RL1503" s="252"/>
    </row>
    <row r="1504" spans="1:487" s="461" customFormat="1" ht="18">
      <c r="A1504" s="605" t="s">
        <v>1067</v>
      </c>
      <c r="B1504" s="488"/>
      <c r="C1504" s="488"/>
      <c r="D1504" s="461" t="s">
        <v>130</v>
      </c>
      <c r="E1504" s="461">
        <f t="shared" si="28"/>
        <v>3</v>
      </c>
      <c r="F1504" s="524">
        <f t="shared" si="29"/>
        <v>0</v>
      </c>
      <c r="G1504" s="473"/>
      <c r="H1504" s="473"/>
      <c r="I1504" s="473"/>
      <c r="J1504" s="473"/>
      <c r="K1504" s="473"/>
      <c r="M1504" s="459"/>
      <c r="N1504" s="459"/>
      <c r="O1504" s="459"/>
      <c r="T1504" s="251"/>
      <c r="V1504" s="459"/>
      <c r="W1504" s="459"/>
      <c r="X1504" s="459"/>
      <c r="AC1504" s="251"/>
      <c r="AE1504" s="459"/>
      <c r="AF1504" s="459"/>
      <c r="AG1504" s="459"/>
      <c r="AL1504" s="251"/>
      <c r="AN1504" s="459"/>
      <c r="AO1504" s="459"/>
      <c r="AP1504" s="459"/>
      <c r="AU1504" s="251"/>
      <c r="AW1504" s="459"/>
      <c r="AX1504" s="459"/>
      <c r="AY1504" s="459"/>
      <c r="BD1504" s="251"/>
      <c r="BF1504" s="459"/>
      <c r="BG1504" s="459"/>
      <c r="BH1504" s="459"/>
      <c r="BM1504" s="251"/>
      <c r="BO1504" s="459"/>
      <c r="BP1504" s="459"/>
      <c r="BQ1504" s="459"/>
      <c r="BV1504" s="251"/>
      <c r="BX1504" s="459"/>
      <c r="BY1504" s="459"/>
      <c r="BZ1504" s="459"/>
      <c r="CE1504" s="251"/>
      <c r="CG1504" s="459"/>
      <c r="CH1504" s="459"/>
      <c r="CI1504" s="459"/>
      <c r="CN1504" s="251"/>
      <c r="CP1504" s="459"/>
      <c r="CQ1504" s="459"/>
      <c r="CR1504" s="459"/>
      <c r="CW1504" s="251"/>
      <c r="CY1504" s="459"/>
      <c r="CZ1504" s="459"/>
      <c r="DA1504" s="459"/>
      <c r="DF1504" s="251"/>
      <c r="DH1504" s="459"/>
      <c r="DI1504" s="459"/>
      <c r="DJ1504" s="459"/>
      <c r="DO1504" s="251"/>
      <c r="DQ1504" s="459"/>
      <c r="DR1504" s="459"/>
      <c r="DS1504" s="459"/>
      <c r="DX1504" s="251"/>
      <c r="DZ1504" s="459"/>
      <c r="EA1504" s="459"/>
      <c r="EB1504" s="459"/>
      <c r="EG1504" s="251"/>
      <c r="EI1504" s="459"/>
      <c r="EJ1504" s="459"/>
      <c r="EK1504" s="459"/>
      <c r="EP1504" s="251"/>
      <c r="ER1504" s="459"/>
      <c r="ES1504" s="459"/>
      <c r="ET1504" s="459"/>
      <c r="EY1504" s="251"/>
      <c r="FA1504" s="459"/>
      <c r="FB1504" s="459"/>
      <c r="FC1504" s="459"/>
      <c r="FH1504" s="251"/>
      <c r="FJ1504" s="459"/>
      <c r="FK1504" s="459"/>
      <c r="FL1504" s="459"/>
      <c r="FQ1504" s="251"/>
      <c r="FS1504" s="459"/>
      <c r="FT1504" s="459"/>
      <c r="FU1504" s="459"/>
      <c r="FZ1504" s="251"/>
      <c r="GB1504" s="459"/>
      <c r="GC1504" s="459"/>
      <c r="GD1504" s="459"/>
      <c r="GI1504" s="251"/>
      <c r="GK1504" s="459"/>
      <c r="GL1504" s="459"/>
      <c r="GM1504" s="459"/>
      <c r="GR1504" s="251"/>
      <c r="GT1504" s="459"/>
      <c r="GU1504" s="459"/>
      <c r="GV1504" s="459"/>
      <c r="HA1504" s="251"/>
      <c r="HC1504" s="459"/>
      <c r="HD1504" s="459"/>
      <c r="HE1504" s="459"/>
      <c r="HJ1504" s="459"/>
      <c r="HK1504" s="459"/>
      <c r="HL1504" s="459"/>
      <c r="HM1504" s="459"/>
      <c r="HN1504" s="459"/>
      <c r="HO1504" s="459"/>
      <c r="HP1504" s="459"/>
      <c r="HQ1504" s="459"/>
      <c r="HR1504" s="459"/>
      <c r="HS1504" s="459"/>
      <c r="HT1504" s="459"/>
      <c r="HU1504" s="459"/>
      <c r="HV1504" s="459"/>
      <c r="HW1504" s="459"/>
      <c r="HX1504" s="459"/>
      <c r="HY1504" s="459"/>
      <c r="HZ1504" s="459"/>
      <c r="IA1504" s="459"/>
      <c r="IB1504" s="459"/>
      <c r="IC1504" s="459"/>
      <c r="ID1504" s="459"/>
      <c r="IE1504" s="459"/>
      <c r="IF1504" s="459"/>
      <c r="IG1504" s="459"/>
      <c r="IH1504" s="459"/>
      <c r="II1504" s="459"/>
      <c r="IJ1504" s="459"/>
      <c r="IK1504" s="459"/>
      <c r="IL1504" s="459"/>
      <c r="IM1504" s="459"/>
      <c r="IN1504" s="459"/>
      <c r="IO1504" s="459"/>
      <c r="RL1504" s="252"/>
    </row>
    <row r="1505" spans="1:480" s="461" customFormat="1" ht="18">
      <c r="A1505" s="473"/>
      <c r="B1505" s="473"/>
      <c r="C1505" s="473"/>
      <c r="D1505" s="473"/>
      <c r="E1505" s="459"/>
      <c r="F1505" s="471"/>
      <c r="G1505" s="459"/>
      <c r="K1505" s="251"/>
      <c r="M1505" s="459"/>
      <c r="N1505" s="459"/>
      <c r="O1505" s="459"/>
      <c r="T1505" s="251"/>
      <c r="V1505" s="459"/>
      <c r="W1505" s="459"/>
      <c r="X1505" s="459"/>
      <c r="AC1505" s="251"/>
      <c r="AE1505" s="459"/>
      <c r="AF1505" s="459"/>
      <c r="AG1505" s="459"/>
      <c r="AL1505" s="251"/>
      <c r="AN1505" s="459"/>
      <c r="AO1505" s="459"/>
      <c r="AP1505" s="459"/>
      <c r="AU1505" s="251"/>
      <c r="AW1505" s="459"/>
      <c r="AX1505" s="459"/>
      <c r="AY1505" s="459"/>
      <c r="BD1505" s="251"/>
      <c r="BF1505" s="459"/>
      <c r="BG1505" s="459"/>
      <c r="BH1505" s="459"/>
      <c r="BM1505" s="251"/>
      <c r="BO1505" s="459"/>
      <c r="BP1505" s="459"/>
      <c r="BQ1505" s="459"/>
      <c r="BV1505" s="251"/>
      <c r="BX1505" s="459"/>
      <c r="BY1505" s="459"/>
      <c r="BZ1505" s="459"/>
      <c r="CE1505" s="251"/>
      <c r="CG1505" s="459"/>
      <c r="CH1505" s="459"/>
      <c r="CI1505" s="459"/>
      <c r="CN1505" s="251"/>
      <c r="CP1505" s="459"/>
      <c r="CQ1505" s="459"/>
      <c r="CR1505" s="459"/>
      <c r="CW1505" s="251"/>
      <c r="CY1505" s="459"/>
      <c r="CZ1505" s="459"/>
      <c r="DA1505" s="459"/>
      <c r="DF1505" s="251"/>
      <c r="DH1505" s="459"/>
      <c r="DI1505" s="459"/>
      <c r="DJ1505" s="459"/>
      <c r="DO1505" s="251"/>
      <c r="DQ1505" s="459"/>
      <c r="DR1505" s="459"/>
      <c r="DS1505" s="459"/>
      <c r="DX1505" s="251"/>
      <c r="DZ1505" s="459"/>
      <c r="EA1505" s="459"/>
      <c r="EB1505" s="459"/>
      <c r="EG1505" s="251"/>
      <c r="EI1505" s="459"/>
      <c r="EJ1505" s="459"/>
      <c r="EK1505" s="459"/>
      <c r="EP1505" s="251"/>
      <c r="ER1505" s="459"/>
      <c r="ES1505" s="459"/>
      <c r="ET1505" s="459"/>
      <c r="EY1505" s="251"/>
      <c r="FA1505" s="459"/>
      <c r="FB1505" s="459"/>
      <c r="FC1505" s="459"/>
      <c r="FH1505" s="251"/>
      <c r="FJ1505" s="459"/>
      <c r="FK1505" s="459"/>
      <c r="FL1505" s="459"/>
      <c r="FQ1505" s="251"/>
      <c r="FS1505" s="459"/>
      <c r="FT1505" s="459"/>
      <c r="FU1505" s="459"/>
      <c r="FZ1505" s="251"/>
      <c r="GB1505" s="459"/>
      <c r="GC1505" s="459"/>
      <c r="GD1505" s="459"/>
      <c r="GI1505" s="251"/>
      <c r="GK1505" s="459"/>
      <c r="GL1505" s="459"/>
      <c r="GM1505" s="459"/>
      <c r="GR1505" s="251"/>
      <c r="GT1505" s="459"/>
      <c r="GU1505" s="459"/>
      <c r="GV1505" s="459"/>
      <c r="HA1505" s="251"/>
      <c r="HC1505" s="459"/>
      <c r="HD1505" s="459"/>
      <c r="HE1505" s="459"/>
      <c r="HJ1505" s="459"/>
      <c r="HK1505" s="459"/>
      <c r="HL1505" s="459"/>
      <c r="HM1505" s="459"/>
      <c r="HN1505" s="459"/>
      <c r="HO1505" s="459"/>
      <c r="HP1505" s="459"/>
      <c r="HQ1505" s="459"/>
      <c r="HR1505" s="459"/>
      <c r="HS1505" s="459"/>
      <c r="HT1505" s="459"/>
      <c r="HU1505" s="459"/>
      <c r="HV1505" s="459"/>
      <c r="HW1505" s="459"/>
      <c r="HX1505" s="459"/>
      <c r="HY1505" s="459"/>
      <c r="HZ1505" s="459"/>
      <c r="IA1505" s="459"/>
      <c r="IB1505" s="459"/>
      <c r="IC1505" s="459"/>
      <c r="ID1505" s="459"/>
      <c r="IE1505" s="459"/>
      <c r="IF1505" s="459"/>
      <c r="IG1505" s="459"/>
      <c r="IH1505" s="459"/>
      <c r="II1505" s="459"/>
      <c r="IJ1505" s="459"/>
      <c r="IK1505" s="459"/>
      <c r="IL1505" s="459"/>
      <c r="IM1505" s="459"/>
      <c r="IN1505" s="459"/>
      <c r="IO1505" s="459"/>
      <c r="RL1505" s="252"/>
    </row>
    <row r="1506" spans="1:480" s="461" customFormat="1" ht="18">
      <c r="A1506" s="473"/>
      <c r="B1506" s="473"/>
      <c r="C1506" s="473"/>
      <c r="D1506" s="473"/>
      <c r="E1506" s="459"/>
      <c r="F1506" s="470"/>
      <c r="G1506" s="459"/>
      <c r="K1506" s="251"/>
      <c r="M1506" s="459"/>
      <c r="N1506" s="459"/>
      <c r="O1506" s="459"/>
      <c r="T1506" s="251"/>
      <c r="V1506" s="459"/>
      <c r="W1506" s="459"/>
      <c r="X1506" s="459"/>
      <c r="AC1506" s="251"/>
      <c r="AE1506" s="459"/>
      <c r="AF1506" s="459"/>
      <c r="AG1506" s="459"/>
      <c r="AL1506" s="251"/>
      <c r="AN1506" s="459"/>
      <c r="AO1506" s="459"/>
      <c r="AP1506" s="459"/>
      <c r="AU1506" s="251"/>
      <c r="AW1506" s="459"/>
      <c r="AX1506" s="459"/>
      <c r="AY1506" s="459"/>
      <c r="BD1506" s="251"/>
      <c r="BF1506" s="459"/>
      <c r="BG1506" s="459"/>
      <c r="BH1506" s="459"/>
      <c r="BM1506" s="251"/>
      <c r="BO1506" s="459"/>
      <c r="BP1506" s="459"/>
      <c r="BQ1506" s="459"/>
      <c r="BV1506" s="251"/>
      <c r="BX1506" s="459"/>
      <c r="BY1506" s="459"/>
      <c r="BZ1506" s="459"/>
      <c r="CE1506" s="251"/>
      <c r="CG1506" s="459"/>
      <c r="CH1506" s="459"/>
      <c r="CI1506" s="459"/>
      <c r="CN1506" s="251"/>
      <c r="CP1506" s="459"/>
      <c r="CQ1506" s="459"/>
      <c r="CR1506" s="459"/>
      <c r="CW1506" s="251"/>
      <c r="CY1506" s="459"/>
      <c r="CZ1506" s="459"/>
      <c r="DA1506" s="459"/>
      <c r="DF1506" s="251"/>
      <c r="DH1506" s="459"/>
      <c r="DI1506" s="459"/>
      <c r="DJ1506" s="459"/>
      <c r="DO1506" s="251"/>
      <c r="DQ1506" s="459"/>
      <c r="DR1506" s="459"/>
      <c r="DS1506" s="459"/>
      <c r="DX1506" s="251"/>
      <c r="DZ1506" s="459"/>
      <c r="EA1506" s="459"/>
      <c r="EB1506" s="459"/>
      <c r="EG1506" s="251"/>
      <c r="EI1506" s="459"/>
      <c r="EJ1506" s="459"/>
      <c r="EK1506" s="459"/>
      <c r="EP1506" s="251"/>
      <c r="ER1506" s="459"/>
      <c r="ES1506" s="459"/>
      <c r="ET1506" s="459"/>
      <c r="EY1506" s="251"/>
      <c r="FA1506" s="459"/>
      <c r="FB1506" s="459"/>
      <c r="FC1506" s="459"/>
      <c r="FH1506" s="251"/>
      <c r="FJ1506" s="459"/>
      <c r="FK1506" s="459"/>
      <c r="FL1506" s="459"/>
      <c r="FQ1506" s="251"/>
      <c r="FS1506" s="459"/>
      <c r="FT1506" s="459"/>
      <c r="FU1506" s="459"/>
      <c r="FZ1506" s="251"/>
      <c r="GB1506" s="459"/>
      <c r="GC1506" s="459"/>
      <c r="GD1506" s="459"/>
      <c r="GI1506" s="251"/>
      <c r="GK1506" s="459"/>
      <c r="GL1506" s="459"/>
      <c r="GM1506" s="459"/>
      <c r="GR1506" s="251"/>
      <c r="GT1506" s="459"/>
      <c r="GU1506" s="459"/>
      <c r="GV1506" s="459"/>
      <c r="HA1506" s="251"/>
      <c r="HC1506" s="459"/>
      <c r="HD1506" s="459"/>
      <c r="HE1506" s="459"/>
      <c r="HJ1506" s="459"/>
      <c r="HK1506" s="459"/>
      <c r="HL1506" s="459"/>
      <c r="HM1506" s="459"/>
      <c r="HN1506" s="459"/>
      <c r="HO1506" s="459"/>
      <c r="HP1506" s="459"/>
      <c r="HQ1506" s="459"/>
      <c r="HR1506" s="459"/>
      <c r="HS1506" s="459"/>
      <c r="HT1506" s="459"/>
      <c r="HU1506" s="459"/>
      <c r="HV1506" s="459"/>
      <c r="HW1506" s="459"/>
      <c r="HX1506" s="459"/>
      <c r="HY1506" s="459"/>
      <c r="HZ1506" s="459"/>
      <c r="IA1506" s="459"/>
      <c r="IB1506" s="459"/>
      <c r="IC1506" s="459"/>
      <c r="ID1506" s="459"/>
      <c r="IE1506" s="459"/>
      <c r="IF1506" s="459"/>
      <c r="IG1506" s="459"/>
      <c r="IH1506" s="459"/>
      <c r="II1506" s="459"/>
      <c r="IJ1506" s="459"/>
      <c r="IK1506" s="459"/>
      <c r="IL1506" s="459"/>
      <c r="IM1506" s="459"/>
      <c r="IN1506" s="459"/>
      <c r="IO1506" s="459"/>
      <c r="RL1506" s="252"/>
    </row>
    <row r="1507" spans="1:480" s="461" customFormat="1" ht="18">
      <c r="A1507" s="473"/>
      <c r="B1507" s="473"/>
      <c r="C1507" s="473"/>
      <c r="D1507" s="473" t="s">
        <v>40</v>
      </c>
      <c r="E1507" s="461">
        <f>SUM(E563:E1506)</f>
        <v>4800</v>
      </c>
      <c r="F1507" s="470"/>
      <c r="G1507" s="459"/>
      <c r="K1507" s="251"/>
      <c r="M1507" s="459"/>
      <c r="N1507" s="459"/>
      <c r="O1507" s="459"/>
      <c r="T1507" s="251"/>
      <c r="V1507" s="459"/>
      <c r="W1507" s="459"/>
      <c r="X1507" s="459"/>
      <c r="AC1507" s="251"/>
      <c r="AE1507" s="459"/>
      <c r="AF1507" s="459"/>
      <c r="AG1507" s="459"/>
      <c r="AL1507" s="251"/>
      <c r="AN1507" s="459"/>
      <c r="AO1507" s="459"/>
      <c r="AP1507" s="459"/>
      <c r="AU1507" s="251"/>
      <c r="AW1507" s="459"/>
      <c r="AX1507" s="459"/>
      <c r="AY1507" s="459"/>
      <c r="BD1507" s="251"/>
      <c r="BF1507" s="459"/>
      <c r="BG1507" s="459"/>
      <c r="BH1507" s="459"/>
      <c r="BM1507" s="251"/>
      <c r="BO1507" s="459"/>
      <c r="BP1507" s="459"/>
      <c r="BQ1507" s="459"/>
      <c r="BV1507" s="251"/>
      <c r="BX1507" s="459"/>
      <c r="BY1507" s="459"/>
      <c r="BZ1507" s="459"/>
      <c r="CE1507" s="251"/>
      <c r="CG1507" s="459"/>
      <c r="CH1507" s="459"/>
      <c r="CI1507" s="459"/>
      <c r="CN1507" s="251"/>
      <c r="CP1507" s="459"/>
      <c r="CQ1507" s="459"/>
      <c r="CR1507" s="459"/>
      <c r="CW1507" s="251"/>
      <c r="CY1507" s="459"/>
      <c r="CZ1507" s="459"/>
      <c r="DA1507" s="459"/>
      <c r="DF1507" s="251"/>
      <c r="DH1507" s="459"/>
      <c r="DI1507" s="459"/>
      <c r="DJ1507" s="459"/>
      <c r="DO1507" s="251"/>
      <c r="DQ1507" s="459"/>
      <c r="DR1507" s="459"/>
      <c r="DS1507" s="459"/>
      <c r="DX1507" s="251"/>
      <c r="DZ1507" s="459"/>
      <c r="EA1507" s="459"/>
      <c r="EB1507" s="459"/>
      <c r="EG1507" s="251"/>
      <c r="EI1507" s="459"/>
      <c r="EJ1507" s="459"/>
      <c r="EK1507" s="459"/>
      <c r="EP1507" s="251"/>
      <c r="ER1507" s="459"/>
      <c r="ES1507" s="459"/>
      <c r="ET1507" s="459"/>
      <c r="EY1507" s="251"/>
      <c r="FA1507" s="459"/>
      <c r="FB1507" s="459"/>
      <c r="FC1507" s="459"/>
      <c r="FH1507" s="251"/>
      <c r="FJ1507" s="459"/>
      <c r="FK1507" s="459"/>
      <c r="FL1507" s="459"/>
      <c r="FQ1507" s="251"/>
      <c r="FS1507" s="459"/>
      <c r="FT1507" s="459"/>
      <c r="FU1507" s="459"/>
      <c r="FZ1507" s="251"/>
      <c r="GB1507" s="459"/>
      <c r="GC1507" s="459"/>
      <c r="GD1507" s="459"/>
      <c r="GI1507" s="251"/>
      <c r="GK1507" s="459"/>
      <c r="GL1507" s="459"/>
      <c r="GM1507" s="459"/>
      <c r="GR1507" s="251"/>
      <c r="GT1507" s="459"/>
      <c r="GU1507" s="459"/>
      <c r="GV1507" s="459"/>
      <c r="HA1507" s="251"/>
      <c r="HC1507" s="459"/>
      <c r="HD1507" s="459"/>
      <c r="HE1507" s="459"/>
      <c r="HJ1507" s="459"/>
      <c r="HK1507" s="459"/>
      <c r="HL1507" s="459"/>
      <c r="HM1507" s="459"/>
      <c r="HN1507" s="459"/>
      <c r="HO1507" s="459"/>
      <c r="HP1507" s="459"/>
      <c r="HQ1507" s="459"/>
      <c r="HR1507" s="459"/>
      <c r="HS1507" s="459"/>
      <c r="HT1507" s="459"/>
      <c r="HU1507" s="459"/>
      <c r="HV1507" s="459"/>
      <c r="HW1507" s="459"/>
      <c r="HX1507" s="459"/>
      <c r="HY1507" s="459"/>
      <c r="HZ1507" s="459"/>
      <c r="IA1507" s="459"/>
      <c r="IB1507" s="459"/>
      <c r="IC1507" s="459"/>
      <c r="ID1507" s="459"/>
      <c r="IE1507" s="459"/>
      <c r="IF1507" s="459"/>
      <c r="IG1507" s="459"/>
      <c r="IH1507" s="459"/>
      <c r="II1507" s="459"/>
      <c r="IJ1507" s="459"/>
      <c r="IK1507" s="459"/>
      <c r="IL1507" s="459"/>
      <c r="IM1507" s="459"/>
      <c r="IN1507" s="459"/>
      <c r="IO1507" s="459"/>
      <c r="RL1507" s="252"/>
    </row>
    <row r="1508" spans="1:480" s="461" customFormat="1" ht="18">
      <c r="A1508" s="473"/>
      <c r="B1508" s="473"/>
      <c r="C1508" s="473"/>
      <c r="D1508" s="473"/>
      <c r="E1508" s="459"/>
      <c r="F1508" s="524"/>
      <c r="G1508" s="459"/>
      <c r="K1508" s="251"/>
      <c r="M1508" s="459"/>
      <c r="N1508" s="459"/>
      <c r="O1508" s="459"/>
      <c r="T1508" s="251"/>
      <c r="V1508" s="459"/>
      <c r="W1508" s="459"/>
      <c r="X1508" s="459"/>
      <c r="AC1508" s="251"/>
      <c r="AE1508" s="459"/>
      <c r="AF1508" s="459"/>
      <c r="AG1508" s="459"/>
      <c r="AL1508" s="251"/>
      <c r="AN1508" s="459"/>
      <c r="AO1508" s="459"/>
      <c r="AP1508" s="459"/>
      <c r="AU1508" s="251"/>
      <c r="AW1508" s="459"/>
      <c r="AX1508" s="459"/>
      <c r="AY1508" s="459"/>
      <c r="BD1508" s="251"/>
      <c r="BF1508" s="459"/>
      <c r="BG1508" s="459"/>
      <c r="BH1508" s="459"/>
      <c r="BM1508" s="251"/>
      <c r="BO1508" s="459"/>
      <c r="BP1508" s="459"/>
      <c r="BQ1508" s="459"/>
      <c r="BV1508" s="251"/>
      <c r="BX1508" s="459"/>
      <c r="BY1508" s="459"/>
      <c r="BZ1508" s="459"/>
      <c r="CE1508" s="251"/>
      <c r="CG1508" s="459"/>
      <c r="CH1508" s="459"/>
      <c r="CI1508" s="459"/>
      <c r="CN1508" s="251"/>
      <c r="CP1508" s="459"/>
      <c r="CQ1508" s="459"/>
      <c r="CR1508" s="459"/>
      <c r="CW1508" s="251"/>
      <c r="CY1508" s="459"/>
      <c r="CZ1508" s="459"/>
      <c r="DA1508" s="459"/>
      <c r="DF1508" s="251"/>
      <c r="DH1508" s="459"/>
      <c r="DI1508" s="459"/>
      <c r="DJ1508" s="459"/>
      <c r="DO1508" s="251"/>
      <c r="DQ1508" s="459"/>
      <c r="DR1508" s="459"/>
      <c r="DS1508" s="459"/>
      <c r="DX1508" s="251"/>
      <c r="DZ1508" s="459"/>
      <c r="EA1508" s="459"/>
      <c r="EB1508" s="459"/>
      <c r="EG1508" s="251"/>
      <c r="EI1508" s="459"/>
      <c r="EJ1508" s="459"/>
      <c r="EK1508" s="459"/>
      <c r="EP1508" s="251"/>
      <c r="ER1508" s="459"/>
      <c r="ES1508" s="459"/>
      <c r="ET1508" s="459"/>
      <c r="EY1508" s="251"/>
      <c r="FA1508" s="459"/>
      <c r="FB1508" s="459"/>
      <c r="FC1508" s="459"/>
      <c r="FH1508" s="251"/>
      <c r="FJ1508" s="459"/>
      <c r="FK1508" s="459"/>
      <c r="FL1508" s="459"/>
      <c r="FQ1508" s="251"/>
      <c r="FS1508" s="459"/>
      <c r="FT1508" s="459"/>
      <c r="FU1508" s="459"/>
      <c r="FZ1508" s="251"/>
      <c r="GB1508" s="459"/>
      <c r="GC1508" s="459"/>
      <c r="GD1508" s="459"/>
      <c r="GI1508" s="251"/>
      <c r="GK1508" s="459"/>
      <c r="GL1508" s="459"/>
      <c r="GM1508" s="459"/>
      <c r="GR1508" s="251"/>
      <c r="GT1508" s="459"/>
      <c r="GU1508" s="459"/>
      <c r="GV1508" s="459"/>
      <c r="HA1508" s="251"/>
      <c r="HC1508" s="459"/>
      <c r="HD1508" s="459"/>
      <c r="HE1508" s="459"/>
      <c r="HJ1508" s="459"/>
      <c r="HK1508" s="459"/>
      <c r="HL1508" s="459"/>
      <c r="HM1508" s="459"/>
      <c r="HN1508" s="459"/>
      <c r="HO1508" s="459"/>
      <c r="HP1508" s="459"/>
      <c r="HQ1508" s="459"/>
      <c r="HR1508" s="459"/>
      <c r="HS1508" s="459"/>
      <c r="HT1508" s="459"/>
      <c r="HU1508" s="459"/>
      <c r="HV1508" s="459"/>
      <c r="HW1508" s="459"/>
      <c r="HX1508" s="459"/>
      <c r="HY1508" s="459"/>
      <c r="HZ1508" s="459"/>
      <c r="IA1508" s="459"/>
      <c r="IB1508" s="459"/>
      <c r="IC1508" s="459"/>
      <c r="ID1508" s="459"/>
      <c r="IE1508" s="459"/>
      <c r="IF1508" s="459"/>
      <c r="IG1508" s="459"/>
      <c r="IH1508" s="459"/>
      <c r="II1508" s="459"/>
      <c r="IJ1508" s="459"/>
      <c r="IK1508" s="459"/>
      <c r="IL1508" s="459"/>
      <c r="IM1508" s="459"/>
      <c r="IN1508" s="459"/>
      <c r="IO1508" s="459"/>
      <c r="RL1508" s="252"/>
    </row>
    <row r="1509" spans="1:480" s="461" customFormat="1" ht="18">
      <c r="A1509" s="270" t="s">
        <v>3272</v>
      </c>
      <c r="B1509" s="473"/>
      <c r="C1509" s="473"/>
      <c r="D1509" s="473"/>
      <c r="E1509" s="459"/>
      <c r="F1509" s="524">
        <f t="shared" ref="F1509:F1559" si="30">SUM(G1509:K1509)</f>
        <v>3</v>
      </c>
      <c r="G1509" s="459"/>
      <c r="J1509" s="509">
        <v>3</v>
      </c>
      <c r="K1509" s="251"/>
      <c r="M1509" s="459"/>
      <c r="N1509" s="459"/>
      <c r="O1509" s="459"/>
      <c r="T1509" s="251"/>
      <c r="V1509" s="459"/>
      <c r="W1509" s="459"/>
      <c r="X1509" s="459"/>
      <c r="AC1509" s="251"/>
      <c r="AE1509" s="459"/>
      <c r="AF1509" s="459"/>
      <c r="AG1509" s="459"/>
      <c r="AL1509" s="251"/>
      <c r="AN1509" s="459"/>
      <c r="AO1509" s="459"/>
      <c r="AP1509" s="459"/>
      <c r="AU1509" s="251"/>
      <c r="AW1509" s="459"/>
      <c r="AX1509" s="459"/>
      <c r="AY1509" s="459"/>
      <c r="BD1509" s="251"/>
      <c r="BF1509" s="459"/>
      <c r="BG1509" s="459"/>
      <c r="BH1509" s="459"/>
      <c r="BM1509" s="251"/>
      <c r="BO1509" s="459"/>
      <c r="BP1509" s="459"/>
      <c r="BQ1509" s="459"/>
      <c r="BV1509" s="251"/>
      <c r="BX1509" s="459"/>
      <c r="BY1509" s="459"/>
      <c r="BZ1509" s="459"/>
      <c r="CE1509" s="251"/>
      <c r="CG1509" s="459"/>
      <c r="CH1509" s="459"/>
      <c r="CI1509" s="459"/>
      <c r="CN1509" s="251"/>
      <c r="CP1509" s="459"/>
      <c r="CQ1509" s="459"/>
      <c r="CR1509" s="459"/>
      <c r="CW1509" s="251"/>
      <c r="CY1509" s="459"/>
      <c r="CZ1509" s="459"/>
      <c r="DA1509" s="459"/>
      <c r="DF1509" s="251"/>
      <c r="DH1509" s="459"/>
      <c r="DI1509" s="459"/>
      <c r="DJ1509" s="459"/>
      <c r="DO1509" s="251"/>
      <c r="DQ1509" s="459"/>
      <c r="DR1509" s="459"/>
      <c r="DS1509" s="459"/>
      <c r="DX1509" s="251"/>
      <c r="DZ1509" s="459"/>
      <c r="EA1509" s="459"/>
      <c r="EB1509" s="459"/>
      <c r="EG1509" s="251"/>
      <c r="EI1509" s="459"/>
      <c r="EJ1509" s="459"/>
      <c r="EK1509" s="459"/>
      <c r="EP1509" s="251"/>
      <c r="ER1509" s="459"/>
      <c r="ES1509" s="459"/>
      <c r="ET1509" s="459"/>
      <c r="EY1509" s="251"/>
      <c r="FA1509" s="459"/>
      <c r="FB1509" s="459"/>
      <c r="FC1509" s="459"/>
      <c r="FH1509" s="251"/>
      <c r="FJ1509" s="459"/>
      <c r="FK1509" s="459"/>
      <c r="FL1509" s="459"/>
      <c r="FQ1509" s="251"/>
      <c r="FS1509" s="459"/>
      <c r="FT1509" s="459"/>
      <c r="FU1509" s="459"/>
      <c r="FZ1509" s="251"/>
      <c r="GB1509" s="459"/>
      <c r="GC1509" s="459"/>
      <c r="GD1509" s="459"/>
      <c r="GI1509" s="251"/>
      <c r="GK1509" s="459"/>
      <c r="GL1509" s="459"/>
      <c r="GM1509" s="459"/>
      <c r="GR1509" s="251"/>
      <c r="GT1509" s="459"/>
      <c r="GU1509" s="459"/>
      <c r="GV1509" s="459"/>
      <c r="HA1509" s="251"/>
      <c r="HC1509" s="459"/>
      <c r="HD1509" s="459"/>
      <c r="HE1509" s="459"/>
      <c r="HJ1509" s="459"/>
      <c r="HK1509" s="459"/>
      <c r="HL1509" s="459"/>
      <c r="HM1509" s="459"/>
      <c r="HN1509" s="459"/>
      <c r="HO1509" s="459"/>
      <c r="HP1509" s="459"/>
      <c r="HQ1509" s="459"/>
      <c r="HR1509" s="459"/>
      <c r="HS1509" s="459"/>
      <c r="HT1509" s="459"/>
      <c r="HU1509" s="459"/>
      <c r="HV1509" s="459"/>
      <c r="HW1509" s="459"/>
      <c r="HX1509" s="459"/>
      <c r="HY1509" s="459"/>
      <c r="HZ1509" s="459"/>
      <c r="IA1509" s="459"/>
      <c r="IB1509" s="459"/>
      <c r="IC1509" s="459"/>
      <c r="ID1509" s="459"/>
      <c r="IE1509" s="459"/>
      <c r="IF1509" s="459"/>
      <c r="IG1509" s="459"/>
      <c r="IH1509" s="459"/>
      <c r="II1509" s="459"/>
      <c r="IJ1509" s="459"/>
      <c r="IK1509" s="459"/>
      <c r="IL1509" s="459"/>
      <c r="IM1509" s="459"/>
      <c r="IN1509" s="459"/>
      <c r="IO1509" s="459"/>
      <c r="RL1509" s="252"/>
    </row>
    <row r="1510" spans="1:480" s="461" customFormat="1" ht="18">
      <c r="A1510" s="270" t="s">
        <v>3302</v>
      </c>
      <c r="B1510" s="473"/>
      <c r="C1510" s="473"/>
      <c r="D1510" s="473"/>
      <c r="E1510" s="459"/>
      <c r="F1510" s="524">
        <f t="shared" si="30"/>
        <v>20</v>
      </c>
      <c r="G1510" s="459"/>
      <c r="J1510" s="509">
        <v>20</v>
      </c>
      <c r="K1510" s="251"/>
      <c r="M1510" s="459"/>
      <c r="N1510" s="459"/>
      <c r="O1510" s="459"/>
      <c r="T1510" s="251"/>
      <c r="V1510" s="459"/>
      <c r="W1510" s="459"/>
      <c r="X1510" s="459"/>
      <c r="AC1510" s="251"/>
      <c r="AE1510" s="459"/>
      <c r="AF1510" s="459"/>
      <c r="AG1510" s="459"/>
      <c r="AL1510" s="251"/>
      <c r="AN1510" s="459"/>
      <c r="AO1510" s="459"/>
      <c r="AP1510" s="459"/>
      <c r="AU1510" s="251"/>
      <c r="AW1510" s="459"/>
      <c r="AX1510" s="459"/>
      <c r="AY1510" s="459"/>
      <c r="BD1510" s="251"/>
      <c r="BF1510" s="459"/>
      <c r="BG1510" s="459"/>
      <c r="BH1510" s="459"/>
      <c r="BM1510" s="251"/>
      <c r="BO1510" s="459"/>
      <c r="BP1510" s="459"/>
      <c r="BQ1510" s="459"/>
      <c r="BV1510" s="251"/>
      <c r="BX1510" s="459"/>
      <c r="BY1510" s="459"/>
      <c r="BZ1510" s="459"/>
      <c r="CE1510" s="251"/>
      <c r="CG1510" s="459"/>
      <c r="CH1510" s="459"/>
      <c r="CI1510" s="459"/>
      <c r="CN1510" s="251"/>
      <c r="CP1510" s="459"/>
      <c r="CQ1510" s="459"/>
      <c r="CR1510" s="459"/>
      <c r="CW1510" s="251"/>
      <c r="CY1510" s="459"/>
      <c r="CZ1510" s="459"/>
      <c r="DA1510" s="459"/>
      <c r="DF1510" s="251"/>
      <c r="DH1510" s="459"/>
      <c r="DI1510" s="459"/>
      <c r="DJ1510" s="459"/>
      <c r="DO1510" s="251"/>
      <c r="DQ1510" s="459"/>
      <c r="DR1510" s="459"/>
      <c r="DS1510" s="459"/>
      <c r="DX1510" s="251"/>
      <c r="DZ1510" s="459"/>
      <c r="EA1510" s="459"/>
      <c r="EB1510" s="459"/>
      <c r="EG1510" s="251"/>
      <c r="EI1510" s="459"/>
      <c r="EJ1510" s="459"/>
      <c r="EK1510" s="459"/>
      <c r="EP1510" s="251"/>
      <c r="ER1510" s="459"/>
      <c r="ES1510" s="459"/>
      <c r="ET1510" s="459"/>
      <c r="EY1510" s="251"/>
      <c r="FA1510" s="459"/>
      <c r="FB1510" s="459"/>
      <c r="FC1510" s="459"/>
      <c r="FH1510" s="251"/>
      <c r="FJ1510" s="459"/>
      <c r="FK1510" s="459"/>
      <c r="FL1510" s="459"/>
      <c r="FQ1510" s="251"/>
      <c r="FS1510" s="459"/>
      <c r="FT1510" s="459"/>
      <c r="FU1510" s="459"/>
      <c r="FZ1510" s="251"/>
      <c r="GB1510" s="459"/>
      <c r="GC1510" s="459"/>
      <c r="GD1510" s="459"/>
      <c r="GI1510" s="251"/>
      <c r="GK1510" s="459"/>
      <c r="GL1510" s="459"/>
      <c r="GM1510" s="459"/>
      <c r="GR1510" s="251"/>
      <c r="GT1510" s="459"/>
      <c r="GU1510" s="459"/>
      <c r="GV1510" s="459"/>
      <c r="HA1510" s="251"/>
      <c r="HC1510" s="459"/>
      <c r="HD1510" s="459"/>
      <c r="HE1510" s="459"/>
      <c r="HJ1510" s="459"/>
      <c r="HK1510" s="459"/>
      <c r="HL1510" s="459"/>
      <c r="HM1510" s="459"/>
      <c r="HN1510" s="459"/>
      <c r="HO1510" s="459"/>
      <c r="HP1510" s="459"/>
      <c r="HQ1510" s="459"/>
      <c r="HR1510" s="459"/>
      <c r="HS1510" s="459"/>
      <c r="HT1510" s="459"/>
      <c r="HU1510" s="459"/>
      <c r="HV1510" s="459"/>
      <c r="HW1510" s="459"/>
      <c r="HX1510" s="459"/>
      <c r="HY1510" s="459"/>
      <c r="HZ1510" s="459"/>
      <c r="IA1510" s="459"/>
      <c r="IB1510" s="459"/>
      <c r="IC1510" s="459"/>
      <c r="ID1510" s="459"/>
      <c r="IE1510" s="459"/>
      <c r="IF1510" s="459"/>
      <c r="IG1510" s="459"/>
      <c r="IH1510" s="459"/>
      <c r="II1510" s="459"/>
      <c r="IJ1510" s="459"/>
      <c r="IK1510" s="459"/>
      <c r="IL1510" s="459"/>
      <c r="IM1510" s="459"/>
      <c r="IN1510" s="459"/>
      <c r="IO1510" s="459"/>
      <c r="RL1510" s="252"/>
    </row>
    <row r="1511" spans="1:480" s="64" customFormat="1" ht="18">
      <c r="A1511" s="270" t="s">
        <v>3462</v>
      </c>
      <c r="B1511" s="321"/>
      <c r="C1511" s="321"/>
      <c r="D1511" s="321"/>
      <c r="E1511" s="299"/>
      <c r="F1511" s="524">
        <f t="shared" si="30"/>
        <v>14</v>
      </c>
      <c r="G1511" s="35"/>
      <c r="J1511" s="509">
        <v>14</v>
      </c>
      <c r="K1511" s="251"/>
      <c r="M1511" s="35"/>
      <c r="N1511" s="35"/>
      <c r="O1511" s="35"/>
      <c r="T1511" s="251"/>
      <c r="V1511" s="35"/>
      <c r="W1511" s="35"/>
      <c r="X1511" s="35"/>
      <c r="AC1511" s="251"/>
      <c r="AE1511" s="35"/>
      <c r="AF1511" s="35"/>
      <c r="AG1511" s="35"/>
      <c r="AL1511" s="251"/>
      <c r="AN1511" s="35"/>
      <c r="AO1511" s="35"/>
      <c r="AP1511" s="35"/>
      <c r="AU1511" s="251"/>
      <c r="AW1511" s="35"/>
      <c r="AX1511" s="35"/>
      <c r="AY1511" s="35"/>
      <c r="BD1511" s="251"/>
      <c r="BF1511" s="35"/>
      <c r="BG1511" s="35"/>
      <c r="BH1511" s="35"/>
      <c r="BM1511" s="251"/>
      <c r="BO1511" s="35"/>
      <c r="BP1511" s="35"/>
      <c r="BQ1511" s="35"/>
      <c r="BV1511" s="251"/>
      <c r="BX1511" s="35"/>
      <c r="BY1511" s="35"/>
      <c r="BZ1511" s="35"/>
      <c r="CE1511" s="251"/>
      <c r="CG1511" s="35"/>
      <c r="CH1511" s="35"/>
      <c r="CI1511" s="35"/>
      <c r="CN1511" s="251"/>
      <c r="CP1511" s="35"/>
      <c r="CQ1511" s="35"/>
      <c r="CR1511" s="35"/>
      <c r="CW1511" s="251"/>
      <c r="CY1511" s="35"/>
      <c r="CZ1511" s="35"/>
      <c r="DA1511" s="35"/>
      <c r="DF1511" s="251"/>
      <c r="DH1511" s="35"/>
      <c r="DI1511" s="35"/>
      <c r="DJ1511" s="35"/>
      <c r="DO1511" s="251"/>
      <c r="DQ1511" s="35"/>
      <c r="DR1511" s="35"/>
      <c r="DS1511" s="35"/>
      <c r="DX1511" s="251"/>
      <c r="DZ1511" s="35"/>
      <c r="EA1511" s="35"/>
      <c r="EB1511" s="35"/>
      <c r="EG1511" s="251"/>
      <c r="EI1511" s="35"/>
      <c r="EJ1511" s="35"/>
      <c r="EK1511" s="35"/>
      <c r="EP1511" s="251"/>
      <c r="ER1511" s="35"/>
      <c r="ES1511" s="35"/>
      <c r="ET1511" s="35"/>
      <c r="EY1511" s="251"/>
      <c r="FA1511" s="35"/>
      <c r="FB1511" s="35"/>
      <c r="FC1511" s="35"/>
      <c r="FH1511" s="251"/>
      <c r="FJ1511" s="35"/>
      <c r="FK1511" s="35"/>
      <c r="FL1511" s="35"/>
      <c r="FQ1511" s="251"/>
      <c r="FS1511" s="35"/>
      <c r="FT1511" s="35"/>
      <c r="FU1511" s="35"/>
      <c r="FZ1511" s="251"/>
      <c r="GB1511" s="35"/>
      <c r="GC1511" s="35"/>
      <c r="GD1511" s="35"/>
      <c r="GI1511" s="251"/>
      <c r="GK1511" s="35"/>
      <c r="GL1511" s="35"/>
      <c r="GM1511" s="35"/>
      <c r="GR1511" s="251"/>
      <c r="GT1511" s="35"/>
      <c r="GU1511" s="35"/>
      <c r="GV1511" s="35"/>
      <c r="HA1511" s="251"/>
      <c r="HC1511" s="35"/>
      <c r="HD1511" s="35"/>
      <c r="HE1511" s="35"/>
      <c r="HJ1511" s="35"/>
      <c r="HK1511" s="35"/>
      <c r="HL1511" s="35"/>
      <c r="HM1511" s="35"/>
      <c r="HN1511" s="35"/>
      <c r="HO1511" s="35"/>
      <c r="HP1511" s="35"/>
      <c r="HQ1511" s="35"/>
      <c r="HR1511" s="35"/>
      <c r="HS1511" s="35"/>
      <c r="HT1511" s="35"/>
      <c r="HU1511" s="35"/>
      <c r="HV1511" s="35"/>
      <c r="HW1511" s="35"/>
      <c r="HX1511" s="35"/>
      <c r="HY1511" s="35"/>
      <c r="HZ1511" s="35"/>
      <c r="IA1511" s="35"/>
      <c r="IB1511" s="35"/>
      <c r="IC1511" s="35"/>
      <c r="ID1511" s="35"/>
      <c r="IE1511" s="35"/>
      <c r="IF1511" s="35"/>
      <c r="IG1511" s="35"/>
      <c r="IH1511" s="35"/>
      <c r="II1511" s="35"/>
      <c r="IJ1511" s="35"/>
      <c r="IK1511" s="35"/>
      <c r="IL1511" s="35"/>
      <c r="IM1511" s="35"/>
      <c r="IN1511" s="35"/>
      <c r="IO1511" s="35"/>
      <c r="RL1511" s="252"/>
    </row>
    <row r="1512" spans="1:480" s="64" customFormat="1" ht="18">
      <c r="A1512" s="270" t="s">
        <v>3464</v>
      </c>
      <c r="B1512" s="321"/>
      <c r="C1512" s="321"/>
      <c r="D1512" s="321"/>
      <c r="E1512" s="299"/>
      <c r="F1512" s="524">
        <f t="shared" si="30"/>
        <v>1</v>
      </c>
      <c r="G1512" s="35"/>
      <c r="J1512" s="509">
        <v>1</v>
      </c>
      <c r="K1512" s="251"/>
      <c r="M1512" s="35"/>
      <c r="N1512" s="35"/>
      <c r="O1512" s="35"/>
      <c r="T1512" s="251"/>
      <c r="V1512" s="35"/>
      <c r="W1512" s="35"/>
      <c r="X1512" s="35"/>
      <c r="AC1512" s="251"/>
      <c r="AE1512" s="35"/>
      <c r="AF1512" s="35"/>
      <c r="AG1512" s="35"/>
      <c r="AL1512" s="251"/>
      <c r="AN1512" s="35"/>
      <c r="AO1512" s="35"/>
      <c r="AP1512" s="35"/>
      <c r="AU1512" s="251"/>
      <c r="AW1512" s="35"/>
      <c r="AX1512" s="35"/>
      <c r="AY1512" s="35"/>
      <c r="BD1512" s="251"/>
      <c r="BF1512" s="35"/>
      <c r="BG1512" s="35"/>
      <c r="BH1512" s="35"/>
      <c r="BM1512" s="251"/>
      <c r="BO1512" s="35"/>
      <c r="BP1512" s="35"/>
      <c r="BQ1512" s="35"/>
      <c r="BV1512" s="251"/>
      <c r="BX1512" s="35"/>
      <c r="BY1512" s="35"/>
      <c r="BZ1512" s="35"/>
      <c r="CE1512" s="251"/>
      <c r="CG1512" s="35"/>
      <c r="CH1512" s="35"/>
      <c r="CI1512" s="35"/>
      <c r="CN1512" s="251"/>
      <c r="CP1512" s="35"/>
      <c r="CQ1512" s="35"/>
      <c r="CR1512" s="35"/>
      <c r="CW1512" s="251"/>
      <c r="CY1512" s="35"/>
      <c r="CZ1512" s="35"/>
      <c r="DA1512" s="35"/>
      <c r="DF1512" s="251"/>
      <c r="DH1512" s="35"/>
      <c r="DI1512" s="35"/>
      <c r="DJ1512" s="35"/>
      <c r="DO1512" s="251"/>
      <c r="DQ1512" s="35"/>
      <c r="DR1512" s="35"/>
      <c r="DS1512" s="35"/>
      <c r="DX1512" s="251"/>
      <c r="DZ1512" s="35"/>
      <c r="EA1512" s="35"/>
      <c r="EB1512" s="35"/>
      <c r="EG1512" s="251"/>
      <c r="EI1512" s="35"/>
      <c r="EJ1512" s="35"/>
      <c r="EK1512" s="35"/>
      <c r="EP1512" s="251"/>
      <c r="ER1512" s="35"/>
      <c r="ES1512" s="35"/>
      <c r="ET1512" s="35"/>
      <c r="EY1512" s="251"/>
      <c r="FA1512" s="35"/>
      <c r="FB1512" s="35"/>
      <c r="FC1512" s="35"/>
      <c r="FH1512" s="251"/>
      <c r="FJ1512" s="35"/>
      <c r="FK1512" s="35"/>
      <c r="FL1512" s="35"/>
      <c r="FQ1512" s="251"/>
      <c r="FS1512" s="35"/>
      <c r="FT1512" s="35"/>
      <c r="FU1512" s="35"/>
      <c r="FZ1512" s="251"/>
      <c r="GB1512" s="35"/>
      <c r="GC1512" s="35"/>
      <c r="GD1512" s="35"/>
      <c r="GI1512" s="251"/>
      <c r="GK1512" s="35"/>
      <c r="GL1512" s="35"/>
      <c r="GM1512" s="35"/>
      <c r="GR1512" s="251"/>
      <c r="GT1512" s="35"/>
      <c r="GU1512" s="35"/>
      <c r="GV1512" s="35"/>
      <c r="HA1512" s="251"/>
      <c r="HC1512" s="35"/>
      <c r="HD1512" s="35"/>
      <c r="HE1512" s="35"/>
      <c r="HJ1512" s="35"/>
      <c r="HK1512" s="35"/>
      <c r="HL1512" s="35"/>
      <c r="HM1512" s="35"/>
      <c r="HN1512" s="35"/>
      <c r="HO1512" s="35"/>
      <c r="HP1512" s="35"/>
      <c r="HQ1512" s="35"/>
      <c r="HR1512" s="35"/>
      <c r="HS1512" s="35"/>
      <c r="HT1512" s="35"/>
      <c r="HU1512" s="35"/>
      <c r="HV1512" s="35"/>
      <c r="HW1512" s="35"/>
      <c r="HX1512" s="35"/>
      <c r="HY1512" s="35"/>
      <c r="HZ1512" s="35"/>
      <c r="IA1512" s="35"/>
      <c r="IB1512" s="35"/>
      <c r="IC1512" s="35"/>
      <c r="ID1512" s="35"/>
      <c r="IE1512" s="35"/>
      <c r="IF1512" s="35"/>
      <c r="IG1512" s="35"/>
      <c r="IH1512" s="35"/>
      <c r="II1512" s="35"/>
      <c r="IJ1512" s="35"/>
      <c r="IK1512" s="35"/>
      <c r="IL1512" s="35"/>
      <c r="IM1512" s="35"/>
      <c r="IN1512" s="35"/>
      <c r="IO1512" s="35"/>
      <c r="RL1512" s="252"/>
    </row>
    <row r="1513" spans="1:480" s="64" customFormat="1" ht="18">
      <c r="A1513" s="270" t="s">
        <v>3465</v>
      </c>
      <c r="B1513" s="321"/>
      <c r="C1513" s="321"/>
      <c r="D1513" s="321"/>
      <c r="E1513" s="299"/>
      <c r="F1513" s="524">
        <f t="shared" si="30"/>
        <v>3</v>
      </c>
      <c r="G1513" s="35"/>
      <c r="J1513" s="509">
        <v>3</v>
      </c>
      <c r="K1513" s="251"/>
      <c r="M1513" s="35"/>
      <c r="N1513" s="35"/>
      <c r="O1513" s="35"/>
      <c r="T1513" s="251"/>
      <c r="V1513" s="35"/>
      <c r="W1513" s="35"/>
      <c r="X1513" s="35"/>
      <c r="AC1513" s="251"/>
      <c r="AE1513" s="35"/>
      <c r="AF1513" s="35"/>
      <c r="AG1513" s="35"/>
      <c r="AL1513" s="251"/>
      <c r="AN1513" s="35"/>
      <c r="AO1513" s="35"/>
      <c r="AP1513" s="35"/>
      <c r="AU1513" s="251"/>
      <c r="AW1513" s="35"/>
      <c r="AX1513" s="35"/>
      <c r="AY1513" s="35"/>
      <c r="BD1513" s="251"/>
      <c r="BF1513" s="35"/>
      <c r="BG1513" s="35"/>
      <c r="BH1513" s="35"/>
      <c r="BM1513" s="251"/>
      <c r="BO1513" s="35"/>
      <c r="BP1513" s="35"/>
      <c r="BQ1513" s="35"/>
      <c r="BV1513" s="251"/>
      <c r="BX1513" s="35"/>
      <c r="BY1513" s="35"/>
      <c r="BZ1513" s="35"/>
      <c r="CE1513" s="251"/>
      <c r="CG1513" s="35"/>
      <c r="CH1513" s="35"/>
      <c r="CI1513" s="35"/>
      <c r="CN1513" s="251"/>
      <c r="CP1513" s="35"/>
      <c r="CQ1513" s="35"/>
      <c r="CR1513" s="35"/>
      <c r="CW1513" s="251"/>
      <c r="CY1513" s="35"/>
      <c r="CZ1513" s="35"/>
      <c r="DA1513" s="35"/>
      <c r="DF1513" s="251"/>
      <c r="DH1513" s="35"/>
      <c r="DI1513" s="35"/>
      <c r="DJ1513" s="35"/>
      <c r="DO1513" s="251"/>
      <c r="DQ1513" s="35"/>
      <c r="DR1513" s="35"/>
      <c r="DS1513" s="35"/>
      <c r="DX1513" s="251"/>
      <c r="DZ1513" s="35"/>
      <c r="EA1513" s="35"/>
      <c r="EB1513" s="35"/>
      <c r="EG1513" s="251"/>
      <c r="EI1513" s="35"/>
      <c r="EJ1513" s="35"/>
      <c r="EK1513" s="35"/>
      <c r="EP1513" s="251"/>
      <c r="ER1513" s="35"/>
      <c r="ES1513" s="35"/>
      <c r="ET1513" s="35"/>
      <c r="EY1513" s="251"/>
      <c r="FA1513" s="35"/>
      <c r="FB1513" s="35"/>
      <c r="FC1513" s="35"/>
      <c r="FH1513" s="251"/>
      <c r="FJ1513" s="35"/>
      <c r="FK1513" s="35"/>
      <c r="FL1513" s="35"/>
      <c r="FQ1513" s="251"/>
      <c r="FS1513" s="35"/>
      <c r="FT1513" s="35"/>
      <c r="FU1513" s="35"/>
      <c r="FZ1513" s="251"/>
      <c r="GB1513" s="35"/>
      <c r="GC1513" s="35"/>
      <c r="GD1513" s="35"/>
      <c r="GI1513" s="251"/>
      <c r="GK1513" s="35"/>
      <c r="GL1513" s="35"/>
      <c r="GM1513" s="35"/>
      <c r="GR1513" s="251"/>
      <c r="GT1513" s="35"/>
      <c r="GU1513" s="35"/>
      <c r="GV1513" s="35"/>
      <c r="HA1513" s="251"/>
      <c r="HC1513" s="35"/>
      <c r="HD1513" s="35"/>
      <c r="HE1513" s="35"/>
      <c r="HJ1513" s="35"/>
      <c r="HK1513" s="35"/>
      <c r="HL1513" s="35"/>
      <c r="HM1513" s="35"/>
      <c r="HN1513" s="35"/>
      <c r="HO1513" s="35"/>
      <c r="HP1513" s="35"/>
      <c r="HQ1513" s="35"/>
      <c r="HR1513" s="35"/>
      <c r="HS1513" s="35"/>
      <c r="HT1513" s="35"/>
      <c r="HU1513" s="35"/>
      <c r="HV1513" s="35"/>
      <c r="HW1513" s="35"/>
      <c r="HX1513" s="35"/>
      <c r="HY1513" s="35"/>
      <c r="HZ1513" s="35"/>
      <c r="IA1513" s="35"/>
      <c r="IB1513" s="35"/>
      <c r="IC1513" s="35"/>
      <c r="ID1513" s="35"/>
      <c r="IE1513" s="35"/>
      <c r="IF1513" s="35"/>
      <c r="IG1513" s="35"/>
      <c r="IH1513" s="35"/>
      <c r="II1513" s="35"/>
      <c r="IJ1513" s="35"/>
      <c r="IK1513" s="35"/>
      <c r="IL1513" s="35"/>
      <c r="IM1513" s="35"/>
      <c r="IN1513" s="35"/>
      <c r="IO1513" s="35"/>
      <c r="RL1513" s="252"/>
    </row>
    <row r="1514" spans="1:480" s="64" customFormat="1" ht="18">
      <c r="A1514" s="270" t="s">
        <v>3466</v>
      </c>
      <c r="B1514" s="321"/>
      <c r="C1514" s="321"/>
      <c r="D1514" s="321"/>
      <c r="E1514" s="299"/>
      <c r="F1514" s="524">
        <f t="shared" si="30"/>
        <v>1</v>
      </c>
      <c r="G1514" s="35"/>
      <c r="J1514" s="509">
        <v>1</v>
      </c>
      <c r="K1514" s="251"/>
      <c r="M1514" s="35"/>
      <c r="N1514" s="35"/>
      <c r="O1514" s="35"/>
      <c r="T1514" s="251"/>
      <c r="V1514" s="35"/>
      <c r="W1514" s="35"/>
      <c r="X1514" s="35"/>
      <c r="AC1514" s="251"/>
      <c r="AE1514" s="35"/>
      <c r="AF1514" s="35"/>
      <c r="AG1514" s="35"/>
      <c r="AL1514" s="251"/>
      <c r="AN1514" s="35"/>
      <c r="AO1514" s="35"/>
      <c r="AP1514" s="35"/>
      <c r="AU1514" s="251"/>
      <c r="AW1514" s="35"/>
      <c r="AX1514" s="35"/>
      <c r="AY1514" s="35"/>
      <c r="BD1514" s="251"/>
      <c r="BF1514" s="35"/>
      <c r="BG1514" s="35"/>
      <c r="BH1514" s="35"/>
      <c r="BM1514" s="251"/>
      <c r="BO1514" s="35"/>
      <c r="BP1514" s="35"/>
      <c r="BQ1514" s="35"/>
      <c r="BV1514" s="251"/>
      <c r="BX1514" s="35"/>
      <c r="BY1514" s="35"/>
      <c r="BZ1514" s="35"/>
      <c r="CE1514" s="251"/>
      <c r="CG1514" s="35"/>
      <c r="CH1514" s="35"/>
      <c r="CI1514" s="35"/>
      <c r="CN1514" s="251"/>
      <c r="CP1514" s="35"/>
      <c r="CQ1514" s="35"/>
      <c r="CR1514" s="35"/>
      <c r="CW1514" s="251"/>
      <c r="CY1514" s="35"/>
      <c r="CZ1514" s="35"/>
      <c r="DA1514" s="35"/>
      <c r="DF1514" s="251"/>
      <c r="DH1514" s="35"/>
      <c r="DI1514" s="35"/>
      <c r="DJ1514" s="35"/>
      <c r="DO1514" s="251"/>
      <c r="DQ1514" s="35"/>
      <c r="DR1514" s="35"/>
      <c r="DS1514" s="35"/>
      <c r="DX1514" s="251"/>
      <c r="DZ1514" s="35"/>
      <c r="EA1514" s="35"/>
      <c r="EB1514" s="35"/>
      <c r="EG1514" s="251"/>
      <c r="EI1514" s="35"/>
      <c r="EJ1514" s="35"/>
      <c r="EK1514" s="35"/>
      <c r="EP1514" s="251"/>
      <c r="ER1514" s="35"/>
      <c r="ES1514" s="35"/>
      <c r="ET1514" s="35"/>
      <c r="EY1514" s="251"/>
      <c r="FA1514" s="35"/>
      <c r="FB1514" s="35"/>
      <c r="FC1514" s="35"/>
      <c r="FH1514" s="251"/>
      <c r="FJ1514" s="35"/>
      <c r="FK1514" s="35"/>
      <c r="FL1514" s="35"/>
      <c r="FQ1514" s="251"/>
      <c r="FS1514" s="35"/>
      <c r="FT1514" s="35"/>
      <c r="FU1514" s="35"/>
      <c r="FZ1514" s="251"/>
      <c r="GB1514" s="35"/>
      <c r="GC1514" s="35"/>
      <c r="GD1514" s="35"/>
      <c r="GI1514" s="251"/>
      <c r="GK1514" s="35"/>
      <c r="GL1514" s="35"/>
      <c r="GM1514" s="35"/>
      <c r="GR1514" s="251"/>
      <c r="GT1514" s="35"/>
      <c r="GU1514" s="35"/>
      <c r="GV1514" s="35"/>
      <c r="HA1514" s="251"/>
      <c r="HC1514" s="35"/>
      <c r="HD1514" s="35"/>
      <c r="HE1514" s="35"/>
      <c r="HJ1514" s="35"/>
      <c r="HK1514" s="35"/>
      <c r="HL1514" s="35"/>
      <c r="HM1514" s="35"/>
      <c r="HN1514" s="35"/>
      <c r="HO1514" s="35"/>
      <c r="HP1514" s="35"/>
      <c r="HQ1514" s="35"/>
      <c r="HR1514" s="35"/>
      <c r="HS1514" s="35"/>
      <c r="HT1514" s="35"/>
      <c r="HU1514" s="35"/>
      <c r="HV1514" s="35"/>
      <c r="HW1514" s="35"/>
      <c r="HX1514" s="35"/>
      <c r="HY1514" s="35"/>
      <c r="HZ1514" s="35"/>
      <c r="IA1514" s="35"/>
      <c r="IB1514" s="35"/>
      <c r="IC1514" s="35"/>
      <c r="ID1514" s="35"/>
      <c r="IE1514" s="35"/>
      <c r="IF1514" s="35"/>
      <c r="IG1514" s="35"/>
      <c r="IH1514" s="35"/>
      <c r="II1514" s="35"/>
      <c r="IJ1514" s="35"/>
      <c r="IK1514" s="35"/>
      <c r="IL1514" s="35"/>
      <c r="IM1514" s="35"/>
      <c r="IN1514" s="35"/>
      <c r="IO1514" s="35"/>
      <c r="RL1514" s="252"/>
    </row>
    <row r="1515" spans="1:480" s="64" customFormat="1" ht="18">
      <c r="A1515" s="270" t="s">
        <v>3554</v>
      </c>
      <c r="B1515" s="321"/>
      <c r="C1515" s="321"/>
      <c r="D1515" s="321"/>
      <c r="E1515" s="299"/>
      <c r="F1515" s="524">
        <f t="shared" si="30"/>
        <v>5</v>
      </c>
      <c r="G1515" s="35"/>
      <c r="J1515" s="509">
        <v>5</v>
      </c>
      <c r="K1515" s="251"/>
      <c r="M1515" s="35"/>
      <c r="N1515" s="35"/>
      <c r="O1515" s="35"/>
      <c r="T1515" s="251"/>
      <c r="V1515" s="35"/>
      <c r="W1515" s="35"/>
      <c r="X1515" s="35"/>
      <c r="AC1515" s="251"/>
      <c r="AE1515" s="35"/>
      <c r="AF1515" s="35"/>
      <c r="AG1515" s="35"/>
      <c r="AL1515" s="251"/>
      <c r="AN1515" s="35"/>
      <c r="AO1515" s="35"/>
      <c r="AP1515" s="35"/>
      <c r="AU1515" s="251"/>
      <c r="AW1515" s="35"/>
      <c r="AX1515" s="35"/>
      <c r="AY1515" s="35"/>
      <c r="BD1515" s="251"/>
      <c r="BF1515" s="35"/>
      <c r="BG1515" s="35"/>
      <c r="BH1515" s="35"/>
      <c r="BM1515" s="251"/>
      <c r="BO1515" s="35"/>
      <c r="BP1515" s="35"/>
      <c r="BQ1515" s="35"/>
      <c r="BV1515" s="251"/>
      <c r="BX1515" s="35"/>
      <c r="BY1515" s="35"/>
      <c r="BZ1515" s="35"/>
      <c r="CE1515" s="251"/>
      <c r="CG1515" s="35"/>
      <c r="CH1515" s="35"/>
      <c r="CI1515" s="35"/>
      <c r="CN1515" s="251"/>
      <c r="CP1515" s="35"/>
      <c r="CQ1515" s="35"/>
      <c r="CR1515" s="35"/>
      <c r="CW1515" s="251"/>
      <c r="CY1515" s="35"/>
      <c r="CZ1515" s="35"/>
      <c r="DA1515" s="35"/>
      <c r="DF1515" s="251"/>
      <c r="DH1515" s="35"/>
      <c r="DI1515" s="35"/>
      <c r="DJ1515" s="35"/>
      <c r="DO1515" s="251"/>
      <c r="DQ1515" s="35"/>
      <c r="DR1515" s="35"/>
      <c r="DS1515" s="35"/>
      <c r="DX1515" s="251"/>
      <c r="DZ1515" s="35"/>
      <c r="EA1515" s="35"/>
      <c r="EB1515" s="35"/>
      <c r="EG1515" s="251"/>
      <c r="EI1515" s="35"/>
      <c r="EJ1515" s="35"/>
      <c r="EK1515" s="35"/>
      <c r="EP1515" s="251"/>
      <c r="ER1515" s="35"/>
      <c r="ES1515" s="35"/>
      <c r="ET1515" s="35"/>
      <c r="EY1515" s="251"/>
      <c r="FA1515" s="35"/>
      <c r="FB1515" s="35"/>
      <c r="FC1515" s="35"/>
      <c r="FH1515" s="251"/>
      <c r="FJ1515" s="35"/>
      <c r="FK1515" s="35"/>
      <c r="FL1515" s="35"/>
      <c r="FQ1515" s="251"/>
      <c r="FS1515" s="35"/>
      <c r="FT1515" s="35"/>
      <c r="FU1515" s="35"/>
      <c r="FZ1515" s="251"/>
      <c r="GB1515" s="35"/>
      <c r="GC1515" s="35"/>
      <c r="GD1515" s="35"/>
      <c r="GI1515" s="251"/>
      <c r="GK1515" s="35"/>
      <c r="GL1515" s="35"/>
      <c r="GM1515" s="35"/>
      <c r="GR1515" s="251"/>
      <c r="GT1515" s="35"/>
      <c r="GU1515" s="35"/>
      <c r="GV1515" s="35"/>
      <c r="HA1515" s="251"/>
      <c r="HC1515" s="35"/>
      <c r="HD1515" s="35"/>
      <c r="HE1515" s="35"/>
      <c r="HJ1515" s="35"/>
      <c r="HK1515" s="35"/>
      <c r="HL1515" s="35"/>
      <c r="HM1515" s="35"/>
      <c r="HN1515" s="35"/>
      <c r="HO1515" s="35"/>
      <c r="HP1515" s="35"/>
      <c r="HQ1515" s="35"/>
      <c r="HR1515" s="35"/>
      <c r="HS1515" s="35"/>
      <c r="HT1515" s="35"/>
      <c r="HU1515" s="35"/>
      <c r="HV1515" s="35"/>
      <c r="HW1515" s="35"/>
      <c r="HX1515" s="35"/>
      <c r="HY1515" s="35"/>
      <c r="HZ1515" s="35"/>
      <c r="IA1515" s="35"/>
      <c r="IB1515" s="35"/>
      <c r="IC1515" s="35"/>
      <c r="ID1515" s="35"/>
      <c r="IE1515" s="35"/>
      <c r="IF1515" s="35"/>
      <c r="IG1515" s="35"/>
      <c r="IH1515" s="35"/>
      <c r="II1515" s="35"/>
      <c r="IJ1515" s="35"/>
      <c r="IK1515" s="35"/>
      <c r="IL1515" s="35"/>
      <c r="IM1515" s="35"/>
      <c r="IN1515" s="35"/>
      <c r="IO1515" s="35"/>
      <c r="RL1515" s="252"/>
    </row>
    <row r="1516" spans="1:480" s="461" customFormat="1" ht="18">
      <c r="A1516" s="270" t="s">
        <v>3555</v>
      </c>
      <c r="B1516" s="473"/>
      <c r="C1516" s="473"/>
      <c r="D1516" s="473"/>
      <c r="E1516" s="459"/>
      <c r="F1516" s="524">
        <f t="shared" si="30"/>
        <v>25</v>
      </c>
      <c r="G1516" s="459"/>
      <c r="J1516" s="509">
        <v>25</v>
      </c>
      <c r="K1516" s="251"/>
      <c r="M1516" s="459"/>
      <c r="N1516" s="459"/>
      <c r="O1516" s="459"/>
      <c r="T1516" s="251"/>
      <c r="V1516" s="459"/>
      <c r="W1516" s="459"/>
      <c r="X1516" s="459"/>
      <c r="AC1516" s="251"/>
      <c r="AE1516" s="459"/>
      <c r="AF1516" s="459"/>
      <c r="AG1516" s="459"/>
      <c r="AL1516" s="251"/>
      <c r="AN1516" s="459"/>
      <c r="AO1516" s="459"/>
      <c r="AP1516" s="459"/>
      <c r="AU1516" s="251"/>
      <c r="AW1516" s="459"/>
      <c r="AX1516" s="459"/>
      <c r="AY1516" s="459"/>
      <c r="BD1516" s="251"/>
      <c r="BF1516" s="459"/>
      <c r="BG1516" s="459"/>
      <c r="BH1516" s="459"/>
      <c r="BM1516" s="251"/>
      <c r="BO1516" s="459"/>
      <c r="BP1516" s="459"/>
      <c r="BQ1516" s="459"/>
      <c r="BV1516" s="251"/>
      <c r="BX1516" s="459"/>
      <c r="BY1516" s="459"/>
      <c r="BZ1516" s="459"/>
      <c r="CE1516" s="251"/>
      <c r="CG1516" s="459"/>
      <c r="CH1516" s="459"/>
      <c r="CI1516" s="459"/>
      <c r="CN1516" s="251"/>
      <c r="CP1516" s="459"/>
      <c r="CQ1516" s="459"/>
      <c r="CR1516" s="459"/>
      <c r="CW1516" s="251"/>
      <c r="CY1516" s="459"/>
      <c r="CZ1516" s="459"/>
      <c r="DA1516" s="459"/>
      <c r="DF1516" s="251"/>
      <c r="DH1516" s="459"/>
      <c r="DI1516" s="459"/>
      <c r="DJ1516" s="459"/>
      <c r="DO1516" s="251"/>
      <c r="DQ1516" s="459"/>
      <c r="DR1516" s="459"/>
      <c r="DS1516" s="459"/>
      <c r="DX1516" s="251"/>
      <c r="DZ1516" s="459"/>
      <c r="EA1516" s="459"/>
      <c r="EB1516" s="459"/>
      <c r="EG1516" s="251"/>
      <c r="EI1516" s="459"/>
      <c r="EJ1516" s="459"/>
      <c r="EK1516" s="459"/>
      <c r="EP1516" s="251"/>
      <c r="ER1516" s="459"/>
      <c r="ES1516" s="459"/>
      <c r="ET1516" s="459"/>
      <c r="EY1516" s="251"/>
      <c r="FA1516" s="459"/>
      <c r="FB1516" s="459"/>
      <c r="FC1516" s="459"/>
      <c r="FH1516" s="251"/>
      <c r="FJ1516" s="459"/>
      <c r="FK1516" s="459"/>
      <c r="FL1516" s="459"/>
      <c r="FQ1516" s="251"/>
      <c r="FS1516" s="459"/>
      <c r="FT1516" s="459"/>
      <c r="FU1516" s="459"/>
      <c r="FZ1516" s="251"/>
      <c r="GB1516" s="459"/>
      <c r="GC1516" s="459"/>
      <c r="GD1516" s="459"/>
      <c r="GI1516" s="251"/>
      <c r="GK1516" s="459"/>
      <c r="GL1516" s="459"/>
      <c r="GM1516" s="459"/>
      <c r="GR1516" s="251"/>
      <c r="GT1516" s="459"/>
      <c r="GU1516" s="459"/>
      <c r="GV1516" s="459"/>
      <c r="HA1516" s="251"/>
      <c r="HC1516" s="459"/>
      <c r="HD1516" s="459"/>
      <c r="HE1516" s="459"/>
      <c r="HJ1516" s="459"/>
      <c r="HK1516" s="459"/>
      <c r="HL1516" s="459"/>
      <c r="HM1516" s="459"/>
      <c r="HN1516" s="459"/>
      <c r="HO1516" s="459"/>
      <c r="HP1516" s="459"/>
      <c r="HQ1516" s="459"/>
      <c r="HR1516" s="459"/>
      <c r="HS1516" s="459"/>
      <c r="HT1516" s="459"/>
      <c r="HU1516" s="459"/>
      <c r="HV1516" s="459"/>
      <c r="HW1516" s="459"/>
      <c r="HX1516" s="459"/>
      <c r="HY1516" s="459"/>
      <c r="HZ1516" s="459"/>
      <c r="IA1516" s="459"/>
      <c r="IB1516" s="459"/>
      <c r="IC1516" s="459"/>
      <c r="ID1516" s="459"/>
      <c r="IE1516" s="459"/>
      <c r="IF1516" s="459"/>
      <c r="IG1516" s="459"/>
      <c r="IH1516" s="459"/>
      <c r="II1516" s="459"/>
      <c r="IJ1516" s="459"/>
      <c r="IK1516" s="459"/>
      <c r="IL1516" s="459"/>
      <c r="IM1516" s="459"/>
      <c r="IN1516" s="459"/>
      <c r="IO1516" s="459"/>
      <c r="RL1516" s="252"/>
    </row>
    <row r="1517" spans="1:480" s="461" customFormat="1" ht="18">
      <c r="A1517" s="270" t="s">
        <v>3556</v>
      </c>
      <c r="B1517" s="473"/>
      <c r="C1517" s="473"/>
      <c r="D1517" s="473"/>
      <c r="E1517" s="459"/>
      <c r="F1517" s="524">
        <f t="shared" si="30"/>
        <v>16</v>
      </c>
      <c r="G1517" s="459"/>
      <c r="J1517" s="509">
        <v>16</v>
      </c>
      <c r="K1517" s="251"/>
      <c r="M1517" s="459"/>
      <c r="N1517" s="459"/>
      <c r="O1517" s="459"/>
      <c r="T1517" s="251"/>
      <c r="V1517" s="459"/>
      <c r="W1517" s="459"/>
      <c r="X1517" s="459"/>
      <c r="AC1517" s="251"/>
      <c r="AE1517" s="459"/>
      <c r="AF1517" s="459"/>
      <c r="AG1517" s="459"/>
      <c r="AL1517" s="251"/>
      <c r="AN1517" s="459"/>
      <c r="AO1517" s="459"/>
      <c r="AP1517" s="459"/>
      <c r="AU1517" s="251"/>
      <c r="AW1517" s="459"/>
      <c r="AX1517" s="459"/>
      <c r="AY1517" s="459"/>
      <c r="BD1517" s="251"/>
      <c r="BF1517" s="459"/>
      <c r="BG1517" s="459"/>
      <c r="BH1517" s="459"/>
      <c r="BM1517" s="251"/>
      <c r="BO1517" s="459"/>
      <c r="BP1517" s="459"/>
      <c r="BQ1517" s="459"/>
      <c r="BV1517" s="251"/>
      <c r="BX1517" s="459"/>
      <c r="BY1517" s="459"/>
      <c r="BZ1517" s="459"/>
      <c r="CE1517" s="251"/>
      <c r="CG1517" s="459"/>
      <c r="CH1517" s="459"/>
      <c r="CI1517" s="459"/>
      <c r="CN1517" s="251"/>
      <c r="CP1517" s="459"/>
      <c r="CQ1517" s="459"/>
      <c r="CR1517" s="459"/>
      <c r="CW1517" s="251"/>
      <c r="CY1517" s="459"/>
      <c r="CZ1517" s="459"/>
      <c r="DA1517" s="459"/>
      <c r="DF1517" s="251"/>
      <c r="DH1517" s="459"/>
      <c r="DI1517" s="459"/>
      <c r="DJ1517" s="459"/>
      <c r="DO1517" s="251"/>
      <c r="DQ1517" s="459"/>
      <c r="DR1517" s="459"/>
      <c r="DS1517" s="459"/>
      <c r="DX1517" s="251"/>
      <c r="DZ1517" s="459"/>
      <c r="EA1517" s="459"/>
      <c r="EB1517" s="459"/>
      <c r="EG1517" s="251"/>
      <c r="EI1517" s="459"/>
      <c r="EJ1517" s="459"/>
      <c r="EK1517" s="459"/>
      <c r="EP1517" s="251"/>
      <c r="ER1517" s="459"/>
      <c r="ES1517" s="459"/>
      <c r="ET1517" s="459"/>
      <c r="EY1517" s="251"/>
      <c r="FA1517" s="459"/>
      <c r="FB1517" s="459"/>
      <c r="FC1517" s="459"/>
      <c r="FH1517" s="251"/>
      <c r="FJ1517" s="459"/>
      <c r="FK1517" s="459"/>
      <c r="FL1517" s="459"/>
      <c r="FQ1517" s="251"/>
      <c r="FS1517" s="459"/>
      <c r="FT1517" s="459"/>
      <c r="FU1517" s="459"/>
      <c r="FZ1517" s="251"/>
      <c r="GB1517" s="459"/>
      <c r="GC1517" s="459"/>
      <c r="GD1517" s="459"/>
      <c r="GI1517" s="251"/>
      <c r="GK1517" s="459"/>
      <c r="GL1517" s="459"/>
      <c r="GM1517" s="459"/>
      <c r="GR1517" s="251"/>
      <c r="GT1517" s="459"/>
      <c r="GU1517" s="459"/>
      <c r="GV1517" s="459"/>
      <c r="HA1517" s="251"/>
      <c r="HC1517" s="459"/>
      <c r="HD1517" s="459"/>
      <c r="HE1517" s="459"/>
      <c r="HJ1517" s="459"/>
      <c r="HK1517" s="459"/>
      <c r="HL1517" s="459"/>
      <c r="HM1517" s="459"/>
      <c r="HN1517" s="459"/>
      <c r="HO1517" s="459"/>
      <c r="HP1517" s="459"/>
      <c r="HQ1517" s="459"/>
      <c r="HR1517" s="459"/>
      <c r="HS1517" s="459"/>
      <c r="HT1517" s="459"/>
      <c r="HU1517" s="459"/>
      <c r="HV1517" s="459"/>
      <c r="HW1517" s="459"/>
      <c r="HX1517" s="459"/>
      <c r="HY1517" s="459"/>
      <c r="HZ1517" s="459"/>
      <c r="IA1517" s="459"/>
      <c r="IB1517" s="459"/>
      <c r="IC1517" s="459"/>
      <c r="ID1517" s="459"/>
      <c r="IE1517" s="459"/>
      <c r="IF1517" s="459"/>
      <c r="IG1517" s="459"/>
      <c r="IH1517" s="459"/>
      <c r="II1517" s="459"/>
      <c r="IJ1517" s="459"/>
      <c r="IK1517" s="459"/>
      <c r="IL1517" s="459"/>
      <c r="IM1517" s="459"/>
      <c r="IN1517" s="459"/>
      <c r="IO1517" s="459"/>
      <c r="RL1517" s="252"/>
    </row>
    <row r="1518" spans="1:480" s="461" customFormat="1" ht="18">
      <c r="A1518" s="270" t="s">
        <v>3557</v>
      </c>
      <c r="B1518" s="473"/>
      <c r="C1518" s="473"/>
      <c r="D1518" s="473"/>
      <c r="E1518" s="459"/>
      <c r="F1518" s="524">
        <f t="shared" si="30"/>
        <v>9</v>
      </c>
      <c r="G1518" s="459"/>
      <c r="J1518" s="509">
        <v>9</v>
      </c>
      <c r="K1518" s="251"/>
      <c r="M1518" s="459"/>
      <c r="N1518" s="459"/>
      <c r="O1518" s="459"/>
      <c r="T1518" s="251"/>
      <c r="V1518" s="459"/>
      <c r="W1518" s="459"/>
      <c r="X1518" s="459"/>
      <c r="AC1518" s="251"/>
      <c r="AE1518" s="459"/>
      <c r="AF1518" s="459"/>
      <c r="AG1518" s="459"/>
      <c r="AL1518" s="251"/>
      <c r="AN1518" s="459"/>
      <c r="AO1518" s="459"/>
      <c r="AP1518" s="459"/>
      <c r="AU1518" s="251"/>
      <c r="AW1518" s="459"/>
      <c r="AX1518" s="459"/>
      <c r="AY1518" s="459"/>
      <c r="BD1518" s="251"/>
      <c r="BF1518" s="459"/>
      <c r="BG1518" s="459"/>
      <c r="BH1518" s="459"/>
      <c r="BM1518" s="251"/>
      <c r="BO1518" s="459"/>
      <c r="BP1518" s="459"/>
      <c r="BQ1518" s="459"/>
      <c r="BV1518" s="251"/>
      <c r="BX1518" s="459"/>
      <c r="BY1518" s="459"/>
      <c r="BZ1518" s="459"/>
      <c r="CE1518" s="251"/>
      <c r="CG1518" s="459"/>
      <c r="CH1518" s="459"/>
      <c r="CI1518" s="459"/>
      <c r="CN1518" s="251"/>
      <c r="CP1518" s="459"/>
      <c r="CQ1518" s="459"/>
      <c r="CR1518" s="459"/>
      <c r="CW1518" s="251"/>
      <c r="CY1518" s="459"/>
      <c r="CZ1518" s="459"/>
      <c r="DA1518" s="459"/>
      <c r="DF1518" s="251"/>
      <c r="DH1518" s="459"/>
      <c r="DI1518" s="459"/>
      <c r="DJ1518" s="459"/>
      <c r="DO1518" s="251"/>
      <c r="DQ1518" s="459"/>
      <c r="DR1518" s="459"/>
      <c r="DS1518" s="459"/>
      <c r="DX1518" s="251"/>
      <c r="DZ1518" s="459"/>
      <c r="EA1518" s="459"/>
      <c r="EB1518" s="459"/>
      <c r="EG1518" s="251"/>
      <c r="EI1518" s="459"/>
      <c r="EJ1518" s="459"/>
      <c r="EK1518" s="459"/>
      <c r="EP1518" s="251"/>
      <c r="ER1518" s="459"/>
      <c r="ES1518" s="459"/>
      <c r="ET1518" s="459"/>
      <c r="EY1518" s="251"/>
      <c r="FA1518" s="459"/>
      <c r="FB1518" s="459"/>
      <c r="FC1518" s="459"/>
      <c r="FH1518" s="251"/>
      <c r="FJ1518" s="459"/>
      <c r="FK1518" s="459"/>
      <c r="FL1518" s="459"/>
      <c r="FQ1518" s="251"/>
      <c r="FS1518" s="459"/>
      <c r="FT1518" s="459"/>
      <c r="FU1518" s="459"/>
      <c r="FZ1518" s="251"/>
      <c r="GB1518" s="459"/>
      <c r="GC1518" s="459"/>
      <c r="GD1518" s="459"/>
      <c r="GI1518" s="251"/>
      <c r="GK1518" s="459"/>
      <c r="GL1518" s="459"/>
      <c r="GM1518" s="459"/>
      <c r="GR1518" s="251"/>
      <c r="GT1518" s="459"/>
      <c r="GU1518" s="459"/>
      <c r="GV1518" s="459"/>
      <c r="HA1518" s="251"/>
      <c r="HC1518" s="459"/>
      <c r="HD1518" s="459"/>
      <c r="HE1518" s="459"/>
      <c r="HJ1518" s="459"/>
      <c r="HK1518" s="459"/>
      <c r="HL1518" s="459"/>
      <c r="HM1518" s="459"/>
      <c r="HN1518" s="459"/>
      <c r="HO1518" s="459"/>
      <c r="HP1518" s="459"/>
      <c r="HQ1518" s="459"/>
      <c r="HR1518" s="459"/>
      <c r="HS1518" s="459"/>
      <c r="HT1518" s="459"/>
      <c r="HU1518" s="459"/>
      <c r="HV1518" s="459"/>
      <c r="HW1518" s="459"/>
      <c r="HX1518" s="459"/>
      <c r="HY1518" s="459"/>
      <c r="HZ1518" s="459"/>
      <c r="IA1518" s="459"/>
      <c r="IB1518" s="459"/>
      <c r="IC1518" s="459"/>
      <c r="ID1518" s="459"/>
      <c r="IE1518" s="459"/>
      <c r="IF1518" s="459"/>
      <c r="IG1518" s="459"/>
      <c r="IH1518" s="459"/>
      <c r="II1518" s="459"/>
      <c r="IJ1518" s="459"/>
      <c r="IK1518" s="459"/>
      <c r="IL1518" s="459"/>
      <c r="IM1518" s="459"/>
      <c r="IN1518" s="459"/>
      <c r="IO1518" s="459"/>
      <c r="RL1518" s="252"/>
    </row>
    <row r="1519" spans="1:480" s="461" customFormat="1" ht="18">
      <c r="A1519" s="270" t="s">
        <v>3558</v>
      </c>
      <c r="B1519" s="473"/>
      <c r="C1519" s="473"/>
      <c r="D1519" s="473"/>
      <c r="E1519" s="459"/>
      <c r="F1519" s="524">
        <f t="shared" si="30"/>
        <v>22</v>
      </c>
      <c r="G1519" s="459"/>
      <c r="J1519" s="509">
        <v>22</v>
      </c>
      <c r="K1519" s="251"/>
      <c r="M1519" s="459"/>
      <c r="N1519" s="459"/>
      <c r="O1519" s="459"/>
      <c r="T1519" s="251"/>
      <c r="V1519" s="459"/>
      <c r="W1519" s="459"/>
      <c r="X1519" s="459"/>
      <c r="AC1519" s="251"/>
      <c r="AE1519" s="459"/>
      <c r="AF1519" s="459"/>
      <c r="AG1519" s="459"/>
      <c r="AL1519" s="251"/>
      <c r="AN1519" s="459"/>
      <c r="AO1519" s="459"/>
      <c r="AP1519" s="459"/>
      <c r="AU1519" s="251"/>
      <c r="AW1519" s="459"/>
      <c r="AX1519" s="459"/>
      <c r="AY1519" s="459"/>
      <c r="BD1519" s="251"/>
      <c r="BF1519" s="459"/>
      <c r="BG1519" s="459"/>
      <c r="BH1519" s="459"/>
      <c r="BM1519" s="251"/>
      <c r="BO1519" s="459"/>
      <c r="BP1519" s="459"/>
      <c r="BQ1519" s="459"/>
      <c r="BV1519" s="251"/>
      <c r="BX1519" s="459"/>
      <c r="BY1519" s="459"/>
      <c r="BZ1519" s="459"/>
      <c r="CE1519" s="251"/>
      <c r="CG1519" s="459"/>
      <c r="CH1519" s="459"/>
      <c r="CI1519" s="459"/>
      <c r="CN1519" s="251"/>
      <c r="CP1519" s="459"/>
      <c r="CQ1519" s="459"/>
      <c r="CR1519" s="459"/>
      <c r="CW1519" s="251"/>
      <c r="CY1519" s="459"/>
      <c r="CZ1519" s="459"/>
      <c r="DA1519" s="459"/>
      <c r="DF1519" s="251"/>
      <c r="DH1519" s="459"/>
      <c r="DI1519" s="459"/>
      <c r="DJ1519" s="459"/>
      <c r="DO1519" s="251"/>
      <c r="DQ1519" s="459"/>
      <c r="DR1519" s="459"/>
      <c r="DS1519" s="459"/>
      <c r="DX1519" s="251"/>
      <c r="DZ1519" s="459"/>
      <c r="EA1519" s="459"/>
      <c r="EB1519" s="459"/>
      <c r="EG1519" s="251"/>
      <c r="EI1519" s="459"/>
      <c r="EJ1519" s="459"/>
      <c r="EK1519" s="459"/>
      <c r="EP1519" s="251"/>
      <c r="ER1519" s="459"/>
      <c r="ES1519" s="459"/>
      <c r="ET1519" s="459"/>
      <c r="EY1519" s="251"/>
      <c r="FA1519" s="459"/>
      <c r="FB1519" s="459"/>
      <c r="FC1519" s="459"/>
      <c r="FH1519" s="251"/>
      <c r="FJ1519" s="459"/>
      <c r="FK1519" s="459"/>
      <c r="FL1519" s="459"/>
      <c r="FQ1519" s="251"/>
      <c r="FS1519" s="459"/>
      <c r="FT1519" s="459"/>
      <c r="FU1519" s="459"/>
      <c r="FZ1519" s="251"/>
      <c r="GB1519" s="459"/>
      <c r="GC1519" s="459"/>
      <c r="GD1519" s="459"/>
      <c r="GI1519" s="251"/>
      <c r="GK1519" s="459"/>
      <c r="GL1519" s="459"/>
      <c r="GM1519" s="459"/>
      <c r="GR1519" s="251"/>
      <c r="GT1519" s="459"/>
      <c r="GU1519" s="459"/>
      <c r="GV1519" s="459"/>
      <c r="HA1519" s="251"/>
      <c r="HC1519" s="459"/>
      <c r="HD1519" s="459"/>
      <c r="HE1519" s="459"/>
      <c r="HJ1519" s="459"/>
      <c r="HK1519" s="459"/>
      <c r="HL1519" s="459"/>
      <c r="HM1519" s="459"/>
      <c r="HN1519" s="459"/>
      <c r="HO1519" s="459"/>
      <c r="HP1519" s="459"/>
      <c r="HQ1519" s="459"/>
      <c r="HR1519" s="459"/>
      <c r="HS1519" s="459"/>
      <c r="HT1519" s="459"/>
      <c r="HU1519" s="459"/>
      <c r="HV1519" s="459"/>
      <c r="HW1519" s="459"/>
      <c r="HX1519" s="459"/>
      <c r="HY1519" s="459"/>
      <c r="HZ1519" s="459"/>
      <c r="IA1519" s="459"/>
      <c r="IB1519" s="459"/>
      <c r="IC1519" s="459"/>
      <c r="ID1519" s="459"/>
      <c r="IE1519" s="459"/>
      <c r="IF1519" s="459"/>
      <c r="IG1519" s="459"/>
      <c r="IH1519" s="459"/>
      <c r="II1519" s="459"/>
      <c r="IJ1519" s="459"/>
      <c r="IK1519" s="459"/>
      <c r="IL1519" s="459"/>
      <c r="IM1519" s="459"/>
      <c r="IN1519" s="459"/>
      <c r="IO1519" s="459"/>
      <c r="RL1519" s="252"/>
    </row>
    <row r="1520" spans="1:480" s="461" customFormat="1" ht="18">
      <c r="A1520" s="270" t="s">
        <v>3561</v>
      </c>
      <c r="B1520" s="473"/>
      <c r="C1520" s="473"/>
      <c r="D1520" s="473"/>
      <c r="E1520" s="459"/>
      <c r="F1520" s="524">
        <f t="shared" si="30"/>
        <v>4</v>
      </c>
      <c r="G1520" s="459"/>
      <c r="I1520" s="509">
        <v>1</v>
      </c>
      <c r="J1520" s="509">
        <v>3</v>
      </c>
      <c r="K1520" s="251"/>
      <c r="M1520" s="459"/>
      <c r="N1520" s="459"/>
      <c r="O1520" s="459"/>
      <c r="T1520" s="251"/>
      <c r="V1520" s="459"/>
      <c r="W1520" s="459"/>
      <c r="X1520" s="459"/>
      <c r="AC1520" s="251"/>
      <c r="AE1520" s="459"/>
      <c r="AF1520" s="459"/>
      <c r="AG1520" s="459"/>
      <c r="AL1520" s="251"/>
      <c r="AN1520" s="459"/>
      <c r="AO1520" s="459"/>
      <c r="AP1520" s="459"/>
      <c r="AU1520" s="251"/>
      <c r="AW1520" s="459"/>
      <c r="AX1520" s="459"/>
      <c r="AY1520" s="459"/>
      <c r="BD1520" s="251"/>
      <c r="BF1520" s="459"/>
      <c r="BG1520" s="459"/>
      <c r="BH1520" s="459"/>
      <c r="BM1520" s="251"/>
      <c r="BO1520" s="459"/>
      <c r="BP1520" s="459"/>
      <c r="BQ1520" s="459"/>
      <c r="BV1520" s="251"/>
      <c r="BX1520" s="459"/>
      <c r="BY1520" s="459"/>
      <c r="BZ1520" s="459"/>
      <c r="CE1520" s="251"/>
      <c r="CG1520" s="459"/>
      <c r="CH1520" s="459"/>
      <c r="CI1520" s="459"/>
      <c r="CN1520" s="251"/>
      <c r="CP1520" s="459"/>
      <c r="CQ1520" s="459"/>
      <c r="CR1520" s="459"/>
      <c r="CW1520" s="251"/>
      <c r="CY1520" s="459"/>
      <c r="CZ1520" s="459"/>
      <c r="DA1520" s="459"/>
      <c r="DF1520" s="251"/>
      <c r="DH1520" s="459"/>
      <c r="DI1520" s="459"/>
      <c r="DJ1520" s="459"/>
      <c r="DO1520" s="251"/>
      <c r="DQ1520" s="459"/>
      <c r="DR1520" s="459"/>
      <c r="DS1520" s="459"/>
      <c r="DX1520" s="251"/>
      <c r="DZ1520" s="459"/>
      <c r="EA1520" s="459"/>
      <c r="EB1520" s="459"/>
      <c r="EG1520" s="251"/>
      <c r="EI1520" s="459"/>
      <c r="EJ1520" s="459"/>
      <c r="EK1520" s="459"/>
      <c r="EP1520" s="251"/>
      <c r="ER1520" s="459"/>
      <c r="ES1520" s="459"/>
      <c r="ET1520" s="459"/>
      <c r="EY1520" s="251"/>
      <c r="FA1520" s="459"/>
      <c r="FB1520" s="459"/>
      <c r="FC1520" s="459"/>
      <c r="FH1520" s="251"/>
      <c r="FJ1520" s="459"/>
      <c r="FK1520" s="459"/>
      <c r="FL1520" s="459"/>
      <c r="FQ1520" s="251"/>
      <c r="FS1520" s="459"/>
      <c r="FT1520" s="459"/>
      <c r="FU1520" s="459"/>
      <c r="FZ1520" s="251"/>
      <c r="GB1520" s="459"/>
      <c r="GC1520" s="459"/>
      <c r="GD1520" s="459"/>
      <c r="GI1520" s="251"/>
      <c r="GK1520" s="459"/>
      <c r="GL1520" s="459"/>
      <c r="GM1520" s="459"/>
      <c r="GR1520" s="251"/>
      <c r="GT1520" s="459"/>
      <c r="GU1520" s="459"/>
      <c r="GV1520" s="459"/>
      <c r="HA1520" s="251"/>
      <c r="HC1520" s="459"/>
      <c r="HD1520" s="459"/>
      <c r="HE1520" s="459"/>
      <c r="HJ1520" s="459"/>
      <c r="HK1520" s="459"/>
      <c r="HL1520" s="459"/>
      <c r="HM1520" s="459"/>
      <c r="HN1520" s="459"/>
      <c r="HO1520" s="459"/>
      <c r="HP1520" s="459"/>
      <c r="HQ1520" s="459"/>
      <c r="HR1520" s="459"/>
      <c r="HS1520" s="459"/>
      <c r="HT1520" s="459"/>
      <c r="HU1520" s="459"/>
      <c r="HV1520" s="459"/>
      <c r="HW1520" s="459"/>
      <c r="HX1520" s="459"/>
      <c r="HY1520" s="459"/>
      <c r="HZ1520" s="459"/>
      <c r="IA1520" s="459"/>
      <c r="IB1520" s="459"/>
      <c r="IC1520" s="459"/>
      <c r="ID1520" s="459"/>
      <c r="IE1520" s="459"/>
      <c r="IF1520" s="459"/>
      <c r="IG1520" s="459"/>
      <c r="IH1520" s="459"/>
      <c r="II1520" s="459"/>
      <c r="IJ1520" s="459"/>
      <c r="IK1520" s="459"/>
      <c r="IL1520" s="459"/>
      <c r="IM1520" s="459"/>
      <c r="IN1520" s="459"/>
      <c r="IO1520" s="459"/>
      <c r="RL1520" s="252"/>
    </row>
    <row r="1521" spans="1:480" s="461" customFormat="1" ht="18">
      <c r="A1521" s="270" t="s">
        <v>3562</v>
      </c>
      <c r="B1521" s="473"/>
      <c r="C1521" s="473"/>
      <c r="D1521" s="473"/>
      <c r="E1521" s="459"/>
      <c r="F1521" s="524">
        <f t="shared" si="30"/>
        <v>2</v>
      </c>
      <c r="G1521" s="459"/>
      <c r="J1521" s="509">
        <v>2</v>
      </c>
      <c r="K1521" s="251"/>
      <c r="M1521" s="459"/>
      <c r="N1521" s="459"/>
      <c r="O1521" s="459"/>
      <c r="T1521" s="251"/>
      <c r="V1521" s="459"/>
      <c r="W1521" s="459"/>
      <c r="X1521" s="459"/>
      <c r="AC1521" s="251"/>
      <c r="AE1521" s="459"/>
      <c r="AF1521" s="459"/>
      <c r="AG1521" s="459"/>
      <c r="AL1521" s="251"/>
      <c r="AN1521" s="459"/>
      <c r="AO1521" s="459"/>
      <c r="AP1521" s="459"/>
      <c r="AU1521" s="251"/>
      <c r="AW1521" s="459"/>
      <c r="AX1521" s="459"/>
      <c r="AY1521" s="459"/>
      <c r="BD1521" s="251"/>
      <c r="BF1521" s="459"/>
      <c r="BG1521" s="459"/>
      <c r="BH1521" s="459"/>
      <c r="BM1521" s="251"/>
      <c r="BO1521" s="459"/>
      <c r="BP1521" s="459"/>
      <c r="BQ1521" s="459"/>
      <c r="BV1521" s="251"/>
      <c r="BX1521" s="459"/>
      <c r="BY1521" s="459"/>
      <c r="BZ1521" s="459"/>
      <c r="CE1521" s="251"/>
      <c r="CG1521" s="459"/>
      <c r="CH1521" s="459"/>
      <c r="CI1521" s="459"/>
      <c r="CN1521" s="251"/>
      <c r="CP1521" s="459"/>
      <c r="CQ1521" s="459"/>
      <c r="CR1521" s="459"/>
      <c r="CW1521" s="251"/>
      <c r="CY1521" s="459"/>
      <c r="CZ1521" s="459"/>
      <c r="DA1521" s="459"/>
      <c r="DF1521" s="251"/>
      <c r="DH1521" s="459"/>
      <c r="DI1521" s="459"/>
      <c r="DJ1521" s="459"/>
      <c r="DO1521" s="251"/>
      <c r="DQ1521" s="459"/>
      <c r="DR1521" s="459"/>
      <c r="DS1521" s="459"/>
      <c r="DX1521" s="251"/>
      <c r="DZ1521" s="459"/>
      <c r="EA1521" s="459"/>
      <c r="EB1521" s="459"/>
      <c r="EG1521" s="251"/>
      <c r="EI1521" s="459"/>
      <c r="EJ1521" s="459"/>
      <c r="EK1521" s="459"/>
      <c r="EP1521" s="251"/>
      <c r="ER1521" s="459"/>
      <c r="ES1521" s="459"/>
      <c r="ET1521" s="459"/>
      <c r="EY1521" s="251"/>
      <c r="FA1521" s="459"/>
      <c r="FB1521" s="459"/>
      <c r="FC1521" s="459"/>
      <c r="FH1521" s="251"/>
      <c r="FJ1521" s="459"/>
      <c r="FK1521" s="459"/>
      <c r="FL1521" s="459"/>
      <c r="FQ1521" s="251"/>
      <c r="FS1521" s="459"/>
      <c r="FT1521" s="459"/>
      <c r="FU1521" s="459"/>
      <c r="FZ1521" s="251"/>
      <c r="GB1521" s="459"/>
      <c r="GC1521" s="459"/>
      <c r="GD1521" s="459"/>
      <c r="GI1521" s="251"/>
      <c r="GK1521" s="459"/>
      <c r="GL1521" s="459"/>
      <c r="GM1521" s="459"/>
      <c r="GR1521" s="251"/>
      <c r="GT1521" s="459"/>
      <c r="GU1521" s="459"/>
      <c r="GV1521" s="459"/>
      <c r="HA1521" s="251"/>
      <c r="HC1521" s="459"/>
      <c r="HD1521" s="459"/>
      <c r="HE1521" s="459"/>
      <c r="HJ1521" s="459"/>
      <c r="HK1521" s="459"/>
      <c r="HL1521" s="459"/>
      <c r="HM1521" s="459"/>
      <c r="HN1521" s="459"/>
      <c r="HO1521" s="459"/>
      <c r="HP1521" s="459"/>
      <c r="HQ1521" s="459"/>
      <c r="HR1521" s="459"/>
      <c r="HS1521" s="459"/>
      <c r="HT1521" s="459"/>
      <c r="HU1521" s="459"/>
      <c r="HV1521" s="459"/>
      <c r="HW1521" s="459"/>
      <c r="HX1521" s="459"/>
      <c r="HY1521" s="459"/>
      <c r="HZ1521" s="459"/>
      <c r="IA1521" s="459"/>
      <c r="IB1521" s="459"/>
      <c r="IC1521" s="459"/>
      <c r="ID1521" s="459"/>
      <c r="IE1521" s="459"/>
      <c r="IF1521" s="459"/>
      <c r="IG1521" s="459"/>
      <c r="IH1521" s="459"/>
      <c r="II1521" s="459"/>
      <c r="IJ1521" s="459"/>
      <c r="IK1521" s="459"/>
      <c r="IL1521" s="459"/>
      <c r="IM1521" s="459"/>
      <c r="IN1521" s="459"/>
      <c r="IO1521" s="459"/>
      <c r="RL1521" s="252"/>
    </row>
    <row r="1522" spans="1:480" s="461" customFormat="1" ht="18">
      <c r="A1522" s="270" t="s">
        <v>3564</v>
      </c>
      <c r="B1522" s="473"/>
      <c r="C1522" s="473"/>
      <c r="D1522" s="473"/>
      <c r="E1522" s="459"/>
      <c r="F1522" s="524">
        <f t="shared" si="30"/>
        <v>13</v>
      </c>
      <c r="G1522" s="459"/>
      <c r="H1522" s="461">
        <v>9</v>
      </c>
      <c r="I1522" s="509">
        <v>4</v>
      </c>
      <c r="J1522" s="509"/>
      <c r="K1522" s="251"/>
      <c r="M1522" s="459"/>
      <c r="N1522" s="459"/>
      <c r="O1522" s="459"/>
      <c r="T1522" s="251"/>
      <c r="V1522" s="459"/>
      <c r="W1522" s="459"/>
      <c r="X1522" s="459"/>
      <c r="AC1522" s="251"/>
      <c r="AE1522" s="459"/>
      <c r="AF1522" s="459"/>
      <c r="AG1522" s="459"/>
      <c r="AL1522" s="251"/>
      <c r="AN1522" s="459"/>
      <c r="AO1522" s="459"/>
      <c r="AP1522" s="459"/>
      <c r="AU1522" s="251"/>
      <c r="AW1522" s="459"/>
      <c r="AX1522" s="459"/>
      <c r="AY1522" s="459"/>
      <c r="BD1522" s="251"/>
      <c r="BF1522" s="459"/>
      <c r="BG1522" s="459"/>
      <c r="BH1522" s="459"/>
      <c r="BM1522" s="251"/>
      <c r="BO1522" s="459"/>
      <c r="BP1522" s="459"/>
      <c r="BQ1522" s="459"/>
      <c r="BV1522" s="251"/>
      <c r="BX1522" s="459"/>
      <c r="BY1522" s="459"/>
      <c r="BZ1522" s="459"/>
      <c r="CE1522" s="251"/>
      <c r="CG1522" s="459"/>
      <c r="CH1522" s="459"/>
      <c r="CI1522" s="459"/>
      <c r="CN1522" s="251"/>
      <c r="CP1522" s="459"/>
      <c r="CQ1522" s="459"/>
      <c r="CR1522" s="459"/>
      <c r="CW1522" s="251"/>
      <c r="CY1522" s="459"/>
      <c r="CZ1522" s="459"/>
      <c r="DA1522" s="459"/>
      <c r="DF1522" s="251"/>
      <c r="DH1522" s="459"/>
      <c r="DI1522" s="459"/>
      <c r="DJ1522" s="459"/>
      <c r="DO1522" s="251"/>
      <c r="DQ1522" s="459"/>
      <c r="DR1522" s="459"/>
      <c r="DS1522" s="459"/>
      <c r="DX1522" s="251"/>
      <c r="DZ1522" s="459"/>
      <c r="EA1522" s="459"/>
      <c r="EB1522" s="459"/>
      <c r="EG1522" s="251"/>
      <c r="EI1522" s="459"/>
      <c r="EJ1522" s="459"/>
      <c r="EK1522" s="459"/>
      <c r="EP1522" s="251"/>
      <c r="ER1522" s="459"/>
      <c r="ES1522" s="459"/>
      <c r="ET1522" s="459"/>
      <c r="EY1522" s="251"/>
      <c r="FA1522" s="459"/>
      <c r="FB1522" s="459"/>
      <c r="FC1522" s="459"/>
      <c r="FH1522" s="251"/>
      <c r="FJ1522" s="459"/>
      <c r="FK1522" s="459"/>
      <c r="FL1522" s="459"/>
      <c r="FQ1522" s="251"/>
      <c r="FS1522" s="459"/>
      <c r="FT1522" s="459"/>
      <c r="FU1522" s="459"/>
      <c r="FZ1522" s="251"/>
      <c r="GB1522" s="459"/>
      <c r="GC1522" s="459"/>
      <c r="GD1522" s="459"/>
      <c r="GI1522" s="251"/>
      <c r="GK1522" s="459"/>
      <c r="GL1522" s="459"/>
      <c r="GM1522" s="459"/>
      <c r="GR1522" s="251"/>
      <c r="GT1522" s="459"/>
      <c r="GU1522" s="459"/>
      <c r="GV1522" s="459"/>
      <c r="HA1522" s="251"/>
      <c r="HC1522" s="459"/>
      <c r="HD1522" s="459"/>
      <c r="HE1522" s="459"/>
      <c r="HJ1522" s="459"/>
      <c r="HK1522" s="459"/>
      <c r="HL1522" s="459"/>
      <c r="HM1522" s="459"/>
      <c r="HN1522" s="459"/>
      <c r="HO1522" s="459"/>
      <c r="HP1522" s="459"/>
      <c r="HQ1522" s="459"/>
      <c r="HR1522" s="459"/>
      <c r="HS1522" s="459"/>
      <c r="HT1522" s="459"/>
      <c r="HU1522" s="459"/>
      <c r="HV1522" s="459"/>
      <c r="HW1522" s="459"/>
      <c r="HX1522" s="459"/>
      <c r="HY1522" s="459"/>
      <c r="HZ1522" s="459"/>
      <c r="IA1522" s="459"/>
      <c r="IB1522" s="459"/>
      <c r="IC1522" s="459"/>
      <c r="ID1522" s="459"/>
      <c r="IE1522" s="459"/>
      <c r="IF1522" s="459"/>
      <c r="IG1522" s="459"/>
      <c r="IH1522" s="459"/>
      <c r="II1522" s="459"/>
      <c r="IJ1522" s="459"/>
      <c r="IK1522" s="459"/>
      <c r="IL1522" s="459"/>
      <c r="IM1522" s="459"/>
      <c r="IN1522" s="459"/>
      <c r="IO1522" s="459"/>
      <c r="RL1522" s="252"/>
    </row>
    <row r="1523" spans="1:480" s="461" customFormat="1" ht="18">
      <c r="A1523" s="270" t="s">
        <v>3565</v>
      </c>
      <c r="B1523" s="473"/>
      <c r="C1523" s="473"/>
      <c r="D1523" s="473"/>
      <c r="E1523" s="459"/>
      <c r="F1523" s="524">
        <f t="shared" si="30"/>
        <v>2</v>
      </c>
      <c r="G1523" s="459"/>
      <c r="I1523" s="509">
        <v>2</v>
      </c>
      <c r="J1523" s="509"/>
      <c r="K1523" s="251"/>
      <c r="M1523" s="459"/>
      <c r="N1523" s="459"/>
      <c r="O1523" s="459"/>
      <c r="T1523" s="251"/>
      <c r="V1523" s="459"/>
      <c r="W1523" s="459"/>
      <c r="X1523" s="459"/>
      <c r="AC1523" s="251"/>
      <c r="AE1523" s="459"/>
      <c r="AF1523" s="459"/>
      <c r="AG1523" s="459"/>
      <c r="AL1523" s="251"/>
      <c r="AN1523" s="459"/>
      <c r="AO1523" s="459"/>
      <c r="AP1523" s="459"/>
      <c r="AU1523" s="251"/>
      <c r="AW1523" s="459"/>
      <c r="AX1523" s="459"/>
      <c r="AY1523" s="459"/>
      <c r="BD1523" s="251"/>
      <c r="BF1523" s="459"/>
      <c r="BG1523" s="459"/>
      <c r="BH1523" s="459"/>
      <c r="BM1523" s="251"/>
      <c r="BO1523" s="459"/>
      <c r="BP1523" s="459"/>
      <c r="BQ1523" s="459"/>
      <c r="BV1523" s="251"/>
      <c r="BX1523" s="459"/>
      <c r="BY1523" s="459"/>
      <c r="BZ1523" s="459"/>
      <c r="CE1523" s="251"/>
      <c r="CG1523" s="459"/>
      <c r="CH1523" s="459"/>
      <c r="CI1523" s="459"/>
      <c r="CN1523" s="251"/>
      <c r="CP1523" s="459"/>
      <c r="CQ1523" s="459"/>
      <c r="CR1523" s="459"/>
      <c r="CW1523" s="251"/>
      <c r="CY1523" s="459"/>
      <c r="CZ1523" s="459"/>
      <c r="DA1523" s="459"/>
      <c r="DF1523" s="251"/>
      <c r="DH1523" s="459"/>
      <c r="DI1523" s="459"/>
      <c r="DJ1523" s="459"/>
      <c r="DO1523" s="251"/>
      <c r="DQ1523" s="459"/>
      <c r="DR1523" s="459"/>
      <c r="DS1523" s="459"/>
      <c r="DX1523" s="251"/>
      <c r="DZ1523" s="459"/>
      <c r="EA1523" s="459"/>
      <c r="EB1523" s="459"/>
      <c r="EG1523" s="251"/>
      <c r="EI1523" s="459"/>
      <c r="EJ1523" s="459"/>
      <c r="EK1523" s="459"/>
      <c r="EP1523" s="251"/>
      <c r="ER1523" s="459"/>
      <c r="ES1523" s="459"/>
      <c r="ET1523" s="459"/>
      <c r="EY1523" s="251"/>
      <c r="FA1523" s="459"/>
      <c r="FB1523" s="459"/>
      <c r="FC1523" s="459"/>
      <c r="FH1523" s="251"/>
      <c r="FJ1523" s="459"/>
      <c r="FK1523" s="459"/>
      <c r="FL1523" s="459"/>
      <c r="FQ1523" s="251"/>
      <c r="FS1523" s="459"/>
      <c r="FT1523" s="459"/>
      <c r="FU1523" s="459"/>
      <c r="FZ1523" s="251"/>
      <c r="GB1523" s="459"/>
      <c r="GC1523" s="459"/>
      <c r="GD1523" s="459"/>
      <c r="GI1523" s="251"/>
      <c r="GK1523" s="459"/>
      <c r="GL1523" s="459"/>
      <c r="GM1523" s="459"/>
      <c r="GR1523" s="251"/>
      <c r="GT1523" s="459"/>
      <c r="GU1523" s="459"/>
      <c r="GV1523" s="459"/>
      <c r="HA1523" s="251"/>
      <c r="HC1523" s="459"/>
      <c r="HD1523" s="459"/>
      <c r="HE1523" s="459"/>
      <c r="HJ1523" s="459"/>
      <c r="HK1523" s="459"/>
      <c r="HL1523" s="459"/>
      <c r="HM1523" s="459"/>
      <c r="HN1523" s="459"/>
      <c r="HO1523" s="459"/>
      <c r="HP1523" s="459"/>
      <c r="HQ1523" s="459"/>
      <c r="HR1523" s="459"/>
      <c r="HS1523" s="459"/>
      <c r="HT1523" s="459"/>
      <c r="HU1523" s="459"/>
      <c r="HV1523" s="459"/>
      <c r="HW1523" s="459"/>
      <c r="HX1523" s="459"/>
      <c r="HY1523" s="459"/>
      <c r="HZ1523" s="459"/>
      <c r="IA1523" s="459"/>
      <c r="IB1523" s="459"/>
      <c r="IC1523" s="459"/>
      <c r="ID1523" s="459"/>
      <c r="IE1523" s="459"/>
      <c r="IF1523" s="459"/>
      <c r="IG1523" s="459"/>
      <c r="IH1523" s="459"/>
      <c r="II1523" s="459"/>
      <c r="IJ1523" s="459"/>
      <c r="IK1523" s="459"/>
      <c r="IL1523" s="459"/>
      <c r="IM1523" s="459"/>
      <c r="IN1523" s="459"/>
      <c r="IO1523" s="459"/>
      <c r="RL1523" s="252"/>
    </row>
    <row r="1524" spans="1:480" s="461" customFormat="1" ht="18">
      <c r="A1524" s="270" t="s">
        <v>3566</v>
      </c>
      <c r="B1524" s="473"/>
      <c r="C1524" s="473"/>
      <c r="D1524" s="473"/>
      <c r="E1524" s="459"/>
      <c r="F1524" s="524">
        <f t="shared" si="30"/>
        <v>2</v>
      </c>
      <c r="G1524" s="459"/>
      <c r="I1524" s="509">
        <v>1</v>
      </c>
      <c r="J1524" s="509">
        <v>1</v>
      </c>
      <c r="K1524" s="251"/>
      <c r="M1524" s="459"/>
      <c r="N1524" s="459"/>
      <c r="O1524" s="459"/>
      <c r="T1524" s="251"/>
      <c r="V1524" s="459"/>
      <c r="W1524" s="459"/>
      <c r="X1524" s="459"/>
      <c r="AC1524" s="251"/>
      <c r="AE1524" s="459"/>
      <c r="AF1524" s="459"/>
      <c r="AG1524" s="459"/>
      <c r="AL1524" s="251"/>
      <c r="AN1524" s="459"/>
      <c r="AO1524" s="459"/>
      <c r="AP1524" s="459"/>
      <c r="AU1524" s="251"/>
      <c r="AW1524" s="459"/>
      <c r="AX1524" s="459"/>
      <c r="AY1524" s="459"/>
      <c r="BD1524" s="251"/>
      <c r="BF1524" s="459"/>
      <c r="BG1524" s="459"/>
      <c r="BH1524" s="459"/>
      <c r="BM1524" s="251"/>
      <c r="BO1524" s="459"/>
      <c r="BP1524" s="459"/>
      <c r="BQ1524" s="459"/>
      <c r="BV1524" s="251"/>
      <c r="BX1524" s="459"/>
      <c r="BY1524" s="459"/>
      <c r="BZ1524" s="459"/>
      <c r="CE1524" s="251"/>
      <c r="CG1524" s="459"/>
      <c r="CH1524" s="459"/>
      <c r="CI1524" s="459"/>
      <c r="CN1524" s="251"/>
      <c r="CP1524" s="459"/>
      <c r="CQ1524" s="459"/>
      <c r="CR1524" s="459"/>
      <c r="CW1524" s="251"/>
      <c r="CY1524" s="459"/>
      <c r="CZ1524" s="459"/>
      <c r="DA1524" s="459"/>
      <c r="DF1524" s="251"/>
      <c r="DH1524" s="459"/>
      <c r="DI1524" s="459"/>
      <c r="DJ1524" s="459"/>
      <c r="DO1524" s="251"/>
      <c r="DQ1524" s="459"/>
      <c r="DR1524" s="459"/>
      <c r="DS1524" s="459"/>
      <c r="DX1524" s="251"/>
      <c r="DZ1524" s="459"/>
      <c r="EA1524" s="459"/>
      <c r="EB1524" s="459"/>
      <c r="EG1524" s="251"/>
      <c r="EI1524" s="459"/>
      <c r="EJ1524" s="459"/>
      <c r="EK1524" s="459"/>
      <c r="EP1524" s="251"/>
      <c r="ER1524" s="459"/>
      <c r="ES1524" s="459"/>
      <c r="ET1524" s="459"/>
      <c r="EY1524" s="251"/>
      <c r="FA1524" s="459"/>
      <c r="FB1524" s="459"/>
      <c r="FC1524" s="459"/>
      <c r="FH1524" s="251"/>
      <c r="FJ1524" s="459"/>
      <c r="FK1524" s="459"/>
      <c r="FL1524" s="459"/>
      <c r="FQ1524" s="251"/>
      <c r="FS1524" s="459"/>
      <c r="FT1524" s="459"/>
      <c r="FU1524" s="459"/>
      <c r="FZ1524" s="251"/>
      <c r="GB1524" s="459"/>
      <c r="GC1524" s="459"/>
      <c r="GD1524" s="459"/>
      <c r="GI1524" s="251"/>
      <c r="GK1524" s="459"/>
      <c r="GL1524" s="459"/>
      <c r="GM1524" s="459"/>
      <c r="GR1524" s="251"/>
      <c r="GT1524" s="459"/>
      <c r="GU1524" s="459"/>
      <c r="GV1524" s="459"/>
      <c r="HA1524" s="251"/>
      <c r="HC1524" s="459"/>
      <c r="HD1524" s="459"/>
      <c r="HE1524" s="459"/>
      <c r="HJ1524" s="459"/>
      <c r="HK1524" s="459"/>
      <c r="HL1524" s="459"/>
      <c r="HM1524" s="459"/>
      <c r="HN1524" s="459"/>
      <c r="HO1524" s="459"/>
      <c r="HP1524" s="459"/>
      <c r="HQ1524" s="459"/>
      <c r="HR1524" s="459"/>
      <c r="HS1524" s="459"/>
      <c r="HT1524" s="459"/>
      <c r="HU1524" s="459"/>
      <c r="HV1524" s="459"/>
      <c r="HW1524" s="459"/>
      <c r="HX1524" s="459"/>
      <c r="HY1524" s="459"/>
      <c r="HZ1524" s="459"/>
      <c r="IA1524" s="459"/>
      <c r="IB1524" s="459"/>
      <c r="IC1524" s="459"/>
      <c r="ID1524" s="459"/>
      <c r="IE1524" s="459"/>
      <c r="IF1524" s="459"/>
      <c r="IG1524" s="459"/>
      <c r="IH1524" s="459"/>
      <c r="II1524" s="459"/>
      <c r="IJ1524" s="459"/>
      <c r="IK1524" s="459"/>
      <c r="IL1524" s="459"/>
      <c r="IM1524" s="459"/>
      <c r="IN1524" s="459"/>
      <c r="IO1524" s="459"/>
      <c r="RL1524" s="252"/>
    </row>
    <row r="1525" spans="1:480" s="461" customFormat="1" ht="18">
      <c r="A1525" s="270" t="s">
        <v>3567</v>
      </c>
      <c r="B1525" s="473"/>
      <c r="C1525" s="473"/>
      <c r="D1525" s="473"/>
      <c r="E1525" s="459"/>
      <c r="F1525" s="524">
        <f t="shared" si="30"/>
        <v>9</v>
      </c>
      <c r="G1525" s="459"/>
      <c r="I1525" s="509">
        <v>9</v>
      </c>
      <c r="J1525" s="509"/>
      <c r="K1525" s="251"/>
      <c r="M1525" s="459"/>
      <c r="N1525" s="459"/>
      <c r="O1525" s="459"/>
      <c r="T1525" s="251"/>
      <c r="V1525" s="459"/>
      <c r="W1525" s="459"/>
      <c r="X1525" s="459"/>
      <c r="AC1525" s="251"/>
      <c r="AE1525" s="459"/>
      <c r="AF1525" s="459"/>
      <c r="AG1525" s="459"/>
      <c r="AL1525" s="251"/>
      <c r="AN1525" s="459"/>
      <c r="AO1525" s="459"/>
      <c r="AP1525" s="459"/>
      <c r="AU1525" s="251"/>
      <c r="AW1525" s="459"/>
      <c r="AX1525" s="459"/>
      <c r="AY1525" s="459"/>
      <c r="BD1525" s="251"/>
      <c r="BF1525" s="459"/>
      <c r="BG1525" s="459"/>
      <c r="BH1525" s="459"/>
      <c r="BM1525" s="251"/>
      <c r="BO1525" s="459"/>
      <c r="BP1525" s="459"/>
      <c r="BQ1525" s="459"/>
      <c r="BV1525" s="251"/>
      <c r="BX1525" s="459"/>
      <c r="BY1525" s="459"/>
      <c r="BZ1525" s="459"/>
      <c r="CE1525" s="251"/>
      <c r="CG1525" s="459"/>
      <c r="CH1525" s="459"/>
      <c r="CI1525" s="459"/>
      <c r="CN1525" s="251"/>
      <c r="CP1525" s="459"/>
      <c r="CQ1525" s="459"/>
      <c r="CR1525" s="459"/>
      <c r="CW1525" s="251"/>
      <c r="CY1525" s="459"/>
      <c r="CZ1525" s="459"/>
      <c r="DA1525" s="459"/>
      <c r="DF1525" s="251"/>
      <c r="DH1525" s="459"/>
      <c r="DI1525" s="459"/>
      <c r="DJ1525" s="459"/>
      <c r="DO1525" s="251"/>
      <c r="DQ1525" s="459"/>
      <c r="DR1525" s="459"/>
      <c r="DS1525" s="459"/>
      <c r="DX1525" s="251"/>
      <c r="DZ1525" s="459"/>
      <c r="EA1525" s="459"/>
      <c r="EB1525" s="459"/>
      <c r="EG1525" s="251"/>
      <c r="EI1525" s="459"/>
      <c r="EJ1525" s="459"/>
      <c r="EK1525" s="459"/>
      <c r="EP1525" s="251"/>
      <c r="ER1525" s="459"/>
      <c r="ES1525" s="459"/>
      <c r="ET1525" s="459"/>
      <c r="EY1525" s="251"/>
      <c r="FA1525" s="459"/>
      <c r="FB1525" s="459"/>
      <c r="FC1525" s="459"/>
      <c r="FH1525" s="251"/>
      <c r="FJ1525" s="459"/>
      <c r="FK1525" s="459"/>
      <c r="FL1525" s="459"/>
      <c r="FQ1525" s="251"/>
      <c r="FS1525" s="459"/>
      <c r="FT1525" s="459"/>
      <c r="FU1525" s="459"/>
      <c r="FZ1525" s="251"/>
      <c r="GB1525" s="459"/>
      <c r="GC1525" s="459"/>
      <c r="GD1525" s="459"/>
      <c r="GI1525" s="251"/>
      <c r="GK1525" s="459"/>
      <c r="GL1525" s="459"/>
      <c r="GM1525" s="459"/>
      <c r="GR1525" s="251"/>
      <c r="GT1525" s="459"/>
      <c r="GU1525" s="459"/>
      <c r="GV1525" s="459"/>
      <c r="HA1525" s="251"/>
      <c r="HC1525" s="459"/>
      <c r="HD1525" s="459"/>
      <c r="HE1525" s="459"/>
      <c r="HJ1525" s="459"/>
      <c r="HK1525" s="459"/>
      <c r="HL1525" s="459"/>
      <c r="HM1525" s="459"/>
      <c r="HN1525" s="459"/>
      <c r="HO1525" s="459"/>
      <c r="HP1525" s="459"/>
      <c r="HQ1525" s="459"/>
      <c r="HR1525" s="459"/>
      <c r="HS1525" s="459"/>
      <c r="HT1525" s="459"/>
      <c r="HU1525" s="459"/>
      <c r="HV1525" s="459"/>
      <c r="HW1525" s="459"/>
      <c r="HX1525" s="459"/>
      <c r="HY1525" s="459"/>
      <c r="HZ1525" s="459"/>
      <c r="IA1525" s="459"/>
      <c r="IB1525" s="459"/>
      <c r="IC1525" s="459"/>
      <c r="ID1525" s="459"/>
      <c r="IE1525" s="459"/>
      <c r="IF1525" s="459"/>
      <c r="IG1525" s="459"/>
      <c r="IH1525" s="459"/>
      <c r="II1525" s="459"/>
      <c r="IJ1525" s="459"/>
      <c r="IK1525" s="459"/>
      <c r="IL1525" s="459"/>
      <c r="IM1525" s="459"/>
      <c r="IN1525" s="459"/>
      <c r="IO1525" s="459"/>
      <c r="RL1525" s="252"/>
    </row>
    <row r="1526" spans="1:480" s="461" customFormat="1" ht="18">
      <c r="A1526" s="270" t="s">
        <v>3568</v>
      </c>
      <c r="B1526" s="473"/>
      <c r="C1526" s="473"/>
      <c r="D1526" s="473"/>
      <c r="E1526" s="459"/>
      <c r="F1526" s="524">
        <f t="shared" si="30"/>
        <v>2</v>
      </c>
      <c r="G1526" s="459"/>
      <c r="I1526" s="509">
        <v>2</v>
      </c>
      <c r="J1526" s="509"/>
      <c r="K1526" s="251"/>
      <c r="M1526" s="459"/>
      <c r="N1526" s="459"/>
      <c r="O1526" s="459"/>
      <c r="T1526" s="251"/>
      <c r="V1526" s="459"/>
      <c r="W1526" s="459"/>
      <c r="X1526" s="459"/>
      <c r="AC1526" s="251"/>
      <c r="AE1526" s="459"/>
      <c r="AF1526" s="459"/>
      <c r="AG1526" s="459"/>
      <c r="AL1526" s="251"/>
      <c r="AN1526" s="459"/>
      <c r="AO1526" s="459"/>
      <c r="AP1526" s="459"/>
      <c r="AU1526" s="251"/>
      <c r="AW1526" s="459"/>
      <c r="AX1526" s="459"/>
      <c r="AY1526" s="459"/>
      <c r="BD1526" s="251"/>
      <c r="BF1526" s="459"/>
      <c r="BG1526" s="459"/>
      <c r="BH1526" s="459"/>
      <c r="BM1526" s="251"/>
      <c r="BO1526" s="459"/>
      <c r="BP1526" s="459"/>
      <c r="BQ1526" s="459"/>
      <c r="BV1526" s="251"/>
      <c r="BX1526" s="459"/>
      <c r="BY1526" s="459"/>
      <c r="BZ1526" s="459"/>
      <c r="CE1526" s="251"/>
      <c r="CG1526" s="459"/>
      <c r="CH1526" s="459"/>
      <c r="CI1526" s="459"/>
      <c r="CN1526" s="251"/>
      <c r="CP1526" s="459"/>
      <c r="CQ1526" s="459"/>
      <c r="CR1526" s="459"/>
      <c r="CW1526" s="251"/>
      <c r="CY1526" s="459"/>
      <c r="CZ1526" s="459"/>
      <c r="DA1526" s="459"/>
      <c r="DF1526" s="251"/>
      <c r="DH1526" s="459"/>
      <c r="DI1526" s="459"/>
      <c r="DJ1526" s="459"/>
      <c r="DO1526" s="251"/>
      <c r="DQ1526" s="459"/>
      <c r="DR1526" s="459"/>
      <c r="DS1526" s="459"/>
      <c r="DX1526" s="251"/>
      <c r="DZ1526" s="459"/>
      <c r="EA1526" s="459"/>
      <c r="EB1526" s="459"/>
      <c r="EG1526" s="251"/>
      <c r="EI1526" s="459"/>
      <c r="EJ1526" s="459"/>
      <c r="EK1526" s="459"/>
      <c r="EP1526" s="251"/>
      <c r="ER1526" s="459"/>
      <c r="ES1526" s="459"/>
      <c r="ET1526" s="459"/>
      <c r="EY1526" s="251"/>
      <c r="FA1526" s="459"/>
      <c r="FB1526" s="459"/>
      <c r="FC1526" s="459"/>
      <c r="FH1526" s="251"/>
      <c r="FJ1526" s="459"/>
      <c r="FK1526" s="459"/>
      <c r="FL1526" s="459"/>
      <c r="FQ1526" s="251"/>
      <c r="FS1526" s="459"/>
      <c r="FT1526" s="459"/>
      <c r="FU1526" s="459"/>
      <c r="FZ1526" s="251"/>
      <c r="GB1526" s="459"/>
      <c r="GC1526" s="459"/>
      <c r="GD1526" s="459"/>
      <c r="GI1526" s="251"/>
      <c r="GK1526" s="459"/>
      <c r="GL1526" s="459"/>
      <c r="GM1526" s="459"/>
      <c r="GR1526" s="251"/>
      <c r="GT1526" s="459"/>
      <c r="GU1526" s="459"/>
      <c r="GV1526" s="459"/>
      <c r="HA1526" s="251"/>
      <c r="HC1526" s="459"/>
      <c r="HD1526" s="459"/>
      <c r="HE1526" s="459"/>
      <c r="HJ1526" s="459"/>
      <c r="HK1526" s="459"/>
      <c r="HL1526" s="459"/>
      <c r="HM1526" s="459"/>
      <c r="HN1526" s="459"/>
      <c r="HO1526" s="459"/>
      <c r="HP1526" s="459"/>
      <c r="HQ1526" s="459"/>
      <c r="HR1526" s="459"/>
      <c r="HS1526" s="459"/>
      <c r="HT1526" s="459"/>
      <c r="HU1526" s="459"/>
      <c r="HV1526" s="459"/>
      <c r="HW1526" s="459"/>
      <c r="HX1526" s="459"/>
      <c r="HY1526" s="459"/>
      <c r="HZ1526" s="459"/>
      <c r="IA1526" s="459"/>
      <c r="IB1526" s="459"/>
      <c r="IC1526" s="459"/>
      <c r="ID1526" s="459"/>
      <c r="IE1526" s="459"/>
      <c r="IF1526" s="459"/>
      <c r="IG1526" s="459"/>
      <c r="IH1526" s="459"/>
      <c r="II1526" s="459"/>
      <c r="IJ1526" s="459"/>
      <c r="IK1526" s="459"/>
      <c r="IL1526" s="459"/>
      <c r="IM1526" s="459"/>
      <c r="IN1526" s="459"/>
      <c r="IO1526" s="459"/>
      <c r="RL1526" s="252"/>
    </row>
    <row r="1527" spans="1:480" s="461" customFormat="1" ht="18">
      <c r="A1527" s="270" t="s">
        <v>3569</v>
      </c>
      <c r="B1527" s="473"/>
      <c r="C1527" s="473"/>
      <c r="D1527" s="473"/>
      <c r="E1527" s="459"/>
      <c r="F1527" s="524">
        <f t="shared" si="30"/>
        <v>2</v>
      </c>
      <c r="G1527" s="459"/>
      <c r="I1527" s="509">
        <v>2</v>
      </c>
      <c r="J1527" s="509"/>
      <c r="K1527" s="251"/>
      <c r="M1527" s="459"/>
      <c r="N1527" s="459"/>
      <c r="O1527" s="459"/>
      <c r="T1527" s="251"/>
      <c r="V1527" s="459"/>
      <c r="W1527" s="459"/>
      <c r="X1527" s="459"/>
      <c r="AC1527" s="251"/>
      <c r="AE1527" s="459"/>
      <c r="AF1527" s="459"/>
      <c r="AG1527" s="459"/>
      <c r="AL1527" s="251"/>
      <c r="AN1527" s="459"/>
      <c r="AO1527" s="459"/>
      <c r="AP1527" s="459"/>
      <c r="AU1527" s="251"/>
      <c r="AW1527" s="459"/>
      <c r="AX1527" s="459"/>
      <c r="AY1527" s="459"/>
      <c r="BD1527" s="251"/>
      <c r="BF1527" s="459"/>
      <c r="BG1527" s="459"/>
      <c r="BH1527" s="459"/>
      <c r="BM1527" s="251"/>
      <c r="BO1527" s="459"/>
      <c r="BP1527" s="459"/>
      <c r="BQ1527" s="459"/>
      <c r="BV1527" s="251"/>
      <c r="BX1527" s="459"/>
      <c r="BY1527" s="459"/>
      <c r="BZ1527" s="459"/>
      <c r="CE1527" s="251"/>
      <c r="CG1527" s="459"/>
      <c r="CH1527" s="459"/>
      <c r="CI1527" s="459"/>
      <c r="CN1527" s="251"/>
      <c r="CP1527" s="459"/>
      <c r="CQ1527" s="459"/>
      <c r="CR1527" s="459"/>
      <c r="CW1527" s="251"/>
      <c r="CY1527" s="459"/>
      <c r="CZ1527" s="459"/>
      <c r="DA1527" s="459"/>
      <c r="DF1527" s="251"/>
      <c r="DH1527" s="459"/>
      <c r="DI1527" s="459"/>
      <c r="DJ1527" s="459"/>
      <c r="DO1527" s="251"/>
      <c r="DQ1527" s="459"/>
      <c r="DR1527" s="459"/>
      <c r="DS1527" s="459"/>
      <c r="DX1527" s="251"/>
      <c r="DZ1527" s="459"/>
      <c r="EA1527" s="459"/>
      <c r="EB1527" s="459"/>
      <c r="EG1527" s="251"/>
      <c r="EI1527" s="459"/>
      <c r="EJ1527" s="459"/>
      <c r="EK1527" s="459"/>
      <c r="EP1527" s="251"/>
      <c r="ER1527" s="459"/>
      <c r="ES1527" s="459"/>
      <c r="ET1527" s="459"/>
      <c r="EY1527" s="251"/>
      <c r="FA1527" s="459"/>
      <c r="FB1527" s="459"/>
      <c r="FC1527" s="459"/>
      <c r="FH1527" s="251"/>
      <c r="FJ1527" s="459"/>
      <c r="FK1527" s="459"/>
      <c r="FL1527" s="459"/>
      <c r="FQ1527" s="251"/>
      <c r="FS1527" s="459"/>
      <c r="FT1527" s="459"/>
      <c r="FU1527" s="459"/>
      <c r="FZ1527" s="251"/>
      <c r="GB1527" s="459"/>
      <c r="GC1527" s="459"/>
      <c r="GD1527" s="459"/>
      <c r="GI1527" s="251"/>
      <c r="GK1527" s="459"/>
      <c r="GL1527" s="459"/>
      <c r="GM1527" s="459"/>
      <c r="GR1527" s="251"/>
      <c r="GT1527" s="459"/>
      <c r="GU1527" s="459"/>
      <c r="GV1527" s="459"/>
      <c r="HA1527" s="251"/>
      <c r="HC1527" s="459"/>
      <c r="HD1527" s="459"/>
      <c r="HE1527" s="459"/>
      <c r="HJ1527" s="459"/>
      <c r="HK1527" s="459"/>
      <c r="HL1527" s="459"/>
      <c r="HM1527" s="459"/>
      <c r="HN1527" s="459"/>
      <c r="HO1527" s="459"/>
      <c r="HP1527" s="459"/>
      <c r="HQ1527" s="459"/>
      <c r="HR1527" s="459"/>
      <c r="HS1527" s="459"/>
      <c r="HT1527" s="459"/>
      <c r="HU1527" s="459"/>
      <c r="HV1527" s="459"/>
      <c r="HW1527" s="459"/>
      <c r="HX1527" s="459"/>
      <c r="HY1527" s="459"/>
      <c r="HZ1527" s="459"/>
      <c r="IA1527" s="459"/>
      <c r="IB1527" s="459"/>
      <c r="IC1527" s="459"/>
      <c r="ID1527" s="459"/>
      <c r="IE1527" s="459"/>
      <c r="IF1527" s="459"/>
      <c r="IG1527" s="459"/>
      <c r="IH1527" s="459"/>
      <c r="II1527" s="459"/>
      <c r="IJ1527" s="459"/>
      <c r="IK1527" s="459"/>
      <c r="IL1527" s="459"/>
      <c r="IM1527" s="459"/>
      <c r="IN1527" s="459"/>
      <c r="IO1527" s="459"/>
      <c r="RL1527" s="252"/>
    </row>
    <row r="1528" spans="1:480" s="461" customFormat="1" ht="18">
      <c r="A1528" s="270" t="s">
        <v>3572</v>
      </c>
      <c r="B1528" s="473"/>
      <c r="C1528" s="473"/>
      <c r="D1528" s="473"/>
      <c r="E1528" s="459"/>
      <c r="F1528" s="524">
        <f t="shared" si="30"/>
        <v>1</v>
      </c>
      <c r="G1528" s="459"/>
      <c r="I1528" s="509"/>
      <c r="J1528" s="509">
        <v>1</v>
      </c>
      <c r="K1528" s="251"/>
      <c r="M1528" s="459"/>
      <c r="N1528" s="459"/>
      <c r="O1528" s="459"/>
      <c r="T1528" s="251"/>
      <c r="V1528" s="459"/>
      <c r="W1528" s="459"/>
      <c r="X1528" s="459"/>
      <c r="AC1528" s="251"/>
      <c r="AE1528" s="459"/>
      <c r="AF1528" s="459"/>
      <c r="AG1528" s="459"/>
      <c r="AL1528" s="251"/>
      <c r="AN1528" s="459"/>
      <c r="AO1528" s="459"/>
      <c r="AP1528" s="459"/>
      <c r="AU1528" s="251"/>
      <c r="AW1528" s="459"/>
      <c r="AX1528" s="459"/>
      <c r="AY1528" s="459"/>
      <c r="BD1528" s="251"/>
      <c r="BF1528" s="459"/>
      <c r="BG1528" s="459"/>
      <c r="BH1528" s="459"/>
      <c r="BM1528" s="251"/>
      <c r="BO1528" s="459"/>
      <c r="BP1528" s="459"/>
      <c r="BQ1528" s="459"/>
      <c r="BV1528" s="251"/>
      <c r="BX1528" s="459"/>
      <c r="BY1528" s="459"/>
      <c r="BZ1528" s="459"/>
      <c r="CE1528" s="251"/>
      <c r="CG1528" s="459"/>
      <c r="CH1528" s="459"/>
      <c r="CI1528" s="459"/>
      <c r="CN1528" s="251"/>
      <c r="CP1528" s="459"/>
      <c r="CQ1528" s="459"/>
      <c r="CR1528" s="459"/>
      <c r="CW1528" s="251"/>
      <c r="CY1528" s="459"/>
      <c r="CZ1528" s="459"/>
      <c r="DA1528" s="459"/>
      <c r="DF1528" s="251"/>
      <c r="DH1528" s="459"/>
      <c r="DI1528" s="459"/>
      <c r="DJ1528" s="459"/>
      <c r="DO1528" s="251"/>
      <c r="DQ1528" s="459"/>
      <c r="DR1528" s="459"/>
      <c r="DS1528" s="459"/>
      <c r="DX1528" s="251"/>
      <c r="DZ1528" s="459"/>
      <c r="EA1528" s="459"/>
      <c r="EB1528" s="459"/>
      <c r="EG1528" s="251"/>
      <c r="EI1528" s="459"/>
      <c r="EJ1528" s="459"/>
      <c r="EK1528" s="459"/>
      <c r="EP1528" s="251"/>
      <c r="ER1528" s="459"/>
      <c r="ES1528" s="459"/>
      <c r="ET1528" s="459"/>
      <c r="EY1528" s="251"/>
      <c r="FA1528" s="459"/>
      <c r="FB1528" s="459"/>
      <c r="FC1528" s="459"/>
      <c r="FH1528" s="251"/>
      <c r="FJ1528" s="459"/>
      <c r="FK1528" s="459"/>
      <c r="FL1528" s="459"/>
      <c r="FQ1528" s="251"/>
      <c r="FS1528" s="459"/>
      <c r="FT1528" s="459"/>
      <c r="FU1528" s="459"/>
      <c r="FZ1528" s="251"/>
      <c r="GB1528" s="459"/>
      <c r="GC1528" s="459"/>
      <c r="GD1528" s="459"/>
      <c r="GI1528" s="251"/>
      <c r="GK1528" s="459"/>
      <c r="GL1528" s="459"/>
      <c r="GM1528" s="459"/>
      <c r="GR1528" s="251"/>
      <c r="GT1528" s="459"/>
      <c r="GU1528" s="459"/>
      <c r="GV1528" s="459"/>
      <c r="HA1528" s="251"/>
      <c r="HC1528" s="459"/>
      <c r="HD1528" s="459"/>
      <c r="HE1528" s="459"/>
      <c r="HJ1528" s="459"/>
      <c r="HK1528" s="459"/>
      <c r="HL1528" s="459"/>
      <c r="HM1528" s="459"/>
      <c r="HN1528" s="459"/>
      <c r="HO1528" s="459"/>
      <c r="HP1528" s="459"/>
      <c r="HQ1528" s="459"/>
      <c r="HR1528" s="459"/>
      <c r="HS1528" s="459"/>
      <c r="HT1528" s="459"/>
      <c r="HU1528" s="459"/>
      <c r="HV1528" s="459"/>
      <c r="HW1528" s="459"/>
      <c r="HX1528" s="459"/>
      <c r="HY1528" s="459"/>
      <c r="HZ1528" s="459"/>
      <c r="IA1528" s="459"/>
      <c r="IB1528" s="459"/>
      <c r="IC1528" s="459"/>
      <c r="ID1528" s="459"/>
      <c r="IE1528" s="459"/>
      <c r="IF1528" s="459"/>
      <c r="IG1528" s="459"/>
      <c r="IH1528" s="459"/>
      <c r="II1528" s="459"/>
      <c r="IJ1528" s="459"/>
      <c r="IK1528" s="459"/>
      <c r="IL1528" s="459"/>
      <c r="IM1528" s="459"/>
      <c r="IN1528" s="459"/>
      <c r="IO1528" s="459"/>
      <c r="RL1528" s="252"/>
    </row>
    <row r="1529" spans="1:480" s="461" customFormat="1" ht="18">
      <c r="A1529" s="270" t="s">
        <v>3573</v>
      </c>
      <c r="B1529" s="473"/>
      <c r="C1529" s="473"/>
      <c r="D1529" s="473"/>
      <c r="E1529" s="459"/>
      <c r="F1529" s="524">
        <f t="shared" si="30"/>
        <v>1</v>
      </c>
      <c r="G1529" s="459"/>
      <c r="I1529" s="509"/>
      <c r="J1529" s="509">
        <v>1</v>
      </c>
      <c r="K1529" s="251"/>
      <c r="M1529" s="459"/>
      <c r="N1529" s="459"/>
      <c r="O1529" s="459"/>
      <c r="T1529" s="251"/>
      <c r="V1529" s="459"/>
      <c r="W1529" s="459"/>
      <c r="X1529" s="459"/>
      <c r="AC1529" s="251"/>
      <c r="AE1529" s="459"/>
      <c r="AF1529" s="459"/>
      <c r="AG1529" s="459"/>
      <c r="AL1529" s="251"/>
      <c r="AN1529" s="459"/>
      <c r="AO1529" s="459"/>
      <c r="AP1529" s="459"/>
      <c r="AU1529" s="251"/>
      <c r="AW1529" s="459"/>
      <c r="AX1529" s="459"/>
      <c r="AY1529" s="459"/>
      <c r="BD1529" s="251"/>
      <c r="BF1529" s="459"/>
      <c r="BG1529" s="459"/>
      <c r="BH1529" s="459"/>
      <c r="BM1529" s="251"/>
      <c r="BO1529" s="459"/>
      <c r="BP1529" s="459"/>
      <c r="BQ1529" s="459"/>
      <c r="BV1529" s="251"/>
      <c r="BX1529" s="459"/>
      <c r="BY1529" s="459"/>
      <c r="BZ1529" s="459"/>
      <c r="CE1529" s="251"/>
      <c r="CG1529" s="459"/>
      <c r="CH1529" s="459"/>
      <c r="CI1529" s="459"/>
      <c r="CN1529" s="251"/>
      <c r="CP1529" s="459"/>
      <c r="CQ1529" s="459"/>
      <c r="CR1529" s="459"/>
      <c r="CW1529" s="251"/>
      <c r="CY1529" s="459"/>
      <c r="CZ1529" s="459"/>
      <c r="DA1529" s="459"/>
      <c r="DF1529" s="251"/>
      <c r="DH1529" s="459"/>
      <c r="DI1529" s="459"/>
      <c r="DJ1529" s="459"/>
      <c r="DO1529" s="251"/>
      <c r="DQ1529" s="459"/>
      <c r="DR1529" s="459"/>
      <c r="DS1529" s="459"/>
      <c r="DX1529" s="251"/>
      <c r="DZ1529" s="459"/>
      <c r="EA1529" s="459"/>
      <c r="EB1529" s="459"/>
      <c r="EG1529" s="251"/>
      <c r="EI1529" s="459"/>
      <c r="EJ1529" s="459"/>
      <c r="EK1529" s="459"/>
      <c r="EP1529" s="251"/>
      <c r="ER1529" s="459"/>
      <c r="ES1529" s="459"/>
      <c r="ET1529" s="459"/>
      <c r="EY1529" s="251"/>
      <c r="FA1529" s="459"/>
      <c r="FB1529" s="459"/>
      <c r="FC1529" s="459"/>
      <c r="FH1529" s="251"/>
      <c r="FJ1529" s="459"/>
      <c r="FK1529" s="459"/>
      <c r="FL1529" s="459"/>
      <c r="FQ1529" s="251"/>
      <c r="FS1529" s="459"/>
      <c r="FT1529" s="459"/>
      <c r="FU1529" s="459"/>
      <c r="FZ1529" s="251"/>
      <c r="GB1529" s="459"/>
      <c r="GC1529" s="459"/>
      <c r="GD1529" s="459"/>
      <c r="GI1529" s="251"/>
      <c r="GK1529" s="459"/>
      <c r="GL1529" s="459"/>
      <c r="GM1529" s="459"/>
      <c r="GR1529" s="251"/>
      <c r="GT1529" s="459"/>
      <c r="GU1529" s="459"/>
      <c r="GV1529" s="459"/>
      <c r="HA1529" s="251"/>
      <c r="HC1529" s="459"/>
      <c r="HD1529" s="459"/>
      <c r="HE1529" s="459"/>
      <c r="HJ1529" s="459"/>
      <c r="HK1529" s="459"/>
      <c r="HL1529" s="459"/>
      <c r="HM1529" s="459"/>
      <c r="HN1529" s="459"/>
      <c r="HO1529" s="459"/>
      <c r="HP1529" s="459"/>
      <c r="HQ1529" s="459"/>
      <c r="HR1529" s="459"/>
      <c r="HS1529" s="459"/>
      <c r="HT1529" s="459"/>
      <c r="HU1529" s="459"/>
      <c r="HV1529" s="459"/>
      <c r="HW1529" s="459"/>
      <c r="HX1529" s="459"/>
      <c r="HY1529" s="459"/>
      <c r="HZ1529" s="459"/>
      <c r="IA1529" s="459"/>
      <c r="IB1529" s="459"/>
      <c r="IC1529" s="459"/>
      <c r="ID1529" s="459"/>
      <c r="IE1529" s="459"/>
      <c r="IF1529" s="459"/>
      <c r="IG1529" s="459"/>
      <c r="IH1529" s="459"/>
      <c r="II1529" s="459"/>
      <c r="IJ1529" s="459"/>
      <c r="IK1529" s="459"/>
      <c r="IL1529" s="459"/>
      <c r="IM1529" s="459"/>
      <c r="IN1529" s="459"/>
      <c r="IO1529" s="459"/>
      <c r="RL1529" s="252"/>
    </row>
    <row r="1530" spans="1:480" s="461" customFormat="1" ht="18">
      <c r="A1530" s="270" t="s">
        <v>3575</v>
      </c>
      <c r="B1530" s="473"/>
      <c r="C1530" s="473"/>
      <c r="D1530" s="473"/>
      <c r="E1530" s="459"/>
      <c r="F1530" s="524">
        <f t="shared" si="30"/>
        <v>6</v>
      </c>
      <c r="G1530" s="459"/>
      <c r="I1530" s="509">
        <v>6</v>
      </c>
      <c r="J1530" s="509"/>
      <c r="K1530" s="251"/>
      <c r="M1530" s="459"/>
      <c r="N1530" s="459"/>
      <c r="O1530" s="459"/>
      <c r="T1530" s="251"/>
      <c r="V1530" s="459"/>
      <c r="W1530" s="459"/>
      <c r="X1530" s="459"/>
      <c r="AC1530" s="251"/>
      <c r="AE1530" s="459"/>
      <c r="AF1530" s="459"/>
      <c r="AG1530" s="459"/>
      <c r="AL1530" s="251"/>
      <c r="AN1530" s="459"/>
      <c r="AO1530" s="459"/>
      <c r="AP1530" s="459"/>
      <c r="AU1530" s="251"/>
      <c r="AW1530" s="459"/>
      <c r="AX1530" s="459"/>
      <c r="AY1530" s="459"/>
      <c r="BD1530" s="251"/>
      <c r="BF1530" s="459"/>
      <c r="BG1530" s="459"/>
      <c r="BH1530" s="459"/>
      <c r="BM1530" s="251"/>
      <c r="BO1530" s="459"/>
      <c r="BP1530" s="459"/>
      <c r="BQ1530" s="459"/>
      <c r="BV1530" s="251"/>
      <c r="BX1530" s="459"/>
      <c r="BY1530" s="459"/>
      <c r="BZ1530" s="459"/>
      <c r="CE1530" s="251"/>
      <c r="CG1530" s="459"/>
      <c r="CH1530" s="459"/>
      <c r="CI1530" s="459"/>
      <c r="CN1530" s="251"/>
      <c r="CP1530" s="459"/>
      <c r="CQ1530" s="459"/>
      <c r="CR1530" s="459"/>
      <c r="CW1530" s="251"/>
      <c r="CY1530" s="459"/>
      <c r="CZ1530" s="459"/>
      <c r="DA1530" s="459"/>
      <c r="DF1530" s="251"/>
      <c r="DH1530" s="459"/>
      <c r="DI1530" s="459"/>
      <c r="DJ1530" s="459"/>
      <c r="DO1530" s="251"/>
      <c r="DQ1530" s="459"/>
      <c r="DR1530" s="459"/>
      <c r="DS1530" s="459"/>
      <c r="DX1530" s="251"/>
      <c r="DZ1530" s="459"/>
      <c r="EA1530" s="459"/>
      <c r="EB1530" s="459"/>
      <c r="EG1530" s="251"/>
      <c r="EI1530" s="459"/>
      <c r="EJ1530" s="459"/>
      <c r="EK1530" s="459"/>
      <c r="EP1530" s="251"/>
      <c r="ER1530" s="459"/>
      <c r="ES1530" s="459"/>
      <c r="ET1530" s="459"/>
      <c r="EY1530" s="251"/>
      <c r="FA1530" s="459"/>
      <c r="FB1530" s="459"/>
      <c r="FC1530" s="459"/>
      <c r="FH1530" s="251"/>
      <c r="FJ1530" s="459"/>
      <c r="FK1530" s="459"/>
      <c r="FL1530" s="459"/>
      <c r="FQ1530" s="251"/>
      <c r="FS1530" s="459"/>
      <c r="FT1530" s="459"/>
      <c r="FU1530" s="459"/>
      <c r="FZ1530" s="251"/>
      <c r="GB1530" s="459"/>
      <c r="GC1530" s="459"/>
      <c r="GD1530" s="459"/>
      <c r="GI1530" s="251"/>
      <c r="GK1530" s="459"/>
      <c r="GL1530" s="459"/>
      <c r="GM1530" s="459"/>
      <c r="GR1530" s="251"/>
      <c r="GT1530" s="459"/>
      <c r="GU1530" s="459"/>
      <c r="GV1530" s="459"/>
      <c r="HA1530" s="251"/>
      <c r="HC1530" s="459"/>
      <c r="HD1530" s="459"/>
      <c r="HE1530" s="459"/>
      <c r="HJ1530" s="459"/>
      <c r="HK1530" s="459"/>
      <c r="HL1530" s="459"/>
      <c r="HM1530" s="459"/>
      <c r="HN1530" s="459"/>
      <c r="HO1530" s="459"/>
      <c r="HP1530" s="459"/>
      <c r="HQ1530" s="459"/>
      <c r="HR1530" s="459"/>
      <c r="HS1530" s="459"/>
      <c r="HT1530" s="459"/>
      <c r="HU1530" s="459"/>
      <c r="HV1530" s="459"/>
      <c r="HW1530" s="459"/>
      <c r="HX1530" s="459"/>
      <c r="HY1530" s="459"/>
      <c r="HZ1530" s="459"/>
      <c r="IA1530" s="459"/>
      <c r="IB1530" s="459"/>
      <c r="IC1530" s="459"/>
      <c r="ID1530" s="459"/>
      <c r="IE1530" s="459"/>
      <c r="IF1530" s="459"/>
      <c r="IG1530" s="459"/>
      <c r="IH1530" s="459"/>
      <c r="II1530" s="459"/>
      <c r="IJ1530" s="459"/>
      <c r="IK1530" s="459"/>
      <c r="IL1530" s="459"/>
      <c r="IM1530" s="459"/>
      <c r="IN1530" s="459"/>
      <c r="IO1530" s="459"/>
      <c r="RL1530" s="252"/>
    </row>
    <row r="1531" spans="1:480" s="461" customFormat="1" ht="18">
      <c r="A1531" s="270" t="s">
        <v>3576</v>
      </c>
      <c r="B1531" s="321"/>
      <c r="C1531" s="321"/>
      <c r="D1531" s="321"/>
      <c r="E1531" s="299"/>
      <c r="F1531" s="524">
        <f t="shared" si="30"/>
        <v>19</v>
      </c>
      <c r="G1531" s="35"/>
      <c r="H1531" s="64"/>
      <c r="I1531" s="509">
        <v>16</v>
      </c>
      <c r="J1531" s="509">
        <v>3</v>
      </c>
      <c r="K1531" s="251"/>
      <c r="M1531" s="459"/>
      <c r="N1531" s="459"/>
      <c r="O1531" s="459"/>
      <c r="T1531" s="251"/>
      <c r="V1531" s="459"/>
      <c r="W1531" s="459"/>
      <c r="X1531" s="459"/>
      <c r="AC1531" s="251"/>
      <c r="AE1531" s="459"/>
      <c r="AF1531" s="459"/>
      <c r="AG1531" s="459"/>
      <c r="AL1531" s="251"/>
      <c r="AN1531" s="459"/>
      <c r="AO1531" s="459"/>
      <c r="AP1531" s="459"/>
      <c r="AU1531" s="251"/>
      <c r="AW1531" s="459"/>
      <c r="AX1531" s="459"/>
      <c r="AY1531" s="459"/>
      <c r="BD1531" s="251"/>
      <c r="BF1531" s="459"/>
      <c r="BG1531" s="459"/>
      <c r="BH1531" s="459"/>
      <c r="BM1531" s="251"/>
      <c r="BO1531" s="459"/>
      <c r="BP1531" s="459"/>
      <c r="BQ1531" s="459"/>
      <c r="BV1531" s="251"/>
      <c r="BX1531" s="459"/>
      <c r="BY1531" s="459"/>
      <c r="BZ1531" s="459"/>
      <c r="CE1531" s="251"/>
      <c r="CG1531" s="459"/>
      <c r="CH1531" s="459"/>
      <c r="CI1531" s="459"/>
      <c r="CN1531" s="251"/>
      <c r="CP1531" s="459"/>
      <c r="CQ1531" s="459"/>
      <c r="CR1531" s="459"/>
      <c r="CW1531" s="251"/>
      <c r="CY1531" s="459"/>
      <c r="CZ1531" s="459"/>
      <c r="DA1531" s="459"/>
      <c r="DF1531" s="251"/>
      <c r="DH1531" s="459"/>
      <c r="DI1531" s="459"/>
      <c r="DJ1531" s="459"/>
      <c r="DO1531" s="251"/>
      <c r="DQ1531" s="459"/>
      <c r="DR1531" s="459"/>
      <c r="DS1531" s="459"/>
      <c r="DX1531" s="251"/>
      <c r="DZ1531" s="459"/>
      <c r="EA1531" s="459"/>
      <c r="EB1531" s="459"/>
      <c r="EG1531" s="251"/>
      <c r="EI1531" s="459"/>
      <c r="EJ1531" s="459"/>
      <c r="EK1531" s="459"/>
      <c r="EP1531" s="251"/>
      <c r="ER1531" s="459"/>
      <c r="ES1531" s="459"/>
      <c r="ET1531" s="459"/>
      <c r="EY1531" s="251"/>
      <c r="FA1531" s="459"/>
      <c r="FB1531" s="459"/>
      <c r="FC1531" s="459"/>
      <c r="FH1531" s="251"/>
      <c r="FJ1531" s="459"/>
      <c r="FK1531" s="459"/>
      <c r="FL1531" s="459"/>
      <c r="FQ1531" s="251"/>
      <c r="FS1531" s="459"/>
      <c r="FT1531" s="459"/>
      <c r="FU1531" s="459"/>
      <c r="FZ1531" s="251"/>
      <c r="GB1531" s="459"/>
      <c r="GC1531" s="459"/>
      <c r="GD1531" s="459"/>
      <c r="GI1531" s="251"/>
      <c r="GK1531" s="459"/>
      <c r="GL1531" s="459"/>
      <c r="GM1531" s="459"/>
      <c r="GR1531" s="251"/>
      <c r="GT1531" s="459"/>
      <c r="GU1531" s="459"/>
      <c r="GV1531" s="459"/>
      <c r="HA1531" s="251"/>
      <c r="HC1531" s="459"/>
      <c r="HD1531" s="459"/>
      <c r="HE1531" s="459"/>
      <c r="HJ1531" s="459"/>
      <c r="HK1531" s="459"/>
      <c r="HL1531" s="459"/>
      <c r="HM1531" s="459"/>
      <c r="HN1531" s="459"/>
      <c r="HO1531" s="459"/>
      <c r="HP1531" s="459"/>
      <c r="HQ1531" s="459"/>
      <c r="HR1531" s="459"/>
      <c r="HS1531" s="459"/>
      <c r="HT1531" s="459"/>
      <c r="HU1531" s="459"/>
      <c r="HV1531" s="459"/>
      <c r="HW1531" s="459"/>
      <c r="HX1531" s="459"/>
      <c r="HY1531" s="459"/>
      <c r="HZ1531" s="459"/>
      <c r="IA1531" s="459"/>
      <c r="IB1531" s="459"/>
      <c r="IC1531" s="459"/>
      <c r="ID1531" s="459"/>
      <c r="IE1531" s="459"/>
      <c r="IF1531" s="459"/>
      <c r="IG1531" s="459"/>
      <c r="IH1531" s="459"/>
      <c r="II1531" s="459"/>
      <c r="IJ1531" s="459"/>
      <c r="IK1531" s="459"/>
      <c r="IL1531" s="459"/>
      <c r="IM1531" s="459"/>
      <c r="IN1531" s="459"/>
      <c r="IO1531" s="459"/>
      <c r="RL1531" s="252"/>
    </row>
    <row r="1532" spans="1:480" s="461" customFormat="1" ht="18">
      <c r="A1532" s="270" t="s">
        <v>3577</v>
      </c>
      <c r="B1532" s="473"/>
      <c r="C1532" s="473"/>
      <c r="D1532" s="473"/>
      <c r="E1532" s="459"/>
      <c r="F1532" s="524">
        <f t="shared" si="30"/>
        <v>1</v>
      </c>
      <c r="G1532" s="459"/>
      <c r="I1532" s="509">
        <v>1</v>
      </c>
      <c r="J1532" s="509"/>
      <c r="K1532" s="251"/>
      <c r="M1532" s="459"/>
      <c r="N1532" s="459"/>
      <c r="O1532" s="459"/>
      <c r="T1532" s="251"/>
      <c r="V1532" s="459"/>
      <c r="W1532" s="459"/>
      <c r="X1532" s="459"/>
      <c r="AC1532" s="251"/>
      <c r="AE1532" s="459"/>
      <c r="AF1532" s="459"/>
      <c r="AG1532" s="459"/>
      <c r="AL1532" s="251"/>
      <c r="AN1532" s="459"/>
      <c r="AO1532" s="459"/>
      <c r="AP1532" s="459"/>
      <c r="AU1532" s="251"/>
      <c r="AW1532" s="459"/>
      <c r="AX1532" s="459"/>
      <c r="AY1532" s="459"/>
      <c r="BD1532" s="251"/>
      <c r="BF1532" s="459"/>
      <c r="BG1532" s="459"/>
      <c r="BH1532" s="459"/>
      <c r="BM1532" s="251"/>
      <c r="BO1532" s="459"/>
      <c r="BP1532" s="459"/>
      <c r="BQ1532" s="459"/>
      <c r="BV1532" s="251"/>
      <c r="BX1532" s="459"/>
      <c r="BY1532" s="459"/>
      <c r="BZ1532" s="459"/>
      <c r="CE1532" s="251"/>
      <c r="CG1532" s="459"/>
      <c r="CH1532" s="459"/>
      <c r="CI1532" s="459"/>
      <c r="CN1532" s="251"/>
      <c r="CP1532" s="459"/>
      <c r="CQ1532" s="459"/>
      <c r="CR1532" s="459"/>
      <c r="CW1532" s="251"/>
      <c r="CY1532" s="459"/>
      <c r="CZ1532" s="459"/>
      <c r="DA1532" s="459"/>
      <c r="DF1532" s="251"/>
      <c r="DH1532" s="459"/>
      <c r="DI1532" s="459"/>
      <c r="DJ1532" s="459"/>
      <c r="DO1532" s="251"/>
      <c r="DQ1532" s="459"/>
      <c r="DR1532" s="459"/>
      <c r="DS1532" s="459"/>
      <c r="DX1532" s="251"/>
      <c r="DZ1532" s="459"/>
      <c r="EA1532" s="459"/>
      <c r="EB1532" s="459"/>
      <c r="EG1532" s="251"/>
      <c r="EI1532" s="459"/>
      <c r="EJ1532" s="459"/>
      <c r="EK1532" s="459"/>
      <c r="EP1532" s="251"/>
      <c r="ER1532" s="459"/>
      <c r="ES1532" s="459"/>
      <c r="ET1532" s="459"/>
      <c r="EY1532" s="251"/>
      <c r="FA1532" s="459"/>
      <c r="FB1532" s="459"/>
      <c r="FC1532" s="459"/>
      <c r="FH1532" s="251"/>
      <c r="FJ1532" s="459"/>
      <c r="FK1532" s="459"/>
      <c r="FL1532" s="459"/>
      <c r="FQ1532" s="251"/>
      <c r="FS1532" s="459"/>
      <c r="FT1532" s="459"/>
      <c r="FU1532" s="459"/>
      <c r="FZ1532" s="251"/>
      <c r="GB1532" s="459"/>
      <c r="GC1532" s="459"/>
      <c r="GD1532" s="459"/>
      <c r="GI1532" s="251"/>
      <c r="GK1532" s="459"/>
      <c r="GL1532" s="459"/>
      <c r="GM1532" s="459"/>
      <c r="GR1532" s="251"/>
      <c r="GT1532" s="459"/>
      <c r="GU1532" s="459"/>
      <c r="GV1532" s="459"/>
      <c r="HA1532" s="251"/>
      <c r="HC1532" s="459"/>
      <c r="HD1532" s="459"/>
      <c r="HE1532" s="459"/>
      <c r="HJ1532" s="459"/>
      <c r="HK1532" s="459"/>
      <c r="HL1532" s="459"/>
      <c r="HM1532" s="459"/>
      <c r="HN1532" s="459"/>
      <c r="HO1532" s="459"/>
      <c r="HP1532" s="459"/>
      <c r="HQ1532" s="459"/>
      <c r="HR1532" s="459"/>
      <c r="HS1532" s="459"/>
      <c r="HT1532" s="459"/>
      <c r="HU1532" s="459"/>
      <c r="HV1532" s="459"/>
      <c r="HW1532" s="459"/>
      <c r="HX1532" s="459"/>
      <c r="HY1532" s="459"/>
      <c r="HZ1532" s="459"/>
      <c r="IA1532" s="459"/>
      <c r="IB1532" s="459"/>
      <c r="IC1532" s="459"/>
      <c r="ID1532" s="459"/>
      <c r="IE1532" s="459"/>
      <c r="IF1532" s="459"/>
      <c r="IG1532" s="459"/>
      <c r="IH1532" s="459"/>
      <c r="II1532" s="459"/>
      <c r="IJ1532" s="459"/>
      <c r="IK1532" s="459"/>
      <c r="IL1532" s="459"/>
      <c r="IM1532" s="459"/>
      <c r="IN1532" s="459"/>
      <c r="IO1532" s="459"/>
      <c r="RL1532" s="252"/>
    </row>
    <row r="1533" spans="1:480" s="461" customFormat="1" ht="18">
      <c r="A1533" s="270" t="s">
        <v>3578</v>
      </c>
      <c r="B1533" s="473"/>
      <c r="C1533" s="473"/>
      <c r="D1533" s="473"/>
      <c r="E1533" s="459"/>
      <c r="F1533" s="524">
        <f t="shared" si="30"/>
        <v>12</v>
      </c>
      <c r="G1533" s="459"/>
      <c r="I1533" s="509">
        <v>12</v>
      </c>
      <c r="J1533" s="509"/>
      <c r="K1533" s="251"/>
      <c r="M1533" s="459"/>
      <c r="N1533" s="459"/>
      <c r="O1533" s="459"/>
      <c r="T1533" s="251"/>
      <c r="V1533" s="459"/>
      <c r="W1533" s="459"/>
      <c r="X1533" s="459"/>
      <c r="AC1533" s="251"/>
      <c r="AE1533" s="459"/>
      <c r="AF1533" s="459"/>
      <c r="AG1533" s="459"/>
      <c r="AL1533" s="251"/>
      <c r="AN1533" s="459"/>
      <c r="AO1533" s="459"/>
      <c r="AP1533" s="459"/>
      <c r="AU1533" s="251"/>
      <c r="AW1533" s="459"/>
      <c r="AX1533" s="459"/>
      <c r="AY1533" s="459"/>
      <c r="BD1533" s="251"/>
      <c r="BF1533" s="459"/>
      <c r="BG1533" s="459"/>
      <c r="BH1533" s="459"/>
      <c r="BM1533" s="251"/>
      <c r="BO1533" s="459"/>
      <c r="BP1533" s="459"/>
      <c r="BQ1533" s="459"/>
      <c r="BV1533" s="251"/>
      <c r="BX1533" s="459"/>
      <c r="BY1533" s="459"/>
      <c r="BZ1533" s="459"/>
      <c r="CE1533" s="251"/>
      <c r="CG1533" s="459"/>
      <c r="CH1533" s="459"/>
      <c r="CI1533" s="459"/>
      <c r="CN1533" s="251"/>
      <c r="CP1533" s="459"/>
      <c r="CQ1533" s="459"/>
      <c r="CR1533" s="459"/>
      <c r="CW1533" s="251"/>
      <c r="CY1533" s="459"/>
      <c r="CZ1533" s="459"/>
      <c r="DA1533" s="459"/>
      <c r="DF1533" s="251"/>
      <c r="DH1533" s="459"/>
      <c r="DI1533" s="459"/>
      <c r="DJ1533" s="459"/>
      <c r="DO1533" s="251"/>
      <c r="DQ1533" s="459"/>
      <c r="DR1533" s="459"/>
      <c r="DS1533" s="459"/>
      <c r="DX1533" s="251"/>
      <c r="DZ1533" s="459"/>
      <c r="EA1533" s="459"/>
      <c r="EB1533" s="459"/>
      <c r="EG1533" s="251"/>
      <c r="EI1533" s="459"/>
      <c r="EJ1533" s="459"/>
      <c r="EK1533" s="459"/>
      <c r="EP1533" s="251"/>
      <c r="ER1533" s="459"/>
      <c r="ES1533" s="459"/>
      <c r="ET1533" s="459"/>
      <c r="EY1533" s="251"/>
      <c r="FA1533" s="459"/>
      <c r="FB1533" s="459"/>
      <c r="FC1533" s="459"/>
      <c r="FH1533" s="251"/>
      <c r="FJ1533" s="459"/>
      <c r="FK1533" s="459"/>
      <c r="FL1533" s="459"/>
      <c r="FQ1533" s="251"/>
      <c r="FS1533" s="459"/>
      <c r="FT1533" s="459"/>
      <c r="FU1533" s="459"/>
      <c r="FZ1533" s="251"/>
      <c r="GB1533" s="459"/>
      <c r="GC1533" s="459"/>
      <c r="GD1533" s="459"/>
      <c r="GI1533" s="251"/>
      <c r="GK1533" s="459"/>
      <c r="GL1533" s="459"/>
      <c r="GM1533" s="459"/>
      <c r="GR1533" s="251"/>
      <c r="GT1533" s="459"/>
      <c r="GU1533" s="459"/>
      <c r="GV1533" s="459"/>
      <c r="HA1533" s="251"/>
      <c r="HC1533" s="459"/>
      <c r="HD1533" s="459"/>
      <c r="HE1533" s="459"/>
      <c r="HJ1533" s="459"/>
      <c r="HK1533" s="459"/>
      <c r="HL1533" s="459"/>
      <c r="HM1533" s="459"/>
      <c r="HN1533" s="459"/>
      <c r="HO1533" s="459"/>
      <c r="HP1533" s="459"/>
      <c r="HQ1533" s="459"/>
      <c r="HR1533" s="459"/>
      <c r="HS1533" s="459"/>
      <c r="HT1533" s="459"/>
      <c r="HU1533" s="459"/>
      <c r="HV1533" s="459"/>
      <c r="HW1533" s="459"/>
      <c r="HX1533" s="459"/>
      <c r="HY1533" s="459"/>
      <c r="HZ1533" s="459"/>
      <c r="IA1533" s="459"/>
      <c r="IB1533" s="459"/>
      <c r="IC1533" s="459"/>
      <c r="ID1533" s="459"/>
      <c r="IE1533" s="459"/>
      <c r="IF1533" s="459"/>
      <c r="IG1533" s="459"/>
      <c r="IH1533" s="459"/>
      <c r="II1533" s="459"/>
      <c r="IJ1533" s="459"/>
      <c r="IK1533" s="459"/>
      <c r="IL1533" s="459"/>
      <c r="IM1533" s="459"/>
      <c r="IN1533" s="459"/>
      <c r="IO1533" s="459"/>
      <c r="RL1533" s="252"/>
    </row>
    <row r="1534" spans="1:480" s="461" customFormat="1" ht="18">
      <c r="A1534" s="270" t="s">
        <v>3579</v>
      </c>
      <c r="B1534" s="473"/>
      <c r="C1534" s="473"/>
      <c r="D1534" s="473"/>
      <c r="E1534" s="459"/>
      <c r="F1534" s="524">
        <f t="shared" si="30"/>
        <v>2</v>
      </c>
      <c r="G1534" s="459"/>
      <c r="I1534" s="509">
        <v>2</v>
      </c>
      <c r="J1534" s="509"/>
      <c r="K1534" s="251"/>
      <c r="M1534" s="459"/>
      <c r="N1534" s="459"/>
      <c r="O1534" s="459"/>
      <c r="T1534" s="251"/>
      <c r="V1534" s="459"/>
      <c r="W1534" s="459"/>
      <c r="X1534" s="459"/>
      <c r="AC1534" s="251"/>
      <c r="AE1534" s="459"/>
      <c r="AF1534" s="459"/>
      <c r="AG1534" s="459"/>
      <c r="AL1534" s="251"/>
      <c r="AN1534" s="459"/>
      <c r="AO1534" s="459"/>
      <c r="AP1534" s="459"/>
      <c r="AU1534" s="251"/>
      <c r="AW1534" s="459"/>
      <c r="AX1534" s="459"/>
      <c r="AY1534" s="459"/>
      <c r="BD1534" s="251"/>
      <c r="BF1534" s="459"/>
      <c r="BG1534" s="459"/>
      <c r="BH1534" s="459"/>
      <c r="BM1534" s="251"/>
      <c r="BO1534" s="459"/>
      <c r="BP1534" s="459"/>
      <c r="BQ1534" s="459"/>
      <c r="BV1534" s="251"/>
      <c r="BX1534" s="459"/>
      <c r="BY1534" s="459"/>
      <c r="BZ1534" s="459"/>
      <c r="CE1534" s="251"/>
      <c r="CG1534" s="459"/>
      <c r="CH1534" s="459"/>
      <c r="CI1534" s="459"/>
      <c r="CN1534" s="251"/>
      <c r="CP1534" s="459"/>
      <c r="CQ1534" s="459"/>
      <c r="CR1534" s="459"/>
      <c r="CW1534" s="251"/>
      <c r="CY1534" s="459"/>
      <c r="CZ1534" s="459"/>
      <c r="DA1534" s="459"/>
      <c r="DF1534" s="251"/>
      <c r="DH1534" s="459"/>
      <c r="DI1534" s="459"/>
      <c r="DJ1534" s="459"/>
      <c r="DO1534" s="251"/>
      <c r="DQ1534" s="459"/>
      <c r="DR1534" s="459"/>
      <c r="DS1534" s="459"/>
      <c r="DX1534" s="251"/>
      <c r="DZ1534" s="459"/>
      <c r="EA1534" s="459"/>
      <c r="EB1534" s="459"/>
      <c r="EG1534" s="251"/>
      <c r="EI1534" s="459"/>
      <c r="EJ1534" s="459"/>
      <c r="EK1534" s="459"/>
      <c r="EP1534" s="251"/>
      <c r="ER1534" s="459"/>
      <c r="ES1534" s="459"/>
      <c r="ET1534" s="459"/>
      <c r="EY1534" s="251"/>
      <c r="FA1534" s="459"/>
      <c r="FB1534" s="459"/>
      <c r="FC1534" s="459"/>
      <c r="FH1534" s="251"/>
      <c r="FJ1534" s="459"/>
      <c r="FK1534" s="459"/>
      <c r="FL1534" s="459"/>
      <c r="FQ1534" s="251"/>
      <c r="FS1534" s="459"/>
      <c r="FT1534" s="459"/>
      <c r="FU1534" s="459"/>
      <c r="FZ1534" s="251"/>
      <c r="GB1534" s="459"/>
      <c r="GC1534" s="459"/>
      <c r="GD1534" s="459"/>
      <c r="GI1534" s="251"/>
      <c r="GK1534" s="459"/>
      <c r="GL1534" s="459"/>
      <c r="GM1534" s="459"/>
      <c r="GR1534" s="251"/>
      <c r="GT1534" s="459"/>
      <c r="GU1534" s="459"/>
      <c r="GV1534" s="459"/>
      <c r="HA1534" s="251"/>
      <c r="HC1534" s="459"/>
      <c r="HD1534" s="459"/>
      <c r="HE1534" s="459"/>
      <c r="HJ1534" s="459"/>
      <c r="HK1534" s="459"/>
      <c r="HL1534" s="459"/>
      <c r="HM1534" s="459"/>
      <c r="HN1534" s="459"/>
      <c r="HO1534" s="459"/>
      <c r="HP1534" s="459"/>
      <c r="HQ1534" s="459"/>
      <c r="HR1534" s="459"/>
      <c r="HS1534" s="459"/>
      <c r="HT1534" s="459"/>
      <c r="HU1534" s="459"/>
      <c r="HV1534" s="459"/>
      <c r="HW1534" s="459"/>
      <c r="HX1534" s="459"/>
      <c r="HY1534" s="459"/>
      <c r="HZ1534" s="459"/>
      <c r="IA1534" s="459"/>
      <c r="IB1534" s="459"/>
      <c r="IC1534" s="459"/>
      <c r="ID1534" s="459"/>
      <c r="IE1534" s="459"/>
      <c r="IF1534" s="459"/>
      <c r="IG1534" s="459"/>
      <c r="IH1534" s="459"/>
      <c r="II1534" s="459"/>
      <c r="IJ1534" s="459"/>
      <c r="IK1534" s="459"/>
      <c r="IL1534" s="459"/>
      <c r="IM1534" s="459"/>
      <c r="IN1534" s="459"/>
      <c r="IO1534" s="459"/>
      <c r="RL1534" s="252"/>
    </row>
    <row r="1535" spans="1:480" s="461" customFormat="1" ht="18">
      <c r="A1535" s="270" t="s">
        <v>3581</v>
      </c>
      <c r="B1535" s="473"/>
      <c r="C1535" s="473"/>
      <c r="D1535" s="473"/>
      <c r="E1535" s="459"/>
      <c r="F1535" s="524">
        <f t="shared" si="30"/>
        <v>4</v>
      </c>
      <c r="G1535" s="459"/>
      <c r="I1535" s="509">
        <v>4</v>
      </c>
      <c r="J1535" s="509"/>
      <c r="K1535" s="251"/>
      <c r="M1535" s="459"/>
      <c r="N1535" s="459"/>
      <c r="O1535" s="459"/>
      <c r="T1535" s="251"/>
      <c r="V1535" s="459"/>
      <c r="W1535" s="459"/>
      <c r="X1535" s="459"/>
      <c r="AC1535" s="251"/>
      <c r="AE1535" s="459"/>
      <c r="AF1535" s="459"/>
      <c r="AG1535" s="459"/>
      <c r="AL1535" s="251"/>
      <c r="AN1535" s="459"/>
      <c r="AO1535" s="459"/>
      <c r="AP1535" s="459"/>
      <c r="AU1535" s="251"/>
      <c r="AW1535" s="459"/>
      <c r="AX1535" s="459"/>
      <c r="AY1535" s="459"/>
      <c r="BD1535" s="251"/>
      <c r="BF1535" s="459"/>
      <c r="BG1535" s="459"/>
      <c r="BH1535" s="459"/>
      <c r="BM1535" s="251"/>
      <c r="BO1535" s="459"/>
      <c r="BP1535" s="459"/>
      <c r="BQ1535" s="459"/>
      <c r="BV1535" s="251"/>
      <c r="BX1535" s="459"/>
      <c r="BY1535" s="459"/>
      <c r="BZ1535" s="459"/>
      <c r="CE1535" s="251"/>
      <c r="CG1535" s="459"/>
      <c r="CH1535" s="459"/>
      <c r="CI1535" s="459"/>
      <c r="CN1535" s="251"/>
      <c r="CP1535" s="459"/>
      <c r="CQ1535" s="459"/>
      <c r="CR1535" s="459"/>
      <c r="CW1535" s="251"/>
      <c r="CY1535" s="459"/>
      <c r="CZ1535" s="459"/>
      <c r="DA1535" s="459"/>
      <c r="DF1535" s="251"/>
      <c r="DH1535" s="459"/>
      <c r="DI1535" s="459"/>
      <c r="DJ1535" s="459"/>
      <c r="DO1535" s="251"/>
      <c r="DQ1535" s="459"/>
      <c r="DR1535" s="459"/>
      <c r="DS1535" s="459"/>
      <c r="DX1535" s="251"/>
      <c r="DZ1535" s="459"/>
      <c r="EA1535" s="459"/>
      <c r="EB1535" s="459"/>
      <c r="EG1535" s="251"/>
      <c r="EI1535" s="459"/>
      <c r="EJ1535" s="459"/>
      <c r="EK1535" s="459"/>
      <c r="EP1535" s="251"/>
      <c r="ER1535" s="459"/>
      <c r="ES1535" s="459"/>
      <c r="ET1535" s="459"/>
      <c r="EY1535" s="251"/>
      <c r="FA1535" s="459"/>
      <c r="FB1535" s="459"/>
      <c r="FC1535" s="459"/>
      <c r="FH1535" s="251"/>
      <c r="FJ1535" s="459"/>
      <c r="FK1535" s="459"/>
      <c r="FL1535" s="459"/>
      <c r="FQ1535" s="251"/>
      <c r="FS1535" s="459"/>
      <c r="FT1535" s="459"/>
      <c r="FU1535" s="459"/>
      <c r="FZ1535" s="251"/>
      <c r="GB1535" s="459"/>
      <c r="GC1535" s="459"/>
      <c r="GD1535" s="459"/>
      <c r="GI1535" s="251"/>
      <c r="GK1535" s="459"/>
      <c r="GL1535" s="459"/>
      <c r="GM1535" s="459"/>
      <c r="GR1535" s="251"/>
      <c r="GT1535" s="459"/>
      <c r="GU1535" s="459"/>
      <c r="GV1535" s="459"/>
      <c r="HA1535" s="251"/>
      <c r="HC1535" s="459"/>
      <c r="HD1535" s="459"/>
      <c r="HE1535" s="459"/>
      <c r="HJ1535" s="459"/>
      <c r="HK1535" s="459"/>
      <c r="HL1535" s="459"/>
      <c r="HM1535" s="459"/>
      <c r="HN1535" s="459"/>
      <c r="HO1535" s="459"/>
      <c r="HP1535" s="459"/>
      <c r="HQ1535" s="459"/>
      <c r="HR1535" s="459"/>
      <c r="HS1535" s="459"/>
      <c r="HT1535" s="459"/>
      <c r="HU1535" s="459"/>
      <c r="HV1535" s="459"/>
      <c r="HW1535" s="459"/>
      <c r="HX1535" s="459"/>
      <c r="HY1535" s="459"/>
      <c r="HZ1535" s="459"/>
      <c r="IA1535" s="459"/>
      <c r="IB1535" s="459"/>
      <c r="IC1535" s="459"/>
      <c r="ID1535" s="459"/>
      <c r="IE1535" s="459"/>
      <c r="IF1535" s="459"/>
      <c r="IG1535" s="459"/>
      <c r="IH1535" s="459"/>
      <c r="II1535" s="459"/>
      <c r="IJ1535" s="459"/>
      <c r="IK1535" s="459"/>
      <c r="IL1535" s="459"/>
      <c r="IM1535" s="459"/>
      <c r="IN1535" s="459"/>
      <c r="IO1535" s="459"/>
      <c r="RL1535" s="252"/>
    </row>
    <row r="1536" spans="1:480" s="461" customFormat="1" ht="18">
      <c r="A1536" s="270" t="s">
        <v>3582</v>
      </c>
      <c r="B1536" s="473"/>
      <c r="C1536" s="473"/>
      <c r="D1536" s="473"/>
      <c r="E1536" s="459"/>
      <c r="F1536" s="524">
        <f t="shared" si="30"/>
        <v>1</v>
      </c>
      <c r="G1536" s="459"/>
      <c r="I1536" s="509">
        <v>1</v>
      </c>
      <c r="J1536" s="509"/>
      <c r="K1536" s="251"/>
      <c r="M1536" s="459"/>
      <c r="N1536" s="459"/>
      <c r="O1536" s="459"/>
      <c r="T1536" s="251"/>
      <c r="V1536" s="459"/>
      <c r="W1536" s="459"/>
      <c r="X1536" s="459"/>
      <c r="AC1536" s="251"/>
      <c r="AE1536" s="459"/>
      <c r="AF1536" s="459"/>
      <c r="AG1536" s="459"/>
      <c r="AL1536" s="251"/>
      <c r="AN1536" s="459"/>
      <c r="AO1536" s="459"/>
      <c r="AP1536" s="459"/>
      <c r="AU1536" s="251"/>
      <c r="AW1536" s="459"/>
      <c r="AX1536" s="459"/>
      <c r="AY1536" s="459"/>
      <c r="BD1536" s="251"/>
      <c r="BF1536" s="459"/>
      <c r="BG1536" s="459"/>
      <c r="BH1536" s="459"/>
      <c r="BM1536" s="251"/>
      <c r="BO1536" s="459"/>
      <c r="BP1536" s="459"/>
      <c r="BQ1536" s="459"/>
      <c r="BV1536" s="251"/>
      <c r="BX1536" s="459"/>
      <c r="BY1536" s="459"/>
      <c r="BZ1536" s="459"/>
      <c r="CE1536" s="251"/>
      <c r="CG1536" s="459"/>
      <c r="CH1536" s="459"/>
      <c r="CI1536" s="459"/>
      <c r="CN1536" s="251"/>
      <c r="CP1536" s="459"/>
      <c r="CQ1536" s="459"/>
      <c r="CR1536" s="459"/>
      <c r="CW1536" s="251"/>
      <c r="CY1536" s="459"/>
      <c r="CZ1536" s="459"/>
      <c r="DA1536" s="459"/>
      <c r="DF1536" s="251"/>
      <c r="DH1536" s="459"/>
      <c r="DI1536" s="459"/>
      <c r="DJ1536" s="459"/>
      <c r="DO1536" s="251"/>
      <c r="DQ1536" s="459"/>
      <c r="DR1536" s="459"/>
      <c r="DS1536" s="459"/>
      <c r="DX1536" s="251"/>
      <c r="DZ1536" s="459"/>
      <c r="EA1536" s="459"/>
      <c r="EB1536" s="459"/>
      <c r="EG1536" s="251"/>
      <c r="EI1536" s="459"/>
      <c r="EJ1536" s="459"/>
      <c r="EK1536" s="459"/>
      <c r="EP1536" s="251"/>
      <c r="ER1536" s="459"/>
      <c r="ES1536" s="459"/>
      <c r="ET1536" s="459"/>
      <c r="EY1536" s="251"/>
      <c r="FA1536" s="459"/>
      <c r="FB1536" s="459"/>
      <c r="FC1536" s="459"/>
      <c r="FH1536" s="251"/>
      <c r="FJ1536" s="459"/>
      <c r="FK1536" s="459"/>
      <c r="FL1536" s="459"/>
      <c r="FQ1536" s="251"/>
      <c r="FS1536" s="459"/>
      <c r="FT1536" s="459"/>
      <c r="FU1536" s="459"/>
      <c r="FZ1536" s="251"/>
      <c r="GB1536" s="459"/>
      <c r="GC1536" s="459"/>
      <c r="GD1536" s="459"/>
      <c r="GI1536" s="251"/>
      <c r="GK1536" s="459"/>
      <c r="GL1536" s="459"/>
      <c r="GM1536" s="459"/>
      <c r="GR1536" s="251"/>
      <c r="GT1536" s="459"/>
      <c r="GU1536" s="459"/>
      <c r="GV1536" s="459"/>
      <c r="HA1536" s="251"/>
      <c r="HC1536" s="459"/>
      <c r="HD1536" s="459"/>
      <c r="HE1536" s="459"/>
      <c r="HJ1536" s="459"/>
      <c r="HK1536" s="459"/>
      <c r="HL1536" s="459"/>
      <c r="HM1536" s="459"/>
      <c r="HN1536" s="459"/>
      <c r="HO1536" s="459"/>
      <c r="HP1536" s="459"/>
      <c r="HQ1536" s="459"/>
      <c r="HR1536" s="459"/>
      <c r="HS1536" s="459"/>
      <c r="HT1536" s="459"/>
      <c r="HU1536" s="459"/>
      <c r="HV1536" s="459"/>
      <c r="HW1536" s="459"/>
      <c r="HX1536" s="459"/>
      <c r="HY1536" s="459"/>
      <c r="HZ1536" s="459"/>
      <c r="IA1536" s="459"/>
      <c r="IB1536" s="459"/>
      <c r="IC1536" s="459"/>
      <c r="ID1536" s="459"/>
      <c r="IE1536" s="459"/>
      <c r="IF1536" s="459"/>
      <c r="IG1536" s="459"/>
      <c r="IH1536" s="459"/>
      <c r="II1536" s="459"/>
      <c r="IJ1536" s="459"/>
      <c r="IK1536" s="459"/>
      <c r="IL1536" s="459"/>
      <c r="IM1536" s="459"/>
      <c r="IN1536" s="459"/>
      <c r="IO1536" s="459"/>
      <c r="RL1536" s="252"/>
    </row>
    <row r="1537" spans="1:480" s="461" customFormat="1" ht="18">
      <c r="A1537" s="270" t="s">
        <v>3583</v>
      </c>
      <c r="B1537" s="473"/>
      <c r="C1537" s="473"/>
      <c r="D1537" s="473"/>
      <c r="E1537" s="459"/>
      <c r="F1537" s="524">
        <f t="shared" si="30"/>
        <v>1</v>
      </c>
      <c r="G1537" s="459"/>
      <c r="I1537" s="509">
        <v>1</v>
      </c>
      <c r="J1537" s="509"/>
      <c r="K1537" s="251"/>
      <c r="M1537" s="459"/>
      <c r="N1537" s="459"/>
      <c r="O1537" s="459"/>
      <c r="T1537" s="251"/>
      <c r="V1537" s="459"/>
      <c r="W1537" s="459"/>
      <c r="X1537" s="459"/>
      <c r="AC1537" s="251"/>
      <c r="AE1537" s="459"/>
      <c r="AF1537" s="459"/>
      <c r="AG1537" s="459"/>
      <c r="AL1537" s="251"/>
      <c r="AN1537" s="459"/>
      <c r="AO1537" s="459"/>
      <c r="AP1537" s="459"/>
      <c r="AU1537" s="251"/>
      <c r="AW1537" s="459"/>
      <c r="AX1537" s="459"/>
      <c r="AY1537" s="459"/>
      <c r="BD1537" s="251"/>
      <c r="BF1537" s="459"/>
      <c r="BG1537" s="459"/>
      <c r="BH1537" s="459"/>
      <c r="BM1537" s="251"/>
      <c r="BO1537" s="459"/>
      <c r="BP1537" s="459"/>
      <c r="BQ1537" s="459"/>
      <c r="BV1537" s="251"/>
      <c r="BX1537" s="459"/>
      <c r="BY1537" s="459"/>
      <c r="BZ1537" s="459"/>
      <c r="CE1537" s="251"/>
      <c r="CG1537" s="459"/>
      <c r="CH1537" s="459"/>
      <c r="CI1537" s="459"/>
      <c r="CN1537" s="251"/>
      <c r="CP1537" s="459"/>
      <c r="CQ1537" s="459"/>
      <c r="CR1537" s="459"/>
      <c r="CW1537" s="251"/>
      <c r="CY1537" s="459"/>
      <c r="CZ1537" s="459"/>
      <c r="DA1537" s="459"/>
      <c r="DF1537" s="251"/>
      <c r="DH1537" s="459"/>
      <c r="DI1537" s="459"/>
      <c r="DJ1537" s="459"/>
      <c r="DO1537" s="251"/>
      <c r="DQ1537" s="459"/>
      <c r="DR1537" s="459"/>
      <c r="DS1537" s="459"/>
      <c r="DX1537" s="251"/>
      <c r="DZ1537" s="459"/>
      <c r="EA1537" s="459"/>
      <c r="EB1537" s="459"/>
      <c r="EG1537" s="251"/>
      <c r="EI1537" s="459"/>
      <c r="EJ1537" s="459"/>
      <c r="EK1537" s="459"/>
      <c r="EP1537" s="251"/>
      <c r="ER1537" s="459"/>
      <c r="ES1537" s="459"/>
      <c r="ET1537" s="459"/>
      <c r="EY1537" s="251"/>
      <c r="FA1537" s="459"/>
      <c r="FB1537" s="459"/>
      <c r="FC1537" s="459"/>
      <c r="FH1537" s="251"/>
      <c r="FJ1537" s="459"/>
      <c r="FK1537" s="459"/>
      <c r="FL1537" s="459"/>
      <c r="FQ1537" s="251"/>
      <c r="FS1537" s="459"/>
      <c r="FT1537" s="459"/>
      <c r="FU1537" s="459"/>
      <c r="FZ1537" s="251"/>
      <c r="GB1537" s="459"/>
      <c r="GC1537" s="459"/>
      <c r="GD1537" s="459"/>
      <c r="GI1537" s="251"/>
      <c r="GK1537" s="459"/>
      <c r="GL1537" s="459"/>
      <c r="GM1537" s="459"/>
      <c r="GR1537" s="251"/>
      <c r="GT1537" s="459"/>
      <c r="GU1537" s="459"/>
      <c r="GV1537" s="459"/>
      <c r="HA1537" s="251"/>
      <c r="HC1537" s="459"/>
      <c r="HD1537" s="459"/>
      <c r="HE1537" s="459"/>
      <c r="HJ1537" s="459"/>
      <c r="HK1537" s="459"/>
      <c r="HL1537" s="459"/>
      <c r="HM1537" s="459"/>
      <c r="HN1537" s="459"/>
      <c r="HO1537" s="459"/>
      <c r="HP1537" s="459"/>
      <c r="HQ1537" s="459"/>
      <c r="HR1537" s="459"/>
      <c r="HS1537" s="459"/>
      <c r="HT1537" s="459"/>
      <c r="HU1537" s="459"/>
      <c r="HV1537" s="459"/>
      <c r="HW1537" s="459"/>
      <c r="HX1537" s="459"/>
      <c r="HY1537" s="459"/>
      <c r="HZ1537" s="459"/>
      <c r="IA1537" s="459"/>
      <c r="IB1537" s="459"/>
      <c r="IC1537" s="459"/>
      <c r="ID1537" s="459"/>
      <c r="IE1537" s="459"/>
      <c r="IF1537" s="459"/>
      <c r="IG1537" s="459"/>
      <c r="IH1537" s="459"/>
      <c r="II1537" s="459"/>
      <c r="IJ1537" s="459"/>
      <c r="IK1537" s="459"/>
      <c r="IL1537" s="459"/>
      <c r="IM1537" s="459"/>
      <c r="IN1537" s="459"/>
      <c r="IO1537" s="459"/>
      <c r="RL1537" s="252"/>
    </row>
    <row r="1538" spans="1:480" s="461" customFormat="1" ht="18">
      <c r="A1538" s="270" t="s">
        <v>3584</v>
      </c>
      <c r="B1538" s="473"/>
      <c r="C1538" s="473"/>
      <c r="D1538" s="473"/>
      <c r="E1538" s="459"/>
      <c r="F1538" s="524">
        <f t="shared" si="30"/>
        <v>30</v>
      </c>
      <c r="G1538" s="459"/>
      <c r="I1538" s="509">
        <v>30</v>
      </c>
      <c r="J1538" s="509"/>
      <c r="K1538" s="251"/>
      <c r="M1538" s="459"/>
      <c r="N1538" s="459"/>
      <c r="O1538" s="459"/>
      <c r="T1538" s="251"/>
      <c r="V1538" s="459"/>
      <c r="W1538" s="459"/>
      <c r="X1538" s="459"/>
      <c r="AC1538" s="251"/>
      <c r="AE1538" s="459"/>
      <c r="AF1538" s="459"/>
      <c r="AG1538" s="459"/>
      <c r="AL1538" s="251"/>
      <c r="AN1538" s="459"/>
      <c r="AO1538" s="459"/>
      <c r="AP1538" s="459"/>
      <c r="AU1538" s="251"/>
      <c r="AW1538" s="459"/>
      <c r="AX1538" s="459"/>
      <c r="AY1538" s="459"/>
      <c r="BD1538" s="251"/>
      <c r="BF1538" s="459"/>
      <c r="BG1538" s="459"/>
      <c r="BH1538" s="459"/>
      <c r="BM1538" s="251"/>
      <c r="BO1538" s="459"/>
      <c r="BP1538" s="459"/>
      <c r="BQ1538" s="459"/>
      <c r="BV1538" s="251"/>
      <c r="BX1538" s="459"/>
      <c r="BY1538" s="459"/>
      <c r="BZ1538" s="459"/>
      <c r="CE1538" s="251"/>
      <c r="CG1538" s="459"/>
      <c r="CH1538" s="459"/>
      <c r="CI1538" s="459"/>
      <c r="CN1538" s="251"/>
      <c r="CP1538" s="459"/>
      <c r="CQ1538" s="459"/>
      <c r="CR1538" s="459"/>
      <c r="CW1538" s="251"/>
      <c r="CY1538" s="459"/>
      <c r="CZ1538" s="459"/>
      <c r="DA1538" s="459"/>
      <c r="DF1538" s="251"/>
      <c r="DH1538" s="459"/>
      <c r="DI1538" s="459"/>
      <c r="DJ1538" s="459"/>
      <c r="DO1538" s="251"/>
      <c r="DQ1538" s="459"/>
      <c r="DR1538" s="459"/>
      <c r="DS1538" s="459"/>
      <c r="DX1538" s="251"/>
      <c r="DZ1538" s="459"/>
      <c r="EA1538" s="459"/>
      <c r="EB1538" s="459"/>
      <c r="EG1538" s="251"/>
      <c r="EI1538" s="459"/>
      <c r="EJ1538" s="459"/>
      <c r="EK1538" s="459"/>
      <c r="EP1538" s="251"/>
      <c r="ER1538" s="459"/>
      <c r="ES1538" s="459"/>
      <c r="ET1538" s="459"/>
      <c r="EY1538" s="251"/>
      <c r="FA1538" s="459"/>
      <c r="FB1538" s="459"/>
      <c r="FC1538" s="459"/>
      <c r="FH1538" s="251"/>
      <c r="FJ1538" s="459"/>
      <c r="FK1538" s="459"/>
      <c r="FL1538" s="459"/>
      <c r="FQ1538" s="251"/>
      <c r="FS1538" s="459"/>
      <c r="FT1538" s="459"/>
      <c r="FU1538" s="459"/>
      <c r="FZ1538" s="251"/>
      <c r="GB1538" s="459"/>
      <c r="GC1538" s="459"/>
      <c r="GD1538" s="459"/>
      <c r="GI1538" s="251"/>
      <c r="GK1538" s="459"/>
      <c r="GL1538" s="459"/>
      <c r="GM1538" s="459"/>
      <c r="GR1538" s="251"/>
      <c r="GT1538" s="459"/>
      <c r="GU1538" s="459"/>
      <c r="GV1538" s="459"/>
      <c r="HA1538" s="251"/>
      <c r="HC1538" s="459"/>
      <c r="HD1538" s="459"/>
      <c r="HE1538" s="459"/>
      <c r="HJ1538" s="459"/>
      <c r="HK1538" s="459"/>
      <c r="HL1538" s="459"/>
      <c r="HM1538" s="459"/>
      <c r="HN1538" s="459"/>
      <c r="HO1538" s="459"/>
      <c r="HP1538" s="459"/>
      <c r="HQ1538" s="459"/>
      <c r="HR1538" s="459"/>
      <c r="HS1538" s="459"/>
      <c r="HT1538" s="459"/>
      <c r="HU1538" s="459"/>
      <c r="HV1538" s="459"/>
      <c r="HW1538" s="459"/>
      <c r="HX1538" s="459"/>
      <c r="HY1538" s="459"/>
      <c r="HZ1538" s="459"/>
      <c r="IA1538" s="459"/>
      <c r="IB1538" s="459"/>
      <c r="IC1538" s="459"/>
      <c r="ID1538" s="459"/>
      <c r="IE1538" s="459"/>
      <c r="IF1538" s="459"/>
      <c r="IG1538" s="459"/>
      <c r="IH1538" s="459"/>
      <c r="II1538" s="459"/>
      <c r="IJ1538" s="459"/>
      <c r="IK1538" s="459"/>
      <c r="IL1538" s="459"/>
      <c r="IM1538" s="459"/>
      <c r="IN1538" s="459"/>
      <c r="IO1538" s="459"/>
      <c r="RL1538" s="252"/>
    </row>
    <row r="1539" spans="1:480" s="461" customFormat="1" ht="18">
      <c r="A1539" s="270" t="s">
        <v>3585</v>
      </c>
      <c r="B1539" s="473"/>
      <c r="C1539" s="473"/>
      <c r="D1539" s="473"/>
      <c r="E1539" s="459"/>
      <c r="F1539" s="524">
        <f t="shared" si="30"/>
        <v>6</v>
      </c>
      <c r="G1539" s="459"/>
      <c r="I1539" s="509">
        <v>6</v>
      </c>
      <c r="J1539" s="509"/>
      <c r="K1539" s="251"/>
      <c r="M1539" s="459"/>
      <c r="N1539" s="459"/>
      <c r="O1539" s="459"/>
      <c r="T1539" s="251"/>
      <c r="V1539" s="459"/>
      <c r="W1539" s="459"/>
      <c r="X1539" s="459"/>
      <c r="AC1539" s="251"/>
      <c r="AE1539" s="459"/>
      <c r="AF1539" s="459"/>
      <c r="AG1539" s="459"/>
      <c r="AL1539" s="251"/>
      <c r="AN1539" s="459"/>
      <c r="AO1539" s="459"/>
      <c r="AP1539" s="459"/>
      <c r="AU1539" s="251"/>
      <c r="AW1539" s="459"/>
      <c r="AX1539" s="459"/>
      <c r="AY1539" s="459"/>
      <c r="BD1539" s="251"/>
      <c r="BF1539" s="459"/>
      <c r="BG1539" s="459"/>
      <c r="BH1539" s="459"/>
      <c r="BM1539" s="251"/>
      <c r="BO1539" s="459"/>
      <c r="BP1539" s="459"/>
      <c r="BQ1539" s="459"/>
      <c r="BV1539" s="251"/>
      <c r="BX1539" s="459"/>
      <c r="BY1539" s="459"/>
      <c r="BZ1539" s="459"/>
      <c r="CE1539" s="251"/>
      <c r="CG1539" s="459"/>
      <c r="CH1539" s="459"/>
      <c r="CI1539" s="459"/>
      <c r="CN1539" s="251"/>
      <c r="CP1539" s="459"/>
      <c r="CQ1539" s="459"/>
      <c r="CR1539" s="459"/>
      <c r="CW1539" s="251"/>
      <c r="CY1539" s="459"/>
      <c r="CZ1539" s="459"/>
      <c r="DA1539" s="459"/>
      <c r="DF1539" s="251"/>
      <c r="DH1539" s="459"/>
      <c r="DI1539" s="459"/>
      <c r="DJ1539" s="459"/>
      <c r="DO1539" s="251"/>
      <c r="DQ1539" s="459"/>
      <c r="DR1539" s="459"/>
      <c r="DS1539" s="459"/>
      <c r="DX1539" s="251"/>
      <c r="DZ1539" s="459"/>
      <c r="EA1539" s="459"/>
      <c r="EB1539" s="459"/>
      <c r="EG1539" s="251"/>
      <c r="EI1539" s="459"/>
      <c r="EJ1539" s="459"/>
      <c r="EK1539" s="459"/>
      <c r="EP1539" s="251"/>
      <c r="ER1539" s="459"/>
      <c r="ES1539" s="459"/>
      <c r="ET1539" s="459"/>
      <c r="EY1539" s="251"/>
      <c r="FA1539" s="459"/>
      <c r="FB1539" s="459"/>
      <c r="FC1539" s="459"/>
      <c r="FH1539" s="251"/>
      <c r="FJ1539" s="459"/>
      <c r="FK1539" s="459"/>
      <c r="FL1539" s="459"/>
      <c r="FQ1539" s="251"/>
      <c r="FS1539" s="459"/>
      <c r="FT1539" s="459"/>
      <c r="FU1539" s="459"/>
      <c r="FZ1539" s="251"/>
      <c r="GB1539" s="459"/>
      <c r="GC1539" s="459"/>
      <c r="GD1539" s="459"/>
      <c r="GI1539" s="251"/>
      <c r="GK1539" s="459"/>
      <c r="GL1539" s="459"/>
      <c r="GM1539" s="459"/>
      <c r="GR1539" s="251"/>
      <c r="GT1539" s="459"/>
      <c r="GU1539" s="459"/>
      <c r="GV1539" s="459"/>
      <c r="HA1539" s="251"/>
      <c r="HC1539" s="459"/>
      <c r="HD1539" s="459"/>
      <c r="HE1539" s="459"/>
      <c r="HJ1539" s="459"/>
      <c r="HK1539" s="459"/>
      <c r="HL1539" s="459"/>
      <c r="HM1539" s="459"/>
      <c r="HN1539" s="459"/>
      <c r="HO1539" s="459"/>
      <c r="HP1539" s="459"/>
      <c r="HQ1539" s="459"/>
      <c r="HR1539" s="459"/>
      <c r="HS1539" s="459"/>
      <c r="HT1539" s="459"/>
      <c r="HU1539" s="459"/>
      <c r="HV1539" s="459"/>
      <c r="HW1539" s="459"/>
      <c r="HX1539" s="459"/>
      <c r="HY1539" s="459"/>
      <c r="HZ1539" s="459"/>
      <c r="IA1539" s="459"/>
      <c r="IB1539" s="459"/>
      <c r="IC1539" s="459"/>
      <c r="ID1539" s="459"/>
      <c r="IE1539" s="459"/>
      <c r="IF1539" s="459"/>
      <c r="IG1539" s="459"/>
      <c r="IH1539" s="459"/>
      <c r="II1539" s="459"/>
      <c r="IJ1539" s="459"/>
      <c r="IK1539" s="459"/>
      <c r="IL1539" s="459"/>
      <c r="IM1539" s="459"/>
      <c r="IN1539" s="459"/>
      <c r="IO1539" s="459"/>
      <c r="RL1539" s="252"/>
    </row>
    <row r="1540" spans="1:480" s="461" customFormat="1" ht="18">
      <c r="A1540" s="270" t="s">
        <v>3586</v>
      </c>
      <c r="B1540" s="473"/>
      <c r="C1540" s="473"/>
      <c r="D1540" s="473"/>
      <c r="E1540" s="459"/>
      <c r="F1540" s="524">
        <f t="shared" si="30"/>
        <v>12</v>
      </c>
      <c r="G1540" s="459"/>
      <c r="I1540" s="509">
        <v>12</v>
      </c>
      <c r="J1540" s="509"/>
      <c r="K1540" s="251"/>
      <c r="M1540" s="459"/>
      <c r="N1540" s="459"/>
      <c r="O1540" s="459"/>
      <c r="T1540" s="251"/>
      <c r="V1540" s="459"/>
      <c r="W1540" s="459"/>
      <c r="X1540" s="459"/>
      <c r="AC1540" s="251"/>
      <c r="AE1540" s="459"/>
      <c r="AF1540" s="459"/>
      <c r="AG1540" s="459"/>
      <c r="AL1540" s="251"/>
      <c r="AN1540" s="459"/>
      <c r="AO1540" s="459"/>
      <c r="AP1540" s="459"/>
      <c r="AU1540" s="251"/>
      <c r="AW1540" s="459"/>
      <c r="AX1540" s="459"/>
      <c r="AY1540" s="459"/>
      <c r="BD1540" s="251"/>
      <c r="BF1540" s="459"/>
      <c r="BG1540" s="459"/>
      <c r="BH1540" s="459"/>
      <c r="BM1540" s="251"/>
      <c r="BO1540" s="459"/>
      <c r="BP1540" s="459"/>
      <c r="BQ1540" s="459"/>
      <c r="BV1540" s="251"/>
      <c r="BX1540" s="459"/>
      <c r="BY1540" s="459"/>
      <c r="BZ1540" s="459"/>
      <c r="CE1540" s="251"/>
      <c r="CG1540" s="459"/>
      <c r="CH1540" s="459"/>
      <c r="CI1540" s="459"/>
      <c r="CN1540" s="251"/>
      <c r="CP1540" s="459"/>
      <c r="CQ1540" s="459"/>
      <c r="CR1540" s="459"/>
      <c r="CW1540" s="251"/>
      <c r="CY1540" s="459"/>
      <c r="CZ1540" s="459"/>
      <c r="DA1540" s="459"/>
      <c r="DF1540" s="251"/>
      <c r="DH1540" s="459"/>
      <c r="DI1540" s="459"/>
      <c r="DJ1540" s="459"/>
      <c r="DO1540" s="251"/>
      <c r="DQ1540" s="459"/>
      <c r="DR1540" s="459"/>
      <c r="DS1540" s="459"/>
      <c r="DX1540" s="251"/>
      <c r="DZ1540" s="459"/>
      <c r="EA1540" s="459"/>
      <c r="EB1540" s="459"/>
      <c r="EG1540" s="251"/>
      <c r="EI1540" s="459"/>
      <c r="EJ1540" s="459"/>
      <c r="EK1540" s="459"/>
      <c r="EP1540" s="251"/>
      <c r="ER1540" s="459"/>
      <c r="ES1540" s="459"/>
      <c r="ET1540" s="459"/>
      <c r="EY1540" s="251"/>
      <c r="FA1540" s="459"/>
      <c r="FB1540" s="459"/>
      <c r="FC1540" s="459"/>
      <c r="FH1540" s="251"/>
      <c r="FJ1540" s="459"/>
      <c r="FK1540" s="459"/>
      <c r="FL1540" s="459"/>
      <c r="FQ1540" s="251"/>
      <c r="FS1540" s="459"/>
      <c r="FT1540" s="459"/>
      <c r="FU1540" s="459"/>
      <c r="FZ1540" s="251"/>
      <c r="GB1540" s="459"/>
      <c r="GC1540" s="459"/>
      <c r="GD1540" s="459"/>
      <c r="GI1540" s="251"/>
      <c r="GK1540" s="459"/>
      <c r="GL1540" s="459"/>
      <c r="GM1540" s="459"/>
      <c r="GR1540" s="251"/>
      <c r="GT1540" s="459"/>
      <c r="GU1540" s="459"/>
      <c r="GV1540" s="459"/>
      <c r="HA1540" s="251"/>
      <c r="HC1540" s="459"/>
      <c r="HD1540" s="459"/>
      <c r="HE1540" s="459"/>
      <c r="HJ1540" s="459"/>
      <c r="HK1540" s="459"/>
      <c r="HL1540" s="459"/>
      <c r="HM1540" s="459"/>
      <c r="HN1540" s="459"/>
      <c r="HO1540" s="459"/>
      <c r="HP1540" s="459"/>
      <c r="HQ1540" s="459"/>
      <c r="HR1540" s="459"/>
      <c r="HS1540" s="459"/>
      <c r="HT1540" s="459"/>
      <c r="HU1540" s="459"/>
      <c r="HV1540" s="459"/>
      <c r="HW1540" s="459"/>
      <c r="HX1540" s="459"/>
      <c r="HY1540" s="459"/>
      <c r="HZ1540" s="459"/>
      <c r="IA1540" s="459"/>
      <c r="IB1540" s="459"/>
      <c r="IC1540" s="459"/>
      <c r="ID1540" s="459"/>
      <c r="IE1540" s="459"/>
      <c r="IF1540" s="459"/>
      <c r="IG1540" s="459"/>
      <c r="IH1540" s="459"/>
      <c r="II1540" s="459"/>
      <c r="IJ1540" s="459"/>
      <c r="IK1540" s="459"/>
      <c r="IL1540" s="459"/>
      <c r="IM1540" s="459"/>
      <c r="IN1540" s="459"/>
      <c r="IO1540" s="459"/>
      <c r="RL1540" s="252"/>
    </row>
    <row r="1541" spans="1:480" s="461" customFormat="1" ht="18">
      <c r="A1541" s="270" t="s">
        <v>3588</v>
      </c>
      <c r="B1541" s="473"/>
      <c r="C1541" s="473"/>
      <c r="D1541" s="473"/>
      <c r="E1541" s="459"/>
      <c r="F1541" s="524">
        <f t="shared" si="30"/>
        <v>2</v>
      </c>
      <c r="G1541" s="459"/>
      <c r="I1541" s="509">
        <v>2</v>
      </c>
      <c r="J1541" s="509"/>
      <c r="K1541" s="251"/>
      <c r="M1541" s="459"/>
      <c r="N1541" s="459"/>
      <c r="O1541" s="459"/>
      <c r="T1541" s="251"/>
      <c r="V1541" s="459"/>
      <c r="W1541" s="459"/>
      <c r="X1541" s="459"/>
      <c r="AC1541" s="251"/>
      <c r="AE1541" s="459"/>
      <c r="AF1541" s="459"/>
      <c r="AG1541" s="459"/>
      <c r="AL1541" s="251"/>
      <c r="AN1541" s="459"/>
      <c r="AO1541" s="459"/>
      <c r="AP1541" s="459"/>
      <c r="AU1541" s="251"/>
      <c r="AW1541" s="459"/>
      <c r="AX1541" s="459"/>
      <c r="AY1541" s="459"/>
      <c r="BD1541" s="251"/>
      <c r="BF1541" s="459"/>
      <c r="BG1541" s="459"/>
      <c r="BH1541" s="459"/>
      <c r="BM1541" s="251"/>
      <c r="BO1541" s="459"/>
      <c r="BP1541" s="459"/>
      <c r="BQ1541" s="459"/>
      <c r="BV1541" s="251"/>
      <c r="BX1541" s="459"/>
      <c r="BY1541" s="459"/>
      <c r="BZ1541" s="459"/>
      <c r="CE1541" s="251"/>
      <c r="CG1541" s="459"/>
      <c r="CH1541" s="459"/>
      <c r="CI1541" s="459"/>
      <c r="CN1541" s="251"/>
      <c r="CP1541" s="459"/>
      <c r="CQ1541" s="459"/>
      <c r="CR1541" s="459"/>
      <c r="CW1541" s="251"/>
      <c r="CY1541" s="459"/>
      <c r="CZ1541" s="459"/>
      <c r="DA1541" s="459"/>
      <c r="DF1541" s="251"/>
      <c r="DH1541" s="459"/>
      <c r="DI1541" s="459"/>
      <c r="DJ1541" s="459"/>
      <c r="DO1541" s="251"/>
      <c r="DQ1541" s="459"/>
      <c r="DR1541" s="459"/>
      <c r="DS1541" s="459"/>
      <c r="DX1541" s="251"/>
      <c r="DZ1541" s="459"/>
      <c r="EA1541" s="459"/>
      <c r="EB1541" s="459"/>
      <c r="EG1541" s="251"/>
      <c r="EI1541" s="459"/>
      <c r="EJ1541" s="459"/>
      <c r="EK1541" s="459"/>
      <c r="EP1541" s="251"/>
      <c r="ER1541" s="459"/>
      <c r="ES1541" s="459"/>
      <c r="ET1541" s="459"/>
      <c r="EY1541" s="251"/>
      <c r="FA1541" s="459"/>
      <c r="FB1541" s="459"/>
      <c r="FC1541" s="459"/>
      <c r="FH1541" s="251"/>
      <c r="FJ1541" s="459"/>
      <c r="FK1541" s="459"/>
      <c r="FL1541" s="459"/>
      <c r="FQ1541" s="251"/>
      <c r="FS1541" s="459"/>
      <c r="FT1541" s="459"/>
      <c r="FU1541" s="459"/>
      <c r="FZ1541" s="251"/>
      <c r="GB1541" s="459"/>
      <c r="GC1541" s="459"/>
      <c r="GD1541" s="459"/>
      <c r="GI1541" s="251"/>
      <c r="GK1541" s="459"/>
      <c r="GL1541" s="459"/>
      <c r="GM1541" s="459"/>
      <c r="GR1541" s="251"/>
      <c r="GT1541" s="459"/>
      <c r="GU1541" s="459"/>
      <c r="GV1541" s="459"/>
      <c r="HA1541" s="251"/>
      <c r="HC1541" s="459"/>
      <c r="HD1541" s="459"/>
      <c r="HE1541" s="459"/>
      <c r="HJ1541" s="459"/>
      <c r="HK1541" s="459"/>
      <c r="HL1541" s="459"/>
      <c r="HM1541" s="459"/>
      <c r="HN1541" s="459"/>
      <c r="HO1541" s="459"/>
      <c r="HP1541" s="459"/>
      <c r="HQ1541" s="459"/>
      <c r="HR1541" s="459"/>
      <c r="HS1541" s="459"/>
      <c r="HT1541" s="459"/>
      <c r="HU1541" s="459"/>
      <c r="HV1541" s="459"/>
      <c r="HW1541" s="459"/>
      <c r="HX1541" s="459"/>
      <c r="HY1541" s="459"/>
      <c r="HZ1541" s="459"/>
      <c r="IA1541" s="459"/>
      <c r="IB1541" s="459"/>
      <c r="IC1541" s="459"/>
      <c r="ID1541" s="459"/>
      <c r="IE1541" s="459"/>
      <c r="IF1541" s="459"/>
      <c r="IG1541" s="459"/>
      <c r="IH1541" s="459"/>
      <c r="II1541" s="459"/>
      <c r="IJ1541" s="459"/>
      <c r="IK1541" s="459"/>
      <c r="IL1541" s="459"/>
      <c r="IM1541" s="459"/>
      <c r="IN1541" s="459"/>
      <c r="IO1541" s="459"/>
      <c r="RL1541" s="252"/>
    </row>
    <row r="1542" spans="1:480" s="461" customFormat="1" ht="18">
      <c r="A1542" s="270" t="s">
        <v>3589</v>
      </c>
      <c r="B1542" s="473"/>
      <c r="C1542" s="473"/>
      <c r="D1542" s="473"/>
      <c r="E1542" s="459"/>
      <c r="F1542" s="524">
        <f t="shared" si="30"/>
        <v>17</v>
      </c>
      <c r="G1542" s="459"/>
      <c r="I1542" s="509">
        <v>17</v>
      </c>
      <c r="J1542" s="509"/>
      <c r="K1542" s="251"/>
      <c r="M1542" s="459"/>
      <c r="N1542" s="459"/>
      <c r="O1542" s="459"/>
      <c r="T1542" s="251"/>
      <c r="V1542" s="459"/>
      <c r="W1542" s="459"/>
      <c r="X1542" s="459"/>
      <c r="AC1542" s="251"/>
      <c r="AE1542" s="459"/>
      <c r="AF1542" s="459"/>
      <c r="AG1542" s="459"/>
      <c r="AL1542" s="251"/>
      <c r="AN1542" s="459"/>
      <c r="AO1542" s="459"/>
      <c r="AP1542" s="459"/>
      <c r="AU1542" s="251"/>
      <c r="AW1542" s="459"/>
      <c r="AX1542" s="459"/>
      <c r="AY1542" s="459"/>
      <c r="BD1542" s="251"/>
      <c r="BF1542" s="459"/>
      <c r="BG1542" s="459"/>
      <c r="BH1542" s="459"/>
      <c r="BM1542" s="251"/>
      <c r="BO1542" s="459"/>
      <c r="BP1542" s="459"/>
      <c r="BQ1542" s="459"/>
      <c r="BV1542" s="251"/>
      <c r="BX1542" s="459"/>
      <c r="BY1542" s="459"/>
      <c r="BZ1542" s="459"/>
      <c r="CE1542" s="251"/>
      <c r="CG1542" s="459"/>
      <c r="CH1542" s="459"/>
      <c r="CI1542" s="459"/>
      <c r="CN1542" s="251"/>
      <c r="CP1542" s="459"/>
      <c r="CQ1542" s="459"/>
      <c r="CR1542" s="459"/>
      <c r="CW1542" s="251"/>
      <c r="CY1542" s="459"/>
      <c r="CZ1542" s="459"/>
      <c r="DA1542" s="459"/>
      <c r="DF1542" s="251"/>
      <c r="DH1542" s="459"/>
      <c r="DI1542" s="459"/>
      <c r="DJ1542" s="459"/>
      <c r="DO1542" s="251"/>
      <c r="DQ1542" s="459"/>
      <c r="DR1542" s="459"/>
      <c r="DS1542" s="459"/>
      <c r="DX1542" s="251"/>
      <c r="DZ1542" s="459"/>
      <c r="EA1542" s="459"/>
      <c r="EB1542" s="459"/>
      <c r="EG1542" s="251"/>
      <c r="EI1542" s="459"/>
      <c r="EJ1542" s="459"/>
      <c r="EK1542" s="459"/>
      <c r="EP1542" s="251"/>
      <c r="ER1542" s="459"/>
      <c r="ES1542" s="459"/>
      <c r="ET1542" s="459"/>
      <c r="EY1542" s="251"/>
      <c r="FA1542" s="459"/>
      <c r="FB1542" s="459"/>
      <c r="FC1542" s="459"/>
      <c r="FH1542" s="251"/>
      <c r="FJ1542" s="459"/>
      <c r="FK1542" s="459"/>
      <c r="FL1542" s="459"/>
      <c r="FQ1542" s="251"/>
      <c r="FS1542" s="459"/>
      <c r="FT1542" s="459"/>
      <c r="FU1542" s="459"/>
      <c r="FZ1542" s="251"/>
      <c r="GB1542" s="459"/>
      <c r="GC1542" s="459"/>
      <c r="GD1542" s="459"/>
      <c r="GI1542" s="251"/>
      <c r="GK1542" s="459"/>
      <c r="GL1542" s="459"/>
      <c r="GM1542" s="459"/>
      <c r="GR1542" s="251"/>
      <c r="GT1542" s="459"/>
      <c r="GU1542" s="459"/>
      <c r="GV1542" s="459"/>
      <c r="HA1542" s="251"/>
      <c r="HC1542" s="459"/>
      <c r="HD1542" s="459"/>
      <c r="HE1542" s="459"/>
      <c r="HJ1542" s="459"/>
      <c r="HK1542" s="459"/>
      <c r="HL1542" s="459"/>
      <c r="HM1542" s="459"/>
      <c r="HN1542" s="459"/>
      <c r="HO1542" s="459"/>
      <c r="HP1542" s="459"/>
      <c r="HQ1542" s="459"/>
      <c r="HR1542" s="459"/>
      <c r="HS1542" s="459"/>
      <c r="HT1542" s="459"/>
      <c r="HU1542" s="459"/>
      <c r="HV1542" s="459"/>
      <c r="HW1542" s="459"/>
      <c r="HX1542" s="459"/>
      <c r="HY1542" s="459"/>
      <c r="HZ1542" s="459"/>
      <c r="IA1542" s="459"/>
      <c r="IB1542" s="459"/>
      <c r="IC1542" s="459"/>
      <c r="ID1542" s="459"/>
      <c r="IE1542" s="459"/>
      <c r="IF1542" s="459"/>
      <c r="IG1542" s="459"/>
      <c r="IH1542" s="459"/>
      <c r="II1542" s="459"/>
      <c r="IJ1542" s="459"/>
      <c r="IK1542" s="459"/>
      <c r="IL1542" s="459"/>
      <c r="IM1542" s="459"/>
      <c r="IN1542" s="459"/>
      <c r="IO1542" s="459"/>
      <c r="RL1542" s="252"/>
    </row>
    <row r="1543" spans="1:480" s="461" customFormat="1" ht="18">
      <c r="A1543" s="270" t="s">
        <v>3590</v>
      </c>
      <c r="B1543" s="473"/>
      <c r="C1543" s="473"/>
      <c r="D1543" s="473"/>
      <c r="E1543" s="459"/>
      <c r="F1543" s="524">
        <f t="shared" si="30"/>
        <v>7</v>
      </c>
      <c r="G1543" s="459"/>
      <c r="I1543" s="509">
        <v>7</v>
      </c>
      <c r="J1543" s="509"/>
      <c r="K1543" s="251"/>
      <c r="M1543" s="459"/>
      <c r="N1543" s="459"/>
      <c r="O1543" s="459"/>
      <c r="T1543" s="251"/>
      <c r="V1543" s="459"/>
      <c r="W1543" s="459"/>
      <c r="X1543" s="459"/>
      <c r="AC1543" s="251"/>
      <c r="AE1543" s="459"/>
      <c r="AF1543" s="459"/>
      <c r="AG1543" s="459"/>
      <c r="AL1543" s="251"/>
      <c r="AN1543" s="459"/>
      <c r="AO1543" s="459"/>
      <c r="AP1543" s="459"/>
      <c r="AU1543" s="251"/>
      <c r="AW1543" s="459"/>
      <c r="AX1543" s="459"/>
      <c r="AY1543" s="459"/>
      <c r="BD1543" s="251"/>
      <c r="BF1543" s="459"/>
      <c r="BG1543" s="459"/>
      <c r="BH1543" s="459"/>
      <c r="BM1543" s="251"/>
      <c r="BO1543" s="459"/>
      <c r="BP1543" s="459"/>
      <c r="BQ1543" s="459"/>
      <c r="BV1543" s="251"/>
      <c r="BX1543" s="459"/>
      <c r="BY1543" s="459"/>
      <c r="BZ1543" s="459"/>
      <c r="CE1543" s="251"/>
      <c r="CG1543" s="459"/>
      <c r="CH1543" s="459"/>
      <c r="CI1543" s="459"/>
      <c r="CN1543" s="251"/>
      <c r="CP1543" s="459"/>
      <c r="CQ1543" s="459"/>
      <c r="CR1543" s="459"/>
      <c r="CW1543" s="251"/>
      <c r="CY1543" s="459"/>
      <c r="CZ1543" s="459"/>
      <c r="DA1543" s="459"/>
      <c r="DF1543" s="251"/>
      <c r="DH1543" s="459"/>
      <c r="DI1543" s="459"/>
      <c r="DJ1543" s="459"/>
      <c r="DO1543" s="251"/>
      <c r="DQ1543" s="459"/>
      <c r="DR1543" s="459"/>
      <c r="DS1543" s="459"/>
      <c r="DX1543" s="251"/>
      <c r="DZ1543" s="459"/>
      <c r="EA1543" s="459"/>
      <c r="EB1543" s="459"/>
      <c r="EG1543" s="251"/>
      <c r="EI1543" s="459"/>
      <c r="EJ1543" s="459"/>
      <c r="EK1543" s="459"/>
      <c r="EP1543" s="251"/>
      <c r="ER1543" s="459"/>
      <c r="ES1543" s="459"/>
      <c r="ET1543" s="459"/>
      <c r="EY1543" s="251"/>
      <c r="FA1543" s="459"/>
      <c r="FB1543" s="459"/>
      <c r="FC1543" s="459"/>
      <c r="FH1543" s="251"/>
      <c r="FJ1543" s="459"/>
      <c r="FK1543" s="459"/>
      <c r="FL1543" s="459"/>
      <c r="FQ1543" s="251"/>
      <c r="FS1543" s="459"/>
      <c r="FT1543" s="459"/>
      <c r="FU1543" s="459"/>
      <c r="FZ1543" s="251"/>
      <c r="GB1543" s="459"/>
      <c r="GC1543" s="459"/>
      <c r="GD1543" s="459"/>
      <c r="GI1543" s="251"/>
      <c r="GK1543" s="459"/>
      <c r="GL1543" s="459"/>
      <c r="GM1543" s="459"/>
      <c r="GR1543" s="251"/>
      <c r="GT1543" s="459"/>
      <c r="GU1543" s="459"/>
      <c r="GV1543" s="459"/>
      <c r="HA1543" s="251"/>
      <c r="HC1543" s="459"/>
      <c r="HD1543" s="459"/>
      <c r="HE1543" s="459"/>
      <c r="HJ1543" s="459"/>
      <c r="HK1543" s="459"/>
      <c r="HL1543" s="459"/>
      <c r="HM1543" s="459"/>
      <c r="HN1543" s="459"/>
      <c r="HO1543" s="459"/>
      <c r="HP1543" s="459"/>
      <c r="HQ1543" s="459"/>
      <c r="HR1543" s="459"/>
      <c r="HS1543" s="459"/>
      <c r="HT1543" s="459"/>
      <c r="HU1543" s="459"/>
      <c r="HV1543" s="459"/>
      <c r="HW1543" s="459"/>
      <c r="HX1543" s="459"/>
      <c r="HY1543" s="459"/>
      <c r="HZ1543" s="459"/>
      <c r="IA1543" s="459"/>
      <c r="IB1543" s="459"/>
      <c r="IC1543" s="459"/>
      <c r="ID1543" s="459"/>
      <c r="IE1543" s="459"/>
      <c r="IF1543" s="459"/>
      <c r="IG1543" s="459"/>
      <c r="IH1543" s="459"/>
      <c r="II1543" s="459"/>
      <c r="IJ1543" s="459"/>
      <c r="IK1543" s="459"/>
      <c r="IL1543" s="459"/>
      <c r="IM1543" s="459"/>
      <c r="IN1543" s="459"/>
      <c r="IO1543" s="459"/>
      <c r="RL1543" s="252"/>
    </row>
    <row r="1544" spans="1:480" s="461" customFormat="1" ht="18">
      <c r="A1544" s="270" t="s">
        <v>3591</v>
      </c>
      <c r="B1544" s="473"/>
      <c r="C1544" s="473"/>
      <c r="D1544" s="473"/>
      <c r="E1544" s="459"/>
      <c r="F1544" s="524">
        <f t="shared" si="30"/>
        <v>8</v>
      </c>
      <c r="G1544" s="459"/>
      <c r="I1544" s="509">
        <v>8</v>
      </c>
      <c r="J1544" s="509"/>
      <c r="K1544" s="251"/>
      <c r="M1544" s="459"/>
      <c r="N1544" s="459"/>
      <c r="O1544" s="459"/>
      <c r="T1544" s="251"/>
      <c r="V1544" s="459"/>
      <c r="W1544" s="459"/>
      <c r="X1544" s="459"/>
      <c r="AC1544" s="251"/>
      <c r="AE1544" s="459"/>
      <c r="AF1544" s="459"/>
      <c r="AG1544" s="459"/>
      <c r="AL1544" s="251"/>
      <c r="AN1544" s="459"/>
      <c r="AO1544" s="459"/>
      <c r="AP1544" s="459"/>
      <c r="AU1544" s="251"/>
      <c r="AW1544" s="459"/>
      <c r="AX1544" s="459"/>
      <c r="AY1544" s="459"/>
      <c r="BD1544" s="251"/>
      <c r="BF1544" s="459"/>
      <c r="BG1544" s="459"/>
      <c r="BH1544" s="459"/>
      <c r="BM1544" s="251"/>
      <c r="BO1544" s="459"/>
      <c r="BP1544" s="459"/>
      <c r="BQ1544" s="459"/>
      <c r="BV1544" s="251"/>
      <c r="BX1544" s="459"/>
      <c r="BY1544" s="459"/>
      <c r="BZ1544" s="459"/>
      <c r="CE1544" s="251"/>
      <c r="CG1544" s="459"/>
      <c r="CH1544" s="459"/>
      <c r="CI1544" s="459"/>
      <c r="CN1544" s="251"/>
      <c r="CP1544" s="459"/>
      <c r="CQ1544" s="459"/>
      <c r="CR1544" s="459"/>
      <c r="CW1544" s="251"/>
      <c r="CY1544" s="459"/>
      <c r="CZ1544" s="459"/>
      <c r="DA1544" s="459"/>
      <c r="DF1544" s="251"/>
      <c r="DH1544" s="459"/>
      <c r="DI1544" s="459"/>
      <c r="DJ1544" s="459"/>
      <c r="DO1544" s="251"/>
      <c r="DQ1544" s="459"/>
      <c r="DR1544" s="459"/>
      <c r="DS1544" s="459"/>
      <c r="DX1544" s="251"/>
      <c r="DZ1544" s="459"/>
      <c r="EA1544" s="459"/>
      <c r="EB1544" s="459"/>
      <c r="EG1544" s="251"/>
      <c r="EI1544" s="459"/>
      <c r="EJ1544" s="459"/>
      <c r="EK1544" s="459"/>
      <c r="EP1544" s="251"/>
      <c r="ER1544" s="459"/>
      <c r="ES1544" s="459"/>
      <c r="ET1544" s="459"/>
      <c r="EY1544" s="251"/>
      <c r="FA1544" s="459"/>
      <c r="FB1544" s="459"/>
      <c r="FC1544" s="459"/>
      <c r="FH1544" s="251"/>
      <c r="FJ1544" s="459"/>
      <c r="FK1544" s="459"/>
      <c r="FL1544" s="459"/>
      <c r="FQ1544" s="251"/>
      <c r="FS1544" s="459"/>
      <c r="FT1544" s="459"/>
      <c r="FU1544" s="459"/>
      <c r="FZ1544" s="251"/>
      <c r="GB1544" s="459"/>
      <c r="GC1544" s="459"/>
      <c r="GD1544" s="459"/>
      <c r="GI1544" s="251"/>
      <c r="GK1544" s="459"/>
      <c r="GL1544" s="459"/>
      <c r="GM1544" s="459"/>
      <c r="GR1544" s="251"/>
      <c r="GT1544" s="459"/>
      <c r="GU1544" s="459"/>
      <c r="GV1544" s="459"/>
      <c r="HA1544" s="251"/>
      <c r="HC1544" s="459"/>
      <c r="HD1544" s="459"/>
      <c r="HE1544" s="459"/>
      <c r="HJ1544" s="459"/>
      <c r="HK1544" s="459"/>
      <c r="HL1544" s="459"/>
      <c r="HM1544" s="459"/>
      <c r="HN1544" s="459"/>
      <c r="HO1544" s="459"/>
      <c r="HP1544" s="459"/>
      <c r="HQ1544" s="459"/>
      <c r="HR1544" s="459"/>
      <c r="HS1544" s="459"/>
      <c r="HT1544" s="459"/>
      <c r="HU1544" s="459"/>
      <c r="HV1544" s="459"/>
      <c r="HW1544" s="459"/>
      <c r="HX1544" s="459"/>
      <c r="HY1544" s="459"/>
      <c r="HZ1544" s="459"/>
      <c r="IA1544" s="459"/>
      <c r="IB1544" s="459"/>
      <c r="IC1544" s="459"/>
      <c r="ID1544" s="459"/>
      <c r="IE1544" s="459"/>
      <c r="IF1544" s="459"/>
      <c r="IG1544" s="459"/>
      <c r="IH1544" s="459"/>
      <c r="II1544" s="459"/>
      <c r="IJ1544" s="459"/>
      <c r="IK1544" s="459"/>
      <c r="IL1544" s="459"/>
      <c r="IM1544" s="459"/>
      <c r="IN1544" s="459"/>
      <c r="IO1544" s="459"/>
      <c r="RL1544" s="252"/>
    </row>
    <row r="1545" spans="1:480" s="461" customFormat="1" ht="18">
      <c r="A1545" s="270" t="s">
        <v>3592</v>
      </c>
      <c r="B1545" s="473"/>
      <c r="C1545" s="473"/>
      <c r="D1545" s="473"/>
      <c r="E1545" s="459"/>
      <c r="F1545" s="524">
        <f t="shared" si="30"/>
        <v>3</v>
      </c>
      <c r="G1545" s="459"/>
      <c r="I1545" s="509">
        <v>3</v>
      </c>
      <c r="J1545" s="509"/>
      <c r="K1545" s="251"/>
      <c r="M1545" s="459"/>
      <c r="N1545" s="459"/>
      <c r="O1545" s="459"/>
      <c r="T1545" s="251"/>
      <c r="V1545" s="459"/>
      <c r="W1545" s="459"/>
      <c r="X1545" s="459"/>
      <c r="AC1545" s="251"/>
      <c r="AE1545" s="459"/>
      <c r="AF1545" s="459"/>
      <c r="AG1545" s="459"/>
      <c r="AL1545" s="251"/>
      <c r="AN1545" s="459"/>
      <c r="AO1545" s="459"/>
      <c r="AP1545" s="459"/>
      <c r="AU1545" s="251"/>
      <c r="AW1545" s="459"/>
      <c r="AX1545" s="459"/>
      <c r="AY1545" s="459"/>
      <c r="BD1545" s="251"/>
      <c r="BF1545" s="459"/>
      <c r="BG1545" s="459"/>
      <c r="BH1545" s="459"/>
      <c r="BM1545" s="251"/>
      <c r="BO1545" s="459"/>
      <c r="BP1545" s="459"/>
      <c r="BQ1545" s="459"/>
      <c r="BV1545" s="251"/>
      <c r="BX1545" s="459"/>
      <c r="BY1545" s="459"/>
      <c r="BZ1545" s="459"/>
      <c r="CE1545" s="251"/>
      <c r="CG1545" s="459"/>
      <c r="CH1545" s="459"/>
      <c r="CI1545" s="459"/>
      <c r="CN1545" s="251"/>
      <c r="CP1545" s="459"/>
      <c r="CQ1545" s="459"/>
      <c r="CR1545" s="459"/>
      <c r="CW1545" s="251"/>
      <c r="CY1545" s="459"/>
      <c r="CZ1545" s="459"/>
      <c r="DA1545" s="459"/>
      <c r="DF1545" s="251"/>
      <c r="DH1545" s="459"/>
      <c r="DI1545" s="459"/>
      <c r="DJ1545" s="459"/>
      <c r="DO1545" s="251"/>
      <c r="DQ1545" s="459"/>
      <c r="DR1545" s="459"/>
      <c r="DS1545" s="459"/>
      <c r="DX1545" s="251"/>
      <c r="DZ1545" s="459"/>
      <c r="EA1545" s="459"/>
      <c r="EB1545" s="459"/>
      <c r="EG1545" s="251"/>
      <c r="EI1545" s="459"/>
      <c r="EJ1545" s="459"/>
      <c r="EK1545" s="459"/>
      <c r="EP1545" s="251"/>
      <c r="ER1545" s="459"/>
      <c r="ES1545" s="459"/>
      <c r="ET1545" s="459"/>
      <c r="EY1545" s="251"/>
      <c r="FA1545" s="459"/>
      <c r="FB1545" s="459"/>
      <c r="FC1545" s="459"/>
      <c r="FH1545" s="251"/>
      <c r="FJ1545" s="459"/>
      <c r="FK1545" s="459"/>
      <c r="FL1545" s="459"/>
      <c r="FQ1545" s="251"/>
      <c r="FS1545" s="459"/>
      <c r="FT1545" s="459"/>
      <c r="FU1545" s="459"/>
      <c r="FZ1545" s="251"/>
      <c r="GB1545" s="459"/>
      <c r="GC1545" s="459"/>
      <c r="GD1545" s="459"/>
      <c r="GI1545" s="251"/>
      <c r="GK1545" s="459"/>
      <c r="GL1545" s="459"/>
      <c r="GM1545" s="459"/>
      <c r="GR1545" s="251"/>
      <c r="GT1545" s="459"/>
      <c r="GU1545" s="459"/>
      <c r="GV1545" s="459"/>
      <c r="HA1545" s="251"/>
      <c r="HC1545" s="459"/>
      <c r="HD1545" s="459"/>
      <c r="HE1545" s="459"/>
      <c r="HJ1545" s="459"/>
      <c r="HK1545" s="459"/>
      <c r="HL1545" s="459"/>
      <c r="HM1545" s="459"/>
      <c r="HN1545" s="459"/>
      <c r="HO1545" s="459"/>
      <c r="HP1545" s="459"/>
      <c r="HQ1545" s="459"/>
      <c r="HR1545" s="459"/>
      <c r="HS1545" s="459"/>
      <c r="HT1545" s="459"/>
      <c r="HU1545" s="459"/>
      <c r="HV1545" s="459"/>
      <c r="HW1545" s="459"/>
      <c r="HX1545" s="459"/>
      <c r="HY1545" s="459"/>
      <c r="HZ1545" s="459"/>
      <c r="IA1545" s="459"/>
      <c r="IB1545" s="459"/>
      <c r="IC1545" s="459"/>
      <c r="ID1545" s="459"/>
      <c r="IE1545" s="459"/>
      <c r="IF1545" s="459"/>
      <c r="IG1545" s="459"/>
      <c r="IH1545" s="459"/>
      <c r="II1545" s="459"/>
      <c r="IJ1545" s="459"/>
      <c r="IK1545" s="459"/>
      <c r="IL1545" s="459"/>
      <c r="IM1545" s="459"/>
      <c r="IN1545" s="459"/>
      <c r="IO1545" s="459"/>
      <c r="RL1545" s="252"/>
    </row>
    <row r="1546" spans="1:480" s="461" customFormat="1" ht="18">
      <c r="A1546" s="270" t="s">
        <v>3593</v>
      </c>
      <c r="B1546" s="473"/>
      <c r="C1546" s="473"/>
      <c r="D1546" s="473"/>
      <c r="E1546" s="459"/>
      <c r="F1546" s="524">
        <f t="shared" si="30"/>
        <v>1</v>
      </c>
      <c r="G1546" s="459"/>
      <c r="I1546" s="509">
        <v>1</v>
      </c>
      <c r="J1546" s="509"/>
      <c r="K1546" s="251"/>
      <c r="M1546" s="459"/>
      <c r="N1546" s="459"/>
      <c r="O1546" s="459"/>
      <c r="T1546" s="251"/>
      <c r="V1546" s="459"/>
      <c r="W1546" s="459"/>
      <c r="X1546" s="459"/>
      <c r="AC1546" s="251"/>
      <c r="AE1546" s="459"/>
      <c r="AF1546" s="459"/>
      <c r="AG1546" s="459"/>
      <c r="AL1546" s="251"/>
      <c r="AN1546" s="459"/>
      <c r="AO1546" s="459"/>
      <c r="AP1546" s="459"/>
      <c r="AU1546" s="251"/>
      <c r="AW1546" s="459"/>
      <c r="AX1546" s="459"/>
      <c r="AY1546" s="459"/>
      <c r="BD1546" s="251"/>
      <c r="BF1546" s="459"/>
      <c r="BG1546" s="459"/>
      <c r="BH1546" s="459"/>
      <c r="BM1546" s="251"/>
      <c r="BO1546" s="459"/>
      <c r="BP1546" s="459"/>
      <c r="BQ1546" s="459"/>
      <c r="BV1546" s="251"/>
      <c r="BX1546" s="459"/>
      <c r="BY1546" s="459"/>
      <c r="BZ1546" s="459"/>
      <c r="CE1546" s="251"/>
      <c r="CG1546" s="459"/>
      <c r="CH1546" s="459"/>
      <c r="CI1546" s="459"/>
      <c r="CN1546" s="251"/>
      <c r="CP1546" s="459"/>
      <c r="CQ1546" s="459"/>
      <c r="CR1546" s="459"/>
      <c r="CW1546" s="251"/>
      <c r="CY1546" s="459"/>
      <c r="CZ1546" s="459"/>
      <c r="DA1546" s="459"/>
      <c r="DF1546" s="251"/>
      <c r="DH1546" s="459"/>
      <c r="DI1546" s="459"/>
      <c r="DJ1546" s="459"/>
      <c r="DO1546" s="251"/>
      <c r="DQ1546" s="459"/>
      <c r="DR1546" s="459"/>
      <c r="DS1546" s="459"/>
      <c r="DX1546" s="251"/>
      <c r="DZ1546" s="459"/>
      <c r="EA1546" s="459"/>
      <c r="EB1546" s="459"/>
      <c r="EG1546" s="251"/>
      <c r="EI1546" s="459"/>
      <c r="EJ1546" s="459"/>
      <c r="EK1546" s="459"/>
      <c r="EP1546" s="251"/>
      <c r="ER1546" s="459"/>
      <c r="ES1546" s="459"/>
      <c r="ET1546" s="459"/>
      <c r="EY1546" s="251"/>
      <c r="FA1546" s="459"/>
      <c r="FB1546" s="459"/>
      <c r="FC1546" s="459"/>
      <c r="FH1546" s="251"/>
      <c r="FJ1546" s="459"/>
      <c r="FK1546" s="459"/>
      <c r="FL1546" s="459"/>
      <c r="FQ1546" s="251"/>
      <c r="FS1546" s="459"/>
      <c r="FT1546" s="459"/>
      <c r="FU1546" s="459"/>
      <c r="FZ1546" s="251"/>
      <c r="GB1546" s="459"/>
      <c r="GC1546" s="459"/>
      <c r="GD1546" s="459"/>
      <c r="GI1546" s="251"/>
      <c r="GK1546" s="459"/>
      <c r="GL1546" s="459"/>
      <c r="GM1546" s="459"/>
      <c r="GR1546" s="251"/>
      <c r="GT1546" s="459"/>
      <c r="GU1546" s="459"/>
      <c r="GV1546" s="459"/>
      <c r="HA1546" s="251"/>
      <c r="HC1546" s="459"/>
      <c r="HD1546" s="459"/>
      <c r="HE1546" s="459"/>
      <c r="HJ1546" s="459"/>
      <c r="HK1546" s="459"/>
      <c r="HL1546" s="459"/>
      <c r="HM1546" s="459"/>
      <c r="HN1546" s="459"/>
      <c r="HO1546" s="459"/>
      <c r="HP1546" s="459"/>
      <c r="HQ1546" s="459"/>
      <c r="HR1546" s="459"/>
      <c r="HS1546" s="459"/>
      <c r="HT1546" s="459"/>
      <c r="HU1546" s="459"/>
      <c r="HV1546" s="459"/>
      <c r="HW1546" s="459"/>
      <c r="HX1546" s="459"/>
      <c r="HY1546" s="459"/>
      <c r="HZ1546" s="459"/>
      <c r="IA1546" s="459"/>
      <c r="IB1546" s="459"/>
      <c r="IC1546" s="459"/>
      <c r="ID1546" s="459"/>
      <c r="IE1546" s="459"/>
      <c r="IF1546" s="459"/>
      <c r="IG1546" s="459"/>
      <c r="IH1546" s="459"/>
      <c r="II1546" s="459"/>
      <c r="IJ1546" s="459"/>
      <c r="IK1546" s="459"/>
      <c r="IL1546" s="459"/>
      <c r="IM1546" s="459"/>
      <c r="IN1546" s="459"/>
      <c r="IO1546" s="459"/>
      <c r="RL1546" s="252"/>
    </row>
    <row r="1547" spans="1:480" s="461" customFormat="1" ht="18">
      <c r="A1547" s="270" t="s">
        <v>3903</v>
      </c>
      <c r="B1547" s="473"/>
      <c r="C1547" s="473"/>
      <c r="D1547" s="473"/>
      <c r="E1547" s="459"/>
      <c r="F1547" s="524">
        <f t="shared" si="30"/>
        <v>4</v>
      </c>
      <c r="G1547" s="459"/>
      <c r="H1547" s="509">
        <v>4</v>
      </c>
      <c r="I1547" s="509"/>
      <c r="J1547" s="509"/>
      <c r="K1547" s="251"/>
      <c r="M1547" s="459"/>
      <c r="N1547" s="459"/>
      <c r="O1547" s="459"/>
      <c r="T1547" s="251"/>
      <c r="V1547" s="459"/>
      <c r="W1547" s="459"/>
      <c r="X1547" s="459"/>
      <c r="AC1547" s="251"/>
      <c r="AE1547" s="459"/>
      <c r="AF1547" s="459"/>
      <c r="AG1547" s="459"/>
      <c r="AL1547" s="251"/>
      <c r="AN1547" s="459"/>
      <c r="AO1547" s="459"/>
      <c r="AP1547" s="459"/>
      <c r="AU1547" s="251"/>
      <c r="AW1547" s="459"/>
      <c r="AX1547" s="459"/>
      <c r="AY1547" s="459"/>
      <c r="BD1547" s="251"/>
      <c r="BF1547" s="459"/>
      <c r="BG1547" s="459"/>
      <c r="BH1547" s="459"/>
      <c r="BM1547" s="251"/>
      <c r="BO1547" s="459"/>
      <c r="BP1547" s="459"/>
      <c r="BQ1547" s="459"/>
      <c r="BV1547" s="251"/>
      <c r="BX1547" s="459"/>
      <c r="BY1547" s="459"/>
      <c r="BZ1547" s="459"/>
      <c r="CE1547" s="251"/>
      <c r="CG1547" s="459"/>
      <c r="CH1547" s="459"/>
      <c r="CI1547" s="459"/>
      <c r="CN1547" s="251"/>
      <c r="CP1547" s="459"/>
      <c r="CQ1547" s="459"/>
      <c r="CR1547" s="459"/>
      <c r="CW1547" s="251"/>
      <c r="CY1547" s="459"/>
      <c r="CZ1547" s="459"/>
      <c r="DA1547" s="459"/>
      <c r="DF1547" s="251"/>
      <c r="DH1547" s="459"/>
      <c r="DI1547" s="459"/>
      <c r="DJ1547" s="459"/>
      <c r="DO1547" s="251"/>
      <c r="DQ1547" s="459"/>
      <c r="DR1547" s="459"/>
      <c r="DS1547" s="459"/>
      <c r="DX1547" s="251"/>
      <c r="DZ1547" s="459"/>
      <c r="EA1547" s="459"/>
      <c r="EB1547" s="459"/>
      <c r="EG1547" s="251"/>
      <c r="EI1547" s="459"/>
      <c r="EJ1547" s="459"/>
      <c r="EK1547" s="459"/>
      <c r="EP1547" s="251"/>
      <c r="ER1547" s="459"/>
      <c r="ES1547" s="459"/>
      <c r="ET1547" s="459"/>
      <c r="EY1547" s="251"/>
      <c r="FA1547" s="459"/>
      <c r="FB1547" s="459"/>
      <c r="FC1547" s="459"/>
      <c r="FH1547" s="251"/>
      <c r="FJ1547" s="459"/>
      <c r="FK1547" s="459"/>
      <c r="FL1547" s="459"/>
      <c r="FQ1547" s="251"/>
      <c r="FS1547" s="459"/>
      <c r="FT1547" s="459"/>
      <c r="FU1547" s="459"/>
      <c r="FZ1547" s="251"/>
      <c r="GB1547" s="459"/>
      <c r="GC1547" s="459"/>
      <c r="GD1547" s="459"/>
      <c r="GI1547" s="251"/>
      <c r="GK1547" s="459"/>
      <c r="GL1547" s="459"/>
      <c r="GM1547" s="459"/>
      <c r="GR1547" s="251"/>
      <c r="GT1547" s="459"/>
      <c r="GU1547" s="459"/>
      <c r="GV1547" s="459"/>
      <c r="HA1547" s="251"/>
      <c r="HC1547" s="459"/>
      <c r="HD1547" s="459"/>
      <c r="HE1547" s="459"/>
      <c r="HJ1547" s="459"/>
      <c r="HK1547" s="459"/>
      <c r="HL1547" s="459"/>
      <c r="HM1547" s="459"/>
      <c r="HN1547" s="459"/>
      <c r="HO1547" s="459"/>
      <c r="HP1547" s="459"/>
      <c r="HQ1547" s="459"/>
      <c r="HR1547" s="459"/>
      <c r="HS1547" s="459"/>
      <c r="HT1547" s="459"/>
      <c r="HU1547" s="459"/>
      <c r="HV1547" s="459"/>
      <c r="HW1547" s="459"/>
      <c r="HX1547" s="459"/>
      <c r="HY1547" s="459"/>
      <c r="HZ1547" s="459"/>
      <c r="IA1547" s="459"/>
      <c r="IB1547" s="459"/>
      <c r="IC1547" s="459"/>
      <c r="ID1547" s="459"/>
      <c r="IE1547" s="459"/>
      <c r="IF1547" s="459"/>
      <c r="IG1547" s="459"/>
      <c r="IH1547" s="459"/>
      <c r="II1547" s="459"/>
      <c r="IJ1547" s="459"/>
      <c r="IK1547" s="459"/>
      <c r="IL1547" s="459"/>
      <c r="IM1547" s="459"/>
      <c r="IN1547" s="459"/>
      <c r="IO1547" s="459"/>
      <c r="RL1547" s="252"/>
    </row>
    <row r="1548" spans="1:480" s="461" customFormat="1" ht="18">
      <c r="A1548" s="270" t="s">
        <v>3904</v>
      </c>
      <c r="B1548" s="473"/>
      <c r="C1548" s="473"/>
      <c r="D1548" s="473"/>
      <c r="E1548" s="459"/>
      <c r="F1548" s="524">
        <f t="shared" si="30"/>
        <v>15</v>
      </c>
      <c r="G1548" s="459"/>
      <c r="H1548" s="509">
        <v>15</v>
      </c>
      <c r="I1548" s="509"/>
      <c r="J1548" s="509"/>
      <c r="K1548" s="251"/>
      <c r="M1548" s="459"/>
      <c r="N1548" s="459"/>
      <c r="O1548" s="459"/>
      <c r="T1548" s="251"/>
      <c r="V1548" s="459"/>
      <c r="W1548" s="459"/>
      <c r="X1548" s="459"/>
      <c r="AC1548" s="251"/>
      <c r="AE1548" s="459"/>
      <c r="AF1548" s="459"/>
      <c r="AG1548" s="459"/>
      <c r="AL1548" s="251"/>
      <c r="AN1548" s="459"/>
      <c r="AO1548" s="459"/>
      <c r="AP1548" s="459"/>
      <c r="AU1548" s="251"/>
      <c r="AW1548" s="459"/>
      <c r="AX1548" s="459"/>
      <c r="AY1548" s="459"/>
      <c r="BD1548" s="251"/>
      <c r="BF1548" s="459"/>
      <c r="BG1548" s="459"/>
      <c r="BH1548" s="459"/>
      <c r="BM1548" s="251"/>
      <c r="BO1548" s="459"/>
      <c r="BP1548" s="459"/>
      <c r="BQ1548" s="459"/>
      <c r="BV1548" s="251"/>
      <c r="BX1548" s="459"/>
      <c r="BY1548" s="459"/>
      <c r="BZ1548" s="459"/>
      <c r="CE1548" s="251"/>
      <c r="CG1548" s="459"/>
      <c r="CH1548" s="459"/>
      <c r="CI1548" s="459"/>
      <c r="CN1548" s="251"/>
      <c r="CP1548" s="459"/>
      <c r="CQ1548" s="459"/>
      <c r="CR1548" s="459"/>
      <c r="CW1548" s="251"/>
      <c r="CY1548" s="459"/>
      <c r="CZ1548" s="459"/>
      <c r="DA1548" s="459"/>
      <c r="DF1548" s="251"/>
      <c r="DH1548" s="459"/>
      <c r="DI1548" s="459"/>
      <c r="DJ1548" s="459"/>
      <c r="DO1548" s="251"/>
      <c r="DQ1548" s="459"/>
      <c r="DR1548" s="459"/>
      <c r="DS1548" s="459"/>
      <c r="DX1548" s="251"/>
      <c r="DZ1548" s="459"/>
      <c r="EA1548" s="459"/>
      <c r="EB1548" s="459"/>
      <c r="EG1548" s="251"/>
      <c r="EI1548" s="459"/>
      <c r="EJ1548" s="459"/>
      <c r="EK1548" s="459"/>
      <c r="EP1548" s="251"/>
      <c r="ER1548" s="459"/>
      <c r="ES1548" s="459"/>
      <c r="ET1548" s="459"/>
      <c r="EY1548" s="251"/>
      <c r="FA1548" s="459"/>
      <c r="FB1548" s="459"/>
      <c r="FC1548" s="459"/>
      <c r="FH1548" s="251"/>
      <c r="FJ1548" s="459"/>
      <c r="FK1548" s="459"/>
      <c r="FL1548" s="459"/>
      <c r="FQ1548" s="251"/>
      <c r="FS1548" s="459"/>
      <c r="FT1548" s="459"/>
      <c r="FU1548" s="459"/>
      <c r="FZ1548" s="251"/>
      <c r="GB1548" s="459"/>
      <c r="GC1548" s="459"/>
      <c r="GD1548" s="459"/>
      <c r="GI1548" s="251"/>
      <c r="GK1548" s="459"/>
      <c r="GL1548" s="459"/>
      <c r="GM1548" s="459"/>
      <c r="GR1548" s="251"/>
      <c r="GT1548" s="459"/>
      <c r="GU1548" s="459"/>
      <c r="GV1548" s="459"/>
      <c r="HA1548" s="251"/>
      <c r="HC1548" s="459"/>
      <c r="HD1548" s="459"/>
      <c r="HE1548" s="459"/>
      <c r="HJ1548" s="459"/>
      <c r="HK1548" s="459"/>
      <c r="HL1548" s="459"/>
      <c r="HM1548" s="459"/>
      <c r="HN1548" s="459"/>
      <c r="HO1548" s="459"/>
      <c r="HP1548" s="459"/>
      <c r="HQ1548" s="459"/>
      <c r="HR1548" s="459"/>
      <c r="HS1548" s="459"/>
      <c r="HT1548" s="459"/>
      <c r="HU1548" s="459"/>
      <c r="HV1548" s="459"/>
      <c r="HW1548" s="459"/>
      <c r="HX1548" s="459"/>
      <c r="HY1548" s="459"/>
      <c r="HZ1548" s="459"/>
      <c r="IA1548" s="459"/>
      <c r="IB1548" s="459"/>
      <c r="IC1548" s="459"/>
      <c r="ID1548" s="459"/>
      <c r="IE1548" s="459"/>
      <c r="IF1548" s="459"/>
      <c r="IG1548" s="459"/>
      <c r="IH1548" s="459"/>
      <c r="II1548" s="459"/>
      <c r="IJ1548" s="459"/>
      <c r="IK1548" s="459"/>
      <c r="IL1548" s="459"/>
      <c r="IM1548" s="459"/>
      <c r="IN1548" s="459"/>
      <c r="IO1548" s="459"/>
      <c r="RL1548" s="252"/>
    </row>
    <row r="1549" spans="1:480" s="461" customFormat="1" ht="18">
      <c r="A1549" s="270" t="s">
        <v>3905</v>
      </c>
      <c r="B1549" s="473"/>
      <c r="C1549" s="473"/>
      <c r="D1549" s="473"/>
      <c r="E1549" s="459"/>
      <c r="F1549" s="524">
        <f t="shared" si="30"/>
        <v>8</v>
      </c>
      <c r="G1549" s="459"/>
      <c r="H1549" s="509">
        <v>8</v>
      </c>
      <c r="I1549" s="509"/>
      <c r="J1549" s="509"/>
      <c r="K1549" s="251"/>
      <c r="M1549" s="459"/>
      <c r="N1549" s="459"/>
      <c r="O1549" s="459"/>
      <c r="T1549" s="251"/>
      <c r="V1549" s="459"/>
      <c r="W1549" s="459"/>
      <c r="X1549" s="459"/>
      <c r="AC1549" s="251"/>
      <c r="AE1549" s="459"/>
      <c r="AF1549" s="459"/>
      <c r="AG1549" s="459"/>
      <c r="AL1549" s="251"/>
      <c r="AN1549" s="459"/>
      <c r="AO1549" s="459"/>
      <c r="AP1549" s="459"/>
      <c r="AU1549" s="251"/>
      <c r="AW1549" s="459"/>
      <c r="AX1549" s="459"/>
      <c r="AY1549" s="459"/>
      <c r="BD1549" s="251"/>
      <c r="BF1549" s="459"/>
      <c r="BG1549" s="459"/>
      <c r="BH1549" s="459"/>
      <c r="BM1549" s="251"/>
      <c r="BO1549" s="459"/>
      <c r="BP1549" s="459"/>
      <c r="BQ1549" s="459"/>
      <c r="BV1549" s="251"/>
      <c r="BX1549" s="459"/>
      <c r="BY1549" s="459"/>
      <c r="BZ1549" s="459"/>
      <c r="CE1549" s="251"/>
      <c r="CG1549" s="459"/>
      <c r="CH1549" s="459"/>
      <c r="CI1549" s="459"/>
      <c r="CN1549" s="251"/>
      <c r="CP1549" s="459"/>
      <c r="CQ1549" s="459"/>
      <c r="CR1549" s="459"/>
      <c r="CW1549" s="251"/>
      <c r="CY1549" s="459"/>
      <c r="CZ1549" s="459"/>
      <c r="DA1549" s="459"/>
      <c r="DF1549" s="251"/>
      <c r="DH1549" s="459"/>
      <c r="DI1549" s="459"/>
      <c r="DJ1549" s="459"/>
      <c r="DO1549" s="251"/>
      <c r="DQ1549" s="459"/>
      <c r="DR1549" s="459"/>
      <c r="DS1549" s="459"/>
      <c r="DX1549" s="251"/>
      <c r="DZ1549" s="459"/>
      <c r="EA1549" s="459"/>
      <c r="EB1549" s="459"/>
      <c r="EG1549" s="251"/>
      <c r="EI1549" s="459"/>
      <c r="EJ1549" s="459"/>
      <c r="EK1549" s="459"/>
      <c r="EP1549" s="251"/>
      <c r="ER1549" s="459"/>
      <c r="ES1549" s="459"/>
      <c r="ET1549" s="459"/>
      <c r="EY1549" s="251"/>
      <c r="FA1549" s="459"/>
      <c r="FB1549" s="459"/>
      <c r="FC1549" s="459"/>
      <c r="FH1549" s="251"/>
      <c r="FJ1549" s="459"/>
      <c r="FK1549" s="459"/>
      <c r="FL1549" s="459"/>
      <c r="FQ1549" s="251"/>
      <c r="FS1549" s="459"/>
      <c r="FT1549" s="459"/>
      <c r="FU1549" s="459"/>
      <c r="FZ1549" s="251"/>
      <c r="GB1549" s="459"/>
      <c r="GC1549" s="459"/>
      <c r="GD1549" s="459"/>
      <c r="GI1549" s="251"/>
      <c r="GK1549" s="459"/>
      <c r="GL1549" s="459"/>
      <c r="GM1549" s="459"/>
      <c r="GR1549" s="251"/>
      <c r="GT1549" s="459"/>
      <c r="GU1549" s="459"/>
      <c r="GV1549" s="459"/>
      <c r="HA1549" s="251"/>
      <c r="HC1549" s="459"/>
      <c r="HD1549" s="459"/>
      <c r="HE1549" s="459"/>
      <c r="HJ1549" s="459"/>
      <c r="HK1549" s="459"/>
      <c r="HL1549" s="459"/>
      <c r="HM1549" s="459"/>
      <c r="HN1549" s="459"/>
      <c r="HO1549" s="459"/>
      <c r="HP1549" s="459"/>
      <c r="HQ1549" s="459"/>
      <c r="HR1549" s="459"/>
      <c r="HS1549" s="459"/>
      <c r="HT1549" s="459"/>
      <c r="HU1549" s="459"/>
      <c r="HV1549" s="459"/>
      <c r="HW1549" s="459"/>
      <c r="HX1549" s="459"/>
      <c r="HY1549" s="459"/>
      <c r="HZ1549" s="459"/>
      <c r="IA1549" s="459"/>
      <c r="IB1549" s="459"/>
      <c r="IC1549" s="459"/>
      <c r="ID1549" s="459"/>
      <c r="IE1549" s="459"/>
      <c r="IF1549" s="459"/>
      <c r="IG1549" s="459"/>
      <c r="IH1549" s="459"/>
      <c r="II1549" s="459"/>
      <c r="IJ1549" s="459"/>
      <c r="IK1549" s="459"/>
      <c r="IL1549" s="459"/>
      <c r="IM1549" s="459"/>
      <c r="IN1549" s="459"/>
      <c r="IO1549" s="459"/>
      <c r="RL1549" s="252"/>
    </row>
    <row r="1550" spans="1:480" s="461" customFormat="1" ht="18">
      <c r="A1550" s="270" t="s">
        <v>3906</v>
      </c>
      <c r="B1550" s="473"/>
      <c r="C1550" s="473"/>
      <c r="D1550" s="473"/>
      <c r="E1550" s="459"/>
      <c r="F1550" s="524">
        <f t="shared" si="30"/>
        <v>11</v>
      </c>
      <c r="G1550" s="459"/>
      <c r="H1550" s="509">
        <v>11</v>
      </c>
      <c r="I1550" s="509"/>
      <c r="J1550" s="509"/>
      <c r="K1550" s="251"/>
      <c r="M1550" s="459"/>
      <c r="N1550" s="459"/>
      <c r="O1550" s="459"/>
      <c r="T1550" s="251"/>
      <c r="V1550" s="459"/>
      <c r="W1550" s="459"/>
      <c r="X1550" s="459"/>
      <c r="AC1550" s="251"/>
      <c r="AE1550" s="459"/>
      <c r="AF1550" s="459"/>
      <c r="AG1550" s="459"/>
      <c r="AL1550" s="251"/>
      <c r="AN1550" s="459"/>
      <c r="AO1550" s="459"/>
      <c r="AP1550" s="459"/>
      <c r="AU1550" s="251"/>
      <c r="AW1550" s="459"/>
      <c r="AX1550" s="459"/>
      <c r="AY1550" s="459"/>
      <c r="BD1550" s="251"/>
      <c r="BF1550" s="459"/>
      <c r="BG1550" s="459"/>
      <c r="BH1550" s="459"/>
      <c r="BM1550" s="251"/>
      <c r="BO1550" s="459"/>
      <c r="BP1550" s="459"/>
      <c r="BQ1550" s="459"/>
      <c r="BV1550" s="251"/>
      <c r="BX1550" s="459"/>
      <c r="BY1550" s="459"/>
      <c r="BZ1550" s="459"/>
      <c r="CE1550" s="251"/>
      <c r="CG1550" s="459"/>
      <c r="CH1550" s="459"/>
      <c r="CI1550" s="459"/>
      <c r="CN1550" s="251"/>
      <c r="CP1550" s="459"/>
      <c r="CQ1550" s="459"/>
      <c r="CR1550" s="459"/>
      <c r="CW1550" s="251"/>
      <c r="CY1550" s="459"/>
      <c r="CZ1550" s="459"/>
      <c r="DA1550" s="459"/>
      <c r="DF1550" s="251"/>
      <c r="DH1550" s="459"/>
      <c r="DI1550" s="459"/>
      <c r="DJ1550" s="459"/>
      <c r="DO1550" s="251"/>
      <c r="DQ1550" s="459"/>
      <c r="DR1550" s="459"/>
      <c r="DS1550" s="459"/>
      <c r="DX1550" s="251"/>
      <c r="DZ1550" s="459"/>
      <c r="EA1550" s="459"/>
      <c r="EB1550" s="459"/>
      <c r="EG1550" s="251"/>
      <c r="EI1550" s="459"/>
      <c r="EJ1550" s="459"/>
      <c r="EK1550" s="459"/>
      <c r="EP1550" s="251"/>
      <c r="ER1550" s="459"/>
      <c r="ES1550" s="459"/>
      <c r="ET1550" s="459"/>
      <c r="EY1550" s="251"/>
      <c r="FA1550" s="459"/>
      <c r="FB1550" s="459"/>
      <c r="FC1550" s="459"/>
      <c r="FH1550" s="251"/>
      <c r="FJ1550" s="459"/>
      <c r="FK1550" s="459"/>
      <c r="FL1550" s="459"/>
      <c r="FQ1550" s="251"/>
      <c r="FS1550" s="459"/>
      <c r="FT1550" s="459"/>
      <c r="FU1550" s="459"/>
      <c r="FZ1550" s="251"/>
      <c r="GB1550" s="459"/>
      <c r="GC1550" s="459"/>
      <c r="GD1550" s="459"/>
      <c r="GI1550" s="251"/>
      <c r="GK1550" s="459"/>
      <c r="GL1550" s="459"/>
      <c r="GM1550" s="459"/>
      <c r="GR1550" s="251"/>
      <c r="GT1550" s="459"/>
      <c r="GU1550" s="459"/>
      <c r="GV1550" s="459"/>
      <c r="HA1550" s="251"/>
      <c r="HC1550" s="459"/>
      <c r="HD1550" s="459"/>
      <c r="HE1550" s="459"/>
      <c r="HJ1550" s="459"/>
      <c r="HK1550" s="459"/>
      <c r="HL1550" s="459"/>
      <c r="HM1550" s="459"/>
      <c r="HN1550" s="459"/>
      <c r="HO1550" s="459"/>
      <c r="HP1550" s="459"/>
      <c r="HQ1550" s="459"/>
      <c r="HR1550" s="459"/>
      <c r="HS1550" s="459"/>
      <c r="HT1550" s="459"/>
      <c r="HU1550" s="459"/>
      <c r="HV1550" s="459"/>
      <c r="HW1550" s="459"/>
      <c r="HX1550" s="459"/>
      <c r="HY1550" s="459"/>
      <c r="HZ1550" s="459"/>
      <c r="IA1550" s="459"/>
      <c r="IB1550" s="459"/>
      <c r="IC1550" s="459"/>
      <c r="ID1550" s="459"/>
      <c r="IE1550" s="459"/>
      <c r="IF1550" s="459"/>
      <c r="IG1550" s="459"/>
      <c r="IH1550" s="459"/>
      <c r="II1550" s="459"/>
      <c r="IJ1550" s="459"/>
      <c r="IK1550" s="459"/>
      <c r="IL1550" s="459"/>
      <c r="IM1550" s="459"/>
      <c r="IN1550" s="459"/>
      <c r="IO1550" s="459"/>
      <c r="RL1550" s="252"/>
    </row>
    <row r="1551" spans="1:480" s="461" customFormat="1" ht="18">
      <c r="A1551" s="270" t="s">
        <v>3907</v>
      </c>
      <c r="B1551" s="473"/>
      <c r="C1551" s="473"/>
      <c r="D1551" s="473"/>
      <c r="E1551" s="459"/>
      <c r="F1551" s="524">
        <f t="shared" si="30"/>
        <v>16</v>
      </c>
      <c r="G1551" s="459"/>
      <c r="H1551" s="509">
        <v>16</v>
      </c>
      <c r="I1551" s="509"/>
      <c r="J1551" s="509"/>
      <c r="K1551" s="251"/>
      <c r="M1551" s="459"/>
      <c r="N1551" s="459"/>
      <c r="O1551" s="459"/>
      <c r="T1551" s="251"/>
      <c r="V1551" s="459"/>
      <c r="W1551" s="459"/>
      <c r="X1551" s="459"/>
      <c r="AC1551" s="251"/>
      <c r="AE1551" s="459"/>
      <c r="AF1551" s="459"/>
      <c r="AG1551" s="459"/>
      <c r="AL1551" s="251"/>
      <c r="AN1551" s="459"/>
      <c r="AO1551" s="459"/>
      <c r="AP1551" s="459"/>
      <c r="AU1551" s="251"/>
      <c r="AW1551" s="459"/>
      <c r="AX1551" s="459"/>
      <c r="AY1551" s="459"/>
      <c r="BD1551" s="251"/>
      <c r="BF1551" s="459"/>
      <c r="BG1551" s="459"/>
      <c r="BH1551" s="459"/>
      <c r="BM1551" s="251"/>
      <c r="BO1551" s="459"/>
      <c r="BP1551" s="459"/>
      <c r="BQ1551" s="459"/>
      <c r="BV1551" s="251"/>
      <c r="BX1551" s="459"/>
      <c r="BY1551" s="459"/>
      <c r="BZ1551" s="459"/>
      <c r="CE1551" s="251"/>
      <c r="CG1551" s="459"/>
      <c r="CH1551" s="459"/>
      <c r="CI1551" s="459"/>
      <c r="CN1551" s="251"/>
      <c r="CP1551" s="459"/>
      <c r="CQ1551" s="459"/>
      <c r="CR1551" s="459"/>
      <c r="CW1551" s="251"/>
      <c r="CY1551" s="459"/>
      <c r="CZ1551" s="459"/>
      <c r="DA1551" s="459"/>
      <c r="DF1551" s="251"/>
      <c r="DH1551" s="459"/>
      <c r="DI1551" s="459"/>
      <c r="DJ1551" s="459"/>
      <c r="DO1551" s="251"/>
      <c r="DQ1551" s="459"/>
      <c r="DR1551" s="459"/>
      <c r="DS1551" s="459"/>
      <c r="DX1551" s="251"/>
      <c r="DZ1551" s="459"/>
      <c r="EA1551" s="459"/>
      <c r="EB1551" s="459"/>
      <c r="EG1551" s="251"/>
      <c r="EI1551" s="459"/>
      <c r="EJ1551" s="459"/>
      <c r="EK1551" s="459"/>
      <c r="EP1551" s="251"/>
      <c r="ER1551" s="459"/>
      <c r="ES1551" s="459"/>
      <c r="ET1551" s="459"/>
      <c r="EY1551" s="251"/>
      <c r="FA1551" s="459"/>
      <c r="FB1551" s="459"/>
      <c r="FC1551" s="459"/>
      <c r="FH1551" s="251"/>
      <c r="FJ1551" s="459"/>
      <c r="FK1551" s="459"/>
      <c r="FL1551" s="459"/>
      <c r="FQ1551" s="251"/>
      <c r="FS1551" s="459"/>
      <c r="FT1551" s="459"/>
      <c r="FU1551" s="459"/>
      <c r="FZ1551" s="251"/>
      <c r="GB1551" s="459"/>
      <c r="GC1551" s="459"/>
      <c r="GD1551" s="459"/>
      <c r="GI1551" s="251"/>
      <c r="GK1551" s="459"/>
      <c r="GL1551" s="459"/>
      <c r="GM1551" s="459"/>
      <c r="GR1551" s="251"/>
      <c r="GT1551" s="459"/>
      <c r="GU1551" s="459"/>
      <c r="GV1551" s="459"/>
      <c r="HA1551" s="251"/>
      <c r="HC1551" s="459"/>
      <c r="HD1551" s="459"/>
      <c r="HE1551" s="459"/>
      <c r="HJ1551" s="459"/>
      <c r="HK1551" s="459"/>
      <c r="HL1551" s="459"/>
      <c r="HM1551" s="459"/>
      <c r="HN1551" s="459"/>
      <c r="HO1551" s="459"/>
      <c r="HP1551" s="459"/>
      <c r="HQ1551" s="459"/>
      <c r="HR1551" s="459"/>
      <c r="HS1551" s="459"/>
      <c r="HT1551" s="459"/>
      <c r="HU1551" s="459"/>
      <c r="HV1551" s="459"/>
      <c r="HW1551" s="459"/>
      <c r="HX1551" s="459"/>
      <c r="HY1551" s="459"/>
      <c r="HZ1551" s="459"/>
      <c r="IA1551" s="459"/>
      <c r="IB1551" s="459"/>
      <c r="IC1551" s="459"/>
      <c r="ID1551" s="459"/>
      <c r="IE1551" s="459"/>
      <c r="IF1551" s="459"/>
      <c r="IG1551" s="459"/>
      <c r="IH1551" s="459"/>
      <c r="II1551" s="459"/>
      <c r="IJ1551" s="459"/>
      <c r="IK1551" s="459"/>
      <c r="IL1551" s="459"/>
      <c r="IM1551" s="459"/>
      <c r="IN1551" s="459"/>
      <c r="IO1551" s="459"/>
      <c r="RL1551" s="252"/>
    </row>
    <row r="1552" spans="1:480" s="461" customFormat="1" ht="18">
      <c r="A1552" s="270" t="s">
        <v>3913</v>
      </c>
      <c r="B1552" s="473"/>
      <c r="C1552" s="473"/>
      <c r="D1552" s="473"/>
      <c r="E1552" s="459"/>
      <c r="F1552" s="524">
        <f t="shared" si="30"/>
        <v>10</v>
      </c>
      <c r="G1552" s="459"/>
      <c r="I1552" s="509"/>
      <c r="J1552" s="509">
        <v>10</v>
      </c>
      <c r="K1552" s="251"/>
      <c r="M1552" s="459"/>
      <c r="N1552" s="459"/>
      <c r="O1552" s="459"/>
      <c r="T1552" s="251"/>
      <c r="V1552" s="459"/>
      <c r="W1552" s="459"/>
      <c r="X1552" s="459"/>
      <c r="AC1552" s="251"/>
      <c r="AE1552" s="459"/>
      <c r="AF1552" s="459"/>
      <c r="AG1552" s="459"/>
      <c r="AL1552" s="251"/>
      <c r="AN1552" s="459"/>
      <c r="AO1552" s="459"/>
      <c r="AP1552" s="459"/>
      <c r="AU1552" s="251"/>
      <c r="AW1552" s="459"/>
      <c r="AX1552" s="459"/>
      <c r="AY1552" s="459"/>
      <c r="BD1552" s="251"/>
      <c r="BF1552" s="459"/>
      <c r="BG1552" s="459"/>
      <c r="BH1552" s="459"/>
      <c r="BM1552" s="251"/>
      <c r="BO1552" s="459"/>
      <c r="BP1552" s="459"/>
      <c r="BQ1552" s="459"/>
      <c r="BV1552" s="251"/>
      <c r="BX1552" s="459"/>
      <c r="BY1552" s="459"/>
      <c r="BZ1552" s="459"/>
      <c r="CE1552" s="251"/>
      <c r="CG1552" s="459"/>
      <c r="CH1552" s="459"/>
      <c r="CI1552" s="459"/>
      <c r="CN1552" s="251"/>
      <c r="CP1552" s="459"/>
      <c r="CQ1552" s="459"/>
      <c r="CR1552" s="459"/>
      <c r="CW1552" s="251"/>
      <c r="CY1552" s="459"/>
      <c r="CZ1552" s="459"/>
      <c r="DA1552" s="459"/>
      <c r="DF1552" s="251"/>
      <c r="DH1552" s="459"/>
      <c r="DI1552" s="459"/>
      <c r="DJ1552" s="459"/>
      <c r="DO1552" s="251"/>
      <c r="DQ1552" s="459"/>
      <c r="DR1552" s="459"/>
      <c r="DS1552" s="459"/>
      <c r="DX1552" s="251"/>
      <c r="DZ1552" s="459"/>
      <c r="EA1552" s="459"/>
      <c r="EB1552" s="459"/>
      <c r="EG1552" s="251"/>
      <c r="EI1552" s="459"/>
      <c r="EJ1552" s="459"/>
      <c r="EK1552" s="459"/>
      <c r="EP1552" s="251"/>
      <c r="ER1552" s="459"/>
      <c r="ES1552" s="459"/>
      <c r="ET1552" s="459"/>
      <c r="EY1552" s="251"/>
      <c r="FA1552" s="459"/>
      <c r="FB1552" s="459"/>
      <c r="FC1552" s="459"/>
      <c r="FH1552" s="251"/>
      <c r="FJ1552" s="459"/>
      <c r="FK1552" s="459"/>
      <c r="FL1552" s="459"/>
      <c r="FQ1552" s="251"/>
      <c r="FS1552" s="459"/>
      <c r="FT1552" s="459"/>
      <c r="FU1552" s="459"/>
      <c r="FZ1552" s="251"/>
      <c r="GB1552" s="459"/>
      <c r="GC1552" s="459"/>
      <c r="GD1552" s="459"/>
      <c r="GI1552" s="251"/>
      <c r="GK1552" s="459"/>
      <c r="GL1552" s="459"/>
      <c r="GM1552" s="459"/>
      <c r="GR1552" s="251"/>
      <c r="GT1552" s="459"/>
      <c r="GU1552" s="459"/>
      <c r="GV1552" s="459"/>
      <c r="HA1552" s="251"/>
      <c r="HC1552" s="459"/>
      <c r="HD1552" s="459"/>
      <c r="HE1552" s="459"/>
      <c r="HJ1552" s="459"/>
      <c r="HK1552" s="459"/>
      <c r="HL1552" s="459"/>
      <c r="HM1552" s="459"/>
      <c r="HN1552" s="459"/>
      <c r="HO1552" s="459"/>
      <c r="HP1552" s="459"/>
      <c r="HQ1552" s="459"/>
      <c r="HR1552" s="459"/>
      <c r="HS1552" s="459"/>
      <c r="HT1552" s="459"/>
      <c r="HU1552" s="459"/>
      <c r="HV1552" s="459"/>
      <c r="HW1552" s="459"/>
      <c r="HX1552" s="459"/>
      <c r="HY1552" s="459"/>
      <c r="HZ1552" s="459"/>
      <c r="IA1552" s="459"/>
      <c r="IB1552" s="459"/>
      <c r="IC1552" s="459"/>
      <c r="ID1552" s="459"/>
      <c r="IE1552" s="459"/>
      <c r="IF1552" s="459"/>
      <c r="IG1552" s="459"/>
      <c r="IH1552" s="459"/>
      <c r="II1552" s="459"/>
      <c r="IJ1552" s="459"/>
      <c r="IK1552" s="459"/>
      <c r="IL1552" s="459"/>
      <c r="IM1552" s="459"/>
      <c r="IN1552" s="459"/>
      <c r="IO1552" s="459"/>
      <c r="RL1552" s="252"/>
    </row>
    <row r="1553" spans="1:480" s="461" customFormat="1" ht="18">
      <c r="A1553" s="270" t="s">
        <v>3916</v>
      </c>
      <c r="B1553" s="473"/>
      <c r="C1553" s="473"/>
      <c r="D1553" s="473"/>
      <c r="E1553" s="459"/>
      <c r="F1553" s="524">
        <f t="shared" si="30"/>
        <v>7</v>
      </c>
      <c r="G1553" s="459"/>
      <c r="I1553" s="509"/>
      <c r="J1553" s="509">
        <v>7</v>
      </c>
      <c r="K1553" s="251"/>
      <c r="M1553" s="459"/>
      <c r="N1553" s="459"/>
      <c r="O1553" s="459"/>
      <c r="T1553" s="251"/>
      <c r="V1553" s="459"/>
      <c r="W1553" s="459"/>
      <c r="X1553" s="459"/>
      <c r="AC1553" s="251"/>
      <c r="AE1553" s="459"/>
      <c r="AF1553" s="459"/>
      <c r="AG1553" s="459"/>
      <c r="AL1553" s="251"/>
      <c r="AN1553" s="459"/>
      <c r="AO1553" s="459"/>
      <c r="AP1553" s="459"/>
      <c r="AU1553" s="251"/>
      <c r="AW1553" s="459"/>
      <c r="AX1553" s="459"/>
      <c r="AY1553" s="459"/>
      <c r="BD1553" s="251"/>
      <c r="BF1553" s="459"/>
      <c r="BG1553" s="459"/>
      <c r="BH1553" s="459"/>
      <c r="BM1553" s="251"/>
      <c r="BO1553" s="459"/>
      <c r="BP1553" s="459"/>
      <c r="BQ1553" s="459"/>
      <c r="BV1553" s="251"/>
      <c r="BX1553" s="459"/>
      <c r="BY1553" s="459"/>
      <c r="BZ1553" s="459"/>
      <c r="CE1553" s="251"/>
      <c r="CG1553" s="459"/>
      <c r="CH1553" s="459"/>
      <c r="CI1553" s="459"/>
      <c r="CN1553" s="251"/>
      <c r="CP1553" s="459"/>
      <c r="CQ1553" s="459"/>
      <c r="CR1553" s="459"/>
      <c r="CW1553" s="251"/>
      <c r="CY1553" s="459"/>
      <c r="CZ1553" s="459"/>
      <c r="DA1553" s="459"/>
      <c r="DF1553" s="251"/>
      <c r="DH1553" s="459"/>
      <c r="DI1553" s="459"/>
      <c r="DJ1553" s="459"/>
      <c r="DO1553" s="251"/>
      <c r="DQ1553" s="459"/>
      <c r="DR1553" s="459"/>
      <c r="DS1553" s="459"/>
      <c r="DX1553" s="251"/>
      <c r="DZ1553" s="459"/>
      <c r="EA1553" s="459"/>
      <c r="EB1553" s="459"/>
      <c r="EG1553" s="251"/>
      <c r="EI1553" s="459"/>
      <c r="EJ1553" s="459"/>
      <c r="EK1553" s="459"/>
      <c r="EP1553" s="251"/>
      <c r="ER1553" s="459"/>
      <c r="ES1553" s="459"/>
      <c r="ET1553" s="459"/>
      <c r="EY1553" s="251"/>
      <c r="FA1553" s="459"/>
      <c r="FB1553" s="459"/>
      <c r="FC1553" s="459"/>
      <c r="FH1553" s="251"/>
      <c r="FJ1553" s="459"/>
      <c r="FK1553" s="459"/>
      <c r="FL1553" s="459"/>
      <c r="FQ1553" s="251"/>
      <c r="FS1553" s="459"/>
      <c r="FT1553" s="459"/>
      <c r="FU1553" s="459"/>
      <c r="FZ1553" s="251"/>
      <c r="GB1553" s="459"/>
      <c r="GC1553" s="459"/>
      <c r="GD1553" s="459"/>
      <c r="GI1553" s="251"/>
      <c r="GK1553" s="459"/>
      <c r="GL1553" s="459"/>
      <c r="GM1553" s="459"/>
      <c r="GR1553" s="251"/>
      <c r="GT1553" s="459"/>
      <c r="GU1553" s="459"/>
      <c r="GV1553" s="459"/>
      <c r="HA1553" s="251"/>
      <c r="HC1553" s="459"/>
      <c r="HD1553" s="459"/>
      <c r="HE1553" s="459"/>
      <c r="HJ1553" s="459"/>
      <c r="HK1553" s="459"/>
      <c r="HL1553" s="459"/>
      <c r="HM1553" s="459"/>
      <c r="HN1553" s="459"/>
      <c r="HO1553" s="459"/>
      <c r="HP1553" s="459"/>
      <c r="HQ1553" s="459"/>
      <c r="HR1553" s="459"/>
      <c r="HS1553" s="459"/>
      <c r="HT1553" s="459"/>
      <c r="HU1553" s="459"/>
      <c r="HV1553" s="459"/>
      <c r="HW1553" s="459"/>
      <c r="HX1553" s="459"/>
      <c r="HY1553" s="459"/>
      <c r="HZ1553" s="459"/>
      <c r="IA1553" s="459"/>
      <c r="IB1553" s="459"/>
      <c r="IC1553" s="459"/>
      <c r="ID1553" s="459"/>
      <c r="IE1553" s="459"/>
      <c r="IF1553" s="459"/>
      <c r="IG1553" s="459"/>
      <c r="IH1553" s="459"/>
      <c r="II1553" s="459"/>
      <c r="IJ1553" s="459"/>
      <c r="IK1553" s="459"/>
      <c r="IL1553" s="459"/>
      <c r="IM1553" s="459"/>
      <c r="IN1553" s="459"/>
      <c r="IO1553" s="459"/>
      <c r="RL1553" s="252"/>
    </row>
    <row r="1554" spans="1:480" s="461" customFormat="1" ht="18">
      <c r="A1554" s="270" t="s">
        <v>3917</v>
      </c>
      <c r="B1554" s="473"/>
      <c r="C1554" s="473"/>
      <c r="D1554" s="473"/>
      <c r="E1554" s="459"/>
      <c r="F1554" s="524">
        <f t="shared" si="30"/>
        <v>2</v>
      </c>
      <c r="G1554" s="459"/>
      <c r="I1554" s="509"/>
      <c r="J1554" s="509">
        <v>2</v>
      </c>
      <c r="K1554" s="251"/>
      <c r="M1554" s="459"/>
      <c r="N1554" s="459"/>
      <c r="O1554" s="459"/>
      <c r="T1554" s="251"/>
      <c r="V1554" s="459"/>
      <c r="W1554" s="459"/>
      <c r="X1554" s="459"/>
      <c r="AC1554" s="251"/>
      <c r="AE1554" s="459"/>
      <c r="AF1554" s="459"/>
      <c r="AG1554" s="459"/>
      <c r="AL1554" s="251"/>
      <c r="AN1554" s="459"/>
      <c r="AO1554" s="459"/>
      <c r="AP1554" s="459"/>
      <c r="AU1554" s="251"/>
      <c r="AW1554" s="459"/>
      <c r="AX1554" s="459"/>
      <c r="AY1554" s="459"/>
      <c r="BD1554" s="251"/>
      <c r="BF1554" s="459"/>
      <c r="BG1554" s="459"/>
      <c r="BH1554" s="459"/>
      <c r="BM1554" s="251"/>
      <c r="BO1554" s="459"/>
      <c r="BP1554" s="459"/>
      <c r="BQ1554" s="459"/>
      <c r="BV1554" s="251"/>
      <c r="BX1554" s="459"/>
      <c r="BY1554" s="459"/>
      <c r="BZ1554" s="459"/>
      <c r="CE1554" s="251"/>
      <c r="CG1554" s="459"/>
      <c r="CH1554" s="459"/>
      <c r="CI1554" s="459"/>
      <c r="CN1554" s="251"/>
      <c r="CP1554" s="459"/>
      <c r="CQ1554" s="459"/>
      <c r="CR1554" s="459"/>
      <c r="CW1554" s="251"/>
      <c r="CY1554" s="459"/>
      <c r="CZ1554" s="459"/>
      <c r="DA1554" s="459"/>
      <c r="DF1554" s="251"/>
      <c r="DH1554" s="459"/>
      <c r="DI1554" s="459"/>
      <c r="DJ1554" s="459"/>
      <c r="DO1554" s="251"/>
      <c r="DQ1554" s="459"/>
      <c r="DR1554" s="459"/>
      <c r="DS1554" s="459"/>
      <c r="DX1554" s="251"/>
      <c r="DZ1554" s="459"/>
      <c r="EA1554" s="459"/>
      <c r="EB1554" s="459"/>
      <c r="EG1554" s="251"/>
      <c r="EI1554" s="459"/>
      <c r="EJ1554" s="459"/>
      <c r="EK1554" s="459"/>
      <c r="EP1554" s="251"/>
      <c r="ER1554" s="459"/>
      <c r="ES1554" s="459"/>
      <c r="ET1554" s="459"/>
      <c r="EY1554" s="251"/>
      <c r="FA1554" s="459"/>
      <c r="FB1554" s="459"/>
      <c r="FC1554" s="459"/>
      <c r="FH1554" s="251"/>
      <c r="FJ1554" s="459"/>
      <c r="FK1554" s="459"/>
      <c r="FL1554" s="459"/>
      <c r="FQ1554" s="251"/>
      <c r="FS1554" s="459"/>
      <c r="FT1554" s="459"/>
      <c r="FU1554" s="459"/>
      <c r="FZ1554" s="251"/>
      <c r="GB1554" s="459"/>
      <c r="GC1554" s="459"/>
      <c r="GD1554" s="459"/>
      <c r="GI1554" s="251"/>
      <c r="GK1554" s="459"/>
      <c r="GL1554" s="459"/>
      <c r="GM1554" s="459"/>
      <c r="GR1554" s="251"/>
      <c r="GT1554" s="459"/>
      <c r="GU1554" s="459"/>
      <c r="GV1554" s="459"/>
      <c r="HA1554" s="251"/>
      <c r="HC1554" s="459"/>
      <c r="HD1554" s="459"/>
      <c r="HE1554" s="459"/>
      <c r="HJ1554" s="459"/>
      <c r="HK1554" s="459"/>
      <c r="HL1554" s="459"/>
      <c r="HM1554" s="459"/>
      <c r="HN1554" s="459"/>
      <c r="HO1554" s="459"/>
      <c r="HP1554" s="459"/>
      <c r="HQ1554" s="459"/>
      <c r="HR1554" s="459"/>
      <c r="HS1554" s="459"/>
      <c r="HT1554" s="459"/>
      <c r="HU1554" s="459"/>
      <c r="HV1554" s="459"/>
      <c r="HW1554" s="459"/>
      <c r="HX1554" s="459"/>
      <c r="HY1554" s="459"/>
      <c r="HZ1554" s="459"/>
      <c r="IA1554" s="459"/>
      <c r="IB1554" s="459"/>
      <c r="IC1554" s="459"/>
      <c r="ID1554" s="459"/>
      <c r="IE1554" s="459"/>
      <c r="IF1554" s="459"/>
      <c r="IG1554" s="459"/>
      <c r="IH1554" s="459"/>
      <c r="II1554" s="459"/>
      <c r="IJ1554" s="459"/>
      <c r="IK1554" s="459"/>
      <c r="IL1554" s="459"/>
      <c r="IM1554" s="459"/>
      <c r="IN1554" s="459"/>
      <c r="IO1554" s="459"/>
      <c r="RL1554" s="252"/>
    </row>
    <row r="1555" spans="1:480" s="461" customFormat="1" ht="18">
      <c r="A1555" s="270" t="s">
        <v>3918</v>
      </c>
      <c r="B1555" s="473"/>
      <c r="C1555" s="473"/>
      <c r="D1555" s="473"/>
      <c r="E1555" s="459"/>
      <c r="F1555" s="524">
        <f t="shared" si="30"/>
        <v>1</v>
      </c>
      <c r="G1555" s="459"/>
      <c r="I1555" s="509"/>
      <c r="J1555" s="509">
        <v>1</v>
      </c>
      <c r="K1555" s="251"/>
      <c r="M1555" s="459"/>
      <c r="N1555" s="459"/>
      <c r="O1555" s="459"/>
      <c r="T1555" s="251"/>
      <c r="V1555" s="459"/>
      <c r="W1555" s="459"/>
      <c r="X1555" s="459"/>
      <c r="AC1555" s="251"/>
      <c r="AE1555" s="459"/>
      <c r="AF1555" s="459"/>
      <c r="AG1555" s="459"/>
      <c r="AL1555" s="251"/>
      <c r="AN1555" s="459"/>
      <c r="AO1555" s="459"/>
      <c r="AP1555" s="459"/>
      <c r="AU1555" s="251"/>
      <c r="AW1555" s="459"/>
      <c r="AX1555" s="459"/>
      <c r="AY1555" s="459"/>
      <c r="BD1555" s="251"/>
      <c r="BF1555" s="459"/>
      <c r="BG1555" s="459"/>
      <c r="BH1555" s="459"/>
      <c r="BM1555" s="251"/>
      <c r="BO1555" s="459"/>
      <c r="BP1555" s="459"/>
      <c r="BQ1555" s="459"/>
      <c r="BV1555" s="251"/>
      <c r="BX1555" s="459"/>
      <c r="BY1555" s="459"/>
      <c r="BZ1555" s="459"/>
      <c r="CE1555" s="251"/>
      <c r="CG1555" s="459"/>
      <c r="CH1555" s="459"/>
      <c r="CI1555" s="459"/>
      <c r="CN1555" s="251"/>
      <c r="CP1555" s="459"/>
      <c r="CQ1555" s="459"/>
      <c r="CR1555" s="459"/>
      <c r="CW1555" s="251"/>
      <c r="CY1555" s="459"/>
      <c r="CZ1555" s="459"/>
      <c r="DA1555" s="459"/>
      <c r="DF1555" s="251"/>
      <c r="DH1555" s="459"/>
      <c r="DI1555" s="459"/>
      <c r="DJ1555" s="459"/>
      <c r="DO1555" s="251"/>
      <c r="DQ1555" s="459"/>
      <c r="DR1555" s="459"/>
      <c r="DS1555" s="459"/>
      <c r="DX1555" s="251"/>
      <c r="DZ1555" s="459"/>
      <c r="EA1555" s="459"/>
      <c r="EB1555" s="459"/>
      <c r="EG1555" s="251"/>
      <c r="EI1555" s="459"/>
      <c r="EJ1555" s="459"/>
      <c r="EK1555" s="459"/>
      <c r="EP1555" s="251"/>
      <c r="ER1555" s="459"/>
      <c r="ES1555" s="459"/>
      <c r="ET1555" s="459"/>
      <c r="EY1555" s="251"/>
      <c r="FA1555" s="459"/>
      <c r="FB1555" s="459"/>
      <c r="FC1555" s="459"/>
      <c r="FH1555" s="251"/>
      <c r="FJ1555" s="459"/>
      <c r="FK1555" s="459"/>
      <c r="FL1555" s="459"/>
      <c r="FQ1555" s="251"/>
      <c r="FS1555" s="459"/>
      <c r="FT1555" s="459"/>
      <c r="FU1555" s="459"/>
      <c r="FZ1555" s="251"/>
      <c r="GB1555" s="459"/>
      <c r="GC1555" s="459"/>
      <c r="GD1555" s="459"/>
      <c r="GI1555" s="251"/>
      <c r="GK1555" s="459"/>
      <c r="GL1555" s="459"/>
      <c r="GM1555" s="459"/>
      <c r="GR1555" s="251"/>
      <c r="GT1555" s="459"/>
      <c r="GU1555" s="459"/>
      <c r="GV1555" s="459"/>
      <c r="HA1555" s="251"/>
      <c r="HC1555" s="459"/>
      <c r="HD1555" s="459"/>
      <c r="HE1555" s="459"/>
      <c r="HJ1555" s="459"/>
      <c r="HK1555" s="459"/>
      <c r="HL1555" s="459"/>
      <c r="HM1555" s="459"/>
      <c r="HN1555" s="459"/>
      <c r="HO1555" s="459"/>
      <c r="HP1555" s="459"/>
      <c r="HQ1555" s="459"/>
      <c r="HR1555" s="459"/>
      <c r="HS1555" s="459"/>
      <c r="HT1555" s="459"/>
      <c r="HU1555" s="459"/>
      <c r="HV1555" s="459"/>
      <c r="HW1555" s="459"/>
      <c r="HX1555" s="459"/>
      <c r="HY1555" s="459"/>
      <c r="HZ1555" s="459"/>
      <c r="IA1555" s="459"/>
      <c r="IB1555" s="459"/>
      <c r="IC1555" s="459"/>
      <c r="ID1555" s="459"/>
      <c r="IE1555" s="459"/>
      <c r="IF1555" s="459"/>
      <c r="IG1555" s="459"/>
      <c r="IH1555" s="459"/>
      <c r="II1555" s="459"/>
      <c r="IJ1555" s="459"/>
      <c r="IK1555" s="459"/>
      <c r="IL1555" s="459"/>
      <c r="IM1555" s="459"/>
      <c r="IN1555" s="459"/>
      <c r="IO1555" s="459"/>
      <c r="RL1555" s="252"/>
    </row>
    <row r="1556" spans="1:480" s="461" customFormat="1" ht="18">
      <c r="A1556" s="270" t="s">
        <v>3919</v>
      </c>
      <c r="B1556" s="473"/>
      <c r="C1556" s="473"/>
      <c r="D1556" s="473"/>
      <c r="E1556" s="459"/>
      <c r="F1556" s="524">
        <f t="shared" si="30"/>
        <v>10</v>
      </c>
      <c r="G1556" s="459"/>
      <c r="I1556" s="509"/>
      <c r="J1556" s="509">
        <v>10</v>
      </c>
      <c r="K1556" s="251"/>
      <c r="M1556" s="459"/>
      <c r="N1556" s="459"/>
      <c r="O1556" s="459"/>
      <c r="T1556" s="251"/>
      <c r="V1556" s="459"/>
      <c r="W1556" s="459"/>
      <c r="X1556" s="459"/>
      <c r="AC1556" s="251"/>
      <c r="AE1556" s="459"/>
      <c r="AF1556" s="459"/>
      <c r="AG1556" s="459"/>
      <c r="AL1556" s="251"/>
      <c r="AN1556" s="459"/>
      <c r="AO1556" s="459"/>
      <c r="AP1556" s="459"/>
      <c r="AU1556" s="251"/>
      <c r="AW1556" s="459"/>
      <c r="AX1556" s="459"/>
      <c r="AY1556" s="459"/>
      <c r="BD1556" s="251"/>
      <c r="BF1556" s="459"/>
      <c r="BG1556" s="459"/>
      <c r="BH1556" s="459"/>
      <c r="BM1556" s="251"/>
      <c r="BO1556" s="459"/>
      <c r="BP1556" s="459"/>
      <c r="BQ1556" s="459"/>
      <c r="BV1556" s="251"/>
      <c r="BX1556" s="459"/>
      <c r="BY1556" s="459"/>
      <c r="BZ1556" s="459"/>
      <c r="CE1556" s="251"/>
      <c r="CG1556" s="459"/>
      <c r="CH1556" s="459"/>
      <c r="CI1556" s="459"/>
      <c r="CN1556" s="251"/>
      <c r="CP1556" s="459"/>
      <c r="CQ1556" s="459"/>
      <c r="CR1556" s="459"/>
      <c r="CW1556" s="251"/>
      <c r="CY1556" s="459"/>
      <c r="CZ1556" s="459"/>
      <c r="DA1556" s="459"/>
      <c r="DF1556" s="251"/>
      <c r="DH1556" s="459"/>
      <c r="DI1556" s="459"/>
      <c r="DJ1556" s="459"/>
      <c r="DO1556" s="251"/>
      <c r="DQ1556" s="459"/>
      <c r="DR1556" s="459"/>
      <c r="DS1556" s="459"/>
      <c r="DX1556" s="251"/>
      <c r="DZ1556" s="459"/>
      <c r="EA1556" s="459"/>
      <c r="EB1556" s="459"/>
      <c r="EG1556" s="251"/>
      <c r="EI1556" s="459"/>
      <c r="EJ1556" s="459"/>
      <c r="EK1556" s="459"/>
      <c r="EP1556" s="251"/>
      <c r="ER1556" s="459"/>
      <c r="ES1556" s="459"/>
      <c r="ET1556" s="459"/>
      <c r="EY1556" s="251"/>
      <c r="FA1556" s="459"/>
      <c r="FB1556" s="459"/>
      <c r="FC1556" s="459"/>
      <c r="FH1556" s="251"/>
      <c r="FJ1556" s="459"/>
      <c r="FK1556" s="459"/>
      <c r="FL1556" s="459"/>
      <c r="FQ1556" s="251"/>
      <c r="FS1556" s="459"/>
      <c r="FT1556" s="459"/>
      <c r="FU1556" s="459"/>
      <c r="FZ1556" s="251"/>
      <c r="GB1556" s="459"/>
      <c r="GC1556" s="459"/>
      <c r="GD1556" s="459"/>
      <c r="GI1556" s="251"/>
      <c r="GK1556" s="459"/>
      <c r="GL1556" s="459"/>
      <c r="GM1556" s="459"/>
      <c r="GR1556" s="251"/>
      <c r="GT1556" s="459"/>
      <c r="GU1556" s="459"/>
      <c r="GV1556" s="459"/>
      <c r="HA1556" s="251"/>
      <c r="HC1556" s="459"/>
      <c r="HD1556" s="459"/>
      <c r="HE1556" s="459"/>
      <c r="HJ1556" s="459"/>
      <c r="HK1556" s="459"/>
      <c r="HL1556" s="459"/>
      <c r="HM1556" s="459"/>
      <c r="HN1556" s="459"/>
      <c r="HO1556" s="459"/>
      <c r="HP1556" s="459"/>
      <c r="HQ1556" s="459"/>
      <c r="HR1556" s="459"/>
      <c r="HS1556" s="459"/>
      <c r="HT1556" s="459"/>
      <c r="HU1556" s="459"/>
      <c r="HV1556" s="459"/>
      <c r="HW1556" s="459"/>
      <c r="HX1556" s="459"/>
      <c r="HY1556" s="459"/>
      <c r="HZ1556" s="459"/>
      <c r="IA1556" s="459"/>
      <c r="IB1556" s="459"/>
      <c r="IC1556" s="459"/>
      <c r="ID1556" s="459"/>
      <c r="IE1556" s="459"/>
      <c r="IF1556" s="459"/>
      <c r="IG1556" s="459"/>
      <c r="IH1556" s="459"/>
      <c r="II1556" s="459"/>
      <c r="IJ1556" s="459"/>
      <c r="IK1556" s="459"/>
      <c r="IL1556" s="459"/>
      <c r="IM1556" s="459"/>
      <c r="IN1556" s="459"/>
      <c r="IO1556" s="459"/>
      <c r="RL1556" s="252"/>
    </row>
    <row r="1557" spans="1:480" s="461" customFormat="1" ht="18">
      <c r="A1557" s="270" t="s">
        <v>3920</v>
      </c>
      <c r="B1557" s="473"/>
      <c r="C1557" s="473"/>
      <c r="D1557" s="473"/>
      <c r="E1557" s="459"/>
      <c r="F1557" s="524">
        <f t="shared" si="30"/>
        <v>6</v>
      </c>
      <c r="G1557" s="459"/>
      <c r="I1557" s="509"/>
      <c r="J1557" s="509">
        <v>6</v>
      </c>
      <c r="K1557" s="251"/>
      <c r="M1557" s="459"/>
      <c r="N1557" s="459"/>
      <c r="O1557" s="459"/>
      <c r="T1557" s="251"/>
      <c r="V1557" s="459"/>
      <c r="W1557" s="459"/>
      <c r="X1557" s="459"/>
      <c r="AC1557" s="251"/>
      <c r="AE1557" s="459"/>
      <c r="AF1557" s="459"/>
      <c r="AG1557" s="459"/>
      <c r="AL1557" s="251"/>
      <c r="AN1557" s="459"/>
      <c r="AO1557" s="459"/>
      <c r="AP1557" s="459"/>
      <c r="AU1557" s="251"/>
      <c r="AW1557" s="459"/>
      <c r="AX1557" s="459"/>
      <c r="AY1557" s="459"/>
      <c r="BD1557" s="251"/>
      <c r="BF1557" s="459"/>
      <c r="BG1557" s="459"/>
      <c r="BH1557" s="459"/>
      <c r="BM1557" s="251"/>
      <c r="BO1557" s="459"/>
      <c r="BP1557" s="459"/>
      <c r="BQ1557" s="459"/>
      <c r="BV1557" s="251"/>
      <c r="BX1557" s="459"/>
      <c r="BY1557" s="459"/>
      <c r="BZ1557" s="459"/>
      <c r="CE1557" s="251"/>
      <c r="CG1557" s="459"/>
      <c r="CH1557" s="459"/>
      <c r="CI1557" s="459"/>
      <c r="CN1557" s="251"/>
      <c r="CP1557" s="459"/>
      <c r="CQ1557" s="459"/>
      <c r="CR1557" s="459"/>
      <c r="CW1557" s="251"/>
      <c r="CY1557" s="459"/>
      <c r="CZ1557" s="459"/>
      <c r="DA1557" s="459"/>
      <c r="DF1557" s="251"/>
      <c r="DH1557" s="459"/>
      <c r="DI1557" s="459"/>
      <c r="DJ1557" s="459"/>
      <c r="DO1557" s="251"/>
      <c r="DQ1557" s="459"/>
      <c r="DR1557" s="459"/>
      <c r="DS1557" s="459"/>
      <c r="DX1557" s="251"/>
      <c r="DZ1557" s="459"/>
      <c r="EA1557" s="459"/>
      <c r="EB1557" s="459"/>
      <c r="EG1557" s="251"/>
      <c r="EI1557" s="459"/>
      <c r="EJ1557" s="459"/>
      <c r="EK1557" s="459"/>
      <c r="EP1557" s="251"/>
      <c r="ER1557" s="459"/>
      <c r="ES1557" s="459"/>
      <c r="ET1557" s="459"/>
      <c r="EY1557" s="251"/>
      <c r="FA1557" s="459"/>
      <c r="FB1557" s="459"/>
      <c r="FC1557" s="459"/>
      <c r="FH1557" s="251"/>
      <c r="FJ1557" s="459"/>
      <c r="FK1557" s="459"/>
      <c r="FL1557" s="459"/>
      <c r="FQ1557" s="251"/>
      <c r="FS1557" s="459"/>
      <c r="FT1557" s="459"/>
      <c r="FU1557" s="459"/>
      <c r="FZ1557" s="251"/>
      <c r="GB1557" s="459"/>
      <c r="GC1557" s="459"/>
      <c r="GD1557" s="459"/>
      <c r="GI1557" s="251"/>
      <c r="GK1557" s="459"/>
      <c r="GL1557" s="459"/>
      <c r="GM1557" s="459"/>
      <c r="GR1557" s="251"/>
      <c r="GT1557" s="459"/>
      <c r="GU1557" s="459"/>
      <c r="GV1557" s="459"/>
      <c r="HA1557" s="251"/>
      <c r="HC1557" s="459"/>
      <c r="HD1557" s="459"/>
      <c r="HE1557" s="459"/>
      <c r="HJ1557" s="459"/>
      <c r="HK1557" s="459"/>
      <c r="HL1557" s="459"/>
      <c r="HM1557" s="459"/>
      <c r="HN1557" s="459"/>
      <c r="HO1557" s="459"/>
      <c r="HP1557" s="459"/>
      <c r="HQ1557" s="459"/>
      <c r="HR1557" s="459"/>
      <c r="HS1557" s="459"/>
      <c r="HT1557" s="459"/>
      <c r="HU1557" s="459"/>
      <c r="HV1557" s="459"/>
      <c r="HW1557" s="459"/>
      <c r="HX1557" s="459"/>
      <c r="HY1557" s="459"/>
      <c r="HZ1557" s="459"/>
      <c r="IA1557" s="459"/>
      <c r="IB1557" s="459"/>
      <c r="IC1557" s="459"/>
      <c r="ID1557" s="459"/>
      <c r="IE1557" s="459"/>
      <c r="IF1557" s="459"/>
      <c r="IG1557" s="459"/>
      <c r="IH1557" s="459"/>
      <c r="II1557" s="459"/>
      <c r="IJ1557" s="459"/>
      <c r="IK1557" s="459"/>
      <c r="IL1557" s="459"/>
      <c r="IM1557" s="459"/>
      <c r="IN1557" s="459"/>
      <c r="IO1557" s="459"/>
      <c r="RL1557" s="252"/>
    </row>
    <row r="1558" spans="1:480" s="461" customFormat="1" ht="18">
      <c r="A1558" s="270" t="s">
        <v>3921</v>
      </c>
      <c r="B1558" s="473"/>
      <c r="C1558" s="473"/>
      <c r="D1558" s="473"/>
      <c r="E1558" s="459"/>
      <c r="F1558" s="524">
        <f t="shared" si="30"/>
        <v>3</v>
      </c>
      <c r="G1558" s="459"/>
      <c r="I1558" s="509"/>
      <c r="J1558" s="509">
        <v>3</v>
      </c>
      <c r="K1558" s="251"/>
      <c r="M1558" s="459"/>
      <c r="N1558" s="459"/>
      <c r="O1558" s="459"/>
      <c r="T1558" s="251"/>
      <c r="V1558" s="459"/>
      <c r="W1558" s="459"/>
      <c r="X1558" s="459"/>
      <c r="AC1558" s="251"/>
      <c r="AE1558" s="459"/>
      <c r="AF1558" s="459"/>
      <c r="AG1558" s="459"/>
      <c r="AL1558" s="251"/>
      <c r="AN1558" s="459"/>
      <c r="AO1558" s="459"/>
      <c r="AP1558" s="459"/>
      <c r="AU1558" s="251"/>
      <c r="AW1558" s="459"/>
      <c r="AX1558" s="459"/>
      <c r="AY1558" s="459"/>
      <c r="BD1558" s="251"/>
      <c r="BF1558" s="459"/>
      <c r="BG1558" s="459"/>
      <c r="BH1558" s="459"/>
      <c r="BM1558" s="251"/>
      <c r="BO1558" s="459"/>
      <c r="BP1558" s="459"/>
      <c r="BQ1558" s="459"/>
      <c r="BV1558" s="251"/>
      <c r="BX1558" s="459"/>
      <c r="BY1558" s="459"/>
      <c r="BZ1558" s="459"/>
      <c r="CE1558" s="251"/>
      <c r="CG1558" s="459"/>
      <c r="CH1558" s="459"/>
      <c r="CI1558" s="459"/>
      <c r="CN1558" s="251"/>
      <c r="CP1558" s="459"/>
      <c r="CQ1558" s="459"/>
      <c r="CR1558" s="459"/>
      <c r="CW1558" s="251"/>
      <c r="CY1558" s="459"/>
      <c r="CZ1558" s="459"/>
      <c r="DA1558" s="459"/>
      <c r="DF1558" s="251"/>
      <c r="DH1558" s="459"/>
      <c r="DI1558" s="459"/>
      <c r="DJ1558" s="459"/>
      <c r="DO1558" s="251"/>
      <c r="DQ1558" s="459"/>
      <c r="DR1558" s="459"/>
      <c r="DS1558" s="459"/>
      <c r="DX1558" s="251"/>
      <c r="DZ1558" s="459"/>
      <c r="EA1558" s="459"/>
      <c r="EB1558" s="459"/>
      <c r="EG1558" s="251"/>
      <c r="EI1558" s="459"/>
      <c r="EJ1558" s="459"/>
      <c r="EK1558" s="459"/>
      <c r="EP1558" s="251"/>
      <c r="ER1558" s="459"/>
      <c r="ES1558" s="459"/>
      <c r="ET1558" s="459"/>
      <c r="EY1558" s="251"/>
      <c r="FA1558" s="459"/>
      <c r="FB1558" s="459"/>
      <c r="FC1558" s="459"/>
      <c r="FH1558" s="251"/>
      <c r="FJ1558" s="459"/>
      <c r="FK1558" s="459"/>
      <c r="FL1558" s="459"/>
      <c r="FQ1558" s="251"/>
      <c r="FS1558" s="459"/>
      <c r="FT1558" s="459"/>
      <c r="FU1558" s="459"/>
      <c r="FZ1558" s="251"/>
      <c r="GB1558" s="459"/>
      <c r="GC1558" s="459"/>
      <c r="GD1558" s="459"/>
      <c r="GI1558" s="251"/>
      <c r="GK1558" s="459"/>
      <c r="GL1558" s="459"/>
      <c r="GM1558" s="459"/>
      <c r="GR1558" s="251"/>
      <c r="GT1558" s="459"/>
      <c r="GU1558" s="459"/>
      <c r="GV1558" s="459"/>
      <c r="HA1558" s="251"/>
      <c r="HC1558" s="459"/>
      <c r="HD1558" s="459"/>
      <c r="HE1558" s="459"/>
      <c r="HJ1558" s="459"/>
      <c r="HK1558" s="459"/>
      <c r="HL1558" s="459"/>
      <c r="HM1558" s="459"/>
      <c r="HN1558" s="459"/>
      <c r="HO1558" s="459"/>
      <c r="HP1558" s="459"/>
      <c r="HQ1558" s="459"/>
      <c r="HR1558" s="459"/>
      <c r="HS1558" s="459"/>
      <c r="HT1558" s="459"/>
      <c r="HU1558" s="459"/>
      <c r="HV1558" s="459"/>
      <c r="HW1558" s="459"/>
      <c r="HX1558" s="459"/>
      <c r="HY1558" s="459"/>
      <c r="HZ1558" s="459"/>
      <c r="IA1558" s="459"/>
      <c r="IB1558" s="459"/>
      <c r="IC1558" s="459"/>
      <c r="ID1558" s="459"/>
      <c r="IE1558" s="459"/>
      <c r="IF1558" s="459"/>
      <c r="IG1558" s="459"/>
      <c r="IH1558" s="459"/>
      <c r="II1558" s="459"/>
      <c r="IJ1558" s="459"/>
      <c r="IK1558" s="459"/>
      <c r="IL1558" s="459"/>
      <c r="IM1558" s="459"/>
      <c r="IN1558" s="459"/>
      <c r="IO1558" s="459"/>
      <c r="RL1558" s="252"/>
    </row>
    <row r="1559" spans="1:480" s="461" customFormat="1" ht="18">
      <c r="A1559" s="270" t="s">
        <v>3922</v>
      </c>
      <c r="B1559" s="473"/>
      <c r="C1559" s="473"/>
      <c r="D1559" s="473"/>
      <c r="E1559" s="459"/>
      <c r="F1559" s="524">
        <f t="shared" si="30"/>
        <v>2</v>
      </c>
      <c r="G1559" s="459"/>
      <c r="I1559" s="509"/>
      <c r="J1559" s="509">
        <v>2</v>
      </c>
      <c r="K1559" s="251"/>
      <c r="M1559" s="459"/>
      <c r="N1559" s="459"/>
      <c r="O1559" s="459"/>
      <c r="T1559" s="251"/>
      <c r="V1559" s="459"/>
      <c r="W1559" s="459"/>
      <c r="X1559" s="459"/>
      <c r="AC1559" s="251"/>
      <c r="AE1559" s="459"/>
      <c r="AF1559" s="459"/>
      <c r="AG1559" s="459"/>
      <c r="AL1559" s="251"/>
      <c r="AN1559" s="459"/>
      <c r="AO1559" s="459"/>
      <c r="AP1559" s="459"/>
      <c r="AU1559" s="251"/>
      <c r="AW1559" s="459"/>
      <c r="AX1559" s="459"/>
      <c r="AY1559" s="459"/>
      <c r="BD1559" s="251"/>
      <c r="BF1559" s="459"/>
      <c r="BG1559" s="459"/>
      <c r="BH1559" s="459"/>
      <c r="BM1559" s="251"/>
      <c r="BO1559" s="459"/>
      <c r="BP1559" s="459"/>
      <c r="BQ1559" s="459"/>
      <c r="BV1559" s="251"/>
      <c r="BX1559" s="459"/>
      <c r="BY1559" s="459"/>
      <c r="BZ1559" s="459"/>
      <c r="CE1559" s="251"/>
      <c r="CG1559" s="459"/>
      <c r="CH1559" s="459"/>
      <c r="CI1559" s="459"/>
      <c r="CN1559" s="251"/>
      <c r="CP1559" s="459"/>
      <c r="CQ1559" s="459"/>
      <c r="CR1559" s="459"/>
      <c r="CW1559" s="251"/>
      <c r="CY1559" s="459"/>
      <c r="CZ1559" s="459"/>
      <c r="DA1559" s="459"/>
      <c r="DF1559" s="251"/>
      <c r="DH1559" s="459"/>
      <c r="DI1559" s="459"/>
      <c r="DJ1559" s="459"/>
      <c r="DO1559" s="251"/>
      <c r="DQ1559" s="459"/>
      <c r="DR1559" s="459"/>
      <c r="DS1559" s="459"/>
      <c r="DX1559" s="251"/>
      <c r="DZ1559" s="459"/>
      <c r="EA1559" s="459"/>
      <c r="EB1559" s="459"/>
      <c r="EG1559" s="251"/>
      <c r="EI1559" s="459"/>
      <c r="EJ1559" s="459"/>
      <c r="EK1559" s="459"/>
      <c r="EP1559" s="251"/>
      <c r="ER1559" s="459"/>
      <c r="ES1559" s="459"/>
      <c r="ET1559" s="459"/>
      <c r="EY1559" s="251"/>
      <c r="FA1559" s="459"/>
      <c r="FB1559" s="459"/>
      <c r="FC1559" s="459"/>
      <c r="FH1559" s="251"/>
      <c r="FJ1559" s="459"/>
      <c r="FK1559" s="459"/>
      <c r="FL1559" s="459"/>
      <c r="FQ1559" s="251"/>
      <c r="FS1559" s="459"/>
      <c r="FT1559" s="459"/>
      <c r="FU1559" s="459"/>
      <c r="FZ1559" s="251"/>
      <c r="GB1559" s="459"/>
      <c r="GC1559" s="459"/>
      <c r="GD1559" s="459"/>
      <c r="GI1559" s="251"/>
      <c r="GK1559" s="459"/>
      <c r="GL1559" s="459"/>
      <c r="GM1559" s="459"/>
      <c r="GR1559" s="251"/>
      <c r="GT1559" s="459"/>
      <c r="GU1559" s="459"/>
      <c r="GV1559" s="459"/>
      <c r="HA1559" s="251"/>
      <c r="HC1559" s="459"/>
      <c r="HD1559" s="459"/>
      <c r="HE1559" s="459"/>
      <c r="HJ1559" s="459"/>
      <c r="HK1559" s="459"/>
      <c r="HL1559" s="459"/>
      <c r="HM1559" s="459"/>
      <c r="HN1559" s="459"/>
      <c r="HO1559" s="459"/>
      <c r="HP1559" s="459"/>
      <c r="HQ1559" s="459"/>
      <c r="HR1559" s="459"/>
      <c r="HS1559" s="459"/>
      <c r="HT1559" s="459"/>
      <c r="HU1559" s="459"/>
      <c r="HV1559" s="459"/>
      <c r="HW1559" s="459"/>
      <c r="HX1559" s="459"/>
      <c r="HY1559" s="459"/>
      <c r="HZ1559" s="459"/>
      <c r="IA1559" s="459"/>
      <c r="IB1559" s="459"/>
      <c r="IC1559" s="459"/>
      <c r="ID1559" s="459"/>
      <c r="IE1559" s="459"/>
      <c r="IF1559" s="459"/>
      <c r="IG1559" s="459"/>
      <c r="IH1559" s="459"/>
      <c r="II1559" s="459"/>
      <c r="IJ1559" s="459"/>
      <c r="IK1559" s="459"/>
      <c r="IL1559" s="459"/>
      <c r="IM1559" s="459"/>
      <c r="IN1559" s="459"/>
      <c r="IO1559" s="459"/>
      <c r="RL1559" s="252"/>
    </row>
    <row r="1560" spans="1:480" s="461" customFormat="1" ht="18">
      <c r="A1560" s="270"/>
      <c r="B1560" s="473"/>
      <c r="C1560" s="473"/>
      <c r="D1560" s="473"/>
      <c r="E1560" s="459"/>
      <c r="F1560" s="524"/>
      <c r="G1560" s="459"/>
      <c r="I1560" s="509"/>
      <c r="J1560" s="509"/>
      <c r="K1560" s="251"/>
      <c r="M1560" s="459"/>
      <c r="N1560" s="459"/>
      <c r="O1560" s="459"/>
      <c r="T1560" s="251"/>
      <c r="V1560" s="459"/>
      <c r="W1560" s="459"/>
      <c r="X1560" s="459"/>
      <c r="AC1560" s="251"/>
      <c r="AE1560" s="459"/>
      <c r="AF1560" s="459"/>
      <c r="AG1560" s="459"/>
      <c r="AL1560" s="251"/>
      <c r="AN1560" s="459"/>
      <c r="AO1560" s="459"/>
      <c r="AP1560" s="459"/>
      <c r="AU1560" s="251"/>
      <c r="AW1560" s="459"/>
      <c r="AX1560" s="459"/>
      <c r="AY1560" s="459"/>
      <c r="BD1560" s="251"/>
      <c r="BF1560" s="459"/>
      <c r="BG1560" s="459"/>
      <c r="BH1560" s="459"/>
      <c r="BM1560" s="251"/>
      <c r="BO1560" s="459"/>
      <c r="BP1560" s="459"/>
      <c r="BQ1560" s="459"/>
      <c r="BV1560" s="251"/>
      <c r="BX1560" s="459"/>
      <c r="BY1560" s="459"/>
      <c r="BZ1560" s="459"/>
      <c r="CE1560" s="251"/>
      <c r="CG1560" s="459"/>
      <c r="CH1560" s="459"/>
      <c r="CI1560" s="459"/>
      <c r="CN1560" s="251"/>
      <c r="CP1560" s="459"/>
      <c r="CQ1560" s="459"/>
      <c r="CR1560" s="459"/>
      <c r="CW1560" s="251"/>
      <c r="CY1560" s="459"/>
      <c r="CZ1560" s="459"/>
      <c r="DA1560" s="459"/>
      <c r="DF1560" s="251"/>
      <c r="DH1560" s="459"/>
      <c r="DI1560" s="459"/>
      <c r="DJ1560" s="459"/>
      <c r="DO1560" s="251"/>
      <c r="DQ1560" s="459"/>
      <c r="DR1560" s="459"/>
      <c r="DS1560" s="459"/>
      <c r="DX1560" s="251"/>
      <c r="DZ1560" s="459"/>
      <c r="EA1560" s="459"/>
      <c r="EB1560" s="459"/>
      <c r="EG1560" s="251"/>
      <c r="EI1560" s="459"/>
      <c r="EJ1560" s="459"/>
      <c r="EK1560" s="459"/>
      <c r="EP1560" s="251"/>
      <c r="ER1560" s="459"/>
      <c r="ES1560" s="459"/>
      <c r="ET1560" s="459"/>
      <c r="EY1560" s="251"/>
      <c r="FA1560" s="459"/>
      <c r="FB1560" s="459"/>
      <c r="FC1560" s="459"/>
      <c r="FH1560" s="251"/>
      <c r="FJ1560" s="459"/>
      <c r="FK1560" s="459"/>
      <c r="FL1560" s="459"/>
      <c r="FQ1560" s="251"/>
      <c r="FS1560" s="459"/>
      <c r="FT1560" s="459"/>
      <c r="FU1560" s="459"/>
      <c r="FZ1560" s="251"/>
      <c r="GB1560" s="459"/>
      <c r="GC1560" s="459"/>
      <c r="GD1560" s="459"/>
      <c r="GI1560" s="251"/>
      <c r="GK1560" s="459"/>
      <c r="GL1560" s="459"/>
      <c r="GM1560" s="459"/>
      <c r="GR1560" s="251"/>
      <c r="GT1560" s="459"/>
      <c r="GU1560" s="459"/>
      <c r="GV1560" s="459"/>
      <c r="HA1560" s="251"/>
      <c r="HC1560" s="459"/>
      <c r="HD1560" s="459"/>
      <c r="HE1560" s="459"/>
      <c r="HJ1560" s="459"/>
      <c r="HK1560" s="459"/>
      <c r="HL1560" s="459"/>
      <c r="HM1560" s="459"/>
      <c r="HN1560" s="459"/>
      <c r="HO1560" s="459"/>
      <c r="HP1560" s="459"/>
      <c r="HQ1560" s="459"/>
      <c r="HR1560" s="459"/>
      <c r="HS1560" s="459"/>
      <c r="HT1560" s="459"/>
      <c r="HU1560" s="459"/>
      <c r="HV1560" s="459"/>
      <c r="HW1560" s="459"/>
      <c r="HX1560" s="459"/>
      <c r="HY1560" s="459"/>
      <c r="HZ1560" s="459"/>
      <c r="IA1560" s="459"/>
      <c r="IB1560" s="459"/>
      <c r="IC1560" s="459"/>
      <c r="ID1560" s="459"/>
      <c r="IE1560" s="459"/>
      <c r="IF1560" s="459"/>
      <c r="IG1560" s="459"/>
      <c r="IH1560" s="459"/>
      <c r="II1560" s="459"/>
      <c r="IJ1560" s="459"/>
      <c r="IK1560" s="459"/>
      <c r="IL1560" s="459"/>
      <c r="IM1560" s="459"/>
      <c r="IN1560" s="459"/>
      <c r="IO1560" s="459"/>
      <c r="RL1560" s="252"/>
    </row>
    <row r="1561" spans="1:480" s="461" customFormat="1" ht="18">
      <c r="A1561" s="270"/>
      <c r="B1561" s="473"/>
      <c r="C1561" s="473"/>
      <c r="D1561" s="473"/>
      <c r="E1561" s="459"/>
      <c r="F1561" s="524"/>
      <c r="G1561" s="459"/>
      <c r="I1561" s="509"/>
      <c r="J1561" s="509"/>
      <c r="K1561" s="251"/>
      <c r="M1561" s="459"/>
      <c r="N1561" s="459"/>
      <c r="O1561" s="459"/>
      <c r="T1561" s="251"/>
      <c r="V1561" s="459"/>
      <c r="W1561" s="459"/>
      <c r="X1561" s="459"/>
      <c r="AC1561" s="251"/>
      <c r="AE1561" s="459"/>
      <c r="AF1561" s="459"/>
      <c r="AG1561" s="459"/>
      <c r="AL1561" s="251"/>
      <c r="AN1561" s="459"/>
      <c r="AO1561" s="459"/>
      <c r="AP1561" s="459"/>
      <c r="AU1561" s="251"/>
      <c r="AW1561" s="459"/>
      <c r="AX1561" s="459"/>
      <c r="AY1561" s="459"/>
      <c r="BD1561" s="251"/>
      <c r="BF1561" s="459"/>
      <c r="BG1561" s="459"/>
      <c r="BH1561" s="459"/>
      <c r="BM1561" s="251"/>
      <c r="BO1561" s="459"/>
      <c r="BP1561" s="459"/>
      <c r="BQ1561" s="459"/>
      <c r="BV1561" s="251"/>
      <c r="BX1561" s="459"/>
      <c r="BY1561" s="459"/>
      <c r="BZ1561" s="459"/>
      <c r="CE1561" s="251"/>
      <c r="CG1561" s="459"/>
      <c r="CH1561" s="459"/>
      <c r="CI1561" s="459"/>
      <c r="CN1561" s="251"/>
      <c r="CP1561" s="459"/>
      <c r="CQ1561" s="459"/>
      <c r="CR1561" s="459"/>
      <c r="CW1561" s="251"/>
      <c r="CY1561" s="459"/>
      <c r="CZ1561" s="459"/>
      <c r="DA1561" s="459"/>
      <c r="DF1561" s="251"/>
      <c r="DH1561" s="459"/>
      <c r="DI1561" s="459"/>
      <c r="DJ1561" s="459"/>
      <c r="DO1561" s="251"/>
      <c r="DQ1561" s="459"/>
      <c r="DR1561" s="459"/>
      <c r="DS1561" s="459"/>
      <c r="DX1561" s="251"/>
      <c r="DZ1561" s="459"/>
      <c r="EA1561" s="459"/>
      <c r="EB1561" s="459"/>
      <c r="EG1561" s="251"/>
      <c r="EI1561" s="459"/>
      <c r="EJ1561" s="459"/>
      <c r="EK1561" s="459"/>
      <c r="EP1561" s="251"/>
      <c r="ER1561" s="459"/>
      <c r="ES1561" s="459"/>
      <c r="ET1561" s="459"/>
      <c r="EY1561" s="251"/>
      <c r="FA1561" s="459"/>
      <c r="FB1561" s="459"/>
      <c r="FC1561" s="459"/>
      <c r="FH1561" s="251"/>
      <c r="FJ1561" s="459"/>
      <c r="FK1561" s="459"/>
      <c r="FL1561" s="459"/>
      <c r="FQ1561" s="251"/>
      <c r="FS1561" s="459"/>
      <c r="FT1561" s="459"/>
      <c r="FU1561" s="459"/>
      <c r="FZ1561" s="251"/>
      <c r="GB1561" s="459"/>
      <c r="GC1561" s="459"/>
      <c r="GD1561" s="459"/>
      <c r="GI1561" s="251"/>
      <c r="GK1561" s="459"/>
      <c r="GL1561" s="459"/>
      <c r="GM1561" s="459"/>
      <c r="GR1561" s="251"/>
      <c r="GT1561" s="459"/>
      <c r="GU1561" s="459"/>
      <c r="GV1561" s="459"/>
      <c r="HA1561" s="251"/>
      <c r="HC1561" s="459"/>
      <c r="HD1561" s="459"/>
      <c r="HE1561" s="459"/>
      <c r="HJ1561" s="459"/>
      <c r="HK1561" s="459"/>
      <c r="HL1561" s="459"/>
      <c r="HM1561" s="459"/>
      <c r="HN1561" s="459"/>
      <c r="HO1561" s="459"/>
      <c r="HP1561" s="459"/>
      <c r="HQ1561" s="459"/>
      <c r="HR1561" s="459"/>
      <c r="HS1561" s="459"/>
      <c r="HT1561" s="459"/>
      <c r="HU1561" s="459"/>
      <c r="HV1561" s="459"/>
      <c r="HW1561" s="459"/>
      <c r="HX1561" s="459"/>
      <c r="HY1561" s="459"/>
      <c r="HZ1561" s="459"/>
      <c r="IA1561" s="459"/>
      <c r="IB1561" s="459"/>
      <c r="IC1561" s="459"/>
      <c r="ID1561" s="459"/>
      <c r="IE1561" s="459"/>
      <c r="IF1561" s="459"/>
      <c r="IG1561" s="459"/>
      <c r="IH1561" s="459"/>
      <c r="II1561" s="459"/>
      <c r="IJ1561" s="459"/>
      <c r="IK1561" s="459"/>
      <c r="IL1561" s="459"/>
      <c r="IM1561" s="459"/>
      <c r="IN1561" s="459"/>
      <c r="IO1561" s="459"/>
      <c r="RL1561" s="252"/>
    </row>
    <row r="1562" spans="1:480" s="461" customFormat="1" ht="18">
      <c r="A1562" s="270"/>
      <c r="B1562" s="473"/>
      <c r="C1562" s="473"/>
      <c r="D1562" s="473"/>
      <c r="E1562" s="459"/>
      <c r="F1562" s="524"/>
      <c r="G1562" s="459"/>
      <c r="I1562" s="509"/>
      <c r="J1562" s="509"/>
      <c r="K1562" s="251"/>
      <c r="M1562" s="459"/>
      <c r="N1562" s="459"/>
      <c r="O1562" s="459"/>
      <c r="T1562" s="251"/>
      <c r="V1562" s="459"/>
      <c r="W1562" s="459"/>
      <c r="X1562" s="459"/>
      <c r="AC1562" s="251"/>
      <c r="AE1562" s="459"/>
      <c r="AF1562" s="459"/>
      <c r="AG1562" s="459"/>
      <c r="AL1562" s="251"/>
      <c r="AN1562" s="459"/>
      <c r="AO1562" s="459"/>
      <c r="AP1562" s="459"/>
      <c r="AU1562" s="251"/>
      <c r="AW1562" s="459"/>
      <c r="AX1562" s="459"/>
      <c r="AY1562" s="459"/>
      <c r="BD1562" s="251"/>
      <c r="BF1562" s="459"/>
      <c r="BG1562" s="459"/>
      <c r="BH1562" s="459"/>
      <c r="BM1562" s="251"/>
      <c r="BO1562" s="459"/>
      <c r="BP1562" s="459"/>
      <c r="BQ1562" s="459"/>
      <c r="BV1562" s="251"/>
      <c r="BX1562" s="459"/>
      <c r="BY1562" s="459"/>
      <c r="BZ1562" s="459"/>
      <c r="CE1562" s="251"/>
      <c r="CG1562" s="459"/>
      <c r="CH1562" s="459"/>
      <c r="CI1562" s="459"/>
      <c r="CN1562" s="251"/>
      <c r="CP1562" s="459"/>
      <c r="CQ1562" s="459"/>
      <c r="CR1562" s="459"/>
      <c r="CW1562" s="251"/>
      <c r="CY1562" s="459"/>
      <c r="CZ1562" s="459"/>
      <c r="DA1562" s="459"/>
      <c r="DF1562" s="251"/>
      <c r="DH1562" s="459"/>
      <c r="DI1562" s="459"/>
      <c r="DJ1562" s="459"/>
      <c r="DO1562" s="251"/>
      <c r="DQ1562" s="459"/>
      <c r="DR1562" s="459"/>
      <c r="DS1562" s="459"/>
      <c r="DX1562" s="251"/>
      <c r="DZ1562" s="459"/>
      <c r="EA1562" s="459"/>
      <c r="EB1562" s="459"/>
      <c r="EG1562" s="251"/>
      <c r="EI1562" s="459"/>
      <c r="EJ1562" s="459"/>
      <c r="EK1562" s="459"/>
      <c r="EP1562" s="251"/>
      <c r="ER1562" s="459"/>
      <c r="ES1562" s="459"/>
      <c r="ET1562" s="459"/>
      <c r="EY1562" s="251"/>
      <c r="FA1562" s="459"/>
      <c r="FB1562" s="459"/>
      <c r="FC1562" s="459"/>
      <c r="FH1562" s="251"/>
      <c r="FJ1562" s="459"/>
      <c r="FK1562" s="459"/>
      <c r="FL1562" s="459"/>
      <c r="FQ1562" s="251"/>
      <c r="FS1562" s="459"/>
      <c r="FT1562" s="459"/>
      <c r="FU1562" s="459"/>
      <c r="FZ1562" s="251"/>
      <c r="GB1562" s="459"/>
      <c r="GC1562" s="459"/>
      <c r="GD1562" s="459"/>
      <c r="GI1562" s="251"/>
      <c r="GK1562" s="459"/>
      <c r="GL1562" s="459"/>
      <c r="GM1562" s="459"/>
      <c r="GR1562" s="251"/>
      <c r="GT1562" s="459"/>
      <c r="GU1562" s="459"/>
      <c r="GV1562" s="459"/>
      <c r="HA1562" s="251"/>
      <c r="HC1562" s="459"/>
      <c r="HD1562" s="459"/>
      <c r="HE1562" s="459"/>
      <c r="HJ1562" s="459"/>
      <c r="HK1562" s="459"/>
      <c r="HL1562" s="459"/>
      <c r="HM1562" s="459"/>
      <c r="HN1562" s="459"/>
      <c r="HO1562" s="459"/>
      <c r="HP1562" s="459"/>
      <c r="HQ1562" s="459"/>
      <c r="HR1562" s="459"/>
      <c r="HS1562" s="459"/>
      <c r="HT1562" s="459"/>
      <c r="HU1562" s="459"/>
      <c r="HV1562" s="459"/>
      <c r="HW1562" s="459"/>
      <c r="HX1562" s="459"/>
      <c r="HY1562" s="459"/>
      <c r="HZ1562" s="459"/>
      <c r="IA1562" s="459"/>
      <c r="IB1562" s="459"/>
      <c r="IC1562" s="459"/>
      <c r="ID1562" s="459"/>
      <c r="IE1562" s="459"/>
      <c r="IF1562" s="459"/>
      <c r="IG1562" s="459"/>
      <c r="IH1562" s="459"/>
      <c r="II1562" s="459"/>
      <c r="IJ1562" s="459"/>
      <c r="IK1562" s="459"/>
      <c r="IL1562" s="459"/>
      <c r="IM1562" s="459"/>
      <c r="IN1562" s="459"/>
      <c r="IO1562" s="459"/>
      <c r="RL1562" s="252"/>
    </row>
    <row r="1563" spans="1:480" s="461" customFormat="1" ht="18">
      <c r="A1563" s="270"/>
      <c r="B1563" s="473"/>
      <c r="C1563" s="473"/>
      <c r="D1563" s="473"/>
      <c r="E1563" s="459"/>
      <c r="F1563" s="524"/>
      <c r="G1563" s="459"/>
      <c r="I1563" s="509"/>
      <c r="J1563" s="509"/>
      <c r="K1563" s="251"/>
      <c r="M1563" s="459"/>
      <c r="N1563" s="459"/>
      <c r="O1563" s="459"/>
      <c r="T1563" s="251"/>
      <c r="V1563" s="459"/>
      <c r="W1563" s="459"/>
      <c r="X1563" s="459"/>
      <c r="AC1563" s="251"/>
      <c r="AE1563" s="459"/>
      <c r="AF1563" s="459"/>
      <c r="AG1563" s="459"/>
      <c r="AL1563" s="251"/>
      <c r="AN1563" s="459"/>
      <c r="AO1563" s="459"/>
      <c r="AP1563" s="459"/>
      <c r="AU1563" s="251"/>
      <c r="AW1563" s="459"/>
      <c r="AX1563" s="459"/>
      <c r="AY1563" s="459"/>
      <c r="BD1563" s="251"/>
      <c r="BF1563" s="459"/>
      <c r="BG1563" s="459"/>
      <c r="BH1563" s="459"/>
      <c r="BM1563" s="251"/>
      <c r="BO1563" s="459"/>
      <c r="BP1563" s="459"/>
      <c r="BQ1563" s="459"/>
      <c r="BV1563" s="251"/>
      <c r="BX1563" s="459"/>
      <c r="BY1563" s="459"/>
      <c r="BZ1563" s="459"/>
      <c r="CE1563" s="251"/>
      <c r="CG1563" s="459"/>
      <c r="CH1563" s="459"/>
      <c r="CI1563" s="459"/>
      <c r="CN1563" s="251"/>
      <c r="CP1563" s="459"/>
      <c r="CQ1563" s="459"/>
      <c r="CR1563" s="459"/>
      <c r="CW1563" s="251"/>
      <c r="CY1563" s="459"/>
      <c r="CZ1563" s="459"/>
      <c r="DA1563" s="459"/>
      <c r="DF1563" s="251"/>
      <c r="DH1563" s="459"/>
      <c r="DI1563" s="459"/>
      <c r="DJ1563" s="459"/>
      <c r="DO1563" s="251"/>
      <c r="DQ1563" s="459"/>
      <c r="DR1563" s="459"/>
      <c r="DS1563" s="459"/>
      <c r="DX1563" s="251"/>
      <c r="DZ1563" s="459"/>
      <c r="EA1563" s="459"/>
      <c r="EB1563" s="459"/>
      <c r="EG1563" s="251"/>
      <c r="EI1563" s="459"/>
      <c r="EJ1563" s="459"/>
      <c r="EK1563" s="459"/>
      <c r="EP1563" s="251"/>
      <c r="ER1563" s="459"/>
      <c r="ES1563" s="459"/>
      <c r="ET1563" s="459"/>
      <c r="EY1563" s="251"/>
      <c r="FA1563" s="459"/>
      <c r="FB1563" s="459"/>
      <c r="FC1563" s="459"/>
      <c r="FH1563" s="251"/>
      <c r="FJ1563" s="459"/>
      <c r="FK1563" s="459"/>
      <c r="FL1563" s="459"/>
      <c r="FQ1563" s="251"/>
      <c r="FS1563" s="459"/>
      <c r="FT1563" s="459"/>
      <c r="FU1563" s="459"/>
      <c r="FZ1563" s="251"/>
      <c r="GB1563" s="459"/>
      <c r="GC1563" s="459"/>
      <c r="GD1563" s="459"/>
      <c r="GI1563" s="251"/>
      <c r="GK1563" s="459"/>
      <c r="GL1563" s="459"/>
      <c r="GM1563" s="459"/>
      <c r="GR1563" s="251"/>
      <c r="GT1563" s="459"/>
      <c r="GU1563" s="459"/>
      <c r="GV1563" s="459"/>
      <c r="HA1563" s="251"/>
      <c r="HC1563" s="459"/>
      <c r="HD1563" s="459"/>
      <c r="HE1563" s="459"/>
      <c r="HJ1563" s="459"/>
      <c r="HK1563" s="459"/>
      <c r="HL1563" s="459"/>
      <c r="HM1563" s="459"/>
      <c r="HN1563" s="459"/>
      <c r="HO1563" s="459"/>
      <c r="HP1563" s="459"/>
      <c r="HQ1563" s="459"/>
      <c r="HR1563" s="459"/>
      <c r="HS1563" s="459"/>
      <c r="HT1563" s="459"/>
      <c r="HU1563" s="459"/>
      <c r="HV1563" s="459"/>
      <c r="HW1563" s="459"/>
      <c r="HX1563" s="459"/>
      <c r="HY1563" s="459"/>
      <c r="HZ1563" s="459"/>
      <c r="IA1563" s="459"/>
      <c r="IB1563" s="459"/>
      <c r="IC1563" s="459"/>
      <c r="ID1563" s="459"/>
      <c r="IE1563" s="459"/>
      <c r="IF1563" s="459"/>
      <c r="IG1563" s="459"/>
      <c r="IH1563" s="459"/>
      <c r="II1563" s="459"/>
      <c r="IJ1563" s="459"/>
      <c r="IK1563" s="459"/>
      <c r="IL1563" s="459"/>
      <c r="IM1563" s="459"/>
      <c r="IN1563" s="459"/>
      <c r="IO1563" s="459"/>
      <c r="RL1563" s="252"/>
    </row>
    <row r="1564" spans="1:480" s="461" customFormat="1" ht="18">
      <c r="A1564" s="270"/>
      <c r="B1564" s="473"/>
      <c r="C1564" s="473"/>
      <c r="D1564" s="473"/>
      <c r="E1564" s="459"/>
      <c r="F1564" s="524"/>
      <c r="G1564" s="459"/>
      <c r="I1564" s="509"/>
      <c r="J1564" s="509"/>
      <c r="K1564" s="251"/>
      <c r="M1564" s="459"/>
      <c r="N1564" s="459"/>
      <c r="O1564" s="459"/>
      <c r="T1564" s="251"/>
      <c r="V1564" s="459"/>
      <c r="W1564" s="459"/>
      <c r="X1564" s="459"/>
      <c r="AC1564" s="251"/>
      <c r="AE1564" s="459"/>
      <c r="AF1564" s="459"/>
      <c r="AG1564" s="459"/>
      <c r="AL1564" s="251"/>
      <c r="AN1564" s="459"/>
      <c r="AO1564" s="459"/>
      <c r="AP1564" s="459"/>
      <c r="AU1564" s="251"/>
      <c r="AW1564" s="459"/>
      <c r="AX1564" s="459"/>
      <c r="AY1564" s="459"/>
      <c r="BD1564" s="251"/>
      <c r="BF1564" s="459"/>
      <c r="BG1564" s="459"/>
      <c r="BH1564" s="459"/>
      <c r="BM1564" s="251"/>
      <c r="BO1564" s="459"/>
      <c r="BP1564" s="459"/>
      <c r="BQ1564" s="459"/>
      <c r="BV1564" s="251"/>
      <c r="BX1564" s="459"/>
      <c r="BY1564" s="459"/>
      <c r="BZ1564" s="459"/>
      <c r="CE1564" s="251"/>
      <c r="CG1564" s="459"/>
      <c r="CH1564" s="459"/>
      <c r="CI1564" s="459"/>
      <c r="CN1564" s="251"/>
      <c r="CP1564" s="459"/>
      <c r="CQ1564" s="459"/>
      <c r="CR1564" s="459"/>
      <c r="CW1564" s="251"/>
      <c r="CY1564" s="459"/>
      <c r="CZ1564" s="459"/>
      <c r="DA1564" s="459"/>
      <c r="DF1564" s="251"/>
      <c r="DH1564" s="459"/>
      <c r="DI1564" s="459"/>
      <c r="DJ1564" s="459"/>
      <c r="DO1564" s="251"/>
      <c r="DQ1564" s="459"/>
      <c r="DR1564" s="459"/>
      <c r="DS1564" s="459"/>
      <c r="DX1564" s="251"/>
      <c r="DZ1564" s="459"/>
      <c r="EA1564" s="459"/>
      <c r="EB1564" s="459"/>
      <c r="EG1564" s="251"/>
      <c r="EI1564" s="459"/>
      <c r="EJ1564" s="459"/>
      <c r="EK1564" s="459"/>
      <c r="EP1564" s="251"/>
      <c r="ER1564" s="459"/>
      <c r="ES1564" s="459"/>
      <c r="ET1564" s="459"/>
      <c r="EY1564" s="251"/>
      <c r="FA1564" s="459"/>
      <c r="FB1564" s="459"/>
      <c r="FC1564" s="459"/>
      <c r="FH1564" s="251"/>
      <c r="FJ1564" s="459"/>
      <c r="FK1564" s="459"/>
      <c r="FL1564" s="459"/>
      <c r="FQ1564" s="251"/>
      <c r="FS1564" s="459"/>
      <c r="FT1564" s="459"/>
      <c r="FU1564" s="459"/>
      <c r="FZ1564" s="251"/>
      <c r="GB1564" s="459"/>
      <c r="GC1564" s="459"/>
      <c r="GD1564" s="459"/>
      <c r="GI1564" s="251"/>
      <c r="GK1564" s="459"/>
      <c r="GL1564" s="459"/>
      <c r="GM1564" s="459"/>
      <c r="GR1564" s="251"/>
      <c r="GT1564" s="459"/>
      <c r="GU1564" s="459"/>
      <c r="GV1564" s="459"/>
      <c r="HA1564" s="251"/>
      <c r="HC1564" s="459"/>
      <c r="HD1564" s="459"/>
      <c r="HE1564" s="459"/>
      <c r="HJ1564" s="459"/>
      <c r="HK1564" s="459"/>
      <c r="HL1564" s="459"/>
      <c r="HM1564" s="459"/>
      <c r="HN1564" s="459"/>
      <c r="HO1564" s="459"/>
      <c r="HP1564" s="459"/>
      <c r="HQ1564" s="459"/>
      <c r="HR1564" s="459"/>
      <c r="HS1564" s="459"/>
      <c r="HT1564" s="459"/>
      <c r="HU1564" s="459"/>
      <c r="HV1564" s="459"/>
      <c r="HW1564" s="459"/>
      <c r="HX1564" s="459"/>
      <c r="HY1564" s="459"/>
      <c r="HZ1564" s="459"/>
      <c r="IA1564" s="459"/>
      <c r="IB1564" s="459"/>
      <c r="IC1564" s="459"/>
      <c r="ID1564" s="459"/>
      <c r="IE1564" s="459"/>
      <c r="IF1564" s="459"/>
      <c r="IG1564" s="459"/>
      <c r="IH1564" s="459"/>
      <c r="II1564" s="459"/>
      <c r="IJ1564" s="459"/>
      <c r="IK1564" s="459"/>
      <c r="IL1564" s="459"/>
      <c r="IM1564" s="459"/>
      <c r="IN1564" s="459"/>
      <c r="IO1564" s="459"/>
      <c r="RL1564" s="252"/>
    </row>
    <row r="1565" spans="1:480" s="461" customFormat="1" ht="14.25">
      <c r="J1565" s="509"/>
      <c r="K1565" s="251"/>
      <c r="M1565" s="459"/>
      <c r="N1565" s="459"/>
      <c r="O1565" s="459"/>
      <c r="T1565" s="251"/>
      <c r="V1565" s="459"/>
      <c r="W1565" s="459"/>
      <c r="X1565" s="459"/>
      <c r="AC1565" s="251"/>
      <c r="AE1565" s="459"/>
      <c r="AF1565" s="459"/>
      <c r="AG1565" s="459"/>
      <c r="AL1565" s="251"/>
      <c r="AN1565" s="459"/>
      <c r="AO1565" s="459"/>
      <c r="AP1565" s="459"/>
      <c r="AU1565" s="251"/>
      <c r="AW1565" s="459"/>
      <c r="AX1565" s="459"/>
      <c r="AY1565" s="459"/>
      <c r="BD1565" s="251"/>
      <c r="BF1565" s="459"/>
      <c r="BG1565" s="459"/>
      <c r="BH1565" s="459"/>
      <c r="BM1565" s="251"/>
      <c r="BO1565" s="459"/>
      <c r="BP1565" s="459"/>
      <c r="BQ1565" s="459"/>
      <c r="BV1565" s="251"/>
      <c r="BX1565" s="459"/>
      <c r="BY1565" s="459"/>
      <c r="BZ1565" s="459"/>
      <c r="CE1565" s="251"/>
      <c r="CG1565" s="459"/>
      <c r="CH1565" s="459"/>
      <c r="CI1565" s="459"/>
      <c r="CN1565" s="251"/>
      <c r="CP1565" s="459"/>
      <c r="CQ1565" s="459"/>
      <c r="CR1565" s="459"/>
      <c r="CW1565" s="251"/>
      <c r="CY1565" s="459"/>
      <c r="CZ1565" s="459"/>
      <c r="DA1565" s="459"/>
      <c r="DF1565" s="251"/>
      <c r="DH1565" s="459"/>
      <c r="DI1565" s="459"/>
      <c r="DJ1565" s="459"/>
      <c r="DO1565" s="251"/>
      <c r="DQ1565" s="459"/>
      <c r="DR1565" s="459"/>
      <c r="DS1565" s="459"/>
      <c r="DX1565" s="251"/>
      <c r="DZ1565" s="459"/>
      <c r="EA1565" s="459"/>
      <c r="EB1565" s="459"/>
      <c r="EG1565" s="251"/>
      <c r="EI1565" s="459"/>
      <c r="EJ1565" s="459"/>
      <c r="EK1565" s="459"/>
      <c r="EP1565" s="251"/>
      <c r="ER1565" s="459"/>
      <c r="ES1565" s="459"/>
      <c r="ET1565" s="459"/>
      <c r="EY1565" s="251"/>
      <c r="FA1565" s="459"/>
      <c r="FB1565" s="459"/>
      <c r="FC1565" s="459"/>
      <c r="FH1565" s="251"/>
      <c r="FJ1565" s="459"/>
      <c r="FK1565" s="459"/>
      <c r="FL1565" s="459"/>
      <c r="FQ1565" s="251"/>
      <c r="FS1565" s="459"/>
      <c r="FT1565" s="459"/>
      <c r="FU1565" s="459"/>
      <c r="FZ1565" s="251"/>
      <c r="GB1565" s="459"/>
      <c r="GC1565" s="459"/>
      <c r="GD1565" s="459"/>
      <c r="GI1565" s="251"/>
      <c r="GK1565" s="459"/>
      <c r="GL1565" s="459"/>
      <c r="GM1565" s="459"/>
      <c r="GR1565" s="251"/>
      <c r="GT1565" s="459"/>
      <c r="GU1565" s="459"/>
      <c r="GV1565" s="459"/>
      <c r="HA1565" s="251"/>
      <c r="HC1565" s="459"/>
      <c r="HD1565" s="459"/>
      <c r="HE1565" s="459"/>
      <c r="HJ1565" s="459"/>
      <c r="HK1565" s="459"/>
      <c r="HL1565" s="459"/>
      <c r="HM1565" s="459"/>
      <c r="HN1565" s="459"/>
      <c r="HO1565" s="459"/>
      <c r="HP1565" s="459"/>
      <c r="HQ1565" s="459"/>
      <c r="HR1565" s="459"/>
      <c r="HS1565" s="459"/>
      <c r="HT1565" s="459"/>
      <c r="HU1565" s="459"/>
      <c r="HV1565" s="459"/>
      <c r="HW1565" s="459"/>
      <c r="HX1565" s="459"/>
      <c r="HY1565" s="459"/>
      <c r="HZ1565" s="459"/>
      <c r="IA1565" s="459"/>
      <c r="IB1565" s="459"/>
      <c r="IC1565" s="459"/>
      <c r="ID1565" s="459"/>
      <c r="IE1565" s="459"/>
      <c r="IF1565" s="459"/>
      <c r="IG1565" s="459"/>
      <c r="IH1565" s="459"/>
      <c r="II1565" s="459"/>
      <c r="IJ1565" s="459"/>
      <c r="IK1565" s="459"/>
      <c r="IL1565" s="459"/>
      <c r="IM1565" s="459"/>
      <c r="IN1565" s="459"/>
      <c r="IO1565" s="459"/>
      <c r="RL1565" s="252"/>
    </row>
    <row r="1566" spans="1:480" s="64" customFormat="1" ht="14.25">
      <c r="K1566" s="251"/>
      <c r="M1566" s="35"/>
      <c r="N1566" s="35"/>
      <c r="O1566" s="35"/>
      <c r="T1566" s="251"/>
      <c r="V1566" s="35"/>
      <c r="W1566" s="35"/>
      <c r="X1566" s="35"/>
      <c r="AC1566" s="251"/>
      <c r="AE1566" s="35"/>
      <c r="AF1566" s="35"/>
      <c r="AG1566" s="35"/>
      <c r="AL1566" s="251"/>
      <c r="AN1566" s="35"/>
      <c r="AO1566" s="35"/>
      <c r="AP1566" s="35"/>
      <c r="AU1566" s="251"/>
      <c r="AW1566" s="35"/>
      <c r="AX1566" s="35"/>
      <c r="AY1566" s="35"/>
      <c r="BD1566" s="251"/>
      <c r="BF1566" s="35"/>
      <c r="BG1566" s="35"/>
      <c r="BH1566" s="35"/>
      <c r="BM1566" s="251"/>
      <c r="BO1566" s="35"/>
      <c r="BP1566" s="35"/>
      <c r="BQ1566" s="35"/>
      <c r="BV1566" s="251"/>
      <c r="BX1566" s="35"/>
      <c r="BY1566" s="35"/>
      <c r="BZ1566" s="35"/>
      <c r="CE1566" s="251"/>
      <c r="CG1566" s="35"/>
      <c r="CH1566" s="35"/>
      <c r="CI1566" s="35"/>
      <c r="CN1566" s="251"/>
      <c r="CP1566" s="35"/>
      <c r="CQ1566" s="35"/>
      <c r="CR1566" s="35"/>
      <c r="CW1566" s="251"/>
      <c r="CY1566" s="35"/>
      <c r="CZ1566" s="35"/>
      <c r="DA1566" s="35"/>
      <c r="DF1566" s="251"/>
      <c r="DH1566" s="35"/>
      <c r="DI1566" s="35"/>
      <c r="DJ1566" s="35"/>
      <c r="DO1566" s="251"/>
      <c r="DQ1566" s="35"/>
      <c r="DR1566" s="35"/>
      <c r="DS1566" s="35"/>
      <c r="DX1566" s="251"/>
      <c r="DZ1566" s="35"/>
      <c r="EA1566" s="35"/>
      <c r="EB1566" s="35"/>
      <c r="EG1566" s="251"/>
      <c r="EI1566" s="35"/>
      <c r="EJ1566" s="35"/>
      <c r="EK1566" s="35"/>
      <c r="EP1566" s="251"/>
      <c r="ER1566" s="35"/>
      <c r="ES1566" s="35"/>
      <c r="ET1566" s="35"/>
      <c r="EY1566" s="251"/>
      <c r="FA1566" s="35"/>
      <c r="FB1566" s="35"/>
      <c r="FC1566" s="35"/>
      <c r="FH1566" s="251"/>
      <c r="FJ1566" s="35"/>
      <c r="FK1566" s="35"/>
      <c r="FL1566" s="35"/>
      <c r="FQ1566" s="251"/>
      <c r="FS1566" s="35"/>
      <c r="FT1566" s="35"/>
      <c r="FU1566" s="35"/>
      <c r="FZ1566" s="251"/>
      <c r="GB1566" s="35"/>
      <c r="GC1566" s="35"/>
      <c r="GD1566" s="35"/>
      <c r="GI1566" s="251"/>
      <c r="GK1566" s="35"/>
      <c r="GL1566" s="35"/>
      <c r="GM1566" s="35"/>
      <c r="GR1566" s="251"/>
      <c r="GT1566" s="35"/>
      <c r="GU1566" s="35"/>
      <c r="GV1566" s="35"/>
      <c r="HA1566" s="251"/>
      <c r="HC1566" s="35"/>
      <c r="HD1566" s="35"/>
      <c r="HE1566" s="35"/>
      <c r="HJ1566" s="35"/>
      <c r="HK1566" s="35"/>
      <c r="HL1566" s="35"/>
      <c r="HM1566" s="35"/>
      <c r="HN1566" s="35"/>
      <c r="HO1566" s="35"/>
      <c r="HP1566" s="35"/>
      <c r="HQ1566" s="35"/>
      <c r="HR1566" s="35"/>
      <c r="HS1566" s="35"/>
      <c r="HT1566" s="35"/>
      <c r="HU1566" s="35"/>
      <c r="HV1566" s="35"/>
      <c r="HW1566" s="35"/>
      <c r="HX1566" s="35"/>
      <c r="HY1566" s="35"/>
      <c r="HZ1566" s="35"/>
      <c r="IA1566" s="35"/>
      <c r="IB1566" s="35"/>
      <c r="IC1566" s="35"/>
      <c r="ID1566" s="35"/>
      <c r="IE1566" s="35"/>
      <c r="IF1566" s="35"/>
      <c r="IG1566" s="35"/>
      <c r="IH1566" s="35"/>
      <c r="II1566" s="35"/>
      <c r="IJ1566" s="35"/>
      <c r="IK1566" s="35"/>
      <c r="IL1566" s="35"/>
      <c r="IM1566" s="35"/>
      <c r="IN1566" s="35"/>
      <c r="IO1566" s="35"/>
      <c r="RL1566" s="252"/>
    </row>
    <row r="1567" spans="1:480" s="64" customFormat="1" ht="14.25">
      <c r="A1567" s="321"/>
      <c r="B1567" s="321"/>
      <c r="C1567" s="321"/>
      <c r="D1567" s="321"/>
      <c r="E1567" s="299"/>
      <c r="F1567" s="35"/>
      <c r="G1567" s="35"/>
      <c r="K1567" s="251"/>
      <c r="M1567" s="35"/>
      <c r="N1567" s="35"/>
      <c r="O1567" s="35"/>
      <c r="T1567" s="251"/>
      <c r="V1567" s="35"/>
      <c r="W1567" s="35"/>
      <c r="X1567" s="35"/>
      <c r="AC1567" s="251"/>
      <c r="AE1567" s="35"/>
      <c r="AF1567" s="35"/>
      <c r="AG1567" s="35"/>
      <c r="AL1567" s="251"/>
      <c r="AN1567" s="35"/>
      <c r="AO1567" s="35"/>
      <c r="AP1567" s="35"/>
      <c r="AU1567" s="251"/>
      <c r="AW1567" s="35"/>
      <c r="AX1567" s="35"/>
      <c r="AY1567" s="35"/>
      <c r="BD1567" s="251"/>
      <c r="BF1567" s="35"/>
      <c r="BG1567" s="35"/>
      <c r="BH1567" s="35"/>
      <c r="BM1567" s="251"/>
      <c r="BO1567" s="35"/>
      <c r="BP1567" s="35"/>
      <c r="BQ1567" s="35"/>
      <c r="BV1567" s="251"/>
      <c r="BX1567" s="35"/>
      <c r="BY1567" s="35"/>
      <c r="BZ1567" s="35"/>
      <c r="CE1567" s="251"/>
      <c r="CG1567" s="35"/>
      <c r="CH1567" s="35"/>
      <c r="CI1567" s="35"/>
      <c r="CN1567" s="251"/>
      <c r="CP1567" s="35"/>
      <c r="CQ1567" s="35"/>
      <c r="CR1567" s="35"/>
      <c r="CW1567" s="251"/>
      <c r="CY1567" s="35"/>
      <c r="CZ1567" s="35"/>
      <c r="DA1567" s="35"/>
      <c r="DF1567" s="251"/>
      <c r="DH1567" s="35"/>
      <c r="DI1567" s="35"/>
      <c r="DJ1567" s="35"/>
      <c r="DO1567" s="251"/>
      <c r="DQ1567" s="35"/>
      <c r="DR1567" s="35"/>
      <c r="DS1567" s="35"/>
      <c r="DX1567" s="251"/>
      <c r="DZ1567" s="35"/>
      <c r="EA1567" s="35"/>
      <c r="EB1567" s="35"/>
      <c r="EG1567" s="251"/>
      <c r="EI1567" s="35"/>
      <c r="EJ1567" s="35"/>
      <c r="EK1567" s="35"/>
      <c r="EP1567" s="251"/>
      <c r="ER1567" s="35"/>
      <c r="ES1567" s="35"/>
      <c r="ET1567" s="35"/>
      <c r="EY1567" s="251"/>
      <c r="FA1567" s="35"/>
      <c r="FB1567" s="35"/>
      <c r="FC1567" s="35"/>
      <c r="FH1567" s="251"/>
      <c r="FJ1567" s="35"/>
      <c r="FK1567" s="35"/>
      <c r="FL1567" s="35"/>
      <c r="FQ1567" s="251"/>
      <c r="FS1567" s="35"/>
      <c r="FT1567" s="35"/>
      <c r="FU1567" s="35"/>
      <c r="FZ1567" s="251"/>
      <c r="GB1567" s="35"/>
      <c r="GC1567" s="35"/>
      <c r="GD1567" s="35"/>
      <c r="GI1567" s="251"/>
      <c r="GK1567" s="35"/>
      <c r="GL1567" s="35"/>
      <c r="GM1567" s="35"/>
      <c r="GR1567" s="251"/>
      <c r="GT1567" s="35"/>
      <c r="GU1567" s="35"/>
      <c r="GV1567" s="35"/>
      <c r="HA1567" s="251"/>
      <c r="HC1567" s="35"/>
      <c r="HD1567" s="35"/>
      <c r="HE1567" s="35"/>
      <c r="HJ1567" s="35"/>
      <c r="HK1567" s="35"/>
      <c r="HL1567" s="35"/>
      <c r="HM1567" s="35"/>
      <c r="HN1567" s="35"/>
      <c r="HO1567" s="35"/>
      <c r="HP1567" s="35"/>
      <c r="HQ1567" s="35"/>
      <c r="HR1567" s="35"/>
      <c r="HS1567" s="35"/>
      <c r="HT1567" s="35"/>
      <c r="HU1567" s="35"/>
      <c r="HV1567" s="35"/>
      <c r="HW1567" s="35"/>
      <c r="HX1567" s="35"/>
      <c r="HY1567" s="35"/>
      <c r="HZ1567" s="35"/>
      <c r="IA1567" s="35"/>
      <c r="IB1567" s="35"/>
      <c r="IC1567" s="35"/>
      <c r="ID1567" s="35"/>
      <c r="IE1567" s="35"/>
      <c r="IF1567" s="35"/>
      <c r="IG1567" s="35"/>
      <c r="IH1567" s="35"/>
      <c r="II1567" s="35"/>
      <c r="IJ1567" s="35"/>
      <c r="IK1567" s="35"/>
      <c r="IL1567" s="35"/>
      <c r="IM1567" s="35"/>
      <c r="IN1567" s="35"/>
      <c r="IO1567" s="35"/>
      <c r="RL1567" s="252"/>
    </row>
    <row r="1568" spans="1:480" s="64" customFormat="1" ht="14.25">
      <c r="A1568" s="321"/>
      <c r="B1568" s="321"/>
      <c r="C1568" s="321"/>
      <c r="D1568" s="321"/>
      <c r="E1568" s="299"/>
      <c r="F1568" s="307"/>
      <c r="G1568" s="35"/>
      <c r="K1568" s="251"/>
      <c r="M1568" s="35"/>
      <c r="N1568" s="35"/>
      <c r="O1568" s="35"/>
      <c r="T1568" s="251"/>
      <c r="V1568" s="35"/>
      <c r="W1568" s="35"/>
      <c r="X1568" s="35"/>
      <c r="AC1568" s="251"/>
      <c r="AE1568" s="35"/>
      <c r="AF1568" s="35"/>
      <c r="AG1568" s="35"/>
      <c r="AL1568" s="251"/>
      <c r="AN1568" s="35"/>
      <c r="AO1568" s="35"/>
      <c r="AP1568" s="35"/>
      <c r="AU1568" s="251"/>
      <c r="AW1568" s="35"/>
      <c r="AX1568" s="35"/>
      <c r="AY1568" s="35"/>
      <c r="BD1568" s="251"/>
      <c r="BF1568" s="35"/>
      <c r="BG1568" s="35"/>
      <c r="BH1568" s="35"/>
      <c r="BM1568" s="251"/>
      <c r="BO1568" s="35"/>
      <c r="BP1568" s="35"/>
      <c r="BQ1568" s="35"/>
      <c r="BV1568" s="251"/>
      <c r="BX1568" s="35"/>
      <c r="BY1568" s="35"/>
      <c r="BZ1568" s="35"/>
      <c r="CE1568" s="251"/>
      <c r="CG1568" s="35"/>
      <c r="CH1568" s="35"/>
      <c r="CI1568" s="35"/>
      <c r="CN1568" s="251"/>
      <c r="CP1568" s="35"/>
      <c r="CQ1568" s="35"/>
      <c r="CR1568" s="35"/>
      <c r="CW1568" s="251"/>
      <c r="CY1568" s="35"/>
      <c r="CZ1568" s="35"/>
      <c r="DA1568" s="35"/>
      <c r="DF1568" s="251"/>
      <c r="DH1568" s="35"/>
      <c r="DI1568" s="35"/>
      <c r="DJ1568" s="35"/>
      <c r="DO1568" s="251"/>
      <c r="DQ1568" s="35"/>
      <c r="DR1568" s="35"/>
      <c r="DS1568" s="35"/>
      <c r="DX1568" s="251"/>
      <c r="DZ1568" s="35"/>
      <c r="EA1568" s="35"/>
      <c r="EB1568" s="35"/>
      <c r="EG1568" s="251"/>
      <c r="EI1568" s="35"/>
      <c r="EJ1568" s="35"/>
      <c r="EK1568" s="35"/>
      <c r="EP1568" s="251"/>
      <c r="ER1568" s="35"/>
      <c r="ES1568" s="35"/>
      <c r="ET1568" s="35"/>
      <c r="EY1568" s="251"/>
      <c r="FA1568" s="35"/>
      <c r="FB1568" s="35"/>
      <c r="FC1568" s="35"/>
      <c r="FH1568" s="251"/>
      <c r="FJ1568" s="35"/>
      <c r="FK1568" s="35"/>
      <c r="FL1568" s="35"/>
      <c r="FQ1568" s="251"/>
      <c r="FS1568" s="35"/>
      <c r="FT1568" s="35"/>
      <c r="FU1568" s="35"/>
      <c r="FZ1568" s="251"/>
      <c r="GB1568" s="35"/>
      <c r="GC1568" s="35"/>
      <c r="GD1568" s="35"/>
      <c r="GI1568" s="251"/>
      <c r="GK1568" s="35"/>
      <c r="GL1568" s="35"/>
      <c r="GM1568" s="35"/>
      <c r="GR1568" s="251"/>
      <c r="GT1568" s="35"/>
      <c r="GU1568" s="35"/>
      <c r="GV1568" s="35"/>
      <c r="HA1568" s="251"/>
      <c r="HC1568" s="35"/>
      <c r="HD1568" s="35"/>
      <c r="HE1568" s="35"/>
      <c r="HJ1568" s="35"/>
      <c r="HK1568" s="35"/>
      <c r="HL1568" s="35"/>
      <c r="HM1568" s="35"/>
      <c r="HN1568" s="35"/>
      <c r="HO1568" s="35"/>
      <c r="HP1568" s="35"/>
      <c r="HQ1568" s="35"/>
      <c r="HR1568" s="35"/>
      <c r="HS1568" s="35"/>
      <c r="HT1568" s="35"/>
      <c r="HU1568" s="35"/>
      <c r="HV1568" s="35"/>
      <c r="HW1568" s="35"/>
      <c r="HX1568" s="35"/>
      <c r="HY1568" s="35"/>
      <c r="HZ1568" s="35"/>
      <c r="IA1568" s="35"/>
      <c r="IB1568" s="35"/>
      <c r="IC1568" s="35"/>
      <c r="ID1568" s="35"/>
      <c r="IE1568" s="35"/>
      <c r="IF1568" s="35"/>
      <c r="IG1568" s="35"/>
      <c r="IH1568" s="35"/>
      <c r="II1568" s="35"/>
      <c r="IJ1568" s="35"/>
      <c r="IK1568" s="35"/>
      <c r="IL1568" s="35"/>
      <c r="IM1568" s="35"/>
      <c r="IN1568" s="35"/>
      <c r="IO1568" s="35"/>
      <c r="RL1568" s="252"/>
    </row>
    <row r="1569" spans="1:480" s="64" customFormat="1" ht="14.25">
      <c r="A1569" s="321"/>
      <c r="B1569" s="321"/>
      <c r="C1569" s="321"/>
      <c r="D1569" s="321"/>
      <c r="E1569" s="299"/>
      <c r="F1569" s="307">
        <f>SUM(F563:F1568)</f>
        <v>6521</v>
      </c>
      <c r="G1569" s="461">
        <f>SUM(G563:G1568)</f>
        <v>0</v>
      </c>
      <c r="H1569" s="461">
        <f>SUM(H563:H1568)</f>
        <v>2272</v>
      </c>
      <c r="I1569" s="461">
        <f>SUM(I563:I1568)</f>
        <v>2804</v>
      </c>
      <c r="J1569" s="461">
        <f>SUM(J563:J1568)</f>
        <v>1445</v>
      </c>
      <c r="K1569" s="251"/>
      <c r="M1569" s="35"/>
      <c r="N1569" s="35"/>
      <c r="O1569" s="35"/>
      <c r="T1569" s="251"/>
      <c r="V1569" s="35"/>
      <c r="W1569" s="35"/>
      <c r="X1569" s="35"/>
      <c r="AC1569" s="251"/>
      <c r="AE1569" s="35"/>
      <c r="AF1569" s="35"/>
      <c r="AG1569" s="35"/>
      <c r="AL1569" s="251"/>
      <c r="AN1569" s="35"/>
      <c r="AO1569" s="35"/>
      <c r="AP1569" s="35"/>
      <c r="AU1569" s="251"/>
      <c r="AW1569" s="35"/>
      <c r="AX1569" s="35"/>
      <c r="AY1569" s="35"/>
      <c r="BD1569" s="251"/>
      <c r="BF1569" s="35"/>
      <c r="BG1569" s="35"/>
      <c r="BH1569" s="35"/>
      <c r="BM1569" s="251"/>
      <c r="BO1569" s="35"/>
      <c r="BP1569" s="35"/>
      <c r="BQ1569" s="35"/>
      <c r="BV1569" s="251"/>
      <c r="BX1569" s="35"/>
      <c r="BY1569" s="35"/>
      <c r="BZ1569" s="35"/>
      <c r="CE1569" s="251"/>
      <c r="CG1569" s="35"/>
      <c r="CH1569" s="35"/>
      <c r="CI1569" s="35"/>
      <c r="CN1569" s="251"/>
      <c r="CP1569" s="35"/>
      <c r="CQ1569" s="35"/>
      <c r="CR1569" s="35"/>
      <c r="CW1569" s="251"/>
      <c r="CY1569" s="35"/>
      <c r="CZ1569" s="35"/>
      <c r="DA1569" s="35"/>
      <c r="DF1569" s="251"/>
      <c r="DH1569" s="35"/>
      <c r="DI1569" s="35"/>
      <c r="DJ1569" s="35"/>
      <c r="DO1569" s="251"/>
      <c r="DQ1569" s="35"/>
      <c r="DR1569" s="35"/>
      <c r="DS1569" s="35"/>
      <c r="DX1569" s="251"/>
      <c r="DZ1569" s="35"/>
      <c r="EA1569" s="35"/>
      <c r="EB1569" s="35"/>
      <c r="EG1569" s="251"/>
      <c r="EI1569" s="35"/>
      <c r="EJ1569" s="35"/>
      <c r="EK1569" s="35"/>
      <c r="EP1569" s="251"/>
      <c r="ER1569" s="35"/>
      <c r="ES1569" s="35"/>
      <c r="ET1569" s="35"/>
      <c r="EY1569" s="251"/>
      <c r="FA1569" s="35"/>
      <c r="FB1569" s="35"/>
      <c r="FC1569" s="35"/>
      <c r="FH1569" s="251"/>
      <c r="FJ1569" s="35"/>
      <c r="FK1569" s="35"/>
      <c r="FL1569" s="35"/>
      <c r="FQ1569" s="251"/>
      <c r="FS1569" s="35"/>
      <c r="FT1569" s="35"/>
      <c r="FU1569" s="35"/>
      <c r="FZ1569" s="251"/>
      <c r="GB1569" s="35"/>
      <c r="GC1569" s="35"/>
      <c r="GD1569" s="35"/>
      <c r="GI1569" s="251"/>
      <c r="GK1569" s="35"/>
      <c r="GL1569" s="35"/>
      <c r="GM1569" s="35"/>
      <c r="GR1569" s="251"/>
      <c r="GT1569" s="35"/>
      <c r="GU1569" s="35"/>
      <c r="GV1569" s="35"/>
      <c r="HA1569" s="251"/>
      <c r="HC1569" s="35"/>
      <c r="HD1569" s="35"/>
      <c r="HE1569" s="35"/>
      <c r="HJ1569" s="35"/>
      <c r="HK1569" s="35"/>
      <c r="HL1569" s="35"/>
      <c r="HM1569" s="35"/>
      <c r="HN1569" s="35"/>
      <c r="HO1569" s="35"/>
      <c r="HP1569" s="35"/>
      <c r="HQ1569" s="35"/>
      <c r="HR1569" s="35"/>
      <c r="HS1569" s="35"/>
      <c r="HT1569" s="35"/>
      <c r="HU1569" s="35"/>
      <c r="HV1569" s="35"/>
      <c r="HW1569" s="35"/>
      <c r="HX1569" s="35"/>
      <c r="HY1569" s="35"/>
      <c r="HZ1569" s="35"/>
      <c r="IA1569" s="35"/>
      <c r="IB1569" s="35"/>
      <c r="IC1569" s="35"/>
      <c r="ID1569" s="35"/>
      <c r="IE1569" s="35"/>
      <c r="IF1569" s="35"/>
      <c r="IG1569" s="35"/>
      <c r="IH1569" s="35"/>
      <c r="II1569" s="35"/>
      <c r="IJ1569" s="35"/>
      <c r="IK1569" s="35"/>
      <c r="IL1569" s="35"/>
      <c r="IM1569" s="35"/>
      <c r="IN1569" s="35"/>
      <c r="IO1569" s="35"/>
      <c r="RL1569" s="252"/>
    </row>
    <row r="1570" spans="1:480" s="64" customFormat="1" ht="14.25">
      <c r="A1570" s="321"/>
      <c r="B1570" s="321"/>
      <c r="C1570" s="321"/>
      <c r="D1570" s="321"/>
      <c r="E1570" s="299"/>
      <c r="F1570" s="307"/>
      <c r="G1570" s="35"/>
      <c r="K1570" s="251"/>
      <c r="M1570" s="35"/>
      <c r="N1570" s="35"/>
      <c r="O1570" s="35"/>
      <c r="T1570" s="251"/>
      <c r="V1570" s="35"/>
      <c r="W1570" s="35"/>
      <c r="X1570" s="35"/>
      <c r="AC1570" s="251"/>
      <c r="AE1570" s="35"/>
      <c r="AF1570" s="35"/>
      <c r="AG1570" s="35"/>
      <c r="AL1570" s="251"/>
      <c r="AN1570" s="35"/>
      <c r="AO1570" s="35"/>
      <c r="AP1570" s="35"/>
      <c r="AU1570" s="251"/>
      <c r="AW1570" s="35"/>
      <c r="AX1570" s="35"/>
      <c r="AY1570" s="35"/>
      <c r="BD1570" s="251"/>
      <c r="BF1570" s="35"/>
      <c r="BG1570" s="35"/>
      <c r="BH1570" s="35"/>
      <c r="BM1570" s="251"/>
      <c r="BO1570" s="35"/>
      <c r="BP1570" s="35"/>
      <c r="BQ1570" s="35"/>
      <c r="BV1570" s="251"/>
      <c r="BX1570" s="35"/>
      <c r="BY1570" s="35"/>
      <c r="BZ1570" s="35"/>
      <c r="CE1570" s="251"/>
      <c r="CG1570" s="35"/>
      <c r="CH1570" s="35"/>
      <c r="CI1570" s="35"/>
      <c r="CN1570" s="251"/>
      <c r="CP1570" s="35"/>
      <c r="CQ1570" s="35"/>
      <c r="CR1570" s="35"/>
      <c r="CW1570" s="251"/>
      <c r="CY1570" s="35"/>
      <c r="CZ1570" s="35"/>
      <c r="DA1570" s="35"/>
      <c r="DF1570" s="251"/>
      <c r="DH1570" s="35"/>
      <c r="DI1570" s="35"/>
      <c r="DJ1570" s="35"/>
      <c r="DO1570" s="251"/>
      <c r="DQ1570" s="35"/>
      <c r="DR1570" s="35"/>
      <c r="DS1570" s="35"/>
      <c r="DX1570" s="251"/>
      <c r="DZ1570" s="35"/>
      <c r="EA1570" s="35"/>
      <c r="EB1570" s="35"/>
      <c r="EG1570" s="251"/>
      <c r="EI1570" s="35"/>
      <c r="EJ1570" s="35"/>
      <c r="EK1570" s="35"/>
      <c r="EP1570" s="251"/>
      <c r="ER1570" s="35"/>
      <c r="ES1570" s="35"/>
      <c r="ET1570" s="35"/>
      <c r="EY1570" s="251"/>
      <c r="FA1570" s="35"/>
      <c r="FB1570" s="35"/>
      <c r="FC1570" s="35"/>
      <c r="FH1570" s="251"/>
      <c r="FJ1570" s="35"/>
      <c r="FK1570" s="35"/>
      <c r="FL1570" s="35"/>
      <c r="FQ1570" s="251"/>
      <c r="FS1570" s="35"/>
      <c r="FT1570" s="35"/>
      <c r="FU1570" s="35"/>
      <c r="FZ1570" s="251"/>
      <c r="GB1570" s="35"/>
      <c r="GC1570" s="35"/>
      <c r="GD1570" s="35"/>
      <c r="GI1570" s="251"/>
      <c r="GK1570" s="35"/>
      <c r="GL1570" s="35"/>
      <c r="GM1570" s="35"/>
      <c r="GR1570" s="251"/>
      <c r="GT1570" s="35"/>
      <c r="GU1570" s="35"/>
      <c r="GV1570" s="35"/>
      <c r="HA1570" s="251"/>
      <c r="HC1570" s="35"/>
      <c r="HD1570" s="35"/>
      <c r="HE1570" s="35"/>
      <c r="HJ1570" s="35"/>
      <c r="HK1570" s="35"/>
      <c r="HL1570" s="35"/>
      <c r="HM1570" s="35"/>
      <c r="HN1570" s="35"/>
      <c r="HO1570" s="35"/>
      <c r="HP1570" s="35"/>
      <c r="HQ1570" s="35"/>
      <c r="HR1570" s="35"/>
      <c r="HS1570" s="35"/>
      <c r="HT1570" s="35"/>
      <c r="HU1570" s="35"/>
      <c r="HV1570" s="35"/>
      <c r="HW1570" s="35"/>
      <c r="HX1570" s="35"/>
      <c r="HY1570" s="35"/>
      <c r="HZ1570" s="35"/>
      <c r="IA1570" s="35"/>
      <c r="IB1570" s="35"/>
      <c r="IC1570" s="35"/>
      <c r="ID1570" s="35"/>
      <c r="IE1570" s="35"/>
      <c r="IF1570" s="35"/>
      <c r="IG1570" s="35"/>
      <c r="IH1570" s="35"/>
      <c r="II1570" s="35"/>
      <c r="IJ1570" s="35"/>
      <c r="IK1570" s="35"/>
      <c r="IL1570" s="35"/>
      <c r="IM1570" s="35"/>
      <c r="IN1570" s="35"/>
      <c r="IO1570" s="35"/>
      <c r="RL1570" s="252"/>
    </row>
    <row r="1571" spans="1:480" s="64" customFormat="1" ht="14.25">
      <c r="A1571" s="321"/>
      <c r="B1571" s="321"/>
      <c r="C1571" s="321"/>
      <c r="D1571" s="321"/>
      <c r="E1571" s="299"/>
      <c r="F1571" s="307"/>
      <c r="G1571" s="35"/>
      <c r="K1571" s="251"/>
      <c r="M1571" s="35"/>
      <c r="N1571" s="35"/>
      <c r="O1571" s="35"/>
      <c r="T1571" s="251"/>
      <c r="V1571" s="35"/>
      <c r="W1571" s="35"/>
      <c r="X1571" s="35"/>
      <c r="AC1571" s="251"/>
      <c r="AE1571" s="35"/>
      <c r="AF1571" s="35"/>
      <c r="AG1571" s="35"/>
      <c r="AL1571" s="251"/>
      <c r="AN1571" s="35"/>
      <c r="AO1571" s="35"/>
      <c r="AP1571" s="35"/>
      <c r="AU1571" s="251"/>
      <c r="AW1571" s="35"/>
      <c r="AX1571" s="35"/>
      <c r="AY1571" s="35"/>
      <c r="BD1571" s="251"/>
      <c r="BF1571" s="35"/>
      <c r="BG1571" s="35"/>
      <c r="BH1571" s="35"/>
      <c r="BM1571" s="251"/>
      <c r="BO1571" s="35"/>
      <c r="BP1571" s="35"/>
      <c r="BQ1571" s="35"/>
      <c r="BV1571" s="251"/>
      <c r="BX1571" s="35"/>
      <c r="BY1571" s="35"/>
      <c r="BZ1571" s="35"/>
      <c r="CE1571" s="251"/>
      <c r="CG1571" s="35"/>
      <c r="CH1571" s="35"/>
      <c r="CI1571" s="35"/>
      <c r="CN1571" s="251"/>
      <c r="CP1571" s="35"/>
      <c r="CQ1571" s="35"/>
      <c r="CR1571" s="35"/>
      <c r="CW1571" s="251"/>
      <c r="CY1571" s="35"/>
      <c r="CZ1571" s="35"/>
      <c r="DA1571" s="35"/>
      <c r="DF1571" s="251"/>
      <c r="DH1571" s="35"/>
      <c r="DI1571" s="35"/>
      <c r="DJ1571" s="35"/>
      <c r="DO1571" s="251"/>
      <c r="DQ1571" s="35"/>
      <c r="DR1571" s="35"/>
      <c r="DS1571" s="35"/>
      <c r="DX1571" s="251"/>
      <c r="DZ1571" s="35"/>
      <c r="EA1571" s="35"/>
      <c r="EB1571" s="35"/>
      <c r="EG1571" s="251"/>
      <c r="EI1571" s="35"/>
      <c r="EJ1571" s="35"/>
      <c r="EK1571" s="35"/>
      <c r="EP1571" s="251"/>
      <c r="ER1571" s="35"/>
      <c r="ES1571" s="35"/>
      <c r="ET1571" s="35"/>
      <c r="EY1571" s="251"/>
      <c r="FA1571" s="35"/>
      <c r="FB1571" s="35"/>
      <c r="FC1571" s="35"/>
      <c r="FH1571" s="251"/>
      <c r="FJ1571" s="35"/>
      <c r="FK1571" s="35"/>
      <c r="FL1571" s="35"/>
      <c r="FQ1571" s="251"/>
      <c r="FS1571" s="35"/>
      <c r="FT1571" s="35"/>
      <c r="FU1571" s="35"/>
      <c r="FZ1571" s="251"/>
      <c r="GB1571" s="35"/>
      <c r="GC1571" s="35"/>
      <c r="GD1571" s="35"/>
      <c r="GI1571" s="251"/>
      <c r="GK1571" s="35"/>
      <c r="GL1571" s="35"/>
      <c r="GM1571" s="35"/>
      <c r="GR1571" s="251"/>
      <c r="GT1571" s="35"/>
      <c r="GU1571" s="35"/>
      <c r="GV1571" s="35"/>
      <c r="HA1571" s="251"/>
      <c r="HC1571" s="35"/>
      <c r="HD1571" s="35"/>
      <c r="HE1571" s="35"/>
      <c r="HJ1571" s="35"/>
      <c r="HK1571" s="35"/>
      <c r="HL1571" s="35"/>
      <c r="HM1571" s="35"/>
      <c r="HN1571" s="35"/>
      <c r="HO1571" s="35"/>
      <c r="HP1571" s="35"/>
      <c r="HQ1571" s="35"/>
      <c r="HR1571" s="35"/>
      <c r="HS1571" s="35"/>
      <c r="HT1571" s="35"/>
      <c r="HU1571" s="35"/>
      <c r="HV1571" s="35"/>
      <c r="HW1571" s="35"/>
      <c r="HX1571" s="35"/>
      <c r="HY1571" s="35"/>
      <c r="HZ1571" s="35"/>
      <c r="IA1571" s="35"/>
      <c r="IB1571" s="35"/>
      <c r="IC1571" s="35"/>
      <c r="ID1571" s="35"/>
      <c r="IE1571" s="35"/>
      <c r="IF1571" s="35"/>
      <c r="IG1571" s="35"/>
      <c r="IH1571" s="35"/>
      <c r="II1571" s="35"/>
      <c r="IJ1571" s="35"/>
      <c r="IK1571" s="35"/>
      <c r="IL1571" s="35"/>
      <c r="IM1571" s="35"/>
      <c r="IN1571" s="35"/>
      <c r="IO1571" s="35"/>
      <c r="RL1571" s="252"/>
    </row>
    <row r="1572" spans="1:480" s="64" customFormat="1" ht="14.25">
      <c r="A1572" s="321"/>
      <c r="B1572" s="321"/>
      <c r="C1572" s="321"/>
      <c r="D1572" s="321"/>
      <c r="E1572" s="299"/>
      <c r="F1572" s="35"/>
      <c r="G1572" s="35"/>
      <c r="K1572" s="251"/>
      <c r="M1572" s="35"/>
      <c r="N1572" s="35"/>
      <c r="O1572" s="35"/>
      <c r="T1572" s="251"/>
      <c r="V1572" s="35"/>
      <c r="W1572" s="35"/>
      <c r="X1572" s="35"/>
      <c r="AC1572" s="251"/>
      <c r="AE1572" s="35"/>
      <c r="AF1572" s="35"/>
      <c r="AG1572" s="35"/>
      <c r="AL1572" s="251"/>
      <c r="AN1572" s="35"/>
      <c r="AO1572" s="35"/>
      <c r="AP1572" s="35"/>
      <c r="AU1572" s="251"/>
      <c r="AW1572" s="35"/>
      <c r="AX1572" s="35"/>
      <c r="AY1572" s="35"/>
      <c r="BD1572" s="251"/>
      <c r="BF1572" s="35"/>
      <c r="BG1572" s="35"/>
      <c r="BH1572" s="35"/>
      <c r="BM1572" s="251"/>
      <c r="BO1572" s="35"/>
      <c r="BP1572" s="35"/>
      <c r="BQ1572" s="35"/>
      <c r="BV1572" s="251"/>
      <c r="BX1572" s="35"/>
      <c r="BY1572" s="35"/>
      <c r="BZ1572" s="35"/>
      <c r="CE1572" s="251"/>
      <c r="CG1572" s="35"/>
      <c r="CH1572" s="35"/>
      <c r="CI1572" s="35"/>
      <c r="CN1572" s="251"/>
      <c r="CP1572" s="35"/>
      <c r="CQ1572" s="35"/>
      <c r="CR1572" s="35"/>
      <c r="CW1572" s="251"/>
      <c r="CY1572" s="35"/>
      <c r="CZ1572" s="35"/>
      <c r="DA1572" s="35"/>
      <c r="DF1572" s="251"/>
      <c r="DH1572" s="35"/>
      <c r="DI1572" s="35"/>
      <c r="DJ1572" s="35"/>
      <c r="DO1572" s="251"/>
      <c r="DQ1572" s="35"/>
      <c r="DR1572" s="35"/>
      <c r="DS1572" s="35"/>
      <c r="DX1572" s="251"/>
      <c r="DZ1572" s="35"/>
      <c r="EA1572" s="35"/>
      <c r="EB1572" s="35"/>
      <c r="EG1572" s="251"/>
      <c r="EI1572" s="35"/>
      <c r="EJ1572" s="35"/>
      <c r="EK1572" s="35"/>
      <c r="EP1572" s="251"/>
      <c r="ER1572" s="35"/>
      <c r="ES1572" s="35"/>
      <c r="ET1572" s="35"/>
      <c r="EY1572" s="251"/>
      <c r="FA1572" s="35"/>
      <c r="FB1572" s="35"/>
      <c r="FC1572" s="35"/>
      <c r="FH1572" s="251"/>
      <c r="FJ1572" s="35"/>
      <c r="FK1572" s="35"/>
      <c r="FL1572" s="35"/>
      <c r="FQ1572" s="251"/>
      <c r="FS1572" s="35"/>
      <c r="FT1572" s="35"/>
      <c r="FU1572" s="35"/>
      <c r="FZ1572" s="251"/>
      <c r="GB1572" s="35"/>
      <c r="GC1572" s="35"/>
      <c r="GD1572" s="35"/>
      <c r="GI1572" s="251"/>
      <c r="GK1572" s="35"/>
      <c r="GL1572" s="35"/>
      <c r="GM1572" s="35"/>
      <c r="GR1572" s="251"/>
      <c r="GT1572" s="35"/>
      <c r="GU1572" s="35"/>
      <c r="GV1572" s="35"/>
      <c r="HA1572" s="251"/>
      <c r="HC1572" s="35"/>
      <c r="HD1572" s="35"/>
      <c r="HE1572" s="35"/>
      <c r="HJ1572" s="35"/>
      <c r="HK1572" s="35"/>
      <c r="HL1572" s="35"/>
      <c r="HM1572" s="35"/>
      <c r="HN1572" s="35"/>
      <c r="HO1572" s="35"/>
      <c r="HP1572" s="35"/>
      <c r="HQ1572" s="35"/>
      <c r="HR1572" s="35"/>
      <c r="HS1572" s="35"/>
      <c r="HT1572" s="35"/>
      <c r="HU1572" s="35"/>
      <c r="HV1572" s="35"/>
      <c r="HW1572" s="35"/>
      <c r="HX1572" s="35"/>
      <c r="HY1572" s="35"/>
      <c r="HZ1572" s="35"/>
      <c r="IA1572" s="35"/>
      <c r="IB1572" s="35"/>
      <c r="IC1572" s="35"/>
      <c r="ID1572" s="35"/>
      <c r="IE1572" s="35"/>
      <c r="IF1572" s="35"/>
      <c r="IG1572" s="35"/>
      <c r="IH1572" s="35"/>
      <c r="II1572" s="35"/>
      <c r="IJ1572" s="35"/>
      <c r="IK1572" s="35"/>
      <c r="IL1572" s="35"/>
      <c r="IM1572" s="35"/>
      <c r="IN1572" s="35"/>
      <c r="IO1572" s="35"/>
      <c r="RL1572" s="252"/>
    </row>
    <row r="1573" spans="1:480" s="64" customFormat="1" ht="14.25">
      <c r="A1573" s="321"/>
      <c r="B1573" s="321"/>
      <c r="C1573" s="321"/>
      <c r="D1573" s="321"/>
      <c r="E1573" s="299"/>
      <c r="F1573" s="307"/>
      <c r="G1573" s="35"/>
      <c r="K1573" s="251"/>
      <c r="M1573" s="35"/>
      <c r="N1573" s="35"/>
      <c r="O1573" s="35"/>
      <c r="T1573" s="251"/>
      <c r="V1573" s="35"/>
      <c r="W1573" s="35"/>
      <c r="X1573" s="35"/>
      <c r="AC1573" s="251"/>
      <c r="AE1573" s="35"/>
      <c r="AF1573" s="35"/>
      <c r="AG1573" s="35"/>
      <c r="AL1573" s="251"/>
      <c r="AN1573" s="35"/>
      <c r="AO1573" s="35"/>
      <c r="AP1573" s="35"/>
      <c r="AU1573" s="251"/>
      <c r="AW1573" s="35"/>
      <c r="AX1573" s="35"/>
      <c r="AY1573" s="35"/>
      <c r="BD1573" s="251"/>
      <c r="BF1573" s="35"/>
      <c r="BG1573" s="35"/>
      <c r="BH1573" s="35"/>
      <c r="BM1573" s="251"/>
      <c r="BO1573" s="35"/>
      <c r="BP1573" s="35"/>
      <c r="BQ1573" s="35"/>
      <c r="BV1573" s="251"/>
      <c r="BX1573" s="35"/>
      <c r="BY1573" s="35"/>
      <c r="BZ1573" s="35"/>
      <c r="CE1573" s="251"/>
      <c r="CG1573" s="35"/>
      <c r="CH1573" s="35"/>
      <c r="CI1573" s="35"/>
      <c r="CN1573" s="251"/>
      <c r="CP1573" s="35"/>
      <c r="CQ1573" s="35"/>
      <c r="CR1573" s="35"/>
      <c r="CW1573" s="251"/>
      <c r="CY1573" s="35"/>
      <c r="CZ1573" s="35"/>
      <c r="DA1573" s="35"/>
      <c r="DF1573" s="251"/>
      <c r="DH1573" s="35"/>
      <c r="DI1573" s="35"/>
      <c r="DJ1573" s="35"/>
      <c r="DO1573" s="251"/>
      <c r="DQ1573" s="35"/>
      <c r="DR1573" s="35"/>
      <c r="DS1573" s="35"/>
      <c r="DX1573" s="251"/>
      <c r="DZ1573" s="35"/>
      <c r="EA1573" s="35"/>
      <c r="EB1573" s="35"/>
      <c r="EG1573" s="251"/>
      <c r="EI1573" s="35"/>
      <c r="EJ1573" s="35"/>
      <c r="EK1573" s="35"/>
      <c r="EP1573" s="251"/>
      <c r="ER1573" s="35"/>
      <c r="ES1573" s="35"/>
      <c r="ET1573" s="35"/>
      <c r="EY1573" s="251"/>
      <c r="FA1573" s="35"/>
      <c r="FB1573" s="35"/>
      <c r="FC1573" s="35"/>
      <c r="FH1573" s="251"/>
      <c r="FJ1573" s="35"/>
      <c r="FK1573" s="35"/>
      <c r="FL1573" s="35"/>
      <c r="FQ1573" s="251"/>
      <c r="FS1573" s="35"/>
      <c r="FT1573" s="35"/>
      <c r="FU1573" s="35"/>
      <c r="FZ1573" s="251"/>
      <c r="GB1573" s="35"/>
      <c r="GC1573" s="35"/>
      <c r="GD1573" s="35"/>
      <c r="GI1573" s="251"/>
      <c r="GK1573" s="35"/>
      <c r="GL1573" s="35"/>
      <c r="GM1573" s="35"/>
      <c r="GR1573" s="251"/>
      <c r="GT1573" s="35"/>
      <c r="GU1573" s="35"/>
      <c r="GV1573" s="35"/>
      <c r="HA1573" s="251"/>
      <c r="HC1573" s="35"/>
      <c r="HD1573" s="35"/>
      <c r="HE1573" s="35"/>
      <c r="HJ1573" s="35"/>
      <c r="HK1573" s="35"/>
      <c r="HL1573" s="35"/>
      <c r="HM1573" s="35"/>
      <c r="HN1573" s="35"/>
      <c r="HO1573" s="35"/>
      <c r="HP1573" s="35"/>
      <c r="HQ1573" s="35"/>
      <c r="HR1573" s="35"/>
      <c r="HS1573" s="35"/>
      <c r="HT1573" s="35"/>
      <c r="HU1573" s="35"/>
      <c r="HV1573" s="35"/>
      <c r="HW1573" s="35"/>
      <c r="HX1573" s="35"/>
      <c r="HY1573" s="35"/>
      <c r="HZ1573" s="35"/>
      <c r="IA1573" s="35"/>
      <c r="IB1573" s="35"/>
      <c r="IC1573" s="35"/>
      <c r="ID1573" s="35"/>
      <c r="IE1573" s="35"/>
      <c r="IF1573" s="35"/>
      <c r="IG1573" s="35"/>
      <c r="IH1573" s="35"/>
      <c r="II1573" s="35"/>
      <c r="IJ1573" s="35"/>
      <c r="IK1573" s="35"/>
      <c r="IL1573" s="35"/>
      <c r="IM1573" s="35"/>
      <c r="IN1573" s="35"/>
      <c r="IO1573" s="35"/>
      <c r="RL1573" s="252"/>
    </row>
    <row r="1574" spans="1:480" s="64" customFormat="1" ht="14.25">
      <c r="A1574" s="321"/>
      <c r="B1574" s="321"/>
      <c r="C1574" s="321"/>
      <c r="D1574" s="321"/>
      <c r="E1574" s="299"/>
      <c r="F1574" s="307"/>
      <c r="G1574" s="35"/>
      <c r="K1574" s="251"/>
      <c r="M1574" s="35"/>
      <c r="N1574" s="35"/>
      <c r="O1574" s="35"/>
      <c r="T1574" s="251"/>
      <c r="V1574" s="35"/>
      <c r="W1574" s="35"/>
      <c r="X1574" s="35"/>
      <c r="AC1574" s="251"/>
      <c r="AE1574" s="35"/>
      <c r="AF1574" s="35"/>
      <c r="AG1574" s="35"/>
      <c r="AL1574" s="251"/>
      <c r="AN1574" s="35"/>
      <c r="AO1574" s="35"/>
      <c r="AP1574" s="35"/>
      <c r="AU1574" s="251"/>
      <c r="AW1574" s="35"/>
      <c r="AX1574" s="35"/>
      <c r="AY1574" s="35"/>
      <c r="BD1574" s="251"/>
      <c r="BF1574" s="35"/>
      <c r="BG1574" s="35"/>
      <c r="BH1574" s="35"/>
      <c r="BM1574" s="251"/>
      <c r="BO1574" s="35"/>
      <c r="BP1574" s="35"/>
      <c r="BQ1574" s="35"/>
      <c r="BV1574" s="251"/>
      <c r="BX1574" s="35"/>
      <c r="BY1574" s="35"/>
      <c r="BZ1574" s="35"/>
      <c r="CE1574" s="251"/>
      <c r="CG1574" s="35"/>
      <c r="CH1574" s="35"/>
      <c r="CI1574" s="35"/>
      <c r="CN1574" s="251"/>
      <c r="CP1574" s="35"/>
      <c r="CQ1574" s="35"/>
      <c r="CR1574" s="35"/>
      <c r="CW1574" s="251"/>
      <c r="CY1574" s="35"/>
      <c r="CZ1574" s="35"/>
      <c r="DA1574" s="35"/>
      <c r="DF1574" s="251"/>
      <c r="DH1574" s="35"/>
      <c r="DI1574" s="35"/>
      <c r="DJ1574" s="35"/>
      <c r="DO1574" s="251"/>
      <c r="DQ1574" s="35"/>
      <c r="DR1574" s="35"/>
      <c r="DS1574" s="35"/>
      <c r="DX1574" s="251"/>
      <c r="DZ1574" s="35"/>
      <c r="EA1574" s="35"/>
      <c r="EB1574" s="35"/>
      <c r="EG1574" s="251"/>
      <c r="EI1574" s="35"/>
      <c r="EJ1574" s="35"/>
      <c r="EK1574" s="35"/>
      <c r="EP1574" s="251"/>
      <c r="ER1574" s="35"/>
      <c r="ES1574" s="35"/>
      <c r="ET1574" s="35"/>
      <c r="EY1574" s="251"/>
      <c r="FA1574" s="35"/>
      <c r="FB1574" s="35"/>
      <c r="FC1574" s="35"/>
      <c r="FH1574" s="251"/>
      <c r="FJ1574" s="35"/>
      <c r="FK1574" s="35"/>
      <c r="FL1574" s="35"/>
      <c r="FQ1574" s="251"/>
      <c r="FS1574" s="35"/>
      <c r="FT1574" s="35"/>
      <c r="FU1574" s="35"/>
      <c r="FZ1574" s="251"/>
      <c r="GB1574" s="35"/>
      <c r="GC1574" s="35"/>
      <c r="GD1574" s="35"/>
      <c r="GI1574" s="251"/>
      <c r="GK1574" s="35"/>
      <c r="GL1574" s="35"/>
      <c r="GM1574" s="35"/>
      <c r="GR1574" s="251"/>
      <c r="GT1574" s="35"/>
      <c r="GU1574" s="35"/>
      <c r="GV1574" s="35"/>
      <c r="HA1574" s="251"/>
      <c r="HC1574" s="35"/>
      <c r="HD1574" s="35"/>
      <c r="HE1574" s="35"/>
      <c r="HJ1574" s="35"/>
      <c r="HK1574" s="35"/>
      <c r="HL1574" s="35"/>
      <c r="HM1574" s="35"/>
      <c r="HN1574" s="35"/>
      <c r="HO1574" s="35"/>
      <c r="HP1574" s="35"/>
      <c r="HQ1574" s="35"/>
      <c r="HR1574" s="35"/>
      <c r="HS1574" s="35"/>
      <c r="HT1574" s="35"/>
      <c r="HU1574" s="35"/>
      <c r="HV1574" s="35"/>
      <c r="HW1574" s="35"/>
      <c r="HX1574" s="35"/>
      <c r="HY1574" s="35"/>
      <c r="HZ1574" s="35"/>
      <c r="IA1574" s="35"/>
      <c r="IB1574" s="35"/>
      <c r="IC1574" s="35"/>
      <c r="ID1574" s="35"/>
      <c r="IE1574" s="35"/>
      <c r="IF1574" s="35"/>
      <c r="IG1574" s="35"/>
      <c r="IH1574" s="35"/>
      <c r="II1574" s="35"/>
      <c r="IJ1574" s="35"/>
      <c r="IK1574" s="35"/>
      <c r="IL1574" s="35"/>
      <c r="IM1574" s="35"/>
      <c r="IN1574" s="35"/>
      <c r="IO1574" s="35"/>
      <c r="RL1574" s="252"/>
    </row>
    <row r="1575" spans="1:480" s="64" customFormat="1" ht="14.25">
      <c r="A1575" s="321"/>
      <c r="B1575" s="321"/>
      <c r="C1575" s="321"/>
      <c r="D1575" s="321"/>
      <c r="E1575" s="299"/>
      <c r="F1575" s="35"/>
      <c r="G1575" s="35"/>
      <c r="K1575" s="251"/>
      <c r="M1575" s="35"/>
      <c r="N1575" s="35"/>
      <c r="O1575" s="35"/>
      <c r="T1575" s="251"/>
      <c r="V1575" s="35"/>
      <c r="W1575" s="35"/>
      <c r="X1575" s="35"/>
      <c r="AC1575" s="251"/>
      <c r="AE1575" s="35"/>
      <c r="AF1575" s="35"/>
      <c r="AG1575" s="35"/>
      <c r="AL1575" s="251"/>
      <c r="AN1575" s="35"/>
      <c r="AO1575" s="35"/>
      <c r="AP1575" s="35"/>
      <c r="AU1575" s="251"/>
      <c r="AW1575" s="35"/>
      <c r="AX1575" s="35"/>
      <c r="AY1575" s="35"/>
      <c r="BD1575" s="251"/>
      <c r="BF1575" s="35"/>
      <c r="BG1575" s="35"/>
      <c r="BH1575" s="35"/>
      <c r="BM1575" s="251"/>
      <c r="BO1575" s="35"/>
      <c r="BP1575" s="35"/>
      <c r="BQ1575" s="35"/>
      <c r="BV1575" s="251"/>
      <c r="BX1575" s="35"/>
      <c r="BY1575" s="35"/>
      <c r="BZ1575" s="35"/>
      <c r="CE1575" s="251"/>
      <c r="CG1575" s="35"/>
      <c r="CH1575" s="35"/>
      <c r="CI1575" s="35"/>
      <c r="CN1575" s="251"/>
      <c r="CP1575" s="35"/>
      <c r="CQ1575" s="35"/>
      <c r="CR1575" s="35"/>
      <c r="CW1575" s="251"/>
      <c r="CY1575" s="35"/>
      <c r="CZ1575" s="35"/>
      <c r="DA1575" s="35"/>
      <c r="DF1575" s="251"/>
      <c r="DH1575" s="35"/>
      <c r="DI1575" s="35"/>
      <c r="DJ1575" s="35"/>
      <c r="DO1575" s="251"/>
      <c r="DQ1575" s="35"/>
      <c r="DR1575" s="35"/>
      <c r="DS1575" s="35"/>
      <c r="DX1575" s="251"/>
      <c r="DZ1575" s="35"/>
      <c r="EA1575" s="35"/>
      <c r="EB1575" s="35"/>
      <c r="EG1575" s="251"/>
      <c r="EI1575" s="35"/>
      <c r="EJ1575" s="35"/>
      <c r="EK1575" s="35"/>
      <c r="EP1575" s="251"/>
      <c r="ER1575" s="35"/>
      <c r="ES1575" s="35"/>
      <c r="ET1575" s="35"/>
      <c r="EY1575" s="251"/>
      <c r="FA1575" s="35"/>
      <c r="FB1575" s="35"/>
      <c r="FC1575" s="35"/>
      <c r="FH1575" s="251"/>
      <c r="FJ1575" s="35"/>
      <c r="FK1575" s="35"/>
      <c r="FL1575" s="35"/>
      <c r="FQ1575" s="251"/>
      <c r="FS1575" s="35"/>
      <c r="FT1575" s="35"/>
      <c r="FU1575" s="35"/>
      <c r="FZ1575" s="251"/>
      <c r="GB1575" s="35"/>
      <c r="GC1575" s="35"/>
      <c r="GD1575" s="35"/>
      <c r="GI1575" s="251"/>
      <c r="GK1575" s="35"/>
      <c r="GL1575" s="35"/>
      <c r="GM1575" s="35"/>
      <c r="GR1575" s="251"/>
      <c r="GT1575" s="35"/>
      <c r="GU1575" s="35"/>
      <c r="GV1575" s="35"/>
      <c r="HA1575" s="251"/>
      <c r="HC1575" s="35"/>
      <c r="HD1575" s="35"/>
      <c r="HE1575" s="35"/>
      <c r="HJ1575" s="35"/>
      <c r="HK1575" s="35"/>
      <c r="HL1575" s="35"/>
      <c r="HM1575" s="35"/>
      <c r="HN1575" s="35"/>
      <c r="HO1575" s="35"/>
      <c r="HP1575" s="35"/>
      <c r="HQ1575" s="35"/>
      <c r="HR1575" s="35"/>
      <c r="HS1575" s="35"/>
      <c r="HT1575" s="35"/>
      <c r="HU1575" s="35"/>
      <c r="HV1575" s="35"/>
      <c r="HW1575" s="35"/>
      <c r="HX1575" s="35"/>
      <c r="HY1575" s="35"/>
      <c r="HZ1575" s="35"/>
      <c r="IA1575" s="35"/>
      <c r="IB1575" s="35"/>
      <c r="IC1575" s="35"/>
      <c r="ID1575" s="35"/>
      <c r="IE1575" s="35"/>
      <c r="IF1575" s="35"/>
      <c r="IG1575" s="35"/>
      <c r="IH1575" s="35"/>
      <c r="II1575" s="35"/>
      <c r="IJ1575" s="35"/>
      <c r="IK1575" s="35"/>
      <c r="IL1575" s="35"/>
      <c r="IM1575" s="35"/>
      <c r="IN1575" s="35"/>
      <c r="IO1575" s="35"/>
      <c r="RL1575" s="252"/>
    </row>
    <row r="1576" spans="1:480" s="64" customFormat="1" ht="14.25">
      <c r="A1576" s="321"/>
      <c r="B1576" s="321"/>
      <c r="C1576" s="321"/>
      <c r="D1576" s="321"/>
      <c r="E1576" s="299"/>
      <c r="F1576" s="307"/>
      <c r="G1576" s="35"/>
      <c r="K1576" s="251"/>
      <c r="M1576" s="35"/>
      <c r="N1576" s="35"/>
      <c r="O1576" s="35"/>
      <c r="T1576" s="251"/>
      <c r="V1576" s="35"/>
      <c r="W1576" s="35"/>
      <c r="X1576" s="35"/>
      <c r="AC1576" s="251"/>
      <c r="AE1576" s="35"/>
      <c r="AF1576" s="35"/>
      <c r="AG1576" s="35"/>
      <c r="AL1576" s="251"/>
      <c r="AN1576" s="35"/>
      <c r="AO1576" s="35"/>
      <c r="AP1576" s="35"/>
      <c r="AU1576" s="251"/>
      <c r="AW1576" s="35"/>
      <c r="AX1576" s="35"/>
      <c r="AY1576" s="35"/>
      <c r="BD1576" s="251"/>
      <c r="BF1576" s="35"/>
      <c r="BG1576" s="35"/>
      <c r="BH1576" s="35"/>
      <c r="BM1576" s="251"/>
      <c r="BO1576" s="35"/>
      <c r="BP1576" s="35"/>
      <c r="BQ1576" s="35"/>
      <c r="BV1576" s="251"/>
      <c r="BX1576" s="35"/>
      <c r="BY1576" s="35"/>
      <c r="BZ1576" s="35"/>
      <c r="CE1576" s="251"/>
      <c r="CG1576" s="35"/>
      <c r="CH1576" s="35"/>
      <c r="CI1576" s="35"/>
      <c r="CN1576" s="251"/>
      <c r="CP1576" s="35"/>
      <c r="CQ1576" s="35"/>
      <c r="CR1576" s="35"/>
      <c r="CW1576" s="251"/>
      <c r="CY1576" s="35"/>
      <c r="CZ1576" s="35"/>
      <c r="DA1576" s="35"/>
      <c r="DF1576" s="251"/>
      <c r="DH1576" s="35"/>
      <c r="DI1576" s="35"/>
      <c r="DJ1576" s="35"/>
      <c r="DO1576" s="251"/>
      <c r="DQ1576" s="35"/>
      <c r="DR1576" s="35"/>
      <c r="DS1576" s="35"/>
      <c r="DX1576" s="251"/>
      <c r="DZ1576" s="35"/>
      <c r="EA1576" s="35"/>
      <c r="EB1576" s="35"/>
      <c r="EG1576" s="251"/>
      <c r="EI1576" s="35"/>
      <c r="EJ1576" s="35"/>
      <c r="EK1576" s="35"/>
      <c r="EP1576" s="251"/>
      <c r="ER1576" s="35"/>
      <c r="ES1576" s="35"/>
      <c r="ET1576" s="35"/>
      <c r="EY1576" s="251"/>
      <c r="FA1576" s="35"/>
      <c r="FB1576" s="35"/>
      <c r="FC1576" s="35"/>
      <c r="FH1576" s="251"/>
      <c r="FJ1576" s="35"/>
      <c r="FK1576" s="35"/>
      <c r="FL1576" s="35"/>
      <c r="FQ1576" s="251"/>
      <c r="FS1576" s="35"/>
      <c r="FT1576" s="35"/>
      <c r="FU1576" s="35"/>
      <c r="FZ1576" s="251"/>
      <c r="GB1576" s="35"/>
      <c r="GC1576" s="35"/>
      <c r="GD1576" s="35"/>
      <c r="GI1576" s="251"/>
      <c r="GK1576" s="35"/>
      <c r="GL1576" s="35"/>
      <c r="GM1576" s="35"/>
      <c r="GR1576" s="251"/>
      <c r="GT1576" s="35"/>
      <c r="GU1576" s="35"/>
      <c r="GV1576" s="35"/>
      <c r="HA1576" s="251"/>
      <c r="HC1576" s="35"/>
      <c r="HD1576" s="35"/>
      <c r="HE1576" s="35"/>
      <c r="HJ1576" s="35"/>
      <c r="HK1576" s="35"/>
      <c r="HL1576" s="35"/>
      <c r="HM1576" s="35"/>
      <c r="HN1576" s="35"/>
      <c r="HO1576" s="35"/>
      <c r="HP1576" s="35"/>
      <c r="HQ1576" s="35"/>
      <c r="HR1576" s="35"/>
      <c r="HS1576" s="35"/>
      <c r="HT1576" s="35"/>
      <c r="HU1576" s="35"/>
      <c r="HV1576" s="35"/>
      <c r="HW1576" s="35"/>
      <c r="HX1576" s="35"/>
      <c r="HY1576" s="35"/>
      <c r="HZ1576" s="35"/>
      <c r="IA1576" s="35"/>
      <c r="IB1576" s="35"/>
      <c r="IC1576" s="35"/>
      <c r="ID1576" s="35"/>
      <c r="IE1576" s="35"/>
      <c r="IF1576" s="35"/>
      <c r="IG1576" s="35"/>
      <c r="IH1576" s="35"/>
      <c r="II1576" s="35"/>
      <c r="IJ1576" s="35"/>
      <c r="IK1576" s="35"/>
      <c r="IL1576" s="35"/>
      <c r="IM1576" s="35"/>
      <c r="IN1576" s="35"/>
      <c r="IO1576" s="35"/>
      <c r="RL1576" s="252"/>
    </row>
    <row r="1577" spans="1:480" s="64" customFormat="1" ht="14.25">
      <c r="A1577" s="321"/>
      <c r="B1577" s="321"/>
      <c r="C1577" s="321"/>
      <c r="D1577" s="321"/>
      <c r="E1577" s="299"/>
      <c r="F1577" s="307"/>
      <c r="G1577" s="35"/>
      <c r="K1577" s="251"/>
      <c r="M1577" s="35"/>
      <c r="N1577" s="35"/>
      <c r="O1577" s="35"/>
      <c r="T1577" s="251"/>
      <c r="V1577" s="35"/>
      <c r="W1577" s="35"/>
      <c r="X1577" s="35"/>
      <c r="AC1577" s="251"/>
      <c r="AE1577" s="35"/>
      <c r="AF1577" s="35"/>
      <c r="AG1577" s="35"/>
      <c r="AL1577" s="251"/>
      <c r="AN1577" s="35"/>
      <c r="AO1577" s="35"/>
      <c r="AP1577" s="35"/>
      <c r="AU1577" s="251"/>
      <c r="AW1577" s="35"/>
      <c r="AX1577" s="35"/>
      <c r="AY1577" s="35"/>
      <c r="BD1577" s="251"/>
      <c r="BF1577" s="35"/>
      <c r="BG1577" s="35"/>
      <c r="BH1577" s="35"/>
      <c r="BM1577" s="251"/>
      <c r="BO1577" s="35"/>
      <c r="BP1577" s="35"/>
      <c r="BQ1577" s="35"/>
      <c r="BV1577" s="251"/>
      <c r="BX1577" s="35"/>
      <c r="BY1577" s="35"/>
      <c r="BZ1577" s="35"/>
      <c r="CE1577" s="251"/>
      <c r="CG1577" s="35"/>
      <c r="CH1577" s="35"/>
      <c r="CI1577" s="35"/>
      <c r="CN1577" s="251"/>
      <c r="CP1577" s="35"/>
      <c r="CQ1577" s="35"/>
      <c r="CR1577" s="35"/>
      <c r="CW1577" s="251"/>
      <c r="CY1577" s="35"/>
      <c r="CZ1577" s="35"/>
      <c r="DA1577" s="35"/>
      <c r="DF1577" s="251"/>
      <c r="DH1577" s="35"/>
      <c r="DI1577" s="35"/>
      <c r="DJ1577" s="35"/>
      <c r="DO1577" s="251"/>
      <c r="DQ1577" s="35"/>
      <c r="DR1577" s="35"/>
      <c r="DS1577" s="35"/>
      <c r="DX1577" s="251"/>
      <c r="DZ1577" s="35"/>
      <c r="EA1577" s="35"/>
      <c r="EB1577" s="35"/>
      <c r="EG1577" s="251"/>
      <c r="EI1577" s="35"/>
      <c r="EJ1577" s="35"/>
      <c r="EK1577" s="35"/>
      <c r="EP1577" s="251"/>
      <c r="ER1577" s="35"/>
      <c r="ES1577" s="35"/>
      <c r="ET1577" s="35"/>
      <c r="EY1577" s="251"/>
      <c r="FA1577" s="35"/>
      <c r="FB1577" s="35"/>
      <c r="FC1577" s="35"/>
      <c r="FH1577" s="251"/>
      <c r="FJ1577" s="35"/>
      <c r="FK1577" s="35"/>
      <c r="FL1577" s="35"/>
      <c r="FQ1577" s="251"/>
      <c r="FS1577" s="35"/>
      <c r="FT1577" s="35"/>
      <c r="FU1577" s="35"/>
      <c r="FZ1577" s="251"/>
      <c r="GB1577" s="35"/>
      <c r="GC1577" s="35"/>
      <c r="GD1577" s="35"/>
      <c r="GI1577" s="251"/>
      <c r="GK1577" s="35"/>
      <c r="GL1577" s="35"/>
      <c r="GM1577" s="35"/>
      <c r="GR1577" s="251"/>
      <c r="GT1577" s="35"/>
      <c r="GU1577" s="35"/>
      <c r="GV1577" s="35"/>
      <c r="HA1577" s="251"/>
      <c r="HC1577" s="35"/>
      <c r="HD1577" s="35"/>
      <c r="HE1577" s="35"/>
      <c r="HJ1577" s="35"/>
      <c r="HK1577" s="35"/>
      <c r="HL1577" s="35"/>
      <c r="HM1577" s="35"/>
      <c r="HN1577" s="35"/>
      <c r="HO1577" s="35"/>
      <c r="HP1577" s="35"/>
      <c r="HQ1577" s="35"/>
      <c r="HR1577" s="35"/>
      <c r="HS1577" s="35"/>
      <c r="HT1577" s="35"/>
      <c r="HU1577" s="35"/>
      <c r="HV1577" s="35"/>
      <c r="HW1577" s="35"/>
      <c r="HX1577" s="35"/>
      <c r="HY1577" s="35"/>
      <c r="HZ1577" s="35"/>
      <c r="IA1577" s="35"/>
      <c r="IB1577" s="35"/>
      <c r="IC1577" s="35"/>
      <c r="ID1577" s="35"/>
      <c r="IE1577" s="35"/>
      <c r="IF1577" s="35"/>
      <c r="IG1577" s="35"/>
      <c r="IH1577" s="35"/>
      <c r="II1577" s="35"/>
      <c r="IJ1577" s="35"/>
      <c r="IK1577" s="35"/>
      <c r="IL1577" s="35"/>
      <c r="IM1577" s="35"/>
      <c r="IN1577" s="35"/>
      <c r="IO1577" s="35"/>
      <c r="RL1577" s="252"/>
    </row>
    <row r="1578" spans="1:480" s="64" customFormat="1" ht="14.25">
      <c r="A1578" s="321"/>
      <c r="B1578" s="321"/>
      <c r="C1578" s="321"/>
      <c r="D1578" s="321"/>
      <c r="E1578" s="299"/>
      <c r="F1578" s="307"/>
      <c r="G1578" s="35"/>
      <c r="K1578" s="251"/>
      <c r="M1578" s="35"/>
      <c r="N1578" s="35"/>
      <c r="O1578" s="35"/>
      <c r="T1578" s="251"/>
      <c r="V1578" s="35"/>
      <c r="W1578" s="35"/>
      <c r="X1578" s="35"/>
      <c r="AC1578" s="251"/>
      <c r="AE1578" s="35"/>
      <c r="AF1578" s="35"/>
      <c r="AG1578" s="35"/>
      <c r="AL1578" s="251"/>
      <c r="AN1578" s="35"/>
      <c r="AO1578" s="35"/>
      <c r="AP1578" s="35"/>
      <c r="AU1578" s="251"/>
      <c r="AW1578" s="35"/>
      <c r="AX1578" s="35"/>
      <c r="AY1578" s="35"/>
      <c r="BD1578" s="251"/>
      <c r="BF1578" s="35"/>
      <c r="BG1578" s="35"/>
      <c r="BH1578" s="35"/>
      <c r="BM1578" s="251"/>
      <c r="BO1578" s="35"/>
      <c r="BP1578" s="35"/>
      <c r="BQ1578" s="35"/>
      <c r="BV1578" s="251"/>
      <c r="BX1578" s="35"/>
      <c r="BY1578" s="35"/>
      <c r="BZ1578" s="35"/>
      <c r="CE1578" s="251"/>
      <c r="CG1578" s="35"/>
      <c r="CH1578" s="35"/>
      <c r="CI1578" s="35"/>
      <c r="CN1578" s="251"/>
      <c r="CP1578" s="35"/>
      <c r="CQ1578" s="35"/>
      <c r="CR1578" s="35"/>
      <c r="CW1578" s="251"/>
      <c r="CY1578" s="35"/>
      <c r="CZ1578" s="35"/>
      <c r="DA1578" s="35"/>
      <c r="DF1578" s="251"/>
      <c r="DH1578" s="35"/>
      <c r="DI1578" s="35"/>
      <c r="DJ1578" s="35"/>
      <c r="DO1578" s="251"/>
      <c r="DQ1578" s="35"/>
      <c r="DR1578" s="35"/>
      <c r="DS1578" s="35"/>
      <c r="DX1578" s="251"/>
      <c r="DZ1578" s="35"/>
      <c r="EA1578" s="35"/>
      <c r="EB1578" s="35"/>
      <c r="EG1578" s="251"/>
      <c r="EI1578" s="35"/>
      <c r="EJ1578" s="35"/>
      <c r="EK1578" s="35"/>
      <c r="EP1578" s="251"/>
      <c r="ER1578" s="35"/>
      <c r="ES1578" s="35"/>
      <c r="ET1578" s="35"/>
      <c r="EY1578" s="251"/>
      <c r="FA1578" s="35"/>
      <c r="FB1578" s="35"/>
      <c r="FC1578" s="35"/>
      <c r="FH1578" s="251"/>
      <c r="FJ1578" s="35"/>
      <c r="FK1578" s="35"/>
      <c r="FL1578" s="35"/>
      <c r="FQ1578" s="251"/>
      <c r="FS1578" s="35"/>
      <c r="FT1578" s="35"/>
      <c r="FU1578" s="35"/>
      <c r="FZ1578" s="251"/>
      <c r="GB1578" s="35"/>
      <c r="GC1578" s="35"/>
      <c r="GD1578" s="35"/>
      <c r="GI1578" s="251"/>
      <c r="GK1578" s="35"/>
      <c r="GL1578" s="35"/>
      <c r="GM1578" s="35"/>
      <c r="GR1578" s="251"/>
      <c r="GT1578" s="35"/>
      <c r="GU1578" s="35"/>
      <c r="GV1578" s="35"/>
      <c r="HA1578" s="251"/>
      <c r="HC1578" s="35"/>
      <c r="HD1578" s="35"/>
      <c r="HE1578" s="35"/>
      <c r="HJ1578" s="35"/>
      <c r="HK1578" s="35"/>
      <c r="HL1578" s="35"/>
      <c r="HM1578" s="35"/>
      <c r="HN1578" s="35"/>
      <c r="HO1578" s="35"/>
      <c r="HP1578" s="35"/>
      <c r="HQ1578" s="35"/>
      <c r="HR1578" s="35"/>
      <c r="HS1578" s="35"/>
      <c r="HT1578" s="35"/>
      <c r="HU1578" s="35"/>
      <c r="HV1578" s="35"/>
      <c r="HW1578" s="35"/>
      <c r="HX1578" s="35"/>
      <c r="HY1578" s="35"/>
      <c r="HZ1578" s="35"/>
      <c r="IA1578" s="35"/>
      <c r="IB1578" s="35"/>
      <c r="IC1578" s="35"/>
      <c r="ID1578" s="35"/>
      <c r="IE1578" s="35"/>
      <c r="IF1578" s="35"/>
      <c r="IG1578" s="35"/>
      <c r="IH1578" s="35"/>
      <c r="II1578" s="35"/>
      <c r="IJ1578" s="35"/>
      <c r="IK1578" s="35"/>
      <c r="IL1578" s="35"/>
      <c r="IM1578" s="35"/>
      <c r="IN1578" s="35"/>
      <c r="IO1578" s="35"/>
      <c r="RL1578" s="252"/>
    </row>
    <row r="1579" spans="1:480" s="64" customFormat="1" ht="14.25">
      <c r="A1579" s="321"/>
      <c r="B1579" s="321"/>
      <c r="C1579" s="321"/>
      <c r="D1579" s="321"/>
      <c r="E1579" s="299"/>
      <c r="F1579" s="35"/>
      <c r="G1579" s="35"/>
      <c r="K1579" s="251"/>
      <c r="M1579" s="35"/>
      <c r="N1579" s="35"/>
      <c r="O1579" s="35"/>
      <c r="T1579" s="251"/>
      <c r="V1579" s="35"/>
      <c r="W1579" s="35"/>
      <c r="X1579" s="35"/>
      <c r="AC1579" s="251"/>
      <c r="AE1579" s="35"/>
      <c r="AF1579" s="35"/>
      <c r="AG1579" s="35"/>
      <c r="AL1579" s="251"/>
      <c r="AN1579" s="35"/>
      <c r="AO1579" s="35"/>
      <c r="AP1579" s="35"/>
      <c r="AU1579" s="251"/>
      <c r="AW1579" s="35"/>
      <c r="AX1579" s="35"/>
      <c r="AY1579" s="35"/>
      <c r="BD1579" s="251"/>
      <c r="BF1579" s="35"/>
      <c r="BG1579" s="35"/>
      <c r="BH1579" s="35"/>
      <c r="BM1579" s="251"/>
      <c r="BO1579" s="35"/>
      <c r="BP1579" s="35"/>
      <c r="BQ1579" s="35"/>
      <c r="BV1579" s="251"/>
      <c r="BX1579" s="35"/>
      <c r="BY1579" s="35"/>
      <c r="BZ1579" s="35"/>
      <c r="CE1579" s="251"/>
      <c r="CG1579" s="35"/>
      <c r="CH1579" s="35"/>
      <c r="CI1579" s="35"/>
      <c r="CN1579" s="251"/>
      <c r="CP1579" s="35"/>
      <c r="CQ1579" s="35"/>
      <c r="CR1579" s="35"/>
      <c r="CW1579" s="251"/>
      <c r="CY1579" s="35"/>
      <c r="CZ1579" s="35"/>
      <c r="DA1579" s="35"/>
      <c r="DF1579" s="251"/>
      <c r="DH1579" s="35"/>
      <c r="DI1579" s="35"/>
      <c r="DJ1579" s="35"/>
      <c r="DO1579" s="251"/>
      <c r="DQ1579" s="35"/>
      <c r="DR1579" s="35"/>
      <c r="DS1579" s="35"/>
      <c r="DX1579" s="251"/>
      <c r="DZ1579" s="35"/>
      <c r="EA1579" s="35"/>
      <c r="EB1579" s="35"/>
      <c r="EG1579" s="251"/>
      <c r="EI1579" s="35"/>
      <c r="EJ1579" s="35"/>
      <c r="EK1579" s="35"/>
      <c r="EP1579" s="251"/>
      <c r="ER1579" s="35"/>
      <c r="ES1579" s="35"/>
      <c r="ET1579" s="35"/>
      <c r="EY1579" s="251"/>
      <c r="FA1579" s="35"/>
      <c r="FB1579" s="35"/>
      <c r="FC1579" s="35"/>
      <c r="FH1579" s="251"/>
      <c r="FJ1579" s="35"/>
      <c r="FK1579" s="35"/>
      <c r="FL1579" s="35"/>
      <c r="FQ1579" s="251"/>
      <c r="FS1579" s="35"/>
      <c r="FT1579" s="35"/>
      <c r="FU1579" s="35"/>
      <c r="FZ1579" s="251"/>
      <c r="GB1579" s="35"/>
      <c r="GC1579" s="35"/>
      <c r="GD1579" s="35"/>
      <c r="GI1579" s="251"/>
      <c r="GK1579" s="35"/>
      <c r="GL1579" s="35"/>
      <c r="GM1579" s="35"/>
      <c r="GR1579" s="251"/>
      <c r="GT1579" s="35"/>
      <c r="GU1579" s="35"/>
      <c r="GV1579" s="35"/>
      <c r="HA1579" s="251"/>
      <c r="HC1579" s="35"/>
      <c r="HD1579" s="35"/>
      <c r="HE1579" s="35"/>
      <c r="HJ1579" s="35"/>
      <c r="HK1579" s="35"/>
      <c r="HL1579" s="35"/>
      <c r="HM1579" s="35"/>
      <c r="HN1579" s="35"/>
      <c r="HO1579" s="35"/>
      <c r="HP1579" s="35"/>
      <c r="HQ1579" s="35"/>
      <c r="HR1579" s="35"/>
      <c r="HS1579" s="35"/>
      <c r="HT1579" s="35"/>
      <c r="HU1579" s="35"/>
      <c r="HV1579" s="35"/>
      <c r="HW1579" s="35"/>
      <c r="HX1579" s="35"/>
      <c r="HY1579" s="35"/>
      <c r="HZ1579" s="35"/>
      <c r="IA1579" s="35"/>
      <c r="IB1579" s="35"/>
      <c r="IC1579" s="35"/>
      <c r="ID1579" s="35"/>
      <c r="IE1579" s="35"/>
      <c r="IF1579" s="35"/>
      <c r="IG1579" s="35"/>
      <c r="IH1579" s="35"/>
      <c r="II1579" s="35"/>
      <c r="IJ1579" s="35"/>
      <c r="IK1579" s="35"/>
      <c r="IL1579" s="35"/>
      <c r="IM1579" s="35"/>
      <c r="IN1579" s="35"/>
      <c r="IO1579" s="35"/>
      <c r="RL1579" s="252"/>
    </row>
    <row r="1580" spans="1:480" s="64" customFormat="1" ht="14.25">
      <c r="A1580" s="321"/>
      <c r="B1580" s="321"/>
      <c r="C1580" s="321"/>
      <c r="D1580" s="321"/>
      <c r="E1580" s="299"/>
      <c r="F1580" s="307"/>
      <c r="G1580" s="35"/>
      <c r="K1580" s="251"/>
      <c r="M1580" s="35"/>
      <c r="N1580" s="35"/>
      <c r="O1580" s="35"/>
      <c r="T1580" s="251"/>
      <c r="V1580" s="35"/>
      <c r="W1580" s="35"/>
      <c r="X1580" s="35"/>
      <c r="AC1580" s="251"/>
      <c r="AE1580" s="35"/>
      <c r="AF1580" s="35"/>
      <c r="AG1580" s="35"/>
      <c r="AL1580" s="251"/>
      <c r="AN1580" s="35"/>
      <c r="AO1580" s="35"/>
      <c r="AP1580" s="35"/>
      <c r="AU1580" s="251"/>
      <c r="AW1580" s="35"/>
      <c r="AX1580" s="35"/>
      <c r="AY1580" s="35"/>
      <c r="BD1580" s="251"/>
      <c r="BF1580" s="35"/>
      <c r="BG1580" s="35"/>
      <c r="BH1580" s="35"/>
      <c r="BM1580" s="251"/>
      <c r="BO1580" s="35"/>
      <c r="BP1580" s="35"/>
      <c r="BQ1580" s="35"/>
      <c r="BV1580" s="251"/>
      <c r="BX1580" s="35"/>
      <c r="BY1580" s="35"/>
      <c r="BZ1580" s="35"/>
      <c r="CE1580" s="251"/>
      <c r="CG1580" s="35"/>
      <c r="CH1580" s="35"/>
      <c r="CI1580" s="35"/>
      <c r="CN1580" s="251"/>
      <c r="CP1580" s="35"/>
      <c r="CQ1580" s="35"/>
      <c r="CR1580" s="35"/>
      <c r="CW1580" s="251"/>
      <c r="CY1580" s="35"/>
      <c r="CZ1580" s="35"/>
      <c r="DA1580" s="35"/>
      <c r="DF1580" s="251"/>
      <c r="DH1580" s="35"/>
      <c r="DI1580" s="35"/>
      <c r="DJ1580" s="35"/>
      <c r="DO1580" s="251"/>
      <c r="DQ1580" s="35"/>
      <c r="DR1580" s="35"/>
      <c r="DS1580" s="35"/>
      <c r="DX1580" s="251"/>
      <c r="DZ1580" s="35"/>
      <c r="EA1580" s="35"/>
      <c r="EB1580" s="35"/>
      <c r="EG1580" s="251"/>
      <c r="EI1580" s="35"/>
      <c r="EJ1580" s="35"/>
      <c r="EK1580" s="35"/>
      <c r="EP1580" s="251"/>
      <c r="ER1580" s="35"/>
      <c r="ES1580" s="35"/>
      <c r="ET1580" s="35"/>
      <c r="EY1580" s="251"/>
      <c r="FA1580" s="35"/>
      <c r="FB1580" s="35"/>
      <c r="FC1580" s="35"/>
      <c r="FH1580" s="251"/>
      <c r="FJ1580" s="35"/>
      <c r="FK1580" s="35"/>
      <c r="FL1580" s="35"/>
      <c r="FQ1580" s="251"/>
      <c r="FS1580" s="35"/>
      <c r="FT1580" s="35"/>
      <c r="FU1580" s="35"/>
      <c r="FZ1580" s="251"/>
      <c r="GB1580" s="35"/>
      <c r="GC1580" s="35"/>
      <c r="GD1580" s="35"/>
      <c r="GI1580" s="251"/>
      <c r="GK1580" s="35"/>
      <c r="GL1580" s="35"/>
      <c r="GM1580" s="35"/>
      <c r="GR1580" s="251"/>
      <c r="GT1580" s="35"/>
      <c r="GU1580" s="35"/>
      <c r="GV1580" s="35"/>
      <c r="HA1580" s="251"/>
      <c r="HC1580" s="35"/>
      <c r="HD1580" s="35"/>
      <c r="HE1580" s="35"/>
      <c r="HJ1580" s="35"/>
      <c r="HK1580" s="35"/>
      <c r="HL1580" s="35"/>
      <c r="HM1580" s="35"/>
      <c r="HN1580" s="35"/>
      <c r="HO1580" s="35"/>
      <c r="HP1580" s="35"/>
      <c r="HQ1580" s="35"/>
      <c r="HR1580" s="35"/>
      <c r="HS1580" s="35"/>
      <c r="HT1580" s="35"/>
      <c r="HU1580" s="35"/>
      <c r="HV1580" s="35"/>
      <c r="HW1580" s="35"/>
      <c r="HX1580" s="35"/>
      <c r="HY1580" s="35"/>
      <c r="HZ1580" s="35"/>
      <c r="IA1580" s="35"/>
      <c r="IB1580" s="35"/>
      <c r="IC1580" s="35"/>
      <c r="ID1580" s="35"/>
      <c r="IE1580" s="35"/>
      <c r="IF1580" s="35"/>
      <c r="IG1580" s="35"/>
      <c r="IH1580" s="35"/>
      <c r="II1580" s="35"/>
      <c r="IJ1580" s="35"/>
      <c r="IK1580" s="35"/>
      <c r="IL1580" s="35"/>
      <c r="IM1580" s="35"/>
      <c r="IN1580" s="35"/>
      <c r="IO1580" s="35"/>
      <c r="RL1580" s="252"/>
    </row>
    <row r="1581" spans="1:480" s="64" customFormat="1" ht="14.25">
      <c r="A1581" s="321"/>
      <c r="B1581" s="321"/>
      <c r="C1581" s="321"/>
      <c r="D1581" s="321"/>
      <c r="E1581" s="299"/>
      <c r="F1581" s="307"/>
      <c r="G1581" s="35"/>
      <c r="K1581" s="251"/>
      <c r="M1581" s="35"/>
      <c r="N1581" s="35"/>
      <c r="O1581" s="35"/>
      <c r="T1581" s="251"/>
      <c r="V1581" s="35"/>
      <c r="W1581" s="35"/>
      <c r="X1581" s="35"/>
      <c r="AC1581" s="251"/>
      <c r="AE1581" s="35"/>
      <c r="AF1581" s="35"/>
      <c r="AG1581" s="35"/>
      <c r="AL1581" s="251"/>
      <c r="AN1581" s="35"/>
      <c r="AO1581" s="35"/>
      <c r="AP1581" s="35"/>
      <c r="AU1581" s="251"/>
      <c r="AW1581" s="35"/>
      <c r="AX1581" s="35"/>
      <c r="AY1581" s="35"/>
      <c r="BD1581" s="251"/>
      <c r="BF1581" s="35"/>
      <c r="BG1581" s="35"/>
      <c r="BH1581" s="35"/>
      <c r="BM1581" s="251"/>
      <c r="BO1581" s="35"/>
      <c r="BP1581" s="35"/>
      <c r="BQ1581" s="35"/>
      <c r="BV1581" s="251"/>
      <c r="BX1581" s="35"/>
      <c r="BY1581" s="35"/>
      <c r="BZ1581" s="35"/>
      <c r="CE1581" s="251"/>
      <c r="CG1581" s="35"/>
      <c r="CH1581" s="35"/>
      <c r="CI1581" s="35"/>
      <c r="CN1581" s="251"/>
      <c r="CP1581" s="35"/>
      <c r="CQ1581" s="35"/>
      <c r="CR1581" s="35"/>
      <c r="CW1581" s="251"/>
      <c r="CY1581" s="35"/>
      <c r="CZ1581" s="35"/>
      <c r="DA1581" s="35"/>
      <c r="DF1581" s="251"/>
      <c r="DH1581" s="35"/>
      <c r="DI1581" s="35"/>
      <c r="DJ1581" s="35"/>
      <c r="DO1581" s="251"/>
      <c r="DQ1581" s="35"/>
      <c r="DR1581" s="35"/>
      <c r="DS1581" s="35"/>
      <c r="DX1581" s="251"/>
      <c r="DZ1581" s="35"/>
      <c r="EA1581" s="35"/>
      <c r="EB1581" s="35"/>
      <c r="EG1581" s="251"/>
      <c r="EI1581" s="35"/>
      <c r="EJ1581" s="35"/>
      <c r="EK1581" s="35"/>
      <c r="EP1581" s="251"/>
      <c r="ER1581" s="35"/>
      <c r="ES1581" s="35"/>
      <c r="ET1581" s="35"/>
      <c r="EY1581" s="251"/>
      <c r="FA1581" s="35"/>
      <c r="FB1581" s="35"/>
      <c r="FC1581" s="35"/>
      <c r="FH1581" s="251"/>
      <c r="FJ1581" s="35"/>
      <c r="FK1581" s="35"/>
      <c r="FL1581" s="35"/>
      <c r="FQ1581" s="251"/>
      <c r="FS1581" s="35"/>
      <c r="FT1581" s="35"/>
      <c r="FU1581" s="35"/>
      <c r="FZ1581" s="251"/>
      <c r="GB1581" s="35"/>
      <c r="GC1581" s="35"/>
      <c r="GD1581" s="35"/>
      <c r="GI1581" s="251"/>
      <c r="GK1581" s="35"/>
      <c r="GL1581" s="35"/>
      <c r="GM1581" s="35"/>
      <c r="GR1581" s="251"/>
      <c r="GT1581" s="35"/>
      <c r="GU1581" s="35"/>
      <c r="GV1581" s="35"/>
      <c r="HA1581" s="251"/>
      <c r="HC1581" s="35"/>
      <c r="HD1581" s="35"/>
      <c r="HE1581" s="35"/>
      <c r="HJ1581" s="35"/>
      <c r="HK1581" s="35"/>
      <c r="HL1581" s="35"/>
      <c r="HM1581" s="35"/>
      <c r="HN1581" s="35"/>
      <c r="HO1581" s="35"/>
      <c r="HP1581" s="35"/>
      <c r="HQ1581" s="35"/>
      <c r="HR1581" s="35"/>
      <c r="HS1581" s="35"/>
      <c r="HT1581" s="35"/>
      <c r="HU1581" s="35"/>
      <c r="HV1581" s="35"/>
      <c r="HW1581" s="35"/>
      <c r="HX1581" s="35"/>
      <c r="HY1581" s="35"/>
      <c r="HZ1581" s="35"/>
      <c r="IA1581" s="35"/>
      <c r="IB1581" s="35"/>
      <c r="IC1581" s="35"/>
      <c r="ID1581" s="35"/>
      <c r="IE1581" s="35"/>
      <c r="IF1581" s="35"/>
      <c r="IG1581" s="35"/>
      <c r="IH1581" s="35"/>
      <c r="II1581" s="35"/>
      <c r="IJ1581" s="35"/>
      <c r="IK1581" s="35"/>
      <c r="IL1581" s="35"/>
      <c r="IM1581" s="35"/>
      <c r="IN1581" s="35"/>
      <c r="IO1581" s="35"/>
      <c r="RL1581" s="252"/>
    </row>
    <row r="1582" spans="1:480" s="64" customFormat="1" ht="14.25">
      <c r="A1582" s="321"/>
      <c r="B1582" s="321"/>
      <c r="C1582" s="321"/>
      <c r="D1582" s="321"/>
      <c r="E1582" s="299"/>
      <c r="F1582" s="307"/>
      <c r="G1582" s="35"/>
      <c r="K1582" s="251"/>
      <c r="M1582" s="35"/>
      <c r="N1582" s="35"/>
      <c r="O1582" s="35"/>
      <c r="T1582" s="251"/>
      <c r="V1582" s="35"/>
      <c r="W1582" s="35"/>
      <c r="X1582" s="35"/>
      <c r="AC1582" s="251"/>
      <c r="AE1582" s="35"/>
      <c r="AF1582" s="35"/>
      <c r="AG1582" s="35"/>
      <c r="AL1582" s="251"/>
      <c r="AN1582" s="35"/>
      <c r="AO1582" s="35"/>
      <c r="AP1582" s="35"/>
      <c r="AU1582" s="251"/>
      <c r="AW1582" s="35"/>
      <c r="AX1582" s="35"/>
      <c r="AY1582" s="35"/>
      <c r="BD1582" s="251"/>
      <c r="BF1582" s="35"/>
      <c r="BG1582" s="35"/>
      <c r="BH1582" s="35"/>
      <c r="BM1582" s="251"/>
      <c r="BO1582" s="35"/>
      <c r="BP1582" s="35"/>
      <c r="BQ1582" s="35"/>
      <c r="BV1582" s="251"/>
      <c r="BX1582" s="35"/>
      <c r="BY1582" s="35"/>
      <c r="BZ1582" s="35"/>
      <c r="CE1582" s="251"/>
      <c r="CG1582" s="35"/>
      <c r="CH1582" s="35"/>
      <c r="CI1582" s="35"/>
      <c r="CN1582" s="251"/>
      <c r="CP1582" s="35"/>
      <c r="CQ1582" s="35"/>
      <c r="CR1582" s="35"/>
      <c r="CW1582" s="251"/>
      <c r="CY1582" s="35"/>
      <c r="CZ1582" s="35"/>
      <c r="DA1582" s="35"/>
      <c r="DF1582" s="251"/>
      <c r="DH1582" s="35"/>
      <c r="DI1582" s="35"/>
      <c r="DJ1582" s="35"/>
      <c r="DO1582" s="251"/>
      <c r="DQ1582" s="35"/>
      <c r="DR1582" s="35"/>
      <c r="DS1582" s="35"/>
      <c r="DX1582" s="251"/>
      <c r="DZ1582" s="35"/>
      <c r="EA1582" s="35"/>
      <c r="EB1582" s="35"/>
      <c r="EG1582" s="251"/>
      <c r="EI1582" s="35"/>
      <c r="EJ1582" s="35"/>
      <c r="EK1582" s="35"/>
      <c r="EP1582" s="251"/>
      <c r="ER1582" s="35"/>
      <c r="ES1582" s="35"/>
      <c r="ET1582" s="35"/>
      <c r="EY1582" s="251"/>
      <c r="FA1582" s="35"/>
      <c r="FB1582" s="35"/>
      <c r="FC1582" s="35"/>
      <c r="FH1582" s="251"/>
      <c r="FJ1582" s="35"/>
      <c r="FK1582" s="35"/>
      <c r="FL1582" s="35"/>
      <c r="FQ1582" s="251"/>
      <c r="FS1582" s="35"/>
      <c r="FT1582" s="35"/>
      <c r="FU1582" s="35"/>
      <c r="FZ1582" s="251"/>
      <c r="GB1582" s="35"/>
      <c r="GC1582" s="35"/>
      <c r="GD1582" s="35"/>
      <c r="GI1582" s="251"/>
      <c r="GK1582" s="35"/>
      <c r="GL1582" s="35"/>
      <c r="GM1582" s="35"/>
      <c r="GR1582" s="251"/>
      <c r="GT1582" s="35"/>
      <c r="GU1582" s="35"/>
      <c r="GV1582" s="35"/>
      <c r="HA1582" s="251"/>
      <c r="HC1582" s="35"/>
      <c r="HD1582" s="35"/>
      <c r="HE1582" s="35"/>
      <c r="HJ1582" s="35"/>
      <c r="HK1582" s="35"/>
      <c r="HL1582" s="35"/>
      <c r="HM1582" s="35"/>
      <c r="HN1582" s="35"/>
      <c r="HO1582" s="35"/>
      <c r="HP1582" s="35"/>
      <c r="HQ1582" s="35"/>
      <c r="HR1582" s="35"/>
      <c r="HS1582" s="35"/>
      <c r="HT1582" s="35"/>
      <c r="HU1582" s="35"/>
      <c r="HV1582" s="35"/>
      <c r="HW1582" s="35"/>
      <c r="HX1582" s="35"/>
      <c r="HY1582" s="35"/>
      <c r="HZ1582" s="35"/>
      <c r="IA1582" s="35"/>
      <c r="IB1582" s="35"/>
      <c r="IC1582" s="35"/>
      <c r="ID1582" s="35"/>
      <c r="IE1582" s="35"/>
      <c r="IF1582" s="35"/>
      <c r="IG1582" s="35"/>
      <c r="IH1582" s="35"/>
      <c r="II1582" s="35"/>
      <c r="IJ1582" s="35"/>
      <c r="IK1582" s="35"/>
      <c r="IL1582" s="35"/>
      <c r="IM1582" s="35"/>
      <c r="IN1582" s="35"/>
      <c r="IO1582" s="35"/>
      <c r="RL1582" s="252"/>
    </row>
    <row r="1583" spans="1:480" s="64" customFormat="1" ht="14.25">
      <c r="A1583" s="321"/>
      <c r="B1583" s="321"/>
      <c r="C1583" s="321"/>
      <c r="D1583" s="321"/>
      <c r="E1583" s="299"/>
      <c r="F1583" s="307"/>
      <c r="G1583" s="35"/>
      <c r="K1583" s="251"/>
      <c r="M1583" s="35"/>
      <c r="N1583" s="35"/>
      <c r="O1583" s="35"/>
      <c r="T1583" s="251"/>
      <c r="V1583" s="35"/>
      <c r="W1583" s="35"/>
      <c r="X1583" s="35"/>
      <c r="AC1583" s="251"/>
      <c r="AE1583" s="35"/>
      <c r="AF1583" s="35"/>
      <c r="AG1583" s="35"/>
      <c r="AL1583" s="251"/>
      <c r="AN1583" s="35"/>
      <c r="AO1583" s="35"/>
      <c r="AP1583" s="35"/>
      <c r="AU1583" s="251"/>
      <c r="AW1583" s="35"/>
      <c r="AX1583" s="35"/>
      <c r="AY1583" s="35"/>
      <c r="BD1583" s="251"/>
      <c r="BF1583" s="35"/>
      <c r="BG1583" s="35"/>
      <c r="BH1583" s="35"/>
      <c r="BM1583" s="251"/>
      <c r="BO1583" s="35"/>
      <c r="BP1583" s="35"/>
      <c r="BQ1583" s="35"/>
      <c r="BV1583" s="251"/>
      <c r="BX1583" s="35"/>
      <c r="BY1583" s="35"/>
      <c r="BZ1583" s="35"/>
      <c r="CE1583" s="251"/>
      <c r="CG1583" s="35"/>
      <c r="CH1583" s="35"/>
      <c r="CI1583" s="35"/>
      <c r="CN1583" s="251"/>
      <c r="CP1583" s="35"/>
      <c r="CQ1583" s="35"/>
      <c r="CR1583" s="35"/>
      <c r="CW1583" s="251"/>
      <c r="CY1583" s="35"/>
      <c r="CZ1583" s="35"/>
      <c r="DA1583" s="35"/>
      <c r="DF1583" s="251"/>
      <c r="DH1583" s="35"/>
      <c r="DI1583" s="35"/>
      <c r="DJ1583" s="35"/>
      <c r="DO1583" s="251"/>
      <c r="DQ1583" s="35"/>
      <c r="DR1583" s="35"/>
      <c r="DS1583" s="35"/>
      <c r="DX1583" s="251"/>
      <c r="DZ1583" s="35"/>
      <c r="EA1583" s="35"/>
      <c r="EB1583" s="35"/>
      <c r="EG1583" s="251"/>
      <c r="EI1583" s="35"/>
      <c r="EJ1583" s="35"/>
      <c r="EK1583" s="35"/>
      <c r="EP1583" s="251"/>
      <c r="ER1583" s="35"/>
      <c r="ES1583" s="35"/>
      <c r="ET1583" s="35"/>
      <c r="EY1583" s="251"/>
      <c r="FA1583" s="35"/>
      <c r="FB1583" s="35"/>
      <c r="FC1583" s="35"/>
      <c r="FH1583" s="251"/>
      <c r="FJ1583" s="35"/>
      <c r="FK1583" s="35"/>
      <c r="FL1583" s="35"/>
      <c r="FQ1583" s="251"/>
      <c r="FS1583" s="35"/>
      <c r="FT1583" s="35"/>
      <c r="FU1583" s="35"/>
      <c r="FZ1583" s="251"/>
      <c r="GB1583" s="35"/>
      <c r="GC1583" s="35"/>
      <c r="GD1583" s="35"/>
      <c r="GI1583" s="251"/>
      <c r="GK1583" s="35"/>
      <c r="GL1583" s="35"/>
      <c r="GM1583" s="35"/>
      <c r="GR1583" s="251"/>
      <c r="GT1583" s="35"/>
      <c r="GU1583" s="35"/>
      <c r="GV1583" s="35"/>
      <c r="HA1583" s="251"/>
      <c r="HC1583" s="35"/>
      <c r="HD1583" s="35"/>
      <c r="HE1583" s="35"/>
      <c r="HJ1583" s="35"/>
      <c r="HK1583" s="35"/>
      <c r="HL1583" s="35"/>
      <c r="HM1583" s="35"/>
      <c r="HN1583" s="35"/>
      <c r="HO1583" s="35"/>
      <c r="HP1583" s="35"/>
      <c r="HQ1583" s="35"/>
      <c r="HR1583" s="35"/>
      <c r="HS1583" s="35"/>
      <c r="HT1583" s="35"/>
      <c r="HU1583" s="35"/>
      <c r="HV1583" s="35"/>
      <c r="HW1583" s="35"/>
      <c r="HX1583" s="35"/>
      <c r="HY1583" s="35"/>
      <c r="HZ1583" s="35"/>
      <c r="IA1583" s="35"/>
      <c r="IB1583" s="35"/>
      <c r="IC1583" s="35"/>
      <c r="ID1583" s="35"/>
      <c r="IE1583" s="35"/>
      <c r="IF1583" s="35"/>
      <c r="IG1583" s="35"/>
      <c r="IH1583" s="35"/>
      <c r="II1583" s="35"/>
      <c r="IJ1583" s="35"/>
      <c r="IK1583" s="35"/>
      <c r="IL1583" s="35"/>
      <c r="IM1583" s="35"/>
      <c r="IN1583" s="35"/>
      <c r="IO1583" s="35"/>
      <c r="RL1583" s="252"/>
    </row>
    <row r="1584" spans="1:480" s="64" customFormat="1" ht="14.25">
      <c r="A1584" s="321"/>
      <c r="B1584" s="321"/>
      <c r="C1584" s="321"/>
      <c r="D1584" s="321"/>
      <c r="E1584" s="299"/>
      <c r="F1584" s="35"/>
      <c r="G1584" s="35"/>
      <c r="K1584" s="251"/>
      <c r="M1584" s="35"/>
      <c r="N1584" s="35"/>
      <c r="O1584" s="35"/>
      <c r="T1584" s="251"/>
      <c r="V1584" s="35"/>
      <c r="W1584" s="35"/>
      <c r="X1584" s="35"/>
      <c r="AC1584" s="251"/>
      <c r="AE1584" s="35"/>
      <c r="AF1584" s="35"/>
      <c r="AG1584" s="35"/>
      <c r="AL1584" s="251"/>
      <c r="AN1584" s="35"/>
      <c r="AO1584" s="35"/>
      <c r="AP1584" s="35"/>
      <c r="AU1584" s="251"/>
      <c r="AW1584" s="35"/>
      <c r="AX1584" s="35"/>
      <c r="AY1584" s="35"/>
      <c r="BD1584" s="251"/>
      <c r="BF1584" s="35"/>
      <c r="BG1584" s="35"/>
      <c r="BH1584" s="35"/>
      <c r="BM1584" s="251"/>
      <c r="BO1584" s="35"/>
      <c r="BP1584" s="35"/>
      <c r="BQ1584" s="35"/>
      <c r="BV1584" s="251"/>
      <c r="BX1584" s="35"/>
      <c r="BY1584" s="35"/>
      <c r="BZ1584" s="35"/>
      <c r="CE1584" s="251"/>
      <c r="CG1584" s="35"/>
      <c r="CH1584" s="35"/>
      <c r="CI1584" s="35"/>
      <c r="CN1584" s="251"/>
      <c r="CP1584" s="35"/>
      <c r="CQ1584" s="35"/>
      <c r="CR1584" s="35"/>
      <c r="CW1584" s="251"/>
      <c r="CY1584" s="35"/>
      <c r="CZ1584" s="35"/>
      <c r="DA1584" s="35"/>
      <c r="DF1584" s="251"/>
      <c r="DH1584" s="35"/>
      <c r="DI1584" s="35"/>
      <c r="DJ1584" s="35"/>
      <c r="DO1584" s="251"/>
      <c r="DQ1584" s="35"/>
      <c r="DR1584" s="35"/>
      <c r="DS1584" s="35"/>
      <c r="DX1584" s="251"/>
      <c r="DZ1584" s="35"/>
      <c r="EA1584" s="35"/>
      <c r="EB1584" s="35"/>
      <c r="EG1584" s="251"/>
      <c r="EI1584" s="35"/>
      <c r="EJ1584" s="35"/>
      <c r="EK1584" s="35"/>
      <c r="EP1584" s="251"/>
      <c r="ER1584" s="35"/>
      <c r="ES1584" s="35"/>
      <c r="ET1584" s="35"/>
      <c r="EY1584" s="251"/>
      <c r="FA1584" s="35"/>
      <c r="FB1584" s="35"/>
      <c r="FC1584" s="35"/>
      <c r="FH1584" s="251"/>
      <c r="FJ1584" s="35"/>
      <c r="FK1584" s="35"/>
      <c r="FL1584" s="35"/>
      <c r="FQ1584" s="251"/>
      <c r="FS1584" s="35"/>
      <c r="FT1584" s="35"/>
      <c r="FU1584" s="35"/>
      <c r="FZ1584" s="251"/>
      <c r="GB1584" s="35"/>
      <c r="GC1584" s="35"/>
      <c r="GD1584" s="35"/>
      <c r="GI1584" s="251"/>
      <c r="GK1584" s="35"/>
      <c r="GL1584" s="35"/>
      <c r="GM1584" s="35"/>
      <c r="GR1584" s="251"/>
      <c r="GT1584" s="35"/>
      <c r="GU1584" s="35"/>
      <c r="GV1584" s="35"/>
      <c r="HA1584" s="251"/>
      <c r="HC1584" s="35"/>
      <c r="HD1584" s="35"/>
      <c r="HE1584" s="35"/>
      <c r="HJ1584" s="35"/>
      <c r="HK1584" s="35"/>
      <c r="HL1584" s="35"/>
      <c r="HM1584" s="35"/>
      <c r="HN1584" s="35"/>
      <c r="HO1584" s="35"/>
      <c r="HP1584" s="35"/>
      <c r="HQ1584" s="35"/>
      <c r="HR1584" s="35"/>
      <c r="HS1584" s="35"/>
      <c r="HT1584" s="35"/>
      <c r="HU1584" s="35"/>
      <c r="HV1584" s="35"/>
      <c r="HW1584" s="35"/>
      <c r="HX1584" s="35"/>
      <c r="HY1584" s="35"/>
      <c r="HZ1584" s="35"/>
      <c r="IA1584" s="35"/>
      <c r="IB1584" s="35"/>
      <c r="IC1584" s="35"/>
      <c r="ID1584" s="35"/>
      <c r="IE1584" s="35"/>
      <c r="IF1584" s="35"/>
      <c r="IG1584" s="35"/>
      <c r="IH1584" s="35"/>
      <c r="II1584" s="35"/>
      <c r="IJ1584" s="35"/>
      <c r="IK1584" s="35"/>
      <c r="IL1584" s="35"/>
      <c r="IM1584" s="35"/>
      <c r="IN1584" s="35"/>
      <c r="IO1584" s="35"/>
      <c r="RL1584" s="252"/>
    </row>
    <row r="1585" spans="1:480" s="64" customFormat="1" ht="14.25">
      <c r="A1585" s="321"/>
      <c r="B1585" s="321"/>
      <c r="C1585" s="321"/>
      <c r="D1585" s="321"/>
      <c r="E1585" s="299"/>
      <c r="F1585" s="35"/>
      <c r="G1585" s="35"/>
      <c r="K1585" s="251"/>
      <c r="M1585" s="35"/>
      <c r="N1585" s="35"/>
      <c r="O1585" s="35"/>
      <c r="T1585" s="251"/>
      <c r="V1585" s="35"/>
      <c r="W1585" s="35"/>
      <c r="X1585" s="35"/>
      <c r="AC1585" s="251"/>
      <c r="AE1585" s="35"/>
      <c r="AF1585" s="35"/>
      <c r="AG1585" s="35"/>
      <c r="AL1585" s="251"/>
      <c r="AN1585" s="35"/>
      <c r="AO1585" s="35"/>
      <c r="AP1585" s="35"/>
      <c r="AU1585" s="251"/>
      <c r="AW1585" s="35"/>
      <c r="AX1585" s="35"/>
      <c r="AY1585" s="35"/>
      <c r="BD1585" s="251"/>
      <c r="BF1585" s="35"/>
      <c r="BG1585" s="35"/>
      <c r="BH1585" s="35"/>
      <c r="BM1585" s="251"/>
      <c r="BO1585" s="35"/>
      <c r="BP1585" s="35"/>
      <c r="BQ1585" s="35"/>
      <c r="BV1585" s="251"/>
      <c r="BX1585" s="35"/>
      <c r="BY1585" s="35"/>
      <c r="BZ1585" s="35"/>
      <c r="CE1585" s="251"/>
      <c r="CG1585" s="35"/>
      <c r="CH1585" s="35"/>
      <c r="CI1585" s="35"/>
      <c r="CN1585" s="251"/>
      <c r="CP1585" s="35"/>
      <c r="CQ1585" s="35"/>
      <c r="CR1585" s="35"/>
      <c r="CW1585" s="251"/>
      <c r="CY1585" s="35"/>
      <c r="CZ1585" s="35"/>
      <c r="DA1585" s="35"/>
      <c r="DF1585" s="251"/>
      <c r="DH1585" s="35"/>
      <c r="DI1585" s="35"/>
      <c r="DJ1585" s="35"/>
      <c r="DO1585" s="251"/>
      <c r="DQ1585" s="35"/>
      <c r="DR1585" s="35"/>
      <c r="DS1585" s="35"/>
      <c r="DX1585" s="251"/>
      <c r="DZ1585" s="35"/>
      <c r="EA1585" s="35"/>
      <c r="EB1585" s="35"/>
      <c r="EG1585" s="251"/>
      <c r="EI1585" s="35"/>
      <c r="EJ1585" s="35"/>
      <c r="EK1585" s="35"/>
      <c r="EP1585" s="251"/>
      <c r="ER1585" s="35"/>
      <c r="ES1585" s="35"/>
      <c r="ET1585" s="35"/>
      <c r="EY1585" s="251"/>
      <c r="FA1585" s="35"/>
      <c r="FB1585" s="35"/>
      <c r="FC1585" s="35"/>
      <c r="FH1585" s="251"/>
      <c r="FJ1585" s="35"/>
      <c r="FK1585" s="35"/>
      <c r="FL1585" s="35"/>
      <c r="FQ1585" s="251"/>
      <c r="FS1585" s="35"/>
      <c r="FT1585" s="35"/>
      <c r="FU1585" s="35"/>
      <c r="FZ1585" s="251"/>
      <c r="GB1585" s="35"/>
      <c r="GC1585" s="35"/>
      <c r="GD1585" s="35"/>
      <c r="GI1585" s="251"/>
      <c r="GK1585" s="35"/>
      <c r="GL1585" s="35"/>
      <c r="GM1585" s="35"/>
      <c r="GR1585" s="251"/>
      <c r="GT1585" s="35"/>
      <c r="GU1585" s="35"/>
      <c r="GV1585" s="35"/>
      <c r="HA1585" s="251"/>
      <c r="HC1585" s="35"/>
      <c r="HD1585" s="35"/>
      <c r="HE1585" s="35"/>
      <c r="HJ1585" s="35"/>
      <c r="HK1585" s="35"/>
      <c r="HL1585" s="35"/>
      <c r="HM1585" s="35"/>
      <c r="HN1585" s="35"/>
      <c r="HO1585" s="35"/>
      <c r="HP1585" s="35"/>
      <c r="HQ1585" s="35"/>
      <c r="HR1585" s="35"/>
      <c r="HS1585" s="35"/>
      <c r="HT1585" s="35"/>
      <c r="HU1585" s="35"/>
      <c r="HV1585" s="35"/>
      <c r="HW1585" s="35"/>
      <c r="HX1585" s="35"/>
      <c r="HY1585" s="35"/>
      <c r="HZ1585" s="35"/>
      <c r="IA1585" s="35"/>
      <c r="IB1585" s="35"/>
      <c r="IC1585" s="35"/>
      <c r="ID1585" s="35"/>
      <c r="IE1585" s="35"/>
      <c r="IF1585" s="35"/>
      <c r="IG1585" s="35"/>
      <c r="IH1585" s="35"/>
      <c r="II1585" s="35"/>
      <c r="IJ1585" s="35"/>
      <c r="IK1585" s="35"/>
      <c r="IL1585" s="35"/>
      <c r="IM1585" s="35"/>
      <c r="IN1585" s="35"/>
      <c r="IO1585" s="35"/>
      <c r="RL1585" s="252"/>
    </row>
    <row r="1586" spans="1:480" s="64" customFormat="1" ht="14.25">
      <c r="A1586" s="321"/>
      <c r="B1586" s="321"/>
      <c r="C1586" s="321"/>
      <c r="D1586" s="321"/>
      <c r="E1586" s="299"/>
      <c r="F1586" s="307"/>
      <c r="G1586" s="35"/>
      <c r="K1586" s="251"/>
      <c r="M1586" s="35"/>
      <c r="N1586" s="35"/>
      <c r="O1586" s="35"/>
      <c r="T1586" s="251"/>
      <c r="V1586" s="35"/>
      <c r="W1586" s="35"/>
      <c r="X1586" s="35"/>
      <c r="AC1586" s="251"/>
      <c r="AE1586" s="35"/>
      <c r="AF1586" s="35"/>
      <c r="AG1586" s="35"/>
      <c r="AL1586" s="251"/>
      <c r="AN1586" s="35"/>
      <c r="AO1586" s="35"/>
      <c r="AP1586" s="35"/>
      <c r="AU1586" s="251"/>
      <c r="AW1586" s="35"/>
      <c r="AX1586" s="35"/>
      <c r="AY1586" s="35"/>
      <c r="BD1586" s="251"/>
      <c r="BF1586" s="35"/>
      <c r="BG1586" s="35"/>
      <c r="BH1586" s="35"/>
      <c r="BM1586" s="251"/>
      <c r="BO1586" s="35"/>
      <c r="BP1586" s="35"/>
      <c r="BQ1586" s="35"/>
      <c r="BV1586" s="251"/>
      <c r="BX1586" s="35"/>
      <c r="BY1586" s="35"/>
      <c r="BZ1586" s="35"/>
      <c r="CE1586" s="251"/>
      <c r="CG1586" s="35"/>
      <c r="CH1586" s="35"/>
      <c r="CI1586" s="35"/>
      <c r="CN1586" s="251"/>
      <c r="CP1586" s="35"/>
      <c r="CQ1586" s="35"/>
      <c r="CR1586" s="35"/>
      <c r="CW1586" s="251"/>
      <c r="CY1586" s="35"/>
      <c r="CZ1586" s="35"/>
      <c r="DA1586" s="35"/>
      <c r="DF1586" s="251"/>
      <c r="DH1586" s="35"/>
      <c r="DI1586" s="35"/>
      <c r="DJ1586" s="35"/>
      <c r="DO1586" s="251"/>
      <c r="DQ1586" s="35"/>
      <c r="DR1586" s="35"/>
      <c r="DS1586" s="35"/>
      <c r="DX1586" s="251"/>
      <c r="DZ1586" s="35"/>
      <c r="EA1586" s="35"/>
      <c r="EB1586" s="35"/>
      <c r="EG1586" s="251"/>
      <c r="EI1586" s="35"/>
      <c r="EJ1586" s="35"/>
      <c r="EK1586" s="35"/>
      <c r="EP1586" s="251"/>
      <c r="ER1586" s="35"/>
      <c r="ES1586" s="35"/>
      <c r="ET1586" s="35"/>
      <c r="EY1586" s="251"/>
      <c r="FA1586" s="35"/>
      <c r="FB1586" s="35"/>
      <c r="FC1586" s="35"/>
      <c r="FH1586" s="251"/>
      <c r="FJ1586" s="35"/>
      <c r="FK1586" s="35"/>
      <c r="FL1586" s="35"/>
      <c r="FQ1586" s="251"/>
      <c r="FS1586" s="35"/>
      <c r="FT1586" s="35"/>
      <c r="FU1586" s="35"/>
      <c r="FZ1586" s="251"/>
      <c r="GB1586" s="35"/>
      <c r="GC1586" s="35"/>
      <c r="GD1586" s="35"/>
      <c r="GI1586" s="251"/>
      <c r="GK1586" s="35"/>
      <c r="GL1586" s="35"/>
      <c r="GM1586" s="35"/>
      <c r="GR1586" s="251"/>
      <c r="GT1586" s="35"/>
      <c r="GU1586" s="35"/>
      <c r="GV1586" s="35"/>
      <c r="HA1586" s="251"/>
      <c r="HC1586" s="35"/>
      <c r="HD1586" s="35"/>
      <c r="HE1586" s="35"/>
      <c r="HJ1586" s="35"/>
      <c r="HK1586" s="35"/>
      <c r="HL1586" s="35"/>
      <c r="HM1586" s="35"/>
      <c r="HN1586" s="35"/>
      <c r="HO1586" s="35"/>
      <c r="HP1586" s="35"/>
      <c r="HQ1586" s="35"/>
      <c r="HR1586" s="35"/>
      <c r="HS1586" s="35"/>
      <c r="HT1586" s="35"/>
      <c r="HU1586" s="35"/>
      <c r="HV1586" s="35"/>
      <c r="HW1586" s="35"/>
      <c r="HX1586" s="35"/>
      <c r="HY1586" s="35"/>
      <c r="HZ1586" s="35"/>
      <c r="IA1586" s="35"/>
      <c r="IB1586" s="35"/>
      <c r="IC1586" s="35"/>
      <c r="ID1586" s="35"/>
      <c r="IE1586" s="35"/>
      <c r="IF1586" s="35"/>
      <c r="IG1586" s="35"/>
      <c r="IH1586" s="35"/>
      <c r="II1586" s="35"/>
      <c r="IJ1586" s="35"/>
      <c r="IK1586" s="35"/>
      <c r="IL1586" s="35"/>
      <c r="IM1586" s="35"/>
      <c r="IN1586" s="35"/>
      <c r="IO1586" s="35"/>
      <c r="RL1586" s="252"/>
    </row>
    <row r="1587" spans="1:480" s="64" customFormat="1" ht="14.25">
      <c r="A1587" s="321"/>
      <c r="B1587" s="321"/>
      <c r="C1587" s="321"/>
      <c r="D1587" s="321"/>
      <c r="E1587" s="299"/>
      <c r="F1587" s="35"/>
      <c r="G1587" s="35"/>
      <c r="K1587" s="251"/>
      <c r="M1587" s="35"/>
      <c r="N1587" s="35"/>
      <c r="O1587" s="35"/>
      <c r="T1587" s="251"/>
      <c r="V1587" s="35"/>
      <c r="W1587" s="35"/>
      <c r="X1587" s="35"/>
      <c r="AC1587" s="251"/>
      <c r="AE1587" s="35"/>
      <c r="AF1587" s="35"/>
      <c r="AG1587" s="35"/>
      <c r="AL1587" s="251"/>
      <c r="AN1587" s="35"/>
      <c r="AO1587" s="35"/>
      <c r="AP1587" s="35"/>
      <c r="AU1587" s="251"/>
      <c r="AW1587" s="35"/>
      <c r="AX1587" s="35"/>
      <c r="AY1587" s="35"/>
      <c r="BD1587" s="251"/>
      <c r="BF1587" s="35"/>
      <c r="BG1587" s="35"/>
      <c r="BH1587" s="35"/>
      <c r="BM1587" s="251"/>
      <c r="BO1587" s="35"/>
      <c r="BP1587" s="35"/>
      <c r="BQ1587" s="35"/>
      <c r="BV1587" s="251"/>
      <c r="BX1587" s="35"/>
      <c r="BY1587" s="35"/>
      <c r="BZ1587" s="35"/>
      <c r="CE1587" s="251"/>
      <c r="CG1587" s="35"/>
      <c r="CH1587" s="35"/>
      <c r="CI1587" s="35"/>
      <c r="CN1587" s="251"/>
      <c r="CP1587" s="35"/>
      <c r="CQ1587" s="35"/>
      <c r="CR1587" s="35"/>
      <c r="CW1587" s="251"/>
      <c r="CY1587" s="35"/>
      <c r="CZ1587" s="35"/>
      <c r="DA1587" s="35"/>
      <c r="DF1587" s="251"/>
      <c r="DH1587" s="35"/>
      <c r="DI1587" s="35"/>
      <c r="DJ1587" s="35"/>
      <c r="DO1587" s="251"/>
      <c r="DQ1587" s="35"/>
      <c r="DR1587" s="35"/>
      <c r="DS1587" s="35"/>
      <c r="DX1587" s="251"/>
      <c r="DZ1587" s="35"/>
      <c r="EA1587" s="35"/>
      <c r="EB1587" s="35"/>
      <c r="EG1587" s="251"/>
      <c r="EI1587" s="35"/>
      <c r="EJ1587" s="35"/>
      <c r="EK1587" s="35"/>
      <c r="EP1587" s="251"/>
      <c r="ER1587" s="35"/>
      <c r="ES1587" s="35"/>
      <c r="ET1587" s="35"/>
      <c r="EY1587" s="251"/>
      <c r="FA1587" s="35"/>
      <c r="FB1587" s="35"/>
      <c r="FC1587" s="35"/>
      <c r="FH1587" s="251"/>
      <c r="FJ1587" s="35"/>
      <c r="FK1587" s="35"/>
      <c r="FL1587" s="35"/>
      <c r="FQ1587" s="251"/>
      <c r="FS1587" s="35"/>
      <c r="FT1587" s="35"/>
      <c r="FU1587" s="35"/>
      <c r="FZ1587" s="251"/>
      <c r="GB1587" s="35"/>
      <c r="GC1587" s="35"/>
      <c r="GD1587" s="35"/>
      <c r="GI1587" s="251"/>
      <c r="GK1587" s="35"/>
      <c r="GL1587" s="35"/>
      <c r="GM1587" s="35"/>
      <c r="GR1587" s="251"/>
      <c r="GT1587" s="35"/>
      <c r="GU1587" s="35"/>
      <c r="GV1587" s="35"/>
      <c r="HA1587" s="251"/>
      <c r="HC1587" s="35"/>
      <c r="HD1587" s="35"/>
      <c r="HE1587" s="35"/>
      <c r="HJ1587" s="35"/>
      <c r="HK1587" s="35"/>
      <c r="HL1587" s="35"/>
      <c r="HM1587" s="35"/>
      <c r="HN1587" s="35"/>
      <c r="HO1587" s="35"/>
      <c r="HP1587" s="35"/>
      <c r="HQ1587" s="35"/>
      <c r="HR1587" s="35"/>
      <c r="HS1587" s="35"/>
      <c r="HT1587" s="35"/>
      <c r="HU1587" s="35"/>
      <c r="HV1587" s="35"/>
      <c r="HW1587" s="35"/>
      <c r="HX1587" s="35"/>
      <c r="HY1587" s="35"/>
      <c r="HZ1587" s="35"/>
      <c r="IA1587" s="35"/>
      <c r="IB1587" s="35"/>
      <c r="IC1587" s="35"/>
      <c r="ID1587" s="35"/>
      <c r="IE1587" s="35"/>
      <c r="IF1587" s="35"/>
      <c r="IG1587" s="35"/>
      <c r="IH1587" s="35"/>
      <c r="II1587" s="35"/>
      <c r="IJ1587" s="35"/>
      <c r="IK1587" s="35"/>
      <c r="IL1587" s="35"/>
      <c r="IM1587" s="35"/>
      <c r="IN1587" s="35"/>
      <c r="IO1587" s="35"/>
      <c r="RL1587" s="252"/>
    </row>
    <row r="1588" spans="1:480" s="64" customFormat="1" ht="14.25">
      <c r="A1588" s="321"/>
      <c r="B1588" s="321"/>
      <c r="C1588" s="321"/>
      <c r="D1588" s="321"/>
      <c r="E1588" s="299"/>
      <c r="F1588" s="307"/>
      <c r="G1588" s="35"/>
      <c r="K1588" s="251"/>
      <c r="M1588" s="35"/>
      <c r="N1588" s="35"/>
      <c r="O1588" s="35"/>
      <c r="T1588" s="251"/>
      <c r="V1588" s="35"/>
      <c r="W1588" s="35"/>
      <c r="X1588" s="35"/>
      <c r="AC1588" s="251"/>
      <c r="AE1588" s="35"/>
      <c r="AF1588" s="35"/>
      <c r="AG1588" s="35"/>
      <c r="AL1588" s="251"/>
      <c r="AN1588" s="35"/>
      <c r="AO1588" s="35"/>
      <c r="AP1588" s="35"/>
      <c r="AU1588" s="251"/>
      <c r="AW1588" s="35"/>
      <c r="AX1588" s="35"/>
      <c r="AY1588" s="35"/>
      <c r="BD1588" s="251"/>
      <c r="BF1588" s="35"/>
      <c r="BG1588" s="35"/>
      <c r="BH1588" s="35"/>
      <c r="BM1588" s="251"/>
      <c r="BO1588" s="35"/>
      <c r="BP1588" s="35"/>
      <c r="BQ1588" s="35"/>
      <c r="BV1588" s="251"/>
      <c r="BX1588" s="35"/>
      <c r="BY1588" s="35"/>
      <c r="BZ1588" s="35"/>
      <c r="CE1588" s="251"/>
      <c r="CG1588" s="35"/>
      <c r="CH1588" s="35"/>
      <c r="CI1588" s="35"/>
      <c r="CN1588" s="251"/>
      <c r="CP1588" s="35"/>
      <c r="CQ1588" s="35"/>
      <c r="CR1588" s="35"/>
      <c r="CW1588" s="251"/>
      <c r="CY1588" s="35"/>
      <c r="CZ1588" s="35"/>
      <c r="DA1588" s="35"/>
      <c r="DF1588" s="251"/>
      <c r="DH1588" s="35"/>
      <c r="DI1588" s="35"/>
      <c r="DJ1588" s="35"/>
      <c r="DO1588" s="251"/>
      <c r="DQ1588" s="35"/>
      <c r="DR1588" s="35"/>
      <c r="DS1588" s="35"/>
      <c r="DX1588" s="251"/>
      <c r="DZ1588" s="35"/>
      <c r="EA1588" s="35"/>
      <c r="EB1588" s="35"/>
      <c r="EG1588" s="251"/>
      <c r="EI1588" s="35"/>
      <c r="EJ1588" s="35"/>
      <c r="EK1588" s="35"/>
      <c r="EP1588" s="251"/>
      <c r="ER1588" s="35"/>
      <c r="ES1588" s="35"/>
      <c r="ET1588" s="35"/>
      <c r="EY1588" s="251"/>
      <c r="FA1588" s="35"/>
      <c r="FB1588" s="35"/>
      <c r="FC1588" s="35"/>
      <c r="FH1588" s="251"/>
      <c r="FJ1588" s="35"/>
      <c r="FK1588" s="35"/>
      <c r="FL1588" s="35"/>
      <c r="FQ1588" s="251"/>
      <c r="FS1588" s="35"/>
      <c r="FT1588" s="35"/>
      <c r="FU1588" s="35"/>
      <c r="FZ1588" s="251"/>
      <c r="GB1588" s="35"/>
      <c r="GC1588" s="35"/>
      <c r="GD1588" s="35"/>
      <c r="GI1588" s="251"/>
      <c r="GK1588" s="35"/>
      <c r="GL1588" s="35"/>
      <c r="GM1588" s="35"/>
      <c r="GR1588" s="251"/>
      <c r="GT1588" s="35"/>
      <c r="GU1588" s="35"/>
      <c r="GV1588" s="35"/>
      <c r="HA1588" s="251"/>
      <c r="HC1588" s="35"/>
      <c r="HD1588" s="35"/>
      <c r="HE1588" s="35"/>
      <c r="HJ1588" s="35"/>
      <c r="HK1588" s="35"/>
      <c r="HL1588" s="35"/>
      <c r="HM1588" s="35"/>
      <c r="HN1588" s="35"/>
      <c r="HO1588" s="35"/>
      <c r="HP1588" s="35"/>
      <c r="HQ1588" s="35"/>
      <c r="HR1588" s="35"/>
      <c r="HS1588" s="35"/>
      <c r="HT1588" s="35"/>
      <c r="HU1588" s="35"/>
      <c r="HV1588" s="35"/>
      <c r="HW1588" s="35"/>
      <c r="HX1588" s="35"/>
      <c r="HY1588" s="35"/>
      <c r="HZ1588" s="35"/>
      <c r="IA1588" s="35"/>
      <c r="IB1588" s="35"/>
      <c r="IC1588" s="35"/>
      <c r="ID1588" s="35"/>
      <c r="IE1588" s="35"/>
      <c r="IF1588" s="35"/>
      <c r="IG1588" s="35"/>
      <c r="IH1588" s="35"/>
      <c r="II1588" s="35"/>
      <c r="IJ1588" s="35"/>
      <c r="IK1588" s="35"/>
      <c r="IL1588" s="35"/>
      <c r="IM1588" s="35"/>
      <c r="IN1588" s="35"/>
      <c r="IO1588" s="35"/>
      <c r="RL1588" s="252"/>
    </row>
    <row r="1589" spans="1:480" s="64" customFormat="1" ht="14.25">
      <c r="A1589" s="321"/>
      <c r="B1589" s="321"/>
      <c r="C1589" s="321"/>
      <c r="D1589" s="321"/>
      <c r="E1589" s="299"/>
      <c r="F1589" s="307"/>
      <c r="G1589" s="35"/>
      <c r="K1589" s="251"/>
      <c r="M1589" s="35"/>
      <c r="N1589" s="35"/>
      <c r="O1589" s="35"/>
      <c r="T1589" s="251"/>
      <c r="V1589" s="35"/>
      <c r="W1589" s="35"/>
      <c r="X1589" s="35"/>
      <c r="AC1589" s="251"/>
      <c r="AE1589" s="35"/>
      <c r="AF1589" s="35"/>
      <c r="AG1589" s="35"/>
      <c r="AL1589" s="251"/>
      <c r="AN1589" s="35"/>
      <c r="AO1589" s="35"/>
      <c r="AP1589" s="35"/>
      <c r="AU1589" s="251"/>
      <c r="AW1589" s="35"/>
      <c r="AX1589" s="35"/>
      <c r="AY1589" s="35"/>
      <c r="BD1589" s="251"/>
      <c r="BF1589" s="35"/>
      <c r="BG1589" s="35"/>
      <c r="BH1589" s="35"/>
      <c r="BM1589" s="251"/>
      <c r="BO1589" s="35"/>
      <c r="BP1589" s="35"/>
      <c r="BQ1589" s="35"/>
      <c r="BV1589" s="251"/>
      <c r="BX1589" s="35"/>
      <c r="BY1589" s="35"/>
      <c r="BZ1589" s="35"/>
      <c r="CE1589" s="251"/>
      <c r="CG1589" s="35"/>
      <c r="CH1589" s="35"/>
      <c r="CI1589" s="35"/>
      <c r="CN1589" s="251"/>
      <c r="CP1589" s="35"/>
      <c r="CQ1589" s="35"/>
      <c r="CR1589" s="35"/>
      <c r="CW1589" s="251"/>
      <c r="CY1589" s="35"/>
      <c r="CZ1589" s="35"/>
      <c r="DA1589" s="35"/>
      <c r="DF1589" s="251"/>
      <c r="DH1589" s="35"/>
      <c r="DI1589" s="35"/>
      <c r="DJ1589" s="35"/>
      <c r="DO1589" s="251"/>
      <c r="DQ1589" s="35"/>
      <c r="DR1589" s="35"/>
      <c r="DS1589" s="35"/>
      <c r="DX1589" s="251"/>
      <c r="DZ1589" s="35"/>
      <c r="EA1589" s="35"/>
      <c r="EB1589" s="35"/>
      <c r="EG1589" s="251"/>
      <c r="EI1589" s="35"/>
      <c r="EJ1589" s="35"/>
      <c r="EK1589" s="35"/>
      <c r="EP1589" s="251"/>
      <c r="ER1589" s="35"/>
      <c r="ES1589" s="35"/>
      <c r="ET1589" s="35"/>
      <c r="EY1589" s="251"/>
      <c r="FA1589" s="35"/>
      <c r="FB1589" s="35"/>
      <c r="FC1589" s="35"/>
      <c r="FH1589" s="251"/>
      <c r="FJ1589" s="35"/>
      <c r="FK1589" s="35"/>
      <c r="FL1589" s="35"/>
      <c r="FQ1589" s="251"/>
      <c r="FS1589" s="35"/>
      <c r="FT1589" s="35"/>
      <c r="FU1589" s="35"/>
      <c r="FZ1589" s="251"/>
      <c r="GB1589" s="35"/>
      <c r="GC1589" s="35"/>
      <c r="GD1589" s="35"/>
      <c r="GI1589" s="251"/>
      <c r="GK1589" s="35"/>
      <c r="GL1589" s="35"/>
      <c r="GM1589" s="35"/>
      <c r="GR1589" s="251"/>
      <c r="GT1589" s="35"/>
      <c r="GU1589" s="35"/>
      <c r="GV1589" s="35"/>
      <c r="HA1589" s="251"/>
      <c r="HC1589" s="35"/>
      <c r="HD1589" s="35"/>
      <c r="HE1589" s="35"/>
      <c r="HJ1589" s="35"/>
      <c r="HK1589" s="35"/>
      <c r="HL1589" s="35"/>
      <c r="HM1589" s="35"/>
      <c r="HN1589" s="35"/>
      <c r="HO1589" s="35"/>
      <c r="HP1589" s="35"/>
      <c r="HQ1589" s="35"/>
      <c r="HR1589" s="35"/>
      <c r="HS1589" s="35"/>
      <c r="HT1589" s="35"/>
      <c r="HU1589" s="35"/>
      <c r="HV1589" s="35"/>
      <c r="HW1589" s="35"/>
      <c r="HX1589" s="35"/>
      <c r="HY1589" s="35"/>
      <c r="HZ1589" s="35"/>
      <c r="IA1589" s="35"/>
      <c r="IB1589" s="35"/>
      <c r="IC1589" s="35"/>
      <c r="ID1589" s="35"/>
      <c r="IE1589" s="35"/>
      <c r="IF1589" s="35"/>
      <c r="IG1589" s="35"/>
      <c r="IH1589" s="35"/>
      <c r="II1589" s="35"/>
      <c r="IJ1589" s="35"/>
      <c r="IK1589" s="35"/>
      <c r="IL1589" s="35"/>
      <c r="IM1589" s="35"/>
      <c r="IN1589" s="35"/>
      <c r="IO1589" s="35"/>
      <c r="RL1589" s="252"/>
    </row>
    <row r="1590" spans="1:480" s="64" customFormat="1" ht="14.25">
      <c r="A1590" s="321"/>
      <c r="B1590" s="321"/>
      <c r="C1590" s="321"/>
      <c r="D1590" s="321"/>
      <c r="E1590" s="299"/>
      <c r="F1590" s="307"/>
      <c r="G1590" s="35"/>
      <c r="K1590" s="251"/>
      <c r="M1590" s="35"/>
      <c r="N1590" s="35"/>
      <c r="O1590" s="35"/>
      <c r="T1590" s="251"/>
      <c r="V1590" s="35"/>
      <c r="W1590" s="35"/>
      <c r="X1590" s="35"/>
      <c r="AC1590" s="251"/>
      <c r="AE1590" s="35"/>
      <c r="AF1590" s="35"/>
      <c r="AG1590" s="35"/>
      <c r="AL1590" s="251"/>
      <c r="AN1590" s="35"/>
      <c r="AO1590" s="35"/>
      <c r="AP1590" s="35"/>
      <c r="AU1590" s="251"/>
      <c r="AW1590" s="35"/>
      <c r="AX1590" s="35"/>
      <c r="AY1590" s="35"/>
      <c r="BD1590" s="251"/>
      <c r="BF1590" s="35"/>
      <c r="BG1590" s="35"/>
      <c r="BH1590" s="35"/>
      <c r="BM1590" s="251"/>
      <c r="BO1590" s="35"/>
      <c r="BP1590" s="35"/>
      <c r="BQ1590" s="35"/>
      <c r="BV1590" s="251"/>
      <c r="BX1590" s="35"/>
      <c r="BY1590" s="35"/>
      <c r="BZ1590" s="35"/>
      <c r="CE1590" s="251"/>
      <c r="CG1590" s="35"/>
      <c r="CH1590" s="35"/>
      <c r="CI1590" s="35"/>
      <c r="CN1590" s="251"/>
      <c r="CP1590" s="35"/>
      <c r="CQ1590" s="35"/>
      <c r="CR1590" s="35"/>
      <c r="CW1590" s="251"/>
      <c r="CY1590" s="35"/>
      <c r="CZ1590" s="35"/>
      <c r="DA1590" s="35"/>
      <c r="DF1590" s="251"/>
      <c r="DH1590" s="35"/>
      <c r="DI1590" s="35"/>
      <c r="DJ1590" s="35"/>
      <c r="DO1590" s="251"/>
      <c r="DQ1590" s="35"/>
      <c r="DR1590" s="35"/>
      <c r="DS1590" s="35"/>
      <c r="DX1590" s="251"/>
      <c r="DZ1590" s="35"/>
      <c r="EA1590" s="35"/>
      <c r="EB1590" s="35"/>
      <c r="EG1590" s="251"/>
      <c r="EI1590" s="35"/>
      <c r="EJ1590" s="35"/>
      <c r="EK1590" s="35"/>
      <c r="EP1590" s="251"/>
      <c r="ER1590" s="35"/>
      <c r="ES1590" s="35"/>
      <c r="ET1590" s="35"/>
      <c r="EY1590" s="251"/>
      <c r="FA1590" s="35"/>
      <c r="FB1590" s="35"/>
      <c r="FC1590" s="35"/>
      <c r="FH1590" s="251"/>
      <c r="FJ1590" s="35"/>
      <c r="FK1590" s="35"/>
      <c r="FL1590" s="35"/>
      <c r="FQ1590" s="251"/>
      <c r="FS1590" s="35"/>
      <c r="FT1590" s="35"/>
      <c r="FU1590" s="35"/>
      <c r="FZ1590" s="251"/>
      <c r="GB1590" s="35"/>
      <c r="GC1590" s="35"/>
      <c r="GD1590" s="35"/>
      <c r="GI1590" s="251"/>
      <c r="GK1590" s="35"/>
      <c r="GL1590" s="35"/>
      <c r="GM1590" s="35"/>
      <c r="GR1590" s="251"/>
      <c r="GT1590" s="35"/>
      <c r="GU1590" s="35"/>
      <c r="GV1590" s="35"/>
      <c r="HA1590" s="251"/>
      <c r="HC1590" s="35"/>
      <c r="HD1590" s="35"/>
      <c r="HE1590" s="35"/>
      <c r="HJ1590" s="35"/>
      <c r="HK1590" s="35"/>
      <c r="HL1590" s="35"/>
      <c r="HM1590" s="35"/>
      <c r="HN1590" s="35"/>
      <c r="HO1590" s="35"/>
      <c r="HP1590" s="35"/>
      <c r="HQ1590" s="35"/>
      <c r="HR1590" s="35"/>
      <c r="HS1590" s="35"/>
      <c r="HT1590" s="35"/>
      <c r="HU1590" s="35"/>
      <c r="HV1590" s="35"/>
      <c r="HW1590" s="35"/>
      <c r="HX1590" s="35"/>
      <c r="HY1590" s="35"/>
      <c r="HZ1590" s="35"/>
      <c r="IA1590" s="35"/>
      <c r="IB1590" s="35"/>
      <c r="IC1590" s="35"/>
      <c r="ID1590" s="35"/>
      <c r="IE1590" s="35"/>
      <c r="IF1590" s="35"/>
      <c r="IG1590" s="35"/>
      <c r="IH1590" s="35"/>
      <c r="II1590" s="35"/>
      <c r="IJ1590" s="35"/>
      <c r="IK1590" s="35"/>
      <c r="IL1590" s="35"/>
      <c r="IM1590" s="35"/>
      <c r="IN1590" s="35"/>
      <c r="IO1590" s="35"/>
      <c r="RL1590" s="252"/>
    </row>
    <row r="1591" spans="1:480" s="64" customFormat="1" ht="14.25">
      <c r="A1591" s="321"/>
      <c r="B1591" s="321"/>
      <c r="C1591" s="321"/>
      <c r="D1591" s="321"/>
      <c r="E1591" s="299"/>
      <c r="F1591" s="35"/>
      <c r="G1591" s="35"/>
      <c r="K1591" s="251"/>
      <c r="M1591" s="35"/>
      <c r="N1591" s="35"/>
      <c r="O1591" s="35"/>
      <c r="T1591" s="251"/>
      <c r="V1591" s="35"/>
      <c r="W1591" s="35"/>
      <c r="X1591" s="35"/>
      <c r="AC1591" s="251"/>
      <c r="AE1591" s="35"/>
      <c r="AF1591" s="35"/>
      <c r="AG1591" s="35"/>
      <c r="AL1591" s="251"/>
      <c r="AN1591" s="35"/>
      <c r="AO1591" s="35"/>
      <c r="AP1591" s="35"/>
      <c r="AU1591" s="251"/>
      <c r="AW1591" s="35"/>
      <c r="AX1591" s="35"/>
      <c r="AY1591" s="35"/>
      <c r="BD1591" s="251"/>
      <c r="BF1591" s="35"/>
      <c r="BG1591" s="35"/>
      <c r="BH1591" s="35"/>
      <c r="BM1591" s="251"/>
      <c r="BO1591" s="35"/>
      <c r="BP1591" s="35"/>
      <c r="BQ1591" s="35"/>
      <c r="BV1591" s="251"/>
      <c r="BX1591" s="35"/>
      <c r="BY1591" s="35"/>
      <c r="BZ1591" s="35"/>
      <c r="CE1591" s="251"/>
      <c r="CG1591" s="35"/>
      <c r="CH1591" s="35"/>
      <c r="CI1591" s="35"/>
      <c r="CN1591" s="251"/>
      <c r="CP1591" s="35"/>
      <c r="CQ1591" s="35"/>
      <c r="CR1591" s="35"/>
      <c r="CW1591" s="251"/>
      <c r="CY1591" s="35"/>
      <c r="CZ1591" s="35"/>
      <c r="DA1591" s="35"/>
      <c r="DF1591" s="251"/>
      <c r="DH1591" s="35"/>
      <c r="DI1591" s="35"/>
      <c r="DJ1591" s="35"/>
      <c r="DO1591" s="251"/>
      <c r="DQ1591" s="35"/>
      <c r="DR1591" s="35"/>
      <c r="DS1591" s="35"/>
      <c r="DX1591" s="251"/>
      <c r="DZ1591" s="35"/>
      <c r="EA1591" s="35"/>
      <c r="EB1591" s="35"/>
      <c r="EG1591" s="251"/>
      <c r="EI1591" s="35"/>
      <c r="EJ1591" s="35"/>
      <c r="EK1591" s="35"/>
      <c r="EP1591" s="251"/>
      <c r="ER1591" s="35"/>
      <c r="ES1591" s="35"/>
      <c r="ET1591" s="35"/>
      <c r="EY1591" s="251"/>
      <c r="FA1591" s="35"/>
      <c r="FB1591" s="35"/>
      <c r="FC1591" s="35"/>
      <c r="FH1591" s="251"/>
      <c r="FJ1591" s="35"/>
      <c r="FK1591" s="35"/>
      <c r="FL1591" s="35"/>
      <c r="FQ1591" s="251"/>
      <c r="FS1591" s="35"/>
      <c r="FT1591" s="35"/>
      <c r="FU1591" s="35"/>
      <c r="FZ1591" s="251"/>
      <c r="GB1591" s="35"/>
      <c r="GC1591" s="35"/>
      <c r="GD1591" s="35"/>
      <c r="GI1591" s="251"/>
      <c r="GK1591" s="35"/>
      <c r="GL1591" s="35"/>
      <c r="GM1591" s="35"/>
      <c r="GR1591" s="251"/>
      <c r="GT1591" s="35"/>
      <c r="GU1591" s="35"/>
      <c r="GV1591" s="35"/>
      <c r="HA1591" s="251"/>
      <c r="HC1591" s="35"/>
      <c r="HD1591" s="35"/>
      <c r="HE1591" s="35"/>
      <c r="HJ1591" s="35"/>
      <c r="HK1591" s="35"/>
      <c r="HL1591" s="35"/>
      <c r="HM1591" s="35"/>
      <c r="HN1591" s="35"/>
      <c r="HO1591" s="35"/>
      <c r="HP1591" s="35"/>
      <c r="HQ1591" s="35"/>
      <c r="HR1591" s="35"/>
      <c r="HS1591" s="35"/>
      <c r="HT1591" s="35"/>
      <c r="HU1591" s="35"/>
      <c r="HV1591" s="35"/>
      <c r="HW1591" s="35"/>
      <c r="HX1591" s="35"/>
      <c r="HY1591" s="35"/>
      <c r="HZ1591" s="35"/>
      <c r="IA1591" s="35"/>
      <c r="IB1591" s="35"/>
      <c r="IC1591" s="35"/>
      <c r="ID1591" s="35"/>
      <c r="IE1591" s="35"/>
      <c r="IF1591" s="35"/>
      <c r="IG1591" s="35"/>
      <c r="IH1591" s="35"/>
      <c r="II1591" s="35"/>
      <c r="IJ1591" s="35"/>
      <c r="IK1591" s="35"/>
      <c r="IL1591" s="35"/>
      <c r="IM1591" s="35"/>
      <c r="IN1591" s="35"/>
      <c r="IO1591" s="35"/>
      <c r="RL1591" s="252"/>
    </row>
    <row r="1592" spans="1:480" s="64" customFormat="1" ht="14.25">
      <c r="A1592" s="321"/>
      <c r="B1592" s="321"/>
      <c r="C1592" s="321"/>
      <c r="D1592" s="321"/>
      <c r="E1592" s="299"/>
      <c r="F1592" s="307"/>
      <c r="G1592" s="35"/>
      <c r="K1592" s="251"/>
      <c r="M1592" s="35"/>
      <c r="N1592" s="35"/>
      <c r="O1592" s="35"/>
      <c r="T1592" s="251"/>
      <c r="V1592" s="35"/>
      <c r="W1592" s="35"/>
      <c r="X1592" s="35"/>
      <c r="AC1592" s="251"/>
      <c r="AE1592" s="35"/>
      <c r="AF1592" s="35"/>
      <c r="AG1592" s="35"/>
      <c r="AL1592" s="251"/>
      <c r="AN1592" s="35"/>
      <c r="AO1592" s="35"/>
      <c r="AP1592" s="35"/>
      <c r="AU1592" s="251"/>
      <c r="AW1592" s="35"/>
      <c r="AX1592" s="35"/>
      <c r="AY1592" s="35"/>
      <c r="BD1592" s="251"/>
      <c r="BF1592" s="35"/>
      <c r="BG1592" s="35"/>
      <c r="BH1592" s="35"/>
      <c r="BM1592" s="251"/>
      <c r="BO1592" s="35"/>
      <c r="BP1592" s="35"/>
      <c r="BQ1592" s="35"/>
      <c r="BV1592" s="251"/>
      <c r="BX1592" s="35"/>
      <c r="BY1592" s="35"/>
      <c r="BZ1592" s="35"/>
      <c r="CE1592" s="251"/>
      <c r="CG1592" s="35"/>
      <c r="CH1592" s="35"/>
      <c r="CI1592" s="35"/>
      <c r="CN1592" s="251"/>
      <c r="CP1592" s="35"/>
      <c r="CQ1592" s="35"/>
      <c r="CR1592" s="35"/>
      <c r="CW1592" s="251"/>
      <c r="CY1592" s="35"/>
      <c r="CZ1592" s="35"/>
      <c r="DA1592" s="35"/>
      <c r="DF1592" s="251"/>
      <c r="DH1592" s="35"/>
      <c r="DI1592" s="35"/>
      <c r="DJ1592" s="35"/>
      <c r="DO1592" s="251"/>
      <c r="DQ1592" s="35"/>
      <c r="DR1592" s="35"/>
      <c r="DS1592" s="35"/>
      <c r="DX1592" s="251"/>
      <c r="DZ1592" s="35"/>
      <c r="EA1592" s="35"/>
      <c r="EB1592" s="35"/>
      <c r="EG1592" s="251"/>
      <c r="EI1592" s="35"/>
      <c r="EJ1592" s="35"/>
      <c r="EK1592" s="35"/>
      <c r="EP1592" s="251"/>
      <c r="ER1592" s="35"/>
      <c r="ES1592" s="35"/>
      <c r="ET1592" s="35"/>
      <c r="EY1592" s="251"/>
      <c r="FA1592" s="35"/>
      <c r="FB1592" s="35"/>
      <c r="FC1592" s="35"/>
      <c r="FH1592" s="251"/>
      <c r="FJ1592" s="35"/>
      <c r="FK1592" s="35"/>
      <c r="FL1592" s="35"/>
      <c r="FQ1592" s="251"/>
      <c r="FS1592" s="35"/>
      <c r="FT1592" s="35"/>
      <c r="FU1592" s="35"/>
      <c r="FZ1592" s="251"/>
      <c r="GB1592" s="35"/>
      <c r="GC1592" s="35"/>
      <c r="GD1592" s="35"/>
      <c r="GI1592" s="251"/>
      <c r="GK1592" s="35"/>
      <c r="GL1592" s="35"/>
      <c r="GM1592" s="35"/>
      <c r="GR1592" s="251"/>
      <c r="GT1592" s="35"/>
      <c r="GU1592" s="35"/>
      <c r="GV1592" s="35"/>
      <c r="HA1592" s="251"/>
      <c r="HC1592" s="35"/>
      <c r="HD1592" s="35"/>
      <c r="HE1592" s="35"/>
      <c r="HJ1592" s="35"/>
      <c r="HK1592" s="35"/>
      <c r="HL1592" s="35"/>
      <c r="HM1592" s="35"/>
      <c r="HN1592" s="35"/>
      <c r="HO1592" s="35"/>
      <c r="HP1592" s="35"/>
      <c r="HQ1592" s="35"/>
      <c r="HR1592" s="35"/>
      <c r="HS1592" s="35"/>
      <c r="HT1592" s="35"/>
      <c r="HU1592" s="35"/>
      <c r="HV1592" s="35"/>
      <c r="HW1592" s="35"/>
      <c r="HX1592" s="35"/>
      <c r="HY1592" s="35"/>
      <c r="HZ1592" s="35"/>
      <c r="IA1592" s="35"/>
      <c r="IB1592" s="35"/>
      <c r="IC1592" s="35"/>
      <c r="ID1592" s="35"/>
      <c r="IE1592" s="35"/>
      <c r="IF1592" s="35"/>
      <c r="IG1592" s="35"/>
      <c r="IH1592" s="35"/>
      <c r="II1592" s="35"/>
      <c r="IJ1592" s="35"/>
      <c r="IK1592" s="35"/>
      <c r="IL1592" s="35"/>
      <c r="IM1592" s="35"/>
      <c r="IN1592" s="35"/>
      <c r="IO1592" s="35"/>
      <c r="RL1592" s="252"/>
    </row>
    <row r="1593" spans="1:480" s="64" customFormat="1" ht="14.25">
      <c r="A1593" s="321"/>
      <c r="B1593" s="321"/>
      <c r="C1593" s="321"/>
      <c r="D1593" s="321"/>
      <c r="E1593" s="299"/>
      <c r="F1593" s="307"/>
      <c r="G1593" s="35"/>
      <c r="K1593" s="251"/>
      <c r="M1593" s="35"/>
      <c r="N1593" s="35"/>
      <c r="O1593" s="35"/>
      <c r="T1593" s="251"/>
      <c r="V1593" s="35"/>
      <c r="W1593" s="35"/>
      <c r="X1593" s="35"/>
      <c r="AC1593" s="251"/>
      <c r="AE1593" s="35"/>
      <c r="AF1593" s="35"/>
      <c r="AG1593" s="35"/>
      <c r="AL1593" s="251"/>
      <c r="AN1593" s="35"/>
      <c r="AO1593" s="35"/>
      <c r="AP1593" s="35"/>
      <c r="AU1593" s="251"/>
      <c r="AW1593" s="35"/>
      <c r="AX1593" s="35"/>
      <c r="AY1593" s="35"/>
      <c r="BD1593" s="251"/>
      <c r="BF1593" s="35"/>
      <c r="BG1593" s="35"/>
      <c r="BH1593" s="35"/>
      <c r="BM1593" s="251"/>
      <c r="BO1593" s="35"/>
      <c r="BP1593" s="35"/>
      <c r="BQ1593" s="35"/>
      <c r="BV1593" s="251"/>
      <c r="BX1593" s="35"/>
      <c r="BY1593" s="35"/>
      <c r="BZ1593" s="35"/>
      <c r="CE1593" s="251"/>
      <c r="CG1593" s="35"/>
      <c r="CH1593" s="35"/>
      <c r="CI1593" s="35"/>
      <c r="CN1593" s="251"/>
      <c r="CP1593" s="35"/>
      <c r="CQ1593" s="35"/>
      <c r="CR1593" s="35"/>
      <c r="CW1593" s="251"/>
      <c r="CY1593" s="35"/>
      <c r="CZ1593" s="35"/>
      <c r="DA1593" s="35"/>
      <c r="DF1593" s="251"/>
      <c r="DH1593" s="35"/>
      <c r="DI1593" s="35"/>
      <c r="DJ1593" s="35"/>
      <c r="DO1593" s="251"/>
      <c r="DQ1593" s="35"/>
      <c r="DR1593" s="35"/>
      <c r="DS1593" s="35"/>
      <c r="DX1593" s="251"/>
      <c r="DZ1593" s="35"/>
      <c r="EA1593" s="35"/>
      <c r="EB1593" s="35"/>
      <c r="EG1593" s="251"/>
      <c r="EI1593" s="35"/>
      <c r="EJ1593" s="35"/>
      <c r="EK1593" s="35"/>
      <c r="EP1593" s="251"/>
      <c r="ER1593" s="35"/>
      <c r="ES1593" s="35"/>
      <c r="ET1593" s="35"/>
      <c r="EY1593" s="251"/>
      <c r="FA1593" s="35"/>
      <c r="FB1593" s="35"/>
      <c r="FC1593" s="35"/>
      <c r="FH1593" s="251"/>
      <c r="FJ1593" s="35"/>
      <c r="FK1593" s="35"/>
      <c r="FL1593" s="35"/>
      <c r="FQ1593" s="251"/>
      <c r="FS1593" s="35"/>
      <c r="FT1593" s="35"/>
      <c r="FU1593" s="35"/>
      <c r="FZ1593" s="251"/>
      <c r="GB1593" s="35"/>
      <c r="GC1593" s="35"/>
      <c r="GD1593" s="35"/>
      <c r="GI1593" s="251"/>
      <c r="GK1593" s="35"/>
      <c r="GL1593" s="35"/>
      <c r="GM1593" s="35"/>
      <c r="GR1593" s="251"/>
      <c r="GT1593" s="35"/>
      <c r="GU1593" s="35"/>
      <c r="GV1593" s="35"/>
      <c r="HA1593" s="251"/>
      <c r="HC1593" s="35"/>
      <c r="HD1593" s="35"/>
      <c r="HE1593" s="35"/>
      <c r="HJ1593" s="35"/>
      <c r="HK1593" s="35"/>
      <c r="HL1593" s="35"/>
      <c r="HM1593" s="35"/>
      <c r="HN1593" s="35"/>
      <c r="HO1593" s="35"/>
      <c r="HP1593" s="35"/>
      <c r="HQ1593" s="35"/>
      <c r="HR1593" s="35"/>
      <c r="HS1593" s="35"/>
      <c r="HT1593" s="35"/>
      <c r="HU1593" s="35"/>
      <c r="HV1593" s="35"/>
      <c r="HW1593" s="35"/>
      <c r="HX1593" s="35"/>
      <c r="HY1593" s="35"/>
      <c r="HZ1593" s="35"/>
      <c r="IA1593" s="35"/>
      <c r="IB1593" s="35"/>
      <c r="IC1593" s="35"/>
      <c r="ID1593" s="35"/>
      <c r="IE1593" s="35"/>
      <c r="IF1593" s="35"/>
      <c r="IG1593" s="35"/>
      <c r="IH1593" s="35"/>
      <c r="II1593" s="35"/>
      <c r="IJ1593" s="35"/>
      <c r="IK1593" s="35"/>
      <c r="IL1593" s="35"/>
      <c r="IM1593" s="35"/>
      <c r="IN1593" s="35"/>
      <c r="IO1593" s="35"/>
      <c r="RL1593" s="252"/>
    </row>
    <row r="1594" spans="1:480" s="64" customFormat="1" ht="14.25">
      <c r="A1594" s="321"/>
      <c r="B1594" s="321"/>
      <c r="C1594" s="321"/>
      <c r="D1594" s="321"/>
      <c r="E1594" s="299"/>
      <c r="F1594" s="307"/>
      <c r="G1594" s="35"/>
      <c r="K1594" s="251"/>
      <c r="M1594" s="35"/>
      <c r="N1594" s="35"/>
      <c r="O1594" s="35"/>
      <c r="T1594" s="251"/>
      <c r="V1594" s="35"/>
      <c r="W1594" s="35"/>
      <c r="X1594" s="35"/>
      <c r="AC1594" s="251"/>
      <c r="AE1594" s="35"/>
      <c r="AF1594" s="35"/>
      <c r="AG1594" s="35"/>
      <c r="AL1594" s="251"/>
      <c r="AN1594" s="35"/>
      <c r="AO1594" s="35"/>
      <c r="AP1594" s="35"/>
      <c r="AU1594" s="251"/>
      <c r="AW1594" s="35"/>
      <c r="AX1594" s="35"/>
      <c r="AY1594" s="35"/>
      <c r="BD1594" s="251"/>
      <c r="BF1594" s="35"/>
      <c r="BG1594" s="35"/>
      <c r="BH1594" s="35"/>
      <c r="BM1594" s="251"/>
      <c r="BO1594" s="35"/>
      <c r="BP1594" s="35"/>
      <c r="BQ1594" s="35"/>
      <c r="BV1594" s="251"/>
      <c r="BX1594" s="35"/>
      <c r="BY1594" s="35"/>
      <c r="BZ1594" s="35"/>
      <c r="CE1594" s="251"/>
      <c r="CG1594" s="35"/>
      <c r="CH1594" s="35"/>
      <c r="CI1594" s="35"/>
      <c r="CN1594" s="251"/>
      <c r="CP1594" s="35"/>
      <c r="CQ1594" s="35"/>
      <c r="CR1594" s="35"/>
      <c r="CW1594" s="251"/>
      <c r="CY1594" s="35"/>
      <c r="CZ1594" s="35"/>
      <c r="DA1594" s="35"/>
      <c r="DF1594" s="251"/>
      <c r="DH1594" s="35"/>
      <c r="DI1594" s="35"/>
      <c r="DJ1594" s="35"/>
      <c r="DO1594" s="251"/>
      <c r="DQ1594" s="35"/>
      <c r="DR1594" s="35"/>
      <c r="DS1594" s="35"/>
      <c r="DX1594" s="251"/>
      <c r="DZ1594" s="35"/>
      <c r="EA1594" s="35"/>
      <c r="EB1594" s="35"/>
      <c r="EG1594" s="251"/>
      <c r="EI1594" s="35"/>
      <c r="EJ1594" s="35"/>
      <c r="EK1594" s="35"/>
      <c r="EP1594" s="251"/>
      <c r="ER1594" s="35"/>
      <c r="ES1594" s="35"/>
      <c r="ET1594" s="35"/>
      <c r="EY1594" s="251"/>
      <c r="FA1594" s="35"/>
      <c r="FB1594" s="35"/>
      <c r="FC1594" s="35"/>
      <c r="FH1594" s="251"/>
      <c r="FJ1594" s="35"/>
      <c r="FK1594" s="35"/>
      <c r="FL1594" s="35"/>
      <c r="FQ1594" s="251"/>
      <c r="FS1594" s="35"/>
      <c r="FT1594" s="35"/>
      <c r="FU1594" s="35"/>
      <c r="FZ1594" s="251"/>
      <c r="GB1594" s="35"/>
      <c r="GC1594" s="35"/>
      <c r="GD1594" s="35"/>
      <c r="GI1594" s="251"/>
      <c r="GK1594" s="35"/>
      <c r="GL1594" s="35"/>
      <c r="GM1594" s="35"/>
      <c r="GR1594" s="251"/>
      <c r="GT1594" s="35"/>
      <c r="GU1594" s="35"/>
      <c r="GV1594" s="35"/>
      <c r="HA1594" s="251"/>
      <c r="HC1594" s="35"/>
      <c r="HD1594" s="35"/>
      <c r="HE1594" s="35"/>
      <c r="HJ1594" s="35"/>
      <c r="HK1594" s="35"/>
      <c r="HL1594" s="35"/>
      <c r="HM1594" s="35"/>
      <c r="HN1594" s="35"/>
      <c r="HO1594" s="35"/>
      <c r="HP1594" s="35"/>
      <c r="HQ1594" s="35"/>
      <c r="HR1594" s="35"/>
      <c r="HS1594" s="35"/>
      <c r="HT1594" s="35"/>
      <c r="HU1594" s="35"/>
      <c r="HV1594" s="35"/>
      <c r="HW1594" s="35"/>
      <c r="HX1594" s="35"/>
      <c r="HY1594" s="35"/>
      <c r="HZ1594" s="35"/>
      <c r="IA1594" s="35"/>
      <c r="IB1594" s="35"/>
      <c r="IC1594" s="35"/>
      <c r="ID1594" s="35"/>
      <c r="IE1594" s="35"/>
      <c r="IF1594" s="35"/>
      <c r="IG1594" s="35"/>
      <c r="IH1594" s="35"/>
      <c r="II1594" s="35"/>
      <c r="IJ1594" s="35"/>
      <c r="IK1594" s="35"/>
      <c r="IL1594" s="35"/>
      <c r="IM1594" s="35"/>
      <c r="IN1594" s="35"/>
      <c r="IO1594" s="35"/>
      <c r="RL1594" s="252"/>
    </row>
    <row r="1595" spans="1:480" s="64" customFormat="1" ht="14.25">
      <c r="A1595" s="321"/>
      <c r="B1595" s="321"/>
      <c r="C1595" s="321"/>
      <c r="D1595" s="321"/>
      <c r="E1595" s="299"/>
      <c r="F1595" s="307"/>
      <c r="G1595" s="35"/>
      <c r="K1595" s="251"/>
      <c r="M1595" s="35"/>
      <c r="N1595" s="35"/>
      <c r="O1595" s="35"/>
      <c r="T1595" s="251"/>
      <c r="V1595" s="35"/>
      <c r="W1595" s="35"/>
      <c r="X1595" s="35"/>
      <c r="AC1595" s="251"/>
      <c r="AE1595" s="35"/>
      <c r="AF1595" s="35"/>
      <c r="AG1595" s="35"/>
      <c r="AL1595" s="251"/>
      <c r="AN1595" s="35"/>
      <c r="AO1595" s="35"/>
      <c r="AP1595" s="35"/>
      <c r="AU1595" s="251"/>
      <c r="AW1595" s="35"/>
      <c r="AX1595" s="35"/>
      <c r="AY1595" s="35"/>
      <c r="BD1595" s="251"/>
      <c r="BF1595" s="35"/>
      <c r="BG1595" s="35"/>
      <c r="BH1595" s="35"/>
      <c r="BM1595" s="251"/>
      <c r="BO1595" s="35"/>
      <c r="BP1595" s="35"/>
      <c r="BQ1595" s="35"/>
      <c r="BV1595" s="251"/>
      <c r="BX1595" s="35"/>
      <c r="BY1595" s="35"/>
      <c r="BZ1595" s="35"/>
      <c r="CE1595" s="251"/>
      <c r="CG1595" s="35"/>
      <c r="CH1595" s="35"/>
      <c r="CI1595" s="35"/>
      <c r="CN1595" s="251"/>
      <c r="CP1595" s="35"/>
      <c r="CQ1595" s="35"/>
      <c r="CR1595" s="35"/>
      <c r="CW1595" s="251"/>
      <c r="CY1595" s="35"/>
      <c r="CZ1595" s="35"/>
      <c r="DA1595" s="35"/>
      <c r="DF1595" s="251"/>
      <c r="DH1595" s="35"/>
      <c r="DI1595" s="35"/>
      <c r="DJ1595" s="35"/>
      <c r="DO1595" s="251"/>
      <c r="DQ1595" s="35"/>
      <c r="DR1595" s="35"/>
      <c r="DS1595" s="35"/>
      <c r="DX1595" s="251"/>
      <c r="DZ1595" s="35"/>
      <c r="EA1595" s="35"/>
      <c r="EB1595" s="35"/>
      <c r="EG1595" s="251"/>
      <c r="EI1595" s="35"/>
      <c r="EJ1595" s="35"/>
      <c r="EK1595" s="35"/>
      <c r="EP1595" s="251"/>
      <c r="ER1595" s="35"/>
      <c r="ES1595" s="35"/>
      <c r="ET1595" s="35"/>
      <c r="EY1595" s="251"/>
      <c r="FA1595" s="35"/>
      <c r="FB1595" s="35"/>
      <c r="FC1595" s="35"/>
      <c r="FH1595" s="251"/>
      <c r="FJ1595" s="35"/>
      <c r="FK1595" s="35"/>
      <c r="FL1595" s="35"/>
      <c r="FQ1595" s="251"/>
      <c r="FS1595" s="35"/>
      <c r="FT1595" s="35"/>
      <c r="FU1595" s="35"/>
      <c r="FZ1595" s="251"/>
      <c r="GB1595" s="35"/>
      <c r="GC1595" s="35"/>
      <c r="GD1595" s="35"/>
      <c r="GI1595" s="251"/>
      <c r="GK1595" s="35"/>
      <c r="GL1595" s="35"/>
      <c r="GM1595" s="35"/>
      <c r="GR1595" s="251"/>
      <c r="GT1595" s="35"/>
      <c r="GU1595" s="35"/>
      <c r="GV1595" s="35"/>
      <c r="HA1595" s="251"/>
      <c r="HC1595" s="35"/>
      <c r="HD1595" s="35"/>
      <c r="HE1595" s="35"/>
      <c r="HJ1595" s="35"/>
      <c r="HK1595" s="35"/>
      <c r="HL1595" s="35"/>
      <c r="HM1595" s="35"/>
      <c r="HN1595" s="35"/>
      <c r="HO1595" s="35"/>
      <c r="HP1595" s="35"/>
      <c r="HQ1595" s="35"/>
      <c r="HR1595" s="35"/>
      <c r="HS1595" s="35"/>
      <c r="HT1595" s="35"/>
      <c r="HU1595" s="35"/>
      <c r="HV1595" s="35"/>
      <c r="HW1595" s="35"/>
      <c r="HX1595" s="35"/>
      <c r="HY1595" s="35"/>
      <c r="HZ1595" s="35"/>
      <c r="IA1595" s="35"/>
      <c r="IB1595" s="35"/>
      <c r="IC1595" s="35"/>
      <c r="ID1595" s="35"/>
      <c r="IE1595" s="35"/>
      <c r="IF1595" s="35"/>
      <c r="IG1595" s="35"/>
      <c r="IH1595" s="35"/>
      <c r="II1595" s="35"/>
      <c r="IJ1595" s="35"/>
      <c r="IK1595" s="35"/>
      <c r="IL1595" s="35"/>
      <c r="IM1595" s="35"/>
      <c r="IN1595" s="35"/>
      <c r="IO1595" s="35"/>
      <c r="RL1595" s="252"/>
    </row>
    <row r="1596" spans="1:480" s="64" customFormat="1" ht="14.25">
      <c r="A1596" s="321"/>
      <c r="B1596" s="321"/>
      <c r="C1596" s="321"/>
      <c r="D1596" s="321"/>
      <c r="E1596" s="299"/>
      <c r="F1596" s="307"/>
      <c r="G1596" s="35"/>
      <c r="K1596" s="251"/>
      <c r="M1596" s="35"/>
      <c r="N1596" s="35"/>
      <c r="O1596" s="35"/>
      <c r="T1596" s="251"/>
      <c r="V1596" s="35"/>
      <c r="W1596" s="35"/>
      <c r="X1596" s="35"/>
      <c r="AC1596" s="251"/>
      <c r="AE1596" s="35"/>
      <c r="AF1596" s="35"/>
      <c r="AG1596" s="35"/>
      <c r="AL1596" s="251"/>
      <c r="AN1596" s="35"/>
      <c r="AO1596" s="35"/>
      <c r="AP1596" s="35"/>
      <c r="AU1596" s="251"/>
      <c r="AW1596" s="35"/>
      <c r="AX1596" s="35"/>
      <c r="AY1596" s="35"/>
      <c r="BD1596" s="251"/>
      <c r="BF1596" s="35"/>
      <c r="BG1596" s="35"/>
      <c r="BH1596" s="35"/>
      <c r="BM1596" s="251"/>
      <c r="BO1596" s="35"/>
      <c r="BP1596" s="35"/>
      <c r="BQ1596" s="35"/>
      <c r="BV1596" s="251"/>
      <c r="BX1596" s="35"/>
      <c r="BY1596" s="35"/>
      <c r="BZ1596" s="35"/>
      <c r="CE1596" s="251"/>
      <c r="CG1596" s="35"/>
      <c r="CH1596" s="35"/>
      <c r="CI1596" s="35"/>
      <c r="CN1596" s="251"/>
      <c r="CP1596" s="35"/>
      <c r="CQ1596" s="35"/>
      <c r="CR1596" s="35"/>
      <c r="CW1596" s="251"/>
      <c r="CY1596" s="35"/>
      <c r="CZ1596" s="35"/>
      <c r="DA1596" s="35"/>
      <c r="DF1596" s="251"/>
      <c r="DH1596" s="35"/>
      <c r="DI1596" s="35"/>
      <c r="DJ1596" s="35"/>
      <c r="DO1596" s="251"/>
      <c r="DQ1596" s="35"/>
      <c r="DR1596" s="35"/>
      <c r="DS1596" s="35"/>
      <c r="DX1596" s="251"/>
      <c r="DZ1596" s="35"/>
      <c r="EA1596" s="35"/>
      <c r="EB1596" s="35"/>
      <c r="EG1596" s="251"/>
      <c r="EI1596" s="35"/>
      <c r="EJ1596" s="35"/>
      <c r="EK1596" s="35"/>
      <c r="EP1596" s="251"/>
      <c r="ER1596" s="35"/>
      <c r="ES1596" s="35"/>
      <c r="ET1596" s="35"/>
      <c r="EY1596" s="251"/>
      <c r="FA1596" s="35"/>
      <c r="FB1596" s="35"/>
      <c r="FC1596" s="35"/>
      <c r="FH1596" s="251"/>
      <c r="FJ1596" s="35"/>
      <c r="FK1596" s="35"/>
      <c r="FL1596" s="35"/>
      <c r="FQ1596" s="251"/>
      <c r="FS1596" s="35"/>
      <c r="FT1596" s="35"/>
      <c r="FU1596" s="35"/>
      <c r="FZ1596" s="251"/>
      <c r="GB1596" s="35"/>
      <c r="GC1596" s="35"/>
      <c r="GD1596" s="35"/>
      <c r="GI1596" s="251"/>
      <c r="GK1596" s="35"/>
      <c r="GL1596" s="35"/>
      <c r="GM1596" s="35"/>
      <c r="GR1596" s="251"/>
      <c r="GT1596" s="35"/>
      <c r="GU1596" s="35"/>
      <c r="GV1596" s="35"/>
      <c r="HA1596" s="251"/>
      <c r="HC1596" s="35"/>
      <c r="HD1596" s="35"/>
      <c r="HE1596" s="35"/>
      <c r="HJ1596" s="35"/>
      <c r="HK1596" s="35"/>
      <c r="HL1596" s="35"/>
      <c r="HM1596" s="35"/>
      <c r="HN1596" s="35"/>
      <c r="HO1596" s="35"/>
      <c r="HP1596" s="35"/>
      <c r="HQ1596" s="35"/>
      <c r="HR1596" s="35"/>
      <c r="HS1596" s="35"/>
      <c r="HT1596" s="35"/>
      <c r="HU1596" s="35"/>
      <c r="HV1596" s="35"/>
      <c r="HW1596" s="35"/>
      <c r="HX1596" s="35"/>
      <c r="HY1596" s="35"/>
      <c r="HZ1596" s="35"/>
      <c r="IA1596" s="35"/>
      <c r="IB1596" s="35"/>
      <c r="IC1596" s="35"/>
      <c r="ID1596" s="35"/>
      <c r="IE1596" s="35"/>
      <c r="IF1596" s="35"/>
      <c r="IG1596" s="35"/>
      <c r="IH1596" s="35"/>
      <c r="II1596" s="35"/>
      <c r="IJ1596" s="35"/>
      <c r="IK1596" s="35"/>
      <c r="IL1596" s="35"/>
      <c r="IM1596" s="35"/>
      <c r="IN1596" s="35"/>
      <c r="IO1596" s="35"/>
      <c r="RL1596" s="252"/>
    </row>
    <row r="1597" spans="1:480" s="64" customFormat="1" ht="14.25">
      <c r="A1597" s="321"/>
      <c r="B1597" s="321"/>
      <c r="C1597" s="321"/>
      <c r="D1597" s="321"/>
      <c r="E1597" s="299"/>
      <c r="F1597" s="307"/>
      <c r="G1597" s="35"/>
      <c r="K1597" s="251"/>
      <c r="M1597" s="35"/>
      <c r="N1597" s="35"/>
      <c r="O1597" s="35"/>
      <c r="T1597" s="251"/>
      <c r="V1597" s="35"/>
      <c r="W1597" s="35"/>
      <c r="X1597" s="35"/>
      <c r="AC1597" s="251"/>
      <c r="AE1597" s="35"/>
      <c r="AF1597" s="35"/>
      <c r="AG1597" s="35"/>
      <c r="AL1597" s="251"/>
      <c r="AN1597" s="35"/>
      <c r="AO1597" s="35"/>
      <c r="AP1597" s="35"/>
      <c r="AU1597" s="251"/>
      <c r="AW1597" s="35"/>
      <c r="AX1597" s="35"/>
      <c r="AY1597" s="35"/>
      <c r="BD1597" s="251"/>
      <c r="BF1597" s="35"/>
      <c r="BG1597" s="35"/>
      <c r="BH1597" s="35"/>
      <c r="BM1597" s="251"/>
      <c r="BO1597" s="35"/>
      <c r="BP1597" s="35"/>
      <c r="BQ1597" s="35"/>
      <c r="BV1597" s="251"/>
      <c r="BX1597" s="35"/>
      <c r="BY1597" s="35"/>
      <c r="BZ1597" s="35"/>
      <c r="CE1597" s="251"/>
      <c r="CG1597" s="35"/>
      <c r="CH1597" s="35"/>
      <c r="CI1597" s="35"/>
      <c r="CN1597" s="251"/>
      <c r="CP1597" s="35"/>
      <c r="CQ1597" s="35"/>
      <c r="CR1597" s="35"/>
      <c r="CW1597" s="251"/>
      <c r="CY1597" s="35"/>
      <c r="CZ1597" s="35"/>
      <c r="DA1597" s="35"/>
      <c r="DF1597" s="251"/>
      <c r="DH1597" s="35"/>
      <c r="DI1597" s="35"/>
      <c r="DJ1597" s="35"/>
      <c r="DO1597" s="251"/>
      <c r="DQ1597" s="35"/>
      <c r="DR1597" s="35"/>
      <c r="DS1597" s="35"/>
      <c r="DX1597" s="251"/>
      <c r="DZ1597" s="35"/>
      <c r="EA1597" s="35"/>
      <c r="EB1597" s="35"/>
      <c r="EG1597" s="251"/>
      <c r="EI1597" s="35"/>
      <c r="EJ1597" s="35"/>
      <c r="EK1597" s="35"/>
      <c r="EP1597" s="251"/>
      <c r="ER1597" s="35"/>
      <c r="ES1597" s="35"/>
      <c r="ET1597" s="35"/>
      <c r="EY1597" s="251"/>
      <c r="FA1597" s="35"/>
      <c r="FB1597" s="35"/>
      <c r="FC1597" s="35"/>
      <c r="FH1597" s="251"/>
      <c r="FJ1597" s="35"/>
      <c r="FK1597" s="35"/>
      <c r="FL1597" s="35"/>
      <c r="FQ1597" s="251"/>
      <c r="FS1597" s="35"/>
      <c r="FT1597" s="35"/>
      <c r="FU1597" s="35"/>
      <c r="FZ1597" s="251"/>
      <c r="GB1597" s="35"/>
      <c r="GC1597" s="35"/>
      <c r="GD1597" s="35"/>
      <c r="GI1597" s="251"/>
      <c r="GK1597" s="35"/>
      <c r="GL1597" s="35"/>
      <c r="GM1597" s="35"/>
      <c r="GR1597" s="251"/>
      <c r="GT1597" s="35"/>
      <c r="GU1597" s="35"/>
      <c r="GV1597" s="35"/>
      <c r="HA1597" s="251"/>
      <c r="HC1597" s="35"/>
      <c r="HD1597" s="35"/>
      <c r="HE1597" s="35"/>
      <c r="HJ1597" s="35"/>
      <c r="HK1597" s="35"/>
      <c r="HL1597" s="35"/>
      <c r="HM1597" s="35"/>
      <c r="HN1597" s="35"/>
      <c r="HO1597" s="35"/>
      <c r="HP1597" s="35"/>
      <c r="HQ1597" s="35"/>
      <c r="HR1597" s="35"/>
      <c r="HS1597" s="35"/>
      <c r="HT1597" s="35"/>
      <c r="HU1597" s="35"/>
      <c r="HV1597" s="35"/>
      <c r="HW1597" s="35"/>
      <c r="HX1597" s="35"/>
      <c r="HY1597" s="35"/>
      <c r="HZ1597" s="35"/>
      <c r="IA1597" s="35"/>
      <c r="IB1597" s="35"/>
      <c r="IC1597" s="35"/>
      <c r="ID1597" s="35"/>
      <c r="IE1597" s="35"/>
      <c r="IF1597" s="35"/>
      <c r="IG1597" s="35"/>
      <c r="IH1597" s="35"/>
      <c r="II1597" s="35"/>
      <c r="IJ1597" s="35"/>
      <c r="IK1597" s="35"/>
      <c r="IL1597" s="35"/>
      <c r="IM1597" s="35"/>
      <c r="IN1597" s="35"/>
      <c r="IO1597" s="35"/>
      <c r="RL1597" s="252"/>
    </row>
    <row r="1598" spans="1:480" s="64" customFormat="1" ht="14.25">
      <c r="A1598" s="321"/>
      <c r="B1598" s="321"/>
      <c r="C1598" s="321"/>
      <c r="D1598" s="321"/>
      <c r="E1598" s="299"/>
      <c r="F1598" s="35"/>
      <c r="G1598" s="35"/>
      <c r="K1598" s="251"/>
      <c r="M1598" s="35"/>
      <c r="N1598" s="35"/>
      <c r="O1598" s="35"/>
      <c r="T1598" s="251"/>
      <c r="V1598" s="35"/>
      <c r="W1598" s="35"/>
      <c r="X1598" s="35"/>
      <c r="AC1598" s="251"/>
      <c r="AE1598" s="35"/>
      <c r="AF1598" s="35"/>
      <c r="AG1598" s="35"/>
      <c r="AL1598" s="251"/>
      <c r="AN1598" s="35"/>
      <c r="AO1598" s="35"/>
      <c r="AP1598" s="35"/>
      <c r="AU1598" s="251"/>
      <c r="AW1598" s="35"/>
      <c r="AX1598" s="35"/>
      <c r="AY1598" s="35"/>
      <c r="BD1598" s="251"/>
      <c r="BF1598" s="35"/>
      <c r="BG1598" s="35"/>
      <c r="BH1598" s="35"/>
      <c r="BM1598" s="251"/>
      <c r="BO1598" s="35"/>
      <c r="BP1598" s="35"/>
      <c r="BQ1598" s="35"/>
      <c r="BV1598" s="251"/>
      <c r="BX1598" s="35"/>
      <c r="BY1598" s="35"/>
      <c r="BZ1598" s="35"/>
      <c r="CE1598" s="251"/>
      <c r="CG1598" s="35"/>
      <c r="CH1598" s="35"/>
      <c r="CI1598" s="35"/>
      <c r="CN1598" s="251"/>
      <c r="CP1598" s="35"/>
      <c r="CQ1598" s="35"/>
      <c r="CR1598" s="35"/>
      <c r="CW1598" s="251"/>
      <c r="CY1598" s="35"/>
      <c r="CZ1598" s="35"/>
      <c r="DA1598" s="35"/>
      <c r="DF1598" s="251"/>
      <c r="DH1598" s="35"/>
      <c r="DI1598" s="35"/>
      <c r="DJ1598" s="35"/>
      <c r="DO1598" s="251"/>
      <c r="DQ1598" s="35"/>
      <c r="DR1598" s="35"/>
      <c r="DS1598" s="35"/>
      <c r="DX1598" s="251"/>
      <c r="DZ1598" s="35"/>
      <c r="EA1598" s="35"/>
      <c r="EB1598" s="35"/>
      <c r="EG1598" s="251"/>
      <c r="EI1598" s="35"/>
      <c r="EJ1598" s="35"/>
      <c r="EK1598" s="35"/>
      <c r="EP1598" s="251"/>
      <c r="ER1598" s="35"/>
      <c r="ES1598" s="35"/>
      <c r="ET1598" s="35"/>
      <c r="EY1598" s="251"/>
      <c r="FA1598" s="35"/>
      <c r="FB1598" s="35"/>
      <c r="FC1598" s="35"/>
      <c r="FH1598" s="251"/>
      <c r="FJ1598" s="35"/>
      <c r="FK1598" s="35"/>
      <c r="FL1598" s="35"/>
      <c r="FQ1598" s="251"/>
      <c r="FS1598" s="35"/>
      <c r="FT1598" s="35"/>
      <c r="FU1598" s="35"/>
      <c r="FZ1598" s="251"/>
      <c r="GB1598" s="35"/>
      <c r="GC1598" s="35"/>
      <c r="GD1598" s="35"/>
      <c r="GI1598" s="251"/>
      <c r="GK1598" s="35"/>
      <c r="GL1598" s="35"/>
      <c r="GM1598" s="35"/>
      <c r="GR1598" s="251"/>
      <c r="GT1598" s="35"/>
      <c r="GU1598" s="35"/>
      <c r="GV1598" s="35"/>
      <c r="HA1598" s="251"/>
      <c r="HC1598" s="35"/>
      <c r="HD1598" s="35"/>
      <c r="HE1598" s="35"/>
      <c r="HJ1598" s="35"/>
      <c r="HK1598" s="35"/>
      <c r="HL1598" s="35"/>
      <c r="HM1598" s="35"/>
      <c r="HN1598" s="35"/>
      <c r="HO1598" s="35"/>
      <c r="HP1598" s="35"/>
      <c r="HQ1598" s="35"/>
      <c r="HR1598" s="35"/>
      <c r="HS1598" s="35"/>
      <c r="HT1598" s="35"/>
      <c r="HU1598" s="35"/>
      <c r="HV1598" s="35"/>
      <c r="HW1598" s="35"/>
      <c r="HX1598" s="35"/>
      <c r="HY1598" s="35"/>
      <c r="HZ1598" s="35"/>
      <c r="IA1598" s="35"/>
      <c r="IB1598" s="35"/>
      <c r="IC1598" s="35"/>
      <c r="ID1598" s="35"/>
      <c r="IE1598" s="35"/>
      <c r="IF1598" s="35"/>
      <c r="IG1598" s="35"/>
      <c r="IH1598" s="35"/>
      <c r="II1598" s="35"/>
      <c r="IJ1598" s="35"/>
      <c r="IK1598" s="35"/>
      <c r="IL1598" s="35"/>
      <c r="IM1598" s="35"/>
      <c r="IN1598" s="35"/>
      <c r="IO1598" s="35"/>
      <c r="RL1598" s="252"/>
    </row>
    <row r="1599" spans="1:480" s="64" customFormat="1" ht="14.25">
      <c r="A1599" s="321"/>
      <c r="B1599" s="321"/>
      <c r="C1599" s="321"/>
      <c r="D1599" s="321"/>
      <c r="E1599" s="299"/>
      <c r="F1599" s="307"/>
      <c r="G1599" s="35"/>
      <c r="K1599" s="251"/>
      <c r="M1599" s="35"/>
      <c r="N1599" s="35"/>
      <c r="O1599" s="35"/>
      <c r="T1599" s="251"/>
      <c r="V1599" s="35"/>
      <c r="W1599" s="35"/>
      <c r="X1599" s="35"/>
      <c r="AC1599" s="251"/>
      <c r="AE1599" s="35"/>
      <c r="AF1599" s="35"/>
      <c r="AG1599" s="35"/>
      <c r="AL1599" s="251"/>
      <c r="AN1599" s="35"/>
      <c r="AO1599" s="35"/>
      <c r="AP1599" s="35"/>
      <c r="AU1599" s="251"/>
      <c r="AW1599" s="35"/>
      <c r="AX1599" s="35"/>
      <c r="AY1599" s="35"/>
      <c r="BD1599" s="251"/>
      <c r="BF1599" s="35"/>
      <c r="BG1599" s="35"/>
      <c r="BH1599" s="35"/>
      <c r="BM1599" s="251"/>
      <c r="BO1599" s="35"/>
      <c r="BP1599" s="35"/>
      <c r="BQ1599" s="35"/>
      <c r="BV1599" s="251"/>
      <c r="BX1599" s="35"/>
      <c r="BY1599" s="35"/>
      <c r="BZ1599" s="35"/>
      <c r="CE1599" s="251"/>
      <c r="CG1599" s="35"/>
      <c r="CH1599" s="35"/>
      <c r="CI1599" s="35"/>
      <c r="CN1599" s="251"/>
      <c r="CP1599" s="35"/>
      <c r="CQ1599" s="35"/>
      <c r="CR1599" s="35"/>
      <c r="CW1599" s="251"/>
      <c r="CY1599" s="35"/>
      <c r="CZ1599" s="35"/>
      <c r="DA1599" s="35"/>
      <c r="DF1599" s="251"/>
      <c r="DH1599" s="35"/>
      <c r="DI1599" s="35"/>
      <c r="DJ1599" s="35"/>
      <c r="DO1599" s="251"/>
      <c r="DQ1599" s="35"/>
      <c r="DR1599" s="35"/>
      <c r="DS1599" s="35"/>
      <c r="DX1599" s="251"/>
      <c r="DZ1599" s="35"/>
      <c r="EA1599" s="35"/>
      <c r="EB1599" s="35"/>
      <c r="EG1599" s="251"/>
      <c r="EI1599" s="35"/>
      <c r="EJ1599" s="35"/>
      <c r="EK1599" s="35"/>
      <c r="EP1599" s="251"/>
      <c r="ER1599" s="35"/>
      <c r="ES1599" s="35"/>
      <c r="ET1599" s="35"/>
      <c r="EY1599" s="251"/>
      <c r="FA1599" s="35"/>
      <c r="FB1599" s="35"/>
      <c r="FC1599" s="35"/>
      <c r="FH1599" s="251"/>
      <c r="FJ1599" s="35"/>
      <c r="FK1599" s="35"/>
      <c r="FL1599" s="35"/>
      <c r="FQ1599" s="251"/>
      <c r="FS1599" s="35"/>
      <c r="FT1599" s="35"/>
      <c r="FU1599" s="35"/>
      <c r="FZ1599" s="251"/>
      <c r="GB1599" s="35"/>
      <c r="GC1599" s="35"/>
      <c r="GD1599" s="35"/>
      <c r="GI1599" s="251"/>
      <c r="GK1599" s="35"/>
      <c r="GL1599" s="35"/>
      <c r="GM1599" s="35"/>
      <c r="GR1599" s="251"/>
      <c r="GT1599" s="35"/>
      <c r="GU1599" s="35"/>
      <c r="GV1599" s="35"/>
      <c r="HA1599" s="251"/>
      <c r="HC1599" s="35"/>
      <c r="HD1599" s="35"/>
      <c r="HE1599" s="35"/>
      <c r="HJ1599" s="35"/>
      <c r="HK1599" s="35"/>
      <c r="HL1599" s="35"/>
      <c r="HM1599" s="35"/>
      <c r="HN1599" s="35"/>
      <c r="HO1599" s="35"/>
      <c r="HP1599" s="35"/>
      <c r="HQ1599" s="35"/>
      <c r="HR1599" s="35"/>
      <c r="HS1599" s="35"/>
      <c r="HT1599" s="35"/>
      <c r="HU1599" s="35"/>
      <c r="HV1599" s="35"/>
      <c r="HW1599" s="35"/>
      <c r="HX1599" s="35"/>
      <c r="HY1599" s="35"/>
      <c r="HZ1599" s="35"/>
      <c r="IA1599" s="35"/>
      <c r="IB1599" s="35"/>
      <c r="IC1599" s="35"/>
      <c r="ID1599" s="35"/>
      <c r="IE1599" s="35"/>
      <c r="IF1599" s="35"/>
      <c r="IG1599" s="35"/>
      <c r="IH1599" s="35"/>
      <c r="II1599" s="35"/>
      <c r="IJ1599" s="35"/>
      <c r="IK1599" s="35"/>
      <c r="IL1599" s="35"/>
      <c r="IM1599" s="35"/>
      <c r="IN1599" s="35"/>
      <c r="IO1599" s="35"/>
      <c r="RL1599" s="252"/>
    </row>
    <row r="1600" spans="1:480" s="64" customFormat="1" ht="14.25">
      <c r="A1600" s="321"/>
      <c r="B1600" s="321"/>
      <c r="C1600" s="321"/>
      <c r="D1600" s="321"/>
      <c r="E1600" s="299"/>
      <c r="F1600" s="307"/>
      <c r="G1600" s="35"/>
      <c r="K1600" s="251"/>
      <c r="M1600" s="35"/>
      <c r="N1600" s="35"/>
      <c r="O1600" s="35"/>
      <c r="T1600" s="251"/>
      <c r="V1600" s="35"/>
      <c r="W1600" s="35"/>
      <c r="X1600" s="35"/>
      <c r="AC1600" s="251"/>
      <c r="AE1600" s="35"/>
      <c r="AF1600" s="35"/>
      <c r="AG1600" s="35"/>
      <c r="AL1600" s="251"/>
      <c r="AN1600" s="35"/>
      <c r="AO1600" s="35"/>
      <c r="AP1600" s="35"/>
      <c r="AU1600" s="251"/>
      <c r="AW1600" s="35"/>
      <c r="AX1600" s="35"/>
      <c r="AY1600" s="35"/>
      <c r="BD1600" s="251"/>
      <c r="BF1600" s="35"/>
      <c r="BG1600" s="35"/>
      <c r="BH1600" s="35"/>
      <c r="BM1600" s="251"/>
      <c r="BO1600" s="35"/>
      <c r="BP1600" s="35"/>
      <c r="BQ1600" s="35"/>
      <c r="BV1600" s="251"/>
      <c r="BX1600" s="35"/>
      <c r="BY1600" s="35"/>
      <c r="BZ1600" s="35"/>
      <c r="CE1600" s="251"/>
      <c r="CG1600" s="35"/>
      <c r="CH1600" s="35"/>
      <c r="CI1600" s="35"/>
      <c r="CN1600" s="251"/>
      <c r="CP1600" s="35"/>
      <c r="CQ1600" s="35"/>
      <c r="CR1600" s="35"/>
      <c r="CW1600" s="251"/>
      <c r="CY1600" s="35"/>
      <c r="CZ1600" s="35"/>
      <c r="DA1600" s="35"/>
      <c r="DF1600" s="251"/>
      <c r="DH1600" s="35"/>
      <c r="DI1600" s="35"/>
      <c r="DJ1600" s="35"/>
      <c r="DO1600" s="251"/>
      <c r="DQ1600" s="35"/>
      <c r="DR1600" s="35"/>
      <c r="DS1600" s="35"/>
      <c r="DX1600" s="251"/>
      <c r="DZ1600" s="35"/>
      <c r="EA1600" s="35"/>
      <c r="EB1600" s="35"/>
      <c r="EG1600" s="251"/>
      <c r="EI1600" s="35"/>
      <c r="EJ1600" s="35"/>
      <c r="EK1600" s="35"/>
      <c r="EP1600" s="251"/>
      <c r="ER1600" s="35"/>
      <c r="ES1600" s="35"/>
      <c r="ET1600" s="35"/>
      <c r="EY1600" s="251"/>
      <c r="FA1600" s="35"/>
      <c r="FB1600" s="35"/>
      <c r="FC1600" s="35"/>
      <c r="FH1600" s="251"/>
      <c r="FJ1600" s="35"/>
      <c r="FK1600" s="35"/>
      <c r="FL1600" s="35"/>
      <c r="FQ1600" s="251"/>
      <c r="FS1600" s="35"/>
      <c r="FT1600" s="35"/>
      <c r="FU1600" s="35"/>
      <c r="FZ1600" s="251"/>
      <c r="GB1600" s="35"/>
      <c r="GC1600" s="35"/>
      <c r="GD1600" s="35"/>
      <c r="GI1600" s="251"/>
      <c r="GK1600" s="35"/>
      <c r="GL1600" s="35"/>
      <c r="GM1600" s="35"/>
      <c r="GR1600" s="251"/>
      <c r="GT1600" s="35"/>
      <c r="GU1600" s="35"/>
      <c r="GV1600" s="35"/>
      <c r="HA1600" s="251"/>
      <c r="HC1600" s="35"/>
      <c r="HD1600" s="35"/>
      <c r="HE1600" s="35"/>
      <c r="HJ1600" s="35"/>
      <c r="HK1600" s="35"/>
      <c r="HL1600" s="35"/>
      <c r="HM1600" s="35"/>
      <c r="HN1600" s="35"/>
      <c r="HO1600" s="35"/>
      <c r="HP1600" s="35"/>
      <c r="HQ1600" s="35"/>
      <c r="HR1600" s="35"/>
      <c r="HS1600" s="35"/>
      <c r="HT1600" s="35"/>
      <c r="HU1600" s="35"/>
      <c r="HV1600" s="35"/>
      <c r="HW1600" s="35"/>
      <c r="HX1600" s="35"/>
      <c r="HY1600" s="35"/>
      <c r="HZ1600" s="35"/>
      <c r="IA1600" s="35"/>
      <c r="IB1600" s="35"/>
      <c r="IC1600" s="35"/>
      <c r="ID1600" s="35"/>
      <c r="IE1600" s="35"/>
      <c r="IF1600" s="35"/>
      <c r="IG1600" s="35"/>
      <c r="IH1600" s="35"/>
      <c r="II1600" s="35"/>
      <c r="IJ1600" s="35"/>
      <c r="IK1600" s="35"/>
      <c r="IL1600" s="35"/>
      <c r="IM1600" s="35"/>
      <c r="IN1600" s="35"/>
      <c r="IO1600" s="35"/>
      <c r="RL1600" s="252"/>
    </row>
    <row r="1601" spans="1:480" s="64" customFormat="1" ht="14.25">
      <c r="A1601" s="321"/>
      <c r="B1601" s="321"/>
      <c r="C1601" s="321"/>
      <c r="D1601" s="321"/>
      <c r="E1601" s="299"/>
      <c r="F1601" s="307"/>
      <c r="G1601" s="35"/>
      <c r="K1601" s="251"/>
      <c r="M1601" s="35"/>
      <c r="N1601" s="35"/>
      <c r="O1601" s="35"/>
      <c r="T1601" s="251"/>
      <c r="V1601" s="35"/>
      <c r="W1601" s="35"/>
      <c r="X1601" s="35"/>
      <c r="AC1601" s="251"/>
      <c r="AE1601" s="35"/>
      <c r="AF1601" s="35"/>
      <c r="AG1601" s="35"/>
      <c r="AL1601" s="251"/>
      <c r="AN1601" s="35"/>
      <c r="AO1601" s="35"/>
      <c r="AP1601" s="35"/>
      <c r="AU1601" s="251"/>
      <c r="AW1601" s="35"/>
      <c r="AX1601" s="35"/>
      <c r="AY1601" s="35"/>
      <c r="BD1601" s="251"/>
      <c r="BF1601" s="35"/>
      <c r="BG1601" s="35"/>
      <c r="BH1601" s="35"/>
      <c r="BM1601" s="251"/>
      <c r="BO1601" s="35"/>
      <c r="BP1601" s="35"/>
      <c r="BQ1601" s="35"/>
      <c r="BV1601" s="251"/>
      <c r="BX1601" s="35"/>
      <c r="BY1601" s="35"/>
      <c r="BZ1601" s="35"/>
      <c r="CE1601" s="251"/>
      <c r="CG1601" s="35"/>
      <c r="CH1601" s="35"/>
      <c r="CI1601" s="35"/>
      <c r="CN1601" s="251"/>
      <c r="CP1601" s="35"/>
      <c r="CQ1601" s="35"/>
      <c r="CR1601" s="35"/>
      <c r="CW1601" s="251"/>
      <c r="CY1601" s="35"/>
      <c r="CZ1601" s="35"/>
      <c r="DA1601" s="35"/>
      <c r="DF1601" s="251"/>
      <c r="DH1601" s="35"/>
      <c r="DI1601" s="35"/>
      <c r="DJ1601" s="35"/>
      <c r="DO1601" s="251"/>
      <c r="DQ1601" s="35"/>
      <c r="DR1601" s="35"/>
      <c r="DS1601" s="35"/>
      <c r="DX1601" s="251"/>
      <c r="DZ1601" s="35"/>
      <c r="EA1601" s="35"/>
      <c r="EB1601" s="35"/>
      <c r="EG1601" s="251"/>
      <c r="EI1601" s="35"/>
      <c r="EJ1601" s="35"/>
      <c r="EK1601" s="35"/>
      <c r="EP1601" s="251"/>
      <c r="ER1601" s="35"/>
      <c r="ES1601" s="35"/>
      <c r="ET1601" s="35"/>
      <c r="EY1601" s="251"/>
      <c r="FA1601" s="35"/>
      <c r="FB1601" s="35"/>
      <c r="FC1601" s="35"/>
      <c r="FH1601" s="251"/>
      <c r="FJ1601" s="35"/>
      <c r="FK1601" s="35"/>
      <c r="FL1601" s="35"/>
      <c r="FQ1601" s="251"/>
      <c r="FS1601" s="35"/>
      <c r="FT1601" s="35"/>
      <c r="FU1601" s="35"/>
      <c r="FZ1601" s="251"/>
      <c r="GB1601" s="35"/>
      <c r="GC1601" s="35"/>
      <c r="GD1601" s="35"/>
      <c r="GI1601" s="251"/>
      <c r="GK1601" s="35"/>
      <c r="GL1601" s="35"/>
      <c r="GM1601" s="35"/>
      <c r="GR1601" s="251"/>
      <c r="GT1601" s="35"/>
      <c r="GU1601" s="35"/>
      <c r="GV1601" s="35"/>
      <c r="HA1601" s="251"/>
      <c r="HC1601" s="35"/>
      <c r="HD1601" s="35"/>
      <c r="HE1601" s="35"/>
      <c r="HJ1601" s="35"/>
      <c r="HK1601" s="35"/>
      <c r="HL1601" s="35"/>
      <c r="HM1601" s="35"/>
      <c r="HN1601" s="35"/>
      <c r="HO1601" s="35"/>
      <c r="HP1601" s="35"/>
      <c r="HQ1601" s="35"/>
      <c r="HR1601" s="35"/>
      <c r="HS1601" s="35"/>
      <c r="HT1601" s="35"/>
      <c r="HU1601" s="35"/>
      <c r="HV1601" s="35"/>
      <c r="HW1601" s="35"/>
      <c r="HX1601" s="35"/>
      <c r="HY1601" s="35"/>
      <c r="HZ1601" s="35"/>
      <c r="IA1601" s="35"/>
      <c r="IB1601" s="35"/>
      <c r="IC1601" s="35"/>
      <c r="ID1601" s="35"/>
      <c r="IE1601" s="35"/>
      <c r="IF1601" s="35"/>
      <c r="IG1601" s="35"/>
      <c r="IH1601" s="35"/>
      <c r="II1601" s="35"/>
      <c r="IJ1601" s="35"/>
      <c r="IK1601" s="35"/>
      <c r="IL1601" s="35"/>
      <c r="IM1601" s="35"/>
      <c r="IN1601" s="35"/>
      <c r="IO1601" s="35"/>
      <c r="RL1601" s="252"/>
    </row>
    <row r="1602" spans="1:480" s="64" customFormat="1" ht="14.25">
      <c r="A1602" s="321"/>
      <c r="B1602" s="321"/>
      <c r="C1602" s="321"/>
      <c r="D1602" s="321"/>
      <c r="E1602" s="299"/>
      <c r="F1602" s="35"/>
      <c r="G1602" s="35"/>
      <c r="K1602" s="251"/>
      <c r="M1602" s="35"/>
      <c r="N1602" s="35"/>
      <c r="O1602" s="35"/>
      <c r="T1602" s="251"/>
      <c r="V1602" s="35"/>
      <c r="W1602" s="35"/>
      <c r="X1602" s="35"/>
      <c r="AC1602" s="251"/>
      <c r="AE1602" s="35"/>
      <c r="AF1602" s="35"/>
      <c r="AG1602" s="35"/>
      <c r="AL1602" s="251"/>
      <c r="AN1602" s="35"/>
      <c r="AO1602" s="35"/>
      <c r="AP1602" s="35"/>
      <c r="AU1602" s="251"/>
      <c r="AW1602" s="35"/>
      <c r="AX1602" s="35"/>
      <c r="AY1602" s="35"/>
      <c r="BD1602" s="251"/>
      <c r="BF1602" s="35"/>
      <c r="BG1602" s="35"/>
      <c r="BH1602" s="35"/>
      <c r="BM1602" s="251"/>
      <c r="BO1602" s="35"/>
      <c r="BP1602" s="35"/>
      <c r="BQ1602" s="35"/>
      <c r="BV1602" s="251"/>
      <c r="BX1602" s="35"/>
      <c r="BY1602" s="35"/>
      <c r="BZ1602" s="35"/>
      <c r="CE1602" s="251"/>
      <c r="CG1602" s="35"/>
      <c r="CH1602" s="35"/>
      <c r="CI1602" s="35"/>
      <c r="CN1602" s="251"/>
      <c r="CP1602" s="35"/>
      <c r="CQ1602" s="35"/>
      <c r="CR1602" s="35"/>
      <c r="CW1602" s="251"/>
      <c r="CY1602" s="35"/>
      <c r="CZ1602" s="35"/>
      <c r="DA1602" s="35"/>
      <c r="DF1602" s="251"/>
      <c r="DH1602" s="35"/>
      <c r="DI1602" s="35"/>
      <c r="DJ1602" s="35"/>
      <c r="DO1602" s="251"/>
      <c r="DQ1602" s="35"/>
      <c r="DR1602" s="35"/>
      <c r="DS1602" s="35"/>
      <c r="DX1602" s="251"/>
      <c r="DZ1602" s="35"/>
      <c r="EA1602" s="35"/>
      <c r="EB1602" s="35"/>
      <c r="EG1602" s="251"/>
      <c r="EI1602" s="35"/>
      <c r="EJ1602" s="35"/>
      <c r="EK1602" s="35"/>
      <c r="EP1602" s="251"/>
      <c r="ER1602" s="35"/>
      <c r="ES1602" s="35"/>
      <c r="ET1602" s="35"/>
      <c r="EY1602" s="251"/>
      <c r="FA1602" s="35"/>
      <c r="FB1602" s="35"/>
      <c r="FC1602" s="35"/>
      <c r="FH1602" s="251"/>
      <c r="FJ1602" s="35"/>
      <c r="FK1602" s="35"/>
      <c r="FL1602" s="35"/>
      <c r="FQ1602" s="251"/>
      <c r="FS1602" s="35"/>
      <c r="FT1602" s="35"/>
      <c r="FU1602" s="35"/>
      <c r="FZ1602" s="251"/>
      <c r="GB1602" s="35"/>
      <c r="GC1602" s="35"/>
      <c r="GD1602" s="35"/>
      <c r="GI1602" s="251"/>
      <c r="GK1602" s="35"/>
      <c r="GL1602" s="35"/>
      <c r="GM1602" s="35"/>
      <c r="GR1602" s="251"/>
      <c r="GT1602" s="35"/>
      <c r="GU1602" s="35"/>
      <c r="GV1602" s="35"/>
      <c r="HA1602" s="251"/>
      <c r="HC1602" s="35"/>
      <c r="HD1602" s="35"/>
      <c r="HE1602" s="35"/>
      <c r="HJ1602" s="35"/>
      <c r="HK1602" s="35"/>
      <c r="HL1602" s="35"/>
      <c r="HM1602" s="35"/>
      <c r="HN1602" s="35"/>
      <c r="HO1602" s="35"/>
      <c r="HP1602" s="35"/>
      <c r="HQ1602" s="35"/>
      <c r="HR1602" s="35"/>
      <c r="HS1602" s="35"/>
      <c r="HT1602" s="35"/>
      <c r="HU1602" s="35"/>
      <c r="HV1602" s="35"/>
      <c r="HW1602" s="35"/>
      <c r="HX1602" s="35"/>
      <c r="HY1602" s="35"/>
      <c r="HZ1602" s="35"/>
      <c r="IA1602" s="35"/>
      <c r="IB1602" s="35"/>
      <c r="IC1602" s="35"/>
      <c r="ID1602" s="35"/>
      <c r="IE1602" s="35"/>
      <c r="IF1602" s="35"/>
      <c r="IG1602" s="35"/>
      <c r="IH1602" s="35"/>
      <c r="II1602" s="35"/>
      <c r="IJ1602" s="35"/>
      <c r="IK1602" s="35"/>
      <c r="IL1602" s="35"/>
      <c r="IM1602" s="35"/>
      <c r="IN1602" s="35"/>
      <c r="IO1602" s="35"/>
      <c r="RL1602" s="252"/>
    </row>
    <row r="1603" spans="1:480" s="64" customFormat="1" ht="14.25">
      <c r="A1603" s="321"/>
      <c r="B1603" s="321"/>
      <c r="C1603" s="321"/>
      <c r="D1603" s="321"/>
      <c r="E1603" s="299"/>
      <c r="F1603" s="307"/>
      <c r="G1603" s="35"/>
      <c r="K1603" s="251"/>
      <c r="M1603" s="35"/>
      <c r="N1603" s="35"/>
      <c r="O1603" s="35"/>
      <c r="T1603" s="251"/>
      <c r="V1603" s="35"/>
      <c r="W1603" s="35"/>
      <c r="X1603" s="35"/>
      <c r="AC1603" s="251"/>
      <c r="AE1603" s="35"/>
      <c r="AF1603" s="35"/>
      <c r="AG1603" s="35"/>
      <c r="AL1603" s="251"/>
      <c r="AN1603" s="35"/>
      <c r="AO1603" s="35"/>
      <c r="AP1603" s="35"/>
      <c r="AU1603" s="251"/>
      <c r="AW1603" s="35"/>
      <c r="AX1603" s="35"/>
      <c r="AY1603" s="35"/>
      <c r="BD1603" s="251"/>
      <c r="BF1603" s="35"/>
      <c r="BG1603" s="35"/>
      <c r="BH1603" s="35"/>
      <c r="BM1603" s="251"/>
      <c r="BO1603" s="35"/>
      <c r="BP1603" s="35"/>
      <c r="BQ1603" s="35"/>
      <c r="BV1603" s="251"/>
      <c r="BX1603" s="35"/>
      <c r="BY1603" s="35"/>
      <c r="BZ1603" s="35"/>
      <c r="CE1603" s="251"/>
      <c r="CG1603" s="35"/>
      <c r="CH1603" s="35"/>
      <c r="CI1603" s="35"/>
      <c r="CN1603" s="251"/>
      <c r="CP1603" s="35"/>
      <c r="CQ1603" s="35"/>
      <c r="CR1603" s="35"/>
      <c r="CW1603" s="251"/>
      <c r="CY1603" s="35"/>
      <c r="CZ1603" s="35"/>
      <c r="DA1603" s="35"/>
      <c r="DF1603" s="251"/>
      <c r="DH1603" s="35"/>
      <c r="DI1603" s="35"/>
      <c r="DJ1603" s="35"/>
      <c r="DO1603" s="251"/>
      <c r="DQ1603" s="35"/>
      <c r="DR1603" s="35"/>
      <c r="DS1603" s="35"/>
      <c r="DX1603" s="251"/>
      <c r="DZ1603" s="35"/>
      <c r="EA1603" s="35"/>
      <c r="EB1603" s="35"/>
      <c r="EG1603" s="251"/>
      <c r="EI1603" s="35"/>
      <c r="EJ1603" s="35"/>
      <c r="EK1603" s="35"/>
      <c r="EP1603" s="251"/>
      <c r="ER1603" s="35"/>
      <c r="ES1603" s="35"/>
      <c r="ET1603" s="35"/>
      <c r="EY1603" s="251"/>
      <c r="FA1603" s="35"/>
      <c r="FB1603" s="35"/>
      <c r="FC1603" s="35"/>
      <c r="FH1603" s="251"/>
      <c r="FJ1603" s="35"/>
      <c r="FK1603" s="35"/>
      <c r="FL1603" s="35"/>
      <c r="FQ1603" s="251"/>
      <c r="FS1603" s="35"/>
      <c r="FT1603" s="35"/>
      <c r="FU1603" s="35"/>
      <c r="FZ1603" s="251"/>
      <c r="GB1603" s="35"/>
      <c r="GC1603" s="35"/>
      <c r="GD1603" s="35"/>
      <c r="GI1603" s="251"/>
      <c r="GK1603" s="35"/>
      <c r="GL1603" s="35"/>
      <c r="GM1603" s="35"/>
      <c r="GR1603" s="251"/>
      <c r="GT1603" s="35"/>
      <c r="GU1603" s="35"/>
      <c r="GV1603" s="35"/>
      <c r="HA1603" s="251"/>
      <c r="HC1603" s="35"/>
      <c r="HD1603" s="35"/>
      <c r="HE1603" s="35"/>
      <c r="HJ1603" s="35"/>
      <c r="HK1603" s="35"/>
      <c r="HL1603" s="35"/>
      <c r="HM1603" s="35"/>
      <c r="HN1603" s="35"/>
      <c r="HO1603" s="35"/>
      <c r="HP1603" s="35"/>
      <c r="HQ1603" s="35"/>
      <c r="HR1603" s="35"/>
      <c r="HS1603" s="35"/>
      <c r="HT1603" s="35"/>
      <c r="HU1603" s="35"/>
      <c r="HV1603" s="35"/>
      <c r="HW1603" s="35"/>
      <c r="HX1603" s="35"/>
      <c r="HY1603" s="35"/>
      <c r="HZ1603" s="35"/>
      <c r="IA1603" s="35"/>
      <c r="IB1603" s="35"/>
      <c r="IC1603" s="35"/>
      <c r="ID1603" s="35"/>
      <c r="IE1603" s="35"/>
      <c r="IF1603" s="35"/>
      <c r="IG1603" s="35"/>
      <c r="IH1603" s="35"/>
      <c r="II1603" s="35"/>
      <c r="IJ1603" s="35"/>
      <c r="IK1603" s="35"/>
      <c r="IL1603" s="35"/>
      <c r="IM1603" s="35"/>
      <c r="IN1603" s="35"/>
      <c r="IO1603" s="35"/>
      <c r="RL1603" s="252"/>
    </row>
    <row r="1604" spans="1:480" s="64" customFormat="1" ht="14.25">
      <c r="A1604" s="321"/>
      <c r="B1604" s="321"/>
      <c r="C1604" s="321"/>
      <c r="D1604" s="321"/>
      <c r="E1604" s="299"/>
      <c r="F1604" s="307"/>
      <c r="G1604" s="35"/>
      <c r="K1604" s="251"/>
      <c r="M1604" s="35"/>
      <c r="N1604" s="35"/>
      <c r="O1604" s="35"/>
      <c r="T1604" s="251"/>
      <c r="V1604" s="35"/>
      <c r="W1604" s="35"/>
      <c r="X1604" s="35"/>
      <c r="AC1604" s="251"/>
      <c r="AE1604" s="35"/>
      <c r="AF1604" s="35"/>
      <c r="AG1604" s="35"/>
      <c r="AL1604" s="251"/>
      <c r="AN1604" s="35"/>
      <c r="AO1604" s="35"/>
      <c r="AP1604" s="35"/>
      <c r="AU1604" s="251"/>
      <c r="AW1604" s="35"/>
      <c r="AX1604" s="35"/>
      <c r="AY1604" s="35"/>
      <c r="BD1604" s="251"/>
      <c r="BF1604" s="35"/>
      <c r="BG1604" s="35"/>
      <c r="BH1604" s="35"/>
      <c r="BM1604" s="251"/>
      <c r="BO1604" s="35"/>
      <c r="BP1604" s="35"/>
      <c r="BQ1604" s="35"/>
      <c r="BV1604" s="251"/>
      <c r="BX1604" s="35"/>
      <c r="BY1604" s="35"/>
      <c r="BZ1604" s="35"/>
      <c r="CE1604" s="251"/>
      <c r="CG1604" s="35"/>
      <c r="CH1604" s="35"/>
      <c r="CI1604" s="35"/>
      <c r="CN1604" s="251"/>
      <c r="CP1604" s="35"/>
      <c r="CQ1604" s="35"/>
      <c r="CR1604" s="35"/>
      <c r="CW1604" s="251"/>
      <c r="CY1604" s="35"/>
      <c r="CZ1604" s="35"/>
      <c r="DA1604" s="35"/>
      <c r="DF1604" s="251"/>
      <c r="DH1604" s="35"/>
      <c r="DI1604" s="35"/>
      <c r="DJ1604" s="35"/>
      <c r="DO1604" s="251"/>
      <c r="DQ1604" s="35"/>
      <c r="DR1604" s="35"/>
      <c r="DS1604" s="35"/>
      <c r="DX1604" s="251"/>
      <c r="DZ1604" s="35"/>
      <c r="EA1604" s="35"/>
      <c r="EB1604" s="35"/>
      <c r="EG1604" s="251"/>
      <c r="EI1604" s="35"/>
      <c r="EJ1604" s="35"/>
      <c r="EK1604" s="35"/>
      <c r="EP1604" s="251"/>
      <c r="ER1604" s="35"/>
      <c r="ES1604" s="35"/>
      <c r="ET1604" s="35"/>
      <c r="EY1604" s="251"/>
      <c r="FA1604" s="35"/>
      <c r="FB1604" s="35"/>
      <c r="FC1604" s="35"/>
      <c r="FH1604" s="251"/>
      <c r="FJ1604" s="35"/>
      <c r="FK1604" s="35"/>
      <c r="FL1604" s="35"/>
      <c r="FQ1604" s="251"/>
      <c r="FS1604" s="35"/>
      <c r="FT1604" s="35"/>
      <c r="FU1604" s="35"/>
      <c r="FZ1604" s="251"/>
      <c r="GB1604" s="35"/>
      <c r="GC1604" s="35"/>
      <c r="GD1604" s="35"/>
      <c r="GI1604" s="251"/>
      <c r="GK1604" s="35"/>
      <c r="GL1604" s="35"/>
      <c r="GM1604" s="35"/>
      <c r="GR1604" s="251"/>
      <c r="GT1604" s="35"/>
      <c r="GU1604" s="35"/>
      <c r="GV1604" s="35"/>
      <c r="HA1604" s="251"/>
      <c r="HC1604" s="35"/>
      <c r="HD1604" s="35"/>
      <c r="HE1604" s="35"/>
      <c r="HJ1604" s="35"/>
      <c r="HK1604" s="35"/>
      <c r="HL1604" s="35"/>
      <c r="HM1604" s="35"/>
      <c r="HN1604" s="35"/>
      <c r="HO1604" s="35"/>
      <c r="HP1604" s="35"/>
      <c r="HQ1604" s="35"/>
      <c r="HR1604" s="35"/>
      <c r="HS1604" s="35"/>
      <c r="HT1604" s="35"/>
      <c r="HU1604" s="35"/>
      <c r="HV1604" s="35"/>
      <c r="HW1604" s="35"/>
      <c r="HX1604" s="35"/>
      <c r="HY1604" s="35"/>
      <c r="HZ1604" s="35"/>
      <c r="IA1604" s="35"/>
      <c r="IB1604" s="35"/>
      <c r="IC1604" s="35"/>
      <c r="ID1604" s="35"/>
      <c r="IE1604" s="35"/>
      <c r="IF1604" s="35"/>
      <c r="IG1604" s="35"/>
      <c r="IH1604" s="35"/>
      <c r="II1604" s="35"/>
      <c r="IJ1604" s="35"/>
      <c r="IK1604" s="35"/>
      <c r="IL1604" s="35"/>
      <c r="IM1604" s="35"/>
      <c r="IN1604" s="35"/>
      <c r="IO1604" s="35"/>
      <c r="RL1604" s="252"/>
    </row>
    <row r="1605" spans="1:480" s="64" customFormat="1" ht="14.25">
      <c r="A1605" s="321"/>
      <c r="B1605" s="321"/>
      <c r="C1605" s="321"/>
      <c r="D1605" s="321"/>
      <c r="E1605" s="299"/>
      <c r="F1605" s="307"/>
      <c r="G1605" s="35"/>
      <c r="K1605" s="251"/>
      <c r="M1605" s="35"/>
      <c r="N1605" s="35"/>
      <c r="O1605" s="35"/>
      <c r="T1605" s="251"/>
      <c r="V1605" s="35"/>
      <c r="W1605" s="35"/>
      <c r="X1605" s="35"/>
      <c r="AC1605" s="251"/>
      <c r="AE1605" s="35"/>
      <c r="AF1605" s="35"/>
      <c r="AG1605" s="35"/>
      <c r="AL1605" s="251"/>
      <c r="AN1605" s="35"/>
      <c r="AO1605" s="35"/>
      <c r="AP1605" s="35"/>
      <c r="AU1605" s="251"/>
      <c r="AW1605" s="35"/>
      <c r="AX1605" s="35"/>
      <c r="AY1605" s="35"/>
      <c r="BD1605" s="251"/>
      <c r="BF1605" s="35"/>
      <c r="BG1605" s="35"/>
      <c r="BH1605" s="35"/>
      <c r="BM1605" s="251"/>
      <c r="BO1605" s="35"/>
      <c r="BP1605" s="35"/>
      <c r="BQ1605" s="35"/>
      <c r="BV1605" s="251"/>
      <c r="BX1605" s="35"/>
      <c r="BY1605" s="35"/>
      <c r="BZ1605" s="35"/>
      <c r="CE1605" s="251"/>
      <c r="CG1605" s="35"/>
      <c r="CH1605" s="35"/>
      <c r="CI1605" s="35"/>
      <c r="CN1605" s="251"/>
      <c r="CP1605" s="35"/>
      <c r="CQ1605" s="35"/>
      <c r="CR1605" s="35"/>
      <c r="CW1605" s="251"/>
      <c r="CY1605" s="35"/>
      <c r="CZ1605" s="35"/>
      <c r="DA1605" s="35"/>
      <c r="DF1605" s="251"/>
      <c r="DH1605" s="35"/>
      <c r="DI1605" s="35"/>
      <c r="DJ1605" s="35"/>
      <c r="DO1605" s="251"/>
      <c r="DQ1605" s="35"/>
      <c r="DR1605" s="35"/>
      <c r="DS1605" s="35"/>
      <c r="DX1605" s="251"/>
      <c r="DZ1605" s="35"/>
      <c r="EA1605" s="35"/>
      <c r="EB1605" s="35"/>
      <c r="EG1605" s="251"/>
      <c r="EI1605" s="35"/>
      <c r="EJ1605" s="35"/>
      <c r="EK1605" s="35"/>
      <c r="EP1605" s="251"/>
      <c r="ER1605" s="35"/>
      <c r="ES1605" s="35"/>
      <c r="ET1605" s="35"/>
      <c r="EY1605" s="251"/>
      <c r="FA1605" s="35"/>
      <c r="FB1605" s="35"/>
      <c r="FC1605" s="35"/>
      <c r="FH1605" s="251"/>
      <c r="FJ1605" s="35"/>
      <c r="FK1605" s="35"/>
      <c r="FL1605" s="35"/>
      <c r="FQ1605" s="251"/>
      <c r="FS1605" s="35"/>
      <c r="FT1605" s="35"/>
      <c r="FU1605" s="35"/>
      <c r="FZ1605" s="251"/>
      <c r="GB1605" s="35"/>
      <c r="GC1605" s="35"/>
      <c r="GD1605" s="35"/>
      <c r="GI1605" s="251"/>
      <c r="GK1605" s="35"/>
      <c r="GL1605" s="35"/>
      <c r="GM1605" s="35"/>
      <c r="GR1605" s="251"/>
      <c r="GT1605" s="35"/>
      <c r="GU1605" s="35"/>
      <c r="GV1605" s="35"/>
      <c r="HA1605" s="251"/>
      <c r="HC1605" s="35"/>
      <c r="HD1605" s="35"/>
      <c r="HE1605" s="35"/>
      <c r="HJ1605" s="35"/>
      <c r="HK1605" s="35"/>
      <c r="HL1605" s="35"/>
      <c r="HM1605" s="35"/>
      <c r="HN1605" s="35"/>
      <c r="HO1605" s="35"/>
      <c r="HP1605" s="35"/>
      <c r="HQ1605" s="35"/>
      <c r="HR1605" s="35"/>
      <c r="HS1605" s="35"/>
      <c r="HT1605" s="35"/>
      <c r="HU1605" s="35"/>
      <c r="HV1605" s="35"/>
      <c r="HW1605" s="35"/>
      <c r="HX1605" s="35"/>
      <c r="HY1605" s="35"/>
      <c r="HZ1605" s="35"/>
      <c r="IA1605" s="35"/>
      <c r="IB1605" s="35"/>
      <c r="IC1605" s="35"/>
      <c r="ID1605" s="35"/>
      <c r="IE1605" s="35"/>
      <c r="IF1605" s="35"/>
      <c r="IG1605" s="35"/>
      <c r="IH1605" s="35"/>
      <c r="II1605" s="35"/>
      <c r="IJ1605" s="35"/>
      <c r="IK1605" s="35"/>
      <c r="IL1605" s="35"/>
      <c r="IM1605" s="35"/>
      <c r="IN1605" s="35"/>
      <c r="IO1605" s="35"/>
      <c r="RL1605" s="252"/>
    </row>
    <row r="1606" spans="1:480" s="64" customFormat="1" ht="14.25">
      <c r="A1606" s="321"/>
      <c r="B1606" s="321"/>
      <c r="C1606" s="321"/>
      <c r="D1606" s="321"/>
      <c r="E1606" s="299"/>
      <c r="F1606" s="35"/>
      <c r="G1606" s="35"/>
      <c r="K1606" s="251"/>
      <c r="M1606" s="35"/>
      <c r="N1606" s="35"/>
      <c r="O1606" s="35"/>
      <c r="T1606" s="251"/>
      <c r="V1606" s="35"/>
      <c r="W1606" s="35"/>
      <c r="X1606" s="35"/>
      <c r="AC1606" s="251"/>
      <c r="AE1606" s="35"/>
      <c r="AF1606" s="35"/>
      <c r="AG1606" s="35"/>
      <c r="AL1606" s="251"/>
      <c r="AN1606" s="35"/>
      <c r="AO1606" s="35"/>
      <c r="AP1606" s="35"/>
      <c r="AU1606" s="251"/>
      <c r="AW1606" s="35"/>
      <c r="AX1606" s="35"/>
      <c r="AY1606" s="35"/>
      <c r="BD1606" s="251"/>
      <c r="BF1606" s="35"/>
      <c r="BG1606" s="35"/>
      <c r="BH1606" s="35"/>
      <c r="BM1606" s="251"/>
      <c r="BO1606" s="35"/>
      <c r="BP1606" s="35"/>
      <c r="BQ1606" s="35"/>
      <c r="BV1606" s="251"/>
      <c r="BX1606" s="35"/>
      <c r="BY1606" s="35"/>
      <c r="BZ1606" s="35"/>
      <c r="CE1606" s="251"/>
      <c r="CG1606" s="35"/>
      <c r="CH1606" s="35"/>
      <c r="CI1606" s="35"/>
      <c r="CN1606" s="251"/>
      <c r="CP1606" s="35"/>
      <c r="CQ1606" s="35"/>
      <c r="CR1606" s="35"/>
      <c r="CW1606" s="251"/>
      <c r="CY1606" s="35"/>
      <c r="CZ1606" s="35"/>
      <c r="DA1606" s="35"/>
      <c r="DF1606" s="251"/>
      <c r="DH1606" s="35"/>
      <c r="DI1606" s="35"/>
      <c r="DJ1606" s="35"/>
      <c r="DO1606" s="251"/>
      <c r="DQ1606" s="35"/>
      <c r="DR1606" s="35"/>
      <c r="DS1606" s="35"/>
      <c r="DX1606" s="251"/>
      <c r="DZ1606" s="35"/>
      <c r="EA1606" s="35"/>
      <c r="EB1606" s="35"/>
      <c r="EG1606" s="251"/>
      <c r="EI1606" s="35"/>
      <c r="EJ1606" s="35"/>
      <c r="EK1606" s="35"/>
      <c r="EP1606" s="251"/>
      <c r="ER1606" s="35"/>
      <c r="ES1606" s="35"/>
      <c r="ET1606" s="35"/>
      <c r="EY1606" s="251"/>
      <c r="FA1606" s="35"/>
      <c r="FB1606" s="35"/>
      <c r="FC1606" s="35"/>
      <c r="FH1606" s="251"/>
      <c r="FJ1606" s="35"/>
      <c r="FK1606" s="35"/>
      <c r="FL1606" s="35"/>
      <c r="FQ1606" s="251"/>
      <c r="FS1606" s="35"/>
      <c r="FT1606" s="35"/>
      <c r="FU1606" s="35"/>
      <c r="FZ1606" s="251"/>
      <c r="GB1606" s="35"/>
      <c r="GC1606" s="35"/>
      <c r="GD1606" s="35"/>
      <c r="GI1606" s="251"/>
      <c r="GK1606" s="35"/>
      <c r="GL1606" s="35"/>
      <c r="GM1606" s="35"/>
      <c r="GR1606" s="251"/>
      <c r="GT1606" s="35"/>
      <c r="GU1606" s="35"/>
      <c r="GV1606" s="35"/>
      <c r="HA1606" s="251"/>
      <c r="HC1606" s="35"/>
      <c r="HD1606" s="35"/>
      <c r="HE1606" s="35"/>
      <c r="HJ1606" s="35"/>
      <c r="HK1606" s="35"/>
      <c r="HL1606" s="35"/>
      <c r="HM1606" s="35"/>
      <c r="HN1606" s="35"/>
      <c r="HO1606" s="35"/>
      <c r="HP1606" s="35"/>
      <c r="HQ1606" s="35"/>
      <c r="HR1606" s="35"/>
      <c r="HS1606" s="35"/>
      <c r="HT1606" s="35"/>
      <c r="HU1606" s="35"/>
      <c r="HV1606" s="35"/>
      <c r="HW1606" s="35"/>
      <c r="HX1606" s="35"/>
      <c r="HY1606" s="35"/>
      <c r="HZ1606" s="35"/>
      <c r="IA1606" s="35"/>
      <c r="IB1606" s="35"/>
      <c r="IC1606" s="35"/>
      <c r="ID1606" s="35"/>
      <c r="IE1606" s="35"/>
      <c r="IF1606" s="35"/>
      <c r="IG1606" s="35"/>
      <c r="IH1606" s="35"/>
      <c r="II1606" s="35"/>
      <c r="IJ1606" s="35"/>
      <c r="IK1606" s="35"/>
      <c r="IL1606" s="35"/>
      <c r="IM1606" s="35"/>
      <c r="IN1606" s="35"/>
      <c r="IO1606" s="35"/>
      <c r="RL1606" s="252"/>
    </row>
    <row r="1607" spans="1:480" s="64" customFormat="1" ht="14.25">
      <c r="A1607" s="321"/>
      <c r="B1607" s="321"/>
      <c r="C1607" s="321"/>
      <c r="D1607" s="321"/>
      <c r="E1607" s="299"/>
      <c r="F1607" s="35"/>
      <c r="G1607" s="35"/>
      <c r="K1607" s="251"/>
      <c r="M1607" s="35"/>
      <c r="N1607" s="35"/>
      <c r="O1607" s="35"/>
      <c r="T1607" s="251"/>
      <c r="V1607" s="35"/>
      <c r="W1607" s="35"/>
      <c r="X1607" s="35"/>
      <c r="AC1607" s="251"/>
      <c r="AE1607" s="35"/>
      <c r="AF1607" s="35"/>
      <c r="AG1607" s="35"/>
      <c r="AL1607" s="251"/>
      <c r="AN1607" s="35"/>
      <c r="AO1607" s="35"/>
      <c r="AP1607" s="35"/>
      <c r="AU1607" s="251"/>
      <c r="AW1607" s="35"/>
      <c r="AX1607" s="35"/>
      <c r="AY1607" s="35"/>
      <c r="BD1607" s="251"/>
      <c r="BF1607" s="35"/>
      <c r="BG1607" s="35"/>
      <c r="BH1607" s="35"/>
      <c r="BM1607" s="251"/>
      <c r="BO1607" s="35"/>
      <c r="BP1607" s="35"/>
      <c r="BQ1607" s="35"/>
      <c r="BV1607" s="251"/>
      <c r="BX1607" s="35"/>
      <c r="BY1607" s="35"/>
      <c r="BZ1607" s="35"/>
      <c r="CE1607" s="251"/>
      <c r="CG1607" s="35"/>
      <c r="CH1607" s="35"/>
      <c r="CI1607" s="35"/>
      <c r="CN1607" s="251"/>
      <c r="CP1607" s="35"/>
      <c r="CQ1607" s="35"/>
      <c r="CR1607" s="35"/>
      <c r="CW1607" s="251"/>
      <c r="CY1607" s="35"/>
      <c r="CZ1607" s="35"/>
      <c r="DA1607" s="35"/>
      <c r="DF1607" s="251"/>
      <c r="DH1607" s="35"/>
      <c r="DI1607" s="35"/>
      <c r="DJ1607" s="35"/>
      <c r="DO1607" s="251"/>
      <c r="DQ1607" s="35"/>
      <c r="DR1607" s="35"/>
      <c r="DS1607" s="35"/>
      <c r="DX1607" s="251"/>
      <c r="DZ1607" s="35"/>
      <c r="EA1607" s="35"/>
      <c r="EB1607" s="35"/>
      <c r="EG1607" s="251"/>
      <c r="EI1607" s="35"/>
      <c r="EJ1607" s="35"/>
      <c r="EK1607" s="35"/>
      <c r="EP1607" s="251"/>
      <c r="ER1607" s="35"/>
      <c r="ES1607" s="35"/>
      <c r="ET1607" s="35"/>
      <c r="EY1607" s="251"/>
      <c r="FA1607" s="35"/>
      <c r="FB1607" s="35"/>
      <c r="FC1607" s="35"/>
      <c r="FH1607" s="251"/>
      <c r="FJ1607" s="35"/>
      <c r="FK1607" s="35"/>
      <c r="FL1607" s="35"/>
      <c r="FQ1607" s="251"/>
      <c r="FS1607" s="35"/>
      <c r="FT1607" s="35"/>
      <c r="FU1607" s="35"/>
      <c r="FZ1607" s="251"/>
      <c r="GB1607" s="35"/>
      <c r="GC1607" s="35"/>
      <c r="GD1607" s="35"/>
      <c r="GI1607" s="251"/>
      <c r="GK1607" s="35"/>
      <c r="GL1607" s="35"/>
      <c r="GM1607" s="35"/>
      <c r="GR1607" s="251"/>
      <c r="GT1607" s="35"/>
      <c r="GU1607" s="35"/>
      <c r="GV1607" s="35"/>
      <c r="HA1607" s="251"/>
      <c r="HC1607" s="35"/>
      <c r="HD1607" s="35"/>
      <c r="HE1607" s="35"/>
      <c r="HJ1607" s="35"/>
      <c r="HK1607" s="35"/>
      <c r="HL1607" s="35"/>
      <c r="HM1607" s="35"/>
      <c r="HN1607" s="35"/>
      <c r="HO1607" s="35"/>
      <c r="HP1607" s="35"/>
      <c r="HQ1607" s="35"/>
      <c r="HR1607" s="35"/>
      <c r="HS1607" s="35"/>
      <c r="HT1607" s="35"/>
      <c r="HU1607" s="35"/>
      <c r="HV1607" s="35"/>
      <c r="HW1607" s="35"/>
      <c r="HX1607" s="35"/>
      <c r="HY1607" s="35"/>
      <c r="HZ1607" s="35"/>
      <c r="IA1607" s="35"/>
      <c r="IB1607" s="35"/>
      <c r="IC1607" s="35"/>
      <c r="ID1607" s="35"/>
      <c r="IE1607" s="35"/>
      <c r="IF1607" s="35"/>
      <c r="IG1607" s="35"/>
      <c r="IH1607" s="35"/>
      <c r="II1607" s="35"/>
      <c r="IJ1607" s="35"/>
      <c r="IK1607" s="35"/>
      <c r="IL1607" s="35"/>
      <c r="IM1607" s="35"/>
      <c r="IN1607" s="35"/>
      <c r="IO1607" s="35"/>
      <c r="RL1607" s="252"/>
    </row>
    <row r="1608" spans="1:480" s="64" customFormat="1" ht="14.25">
      <c r="A1608" s="321"/>
      <c r="B1608" s="321"/>
      <c r="C1608" s="321"/>
      <c r="D1608" s="321"/>
      <c r="E1608" s="299"/>
      <c r="F1608" s="307"/>
      <c r="G1608" s="35"/>
      <c r="K1608" s="35"/>
      <c r="M1608" s="35"/>
      <c r="N1608" s="35"/>
      <c r="O1608" s="35"/>
      <c r="T1608" s="35"/>
      <c r="V1608" s="35"/>
      <c r="W1608" s="35"/>
      <c r="X1608" s="35"/>
      <c r="AC1608" s="35"/>
      <c r="AE1608" s="35"/>
      <c r="AF1608" s="35"/>
      <c r="AG1608" s="35"/>
      <c r="AL1608" s="35"/>
      <c r="AN1608" s="35"/>
      <c r="AO1608" s="35"/>
      <c r="AP1608" s="35"/>
      <c r="AU1608" s="35"/>
      <c r="AW1608" s="35"/>
      <c r="AX1608" s="35"/>
      <c r="AY1608" s="35"/>
      <c r="BD1608" s="35"/>
      <c r="BF1608" s="35"/>
      <c r="BG1608" s="35"/>
      <c r="BH1608" s="35"/>
      <c r="BM1608" s="35"/>
      <c r="BO1608" s="35"/>
      <c r="BP1608" s="35"/>
      <c r="BQ1608" s="35"/>
      <c r="BV1608" s="35"/>
      <c r="BX1608" s="35"/>
      <c r="BY1608" s="35"/>
      <c r="BZ1608" s="35"/>
      <c r="CE1608" s="35"/>
      <c r="CG1608" s="35"/>
      <c r="CH1608" s="35"/>
      <c r="CI1608" s="35"/>
      <c r="CN1608" s="35"/>
      <c r="CP1608" s="35"/>
      <c r="CQ1608" s="35"/>
      <c r="CR1608" s="35"/>
      <c r="CW1608" s="35"/>
      <c r="CY1608" s="35"/>
      <c r="CZ1608" s="35"/>
      <c r="DA1608" s="35"/>
      <c r="DF1608" s="35"/>
      <c r="DH1608" s="35"/>
      <c r="DI1608" s="35"/>
      <c r="DJ1608" s="35"/>
      <c r="DO1608" s="35"/>
      <c r="DQ1608" s="35"/>
      <c r="DR1608" s="35"/>
      <c r="DS1608" s="35"/>
      <c r="DX1608" s="35"/>
      <c r="DZ1608" s="35"/>
      <c r="EA1608" s="35"/>
      <c r="EB1608" s="35"/>
      <c r="EG1608" s="35"/>
      <c r="EI1608" s="35"/>
      <c r="EJ1608" s="35"/>
      <c r="EK1608" s="35"/>
      <c r="EP1608" s="35"/>
      <c r="ER1608" s="35"/>
      <c r="ES1608" s="35"/>
      <c r="ET1608" s="35"/>
      <c r="EY1608" s="35"/>
      <c r="FA1608" s="35"/>
      <c r="FB1608" s="35"/>
      <c r="FC1608" s="35"/>
      <c r="FH1608" s="35"/>
      <c r="FJ1608" s="35"/>
      <c r="FK1608" s="35"/>
      <c r="FL1608" s="35"/>
      <c r="FQ1608" s="35"/>
      <c r="FS1608" s="35"/>
      <c r="FT1608" s="35"/>
      <c r="FU1608" s="35"/>
      <c r="FZ1608" s="35"/>
      <c r="GB1608" s="35"/>
      <c r="GC1608" s="35"/>
      <c r="GD1608" s="35"/>
      <c r="GI1608" s="35"/>
      <c r="GK1608" s="35"/>
      <c r="GL1608" s="35"/>
      <c r="GM1608" s="35"/>
      <c r="GR1608" s="35"/>
      <c r="GT1608" s="35"/>
      <c r="GU1608" s="35"/>
      <c r="GV1608" s="35"/>
      <c r="HA1608" s="35"/>
      <c r="HC1608" s="35"/>
      <c r="HD1608" s="35"/>
      <c r="HE1608" s="35"/>
      <c r="HJ1608" s="35"/>
      <c r="HK1608" s="35"/>
      <c r="HL1608" s="35"/>
      <c r="HM1608" s="35"/>
      <c r="HN1608" s="35"/>
      <c r="HO1608" s="35"/>
      <c r="HP1608" s="35"/>
      <c r="HQ1608" s="35"/>
      <c r="HR1608" s="35"/>
      <c r="HS1608" s="35"/>
      <c r="HT1608" s="35"/>
      <c r="HU1608" s="35"/>
      <c r="HV1608" s="35"/>
      <c r="HW1608" s="35"/>
      <c r="HX1608" s="35"/>
      <c r="HY1608" s="35"/>
      <c r="HZ1608" s="35"/>
      <c r="IA1608" s="35"/>
      <c r="IB1608" s="35"/>
      <c r="IC1608" s="35"/>
      <c r="ID1608" s="35"/>
      <c r="IE1608" s="35"/>
      <c r="IF1608" s="35"/>
      <c r="IG1608" s="35"/>
      <c r="IH1608" s="35"/>
      <c r="II1608" s="35"/>
      <c r="IJ1608" s="35"/>
      <c r="IK1608" s="35"/>
      <c r="IL1608" s="35"/>
      <c r="IM1608" s="35"/>
      <c r="IN1608" s="35"/>
      <c r="IO1608" s="35"/>
      <c r="RL1608" s="252"/>
    </row>
    <row r="1609" spans="1:480" s="64" customFormat="1" ht="14.25">
      <c r="A1609" s="321"/>
      <c r="B1609" s="321"/>
      <c r="C1609" s="321"/>
      <c r="D1609" s="321"/>
      <c r="E1609" s="299"/>
      <c r="F1609" s="35"/>
      <c r="G1609" s="35"/>
      <c r="K1609" s="251"/>
      <c r="M1609" s="35"/>
      <c r="N1609" s="35"/>
      <c r="O1609" s="35"/>
      <c r="T1609" s="251"/>
      <c r="V1609" s="35"/>
      <c r="W1609" s="35"/>
      <c r="X1609" s="35"/>
      <c r="AC1609" s="251"/>
      <c r="AE1609" s="35"/>
      <c r="AF1609" s="35"/>
      <c r="AG1609" s="35"/>
      <c r="AL1609" s="251"/>
      <c r="AN1609" s="35"/>
      <c r="AO1609" s="35"/>
      <c r="AP1609" s="35"/>
      <c r="AU1609" s="251"/>
      <c r="AW1609" s="35"/>
      <c r="AX1609" s="35"/>
      <c r="AY1609" s="35"/>
      <c r="BD1609" s="251"/>
      <c r="BF1609" s="35"/>
      <c r="BG1609" s="35"/>
      <c r="BH1609" s="35"/>
      <c r="BM1609" s="251"/>
      <c r="BO1609" s="35"/>
      <c r="BP1609" s="35"/>
      <c r="BQ1609" s="35"/>
      <c r="BV1609" s="251"/>
      <c r="BX1609" s="35"/>
      <c r="BY1609" s="35"/>
      <c r="BZ1609" s="35"/>
      <c r="CE1609" s="251"/>
      <c r="CG1609" s="35"/>
      <c r="CH1609" s="35"/>
      <c r="CI1609" s="35"/>
      <c r="CN1609" s="251"/>
      <c r="CP1609" s="35"/>
      <c r="CQ1609" s="35"/>
      <c r="CR1609" s="35"/>
      <c r="CW1609" s="251"/>
      <c r="CY1609" s="35"/>
      <c r="CZ1609" s="35"/>
      <c r="DA1609" s="35"/>
      <c r="DF1609" s="251"/>
      <c r="DH1609" s="35"/>
      <c r="DI1609" s="35"/>
      <c r="DJ1609" s="35"/>
      <c r="DO1609" s="251"/>
      <c r="DQ1609" s="35"/>
      <c r="DR1609" s="35"/>
      <c r="DS1609" s="35"/>
      <c r="DX1609" s="251"/>
      <c r="DZ1609" s="35"/>
      <c r="EA1609" s="35"/>
      <c r="EB1609" s="35"/>
      <c r="EG1609" s="251"/>
      <c r="EI1609" s="35"/>
      <c r="EJ1609" s="35"/>
      <c r="EK1609" s="35"/>
      <c r="EP1609" s="251"/>
      <c r="ER1609" s="35"/>
      <c r="ES1609" s="35"/>
      <c r="ET1609" s="35"/>
      <c r="EY1609" s="251"/>
      <c r="FA1609" s="35"/>
      <c r="FB1609" s="35"/>
      <c r="FC1609" s="35"/>
      <c r="FH1609" s="251"/>
      <c r="FJ1609" s="35"/>
      <c r="FK1609" s="35"/>
      <c r="FL1609" s="35"/>
      <c r="FQ1609" s="251"/>
      <c r="FS1609" s="35"/>
      <c r="FT1609" s="35"/>
      <c r="FU1609" s="35"/>
      <c r="FZ1609" s="251"/>
      <c r="GB1609" s="35"/>
      <c r="GC1609" s="35"/>
      <c r="GD1609" s="35"/>
      <c r="GI1609" s="251"/>
      <c r="GK1609" s="35"/>
      <c r="GL1609" s="35"/>
      <c r="GM1609" s="35"/>
      <c r="GR1609" s="251"/>
      <c r="GT1609" s="35"/>
      <c r="GU1609" s="35"/>
      <c r="GV1609" s="35"/>
      <c r="HA1609" s="251"/>
      <c r="HC1609" s="35"/>
      <c r="HD1609" s="35"/>
      <c r="HE1609" s="35"/>
      <c r="HJ1609" s="35"/>
      <c r="HK1609" s="35"/>
      <c r="HL1609" s="35"/>
      <c r="HM1609" s="35"/>
      <c r="HN1609" s="35"/>
      <c r="HO1609" s="35"/>
      <c r="HP1609" s="35"/>
      <c r="HQ1609" s="35"/>
      <c r="HR1609" s="35"/>
      <c r="HS1609" s="35"/>
      <c r="HT1609" s="35"/>
      <c r="HU1609" s="35"/>
      <c r="HV1609" s="35"/>
      <c r="HW1609" s="35"/>
      <c r="HX1609" s="35"/>
      <c r="HY1609" s="35"/>
      <c r="HZ1609" s="35"/>
      <c r="IA1609" s="35"/>
      <c r="IB1609" s="35"/>
      <c r="IC1609" s="35"/>
      <c r="ID1609" s="35"/>
      <c r="IE1609" s="35"/>
      <c r="IF1609" s="35"/>
      <c r="IG1609" s="35"/>
      <c r="IH1609" s="35"/>
      <c r="II1609" s="35"/>
      <c r="IJ1609" s="35"/>
      <c r="IK1609" s="35"/>
      <c r="IL1609" s="35"/>
      <c r="IM1609" s="35"/>
      <c r="IN1609" s="35"/>
      <c r="IO1609" s="35"/>
      <c r="RL1609" s="252"/>
    </row>
    <row r="1610" spans="1:480" s="64" customFormat="1" ht="14.25">
      <c r="A1610" s="321"/>
      <c r="B1610" s="321"/>
      <c r="C1610" s="321"/>
      <c r="D1610" s="321"/>
      <c r="E1610" s="299"/>
      <c r="F1610" s="307"/>
      <c r="G1610" s="35"/>
      <c r="K1610" s="35"/>
      <c r="M1610" s="35"/>
      <c r="N1610" s="35"/>
      <c r="O1610" s="35"/>
      <c r="T1610" s="35"/>
      <c r="V1610" s="35"/>
      <c r="W1610" s="35"/>
      <c r="X1610" s="35"/>
      <c r="AC1610" s="35"/>
      <c r="AE1610" s="35"/>
      <c r="AF1610" s="35"/>
      <c r="AG1610" s="35"/>
      <c r="AL1610" s="35"/>
      <c r="AN1610" s="35"/>
      <c r="AO1610" s="35"/>
      <c r="AP1610" s="35"/>
      <c r="AU1610" s="35"/>
      <c r="AW1610" s="35"/>
      <c r="AX1610" s="35"/>
      <c r="AY1610" s="35"/>
      <c r="BD1610" s="35"/>
      <c r="BF1610" s="35"/>
      <c r="BG1610" s="35"/>
      <c r="BH1610" s="35"/>
      <c r="BM1610" s="35"/>
      <c r="BO1610" s="35"/>
      <c r="BP1610" s="35"/>
      <c r="BQ1610" s="35"/>
      <c r="BV1610" s="35"/>
      <c r="BX1610" s="35"/>
      <c r="BY1610" s="35"/>
      <c r="BZ1610" s="35"/>
      <c r="CE1610" s="35"/>
      <c r="CG1610" s="35"/>
      <c r="CH1610" s="35"/>
      <c r="CI1610" s="35"/>
      <c r="CN1610" s="35"/>
      <c r="CP1610" s="35"/>
      <c r="CQ1610" s="35"/>
      <c r="CR1610" s="35"/>
      <c r="CW1610" s="35"/>
      <c r="CY1610" s="35"/>
      <c r="CZ1610" s="35"/>
      <c r="DA1610" s="35"/>
      <c r="DF1610" s="35"/>
      <c r="DH1610" s="35"/>
      <c r="DI1610" s="35"/>
      <c r="DJ1610" s="35"/>
      <c r="DO1610" s="35"/>
      <c r="DQ1610" s="35"/>
      <c r="DR1610" s="35"/>
      <c r="DS1610" s="35"/>
      <c r="DX1610" s="35"/>
      <c r="DZ1610" s="35"/>
      <c r="EA1610" s="35"/>
      <c r="EB1610" s="35"/>
      <c r="EG1610" s="35"/>
      <c r="EI1610" s="35"/>
      <c r="EJ1610" s="35"/>
      <c r="EK1610" s="35"/>
      <c r="EP1610" s="35"/>
      <c r="ER1610" s="35"/>
      <c r="ES1610" s="35"/>
      <c r="ET1610" s="35"/>
      <c r="EY1610" s="35"/>
      <c r="FA1610" s="35"/>
      <c r="FB1610" s="35"/>
      <c r="FC1610" s="35"/>
      <c r="FH1610" s="35"/>
      <c r="FJ1610" s="35"/>
      <c r="FK1610" s="35"/>
      <c r="FL1610" s="35"/>
      <c r="FQ1610" s="35"/>
      <c r="FS1610" s="35"/>
      <c r="FT1610" s="35"/>
      <c r="FU1610" s="35"/>
      <c r="FZ1610" s="35"/>
      <c r="GB1610" s="35"/>
      <c r="GC1610" s="35"/>
      <c r="GD1610" s="35"/>
      <c r="GI1610" s="35"/>
      <c r="GK1610" s="35"/>
      <c r="GL1610" s="35"/>
      <c r="GM1610" s="35"/>
      <c r="GR1610" s="35"/>
      <c r="GT1610" s="35"/>
      <c r="GU1610" s="35"/>
      <c r="GV1610" s="35"/>
      <c r="HA1610" s="35"/>
      <c r="HC1610" s="35"/>
      <c r="HD1610" s="35"/>
      <c r="HE1610" s="35"/>
      <c r="HJ1610" s="35"/>
      <c r="HK1610" s="35"/>
      <c r="HL1610" s="35"/>
      <c r="HM1610" s="35"/>
      <c r="HN1610" s="35"/>
      <c r="HO1610" s="35"/>
      <c r="HP1610" s="35"/>
      <c r="HQ1610" s="35"/>
      <c r="HR1610" s="35"/>
      <c r="HS1610" s="35"/>
      <c r="HT1610" s="35"/>
      <c r="HU1610" s="35"/>
      <c r="HV1610" s="35"/>
      <c r="HW1610" s="35"/>
      <c r="HX1610" s="35"/>
      <c r="HY1610" s="35"/>
      <c r="HZ1610" s="35"/>
      <c r="IA1610" s="35"/>
      <c r="IB1610" s="35"/>
      <c r="IC1610" s="35"/>
      <c r="ID1610" s="35"/>
      <c r="IE1610" s="35"/>
      <c r="IF1610" s="35"/>
      <c r="IG1610" s="35"/>
      <c r="IH1610" s="35"/>
      <c r="II1610" s="35"/>
      <c r="IJ1610" s="35"/>
      <c r="IK1610" s="35"/>
      <c r="IL1610" s="35"/>
      <c r="IM1610" s="35"/>
      <c r="IN1610" s="35"/>
      <c r="IO1610" s="35"/>
      <c r="RL1610" s="252"/>
    </row>
    <row r="1611" spans="1:480" s="64" customFormat="1" ht="14.25">
      <c r="A1611" s="321"/>
      <c r="B1611" s="321"/>
      <c r="C1611" s="321"/>
      <c r="D1611" s="321"/>
      <c r="E1611" s="299"/>
      <c r="F1611" s="35"/>
      <c r="G1611" s="35"/>
      <c r="K1611" s="251"/>
      <c r="M1611" s="35"/>
      <c r="N1611" s="35"/>
      <c r="O1611" s="35"/>
      <c r="T1611" s="251"/>
      <c r="V1611" s="35"/>
      <c r="W1611" s="35"/>
      <c r="X1611" s="35"/>
      <c r="AC1611" s="251"/>
      <c r="AE1611" s="35"/>
      <c r="AF1611" s="35"/>
      <c r="AG1611" s="35"/>
      <c r="AL1611" s="251"/>
      <c r="AN1611" s="35"/>
      <c r="AO1611" s="35"/>
      <c r="AP1611" s="35"/>
      <c r="AU1611" s="251"/>
      <c r="AW1611" s="35"/>
      <c r="AX1611" s="35"/>
      <c r="AY1611" s="35"/>
      <c r="BD1611" s="251"/>
      <c r="BF1611" s="35"/>
      <c r="BG1611" s="35"/>
      <c r="BH1611" s="35"/>
      <c r="BM1611" s="251"/>
      <c r="BO1611" s="35"/>
      <c r="BP1611" s="35"/>
      <c r="BQ1611" s="35"/>
      <c r="BV1611" s="251"/>
      <c r="BX1611" s="35"/>
      <c r="BY1611" s="35"/>
      <c r="BZ1611" s="35"/>
      <c r="CE1611" s="251"/>
      <c r="CG1611" s="35"/>
      <c r="CH1611" s="35"/>
      <c r="CI1611" s="35"/>
      <c r="CN1611" s="251"/>
      <c r="CP1611" s="35"/>
      <c r="CQ1611" s="35"/>
      <c r="CR1611" s="35"/>
      <c r="CW1611" s="251"/>
      <c r="CY1611" s="35"/>
      <c r="CZ1611" s="35"/>
      <c r="DA1611" s="35"/>
      <c r="DF1611" s="251"/>
      <c r="DH1611" s="35"/>
      <c r="DI1611" s="35"/>
      <c r="DJ1611" s="35"/>
      <c r="DO1611" s="251"/>
      <c r="DQ1611" s="35"/>
      <c r="DR1611" s="35"/>
      <c r="DS1611" s="35"/>
      <c r="DX1611" s="251"/>
      <c r="DZ1611" s="35"/>
      <c r="EA1611" s="35"/>
      <c r="EB1611" s="35"/>
      <c r="EG1611" s="251"/>
      <c r="EI1611" s="35"/>
      <c r="EJ1611" s="35"/>
      <c r="EK1611" s="35"/>
      <c r="EP1611" s="251"/>
      <c r="ER1611" s="35"/>
      <c r="ES1611" s="35"/>
      <c r="ET1611" s="35"/>
      <c r="EY1611" s="251"/>
      <c r="FA1611" s="35"/>
      <c r="FB1611" s="35"/>
      <c r="FC1611" s="35"/>
      <c r="FH1611" s="251"/>
      <c r="FJ1611" s="35"/>
      <c r="FK1611" s="35"/>
      <c r="FL1611" s="35"/>
      <c r="FQ1611" s="251"/>
      <c r="FS1611" s="35"/>
      <c r="FT1611" s="35"/>
      <c r="FU1611" s="35"/>
      <c r="FZ1611" s="251"/>
      <c r="GB1611" s="35"/>
      <c r="GC1611" s="35"/>
      <c r="GD1611" s="35"/>
      <c r="GI1611" s="251"/>
      <c r="GK1611" s="35"/>
      <c r="GL1611" s="35"/>
      <c r="GM1611" s="35"/>
      <c r="GR1611" s="251"/>
      <c r="GT1611" s="35"/>
      <c r="GU1611" s="35"/>
      <c r="GV1611" s="35"/>
      <c r="HA1611" s="251"/>
      <c r="HC1611" s="35"/>
      <c r="HD1611" s="35"/>
      <c r="HE1611" s="35"/>
      <c r="HJ1611" s="35"/>
      <c r="HK1611" s="35"/>
      <c r="HL1611" s="35"/>
      <c r="HM1611" s="35"/>
      <c r="HN1611" s="35"/>
      <c r="HO1611" s="35"/>
      <c r="HP1611" s="35"/>
      <c r="HQ1611" s="35"/>
      <c r="HR1611" s="35"/>
      <c r="HS1611" s="35"/>
      <c r="HT1611" s="35"/>
      <c r="HU1611" s="35"/>
      <c r="HV1611" s="35"/>
      <c r="HW1611" s="35"/>
      <c r="HX1611" s="35"/>
      <c r="HY1611" s="35"/>
      <c r="HZ1611" s="35"/>
      <c r="IA1611" s="35"/>
      <c r="IB1611" s="35"/>
      <c r="IC1611" s="35"/>
      <c r="ID1611" s="35"/>
      <c r="IE1611" s="35"/>
      <c r="IF1611" s="35"/>
      <c r="IG1611" s="35"/>
      <c r="IH1611" s="35"/>
      <c r="II1611" s="35"/>
      <c r="IJ1611" s="35"/>
      <c r="IK1611" s="35"/>
      <c r="IL1611" s="35"/>
      <c r="IM1611" s="35"/>
      <c r="IN1611" s="35"/>
      <c r="IO1611" s="35"/>
      <c r="RL1611" s="252"/>
    </row>
    <row r="1612" spans="1:480" s="64" customFormat="1" ht="14.25">
      <c r="A1612" s="321"/>
      <c r="B1612" s="321"/>
      <c r="C1612" s="321"/>
      <c r="D1612" s="321"/>
      <c r="E1612" s="299"/>
      <c r="F1612" s="35"/>
      <c r="G1612" s="35"/>
      <c r="K1612" s="251"/>
      <c r="M1612" s="35"/>
      <c r="N1612" s="35"/>
      <c r="O1612" s="35"/>
      <c r="T1612" s="251"/>
      <c r="V1612" s="35"/>
      <c r="W1612" s="35"/>
      <c r="X1612" s="35"/>
      <c r="AC1612" s="251"/>
      <c r="AE1612" s="35"/>
      <c r="AF1612" s="35"/>
      <c r="AG1612" s="35"/>
      <c r="AL1612" s="251"/>
      <c r="AN1612" s="35"/>
      <c r="AO1612" s="35"/>
      <c r="AP1612" s="35"/>
      <c r="AU1612" s="251"/>
      <c r="AW1612" s="35"/>
      <c r="AX1612" s="35"/>
      <c r="AY1612" s="35"/>
      <c r="BD1612" s="251"/>
      <c r="BF1612" s="35"/>
      <c r="BG1612" s="35"/>
      <c r="BH1612" s="35"/>
      <c r="BM1612" s="251"/>
      <c r="BO1612" s="35"/>
      <c r="BP1612" s="35"/>
      <c r="BQ1612" s="35"/>
      <c r="BV1612" s="251"/>
      <c r="BX1612" s="35"/>
      <c r="BY1612" s="35"/>
      <c r="BZ1612" s="35"/>
      <c r="CE1612" s="251"/>
      <c r="CG1612" s="35"/>
      <c r="CH1612" s="35"/>
      <c r="CI1612" s="35"/>
      <c r="CN1612" s="251"/>
      <c r="CP1612" s="35"/>
      <c r="CQ1612" s="35"/>
      <c r="CR1612" s="35"/>
      <c r="CW1612" s="251"/>
      <c r="CY1612" s="35"/>
      <c r="CZ1612" s="35"/>
      <c r="DA1612" s="35"/>
      <c r="DF1612" s="251"/>
      <c r="DH1612" s="35"/>
      <c r="DI1612" s="35"/>
      <c r="DJ1612" s="35"/>
      <c r="DO1612" s="251"/>
      <c r="DQ1612" s="35"/>
      <c r="DR1612" s="35"/>
      <c r="DS1612" s="35"/>
      <c r="DX1612" s="251"/>
      <c r="DZ1612" s="35"/>
      <c r="EA1612" s="35"/>
      <c r="EB1612" s="35"/>
      <c r="EG1612" s="251"/>
      <c r="EI1612" s="35"/>
      <c r="EJ1612" s="35"/>
      <c r="EK1612" s="35"/>
      <c r="EP1612" s="251"/>
      <c r="ER1612" s="35"/>
      <c r="ES1612" s="35"/>
      <c r="ET1612" s="35"/>
      <c r="EY1612" s="251"/>
      <c r="FA1612" s="35"/>
      <c r="FB1612" s="35"/>
      <c r="FC1612" s="35"/>
      <c r="FH1612" s="251"/>
      <c r="FJ1612" s="35"/>
      <c r="FK1612" s="35"/>
      <c r="FL1612" s="35"/>
      <c r="FQ1612" s="251"/>
      <c r="FS1612" s="35"/>
      <c r="FT1612" s="35"/>
      <c r="FU1612" s="35"/>
      <c r="FZ1612" s="251"/>
      <c r="GB1612" s="35"/>
      <c r="GC1612" s="35"/>
      <c r="GD1612" s="35"/>
      <c r="GI1612" s="251"/>
      <c r="GK1612" s="35"/>
      <c r="GL1612" s="35"/>
      <c r="GM1612" s="35"/>
      <c r="GR1612" s="251"/>
      <c r="GT1612" s="35"/>
      <c r="GU1612" s="35"/>
      <c r="GV1612" s="35"/>
      <c r="HA1612" s="251"/>
      <c r="HC1612" s="35"/>
      <c r="HD1612" s="35"/>
      <c r="HE1612" s="35"/>
      <c r="HJ1612" s="35"/>
      <c r="HK1612" s="35"/>
      <c r="HL1612" s="35"/>
      <c r="HM1612" s="35"/>
      <c r="HN1612" s="35"/>
      <c r="HO1612" s="35"/>
      <c r="HP1612" s="35"/>
      <c r="HQ1612" s="35"/>
      <c r="HR1612" s="35"/>
      <c r="HS1612" s="35"/>
      <c r="HT1612" s="35"/>
      <c r="HU1612" s="35"/>
      <c r="HV1612" s="35"/>
      <c r="HW1612" s="35"/>
      <c r="HX1612" s="35"/>
      <c r="HY1612" s="35"/>
      <c r="HZ1612" s="35"/>
      <c r="IA1612" s="35"/>
      <c r="IB1612" s="35"/>
      <c r="IC1612" s="35"/>
      <c r="ID1612" s="35"/>
      <c r="IE1612" s="35"/>
      <c r="IF1612" s="35"/>
      <c r="IG1612" s="35"/>
      <c r="IH1612" s="35"/>
      <c r="II1612" s="35"/>
      <c r="IJ1612" s="35"/>
      <c r="IK1612" s="35"/>
      <c r="IL1612" s="35"/>
      <c r="IM1612" s="35"/>
      <c r="IN1612" s="35"/>
      <c r="IO1612" s="35"/>
      <c r="RL1612" s="252"/>
    </row>
    <row r="1613" spans="1:480" s="64" customFormat="1" ht="14.25">
      <c r="A1613" s="321"/>
      <c r="B1613" s="321"/>
      <c r="C1613" s="321"/>
      <c r="D1613" s="321"/>
      <c r="E1613" s="299"/>
      <c r="F1613" s="307"/>
      <c r="G1613" s="35"/>
      <c r="K1613" s="251"/>
      <c r="M1613" s="35"/>
      <c r="N1613" s="35"/>
      <c r="O1613" s="35"/>
      <c r="T1613" s="251"/>
      <c r="V1613" s="35"/>
      <c r="W1613" s="35"/>
      <c r="X1613" s="35"/>
      <c r="AC1613" s="251"/>
      <c r="AE1613" s="35"/>
      <c r="AF1613" s="35"/>
      <c r="AG1613" s="35"/>
      <c r="AL1613" s="251"/>
      <c r="AN1613" s="35"/>
      <c r="AO1613" s="35"/>
      <c r="AP1613" s="35"/>
      <c r="AU1613" s="251"/>
      <c r="AW1613" s="35"/>
      <c r="AX1613" s="35"/>
      <c r="AY1613" s="35"/>
      <c r="BD1613" s="251"/>
      <c r="BF1613" s="35"/>
      <c r="BG1613" s="35"/>
      <c r="BH1613" s="35"/>
      <c r="BM1613" s="251"/>
      <c r="BO1613" s="35"/>
      <c r="BP1613" s="35"/>
      <c r="BQ1613" s="35"/>
      <c r="BV1613" s="251"/>
      <c r="BX1613" s="35"/>
      <c r="BY1613" s="35"/>
      <c r="BZ1613" s="35"/>
      <c r="CE1613" s="251"/>
      <c r="CG1613" s="35"/>
      <c r="CH1613" s="35"/>
      <c r="CI1613" s="35"/>
      <c r="CN1613" s="251"/>
      <c r="CP1613" s="35"/>
      <c r="CQ1613" s="35"/>
      <c r="CR1613" s="35"/>
      <c r="CW1613" s="251"/>
      <c r="CY1613" s="35"/>
      <c r="CZ1613" s="35"/>
      <c r="DA1613" s="35"/>
      <c r="DF1613" s="251"/>
      <c r="DH1613" s="35"/>
      <c r="DI1613" s="35"/>
      <c r="DJ1613" s="35"/>
      <c r="DO1613" s="251"/>
      <c r="DQ1613" s="35"/>
      <c r="DR1613" s="35"/>
      <c r="DS1613" s="35"/>
      <c r="DX1613" s="251"/>
      <c r="DZ1613" s="35"/>
      <c r="EA1613" s="35"/>
      <c r="EB1613" s="35"/>
      <c r="EG1613" s="251"/>
      <c r="EI1613" s="35"/>
      <c r="EJ1613" s="35"/>
      <c r="EK1613" s="35"/>
      <c r="EP1613" s="251"/>
      <c r="ER1613" s="35"/>
      <c r="ES1613" s="35"/>
      <c r="ET1613" s="35"/>
      <c r="EY1613" s="251"/>
      <c r="FA1613" s="35"/>
      <c r="FB1613" s="35"/>
      <c r="FC1613" s="35"/>
      <c r="FH1613" s="251"/>
      <c r="FJ1613" s="35"/>
      <c r="FK1613" s="35"/>
      <c r="FL1613" s="35"/>
      <c r="FQ1613" s="251"/>
      <c r="FS1613" s="35"/>
      <c r="FT1613" s="35"/>
      <c r="FU1613" s="35"/>
      <c r="FZ1613" s="251"/>
      <c r="GB1613" s="35"/>
      <c r="GC1613" s="35"/>
      <c r="GD1613" s="35"/>
      <c r="GI1613" s="251"/>
      <c r="GK1613" s="35"/>
      <c r="GL1613" s="35"/>
      <c r="GM1613" s="35"/>
      <c r="GR1613" s="251"/>
      <c r="GT1613" s="35"/>
      <c r="GU1613" s="35"/>
      <c r="GV1613" s="35"/>
      <c r="HA1613" s="251"/>
      <c r="HC1613" s="35"/>
      <c r="HD1613" s="35"/>
      <c r="HE1613" s="35"/>
      <c r="HJ1613" s="35"/>
      <c r="HK1613" s="35"/>
      <c r="HL1613" s="35"/>
      <c r="HM1613" s="35"/>
      <c r="HN1613" s="35"/>
      <c r="HO1613" s="35"/>
      <c r="HP1613" s="35"/>
      <c r="HQ1613" s="35"/>
      <c r="HR1613" s="35"/>
      <c r="HS1613" s="35"/>
      <c r="HT1613" s="35"/>
      <c r="HU1613" s="35"/>
      <c r="HV1613" s="35"/>
      <c r="HW1613" s="35"/>
      <c r="HX1613" s="35"/>
      <c r="HY1613" s="35"/>
      <c r="HZ1613" s="35"/>
      <c r="IA1613" s="35"/>
      <c r="IB1613" s="35"/>
      <c r="IC1613" s="35"/>
      <c r="ID1613" s="35"/>
      <c r="IE1613" s="35"/>
      <c r="IF1613" s="35"/>
      <c r="IG1613" s="35"/>
      <c r="IH1613" s="35"/>
      <c r="II1613" s="35"/>
      <c r="IJ1613" s="35"/>
      <c r="IK1613" s="35"/>
      <c r="IL1613" s="35"/>
      <c r="IM1613" s="35"/>
      <c r="IN1613" s="35"/>
      <c r="IO1613" s="35"/>
      <c r="RL1613" s="252"/>
    </row>
    <row r="1614" spans="1:480" s="64" customFormat="1" ht="14.25">
      <c r="A1614" s="321"/>
      <c r="B1614" s="321"/>
      <c r="C1614" s="321"/>
      <c r="D1614" s="321"/>
      <c r="E1614" s="299"/>
      <c r="F1614" s="35"/>
      <c r="G1614" s="35"/>
      <c r="K1614" s="251"/>
      <c r="M1614" s="35"/>
      <c r="N1614" s="35"/>
      <c r="O1614" s="35"/>
      <c r="T1614" s="251"/>
      <c r="V1614" s="35"/>
      <c r="W1614" s="35"/>
      <c r="X1614" s="35"/>
      <c r="AC1614" s="251"/>
      <c r="AE1614" s="35"/>
      <c r="AF1614" s="35"/>
      <c r="AG1614" s="35"/>
      <c r="AL1614" s="251"/>
      <c r="AN1614" s="35"/>
      <c r="AO1614" s="35"/>
      <c r="AP1614" s="35"/>
      <c r="AU1614" s="251"/>
      <c r="AW1614" s="35"/>
      <c r="AX1614" s="35"/>
      <c r="AY1614" s="35"/>
      <c r="BD1614" s="251"/>
      <c r="BF1614" s="35"/>
      <c r="BG1614" s="35"/>
      <c r="BH1614" s="35"/>
      <c r="BM1614" s="251"/>
      <c r="BO1614" s="35"/>
      <c r="BP1614" s="35"/>
      <c r="BQ1614" s="35"/>
      <c r="BV1614" s="251"/>
      <c r="BX1614" s="35"/>
      <c r="BY1614" s="35"/>
      <c r="BZ1614" s="35"/>
      <c r="CE1614" s="251"/>
      <c r="CG1614" s="35"/>
      <c r="CH1614" s="35"/>
      <c r="CI1614" s="35"/>
      <c r="CN1614" s="251"/>
      <c r="CP1614" s="35"/>
      <c r="CQ1614" s="35"/>
      <c r="CR1614" s="35"/>
      <c r="CW1614" s="251"/>
      <c r="CY1614" s="35"/>
      <c r="CZ1614" s="35"/>
      <c r="DA1614" s="35"/>
      <c r="DF1614" s="251"/>
      <c r="DH1614" s="35"/>
      <c r="DI1614" s="35"/>
      <c r="DJ1614" s="35"/>
      <c r="DO1614" s="251"/>
      <c r="DQ1614" s="35"/>
      <c r="DR1614" s="35"/>
      <c r="DS1614" s="35"/>
      <c r="DX1614" s="251"/>
      <c r="DZ1614" s="35"/>
      <c r="EA1614" s="35"/>
      <c r="EB1614" s="35"/>
      <c r="EG1614" s="251"/>
      <c r="EI1614" s="35"/>
      <c r="EJ1614" s="35"/>
      <c r="EK1614" s="35"/>
      <c r="EP1614" s="251"/>
      <c r="ER1614" s="35"/>
      <c r="ES1614" s="35"/>
      <c r="ET1614" s="35"/>
      <c r="EY1614" s="251"/>
      <c r="FA1614" s="35"/>
      <c r="FB1614" s="35"/>
      <c r="FC1614" s="35"/>
      <c r="FH1614" s="251"/>
      <c r="FJ1614" s="35"/>
      <c r="FK1614" s="35"/>
      <c r="FL1614" s="35"/>
      <c r="FQ1614" s="251"/>
      <c r="FS1614" s="35"/>
      <c r="FT1614" s="35"/>
      <c r="FU1614" s="35"/>
      <c r="FZ1614" s="251"/>
      <c r="GB1614" s="35"/>
      <c r="GC1614" s="35"/>
      <c r="GD1614" s="35"/>
      <c r="GI1614" s="251"/>
      <c r="GK1614" s="35"/>
      <c r="GL1614" s="35"/>
      <c r="GM1614" s="35"/>
      <c r="GR1614" s="251"/>
      <c r="GT1614" s="35"/>
      <c r="GU1614" s="35"/>
      <c r="GV1614" s="35"/>
      <c r="HA1614" s="251"/>
      <c r="HC1614" s="35"/>
      <c r="HD1614" s="35"/>
      <c r="HE1614" s="35"/>
      <c r="HJ1614" s="35"/>
      <c r="HK1614" s="35"/>
      <c r="HL1614" s="35"/>
      <c r="HM1614" s="35"/>
      <c r="HN1614" s="35"/>
      <c r="HO1614" s="35"/>
      <c r="HP1614" s="35"/>
      <c r="HQ1614" s="35"/>
      <c r="HR1614" s="35"/>
      <c r="HS1614" s="35"/>
      <c r="HT1614" s="35"/>
      <c r="HU1614" s="35"/>
      <c r="HV1614" s="35"/>
      <c r="HW1614" s="35"/>
      <c r="HX1614" s="35"/>
      <c r="HY1614" s="35"/>
      <c r="HZ1614" s="35"/>
      <c r="IA1614" s="35"/>
      <c r="IB1614" s="35"/>
      <c r="IC1614" s="35"/>
      <c r="ID1614" s="35"/>
      <c r="IE1614" s="35"/>
      <c r="IF1614" s="35"/>
      <c r="IG1614" s="35"/>
      <c r="IH1614" s="35"/>
      <c r="II1614" s="35"/>
      <c r="IJ1614" s="35"/>
      <c r="IK1614" s="35"/>
      <c r="IL1614" s="35"/>
      <c r="IM1614" s="35"/>
      <c r="IN1614" s="35"/>
      <c r="IO1614" s="35"/>
      <c r="RL1614" s="252"/>
    </row>
    <row r="1615" spans="1:480" s="64" customFormat="1" ht="14.25">
      <c r="A1615" s="321"/>
      <c r="B1615" s="321"/>
      <c r="C1615" s="321"/>
      <c r="D1615" s="321"/>
      <c r="E1615" s="299"/>
      <c r="F1615" s="35"/>
      <c r="G1615" s="35"/>
      <c r="K1615" s="251"/>
      <c r="M1615" s="35"/>
      <c r="N1615" s="35"/>
      <c r="O1615" s="35"/>
      <c r="T1615" s="251"/>
      <c r="V1615" s="35"/>
      <c r="W1615" s="35"/>
      <c r="X1615" s="35"/>
      <c r="AC1615" s="251"/>
      <c r="AE1615" s="35"/>
      <c r="AF1615" s="35"/>
      <c r="AG1615" s="35"/>
      <c r="AL1615" s="251"/>
      <c r="AN1615" s="35"/>
      <c r="AO1615" s="35"/>
      <c r="AP1615" s="35"/>
      <c r="AU1615" s="251"/>
      <c r="AW1615" s="35"/>
      <c r="AX1615" s="35"/>
      <c r="AY1615" s="35"/>
      <c r="BD1615" s="251"/>
      <c r="BF1615" s="35"/>
      <c r="BG1615" s="35"/>
      <c r="BH1615" s="35"/>
      <c r="BM1615" s="251"/>
      <c r="BO1615" s="35"/>
      <c r="BP1615" s="35"/>
      <c r="BQ1615" s="35"/>
      <c r="BV1615" s="251"/>
      <c r="BX1615" s="35"/>
      <c r="BY1615" s="35"/>
      <c r="BZ1615" s="35"/>
      <c r="CE1615" s="251"/>
      <c r="CG1615" s="35"/>
      <c r="CH1615" s="35"/>
      <c r="CI1615" s="35"/>
      <c r="CN1615" s="251"/>
      <c r="CP1615" s="35"/>
      <c r="CQ1615" s="35"/>
      <c r="CR1615" s="35"/>
      <c r="CW1615" s="251"/>
      <c r="CY1615" s="35"/>
      <c r="CZ1615" s="35"/>
      <c r="DA1615" s="35"/>
      <c r="DF1615" s="251"/>
      <c r="DH1615" s="35"/>
      <c r="DI1615" s="35"/>
      <c r="DJ1615" s="35"/>
      <c r="DO1615" s="251"/>
      <c r="DQ1615" s="35"/>
      <c r="DR1615" s="35"/>
      <c r="DS1615" s="35"/>
      <c r="DX1615" s="251"/>
      <c r="DZ1615" s="35"/>
      <c r="EA1615" s="35"/>
      <c r="EB1615" s="35"/>
      <c r="EG1615" s="251"/>
      <c r="EI1615" s="35"/>
      <c r="EJ1615" s="35"/>
      <c r="EK1615" s="35"/>
      <c r="EP1615" s="251"/>
      <c r="ER1615" s="35"/>
      <c r="ES1615" s="35"/>
      <c r="ET1615" s="35"/>
      <c r="EY1615" s="251"/>
      <c r="FA1615" s="35"/>
      <c r="FB1615" s="35"/>
      <c r="FC1615" s="35"/>
      <c r="FH1615" s="251"/>
      <c r="FJ1615" s="35"/>
      <c r="FK1615" s="35"/>
      <c r="FL1615" s="35"/>
      <c r="FQ1615" s="251"/>
      <c r="FS1615" s="35"/>
      <c r="FT1615" s="35"/>
      <c r="FU1615" s="35"/>
      <c r="FZ1615" s="251"/>
      <c r="GB1615" s="35"/>
      <c r="GC1615" s="35"/>
      <c r="GD1615" s="35"/>
      <c r="GI1615" s="251"/>
      <c r="GK1615" s="35"/>
      <c r="GL1615" s="35"/>
      <c r="GM1615" s="35"/>
      <c r="GR1615" s="251"/>
      <c r="GT1615" s="35"/>
      <c r="GU1615" s="35"/>
      <c r="GV1615" s="35"/>
      <c r="HA1615" s="251"/>
      <c r="HC1615" s="35"/>
      <c r="HD1615" s="35"/>
      <c r="HE1615" s="35"/>
      <c r="HJ1615" s="35"/>
      <c r="HK1615" s="35"/>
      <c r="HL1615" s="35"/>
      <c r="HM1615" s="35"/>
      <c r="HN1615" s="35"/>
      <c r="HO1615" s="35"/>
      <c r="HP1615" s="35"/>
      <c r="HQ1615" s="35"/>
      <c r="HR1615" s="35"/>
      <c r="HS1615" s="35"/>
      <c r="HT1615" s="35"/>
      <c r="HU1615" s="35"/>
      <c r="HV1615" s="35"/>
      <c r="HW1615" s="35"/>
      <c r="HX1615" s="35"/>
      <c r="HY1615" s="35"/>
      <c r="HZ1615" s="35"/>
      <c r="IA1615" s="35"/>
      <c r="IB1615" s="35"/>
      <c r="IC1615" s="35"/>
      <c r="ID1615" s="35"/>
      <c r="IE1615" s="35"/>
      <c r="IF1615" s="35"/>
      <c r="IG1615" s="35"/>
      <c r="IH1615" s="35"/>
      <c r="II1615" s="35"/>
      <c r="IJ1615" s="35"/>
      <c r="IK1615" s="35"/>
      <c r="IL1615" s="35"/>
      <c r="IM1615" s="35"/>
      <c r="IN1615" s="35"/>
      <c r="IO1615" s="35"/>
      <c r="RL1615" s="252"/>
    </row>
    <row r="1616" spans="1:480" s="64" customFormat="1" ht="14.25">
      <c r="A1616" s="321"/>
      <c r="B1616" s="321"/>
      <c r="C1616" s="321"/>
      <c r="D1616" s="321"/>
      <c r="E1616" s="299"/>
      <c r="F1616" s="35"/>
      <c r="G1616" s="35"/>
      <c r="K1616" s="251"/>
      <c r="M1616" s="35"/>
      <c r="N1616" s="35"/>
      <c r="O1616" s="35"/>
      <c r="T1616" s="251"/>
      <c r="V1616" s="35"/>
      <c r="W1616" s="35"/>
      <c r="X1616" s="35"/>
      <c r="AC1616" s="251"/>
      <c r="AE1616" s="35"/>
      <c r="AF1616" s="35"/>
      <c r="AG1616" s="35"/>
      <c r="AL1616" s="251"/>
      <c r="AN1616" s="35"/>
      <c r="AO1616" s="35"/>
      <c r="AP1616" s="35"/>
      <c r="AU1616" s="251"/>
      <c r="AW1616" s="35"/>
      <c r="AX1616" s="35"/>
      <c r="AY1616" s="35"/>
      <c r="BD1616" s="251"/>
      <c r="BF1616" s="35"/>
      <c r="BG1616" s="35"/>
      <c r="BH1616" s="35"/>
      <c r="BM1616" s="251"/>
      <c r="BO1616" s="35"/>
      <c r="BP1616" s="35"/>
      <c r="BQ1616" s="35"/>
      <c r="BV1616" s="251"/>
      <c r="BX1616" s="35"/>
      <c r="BY1616" s="35"/>
      <c r="BZ1616" s="35"/>
      <c r="CE1616" s="251"/>
      <c r="CG1616" s="35"/>
      <c r="CH1616" s="35"/>
      <c r="CI1616" s="35"/>
      <c r="CN1616" s="251"/>
      <c r="CP1616" s="35"/>
      <c r="CQ1616" s="35"/>
      <c r="CR1616" s="35"/>
      <c r="CW1616" s="251"/>
      <c r="CY1616" s="35"/>
      <c r="CZ1616" s="35"/>
      <c r="DA1616" s="35"/>
      <c r="DF1616" s="251"/>
      <c r="DH1616" s="35"/>
      <c r="DI1616" s="35"/>
      <c r="DJ1616" s="35"/>
      <c r="DO1616" s="251"/>
      <c r="DQ1616" s="35"/>
      <c r="DR1616" s="35"/>
      <c r="DS1616" s="35"/>
      <c r="DX1616" s="251"/>
      <c r="DZ1616" s="35"/>
      <c r="EA1616" s="35"/>
      <c r="EB1616" s="35"/>
      <c r="EG1616" s="251"/>
      <c r="EI1616" s="35"/>
      <c r="EJ1616" s="35"/>
      <c r="EK1616" s="35"/>
      <c r="EP1616" s="251"/>
      <c r="ER1616" s="35"/>
      <c r="ES1616" s="35"/>
      <c r="ET1616" s="35"/>
      <c r="EY1616" s="251"/>
      <c r="FA1616" s="35"/>
      <c r="FB1616" s="35"/>
      <c r="FC1616" s="35"/>
      <c r="FH1616" s="251"/>
      <c r="FJ1616" s="35"/>
      <c r="FK1616" s="35"/>
      <c r="FL1616" s="35"/>
      <c r="FQ1616" s="251"/>
      <c r="FS1616" s="35"/>
      <c r="FT1616" s="35"/>
      <c r="FU1616" s="35"/>
      <c r="FZ1616" s="251"/>
      <c r="GB1616" s="35"/>
      <c r="GC1616" s="35"/>
      <c r="GD1616" s="35"/>
      <c r="GI1616" s="251"/>
      <c r="GK1616" s="35"/>
      <c r="GL1616" s="35"/>
      <c r="GM1616" s="35"/>
      <c r="GR1616" s="251"/>
      <c r="GT1616" s="35"/>
      <c r="GU1616" s="35"/>
      <c r="GV1616" s="35"/>
      <c r="HA1616" s="251"/>
      <c r="HC1616" s="35"/>
      <c r="HD1616" s="35"/>
      <c r="HE1616" s="35"/>
      <c r="HJ1616" s="35"/>
      <c r="HK1616" s="35"/>
      <c r="HL1616" s="35"/>
      <c r="HM1616" s="35"/>
      <c r="HN1616" s="35"/>
      <c r="HO1616" s="35"/>
      <c r="HP1616" s="35"/>
      <c r="HQ1616" s="35"/>
      <c r="HR1616" s="35"/>
      <c r="HS1616" s="35"/>
      <c r="HT1616" s="35"/>
      <c r="HU1616" s="35"/>
      <c r="HV1616" s="35"/>
      <c r="HW1616" s="35"/>
      <c r="HX1616" s="35"/>
      <c r="HY1616" s="35"/>
      <c r="HZ1616" s="35"/>
      <c r="IA1616" s="35"/>
      <c r="IB1616" s="35"/>
      <c r="IC1616" s="35"/>
      <c r="ID1616" s="35"/>
      <c r="IE1616" s="35"/>
      <c r="IF1616" s="35"/>
      <c r="IG1616" s="35"/>
      <c r="IH1616" s="35"/>
      <c r="II1616" s="35"/>
      <c r="IJ1616" s="35"/>
      <c r="IK1616" s="35"/>
      <c r="IL1616" s="35"/>
      <c r="IM1616" s="35"/>
      <c r="IN1616" s="35"/>
      <c r="IO1616" s="35"/>
      <c r="RL1616" s="252"/>
    </row>
    <row r="1617" spans="1:480" s="64" customFormat="1" ht="14.25">
      <c r="A1617" s="321"/>
      <c r="B1617" s="321"/>
      <c r="C1617" s="321"/>
      <c r="D1617" s="321"/>
      <c r="E1617" s="299"/>
      <c r="F1617" s="35"/>
      <c r="G1617" s="35"/>
      <c r="K1617" s="251"/>
      <c r="M1617" s="35"/>
      <c r="N1617" s="35"/>
      <c r="O1617" s="35"/>
      <c r="T1617" s="251"/>
      <c r="V1617" s="35"/>
      <c r="W1617" s="35"/>
      <c r="X1617" s="35"/>
      <c r="AC1617" s="251"/>
      <c r="AE1617" s="35"/>
      <c r="AF1617" s="35"/>
      <c r="AG1617" s="35"/>
      <c r="AL1617" s="251"/>
      <c r="AN1617" s="35"/>
      <c r="AO1617" s="35"/>
      <c r="AP1617" s="35"/>
      <c r="AU1617" s="251"/>
      <c r="AW1617" s="35"/>
      <c r="AX1617" s="35"/>
      <c r="AY1617" s="35"/>
      <c r="BD1617" s="251"/>
      <c r="BF1617" s="35"/>
      <c r="BG1617" s="35"/>
      <c r="BH1617" s="35"/>
      <c r="BM1617" s="251"/>
      <c r="BO1617" s="35"/>
      <c r="BP1617" s="35"/>
      <c r="BQ1617" s="35"/>
      <c r="BV1617" s="251"/>
      <c r="BX1617" s="35"/>
      <c r="BY1617" s="35"/>
      <c r="BZ1617" s="35"/>
      <c r="CE1617" s="251"/>
      <c r="CG1617" s="35"/>
      <c r="CH1617" s="35"/>
      <c r="CI1617" s="35"/>
      <c r="CN1617" s="251"/>
      <c r="CP1617" s="35"/>
      <c r="CQ1617" s="35"/>
      <c r="CR1617" s="35"/>
      <c r="CW1617" s="251"/>
      <c r="CY1617" s="35"/>
      <c r="CZ1617" s="35"/>
      <c r="DA1617" s="35"/>
      <c r="DF1617" s="251"/>
      <c r="DH1617" s="35"/>
      <c r="DI1617" s="35"/>
      <c r="DJ1617" s="35"/>
      <c r="DO1617" s="251"/>
      <c r="DQ1617" s="35"/>
      <c r="DR1617" s="35"/>
      <c r="DS1617" s="35"/>
      <c r="DX1617" s="251"/>
      <c r="DZ1617" s="35"/>
      <c r="EA1617" s="35"/>
      <c r="EB1617" s="35"/>
      <c r="EG1617" s="251"/>
      <c r="EI1617" s="35"/>
      <c r="EJ1617" s="35"/>
      <c r="EK1617" s="35"/>
      <c r="EP1617" s="251"/>
      <c r="ER1617" s="35"/>
      <c r="ES1617" s="35"/>
      <c r="ET1617" s="35"/>
      <c r="EY1617" s="251"/>
      <c r="FA1617" s="35"/>
      <c r="FB1617" s="35"/>
      <c r="FC1617" s="35"/>
      <c r="FH1617" s="251"/>
      <c r="FJ1617" s="35"/>
      <c r="FK1617" s="35"/>
      <c r="FL1617" s="35"/>
      <c r="FQ1617" s="251"/>
      <c r="FS1617" s="35"/>
      <c r="FT1617" s="35"/>
      <c r="FU1617" s="35"/>
      <c r="FZ1617" s="251"/>
      <c r="GB1617" s="35"/>
      <c r="GC1617" s="35"/>
      <c r="GD1617" s="35"/>
      <c r="GI1617" s="251"/>
      <c r="GK1617" s="35"/>
      <c r="GL1617" s="35"/>
      <c r="GM1617" s="35"/>
      <c r="GR1617" s="251"/>
      <c r="GT1617" s="35"/>
      <c r="GU1617" s="35"/>
      <c r="GV1617" s="35"/>
      <c r="HA1617" s="251"/>
      <c r="HC1617" s="35"/>
      <c r="HD1617" s="35"/>
      <c r="HE1617" s="35"/>
      <c r="HJ1617" s="35"/>
      <c r="HK1617" s="35"/>
      <c r="HL1617" s="35"/>
      <c r="HM1617" s="35"/>
      <c r="HN1617" s="35"/>
      <c r="HO1617" s="35"/>
      <c r="HP1617" s="35"/>
      <c r="HQ1617" s="35"/>
      <c r="HR1617" s="35"/>
      <c r="HS1617" s="35"/>
      <c r="HT1617" s="35"/>
      <c r="HU1617" s="35"/>
      <c r="HV1617" s="35"/>
      <c r="HW1617" s="35"/>
      <c r="HX1617" s="35"/>
      <c r="HY1617" s="35"/>
      <c r="HZ1617" s="35"/>
      <c r="IA1617" s="35"/>
      <c r="IB1617" s="35"/>
      <c r="IC1617" s="35"/>
      <c r="ID1617" s="35"/>
      <c r="IE1617" s="35"/>
      <c r="IF1617" s="35"/>
      <c r="IG1617" s="35"/>
      <c r="IH1617" s="35"/>
      <c r="II1617" s="35"/>
      <c r="IJ1617" s="35"/>
      <c r="IK1617" s="35"/>
      <c r="IL1617" s="35"/>
      <c r="IM1617" s="35"/>
      <c r="IN1617" s="35"/>
      <c r="IO1617" s="35"/>
      <c r="RL1617" s="252"/>
    </row>
    <row r="1618" spans="1:480" s="64" customFormat="1" ht="14.25">
      <c r="A1618" s="321"/>
      <c r="B1618" s="321"/>
      <c r="C1618" s="321"/>
      <c r="D1618" s="321"/>
      <c r="E1618" s="299"/>
      <c r="F1618" s="35"/>
      <c r="G1618" s="35"/>
      <c r="K1618" s="251"/>
      <c r="M1618" s="35"/>
      <c r="N1618" s="35"/>
      <c r="O1618" s="35"/>
      <c r="T1618" s="251"/>
      <c r="V1618" s="35"/>
      <c r="W1618" s="35"/>
      <c r="X1618" s="35"/>
      <c r="AC1618" s="251"/>
      <c r="AE1618" s="35"/>
      <c r="AF1618" s="35"/>
      <c r="AG1618" s="35"/>
      <c r="AL1618" s="251"/>
      <c r="AN1618" s="35"/>
      <c r="AO1618" s="35"/>
      <c r="AP1618" s="35"/>
      <c r="AU1618" s="251"/>
      <c r="AW1618" s="35"/>
      <c r="AX1618" s="35"/>
      <c r="AY1618" s="35"/>
      <c r="BD1618" s="251"/>
      <c r="BF1618" s="35"/>
      <c r="BG1618" s="35"/>
      <c r="BH1618" s="35"/>
      <c r="BM1618" s="251"/>
      <c r="BO1618" s="35"/>
      <c r="BP1618" s="35"/>
      <c r="BQ1618" s="35"/>
      <c r="BV1618" s="251"/>
      <c r="BX1618" s="35"/>
      <c r="BY1618" s="35"/>
      <c r="BZ1618" s="35"/>
      <c r="CE1618" s="251"/>
      <c r="CG1618" s="35"/>
      <c r="CH1618" s="35"/>
      <c r="CI1618" s="35"/>
      <c r="CN1618" s="251"/>
      <c r="CP1618" s="35"/>
      <c r="CQ1618" s="35"/>
      <c r="CR1618" s="35"/>
      <c r="CW1618" s="251"/>
      <c r="CY1618" s="35"/>
      <c r="CZ1618" s="35"/>
      <c r="DA1618" s="35"/>
      <c r="DF1618" s="251"/>
      <c r="DH1618" s="35"/>
      <c r="DI1618" s="35"/>
      <c r="DJ1618" s="35"/>
      <c r="DO1618" s="251"/>
      <c r="DQ1618" s="35"/>
      <c r="DR1618" s="35"/>
      <c r="DS1618" s="35"/>
      <c r="DX1618" s="251"/>
      <c r="DZ1618" s="35"/>
      <c r="EA1618" s="35"/>
      <c r="EB1618" s="35"/>
      <c r="EG1618" s="251"/>
      <c r="EI1618" s="35"/>
      <c r="EJ1618" s="35"/>
      <c r="EK1618" s="35"/>
      <c r="EP1618" s="251"/>
      <c r="ER1618" s="35"/>
      <c r="ES1618" s="35"/>
      <c r="ET1618" s="35"/>
      <c r="EY1618" s="251"/>
      <c r="FA1618" s="35"/>
      <c r="FB1618" s="35"/>
      <c r="FC1618" s="35"/>
      <c r="FH1618" s="251"/>
      <c r="FJ1618" s="35"/>
      <c r="FK1618" s="35"/>
      <c r="FL1618" s="35"/>
      <c r="FQ1618" s="251"/>
      <c r="FS1618" s="35"/>
      <c r="FT1618" s="35"/>
      <c r="FU1618" s="35"/>
      <c r="FZ1618" s="251"/>
      <c r="GB1618" s="35"/>
      <c r="GC1618" s="35"/>
      <c r="GD1618" s="35"/>
      <c r="GI1618" s="251"/>
      <c r="GK1618" s="35"/>
      <c r="GL1618" s="35"/>
      <c r="GM1618" s="35"/>
      <c r="GR1618" s="251"/>
      <c r="GT1618" s="35"/>
      <c r="GU1618" s="35"/>
      <c r="GV1618" s="35"/>
      <c r="HA1618" s="251"/>
      <c r="HC1618" s="35"/>
      <c r="HD1618" s="35"/>
      <c r="HE1618" s="35"/>
      <c r="HJ1618" s="35"/>
      <c r="HK1618" s="35"/>
      <c r="HL1618" s="35"/>
      <c r="HM1618" s="35"/>
      <c r="HN1618" s="35"/>
      <c r="HO1618" s="35"/>
      <c r="HP1618" s="35"/>
      <c r="HQ1618" s="35"/>
      <c r="HR1618" s="35"/>
      <c r="HS1618" s="35"/>
      <c r="HT1618" s="35"/>
      <c r="HU1618" s="35"/>
      <c r="HV1618" s="35"/>
      <c r="HW1618" s="35"/>
      <c r="HX1618" s="35"/>
      <c r="HY1618" s="35"/>
      <c r="HZ1618" s="35"/>
      <c r="IA1618" s="35"/>
      <c r="IB1618" s="35"/>
      <c r="IC1618" s="35"/>
      <c r="ID1618" s="35"/>
      <c r="IE1618" s="35"/>
      <c r="IF1618" s="35"/>
      <c r="IG1618" s="35"/>
      <c r="IH1618" s="35"/>
      <c r="II1618" s="35"/>
      <c r="IJ1618" s="35"/>
      <c r="IK1618" s="35"/>
      <c r="IL1618" s="35"/>
      <c r="IM1618" s="35"/>
      <c r="IN1618" s="35"/>
      <c r="IO1618" s="35"/>
      <c r="RL1618" s="252"/>
    </row>
    <row r="1619" spans="1:480" s="64" customFormat="1" ht="14.25">
      <c r="A1619" s="321"/>
      <c r="B1619" s="321"/>
      <c r="C1619" s="321"/>
      <c r="D1619" s="321"/>
      <c r="E1619" s="299"/>
      <c r="F1619" s="35"/>
      <c r="G1619" s="35"/>
      <c r="K1619" s="251"/>
      <c r="M1619" s="35"/>
      <c r="N1619" s="35"/>
      <c r="O1619" s="35"/>
      <c r="T1619" s="251"/>
      <c r="V1619" s="35"/>
      <c r="W1619" s="35"/>
      <c r="X1619" s="35"/>
      <c r="AC1619" s="251"/>
      <c r="AE1619" s="35"/>
      <c r="AF1619" s="35"/>
      <c r="AG1619" s="35"/>
      <c r="AL1619" s="251"/>
      <c r="AN1619" s="35"/>
      <c r="AO1619" s="35"/>
      <c r="AP1619" s="35"/>
      <c r="AU1619" s="251"/>
      <c r="AW1619" s="35"/>
      <c r="AX1619" s="35"/>
      <c r="AY1619" s="35"/>
      <c r="BD1619" s="251"/>
      <c r="BF1619" s="35"/>
      <c r="BG1619" s="35"/>
      <c r="BH1619" s="35"/>
      <c r="BM1619" s="251"/>
      <c r="BO1619" s="35"/>
      <c r="BP1619" s="35"/>
      <c r="BQ1619" s="35"/>
      <c r="BV1619" s="251"/>
      <c r="BX1619" s="35"/>
      <c r="BY1619" s="35"/>
      <c r="BZ1619" s="35"/>
      <c r="CE1619" s="251"/>
      <c r="CG1619" s="35"/>
      <c r="CH1619" s="35"/>
      <c r="CI1619" s="35"/>
      <c r="CN1619" s="251"/>
      <c r="CP1619" s="35"/>
      <c r="CQ1619" s="35"/>
      <c r="CR1619" s="35"/>
      <c r="CW1619" s="251"/>
      <c r="CY1619" s="35"/>
      <c r="CZ1619" s="35"/>
      <c r="DA1619" s="35"/>
      <c r="DF1619" s="251"/>
      <c r="DH1619" s="35"/>
      <c r="DI1619" s="35"/>
      <c r="DJ1619" s="35"/>
      <c r="DO1619" s="251"/>
      <c r="DQ1619" s="35"/>
      <c r="DR1619" s="35"/>
      <c r="DS1619" s="35"/>
      <c r="DX1619" s="251"/>
      <c r="DZ1619" s="35"/>
      <c r="EA1619" s="35"/>
      <c r="EB1619" s="35"/>
      <c r="EG1619" s="251"/>
      <c r="EI1619" s="35"/>
      <c r="EJ1619" s="35"/>
      <c r="EK1619" s="35"/>
      <c r="EP1619" s="251"/>
      <c r="ER1619" s="35"/>
      <c r="ES1619" s="35"/>
      <c r="ET1619" s="35"/>
      <c r="EY1619" s="251"/>
      <c r="FA1619" s="35"/>
      <c r="FB1619" s="35"/>
      <c r="FC1619" s="35"/>
      <c r="FH1619" s="251"/>
      <c r="FJ1619" s="35"/>
      <c r="FK1619" s="35"/>
      <c r="FL1619" s="35"/>
      <c r="FQ1619" s="251"/>
      <c r="FS1619" s="35"/>
      <c r="FT1619" s="35"/>
      <c r="FU1619" s="35"/>
      <c r="FZ1619" s="251"/>
      <c r="GB1619" s="35"/>
      <c r="GC1619" s="35"/>
      <c r="GD1619" s="35"/>
      <c r="GI1619" s="251"/>
      <c r="GK1619" s="35"/>
      <c r="GL1619" s="35"/>
      <c r="GM1619" s="35"/>
      <c r="GR1619" s="251"/>
      <c r="GT1619" s="35"/>
      <c r="GU1619" s="35"/>
      <c r="GV1619" s="35"/>
      <c r="HA1619" s="251"/>
      <c r="HC1619" s="35"/>
      <c r="HD1619" s="35"/>
      <c r="HE1619" s="35"/>
      <c r="HJ1619" s="35"/>
      <c r="HK1619" s="35"/>
      <c r="HL1619" s="35"/>
      <c r="HM1619" s="35"/>
      <c r="HN1619" s="35"/>
      <c r="HO1619" s="35"/>
      <c r="HP1619" s="35"/>
      <c r="HQ1619" s="35"/>
      <c r="HR1619" s="35"/>
      <c r="HS1619" s="35"/>
      <c r="HT1619" s="35"/>
      <c r="HU1619" s="35"/>
      <c r="HV1619" s="35"/>
      <c r="HW1619" s="35"/>
      <c r="HX1619" s="35"/>
      <c r="HY1619" s="35"/>
      <c r="HZ1619" s="35"/>
      <c r="IA1619" s="35"/>
      <c r="IB1619" s="35"/>
      <c r="IC1619" s="35"/>
      <c r="ID1619" s="35"/>
      <c r="IE1619" s="35"/>
      <c r="IF1619" s="35"/>
      <c r="IG1619" s="35"/>
      <c r="IH1619" s="35"/>
      <c r="II1619" s="35"/>
      <c r="IJ1619" s="35"/>
      <c r="IK1619" s="35"/>
      <c r="IL1619" s="35"/>
      <c r="IM1619" s="35"/>
      <c r="IN1619" s="35"/>
      <c r="IO1619" s="35"/>
      <c r="RL1619" s="252"/>
    </row>
    <row r="1620" spans="1:480" s="64" customFormat="1" ht="14.25">
      <c r="A1620" s="321"/>
      <c r="B1620" s="321"/>
      <c r="C1620" s="321"/>
      <c r="D1620" s="321"/>
      <c r="E1620" s="299"/>
      <c r="F1620" s="35"/>
      <c r="G1620" s="35"/>
      <c r="K1620" s="251"/>
      <c r="M1620" s="35"/>
      <c r="N1620" s="35"/>
      <c r="O1620" s="35"/>
      <c r="T1620" s="251"/>
      <c r="V1620" s="35"/>
      <c r="W1620" s="35"/>
      <c r="X1620" s="35"/>
      <c r="AC1620" s="251"/>
      <c r="AE1620" s="35"/>
      <c r="AF1620" s="35"/>
      <c r="AG1620" s="35"/>
      <c r="AL1620" s="251"/>
      <c r="AN1620" s="35"/>
      <c r="AO1620" s="35"/>
      <c r="AP1620" s="35"/>
      <c r="AU1620" s="251"/>
      <c r="AW1620" s="35"/>
      <c r="AX1620" s="35"/>
      <c r="AY1620" s="35"/>
      <c r="BD1620" s="251"/>
      <c r="BF1620" s="35"/>
      <c r="BG1620" s="35"/>
      <c r="BH1620" s="35"/>
      <c r="BM1620" s="251"/>
      <c r="BO1620" s="35"/>
      <c r="BP1620" s="35"/>
      <c r="BQ1620" s="35"/>
      <c r="BV1620" s="251"/>
      <c r="BX1620" s="35"/>
      <c r="BY1620" s="35"/>
      <c r="BZ1620" s="35"/>
      <c r="CE1620" s="251"/>
      <c r="CG1620" s="35"/>
      <c r="CH1620" s="35"/>
      <c r="CI1620" s="35"/>
      <c r="CN1620" s="251"/>
      <c r="CP1620" s="35"/>
      <c r="CQ1620" s="35"/>
      <c r="CR1620" s="35"/>
      <c r="CW1620" s="251"/>
      <c r="CY1620" s="35"/>
      <c r="CZ1620" s="35"/>
      <c r="DA1620" s="35"/>
      <c r="DF1620" s="251"/>
      <c r="DH1620" s="35"/>
      <c r="DI1620" s="35"/>
      <c r="DJ1620" s="35"/>
      <c r="DO1620" s="251"/>
      <c r="DQ1620" s="35"/>
      <c r="DR1620" s="35"/>
      <c r="DS1620" s="35"/>
      <c r="DX1620" s="251"/>
      <c r="DZ1620" s="35"/>
      <c r="EA1620" s="35"/>
      <c r="EB1620" s="35"/>
      <c r="EG1620" s="251"/>
      <c r="EI1620" s="35"/>
      <c r="EJ1620" s="35"/>
      <c r="EK1620" s="35"/>
      <c r="EP1620" s="251"/>
      <c r="ER1620" s="35"/>
      <c r="ES1620" s="35"/>
      <c r="ET1620" s="35"/>
      <c r="EY1620" s="251"/>
      <c r="FA1620" s="35"/>
      <c r="FB1620" s="35"/>
      <c r="FC1620" s="35"/>
      <c r="FH1620" s="251"/>
      <c r="FJ1620" s="35"/>
      <c r="FK1620" s="35"/>
      <c r="FL1620" s="35"/>
      <c r="FQ1620" s="251"/>
      <c r="FS1620" s="35"/>
      <c r="FT1620" s="35"/>
      <c r="FU1620" s="35"/>
      <c r="FZ1620" s="251"/>
      <c r="GB1620" s="35"/>
      <c r="GC1620" s="35"/>
      <c r="GD1620" s="35"/>
      <c r="GI1620" s="251"/>
      <c r="GK1620" s="35"/>
      <c r="GL1620" s="35"/>
      <c r="GM1620" s="35"/>
      <c r="GR1620" s="251"/>
      <c r="GT1620" s="35"/>
      <c r="GU1620" s="35"/>
      <c r="GV1620" s="35"/>
      <c r="HA1620" s="251"/>
      <c r="HC1620" s="35"/>
      <c r="HD1620" s="35"/>
      <c r="HE1620" s="35"/>
      <c r="HJ1620" s="35"/>
      <c r="HK1620" s="35"/>
      <c r="HL1620" s="35"/>
      <c r="HM1620" s="35"/>
      <c r="HN1620" s="35"/>
      <c r="HO1620" s="35"/>
      <c r="HP1620" s="35"/>
      <c r="HQ1620" s="35"/>
      <c r="HR1620" s="35"/>
      <c r="HS1620" s="35"/>
      <c r="HT1620" s="35"/>
      <c r="HU1620" s="35"/>
      <c r="HV1620" s="35"/>
      <c r="HW1620" s="35"/>
      <c r="HX1620" s="35"/>
      <c r="HY1620" s="35"/>
      <c r="HZ1620" s="35"/>
      <c r="IA1620" s="35"/>
      <c r="IB1620" s="35"/>
      <c r="IC1620" s="35"/>
      <c r="ID1620" s="35"/>
      <c r="IE1620" s="35"/>
      <c r="IF1620" s="35"/>
      <c r="IG1620" s="35"/>
      <c r="IH1620" s="35"/>
      <c r="II1620" s="35"/>
      <c r="IJ1620" s="35"/>
      <c r="IK1620" s="35"/>
      <c r="IL1620" s="35"/>
      <c r="IM1620" s="35"/>
      <c r="IN1620" s="35"/>
      <c r="IO1620" s="35"/>
      <c r="RL1620" s="252"/>
    </row>
    <row r="1621" spans="1:480" s="64" customFormat="1" ht="14.25">
      <c r="A1621" s="321"/>
      <c r="B1621" s="321"/>
      <c r="C1621" s="321"/>
      <c r="D1621" s="321"/>
      <c r="E1621" s="299"/>
      <c r="F1621" s="35"/>
      <c r="G1621" s="35"/>
      <c r="K1621" s="251"/>
      <c r="M1621" s="35"/>
      <c r="N1621" s="35"/>
      <c r="O1621" s="35"/>
      <c r="T1621" s="251"/>
      <c r="V1621" s="35"/>
      <c r="W1621" s="35"/>
      <c r="X1621" s="35"/>
      <c r="AC1621" s="251"/>
      <c r="AE1621" s="35"/>
      <c r="AF1621" s="35"/>
      <c r="AG1621" s="35"/>
      <c r="AL1621" s="251"/>
      <c r="AN1621" s="35"/>
      <c r="AO1621" s="35"/>
      <c r="AP1621" s="35"/>
      <c r="AU1621" s="251"/>
      <c r="AW1621" s="35"/>
      <c r="AX1621" s="35"/>
      <c r="AY1621" s="35"/>
      <c r="BD1621" s="251"/>
      <c r="BF1621" s="35"/>
      <c r="BG1621" s="35"/>
      <c r="BH1621" s="35"/>
      <c r="BM1621" s="251"/>
      <c r="BO1621" s="35"/>
      <c r="BP1621" s="35"/>
      <c r="BQ1621" s="35"/>
      <c r="BV1621" s="251"/>
      <c r="BX1621" s="35"/>
      <c r="BY1621" s="35"/>
      <c r="BZ1621" s="35"/>
      <c r="CE1621" s="251"/>
      <c r="CG1621" s="35"/>
      <c r="CH1621" s="35"/>
      <c r="CI1621" s="35"/>
      <c r="CN1621" s="251"/>
      <c r="CP1621" s="35"/>
      <c r="CQ1621" s="35"/>
      <c r="CR1621" s="35"/>
      <c r="CW1621" s="251"/>
      <c r="CY1621" s="35"/>
      <c r="CZ1621" s="35"/>
      <c r="DA1621" s="35"/>
      <c r="DF1621" s="251"/>
      <c r="DH1621" s="35"/>
      <c r="DI1621" s="35"/>
      <c r="DJ1621" s="35"/>
      <c r="DO1621" s="251"/>
      <c r="DQ1621" s="35"/>
      <c r="DR1621" s="35"/>
      <c r="DS1621" s="35"/>
      <c r="DX1621" s="251"/>
      <c r="DZ1621" s="35"/>
      <c r="EA1621" s="35"/>
      <c r="EB1621" s="35"/>
      <c r="EG1621" s="251"/>
      <c r="EI1621" s="35"/>
      <c r="EJ1621" s="35"/>
      <c r="EK1621" s="35"/>
      <c r="EP1621" s="251"/>
      <c r="ER1621" s="35"/>
      <c r="ES1621" s="35"/>
      <c r="ET1621" s="35"/>
      <c r="EY1621" s="251"/>
      <c r="FA1621" s="35"/>
      <c r="FB1621" s="35"/>
      <c r="FC1621" s="35"/>
      <c r="FH1621" s="251"/>
      <c r="FJ1621" s="35"/>
      <c r="FK1621" s="35"/>
      <c r="FL1621" s="35"/>
      <c r="FQ1621" s="251"/>
      <c r="FS1621" s="35"/>
      <c r="FT1621" s="35"/>
      <c r="FU1621" s="35"/>
      <c r="FZ1621" s="251"/>
      <c r="GB1621" s="35"/>
      <c r="GC1621" s="35"/>
      <c r="GD1621" s="35"/>
      <c r="GI1621" s="251"/>
      <c r="GK1621" s="35"/>
      <c r="GL1621" s="35"/>
      <c r="GM1621" s="35"/>
      <c r="GR1621" s="251"/>
      <c r="GT1621" s="35"/>
      <c r="GU1621" s="35"/>
      <c r="GV1621" s="35"/>
      <c r="HA1621" s="251"/>
      <c r="HC1621" s="35"/>
      <c r="HD1621" s="35"/>
      <c r="HE1621" s="35"/>
      <c r="HJ1621" s="35"/>
      <c r="HK1621" s="35"/>
      <c r="HL1621" s="35"/>
      <c r="HM1621" s="35"/>
      <c r="HN1621" s="35"/>
      <c r="HO1621" s="35"/>
      <c r="HP1621" s="35"/>
      <c r="HQ1621" s="35"/>
      <c r="HR1621" s="35"/>
      <c r="HS1621" s="35"/>
      <c r="HT1621" s="35"/>
      <c r="HU1621" s="35"/>
      <c r="HV1621" s="35"/>
      <c r="HW1621" s="35"/>
      <c r="HX1621" s="35"/>
      <c r="HY1621" s="35"/>
      <c r="HZ1621" s="35"/>
      <c r="IA1621" s="35"/>
      <c r="IB1621" s="35"/>
      <c r="IC1621" s="35"/>
      <c r="ID1621" s="35"/>
      <c r="IE1621" s="35"/>
      <c r="IF1621" s="35"/>
      <c r="IG1621" s="35"/>
      <c r="IH1621" s="35"/>
      <c r="II1621" s="35"/>
      <c r="IJ1621" s="35"/>
      <c r="IK1621" s="35"/>
      <c r="IL1621" s="35"/>
      <c r="IM1621" s="35"/>
      <c r="IN1621" s="35"/>
      <c r="IO1621" s="35"/>
      <c r="RL1621" s="252"/>
    </row>
    <row r="1622" spans="1:480" s="64" customFormat="1" ht="14.25">
      <c r="A1622" s="321"/>
      <c r="B1622" s="321"/>
      <c r="C1622" s="321"/>
      <c r="D1622" s="321"/>
      <c r="E1622" s="299"/>
      <c r="F1622" s="35"/>
      <c r="G1622" s="35"/>
      <c r="K1622" s="251"/>
      <c r="M1622" s="35"/>
      <c r="N1622" s="35"/>
      <c r="O1622" s="35"/>
      <c r="T1622" s="251"/>
      <c r="V1622" s="35"/>
      <c r="W1622" s="35"/>
      <c r="X1622" s="35"/>
      <c r="AC1622" s="251"/>
      <c r="AE1622" s="35"/>
      <c r="AF1622" s="35"/>
      <c r="AG1622" s="35"/>
      <c r="AL1622" s="251"/>
      <c r="AN1622" s="35"/>
      <c r="AO1622" s="35"/>
      <c r="AP1622" s="35"/>
      <c r="AU1622" s="251"/>
      <c r="AW1622" s="35"/>
      <c r="AX1622" s="35"/>
      <c r="AY1622" s="35"/>
      <c r="BD1622" s="251"/>
      <c r="BF1622" s="35"/>
      <c r="BG1622" s="35"/>
      <c r="BH1622" s="35"/>
      <c r="BM1622" s="251"/>
      <c r="BO1622" s="35"/>
      <c r="BP1622" s="35"/>
      <c r="BQ1622" s="35"/>
      <c r="BV1622" s="251"/>
      <c r="BX1622" s="35"/>
      <c r="BY1622" s="35"/>
      <c r="BZ1622" s="35"/>
      <c r="CE1622" s="251"/>
      <c r="CG1622" s="35"/>
      <c r="CH1622" s="35"/>
      <c r="CI1622" s="35"/>
      <c r="CN1622" s="251"/>
      <c r="CP1622" s="35"/>
      <c r="CQ1622" s="35"/>
      <c r="CR1622" s="35"/>
      <c r="CW1622" s="251"/>
      <c r="CY1622" s="35"/>
      <c r="CZ1622" s="35"/>
      <c r="DA1622" s="35"/>
      <c r="DF1622" s="251"/>
      <c r="DH1622" s="35"/>
      <c r="DI1622" s="35"/>
      <c r="DJ1622" s="35"/>
      <c r="DO1622" s="251"/>
      <c r="DQ1622" s="35"/>
      <c r="DR1622" s="35"/>
      <c r="DS1622" s="35"/>
      <c r="DX1622" s="251"/>
      <c r="DZ1622" s="35"/>
      <c r="EA1622" s="35"/>
      <c r="EB1622" s="35"/>
      <c r="EG1622" s="251"/>
      <c r="EI1622" s="35"/>
      <c r="EJ1622" s="35"/>
      <c r="EK1622" s="35"/>
      <c r="EP1622" s="251"/>
      <c r="ER1622" s="35"/>
      <c r="ES1622" s="35"/>
      <c r="ET1622" s="35"/>
      <c r="EY1622" s="251"/>
      <c r="FA1622" s="35"/>
      <c r="FB1622" s="35"/>
      <c r="FC1622" s="35"/>
      <c r="FH1622" s="251"/>
      <c r="FJ1622" s="35"/>
      <c r="FK1622" s="35"/>
      <c r="FL1622" s="35"/>
      <c r="FQ1622" s="251"/>
      <c r="FS1622" s="35"/>
      <c r="FT1622" s="35"/>
      <c r="FU1622" s="35"/>
      <c r="FZ1622" s="251"/>
      <c r="GB1622" s="35"/>
      <c r="GC1622" s="35"/>
      <c r="GD1622" s="35"/>
      <c r="GI1622" s="251"/>
      <c r="GK1622" s="35"/>
      <c r="GL1622" s="35"/>
      <c r="GM1622" s="35"/>
      <c r="GR1622" s="251"/>
      <c r="GT1622" s="35"/>
      <c r="GU1622" s="35"/>
      <c r="GV1622" s="35"/>
      <c r="HA1622" s="251"/>
      <c r="HC1622" s="35"/>
      <c r="HD1622" s="35"/>
      <c r="HE1622" s="35"/>
      <c r="HJ1622" s="35"/>
      <c r="HK1622" s="35"/>
      <c r="HL1622" s="35"/>
      <c r="HM1622" s="35"/>
      <c r="HN1622" s="35"/>
      <c r="HO1622" s="35"/>
      <c r="HP1622" s="35"/>
      <c r="HQ1622" s="35"/>
      <c r="HR1622" s="35"/>
      <c r="HS1622" s="35"/>
      <c r="HT1622" s="35"/>
      <c r="HU1622" s="35"/>
      <c r="HV1622" s="35"/>
      <c r="HW1622" s="35"/>
      <c r="HX1622" s="35"/>
      <c r="HY1622" s="35"/>
      <c r="HZ1622" s="35"/>
      <c r="IA1622" s="35"/>
      <c r="IB1622" s="35"/>
      <c r="IC1622" s="35"/>
      <c r="ID1622" s="35"/>
      <c r="IE1622" s="35"/>
      <c r="IF1622" s="35"/>
      <c r="IG1622" s="35"/>
      <c r="IH1622" s="35"/>
      <c r="II1622" s="35"/>
      <c r="IJ1622" s="35"/>
      <c r="IK1622" s="35"/>
      <c r="IL1622" s="35"/>
      <c r="IM1622" s="35"/>
      <c r="IN1622" s="35"/>
      <c r="IO1622" s="35"/>
      <c r="RL1622" s="252"/>
    </row>
    <row r="1623" spans="1:480" s="64" customFormat="1" ht="14.25">
      <c r="A1623" s="321"/>
      <c r="B1623" s="321"/>
      <c r="C1623" s="321"/>
      <c r="D1623" s="321"/>
      <c r="E1623" s="299"/>
      <c r="F1623" s="35"/>
      <c r="G1623" s="35"/>
      <c r="K1623" s="251"/>
      <c r="M1623" s="35"/>
      <c r="N1623" s="35"/>
      <c r="O1623" s="35"/>
      <c r="T1623" s="251"/>
      <c r="V1623" s="35"/>
      <c r="W1623" s="35"/>
      <c r="X1623" s="35"/>
      <c r="AC1623" s="251"/>
      <c r="AE1623" s="35"/>
      <c r="AF1623" s="35"/>
      <c r="AG1623" s="35"/>
      <c r="AL1623" s="251"/>
      <c r="AN1623" s="35"/>
      <c r="AO1623" s="35"/>
      <c r="AP1623" s="35"/>
      <c r="AU1623" s="251"/>
      <c r="AW1623" s="35"/>
      <c r="AX1623" s="35"/>
      <c r="AY1623" s="35"/>
      <c r="BD1623" s="251"/>
      <c r="BF1623" s="35"/>
      <c r="BG1623" s="35"/>
      <c r="BH1623" s="35"/>
      <c r="BM1623" s="251"/>
      <c r="BO1623" s="35"/>
      <c r="BP1623" s="35"/>
      <c r="BQ1623" s="35"/>
      <c r="BV1623" s="251"/>
      <c r="BX1623" s="35"/>
      <c r="BY1623" s="35"/>
      <c r="BZ1623" s="35"/>
      <c r="CE1623" s="251"/>
      <c r="CG1623" s="35"/>
      <c r="CH1623" s="35"/>
      <c r="CI1623" s="35"/>
      <c r="CN1623" s="251"/>
      <c r="CP1623" s="35"/>
      <c r="CQ1623" s="35"/>
      <c r="CR1623" s="35"/>
      <c r="CW1623" s="251"/>
      <c r="CY1623" s="35"/>
      <c r="CZ1623" s="35"/>
      <c r="DA1623" s="35"/>
      <c r="DF1623" s="251"/>
      <c r="DH1623" s="35"/>
      <c r="DI1623" s="35"/>
      <c r="DJ1623" s="35"/>
      <c r="DO1623" s="251"/>
      <c r="DQ1623" s="35"/>
      <c r="DR1623" s="35"/>
      <c r="DS1623" s="35"/>
      <c r="DX1623" s="251"/>
      <c r="DZ1623" s="35"/>
      <c r="EA1623" s="35"/>
      <c r="EB1623" s="35"/>
      <c r="EG1623" s="251"/>
      <c r="EI1623" s="35"/>
      <c r="EJ1623" s="35"/>
      <c r="EK1623" s="35"/>
      <c r="EP1623" s="251"/>
      <c r="ER1623" s="35"/>
      <c r="ES1623" s="35"/>
      <c r="ET1623" s="35"/>
      <c r="EY1623" s="251"/>
      <c r="FA1623" s="35"/>
      <c r="FB1623" s="35"/>
      <c r="FC1623" s="35"/>
      <c r="FH1623" s="251"/>
      <c r="FJ1623" s="35"/>
      <c r="FK1623" s="35"/>
      <c r="FL1623" s="35"/>
      <c r="FQ1623" s="251"/>
      <c r="FS1623" s="35"/>
      <c r="FT1623" s="35"/>
      <c r="FU1623" s="35"/>
      <c r="FZ1623" s="251"/>
      <c r="GB1623" s="35"/>
      <c r="GC1623" s="35"/>
      <c r="GD1623" s="35"/>
      <c r="GI1623" s="251"/>
      <c r="GK1623" s="35"/>
      <c r="GL1623" s="35"/>
      <c r="GM1623" s="35"/>
      <c r="GR1623" s="251"/>
      <c r="GT1623" s="35"/>
      <c r="GU1623" s="35"/>
      <c r="GV1623" s="35"/>
      <c r="HA1623" s="251"/>
      <c r="HC1623" s="35"/>
      <c r="HD1623" s="35"/>
      <c r="HE1623" s="35"/>
      <c r="HJ1623" s="35"/>
      <c r="HK1623" s="35"/>
      <c r="HL1623" s="35"/>
      <c r="HM1623" s="35"/>
      <c r="HN1623" s="35"/>
      <c r="HO1623" s="35"/>
      <c r="HP1623" s="35"/>
      <c r="HQ1623" s="35"/>
      <c r="HR1623" s="35"/>
      <c r="HS1623" s="35"/>
      <c r="HT1623" s="35"/>
      <c r="HU1623" s="35"/>
      <c r="HV1623" s="35"/>
      <c r="HW1623" s="35"/>
      <c r="HX1623" s="35"/>
      <c r="HY1623" s="35"/>
      <c r="HZ1623" s="35"/>
      <c r="IA1623" s="35"/>
      <c r="IB1623" s="35"/>
      <c r="IC1623" s="35"/>
      <c r="ID1623" s="35"/>
      <c r="IE1623" s="35"/>
      <c r="IF1623" s="35"/>
      <c r="IG1623" s="35"/>
      <c r="IH1623" s="35"/>
      <c r="II1623" s="35"/>
      <c r="IJ1623" s="35"/>
      <c r="IK1623" s="35"/>
      <c r="IL1623" s="35"/>
      <c r="IM1623" s="35"/>
      <c r="IN1623" s="35"/>
      <c r="IO1623" s="35"/>
      <c r="RL1623" s="252"/>
    </row>
    <row r="1624" spans="1:480" s="64" customFormat="1" ht="14.25">
      <c r="A1624" s="321"/>
      <c r="B1624" s="321"/>
      <c r="C1624" s="321"/>
      <c r="D1624" s="321"/>
      <c r="E1624" s="299"/>
      <c r="F1624" s="35"/>
      <c r="G1624" s="35"/>
      <c r="K1624" s="251"/>
      <c r="M1624" s="35"/>
      <c r="N1624" s="35"/>
      <c r="O1624" s="35"/>
      <c r="T1624" s="251"/>
      <c r="V1624" s="35"/>
      <c r="W1624" s="35"/>
      <c r="X1624" s="35"/>
      <c r="AC1624" s="251"/>
      <c r="AE1624" s="35"/>
      <c r="AF1624" s="35"/>
      <c r="AG1624" s="35"/>
      <c r="AL1624" s="251"/>
      <c r="AN1624" s="35"/>
      <c r="AO1624" s="35"/>
      <c r="AP1624" s="35"/>
      <c r="AU1624" s="251"/>
      <c r="AW1624" s="35"/>
      <c r="AX1624" s="35"/>
      <c r="AY1624" s="35"/>
      <c r="BD1624" s="251"/>
      <c r="BF1624" s="35"/>
      <c r="BG1624" s="35"/>
      <c r="BH1624" s="35"/>
      <c r="BM1624" s="251"/>
      <c r="BO1624" s="35"/>
      <c r="BP1624" s="35"/>
      <c r="BQ1624" s="35"/>
      <c r="BV1624" s="251"/>
      <c r="BX1624" s="35"/>
      <c r="BY1624" s="35"/>
      <c r="BZ1624" s="35"/>
      <c r="CE1624" s="251"/>
      <c r="CG1624" s="35"/>
      <c r="CH1624" s="35"/>
      <c r="CI1624" s="35"/>
      <c r="CN1624" s="251"/>
      <c r="CP1624" s="35"/>
      <c r="CQ1624" s="35"/>
      <c r="CR1624" s="35"/>
      <c r="CW1624" s="251"/>
      <c r="CY1624" s="35"/>
      <c r="CZ1624" s="35"/>
      <c r="DA1624" s="35"/>
      <c r="DF1624" s="251"/>
      <c r="DH1624" s="35"/>
      <c r="DI1624" s="35"/>
      <c r="DJ1624" s="35"/>
      <c r="DO1624" s="251"/>
      <c r="DQ1624" s="35"/>
      <c r="DR1624" s="35"/>
      <c r="DS1624" s="35"/>
      <c r="DX1624" s="251"/>
      <c r="DZ1624" s="35"/>
      <c r="EA1624" s="35"/>
      <c r="EB1624" s="35"/>
      <c r="EG1624" s="251"/>
      <c r="EI1624" s="35"/>
      <c r="EJ1624" s="35"/>
      <c r="EK1624" s="35"/>
      <c r="EP1624" s="251"/>
      <c r="ER1624" s="35"/>
      <c r="ES1624" s="35"/>
      <c r="ET1624" s="35"/>
      <c r="EY1624" s="251"/>
      <c r="FA1624" s="35"/>
      <c r="FB1624" s="35"/>
      <c r="FC1624" s="35"/>
      <c r="FH1624" s="251"/>
      <c r="FJ1624" s="35"/>
      <c r="FK1624" s="35"/>
      <c r="FL1624" s="35"/>
      <c r="FQ1624" s="251"/>
      <c r="FS1624" s="35"/>
      <c r="FT1624" s="35"/>
      <c r="FU1624" s="35"/>
      <c r="FZ1624" s="251"/>
      <c r="GB1624" s="35"/>
      <c r="GC1624" s="35"/>
      <c r="GD1624" s="35"/>
      <c r="GI1624" s="251"/>
      <c r="GK1624" s="35"/>
      <c r="GL1624" s="35"/>
      <c r="GM1624" s="35"/>
      <c r="GR1624" s="251"/>
      <c r="GT1624" s="35"/>
      <c r="GU1624" s="35"/>
      <c r="GV1624" s="35"/>
      <c r="HA1624" s="251"/>
      <c r="HC1624" s="35"/>
      <c r="HD1624" s="35"/>
      <c r="HE1624" s="35"/>
      <c r="HJ1624" s="35"/>
      <c r="HK1624" s="35"/>
      <c r="HL1624" s="35"/>
      <c r="HM1624" s="35"/>
      <c r="HN1624" s="35"/>
      <c r="HO1624" s="35"/>
      <c r="HP1624" s="35"/>
      <c r="HQ1624" s="35"/>
      <c r="HR1624" s="35"/>
      <c r="HS1624" s="35"/>
      <c r="HT1624" s="35"/>
      <c r="HU1624" s="35"/>
      <c r="HV1624" s="35"/>
      <c r="HW1624" s="35"/>
      <c r="HX1624" s="35"/>
      <c r="HY1624" s="35"/>
      <c r="HZ1624" s="35"/>
      <c r="IA1624" s="35"/>
      <c r="IB1624" s="35"/>
      <c r="IC1624" s="35"/>
      <c r="ID1624" s="35"/>
      <c r="IE1624" s="35"/>
      <c r="IF1624" s="35"/>
      <c r="IG1624" s="35"/>
      <c r="IH1624" s="35"/>
      <c r="II1624" s="35"/>
      <c r="IJ1624" s="35"/>
      <c r="IK1624" s="35"/>
      <c r="IL1624" s="35"/>
      <c r="IM1624" s="35"/>
      <c r="IN1624" s="35"/>
      <c r="IO1624" s="35"/>
      <c r="RL1624" s="252"/>
    </row>
    <row r="1625" spans="1:480" s="64" customFormat="1" ht="14.25">
      <c r="A1625" s="321"/>
      <c r="B1625" s="321"/>
      <c r="C1625" s="321"/>
      <c r="D1625" s="321"/>
      <c r="E1625" s="299"/>
      <c r="F1625" s="35"/>
      <c r="G1625" s="35"/>
      <c r="K1625" s="251"/>
      <c r="M1625" s="35"/>
      <c r="N1625" s="35"/>
      <c r="O1625" s="35"/>
      <c r="T1625" s="251"/>
      <c r="V1625" s="35"/>
      <c r="W1625" s="35"/>
      <c r="X1625" s="35"/>
      <c r="AC1625" s="251"/>
      <c r="AE1625" s="35"/>
      <c r="AF1625" s="35"/>
      <c r="AG1625" s="35"/>
      <c r="AL1625" s="251"/>
      <c r="AN1625" s="35"/>
      <c r="AO1625" s="35"/>
      <c r="AP1625" s="35"/>
      <c r="AU1625" s="251"/>
      <c r="AW1625" s="35"/>
      <c r="AX1625" s="35"/>
      <c r="AY1625" s="35"/>
      <c r="BD1625" s="251"/>
      <c r="BF1625" s="35"/>
      <c r="BG1625" s="35"/>
      <c r="BH1625" s="35"/>
      <c r="BM1625" s="251"/>
      <c r="BO1625" s="35"/>
      <c r="BP1625" s="35"/>
      <c r="BQ1625" s="35"/>
      <c r="BV1625" s="251"/>
      <c r="BX1625" s="35"/>
      <c r="BY1625" s="35"/>
      <c r="BZ1625" s="35"/>
      <c r="CE1625" s="251"/>
      <c r="CG1625" s="35"/>
      <c r="CH1625" s="35"/>
      <c r="CI1625" s="35"/>
      <c r="CN1625" s="251"/>
      <c r="CP1625" s="35"/>
      <c r="CQ1625" s="35"/>
      <c r="CR1625" s="35"/>
      <c r="CW1625" s="251"/>
      <c r="CY1625" s="35"/>
      <c r="CZ1625" s="35"/>
      <c r="DA1625" s="35"/>
      <c r="DF1625" s="251"/>
      <c r="DH1625" s="35"/>
      <c r="DI1625" s="35"/>
      <c r="DJ1625" s="35"/>
      <c r="DO1625" s="251"/>
      <c r="DQ1625" s="35"/>
      <c r="DR1625" s="35"/>
      <c r="DS1625" s="35"/>
      <c r="DX1625" s="251"/>
      <c r="DZ1625" s="35"/>
      <c r="EA1625" s="35"/>
      <c r="EB1625" s="35"/>
      <c r="EG1625" s="251"/>
      <c r="EI1625" s="35"/>
      <c r="EJ1625" s="35"/>
      <c r="EK1625" s="35"/>
      <c r="EP1625" s="251"/>
      <c r="ER1625" s="35"/>
      <c r="ES1625" s="35"/>
      <c r="ET1625" s="35"/>
      <c r="EY1625" s="251"/>
      <c r="FA1625" s="35"/>
      <c r="FB1625" s="35"/>
      <c r="FC1625" s="35"/>
      <c r="FH1625" s="251"/>
      <c r="FJ1625" s="35"/>
      <c r="FK1625" s="35"/>
      <c r="FL1625" s="35"/>
      <c r="FQ1625" s="251"/>
      <c r="FS1625" s="35"/>
      <c r="FT1625" s="35"/>
      <c r="FU1625" s="35"/>
      <c r="FZ1625" s="251"/>
      <c r="GB1625" s="35"/>
      <c r="GC1625" s="35"/>
      <c r="GD1625" s="35"/>
      <c r="GI1625" s="251"/>
      <c r="GK1625" s="35"/>
      <c r="GL1625" s="35"/>
      <c r="GM1625" s="35"/>
      <c r="GR1625" s="251"/>
      <c r="GT1625" s="35"/>
      <c r="GU1625" s="35"/>
      <c r="GV1625" s="35"/>
      <c r="HA1625" s="251"/>
      <c r="HC1625" s="35"/>
      <c r="HD1625" s="35"/>
      <c r="HE1625" s="35"/>
      <c r="HJ1625" s="35"/>
      <c r="HK1625" s="35"/>
      <c r="HL1625" s="35"/>
      <c r="HM1625" s="35"/>
      <c r="HN1625" s="35"/>
      <c r="HO1625" s="35"/>
      <c r="HP1625" s="35"/>
      <c r="HQ1625" s="35"/>
      <c r="HR1625" s="35"/>
      <c r="HS1625" s="35"/>
      <c r="HT1625" s="35"/>
      <c r="HU1625" s="35"/>
      <c r="HV1625" s="35"/>
      <c r="HW1625" s="35"/>
      <c r="HX1625" s="35"/>
      <c r="HY1625" s="35"/>
      <c r="HZ1625" s="35"/>
      <c r="IA1625" s="35"/>
      <c r="IB1625" s="35"/>
      <c r="IC1625" s="35"/>
      <c r="ID1625" s="35"/>
      <c r="IE1625" s="35"/>
      <c r="IF1625" s="35"/>
      <c r="IG1625" s="35"/>
      <c r="IH1625" s="35"/>
      <c r="II1625" s="35"/>
      <c r="IJ1625" s="35"/>
      <c r="IK1625" s="35"/>
      <c r="IL1625" s="35"/>
      <c r="IM1625" s="35"/>
      <c r="IN1625" s="35"/>
      <c r="IO1625" s="35"/>
      <c r="RL1625" s="252"/>
    </row>
    <row r="1626" spans="1:480" s="64" customFormat="1" ht="14.25">
      <c r="A1626" s="321"/>
      <c r="B1626" s="321"/>
      <c r="C1626" s="321"/>
      <c r="D1626" s="321"/>
      <c r="E1626" s="299"/>
      <c r="F1626" s="35"/>
      <c r="G1626" s="35"/>
      <c r="K1626" s="251"/>
      <c r="M1626" s="35"/>
      <c r="N1626" s="35"/>
      <c r="O1626" s="35"/>
      <c r="T1626" s="251"/>
      <c r="V1626" s="35"/>
      <c r="W1626" s="35"/>
      <c r="X1626" s="35"/>
      <c r="AC1626" s="251"/>
      <c r="AE1626" s="35"/>
      <c r="AF1626" s="35"/>
      <c r="AG1626" s="35"/>
      <c r="AL1626" s="251"/>
      <c r="AN1626" s="35"/>
      <c r="AO1626" s="35"/>
      <c r="AP1626" s="35"/>
      <c r="AU1626" s="251"/>
      <c r="AW1626" s="35"/>
      <c r="AX1626" s="35"/>
      <c r="AY1626" s="35"/>
      <c r="BD1626" s="251"/>
      <c r="BF1626" s="35"/>
      <c r="BG1626" s="35"/>
      <c r="BH1626" s="35"/>
      <c r="BM1626" s="251"/>
      <c r="BO1626" s="35"/>
      <c r="BP1626" s="35"/>
      <c r="BQ1626" s="35"/>
      <c r="BV1626" s="251"/>
      <c r="BX1626" s="35"/>
      <c r="BY1626" s="35"/>
      <c r="BZ1626" s="35"/>
      <c r="CE1626" s="251"/>
      <c r="CG1626" s="35"/>
      <c r="CH1626" s="35"/>
      <c r="CI1626" s="35"/>
      <c r="CN1626" s="251"/>
      <c r="CP1626" s="35"/>
      <c r="CQ1626" s="35"/>
      <c r="CR1626" s="35"/>
      <c r="CW1626" s="251"/>
      <c r="CY1626" s="35"/>
      <c r="CZ1626" s="35"/>
      <c r="DA1626" s="35"/>
      <c r="DF1626" s="251"/>
      <c r="DH1626" s="35"/>
      <c r="DI1626" s="35"/>
      <c r="DJ1626" s="35"/>
      <c r="DO1626" s="251"/>
      <c r="DQ1626" s="35"/>
      <c r="DR1626" s="35"/>
      <c r="DS1626" s="35"/>
      <c r="DX1626" s="251"/>
      <c r="DZ1626" s="35"/>
      <c r="EA1626" s="35"/>
      <c r="EB1626" s="35"/>
      <c r="EG1626" s="251"/>
      <c r="EI1626" s="35"/>
      <c r="EJ1626" s="35"/>
      <c r="EK1626" s="35"/>
      <c r="EP1626" s="251"/>
      <c r="ER1626" s="35"/>
      <c r="ES1626" s="35"/>
      <c r="ET1626" s="35"/>
      <c r="EY1626" s="251"/>
      <c r="FA1626" s="35"/>
      <c r="FB1626" s="35"/>
      <c r="FC1626" s="35"/>
      <c r="FH1626" s="251"/>
      <c r="FJ1626" s="35"/>
      <c r="FK1626" s="35"/>
      <c r="FL1626" s="35"/>
      <c r="FQ1626" s="251"/>
      <c r="FS1626" s="35"/>
      <c r="FT1626" s="35"/>
      <c r="FU1626" s="35"/>
      <c r="FZ1626" s="251"/>
      <c r="GB1626" s="35"/>
      <c r="GC1626" s="35"/>
      <c r="GD1626" s="35"/>
      <c r="GI1626" s="251"/>
      <c r="GK1626" s="35"/>
      <c r="GL1626" s="35"/>
      <c r="GM1626" s="35"/>
      <c r="GR1626" s="251"/>
      <c r="GT1626" s="35"/>
      <c r="GU1626" s="35"/>
      <c r="GV1626" s="35"/>
      <c r="HA1626" s="251"/>
      <c r="HC1626" s="35"/>
      <c r="HD1626" s="35"/>
      <c r="HE1626" s="35"/>
      <c r="HJ1626" s="35"/>
      <c r="HK1626" s="35"/>
      <c r="HL1626" s="35"/>
      <c r="HM1626" s="35"/>
      <c r="HN1626" s="35"/>
      <c r="HO1626" s="35"/>
      <c r="HP1626" s="35"/>
      <c r="HQ1626" s="35"/>
      <c r="HR1626" s="35"/>
      <c r="HS1626" s="35"/>
      <c r="HT1626" s="35"/>
      <c r="HU1626" s="35"/>
      <c r="HV1626" s="35"/>
      <c r="HW1626" s="35"/>
      <c r="HX1626" s="35"/>
      <c r="HY1626" s="35"/>
      <c r="HZ1626" s="35"/>
      <c r="IA1626" s="35"/>
      <c r="IB1626" s="35"/>
      <c r="IC1626" s="35"/>
      <c r="ID1626" s="35"/>
      <c r="IE1626" s="35"/>
      <c r="IF1626" s="35"/>
      <c r="IG1626" s="35"/>
      <c r="IH1626" s="35"/>
      <c r="II1626" s="35"/>
      <c r="IJ1626" s="35"/>
      <c r="IK1626" s="35"/>
      <c r="IL1626" s="35"/>
      <c r="IM1626" s="35"/>
      <c r="IN1626" s="35"/>
      <c r="IO1626" s="35"/>
      <c r="RL1626" s="252"/>
    </row>
    <row r="1627" spans="1:480" s="64" customFormat="1" ht="14.25">
      <c r="A1627" s="321"/>
      <c r="B1627" s="321"/>
      <c r="C1627" s="321"/>
      <c r="D1627" s="321"/>
      <c r="E1627" s="299"/>
      <c r="F1627" s="35"/>
      <c r="G1627" s="35"/>
      <c r="K1627" s="251"/>
      <c r="M1627" s="35"/>
      <c r="N1627" s="35"/>
      <c r="O1627" s="35"/>
      <c r="T1627" s="251"/>
      <c r="V1627" s="35"/>
      <c r="W1627" s="35"/>
      <c r="X1627" s="35"/>
      <c r="AC1627" s="251"/>
      <c r="AE1627" s="35"/>
      <c r="AF1627" s="35"/>
      <c r="AG1627" s="35"/>
      <c r="AL1627" s="251"/>
      <c r="AN1627" s="35"/>
      <c r="AO1627" s="35"/>
      <c r="AP1627" s="35"/>
      <c r="AU1627" s="251"/>
      <c r="AW1627" s="35"/>
      <c r="AX1627" s="35"/>
      <c r="AY1627" s="35"/>
      <c r="BD1627" s="251"/>
      <c r="BF1627" s="35"/>
      <c r="BG1627" s="35"/>
      <c r="BH1627" s="35"/>
      <c r="BM1627" s="251"/>
      <c r="BO1627" s="35"/>
      <c r="BP1627" s="35"/>
      <c r="BQ1627" s="35"/>
      <c r="BV1627" s="251"/>
      <c r="BX1627" s="35"/>
      <c r="BY1627" s="35"/>
      <c r="BZ1627" s="35"/>
      <c r="CE1627" s="251"/>
      <c r="CG1627" s="35"/>
      <c r="CH1627" s="35"/>
      <c r="CI1627" s="35"/>
      <c r="CN1627" s="251"/>
      <c r="CP1627" s="35"/>
      <c r="CQ1627" s="35"/>
      <c r="CR1627" s="35"/>
      <c r="CW1627" s="251"/>
      <c r="CY1627" s="35"/>
      <c r="CZ1627" s="35"/>
      <c r="DA1627" s="35"/>
      <c r="DF1627" s="251"/>
      <c r="DH1627" s="35"/>
      <c r="DI1627" s="35"/>
      <c r="DJ1627" s="35"/>
      <c r="DO1627" s="251"/>
      <c r="DQ1627" s="35"/>
      <c r="DR1627" s="35"/>
      <c r="DS1627" s="35"/>
      <c r="DX1627" s="251"/>
      <c r="DZ1627" s="35"/>
      <c r="EA1627" s="35"/>
      <c r="EB1627" s="35"/>
      <c r="EG1627" s="251"/>
      <c r="EI1627" s="35"/>
      <c r="EJ1627" s="35"/>
      <c r="EK1627" s="35"/>
      <c r="EP1627" s="251"/>
      <c r="ER1627" s="35"/>
      <c r="ES1627" s="35"/>
      <c r="ET1627" s="35"/>
      <c r="EY1627" s="251"/>
      <c r="FA1627" s="35"/>
      <c r="FB1627" s="35"/>
      <c r="FC1627" s="35"/>
      <c r="FH1627" s="251"/>
      <c r="FJ1627" s="35"/>
      <c r="FK1627" s="35"/>
      <c r="FL1627" s="35"/>
      <c r="FQ1627" s="251"/>
      <c r="FS1627" s="35"/>
      <c r="FT1627" s="35"/>
      <c r="FU1627" s="35"/>
      <c r="FZ1627" s="251"/>
      <c r="GB1627" s="35"/>
      <c r="GC1627" s="35"/>
      <c r="GD1627" s="35"/>
      <c r="GI1627" s="251"/>
      <c r="GK1627" s="35"/>
      <c r="GL1627" s="35"/>
      <c r="GM1627" s="35"/>
      <c r="GR1627" s="251"/>
      <c r="GT1627" s="35"/>
      <c r="GU1627" s="35"/>
      <c r="GV1627" s="35"/>
      <c r="HA1627" s="251"/>
      <c r="HC1627" s="35"/>
      <c r="HD1627" s="35"/>
      <c r="HE1627" s="35"/>
      <c r="HJ1627" s="35"/>
      <c r="HK1627" s="35"/>
      <c r="HL1627" s="35"/>
      <c r="HM1627" s="35"/>
      <c r="HN1627" s="35"/>
      <c r="HO1627" s="35"/>
      <c r="HP1627" s="35"/>
      <c r="HQ1627" s="35"/>
      <c r="HR1627" s="35"/>
      <c r="HS1627" s="35"/>
      <c r="HT1627" s="35"/>
      <c r="HU1627" s="35"/>
      <c r="HV1627" s="35"/>
      <c r="HW1627" s="35"/>
      <c r="HX1627" s="35"/>
      <c r="HY1627" s="35"/>
      <c r="HZ1627" s="35"/>
      <c r="IA1627" s="35"/>
      <c r="IB1627" s="35"/>
      <c r="IC1627" s="35"/>
      <c r="ID1627" s="35"/>
      <c r="IE1627" s="35"/>
      <c r="IF1627" s="35"/>
      <c r="IG1627" s="35"/>
      <c r="IH1627" s="35"/>
      <c r="II1627" s="35"/>
      <c r="IJ1627" s="35"/>
      <c r="IK1627" s="35"/>
      <c r="IL1627" s="35"/>
      <c r="IM1627" s="35"/>
      <c r="IN1627" s="35"/>
      <c r="IO1627" s="35"/>
      <c r="RL1627" s="252"/>
    </row>
    <row r="1628" spans="1:480" s="64" customFormat="1" ht="14.25">
      <c r="A1628" s="321"/>
      <c r="B1628" s="321"/>
      <c r="C1628" s="321"/>
      <c r="D1628" s="321"/>
      <c r="E1628" s="299"/>
      <c r="F1628" s="35"/>
      <c r="G1628" s="35"/>
      <c r="K1628" s="251"/>
      <c r="M1628" s="35"/>
      <c r="N1628" s="35"/>
      <c r="O1628" s="35"/>
      <c r="T1628" s="251"/>
      <c r="V1628" s="35"/>
      <c r="W1628" s="35"/>
      <c r="X1628" s="35"/>
      <c r="AC1628" s="251"/>
      <c r="AE1628" s="35"/>
      <c r="AF1628" s="35"/>
      <c r="AG1628" s="35"/>
      <c r="AL1628" s="251"/>
      <c r="AN1628" s="35"/>
      <c r="AO1628" s="35"/>
      <c r="AP1628" s="35"/>
      <c r="AU1628" s="251"/>
      <c r="AW1628" s="35"/>
      <c r="AX1628" s="35"/>
      <c r="AY1628" s="35"/>
      <c r="BD1628" s="251"/>
      <c r="BF1628" s="35"/>
      <c r="BG1628" s="35"/>
      <c r="BH1628" s="35"/>
      <c r="BM1628" s="251"/>
      <c r="BO1628" s="35"/>
      <c r="BP1628" s="35"/>
      <c r="BQ1628" s="35"/>
      <c r="BV1628" s="251"/>
      <c r="BX1628" s="35"/>
      <c r="BY1628" s="35"/>
      <c r="BZ1628" s="35"/>
      <c r="CE1628" s="251"/>
      <c r="CG1628" s="35"/>
      <c r="CH1628" s="35"/>
      <c r="CI1628" s="35"/>
      <c r="CN1628" s="251"/>
      <c r="CP1628" s="35"/>
      <c r="CQ1628" s="35"/>
      <c r="CR1628" s="35"/>
      <c r="CW1628" s="251"/>
      <c r="CY1628" s="35"/>
      <c r="CZ1628" s="35"/>
      <c r="DA1628" s="35"/>
      <c r="DF1628" s="251"/>
      <c r="DH1628" s="35"/>
      <c r="DI1628" s="35"/>
      <c r="DJ1628" s="35"/>
      <c r="DO1628" s="251"/>
      <c r="DQ1628" s="35"/>
      <c r="DR1628" s="35"/>
      <c r="DS1628" s="35"/>
      <c r="DX1628" s="251"/>
      <c r="DZ1628" s="35"/>
      <c r="EA1628" s="35"/>
      <c r="EB1628" s="35"/>
      <c r="EG1628" s="251"/>
      <c r="EI1628" s="35"/>
      <c r="EJ1628" s="35"/>
      <c r="EK1628" s="35"/>
      <c r="EP1628" s="251"/>
      <c r="ER1628" s="35"/>
      <c r="ES1628" s="35"/>
      <c r="ET1628" s="35"/>
      <c r="EY1628" s="251"/>
      <c r="FA1628" s="35"/>
      <c r="FB1628" s="35"/>
      <c r="FC1628" s="35"/>
      <c r="FH1628" s="251"/>
      <c r="FJ1628" s="35"/>
      <c r="FK1628" s="35"/>
      <c r="FL1628" s="35"/>
      <c r="FQ1628" s="251"/>
      <c r="FS1628" s="35"/>
      <c r="FT1628" s="35"/>
      <c r="FU1628" s="35"/>
      <c r="FZ1628" s="251"/>
      <c r="GB1628" s="35"/>
      <c r="GC1628" s="35"/>
      <c r="GD1628" s="35"/>
      <c r="GI1628" s="251"/>
      <c r="GK1628" s="35"/>
      <c r="GL1628" s="35"/>
      <c r="GM1628" s="35"/>
      <c r="GR1628" s="251"/>
      <c r="GT1628" s="35"/>
      <c r="GU1628" s="35"/>
      <c r="GV1628" s="35"/>
      <c r="HA1628" s="251"/>
      <c r="HC1628" s="35"/>
      <c r="HD1628" s="35"/>
      <c r="HE1628" s="35"/>
      <c r="HJ1628" s="35"/>
      <c r="HK1628" s="35"/>
      <c r="HL1628" s="35"/>
      <c r="HM1628" s="35"/>
      <c r="HN1628" s="35"/>
      <c r="HO1628" s="35"/>
      <c r="HP1628" s="35"/>
      <c r="HQ1628" s="35"/>
      <c r="HR1628" s="35"/>
      <c r="HS1628" s="35"/>
      <c r="HT1628" s="35"/>
      <c r="HU1628" s="35"/>
      <c r="HV1628" s="35"/>
      <c r="HW1628" s="35"/>
      <c r="HX1628" s="35"/>
      <c r="HY1628" s="35"/>
      <c r="HZ1628" s="35"/>
      <c r="IA1628" s="35"/>
      <c r="IB1628" s="35"/>
      <c r="IC1628" s="35"/>
      <c r="ID1628" s="35"/>
      <c r="IE1628" s="35"/>
      <c r="IF1628" s="35"/>
      <c r="IG1628" s="35"/>
      <c r="IH1628" s="35"/>
      <c r="II1628" s="35"/>
      <c r="IJ1628" s="35"/>
      <c r="IK1628" s="35"/>
      <c r="IL1628" s="35"/>
      <c r="IM1628" s="35"/>
      <c r="IN1628" s="35"/>
      <c r="IO1628" s="35"/>
      <c r="RL1628" s="252"/>
    </row>
    <row r="1629" spans="1:480" s="64" customFormat="1" ht="14.25">
      <c r="A1629" s="321"/>
      <c r="B1629" s="321"/>
      <c r="C1629" s="321"/>
      <c r="D1629" s="321"/>
      <c r="E1629" s="299"/>
      <c r="F1629" s="35"/>
      <c r="G1629" s="35"/>
      <c r="K1629" s="251"/>
      <c r="M1629" s="35"/>
      <c r="N1629" s="35"/>
      <c r="O1629" s="35"/>
      <c r="T1629" s="251"/>
      <c r="V1629" s="35"/>
      <c r="W1629" s="35"/>
      <c r="X1629" s="35"/>
      <c r="AC1629" s="251"/>
      <c r="AE1629" s="35"/>
      <c r="AF1629" s="35"/>
      <c r="AG1629" s="35"/>
      <c r="AL1629" s="251"/>
      <c r="AN1629" s="35"/>
      <c r="AO1629" s="35"/>
      <c r="AP1629" s="35"/>
      <c r="AU1629" s="251"/>
      <c r="AW1629" s="35"/>
      <c r="AX1629" s="35"/>
      <c r="AY1629" s="35"/>
      <c r="BD1629" s="251"/>
      <c r="BF1629" s="35"/>
      <c r="BG1629" s="35"/>
      <c r="BH1629" s="35"/>
      <c r="BM1629" s="251"/>
      <c r="BO1629" s="35"/>
      <c r="BP1629" s="35"/>
      <c r="BQ1629" s="35"/>
      <c r="BV1629" s="251"/>
      <c r="BX1629" s="35"/>
      <c r="BY1629" s="35"/>
      <c r="BZ1629" s="35"/>
      <c r="CE1629" s="251"/>
      <c r="CG1629" s="35"/>
      <c r="CH1629" s="35"/>
      <c r="CI1629" s="35"/>
      <c r="CN1629" s="251"/>
      <c r="CP1629" s="35"/>
      <c r="CQ1629" s="35"/>
      <c r="CR1629" s="35"/>
      <c r="CW1629" s="251"/>
      <c r="CY1629" s="35"/>
      <c r="CZ1629" s="35"/>
      <c r="DA1629" s="35"/>
      <c r="DF1629" s="251"/>
      <c r="DH1629" s="35"/>
      <c r="DI1629" s="35"/>
      <c r="DJ1629" s="35"/>
      <c r="DO1629" s="251"/>
      <c r="DQ1629" s="35"/>
      <c r="DR1629" s="35"/>
      <c r="DS1629" s="35"/>
      <c r="DX1629" s="251"/>
      <c r="DZ1629" s="35"/>
      <c r="EA1629" s="35"/>
      <c r="EB1629" s="35"/>
      <c r="EG1629" s="251"/>
      <c r="EI1629" s="35"/>
      <c r="EJ1629" s="35"/>
      <c r="EK1629" s="35"/>
      <c r="EP1629" s="251"/>
      <c r="ER1629" s="35"/>
      <c r="ES1629" s="35"/>
      <c r="ET1629" s="35"/>
      <c r="EY1629" s="251"/>
      <c r="FA1629" s="35"/>
      <c r="FB1629" s="35"/>
      <c r="FC1629" s="35"/>
      <c r="FH1629" s="251"/>
      <c r="FJ1629" s="35"/>
      <c r="FK1629" s="35"/>
      <c r="FL1629" s="35"/>
      <c r="FQ1629" s="251"/>
      <c r="FS1629" s="35"/>
      <c r="FT1629" s="35"/>
      <c r="FU1629" s="35"/>
      <c r="FZ1629" s="251"/>
      <c r="GB1629" s="35"/>
      <c r="GC1629" s="35"/>
      <c r="GD1629" s="35"/>
      <c r="GI1629" s="251"/>
      <c r="GK1629" s="35"/>
      <c r="GL1629" s="35"/>
      <c r="GM1629" s="35"/>
      <c r="GR1629" s="251"/>
      <c r="GT1629" s="35"/>
      <c r="GU1629" s="35"/>
      <c r="GV1629" s="35"/>
      <c r="HA1629" s="251"/>
      <c r="HC1629" s="35"/>
      <c r="HD1629" s="35"/>
      <c r="HE1629" s="35"/>
      <c r="HJ1629" s="35"/>
      <c r="HK1629" s="35"/>
      <c r="HL1629" s="35"/>
      <c r="HM1629" s="35"/>
      <c r="HN1629" s="35"/>
      <c r="HO1629" s="35"/>
      <c r="HP1629" s="35"/>
      <c r="HQ1629" s="35"/>
      <c r="HR1629" s="35"/>
      <c r="HS1629" s="35"/>
      <c r="HT1629" s="35"/>
      <c r="HU1629" s="35"/>
      <c r="HV1629" s="35"/>
      <c r="HW1629" s="35"/>
      <c r="HX1629" s="35"/>
      <c r="HY1629" s="35"/>
      <c r="HZ1629" s="35"/>
      <c r="IA1629" s="35"/>
      <c r="IB1629" s="35"/>
      <c r="IC1629" s="35"/>
      <c r="ID1629" s="35"/>
      <c r="IE1629" s="35"/>
      <c r="IF1629" s="35"/>
      <c r="IG1629" s="35"/>
      <c r="IH1629" s="35"/>
      <c r="II1629" s="35"/>
      <c r="IJ1629" s="35"/>
      <c r="IK1629" s="35"/>
      <c r="IL1629" s="35"/>
      <c r="IM1629" s="35"/>
      <c r="IN1629" s="35"/>
      <c r="IO1629" s="35"/>
      <c r="RL1629" s="252"/>
    </row>
    <row r="1630" spans="1:480" s="64" customFormat="1" ht="14.25">
      <c r="A1630" s="321"/>
      <c r="B1630" s="321"/>
      <c r="C1630" s="321"/>
      <c r="D1630" s="321"/>
      <c r="E1630" s="299"/>
      <c r="F1630" s="35"/>
      <c r="G1630" s="35"/>
      <c r="K1630" s="251"/>
      <c r="M1630" s="35"/>
      <c r="N1630" s="35"/>
      <c r="O1630" s="35"/>
      <c r="T1630" s="251"/>
      <c r="V1630" s="35"/>
      <c r="W1630" s="35"/>
      <c r="X1630" s="35"/>
      <c r="AC1630" s="251"/>
      <c r="AE1630" s="35"/>
      <c r="AF1630" s="35"/>
      <c r="AG1630" s="35"/>
      <c r="AL1630" s="251"/>
      <c r="AN1630" s="35"/>
      <c r="AO1630" s="35"/>
      <c r="AP1630" s="35"/>
      <c r="AU1630" s="251"/>
      <c r="AW1630" s="35"/>
      <c r="AX1630" s="35"/>
      <c r="AY1630" s="35"/>
      <c r="BD1630" s="251"/>
      <c r="BF1630" s="35"/>
      <c r="BG1630" s="35"/>
      <c r="BH1630" s="35"/>
      <c r="BM1630" s="251"/>
      <c r="BO1630" s="35"/>
      <c r="BP1630" s="35"/>
      <c r="BQ1630" s="35"/>
      <c r="BV1630" s="251"/>
      <c r="BX1630" s="35"/>
      <c r="BY1630" s="35"/>
      <c r="BZ1630" s="35"/>
      <c r="CE1630" s="251"/>
      <c r="CG1630" s="35"/>
      <c r="CH1630" s="35"/>
      <c r="CI1630" s="35"/>
      <c r="CN1630" s="251"/>
      <c r="CP1630" s="35"/>
      <c r="CQ1630" s="35"/>
      <c r="CR1630" s="35"/>
      <c r="CW1630" s="251"/>
      <c r="CY1630" s="35"/>
      <c r="CZ1630" s="35"/>
      <c r="DA1630" s="35"/>
      <c r="DF1630" s="251"/>
      <c r="DH1630" s="35"/>
      <c r="DI1630" s="35"/>
      <c r="DJ1630" s="35"/>
      <c r="DO1630" s="251"/>
      <c r="DQ1630" s="35"/>
      <c r="DR1630" s="35"/>
      <c r="DS1630" s="35"/>
      <c r="DX1630" s="251"/>
      <c r="DZ1630" s="35"/>
      <c r="EA1630" s="35"/>
      <c r="EB1630" s="35"/>
      <c r="EG1630" s="251"/>
      <c r="EI1630" s="35"/>
      <c r="EJ1630" s="35"/>
      <c r="EK1630" s="35"/>
      <c r="EP1630" s="251"/>
      <c r="ER1630" s="35"/>
      <c r="ES1630" s="35"/>
      <c r="ET1630" s="35"/>
      <c r="EY1630" s="251"/>
      <c r="FA1630" s="35"/>
      <c r="FB1630" s="35"/>
      <c r="FC1630" s="35"/>
      <c r="FH1630" s="251"/>
      <c r="FJ1630" s="35"/>
      <c r="FK1630" s="35"/>
      <c r="FL1630" s="35"/>
      <c r="FQ1630" s="251"/>
      <c r="FS1630" s="35"/>
      <c r="FT1630" s="35"/>
      <c r="FU1630" s="35"/>
      <c r="FZ1630" s="251"/>
      <c r="GB1630" s="35"/>
      <c r="GC1630" s="35"/>
      <c r="GD1630" s="35"/>
      <c r="GI1630" s="251"/>
      <c r="GK1630" s="35"/>
      <c r="GL1630" s="35"/>
      <c r="GM1630" s="35"/>
      <c r="GR1630" s="251"/>
      <c r="GT1630" s="35"/>
      <c r="GU1630" s="35"/>
      <c r="GV1630" s="35"/>
      <c r="HA1630" s="251"/>
      <c r="HC1630" s="35"/>
      <c r="HD1630" s="35"/>
      <c r="HE1630" s="35"/>
      <c r="HJ1630" s="35"/>
      <c r="HK1630" s="35"/>
      <c r="HL1630" s="35"/>
      <c r="HM1630" s="35"/>
      <c r="HN1630" s="35"/>
      <c r="HO1630" s="35"/>
      <c r="HP1630" s="35"/>
      <c r="HQ1630" s="35"/>
      <c r="HR1630" s="35"/>
      <c r="HS1630" s="35"/>
      <c r="HT1630" s="35"/>
      <c r="HU1630" s="35"/>
      <c r="HV1630" s="35"/>
      <c r="HW1630" s="35"/>
      <c r="HX1630" s="35"/>
      <c r="HY1630" s="35"/>
      <c r="HZ1630" s="35"/>
      <c r="IA1630" s="35"/>
      <c r="IB1630" s="35"/>
      <c r="IC1630" s="35"/>
      <c r="ID1630" s="35"/>
      <c r="IE1630" s="35"/>
      <c r="IF1630" s="35"/>
      <c r="IG1630" s="35"/>
      <c r="IH1630" s="35"/>
      <c r="II1630" s="35"/>
      <c r="IJ1630" s="35"/>
      <c r="IK1630" s="35"/>
      <c r="IL1630" s="35"/>
      <c r="IM1630" s="35"/>
      <c r="IN1630" s="35"/>
      <c r="IO1630" s="35"/>
      <c r="RL1630" s="252"/>
    </row>
    <row r="1631" spans="1:480" s="64" customFormat="1" ht="14.25">
      <c r="A1631" s="321"/>
      <c r="B1631" s="321"/>
      <c r="C1631" s="321"/>
      <c r="D1631" s="321"/>
      <c r="E1631" s="299"/>
      <c r="F1631" s="35"/>
      <c r="G1631" s="35"/>
      <c r="K1631" s="251"/>
      <c r="M1631" s="35"/>
      <c r="N1631" s="35"/>
      <c r="O1631" s="35"/>
      <c r="T1631" s="251"/>
      <c r="V1631" s="35"/>
      <c r="W1631" s="35"/>
      <c r="X1631" s="35"/>
      <c r="AC1631" s="251"/>
      <c r="AE1631" s="35"/>
      <c r="AF1631" s="35"/>
      <c r="AG1631" s="35"/>
      <c r="AL1631" s="251"/>
      <c r="AN1631" s="35"/>
      <c r="AO1631" s="35"/>
      <c r="AP1631" s="35"/>
      <c r="AU1631" s="251"/>
      <c r="AW1631" s="35"/>
      <c r="AX1631" s="35"/>
      <c r="AY1631" s="35"/>
      <c r="BD1631" s="251"/>
      <c r="BF1631" s="35"/>
      <c r="BG1631" s="35"/>
      <c r="BH1631" s="35"/>
      <c r="BM1631" s="251"/>
      <c r="BO1631" s="35"/>
      <c r="BP1631" s="35"/>
      <c r="BQ1631" s="35"/>
      <c r="BV1631" s="251"/>
      <c r="BX1631" s="35"/>
      <c r="BY1631" s="35"/>
      <c r="BZ1631" s="35"/>
      <c r="CE1631" s="251"/>
      <c r="CG1631" s="35"/>
      <c r="CH1631" s="35"/>
      <c r="CI1631" s="35"/>
      <c r="CN1631" s="251"/>
      <c r="CP1631" s="35"/>
      <c r="CQ1631" s="35"/>
      <c r="CR1631" s="35"/>
      <c r="CW1631" s="251"/>
      <c r="CY1631" s="35"/>
      <c r="CZ1631" s="35"/>
      <c r="DA1631" s="35"/>
      <c r="DF1631" s="251"/>
      <c r="DH1631" s="35"/>
      <c r="DI1631" s="35"/>
      <c r="DJ1631" s="35"/>
      <c r="DO1631" s="251"/>
      <c r="DQ1631" s="35"/>
      <c r="DR1631" s="35"/>
      <c r="DS1631" s="35"/>
      <c r="DX1631" s="251"/>
      <c r="DZ1631" s="35"/>
      <c r="EA1631" s="35"/>
      <c r="EB1631" s="35"/>
      <c r="EG1631" s="251"/>
      <c r="EI1631" s="35"/>
      <c r="EJ1631" s="35"/>
      <c r="EK1631" s="35"/>
      <c r="EP1631" s="251"/>
      <c r="ER1631" s="35"/>
      <c r="ES1631" s="35"/>
      <c r="ET1631" s="35"/>
      <c r="EY1631" s="251"/>
      <c r="FA1631" s="35"/>
      <c r="FB1631" s="35"/>
      <c r="FC1631" s="35"/>
      <c r="FH1631" s="251"/>
      <c r="FJ1631" s="35"/>
      <c r="FK1631" s="35"/>
      <c r="FL1631" s="35"/>
      <c r="FQ1631" s="251"/>
      <c r="FS1631" s="35"/>
      <c r="FT1631" s="35"/>
      <c r="FU1631" s="35"/>
      <c r="FZ1631" s="251"/>
      <c r="GB1631" s="35"/>
      <c r="GC1631" s="35"/>
      <c r="GD1631" s="35"/>
      <c r="GI1631" s="251"/>
      <c r="GK1631" s="35"/>
      <c r="GL1631" s="35"/>
      <c r="GM1631" s="35"/>
      <c r="GR1631" s="251"/>
      <c r="GT1631" s="35"/>
      <c r="GU1631" s="35"/>
      <c r="GV1631" s="35"/>
      <c r="HA1631" s="251"/>
      <c r="HC1631" s="35"/>
      <c r="HD1631" s="35"/>
      <c r="HE1631" s="35"/>
      <c r="HJ1631" s="35"/>
      <c r="HK1631" s="35"/>
      <c r="HL1631" s="35"/>
      <c r="HM1631" s="35"/>
      <c r="HN1631" s="35"/>
      <c r="HO1631" s="35"/>
      <c r="HP1631" s="35"/>
      <c r="HQ1631" s="35"/>
      <c r="HR1631" s="35"/>
      <c r="HS1631" s="35"/>
      <c r="HT1631" s="35"/>
      <c r="HU1631" s="35"/>
      <c r="HV1631" s="35"/>
      <c r="HW1631" s="35"/>
      <c r="HX1631" s="35"/>
      <c r="HY1631" s="35"/>
      <c r="HZ1631" s="35"/>
      <c r="IA1631" s="35"/>
      <c r="IB1631" s="35"/>
      <c r="IC1631" s="35"/>
      <c r="ID1631" s="35"/>
      <c r="IE1631" s="35"/>
      <c r="IF1631" s="35"/>
      <c r="IG1631" s="35"/>
      <c r="IH1631" s="35"/>
      <c r="II1631" s="35"/>
      <c r="IJ1631" s="35"/>
      <c r="IK1631" s="35"/>
      <c r="IL1631" s="35"/>
      <c r="IM1631" s="35"/>
      <c r="IN1631" s="35"/>
      <c r="IO1631" s="35"/>
      <c r="RL1631" s="252"/>
    </row>
    <row r="1632" spans="1:480" s="64" customFormat="1" ht="14.25">
      <c r="A1632" s="321"/>
      <c r="B1632" s="321"/>
      <c r="C1632" s="321"/>
      <c r="D1632" s="321"/>
      <c r="E1632" s="299"/>
      <c r="F1632" s="35"/>
      <c r="G1632" s="35"/>
      <c r="K1632" s="251"/>
      <c r="M1632" s="35"/>
      <c r="N1632" s="35"/>
      <c r="O1632" s="35"/>
      <c r="T1632" s="251"/>
      <c r="V1632" s="35"/>
      <c r="W1632" s="35"/>
      <c r="X1632" s="35"/>
      <c r="AC1632" s="251"/>
      <c r="AE1632" s="35"/>
      <c r="AF1632" s="35"/>
      <c r="AG1632" s="35"/>
      <c r="AL1632" s="251"/>
      <c r="AN1632" s="35"/>
      <c r="AO1632" s="35"/>
      <c r="AP1632" s="35"/>
      <c r="AU1632" s="251"/>
      <c r="AW1632" s="35"/>
      <c r="AX1632" s="35"/>
      <c r="AY1632" s="35"/>
      <c r="BD1632" s="251"/>
      <c r="BF1632" s="35"/>
      <c r="BG1632" s="35"/>
      <c r="BH1632" s="35"/>
      <c r="BM1632" s="251"/>
      <c r="BO1632" s="35"/>
      <c r="BP1632" s="35"/>
      <c r="BQ1632" s="35"/>
      <c r="BV1632" s="251"/>
      <c r="BX1632" s="35"/>
      <c r="BY1632" s="35"/>
      <c r="BZ1632" s="35"/>
      <c r="CE1632" s="251"/>
      <c r="CG1632" s="35"/>
      <c r="CH1632" s="35"/>
      <c r="CI1632" s="35"/>
      <c r="CN1632" s="251"/>
      <c r="CP1632" s="35"/>
      <c r="CQ1632" s="35"/>
      <c r="CR1632" s="35"/>
      <c r="CW1632" s="251"/>
      <c r="CY1632" s="35"/>
      <c r="CZ1632" s="35"/>
      <c r="DA1632" s="35"/>
      <c r="DF1632" s="251"/>
      <c r="DH1632" s="35"/>
      <c r="DI1632" s="35"/>
      <c r="DJ1632" s="35"/>
      <c r="DO1632" s="251"/>
      <c r="DQ1632" s="35"/>
      <c r="DR1632" s="35"/>
      <c r="DS1632" s="35"/>
      <c r="DX1632" s="251"/>
      <c r="DZ1632" s="35"/>
      <c r="EA1632" s="35"/>
      <c r="EB1632" s="35"/>
      <c r="EG1632" s="251"/>
      <c r="EI1632" s="35"/>
      <c r="EJ1632" s="35"/>
      <c r="EK1632" s="35"/>
      <c r="EP1632" s="251"/>
      <c r="ER1632" s="35"/>
      <c r="ES1632" s="35"/>
      <c r="ET1632" s="35"/>
      <c r="EY1632" s="251"/>
      <c r="FA1632" s="35"/>
      <c r="FB1632" s="35"/>
      <c r="FC1632" s="35"/>
      <c r="FH1632" s="251"/>
      <c r="FJ1632" s="35"/>
      <c r="FK1632" s="35"/>
      <c r="FL1632" s="35"/>
      <c r="FQ1632" s="251"/>
      <c r="FS1632" s="35"/>
      <c r="FT1632" s="35"/>
      <c r="FU1632" s="35"/>
      <c r="FZ1632" s="251"/>
      <c r="GB1632" s="35"/>
      <c r="GC1632" s="35"/>
      <c r="GD1632" s="35"/>
      <c r="GI1632" s="251"/>
      <c r="GK1632" s="35"/>
      <c r="GL1632" s="35"/>
      <c r="GM1632" s="35"/>
      <c r="GR1632" s="251"/>
      <c r="GT1632" s="35"/>
      <c r="GU1632" s="35"/>
      <c r="GV1632" s="35"/>
      <c r="HA1632" s="251"/>
      <c r="HC1632" s="35"/>
      <c r="HD1632" s="35"/>
      <c r="HE1632" s="35"/>
      <c r="HJ1632" s="35"/>
      <c r="HK1632" s="35"/>
      <c r="HL1632" s="35"/>
      <c r="HM1632" s="35"/>
      <c r="HN1632" s="35"/>
      <c r="HO1632" s="35"/>
      <c r="HP1632" s="35"/>
      <c r="HQ1632" s="35"/>
      <c r="HR1632" s="35"/>
      <c r="HS1632" s="35"/>
      <c r="HT1632" s="35"/>
      <c r="HU1632" s="35"/>
      <c r="HV1632" s="35"/>
      <c r="HW1632" s="35"/>
      <c r="HX1632" s="35"/>
      <c r="HY1632" s="35"/>
      <c r="HZ1632" s="35"/>
      <c r="IA1632" s="35"/>
      <c r="IB1632" s="35"/>
      <c r="IC1632" s="35"/>
      <c r="ID1632" s="35"/>
      <c r="IE1632" s="35"/>
      <c r="IF1632" s="35"/>
      <c r="IG1632" s="35"/>
      <c r="IH1632" s="35"/>
      <c r="II1632" s="35"/>
      <c r="IJ1632" s="35"/>
      <c r="IK1632" s="35"/>
      <c r="IL1632" s="35"/>
      <c r="IM1632" s="35"/>
      <c r="IN1632" s="35"/>
      <c r="IO1632" s="35"/>
      <c r="RL1632" s="252"/>
    </row>
    <row r="1633" spans="1:480" s="64" customFormat="1" ht="14.25">
      <c r="A1633" s="321"/>
      <c r="B1633" s="321"/>
      <c r="C1633" s="321"/>
      <c r="D1633" s="321"/>
      <c r="E1633" s="299"/>
      <c r="F1633" s="35"/>
      <c r="G1633" s="35"/>
      <c r="K1633" s="251"/>
      <c r="M1633" s="35"/>
      <c r="N1633" s="35"/>
      <c r="O1633" s="35"/>
      <c r="T1633" s="251"/>
      <c r="V1633" s="35"/>
      <c r="W1633" s="35"/>
      <c r="X1633" s="35"/>
      <c r="AC1633" s="251"/>
      <c r="AE1633" s="35"/>
      <c r="AF1633" s="35"/>
      <c r="AG1633" s="35"/>
      <c r="AL1633" s="251"/>
      <c r="AN1633" s="35"/>
      <c r="AO1633" s="35"/>
      <c r="AP1633" s="35"/>
      <c r="AU1633" s="251"/>
      <c r="AW1633" s="35"/>
      <c r="AX1633" s="35"/>
      <c r="AY1633" s="35"/>
      <c r="BD1633" s="251"/>
      <c r="BF1633" s="35"/>
      <c r="BG1633" s="35"/>
      <c r="BH1633" s="35"/>
      <c r="BM1633" s="251"/>
      <c r="BO1633" s="35"/>
      <c r="BP1633" s="35"/>
      <c r="BQ1633" s="35"/>
      <c r="BV1633" s="251"/>
      <c r="BX1633" s="35"/>
      <c r="BY1633" s="35"/>
      <c r="BZ1633" s="35"/>
      <c r="CE1633" s="251"/>
      <c r="CG1633" s="35"/>
      <c r="CH1633" s="35"/>
      <c r="CI1633" s="35"/>
      <c r="CN1633" s="251"/>
      <c r="CP1633" s="35"/>
      <c r="CQ1633" s="35"/>
      <c r="CR1633" s="35"/>
      <c r="CW1633" s="251"/>
      <c r="CY1633" s="35"/>
      <c r="CZ1633" s="35"/>
      <c r="DA1633" s="35"/>
      <c r="DF1633" s="251"/>
      <c r="DH1633" s="35"/>
      <c r="DI1633" s="35"/>
      <c r="DJ1633" s="35"/>
      <c r="DO1633" s="251"/>
      <c r="DQ1633" s="35"/>
      <c r="DR1633" s="35"/>
      <c r="DS1633" s="35"/>
      <c r="DX1633" s="251"/>
      <c r="DZ1633" s="35"/>
      <c r="EA1633" s="35"/>
      <c r="EB1633" s="35"/>
      <c r="EG1633" s="251"/>
      <c r="EI1633" s="35"/>
      <c r="EJ1633" s="35"/>
      <c r="EK1633" s="35"/>
      <c r="EP1633" s="251"/>
      <c r="ER1633" s="35"/>
      <c r="ES1633" s="35"/>
      <c r="ET1633" s="35"/>
      <c r="EY1633" s="251"/>
      <c r="FA1633" s="35"/>
      <c r="FB1633" s="35"/>
      <c r="FC1633" s="35"/>
      <c r="FH1633" s="251"/>
      <c r="FJ1633" s="35"/>
      <c r="FK1633" s="35"/>
      <c r="FL1633" s="35"/>
      <c r="FQ1633" s="251"/>
      <c r="FS1633" s="35"/>
      <c r="FT1633" s="35"/>
      <c r="FU1633" s="35"/>
      <c r="FZ1633" s="251"/>
      <c r="GB1633" s="35"/>
      <c r="GC1633" s="35"/>
      <c r="GD1633" s="35"/>
      <c r="GI1633" s="251"/>
      <c r="GK1633" s="35"/>
      <c r="GL1633" s="35"/>
      <c r="GM1633" s="35"/>
      <c r="GR1633" s="251"/>
      <c r="GT1633" s="35"/>
      <c r="GU1633" s="35"/>
      <c r="GV1633" s="35"/>
      <c r="HA1633" s="251"/>
      <c r="HC1633" s="35"/>
      <c r="HD1633" s="35"/>
      <c r="HE1633" s="35"/>
      <c r="HJ1633" s="35"/>
      <c r="HK1633" s="35"/>
      <c r="HL1633" s="35"/>
      <c r="HM1633" s="35"/>
      <c r="HN1633" s="35"/>
      <c r="HO1633" s="35"/>
      <c r="HP1633" s="35"/>
      <c r="HQ1633" s="35"/>
      <c r="HR1633" s="35"/>
      <c r="HS1633" s="35"/>
      <c r="HT1633" s="35"/>
      <c r="HU1633" s="35"/>
      <c r="HV1633" s="35"/>
      <c r="HW1633" s="35"/>
      <c r="HX1633" s="35"/>
      <c r="HY1633" s="35"/>
      <c r="HZ1633" s="35"/>
      <c r="IA1633" s="35"/>
      <c r="IB1633" s="35"/>
      <c r="IC1633" s="35"/>
      <c r="ID1633" s="35"/>
      <c r="IE1633" s="35"/>
      <c r="IF1633" s="35"/>
      <c r="IG1633" s="35"/>
      <c r="IH1633" s="35"/>
      <c r="II1633" s="35"/>
      <c r="IJ1633" s="35"/>
      <c r="IK1633" s="35"/>
      <c r="IL1633" s="35"/>
      <c r="IM1633" s="35"/>
      <c r="IN1633" s="35"/>
      <c r="IO1633" s="35"/>
      <c r="RL1633" s="252"/>
    </row>
    <row r="1634" spans="1:480" s="64" customFormat="1" ht="14.25">
      <c r="A1634" s="321"/>
      <c r="B1634" s="321"/>
      <c r="C1634" s="321"/>
      <c r="D1634" s="321"/>
      <c r="E1634" s="299"/>
      <c r="F1634" s="35"/>
      <c r="G1634" s="35"/>
      <c r="K1634" s="251"/>
      <c r="M1634" s="35"/>
      <c r="N1634" s="35"/>
      <c r="O1634" s="35"/>
      <c r="T1634" s="251"/>
      <c r="V1634" s="35"/>
      <c r="W1634" s="35"/>
      <c r="X1634" s="35"/>
      <c r="AC1634" s="251"/>
      <c r="AE1634" s="35"/>
      <c r="AF1634" s="35"/>
      <c r="AG1634" s="35"/>
      <c r="AL1634" s="251"/>
      <c r="AN1634" s="35"/>
      <c r="AO1634" s="35"/>
      <c r="AP1634" s="35"/>
      <c r="AU1634" s="251"/>
      <c r="AW1634" s="35"/>
      <c r="AX1634" s="35"/>
      <c r="AY1634" s="35"/>
      <c r="BD1634" s="251"/>
      <c r="BF1634" s="35"/>
      <c r="BG1634" s="35"/>
      <c r="BH1634" s="35"/>
      <c r="BM1634" s="251"/>
      <c r="BO1634" s="35"/>
      <c r="BP1634" s="35"/>
      <c r="BQ1634" s="35"/>
      <c r="BV1634" s="251"/>
      <c r="BX1634" s="35"/>
      <c r="BY1634" s="35"/>
      <c r="BZ1634" s="35"/>
      <c r="CE1634" s="251"/>
      <c r="CG1634" s="35"/>
      <c r="CH1634" s="35"/>
      <c r="CI1634" s="35"/>
      <c r="CN1634" s="251"/>
      <c r="CP1634" s="35"/>
      <c r="CQ1634" s="35"/>
      <c r="CR1634" s="35"/>
      <c r="CW1634" s="251"/>
      <c r="CY1634" s="35"/>
      <c r="CZ1634" s="35"/>
      <c r="DA1634" s="35"/>
      <c r="DF1634" s="251"/>
      <c r="DH1634" s="35"/>
      <c r="DI1634" s="35"/>
      <c r="DJ1634" s="35"/>
      <c r="DO1634" s="251"/>
      <c r="DQ1634" s="35"/>
      <c r="DR1634" s="35"/>
      <c r="DS1634" s="35"/>
      <c r="DX1634" s="251"/>
      <c r="DZ1634" s="35"/>
      <c r="EA1634" s="35"/>
      <c r="EB1634" s="35"/>
      <c r="EG1634" s="251"/>
      <c r="EI1634" s="35"/>
      <c r="EJ1634" s="35"/>
      <c r="EK1634" s="35"/>
      <c r="EP1634" s="251"/>
      <c r="ER1634" s="35"/>
      <c r="ES1634" s="35"/>
      <c r="ET1634" s="35"/>
      <c r="EY1634" s="251"/>
      <c r="FA1634" s="35"/>
      <c r="FB1634" s="35"/>
      <c r="FC1634" s="35"/>
      <c r="FH1634" s="251"/>
      <c r="FJ1634" s="35"/>
      <c r="FK1634" s="35"/>
      <c r="FL1634" s="35"/>
      <c r="FQ1634" s="251"/>
      <c r="FS1634" s="35"/>
      <c r="FT1634" s="35"/>
      <c r="FU1634" s="35"/>
      <c r="FZ1634" s="251"/>
      <c r="GB1634" s="35"/>
      <c r="GC1634" s="35"/>
      <c r="GD1634" s="35"/>
      <c r="GI1634" s="251"/>
      <c r="GK1634" s="35"/>
      <c r="GL1634" s="35"/>
      <c r="GM1634" s="35"/>
      <c r="GR1634" s="251"/>
      <c r="GT1634" s="35"/>
      <c r="GU1634" s="35"/>
      <c r="GV1634" s="35"/>
      <c r="HA1634" s="251"/>
      <c r="HC1634" s="35"/>
      <c r="HD1634" s="35"/>
      <c r="HE1634" s="35"/>
      <c r="HJ1634" s="35"/>
      <c r="HK1634" s="35"/>
      <c r="HL1634" s="35"/>
      <c r="HM1634" s="35"/>
      <c r="HN1634" s="35"/>
      <c r="HO1634" s="35"/>
      <c r="HP1634" s="35"/>
      <c r="HQ1634" s="35"/>
      <c r="HR1634" s="35"/>
      <c r="HS1634" s="35"/>
      <c r="HT1634" s="35"/>
      <c r="HU1634" s="35"/>
      <c r="HV1634" s="35"/>
      <c r="HW1634" s="35"/>
      <c r="HX1634" s="35"/>
      <c r="HY1634" s="35"/>
      <c r="HZ1634" s="35"/>
      <c r="IA1634" s="35"/>
      <c r="IB1634" s="35"/>
      <c r="IC1634" s="35"/>
      <c r="ID1634" s="35"/>
      <c r="IE1634" s="35"/>
      <c r="IF1634" s="35"/>
      <c r="IG1634" s="35"/>
      <c r="IH1634" s="35"/>
      <c r="II1634" s="35"/>
      <c r="IJ1634" s="35"/>
      <c r="IK1634" s="35"/>
      <c r="IL1634" s="35"/>
      <c r="IM1634" s="35"/>
      <c r="IN1634" s="35"/>
      <c r="IO1634" s="35"/>
      <c r="RL1634" s="252"/>
    </row>
    <row r="1635" spans="1:480" s="64" customFormat="1" ht="14.25">
      <c r="A1635" s="321"/>
      <c r="B1635" s="321"/>
      <c r="C1635" s="321"/>
      <c r="D1635" s="321"/>
      <c r="E1635" s="299"/>
      <c r="F1635" s="307"/>
      <c r="G1635" s="35"/>
      <c r="K1635" s="251"/>
      <c r="M1635" s="35"/>
      <c r="N1635" s="35"/>
      <c r="O1635" s="35"/>
      <c r="T1635" s="251"/>
      <c r="V1635" s="35"/>
      <c r="W1635" s="35"/>
      <c r="X1635" s="35"/>
      <c r="AC1635" s="251"/>
      <c r="AE1635" s="35"/>
      <c r="AF1635" s="35"/>
      <c r="AG1635" s="35"/>
      <c r="AL1635" s="251"/>
      <c r="AN1635" s="35"/>
      <c r="AO1635" s="35"/>
      <c r="AP1635" s="35"/>
      <c r="AU1635" s="251"/>
      <c r="AW1635" s="35"/>
      <c r="AX1635" s="35"/>
      <c r="AY1635" s="35"/>
      <c r="BD1635" s="251"/>
      <c r="BF1635" s="35"/>
      <c r="BG1635" s="35"/>
      <c r="BH1635" s="35"/>
      <c r="BM1635" s="251"/>
      <c r="BO1635" s="35"/>
      <c r="BP1635" s="35"/>
      <c r="BQ1635" s="35"/>
      <c r="BV1635" s="251"/>
      <c r="BX1635" s="35"/>
      <c r="BY1635" s="35"/>
      <c r="BZ1635" s="35"/>
      <c r="CE1635" s="251"/>
      <c r="CG1635" s="35"/>
      <c r="CH1635" s="35"/>
      <c r="CI1635" s="35"/>
      <c r="CN1635" s="251"/>
      <c r="CP1635" s="35"/>
      <c r="CQ1635" s="35"/>
      <c r="CR1635" s="35"/>
      <c r="CW1635" s="251"/>
      <c r="CY1635" s="35"/>
      <c r="CZ1635" s="35"/>
      <c r="DA1635" s="35"/>
      <c r="DF1635" s="251"/>
      <c r="DH1635" s="35"/>
      <c r="DI1635" s="35"/>
      <c r="DJ1635" s="35"/>
      <c r="DO1635" s="251"/>
      <c r="DQ1635" s="35"/>
      <c r="DR1635" s="35"/>
      <c r="DS1635" s="35"/>
      <c r="DX1635" s="251"/>
      <c r="DZ1635" s="35"/>
      <c r="EA1635" s="35"/>
      <c r="EB1635" s="35"/>
      <c r="EG1635" s="251"/>
      <c r="EI1635" s="35"/>
      <c r="EJ1635" s="35"/>
      <c r="EK1635" s="35"/>
      <c r="EP1635" s="251"/>
      <c r="ER1635" s="35"/>
      <c r="ES1635" s="35"/>
      <c r="ET1635" s="35"/>
      <c r="EY1635" s="251"/>
      <c r="FA1635" s="35"/>
      <c r="FB1635" s="35"/>
      <c r="FC1635" s="35"/>
      <c r="FH1635" s="251"/>
      <c r="FJ1635" s="35"/>
      <c r="FK1635" s="35"/>
      <c r="FL1635" s="35"/>
      <c r="FQ1635" s="251"/>
      <c r="FS1635" s="35"/>
      <c r="FT1635" s="35"/>
      <c r="FU1635" s="35"/>
      <c r="FZ1635" s="251"/>
      <c r="GB1635" s="35"/>
      <c r="GC1635" s="35"/>
      <c r="GD1635" s="35"/>
      <c r="GI1635" s="251"/>
      <c r="GK1635" s="35"/>
      <c r="GL1635" s="35"/>
      <c r="GM1635" s="35"/>
      <c r="GR1635" s="251"/>
      <c r="GT1635" s="35"/>
      <c r="GU1635" s="35"/>
      <c r="GV1635" s="35"/>
      <c r="HA1635" s="251"/>
      <c r="HC1635" s="35"/>
      <c r="HD1635" s="35"/>
      <c r="HE1635" s="35"/>
      <c r="HJ1635" s="35"/>
      <c r="HK1635" s="35"/>
      <c r="HL1635" s="35"/>
      <c r="HM1635" s="35"/>
      <c r="HN1635" s="35"/>
      <c r="HO1635" s="35"/>
      <c r="HP1635" s="35"/>
      <c r="HQ1635" s="35"/>
      <c r="HR1635" s="35"/>
      <c r="HS1635" s="35"/>
      <c r="HT1635" s="35"/>
      <c r="HU1635" s="35"/>
      <c r="HV1635" s="35"/>
      <c r="HW1635" s="35"/>
      <c r="HX1635" s="35"/>
      <c r="HY1635" s="35"/>
      <c r="HZ1635" s="35"/>
      <c r="IA1635" s="35"/>
      <c r="IB1635" s="35"/>
      <c r="IC1635" s="35"/>
      <c r="ID1635" s="35"/>
      <c r="IE1635" s="35"/>
      <c r="IF1635" s="35"/>
      <c r="IG1635" s="35"/>
      <c r="IH1635" s="35"/>
      <c r="II1635" s="35"/>
      <c r="IJ1635" s="35"/>
      <c r="IK1635" s="35"/>
      <c r="IL1635" s="35"/>
      <c r="IM1635" s="35"/>
      <c r="IN1635" s="35"/>
      <c r="IO1635" s="35"/>
      <c r="RL1635" s="252"/>
    </row>
    <row r="1636" spans="1:480" s="64" customFormat="1" ht="14.25">
      <c r="A1636" s="321"/>
      <c r="B1636" s="321"/>
      <c r="C1636" s="321"/>
      <c r="D1636" s="321"/>
      <c r="E1636" s="299"/>
      <c r="F1636" s="35"/>
      <c r="G1636" s="35"/>
      <c r="K1636" s="251"/>
      <c r="M1636" s="35"/>
      <c r="N1636" s="35"/>
      <c r="O1636" s="35"/>
      <c r="T1636" s="251"/>
      <c r="V1636" s="35"/>
      <c r="W1636" s="35"/>
      <c r="X1636" s="35"/>
      <c r="AC1636" s="251"/>
      <c r="AE1636" s="35"/>
      <c r="AF1636" s="35"/>
      <c r="AG1636" s="35"/>
      <c r="AL1636" s="251"/>
      <c r="AN1636" s="35"/>
      <c r="AO1636" s="35"/>
      <c r="AP1636" s="35"/>
      <c r="AU1636" s="251"/>
      <c r="AW1636" s="35"/>
      <c r="AX1636" s="35"/>
      <c r="AY1636" s="35"/>
      <c r="BD1636" s="251"/>
      <c r="BF1636" s="35"/>
      <c r="BG1636" s="35"/>
      <c r="BH1636" s="35"/>
      <c r="BM1636" s="251"/>
      <c r="BO1636" s="35"/>
      <c r="BP1636" s="35"/>
      <c r="BQ1636" s="35"/>
      <c r="BV1636" s="251"/>
      <c r="BX1636" s="35"/>
      <c r="BY1636" s="35"/>
      <c r="BZ1636" s="35"/>
      <c r="CE1636" s="251"/>
      <c r="CG1636" s="35"/>
      <c r="CH1636" s="35"/>
      <c r="CI1636" s="35"/>
      <c r="CN1636" s="251"/>
      <c r="CP1636" s="35"/>
      <c r="CQ1636" s="35"/>
      <c r="CR1636" s="35"/>
      <c r="CW1636" s="251"/>
      <c r="CY1636" s="35"/>
      <c r="CZ1636" s="35"/>
      <c r="DA1636" s="35"/>
      <c r="DF1636" s="251"/>
      <c r="DH1636" s="35"/>
      <c r="DI1636" s="35"/>
      <c r="DJ1636" s="35"/>
      <c r="DO1636" s="251"/>
      <c r="DQ1636" s="35"/>
      <c r="DR1636" s="35"/>
      <c r="DS1636" s="35"/>
      <c r="DX1636" s="251"/>
      <c r="DZ1636" s="35"/>
      <c r="EA1636" s="35"/>
      <c r="EB1636" s="35"/>
      <c r="EG1636" s="251"/>
      <c r="EI1636" s="35"/>
      <c r="EJ1636" s="35"/>
      <c r="EK1636" s="35"/>
      <c r="EP1636" s="251"/>
      <c r="ER1636" s="35"/>
      <c r="ES1636" s="35"/>
      <c r="ET1636" s="35"/>
      <c r="EY1636" s="251"/>
      <c r="FA1636" s="35"/>
      <c r="FB1636" s="35"/>
      <c r="FC1636" s="35"/>
      <c r="FH1636" s="251"/>
      <c r="FJ1636" s="35"/>
      <c r="FK1636" s="35"/>
      <c r="FL1636" s="35"/>
      <c r="FQ1636" s="251"/>
      <c r="FS1636" s="35"/>
      <c r="FT1636" s="35"/>
      <c r="FU1636" s="35"/>
      <c r="FZ1636" s="251"/>
      <c r="GB1636" s="35"/>
      <c r="GC1636" s="35"/>
      <c r="GD1636" s="35"/>
      <c r="GI1636" s="251"/>
      <c r="GK1636" s="35"/>
      <c r="GL1636" s="35"/>
      <c r="GM1636" s="35"/>
      <c r="GR1636" s="251"/>
      <c r="GT1636" s="35"/>
      <c r="GU1636" s="35"/>
      <c r="GV1636" s="35"/>
      <c r="HA1636" s="251"/>
      <c r="HC1636" s="35"/>
      <c r="HD1636" s="35"/>
      <c r="HE1636" s="35"/>
      <c r="HJ1636" s="35"/>
      <c r="HK1636" s="35"/>
      <c r="HL1636" s="35"/>
      <c r="HM1636" s="35"/>
      <c r="HN1636" s="35"/>
      <c r="HO1636" s="35"/>
      <c r="HP1636" s="35"/>
      <c r="HQ1636" s="35"/>
      <c r="HR1636" s="35"/>
      <c r="HS1636" s="35"/>
      <c r="HT1636" s="35"/>
      <c r="HU1636" s="35"/>
      <c r="HV1636" s="35"/>
      <c r="HW1636" s="35"/>
      <c r="HX1636" s="35"/>
      <c r="HY1636" s="35"/>
      <c r="HZ1636" s="35"/>
      <c r="IA1636" s="35"/>
      <c r="IB1636" s="35"/>
      <c r="IC1636" s="35"/>
      <c r="ID1636" s="35"/>
      <c r="IE1636" s="35"/>
      <c r="IF1636" s="35"/>
      <c r="IG1636" s="35"/>
      <c r="IH1636" s="35"/>
      <c r="II1636" s="35"/>
      <c r="IJ1636" s="35"/>
      <c r="IK1636" s="35"/>
      <c r="IL1636" s="35"/>
      <c r="IM1636" s="35"/>
      <c r="IN1636" s="35"/>
      <c r="IO1636" s="35"/>
      <c r="RL1636" s="252"/>
    </row>
    <row r="1637" spans="1:480" s="64" customFormat="1" ht="14.25">
      <c r="A1637" s="321"/>
      <c r="B1637" s="321"/>
      <c r="C1637" s="321"/>
      <c r="D1637" s="321"/>
      <c r="E1637" s="299"/>
      <c r="F1637" s="35"/>
      <c r="G1637" s="35"/>
      <c r="K1637" s="251"/>
      <c r="M1637" s="35"/>
      <c r="N1637" s="35"/>
      <c r="O1637" s="35"/>
      <c r="T1637" s="251"/>
      <c r="V1637" s="35"/>
      <c r="W1637" s="35"/>
      <c r="X1637" s="35"/>
      <c r="AC1637" s="251"/>
      <c r="AE1637" s="35"/>
      <c r="AF1637" s="35"/>
      <c r="AG1637" s="35"/>
      <c r="AL1637" s="251"/>
      <c r="AN1637" s="35"/>
      <c r="AO1637" s="35"/>
      <c r="AP1637" s="35"/>
      <c r="AU1637" s="251"/>
      <c r="AW1637" s="35"/>
      <c r="AX1637" s="35"/>
      <c r="AY1637" s="35"/>
      <c r="BD1637" s="251"/>
      <c r="BF1637" s="35"/>
      <c r="BG1637" s="35"/>
      <c r="BH1637" s="35"/>
      <c r="BM1637" s="251"/>
      <c r="BO1637" s="35"/>
      <c r="BP1637" s="35"/>
      <c r="BQ1637" s="35"/>
      <c r="BV1637" s="251"/>
      <c r="BX1637" s="35"/>
      <c r="BY1637" s="35"/>
      <c r="BZ1637" s="35"/>
      <c r="CE1637" s="251"/>
      <c r="CG1637" s="35"/>
      <c r="CH1637" s="35"/>
      <c r="CI1637" s="35"/>
      <c r="CN1637" s="251"/>
      <c r="CP1637" s="35"/>
      <c r="CQ1637" s="35"/>
      <c r="CR1637" s="35"/>
      <c r="CW1637" s="251"/>
      <c r="CY1637" s="35"/>
      <c r="CZ1637" s="35"/>
      <c r="DA1637" s="35"/>
      <c r="DF1637" s="251"/>
      <c r="DH1637" s="35"/>
      <c r="DI1637" s="35"/>
      <c r="DJ1637" s="35"/>
      <c r="DO1637" s="251"/>
      <c r="DQ1637" s="35"/>
      <c r="DR1637" s="35"/>
      <c r="DS1637" s="35"/>
      <c r="DX1637" s="251"/>
      <c r="DZ1637" s="35"/>
      <c r="EA1637" s="35"/>
      <c r="EB1637" s="35"/>
      <c r="EG1637" s="251"/>
      <c r="EI1637" s="35"/>
      <c r="EJ1637" s="35"/>
      <c r="EK1637" s="35"/>
      <c r="EP1637" s="251"/>
      <c r="ER1637" s="35"/>
      <c r="ES1637" s="35"/>
      <c r="ET1637" s="35"/>
      <c r="EY1637" s="251"/>
      <c r="FA1637" s="35"/>
      <c r="FB1637" s="35"/>
      <c r="FC1637" s="35"/>
      <c r="FH1637" s="251"/>
      <c r="FJ1637" s="35"/>
      <c r="FK1637" s="35"/>
      <c r="FL1637" s="35"/>
      <c r="FQ1637" s="251"/>
      <c r="FS1637" s="35"/>
      <c r="FT1637" s="35"/>
      <c r="FU1637" s="35"/>
      <c r="FZ1637" s="251"/>
      <c r="GB1637" s="35"/>
      <c r="GC1637" s="35"/>
      <c r="GD1637" s="35"/>
      <c r="GI1637" s="251"/>
      <c r="GK1637" s="35"/>
      <c r="GL1637" s="35"/>
      <c r="GM1637" s="35"/>
      <c r="GR1637" s="251"/>
      <c r="GT1637" s="35"/>
      <c r="GU1637" s="35"/>
      <c r="GV1637" s="35"/>
      <c r="HA1637" s="251"/>
      <c r="HC1637" s="35"/>
      <c r="HD1637" s="35"/>
      <c r="HE1637" s="35"/>
      <c r="HJ1637" s="35"/>
      <c r="HK1637" s="35"/>
      <c r="HL1637" s="35"/>
      <c r="HM1637" s="35"/>
      <c r="HN1637" s="35"/>
      <c r="HO1637" s="35"/>
      <c r="HP1637" s="35"/>
      <c r="HQ1637" s="35"/>
      <c r="HR1637" s="35"/>
      <c r="HS1637" s="35"/>
      <c r="HT1637" s="35"/>
      <c r="HU1637" s="35"/>
      <c r="HV1637" s="35"/>
      <c r="HW1637" s="35"/>
      <c r="HX1637" s="35"/>
      <c r="HY1637" s="35"/>
      <c r="HZ1637" s="35"/>
      <c r="IA1637" s="35"/>
      <c r="IB1637" s="35"/>
      <c r="IC1637" s="35"/>
      <c r="ID1637" s="35"/>
      <c r="IE1637" s="35"/>
      <c r="IF1637" s="35"/>
      <c r="IG1637" s="35"/>
      <c r="IH1637" s="35"/>
      <c r="II1637" s="35"/>
      <c r="IJ1637" s="35"/>
      <c r="IK1637" s="35"/>
      <c r="IL1637" s="35"/>
      <c r="IM1637" s="35"/>
      <c r="IN1637" s="35"/>
      <c r="IO1637" s="35"/>
      <c r="RL1637" s="252"/>
    </row>
    <row r="1638" spans="1:480" s="64" customFormat="1" ht="14.25">
      <c r="A1638" s="321"/>
      <c r="B1638" s="321"/>
      <c r="C1638" s="321"/>
      <c r="D1638" s="321"/>
      <c r="E1638" s="299"/>
      <c r="F1638" s="35"/>
      <c r="G1638" s="35"/>
      <c r="K1638" s="251"/>
      <c r="M1638" s="35"/>
      <c r="N1638" s="35"/>
      <c r="O1638" s="35"/>
      <c r="T1638" s="251"/>
      <c r="V1638" s="35"/>
      <c r="W1638" s="35"/>
      <c r="X1638" s="35"/>
      <c r="AC1638" s="251"/>
      <c r="AE1638" s="35"/>
      <c r="AF1638" s="35"/>
      <c r="AG1638" s="35"/>
      <c r="AL1638" s="251"/>
      <c r="AN1638" s="35"/>
      <c r="AO1638" s="35"/>
      <c r="AP1638" s="35"/>
      <c r="AU1638" s="251"/>
      <c r="AW1638" s="35"/>
      <c r="AX1638" s="35"/>
      <c r="AY1638" s="35"/>
      <c r="BD1638" s="251"/>
      <c r="BF1638" s="35"/>
      <c r="BG1638" s="35"/>
      <c r="BH1638" s="35"/>
      <c r="BM1638" s="251"/>
      <c r="BO1638" s="35"/>
      <c r="BP1638" s="35"/>
      <c r="BQ1638" s="35"/>
      <c r="BV1638" s="251"/>
      <c r="BX1638" s="35"/>
      <c r="BY1638" s="35"/>
      <c r="BZ1638" s="35"/>
      <c r="CE1638" s="251"/>
      <c r="CG1638" s="35"/>
      <c r="CH1638" s="35"/>
      <c r="CI1638" s="35"/>
      <c r="CN1638" s="251"/>
      <c r="CP1638" s="35"/>
      <c r="CQ1638" s="35"/>
      <c r="CR1638" s="35"/>
      <c r="CW1638" s="251"/>
      <c r="CY1638" s="35"/>
      <c r="CZ1638" s="35"/>
      <c r="DA1638" s="35"/>
      <c r="DF1638" s="251"/>
      <c r="DH1638" s="35"/>
      <c r="DI1638" s="35"/>
      <c r="DJ1638" s="35"/>
      <c r="DO1638" s="251"/>
      <c r="DQ1638" s="35"/>
      <c r="DR1638" s="35"/>
      <c r="DS1638" s="35"/>
      <c r="DX1638" s="251"/>
      <c r="DZ1638" s="35"/>
      <c r="EA1638" s="35"/>
      <c r="EB1638" s="35"/>
      <c r="EG1638" s="251"/>
      <c r="EI1638" s="35"/>
      <c r="EJ1638" s="35"/>
      <c r="EK1638" s="35"/>
      <c r="EP1638" s="251"/>
      <c r="ER1638" s="35"/>
      <c r="ES1638" s="35"/>
      <c r="ET1638" s="35"/>
      <c r="EY1638" s="251"/>
      <c r="FA1638" s="35"/>
      <c r="FB1638" s="35"/>
      <c r="FC1638" s="35"/>
      <c r="FH1638" s="251"/>
      <c r="FJ1638" s="35"/>
      <c r="FK1638" s="35"/>
      <c r="FL1638" s="35"/>
      <c r="FQ1638" s="251"/>
      <c r="FS1638" s="35"/>
      <c r="FT1638" s="35"/>
      <c r="FU1638" s="35"/>
      <c r="FZ1638" s="251"/>
      <c r="GB1638" s="35"/>
      <c r="GC1638" s="35"/>
      <c r="GD1638" s="35"/>
      <c r="GI1638" s="251"/>
      <c r="GK1638" s="35"/>
      <c r="GL1638" s="35"/>
      <c r="GM1638" s="35"/>
      <c r="GR1638" s="251"/>
      <c r="GT1638" s="35"/>
      <c r="GU1638" s="35"/>
      <c r="GV1638" s="35"/>
      <c r="HA1638" s="251"/>
      <c r="HC1638" s="35"/>
      <c r="HD1638" s="35"/>
      <c r="HE1638" s="35"/>
      <c r="HJ1638" s="35"/>
      <c r="HK1638" s="35"/>
      <c r="HL1638" s="35"/>
      <c r="HM1638" s="35"/>
      <c r="HN1638" s="35"/>
      <c r="HO1638" s="35"/>
      <c r="HP1638" s="35"/>
      <c r="HQ1638" s="35"/>
      <c r="HR1638" s="35"/>
      <c r="HS1638" s="35"/>
      <c r="HT1638" s="35"/>
      <c r="HU1638" s="35"/>
      <c r="HV1638" s="35"/>
      <c r="HW1638" s="35"/>
      <c r="HX1638" s="35"/>
      <c r="HY1638" s="35"/>
      <c r="HZ1638" s="35"/>
      <c r="IA1638" s="35"/>
      <c r="IB1638" s="35"/>
      <c r="IC1638" s="35"/>
      <c r="ID1638" s="35"/>
      <c r="IE1638" s="35"/>
      <c r="IF1638" s="35"/>
      <c r="IG1638" s="35"/>
      <c r="IH1638" s="35"/>
      <c r="II1638" s="35"/>
      <c r="IJ1638" s="35"/>
      <c r="IK1638" s="35"/>
      <c r="IL1638" s="35"/>
      <c r="IM1638" s="35"/>
      <c r="IN1638" s="35"/>
      <c r="IO1638" s="35"/>
      <c r="RL1638" s="252"/>
    </row>
    <row r="1639" spans="1:480" s="64" customFormat="1" ht="14.25">
      <c r="A1639" s="321"/>
      <c r="B1639" s="321"/>
      <c r="C1639" s="321"/>
      <c r="D1639" s="321"/>
      <c r="E1639" s="299"/>
      <c r="F1639" s="35"/>
      <c r="G1639" s="35"/>
      <c r="K1639" s="251"/>
      <c r="M1639" s="35"/>
      <c r="N1639" s="35"/>
      <c r="O1639" s="35"/>
      <c r="T1639" s="251"/>
      <c r="V1639" s="35"/>
      <c r="W1639" s="35"/>
      <c r="X1639" s="35"/>
      <c r="AC1639" s="251"/>
      <c r="AE1639" s="35"/>
      <c r="AF1639" s="35"/>
      <c r="AG1639" s="35"/>
      <c r="AL1639" s="251"/>
      <c r="AN1639" s="35"/>
      <c r="AO1639" s="35"/>
      <c r="AP1639" s="35"/>
      <c r="AU1639" s="251"/>
      <c r="AW1639" s="35"/>
      <c r="AX1639" s="35"/>
      <c r="AY1639" s="35"/>
      <c r="BD1639" s="251"/>
      <c r="BF1639" s="35"/>
      <c r="BG1639" s="35"/>
      <c r="BH1639" s="35"/>
      <c r="BM1639" s="251"/>
      <c r="BO1639" s="35"/>
      <c r="BP1639" s="35"/>
      <c r="BQ1639" s="35"/>
      <c r="BV1639" s="251"/>
      <c r="BX1639" s="35"/>
      <c r="BY1639" s="35"/>
      <c r="BZ1639" s="35"/>
      <c r="CE1639" s="251"/>
      <c r="CG1639" s="35"/>
      <c r="CH1639" s="35"/>
      <c r="CI1639" s="35"/>
      <c r="CN1639" s="251"/>
      <c r="CP1639" s="35"/>
      <c r="CQ1639" s="35"/>
      <c r="CR1639" s="35"/>
      <c r="CW1639" s="251"/>
      <c r="CY1639" s="35"/>
      <c r="CZ1639" s="35"/>
      <c r="DA1639" s="35"/>
      <c r="DF1639" s="251"/>
      <c r="DH1639" s="35"/>
      <c r="DI1639" s="35"/>
      <c r="DJ1639" s="35"/>
      <c r="DO1639" s="251"/>
      <c r="DQ1639" s="35"/>
      <c r="DR1639" s="35"/>
      <c r="DS1639" s="35"/>
      <c r="DX1639" s="251"/>
      <c r="DZ1639" s="35"/>
      <c r="EA1639" s="35"/>
      <c r="EB1639" s="35"/>
      <c r="EG1639" s="251"/>
      <c r="EI1639" s="35"/>
      <c r="EJ1639" s="35"/>
      <c r="EK1639" s="35"/>
      <c r="EP1639" s="251"/>
      <c r="ER1639" s="35"/>
      <c r="ES1639" s="35"/>
      <c r="ET1639" s="35"/>
      <c r="EY1639" s="251"/>
      <c r="FA1639" s="35"/>
      <c r="FB1639" s="35"/>
      <c r="FC1639" s="35"/>
      <c r="FH1639" s="251"/>
      <c r="FJ1639" s="35"/>
      <c r="FK1639" s="35"/>
      <c r="FL1639" s="35"/>
      <c r="FQ1639" s="251"/>
      <c r="FS1639" s="35"/>
      <c r="FT1639" s="35"/>
      <c r="FU1639" s="35"/>
      <c r="FZ1639" s="251"/>
      <c r="GB1639" s="35"/>
      <c r="GC1639" s="35"/>
      <c r="GD1639" s="35"/>
      <c r="GI1639" s="251"/>
      <c r="GK1639" s="35"/>
      <c r="GL1639" s="35"/>
      <c r="GM1639" s="35"/>
      <c r="GR1639" s="251"/>
      <c r="GT1639" s="35"/>
      <c r="GU1639" s="35"/>
      <c r="GV1639" s="35"/>
      <c r="HA1639" s="251"/>
      <c r="HC1639" s="35"/>
      <c r="HD1639" s="35"/>
      <c r="HE1639" s="35"/>
      <c r="HJ1639" s="35"/>
      <c r="HK1639" s="35"/>
      <c r="HL1639" s="35"/>
      <c r="HM1639" s="35"/>
      <c r="HN1639" s="35"/>
      <c r="HO1639" s="35"/>
      <c r="HP1639" s="35"/>
      <c r="HQ1639" s="35"/>
      <c r="HR1639" s="35"/>
      <c r="HS1639" s="35"/>
      <c r="HT1639" s="35"/>
      <c r="HU1639" s="35"/>
      <c r="HV1639" s="35"/>
      <c r="HW1639" s="35"/>
      <c r="HX1639" s="35"/>
      <c r="HY1639" s="35"/>
      <c r="HZ1639" s="35"/>
      <c r="IA1639" s="35"/>
      <c r="IB1639" s="35"/>
      <c r="IC1639" s="35"/>
      <c r="ID1639" s="35"/>
      <c r="IE1639" s="35"/>
      <c r="IF1639" s="35"/>
      <c r="IG1639" s="35"/>
      <c r="IH1639" s="35"/>
      <c r="II1639" s="35"/>
      <c r="IJ1639" s="35"/>
      <c r="IK1639" s="35"/>
      <c r="IL1639" s="35"/>
      <c r="IM1639" s="35"/>
      <c r="IN1639" s="35"/>
      <c r="IO1639" s="35"/>
      <c r="RL1639" s="252"/>
    </row>
    <row r="1640" spans="1:480" s="64" customFormat="1" ht="14.25">
      <c r="A1640" s="321"/>
      <c r="B1640" s="321"/>
      <c r="C1640" s="321"/>
      <c r="D1640" s="321"/>
      <c r="E1640" s="299"/>
      <c r="F1640" s="35"/>
      <c r="G1640" s="35"/>
      <c r="K1640" s="251"/>
      <c r="M1640" s="35"/>
      <c r="N1640" s="35"/>
      <c r="O1640" s="35"/>
      <c r="T1640" s="251"/>
      <c r="V1640" s="35"/>
      <c r="W1640" s="35"/>
      <c r="X1640" s="35"/>
      <c r="AC1640" s="251"/>
      <c r="AE1640" s="35"/>
      <c r="AF1640" s="35"/>
      <c r="AG1640" s="35"/>
      <c r="AL1640" s="251"/>
      <c r="AN1640" s="35"/>
      <c r="AO1640" s="35"/>
      <c r="AP1640" s="35"/>
      <c r="AU1640" s="251"/>
      <c r="AW1640" s="35"/>
      <c r="AX1640" s="35"/>
      <c r="AY1640" s="35"/>
      <c r="BD1640" s="251"/>
      <c r="BF1640" s="35"/>
      <c r="BG1640" s="35"/>
      <c r="BH1640" s="35"/>
      <c r="BM1640" s="251"/>
      <c r="BO1640" s="35"/>
      <c r="BP1640" s="35"/>
      <c r="BQ1640" s="35"/>
      <c r="BV1640" s="251"/>
      <c r="BX1640" s="35"/>
      <c r="BY1640" s="35"/>
      <c r="BZ1640" s="35"/>
      <c r="CE1640" s="251"/>
      <c r="CG1640" s="35"/>
      <c r="CH1640" s="35"/>
      <c r="CI1640" s="35"/>
      <c r="CN1640" s="251"/>
      <c r="CP1640" s="35"/>
      <c r="CQ1640" s="35"/>
      <c r="CR1640" s="35"/>
      <c r="CW1640" s="251"/>
      <c r="CY1640" s="35"/>
      <c r="CZ1640" s="35"/>
      <c r="DA1640" s="35"/>
      <c r="DF1640" s="251"/>
      <c r="DH1640" s="35"/>
      <c r="DI1640" s="35"/>
      <c r="DJ1640" s="35"/>
      <c r="DO1640" s="251"/>
      <c r="DQ1640" s="35"/>
      <c r="DR1640" s="35"/>
      <c r="DS1640" s="35"/>
      <c r="DX1640" s="251"/>
      <c r="DZ1640" s="35"/>
      <c r="EA1640" s="35"/>
      <c r="EB1640" s="35"/>
      <c r="EG1640" s="251"/>
      <c r="EI1640" s="35"/>
      <c r="EJ1640" s="35"/>
      <c r="EK1640" s="35"/>
      <c r="EP1640" s="251"/>
      <c r="ER1640" s="35"/>
      <c r="ES1640" s="35"/>
      <c r="ET1640" s="35"/>
      <c r="EY1640" s="251"/>
      <c r="FA1640" s="35"/>
      <c r="FB1640" s="35"/>
      <c r="FC1640" s="35"/>
      <c r="FH1640" s="251"/>
      <c r="FJ1640" s="35"/>
      <c r="FK1640" s="35"/>
      <c r="FL1640" s="35"/>
      <c r="FQ1640" s="251"/>
      <c r="FS1640" s="35"/>
      <c r="FT1640" s="35"/>
      <c r="FU1640" s="35"/>
      <c r="FZ1640" s="251"/>
      <c r="GB1640" s="35"/>
      <c r="GC1640" s="35"/>
      <c r="GD1640" s="35"/>
      <c r="GI1640" s="251"/>
      <c r="GK1640" s="35"/>
      <c r="GL1640" s="35"/>
      <c r="GM1640" s="35"/>
      <c r="GR1640" s="251"/>
      <c r="GT1640" s="35"/>
      <c r="GU1640" s="35"/>
      <c r="GV1640" s="35"/>
      <c r="HA1640" s="251"/>
      <c r="HC1640" s="35"/>
      <c r="HD1640" s="35"/>
      <c r="HE1640" s="35"/>
      <c r="HJ1640" s="35"/>
      <c r="HK1640" s="35"/>
      <c r="HL1640" s="35"/>
      <c r="HM1640" s="35"/>
      <c r="HN1640" s="35"/>
      <c r="HO1640" s="35"/>
      <c r="HP1640" s="35"/>
      <c r="HQ1640" s="35"/>
      <c r="HR1640" s="35"/>
      <c r="HS1640" s="35"/>
      <c r="HT1640" s="35"/>
      <c r="HU1640" s="35"/>
      <c r="HV1640" s="35"/>
      <c r="HW1640" s="35"/>
      <c r="HX1640" s="35"/>
      <c r="HY1640" s="35"/>
      <c r="HZ1640" s="35"/>
      <c r="IA1640" s="35"/>
      <c r="IB1640" s="35"/>
      <c r="IC1640" s="35"/>
      <c r="ID1640" s="35"/>
      <c r="IE1640" s="35"/>
      <c r="IF1640" s="35"/>
      <c r="IG1640" s="35"/>
      <c r="IH1640" s="35"/>
      <c r="II1640" s="35"/>
      <c r="IJ1640" s="35"/>
      <c r="IK1640" s="35"/>
      <c r="IL1640" s="35"/>
      <c r="IM1640" s="35"/>
      <c r="IN1640" s="35"/>
      <c r="IO1640" s="35"/>
      <c r="RL1640" s="252"/>
    </row>
    <row r="1641" spans="1:480" s="64" customFormat="1" ht="14.25">
      <c r="A1641" s="321"/>
      <c r="B1641" s="321"/>
      <c r="C1641" s="321"/>
      <c r="D1641" s="321"/>
      <c r="E1641" s="299"/>
      <c r="F1641" s="35"/>
      <c r="G1641" s="35"/>
      <c r="K1641" s="251"/>
      <c r="M1641" s="35"/>
      <c r="N1641" s="35"/>
      <c r="O1641" s="35"/>
      <c r="T1641" s="251"/>
      <c r="V1641" s="35"/>
      <c r="W1641" s="35"/>
      <c r="X1641" s="35"/>
      <c r="AC1641" s="251"/>
      <c r="AE1641" s="35"/>
      <c r="AF1641" s="35"/>
      <c r="AG1641" s="35"/>
      <c r="AL1641" s="251"/>
      <c r="AN1641" s="35"/>
      <c r="AO1641" s="35"/>
      <c r="AP1641" s="35"/>
      <c r="AU1641" s="251"/>
      <c r="AW1641" s="35"/>
      <c r="AX1641" s="35"/>
      <c r="AY1641" s="35"/>
      <c r="BD1641" s="251"/>
      <c r="BF1641" s="35"/>
      <c r="BG1641" s="35"/>
      <c r="BH1641" s="35"/>
      <c r="BM1641" s="251"/>
      <c r="BO1641" s="35"/>
      <c r="BP1641" s="35"/>
      <c r="BQ1641" s="35"/>
      <c r="BV1641" s="251"/>
      <c r="BX1641" s="35"/>
      <c r="BY1641" s="35"/>
      <c r="BZ1641" s="35"/>
      <c r="CE1641" s="251"/>
      <c r="CG1641" s="35"/>
      <c r="CH1641" s="35"/>
      <c r="CI1641" s="35"/>
      <c r="CN1641" s="251"/>
      <c r="CP1641" s="35"/>
      <c r="CQ1641" s="35"/>
      <c r="CR1641" s="35"/>
      <c r="CW1641" s="251"/>
      <c r="CY1641" s="35"/>
      <c r="CZ1641" s="35"/>
      <c r="DA1641" s="35"/>
      <c r="DF1641" s="251"/>
      <c r="DH1641" s="35"/>
      <c r="DI1641" s="35"/>
      <c r="DJ1641" s="35"/>
      <c r="DO1641" s="251"/>
      <c r="DQ1641" s="35"/>
      <c r="DR1641" s="35"/>
      <c r="DS1641" s="35"/>
      <c r="DX1641" s="251"/>
      <c r="DZ1641" s="35"/>
      <c r="EA1641" s="35"/>
      <c r="EB1641" s="35"/>
      <c r="EG1641" s="251"/>
      <c r="EI1641" s="35"/>
      <c r="EJ1641" s="35"/>
      <c r="EK1641" s="35"/>
      <c r="EP1641" s="251"/>
      <c r="ER1641" s="35"/>
      <c r="ES1641" s="35"/>
      <c r="ET1641" s="35"/>
      <c r="EY1641" s="251"/>
      <c r="FA1641" s="35"/>
      <c r="FB1641" s="35"/>
      <c r="FC1641" s="35"/>
      <c r="FH1641" s="251"/>
      <c r="FJ1641" s="35"/>
      <c r="FK1641" s="35"/>
      <c r="FL1641" s="35"/>
      <c r="FQ1641" s="251"/>
      <c r="FS1641" s="35"/>
      <c r="FT1641" s="35"/>
      <c r="FU1641" s="35"/>
      <c r="FZ1641" s="251"/>
      <c r="GB1641" s="35"/>
      <c r="GC1641" s="35"/>
      <c r="GD1641" s="35"/>
      <c r="GI1641" s="251"/>
      <c r="GK1641" s="35"/>
      <c r="GL1641" s="35"/>
      <c r="GM1641" s="35"/>
      <c r="GR1641" s="251"/>
      <c r="GT1641" s="35"/>
      <c r="GU1641" s="35"/>
      <c r="GV1641" s="35"/>
      <c r="HA1641" s="251"/>
      <c r="HC1641" s="35"/>
      <c r="HD1641" s="35"/>
      <c r="HE1641" s="35"/>
      <c r="HJ1641" s="35"/>
      <c r="HK1641" s="35"/>
      <c r="HL1641" s="35"/>
      <c r="HM1641" s="35"/>
      <c r="HN1641" s="35"/>
      <c r="HO1641" s="35"/>
      <c r="HP1641" s="35"/>
      <c r="HQ1641" s="35"/>
      <c r="HR1641" s="35"/>
      <c r="HS1641" s="35"/>
      <c r="HT1641" s="35"/>
      <c r="HU1641" s="35"/>
      <c r="HV1641" s="35"/>
      <c r="HW1641" s="35"/>
      <c r="HX1641" s="35"/>
      <c r="HY1641" s="35"/>
      <c r="HZ1641" s="35"/>
      <c r="IA1641" s="35"/>
      <c r="IB1641" s="35"/>
      <c r="IC1641" s="35"/>
      <c r="ID1641" s="35"/>
      <c r="IE1641" s="35"/>
      <c r="IF1641" s="35"/>
      <c r="IG1641" s="35"/>
      <c r="IH1641" s="35"/>
      <c r="II1641" s="35"/>
      <c r="IJ1641" s="35"/>
      <c r="IK1641" s="35"/>
      <c r="IL1641" s="35"/>
      <c r="IM1641" s="35"/>
      <c r="IN1641" s="35"/>
      <c r="IO1641" s="35"/>
      <c r="RL1641" s="252"/>
    </row>
    <row r="1642" spans="1:480" s="64" customFormat="1" ht="14.25">
      <c r="A1642" s="321"/>
      <c r="B1642" s="321"/>
      <c r="C1642" s="321"/>
      <c r="D1642" s="321"/>
      <c r="E1642" s="299"/>
      <c r="F1642" s="35"/>
      <c r="G1642" s="35"/>
      <c r="K1642" s="251"/>
      <c r="M1642" s="35"/>
      <c r="N1642" s="35"/>
      <c r="O1642" s="35"/>
      <c r="T1642" s="251"/>
      <c r="V1642" s="35"/>
      <c r="W1642" s="35"/>
      <c r="X1642" s="35"/>
      <c r="AC1642" s="251"/>
      <c r="AE1642" s="35"/>
      <c r="AF1642" s="35"/>
      <c r="AG1642" s="35"/>
      <c r="AL1642" s="251"/>
      <c r="AN1642" s="35"/>
      <c r="AO1642" s="35"/>
      <c r="AP1642" s="35"/>
      <c r="AU1642" s="251"/>
      <c r="AW1642" s="35"/>
      <c r="AX1642" s="35"/>
      <c r="AY1642" s="35"/>
      <c r="BD1642" s="251"/>
      <c r="BF1642" s="35"/>
      <c r="BG1642" s="35"/>
      <c r="BH1642" s="35"/>
      <c r="BM1642" s="251"/>
      <c r="BO1642" s="35"/>
      <c r="BP1642" s="35"/>
      <c r="BQ1642" s="35"/>
      <c r="BV1642" s="251"/>
      <c r="BX1642" s="35"/>
      <c r="BY1642" s="35"/>
      <c r="BZ1642" s="35"/>
      <c r="CE1642" s="251"/>
      <c r="CG1642" s="35"/>
      <c r="CH1642" s="35"/>
      <c r="CI1642" s="35"/>
      <c r="CN1642" s="251"/>
      <c r="CP1642" s="35"/>
      <c r="CQ1642" s="35"/>
      <c r="CR1642" s="35"/>
      <c r="CW1642" s="251"/>
      <c r="CY1642" s="35"/>
      <c r="CZ1642" s="35"/>
      <c r="DA1642" s="35"/>
      <c r="DF1642" s="251"/>
      <c r="DH1642" s="35"/>
      <c r="DI1642" s="35"/>
      <c r="DJ1642" s="35"/>
      <c r="DO1642" s="251"/>
      <c r="DQ1642" s="35"/>
      <c r="DR1642" s="35"/>
      <c r="DS1642" s="35"/>
      <c r="DX1642" s="251"/>
      <c r="DZ1642" s="35"/>
      <c r="EA1642" s="35"/>
      <c r="EB1642" s="35"/>
      <c r="EG1642" s="251"/>
      <c r="EI1642" s="35"/>
      <c r="EJ1642" s="35"/>
      <c r="EK1642" s="35"/>
      <c r="EP1642" s="251"/>
      <c r="ER1642" s="35"/>
      <c r="ES1642" s="35"/>
      <c r="ET1642" s="35"/>
      <c r="EY1642" s="251"/>
      <c r="FA1642" s="35"/>
      <c r="FB1642" s="35"/>
      <c r="FC1642" s="35"/>
      <c r="FH1642" s="251"/>
      <c r="FJ1642" s="35"/>
      <c r="FK1642" s="35"/>
      <c r="FL1642" s="35"/>
      <c r="FQ1642" s="251"/>
      <c r="FS1642" s="35"/>
      <c r="FT1642" s="35"/>
      <c r="FU1642" s="35"/>
      <c r="FZ1642" s="251"/>
      <c r="GB1642" s="35"/>
      <c r="GC1642" s="35"/>
      <c r="GD1642" s="35"/>
      <c r="GI1642" s="251"/>
      <c r="GK1642" s="35"/>
      <c r="GL1642" s="35"/>
      <c r="GM1642" s="35"/>
      <c r="GR1642" s="251"/>
      <c r="GT1642" s="35"/>
      <c r="GU1642" s="35"/>
      <c r="GV1642" s="35"/>
      <c r="HA1642" s="251"/>
      <c r="HC1642" s="35"/>
      <c r="HD1642" s="35"/>
      <c r="HE1642" s="35"/>
      <c r="HJ1642" s="35"/>
      <c r="HK1642" s="35"/>
      <c r="HL1642" s="35"/>
      <c r="HM1642" s="35"/>
      <c r="HN1642" s="35"/>
      <c r="HO1642" s="35"/>
      <c r="HP1642" s="35"/>
      <c r="HQ1642" s="35"/>
      <c r="HR1642" s="35"/>
      <c r="HS1642" s="35"/>
      <c r="HT1642" s="35"/>
      <c r="HU1642" s="35"/>
      <c r="HV1642" s="35"/>
      <c r="HW1642" s="35"/>
      <c r="HX1642" s="35"/>
      <c r="HY1642" s="35"/>
      <c r="HZ1642" s="35"/>
      <c r="IA1642" s="35"/>
      <c r="IB1642" s="35"/>
      <c r="IC1642" s="35"/>
      <c r="ID1642" s="35"/>
      <c r="IE1642" s="35"/>
      <c r="IF1642" s="35"/>
      <c r="IG1642" s="35"/>
      <c r="IH1642" s="35"/>
      <c r="II1642" s="35"/>
      <c r="IJ1642" s="35"/>
      <c r="IK1642" s="35"/>
      <c r="IL1642" s="35"/>
      <c r="IM1642" s="35"/>
      <c r="IN1642" s="35"/>
      <c r="IO1642" s="35"/>
      <c r="RL1642" s="252"/>
    </row>
    <row r="1643" spans="1:480" s="64" customFormat="1" ht="14.25">
      <c r="A1643" s="321"/>
      <c r="B1643" s="321"/>
      <c r="C1643" s="321"/>
      <c r="D1643" s="321"/>
      <c r="E1643" s="299"/>
      <c r="F1643" s="35"/>
      <c r="G1643" s="35"/>
      <c r="K1643" s="251"/>
      <c r="M1643" s="35"/>
      <c r="N1643" s="35"/>
      <c r="O1643" s="35"/>
      <c r="T1643" s="251"/>
      <c r="V1643" s="35"/>
      <c r="W1643" s="35"/>
      <c r="X1643" s="35"/>
      <c r="AC1643" s="251"/>
      <c r="AE1643" s="35"/>
      <c r="AF1643" s="35"/>
      <c r="AG1643" s="35"/>
      <c r="AL1643" s="251"/>
      <c r="AN1643" s="35"/>
      <c r="AO1643" s="35"/>
      <c r="AP1643" s="35"/>
      <c r="AU1643" s="251"/>
      <c r="AW1643" s="35"/>
      <c r="AX1643" s="35"/>
      <c r="AY1643" s="35"/>
      <c r="BD1643" s="251"/>
      <c r="BF1643" s="35"/>
      <c r="BG1643" s="35"/>
      <c r="BH1643" s="35"/>
      <c r="BM1643" s="251"/>
      <c r="BO1643" s="35"/>
      <c r="BP1643" s="35"/>
      <c r="BQ1643" s="35"/>
      <c r="BV1643" s="251"/>
      <c r="BX1643" s="35"/>
      <c r="BY1643" s="35"/>
      <c r="BZ1643" s="35"/>
      <c r="CE1643" s="251"/>
      <c r="CG1643" s="35"/>
      <c r="CH1643" s="35"/>
      <c r="CI1643" s="35"/>
      <c r="CN1643" s="251"/>
      <c r="CP1643" s="35"/>
      <c r="CQ1643" s="35"/>
      <c r="CR1643" s="35"/>
      <c r="CW1643" s="251"/>
      <c r="CY1643" s="35"/>
      <c r="CZ1643" s="35"/>
      <c r="DA1643" s="35"/>
      <c r="DF1643" s="251"/>
      <c r="DH1643" s="35"/>
      <c r="DI1643" s="35"/>
      <c r="DJ1643" s="35"/>
      <c r="DO1643" s="251"/>
      <c r="DQ1643" s="35"/>
      <c r="DR1643" s="35"/>
      <c r="DS1643" s="35"/>
      <c r="DX1643" s="251"/>
      <c r="DZ1643" s="35"/>
      <c r="EA1643" s="35"/>
      <c r="EB1643" s="35"/>
      <c r="EG1643" s="251"/>
      <c r="EI1643" s="35"/>
      <c r="EJ1643" s="35"/>
      <c r="EK1643" s="35"/>
      <c r="EP1643" s="251"/>
      <c r="ER1643" s="35"/>
      <c r="ES1643" s="35"/>
      <c r="ET1643" s="35"/>
      <c r="EY1643" s="251"/>
      <c r="FA1643" s="35"/>
      <c r="FB1643" s="35"/>
      <c r="FC1643" s="35"/>
      <c r="FH1643" s="251"/>
      <c r="FJ1643" s="35"/>
      <c r="FK1643" s="35"/>
      <c r="FL1643" s="35"/>
      <c r="FQ1643" s="251"/>
      <c r="FS1643" s="35"/>
      <c r="FT1643" s="35"/>
      <c r="FU1643" s="35"/>
      <c r="FZ1643" s="251"/>
      <c r="GB1643" s="35"/>
      <c r="GC1643" s="35"/>
      <c r="GD1643" s="35"/>
      <c r="GI1643" s="251"/>
      <c r="GK1643" s="35"/>
      <c r="GL1643" s="35"/>
      <c r="GM1643" s="35"/>
      <c r="GR1643" s="251"/>
      <c r="GT1643" s="35"/>
      <c r="GU1643" s="35"/>
      <c r="GV1643" s="35"/>
      <c r="HA1643" s="251"/>
      <c r="HC1643" s="35"/>
      <c r="HD1643" s="35"/>
      <c r="HE1643" s="35"/>
      <c r="HJ1643" s="35"/>
      <c r="HK1643" s="35"/>
      <c r="HL1643" s="35"/>
      <c r="HM1643" s="35"/>
      <c r="HN1643" s="35"/>
      <c r="HO1643" s="35"/>
      <c r="HP1643" s="35"/>
      <c r="HQ1643" s="35"/>
      <c r="HR1643" s="35"/>
      <c r="HS1643" s="35"/>
      <c r="HT1643" s="35"/>
      <c r="HU1643" s="35"/>
      <c r="HV1643" s="35"/>
      <c r="HW1643" s="35"/>
      <c r="HX1643" s="35"/>
      <c r="HY1643" s="35"/>
      <c r="HZ1643" s="35"/>
      <c r="IA1643" s="35"/>
      <c r="IB1643" s="35"/>
      <c r="IC1643" s="35"/>
      <c r="ID1643" s="35"/>
      <c r="IE1643" s="35"/>
      <c r="IF1643" s="35"/>
      <c r="IG1643" s="35"/>
      <c r="IH1643" s="35"/>
      <c r="II1643" s="35"/>
      <c r="IJ1643" s="35"/>
      <c r="IK1643" s="35"/>
      <c r="IL1643" s="35"/>
      <c r="IM1643" s="35"/>
      <c r="IN1643" s="35"/>
      <c r="IO1643" s="35"/>
      <c r="RL1643" s="252"/>
    </row>
    <row r="1644" spans="1:480" s="64" customFormat="1" ht="14.25">
      <c r="A1644" s="321"/>
      <c r="B1644" s="321"/>
      <c r="C1644" s="321"/>
      <c r="D1644" s="321"/>
      <c r="E1644" s="299"/>
      <c r="F1644" s="35"/>
      <c r="G1644" s="35"/>
      <c r="K1644" s="251"/>
      <c r="M1644" s="35"/>
      <c r="N1644" s="35"/>
      <c r="O1644" s="35"/>
      <c r="T1644" s="251"/>
      <c r="V1644" s="35"/>
      <c r="W1644" s="35"/>
      <c r="X1644" s="35"/>
      <c r="AC1644" s="251"/>
      <c r="AE1644" s="35"/>
      <c r="AF1644" s="35"/>
      <c r="AG1644" s="35"/>
      <c r="AL1644" s="251"/>
      <c r="AN1644" s="35"/>
      <c r="AO1644" s="35"/>
      <c r="AP1644" s="35"/>
      <c r="AU1644" s="251"/>
      <c r="AW1644" s="35"/>
      <c r="AX1644" s="35"/>
      <c r="AY1644" s="35"/>
      <c r="BD1644" s="251"/>
      <c r="BF1644" s="35"/>
      <c r="BG1644" s="35"/>
      <c r="BH1644" s="35"/>
      <c r="BM1644" s="251"/>
      <c r="BO1644" s="35"/>
      <c r="BP1644" s="35"/>
      <c r="BQ1644" s="35"/>
      <c r="BV1644" s="251"/>
      <c r="BX1644" s="35"/>
      <c r="BY1644" s="35"/>
      <c r="BZ1644" s="35"/>
      <c r="CE1644" s="251"/>
      <c r="CG1644" s="35"/>
      <c r="CH1644" s="35"/>
      <c r="CI1644" s="35"/>
      <c r="CN1644" s="251"/>
      <c r="CP1644" s="35"/>
      <c r="CQ1644" s="35"/>
      <c r="CR1644" s="35"/>
      <c r="CW1644" s="251"/>
      <c r="CY1644" s="35"/>
      <c r="CZ1644" s="35"/>
      <c r="DA1644" s="35"/>
      <c r="DF1644" s="251"/>
      <c r="DH1644" s="35"/>
      <c r="DI1644" s="35"/>
      <c r="DJ1644" s="35"/>
      <c r="DO1644" s="251"/>
      <c r="DQ1644" s="35"/>
      <c r="DR1644" s="35"/>
      <c r="DS1644" s="35"/>
      <c r="DX1644" s="251"/>
      <c r="DZ1644" s="35"/>
      <c r="EA1644" s="35"/>
      <c r="EB1644" s="35"/>
      <c r="EG1644" s="251"/>
      <c r="EI1644" s="35"/>
      <c r="EJ1644" s="35"/>
      <c r="EK1644" s="35"/>
      <c r="EP1644" s="251"/>
      <c r="ER1644" s="35"/>
      <c r="ES1644" s="35"/>
      <c r="ET1644" s="35"/>
      <c r="EY1644" s="251"/>
      <c r="FA1644" s="35"/>
      <c r="FB1644" s="35"/>
      <c r="FC1644" s="35"/>
      <c r="FH1644" s="251"/>
      <c r="FJ1644" s="35"/>
      <c r="FK1644" s="35"/>
      <c r="FL1644" s="35"/>
      <c r="FQ1644" s="251"/>
      <c r="FS1644" s="35"/>
      <c r="FT1644" s="35"/>
      <c r="FU1644" s="35"/>
      <c r="FZ1644" s="251"/>
      <c r="GB1644" s="35"/>
      <c r="GC1644" s="35"/>
      <c r="GD1644" s="35"/>
      <c r="GI1644" s="251"/>
      <c r="GK1644" s="35"/>
      <c r="GL1644" s="35"/>
      <c r="GM1644" s="35"/>
      <c r="GR1644" s="251"/>
      <c r="GT1644" s="35"/>
      <c r="GU1644" s="35"/>
      <c r="GV1644" s="35"/>
      <c r="HA1644" s="251"/>
      <c r="HC1644" s="35"/>
      <c r="HD1644" s="35"/>
      <c r="HE1644" s="35"/>
      <c r="HJ1644" s="35"/>
      <c r="HK1644" s="35"/>
      <c r="HL1644" s="35"/>
      <c r="HM1644" s="35"/>
      <c r="HN1644" s="35"/>
      <c r="HO1644" s="35"/>
      <c r="HP1644" s="35"/>
      <c r="HQ1644" s="35"/>
      <c r="HR1644" s="35"/>
      <c r="HS1644" s="35"/>
      <c r="HT1644" s="35"/>
      <c r="HU1644" s="35"/>
      <c r="HV1644" s="35"/>
      <c r="HW1644" s="35"/>
      <c r="HX1644" s="35"/>
      <c r="HY1644" s="35"/>
      <c r="HZ1644" s="35"/>
      <c r="IA1644" s="35"/>
      <c r="IB1644" s="35"/>
      <c r="IC1644" s="35"/>
      <c r="ID1644" s="35"/>
      <c r="IE1644" s="35"/>
      <c r="IF1644" s="35"/>
      <c r="IG1644" s="35"/>
      <c r="IH1644" s="35"/>
      <c r="II1644" s="35"/>
      <c r="IJ1644" s="35"/>
      <c r="IK1644" s="35"/>
      <c r="IL1644" s="35"/>
      <c r="IM1644" s="35"/>
      <c r="IN1644" s="35"/>
      <c r="IO1644" s="35"/>
      <c r="RL1644" s="252"/>
    </row>
    <row r="1645" spans="1:480" s="64" customFormat="1" ht="14.25">
      <c r="A1645" s="321"/>
      <c r="B1645" s="321"/>
      <c r="C1645" s="321"/>
      <c r="D1645" s="321"/>
      <c r="E1645" s="299"/>
      <c r="F1645" s="35"/>
      <c r="G1645" s="35"/>
      <c r="K1645" s="251"/>
      <c r="M1645" s="35"/>
      <c r="N1645" s="35"/>
      <c r="O1645" s="35"/>
      <c r="T1645" s="251"/>
      <c r="V1645" s="35"/>
      <c r="W1645" s="35"/>
      <c r="X1645" s="35"/>
      <c r="AC1645" s="251"/>
      <c r="AE1645" s="35"/>
      <c r="AF1645" s="35"/>
      <c r="AG1645" s="35"/>
      <c r="AL1645" s="251"/>
      <c r="AN1645" s="35"/>
      <c r="AO1645" s="35"/>
      <c r="AP1645" s="35"/>
      <c r="AU1645" s="251"/>
      <c r="AW1645" s="35"/>
      <c r="AX1645" s="35"/>
      <c r="AY1645" s="35"/>
      <c r="BD1645" s="251"/>
      <c r="BF1645" s="35"/>
      <c r="BG1645" s="35"/>
      <c r="BH1645" s="35"/>
      <c r="BM1645" s="251"/>
      <c r="BO1645" s="35"/>
      <c r="BP1645" s="35"/>
      <c r="BQ1645" s="35"/>
      <c r="BV1645" s="251"/>
      <c r="BX1645" s="35"/>
      <c r="BY1645" s="35"/>
      <c r="BZ1645" s="35"/>
      <c r="CE1645" s="251"/>
      <c r="CG1645" s="35"/>
      <c r="CH1645" s="35"/>
      <c r="CI1645" s="35"/>
      <c r="CN1645" s="251"/>
      <c r="CP1645" s="35"/>
      <c r="CQ1645" s="35"/>
      <c r="CR1645" s="35"/>
      <c r="CW1645" s="251"/>
      <c r="CY1645" s="35"/>
      <c r="CZ1645" s="35"/>
      <c r="DA1645" s="35"/>
      <c r="DF1645" s="251"/>
      <c r="DH1645" s="35"/>
      <c r="DI1645" s="35"/>
      <c r="DJ1645" s="35"/>
      <c r="DO1645" s="251"/>
      <c r="DQ1645" s="35"/>
      <c r="DR1645" s="35"/>
      <c r="DS1645" s="35"/>
      <c r="DX1645" s="251"/>
      <c r="DZ1645" s="35"/>
      <c r="EA1645" s="35"/>
      <c r="EB1645" s="35"/>
      <c r="EG1645" s="251"/>
      <c r="EI1645" s="35"/>
      <c r="EJ1645" s="35"/>
      <c r="EK1645" s="35"/>
      <c r="EP1645" s="251"/>
      <c r="ER1645" s="35"/>
      <c r="ES1645" s="35"/>
      <c r="ET1645" s="35"/>
      <c r="EY1645" s="251"/>
      <c r="FA1645" s="35"/>
      <c r="FB1645" s="35"/>
      <c r="FC1645" s="35"/>
      <c r="FH1645" s="251"/>
      <c r="FJ1645" s="35"/>
      <c r="FK1645" s="35"/>
      <c r="FL1645" s="35"/>
      <c r="FQ1645" s="251"/>
      <c r="FS1645" s="35"/>
      <c r="FT1645" s="35"/>
      <c r="FU1645" s="35"/>
      <c r="FZ1645" s="251"/>
      <c r="GB1645" s="35"/>
      <c r="GC1645" s="35"/>
      <c r="GD1645" s="35"/>
      <c r="GI1645" s="251"/>
      <c r="GK1645" s="35"/>
      <c r="GL1645" s="35"/>
      <c r="GM1645" s="35"/>
      <c r="GR1645" s="251"/>
      <c r="GT1645" s="35"/>
      <c r="GU1645" s="35"/>
      <c r="GV1645" s="35"/>
      <c r="HA1645" s="251"/>
      <c r="HC1645" s="35"/>
      <c r="HD1645" s="35"/>
      <c r="HE1645" s="35"/>
      <c r="HJ1645" s="35"/>
      <c r="HK1645" s="35"/>
      <c r="HL1645" s="35"/>
      <c r="HM1645" s="35"/>
      <c r="HN1645" s="35"/>
      <c r="HO1645" s="35"/>
      <c r="HP1645" s="35"/>
      <c r="HQ1645" s="35"/>
      <c r="HR1645" s="35"/>
      <c r="HS1645" s="35"/>
      <c r="HT1645" s="35"/>
      <c r="HU1645" s="35"/>
      <c r="HV1645" s="35"/>
      <c r="HW1645" s="35"/>
      <c r="HX1645" s="35"/>
      <c r="HY1645" s="35"/>
      <c r="HZ1645" s="35"/>
      <c r="IA1645" s="35"/>
      <c r="IB1645" s="35"/>
      <c r="IC1645" s="35"/>
      <c r="ID1645" s="35"/>
      <c r="IE1645" s="35"/>
      <c r="IF1645" s="35"/>
      <c r="IG1645" s="35"/>
      <c r="IH1645" s="35"/>
      <c r="II1645" s="35"/>
      <c r="IJ1645" s="35"/>
      <c r="IK1645" s="35"/>
      <c r="IL1645" s="35"/>
      <c r="IM1645" s="35"/>
      <c r="IN1645" s="35"/>
      <c r="IO1645" s="35"/>
      <c r="RL1645" s="252"/>
    </row>
    <row r="1646" spans="1:480" s="64" customFormat="1" ht="14.25">
      <c r="A1646" s="321"/>
      <c r="B1646" s="321"/>
      <c r="C1646" s="321"/>
      <c r="D1646" s="321"/>
      <c r="E1646" s="299"/>
      <c r="F1646" s="35"/>
      <c r="G1646" s="35"/>
      <c r="K1646" s="251"/>
      <c r="M1646" s="35"/>
      <c r="N1646" s="35"/>
      <c r="O1646" s="35"/>
      <c r="T1646" s="251"/>
      <c r="V1646" s="35"/>
      <c r="W1646" s="35"/>
      <c r="X1646" s="35"/>
      <c r="AC1646" s="251"/>
      <c r="AE1646" s="35"/>
      <c r="AF1646" s="35"/>
      <c r="AG1646" s="35"/>
      <c r="AL1646" s="251"/>
      <c r="AN1646" s="35"/>
      <c r="AO1646" s="35"/>
      <c r="AP1646" s="35"/>
      <c r="AU1646" s="251"/>
      <c r="AW1646" s="35"/>
      <c r="AX1646" s="35"/>
      <c r="AY1646" s="35"/>
      <c r="BD1646" s="251"/>
      <c r="BF1646" s="35"/>
      <c r="BG1646" s="35"/>
      <c r="BH1646" s="35"/>
      <c r="BM1646" s="251"/>
      <c r="BO1646" s="35"/>
      <c r="BP1646" s="35"/>
      <c r="BQ1646" s="35"/>
      <c r="BV1646" s="251"/>
      <c r="BX1646" s="35"/>
      <c r="BY1646" s="35"/>
      <c r="BZ1646" s="35"/>
      <c r="CE1646" s="251"/>
      <c r="CG1646" s="35"/>
      <c r="CH1646" s="35"/>
      <c r="CI1646" s="35"/>
      <c r="CN1646" s="251"/>
      <c r="CP1646" s="35"/>
      <c r="CQ1646" s="35"/>
      <c r="CR1646" s="35"/>
      <c r="CW1646" s="251"/>
      <c r="CY1646" s="35"/>
      <c r="CZ1646" s="35"/>
      <c r="DA1646" s="35"/>
      <c r="DF1646" s="251"/>
      <c r="DH1646" s="35"/>
      <c r="DI1646" s="35"/>
      <c r="DJ1646" s="35"/>
      <c r="DO1646" s="251"/>
      <c r="DQ1646" s="35"/>
      <c r="DR1646" s="35"/>
      <c r="DS1646" s="35"/>
      <c r="DX1646" s="251"/>
      <c r="DZ1646" s="35"/>
      <c r="EA1646" s="35"/>
      <c r="EB1646" s="35"/>
      <c r="EG1646" s="251"/>
      <c r="EI1646" s="35"/>
      <c r="EJ1646" s="35"/>
      <c r="EK1646" s="35"/>
      <c r="EP1646" s="251"/>
      <c r="ER1646" s="35"/>
      <c r="ES1646" s="35"/>
      <c r="ET1646" s="35"/>
      <c r="EY1646" s="251"/>
      <c r="FA1646" s="35"/>
      <c r="FB1646" s="35"/>
      <c r="FC1646" s="35"/>
      <c r="FH1646" s="251"/>
      <c r="FJ1646" s="35"/>
      <c r="FK1646" s="35"/>
      <c r="FL1646" s="35"/>
      <c r="FQ1646" s="251"/>
      <c r="FS1646" s="35"/>
      <c r="FT1646" s="35"/>
      <c r="FU1646" s="35"/>
      <c r="FZ1646" s="251"/>
      <c r="GB1646" s="35"/>
      <c r="GC1646" s="35"/>
      <c r="GD1646" s="35"/>
      <c r="GI1646" s="251"/>
      <c r="GK1646" s="35"/>
      <c r="GL1646" s="35"/>
      <c r="GM1646" s="35"/>
      <c r="GR1646" s="251"/>
      <c r="GT1646" s="35"/>
      <c r="GU1646" s="35"/>
      <c r="GV1646" s="35"/>
      <c r="HA1646" s="251"/>
      <c r="HC1646" s="35"/>
      <c r="HD1646" s="35"/>
      <c r="HE1646" s="35"/>
      <c r="HJ1646" s="35"/>
      <c r="HK1646" s="35"/>
      <c r="HL1646" s="35"/>
      <c r="HM1646" s="35"/>
      <c r="HN1646" s="35"/>
      <c r="HO1646" s="35"/>
      <c r="HP1646" s="35"/>
      <c r="HQ1646" s="35"/>
      <c r="HR1646" s="35"/>
      <c r="HS1646" s="35"/>
      <c r="HT1646" s="35"/>
      <c r="HU1646" s="35"/>
      <c r="HV1646" s="35"/>
      <c r="HW1646" s="35"/>
      <c r="HX1646" s="35"/>
      <c r="HY1646" s="35"/>
      <c r="HZ1646" s="35"/>
      <c r="IA1646" s="35"/>
      <c r="IB1646" s="35"/>
      <c r="IC1646" s="35"/>
      <c r="ID1646" s="35"/>
      <c r="IE1646" s="35"/>
      <c r="IF1646" s="35"/>
      <c r="IG1646" s="35"/>
      <c r="IH1646" s="35"/>
      <c r="II1646" s="35"/>
      <c r="IJ1646" s="35"/>
      <c r="IK1646" s="35"/>
      <c r="IL1646" s="35"/>
      <c r="IM1646" s="35"/>
      <c r="IN1646" s="35"/>
      <c r="IO1646" s="35"/>
      <c r="RL1646" s="252"/>
    </row>
    <row r="1647" spans="1:480" s="64" customFormat="1" ht="14.25">
      <c r="A1647" s="321"/>
      <c r="B1647" s="321"/>
      <c r="C1647" s="321"/>
      <c r="D1647" s="321"/>
      <c r="E1647" s="299"/>
      <c r="F1647" s="35"/>
      <c r="G1647" s="35"/>
      <c r="K1647" s="251"/>
      <c r="M1647" s="35"/>
      <c r="N1647" s="35"/>
      <c r="O1647" s="35"/>
      <c r="T1647" s="251"/>
      <c r="V1647" s="35"/>
      <c r="W1647" s="35"/>
      <c r="X1647" s="35"/>
      <c r="AC1647" s="251"/>
      <c r="AE1647" s="35"/>
      <c r="AF1647" s="35"/>
      <c r="AG1647" s="35"/>
      <c r="AL1647" s="251"/>
      <c r="AN1647" s="35"/>
      <c r="AO1647" s="35"/>
      <c r="AP1647" s="35"/>
      <c r="AU1647" s="251"/>
      <c r="AW1647" s="35"/>
      <c r="AX1647" s="35"/>
      <c r="AY1647" s="35"/>
      <c r="BD1647" s="251"/>
      <c r="BF1647" s="35"/>
      <c r="BG1647" s="35"/>
      <c r="BH1647" s="35"/>
      <c r="BM1647" s="251"/>
      <c r="BO1647" s="35"/>
      <c r="BP1647" s="35"/>
      <c r="BQ1647" s="35"/>
      <c r="BV1647" s="251"/>
      <c r="BX1647" s="35"/>
      <c r="BY1647" s="35"/>
      <c r="BZ1647" s="35"/>
      <c r="CE1647" s="251"/>
      <c r="CG1647" s="35"/>
      <c r="CH1647" s="35"/>
      <c r="CI1647" s="35"/>
      <c r="CN1647" s="251"/>
      <c r="CP1647" s="35"/>
      <c r="CQ1647" s="35"/>
      <c r="CR1647" s="35"/>
      <c r="CW1647" s="251"/>
      <c r="CY1647" s="35"/>
      <c r="CZ1647" s="35"/>
      <c r="DA1647" s="35"/>
      <c r="DF1647" s="251"/>
      <c r="DH1647" s="35"/>
      <c r="DI1647" s="35"/>
      <c r="DJ1647" s="35"/>
      <c r="DO1647" s="251"/>
      <c r="DQ1647" s="35"/>
      <c r="DR1647" s="35"/>
      <c r="DS1647" s="35"/>
      <c r="DX1647" s="251"/>
      <c r="DZ1647" s="35"/>
      <c r="EA1647" s="35"/>
      <c r="EB1647" s="35"/>
      <c r="EG1647" s="251"/>
      <c r="EI1647" s="35"/>
      <c r="EJ1647" s="35"/>
      <c r="EK1647" s="35"/>
      <c r="EP1647" s="251"/>
      <c r="ER1647" s="35"/>
      <c r="ES1647" s="35"/>
      <c r="ET1647" s="35"/>
      <c r="EY1647" s="251"/>
      <c r="FA1647" s="35"/>
      <c r="FB1647" s="35"/>
      <c r="FC1647" s="35"/>
      <c r="FH1647" s="251"/>
      <c r="FJ1647" s="35"/>
      <c r="FK1647" s="35"/>
      <c r="FL1647" s="35"/>
      <c r="FQ1647" s="251"/>
      <c r="FS1647" s="35"/>
      <c r="FT1647" s="35"/>
      <c r="FU1647" s="35"/>
      <c r="FZ1647" s="251"/>
      <c r="GB1647" s="35"/>
      <c r="GC1647" s="35"/>
      <c r="GD1647" s="35"/>
      <c r="GI1647" s="251"/>
      <c r="GK1647" s="35"/>
      <c r="GL1647" s="35"/>
      <c r="GM1647" s="35"/>
      <c r="GR1647" s="251"/>
      <c r="GT1647" s="35"/>
      <c r="GU1647" s="35"/>
      <c r="GV1647" s="35"/>
      <c r="HA1647" s="251"/>
      <c r="HC1647" s="35"/>
      <c r="HD1647" s="35"/>
      <c r="HE1647" s="35"/>
      <c r="HJ1647" s="35"/>
      <c r="HK1647" s="35"/>
      <c r="HL1647" s="35"/>
      <c r="HM1647" s="35"/>
      <c r="HN1647" s="35"/>
      <c r="HO1647" s="35"/>
      <c r="HP1647" s="35"/>
      <c r="HQ1647" s="35"/>
      <c r="HR1647" s="35"/>
      <c r="HS1647" s="35"/>
      <c r="HT1647" s="35"/>
      <c r="HU1647" s="35"/>
      <c r="HV1647" s="35"/>
      <c r="HW1647" s="35"/>
      <c r="HX1647" s="35"/>
      <c r="HY1647" s="35"/>
      <c r="HZ1647" s="35"/>
      <c r="IA1647" s="35"/>
      <c r="IB1647" s="35"/>
      <c r="IC1647" s="35"/>
      <c r="ID1647" s="35"/>
      <c r="IE1647" s="35"/>
      <c r="IF1647" s="35"/>
      <c r="IG1647" s="35"/>
      <c r="IH1647" s="35"/>
      <c r="II1647" s="35"/>
      <c r="IJ1647" s="35"/>
      <c r="IK1647" s="35"/>
      <c r="IL1647" s="35"/>
      <c r="IM1647" s="35"/>
      <c r="IN1647" s="35"/>
      <c r="IO1647" s="35"/>
      <c r="RL1647" s="252"/>
    </row>
    <row r="1648" spans="1:480" s="64" customFormat="1" ht="14.25">
      <c r="A1648" s="321"/>
      <c r="B1648" s="321"/>
      <c r="C1648" s="321"/>
      <c r="D1648" s="321"/>
      <c r="E1648" s="299"/>
      <c r="F1648" s="35"/>
      <c r="G1648" s="35"/>
      <c r="K1648" s="251"/>
      <c r="M1648" s="35"/>
      <c r="N1648" s="35"/>
      <c r="O1648" s="35"/>
      <c r="T1648" s="251"/>
      <c r="V1648" s="35"/>
      <c r="W1648" s="35"/>
      <c r="X1648" s="35"/>
      <c r="AC1648" s="251"/>
      <c r="AE1648" s="35"/>
      <c r="AF1648" s="35"/>
      <c r="AG1648" s="35"/>
      <c r="AL1648" s="251"/>
      <c r="AN1648" s="35"/>
      <c r="AO1648" s="35"/>
      <c r="AP1648" s="35"/>
      <c r="AU1648" s="251"/>
      <c r="AW1648" s="35"/>
      <c r="AX1648" s="35"/>
      <c r="AY1648" s="35"/>
      <c r="BD1648" s="251"/>
      <c r="BF1648" s="35"/>
      <c r="BG1648" s="35"/>
      <c r="BH1648" s="35"/>
      <c r="BM1648" s="251"/>
      <c r="BO1648" s="35"/>
      <c r="BP1648" s="35"/>
      <c r="BQ1648" s="35"/>
      <c r="BV1648" s="251"/>
      <c r="BX1648" s="35"/>
      <c r="BY1648" s="35"/>
      <c r="BZ1648" s="35"/>
      <c r="CE1648" s="251"/>
      <c r="CG1648" s="35"/>
      <c r="CH1648" s="35"/>
      <c r="CI1648" s="35"/>
      <c r="CN1648" s="251"/>
      <c r="CP1648" s="35"/>
      <c r="CQ1648" s="35"/>
      <c r="CR1648" s="35"/>
      <c r="CW1648" s="251"/>
      <c r="CY1648" s="35"/>
      <c r="CZ1648" s="35"/>
      <c r="DA1648" s="35"/>
      <c r="DF1648" s="251"/>
      <c r="DH1648" s="35"/>
      <c r="DI1648" s="35"/>
      <c r="DJ1648" s="35"/>
      <c r="DO1648" s="251"/>
      <c r="DQ1648" s="35"/>
      <c r="DR1648" s="35"/>
      <c r="DS1648" s="35"/>
      <c r="DX1648" s="251"/>
      <c r="DZ1648" s="35"/>
      <c r="EA1648" s="35"/>
      <c r="EB1648" s="35"/>
      <c r="EG1648" s="251"/>
      <c r="EI1648" s="35"/>
      <c r="EJ1648" s="35"/>
      <c r="EK1648" s="35"/>
      <c r="EP1648" s="251"/>
      <c r="ER1648" s="35"/>
      <c r="ES1648" s="35"/>
      <c r="ET1648" s="35"/>
      <c r="EY1648" s="251"/>
      <c r="FA1648" s="35"/>
      <c r="FB1648" s="35"/>
      <c r="FC1648" s="35"/>
      <c r="FH1648" s="251"/>
      <c r="FJ1648" s="35"/>
      <c r="FK1648" s="35"/>
      <c r="FL1648" s="35"/>
      <c r="FQ1648" s="251"/>
      <c r="FS1648" s="35"/>
      <c r="FT1648" s="35"/>
      <c r="FU1648" s="35"/>
      <c r="FZ1648" s="251"/>
      <c r="GB1648" s="35"/>
      <c r="GC1648" s="35"/>
      <c r="GD1648" s="35"/>
      <c r="GI1648" s="251"/>
      <c r="GK1648" s="35"/>
      <c r="GL1648" s="35"/>
      <c r="GM1648" s="35"/>
      <c r="GR1648" s="251"/>
      <c r="GT1648" s="35"/>
      <c r="GU1648" s="35"/>
      <c r="GV1648" s="35"/>
      <c r="HA1648" s="251"/>
      <c r="HC1648" s="35"/>
      <c r="HD1648" s="35"/>
      <c r="HE1648" s="35"/>
      <c r="HJ1648" s="35"/>
      <c r="HK1648" s="35"/>
      <c r="HL1648" s="35"/>
      <c r="HM1648" s="35"/>
      <c r="HN1648" s="35"/>
      <c r="HO1648" s="35"/>
      <c r="HP1648" s="35"/>
      <c r="HQ1648" s="35"/>
      <c r="HR1648" s="35"/>
      <c r="HS1648" s="35"/>
      <c r="HT1648" s="35"/>
      <c r="HU1648" s="35"/>
      <c r="HV1648" s="35"/>
      <c r="HW1648" s="35"/>
      <c r="HX1648" s="35"/>
      <c r="HY1648" s="35"/>
      <c r="HZ1648" s="35"/>
      <c r="IA1648" s="35"/>
      <c r="IB1648" s="35"/>
      <c r="IC1648" s="35"/>
      <c r="ID1648" s="35"/>
      <c r="IE1648" s="35"/>
      <c r="IF1648" s="35"/>
      <c r="IG1648" s="35"/>
      <c r="IH1648" s="35"/>
      <c r="II1648" s="35"/>
      <c r="IJ1648" s="35"/>
      <c r="IK1648" s="35"/>
      <c r="IL1648" s="35"/>
      <c r="IM1648" s="35"/>
      <c r="IN1648" s="35"/>
      <c r="IO1648" s="35"/>
      <c r="RL1648" s="252"/>
    </row>
    <row r="1649" spans="1:480" s="64" customFormat="1" ht="14.25">
      <c r="A1649" s="321"/>
      <c r="B1649" s="321"/>
      <c r="C1649" s="321"/>
      <c r="D1649" s="321"/>
      <c r="E1649" s="307"/>
      <c r="F1649" s="35"/>
      <c r="G1649" s="35"/>
      <c r="K1649" s="251"/>
      <c r="M1649" s="35"/>
      <c r="N1649" s="35"/>
      <c r="O1649" s="35"/>
      <c r="T1649" s="251"/>
      <c r="V1649" s="35"/>
      <c r="W1649" s="35"/>
      <c r="X1649" s="35"/>
      <c r="AC1649" s="251"/>
      <c r="AE1649" s="35"/>
      <c r="AF1649" s="35"/>
      <c r="AG1649" s="35"/>
      <c r="AL1649" s="251"/>
      <c r="AN1649" s="35"/>
      <c r="AO1649" s="35"/>
      <c r="AP1649" s="35"/>
      <c r="AU1649" s="251"/>
      <c r="AW1649" s="35"/>
      <c r="AX1649" s="35"/>
      <c r="AY1649" s="35"/>
      <c r="BD1649" s="251"/>
      <c r="BF1649" s="35"/>
      <c r="BG1649" s="35"/>
      <c r="BH1649" s="35"/>
      <c r="BM1649" s="251"/>
      <c r="BO1649" s="35"/>
      <c r="BP1649" s="35"/>
      <c r="BQ1649" s="35"/>
      <c r="BV1649" s="251"/>
      <c r="BX1649" s="35"/>
      <c r="BY1649" s="35"/>
      <c r="BZ1649" s="35"/>
      <c r="CE1649" s="251"/>
      <c r="CG1649" s="35"/>
      <c r="CH1649" s="35"/>
      <c r="CI1649" s="35"/>
      <c r="CN1649" s="251"/>
      <c r="CP1649" s="35"/>
      <c r="CQ1649" s="35"/>
      <c r="CR1649" s="35"/>
      <c r="CW1649" s="251"/>
      <c r="CY1649" s="35"/>
      <c r="CZ1649" s="35"/>
      <c r="DA1649" s="35"/>
      <c r="DF1649" s="251"/>
      <c r="DH1649" s="35"/>
      <c r="DI1649" s="35"/>
      <c r="DJ1649" s="35"/>
      <c r="DO1649" s="251"/>
      <c r="DQ1649" s="35"/>
      <c r="DR1649" s="35"/>
      <c r="DS1649" s="35"/>
      <c r="DX1649" s="251"/>
      <c r="DZ1649" s="35"/>
      <c r="EA1649" s="35"/>
      <c r="EB1649" s="35"/>
      <c r="EG1649" s="251"/>
      <c r="EI1649" s="35"/>
      <c r="EJ1649" s="35"/>
      <c r="EK1649" s="35"/>
      <c r="EP1649" s="251"/>
      <c r="ER1649" s="35"/>
      <c r="ES1649" s="35"/>
      <c r="ET1649" s="35"/>
      <c r="EY1649" s="251"/>
      <c r="FA1649" s="35"/>
      <c r="FB1649" s="35"/>
      <c r="FC1649" s="35"/>
      <c r="FH1649" s="251"/>
      <c r="FJ1649" s="35"/>
      <c r="FK1649" s="35"/>
      <c r="FL1649" s="35"/>
      <c r="FQ1649" s="251"/>
      <c r="FS1649" s="35"/>
      <c r="FT1649" s="35"/>
      <c r="FU1649" s="35"/>
      <c r="FZ1649" s="251"/>
      <c r="GB1649" s="35"/>
      <c r="GC1649" s="35"/>
      <c r="GD1649" s="35"/>
      <c r="GI1649" s="251"/>
      <c r="GK1649" s="35"/>
      <c r="GL1649" s="35"/>
      <c r="GM1649" s="35"/>
      <c r="GR1649" s="251"/>
      <c r="GT1649" s="35"/>
      <c r="GU1649" s="35"/>
      <c r="GV1649" s="35"/>
      <c r="HA1649" s="251"/>
      <c r="HC1649" s="35"/>
      <c r="HD1649" s="35"/>
      <c r="HE1649" s="35"/>
      <c r="HJ1649" s="35"/>
      <c r="HK1649" s="35"/>
      <c r="HL1649" s="35"/>
      <c r="HM1649" s="35"/>
      <c r="HN1649" s="35"/>
      <c r="HO1649" s="35"/>
      <c r="HP1649" s="35"/>
      <c r="HQ1649" s="35"/>
      <c r="HR1649" s="35"/>
      <c r="HS1649" s="35"/>
      <c r="HT1649" s="35"/>
      <c r="HU1649" s="35"/>
      <c r="HV1649" s="35"/>
      <c r="HW1649" s="35"/>
      <c r="HX1649" s="35"/>
      <c r="HY1649" s="35"/>
      <c r="HZ1649" s="35"/>
      <c r="IA1649" s="35"/>
      <c r="IB1649" s="35"/>
      <c r="IC1649" s="35"/>
      <c r="ID1649" s="35"/>
      <c r="IE1649" s="35"/>
      <c r="IF1649" s="35"/>
      <c r="IG1649" s="35"/>
      <c r="IH1649" s="35"/>
      <c r="II1649" s="35"/>
      <c r="IJ1649" s="35"/>
      <c r="IK1649" s="35"/>
      <c r="IL1649" s="35"/>
      <c r="IM1649" s="35"/>
      <c r="IN1649" s="35"/>
      <c r="IO1649" s="35"/>
      <c r="RL1649" s="252"/>
    </row>
    <row r="1650" spans="1:480" s="64" customFormat="1" ht="14.25">
      <c r="A1650" s="321"/>
      <c r="B1650" s="321"/>
      <c r="C1650" s="321"/>
      <c r="D1650" s="321"/>
      <c r="E1650" s="299"/>
      <c r="F1650" s="35"/>
      <c r="G1650" s="35"/>
      <c r="K1650" s="251"/>
      <c r="M1650" s="35"/>
      <c r="N1650" s="35"/>
      <c r="O1650" s="35"/>
      <c r="T1650" s="251"/>
      <c r="V1650" s="35"/>
      <c r="W1650" s="35"/>
      <c r="X1650" s="35"/>
      <c r="AC1650" s="251"/>
      <c r="AE1650" s="35"/>
      <c r="AF1650" s="35"/>
      <c r="AG1650" s="35"/>
      <c r="AL1650" s="251"/>
      <c r="AN1650" s="35"/>
      <c r="AO1650" s="35"/>
      <c r="AP1650" s="35"/>
      <c r="AU1650" s="251"/>
      <c r="AW1650" s="35"/>
      <c r="AX1650" s="35"/>
      <c r="AY1650" s="35"/>
      <c r="BD1650" s="251"/>
      <c r="BF1650" s="35"/>
      <c r="BG1650" s="35"/>
      <c r="BH1650" s="35"/>
      <c r="BM1650" s="251"/>
      <c r="BO1650" s="35"/>
      <c r="BP1650" s="35"/>
      <c r="BQ1650" s="35"/>
      <c r="BV1650" s="251"/>
      <c r="BX1650" s="35"/>
      <c r="BY1650" s="35"/>
      <c r="BZ1650" s="35"/>
      <c r="CE1650" s="251"/>
      <c r="CG1650" s="35"/>
      <c r="CH1650" s="35"/>
      <c r="CI1650" s="35"/>
      <c r="CN1650" s="251"/>
      <c r="CP1650" s="35"/>
      <c r="CQ1650" s="35"/>
      <c r="CR1650" s="35"/>
      <c r="CW1650" s="251"/>
      <c r="CY1650" s="35"/>
      <c r="CZ1650" s="35"/>
      <c r="DA1650" s="35"/>
      <c r="DF1650" s="251"/>
      <c r="DH1650" s="35"/>
      <c r="DI1650" s="35"/>
      <c r="DJ1650" s="35"/>
      <c r="DO1650" s="251"/>
      <c r="DQ1650" s="35"/>
      <c r="DR1650" s="35"/>
      <c r="DS1650" s="35"/>
      <c r="DX1650" s="251"/>
      <c r="DZ1650" s="35"/>
      <c r="EA1650" s="35"/>
      <c r="EB1650" s="35"/>
      <c r="EG1650" s="251"/>
      <c r="EI1650" s="35"/>
      <c r="EJ1650" s="35"/>
      <c r="EK1650" s="35"/>
      <c r="EP1650" s="251"/>
      <c r="ER1650" s="35"/>
      <c r="ES1650" s="35"/>
      <c r="ET1650" s="35"/>
      <c r="EY1650" s="251"/>
      <c r="FA1650" s="35"/>
      <c r="FB1650" s="35"/>
      <c r="FC1650" s="35"/>
      <c r="FH1650" s="251"/>
      <c r="FJ1650" s="35"/>
      <c r="FK1650" s="35"/>
      <c r="FL1650" s="35"/>
      <c r="FQ1650" s="251"/>
      <c r="FS1650" s="35"/>
      <c r="FT1650" s="35"/>
      <c r="FU1650" s="35"/>
      <c r="FZ1650" s="251"/>
      <c r="GB1650" s="35"/>
      <c r="GC1650" s="35"/>
      <c r="GD1650" s="35"/>
      <c r="GI1650" s="251"/>
      <c r="GK1650" s="35"/>
      <c r="GL1650" s="35"/>
      <c r="GM1650" s="35"/>
      <c r="GR1650" s="251"/>
      <c r="GT1650" s="35"/>
      <c r="GU1650" s="35"/>
      <c r="GV1650" s="35"/>
      <c r="HA1650" s="251"/>
      <c r="HC1650" s="35"/>
      <c r="HD1650" s="35"/>
      <c r="HE1650" s="35"/>
      <c r="HJ1650" s="35"/>
      <c r="HK1650" s="35"/>
      <c r="HL1650" s="35"/>
      <c r="HM1650" s="35"/>
      <c r="HN1650" s="35"/>
      <c r="HO1650" s="35"/>
      <c r="HP1650" s="35"/>
      <c r="HQ1650" s="35"/>
      <c r="HR1650" s="35"/>
      <c r="HS1650" s="35"/>
      <c r="HT1650" s="35"/>
      <c r="HU1650" s="35"/>
      <c r="HV1650" s="35"/>
      <c r="HW1650" s="35"/>
      <c r="HX1650" s="35"/>
      <c r="HY1650" s="35"/>
      <c r="HZ1650" s="35"/>
      <c r="IA1650" s="35"/>
      <c r="IB1650" s="35"/>
      <c r="IC1650" s="35"/>
      <c r="ID1650" s="35"/>
      <c r="IE1650" s="35"/>
      <c r="IF1650" s="35"/>
      <c r="IG1650" s="35"/>
      <c r="IH1650" s="35"/>
      <c r="II1650" s="35"/>
      <c r="IJ1650" s="35"/>
      <c r="IK1650" s="35"/>
      <c r="IL1650" s="35"/>
      <c r="IM1650" s="35"/>
      <c r="IN1650" s="35"/>
      <c r="IO1650" s="35"/>
      <c r="RL1650" s="252"/>
    </row>
    <row r="1651" spans="1:480" s="64" customFormat="1" ht="14.25">
      <c r="A1651" s="321"/>
      <c r="B1651" s="321"/>
      <c r="C1651" s="321"/>
      <c r="D1651" s="321"/>
      <c r="E1651" s="299"/>
      <c r="F1651" s="35"/>
      <c r="G1651" s="35"/>
      <c r="K1651" s="251"/>
      <c r="M1651" s="35"/>
      <c r="N1651" s="35"/>
      <c r="O1651" s="35"/>
      <c r="T1651" s="251"/>
      <c r="V1651" s="35"/>
      <c r="W1651" s="35"/>
      <c r="X1651" s="35"/>
      <c r="AC1651" s="251"/>
      <c r="AE1651" s="35"/>
      <c r="AF1651" s="35"/>
      <c r="AG1651" s="35"/>
      <c r="AL1651" s="251"/>
      <c r="AN1651" s="35"/>
      <c r="AO1651" s="35"/>
      <c r="AP1651" s="35"/>
      <c r="AU1651" s="251"/>
      <c r="AW1651" s="35"/>
      <c r="AX1651" s="35"/>
      <c r="AY1651" s="35"/>
      <c r="BD1651" s="251"/>
      <c r="BF1651" s="35"/>
      <c r="BG1651" s="35"/>
      <c r="BH1651" s="35"/>
      <c r="BM1651" s="251"/>
      <c r="BO1651" s="35"/>
      <c r="BP1651" s="35"/>
      <c r="BQ1651" s="35"/>
      <c r="BV1651" s="251"/>
      <c r="BX1651" s="35"/>
      <c r="BY1651" s="35"/>
      <c r="BZ1651" s="35"/>
      <c r="CE1651" s="251"/>
      <c r="CG1651" s="35"/>
      <c r="CH1651" s="35"/>
      <c r="CI1651" s="35"/>
      <c r="CN1651" s="251"/>
      <c r="CP1651" s="35"/>
      <c r="CQ1651" s="35"/>
      <c r="CR1651" s="35"/>
      <c r="CW1651" s="251"/>
      <c r="CY1651" s="35"/>
      <c r="CZ1651" s="35"/>
      <c r="DA1651" s="35"/>
      <c r="DF1651" s="251"/>
      <c r="DH1651" s="35"/>
      <c r="DI1651" s="35"/>
      <c r="DJ1651" s="35"/>
      <c r="DO1651" s="251"/>
      <c r="DQ1651" s="35"/>
      <c r="DR1651" s="35"/>
      <c r="DS1651" s="35"/>
      <c r="DX1651" s="251"/>
      <c r="DZ1651" s="35"/>
      <c r="EA1651" s="35"/>
      <c r="EB1651" s="35"/>
      <c r="EG1651" s="251"/>
      <c r="EI1651" s="35"/>
      <c r="EJ1651" s="35"/>
      <c r="EK1651" s="35"/>
      <c r="EP1651" s="251"/>
      <c r="ER1651" s="35"/>
      <c r="ES1651" s="35"/>
      <c r="ET1651" s="35"/>
      <c r="EY1651" s="251"/>
      <c r="FA1651" s="35"/>
      <c r="FB1651" s="35"/>
      <c r="FC1651" s="35"/>
      <c r="FH1651" s="251"/>
      <c r="FJ1651" s="35"/>
      <c r="FK1651" s="35"/>
      <c r="FL1651" s="35"/>
      <c r="FQ1651" s="251"/>
      <c r="FS1651" s="35"/>
      <c r="FT1651" s="35"/>
      <c r="FU1651" s="35"/>
      <c r="FZ1651" s="251"/>
      <c r="GB1651" s="35"/>
      <c r="GC1651" s="35"/>
      <c r="GD1651" s="35"/>
      <c r="GI1651" s="251"/>
      <c r="GK1651" s="35"/>
      <c r="GL1651" s="35"/>
      <c r="GM1651" s="35"/>
      <c r="GR1651" s="251"/>
      <c r="GT1651" s="35"/>
      <c r="GU1651" s="35"/>
      <c r="GV1651" s="35"/>
      <c r="HA1651" s="251"/>
      <c r="HC1651" s="35"/>
      <c r="HD1651" s="35"/>
      <c r="HE1651" s="35"/>
      <c r="HJ1651" s="35"/>
      <c r="HK1651" s="35"/>
      <c r="HL1651" s="35"/>
      <c r="HM1651" s="35"/>
      <c r="HN1651" s="35"/>
      <c r="HO1651" s="35"/>
      <c r="HP1651" s="35"/>
      <c r="HQ1651" s="35"/>
      <c r="HR1651" s="35"/>
      <c r="HS1651" s="35"/>
      <c r="HT1651" s="35"/>
      <c r="HU1651" s="35"/>
      <c r="HV1651" s="35"/>
      <c r="HW1651" s="35"/>
      <c r="HX1651" s="35"/>
      <c r="HY1651" s="35"/>
      <c r="HZ1651" s="35"/>
      <c r="IA1651" s="35"/>
      <c r="IB1651" s="35"/>
      <c r="IC1651" s="35"/>
      <c r="ID1651" s="35"/>
      <c r="IE1651" s="35"/>
      <c r="IF1651" s="35"/>
      <c r="IG1651" s="35"/>
      <c r="IH1651" s="35"/>
      <c r="II1651" s="35"/>
      <c r="IJ1651" s="35"/>
      <c r="IK1651" s="35"/>
      <c r="IL1651" s="35"/>
      <c r="IM1651" s="35"/>
      <c r="IN1651" s="35"/>
      <c r="IO1651" s="35"/>
      <c r="RL1651" s="252"/>
    </row>
    <row r="1652" spans="1:480" s="64" customFormat="1" ht="14.25">
      <c r="A1652" s="321"/>
      <c r="B1652" s="321"/>
      <c r="C1652" s="321"/>
      <c r="D1652" s="321"/>
      <c r="E1652" s="299"/>
      <c r="F1652" s="35"/>
      <c r="G1652" s="35"/>
      <c r="K1652" s="251"/>
      <c r="M1652" s="35"/>
      <c r="N1652" s="35"/>
      <c r="O1652" s="35"/>
      <c r="T1652" s="251"/>
      <c r="V1652" s="35"/>
      <c r="W1652" s="35"/>
      <c r="X1652" s="35"/>
      <c r="AC1652" s="251"/>
      <c r="AE1652" s="35"/>
      <c r="AF1652" s="35"/>
      <c r="AG1652" s="35"/>
      <c r="AL1652" s="251"/>
      <c r="AN1652" s="35"/>
      <c r="AO1652" s="35"/>
      <c r="AP1652" s="35"/>
      <c r="AU1652" s="251"/>
      <c r="AW1652" s="35"/>
      <c r="AX1652" s="35"/>
      <c r="AY1652" s="35"/>
      <c r="BD1652" s="251"/>
      <c r="BF1652" s="35"/>
      <c r="BG1652" s="35"/>
      <c r="BH1652" s="35"/>
      <c r="BM1652" s="251"/>
      <c r="BO1652" s="35"/>
      <c r="BP1652" s="35"/>
      <c r="BQ1652" s="35"/>
      <c r="BV1652" s="251"/>
      <c r="BX1652" s="35"/>
      <c r="BY1652" s="35"/>
      <c r="BZ1652" s="35"/>
      <c r="CE1652" s="251"/>
      <c r="CG1652" s="35"/>
      <c r="CH1652" s="35"/>
      <c r="CI1652" s="35"/>
      <c r="CN1652" s="251"/>
      <c r="CP1652" s="35"/>
      <c r="CQ1652" s="35"/>
      <c r="CR1652" s="35"/>
      <c r="CW1652" s="251"/>
      <c r="CY1652" s="35"/>
      <c r="CZ1652" s="35"/>
      <c r="DA1652" s="35"/>
      <c r="DF1652" s="251"/>
      <c r="DH1652" s="35"/>
      <c r="DI1652" s="35"/>
      <c r="DJ1652" s="35"/>
      <c r="DO1652" s="251"/>
      <c r="DQ1652" s="35"/>
      <c r="DR1652" s="35"/>
      <c r="DS1652" s="35"/>
      <c r="DX1652" s="251"/>
      <c r="DZ1652" s="35"/>
      <c r="EA1652" s="35"/>
      <c r="EB1652" s="35"/>
      <c r="EG1652" s="251"/>
      <c r="EI1652" s="35"/>
      <c r="EJ1652" s="35"/>
      <c r="EK1652" s="35"/>
      <c r="EP1652" s="251"/>
      <c r="ER1652" s="35"/>
      <c r="ES1652" s="35"/>
      <c r="ET1652" s="35"/>
      <c r="EY1652" s="251"/>
      <c r="FA1652" s="35"/>
      <c r="FB1652" s="35"/>
      <c r="FC1652" s="35"/>
      <c r="FH1652" s="251"/>
      <c r="FJ1652" s="35"/>
      <c r="FK1652" s="35"/>
      <c r="FL1652" s="35"/>
      <c r="FQ1652" s="251"/>
      <c r="FS1652" s="35"/>
      <c r="FT1652" s="35"/>
      <c r="FU1652" s="35"/>
      <c r="FZ1652" s="251"/>
      <c r="GB1652" s="35"/>
      <c r="GC1652" s="35"/>
      <c r="GD1652" s="35"/>
      <c r="GI1652" s="251"/>
      <c r="GK1652" s="35"/>
      <c r="GL1652" s="35"/>
      <c r="GM1652" s="35"/>
      <c r="GR1652" s="251"/>
      <c r="GT1652" s="35"/>
      <c r="GU1652" s="35"/>
      <c r="GV1652" s="35"/>
      <c r="HA1652" s="251"/>
      <c r="HC1652" s="35"/>
      <c r="HD1652" s="35"/>
      <c r="HE1652" s="35"/>
      <c r="HJ1652" s="35"/>
      <c r="HK1652" s="35"/>
      <c r="HL1652" s="35"/>
      <c r="HM1652" s="35"/>
      <c r="HN1652" s="35"/>
      <c r="HO1652" s="35"/>
      <c r="HP1652" s="35"/>
      <c r="HQ1652" s="35"/>
      <c r="HR1652" s="35"/>
      <c r="HS1652" s="35"/>
      <c r="HT1652" s="35"/>
      <c r="HU1652" s="35"/>
      <c r="HV1652" s="35"/>
      <c r="HW1652" s="35"/>
      <c r="HX1652" s="35"/>
      <c r="HY1652" s="35"/>
      <c r="HZ1652" s="35"/>
      <c r="IA1652" s="35"/>
      <c r="IB1652" s="35"/>
      <c r="IC1652" s="35"/>
      <c r="ID1652" s="35"/>
      <c r="IE1652" s="35"/>
      <c r="IF1652" s="35"/>
      <c r="IG1652" s="35"/>
      <c r="IH1652" s="35"/>
      <c r="II1652" s="35"/>
      <c r="IJ1652" s="35"/>
      <c r="IK1652" s="35"/>
      <c r="IL1652" s="35"/>
      <c r="IM1652" s="35"/>
      <c r="IN1652" s="35"/>
      <c r="IO1652" s="35"/>
      <c r="RL1652" s="252"/>
    </row>
    <row r="1653" spans="1:480" s="64" customFormat="1" ht="14.25">
      <c r="A1653" s="321"/>
      <c r="B1653" s="321"/>
      <c r="C1653" s="321"/>
      <c r="D1653" s="321"/>
      <c r="E1653" s="299"/>
      <c r="F1653" s="35"/>
      <c r="G1653" s="35"/>
      <c r="K1653" s="251"/>
      <c r="M1653" s="35"/>
      <c r="N1653" s="35"/>
      <c r="O1653" s="35"/>
      <c r="T1653" s="251"/>
      <c r="V1653" s="35"/>
      <c r="W1653" s="35"/>
      <c r="X1653" s="35"/>
      <c r="AC1653" s="251"/>
      <c r="AE1653" s="35"/>
      <c r="AF1653" s="35"/>
      <c r="AG1653" s="35"/>
      <c r="AL1653" s="251"/>
      <c r="AN1653" s="35"/>
      <c r="AO1653" s="35"/>
      <c r="AP1653" s="35"/>
      <c r="AU1653" s="251"/>
      <c r="AW1653" s="35"/>
      <c r="AX1653" s="35"/>
      <c r="AY1653" s="35"/>
      <c r="BD1653" s="251"/>
      <c r="BF1653" s="35"/>
      <c r="BG1653" s="35"/>
      <c r="BH1653" s="35"/>
      <c r="BM1653" s="251"/>
      <c r="BO1653" s="35"/>
      <c r="BP1653" s="35"/>
      <c r="BQ1653" s="35"/>
      <c r="BV1653" s="251"/>
      <c r="BX1653" s="35"/>
      <c r="BY1653" s="35"/>
      <c r="BZ1653" s="35"/>
      <c r="CE1653" s="251"/>
      <c r="CG1653" s="35"/>
      <c r="CH1653" s="35"/>
      <c r="CI1653" s="35"/>
      <c r="CN1653" s="251"/>
      <c r="CP1653" s="35"/>
      <c r="CQ1653" s="35"/>
      <c r="CR1653" s="35"/>
      <c r="CW1653" s="251"/>
      <c r="CY1653" s="35"/>
      <c r="CZ1653" s="35"/>
      <c r="DA1653" s="35"/>
      <c r="DF1653" s="251"/>
      <c r="DH1653" s="35"/>
      <c r="DI1653" s="35"/>
      <c r="DJ1653" s="35"/>
      <c r="DO1653" s="251"/>
      <c r="DQ1653" s="35"/>
      <c r="DR1653" s="35"/>
      <c r="DS1653" s="35"/>
      <c r="DX1653" s="251"/>
      <c r="DZ1653" s="35"/>
      <c r="EA1653" s="35"/>
      <c r="EB1653" s="35"/>
      <c r="EG1653" s="251"/>
      <c r="EI1653" s="35"/>
      <c r="EJ1653" s="35"/>
      <c r="EK1653" s="35"/>
      <c r="EP1653" s="251"/>
      <c r="ER1653" s="35"/>
      <c r="ES1653" s="35"/>
      <c r="ET1653" s="35"/>
      <c r="EY1653" s="251"/>
      <c r="FA1653" s="35"/>
      <c r="FB1653" s="35"/>
      <c r="FC1653" s="35"/>
      <c r="FH1653" s="251"/>
      <c r="FJ1653" s="35"/>
      <c r="FK1653" s="35"/>
      <c r="FL1653" s="35"/>
      <c r="FQ1653" s="251"/>
      <c r="FS1653" s="35"/>
      <c r="FT1653" s="35"/>
      <c r="FU1653" s="35"/>
      <c r="FZ1653" s="251"/>
      <c r="GB1653" s="35"/>
      <c r="GC1653" s="35"/>
      <c r="GD1653" s="35"/>
      <c r="GI1653" s="251"/>
      <c r="GK1653" s="35"/>
      <c r="GL1653" s="35"/>
      <c r="GM1653" s="35"/>
      <c r="GR1653" s="251"/>
      <c r="GT1653" s="35"/>
      <c r="GU1653" s="35"/>
      <c r="GV1653" s="35"/>
      <c r="HA1653" s="251"/>
      <c r="HC1653" s="35"/>
      <c r="HD1653" s="35"/>
      <c r="HE1653" s="35"/>
      <c r="HJ1653" s="35"/>
      <c r="HK1653" s="35"/>
      <c r="HL1653" s="35"/>
      <c r="HM1653" s="35"/>
      <c r="HN1653" s="35"/>
      <c r="HO1653" s="35"/>
      <c r="HP1653" s="35"/>
      <c r="HQ1653" s="35"/>
      <c r="HR1653" s="35"/>
      <c r="HS1653" s="35"/>
      <c r="HT1653" s="35"/>
      <c r="HU1653" s="35"/>
      <c r="HV1653" s="35"/>
      <c r="HW1653" s="35"/>
      <c r="HX1653" s="35"/>
      <c r="HY1653" s="35"/>
      <c r="HZ1653" s="35"/>
      <c r="IA1653" s="35"/>
      <c r="IB1653" s="35"/>
      <c r="IC1653" s="35"/>
      <c r="ID1653" s="35"/>
      <c r="IE1653" s="35"/>
      <c r="IF1653" s="35"/>
      <c r="IG1653" s="35"/>
      <c r="IH1653" s="35"/>
      <c r="II1653" s="35"/>
      <c r="IJ1653" s="35"/>
      <c r="IK1653" s="35"/>
      <c r="IL1653" s="35"/>
      <c r="IM1653" s="35"/>
      <c r="IN1653" s="35"/>
      <c r="IO1653" s="35"/>
      <c r="RL1653" s="252"/>
    </row>
    <row r="1654" spans="1:480" s="64" customFormat="1" ht="14.25">
      <c r="A1654" s="321"/>
      <c r="B1654" s="321"/>
      <c r="C1654" s="321"/>
      <c r="D1654" s="321"/>
      <c r="E1654" s="299"/>
      <c r="F1654" s="35"/>
      <c r="G1654" s="35"/>
      <c r="K1654" s="251"/>
      <c r="M1654" s="35"/>
      <c r="N1654" s="35"/>
      <c r="O1654" s="35"/>
      <c r="T1654" s="251"/>
      <c r="V1654" s="35"/>
      <c r="W1654" s="35"/>
      <c r="X1654" s="35"/>
      <c r="AC1654" s="251"/>
      <c r="AE1654" s="35"/>
      <c r="AF1654" s="35"/>
      <c r="AG1654" s="35"/>
      <c r="AL1654" s="251"/>
      <c r="AN1654" s="35"/>
      <c r="AO1654" s="35"/>
      <c r="AP1654" s="35"/>
      <c r="AU1654" s="251"/>
      <c r="AW1654" s="35"/>
      <c r="AX1654" s="35"/>
      <c r="AY1654" s="35"/>
      <c r="BD1654" s="251"/>
      <c r="BF1654" s="35"/>
      <c r="BG1654" s="35"/>
      <c r="BH1654" s="35"/>
      <c r="BM1654" s="251"/>
      <c r="BO1654" s="35"/>
      <c r="BP1654" s="35"/>
      <c r="BQ1654" s="35"/>
      <c r="BV1654" s="251"/>
      <c r="BX1654" s="35"/>
      <c r="BY1654" s="35"/>
      <c r="BZ1654" s="35"/>
      <c r="CE1654" s="251"/>
      <c r="CG1654" s="35"/>
      <c r="CH1654" s="35"/>
      <c r="CI1654" s="35"/>
      <c r="CN1654" s="251"/>
      <c r="CP1654" s="35"/>
      <c r="CQ1654" s="35"/>
      <c r="CR1654" s="35"/>
      <c r="CW1654" s="251"/>
      <c r="CY1654" s="35"/>
      <c r="CZ1654" s="35"/>
      <c r="DA1654" s="35"/>
      <c r="DF1654" s="251"/>
      <c r="DH1654" s="35"/>
      <c r="DI1654" s="35"/>
      <c r="DJ1654" s="35"/>
      <c r="DO1654" s="251"/>
      <c r="DQ1654" s="35"/>
      <c r="DR1654" s="35"/>
      <c r="DS1654" s="35"/>
      <c r="DX1654" s="251"/>
      <c r="DZ1654" s="35"/>
      <c r="EA1654" s="35"/>
      <c r="EB1654" s="35"/>
      <c r="EG1654" s="251"/>
      <c r="EI1654" s="35"/>
      <c r="EJ1654" s="35"/>
      <c r="EK1654" s="35"/>
      <c r="EP1654" s="251"/>
      <c r="ER1654" s="35"/>
      <c r="ES1654" s="35"/>
      <c r="ET1654" s="35"/>
      <c r="EY1654" s="251"/>
      <c r="FA1654" s="35"/>
      <c r="FB1654" s="35"/>
      <c r="FC1654" s="35"/>
      <c r="FH1654" s="251"/>
      <c r="FJ1654" s="35"/>
      <c r="FK1654" s="35"/>
      <c r="FL1654" s="35"/>
      <c r="FQ1654" s="251"/>
      <c r="FS1654" s="35"/>
      <c r="FT1654" s="35"/>
      <c r="FU1654" s="35"/>
      <c r="FZ1654" s="251"/>
      <c r="GB1654" s="35"/>
      <c r="GC1654" s="35"/>
      <c r="GD1654" s="35"/>
      <c r="GI1654" s="251"/>
      <c r="GK1654" s="35"/>
      <c r="GL1654" s="35"/>
      <c r="GM1654" s="35"/>
      <c r="GR1654" s="251"/>
      <c r="GT1654" s="35"/>
      <c r="GU1654" s="35"/>
      <c r="GV1654" s="35"/>
      <c r="HA1654" s="251"/>
      <c r="HC1654" s="35"/>
      <c r="HD1654" s="35"/>
      <c r="HE1654" s="35"/>
      <c r="HJ1654" s="35"/>
      <c r="HK1654" s="35"/>
      <c r="HL1654" s="35"/>
      <c r="HM1654" s="35"/>
      <c r="HN1654" s="35"/>
      <c r="HO1654" s="35"/>
      <c r="HP1654" s="35"/>
      <c r="HQ1654" s="35"/>
      <c r="HR1654" s="35"/>
      <c r="HS1654" s="35"/>
      <c r="HT1654" s="35"/>
      <c r="HU1654" s="35"/>
      <c r="HV1654" s="35"/>
      <c r="HW1654" s="35"/>
      <c r="HX1654" s="35"/>
      <c r="HY1654" s="35"/>
      <c r="HZ1654" s="35"/>
      <c r="IA1654" s="35"/>
      <c r="IB1654" s="35"/>
      <c r="IC1654" s="35"/>
      <c r="ID1654" s="35"/>
      <c r="IE1654" s="35"/>
      <c r="IF1654" s="35"/>
      <c r="IG1654" s="35"/>
      <c r="IH1654" s="35"/>
      <c r="II1654" s="35"/>
      <c r="IJ1654" s="35"/>
      <c r="IK1654" s="35"/>
      <c r="IL1654" s="35"/>
      <c r="IM1654" s="35"/>
      <c r="IN1654" s="35"/>
      <c r="IO1654" s="35"/>
      <c r="RL1654" s="252"/>
    </row>
    <row r="1655" spans="1:480" s="64" customFormat="1" ht="14.25">
      <c r="A1655" s="321"/>
      <c r="B1655" s="321"/>
      <c r="C1655" s="321"/>
      <c r="D1655" s="321"/>
      <c r="E1655" s="299"/>
      <c r="F1655" s="35"/>
      <c r="G1655" s="35"/>
      <c r="K1655" s="251"/>
      <c r="M1655" s="35"/>
      <c r="N1655" s="35"/>
      <c r="O1655" s="35"/>
      <c r="T1655" s="251"/>
      <c r="V1655" s="35"/>
      <c r="W1655" s="35"/>
      <c r="X1655" s="35"/>
      <c r="AC1655" s="251"/>
      <c r="AE1655" s="35"/>
      <c r="AF1655" s="35"/>
      <c r="AG1655" s="35"/>
      <c r="AL1655" s="251"/>
      <c r="AN1655" s="35"/>
      <c r="AO1655" s="35"/>
      <c r="AP1655" s="35"/>
      <c r="AU1655" s="251"/>
      <c r="AW1655" s="35"/>
      <c r="AX1655" s="35"/>
      <c r="AY1655" s="35"/>
      <c r="BD1655" s="251"/>
      <c r="BF1655" s="35"/>
      <c r="BG1655" s="35"/>
      <c r="BH1655" s="35"/>
      <c r="BM1655" s="251"/>
      <c r="BO1655" s="35"/>
      <c r="BP1655" s="35"/>
      <c r="BQ1655" s="35"/>
      <c r="BV1655" s="251"/>
      <c r="BX1655" s="35"/>
      <c r="BY1655" s="35"/>
      <c r="BZ1655" s="35"/>
      <c r="CE1655" s="251"/>
      <c r="CG1655" s="35"/>
      <c r="CH1655" s="35"/>
      <c r="CI1655" s="35"/>
      <c r="CN1655" s="251"/>
      <c r="CP1655" s="35"/>
      <c r="CQ1655" s="35"/>
      <c r="CR1655" s="35"/>
      <c r="CW1655" s="251"/>
      <c r="CY1655" s="35"/>
      <c r="CZ1655" s="35"/>
      <c r="DA1655" s="35"/>
      <c r="DF1655" s="251"/>
      <c r="DH1655" s="35"/>
      <c r="DI1655" s="35"/>
      <c r="DJ1655" s="35"/>
      <c r="DO1655" s="251"/>
      <c r="DQ1655" s="35"/>
      <c r="DR1655" s="35"/>
      <c r="DS1655" s="35"/>
      <c r="DX1655" s="251"/>
      <c r="DZ1655" s="35"/>
      <c r="EA1655" s="35"/>
      <c r="EB1655" s="35"/>
      <c r="EG1655" s="251"/>
      <c r="EI1655" s="35"/>
      <c r="EJ1655" s="35"/>
      <c r="EK1655" s="35"/>
      <c r="EP1655" s="251"/>
      <c r="ER1655" s="35"/>
      <c r="ES1655" s="35"/>
      <c r="ET1655" s="35"/>
      <c r="EY1655" s="251"/>
      <c r="FA1655" s="35"/>
      <c r="FB1655" s="35"/>
      <c r="FC1655" s="35"/>
      <c r="FH1655" s="251"/>
      <c r="FJ1655" s="35"/>
      <c r="FK1655" s="35"/>
      <c r="FL1655" s="35"/>
      <c r="FQ1655" s="251"/>
      <c r="FS1655" s="35"/>
      <c r="FT1655" s="35"/>
      <c r="FU1655" s="35"/>
      <c r="FZ1655" s="251"/>
      <c r="GB1655" s="35"/>
      <c r="GC1655" s="35"/>
      <c r="GD1655" s="35"/>
      <c r="GI1655" s="251"/>
      <c r="GK1655" s="35"/>
      <c r="GL1655" s="35"/>
      <c r="GM1655" s="35"/>
      <c r="GR1655" s="251"/>
      <c r="GT1655" s="35"/>
      <c r="GU1655" s="35"/>
      <c r="GV1655" s="35"/>
      <c r="HA1655" s="251"/>
      <c r="HC1655" s="35"/>
      <c r="HD1655" s="35"/>
      <c r="HE1655" s="35"/>
      <c r="HJ1655" s="35"/>
      <c r="HK1655" s="35"/>
      <c r="HL1655" s="35"/>
      <c r="HM1655" s="35"/>
      <c r="HN1655" s="35"/>
      <c r="HO1655" s="35"/>
      <c r="HP1655" s="35"/>
      <c r="HQ1655" s="35"/>
      <c r="HR1655" s="35"/>
      <c r="HS1655" s="35"/>
      <c r="HT1655" s="35"/>
      <c r="HU1655" s="35"/>
      <c r="HV1655" s="35"/>
      <c r="HW1655" s="35"/>
      <c r="HX1655" s="35"/>
      <c r="HY1655" s="35"/>
      <c r="HZ1655" s="35"/>
      <c r="IA1655" s="35"/>
      <c r="IB1655" s="35"/>
      <c r="IC1655" s="35"/>
      <c r="ID1655" s="35"/>
      <c r="IE1655" s="35"/>
      <c r="IF1655" s="35"/>
      <c r="IG1655" s="35"/>
      <c r="IH1655" s="35"/>
      <c r="II1655" s="35"/>
      <c r="IJ1655" s="35"/>
      <c r="IK1655" s="35"/>
      <c r="IL1655" s="35"/>
      <c r="IM1655" s="35"/>
      <c r="IN1655" s="35"/>
      <c r="IO1655" s="35"/>
      <c r="RL1655" s="252"/>
    </row>
    <row r="1656" spans="1:480" s="64" customFormat="1" ht="14.25">
      <c r="A1656" s="321"/>
      <c r="B1656" s="321"/>
      <c r="C1656" s="321"/>
      <c r="D1656" s="321"/>
      <c r="E1656" s="299"/>
      <c r="F1656" s="35"/>
      <c r="G1656" s="35"/>
      <c r="K1656" s="251"/>
      <c r="M1656" s="35"/>
      <c r="N1656" s="35"/>
      <c r="O1656" s="35"/>
      <c r="T1656" s="251"/>
      <c r="V1656" s="35"/>
      <c r="W1656" s="35"/>
      <c r="X1656" s="35"/>
      <c r="AC1656" s="251"/>
      <c r="AE1656" s="35"/>
      <c r="AF1656" s="35"/>
      <c r="AG1656" s="35"/>
      <c r="AL1656" s="251"/>
      <c r="AN1656" s="35"/>
      <c r="AO1656" s="35"/>
      <c r="AP1656" s="35"/>
      <c r="AU1656" s="251"/>
      <c r="AW1656" s="35"/>
      <c r="AX1656" s="35"/>
      <c r="AY1656" s="35"/>
      <c r="BD1656" s="251"/>
      <c r="BF1656" s="35"/>
      <c r="BG1656" s="35"/>
      <c r="BH1656" s="35"/>
      <c r="BM1656" s="251"/>
      <c r="BO1656" s="35"/>
      <c r="BP1656" s="35"/>
      <c r="BQ1656" s="35"/>
      <c r="BV1656" s="251"/>
      <c r="BX1656" s="35"/>
      <c r="BY1656" s="35"/>
      <c r="BZ1656" s="35"/>
      <c r="CE1656" s="251"/>
      <c r="CG1656" s="35"/>
      <c r="CH1656" s="35"/>
      <c r="CI1656" s="35"/>
      <c r="CN1656" s="251"/>
      <c r="CP1656" s="35"/>
      <c r="CQ1656" s="35"/>
      <c r="CR1656" s="35"/>
      <c r="CW1656" s="251"/>
      <c r="CY1656" s="35"/>
      <c r="CZ1656" s="35"/>
      <c r="DA1656" s="35"/>
      <c r="DF1656" s="251"/>
      <c r="DH1656" s="35"/>
      <c r="DI1656" s="35"/>
      <c r="DJ1656" s="35"/>
      <c r="DO1656" s="251"/>
      <c r="DQ1656" s="35"/>
      <c r="DR1656" s="35"/>
      <c r="DS1656" s="35"/>
      <c r="DX1656" s="251"/>
      <c r="DZ1656" s="35"/>
      <c r="EA1656" s="35"/>
      <c r="EB1656" s="35"/>
      <c r="EG1656" s="251"/>
      <c r="EI1656" s="35"/>
      <c r="EJ1656" s="35"/>
      <c r="EK1656" s="35"/>
      <c r="EP1656" s="251"/>
      <c r="ER1656" s="35"/>
      <c r="ES1656" s="35"/>
      <c r="ET1656" s="35"/>
      <c r="EY1656" s="251"/>
      <c r="FA1656" s="35"/>
      <c r="FB1656" s="35"/>
      <c r="FC1656" s="35"/>
      <c r="FH1656" s="251"/>
      <c r="FJ1656" s="35"/>
      <c r="FK1656" s="35"/>
      <c r="FL1656" s="35"/>
      <c r="FQ1656" s="251"/>
      <c r="FS1656" s="35"/>
      <c r="FT1656" s="35"/>
      <c r="FU1656" s="35"/>
      <c r="FZ1656" s="251"/>
      <c r="GB1656" s="35"/>
      <c r="GC1656" s="35"/>
      <c r="GD1656" s="35"/>
      <c r="GI1656" s="251"/>
      <c r="GK1656" s="35"/>
      <c r="GL1656" s="35"/>
      <c r="GM1656" s="35"/>
      <c r="GR1656" s="251"/>
      <c r="GT1656" s="35"/>
      <c r="GU1656" s="35"/>
      <c r="GV1656" s="35"/>
      <c r="HA1656" s="251"/>
      <c r="HC1656" s="35"/>
      <c r="HD1656" s="35"/>
      <c r="HE1656" s="35"/>
      <c r="HJ1656" s="35"/>
      <c r="HK1656" s="35"/>
      <c r="HL1656" s="35"/>
      <c r="HM1656" s="35"/>
      <c r="HN1656" s="35"/>
      <c r="HO1656" s="35"/>
      <c r="HP1656" s="35"/>
      <c r="HQ1656" s="35"/>
      <c r="HR1656" s="35"/>
      <c r="HS1656" s="35"/>
      <c r="HT1656" s="35"/>
      <c r="HU1656" s="35"/>
      <c r="HV1656" s="35"/>
      <c r="HW1656" s="35"/>
      <c r="HX1656" s="35"/>
      <c r="HY1656" s="35"/>
      <c r="HZ1656" s="35"/>
      <c r="IA1656" s="35"/>
      <c r="IB1656" s="35"/>
      <c r="IC1656" s="35"/>
      <c r="ID1656" s="35"/>
      <c r="IE1656" s="35"/>
      <c r="IF1656" s="35"/>
      <c r="IG1656" s="35"/>
      <c r="IH1656" s="35"/>
      <c r="II1656" s="35"/>
      <c r="IJ1656" s="35"/>
      <c r="IK1656" s="35"/>
      <c r="IL1656" s="35"/>
      <c r="IM1656" s="35"/>
      <c r="IN1656" s="35"/>
      <c r="IO1656" s="35"/>
      <c r="RL1656" s="252"/>
    </row>
    <row r="1657" spans="1:480" s="64" customFormat="1" ht="14.25">
      <c r="A1657" s="321"/>
      <c r="B1657" s="321"/>
      <c r="C1657" s="321"/>
      <c r="D1657" s="321"/>
      <c r="E1657" s="299"/>
      <c r="F1657" s="35"/>
      <c r="G1657" s="35"/>
      <c r="K1657" s="251"/>
      <c r="M1657" s="35"/>
      <c r="N1657" s="35"/>
      <c r="O1657" s="35"/>
      <c r="T1657" s="251"/>
      <c r="V1657" s="35"/>
      <c r="W1657" s="35"/>
      <c r="X1657" s="35"/>
      <c r="AC1657" s="251"/>
      <c r="AE1657" s="35"/>
      <c r="AF1657" s="35"/>
      <c r="AG1657" s="35"/>
      <c r="AL1657" s="251"/>
      <c r="AN1657" s="35"/>
      <c r="AO1657" s="35"/>
      <c r="AP1657" s="35"/>
      <c r="AU1657" s="251"/>
      <c r="AW1657" s="35"/>
      <c r="AX1657" s="35"/>
      <c r="AY1657" s="35"/>
      <c r="BD1657" s="251"/>
      <c r="BF1657" s="35"/>
      <c r="BG1657" s="35"/>
      <c r="BH1657" s="35"/>
      <c r="BM1657" s="251"/>
      <c r="BO1657" s="35"/>
      <c r="BP1657" s="35"/>
      <c r="BQ1657" s="35"/>
      <c r="BV1657" s="251"/>
      <c r="BX1657" s="35"/>
      <c r="BY1657" s="35"/>
      <c r="BZ1657" s="35"/>
      <c r="CE1657" s="251"/>
      <c r="CG1657" s="35"/>
      <c r="CH1657" s="35"/>
      <c r="CI1657" s="35"/>
      <c r="CN1657" s="251"/>
      <c r="CP1657" s="35"/>
      <c r="CQ1657" s="35"/>
      <c r="CR1657" s="35"/>
      <c r="CW1657" s="251"/>
      <c r="CY1657" s="35"/>
      <c r="CZ1657" s="35"/>
      <c r="DA1657" s="35"/>
      <c r="DF1657" s="251"/>
      <c r="DH1657" s="35"/>
      <c r="DI1657" s="35"/>
      <c r="DJ1657" s="35"/>
      <c r="DO1657" s="251"/>
      <c r="DQ1657" s="35"/>
      <c r="DR1657" s="35"/>
      <c r="DS1657" s="35"/>
      <c r="DX1657" s="251"/>
      <c r="DZ1657" s="35"/>
      <c r="EA1657" s="35"/>
      <c r="EB1657" s="35"/>
      <c r="EG1657" s="251"/>
      <c r="EI1657" s="35"/>
      <c r="EJ1657" s="35"/>
      <c r="EK1657" s="35"/>
      <c r="EP1657" s="251"/>
      <c r="ER1657" s="35"/>
      <c r="ES1657" s="35"/>
      <c r="ET1657" s="35"/>
      <c r="EY1657" s="251"/>
      <c r="FA1657" s="35"/>
      <c r="FB1657" s="35"/>
      <c r="FC1657" s="35"/>
      <c r="FH1657" s="251"/>
      <c r="FJ1657" s="35"/>
      <c r="FK1657" s="35"/>
      <c r="FL1657" s="35"/>
      <c r="FQ1657" s="251"/>
      <c r="FS1657" s="35"/>
      <c r="FT1657" s="35"/>
      <c r="FU1657" s="35"/>
      <c r="FZ1657" s="251"/>
      <c r="GB1657" s="35"/>
      <c r="GC1657" s="35"/>
      <c r="GD1657" s="35"/>
      <c r="GI1657" s="251"/>
      <c r="GK1657" s="35"/>
      <c r="GL1657" s="35"/>
      <c r="GM1657" s="35"/>
      <c r="GR1657" s="251"/>
      <c r="GT1657" s="35"/>
      <c r="GU1657" s="35"/>
      <c r="GV1657" s="35"/>
      <c r="HA1657" s="251"/>
      <c r="HC1657" s="35"/>
      <c r="HD1657" s="35"/>
      <c r="HE1657" s="35"/>
      <c r="HJ1657" s="35"/>
      <c r="HK1657" s="35"/>
      <c r="HL1657" s="35"/>
      <c r="HM1657" s="35"/>
      <c r="HN1657" s="35"/>
      <c r="HO1657" s="35"/>
      <c r="HP1657" s="35"/>
      <c r="HQ1657" s="35"/>
      <c r="HR1657" s="35"/>
      <c r="HS1657" s="35"/>
      <c r="HT1657" s="35"/>
      <c r="HU1657" s="35"/>
      <c r="HV1657" s="35"/>
      <c r="HW1657" s="35"/>
      <c r="HX1657" s="35"/>
      <c r="HY1657" s="35"/>
      <c r="HZ1657" s="35"/>
      <c r="IA1657" s="35"/>
      <c r="IB1657" s="35"/>
      <c r="IC1657" s="35"/>
      <c r="ID1657" s="35"/>
      <c r="IE1657" s="35"/>
      <c r="IF1657" s="35"/>
      <c r="IG1657" s="35"/>
      <c r="IH1657" s="35"/>
      <c r="II1657" s="35"/>
      <c r="IJ1657" s="35"/>
      <c r="IK1657" s="35"/>
      <c r="IL1657" s="35"/>
      <c r="IM1657" s="35"/>
      <c r="IN1657" s="35"/>
      <c r="IO1657" s="35"/>
      <c r="RL1657" s="252"/>
    </row>
    <row r="1658" spans="1:480" s="64" customFormat="1" ht="14.25">
      <c r="A1658" s="321"/>
      <c r="B1658" s="321"/>
      <c r="C1658" s="321"/>
      <c r="D1658" s="321"/>
      <c r="E1658" s="299"/>
      <c r="F1658" s="35"/>
      <c r="G1658" s="35"/>
      <c r="K1658" s="251"/>
      <c r="M1658" s="35"/>
      <c r="N1658" s="35"/>
      <c r="O1658" s="35"/>
      <c r="T1658" s="251"/>
      <c r="V1658" s="35"/>
      <c r="W1658" s="35"/>
      <c r="X1658" s="35"/>
      <c r="AC1658" s="251"/>
      <c r="AE1658" s="35"/>
      <c r="AF1658" s="35"/>
      <c r="AG1658" s="35"/>
      <c r="AL1658" s="251"/>
      <c r="AN1658" s="35"/>
      <c r="AO1658" s="35"/>
      <c r="AP1658" s="35"/>
      <c r="AU1658" s="251"/>
      <c r="AW1658" s="35"/>
      <c r="AX1658" s="35"/>
      <c r="AY1658" s="35"/>
      <c r="BD1658" s="251"/>
      <c r="BF1658" s="35"/>
      <c r="BG1658" s="35"/>
      <c r="BH1658" s="35"/>
      <c r="BM1658" s="251"/>
      <c r="BO1658" s="35"/>
      <c r="BP1658" s="35"/>
      <c r="BQ1658" s="35"/>
      <c r="BV1658" s="251"/>
      <c r="BX1658" s="35"/>
      <c r="BY1658" s="35"/>
      <c r="BZ1658" s="35"/>
      <c r="CE1658" s="251"/>
      <c r="CG1658" s="35"/>
      <c r="CH1658" s="35"/>
      <c r="CI1658" s="35"/>
      <c r="CN1658" s="251"/>
      <c r="CP1658" s="35"/>
      <c r="CQ1658" s="35"/>
      <c r="CR1658" s="35"/>
      <c r="CW1658" s="251"/>
      <c r="CY1658" s="35"/>
      <c r="CZ1658" s="35"/>
      <c r="DA1658" s="35"/>
      <c r="DF1658" s="251"/>
      <c r="DH1658" s="35"/>
      <c r="DI1658" s="35"/>
      <c r="DJ1658" s="35"/>
      <c r="DO1658" s="251"/>
      <c r="DQ1658" s="35"/>
      <c r="DR1658" s="35"/>
      <c r="DS1658" s="35"/>
      <c r="DX1658" s="251"/>
      <c r="DZ1658" s="35"/>
      <c r="EA1658" s="35"/>
      <c r="EB1658" s="35"/>
      <c r="EG1658" s="251"/>
      <c r="EI1658" s="35"/>
      <c r="EJ1658" s="35"/>
      <c r="EK1658" s="35"/>
      <c r="EP1658" s="251"/>
      <c r="ER1658" s="35"/>
      <c r="ES1658" s="35"/>
      <c r="ET1658" s="35"/>
      <c r="EY1658" s="251"/>
      <c r="FA1658" s="35"/>
      <c r="FB1658" s="35"/>
      <c r="FC1658" s="35"/>
      <c r="FH1658" s="251"/>
      <c r="FJ1658" s="35"/>
      <c r="FK1658" s="35"/>
      <c r="FL1658" s="35"/>
      <c r="FQ1658" s="251"/>
      <c r="FS1658" s="35"/>
      <c r="FT1658" s="35"/>
      <c r="FU1658" s="35"/>
      <c r="FZ1658" s="251"/>
      <c r="GB1658" s="35"/>
      <c r="GC1658" s="35"/>
      <c r="GD1658" s="35"/>
      <c r="GI1658" s="251"/>
      <c r="GK1658" s="35"/>
      <c r="GL1658" s="35"/>
      <c r="GM1658" s="35"/>
      <c r="GR1658" s="251"/>
      <c r="GT1658" s="35"/>
      <c r="GU1658" s="35"/>
      <c r="GV1658" s="35"/>
      <c r="HA1658" s="251"/>
      <c r="HC1658" s="35"/>
      <c r="HD1658" s="35"/>
      <c r="HE1658" s="35"/>
      <c r="HJ1658" s="35"/>
      <c r="HK1658" s="35"/>
      <c r="HL1658" s="35"/>
      <c r="HM1658" s="35"/>
      <c r="HN1658" s="35"/>
      <c r="HO1658" s="35"/>
      <c r="HP1658" s="35"/>
      <c r="HQ1658" s="35"/>
      <c r="HR1658" s="35"/>
      <c r="HS1658" s="35"/>
      <c r="HT1658" s="35"/>
      <c r="HU1658" s="35"/>
      <c r="HV1658" s="35"/>
      <c r="HW1658" s="35"/>
      <c r="HX1658" s="35"/>
      <c r="HY1658" s="35"/>
      <c r="HZ1658" s="35"/>
      <c r="IA1658" s="35"/>
      <c r="IB1658" s="35"/>
      <c r="IC1658" s="35"/>
      <c r="ID1658" s="35"/>
      <c r="IE1658" s="35"/>
      <c r="IF1658" s="35"/>
      <c r="IG1658" s="35"/>
      <c r="IH1658" s="35"/>
      <c r="II1658" s="35"/>
      <c r="IJ1658" s="35"/>
      <c r="IK1658" s="35"/>
      <c r="IL1658" s="35"/>
      <c r="IM1658" s="35"/>
      <c r="IN1658" s="35"/>
      <c r="IO1658" s="35"/>
      <c r="RL1658" s="252"/>
    </row>
    <row r="1659" spans="1:480" s="64" customFormat="1" ht="14.25">
      <c r="A1659" s="321"/>
      <c r="B1659" s="321"/>
      <c r="C1659" s="321"/>
      <c r="D1659" s="321"/>
      <c r="E1659" s="299"/>
      <c r="F1659" s="35"/>
      <c r="G1659" s="35"/>
      <c r="K1659" s="251"/>
      <c r="M1659" s="35"/>
      <c r="N1659" s="35"/>
      <c r="O1659" s="35"/>
      <c r="T1659" s="251"/>
      <c r="V1659" s="35"/>
      <c r="W1659" s="35"/>
      <c r="X1659" s="35"/>
      <c r="AC1659" s="251"/>
      <c r="AE1659" s="35"/>
      <c r="AF1659" s="35"/>
      <c r="AG1659" s="35"/>
      <c r="AL1659" s="251"/>
      <c r="AN1659" s="35"/>
      <c r="AO1659" s="35"/>
      <c r="AP1659" s="35"/>
      <c r="AU1659" s="251"/>
      <c r="AW1659" s="35"/>
      <c r="AX1659" s="35"/>
      <c r="AY1659" s="35"/>
      <c r="BD1659" s="251"/>
      <c r="BF1659" s="35"/>
      <c r="BG1659" s="35"/>
      <c r="BH1659" s="35"/>
      <c r="BM1659" s="251"/>
      <c r="BO1659" s="35"/>
      <c r="BP1659" s="35"/>
      <c r="BQ1659" s="35"/>
      <c r="BV1659" s="251"/>
      <c r="BX1659" s="35"/>
      <c r="BY1659" s="35"/>
      <c r="BZ1659" s="35"/>
      <c r="CE1659" s="251"/>
      <c r="CG1659" s="35"/>
      <c r="CH1659" s="35"/>
      <c r="CI1659" s="35"/>
      <c r="CN1659" s="251"/>
      <c r="CP1659" s="35"/>
      <c r="CQ1659" s="35"/>
      <c r="CR1659" s="35"/>
      <c r="CW1659" s="251"/>
      <c r="CY1659" s="35"/>
      <c r="CZ1659" s="35"/>
      <c r="DA1659" s="35"/>
      <c r="DF1659" s="251"/>
      <c r="DH1659" s="35"/>
      <c r="DI1659" s="35"/>
      <c r="DJ1659" s="35"/>
      <c r="DO1659" s="251"/>
      <c r="DQ1659" s="35"/>
      <c r="DR1659" s="35"/>
      <c r="DS1659" s="35"/>
      <c r="DX1659" s="251"/>
      <c r="DZ1659" s="35"/>
      <c r="EA1659" s="35"/>
      <c r="EB1659" s="35"/>
      <c r="EG1659" s="251"/>
      <c r="EI1659" s="35"/>
      <c r="EJ1659" s="35"/>
      <c r="EK1659" s="35"/>
      <c r="EP1659" s="251"/>
      <c r="ER1659" s="35"/>
      <c r="ES1659" s="35"/>
      <c r="ET1659" s="35"/>
      <c r="EY1659" s="251"/>
      <c r="FA1659" s="35"/>
      <c r="FB1659" s="35"/>
      <c r="FC1659" s="35"/>
      <c r="FH1659" s="251"/>
      <c r="FJ1659" s="35"/>
      <c r="FK1659" s="35"/>
      <c r="FL1659" s="35"/>
      <c r="FQ1659" s="251"/>
      <c r="FS1659" s="35"/>
      <c r="FT1659" s="35"/>
      <c r="FU1659" s="35"/>
      <c r="FZ1659" s="251"/>
      <c r="GB1659" s="35"/>
      <c r="GC1659" s="35"/>
      <c r="GD1659" s="35"/>
      <c r="GI1659" s="251"/>
      <c r="GK1659" s="35"/>
      <c r="GL1659" s="35"/>
      <c r="GM1659" s="35"/>
      <c r="GR1659" s="251"/>
      <c r="GT1659" s="35"/>
      <c r="GU1659" s="35"/>
      <c r="GV1659" s="35"/>
      <c r="HA1659" s="251"/>
      <c r="HC1659" s="35"/>
      <c r="HD1659" s="35"/>
      <c r="HE1659" s="35"/>
      <c r="HJ1659" s="35"/>
      <c r="HK1659" s="35"/>
      <c r="HL1659" s="35"/>
      <c r="HM1659" s="35"/>
      <c r="HN1659" s="35"/>
      <c r="HO1659" s="35"/>
      <c r="HP1659" s="35"/>
      <c r="HQ1659" s="35"/>
      <c r="HR1659" s="35"/>
      <c r="HS1659" s="35"/>
      <c r="HT1659" s="35"/>
      <c r="HU1659" s="35"/>
      <c r="HV1659" s="35"/>
      <c r="HW1659" s="35"/>
      <c r="HX1659" s="35"/>
      <c r="HY1659" s="35"/>
      <c r="HZ1659" s="35"/>
      <c r="IA1659" s="35"/>
      <c r="IB1659" s="35"/>
      <c r="IC1659" s="35"/>
      <c r="ID1659" s="35"/>
      <c r="IE1659" s="35"/>
      <c r="IF1659" s="35"/>
      <c r="IG1659" s="35"/>
      <c r="IH1659" s="35"/>
      <c r="II1659" s="35"/>
      <c r="IJ1659" s="35"/>
      <c r="IK1659" s="35"/>
      <c r="IL1659" s="35"/>
      <c r="IM1659" s="35"/>
      <c r="IN1659" s="35"/>
      <c r="IO1659" s="35"/>
      <c r="RL1659" s="252"/>
    </row>
    <row r="1660" spans="1:480" s="64" customFormat="1" ht="14.25">
      <c r="A1660" s="321"/>
      <c r="B1660" s="321"/>
      <c r="C1660" s="321"/>
      <c r="D1660" s="321"/>
      <c r="E1660" s="299"/>
      <c r="F1660" s="35"/>
      <c r="G1660" s="35"/>
      <c r="K1660" s="251"/>
      <c r="M1660" s="35"/>
      <c r="N1660" s="35"/>
      <c r="O1660" s="35"/>
      <c r="T1660" s="251"/>
      <c r="V1660" s="35"/>
      <c r="W1660" s="35"/>
      <c r="X1660" s="35"/>
      <c r="AC1660" s="251"/>
      <c r="AE1660" s="35"/>
      <c r="AF1660" s="35"/>
      <c r="AG1660" s="35"/>
      <c r="AL1660" s="251"/>
      <c r="AN1660" s="35"/>
      <c r="AO1660" s="35"/>
      <c r="AP1660" s="35"/>
      <c r="AU1660" s="251"/>
      <c r="AW1660" s="35"/>
      <c r="AX1660" s="35"/>
      <c r="AY1660" s="35"/>
      <c r="BD1660" s="251"/>
      <c r="BF1660" s="35"/>
      <c r="BG1660" s="35"/>
      <c r="BH1660" s="35"/>
      <c r="BM1660" s="251"/>
      <c r="BO1660" s="35"/>
      <c r="BP1660" s="35"/>
      <c r="BQ1660" s="35"/>
      <c r="BV1660" s="251"/>
      <c r="BX1660" s="35"/>
      <c r="BY1660" s="35"/>
      <c r="BZ1660" s="35"/>
      <c r="CE1660" s="251"/>
      <c r="CG1660" s="35"/>
      <c r="CH1660" s="35"/>
      <c r="CI1660" s="35"/>
      <c r="CN1660" s="251"/>
      <c r="CP1660" s="35"/>
      <c r="CQ1660" s="35"/>
      <c r="CR1660" s="35"/>
      <c r="CW1660" s="251"/>
      <c r="CY1660" s="35"/>
      <c r="CZ1660" s="35"/>
      <c r="DA1660" s="35"/>
      <c r="DF1660" s="251"/>
      <c r="DH1660" s="35"/>
      <c r="DI1660" s="35"/>
      <c r="DJ1660" s="35"/>
      <c r="DO1660" s="251"/>
      <c r="DQ1660" s="35"/>
      <c r="DR1660" s="35"/>
      <c r="DS1660" s="35"/>
      <c r="DX1660" s="251"/>
      <c r="DZ1660" s="35"/>
      <c r="EA1660" s="35"/>
      <c r="EB1660" s="35"/>
      <c r="EG1660" s="251"/>
      <c r="EI1660" s="35"/>
      <c r="EJ1660" s="35"/>
      <c r="EK1660" s="35"/>
      <c r="EP1660" s="251"/>
      <c r="ER1660" s="35"/>
      <c r="ES1660" s="35"/>
      <c r="ET1660" s="35"/>
      <c r="EY1660" s="251"/>
      <c r="FA1660" s="35"/>
      <c r="FB1660" s="35"/>
      <c r="FC1660" s="35"/>
      <c r="FH1660" s="251"/>
      <c r="FJ1660" s="35"/>
      <c r="FK1660" s="35"/>
      <c r="FL1660" s="35"/>
      <c r="FQ1660" s="251"/>
      <c r="FS1660" s="35"/>
      <c r="FT1660" s="35"/>
      <c r="FU1660" s="35"/>
      <c r="FZ1660" s="251"/>
      <c r="GB1660" s="35"/>
      <c r="GC1660" s="35"/>
      <c r="GD1660" s="35"/>
      <c r="GI1660" s="251"/>
      <c r="GK1660" s="35"/>
      <c r="GL1660" s="35"/>
      <c r="GM1660" s="35"/>
      <c r="GR1660" s="251"/>
      <c r="GT1660" s="35"/>
      <c r="GU1660" s="35"/>
      <c r="GV1660" s="35"/>
      <c r="HA1660" s="251"/>
      <c r="HC1660" s="35"/>
      <c r="HD1660" s="35"/>
      <c r="HE1660" s="35"/>
      <c r="HJ1660" s="35"/>
      <c r="HK1660" s="35"/>
      <c r="HL1660" s="35"/>
      <c r="HM1660" s="35"/>
      <c r="HN1660" s="35"/>
      <c r="HO1660" s="35"/>
      <c r="HP1660" s="35"/>
      <c r="HQ1660" s="35"/>
      <c r="HR1660" s="35"/>
      <c r="HS1660" s="35"/>
      <c r="HT1660" s="35"/>
      <c r="HU1660" s="35"/>
      <c r="HV1660" s="35"/>
      <c r="HW1660" s="35"/>
      <c r="HX1660" s="35"/>
      <c r="HY1660" s="35"/>
      <c r="HZ1660" s="35"/>
      <c r="IA1660" s="35"/>
      <c r="IB1660" s="35"/>
      <c r="IC1660" s="35"/>
      <c r="ID1660" s="35"/>
      <c r="IE1660" s="35"/>
      <c r="IF1660" s="35"/>
      <c r="IG1660" s="35"/>
      <c r="IH1660" s="35"/>
      <c r="II1660" s="35"/>
      <c r="IJ1660" s="35"/>
      <c r="IK1660" s="35"/>
      <c r="IL1660" s="35"/>
      <c r="IM1660" s="35"/>
      <c r="IN1660" s="35"/>
      <c r="IO1660" s="35"/>
      <c r="RL1660" s="252"/>
    </row>
    <row r="1661" spans="1:480" s="64" customFormat="1" ht="14.25">
      <c r="A1661" s="321"/>
      <c r="B1661" s="321"/>
      <c r="C1661" s="321"/>
      <c r="D1661" s="321"/>
      <c r="E1661" s="299"/>
      <c r="F1661" s="299"/>
      <c r="G1661" s="35"/>
      <c r="K1661" s="251"/>
      <c r="M1661" s="35"/>
      <c r="N1661" s="35"/>
      <c r="O1661" s="35"/>
      <c r="T1661" s="251"/>
      <c r="V1661" s="35"/>
      <c r="W1661" s="35"/>
      <c r="X1661" s="35"/>
      <c r="AC1661" s="251"/>
      <c r="AE1661" s="35"/>
      <c r="AF1661" s="35"/>
      <c r="AG1661" s="35"/>
      <c r="AL1661" s="251"/>
      <c r="AN1661" s="35"/>
      <c r="AO1661" s="35"/>
      <c r="AP1661" s="35"/>
      <c r="AU1661" s="251"/>
      <c r="AW1661" s="35"/>
      <c r="AX1661" s="35"/>
      <c r="AY1661" s="35"/>
      <c r="BD1661" s="251"/>
      <c r="BF1661" s="35"/>
      <c r="BG1661" s="35"/>
      <c r="BH1661" s="35"/>
      <c r="BM1661" s="251"/>
      <c r="BO1661" s="35"/>
      <c r="BP1661" s="35"/>
      <c r="BQ1661" s="35"/>
      <c r="BV1661" s="251"/>
      <c r="BX1661" s="35"/>
      <c r="BY1661" s="35"/>
      <c r="BZ1661" s="35"/>
      <c r="CE1661" s="251"/>
      <c r="CG1661" s="35"/>
      <c r="CH1661" s="35"/>
      <c r="CI1661" s="35"/>
      <c r="CN1661" s="251"/>
      <c r="CP1661" s="35"/>
      <c r="CQ1661" s="35"/>
      <c r="CR1661" s="35"/>
      <c r="CW1661" s="251"/>
      <c r="CY1661" s="35"/>
      <c r="CZ1661" s="35"/>
      <c r="DA1661" s="35"/>
      <c r="DF1661" s="251"/>
      <c r="DH1661" s="35"/>
      <c r="DI1661" s="35"/>
      <c r="DJ1661" s="35"/>
      <c r="DO1661" s="251"/>
      <c r="DQ1661" s="35"/>
      <c r="DR1661" s="35"/>
      <c r="DS1661" s="35"/>
      <c r="DX1661" s="251"/>
      <c r="DZ1661" s="35"/>
      <c r="EA1661" s="35"/>
      <c r="EB1661" s="35"/>
      <c r="EG1661" s="251"/>
      <c r="EI1661" s="35"/>
      <c r="EJ1661" s="35"/>
      <c r="EK1661" s="35"/>
      <c r="EP1661" s="251"/>
      <c r="ER1661" s="35"/>
      <c r="ES1661" s="35"/>
      <c r="ET1661" s="35"/>
      <c r="EY1661" s="251"/>
      <c r="FA1661" s="35"/>
      <c r="FB1661" s="35"/>
      <c r="FC1661" s="35"/>
      <c r="FH1661" s="251"/>
      <c r="FJ1661" s="35"/>
      <c r="FK1661" s="35"/>
      <c r="FL1661" s="35"/>
      <c r="FQ1661" s="251"/>
      <c r="FS1661" s="35"/>
      <c r="FT1661" s="35"/>
      <c r="FU1661" s="35"/>
      <c r="FZ1661" s="251"/>
      <c r="GB1661" s="35"/>
      <c r="GC1661" s="35"/>
      <c r="GD1661" s="35"/>
      <c r="GI1661" s="251"/>
      <c r="GK1661" s="35"/>
      <c r="GL1661" s="35"/>
      <c r="GM1661" s="35"/>
      <c r="GR1661" s="251"/>
      <c r="GT1661" s="35"/>
      <c r="GU1661" s="35"/>
      <c r="GV1661" s="35"/>
      <c r="HA1661" s="251"/>
      <c r="HC1661" s="35"/>
      <c r="HD1661" s="35"/>
      <c r="HE1661" s="35"/>
      <c r="HJ1661" s="35"/>
      <c r="HK1661" s="35"/>
      <c r="HL1661" s="35"/>
      <c r="HM1661" s="35"/>
      <c r="HN1661" s="35"/>
      <c r="HO1661" s="35"/>
      <c r="HP1661" s="35"/>
      <c r="HQ1661" s="35"/>
      <c r="HR1661" s="35"/>
      <c r="HS1661" s="35"/>
      <c r="HT1661" s="35"/>
      <c r="HU1661" s="35"/>
      <c r="HV1661" s="35"/>
      <c r="HW1661" s="35"/>
      <c r="HX1661" s="35"/>
      <c r="HY1661" s="35"/>
      <c r="HZ1661" s="35"/>
      <c r="IA1661" s="35"/>
      <c r="IB1661" s="35"/>
      <c r="IC1661" s="35"/>
      <c r="ID1661" s="35"/>
      <c r="IE1661" s="35"/>
      <c r="IF1661" s="35"/>
      <c r="IG1661" s="35"/>
      <c r="IH1661" s="35"/>
      <c r="II1661" s="35"/>
      <c r="IJ1661" s="35"/>
      <c r="IK1661" s="35"/>
      <c r="IL1661" s="35"/>
      <c r="IM1661" s="35"/>
      <c r="IN1661" s="35"/>
      <c r="IO1661" s="35"/>
      <c r="RL1661" s="252"/>
    </row>
    <row r="1662" spans="1:480" s="64" customFormat="1" ht="14.25">
      <c r="A1662" s="321"/>
      <c r="B1662" s="321"/>
      <c r="C1662" s="321"/>
      <c r="D1662" s="321"/>
      <c r="E1662" s="299"/>
      <c r="F1662" s="299"/>
      <c r="G1662" s="35"/>
      <c r="K1662" s="251"/>
      <c r="M1662" s="35"/>
      <c r="N1662" s="35"/>
      <c r="O1662" s="35"/>
      <c r="T1662" s="251"/>
      <c r="V1662" s="35"/>
      <c r="W1662" s="35"/>
      <c r="X1662" s="35"/>
      <c r="AC1662" s="251"/>
      <c r="AE1662" s="35"/>
      <c r="AF1662" s="35"/>
      <c r="AG1662" s="35"/>
      <c r="AL1662" s="251"/>
      <c r="AN1662" s="35"/>
      <c r="AO1662" s="35"/>
      <c r="AP1662" s="35"/>
      <c r="AU1662" s="251"/>
      <c r="AW1662" s="35"/>
      <c r="AX1662" s="35"/>
      <c r="AY1662" s="35"/>
      <c r="BD1662" s="251"/>
      <c r="BF1662" s="35"/>
      <c r="BG1662" s="35"/>
      <c r="BH1662" s="35"/>
      <c r="BM1662" s="251"/>
      <c r="BO1662" s="35"/>
      <c r="BP1662" s="35"/>
      <c r="BQ1662" s="35"/>
      <c r="BV1662" s="251"/>
      <c r="BX1662" s="35"/>
      <c r="BY1662" s="35"/>
      <c r="BZ1662" s="35"/>
      <c r="CE1662" s="251"/>
      <c r="CG1662" s="35"/>
      <c r="CH1662" s="35"/>
      <c r="CI1662" s="35"/>
      <c r="CN1662" s="251"/>
      <c r="CP1662" s="35"/>
      <c r="CQ1662" s="35"/>
      <c r="CR1662" s="35"/>
      <c r="CW1662" s="251"/>
      <c r="CY1662" s="35"/>
      <c r="CZ1662" s="35"/>
      <c r="DA1662" s="35"/>
      <c r="DF1662" s="251"/>
      <c r="DH1662" s="35"/>
      <c r="DI1662" s="35"/>
      <c r="DJ1662" s="35"/>
      <c r="DO1662" s="251"/>
      <c r="DQ1662" s="35"/>
      <c r="DR1662" s="35"/>
      <c r="DS1662" s="35"/>
      <c r="DX1662" s="251"/>
      <c r="DZ1662" s="35"/>
      <c r="EA1662" s="35"/>
      <c r="EB1662" s="35"/>
      <c r="EG1662" s="251"/>
      <c r="EI1662" s="35"/>
      <c r="EJ1662" s="35"/>
      <c r="EK1662" s="35"/>
      <c r="EP1662" s="251"/>
      <c r="ER1662" s="35"/>
      <c r="ES1662" s="35"/>
      <c r="ET1662" s="35"/>
      <c r="EY1662" s="251"/>
      <c r="FA1662" s="35"/>
      <c r="FB1662" s="35"/>
      <c r="FC1662" s="35"/>
      <c r="FH1662" s="251"/>
      <c r="FJ1662" s="35"/>
      <c r="FK1662" s="35"/>
      <c r="FL1662" s="35"/>
      <c r="FQ1662" s="251"/>
      <c r="FS1662" s="35"/>
      <c r="FT1662" s="35"/>
      <c r="FU1662" s="35"/>
      <c r="FZ1662" s="251"/>
      <c r="GB1662" s="35"/>
      <c r="GC1662" s="35"/>
      <c r="GD1662" s="35"/>
      <c r="GI1662" s="251"/>
      <c r="GK1662" s="35"/>
      <c r="GL1662" s="35"/>
      <c r="GM1662" s="35"/>
      <c r="GR1662" s="251"/>
      <c r="GT1662" s="35"/>
      <c r="GU1662" s="35"/>
      <c r="GV1662" s="35"/>
      <c r="HA1662" s="251"/>
      <c r="HC1662" s="35"/>
      <c r="HD1662" s="35"/>
      <c r="HE1662" s="35"/>
      <c r="HJ1662" s="35"/>
      <c r="HK1662" s="35"/>
      <c r="HL1662" s="35"/>
      <c r="HM1662" s="35"/>
      <c r="HN1662" s="35"/>
      <c r="HO1662" s="35"/>
      <c r="HP1662" s="35"/>
      <c r="HQ1662" s="35"/>
      <c r="HR1662" s="35"/>
      <c r="HS1662" s="35"/>
      <c r="HT1662" s="35"/>
      <c r="HU1662" s="35"/>
      <c r="HV1662" s="35"/>
      <c r="HW1662" s="35"/>
      <c r="HX1662" s="35"/>
      <c r="HY1662" s="35"/>
      <c r="HZ1662" s="35"/>
      <c r="IA1662" s="35"/>
      <c r="IB1662" s="35"/>
      <c r="IC1662" s="35"/>
      <c r="ID1662" s="35"/>
      <c r="IE1662" s="35"/>
      <c r="IF1662" s="35"/>
      <c r="IG1662" s="35"/>
      <c r="IH1662" s="35"/>
      <c r="II1662" s="35"/>
      <c r="IJ1662" s="35"/>
      <c r="IK1662" s="35"/>
      <c r="IL1662" s="35"/>
      <c r="IM1662" s="35"/>
      <c r="IN1662" s="35"/>
      <c r="IO1662" s="35"/>
      <c r="RL1662" s="252"/>
    </row>
    <row r="1663" spans="1:480" s="64" customFormat="1" ht="14.25">
      <c r="A1663" s="321"/>
      <c r="B1663" s="321"/>
      <c r="C1663" s="321"/>
      <c r="D1663" s="321"/>
      <c r="E1663" s="299"/>
      <c r="F1663" s="299"/>
      <c r="G1663" s="35"/>
      <c r="K1663" s="251"/>
      <c r="M1663" s="35"/>
      <c r="N1663" s="35"/>
      <c r="O1663" s="35"/>
      <c r="T1663" s="251"/>
      <c r="V1663" s="35"/>
      <c r="W1663" s="35"/>
      <c r="X1663" s="35"/>
      <c r="AC1663" s="251"/>
      <c r="AE1663" s="35"/>
      <c r="AF1663" s="35"/>
      <c r="AG1663" s="35"/>
      <c r="AL1663" s="251"/>
      <c r="AN1663" s="35"/>
      <c r="AO1663" s="35"/>
      <c r="AP1663" s="35"/>
      <c r="AU1663" s="251"/>
      <c r="AW1663" s="35"/>
      <c r="AX1663" s="35"/>
      <c r="AY1663" s="35"/>
      <c r="BD1663" s="251"/>
      <c r="BF1663" s="35"/>
      <c r="BG1663" s="35"/>
      <c r="BH1663" s="35"/>
      <c r="BM1663" s="251"/>
      <c r="BO1663" s="35"/>
      <c r="BP1663" s="35"/>
      <c r="BQ1663" s="35"/>
      <c r="BV1663" s="251"/>
      <c r="BX1663" s="35"/>
      <c r="BY1663" s="35"/>
      <c r="BZ1663" s="35"/>
      <c r="CE1663" s="251"/>
      <c r="CG1663" s="35"/>
      <c r="CH1663" s="35"/>
      <c r="CI1663" s="35"/>
      <c r="CN1663" s="251"/>
      <c r="CP1663" s="35"/>
      <c r="CQ1663" s="35"/>
      <c r="CR1663" s="35"/>
      <c r="CW1663" s="251"/>
      <c r="CY1663" s="35"/>
      <c r="CZ1663" s="35"/>
      <c r="DA1663" s="35"/>
      <c r="DF1663" s="251"/>
      <c r="DH1663" s="35"/>
      <c r="DI1663" s="35"/>
      <c r="DJ1663" s="35"/>
      <c r="DO1663" s="251"/>
      <c r="DQ1663" s="35"/>
      <c r="DR1663" s="35"/>
      <c r="DS1663" s="35"/>
      <c r="DX1663" s="251"/>
      <c r="DZ1663" s="35"/>
      <c r="EA1663" s="35"/>
      <c r="EB1663" s="35"/>
      <c r="EG1663" s="251"/>
      <c r="EI1663" s="35"/>
      <c r="EJ1663" s="35"/>
      <c r="EK1663" s="35"/>
      <c r="EP1663" s="251"/>
      <c r="ER1663" s="35"/>
      <c r="ES1663" s="35"/>
      <c r="ET1663" s="35"/>
      <c r="EY1663" s="251"/>
      <c r="FA1663" s="35"/>
      <c r="FB1663" s="35"/>
      <c r="FC1663" s="35"/>
      <c r="FH1663" s="251"/>
      <c r="FJ1663" s="35"/>
      <c r="FK1663" s="35"/>
      <c r="FL1663" s="35"/>
      <c r="FQ1663" s="251"/>
      <c r="FS1663" s="35"/>
      <c r="FT1663" s="35"/>
      <c r="FU1663" s="35"/>
      <c r="FZ1663" s="251"/>
      <c r="GB1663" s="35"/>
      <c r="GC1663" s="35"/>
      <c r="GD1663" s="35"/>
      <c r="GI1663" s="251"/>
      <c r="GK1663" s="35"/>
      <c r="GL1663" s="35"/>
      <c r="GM1663" s="35"/>
      <c r="GR1663" s="251"/>
      <c r="GT1663" s="35"/>
      <c r="GU1663" s="35"/>
      <c r="GV1663" s="35"/>
      <c r="HA1663" s="251"/>
      <c r="HC1663" s="35"/>
      <c r="HD1663" s="35"/>
      <c r="HE1663" s="35"/>
      <c r="HJ1663" s="35"/>
      <c r="HK1663" s="35"/>
      <c r="HL1663" s="35"/>
      <c r="HM1663" s="35"/>
      <c r="HN1663" s="35"/>
      <c r="HO1663" s="35"/>
      <c r="HP1663" s="35"/>
      <c r="HQ1663" s="35"/>
      <c r="HR1663" s="35"/>
      <c r="HS1663" s="35"/>
      <c r="HT1663" s="35"/>
      <c r="HU1663" s="35"/>
      <c r="HV1663" s="35"/>
      <c r="HW1663" s="35"/>
      <c r="HX1663" s="35"/>
      <c r="HY1663" s="35"/>
      <c r="HZ1663" s="35"/>
      <c r="IA1663" s="35"/>
      <c r="IB1663" s="35"/>
      <c r="IC1663" s="35"/>
      <c r="ID1663" s="35"/>
      <c r="IE1663" s="35"/>
      <c r="IF1663" s="35"/>
      <c r="IG1663" s="35"/>
      <c r="IH1663" s="35"/>
      <c r="II1663" s="35"/>
      <c r="IJ1663" s="35"/>
      <c r="IK1663" s="35"/>
      <c r="IL1663" s="35"/>
      <c r="IM1663" s="35"/>
      <c r="IN1663" s="35"/>
      <c r="IO1663" s="35"/>
      <c r="RL1663" s="252"/>
    </row>
    <row r="1664" spans="1:480" s="64" customFormat="1" ht="14.25">
      <c r="A1664" s="321"/>
      <c r="B1664" s="321"/>
      <c r="C1664" s="321"/>
      <c r="D1664" s="321"/>
      <c r="E1664" s="299"/>
      <c r="F1664" s="299"/>
      <c r="G1664" s="35"/>
      <c r="K1664" s="251"/>
      <c r="M1664" s="35"/>
      <c r="N1664" s="35"/>
      <c r="O1664" s="35"/>
      <c r="T1664" s="251"/>
      <c r="V1664" s="35"/>
      <c r="W1664" s="35"/>
      <c r="X1664" s="35"/>
      <c r="AC1664" s="251"/>
      <c r="AE1664" s="35"/>
      <c r="AF1664" s="35"/>
      <c r="AG1664" s="35"/>
      <c r="AL1664" s="251"/>
      <c r="AN1664" s="35"/>
      <c r="AO1664" s="35"/>
      <c r="AP1664" s="35"/>
      <c r="AU1664" s="251"/>
      <c r="AW1664" s="35"/>
      <c r="AX1664" s="35"/>
      <c r="AY1664" s="35"/>
      <c r="BD1664" s="251"/>
      <c r="BF1664" s="35"/>
      <c r="BG1664" s="35"/>
      <c r="BH1664" s="35"/>
      <c r="BM1664" s="251"/>
      <c r="BO1664" s="35"/>
      <c r="BP1664" s="35"/>
      <c r="BQ1664" s="35"/>
      <c r="BV1664" s="251"/>
      <c r="BX1664" s="35"/>
      <c r="BY1664" s="35"/>
      <c r="BZ1664" s="35"/>
      <c r="CE1664" s="251"/>
      <c r="CG1664" s="35"/>
      <c r="CH1664" s="35"/>
      <c r="CI1664" s="35"/>
      <c r="CN1664" s="251"/>
      <c r="CP1664" s="35"/>
      <c r="CQ1664" s="35"/>
      <c r="CR1664" s="35"/>
      <c r="CW1664" s="251"/>
      <c r="CY1664" s="35"/>
      <c r="CZ1664" s="35"/>
      <c r="DA1664" s="35"/>
      <c r="DF1664" s="251"/>
      <c r="DH1664" s="35"/>
      <c r="DI1664" s="35"/>
      <c r="DJ1664" s="35"/>
      <c r="DO1664" s="251"/>
      <c r="DQ1664" s="35"/>
      <c r="DR1664" s="35"/>
      <c r="DS1664" s="35"/>
      <c r="DX1664" s="251"/>
      <c r="DZ1664" s="35"/>
      <c r="EA1664" s="35"/>
      <c r="EB1664" s="35"/>
      <c r="EG1664" s="251"/>
      <c r="EI1664" s="35"/>
      <c r="EJ1664" s="35"/>
      <c r="EK1664" s="35"/>
      <c r="EP1664" s="251"/>
      <c r="ER1664" s="35"/>
      <c r="ES1664" s="35"/>
      <c r="ET1664" s="35"/>
      <c r="EY1664" s="251"/>
      <c r="FA1664" s="35"/>
      <c r="FB1664" s="35"/>
      <c r="FC1664" s="35"/>
      <c r="FH1664" s="251"/>
      <c r="FJ1664" s="35"/>
      <c r="FK1664" s="35"/>
      <c r="FL1664" s="35"/>
      <c r="FQ1664" s="251"/>
      <c r="FS1664" s="35"/>
      <c r="FT1664" s="35"/>
      <c r="FU1664" s="35"/>
      <c r="FZ1664" s="251"/>
      <c r="GB1664" s="35"/>
      <c r="GC1664" s="35"/>
      <c r="GD1664" s="35"/>
      <c r="GI1664" s="251"/>
      <c r="GK1664" s="35"/>
      <c r="GL1664" s="35"/>
      <c r="GM1664" s="35"/>
      <c r="GR1664" s="251"/>
      <c r="GT1664" s="35"/>
      <c r="GU1664" s="35"/>
      <c r="GV1664" s="35"/>
      <c r="HA1664" s="251"/>
      <c r="HC1664" s="35"/>
      <c r="HD1664" s="35"/>
      <c r="HE1664" s="35"/>
      <c r="HJ1664" s="35"/>
      <c r="HK1664" s="35"/>
      <c r="HL1664" s="35"/>
      <c r="HM1664" s="35"/>
      <c r="HN1664" s="35"/>
      <c r="HO1664" s="35"/>
      <c r="HP1664" s="35"/>
      <c r="HQ1664" s="35"/>
      <c r="HR1664" s="35"/>
      <c r="HS1664" s="35"/>
      <c r="HT1664" s="35"/>
      <c r="HU1664" s="35"/>
      <c r="HV1664" s="35"/>
      <c r="HW1664" s="35"/>
      <c r="HX1664" s="35"/>
      <c r="HY1664" s="35"/>
      <c r="HZ1664" s="35"/>
      <c r="IA1664" s="35"/>
      <c r="IB1664" s="35"/>
      <c r="IC1664" s="35"/>
      <c r="ID1664" s="35"/>
      <c r="IE1664" s="35"/>
      <c r="IF1664" s="35"/>
      <c r="IG1664" s="35"/>
      <c r="IH1664" s="35"/>
      <c r="II1664" s="35"/>
      <c r="IJ1664" s="35"/>
      <c r="IK1664" s="35"/>
      <c r="IL1664" s="35"/>
      <c r="IM1664" s="35"/>
      <c r="IN1664" s="35"/>
      <c r="IO1664" s="35"/>
      <c r="RL1664" s="252"/>
    </row>
    <row r="1665" spans="1:480" s="64" customFormat="1" ht="14.25">
      <c r="A1665" s="321"/>
      <c r="B1665" s="321"/>
      <c r="C1665" s="321"/>
      <c r="D1665" s="321"/>
      <c r="E1665" s="299"/>
      <c r="F1665" s="299"/>
      <c r="G1665" s="35"/>
      <c r="K1665" s="251"/>
      <c r="M1665" s="35"/>
      <c r="N1665" s="35"/>
      <c r="O1665" s="35"/>
      <c r="T1665" s="251"/>
      <c r="V1665" s="35"/>
      <c r="W1665" s="35"/>
      <c r="X1665" s="35"/>
      <c r="AC1665" s="251"/>
      <c r="AE1665" s="35"/>
      <c r="AF1665" s="35"/>
      <c r="AG1665" s="35"/>
      <c r="AL1665" s="251"/>
      <c r="AN1665" s="35"/>
      <c r="AO1665" s="35"/>
      <c r="AP1665" s="35"/>
      <c r="AU1665" s="251"/>
      <c r="AW1665" s="35"/>
      <c r="AX1665" s="35"/>
      <c r="AY1665" s="35"/>
      <c r="BD1665" s="251"/>
      <c r="BF1665" s="35"/>
      <c r="BG1665" s="35"/>
      <c r="BH1665" s="35"/>
      <c r="BM1665" s="251"/>
      <c r="BO1665" s="35"/>
      <c r="BP1665" s="35"/>
      <c r="BQ1665" s="35"/>
      <c r="BV1665" s="251"/>
      <c r="BX1665" s="35"/>
      <c r="BY1665" s="35"/>
      <c r="BZ1665" s="35"/>
      <c r="CE1665" s="251"/>
      <c r="CG1665" s="35"/>
      <c r="CH1665" s="35"/>
      <c r="CI1665" s="35"/>
      <c r="CN1665" s="251"/>
      <c r="CP1665" s="35"/>
      <c r="CQ1665" s="35"/>
      <c r="CR1665" s="35"/>
      <c r="CW1665" s="251"/>
      <c r="CY1665" s="35"/>
      <c r="CZ1665" s="35"/>
      <c r="DA1665" s="35"/>
      <c r="DF1665" s="251"/>
      <c r="DH1665" s="35"/>
      <c r="DI1665" s="35"/>
      <c r="DJ1665" s="35"/>
      <c r="DO1665" s="251"/>
      <c r="DQ1665" s="35"/>
      <c r="DR1665" s="35"/>
      <c r="DS1665" s="35"/>
      <c r="DX1665" s="251"/>
      <c r="DZ1665" s="35"/>
      <c r="EA1665" s="35"/>
      <c r="EB1665" s="35"/>
      <c r="EG1665" s="251"/>
      <c r="EI1665" s="35"/>
      <c r="EJ1665" s="35"/>
      <c r="EK1665" s="35"/>
      <c r="EP1665" s="251"/>
      <c r="ER1665" s="35"/>
      <c r="ES1665" s="35"/>
      <c r="ET1665" s="35"/>
      <c r="EY1665" s="251"/>
      <c r="FA1665" s="35"/>
      <c r="FB1665" s="35"/>
      <c r="FC1665" s="35"/>
      <c r="FH1665" s="251"/>
      <c r="FJ1665" s="35"/>
      <c r="FK1665" s="35"/>
      <c r="FL1665" s="35"/>
      <c r="FQ1665" s="251"/>
      <c r="FS1665" s="35"/>
      <c r="FT1665" s="35"/>
      <c r="FU1665" s="35"/>
      <c r="FZ1665" s="251"/>
      <c r="GB1665" s="35"/>
      <c r="GC1665" s="35"/>
      <c r="GD1665" s="35"/>
      <c r="GI1665" s="251"/>
      <c r="GK1665" s="35"/>
      <c r="GL1665" s="35"/>
      <c r="GM1665" s="35"/>
      <c r="GR1665" s="251"/>
      <c r="GT1665" s="35"/>
      <c r="GU1665" s="35"/>
      <c r="GV1665" s="35"/>
      <c r="HA1665" s="251"/>
      <c r="HC1665" s="35"/>
      <c r="HD1665" s="35"/>
      <c r="HE1665" s="35"/>
      <c r="HJ1665" s="35"/>
      <c r="HK1665" s="35"/>
      <c r="HL1665" s="35"/>
      <c r="HM1665" s="35"/>
      <c r="HN1665" s="35"/>
      <c r="HO1665" s="35"/>
      <c r="HP1665" s="35"/>
      <c r="HQ1665" s="35"/>
      <c r="HR1665" s="35"/>
      <c r="HS1665" s="35"/>
      <c r="HT1665" s="35"/>
      <c r="HU1665" s="35"/>
      <c r="HV1665" s="35"/>
      <c r="HW1665" s="35"/>
      <c r="HX1665" s="35"/>
      <c r="HY1665" s="35"/>
      <c r="HZ1665" s="35"/>
      <c r="IA1665" s="35"/>
      <c r="IB1665" s="35"/>
      <c r="IC1665" s="35"/>
      <c r="ID1665" s="35"/>
      <c r="IE1665" s="35"/>
      <c r="IF1665" s="35"/>
      <c r="IG1665" s="35"/>
      <c r="IH1665" s="35"/>
      <c r="II1665" s="35"/>
      <c r="IJ1665" s="35"/>
      <c r="IK1665" s="35"/>
      <c r="IL1665" s="35"/>
      <c r="IM1665" s="35"/>
      <c r="IN1665" s="35"/>
      <c r="IO1665" s="35"/>
      <c r="RL1665" s="252"/>
    </row>
    <row r="1666" spans="1:480" s="64" customFormat="1" ht="14.25">
      <c r="A1666" s="321"/>
      <c r="B1666" s="321"/>
      <c r="C1666" s="321"/>
      <c r="D1666" s="321"/>
      <c r="E1666" s="299"/>
      <c r="F1666" s="299"/>
      <c r="G1666" s="35"/>
      <c r="K1666" s="251"/>
      <c r="M1666" s="35"/>
      <c r="N1666" s="35"/>
      <c r="O1666" s="35"/>
      <c r="T1666" s="251"/>
      <c r="V1666" s="35"/>
      <c r="W1666" s="35"/>
      <c r="X1666" s="35"/>
      <c r="AC1666" s="251"/>
      <c r="AE1666" s="35"/>
      <c r="AF1666" s="35"/>
      <c r="AG1666" s="35"/>
      <c r="AL1666" s="251"/>
      <c r="AN1666" s="35"/>
      <c r="AO1666" s="35"/>
      <c r="AP1666" s="35"/>
      <c r="AU1666" s="251"/>
      <c r="AW1666" s="35"/>
      <c r="AX1666" s="35"/>
      <c r="AY1666" s="35"/>
      <c r="BD1666" s="251"/>
      <c r="BF1666" s="35"/>
      <c r="BG1666" s="35"/>
      <c r="BH1666" s="35"/>
      <c r="BM1666" s="251"/>
      <c r="BO1666" s="35"/>
      <c r="BP1666" s="35"/>
      <c r="BQ1666" s="35"/>
      <c r="BV1666" s="251"/>
      <c r="BX1666" s="35"/>
      <c r="BY1666" s="35"/>
      <c r="BZ1666" s="35"/>
      <c r="CE1666" s="251"/>
      <c r="CG1666" s="35"/>
      <c r="CH1666" s="35"/>
      <c r="CI1666" s="35"/>
      <c r="CN1666" s="251"/>
      <c r="CP1666" s="35"/>
      <c r="CQ1666" s="35"/>
      <c r="CR1666" s="35"/>
      <c r="CW1666" s="251"/>
      <c r="CY1666" s="35"/>
      <c r="CZ1666" s="35"/>
      <c r="DA1666" s="35"/>
      <c r="DF1666" s="251"/>
      <c r="DH1666" s="35"/>
      <c r="DI1666" s="35"/>
      <c r="DJ1666" s="35"/>
      <c r="DO1666" s="251"/>
      <c r="DQ1666" s="35"/>
      <c r="DR1666" s="35"/>
      <c r="DS1666" s="35"/>
      <c r="DX1666" s="251"/>
      <c r="DZ1666" s="35"/>
      <c r="EA1666" s="35"/>
      <c r="EB1666" s="35"/>
      <c r="EG1666" s="251"/>
      <c r="EI1666" s="35"/>
      <c r="EJ1666" s="35"/>
      <c r="EK1666" s="35"/>
      <c r="EP1666" s="251"/>
      <c r="ER1666" s="35"/>
      <c r="ES1666" s="35"/>
      <c r="ET1666" s="35"/>
      <c r="EY1666" s="251"/>
      <c r="FA1666" s="35"/>
      <c r="FB1666" s="35"/>
      <c r="FC1666" s="35"/>
      <c r="FH1666" s="251"/>
      <c r="FJ1666" s="35"/>
      <c r="FK1666" s="35"/>
      <c r="FL1666" s="35"/>
      <c r="FQ1666" s="251"/>
      <c r="FS1666" s="35"/>
      <c r="FT1666" s="35"/>
      <c r="FU1666" s="35"/>
      <c r="FZ1666" s="251"/>
      <c r="GB1666" s="35"/>
      <c r="GC1666" s="35"/>
      <c r="GD1666" s="35"/>
      <c r="GI1666" s="251"/>
      <c r="GK1666" s="35"/>
      <c r="GL1666" s="35"/>
      <c r="GM1666" s="35"/>
      <c r="GR1666" s="251"/>
      <c r="GT1666" s="35"/>
      <c r="GU1666" s="35"/>
      <c r="GV1666" s="35"/>
      <c r="HA1666" s="251"/>
      <c r="HC1666" s="35"/>
      <c r="HD1666" s="35"/>
      <c r="HE1666" s="35"/>
      <c r="HJ1666" s="35"/>
      <c r="HK1666" s="35"/>
      <c r="HL1666" s="35"/>
      <c r="HM1666" s="35"/>
      <c r="HN1666" s="35"/>
      <c r="HO1666" s="35"/>
      <c r="HP1666" s="35"/>
      <c r="HQ1666" s="35"/>
      <c r="HR1666" s="35"/>
      <c r="HS1666" s="35"/>
      <c r="HT1666" s="35"/>
      <c r="HU1666" s="35"/>
      <c r="HV1666" s="35"/>
      <c r="HW1666" s="35"/>
      <c r="HX1666" s="35"/>
      <c r="HY1666" s="35"/>
      <c r="HZ1666" s="35"/>
      <c r="IA1666" s="35"/>
      <c r="IB1666" s="35"/>
      <c r="IC1666" s="35"/>
      <c r="ID1666" s="35"/>
      <c r="IE1666" s="35"/>
      <c r="IF1666" s="35"/>
      <c r="IG1666" s="35"/>
      <c r="IH1666" s="35"/>
      <c r="II1666" s="35"/>
      <c r="IJ1666" s="35"/>
      <c r="IK1666" s="35"/>
      <c r="IL1666" s="35"/>
      <c r="IM1666" s="35"/>
      <c r="IN1666" s="35"/>
      <c r="IO1666" s="35"/>
      <c r="RL1666" s="252"/>
    </row>
    <row r="1667" spans="1:480" s="64" customFormat="1" ht="14.25">
      <c r="A1667" s="321"/>
      <c r="B1667" s="321"/>
      <c r="C1667" s="321"/>
      <c r="D1667" s="321"/>
      <c r="E1667" s="299"/>
      <c r="F1667" s="299"/>
      <c r="G1667" s="35"/>
      <c r="K1667" s="251"/>
      <c r="M1667" s="35"/>
      <c r="N1667" s="35"/>
      <c r="O1667" s="35"/>
      <c r="T1667" s="251"/>
      <c r="V1667" s="35"/>
      <c r="W1667" s="35"/>
      <c r="X1667" s="35"/>
      <c r="AC1667" s="251"/>
      <c r="AE1667" s="35"/>
      <c r="AF1667" s="35"/>
      <c r="AG1667" s="35"/>
      <c r="AL1667" s="251"/>
      <c r="AN1667" s="35"/>
      <c r="AO1667" s="35"/>
      <c r="AP1667" s="35"/>
      <c r="AU1667" s="251"/>
      <c r="AW1667" s="35"/>
      <c r="AX1667" s="35"/>
      <c r="AY1667" s="35"/>
      <c r="BD1667" s="251"/>
      <c r="BF1667" s="35"/>
      <c r="BG1667" s="35"/>
      <c r="BH1667" s="35"/>
      <c r="BM1667" s="251"/>
      <c r="BO1667" s="35"/>
      <c r="BP1667" s="35"/>
      <c r="BQ1667" s="35"/>
      <c r="BV1667" s="251"/>
      <c r="BX1667" s="35"/>
      <c r="BY1667" s="35"/>
      <c r="BZ1667" s="35"/>
      <c r="CE1667" s="251"/>
      <c r="CG1667" s="35"/>
      <c r="CH1667" s="35"/>
      <c r="CI1667" s="35"/>
      <c r="CN1667" s="251"/>
      <c r="CP1667" s="35"/>
      <c r="CQ1667" s="35"/>
      <c r="CR1667" s="35"/>
      <c r="CW1667" s="251"/>
      <c r="CY1667" s="35"/>
      <c r="CZ1667" s="35"/>
      <c r="DA1667" s="35"/>
      <c r="DF1667" s="251"/>
      <c r="DH1667" s="35"/>
      <c r="DI1667" s="35"/>
      <c r="DJ1667" s="35"/>
      <c r="DO1667" s="251"/>
      <c r="DQ1667" s="35"/>
      <c r="DR1667" s="35"/>
      <c r="DS1667" s="35"/>
      <c r="DX1667" s="251"/>
      <c r="DZ1667" s="35"/>
      <c r="EA1667" s="35"/>
      <c r="EB1667" s="35"/>
      <c r="EG1667" s="251"/>
      <c r="EI1667" s="35"/>
      <c r="EJ1667" s="35"/>
      <c r="EK1667" s="35"/>
      <c r="EP1667" s="251"/>
      <c r="ER1667" s="35"/>
      <c r="ES1667" s="35"/>
      <c r="ET1667" s="35"/>
      <c r="EY1667" s="251"/>
      <c r="FA1667" s="35"/>
      <c r="FB1667" s="35"/>
      <c r="FC1667" s="35"/>
      <c r="FH1667" s="251"/>
      <c r="FJ1667" s="35"/>
      <c r="FK1667" s="35"/>
      <c r="FL1667" s="35"/>
      <c r="FQ1667" s="251"/>
      <c r="FS1667" s="35"/>
      <c r="FT1667" s="35"/>
      <c r="FU1667" s="35"/>
      <c r="FZ1667" s="251"/>
      <c r="GB1667" s="35"/>
      <c r="GC1667" s="35"/>
      <c r="GD1667" s="35"/>
      <c r="GI1667" s="251"/>
      <c r="GK1667" s="35"/>
      <c r="GL1667" s="35"/>
      <c r="GM1667" s="35"/>
      <c r="GR1667" s="251"/>
      <c r="GT1667" s="35"/>
      <c r="GU1667" s="35"/>
      <c r="GV1667" s="35"/>
      <c r="HA1667" s="251"/>
      <c r="HC1667" s="35"/>
      <c r="HD1667" s="35"/>
      <c r="HE1667" s="35"/>
      <c r="HJ1667" s="35"/>
      <c r="HK1667" s="35"/>
      <c r="HL1667" s="35"/>
      <c r="HM1667" s="35"/>
      <c r="HN1667" s="35"/>
      <c r="HO1667" s="35"/>
      <c r="HP1667" s="35"/>
      <c r="HQ1667" s="35"/>
      <c r="HR1667" s="35"/>
      <c r="HS1667" s="35"/>
      <c r="HT1667" s="35"/>
      <c r="HU1667" s="35"/>
      <c r="HV1667" s="35"/>
      <c r="HW1667" s="35"/>
      <c r="HX1667" s="35"/>
      <c r="HY1667" s="35"/>
      <c r="HZ1667" s="35"/>
      <c r="IA1667" s="35"/>
      <c r="IB1667" s="35"/>
      <c r="IC1667" s="35"/>
      <c r="ID1667" s="35"/>
      <c r="IE1667" s="35"/>
      <c r="IF1667" s="35"/>
      <c r="IG1667" s="35"/>
      <c r="IH1667" s="35"/>
      <c r="II1667" s="35"/>
      <c r="IJ1667" s="35"/>
      <c r="IK1667" s="35"/>
      <c r="IL1667" s="35"/>
      <c r="IM1667" s="35"/>
      <c r="IN1667" s="35"/>
      <c r="IO1667" s="35"/>
      <c r="RL1667" s="252"/>
    </row>
    <row r="1668" spans="1:480" s="64" customFormat="1" ht="14.25">
      <c r="A1668" s="321"/>
      <c r="B1668" s="321"/>
      <c r="C1668" s="321"/>
      <c r="D1668" s="321"/>
      <c r="E1668" s="299"/>
      <c r="F1668" s="299"/>
      <c r="G1668" s="35"/>
      <c r="K1668" s="251"/>
      <c r="M1668" s="35"/>
      <c r="N1668" s="35"/>
      <c r="O1668" s="35"/>
      <c r="T1668" s="251"/>
      <c r="V1668" s="35"/>
      <c r="W1668" s="35"/>
      <c r="X1668" s="35"/>
      <c r="AC1668" s="251"/>
      <c r="AE1668" s="35"/>
      <c r="AF1668" s="35"/>
      <c r="AG1668" s="35"/>
      <c r="AL1668" s="251"/>
      <c r="AN1668" s="35"/>
      <c r="AO1668" s="35"/>
      <c r="AP1668" s="35"/>
      <c r="AU1668" s="251"/>
      <c r="AW1668" s="35"/>
      <c r="AX1668" s="35"/>
      <c r="AY1668" s="35"/>
      <c r="BD1668" s="251"/>
      <c r="BF1668" s="35"/>
      <c r="BG1668" s="35"/>
      <c r="BH1668" s="35"/>
      <c r="BM1668" s="251"/>
      <c r="BO1668" s="35"/>
      <c r="BP1668" s="35"/>
      <c r="BQ1668" s="35"/>
      <c r="BV1668" s="251"/>
      <c r="BX1668" s="35"/>
      <c r="BY1668" s="35"/>
      <c r="BZ1668" s="35"/>
      <c r="CE1668" s="251"/>
      <c r="CG1668" s="35"/>
      <c r="CH1668" s="35"/>
      <c r="CI1668" s="35"/>
      <c r="CN1668" s="251"/>
      <c r="CP1668" s="35"/>
      <c r="CQ1668" s="35"/>
      <c r="CR1668" s="35"/>
      <c r="CW1668" s="251"/>
      <c r="CY1668" s="35"/>
      <c r="CZ1668" s="35"/>
      <c r="DA1668" s="35"/>
      <c r="DF1668" s="251"/>
      <c r="DH1668" s="35"/>
      <c r="DI1668" s="35"/>
      <c r="DJ1668" s="35"/>
      <c r="DO1668" s="251"/>
      <c r="DQ1668" s="35"/>
      <c r="DR1668" s="35"/>
      <c r="DS1668" s="35"/>
      <c r="DX1668" s="251"/>
      <c r="DZ1668" s="35"/>
      <c r="EA1668" s="35"/>
      <c r="EB1668" s="35"/>
      <c r="EG1668" s="251"/>
      <c r="EI1668" s="35"/>
      <c r="EJ1668" s="35"/>
      <c r="EK1668" s="35"/>
      <c r="EP1668" s="251"/>
      <c r="ER1668" s="35"/>
      <c r="ES1668" s="35"/>
      <c r="ET1668" s="35"/>
      <c r="EY1668" s="251"/>
      <c r="FA1668" s="35"/>
      <c r="FB1668" s="35"/>
      <c r="FC1668" s="35"/>
      <c r="FH1668" s="251"/>
      <c r="FJ1668" s="35"/>
      <c r="FK1668" s="35"/>
      <c r="FL1668" s="35"/>
      <c r="FQ1668" s="251"/>
      <c r="FS1668" s="35"/>
      <c r="FT1668" s="35"/>
      <c r="FU1668" s="35"/>
      <c r="FZ1668" s="251"/>
      <c r="GB1668" s="35"/>
      <c r="GC1668" s="35"/>
      <c r="GD1668" s="35"/>
      <c r="GI1668" s="251"/>
      <c r="GK1668" s="35"/>
      <c r="GL1668" s="35"/>
      <c r="GM1668" s="35"/>
      <c r="GR1668" s="251"/>
      <c r="GT1668" s="35"/>
      <c r="GU1668" s="35"/>
      <c r="GV1668" s="35"/>
      <c r="HA1668" s="251"/>
      <c r="HC1668" s="35"/>
      <c r="HD1668" s="35"/>
      <c r="HE1668" s="35"/>
      <c r="HJ1668" s="35"/>
      <c r="HK1668" s="35"/>
      <c r="HL1668" s="35"/>
      <c r="HM1668" s="35"/>
      <c r="HN1668" s="35"/>
      <c r="HO1668" s="35"/>
      <c r="HP1668" s="35"/>
      <c r="HQ1668" s="35"/>
      <c r="HR1668" s="35"/>
      <c r="HS1668" s="35"/>
      <c r="HT1668" s="35"/>
      <c r="HU1668" s="35"/>
      <c r="HV1668" s="35"/>
      <c r="HW1668" s="35"/>
      <c r="HX1668" s="35"/>
      <c r="HY1668" s="35"/>
      <c r="HZ1668" s="35"/>
      <c r="IA1668" s="35"/>
      <c r="IB1668" s="35"/>
      <c r="IC1668" s="35"/>
      <c r="ID1668" s="35"/>
      <c r="IE1668" s="35"/>
      <c r="IF1668" s="35"/>
      <c r="IG1668" s="35"/>
      <c r="IH1668" s="35"/>
      <c r="II1668" s="35"/>
      <c r="IJ1668" s="35"/>
      <c r="IK1668" s="35"/>
      <c r="IL1668" s="35"/>
      <c r="IM1668" s="35"/>
      <c r="IN1668" s="35"/>
      <c r="IO1668" s="35"/>
      <c r="RL1668" s="252"/>
    </row>
    <row r="1669" spans="1:480" s="64" customFormat="1" ht="14.25">
      <c r="A1669" s="321"/>
      <c r="B1669" s="321"/>
      <c r="C1669" s="321"/>
      <c r="D1669" s="321"/>
      <c r="E1669" s="299"/>
      <c r="F1669" s="299"/>
      <c r="G1669" s="35"/>
      <c r="K1669" s="251"/>
      <c r="M1669" s="35"/>
      <c r="N1669" s="35"/>
      <c r="O1669" s="35"/>
      <c r="T1669" s="251"/>
      <c r="V1669" s="35"/>
      <c r="W1669" s="35"/>
      <c r="X1669" s="35"/>
      <c r="AC1669" s="251"/>
      <c r="AE1669" s="35"/>
      <c r="AF1669" s="35"/>
      <c r="AG1669" s="35"/>
      <c r="AL1669" s="251"/>
      <c r="AN1669" s="35"/>
      <c r="AO1669" s="35"/>
      <c r="AP1669" s="35"/>
      <c r="AU1669" s="251"/>
      <c r="AW1669" s="35"/>
      <c r="AX1669" s="35"/>
      <c r="AY1669" s="35"/>
      <c r="BD1669" s="251"/>
      <c r="BF1669" s="35"/>
      <c r="BG1669" s="35"/>
      <c r="BH1669" s="35"/>
      <c r="BM1669" s="251"/>
      <c r="BO1669" s="35"/>
      <c r="BP1669" s="35"/>
      <c r="BQ1669" s="35"/>
      <c r="BV1669" s="251"/>
      <c r="BX1669" s="35"/>
      <c r="BY1669" s="35"/>
      <c r="BZ1669" s="35"/>
      <c r="CE1669" s="251"/>
      <c r="CG1669" s="35"/>
      <c r="CH1669" s="35"/>
      <c r="CI1669" s="35"/>
      <c r="CN1669" s="251"/>
      <c r="CP1669" s="35"/>
      <c r="CQ1669" s="35"/>
      <c r="CR1669" s="35"/>
      <c r="CW1669" s="251"/>
      <c r="CY1669" s="35"/>
      <c r="CZ1669" s="35"/>
      <c r="DA1669" s="35"/>
      <c r="DF1669" s="251"/>
      <c r="DH1669" s="35"/>
      <c r="DI1669" s="35"/>
      <c r="DJ1669" s="35"/>
      <c r="DO1669" s="251"/>
      <c r="DQ1669" s="35"/>
      <c r="DR1669" s="35"/>
      <c r="DS1669" s="35"/>
      <c r="DX1669" s="251"/>
      <c r="DZ1669" s="35"/>
      <c r="EA1669" s="35"/>
      <c r="EB1669" s="35"/>
      <c r="EG1669" s="251"/>
      <c r="EI1669" s="35"/>
      <c r="EJ1669" s="35"/>
      <c r="EK1669" s="35"/>
      <c r="EP1669" s="251"/>
      <c r="ER1669" s="35"/>
      <c r="ES1669" s="35"/>
      <c r="ET1669" s="35"/>
      <c r="EY1669" s="251"/>
      <c r="FA1669" s="35"/>
      <c r="FB1669" s="35"/>
      <c r="FC1669" s="35"/>
      <c r="FH1669" s="251"/>
      <c r="FJ1669" s="35"/>
      <c r="FK1669" s="35"/>
      <c r="FL1669" s="35"/>
      <c r="FQ1669" s="251"/>
      <c r="FS1669" s="35"/>
      <c r="FT1669" s="35"/>
      <c r="FU1669" s="35"/>
      <c r="FZ1669" s="251"/>
      <c r="GB1669" s="35"/>
      <c r="GC1669" s="35"/>
      <c r="GD1669" s="35"/>
      <c r="GI1669" s="251"/>
      <c r="GK1669" s="35"/>
      <c r="GL1669" s="35"/>
      <c r="GM1669" s="35"/>
      <c r="GR1669" s="251"/>
      <c r="GT1669" s="35"/>
      <c r="GU1669" s="35"/>
      <c r="GV1669" s="35"/>
      <c r="HA1669" s="251"/>
      <c r="HC1669" s="35"/>
      <c r="HD1669" s="35"/>
      <c r="HE1669" s="35"/>
      <c r="HJ1669" s="35"/>
      <c r="HK1669" s="35"/>
      <c r="HL1669" s="35"/>
      <c r="HM1669" s="35"/>
      <c r="HN1669" s="35"/>
      <c r="HO1669" s="35"/>
      <c r="HP1669" s="35"/>
      <c r="HQ1669" s="35"/>
      <c r="HR1669" s="35"/>
      <c r="HS1669" s="35"/>
      <c r="HT1669" s="35"/>
      <c r="HU1669" s="35"/>
      <c r="HV1669" s="35"/>
      <c r="HW1669" s="35"/>
      <c r="HX1669" s="35"/>
      <c r="HY1669" s="35"/>
      <c r="HZ1669" s="35"/>
      <c r="IA1669" s="35"/>
      <c r="IB1669" s="35"/>
      <c r="IC1669" s="35"/>
      <c r="ID1669" s="35"/>
      <c r="IE1669" s="35"/>
      <c r="IF1669" s="35"/>
      <c r="IG1669" s="35"/>
      <c r="IH1669" s="35"/>
      <c r="II1669" s="35"/>
      <c r="IJ1669" s="35"/>
      <c r="IK1669" s="35"/>
      <c r="IL1669" s="35"/>
      <c r="IM1669" s="35"/>
      <c r="IN1669" s="35"/>
      <c r="IO1669" s="35"/>
      <c r="RL1669" s="252"/>
    </row>
    <row r="1670" spans="1:480" s="64" customFormat="1" ht="14.25">
      <c r="A1670" s="321"/>
      <c r="B1670" s="321"/>
      <c r="C1670" s="321"/>
      <c r="D1670" s="321"/>
      <c r="E1670" s="299"/>
      <c r="F1670" s="299"/>
      <c r="G1670" s="35"/>
      <c r="K1670" s="251"/>
      <c r="M1670" s="35"/>
      <c r="N1670" s="35"/>
      <c r="O1670" s="35"/>
      <c r="T1670" s="251"/>
      <c r="V1670" s="35"/>
      <c r="W1670" s="35"/>
      <c r="X1670" s="35"/>
      <c r="AC1670" s="251"/>
      <c r="AE1670" s="35"/>
      <c r="AF1670" s="35"/>
      <c r="AG1670" s="35"/>
      <c r="AL1670" s="251"/>
      <c r="AN1670" s="35"/>
      <c r="AO1670" s="35"/>
      <c r="AP1670" s="35"/>
      <c r="AU1670" s="251"/>
      <c r="AW1670" s="35"/>
      <c r="AX1670" s="35"/>
      <c r="AY1670" s="35"/>
      <c r="BD1670" s="251"/>
      <c r="BF1670" s="35"/>
      <c r="BG1670" s="35"/>
      <c r="BH1670" s="35"/>
      <c r="BM1670" s="251"/>
      <c r="BO1670" s="35"/>
      <c r="BP1670" s="35"/>
      <c r="BQ1670" s="35"/>
      <c r="BV1670" s="251"/>
      <c r="BX1670" s="35"/>
      <c r="BY1670" s="35"/>
      <c r="BZ1670" s="35"/>
      <c r="CE1670" s="251"/>
      <c r="CG1670" s="35"/>
      <c r="CH1670" s="35"/>
      <c r="CI1670" s="35"/>
      <c r="CN1670" s="251"/>
      <c r="CP1670" s="35"/>
      <c r="CQ1670" s="35"/>
      <c r="CR1670" s="35"/>
      <c r="CW1670" s="251"/>
      <c r="CY1670" s="35"/>
      <c r="CZ1670" s="35"/>
      <c r="DA1670" s="35"/>
      <c r="DF1670" s="251"/>
      <c r="DH1670" s="35"/>
      <c r="DI1670" s="35"/>
      <c r="DJ1670" s="35"/>
      <c r="DO1670" s="251"/>
      <c r="DQ1670" s="35"/>
      <c r="DR1670" s="35"/>
      <c r="DS1670" s="35"/>
      <c r="DX1670" s="251"/>
      <c r="DZ1670" s="35"/>
      <c r="EA1670" s="35"/>
      <c r="EB1670" s="35"/>
      <c r="EG1670" s="251"/>
      <c r="EI1670" s="35"/>
      <c r="EJ1670" s="35"/>
      <c r="EK1670" s="35"/>
      <c r="EP1670" s="251"/>
      <c r="ER1670" s="35"/>
      <c r="ES1670" s="35"/>
      <c r="ET1670" s="35"/>
      <c r="EY1670" s="251"/>
      <c r="FA1670" s="35"/>
      <c r="FB1670" s="35"/>
      <c r="FC1670" s="35"/>
      <c r="FH1670" s="251"/>
      <c r="FJ1670" s="35"/>
      <c r="FK1670" s="35"/>
      <c r="FL1670" s="35"/>
      <c r="FQ1670" s="251"/>
      <c r="FS1670" s="35"/>
      <c r="FT1670" s="35"/>
      <c r="FU1670" s="35"/>
      <c r="FZ1670" s="251"/>
      <c r="GB1670" s="35"/>
      <c r="GC1670" s="35"/>
      <c r="GD1670" s="35"/>
      <c r="GI1670" s="251"/>
      <c r="GK1670" s="35"/>
      <c r="GL1670" s="35"/>
      <c r="GM1670" s="35"/>
      <c r="GR1670" s="251"/>
      <c r="GT1670" s="35"/>
      <c r="GU1670" s="35"/>
      <c r="GV1670" s="35"/>
      <c r="HA1670" s="251"/>
      <c r="HC1670" s="35"/>
      <c r="HD1670" s="35"/>
      <c r="HE1670" s="35"/>
      <c r="HJ1670" s="35"/>
      <c r="HK1670" s="35"/>
      <c r="HL1670" s="35"/>
      <c r="HM1670" s="35"/>
      <c r="HN1670" s="35"/>
      <c r="HO1670" s="35"/>
      <c r="HP1670" s="35"/>
      <c r="HQ1670" s="35"/>
      <c r="HR1670" s="35"/>
      <c r="HS1670" s="35"/>
      <c r="HT1670" s="35"/>
      <c r="HU1670" s="35"/>
      <c r="HV1670" s="35"/>
      <c r="HW1670" s="35"/>
      <c r="HX1670" s="35"/>
      <c r="HY1670" s="35"/>
      <c r="HZ1670" s="35"/>
      <c r="IA1670" s="35"/>
      <c r="IB1670" s="35"/>
      <c r="IC1670" s="35"/>
      <c r="ID1670" s="35"/>
      <c r="IE1670" s="35"/>
      <c r="IF1670" s="35"/>
      <c r="IG1670" s="35"/>
      <c r="IH1670" s="35"/>
      <c r="II1670" s="35"/>
      <c r="IJ1670" s="35"/>
      <c r="IK1670" s="35"/>
      <c r="IL1670" s="35"/>
      <c r="IM1670" s="35"/>
      <c r="IN1670" s="35"/>
      <c r="IO1670" s="35"/>
      <c r="RL1670" s="252"/>
    </row>
    <row r="1671" spans="1:480" s="64" customFormat="1" ht="14.25">
      <c r="A1671" s="321"/>
      <c r="B1671" s="321"/>
      <c r="C1671" s="321"/>
      <c r="D1671" s="321"/>
      <c r="E1671" s="299"/>
      <c r="F1671" s="299"/>
      <c r="G1671" s="35"/>
      <c r="K1671" s="251"/>
      <c r="M1671" s="35"/>
      <c r="N1671" s="35"/>
      <c r="O1671" s="35"/>
      <c r="T1671" s="251"/>
      <c r="V1671" s="35"/>
      <c r="W1671" s="35"/>
      <c r="X1671" s="35"/>
      <c r="AC1671" s="251"/>
      <c r="AE1671" s="35"/>
      <c r="AF1671" s="35"/>
      <c r="AG1671" s="35"/>
      <c r="AL1671" s="251"/>
      <c r="AN1671" s="35"/>
      <c r="AO1671" s="35"/>
      <c r="AP1671" s="35"/>
      <c r="AU1671" s="251"/>
      <c r="AW1671" s="35"/>
      <c r="AX1671" s="35"/>
      <c r="AY1671" s="35"/>
      <c r="BD1671" s="251"/>
      <c r="BF1671" s="35"/>
      <c r="BG1671" s="35"/>
      <c r="BH1671" s="35"/>
      <c r="BM1671" s="251"/>
      <c r="BO1671" s="35"/>
      <c r="BP1671" s="35"/>
      <c r="BQ1671" s="35"/>
      <c r="BV1671" s="251"/>
      <c r="BX1671" s="35"/>
      <c r="BY1671" s="35"/>
      <c r="BZ1671" s="35"/>
      <c r="CE1671" s="251"/>
      <c r="CG1671" s="35"/>
      <c r="CH1671" s="35"/>
      <c r="CI1671" s="35"/>
      <c r="CN1671" s="251"/>
      <c r="CP1671" s="35"/>
      <c r="CQ1671" s="35"/>
      <c r="CR1671" s="35"/>
      <c r="CW1671" s="251"/>
      <c r="CY1671" s="35"/>
      <c r="CZ1671" s="35"/>
      <c r="DA1671" s="35"/>
      <c r="DF1671" s="251"/>
      <c r="DH1671" s="35"/>
      <c r="DI1671" s="35"/>
      <c r="DJ1671" s="35"/>
      <c r="DO1671" s="251"/>
      <c r="DQ1671" s="35"/>
      <c r="DR1671" s="35"/>
      <c r="DS1671" s="35"/>
      <c r="DX1671" s="251"/>
      <c r="DZ1671" s="35"/>
      <c r="EA1671" s="35"/>
      <c r="EB1671" s="35"/>
      <c r="EG1671" s="251"/>
      <c r="EI1671" s="35"/>
      <c r="EJ1671" s="35"/>
      <c r="EK1671" s="35"/>
      <c r="EP1671" s="251"/>
      <c r="ER1671" s="35"/>
      <c r="ES1671" s="35"/>
      <c r="ET1671" s="35"/>
      <c r="EY1671" s="251"/>
      <c r="FA1671" s="35"/>
      <c r="FB1671" s="35"/>
      <c r="FC1671" s="35"/>
      <c r="FH1671" s="251"/>
      <c r="FJ1671" s="35"/>
      <c r="FK1671" s="35"/>
      <c r="FL1671" s="35"/>
      <c r="FQ1671" s="251"/>
      <c r="FS1671" s="35"/>
      <c r="FT1671" s="35"/>
      <c r="FU1671" s="35"/>
      <c r="FZ1671" s="251"/>
      <c r="GB1671" s="35"/>
      <c r="GC1671" s="35"/>
      <c r="GD1671" s="35"/>
      <c r="GI1671" s="251"/>
      <c r="GK1671" s="35"/>
      <c r="GL1671" s="35"/>
      <c r="GM1671" s="35"/>
      <c r="GR1671" s="251"/>
      <c r="GT1671" s="35"/>
      <c r="GU1671" s="35"/>
      <c r="GV1671" s="35"/>
      <c r="HA1671" s="251"/>
      <c r="HC1671" s="35"/>
      <c r="HD1671" s="35"/>
      <c r="HE1671" s="35"/>
      <c r="HJ1671" s="35"/>
      <c r="HK1671" s="35"/>
      <c r="HL1671" s="35"/>
      <c r="HM1671" s="35"/>
      <c r="HN1671" s="35"/>
      <c r="HO1671" s="35"/>
      <c r="HP1671" s="35"/>
      <c r="HQ1671" s="35"/>
      <c r="HR1671" s="35"/>
      <c r="HS1671" s="35"/>
      <c r="HT1671" s="35"/>
      <c r="HU1671" s="35"/>
      <c r="HV1671" s="35"/>
      <c r="HW1671" s="35"/>
      <c r="HX1671" s="35"/>
      <c r="HY1671" s="35"/>
      <c r="HZ1671" s="35"/>
      <c r="IA1671" s="35"/>
      <c r="IB1671" s="35"/>
      <c r="IC1671" s="35"/>
      <c r="ID1671" s="35"/>
      <c r="IE1671" s="35"/>
      <c r="IF1671" s="35"/>
      <c r="IG1671" s="35"/>
      <c r="IH1671" s="35"/>
      <c r="II1671" s="35"/>
      <c r="IJ1671" s="35"/>
      <c r="IK1671" s="35"/>
      <c r="IL1671" s="35"/>
      <c r="IM1671" s="35"/>
      <c r="IN1671" s="35"/>
      <c r="IO1671" s="35"/>
      <c r="RL1671" s="252"/>
    </row>
    <row r="1672" spans="1:480" s="64" customFormat="1" ht="14.25">
      <c r="A1672" s="321"/>
      <c r="B1672" s="321"/>
      <c r="C1672" s="321"/>
      <c r="D1672" s="321"/>
      <c r="E1672" s="299"/>
      <c r="G1672" s="35"/>
      <c r="K1672" s="251"/>
      <c r="M1672" s="35"/>
      <c r="N1672" s="35"/>
      <c r="O1672" s="35"/>
      <c r="T1672" s="251"/>
      <c r="V1672" s="35"/>
      <c r="W1672" s="35"/>
      <c r="X1672" s="35"/>
      <c r="AC1672" s="251"/>
      <c r="AE1672" s="35"/>
      <c r="AF1672" s="35"/>
      <c r="AG1672" s="35"/>
      <c r="AL1672" s="251"/>
      <c r="AN1672" s="35"/>
      <c r="AO1672" s="35"/>
      <c r="AP1672" s="35"/>
      <c r="AU1672" s="251"/>
      <c r="AW1672" s="35"/>
      <c r="AX1672" s="35"/>
      <c r="AY1672" s="35"/>
      <c r="BD1672" s="251"/>
      <c r="BF1672" s="35"/>
      <c r="BG1672" s="35"/>
      <c r="BH1672" s="35"/>
      <c r="BM1672" s="251"/>
      <c r="BO1672" s="35"/>
      <c r="BP1672" s="35"/>
      <c r="BQ1672" s="35"/>
      <c r="BV1672" s="251"/>
      <c r="BX1672" s="35"/>
      <c r="BY1672" s="35"/>
      <c r="BZ1672" s="35"/>
      <c r="CE1672" s="251"/>
      <c r="CG1672" s="35"/>
      <c r="CH1672" s="35"/>
      <c r="CI1672" s="35"/>
      <c r="CN1672" s="251"/>
      <c r="CP1672" s="35"/>
      <c r="CQ1672" s="35"/>
      <c r="CR1672" s="35"/>
      <c r="CW1672" s="251"/>
      <c r="CY1672" s="35"/>
      <c r="CZ1672" s="35"/>
      <c r="DA1672" s="35"/>
      <c r="DF1672" s="251"/>
      <c r="DH1672" s="35"/>
      <c r="DI1672" s="35"/>
      <c r="DJ1672" s="35"/>
      <c r="DO1672" s="251"/>
      <c r="DQ1672" s="35"/>
      <c r="DR1672" s="35"/>
      <c r="DS1672" s="35"/>
      <c r="DX1672" s="251"/>
      <c r="DZ1672" s="35"/>
      <c r="EA1672" s="35"/>
      <c r="EB1672" s="35"/>
      <c r="EG1672" s="251"/>
      <c r="EI1672" s="35"/>
      <c r="EJ1672" s="35"/>
      <c r="EK1672" s="35"/>
      <c r="EP1672" s="251"/>
      <c r="ER1672" s="35"/>
      <c r="ES1672" s="35"/>
      <c r="ET1672" s="35"/>
      <c r="EY1672" s="251"/>
      <c r="FA1672" s="35"/>
      <c r="FB1672" s="35"/>
      <c r="FC1672" s="35"/>
      <c r="FH1672" s="251"/>
      <c r="FJ1672" s="35"/>
      <c r="FK1672" s="35"/>
      <c r="FL1672" s="35"/>
      <c r="FQ1672" s="251"/>
      <c r="FS1672" s="35"/>
      <c r="FT1672" s="35"/>
      <c r="FU1672" s="35"/>
      <c r="FZ1672" s="251"/>
      <c r="GB1672" s="35"/>
      <c r="GC1672" s="35"/>
      <c r="GD1672" s="35"/>
      <c r="GI1672" s="251"/>
      <c r="GK1672" s="35"/>
      <c r="GL1672" s="35"/>
      <c r="GM1672" s="35"/>
      <c r="GR1672" s="251"/>
      <c r="GT1672" s="35"/>
      <c r="GU1672" s="35"/>
      <c r="GV1672" s="35"/>
      <c r="HA1672" s="251"/>
      <c r="HC1672" s="35"/>
      <c r="HD1672" s="35"/>
      <c r="HE1672" s="35"/>
      <c r="HJ1672" s="35"/>
      <c r="HK1672" s="35"/>
      <c r="HL1672" s="35"/>
      <c r="HM1672" s="35"/>
      <c r="HN1672" s="35"/>
      <c r="HO1672" s="35"/>
      <c r="HP1672" s="35"/>
      <c r="HQ1672" s="35"/>
      <c r="HR1672" s="35"/>
      <c r="HS1672" s="35"/>
      <c r="HT1672" s="35"/>
      <c r="HU1672" s="35"/>
      <c r="HV1672" s="35"/>
      <c r="HW1672" s="35"/>
      <c r="HX1672" s="35"/>
      <c r="HY1672" s="35"/>
      <c r="HZ1672" s="35"/>
      <c r="IA1672" s="35"/>
      <c r="IB1672" s="35"/>
      <c r="IC1672" s="35"/>
      <c r="ID1672" s="35"/>
      <c r="IE1672" s="35"/>
      <c r="IF1672" s="35"/>
      <c r="IG1672" s="35"/>
      <c r="IH1672" s="35"/>
      <c r="II1672" s="35"/>
      <c r="IJ1672" s="35"/>
      <c r="IK1672" s="35"/>
      <c r="IL1672" s="35"/>
      <c r="IM1672" s="35"/>
      <c r="IN1672" s="35"/>
      <c r="IO1672" s="35"/>
      <c r="RL1672" s="252"/>
    </row>
    <row r="1673" spans="1:480" s="64" customFormat="1" ht="14.25">
      <c r="A1673" s="321"/>
      <c r="B1673" s="321"/>
      <c r="C1673" s="321"/>
      <c r="D1673" s="321"/>
      <c r="E1673" s="299"/>
      <c r="G1673" s="35"/>
      <c r="K1673" s="251"/>
      <c r="M1673" s="35"/>
      <c r="N1673" s="35"/>
      <c r="O1673" s="35"/>
      <c r="T1673" s="251"/>
      <c r="V1673" s="35"/>
      <c r="W1673" s="35"/>
      <c r="X1673" s="35"/>
      <c r="AC1673" s="251"/>
      <c r="AE1673" s="35"/>
      <c r="AF1673" s="35"/>
      <c r="AG1673" s="35"/>
      <c r="AL1673" s="251"/>
      <c r="AN1673" s="35"/>
      <c r="AO1673" s="35"/>
      <c r="AP1673" s="35"/>
      <c r="AU1673" s="251"/>
      <c r="AW1673" s="35"/>
      <c r="AX1673" s="35"/>
      <c r="AY1673" s="35"/>
      <c r="BD1673" s="251"/>
      <c r="BF1673" s="35"/>
      <c r="BG1673" s="35"/>
      <c r="BH1673" s="35"/>
      <c r="BM1673" s="251"/>
      <c r="BO1673" s="35"/>
      <c r="BP1673" s="35"/>
      <c r="BQ1673" s="35"/>
      <c r="BV1673" s="251"/>
      <c r="BX1673" s="35"/>
      <c r="BY1673" s="35"/>
      <c r="BZ1673" s="35"/>
      <c r="CE1673" s="251"/>
      <c r="CG1673" s="35"/>
      <c r="CH1673" s="35"/>
      <c r="CI1673" s="35"/>
      <c r="CN1673" s="251"/>
      <c r="CP1673" s="35"/>
      <c r="CQ1673" s="35"/>
      <c r="CR1673" s="35"/>
      <c r="CW1673" s="251"/>
      <c r="CY1673" s="35"/>
      <c r="CZ1673" s="35"/>
      <c r="DA1673" s="35"/>
      <c r="DF1673" s="251"/>
      <c r="DH1673" s="35"/>
      <c r="DI1673" s="35"/>
      <c r="DJ1673" s="35"/>
      <c r="DO1673" s="251"/>
      <c r="DQ1673" s="35"/>
      <c r="DR1673" s="35"/>
      <c r="DS1673" s="35"/>
      <c r="DX1673" s="251"/>
      <c r="DZ1673" s="35"/>
      <c r="EA1673" s="35"/>
      <c r="EB1673" s="35"/>
      <c r="EG1673" s="251"/>
      <c r="EI1673" s="35"/>
      <c r="EJ1673" s="35"/>
      <c r="EK1673" s="35"/>
      <c r="EP1673" s="251"/>
      <c r="ER1673" s="35"/>
      <c r="ES1673" s="35"/>
      <c r="ET1673" s="35"/>
      <c r="EY1673" s="251"/>
      <c r="FA1673" s="35"/>
      <c r="FB1673" s="35"/>
      <c r="FC1673" s="35"/>
      <c r="FH1673" s="251"/>
      <c r="FJ1673" s="35"/>
      <c r="FK1673" s="35"/>
      <c r="FL1673" s="35"/>
      <c r="FQ1673" s="251"/>
      <c r="FS1673" s="35"/>
      <c r="FT1673" s="35"/>
      <c r="FU1673" s="35"/>
      <c r="FZ1673" s="251"/>
      <c r="GB1673" s="35"/>
      <c r="GC1673" s="35"/>
      <c r="GD1673" s="35"/>
      <c r="GI1673" s="251"/>
      <c r="GK1673" s="35"/>
      <c r="GL1673" s="35"/>
      <c r="GM1673" s="35"/>
      <c r="GR1673" s="251"/>
      <c r="GT1673" s="35"/>
      <c r="GU1673" s="35"/>
      <c r="GV1673" s="35"/>
      <c r="HA1673" s="251"/>
      <c r="HC1673" s="35"/>
      <c r="HD1673" s="35"/>
      <c r="HE1673" s="35"/>
      <c r="HJ1673" s="35"/>
      <c r="HK1673" s="35"/>
      <c r="HL1673" s="35"/>
      <c r="HM1673" s="35"/>
      <c r="HN1673" s="35"/>
      <c r="HO1673" s="35"/>
      <c r="HP1673" s="35"/>
      <c r="HQ1673" s="35"/>
      <c r="HR1673" s="35"/>
      <c r="HS1673" s="35"/>
      <c r="HT1673" s="35"/>
      <c r="HU1673" s="35"/>
      <c r="HV1673" s="35"/>
      <c r="HW1673" s="35"/>
      <c r="HX1673" s="35"/>
      <c r="HY1673" s="35"/>
      <c r="HZ1673" s="35"/>
      <c r="IA1673" s="35"/>
      <c r="IB1673" s="35"/>
      <c r="IC1673" s="35"/>
      <c r="ID1673" s="35"/>
      <c r="IE1673" s="35"/>
      <c r="IF1673" s="35"/>
      <c r="IG1673" s="35"/>
      <c r="IH1673" s="35"/>
      <c r="II1673" s="35"/>
      <c r="IJ1673" s="35"/>
      <c r="IK1673" s="35"/>
      <c r="IL1673" s="35"/>
      <c r="IM1673" s="35"/>
      <c r="IN1673" s="35"/>
      <c r="IO1673" s="35"/>
      <c r="RL1673" s="252"/>
    </row>
    <row r="1674" spans="1:480" s="64" customFormat="1" ht="14.25">
      <c r="A1674" s="321"/>
      <c r="B1674" s="321"/>
      <c r="C1674" s="321"/>
      <c r="D1674" s="321"/>
      <c r="E1674" s="299"/>
      <c r="F1674" s="299"/>
      <c r="G1674" s="35"/>
      <c r="K1674" s="251"/>
      <c r="M1674" s="35"/>
      <c r="N1674" s="35"/>
      <c r="O1674" s="35"/>
      <c r="T1674" s="251"/>
      <c r="V1674" s="35"/>
      <c r="W1674" s="35"/>
      <c r="X1674" s="35"/>
      <c r="AC1674" s="251"/>
      <c r="AE1674" s="35"/>
      <c r="AF1674" s="35"/>
      <c r="AG1674" s="35"/>
      <c r="AL1674" s="251"/>
      <c r="AN1674" s="35"/>
      <c r="AO1674" s="35"/>
      <c r="AP1674" s="35"/>
      <c r="AU1674" s="251"/>
      <c r="AW1674" s="35"/>
      <c r="AX1674" s="35"/>
      <c r="AY1674" s="35"/>
      <c r="BD1674" s="251"/>
      <c r="BF1674" s="35"/>
      <c r="BG1674" s="35"/>
      <c r="BH1674" s="35"/>
      <c r="BM1674" s="251"/>
      <c r="BO1674" s="35"/>
      <c r="BP1674" s="35"/>
      <c r="BQ1674" s="35"/>
      <c r="BV1674" s="251"/>
      <c r="BX1674" s="35"/>
      <c r="BY1674" s="35"/>
      <c r="BZ1674" s="35"/>
      <c r="CE1674" s="251"/>
      <c r="CG1674" s="35"/>
      <c r="CH1674" s="35"/>
      <c r="CI1674" s="35"/>
      <c r="CN1674" s="251"/>
      <c r="CP1674" s="35"/>
      <c r="CQ1674" s="35"/>
      <c r="CR1674" s="35"/>
      <c r="CW1674" s="251"/>
      <c r="CY1674" s="35"/>
      <c r="CZ1674" s="35"/>
      <c r="DA1674" s="35"/>
      <c r="DF1674" s="251"/>
      <c r="DH1674" s="35"/>
      <c r="DI1674" s="35"/>
      <c r="DJ1674" s="35"/>
      <c r="DO1674" s="251"/>
      <c r="DQ1674" s="35"/>
      <c r="DR1674" s="35"/>
      <c r="DS1674" s="35"/>
      <c r="DX1674" s="251"/>
      <c r="DZ1674" s="35"/>
      <c r="EA1674" s="35"/>
      <c r="EB1674" s="35"/>
      <c r="EG1674" s="251"/>
      <c r="EI1674" s="35"/>
      <c r="EJ1674" s="35"/>
      <c r="EK1674" s="35"/>
      <c r="EP1674" s="251"/>
      <c r="ER1674" s="35"/>
      <c r="ES1674" s="35"/>
      <c r="ET1674" s="35"/>
      <c r="EY1674" s="251"/>
      <c r="FA1674" s="35"/>
      <c r="FB1674" s="35"/>
      <c r="FC1674" s="35"/>
      <c r="FH1674" s="251"/>
      <c r="FJ1674" s="35"/>
      <c r="FK1674" s="35"/>
      <c r="FL1674" s="35"/>
      <c r="FQ1674" s="251"/>
      <c r="FS1674" s="35"/>
      <c r="FT1674" s="35"/>
      <c r="FU1674" s="35"/>
      <c r="FZ1674" s="251"/>
      <c r="GB1674" s="35"/>
      <c r="GC1674" s="35"/>
      <c r="GD1674" s="35"/>
      <c r="GI1674" s="251"/>
      <c r="GK1674" s="35"/>
      <c r="GL1674" s="35"/>
      <c r="GM1674" s="35"/>
      <c r="GR1674" s="251"/>
      <c r="GT1674" s="35"/>
      <c r="GU1674" s="35"/>
      <c r="GV1674" s="35"/>
      <c r="HA1674" s="251"/>
      <c r="HC1674" s="35"/>
      <c r="HD1674" s="35"/>
      <c r="HE1674" s="35"/>
      <c r="HJ1674" s="35"/>
      <c r="HK1674" s="35"/>
      <c r="HL1674" s="35"/>
      <c r="HM1674" s="35"/>
      <c r="HN1674" s="35"/>
      <c r="HO1674" s="35"/>
      <c r="HP1674" s="35"/>
      <c r="HQ1674" s="35"/>
      <c r="HR1674" s="35"/>
      <c r="HS1674" s="35"/>
      <c r="HT1674" s="35"/>
      <c r="HU1674" s="35"/>
      <c r="HV1674" s="35"/>
      <c r="HW1674" s="35"/>
      <c r="HX1674" s="35"/>
      <c r="HY1674" s="35"/>
      <c r="HZ1674" s="35"/>
      <c r="IA1674" s="35"/>
      <c r="IB1674" s="35"/>
      <c r="IC1674" s="35"/>
      <c r="ID1674" s="35"/>
      <c r="IE1674" s="35"/>
      <c r="IF1674" s="35"/>
      <c r="IG1674" s="35"/>
      <c r="IH1674" s="35"/>
      <c r="II1674" s="35"/>
      <c r="IJ1674" s="35"/>
      <c r="IK1674" s="35"/>
      <c r="IL1674" s="35"/>
      <c r="IM1674" s="35"/>
      <c r="IN1674" s="35"/>
      <c r="IO1674" s="35"/>
      <c r="RL1674" s="252"/>
    </row>
    <row r="1675" spans="1:480" s="64" customFormat="1" ht="14.25">
      <c r="A1675" s="321"/>
      <c r="B1675" s="321"/>
      <c r="C1675" s="321"/>
      <c r="D1675" s="321"/>
      <c r="E1675" s="299"/>
      <c r="F1675" s="299"/>
      <c r="G1675" s="35"/>
      <c r="K1675" s="251"/>
      <c r="M1675" s="35"/>
      <c r="N1675" s="35"/>
      <c r="O1675" s="35"/>
      <c r="T1675" s="251"/>
      <c r="V1675" s="35"/>
      <c r="W1675" s="35"/>
      <c r="X1675" s="35"/>
      <c r="AC1675" s="251"/>
      <c r="AE1675" s="35"/>
      <c r="AF1675" s="35"/>
      <c r="AG1675" s="35"/>
      <c r="AL1675" s="251"/>
      <c r="AN1675" s="35"/>
      <c r="AO1675" s="35"/>
      <c r="AP1675" s="35"/>
      <c r="AU1675" s="251"/>
      <c r="AW1675" s="35"/>
      <c r="AX1675" s="35"/>
      <c r="AY1675" s="35"/>
      <c r="BD1675" s="251"/>
      <c r="BF1675" s="35"/>
      <c r="BG1675" s="35"/>
      <c r="BH1675" s="35"/>
      <c r="BM1675" s="251"/>
      <c r="BO1675" s="35"/>
      <c r="BP1675" s="35"/>
      <c r="BQ1675" s="35"/>
      <c r="BV1675" s="251"/>
      <c r="BX1675" s="35"/>
      <c r="BY1675" s="35"/>
      <c r="BZ1675" s="35"/>
      <c r="CE1675" s="251"/>
      <c r="CG1675" s="35"/>
      <c r="CH1675" s="35"/>
      <c r="CI1675" s="35"/>
      <c r="CN1675" s="251"/>
      <c r="CP1675" s="35"/>
      <c r="CQ1675" s="35"/>
      <c r="CR1675" s="35"/>
      <c r="CW1675" s="251"/>
      <c r="CY1675" s="35"/>
      <c r="CZ1675" s="35"/>
      <c r="DA1675" s="35"/>
      <c r="DF1675" s="251"/>
      <c r="DH1675" s="35"/>
      <c r="DI1675" s="35"/>
      <c r="DJ1675" s="35"/>
      <c r="DO1675" s="251"/>
      <c r="DQ1675" s="35"/>
      <c r="DR1675" s="35"/>
      <c r="DS1675" s="35"/>
      <c r="DX1675" s="251"/>
      <c r="DZ1675" s="35"/>
      <c r="EA1675" s="35"/>
      <c r="EB1675" s="35"/>
      <c r="EG1675" s="251"/>
      <c r="EI1675" s="35"/>
      <c r="EJ1675" s="35"/>
      <c r="EK1675" s="35"/>
      <c r="EP1675" s="251"/>
      <c r="ER1675" s="35"/>
      <c r="ES1675" s="35"/>
      <c r="ET1675" s="35"/>
      <c r="EY1675" s="251"/>
      <c r="FA1675" s="35"/>
      <c r="FB1675" s="35"/>
      <c r="FC1675" s="35"/>
      <c r="FH1675" s="251"/>
      <c r="FJ1675" s="35"/>
      <c r="FK1675" s="35"/>
      <c r="FL1675" s="35"/>
      <c r="FQ1675" s="251"/>
      <c r="FS1675" s="35"/>
      <c r="FT1675" s="35"/>
      <c r="FU1675" s="35"/>
      <c r="FZ1675" s="251"/>
      <c r="GB1675" s="35"/>
      <c r="GC1675" s="35"/>
      <c r="GD1675" s="35"/>
      <c r="GI1675" s="251"/>
      <c r="GK1675" s="35"/>
      <c r="GL1675" s="35"/>
      <c r="GM1675" s="35"/>
      <c r="GR1675" s="251"/>
      <c r="GT1675" s="35"/>
      <c r="GU1675" s="35"/>
      <c r="GV1675" s="35"/>
      <c r="HA1675" s="251"/>
      <c r="HC1675" s="35"/>
      <c r="HD1675" s="35"/>
      <c r="HE1675" s="35"/>
      <c r="HJ1675" s="35"/>
      <c r="HK1675" s="35"/>
      <c r="HL1675" s="35"/>
      <c r="HM1675" s="35"/>
      <c r="HN1675" s="35"/>
      <c r="HO1675" s="35"/>
      <c r="HP1675" s="35"/>
      <c r="HQ1675" s="35"/>
      <c r="HR1675" s="35"/>
      <c r="HS1675" s="35"/>
      <c r="HT1675" s="35"/>
      <c r="HU1675" s="35"/>
      <c r="HV1675" s="35"/>
      <c r="HW1675" s="35"/>
      <c r="HX1675" s="35"/>
      <c r="HY1675" s="35"/>
      <c r="HZ1675" s="35"/>
      <c r="IA1675" s="35"/>
      <c r="IB1675" s="35"/>
      <c r="IC1675" s="35"/>
      <c r="ID1675" s="35"/>
      <c r="IE1675" s="35"/>
      <c r="IF1675" s="35"/>
      <c r="IG1675" s="35"/>
      <c r="IH1675" s="35"/>
      <c r="II1675" s="35"/>
      <c r="IJ1675" s="35"/>
      <c r="IK1675" s="35"/>
      <c r="IL1675" s="35"/>
      <c r="IM1675" s="35"/>
      <c r="IN1675" s="35"/>
      <c r="IO1675" s="35"/>
      <c r="RL1675" s="252"/>
    </row>
    <row r="1676" spans="1:480" s="64" customFormat="1" ht="14.25">
      <c r="A1676" s="321"/>
      <c r="B1676" s="321"/>
      <c r="C1676" s="321"/>
      <c r="D1676" s="321"/>
      <c r="E1676" s="299"/>
      <c r="F1676" s="299"/>
      <c r="G1676" s="35"/>
      <c r="K1676" s="251"/>
      <c r="M1676" s="35"/>
      <c r="N1676" s="35"/>
      <c r="O1676" s="35"/>
      <c r="T1676" s="251"/>
      <c r="V1676" s="35"/>
      <c r="W1676" s="35"/>
      <c r="X1676" s="35"/>
      <c r="AC1676" s="251"/>
      <c r="AE1676" s="35"/>
      <c r="AF1676" s="35"/>
      <c r="AG1676" s="35"/>
      <c r="AL1676" s="251"/>
      <c r="AN1676" s="35"/>
      <c r="AO1676" s="35"/>
      <c r="AP1676" s="35"/>
      <c r="AU1676" s="251"/>
      <c r="AW1676" s="35"/>
      <c r="AX1676" s="35"/>
      <c r="AY1676" s="35"/>
      <c r="BD1676" s="251"/>
      <c r="BF1676" s="35"/>
      <c r="BG1676" s="35"/>
      <c r="BH1676" s="35"/>
      <c r="BM1676" s="251"/>
      <c r="BO1676" s="35"/>
      <c r="BP1676" s="35"/>
      <c r="BQ1676" s="35"/>
      <c r="BV1676" s="251"/>
      <c r="BX1676" s="35"/>
      <c r="BY1676" s="35"/>
      <c r="BZ1676" s="35"/>
      <c r="CE1676" s="251"/>
      <c r="CG1676" s="35"/>
      <c r="CH1676" s="35"/>
      <c r="CI1676" s="35"/>
      <c r="CN1676" s="251"/>
      <c r="CP1676" s="35"/>
      <c r="CQ1676" s="35"/>
      <c r="CR1676" s="35"/>
      <c r="CW1676" s="251"/>
      <c r="CY1676" s="35"/>
      <c r="CZ1676" s="35"/>
      <c r="DA1676" s="35"/>
      <c r="DF1676" s="251"/>
      <c r="DH1676" s="35"/>
      <c r="DI1676" s="35"/>
      <c r="DJ1676" s="35"/>
      <c r="DO1676" s="251"/>
      <c r="DQ1676" s="35"/>
      <c r="DR1676" s="35"/>
      <c r="DS1676" s="35"/>
      <c r="DX1676" s="251"/>
      <c r="DZ1676" s="35"/>
      <c r="EA1676" s="35"/>
      <c r="EB1676" s="35"/>
      <c r="EG1676" s="251"/>
      <c r="EI1676" s="35"/>
      <c r="EJ1676" s="35"/>
      <c r="EK1676" s="35"/>
      <c r="EP1676" s="251"/>
      <c r="ER1676" s="35"/>
      <c r="ES1676" s="35"/>
      <c r="ET1676" s="35"/>
      <c r="EY1676" s="251"/>
      <c r="FA1676" s="35"/>
      <c r="FB1676" s="35"/>
      <c r="FC1676" s="35"/>
      <c r="FH1676" s="251"/>
      <c r="FJ1676" s="35"/>
      <c r="FK1676" s="35"/>
      <c r="FL1676" s="35"/>
      <c r="FQ1676" s="251"/>
      <c r="FS1676" s="35"/>
      <c r="FT1676" s="35"/>
      <c r="FU1676" s="35"/>
      <c r="FZ1676" s="251"/>
      <c r="GB1676" s="35"/>
      <c r="GC1676" s="35"/>
      <c r="GD1676" s="35"/>
      <c r="GI1676" s="251"/>
      <c r="GK1676" s="35"/>
      <c r="GL1676" s="35"/>
      <c r="GM1676" s="35"/>
      <c r="GR1676" s="251"/>
      <c r="GT1676" s="35"/>
      <c r="GU1676" s="35"/>
      <c r="GV1676" s="35"/>
      <c r="HA1676" s="251"/>
      <c r="HC1676" s="35"/>
      <c r="HD1676" s="35"/>
      <c r="HE1676" s="35"/>
      <c r="HJ1676" s="35"/>
      <c r="HK1676" s="35"/>
      <c r="HL1676" s="35"/>
      <c r="HM1676" s="35"/>
      <c r="HN1676" s="35"/>
      <c r="HO1676" s="35"/>
      <c r="HP1676" s="35"/>
      <c r="HQ1676" s="35"/>
      <c r="HR1676" s="35"/>
      <c r="HS1676" s="35"/>
      <c r="HT1676" s="35"/>
      <c r="HU1676" s="35"/>
      <c r="HV1676" s="35"/>
      <c r="HW1676" s="35"/>
      <c r="HX1676" s="35"/>
      <c r="HY1676" s="35"/>
      <c r="HZ1676" s="35"/>
      <c r="IA1676" s="35"/>
      <c r="IB1676" s="35"/>
      <c r="IC1676" s="35"/>
      <c r="ID1676" s="35"/>
      <c r="IE1676" s="35"/>
      <c r="IF1676" s="35"/>
      <c r="IG1676" s="35"/>
      <c r="IH1676" s="35"/>
      <c r="II1676" s="35"/>
      <c r="IJ1676" s="35"/>
      <c r="IK1676" s="35"/>
      <c r="IL1676" s="35"/>
      <c r="IM1676" s="35"/>
      <c r="IN1676" s="35"/>
      <c r="IO1676" s="35"/>
      <c r="RL1676" s="252"/>
    </row>
    <row r="1677" spans="1:480" s="64" customFormat="1" ht="14.25">
      <c r="A1677" s="321"/>
      <c r="B1677" s="321"/>
      <c r="C1677" s="321"/>
      <c r="D1677" s="321"/>
      <c r="E1677" s="299"/>
      <c r="F1677" s="35"/>
      <c r="G1677" s="35"/>
      <c r="K1677" s="251"/>
      <c r="M1677" s="35"/>
      <c r="N1677" s="35"/>
      <c r="O1677" s="35"/>
      <c r="T1677" s="251"/>
      <c r="V1677" s="35"/>
      <c r="W1677" s="35"/>
      <c r="X1677" s="35"/>
      <c r="AC1677" s="251"/>
      <c r="AE1677" s="35"/>
      <c r="AF1677" s="35"/>
      <c r="AG1677" s="35"/>
      <c r="AL1677" s="251"/>
      <c r="AN1677" s="35"/>
      <c r="AO1677" s="35"/>
      <c r="AP1677" s="35"/>
      <c r="AU1677" s="251"/>
      <c r="AW1677" s="35"/>
      <c r="AX1677" s="35"/>
      <c r="AY1677" s="35"/>
      <c r="BD1677" s="251"/>
      <c r="BF1677" s="35"/>
      <c r="BG1677" s="35"/>
      <c r="BH1677" s="35"/>
      <c r="BM1677" s="251"/>
      <c r="BO1677" s="35"/>
      <c r="BP1677" s="35"/>
      <c r="BQ1677" s="35"/>
      <c r="BV1677" s="251"/>
      <c r="BX1677" s="35"/>
      <c r="BY1677" s="35"/>
      <c r="BZ1677" s="35"/>
      <c r="CE1677" s="251"/>
      <c r="CG1677" s="35"/>
      <c r="CH1677" s="35"/>
      <c r="CI1677" s="35"/>
      <c r="CN1677" s="251"/>
      <c r="CP1677" s="35"/>
      <c r="CQ1677" s="35"/>
      <c r="CR1677" s="35"/>
      <c r="CW1677" s="251"/>
      <c r="CY1677" s="35"/>
      <c r="CZ1677" s="35"/>
      <c r="DA1677" s="35"/>
      <c r="DF1677" s="251"/>
      <c r="DH1677" s="35"/>
      <c r="DI1677" s="35"/>
      <c r="DJ1677" s="35"/>
      <c r="DO1677" s="251"/>
      <c r="DQ1677" s="35"/>
      <c r="DR1677" s="35"/>
      <c r="DS1677" s="35"/>
      <c r="DX1677" s="251"/>
      <c r="DZ1677" s="35"/>
      <c r="EA1677" s="35"/>
      <c r="EB1677" s="35"/>
      <c r="EG1677" s="251"/>
      <c r="EI1677" s="35"/>
      <c r="EJ1677" s="35"/>
      <c r="EK1677" s="35"/>
      <c r="EP1677" s="251"/>
      <c r="ER1677" s="35"/>
      <c r="ES1677" s="35"/>
      <c r="ET1677" s="35"/>
      <c r="EY1677" s="251"/>
      <c r="FA1677" s="35"/>
      <c r="FB1677" s="35"/>
      <c r="FC1677" s="35"/>
      <c r="FH1677" s="251"/>
      <c r="FJ1677" s="35"/>
      <c r="FK1677" s="35"/>
      <c r="FL1677" s="35"/>
      <c r="FQ1677" s="251"/>
      <c r="FS1677" s="35"/>
      <c r="FT1677" s="35"/>
      <c r="FU1677" s="35"/>
      <c r="FZ1677" s="251"/>
      <c r="GB1677" s="35"/>
      <c r="GC1677" s="35"/>
      <c r="GD1677" s="35"/>
      <c r="GI1677" s="251"/>
      <c r="GK1677" s="35"/>
      <c r="GL1677" s="35"/>
      <c r="GM1677" s="35"/>
      <c r="GR1677" s="251"/>
      <c r="GT1677" s="35"/>
      <c r="GU1677" s="35"/>
      <c r="GV1677" s="35"/>
      <c r="HA1677" s="251"/>
      <c r="HC1677" s="35"/>
      <c r="HD1677" s="35"/>
      <c r="HE1677" s="35"/>
      <c r="HJ1677" s="35"/>
      <c r="HK1677" s="35"/>
      <c r="HL1677" s="35"/>
      <c r="HM1677" s="35"/>
      <c r="HN1677" s="35"/>
      <c r="HO1677" s="35"/>
      <c r="HP1677" s="35"/>
      <c r="HQ1677" s="35"/>
      <c r="HR1677" s="35"/>
      <c r="HS1677" s="35"/>
      <c r="HT1677" s="35"/>
      <c r="HU1677" s="35"/>
      <c r="HV1677" s="35"/>
      <c r="HW1677" s="35"/>
      <c r="HX1677" s="35"/>
      <c r="HY1677" s="35"/>
      <c r="HZ1677" s="35"/>
      <c r="IA1677" s="35"/>
      <c r="IB1677" s="35"/>
      <c r="IC1677" s="35"/>
      <c r="ID1677" s="35"/>
      <c r="IE1677" s="35"/>
      <c r="IF1677" s="35"/>
      <c r="IG1677" s="35"/>
      <c r="IH1677" s="35"/>
      <c r="II1677" s="35"/>
      <c r="IJ1677" s="35"/>
      <c r="IK1677" s="35"/>
      <c r="IL1677" s="35"/>
      <c r="IM1677" s="35"/>
      <c r="IN1677" s="35"/>
      <c r="IO1677" s="35"/>
      <c r="RL1677" s="252"/>
    </row>
    <row r="1678" spans="1:480" s="64" customFormat="1" ht="14.25">
      <c r="A1678" s="321"/>
      <c r="B1678" s="321"/>
      <c r="C1678" s="321"/>
      <c r="D1678" s="321"/>
      <c r="E1678" s="299"/>
      <c r="F1678" s="299"/>
      <c r="G1678" s="35"/>
      <c r="K1678" s="251"/>
      <c r="M1678" s="35"/>
      <c r="N1678" s="35"/>
      <c r="O1678" s="35"/>
      <c r="T1678" s="251"/>
      <c r="V1678" s="35"/>
      <c r="W1678" s="35"/>
      <c r="X1678" s="35"/>
      <c r="AC1678" s="251"/>
      <c r="AE1678" s="35"/>
      <c r="AF1678" s="35"/>
      <c r="AG1678" s="35"/>
      <c r="AL1678" s="251"/>
      <c r="AN1678" s="35"/>
      <c r="AO1678" s="35"/>
      <c r="AP1678" s="35"/>
      <c r="AU1678" s="251"/>
      <c r="AW1678" s="35"/>
      <c r="AX1678" s="35"/>
      <c r="AY1678" s="35"/>
      <c r="BD1678" s="251"/>
      <c r="BF1678" s="35"/>
      <c r="BG1678" s="35"/>
      <c r="BH1678" s="35"/>
      <c r="BM1678" s="251"/>
      <c r="BO1678" s="35"/>
      <c r="BP1678" s="35"/>
      <c r="BQ1678" s="35"/>
      <c r="BV1678" s="251"/>
      <c r="BX1678" s="35"/>
      <c r="BY1678" s="35"/>
      <c r="BZ1678" s="35"/>
      <c r="CE1678" s="251"/>
      <c r="CG1678" s="35"/>
      <c r="CH1678" s="35"/>
      <c r="CI1678" s="35"/>
      <c r="CN1678" s="251"/>
      <c r="CP1678" s="35"/>
      <c r="CQ1678" s="35"/>
      <c r="CR1678" s="35"/>
      <c r="CW1678" s="251"/>
      <c r="CY1678" s="35"/>
      <c r="CZ1678" s="35"/>
      <c r="DA1678" s="35"/>
      <c r="DF1678" s="251"/>
      <c r="DH1678" s="35"/>
      <c r="DI1678" s="35"/>
      <c r="DJ1678" s="35"/>
      <c r="DO1678" s="251"/>
      <c r="DQ1678" s="35"/>
      <c r="DR1678" s="35"/>
      <c r="DS1678" s="35"/>
      <c r="DX1678" s="251"/>
      <c r="DZ1678" s="35"/>
      <c r="EA1678" s="35"/>
      <c r="EB1678" s="35"/>
      <c r="EG1678" s="251"/>
      <c r="EI1678" s="35"/>
      <c r="EJ1678" s="35"/>
      <c r="EK1678" s="35"/>
      <c r="EP1678" s="251"/>
      <c r="ER1678" s="35"/>
      <c r="ES1678" s="35"/>
      <c r="ET1678" s="35"/>
      <c r="EY1678" s="251"/>
      <c r="FA1678" s="35"/>
      <c r="FB1678" s="35"/>
      <c r="FC1678" s="35"/>
      <c r="FH1678" s="251"/>
      <c r="FJ1678" s="35"/>
      <c r="FK1678" s="35"/>
      <c r="FL1678" s="35"/>
      <c r="FQ1678" s="251"/>
      <c r="FS1678" s="35"/>
      <c r="FT1678" s="35"/>
      <c r="FU1678" s="35"/>
      <c r="FZ1678" s="251"/>
      <c r="GB1678" s="35"/>
      <c r="GC1678" s="35"/>
      <c r="GD1678" s="35"/>
      <c r="GI1678" s="251"/>
      <c r="GK1678" s="35"/>
      <c r="GL1678" s="35"/>
      <c r="GM1678" s="35"/>
      <c r="GR1678" s="251"/>
      <c r="GT1678" s="35"/>
      <c r="GU1678" s="35"/>
      <c r="GV1678" s="35"/>
      <c r="HA1678" s="251"/>
      <c r="HC1678" s="35"/>
      <c r="HD1678" s="35"/>
      <c r="HE1678" s="35"/>
      <c r="HJ1678" s="35"/>
      <c r="HK1678" s="35"/>
      <c r="HL1678" s="35"/>
      <c r="HM1678" s="35"/>
      <c r="HN1678" s="35"/>
      <c r="HO1678" s="35"/>
      <c r="HP1678" s="35"/>
      <c r="HQ1678" s="35"/>
      <c r="HR1678" s="35"/>
      <c r="HS1678" s="35"/>
      <c r="HT1678" s="35"/>
      <c r="HU1678" s="35"/>
      <c r="HV1678" s="35"/>
      <c r="HW1678" s="35"/>
      <c r="HX1678" s="35"/>
      <c r="HY1678" s="35"/>
      <c r="HZ1678" s="35"/>
      <c r="IA1678" s="35"/>
      <c r="IB1678" s="35"/>
      <c r="IC1678" s="35"/>
      <c r="ID1678" s="35"/>
      <c r="IE1678" s="35"/>
      <c r="IF1678" s="35"/>
      <c r="IG1678" s="35"/>
      <c r="IH1678" s="35"/>
      <c r="II1678" s="35"/>
      <c r="IJ1678" s="35"/>
      <c r="IK1678" s="35"/>
      <c r="IL1678" s="35"/>
      <c r="IM1678" s="35"/>
      <c r="IN1678" s="35"/>
      <c r="IO1678" s="35"/>
      <c r="RL1678" s="252"/>
    </row>
    <row r="1679" spans="1:480" s="64" customFormat="1" ht="14.25">
      <c r="A1679" s="321"/>
      <c r="B1679" s="321"/>
      <c r="C1679" s="321"/>
      <c r="D1679" s="321"/>
      <c r="E1679" s="299"/>
      <c r="F1679" s="35"/>
      <c r="G1679" s="35"/>
      <c r="K1679" s="251"/>
      <c r="M1679" s="35"/>
      <c r="N1679" s="35"/>
      <c r="O1679" s="35"/>
      <c r="T1679" s="251"/>
      <c r="V1679" s="35"/>
      <c r="W1679" s="35"/>
      <c r="X1679" s="35"/>
      <c r="AC1679" s="251"/>
      <c r="AE1679" s="35"/>
      <c r="AF1679" s="35"/>
      <c r="AG1679" s="35"/>
      <c r="AL1679" s="251"/>
      <c r="AN1679" s="35"/>
      <c r="AO1679" s="35"/>
      <c r="AP1679" s="35"/>
      <c r="AU1679" s="251"/>
      <c r="AW1679" s="35"/>
      <c r="AX1679" s="35"/>
      <c r="AY1679" s="35"/>
      <c r="BD1679" s="251"/>
      <c r="BF1679" s="35"/>
      <c r="BG1679" s="35"/>
      <c r="BH1679" s="35"/>
      <c r="BM1679" s="251"/>
      <c r="BO1679" s="35"/>
      <c r="BP1679" s="35"/>
      <c r="BQ1679" s="35"/>
      <c r="BV1679" s="251"/>
      <c r="BX1679" s="35"/>
      <c r="BY1679" s="35"/>
      <c r="BZ1679" s="35"/>
      <c r="CE1679" s="251"/>
      <c r="CG1679" s="35"/>
      <c r="CH1679" s="35"/>
      <c r="CI1679" s="35"/>
      <c r="CN1679" s="251"/>
      <c r="CP1679" s="35"/>
      <c r="CQ1679" s="35"/>
      <c r="CR1679" s="35"/>
      <c r="CW1679" s="251"/>
      <c r="CY1679" s="35"/>
      <c r="CZ1679" s="35"/>
      <c r="DA1679" s="35"/>
      <c r="DF1679" s="251"/>
      <c r="DH1679" s="35"/>
      <c r="DI1679" s="35"/>
      <c r="DJ1679" s="35"/>
      <c r="DO1679" s="251"/>
      <c r="DQ1679" s="35"/>
      <c r="DR1679" s="35"/>
      <c r="DS1679" s="35"/>
      <c r="DX1679" s="251"/>
      <c r="DZ1679" s="35"/>
      <c r="EA1679" s="35"/>
      <c r="EB1679" s="35"/>
      <c r="EG1679" s="251"/>
      <c r="EI1679" s="35"/>
      <c r="EJ1679" s="35"/>
      <c r="EK1679" s="35"/>
      <c r="EP1679" s="251"/>
      <c r="ER1679" s="35"/>
      <c r="ES1679" s="35"/>
      <c r="ET1679" s="35"/>
      <c r="EY1679" s="251"/>
      <c r="FA1679" s="35"/>
      <c r="FB1679" s="35"/>
      <c r="FC1679" s="35"/>
      <c r="FH1679" s="251"/>
      <c r="FJ1679" s="35"/>
      <c r="FK1679" s="35"/>
      <c r="FL1679" s="35"/>
      <c r="FQ1679" s="251"/>
      <c r="FS1679" s="35"/>
      <c r="FT1679" s="35"/>
      <c r="FU1679" s="35"/>
      <c r="FZ1679" s="251"/>
      <c r="GB1679" s="35"/>
      <c r="GC1679" s="35"/>
      <c r="GD1679" s="35"/>
      <c r="GI1679" s="251"/>
      <c r="GK1679" s="35"/>
      <c r="GL1679" s="35"/>
      <c r="GM1679" s="35"/>
      <c r="GR1679" s="251"/>
      <c r="GT1679" s="35"/>
      <c r="GU1679" s="35"/>
      <c r="GV1679" s="35"/>
      <c r="HA1679" s="251"/>
      <c r="HC1679" s="35"/>
      <c r="HD1679" s="35"/>
      <c r="HE1679" s="35"/>
      <c r="HJ1679" s="35"/>
      <c r="HK1679" s="35"/>
      <c r="HL1679" s="35"/>
      <c r="HM1679" s="35"/>
      <c r="HN1679" s="35"/>
      <c r="HO1679" s="35"/>
      <c r="HP1679" s="35"/>
      <c r="HQ1679" s="35"/>
      <c r="HR1679" s="35"/>
      <c r="HS1679" s="35"/>
      <c r="HT1679" s="35"/>
      <c r="HU1679" s="35"/>
      <c r="HV1679" s="35"/>
      <c r="HW1679" s="35"/>
      <c r="HX1679" s="35"/>
      <c r="HY1679" s="35"/>
      <c r="HZ1679" s="35"/>
      <c r="IA1679" s="35"/>
      <c r="IB1679" s="35"/>
      <c r="IC1679" s="35"/>
      <c r="ID1679" s="35"/>
      <c r="IE1679" s="35"/>
      <c r="IF1679" s="35"/>
      <c r="IG1679" s="35"/>
      <c r="IH1679" s="35"/>
      <c r="II1679" s="35"/>
      <c r="IJ1679" s="35"/>
      <c r="IK1679" s="35"/>
      <c r="IL1679" s="35"/>
      <c r="IM1679" s="35"/>
      <c r="IN1679" s="35"/>
      <c r="IO1679" s="35"/>
      <c r="RL1679" s="252"/>
    </row>
    <row r="1680" spans="1:480" s="64" customFormat="1" ht="14.25">
      <c r="A1680" s="321"/>
      <c r="B1680" s="321"/>
      <c r="C1680" s="321"/>
      <c r="D1680" s="321"/>
      <c r="E1680" s="299"/>
      <c r="F1680" s="299"/>
      <c r="G1680" s="35"/>
      <c r="K1680" s="251"/>
      <c r="M1680" s="35"/>
      <c r="N1680" s="35"/>
      <c r="O1680" s="35"/>
      <c r="T1680" s="251"/>
      <c r="V1680" s="35"/>
      <c r="W1680" s="35"/>
      <c r="X1680" s="35"/>
      <c r="AC1680" s="251"/>
      <c r="AE1680" s="35"/>
      <c r="AF1680" s="35"/>
      <c r="AG1680" s="35"/>
      <c r="AL1680" s="251"/>
      <c r="AN1680" s="35"/>
      <c r="AO1680" s="35"/>
      <c r="AP1680" s="35"/>
      <c r="AU1680" s="251"/>
      <c r="AW1680" s="35"/>
      <c r="AX1680" s="35"/>
      <c r="AY1680" s="35"/>
      <c r="BD1680" s="251"/>
      <c r="BF1680" s="35"/>
      <c r="BG1680" s="35"/>
      <c r="BH1680" s="35"/>
      <c r="BM1680" s="251"/>
      <c r="BO1680" s="35"/>
      <c r="BP1680" s="35"/>
      <c r="BQ1680" s="35"/>
      <c r="BV1680" s="251"/>
      <c r="BX1680" s="35"/>
      <c r="BY1680" s="35"/>
      <c r="BZ1680" s="35"/>
      <c r="CE1680" s="251"/>
      <c r="CG1680" s="35"/>
      <c r="CH1680" s="35"/>
      <c r="CI1680" s="35"/>
      <c r="CN1680" s="251"/>
      <c r="CP1680" s="35"/>
      <c r="CQ1680" s="35"/>
      <c r="CR1680" s="35"/>
      <c r="CW1680" s="251"/>
      <c r="CY1680" s="35"/>
      <c r="CZ1680" s="35"/>
      <c r="DA1680" s="35"/>
      <c r="DF1680" s="251"/>
      <c r="DH1680" s="35"/>
      <c r="DI1680" s="35"/>
      <c r="DJ1680" s="35"/>
      <c r="DO1680" s="251"/>
      <c r="DQ1680" s="35"/>
      <c r="DR1680" s="35"/>
      <c r="DS1680" s="35"/>
      <c r="DX1680" s="251"/>
      <c r="DZ1680" s="35"/>
      <c r="EA1680" s="35"/>
      <c r="EB1680" s="35"/>
      <c r="EG1680" s="251"/>
      <c r="EI1680" s="35"/>
      <c r="EJ1680" s="35"/>
      <c r="EK1680" s="35"/>
      <c r="EP1680" s="251"/>
      <c r="ER1680" s="35"/>
      <c r="ES1680" s="35"/>
      <c r="ET1680" s="35"/>
      <c r="EY1680" s="251"/>
      <c r="FA1680" s="35"/>
      <c r="FB1680" s="35"/>
      <c r="FC1680" s="35"/>
      <c r="FH1680" s="251"/>
      <c r="FJ1680" s="35"/>
      <c r="FK1680" s="35"/>
      <c r="FL1680" s="35"/>
      <c r="FQ1680" s="251"/>
      <c r="FS1680" s="35"/>
      <c r="FT1680" s="35"/>
      <c r="FU1680" s="35"/>
      <c r="FZ1680" s="251"/>
      <c r="GB1680" s="35"/>
      <c r="GC1680" s="35"/>
      <c r="GD1680" s="35"/>
      <c r="GI1680" s="251"/>
      <c r="GK1680" s="35"/>
      <c r="GL1680" s="35"/>
      <c r="GM1680" s="35"/>
      <c r="GR1680" s="251"/>
      <c r="GT1680" s="35"/>
      <c r="GU1680" s="35"/>
      <c r="GV1680" s="35"/>
      <c r="HA1680" s="251"/>
      <c r="HC1680" s="35"/>
      <c r="HD1680" s="35"/>
      <c r="HE1680" s="35"/>
      <c r="HJ1680" s="35"/>
      <c r="HK1680" s="35"/>
      <c r="HL1680" s="35"/>
      <c r="HM1680" s="35"/>
      <c r="HN1680" s="35"/>
      <c r="HO1680" s="35"/>
      <c r="HP1680" s="35"/>
      <c r="HQ1680" s="35"/>
      <c r="HR1680" s="35"/>
      <c r="HS1680" s="35"/>
      <c r="HT1680" s="35"/>
      <c r="HU1680" s="35"/>
      <c r="HV1680" s="35"/>
      <c r="HW1680" s="35"/>
      <c r="HX1680" s="35"/>
      <c r="HY1680" s="35"/>
      <c r="HZ1680" s="35"/>
      <c r="IA1680" s="35"/>
      <c r="IB1680" s="35"/>
      <c r="IC1680" s="35"/>
      <c r="ID1680" s="35"/>
      <c r="IE1680" s="35"/>
      <c r="IF1680" s="35"/>
      <c r="IG1680" s="35"/>
      <c r="IH1680" s="35"/>
      <c r="II1680" s="35"/>
      <c r="IJ1680" s="35"/>
      <c r="IK1680" s="35"/>
      <c r="IL1680" s="35"/>
      <c r="IM1680" s="35"/>
      <c r="IN1680" s="35"/>
      <c r="IO1680" s="35"/>
      <c r="RL1680" s="252"/>
    </row>
    <row r="1681" spans="1:480" s="64" customFormat="1" ht="14.25">
      <c r="A1681" s="321"/>
      <c r="B1681" s="321"/>
      <c r="C1681" s="321"/>
      <c r="D1681" s="321"/>
      <c r="E1681" s="299"/>
      <c r="F1681" s="299"/>
      <c r="G1681" s="35"/>
      <c r="K1681" s="251"/>
      <c r="M1681" s="35"/>
      <c r="N1681" s="35"/>
      <c r="O1681" s="35"/>
      <c r="T1681" s="251"/>
      <c r="V1681" s="35"/>
      <c r="W1681" s="35"/>
      <c r="X1681" s="35"/>
      <c r="AC1681" s="251"/>
      <c r="AE1681" s="35"/>
      <c r="AF1681" s="35"/>
      <c r="AG1681" s="35"/>
      <c r="AL1681" s="251"/>
      <c r="AN1681" s="35"/>
      <c r="AO1681" s="35"/>
      <c r="AP1681" s="35"/>
      <c r="AU1681" s="251"/>
      <c r="AW1681" s="35"/>
      <c r="AX1681" s="35"/>
      <c r="AY1681" s="35"/>
      <c r="BD1681" s="251"/>
      <c r="BF1681" s="35"/>
      <c r="BG1681" s="35"/>
      <c r="BH1681" s="35"/>
      <c r="BM1681" s="251"/>
      <c r="BO1681" s="35"/>
      <c r="BP1681" s="35"/>
      <c r="BQ1681" s="35"/>
      <c r="BV1681" s="251"/>
      <c r="BX1681" s="35"/>
      <c r="BY1681" s="35"/>
      <c r="BZ1681" s="35"/>
      <c r="CE1681" s="251"/>
      <c r="CG1681" s="35"/>
      <c r="CH1681" s="35"/>
      <c r="CI1681" s="35"/>
      <c r="CN1681" s="251"/>
      <c r="CP1681" s="35"/>
      <c r="CQ1681" s="35"/>
      <c r="CR1681" s="35"/>
      <c r="CW1681" s="251"/>
      <c r="CY1681" s="35"/>
      <c r="CZ1681" s="35"/>
      <c r="DA1681" s="35"/>
      <c r="DF1681" s="251"/>
      <c r="DH1681" s="35"/>
      <c r="DI1681" s="35"/>
      <c r="DJ1681" s="35"/>
      <c r="DO1681" s="251"/>
      <c r="DQ1681" s="35"/>
      <c r="DR1681" s="35"/>
      <c r="DS1681" s="35"/>
      <c r="DX1681" s="251"/>
      <c r="DZ1681" s="35"/>
      <c r="EA1681" s="35"/>
      <c r="EB1681" s="35"/>
      <c r="EG1681" s="251"/>
      <c r="EI1681" s="35"/>
      <c r="EJ1681" s="35"/>
      <c r="EK1681" s="35"/>
      <c r="EP1681" s="251"/>
      <c r="ER1681" s="35"/>
      <c r="ES1681" s="35"/>
      <c r="ET1681" s="35"/>
      <c r="EY1681" s="251"/>
      <c r="FA1681" s="35"/>
      <c r="FB1681" s="35"/>
      <c r="FC1681" s="35"/>
      <c r="FH1681" s="251"/>
      <c r="FJ1681" s="35"/>
      <c r="FK1681" s="35"/>
      <c r="FL1681" s="35"/>
      <c r="FQ1681" s="251"/>
      <c r="FS1681" s="35"/>
      <c r="FT1681" s="35"/>
      <c r="FU1681" s="35"/>
      <c r="FZ1681" s="251"/>
      <c r="GB1681" s="35"/>
      <c r="GC1681" s="35"/>
      <c r="GD1681" s="35"/>
      <c r="GI1681" s="251"/>
      <c r="GK1681" s="35"/>
      <c r="GL1681" s="35"/>
      <c r="GM1681" s="35"/>
      <c r="GR1681" s="251"/>
      <c r="GT1681" s="35"/>
      <c r="GU1681" s="35"/>
      <c r="GV1681" s="35"/>
      <c r="HA1681" s="251"/>
      <c r="HC1681" s="35"/>
      <c r="HD1681" s="35"/>
      <c r="HE1681" s="35"/>
      <c r="HJ1681" s="35"/>
      <c r="HK1681" s="35"/>
      <c r="HL1681" s="35"/>
      <c r="HM1681" s="35"/>
      <c r="HN1681" s="35"/>
      <c r="HO1681" s="35"/>
      <c r="HP1681" s="35"/>
      <c r="HQ1681" s="35"/>
      <c r="HR1681" s="35"/>
      <c r="HS1681" s="35"/>
      <c r="HT1681" s="35"/>
      <c r="HU1681" s="35"/>
      <c r="HV1681" s="35"/>
      <c r="HW1681" s="35"/>
      <c r="HX1681" s="35"/>
      <c r="HY1681" s="35"/>
      <c r="HZ1681" s="35"/>
      <c r="IA1681" s="35"/>
      <c r="IB1681" s="35"/>
      <c r="IC1681" s="35"/>
      <c r="ID1681" s="35"/>
      <c r="IE1681" s="35"/>
      <c r="IF1681" s="35"/>
      <c r="IG1681" s="35"/>
      <c r="IH1681" s="35"/>
      <c r="II1681" s="35"/>
      <c r="IJ1681" s="35"/>
      <c r="IK1681" s="35"/>
      <c r="IL1681" s="35"/>
      <c r="IM1681" s="35"/>
      <c r="IN1681" s="35"/>
      <c r="IO1681" s="35"/>
      <c r="RL1681" s="252"/>
    </row>
    <row r="1682" spans="1:480" s="64" customFormat="1" ht="14.25">
      <c r="A1682" s="321"/>
      <c r="B1682" s="321"/>
      <c r="C1682" s="321"/>
      <c r="D1682" s="321"/>
      <c r="E1682" s="299"/>
      <c r="F1682" s="299"/>
      <c r="G1682" s="35"/>
      <c r="K1682" s="251"/>
      <c r="M1682" s="35"/>
      <c r="N1682" s="35"/>
      <c r="O1682" s="35"/>
      <c r="T1682" s="251"/>
      <c r="V1682" s="35"/>
      <c r="W1682" s="35"/>
      <c r="X1682" s="35"/>
      <c r="AC1682" s="251"/>
      <c r="AE1682" s="35"/>
      <c r="AF1682" s="35"/>
      <c r="AG1682" s="35"/>
      <c r="AL1682" s="251"/>
      <c r="AN1682" s="35"/>
      <c r="AO1682" s="35"/>
      <c r="AP1682" s="35"/>
      <c r="AU1682" s="251"/>
      <c r="AW1682" s="35"/>
      <c r="AX1682" s="35"/>
      <c r="AY1682" s="35"/>
      <c r="BD1682" s="251"/>
      <c r="BF1682" s="35"/>
      <c r="BG1682" s="35"/>
      <c r="BH1682" s="35"/>
      <c r="BM1682" s="251"/>
      <c r="BO1682" s="35"/>
      <c r="BP1682" s="35"/>
      <c r="BQ1682" s="35"/>
      <c r="BV1682" s="251"/>
      <c r="BX1682" s="35"/>
      <c r="BY1682" s="35"/>
      <c r="BZ1682" s="35"/>
      <c r="CE1682" s="251"/>
      <c r="CG1682" s="35"/>
      <c r="CH1682" s="35"/>
      <c r="CI1682" s="35"/>
      <c r="CN1682" s="251"/>
      <c r="CP1682" s="35"/>
      <c r="CQ1682" s="35"/>
      <c r="CR1682" s="35"/>
      <c r="CW1682" s="251"/>
      <c r="CY1682" s="35"/>
      <c r="CZ1682" s="35"/>
      <c r="DA1682" s="35"/>
      <c r="DF1682" s="251"/>
      <c r="DH1682" s="35"/>
      <c r="DI1682" s="35"/>
      <c r="DJ1682" s="35"/>
      <c r="DO1682" s="251"/>
      <c r="DQ1682" s="35"/>
      <c r="DR1682" s="35"/>
      <c r="DS1682" s="35"/>
      <c r="DX1682" s="251"/>
      <c r="DZ1682" s="35"/>
      <c r="EA1682" s="35"/>
      <c r="EB1682" s="35"/>
      <c r="EG1682" s="251"/>
      <c r="EI1682" s="35"/>
      <c r="EJ1682" s="35"/>
      <c r="EK1682" s="35"/>
      <c r="EP1682" s="251"/>
      <c r="ER1682" s="35"/>
      <c r="ES1682" s="35"/>
      <c r="ET1682" s="35"/>
      <c r="EY1682" s="251"/>
      <c r="FA1682" s="35"/>
      <c r="FB1682" s="35"/>
      <c r="FC1682" s="35"/>
      <c r="FH1682" s="251"/>
      <c r="FJ1682" s="35"/>
      <c r="FK1682" s="35"/>
      <c r="FL1682" s="35"/>
      <c r="FQ1682" s="251"/>
      <c r="FS1682" s="35"/>
      <c r="FT1682" s="35"/>
      <c r="FU1682" s="35"/>
      <c r="FZ1682" s="251"/>
      <c r="GB1682" s="35"/>
      <c r="GC1682" s="35"/>
      <c r="GD1682" s="35"/>
      <c r="GI1682" s="251"/>
      <c r="GK1682" s="35"/>
      <c r="GL1682" s="35"/>
      <c r="GM1682" s="35"/>
      <c r="GR1682" s="251"/>
      <c r="GT1682" s="35"/>
      <c r="GU1682" s="35"/>
      <c r="GV1682" s="35"/>
      <c r="HA1682" s="251"/>
      <c r="HC1682" s="35"/>
      <c r="HD1682" s="35"/>
      <c r="HE1682" s="35"/>
      <c r="HJ1682" s="35"/>
      <c r="HK1682" s="35"/>
      <c r="HL1682" s="35"/>
      <c r="HM1682" s="35"/>
      <c r="HN1682" s="35"/>
      <c r="HO1682" s="35"/>
      <c r="HP1682" s="35"/>
      <c r="HQ1682" s="35"/>
      <c r="HR1682" s="35"/>
      <c r="HS1682" s="35"/>
      <c r="HT1682" s="35"/>
      <c r="HU1682" s="35"/>
      <c r="HV1682" s="35"/>
      <c r="HW1682" s="35"/>
      <c r="HX1682" s="35"/>
      <c r="HY1682" s="35"/>
      <c r="HZ1682" s="35"/>
      <c r="IA1682" s="35"/>
      <c r="IB1682" s="35"/>
      <c r="IC1682" s="35"/>
      <c r="ID1682" s="35"/>
      <c r="IE1682" s="35"/>
      <c r="IF1682" s="35"/>
      <c r="IG1682" s="35"/>
      <c r="IH1682" s="35"/>
      <c r="II1682" s="35"/>
      <c r="IJ1682" s="35"/>
      <c r="IK1682" s="35"/>
      <c r="IL1682" s="35"/>
      <c r="IM1682" s="35"/>
      <c r="IN1682" s="35"/>
      <c r="IO1682" s="35"/>
      <c r="RL1682" s="252"/>
    </row>
    <row r="1683" spans="1:480" s="64" customFormat="1" ht="14.25">
      <c r="A1683" s="321"/>
      <c r="B1683" s="321"/>
      <c r="C1683" s="321"/>
      <c r="D1683" s="321"/>
      <c r="E1683" s="299"/>
      <c r="F1683" s="35"/>
      <c r="G1683" s="35"/>
      <c r="K1683" s="251"/>
      <c r="M1683" s="35"/>
      <c r="N1683" s="35"/>
      <c r="O1683" s="35"/>
      <c r="T1683" s="251"/>
      <c r="V1683" s="35"/>
      <c r="W1683" s="35"/>
      <c r="X1683" s="35"/>
      <c r="AC1683" s="251"/>
      <c r="AE1683" s="35"/>
      <c r="AF1683" s="35"/>
      <c r="AG1683" s="35"/>
      <c r="AL1683" s="251"/>
      <c r="AN1683" s="35"/>
      <c r="AO1683" s="35"/>
      <c r="AP1683" s="35"/>
      <c r="AU1683" s="251"/>
      <c r="AW1683" s="35"/>
      <c r="AX1683" s="35"/>
      <c r="AY1683" s="35"/>
      <c r="BD1683" s="251"/>
      <c r="BF1683" s="35"/>
      <c r="BG1683" s="35"/>
      <c r="BH1683" s="35"/>
      <c r="BM1683" s="251"/>
      <c r="BO1683" s="35"/>
      <c r="BP1683" s="35"/>
      <c r="BQ1683" s="35"/>
      <c r="BV1683" s="251"/>
      <c r="BX1683" s="35"/>
      <c r="BY1683" s="35"/>
      <c r="BZ1683" s="35"/>
      <c r="CE1683" s="251"/>
      <c r="CG1683" s="35"/>
      <c r="CH1683" s="35"/>
      <c r="CI1683" s="35"/>
      <c r="CN1683" s="251"/>
      <c r="CP1683" s="35"/>
      <c r="CQ1683" s="35"/>
      <c r="CR1683" s="35"/>
      <c r="CW1683" s="251"/>
      <c r="CY1683" s="35"/>
      <c r="CZ1683" s="35"/>
      <c r="DA1683" s="35"/>
      <c r="DF1683" s="251"/>
      <c r="DH1683" s="35"/>
      <c r="DI1683" s="35"/>
      <c r="DJ1683" s="35"/>
      <c r="DO1683" s="251"/>
      <c r="DQ1683" s="35"/>
      <c r="DR1683" s="35"/>
      <c r="DS1683" s="35"/>
      <c r="DX1683" s="251"/>
      <c r="DZ1683" s="35"/>
      <c r="EA1683" s="35"/>
      <c r="EB1683" s="35"/>
      <c r="EG1683" s="251"/>
      <c r="EI1683" s="35"/>
      <c r="EJ1683" s="35"/>
      <c r="EK1683" s="35"/>
      <c r="EP1683" s="251"/>
      <c r="ER1683" s="35"/>
      <c r="ES1683" s="35"/>
      <c r="ET1683" s="35"/>
      <c r="EY1683" s="251"/>
      <c r="FA1683" s="35"/>
      <c r="FB1683" s="35"/>
      <c r="FC1683" s="35"/>
      <c r="FH1683" s="251"/>
      <c r="FJ1683" s="35"/>
      <c r="FK1683" s="35"/>
      <c r="FL1683" s="35"/>
      <c r="FQ1683" s="251"/>
      <c r="FS1683" s="35"/>
      <c r="FT1683" s="35"/>
      <c r="FU1683" s="35"/>
      <c r="FZ1683" s="251"/>
      <c r="GB1683" s="35"/>
      <c r="GC1683" s="35"/>
      <c r="GD1683" s="35"/>
      <c r="GI1683" s="251"/>
      <c r="GK1683" s="35"/>
      <c r="GL1683" s="35"/>
      <c r="GM1683" s="35"/>
      <c r="GR1683" s="251"/>
      <c r="GT1683" s="35"/>
      <c r="GU1683" s="35"/>
      <c r="GV1683" s="35"/>
      <c r="HA1683" s="251"/>
      <c r="HC1683" s="35"/>
      <c r="HD1683" s="35"/>
      <c r="HE1683" s="35"/>
      <c r="HJ1683" s="35"/>
      <c r="HK1683" s="35"/>
      <c r="HL1683" s="35"/>
      <c r="HM1683" s="35"/>
      <c r="HN1683" s="35"/>
      <c r="HO1683" s="35"/>
      <c r="HP1683" s="35"/>
      <c r="HQ1683" s="35"/>
      <c r="HR1683" s="35"/>
      <c r="HS1683" s="35"/>
      <c r="HT1683" s="35"/>
      <c r="HU1683" s="35"/>
      <c r="HV1683" s="35"/>
      <c r="HW1683" s="35"/>
      <c r="HX1683" s="35"/>
      <c r="HY1683" s="35"/>
      <c r="HZ1683" s="35"/>
      <c r="IA1683" s="35"/>
      <c r="IB1683" s="35"/>
      <c r="IC1683" s="35"/>
      <c r="ID1683" s="35"/>
      <c r="IE1683" s="35"/>
      <c r="IF1683" s="35"/>
      <c r="IG1683" s="35"/>
      <c r="IH1683" s="35"/>
      <c r="II1683" s="35"/>
      <c r="IJ1683" s="35"/>
      <c r="IK1683" s="35"/>
      <c r="IL1683" s="35"/>
      <c r="IM1683" s="35"/>
      <c r="IN1683" s="35"/>
      <c r="IO1683" s="35"/>
      <c r="RL1683" s="252"/>
    </row>
    <row r="1684" spans="1:480" s="64" customFormat="1" ht="14.25">
      <c r="A1684" s="321"/>
      <c r="B1684" s="321"/>
      <c r="C1684" s="321"/>
      <c r="D1684" s="321"/>
      <c r="E1684" s="299"/>
      <c r="F1684" s="299"/>
      <c r="G1684" s="35"/>
      <c r="K1684" s="251"/>
      <c r="M1684" s="35"/>
      <c r="N1684" s="35"/>
      <c r="O1684" s="35"/>
      <c r="T1684" s="251"/>
      <c r="V1684" s="35"/>
      <c r="W1684" s="35"/>
      <c r="X1684" s="35"/>
      <c r="AC1684" s="251"/>
      <c r="AE1684" s="35"/>
      <c r="AF1684" s="35"/>
      <c r="AG1684" s="35"/>
      <c r="AL1684" s="251"/>
      <c r="AN1684" s="35"/>
      <c r="AO1684" s="35"/>
      <c r="AP1684" s="35"/>
      <c r="AU1684" s="251"/>
      <c r="AW1684" s="35"/>
      <c r="AX1684" s="35"/>
      <c r="AY1684" s="35"/>
      <c r="BD1684" s="251"/>
      <c r="BF1684" s="35"/>
      <c r="BG1684" s="35"/>
      <c r="BH1684" s="35"/>
      <c r="BM1684" s="251"/>
      <c r="BO1684" s="35"/>
      <c r="BP1684" s="35"/>
      <c r="BQ1684" s="35"/>
      <c r="BV1684" s="251"/>
      <c r="BX1684" s="35"/>
      <c r="BY1684" s="35"/>
      <c r="BZ1684" s="35"/>
      <c r="CE1684" s="251"/>
      <c r="CG1684" s="35"/>
      <c r="CH1684" s="35"/>
      <c r="CI1684" s="35"/>
      <c r="CN1684" s="251"/>
      <c r="CP1684" s="35"/>
      <c r="CQ1684" s="35"/>
      <c r="CR1684" s="35"/>
      <c r="CW1684" s="251"/>
      <c r="CY1684" s="35"/>
      <c r="CZ1684" s="35"/>
      <c r="DA1684" s="35"/>
      <c r="DF1684" s="251"/>
      <c r="DH1684" s="35"/>
      <c r="DI1684" s="35"/>
      <c r="DJ1684" s="35"/>
      <c r="DO1684" s="251"/>
      <c r="DQ1684" s="35"/>
      <c r="DR1684" s="35"/>
      <c r="DS1684" s="35"/>
      <c r="DX1684" s="251"/>
      <c r="DZ1684" s="35"/>
      <c r="EA1684" s="35"/>
      <c r="EB1684" s="35"/>
      <c r="EG1684" s="251"/>
      <c r="EI1684" s="35"/>
      <c r="EJ1684" s="35"/>
      <c r="EK1684" s="35"/>
      <c r="EP1684" s="251"/>
      <c r="ER1684" s="35"/>
      <c r="ES1684" s="35"/>
      <c r="ET1684" s="35"/>
      <c r="EY1684" s="251"/>
      <c r="FA1684" s="35"/>
      <c r="FB1684" s="35"/>
      <c r="FC1684" s="35"/>
      <c r="FH1684" s="251"/>
      <c r="FJ1684" s="35"/>
      <c r="FK1684" s="35"/>
      <c r="FL1684" s="35"/>
      <c r="FQ1684" s="251"/>
      <c r="FS1684" s="35"/>
      <c r="FT1684" s="35"/>
      <c r="FU1684" s="35"/>
      <c r="FZ1684" s="251"/>
      <c r="GB1684" s="35"/>
      <c r="GC1684" s="35"/>
      <c r="GD1684" s="35"/>
      <c r="GI1684" s="251"/>
      <c r="GK1684" s="35"/>
      <c r="GL1684" s="35"/>
      <c r="GM1684" s="35"/>
      <c r="GR1684" s="251"/>
      <c r="GT1684" s="35"/>
      <c r="GU1684" s="35"/>
      <c r="GV1684" s="35"/>
      <c r="HA1684" s="251"/>
      <c r="HC1684" s="35"/>
      <c r="HD1684" s="35"/>
      <c r="HE1684" s="35"/>
      <c r="HJ1684" s="35"/>
      <c r="HK1684" s="35"/>
      <c r="HL1684" s="35"/>
      <c r="HM1684" s="35"/>
      <c r="HN1684" s="35"/>
      <c r="HO1684" s="35"/>
      <c r="HP1684" s="35"/>
      <c r="HQ1684" s="35"/>
      <c r="HR1684" s="35"/>
      <c r="HS1684" s="35"/>
      <c r="HT1684" s="35"/>
      <c r="HU1684" s="35"/>
      <c r="HV1684" s="35"/>
      <c r="HW1684" s="35"/>
      <c r="HX1684" s="35"/>
      <c r="HY1684" s="35"/>
      <c r="HZ1684" s="35"/>
      <c r="IA1684" s="35"/>
      <c r="IB1684" s="35"/>
      <c r="IC1684" s="35"/>
      <c r="ID1684" s="35"/>
      <c r="IE1684" s="35"/>
      <c r="IF1684" s="35"/>
      <c r="IG1684" s="35"/>
      <c r="IH1684" s="35"/>
      <c r="II1684" s="35"/>
      <c r="IJ1684" s="35"/>
      <c r="IK1684" s="35"/>
      <c r="IL1684" s="35"/>
      <c r="IM1684" s="35"/>
      <c r="IN1684" s="35"/>
      <c r="IO1684" s="35"/>
      <c r="RL1684" s="252"/>
    </row>
    <row r="1685" spans="1:480" s="64" customFormat="1" ht="14.25">
      <c r="A1685" s="321"/>
      <c r="B1685" s="321"/>
      <c r="C1685" s="321"/>
      <c r="D1685" s="321"/>
      <c r="E1685" s="299"/>
      <c r="F1685" s="299"/>
      <c r="G1685" s="35"/>
      <c r="K1685" s="251"/>
      <c r="M1685" s="35"/>
      <c r="N1685" s="35"/>
      <c r="O1685" s="35"/>
      <c r="T1685" s="251"/>
      <c r="V1685" s="35"/>
      <c r="W1685" s="35"/>
      <c r="X1685" s="35"/>
      <c r="AC1685" s="251"/>
      <c r="AE1685" s="35"/>
      <c r="AF1685" s="35"/>
      <c r="AG1685" s="35"/>
      <c r="AL1685" s="251"/>
      <c r="AN1685" s="35"/>
      <c r="AO1685" s="35"/>
      <c r="AP1685" s="35"/>
      <c r="AU1685" s="251"/>
      <c r="AW1685" s="35"/>
      <c r="AX1685" s="35"/>
      <c r="AY1685" s="35"/>
      <c r="BD1685" s="251"/>
      <c r="BF1685" s="35"/>
      <c r="BG1685" s="35"/>
      <c r="BH1685" s="35"/>
      <c r="BM1685" s="251"/>
      <c r="BO1685" s="35"/>
      <c r="BP1685" s="35"/>
      <c r="BQ1685" s="35"/>
      <c r="BV1685" s="251"/>
      <c r="BX1685" s="35"/>
      <c r="BY1685" s="35"/>
      <c r="BZ1685" s="35"/>
      <c r="CE1685" s="251"/>
      <c r="CG1685" s="35"/>
      <c r="CH1685" s="35"/>
      <c r="CI1685" s="35"/>
      <c r="CN1685" s="251"/>
      <c r="CP1685" s="35"/>
      <c r="CQ1685" s="35"/>
      <c r="CR1685" s="35"/>
      <c r="CW1685" s="251"/>
      <c r="CY1685" s="35"/>
      <c r="CZ1685" s="35"/>
      <c r="DA1685" s="35"/>
      <c r="DF1685" s="251"/>
      <c r="DH1685" s="35"/>
      <c r="DI1685" s="35"/>
      <c r="DJ1685" s="35"/>
      <c r="DO1685" s="251"/>
      <c r="DQ1685" s="35"/>
      <c r="DR1685" s="35"/>
      <c r="DS1685" s="35"/>
      <c r="DX1685" s="251"/>
      <c r="DZ1685" s="35"/>
      <c r="EA1685" s="35"/>
      <c r="EB1685" s="35"/>
      <c r="EG1685" s="251"/>
      <c r="EI1685" s="35"/>
      <c r="EJ1685" s="35"/>
      <c r="EK1685" s="35"/>
      <c r="EP1685" s="251"/>
      <c r="ER1685" s="35"/>
      <c r="ES1685" s="35"/>
      <c r="ET1685" s="35"/>
      <c r="EY1685" s="251"/>
      <c r="FA1685" s="35"/>
      <c r="FB1685" s="35"/>
      <c r="FC1685" s="35"/>
      <c r="FH1685" s="251"/>
      <c r="FJ1685" s="35"/>
      <c r="FK1685" s="35"/>
      <c r="FL1685" s="35"/>
      <c r="FQ1685" s="251"/>
      <c r="FS1685" s="35"/>
      <c r="FT1685" s="35"/>
      <c r="FU1685" s="35"/>
      <c r="FZ1685" s="251"/>
      <c r="GB1685" s="35"/>
      <c r="GC1685" s="35"/>
      <c r="GD1685" s="35"/>
      <c r="GI1685" s="251"/>
      <c r="GK1685" s="35"/>
      <c r="GL1685" s="35"/>
      <c r="GM1685" s="35"/>
      <c r="GR1685" s="251"/>
      <c r="GT1685" s="35"/>
      <c r="GU1685" s="35"/>
      <c r="GV1685" s="35"/>
      <c r="HA1685" s="251"/>
      <c r="HC1685" s="35"/>
      <c r="HD1685" s="35"/>
      <c r="HE1685" s="35"/>
      <c r="HJ1685" s="35"/>
      <c r="HK1685" s="35"/>
      <c r="HL1685" s="35"/>
      <c r="HM1685" s="35"/>
      <c r="HN1685" s="35"/>
      <c r="HO1685" s="35"/>
      <c r="HP1685" s="35"/>
      <c r="HQ1685" s="35"/>
      <c r="HR1685" s="35"/>
      <c r="HS1685" s="35"/>
      <c r="HT1685" s="35"/>
      <c r="HU1685" s="35"/>
      <c r="HV1685" s="35"/>
      <c r="HW1685" s="35"/>
      <c r="HX1685" s="35"/>
      <c r="HY1685" s="35"/>
      <c r="HZ1685" s="35"/>
      <c r="IA1685" s="35"/>
      <c r="IB1685" s="35"/>
      <c r="IC1685" s="35"/>
      <c r="ID1685" s="35"/>
      <c r="IE1685" s="35"/>
      <c r="IF1685" s="35"/>
      <c r="IG1685" s="35"/>
      <c r="IH1685" s="35"/>
      <c r="II1685" s="35"/>
      <c r="IJ1685" s="35"/>
      <c r="IK1685" s="35"/>
      <c r="IL1685" s="35"/>
      <c r="IM1685" s="35"/>
      <c r="IN1685" s="35"/>
      <c r="IO1685" s="35"/>
      <c r="RL1685" s="252"/>
    </row>
    <row r="1686" spans="1:480" s="64" customFormat="1" ht="14.25">
      <c r="A1686" s="321"/>
      <c r="B1686" s="321"/>
      <c r="C1686" s="321"/>
      <c r="D1686" s="321"/>
      <c r="E1686" s="299"/>
      <c r="F1686" s="299"/>
      <c r="G1686" s="35"/>
      <c r="K1686" s="251"/>
      <c r="M1686" s="35"/>
      <c r="N1686" s="35"/>
      <c r="O1686" s="35"/>
      <c r="T1686" s="251"/>
      <c r="V1686" s="35"/>
      <c r="W1686" s="35"/>
      <c r="X1686" s="35"/>
      <c r="AC1686" s="251"/>
      <c r="AE1686" s="35"/>
      <c r="AF1686" s="35"/>
      <c r="AG1686" s="35"/>
      <c r="AL1686" s="251"/>
      <c r="AN1686" s="35"/>
      <c r="AO1686" s="35"/>
      <c r="AP1686" s="35"/>
      <c r="AU1686" s="251"/>
      <c r="AW1686" s="35"/>
      <c r="AX1686" s="35"/>
      <c r="AY1686" s="35"/>
      <c r="BD1686" s="251"/>
      <c r="BF1686" s="35"/>
      <c r="BG1686" s="35"/>
      <c r="BH1686" s="35"/>
      <c r="BM1686" s="251"/>
      <c r="BO1686" s="35"/>
      <c r="BP1686" s="35"/>
      <c r="BQ1686" s="35"/>
      <c r="BV1686" s="251"/>
      <c r="BX1686" s="35"/>
      <c r="BY1686" s="35"/>
      <c r="BZ1686" s="35"/>
      <c r="CE1686" s="251"/>
      <c r="CG1686" s="35"/>
      <c r="CH1686" s="35"/>
      <c r="CI1686" s="35"/>
      <c r="CN1686" s="251"/>
      <c r="CP1686" s="35"/>
      <c r="CQ1686" s="35"/>
      <c r="CR1686" s="35"/>
      <c r="CW1686" s="251"/>
      <c r="CY1686" s="35"/>
      <c r="CZ1686" s="35"/>
      <c r="DA1686" s="35"/>
      <c r="DF1686" s="251"/>
      <c r="DH1686" s="35"/>
      <c r="DI1686" s="35"/>
      <c r="DJ1686" s="35"/>
      <c r="DO1686" s="251"/>
      <c r="DQ1686" s="35"/>
      <c r="DR1686" s="35"/>
      <c r="DS1686" s="35"/>
      <c r="DX1686" s="251"/>
      <c r="DZ1686" s="35"/>
      <c r="EA1686" s="35"/>
      <c r="EB1686" s="35"/>
      <c r="EG1686" s="251"/>
      <c r="EI1686" s="35"/>
      <c r="EJ1686" s="35"/>
      <c r="EK1686" s="35"/>
      <c r="EP1686" s="251"/>
      <c r="ER1686" s="35"/>
      <c r="ES1686" s="35"/>
      <c r="ET1686" s="35"/>
      <c r="EY1686" s="251"/>
      <c r="FA1686" s="35"/>
      <c r="FB1686" s="35"/>
      <c r="FC1686" s="35"/>
      <c r="FH1686" s="251"/>
      <c r="FJ1686" s="35"/>
      <c r="FK1686" s="35"/>
      <c r="FL1686" s="35"/>
      <c r="FQ1686" s="251"/>
      <c r="FS1686" s="35"/>
      <c r="FT1686" s="35"/>
      <c r="FU1686" s="35"/>
      <c r="FZ1686" s="251"/>
      <c r="GB1686" s="35"/>
      <c r="GC1686" s="35"/>
      <c r="GD1686" s="35"/>
      <c r="GI1686" s="251"/>
      <c r="GK1686" s="35"/>
      <c r="GL1686" s="35"/>
      <c r="GM1686" s="35"/>
      <c r="GR1686" s="251"/>
      <c r="GT1686" s="35"/>
      <c r="GU1686" s="35"/>
      <c r="GV1686" s="35"/>
      <c r="HA1686" s="251"/>
      <c r="HC1686" s="35"/>
      <c r="HD1686" s="35"/>
      <c r="HE1686" s="35"/>
      <c r="HJ1686" s="35"/>
      <c r="HK1686" s="35"/>
      <c r="HL1686" s="35"/>
      <c r="HM1686" s="35"/>
      <c r="HN1686" s="35"/>
      <c r="HO1686" s="35"/>
      <c r="HP1686" s="35"/>
      <c r="HQ1686" s="35"/>
      <c r="HR1686" s="35"/>
      <c r="HS1686" s="35"/>
      <c r="HT1686" s="35"/>
      <c r="HU1686" s="35"/>
      <c r="HV1686" s="35"/>
      <c r="HW1686" s="35"/>
      <c r="HX1686" s="35"/>
      <c r="HY1686" s="35"/>
      <c r="HZ1686" s="35"/>
      <c r="IA1686" s="35"/>
      <c r="IB1686" s="35"/>
      <c r="IC1686" s="35"/>
      <c r="ID1686" s="35"/>
      <c r="IE1686" s="35"/>
      <c r="IF1686" s="35"/>
      <c r="IG1686" s="35"/>
      <c r="IH1686" s="35"/>
      <c r="II1686" s="35"/>
      <c r="IJ1686" s="35"/>
      <c r="IK1686" s="35"/>
      <c r="IL1686" s="35"/>
      <c r="IM1686" s="35"/>
      <c r="IN1686" s="35"/>
      <c r="IO1686" s="35"/>
      <c r="RL1686" s="252"/>
    </row>
    <row r="1687" spans="1:480" s="64" customFormat="1" ht="14.25">
      <c r="A1687" s="321"/>
      <c r="B1687" s="321"/>
      <c r="C1687" s="321"/>
      <c r="D1687" s="321"/>
      <c r="E1687" s="299"/>
      <c r="F1687" s="299"/>
      <c r="G1687" s="35"/>
      <c r="K1687" s="251"/>
      <c r="M1687" s="35"/>
      <c r="N1687" s="35"/>
      <c r="O1687" s="35"/>
      <c r="T1687" s="251"/>
      <c r="V1687" s="35"/>
      <c r="W1687" s="35"/>
      <c r="X1687" s="35"/>
      <c r="AC1687" s="251"/>
      <c r="AE1687" s="35"/>
      <c r="AF1687" s="35"/>
      <c r="AG1687" s="35"/>
      <c r="AL1687" s="251"/>
      <c r="AN1687" s="35"/>
      <c r="AO1687" s="35"/>
      <c r="AP1687" s="35"/>
      <c r="AU1687" s="251"/>
      <c r="AW1687" s="35"/>
      <c r="AX1687" s="35"/>
      <c r="AY1687" s="35"/>
      <c r="BD1687" s="251"/>
      <c r="BF1687" s="35"/>
      <c r="BG1687" s="35"/>
      <c r="BH1687" s="35"/>
      <c r="BM1687" s="251"/>
      <c r="BO1687" s="35"/>
      <c r="BP1687" s="35"/>
      <c r="BQ1687" s="35"/>
      <c r="BV1687" s="251"/>
      <c r="BX1687" s="35"/>
      <c r="BY1687" s="35"/>
      <c r="BZ1687" s="35"/>
      <c r="CE1687" s="251"/>
      <c r="CG1687" s="35"/>
      <c r="CH1687" s="35"/>
      <c r="CI1687" s="35"/>
      <c r="CN1687" s="251"/>
      <c r="CP1687" s="35"/>
      <c r="CQ1687" s="35"/>
      <c r="CR1687" s="35"/>
      <c r="CW1687" s="251"/>
      <c r="CY1687" s="35"/>
      <c r="CZ1687" s="35"/>
      <c r="DA1687" s="35"/>
      <c r="DF1687" s="251"/>
      <c r="DH1687" s="35"/>
      <c r="DI1687" s="35"/>
      <c r="DJ1687" s="35"/>
      <c r="DO1687" s="251"/>
      <c r="DQ1687" s="35"/>
      <c r="DR1687" s="35"/>
      <c r="DS1687" s="35"/>
      <c r="DX1687" s="251"/>
      <c r="DZ1687" s="35"/>
      <c r="EA1687" s="35"/>
      <c r="EB1687" s="35"/>
      <c r="EG1687" s="251"/>
      <c r="EI1687" s="35"/>
      <c r="EJ1687" s="35"/>
      <c r="EK1687" s="35"/>
      <c r="EP1687" s="251"/>
      <c r="ER1687" s="35"/>
      <c r="ES1687" s="35"/>
      <c r="ET1687" s="35"/>
      <c r="EY1687" s="251"/>
      <c r="FA1687" s="35"/>
      <c r="FB1687" s="35"/>
      <c r="FC1687" s="35"/>
      <c r="FH1687" s="251"/>
      <c r="FJ1687" s="35"/>
      <c r="FK1687" s="35"/>
      <c r="FL1687" s="35"/>
      <c r="FQ1687" s="251"/>
      <c r="FS1687" s="35"/>
      <c r="FT1687" s="35"/>
      <c r="FU1687" s="35"/>
      <c r="FZ1687" s="251"/>
      <c r="GB1687" s="35"/>
      <c r="GC1687" s="35"/>
      <c r="GD1687" s="35"/>
      <c r="GI1687" s="251"/>
      <c r="GK1687" s="35"/>
      <c r="GL1687" s="35"/>
      <c r="GM1687" s="35"/>
      <c r="GR1687" s="251"/>
      <c r="GT1687" s="35"/>
      <c r="GU1687" s="35"/>
      <c r="GV1687" s="35"/>
      <c r="HA1687" s="251"/>
      <c r="HC1687" s="35"/>
      <c r="HD1687" s="35"/>
      <c r="HE1687" s="35"/>
      <c r="HJ1687" s="35"/>
      <c r="HK1687" s="35"/>
      <c r="HL1687" s="35"/>
      <c r="HM1687" s="35"/>
      <c r="HN1687" s="35"/>
      <c r="HO1687" s="35"/>
      <c r="HP1687" s="35"/>
      <c r="HQ1687" s="35"/>
      <c r="HR1687" s="35"/>
      <c r="HS1687" s="35"/>
      <c r="HT1687" s="35"/>
      <c r="HU1687" s="35"/>
      <c r="HV1687" s="35"/>
      <c r="HW1687" s="35"/>
      <c r="HX1687" s="35"/>
      <c r="HY1687" s="35"/>
      <c r="HZ1687" s="35"/>
      <c r="IA1687" s="35"/>
      <c r="IB1687" s="35"/>
      <c r="IC1687" s="35"/>
      <c r="ID1687" s="35"/>
      <c r="IE1687" s="35"/>
      <c r="IF1687" s="35"/>
      <c r="IG1687" s="35"/>
      <c r="IH1687" s="35"/>
      <c r="II1687" s="35"/>
      <c r="IJ1687" s="35"/>
      <c r="IK1687" s="35"/>
      <c r="IL1687" s="35"/>
      <c r="IM1687" s="35"/>
      <c r="IN1687" s="35"/>
      <c r="IO1687" s="35"/>
      <c r="RL1687" s="252"/>
    </row>
    <row r="1688" spans="1:480" s="64" customFormat="1" ht="14.25">
      <c r="A1688" s="321"/>
      <c r="B1688" s="321"/>
      <c r="C1688" s="321"/>
      <c r="D1688" s="321"/>
      <c r="E1688" s="299"/>
      <c r="F1688" s="299"/>
      <c r="G1688" s="35"/>
      <c r="K1688" s="251"/>
      <c r="M1688" s="35"/>
      <c r="N1688" s="35"/>
      <c r="O1688" s="35"/>
      <c r="T1688" s="251"/>
      <c r="V1688" s="35"/>
      <c r="W1688" s="35"/>
      <c r="X1688" s="35"/>
      <c r="AC1688" s="251"/>
      <c r="AE1688" s="35"/>
      <c r="AF1688" s="35"/>
      <c r="AG1688" s="35"/>
      <c r="AL1688" s="251"/>
      <c r="AN1688" s="35"/>
      <c r="AO1688" s="35"/>
      <c r="AP1688" s="35"/>
      <c r="AU1688" s="251"/>
      <c r="AW1688" s="35"/>
      <c r="AX1688" s="35"/>
      <c r="AY1688" s="35"/>
      <c r="BD1688" s="251"/>
      <c r="BF1688" s="35"/>
      <c r="BG1688" s="35"/>
      <c r="BH1688" s="35"/>
      <c r="BM1688" s="251"/>
      <c r="BO1688" s="35"/>
      <c r="BP1688" s="35"/>
      <c r="BQ1688" s="35"/>
      <c r="BV1688" s="251"/>
      <c r="BX1688" s="35"/>
      <c r="BY1688" s="35"/>
      <c r="BZ1688" s="35"/>
      <c r="CE1688" s="251"/>
      <c r="CG1688" s="35"/>
      <c r="CH1688" s="35"/>
      <c r="CI1688" s="35"/>
      <c r="CN1688" s="251"/>
      <c r="CP1688" s="35"/>
      <c r="CQ1688" s="35"/>
      <c r="CR1688" s="35"/>
      <c r="CW1688" s="251"/>
      <c r="CY1688" s="35"/>
      <c r="CZ1688" s="35"/>
      <c r="DA1688" s="35"/>
      <c r="DF1688" s="251"/>
      <c r="DH1688" s="35"/>
      <c r="DI1688" s="35"/>
      <c r="DJ1688" s="35"/>
      <c r="DO1688" s="251"/>
      <c r="DQ1688" s="35"/>
      <c r="DR1688" s="35"/>
      <c r="DS1688" s="35"/>
      <c r="DX1688" s="251"/>
      <c r="DZ1688" s="35"/>
      <c r="EA1688" s="35"/>
      <c r="EB1688" s="35"/>
      <c r="EG1688" s="251"/>
      <c r="EI1688" s="35"/>
      <c r="EJ1688" s="35"/>
      <c r="EK1688" s="35"/>
      <c r="EP1688" s="251"/>
      <c r="ER1688" s="35"/>
      <c r="ES1688" s="35"/>
      <c r="ET1688" s="35"/>
      <c r="EY1688" s="251"/>
      <c r="FA1688" s="35"/>
      <c r="FB1688" s="35"/>
      <c r="FC1688" s="35"/>
      <c r="FH1688" s="251"/>
      <c r="FJ1688" s="35"/>
      <c r="FK1688" s="35"/>
      <c r="FL1688" s="35"/>
      <c r="FQ1688" s="251"/>
      <c r="FS1688" s="35"/>
      <c r="FT1688" s="35"/>
      <c r="FU1688" s="35"/>
      <c r="FZ1688" s="251"/>
      <c r="GB1688" s="35"/>
      <c r="GC1688" s="35"/>
      <c r="GD1688" s="35"/>
      <c r="GI1688" s="251"/>
      <c r="GK1688" s="35"/>
      <c r="GL1688" s="35"/>
      <c r="GM1688" s="35"/>
      <c r="GR1688" s="251"/>
      <c r="GT1688" s="35"/>
      <c r="GU1688" s="35"/>
      <c r="GV1688" s="35"/>
      <c r="HA1688" s="251"/>
      <c r="HC1688" s="35"/>
      <c r="HD1688" s="35"/>
      <c r="HE1688" s="35"/>
      <c r="HJ1688" s="35"/>
      <c r="HK1688" s="35"/>
      <c r="HL1688" s="35"/>
      <c r="HM1688" s="35"/>
      <c r="HN1688" s="35"/>
      <c r="HO1688" s="35"/>
      <c r="HP1688" s="35"/>
      <c r="HQ1688" s="35"/>
      <c r="HR1688" s="35"/>
      <c r="HS1688" s="35"/>
      <c r="HT1688" s="35"/>
      <c r="HU1688" s="35"/>
      <c r="HV1688" s="35"/>
      <c r="HW1688" s="35"/>
      <c r="HX1688" s="35"/>
      <c r="HY1688" s="35"/>
      <c r="HZ1688" s="35"/>
      <c r="IA1688" s="35"/>
      <c r="IB1688" s="35"/>
      <c r="IC1688" s="35"/>
      <c r="ID1688" s="35"/>
      <c r="IE1688" s="35"/>
      <c r="IF1688" s="35"/>
      <c r="IG1688" s="35"/>
      <c r="IH1688" s="35"/>
      <c r="II1688" s="35"/>
      <c r="IJ1688" s="35"/>
      <c r="IK1688" s="35"/>
      <c r="IL1688" s="35"/>
      <c r="IM1688" s="35"/>
      <c r="IN1688" s="35"/>
      <c r="IO1688" s="35"/>
      <c r="RL1688" s="252"/>
    </row>
    <row r="1689" spans="1:480" s="64" customFormat="1" ht="14.25">
      <c r="A1689" s="321"/>
      <c r="B1689" s="321"/>
      <c r="C1689" s="321"/>
      <c r="D1689" s="321"/>
      <c r="E1689" s="299"/>
      <c r="F1689" s="299"/>
      <c r="G1689" s="35"/>
      <c r="K1689" s="251"/>
      <c r="M1689" s="35"/>
      <c r="N1689" s="35"/>
      <c r="O1689" s="35"/>
      <c r="T1689" s="251"/>
      <c r="V1689" s="35"/>
      <c r="W1689" s="35"/>
      <c r="X1689" s="35"/>
      <c r="AC1689" s="251"/>
      <c r="AE1689" s="35"/>
      <c r="AF1689" s="35"/>
      <c r="AG1689" s="35"/>
      <c r="AL1689" s="251"/>
      <c r="AN1689" s="35"/>
      <c r="AO1689" s="35"/>
      <c r="AP1689" s="35"/>
      <c r="AU1689" s="251"/>
      <c r="AW1689" s="35"/>
      <c r="AX1689" s="35"/>
      <c r="AY1689" s="35"/>
      <c r="BD1689" s="251"/>
      <c r="BF1689" s="35"/>
      <c r="BG1689" s="35"/>
      <c r="BH1689" s="35"/>
      <c r="BM1689" s="251"/>
      <c r="BO1689" s="35"/>
      <c r="BP1689" s="35"/>
      <c r="BQ1689" s="35"/>
      <c r="BV1689" s="251"/>
      <c r="BX1689" s="35"/>
      <c r="BY1689" s="35"/>
      <c r="BZ1689" s="35"/>
      <c r="CE1689" s="251"/>
      <c r="CG1689" s="35"/>
      <c r="CH1689" s="35"/>
      <c r="CI1689" s="35"/>
      <c r="CN1689" s="251"/>
      <c r="CP1689" s="35"/>
      <c r="CQ1689" s="35"/>
      <c r="CR1689" s="35"/>
      <c r="CW1689" s="251"/>
      <c r="CY1689" s="35"/>
      <c r="CZ1689" s="35"/>
      <c r="DA1689" s="35"/>
      <c r="DF1689" s="251"/>
      <c r="DH1689" s="35"/>
      <c r="DI1689" s="35"/>
      <c r="DJ1689" s="35"/>
      <c r="DO1689" s="251"/>
      <c r="DQ1689" s="35"/>
      <c r="DR1689" s="35"/>
      <c r="DS1689" s="35"/>
      <c r="DX1689" s="251"/>
      <c r="DZ1689" s="35"/>
      <c r="EA1689" s="35"/>
      <c r="EB1689" s="35"/>
      <c r="EG1689" s="251"/>
      <c r="EI1689" s="35"/>
      <c r="EJ1689" s="35"/>
      <c r="EK1689" s="35"/>
      <c r="EP1689" s="251"/>
      <c r="ER1689" s="35"/>
      <c r="ES1689" s="35"/>
      <c r="ET1689" s="35"/>
      <c r="EY1689" s="251"/>
      <c r="FA1689" s="35"/>
      <c r="FB1689" s="35"/>
      <c r="FC1689" s="35"/>
      <c r="FH1689" s="251"/>
      <c r="FJ1689" s="35"/>
      <c r="FK1689" s="35"/>
      <c r="FL1689" s="35"/>
      <c r="FQ1689" s="251"/>
      <c r="FS1689" s="35"/>
      <c r="FT1689" s="35"/>
      <c r="FU1689" s="35"/>
      <c r="FZ1689" s="251"/>
      <c r="GB1689" s="35"/>
      <c r="GC1689" s="35"/>
      <c r="GD1689" s="35"/>
      <c r="GI1689" s="251"/>
      <c r="GK1689" s="35"/>
      <c r="GL1689" s="35"/>
      <c r="GM1689" s="35"/>
      <c r="GR1689" s="251"/>
      <c r="GT1689" s="35"/>
      <c r="GU1689" s="35"/>
      <c r="GV1689" s="35"/>
      <c r="HA1689" s="251"/>
      <c r="HC1689" s="35"/>
      <c r="HD1689" s="35"/>
      <c r="HE1689" s="35"/>
      <c r="HJ1689" s="35"/>
      <c r="HK1689" s="35"/>
      <c r="HL1689" s="35"/>
      <c r="HM1689" s="35"/>
      <c r="HN1689" s="35"/>
      <c r="HO1689" s="35"/>
      <c r="HP1689" s="35"/>
      <c r="HQ1689" s="35"/>
      <c r="HR1689" s="35"/>
      <c r="HS1689" s="35"/>
      <c r="HT1689" s="35"/>
      <c r="HU1689" s="35"/>
      <c r="HV1689" s="35"/>
      <c r="HW1689" s="35"/>
      <c r="HX1689" s="35"/>
      <c r="HY1689" s="35"/>
      <c r="HZ1689" s="35"/>
      <c r="IA1689" s="35"/>
      <c r="IB1689" s="35"/>
      <c r="IC1689" s="35"/>
      <c r="ID1689" s="35"/>
      <c r="IE1689" s="35"/>
      <c r="IF1689" s="35"/>
      <c r="IG1689" s="35"/>
      <c r="IH1689" s="35"/>
      <c r="II1689" s="35"/>
      <c r="IJ1689" s="35"/>
      <c r="IK1689" s="35"/>
      <c r="IL1689" s="35"/>
      <c r="IM1689" s="35"/>
      <c r="IN1689" s="35"/>
      <c r="IO1689" s="35"/>
      <c r="RL1689" s="252"/>
    </row>
    <row r="1690" spans="1:480" s="64" customFormat="1" ht="14.25">
      <c r="A1690" s="321"/>
      <c r="B1690" s="321"/>
      <c r="C1690" s="321"/>
      <c r="D1690" s="321"/>
      <c r="E1690" s="299"/>
      <c r="F1690" s="299"/>
      <c r="G1690" s="35"/>
      <c r="K1690" s="251"/>
      <c r="M1690" s="35"/>
      <c r="N1690" s="35"/>
      <c r="O1690" s="35"/>
      <c r="T1690" s="251"/>
      <c r="V1690" s="35"/>
      <c r="W1690" s="35"/>
      <c r="X1690" s="35"/>
      <c r="AC1690" s="251"/>
      <c r="AE1690" s="35"/>
      <c r="AF1690" s="35"/>
      <c r="AG1690" s="35"/>
      <c r="AL1690" s="251"/>
      <c r="AN1690" s="35"/>
      <c r="AO1690" s="35"/>
      <c r="AP1690" s="35"/>
      <c r="AU1690" s="251"/>
      <c r="AW1690" s="35"/>
      <c r="AX1690" s="35"/>
      <c r="AY1690" s="35"/>
      <c r="BD1690" s="251"/>
      <c r="BF1690" s="35"/>
      <c r="BG1690" s="35"/>
      <c r="BH1690" s="35"/>
      <c r="BM1690" s="251"/>
      <c r="BO1690" s="35"/>
      <c r="BP1690" s="35"/>
      <c r="BQ1690" s="35"/>
      <c r="BV1690" s="251"/>
      <c r="BX1690" s="35"/>
      <c r="BY1690" s="35"/>
      <c r="BZ1690" s="35"/>
      <c r="CE1690" s="251"/>
      <c r="CG1690" s="35"/>
      <c r="CH1690" s="35"/>
      <c r="CI1690" s="35"/>
      <c r="CN1690" s="251"/>
      <c r="CP1690" s="35"/>
      <c r="CQ1690" s="35"/>
      <c r="CR1690" s="35"/>
      <c r="CW1690" s="251"/>
      <c r="CY1690" s="35"/>
      <c r="CZ1690" s="35"/>
      <c r="DA1690" s="35"/>
      <c r="DF1690" s="251"/>
      <c r="DH1690" s="35"/>
      <c r="DI1690" s="35"/>
      <c r="DJ1690" s="35"/>
      <c r="DO1690" s="251"/>
      <c r="DQ1690" s="35"/>
      <c r="DR1690" s="35"/>
      <c r="DS1690" s="35"/>
      <c r="DX1690" s="251"/>
      <c r="DZ1690" s="35"/>
      <c r="EA1690" s="35"/>
      <c r="EB1690" s="35"/>
      <c r="EG1690" s="251"/>
      <c r="EI1690" s="35"/>
      <c r="EJ1690" s="35"/>
      <c r="EK1690" s="35"/>
      <c r="EP1690" s="251"/>
      <c r="ER1690" s="35"/>
      <c r="ES1690" s="35"/>
      <c r="ET1690" s="35"/>
      <c r="EY1690" s="251"/>
      <c r="FA1690" s="35"/>
      <c r="FB1690" s="35"/>
      <c r="FC1690" s="35"/>
      <c r="FH1690" s="251"/>
      <c r="FJ1690" s="35"/>
      <c r="FK1690" s="35"/>
      <c r="FL1690" s="35"/>
      <c r="FQ1690" s="251"/>
      <c r="FS1690" s="35"/>
      <c r="FT1690" s="35"/>
      <c r="FU1690" s="35"/>
      <c r="FZ1690" s="251"/>
      <c r="GB1690" s="35"/>
      <c r="GC1690" s="35"/>
      <c r="GD1690" s="35"/>
      <c r="GI1690" s="251"/>
      <c r="GK1690" s="35"/>
      <c r="GL1690" s="35"/>
      <c r="GM1690" s="35"/>
      <c r="GR1690" s="251"/>
      <c r="GT1690" s="35"/>
      <c r="GU1690" s="35"/>
      <c r="GV1690" s="35"/>
      <c r="HA1690" s="251"/>
      <c r="HC1690" s="35"/>
      <c r="HD1690" s="35"/>
      <c r="HE1690" s="35"/>
      <c r="HJ1690" s="35"/>
      <c r="HK1690" s="35"/>
      <c r="HL1690" s="35"/>
      <c r="HM1690" s="35"/>
      <c r="HN1690" s="35"/>
      <c r="HO1690" s="35"/>
      <c r="HP1690" s="35"/>
      <c r="HQ1690" s="35"/>
      <c r="HR1690" s="35"/>
      <c r="HS1690" s="35"/>
      <c r="HT1690" s="35"/>
      <c r="HU1690" s="35"/>
      <c r="HV1690" s="35"/>
      <c r="HW1690" s="35"/>
      <c r="HX1690" s="35"/>
      <c r="HY1690" s="35"/>
      <c r="HZ1690" s="35"/>
      <c r="IA1690" s="35"/>
      <c r="IB1690" s="35"/>
      <c r="IC1690" s="35"/>
      <c r="ID1690" s="35"/>
      <c r="IE1690" s="35"/>
      <c r="IF1690" s="35"/>
      <c r="IG1690" s="35"/>
      <c r="IH1690" s="35"/>
      <c r="II1690" s="35"/>
      <c r="IJ1690" s="35"/>
      <c r="IK1690" s="35"/>
      <c r="IL1690" s="35"/>
      <c r="IM1690" s="35"/>
      <c r="IN1690" s="35"/>
      <c r="IO1690" s="35"/>
      <c r="RL1690" s="252"/>
    </row>
    <row r="1691" spans="1:480" s="64" customFormat="1" ht="14.25">
      <c r="A1691" s="321"/>
      <c r="B1691" s="321"/>
      <c r="C1691" s="321"/>
      <c r="D1691" s="321"/>
      <c r="E1691" s="299"/>
      <c r="F1691" s="299"/>
      <c r="G1691" s="35"/>
      <c r="K1691" s="251"/>
      <c r="M1691" s="35"/>
      <c r="N1691" s="35"/>
      <c r="O1691" s="35"/>
      <c r="T1691" s="251"/>
      <c r="V1691" s="35"/>
      <c r="W1691" s="35"/>
      <c r="X1691" s="35"/>
      <c r="AC1691" s="251"/>
      <c r="AE1691" s="35"/>
      <c r="AF1691" s="35"/>
      <c r="AG1691" s="35"/>
      <c r="AL1691" s="251"/>
      <c r="AN1691" s="35"/>
      <c r="AO1691" s="35"/>
      <c r="AP1691" s="35"/>
      <c r="AU1691" s="251"/>
      <c r="AW1691" s="35"/>
      <c r="AX1691" s="35"/>
      <c r="AY1691" s="35"/>
      <c r="BD1691" s="251"/>
      <c r="BF1691" s="35"/>
      <c r="BG1691" s="35"/>
      <c r="BH1691" s="35"/>
      <c r="BM1691" s="251"/>
      <c r="BO1691" s="35"/>
      <c r="BP1691" s="35"/>
      <c r="BQ1691" s="35"/>
      <c r="BV1691" s="251"/>
      <c r="BX1691" s="35"/>
      <c r="BY1691" s="35"/>
      <c r="BZ1691" s="35"/>
      <c r="CE1691" s="251"/>
      <c r="CG1691" s="35"/>
      <c r="CH1691" s="35"/>
      <c r="CI1691" s="35"/>
      <c r="CN1691" s="251"/>
      <c r="CP1691" s="35"/>
      <c r="CQ1691" s="35"/>
      <c r="CR1691" s="35"/>
      <c r="CW1691" s="251"/>
      <c r="CY1691" s="35"/>
      <c r="CZ1691" s="35"/>
      <c r="DA1691" s="35"/>
      <c r="DF1691" s="251"/>
      <c r="DH1691" s="35"/>
      <c r="DI1691" s="35"/>
      <c r="DJ1691" s="35"/>
      <c r="DO1691" s="251"/>
      <c r="DQ1691" s="35"/>
      <c r="DR1691" s="35"/>
      <c r="DS1691" s="35"/>
      <c r="DX1691" s="251"/>
      <c r="DZ1691" s="35"/>
      <c r="EA1691" s="35"/>
      <c r="EB1691" s="35"/>
      <c r="EG1691" s="251"/>
      <c r="EI1691" s="35"/>
      <c r="EJ1691" s="35"/>
      <c r="EK1691" s="35"/>
      <c r="EP1691" s="251"/>
      <c r="ER1691" s="35"/>
      <c r="ES1691" s="35"/>
      <c r="ET1691" s="35"/>
      <c r="EY1691" s="251"/>
      <c r="FA1691" s="35"/>
      <c r="FB1691" s="35"/>
      <c r="FC1691" s="35"/>
      <c r="FH1691" s="251"/>
      <c r="FJ1691" s="35"/>
      <c r="FK1691" s="35"/>
      <c r="FL1691" s="35"/>
      <c r="FQ1691" s="251"/>
      <c r="FS1691" s="35"/>
      <c r="FT1691" s="35"/>
      <c r="FU1691" s="35"/>
      <c r="FZ1691" s="251"/>
      <c r="GB1691" s="35"/>
      <c r="GC1691" s="35"/>
      <c r="GD1691" s="35"/>
      <c r="GI1691" s="251"/>
      <c r="GK1691" s="35"/>
      <c r="GL1691" s="35"/>
      <c r="GM1691" s="35"/>
      <c r="GR1691" s="251"/>
      <c r="GT1691" s="35"/>
      <c r="GU1691" s="35"/>
      <c r="GV1691" s="35"/>
      <c r="HA1691" s="251"/>
      <c r="HC1691" s="35"/>
      <c r="HD1691" s="35"/>
      <c r="HE1691" s="35"/>
      <c r="HJ1691" s="35"/>
      <c r="HK1691" s="35"/>
      <c r="HL1691" s="35"/>
      <c r="HM1691" s="35"/>
      <c r="HN1691" s="35"/>
      <c r="HO1691" s="35"/>
      <c r="HP1691" s="35"/>
      <c r="HQ1691" s="35"/>
      <c r="HR1691" s="35"/>
      <c r="HS1691" s="35"/>
      <c r="HT1691" s="35"/>
      <c r="HU1691" s="35"/>
      <c r="HV1691" s="35"/>
      <c r="HW1691" s="35"/>
      <c r="HX1691" s="35"/>
      <c r="HY1691" s="35"/>
      <c r="HZ1691" s="35"/>
      <c r="IA1691" s="35"/>
      <c r="IB1691" s="35"/>
      <c r="IC1691" s="35"/>
      <c r="ID1691" s="35"/>
      <c r="IE1691" s="35"/>
      <c r="IF1691" s="35"/>
      <c r="IG1691" s="35"/>
      <c r="IH1691" s="35"/>
      <c r="II1691" s="35"/>
      <c r="IJ1691" s="35"/>
      <c r="IK1691" s="35"/>
      <c r="IL1691" s="35"/>
      <c r="IM1691" s="35"/>
      <c r="IN1691" s="35"/>
      <c r="IO1691" s="35"/>
      <c r="RL1691" s="252"/>
    </row>
    <row r="1692" spans="1:480" s="64" customFormat="1" ht="14.25">
      <c r="A1692" s="321"/>
      <c r="B1692" s="321"/>
      <c r="C1692" s="321"/>
      <c r="D1692" s="321"/>
      <c r="E1692" s="299"/>
      <c r="F1692" s="299"/>
      <c r="G1692" s="35"/>
      <c r="K1692" s="251"/>
      <c r="M1692" s="35"/>
      <c r="N1692" s="35"/>
      <c r="O1692" s="35"/>
      <c r="T1692" s="251"/>
      <c r="V1692" s="35"/>
      <c r="W1692" s="35"/>
      <c r="X1692" s="35"/>
      <c r="AC1692" s="251"/>
      <c r="AE1692" s="35"/>
      <c r="AF1692" s="35"/>
      <c r="AG1692" s="35"/>
      <c r="AL1692" s="251"/>
      <c r="AN1692" s="35"/>
      <c r="AO1692" s="35"/>
      <c r="AP1692" s="35"/>
      <c r="AU1692" s="251"/>
      <c r="AW1692" s="35"/>
      <c r="AX1692" s="35"/>
      <c r="AY1692" s="35"/>
      <c r="BD1692" s="251"/>
      <c r="BF1692" s="35"/>
      <c r="BG1692" s="35"/>
      <c r="BH1692" s="35"/>
      <c r="BM1692" s="251"/>
      <c r="BO1692" s="35"/>
      <c r="BP1692" s="35"/>
      <c r="BQ1692" s="35"/>
      <c r="BV1692" s="251"/>
      <c r="BX1692" s="35"/>
      <c r="BY1692" s="35"/>
      <c r="BZ1692" s="35"/>
      <c r="CE1692" s="251"/>
      <c r="CG1692" s="35"/>
      <c r="CH1692" s="35"/>
      <c r="CI1692" s="35"/>
      <c r="CN1692" s="251"/>
      <c r="CP1692" s="35"/>
      <c r="CQ1692" s="35"/>
      <c r="CR1692" s="35"/>
      <c r="CW1692" s="251"/>
      <c r="CY1692" s="35"/>
      <c r="CZ1692" s="35"/>
      <c r="DA1692" s="35"/>
      <c r="DF1692" s="251"/>
      <c r="DH1692" s="35"/>
      <c r="DI1692" s="35"/>
      <c r="DJ1692" s="35"/>
      <c r="DO1692" s="251"/>
      <c r="DQ1692" s="35"/>
      <c r="DR1692" s="35"/>
      <c r="DS1692" s="35"/>
      <c r="DX1692" s="251"/>
      <c r="DZ1692" s="35"/>
      <c r="EA1692" s="35"/>
      <c r="EB1692" s="35"/>
      <c r="EG1692" s="251"/>
      <c r="EI1692" s="35"/>
      <c r="EJ1692" s="35"/>
      <c r="EK1692" s="35"/>
      <c r="EP1692" s="251"/>
      <c r="ER1692" s="35"/>
      <c r="ES1692" s="35"/>
      <c r="ET1692" s="35"/>
      <c r="EY1692" s="251"/>
      <c r="FA1692" s="35"/>
      <c r="FB1692" s="35"/>
      <c r="FC1692" s="35"/>
      <c r="FH1692" s="251"/>
      <c r="FJ1692" s="35"/>
      <c r="FK1692" s="35"/>
      <c r="FL1692" s="35"/>
      <c r="FQ1692" s="251"/>
      <c r="FS1692" s="35"/>
      <c r="FT1692" s="35"/>
      <c r="FU1692" s="35"/>
      <c r="FZ1692" s="251"/>
      <c r="GB1692" s="35"/>
      <c r="GC1692" s="35"/>
      <c r="GD1692" s="35"/>
      <c r="GI1692" s="251"/>
      <c r="GK1692" s="35"/>
      <c r="GL1692" s="35"/>
      <c r="GM1692" s="35"/>
      <c r="GR1692" s="251"/>
      <c r="GT1692" s="35"/>
      <c r="GU1692" s="35"/>
      <c r="GV1692" s="35"/>
      <c r="HA1692" s="251"/>
      <c r="HC1692" s="35"/>
      <c r="HD1692" s="35"/>
      <c r="HE1692" s="35"/>
      <c r="HJ1692" s="35"/>
      <c r="HK1692" s="35"/>
      <c r="HL1692" s="35"/>
      <c r="HM1692" s="35"/>
      <c r="HN1692" s="35"/>
      <c r="HO1692" s="35"/>
      <c r="HP1692" s="35"/>
      <c r="HQ1692" s="35"/>
      <c r="HR1692" s="35"/>
      <c r="HS1692" s="35"/>
      <c r="HT1692" s="35"/>
      <c r="HU1692" s="35"/>
      <c r="HV1692" s="35"/>
      <c r="HW1692" s="35"/>
      <c r="HX1692" s="35"/>
      <c r="HY1692" s="35"/>
      <c r="HZ1692" s="35"/>
      <c r="IA1692" s="35"/>
      <c r="IB1692" s="35"/>
      <c r="IC1692" s="35"/>
      <c r="ID1692" s="35"/>
      <c r="IE1692" s="35"/>
      <c r="IF1692" s="35"/>
      <c r="IG1692" s="35"/>
      <c r="IH1692" s="35"/>
      <c r="II1692" s="35"/>
      <c r="IJ1692" s="35"/>
      <c r="IK1692" s="35"/>
      <c r="IL1692" s="35"/>
      <c r="IM1692" s="35"/>
      <c r="IN1692" s="35"/>
      <c r="IO1692" s="35"/>
      <c r="RL1692" s="252"/>
    </row>
    <row r="1693" spans="1:480" s="64" customFormat="1" ht="14.25">
      <c r="A1693" s="321"/>
      <c r="B1693" s="321"/>
      <c r="C1693" s="321"/>
      <c r="D1693" s="321"/>
      <c r="E1693" s="299"/>
      <c r="F1693" s="299"/>
      <c r="G1693" s="35"/>
      <c r="K1693" s="251"/>
      <c r="M1693" s="35"/>
      <c r="N1693" s="35"/>
      <c r="O1693" s="35"/>
      <c r="T1693" s="251"/>
      <c r="V1693" s="35"/>
      <c r="W1693" s="35"/>
      <c r="X1693" s="35"/>
      <c r="AC1693" s="251"/>
      <c r="AE1693" s="35"/>
      <c r="AF1693" s="35"/>
      <c r="AG1693" s="35"/>
      <c r="AL1693" s="251"/>
      <c r="AN1693" s="35"/>
      <c r="AO1693" s="35"/>
      <c r="AP1693" s="35"/>
      <c r="AU1693" s="251"/>
      <c r="AW1693" s="35"/>
      <c r="AX1693" s="35"/>
      <c r="AY1693" s="35"/>
      <c r="BD1693" s="251"/>
      <c r="BF1693" s="35"/>
      <c r="BG1693" s="35"/>
      <c r="BH1693" s="35"/>
      <c r="BM1693" s="251"/>
      <c r="BO1693" s="35"/>
      <c r="BP1693" s="35"/>
      <c r="BQ1693" s="35"/>
      <c r="BV1693" s="251"/>
      <c r="BX1693" s="35"/>
      <c r="BY1693" s="35"/>
      <c r="BZ1693" s="35"/>
      <c r="CE1693" s="251"/>
      <c r="CG1693" s="35"/>
      <c r="CH1693" s="35"/>
      <c r="CI1693" s="35"/>
      <c r="CN1693" s="251"/>
      <c r="CP1693" s="35"/>
      <c r="CQ1693" s="35"/>
      <c r="CR1693" s="35"/>
      <c r="CW1693" s="251"/>
      <c r="CY1693" s="35"/>
      <c r="CZ1693" s="35"/>
      <c r="DA1693" s="35"/>
      <c r="DF1693" s="251"/>
      <c r="DH1693" s="35"/>
      <c r="DI1693" s="35"/>
      <c r="DJ1693" s="35"/>
      <c r="DO1693" s="251"/>
      <c r="DQ1693" s="35"/>
      <c r="DR1693" s="35"/>
      <c r="DS1693" s="35"/>
      <c r="DX1693" s="251"/>
      <c r="DZ1693" s="35"/>
      <c r="EA1693" s="35"/>
      <c r="EB1693" s="35"/>
      <c r="EG1693" s="251"/>
      <c r="EI1693" s="35"/>
      <c r="EJ1693" s="35"/>
      <c r="EK1693" s="35"/>
      <c r="EP1693" s="251"/>
      <c r="ER1693" s="35"/>
      <c r="ES1693" s="35"/>
      <c r="ET1693" s="35"/>
      <c r="EY1693" s="251"/>
      <c r="FA1693" s="35"/>
      <c r="FB1693" s="35"/>
      <c r="FC1693" s="35"/>
      <c r="FH1693" s="251"/>
      <c r="FJ1693" s="35"/>
      <c r="FK1693" s="35"/>
      <c r="FL1693" s="35"/>
      <c r="FQ1693" s="251"/>
      <c r="FS1693" s="35"/>
      <c r="FT1693" s="35"/>
      <c r="FU1693" s="35"/>
      <c r="FZ1693" s="251"/>
      <c r="GB1693" s="35"/>
      <c r="GC1693" s="35"/>
      <c r="GD1693" s="35"/>
      <c r="GI1693" s="251"/>
      <c r="GK1693" s="35"/>
      <c r="GL1693" s="35"/>
      <c r="GM1693" s="35"/>
      <c r="GR1693" s="251"/>
      <c r="GT1693" s="35"/>
      <c r="GU1693" s="35"/>
      <c r="GV1693" s="35"/>
      <c r="HA1693" s="251"/>
      <c r="HC1693" s="35"/>
      <c r="HD1693" s="35"/>
      <c r="HE1693" s="35"/>
      <c r="HJ1693" s="35"/>
      <c r="HK1693" s="35"/>
      <c r="HL1693" s="35"/>
      <c r="HM1693" s="35"/>
      <c r="HN1693" s="35"/>
      <c r="HO1693" s="35"/>
      <c r="HP1693" s="35"/>
      <c r="HQ1693" s="35"/>
      <c r="HR1693" s="35"/>
      <c r="HS1693" s="35"/>
      <c r="HT1693" s="35"/>
      <c r="HU1693" s="35"/>
      <c r="HV1693" s="35"/>
      <c r="HW1693" s="35"/>
      <c r="HX1693" s="35"/>
      <c r="HY1693" s="35"/>
      <c r="HZ1693" s="35"/>
      <c r="IA1693" s="35"/>
      <c r="IB1693" s="35"/>
      <c r="IC1693" s="35"/>
      <c r="ID1693" s="35"/>
      <c r="IE1693" s="35"/>
      <c r="IF1693" s="35"/>
      <c r="IG1693" s="35"/>
      <c r="IH1693" s="35"/>
      <c r="II1693" s="35"/>
      <c r="IJ1693" s="35"/>
      <c r="IK1693" s="35"/>
      <c r="IL1693" s="35"/>
      <c r="IM1693" s="35"/>
      <c r="IN1693" s="35"/>
      <c r="IO1693" s="35"/>
      <c r="RL1693" s="252"/>
    </row>
    <row r="1694" spans="1:480" s="64" customFormat="1" ht="14.25">
      <c r="A1694" s="321"/>
      <c r="B1694" s="321"/>
      <c r="C1694" s="321"/>
      <c r="D1694" s="321"/>
      <c r="E1694" s="299"/>
      <c r="F1694" s="299"/>
      <c r="G1694" s="35"/>
      <c r="K1694" s="251"/>
      <c r="M1694" s="35"/>
      <c r="N1694" s="35"/>
      <c r="O1694" s="35"/>
      <c r="T1694" s="251"/>
      <c r="V1694" s="35"/>
      <c r="W1694" s="35"/>
      <c r="X1694" s="35"/>
      <c r="AC1694" s="251"/>
      <c r="AE1694" s="35"/>
      <c r="AF1694" s="35"/>
      <c r="AG1694" s="35"/>
      <c r="AL1694" s="251"/>
      <c r="AN1694" s="35"/>
      <c r="AO1694" s="35"/>
      <c r="AP1694" s="35"/>
      <c r="AU1694" s="251"/>
      <c r="AW1694" s="35"/>
      <c r="AX1694" s="35"/>
      <c r="AY1694" s="35"/>
      <c r="BD1694" s="251"/>
      <c r="BF1694" s="35"/>
      <c r="BG1694" s="35"/>
      <c r="BH1694" s="35"/>
      <c r="BM1694" s="251"/>
      <c r="BO1694" s="35"/>
      <c r="BP1694" s="35"/>
      <c r="BQ1694" s="35"/>
      <c r="BV1694" s="251"/>
      <c r="BX1694" s="35"/>
      <c r="BY1694" s="35"/>
      <c r="BZ1694" s="35"/>
      <c r="CE1694" s="251"/>
      <c r="CG1694" s="35"/>
      <c r="CH1694" s="35"/>
      <c r="CI1694" s="35"/>
      <c r="CN1694" s="251"/>
      <c r="CP1694" s="35"/>
      <c r="CQ1694" s="35"/>
      <c r="CR1694" s="35"/>
      <c r="CW1694" s="251"/>
      <c r="CY1694" s="35"/>
      <c r="CZ1694" s="35"/>
      <c r="DA1694" s="35"/>
      <c r="DF1694" s="251"/>
      <c r="DH1694" s="35"/>
      <c r="DI1694" s="35"/>
      <c r="DJ1694" s="35"/>
      <c r="DO1694" s="251"/>
      <c r="DQ1694" s="35"/>
      <c r="DR1694" s="35"/>
      <c r="DS1694" s="35"/>
      <c r="DX1694" s="251"/>
      <c r="DZ1694" s="35"/>
      <c r="EA1694" s="35"/>
      <c r="EB1694" s="35"/>
      <c r="EG1694" s="251"/>
      <c r="EI1694" s="35"/>
      <c r="EJ1694" s="35"/>
      <c r="EK1694" s="35"/>
      <c r="EP1694" s="251"/>
      <c r="ER1694" s="35"/>
      <c r="ES1694" s="35"/>
      <c r="ET1694" s="35"/>
      <c r="EY1694" s="251"/>
      <c r="FA1694" s="35"/>
      <c r="FB1694" s="35"/>
      <c r="FC1694" s="35"/>
      <c r="FH1694" s="251"/>
      <c r="FJ1694" s="35"/>
      <c r="FK1694" s="35"/>
      <c r="FL1694" s="35"/>
      <c r="FQ1694" s="251"/>
      <c r="FS1694" s="35"/>
      <c r="FT1694" s="35"/>
      <c r="FU1694" s="35"/>
      <c r="FZ1694" s="251"/>
      <c r="GB1694" s="35"/>
      <c r="GC1694" s="35"/>
      <c r="GD1694" s="35"/>
      <c r="GI1694" s="251"/>
      <c r="GK1694" s="35"/>
      <c r="GL1694" s="35"/>
      <c r="GM1694" s="35"/>
      <c r="GR1694" s="251"/>
      <c r="GT1694" s="35"/>
      <c r="GU1694" s="35"/>
      <c r="GV1694" s="35"/>
      <c r="HA1694" s="251"/>
      <c r="HC1694" s="35"/>
      <c r="HD1694" s="35"/>
      <c r="HE1694" s="35"/>
      <c r="HJ1694" s="35"/>
      <c r="HK1694" s="35"/>
      <c r="HL1694" s="35"/>
      <c r="HM1694" s="35"/>
      <c r="HN1694" s="35"/>
      <c r="HO1694" s="35"/>
      <c r="HP1694" s="35"/>
      <c r="HQ1694" s="35"/>
      <c r="HR1694" s="35"/>
      <c r="HS1694" s="35"/>
      <c r="HT1694" s="35"/>
      <c r="HU1694" s="35"/>
      <c r="HV1694" s="35"/>
      <c r="HW1694" s="35"/>
      <c r="HX1694" s="35"/>
      <c r="HY1694" s="35"/>
      <c r="HZ1694" s="35"/>
      <c r="IA1694" s="35"/>
      <c r="IB1694" s="35"/>
      <c r="IC1694" s="35"/>
      <c r="ID1694" s="35"/>
      <c r="IE1694" s="35"/>
      <c r="IF1694" s="35"/>
      <c r="IG1694" s="35"/>
      <c r="IH1694" s="35"/>
      <c r="II1694" s="35"/>
      <c r="IJ1694" s="35"/>
      <c r="IK1694" s="35"/>
      <c r="IL1694" s="35"/>
      <c r="IM1694" s="35"/>
      <c r="IN1694" s="35"/>
      <c r="IO1694" s="35"/>
      <c r="RL1694" s="252"/>
    </row>
    <row r="1695" spans="1:480" s="64" customFormat="1" ht="14.25">
      <c r="A1695" s="321"/>
      <c r="B1695" s="321"/>
      <c r="C1695" s="321"/>
      <c r="D1695" s="321"/>
      <c r="E1695" s="299"/>
      <c r="F1695" s="35"/>
      <c r="G1695" s="35"/>
      <c r="K1695" s="251"/>
      <c r="M1695" s="35"/>
      <c r="N1695" s="35"/>
      <c r="O1695" s="35"/>
      <c r="T1695" s="251"/>
      <c r="V1695" s="35"/>
      <c r="W1695" s="35"/>
      <c r="X1695" s="35"/>
      <c r="AC1695" s="251"/>
      <c r="AE1695" s="35"/>
      <c r="AF1695" s="35"/>
      <c r="AG1695" s="35"/>
      <c r="AL1695" s="251"/>
      <c r="AN1695" s="35"/>
      <c r="AO1695" s="35"/>
      <c r="AP1695" s="35"/>
      <c r="AU1695" s="251"/>
      <c r="AW1695" s="35"/>
      <c r="AX1695" s="35"/>
      <c r="AY1695" s="35"/>
      <c r="BD1695" s="251"/>
      <c r="BF1695" s="35"/>
      <c r="BG1695" s="35"/>
      <c r="BH1695" s="35"/>
      <c r="BM1695" s="251"/>
      <c r="BO1695" s="35"/>
      <c r="BP1695" s="35"/>
      <c r="BQ1695" s="35"/>
      <c r="BV1695" s="251"/>
      <c r="BX1695" s="35"/>
      <c r="BY1695" s="35"/>
      <c r="BZ1695" s="35"/>
      <c r="CE1695" s="251"/>
      <c r="CG1695" s="35"/>
      <c r="CH1695" s="35"/>
      <c r="CI1695" s="35"/>
      <c r="CN1695" s="251"/>
      <c r="CP1695" s="35"/>
      <c r="CQ1695" s="35"/>
      <c r="CR1695" s="35"/>
      <c r="CW1695" s="251"/>
      <c r="CY1695" s="35"/>
      <c r="CZ1695" s="35"/>
      <c r="DA1695" s="35"/>
      <c r="DF1695" s="251"/>
      <c r="DH1695" s="35"/>
      <c r="DI1695" s="35"/>
      <c r="DJ1695" s="35"/>
      <c r="DO1695" s="251"/>
      <c r="DQ1695" s="35"/>
      <c r="DR1695" s="35"/>
      <c r="DS1695" s="35"/>
      <c r="DX1695" s="251"/>
      <c r="DZ1695" s="35"/>
      <c r="EA1695" s="35"/>
      <c r="EB1695" s="35"/>
      <c r="EG1695" s="251"/>
      <c r="EI1695" s="35"/>
      <c r="EJ1695" s="35"/>
      <c r="EK1695" s="35"/>
      <c r="EP1695" s="251"/>
      <c r="ER1695" s="35"/>
      <c r="ES1695" s="35"/>
      <c r="ET1695" s="35"/>
      <c r="EY1695" s="251"/>
      <c r="FA1695" s="35"/>
      <c r="FB1695" s="35"/>
      <c r="FC1695" s="35"/>
      <c r="FH1695" s="251"/>
      <c r="FJ1695" s="35"/>
      <c r="FK1695" s="35"/>
      <c r="FL1695" s="35"/>
      <c r="FQ1695" s="251"/>
      <c r="FS1695" s="35"/>
      <c r="FT1695" s="35"/>
      <c r="FU1695" s="35"/>
      <c r="FZ1695" s="251"/>
      <c r="GB1695" s="35"/>
      <c r="GC1695" s="35"/>
      <c r="GD1695" s="35"/>
      <c r="GI1695" s="251"/>
      <c r="GK1695" s="35"/>
      <c r="GL1695" s="35"/>
      <c r="GM1695" s="35"/>
      <c r="GR1695" s="251"/>
      <c r="GT1695" s="35"/>
      <c r="GU1695" s="35"/>
      <c r="GV1695" s="35"/>
      <c r="HA1695" s="251"/>
      <c r="HC1695" s="35"/>
      <c r="HD1695" s="35"/>
      <c r="HE1695" s="35"/>
      <c r="HJ1695" s="35"/>
      <c r="HK1695" s="35"/>
      <c r="HL1695" s="35"/>
      <c r="HM1695" s="35"/>
      <c r="HN1695" s="35"/>
      <c r="HO1695" s="35"/>
      <c r="HP1695" s="35"/>
      <c r="HQ1695" s="35"/>
      <c r="HR1695" s="35"/>
      <c r="HS1695" s="35"/>
      <c r="HT1695" s="35"/>
      <c r="HU1695" s="35"/>
      <c r="HV1695" s="35"/>
      <c r="HW1695" s="35"/>
      <c r="HX1695" s="35"/>
      <c r="HY1695" s="35"/>
      <c r="HZ1695" s="35"/>
      <c r="IA1695" s="35"/>
      <c r="IB1695" s="35"/>
      <c r="IC1695" s="35"/>
      <c r="ID1695" s="35"/>
      <c r="IE1695" s="35"/>
      <c r="IF1695" s="35"/>
      <c r="IG1695" s="35"/>
      <c r="IH1695" s="35"/>
      <c r="II1695" s="35"/>
      <c r="IJ1695" s="35"/>
      <c r="IK1695" s="35"/>
      <c r="IL1695" s="35"/>
      <c r="IM1695" s="35"/>
      <c r="IN1695" s="35"/>
      <c r="IO1695" s="35"/>
      <c r="RL1695" s="252"/>
    </row>
    <row r="1696" spans="1:480" s="64" customFormat="1" ht="14.25">
      <c r="A1696" s="321"/>
      <c r="B1696" s="321"/>
      <c r="C1696" s="321"/>
      <c r="D1696" s="321"/>
      <c r="E1696" s="299"/>
      <c r="G1696" s="35"/>
      <c r="K1696" s="251"/>
      <c r="M1696" s="35"/>
      <c r="N1696" s="35"/>
      <c r="O1696" s="35"/>
      <c r="T1696" s="251"/>
      <c r="V1696" s="35"/>
      <c r="W1696" s="35"/>
      <c r="X1696" s="35"/>
      <c r="AC1696" s="251"/>
      <c r="AE1696" s="35"/>
      <c r="AF1696" s="35"/>
      <c r="AG1696" s="35"/>
      <c r="AL1696" s="251"/>
      <c r="AN1696" s="35"/>
      <c r="AO1696" s="35"/>
      <c r="AP1696" s="35"/>
      <c r="AU1696" s="251"/>
      <c r="AW1696" s="35"/>
      <c r="AX1696" s="35"/>
      <c r="AY1696" s="35"/>
      <c r="BD1696" s="251"/>
      <c r="BF1696" s="35"/>
      <c r="BG1696" s="35"/>
      <c r="BH1696" s="35"/>
      <c r="BM1696" s="251"/>
      <c r="BO1696" s="35"/>
      <c r="BP1696" s="35"/>
      <c r="BQ1696" s="35"/>
      <c r="BV1696" s="251"/>
      <c r="BX1696" s="35"/>
      <c r="BY1696" s="35"/>
      <c r="BZ1696" s="35"/>
      <c r="CE1696" s="251"/>
      <c r="CG1696" s="35"/>
      <c r="CH1696" s="35"/>
      <c r="CI1696" s="35"/>
      <c r="CN1696" s="251"/>
      <c r="CP1696" s="35"/>
      <c r="CQ1696" s="35"/>
      <c r="CR1696" s="35"/>
      <c r="CW1696" s="251"/>
      <c r="CY1696" s="35"/>
      <c r="CZ1696" s="35"/>
      <c r="DA1696" s="35"/>
      <c r="DF1696" s="251"/>
      <c r="DH1696" s="35"/>
      <c r="DI1696" s="35"/>
      <c r="DJ1696" s="35"/>
      <c r="DO1696" s="251"/>
      <c r="DQ1696" s="35"/>
      <c r="DR1696" s="35"/>
      <c r="DS1696" s="35"/>
      <c r="DX1696" s="251"/>
      <c r="DZ1696" s="35"/>
      <c r="EA1696" s="35"/>
      <c r="EB1696" s="35"/>
      <c r="EG1696" s="251"/>
      <c r="EI1696" s="35"/>
      <c r="EJ1696" s="35"/>
      <c r="EK1696" s="35"/>
      <c r="EP1696" s="251"/>
      <c r="ER1696" s="35"/>
      <c r="ES1696" s="35"/>
      <c r="ET1696" s="35"/>
      <c r="EY1696" s="251"/>
      <c r="FA1696" s="35"/>
      <c r="FB1696" s="35"/>
      <c r="FC1696" s="35"/>
      <c r="FH1696" s="251"/>
      <c r="FJ1696" s="35"/>
      <c r="FK1696" s="35"/>
      <c r="FL1696" s="35"/>
      <c r="FQ1696" s="251"/>
      <c r="FS1696" s="35"/>
      <c r="FT1696" s="35"/>
      <c r="FU1696" s="35"/>
      <c r="FZ1696" s="251"/>
      <c r="GB1696" s="35"/>
      <c r="GC1696" s="35"/>
      <c r="GD1696" s="35"/>
      <c r="GI1696" s="251"/>
      <c r="GK1696" s="35"/>
      <c r="GL1696" s="35"/>
      <c r="GM1696" s="35"/>
      <c r="GR1696" s="251"/>
      <c r="GT1696" s="35"/>
      <c r="GU1696" s="35"/>
      <c r="GV1696" s="35"/>
      <c r="HA1696" s="251"/>
      <c r="HC1696" s="35"/>
      <c r="HD1696" s="35"/>
      <c r="HE1696" s="35"/>
      <c r="HJ1696" s="35"/>
      <c r="HK1696" s="35"/>
      <c r="HL1696" s="35"/>
      <c r="HM1696" s="35"/>
      <c r="HN1696" s="35"/>
      <c r="HO1696" s="35"/>
      <c r="HP1696" s="35"/>
      <c r="HQ1696" s="35"/>
      <c r="HR1696" s="35"/>
      <c r="HS1696" s="35"/>
      <c r="HT1696" s="35"/>
      <c r="HU1696" s="35"/>
      <c r="HV1696" s="35"/>
      <c r="HW1696" s="35"/>
      <c r="HX1696" s="35"/>
      <c r="HY1696" s="35"/>
      <c r="HZ1696" s="35"/>
      <c r="IA1696" s="35"/>
      <c r="IB1696" s="35"/>
      <c r="IC1696" s="35"/>
      <c r="ID1696" s="35"/>
      <c r="IE1696" s="35"/>
      <c r="IF1696" s="35"/>
      <c r="IG1696" s="35"/>
      <c r="IH1696" s="35"/>
      <c r="II1696" s="35"/>
      <c r="IJ1696" s="35"/>
      <c r="IK1696" s="35"/>
      <c r="IL1696" s="35"/>
      <c r="IM1696" s="35"/>
      <c r="IN1696" s="35"/>
      <c r="IO1696" s="35"/>
      <c r="RL1696" s="252"/>
    </row>
    <row r="1697" spans="1:480" s="64" customFormat="1" ht="14.25">
      <c r="A1697" s="321"/>
      <c r="B1697" s="321"/>
      <c r="C1697" s="321"/>
      <c r="D1697" s="321"/>
      <c r="E1697" s="299"/>
      <c r="G1697" s="35"/>
      <c r="K1697" s="251"/>
      <c r="M1697" s="35"/>
      <c r="N1697" s="35"/>
      <c r="O1697" s="35"/>
      <c r="T1697" s="251"/>
      <c r="V1697" s="35"/>
      <c r="W1697" s="35"/>
      <c r="X1697" s="35"/>
      <c r="AC1697" s="251"/>
      <c r="AE1697" s="35"/>
      <c r="AF1697" s="35"/>
      <c r="AG1697" s="35"/>
      <c r="AL1697" s="251"/>
      <c r="AN1697" s="35"/>
      <c r="AO1697" s="35"/>
      <c r="AP1697" s="35"/>
      <c r="AU1697" s="251"/>
      <c r="AW1697" s="35"/>
      <c r="AX1697" s="35"/>
      <c r="AY1697" s="35"/>
      <c r="BD1697" s="251"/>
      <c r="BF1697" s="35"/>
      <c r="BG1697" s="35"/>
      <c r="BH1697" s="35"/>
      <c r="BM1697" s="251"/>
      <c r="BO1697" s="35"/>
      <c r="BP1697" s="35"/>
      <c r="BQ1697" s="35"/>
      <c r="BV1697" s="251"/>
      <c r="BX1697" s="35"/>
      <c r="BY1697" s="35"/>
      <c r="BZ1697" s="35"/>
      <c r="CE1697" s="251"/>
      <c r="CG1697" s="35"/>
      <c r="CH1697" s="35"/>
      <c r="CI1697" s="35"/>
      <c r="CN1697" s="251"/>
      <c r="CP1697" s="35"/>
      <c r="CQ1697" s="35"/>
      <c r="CR1697" s="35"/>
      <c r="CW1697" s="251"/>
      <c r="CY1697" s="35"/>
      <c r="CZ1697" s="35"/>
      <c r="DA1697" s="35"/>
      <c r="DF1697" s="251"/>
      <c r="DH1697" s="35"/>
      <c r="DI1697" s="35"/>
      <c r="DJ1697" s="35"/>
      <c r="DO1697" s="251"/>
      <c r="DQ1697" s="35"/>
      <c r="DR1697" s="35"/>
      <c r="DS1697" s="35"/>
      <c r="DX1697" s="251"/>
      <c r="DZ1697" s="35"/>
      <c r="EA1697" s="35"/>
      <c r="EB1697" s="35"/>
      <c r="EG1697" s="251"/>
      <c r="EI1697" s="35"/>
      <c r="EJ1697" s="35"/>
      <c r="EK1697" s="35"/>
      <c r="EP1697" s="251"/>
      <c r="ER1697" s="35"/>
      <c r="ES1697" s="35"/>
      <c r="ET1697" s="35"/>
      <c r="EY1697" s="251"/>
      <c r="FA1697" s="35"/>
      <c r="FB1697" s="35"/>
      <c r="FC1697" s="35"/>
      <c r="FH1697" s="251"/>
      <c r="FJ1697" s="35"/>
      <c r="FK1697" s="35"/>
      <c r="FL1697" s="35"/>
      <c r="FQ1697" s="251"/>
      <c r="FS1697" s="35"/>
      <c r="FT1697" s="35"/>
      <c r="FU1697" s="35"/>
      <c r="FZ1697" s="251"/>
      <c r="GB1697" s="35"/>
      <c r="GC1697" s="35"/>
      <c r="GD1697" s="35"/>
      <c r="GI1697" s="251"/>
      <c r="GK1697" s="35"/>
      <c r="GL1697" s="35"/>
      <c r="GM1697" s="35"/>
      <c r="GR1697" s="251"/>
      <c r="GT1697" s="35"/>
      <c r="GU1697" s="35"/>
      <c r="GV1697" s="35"/>
      <c r="HA1697" s="251"/>
      <c r="HC1697" s="35"/>
      <c r="HD1697" s="35"/>
      <c r="HE1697" s="35"/>
      <c r="HJ1697" s="35"/>
      <c r="HK1697" s="35"/>
      <c r="HL1697" s="35"/>
      <c r="HM1697" s="35"/>
      <c r="HN1697" s="35"/>
      <c r="HO1697" s="35"/>
      <c r="HP1697" s="35"/>
      <c r="HQ1697" s="35"/>
      <c r="HR1697" s="35"/>
      <c r="HS1697" s="35"/>
      <c r="HT1697" s="35"/>
      <c r="HU1697" s="35"/>
      <c r="HV1697" s="35"/>
      <c r="HW1697" s="35"/>
      <c r="HX1697" s="35"/>
      <c r="HY1697" s="35"/>
      <c r="HZ1697" s="35"/>
      <c r="IA1697" s="35"/>
      <c r="IB1697" s="35"/>
      <c r="IC1697" s="35"/>
      <c r="ID1697" s="35"/>
      <c r="IE1697" s="35"/>
      <c r="IF1697" s="35"/>
      <c r="IG1697" s="35"/>
      <c r="IH1697" s="35"/>
      <c r="II1697" s="35"/>
      <c r="IJ1697" s="35"/>
      <c r="IK1697" s="35"/>
      <c r="IL1697" s="35"/>
      <c r="IM1697" s="35"/>
      <c r="IN1697" s="35"/>
      <c r="IO1697" s="35"/>
      <c r="RL1697" s="252"/>
    </row>
    <row r="1698" spans="1:480" s="64" customFormat="1" ht="14.25">
      <c r="A1698" s="321"/>
      <c r="B1698" s="321"/>
      <c r="C1698" s="321"/>
      <c r="D1698" s="321"/>
      <c r="E1698" s="299"/>
      <c r="F1698" s="299"/>
      <c r="G1698" s="35"/>
      <c r="K1698" s="251"/>
      <c r="M1698" s="35"/>
      <c r="N1698" s="35"/>
      <c r="O1698" s="35"/>
      <c r="T1698" s="251"/>
      <c r="V1698" s="35"/>
      <c r="W1698" s="35"/>
      <c r="X1698" s="35"/>
      <c r="AC1698" s="251"/>
      <c r="AE1698" s="35"/>
      <c r="AF1698" s="35"/>
      <c r="AG1698" s="35"/>
      <c r="AL1698" s="251"/>
      <c r="AN1698" s="35"/>
      <c r="AO1698" s="35"/>
      <c r="AP1698" s="35"/>
      <c r="AU1698" s="251"/>
      <c r="AW1698" s="35"/>
      <c r="AX1698" s="35"/>
      <c r="AY1698" s="35"/>
      <c r="BD1698" s="251"/>
      <c r="BF1698" s="35"/>
      <c r="BG1698" s="35"/>
      <c r="BH1698" s="35"/>
      <c r="BM1698" s="251"/>
      <c r="BO1698" s="35"/>
      <c r="BP1698" s="35"/>
      <c r="BQ1698" s="35"/>
      <c r="BV1698" s="251"/>
      <c r="BX1698" s="35"/>
      <c r="BY1698" s="35"/>
      <c r="BZ1698" s="35"/>
      <c r="CE1698" s="251"/>
      <c r="CG1698" s="35"/>
      <c r="CH1698" s="35"/>
      <c r="CI1698" s="35"/>
      <c r="CN1698" s="251"/>
      <c r="CP1698" s="35"/>
      <c r="CQ1698" s="35"/>
      <c r="CR1698" s="35"/>
      <c r="CW1698" s="251"/>
      <c r="CY1698" s="35"/>
      <c r="CZ1698" s="35"/>
      <c r="DA1698" s="35"/>
      <c r="DF1698" s="251"/>
      <c r="DH1698" s="35"/>
      <c r="DI1698" s="35"/>
      <c r="DJ1698" s="35"/>
      <c r="DO1698" s="251"/>
      <c r="DQ1698" s="35"/>
      <c r="DR1698" s="35"/>
      <c r="DS1698" s="35"/>
      <c r="DX1698" s="251"/>
      <c r="DZ1698" s="35"/>
      <c r="EA1698" s="35"/>
      <c r="EB1698" s="35"/>
      <c r="EG1698" s="251"/>
      <c r="EI1698" s="35"/>
      <c r="EJ1698" s="35"/>
      <c r="EK1698" s="35"/>
      <c r="EP1698" s="251"/>
      <c r="ER1698" s="35"/>
      <c r="ES1698" s="35"/>
      <c r="ET1698" s="35"/>
      <c r="EY1698" s="251"/>
      <c r="FA1698" s="35"/>
      <c r="FB1698" s="35"/>
      <c r="FC1698" s="35"/>
      <c r="FH1698" s="251"/>
      <c r="FJ1698" s="35"/>
      <c r="FK1698" s="35"/>
      <c r="FL1698" s="35"/>
      <c r="FQ1698" s="251"/>
      <c r="FS1698" s="35"/>
      <c r="FT1698" s="35"/>
      <c r="FU1698" s="35"/>
      <c r="FZ1698" s="251"/>
      <c r="GB1698" s="35"/>
      <c r="GC1698" s="35"/>
      <c r="GD1698" s="35"/>
      <c r="GI1698" s="251"/>
      <c r="GK1698" s="35"/>
      <c r="GL1698" s="35"/>
      <c r="GM1698" s="35"/>
      <c r="GR1698" s="251"/>
      <c r="GT1698" s="35"/>
      <c r="GU1698" s="35"/>
      <c r="GV1698" s="35"/>
      <c r="HA1698" s="251"/>
      <c r="HC1698" s="35"/>
      <c r="HD1698" s="35"/>
      <c r="HE1698" s="35"/>
      <c r="HJ1698" s="35"/>
      <c r="HK1698" s="35"/>
      <c r="HL1698" s="35"/>
      <c r="HM1698" s="35"/>
      <c r="HN1698" s="35"/>
      <c r="HO1698" s="35"/>
      <c r="HP1698" s="35"/>
      <c r="HQ1698" s="35"/>
      <c r="HR1698" s="35"/>
      <c r="HS1698" s="35"/>
      <c r="HT1698" s="35"/>
      <c r="HU1698" s="35"/>
      <c r="HV1698" s="35"/>
      <c r="HW1698" s="35"/>
      <c r="HX1698" s="35"/>
      <c r="HY1698" s="35"/>
      <c r="HZ1698" s="35"/>
      <c r="IA1698" s="35"/>
      <c r="IB1698" s="35"/>
      <c r="IC1698" s="35"/>
      <c r="ID1698" s="35"/>
      <c r="IE1698" s="35"/>
      <c r="IF1698" s="35"/>
      <c r="IG1698" s="35"/>
      <c r="IH1698" s="35"/>
      <c r="II1698" s="35"/>
      <c r="IJ1698" s="35"/>
      <c r="IK1698" s="35"/>
      <c r="IL1698" s="35"/>
      <c r="IM1698" s="35"/>
      <c r="IN1698" s="35"/>
      <c r="IO1698" s="35"/>
      <c r="RL1698" s="252"/>
    </row>
    <row r="1699" spans="1:480" s="64" customFormat="1" ht="14.25">
      <c r="A1699" s="321"/>
      <c r="B1699" s="321"/>
      <c r="C1699" s="321"/>
      <c r="D1699" s="321"/>
      <c r="E1699" s="299"/>
      <c r="F1699" s="299"/>
      <c r="G1699" s="35"/>
      <c r="K1699" s="251"/>
      <c r="M1699" s="35"/>
      <c r="N1699" s="35"/>
      <c r="O1699" s="35"/>
      <c r="T1699" s="251"/>
      <c r="V1699" s="35"/>
      <c r="W1699" s="35"/>
      <c r="X1699" s="35"/>
      <c r="AC1699" s="251"/>
      <c r="AE1699" s="35"/>
      <c r="AF1699" s="35"/>
      <c r="AG1699" s="35"/>
      <c r="AL1699" s="251"/>
      <c r="AN1699" s="35"/>
      <c r="AO1699" s="35"/>
      <c r="AP1699" s="35"/>
      <c r="AU1699" s="251"/>
      <c r="AW1699" s="35"/>
      <c r="AX1699" s="35"/>
      <c r="AY1699" s="35"/>
      <c r="BD1699" s="251"/>
      <c r="BF1699" s="35"/>
      <c r="BG1699" s="35"/>
      <c r="BH1699" s="35"/>
      <c r="BM1699" s="251"/>
      <c r="BO1699" s="35"/>
      <c r="BP1699" s="35"/>
      <c r="BQ1699" s="35"/>
      <c r="BV1699" s="251"/>
      <c r="BX1699" s="35"/>
      <c r="BY1699" s="35"/>
      <c r="BZ1699" s="35"/>
      <c r="CE1699" s="251"/>
      <c r="CG1699" s="35"/>
      <c r="CH1699" s="35"/>
      <c r="CI1699" s="35"/>
      <c r="CN1699" s="251"/>
      <c r="CP1699" s="35"/>
      <c r="CQ1699" s="35"/>
      <c r="CR1699" s="35"/>
      <c r="CW1699" s="251"/>
      <c r="CY1699" s="35"/>
      <c r="CZ1699" s="35"/>
      <c r="DA1699" s="35"/>
      <c r="DF1699" s="251"/>
      <c r="DH1699" s="35"/>
      <c r="DI1699" s="35"/>
      <c r="DJ1699" s="35"/>
      <c r="DO1699" s="251"/>
      <c r="DQ1699" s="35"/>
      <c r="DR1699" s="35"/>
      <c r="DS1699" s="35"/>
      <c r="DX1699" s="251"/>
      <c r="DZ1699" s="35"/>
      <c r="EA1699" s="35"/>
      <c r="EB1699" s="35"/>
      <c r="EG1699" s="251"/>
      <c r="EI1699" s="35"/>
      <c r="EJ1699" s="35"/>
      <c r="EK1699" s="35"/>
      <c r="EP1699" s="251"/>
      <c r="ER1699" s="35"/>
      <c r="ES1699" s="35"/>
      <c r="ET1699" s="35"/>
      <c r="EY1699" s="251"/>
      <c r="FA1699" s="35"/>
      <c r="FB1699" s="35"/>
      <c r="FC1699" s="35"/>
      <c r="FH1699" s="251"/>
      <c r="FJ1699" s="35"/>
      <c r="FK1699" s="35"/>
      <c r="FL1699" s="35"/>
      <c r="FQ1699" s="251"/>
      <c r="FS1699" s="35"/>
      <c r="FT1699" s="35"/>
      <c r="FU1699" s="35"/>
      <c r="FZ1699" s="251"/>
      <c r="GB1699" s="35"/>
      <c r="GC1699" s="35"/>
      <c r="GD1699" s="35"/>
      <c r="GI1699" s="251"/>
      <c r="GK1699" s="35"/>
      <c r="GL1699" s="35"/>
      <c r="GM1699" s="35"/>
      <c r="GR1699" s="251"/>
      <c r="GT1699" s="35"/>
      <c r="GU1699" s="35"/>
      <c r="GV1699" s="35"/>
      <c r="HA1699" s="251"/>
      <c r="HC1699" s="35"/>
      <c r="HD1699" s="35"/>
      <c r="HE1699" s="35"/>
      <c r="HJ1699" s="35"/>
      <c r="HK1699" s="35"/>
      <c r="HL1699" s="35"/>
      <c r="HM1699" s="35"/>
      <c r="HN1699" s="35"/>
      <c r="HO1699" s="35"/>
      <c r="HP1699" s="35"/>
      <c r="HQ1699" s="35"/>
      <c r="HR1699" s="35"/>
      <c r="HS1699" s="35"/>
      <c r="HT1699" s="35"/>
      <c r="HU1699" s="35"/>
      <c r="HV1699" s="35"/>
      <c r="HW1699" s="35"/>
      <c r="HX1699" s="35"/>
      <c r="HY1699" s="35"/>
      <c r="HZ1699" s="35"/>
      <c r="IA1699" s="35"/>
      <c r="IB1699" s="35"/>
      <c r="IC1699" s="35"/>
      <c r="ID1699" s="35"/>
      <c r="IE1699" s="35"/>
      <c r="IF1699" s="35"/>
      <c r="IG1699" s="35"/>
      <c r="IH1699" s="35"/>
      <c r="II1699" s="35"/>
      <c r="IJ1699" s="35"/>
      <c r="IK1699" s="35"/>
      <c r="IL1699" s="35"/>
      <c r="IM1699" s="35"/>
      <c r="IN1699" s="35"/>
      <c r="IO1699" s="35"/>
      <c r="RL1699" s="252"/>
    </row>
    <row r="1700" spans="1:480" s="64" customFormat="1" ht="14.25">
      <c r="A1700" s="321"/>
      <c r="B1700" s="321"/>
      <c r="C1700" s="321"/>
      <c r="D1700" s="321"/>
      <c r="E1700" s="299"/>
      <c r="F1700" s="299"/>
      <c r="G1700" s="35"/>
      <c r="K1700" s="251"/>
      <c r="M1700" s="35"/>
      <c r="N1700" s="35"/>
      <c r="O1700" s="35"/>
      <c r="T1700" s="251"/>
      <c r="V1700" s="35"/>
      <c r="W1700" s="35"/>
      <c r="X1700" s="35"/>
      <c r="AC1700" s="251"/>
      <c r="AE1700" s="35"/>
      <c r="AF1700" s="35"/>
      <c r="AG1700" s="35"/>
      <c r="AL1700" s="251"/>
      <c r="AN1700" s="35"/>
      <c r="AO1700" s="35"/>
      <c r="AP1700" s="35"/>
      <c r="AU1700" s="251"/>
      <c r="AW1700" s="35"/>
      <c r="AX1700" s="35"/>
      <c r="AY1700" s="35"/>
      <c r="BD1700" s="251"/>
      <c r="BF1700" s="35"/>
      <c r="BG1700" s="35"/>
      <c r="BH1700" s="35"/>
      <c r="BM1700" s="251"/>
      <c r="BO1700" s="35"/>
      <c r="BP1700" s="35"/>
      <c r="BQ1700" s="35"/>
      <c r="BV1700" s="251"/>
      <c r="BX1700" s="35"/>
      <c r="BY1700" s="35"/>
      <c r="BZ1700" s="35"/>
      <c r="CE1700" s="251"/>
      <c r="CG1700" s="35"/>
      <c r="CH1700" s="35"/>
      <c r="CI1700" s="35"/>
      <c r="CN1700" s="251"/>
      <c r="CP1700" s="35"/>
      <c r="CQ1700" s="35"/>
      <c r="CR1700" s="35"/>
      <c r="CW1700" s="251"/>
      <c r="CY1700" s="35"/>
      <c r="CZ1700" s="35"/>
      <c r="DA1700" s="35"/>
      <c r="DF1700" s="251"/>
      <c r="DH1700" s="35"/>
      <c r="DI1700" s="35"/>
      <c r="DJ1700" s="35"/>
      <c r="DO1700" s="251"/>
      <c r="DQ1700" s="35"/>
      <c r="DR1700" s="35"/>
      <c r="DS1700" s="35"/>
      <c r="DX1700" s="251"/>
      <c r="DZ1700" s="35"/>
      <c r="EA1700" s="35"/>
      <c r="EB1700" s="35"/>
      <c r="EG1700" s="251"/>
      <c r="EI1700" s="35"/>
      <c r="EJ1700" s="35"/>
      <c r="EK1700" s="35"/>
      <c r="EP1700" s="251"/>
      <c r="ER1700" s="35"/>
      <c r="ES1700" s="35"/>
      <c r="ET1700" s="35"/>
      <c r="EY1700" s="251"/>
      <c r="FA1700" s="35"/>
      <c r="FB1700" s="35"/>
      <c r="FC1700" s="35"/>
      <c r="FH1700" s="251"/>
      <c r="FJ1700" s="35"/>
      <c r="FK1700" s="35"/>
      <c r="FL1700" s="35"/>
      <c r="FQ1700" s="251"/>
      <c r="FS1700" s="35"/>
      <c r="FT1700" s="35"/>
      <c r="FU1700" s="35"/>
      <c r="FZ1700" s="251"/>
      <c r="GB1700" s="35"/>
      <c r="GC1700" s="35"/>
      <c r="GD1700" s="35"/>
      <c r="GI1700" s="251"/>
      <c r="GK1700" s="35"/>
      <c r="GL1700" s="35"/>
      <c r="GM1700" s="35"/>
      <c r="GR1700" s="251"/>
      <c r="GT1700" s="35"/>
      <c r="GU1700" s="35"/>
      <c r="GV1700" s="35"/>
      <c r="HA1700" s="251"/>
      <c r="HC1700" s="35"/>
      <c r="HD1700" s="35"/>
      <c r="HE1700" s="35"/>
      <c r="HJ1700" s="35"/>
      <c r="HK1700" s="35"/>
      <c r="HL1700" s="35"/>
      <c r="HM1700" s="35"/>
      <c r="HN1700" s="35"/>
      <c r="HO1700" s="35"/>
      <c r="HP1700" s="35"/>
      <c r="HQ1700" s="35"/>
      <c r="HR1700" s="35"/>
      <c r="HS1700" s="35"/>
      <c r="HT1700" s="35"/>
      <c r="HU1700" s="35"/>
      <c r="HV1700" s="35"/>
      <c r="HW1700" s="35"/>
      <c r="HX1700" s="35"/>
      <c r="HY1700" s="35"/>
      <c r="HZ1700" s="35"/>
      <c r="IA1700" s="35"/>
      <c r="IB1700" s="35"/>
      <c r="IC1700" s="35"/>
      <c r="ID1700" s="35"/>
      <c r="IE1700" s="35"/>
      <c r="IF1700" s="35"/>
      <c r="IG1700" s="35"/>
      <c r="IH1700" s="35"/>
      <c r="II1700" s="35"/>
      <c r="IJ1700" s="35"/>
      <c r="IK1700" s="35"/>
      <c r="IL1700" s="35"/>
      <c r="IM1700" s="35"/>
      <c r="IN1700" s="35"/>
      <c r="IO1700" s="35"/>
      <c r="RL1700" s="252"/>
    </row>
    <row r="1701" spans="1:480" s="64" customFormat="1" ht="14.25">
      <c r="A1701" s="321"/>
      <c r="B1701" s="321"/>
      <c r="C1701" s="321"/>
      <c r="D1701" s="321"/>
      <c r="E1701" s="299"/>
      <c r="F1701" s="299"/>
      <c r="G1701" s="35"/>
      <c r="K1701" s="251"/>
      <c r="M1701" s="35"/>
      <c r="N1701" s="35"/>
      <c r="O1701" s="35"/>
      <c r="T1701" s="251"/>
      <c r="V1701" s="35"/>
      <c r="W1701" s="35"/>
      <c r="X1701" s="35"/>
      <c r="AC1701" s="251"/>
      <c r="AE1701" s="35"/>
      <c r="AF1701" s="35"/>
      <c r="AG1701" s="35"/>
      <c r="AL1701" s="251"/>
      <c r="AN1701" s="35"/>
      <c r="AO1701" s="35"/>
      <c r="AP1701" s="35"/>
      <c r="AU1701" s="251"/>
      <c r="AW1701" s="35"/>
      <c r="AX1701" s="35"/>
      <c r="AY1701" s="35"/>
      <c r="BD1701" s="251"/>
      <c r="BF1701" s="35"/>
      <c r="BG1701" s="35"/>
      <c r="BH1701" s="35"/>
      <c r="BM1701" s="251"/>
      <c r="BO1701" s="35"/>
      <c r="BP1701" s="35"/>
      <c r="BQ1701" s="35"/>
      <c r="BV1701" s="251"/>
      <c r="BX1701" s="35"/>
      <c r="BY1701" s="35"/>
      <c r="BZ1701" s="35"/>
      <c r="CE1701" s="251"/>
      <c r="CG1701" s="35"/>
      <c r="CH1701" s="35"/>
      <c r="CI1701" s="35"/>
      <c r="CN1701" s="251"/>
      <c r="CP1701" s="35"/>
      <c r="CQ1701" s="35"/>
      <c r="CR1701" s="35"/>
      <c r="CW1701" s="251"/>
      <c r="CY1701" s="35"/>
      <c r="CZ1701" s="35"/>
      <c r="DA1701" s="35"/>
      <c r="DF1701" s="251"/>
      <c r="DH1701" s="35"/>
      <c r="DI1701" s="35"/>
      <c r="DJ1701" s="35"/>
      <c r="DO1701" s="251"/>
      <c r="DQ1701" s="35"/>
      <c r="DR1701" s="35"/>
      <c r="DS1701" s="35"/>
      <c r="DX1701" s="251"/>
      <c r="DZ1701" s="35"/>
      <c r="EA1701" s="35"/>
      <c r="EB1701" s="35"/>
      <c r="EG1701" s="251"/>
      <c r="EI1701" s="35"/>
      <c r="EJ1701" s="35"/>
      <c r="EK1701" s="35"/>
      <c r="EP1701" s="251"/>
      <c r="ER1701" s="35"/>
      <c r="ES1701" s="35"/>
      <c r="ET1701" s="35"/>
      <c r="EY1701" s="251"/>
      <c r="FA1701" s="35"/>
      <c r="FB1701" s="35"/>
      <c r="FC1701" s="35"/>
      <c r="FH1701" s="251"/>
      <c r="FJ1701" s="35"/>
      <c r="FK1701" s="35"/>
      <c r="FL1701" s="35"/>
      <c r="FQ1701" s="251"/>
      <c r="FS1701" s="35"/>
      <c r="FT1701" s="35"/>
      <c r="FU1701" s="35"/>
      <c r="FZ1701" s="251"/>
      <c r="GB1701" s="35"/>
      <c r="GC1701" s="35"/>
      <c r="GD1701" s="35"/>
      <c r="GI1701" s="251"/>
      <c r="GK1701" s="35"/>
      <c r="GL1701" s="35"/>
      <c r="GM1701" s="35"/>
      <c r="GR1701" s="251"/>
      <c r="GT1701" s="35"/>
      <c r="GU1701" s="35"/>
      <c r="GV1701" s="35"/>
      <c r="HA1701" s="251"/>
      <c r="HC1701" s="35"/>
      <c r="HD1701" s="35"/>
      <c r="HE1701" s="35"/>
      <c r="HJ1701" s="35"/>
      <c r="HK1701" s="35"/>
      <c r="HL1701" s="35"/>
      <c r="HM1701" s="35"/>
      <c r="HN1701" s="35"/>
      <c r="HO1701" s="35"/>
      <c r="HP1701" s="35"/>
      <c r="HQ1701" s="35"/>
      <c r="HR1701" s="35"/>
      <c r="HS1701" s="35"/>
      <c r="HT1701" s="35"/>
      <c r="HU1701" s="35"/>
      <c r="HV1701" s="35"/>
      <c r="HW1701" s="35"/>
      <c r="HX1701" s="35"/>
      <c r="HY1701" s="35"/>
      <c r="HZ1701" s="35"/>
      <c r="IA1701" s="35"/>
      <c r="IB1701" s="35"/>
      <c r="IC1701" s="35"/>
      <c r="ID1701" s="35"/>
      <c r="IE1701" s="35"/>
      <c r="IF1701" s="35"/>
      <c r="IG1701" s="35"/>
      <c r="IH1701" s="35"/>
      <c r="II1701" s="35"/>
      <c r="IJ1701" s="35"/>
      <c r="IK1701" s="35"/>
      <c r="IL1701" s="35"/>
      <c r="IM1701" s="35"/>
      <c r="IN1701" s="35"/>
      <c r="IO1701" s="35"/>
      <c r="RL1701" s="252"/>
    </row>
    <row r="1702" spans="1:480" s="64" customFormat="1" ht="14.25">
      <c r="A1702" s="321"/>
      <c r="B1702" s="321"/>
      <c r="C1702" s="321"/>
      <c r="D1702" s="321"/>
      <c r="E1702" s="299"/>
      <c r="F1702" s="299"/>
      <c r="G1702" s="35"/>
      <c r="K1702" s="251"/>
      <c r="M1702" s="35"/>
      <c r="N1702" s="35"/>
      <c r="O1702" s="35"/>
      <c r="T1702" s="251"/>
      <c r="V1702" s="35"/>
      <c r="W1702" s="35"/>
      <c r="X1702" s="35"/>
      <c r="AC1702" s="251"/>
      <c r="AE1702" s="35"/>
      <c r="AF1702" s="35"/>
      <c r="AG1702" s="35"/>
      <c r="AL1702" s="251"/>
      <c r="AN1702" s="35"/>
      <c r="AO1702" s="35"/>
      <c r="AP1702" s="35"/>
      <c r="AU1702" s="251"/>
      <c r="AW1702" s="35"/>
      <c r="AX1702" s="35"/>
      <c r="AY1702" s="35"/>
      <c r="BD1702" s="251"/>
      <c r="BF1702" s="35"/>
      <c r="BG1702" s="35"/>
      <c r="BH1702" s="35"/>
      <c r="BM1702" s="251"/>
      <c r="BO1702" s="35"/>
      <c r="BP1702" s="35"/>
      <c r="BQ1702" s="35"/>
      <c r="BV1702" s="251"/>
      <c r="BX1702" s="35"/>
      <c r="BY1702" s="35"/>
      <c r="BZ1702" s="35"/>
      <c r="CE1702" s="251"/>
      <c r="CG1702" s="35"/>
      <c r="CH1702" s="35"/>
      <c r="CI1702" s="35"/>
      <c r="CN1702" s="251"/>
      <c r="CP1702" s="35"/>
      <c r="CQ1702" s="35"/>
      <c r="CR1702" s="35"/>
      <c r="CW1702" s="251"/>
      <c r="CY1702" s="35"/>
      <c r="CZ1702" s="35"/>
      <c r="DA1702" s="35"/>
      <c r="DF1702" s="251"/>
      <c r="DH1702" s="35"/>
      <c r="DI1702" s="35"/>
      <c r="DJ1702" s="35"/>
      <c r="DO1702" s="251"/>
      <c r="DQ1702" s="35"/>
      <c r="DR1702" s="35"/>
      <c r="DS1702" s="35"/>
      <c r="DX1702" s="251"/>
      <c r="DZ1702" s="35"/>
      <c r="EA1702" s="35"/>
      <c r="EB1702" s="35"/>
      <c r="EG1702" s="251"/>
      <c r="EI1702" s="35"/>
      <c r="EJ1702" s="35"/>
      <c r="EK1702" s="35"/>
      <c r="EP1702" s="251"/>
      <c r="ER1702" s="35"/>
      <c r="ES1702" s="35"/>
      <c r="ET1702" s="35"/>
      <c r="EY1702" s="251"/>
      <c r="FA1702" s="35"/>
      <c r="FB1702" s="35"/>
      <c r="FC1702" s="35"/>
      <c r="FH1702" s="251"/>
      <c r="FJ1702" s="35"/>
      <c r="FK1702" s="35"/>
      <c r="FL1702" s="35"/>
      <c r="FQ1702" s="251"/>
      <c r="FS1702" s="35"/>
      <c r="FT1702" s="35"/>
      <c r="FU1702" s="35"/>
      <c r="FZ1702" s="251"/>
      <c r="GB1702" s="35"/>
      <c r="GC1702" s="35"/>
      <c r="GD1702" s="35"/>
      <c r="GI1702" s="251"/>
      <c r="GK1702" s="35"/>
      <c r="GL1702" s="35"/>
      <c r="GM1702" s="35"/>
      <c r="GR1702" s="251"/>
      <c r="GT1702" s="35"/>
      <c r="GU1702" s="35"/>
      <c r="GV1702" s="35"/>
      <c r="HA1702" s="251"/>
      <c r="HC1702" s="35"/>
      <c r="HD1702" s="35"/>
      <c r="HE1702" s="35"/>
      <c r="HJ1702" s="35"/>
      <c r="HK1702" s="35"/>
      <c r="HL1702" s="35"/>
      <c r="HM1702" s="35"/>
      <c r="HN1702" s="35"/>
      <c r="HO1702" s="35"/>
      <c r="HP1702" s="35"/>
      <c r="HQ1702" s="35"/>
      <c r="HR1702" s="35"/>
      <c r="HS1702" s="35"/>
      <c r="HT1702" s="35"/>
      <c r="HU1702" s="35"/>
      <c r="HV1702" s="35"/>
      <c r="HW1702" s="35"/>
      <c r="HX1702" s="35"/>
      <c r="HY1702" s="35"/>
      <c r="HZ1702" s="35"/>
      <c r="IA1702" s="35"/>
      <c r="IB1702" s="35"/>
      <c r="IC1702" s="35"/>
      <c r="ID1702" s="35"/>
      <c r="IE1702" s="35"/>
      <c r="IF1702" s="35"/>
      <c r="IG1702" s="35"/>
      <c r="IH1702" s="35"/>
      <c r="II1702" s="35"/>
      <c r="IJ1702" s="35"/>
      <c r="IK1702" s="35"/>
      <c r="IL1702" s="35"/>
      <c r="IM1702" s="35"/>
      <c r="IN1702" s="35"/>
      <c r="IO1702" s="35"/>
      <c r="RL1702" s="252"/>
    </row>
    <row r="1703" spans="1:480" s="64" customFormat="1" ht="14.25">
      <c r="A1703" s="321"/>
      <c r="B1703" s="321"/>
      <c r="C1703" s="321"/>
      <c r="D1703" s="321"/>
      <c r="E1703" s="299"/>
      <c r="G1703" s="35"/>
      <c r="K1703" s="251"/>
      <c r="M1703" s="35"/>
      <c r="N1703" s="35"/>
      <c r="O1703" s="35"/>
      <c r="T1703" s="251"/>
      <c r="V1703" s="35"/>
      <c r="W1703" s="35"/>
      <c r="X1703" s="35"/>
      <c r="AC1703" s="251"/>
      <c r="AE1703" s="35"/>
      <c r="AF1703" s="35"/>
      <c r="AG1703" s="35"/>
      <c r="AL1703" s="251"/>
      <c r="AN1703" s="35"/>
      <c r="AO1703" s="35"/>
      <c r="AP1703" s="35"/>
      <c r="AU1703" s="251"/>
      <c r="AW1703" s="35"/>
      <c r="AX1703" s="35"/>
      <c r="AY1703" s="35"/>
      <c r="BD1703" s="251"/>
      <c r="BF1703" s="35"/>
      <c r="BG1703" s="35"/>
      <c r="BH1703" s="35"/>
      <c r="BM1703" s="251"/>
      <c r="BO1703" s="35"/>
      <c r="BP1703" s="35"/>
      <c r="BQ1703" s="35"/>
      <c r="BV1703" s="251"/>
      <c r="BX1703" s="35"/>
      <c r="BY1703" s="35"/>
      <c r="BZ1703" s="35"/>
      <c r="CE1703" s="251"/>
      <c r="CG1703" s="35"/>
      <c r="CH1703" s="35"/>
      <c r="CI1703" s="35"/>
      <c r="CN1703" s="251"/>
      <c r="CP1703" s="35"/>
      <c r="CQ1703" s="35"/>
      <c r="CR1703" s="35"/>
      <c r="CW1703" s="251"/>
      <c r="CY1703" s="35"/>
      <c r="CZ1703" s="35"/>
      <c r="DA1703" s="35"/>
      <c r="DF1703" s="251"/>
      <c r="DH1703" s="35"/>
      <c r="DI1703" s="35"/>
      <c r="DJ1703" s="35"/>
      <c r="DO1703" s="251"/>
      <c r="DQ1703" s="35"/>
      <c r="DR1703" s="35"/>
      <c r="DS1703" s="35"/>
      <c r="DX1703" s="251"/>
      <c r="DZ1703" s="35"/>
      <c r="EA1703" s="35"/>
      <c r="EB1703" s="35"/>
      <c r="EG1703" s="251"/>
      <c r="EI1703" s="35"/>
      <c r="EJ1703" s="35"/>
      <c r="EK1703" s="35"/>
      <c r="EP1703" s="251"/>
      <c r="ER1703" s="35"/>
      <c r="ES1703" s="35"/>
      <c r="ET1703" s="35"/>
      <c r="EY1703" s="251"/>
      <c r="FA1703" s="35"/>
      <c r="FB1703" s="35"/>
      <c r="FC1703" s="35"/>
      <c r="FH1703" s="251"/>
      <c r="FJ1703" s="35"/>
      <c r="FK1703" s="35"/>
      <c r="FL1703" s="35"/>
      <c r="FQ1703" s="251"/>
      <c r="FS1703" s="35"/>
      <c r="FT1703" s="35"/>
      <c r="FU1703" s="35"/>
      <c r="FZ1703" s="251"/>
      <c r="GB1703" s="35"/>
      <c r="GC1703" s="35"/>
      <c r="GD1703" s="35"/>
      <c r="GI1703" s="251"/>
      <c r="GK1703" s="35"/>
      <c r="GL1703" s="35"/>
      <c r="GM1703" s="35"/>
      <c r="GR1703" s="251"/>
      <c r="GT1703" s="35"/>
      <c r="GU1703" s="35"/>
      <c r="GV1703" s="35"/>
      <c r="HA1703" s="251"/>
      <c r="HC1703" s="35"/>
      <c r="HD1703" s="35"/>
      <c r="HE1703" s="35"/>
      <c r="HJ1703" s="35"/>
      <c r="HK1703" s="35"/>
      <c r="HL1703" s="35"/>
      <c r="HM1703" s="35"/>
      <c r="HN1703" s="35"/>
      <c r="HO1703" s="35"/>
      <c r="HP1703" s="35"/>
      <c r="HQ1703" s="35"/>
      <c r="HR1703" s="35"/>
      <c r="HS1703" s="35"/>
      <c r="HT1703" s="35"/>
      <c r="HU1703" s="35"/>
      <c r="HV1703" s="35"/>
      <c r="HW1703" s="35"/>
      <c r="HX1703" s="35"/>
      <c r="HY1703" s="35"/>
      <c r="HZ1703" s="35"/>
      <c r="IA1703" s="35"/>
      <c r="IB1703" s="35"/>
      <c r="IC1703" s="35"/>
      <c r="ID1703" s="35"/>
      <c r="IE1703" s="35"/>
      <c r="IF1703" s="35"/>
      <c r="IG1703" s="35"/>
      <c r="IH1703" s="35"/>
      <c r="II1703" s="35"/>
      <c r="IJ1703" s="35"/>
      <c r="IK1703" s="35"/>
      <c r="IL1703" s="35"/>
      <c r="IM1703" s="35"/>
      <c r="IN1703" s="35"/>
      <c r="IO1703" s="35"/>
      <c r="RL1703" s="252"/>
    </row>
    <row r="1704" spans="1:480" s="64" customFormat="1" ht="14.25">
      <c r="A1704" s="321"/>
      <c r="B1704" s="321"/>
      <c r="C1704" s="321"/>
      <c r="D1704" s="321"/>
      <c r="E1704" s="299"/>
      <c r="F1704" s="299"/>
      <c r="G1704" s="35"/>
      <c r="K1704" s="251"/>
      <c r="M1704" s="35"/>
      <c r="N1704" s="35"/>
      <c r="O1704" s="35"/>
      <c r="T1704" s="251"/>
      <c r="V1704" s="35"/>
      <c r="W1704" s="35"/>
      <c r="X1704" s="35"/>
      <c r="AC1704" s="251"/>
      <c r="AE1704" s="35"/>
      <c r="AF1704" s="35"/>
      <c r="AG1704" s="35"/>
      <c r="AL1704" s="251"/>
      <c r="AN1704" s="35"/>
      <c r="AO1704" s="35"/>
      <c r="AP1704" s="35"/>
      <c r="AU1704" s="251"/>
      <c r="AW1704" s="35"/>
      <c r="AX1704" s="35"/>
      <c r="AY1704" s="35"/>
      <c r="BD1704" s="251"/>
      <c r="BF1704" s="35"/>
      <c r="BG1704" s="35"/>
      <c r="BH1704" s="35"/>
      <c r="BM1704" s="251"/>
      <c r="BO1704" s="35"/>
      <c r="BP1704" s="35"/>
      <c r="BQ1704" s="35"/>
      <c r="BV1704" s="251"/>
      <c r="BX1704" s="35"/>
      <c r="BY1704" s="35"/>
      <c r="BZ1704" s="35"/>
      <c r="CE1704" s="251"/>
      <c r="CG1704" s="35"/>
      <c r="CH1704" s="35"/>
      <c r="CI1704" s="35"/>
      <c r="CN1704" s="251"/>
      <c r="CP1704" s="35"/>
      <c r="CQ1704" s="35"/>
      <c r="CR1704" s="35"/>
      <c r="CW1704" s="251"/>
      <c r="CY1704" s="35"/>
      <c r="CZ1704" s="35"/>
      <c r="DA1704" s="35"/>
      <c r="DF1704" s="251"/>
      <c r="DH1704" s="35"/>
      <c r="DI1704" s="35"/>
      <c r="DJ1704" s="35"/>
      <c r="DO1704" s="251"/>
      <c r="DQ1704" s="35"/>
      <c r="DR1704" s="35"/>
      <c r="DS1704" s="35"/>
      <c r="DX1704" s="251"/>
      <c r="DZ1704" s="35"/>
      <c r="EA1704" s="35"/>
      <c r="EB1704" s="35"/>
      <c r="EG1704" s="251"/>
      <c r="EI1704" s="35"/>
      <c r="EJ1704" s="35"/>
      <c r="EK1704" s="35"/>
      <c r="EP1704" s="251"/>
      <c r="ER1704" s="35"/>
      <c r="ES1704" s="35"/>
      <c r="ET1704" s="35"/>
      <c r="EY1704" s="251"/>
      <c r="FA1704" s="35"/>
      <c r="FB1704" s="35"/>
      <c r="FC1704" s="35"/>
      <c r="FH1704" s="251"/>
      <c r="FJ1704" s="35"/>
      <c r="FK1704" s="35"/>
      <c r="FL1704" s="35"/>
      <c r="FQ1704" s="251"/>
      <c r="FS1704" s="35"/>
      <c r="FT1704" s="35"/>
      <c r="FU1704" s="35"/>
      <c r="FZ1704" s="251"/>
      <c r="GB1704" s="35"/>
      <c r="GC1704" s="35"/>
      <c r="GD1704" s="35"/>
      <c r="GI1704" s="251"/>
      <c r="GK1704" s="35"/>
      <c r="GL1704" s="35"/>
      <c r="GM1704" s="35"/>
      <c r="GR1704" s="251"/>
      <c r="GT1704" s="35"/>
      <c r="GU1704" s="35"/>
      <c r="GV1704" s="35"/>
      <c r="HA1704" s="251"/>
      <c r="HC1704" s="35"/>
      <c r="HD1704" s="35"/>
      <c r="HE1704" s="35"/>
      <c r="HJ1704" s="35"/>
      <c r="HK1704" s="35"/>
      <c r="HL1704" s="35"/>
      <c r="HM1704" s="35"/>
      <c r="HN1704" s="35"/>
      <c r="HO1704" s="35"/>
      <c r="HP1704" s="35"/>
      <c r="HQ1704" s="35"/>
      <c r="HR1704" s="35"/>
      <c r="HS1704" s="35"/>
      <c r="HT1704" s="35"/>
      <c r="HU1704" s="35"/>
      <c r="HV1704" s="35"/>
      <c r="HW1704" s="35"/>
      <c r="HX1704" s="35"/>
      <c r="HY1704" s="35"/>
      <c r="HZ1704" s="35"/>
      <c r="IA1704" s="35"/>
      <c r="IB1704" s="35"/>
      <c r="IC1704" s="35"/>
      <c r="ID1704" s="35"/>
      <c r="IE1704" s="35"/>
      <c r="IF1704" s="35"/>
      <c r="IG1704" s="35"/>
      <c r="IH1704" s="35"/>
      <c r="II1704" s="35"/>
      <c r="IJ1704" s="35"/>
      <c r="IK1704" s="35"/>
      <c r="IL1704" s="35"/>
      <c r="IM1704" s="35"/>
      <c r="IN1704" s="35"/>
      <c r="IO1704" s="35"/>
      <c r="RL1704" s="252"/>
    </row>
    <row r="1705" spans="1:480" s="64" customFormat="1" ht="14.25">
      <c r="A1705" s="321"/>
      <c r="B1705" s="321"/>
      <c r="C1705" s="321"/>
      <c r="D1705" s="321"/>
      <c r="E1705" s="299"/>
      <c r="F1705" s="299"/>
      <c r="G1705" s="35"/>
      <c r="K1705" s="251"/>
      <c r="M1705" s="35"/>
      <c r="N1705" s="35"/>
      <c r="O1705" s="35"/>
      <c r="T1705" s="251"/>
      <c r="V1705" s="35"/>
      <c r="W1705" s="35"/>
      <c r="X1705" s="35"/>
      <c r="AC1705" s="251"/>
      <c r="AE1705" s="35"/>
      <c r="AF1705" s="35"/>
      <c r="AG1705" s="35"/>
      <c r="AL1705" s="251"/>
      <c r="AN1705" s="35"/>
      <c r="AO1705" s="35"/>
      <c r="AP1705" s="35"/>
      <c r="AU1705" s="251"/>
      <c r="AW1705" s="35"/>
      <c r="AX1705" s="35"/>
      <c r="AY1705" s="35"/>
      <c r="BD1705" s="251"/>
      <c r="BF1705" s="35"/>
      <c r="BG1705" s="35"/>
      <c r="BH1705" s="35"/>
      <c r="BM1705" s="251"/>
      <c r="BO1705" s="35"/>
      <c r="BP1705" s="35"/>
      <c r="BQ1705" s="35"/>
      <c r="BV1705" s="251"/>
      <c r="BX1705" s="35"/>
      <c r="BY1705" s="35"/>
      <c r="BZ1705" s="35"/>
      <c r="CE1705" s="251"/>
      <c r="CG1705" s="35"/>
      <c r="CH1705" s="35"/>
      <c r="CI1705" s="35"/>
      <c r="CN1705" s="251"/>
      <c r="CP1705" s="35"/>
      <c r="CQ1705" s="35"/>
      <c r="CR1705" s="35"/>
      <c r="CW1705" s="251"/>
      <c r="CY1705" s="35"/>
      <c r="CZ1705" s="35"/>
      <c r="DA1705" s="35"/>
      <c r="DF1705" s="251"/>
      <c r="DH1705" s="35"/>
      <c r="DI1705" s="35"/>
      <c r="DJ1705" s="35"/>
      <c r="DO1705" s="251"/>
      <c r="DQ1705" s="35"/>
      <c r="DR1705" s="35"/>
      <c r="DS1705" s="35"/>
      <c r="DX1705" s="251"/>
      <c r="DZ1705" s="35"/>
      <c r="EA1705" s="35"/>
      <c r="EB1705" s="35"/>
      <c r="EG1705" s="251"/>
      <c r="EI1705" s="35"/>
      <c r="EJ1705" s="35"/>
      <c r="EK1705" s="35"/>
      <c r="EP1705" s="251"/>
      <c r="ER1705" s="35"/>
      <c r="ES1705" s="35"/>
      <c r="ET1705" s="35"/>
      <c r="EY1705" s="251"/>
      <c r="FA1705" s="35"/>
      <c r="FB1705" s="35"/>
      <c r="FC1705" s="35"/>
      <c r="FH1705" s="251"/>
      <c r="FJ1705" s="35"/>
      <c r="FK1705" s="35"/>
      <c r="FL1705" s="35"/>
      <c r="FQ1705" s="251"/>
      <c r="FS1705" s="35"/>
      <c r="FT1705" s="35"/>
      <c r="FU1705" s="35"/>
      <c r="FZ1705" s="251"/>
      <c r="GB1705" s="35"/>
      <c r="GC1705" s="35"/>
      <c r="GD1705" s="35"/>
      <c r="GI1705" s="251"/>
      <c r="GK1705" s="35"/>
      <c r="GL1705" s="35"/>
      <c r="GM1705" s="35"/>
      <c r="GR1705" s="251"/>
      <c r="GT1705" s="35"/>
      <c r="GU1705" s="35"/>
      <c r="GV1705" s="35"/>
      <c r="HA1705" s="251"/>
      <c r="HC1705" s="35"/>
      <c r="HD1705" s="35"/>
      <c r="HE1705" s="35"/>
      <c r="HJ1705" s="35"/>
      <c r="HK1705" s="35"/>
      <c r="HL1705" s="35"/>
      <c r="HM1705" s="35"/>
      <c r="HN1705" s="35"/>
      <c r="HO1705" s="35"/>
      <c r="HP1705" s="35"/>
      <c r="HQ1705" s="35"/>
      <c r="HR1705" s="35"/>
      <c r="HS1705" s="35"/>
      <c r="HT1705" s="35"/>
      <c r="HU1705" s="35"/>
      <c r="HV1705" s="35"/>
      <c r="HW1705" s="35"/>
      <c r="HX1705" s="35"/>
      <c r="HY1705" s="35"/>
      <c r="HZ1705" s="35"/>
      <c r="IA1705" s="35"/>
      <c r="IB1705" s="35"/>
      <c r="IC1705" s="35"/>
      <c r="ID1705" s="35"/>
      <c r="IE1705" s="35"/>
      <c r="IF1705" s="35"/>
      <c r="IG1705" s="35"/>
      <c r="IH1705" s="35"/>
      <c r="II1705" s="35"/>
      <c r="IJ1705" s="35"/>
      <c r="IK1705" s="35"/>
      <c r="IL1705" s="35"/>
      <c r="IM1705" s="35"/>
      <c r="IN1705" s="35"/>
      <c r="IO1705" s="35"/>
      <c r="RL1705" s="252"/>
    </row>
    <row r="1706" spans="1:480" s="64" customFormat="1" ht="14.25">
      <c r="A1706" s="321"/>
      <c r="B1706" s="321"/>
      <c r="C1706" s="321"/>
      <c r="D1706" s="321"/>
      <c r="E1706" s="299"/>
      <c r="F1706" s="299"/>
      <c r="G1706" s="35"/>
      <c r="K1706" s="251"/>
      <c r="M1706" s="35"/>
      <c r="N1706" s="35"/>
      <c r="O1706" s="35"/>
      <c r="T1706" s="251"/>
      <c r="V1706" s="35"/>
      <c r="W1706" s="35"/>
      <c r="X1706" s="35"/>
      <c r="AC1706" s="251"/>
      <c r="AE1706" s="35"/>
      <c r="AF1706" s="35"/>
      <c r="AG1706" s="35"/>
      <c r="AL1706" s="251"/>
      <c r="AN1706" s="35"/>
      <c r="AO1706" s="35"/>
      <c r="AP1706" s="35"/>
      <c r="AU1706" s="251"/>
      <c r="AW1706" s="35"/>
      <c r="AX1706" s="35"/>
      <c r="AY1706" s="35"/>
      <c r="BD1706" s="251"/>
      <c r="BF1706" s="35"/>
      <c r="BG1706" s="35"/>
      <c r="BH1706" s="35"/>
      <c r="BM1706" s="251"/>
      <c r="BO1706" s="35"/>
      <c r="BP1706" s="35"/>
      <c r="BQ1706" s="35"/>
      <c r="BV1706" s="251"/>
      <c r="BX1706" s="35"/>
      <c r="BY1706" s="35"/>
      <c r="BZ1706" s="35"/>
      <c r="CE1706" s="251"/>
      <c r="CG1706" s="35"/>
      <c r="CH1706" s="35"/>
      <c r="CI1706" s="35"/>
      <c r="CN1706" s="251"/>
      <c r="CP1706" s="35"/>
      <c r="CQ1706" s="35"/>
      <c r="CR1706" s="35"/>
      <c r="CW1706" s="251"/>
      <c r="CY1706" s="35"/>
      <c r="CZ1706" s="35"/>
      <c r="DA1706" s="35"/>
      <c r="DF1706" s="251"/>
      <c r="DH1706" s="35"/>
      <c r="DI1706" s="35"/>
      <c r="DJ1706" s="35"/>
      <c r="DO1706" s="251"/>
      <c r="DQ1706" s="35"/>
      <c r="DR1706" s="35"/>
      <c r="DS1706" s="35"/>
      <c r="DX1706" s="251"/>
      <c r="DZ1706" s="35"/>
      <c r="EA1706" s="35"/>
      <c r="EB1706" s="35"/>
      <c r="EG1706" s="251"/>
      <c r="EI1706" s="35"/>
      <c r="EJ1706" s="35"/>
      <c r="EK1706" s="35"/>
      <c r="EP1706" s="251"/>
      <c r="ER1706" s="35"/>
      <c r="ES1706" s="35"/>
      <c r="ET1706" s="35"/>
      <c r="EY1706" s="251"/>
      <c r="FA1706" s="35"/>
      <c r="FB1706" s="35"/>
      <c r="FC1706" s="35"/>
      <c r="FH1706" s="251"/>
      <c r="FJ1706" s="35"/>
      <c r="FK1706" s="35"/>
      <c r="FL1706" s="35"/>
      <c r="FQ1706" s="251"/>
      <c r="FS1706" s="35"/>
      <c r="FT1706" s="35"/>
      <c r="FU1706" s="35"/>
      <c r="FZ1706" s="251"/>
      <c r="GB1706" s="35"/>
      <c r="GC1706" s="35"/>
      <c r="GD1706" s="35"/>
      <c r="GI1706" s="251"/>
      <c r="GK1706" s="35"/>
      <c r="GL1706" s="35"/>
      <c r="GM1706" s="35"/>
      <c r="GR1706" s="251"/>
      <c r="GT1706" s="35"/>
      <c r="GU1706" s="35"/>
      <c r="GV1706" s="35"/>
      <c r="HA1706" s="251"/>
      <c r="HC1706" s="35"/>
      <c r="HD1706" s="35"/>
      <c r="HE1706" s="35"/>
      <c r="HJ1706" s="35"/>
      <c r="HK1706" s="35"/>
      <c r="HL1706" s="35"/>
      <c r="HM1706" s="35"/>
      <c r="HN1706" s="35"/>
      <c r="HO1706" s="35"/>
      <c r="HP1706" s="35"/>
      <c r="HQ1706" s="35"/>
      <c r="HR1706" s="35"/>
      <c r="HS1706" s="35"/>
      <c r="HT1706" s="35"/>
      <c r="HU1706" s="35"/>
      <c r="HV1706" s="35"/>
      <c r="HW1706" s="35"/>
      <c r="HX1706" s="35"/>
      <c r="HY1706" s="35"/>
      <c r="HZ1706" s="35"/>
      <c r="IA1706" s="35"/>
      <c r="IB1706" s="35"/>
      <c r="IC1706" s="35"/>
      <c r="ID1706" s="35"/>
      <c r="IE1706" s="35"/>
      <c r="IF1706" s="35"/>
      <c r="IG1706" s="35"/>
      <c r="IH1706" s="35"/>
      <c r="II1706" s="35"/>
      <c r="IJ1706" s="35"/>
      <c r="IK1706" s="35"/>
      <c r="IL1706" s="35"/>
      <c r="IM1706" s="35"/>
      <c r="IN1706" s="35"/>
      <c r="IO1706" s="35"/>
      <c r="RL1706" s="252"/>
    </row>
    <row r="1707" spans="1:480" s="64" customFormat="1" ht="14.25">
      <c r="A1707" s="321"/>
      <c r="B1707" s="321"/>
      <c r="C1707" s="321"/>
      <c r="D1707" s="321"/>
      <c r="E1707" s="299"/>
      <c r="F1707" s="35"/>
      <c r="G1707" s="35"/>
      <c r="K1707" s="251"/>
      <c r="M1707" s="35"/>
      <c r="N1707" s="35"/>
      <c r="O1707" s="35"/>
      <c r="T1707" s="251"/>
      <c r="V1707" s="35"/>
      <c r="W1707" s="35"/>
      <c r="X1707" s="35"/>
      <c r="AC1707" s="251"/>
      <c r="AE1707" s="35"/>
      <c r="AF1707" s="35"/>
      <c r="AG1707" s="35"/>
      <c r="AL1707" s="251"/>
      <c r="AN1707" s="35"/>
      <c r="AO1707" s="35"/>
      <c r="AP1707" s="35"/>
      <c r="AU1707" s="251"/>
      <c r="AW1707" s="35"/>
      <c r="AX1707" s="35"/>
      <c r="AY1707" s="35"/>
      <c r="BD1707" s="251"/>
      <c r="BF1707" s="35"/>
      <c r="BG1707" s="35"/>
      <c r="BH1707" s="35"/>
      <c r="BM1707" s="251"/>
      <c r="BO1707" s="35"/>
      <c r="BP1707" s="35"/>
      <c r="BQ1707" s="35"/>
      <c r="BV1707" s="251"/>
      <c r="BX1707" s="35"/>
      <c r="BY1707" s="35"/>
      <c r="BZ1707" s="35"/>
      <c r="CE1707" s="251"/>
      <c r="CG1707" s="35"/>
      <c r="CH1707" s="35"/>
      <c r="CI1707" s="35"/>
      <c r="CN1707" s="251"/>
      <c r="CP1707" s="35"/>
      <c r="CQ1707" s="35"/>
      <c r="CR1707" s="35"/>
      <c r="CW1707" s="251"/>
      <c r="CY1707" s="35"/>
      <c r="CZ1707" s="35"/>
      <c r="DA1707" s="35"/>
      <c r="DF1707" s="251"/>
      <c r="DH1707" s="35"/>
      <c r="DI1707" s="35"/>
      <c r="DJ1707" s="35"/>
      <c r="DO1707" s="251"/>
      <c r="DQ1707" s="35"/>
      <c r="DR1707" s="35"/>
      <c r="DS1707" s="35"/>
      <c r="DX1707" s="251"/>
      <c r="DZ1707" s="35"/>
      <c r="EA1707" s="35"/>
      <c r="EB1707" s="35"/>
      <c r="EG1707" s="251"/>
      <c r="EI1707" s="35"/>
      <c r="EJ1707" s="35"/>
      <c r="EK1707" s="35"/>
      <c r="EP1707" s="251"/>
      <c r="ER1707" s="35"/>
      <c r="ES1707" s="35"/>
      <c r="ET1707" s="35"/>
      <c r="EY1707" s="251"/>
      <c r="FA1707" s="35"/>
      <c r="FB1707" s="35"/>
      <c r="FC1707" s="35"/>
      <c r="FH1707" s="251"/>
      <c r="FJ1707" s="35"/>
      <c r="FK1707" s="35"/>
      <c r="FL1707" s="35"/>
      <c r="FQ1707" s="251"/>
      <c r="FS1707" s="35"/>
      <c r="FT1707" s="35"/>
      <c r="FU1707" s="35"/>
      <c r="FZ1707" s="251"/>
      <c r="GB1707" s="35"/>
      <c r="GC1707" s="35"/>
      <c r="GD1707" s="35"/>
      <c r="GI1707" s="251"/>
      <c r="GK1707" s="35"/>
      <c r="GL1707" s="35"/>
      <c r="GM1707" s="35"/>
      <c r="GR1707" s="251"/>
      <c r="GT1707" s="35"/>
      <c r="GU1707" s="35"/>
      <c r="GV1707" s="35"/>
      <c r="HA1707" s="251"/>
      <c r="HC1707" s="35"/>
      <c r="HD1707" s="35"/>
      <c r="HE1707" s="35"/>
      <c r="HJ1707" s="35"/>
      <c r="HK1707" s="35"/>
      <c r="HL1707" s="35"/>
      <c r="HM1707" s="35"/>
      <c r="HN1707" s="35"/>
      <c r="HO1707" s="35"/>
      <c r="HP1707" s="35"/>
      <c r="HQ1707" s="35"/>
      <c r="HR1707" s="35"/>
      <c r="HS1707" s="35"/>
      <c r="HT1707" s="35"/>
      <c r="HU1707" s="35"/>
      <c r="HV1707" s="35"/>
      <c r="HW1707" s="35"/>
      <c r="HX1707" s="35"/>
      <c r="HY1707" s="35"/>
      <c r="HZ1707" s="35"/>
      <c r="IA1707" s="35"/>
      <c r="IB1707" s="35"/>
      <c r="IC1707" s="35"/>
      <c r="ID1707" s="35"/>
      <c r="IE1707" s="35"/>
      <c r="IF1707" s="35"/>
      <c r="IG1707" s="35"/>
      <c r="IH1707" s="35"/>
      <c r="II1707" s="35"/>
      <c r="IJ1707" s="35"/>
      <c r="IK1707" s="35"/>
      <c r="IL1707" s="35"/>
      <c r="IM1707" s="35"/>
      <c r="IN1707" s="35"/>
      <c r="IO1707" s="35"/>
      <c r="RL1707" s="252"/>
    </row>
    <row r="1708" spans="1:480" s="64" customFormat="1" ht="14.25">
      <c r="A1708" s="321"/>
      <c r="B1708" s="321"/>
      <c r="C1708" s="321"/>
      <c r="D1708" s="321"/>
      <c r="E1708" s="299"/>
      <c r="F1708" s="299"/>
      <c r="G1708" s="35"/>
      <c r="K1708" s="251"/>
      <c r="M1708" s="35"/>
      <c r="N1708" s="35"/>
      <c r="O1708" s="35"/>
      <c r="T1708" s="251"/>
      <c r="V1708" s="35"/>
      <c r="W1708" s="35"/>
      <c r="X1708" s="35"/>
      <c r="AC1708" s="251"/>
      <c r="AE1708" s="35"/>
      <c r="AF1708" s="35"/>
      <c r="AG1708" s="35"/>
      <c r="AL1708" s="251"/>
      <c r="AN1708" s="35"/>
      <c r="AO1708" s="35"/>
      <c r="AP1708" s="35"/>
      <c r="AU1708" s="251"/>
      <c r="AW1708" s="35"/>
      <c r="AX1708" s="35"/>
      <c r="AY1708" s="35"/>
      <c r="BD1708" s="251"/>
      <c r="BF1708" s="35"/>
      <c r="BG1708" s="35"/>
      <c r="BH1708" s="35"/>
      <c r="BM1708" s="251"/>
      <c r="BO1708" s="35"/>
      <c r="BP1708" s="35"/>
      <c r="BQ1708" s="35"/>
      <c r="BV1708" s="251"/>
      <c r="BX1708" s="35"/>
      <c r="BY1708" s="35"/>
      <c r="BZ1708" s="35"/>
      <c r="CE1708" s="251"/>
      <c r="CG1708" s="35"/>
      <c r="CH1708" s="35"/>
      <c r="CI1708" s="35"/>
      <c r="CN1708" s="251"/>
      <c r="CP1708" s="35"/>
      <c r="CQ1708" s="35"/>
      <c r="CR1708" s="35"/>
      <c r="CW1708" s="251"/>
      <c r="CY1708" s="35"/>
      <c r="CZ1708" s="35"/>
      <c r="DA1708" s="35"/>
      <c r="DF1708" s="251"/>
      <c r="DH1708" s="35"/>
      <c r="DI1708" s="35"/>
      <c r="DJ1708" s="35"/>
      <c r="DO1708" s="251"/>
      <c r="DQ1708" s="35"/>
      <c r="DR1708" s="35"/>
      <c r="DS1708" s="35"/>
      <c r="DX1708" s="251"/>
      <c r="DZ1708" s="35"/>
      <c r="EA1708" s="35"/>
      <c r="EB1708" s="35"/>
      <c r="EG1708" s="251"/>
      <c r="EI1708" s="35"/>
      <c r="EJ1708" s="35"/>
      <c r="EK1708" s="35"/>
      <c r="EP1708" s="251"/>
      <c r="ER1708" s="35"/>
      <c r="ES1708" s="35"/>
      <c r="ET1708" s="35"/>
      <c r="EY1708" s="251"/>
      <c r="FA1708" s="35"/>
      <c r="FB1708" s="35"/>
      <c r="FC1708" s="35"/>
      <c r="FH1708" s="251"/>
      <c r="FJ1708" s="35"/>
      <c r="FK1708" s="35"/>
      <c r="FL1708" s="35"/>
      <c r="FQ1708" s="251"/>
      <c r="FS1708" s="35"/>
      <c r="FT1708" s="35"/>
      <c r="FU1708" s="35"/>
      <c r="FZ1708" s="251"/>
      <c r="GB1708" s="35"/>
      <c r="GC1708" s="35"/>
      <c r="GD1708" s="35"/>
      <c r="GI1708" s="251"/>
      <c r="GK1708" s="35"/>
      <c r="GL1708" s="35"/>
      <c r="GM1708" s="35"/>
      <c r="GR1708" s="251"/>
      <c r="GT1708" s="35"/>
      <c r="GU1708" s="35"/>
      <c r="GV1708" s="35"/>
      <c r="HA1708" s="251"/>
      <c r="HC1708" s="35"/>
      <c r="HD1708" s="35"/>
      <c r="HE1708" s="35"/>
      <c r="HJ1708" s="35"/>
      <c r="HK1708" s="35"/>
      <c r="HL1708" s="35"/>
      <c r="HM1708" s="35"/>
      <c r="HN1708" s="35"/>
      <c r="HO1708" s="35"/>
      <c r="HP1708" s="35"/>
      <c r="HQ1708" s="35"/>
      <c r="HR1708" s="35"/>
      <c r="HS1708" s="35"/>
      <c r="HT1708" s="35"/>
      <c r="HU1708" s="35"/>
      <c r="HV1708" s="35"/>
      <c r="HW1708" s="35"/>
      <c r="HX1708" s="35"/>
      <c r="HY1708" s="35"/>
      <c r="HZ1708" s="35"/>
      <c r="IA1708" s="35"/>
      <c r="IB1708" s="35"/>
      <c r="IC1708" s="35"/>
      <c r="ID1708" s="35"/>
      <c r="IE1708" s="35"/>
      <c r="IF1708" s="35"/>
      <c r="IG1708" s="35"/>
      <c r="IH1708" s="35"/>
      <c r="II1708" s="35"/>
      <c r="IJ1708" s="35"/>
      <c r="IK1708" s="35"/>
      <c r="IL1708" s="35"/>
      <c r="IM1708" s="35"/>
      <c r="IN1708" s="35"/>
      <c r="IO1708" s="35"/>
      <c r="RL1708" s="252"/>
    </row>
    <row r="1709" spans="1:480" s="64" customFormat="1" ht="14.25">
      <c r="A1709" s="321"/>
      <c r="B1709" s="321"/>
      <c r="C1709" s="321"/>
      <c r="D1709" s="321"/>
      <c r="E1709" s="299"/>
      <c r="F1709" s="299"/>
      <c r="G1709" s="35"/>
      <c r="K1709" s="251"/>
      <c r="M1709" s="35"/>
      <c r="N1709" s="35"/>
      <c r="O1709" s="35"/>
      <c r="T1709" s="251"/>
      <c r="V1709" s="35"/>
      <c r="W1709" s="35"/>
      <c r="X1709" s="35"/>
      <c r="AC1709" s="251"/>
      <c r="AE1709" s="35"/>
      <c r="AF1709" s="35"/>
      <c r="AG1709" s="35"/>
      <c r="AL1709" s="251"/>
      <c r="AN1709" s="35"/>
      <c r="AO1709" s="35"/>
      <c r="AP1709" s="35"/>
      <c r="AU1709" s="251"/>
      <c r="AW1709" s="35"/>
      <c r="AX1709" s="35"/>
      <c r="AY1709" s="35"/>
      <c r="BD1709" s="251"/>
      <c r="BF1709" s="35"/>
      <c r="BG1709" s="35"/>
      <c r="BH1709" s="35"/>
      <c r="BM1709" s="251"/>
      <c r="BO1709" s="35"/>
      <c r="BP1709" s="35"/>
      <c r="BQ1709" s="35"/>
      <c r="BV1709" s="251"/>
      <c r="BX1709" s="35"/>
      <c r="BY1709" s="35"/>
      <c r="BZ1709" s="35"/>
      <c r="CE1709" s="251"/>
      <c r="CG1709" s="35"/>
      <c r="CH1709" s="35"/>
      <c r="CI1709" s="35"/>
      <c r="CN1709" s="251"/>
      <c r="CP1709" s="35"/>
      <c r="CQ1709" s="35"/>
      <c r="CR1709" s="35"/>
      <c r="CW1709" s="251"/>
      <c r="CY1709" s="35"/>
      <c r="CZ1709" s="35"/>
      <c r="DA1709" s="35"/>
      <c r="DF1709" s="251"/>
      <c r="DH1709" s="35"/>
      <c r="DI1709" s="35"/>
      <c r="DJ1709" s="35"/>
      <c r="DO1709" s="251"/>
      <c r="DQ1709" s="35"/>
      <c r="DR1709" s="35"/>
      <c r="DS1709" s="35"/>
      <c r="DX1709" s="251"/>
      <c r="DZ1709" s="35"/>
      <c r="EA1709" s="35"/>
      <c r="EB1709" s="35"/>
      <c r="EG1709" s="251"/>
      <c r="EI1709" s="35"/>
      <c r="EJ1709" s="35"/>
      <c r="EK1709" s="35"/>
      <c r="EP1709" s="251"/>
      <c r="ER1709" s="35"/>
      <c r="ES1709" s="35"/>
      <c r="ET1709" s="35"/>
      <c r="EY1709" s="251"/>
      <c r="FA1709" s="35"/>
      <c r="FB1709" s="35"/>
      <c r="FC1709" s="35"/>
      <c r="FH1709" s="251"/>
      <c r="FJ1709" s="35"/>
      <c r="FK1709" s="35"/>
      <c r="FL1709" s="35"/>
      <c r="FQ1709" s="251"/>
      <c r="FS1709" s="35"/>
      <c r="FT1709" s="35"/>
      <c r="FU1709" s="35"/>
      <c r="FZ1709" s="251"/>
      <c r="GB1709" s="35"/>
      <c r="GC1709" s="35"/>
      <c r="GD1709" s="35"/>
      <c r="GI1709" s="251"/>
      <c r="GK1709" s="35"/>
      <c r="GL1709" s="35"/>
      <c r="GM1709" s="35"/>
      <c r="GR1709" s="251"/>
      <c r="GT1709" s="35"/>
      <c r="GU1709" s="35"/>
      <c r="GV1709" s="35"/>
      <c r="HA1709" s="251"/>
      <c r="HC1709" s="35"/>
      <c r="HD1709" s="35"/>
      <c r="HE1709" s="35"/>
      <c r="HJ1709" s="35"/>
      <c r="HK1709" s="35"/>
      <c r="HL1709" s="35"/>
      <c r="HM1709" s="35"/>
      <c r="HN1709" s="35"/>
      <c r="HO1709" s="35"/>
      <c r="HP1709" s="35"/>
      <c r="HQ1709" s="35"/>
      <c r="HR1709" s="35"/>
      <c r="HS1709" s="35"/>
      <c r="HT1709" s="35"/>
      <c r="HU1709" s="35"/>
      <c r="HV1709" s="35"/>
      <c r="HW1709" s="35"/>
      <c r="HX1709" s="35"/>
      <c r="HY1709" s="35"/>
      <c r="HZ1709" s="35"/>
      <c r="IA1709" s="35"/>
      <c r="IB1709" s="35"/>
      <c r="IC1709" s="35"/>
      <c r="ID1709" s="35"/>
      <c r="IE1709" s="35"/>
      <c r="IF1709" s="35"/>
      <c r="IG1709" s="35"/>
      <c r="IH1709" s="35"/>
      <c r="II1709" s="35"/>
      <c r="IJ1709" s="35"/>
      <c r="IK1709" s="35"/>
      <c r="IL1709" s="35"/>
      <c r="IM1709" s="35"/>
      <c r="IN1709" s="35"/>
      <c r="IO1709" s="35"/>
      <c r="RL1709" s="252"/>
    </row>
    <row r="1710" spans="1:480" s="64" customFormat="1" ht="14.25">
      <c r="A1710" s="321"/>
      <c r="B1710" s="321"/>
      <c r="C1710" s="321"/>
      <c r="D1710" s="321"/>
      <c r="E1710" s="299"/>
      <c r="F1710" s="299"/>
      <c r="G1710" s="35"/>
      <c r="K1710" s="251"/>
      <c r="M1710" s="35"/>
      <c r="N1710" s="35"/>
      <c r="O1710" s="35"/>
      <c r="T1710" s="251"/>
      <c r="V1710" s="35"/>
      <c r="W1710" s="35"/>
      <c r="X1710" s="35"/>
      <c r="AC1710" s="251"/>
      <c r="AE1710" s="35"/>
      <c r="AF1710" s="35"/>
      <c r="AG1710" s="35"/>
      <c r="AL1710" s="251"/>
      <c r="AN1710" s="35"/>
      <c r="AO1710" s="35"/>
      <c r="AP1710" s="35"/>
      <c r="AU1710" s="251"/>
      <c r="AW1710" s="35"/>
      <c r="AX1710" s="35"/>
      <c r="AY1710" s="35"/>
      <c r="BD1710" s="251"/>
      <c r="BF1710" s="35"/>
      <c r="BG1710" s="35"/>
      <c r="BH1710" s="35"/>
      <c r="BM1710" s="251"/>
      <c r="BO1710" s="35"/>
      <c r="BP1710" s="35"/>
      <c r="BQ1710" s="35"/>
      <c r="BV1710" s="251"/>
      <c r="BX1710" s="35"/>
      <c r="BY1710" s="35"/>
      <c r="BZ1710" s="35"/>
      <c r="CE1710" s="251"/>
      <c r="CG1710" s="35"/>
      <c r="CH1710" s="35"/>
      <c r="CI1710" s="35"/>
      <c r="CN1710" s="251"/>
      <c r="CP1710" s="35"/>
      <c r="CQ1710" s="35"/>
      <c r="CR1710" s="35"/>
      <c r="CW1710" s="251"/>
      <c r="CY1710" s="35"/>
      <c r="CZ1710" s="35"/>
      <c r="DA1710" s="35"/>
      <c r="DF1710" s="251"/>
      <c r="DH1710" s="35"/>
      <c r="DI1710" s="35"/>
      <c r="DJ1710" s="35"/>
      <c r="DO1710" s="251"/>
      <c r="DQ1710" s="35"/>
      <c r="DR1710" s="35"/>
      <c r="DS1710" s="35"/>
      <c r="DX1710" s="251"/>
      <c r="DZ1710" s="35"/>
      <c r="EA1710" s="35"/>
      <c r="EB1710" s="35"/>
      <c r="EG1710" s="251"/>
      <c r="EI1710" s="35"/>
      <c r="EJ1710" s="35"/>
      <c r="EK1710" s="35"/>
      <c r="EP1710" s="251"/>
      <c r="ER1710" s="35"/>
      <c r="ES1710" s="35"/>
      <c r="ET1710" s="35"/>
      <c r="EY1710" s="251"/>
      <c r="FA1710" s="35"/>
      <c r="FB1710" s="35"/>
      <c r="FC1710" s="35"/>
      <c r="FH1710" s="251"/>
      <c r="FJ1710" s="35"/>
      <c r="FK1710" s="35"/>
      <c r="FL1710" s="35"/>
      <c r="FQ1710" s="251"/>
      <c r="FS1710" s="35"/>
      <c r="FT1710" s="35"/>
      <c r="FU1710" s="35"/>
      <c r="FZ1710" s="251"/>
      <c r="GB1710" s="35"/>
      <c r="GC1710" s="35"/>
      <c r="GD1710" s="35"/>
      <c r="GI1710" s="251"/>
      <c r="GK1710" s="35"/>
      <c r="GL1710" s="35"/>
      <c r="GM1710" s="35"/>
      <c r="GR1710" s="251"/>
      <c r="GT1710" s="35"/>
      <c r="GU1710" s="35"/>
      <c r="GV1710" s="35"/>
      <c r="HA1710" s="251"/>
      <c r="HC1710" s="35"/>
      <c r="HD1710" s="35"/>
      <c r="HE1710" s="35"/>
      <c r="HJ1710" s="35"/>
      <c r="HK1710" s="35"/>
      <c r="HL1710" s="35"/>
      <c r="HM1710" s="35"/>
      <c r="HN1710" s="35"/>
      <c r="HO1710" s="35"/>
      <c r="HP1710" s="35"/>
      <c r="HQ1710" s="35"/>
      <c r="HR1710" s="35"/>
      <c r="HS1710" s="35"/>
      <c r="HT1710" s="35"/>
      <c r="HU1710" s="35"/>
      <c r="HV1710" s="35"/>
      <c r="HW1710" s="35"/>
      <c r="HX1710" s="35"/>
      <c r="HY1710" s="35"/>
      <c r="HZ1710" s="35"/>
      <c r="IA1710" s="35"/>
      <c r="IB1710" s="35"/>
      <c r="IC1710" s="35"/>
      <c r="ID1710" s="35"/>
      <c r="IE1710" s="35"/>
      <c r="IF1710" s="35"/>
      <c r="IG1710" s="35"/>
      <c r="IH1710" s="35"/>
      <c r="II1710" s="35"/>
      <c r="IJ1710" s="35"/>
      <c r="IK1710" s="35"/>
      <c r="IL1710" s="35"/>
      <c r="IM1710" s="35"/>
      <c r="IN1710" s="35"/>
      <c r="IO1710" s="35"/>
      <c r="RL1710" s="252"/>
    </row>
    <row r="1711" spans="1:480" s="64" customFormat="1" ht="14.25">
      <c r="A1711" s="321"/>
      <c r="B1711" s="321"/>
      <c r="C1711" s="321"/>
      <c r="D1711" s="321"/>
      <c r="E1711" s="299"/>
      <c r="F1711" s="299"/>
      <c r="G1711" s="35"/>
      <c r="K1711" s="251"/>
      <c r="M1711" s="35"/>
      <c r="N1711" s="35"/>
      <c r="O1711" s="35"/>
      <c r="T1711" s="251"/>
      <c r="V1711" s="35"/>
      <c r="W1711" s="35"/>
      <c r="X1711" s="35"/>
      <c r="AC1711" s="251"/>
      <c r="AE1711" s="35"/>
      <c r="AF1711" s="35"/>
      <c r="AG1711" s="35"/>
      <c r="AL1711" s="251"/>
      <c r="AN1711" s="35"/>
      <c r="AO1711" s="35"/>
      <c r="AP1711" s="35"/>
      <c r="AU1711" s="251"/>
      <c r="AW1711" s="35"/>
      <c r="AX1711" s="35"/>
      <c r="AY1711" s="35"/>
      <c r="BD1711" s="251"/>
      <c r="BF1711" s="35"/>
      <c r="BG1711" s="35"/>
      <c r="BH1711" s="35"/>
      <c r="BM1711" s="251"/>
      <c r="BO1711" s="35"/>
      <c r="BP1711" s="35"/>
      <c r="BQ1711" s="35"/>
      <c r="BV1711" s="251"/>
      <c r="BX1711" s="35"/>
      <c r="BY1711" s="35"/>
      <c r="BZ1711" s="35"/>
      <c r="CE1711" s="251"/>
      <c r="CG1711" s="35"/>
      <c r="CH1711" s="35"/>
      <c r="CI1711" s="35"/>
      <c r="CN1711" s="251"/>
      <c r="CP1711" s="35"/>
      <c r="CQ1711" s="35"/>
      <c r="CR1711" s="35"/>
      <c r="CW1711" s="251"/>
      <c r="CY1711" s="35"/>
      <c r="CZ1711" s="35"/>
      <c r="DA1711" s="35"/>
      <c r="DF1711" s="251"/>
      <c r="DH1711" s="35"/>
      <c r="DI1711" s="35"/>
      <c r="DJ1711" s="35"/>
      <c r="DO1711" s="251"/>
      <c r="DQ1711" s="35"/>
      <c r="DR1711" s="35"/>
      <c r="DS1711" s="35"/>
      <c r="DX1711" s="251"/>
      <c r="DZ1711" s="35"/>
      <c r="EA1711" s="35"/>
      <c r="EB1711" s="35"/>
      <c r="EG1711" s="251"/>
      <c r="EI1711" s="35"/>
      <c r="EJ1711" s="35"/>
      <c r="EK1711" s="35"/>
      <c r="EP1711" s="251"/>
      <c r="ER1711" s="35"/>
      <c r="ES1711" s="35"/>
      <c r="ET1711" s="35"/>
      <c r="EY1711" s="251"/>
      <c r="FA1711" s="35"/>
      <c r="FB1711" s="35"/>
      <c r="FC1711" s="35"/>
      <c r="FH1711" s="251"/>
      <c r="FJ1711" s="35"/>
      <c r="FK1711" s="35"/>
      <c r="FL1711" s="35"/>
      <c r="FQ1711" s="251"/>
      <c r="FS1711" s="35"/>
      <c r="FT1711" s="35"/>
      <c r="FU1711" s="35"/>
      <c r="FZ1711" s="251"/>
      <c r="GB1711" s="35"/>
      <c r="GC1711" s="35"/>
      <c r="GD1711" s="35"/>
      <c r="GI1711" s="251"/>
      <c r="GK1711" s="35"/>
      <c r="GL1711" s="35"/>
      <c r="GM1711" s="35"/>
      <c r="GR1711" s="251"/>
      <c r="GT1711" s="35"/>
      <c r="GU1711" s="35"/>
      <c r="GV1711" s="35"/>
      <c r="HA1711" s="251"/>
      <c r="HC1711" s="35"/>
      <c r="HD1711" s="35"/>
      <c r="HE1711" s="35"/>
      <c r="HJ1711" s="35"/>
      <c r="HK1711" s="35"/>
      <c r="HL1711" s="35"/>
      <c r="HM1711" s="35"/>
      <c r="HN1711" s="35"/>
      <c r="HO1711" s="35"/>
      <c r="HP1711" s="35"/>
      <c r="HQ1711" s="35"/>
      <c r="HR1711" s="35"/>
      <c r="HS1711" s="35"/>
      <c r="HT1711" s="35"/>
      <c r="HU1711" s="35"/>
      <c r="HV1711" s="35"/>
      <c r="HW1711" s="35"/>
      <c r="HX1711" s="35"/>
      <c r="HY1711" s="35"/>
      <c r="HZ1711" s="35"/>
      <c r="IA1711" s="35"/>
      <c r="IB1711" s="35"/>
      <c r="IC1711" s="35"/>
      <c r="ID1711" s="35"/>
      <c r="IE1711" s="35"/>
      <c r="IF1711" s="35"/>
      <c r="IG1711" s="35"/>
      <c r="IH1711" s="35"/>
      <c r="II1711" s="35"/>
      <c r="IJ1711" s="35"/>
      <c r="IK1711" s="35"/>
      <c r="IL1711" s="35"/>
      <c r="IM1711" s="35"/>
      <c r="IN1711" s="35"/>
      <c r="IO1711" s="35"/>
      <c r="RL1711" s="252"/>
    </row>
    <row r="1712" spans="1:480" s="64" customFormat="1" ht="14.25">
      <c r="A1712" s="321"/>
      <c r="B1712" s="321"/>
      <c r="C1712" s="321"/>
      <c r="D1712" s="321"/>
      <c r="E1712" s="299"/>
      <c r="F1712" s="299"/>
      <c r="G1712" s="35"/>
      <c r="K1712" s="251"/>
      <c r="M1712" s="35"/>
      <c r="N1712" s="35"/>
      <c r="O1712" s="35"/>
      <c r="T1712" s="251"/>
      <c r="V1712" s="35"/>
      <c r="W1712" s="35"/>
      <c r="X1712" s="35"/>
      <c r="AC1712" s="251"/>
      <c r="AE1712" s="35"/>
      <c r="AF1712" s="35"/>
      <c r="AG1712" s="35"/>
      <c r="AL1712" s="251"/>
      <c r="AN1712" s="35"/>
      <c r="AO1712" s="35"/>
      <c r="AP1712" s="35"/>
      <c r="AU1712" s="251"/>
      <c r="AW1712" s="35"/>
      <c r="AX1712" s="35"/>
      <c r="AY1712" s="35"/>
      <c r="BD1712" s="251"/>
      <c r="BF1712" s="35"/>
      <c r="BG1712" s="35"/>
      <c r="BH1712" s="35"/>
      <c r="BM1712" s="251"/>
      <c r="BO1712" s="35"/>
      <c r="BP1712" s="35"/>
      <c r="BQ1712" s="35"/>
      <c r="BV1712" s="251"/>
      <c r="BX1712" s="35"/>
      <c r="BY1712" s="35"/>
      <c r="BZ1712" s="35"/>
      <c r="CE1712" s="251"/>
      <c r="CG1712" s="35"/>
      <c r="CH1712" s="35"/>
      <c r="CI1712" s="35"/>
      <c r="CN1712" s="251"/>
      <c r="CP1712" s="35"/>
      <c r="CQ1712" s="35"/>
      <c r="CR1712" s="35"/>
      <c r="CW1712" s="251"/>
      <c r="CY1712" s="35"/>
      <c r="CZ1712" s="35"/>
      <c r="DA1712" s="35"/>
      <c r="DF1712" s="251"/>
      <c r="DH1712" s="35"/>
      <c r="DI1712" s="35"/>
      <c r="DJ1712" s="35"/>
      <c r="DO1712" s="251"/>
      <c r="DQ1712" s="35"/>
      <c r="DR1712" s="35"/>
      <c r="DS1712" s="35"/>
      <c r="DX1712" s="251"/>
      <c r="DZ1712" s="35"/>
      <c r="EA1712" s="35"/>
      <c r="EB1712" s="35"/>
      <c r="EG1712" s="251"/>
      <c r="EI1712" s="35"/>
      <c r="EJ1712" s="35"/>
      <c r="EK1712" s="35"/>
      <c r="EP1712" s="251"/>
      <c r="ER1712" s="35"/>
      <c r="ES1712" s="35"/>
      <c r="ET1712" s="35"/>
      <c r="EY1712" s="251"/>
      <c r="FA1712" s="35"/>
      <c r="FB1712" s="35"/>
      <c r="FC1712" s="35"/>
      <c r="FH1712" s="251"/>
      <c r="FJ1712" s="35"/>
      <c r="FK1712" s="35"/>
      <c r="FL1712" s="35"/>
      <c r="FQ1712" s="251"/>
      <c r="FS1712" s="35"/>
      <c r="FT1712" s="35"/>
      <c r="FU1712" s="35"/>
      <c r="FZ1712" s="251"/>
      <c r="GB1712" s="35"/>
      <c r="GC1712" s="35"/>
      <c r="GD1712" s="35"/>
      <c r="GI1712" s="251"/>
      <c r="GK1712" s="35"/>
      <c r="GL1712" s="35"/>
      <c r="GM1712" s="35"/>
      <c r="GR1712" s="251"/>
      <c r="GT1712" s="35"/>
      <c r="GU1712" s="35"/>
      <c r="GV1712" s="35"/>
      <c r="HA1712" s="251"/>
      <c r="HC1712" s="35"/>
      <c r="HD1712" s="35"/>
      <c r="HE1712" s="35"/>
      <c r="HJ1712" s="35"/>
      <c r="HK1712" s="35"/>
      <c r="HL1712" s="35"/>
      <c r="HM1712" s="35"/>
      <c r="HN1712" s="35"/>
      <c r="HO1712" s="35"/>
      <c r="HP1712" s="35"/>
      <c r="HQ1712" s="35"/>
      <c r="HR1712" s="35"/>
      <c r="HS1712" s="35"/>
      <c r="HT1712" s="35"/>
      <c r="HU1712" s="35"/>
      <c r="HV1712" s="35"/>
      <c r="HW1712" s="35"/>
      <c r="HX1712" s="35"/>
      <c r="HY1712" s="35"/>
      <c r="HZ1712" s="35"/>
      <c r="IA1712" s="35"/>
      <c r="IB1712" s="35"/>
      <c r="IC1712" s="35"/>
      <c r="ID1712" s="35"/>
      <c r="IE1712" s="35"/>
      <c r="IF1712" s="35"/>
      <c r="IG1712" s="35"/>
      <c r="IH1712" s="35"/>
      <c r="II1712" s="35"/>
      <c r="IJ1712" s="35"/>
      <c r="IK1712" s="35"/>
      <c r="IL1712" s="35"/>
      <c r="IM1712" s="35"/>
      <c r="IN1712" s="35"/>
      <c r="IO1712" s="35"/>
      <c r="RL1712" s="252"/>
    </row>
    <row r="1713" spans="1:480" s="64" customFormat="1" ht="14.25">
      <c r="A1713" s="321"/>
      <c r="B1713" s="321"/>
      <c r="C1713" s="321"/>
      <c r="D1713" s="321"/>
      <c r="E1713" s="299"/>
      <c r="F1713" s="299"/>
      <c r="G1713" s="35"/>
      <c r="K1713" s="251"/>
      <c r="M1713" s="35"/>
      <c r="N1713" s="35"/>
      <c r="O1713" s="35"/>
      <c r="T1713" s="251"/>
      <c r="V1713" s="35"/>
      <c r="W1713" s="35"/>
      <c r="X1713" s="35"/>
      <c r="AC1713" s="251"/>
      <c r="AE1713" s="35"/>
      <c r="AF1713" s="35"/>
      <c r="AG1713" s="35"/>
      <c r="AL1713" s="251"/>
      <c r="AN1713" s="35"/>
      <c r="AO1713" s="35"/>
      <c r="AP1713" s="35"/>
      <c r="AU1713" s="251"/>
      <c r="AW1713" s="35"/>
      <c r="AX1713" s="35"/>
      <c r="AY1713" s="35"/>
      <c r="BD1713" s="251"/>
      <c r="BF1713" s="35"/>
      <c r="BG1713" s="35"/>
      <c r="BH1713" s="35"/>
      <c r="BM1713" s="251"/>
      <c r="BO1713" s="35"/>
      <c r="BP1713" s="35"/>
      <c r="BQ1713" s="35"/>
      <c r="BV1713" s="251"/>
      <c r="BX1713" s="35"/>
      <c r="BY1713" s="35"/>
      <c r="BZ1713" s="35"/>
      <c r="CE1713" s="251"/>
      <c r="CG1713" s="35"/>
      <c r="CH1713" s="35"/>
      <c r="CI1713" s="35"/>
      <c r="CN1713" s="251"/>
      <c r="CP1713" s="35"/>
      <c r="CQ1713" s="35"/>
      <c r="CR1713" s="35"/>
      <c r="CW1713" s="251"/>
      <c r="CY1713" s="35"/>
      <c r="CZ1713" s="35"/>
      <c r="DA1713" s="35"/>
      <c r="DF1713" s="251"/>
      <c r="DH1713" s="35"/>
      <c r="DI1713" s="35"/>
      <c r="DJ1713" s="35"/>
      <c r="DO1713" s="251"/>
      <c r="DQ1713" s="35"/>
      <c r="DR1713" s="35"/>
      <c r="DS1713" s="35"/>
      <c r="DX1713" s="251"/>
      <c r="DZ1713" s="35"/>
      <c r="EA1713" s="35"/>
      <c r="EB1713" s="35"/>
      <c r="EG1713" s="251"/>
      <c r="EI1713" s="35"/>
      <c r="EJ1713" s="35"/>
      <c r="EK1713" s="35"/>
      <c r="EP1713" s="251"/>
      <c r="ER1713" s="35"/>
      <c r="ES1713" s="35"/>
      <c r="ET1713" s="35"/>
      <c r="EY1713" s="251"/>
      <c r="FA1713" s="35"/>
      <c r="FB1713" s="35"/>
      <c r="FC1713" s="35"/>
      <c r="FH1713" s="251"/>
      <c r="FJ1713" s="35"/>
      <c r="FK1713" s="35"/>
      <c r="FL1713" s="35"/>
      <c r="FQ1713" s="251"/>
      <c r="FS1713" s="35"/>
      <c r="FT1713" s="35"/>
      <c r="FU1713" s="35"/>
      <c r="FZ1713" s="251"/>
      <c r="GB1713" s="35"/>
      <c r="GC1713" s="35"/>
      <c r="GD1713" s="35"/>
      <c r="GI1713" s="251"/>
      <c r="GK1713" s="35"/>
      <c r="GL1713" s="35"/>
      <c r="GM1713" s="35"/>
      <c r="GR1713" s="251"/>
      <c r="GT1713" s="35"/>
      <c r="GU1713" s="35"/>
      <c r="GV1713" s="35"/>
      <c r="HA1713" s="251"/>
      <c r="HC1713" s="35"/>
      <c r="HD1713" s="35"/>
      <c r="HE1713" s="35"/>
      <c r="HJ1713" s="35"/>
      <c r="HK1713" s="35"/>
      <c r="HL1713" s="35"/>
      <c r="HM1713" s="35"/>
      <c r="HN1713" s="35"/>
      <c r="HO1713" s="35"/>
      <c r="HP1713" s="35"/>
      <c r="HQ1713" s="35"/>
      <c r="HR1713" s="35"/>
      <c r="HS1713" s="35"/>
      <c r="HT1713" s="35"/>
      <c r="HU1713" s="35"/>
      <c r="HV1713" s="35"/>
      <c r="HW1713" s="35"/>
      <c r="HX1713" s="35"/>
      <c r="HY1713" s="35"/>
      <c r="HZ1713" s="35"/>
      <c r="IA1713" s="35"/>
      <c r="IB1713" s="35"/>
      <c r="IC1713" s="35"/>
      <c r="ID1713" s="35"/>
      <c r="IE1713" s="35"/>
      <c r="IF1713" s="35"/>
      <c r="IG1713" s="35"/>
      <c r="IH1713" s="35"/>
      <c r="II1713" s="35"/>
      <c r="IJ1713" s="35"/>
      <c r="IK1713" s="35"/>
      <c r="IL1713" s="35"/>
      <c r="IM1713" s="35"/>
      <c r="IN1713" s="35"/>
      <c r="IO1713" s="35"/>
      <c r="RL1713" s="252"/>
    </row>
    <row r="1714" spans="1:480" s="64" customFormat="1" ht="14.25">
      <c r="A1714" s="321"/>
      <c r="B1714" s="321"/>
      <c r="C1714" s="321"/>
      <c r="D1714" s="321"/>
      <c r="E1714" s="299"/>
      <c r="F1714" s="299"/>
      <c r="G1714" s="35"/>
      <c r="K1714" s="251"/>
      <c r="M1714" s="35"/>
      <c r="N1714" s="35"/>
      <c r="O1714" s="35"/>
      <c r="T1714" s="251"/>
      <c r="V1714" s="35"/>
      <c r="W1714" s="35"/>
      <c r="X1714" s="35"/>
      <c r="AC1714" s="251"/>
      <c r="AE1714" s="35"/>
      <c r="AF1714" s="35"/>
      <c r="AG1714" s="35"/>
      <c r="AL1714" s="251"/>
      <c r="AN1714" s="35"/>
      <c r="AO1714" s="35"/>
      <c r="AP1714" s="35"/>
      <c r="AU1714" s="251"/>
      <c r="AW1714" s="35"/>
      <c r="AX1714" s="35"/>
      <c r="AY1714" s="35"/>
      <c r="BD1714" s="251"/>
      <c r="BF1714" s="35"/>
      <c r="BG1714" s="35"/>
      <c r="BH1714" s="35"/>
      <c r="BM1714" s="251"/>
      <c r="BO1714" s="35"/>
      <c r="BP1714" s="35"/>
      <c r="BQ1714" s="35"/>
      <c r="BV1714" s="251"/>
      <c r="BX1714" s="35"/>
      <c r="BY1714" s="35"/>
      <c r="BZ1714" s="35"/>
      <c r="CE1714" s="251"/>
      <c r="CG1714" s="35"/>
      <c r="CH1714" s="35"/>
      <c r="CI1714" s="35"/>
      <c r="CN1714" s="251"/>
      <c r="CP1714" s="35"/>
      <c r="CQ1714" s="35"/>
      <c r="CR1714" s="35"/>
      <c r="CW1714" s="251"/>
      <c r="CY1714" s="35"/>
      <c r="CZ1714" s="35"/>
      <c r="DA1714" s="35"/>
      <c r="DF1714" s="251"/>
      <c r="DH1714" s="35"/>
      <c r="DI1714" s="35"/>
      <c r="DJ1714" s="35"/>
      <c r="DO1714" s="251"/>
      <c r="DQ1714" s="35"/>
      <c r="DR1714" s="35"/>
      <c r="DS1714" s="35"/>
      <c r="DX1714" s="251"/>
      <c r="DZ1714" s="35"/>
      <c r="EA1714" s="35"/>
      <c r="EB1714" s="35"/>
      <c r="EG1714" s="251"/>
      <c r="EI1714" s="35"/>
      <c r="EJ1714" s="35"/>
      <c r="EK1714" s="35"/>
      <c r="EP1714" s="251"/>
      <c r="ER1714" s="35"/>
      <c r="ES1714" s="35"/>
      <c r="ET1714" s="35"/>
      <c r="EY1714" s="251"/>
      <c r="FA1714" s="35"/>
      <c r="FB1714" s="35"/>
      <c r="FC1714" s="35"/>
      <c r="FH1714" s="251"/>
      <c r="FJ1714" s="35"/>
      <c r="FK1714" s="35"/>
      <c r="FL1714" s="35"/>
      <c r="FQ1714" s="251"/>
      <c r="FS1714" s="35"/>
      <c r="FT1714" s="35"/>
      <c r="FU1714" s="35"/>
      <c r="FZ1714" s="251"/>
      <c r="GB1714" s="35"/>
      <c r="GC1714" s="35"/>
      <c r="GD1714" s="35"/>
      <c r="GI1714" s="251"/>
      <c r="GK1714" s="35"/>
      <c r="GL1714" s="35"/>
      <c r="GM1714" s="35"/>
      <c r="GR1714" s="251"/>
      <c r="GT1714" s="35"/>
      <c r="GU1714" s="35"/>
      <c r="GV1714" s="35"/>
      <c r="HA1714" s="251"/>
      <c r="HC1714" s="35"/>
      <c r="HD1714" s="35"/>
      <c r="HE1714" s="35"/>
      <c r="HJ1714" s="35"/>
      <c r="HK1714" s="35"/>
      <c r="HL1714" s="35"/>
      <c r="HM1714" s="35"/>
      <c r="HN1714" s="35"/>
      <c r="HO1714" s="35"/>
      <c r="HP1714" s="35"/>
      <c r="HQ1714" s="35"/>
      <c r="HR1714" s="35"/>
      <c r="HS1714" s="35"/>
      <c r="HT1714" s="35"/>
      <c r="HU1714" s="35"/>
      <c r="HV1714" s="35"/>
      <c r="HW1714" s="35"/>
      <c r="HX1714" s="35"/>
      <c r="HY1714" s="35"/>
      <c r="HZ1714" s="35"/>
      <c r="IA1714" s="35"/>
      <c r="IB1714" s="35"/>
      <c r="IC1714" s="35"/>
      <c r="ID1714" s="35"/>
      <c r="IE1714" s="35"/>
      <c r="IF1714" s="35"/>
      <c r="IG1714" s="35"/>
      <c r="IH1714" s="35"/>
      <c r="II1714" s="35"/>
      <c r="IJ1714" s="35"/>
      <c r="IK1714" s="35"/>
      <c r="IL1714" s="35"/>
      <c r="IM1714" s="35"/>
      <c r="IN1714" s="35"/>
      <c r="IO1714" s="35"/>
      <c r="RL1714" s="252"/>
    </row>
    <row r="1715" spans="1:480" s="64" customFormat="1" ht="14.25">
      <c r="A1715" s="321"/>
      <c r="B1715" s="321"/>
      <c r="C1715" s="321"/>
      <c r="D1715" s="321"/>
      <c r="E1715" s="299"/>
      <c r="F1715" s="299"/>
      <c r="G1715" s="35"/>
      <c r="K1715" s="251"/>
      <c r="M1715" s="35"/>
      <c r="N1715" s="35"/>
      <c r="O1715" s="35"/>
      <c r="T1715" s="251"/>
      <c r="V1715" s="35"/>
      <c r="W1715" s="35"/>
      <c r="X1715" s="35"/>
      <c r="AC1715" s="251"/>
      <c r="AE1715" s="35"/>
      <c r="AF1715" s="35"/>
      <c r="AG1715" s="35"/>
      <c r="AL1715" s="251"/>
      <c r="AN1715" s="35"/>
      <c r="AO1715" s="35"/>
      <c r="AP1715" s="35"/>
      <c r="AU1715" s="251"/>
      <c r="AW1715" s="35"/>
      <c r="AX1715" s="35"/>
      <c r="AY1715" s="35"/>
      <c r="BD1715" s="251"/>
      <c r="BF1715" s="35"/>
      <c r="BG1715" s="35"/>
      <c r="BH1715" s="35"/>
      <c r="BM1715" s="251"/>
      <c r="BO1715" s="35"/>
      <c r="BP1715" s="35"/>
      <c r="BQ1715" s="35"/>
      <c r="BV1715" s="251"/>
      <c r="BX1715" s="35"/>
      <c r="BY1715" s="35"/>
      <c r="BZ1715" s="35"/>
      <c r="CE1715" s="251"/>
      <c r="CG1715" s="35"/>
      <c r="CH1715" s="35"/>
      <c r="CI1715" s="35"/>
      <c r="CN1715" s="251"/>
      <c r="CP1715" s="35"/>
      <c r="CQ1715" s="35"/>
      <c r="CR1715" s="35"/>
      <c r="CW1715" s="251"/>
      <c r="CY1715" s="35"/>
      <c r="CZ1715" s="35"/>
      <c r="DA1715" s="35"/>
      <c r="DF1715" s="251"/>
      <c r="DH1715" s="35"/>
      <c r="DI1715" s="35"/>
      <c r="DJ1715" s="35"/>
      <c r="DO1715" s="251"/>
      <c r="DQ1715" s="35"/>
      <c r="DR1715" s="35"/>
      <c r="DS1715" s="35"/>
      <c r="DX1715" s="251"/>
      <c r="DZ1715" s="35"/>
      <c r="EA1715" s="35"/>
      <c r="EB1715" s="35"/>
      <c r="EG1715" s="251"/>
      <c r="EI1715" s="35"/>
      <c r="EJ1715" s="35"/>
      <c r="EK1715" s="35"/>
      <c r="EP1715" s="251"/>
      <c r="ER1715" s="35"/>
      <c r="ES1715" s="35"/>
      <c r="ET1715" s="35"/>
      <c r="EY1715" s="251"/>
      <c r="FA1715" s="35"/>
      <c r="FB1715" s="35"/>
      <c r="FC1715" s="35"/>
      <c r="FH1715" s="251"/>
      <c r="FJ1715" s="35"/>
      <c r="FK1715" s="35"/>
      <c r="FL1715" s="35"/>
      <c r="FQ1715" s="251"/>
      <c r="FS1715" s="35"/>
      <c r="FT1715" s="35"/>
      <c r="FU1715" s="35"/>
      <c r="FZ1715" s="251"/>
      <c r="GB1715" s="35"/>
      <c r="GC1715" s="35"/>
      <c r="GD1715" s="35"/>
      <c r="GI1715" s="251"/>
      <c r="GK1715" s="35"/>
      <c r="GL1715" s="35"/>
      <c r="GM1715" s="35"/>
      <c r="GR1715" s="251"/>
      <c r="GT1715" s="35"/>
      <c r="GU1715" s="35"/>
      <c r="GV1715" s="35"/>
      <c r="HA1715" s="251"/>
      <c r="HC1715" s="35"/>
      <c r="HD1715" s="35"/>
      <c r="HE1715" s="35"/>
      <c r="HJ1715" s="35"/>
      <c r="HK1715" s="35"/>
      <c r="HL1715" s="35"/>
      <c r="HM1715" s="35"/>
      <c r="HN1715" s="35"/>
      <c r="HO1715" s="35"/>
      <c r="HP1715" s="35"/>
      <c r="HQ1715" s="35"/>
      <c r="HR1715" s="35"/>
      <c r="HS1715" s="35"/>
      <c r="HT1715" s="35"/>
      <c r="HU1715" s="35"/>
      <c r="HV1715" s="35"/>
      <c r="HW1715" s="35"/>
      <c r="HX1715" s="35"/>
      <c r="HY1715" s="35"/>
      <c r="HZ1715" s="35"/>
      <c r="IA1715" s="35"/>
      <c r="IB1715" s="35"/>
      <c r="IC1715" s="35"/>
      <c r="ID1715" s="35"/>
      <c r="IE1715" s="35"/>
      <c r="IF1715" s="35"/>
      <c r="IG1715" s="35"/>
      <c r="IH1715" s="35"/>
      <c r="II1715" s="35"/>
      <c r="IJ1715" s="35"/>
      <c r="IK1715" s="35"/>
      <c r="IL1715" s="35"/>
      <c r="IM1715" s="35"/>
      <c r="IN1715" s="35"/>
      <c r="IO1715" s="35"/>
      <c r="RL1715" s="252"/>
    </row>
    <row r="1716" spans="1:480" s="64" customFormat="1" ht="14.25">
      <c r="A1716" s="321"/>
      <c r="B1716" s="321"/>
      <c r="C1716" s="321"/>
      <c r="D1716" s="321"/>
      <c r="E1716" s="299"/>
      <c r="F1716" s="299"/>
      <c r="G1716" s="35"/>
      <c r="K1716" s="251"/>
      <c r="M1716" s="35"/>
      <c r="N1716" s="35"/>
      <c r="O1716" s="35"/>
      <c r="T1716" s="251"/>
      <c r="V1716" s="35"/>
      <c r="W1716" s="35"/>
      <c r="X1716" s="35"/>
      <c r="AC1716" s="251"/>
      <c r="AE1716" s="35"/>
      <c r="AF1716" s="35"/>
      <c r="AG1716" s="35"/>
      <c r="AL1716" s="251"/>
      <c r="AN1716" s="35"/>
      <c r="AO1716" s="35"/>
      <c r="AP1716" s="35"/>
      <c r="AU1716" s="251"/>
      <c r="AW1716" s="35"/>
      <c r="AX1716" s="35"/>
      <c r="AY1716" s="35"/>
      <c r="BD1716" s="251"/>
      <c r="BF1716" s="35"/>
      <c r="BG1716" s="35"/>
      <c r="BH1716" s="35"/>
      <c r="BM1716" s="251"/>
      <c r="BO1716" s="35"/>
      <c r="BP1716" s="35"/>
      <c r="BQ1716" s="35"/>
      <c r="BV1716" s="251"/>
      <c r="BX1716" s="35"/>
      <c r="BY1716" s="35"/>
      <c r="BZ1716" s="35"/>
      <c r="CE1716" s="251"/>
      <c r="CG1716" s="35"/>
      <c r="CH1716" s="35"/>
      <c r="CI1716" s="35"/>
      <c r="CN1716" s="251"/>
      <c r="CP1716" s="35"/>
      <c r="CQ1716" s="35"/>
      <c r="CR1716" s="35"/>
      <c r="CW1716" s="251"/>
      <c r="CY1716" s="35"/>
      <c r="CZ1716" s="35"/>
      <c r="DA1716" s="35"/>
      <c r="DF1716" s="251"/>
      <c r="DH1716" s="35"/>
      <c r="DI1716" s="35"/>
      <c r="DJ1716" s="35"/>
      <c r="DO1716" s="251"/>
      <c r="DQ1716" s="35"/>
      <c r="DR1716" s="35"/>
      <c r="DS1716" s="35"/>
      <c r="DX1716" s="251"/>
      <c r="DZ1716" s="35"/>
      <c r="EA1716" s="35"/>
      <c r="EB1716" s="35"/>
      <c r="EG1716" s="251"/>
      <c r="EI1716" s="35"/>
      <c r="EJ1716" s="35"/>
      <c r="EK1716" s="35"/>
      <c r="EP1716" s="251"/>
      <c r="ER1716" s="35"/>
      <c r="ES1716" s="35"/>
      <c r="ET1716" s="35"/>
      <c r="EY1716" s="251"/>
      <c r="FA1716" s="35"/>
      <c r="FB1716" s="35"/>
      <c r="FC1716" s="35"/>
      <c r="FH1716" s="251"/>
      <c r="FJ1716" s="35"/>
      <c r="FK1716" s="35"/>
      <c r="FL1716" s="35"/>
      <c r="FQ1716" s="251"/>
      <c r="FS1716" s="35"/>
      <c r="FT1716" s="35"/>
      <c r="FU1716" s="35"/>
      <c r="FZ1716" s="251"/>
      <c r="GB1716" s="35"/>
      <c r="GC1716" s="35"/>
      <c r="GD1716" s="35"/>
      <c r="GI1716" s="251"/>
      <c r="GK1716" s="35"/>
      <c r="GL1716" s="35"/>
      <c r="GM1716" s="35"/>
      <c r="GR1716" s="251"/>
      <c r="GT1716" s="35"/>
      <c r="GU1716" s="35"/>
      <c r="GV1716" s="35"/>
      <c r="HA1716" s="251"/>
      <c r="HC1716" s="35"/>
      <c r="HD1716" s="35"/>
      <c r="HE1716" s="35"/>
      <c r="HJ1716" s="35"/>
      <c r="HK1716" s="35"/>
      <c r="HL1716" s="35"/>
      <c r="HM1716" s="35"/>
      <c r="HN1716" s="35"/>
      <c r="HO1716" s="35"/>
      <c r="HP1716" s="35"/>
      <c r="HQ1716" s="35"/>
      <c r="HR1716" s="35"/>
      <c r="HS1716" s="35"/>
      <c r="HT1716" s="35"/>
      <c r="HU1716" s="35"/>
      <c r="HV1716" s="35"/>
      <c r="HW1716" s="35"/>
      <c r="HX1716" s="35"/>
      <c r="HY1716" s="35"/>
      <c r="HZ1716" s="35"/>
      <c r="IA1716" s="35"/>
      <c r="IB1716" s="35"/>
      <c r="IC1716" s="35"/>
      <c r="ID1716" s="35"/>
      <c r="IE1716" s="35"/>
      <c r="IF1716" s="35"/>
      <c r="IG1716" s="35"/>
      <c r="IH1716" s="35"/>
      <c r="II1716" s="35"/>
      <c r="IJ1716" s="35"/>
      <c r="IK1716" s="35"/>
      <c r="IL1716" s="35"/>
      <c r="IM1716" s="35"/>
      <c r="IN1716" s="35"/>
      <c r="IO1716" s="35"/>
      <c r="RL1716" s="252"/>
    </row>
    <row r="1717" spans="1:480" s="64" customFormat="1" ht="14.25">
      <c r="A1717" s="321"/>
      <c r="B1717" s="321"/>
      <c r="C1717" s="321"/>
      <c r="D1717" s="321"/>
      <c r="E1717" s="299"/>
      <c r="F1717" s="299"/>
      <c r="G1717" s="35"/>
      <c r="K1717" s="251"/>
      <c r="M1717" s="35"/>
      <c r="N1717" s="35"/>
      <c r="O1717" s="35"/>
      <c r="T1717" s="251"/>
      <c r="V1717" s="35"/>
      <c r="W1717" s="35"/>
      <c r="X1717" s="35"/>
      <c r="AC1717" s="251"/>
      <c r="AE1717" s="35"/>
      <c r="AF1717" s="35"/>
      <c r="AG1717" s="35"/>
      <c r="AL1717" s="251"/>
      <c r="AN1717" s="35"/>
      <c r="AO1717" s="35"/>
      <c r="AP1717" s="35"/>
      <c r="AU1717" s="251"/>
      <c r="AW1717" s="35"/>
      <c r="AX1717" s="35"/>
      <c r="AY1717" s="35"/>
      <c r="BD1717" s="251"/>
      <c r="BF1717" s="35"/>
      <c r="BG1717" s="35"/>
      <c r="BH1717" s="35"/>
      <c r="BM1717" s="251"/>
      <c r="BO1717" s="35"/>
      <c r="BP1717" s="35"/>
      <c r="BQ1717" s="35"/>
      <c r="BV1717" s="251"/>
      <c r="BX1717" s="35"/>
      <c r="BY1717" s="35"/>
      <c r="BZ1717" s="35"/>
      <c r="CE1717" s="251"/>
      <c r="CG1717" s="35"/>
      <c r="CH1717" s="35"/>
      <c r="CI1717" s="35"/>
      <c r="CN1717" s="251"/>
      <c r="CP1717" s="35"/>
      <c r="CQ1717" s="35"/>
      <c r="CR1717" s="35"/>
      <c r="CW1717" s="251"/>
      <c r="CY1717" s="35"/>
      <c r="CZ1717" s="35"/>
      <c r="DA1717" s="35"/>
      <c r="DF1717" s="251"/>
      <c r="DH1717" s="35"/>
      <c r="DI1717" s="35"/>
      <c r="DJ1717" s="35"/>
      <c r="DO1717" s="251"/>
      <c r="DQ1717" s="35"/>
      <c r="DR1717" s="35"/>
      <c r="DS1717" s="35"/>
      <c r="DX1717" s="251"/>
      <c r="DZ1717" s="35"/>
      <c r="EA1717" s="35"/>
      <c r="EB1717" s="35"/>
      <c r="EG1717" s="251"/>
      <c r="EI1717" s="35"/>
      <c r="EJ1717" s="35"/>
      <c r="EK1717" s="35"/>
      <c r="EP1717" s="251"/>
      <c r="ER1717" s="35"/>
      <c r="ES1717" s="35"/>
      <c r="ET1717" s="35"/>
      <c r="EY1717" s="251"/>
      <c r="FA1717" s="35"/>
      <c r="FB1717" s="35"/>
      <c r="FC1717" s="35"/>
      <c r="FH1717" s="251"/>
      <c r="FJ1717" s="35"/>
      <c r="FK1717" s="35"/>
      <c r="FL1717" s="35"/>
      <c r="FQ1717" s="251"/>
      <c r="FS1717" s="35"/>
      <c r="FT1717" s="35"/>
      <c r="FU1717" s="35"/>
      <c r="FZ1717" s="251"/>
      <c r="GB1717" s="35"/>
      <c r="GC1717" s="35"/>
      <c r="GD1717" s="35"/>
      <c r="GI1717" s="251"/>
      <c r="GK1717" s="35"/>
      <c r="GL1717" s="35"/>
      <c r="GM1717" s="35"/>
      <c r="GR1717" s="251"/>
      <c r="GT1717" s="35"/>
      <c r="GU1717" s="35"/>
      <c r="GV1717" s="35"/>
      <c r="HA1717" s="251"/>
      <c r="HC1717" s="35"/>
      <c r="HD1717" s="35"/>
      <c r="HE1717" s="35"/>
      <c r="HJ1717" s="35"/>
      <c r="HK1717" s="35"/>
      <c r="HL1717" s="35"/>
      <c r="HM1717" s="35"/>
      <c r="HN1717" s="35"/>
      <c r="HO1717" s="35"/>
      <c r="HP1717" s="35"/>
      <c r="HQ1717" s="35"/>
      <c r="HR1717" s="35"/>
      <c r="HS1717" s="35"/>
      <c r="HT1717" s="35"/>
      <c r="HU1717" s="35"/>
      <c r="HV1717" s="35"/>
      <c r="HW1717" s="35"/>
      <c r="HX1717" s="35"/>
      <c r="HY1717" s="35"/>
      <c r="HZ1717" s="35"/>
      <c r="IA1717" s="35"/>
      <c r="IB1717" s="35"/>
      <c r="IC1717" s="35"/>
      <c r="ID1717" s="35"/>
      <c r="IE1717" s="35"/>
      <c r="IF1717" s="35"/>
      <c r="IG1717" s="35"/>
      <c r="IH1717" s="35"/>
      <c r="II1717" s="35"/>
      <c r="IJ1717" s="35"/>
      <c r="IK1717" s="35"/>
      <c r="IL1717" s="35"/>
      <c r="IM1717" s="35"/>
      <c r="IN1717" s="35"/>
      <c r="IO1717" s="35"/>
      <c r="RL1717" s="252"/>
    </row>
    <row r="1718" spans="1:480" s="64" customFormat="1" ht="14.25">
      <c r="A1718" s="321"/>
      <c r="B1718" s="321"/>
      <c r="C1718" s="321"/>
      <c r="D1718" s="321"/>
      <c r="E1718" s="299"/>
      <c r="F1718" s="35"/>
      <c r="G1718" s="35"/>
      <c r="K1718" s="251"/>
      <c r="M1718" s="35"/>
      <c r="N1718" s="35"/>
      <c r="O1718" s="35"/>
      <c r="T1718" s="251"/>
      <c r="V1718" s="35"/>
      <c r="W1718" s="35"/>
      <c r="X1718" s="35"/>
      <c r="AC1718" s="251"/>
      <c r="AE1718" s="35"/>
      <c r="AF1718" s="35"/>
      <c r="AG1718" s="35"/>
      <c r="AL1718" s="251"/>
      <c r="AN1718" s="35"/>
      <c r="AO1718" s="35"/>
      <c r="AP1718" s="35"/>
      <c r="AU1718" s="251"/>
      <c r="AW1718" s="35"/>
      <c r="AX1718" s="35"/>
      <c r="AY1718" s="35"/>
      <c r="BD1718" s="251"/>
      <c r="BF1718" s="35"/>
      <c r="BG1718" s="35"/>
      <c r="BH1718" s="35"/>
      <c r="BM1718" s="251"/>
      <c r="BO1718" s="35"/>
      <c r="BP1718" s="35"/>
      <c r="BQ1718" s="35"/>
      <c r="BV1718" s="251"/>
      <c r="BX1718" s="35"/>
      <c r="BY1718" s="35"/>
      <c r="BZ1718" s="35"/>
      <c r="CE1718" s="251"/>
      <c r="CG1718" s="35"/>
      <c r="CH1718" s="35"/>
      <c r="CI1718" s="35"/>
      <c r="CN1718" s="251"/>
      <c r="CP1718" s="35"/>
      <c r="CQ1718" s="35"/>
      <c r="CR1718" s="35"/>
      <c r="CW1718" s="251"/>
      <c r="CY1718" s="35"/>
      <c r="CZ1718" s="35"/>
      <c r="DA1718" s="35"/>
      <c r="DF1718" s="251"/>
      <c r="DH1718" s="35"/>
      <c r="DI1718" s="35"/>
      <c r="DJ1718" s="35"/>
      <c r="DO1718" s="251"/>
      <c r="DQ1718" s="35"/>
      <c r="DR1718" s="35"/>
      <c r="DS1718" s="35"/>
      <c r="DX1718" s="251"/>
      <c r="DZ1718" s="35"/>
      <c r="EA1718" s="35"/>
      <c r="EB1718" s="35"/>
      <c r="EG1718" s="251"/>
      <c r="EI1718" s="35"/>
      <c r="EJ1718" s="35"/>
      <c r="EK1718" s="35"/>
      <c r="EP1718" s="251"/>
      <c r="ER1718" s="35"/>
      <c r="ES1718" s="35"/>
      <c r="ET1718" s="35"/>
      <c r="EY1718" s="251"/>
      <c r="FA1718" s="35"/>
      <c r="FB1718" s="35"/>
      <c r="FC1718" s="35"/>
      <c r="FH1718" s="251"/>
      <c r="FJ1718" s="35"/>
      <c r="FK1718" s="35"/>
      <c r="FL1718" s="35"/>
      <c r="FQ1718" s="251"/>
      <c r="FS1718" s="35"/>
      <c r="FT1718" s="35"/>
      <c r="FU1718" s="35"/>
      <c r="FZ1718" s="251"/>
      <c r="GB1718" s="35"/>
      <c r="GC1718" s="35"/>
      <c r="GD1718" s="35"/>
      <c r="GI1718" s="251"/>
      <c r="GK1718" s="35"/>
      <c r="GL1718" s="35"/>
      <c r="GM1718" s="35"/>
      <c r="GR1718" s="251"/>
      <c r="GT1718" s="35"/>
      <c r="GU1718" s="35"/>
      <c r="GV1718" s="35"/>
      <c r="HA1718" s="251"/>
      <c r="HC1718" s="35"/>
      <c r="HD1718" s="35"/>
      <c r="HE1718" s="35"/>
      <c r="HJ1718" s="35"/>
      <c r="HK1718" s="35"/>
      <c r="HL1718" s="35"/>
      <c r="HM1718" s="35"/>
      <c r="HN1718" s="35"/>
      <c r="HO1718" s="35"/>
      <c r="HP1718" s="35"/>
      <c r="HQ1718" s="35"/>
      <c r="HR1718" s="35"/>
      <c r="HS1718" s="35"/>
      <c r="HT1718" s="35"/>
      <c r="HU1718" s="35"/>
      <c r="HV1718" s="35"/>
      <c r="HW1718" s="35"/>
      <c r="HX1718" s="35"/>
      <c r="HY1718" s="35"/>
      <c r="HZ1718" s="35"/>
      <c r="IA1718" s="35"/>
      <c r="IB1718" s="35"/>
      <c r="IC1718" s="35"/>
      <c r="ID1718" s="35"/>
      <c r="IE1718" s="35"/>
      <c r="IF1718" s="35"/>
      <c r="IG1718" s="35"/>
      <c r="IH1718" s="35"/>
      <c r="II1718" s="35"/>
      <c r="IJ1718" s="35"/>
      <c r="IK1718" s="35"/>
      <c r="IL1718" s="35"/>
      <c r="IM1718" s="35"/>
      <c r="IN1718" s="35"/>
      <c r="IO1718" s="35"/>
      <c r="RL1718" s="252"/>
    </row>
    <row r="1719" spans="1:480" s="64" customFormat="1" ht="14.25">
      <c r="A1719" s="321"/>
      <c r="B1719" s="321"/>
      <c r="C1719" s="321"/>
      <c r="D1719" s="321"/>
      <c r="E1719" s="299"/>
      <c r="F1719" s="299"/>
      <c r="G1719" s="35"/>
      <c r="K1719" s="251"/>
      <c r="M1719" s="35"/>
      <c r="N1719" s="35"/>
      <c r="O1719" s="35"/>
      <c r="T1719" s="251"/>
      <c r="V1719" s="35"/>
      <c r="W1719" s="35"/>
      <c r="X1719" s="35"/>
      <c r="AC1719" s="251"/>
      <c r="AE1719" s="35"/>
      <c r="AF1719" s="35"/>
      <c r="AG1719" s="35"/>
      <c r="AL1719" s="251"/>
      <c r="AN1719" s="35"/>
      <c r="AO1719" s="35"/>
      <c r="AP1719" s="35"/>
      <c r="AU1719" s="251"/>
      <c r="AW1719" s="35"/>
      <c r="AX1719" s="35"/>
      <c r="AY1719" s="35"/>
      <c r="BD1719" s="251"/>
      <c r="BF1719" s="35"/>
      <c r="BG1719" s="35"/>
      <c r="BH1719" s="35"/>
      <c r="BM1719" s="251"/>
      <c r="BO1719" s="35"/>
      <c r="BP1719" s="35"/>
      <c r="BQ1719" s="35"/>
      <c r="BV1719" s="251"/>
      <c r="BX1719" s="35"/>
      <c r="BY1719" s="35"/>
      <c r="BZ1719" s="35"/>
      <c r="CE1719" s="251"/>
      <c r="CG1719" s="35"/>
      <c r="CH1719" s="35"/>
      <c r="CI1719" s="35"/>
      <c r="CN1719" s="251"/>
      <c r="CP1719" s="35"/>
      <c r="CQ1719" s="35"/>
      <c r="CR1719" s="35"/>
      <c r="CW1719" s="251"/>
      <c r="CY1719" s="35"/>
      <c r="CZ1719" s="35"/>
      <c r="DA1719" s="35"/>
      <c r="DF1719" s="251"/>
      <c r="DH1719" s="35"/>
      <c r="DI1719" s="35"/>
      <c r="DJ1719" s="35"/>
      <c r="DO1719" s="251"/>
      <c r="DQ1719" s="35"/>
      <c r="DR1719" s="35"/>
      <c r="DS1719" s="35"/>
      <c r="DX1719" s="251"/>
      <c r="DZ1719" s="35"/>
      <c r="EA1719" s="35"/>
      <c r="EB1719" s="35"/>
      <c r="EG1719" s="251"/>
      <c r="EI1719" s="35"/>
      <c r="EJ1719" s="35"/>
      <c r="EK1719" s="35"/>
      <c r="EP1719" s="251"/>
      <c r="ER1719" s="35"/>
      <c r="ES1719" s="35"/>
      <c r="ET1719" s="35"/>
      <c r="EY1719" s="251"/>
      <c r="FA1719" s="35"/>
      <c r="FB1719" s="35"/>
      <c r="FC1719" s="35"/>
      <c r="FH1719" s="251"/>
      <c r="FJ1719" s="35"/>
      <c r="FK1719" s="35"/>
      <c r="FL1719" s="35"/>
      <c r="FQ1719" s="251"/>
      <c r="FS1719" s="35"/>
      <c r="FT1719" s="35"/>
      <c r="FU1719" s="35"/>
      <c r="FZ1719" s="251"/>
      <c r="GB1719" s="35"/>
      <c r="GC1719" s="35"/>
      <c r="GD1719" s="35"/>
      <c r="GI1719" s="251"/>
      <c r="GK1719" s="35"/>
      <c r="GL1719" s="35"/>
      <c r="GM1719" s="35"/>
      <c r="GR1719" s="251"/>
      <c r="GT1719" s="35"/>
      <c r="GU1719" s="35"/>
      <c r="GV1719" s="35"/>
      <c r="HA1719" s="251"/>
      <c r="HC1719" s="35"/>
      <c r="HD1719" s="35"/>
      <c r="HE1719" s="35"/>
      <c r="HJ1719" s="35"/>
      <c r="HK1719" s="35"/>
      <c r="HL1719" s="35"/>
      <c r="HM1719" s="35"/>
      <c r="HN1719" s="35"/>
      <c r="HO1719" s="35"/>
      <c r="HP1719" s="35"/>
      <c r="HQ1719" s="35"/>
      <c r="HR1719" s="35"/>
      <c r="HS1719" s="35"/>
      <c r="HT1719" s="35"/>
      <c r="HU1719" s="35"/>
      <c r="HV1719" s="35"/>
      <c r="HW1719" s="35"/>
      <c r="HX1719" s="35"/>
      <c r="HY1719" s="35"/>
      <c r="HZ1719" s="35"/>
      <c r="IA1719" s="35"/>
      <c r="IB1719" s="35"/>
      <c r="IC1719" s="35"/>
      <c r="ID1719" s="35"/>
      <c r="IE1719" s="35"/>
      <c r="IF1719" s="35"/>
      <c r="IG1719" s="35"/>
      <c r="IH1719" s="35"/>
      <c r="II1719" s="35"/>
      <c r="IJ1719" s="35"/>
      <c r="IK1719" s="35"/>
      <c r="IL1719" s="35"/>
      <c r="IM1719" s="35"/>
      <c r="IN1719" s="35"/>
      <c r="IO1719" s="35"/>
      <c r="RL1719" s="252"/>
    </row>
    <row r="1720" spans="1:480" s="64" customFormat="1" ht="14.25">
      <c r="A1720" s="321"/>
      <c r="B1720" s="321"/>
      <c r="C1720" s="321"/>
      <c r="D1720" s="321"/>
      <c r="E1720" s="299"/>
      <c r="F1720" s="299"/>
      <c r="G1720" s="35"/>
      <c r="K1720" s="251"/>
      <c r="M1720" s="35"/>
      <c r="N1720" s="35"/>
      <c r="O1720" s="35"/>
      <c r="T1720" s="251"/>
      <c r="V1720" s="35"/>
      <c r="W1720" s="35"/>
      <c r="X1720" s="35"/>
      <c r="AC1720" s="251"/>
      <c r="AE1720" s="35"/>
      <c r="AF1720" s="35"/>
      <c r="AG1720" s="35"/>
      <c r="AL1720" s="251"/>
      <c r="AN1720" s="35"/>
      <c r="AO1720" s="35"/>
      <c r="AP1720" s="35"/>
      <c r="AU1720" s="251"/>
      <c r="AW1720" s="35"/>
      <c r="AX1720" s="35"/>
      <c r="AY1720" s="35"/>
      <c r="BD1720" s="251"/>
      <c r="BF1720" s="35"/>
      <c r="BG1720" s="35"/>
      <c r="BH1720" s="35"/>
      <c r="BM1720" s="251"/>
      <c r="BO1720" s="35"/>
      <c r="BP1720" s="35"/>
      <c r="BQ1720" s="35"/>
      <c r="BV1720" s="251"/>
      <c r="BX1720" s="35"/>
      <c r="BY1720" s="35"/>
      <c r="BZ1720" s="35"/>
      <c r="CE1720" s="251"/>
      <c r="CG1720" s="35"/>
      <c r="CH1720" s="35"/>
      <c r="CI1720" s="35"/>
      <c r="CN1720" s="251"/>
      <c r="CP1720" s="35"/>
      <c r="CQ1720" s="35"/>
      <c r="CR1720" s="35"/>
      <c r="CW1720" s="251"/>
      <c r="CY1720" s="35"/>
      <c r="CZ1720" s="35"/>
      <c r="DA1720" s="35"/>
      <c r="DF1720" s="251"/>
      <c r="DH1720" s="35"/>
      <c r="DI1720" s="35"/>
      <c r="DJ1720" s="35"/>
      <c r="DO1720" s="251"/>
      <c r="DQ1720" s="35"/>
      <c r="DR1720" s="35"/>
      <c r="DS1720" s="35"/>
      <c r="DX1720" s="251"/>
      <c r="DZ1720" s="35"/>
      <c r="EA1720" s="35"/>
      <c r="EB1720" s="35"/>
      <c r="EG1720" s="251"/>
      <c r="EI1720" s="35"/>
      <c r="EJ1720" s="35"/>
      <c r="EK1720" s="35"/>
      <c r="EP1720" s="251"/>
      <c r="ER1720" s="35"/>
      <c r="ES1720" s="35"/>
      <c r="ET1720" s="35"/>
      <c r="EY1720" s="251"/>
      <c r="FA1720" s="35"/>
      <c r="FB1720" s="35"/>
      <c r="FC1720" s="35"/>
      <c r="FH1720" s="251"/>
      <c r="FJ1720" s="35"/>
      <c r="FK1720" s="35"/>
      <c r="FL1720" s="35"/>
      <c r="FQ1720" s="251"/>
      <c r="FS1720" s="35"/>
      <c r="FT1720" s="35"/>
      <c r="FU1720" s="35"/>
      <c r="FZ1720" s="251"/>
      <c r="GB1720" s="35"/>
      <c r="GC1720" s="35"/>
      <c r="GD1720" s="35"/>
      <c r="GI1720" s="251"/>
      <c r="GK1720" s="35"/>
      <c r="GL1720" s="35"/>
      <c r="GM1720" s="35"/>
      <c r="GR1720" s="251"/>
      <c r="GT1720" s="35"/>
      <c r="GU1720" s="35"/>
      <c r="GV1720" s="35"/>
      <c r="HA1720" s="251"/>
      <c r="HC1720" s="35"/>
      <c r="HD1720" s="35"/>
      <c r="HE1720" s="35"/>
      <c r="HJ1720" s="35"/>
      <c r="HK1720" s="35"/>
      <c r="HL1720" s="35"/>
      <c r="HM1720" s="35"/>
      <c r="HN1720" s="35"/>
      <c r="HO1720" s="35"/>
      <c r="HP1720" s="35"/>
      <c r="HQ1720" s="35"/>
      <c r="HR1720" s="35"/>
      <c r="HS1720" s="35"/>
      <c r="HT1720" s="35"/>
      <c r="HU1720" s="35"/>
      <c r="HV1720" s="35"/>
      <c r="HW1720" s="35"/>
      <c r="HX1720" s="35"/>
      <c r="HY1720" s="35"/>
      <c r="HZ1720" s="35"/>
      <c r="IA1720" s="35"/>
      <c r="IB1720" s="35"/>
      <c r="IC1720" s="35"/>
      <c r="ID1720" s="35"/>
      <c r="IE1720" s="35"/>
      <c r="IF1720" s="35"/>
      <c r="IG1720" s="35"/>
      <c r="IH1720" s="35"/>
      <c r="II1720" s="35"/>
      <c r="IJ1720" s="35"/>
      <c r="IK1720" s="35"/>
      <c r="IL1720" s="35"/>
      <c r="IM1720" s="35"/>
      <c r="IN1720" s="35"/>
      <c r="IO1720" s="35"/>
      <c r="RL1720" s="252"/>
    </row>
    <row r="1721" spans="1:480" s="64" customFormat="1" ht="14.25">
      <c r="A1721" s="321"/>
      <c r="B1721" s="321"/>
      <c r="C1721" s="321"/>
      <c r="D1721" s="321"/>
      <c r="E1721" s="299"/>
      <c r="F1721" s="299"/>
      <c r="G1721" s="35"/>
      <c r="K1721" s="251"/>
      <c r="M1721" s="35"/>
      <c r="N1721" s="35"/>
      <c r="O1721" s="35"/>
      <c r="T1721" s="251"/>
      <c r="V1721" s="35"/>
      <c r="W1721" s="35"/>
      <c r="X1721" s="35"/>
      <c r="AC1721" s="251"/>
      <c r="AE1721" s="35"/>
      <c r="AF1721" s="35"/>
      <c r="AG1721" s="35"/>
      <c r="AL1721" s="251"/>
      <c r="AN1721" s="35"/>
      <c r="AO1721" s="35"/>
      <c r="AP1721" s="35"/>
      <c r="AU1721" s="251"/>
      <c r="AW1721" s="35"/>
      <c r="AX1721" s="35"/>
      <c r="AY1721" s="35"/>
      <c r="BD1721" s="251"/>
      <c r="BF1721" s="35"/>
      <c r="BG1721" s="35"/>
      <c r="BH1721" s="35"/>
      <c r="BM1721" s="251"/>
      <c r="BO1721" s="35"/>
      <c r="BP1721" s="35"/>
      <c r="BQ1721" s="35"/>
      <c r="BV1721" s="251"/>
      <c r="BX1721" s="35"/>
      <c r="BY1721" s="35"/>
      <c r="BZ1721" s="35"/>
      <c r="CE1721" s="251"/>
      <c r="CG1721" s="35"/>
      <c r="CH1721" s="35"/>
      <c r="CI1721" s="35"/>
      <c r="CN1721" s="251"/>
      <c r="CP1721" s="35"/>
      <c r="CQ1721" s="35"/>
      <c r="CR1721" s="35"/>
      <c r="CW1721" s="251"/>
      <c r="CY1721" s="35"/>
      <c r="CZ1721" s="35"/>
      <c r="DA1721" s="35"/>
      <c r="DF1721" s="251"/>
      <c r="DH1721" s="35"/>
      <c r="DI1721" s="35"/>
      <c r="DJ1721" s="35"/>
      <c r="DO1721" s="251"/>
      <c r="DQ1721" s="35"/>
      <c r="DR1721" s="35"/>
      <c r="DS1721" s="35"/>
      <c r="DX1721" s="251"/>
      <c r="DZ1721" s="35"/>
      <c r="EA1721" s="35"/>
      <c r="EB1721" s="35"/>
      <c r="EG1721" s="251"/>
      <c r="EI1721" s="35"/>
      <c r="EJ1721" s="35"/>
      <c r="EK1721" s="35"/>
      <c r="EP1721" s="251"/>
      <c r="ER1721" s="35"/>
      <c r="ES1721" s="35"/>
      <c r="ET1721" s="35"/>
      <c r="EY1721" s="251"/>
      <c r="FA1721" s="35"/>
      <c r="FB1721" s="35"/>
      <c r="FC1721" s="35"/>
      <c r="FH1721" s="251"/>
      <c r="FJ1721" s="35"/>
      <c r="FK1721" s="35"/>
      <c r="FL1721" s="35"/>
      <c r="FQ1721" s="251"/>
      <c r="FS1721" s="35"/>
      <c r="FT1721" s="35"/>
      <c r="FU1721" s="35"/>
      <c r="FZ1721" s="251"/>
      <c r="GB1721" s="35"/>
      <c r="GC1721" s="35"/>
      <c r="GD1721" s="35"/>
      <c r="GI1721" s="251"/>
      <c r="GK1721" s="35"/>
      <c r="GL1721" s="35"/>
      <c r="GM1721" s="35"/>
      <c r="GR1721" s="251"/>
      <c r="GT1721" s="35"/>
      <c r="GU1721" s="35"/>
      <c r="GV1721" s="35"/>
      <c r="HA1721" s="251"/>
      <c r="HC1721" s="35"/>
      <c r="HD1721" s="35"/>
      <c r="HE1721" s="35"/>
      <c r="HJ1721" s="35"/>
      <c r="HK1721" s="35"/>
      <c r="HL1721" s="35"/>
      <c r="HM1721" s="35"/>
      <c r="HN1721" s="35"/>
      <c r="HO1721" s="35"/>
      <c r="HP1721" s="35"/>
      <c r="HQ1721" s="35"/>
      <c r="HR1721" s="35"/>
      <c r="HS1721" s="35"/>
      <c r="HT1721" s="35"/>
      <c r="HU1721" s="35"/>
      <c r="HV1721" s="35"/>
      <c r="HW1721" s="35"/>
      <c r="HX1721" s="35"/>
      <c r="HY1721" s="35"/>
      <c r="HZ1721" s="35"/>
      <c r="IA1721" s="35"/>
      <c r="IB1721" s="35"/>
      <c r="IC1721" s="35"/>
      <c r="ID1721" s="35"/>
      <c r="IE1721" s="35"/>
      <c r="IF1721" s="35"/>
      <c r="IG1721" s="35"/>
      <c r="IH1721" s="35"/>
      <c r="II1721" s="35"/>
      <c r="IJ1721" s="35"/>
      <c r="IK1721" s="35"/>
      <c r="IL1721" s="35"/>
      <c r="IM1721" s="35"/>
      <c r="IN1721" s="35"/>
      <c r="IO1721" s="35"/>
      <c r="RL1721" s="252"/>
    </row>
    <row r="1722" spans="1:480" s="64" customFormat="1" ht="14.25">
      <c r="A1722" s="321"/>
      <c r="B1722" s="321"/>
      <c r="C1722" s="321"/>
      <c r="D1722" s="321"/>
      <c r="E1722" s="299"/>
      <c r="F1722" s="299"/>
      <c r="G1722" s="35"/>
      <c r="K1722" s="251"/>
      <c r="M1722" s="35"/>
      <c r="N1722" s="35"/>
      <c r="O1722" s="35"/>
      <c r="T1722" s="251"/>
      <c r="V1722" s="35"/>
      <c r="W1722" s="35"/>
      <c r="X1722" s="35"/>
      <c r="AC1722" s="251"/>
      <c r="AE1722" s="35"/>
      <c r="AF1722" s="35"/>
      <c r="AG1722" s="35"/>
      <c r="AL1722" s="251"/>
      <c r="AN1722" s="35"/>
      <c r="AO1722" s="35"/>
      <c r="AP1722" s="35"/>
      <c r="AU1722" s="251"/>
      <c r="AW1722" s="35"/>
      <c r="AX1722" s="35"/>
      <c r="AY1722" s="35"/>
      <c r="BD1722" s="251"/>
      <c r="BF1722" s="35"/>
      <c r="BG1722" s="35"/>
      <c r="BH1722" s="35"/>
      <c r="BM1722" s="251"/>
      <c r="BO1722" s="35"/>
      <c r="BP1722" s="35"/>
      <c r="BQ1722" s="35"/>
      <c r="BV1722" s="251"/>
      <c r="BX1722" s="35"/>
      <c r="BY1722" s="35"/>
      <c r="BZ1722" s="35"/>
      <c r="CE1722" s="251"/>
      <c r="CG1722" s="35"/>
      <c r="CH1722" s="35"/>
      <c r="CI1722" s="35"/>
      <c r="CN1722" s="251"/>
      <c r="CP1722" s="35"/>
      <c r="CQ1722" s="35"/>
      <c r="CR1722" s="35"/>
      <c r="CW1722" s="251"/>
      <c r="CY1722" s="35"/>
      <c r="CZ1722" s="35"/>
      <c r="DA1722" s="35"/>
      <c r="DF1722" s="251"/>
      <c r="DH1722" s="35"/>
      <c r="DI1722" s="35"/>
      <c r="DJ1722" s="35"/>
      <c r="DO1722" s="251"/>
      <c r="DQ1722" s="35"/>
      <c r="DR1722" s="35"/>
      <c r="DS1722" s="35"/>
      <c r="DX1722" s="251"/>
      <c r="DZ1722" s="35"/>
      <c r="EA1722" s="35"/>
      <c r="EB1722" s="35"/>
      <c r="EG1722" s="251"/>
      <c r="EI1722" s="35"/>
      <c r="EJ1722" s="35"/>
      <c r="EK1722" s="35"/>
      <c r="EP1722" s="251"/>
      <c r="ER1722" s="35"/>
      <c r="ES1722" s="35"/>
      <c r="ET1722" s="35"/>
      <c r="EY1722" s="251"/>
      <c r="FA1722" s="35"/>
      <c r="FB1722" s="35"/>
      <c r="FC1722" s="35"/>
      <c r="FH1722" s="251"/>
      <c r="FJ1722" s="35"/>
      <c r="FK1722" s="35"/>
      <c r="FL1722" s="35"/>
      <c r="FQ1722" s="251"/>
      <c r="FS1722" s="35"/>
      <c r="FT1722" s="35"/>
      <c r="FU1722" s="35"/>
      <c r="FZ1722" s="251"/>
      <c r="GB1722" s="35"/>
      <c r="GC1722" s="35"/>
      <c r="GD1722" s="35"/>
      <c r="GI1722" s="251"/>
      <c r="GK1722" s="35"/>
      <c r="GL1722" s="35"/>
      <c r="GM1722" s="35"/>
      <c r="GR1722" s="251"/>
      <c r="GT1722" s="35"/>
      <c r="GU1722" s="35"/>
      <c r="GV1722" s="35"/>
      <c r="HA1722" s="251"/>
      <c r="HC1722" s="35"/>
      <c r="HD1722" s="35"/>
      <c r="HE1722" s="35"/>
      <c r="HJ1722" s="35"/>
      <c r="HK1722" s="35"/>
      <c r="HL1722" s="35"/>
      <c r="HM1722" s="35"/>
      <c r="HN1722" s="35"/>
      <c r="HO1722" s="35"/>
      <c r="HP1722" s="35"/>
      <c r="HQ1722" s="35"/>
      <c r="HR1722" s="35"/>
      <c r="HS1722" s="35"/>
      <c r="HT1722" s="35"/>
      <c r="HU1722" s="35"/>
      <c r="HV1722" s="35"/>
      <c r="HW1722" s="35"/>
      <c r="HX1722" s="35"/>
      <c r="HY1722" s="35"/>
      <c r="HZ1722" s="35"/>
      <c r="IA1722" s="35"/>
      <c r="IB1722" s="35"/>
      <c r="IC1722" s="35"/>
      <c r="ID1722" s="35"/>
      <c r="IE1722" s="35"/>
      <c r="IF1722" s="35"/>
      <c r="IG1722" s="35"/>
      <c r="IH1722" s="35"/>
      <c r="II1722" s="35"/>
      <c r="IJ1722" s="35"/>
      <c r="IK1722" s="35"/>
      <c r="IL1722" s="35"/>
      <c r="IM1722" s="35"/>
      <c r="IN1722" s="35"/>
      <c r="IO1722" s="35"/>
      <c r="RL1722" s="252"/>
    </row>
    <row r="1723" spans="1:480" s="64" customFormat="1" ht="14.25">
      <c r="A1723" s="321"/>
      <c r="B1723" s="321"/>
      <c r="C1723" s="321"/>
      <c r="D1723" s="321"/>
      <c r="E1723" s="299"/>
      <c r="G1723" s="35"/>
      <c r="K1723" s="251"/>
      <c r="M1723" s="35"/>
      <c r="N1723" s="35"/>
      <c r="O1723" s="35"/>
      <c r="T1723" s="251"/>
      <c r="V1723" s="35"/>
      <c r="W1723" s="35"/>
      <c r="X1723" s="35"/>
      <c r="AC1723" s="251"/>
      <c r="AE1723" s="35"/>
      <c r="AF1723" s="35"/>
      <c r="AG1723" s="35"/>
      <c r="AL1723" s="251"/>
      <c r="AN1723" s="35"/>
      <c r="AO1723" s="35"/>
      <c r="AP1723" s="35"/>
      <c r="AU1723" s="251"/>
      <c r="AW1723" s="35"/>
      <c r="AX1723" s="35"/>
      <c r="AY1723" s="35"/>
      <c r="BD1723" s="251"/>
      <c r="BF1723" s="35"/>
      <c r="BG1723" s="35"/>
      <c r="BH1723" s="35"/>
      <c r="BM1723" s="251"/>
      <c r="BO1723" s="35"/>
      <c r="BP1723" s="35"/>
      <c r="BQ1723" s="35"/>
      <c r="BV1723" s="251"/>
      <c r="BX1723" s="35"/>
      <c r="BY1723" s="35"/>
      <c r="BZ1723" s="35"/>
      <c r="CE1723" s="251"/>
      <c r="CG1723" s="35"/>
      <c r="CH1723" s="35"/>
      <c r="CI1723" s="35"/>
      <c r="CN1723" s="251"/>
      <c r="CP1723" s="35"/>
      <c r="CQ1723" s="35"/>
      <c r="CR1723" s="35"/>
      <c r="CW1723" s="251"/>
      <c r="CY1723" s="35"/>
      <c r="CZ1723" s="35"/>
      <c r="DA1723" s="35"/>
      <c r="DF1723" s="251"/>
      <c r="DH1723" s="35"/>
      <c r="DI1723" s="35"/>
      <c r="DJ1723" s="35"/>
      <c r="DO1723" s="251"/>
      <c r="DQ1723" s="35"/>
      <c r="DR1723" s="35"/>
      <c r="DS1723" s="35"/>
      <c r="DX1723" s="251"/>
      <c r="DZ1723" s="35"/>
      <c r="EA1723" s="35"/>
      <c r="EB1723" s="35"/>
      <c r="EG1723" s="251"/>
      <c r="EI1723" s="35"/>
      <c r="EJ1723" s="35"/>
      <c r="EK1723" s="35"/>
      <c r="EP1723" s="251"/>
      <c r="ER1723" s="35"/>
      <c r="ES1723" s="35"/>
      <c r="ET1723" s="35"/>
      <c r="EY1723" s="251"/>
      <c r="FA1723" s="35"/>
      <c r="FB1723" s="35"/>
      <c r="FC1723" s="35"/>
      <c r="FH1723" s="251"/>
      <c r="FJ1723" s="35"/>
      <c r="FK1723" s="35"/>
      <c r="FL1723" s="35"/>
      <c r="FQ1723" s="251"/>
      <c r="FS1723" s="35"/>
      <c r="FT1723" s="35"/>
      <c r="FU1723" s="35"/>
      <c r="FZ1723" s="251"/>
      <c r="GB1723" s="35"/>
      <c r="GC1723" s="35"/>
      <c r="GD1723" s="35"/>
      <c r="GI1723" s="251"/>
      <c r="GK1723" s="35"/>
      <c r="GL1723" s="35"/>
      <c r="GM1723" s="35"/>
      <c r="GR1723" s="251"/>
      <c r="GT1723" s="35"/>
      <c r="GU1723" s="35"/>
      <c r="GV1723" s="35"/>
      <c r="HA1723" s="251"/>
      <c r="HC1723" s="35"/>
      <c r="HD1723" s="35"/>
      <c r="HE1723" s="35"/>
      <c r="HJ1723" s="35"/>
      <c r="HK1723" s="35"/>
      <c r="HL1723" s="35"/>
      <c r="HM1723" s="35"/>
      <c r="HN1723" s="35"/>
      <c r="HO1723" s="35"/>
      <c r="HP1723" s="35"/>
      <c r="HQ1723" s="35"/>
      <c r="HR1723" s="35"/>
      <c r="HS1723" s="35"/>
      <c r="HT1723" s="35"/>
      <c r="HU1723" s="35"/>
      <c r="HV1723" s="35"/>
      <c r="HW1723" s="35"/>
      <c r="HX1723" s="35"/>
      <c r="HY1723" s="35"/>
      <c r="HZ1723" s="35"/>
      <c r="IA1723" s="35"/>
      <c r="IB1723" s="35"/>
      <c r="IC1723" s="35"/>
      <c r="ID1723" s="35"/>
      <c r="IE1723" s="35"/>
      <c r="IF1723" s="35"/>
      <c r="IG1723" s="35"/>
      <c r="IH1723" s="35"/>
      <c r="II1723" s="35"/>
      <c r="IJ1723" s="35"/>
      <c r="IK1723" s="35"/>
      <c r="IL1723" s="35"/>
      <c r="IM1723" s="35"/>
      <c r="IN1723" s="35"/>
      <c r="IO1723" s="35"/>
      <c r="RL1723" s="252"/>
    </row>
    <row r="1724" spans="1:480" s="64" customFormat="1" ht="14.25">
      <c r="A1724" s="321"/>
      <c r="B1724" s="321"/>
      <c r="C1724" s="321"/>
      <c r="D1724" s="321"/>
      <c r="E1724" s="299"/>
      <c r="F1724" s="299"/>
      <c r="G1724" s="35"/>
      <c r="K1724" s="251"/>
      <c r="M1724" s="35"/>
      <c r="N1724" s="35"/>
      <c r="O1724" s="35"/>
      <c r="T1724" s="251"/>
      <c r="V1724" s="35"/>
      <c r="W1724" s="35"/>
      <c r="X1724" s="35"/>
      <c r="AC1724" s="251"/>
      <c r="AE1724" s="35"/>
      <c r="AF1724" s="35"/>
      <c r="AG1724" s="35"/>
      <c r="AL1724" s="251"/>
      <c r="AN1724" s="35"/>
      <c r="AO1724" s="35"/>
      <c r="AP1724" s="35"/>
      <c r="AU1724" s="251"/>
      <c r="AW1724" s="35"/>
      <c r="AX1724" s="35"/>
      <c r="AY1724" s="35"/>
      <c r="BD1724" s="251"/>
      <c r="BF1724" s="35"/>
      <c r="BG1724" s="35"/>
      <c r="BH1724" s="35"/>
      <c r="BM1724" s="251"/>
      <c r="BO1724" s="35"/>
      <c r="BP1724" s="35"/>
      <c r="BQ1724" s="35"/>
      <c r="BV1724" s="251"/>
      <c r="BX1724" s="35"/>
      <c r="BY1724" s="35"/>
      <c r="BZ1724" s="35"/>
      <c r="CE1724" s="251"/>
      <c r="CG1724" s="35"/>
      <c r="CH1724" s="35"/>
      <c r="CI1724" s="35"/>
      <c r="CN1724" s="251"/>
      <c r="CP1724" s="35"/>
      <c r="CQ1724" s="35"/>
      <c r="CR1724" s="35"/>
      <c r="CW1724" s="251"/>
      <c r="CY1724" s="35"/>
      <c r="CZ1724" s="35"/>
      <c r="DA1724" s="35"/>
      <c r="DF1724" s="251"/>
      <c r="DH1724" s="35"/>
      <c r="DI1724" s="35"/>
      <c r="DJ1724" s="35"/>
      <c r="DO1724" s="251"/>
      <c r="DQ1724" s="35"/>
      <c r="DR1724" s="35"/>
      <c r="DS1724" s="35"/>
      <c r="DX1724" s="251"/>
      <c r="DZ1724" s="35"/>
      <c r="EA1724" s="35"/>
      <c r="EB1724" s="35"/>
      <c r="EG1724" s="251"/>
      <c r="EI1724" s="35"/>
      <c r="EJ1724" s="35"/>
      <c r="EK1724" s="35"/>
      <c r="EP1724" s="251"/>
      <c r="ER1724" s="35"/>
      <c r="ES1724" s="35"/>
      <c r="ET1724" s="35"/>
      <c r="EY1724" s="251"/>
      <c r="FA1724" s="35"/>
      <c r="FB1724" s="35"/>
      <c r="FC1724" s="35"/>
      <c r="FH1724" s="251"/>
      <c r="FJ1724" s="35"/>
      <c r="FK1724" s="35"/>
      <c r="FL1724" s="35"/>
      <c r="FQ1724" s="251"/>
      <c r="FS1724" s="35"/>
      <c r="FT1724" s="35"/>
      <c r="FU1724" s="35"/>
      <c r="FZ1724" s="251"/>
      <c r="GB1724" s="35"/>
      <c r="GC1724" s="35"/>
      <c r="GD1724" s="35"/>
      <c r="GI1724" s="251"/>
      <c r="GK1724" s="35"/>
      <c r="GL1724" s="35"/>
      <c r="GM1724" s="35"/>
      <c r="GR1724" s="251"/>
      <c r="GT1724" s="35"/>
      <c r="GU1724" s="35"/>
      <c r="GV1724" s="35"/>
      <c r="HA1724" s="251"/>
      <c r="HC1724" s="35"/>
      <c r="HD1724" s="35"/>
      <c r="HE1724" s="35"/>
      <c r="HJ1724" s="35"/>
      <c r="HK1724" s="35"/>
      <c r="HL1724" s="35"/>
      <c r="HM1724" s="35"/>
      <c r="HN1724" s="35"/>
      <c r="HO1724" s="35"/>
      <c r="HP1724" s="35"/>
      <c r="HQ1724" s="35"/>
      <c r="HR1724" s="35"/>
      <c r="HS1724" s="35"/>
      <c r="HT1724" s="35"/>
      <c r="HU1724" s="35"/>
      <c r="HV1724" s="35"/>
      <c r="HW1724" s="35"/>
      <c r="HX1724" s="35"/>
      <c r="HY1724" s="35"/>
      <c r="HZ1724" s="35"/>
      <c r="IA1724" s="35"/>
      <c r="IB1724" s="35"/>
      <c r="IC1724" s="35"/>
      <c r="ID1724" s="35"/>
      <c r="IE1724" s="35"/>
      <c r="IF1724" s="35"/>
      <c r="IG1724" s="35"/>
      <c r="IH1724" s="35"/>
      <c r="II1724" s="35"/>
      <c r="IJ1724" s="35"/>
      <c r="IK1724" s="35"/>
      <c r="IL1724" s="35"/>
      <c r="IM1724" s="35"/>
      <c r="IN1724" s="35"/>
      <c r="IO1724" s="35"/>
      <c r="RL1724" s="252"/>
    </row>
    <row r="1725" spans="1:480" s="64" customFormat="1" ht="14.25">
      <c r="A1725" s="321"/>
      <c r="B1725" s="321"/>
      <c r="C1725" s="321"/>
      <c r="D1725" s="321"/>
      <c r="E1725" s="299"/>
      <c r="F1725" s="35"/>
      <c r="G1725" s="35"/>
      <c r="K1725" s="251"/>
      <c r="M1725" s="35"/>
      <c r="N1725" s="35"/>
      <c r="O1725" s="35"/>
      <c r="T1725" s="251"/>
      <c r="V1725" s="35"/>
      <c r="W1725" s="35"/>
      <c r="X1725" s="35"/>
      <c r="AC1725" s="251"/>
      <c r="AE1725" s="35"/>
      <c r="AF1725" s="35"/>
      <c r="AG1725" s="35"/>
      <c r="AL1725" s="251"/>
      <c r="AN1725" s="35"/>
      <c r="AO1725" s="35"/>
      <c r="AP1725" s="35"/>
      <c r="AU1725" s="251"/>
      <c r="AW1725" s="35"/>
      <c r="AX1725" s="35"/>
      <c r="AY1725" s="35"/>
      <c r="BD1725" s="251"/>
      <c r="BF1725" s="35"/>
      <c r="BG1725" s="35"/>
      <c r="BH1725" s="35"/>
      <c r="BM1725" s="251"/>
      <c r="BO1725" s="35"/>
      <c r="BP1725" s="35"/>
      <c r="BQ1725" s="35"/>
      <c r="BV1725" s="251"/>
      <c r="BX1725" s="35"/>
      <c r="BY1725" s="35"/>
      <c r="BZ1725" s="35"/>
      <c r="CE1725" s="251"/>
      <c r="CG1725" s="35"/>
      <c r="CH1725" s="35"/>
      <c r="CI1725" s="35"/>
      <c r="CN1725" s="251"/>
      <c r="CP1725" s="35"/>
      <c r="CQ1725" s="35"/>
      <c r="CR1725" s="35"/>
      <c r="CW1725" s="251"/>
      <c r="CY1725" s="35"/>
      <c r="CZ1725" s="35"/>
      <c r="DA1725" s="35"/>
      <c r="DF1725" s="251"/>
      <c r="DH1725" s="35"/>
      <c r="DI1725" s="35"/>
      <c r="DJ1725" s="35"/>
      <c r="DO1725" s="251"/>
      <c r="DQ1725" s="35"/>
      <c r="DR1725" s="35"/>
      <c r="DS1725" s="35"/>
      <c r="DX1725" s="251"/>
      <c r="DZ1725" s="35"/>
      <c r="EA1725" s="35"/>
      <c r="EB1725" s="35"/>
      <c r="EG1725" s="251"/>
      <c r="EI1725" s="35"/>
      <c r="EJ1725" s="35"/>
      <c r="EK1725" s="35"/>
      <c r="EP1725" s="251"/>
      <c r="ER1725" s="35"/>
      <c r="ES1725" s="35"/>
      <c r="ET1725" s="35"/>
      <c r="EY1725" s="251"/>
      <c r="FA1725" s="35"/>
      <c r="FB1725" s="35"/>
      <c r="FC1725" s="35"/>
      <c r="FH1725" s="251"/>
      <c r="FJ1725" s="35"/>
      <c r="FK1725" s="35"/>
      <c r="FL1725" s="35"/>
      <c r="FQ1725" s="251"/>
      <c r="FS1725" s="35"/>
      <c r="FT1725" s="35"/>
      <c r="FU1725" s="35"/>
      <c r="FZ1725" s="251"/>
      <c r="GB1725" s="35"/>
      <c r="GC1725" s="35"/>
      <c r="GD1725" s="35"/>
      <c r="GI1725" s="251"/>
      <c r="GK1725" s="35"/>
      <c r="GL1725" s="35"/>
      <c r="GM1725" s="35"/>
      <c r="GR1725" s="251"/>
      <c r="GT1725" s="35"/>
      <c r="GU1725" s="35"/>
      <c r="GV1725" s="35"/>
      <c r="HA1725" s="251"/>
      <c r="HC1725" s="35"/>
      <c r="HD1725" s="35"/>
      <c r="HE1725" s="35"/>
      <c r="HJ1725" s="35"/>
      <c r="HK1725" s="35"/>
      <c r="HL1725" s="35"/>
      <c r="HM1725" s="35"/>
      <c r="HN1725" s="35"/>
      <c r="HO1725" s="35"/>
      <c r="HP1725" s="35"/>
      <c r="HQ1725" s="35"/>
      <c r="HR1725" s="35"/>
      <c r="HS1725" s="35"/>
      <c r="HT1725" s="35"/>
      <c r="HU1725" s="35"/>
      <c r="HV1725" s="35"/>
      <c r="HW1725" s="35"/>
      <c r="HX1725" s="35"/>
      <c r="HY1725" s="35"/>
      <c r="HZ1725" s="35"/>
      <c r="IA1725" s="35"/>
      <c r="IB1725" s="35"/>
      <c r="IC1725" s="35"/>
      <c r="ID1725" s="35"/>
      <c r="IE1725" s="35"/>
      <c r="IF1725" s="35"/>
      <c r="IG1725" s="35"/>
      <c r="IH1725" s="35"/>
      <c r="II1725" s="35"/>
      <c r="IJ1725" s="35"/>
      <c r="IK1725" s="35"/>
      <c r="IL1725" s="35"/>
      <c r="IM1725" s="35"/>
      <c r="IN1725" s="35"/>
      <c r="IO1725" s="35"/>
      <c r="RL1725" s="252"/>
    </row>
    <row r="1726" spans="1:480" s="64" customFormat="1" ht="14.25">
      <c r="A1726" s="321"/>
      <c r="B1726" s="321"/>
      <c r="C1726" s="321"/>
      <c r="D1726" s="321"/>
      <c r="E1726" s="299"/>
      <c r="G1726" s="35"/>
      <c r="K1726" s="251"/>
      <c r="M1726" s="35"/>
      <c r="N1726" s="35"/>
      <c r="O1726" s="35"/>
      <c r="T1726" s="251"/>
      <c r="V1726" s="35"/>
      <c r="W1726" s="35"/>
      <c r="X1726" s="35"/>
      <c r="AC1726" s="251"/>
      <c r="AE1726" s="35"/>
      <c r="AF1726" s="35"/>
      <c r="AG1726" s="35"/>
      <c r="AL1726" s="251"/>
      <c r="AN1726" s="35"/>
      <c r="AO1726" s="35"/>
      <c r="AP1726" s="35"/>
      <c r="AU1726" s="251"/>
      <c r="AW1726" s="35"/>
      <c r="AX1726" s="35"/>
      <c r="AY1726" s="35"/>
      <c r="BD1726" s="251"/>
      <c r="BF1726" s="35"/>
      <c r="BG1726" s="35"/>
      <c r="BH1726" s="35"/>
      <c r="BM1726" s="251"/>
      <c r="BO1726" s="35"/>
      <c r="BP1726" s="35"/>
      <c r="BQ1726" s="35"/>
      <c r="BV1726" s="251"/>
      <c r="BX1726" s="35"/>
      <c r="BY1726" s="35"/>
      <c r="BZ1726" s="35"/>
      <c r="CE1726" s="251"/>
      <c r="CG1726" s="35"/>
      <c r="CH1726" s="35"/>
      <c r="CI1726" s="35"/>
      <c r="CN1726" s="251"/>
      <c r="CP1726" s="35"/>
      <c r="CQ1726" s="35"/>
      <c r="CR1726" s="35"/>
      <c r="CW1726" s="251"/>
      <c r="CY1726" s="35"/>
      <c r="CZ1726" s="35"/>
      <c r="DA1726" s="35"/>
      <c r="DF1726" s="251"/>
      <c r="DH1726" s="35"/>
      <c r="DI1726" s="35"/>
      <c r="DJ1726" s="35"/>
      <c r="DO1726" s="251"/>
      <c r="DQ1726" s="35"/>
      <c r="DR1726" s="35"/>
      <c r="DS1726" s="35"/>
      <c r="DX1726" s="251"/>
      <c r="DZ1726" s="35"/>
      <c r="EA1726" s="35"/>
      <c r="EB1726" s="35"/>
      <c r="EG1726" s="251"/>
      <c r="EI1726" s="35"/>
      <c r="EJ1726" s="35"/>
      <c r="EK1726" s="35"/>
      <c r="EP1726" s="251"/>
      <c r="ER1726" s="35"/>
      <c r="ES1726" s="35"/>
      <c r="ET1726" s="35"/>
      <c r="EY1726" s="251"/>
      <c r="FA1726" s="35"/>
      <c r="FB1726" s="35"/>
      <c r="FC1726" s="35"/>
      <c r="FH1726" s="251"/>
      <c r="FJ1726" s="35"/>
      <c r="FK1726" s="35"/>
      <c r="FL1726" s="35"/>
      <c r="FQ1726" s="251"/>
      <c r="FS1726" s="35"/>
      <c r="FT1726" s="35"/>
      <c r="FU1726" s="35"/>
      <c r="FZ1726" s="251"/>
      <c r="GB1726" s="35"/>
      <c r="GC1726" s="35"/>
      <c r="GD1726" s="35"/>
      <c r="GI1726" s="251"/>
      <c r="GK1726" s="35"/>
      <c r="GL1726" s="35"/>
      <c r="GM1726" s="35"/>
      <c r="GR1726" s="251"/>
      <c r="GT1726" s="35"/>
      <c r="GU1726" s="35"/>
      <c r="GV1726" s="35"/>
      <c r="HA1726" s="251"/>
      <c r="HC1726" s="35"/>
      <c r="HD1726" s="35"/>
      <c r="HE1726" s="35"/>
      <c r="HJ1726" s="35"/>
      <c r="HK1726" s="35"/>
      <c r="HL1726" s="35"/>
      <c r="HM1726" s="35"/>
      <c r="HN1726" s="35"/>
      <c r="HO1726" s="35"/>
      <c r="HP1726" s="35"/>
      <c r="HQ1726" s="35"/>
      <c r="HR1726" s="35"/>
      <c r="HS1726" s="35"/>
      <c r="HT1726" s="35"/>
      <c r="HU1726" s="35"/>
      <c r="HV1726" s="35"/>
      <c r="HW1726" s="35"/>
      <c r="HX1726" s="35"/>
      <c r="HY1726" s="35"/>
      <c r="HZ1726" s="35"/>
      <c r="IA1726" s="35"/>
      <c r="IB1726" s="35"/>
      <c r="IC1726" s="35"/>
      <c r="ID1726" s="35"/>
      <c r="IE1726" s="35"/>
      <c r="IF1726" s="35"/>
      <c r="IG1726" s="35"/>
      <c r="IH1726" s="35"/>
      <c r="II1726" s="35"/>
      <c r="IJ1726" s="35"/>
      <c r="IK1726" s="35"/>
      <c r="IL1726" s="35"/>
      <c r="IM1726" s="35"/>
      <c r="IN1726" s="35"/>
      <c r="IO1726" s="35"/>
      <c r="RL1726" s="252"/>
    </row>
    <row r="1727" spans="1:480" s="64" customFormat="1" ht="14.25">
      <c r="A1727" s="321"/>
      <c r="B1727" s="321"/>
      <c r="C1727" s="321"/>
      <c r="D1727" s="321"/>
      <c r="E1727" s="299"/>
      <c r="F1727" s="299"/>
      <c r="G1727" s="35"/>
      <c r="K1727" s="251"/>
      <c r="M1727" s="35"/>
      <c r="N1727" s="35"/>
      <c r="O1727" s="35"/>
      <c r="T1727" s="251"/>
      <c r="V1727" s="35"/>
      <c r="W1727" s="35"/>
      <c r="X1727" s="35"/>
      <c r="AC1727" s="251"/>
      <c r="AE1727" s="35"/>
      <c r="AF1727" s="35"/>
      <c r="AG1727" s="35"/>
      <c r="AL1727" s="251"/>
      <c r="AN1727" s="35"/>
      <c r="AO1727" s="35"/>
      <c r="AP1727" s="35"/>
      <c r="AU1727" s="251"/>
      <c r="AW1727" s="35"/>
      <c r="AX1727" s="35"/>
      <c r="AY1727" s="35"/>
      <c r="BD1727" s="251"/>
      <c r="BF1727" s="35"/>
      <c r="BG1727" s="35"/>
      <c r="BH1727" s="35"/>
      <c r="BM1727" s="251"/>
      <c r="BO1727" s="35"/>
      <c r="BP1727" s="35"/>
      <c r="BQ1727" s="35"/>
      <c r="BV1727" s="251"/>
      <c r="BX1727" s="35"/>
      <c r="BY1727" s="35"/>
      <c r="BZ1727" s="35"/>
      <c r="CE1727" s="251"/>
      <c r="CG1727" s="35"/>
      <c r="CH1727" s="35"/>
      <c r="CI1727" s="35"/>
      <c r="CN1727" s="251"/>
      <c r="CP1727" s="35"/>
      <c r="CQ1727" s="35"/>
      <c r="CR1727" s="35"/>
      <c r="CW1727" s="251"/>
      <c r="CY1727" s="35"/>
      <c r="CZ1727" s="35"/>
      <c r="DA1727" s="35"/>
      <c r="DF1727" s="251"/>
      <c r="DH1727" s="35"/>
      <c r="DI1727" s="35"/>
      <c r="DJ1727" s="35"/>
      <c r="DO1727" s="251"/>
      <c r="DQ1727" s="35"/>
      <c r="DR1727" s="35"/>
      <c r="DS1727" s="35"/>
      <c r="DX1727" s="251"/>
      <c r="DZ1727" s="35"/>
      <c r="EA1727" s="35"/>
      <c r="EB1727" s="35"/>
      <c r="EG1727" s="251"/>
      <c r="EI1727" s="35"/>
      <c r="EJ1727" s="35"/>
      <c r="EK1727" s="35"/>
      <c r="EP1727" s="251"/>
      <c r="ER1727" s="35"/>
      <c r="ES1727" s="35"/>
      <c r="ET1727" s="35"/>
      <c r="EY1727" s="251"/>
      <c r="FA1727" s="35"/>
      <c r="FB1727" s="35"/>
      <c r="FC1727" s="35"/>
      <c r="FH1727" s="251"/>
      <c r="FJ1727" s="35"/>
      <c r="FK1727" s="35"/>
      <c r="FL1727" s="35"/>
      <c r="FQ1727" s="251"/>
      <c r="FS1727" s="35"/>
      <c r="FT1727" s="35"/>
      <c r="FU1727" s="35"/>
      <c r="FZ1727" s="251"/>
      <c r="GB1727" s="35"/>
      <c r="GC1727" s="35"/>
      <c r="GD1727" s="35"/>
      <c r="GI1727" s="251"/>
      <c r="GK1727" s="35"/>
      <c r="GL1727" s="35"/>
      <c r="GM1727" s="35"/>
      <c r="GR1727" s="251"/>
      <c r="GT1727" s="35"/>
      <c r="GU1727" s="35"/>
      <c r="GV1727" s="35"/>
      <c r="HA1727" s="251"/>
      <c r="HC1727" s="35"/>
      <c r="HD1727" s="35"/>
      <c r="HE1727" s="35"/>
      <c r="HJ1727" s="35"/>
      <c r="HK1727" s="35"/>
      <c r="HL1727" s="35"/>
      <c r="HM1727" s="35"/>
      <c r="HN1727" s="35"/>
      <c r="HO1727" s="35"/>
      <c r="HP1727" s="35"/>
      <c r="HQ1727" s="35"/>
      <c r="HR1727" s="35"/>
      <c r="HS1727" s="35"/>
      <c r="HT1727" s="35"/>
      <c r="HU1727" s="35"/>
      <c r="HV1727" s="35"/>
      <c r="HW1727" s="35"/>
      <c r="HX1727" s="35"/>
      <c r="HY1727" s="35"/>
      <c r="HZ1727" s="35"/>
      <c r="IA1727" s="35"/>
      <c r="IB1727" s="35"/>
      <c r="IC1727" s="35"/>
      <c r="ID1727" s="35"/>
      <c r="IE1727" s="35"/>
      <c r="IF1727" s="35"/>
      <c r="IG1727" s="35"/>
      <c r="IH1727" s="35"/>
      <c r="II1727" s="35"/>
      <c r="IJ1727" s="35"/>
      <c r="IK1727" s="35"/>
      <c r="IL1727" s="35"/>
      <c r="IM1727" s="35"/>
      <c r="IN1727" s="35"/>
      <c r="IO1727" s="35"/>
      <c r="RL1727" s="252"/>
    </row>
    <row r="1728" spans="1:480" s="64" customFormat="1" ht="14.25">
      <c r="A1728" s="321"/>
      <c r="B1728" s="321"/>
      <c r="C1728" s="321"/>
      <c r="D1728" s="321"/>
      <c r="E1728" s="299"/>
      <c r="F1728" s="299"/>
      <c r="G1728" s="35"/>
      <c r="K1728" s="251"/>
      <c r="M1728" s="35"/>
      <c r="N1728" s="35"/>
      <c r="O1728" s="35"/>
      <c r="T1728" s="251"/>
      <c r="V1728" s="35"/>
      <c r="W1728" s="35"/>
      <c r="X1728" s="35"/>
      <c r="AC1728" s="251"/>
      <c r="AE1728" s="35"/>
      <c r="AF1728" s="35"/>
      <c r="AG1728" s="35"/>
      <c r="AL1728" s="251"/>
      <c r="AN1728" s="35"/>
      <c r="AO1728" s="35"/>
      <c r="AP1728" s="35"/>
      <c r="AU1728" s="251"/>
      <c r="AW1728" s="35"/>
      <c r="AX1728" s="35"/>
      <c r="AY1728" s="35"/>
      <c r="BD1728" s="251"/>
      <c r="BF1728" s="35"/>
      <c r="BG1728" s="35"/>
      <c r="BH1728" s="35"/>
      <c r="BM1728" s="251"/>
      <c r="BO1728" s="35"/>
      <c r="BP1728" s="35"/>
      <c r="BQ1728" s="35"/>
      <c r="BV1728" s="251"/>
      <c r="BX1728" s="35"/>
      <c r="BY1728" s="35"/>
      <c r="BZ1728" s="35"/>
      <c r="CE1728" s="251"/>
      <c r="CG1728" s="35"/>
      <c r="CH1728" s="35"/>
      <c r="CI1728" s="35"/>
      <c r="CN1728" s="251"/>
      <c r="CP1728" s="35"/>
      <c r="CQ1728" s="35"/>
      <c r="CR1728" s="35"/>
      <c r="CW1728" s="251"/>
      <c r="CY1728" s="35"/>
      <c r="CZ1728" s="35"/>
      <c r="DA1728" s="35"/>
      <c r="DF1728" s="251"/>
      <c r="DH1728" s="35"/>
      <c r="DI1728" s="35"/>
      <c r="DJ1728" s="35"/>
      <c r="DO1728" s="251"/>
      <c r="DQ1728" s="35"/>
      <c r="DR1728" s="35"/>
      <c r="DS1728" s="35"/>
      <c r="DX1728" s="251"/>
      <c r="DZ1728" s="35"/>
      <c r="EA1728" s="35"/>
      <c r="EB1728" s="35"/>
      <c r="EG1728" s="251"/>
      <c r="EI1728" s="35"/>
      <c r="EJ1728" s="35"/>
      <c r="EK1728" s="35"/>
      <c r="EP1728" s="251"/>
      <c r="ER1728" s="35"/>
      <c r="ES1728" s="35"/>
      <c r="ET1728" s="35"/>
      <c r="EY1728" s="251"/>
      <c r="FA1728" s="35"/>
      <c r="FB1728" s="35"/>
      <c r="FC1728" s="35"/>
      <c r="FH1728" s="251"/>
      <c r="FJ1728" s="35"/>
      <c r="FK1728" s="35"/>
      <c r="FL1728" s="35"/>
      <c r="FQ1728" s="251"/>
      <c r="FS1728" s="35"/>
      <c r="FT1728" s="35"/>
      <c r="FU1728" s="35"/>
      <c r="FZ1728" s="251"/>
      <c r="GB1728" s="35"/>
      <c r="GC1728" s="35"/>
      <c r="GD1728" s="35"/>
      <c r="GI1728" s="251"/>
      <c r="GK1728" s="35"/>
      <c r="GL1728" s="35"/>
      <c r="GM1728" s="35"/>
      <c r="GR1728" s="251"/>
      <c r="GT1728" s="35"/>
      <c r="GU1728" s="35"/>
      <c r="GV1728" s="35"/>
      <c r="HA1728" s="251"/>
      <c r="HC1728" s="35"/>
      <c r="HD1728" s="35"/>
      <c r="HE1728" s="35"/>
      <c r="HJ1728" s="35"/>
      <c r="HK1728" s="35"/>
      <c r="HL1728" s="35"/>
      <c r="HM1728" s="35"/>
      <c r="HN1728" s="35"/>
      <c r="HO1728" s="35"/>
      <c r="HP1728" s="35"/>
      <c r="HQ1728" s="35"/>
      <c r="HR1728" s="35"/>
      <c r="HS1728" s="35"/>
      <c r="HT1728" s="35"/>
      <c r="HU1728" s="35"/>
      <c r="HV1728" s="35"/>
      <c r="HW1728" s="35"/>
      <c r="HX1728" s="35"/>
      <c r="HY1728" s="35"/>
      <c r="HZ1728" s="35"/>
      <c r="IA1728" s="35"/>
      <c r="IB1728" s="35"/>
      <c r="IC1728" s="35"/>
      <c r="ID1728" s="35"/>
      <c r="IE1728" s="35"/>
      <c r="IF1728" s="35"/>
      <c r="IG1728" s="35"/>
      <c r="IH1728" s="35"/>
      <c r="II1728" s="35"/>
      <c r="IJ1728" s="35"/>
      <c r="IK1728" s="35"/>
      <c r="IL1728" s="35"/>
      <c r="IM1728" s="35"/>
      <c r="IN1728" s="35"/>
      <c r="IO1728" s="35"/>
      <c r="RL1728" s="252"/>
    </row>
    <row r="1729" spans="1:480" s="64" customFormat="1" ht="14.25">
      <c r="A1729" s="321"/>
      <c r="B1729" s="321"/>
      <c r="C1729" s="321"/>
      <c r="D1729" s="321"/>
      <c r="E1729" s="299"/>
      <c r="F1729" s="299"/>
      <c r="G1729" s="35"/>
      <c r="K1729" s="251"/>
      <c r="M1729" s="35"/>
      <c r="N1729" s="35"/>
      <c r="O1729" s="35"/>
      <c r="T1729" s="251"/>
      <c r="V1729" s="35"/>
      <c r="W1729" s="35"/>
      <c r="X1729" s="35"/>
      <c r="AC1729" s="251"/>
      <c r="AE1729" s="35"/>
      <c r="AF1729" s="35"/>
      <c r="AG1729" s="35"/>
      <c r="AL1729" s="251"/>
      <c r="AN1729" s="35"/>
      <c r="AO1729" s="35"/>
      <c r="AP1729" s="35"/>
      <c r="AU1729" s="251"/>
      <c r="AW1729" s="35"/>
      <c r="AX1729" s="35"/>
      <c r="AY1729" s="35"/>
      <c r="BD1729" s="251"/>
      <c r="BF1729" s="35"/>
      <c r="BG1729" s="35"/>
      <c r="BH1729" s="35"/>
      <c r="BM1729" s="251"/>
      <c r="BO1729" s="35"/>
      <c r="BP1729" s="35"/>
      <c r="BQ1729" s="35"/>
      <c r="BV1729" s="251"/>
      <c r="BX1729" s="35"/>
      <c r="BY1729" s="35"/>
      <c r="BZ1729" s="35"/>
      <c r="CE1729" s="251"/>
      <c r="CG1729" s="35"/>
      <c r="CH1729" s="35"/>
      <c r="CI1729" s="35"/>
      <c r="CN1729" s="251"/>
      <c r="CP1729" s="35"/>
      <c r="CQ1729" s="35"/>
      <c r="CR1729" s="35"/>
      <c r="CW1729" s="251"/>
      <c r="CY1729" s="35"/>
      <c r="CZ1729" s="35"/>
      <c r="DA1729" s="35"/>
      <c r="DF1729" s="251"/>
      <c r="DH1729" s="35"/>
      <c r="DI1729" s="35"/>
      <c r="DJ1729" s="35"/>
      <c r="DO1729" s="251"/>
      <c r="DQ1729" s="35"/>
      <c r="DR1729" s="35"/>
      <c r="DS1729" s="35"/>
      <c r="DX1729" s="251"/>
      <c r="DZ1729" s="35"/>
      <c r="EA1729" s="35"/>
      <c r="EB1729" s="35"/>
      <c r="EG1729" s="251"/>
      <c r="EI1729" s="35"/>
      <c r="EJ1729" s="35"/>
      <c r="EK1729" s="35"/>
      <c r="EP1729" s="251"/>
      <c r="ER1729" s="35"/>
      <c r="ES1729" s="35"/>
      <c r="ET1729" s="35"/>
      <c r="EY1729" s="251"/>
      <c r="FA1729" s="35"/>
      <c r="FB1729" s="35"/>
      <c r="FC1729" s="35"/>
      <c r="FH1729" s="251"/>
      <c r="FJ1729" s="35"/>
      <c r="FK1729" s="35"/>
      <c r="FL1729" s="35"/>
      <c r="FQ1729" s="251"/>
      <c r="FS1729" s="35"/>
      <c r="FT1729" s="35"/>
      <c r="FU1729" s="35"/>
      <c r="FZ1729" s="251"/>
      <c r="GB1729" s="35"/>
      <c r="GC1729" s="35"/>
      <c r="GD1729" s="35"/>
      <c r="GI1729" s="251"/>
      <c r="GK1729" s="35"/>
      <c r="GL1729" s="35"/>
      <c r="GM1729" s="35"/>
      <c r="GR1729" s="251"/>
      <c r="GT1729" s="35"/>
      <c r="GU1729" s="35"/>
      <c r="GV1729" s="35"/>
      <c r="HA1729" s="251"/>
      <c r="HC1729" s="35"/>
      <c r="HD1729" s="35"/>
      <c r="HE1729" s="35"/>
      <c r="HJ1729" s="35"/>
      <c r="HK1729" s="35"/>
      <c r="HL1729" s="35"/>
      <c r="HM1729" s="35"/>
      <c r="HN1729" s="35"/>
      <c r="HO1729" s="35"/>
      <c r="HP1729" s="35"/>
      <c r="HQ1729" s="35"/>
      <c r="HR1729" s="35"/>
      <c r="HS1729" s="35"/>
      <c r="HT1729" s="35"/>
      <c r="HU1729" s="35"/>
      <c r="HV1729" s="35"/>
      <c r="HW1729" s="35"/>
      <c r="HX1729" s="35"/>
      <c r="HY1729" s="35"/>
      <c r="HZ1729" s="35"/>
      <c r="IA1729" s="35"/>
      <c r="IB1729" s="35"/>
      <c r="IC1729" s="35"/>
      <c r="ID1729" s="35"/>
      <c r="IE1729" s="35"/>
      <c r="IF1729" s="35"/>
      <c r="IG1729" s="35"/>
      <c r="IH1729" s="35"/>
      <c r="II1729" s="35"/>
      <c r="IJ1729" s="35"/>
      <c r="IK1729" s="35"/>
      <c r="IL1729" s="35"/>
      <c r="IM1729" s="35"/>
      <c r="IN1729" s="35"/>
      <c r="IO1729" s="35"/>
      <c r="RL1729" s="252"/>
    </row>
    <row r="1730" spans="1:480" s="64" customFormat="1" ht="14.25">
      <c r="A1730" s="321"/>
      <c r="B1730" s="321"/>
      <c r="C1730" s="321"/>
      <c r="D1730" s="321"/>
      <c r="E1730" s="299"/>
      <c r="F1730" s="299"/>
      <c r="G1730" s="35"/>
      <c r="K1730" s="251"/>
      <c r="M1730" s="35"/>
      <c r="N1730" s="35"/>
      <c r="O1730" s="35"/>
      <c r="T1730" s="251"/>
      <c r="V1730" s="35"/>
      <c r="W1730" s="35"/>
      <c r="X1730" s="35"/>
      <c r="AC1730" s="251"/>
      <c r="AE1730" s="35"/>
      <c r="AF1730" s="35"/>
      <c r="AG1730" s="35"/>
      <c r="AL1730" s="251"/>
      <c r="AN1730" s="35"/>
      <c r="AO1730" s="35"/>
      <c r="AP1730" s="35"/>
      <c r="AU1730" s="251"/>
      <c r="AW1730" s="35"/>
      <c r="AX1730" s="35"/>
      <c r="AY1730" s="35"/>
      <c r="BD1730" s="251"/>
      <c r="BF1730" s="35"/>
      <c r="BG1730" s="35"/>
      <c r="BH1730" s="35"/>
      <c r="BM1730" s="251"/>
      <c r="BO1730" s="35"/>
      <c r="BP1730" s="35"/>
      <c r="BQ1730" s="35"/>
      <c r="BV1730" s="251"/>
      <c r="BX1730" s="35"/>
      <c r="BY1730" s="35"/>
      <c r="BZ1730" s="35"/>
      <c r="CE1730" s="251"/>
      <c r="CG1730" s="35"/>
      <c r="CH1730" s="35"/>
      <c r="CI1730" s="35"/>
      <c r="CN1730" s="251"/>
      <c r="CP1730" s="35"/>
      <c r="CQ1730" s="35"/>
      <c r="CR1730" s="35"/>
      <c r="CW1730" s="251"/>
      <c r="CY1730" s="35"/>
      <c r="CZ1730" s="35"/>
      <c r="DA1730" s="35"/>
      <c r="DF1730" s="251"/>
      <c r="DH1730" s="35"/>
      <c r="DI1730" s="35"/>
      <c r="DJ1730" s="35"/>
      <c r="DO1730" s="251"/>
      <c r="DQ1730" s="35"/>
      <c r="DR1730" s="35"/>
      <c r="DS1730" s="35"/>
      <c r="DX1730" s="251"/>
      <c r="DZ1730" s="35"/>
      <c r="EA1730" s="35"/>
      <c r="EB1730" s="35"/>
      <c r="EG1730" s="251"/>
      <c r="EI1730" s="35"/>
      <c r="EJ1730" s="35"/>
      <c r="EK1730" s="35"/>
      <c r="EP1730" s="251"/>
      <c r="ER1730" s="35"/>
      <c r="ES1730" s="35"/>
      <c r="ET1730" s="35"/>
      <c r="EY1730" s="251"/>
      <c r="FA1730" s="35"/>
      <c r="FB1730" s="35"/>
      <c r="FC1730" s="35"/>
      <c r="FH1730" s="251"/>
      <c r="FJ1730" s="35"/>
      <c r="FK1730" s="35"/>
      <c r="FL1730" s="35"/>
      <c r="FQ1730" s="251"/>
      <c r="FS1730" s="35"/>
      <c r="FT1730" s="35"/>
      <c r="FU1730" s="35"/>
      <c r="FZ1730" s="251"/>
      <c r="GB1730" s="35"/>
      <c r="GC1730" s="35"/>
      <c r="GD1730" s="35"/>
      <c r="GI1730" s="251"/>
      <c r="GK1730" s="35"/>
      <c r="GL1730" s="35"/>
      <c r="GM1730" s="35"/>
      <c r="GR1730" s="251"/>
      <c r="GT1730" s="35"/>
      <c r="GU1730" s="35"/>
      <c r="GV1730" s="35"/>
      <c r="HA1730" s="251"/>
      <c r="HC1730" s="35"/>
      <c r="HD1730" s="35"/>
      <c r="HE1730" s="35"/>
      <c r="HJ1730" s="35"/>
      <c r="HK1730" s="35"/>
      <c r="HL1730" s="35"/>
      <c r="HM1730" s="35"/>
      <c r="HN1730" s="35"/>
      <c r="HO1730" s="35"/>
      <c r="HP1730" s="35"/>
      <c r="HQ1730" s="35"/>
      <c r="HR1730" s="35"/>
      <c r="HS1730" s="35"/>
      <c r="HT1730" s="35"/>
      <c r="HU1730" s="35"/>
      <c r="HV1730" s="35"/>
      <c r="HW1730" s="35"/>
      <c r="HX1730" s="35"/>
      <c r="HY1730" s="35"/>
      <c r="HZ1730" s="35"/>
      <c r="IA1730" s="35"/>
      <c r="IB1730" s="35"/>
      <c r="IC1730" s="35"/>
      <c r="ID1730" s="35"/>
      <c r="IE1730" s="35"/>
      <c r="IF1730" s="35"/>
      <c r="IG1730" s="35"/>
      <c r="IH1730" s="35"/>
      <c r="II1730" s="35"/>
      <c r="IJ1730" s="35"/>
      <c r="IK1730" s="35"/>
      <c r="IL1730" s="35"/>
      <c r="IM1730" s="35"/>
      <c r="IN1730" s="35"/>
      <c r="IO1730" s="35"/>
      <c r="RL1730" s="252"/>
    </row>
    <row r="1731" spans="1:480" s="64" customFormat="1" ht="14.25">
      <c r="A1731" s="321"/>
      <c r="B1731" s="321"/>
      <c r="C1731" s="321"/>
      <c r="D1731" s="321"/>
      <c r="E1731" s="299"/>
      <c r="G1731" s="35"/>
      <c r="K1731" s="251"/>
      <c r="M1731" s="35"/>
      <c r="N1731" s="35"/>
      <c r="O1731" s="35"/>
      <c r="T1731" s="251"/>
      <c r="V1731" s="35"/>
      <c r="W1731" s="35"/>
      <c r="X1731" s="35"/>
      <c r="AC1731" s="251"/>
      <c r="AE1731" s="35"/>
      <c r="AF1731" s="35"/>
      <c r="AG1731" s="35"/>
      <c r="AL1731" s="251"/>
      <c r="AN1731" s="35"/>
      <c r="AO1731" s="35"/>
      <c r="AP1731" s="35"/>
      <c r="AU1731" s="251"/>
      <c r="AW1731" s="35"/>
      <c r="AX1731" s="35"/>
      <c r="AY1731" s="35"/>
      <c r="BD1731" s="251"/>
      <c r="BF1731" s="35"/>
      <c r="BG1731" s="35"/>
      <c r="BH1731" s="35"/>
      <c r="BM1731" s="251"/>
      <c r="BO1731" s="35"/>
      <c r="BP1731" s="35"/>
      <c r="BQ1731" s="35"/>
      <c r="BV1731" s="251"/>
      <c r="BX1731" s="35"/>
      <c r="BY1731" s="35"/>
      <c r="BZ1731" s="35"/>
      <c r="CE1731" s="251"/>
      <c r="CG1731" s="35"/>
      <c r="CH1731" s="35"/>
      <c r="CI1731" s="35"/>
      <c r="CN1731" s="251"/>
      <c r="CP1731" s="35"/>
      <c r="CQ1731" s="35"/>
      <c r="CR1731" s="35"/>
      <c r="CW1731" s="251"/>
      <c r="CY1731" s="35"/>
      <c r="CZ1731" s="35"/>
      <c r="DA1731" s="35"/>
      <c r="DF1731" s="251"/>
      <c r="DH1731" s="35"/>
      <c r="DI1731" s="35"/>
      <c r="DJ1731" s="35"/>
      <c r="DO1731" s="251"/>
      <c r="DQ1731" s="35"/>
      <c r="DR1731" s="35"/>
      <c r="DS1731" s="35"/>
      <c r="DX1731" s="251"/>
      <c r="DZ1731" s="35"/>
      <c r="EA1731" s="35"/>
      <c r="EB1731" s="35"/>
      <c r="EG1731" s="251"/>
      <c r="EI1731" s="35"/>
      <c r="EJ1731" s="35"/>
      <c r="EK1731" s="35"/>
      <c r="EP1731" s="251"/>
      <c r="ER1731" s="35"/>
      <c r="ES1731" s="35"/>
      <c r="ET1731" s="35"/>
      <c r="EY1731" s="251"/>
      <c r="FA1731" s="35"/>
      <c r="FB1731" s="35"/>
      <c r="FC1731" s="35"/>
      <c r="FH1731" s="251"/>
      <c r="FJ1731" s="35"/>
      <c r="FK1731" s="35"/>
      <c r="FL1731" s="35"/>
      <c r="FQ1731" s="251"/>
      <c r="FS1731" s="35"/>
      <c r="FT1731" s="35"/>
      <c r="FU1731" s="35"/>
      <c r="FZ1731" s="251"/>
      <c r="GB1731" s="35"/>
      <c r="GC1731" s="35"/>
      <c r="GD1731" s="35"/>
      <c r="GI1731" s="251"/>
      <c r="GK1731" s="35"/>
      <c r="GL1731" s="35"/>
      <c r="GM1731" s="35"/>
      <c r="GR1731" s="251"/>
      <c r="GT1731" s="35"/>
      <c r="GU1731" s="35"/>
      <c r="GV1731" s="35"/>
      <c r="HA1731" s="251"/>
      <c r="HC1731" s="35"/>
      <c r="HD1731" s="35"/>
      <c r="HE1731" s="35"/>
      <c r="HJ1731" s="35"/>
      <c r="HK1731" s="35"/>
      <c r="HL1731" s="35"/>
      <c r="HM1731" s="35"/>
      <c r="HN1731" s="35"/>
      <c r="HO1731" s="35"/>
      <c r="HP1731" s="35"/>
      <c r="HQ1731" s="35"/>
      <c r="HR1731" s="35"/>
      <c r="HS1731" s="35"/>
      <c r="HT1731" s="35"/>
      <c r="HU1731" s="35"/>
      <c r="HV1731" s="35"/>
      <c r="HW1731" s="35"/>
      <c r="HX1731" s="35"/>
      <c r="HY1731" s="35"/>
      <c r="HZ1731" s="35"/>
      <c r="IA1731" s="35"/>
      <c r="IB1731" s="35"/>
      <c r="IC1731" s="35"/>
      <c r="ID1731" s="35"/>
      <c r="IE1731" s="35"/>
      <c r="IF1731" s="35"/>
      <c r="IG1731" s="35"/>
      <c r="IH1731" s="35"/>
      <c r="II1731" s="35"/>
      <c r="IJ1731" s="35"/>
      <c r="IK1731" s="35"/>
      <c r="IL1731" s="35"/>
      <c r="IM1731" s="35"/>
      <c r="IN1731" s="35"/>
      <c r="IO1731" s="35"/>
      <c r="RL1731" s="252"/>
    </row>
    <row r="1732" spans="1:480" s="64" customFormat="1" ht="14.25">
      <c r="A1732" s="321"/>
      <c r="B1732" s="321"/>
      <c r="C1732" s="321"/>
      <c r="D1732" s="321"/>
      <c r="E1732" s="299"/>
      <c r="F1732" s="299"/>
      <c r="G1732" s="35"/>
      <c r="K1732" s="251"/>
      <c r="M1732" s="35"/>
      <c r="N1732" s="35"/>
      <c r="O1732" s="35"/>
      <c r="T1732" s="251"/>
      <c r="V1732" s="35"/>
      <c r="W1732" s="35"/>
      <c r="X1732" s="35"/>
      <c r="AC1732" s="251"/>
      <c r="AE1732" s="35"/>
      <c r="AF1732" s="35"/>
      <c r="AG1732" s="35"/>
      <c r="AL1732" s="251"/>
      <c r="AN1732" s="35"/>
      <c r="AO1732" s="35"/>
      <c r="AP1732" s="35"/>
      <c r="AU1732" s="251"/>
      <c r="AW1732" s="35"/>
      <c r="AX1732" s="35"/>
      <c r="AY1732" s="35"/>
      <c r="BD1732" s="251"/>
      <c r="BF1732" s="35"/>
      <c r="BG1732" s="35"/>
      <c r="BH1732" s="35"/>
      <c r="BM1732" s="251"/>
      <c r="BO1732" s="35"/>
      <c r="BP1732" s="35"/>
      <c r="BQ1732" s="35"/>
      <c r="BV1732" s="251"/>
      <c r="BX1732" s="35"/>
      <c r="BY1732" s="35"/>
      <c r="BZ1732" s="35"/>
      <c r="CE1732" s="251"/>
      <c r="CG1732" s="35"/>
      <c r="CH1732" s="35"/>
      <c r="CI1732" s="35"/>
      <c r="CN1732" s="251"/>
      <c r="CP1732" s="35"/>
      <c r="CQ1732" s="35"/>
      <c r="CR1732" s="35"/>
      <c r="CW1732" s="251"/>
      <c r="CY1732" s="35"/>
      <c r="CZ1732" s="35"/>
      <c r="DA1732" s="35"/>
      <c r="DF1732" s="251"/>
      <c r="DH1732" s="35"/>
      <c r="DI1732" s="35"/>
      <c r="DJ1732" s="35"/>
      <c r="DO1732" s="251"/>
      <c r="DQ1732" s="35"/>
      <c r="DR1732" s="35"/>
      <c r="DS1732" s="35"/>
      <c r="DX1732" s="251"/>
      <c r="DZ1732" s="35"/>
      <c r="EA1732" s="35"/>
      <c r="EB1732" s="35"/>
      <c r="EG1732" s="251"/>
      <c r="EI1732" s="35"/>
      <c r="EJ1732" s="35"/>
      <c r="EK1732" s="35"/>
      <c r="EP1732" s="251"/>
      <c r="ER1732" s="35"/>
      <c r="ES1732" s="35"/>
      <c r="ET1732" s="35"/>
      <c r="EY1732" s="251"/>
      <c r="FA1732" s="35"/>
      <c r="FB1732" s="35"/>
      <c r="FC1732" s="35"/>
      <c r="FH1732" s="251"/>
      <c r="FJ1732" s="35"/>
      <c r="FK1732" s="35"/>
      <c r="FL1732" s="35"/>
      <c r="FQ1732" s="251"/>
      <c r="FS1732" s="35"/>
      <c r="FT1732" s="35"/>
      <c r="FU1732" s="35"/>
      <c r="FZ1732" s="251"/>
      <c r="GB1732" s="35"/>
      <c r="GC1732" s="35"/>
      <c r="GD1732" s="35"/>
      <c r="GI1732" s="251"/>
      <c r="GK1732" s="35"/>
      <c r="GL1732" s="35"/>
      <c r="GM1732" s="35"/>
      <c r="GR1732" s="251"/>
      <c r="GT1732" s="35"/>
      <c r="GU1732" s="35"/>
      <c r="GV1732" s="35"/>
      <c r="HA1732" s="251"/>
      <c r="HC1732" s="35"/>
      <c r="HD1732" s="35"/>
      <c r="HE1732" s="35"/>
      <c r="HJ1732" s="35"/>
      <c r="HK1732" s="35"/>
      <c r="HL1732" s="35"/>
      <c r="HM1732" s="35"/>
      <c r="HN1732" s="35"/>
      <c r="HO1732" s="35"/>
      <c r="HP1732" s="35"/>
      <c r="HQ1732" s="35"/>
      <c r="HR1732" s="35"/>
      <c r="HS1732" s="35"/>
      <c r="HT1732" s="35"/>
      <c r="HU1732" s="35"/>
      <c r="HV1732" s="35"/>
      <c r="HW1732" s="35"/>
      <c r="HX1732" s="35"/>
      <c r="HY1732" s="35"/>
      <c r="HZ1732" s="35"/>
      <c r="IA1732" s="35"/>
      <c r="IB1732" s="35"/>
      <c r="IC1732" s="35"/>
      <c r="ID1732" s="35"/>
      <c r="IE1732" s="35"/>
      <c r="IF1732" s="35"/>
      <c r="IG1732" s="35"/>
      <c r="IH1732" s="35"/>
      <c r="II1732" s="35"/>
      <c r="IJ1732" s="35"/>
      <c r="IK1732" s="35"/>
      <c r="IL1732" s="35"/>
      <c r="IM1732" s="35"/>
      <c r="IN1732" s="35"/>
      <c r="IO1732" s="35"/>
      <c r="RL1732" s="252"/>
    </row>
    <row r="1733" spans="1:480" s="64" customFormat="1" ht="14.25">
      <c r="A1733" s="321"/>
      <c r="B1733" s="321"/>
      <c r="C1733" s="321"/>
      <c r="D1733" s="321"/>
      <c r="E1733" s="299"/>
      <c r="F1733" s="299"/>
      <c r="G1733" s="35"/>
      <c r="K1733" s="251"/>
      <c r="M1733" s="35"/>
      <c r="N1733" s="35"/>
      <c r="O1733" s="35"/>
      <c r="T1733" s="251"/>
      <c r="V1733" s="35"/>
      <c r="W1733" s="35"/>
      <c r="X1733" s="35"/>
      <c r="AC1733" s="251"/>
      <c r="AE1733" s="35"/>
      <c r="AF1733" s="35"/>
      <c r="AG1733" s="35"/>
      <c r="AL1733" s="251"/>
      <c r="AN1733" s="35"/>
      <c r="AO1733" s="35"/>
      <c r="AP1733" s="35"/>
      <c r="AU1733" s="251"/>
      <c r="AW1733" s="35"/>
      <c r="AX1733" s="35"/>
      <c r="AY1733" s="35"/>
      <c r="BD1733" s="251"/>
      <c r="BF1733" s="35"/>
      <c r="BG1733" s="35"/>
      <c r="BH1733" s="35"/>
      <c r="BM1733" s="251"/>
      <c r="BO1733" s="35"/>
      <c r="BP1733" s="35"/>
      <c r="BQ1733" s="35"/>
      <c r="BV1733" s="251"/>
      <c r="BX1733" s="35"/>
      <c r="BY1733" s="35"/>
      <c r="BZ1733" s="35"/>
      <c r="CE1733" s="251"/>
      <c r="CG1733" s="35"/>
      <c r="CH1733" s="35"/>
      <c r="CI1733" s="35"/>
      <c r="CN1733" s="251"/>
      <c r="CP1733" s="35"/>
      <c r="CQ1733" s="35"/>
      <c r="CR1733" s="35"/>
      <c r="CW1733" s="251"/>
      <c r="CY1733" s="35"/>
      <c r="CZ1733" s="35"/>
      <c r="DA1733" s="35"/>
      <c r="DF1733" s="251"/>
      <c r="DH1733" s="35"/>
      <c r="DI1733" s="35"/>
      <c r="DJ1733" s="35"/>
      <c r="DO1733" s="251"/>
      <c r="DQ1733" s="35"/>
      <c r="DR1733" s="35"/>
      <c r="DS1733" s="35"/>
      <c r="DX1733" s="251"/>
      <c r="DZ1733" s="35"/>
      <c r="EA1733" s="35"/>
      <c r="EB1733" s="35"/>
      <c r="EG1733" s="251"/>
      <c r="EI1733" s="35"/>
      <c r="EJ1733" s="35"/>
      <c r="EK1733" s="35"/>
      <c r="EP1733" s="251"/>
      <c r="ER1733" s="35"/>
      <c r="ES1733" s="35"/>
      <c r="ET1733" s="35"/>
      <c r="EY1733" s="251"/>
      <c r="FA1733" s="35"/>
      <c r="FB1733" s="35"/>
      <c r="FC1733" s="35"/>
      <c r="FH1733" s="251"/>
      <c r="FJ1733" s="35"/>
      <c r="FK1733" s="35"/>
      <c r="FL1733" s="35"/>
      <c r="FQ1733" s="251"/>
      <c r="FS1733" s="35"/>
      <c r="FT1733" s="35"/>
      <c r="FU1733" s="35"/>
      <c r="FZ1733" s="251"/>
      <c r="GB1733" s="35"/>
      <c r="GC1733" s="35"/>
      <c r="GD1733" s="35"/>
      <c r="GI1733" s="251"/>
      <c r="GK1733" s="35"/>
      <c r="GL1733" s="35"/>
      <c r="GM1733" s="35"/>
      <c r="GR1733" s="251"/>
      <c r="GT1733" s="35"/>
      <c r="GU1733" s="35"/>
      <c r="GV1733" s="35"/>
      <c r="HA1733" s="251"/>
      <c r="HC1733" s="35"/>
      <c r="HD1733" s="35"/>
      <c r="HE1733" s="35"/>
      <c r="HJ1733" s="35"/>
      <c r="HK1733" s="35"/>
      <c r="HL1733" s="35"/>
      <c r="HM1733" s="35"/>
      <c r="HN1733" s="35"/>
      <c r="HO1733" s="35"/>
      <c r="HP1733" s="35"/>
      <c r="HQ1733" s="35"/>
      <c r="HR1733" s="35"/>
      <c r="HS1733" s="35"/>
      <c r="HT1733" s="35"/>
      <c r="HU1733" s="35"/>
      <c r="HV1733" s="35"/>
      <c r="HW1733" s="35"/>
      <c r="HX1733" s="35"/>
      <c r="HY1733" s="35"/>
      <c r="HZ1733" s="35"/>
      <c r="IA1733" s="35"/>
      <c r="IB1733" s="35"/>
      <c r="IC1733" s="35"/>
      <c r="ID1733" s="35"/>
      <c r="IE1733" s="35"/>
      <c r="IF1733" s="35"/>
      <c r="IG1733" s="35"/>
      <c r="IH1733" s="35"/>
      <c r="II1733" s="35"/>
      <c r="IJ1733" s="35"/>
      <c r="IK1733" s="35"/>
      <c r="IL1733" s="35"/>
      <c r="IM1733" s="35"/>
      <c r="IN1733" s="35"/>
      <c r="IO1733" s="35"/>
      <c r="RL1733" s="252"/>
    </row>
    <row r="1734" spans="1:480" s="64" customFormat="1" ht="14.25">
      <c r="A1734" s="321"/>
      <c r="B1734" s="321"/>
      <c r="C1734" s="321"/>
      <c r="D1734" s="321"/>
      <c r="E1734" s="299"/>
      <c r="F1734" s="299"/>
      <c r="G1734" s="35"/>
      <c r="K1734" s="251"/>
      <c r="M1734" s="35"/>
      <c r="N1734" s="35"/>
      <c r="O1734" s="35"/>
      <c r="T1734" s="251"/>
      <c r="V1734" s="35"/>
      <c r="W1734" s="35"/>
      <c r="X1734" s="35"/>
      <c r="AC1734" s="251"/>
      <c r="AE1734" s="35"/>
      <c r="AF1734" s="35"/>
      <c r="AG1734" s="35"/>
      <c r="AL1734" s="251"/>
      <c r="AN1734" s="35"/>
      <c r="AO1734" s="35"/>
      <c r="AP1734" s="35"/>
      <c r="AU1734" s="251"/>
      <c r="AW1734" s="35"/>
      <c r="AX1734" s="35"/>
      <c r="AY1734" s="35"/>
      <c r="BD1734" s="251"/>
      <c r="BF1734" s="35"/>
      <c r="BG1734" s="35"/>
      <c r="BH1734" s="35"/>
      <c r="BM1734" s="251"/>
      <c r="BO1734" s="35"/>
      <c r="BP1734" s="35"/>
      <c r="BQ1734" s="35"/>
      <c r="BV1734" s="251"/>
      <c r="BX1734" s="35"/>
      <c r="BY1734" s="35"/>
      <c r="BZ1734" s="35"/>
      <c r="CE1734" s="251"/>
      <c r="CG1734" s="35"/>
      <c r="CH1734" s="35"/>
      <c r="CI1734" s="35"/>
      <c r="CN1734" s="251"/>
      <c r="CP1734" s="35"/>
      <c r="CQ1734" s="35"/>
      <c r="CR1734" s="35"/>
      <c r="CW1734" s="251"/>
      <c r="CY1734" s="35"/>
      <c r="CZ1734" s="35"/>
      <c r="DA1734" s="35"/>
      <c r="DF1734" s="251"/>
      <c r="DH1734" s="35"/>
      <c r="DI1734" s="35"/>
      <c r="DJ1734" s="35"/>
      <c r="DO1734" s="251"/>
      <c r="DQ1734" s="35"/>
      <c r="DR1734" s="35"/>
      <c r="DS1734" s="35"/>
      <c r="DX1734" s="251"/>
      <c r="DZ1734" s="35"/>
      <c r="EA1734" s="35"/>
      <c r="EB1734" s="35"/>
      <c r="EG1734" s="251"/>
      <c r="EI1734" s="35"/>
      <c r="EJ1734" s="35"/>
      <c r="EK1734" s="35"/>
      <c r="EP1734" s="251"/>
      <c r="ER1734" s="35"/>
      <c r="ES1734" s="35"/>
      <c r="ET1734" s="35"/>
      <c r="EY1734" s="251"/>
      <c r="FA1734" s="35"/>
      <c r="FB1734" s="35"/>
      <c r="FC1734" s="35"/>
      <c r="FH1734" s="251"/>
      <c r="FJ1734" s="35"/>
      <c r="FK1734" s="35"/>
      <c r="FL1734" s="35"/>
      <c r="FQ1734" s="251"/>
      <c r="FS1734" s="35"/>
      <c r="FT1734" s="35"/>
      <c r="FU1734" s="35"/>
      <c r="FZ1734" s="251"/>
      <c r="GB1734" s="35"/>
      <c r="GC1734" s="35"/>
      <c r="GD1734" s="35"/>
      <c r="GI1734" s="251"/>
      <c r="GK1734" s="35"/>
      <c r="GL1734" s="35"/>
      <c r="GM1734" s="35"/>
      <c r="GR1734" s="251"/>
      <c r="GT1734" s="35"/>
      <c r="GU1734" s="35"/>
      <c r="GV1734" s="35"/>
      <c r="HA1734" s="251"/>
      <c r="HC1734" s="35"/>
      <c r="HD1734" s="35"/>
      <c r="HE1734" s="35"/>
      <c r="HJ1734" s="35"/>
      <c r="HK1734" s="35"/>
      <c r="HL1734" s="35"/>
      <c r="HM1734" s="35"/>
      <c r="HN1734" s="35"/>
      <c r="HO1734" s="35"/>
      <c r="HP1734" s="35"/>
      <c r="HQ1734" s="35"/>
      <c r="HR1734" s="35"/>
      <c r="HS1734" s="35"/>
      <c r="HT1734" s="35"/>
      <c r="HU1734" s="35"/>
      <c r="HV1734" s="35"/>
      <c r="HW1734" s="35"/>
      <c r="HX1734" s="35"/>
      <c r="HY1734" s="35"/>
      <c r="HZ1734" s="35"/>
      <c r="IA1734" s="35"/>
      <c r="IB1734" s="35"/>
      <c r="IC1734" s="35"/>
      <c r="ID1734" s="35"/>
      <c r="IE1734" s="35"/>
      <c r="IF1734" s="35"/>
      <c r="IG1734" s="35"/>
      <c r="IH1734" s="35"/>
      <c r="II1734" s="35"/>
      <c r="IJ1734" s="35"/>
      <c r="IK1734" s="35"/>
      <c r="IL1734" s="35"/>
      <c r="IM1734" s="35"/>
      <c r="IN1734" s="35"/>
      <c r="IO1734" s="35"/>
      <c r="RL1734" s="252"/>
    </row>
    <row r="1735" spans="1:480" s="64" customFormat="1" ht="14.25">
      <c r="A1735" s="321"/>
      <c r="B1735" s="321"/>
      <c r="C1735" s="321"/>
      <c r="D1735" s="321"/>
      <c r="E1735" s="299"/>
      <c r="F1735" s="299"/>
      <c r="G1735" s="35"/>
      <c r="K1735" s="251"/>
      <c r="M1735" s="35"/>
      <c r="N1735" s="35"/>
      <c r="O1735" s="35"/>
      <c r="T1735" s="251"/>
      <c r="V1735" s="35"/>
      <c r="W1735" s="35"/>
      <c r="X1735" s="35"/>
      <c r="AC1735" s="251"/>
      <c r="AE1735" s="35"/>
      <c r="AF1735" s="35"/>
      <c r="AG1735" s="35"/>
      <c r="AL1735" s="251"/>
      <c r="AN1735" s="35"/>
      <c r="AO1735" s="35"/>
      <c r="AP1735" s="35"/>
      <c r="AU1735" s="251"/>
      <c r="AW1735" s="35"/>
      <c r="AX1735" s="35"/>
      <c r="AY1735" s="35"/>
      <c r="BD1735" s="251"/>
      <c r="BF1735" s="35"/>
      <c r="BG1735" s="35"/>
      <c r="BH1735" s="35"/>
      <c r="BM1735" s="251"/>
      <c r="BO1735" s="35"/>
      <c r="BP1735" s="35"/>
      <c r="BQ1735" s="35"/>
      <c r="BV1735" s="251"/>
      <c r="BX1735" s="35"/>
      <c r="BY1735" s="35"/>
      <c r="BZ1735" s="35"/>
      <c r="CE1735" s="251"/>
      <c r="CG1735" s="35"/>
      <c r="CH1735" s="35"/>
      <c r="CI1735" s="35"/>
      <c r="CN1735" s="251"/>
      <c r="CP1735" s="35"/>
      <c r="CQ1735" s="35"/>
      <c r="CR1735" s="35"/>
      <c r="CW1735" s="251"/>
      <c r="CY1735" s="35"/>
      <c r="CZ1735" s="35"/>
      <c r="DA1735" s="35"/>
      <c r="DF1735" s="251"/>
      <c r="DH1735" s="35"/>
      <c r="DI1735" s="35"/>
      <c r="DJ1735" s="35"/>
      <c r="DO1735" s="251"/>
      <c r="DQ1735" s="35"/>
      <c r="DR1735" s="35"/>
      <c r="DS1735" s="35"/>
      <c r="DX1735" s="251"/>
      <c r="DZ1735" s="35"/>
      <c r="EA1735" s="35"/>
      <c r="EB1735" s="35"/>
      <c r="EG1735" s="251"/>
      <c r="EI1735" s="35"/>
      <c r="EJ1735" s="35"/>
      <c r="EK1735" s="35"/>
      <c r="EP1735" s="251"/>
      <c r="ER1735" s="35"/>
      <c r="ES1735" s="35"/>
      <c r="ET1735" s="35"/>
      <c r="EY1735" s="251"/>
      <c r="FA1735" s="35"/>
      <c r="FB1735" s="35"/>
      <c r="FC1735" s="35"/>
      <c r="FH1735" s="251"/>
      <c r="FJ1735" s="35"/>
      <c r="FK1735" s="35"/>
      <c r="FL1735" s="35"/>
      <c r="FQ1735" s="251"/>
      <c r="FS1735" s="35"/>
      <c r="FT1735" s="35"/>
      <c r="FU1735" s="35"/>
      <c r="FZ1735" s="251"/>
      <c r="GB1735" s="35"/>
      <c r="GC1735" s="35"/>
      <c r="GD1735" s="35"/>
      <c r="GI1735" s="251"/>
      <c r="GK1735" s="35"/>
      <c r="GL1735" s="35"/>
      <c r="GM1735" s="35"/>
      <c r="GR1735" s="251"/>
      <c r="GT1735" s="35"/>
      <c r="GU1735" s="35"/>
      <c r="GV1735" s="35"/>
      <c r="HA1735" s="251"/>
      <c r="HC1735" s="35"/>
      <c r="HD1735" s="35"/>
      <c r="HE1735" s="35"/>
      <c r="HJ1735" s="35"/>
      <c r="HK1735" s="35"/>
      <c r="HL1735" s="35"/>
      <c r="HM1735" s="35"/>
      <c r="HN1735" s="35"/>
      <c r="HO1735" s="35"/>
      <c r="HP1735" s="35"/>
      <c r="HQ1735" s="35"/>
      <c r="HR1735" s="35"/>
      <c r="HS1735" s="35"/>
      <c r="HT1735" s="35"/>
      <c r="HU1735" s="35"/>
      <c r="HV1735" s="35"/>
      <c r="HW1735" s="35"/>
      <c r="HX1735" s="35"/>
      <c r="HY1735" s="35"/>
      <c r="HZ1735" s="35"/>
      <c r="IA1735" s="35"/>
      <c r="IB1735" s="35"/>
      <c r="IC1735" s="35"/>
      <c r="ID1735" s="35"/>
      <c r="IE1735" s="35"/>
      <c r="IF1735" s="35"/>
      <c r="IG1735" s="35"/>
      <c r="IH1735" s="35"/>
      <c r="II1735" s="35"/>
      <c r="IJ1735" s="35"/>
      <c r="IK1735" s="35"/>
      <c r="IL1735" s="35"/>
      <c r="IM1735" s="35"/>
      <c r="IN1735" s="35"/>
      <c r="IO1735" s="35"/>
      <c r="RL1735" s="252"/>
    </row>
    <row r="1736" spans="1:480" s="64" customFormat="1" ht="14.25">
      <c r="A1736" s="321"/>
      <c r="B1736" s="321"/>
      <c r="C1736" s="321"/>
      <c r="D1736" s="321"/>
      <c r="E1736" s="299"/>
      <c r="F1736" s="299"/>
      <c r="G1736" s="35"/>
      <c r="K1736" s="251"/>
      <c r="M1736" s="35"/>
      <c r="N1736" s="35"/>
      <c r="O1736" s="35"/>
      <c r="T1736" s="251"/>
      <c r="V1736" s="35"/>
      <c r="W1736" s="35"/>
      <c r="X1736" s="35"/>
      <c r="AC1736" s="251"/>
      <c r="AE1736" s="35"/>
      <c r="AF1736" s="35"/>
      <c r="AG1736" s="35"/>
      <c r="AL1736" s="251"/>
      <c r="AN1736" s="35"/>
      <c r="AO1736" s="35"/>
      <c r="AP1736" s="35"/>
      <c r="AU1736" s="251"/>
      <c r="AW1736" s="35"/>
      <c r="AX1736" s="35"/>
      <c r="AY1736" s="35"/>
      <c r="BD1736" s="251"/>
      <c r="BF1736" s="35"/>
      <c r="BG1736" s="35"/>
      <c r="BH1736" s="35"/>
      <c r="BM1736" s="251"/>
      <c r="BO1736" s="35"/>
      <c r="BP1736" s="35"/>
      <c r="BQ1736" s="35"/>
      <c r="BV1736" s="251"/>
      <c r="BX1736" s="35"/>
      <c r="BY1736" s="35"/>
      <c r="BZ1736" s="35"/>
      <c r="CE1736" s="251"/>
      <c r="CG1736" s="35"/>
      <c r="CH1736" s="35"/>
      <c r="CI1736" s="35"/>
      <c r="CN1736" s="251"/>
      <c r="CP1736" s="35"/>
      <c r="CQ1736" s="35"/>
      <c r="CR1736" s="35"/>
      <c r="CW1736" s="251"/>
      <c r="CY1736" s="35"/>
      <c r="CZ1736" s="35"/>
      <c r="DA1736" s="35"/>
      <c r="DF1736" s="251"/>
      <c r="DH1736" s="35"/>
      <c r="DI1736" s="35"/>
      <c r="DJ1736" s="35"/>
      <c r="DO1736" s="251"/>
      <c r="DQ1736" s="35"/>
      <c r="DR1736" s="35"/>
      <c r="DS1736" s="35"/>
      <c r="DX1736" s="251"/>
      <c r="DZ1736" s="35"/>
      <c r="EA1736" s="35"/>
      <c r="EB1736" s="35"/>
      <c r="EG1736" s="251"/>
      <c r="EI1736" s="35"/>
      <c r="EJ1736" s="35"/>
      <c r="EK1736" s="35"/>
      <c r="EP1736" s="251"/>
      <c r="ER1736" s="35"/>
      <c r="ES1736" s="35"/>
      <c r="ET1736" s="35"/>
      <c r="EY1736" s="251"/>
      <c r="FA1736" s="35"/>
      <c r="FB1736" s="35"/>
      <c r="FC1736" s="35"/>
      <c r="FH1736" s="251"/>
      <c r="FJ1736" s="35"/>
      <c r="FK1736" s="35"/>
      <c r="FL1736" s="35"/>
      <c r="FQ1736" s="251"/>
      <c r="FS1736" s="35"/>
      <c r="FT1736" s="35"/>
      <c r="FU1736" s="35"/>
      <c r="FZ1736" s="251"/>
      <c r="GB1736" s="35"/>
      <c r="GC1736" s="35"/>
      <c r="GD1736" s="35"/>
      <c r="GI1736" s="251"/>
      <c r="GK1736" s="35"/>
      <c r="GL1736" s="35"/>
      <c r="GM1736" s="35"/>
      <c r="GR1736" s="251"/>
      <c r="GT1736" s="35"/>
      <c r="GU1736" s="35"/>
      <c r="GV1736" s="35"/>
      <c r="HA1736" s="251"/>
      <c r="HC1736" s="35"/>
      <c r="HD1736" s="35"/>
      <c r="HE1736" s="35"/>
      <c r="HJ1736" s="35"/>
      <c r="HK1736" s="35"/>
      <c r="HL1736" s="35"/>
      <c r="HM1736" s="35"/>
      <c r="HN1736" s="35"/>
      <c r="HO1736" s="35"/>
      <c r="HP1736" s="35"/>
      <c r="HQ1736" s="35"/>
      <c r="HR1736" s="35"/>
      <c r="HS1736" s="35"/>
      <c r="HT1736" s="35"/>
      <c r="HU1736" s="35"/>
      <c r="HV1736" s="35"/>
      <c r="HW1736" s="35"/>
      <c r="HX1736" s="35"/>
      <c r="HY1736" s="35"/>
      <c r="HZ1736" s="35"/>
      <c r="IA1736" s="35"/>
      <c r="IB1736" s="35"/>
      <c r="IC1736" s="35"/>
      <c r="ID1736" s="35"/>
      <c r="IE1736" s="35"/>
      <c r="IF1736" s="35"/>
      <c r="IG1736" s="35"/>
      <c r="IH1736" s="35"/>
      <c r="II1736" s="35"/>
      <c r="IJ1736" s="35"/>
      <c r="IK1736" s="35"/>
      <c r="IL1736" s="35"/>
      <c r="IM1736" s="35"/>
      <c r="IN1736" s="35"/>
      <c r="IO1736" s="35"/>
      <c r="RL1736" s="252"/>
    </row>
    <row r="1737" spans="1:480" s="64" customFormat="1" ht="14.25">
      <c r="A1737" s="321"/>
      <c r="B1737" s="321"/>
      <c r="C1737" s="321"/>
      <c r="D1737" s="321"/>
      <c r="E1737" s="299"/>
      <c r="G1737" s="35"/>
      <c r="K1737" s="251"/>
      <c r="M1737" s="35"/>
      <c r="N1737" s="35"/>
      <c r="O1737" s="35"/>
      <c r="T1737" s="251"/>
      <c r="V1737" s="35"/>
      <c r="W1737" s="35"/>
      <c r="X1737" s="35"/>
      <c r="AC1737" s="251"/>
      <c r="AE1737" s="35"/>
      <c r="AF1737" s="35"/>
      <c r="AG1737" s="35"/>
      <c r="AL1737" s="251"/>
      <c r="AN1737" s="35"/>
      <c r="AO1737" s="35"/>
      <c r="AP1737" s="35"/>
      <c r="AU1737" s="251"/>
      <c r="AW1737" s="35"/>
      <c r="AX1737" s="35"/>
      <c r="AY1737" s="35"/>
      <c r="BD1737" s="251"/>
      <c r="BF1737" s="35"/>
      <c r="BG1737" s="35"/>
      <c r="BH1737" s="35"/>
      <c r="BM1737" s="251"/>
      <c r="BO1737" s="35"/>
      <c r="BP1737" s="35"/>
      <c r="BQ1737" s="35"/>
      <c r="BV1737" s="251"/>
      <c r="BX1737" s="35"/>
      <c r="BY1737" s="35"/>
      <c r="BZ1737" s="35"/>
      <c r="CE1737" s="251"/>
      <c r="CG1737" s="35"/>
      <c r="CH1737" s="35"/>
      <c r="CI1737" s="35"/>
      <c r="CN1737" s="251"/>
      <c r="CP1737" s="35"/>
      <c r="CQ1737" s="35"/>
      <c r="CR1737" s="35"/>
      <c r="CW1737" s="251"/>
      <c r="CY1737" s="35"/>
      <c r="CZ1737" s="35"/>
      <c r="DA1737" s="35"/>
      <c r="DF1737" s="251"/>
      <c r="DH1737" s="35"/>
      <c r="DI1737" s="35"/>
      <c r="DJ1737" s="35"/>
      <c r="DO1737" s="251"/>
      <c r="DQ1737" s="35"/>
      <c r="DR1737" s="35"/>
      <c r="DS1737" s="35"/>
      <c r="DX1737" s="251"/>
      <c r="DZ1737" s="35"/>
      <c r="EA1737" s="35"/>
      <c r="EB1737" s="35"/>
      <c r="EG1737" s="251"/>
      <c r="EI1737" s="35"/>
      <c r="EJ1737" s="35"/>
      <c r="EK1737" s="35"/>
      <c r="EP1737" s="251"/>
      <c r="ER1737" s="35"/>
      <c r="ES1737" s="35"/>
      <c r="ET1737" s="35"/>
      <c r="EY1737" s="251"/>
      <c r="FA1737" s="35"/>
      <c r="FB1737" s="35"/>
      <c r="FC1737" s="35"/>
      <c r="FH1737" s="251"/>
      <c r="FJ1737" s="35"/>
      <c r="FK1737" s="35"/>
      <c r="FL1737" s="35"/>
      <c r="FQ1737" s="251"/>
      <c r="FS1737" s="35"/>
      <c r="FT1737" s="35"/>
      <c r="FU1737" s="35"/>
      <c r="FZ1737" s="251"/>
      <c r="GB1737" s="35"/>
      <c r="GC1737" s="35"/>
      <c r="GD1737" s="35"/>
      <c r="GI1737" s="251"/>
      <c r="GK1737" s="35"/>
      <c r="GL1737" s="35"/>
      <c r="GM1737" s="35"/>
      <c r="GR1737" s="251"/>
      <c r="GT1737" s="35"/>
      <c r="GU1737" s="35"/>
      <c r="GV1737" s="35"/>
      <c r="HA1737" s="251"/>
      <c r="HC1737" s="35"/>
      <c r="HD1737" s="35"/>
      <c r="HE1737" s="35"/>
      <c r="HJ1737" s="35"/>
      <c r="HK1737" s="35"/>
      <c r="HL1737" s="35"/>
      <c r="HM1737" s="35"/>
      <c r="HN1737" s="35"/>
      <c r="HO1737" s="35"/>
      <c r="HP1737" s="35"/>
      <c r="HQ1737" s="35"/>
      <c r="HR1737" s="35"/>
      <c r="HS1737" s="35"/>
      <c r="HT1737" s="35"/>
      <c r="HU1737" s="35"/>
      <c r="HV1737" s="35"/>
      <c r="HW1737" s="35"/>
      <c r="HX1737" s="35"/>
      <c r="HY1737" s="35"/>
      <c r="HZ1737" s="35"/>
      <c r="IA1737" s="35"/>
      <c r="IB1737" s="35"/>
      <c r="IC1737" s="35"/>
      <c r="ID1737" s="35"/>
      <c r="IE1737" s="35"/>
      <c r="IF1737" s="35"/>
      <c r="IG1737" s="35"/>
      <c r="IH1737" s="35"/>
      <c r="II1737" s="35"/>
      <c r="IJ1737" s="35"/>
      <c r="IK1737" s="35"/>
      <c r="IL1737" s="35"/>
      <c r="IM1737" s="35"/>
      <c r="IN1737" s="35"/>
      <c r="IO1737" s="35"/>
      <c r="RL1737" s="252"/>
    </row>
    <row r="1738" spans="1:480" s="64" customFormat="1" ht="14.25">
      <c r="A1738" s="321"/>
      <c r="B1738" s="321"/>
      <c r="C1738" s="321"/>
      <c r="D1738" s="321"/>
      <c r="E1738" s="299"/>
      <c r="F1738" s="299"/>
      <c r="G1738" s="35"/>
      <c r="K1738" s="251"/>
      <c r="M1738" s="35"/>
      <c r="N1738" s="35"/>
      <c r="O1738" s="35"/>
      <c r="T1738" s="251"/>
      <c r="V1738" s="35"/>
      <c r="W1738" s="35"/>
      <c r="X1738" s="35"/>
      <c r="AC1738" s="251"/>
      <c r="AE1738" s="35"/>
      <c r="AF1738" s="35"/>
      <c r="AG1738" s="35"/>
      <c r="AL1738" s="251"/>
      <c r="AN1738" s="35"/>
      <c r="AO1738" s="35"/>
      <c r="AP1738" s="35"/>
      <c r="AU1738" s="251"/>
      <c r="AW1738" s="35"/>
      <c r="AX1738" s="35"/>
      <c r="AY1738" s="35"/>
      <c r="BD1738" s="251"/>
      <c r="BF1738" s="35"/>
      <c r="BG1738" s="35"/>
      <c r="BH1738" s="35"/>
      <c r="BM1738" s="251"/>
      <c r="BO1738" s="35"/>
      <c r="BP1738" s="35"/>
      <c r="BQ1738" s="35"/>
      <c r="BV1738" s="251"/>
      <c r="BX1738" s="35"/>
      <c r="BY1738" s="35"/>
      <c r="BZ1738" s="35"/>
      <c r="CE1738" s="251"/>
      <c r="CG1738" s="35"/>
      <c r="CH1738" s="35"/>
      <c r="CI1738" s="35"/>
      <c r="CN1738" s="251"/>
      <c r="CP1738" s="35"/>
      <c r="CQ1738" s="35"/>
      <c r="CR1738" s="35"/>
      <c r="CW1738" s="251"/>
      <c r="CY1738" s="35"/>
      <c r="CZ1738" s="35"/>
      <c r="DA1738" s="35"/>
      <c r="DF1738" s="251"/>
      <c r="DH1738" s="35"/>
      <c r="DI1738" s="35"/>
      <c r="DJ1738" s="35"/>
      <c r="DO1738" s="251"/>
      <c r="DQ1738" s="35"/>
      <c r="DR1738" s="35"/>
      <c r="DS1738" s="35"/>
      <c r="DX1738" s="251"/>
      <c r="DZ1738" s="35"/>
      <c r="EA1738" s="35"/>
      <c r="EB1738" s="35"/>
      <c r="EG1738" s="251"/>
      <c r="EI1738" s="35"/>
      <c r="EJ1738" s="35"/>
      <c r="EK1738" s="35"/>
      <c r="EP1738" s="251"/>
      <c r="ER1738" s="35"/>
      <c r="ES1738" s="35"/>
      <c r="ET1738" s="35"/>
      <c r="EY1738" s="251"/>
      <c r="FA1738" s="35"/>
      <c r="FB1738" s="35"/>
      <c r="FC1738" s="35"/>
      <c r="FH1738" s="251"/>
      <c r="FJ1738" s="35"/>
      <c r="FK1738" s="35"/>
      <c r="FL1738" s="35"/>
      <c r="FQ1738" s="251"/>
      <c r="FS1738" s="35"/>
      <c r="FT1738" s="35"/>
      <c r="FU1738" s="35"/>
      <c r="FZ1738" s="251"/>
      <c r="GB1738" s="35"/>
      <c r="GC1738" s="35"/>
      <c r="GD1738" s="35"/>
      <c r="GI1738" s="251"/>
      <c r="GK1738" s="35"/>
      <c r="GL1738" s="35"/>
      <c r="GM1738" s="35"/>
      <c r="GR1738" s="251"/>
      <c r="GT1738" s="35"/>
      <c r="GU1738" s="35"/>
      <c r="GV1738" s="35"/>
      <c r="HA1738" s="251"/>
      <c r="HC1738" s="35"/>
      <c r="HD1738" s="35"/>
      <c r="HE1738" s="35"/>
      <c r="HJ1738" s="35"/>
      <c r="HK1738" s="35"/>
      <c r="HL1738" s="35"/>
      <c r="HM1738" s="35"/>
      <c r="HN1738" s="35"/>
      <c r="HO1738" s="35"/>
      <c r="HP1738" s="35"/>
      <c r="HQ1738" s="35"/>
      <c r="HR1738" s="35"/>
      <c r="HS1738" s="35"/>
      <c r="HT1738" s="35"/>
      <c r="HU1738" s="35"/>
      <c r="HV1738" s="35"/>
      <c r="HW1738" s="35"/>
      <c r="HX1738" s="35"/>
      <c r="HY1738" s="35"/>
      <c r="HZ1738" s="35"/>
      <c r="IA1738" s="35"/>
      <c r="IB1738" s="35"/>
      <c r="IC1738" s="35"/>
      <c r="ID1738" s="35"/>
      <c r="IE1738" s="35"/>
      <c r="IF1738" s="35"/>
      <c r="IG1738" s="35"/>
      <c r="IH1738" s="35"/>
      <c r="II1738" s="35"/>
      <c r="IJ1738" s="35"/>
      <c r="IK1738" s="35"/>
      <c r="IL1738" s="35"/>
      <c r="IM1738" s="35"/>
      <c r="IN1738" s="35"/>
      <c r="IO1738" s="35"/>
      <c r="RL1738" s="252"/>
    </row>
    <row r="1739" spans="1:480" s="64" customFormat="1" ht="14.25">
      <c r="A1739" s="321"/>
      <c r="B1739" s="321"/>
      <c r="C1739" s="321"/>
      <c r="D1739" s="321"/>
      <c r="E1739" s="299"/>
      <c r="F1739" s="299"/>
      <c r="G1739" s="35"/>
      <c r="K1739" s="251"/>
      <c r="M1739" s="35"/>
      <c r="N1739" s="35"/>
      <c r="O1739" s="35"/>
      <c r="T1739" s="251"/>
      <c r="V1739" s="35"/>
      <c r="W1739" s="35"/>
      <c r="X1739" s="35"/>
      <c r="AC1739" s="251"/>
      <c r="AE1739" s="35"/>
      <c r="AF1739" s="35"/>
      <c r="AG1739" s="35"/>
      <c r="AL1739" s="251"/>
      <c r="AN1739" s="35"/>
      <c r="AO1739" s="35"/>
      <c r="AP1739" s="35"/>
      <c r="AU1739" s="251"/>
      <c r="AW1739" s="35"/>
      <c r="AX1739" s="35"/>
      <c r="AY1739" s="35"/>
      <c r="BD1739" s="251"/>
      <c r="BF1739" s="35"/>
      <c r="BG1739" s="35"/>
      <c r="BH1739" s="35"/>
      <c r="BM1739" s="251"/>
      <c r="BO1739" s="35"/>
      <c r="BP1739" s="35"/>
      <c r="BQ1739" s="35"/>
      <c r="BV1739" s="251"/>
      <c r="BX1739" s="35"/>
      <c r="BY1739" s="35"/>
      <c r="BZ1739" s="35"/>
      <c r="CE1739" s="251"/>
      <c r="CG1739" s="35"/>
      <c r="CH1739" s="35"/>
      <c r="CI1739" s="35"/>
      <c r="CN1739" s="251"/>
      <c r="CP1739" s="35"/>
      <c r="CQ1739" s="35"/>
      <c r="CR1739" s="35"/>
      <c r="CW1739" s="251"/>
      <c r="CY1739" s="35"/>
      <c r="CZ1739" s="35"/>
      <c r="DA1739" s="35"/>
      <c r="DF1739" s="251"/>
      <c r="DH1739" s="35"/>
      <c r="DI1739" s="35"/>
      <c r="DJ1739" s="35"/>
      <c r="DO1739" s="251"/>
      <c r="DQ1739" s="35"/>
      <c r="DR1739" s="35"/>
      <c r="DS1739" s="35"/>
      <c r="DX1739" s="251"/>
      <c r="DZ1739" s="35"/>
      <c r="EA1739" s="35"/>
      <c r="EB1739" s="35"/>
      <c r="EG1739" s="251"/>
      <c r="EI1739" s="35"/>
      <c r="EJ1739" s="35"/>
      <c r="EK1739" s="35"/>
      <c r="EP1739" s="251"/>
      <c r="ER1739" s="35"/>
      <c r="ES1739" s="35"/>
      <c r="ET1739" s="35"/>
      <c r="EY1739" s="251"/>
      <c r="FA1739" s="35"/>
      <c r="FB1739" s="35"/>
      <c r="FC1739" s="35"/>
      <c r="FH1739" s="251"/>
      <c r="FJ1739" s="35"/>
      <c r="FK1739" s="35"/>
      <c r="FL1739" s="35"/>
      <c r="FQ1739" s="251"/>
      <c r="FS1739" s="35"/>
      <c r="FT1739" s="35"/>
      <c r="FU1739" s="35"/>
      <c r="FZ1739" s="251"/>
      <c r="GB1739" s="35"/>
      <c r="GC1739" s="35"/>
      <c r="GD1739" s="35"/>
      <c r="GI1739" s="251"/>
      <c r="GK1739" s="35"/>
      <c r="GL1739" s="35"/>
      <c r="GM1739" s="35"/>
      <c r="GR1739" s="251"/>
      <c r="GT1739" s="35"/>
      <c r="GU1739" s="35"/>
      <c r="GV1739" s="35"/>
      <c r="HA1739" s="251"/>
      <c r="HC1739" s="35"/>
      <c r="HD1739" s="35"/>
      <c r="HE1739" s="35"/>
      <c r="HJ1739" s="35"/>
      <c r="HK1739" s="35"/>
      <c r="HL1739" s="35"/>
      <c r="HM1739" s="35"/>
      <c r="HN1739" s="35"/>
      <c r="HO1739" s="35"/>
      <c r="HP1739" s="35"/>
      <c r="HQ1739" s="35"/>
      <c r="HR1739" s="35"/>
      <c r="HS1739" s="35"/>
      <c r="HT1739" s="35"/>
      <c r="HU1739" s="35"/>
      <c r="HV1739" s="35"/>
      <c r="HW1739" s="35"/>
      <c r="HX1739" s="35"/>
      <c r="HY1739" s="35"/>
      <c r="HZ1739" s="35"/>
      <c r="IA1739" s="35"/>
      <c r="IB1739" s="35"/>
      <c r="IC1739" s="35"/>
      <c r="ID1739" s="35"/>
      <c r="IE1739" s="35"/>
      <c r="IF1739" s="35"/>
      <c r="IG1739" s="35"/>
      <c r="IH1739" s="35"/>
      <c r="II1739" s="35"/>
      <c r="IJ1739" s="35"/>
      <c r="IK1739" s="35"/>
      <c r="IL1739" s="35"/>
      <c r="IM1739" s="35"/>
      <c r="IN1739" s="35"/>
      <c r="IO1739" s="35"/>
      <c r="RL1739" s="252"/>
    </row>
    <row r="1740" spans="1:480" s="64" customFormat="1" ht="14.25">
      <c r="A1740" s="321"/>
      <c r="B1740" s="321"/>
      <c r="C1740" s="321"/>
      <c r="D1740" s="321"/>
      <c r="E1740" s="299"/>
      <c r="F1740" s="299"/>
      <c r="G1740" s="35"/>
      <c r="K1740" s="251"/>
      <c r="M1740" s="35"/>
      <c r="N1740" s="35"/>
      <c r="O1740" s="35"/>
      <c r="T1740" s="251"/>
      <c r="V1740" s="35"/>
      <c r="W1740" s="35"/>
      <c r="X1740" s="35"/>
      <c r="AC1740" s="251"/>
      <c r="AE1740" s="35"/>
      <c r="AF1740" s="35"/>
      <c r="AG1740" s="35"/>
      <c r="AL1740" s="251"/>
      <c r="AN1740" s="35"/>
      <c r="AO1740" s="35"/>
      <c r="AP1740" s="35"/>
      <c r="AU1740" s="251"/>
      <c r="AW1740" s="35"/>
      <c r="AX1740" s="35"/>
      <c r="AY1740" s="35"/>
      <c r="BD1740" s="251"/>
      <c r="BF1740" s="35"/>
      <c r="BG1740" s="35"/>
      <c r="BH1740" s="35"/>
      <c r="BM1740" s="251"/>
      <c r="BO1740" s="35"/>
      <c r="BP1740" s="35"/>
      <c r="BQ1740" s="35"/>
      <c r="BV1740" s="251"/>
      <c r="BX1740" s="35"/>
      <c r="BY1740" s="35"/>
      <c r="BZ1740" s="35"/>
      <c r="CE1740" s="251"/>
      <c r="CG1740" s="35"/>
      <c r="CH1740" s="35"/>
      <c r="CI1740" s="35"/>
      <c r="CN1740" s="251"/>
      <c r="CP1740" s="35"/>
      <c r="CQ1740" s="35"/>
      <c r="CR1740" s="35"/>
      <c r="CW1740" s="251"/>
      <c r="CY1740" s="35"/>
      <c r="CZ1740" s="35"/>
      <c r="DA1740" s="35"/>
      <c r="DF1740" s="251"/>
      <c r="DH1740" s="35"/>
      <c r="DI1740" s="35"/>
      <c r="DJ1740" s="35"/>
      <c r="DO1740" s="251"/>
      <c r="DQ1740" s="35"/>
      <c r="DR1740" s="35"/>
      <c r="DS1740" s="35"/>
      <c r="DX1740" s="251"/>
      <c r="DZ1740" s="35"/>
      <c r="EA1740" s="35"/>
      <c r="EB1740" s="35"/>
      <c r="EG1740" s="251"/>
      <c r="EI1740" s="35"/>
      <c r="EJ1740" s="35"/>
      <c r="EK1740" s="35"/>
      <c r="EP1740" s="251"/>
      <c r="ER1740" s="35"/>
      <c r="ES1740" s="35"/>
      <c r="ET1740" s="35"/>
      <c r="EY1740" s="251"/>
      <c r="FA1740" s="35"/>
      <c r="FB1740" s="35"/>
      <c r="FC1740" s="35"/>
      <c r="FH1740" s="251"/>
      <c r="FJ1740" s="35"/>
      <c r="FK1740" s="35"/>
      <c r="FL1740" s="35"/>
      <c r="FQ1740" s="251"/>
      <c r="FS1740" s="35"/>
      <c r="FT1740" s="35"/>
      <c r="FU1740" s="35"/>
      <c r="FZ1740" s="251"/>
      <c r="GB1740" s="35"/>
      <c r="GC1740" s="35"/>
      <c r="GD1740" s="35"/>
      <c r="GI1740" s="251"/>
      <c r="GK1740" s="35"/>
      <c r="GL1740" s="35"/>
      <c r="GM1740" s="35"/>
      <c r="GR1740" s="251"/>
      <c r="GT1740" s="35"/>
      <c r="GU1740" s="35"/>
      <c r="GV1740" s="35"/>
      <c r="HA1740" s="251"/>
      <c r="HC1740" s="35"/>
      <c r="HD1740" s="35"/>
      <c r="HE1740" s="35"/>
      <c r="HJ1740" s="35"/>
      <c r="HK1740" s="35"/>
      <c r="HL1740" s="35"/>
      <c r="HM1740" s="35"/>
      <c r="HN1740" s="35"/>
      <c r="HO1740" s="35"/>
      <c r="HP1740" s="35"/>
      <c r="HQ1740" s="35"/>
      <c r="HR1740" s="35"/>
      <c r="HS1740" s="35"/>
      <c r="HT1740" s="35"/>
      <c r="HU1740" s="35"/>
      <c r="HV1740" s="35"/>
      <c r="HW1740" s="35"/>
      <c r="HX1740" s="35"/>
      <c r="HY1740" s="35"/>
      <c r="HZ1740" s="35"/>
      <c r="IA1740" s="35"/>
      <c r="IB1740" s="35"/>
      <c r="IC1740" s="35"/>
      <c r="ID1740" s="35"/>
      <c r="IE1740" s="35"/>
      <c r="IF1740" s="35"/>
      <c r="IG1740" s="35"/>
      <c r="IH1740" s="35"/>
      <c r="II1740" s="35"/>
      <c r="IJ1740" s="35"/>
      <c r="IK1740" s="35"/>
      <c r="IL1740" s="35"/>
      <c r="IM1740" s="35"/>
      <c r="IN1740" s="35"/>
      <c r="IO1740" s="35"/>
      <c r="RL1740" s="252"/>
    </row>
    <row r="1741" spans="1:480" s="64" customFormat="1" ht="14.25">
      <c r="A1741" s="321"/>
      <c r="B1741" s="321"/>
      <c r="C1741" s="321"/>
      <c r="D1741" s="321"/>
      <c r="E1741" s="299"/>
      <c r="F1741" s="307"/>
      <c r="G1741" s="35"/>
      <c r="K1741" s="251"/>
      <c r="M1741" s="35"/>
      <c r="N1741" s="35"/>
      <c r="O1741" s="35"/>
      <c r="T1741" s="251"/>
      <c r="V1741" s="35"/>
      <c r="W1741" s="35"/>
      <c r="X1741" s="35"/>
      <c r="AC1741" s="251"/>
      <c r="AE1741" s="35"/>
      <c r="AF1741" s="35"/>
      <c r="AG1741" s="35"/>
      <c r="AL1741" s="251"/>
      <c r="AN1741" s="35"/>
      <c r="AO1741" s="35"/>
      <c r="AP1741" s="35"/>
      <c r="AU1741" s="251"/>
      <c r="AW1741" s="35"/>
      <c r="AX1741" s="35"/>
      <c r="AY1741" s="35"/>
      <c r="BD1741" s="251"/>
      <c r="BF1741" s="35"/>
      <c r="BG1741" s="35"/>
      <c r="BH1741" s="35"/>
      <c r="BM1741" s="251"/>
      <c r="BO1741" s="35"/>
      <c r="BP1741" s="35"/>
      <c r="BQ1741" s="35"/>
      <c r="BV1741" s="251"/>
      <c r="BX1741" s="35"/>
      <c r="BY1741" s="35"/>
      <c r="BZ1741" s="35"/>
      <c r="CE1741" s="251"/>
      <c r="CG1741" s="35"/>
      <c r="CH1741" s="35"/>
      <c r="CI1741" s="35"/>
      <c r="CN1741" s="251"/>
      <c r="CP1741" s="35"/>
      <c r="CQ1741" s="35"/>
      <c r="CR1741" s="35"/>
      <c r="CW1741" s="251"/>
      <c r="CY1741" s="35"/>
      <c r="CZ1741" s="35"/>
      <c r="DA1741" s="35"/>
      <c r="DF1741" s="251"/>
      <c r="DH1741" s="35"/>
      <c r="DI1741" s="35"/>
      <c r="DJ1741" s="35"/>
      <c r="DO1741" s="251"/>
      <c r="DQ1741" s="35"/>
      <c r="DR1741" s="35"/>
      <c r="DS1741" s="35"/>
      <c r="DX1741" s="251"/>
      <c r="DZ1741" s="35"/>
      <c r="EA1741" s="35"/>
      <c r="EB1741" s="35"/>
      <c r="EG1741" s="251"/>
      <c r="EI1741" s="35"/>
      <c r="EJ1741" s="35"/>
      <c r="EK1741" s="35"/>
      <c r="EP1741" s="251"/>
      <c r="ER1741" s="35"/>
      <c r="ES1741" s="35"/>
      <c r="ET1741" s="35"/>
      <c r="EY1741" s="251"/>
      <c r="FA1741" s="35"/>
      <c r="FB1741" s="35"/>
      <c r="FC1741" s="35"/>
      <c r="FH1741" s="251"/>
      <c r="FJ1741" s="35"/>
      <c r="FK1741" s="35"/>
      <c r="FL1741" s="35"/>
      <c r="FQ1741" s="251"/>
      <c r="FS1741" s="35"/>
      <c r="FT1741" s="35"/>
      <c r="FU1741" s="35"/>
      <c r="FZ1741" s="251"/>
      <c r="GB1741" s="35"/>
      <c r="GC1741" s="35"/>
      <c r="GD1741" s="35"/>
      <c r="GI1741" s="251"/>
      <c r="GK1741" s="35"/>
      <c r="GL1741" s="35"/>
      <c r="GM1741" s="35"/>
      <c r="GR1741" s="251"/>
      <c r="GT1741" s="35"/>
      <c r="GU1741" s="35"/>
      <c r="GV1741" s="35"/>
      <c r="HA1741" s="251"/>
      <c r="HC1741" s="35"/>
      <c r="HD1741" s="35"/>
      <c r="HE1741" s="35"/>
      <c r="HJ1741" s="35"/>
      <c r="HK1741" s="35"/>
      <c r="HL1741" s="35"/>
      <c r="HM1741" s="35"/>
      <c r="HN1741" s="35"/>
      <c r="HO1741" s="35"/>
      <c r="HP1741" s="35"/>
      <c r="HQ1741" s="35"/>
      <c r="HR1741" s="35"/>
      <c r="HS1741" s="35"/>
      <c r="HT1741" s="35"/>
      <c r="HU1741" s="35"/>
      <c r="HV1741" s="35"/>
      <c r="HW1741" s="35"/>
      <c r="HX1741" s="35"/>
      <c r="HY1741" s="35"/>
      <c r="HZ1741" s="35"/>
      <c r="IA1741" s="35"/>
      <c r="IB1741" s="35"/>
      <c r="IC1741" s="35"/>
      <c r="ID1741" s="35"/>
      <c r="IE1741" s="35"/>
      <c r="IF1741" s="35"/>
      <c r="IG1741" s="35"/>
      <c r="IH1741" s="35"/>
      <c r="II1741" s="35"/>
      <c r="IJ1741" s="35"/>
      <c r="IK1741" s="35"/>
      <c r="IL1741" s="35"/>
      <c r="IM1741" s="35"/>
      <c r="IN1741" s="35"/>
      <c r="IO1741" s="35"/>
      <c r="RL1741" s="252"/>
    </row>
    <row r="1742" spans="1:480" s="64" customFormat="1" ht="14.25">
      <c r="A1742" s="321"/>
      <c r="B1742" s="321"/>
      <c r="C1742" s="321"/>
      <c r="D1742" s="321"/>
      <c r="E1742" s="299"/>
      <c r="G1742" s="35"/>
      <c r="K1742" s="251"/>
      <c r="M1742" s="35"/>
      <c r="N1742" s="35"/>
      <c r="O1742" s="35"/>
      <c r="T1742" s="251"/>
      <c r="V1742" s="35"/>
      <c r="W1742" s="35"/>
      <c r="X1742" s="35"/>
      <c r="AC1742" s="251"/>
      <c r="AE1742" s="35"/>
      <c r="AF1742" s="35"/>
      <c r="AG1742" s="35"/>
      <c r="AL1742" s="251"/>
      <c r="AN1742" s="35"/>
      <c r="AO1742" s="35"/>
      <c r="AP1742" s="35"/>
      <c r="AU1742" s="251"/>
      <c r="AW1742" s="35"/>
      <c r="AX1742" s="35"/>
      <c r="AY1742" s="35"/>
      <c r="BD1742" s="251"/>
      <c r="BF1742" s="35"/>
      <c r="BG1742" s="35"/>
      <c r="BH1742" s="35"/>
      <c r="BM1742" s="251"/>
      <c r="BO1742" s="35"/>
      <c r="BP1742" s="35"/>
      <c r="BQ1742" s="35"/>
      <c r="BV1742" s="251"/>
      <c r="BX1742" s="35"/>
      <c r="BY1742" s="35"/>
      <c r="BZ1742" s="35"/>
      <c r="CE1742" s="251"/>
      <c r="CG1742" s="35"/>
      <c r="CH1742" s="35"/>
      <c r="CI1742" s="35"/>
      <c r="CN1742" s="251"/>
      <c r="CP1742" s="35"/>
      <c r="CQ1742" s="35"/>
      <c r="CR1742" s="35"/>
      <c r="CW1742" s="251"/>
      <c r="CY1742" s="35"/>
      <c r="CZ1742" s="35"/>
      <c r="DA1742" s="35"/>
      <c r="DF1742" s="251"/>
      <c r="DH1742" s="35"/>
      <c r="DI1742" s="35"/>
      <c r="DJ1742" s="35"/>
      <c r="DO1742" s="251"/>
      <c r="DQ1742" s="35"/>
      <c r="DR1742" s="35"/>
      <c r="DS1742" s="35"/>
      <c r="DX1742" s="251"/>
      <c r="DZ1742" s="35"/>
      <c r="EA1742" s="35"/>
      <c r="EB1742" s="35"/>
      <c r="EG1742" s="251"/>
      <c r="EI1742" s="35"/>
      <c r="EJ1742" s="35"/>
      <c r="EK1742" s="35"/>
      <c r="EP1742" s="251"/>
      <c r="ER1742" s="35"/>
      <c r="ES1742" s="35"/>
      <c r="ET1742" s="35"/>
      <c r="EY1742" s="251"/>
      <c r="FA1742" s="35"/>
      <c r="FB1742" s="35"/>
      <c r="FC1742" s="35"/>
      <c r="FH1742" s="251"/>
      <c r="FJ1742" s="35"/>
      <c r="FK1742" s="35"/>
      <c r="FL1742" s="35"/>
      <c r="FQ1742" s="251"/>
      <c r="FS1742" s="35"/>
      <c r="FT1742" s="35"/>
      <c r="FU1742" s="35"/>
      <c r="FZ1742" s="251"/>
      <c r="GB1742" s="35"/>
      <c r="GC1742" s="35"/>
      <c r="GD1742" s="35"/>
      <c r="GI1742" s="251"/>
      <c r="GK1742" s="35"/>
      <c r="GL1742" s="35"/>
      <c r="GM1742" s="35"/>
      <c r="GR1742" s="251"/>
      <c r="GT1742" s="35"/>
      <c r="GU1742" s="35"/>
      <c r="GV1742" s="35"/>
      <c r="HA1742" s="251"/>
      <c r="HC1742" s="35"/>
      <c r="HD1742" s="35"/>
      <c r="HE1742" s="35"/>
      <c r="HJ1742" s="35"/>
      <c r="HK1742" s="35"/>
      <c r="HL1742" s="35"/>
      <c r="HM1742" s="35"/>
      <c r="HN1742" s="35"/>
      <c r="HO1742" s="35"/>
      <c r="HP1742" s="35"/>
      <c r="HQ1742" s="35"/>
      <c r="HR1742" s="35"/>
      <c r="HS1742" s="35"/>
      <c r="HT1742" s="35"/>
      <c r="HU1742" s="35"/>
      <c r="HV1742" s="35"/>
      <c r="HW1742" s="35"/>
      <c r="HX1742" s="35"/>
      <c r="HY1742" s="35"/>
      <c r="HZ1742" s="35"/>
      <c r="IA1742" s="35"/>
      <c r="IB1742" s="35"/>
      <c r="IC1742" s="35"/>
      <c r="ID1742" s="35"/>
      <c r="IE1742" s="35"/>
      <c r="IF1742" s="35"/>
      <c r="IG1742" s="35"/>
      <c r="IH1742" s="35"/>
      <c r="II1742" s="35"/>
      <c r="IJ1742" s="35"/>
      <c r="IK1742" s="35"/>
      <c r="IL1742" s="35"/>
      <c r="IM1742" s="35"/>
      <c r="IN1742" s="35"/>
      <c r="IO1742" s="35"/>
      <c r="RL1742" s="252"/>
    </row>
    <row r="1743" spans="1:480" s="64" customFormat="1" ht="14.25">
      <c r="A1743" s="321"/>
      <c r="B1743" s="321"/>
      <c r="C1743" s="321"/>
      <c r="D1743" s="321"/>
      <c r="E1743" s="299"/>
      <c r="F1743" s="299"/>
      <c r="G1743" s="35"/>
      <c r="K1743" s="251"/>
      <c r="M1743" s="35"/>
      <c r="N1743" s="35"/>
      <c r="O1743" s="35"/>
      <c r="T1743" s="251"/>
      <c r="V1743" s="35"/>
      <c r="W1743" s="35"/>
      <c r="X1743" s="35"/>
      <c r="AC1743" s="251"/>
      <c r="AE1743" s="35"/>
      <c r="AF1743" s="35"/>
      <c r="AG1743" s="35"/>
      <c r="AL1743" s="251"/>
      <c r="AN1743" s="35"/>
      <c r="AO1743" s="35"/>
      <c r="AP1743" s="35"/>
      <c r="AU1743" s="251"/>
      <c r="AW1743" s="35"/>
      <c r="AX1743" s="35"/>
      <c r="AY1743" s="35"/>
      <c r="BD1743" s="251"/>
      <c r="BF1743" s="35"/>
      <c r="BG1743" s="35"/>
      <c r="BH1743" s="35"/>
      <c r="BM1743" s="251"/>
      <c r="BO1743" s="35"/>
      <c r="BP1743" s="35"/>
      <c r="BQ1743" s="35"/>
      <c r="BV1743" s="251"/>
      <c r="BX1743" s="35"/>
      <c r="BY1743" s="35"/>
      <c r="BZ1743" s="35"/>
      <c r="CE1743" s="251"/>
      <c r="CG1743" s="35"/>
      <c r="CH1743" s="35"/>
      <c r="CI1743" s="35"/>
      <c r="CN1743" s="251"/>
      <c r="CP1743" s="35"/>
      <c r="CQ1743" s="35"/>
      <c r="CR1743" s="35"/>
      <c r="CW1743" s="251"/>
      <c r="CY1743" s="35"/>
      <c r="CZ1743" s="35"/>
      <c r="DA1743" s="35"/>
      <c r="DF1743" s="251"/>
      <c r="DH1743" s="35"/>
      <c r="DI1743" s="35"/>
      <c r="DJ1743" s="35"/>
      <c r="DO1743" s="251"/>
      <c r="DQ1743" s="35"/>
      <c r="DR1743" s="35"/>
      <c r="DS1743" s="35"/>
      <c r="DX1743" s="251"/>
      <c r="DZ1743" s="35"/>
      <c r="EA1743" s="35"/>
      <c r="EB1743" s="35"/>
      <c r="EG1743" s="251"/>
      <c r="EI1743" s="35"/>
      <c r="EJ1743" s="35"/>
      <c r="EK1743" s="35"/>
      <c r="EP1743" s="251"/>
      <c r="ER1743" s="35"/>
      <c r="ES1743" s="35"/>
      <c r="ET1743" s="35"/>
      <c r="EY1743" s="251"/>
      <c r="FA1743" s="35"/>
      <c r="FB1743" s="35"/>
      <c r="FC1743" s="35"/>
      <c r="FH1743" s="251"/>
      <c r="FJ1743" s="35"/>
      <c r="FK1743" s="35"/>
      <c r="FL1743" s="35"/>
      <c r="FQ1743" s="251"/>
      <c r="FS1743" s="35"/>
      <c r="FT1743" s="35"/>
      <c r="FU1743" s="35"/>
      <c r="FZ1743" s="251"/>
      <c r="GB1743" s="35"/>
      <c r="GC1743" s="35"/>
      <c r="GD1743" s="35"/>
      <c r="GI1743" s="251"/>
      <c r="GK1743" s="35"/>
      <c r="GL1743" s="35"/>
      <c r="GM1743" s="35"/>
      <c r="GR1743" s="251"/>
      <c r="GT1743" s="35"/>
      <c r="GU1743" s="35"/>
      <c r="GV1743" s="35"/>
      <c r="HA1743" s="251"/>
      <c r="HC1743" s="35"/>
      <c r="HD1743" s="35"/>
      <c r="HE1743" s="35"/>
      <c r="HJ1743" s="35"/>
      <c r="HK1743" s="35"/>
      <c r="HL1743" s="35"/>
      <c r="HM1743" s="35"/>
      <c r="HN1743" s="35"/>
      <c r="HO1743" s="35"/>
      <c r="HP1743" s="35"/>
      <c r="HQ1743" s="35"/>
      <c r="HR1743" s="35"/>
      <c r="HS1743" s="35"/>
      <c r="HT1743" s="35"/>
      <c r="HU1743" s="35"/>
      <c r="HV1743" s="35"/>
      <c r="HW1743" s="35"/>
      <c r="HX1743" s="35"/>
      <c r="HY1743" s="35"/>
      <c r="HZ1743" s="35"/>
      <c r="IA1743" s="35"/>
      <c r="IB1743" s="35"/>
      <c r="IC1743" s="35"/>
      <c r="ID1743" s="35"/>
      <c r="IE1743" s="35"/>
      <c r="IF1743" s="35"/>
      <c r="IG1743" s="35"/>
      <c r="IH1743" s="35"/>
      <c r="II1743" s="35"/>
      <c r="IJ1743" s="35"/>
      <c r="IK1743" s="35"/>
      <c r="IL1743" s="35"/>
      <c r="IM1743" s="35"/>
      <c r="IN1743" s="35"/>
      <c r="IO1743" s="35"/>
      <c r="RL1743" s="252"/>
    </row>
    <row r="1744" spans="1:480" s="64" customFormat="1" ht="14.25">
      <c r="A1744" s="321"/>
      <c r="B1744" s="321"/>
      <c r="C1744" s="321"/>
      <c r="D1744" s="321"/>
      <c r="E1744" s="299"/>
      <c r="F1744" s="307"/>
      <c r="G1744" s="35"/>
      <c r="K1744" s="251"/>
      <c r="M1744" s="35"/>
      <c r="N1744" s="35"/>
      <c r="O1744" s="35"/>
      <c r="T1744" s="251"/>
      <c r="V1744" s="35"/>
      <c r="W1744" s="35"/>
      <c r="X1744" s="35"/>
      <c r="AC1744" s="251"/>
      <c r="AE1744" s="35"/>
      <c r="AF1744" s="35"/>
      <c r="AG1744" s="35"/>
      <c r="AL1744" s="251"/>
      <c r="AN1744" s="35"/>
      <c r="AO1744" s="35"/>
      <c r="AP1744" s="35"/>
      <c r="AU1744" s="251"/>
      <c r="AW1744" s="35"/>
      <c r="AX1744" s="35"/>
      <c r="AY1744" s="35"/>
      <c r="BD1744" s="251"/>
      <c r="BF1744" s="35"/>
      <c r="BG1744" s="35"/>
      <c r="BH1744" s="35"/>
      <c r="BM1744" s="251"/>
      <c r="BO1744" s="35"/>
      <c r="BP1744" s="35"/>
      <c r="BQ1744" s="35"/>
      <c r="BV1744" s="251"/>
      <c r="BX1744" s="35"/>
      <c r="BY1744" s="35"/>
      <c r="BZ1744" s="35"/>
      <c r="CE1744" s="251"/>
      <c r="CG1744" s="35"/>
      <c r="CH1744" s="35"/>
      <c r="CI1744" s="35"/>
      <c r="CN1744" s="251"/>
      <c r="CP1744" s="35"/>
      <c r="CQ1744" s="35"/>
      <c r="CR1744" s="35"/>
      <c r="CW1744" s="251"/>
      <c r="CY1744" s="35"/>
      <c r="CZ1744" s="35"/>
      <c r="DA1744" s="35"/>
      <c r="DF1744" s="251"/>
      <c r="DH1744" s="35"/>
      <c r="DI1744" s="35"/>
      <c r="DJ1744" s="35"/>
      <c r="DO1744" s="251"/>
      <c r="DQ1744" s="35"/>
      <c r="DR1744" s="35"/>
      <c r="DS1744" s="35"/>
      <c r="DX1744" s="251"/>
      <c r="DZ1744" s="35"/>
      <c r="EA1744" s="35"/>
      <c r="EB1744" s="35"/>
      <c r="EG1744" s="251"/>
      <c r="EI1744" s="35"/>
      <c r="EJ1744" s="35"/>
      <c r="EK1744" s="35"/>
      <c r="EP1744" s="251"/>
      <c r="ER1744" s="35"/>
      <c r="ES1744" s="35"/>
      <c r="ET1744" s="35"/>
      <c r="EY1744" s="251"/>
      <c r="FA1744" s="35"/>
      <c r="FB1744" s="35"/>
      <c r="FC1744" s="35"/>
      <c r="FH1744" s="251"/>
      <c r="FJ1744" s="35"/>
      <c r="FK1744" s="35"/>
      <c r="FL1744" s="35"/>
      <c r="FQ1744" s="251"/>
      <c r="FS1744" s="35"/>
      <c r="FT1744" s="35"/>
      <c r="FU1744" s="35"/>
      <c r="FZ1744" s="251"/>
      <c r="GB1744" s="35"/>
      <c r="GC1744" s="35"/>
      <c r="GD1744" s="35"/>
      <c r="GI1744" s="251"/>
      <c r="GK1744" s="35"/>
      <c r="GL1744" s="35"/>
      <c r="GM1744" s="35"/>
      <c r="GR1744" s="251"/>
      <c r="GT1744" s="35"/>
      <c r="GU1744" s="35"/>
      <c r="GV1744" s="35"/>
      <c r="HA1744" s="251"/>
      <c r="HC1744" s="35"/>
      <c r="HD1744" s="35"/>
      <c r="HE1744" s="35"/>
      <c r="HJ1744" s="35"/>
      <c r="HK1744" s="35"/>
      <c r="HL1744" s="35"/>
      <c r="HM1744" s="35"/>
      <c r="HN1744" s="35"/>
      <c r="HO1744" s="35"/>
      <c r="HP1744" s="35"/>
      <c r="HQ1744" s="35"/>
      <c r="HR1744" s="35"/>
      <c r="HS1744" s="35"/>
      <c r="HT1744" s="35"/>
      <c r="HU1744" s="35"/>
      <c r="HV1744" s="35"/>
      <c r="HW1744" s="35"/>
      <c r="HX1744" s="35"/>
      <c r="HY1744" s="35"/>
      <c r="HZ1744" s="35"/>
      <c r="IA1744" s="35"/>
      <c r="IB1744" s="35"/>
      <c r="IC1744" s="35"/>
      <c r="ID1744" s="35"/>
      <c r="IE1744" s="35"/>
      <c r="IF1744" s="35"/>
      <c r="IG1744" s="35"/>
      <c r="IH1744" s="35"/>
      <c r="II1744" s="35"/>
      <c r="IJ1744" s="35"/>
      <c r="IK1744" s="35"/>
      <c r="IL1744" s="35"/>
      <c r="IM1744" s="35"/>
      <c r="IN1744" s="35"/>
      <c r="IO1744" s="35"/>
      <c r="RL1744" s="252"/>
    </row>
    <row r="1745" spans="1:480" s="64" customFormat="1" ht="14.25">
      <c r="A1745" s="321"/>
      <c r="B1745" s="321"/>
      <c r="C1745" s="321"/>
      <c r="D1745" s="321"/>
      <c r="E1745" s="299"/>
      <c r="F1745" s="299"/>
      <c r="G1745" s="35"/>
      <c r="K1745" s="251"/>
      <c r="M1745" s="35"/>
      <c r="N1745" s="35"/>
      <c r="O1745" s="35"/>
      <c r="T1745" s="251"/>
      <c r="V1745" s="35"/>
      <c r="W1745" s="35"/>
      <c r="X1745" s="35"/>
      <c r="AC1745" s="251"/>
      <c r="AE1745" s="35"/>
      <c r="AF1745" s="35"/>
      <c r="AG1745" s="35"/>
      <c r="AL1745" s="251"/>
      <c r="AN1745" s="35"/>
      <c r="AO1745" s="35"/>
      <c r="AP1745" s="35"/>
      <c r="AU1745" s="251"/>
      <c r="AW1745" s="35"/>
      <c r="AX1745" s="35"/>
      <c r="AY1745" s="35"/>
      <c r="BD1745" s="251"/>
      <c r="BF1745" s="35"/>
      <c r="BG1745" s="35"/>
      <c r="BH1745" s="35"/>
      <c r="BM1745" s="251"/>
      <c r="BO1745" s="35"/>
      <c r="BP1745" s="35"/>
      <c r="BQ1745" s="35"/>
      <c r="BV1745" s="251"/>
      <c r="BX1745" s="35"/>
      <c r="BY1745" s="35"/>
      <c r="BZ1745" s="35"/>
      <c r="CE1745" s="251"/>
      <c r="CG1745" s="35"/>
      <c r="CH1745" s="35"/>
      <c r="CI1745" s="35"/>
      <c r="CN1745" s="251"/>
      <c r="CP1745" s="35"/>
      <c r="CQ1745" s="35"/>
      <c r="CR1745" s="35"/>
      <c r="CW1745" s="251"/>
      <c r="CY1745" s="35"/>
      <c r="CZ1745" s="35"/>
      <c r="DA1745" s="35"/>
      <c r="DF1745" s="251"/>
      <c r="DH1745" s="35"/>
      <c r="DI1745" s="35"/>
      <c r="DJ1745" s="35"/>
      <c r="DO1745" s="251"/>
      <c r="DQ1745" s="35"/>
      <c r="DR1745" s="35"/>
      <c r="DS1745" s="35"/>
      <c r="DX1745" s="251"/>
      <c r="DZ1745" s="35"/>
      <c r="EA1745" s="35"/>
      <c r="EB1745" s="35"/>
      <c r="EG1745" s="251"/>
      <c r="EI1745" s="35"/>
      <c r="EJ1745" s="35"/>
      <c r="EK1745" s="35"/>
      <c r="EP1745" s="251"/>
      <c r="ER1745" s="35"/>
      <c r="ES1745" s="35"/>
      <c r="ET1745" s="35"/>
      <c r="EY1745" s="251"/>
      <c r="FA1745" s="35"/>
      <c r="FB1745" s="35"/>
      <c r="FC1745" s="35"/>
      <c r="FH1745" s="251"/>
      <c r="FJ1745" s="35"/>
      <c r="FK1745" s="35"/>
      <c r="FL1745" s="35"/>
      <c r="FQ1745" s="251"/>
      <c r="FS1745" s="35"/>
      <c r="FT1745" s="35"/>
      <c r="FU1745" s="35"/>
      <c r="FZ1745" s="251"/>
      <c r="GB1745" s="35"/>
      <c r="GC1745" s="35"/>
      <c r="GD1745" s="35"/>
      <c r="GI1745" s="251"/>
      <c r="GK1745" s="35"/>
      <c r="GL1745" s="35"/>
      <c r="GM1745" s="35"/>
      <c r="GR1745" s="251"/>
      <c r="GT1745" s="35"/>
      <c r="GU1745" s="35"/>
      <c r="GV1745" s="35"/>
      <c r="HA1745" s="251"/>
      <c r="HC1745" s="35"/>
      <c r="HD1745" s="35"/>
      <c r="HE1745" s="35"/>
      <c r="HJ1745" s="35"/>
      <c r="HK1745" s="35"/>
      <c r="HL1745" s="35"/>
      <c r="HM1745" s="35"/>
      <c r="HN1745" s="35"/>
      <c r="HO1745" s="35"/>
      <c r="HP1745" s="35"/>
      <c r="HQ1745" s="35"/>
      <c r="HR1745" s="35"/>
      <c r="HS1745" s="35"/>
      <c r="HT1745" s="35"/>
      <c r="HU1745" s="35"/>
      <c r="HV1745" s="35"/>
      <c r="HW1745" s="35"/>
      <c r="HX1745" s="35"/>
      <c r="HY1745" s="35"/>
      <c r="HZ1745" s="35"/>
      <c r="IA1745" s="35"/>
      <c r="IB1745" s="35"/>
      <c r="IC1745" s="35"/>
      <c r="ID1745" s="35"/>
      <c r="IE1745" s="35"/>
      <c r="IF1745" s="35"/>
      <c r="IG1745" s="35"/>
      <c r="IH1745" s="35"/>
      <c r="II1745" s="35"/>
      <c r="IJ1745" s="35"/>
      <c r="IK1745" s="35"/>
      <c r="IL1745" s="35"/>
      <c r="IM1745" s="35"/>
      <c r="IN1745" s="35"/>
      <c r="IO1745" s="35"/>
      <c r="RL1745" s="252"/>
    </row>
    <row r="1746" spans="1:480" s="64" customFormat="1" ht="14.25">
      <c r="A1746" s="321"/>
      <c r="B1746" s="321"/>
      <c r="C1746" s="321"/>
      <c r="D1746" s="321"/>
      <c r="E1746" s="299"/>
      <c r="F1746" s="35"/>
      <c r="G1746" s="35"/>
      <c r="K1746" s="251"/>
      <c r="M1746" s="35"/>
      <c r="N1746" s="35"/>
      <c r="O1746" s="35"/>
      <c r="T1746" s="251"/>
      <c r="V1746" s="35"/>
      <c r="W1746" s="35"/>
      <c r="X1746" s="35"/>
      <c r="AC1746" s="251"/>
      <c r="AE1746" s="35"/>
      <c r="AF1746" s="35"/>
      <c r="AG1746" s="35"/>
      <c r="AL1746" s="251"/>
      <c r="AN1746" s="35"/>
      <c r="AO1746" s="35"/>
      <c r="AP1746" s="35"/>
      <c r="AU1746" s="251"/>
      <c r="AW1746" s="35"/>
      <c r="AX1746" s="35"/>
      <c r="AY1746" s="35"/>
      <c r="BD1746" s="251"/>
      <c r="BF1746" s="35"/>
      <c r="BG1746" s="35"/>
      <c r="BH1746" s="35"/>
      <c r="BM1746" s="251"/>
      <c r="BO1746" s="35"/>
      <c r="BP1746" s="35"/>
      <c r="BQ1746" s="35"/>
      <c r="BV1746" s="251"/>
      <c r="BX1746" s="35"/>
      <c r="BY1746" s="35"/>
      <c r="BZ1746" s="35"/>
      <c r="CE1746" s="251"/>
      <c r="CG1746" s="35"/>
      <c r="CH1746" s="35"/>
      <c r="CI1746" s="35"/>
      <c r="CN1746" s="251"/>
      <c r="CP1746" s="35"/>
      <c r="CQ1746" s="35"/>
      <c r="CR1746" s="35"/>
      <c r="CW1746" s="251"/>
      <c r="CY1746" s="35"/>
      <c r="CZ1746" s="35"/>
      <c r="DA1746" s="35"/>
      <c r="DF1746" s="251"/>
      <c r="DH1746" s="35"/>
      <c r="DI1746" s="35"/>
      <c r="DJ1746" s="35"/>
      <c r="DO1746" s="251"/>
      <c r="DQ1746" s="35"/>
      <c r="DR1746" s="35"/>
      <c r="DS1746" s="35"/>
      <c r="DX1746" s="251"/>
      <c r="DZ1746" s="35"/>
      <c r="EA1746" s="35"/>
      <c r="EB1746" s="35"/>
      <c r="EG1746" s="251"/>
      <c r="EI1746" s="35"/>
      <c r="EJ1746" s="35"/>
      <c r="EK1746" s="35"/>
      <c r="EP1746" s="251"/>
      <c r="ER1746" s="35"/>
      <c r="ES1746" s="35"/>
      <c r="ET1746" s="35"/>
      <c r="EY1746" s="251"/>
      <c r="FA1746" s="35"/>
      <c r="FB1746" s="35"/>
      <c r="FC1746" s="35"/>
      <c r="FH1746" s="251"/>
      <c r="FJ1746" s="35"/>
      <c r="FK1746" s="35"/>
      <c r="FL1746" s="35"/>
      <c r="FQ1746" s="251"/>
      <c r="FS1746" s="35"/>
      <c r="FT1746" s="35"/>
      <c r="FU1746" s="35"/>
      <c r="FZ1746" s="251"/>
      <c r="GB1746" s="35"/>
      <c r="GC1746" s="35"/>
      <c r="GD1746" s="35"/>
      <c r="GI1746" s="251"/>
      <c r="GK1746" s="35"/>
      <c r="GL1746" s="35"/>
      <c r="GM1746" s="35"/>
      <c r="GR1746" s="251"/>
      <c r="GT1746" s="35"/>
      <c r="GU1746" s="35"/>
      <c r="GV1746" s="35"/>
      <c r="HA1746" s="251"/>
      <c r="HC1746" s="35"/>
      <c r="HD1746" s="35"/>
      <c r="HE1746" s="35"/>
      <c r="HJ1746" s="35"/>
      <c r="HK1746" s="35"/>
      <c r="HL1746" s="35"/>
      <c r="HM1746" s="35"/>
      <c r="HN1746" s="35"/>
      <c r="HO1746" s="35"/>
      <c r="HP1746" s="35"/>
      <c r="HQ1746" s="35"/>
      <c r="HR1746" s="35"/>
      <c r="HS1746" s="35"/>
      <c r="HT1746" s="35"/>
      <c r="HU1746" s="35"/>
      <c r="HV1746" s="35"/>
      <c r="HW1746" s="35"/>
      <c r="HX1746" s="35"/>
      <c r="HY1746" s="35"/>
      <c r="HZ1746" s="35"/>
      <c r="IA1746" s="35"/>
      <c r="IB1746" s="35"/>
      <c r="IC1746" s="35"/>
      <c r="ID1746" s="35"/>
      <c r="IE1746" s="35"/>
      <c r="IF1746" s="35"/>
      <c r="IG1746" s="35"/>
      <c r="IH1746" s="35"/>
      <c r="II1746" s="35"/>
      <c r="IJ1746" s="35"/>
      <c r="IK1746" s="35"/>
      <c r="IL1746" s="35"/>
      <c r="IM1746" s="35"/>
      <c r="IN1746" s="35"/>
      <c r="IO1746" s="35"/>
      <c r="RL1746" s="252"/>
    </row>
    <row r="1747" spans="1:480" s="64" customFormat="1" ht="14.25">
      <c r="A1747" s="321"/>
      <c r="B1747" s="321"/>
      <c r="C1747" s="321"/>
      <c r="D1747" s="321"/>
      <c r="E1747" s="299"/>
      <c r="F1747" s="299"/>
      <c r="G1747" s="35"/>
      <c r="K1747" s="251"/>
      <c r="M1747" s="35"/>
      <c r="N1747" s="35"/>
      <c r="O1747" s="35"/>
      <c r="T1747" s="251"/>
      <c r="V1747" s="35"/>
      <c r="W1747" s="35"/>
      <c r="X1747" s="35"/>
      <c r="AC1747" s="251"/>
      <c r="AE1747" s="35"/>
      <c r="AF1747" s="35"/>
      <c r="AG1747" s="35"/>
      <c r="AL1747" s="251"/>
      <c r="AN1747" s="35"/>
      <c r="AO1747" s="35"/>
      <c r="AP1747" s="35"/>
      <c r="AU1747" s="251"/>
      <c r="AW1747" s="35"/>
      <c r="AX1747" s="35"/>
      <c r="AY1747" s="35"/>
      <c r="BD1747" s="251"/>
      <c r="BF1747" s="35"/>
      <c r="BG1747" s="35"/>
      <c r="BH1747" s="35"/>
      <c r="BM1747" s="251"/>
      <c r="BO1747" s="35"/>
      <c r="BP1747" s="35"/>
      <c r="BQ1747" s="35"/>
      <c r="BV1747" s="251"/>
      <c r="BX1747" s="35"/>
      <c r="BY1747" s="35"/>
      <c r="BZ1747" s="35"/>
      <c r="CE1747" s="251"/>
      <c r="CG1747" s="35"/>
      <c r="CH1747" s="35"/>
      <c r="CI1747" s="35"/>
      <c r="CN1747" s="251"/>
      <c r="CP1747" s="35"/>
      <c r="CQ1747" s="35"/>
      <c r="CR1747" s="35"/>
      <c r="CW1747" s="251"/>
      <c r="CY1747" s="35"/>
      <c r="CZ1747" s="35"/>
      <c r="DA1747" s="35"/>
      <c r="DF1747" s="251"/>
      <c r="DH1747" s="35"/>
      <c r="DI1747" s="35"/>
      <c r="DJ1747" s="35"/>
      <c r="DO1747" s="251"/>
      <c r="DQ1747" s="35"/>
      <c r="DR1747" s="35"/>
      <c r="DS1747" s="35"/>
      <c r="DX1747" s="251"/>
      <c r="DZ1747" s="35"/>
      <c r="EA1747" s="35"/>
      <c r="EB1747" s="35"/>
      <c r="EG1747" s="251"/>
      <c r="EI1747" s="35"/>
      <c r="EJ1747" s="35"/>
      <c r="EK1747" s="35"/>
      <c r="EP1747" s="251"/>
      <c r="ER1747" s="35"/>
      <c r="ES1747" s="35"/>
      <c r="ET1747" s="35"/>
      <c r="EY1747" s="251"/>
      <c r="FA1747" s="35"/>
      <c r="FB1747" s="35"/>
      <c r="FC1747" s="35"/>
      <c r="FH1747" s="251"/>
      <c r="FJ1747" s="35"/>
      <c r="FK1747" s="35"/>
      <c r="FL1747" s="35"/>
      <c r="FQ1747" s="251"/>
      <c r="FS1747" s="35"/>
      <c r="FT1747" s="35"/>
      <c r="FU1747" s="35"/>
      <c r="FZ1747" s="251"/>
      <c r="GB1747" s="35"/>
      <c r="GC1747" s="35"/>
      <c r="GD1747" s="35"/>
      <c r="GI1747" s="251"/>
      <c r="GK1747" s="35"/>
      <c r="GL1747" s="35"/>
      <c r="GM1747" s="35"/>
      <c r="GR1747" s="251"/>
      <c r="GT1747" s="35"/>
      <c r="GU1747" s="35"/>
      <c r="GV1747" s="35"/>
      <c r="HA1747" s="251"/>
      <c r="HC1747" s="35"/>
      <c r="HD1747" s="35"/>
      <c r="HE1747" s="35"/>
      <c r="HJ1747" s="35"/>
      <c r="HK1747" s="35"/>
      <c r="HL1747" s="35"/>
      <c r="HM1747" s="35"/>
      <c r="HN1747" s="35"/>
      <c r="HO1747" s="35"/>
      <c r="HP1747" s="35"/>
      <c r="HQ1747" s="35"/>
      <c r="HR1747" s="35"/>
      <c r="HS1747" s="35"/>
      <c r="HT1747" s="35"/>
      <c r="HU1747" s="35"/>
      <c r="HV1747" s="35"/>
      <c r="HW1747" s="35"/>
      <c r="HX1747" s="35"/>
      <c r="HY1747" s="35"/>
      <c r="HZ1747" s="35"/>
      <c r="IA1747" s="35"/>
      <c r="IB1747" s="35"/>
      <c r="IC1747" s="35"/>
      <c r="ID1747" s="35"/>
      <c r="IE1747" s="35"/>
      <c r="IF1747" s="35"/>
      <c r="IG1747" s="35"/>
      <c r="IH1747" s="35"/>
      <c r="II1747" s="35"/>
      <c r="IJ1747" s="35"/>
      <c r="IK1747" s="35"/>
      <c r="IL1747" s="35"/>
      <c r="IM1747" s="35"/>
      <c r="IN1747" s="35"/>
      <c r="IO1747" s="35"/>
      <c r="RL1747" s="252"/>
    </row>
    <row r="1748" spans="1:480" s="64" customFormat="1" ht="14.25">
      <c r="A1748" s="321"/>
      <c r="B1748" s="321"/>
      <c r="C1748" s="321"/>
      <c r="D1748" s="321"/>
      <c r="E1748" s="299"/>
      <c r="F1748" s="299"/>
      <c r="G1748" s="35"/>
      <c r="K1748" s="251"/>
      <c r="M1748" s="35"/>
      <c r="N1748" s="35"/>
      <c r="O1748" s="35"/>
      <c r="T1748" s="251"/>
      <c r="V1748" s="35"/>
      <c r="W1748" s="35"/>
      <c r="X1748" s="35"/>
      <c r="AC1748" s="251"/>
      <c r="AE1748" s="35"/>
      <c r="AF1748" s="35"/>
      <c r="AG1748" s="35"/>
      <c r="AL1748" s="251"/>
      <c r="AN1748" s="35"/>
      <c r="AO1748" s="35"/>
      <c r="AP1748" s="35"/>
      <c r="AU1748" s="251"/>
      <c r="AW1748" s="35"/>
      <c r="AX1748" s="35"/>
      <c r="AY1748" s="35"/>
      <c r="BD1748" s="251"/>
      <c r="BF1748" s="35"/>
      <c r="BG1748" s="35"/>
      <c r="BH1748" s="35"/>
      <c r="BM1748" s="251"/>
      <c r="BO1748" s="35"/>
      <c r="BP1748" s="35"/>
      <c r="BQ1748" s="35"/>
      <c r="BV1748" s="251"/>
      <c r="BX1748" s="35"/>
      <c r="BY1748" s="35"/>
      <c r="BZ1748" s="35"/>
      <c r="CE1748" s="251"/>
      <c r="CG1748" s="35"/>
      <c r="CH1748" s="35"/>
      <c r="CI1748" s="35"/>
      <c r="CN1748" s="251"/>
      <c r="CP1748" s="35"/>
      <c r="CQ1748" s="35"/>
      <c r="CR1748" s="35"/>
      <c r="CW1748" s="251"/>
      <c r="CY1748" s="35"/>
      <c r="CZ1748" s="35"/>
      <c r="DA1748" s="35"/>
      <c r="DF1748" s="251"/>
      <c r="DH1748" s="35"/>
      <c r="DI1748" s="35"/>
      <c r="DJ1748" s="35"/>
      <c r="DO1748" s="251"/>
      <c r="DQ1748" s="35"/>
      <c r="DR1748" s="35"/>
      <c r="DS1748" s="35"/>
      <c r="DX1748" s="251"/>
      <c r="DZ1748" s="35"/>
      <c r="EA1748" s="35"/>
      <c r="EB1748" s="35"/>
      <c r="EG1748" s="251"/>
      <c r="EI1748" s="35"/>
      <c r="EJ1748" s="35"/>
      <c r="EK1748" s="35"/>
      <c r="EP1748" s="251"/>
      <c r="ER1748" s="35"/>
      <c r="ES1748" s="35"/>
      <c r="ET1748" s="35"/>
      <c r="EY1748" s="251"/>
      <c r="FA1748" s="35"/>
      <c r="FB1748" s="35"/>
      <c r="FC1748" s="35"/>
      <c r="FH1748" s="251"/>
      <c r="FJ1748" s="35"/>
      <c r="FK1748" s="35"/>
      <c r="FL1748" s="35"/>
      <c r="FQ1748" s="251"/>
      <c r="FS1748" s="35"/>
      <c r="FT1748" s="35"/>
      <c r="FU1748" s="35"/>
      <c r="FZ1748" s="251"/>
      <c r="GB1748" s="35"/>
      <c r="GC1748" s="35"/>
      <c r="GD1748" s="35"/>
      <c r="GI1748" s="251"/>
      <c r="GK1748" s="35"/>
      <c r="GL1748" s="35"/>
      <c r="GM1748" s="35"/>
      <c r="GR1748" s="251"/>
      <c r="GT1748" s="35"/>
      <c r="GU1748" s="35"/>
      <c r="GV1748" s="35"/>
      <c r="HA1748" s="251"/>
      <c r="HC1748" s="35"/>
      <c r="HD1748" s="35"/>
      <c r="HE1748" s="35"/>
      <c r="HJ1748" s="35"/>
      <c r="HK1748" s="35"/>
      <c r="HL1748" s="35"/>
      <c r="HM1748" s="35"/>
      <c r="HN1748" s="35"/>
      <c r="HO1748" s="35"/>
      <c r="HP1748" s="35"/>
      <c r="HQ1748" s="35"/>
      <c r="HR1748" s="35"/>
      <c r="HS1748" s="35"/>
      <c r="HT1748" s="35"/>
      <c r="HU1748" s="35"/>
      <c r="HV1748" s="35"/>
      <c r="HW1748" s="35"/>
      <c r="HX1748" s="35"/>
      <c r="HY1748" s="35"/>
      <c r="HZ1748" s="35"/>
      <c r="IA1748" s="35"/>
      <c r="IB1748" s="35"/>
      <c r="IC1748" s="35"/>
      <c r="ID1748" s="35"/>
      <c r="IE1748" s="35"/>
      <c r="IF1748" s="35"/>
      <c r="IG1748" s="35"/>
      <c r="IH1748" s="35"/>
      <c r="II1748" s="35"/>
      <c r="IJ1748" s="35"/>
      <c r="IK1748" s="35"/>
      <c r="IL1748" s="35"/>
      <c r="IM1748" s="35"/>
      <c r="IN1748" s="35"/>
      <c r="IO1748" s="35"/>
      <c r="RL1748" s="252"/>
    </row>
    <row r="1749" spans="1:480" s="64" customFormat="1" ht="14.25">
      <c r="A1749" s="321"/>
      <c r="B1749" s="321"/>
      <c r="C1749" s="321"/>
      <c r="D1749" s="321"/>
      <c r="E1749" s="299"/>
      <c r="F1749" s="35"/>
      <c r="G1749" s="35"/>
      <c r="K1749" s="251"/>
      <c r="M1749" s="35"/>
      <c r="N1749" s="35"/>
      <c r="O1749" s="35"/>
      <c r="T1749" s="251"/>
      <c r="V1749" s="35"/>
      <c r="W1749" s="35"/>
      <c r="X1749" s="35"/>
      <c r="AC1749" s="251"/>
      <c r="AE1749" s="35"/>
      <c r="AF1749" s="35"/>
      <c r="AG1749" s="35"/>
      <c r="AL1749" s="251"/>
      <c r="AN1749" s="35"/>
      <c r="AO1749" s="35"/>
      <c r="AP1749" s="35"/>
      <c r="AU1749" s="251"/>
      <c r="AW1749" s="35"/>
      <c r="AX1749" s="35"/>
      <c r="AY1749" s="35"/>
      <c r="BD1749" s="251"/>
      <c r="BF1749" s="35"/>
      <c r="BG1749" s="35"/>
      <c r="BH1749" s="35"/>
      <c r="BM1749" s="251"/>
      <c r="BO1749" s="35"/>
      <c r="BP1749" s="35"/>
      <c r="BQ1749" s="35"/>
      <c r="BV1749" s="251"/>
      <c r="BX1749" s="35"/>
      <c r="BY1749" s="35"/>
      <c r="BZ1749" s="35"/>
      <c r="CE1749" s="251"/>
      <c r="CG1749" s="35"/>
      <c r="CH1749" s="35"/>
      <c r="CI1749" s="35"/>
      <c r="CN1749" s="251"/>
      <c r="CP1749" s="35"/>
      <c r="CQ1749" s="35"/>
      <c r="CR1749" s="35"/>
      <c r="CW1749" s="251"/>
      <c r="CY1749" s="35"/>
      <c r="CZ1749" s="35"/>
      <c r="DA1749" s="35"/>
      <c r="DF1749" s="251"/>
      <c r="DH1749" s="35"/>
      <c r="DI1749" s="35"/>
      <c r="DJ1749" s="35"/>
      <c r="DO1749" s="251"/>
      <c r="DQ1749" s="35"/>
      <c r="DR1749" s="35"/>
      <c r="DS1749" s="35"/>
      <c r="DX1749" s="251"/>
      <c r="DZ1749" s="35"/>
      <c r="EA1749" s="35"/>
      <c r="EB1749" s="35"/>
      <c r="EG1749" s="251"/>
      <c r="EI1749" s="35"/>
      <c r="EJ1749" s="35"/>
      <c r="EK1749" s="35"/>
      <c r="EP1749" s="251"/>
      <c r="ER1749" s="35"/>
      <c r="ES1749" s="35"/>
      <c r="ET1749" s="35"/>
      <c r="EY1749" s="251"/>
      <c r="FA1749" s="35"/>
      <c r="FB1749" s="35"/>
      <c r="FC1749" s="35"/>
      <c r="FH1749" s="251"/>
      <c r="FJ1749" s="35"/>
      <c r="FK1749" s="35"/>
      <c r="FL1749" s="35"/>
      <c r="FQ1749" s="251"/>
      <c r="FS1749" s="35"/>
      <c r="FT1749" s="35"/>
      <c r="FU1749" s="35"/>
      <c r="FZ1749" s="251"/>
      <c r="GB1749" s="35"/>
      <c r="GC1749" s="35"/>
      <c r="GD1749" s="35"/>
      <c r="GI1749" s="251"/>
      <c r="GK1749" s="35"/>
      <c r="GL1749" s="35"/>
      <c r="GM1749" s="35"/>
      <c r="GR1749" s="251"/>
      <c r="GT1749" s="35"/>
      <c r="GU1749" s="35"/>
      <c r="GV1749" s="35"/>
      <c r="HA1749" s="251"/>
      <c r="HC1749" s="35"/>
      <c r="HD1749" s="35"/>
      <c r="HE1749" s="35"/>
      <c r="HJ1749" s="35"/>
      <c r="HK1749" s="35"/>
      <c r="HL1749" s="35"/>
      <c r="HM1749" s="35"/>
      <c r="HN1749" s="35"/>
      <c r="HO1749" s="35"/>
      <c r="HP1749" s="35"/>
      <c r="HQ1749" s="35"/>
      <c r="HR1749" s="35"/>
      <c r="HS1749" s="35"/>
      <c r="HT1749" s="35"/>
      <c r="HU1749" s="35"/>
      <c r="HV1749" s="35"/>
      <c r="HW1749" s="35"/>
      <c r="HX1749" s="35"/>
      <c r="HY1749" s="35"/>
      <c r="HZ1749" s="35"/>
      <c r="IA1749" s="35"/>
      <c r="IB1749" s="35"/>
      <c r="IC1749" s="35"/>
      <c r="ID1749" s="35"/>
      <c r="IE1749" s="35"/>
      <c r="IF1749" s="35"/>
      <c r="IG1749" s="35"/>
      <c r="IH1749" s="35"/>
      <c r="II1749" s="35"/>
      <c r="IJ1749" s="35"/>
      <c r="IK1749" s="35"/>
      <c r="IL1749" s="35"/>
      <c r="IM1749" s="35"/>
      <c r="IN1749" s="35"/>
      <c r="IO1749" s="35"/>
      <c r="RL1749" s="252"/>
    </row>
    <row r="1750" spans="1:480" s="64" customFormat="1" ht="14.25">
      <c r="A1750" s="321"/>
      <c r="B1750" s="321"/>
      <c r="C1750" s="321"/>
      <c r="D1750" s="321"/>
      <c r="E1750" s="299"/>
      <c r="F1750" s="35"/>
      <c r="G1750" s="35"/>
      <c r="K1750" s="251"/>
      <c r="M1750" s="35"/>
      <c r="N1750" s="35"/>
      <c r="O1750" s="35"/>
      <c r="T1750" s="251"/>
      <c r="V1750" s="35"/>
      <c r="W1750" s="35"/>
      <c r="X1750" s="35"/>
      <c r="AC1750" s="251"/>
      <c r="AE1750" s="35"/>
      <c r="AF1750" s="35"/>
      <c r="AG1750" s="35"/>
      <c r="AL1750" s="251"/>
      <c r="AN1750" s="35"/>
      <c r="AO1750" s="35"/>
      <c r="AP1750" s="35"/>
      <c r="AU1750" s="251"/>
      <c r="AW1750" s="35"/>
      <c r="AX1750" s="35"/>
      <c r="AY1750" s="35"/>
      <c r="BD1750" s="251"/>
      <c r="BF1750" s="35"/>
      <c r="BG1750" s="35"/>
      <c r="BH1750" s="35"/>
      <c r="BM1750" s="251"/>
      <c r="BO1750" s="35"/>
      <c r="BP1750" s="35"/>
      <c r="BQ1750" s="35"/>
      <c r="BV1750" s="251"/>
      <c r="BX1750" s="35"/>
      <c r="BY1750" s="35"/>
      <c r="BZ1750" s="35"/>
      <c r="CE1750" s="251"/>
      <c r="CG1750" s="35"/>
      <c r="CH1750" s="35"/>
      <c r="CI1750" s="35"/>
      <c r="CN1750" s="251"/>
      <c r="CP1750" s="35"/>
      <c r="CQ1750" s="35"/>
      <c r="CR1750" s="35"/>
      <c r="CW1750" s="251"/>
      <c r="CY1750" s="35"/>
      <c r="CZ1750" s="35"/>
      <c r="DA1750" s="35"/>
      <c r="DF1750" s="251"/>
      <c r="DH1750" s="35"/>
      <c r="DI1750" s="35"/>
      <c r="DJ1750" s="35"/>
      <c r="DO1750" s="251"/>
      <c r="DQ1750" s="35"/>
      <c r="DR1750" s="35"/>
      <c r="DS1750" s="35"/>
      <c r="DX1750" s="251"/>
      <c r="DZ1750" s="35"/>
      <c r="EA1750" s="35"/>
      <c r="EB1750" s="35"/>
      <c r="EG1750" s="251"/>
      <c r="EI1750" s="35"/>
      <c r="EJ1750" s="35"/>
      <c r="EK1750" s="35"/>
      <c r="EP1750" s="251"/>
      <c r="ER1750" s="35"/>
      <c r="ES1750" s="35"/>
      <c r="ET1750" s="35"/>
      <c r="EY1750" s="251"/>
      <c r="FA1750" s="35"/>
      <c r="FB1750" s="35"/>
      <c r="FC1750" s="35"/>
      <c r="FH1750" s="251"/>
      <c r="FJ1750" s="35"/>
      <c r="FK1750" s="35"/>
      <c r="FL1750" s="35"/>
      <c r="FQ1750" s="251"/>
      <c r="FS1750" s="35"/>
      <c r="FT1750" s="35"/>
      <c r="FU1750" s="35"/>
      <c r="FZ1750" s="251"/>
      <c r="GB1750" s="35"/>
      <c r="GC1750" s="35"/>
      <c r="GD1750" s="35"/>
      <c r="GI1750" s="251"/>
      <c r="GK1750" s="35"/>
      <c r="GL1750" s="35"/>
      <c r="GM1750" s="35"/>
      <c r="GR1750" s="251"/>
      <c r="GT1750" s="35"/>
      <c r="GU1750" s="35"/>
      <c r="GV1750" s="35"/>
      <c r="HA1750" s="251"/>
      <c r="HC1750" s="35"/>
      <c r="HD1750" s="35"/>
      <c r="HE1750" s="35"/>
      <c r="HJ1750" s="35"/>
      <c r="HK1750" s="35"/>
      <c r="HL1750" s="35"/>
      <c r="HM1750" s="35"/>
      <c r="HN1750" s="35"/>
      <c r="HO1750" s="35"/>
      <c r="HP1750" s="35"/>
      <c r="HQ1750" s="35"/>
      <c r="HR1750" s="35"/>
      <c r="HS1750" s="35"/>
      <c r="HT1750" s="35"/>
      <c r="HU1750" s="35"/>
      <c r="HV1750" s="35"/>
      <c r="HW1750" s="35"/>
      <c r="HX1750" s="35"/>
      <c r="HY1750" s="35"/>
      <c r="HZ1750" s="35"/>
      <c r="IA1750" s="35"/>
      <c r="IB1750" s="35"/>
      <c r="IC1750" s="35"/>
      <c r="ID1750" s="35"/>
      <c r="IE1750" s="35"/>
      <c r="IF1750" s="35"/>
      <c r="IG1750" s="35"/>
      <c r="IH1750" s="35"/>
      <c r="II1750" s="35"/>
      <c r="IJ1750" s="35"/>
      <c r="IK1750" s="35"/>
      <c r="IL1750" s="35"/>
      <c r="IM1750" s="35"/>
      <c r="IN1750" s="35"/>
      <c r="IO1750" s="35"/>
      <c r="RL1750" s="252"/>
    </row>
    <row r="1751" spans="1:480" s="64" customFormat="1" ht="14.25">
      <c r="A1751" s="321"/>
      <c r="B1751" s="321"/>
      <c r="C1751" s="321"/>
      <c r="D1751" s="321"/>
      <c r="E1751" s="299"/>
      <c r="F1751" s="35"/>
      <c r="G1751" s="35"/>
      <c r="K1751" s="251"/>
      <c r="M1751" s="35"/>
      <c r="N1751" s="35"/>
      <c r="O1751" s="35"/>
      <c r="T1751" s="251"/>
      <c r="V1751" s="35"/>
      <c r="W1751" s="35"/>
      <c r="X1751" s="35"/>
      <c r="AC1751" s="251"/>
      <c r="AE1751" s="35"/>
      <c r="AF1751" s="35"/>
      <c r="AG1751" s="35"/>
      <c r="AL1751" s="251"/>
      <c r="AN1751" s="35"/>
      <c r="AO1751" s="35"/>
      <c r="AP1751" s="35"/>
      <c r="AU1751" s="251"/>
      <c r="AW1751" s="35"/>
      <c r="AX1751" s="35"/>
      <c r="AY1751" s="35"/>
      <c r="BD1751" s="251"/>
      <c r="BF1751" s="35"/>
      <c r="BG1751" s="35"/>
      <c r="BH1751" s="35"/>
      <c r="BM1751" s="251"/>
      <c r="BO1751" s="35"/>
      <c r="BP1751" s="35"/>
      <c r="BQ1751" s="35"/>
      <c r="BV1751" s="251"/>
      <c r="BX1751" s="35"/>
      <c r="BY1751" s="35"/>
      <c r="BZ1751" s="35"/>
      <c r="CE1751" s="251"/>
      <c r="CG1751" s="35"/>
      <c r="CH1751" s="35"/>
      <c r="CI1751" s="35"/>
      <c r="CN1751" s="251"/>
      <c r="CP1751" s="35"/>
      <c r="CQ1751" s="35"/>
      <c r="CR1751" s="35"/>
      <c r="CW1751" s="251"/>
      <c r="CY1751" s="35"/>
      <c r="CZ1751" s="35"/>
      <c r="DA1751" s="35"/>
      <c r="DF1751" s="251"/>
      <c r="DH1751" s="35"/>
      <c r="DI1751" s="35"/>
      <c r="DJ1751" s="35"/>
      <c r="DO1751" s="251"/>
      <c r="DQ1751" s="35"/>
      <c r="DR1751" s="35"/>
      <c r="DS1751" s="35"/>
      <c r="DX1751" s="251"/>
      <c r="DZ1751" s="35"/>
      <c r="EA1751" s="35"/>
      <c r="EB1751" s="35"/>
      <c r="EG1751" s="251"/>
      <c r="EI1751" s="35"/>
      <c r="EJ1751" s="35"/>
      <c r="EK1751" s="35"/>
      <c r="EP1751" s="251"/>
      <c r="ER1751" s="35"/>
      <c r="ES1751" s="35"/>
      <c r="ET1751" s="35"/>
      <c r="EY1751" s="251"/>
      <c r="FA1751" s="35"/>
      <c r="FB1751" s="35"/>
      <c r="FC1751" s="35"/>
      <c r="FH1751" s="251"/>
      <c r="FJ1751" s="35"/>
      <c r="FK1751" s="35"/>
      <c r="FL1751" s="35"/>
      <c r="FQ1751" s="251"/>
      <c r="FS1751" s="35"/>
      <c r="FT1751" s="35"/>
      <c r="FU1751" s="35"/>
      <c r="FZ1751" s="251"/>
      <c r="GB1751" s="35"/>
      <c r="GC1751" s="35"/>
      <c r="GD1751" s="35"/>
      <c r="GI1751" s="251"/>
      <c r="GK1751" s="35"/>
      <c r="GL1751" s="35"/>
      <c r="GM1751" s="35"/>
      <c r="GR1751" s="251"/>
      <c r="GT1751" s="35"/>
      <c r="GU1751" s="35"/>
      <c r="GV1751" s="35"/>
      <c r="HA1751" s="251"/>
      <c r="HC1751" s="35"/>
      <c r="HD1751" s="35"/>
      <c r="HE1751" s="35"/>
      <c r="HJ1751" s="35"/>
      <c r="HK1751" s="35"/>
      <c r="HL1751" s="35"/>
      <c r="HM1751" s="35"/>
      <c r="HN1751" s="35"/>
      <c r="HO1751" s="35"/>
      <c r="HP1751" s="35"/>
      <c r="HQ1751" s="35"/>
      <c r="HR1751" s="35"/>
      <c r="HS1751" s="35"/>
      <c r="HT1751" s="35"/>
      <c r="HU1751" s="35"/>
      <c r="HV1751" s="35"/>
      <c r="HW1751" s="35"/>
      <c r="HX1751" s="35"/>
      <c r="HY1751" s="35"/>
      <c r="HZ1751" s="35"/>
      <c r="IA1751" s="35"/>
      <c r="IB1751" s="35"/>
      <c r="IC1751" s="35"/>
      <c r="ID1751" s="35"/>
      <c r="IE1751" s="35"/>
      <c r="IF1751" s="35"/>
      <c r="IG1751" s="35"/>
      <c r="IH1751" s="35"/>
      <c r="II1751" s="35"/>
      <c r="IJ1751" s="35"/>
      <c r="IK1751" s="35"/>
      <c r="IL1751" s="35"/>
      <c r="IM1751" s="35"/>
      <c r="IN1751" s="35"/>
      <c r="IO1751" s="35"/>
      <c r="RL1751" s="252"/>
    </row>
    <row r="1752" spans="1:480" s="64" customFormat="1" ht="14.25">
      <c r="A1752" s="321"/>
      <c r="B1752" s="321"/>
      <c r="C1752" s="321"/>
      <c r="D1752" s="321"/>
      <c r="E1752" s="299"/>
      <c r="F1752" s="35"/>
      <c r="G1752" s="35"/>
      <c r="K1752" s="251"/>
      <c r="M1752" s="35"/>
      <c r="N1752" s="35"/>
      <c r="O1752" s="35"/>
      <c r="T1752" s="251"/>
      <c r="V1752" s="35"/>
      <c r="W1752" s="35"/>
      <c r="X1752" s="35"/>
      <c r="AC1752" s="251"/>
      <c r="AE1752" s="35"/>
      <c r="AF1752" s="35"/>
      <c r="AG1752" s="35"/>
      <c r="AL1752" s="251"/>
      <c r="AN1752" s="35"/>
      <c r="AO1752" s="35"/>
      <c r="AP1752" s="35"/>
      <c r="AU1752" s="251"/>
      <c r="AW1752" s="35"/>
      <c r="AX1752" s="35"/>
      <c r="AY1752" s="35"/>
      <c r="BD1752" s="251"/>
      <c r="BF1752" s="35"/>
      <c r="BG1752" s="35"/>
      <c r="BH1752" s="35"/>
      <c r="BM1752" s="251"/>
      <c r="BO1752" s="35"/>
      <c r="BP1752" s="35"/>
      <c r="BQ1752" s="35"/>
      <c r="BV1752" s="251"/>
      <c r="BX1752" s="35"/>
      <c r="BY1752" s="35"/>
      <c r="BZ1752" s="35"/>
      <c r="CE1752" s="251"/>
      <c r="CG1752" s="35"/>
      <c r="CH1752" s="35"/>
      <c r="CI1752" s="35"/>
      <c r="CN1752" s="251"/>
      <c r="CP1752" s="35"/>
      <c r="CQ1752" s="35"/>
      <c r="CR1752" s="35"/>
      <c r="CW1752" s="251"/>
      <c r="CY1752" s="35"/>
      <c r="CZ1752" s="35"/>
      <c r="DA1752" s="35"/>
      <c r="DF1752" s="251"/>
      <c r="DH1752" s="35"/>
      <c r="DI1752" s="35"/>
      <c r="DJ1752" s="35"/>
      <c r="DO1752" s="251"/>
      <c r="DQ1752" s="35"/>
      <c r="DR1752" s="35"/>
      <c r="DS1752" s="35"/>
      <c r="DX1752" s="251"/>
      <c r="DZ1752" s="35"/>
      <c r="EA1752" s="35"/>
      <c r="EB1752" s="35"/>
      <c r="EG1752" s="251"/>
      <c r="EI1752" s="35"/>
      <c r="EJ1752" s="35"/>
      <c r="EK1752" s="35"/>
      <c r="EP1752" s="251"/>
      <c r="ER1752" s="35"/>
      <c r="ES1752" s="35"/>
      <c r="ET1752" s="35"/>
      <c r="EY1752" s="251"/>
      <c r="FA1752" s="35"/>
      <c r="FB1752" s="35"/>
      <c r="FC1752" s="35"/>
      <c r="FH1752" s="251"/>
      <c r="FJ1752" s="35"/>
      <c r="FK1752" s="35"/>
      <c r="FL1752" s="35"/>
      <c r="FQ1752" s="251"/>
      <c r="FS1752" s="35"/>
      <c r="FT1752" s="35"/>
      <c r="FU1752" s="35"/>
      <c r="FZ1752" s="251"/>
      <c r="GB1752" s="35"/>
      <c r="GC1752" s="35"/>
      <c r="GD1752" s="35"/>
      <c r="GI1752" s="251"/>
      <c r="GK1752" s="35"/>
      <c r="GL1752" s="35"/>
      <c r="GM1752" s="35"/>
      <c r="GR1752" s="251"/>
      <c r="GT1752" s="35"/>
      <c r="GU1752" s="35"/>
      <c r="GV1752" s="35"/>
      <c r="HA1752" s="251"/>
      <c r="HC1752" s="35"/>
      <c r="HD1752" s="35"/>
      <c r="HE1752" s="35"/>
      <c r="HJ1752" s="35"/>
      <c r="HK1752" s="35"/>
      <c r="HL1752" s="35"/>
      <c r="HM1752" s="35"/>
      <c r="HN1752" s="35"/>
      <c r="HO1752" s="35"/>
      <c r="HP1752" s="35"/>
      <c r="HQ1752" s="35"/>
      <c r="HR1752" s="35"/>
      <c r="HS1752" s="35"/>
      <c r="HT1752" s="35"/>
      <c r="HU1752" s="35"/>
      <c r="HV1752" s="35"/>
      <c r="HW1752" s="35"/>
      <c r="HX1752" s="35"/>
      <c r="HY1752" s="35"/>
      <c r="HZ1752" s="35"/>
      <c r="IA1752" s="35"/>
      <c r="IB1752" s="35"/>
      <c r="IC1752" s="35"/>
      <c r="ID1752" s="35"/>
      <c r="IE1752" s="35"/>
      <c r="IF1752" s="35"/>
      <c r="IG1752" s="35"/>
      <c r="IH1752" s="35"/>
      <c r="II1752" s="35"/>
      <c r="IJ1752" s="35"/>
      <c r="IK1752" s="35"/>
      <c r="IL1752" s="35"/>
      <c r="IM1752" s="35"/>
      <c r="IN1752" s="35"/>
      <c r="IO1752" s="35"/>
      <c r="RL1752" s="252"/>
    </row>
    <row r="1753" spans="1:480" s="64" customFormat="1" ht="14.25">
      <c r="A1753" s="321"/>
      <c r="B1753" s="321"/>
      <c r="C1753" s="321"/>
      <c r="D1753" s="321"/>
      <c r="E1753" s="299"/>
      <c r="F1753" s="307"/>
      <c r="G1753" s="35"/>
      <c r="K1753" s="251"/>
      <c r="M1753" s="35"/>
      <c r="N1753" s="35"/>
      <c r="O1753" s="35"/>
      <c r="T1753" s="251"/>
      <c r="V1753" s="35"/>
      <c r="W1753" s="35"/>
      <c r="X1753" s="35"/>
      <c r="AC1753" s="251"/>
      <c r="AE1753" s="35"/>
      <c r="AF1753" s="35"/>
      <c r="AG1753" s="35"/>
      <c r="AL1753" s="251"/>
      <c r="AN1753" s="35"/>
      <c r="AO1753" s="35"/>
      <c r="AP1753" s="35"/>
      <c r="AU1753" s="251"/>
      <c r="AW1753" s="35"/>
      <c r="AX1753" s="35"/>
      <c r="AY1753" s="35"/>
      <c r="BD1753" s="251"/>
      <c r="BF1753" s="35"/>
      <c r="BG1753" s="35"/>
      <c r="BH1753" s="35"/>
      <c r="BM1753" s="251"/>
      <c r="BO1753" s="35"/>
      <c r="BP1753" s="35"/>
      <c r="BQ1753" s="35"/>
      <c r="BV1753" s="251"/>
      <c r="BX1753" s="35"/>
      <c r="BY1753" s="35"/>
      <c r="BZ1753" s="35"/>
      <c r="CE1753" s="251"/>
      <c r="CG1753" s="35"/>
      <c r="CH1753" s="35"/>
      <c r="CI1753" s="35"/>
      <c r="CN1753" s="251"/>
      <c r="CP1753" s="35"/>
      <c r="CQ1753" s="35"/>
      <c r="CR1753" s="35"/>
      <c r="CW1753" s="251"/>
      <c r="CY1753" s="35"/>
      <c r="CZ1753" s="35"/>
      <c r="DA1753" s="35"/>
      <c r="DF1753" s="251"/>
      <c r="DH1753" s="35"/>
      <c r="DI1753" s="35"/>
      <c r="DJ1753" s="35"/>
      <c r="DO1753" s="251"/>
      <c r="DQ1753" s="35"/>
      <c r="DR1753" s="35"/>
      <c r="DS1753" s="35"/>
      <c r="DX1753" s="251"/>
      <c r="DZ1753" s="35"/>
      <c r="EA1753" s="35"/>
      <c r="EB1753" s="35"/>
      <c r="EG1753" s="251"/>
      <c r="EI1753" s="35"/>
      <c r="EJ1753" s="35"/>
      <c r="EK1753" s="35"/>
      <c r="EP1753" s="251"/>
      <c r="ER1753" s="35"/>
      <c r="ES1753" s="35"/>
      <c r="ET1753" s="35"/>
      <c r="EY1753" s="251"/>
      <c r="FA1753" s="35"/>
      <c r="FB1753" s="35"/>
      <c r="FC1753" s="35"/>
      <c r="FH1753" s="251"/>
      <c r="FJ1753" s="35"/>
      <c r="FK1753" s="35"/>
      <c r="FL1753" s="35"/>
      <c r="FQ1753" s="251"/>
      <c r="FS1753" s="35"/>
      <c r="FT1753" s="35"/>
      <c r="FU1753" s="35"/>
      <c r="FZ1753" s="251"/>
      <c r="GB1753" s="35"/>
      <c r="GC1753" s="35"/>
      <c r="GD1753" s="35"/>
      <c r="GI1753" s="251"/>
      <c r="GK1753" s="35"/>
      <c r="GL1753" s="35"/>
      <c r="GM1753" s="35"/>
      <c r="GR1753" s="251"/>
      <c r="GT1753" s="35"/>
      <c r="GU1753" s="35"/>
      <c r="GV1753" s="35"/>
      <c r="HA1753" s="251"/>
      <c r="HC1753" s="35"/>
      <c r="HD1753" s="35"/>
      <c r="HE1753" s="35"/>
      <c r="HJ1753" s="35"/>
      <c r="HK1753" s="35"/>
      <c r="HL1753" s="35"/>
      <c r="HM1753" s="35"/>
      <c r="HN1753" s="35"/>
      <c r="HO1753" s="35"/>
      <c r="HP1753" s="35"/>
      <c r="HQ1753" s="35"/>
      <c r="HR1753" s="35"/>
      <c r="HS1753" s="35"/>
      <c r="HT1753" s="35"/>
      <c r="HU1753" s="35"/>
      <c r="HV1753" s="35"/>
      <c r="HW1753" s="35"/>
      <c r="HX1753" s="35"/>
      <c r="HY1753" s="35"/>
      <c r="HZ1753" s="35"/>
      <c r="IA1753" s="35"/>
      <c r="IB1753" s="35"/>
      <c r="IC1753" s="35"/>
      <c r="ID1753" s="35"/>
      <c r="IE1753" s="35"/>
      <c r="IF1753" s="35"/>
      <c r="IG1753" s="35"/>
      <c r="IH1753" s="35"/>
      <c r="II1753" s="35"/>
      <c r="IJ1753" s="35"/>
      <c r="IK1753" s="35"/>
      <c r="IL1753" s="35"/>
      <c r="IM1753" s="35"/>
      <c r="IN1753" s="35"/>
      <c r="IO1753" s="35"/>
      <c r="RL1753" s="252"/>
    </row>
    <row r="1754" spans="1:480" s="64" customFormat="1" ht="14.25">
      <c r="A1754" s="321"/>
      <c r="B1754" s="321"/>
      <c r="C1754" s="321"/>
      <c r="D1754" s="321"/>
      <c r="E1754" s="299"/>
      <c r="F1754" s="35"/>
      <c r="G1754" s="35"/>
      <c r="K1754" s="251"/>
      <c r="M1754" s="35"/>
      <c r="N1754" s="35"/>
      <c r="O1754" s="35"/>
      <c r="T1754" s="251"/>
      <c r="V1754" s="35"/>
      <c r="W1754" s="35"/>
      <c r="X1754" s="35"/>
      <c r="AC1754" s="251"/>
      <c r="AE1754" s="35"/>
      <c r="AF1754" s="35"/>
      <c r="AG1754" s="35"/>
      <c r="AL1754" s="251"/>
      <c r="AN1754" s="35"/>
      <c r="AO1754" s="35"/>
      <c r="AP1754" s="35"/>
      <c r="AU1754" s="251"/>
      <c r="AW1754" s="35"/>
      <c r="AX1754" s="35"/>
      <c r="AY1754" s="35"/>
      <c r="BD1754" s="251"/>
      <c r="BF1754" s="35"/>
      <c r="BG1754" s="35"/>
      <c r="BH1754" s="35"/>
      <c r="BM1754" s="251"/>
      <c r="BO1754" s="35"/>
      <c r="BP1754" s="35"/>
      <c r="BQ1754" s="35"/>
      <c r="BV1754" s="251"/>
      <c r="BX1754" s="35"/>
      <c r="BY1754" s="35"/>
      <c r="BZ1754" s="35"/>
      <c r="CE1754" s="251"/>
      <c r="CG1754" s="35"/>
      <c r="CH1754" s="35"/>
      <c r="CI1754" s="35"/>
      <c r="CN1754" s="251"/>
      <c r="CP1754" s="35"/>
      <c r="CQ1754" s="35"/>
      <c r="CR1754" s="35"/>
      <c r="CW1754" s="251"/>
      <c r="CY1754" s="35"/>
      <c r="CZ1754" s="35"/>
      <c r="DA1754" s="35"/>
      <c r="DF1754" s="251"/>
      <c r="DH1754" s="35"/>
      <c r="DI1754" s="35"/>
      <c r="DJ1754" s="35"/>
      <c r="DO1754" s="251"/>
      <c r="DQ1754" s="35"/>
      <c r="DR1754" s="35"/>
      <c r="DS1754" s="35"/>
      <c r="DX1754" s="251"/>
      <c r="DZ1754" s="35"/>
      <c r="EA1754" s="35"/>
      <c r="EB1754" s="35"/>
      <c r="EG1754" s="251"/>
      <c r="EI1754" s="35"/>
      <c r="EJ1754" s="35"/>
      <c r="EK1754" s="35"/>
      <c r="EP1754" s="251"/>
      <c r="ER1754" s="35"/>
      <c r="ES1754" s="35"/>
      <c r="ET1754" s="35"/>
      <c r="EY1754" s="251"/>
      <c r="FA1754" s="35"/>
      <c r="FB1754" s="35"/>
      <c r="FC1754" s="35"/>
      <c r="FH1754" s="251"/>
      <c r="FJ1754" s="35"/>
      <c r="FK1754" s="35"/>
      <c r="FL1754" s="35"/>
      <c r="FQ1754" s="251"/>
      <c r="FS1754" s="35"/>
      <c r="FT1754" s="35"/>
      <c r="FU1754" s="35"/>
      <c r="FZ1754" s="251"/>
      <c r="GB1754" s="35"/>
      <c r="GC1754" s="35"/>
      <c r="GD1754" s="35"/>
      <c r="GI1754" s="251"/>
      <c r="GK1754" s="35"/>
      <c r="GL1754" s="35"/>
      <c r="GM1754" s="35"/>
      <c r="GR1754" s="251"/>
      <c r="GT1754" s="35"/>
      <c r="GU1754" s="35"/>
      <c r="GV1754" s="35"/>
      <c r="HA1754" s="251"/>
      <c r="HC1754" s="35"/>
      <c r="HD1754" s="35"/>
      <c r="HE1754" s="35"/>
      <c r="HJ1754" s="35"/>
      <c r="HK1754" s="35"/>
      <c r="HL1754" s="35"/>
      <c r="HM1754" s="35"/>
      <c r="HN1754" s="35"/>
      <c r="HO1754" s="35"/>
      <c r="HP1754" s="35"/>
      <c r="HQ1754" s="35"/>
      <c r="HR1754" s="35"/>
      <c r="HS1754" s="35"/>
      <c r="HT1754" s="35"/>
      <c r="HU1754" s="35"/>
      <c r="HV1754" s="35"/>
      <c r="HW1754" s="35"/>
      <c r="HX1754" s="35"/>
      <c r="HY1754" s="35"/>
      <c r="HZ1754" s="35"/>
      <c r="IA1754" s="35"/>
      <c r="IB1754" s="35"/>
      <c r="IC1754" s="35"/>
      <c r="ID1754" s="35"/>
      <c r="IE1754" s="35"/>
      <c r="IF1754" s="35"/>
      <c r="IG1754" s="35"/>
      <c r="IH1754" s="35"/>
      <c r="II1754" s="35"/>
      <c r="IJ1754" s="35"/>
      <c r="IK1754" s="35"/>
      <c r="IL1754" s="35"/>
      <c r="IM1754" s="35"/>
      <c r="IN1754" s="35"/>
      <c r="IO1754" s="35"/>
      <c r="RL1754" s="252"/>
    </row>
    <row r="1755" spans="1:480" s="64" customFormat="1" ht="14.25">
      <c r="A1755" s="321"/>
      <c r="B1755" s="321"/>
      <c r="C1755" s="321"/>
      <c r="D1755" s="321"/>
      <c r="E1755" s="299"/>
      <c r="F1755" s="35"/>
      <c r="G1755" s="35"/>
      <c r="K1755" s="251"/>
      <c r="M1755" s="35"/>
      <c r="N1755" s="35"/>
      <c r="O1755" s="35"/>
      <c r="T1755" s="251"/>
      <c r="V1755" s="35"/>
      <c r="W1755" s="35"/>
      <c r="X1755" s="35"/>
      <c r="AC1755" s="251"/>
      <c r="AE1755" s="35"/>
      <c r="AF1755" s="35"/>
      <c r="AG1755" s="35"/>
      <c r="AL1755" s="251"/>
      <c r="AN1755" s="35"/>
      <c r="AO1755" s="35"/>
      <c r="AP1755" s="35"/>
      <c r="AU1755" s="251"/>
      <c r="AW1755" s="35"/>
      <c r="AX1755" s="35"/>
      <c r="AY1755" s="35"/>
      <c r="BD1755" s="251"/>
      <c r="BF1755" s="35"/>
      <c r="BG1755" s="35"/>
      <c r="BH1755" s="35"/>
      <c r="BM1755" s="251"/>
      <c r="BO1755" s="35"/>
      <c r="BP1755" s="35"/>
      <c r="BQ1755" s="35"/>
      <c r="BV1755" s="251"/>
      <c r="BX1755" s="35"/>
      <c r="BY1755" s="35"/>
      <c r="BZ1755" s="35"/>
      <c r="CE1755" s="251"/>
      <c r="CG1755" s="35"/>
      <c r="CH1755" s="35"/>
      <c r="CI1755" s="35"/>
      <c r="CN1755" s="251"/>
      <c r="CP1755" s="35"/>
      <c r="CQ1755" s="35"/>
      <c r="CR1755" s="35"/>
      <c r="CW1755" s="251"/>
      <c r="CY1755" s="35"/>
      <c r="CZ1755" s="35"/>
      <c r="DA1755" s="35"/>
      <c r="DF1755" s="251"/>
      <c r="DH1755" s="35"/>
      <c r="DI1755" s="35"/>
      <c r="DJ1755" s="35"/>
      <c r="DO1755" s="251"/>
      <c r="DQ1755" s="35"/>
      <c r="DR1755" s="35"/>
      <c r="DS1755" s="35"/>
      <c r="DX1755" s="251"/>
      <c r="DZ1755" s="35"/>
      <c r="EA1755" s="35"/>
      <c r="EB1755" s="35"/>
      <c r="EG1755" s="251"/>
      <c r="EI1755" s="35"/>
      <c r="EJ1755" s="35"/>
      <c r="EK1755" s="35"/>
      <c r="EP1755" s="251"/>
      <c r="ER1755" s="35"/>
      <c r="ES1755" s="35"/>
      <c r="ET1755" s="35"/>
      <c r="EY1755" s="251"/>
      <c r="FA1755" s="35"/>
      <c r="FB1755" s="35"/>
      <c r="FC1755" s="35"/>
      <c r="FH1755" s="251"/>
      <c r="FJ1755" s="35"/>
      <c r="FK1755" s="35"/>
      <c r="FL1755" s="35"/>
      <c r="FQ1755" s="251"/>
      <c r="FS1755" s="35"/>
      <c r="FT1755" s="35"/>
      <c r="FU1755" s="35"/>
      <c r="FZ1755" s="251"/>
      <c r="GB1755" s="35"/>
      <c r="GC1755" s="35"/>
      <c r="GD1755" s="35"/>
      <c r="GI1755" s="251"/>
      <c r="GK1755" s="35"/>
      <c r="GL1755" s="35"/>
      <c r="GM1755" s="35"/>
      <c r="GR1755" s="251"/>
      <c r="GT1755" s="35"/>
      <c r="GU1755" s="35"/>
      <c r="GV1755" s="35"/>
      <c r="HA1755" s="251"/>
      <c r="HC1755" s="35"/>
      <c r="HD1755" s="35"/>
      <c r="HE1755" s="35"/>
      <c r="HJ1755" s="35"/>
      <c r="HK1755" s="35"/>
      <c r="HL1755" s="35"/>
      <c r="HM1755" s="35"/>
      <c r="HN1755" s="35"/>
      <c r="HO1755" s="35"/>
      <c r="HP1755" s="35"/>
      <c r="HQ1755" s="35"/>
      <c r="HR1755" s="35"/>
      <c r="HS1755" s="35"/>
      <c r="HT1755" s="35"/>
      <c r="HU1755" s="35"/>
      <c r="HV1755" s="35"/>
      <c r="HW1755" s="35"/>
      <c r="HX1755" s="35"/>
      <c r="HY1755" s="35"/>
      <c r="HZ1755" s="35"/>
      <c r="IA1755" s="35"/>
      <c r="IB1755" s="35"/>
      <c r="IC1755" s="35"/>
      <c r="ID1755" s="35"/>
      <c r="IE1755" s="35"/>
      <c r="IF1755" s="35"/>
      <c r="IG1755" s="35"/>
      <c r="IH1755" s="35"/>
      <c r="II1755" s="35"/>
      <c r="IJ1755" s="35"/>
      <c r="IK1755" s="35"/>
      <c r="IL1755" s="35"/>
      <c r="IM1755" s="35"/>
      <c r="IN1755" s="35"/>
      <c r="IO1755" s="35"/>
      <c r="RL1755" s="252"/>
    </row>
    <row r="1756" spans="1:480" s="64" customFormat="1" ht="14.25">
      <c r="A1756" s="321"/>
      <c r="B1756" s="321"/>
      <c r="C1756" s="321"/>
      <c r="D1756" s="321"/>
      <c r="E1756" s="299"/>
      <c r="F1756" s="35"/>
      <c r="G1756" s="35"/>
      <c r="K1756" s="251"/>
      <c r="M1756" s="35"/>
      <c r="N1756" s="35"/>
      <c r="O1756" s="35"/>
      <c r="T1756" s="251"/>
      <c r="V1756" s="35"/>
      <c r="W1756" s="35"/>
      <c r="X1756" s="35"/>
      <c r="AC1756" s="251"/>
      <c r="AE1756" s="35"/>
      <c r="AF1756" s="35"/>
      <c r="AG1756" s="35"/>
      <c r="AL1756" s="251"/>
      <c r="AN1756" s="35"/>
      <c r="AO1756" s="35"/>
      <c r="AP1756" s="35"/>
      <c r="AU1756" s="251"/>
      <c r="AW1756" s="35"/>
      <c r="AX1756" s="35"/>
      <c r="AY1756" s="35"/>
      <c r="BD1756" s="251"/>
      <c r="BF1756" s="35"/>
      <c r="BG1756" s="35"/>
      <c r="BH1756" s="35"/>
      <c r="BM1756" s="251"/>
      <c r="BO1756" s="35"/>
      <c r="BP1756" s="35"/>
      <c r="BQ1756" s="35"/>
      <c r="BV1756" s="251"/>
      <c r="BX1756" s="35"/>
      <c r="BY1756" s="35"/>
      <c r="BZ1756" s="35"/>
      <c r="CE1756" s="251"/>
      <c r="CG1756" s="35"/>
      <c r="CH1756" s="35"/>
      <c r="CI1756" s="35"/>
      <c r="CN1756" s="251"/>
      <c r="CP1756" s="35"/>
      <c r="CQ1756" s="35"/>
      <c r="CR1756" s="35"/>
      <c r="CW1756" s="251"/>
      <c r="CY1756" s="35"/>
      <c r="CZ1756" s="35"/>
      <c r="DA1756" s="35"/>
      <c r="DF1756" s="251"/>
      <c r="DH1756" s="35"/>
      <c r="DI1756" s="35"/>
      <c r="DJ1756" s="35"/>
      <c r="DO1756" s="251"/>
      <c r="DQ1756" s="35"/>
      <c r="DR1756" s="35"/>
      <c r="DS1756" s="35"/>
      <c r="DX1756" s="251"/>
      <c r="DZ1756" s="35"/>
      <c r="EA1756" s="35"/>
      <c r="EB1756" s="35"/>
      <c r="EG1756" s="251"/>
      <c r="EI1756" s="35"/>
      <c r="EJ1756" s="35"/>
      <c r="EK1756" s="35"/>
      <c r="EP1756" s="251"/>
      <c r="ER1756" s="35"/>
      <c r="ES1756" s="35"/>
      <c r="ET1756" s="35"/>
      <c r="EY1756" s="251"/>
      <c r="FA1756" s="35"/>
      <c r="FB1756" s="35"/>
      <c r="FC1756" s="35"/>
      <c r="FH1756" s="251"/>
      <c r="FJ1756" s="35"/>
      <c r="FK1756" s="35"/>
      <c r="FL1756" s="35"/>
      <c r="FQ1756" s="251"/>
      <c r="FS1756" s="35"/>
      <c r="FT1756" s="35"/>
      <c r="FU1756" s="35"/>
      <c r="FZ1756" s="251"/>
      <c r="GB1756" s="35"/>
      <c r="GC1756" s="35"/>
      <c r="GD1756" s="35"/>
      <c r="GI1756" s="251"/>
      <c r="GK1756" s="35"/>
      <c r="GL1756" s="35"/>
      <c r="GM1756" s="35"/>
      <c r="GR1756" s="251"/>
      <c r="GT1756" s="35"/>
      <c r="GU1756" s="35"/>
      <c r="GV1756" s="35"/>
      <c r="HA1756" s="251"/>
      <c r="HC1756" s="35"/>
      <c r="HD1756" s="35"/>
      <c r="HE1756" s="35"/>
      <c r="HJ1756" s="35"/>
      <c r="HK1756" s="35"/>
      <c r="HL1756" s="35"/>
      <c r="HM1756" s="35"/>
      <c r="HN1756" s="35"/>
      <c r="HO1756" s="35"/>
      <c r="HP1756" s="35"/>
      <c r="HQ1756" s="35"/>
      <c r="HR1756" s="35"/>
      <c r="HS1756" s="35"/>
      <c r="HT1756" s="35"/>
      <c r="HU1756" s="35"/>
      <c r="HV1756" s="35"/>
      <c r="HW1756" s="35"/>
      <c r="HX1756" s="35"/>
      <c r="HY1756" s="35"/>
      <c r="HZ1756" s="35"/>
      <c r="IA1756" s="35"/>
      <c r="IB1756" s="35"/>
      <c r="IC1756" s="35"/>
      <c r="ID1756" s="35"/>
      <c r="IE1756" s="35"/>
      <c r="IF1756" s="35"/>
      <c r="IG1756" s="35"/>
      <c r="IH1756" s="35"/>
      <c r="II1756" s="35"/>
      <c r="IJ1756" s="35"/>
      <c r="IK1756" s="35"/>
      <c r="IL1756" s="35"/>
      <c r="IM1756" s="35"/>
      <c r="IN1756" s="35"/>
      <c r="IO1756" s="35"/>
      <c r="RL1756" s="252"/>
    </row>
    <row r="1757" spans="1:480" s="64" customFormat="1" ht="14.25">
      <c r="A1757" s="321"/>
      <c r="B1757" s="321"/>
      <c r="C1757" s="321"/>
      <c r="D1757" s="321"/>
      <c r="E1757" s="299"/>
      <c r="F1757" s="35"/>
      <c r="G1757" s="35"/>
      <c r="K1757" s="251"/>
      <c r="M1757" s="35"/>
      <c r="N1757" s="35"/>
      <c r="O1757" s="35"/>
      <c r="T1757" s="251"/>
      <c r="V1757" s="35"/>
      <c r="W1757" s="35"/>
      <c r="X1757" s="35"/>
      <c r="AC1757" s="251"/>
      <c r="AE1757" s="35"/>
      <c r="AF1757" s="35"/>
      <c r="AG1757" s="35"/>
      <c r="AL1757" s="251"/>
      <c r="AN1757" s="35"/>
      <c r="AO1757" s="35"/>
      <c r="AP1757" s="35"/>
      <c r="AU1757" s="251"/>
      <c r="AW1757" s="35"/>
      <c r="AX1757" s="35"/>
      <c r="AY1757" s="35"/>
      <c r="BD1757" s="251"/>
      <c r="BF1757" s="35"/>
      <c r="BG1757" s="35"/>
      <c r="BH1757" s="35"/>
      <c r="BM1757" s="251"/>
      <c r="BO1757" s="35"/>
      <c r="BP1757" s="35"/>
      <c r="BQ1757" s="35"/>
      <c r="BV1757" s="251"/>
      <c r="BX1757" s="35"/>
      <c r="BY1757" s="35"/>
      <c r="BZ1757" s="35"/>
      <c r="CE1757" s="251"/>
      <c r="CG1757" s="35"/>
      <c r="CH1757" s="35"/>
      <c r="CI1757" s="35"/>
      <c r="CN1757" s="251"/>
      <c r="CP1757" s="35"/>
      <c r="CQ1757" s="35"/>
      <c r="CR1757" s="35"/>
      <c r="CW1757" s="251"/>
      <c r="CY1757" s="35"/>
      <c r="CZ1757" s="35"/>
      <c r="DA1757" s="35"/>
      <c r="DF1757" s="251"/>
      <c r="DH1757" s="35"/>
      <c r="DI1757" s="35"/>
      <c r="DJ1757" s="35"/>
      <c r="DO1757" s="251"/>
      <c r="DQ1757" s="35"/>
      <c r="DR1757" s="35"/>
      <c r="DS1757" s="35"/>
      <c r="DX1757" s="251"/>
      <c r="DZ1757" s="35"/>
      <c r="EA1757" s="35"/>
      <c r="EB1757" s="35"/>
      <c r="EG1757" s="251"/>
      <c r="EI1757" s="35"/>
      <c r="EJ1757" s="35"/>
      <c r="EK1757" s="35"/>
      <c r="EP1757" s="251"/>
      <c r="ER1757" s="35"/>
      <c r="ES1757" s="35"/>
      <c r="ET1757" s="35"/>
      <c r="EY1757" s="251"/>
      <c r="FA1757" s="35"/>
      <c r="FB1757" s="35"/>
      <c r="FC1757" s="35"/>
      <c r="FH1757" s="251"/>
      <c r="FJ1757" s="35"/>
      <c r="FK1757" s="35"/>
      <c r="FL1757" s="35"/>
      <c r="FQ1757" s="251"/>
      <c r="FS1757" s="35"/>
      <c r="FT1757" s="35"/>
      <c r="FU1757" s="35"/>
      <c r="FZ1757" s="251"/>
      <c r="GB1757" s="35"/>
      <c r="GC1757" s="35"/>
      <c r="GD1757" s="35"/>
      <c r="GI1757" s="251"/>
      <c r="GK1757" s="35"/>
      <c r="GL1757" s="35"/>
      <c r="GM1757" s="35"/>
      <c r="GR1757" s="251"/>
      <c r="GT1757" s="35"/>
      <c r="GU1757" s="35"/>
      <c r="GV1757" s="35"/>
      <c r="HA1757" s="251"/>
      <c r="HC1757" s="35"/>
      <c r="HD1757" s="35"/>
      <c r="HE1757" s="35"/>
      <c r="HJ1757" s="35"/>
      <c r="HK1757" s="35"/>
      <c r="HL1757" s="35"/>
      <c r="HM1757" s="35"/>
      <c r="HN1757" s="35"/>
      <c r="HO1757" s="35"/>
      <c r="HP1757" s="35"/>
      <c r="HQ1757" s="35"/>
      <c r="HR1757" s="35"/>
      <c r="HS1757" s="35"/>
      <c r="HT1757" s="35"/>
      <c r="HU1757" s="35"/>
      <c r="HV1757" s="35"/>
      <c r="HW1757" s="35"/>
      <c r="HX1757" s="35"/>
      <c r="HY1757" s="35"/>
      <c r="HZ1757" s="35"/>
      <c r="IA1757" s="35"/>
      <c r="IB1757" s="35"/>
      <c r="IC1757" s="35"/>
      <c r="ID1757" s="35"/>
      <c r="IE1757" s="35"/>
      <c r="IF1757" s="35"/>
      <c r="IG1757" s="35"/>
      <c r="IH1757" s="35"/>
      <c r="II1757" s="35"/>
      <c r="IJ1757" s="35"/>
      <c r="IK1757" s="35"/>
      <c r="IL1757" s="35"/>
      <c r="IM1757" s="35"/>
      <c r="IN1757" s="35"/>
      <c r="IO1757" s="35"/>
      <c r="RL1757" s="252"/>
    </row>
    <row r="1758" spans="1:480" s="64" customFormat="1" ht="14.25">
      <c r="A1758" s="321"/>
      <c r="B1758" s="321"/>
      <c r="C1758" s="321"/>
      <c r="D1758" s="321"/>
      <c r="E1758" s="299"/>
      <c r="F1758" s="35"/>
      <c r="G1758" s="35"/>
      <c r="K1758" s="251"/>
      <c r="M1758" s="35"/>
      <c r="N1758" s="35"/>
      <c r="O1758" s="35"/>
      <c r="T1758" s="251"/>
      <c r="V1758" s="35"/>
      <c r="W1758" s="35"/>
      <c r="X1758" s="35"/>
      <c r="AC1758" s="251"/>
      <c r="AE1758" s="35"/>
      <c r="AF1758" s="35"/>
      <c r="AG1758" s="35"/>
      <c r="AL1758" s="251"/>
      <c r="AN1758" s="35"/>
      <c r="AO1758" s="35"/>
      <c r="AP1758" s="35"/>
      <c r="AU1758" s="251"/>
      <c r="AW1758" s="35"/>
      <c r="AX1758" s="35"/>
      <c r="AY1758" s="35"/>
      <c r="BD1758" s="251"/>
      <c r="BF1758" s="35"/>
      <c r="BG1758" s="35"/>
      <c r="BH1758" s="35"/>
      <c r="BM1758" s="251"/>
      <c r="BO1758" s="35"/>
      <c r="BP1758" s="35"/>
      <c r="BQ1758" s="35"/>
      <c r="BV1758" s="251"/>
      <c r="BX1758" s="35"/>
      <c r="BY1758" s="35"/>
      <c r="BZ1758" s="35"/>
      <c r="CE1758" s="251"/>
      <c r="CG1758" s="35"/>
      <c r="CH1758" s="35"/>
      <c r="CI1758" s="35"/>
      <c r="CN1758" s="251"/>
      <c r="CP1758" s="35"/>
      <c r="CQ1758" s="35"/>
      <c r="CR1758" s="35"/>
      <c r="CW1758" s="251"/>
      <c r="CY1758" s="35"/>
      <c r="CZ1758" s="35"/>
      <c r="DA1758" s="35"/>
      <c r="DF1758" s="251"/>
      <c r="DH1758" s="35"/>
      <c r="DI1758" s="35"/>
      <c r="DJ1758" s="35"/>
      <c r="DO1758" s="251"/>
      <c r="DQ1758" s="35"/>
      <c r="DR1758" s="35"/>
      <c r="DS1758" s="35"/>
      <c r="DX1758" s="251"/>
      <c r="DZ1758" s="35"/>
      <c r="EA1758" s="35"/>
      <c r="EB1758" s="35"/>
      <c r="EG1758" s="251"/>
      <c r="EI1758" s="35"/>
      <c r="EJ1758" s="35"/>
      <c r="EK1758" s="35"/>
      <c r="EP1758" s="251"/>
      <c r="ER1758" s="35"/>
      <c r="ES1758" s="35"/>
      <c r="ET1758" s="35"/>
      <c r="EY1758" s="251"/>
      <c r="FA1758" s="35"/>
      <c r="FB1758" s="35"/>
      <c r="FC1758" s="35"/>
      <c r="FH1758" s="251"/>
      <c r="FJ1758" s="35"/>
      <c r="FK1758" s="35"/>
      <c r="FL1758" s="35"/>
      <c r="FQ1758" s="251"/>
      <c r="FS1758" s="35"/>
      <c r="FT1758" s="35"/>
      <c r="FU1758" s="35"/>
      <c r="FZ1758" s="251"/>
      <c r="GB1758" s="35"/>
      <c r="GC1758" s="35"/>
      <c r="GD1758" s="35"/>
      <c r="GI1758" s="251"/>
      <c r="GK1758" s="35"/>
      <c r="GL1758" s="35"/>
      <c r="GM1758" s="35"/>
      <c r="GR1758" s="251"/>
      <c r="GT1758" s="35"/>
      <c r="GU1758" s="35"/>
      <c r="GV1758" s="35"/>
      <c r="HA1758" s="251"/>
      <c r="HC1758" s="35"/>
      <c r="HD1758" s="35"/>
      <c r="HE1758" s="35"/>
      <c r="HJ1758" s="35"/>
      <c r="HK1758" s="35"/>
      <c r="HL1758" s="35"/>
      <c r="HM1758" s="35"/>
      <c r="HN1758" s="35"/>
      <c r="HO1758" s="35"/>
      <c r="HP1758" s="35"/>
      <c r="HQ1758" s="35"/>
      <c r="HR1758" s="35"/>
      <c r="HS1758" s="35"/>
      <c r="HT1758" s="35"/>
      <c r="HU1758" s="35"/>
      <c r="HV1758" s="35"/>
      <c r="HW1758" s="35"/>
      <c r="HX1758" s="35"/>
      <c r="HY1758" s="35"/>
      <c r="HZ1758" s="35"/>
      <c r="IA1758" s="35"/>
      <c r="IB1758" s="35"/>
      <c r="IC1758" s="35"/>
      <c r="ID1758" s="35"/>
      <c r="IE1758" s="35"/>
      <c r="IF1758" s="35"/>
      <c r="IG1758" s="35"/>
      <c r="IH1758" s="35"/>
      <c r="II1758" s="35"/>
      <c r="IJ1758" s="35"/>
      <c r="IK1758" s="35"/>
      <c r="IL1758" s="35"/>
      <c r="IM1758" s="35"/>
      <c r="IN1758" s="35"/>
      <c r="IO1758" s="35"/>
      <c r="RL1758" s="252"/>
    </row>
    <row r="1759" spans="1:480" s="64" customFormat="1" ht="14.25">
      <c r="A1759" s="321"/>
      <c r="B1759" s="321"/>
      <c r="C1759" s="321"/>
      <c r="D1759" s="321"/>
      <c r="E1759" s="299"/>
      <c r="F1759" s="35"/>
      <c r="G1759" s="35"/>
      <c r="K1759" s="251"/>
      <c r="M1759" s="35"/>
      <c r="N1759" s="35"/>
      <c r="O1759" s="35"/>
      <c r="T1759" s="251"/>
      <c r="V1759" s="35"/>
      <c r="W1759" s="35"/>
      <c r="X1759" s="35"/>
      <c r="AC1759" s="251"/>
      <c r="AE1759" s="35"/>
      <c r="AF1759" s="35"/>
      <c r="AG1759" s="35"/>
      <c r="AL1759" s="251"/>
      <c r="AN1759" s="35"/>
      <c r="AO1759" s="35"/>
      <c r="AP1759" s="35"/>
      <c r="AU1759" s="251"/>
      <c r="AW1759" s="35"/>
      <c r="AX1759" s="35"/>
      <c r="AY1759" s="35"/>
      <c r="BD1759" s="251"/>
      <c r="BF1759" s="35"/>
      <c r="BG1759" s="35"/>
      <c r="BH1759" s="35"/>
      <c r="BM1759" s="251"/>
      <c r="BO1759" s="35"/>
      <c r="BP1759" s="35"/>
      <c r="BQ1759" s="35"/>
      <c r="BV1759" s="251"/>
      <c r="BX1759" s="35"/>
      <c r="BY1759" s="35"/>
      <c r="BZ1759" s="35"/>
      <c r="CE1759" s="251"/>
      <c r="CG1759" s="35"/>
      <c r="CH1759" s="35"/>
      <c r="CI1759" s="35"/>
      <c r="CN1759" s="251"/>
      <c r="CP1759" s="35"/>
      <c r="CQ1759" s="35"/>
      <c r="CR1759" s="35"/>
      <c r="CW1759" s="251"/>
      <c r="CY1759" s="35"/>
      <c r="CZ1759" s="35"/>
      <c r="DA1759" s="35"/>
      <c r="DF1759" s="251"/>
      <c r="DH1759" s="35"/>
      <c r="DI1759" s="35"/>
      <c r="DJ1759" s="35"/>
      <c r="DO1759" s="251"/>
      <c r="DQ1759" s="35"/>
      <c r="DR1759" s="35"/>
      <c r="DS1759" s="35"/>
      <c r="DX1759" s="251"/>
      <c r="DZ1759" s="35"/>
      <c r="EA1759" s="35"/>
      <c r="EB1759" s="35"/>
      <c r="EG1759" s="251"/>
      <c r="EI1759" s="35"/>
      <c r="EJ1759" s="35"/>
      <c r="EK1759" s="35"/>
      <c r="EP1759" s="251"/>
      <c r="ER1759" s="35"/>
      <c r="ES1759" s="35"/>
      <c r="ET1759" s="35"/>
      <c r="EY1759" s="251"/>
      <c r="FA1759" s="35"/>
      <c r="FB1759" s="35"/>
      <c r="FC1759" s="35"/>
      <c r="FH1759" s="251"/>
      <c r="FJ1759" s="35"/>
      <c r="FK1759" s="35"/>
      <c r="FL1759" s="35"/>
      <c r="FQ1759" s="251"/>
      <c r="FS1759" s="35"/>
      <c r="FT1759" s="35"/>
      <c r="FU1759" s="35"/>
      <c r="FZ1759" s="251"/>
      <c r="GB1759" s="35"/>
      <c r="GC1759" s="35"/>
      <c r="GD1759" s="35"/>
      <c r="GI1759" s="251"/>
      <c r="GK1759" s="35"/>
      <c r="GL1759" s="35"/>
      <c r="GM1759" s="35"/>
      <c r="GR1759" s="251"/>
      <c r="GT1759" s="35"/>
      <c r="GU1759" s="35"/>
      <c r="GV1759" s="35"/>
      <c r="HA1759" s="251"/>
      <c r="HC1759" s="35"/>
      <c r="HD1759" s="35"/>
      <c r="HE1759" s="35"/>
      <c r="HJ1759" s="35"/>
      <c r="HK1759" s="35"/>
      <c r="HL1759" s="35"/>
      <c r="HM1759" s="35"/>
      <c r="HN1759" s="35"/>
      <c r="HO1759" s="35"/>
      <c r="HP1759" s="35"/>
      <c r="HQ1759" s="35"/>
      <c r="HR1759" s="35"/>
      <c r="HS1759" s="35"/>
      <c r="HT1759" s="35"/>
      <c r="HU1759" s="35"/>
      <c r="HV1759" s="35"/>
      <c r="HW1759" s="35"/>
      <c r="HX1759" s="35"/>
      <c r="HY1759" s="35"/>
      <c r="HZ1759" s="35"/>
      <c r="IA1759" s="35"/>
      <c r="IB1759" s="35"/>
      <c r="IC1759" s="35"/>
      <c r="ID1759" s="35"/>
      <c r="IE1759" s="35"/>
      <c r="IF1759" s="35"/>
      <c r="IG1759" s="35"/>
      <c r="IH1759" s="35"/>
      <c r="II1759" s="35"/>
      <c r="IJ1759" s="35"/>
      <c r="IK1759" s="35"/>
      <c r="IL1759" s="35"/>
      <c r="IM1759" s="35"/>
      <c r="IN1759" s="35"/>
      <c r="IO1759" s="35"/>
      <c r="RL1759" s="252"/>
    </row>
    <row r="1760" spans="1:480" s="64" customFormat="1" ht="14.25">
      <c r="A1760" s="321"/>
      <c r="B1760" s="321"/>
      <c r="C1760" s="321"/>
      <c r="D1760" s="321"/>
      <c r="E1760" s="299"/>
      <c r="F1760" s="35"/>
      <c r="G1760" s="35"/>
      <c r="K1760" s="251"/>
      <c r="M1760" s="35"/>
      <c r="N1760" s="35"/>
      <c r="O1760" s="35"/>
      <c r="T1760" s="251"/>
      <c r="V1760" s="35"/>
      <c r="W1760" s="35"/>
      <c r="X1760" s="35"/>
      <c r="AC1760" s="251"/>
      <c r="AE1760" s="35"/>
      <c r="AF1760" s="35"/>
      <c r="AG1760" s="35"/>
      <c r="AL1760" s="251"/>
      <c r="AN1760" s="35"/>
      <c r="AO1760" s="35"/>
      <c r="AP1760" s="35"/>
      <c r="AU1760" s="251"/>
      <c r="AW1760" s="35"/>
      <c r="AX1760" s="35"/>
      <c r="AY1760" s="35"/>
      <c r="BD1760" s="251"/>
      <c r="BF1760" s="35"/>
      <c r="BG1760" s="35"/>
      <c r="BH1760" s="35"/>
      <c r="BM1760" s="251"/>
      <c r="BO1760" s="35"/>
      <c r="BP1760" s="35"/>
      <c r="BQ1760" s="35"/>
      <c r="BV1760" s="251"/>
      <c r="BX1760" s="35"/>
      <c r="BY1760" s="35"/>
      <c r="BZ1760" s="35"/>
      <c r="CE1760" s="251"/>
      <c r="CG1760" s="35"/>
      <c r="CH1760" s="35"/>
      <c r="CI1760" s="35"/>
      <c r="CN1760" s="251"/>
      <c r="CP1760" s="35"/>
      <c r="CQ1760" s="35"/>
      <c r="CR1760" s="35"/>
      <c r="CW1760" s="251"/>
      <c r="CY1760" s="35"/>
      <c r="CZ1760" s="35"/>
      <c r="DA1760" s="35"/>
      <c r="DF1760" s="251"/>
      <c r="DH1760" s="35"/>
      <c r="DI1760" s="35"/>
      <c r="DJ1760" s="35"/>
      <c r="DO1760" s="251"/>
      <c r="DQ1760" s="35"/>
      <c r="DR1760" s="35"/>
      <c r="DS1760" s="35"/>
      <c r="DX1760" s="251"/>
      <c r="DZ1760" s="35"/>
      <c r="EA1760" s="35"/>
      <c r="EB1760" s="35"/>
      <c r="EG1760" s="251"/>
      <c r="EI1760" s="35"/>
      <c r="EJ1760" s="35"/>
      <c r="EK1760" s="35"/>
      <c r="EP1760" s="251"/>
      <c r="ER1760" s="35"/>
      <c r="ES1760" s="35"/>
      <c r="ET1760" s="35"/>
      <c r="EY1760" s="251"/>
      <c r="FA1760" s="35"/>
      <c r="FB1760" s="35"/>
      <c r="FC1760" s="35"/>
      <c r="FH1760" s="251"/>
      <c r="FJ1760" s="35"/>
      <c r="FK1760" s="35"/>
      <c r="FL1760" s="35"/>
      <c r="FQ1760" s="251"/>
      <c r="FS1760" s="35"/>
      <c r="FT1760" s="35"/>
      <c r="FU1760" s="35"/>
      <c r="FZ1760" s="251"/>
      <c r="GB1760" s="35"/>
      <c r="GC1760" s="35"/>
      <c r="GD1760" s="35"/>
      <c r="GI1760" s="251"/>
      <c r="GK1760" s="35"/>
      <c r="GL1760" s="35"/>
      <c r="GM1760" s="35"/>
      <c r="GR1760" s="251"/>
      <c r="GT1760" s="35"/>
      <c r="GU1760" s="35"/>
      <c r="GV1760" s="35"/>
      <c r="HA1760" s="251"/>
      <c r="HC1760" s="35"/>
      <c r="HD1760" s="35"/>
      <c r="HE1760" s="35"/>
      <c r="HJ1760" s="35"/>
      <c r="HK1760" s="35"/>
      <c r="HL1760" s="35"/>
      <c r="HM1760" s="35"/>
      <c r="HN1760" s="35"/>
      <c r="HO1760" s="35"/>
      <c r="HP1760" s="35"/>
      <c r="HQ1760" s="35"/>
      <c r="HR1760" s="35"/>
      <c r="HS1760" s="35"/>
      <c r="HT1760" s="35"/>
      <c r="HU1760" s="35"/>
      <c r="HV1760" s="35"/>
      <c r="HW1760" s="35"/>
      <c r="HX1760" s="35"/>
      <c r="HY1760" s="35"/>
      <c r="HZ1760" s="35"/>
      <c r="IA1760" s="35"/>
      <c r="IB1760" s="35"/>
      <c r="IC1760" s="35"/>
      <c r="ID1760" s="35"/>
      <c r="IE1760" s="35"/>
      <c r="IF1760" s="35"/>
      <c r="IG1760" s="35"/>
      <c r="IH1760" s="35"/>
      <c r="II1760" s="35"/>
      <c r="IJ1760" s="35"/>
      <c r="IK1760" s="35"/>
      <c r="IL1760" s="35"/>
      <c r="IM1760" s="35"/>
      <c r="IN1760" s="35"/>
      <c r="IO1760" s="35"/>
      <c r="RL1760" s="252"/>
    </row>
    <row r="1761" spans="1:480" s="64" customFormat="1" ht="14.25">
      <c r="A1761" s="321"/>
      <c r="B1761" s="321"/>
      <c r="C1761" s="321"/>
      <c r="D1761" s="321"/>
      <c r="E1761" s="299"/>
      <c r="F1761" s="35"/>
      <c r="G1761" s="35"/>
      <c r="K1761" s="251"/>
      <c r="M1761" s="35"/>
      <c r="N1761" s="35"/>
      <c r="O1761" s="35"/>
      <c r="T1761" s="251"/>
      <c r="V1761" s="35"/>
      <c r="W1761" s="35"/>
      <c r="X1761" s="35"/>
      <c r="AC1761" s="251"/>
      <c r="AE1761" s="35"/>
      <c r="AF1761" s="35"/>
      <c r="AG1761" s="35"/>
      <c r="AL1761" s="251"/>
      <c r="AN1761" s="35"/>
      <c r="AO1761" s="35"/>
      <c r="AP1761" s="35"/>
      <c r="AU1761" s="251"/>
      <c r="AW1761" s="35"/>
      <c r="AX1761" s="35"/>
      <c r="AY1761" s="35"/>
      <c r="BD1761" s="251"/>
      <c r="BF1761" s="35"/>
      <c r="BG1761" s="35"/>
      <c r="BH1761" s="35"/>
      <c r="BM1761" s="251"/>
      <c r="BO1761" s="35"/>
      <c r="BP1761" s="35"/>
      <c r="BQ1761" s="35"/>
      <c r="BV1761" s="251"/>
      <c r="BX1761" s="35"/>
      <c r="BY1761" s="35"/>
      <c r="BZ1761" s="35"/>
      <c r="CE1761" s="251"/>
      <c r="CG1761" s="35"/>
      <c r="CH1761" s="35"/>
      <c r="CI1761" s="35"/>
      <c r="CN1761" s="251"/>
      <c r="CP1761" s="35"/>
      <c r="CQ1761" s="35"/>
      <c r="CR1761" s="35"/>
      <c r="CW1761" s="251"/>
      <c r="CY1761" s="35"/>
      <c r="CZ1761" s="35"/>
      <c r="DA1761" s="35"/>
      <c r="DF1761" s="251"/>
      <c r="DH1761" s="35"/>
      <c r="DI1761" s="35"/>
      <c r="DJ1761" s="35"/>
      <c r="DO1761" s="251"/>
      <c r="DQ1761" s="35"/>
      <c r="DR1761" s="35"/>
      <c r="DS1761" s="35"/>
      <c r="DX1761" s="251"/>
      <c r="DZ1761" s="35"/>
      <c r="EA1761" s="35"/>
      <c r="EB1761" s="35"/>
      <c r="EG1761" s="251"/>
      <c r="EI1761" s="35"/>
      <c r="EJ1761" s="35"/>
      <c r="EK1761" s="35"/>
      <c r="EP1761" s="251"/>
      <c r="ER1761" s="35"/>
      <c r="ES1761" s="35"/>
      <c r="ET1761" s="35"/>
      <c r="EY1761" s="251"/>
      <c r="FA1761" s="35"/>
      <c r="FB1761" s="35"/>
      <c r="FC1761" s="35"/>
      <c r="FH1761" s="251"/>
      <c r="FJ1761" s="35"/>
      <c r="FK1761" s="35"/>
      <c r="FL1761" s="35"/>
      <c r="FQ1761" s="251"/>
      <c r="FS1761" s="35"/>
      <c r="FT1761" s="35"/>
      <c r="FU1761" s="35"/>
      <c r="FZ1761" s="251"/>
      <c r="GB1761" s="35"/>
      <c r="GC1761" s="35"/>
      <c r="GD1761" s="35"/>
      <c r="GI1761" s="251"/>
      <c r="GK1761" s="35"/>
      <c r="GL1761" s="35"/>
      <c r="GM1761" s="35"/>
      <c r="GR1761" s="251"/>
      <c r="GT1761" s="35"/>
      <c r="GU1761" s="35"/>
      <c r="GV1761" s="35"/>
      <c r="HA1761" s="251"/>
      <c r="HC1761" s="35"/>
      <c r="HD1761" s="35"/>
      <c r="HE1761" s="35"/>
      <c r="HJ1761" s="35"/>
      <c r="HK1761" s="35"/>
      <c r="HL1761" s="35"/>
      <c r="HM1761" s="35"/>
      <c r="HN1761" s="35"/>
      <c r="HO1761" s="35"/>
      <c r="HP1761" s="35"/>
      <c r="HQ1761" s="35"/>
      <c r="HR1761" s="35"/>
      <c r="HS1761" s="35"/>
      <c r="HT1761" s="35"/>
      <c r="HU1761" s="35"/>
      <c r="HV1761" s="35"/>
      <c r="HW1761" s="35"/>
      <c r="HX1761" s="35"/>
      <c r="HY1761" s="35"/>
      <c r="HZ1761" s="35"/>
      <c r="IA1761" s="35"/>
      <c r="IB1761" s="35"/>
      <c r="IC1761" s="35"/>
      <c r="ID1761" s="35"/>
      <c r="IE1761" s="35"/>
      <c r="IF1761" s="35"/>
      <c r="IG1761" s="35"/>
      <c r="IH1761" s="35"/>
      <c r="II1761" s="35"/>
      <c r="IJ1761" s="35"/>
      <c r="IK1761" s="35"/>
      <c r="IL1761" s="35"/>
      <c r="IM1761" s="35"/>
      <c r="IN1761" s="35"/>
      <c r="IO1761" s="35"/>
      <c r="RL1761" s="252"/>
    </row>
    <row r="1762" spans="1:480" s="64" customFormat="1" ht="14.25">
      <c r="A1762" s="321"/>
      <c r="B1762" s="321"/>
      <c r="C1762" s="321"/>
      <c r="D1762" s="321"/>
      <c r="E1762" s="299"/>
      <c r="F1762" s="35"/>
      <c r="G1762" s="35"/>
      <c r="K1762" s="251"/>
      <c r="M1762" s="35"/>
      <c r="N1762" s="35"/>
      <c r="O1762" s="35"/>
      <c r="T1762" s="251"/>
      <c r="V1762" s="35"/>
      <c r="W1762" s="35"/>
      <c r="X1762" s="35"/>
      <c r="AC1762" s="251"/>
      <c r="AE1762" s="35"/>
      <c r="AF1762" s="35"/>
      <c r="AG1762" s="35"/>
      <c r="AL1762" s="251"/>
      <c r="AN1762" s="35"/>
      <c r="AO1762" s="35"/>
      <c r="AP1762" s="35"/>
      <c r="AU1762" s="251"/>
      <c r="AW1762" s="35"/>
      <c r="AX1762" s="35"/>
      <c r="AY1762" s="35"/>
      <c r="BD1762" s="251"/>
      <c r="BF1762" s="35"/>
      <c r="BG1762" s="35"/>
      <c r="BH1762" s="35"/>
      <c r="BM1762" s="251"/>
      <c r="BO1762" s="35"/>
      <c r="BP1762" s="35"/>
      <c r="BQ1762" s="35"/>
      <c r="BV1762" s="251"/>
      <c r="BX1762" s="35"/>
      <c r="BY1762" s="35"/>
      <c r="BZ1762" s="35"/>
      <c r="CE1762" s="251"/>
      <c r="CG1762" s="35"/>
      <c r="CH1762" s="35"/>
      <c r="CI1762" s="35"/>
      <c r="CN1762" s="251"/>
      <c r="CP1762" s="35"/>
      <c r="CQ1762" s="35"/>
      <c r="CR1762" s="35"/>
      <c r="CW1762" s="251"/>
      <c r="CY1762" s="35"/>
      <c r="CZ1762" s="35"/>
      <c r="DA1762" s="35"/>
      <c r="DF1762" s="251"/>
      <c r="DH1762" s="35"/>
      <c r="DI1762" s="35"/>
      <c r="DJ1762" s="35"/>
      <c r="DO1762" s="251"/>
      <c r="DQ1762" s="35"/>
      <c r="DR1762" s="35"/>
      <c r="DS1762" s="35"/>
      <c r="DX1762" s="251"/>
      <c r="DZ1762" s="35"/>
      <c r="EA1762" s="35"/>
      <c r="EB1762" s="35"/>
      <c r="EG1762" s="251"/>
      <c r="EI1762" s="35"/>
      <c r="EJ1762" s="35"/>
      <c r="EK1762" s="35"/>
      <c r="EP1762" s="251"/>
      <c r="ER1762" s="35"/>
      <c r="ES1762" s="35"/>
      <c r="ET1762" s="35"/>
      <c r="EY1762" s="251"/>
      <c r="FA1762" s="35"/>
      <c r="FB1762" s="35"/>
      <c r="FC1762" s="35"/>
      <c r="FH1762" s="251"/>
      <c r="FJ1762" s="35"/>
      <c r="FK1762" s="35"/>
      <c r="FL1762" s="35"/>
      <c r="FQ1762" s="251"/>
      <c r="FS1762" s="35"/>
      <c r="FT1762" s="35"/>
      <c r="FU1762" s="35"/>
      <c r="FZ1762" s="251"/>
      <c r="GB1762" s="35"/>
      <c r="GC1762" s="35"/>
      <c r="GD1762" s="35"/>
      <c r="GI1762" s="251"/>
      <c r="GK1762" s="35"/>
      <c r="GL1762" s="35"/>
      <c r="GM1762" s="35"/>
      <c r="GR1762" s="251"/>
      <c r="GT1762" s="35"/>
      <c r="GU1762" s="35"/>
      <c r="GV1762" s="35"/>
      <c r="HA1762" s="251"/>
      <c r="HC1762" s="35"/>
      <c r="HD1762" s="35"/>
      <c r="HE1762" s="35"/>
      <c r="HJ1762" s="35"/>
      <c r="HK1762" s="35"/>
      <c r="HL1762" s="35"/>
      <c r="HM1762" s="35"/>
      <c r="HN1762" s="35"/>
      <c r="HO1762" s="35"/>
      <c r="HP1762" s="35"/>
      <c r="HQ1762" s="35"/>
      <c r="HR1762" s="35"/>
      <c r="HS1762" s="35"/>
      <c r="HT1762" s="35"/>
      <c r="HU1762" s="35"/>
      <c r="HV1762" s="35"/>
      <c r="HW1762" s="35"/>
      <c r="HX1762" s="35"/>
      <c r="HY1762" s="35"/>
      <c r="HZ1762" s="35"/>
      <c r="IA1762" s="35"/>
      <c r="IB1762" s="35"/>
      <c r="IC1762" s="35"/>
      <c r="ID1762" s="35"/>
      <c r="IE1762" s="35"/>
      <c r="IF1762" s="35"/>
      <c r="IG1762" s="35"/>
      <c r="IH1762" s="35"/>
      <c r="II1762" s="35"/>
      <c r="IJ1762" s="35"/>
      <c r="IK1762" s="35"/>
      <c r="IL1762" s="35"/>
      <c r="IM1762" s="35"/>
      <c r="IN1762" s="35"/>
      <c r="IO1762" s="35"/>
      <c r="RL1762" s="252"/>
    </row>
    <row r="1763" spans="1:480" s="64" customFormat="1" ht="14.25">
      <c r="A1763" s="321"/>
      <c r="B1763" s="321"/>
      <c r="C1763" s="321"/>
      <c r="D1763" s="321"/>
      <c r="E1763" s="299"/>
      <c r="F1763" s="35"/>
      <c r="G1763" s="35"/>
      <c r="K1763" s="251"/>
      <c r="M1763" s="35"/>
      <c r="N1763" s="35"/>
      <c r="O1763" s="35"/>
      <c r="T1763" s="251"/>
      <c r="V1763" s="35"/>
      <c r="W1763" s="35"/>
      <c r="X1763" s="35"/>
      <c r="AC1763" s="251"/>
      <c r="AE1763" s="35"/>
      <c r="AF1763" s="35"/>
      <c r="AG1763" s="35"/>
      <c r="AL1763" s="251"/>
      <c r="AN1763" s="35"/>
      <c r="AO1763" s="35"/>
      <c r="AP1763" s="35"/>
      <c r="AU1763" s="251"/>
      <c r="AW1763" s="35"/>
      <c r="AX1763" s="35"/>
      <c r="AY1763" s="35"/>
      <c r="BD1763" s="251"/>
      <c r="BF1763" s="35"/>
      <c r="BG1763" s="35"/>
      <c r="BH1763" s="35"/>
      <c r="BM1763" s="251"/>
      <c r="BO1763" s="35"/>
      <c r="BP1763" s="35"/>
      <c r="BQ1763" s="35"/>
      <c r="BV1763" s="251"/>
      <c r="BX1763" s="35"/>
      <c r="BY1763" s="35"/>
      <c r="BZ1763" s="35"/>
      <c r="CE1763" s="251"/>
      <c r="CG1763" s="35"/>
      <c r="CH1763" s="35"/>
      <c r="CI1763" s="35"/>
      <c r="CN1763" s="251"/>
      <c r="CP1763" s="35"/>
      <c r="CQ1763" s="35"/>
      <c r="CR1763" s="35"/>
      <c r="CW1763" s="251"/>
      <c r="CY1763" s="35"/>
      <c r="CZ1763" s="35"/>
      <c r="DA1763" s="35"/>
      <c r="DF1763" s="251"/>
      <c r="DH1763" s="35"/>
      <c r="DI1763" s="35"/>
      <c r="DJ1763" s="35"/>
      <c r="DO1763" s="251"/>
      <c r="DQ1763" s="35"/>
      <c r="DR1763" s="35"/>
      <c r="DS1763" s="35"/>
      <c r="DX1763" s="251"/>
      <c r="DZ1763" s="35"/>
      <c r="EA1763" s="35"/>
      <c r="EB1763" s="35"/>
      <c r="EG1763" s="251"/>
      <c r="EI1763" s="35"/>
      <c r="EJ1763" s="35"/>
      <c r="EK1763" s="35"/>
      <c r="EP1763" s="251"/>
      <c r="ER1763" s="35"/>
      <c r="ES1763" s="35"/>
      <c r="ET1763" s="35"/>
      <c r="EY1763" s="251"/>
      <c r="FA1763" s="35"/>
      <c r="FB1763" s="35"/>
      <c r="FC1763" s="35"/>
      <c r="FH1763" s="251"/>
      <c r="FJ1763" s="35"/>
      <c r="FK1763" s="35"/>
      <c r="FL1763" s="35"/>
      <c r="FQ1763" s="251"/>
      <c r="FS1763" s="35"/>
      <c r="FT1763" s="35"/>
      <c r="FU1763" s="35"/>
      <c r="FZ1763" s="251"/>
      <c r="GB1763" s="35"/>
      <c r="GC1763" s="35"/>
      <c r="GD1763" s="35"/>
      <c r="GI1763" s="251"/>
      <c r="GK1763" s="35"/>
      <c r="GL1763" s="35"/>
      <c r="GM1763" s="35"/>
      <c r="GR1763" s="251"/>
      <c r="GT1763" s="35"/>
      <c r="GU1763" s="35"/>
      <c r="GV1763" s="35"/>
      <c r="HA1763" s="251"/>
      <c r="HC1763" s="35"/>
      <c r="HD1763" s="35"/>
      <c r="HE1763" s="35"/>
      <c r="HJ1763" s="35"/>
      <c r="HK1763" s="35"/>
      <c r="HL1763" s="35"/>
      <c r="HM1763" s="35"/>
      <c r="HN1763" s="35"/>
      <c r="HO1763" s="35"/>
      <c r="HP1763" s="35"/>
      <c r="HQ1763" s="35"/>
      <c r="HR1763" s="35"/>
      <c r="HS1763" s="35"/>
      <c r="HT1763" s="35"/>
      <c r="HU1763" s="35"/>
      <c r="HV1763" s="35"/>
      <c r="HW1763" s="35"/>
      <c r="HX1763" s="35"/>
      <c r="HY1763" s="35"/>
      <c r="HZ1763" s="35"/>
      <c r="IA1763" s="35"/>
      <c r="IB1763" s="35"/>
      <c r="IC1763" s="35"/>
      <c r="ID1763" s="35"/>
      <c r="IE1763" s="35"/>
      <c r="IF1763" s="35"/>
      <c r="IG1763" s="35"/>
      <c r="IH1763" s="35"/>
      <c r="II1763" s="35"/>
      <c r="IJ1763" s="35"/>
      <c r="IK1763" s="35"/>
      <c r="IL1763" s="35"/>
      <c r="IM1763" s="35"/>
      <c r="IN1763" s="35"/>
      <c r="IO1763" s="35"/>
      <c r="RL1763" s="252"/>
    </row>
    <row r="1764" spans="1:480" s="64" customFormat="1" ht="14.25">
      <c r="A1764" s="321"/>
      <c r="B1764" s="321"/>
      <c r="C1764" s="321"/>
      <c r="D1764" s="321"/>
      <c r="E1764" s="299"/>
      <c r="F1764" s="35"/>
      <c r="G1764" s="35"/>
      <c r="K1764" s="251"/>
      <c r="M1764" s="35"/>
      <c r="N1764" s="35"/>
      <c r="O1764" s="35"/>
      <c r="T1764" s="251"/>
      <c r="V1764" s="35"/>
      <c r="W1764" s="35"/>
      <c r="X1764" s="35"/>
      <c r="AC1764" s="251"/>
      <c r="AE1764" s="35"/>
      <c r="AF1764" s="35"/>
      <c r="AG1764" s="35"/>
      <c r="AL1764" s="251"/>
      <c r="AN1764" s="35"/>
      <c r="AO1764" s="35"/>
      <c r="AP1764" s="35"/>
      <c r="AU1764" s="251"/>
      <c r="AW1764" s="35"/>
      <c r="AX1764" s="35"/>
      <c r="AY1764" s="35"/>
      <c r="BD1764" s="251"/>
      <c r="BF1764" s="35"/>
      <c r="BG1764" s="35"/>
      <c r="BH1764" s="35"/>
      <c r="BM1764" s="251"/>
      <c r="BO1764" s="35"/>
      <c r="BP1764" s="35"/>
      <c r="BQ1764" s="35"/>
      <c r="BV1764" s="251"/>
      <c r="BX1764" s="35"/>
      <c r="BY1764" s="35"/>
      <c r="BZ1764" s="35"/>
      <c r="CE1764" s="251"/>
      <c r="CG1764" s="35"/>
      <c r="CH1764" s="35"/>
      <c r="CI1764" s="35"/>
      <c r="CN1764" s="251"/>
      <c r="CP1764" s="35"/>
      <c r="CQ1764" s="35"/>
      <c r="CR1764" s="35"/>
      <c r="CW1764" s="251"/>
      <c r="CY1764" s="35"/>
      <c r="CZ1764" s="35"/>
      <c r="DA1764" s="35"/>
      <c r="DF1764" s="251"/>
      <c r="DH1764" s="35"/>
      <c r="DI1764" s="35"/>
      <c r="DJ1764" s="35"/>
      <c r="DO1764" s="251"/>
      <c r="DQ1764" s="35"/>
      <c r="DR1764" s="35"/>
      <c r="DS1764" s="35"/>
      <c r="DX1764" s="251"/>
      <c r="DZ1764" s="35"/>
      <c r="EA1764" s="35"/>
      <c r="EB1764" s="35"/>
      <c r="EG1764" s="251"/>
      <c r="EI1764" s="35"/>
      <c r="EJ1764" s="35"/>
      <c r="EK1764" s="35"/>
      <c r="EP1764" s="251"/>
      <c r="ER1764" s="35"/>
      <c r="ES1764" s="35"/>
      <c r="ET1764" s="35"/>
      <c r="EY1764" s="251"/>
      <c r="FA1764" s="35"/>
      <c r="FB1764" s="35"/>
      <c r="FC1764" s="35"/>
      <c r="FH1764" s="251"/>
      <c r="FJ1764" s="35"/>
      <c r="FK1764" s="35"/>
      <c r="FL1764" s="35"/>
      <c r="FQ1764" s="251"/>
      <c r="FS1764" s="35"/>
      <c r="FT1764" s="35"/>
      <c r="FU1764" s="35"/>
      <c r="FZ1764" s="251"/>
      <c r="GB1764" s="35"/>
      <c r="GC1764" s="35"/>
      <c r="GD1764" s="35"/>
      <c r="GI1764" s="251"/>
      <c r="GK1764" s="35"/>
      <c r="GL1764" s="35"/>
      <c r="GM1764" s="35"/>
      <c r="GR1764" s="251"/>
      <c r="GT1764" s="35"/>
      <c r="GU1764" s="35"/>
      <c r="GV1764" s="35"/>
      <c r="HA1764" s="251"/>
      <c r="HC1764" s="35"/>
      <c r="HD1764" s="35"/>
      <c r="HE1764" s="35"/>
      <c r="HJ1764" s="35"/>
      <c r="HK1764" s="35"/>
      <c r="HL1764" s="35"/>
      <c r="HM1764" s="35"/>
      <c r="HN1764" s="35"/>
      <c r="HO1764" s="35"/>
      <c r="HP1764" s="35"/>
      <c r="HQ1764" s="35"/>
      <c r="HR1764" s="35"/>
      <c r="HS1764" s="35"/>
      <c r="HT1764" s="35"/>
      <c r="HU1764" s="35"/>
      <c r="HV1764" s="35"/>
      <c r="HW1764" s="35"/>
      <c r="HX1764" s="35"/>
      <c r="HY1764" s="35"/>
      <c r="HZ1764" s="35"/>
      <c r="IA1764" s="35"/>
      <c r="IB1764" s="35"/>
      <c r="IC1764" s="35"/>
      <c r="ID1764" s="35"/>
      <c r="IE1764" s="35"/>
      <c r="IF1764" s="35"/>
      <c r="IG1764" s="35"/>
      <c r="IH1764" s="35"/>
      <c r="II1764" s="35"/>
      <c r="IJ1764" s="35"/>
      <c r="IK1764" s="35"/>
      <c r="IL1764" s="35"/>
      <c r="IM1764" s="35"/>
      <c r="IN1764" s="35"/>
      <c r="IO1764" s="35"/>
      <c r="RL1764" s="252"/>
    </row>
    <row r="1765" spans="1:480" s="64" customFormat="1" ht="14.25">
      <c r="A1765" s="321"/>
      <c r="B1765" s="321"/>
      <c r="C1765" s="321"/>
      <c r="D1765" s="321"/>
      <c r="E1765" s="299"/>
      <c r="F1765" s="35"/>
      <c r="G1765" s="35"/>
      <c r="K1765" s="251"/>
      <c r="M1765" s="35"/>
      <c r="N1765" s="35"/>
      <c r="O1765" s="35"/>
      <c r="T1765" s="251"/>
      <c r="V1765" s="35"/>
      <c r="W1765" s="35"/>
      <c r="X1765" s="35"/>
      <c r="AC1765" s="251"/>
      <c r="AE1765" s="35"/>
      <c r="AF1765" s="35"/>
      <c r="AG1765" s="35"/>
      <c r="AL1765" s="251"/>
      <c r="AN1765" s="35"/>
      <c r="AO1765" s="35"/>
      <c r="AP1765" s="35"/>
      <c r="AU1765" s="251"/>
      <c r="AW1765" s="35"/>
      <c r="AX1765" s="35"/>
      <c r="AY1765" s="35"/>
      <c r="BD1765" s="251"/>
      <c r="BF1765" s="35"/>
      <c r="BG1765" s="35"/>
      <c r="BH1765" s="35"/>
      <c r="BM1765" s="251"/>
      <c r="BO1765" s="35"/>
      <c r="BP1765" s="35"/>
      <c r="BQ1765" s="35"/>
      <c r="BV1765" s="251"/>
      <c r="BX1765" s="35"/>
      <c r="BY1765" s="35"/>
      <c r="BZ1765" s="35"/>
      <c r="CE1765" s="251"/>
      <c r="CG1765" s="35"/>
      <c r="CH1765" s="35"/>
      <c r="CI1765" s="35"/>
      <c r="CN1765" s="251"/>
      <c r="CP1765" s="35"/>
      <c r="CQ1765" s="35"/>
      <c r="CR1765" s="35"/>
      <c r="CW1765" s="251"/>
      <c r="CY1765" s="35"/>
      <c r="CZ1765" s="35"/>
      <c r="DA1765" s="35"/>
      <c r="DF1765" s="251"/>
      <c r="DH1765" s="35"/>
      <c r="DI1765" s="35"/>
      <c r="DJ1765" s="35"/>
      <c r="DO1765" s="251"/>
      <c r="DQ1765" s="35"/>
      <c r="DR1765" s="35"/>
      <c r="DS1765" s="35"/>
      <c r="DX1765" s="251"/>
      <c r="DZ1765" s="35"/>
      <c r="EA1765" s="35"/>
      <c r="EB1765" s="35"/>
      <c r="EG1765" s="251"/>
      <c r="EI1765" s="35"/>
      <c r="EJ1765" s="35"/>
      <c r="EK1765" s="35"/>
      <c r="EP1765" s="251"/>
      <c r="ER1765" s="35"/>
      <c r="ES1765" s="35"/>
      <c r="ET1765" s="35"/>
      <c r="EY1765" s="251"/>
      <c r="FA1765" s="35"/>
      <c r="FB1765" s="35"/>
      <c r="FC1765" s="35"/>
      <c r="FH1765" s="251"/>
      <c r="FJ1765" s="35"/>
      <c r="FK1765" s="35"/>
      <c r="FL1765" s="35"/>
      <c r="FQ1765" s="251"/>
      <c r="FS1765" s="35"/>
      <c r="FT1765" s="35"/>
      <c r="FU1765" s="35"/>
      <c r="FZ1765" s="251"/>
      <c r="GB1765" s="35"/>
      <c r="GC1765" s="35"/>
      <c r="GD1765" s="35"/>
      <c r="GI1765" s="251"/>
      <c r="GK1765" s="35"/>
      <c r="GL1765" s="35"/>
      <c r="GM1765" s="35"/>
      <c r="GR1765" s="251"/>
      <c r="GT1765" s="35"/>
      <c r="GU1765" s="35"/>
      <c r="GV1765" s="35"/>
      <c r="HA1765" s="251"/>
      <c r="HC1765" s="35"/>
      <c r="HD1765" s="35"/>
      <c r="HE1765" s="35"/>
      <c r="HJ1765" s="35"/>
      <c r="HK1765" s="35"/>
      <c r="HL1765" s="35"/>
      <c r="HM1765" s="35"/>
      <c r="HN1765" s="35"/>
      <c r="HO1765" s="35"/>
      <c r="HP1765" s="35"/>
      <c r="HQ1765" s="35"/>
      <c r="HR1765" s="35"/>
      <c r="HS1765" s="35"/>
      <c r="HT1765" s="35"/>
      <c r="HU1765" s="35"/>
      <c r="HV1765" s="35"/>
      <c r="HW1765" s="35"/>
      <c r="HX1765" s="35"/>
      <c r="HY1765" s="35"/>
      <c r="HZ1765" s="35"/>
      <c r="IA1765" s="35"/>
      <c r="IB1765" s="35"/>
      <c r="IC1765" s="35"/>
      <c r="ID1765" s="35"/>
      <c r="IE1765" s="35"/>
      <c r="IF1765" s="35"/>
      <c r="IG1765" s="35"/>
      <c r="IH1765" s="35"/>
      <c r="II1765" s="35"/>
      <c r="IJ1765" s="35"/>
      <c r="IK1765" s="35"/>
      <c r="IL1765" s="35"/>
      <c r="IM1765" s="35"/>
      <c r="IN1765" s="35"/>
      <c r="IO1765" s="35"/>
      <c r="RL1765" s="252"/>
    </row>
    <row r="1766" spans="1:480" s="64" customFormat="1" ht="14.25">
      <c r="A1766" s="321"/>
      <c r="B1766" s="321"/>
      <c r="C1766" s="321"/>
      <c r="D1766" s="321"/>
      <c r="E1766" s="299"/>
      <c r="F1766" s="35"/>
      <c r="G1766" s="35"/>
      <c r="K1766" s="251"/>
      <c r="M1766" s="35"/>
      <c r="N1766" s="35"/>
      <c r="O1766" s="35"/>
      <c r="T1766" s="251"/>
      <c r="V1766" s="35"/>
      <c r="W1766" s="35"/>
      <c r="X1766" s="35"/>
      <c r="AC1766" s="251"/>
      <c r="AE1766" s="35"/>
      <c r="AF1766" s="35"/>
      <c r="AG1766" s="35"/>
      <c r="AL1766" s="251"/>
      <c r="AN1766" s="35"/>
      <c r="AO1766" s="35"/>
      <c r="AP1766" s="35"/>
      <c r="AU1766" s="251"/>
      <c r="AW1766" s="35"/>
      <c r="AX1766" s="35"/>
      <c r="AY1766" s="35"/>
      <c r="BD1766" s="251"/>
      <c r="BF1766" s="35"/>
      <c r="BG1766" s="35"/>
      <c r="BH1766" s="35"/>
      <c r="BM1766" s="251"/>
      <c r="BO1766" s="35"/>
      <c r="BP1766" s="35"/>
      <c r="BQ1766" s="35"/>
      <c r="BV1766" s="251"/>
      <c r="BX1766" s="35"/>
      <c r="BY1766" s="35"/>
      <c r="BZ1766" s="35"/>
      <c r="CE1766" s="251"/>
      <c r="CG1766" s="35"/>
      <c r="CH1766" s="35"/>
      <c r="CI1766" s="35"/>
      <c r="CN1766" s="251"/>
      <c r="CP1766" s="35"/>
      <c r="CQ1766" s="35"/>
      <c r="CR1766" s="35"/>
      <c r="CW1766" s="251"/>
      <c r="CY1766" s="35"/>
      <c r="CZ1766" s="35"/>
      <c r="DA1766" s="35"/>
      <c r="DF1766" s="251"/>
      <c r="DH1766" s="35"/>
      <c r="DI1766" s="35"/>
      <c r="DJ1766" s="35"/>
      <c r="DO1766" s="251"/>
      <c r="DQ1766" s="35"/>
      <c r="DR1766" s="35"/>
      <c r="DS1766" s="35"/>
      <c r="DX1766" s="251"/>
      <c r="DZ1766" s="35"/>
      <c r="EA1766" s="35"/>
      <c r="EB1766" s="35"/>
      <c r="EG1766" s="251"/>
      <c r="EI1766" s="35"/>
      <c r="EJ1766" s="35"/>
      <c r="EK1766" s="35"/>
      <c r="EP1766" s="251"/>
      <c r="ER1766" s="35"/>
      <c r="ES1766" s="35"/>
      <c r="ET1766" s="35"/>
      <c r="EY1766" s="251"/>
      <c r="FA1766" s="35"/>
      <c r="FB1766" s="35"/>
      <c r="FC1766" s="35"/>
      <c r="FH1766" s="251"/>
      <c r="FJ1766" s="35"/>
      <c r="FK1766" s="35"/>
      <c r="FL1766" s="35"/>
      <c r="FQ1766" s="251"/>
      <c r="FS1766" s="35"/>
      <c r="FT1766" s="35"/>
      <c r="FU1766" s="35"/>
      <c r="FZ1766" s="251"/>
      <c r="GB1766" s="35"/>
      <c r="GC1766" s="35"/>
      <c r="GD1766" s="35"/>
      <c r="GI1766" s="251"/>
      <c r="GK1766" s="35"/>
      <c r="GL1766" s="35"/>
      <c r="GM1766" s="35"/>
      <c r="GR1766" s="251"/>
      <c r="GT1766" s="35"/>
      <c r="GU1766" s="35"/>
      <c r="GV1766" s="35"/>
      <c r="HA1766" s="251"/>
      <c r="HC1766" s="35"/>
      <c r="HD1766" s="35"/>
      <c r="HE1766" s="35"/>
      <c r="HJ1766" s="35"/>
      <c r="HK1766" s="35"/>
      <c r="HL1766" s="35"/>
      <c r="HM1766" s="35"/>
      <c r="HN1766" s="35"/>
      <c r="HO1766" s="35"/>
      <c r="HP1766" s="35"/>
      <c r="HQ1766" s="35"/>
      <c r="HR1766" s="35"/>
      <c r="HS1766" s="35"/>
      <c r="HT1766" s="35"/>
      <c r="HU1766" s="35"/>
      <c r="HV1766" s="35"/>
      <c r="HW1766" s="35"/>
      <c r="HX1766" s="35"/>
      <c r="HY1766" s="35"/>
      <c r="HZ1766" s="35"/>
      <c r="IA1766" s="35"/>
      <c r="IB1766" s="35"/>
      <c r="IC1766" s="35"/>
      <c r="ID1766" s="35"/>
      <c r="IE1766" s="35"/>
      <c r="IF1766" s="35"/>
      <c r="IG1766" s="35"/>
      <c r="IH1766" s="35"/>
      <c r="II1766" s="35"/>
      <c r="IJ1766" s="35"/>
      <c r="IK1766" s="35"/>
      <c r="IL1766" s="35"/>
      <c r="IM1766" s="35"/>
      <c r="IN1766" s="35"/>
      <c r="IO1766" s="35"/>
      <c r="RL1766" s="252"/>
    </row>
    <row r="1767" spans="1:480" s="64" customFormat="1" ht="14.25">
      <c r="A1767" s="321"/>
      <c r="B1767" s="321"/>
      <c r="C1767" s="321"/>
      <c r="D1767" s="321"/>
      <c r="E1767" s="299"/>
      <c r="F1767" s="35"/>
      <c r="G1767" s="35"/>
      <c r="K1767" s="251"/>
      <c r="M1767" s="35"/>
      <c r="N1767" s="35"/>
      <c r="O1767" s="35"/>
      <c r="T1767" s="251"/>
      <c r="V1767" s="35"/>
      <c r="W1767" s="35"/>
      <c r="X1767" s="35"/>
      <c r="AC1767" s="251"/>
      <c r="AE1767" s="35"/>
      <c r="AF1767" s="35"/>
      <c r="AG1767" s="35"/>
      <c r="AL1767" s="251"/>
      <c r="AN1767" s="35"/>
      <c r="AO1767" s="35"/>
      <c r="AP1767" s="35"/>
      <c r="AU1767" s="251"/>
      <c r="AW1767" s="35"/>
      <c r="AX1767" s="35"/>
      <c r="AY1767" s="35"/>
      <c r="BD1767" s="251"/>
      <c r="BF1767" s="35"/>
      <c r="BG1767" s="35"/>
      <c r="BH1767" s="35"/>
      <c r="BM1767" s="251"/>
      <c r="BO1767" s="35"/>
      <c r="BP1767" s="35"/>
      <c r="BQ1767" s="35"/>
      <c r="BV1767" s="251"/>
      <c r="BX1767" s="35"/>
      <c r="BY1767" s="35"/>
      <c r="BZ1767" s="35"/>
      <c r="CE1767" s="251"/>
      <c r="CG1767" s="35"/>
      <c r="CH1767" s="35"/>
      <c r="CI1767" s="35"/>
      <c r="CN1767" s="251"/>
      <c r="CP1767" s="35"/>
      <c r="CQ1767" s="35"/>
      <c r="CR1767" s="35"/>
      <c r="CW1767" s="251"/>
      <c r="CY1767" s="35"/>
      <c r="CZ1767" s="35"/>
      <c r="DA1767" s="35"/>
      <c r="DF1767" s="251"/>
      <c r="DH1767" s="35"/>
      <c r="DI1767" s="35"/>
      <c r="DJ1767" s="35"/>
      <c r="DO1767" s="251"/>
      <c r="DQ1767" s="35"/>
      <c r="DR1767" s="35"/>
      <c r="DS1767" s="35"/>
      <c r="DX1767" s="251"/>
      <c r="DZ1767" s="35"/>
      <c r="EA1767" s="35"/>
      <c r="EB1767" s="35"/>
      <c r="EG1767" s="251"/>
      <c r="EI1767" s="35"/>
      <c r="EJ1767" s="35"/>
      <c r="EK1767" s="35"/>
      <c r="EP1767" s="251"/>
      <c r="ER1767" s="35"/>
      <c r="ES1767" s="35"/>
      <c r="ET1767" s="35"/>
      <c r="EY1767" s="251"/>
      <c r="FA1767" s="35"/>
      <c r="FB1767" s="35"/>
      <c r="FC1767" s="35"/>
      <c r="FH1767" s="251"/>
      <c r="FJ1767" s="35"/>
      <c r="FK1767" s="35"/>
      <c r="FL1767" s="35"/>
      <c r="FQ1767" s="251"/>
      <c r="FS1767" s="35"/>
      <c r="FT1767" s="35"/>
      <c r="FU1767" s="35"/>
      <c r="FZ1767" s="251"/>
      <c r="GB1767" s="35"/>
      <c r="GC1767" s="35"/>
      <c r="GD1767" s="35"/>
      <c r="GI1767" s="251"/>
      <c r="GK1767" s="35"/>
      <c r="GL1767" s="35"/>
      <c r="GM1767" s="35"/>
      <c r="GR1767" s="251"/>
      <c r="GT1767" s="35"/>
      <c r="GU1767" s="35"/>
      <c r="GV1767" s="35"/>
      <c r="HA1767" s="251"/>
      <c r="HC1767" s="35"/>
      <c r="HD1767" s="35"/>
      <c r="HE1767" s="35"/>
      <c r="HJ1767" s="35"/>
      <c r="HK1767" s="35"/>
      <c r="HL1767" s="35"/>
      <c r="HM1767" s="35"/>
      <c r="HN1767" s="35"/>
      <c r="HO1767" s="35"/>
      <c r="HP1767" s="35"/>
      <c r="HQ1767" s="35"/>
      <c r="HR1767" s="35"/>
      <c r="HS1767" s="35"/>
      <c r="HT1767" s="35"/>
      <c r="HU1767" s="35"/>
      <c r="HV1767" s="35"/>
      <c r="HW1767" s="35"/>
      <c r="HX1767" s="35"/>
      <c r="HY1767" s="35"/>
      <c r="HZ1767" s="35"/>
      <c r="IA1767" s="35"/>
      <c r="IB1767" s="35"/>
      <c r="IC1767" s="35"/>
      <c r="ID1767" s="35"/>
      <c r="IE1767" s="35"/>
      <c r="IF1767" s="35"/>
      <c r="IG1767" s="35"/>
      <c r="IH1767" s="35"/>
      <c r="II1767" s="35"/>
      <c r="IJ1767" s="35"/>
      <c r="IK1767" s="35"/>
      <c r="IL1767" s="35"/>
      <c r="IM1767" s="35"/>
      <c r="IN1767" s="35"/>
      <c r="IO1767" s="35"/>
      <c r="RL1767" s="252"/>
    </row>
    <row r="1768" spans="1:480" s="64" customFormat="1" ht="14.25">
      <c r="A1768" s="321"/>
      <c r="B1768" s="321"/>
      <c r="C1768" s="321"/>
      <c r="D1768" s="321"/>
      <c r="E1768" s="299"/>
      <c r="F1768" s="35"/>
      <c r="G1768" s="35"/>
      <c r="K1768" s="251"/>
      <c r="M1768" s="35"/>
      <c r="N1768" s="35"/>
      <c r="O1768" s="35"/>
      <c r="T1768" s="251"/>
      <c r="V1768" s="35"/>
      <c r="W1768" s="35"/>
      <c r="X1768" s="35"/>
      <c r="AC1768" s="251"/>
      <c r="AE1768" s="35"/>
      <c r="AF1768" s="35"/>
      <c r="AG1768" s="35"/>
      <c r="AL1768" s="251"/>
      <c r="AN1768" s="35"/>
      <c r="AO1768" s="35"/>
      <c r="AP1768" s="35"/>
      <c r="AU1768" s="251"/>
      <c r="AW1768" s="35"/>
      <c r="AX1768" s="35"/>
      <c r="AY1768" s="35"/>
      <c r="BD1768" s="251"/>
      <c r="BF1768" s="35"/>
      <c r="BG1768" s="35"/>
      <c r="BH1768" s="35"/>
      <c r="BM1768" s="251"/>
      <c r="BO1768" s="35"/>
      <c r="BP1768" s="35"/>
      <c r="BQ1768" s="35"/>
      <c r="BV1768" s="251"/>
      <c r="BX1768" s="35"/>
      <c r="BY1768" s="35"/>
      <c r="BZ1768" s="35"/>
      <c r="CE1768" s="251"/>
      <c r="CG1768" s="35"/>
      <c r="CH1768" s="35"/>
      <c r="CI1768" s="35"/>
      <c r="CN1768" s="251"/>
      <c r="CP1768" s="35"/>
      <c r="CQ1768" s="35"/>
      <c r="CR1768" s="35"/>
      <c r="CW1768" s="251"/>
      <c r="CY1768" s="35"/>
      <c r="CZ1768" s="35"/>
      <c r="DA1768" s="35"/>
      <c r="DF1768" s="251"/>
      <c r="DH1768" s="35"/>
      <c r="DI1768" s="35"/>
      <c r="DJ1768" s="35"/>
      <c r="DO1768" s="251"/>
      <c r="DQ1768" s="35"/>
      <c r="DR1768" s="35"/>
      <c r="DS1768" s="35"/>
      <c r="DX1768" s="251"/>
      <c r="DZ1768" s="35"/>
      <c r="EA1768" s="35"/>
      <c r="EB1768" s="35"/>
      <c r="EG1768" s="251"/>
      <c r="EI1768" s="35"/>
      <c r="EJ1768" s="35"/>
      <c r="EK1768" s="35"/>
      <c r="EP1768" s="251"/>
      <c r="ER1768" s="35"/>
      <c r="ES1768" s="35"/>
      <c r="ET1768" s="35"/>
      <c r="EY1768" s="251"/>
      <c r="FA1768" s="35"/>
      <c r="FB1768" s="35"/>
      <c r="FC1768" s="35"/>
      <c r="FH1768" s="251"/>
      <c r="FJ1768" s="35"/>
      <c r="FK1768" s="35"/>
      <c r="FL1768" s="35"/>
      <c r="FQ1768" s="251"/>
      <c r="FS1768" s="35"/>
      <c r="FT1768" s="35"/>
      <c r="FU1768" s="35"/>
      <c r="FZ1768" s="251"/>
      <c r="GB1768" s="35"/>
      <c r="GC1768" s="35"/>
      <c r="GD1768" s="35"/>
      <c r="GI1768" s="251"/>
      <c r="GK1768" s="35"/>
      <c r="GL1768" s="35"/>
      <c r="GM1768" s="35"/>
      <c r="GR1768" s="251"/>
      <c r="GT1768" s="35"/>
      <c r="GU1768" s="35"/>
      <c r="GV1768" s="35"/>
      <c r="HA1768" s="251"/>
      <c r="HC1768" s="35"/>
      <c r="HD1768" s="35"/>
      <c r="HE1768" s="35"/>
      <c r="HJ1768" s="35"/>
      <c r="HK1768" s="35"/>
      <c r="HL1768" s="35"/>
      <c r="HM1768" s="35"/>
      <c r="HN1768" s="35"/>
      <c r="HO1768" s="35"/>
      <c r="HP1768" s="35"/>
      <c r="HQ1768" s="35"/>
      <c r="HR1768" s="35"/>
      <c r="HS1768" s="35"/>
      <c r="HT1768" s="35"/>
      <c r="HU1768" s="35"/>
      <c r="HV1768" s="35"/>
      <c r="HW1768" s="35"/>
      <c r="HX1768" s="35"/>
      <c r="HY1768" s="35"/>
      <c r="HZ1768" s="35"/>
      <c r="IA1768" s="35"/>
      <c r="IB1768" s="35"/>
      <c r="IC1768" s="35"/>
      <c r="ID1768" s="35"/>
      <c r="IE1768" s="35"/>
      <c r="IF1768" s="35"/>
      <c r="IG1768" s="35"/>
      <c r="IH1768" s="35"/>
      <c r="II1768" s="35"/>
      <c r="IJ1768" s="35"/>
      <c r="IK1768" s="35"/>
      <c r="IL1768" s="35"/>
      <c r="IM1768" s="35"/>
      <c r="IN1768" s="35"/>
      <c r="IO1768" s="35"/>
      <c r="RL1768" s="252"/>
    </row>
    <row r="1769" spans="1:480" s="64" customFormat="1" ht="14.25">
      <c r="A1769" s="321"/>
      <c r="B1769" s="321"/>
      <c r="C1769" s="321"/>
      <c r="D1769" s="321"/>
      <c r="E1769" s="299"/>
      <c r="F1769" s="35"/>
      <c r="G1769" s="35"/>
      <c r="K1769" s="251"/>
      <c r="M1769" s="35"/>
      <c r="N1769" s="35"/>
      <c r="O1769" s="35"/>
      <c r="T1769" s="251"/>
      <c r="V1769" s="35"/>
      <c r="W1769" s="35"/>
      <c r="X1769" s="35"/>
      <c r="AC1769" s="251"/>
      <c r="AE1769" s="35"/>
      <c r="AF1769" s="35"/>
      <c r="AG1769" s="35"/>
      <c r="AL1769" s="251"/>
      <c r="AN1769" s="35"/>
      <c r="AO1769" s="35"/>
      <c r="AP1769" s="35"/>
      <c r="AU1769" s="251"/>
      <c r="AW1769" s="35"/>
      <c r="AX1769" s="35"/>
      <c r="AY1769" s="35"/>
      <c r="BD1769" s="251"/>
      <c r="BF1769" s="35"/>
      <c r="BG1769" s="35"/>
      <c r="BH1769" s="35"/>
      <c r="BM1769" s="251"/>
      <c r="BO1769" s="35"/>
      <c r="BP1769" s="35"/>
      <c r="BQ1769" s="35"/>
      <c r="BV1769" s="251"/>
      <c r="BX1769" s="35"/>
      <c r="BY1769" s="35"/>
      <c r="BZ1769" s="35"/>
      <c r="CE1769" s="251"/>
      <c r="CG1769" s="35"/>
      <c r="CH1769" s="35"/>
      <c r="CI1769" s="35"/>
      <c r="CN1769" s="251"/>
      <c r="CP1769" s="35"/>
      <c r="CQ1769" s="35"/>
      <c r="CR1769" s="35"/>
      <c r="CW1769" s="251"/>
      <c r="CY1769" s="35"/>
      <c r="CZ1769" s="35"/>
      <c r="DA1769" s="35"/>
      <c r="DF1769" s="251"/>
      <c r="DH1769" s="35"/>
      <c r="DI1769" s="35"/>
      <c r="DJ1769" s="35"/>
      <c r="DO1769" s="251"/>
      <c r="DQ1769" s="35"/>
      <c r="DR1769" s="35"/>
      <c r="DS1769" s="35"/>
      <c r="DX1769" s="251"/>
      <c r="DZ1769" s="35"/>
      <c r="EA1769" s="35"/>
      <c r="EB1769" s="35"/>
      <c r="EG1769" s="251"/>
      <c r="EI1769" s="35"/>
      <c r="EJ1769" s="35"/>
      <c r="EK1769" s="35"/>
      <c r="EP1769" s="251"/>
      <c r="ER1769" s="35"/>
      <c r="ES1769" s="35"/>
      <c r="ET1769" s="35"/>
      <c r="EY1769" s="251"/>
      <c r="FA1769" s="35"/>
      <c r="FB1769" s="35"/>
      <c r="FC1769" s="35"/>
      <c r="FH1769" s="251"/>
      <c r="FJ1769" s="35"/>
      <c r="FK1769" s="35"/>
      <c r="FL1769" s="35"/>
      <c r="FQ1769" s="251"/>
      <c r="FS1769" s="35"/>
      <c r="FT1769" s="35"/>
      <c r="FU1769" s="35"/>
      <c r="FZ1769" s="251"/>
      <c r="GB1769" s="35"/>
      <c r="GC1769" s="35"/>
      <c r="GD1769" s="35"/>
      <c r="GI1769" s="251"/>
      <c r="GK1769" s="35"/>
      <c r="GL1769" s="35"/>
      <c r="GM1769" s="35"/>
      <c r="GR1769" s="251"/>
      <c r="GT1769" s="35"/>
      <c r="GU1769" s="35"/>
      <c r="GV1769" s="35"/>
      <c r="HA1769" s="251"/>
      <c r="HC1769" s="35"/>
      <c r="HD1769" s="35"/>
      <c r="HE1769" s="35"/>
      <c r="HJ1769" s="35"/>
      <c r="HK1769" s="35"/>
      <c r="HL1769" s="35"/>
      <c r="HM1769" s="35"/>
      <c r="HN1769" s="35"/>
      <c r="HO1769" s="35"/>
      <c r="HP1769" s="35"/>
      <c r="HQ1769" s="35"/>
      <c r="HR1769" s="35"/>
      <c r="HS1769" s="35"/>
      <c r="HT1769" s="35"/>
      <c r="HU1769" s="35"/>
      <c r="HV1769" s="35"/>
      <c r="HW1769" s="35"/>
      <c r="HX1769" s="35"/>
      <c r="HY1769" s="35"/>
      <c r="HZ1769" s="35"/>
      <c r="IA1769" s="35"/>
      <c r="IB1769" s="35"/>
      <c r="IC1769" s="35"/>
      <c r="ID1769" s="35"/>
      <c r="IE1769" s="35"/>
      <c r="IF1769" s="35"/>
      <c r="IG1769" s="35"/>
      <c r="IH1769" s="35"/>
      <c r="II1769" s="35"/>
      <c r="IJ1769" s="35"/>
      <c r="IK1769" s="35"/>
      <c r="IL1769" s="35"/>
      <c r="IM1769" s="35"/>
      <c r="IN1769" s="35"/>
      <c r="IO1769" s="35"/>
      <c r="RL1769" s="252"/>
    </row>
    <row r="1770" spans="1:480" s="64" customFormat="1" ht="14.25">
      <c r="A1770" s="321"/>
      <c r="B1770" s="321"/>
      <c r="C1770" s="321"/>
      <c r="D1770" s="321"/>
      <c r="E1770" s="299"/>
      <c r="F1770" s="35"/>
      <c r="G1770" s="35"/>
      <c r="K1770" s="251"/>
      <c r="M1770" s="35"/>
      <c r="N1770" s="35"/>
      <c r="O1770" s="35"/>
      <c r="T1770" s="251"/>
      <c r="V1770" s="35"/>
      <c r="W1770" s="35"/>
      <c r="X1770" s="35"/>
      <c r="AC1770" s="251"/>
      <c r="AE1770" s="35"/>
      <c r="AF1770" s="35"/>
      <c r="AG1770" s="35"/>
      <c r="AL1770" s="251"/>
      <c r="AN1770" s="35"/>
      <c r="AO1770" s="35"/>
      <c r="AP1770" s="35"/>
      <c r="AU1770" s="251"/>
      <c r="AW1770" s="35"/>
      <c r="AX1770" s="35"/>
      <c r="AY1770" s="35"/>
      <c r="BD1770" s="251"/>
      <c r="BF1770" s="35"/>
      <c r="BG1770" s="35"/>
      <c r="BH1770" s="35"/>
      <c r="BM1770" s="251"/>
      <c r="BO1770" s="35"/>
      <c r="BP1770" s="35"/>
      <c r="BQ1770" s="35"/>
      <c r="BV1770" s="251"/>
      <c r="BX1770" s="35"/>
      <c r="BY1770" s="35"/>
      <c r="BZ1770" s="35"/>
      <c r="CE1770" s="251"/>
      <c r="CG1770" s="35"/>
      <c r="CH1770" s="35"/>
      <c r="CI1770" s="35"/>
      <c r="CN1770" s="251"/>
      <c r="CP1770" s="35"/>
      <c r="CQ1770" s="35"/>
      <c r="CR1770" s="35"/>
      <c r="CW1770" s="251"/>
      <c r="CY1770" s="35"/>
      <c r="CZ1770" s="35"/>
      <c r="DA1770" s="35"/>
      <c r="DF1770" s="251"/>
      <c r="DH1770" s="35"/>
      <c r="DI1770" s="35"/>
      <c r="DJ1770" s="35"/>
      <c r="DO1770" s="251"/>
      <c r="DQ1770" s="35"/>
      <c r="DR1770" s="35"/>
      <c r="DS1770" s="35"/>
      <c r="DX1770" s="251"/>
      <c r="DZ1770" s="35"/>
      <c r="EA1770" s="35"/>
      <c r="EB1770" s="35"/>
      <c r="EG1770" s="251"/>
      <c r="EI1770" s="35"/>
      <c r="EJ1770" s="35"/>
      <c r="EK1770" s="35"/>
      <c r="EP1770" s="251"/>
      <c r="ER1770" s="35"/>
      <c r="ES1770" s="35"/>
      <c r="ET1770" s="35"/>
      <c r="EY1770" s="251"/>
      <c r="FA1770" s="35"/>
      <c r="FB1770" s="35"/>
      <c r="FC1770" s="35"/>
      <c r="FH1770" s="251"/>
      <c r="FJ1770" s="35"/>
      <c r="FK1770" s="35"/>
      <c r="FL1770" s="35"/>
      <c r="FQ1770" s="251"/>
      <c r="FS1770" s="35"/>
      <c r="FT1770" s="35"/>
      <c r="FU1770" s="35"/>
      <c r="FZ1770" s="251"/>
      <c r="GB1770" s="35"/>
      <c r="GC1770" s="35"/>
      <c r="GD1770" s="35"/>
      <c r="GI1770" s="251"/>
      <c r="GK1770" s="35"/>
      <c r="GL1770" s="35"/>
      <c r="GM1770" s="35"/>
      <c r="GR1770" s="251"/>
      <c r="GT1770" s="35"/>
      <c r="GU1770" s="35"/>
      <c r="GV1770" s="35"/>
      <c r="HA1770" s="251"/>
      <c r="HC1770" s="35"/>
      <c r="HD1770" s="35"/>
      <c r="HE1770" s="35"/>
      <c r="HJ1770" s="35"/>
      <c r="HK1770" s="35"/>
      <c r="HL1770" s="35"/>
      <c r="HM1770" s="35"/>
      <c r="HN1770" s="35"/>
      <c r="HO1770" s="35"/>
      <c r="HP1770" s="35"/>
      <c r="HQ1770" s="35"/>
      <c r="HR1770" s="35"/>
      <c r="HS1770" s="35"/>
      <c r="HT1770" s="35"/>
      <c r="HU1770" s="35"/>
      <c r="HV1770" s="35"/>
      <c r="HW1770" s="35"/>
      <c r="HX1770" s="35"/>
      <c r="HY1770" s="35"/>
      <c r="HZ1770" s="35"/>
      <c r="IA1770" s="35"/>
      <c r="IB1770" s="35"/>
      <c r="IC1770" s="35"/>
      <c r="ID1770" s="35"/>
      <c r="IE1770" s="35"/>
      <c r="IF1770" s="35"/>
      <c r="IG1770" s="35"/>
      <c r="IH1770" s="35"/>
      <c r="II1770" s="35"/>
      <c r="IJ1770" s="35"/>
      <c r="IK1770" s="35"/>
      <c r="IL1770" s="35"/>
      <c r="IM1770" s="35"/>
      <c r="IN1770" s="35"/>
      <c r="IO1770" s="35"/>
      <c r="RL1770" s="252"/>
    </row>
    <row r="1771" spans="1:480" s="64" customFormat="1" ht="14.25">
      <c r="A1771" s="321"/>
      <c r="B1771" s="321"/>
      <c r="C1771" s="321"/>
      <c r="D1771" s="321"/>
      <c r="E1771" s="299"/>
      <c r="F1771" s="35"/>
      <c r="G1771" s="35"/>
      <c r="K1771" s="251"/>
      <c r="M1771" s="35"/>
      <c r="N1771" s="35"/>
      <c r="O1771" s="35"/>
      <c r="T1771" s="251"/>
      <c r="V1771" s="35"/>
      <c r="W1771" s="35"/>
      <c r="X1771" s="35"/>
      <c r="AC1771" s="251"/>
      <c r="AE1771" s="35"/>
      <c r="AF1771" s="35"/>
      <c r="AG1771" s="35"/>
      <c r="AL1771" s="251"/>
      <c r="AN1771" s="35"/>
      <c r="AO1771" s="35"/>
      <c r="AP1771" s="35"/>
      <c r="AU1771" s="251"/>
      <c r="AW1771" s="35"/>
      <c r="AX1771" s="35"/>
      <c r="AY1771" s="35"/>
      <c r="BD1771" s="251"/>
      <c r="BF1771" s="35"/>
      <c r="BG1771" s="35"/>
      <c r="BH1771" s="35"/>
      <c r="BM1771" s="251"/>
      <c r="BO1771" s="35"/>
      <c r="BP1771" s="35"/>
      <c r="BQ1771" s="35"/>
      <c r="BV1771" s="251"/>
      <c r="BX1771" s="35"/>
      <c r="BY1771" s="35"/>
      <c r="BZ1771" s="35"/>
      <c r="CE1771" s="251"/>
      <c r="CG1771" s="35"/>
      <c r="CH1771" s="35"/>
      <c r="CI1771" s="35"/>
      <c r="CN1771" s="251"/>
      <c r="CP1771" s="35"/>
      <c r="CQ1771" s="35"/>
      <c r="CR1771" s="35"/>
      <c r="CW1771" s="251"/>
      <c r="CY1771" s="35"/>
      <c r="CZ1771" s="35"/>
      <c r="DA1771" s="35"/>
      <c r="DF1771" s="251"/>
      <c r="DH1771" s="35"/>
      <c r="DI1771" s="35"/>
      <c r="DJ1771" s="35"/>
      <c r="DO1771" s="251"/>
      <c r="DQ1771" s="35"/>
      <c r="DR1771" s="35"/>
      <c r="DS1771" s="35"/>
      <c r="DX1771" s="251"/>
      <c r="DZ1771" s="35"/>
      <c r="EA1771" s="35"/>
      <c r="EB1771" s="35"/>
      <c r="EG1771" s="251"/>
      <c r="EI1771" s="35"/>
      <c r="EJ1771" s="35"/>
      <c r="EK1771" s="35"/>
      <c r="EP1771" s="251"/>
      <c r="ER1771" s="35"/>
      <c r="ES1771" s="35"/>
      <c r="ET1771" s="35"/>
      <c r="EY1771" s="251"/>
      <c r="FA1771" s="35"/>
      <c r="FB1771" s="35"/>
      <c r="FC1771" s="35"/>
      <c r="FH1771" s="251"/>
      <c r="FJ1771" s="35"/>
      <c r="FK1771" s="35"/>
      <c r="FL1771" s="35"/>
      <c r="FQ1771" s="251"/>
      <c r="FS1771" s="35"/>
      <c r="FT1771" s="35"/>
      <c r="FU1771" s="35"/>
      <c r="FZ1771" s="251"/>
      <c r="GB1771" s="35"/>
      <c r="GC1771" s="35"/>
      <c r="GD1771" s="35"/>
      <c r="GI1771" s="251"/>
      <c r="GK1771" s="35"/>
      <c r="GL1771" s="35"/>
      <c r="GM1771" s="35"/>
      <c r="GR1771" s="251"/>
      <c r="GT1771" s="35"/>
      <c r="GU1771" s="35"/>
      <c r="GV1771" s="35"/>
      <c r="HA1771" s="251"/>
      <c r="HC1771" s="35"/>
      <c r="HD1771" s="35"/>
      <c r="HE1771" s="35"/>
      <c r="HJ1771" s="35"/>
      <c r="HK1771" s="35"/>
      <c r="HL1771" s="35"/>
      <c r="HM1771" s="35"/>
      <c r="HN1771" s="35"/>
      <c r="HO1771" s="35"/>
      <c r="HP1771" s="35"/>
      <c r="HQ1771" s="35"/>
      <c r="HR1771" s="35"/>
      <c r="HS1771" s="35"/>
      <c r="HT1771" s="35"/>
      <c r="HU1771" s="35"/>
      <c r="HV1771" s="35"/>
      <c r="HW1771" s="35"/>
      <c r="HX1771" s="35"/>
      <c r="HY1771" s="35"/>
      <c r="HZ1771" s="35"/>
      <c r="IA1771" s="35"/>
      <c r="IB1771" s="35"/>
      <c r="IC1771" s="35"/>
      <c r="ID1771" s="35"/>
      <c r="IE1771" s="35"/>
      <c r="IF1771" s="35"/>
      <c r="IG1771" s="35"/>
      <c r="IH1771" s="35"/>
      <c r="II1771" s="35"/>
      <c r="IJ1771" s="35"/>
      <c r="IK1771" s="35"/>
      <c r="IL1771" s="35"/>
      <c r="IM1771" s="35"/>
      <c r="IN1771" s="35"/>
      <c r="IO1771" s="35"/>
      <c r="RL1771" s="252"/>
    </row>
    <row r="1772" spans="1:480" s="64" customFormat="1" ht="14.25">
      <c r="A1772" s="321"/>
      <c r="B1772" s="321"/>
      <c r="C1772" s="321"/>
      <c r="D1772" s="321"/>
      <c r="E1772" s="299"/>
      <c r="F1772" s="35"/>
      <c r="G1772" s="35"/>
      <c r="K1772" s="251"/>
      <c r="M1772" s="35"/>
      <c r="N1772" s="35"/>
      <c r="O1772" s="35"/>
      <c r="T1772" s="251"/>
      <c r="V1772" s="35"/>
      <c r="W1772" s="35"/>
      <c r="X1772" s="35"/>
      <c r="AC1772" s="251"/>
      <c r="AE1772" s="35"/>
      <c r="AF1772" s="35"/>
      <c r="AG1772" s="35"/>
      <c r="AL1772" s="251"/>
      <c r="AN1772" s="35"/>
      <c r="AO1772" s="35"/>
      <c r="AP1772" s="35"/>
      <c r="AU1772" s="251"/>
      <c r="AW1772" s="35"/>
      <c r="AX1772" s="35"/>
      <c r="AY1772" s="35"/>
      <c r="BD1772" s="251"/>
      <c r="BF1772" s="35"/>
      <c r="BG1772" s="35"/>
      <c r="BH1772" s="35"/>
      <c r="BM1772" s="251"/>
      <c r="BO1772" s="35"/>
      <c r="BP1772" s="35"/>
      <c r="BQ1772" s="35"/>
      <c r="BV1772" s="251"/>
      <c r="BX1772" s="35"/>
      <c r="BY1772" s="35"/>
      <c r="BZ1772" s="35"/>
      <c r="CE1772" s="251"/>
      <c r="CG1772" s="35"/>
      <c r="CH1772" s="35"/>
      <c r="CI1772" s="35"/>
      <c r="CN1772" s="251"/>
      <c r="CP1772" s="35"/>
      <c r="CQ1772" s="35"/>
      <c r="CR1772" s="35"/>
      <c r="CW1772" s="251"/>
      <c r="CY1772" s="35"/>
      <c r="CZ1772" s="35"/>
      <c r="DA1772" s="35"/>
      <c r="DF1772" s="251"/>
      <c r="DH1772" s="35"/>
      <c r="DI1772" s="35"/>
      <c r="DJ1772" s="35"/>
      <c r="DO1772" s="251"/>
      <c r="DQ1772" s="35"/>
      <c r="DR1772" s="35"/>
      <c r="DS1772" s="35"/>
      <c r="DX1772" s="251"/>
      <c r="DZ1772" s="35"/>
      <c r="EA1772" s="35"/>
      <c r="EB1772" s="35"/>
      <c r="EG1772" s="251"/>
      <c r="EI1772" s="35"/>
      <c r="EJ1772" s="35"/>
      <c r="EK1772" s="35"/>
      <c r="EP1772" s="251"/>
      <c r="ER1772" s="35"/>
      <c r="ES1772" s="35"/>
      <c r="ET1772" s="35"/>
      <c r="EY1772" s="251"/>
      <c r="FA1772" s="35"/>
      <c r="FB1772" s="35"/>
      <c r="FC1772" s="35"/>
      <c r="FH1772" s="251"/>
      <c r="FJ1772" s="35"/>
      <c r="FK1772" s="35"/>
      <c r="FL1772" s="35"/>
      <c r="FQ1772" s="251"/>
      <c r="FS1772" s="35"/>
      <c r="FT1772" s="35"/>
      <c r="FU1772" s="35"/>
      <c r="FZ1772" s="251"/>
      <c r="GB1772" s="35"/>
      <c r="GC1772" s="35"/>
      <c r="GD1772" s="35"/>
      <c r="GI1772" s="251"/>
      <c r="GK1772" s="35"/>
      <c r="GL1772" s="35"/>
      <c r="GM1772" s="35"/>
      <c r="GR1772" s="251"/>
      <c r="GT1772" s="35"/>
      <c r="GU1772" s="35"/>
      <c r="GV1772" s="35"/>
      <c r="HA1772" s="251"/>
      <c r="HC1772" s="35"/>
      <c r="HD1772" s="35"/>
      <c r="HE1772" s="35"/>
      <c r="HJ1772" s="35"/>
      <c r="HK1772" s="35"/>
      <c r="HL1772" s="35"/>
      <c r="HM1772" s="35"/>
      <c r="HN1772" s="35"/>
      <c r="HO1772" s="35"/>
      <c r="HP1772" s="35"/>
      <c r="HQ1772" s="35"/>
      <c r="HR1772" s="35"/>
      <c r="HS1772" s="35"/>
      <c r="HT1772" s="35"/>
      <c r="HU1772" s="35"/>
      <c r="HV1772" s="35"/>
      <c r="HW1772" s="35"/>
      <c r="HX1772" s="35"/>
      <c r="HY1772" s="35"/>
      <c r="HZ1772" s="35"/>
      <c r="IA1772" s="35"/>
      <c r="IB1772" s="35"/>
      <c r="IC1772" s="35"/>
      <c r="ID1772" s="35"/>
      <c r="IE1772" s="35"/>
      <c r="IF1772" s="35"/>
      <c r="IG1772" s="35"/>
      <c r="IH1772" s="35"/>
      <c r="II1772" s="35"/>
      <c r="IJ1772" s="35"/>
      <c r="IK1772" s="35"/>
      <c r="IL1772" s="35"/>
      <c r="IM1772" s="35"/>
      <c r="IN1772" s="35"/>
      <c r="IO1772" s="35"/>
      <c r="RL1772" s="252"/>
    </row>
    <row r="1773" spans="1:480" s="64" customFormat="1" ht="14.25">
      <c r="A1773" s="321"/>
      <c r="B1773" s="321"/>
      <c r="C1773" s="321"/>
      <c r="D1773" s="321"/>
      <c r="E1773" s="299"/>
      <c r="F1773" s="35"/>
      <c r="G1773" s="35"/>
      <c r="K1773" s="251"/>
      <c r="M1773" s="35"/>
      <c r="N1773" s="35"/>
      <c r="O1773" s="35"/>
      <c r="T1773" s="251"/>
      <c r="V1773" s="35"/>
      <c r="W1773" s="35"/>
      <c r="X1773" s="35"/>
      <c r="AC1773" s="251"/>
      <c r="AE1773" s="35"/>
      <c r="AF1773" s="35"/>
      <c r="AG1773" s="35"/>
      <c r="AL1773" s="251"/>
      <c r="AN1773" s="35"/>
      <c r="AO1773" s="35"/>
      <c r="AP1773" s="35"/>
      <c r="AU1773" s="251"/>
      <c r="AW1773" s="35"/>
      <c r="AX1773" s="35"/>
      <c r="AY1773" s="35"/>
      <c r="BD1773" s="251"/>
      <c r="BF1773" s="35"/>
      <c r="BG1773" s="35"/>
      <c r="BH1773" s="35"/>
      <c r="BM1773" s="251"/>
      <c r="BO1773" s="35"/>
      <c r="BP1773" s="35"/>
      <c r="BQ1773" s="35"/>
      <c r="BV1773" s="251"/>
      <c r="BX1773" s="35"/>
      <c r="BY1773" s="35"/>
      <c r="BZ1773" s="35"/>
      <c r="CE1773" s="251"/>
      <c r="CG1773" s="35"/>
      <c r="CH1773" s="35"/>
      <c r="CI1773" s="35"/>
      <c r="CN1773" s="251"/>
      <c r="CP1773" s="35"/>
      <c r="CQ1773" s="35"/>
      <c r="CR1773" s="35"/>
      <c r="CW1773" s="251"/>
      <c r="CY1773" s="35"/>
      <c r="CZ1773" s="35"/>
      <c r="DA1773" s="35"/>
      <c r="DF1773" s="251"/>
      <c r="DH1773" s="35"/>
      <c r="DI1773" s="35"/>
      <c r="DJ1773" s="35"/>
      <c r="DO1773" s="251"/>
      <c r="DQ1773" s="35"/>
      <c r="DR1773" s="35"/>
      <c r="DS1773" s="35"/>
      <c r="DX1773" s="251"/>
      <c r="DZ1773" s="35"/>
      <c r="EA1773" s="35"/>
      <c r="EB1773" s="35"/>
      <c r="EG1773" s="251"/>
      <c r="EI1773" s="35"/>
      <c r="EJ1773" s="35"/>
      <c r="EK1773" s="35"/>
      <c r="EP1773" s="251"/>
      <c r="ER1773" s="35"/>
      <c r="ES1773" s="35"/>
      <c r="ET1773" s="35"/>
      <c r="EY1773" s="251"/>
      <c r="FA1773" s="35"/>
      <c r="FB1773" s="35"/>
      <c r="FC1773" s="35"/>
      <c r="FH1773" s="251"/>
      <c r="FJ1773" s="35"/>
      <c r="FK1773" s="35"/>
      <c r="FL1773" s="35"/>
      <c r="FQ1773" s="251"/>
      <c r="FS1773" s="35"/>
      <c r="FT1773" s="35"/>
      <c r="FU1773" s="35"/>
      <c r="FZ1773" s="251"/>
      <c r="GB1773" s="35"/>
      <c r="GC1773" s="35"/>
      <c r="GD1773" s="35"/>
      <c r="GI1773" s="251"/>
      <c r="GK1773" s="35"/>
      <c r="GL1773" s="35"/>
      <c r="GM1773" s="35"/>
      <c r="GR1773" s="251"/>
      <c r="GT1773" s="35"/>
      <c r="GU1773" s="35"/>
      <c r="GV1773" s="35"/>
      <c r="HA1773" s="251"/>
      <c r="HC1773" s="35"/>
      <c r="HD1773" s="35"/>
      <c r="HE1773" s="35"/>
      <c r="HJ1773" s="35"/>
      <c r="HK1773" s="35"/>
      <c r="HL1773" s="35"/>
      <c r="HM1773" s="35"/>
      <c r="HN1773" s="35"/>
      <c r="HO1773" s="35"/>
      <c r="HP1773" s="35"/>
      <c r="HQ1773" s="35"/>
      <c r="HR1773" s="35"/>
      <c r="HS1773" s="35"/>
      <c r="HT1773" s="35"/>
      <c r="HU1773" s="35"/>
      <c r="HV1773" s="35"/>
      <c r="HW1773" s="35"/>
      <c r="HX1773" s="35"/>
      <c r="HY1773" s="35"/>
      <c r="HZ1773" s="35"/>
      <c r="IA1773" s="35"/>
      <c r="IB1773" s="35"/>
      <c r="IC1773" s="35"/>
      <c r="ID1773" s="35"/>
      <c r="IE1773" s="35"/>
      <c r="IF1773" s="35"/>
      <c r="IG1773" s="35"/>
      <c r="IH1773" s="35"/>
      <c r="II1773" s="35"/>
      <c r="IJ1773" s="35"/>
      <c r="IK1773" s="35"/>
      <c r="IL1773" s="35"/>
      <c r="IM1773" s="35"/>
      <c r="IN1773" s="35"/>
      <c r="IO1773" s="35"/>
      <c r="RL1773" s="252"/>
    </row>
    <row r="1774" spans="1:480" s="64" customFormat="1" ht="14.25">
      <c r="A1774" s="321"/>
      <c r="B1774" s="321"/>
      <c r="C1774" s="321"/>
      <c r="D1774" s="321"/>
      <c r="E1774" s="299"/>
      <c r="F1774" s="35"/>
      <c r="G1774" s="35"/>
      <c r="K1774" s="251"/>
      <c r="M1774" s="35"/>
      <c r="N1774" s="35"/>
      <c r="O1774" s="35"/>
      <c r="T1774" s="251"/>
      <c r="V1774" s="35"/>
      <c r="W1774" s="35"/>
      <c r="X1774" s="35"/>
      <c r="AC1774" s="251"/>
      <c r="AE1774" s="35"/>
      <c r="AF1774" s="35"/>
      <c r="AG1774" s="35"/>
      <c r="AL1774" s="251"/>
      <c r="AN1774" s="35"/>
      <c r="AO1774" s="35"/>
      <c r="AP1774" s="35"/>
      <c r="AU1774" s="251"/>
      <c r="AW1774" s="35"/>
      <c r="AX1774" s="35"/>
      <c r="AY1774" s="35"/>
      <c r="BD1774" s="251"/>
      <c r="BF1774" s="35"/>
      <c r="BG1774" s="35"/>
      <c r="BH1774" s="35"/>
      <c r="BM1774" s="251"/>
      <c r="BO1774" s="35"/>
      <c r="BP1774" s="35"/>
      <c r="BQ1774" s="35"/>
      <c r="BV1774" s="251"/>
      <c r="BX1774" s="35"/>
      <c r="BY1774" s="35"/>
      <c r="BZ1774" s="35"/>
      <c r="CE1774" s="251"/>
      <c r="CG1774" s="35"/>
      <c r="CH1774" s="35"/>
      <c r="CI1774" s="35"/>
      <c r="CN1774" s="251"/>
      <c r="CP1774" s="35"/>
      <c r="CQ1774" s="35"/>
      <c r="CR1774" s="35"/>
      <c r="CW1774" s="251"/>
      <c r="CY1774" s="35"/>
      <c r="CZ1774" s="35"/>
      <c r="DA1774" s="35"/>
      <c r="DF1774" s="251"/>
      <c r="DH1774" s="35"/>
      <c r="DI1774" s="35"/>
      <c r="DJ1774" s="35"/>
      <c r="DO1774" s="251"/>
      <c r="DQ1774" s="35"/>
      <c r="DR1774" s="35"/>
      <c r="DS1774" s="35"/>
      <c r="DX1774" s="251"/>
      <c r="DZ1774" s="35"/>
      <c r="EA1774" s="35"/>
      <c r="EB1774" s="35"/>
      <c r="EG1774" s="251"/>
      <c r="EI1774" s="35"/>
      <c r="EJ1774" s="35"/>
      <c r="EK1774" s="35"/>
      <c r="EP1774" s="251"/>
      <c r="ER1774" s="35"/>
      <c r="ES1774" s="35"/>
      <c r="ET1774" s="35"/>
      <c r="EY1774" s="251"/>
      <c r="FA1774" s="35"/>
      <c r="FB1774" s="35"/>
      <c r="FC1774" s="35"/>
      <c r="FH1774" s="251"/>
      <c r="FJ1774" s="35"/>
      <c r="FK1774" s="35"/>
      <c r="FL1774" s="35"/>
      <c r="FQ1774" s="251"/>
      <c r="FS1774" s="35"/>
      <c r="FT1774" s="35"/>
      <c r="FU1774" s="35"/>
      <c r="FZ1774" s="251"/>
      <c r="GB1774" s="35"/>
      <c r="GC1774" s="35"/>
      <c r="GD1774" s="35"/>
      <c r="GI1774" s="251"/>
      <c r="GK1774" s="35"/>
      <c r="GL1774" s="35"/>
      <c r="GM1774" s="35"/>
      <c r="GR1774" s="251"/>
      <c r="GT1774" s="35"/>
      <c r="GU1774" s="35"/>
      <c r="GV1774" s="35"/>
      <c r="HA1774" s="251"/>
      <c r="HC1774" s="35"/>
      <c r="HD1774" s="35"/>
      <c r="HE1774" s="35"/>
      <c r="HJ1774" s="35"/>
      <c r="HK1774" s="35"/>
      <c r="HL1774" s="35"/>
      <c r="HM1774" s="35"/>
      <c r="HN1774" s="35"/>
      <c r="HO1774" s="35"/>
      <c r="HP1774" s="35"/>
      <c r="HQ1774" s="35"/>
      <c r="HR1774" s="35"/>
      <c r="HS1774" s="35"/>
      <c r="HT1774" s="35"/>
      <c r="HU1774" s="35"/>
      <c r="HV1774" s="35"/>
      <c r="HW1774" s="35"/>
      <c r="HX1774" s="35"/>
      <c r="HY1774" s="35"/>
      <c r="HZ1774" s="35"/>
      <c r="IA1774" s="35"/>
      <c r="IB1774" s="35"/>
      <c r="IC1774" s="35"/>
      <c r="ID1774" s="35"/>
      <c r="IE1774" s="35"/>
      <c r="IF1774" s="35"/>
      <c r="IG1774" s="35"/>
      <c r="IH1774" s="35"/>
      <c r="II1774" s="35"/>
      <c r="IJ1774" s="35"/>
      <c r="IK1774" s="35"/>
      <c r="IL1774" s="35"/>
      <c r="IM1774" s="35"/>
      <c r="IN1774" s="35"/>
      <c r="IO1774" s="35"/>
      <c r="RL1774" s="252"/>
    </row>
    <row r="1775" spans="1:480" s="64" customFormat="1" ht="14.25">
      <c r="A1775" s="321"/>
      <c r="B1775" s="321"/>
      <c r="C1775" s="321"/>
      <c r="D1775" s="321"/>
      <c r="E1775" s="299"/>
      <c r="F1775" s="35"/>
      <c r="G1775" s="35"/>
      <c r="K1775" s="251"/>
      <c r="M1775" s="35"/>
      <c r="N1775" s="35"/>
      <c r="O1775" s="35"/>
      <c r="T1775" s="251"/>
      <c r="V1775" s="35"/>
      <c r="W1775" s="35"/>
      <c r="X1775" s="35"/>
      <c r="AC1775" s="251"/>
      <c r="AE1775" s="35"/>
      <c r="AF1775" s="35"/>
      <c r="AG1775" s="35"/>
      <c r="AL1775" s="251"/>
      <c r="AN1775" s="35"/>
      <c r="AO1775" s="35"/>
      <c r="AP1775" s="35"/>
      <c r="AU1775" s="251"/>
      <c r="AW1775" s="35"/>
      <c r="AX1775" s="35"/>
      <c r="AY1775" s="35"/>
      <c r="BD1775" s="251"/>
      <c r="BF1775" s="35"/>
      <c r="BG1775" s="35"/>
      <c r="BH1775" s="35"/>
      <c r="BM1775" s="251"/>
      <c r="BO1775" s="35"/>
      <c r="BP1775" s="35"/>
      <c r="BQ1775" s="35"/>
      <c r="BV1775" s="251"/>
      <c r="BX1775" s="35"/>
      <c r="BY1775" s="35"/>
      <c r="BZ1775" s="35"/>
      <c r="CE1775" s="251"/>
      <c r="CG1775" s="35"/>
      <c r="CH1775" s="35"/>
      <c r="CI1775" s="35"/>
      <c r="CN1775" s="251"/>
      <c r="CP1775" s="35"/>
      <c r="CQ1775" s="35"/>
      <c r="CR1775" s="35"/>
      <c r="CW1775" s="251"/>
      <c r="CY1775" s="35"/>
      <c r="CZ1775" s="35"/>
      <c r="DA1775" s="35"/>
      <c r="DF1775" s="251"/>
      <c r="DH1775" s="35"/>
      <c r="DI1775" s="35"/>
      <c r="DJ1775" s="35"/>
      <c r="DO1775" s="251"/>
      <c r="DQ1775" s="35"/>
      <c r="DR1775" s="35"/>
      <c r="DS1775" s="35"/>
      <c r="DX1775" s="251"/>
      <c r="DZ1775" s="35"/>
      <c r="EA1775" s="35"/>
      <c r="EB1775" s="35"/>
      <c r="EG1775" s="251"/>
      <c r="EI1775" s="35"/>
      <c r="EJ1775" s="35"/>
      <c r="EK1775" s="35"/>
      <c r="EP1775" s="251"/>
      <c r="ER1775" s="35"/>
      <c r="ES1775" s="35"/>
      <c r="ET1775" s="35"/>
      <c r="EY1775" s="251"/>
      <c r="FA1775" s="35"/>
      <c r="FB1775" s="35"/>
      <c r="FC1775" s="35"/>
      <c r="FH1775" s="251"/>
      <c r="FJ1775" s="35"/>
      <c r="FK1775" s="35"/>
      <c r="FL1775" s="35"/>
      <c r="FQ1775" s="251"/>
      <c r="FS1775" s="35"/>
      <c r="FT1775" s="35"/>
      <c r="FU1775" s="35"/>
      <c r="FZ1775" s="251"/>
      <c r="GB1775" s="35"/>
      <c r="GC1775" s="35"/>
      <c r="GD1775" s="35"/>
      <c r="GI1775" s="251"/>
      <c r="GK1775" s="35"/>
      <c r="GL1775" s="35"/>
      <c r="GM1775" s="35"/>
      <c r="GR1775" s="251"/>
      <c r="GT1775" s="35"/>
      <c r="GU1775" s="35"/>
      <c r="GV1775" s="35"/>
      <c r="HA1775" s="251"/>
      <c r="HC1775" s="35"/>
      <c r="HD1775" s="35"/>
      <c r="HE1775" s="35"/>
      <c r="HJ1775" s="35"/>
      <c r="HK1775" s="35"/>
      <c r="HL1775" s="35"/>
      <c r="HM1775" s="35"/>
      <c r="HN1775" s="35"/>
      <c r="HO1775" s="35"/>
      <c r="HP1775" s="35"/>
      <c r="HQ1775" s="35"/>
      <c r="HR1775" s="35"/>
      <c r="HS1775" s="35"/>
      <c r="HT1775" s="35"/>
      <c r="HU1775" s="35"/>
      <c r="HV1775" s="35"/>
      <c r="HW1775" s="35"/>
      <c r="HX1775" s="35"/>
      <c r="HY1775" s="35"/>
      <c r="HZ1775" s="35"/>
      <c r="IA1775" s="35"/>
      <c r="IB1775" s="35"/>
      <c r="IC1775" s="35"/>
      <c r="ID1775" s="35"/>
      <c r="IE1775" s="35"/>
      <c r="IF1775" s="35"/>
      <c r="IG1775" s="35"/>
      <c r="IH1775" s="35"/>
      <c r="II1775" s="35"/>
      <c r="IJ1775" s="35"/>
      <c r="IK1775" s="35"/>
      <c r="IL1775" s="35"/>
      <c r="IM1775" s="35"/>
      <c r="IN1775" s="35"/>
      <c r="IO1775" s="35"/>
      <c r="RL1775" s="252"/>
    </row>
    <row r="1776" spans="1:480" s="64" customFormat="1" ht="14.25">
      <c r="A1776" s="321"/>
      <c r="B1776" s="321"/>
      <c r="C1776" s="321"/>
      <c r="D1776" s="321"/>
      <c r="E1776" s="299"/>
      <c r="F1776" s="35"/>
      <c r="G1776" s="35"/>
      <c r="K1776" s="251"/>
      <c r="M1776" s="35"/>
      <c r="N1776" s="35"/>
      <c r="O1776" s="35"/>
      <c r="T1776" s="251"/>
      <c r="V1776" s="35"/>
      <c r="W1776" s="35"/>
      <c r="X1776" s="35"/>
      <c r="AC1776" s="251"/>
      <c r="AE1776" s="35"/>
      <c r="AF1776" s="35"/>
      <c r="AG1776" s="35"/>
      <c r="AL1776" s="251"/>
      <c r="AN1776" s="35"/>
      <c r="AO1776" s="35"/>
      <c r="AP1776" s="35"/>
      <c r="AU1776" s="251"/>
      <c r="AW1776" s="35"/>
      <c r="AX1776" s="35"/>
      <c r="AY1776" s="35"/>
      <c r="BD1776" s="251"/>
      <c r="BF1776" s="35"/>
      <c r="BG1776" s="35"/>
      <c r="BH1776" s="35"/>
      <c r="BM1776" s="251"/>
      <c r="BO1776" s="35"/>
      <c r="BP1776" s="35"/>
      <c r="BQ1776" s="35"/>
      <c r="BV1776" s="251"/>
      <c r="BX1776" s="35"/>
      <c r="BY1776" s="35"/>
      <c r="BZ1776" s="35"/>
      <c r="CE1776" s="251"/>
      <c r="CG1776" s="35"/>
      <c r="CH1776" s="35"/>
      <c r="CI1776" s="35"/>
      <c r="CN1776" s="251"/>
      <c r="CP1776" s="35"/>
      <c r="CQ1776" s="35"/>
      <c r="CR1776" s="35"/>
      <c r="CW1776" s="251"/>
      <c r="CY1776" s="35"/>
      <c r="CZ1776" s="35"/>
      <c r="DA1776" s="35"/>
      <c r="DF1776" s="251"/>
      <c r="DH1776" s="35"/>
      <c r="DI1776" s="35"/>
      <c r="DJ1776" s="35"/>
      <c r="DO1776" s="251"/>
      <c r="DQ1776" s="35"/>
      <c r="DR1776" s="35"/>
      <c r="DS1776" s="35"/>
      <c r="DX1776" s="251"/>
      <c r="DZ1776" s="35"/>
      <c r="EA1776" s="35"/>
      <c r="EB1776" s="35"/>
      <c r="EG1776" s="251"/>
      <c r="EI1776" s="35"/>
      <c r="EJ1776" s="35"/>
      <c r="EK1776" s="35"/>
      <c r="EP1776" s="251"/>
      <c r="ER1776" s="35"/>
      <c r="ES1776" s="35"/>
      <c r="ET1776" s="35"/>
      <c r="EY1776" s="251"/>
      <c r="FA1776" s="35"/>
      <c r="FB1776" s="35"/>
      <c r="FC1776" s="35"/>
      <c r="FH1776" s="251"/>
      <c r="FJ1776" s="35"/>
      <c r="FK1776" s="35"/>
      <c r="FL1776" s="35"/>
      <c r="FQ1776" s="251"/>
      <c r="FS1776" s="35"/>
      <c r="FT1776" s="35"/>
      <c r="FU1776" s="35"/>
      <c r="FZ1776" s="251"/>
      <c r="GB1776" s="35"/>
      <c r="GC1776" s="35"/>
      <c r="GD1776" s="35"/>
      <c r="GI1776" s="251"/>
      <c r="GK1776" s="35"/>
      <c r="GL1776" s="35"/>
      <c r="GM1776" s="35"/>
      <c r="GR1776" s="251"/>
      <c r="GT1776" s="35"/>
      <c r="GU1776" s="35"/>
      <c r="GV1776" s="35"/>
      <c r="HA1776" s="251"/>
      <c r="HC1776" s="35"/>
      <c r="HD1776" s="35"/>
      <c r="HE1776" s="35"/>
      <c r="HJ1776" s="35"/>
      <c r="HK1776" s="35"/>
      <c r="HL1776" s="35"/>
      <c r="HM1776" s="35"/>
      <c r="HN1776" s="35"/>
      <c r="HO1776" s="35"/>
      <c r="HP1776" s="35"/>
      <c r="HQ1776" s="35"/>
      <c r="HR1776" s="35"/>
      <c r="HS1776" s="35"/>
      <c r="HT1776" s="35"/>
      <c r="HU1776" s="35"/>
      <c r="HV1776" s="35"/>
      <c r="HW1776" s="35"/>
      <c r="HX1776" s="35"/>
      <c r="HY1776" s="35"/>
      <c r="HZ1776" s="35"/>
      <c r="IA1776" s="35"/>
      <c r="IB1776" s="35"/>
      <c r="IC1776" s="35"/>
      <c r="ID1776" s="35"/>
      <c r="IE1776" s="35"/>
      <c r="IF1776" s="35"/>
      <c r="IG1776" s="35"/>
      <c r="IH1776" s="35"/>
      <c r="II1776" s="35"/>
      <c r="IJ1776" s="35"/>
      <c r="IK1776" s="35"/>
      <c r="IL1776" s="35"/>
      <c r="IM1776" s="35"/>
      <c r="IN1776" s="35"/>
      <c r="IO1776" s="35"/>
      <c r="RL1776" s="252"/>
    </row>
    <row r="1777" spans="1:480" s="64" customFormat="1" ht="14.25">
      <c r="A1777" s="321"/>
      <c r="B1777" s="321"/>
      <c r="C1777" s="321"/>
      <c r="D1777" s="321"/>
      <c r="E1777" s="299"/>
      <c r="F1777" s="35"/>
      <c r="G1777" s="35"/>
      <c r="K1777" s="251"/>
      <c r="M1777" s="35"/>
      <c r="N1777" s="35"/>
      <c r="O1777" s="35"/>
      <c r="T1777" s="251"/>
      <c r="V1777" s="35"/>
      <c r="W1777" s="35"/>
      <c r="X1777" s="35"/>
      <c r="AC1777" s="251"/>
      <c r="AE1777" s="35"/>
      <c r="AF1777" s="35"/>
      <c r="AG1777" s="35"/>
      <c r="AL1777" s="251"/>
      <c r="AN1777" s="35"/>
      <c r="AO1777" s="35"/>
      <c r="AP1777" s="35"/>
      <c r="AU1777" s="251"/>
      <c r="AW1777" s="35"/>
      <c r="AX1777" s="35"/>
      <c r="AY1777" s="35"/>
      <c r="BD1777" s="251"/>
      <c r="BF1777" s="35"/>
      <c r="BG1777" s="35"/>
      <c r="BH1777" s="35"/>
      <c r="BM1777" s="251"/>
      <c r="BO1777" s="35"/>
      <c r="BP1777" s="35"/>
      <c r="BQ1777" s="35"/>
      <c r="BV1777" s="251"/>
      <c r="BX1777" s="35"/>
      <c r="BY1777" s="35"/>
      <c r="BZ1777" s="35"/>
      <c r="CE1777" s="251"/>
      <c r="CG1777" s="35"/>
      <c r="CH1777" s="35"/>
      <c r="CI1777" s="35"/>
      <c r="CN1777" s="251"/>
      <c r="CP1777" s="35"/>
      <c r="CQ1777" s="35"/>
      <c r="CR1777" s="35"/>
      <c r="CW1777" s="251"/>
      <c r="CY1777" s="35"/>
      <c r="CZ1777" s="35"/>
      <c r="DA1777" s="35"/>
      <c r="DF1777" s="251"/>
      <c r="DH1777" s="35"/>
      <c r="DI1777" s="35"/>
      <c r="DJ1777" s="35"/>
      <c r="DO1777" s="251"/>
      <c r="DQ1777" s="35"/>
      <c r="DR1777" s="35"/>
      <c r="DS1777" s="35"/>
      <c r="DX1777" s="251"/>
      <c r="DZ1777" s="35"/>
      <c r="EA1777" s="35"/>
      <c r="EB1777" s="35"/>
      <c r="EG1777" s="251"/>
      <c r="EI1777" s="35"/>
      <c r="EJ1777" s="35"/>
      <c r="EK1777" s="35"/>
      <c r="EP1777" s="251"/>
      <c r="ER1777" s="35"/>
      <c r="ES1777" s="35"/>
      <c r="ET1777" s="35"/>
      <c r="EY1777" s="251"/>
      <c r="FA1777" s="35"/>
      <c r="FB1777" s="35"/>
      <c r="FC1777" s="35"/>
      <c r="FH1777" s="251"/>
      <c r="FJ1777" s="35"/>
      <c r="FK1777" s="35"/>
      <c r="FL1777" s="35"/>
      <c r="FQ1777" s="251"/>
      <c r="FS1777" s="35"/>
      <c r="FT1777" s="35"/>
      <c r="FU1777" s="35"/>
      <c r="FZ1777" s="251"/>
      <c r="GB1777" s="35"/>
      <c r="GC1777" s="35"/>
      <c r="GD1777" s="35"/>
      <c r="GI1777" s="251"/>
      <c r="GK1777" s="35"/>
      <c r="GL1777" s="35"/>
      <c r="GM1777" s="35"/>
      <c r="GR1777" s="251"/>
      <c r="GT1777" s="35"/>
      <c r="GU1777" s="35"/>
      <c r="GV1777" s="35"/>
      <c r="HA1777" s="251"/>
      <c r="HC1777" s="35"/>
      <c r="HD1777" s="35"/>
      <c r="HE1777" s="35"/>
      <c r="HJ1777" s="35"/>
      <c r="HK1777" s="35"/>
      <c r="HL1777" s="35"/>
      <c r="HM1777" s="35"/>
      <c r="HN1777" s="35"/>
      <c r="HO1777" s="35"/>
      <c r="HP1777" s="35"/>
      <c r="HQ1777" s="35"/>
      <c r="HR1777" s="35"/>
      <c r="HS1777" s="35"/>
      <c r="HT1777" s="35"/>
      <c r="HU1777" s="35"/>
      <c r="HV1777" s="35"/>
      <c r="HW1777" s="35"/>
      <c r="HX1777" s="35"/>
      <c r="HY1777" s="35"/>
      <c r="HZ1777" s="35"/>
      <c r="IA1777" s="35"/>
      <c r="IB1777" s="35"/>
      <c r="IC1777" s="35"/>
      <c r="ID1777" s="35"/>
      <c r="IE1777" s="35"/>
      <c r="IF1777" s="35"/>
      <c r="IG1777" s="35"/>
      <c r="IH1777" s="35"/>
      <c r="II1777" s="35"/>
      <c r="IJ1777" s="35"/>
      <c r="IK1777" s="35"/>
      <c r="IL1777" s="35"/>
      <c r="IM1777" s="35"/>
      <c r="IN1777" s="35"/>
      <c r="IO1777" s="35"/>
      <c r="RL1777" s="252"/>
    </row>
    <row r="1778" spans="1:480" s="64" customFormat="1" ht="14.25">
      <c r="A1778" s="321"/>
      <c r="B1778" s="321"/>
      <c r="C1778" s="321"/>
      <c r="D1778" s="321"/>
      <c r="E1778" s="299"/>
      <c r="F1778" s="35"/>
      <c r="G1778" s="35"/>
      <c r="K1778" s="251"/>
      <c r="M1778" s="35"/>
      <c r="N1778" s="35"/>
      <c r="O1778" s="35"/>
      <c r="T1778" s="251"/>
      <c r="V1778" s="35"/>
      <c r="W1778" s="35"/>
      <c r="X1778" s="35"/>
      <c r="AC1778" s="251"/>
      <c r="AE1778" s="35"/>
      <c r="AF1778" s="35"/>
      <c r="AG1778" s="35"/>
      <c r="AL1778" s="251"/>
      <c r="AN1778" s="35"/>
      <c r="AO1778" s="35"/>
      <c r="AP1778" s="35"/>
      <c r="AU1778" s="251"/>
      <c r="AW1778" s="35"/>
      <c r="AX1778" s="35"/>
      <c r="AY1778" s="35"/>
      <c r="BD1778" s="251"/>
      <c r="BF1778" s="35"/>
      <c r="BG1778" s="35"/>
      <c r="BH1778" s="35"/>
      <c r="BM1778" s="251"/>
      <c r="BO1778" s="35"/>
      <c r="BP1778" s="35"/>
      <c r="BQ1778" s="35"/>
      <c r="BV1778" s="251"/>
      <c r="BX1778" s="35"/>
      <c r="BY1778" s="35"/>
      <c r="BZ1778" s="35"/>
      <c r="CE1778" s="251"/>
      <c r="CG1778" s="35"/>
      <c r="CH1778" s="35"/>
      <c r="CI1778" s="35"/>
      <c r="CN1778" s="251"/>
      <c r="CP1778" s="35"/>
      <c r="CQ1778" s="35"/>
      <c r="CR1778" s="35"/>
      <c r="CW1778" s="251"/>
      <c r="CY1778" s="35"/>
      <c r="CZ1778" s="35"/>
      <c r="DA1778" s="35"/>
      <c r="DF1778" s="251"/>
      <c r="DH1778" s="35"/>
      <c r="DI1778" s="35"/>
      <c r="DJ1778" s="35"/>
      <c r="DO1778" s="251"/>
      <c r="DQ1778" s="35"/>
      <c r="DR1778" s="35"/>
      <c r="DS1778" s="35"/>
      <c r="DX1778" s="251"/>
      <c r="DZ1778" s="35"/>
      <c r="EA1778" s="35"/>
      <c r="EB1778" s="35"/>
      <c r="EG1778" s="251"/>
      <c r="EI1778" s="35"/>
      <c r="EJ1778" s="35"/>
      <c r="EK1778" s="35"/>
      <c r="EP1778" s="251"/>
      <c r="ER1778" s="35"/>
      <c r="ES1778" s="35"/>
      <c r="ET1778" s="35"/>
      <c r="EY1778" s="251"/>
      <c r="FA1778" s="35"/>
      <c r="FB1778" s="35"/>
      <c r="FC1778" s="35"/>
      <c r="FH1778" s="251"/>
      <c r="FJ1778" s="35"/>
      <c r="FK1778" s="35"/>
      <c r="FL1778" s="35"/>
      <c r="FQ1778" s="251"/>
      <c r="FS1778" s="35"/>
      <c r="FT1778" s="35"/>
      <c r="FU1778" s="35"/>
      <c r="FZ1778" s="251"/>
      <c r="GB1778" s="35"/>
      <c r="GC1778" s="35"/>
      <c r="GD1778" s="35"/>
      <c r="GI1778" s="251"/>
      <c r="GK1778" s="35"/>
      <c r="GL1778" s="35"/>
      <c r="GM1778" s="35"/>
      <c r="GR1778" s="251"/>
      <c r="GT1778" s="35"/>
      <c r="GU1778" s="35"/>
      <c r="GV1778" s="35"/>
      <c r="HA1778" s="251"/>
      <c r="HC1778" s="35"/>
      <c r="HD1778" s="35"/>
      <c r="HE1778" s="35"/>
      <c r="HJ1778" s="35"/>
      <c r="HK1778" s="35"/>
      <c r="HL1778" s="35"/>
      <c r="HM1778" s="35"/>
      <c r="HN1778" s="35"/>
      <c r="HO1778" s="35"/>
      <c r="HP1778" s="35"/>
      <c r="HQ1778" s="35"/>
      <c r="HR1778" s="35"/>
      <c r="HS1778" s="35"/>
      <c r="HT1778" s="35"/>
      <c r="HU1778" s="35"/>
      <c r="HV1778" s="35"/>
      <c r="HW1778" s="35"/>
      <c r="HX1778" s="35"/>
      <c r="HY1778" s="35"/>
      <c r="HZ1778" s="35"/>
      <c r="IA1778" s="35"/>
      <c r="IB1778" s="35"/>
      <c r="IC1778" s="35"/>
      <c r="ID1778" s="35"/>
      <c r="IE1778" s="35"/>
      <c r="IF1778" s="35"/>
      <c r="IG1778" s="35"/>
      <c r="IH1778" s="35"/>
      <c r="II1778" s="35"/>
      <c r="IJ1778" s="35"/>
      <c r="IK1778" s="35"/>
      <c r="IL1778" s="35"/>
      <c r="IM1778" s="35"/>
      <c r="IN1778" s="35"/>
      <c r="IO1778" s="35"/>
      <c r="RL1778" s="252"/>
    </row>
    <row r="1779" spans="1:480" s="64" customFormat="1" ht="14.25">
      <c r="A1779" s="321"/>
      <c r="B1779" s="321"/>
      <c r="C1779" s="321"/>
      <c r="D1779" s="321"/>
      <c r="E1779" s="299"/>
      <c r="F1779" s="307"/>
      <c r="G1779" s="35"/>
      <c r="K1779" s="251"/>
      <c r="M1779" s="35"/>
      <c r="N1779" s="35"/>
      <c r="O1779" s="35"/>
      <c r="T1779" s="251"/>
      <c r="V1779" s="35"/>
      <c r="W1779" s="35"/>
      <c r="X1779" s="35"/>
      <c r="AC1779" s="251"/>
      <c r="AE1779" s="35"/>
      <c r="AF1779" s="35"/>
      <c r="AG1779" s="35"/>
      <c r="AL1779" s="251"/>
      <c r="AN1779" s="35"/>
      <c r="AO1779" s="35"/>
      <c r="AP1779" s="35"/>
      <c r="AU1779" s="251"/>
      <c r="AW1779" s="35"/>
      <c r="AX1779" s="35"/>
      <c r="AY1779" s="35"/>
      <c r="BD1779" s="251"/>
      <c r="BF1779" s="35"/>
      <c r="BG1779" s="35"/>
      <c r="BH1779" s="35"/>
      <c r="BM1779" s="251"/>
      <c r="BO1779" s="35"/>
      <c r="BP1779" s="35"/>
      <c r="BQ1779" s="35"/>
      <c r="BV1779" s="251"/>
      <c r="BX1779" s="35"/>
      <c r="BY1779" s="35"/>
      <c r="BZ1779" s="35"/>
      <c r="CE1779" s="251"/>
      <c r="CG1779" s="35"/>
      <c r="CH1779" s="35"/>
      <c r="CI1779" s="35"/>
      <c r="CN1779" s="251"/>
      <c r="CP1779" s="35"/>
      <c r="CQ1779" s="35"/>
      <c r="CR1779" s="35"/>
      <c r="CW1779" s="251"/>
      <c r="CY1779" s="35"/>
      <c r="CZ1779" s="35"/>
      <c r="DA1779" s="35"/>
      <c r="DF1779" s="251"/>
      <c r="DH1779" s="35"/>
      <c r="DI1779" s="35"/>
      <c r="DJ1779" s="35"/>
      <c r="DO1779" s="251"/>
      <c r="DQ1779" s="35"/>
      <c r="DR1779" s="35"/>
      <c r="DS1779" s="35"/>
      <c r="DX1779" s="251"/>
      <c r="DZ1779" s="35"/>
      <c r="EA1779" s="35"/>
      <c r="EB1779" s="35"/>
      <c r="EG1779" s="251"/>
      <c r="EI1779" s="35"/>
      <c r="EJ1779" s="35"/>
      <c r="EK1779" s="35"/>
      <c r="EP1779" s="251"/>
      <c r="ER1779" s="35"/>
      <c r="ES1779" s="35"/>
      <c r="ET1779" s="35"/>
      <c r="EY1779" s="251"/>
      <c r="FA1779" s="35"/>
      <c r="FB1779" s="35"/>
      <c r="FC1779" s="35"/>
      <c r="FH1779" s="251"/>
      <c r="FJ1779" s="35"/>
      <c r="FK1779" s="35"/>
      <c r="FL1779" s="35"/>
      <c r="FQ1779" s="251"/>
      <c r="FS1779" s="35"/>
      <c r="FT1779" s="35"/>
      <c r="FU1779" s="35"/>
      <c r="FZ1779" s="251"/>
      <c r="GB1779" s="35"/>
      <c r="GC1779" s="35"/>
      <c r="GD1779" s="35"/>
      <c r="GI1779" s="251"/>
      <c r="GK1779" s="35"/>
      <c r="GL1779" s="35"/>
      <c r="GM1779" s="35"/>
      <c r="GR1779" s="251"/>
      <c r="GT1779" s="35"/>
      <c r="GU1779" s="35"/>
      <c r="GV1779" s="35"/>
      <c r="HA1779" s="251"/>
      <c r="HC1779" s="35"/>
      <c r="HD1779" s="35"/>
      <c r="HE1779" s="35"/>
      <c r="HJ1779" s="35"/>
      <c r="HK1779" s="35"/>
      <c r="HL1779" s="35"/>
      <c r="HM1779" s="35"/>
      <c r="HN1779" s="35"/>
      <c r="HO1779" s="35"/>
      <c r="HP1779" s="35"/>
      <c r="HQ1779" s="35"/>
      <c r="HR1779" s="35"/>
      <c r="HS1779" s="35"/>
      <c r="HT1779" s="35"/>
      <c r="HU1779" s="35"/>
      <c r="HV1779" s="35"/>
      <c r="HW1779" s="35"/>
      <c r="HX1779" s="35"/>
      <c r="HY1779" s="35"/>
      <c r="HZ1779" s="35"/>
      <c r="IA1779" s="35"/>
      <c r="IB1779" s="35"/>
      <c r="IC1779" s="35"/>
      <c r="ID1779" s="35"/>
      <c r="IE1779" s="35"/>
      <c r="IF1779" s="35"/>
      <c r="IG1779" s="35"/>
      <c r="IH1779" s="35"/>
      <c r="II1779" s="35"/>
      <c r="IJ1779" s="35"/>
      <c r="IK1779" s="35"/>
      <c r="IL1779" s="35"/>
      <c r="IM1779" s="35"/>
      <c r="IN1779" s="35"/>
      <c r="IO1779" s="35"/>
      <c r="RL1779" s="252"/>
    </row>
    <row r="1780" spans="1:480" s="64" customFormat="1" ht="14.25">
      <c r="A1780" s="321"/>
      <c r="B1780" s="321"/>
      <c r="C1780" s="321"/>
      <c r="D1780" s="321"/>
      <c r="E1780" s="299"/>
      <c r="F1780" s="35"/>
      <c r="G1780" s="35"/>
      <c r="K1780" s="251"/>
      <c r="M1780" s="35"/>
      <c r="N1780" s="35"/>
      <c r="O1780" s="35"/>
      <c r="T1780" s="251"/>
      <c r="V1780" s="35"/>
      <c r="W1780" s="35"/>
      <c r="X1780" s="35"/>
      <c r="AC1780" s="251"/>
      <c r="AE1780" s="35"/>
      <c r="AF1780" s="35"/>
      <c r="AG1780" s="35"/>
      <c r="AL1780" s="251"/>
      <c r="AN1780" s="35"/>
      <c r="AO1780" s="35"/>
      <c r="AP1780" s="35"/>
      <c r="AU1780" s="251"/>
      <c r="AW1780" s="35"/>
      <c r="AX1780" s="35"/>
      <c r="AY1780" s="35"/>
      <c r="BD1780" s="251"/>
      <c r="BF1780" s="35"/>
      <c r="BG1780" s="35"/>
      <c r="BH1780" s="35"/>
      <c r="BM1780" s="251"/>
      <c r="BO1780" s="35"/>
      <c r="BP1780" s="35"/>
      <c r="BQ1780" s="35"/>
      <c r="BV1780" s="251"/>
      <c r="BX1780" s="35"/>
      <c r="BY1780" s="35"/>
      <c r="BZ1780" s="35"/>
      <c r="CE1780" s="251"/>
      <c r="CG1780" s="35"/>
      <c r="CH1780" s="35"/>
      <c r="CI1780" s="35"/>
      <c r="CN1780" s="251"/>
      <c r="CP1780" s="35"/>
      <c r="CQ1780" s="35"/>
      <c r="CR1780" s="35"/>
      <c r="CW1780" s="251"/>
      <c r="CY1780" s="35"/>
      <c r="CZ1780" s="35"/>
      <c r="DA1780" s="35"/>
      <c r="DF1780" s="251"/>
      <c r="DH1780" s="35"/>
      <c r="DI1780" s="35"/>
      <c r="DJ1780" s="35"/>
      <c r="DO1780" s="251"/>
      <c r="DQ1780" s="35"/>
      <c r="DR1780" s="35"/>
      <c r="DS1780" s="35"/>
      <c r="DX1780" s="251"/>
      <c r="DZ1780" s="35"/>
      <c r="EA1780" s="35"/>
      <c r="EB1780" s="35"/>
      <c r="EG1780" s="251"/>
      <c r="EI1780" s="35"/>
      <c r="EJ1780" s="35"/>
      <c r="EK1780" s="35"/>
      <c r="EP1780" s="251"/>
      <c r="ER1780" s="35"/>
      <c r="ES1780" s="35"/>
      <c r="ET1780" s="35"/>
      <c r="EY1780" s="251"/>
      <c r="FA1780" s="35"/>
      <c r="FB1780" s="35"/>
      <c r="FC1780" s="35"/>
      <c r="FH1780" s="251"/>
      <c r="FJ1780" s="35"/>
      <c r="FK1780" s="35"/>
      <c r="FL1780" s="35"/>
      <c r="FQ1780" s="251"/>
      <c r="FS1780" s="35"/>
      <c r="FT1780" s="35"/>
      <c r="FU1780" s="35"/>
      <c r="FZ1780" s="251"/>
      <c r="GB1780" s="35"/>
      <c r="GC1780" s="35"/>
      <c r="GD1780" s="35"/>
      <c r="GI1780" s="251"/>
      <c r="GK1780" s="35"/>
      <c r="GL1780" s="35"/>
      <c r="GM1780" s="35"/>
      <c r="GR1780" s="251"/>
      <c r="GT1780" s="35"/>
      <c r="GU1780" s="35"/>
      <c r="GV1780" s="35"/>
      <c r="HA1780" s="251"/>
      <c r="HC1780" s="35"/>
      <c r="HD1780" s="35"/>
      <c r="HE1780" s="35"/>
      <c r="HJ1780" s="35"/>
      <c r="HK1780" s="35"/>
      <c r="HL1780" s="35"/>
      <c r="HM1780" s="35"/>
      <c r="HN1780" s="35"/>
      <c r="HO1780" s="35"/>
      <c r="HP1780" s="35"/>
      <c r="HQ1780" s="35"/>
      <c r="HR1780" s="35"/>
      <c r="HS1780" s="35"/>
      <c r="HT1780" s="35"/>
      <c r="HU1780" s="35"/>
      <c r="HV1780" s="35"/>
      <c r="HW1780" s="35"/>
      <c r="HX1780" s="35"/>
      <c r="HY1780" s="35"/>
      <c r="HZ1780" s="35"/>
      <c r="IA1780" s="35"/>
      <c r="IB1780" s="35"/>
      <c r="IC1780" s="35"/>
      <c r="ID1780" s="35"/>
      <c r="IE1780" s="35"/>
      <c r="IF1780" s="35"/>
      <c r="IG1780" s="35"/>
      <c r="IH1780" s="35"/>
      <c r="II1780" s="35"/>
      <c r="IJ1780" s="35"/>
      <c r="IK1780" s="35"/>
      <c r="IL1780" s="35"/>
      <c r="IM1780" s="35"/>
      <c r="IN1780" s="35"/>
      <c r="IO1780" s="35"/>
      <c r="RL1780" s="252"/>
    </row>
    <row r="1781" spans="1:480" s="64" customFormat="1" ht="14.25">
      <c r="A1781" s="321"/>
      <c r="B1781" s="321"/>
      <c r="C1781" s="321"/>
      <c r="D1781" s="321"/>
      <c r="E1781" s="299"/>
      <c r="F1781" s="35"/>
      <c r="G1781" s="35"/>
      <c r="K1781" s="251"/>
      <c r="M1781" s="35"/>
      <c r="N1781" s="35"/>
      <c r="O1781" s="35"/>
      <c r="T1781" s="251"/>
      <c r="V1781" s="35"/>
      <c r="W1781" s="35"/>
      <c r="X1781" s="35"/>
      <c r="AC1781" s="251"/>
      <c r="AE1781" s="35"/>
      <c r="AF1781" s="35"/>
      <c r="AG1781" s="35"/>
      <c r="AL1781" s="251"/>
      <c r="AN1781" s="35"/>
      <c r="AO1781" s="35"/>
      <c r="AP1781" s="35"/>
      <c r="AU1781" s="251"/>
      <c r="AW1781" s="35"/>
      <c r="AX1781" s="35"/>
      <c r="AY1781" s="35"/>
      <c r="BD1781" s="251"/>
      <c r="BF1781" s="35"/>
      <c r="BG1781" s="35"/>
      <c r="BH1781" s="35"/>
      <c r="BM1781" s="251"/>
      <c r="BO1781" s="35"/>
      <c r="BP1781" s="35"/>
      <c r="BQ1781" s="35"/>
      <c r="BV1781" s="251"/>
      <c r="BX1781" s="35"/>
      <c r="BY1781" s="35"/>
      <c r="BZ1781" s="35"/>
      <c r="CE1781" s="251"/>
      <c r="CG1781" s="35"/>
      <c r="CH1781" s="35"/>
      <c r="CI1781" s="35"/>
      <c r="CN1781" s="251"/>
      <c r="CP1781" s="35"/>
      <c r="CQ1781" s="35"/>
      <c r="CR1781" s="35"/>
      <c r="CW1781" s="251"/>
      <c r="CY1781" s="35"/>
      <c r="CZ1781" s="35"/>
      <c r="DA1781" s="35"/>
      <c r="DF1781" s="251"/>
      <c r="DH1781" s="35"/>
      <c r="DI1781" s="35"/>
      <c r="DJ1781" s="35"/>
      <c r="DO1781" s="251"/>
      <c r="DQ1781" s="35"/>
      <c r="DR1781" s="35"/>
      <c r="DS1781" s="35"/>
      <c r="DX1781" s="251"/>
      <c r="DZ1781" s="35"/>
      <c r="EA1781" s="35"/>
      <c r="EB1781" s="35"/>
      <c r="EG1781" s="251"/>
      <c r="EI1781" s="35"/>
      <c r="EJ1781" s="35"/>
      <c r="EK1781" s="35"/>
      <c r="EP1781" s="251"/>
      <c r="ER1781" s="35"/>
      <c r="ES1781" s="35"/>
      <c r="ET1781" s="35"/>
      <c r="EY1781" s="251"/>
      <c r="FA1781" s="35"/>
      <c r="FB1781" s="35"/>
      <c r="FC1781" s="35"/>
      <c r="FH1781" s="251"/>
      <c r="FJ1781" s="35"/>
      <c r="FK1781" s="35"/>
      <c r="FL1781" s="35"/>
      <c r="FQ1781" s="251"/>
      <c r="FS1781" s="35"/>
      <c r="FT1781" s="35"/>
      <c r="FU1781" s="35"/>
      <c r="FZ1781" s="251"/>
      <c r="GB1781" s="35"/>
      <c r="GC1781" s="35"/>
      <c r="GD1781" s="35"/>
      <c r="GI1781" s="251"/>
      <c r="GK1781" s="35"/>
      <c r="GL1781" s="35"/>
      <c r="GM1781" s="35"/>
      <c r="GR1781" s="251"/>
      <c r="GT1781" s="35"/>
      <c r="GU1781" s="35"/>
      <c r="GV1781" s="35"/>
      <c r="HA1781" s="251"/>
      <c r="HC1781" s="35"/>
      <c r="HD1781" s="35"/>
      <c r="HE1781" s="35"/>
      <c r="HJ1781" s="35"/>
      <c r="HK1781" s="35"/>
      <c r="HL1781" s="35"/>
      <c r="HM1781" s="35"/>
      <c r="HN1781" s="35"/>
      <c r="HO1781" s="35"/>
      <c r="HP1781" s="35"/>
      <c r="HQ1781" s="35"/>
      <c r="HR1781" s="35"/>
      <c r="HS1781" s="35"/>
      <c r="HT1781" s="35"/>
      <c r="HU1781" s="35"/>
      <c r="HV1781" s="35"/>
      <c r="HW1781" s="35"/>
      <c r="HX1781" s="35"/>
      <c r="HY1781" s="35"/>
      <c r="HZ1781" s="35"/>
      <c r="IA1781" s="35"/>
      <c r="IB1781" s="35"/>
      <c r="IC1781" s="35"/>
      <c r="ID1781" s="35"/>
      <c r="IE1781" s="35"/>
      <c r="IF1781" s="35"/>
      <c r="IG1781" s="35"/>
      <c r="IH1781" s="35"/>
      <c r="II1781" s="35"/>
      <c r="IJ1781" s="35"/>
      <c r="IK1781" s="35"/>
      <c r="IL1781" s="35"/>
      <c r="IM1781" s="35"/>
      <c r="IN1781" s="35"/>
      <c r="IO1781" s="35"/>
      <c r="RL1781" s="252"/>
    </row>
    <row r="1782" spans="1:480" s="64" customFormat="1" ht="14.25">
      <c r="A1782" s="321"/>
      <c r="B1782" s="321"/>
      <c r="C1782" s="321"/>
      <c r="D1782" s="321"/>
      <c r="E1782" s="299"/>
      <c r="F1782" s="35"/>
      <c r="G1782" s="35"/>
      <c r="K1782" s="251"/>
      <c r="M1782" s="35"/>
      <c r="N1782" s="35"/>
      <c r="O1782" s="35"/>
      <c r="T1782" s="251"/>
      <c r="V1782" s="35"/>
      <c r="W1782" s="35"/>
      <c r="X1782" s="35"/>
      <c r="AC1782" s="251"/>
      <c r="AE1782" s="35"/>
      <c r="AF1782" s="35"/>
      <c r="AG1782" s="35"/>
      <c r="AL1782" s="251"/>
      <c r="AN1782" s="35"/>
      <c r="AO1782" s="35"/>
      <c r="AP1782" s="35"/>
      <c r="AU1782" s="251"/>
      <c r="AW1782" s="35"/>
      <c r="AX1782" s="35"/>
      <c r="AY1782" s="35"/>
      <c r="BD1782" s="251"/>
      <c r="BF1782" s="35"/>
      <c r="BG1782" s="35"/>
      <c r="BH1782" s="35"/>
      <c r="BM1782" s="251"/>
      <c r="BO1782" s="35"/>
      <c r="BP1782" s="35"/>
      <c r="BQ1782" s="35"/>
      <c r="BV1782" s="251"/>
      <c r="BX1782" s="35"/>
      <c r="BY1782" s="35"/>
      <c r="BZ1782" s="35"/>
      <c r="CE1782" s="251"/>
      <c r="CG1782" s="35"/>
      <c r="CH1782" s="35"/>
      <c r="CI1782" s="35"/>
      <c r="CN1782" s="251"/>
      <c r="CP1782" s="35"/>
      <c r="CQ1782" s="35"/>
      <c r="CR1782" s="35"/>
      <c r="CW1782" s="251"/>
      <c r="CY1782" s="35"/>
      <c r="CZ1782" s="35"/>
      <c r="DA1782" s="35"/>
      <c r="DF1782" s="251"/>
      <c r="DH1782" s="35"/>
      <c r="DI1782" s="35"/>
      <c r="DJ1782" s="35"/>
      <c r="DO1782" s="251"/>
      <c r="DQ1782" s="35"/>
      <c r="DR1782" s="35"/>
      <c r="DS1782" s="35"/>
      <c r="DX1782" s="251"/>
      <c r="DZ1782" s="35"/>
      <c r="EA1782" s="35"/>
      <c r="EB1782" s="35"/>
      <c r="EG1782" s="251"/>
      <c r="EI1782" s="35"/>
      <c r="EJ1782" s="35"/>
      <c r="EK1782" s="35"/>
      <c r="EP1782" s="251"/>
      <c r="ER1782" s="35"/>
      <c r="ES1782" s="35"/>
      <c r="ET1782" s="35"/>
      <c r="EY1782" s="251"/>
      <c r="FA1782" s="35"/>
      <c r="FB1782" s="35"/>
      <c r="FC1782" s="35"/>
      <c r="FH1782" s="251"/>
      <c r="FJ1782" s="35"/>
      <c r="FK1782" s="35"/>
      <c r="FL1782" s="35"/>
      <c r="FQ1782" s="251"/>
      <c r="FS1782" s="35"/>
      <c r="FT1782" s="35"/>
      <c r="FU1782" s="35"/>
      <c r="FZ1782" s="251"/>
      <c r="GB1782" s="35"/>
      <c r="GC1782" s="35"/>
      <c r="GD1782" s="35"/>
      <c r="GI1782" s="251"/>
      <c r="GK1782" s="35"/>
      <c r="GL1782" s="35"/>
      <c r="GM1782" s="35"/>
      <c r="GR1782" s="251"/>
      <c r="GT1782" s="35"/>
      <c r="GU1782" s="35"/>
      <c r="GV1782" s="35"/>
      <c r="HA1782" s="251"/>
      <c r="HC1782" s="35"/>
      <c r="HD1782" s="35"/>
      <c r="HE1782" s="35"/>
      <c r="HJ1782" s="35"/>
      <c r="HK1782" s="35"/>
      <c r="HL1782" s="35"/>
      <c r="HM1782" s="35"/>
      <c r="HN1782" s="35"/>
      <c r="HO1782" s="35"/>
      <c r="HP1782" s="35"/>
      <c r="HQ1782" s="35"/>
      <c r="HR1782" s="35"/>
      <c r="HS1782" s="35"/>
      <c r="HT1782" s="35"/>
      <c r="HU1782" s="35"/>
      <c r="HV1782" s="35"/>
      <c r="HW1782" s="35"/>
      <c r="HX1782" s="35"/>
      <c r="HY1782" s="35"/>
      <c r="HZ1782" s="35"/>
      <c r="IA1782" s="35"/>
      <c r="IB1782" s="35"/>
      <c r="IC1782" s="35"/>
      <c r="ID1782" s="35"/>
      <c r="IE1782" s="35"/>
      <c r="IF1782" s="35"/>
      <c r="IG1782" s="35"/>
      <c r="IH1782" s="35"/>
      <c r="II1782" s="35"/>
      <c r="IJ1782" s="35"/>
      <c r="IK1782" s="35"/>
      <c r="IL1782" s="35"/>
      <c r="IM1782" s="35"/>
      <c r="IN1782" s="35"/>
      <c r="IO1782" s="35"/>
      <c r="RL1782" s="252"/>
    </row>
    <row r="1783" spans="1:480" s="64" customFormat="1" ht="14.25">
      <c r="A1783" s="321"/>
      <c r="B1783" s="321"/>
      <c r="C1783" s="321"/>
      <c r="D1783" s="321"/>
      <c r="E1783" s="299"/>
      <c r="F1783" s="35"/>
      <c r="G1783" s="35"/>
      <c r="K1783" s="251"/>
      <c r="M1783" s="35"/>
      <c r="N1783" s="35"/>
      <c r="O1783" s="35"/>
      <c r="T1783" s="251"/>
      <c r="V1783" s="35"/>
      <c r="W1783" s="35"/>
      <c r="X1783" s="35"/>
      <c r="AC1783" s="251"/>
      <c r="AE1783" s="35"/>
      <c r="AF1783" s="35"/>
      <c r="AG1783" s="35"/>
      <c r="AL1783" s="251"/>
      <c r="AN1783" s="35"/>
      <c r="AO1783" s="35"/>
      <c r="AP1783" s="35"/>
      <c r="AU1783" s="251"/>
      <c r="AW1783" s="35"/>
      <c r="AX1783" s="35"/>
      <c r="AY1783" s="35"/>
      <c r="BD1783" s="251"/>
      <c r="BF1783" s="35"/>
      <c r="BG1783" s="35"/>
      <c r="BH1783" s="35"/>
      <c r="BM1783" s="251"/>
      <c r="BO1783" s="35"/>
      <c r="BP1783" s="35"/>
      <c r="BQ1783" s="35"/>
      <c r="BV1783" s="251"/>
      <c r="BX1783" s="35"/>
      <c r="BY1783" s="35"/>
      <c r="BZ1783" s="35"/>
      <c r="CE1783" s="251"/>
      <c r="CG1783" s="35"/>
      <c r="CH1783" s="35"/>
      <c r="CI1783" s="35"/>
      <c r="CN1783" s="251"/>
      <c r="CP1783" s="35"/>
      <c r="CQ1783" s="35"/>
      <c r="CR1783" s="35"/>
      <c r="CW1783" s="251"/>
      <c r="CY1783" s="35"/>
      <c r="CZ1783" s="35"/>
      <c r="DA1783" s="35"/>
      <c r="DF1783" s="251"/>
      <c r="DH1783" s="35"/>
      <c r="DI1783" s="35"/>
      <c r="DJ1783" s="35"/>
      <c r="DO1783" s="251"/>
      <c r="DQ1783" s="35"/>
      <c r="DR1783" s="35"/>
      <c r="DS1783" s="35"/>
      <c r="DX1783" s="251"/>
      <c r="DZ1783" s="35"/>
      <c r="EA1783" s="35"/>
      <c r="EB1783" s="35"/>
      <c r="EG1783" s="251"/>
      <c r="EI1783" s="35"/>
      <c r="EJ1783" s="35"/>
      <c r="EK1783" s="35"/>
      <c r="EP1783" s="251"/>
      <c r="ER1783" s="35"/>
      <c r="ES1783" s="35"/>
      <c r="ET1783" s="35"/>
      <c r="EY1783" s="251"/>
      <c r="FA1783" s="35"/>
      <c r="FB1783" s="35"/>
      <c r="FC1783" s="35"/>
      <c r="FH1783" s="251"/>
      <c r="FJ1783" s="35"/>
      <c r="FK1783" s="35"/>
      <c r="FL1783" s="35"/>
      <c r="FQ1783" s="251"/>
      <c r="FS1783" s="35"/>
      <c r="FT1783" s="35"/>
      <c r="FU1783" s="35"/>
      <c r="FZ1783" s="251"/>
      <c r="GB1783" s="35"/>
      <c r="GC1783" s="35"/>
      <c r="GD1783" s="35"/>
      <c r="GI1783" s="251"/>
      <c r="GK1783" s="35"/>
      <c r="GL1783" s="35"/>
      <c r="GM1783" s="35"/>
      <c r="GR1783" s="251"/>
      <c r="GT1783" s="35"/>
      <c r="GU1783" s="35"/>
      <c r="GV1783" s="35"/>
      <c r="HA1783" s="251"/>
      <c r="HC1783" s="35"/>
      <c r="HD1783" s="35"/>
      <c r="HE1783" s="35"/>
      <c r="HJ1783" s="35"/>
      <c r="HK1783" s="35"/>
      <c r="HL1783" s="35"/>
      <c r="HM1783" s="35"/>
      <c r="HN1783" s="35"/>
      <c r="HO1783" s="35"/>
      <c r="HP1783" s="35"/>
      <c r="HQ1783" s="35"/>
      <c r="HR1783" s="35"/>
      <c r="HS1783" s="35"/>
      <c r="HT1783" s="35"/>
      <c r="HU1783" s="35"/>
      <c r="HV1783" s="35"/>
      <c r="HW1783" s="35"/>
      <c r="HX1783" s="35"/>
      <c r="HY1783" s="35"/>
      <c r="HZ1783" s="35"/>
      <c r="IA1783" s="35"/>
      <c r="IB1783" s="35"/>
      <c r="IC1783" s="35"/>
      <c r="ID1783" s="35"/>
      <c r="IE1783" s="35"/>
      <c r="IF1783" s="35"/>
      <c r="IG1783" s="35"/>
      <c r="IH1783" s="35"/>
      <c r="II1783" s="35"/>
      <c r="IJ1783" s="35"/>
      <c r="IK1783" s="35"/>
      <c r="IL1783" s="35"/>
      <c r="IM1783" s="35"/>
      <c r="IN1783" s="35"/>
      <c r="IO1783" s="35"/>
      <c r="RL1783" s="252"/>
    </row>
    <row r="1784" spans="1:480" s="64" customFormat="1" ht="14.25">
      <c r="A1784" s="321"/>
      <c r="B1784" s="321"/>
      <c r="C1784" s="321"/>
      <c r="D1784" s="321"/>
      <c r="E1784" s="299"/>
      <c r="F1784" s="35"/>
      <c r="G1784" s="35"/>
      <c r="K1784" s="251"/>
      <c r="M1784" s="35"/>
      <c r="N1784" s="35"/>
      <c r="O1784" s="35"/>
      <c r="T1784" s="251"/>
      <c r="V1784" s="35"/>
      <c r="W1784" s="35"/>
      <c r="X1784" s="35"/>
      <c r="AC1784" s="251"/>
      <c r="AE1784" s="35"/>
      <c r="AF1784" s="35"/>
      <c r="AG1784" s="35"/>
      <c r="AL1784" s="251"/>
      <c r="AN1784" s="35"/>
      <c r="AO1784" s="35"/>
      <c r="AP1784" s="35"/>
      <c r="AU1784" s="251"/>
      <c r="AW1784" s="35"/>
      <c r="AX1784" s="35"/>
      <c r="AY1784" s="35"/>
      <c r="BD1784" s="251"/>
      <c r="BF1784" s="35"/>
      <c r="BG1784" s="35"/>
      <c r="BH1784" s="35"/>
      <c r="BM1784" s="251"/>
      <c r="BO1784" s="35"/>
      <c r="BP1784" s="35"/>
      <c r="BQ1784" s="35"/>
      <c r="BV1784" s="251"/>
      <c r="BX1784" s="35"/>
      <c r="BY1784" s="35"/>
      <c r="BZ1784" s="35"/>
      <c r="CE1784" s="251"/>
      <c r="CG1784" s="35"/>
      <c r="CH1784" s="35"/>
      <c r="CI1784" s="35"/>
      <c r="CN1784" s="251"/>
      <c r="CP1784" s="35"/>
      <c r="CQ1784" s="35"/>
      <c r="CR1784" s="35"/>
      <c r="CW1784" s="251"/>
      <c r="CY1784" s="35"/>
      <c r="CZ1784" s="35"/>
      <c r="DA1784" s="35"/>
      <c r="DF1784" s="251"/>
      <c r="DH1784" s="35"/>
      <c r="DI1784" s="35"/>
      <c r="DJ1784" s="35"/>
      <c r="DO1784" s="251"/>
      <c r="DQ1784" s="35"/>
      <c r="DR1784" s="35"/>
      <c r="DS1784" s="35"/>
      <c r="DX1784" s="251"/>
      <c r="DZ1784" s="35"/>
      <c r="EA1784" s="35"/>
      <c r="EB1784" s="35"/>
      <c r="EG1784" s="251"/>
      <c r="EI1784" s="35"/>
      <c r="EJ1784" s="35"/>
      <c r="EK1784" s="35"/>
      <c r="EP1784" s="251"/>
      <c r="ER1784" s="35"/>
      <c r="ES1784" s="35"/>
      <c r="ET1784" s="35"/>
      <c r="EY1784" s="251"/>
      <c r="FA1784" s="35"/>
      <c r="FB1784" s="35"/>
      <c r="FC1784" s="35"/>
      <c r="FH1784" s="251"/>
      <c r="FJ1784" s="35"/>
      <c r="FK1784" s="35"/>
      <c r="FL1784" s="35"/>
      <c r="FQ1784" s="251"/>
      <c r="FS1784" s="35"/>
      <c r="FT1784" s="35"/>
      <c r="FU1784" s="35"/>
      <c r="FZ1784" s="251"/>
      <c r="GB1784" s="35"/>
      <c r="GC1784" s="35"/>
      <c r="GD1784" s="35"/>
      <c r="GI1784" s="251"/>
      <c r="GK1784" s="35"/>
      <c r="GL1784" s="35"/>
      <c r="GM1784" s="35"/>
      <c r="GR1784" s="251"/>
      <c r="GT1784" s="35"/>
      <c r="GU1784" s="35"/>
      <c r="GV1784" s="35"/>
      <c r="HA1784" s="251"/>
      <c r="HC1784" s="35"/>
      <c r="HD1784" s="35"/>
      <c r="HE1784" s="35"/>
      <c r="HJ1784" s="35"/>
      <c r="HK1784" s="35"/>
      <c r="HL1784" s="35"/>
      <c r="HM1784" s="35"/>
      <c r="HN1784" s="35"/>
      <c r="HO1784" s="35"/>
      <c r="HP1784" s="35"/>
      <c r="HQ1784" s="35"/>
      <c r="HR1784" s="35"/>
      <c r="HS1784" s="35"/>
      <c r="HT1784" s="35"/>
      <c r="HU1784" s="35"/>
      <c r="HV1784" s="35"/>
      <c r="HW1784" s="35"/>
      <c r="HX1784" s="35"/>
      <c r="HY1784" s="35"/>
      <c r="HZ1784" s="35"/>
      <c r="IA1784" s="35"/>
      <c r="IB1784" s="35"/>
      <c r="IC1784" s="35"/>
      <c r="ID1784" s="35"/>
      <c r="IE1784" s="35"/>
      <c r="IF1784" s="35"/>
      <c r="IG1784" s="35"/>
      <c r="IH1784" s="35"/>
      <c r="II1784" s="35"/>
      <c r="IJ1784" s="35"/>
      <c r="IK1784" s="35"/>
      <c r="IL1784" s="35"/>
      <c r="IM1784" s="35"/>
      <c r="IN1784" s="35"/>
      <c r="IO1784" s="35"/>
      <c r="RL1784" s="252"/>
    </row>
    <row r="1785" spans="1:480" s="64" customFormat="1" ht="14.25">
      <c r="A1785" s="321"/>
      <c r="B1785" s="321"/>
      <c r="C1785" s="321"/>
      <c r="D1785" s="321"/>
      <c r="E1785" s="299"/>
      <c r="F1785" s="35"/>
      <c r="G1785" s="35"/>
      <c r="K1785" s="251"/>
      <c r="M1785" s="35"/>
      <c r="N1785" s="35"/>
      <c r="O1785" s="35"/>
      <c r="T1785" s="251"/>
      <c r="V1785" s="35"/>
      <c r="W1785" s="35"/>
      <c r="X1785" s="35"/>
      <c r="AC1785" s="251"/>
      <c r="AE1785" s="35"/>
      <c r="AF1785" s="35"/>
      <c r="AG1785" s="35"/>
      <c r="AL1785" s="251"/>
      <c r="AN1785" s="35"/>
      <c r="AO1785" s="35"/>
      <c r="AP1785" s="35"/>
      <c r="AU1785" s="251"/>
      <c r="AW1785" s="35"/>
      <c r="AX1785" s="35"/>
      <c r="AY1785" s="35"/>
      <c r="BD1785" s="251"/>
      <c r="BF1785" s="35"/>
      <c r="BG1785" s="35"/>
      <c r="BH1785" s="35"/>
      <c r="BM1785" s="251"/>
      <c r="BO1785" s="35"/>
      <c r="BP1785" s="35"/>
      <c r="BQ1785" s="35"/>
      <c r="BV1785" s="251"/>
      <c r="BX1785" s="35"/>
      <c r="BY1785" s="35"/>
      <c r="BZ1785" s="35"/>
      <c r="CE1785" s="251"/>
      <c r="CG1785" s="35"/>
      <c r="CH1785" s="35"/>
      <c r="CI1785" s="35"/>
      <c r="CN1785" s="251"/>
      <c r="CP1785" s="35"/>
      <c r="CQ1785" s="35"/>
      <c r="CR1785" s="35"/>
      <c r="CW1785" s="251"/>
      <c r="CY1785" s="35"/>
      <c r="CZ1785" s="35"/>
      <c r="DA1785" s="35"/>
      <c r="DF1785" s="251"/>
      <c r="DH1785" s="35"/>
      <c r="DI1785" s="35"/>
      <c r="DJ1785" s="35"/>
      <c r="DO1785" s="251"/>
      <c r="DQ1785" s="35"/>
      <c r="DR1785" s="35"/>
      <c r="DS1785" s="35"/>
      <c r="DX1785" s="251"/>
      <c r="DZ1785" s="35"/>
      <c r="EA1785" s="35"/>
      <c r="EB1785" s="35"/>
      <c r="EG1785" s="251"/>
      <c r="EI1785" s="35"/>
      <c r="EJ1785" s="35"/>
      <c r="EK1785" s="35"/>
      <c r="EP1785" s="251"/>
      <c r="ER1785" s="35"/>
      <c r="ES1785" s="35"/>
      <c r="ET1785" s="35"/>
      <c r="EY1785" s="251"/>
      <c r="FA1785" s="35"/>
      <c r="FB1785" s="35"/>
      <c r="FC1785" s="35"/>
      <c r="FH1785" s="251"/>
      <c r="FJ1785" s="35"/>
      <c r="FK1785" s="35"/>
      <c r="FL1785" s="35"/>
      <c r="FQ1785" s="251"/>
      <c r="FS1785" s="35"/>
      <c r="FT1785" s="35"/>
      <c r="FU1785" s="35"/>
      <c r="FZ1785" s="251"/>
      <c r="GB1785" s="35"/>
      <c r="GC1785" s="35"/>
      <c r="GD1785" s="35"/>
      <c r="GI1785" s="251"/>
      <c r="GK1785" s="35"/>
      <c r="GL1785" s="35"/>
      <c r="GM1785" s="35"/>
      <c r="GR1785" s="251"/>
      <c r="GT1785" s="35"/>
      <c r="GU1785" s="35"/>
      <c r="GV1785" s="35"/>
      <c r="HA1785" s="251"/>
      <c r="HC1785" s="35"/>
      <c r="HD1785" s="35"/>
      <c r="HE1785" s="35"/>
      <c r="HJ1785" s="35"/>
      <c r="HK1785" s="35"/>
      <c r="HL1785" s="35"/>
      <c r="HM1785" s="35"/>
      <c r="HN1785" s="35"/>
      <c r="HO1785" s="35"/>
      <c r="HP1785" s="35"/>
      <c r="HQ1785" s="35"/>
      <c r="HR1785" s="35"/>
      <c r="HS1785" s="35"/>
      <c r="HT1785" s="35"/>
      <c r="HU1785" s="35"/>
      <c r="HV1785" s="35"/>
      <c r="HW1785" s="35"/>
      <c r="HX1785" s="35"/>
      <c r="HY1785" s="35"/>
      <c r="HZ1785" s="35"/>
      <c r="IA1785" s="35"/>
      <c r="IB1785" s="35"/>
      <c r="IC1785" s="35"/>
      <c r="ID1785" s="35"/>
      <c r="IE1785" s="35"/>
      <c r="IF1785" s="35"/>
      <c r="IG1785" s="35"/>
      <c r="IH1785" s="35"/>
      <c r="II1785" s="35"/>
      <c r="IJ1785" s="35"/>
      <c r="IK1785" s="35"/>
      <c r="IL1785" s="35"/>
      <c r="IM1785" s="35"/>
      <c r="IN1785" s="35"/>
      <c r="IO1785" s="35"/>
      <c r="RL1785" s="252"/>
    </row>
    <row r="1786" spans="1:480" s="64" customFormat="1" ht="14.25">
      <c r="A1786" s="321"/>
      <c r="B1786" s="321"/>
      <c r="C1786" s="321"/>
      <c r="D1786" s="321"/>
      <c r="E1786" s="299"/>
      <c r="F1786" s="35"/>
      <c r="G1786" s="35"/>
      <c r="K1786" s="251"/>
      <c r="M1786" s="35"/>
      <c r="N1786" s="35"/>
      <c r="O1786" s="35"/>
      <c r="T1786" s="251"/>
      <c r="V1786" s="35"/>
      <c r="W1786" s="35"/>
      <c r="X1786" s="35"/>
      <c r="AC1786" s="251"/>
      <c r="AE1786" s="35"/>
      <c r="AF1786" s="35"/>
      <c r="AG1786" s="35"/>
      <c r="AL1786" s="251"/>
      <c r="AN1786" s="35"/>
      <c r="AO1786" s="35"/>
      <c r="AP1786" s="35"/>
      <c r="AU1786" s="251"/>
      <c r="AW1786" s="35"/>
      <c r="AX1786" s="35"/>
      <c r="AY1786" s="35"/>
      <c r="BD1786" s="251"/>
      <c r="BF1786" s="35"/>
      <c r="BG1786" s="35"/>
      <c r="BH1786" s="35"/>
      <c r="BM1786" s="251"/>
      <c r="BO1786" s="35"/>
      <c r="BP1786" s="35"/>
      <c r="BQ1786" s="35"/>
      <c r="BV1786" s="251"/>
      <c r="BX1786" s="35"/>
      <c r="BY1786" s="35"/>
      <c r="BZ1786" s="35"/>
      <c r="CE1786" s="251"/>
      <c r="CG1786" s="35"/>
      <c r="CH1786" s="35"/>
      <c r="CI1786" s="35"/>
      <c r="CN1786" s="251"/>
      <c r="CP1786" s="35"/>
      <c r="CQ1786" s="35"/>
      <c r="CR1786" s="35"/>
      <c r="CW1786" s="251"/>
      <c r="CY1786" s="35"/>
      <c r="CZ1786" s="35"/>
      <c r="DA1786" s="35"/>
      <c r="DF1786" s="251"/>
      <c r="DH1786" s="35"/>
      <c r="DI1786" s="35"/>
      <c r="DJ1786" s="35"/>
      <c r="DO1786" s="251"/>
      <c r="DQ1786" s="35"/>
      <c r="DR1786" s="35"/>
      <c r="DS1786" s="35"/>
      <c r="DX1786" s="251"/>
      <c r="DZ1786" s="35"/>
      <c r="EA1786" s="35"/>
      <c r="EB1786" s="35"/>
      <c r="EG1786" s="251"/>
      <c r="EI1786" s="35"/>
      <c r="EJ1786" s="35"/>
      <c r="EK1786" s="35"/>
      <c r="EP1786" s="251"/>
      <c r="ER1786" s="35"/>
      <c r="ES1786" s="35"/>
      <c r="ET1786" s="35"/>
      <c r="EY1786" s="251"/>
      <c r="FA1786" s="35"/>
      <c r="FB1786" s="35"/>
      <c r="FC1786" s="35"/>
      <c r="FH1786" s="251"/>
      <c r="FJ1786" s="35"/>
      <c r="FK1786" s="35"/>
      <c r="FL1786" s="35"/>
      <c r="FQ1786" s="251"/>
      <c r="FS1786" s="35"/>
      <c r="FT1786" s="35"/>
      <c r="FU1786" s="35"/>
      <c r="FZ1786" s="251"/>
      <c r="GB1786" s="35"/>
      <c r="GC1786" s="35"/>
      <c r="GD1786" s="35"/>
      <c r="GI1786" s="251"/>
      <c r="GK1786" s="35"/>
      <c r="GL1786" s="35"/>
      <c r="GM1786" s="35"/>
      <c r="GR1786" s="251"/>
      <c r="GT1786" s="35"/>
      <c r="GU1786" s="35"/>
      <c r="GV1786" s="35"/>
      <c r="HA1786" s="251"/>
      <c r="HC1786" s="35"/>
      <c r="HD1786" s="35"/>
      <c r="HE1786" s="35"/>
      <c r="HJ1786" s="35"/>
      <c r="HK1786" s="35"/>
      <c r="HL1786" s="35"/>
      <c r="HM1786" s="35"/>
      <c r="HN1786" s="35"/>
      <c r="HO1786" s="35"/>
      <c r="HP1786" s="35"/>
      <c r="HQ1786" s="35"/>
      <c r="HR1786" s="35"/>
      <c r="HS1786" s="35"/>
      <c r="HT1786" s="35"/>
      <c r="HU1786" s="35"/>
      <c r="HV1786" s="35"/>
      <c r="HW1786" s="35"/>
      <c r="HX1786" s="35"/>
      <c r="HY1786" s="35"/>
      <c r="HZ1786" s="35"/>
      <c r="IA1786" s="35"/>
      <c r="IB1786" s="35"/>
      <c r="IC1786" s="35"/>
      <c r="ID1786" s="35"/>
      <c r="IE1786" s="35"/>
      <c r="IF1786" s="35"/>
      <c r="IG1786" s="35"/>
      <c r="IH1786" s="35"/>
      <c r="II1786" s="35"/>
      <c r="IJ1786" s="35"/>
      <c r="IK1786" s="35"/>
      <c r="IL1786" s="35"/>
      <c r="IM1786" s="35"/>
      <c r="IN1786" s="35"/>
      <c r="IO1786" s="35"/>
      <c r="RL1786" s="252"/>
    </row>
    <row r="1787" spans="1:480" s="64" customFormat="1" ht="14.25">
      <c r="A1787" s="321"/>
      <c r="B1787" s="321"/>
      <c r="C1787" s="321"/>
      <c r="D1787" s="321"/>
      <c r="E1787" s="299"/>
      <c r="F1787" s="35"/>
      <c r="G1787" s="35"/>
      <c r="K1787" s="251"/>
      <c r="M1787" s="35"/>
      <c r="N1787" s="35"/>
      <c r="O1787" s="35"/>
      <c r="T1787" s="251"/>
      <c r="V1787" s="35"/>
      <c r="W1787" s="35"/>
      <c r="X1787" s="35"/>
      <c r="AC1787" s="251"/>
      <c r="AE1787" s="35"/>
      <c r="AF1787" s="35"/>
      <c r="AG1787" s="35"/>
      <c r="AL1787" s="251"/>
      <c r="AN1787" s="35"/>
      <c r="AO1787" s="35"/>
      <c r="AP1787" s="35"/>
      <c r="AU1787" s="251"/>
      <c r="AW1787" s="35"/>
      <c r="AX1787" s="35"/>
      <c r="AY1787" s="35"/>
      <c r="BD1787" s="251"/>
      <c r="BF1787" s="35"/>
      <c r="BG1787" s="35"/>
      <c r="BH1787" s="35"/>
      <c r="BM1787" s="251"/>
      <c r="BO1787" s="35"/>
      <c r="BP1787" s="35"/>
      <c r="BQ1787" s="35"/>
      <c r="BV1787" s="251"/>
      <c r="BX1787" s="35"/>
      <c r="BY1787" s="35"/>
      <c r="BZ1787" s="35"/>
      <c r="CE1787" s="251"/>
      <c r="CG1787" s="35"/>
      <c r="CH1787" s="35"/>
      <c r="CI1787" s="35"/>
      <c r="CN1787" s="251"/>
      <c r="CP1787" s="35"/>
      <c r="CQ1787" s="35"/>
      <c r="CR1787" s="35"/>
      <c r="CW1787" s="251"/>
      <c r="CY1787" s="35"/>
      <c r="CZ1787" s="35"/>
      <c r="DA1787" s="35"/>
      <c r="DF1787" s="251"/>
      <c r="DH1787" s="35"/>
      <c r="DI1787" s="35"/>
      <c r="DJ1787" s="35"/>
      <c r="DO1787" s="251"/>
      <c r="DQ1787" s="35"/>
      <c r="DR1787" s="35"/>
      <c r="DS1787" s="35"/>
      <c r="DX1787" s="251"/>
      <c r="DZ1787" s="35"/>
      <c r="EA1787" s="35"/>
      <c r="EB1787" s="35"/>
      <c r="EG1787" s="251"/>
      <c r="EI1787" s="35"/>
      <c r="EJ1787" s="35"/>
      <c r="EK1787" s="35"/>
      <c r="EP1787" s="251"/>
      <c r="ER1787" s="35"/>
      <c r="ES1787" s="35"/>
      <c r="ET1787" s="35"/>
      <c r="EY1787" s="251"/>
      <c r="FA1787" s="35"/>
      <c r="FB1787" s="35"/>
      <c r="FC1787" s="35"/>
      <c r="FH1787" s="251"/>
      <c r="FJ1787" s="35"/>
      <c r="FK1787" s="35"/>
      <c r="FL1787" s="35"/>
      <c r="FQ1787" s="251"/>
      <c r="FS1787" s="35"/>
      <c r="FT1787" s="35"/>
      <c r="FU1787" s="35"/>
      <c r="FZ1787" s="251"/>
      <c r="GB1787" s="35"/>
      <c r="GC1787" s="35"/>
      <c r="GD1787" s="35"/>
      <c r="GI1787" s="251"/>
      <c r="GK1787" s="35"/>
      <c r="GL1787" s="35"/>
      <c r="GM1787" s="35"/>
      <c r="GR1787" s="251"/>
      <c r="GT1787" s="35"/>
      <c r="GU1787" s="35"/>
      <c r="GV1787" s="35"/>
      <c r="HA1787" s="251"/>
      <c r="HC1787" s="35"/>
      <c r="HD1787" s="35"/>
      <c r="HE1787" s="35"/>
      <c r="HJ1787" s="35"/>
      <c r="HK1787" s="35"/>
      <c r="HL1787" s="35"/>
      <c r="HM1787" s="35"/>
      <c r="HN1787" s="35"/>
      <c r="HO1787" s="35"/>
      <c r="HP1787" s="35"/>
      <c r="HQ1787" s="35"/>
      <c r="HR1787" s="35"/>
      <c r="HS1787" s="35"/>
      <c r="HT1787" s="35"/>
      <c r="HU1787" s="35"/>
      <c r="HV1787" s="35"/>
      <c r="HW1787" s="35"/>
      <c r="HX1787" s="35"/>
      <c r="HY1787" s="35"/>
      <c r="HZ1787" s="35"/>
      <c r="IA1787" s="35"/>
      <c r="IB1787" s="35"/>
      <c r="IC1787" s="35"/>
      <c r="ID1787" s="35"/>
      <c r="IE1787" s="35"/>
      <c r="IF1787" s="35"/>
      <c r="IG1787" s="35"/>
      <c r="IH1787" s="35"/>
      <c r="II1787" s="35"/>
      <c r="IJ1787" s="35"/>
      <c r="IK1787" s="35"/>
      <c r="IL1787" s="35"/>
      <c r="IM1787" s="35"/>
      <c r="IN1787" s="35"/>
      <c r="IO1787" s="35"/>
      <c r="RL1787" s="252"/>
    </row>
    <row r="1788" spans="1:480" s="64" customFormat="1" ht="14.25">
      <c r="A1788" s="321"/>
      <c r="B1788" s="321"/>
      <c r="C1788" s="321"/>
      <c r="D1788" s="321"/>
      <c r="E1788" s="299"/>
      <c r="F1788" s="35"/>
      <c r="G1788" s="35"/>
      <c r="K1788" s="251"/>
      <c r="M1788" s="35"/>
      <c r="N1788" s="35"/>
      <c r="O1788" s="35"/>
      <c r="T1788" s="251"/>
      <c r="V1788" s="35"/>
      <c r="W1788" s="35"/>
      <c r="X1788" s="35"/>
      <c r="AC1788" s="251"/>
      <c r="AE1788" s="35"/>
      <c r="AF1788" s="35"/>
      <c r="AG1788" s="35"/>
      <c r="AL1788" s="251"/>
      <c r="AN1788" s="35"/>
      <c r="AO1788" s="35"/>
      <c r="AP1788" s="35"/>
      <c r="AU1788" s="251"/>
      <c r="AW1788" s="35"/>
      <c r="AX1788" s="35"/>
      <c r="AY1788" s="35"/>
      <c r="BD1788" s="251"/>
      <c r="BF1788" s="35"/>
      <c r="BG1788" s="35"/>
      <c r="BH1788" s="35"/>
      <c r="BM1788" s="251"/>
      <c r="BO1788" s="35"/>
      <c r="BP1788" s="35"/>
      <c r="BQ1788" s="35"/>
      <c r="BV1788" s="251"/>
      <c r="BX1788" s="35"/>
      <c r="BY1788" s="35"/>
      <c r="BZ1788" s="35"/>
      <c r="CE1788" s="251"/>
      <c r="CG1788" s="35"/>
      <c r="CH1788" s="35"/>
      <c r="CI1788" s="35"/>
      <c r="CN1788" s="251"/>
      <c r="CP1788" s="35"/>
      <c r="CQ1788" s="35"/>
      <c r="CR1788" s="35"/>
      <c r="CW1788" s="251"/>
      <c r="CY1788" s="35"/>
      <c r="CZ1788" s="35"/>
      <c r="DA1788" s="35"/>
      <c r="DF1788" s="251"/>
      <c r="DH1788" s="35"/>
      <c r="DI1788" s="35"/>
      <c r="DJ1788" s="35"/>
      <c r="DO1788" s="251"/>
      <c r="DQ1788" s="35"/>
      <c r="DR1788" s="35"/>
      <c r="DS1788" s="35"/>
      <c r="DX1788" s="251"/>
      <c r="DZ1788" s="35"/>
      <c r="EA1788" s="35"/>
      <c r="EB1788" s="35"/>
      <c r="EG1788" s="251"/>
      <c r="EI1788" s="35"/>
      <c r="EJ1788" s="35"/>
      <c r="EK1788" s="35"/>
      <c r="EP1788" s="251"/>
      <c r="ER1788" s="35"/>
      <c r="ES1788" s="35"/>
      <c r="ET1788" s="35"/>
      <c r="EY1788" s="251"/>
      <c r="FA1788" s="35"/>
      <c r="FB1788" s="35"/>
      <c r="FC1788" s="35"/>
      <c r="FH1788" s="251"/>
      <c r="FJ1788" s="35"/>
      <c r="FK1788" s="35"/>
      <c r="FL1788" s="35"/>
      <c r="FQ1788" s="251"/>
      <c r="FS1788" s="35"/>
      <c r="FT1788" s="35"/>
      <c r="FU1788" s="35"/>
      <c r="FZ1788" s="251"/>
      <c r="GB1788" s="35"/>
      <c r="GC1788" s="35"/>
      <c r="GD1788" s="35"/>
      <c r="GI1788" s="251"/>
      <c r="GK1788" s="35"/>
      <c r="GL1788" s="35"/>
      <c r="GM1788" s="35"/>
      <c r="GR1788" s="251"/>
      <c r="GT1788" s="35"/>
      <c r="GU1788" s="35"/>
      <c r="GV1788" s="35"/>
      <c r="HA1788" s="251"/>
      <c r="HC1788" s="35"/>
      <c r="HD1788" s="35"/>
      <c r="HE1788" s="35"/>
      <c r="HJ1788" s="35"/>
      <c r="HK1788" s="35"/>
      <c r="HL1788" s="35"/>
      <c r="HM1788" s="35"/>
      <c r="HN1788" s="35"/>
      <c r="HO1788" s="35"/>
      <c r="HP1788" s="35"/>
      <c r="HQ1788" s="35"/>
      <c r="HR1788" s="35"/>
      <c r="HS1788" s="35"/>
      <c r="HT1788" s="35"/>
      <c r="HU1788" s="35"/>
      <c r="HV1788" s="35"/>
      <c r="HW1788" s="35"/>
      <c r="HX1788" s="35"/>
      <c r="HY1788" s="35"/>
      <c r="HZ1788" s="35"/>
      <c r="IA1788" s="35"/>
      <c r="IB1788" s="35"/>
      <c r="IC1788" s="35"/>
      <c r="ID1788" s="35"/>
      <c r="IE1788" s="35"/>
      <c r="IF1788" s="35"/>
      <c r="IG1788" s="35"/>
      <c r="IH1788" s="35"/>
      <c r="II1788" s="35"/>
      <c r="IJ1788" s="35"/>
      <c r="IK1788" s="35"/>
      <c r="IL1788" s="35"/>
      <c r="IM1788" s="35"/>
      <c r="IN1788" s="35"/>
      <c r="IO1788" s="35"/>
      <c r="RL1788" s="252"/>
    </row>
    <row r="1789" spans="1:480" s="64" customFormat="1" ht="14.25">
      <c r="A1789" s="321"/>
      <c r="B1789" s="321"/>
      <c r="C1789" s="321"/>
      <c r="D1789" s="321"/>
      <c r="E1789" s="299"/>
      <c r="F1789" s="35"/>
      <c r="G1789" s="35"/>
      <c r="K1789" s="251"/>
      <c r="M1789" s="35"/>
      <c r="N1789" s="35"/>
      <c r="O1789" s="35"/>
      <c r="T1789" s="251"/>
      <c r="V1789" s="35"/>
      <c r="W1789" s="35"/>
      <c r="X1789" s="35"/>
      <c r="AC1789" s="251"/>
      <c r="AE1789" s="35"/>
      <c r="AF1789" s="35"/>
      <c r="AG1789" s="35"/>
      <c r="AL1789" s="251"/>
      <c r="AN1789" s="35"/>
      <c r="AO1789" s="35"/>
      <c r="AP1789" s="35"/>
      <c r="AU1789" s="251"/>
      <c r="AW1789" s="35"/>
      <c r="AX1789" s="35"/>
      <c r="AY1789" s="35"/>
      <c r="BD1789" s="251"/>
      <c r="BF1789" s="35"/>
      <c r="BG1789" s="35"/>
      <c r="BH1789" s="35"/>
      <c r="BM1789" s="251"/>
      <c r="BO1789" s="35"/>
      <c r="BP1789" s="35"/>
      <c r="BQ1789" s="35"/>
      <c r="BV1789" s="251"/>
      <c r="BX1789" s="35"/>
      <c r="BY1789" s="35"/>
      <c r="BZ1789" s="35"/>
      <c r="CE1789" s="251"/>
      <c r="CG1789" s="35"/>
      <c r="CH1789" s="35"/>
      <c r="CI1789" s="35"/>
      <c r="CN1789" s="251"/>
      <c r="CP1789" s="35"/>
      <c r="CQ1789" s="35"/>
      <c r="CR1789" s="35"/>
      <c r="CW1789" s="251"/>
      <c r="CY1789" s="35"/>
      <c r="CZ1789" s="35"/>
      <c r="DA1789" s="35"/>
      <c r="DF1789" s="251"/>
      <c r="DH1789" s="35"/>
      <c r="DI1789" s="35"/>
      <c r="DJ1789" s="35"/>
      <c r="DO1789" s="251"/>
      <c r="DQ1789" s="35"/>
      <c r="DR1789" s="35"/>
      <c r="DS1789" s="35"/>
      <c r="DX1789" s="251"/>
      <c r="DZ1789" s="35"/>
      <c r="EA1789" s="35"/>
      <c r="EB1789" s="35"/>
      <c r="EG1789" s="251"/>
      <c r="EI1789" s="35"/>
      <c r="EJ1789" s="35"/>
      <c r="EK1789" s="35"/>
      <c r="EP1789" s="251"/>
      <c r="ER1789" s="35"/>
      <c r="ES1789" s="35"/>
      <c r="ET1789" s="35"/>
      <c r="EY1789" s="251"/>
      <c r="FA1789" s="35"/>
      <c r="FB1789" s="35"/>
      <c r="FC1789" s="35"/>
      <c r="FH1789" s="251"/>
      <c r="FJ1789" s="35"/>
      <c r="FK1789" s="35"/>
      <c r="FL1789" s="35"/>
      <c r="FQ1789" s="251"/>
      <c r="FS1789" s="35"/>
      <c r="FT1789" s="35"/>
      <c r="FU1789" s="35"/>
      <c r="FZ1789" s="251"/>
      <c r="GB1789" s="35"/>
      <c r="GC1789" s="35"/>
      <c r="GD1789" s="35"/>
      <c r="GI1789" s="251"/>
      <c r="GK1789" s="35"/>
      <c r="GL1789" s="35"/>
      <c r="GM1789" s="35"/>
      <c r="GR1789" s="251"/>
      <c r="GT1789" s="35"/>
      <c r="GU1789" s="35"/>
      <c r="GV1789" s="35"/>
      <c r="HA1789" s="251"/>
      <c r="HC1789" s="35"/>
      <c r="HD1789" s="35"/>
      <c r="HE1789" s="35"/>
      <c r="HJ1789" s="35"/>
      <c r="HK1789" s="35"/>
      <c r="HL1789" s="35"/>
      <c r="HM1789" s="35"/>
      <c r="HN1789" s="35"/>
      <c r="HO1789" s="35"/>
      <c r="HP1789" s="35"/>
      <c r="HQ1789" s="35"/>
      <c r="HR1789" s="35"/>
      <c r="HS1789" s="35"/>
      <c r="HT1789" s="35"/>
      <c r="HU1789" s="35"/>
      <c r="HV1789" s="35"/>
      <c r="HW1789" s="35"/>
      <c r="HX1789" s="35"/>
      <c r="HY1789" s="35"/>
      <c r="HZ1789" s="35"/>
      <c r="IA1789" s="35"/>
      <c r="IB1789" s="35"/>
      <c r="IC1789" s="35"/>
      <c r="ID1789" s="35"/>
      <c r="IE1789" s="35"/>
      <c r="IF1789" s="35"/>
      <c r="IG1789" s="35"/>
      <c r="IH1789" s="35"/>
      <c r="II1789" s="35"/>
      <c r="IJ1789" s="35"/>
      <c r="IK1789" s="35"/>
      <c r="IL1789" s="35"/>
      <c r="IM1789" s="35"/>
      <c r="IN1789" s="35"/>
      <c r="IO1789" s="35"/>
      <c r="RL1789" s="252"/>
    </row>
    <row r="1790" spans="1:480" s="64" customFormat="1" ht="14.25">
      <c r="A1790" s="321"/>
      <c r="B1790" s="321"/>
      <c r="C1790" s="321"/>
      <c r="D1790" s="321"/>
      <c r="E1790" s="299"/>
      <c r="F1790" s="35"/>
      <c r="G1790" s="35"/>
      <c r="K1790" s="251"/>
      <c r="M1790" s="35"/>
      <c r="N1790" s="35"/>
      <c r="O1790" s="35"/>
      <c r="T1790" s="251"/>
      <c r="V1790" s="35"/>
      <c r="W1790" s="35"/>
      <c r="X1790" s="35"/>
      <c r="AC1790" s="251"/>
      <c r="AE1790" s="35"/>
      <c r="AF1790" s="35"/>
      <c r="AG1790" s="35"/>
      <c r="AL1790" s="251"/>
      <c r="AN1790" s="35"/>
      <c r="AO1790" s="35"/>
      <c r="AP1790" s="35"/>
      <c r="AU1790" s="251"/>
      <c r="AW1790" s="35"/>
      <c r="AX1790" s="35"/>
      <c r="AY1790" s="35"/>
      <c r="BD1790" s="251"/>
      <c r="BF1790" s="35"/>
      <c r="BG1790" s="35"/>
      <c r="BH1790" s="35"/>
      <c r="BM1790" s="251"/>
      <c r="BO1790" s="35"/>
      <c r="BP1790" s="35"/>
      <c r="BQ1790" s="35"/>
      <c r="BV1790" s="251"/>
      <c r="BX1790" s="35"/>
      <c r="BY1790" s="35"/>
      <c r="BZ1790" s="35"/>
      <c r="CE1790" s="251"/>
      <c r="CG1790" s="35"/>
      <c r="CH1790" s="35"/>
      <c r="CI1790" s="35"/>
      <c r="CN1790" s="251"/>
      <c r="CP1790" s="35"/>
      <c r="CQ1790" s="35"/>
      <c r="CR1790" s="35"/>
      <c r="CW1790" s="251"/>
      <c r="CY1790" s="35"/>
      <c r="CZ1790" s="35"/>
      <c r="DA1790" s="35"/>
      <c r="DF1790" s="251"/>
      <c r="DH1790" s="35"/>
      <c r="DI1790" s="35"/>
      <c r="DJ1790" s="35"/>
      <c r="DO1790" s="251"/>
      <c r="DQ1790" s="35"/>
      <c r="DR1790" s="35"/>
      <c r="DS1790" s="35"/>
      <c r="DX1790" s="251"/>
      <c r="DZ1790" s="35"/>
      <c r="EA1790" s="35"/>
      <c r="EB1790" s="35"/>
      <c r="EG1790" s="251"/>
      <c r="EI1790" s="35"/>
      <c r="EJ1790" s="35"/>
      <c r="EK1790" s="35"/>
      <c r="EP1790" s="251"/>
      <c r="ER1790" s="35"/>
      <c r="ES1790" s="35"/>
      <c r="ET1790" s="35"/>
      <c r="EY1790" s="251"/>
      <c r="FA1790" s="35"/>
      <c r="FB1790" s="35"/>
      <c r="FC1790" s="35"/>
      <c r="FH1790" s="251"/>
      <c r="FJ1790" s="35"/>
      <c r="FK1790" s="35"/>
      <c r="FL1790" s="35"/>
      <c r="FQ1790" s="251"/>
      <c r="FS1790" s="35"/>
      <c r="FT1790" s="35"/>
      <c r="FU1790" s="35"/>
      <c r="FZ1790" s="251"/>
      <c r="GB1790" s="35"/>
      <c r="GC1790" s="35"/>
      <c r="GD1790" s="35"/>
      <c r="GI1790" s="251"/>
      <c r="GK1790" s="35"/>
      <c r="GL1790" s="35"/>
      <c r="GM1790" s="35"/>
      <c r="GR1790" s="251"/>
      <c r="GT1790" s="35"/>
      <c r="GU1790" s="35"/>
      <c r="GV1790" s="35"/>
      <c r="HA1790" s="251"/>
      <c r="HC1790" s="35"/>
      <c r="HD1790" s="35"/>
      <c r="HE1790" s="35"/>
      <c r="HJ1790" s="35"/>
      <c r="HK1790" s="35"/>
      <c r="HL1790" s="35"/>
      <c r="HM1790" s="35"/>
      <c r="HN1790" s="35"/>
      <c r="HO1790" s="35"/>
      <c r="HP1790" s="35"/>
      <c r="HQ1790" s="35"/>
      <c r="HR1790" s="35"/>
      <c r="HS1790" s="35"/>
      <c r="HT1790" s="35"/>
      <c r="HU1790" s="35"/>
      <c r="HV1790" s="35"/>
      <c r="HW1790" s="35"/>
      <c r="HX1790" s="35"/>
      <c r="HY1790" s="35"/>
      <c r="HZ1790" s="35"/>
      <c r="IA1790" s="35"/>
      <c r="IB1790" s="35"/>
      <c r="IC1790" s="35"/>
      <c r="ID1790" s="35"/>
      <c r="IE1790" s="35"/>
      <c r="IF1790" s="35"/>
      <c r="IG1790" s="35"/>
      <c r="IH1790" s="35"/>
      <c r="II1790" s="35"/>
      <c r="IJ1790" s="35"/>
      <c r="IK1790" s="35"/>
      <c r="IL1790" s="35"/>
      <c r="IM1790" s="35"/>
      <c r="IN1790" s="35"/>
      <c r="IO1790" s="35"/>
      <c r="RL1790" s="252"/>
    </row>
    <row r="1791" spans="1:480" s="64" customFormat="1" ht="14.25">
      <c r="A1791" s="321"/>
      <c r="B1791" s="321"/>
      <c r="C1791" s="321"/>
      <c r="D1791" s="321"/>
      <c r="E1791" s="299"/>
      <c r="F1791" s="35"/>
      <c r="G1791" s="35"/>
      <c r="K1791" s="251"/>
      <c r="M1791" s="35"/>
      <c r="N1791" s="35"/>
      <c r="O1791" s="35"/>
      <c r="T1791" s="251"/>
      <c r="V1791" s="35"/>
      <c r="W1791" s="35"/>
      <c r="X1791" s="35"/>
      <c r="AC1791" s="251"/>
      <c r="AE1791" s="35"/>
      <c r="AF1791" s="35"/>
      <c r="AG1791" s="35"/>
      <c r="AL1791" s="251"/>
      <c r="AN1791" s="35"/>
      <c r="AO1791" s="35"/>
      <c r="AP1791" s="35"/>
      <c r="AU1791" s="251"/>
      <c r="AW1791" s="35"/>
      <c r="AX1791" s="35"/>
      <c r="AY1791" s="35"/>
      <c r="BD1791" s="251"/>
      <c r="BF1791" s="35"/>
      <c r="BG1791" s="35"/>
      <c r="BH1791" s="35"/>
      <c r="BM1791" s="251"/>
      <c r="BO1791" s="35"/>
      <c r="BP1791" s="35"/>
      <c r="BQ1791" s="35"/>
      <c r="BV1791" s="251"/>
      <c r="BX1791" s="35"/>
      <c r="BY1791" s="35"/>
      <c r="BZ1791" s="35"/>
      <c r="CE1791" s="251"/>
      <c r="CG1791" s="35"/>
      <c r="CH1791" s="35"/>
      <c r="CI1791" s="35"/>
      <c r="CN1791" s="251"/>
      <c r="CP1791" s="35"/>
      <c r="CQ1791" s="35"/>
      <c r="CR1791" s="35"/>
      <c r="CW1791" s="251"/>
      <c r="CY1791" s="35"/>
      <c r="CZ1791" s="35"/>
      <c r="DA1791" s="35"/>
      <c r="DF1791" s="251"/>
      <c r="DH1791" s="35"/>
      <c r="DI1791" s="35"/>
      <c r="DJ1791" s="35"/>
      <c r="DO1791" s="251"/>
      <c r="DQ1791" s="35"/>
      <c r="DR1791" s="35"/>
      <c r="DS1791" s="35"/>
      <c r="DX1791" s="251"/>
      <c r="DZ1791" s="35"/>
      <c r="EA1791" s="35"/>
      <c r="EB1791" s="35"/>
      <c r="EG1791" s="251"/>
      <c r="EI1791" s="35"/>
      <c r="EJ1791" s="35"/>
      <c r="EK1791" s="35"/>
      <c r="EP1791" s="251"/>
      <c r="ER1791" s="35"/>
      <c r="ES1791" s="35"/>
      <c r="ET1791" s="35"/>
      <c r="EY1791" s="251"/>
      <c r="FA1791" s="35"/>
      <c r="FB1791" s="35"/>
      <c r="FC1791" s="35"/>
      <c r="FH1791" s="251"/>
      <c r="FJ1791" s="35"/>
      <c r="FK1791" s="35"/>
      <c r="FL1791" s="35"/>
      <c r="FQ1791" s="251"/>
      <c r="FS1791" s="35"/>
      <c r="FT1791" s="35"/>
      <c r="FU1791" s="35"/>
      <c r="FZ1791" s="251"/>
      <c r="GB1791" s="35"/>
      <c r="GC1791" s="35"/>
      <c r="GD1791" s="35"/>
      <c r="GI1791" s="251"/>
      <c r="GK1791" s="35"/>
      <c r="GL1791" s="35"/>
      <c r="GM1791" s="35"/>
      <c r="GR1791" s="251"/>
      <c r="GT1791" s="35"/>
      <c r="GU1791" s="35"/>
      <c r="GV1791" s="35"/>
      <c r="HA1791" s="251"/>
      <c r="HC1791" s="35"/>
      <c r="HD1791" s="35"/>
      <c r="HE1791" s="35"/>
      <c r="HJ1791" s="35"/>
      <c r="HK1791" s="35"/>
      <c r="HL1791" s="35"/>
      <c r="HM1791" s="35"/>
      <c r="HN1791" s="35"/>
      <c r="HO1791" s="35"/>
      <c r="HP1791" s="35"/>
      <c r="HQ1791" s="35"/>
      <c r="HR1791" s="35"/>
      <c r="HS1791" s="35"/>
      <c r="HT1791" s="35"/>
      <c r="HU1791" s="35"/>
      <c r="HV1791" s="35"/>
      <c r="HW1791" s="35"/>
      <c r="HX1791" s="35"/>
      <c r="HY1791" s="35"/>
      <c r="HZ1791" s="35"/>
      <c r="IA1791" s="35"/>
      <c r="IB1791" s="35"/>
      <c r="IC1791" s="35"/>
      <c r="ID1791" s="35"/>
      <c r="IE1791" s="35"/>
      <c r="IF1791" s="35"/>
      <c r="IG1791" s="35"/>
      <c r="IH1791" s="35"/>
      <c r="II1791" s="35"/>
      <c r="IJ1791" s="35"/>
      <c r="IK1791" s="35"/>
      <c r="IL1791" s="35"/>
      <c r="IM1791" s="35"/>
      <c r="IN1791" s="35"/>
      <c r="IO1791" s="35"/>
      <c r="RL1791" s="252"/>
    </row>
    <row r="1792" spans="1:480" s="64" customFormat="1" ht="14.25">
      <c r="A1792" s="321"/>
      <c r="B1792" s="321"/>
      <c r="C1792" s="321"/>
      <c r="D1792" s="321"/>
      <c r="E1792" s="299"/>
      <c r="F1792" s="35"/>
      <c r="G1792" s="35"/>
      <c r="K1792" s="251"/>
      <c r="M1792" s="35"/>
      <c r="N1792" s="35"/>
      <c r="O1792" s="35"/>
      <c r="T1792" s="251"/>
      <c r="V1792" s="35"/>
      <c r="W1792" s="35"/>
      <c r="X1792" s="35"/>
      <c r="AC1792" s="251"/>
      <c r="AE1792" s="35"/>
      <c r="AF1792" s="35"/>
      <c r="AG1792" s="35"/>
      <c r="AL1792" s="251"/>
      <c r="AN1792" s="35"/>
      <c r="AO1792" s="35"/>
      <c r="AP1792" s="35"/>
      <c r="AU1792" s="251"/>
      <c r="AW1792" s="35"/>
      <c r="AX1792" s="35"/>
      <c r="AY1792" s="35"/>
      <c r="BD1792" s="251"/>
      <c r="BF1792" s="35"/>
      <c r="BG1792" s="35"/>
      <c r="BH1792" s="35"/>
      <c r="BM1792" s="251"/>
      <c r="BO1792" s="35"/>
      <c r="BP1792" s="35"/>
      <c r="BQ1792" s="35"/>
      <c r="BV1792" s="251"/>
      <c r="BX1792" s="35"/>
      <c r="BY1792" s="35"/>
      <c r="BZ1792" s="35"/>
      <c r="CE1792" s="251"/>
      <c r="CG1792" s="35"/>
      <c r="CH1792" s="35"/>
      <c r="CI1792" s="35"/>
      <c r="CN1792" s="251"/>
      <c r="CP1792" s="35"/>
      <c r="CQ1792" s="35"/>
      <c r="CR1792" s="35"/>
      <c r="CW1792" s="251"/>
      <c r="CY1792" s="35"/>
      <c r="CZ1792" s="35"/>
      <c r="DA1792" s="35"/>
      <c r="DF1792" s="251"/>
      <c r="DH1792" s="35"/>
      <c r="DI1792" s="35"/>
      <c r="DJ1792" s="35"/>
      <c r="DO1792" s="251"/>
      <c r="DQ1792" s="35"/>
      <c r="DR1792" s="35"/>
      <c r="DS1792" s="35"/>
      <c r="DX1792" s="251"/>
      <c r="DZ1792" s="35"/>
      <c r="EA1792" s="35"/>
      <c r="EB1792" s="35"/>
      <c r="EG1792" s="251"/>
      <c r="EI1792" s="35"/>
      <c r="EJ1792" s="35"/>
      <c r="EK1792" s="35"/>
      <c r="EP1792" s="251"/>
      <c r="ER1792" s="35"/>
      <c r="ES1792" s="35"/>
      <c r="ET1792" s="35"/>
      <c r="EY1792" s="251"/>
      <c r="FA1792" s="35"/>
      <c r="FB1792" s="35"/>
      <c r="FC1792" s="35"/>
      <c r="FH1792" s="251"/>
      <c r="FJ1792" s="35"/>
      <c r="FK1792" s="35"/>
      <c r="FL1792" s="35"/>
      <c r="FQ1792" s="251"/>
      <c r="FS1792" s="35"/>
      <c r="FT1792" s="35"/>
      <c r="FU1792" s="35"/>
      <c r="FZ1792" s="251"/>
      <c r="GB1792" s="35"/>
      <c r="GC1792" s="35"/>
      <c r="GD1792" s="35"/>
      <c r="GI1792" s="251"/>
      <c r="GK1792" s="35"/>
      <c r="GL1792" s="35"/>
      <c r="GM1792" s="35"/>
      <c r="GR1792" s="251"/>
      <c r="GT1792" s="35"/>
      <c r="GU1792" s="35"/>
      <c r="GV1792" s="35"/>
      <c r="HA1792" s="251"/>
      <c r="HC1792" s="35"/>
      <c r="HD1792" s="35"/>
      <c r="HE1792" s="35"/>
      <c r="HJ1792" s="35"/>
      <c r="HK1792" s="35"/>
      <c r="HL1792" s="35"/>
      <c r="HM1792" s="35"/>
      <c r="HN1792" s="35"/>
      <c r="HO1792" s="35"/>
      <c r="HP1792" s="35"/>
      <c r="HQ1792" s="35"/>
      <c r="HR1792" s="35"/>
      <c r="HS1792" s="35"/>
      <c r="HT1792" s="35"/>
      <c r="HU1792" s="35"/>
      <c r="HV1792" s="35"/>
      <c r="HW1792" s="35"/>
      <c r="HX1792" s="35"/>
      <c r="HY1792" s="35"/>
      <c r="HZ1792" s="35"/>
      <c r="IA1792" s="35"/>
      <c r="IB1792" s="35"/>
      <c r="IC1792" s="35"/>
      <c r="ID1792" s="35"/>
      <c r="IE1792" s="35"/>
      <c r="IF1792" s="35"/>
      <c r="IG1792" s="35"/>
      <c r="IH1792" s="35"/>
      <c r="II1792" s="35"/>
      <c r="IJ1792" s="35"/>
      <c r="IK1792" s="35"/>
      <c r="IL1792" s="35"/>
      <c r="IM1792" s="35"/>
      <c r="IN1792" s="35"/>
      <c r="IO1792" s="35"/>
      <c r="RL1792" s="252"/>
    </row>
    <row r="1793" spans="1:480" s="64" customFormat="1" ht="14.25">
      <c r="A1793" s="321"/>
      <c r="B1793" s="321"/>
      <c r="C1793" s="321"/>
      <c r="D1793" s="321"/>
      <c r="E1793" s="299"/>
      <c r="F1793" s="35"/>
      <c r="G1793" s="35"/>
      <c r="K1793" s="251"/>
      <c r="M1793" s="35"/>
      <c r="N1793" s="35"/>
      <c r="O1793" s="35"/>
      <c r="T1793" s="251"/>
      <c r="V1793" s="35"/>
      <c r="W1793" s="35"/>
      <c r="X1793" s="35"/>
      <c r="AC1793" s="251"/>
      <c r="AE1793" s="35"/>
      <c r="AF1793" s="35"/>
      <c r="AG1793" s="35"/>
      <c r="AL1793" s="251"/>
      <c r="AN1793" s="35"/>
      <c r="AO1793" s="35"/>
      <c r="AP1793" s="35"/>
      <c r="AU1793" s="251"/>
      <c r="AW1793" s="35"/>
      <c r="AX1793" s="35"/>
      <c r="AY1793" s="35"/>
      <c r="BD1793" s="251"/>
      <c r="BF1793" s="35"/>
      <c r="BG1793" s="35"/>
      <c r="BH1793" s="35"/>
      <c r="BM1793" s="251"/>
      <c r="BO1793" s="35"/>
      <c r="BP1793" s="35"/>
      <c r="BQ1793" s="35"/>
      <c r="BV1793" s="251"/>
      <c r="BX1793" s="35"/>
      <c r="BY1793" s="35"/>
      <c r="BZ1793" s="35"/>
      <c r="CE1793" s="251"/>
      <c r="CG1793" s="35"/>
      <c r="CH1793" s="35"/>
      <c r="CI1793" s="35"/>
      <c r="CN1793" s="251"/>
      <c r="CP1793" s="35"/>
      <c r="CQ1793" s="35"/>
      <c r="CR1793" s="35"/>
      <c r="CW1793" s="251"/>
      <c r="CY1793" s="35"/>
      <c r="CZ1793" s="35"/>
      <c r="DA1793" s="35"/>
      <c r="DF1793" s="251"/>
      <c r="DH1793" s="35"/>
      <c r="DI1793" s="35"/>
      <c r="DJ1793" s="35"/>
      <c r="DO1793" s="251"/>
      <c r="DQ1793" s="35"/>
      <c r="DR1793" s="35"/>
      <c r="DS1793" s="35"/>
      <c r="DX1793" s="251"/>
      <c r="DZ1793" s="35"/>
      <c r="EA1793" s="35"/>
      <c r="EB1793" s="35"/>
      <c r="EG1793" s="251"/>
      <c r="EI1793" s="35"/>
      <c r="EJ1793" s="35"/>
      <c r="EK1793" s="35"/>
      <c r="EP1793" s="251"/>
      <c r="ER1793" s="35"/>
      <c r="ES1793" s="35"/>
      <c r="ET1793" s="35"/>
      <c r="EY1793" s="251"/>
      <c r="FA1793" s="35"/>
      <c r="FB1793" s="35"/>
      <c r="FC1793" s="35"/>
      <c r="FH1793" s="251"/>
      <c r="FJ1793" s="35"/>
      <c r="FK1793" s="35"/>
      <c r="FL1793" s="35"/>
      <c r="FQ1793" s="251"/>
      <c r="FS1793" s="35"/>
      <c r="FT1793" s="35"/>
      <c r="FU1793" s="35"/>
      <c r="FZ1793" s="251"/>
      <c r="GB1793" s="35"/>
      <c r="GC1793" s="35"/>
      <c r="GD1793" s="35"/>
      <c r="GI1793" s="251"/>
      <c r="GK1793" s="35"/>
      <c r="GL1793" s="35"/>
      <c r="GM1793" s="35"/>
      <c r="GR1793" s="251"/>
      <c r="GT1793" s="35"/>
      <c r="GU1793" s="35"/>
      <c r="GV1793" s="35"/>
      <c r="HA1793" s="251"/>
      <c r="HC1793" s="35"/>
      <c r="HD1793" s="35"/>
      <c r="HE1793" s="35"/>
      <c r="HJ1793" s="35"/>
      <c r="HK1793" s="35"/>
      <c r="HL1793" s="35"/>
      <c r="HM1793" s="35"/>
      <c r="HN1793" s="35"/>
      <c r="HO1793" s="35"/>
      <c r="HP1793" s="35"/>
      <c r="HQ1793" s="35"/>
      <c r="HR1793" s="35"/>
      <c r="HS1793" s="35"/>
      <c r="HT1793" s="35"/>
      <c r="HU1793" s="35"/>
      <c r="HV1793" s="35"/>
      <c r="HW1793" s="35"/>
      <c r="HX1793" s="35"/>
      <c r="HY1793" s="35"/>
      <c r="HZ1793" s="35"/>
      <c r="IA1793" s="35"/>
      <c r="IB1793" s="35"/>
      <c r="IC1793" s="35"/>
      <c r="ID1793" s="35"/>
      <c r="IE1793" s="35"/>
      <c r="IF1793" s="35"/>
      <c r="IG1793" s="35"/>
      <c r="IH1793" s="35"/>
      <c r="II1793" s="35"/>
      <c r="IJ1793" s="35"/>
      <c r="IK1793" s="35"/>
      <c r="IL1793" s="35"/>
      <c r="IM1793" s="35"/>
      <c r="IN1793" s="35"/>
      <c r="IO1793" s="35"/>
      <c r="RL1793" s="252"/>
    </row>
    <row r="1794" spans="1:480" s="64" customFormat="1" ht="14.25">
      <c r="A1794" s="321"/>
      <c r="B1794" s="321"/>
      <c r="C1794" s="321"/>
      <c r="D1794" s="321"/>
      <c r="E1794" s="299"/>
      <c r="F1794" s="35"/>
      <c r="G1794" s="35"/>
      <c r="K1794" s="251"/>
      <c r="M1794" s="35"/>
      <c r="N1794" s="35"/>
      <c r="O1794" s="35"/>
      <c r="T1794" s="251"/>
      <c r="V1794" s="35"/>
      <c r="W1794" s="35"/>
      <c r="X1794" s="35"/>
      <c r="AC1794" s="251"/>
      <c r="AE1794" s="35"/>
      <c r="AF1794" s="35"/>
      <c r="AG1794" s="35"/>
      <c r="AL1794" s="251"/>
      <c r="AN1794" s="35"/>
      <c r="AO1794" s="35"/>
      <c r="AP1794" s="35"/>
      <c r="AU1794" s="251"/>
      <c r="AW1794" s="35"/>
      <c r="AX1794" s="35"/>
      <c r="AY1794" s="35"/>
      <c r="BD1794" s="251"/>
      <c r="BF1794" s="35"/>
      <c r="BG1794" s="35"/>
      <c r="BH1794" s="35"/>
      <c r="BM1794" s="251"/>
      <c r="BO1794" s="35"/>
      <c r="BP1794" s="35"/>
      <c r="BQ1794" s="35"/>
      <c r="BV1794" s="251"/>
      <c r="BX1794" s="35"/>
      <c r="BY1794" s="35"/>
      <c r="BZ1794" s="35"/>
      <c r="CE1794" s="251"/>
      <c r="CG1794" s="35"/>
      <c r="CH1794" s="35"/>
      <c r="CI1794" s="35"/>
      <c r="CN1794" s="251"/>
      <c r="CP1794" s="35"/>
      <c r="CQ1794" s="35"/>
      <c r="CR1794" s="35"/>
      <c r="CW1794" s="251"/>
      <c r="CY1794" s="35"/>
      <c r="CZ1794" s="35"/>
      <c r="DA1794" s="35"/>
      <c r="DF1794" s="251"/>
      <c r="DH1794" s="35"/>
      <c r="DI1794" s="35"/>
      <c r="DJ1794" s="35"/>
      <c r="DO1794" s="251"/>
      <c r="DQ1794" s="35"/>
      <c r="DR1794" s="35"/>
      <c r="DS1794" s="35"/>
      <c r="DX1794" s="251"/>
      <c r="DZ1794" s="35"/>
      <c r="EA1794" s="35"/>
      <c r="EB1794" s="35"/>
      <c r="EG1794" s="251"/>
      <c r="EI1794" s="35"/>
      <c r="EJ1794" s="35"/>
      <c r="EK1794" s="35"/>
      <c r="EP1794" s="251"/>
      <c r="ER1794" s="35"/>
      <c r="ES1794" s="35"/>
      <c r="ET1794" s="35"/>
      <c r="EY1794" s="251"/>
      <c r="FA1794" s="35"/>
      <c r="FB1794" s="35"/>
      <c r="FC1794" s="35"/>
      <c r="FH1794" s="251"/>
      <c r="FJ1794" s="35"/>
      <c r="FK1794" s="35"/>
      <c r="FL1794" s="35"/>
      <c r="FQ1794" s="251"/>
      <c r="FS1794" s="35"/>
      <c r="FT1794" s="35"/>
      <c r="FU1794" s="35"/>
      <c r="FZ1794" s="251"/>
      <c r="GB1794" s="35"/>
      <c r="GC1794" s="35"/>
      <c r="GD1794" s="35"/>
      <c r="GI1794" s="251"/>
      <c r="GK1794" s="35"/>
      <c r="GL1794" s="35"/>
      <c r="GM1794" s="35"/>
      <c r="GR1794" s="251"/>
      <c r="GT1794" s="35"/>
      <c r="GU1794" s="35"/>
      <c r="GV1794" s="35"/>
      <c r="HA1794" s="251"/>
      <c r="HC1794" s="35"/>
      <c r="HD1794" s="35"/>
      <c r="HE1794" s="35"/>
      <c r="HJ1794" s="35"/>
      <c r="HK1794" s="35"/>
      <c r="HL1794" s="35"/>
      <c r="HM1794" s="35"/>
      <c r="HN1794" s="35"/>
      <c r="HO1794" s="35"/>
      <c r="HP1794" s="35"/>
      <c r="HQ1794" s="35"/>
      <c r="HR1794" s="35"/>
      <c r="HS1794" s="35"/>
      <c r="HT1794" s="35"/>
      <c r="HU1794" s="35"/>
      <c r="HV1794" s="35"/>
      <c r="HW1794" s="35"/>
      <c r="HX1794" s="35"/>
      <c r="HY1794" s="35"/>
      <c r="HZ1794" s="35"/>
      <c r="IA1794" s="35"/>
      <c r="IB1794" s="35"/>
      <c r="IC1794" s="35"/>
      <c r="ID1794" s="35"/>
      <c r="IE1794" s="35"/>
      <c r="IF1794" s="35"/>
      <c r="IG1794" s="35"/>
      <c r="IH1794" s="35"/>
      <c r="II1794" s="35"/>
      <c r="IJ1794" s="35"/>
      <c r="IK1794" s="35"/>
      <c r="IL1794" s="35"/>
      <c r="IM1794" s="35"/>
      <c r="IN1794" s="35"/>
      <c r="IO1794" s="35"/>
      <c r="RL1794" s="252"/>
    </row>
    <row r="1795" spans="1:480" s="64" customFormat="1" ht="14.25">
      <c r="A1795" s="321"/>
      <c r="B1795" s="321"/>
      <c r="C1795" s="321"/>
      <c r="D1795" s="321"/>
      <c r="E1795" s="299"/>
      <c r="F1795" s="35"/>
      <c r="G1795" s="35"/>
      <c r="K1795" s="251"/>
      <c r="M1795" s="35"/>
      <c r="N1795" s="35"/>
      <c r="O1795" s="35"/>
      <c r="T1795" s="251"/>
      <c r="V1795" s="35"/>
      <c r="W1795" s="35"/>
      <c r="X1795" s="35"/>
      <c r="AC1795" s="251"/>
      <c r="AE1795" s="35"/>
      <c r="AF1795" s="35"/>
      <c r="AG1795" s="35"/>
      <c r="AL1795" s="251"/>
      <c r="AN1795" s="35"/>
      <c r="AO1795" s="35"/>
      <c r="AP1795" s="35"/>
      <c r="AU1795" s="251"/>
      <c r="AW1795" s="35"/>
      <c r="AX1795" s="35"/>
      <c r="AY1795" s="35"/>
      <c r="BD1795" s="251"/>
      <c r="BF1795" s="35"/>
      <c r="BG1795" s="35"/>
      <c r="BH1795" s="35"/>
      <c r="BM1795" s="251"/>
      <c r="BO1795" s="35"/>
      <c r="BP1795" s="35"/>
      <c r="BQ1795" s="35"/>
      <c r="BV1795" s="251"/>
      <c r="BX1795" s="35"/>
      <c r="BY1795" s="35"/>
      <c r="BZ1795" s="35"/>
      <c r="CE1795" s="251"/>
      <c r="CG1795" s="35"/>
      <c r="CH1795" s="35"/>
      <c r="CI1795" s="35"/>
      <c r="CN1795" s="251"/>
      <c r="CP1795" s="35"/>
      <c r="CQ1795" s="35"/>
      <c r="CR1795" s="35"/>
      <c r="CW1795" s="251"/>
      <c r="CY1795" s="35"/>
      <c r="CZ1795" s="35"/>
      <c r="DA1795" s="35"/>
      <c r="DF1795" s="251"/>
      <c r="DH1795" s="35"/>
      <c r="DI1795" s="35"/>
      <c r="DJ1795" s="35"/>
      <c r="DO1795" s="251"/>
      <c r="DQ1795" s="35"/>
      <c r="DR1795" s="35"/>
      <c r="DS1795" s="35"/>
      <c r="DX1795" s="251"/>
      <c r="DZ1795" s="35"/>
      <c r="EA1795" s="35"/>
      <c r="EB1795" s="35"/>
      <c r="EG1795" s="251"/>
      <c r="EI1795" s="35"/>
      <c r="EJ1795" s="35"/>
      <c r="EK1795" s="35"/>
      <c r="EP1795" s="251"/>
      <c r="ER1795" s="35"/>
      <c r="ES1795" s="35"/>
      <c r="ET1795" s="35"/>
      <c r="EY1795" s="251"/>
      <c r="FA1795" s="35"/>
      <c r="FB1795" s="35"/>
      <c r="FC1795" s="35"/>
      <c r="FH1795" s="251"/>
      <c r="FJ1795" s="35"/>
      <c r="FK1795" s="35"/>
      <c r="FL1795" s="35"/>
      <c r="FQ1795" s="251"/>
      <c r="FS1795" s="35"/>
      <c r="FT1795" s="35"/>
      <c r="FU1795" s="35"/>
      <c r="FZ1795" s="251"/>
      <c r="GB1795" s="35"/>
      <c r="GC1795" s="35"/>
      <c r="GD1795" s="35"/>
      <c r="GI1795" s="251"/>
      <c r="GK1795" s="35"/>
      <c r="GL1795" s="35"/>
      <c r="GM1795" s="35"/>
      <c r="GR1795" s="251"/>
      <c r="GT1795" s="35"/>
      <c r="GU1795" s="35"/>
      <c r="GV1795" s="35"/>
      <c r="HA1795" s="251"/>
      <c r="HC1795" s="35"/>
      <c r="HD1795" s="35"/>
      <c r="HE1795" s="35"/>
      <c r="HJ1795" s="35"/>
      <c r="HK1795" s="35"/>
      <c r="HL1795" s="35"/>
      <c r="HM1795" s="35"/>
      <c r="HN1795" s="35"/>
      <c r="HO1795" s="35"/>
      <c r="HP1795" s="35"/>
      <c r="HQ1795" s="35"/>
      <c r="HR1795" s="35"/>
      <c r="HS1795" s="35"/>
      <c r="HT1795" s="35"/>
      <c r="HU1795" s="35"/>
      <c r="HV1795" s="35"/>
      <c r="HW1795" s="35"/>
      <c r="HX1795" s="35"/>
      <c r="HY1795" s="35"/>
      <c r="HZ1795" s="35"/>
      <c r="IA1795" s="35"/>
      <c r="IB1795" s="35"/>
      <c r="IC1795" s="35"/>
      <c r="ID1795" s="35"/>
      <c r="IE1795" s="35"/>
      <c r="IF1795" s="35"/>
      <c r="IG1795" s="35"/>
      <c r="IH1795" s="35"/>
      <c r="II1795" s="35"/>
      <c r="IJ1795" s="35"/>
      <c r="IK1795" s="35"/>
      <c r="IL1795" s="35"/>
      <c r="IM1795" s="35"/>
      <c r="IN1795" s="35"/>
      <c r="IO1795" s="35"/>
      <c r="RL1795" s="252"/>
    </row>
    <row r="1796" spans="1:480" s="64" customFormat="1" ht="14.25">
      <c r="A1796" s="321"/>
      <c r="B1796" s="321"/>
      <c r="C1796" s="321"/>
      <c r="D1796" s="321"/>
      <c r="E1796" s="299"/>
      <c r="F1796" s="35"/>
      <c r="G1796" s="35"/>
      <c r="K1796" s="251"/>
      <c r="M1796" s="35"/>
      <c r="N1796" s="35"/>
      <c r="O1796" s="35"/>
      <c r="T1796" s="251"/>
      <c r="V1796" s="35"/>
      <c r="W1796" s="35"/>
      <c r="X1796" s="35"/>
      <c r="AC1796" s="251"/>
      <c r="AE1796" s="35"/>
      <c r="AF1796" s="35"/>
      <c r="AG1796" s="35"/>
      <c r="AL1796" s="251"/>
      <c r="AN1796" s="35"/>
      <c r="AO1796" s="35"/>
      <c r="AP1796" s="35"/>
      <c r="AU1796" s="251"/>
      <c r="AW1796" s="35"/>
      <c r="AX1796" s="35"/>
      <c r="AY1796" s="35"/>
      <c r="BD1796" s="251"/>
      <c r="BF1796" s="35"/>
      <c r="BG1796" s="35"/>
      <c r="BH1796" s="35"/>
      <c r="BM1796" s="251"/>
      <c r="BO1796" s="35"/>
      <c r="BP1796" s="35"/>
      <c r="BQ1796" s="35"/>
      <c r="BV1796" s="251"/>
      <c r="BX1796" s="35"/>
      <c r="BY1796" s="35"/>
      <c r="BZ1796" s="35"/>
      <c r="CE1796" s="251"/>
      <c r="CG1796" s="35"/>
      <c r="CH1796" s="35"/>
      <c r="CI1796" s="35"/>
      <c r="CN1796" s="251"/>
      <c r="CP1796" s="35"/>
      <c r="CQ1796" s="35"/>
      <c r="CR1796" s="35"/>
      <c r="CW1796" s="251"/>
      <c r="CY1796" s="35"/>
      <c r="CZ1796" s="35"/>
      <c r="DA1796" s="35"/>
      <c r="DF1796" s="251"/>
      <c r="DH1796" s="35"/>
      <c r="DI1796" s="35"/>
      <c r="DJ1796" s="35"/>
      <c r="DO1796" s="251"/>
      <c r="DQ1796" s="35"/>
      <c r="DR1796" s="35"/>
      <c r="DS1796" s="35"/>
      <c r="DX1796" s="251"/>
      <c r="DZ1796" s="35"/>
      <c r="EA1796" s="35"/>
      <c r="EB1796" s="35"/>
      <c r="EG1796" s="251"/>
      <c r="EI1796" s="35"/>
      <c r="EJ1796" s="35"/>
      <c r="EK1796" s="35"/>
      <c r="EP1796" s="251"/>
      <c r="ER1796" s="35"/>
      <c r="ES1796" s="35"/>
      <c r="ET1796" s="35"/>
      <c r="EY1796" s="251"/>
      <c r="FA1796" s="35"/>
      <c r="FB1796" s="35"/>
      <c r="FC1796" s="35"/>
      <c r="FH1796" s="251"/>
      <c r="FJ1796" s="35"/>
      <c r="FK1796" s="35"/>
      <c r="FL1796" s="35"/>
      <c r="FQ1796" s="251"/>
      <c r="FS1796" s="35"/>
      <c r="FT1796" s="35"/>
      <c r="FU1796" s="35"/>
      <c r="FZ1796" s="251"/>
      <c r="GB1796" s="35"/>
      <c r="GC1796" s="35"/>
      <c r="GD1796" s="35"/>
      <c r="GI1796" s="251"/>
      <c r="GK1796" s="35"/>
      <c r="GL1796" s="35"/>
      <c r="GM1796" s="35"/>
      <c r="GR1796" s="251"/>
      <c r="GT1796" s="35"/>
      <c r="GU1796" s="35"/>
      <c r="GV1796" s="35"/>
      <c r="HA1796" s="251"/>
      <c r="HC1796" s="35"/>
      <c r="HD1796" s="35"/>
      <c r="HE1796" s="35"/>
      <c r="HJ1796" s="35"/>
      <c r="HK1796" s="35"/>
      <c r="HL1796" s="35"/>
      <c r="HM1796" s="35"/>
      <c r="HN1796" s="35"/>
      <c r="HO1796" s="35"/>
      <c r="HP1796" s="35"/>
      <c r="HQ1796" s="35"/>
      <c r="HR1796" s="35"/>
      <c r="HS1796" s="35"/>
      <c r="HT1796" s="35"/>
      <c r="HU1796" s="35"/>
      <c r="HV1796" s="35"/>
      <c r="HW1796" s="35"/>
      <c r="HX1796" s="35"/>
      <c r="HY1796" s="35"/>
      <c r="HZ1796" s="35"/>
      <c r="IA1796" s="35"/>
      <c r="IB1796" s="35"/>
      <c r="IC1796" s="35"/>
      <c r="ID1796" s="35"/>
      <c r="IE1796" s="35"/>
      <c r="IF1796" s="35"/>
      <c r="IG1796" s="35"/>
      <c r="IH1796" s="35"/>
      <c r="II1796" s="35"/>
      <c r="IJ1796" s="35"/>
      <c r="IK1796" s="35"/>
      <c r="IL1796" s="35"/>
      <c r="IM1796" s="35"/>
      <c r="IN1796" s="35"/>
      <c r="IO1796" s="35"/>
      <c r="RL1796" s="252"/>
    </row>
    <row r="1797" spans="1:480" s="64" customFormat="1" ht="14.25">
      <c r="A1797" s="321"/>
      <c r="B1797" s="321"/>
      <c r="C1797" s="321"/>
      <c r="D1797" s="321"/>
      <c r="E1797" s="299"/>
      <c r="F1797" s="35"/>
      <c r="G1797" s="35"/>
      <c r="K1797" s="251"/>
      <c r="M1797" s="35"/>
      <c r="N1797" s="35"/>
      <c r="O1797" s="35"/>
      <c r="T1797" s="251"/>
      <c r="V1797" s="35"/>
      <c r="W1797" s="35"/>
      <c r="X1797" s="35"/>
      <c r="AC1797" s="251"/>
      <c r="AE1797" s="35"/>
      <c r="AF1797" s="35"/>
      <c r="AG1797" s="35"/>
      <c r="AL1797" s="251"/>
      <c r="AN1797" s="35"/>
      <c r="AO1797" s="35"/>
      <c r="AP1797" s="35"/>
      <c r="AU1797" s="251"/>
      <c r="AW1797" s="35"/>
      <c r="AX1797" s="35"/>
      <c r="AY1797" s="35"/>
      <c r="BD1797" s="251"/>
      <c r="BF1797" s="35"/>
      <c r="BG1797" s="35"/>
      <c r="BH1797" s="35"/>
      <c r="BM1797" s="251"/>
      <c r="BO1797" s="35"/>
      <c r="BP1797" s="35"/>
      <c r="BQ1797" s="35"/>
      <c r="BV1797" s="251"/>
      <c r="BX1797" s="35"/>
      <c r="BY1797" s="35"/>
      <c r="BZ1797" s="35"/>
      <c r="CE1797" s="251"/>
      <c r="CG1797" s="35"/>
      <c r="CH1797" s="35"/>
      <c r="CI1797" s="35"/>
      <c r="CN1797" s="251"/>
      <c r="CP1797" s="35"/>
      <c r="CQ1797" s="35"/>
      <c r="CR1797" s="35"/>
      <c r="CW1797" s="251"/>
      <c r="CY1797" s="35"/>
      <c r="CZ1797" s="35"/>
      <c r="DA1797" s="35"/>
      <c r="DF1797" s="251"/>
      <c r="DH1797" s="35"/>
      <c r="DI1797" s="35"/>
      <c r="DJ1797" s="35"/>
      <c r="DO1797" s="251"/>
      <c r="DQ1797" s="35"/>
      <c r="DR1797" s="35"/>
      <c r="DS1797" s="35"/>
      <c r="DX1797" s="251"/>
      <c r="DZ1797" s="35"/>
      <c r="EA1797" s="35"/>
      <c r="EB1797" s="35"/>
      <c r="EG1797" s="251"/>
      <c r="EI1797" s="35"/>
      <c r="EJ1797" s="35"/>
      <c r="EK1797" s="35"/>
      <c r="EP1797" s="251"/>
      <c r="ER1797" s="35"/>
      <c r="ES1797" s="35"/>
      <c r="ET1797" s="35"/>
      <c r="EY1797" s="251"/>
      <c r="FA1797" s="35"/>
      <c r="FB1797" s="35"/>
      <c r="FC1797" s="35"/>
      <c r="FH1797" s="251"/>
      <c r="FJ1797" s="35"/>
      <c r="FK1797" s="35"/>
      <c r="FL1797" s="35"/>
      <c r="FQ1797" s="251"/>
      <c r="FS1797" s="35"/>
      <c r="FT1797" s="35"/>
      <c r="FU1797" s="35"/>
      <c r="FZ1797" s="251"/>
      <c r="GB1797" s="35"/>
      <c r="GC1797" s="35"/>
      <c r="GD1797" s="35"/>
      <c r="GI1797" s="251"/>
      <c r="GK1797" s="35"/>
      <c r="GL1797" s="35"/>
      <c r="GM1797" s="35"/>
      <c r="GR1797" s="251"/>
      <c r="GT1797" s="35"/>
      <c r="GU1797" s="35"/>
      <c r="GV1797" s="35"/>
      <c r="HA1797" s="251"/>
      <c r="HC1797" s="35"/>
      <c r="HD1797" s="35"/>
      <c r="HE1797" s="35"/>
      <c r="HJ1797" s="35"/>
      <c r="HK1797" s="35"/>
      <c r="HL1797" s="35"/>
      <c r="HM1797" s="35"/>
      <c r="HN1797" s="35"/>
      <c r="HO1797" s="35"/>
      <c r="HP1797" s="35"/>
      <c r="HQ1797" s="35"/>
      <c r="HR1797" s="35"/>
      <c r="HS1797" s="35"/>
      <c r="HT1797" s="35"/>
      <c r="HU1797" s="35"/>
      <c r="HV1797" s="35"/>
      <c r="HW1797" s="35"/>
      <c r="HX1797" s="35"/>
      <c r="HY1797" s="35"/>
      <c r="HZ1797" s="35"/>
      <c r="IA1797" s="35"/>
      <c r="IB1797" s="35"/>
      <c r="IC1797" s="35"/>
      <c r="ID1797" s="35"/>
      <c r="IE1797" s="35"/>
      <c r="IF1797" s="35"/>
      <c r="IG1797" s="35"/>
      <c r="IH1797" s="35"/>
      <c r="II1797" s="35"/>
      <c r="IJ1797" s="35"/>
      <c r="IK1797" s="35"/>
      <c r="IL1797" s="35"/>
      <c r="IM1797" s="35"/>
      <c r="IN1797" s="35"/>
      <c r="IO1797" s="35"/>
      <c r="RL1797" s="252"/>
    </row>
    <row r="1798" spans="1:480" s="64" customFormat="1" ht="14.25">
      <c r="A1798" s="321"/>
      <c r="B1798" s="321"/>
      <c r="C1798" s="321"/>
      <c r="D1798" s="321"/>
      <c r="E1798" s="299"/>
      <c r="F1798" s="35"/>
      <c r="G1798" s="35"/>
      <c r="K1798" s="251"/>
      <c r="M1798" s="35"/>
      <c r="N1798" s="35"/>
      <c r="O1798" s="35"/>
      <c r="T1798" s="251"/>
      <c r="V1798" s="35"/>
      <c r="W1798" s="35"/>
      <c r="X1798" s="35"/>
      <c r="AC1798" s="251"/>
      <c r="AE1798" s="35"/>
      <c r="AF1798" s="35"/>
      <c r="AG1798" s="35"/>
      <c r="AL1798" s="251"/>
      <c r="AN1798" s="35"/>
      <c r="AO1798" s="35"/>
      <c r="AP1798" s="35"/>
      <c r="AU1798" s="251"/>
      <c r="AW1798" s="35"/>
      <c r="AX1798" s="35"/>
      <c r="AY1798" s="35"/>
      <c r="BD1798" s="251"/>
      <c r="BF1798" s="35"/>
      <c r="BG1798" s="35"/>
      <c r="BH1798" s="35"/>
      <c r="BM1798" s="251"/>
      <c r="BO1798" s="35"/>
      <c r="BP1798" s="35"/>
      <c r="BQ1798" s="35"/>
      <c r="BV1798" s="251"/>
      <c r="BX1798" s="35"/>
      <c r="BY1798" s="35"/>
      <c r="BZ1798" s="35"/>
      <c r="CE1798" s="251"/>
      <c r="CG1798" s="35"/>
      <c r="CH1798" s="35"/>
      <c r="CI1798" s="35"/>
      <c r="CN1798" s="251"/>
      <c r="CP1798" s="35"/>
      <c r="CQ1798" s="35"/>
      <c r="CR1798" s="35"/>
      <c r="CW1798" s="251"/>
      <c r="CY1798" s="35"/>
      <c r="CZ1798" s="35"/>
      <c r="DA1798" s="35"/>
      <c r="DF1798" s="251"/>
      <c r="DH1798" s="35"/>
      <c r="DI1798" s="35"/>
      <c r="DJ1798" s="35"/>
      <c r="DO1798" s="251"/>
      <c r="DQ1798" s="35"/>
      <c r="DR1798" s="35"/>
      <c r="DS1798" s="35"/>
      <c r="DX1798" s="251"/>
      <c r="DZ1798" s="35"/>
      <c r="EA1798" s="35"/>
      <c r="EB1798" s="35"/>
      <c r="EG1798" s="251"/>
      <c r="EI1798" s="35"/>
      <c r="EJ1798" s="35"/>
      <c r="EK1798" s="35"/>
      <c r="EP1798" s="251"/>
      <c r="ER1798" s="35"/>
      <c r="ES1798" s="35"/>
      <c r="ET1798" s="35"/>
      <c r="EY1798" s="251"/>
      <c r="FA1798" s="35"/>
      <c r="FB1798" s="35"/>
      <c r="FC1798" s="35"/>
      <c r="FH1798" s="251"/>
      <c r="FJ1798" s="35"/>
      <c r="FK1798" s="35"/>
      <c r="FL1798" s="35"/>
      <c r="FQ1798" s="251"/>
      <c r="FS1798" s="35"/>
      <c r="FT1798" s="35"/>
      <c r="FU1798" s="35"/>
      <c r="FZ1798" s="251"/>
      <c r="GB1798" s="35"/>
      <c r="GC1798" s="35"/>
      <c r="GD1798" s="35"/>
      <c r="GI1798" s="251"/>
      <c r="GK1798" s="35"/>
      <c r="GL1798" s="35"/>
      <c r="GM1798" s="35"/>
      <c r="GR1798" s="251"/>
      <c r="GT1798" s="35"/>
      <c r="GU1798" s="35"/>
      <c r="GV1798" s="35"/>
      <c r="HA1798" s="251"/>
      <c r="HC1798" s="35"/>
      <c r="HD1798" s="35"/>
      <c r="HE1798" s="35"/>
      <c r="HJ1798" s="35"/>
      <c r="HK1798" s="35"/>
      <c r="HL1798" s="35"/>
      <c r="HM1798" s="35"/>
      <c r="HN1798" s="35"/>
      <c r="HO1798" s="35"/>
      <c r="HP1798" s="35"/>
      <c r="HQ1798" s="35"/>
      <c r="HR1798" s="35"/>
      <c r="HS1798" s="35"/>
      <c r="HT1798" s="35"/>
      <c r="HU1798" s="35"/>
      <c r="HV1798" s="35"/>
      <c r="HW1798" s="35"/>
      <c r="HX1798" s="35"/>
      <c r="HY1798" s="35"/>
      <c r="HZ1798" s="35"/>
      <c r="IA1798" s="35"/>
      <c r="IB1798" s="35"/>
      <c r="IC1798" s="35"/>
      <c r="ID1798" s="35"/>
      <c r="IE1798" s="35"/>
      <c r="IF1798" s="35"/>
      <c r="IG1798" s="35"/>
      <c r="IH1798" s="35"/>
      <c r="II1798" s="35"/>
      <c r="IJ1798" s="35"/>
      <c r="IK1798" s="35"/>
      <c r="IL1798" s="35"/>
      <c r="IM1798" s="35"/>
      <c r="IN1798" s="35"/>
      <c r="IO1798" s="35"/>
      <c r="RL1798" s="252"/>
    </row>
    <row r="1799" spans="1:480" s="64" customFormat="1" ht="14.25">
      <c r="A1799" s="321"/>
      <c r="B1799" s="321"/>
      <c r="C1799" s="321"/>
      <c r="D1799" s="321"/>
      <c r="E1799" s="299"/>
      <c r="F1799" s="35"/>
      <c r="G1799" s="35"/>
      <c r="K1799" s="251"/>
      <c r="M1799" s="35"/>
      <c r="N1799" s="35"/>
      <c r="O1799" s="35"/>
      <c r="T1799" s="251"/>
      <c r="V1799" s="35"/>
      <c r="W1799" s="35"/>
      <c r="X1799" s="35"/>
      <c r="AC1799" s="251"/>
      <c r="AE1799" s="35"/>
      <c r="AF1799" s="35"/>
      <c r="AG1799" s="35"/>
      <c r="AL1799" s="251"/>
      <c r="AN1799" s="35"/>
      <c r="AO1799" s="35"/>
      <c r="AP1799" s="35"/>
      <c r="AU1799" s="251"/>
      <c r="AW1799" s="35"/>
      <c r="AX1799" s="35"/>
      <c r="AY1799" s="35"/>
      <c r="BD1799" s="251"/>
      <c r="BF1799" s="35"/>
      <c r="BG1799" s="35"/>
      <c r="BH1799" s="35"/>
      <c r="BM1799" s="251"/>
      <c r="BO1799" s="35"/>
      <c r="BP1799" s="35"/>
      <c r="BQ1799" s="35"/>
      <c r="BV1799" s="251"/>
      <c r="BX1799" s="35"/>
      <c r="BY1799" s="35"/>
      <c r="BZ1799" s="35"/>
      <c r="CE1799" s="251"/>
      <c r="CG1799" s="35"/>
      <c r="CH1799" s="35"/>
      <c r="CI1799" s="35"/>
      <c r="CN1799" s="251"/>
      <c r="CP1799" s="35"/>
      <c r="CQ1799" s="35"/>
      <c r="CR1799" s="35"/>
      <c r="CW1799" s="251"/>
      <c r="CY1799" s="35"/>
      <c r="CZ1799" s="35"/>
      <c r="DA1799" s="35"/>
      <c r="DF1799" s="251"/>
      <c r="DH1799" s="35"/>
      <c r="DI1799" s="35"/>
      <c r="DJ1799" s="35"/>
      <c r="DO1799" s="251"/>
      <c r="DQ1799" s="35"/>
      <c r="DR1799" s="35"/>
      <c r="DS1799" s="35"/>
      <c r="DX1799" s="251"/>
      <c r="DZ1799" s="35"/>
      <c r="EA1799" s="35"/>
      <c r="EB1799" s="35"/>
      <c r="EG1799" s="251"/>
      <c r="EI1799" s="35"/>
      <c r="EJ1799" s="35"/>
      <c r="EK1799" s="35"/>
      <c r="EP1799" s="251"/>
      <c r="ER1799" s="35"/>
      <c r="ES1799" s="35"/>
      <c r="ET1799" s="35"/>
      <c r="EY1799" s="251"/>
      <c r="FA1799" s="35"/>
      <c r="FB1799" s="35"/>
      <c r="FC1799" s="35"/>
      <c r="FH1799" s="251"/>
      <c r="FJ1799" s="35"/>
      <c r="FK1799" s="35"/>
      <c r="FL1799" s="35"/>
      <c r="FQ1799" s="251"/>
      <c r="FS1799" s="35"/>
      <c r="FT1799" s="35"/>
      <c r="FU1799" s="35"/>
      <c r="FZ1799" s="251"/>
      <c r="GB1799" s="35"/>
      <c r="GC1799" s="35"/>
      <c r="GD1799" s="35"/>
      <c r="GI1799" s="251"/>
      <c r="GK1799" s="35"/>
      <c r="GL1799" s="35"/>
      <c r="GM1799" s="35"/>
      <c r="GR1799" s="251"/>
      <c r="GT1799" s="35"/>
      <c r="GU1799" s="35"/>
      <c r="GV1799" s="35"/>
      <c r="HA1799" s="251"/>
      <c r="HC1799" s="35"/>
      <c r="HD1799" s="35"/>
      <c r="HE1799" s="35"/>
      <c r="HJ1799" s="35"/>
      <c r="HK1799" s="35"/>
      <c r="HL1799" s="35"/>
      <c r="HM1799" s="35"/>
      <c r="HN1799" s="35"/>
      <c r="HO1799" s="35"/>
      <c r="HP1799" s="35"/>
      <c r="HQ1799" s="35"/>
      <c r="HR1799" s="35"/>
      <c r="HS1799" s="35"/>
      <c r="HT1799" s="35"/>
      <c r="HU1799" s="35"/>
      <c r="HV1799" s="35"/>
      <c r="HW1799" s="35"/>
      <c r="HX1799" s="35"/>
      <c r="HY1799" s="35"/>
      <c r="HZ1799" s="35"/>
      <c r="IA1799" s="35"/>
      <c r="IB1799" s="35"/>
      <c r="IC1799" s="35"/>
      <c r="ID1799" s="35"/>
      <c r="IE1799" s="35"/>
      <c r="IF1799" s="35"/>
      <c r="IG1799" s="35"/>
      <c r="IH1799" s="35"/>
      <c r="II1799" s="35"/>
      <c r="IJ1799" s="35"/>
      <c r="IK1799" s="35"/>
      <c r="IL1799" s="35"/>
      <c r="IM1799" s="35"/>
      <c r="IN1799" s="35"/>
      <c r="IO1799" s="35"/>
      <c r="RL1799" s="252"/>
    </row>
    <row r="1800" spans="1:480" s="64" customFormat="1" ht="14.25">
      <c r="A1800" s="321"/>
      <c r="B1800" s="321"/>
      <c r="C1800" s="321"/>
      <c r="D1800" s="321"/>
      <c r="E1800" s="299"/>
      <c r="F1800" s="35"/>
      <c r="G1800" s="35"/>
      <c r="K1800" s="251"/>
      <c r="M1800" s="35"/>
      <c r="N1800" s="35"/>
      <c r="O1800" s="35"/>
      <c r="T1800" s="251"/>
      <c r="V1800" s="35"/>
      <c r="W1800" s="35"/>
      <c r="X1800" s="35"/>
      <c r="AC1800" s="251"/>
      <c r="AE1800" s="35"/>
      <c r="AF1800" s="35"/>
      <c r="AG1800" s="35"/>
      <c r="AL1800" s="251"/>
      <c r="AN1800" s="35"/>
      <c r="AO1800" s="35"/>
      <c r="AP1800" s="35"/>
      <c r="AU1800" s="251"/>
      <c r="AW1800" s="35"/>
      <c r="AX1800" s="35"/>
      <c r="AY1800" s="35"/>
      <c r="BD1800" s="251"/>
      <c r="BF1800" s="35"/>
      <c r="BG1800" s="35"/>
      <c r="BH1800" s="35"/>
      <c r="BM1800" s="251"/>
      <c r="BO1800" s="35"/>
      <c r="BP1800" s="35"/>
      <c r="BQ1800" s="35"/>
      <c r="BV1800" s="251"/>
      <c r="BX1800" s="35"/>
      <c r="BY1800" s="35"/>
      <c r="BZ1800" s="35"/>
      <c r="CE1800" s="251"/>
      <c r="CG1800" s="35"/>
      <c r="CH1800" s="35"/>
      <c r="CI1800" s="35"/>
      <c r="CN1800" s="251"/>
      <c r="CP1800" s="35"/>
      <c r="CQ1800" s="35"/>
      <c r="CR1800" s="35"/>
      <c r="CW1800" s="251"/>
      <c r="CY1800" s="35"/>
      <c r="CZ1800" s="35"/>
      <c r="DA1800" s="35"/>
      <c r="DF1800" s="251"/>
      <c r="DH1800" s="35"/>
      <c r="DI1800" s="35"/>
      <c r="DJ1800" s="35"/>
      <c r="DO1800" s="251"/>
      <c r="DQ1800" s="35"/>
      <c r="DR1800" s="35"/>
      <c r="DS1800" s="35"/>
      <c r="DX1800" s="251"/>
      <c r="DZ1800" s="35"/>
      <c r="EA1800" s="35"/>
      <c r="EB1800" s="35"/>
      <c r="EG1800" s="251"/>
      <c r="EI1800" s="35"/>
      <c r="EJ1800" s="35"/>
      <c r="EK1800" s="35"/>
      <c r="EP1800" s="251"/>
      <c r="ER1800" s="35"/>
      <c r="ES1800" s="35"/>
      <c r="ET1800" s="35"/>
      <c r="EY1800" s="251"/>
      <c r="FA1800" s="35"/>
      <c r="FB1800" s="35"/>
      <c r="FC1800" s="35"/>
      <c r="FH1800" s="251"/>
      <c r="FJ1800" s="35"/>
      <c r="FK1800" s="35"/>
      <c r="FL1800" s="35"/>
      <c r="FQ1800" s="251"/>
      <c r="FS1800" s="35"/>
      <c r="FT1800" s="35"/>
      <c r="FU1800" s="35"/>
      <c r="FZ1800" s="251"/>
      <c r="GB1800" s="35"/>
      <c r="GC1800" s="35"/>
      <c r="GD1800" s="35"/>
      <c r="GI1800" s="251"/>
      <c r="GK1800" s="35"/>
      <c r="GL1800" s="35"/>
      <c r="GM1800" s="35"/>
      <c r="GR1800" s="251"/>
      <c r="GT1800" s="35"/>
      <c r="GU1800" s="35"/>
      <c r="GV1800" s="35"/>
      <c r="HA1800" s="251"/>
      <c r="HC1800" s="35"/>
      <c r="HD1800" s="35"/>
      <c r="HE1800" s="35"/>
      <c r="HJ1800" s="35"/>
      <c r="HK1800" s="35"/>
      <c r="HL1800" s="35"/>
      <c r="HM1800" s="35"/>
      <c r="HN1800" s="35"/>
      <c r="HO1800" s="35"/>
      <c r="HP1800" s="35"/>
      <c r="HQ1800" s="35"/>
      <c r="HR1800" s="35"/>
      <c r="HS1800" s="35"/>
      <c r="HT1800" s="35"/>
      <c r="HU1800" s="35"/>
      <c r="HV1800" s="35"/>
      <c r="HW1800" s="35"/>
      <c r="HX1800" s="35"/>
      <c r="HY1800" s="35"/>
      <c r="HZ1800" s="35"/>
      <c r="IA1800" s="35"/>
      <c r="IB1800" s="35"/>
      <c r="IC1800" s="35"/>
      <c r="ID1800" s="35"/>
      <c r="IE1800" s="35"/>
      <c r="IF1800" s="35"/>
      <c r="IG1800" s="35"/>
      <c r="IH1800" s="35"/>
      <c r="II1800" s="35"/>
      <c r="IJ1800" s="35"/>
      <c r="IK1800" s="35"/>
      <c r="IL1800" s="35"/>
      <c r="IM1800" s="35"/>
      <c r="IN1800" s="35"/>
      <c r="IO1800" s="35"/>
      <c r="RL1800" s="252"/>
    </row>
    <row r="1801" spans="1:480" s="64" customFormat="1" ht="14.25">
      <c r="A1801" s="321"/>
      <c r="B1801" s="321"/>
      <c r="C1801" s="321"/>
      <c r="D1801" s="321"/>
      <c r="E1801" s="299"/>
      <c r="F1801" s="35"/>
      <c r="G1801" s="35"/>
      <c r="K1801" s="251"/>
      <c r="M1801" s="35"/>
      <c r="N1801" s="35"/>
      <c r="O1801" s="35"/>
      <c r="T1801" s="251"/>
      <c r="V1801" s="35"/>
      <c r="W1801" s="35"/>
      <c r="X1801" s="35"/>
      <c r="AC1801" s="251"/>
      <c r="AE1801" s="35"/>
      <c r="AF1801" s="35"/>
      <c r="AG1801" s="35"/>
      <c r="AL1801" s="251"/>
      <c r="AN1801" s="35"/>
      <c r="AO1801" s="35"/>
      <c r="AP1801" s="35"/>
      <c r="AU1801" s="251"/>
      <c r="AW1801" s="35"/>
      <c r="AX1801" s="35"/>
      <c r="AY1801" s="35"/>
      <c r="BD1801" s="251"/>
      <c r="BF1801" s="35"/>
      <c r="BG1801" s="35"/>
      <c r="BH1801" s="35"/>
      <c r="BM1801" s="251"/>
      <c r="BO1801" s="35"/>
      <c r="BP1801" s="35"/>
      <c r="BQ1801" s="35"/>
      <c r="BV1801" s="251"/>
      <c r="BX1801" s="35"/>
      <c r="BY1801" s="35"/>
      <c r="BZ1801" s="35"/>
      <c r="CE1801" s="251"/>
      <c r="CG1801" s="35"/>
      <c r="CH1801" s="35"/>
      <c r="CI1801" s="35"/>
      <c r="CN1801" s="251"/>
      <c r="CP1801" s="35"/>
      <c r="CQ1801" s="35"/>
      <c r="CR1801" s="35"/>
      <c r="CW1801" s="251"/>
      <c r="CY1801" s="35"/>
      <c r="CZ1801" s="35"/>
      <c r="DA1801" s="35"/>
      <c r="DF1801" s="251"/>
      <c r="DH1801" s="35"/>
      <c r="DI1801" s="35"/>
      <c r="DJ1801" s="35"/>
      <c r="DO1801" s="251"/>
      <c r="DQ1801" s="35"/>
      <c r="DR1801" s="35"/>
      <c r="DS1801" s="35"/>
      <c r="DX1801" s="251"/>
      <c r="DZ1801" s="35"/>
      <c r="EA1801" s="35"/>
      <c r="EB1801" s="35"/>
      <c r="EG1801" s="251"/>
      <c r="EI1801" s="35"/>
      <c r="EJ1801" s="35"/>
      <c r="EK1801" s="35"/>
      <c r="EP1801" s="251"/>
      <c r="ER1801" s="35"/>
      <c r="ES1801" s="35"/>
      <c r="ET1801" s="35"/>
      <c r="EY1801" s="251"/>
      <c r="FA1801" s="35"/>
      <c r="FB1801" s="35"/>
      <c r="FC1801" s="35"/>
      <c r="FH1801" s="251"/>
      <c r="FJ1801" s="35"/>
      <c r="FK1801" s="35"/>
      <c r="FL1801" s="35"/>
      <c r="FQ1801" s="251"/>
      <c r="FS1801" s="35"/>
      <c r="FT1801" s="35"/>
      <c r="FU1801" s="35"/>
      <c r="FZ1801" s="251"/>
      <c r="GB1801" s="35"/>
      <c r="GC1801" s="35"/>
      <c r="GD1801" s="35"/>
      <c r="GI1801" s="251"/>
      <c r="GK1801" s="35"/>
      <c r="GL1801" s="35"/>
      <c r="GM1801" s="35"/>
      <c r="GR1801" s="251"/>
      <c r="GT1801" s="35"/>
      <c r="GU1801" s="35"/>
      <c r="GV1801" s="35"/>
      <c r="HA1801" s="251"/>
      <c r="HC1801" s="35"/>
      <c r="HD1801" s="35"/>
      <c r="HE1801" s="35"/>
      <c r="HJ1801" s="35"/>
      <c r="HK1801" s="35"/>
      <c r="HL1801" s="35"/>
      <c r="HM1801" s="35"/>
      <c r="HN1801" s="35"/>
      <c r="HO1801" s="35"/>
      <c r="HP1801" s="35"/>
      <c r="HQ1801" s="35"/>
      <c r="HR1801" s="35"/>
      <c r="HS1801" s="35"/>
      <c r="HT1801" s="35"/>
      <c r="HU1801" s="35"/>
      <c r="HV1801" s="35"/>
      <c r="HW1801" s="35"/>
      <c r="HX1801" s="35"/>
      <c r="HY1801" s="35"/>
      <c r="HZ1801" s="35"/>
      <c r="IA1801" s="35"/>
      <c r="IB1801" s="35"/>
      <c r="IC1801" s="35"/>
      <c r="ID1801" s="35"/>
      <c r="IE1801" s="35"/>
      <c r="IF1801" s="35"/>
      <c r="IG1801" s="35"/>
      <c r="IH1801" s="35"/>
      <c r="II1801" s="35"/>
      <c r="IJ1801" s="35"/>
      <c r="IK1801" s="35"/>
      <c r="IL1801" s="35"/>
      <c r="IM1801" s="35"/>
      <c r="IN1801" s="35"/>
      <c r="IO1801" s="35"/>
      <c r="RL1801" s="252"/>
    </row>
    <row r="1802" spans="1:480" s="64" customFormat="1" ht="14.25">
      <c r="A1802" s="321"/>
      <c r="B1802" s="321"/>
      <c r="C1802" s="321"/>
      <c r="D1802" s="321"/>
      <c r="E1802" s="307"/>
      <c r="F1802" s="35"/>
      <c r="G1802" s="35"/>
      <c r="K1802" s="251"/>
      <c r="M1802" s="35"/>
      <c r="N1802" s="35"/>
      <c r="O1802" s="35"/>
      <c r="T1802" s="251"/>
      <c r="V1802" s="35"/>
      <c r="W1802" s="35"/>
      <c r="X1802" s="35"/>
      <c r="AC1802" s="251"/>
      <c r="AE1802" s="35"/>
      <c r="AF1802" s="35"/>
      <c r="AG1802" s="35"/>
      <c r="AL1802" s="251"/>
      <c r="AN1802" s="35"/>
      <c r="AO1802" s="35"/>
      <c r="AP1802" s="35"/>
      <c r="AU1802" s="251"/>
      <c r="AW1802" s="35"/>
      <c r="AX1802" s="35"/>
      <c r="AY1802" s="35"/>
      <c r="BD1802" s="251"/>
      <c r="BF1802" s="35"/>
      <c r="BG1802" s="35"/>
      <c r="BH1802" s="35"/>
      <c r="BM1802" s="251"/>
      <c r="BO1802" s="35"/>
      <c r="BP1802" s="35"/>
      <c r="BQ1802" s="35"/>
      <c r="BV1802" s="251"/>
      <c r="BX1802" s="35"/>
      <c r="BY1802" s="35"/>
      <c r="BZ1802" s="35"/>
      <c r="CE1802" s="251"/>
      <c r="CG1802" s="35"/>
      <c r="CH1802" s="35"/>
      <c r="CI1802" s="35"/>
      <c r="CN1802" s="251"/>
      <c r="CP1802" s="35"/>
      <c r="CQ1802" s="35"/>
      <c r="CR1802" s="35"/>
      <c r="CW1802" s="251"/>
      <c r="CY1802" s="35"/>
      <c r="CZ1802" s="35"/>
      <c r="DA1802" s="35"/>
      <c r="DF1802" s="251"/>
      <c r="DH1802" s="35"/>
      <c r="DI1802" s="35"/>
      <c r="DJ1802" s="35"/>
      <c r="DO1802" s="251"/>
      <c r="DQ1802" s="35"/>
      <c r="DR1802" s="35"/>
      <c r="DS1802" s="35"/>
      <c r="DX1802" s="251"/>
      <c r="DZ1802" s="35"/>
      <c r="EA1802" s="35"/>
      <c r="EB1802" s="35"/>
      <c r="EG1802" s="251"/>
      <c r="EI1802" s="35"/>
      <c r="EJ1802" s="35"/>
      <c r="EK1802" s="35"/>
      <c r="EP1802" s="251"/>
      <c r="ER1802" s="35"/>
      <c r="ES1802" s="35"/>
      <c r="ET1802" s="35"/>
      <c r="EY1802" s="251"/>
      <c r="FA1802" s="35"/>
      <c r="FB1802" s="35"/>
      <c r="FC1802" s="35"/>
      <c r="FH1802" s="251"/>
      <c r="FJ1802" s="35"/>
      <c r="FK1802" s="35"/>
      <c r="FL1802" s="35"/>
      <c r="FQ1802" s="251"/>
      <c r="FS1802" s="35"/>
      <c r="FT1802" s="35"/>
      <c r="FU1802" s="35"/>
      <c r="FZ1802" s="251"/>
      <c r="GB1802" s="35"/>
      <c r="GC1802" s="35"/>
      <c r="GD1802" s="35"/>
      <c r="GI1802" s="251"/>
      <c r="GK1802" s="35"/>
      <c r="GL1802" s="35"/>
      <c r="GM1802" s="35"/>
      <c r="GR1802" s="251"/>
      <c r="GT1802" s="35"/>
      <c r="GU1802" s="35"/>
      <c r="GV1802" s="35"/>
      <c r="HA1802" s="251"/>
      <c r="HC1802" s="35"/>
      <c r="HD1802" s="35"/>
      <c r="HE1802" s="35"/>
      <c r="HJ1802" s="35"/>
      <c r="HK1802" s="35"/>
      <c r="HL1802" s="35"/>
      <c r="HM1802" s="35"/>
      <c r="HN1802" s="35"/>
      <c r="HO1802" s="35"/>
      <c r="HP1802" s="35"/>
      <c r="HQ1802" s="35"/>
      <c r="HR1802" s="35"/>
      <c r="HS1802" s="35"/>
      <c r="HT1802" s="35"/>
      <c r="HU1802" s="35"/>
      <c r="HV1802" s="35"/>
      <c r="HW1802" s="35"/>
      <c r="HX1802" s="35"/>
      <c r="HY1802" s="35"/>
      <c r="HZ1802" s="35"/>
      <c r="IA1802" s="35"/>
      <c r="IB1802" s="35"/>
      <c r="IC1802" s="35"/>
      <c r="ID1802" s="35"/>
      <c r="IE1802" s="35"/>
      <c r="IF1802" s="35"/>
      <c r="IG1802" s="35"/>
      <c r="IH1802" s="35"/>
      <c r="II1802" s="35"/>
      <c r="IJ1802" s="35"/>
      <c r="IK1802" s="35"/>
      <c r="IL1802" s="35"/>
      <c r="IM1802" s="35"/>
      <c r="IN1802" s="35"/>
      <c r="IO1802" s="35"/>
      <c r="RL1802" s="252"/>
    </row>
    <row r="1803" spans="1:480" s="64" customFormat="1" ht="14.25">
      <c r="A1803" s="321"/>
      <c r="B1803" s="321"/>
      <c r="C1803" s="321"/>
      <c r="D1803" s="321"/>
      <c r="E1803" s="307"/>
      <c r="F1803" s="35"/>
      <c r="G1803" s="35"/>
      <c r="K1803" s="251"/>
      <c r="M1803" s="35"/>
      <c r="N1803" s="35"/>
      <c r="O1803" s="35"/>
      <c r="T1803" s="251"/>
      <c r="V1803" s="35"/>
      <c r="W1803" s="35"/>
      <c r="X1803" s="35"/>
      <c r="AC1803" s="251"/>
      <c r="AE1803" s="35"/>
      <c r="AF1803" s="35"/>
      <c r="AG1803" s="35"/>
      <c r="AL1803" s="251"/>
      <c r="AN1803" s="35"/>
      <c r="AO1803" s="35"/>
      <c r="AP1803" s="35"/>
      <c r="AU1803" s="251"/>
      <c r="AW1803" s="35"/>
      <c r="AX1803" s="35"/>
      <c r="AY1803" s="35"/>
      <c r="BD1803" s="251"/>
      <c r="BF1803" s="35"/>
      <c r="BG1803" s="35"/>
      <c r="BH1803" s="35"/>
      <c r="BM1803" s="251"/>
      <c r="BO1803" s="35"/>
      <c r="BP1803" s="35"/>
      <c r="BQ1803" s="35"/>
      <c r="BV1803" s="251"/>
      <c r="BX1803" s="35"/>
      <c r="BY1803" s="35"/>
      <c r="BZ1803" s="35"/>
      <c r="CE1803" s="251"/>
      <c r="CG1803" s="35"/>
      <c r="CH1803" s="35"/>
      <c r="CI1803" s="35"/>
      <c r="CN1803" s="251"/>
      <c r="CP1803" s="35"/>
      <c r="CQ1803" s="35"/>
      <c r="CR1803" s="35"/>
      <c r="CW1803" s="251"/>
      <c r="CY1803" s="35"/>
      <c r="CZ1803" s="35"/>
      <c r="DA1803" s="35"/>
      <c r="DF1803" s="251"/>
      <c r="DH1803" s="35"/>
      <c r="DI1803" s="35"/>
      <c r="DJ1803" s="35"/>
      <c r="DO1803" s="251"/>
      <c r="DQ1803" s="35"/>
      <c r="DR1803" s="35"/>
      <c r="DS1803" s="35"/>
      <c r="DX1803" s="251"/>
      <c r="DZ1803" s="35"/>
      <c r="EA1803" s="35"/>
      <c r="EB1803" s="35"/>
      <c r="EG1803" s="251"/>
      <c r="EI1803" s="35"/>
      <c r="EJ1803" s="35"/>
      <c r="EK1803" s="35"/>
      <c r="EP1803" s="251"/>
      <c r="ER1803" s="35"/>
      <c r="ES1803" s="35"/>
      <c r="ET1803" s="35"/>
      <c r="EY1803" s="251"/>
      <c r="FA1803" s="35"/>
      <c r="FB1803" s="35"/>
      <c r="FC1803" s="35"/>
      <c r="FH1803" s="251"/>
      <c r="FJ1803" s="35"/>
      <c r="FK1803" s="35"/>
      <c r="FL1803" s="35"/>
      <c r="FQ1803" s="251"/>
      <c r="FS1803" s="35"/>
      <c r="FT1803" s="35"/>
      <c r="FU1803" s="35"/>
      <c r="FZ1803" s="251"/>
      <c r="GB1803" s="35"/>
      <c r="GC1803" s="35"/>
      <c r="GD1803" s="35"/>
      <c r="GI1803" s="251"/>
      <c r="GK1803" s="35"/>
      <c r="GL1803" s="35"/>
      <c r="GM1803" s="35"/>
      <c r="GR1803" s="251"/>
      <c r="GT1803" s="35"/>
      <c r="GU1803" s="35"/>
      <c r="GV1803" s="35"/>
      <c r="HA1803" s="251"/>
      <c r="HC1803" s="35"/>
      <c r="HD1803" s="35"/>
      <c r="HE1803" s="35"/>
      <c r="HJ1803" s="35"/>
      <c r="HK1803" s="35"/>
      <c r="HL1803" s="35"/>
      <c r="HM1803" s="35"/>
      <c r="HN1803" s="35"/>
      <c r="HO1803" s="35"/>
      <c r="HP1803" s="35"/>
      <c r="HQ1803" s="35"/>
      <c r="HR1803" s="35"/>
      <c r="HS1803" s="35"/>
      <c r="HT1803" s="35"/>
      <c r="HU1803" s="35"/>
      <c r="HV1803" s="35"/>
      <c r="HW1803" s="35"/>
      <c r="HX1803" s="35"/>
      <c r="HY1803" s="35"/>
      <c r="HZ1803" s="35"/>
      <c r="IA1803" s="35"/>
      <c r="IB1803" s="35"/>
      <c r="IC1803" s="35"/>
      <c r="ID1803" s="35"/>
      <c r="IE1803" s="35"/>
      <c r="IF1803" s="35"/>
      <c r="IG1803" s="35"/>
      <c r="IH1803" s="35"/>
      <c r="II1803" s="35"/>
      <c r="IJ1803" s="35"/>
      <c r="IK1803" s="35"/>
      <c r="IL1803" s="35"/>
      <c r="IM1803" s="35"/>
      <c r="IN1803" s="35"/>
      <c r="IO1803" s="35"/>
      <c r="RL1803" s="252"/>
    </row>
    <row r="1804" spans="1:480" s="64" customFormat="1" ht="14.25">
      <c r="A1804" s="321"/>
      <c r="B1804" s="321"/>
      <c r="C1804" s="321"/>
      <c r="D1804" s="321"/>
      <c r="E1804" s="307"/>
      <c r="F1804" s="35"/>
      <c r="G1804" s="35"/>
      <c r="K1804" s="251"/>
      <c r="M1804" s="35"/>
      <c r="N1804" s="35"/>
      <c r="O1804" s="35"/>
      <c r="T1804" s="251"/>
      <c r="V1804" s="35"/>
      <c r="W1804" s="35"/>
      <c r="X1804" s="35"/>
      <c r="AC1804" s="251"/>
      <c r="AE1804" s="35"/>
      <c r="AF1804" s="35"/>
      <c r="AG1804" s="35"/>
      <c r="AL1804" s="251"/>
      <c r="AN1804" s="35"/>
      <c r="AO1804" s="35"/>
      <c r="AP1804" s="35"/>
      <c r="AU1804" s="251"/>
      <c r="AW1804" s="35"/>
      <c r="AX1804" s="35"/>
      <c r="AY1804" s="35"/>
      <c r="BD1804" s="251"/>
      <c r="BF1804" s="35"/>
      <c r="BG1804" s="35"/>
      <c r="BH1804" s="35"/>
      <c r="BM1804" s="251"/>
      <c r="BO1804" s="35"/>
      <c r="BP1804" s="35"/>
      <c r="BQ1804" s="35"/>
      <c r="BV1804" s="251"/>
      <c r="BX1804" s="35"/>
      <c r="BY1804" s="35"/>
      <c r="BZ1804" s="35"/>
      <c r="CE1804" s="251"/>
      <c r="CG1804" s="35"/>
      <c r="CH1804" s="35"/>
      <c r="CI1804" s="35"/>
      <c r="CN1804" s="251"/>
      <c r="CP1804" s="35"/>
      <c r="CQ1804" s="35"/>
      <c r="CR1804" s="35"/>
      <c r="CW1804" s="251"/>
      <c r="CY1804" s="35"/>
      <c r="CZ1804" s="35"/>
      <c r="DA1804" s="35"/>
      <c r="DF1804" s="251"/>
      <c r="DH1804" s="35"/>
      <c r="DI1804" s="35"/>
      <c r="DJ1804" s="35"/>
      <c r="DO1804" s="251"/>
      <c r="DQ1804" s="35"/>
      <c r="DR1804" s="35"/>
      <c r="DS1804" s="35"/>
      <c r="DX1804" s="251"/>
      <c r="DZ1804" s="35"/>
      <c r="EA1804" s="35"/>
      <c r="EB1804" s="35"/>
      <c r="EG1804" s="251"/>
      <c r="EI1804" s="35"/>
      <c r="EJ1804" s="35"/>
      <c r="EK1804" s="35"/>
      <c r="EP1804" s="251"/>
      <c r="ER1804" s="35"/>
      <c r="ES1804" s="35"/>
      <c r="ET1804" s="35"/>
      <c r="EY1804" s="251"/>
      <c r="FA1804" s="35"/>
      <c r="FB1804" s="35"/>
      <c r="FC1804" s="35"/>
      <c r="FH1804" s="251"/>
      <c r="FJ1804" s="35"/>
      <c r="FK1804" s="35"/>
      <c r="FL1804" s="35"/>
      <c r="FQ1804" s="251"/>
      <c r="FS1804" s="35"/>
      <c r="FT1804" s="35"/>
      <c r="FU1804" s="35"/>
      <c r="FZ1804" s="251"/>
      <c r="GB1804" s="35"/>
      <c r="GC1804" s="35"/>
      <c r="GD1804" s="35"/>
      <c r="GI1804" s="251"/>
      <c r="GK1804" s="35"/>
      <c r="GL1804" s="35"/>
      <c r="GM1804" s="35"/>
      <c r="GR1804" s="251"/>
      <c r="GT1804" s="35"/>
      <c r="GU1804" s="35"/>
      <c r="GV1804" s="35"/>
      <c r="HA1804" s="251"/>
      <c r="HC1804" s="35"/>
      <c r="HD1804" s="35"/>
      <c r="HE1804" s="35"/>
      <c r="HJ1804" s="35"/>
      <c r="HK1804" s="35"/>
      <c r="HL1804" s="35"/>
      <c r="HM1804" s="35"/>
      <c r="HN1804" s="35"/>
      <c r="HO1804" s="35"/>
      <c r="HP1804" s="35"/>
      <c r="HQ1804" s="35"/>
      <c r="HR1804" s="35"/>
      <c r="HS1804" s="35"/>
      <c r="HT1804" s="35"/>
      <c r="HU1804" s="35"/>
      <c r="HV1804" s="35"/>
      <c r="HW1804" s="35"/>
      <c r="HX1804" s="35"/>
      <c r="HY1804" s="35"/>
      <c r="HZ1804" s="35"/>
      <c r="IA1804" s="35"/>
      <c r="IB1804" s="35"/>
      <c r="IC1804" s="35"/>
      <c r="ID1804" s="35"/>
      <c r="IE1804" s="35"/>
      <c r="IF1804" s="35"/>
      <c r="IG1804" s="35"/>
      <c r="IH1804" s="35"/>
      <c r="II1804" s="35"/>
      <c r="IJ1804" s="35"/>
      <c r="IK1804" s="35"/>
      <c r="IL1804" s="35"/>
      <c r="IM1804" s="35"/>
      <c r="IN1804" s="35"/>
      <c r="IO1804" s="35"/>
      <c r="RL1804" s="252"/>
    </row>
    <row r="1805" spans="1:480" s="64" customFormat="1" ht="14.25">
      <c r="A1805" s="321"/>
      <c r="B1805" s="321"/>
      <c r="C1805" s="321"/>
      <c r="D1805" s="321"/>
      <c r="E1805" s="299"/>
      <c r="F1805" s="35"/>
      <c r="G1805" s="35"/>
      <c r="K1805" s="251"/>
      <c r="M1805" s="35"/>
      <c r="N1805" s="35"/>
      <c r="O1805" s="35"/>
      <c r="T1805" s="251"/>
      <c r="V1805" s="35"/>
      <c r="W1805" s="35"/>
      <c r="X1805" s="35"/>
      <c r="AC1805" s="251"/>
      <c r="AE1805" s="35"/>
      <c r="AF1805" s="35"/>
      <c r="AG1805" s="35"/>
      <c r="AL1805" s="251"/>
      <c r="AN1805" s="35"/>
      <c r="AO1805" s="35"/>
      <c r="AP1805" s="35"/>
      <c r="AU1805" s="251"/>
      <c r="AW1805" s="35"/>
      <c r="AX1805" s="35"/>
      <c r="AY1805" s="35"/>
      <c r="BD1805" s="251"/>
      <c r="BF1805" s="35"/>
      <c r="BG1805" s="35"/>
      <c r="BH1805" s="35"/>
      <c r="BM1805" s="251"/>
      <c r="BO1805" s="35"/>
      <c r="BP1805" s="35"/>
      <c r="BQ1805" s="35"/>
      <c r="BV1805" s="251"/>
      <c r="BX1805" s="35"/>
      <c r="BY1805" s="35"/>
      <c r="BZ1805" s="35"/>
      <c r="CE1805" s="251"/>
      <c r="CG1805" s="35"/>
      <c r="CH1805" s="35"/>
      <c r="CI1805" s="35"/>
      <c r="CN1805" s="251"/>
      <c r="CP1805" s="35"/>
      <c r="CQ1805" s="35"/>
      <c r="CR1805" s="35"/>
      <c r="CW1805" s="251"/>
      <c r="CY1805" s="35"/>
      <c r="CZ1805" s="35"/>
      <c r="DA1805" s="35"/>
      <c r="DF1805" s="251"/>
      <c r="DH1805" s="35"/>
      <c r="DI1805" s="35"/>
      <c r="DJ1805" s="35"/>
      <c r="DO1805" s="251"/>
      <c r="DQ1805" s="35"/>
      <c r="DR1805" s="35"/>
      <c r="DS1805" s="35"/>
      <c r="DX1805" s="251"/>
      <c r="DZ1805" s="35"/>
      <c r="EA1805" s="35"/>
      <c r="EB1805" s="35"/>
      <c r="EG1805" s="251"/>
      <c r="EI1805" s="35"/>
      <c r="EJ1805" s="35"/>
      <c r="EK1805" s="35"/>
      <c r="EP1805" s="251"/>
      <c r="ER1805" s="35"/>
      <c r="ES1805" s="35"/>
      <c r="ET1805" s="35"/>
      <c r="EY1805" s="251"/>
      <c r="FA1805" s="35"/>
      <c r="FB1805" s="35"/>
      <c r="FC1805" s="35"/>
      <c r="FH1805" s="251"/>
      <c r="FJ1805" s="35"/>
      <c r="FK1805" s="35"/>
      <c r="FL1805" s="35"/>
      <c r="FQ1805" s="251"/>
      <c r="FS1805" s="35"/>
      <c r="FT1805" s="35"/>
      <c r="FU1805" s="35"/>
      <c r="FZ1805" s="251"/>
      <c r="GB1805" s="35"/>
      <c r="GC1805" s="35"/>
      <c r="GD1805" s="35"/>
      <c r="GI1805" s="251"/>
      <c r="GK1805" s="35"/>
      <c r="GL1805" s="35"/>
      <c r="GM1805" s="35"/>
      <c r="GR1805" s="251"/>
      <c r="GT1805" s="35"/>
      <c r="GU1805" s="35"/>
      <c r="GV1805" s="35"/>
      <c r="HA1805" s="251"/>
      <c r="HC1805" s="35"/>
      <c r="HD1805" s="35"/>
      <c r="HE1805" s="35"/>
      <c r="HJ1805" s="35"/>
      <c r="HK1805" s="35"/>
      <c r="HL1805" s="35"/>
      <c r="HM1805" s="35"/>
      <c r="HN1805" s="35"/>
      <c r="HO1805" s="35"/>
      <c r="HP1805" s="35"/>
      <c r="HQ1805" s="35"/>
      <c r="HR1805" s="35"/>
      <c r="HS1805" s="35"/>
      <c r="HT1805" s="35"/>
      <c r="HU1805" s="35"/>
      <c r="HV1805" s="35"/>
      <c r="HW1805" s="35"/>
      <c r="HX1805" s="35"/>
      <c r="HY1805" s="35"/>
      <c r="HZ1805" s="35"/>
      <c r="IA1805" s="35"/>
      <c r="IB1805" s="35"/>
      <c r="IC1805" s="35"/>
      <c r="ID1805" s="35"/>
      <c r="IE1805" s="35"/>
      <c r="IF1805" s="35"/>
      <c r="IG1805" s="35"/>
      <c r="IH1805" s="35"/>
      <c r="II1805" s="35"/>
      <c r="IJ1805" s="35"/>
      <c r="IK1805" s="35"/>
      <c r="IL1805" s="35"/>
      <c r="IM1805" s="35"/>
      <c r="IN1805" s="35"/>
      <c r="IO1805" s="35"/>
      <c r="RL1805" s="252"/>
    </row>
    <row r="1806" spans="1:480" s="64" customFormat="1" ht="14.25">
      <c r="A1806" s="321"/>
      <c r="B1806" s="321"/>
      <c r="C1806" s="321"/>
      <c r="D1806" s="321"/>
      <c r="E1806" s="307"/>
      <c r="F1806" s="35"/>
      <c r="G1806" s="35"/>
      <c r="K1806" s="251"/>
      <c r="M1806" s="35"/>
      <c r="N1806" s="35"/>
      <c r="O1806" s="35"/>
      <c r="T1806" s="251"/>
      <c r="V1806" s="35"/>
      <c r="W1806" s="35"/>
      <c r="X1806" s="35"/>
      <c r="AC1806" s="251"/>
      <c r="AE1806" s="35"/>
      <c r="AF1806" s="35"/>
      <c r="AG1806" s="35"/>
      <c r="AL1806" s="251"/>
      <c r="AN1806" s="35"/>
      <c r="AO1806" s="35"/>
      <c r="AP1806" s="35"/>
      <c r="AU1806" s="251"/>
      <c r="AW1806" s="35"/>
      <c r="AX1806" s="35"/>
      <c r="AY1806" s="35"/>
      <c r="BD1806" s="251"/>
      <c r="BF1806" s="35"/>
      <c r="BG1806" s="35"/>
      <c r="BH1806" s="35"/>
      <c r="BM1806" s="251"/>
      <c r="BO1806" s="35"/>
      <c r="BP1806" s="35"/>
      <c r="BQ1806" s="35"/>
      <c r="BV1806" s="251"/>
      <c r="BX1806" s="35"/>
      <c r="BY1806" s="35"/>
      <c r="BZ1806" s="35"/>
      <c r="CE1806" s="251"/>
      <c r="CG1806" s="35"/>
      <c r="CH1806" s="35"/>
      <c r="CI1806" s="35"/>
      <c r="CN1806" s="251"/>
      <c r="CP1806" s="35"/>
      <c r="CQ1806" s="35"/>
      <c r="CR1806" s="35"/>
      <c r="CW1806" s="251"/>
      <c r="CY1806" s="35"/>
      <c r="CZ1806" s="35"/>
      <c r="DA1806" s="35"/>
      <c r="DF1806" s="251"/>
      <c r="DH1806" s="35"/>
      <c r="DI1806" s="35"/>
      <c r="DJ1806" s="35"/>
      <c r="DO1806" s="251"/>
      <c r="DQ1806" s="35"/>
      <c r="DR1806" s="35"/>
      <c r="DS1806" s="35"/>
      <c r="DX1806" s="251"/>
      <c r="DZ1806" s="35"/>
      <c r="EA1806" s="35"/>
      <c r="EB1806" s="35"/>
      <c r="EG1806" s="251"/>
      <c r="EI1806" s="35"/>
      <c r="EJ1806" s="35"/>
      <c r="EK1806" s="35"/>
      <c r="EP1806" s="251"/>
      <c r="ER1806" s="35"/>
      <c r="ES1806" s="35"/>
      <c r="ET1806" s="35"/>
      <c r="EY1806" s="251"/>
      <c r="FA1806" s="35"/>
      <c r="FB1806" s="35"/>
      <c r="FC1806" s="35"/>
      <c r="FH1806" s="251"/>
      <c r="FJ1806" s="35"/>
      <c r="FK1806" s="35"/>
      <c r="FL1806" s="35"/>
      <c r="FQ1806" s="251"/>
      <c r="FS1806" s="35"/>
      <c r="FT1806" s="35"/>
      <c r="FU1806" s="35"/>
      <c r="FZ1806" s="251"/>
      <c r="GB1806" s="35"/>
      <c r="GC1806" s="35"/>
      <c r="GD1806" s="35"/>
      <c r="GI1806" s="251"/>
      <c r="GK1806" s="35"/>
      <c r="GL1806" s="35"/>
      <c r="GM1806" s="35"/>
      <c r="GR1806" s="251"/>
      <c r="GT1806" s="35"/>
      <c r="GU1806" s="35"/>
      <c r="GV1806" s="35"/>
      <c r="HA1806" s="251"/>
      <c r="HC1806" s="35"/>
      <c r="HD1806" s="35"/>
      <c r="HE1806" s="35"/>
      <c r="HJ1806" s="35"/>
      <c r="HK1806" s="35"/>
      <c r="HL1806" s="35"/>
      <c r="HM1806" s="35"/>
      <c r="HN1806" s="35"/>
      <c r="HO1806" s="35"/>
      <c r="HP1806" s="35"/>
      <c r="HQ1806" s="35"/>
      <c r="HR1806" s="35"/>
      <c r="HS1806" s="35"/>
      <c r="HT1806" s="35"/>
      <c r="HU1806" s="35"/>
      <c r="HV1806" s="35"/>
      <c r="HW1806" s="35"/>
      <c r="HX1806" s="35"/>
      <c r="HY1806" s="35"/>
      <c r="HZ1806" s="35"/>
      <c r="IA1806" s="35"/>
      <c r="IB1806" s="35"/>
      <c r="IC1806" s="35"/>
      <c r="ID1806" s="35"/>
      <c r="IE1806" s="35"/>
      <c r="IF1806" s="35"/>
      <c r="IG1806" s="35"/>
      <c r="IH1806" s="35"/>
      <c r="II1806" s="35"/>
      <c r="IJ1806" s="35"/>
      <c r="IK1806" s="35"/>
      <c r="IL1806" s="35"/>
      <c r="IM1806" s="35"/>
      <c r="IN1806" s="35"/>
      <c r="IO1806" s="35"/>
      <c r="RL1806" s="252"/>
    </row>
    <row r="1807" spans="1:480" s="64" customFormat="1" ht="14.25">
      <c r="A1807" s="321"/>
      <c r="B1807" s="321"/>
      <c r="C1807" s="321"/>
      <c r="D1807" s="321"/>
      <c r="E1807" s="307"/>
      <c r="F1807" s="35"/>
      <c r="G1807" s="35"/>
      <c r="K1807" s="251"/>
      <c r="M1807" s="35"/>
      <c r="N1807" s="35"/>
      <c r="O1807" s="35"/>
      <c r="T1807" s="251"/>
      <c r="V1807" s="35"/>
      <c r="W1807" s="35"/>
      <c r="X1807" s="35"/>
      <c r="AC1807" s="251"/>
      <c r="AE1807" s="35"/>
      <c r="AF1807" s="35"/>
      <c r="AG1807" s="35"/>
      <c r="AL1807" s="251"/>
      <c r="AN1807" s="35"/>
      <c r="AO1807" s="35"/>
      <c r="AP1807" s="35"/>
      <c r="AU1807" s="251"/>
      <c r="AW1807" s="35"/>
      <c r="AX1807" s="35"/>
      <c r="AY1807" s="35"/>
      <c r="BD1807" s="251"/>
      <c r="BF1807" s="35"/>
      <c r="BG1807" s="35"/>
      <c r="BH1807" s="35"/>
      <c r="BM1807" s="251"/>
      <c r="BO1807" s="35"/>
      <c r="BP1807" s="35"/>
      <c r="BQ1807" s="35"/>
      <c r="BV1807" s="251"/>
      <c r="BX1807" s="35"/>
      <c r="BY1807" s="35"/>
      <c r="BZ1807" s="35"/>
      <c r="CE1807" s="251"/>
      <c r="CG1807" s="35"/>
      <c r="CH1807" s="35"/>
      <c r="CI1807" s="35"/>
      <c r="CN1807" s="251"/>
      <c r="CP1807" s="35"/>
      <c r="CQ1807" s="35"/>
      <c r="CR1807" s="35"/>
      <c r="CW1807" s="251"/>
      <c r="CY1807" s="35"/>
      <c r="CZ1807" s="35"/>
      <c r="DA1807" s="35"/>
      <c r="DF1807" s="251"/>
      <c r="DH1807" s="35"/>
      <c r="DI1807" s="35"/>
      <c r="DJ1807" s="35"/>
      <c r="DO1807" s="251"/>
      <c r="DQ1807" s="35"/>
      <c r="DR1807" s="35"/>
      <c r="DS1807" s="35"/>
      <c r="DX1807" s="251"/>
      <c r="DZ1807" s="35"/>
      <c r="EA1807" s="35"/>
      <c r="EB1807" s="35"/>
      <c r="EG1807" s="251"/>
      <c r="EI1807" s="35"/>
      <c r="EJ1807" s="35"/>
      <c r="EK1807" s="35"/>
      <c r="EP1807" s="251"/>
      <c r="ER1807" s="35"/>
      <c r="ES1807" s="35"/>
      <c r="ET1807" s="35"/>
      <c r="EY1807" s="251"/>
      <c r="FA1807" s="35"/>
      <c r="FB1807" s="35"/>
      <c r="FC1807" s="35"/>
      <c r="FH1807" s="251"/>
      <c r="FJ1807" s="35"/>
      <c r="FK1807" s="35"/>
      <c r="FL1807" s="35"/>
      <c r="FQ1807" s="251"/>
      <c r="FS1807" s="35"/>
      <c r="FT1807" s="35"/>
      <c r="FU1807" s="35"/>
      <c r="FZ1807" s="251"/>
      <c r="GB1807" s="35"/>
      <c r="GC1807" s="35"/>
      <c r="GD1807" s="35"/>
      <c r="GI1807" s="251"/>
      <c r="GK1807" s="35"/>
      <c r="GL1807" s="35"/>
      <c r="GM1807" s="35"/>
      <c r="GR1807" s="251"/>
      <c r="GT1807" s="35"/>
      <c r="GU1807" s="35"/>
      <c r="GV1807" s="35"/>
      <c r="HA1807" s="251"/>
      <c r="HC1807" s="35"/>
      <c r="HD1807" s="35"/>
      <c r="HE1807" s="35"/>
      <c r="HJ1807" s="35"/>
      <c r="HK1807" s="35"/>
      <c r="HL1807" s="35"/>
      <c r="HM1807" s="35"/>
      <c r="HN1807" s="35"/>
      <c r="HO1807" s="35"/>
      <c r="HP1807" s="35"/>
      <c r="HQ1807" s="35"/>
      <c r="HR1807" s="35"/>
      <c r="HS1807" s="35"/>
      <c r="HT1807" s="35"/>
      <c r="HU1807" s="35"/>
      <c r="HV1807" s="35"/>
      <c r="HW1807" s="35"/>
      <c r="HX1807" s="35"/>
      <c r="HY1807" s="35"/>
      <c r="HZ1807" s="35"/>
      <c r="IA1807" s="35"/>
      <c r="IB1807" s="35"/>
      <c r="IC1807" s="35"/>
      <c r="ID1807" s="35"/>
      <c r="IE1807" s="35"/>
      <c r="IF1807" s="35"/>
      <c r="IG1807" s="35"/>
      <c r="IH1807" s="35"/>
      <c r="II1807" s="35"/>
      <c r="IJ1807" s="35"/>
      <c r="IK1807" s="35"/>
      <c r="IL1807" s="35"/>
      <c r="IM1807" s="35"/>
      <c r="IN1807" s="35"/>
      <c r="IO1807" s="35"/>
      <c r="RL1807" s="252"/>
    </row>
    <row r="1808" spans="1:480" s="64" customFormat="1" ht="14.25">
      <c r="A1808" s="321"/>
      <c r="B1808" s="321"/>
      <c r="C1808" s="321"/>
      <c r="D1808" s="321"/>
      <c r="E1808" s="307"/>
      <c r="F1808" s="35"/>
      <c r="G1808" s="35"/>
      <c r="K1808" s="251"/>
      <c r="M1808" s="35"/>
      <c r="N1808" s="35"/>
      <c r="O1808" s="35"/>
      <c r="T1808" s="251"/>
      <c r="V1808" s="35"/>
      <c r="W1808" s="35"/>
      <c r="X1808" s="35"/>
      <c r="AC1808" s="251"/>
      <c r="AE1808" s="35"/>
      <c r="AF1808" s="35"/>
      <c r="AG1808" s="35"/>
      <c r="AL1808" s="251"/>
      <c r="AN1808" s="35"/>
      <c r="AO1808" s="35"/>
      <c r="AP1808" s="35"/>
      <c r="AU1808" s="251"/>
      <c r="AW1808" s="35"/>
      <c r="AX1808" s="35"/>
      <c r="AY1808" s="35"/>
      <c r="BD1808" s="251"/>
      <c r="BF1808" s="35"/>
      <c r="BG1808" s="35"/>
      <c r="BH1808" s="35"/>
      <c r="BM1808" s="251"/>
      <c r="BO1808" s="35"/>
      <c r="BP1808" s="35"/>
      <c r="BQ1808" s="35"/>
      <c r="BV1808" s="251"/>
      <c r="BX1808" s="35"/>
      <c r="BY1808" s="35"/>
      <c r="BZ1808" s="35"/>
      <c r="CE1808" s="251"/>
      <c r="CG1808" s="35"/>
      <c r="CH1808" s="35"/>
      <c r="CI1808" s="35"/>
      <c r="CN1808" s="251"/>
      <c r="CP1808" s="35"/>
      <c r="CQ1808" s="35"/>
      <c r="CR1808" s="35"/>
      <c r="CW1808" s="251"/>
      <c r="CY1808" s="35"/>
      <c r="CZ1808" s="35"/>
      <c r="DA1808" s="35"/>
      <c r="DF1808" s="251"/>
      <c r="DH1808" s="35"/>
      <c r="DI1808" s="35"/>
      <c r="DJ1808" s="35"/>
      <c r="DO1808" s="251"/>
      <c r="DQ1808" s="35"/>
      <c r="DR1808" s="35"/>
      <c r="DS1808" s="35"/>
      <c r="DX1808" s="251"/>
      <c r="DZ1808" s="35"/>
      <c r="EA1808" s="35"/>
      <c r="EB1808" s="35"/>
      <c r="EG1808" s="251"/>
      <c r="EI1808" s="35"/>
      <c r="EJ1808" s="35"/>
      <c r="EK1808" s="35"/>
      <c r="EP1808" s="251"/>
      <c r="ER1808" s="35"/>
      <c r="ES1808" s="35"/>
      <c r="ET1808" s="35"/>
      <c r="EY1808" s="251"/>
      <c r="FA1808" s="35"/>
      <c r="FB1808" s="35"/>
      <c r="FC1808" s="35"/>
      <c r="FH1808" s="251"/>
      <c r="FJ1808" s="35"/>
      <c r="FK1808" s="35"/>
      <c r="FL1808" s="35"/>
      <c r="FQ1808" s="251"/>
      <c r="FS1808" s="35"/>
      <c r="FT1808" s="35"/>
      <c r="FU1808" s="35"/>
      <c r="FZ1808" s="251"/>
      <c r="GB1808" s="35"/>
      <c r="GC1808" s="35"/>
      <c r="GD1808" s="35"/>
      <c r="GI1808" s="251"/>
      <c r="GK1808" s="35"/>
      <c r="GL1808" s="35"/>
      <c r="GM1808" s="35"/>
      <c r="GR1808" s="251"/>
      <c r="GT1808" s="35"/>
      <c r="GU1808" s="35"/>
      <c r="GV1808" s="35"/>
      <c r="HA1808" s="251"/>
      <c r="HC1808" s="35"/>
      <c r="HD1808" s="35"/>
      <c r="HE1808" s="35"/>
      <c r="HJ1808" s="35"/>
      <c r="HK1808" s="35"/>
      <c r="HL1808" s="35"/>
      <c r="HM1808" s="35"/>
      <c r="HN1808" s="35"/>
      <c r="HO1808" s="35"/>
      <c r="HP1808" s="35"/>
      <c r="HQ1808" s="35"/>
      <c r="HR1808" s="35"/>
      <c r="HS1808" s="35"/>
      <c r="HT1808" s="35"/>
      <c r="HU1808" s="35"/>
      <c r="HV1808" s="35"/>
      <c r="HW1808" s="35"/>
      <c r="HX1808" s="35"/>
      <c r="HY1808" s="35"/>
      <c r="HZ1808" s="35"/>
      <c r="IA1808" s="35"/>
      <c r="IB1808" s="35"/>
      <c r="IC1808" s="35"/>
      <c r="ID1808" s="35"/>
      <c r="IE1808" s="35"/>
      <c r="IF1808" s="35"/>
      <c r="IG1808" s="35"/>
      <c r="IH1808" s="35"/>
      <c r="II1808" s="35"/>
      <c r="IJ1808" s="35"/>
      <c r="IK1808" s="35"/>
      <c r="IL1808" s="35"/>
      <c r="IM1808" s="35"/>
      <c r="IN1808" s="35"/>
      <c r="IO1808" s="35"/>
      <c r="RL1808" s="252"/>
    </row>
    <row r="1809" spans="1:480" s="64" customFormat="1" ht="14.25">
      <c r="A1809" s="321"/>
      <c r="B1809" s="321"/>
      <c r="C1809" s="321"/>
      <c r="D1809" s="321"/>
      <c r="E1809" s="307"/>
      <c r="F1809" s="307"/>
      <c r="G1809" s="35"/>
      <c r="K1809" s="251"/>
      <c r="M1809" s="35"/>
      <c r="N1809" s="35"/>
      <c r="O1809" s="35"/>
      <c r="T1809" s="251"/>
      <c r="V1809" s="35"/>
      <c r="W1809" s="35"/>
      <c r="X1809" s="35"/>
      <c r="AC1809" s="251"/>
      <c r="AE1809" s="35"/>
      <c r="AF1809" s="35"/>
      <c r="AG1809" s="35"/>
      <c r="AL1809" s="251"/>
      <c r="AN1809" s="35"/>
      <c r="AO1809" s="35"/>
      <c r="AP1809" s="35"/>
      <c r="AU1809" s="251"/>
      <c r="AW1809" s="35"/>
      <c r="AX1809" s="35"/>
      <c r="AY1809" s="35"/>
      <c r="BD1809" s="251"/>
      <c r="BF1809" s="35"/>
      <c r="BG1809" s="35"/>
      <c r="BH1809" s="35"/>
      <c r="BM1809" s="251"/>
      <c r="BO1809" s="35"/>
      <c r="BP1809" s="35"/>
      <c r="BQ1809" s="35"/>
      <c r="BV1809" s="251"/>
      <c r="BX1809" s="35"/>
      <c r="BY1809" s="35"/>
      <c r="BZ1809" s="35"/>
      <c r="CE1809" s="251"/>
      <c r="CG1809" s="35"/>
      <c r="CH1809" s="35"/>
      <c r="CI1809" s="35"/>
      <c r="CN1809" s="251"/>
      <c r="CP1809" s="35"/>
      <c r="CQ1809" s="35"/>
      <c r="CR1809" s="35"/>
      <c r="CW1809" s="251"/>
      <c r="CY1809" s="35"/>
      <c r="CZ1809" s="35"/>
      <c r="DA1809" s="35"/>
      <c r="DF1809" s="251"/>
      <c r="DH1809" s="35"/>
      <c r="DI1809" s="35"/>
      <c r="DJ1809" s="35"/>
      <c r="DO1809" s="251"/>
      <c r="DQ1809" s="35"/>
      <c r="DR1809" s="35"/>
      <c r="DS1809" s="35"/>
      <c r="DX1809" s="251"/>
      <c r="DZ1809" s="35"/>
      <c r="EA1809" s="35"/>
      <c r="EB1809" s="35"/>
      <c r="EG1809" s="251"/>
      <c r="EI1809" s="35"/>
      <c r="EJ1809" s="35"/>
      <c r="EK1809" s="35"/>
      <c r="EP1809" s="251"/>
      <c r="ER1809" s="35"/>
      <c r="ES1809" s="35"/>
      <c r="ET1809" s="35"/>
      <c r="EY1809" s="251"/>
      <c r="FA1809" s="35"/>
      <c r="FB1809" s="35"/>
      <c r="FC1809" s="35"/>
      <c r="FH1809" s="251"/>
      <c r="FJ1809" s="35"/>
      <c r="FK1809" s="35"/>
      <c r="FL1809" s="35"/>
      <c r="FQ1809" s="251"/>
      <c r="FS1809" s="35"/>
      <c r="FT1809" s="35"/>
      <c r="FU1809" s="35"/>
      <c r="FZ1809" s="251"/>
      <c r="GB1809" s="35"/>
      <c r="GC1809" s="35"/>
      <c r="GD1809" s="35"/>
      <c r="GI1809" s="251"/>
      <c r="GK1809" s="35"/>
      <c r="GL1809" s="35"/>
      <c r="GM1809" s="35"/>
      <c r="GR1809" s="251"/>
      <c r="GT1809" s="35"/>
      <c r="GU1809" s="35"/>
      <c r="GV1809" s="35"/>
      <c r="HA1809" s="251"/>
      <c r="HC1809" s="35"/>
      <c r="HD1809" s="35"/>
      <c r="HE1809" s="35"/>
      <c r="HJ1809" s="35"/>
      <c r="HK1809" s="35"/>
      <c r="HL1809" s="35"/>
      <c r="HM1809" s="35"/>
      <c r="HN1809" s="35"/>
      <c r="HO1809" s="35"/>
      <c r="HP1809" s="35"/>
      <c r="HQ1809" s="35"/>
      <c r="HR1809" s="35"/>
      <c r="HS1809" s="35"/>
      <c r="HT1809" s="35"/>
      <c r="HU1809" s="35"/>
      <c r="HV1809" s="35"/>
      <c r="HW1809" s="35"/>
      <c r="HX1809" s="35"/>
      <c r="HY1809" s="35"/>
      <c r="HZ1809" s="35"/>
      <c r="IA1809" s="35"/>
      <c r="IB1809" s="35"/>
      <c r="IC1809" s="35"/>
      <c r="ID1809" s="35"/>
      <c r="IE1809" s="35"/>
      <c r="IF1809" s="35"/>
      <c r="IG1809" s="35"/>
      <c r="IH1809" s="35"/>
      <c r="II1809" s="35"/>
      <c r="IJ1809" s="35"/>
      <c r="IK1809" s="35"/>
      <c r="IL1809" s="35"/>
      <c r="IM1809" s="35"/>
      <c r="IN1809" s="35"/>
      <c r="IO1809" s="35"/>
      <c r="RL1809" s="252"/>
    </row>
    <row r="1810" spans="1:480" s="64" customFormat="1" ht="14.25">
      <c r="A1810" s="321"/>
      <c r="B1810" s="321"/>
      <c r="C1810" s="321"/>
      <c r="D1810" s="321"/>
      <c r="E1810" s="307"/>
      <c r="F1810" s="35"/>
      <c r="G1810" s="35"/>
      <c r="K1810" s="251"/>
      <c r="M1810" s="35"/>
      <c r="N1810" s="35"/>
      <c r="O1810" s="35"/>
      <c r="T1810" s="251"/>
      <c r="V1810" s="35"/>
      <c r="W1810" s="35"/>
      <c r="X1810" s="35"/>
      <c r="AC1810" s="251"/>
      <c r="AE1810" s="35"/>
      <c r="AF1810" s="35"/>
      <c r="AG1810" s="35"/>
      <c r="AL1810" s="251"/>
      <c r="AN1810" s="35"/>
      <c r="AO1810" s="35"/>
      <c r="AP1810" s="35"/>
      <c r="AU1810" s="251"/>
      <c r="AW1810" s="35"/>
      <c r="AX1810" s="35"/>
      <c r="AY1810" s="35"/>
      <c r="BD1810" s="251"/>
      <c r="BF1810" s="35"/>
      <c r="BG1810" s="35"/>
      <c r="BH1810" s="35"/>
      <c r="BM1810" s="251"/>
      <c r="BO1810" s="35"/>
      <c r="BP1810" s="35"/>
      <c r="BQ1810" s="35"/>
      <c r="BV1810" s="251"/>
      <c r="BX1810" s="35"/>
      <c r="BY1810" s="35"/>
      <c r="BZ1810" s="35"/>
      <c r="CE1810" s="251"/>
      <c r="CG1810" s="35"/>
      <c r="CH1810" s="35"/>
      <c r="CI1810" s="35"/>
      <c r="CN1810" s="251"/>
      <c r="CP1810" s="35"/>
      <c r="CQ1810" s="35"/>
      <c r="CR1810" s="35"/>
      <c r="CW1810" s="251"/>
      <c r="CY1810" s="35"/>
      <c r="CZ1810" s="35"/>
      <c r="DA1810" s="35"/>
      <c r="DF1810" s="251"/>
      <c r="DH1810" s="35"/>
      <c r="DI1810" s="35"/>
      <c r="DJ1810" s="35"/>
      <c r="DO1810" s="251"/>
      <c r="DQ1810" s="35"/>
      <c r="DR1810" s="35"/>
      <c r="DS1810" s="35"/>
      <c r="DX1810" s="251"/>
      <c r="DZ1810" s="35"/>
      <c r="EA1810" s="35"/>
      <c r="EB1810" s="35"/>
      <c r="EG1810" s="251"/>
      <c r="EI1810" s="35"/>
      <c r="EJ1810" s="35"/>
      <c r="EK1810" s="35"/>
      <c r="EP1810" s="251"/>
      <c r="ER1810" s="35"/>
      <c r="ES1810" s="35"/>
      <c r="ET1810" s="35"/>
      <c r="EY1810" s="251"/>
      <c r="FA1810" s="35"/>
      <c r="FB1810" s="35"/>
      <c r="FC1810" s="35"/>
      <c r="FH1810" s="251"/>
      <c r="FJ1810" s="35"/>
      <c r="FK1810" s="35"/>
      <c r="FL1810" s="35"/>
      <c r="FQ1810" s="251"/>
      <c r="FS1810" s="35"/>
      <c r="FT1810" s="35"/>
      <c r="FU1810" s="35"/>
      <c r="FZ1810" s="251"/>
      <c r="GB1810" s="35"/>
      <c r="GC1810" s="35"/>
      <c r="GD1810" s="35"/>
      <c r="GI1810" s="251"/>
      <c r="GK1810" s="35"/>
      <c r="GL1810" s="35"/>
      <c r="GM1810" s="35"/>
      <c r="GR1810" s="251"/>
      <c r="GT1810" s="35"/>
      <c r="GU1810" s="35"/>
      <c r="GV1810" s="35"/>
      <c r="HA1810" s="251"/>
      <c r="HC1810" s="35"/>
      <c r="HD1810" s="35"/>
      <c r="HE1810" s="35"/>
      <c r="HJ1810" s="35"/>
      <c r="HK1810" s="35"/>
      <c r="HL1810" s="35"/>
      <c r="HM1810" s="35"/>
      <c r="HN1810" s="35"/>
      <c r="HO1810" s="35"/>
      <c r="HP1810" s="35"/>
      <c r="HQ1810" s="35"/>
      <c r="HR1810" s="35"/>
      <c r="HS1810" s="35"/>
      <c r="HT1810" s="35"/>
      <c r="HU1810" s="35"/>
      <c r="HV1810" s="35"/>
      <c r="HW1810" s="35"/>
      <c r="HX1810" s="35"/>
      <c r="HY1810" s="35"/>
      <c r="HZ1810" s="35"/>
      <c r="IA1810" s="35"/>
      <c r="IB1810" s="35"/>
      <c r="IC1810" s="35"/>
      <c r="ID1810" s="35"/>
      <c r="IE1810" s="35"/>
      <c r="IF1810" s="35"/>
      <c r="IG1810" s="35"/>
      <c r="IH1810" s="35"/>
      <c r="II1810" s="35"/>
      <c r="IJ1810" s="35"/>
      <c r="IK1810" s="35"/>
      <c r="IL1810" s="35"/>
      <c r="IM1810" s="35"/>
      <c r="IN1810" s="35"/>
      <c r="IO1810" s="35"/>
      <c r="RL1810" s="252"/>
    </row>
    <row r="1811" spans="1:480" s="64" customFormat="1" ht="14.25">
      <c r="A1811" s="321"/>
      <c r="B1811" s="321"/>
      <c r="C1811" s="321"/>
      <c r="D1811" s="321"/>
      <c r="E1811" s="307"/>
      <c r="F1811" s="35"/>
      <c r="G1811" s="35"/>
      <c r="K1811" s="251"/>
      <c r="M1811" s="35"/>
      <c r="N1811" s="35"/>
      <c r="O1811" s="35"/>
      <c r="T1811" s="251"/>
      <c r="V1811" s="35"/>
      <c r="W1811" s="35"/>
      <c r="X1811" s="35"/>
      <c r="AC1811" s="251"/>
      <c r="AE1811" s="35"/>
      <c r="AF1811" s="35"/>
      <c r="AG1811" s="35"/>
      <c r="AL1811" s="251"/>
      <c r="AN1811" s="35"/>
      <c r="AO1811" s="35"/>
      <c r="AP1811" s="35"/>
      <c r="AU1811" s="251"/>
      <c r="AW1811" s="35"/>
      <c r="AX1811" s="35"/>
      <c r="AY1811" s="35"/>
      <c r="BD1811" s="251"/>
      <c r="BF1811" s="35"/>
      <c r="BG1811" s="35"/>
      <c r="BH1811" s="35"/>
      <c r="BM1811" s="251"/>
      <c r="BO1811" s="35"/>
      <c r="BP1811" s="35"/>
      <c r="BQ1811" s="35"/>
      <c r="BV1811" s="251"/>
      <c r="BX1811" s="35"/>
      <c r="BY1811" s="35"/>
      <c r="BZ1811" s="35"/>
      <c r="CE1811" s="251"/>
      <c r="CG1811" s="35"/>
      <c r="CH1811" s="35"/>
      <c r="CI1811" s="35"/>
      <c r="CN1811" s="251"/>
      <c r="CP1811" s="35"/>
      <c r="CQ1811" s="35"/>
      <c r="CR1811" s="35"/>
      <c r="CW1811" s="251"/>
      <c r="CY1811" s="35"/>
      <c r="CZ1811" s="35"/>
      <c r="DA1811" s="35"/>
      <c r="DF1811" s="251"/>
      <c r="DH1811" s="35"/>
      <c r="DI1811" s="35"/>
      <c r="DJ1811" s="35"/>
      <c r="DO1811" s="251"/>
      <c r="DQ1811" s="35"/>
      <c r="DR1811" s="35"/>
      <c r="DS1811" s="35"/>
      <c r="DX1811" s="251"/>
      <c r="DZ1811" s="35"/>
      <c r="EA1811" s="35"/>
      <c r="EB1811" s="35"/>
      <c r="EG1811" s="251"/>
      <c r="EI1811" s="35"/>
      <c r="EJ1811" s="35"/>
      <c r="EK1811" s="35"/>
      <c r="EP1811" s="251"/>
      <c r="ER1811" s="35"/>
      <c r="ES1811" s="35"/>
      <c r="ET1811" s="35"/>
      <c r="EY1811" s="251"/>
      <c r="FA1811" s="35"/>
      <c r="FB1811" s="35"/>
      <c r="FC1811" s="35"/>
      <c r="FH1811" s="251"/>
      <c r="FJ1811" s="35"/>
      <c r="FK1811" s="35"/>
      <c r="FL1811" s="35"/>
      <c r="FQ1811" s="251"/>
      <c r="FS1811" s="35"/>
      <c r="FT1811" s="35"/>
      <c r="FU1811" s="35"/>
      <c r="FZ1811" s="251"/>
      <c r="GB1811" s="35"/>
      <c r="GC1811" s="35"/>
      <c r="GD1811" s="35"/>
      <c r="GI1811" s="251"/>
      <c r="GK1811" s="35"/>
      <c r="GL1811" s="35"/>
      <c r="GM1811" s="35"/>
      <c r="GR1811" s="251"/>
      <c r="GT1811" s="35"/>
      <c r="GU1811" s="35"/>
      <c r="GV1811" s="35"/>
      <c r="HA1811" s="251"/>
      <c r="HC1811" s="35"/>
      <c r="HD1811" s="35"/>
      <c r="HE1811" s="35"/>
      <c r="HJ1811" s="35"/>
      <c r="HK1811" s="35"/>
      <c r="HL1811" s="35"/>
      <c r="HM1811" s="35"/>
      <c r="HN1811" s="35"/>
      <c r="HO1811" s="35"/>
      <c r="HP1811" s="35"/>
      <c r="HQ1811" s="35"/>
      <c r="HR1811" s="35"/>
      <c r="HS1811" s="35"/>
      <c r="HT1811" s="35"/>
      <c r="HU1811" s="35"/>
      <c r="HV1811" s="35"/>
      <c r="HW1811" s="35"/>
      <c r="HX1811" s="35"/>
      <c r="HY1811" s="35"/>
      <c r="HZ1811" s="35"/>
      <c r="IA1811" s="35"/>
      <c r="IB1811" s="35"/>
      <c r="IC1811" s="35"/>
      <c r="ID1811" s="35"/>
      <c r="IE1811" s="35"/>
      <c r="IF1811" s="35"/>
      <c r="IG1811" s="35"/>
      <c r="IH1811" s="35"/>
      <c r="II1811" s="35"/>
      <c r="IJ1811" s="35"/>
      <c r="IK1811" s="35"/>
      <c r="IL1811" s="35"/>
      <c r="IM1811" s="35"/>
      <c r="IN1811" s="35"/>
      <c r="IO1811" s="35"/>
      <c r="RL1811" s="252"/>
    </row>
    <row r="1812" spans="1:480" s="64" customFormat="1" ht="14.25">
      <c r="A1812" s="321"/>
      <c r="B1812" s="321"/>
      <c r="C1812" s="321"/>
      <c r="D1812" s="321"/>
      <c r="E1812" s="307"/>
      <c r="F1812" s="35"/>
      <c r="G1812" s="35"/>
      <c r="K1812" s="251"/>
      <c r="M1812" s="35"/>
      <c r="N1812" s="35"/>
      <c r="O1812" s="35"/>
      <c r="T1812" s="251"/>
      <c r="V1812" s="35"/>
      <c r="W1812" s="35"/>
      <c r="X1812" s="35"/>
      <c r="AC1812" s="251"/>
      <c r="AE1812" s="35"/>
      <c r="AF1812" s="35"/>
      <c r="AG1812" s="35"/>
      <c r="AL1812" s="251"/>
      <c r="AN1812" s="35"/>
      <c r="AO1812" s="35"/>
      <c r="AP1812" s="35"/>
      <c r="AU1812" s="251"/>
      <c r="AW1812" s="35"/>
      <c r="AX1812" s="35"/>
      <c r="AY1812" s="35"/>
      <c r="BD1812" s="251"/>
      <c r="BF1812" s="35"/>
      <c r="BG1812" s="35"/>
      <c r="BH1812" s="35"/>
      <c r="BM1812" s="251"/>
      <c r="BO1812" s="35"/>
      <c r="BP1812" s="35"/>
      <c r="BQ1812" s="35"/>
      <c r="BV1812" s="251"/>
      <c r="BX1812" s="35"/>
      <c r="BY1812" s="35"/>
      <c r="BZ1812" s="35"/>
      <c r="CE1812" s="251"/>
      <c r="CG1812" s="35"/>
      <c r="CH1812" s="35"/>
      <c r="CI1812" s="35"/>
      <c r="CN1812" s="251"/>
      <c r="CP1812" s="35"/>
      <c r="CQ1812" s="35"/>
      <c r="CR1812" s="35"/>
      <c r="CW1812" s="251"/>
      <c r="CY1812" s="35"/>
      <c r="CZ1812" s="35"/>
      <c r="DA1812" s="35"/>
      <c r="DF1812" s="251"/>
      <c r="DH1812" s="35"/>
      <c r="DI1812" s="35"/>
      <c r="DJ1812" s="35"/>
      <c r="DO1812" s="251"/>
      <c r="DQ1812" s="35"/>
      <c r="DR1812" s="35"/>
      <c r="DS1812" s="35"/>
      <c r="DX1812" s="251"/>
      <c r="DZ1812" s="35"/>
      <c r="EA1812" s="35"/>
      <c r="EB1812" s="35"/>
      <c r="EG1812" s="251"/>
      <c r="EI1812" s="35"/>
      <c r="EJ1812" s="35"/>
      <c r="EK1812" s="35"/>
      <c r="EP1812" s="251"/>
      <c r="ER1812" s="35"/>
      <c r="ES1812" s="35"/>
      <c r="ET1812" s="35"/>
      <c r="EY1812" s="251"/>
      <c r="FA1812" s="35"/>
      <c r="FB1812" s="35"/>
      <c r="FC1812" s="35"/>
      <c r="FH1812" s="251"/>
      <c r="FJ1812" s="35"/>
      <c r="FK1812" s="35"/>
      <c r="FL1812" s="35"/>
      <c r="FQ1812" s="251"/>
      <c r="FS1812" s="35"/>
      <c r="FT1812" s="35"/>
      <c r="FU1812" s="35"/>
      <c r="FZ1812" s="251"/>
      <c r="GB1812" s="35"/>
      <c r="GC1812" s="35"/>
      <c r="GD1812" s="35"/>
      <c r="GI1812" s="251"/>
      <c r="GK1812" s="35"/>
      <c r="GL1812" s="35"/>
      <c r="GM1812" s="35"/>
      <c r="GR1812" s="251"/>
      <c r="GT1812" s="35"/>
      <c r="GU1812" s="35"/>
      <c r="GV1812" s="35"/>
      <c r="HA1812" s="251"/>
      <c r="HC1812" s="35"/>
      <c r="HD1812" s="35"/>
      <c r="HE1812" s="35"/>
      <c r="HJ1812" s="35"/>
      <c r="HK1812" s="35"/>
      <c r="HL1812" s="35"/>
      <c r="HM1812" s="35"/>
      <c r="HN1812" s="35"/>
      <c r="HO1812" s="35"/>
      <c r="HP1812" s="35"/>
      <c r="HQ1812" s="35"/>
      <c r="HR1812" s="35"/>
      <c r="HS1812" s="35"/>
      <c r="HT1812" s="35"/>
      <c r="HU1812" s="35"/>
      <c r="HV1812" s="35"/>
      <c r="HW1812" s="35"/>
      <c r="HX1812" s="35"/>
      <c r="HY1812" s="35"/>
      <c r="HZ1812" s="35"/>
      <c r="IA1812" s="35"/>
      <c r="IB1812" s="35"/>
      <c r="IC1812" s="35"/>
      <c r="ID1812" s="35"/>
      <c r="IE1812" s="35"/>
      <c r="IF1812" s="35"/>
      <c r="IG1812" s="35"/>
      <c r="IH1812" s="35"/>
      <c r="II1812" s="35"/>
      <c r="IJ1812" s="35"/>
      <c r="IK1812" s="35"/>
      <c r="IL1812" s="35"/>
      <c r="IM1812" s="35"/>
      <c r="IN1812" s="35"/>
      <c r="IO1812" s="35"/>
      <c r="RL1812" s="252"/>
    </row>
    <row r="1813" spans="1:480" s="64" customFormat="1" ht="14.25">
      <c r="A1813" s="321"/>
      <c r="B1813" s="321"/>
      <c r="C1813" s="321"/>
      <c r="D1813" s="321"/>
      <c r="E1813" s="307"/>
      <c r="F1813" s="35"/>
      <c r="G1813" s="35"/>
      <c r="K1813" s="251"/>
      <c r="M1813" s="35"/>
      <c r="N1813" s="35"/>
      <c r="O1813" s="35"/>
      <c r="T1813" s="251"/>
      <c r="V1813" s="35"/>
      <c r="W1813" s="35"/>
      <c r="X1813" s="35"/>
      <c r="AC1813" s="251"/>
      <c r="AE1813" s="35"/>
      <c r="AF1813" s="35"/>
      <c r="AG1813" s="35"/>
      <c r="AL1813" s="251"/>
      <c r="AN1813" s="35"/>
      <c r="AO1813" s="35"/>
      <c r="AP1813" s="35"/>
      <c r="AU1813" s="251"/>
      <c r="AW1813" s="35"/>
      <c r="AX1813" s="35"/>
      <c r="AY1813" s="35"/>
      <c r="BD1813" s="251"/>
      <c r="BF1813" s="35"/>
      <c r="BG1813" s="35"/>
      <c r="BH1813" s="35"/>
      <c r="BM1813" s="251"/>
      <c r="BO1813" s="35"/>
      <c r="BP1813" s="35"/>
      <c r="BQ1813" s="35"/>
      <c r="BV1813" s="251"/>
      <c r="BX1813" s="35"/>
      <c r="BY1813" s="35"/>
      <c r="BZ1813" s="35"/>
      <c r="CE1813" s="251"/>
      <c r="CG1813" s="35"/>
      <c r="CH1813" s="35"/>
      <c r="CI1813" s="35"/>
      <c r="CN1813" s="251"/>
      <c r="CP1813" s="35"/>
      <c r="CQ1813" s="35"/>
      <c r="CR1813" s="35"/>
      <c r="CW1813" s="251"/>
      <c r="CY1813" s="35"/>
      <c r="CZ1813" s="35"/>
      <c r="DA1813" s="35"/>
      <c r="DF1813" s="251"/>
      <c r="DH1813" s="35"/>
      <c r="DI1813" s="35"/>
      <c r="DJ1813" s="35"/>
      <c r="DO1813" s="251"/>
      <c r="DQ1813" s="35"/>
      <c r="DR1813" s="35"/>
      <c r="DS1813" s="35"/>
      <c r="DX1813" s="251"/>
      <c r="DZ1813" s="35"/>
      <c r="EA1813" s="35"/>
      <c r="EB1813" s="35"/>
      <c r="EG1813" s="251"/>
      <c r="EI1813" s="35"/>
      <c r="EJ1813" s="35"/>
      <c r="EK1813" s="35"/>
      <c r="EP1813" s="251"/>
      <c r="ER1813" s="35"/>
      <c r="ES1813" s="35"/>
      <c r="ET1813" s="35"/>
      <c r="EY1813" s="251"/>
      <c r="FA1813" s="35"/>
      <c r="FB1813" s="35"/>
      <c r="FC1813" s="35"/>
      <c r="FH1813" s="251"/>
      <c r="FJ1813" s="35"/>
      <c r="FK1813" s="35"/>
      <c r="FL1813" s="35"/>
      <c r="FQ1813" s="251"/>
      <c r="FS1813" s="35"/>
      <c r="FT1813" s="35"/>
      <c r="FU1813" s="35"/>
      <c r="FZ1813" s="251"/>
      <c r="GB1813" s="35"/>
      <c r="GC1813" s="35"/>
      <c r="GD1813" s="35"/>
      <c r="GI1813" s="251"/>
      <c r="GK1813" s="35"/>
      <c r="GL1813" s="35"/>
      <c r="GM1813" s="35"/>
      <c r="GR1813" s="251"/>
      <c r="GT1813" s="35"/>
      <c r="GU1813" s="35"/>
      <c r="GV1813" s="35"/>
      <c r="HA1813" s="251"/>
      <c r="HC1813" s="35"/>
      <c r="HD1813" s="35"/>
      <c r="HE1813" s="35"/>
      <c r="HJ1813" s="35"/>
      <c r="HK1813" s="35"/>
      <c r="HL1813" s="35"/>
      <c r="HM1813" s="35"/>
      <c r="HN1813" s="35"/>
      <c r="HO1813" s="35"/>
      <c r="HP1813" s="35"/>
      <c r="HQ1813" s="35"/>
      <c r="HR1813" s="35"/>
      <c r="HS1813" s="35"/>
      <c r="HT1813" s="35"/>
      <c r="HU1813" s="35"/>
      <c r="HV1813" s="35"/>
      <c r="HW1813" s="35"/>
      <c r="HX1813" s="35"/>
      <c r="HY1813" s="35"/>
      <c r="HZ1813" s="35"/>
      <c r="IA1813" s="35"/>
      <c r="IB1813" s="35"/>
      <c r="IC1813" s="35"/>
      <c r="ID1813" s="35"/>
      <c r="IE1813" s="35"/>
      <c r="IF1813" s="35"/>
      <c r="IG1813" s="35"/>
      <c r="IH1813" s="35"/>
      <c r="II1813" s="35"/>
      <c r="IJ1813" s="35"/>
      <c r="IK1813" s="35"/>
      <c r="IL1813" s="35"/>
      <c r="IM1813" s="35"/>
      <c r="IN1813" s="35"/>
      <c r="IO1813" s="35"/>
      <c r="RL1813" s="252"/>
    </row>
    <row r="1814" spans="1:480" s="64" customFormat="1" ht="14.25">
      <c r="A1814" s="321"/>
      <c r="B1814" s="321"/>
      <c r="C1814" s="321"/>
      <c r="D1814" s="321"/>
      <c r="E1814" s="307"/>
      <c r="F1814" s="35"/>
      <c r="G1814" s="35"/>
      <c r="K1814" s="251"/>
      <c r="M1814" s="35"/>
      <c r="N1814" s="35"/>
      <c r="O1814" s="35"/>
      <c r="T1814" s="251"/>
      <c r="V1814" s="35"/>
      <c r="W1814" s="35"/>
      <c r="X1814" s="35"/>
      <c r="AC1814" s="251"/>
      <c r="AE1814" s="35"/>
      <c r="AF1814" s="35"/>
      <c r="AG1814" s="35"/>
      <c r="AL1814" s="251"/>
      <c r="AN1814" s="35"/>
      <c r="AO1814" s="35"/>
      <c r="AP1814" s="35"/>
      <c r="AU1814" s="251"/>
      <c r="AW1814" s="35"/>
      <c r="AX1814" s="35"/>
      <c r="AY1814" s="35"/>
      <c r="BD1814" s="251"/>
      <c r="BF1814" s="35"/>
      <c r="BG1814" s="35"/>
      <c r="BH1814" s="35"/>
      <c r="BM1814" s="251"/>
      <c r="BO1814" s="35"/>
      <c r="BP1814" s="35"/>
      <c r="BQ1814" s="35"/>
      <c r="BV1814" s="251"/>
      <c r="BX1814" s="35"/>
      <c r="BY1814" s="35"/>
      <c r="BZ1814" s="35"/>
      <c r="CE1814" s="251"/>
      <c r="CG1814" s="35"/>
      <c r="CH1814" s="35"/>
      <c r="CI1814" s="35"/>
      <c r="CN1814" s="251"/>
      <c r="CP1814" s="35"/>
      <c r="CQ1814" s="35"/>
      <c r="CR1814" s="35"/>
      <c r="CW1814" s="251"/>
      <c r="CY1814" s="35"/>
      <c r="CZ1814" s="35"/>
      <c r="DA1814" s="35"/>
      <c r="DF1814" s="251"/>
      <c r="DH1814" s="35"/>
      <c r="DI1814" s="35"/>
      <c r="DJ1814" s="35"/>
      <c r="DO1814" s="251"/>
      <c r="DQ1814" s="35"/>
      <c r="DR1814" s="35"/>
      <c r="DS1814" s="35"/>
      <c r="DX1814" s="251"/>
      <c r="DZ1814" s="35"/>
      <c r="EA1814" s="35"/>
      <c r="EB1814" s="35"/>
      <c r="EG1814" s="251"/>
      <c r="EI1814" s="35"/>
      <c r="EJ1814" s="35"/>
      <c r="EK1814" s="35"/>
      <c r="EP1814" s="251"/>
      <c r="ER1814" s="35"/>
      <c r="ES1814" s="35"/>
      <c r="ET1814" s="35"/>
      <c r="EY1814" s="251"/>
      <c r="FA1814" s="35"/>
      <c r="FB1814" s="35"/>
      <c r="FC1814" s="35"/>
      <c r="FH1814" s="251"/>
      <c r="FJ1814" s="35"/>
      <c r="FK1814" s="35"/>
      <c r="FL1814" s="35"/>
      <c r="FQ1814" s="251"/>
      <c r="FS1814" s="35"/>
      <c r="FT1814" s="35"/>
      <c r="FU1814" s="35"/>
      <c r="FZ1814" s="251"/>
      <c r="GB1814" s="35"/>
      <c r="GC1814" s="35"/>
      <c r="GD1814" s="35"/>
      <c r="GI1814" s="251"/>
      <c r="GK1814" s="35"/>
      <c r="GL1814" s="35"/>
      <c r="GM1814" s="35"/>
      <c r="GR1814" s="251"/>
      <c r="GT1814" s="35"/>
      <c r="GU1814" s="35"/>
      <c r="GV1814" s="35"/>
      <c r="HA1814" s="251"/>
      <c r="HC1814" s="35"/>
      <c r="HD1814" s="35"/>
      <c r="HE1814" s="35"/>
      <c r="HJ1814" s="35"/>
      <c r="HK1814" s="35"/>
      <c r="HL1814" s="35"/>
      <c r="HM1814" s="35"/>
      <c r="HN1814" s="35"/>
      <c r="HO1814" s="35"/>
      <c r="HP1814" s="35"/>
      <c r="HQ1814" s="35"/>
      <c r="HR1814" s="35"/>
      <c r="HS1814" s="35"/>
      <c r="HT1814" s="35"/>
      <c r="HU1814" s="35"/>
      <c r="HV1814" s="35"/>
      <c r="HW1814" s="35"/>
      <c r="HX1814" s="35"/>
      <c r="HY1814" s="35"/>
      <c r="HZ1814" s="35"/>
      <c r="IA1814" s="35"/>
      <c r="IB1814" s="35"/>
      <c r="IC1814" s="35"/>
      <c r="ID1814" s="35"/>
      <c r="IE1814" s="35"/>
      <c r="IF1814" s="35"/>
      <c r="IG1814" s="35"/>
      <c r="IH1814" s="35"/>
      <c r="II1814" s="35"/>
      <c r="IJ1814" s="35"/>
      <c r="IK1814" s="35"/>
      <c r="IL1814" s="35"/>
      <c r="IM1814" s="35"/>
      <c r="IN1814" s="35"/>
      <c r="IO1814" s="35"/>
      <c r="RL1814" s="252"/>
    </row>
    <row r="1815" spans="1:480" s="64" customFormat="1" ht="14.25">
      <c r="A1815" s="321"/>
      <c r="B1815" s="321"/>
      <c r="C1815" s="321"/>
      <c r="D1815" s="321"/>
      <c r="E1815" s="299"/>
      <c r="F1815" s="35"/>
      <c r="G1815" s="35"/>
      <c r="K1815" s="251"/>
      <c r="M1815" s="35"/>
      <c r="N1815" s="35"/>
      <c r="O1815" s="35"/>
      <c r="T1815" s="251"/>
      <c r="V1815" s="35"/>
      <c r="W1815" s="35"/>
      <c r="X1815" s="35"/>
      <c r="AC1815" s="251"/>
      <c r="AE1815" s="35"/>
      <c r="AF1815" s="35"/>
      <c r="AG1815" s="35"/>
      <c r="AL1815" s="251"/>
      <c r="AN1815" s="35"/>
      <c r="AO1815" s="35"/>
      <c r="AP1815" s="35"/>
      <c r="AU1815" s="251"/>
      <c r="AW1815" s="35"/>
      <c r="AX1815" s="35"/>
      <c r="AY1815" s="35"/>
      <c r="BD1815" s="251"/>
      <c r="BF1815" s="35"/>
      <c r="BG1815" s="35"/>
      <c r="BH1815" s="35"/>
      <c r="BM1815" s="251"/>
      <c r="BO1815" s="35"/>
      <c r="BP1815" s="35"/>
      <c r="BQ1815" s="35"/>
      <c r="BV1815" s="251"/>
      <c r="BX1815" s="35"/>
      <c r="BY1815" s="35"/>
      <c r="BZ1815" s="35"/>
      <c r="CE1815" s="251"/>
      <c r="CG1815" s="35"/>
      <c r="CH1815" s="35"/>
      <c r="CI1815" s="35"/>
      <c r="CN1815" s="251"/>
      <c r="CP1815" s="35"/>
      <c r="CQ1815" s="35"/>
      <c r="CR1815" s="35"/>
      <c r="CW1815" s="251"/>
      <c r="CY1815" s="35"/>
      <c r="CZ1815" s="35"/>
      <c r="DA1815" s="35"/>
      <c r="DF1815" s="251"/>
      <c r="DH1815" s="35"/>
      <c r="DI1815" s="35"/>
      <c r="DJ1815" s="35"/>
      <c r="DO1815" s="251"/>
      <c r="DQ1815" s="35"/>
      <c r="DR1815" s="35"/>
      <c r="DS1815" s="35"/>
      <c r="DX1815" s="251"/>
      <c r="DZ1815" s="35"/>
      <c r="EA1815" s="35"/>
      <c r="EB1815" s="35"/>
      <c r="EG1815" s="251"/>
      <c r="EI1815" s="35"/>
      <c r="EJ1815" s="35"/>
      <c r="EK1815" s="35"/>
      <c r="EP1815" s="251"/>
      <c r="ER1815" s="35"/>
      <c r="ES1815" s="35"/>
      <c r="ET1815" s="35"/>
      <c r="EY1815" s="251"/>
      <c r="FA1815" s="35"/>
      <c r="FB1815" s="35"/>
      <c r="FC1815" s="35"/>
      <c r="FH1815" s="251"/>
      <c r="FJ1815" s="35"/>
      <c r="FK1815" s="35"/>
      <c r="FL1815" s="35"/>
      <c r="FQ1815" s="251"/>
      <c r="FS1815" s="35"/>
      <c r="FT1815" s="35"/>
      <c r="FU1815" s="35"/>
      <c r="FZ1815" s="251"/>
      <c r="GB1815" s="35"/>
      <c r="GC1815" s="35"/>
      <c r="GD1815" s="35"/>
      <c r="GI1815" s="251"/>
      <c r="GK1815" s="35"/>
      <c r="GL1815" s="35"/>
      <c r="GM1815" s="35"/>
      <c r="GR1815" s="251"/>
      <c r="GT1815" s="35"/>
      <c r="GU1815" s="35"/>
      <c r="GV1815" s="35"/>
      <c r="HA1815" s="251"/>
      <c r="HC1815" s="35"/>
      <c r="HD1815" s="35"/>
      <c r="HE1815" s="35"/>
      <c r="HJ1815" s="35"/>
      <c r="HK1815" s="35"/>
      <c r="HL1815" s="35"/>
      <c r="HM1815" s="35"/>
      <c r="HN1815" s="35"/>
      <c r="HO1815" s="35"/>
      <c r="HP1815" s="35"/>
      <c r="HQ1815" s="35"/>
      <c r="HR1815" s="35"/>
      <c r="HS1815" s="35"/>
      <c r="HT1815" s="35"/>
      <c r="HU1815" s="35"/>
      <c r="HV1815" s="35"/>
      <c r="HW1815" s="35"/>
      <c r="HX1815" s="35"/>
      <c r="HY1815" s="35"/>
      <c r="HZ1815" s="35"/>
      <c r="IA1815" s="35"/>
      <c r="IB1815" s="35"/>
      <c r="IC1815" s="35"/>
      <c r="ID1815" s="35"/>
      <c r="IE1815" s="35"/>
      <c r="IF1815" s="35"/>
      <c r="IG1815" s="35"/>
      <c r="IH1815" s="35"/>
      <c r="II1815" s="35"/>
      <c r="IJ1815" s="35"/>
      <c r="IK1815" s="35"/>
      <c r="IL1815" s="35"/>
      <c r="IM1815" s="35"/>
      <c r="IN1815" s="35"/>
      <c r="IO1815" s="35"/>
      <c r="RL1815" s="252"/>
    </row>
    <row r="1816" spans="1:480" s="64" customFormat="1" ht="14.25">
      <c r="A1816" s="321"/>
      <c r="B1816" s="321"/>
      <c r="C1816" s="321"/>
      <c r="D1816" s="321"/>
      <c r="E1816" s="307"/>
      <c r="F1816" s="35"/>
      <c r="G1816" s="35"/>
      <c r="K1816" s="251"/>
      <c r="M1816" s="35"/>
      <c r="N1816" s="35"/>
      <c r="O1816" s="35"/>
      <c r="T1816" s="251"/>
      <c r="V1816" s="35"/>
      <c r="W1816" s="35"/>
      <c r="X1816" s="35"/>
      <c r="AC1816" s="251"/>
      <c r="AE1816" s="35"/>
      <c r="AF1816" s="35"/>
      <c r="AG1816" s="35"/>
      <c r="AL1816" s="251"/>
      <c r="AN1816" s="35"/>
      <c r="AO1816" s="35"/>
      <c r="AP1816" s="35"/>
      <c r="AU1816" s="251"/>
      <c r="AW1816" s="35"/>
      <c r="AX1816" s="35"/>
      <c r="AY1816" s="35"/>
      <c r="BD1816" s="251"/>
      <c r="BF1816" s="35"/>
      <c r="BG1816" s="35"/>
      <c r="BH1816" s="35"/>
      <c r="BM1816" s="251"/>
      <c r="BO1816" s="35"/>
      <c r="BP1816" s="35"/>
      <c r="BQ1816" s="35"/>
      <c r="BV1816" s="251"/>
      <c r="BX1816" s="35"/>
      <c r="BY1816" s="35"/>
      <c r="BZ1816" s="35"/>
      <c r="CE1816" s="251"/>
      <c r="CG1816" s="35"/>
      <c r="CH1816" s="35"/>
      <c r="CI1816" s="35"/>
      <c r="CN1816" s="251"/>
      <c r="CP1816" s="35"/>
      <c r="CQ1816" s="35"/>
      <c r="CR1816" s="35"/>
      <c r="CW1816" s="251"/>
      <c r="CY1816" s="35"/>
      <c r="CZ1816" s="35"/>
      <c r="DA1816" s="35"/>
      <c r="DF1816" s="251"/>
      <c r="DH1816" s="35"/>
      <c r="DI1816" s="35"/>
      <c r="DJ1816" s="35"/>
      <c r="DO1816" s="251"/>
      <c r="DQ1816" s="35"/>
      <c r="DR1816" s="35"/>
      <c r="DS1816" s="35"/>
      <c r="DX1816" s="251"/>
      <c r="DZ1816" s="35"/>
      <c r="EA1816" s="35"/>
      <c r="EB1816" s="35"/>
      <c r="EG1816" s="251"/>
      <c r="EI1816" s="35"/>
      <c r="EJ1816" s="35"/>
      <c r="EK1816" s="35"/>
      <c r="EP1816" s="251"/>
      <c r="ER1816" s="35"/>
      <c r="ES1816" s="35"/>
      <c r="ET1816" s="35"/>
      <c r="EY1816" s="251"/>
      <c r="FA1816" s="35"/>
      <c r="FB1816" s="35"/>
      <c r="FC1816" s="35"/>
      <c r="FH1816" s="251"/>
      <c r="FJ1816" s="35"/>
      <c r="FK1816" s="35"/>
      <c r="FL1816" s="35"/>
      <c r="FQ1816" s="251"/>
      <c r="FS1816" s="35"/>
      <c r="FT1816" s="35"/>
      <c r="FU1816" s="35"/>
      <c r="FZ1816" s="251"/>
      <c r="GB1816" s="35"/>
      <c r="GC1816" s="35"/>
      <c r="GD1816" s="35"/>
      <c r="GI1816" s="251"/>
      <c r="GK1816" s="35"/>
      <c r="GL1816" s="35"/>
      <c r="GM1816" s="35"/>
      <c r="GR1816" s="251"/>
      <c r="GT1816" s="35"/>
      <c r="GU1816" s="35"/>
      <c r="GV1816" s="35"/>
      <c r="HA1816" s="251"/>
      <c r="HC1816" s="35"/>
      <c r="HD1816" s="35"/>
      <c r="HE1816" s="35"/>
      <c r="HJ1816" s="35"/>
      <c r="HK1816" s="35"/>
      <c r="HL1816" s="35"/>
      <c r="HM1816" s="35"/>
      <c r="HN1816" s="35"/>
      <c r="HO1816" s="35"/>
      <c r="HP1816" s="35"/>
      <c r="HQ1816" s="35"/>
      <c r="HR1816" s="35"/>
      <c r="HS1816" s="35"/>
      <c r="HT1816" s="35"/>
      <c r="HU1816" s="35"/>
      <c r="HV1816" s="35"/>
      <c r="HW1816" s="35"/>
      <c r="HX1816" s="35"/>
      <c r="HY1816" s="35"/>
      <c r="HZ1816" s="35"/>
      <c r="IA1816" s="35"/>
      <c r="IB1816" s="35"/>
      <c r="IC1816" s="35"/>
      <c r="ID1816" s="35"/>
      <c r="IE1816" s="35"/>
      <c r="IF1816" s="35"/>
      <c r="IG1816" s="35"/>
      <c r="IH1816" s="35"/>
      <c r="II1816" s="35"/>
      <c r="IJ1816" s="35"/>
      <c r="IK1816" s="35"/>
      <c r="IL1816" s="35"/>
      <c r="IM1816" s="35"/>
      <c r="IN1816" s="35"/>
      <c r="IO1816" s="35"/>
      <c r="RL1816" s="252"/>
    </row>
    <row r="1817" spans="1:480" s="64" customFormat="1" ht="14.25">
      <c r="A1817" s="321"/>
      <c r="B1817" s="321"/>
      <c r="C1817" s="321"/>
      <c r="D1817" s="321"/>
      <c r="E1817" s="307"/>
      <c r="F1817" s="35"/>
      <c r="G1817" s="35"/>
      <c r="K1817" s="251"/>
      <c r="M1817" s="35"/>
      <c r="N1817" s="35"/>
      <c r="O1817" s="35"/>
      <c r="T1817" s="251"/>
      <c r="V1817" s="35"/>
      <c r="W1817" s="35"/>
      <c r="X1817" s="35"/>
      <c r="AC1817" s="251"/>
      <c r="AE1817" s="35"/>
      <c r="AF1817" s="35"/>
      <c r="AG1817" s="35"/>
      <c r="AL1817" s="251"/>
      <c r="AN1817" s="35"/>
      <c r="AO1817" s="35"/>
      <c r="AP1817" s="35"/>
      <c r="AU1817" s="251"/>
      <c r="AW1817" s="35"/>
      <c r="AX1817" s="35"/>
      <c r="AY1817" s="35"/>
      <c r="BD1817" s="251"/>
      <c r="BF1817" s="35"/>
      <c r="BG1817" s="35"/>
      <c r="BH1817" s="35"/>
      <c r="BM1817" s="251"/>
      <c r="BO1817" s="35"/>
      <c r="BP1817" s="35"/>
      <c r="BQ1817" s="35"/>
      <c r="BV1817" s="251"/>
      <c r="BX1817" s="35"/>
      <c r="BY1817" s="35"/>
      <c r="BZ1817" s="35"/>
      <c r="CE1817" s="251"/>
      <c r="CG1817" s="35"/>
      <c r="CH1817" s="35"/>
      <c r="CI1817" s="35"/>
      <c r="CN1817" s="251"/>
      <c r="CP1817" s="35"/>
      <c r="CQ1817" s="35"/>
      <c r="CR1817" s="35"/>
      <c r="CW1817" s="251"/>
      <c r="CY1817" s="35"/>
      <c r="CZ1817" s="35"/>
      <c r="DA1817" s="35"/>
      <c r="DF1817" s="251"/>
      <c r="DH1817" s="35"/>
      <c r="DI1817" s="35"/>
      <c r="DJ1817" s="35"/>
      <c r="DO1817" s="251"/>
      <c r="DQ1817" s="35"/>
      <c r="DR1817" s="35"/>
      <c r="DS1817" s="35"/>
      <c r="DX1817" s="251"/>
      <c r="DZ1817" s="35"/>
      <c r="EA1817" s="35"/>
      <c r="EB1817" s="35"/>
      <c r="EG1817" s="251"/>
      <c r="EI1817" s="35"/>
      <c r="EJ1817" s="35"/>
      <c r="EK1817" s="35"/>
      <c r="EP1817" s="251"/>
      <c r="ER1817" s="35"/>
      <c r="ES1817" s="35"/>
      <c r="ET1817" s="35"/>
      <c r="EY1817" s="251"/>
      <c r="FA1817" s="35"/>
      <c r="FB1817" s="35"/>
      <c r="FC1817" s="35"/>
      <c r="FH1817" s="251"/>
      <c r="FJ1817" s="35"/>
      <c r="FK1817" s="35"/>
      <c r="FL1817" s="35"/>
      <c r="FQ1817" s="251"/>
      <c r="FS1817" s="35"/>
      <c r="FT1817" s="35"/>
      <c r="FU1817" s="35"/>
      <c r="FZ1817" s="251"/>
      <c r="GB1817" s="35"/>
      <c r="GC1817" s="35"/>
      <c r="GD1817" s="35"/>
      <c r="GI1817" s="251"/>
      <c r="GK1817" s="35"/>
      <c r="GL1817" s="35"/>
      <c r="GM1817" s="35"/>
      <c r="GR1817" s="251"/>
      <c r="GT1817" s="35"/>
      <c r="GU1817" s="35"/>
      <c r="GV1817" s="35"/>
      <c r="HA1817" s="251"/>
      <c r="HC1817" s="35"/>
      <c r="HD1817" s="35"/>
      <c r="HE1817" s="35"/>
      <c r="HJ1817" s="35"/>
      <c r="HK1817" s="35"/>
      <c r="HL1817" s="35"/>
      <c r="HM1817" s="35"/>
      <c r="HN1817" s="35"/>
      <c r="HO1817" s="35"/>
      <c r="HP1817" s="35"/>
      <c r="HQ1817" s="35"/>
      <c r="HR1817" s="35"/>
      <c r="HS1817" s="35"/>
      <c r="HT1817" s="35"/>
      <c r="HU1817" s="35"/>
      <c r="HV1817" s="35"/>
      <c r="HW1817" s="35"/>
      <c r="HX1817" s="35"/>
      <c r="HY1817" s="35"/>
      <c r="HZ1817" s="35"/>
      <c r="IA1817" s="35"/>
      <c r="IB1817" s="35"/>
      <c r="IC1817" s="35"/>
      <c r="ID1817" s="35"/>
      <c r="IE1817" s="35"/>
      <c r="IF1817" s="35"/>
      <c r="IG1817" s="35"/>
      <c r="IH1817" s="35"/>
      <c r="II1817" s="35"/>
      <c r="IJ1817" s="35"/>
      <c r="IK1817" s="35"/>
      <c r="IL1817" s="35"/>
      <c r="IM1817" s="35"/>
      <c r="IN1817" s="35"/>
      <c r="IO1817" s="35"/>
      <c r="RL1817" s="252"/>
    </row>
    <row r="1818" spans="1:480" s="64" customFormat="1" ht="14.25">
      <c r="A1818" s="321"/>
      <c r="B1818" s="321"/>
      <c r="C1818" s="321"/>
      <c r="D1818" s="321"/>
      <c r="E1818" s="307"/>
      <c r="F1818" s="35"/>
      <c r="G1818" s="35"/>
      <c r="K1818" s="251"/>
      <c r="M1818" s="35"/>
      <c r="N1818" s="35"/>
      <c r="O1818" s="35"/>
      <c r="T1818" s="251"/>
      <c r="V1818" s="35"/>
      <c r="W1818" s="35"/>
      <c r="X1818" s="35"/>
      <c r="AC1818" s="251"/>
      <c r="AE1818" s="35"/>
      <c r="AF1818" s="35"/>
      <c r="AG1818" s="35"/>
      <c r="AL1818" s="251"/>
      <c r="AN1818" s="35"/>
      <c r="AO1818" s="35"/>
      <c r="AP1818" s="35"/>
      <c r="AU1818" s="251"/>
      <c r="AW1818" s="35"/>
      <c r="AX1818" s="35"/>
      <c r="AY1818" s="35"/>
      <c r="BD1818" s="251"/>
      <c r="BF1818" s="35"/>
      <c r="BG1818" s="35"/>
      <c r="BH1818" s="35"/>
      <c r="BM1818" s="251"/>
      <c r="BO1818" s="35"/>
      <c r="BP1818" s="35"/>
      <c r="BQ1818" s="35"/>
      <c r="BV1818" s="251"/>
      <c r="BX1818" s="35"/>
      <c r="BY1818" s="35"/>
      <c r="BZ1818" s="35"/>
      <c r="CE1818" s="251"/>
      <c r="CG1818" s="35"/>
      <c r="CH1818" s="35"/>
      <c r="CI1818" s="35"/>
      <c r="CN1818" s="251"/>
      <c r="CP1818" s="35"/>
      <c r="CQ1818" s="35"/>
      <c r="CR1818" s="35"/>
      <c r="CW1818" s="251"/>
      <c r="CY1818" s="35"/>
      <c r="CZ1818" s="35"/>
      <c r="DA1818" s="35"/>
      <c r="DF1818" s="251"/>
      <c r="DH1818" s="35"/>
      <c r="DI1818" s="35"/>
      <c r="DJ1818" s="35"/>
      <c r="DO1818" s="251"/>
      <c r="DQ1818" s="35"/>
      <c r="DR1818" s="35"/>
      <c r="DS1818" s="35"/>
      <c r="DX1818" s="251"/>
      <c r="DZ1818" s="35"/>
      <c r="EA1818" s="35"/>
      <c r="EB1818" s="35"/>
      <c r="EG1818" s="251"/>
      <c r="EI1818" s="35"/>
      <c r="EJ1818" s="35"/>
      <c r="EK1818" s="35"/>
      <c r="EP1818" s="251"/>
      <c r="ER1818" s="35"/>
      <c r="ES1818" s="35"/>
      <c r="ET1818" s="35"/>
      <c r="EY1818" s="251"/>
      <c r="FA1818" s="35"/>
      <c r="FB1818" s="35"/>
      <c r="FC1818" s="35"/>
      <c r="FH1818" s="251"/>
      <c r="FJ1818" s="35"/>
      <c r="FK1818" s="35"/>
      <c r="FL1818" s="35"/>
      <c r="FQ1818" s="251"/>
      <c r="FS1818" s="35"/>
      <c r="FT1818" s="35"/>
      <c r="FU1818" s="35"/>
      <c r="FZ1818" s="251"/>
      <c r="GB1818" s="35"/>
      <c r="GC1818" s="35"/>
      <c r="GD1818" s="35"/>
      <c r="GI1818" s="251"/>
      <c r="GK1818" s="35"/>
      <c r="GL1818" s="35"/>
      <c r="GM1818" s="35"/>
      <c r="GR1818" s="251"/>
      <c r="GT1818" s="35"/>
      <c r="GU1818" s="35"/>
      <c r="GV1818" s="35"/>
      <c r="HA1818" s="251"/>
      <c r="HC1818" s="35"/>
      <c r="HD1818" s="35"/>
      <c r="HE1818" s="35"/>
      <c r="HJ1818" s="35"/>
      <c r="HK1818" s="35"/>
      <c r="HL1818" s="35"/>
      <c r="HM1818" s="35"/>
      <c r="HN1818" s="35"/>
      <c r="HO1818" s="35"/>
      <c r="HP1818" s="35"/>
      <c r="HQ1818" s="35"/>
      <c r="HR1818" s="35"/>
      <c r="HS1818" s="35"/>
      <c r="HT1818" s="35"/>
      <c r="HU1818" s="35"/>
      <c r="HV1818" s="35"/>
      <c r="HW1818" s="35"/>
      <c r="HX1818" s="35"/>
      <c r="HY1818" s="35"/>
      <c r="HZ1818" s="35"/>
      <c r="IA1818" s="35"/>
      <c r="IB1818" s="35"/>
      <c r="IC1818" s="35"/>
      <c r="ID1818" s="35"/>
      <c r="IE1818" s="35"/>
      <c r="IF1818" s="35"/>
      <c r="IG1818" s="35"/>
      <c r="IH1818" s="35"/>
      <c r="II1818" s="35"/>
      <c r="IJ1818" s="35"/>
      <c r="IK1818" s="35"/>
      <c r="IL1818" s="35"/>
      <c r="IM1818" s="35"/>
      <c r="IN1818" s="35"/>
      <c r="IO1818" s="35"/>
      <c r="RL1818" s="252"/>
    </row>
    <row r="1819" spans="1:480" s="64" customFormat="1" ht="14.25">
      <c r="A1819" s="321"/>
      <c r="B1819" s="321"/>
      <c r="C1819" s="321"/>
      <c r="D1819" s="321"/>
      <c r="E1819" s="307"/>
      <c r="F1819" s="35"/>
      <c r="G1819" s="35"/>
      <c r="K1819" s="251"/>
      <c r="M1819" s="35"/>
      <c r="N1819" s="35"/>
      <c r="O1819" s="35"/>
      <c r="T1819" s="251"/>
      <c r="V1819" s="35"/>
      <c r="W1819" s="35"/>
      <c r="X1819" s="35"/>
      <c r="AC1819" s="251"/>
      <c r="AE1819" s="35"/>
      <c r="AF1819" s="35"/>
      <c r="AG1819" s="35"/>
      <c r="AL1819" s="251"/>
      <c r="AN1819" s="35"/>
      <c r="AO1819" s="35"/>
      <c r="AP1819" s="35"/>
      <c r="AU1819" s="251"/>
      <c r="AW1819" s="35"/>
      <c r="AX1819" s="35"/>
      <c r="AY1819" s="35"/>
      <c r="BD1819" s="251"/>
      <c r="BF1819" s="35"/>
      <c r="BG1819" s="35"/>
      <c r="BH1819" s="35"/>
      <c r="BM1819" s="251"/>
      <c r="BO1819" s="35"/>
      <c r="BP1819" s="35"/>
      <c r="BQ1819" s="35"/>
      <c r="BV1819" s="251"/>
      <c r="BX1819" s="35"/>
      <c r="BY1819" s="35"/>
      <c r="BZ1819" s="35"/>
      <c r="CE1819" s="251"/>
      <c r="CG1819" s="35"/>
      <c r="CH1819" s="35"/>
      <c r="CI1819" s="35"/>
      <c r="CN1819" s="251"/>
      <c r="CP1819" s="35"/>
      <c r="CQ1819" s="35"/>
      <c r="CR1819" s="35"/>
      <c r="CW1819" s="251"/>
      <c r="CY1819" s="35"/>
      <c r="CZ1819" s="35"/>
      <c r="DA1819" s="35"/>
      <c r="DF1819" s="251"/>
      <c r="DH1819" s="35"/>
      <c r="DI1819" s="35"/>
      <c r="DJ1819" s="35"/>
      <c r="DO1819" s="251"/>
      <c r="DQ1819" s="35"/>
      <c r="DR1819" s="35"/>
      <c r="DS1819" s="35"/>
      <c r="DX1819" s="251"/>
      <c r="DZ1819" s="35"/>
      <c r="EA1819" s="35"/>
      <c r="EB1819" s="35"/>
      <c r="EG1819" s="251"/>
      <c r="EI1819" s="35"/>
      <c r="EJ1819" s="35"/>
      <c r="EK1819" s="35"/>
      <c r="EP1819" s="251"/>
      <c r="ER1819" s="35"/>
      <c r="ES1819" s="35"/>
      <c r="ET1819" s="35"/>
      <c r="EY1819" s="251"/>
      <c r="FA1819" s="35"/>
      <c r="FB1819" s="35"/>
      <c r="FC1819" s="35"/>
      <c r="FH1819" s="251"/>
      <c r="FJ1819" s="35"/>
      <c r="FK1819" s="35"/>
      <c r="FL1819" s="35"/>
      <c r="FQ1819" s="251"/>
      <c r="FS1819" s="35"/>
      <c r="FT1819" s="35"/>
      <c r="FU1819" s="35"/>
      <c r="FZ1819" s="251"/>
      <c r="GB1819" s="35"/>
      <c r="GC1819" s="35"/>
      <c r="GD1819" s="35"/>
      <c r="GI1819" s="251"/>
      <c r="GK1819" s="35"/>
      <c r="GL1819" s="35"/>
      <c r="GM1819" s="35"/>
      <c r="GR1819" s="251"/>
      <c r="GT1819" s="35"/>
      <c r="GU1819" s="35"/>
      <c r="GV1819" s="35"/>
      <c r="HA1819" s="251"/>
      <c r="HC1819" s="35"/>
      <c r="HD1819" s="35"/>
      <c r="HE1819" s="35"/>
      <c r="HJ1819" s="35"/>
      <c r="HK1819" s="35"/>
      <c r="HL1819" s="35"/>
      <c r="HM1819" s="35"/>
      <c r="HN1819" s="35"/>
      <c r="HO1819" s="35"/>
      <c r="HP1819" s="35"/>
      <c r="HQ1819" s="35"/>
      <c r="HR1819" s="35"/>
      <c r="HS1819" s="35"/>
      <c r="HT1819" s="35"/>
      <c r="HU1819" s="35"/>
      <c r="HV1819" s="35"/>
      <c r="HW1819" s="35"/>
      <c r="HX1819" s="35"/>
      <c r="HY1819" s="35"/>
      <c r="HZ1819" s="35"/>
      <c r="IA1819" s="35"/>
      <c r="IB1819" s="35"/>
      <c r="IC1819" s="35"/>
      <c r="ID1819" s="35"/>
      <c r="IE1819" s="35"/>
      <c r="IF1819" s="35"/>
      <c r="IG1819" s="35"/>
      <c r="IH1819" s="35"/>
      <c r="II1819" s="35"/>
      <c r="IJ1819" s="35"/>
      <c r="IK1819" s="35"/>
      <c r="IL1819" s="35"/>
      <c r="IM1819" s="35"/>
      <c r="IN1819" s="35"/>
      <c r="IO1819" s="35"/>
      <c r="RL1819" s="252"/>
    </row>
    <row r="1820" spans="1:480" s="64" customFormat="1" ht="14.25">
      <c r="A1820" s="321"/>
      <c r="B1820" s="321"/>
      <c r="C1820" s="321"/>
      <c r="D1820" s="321"/>
      <c r="E1820" s="299"/>
      <c r="F1820" s="35"/>
      <c r="G1820" s="35"/>
      <c r="K1820" s="251"/>
      <c r="M1820" s="35"/>
      <c r="N1820" s="35"/>
      <c r="O1820" s="35"/>
      <c r="T1820" s="251"/>
      <c r="V1820" s="35"/>
      <c r="W1820" s="35"/>
      <c r="X1820" s="35"/>
      <c r="AC1820" s="251"/>
      <c r="AE1820" s="35"/>
      <c r="AF1820" s="35"/>
      <c r="AG1820" s="35"/>
      <c r="AL1820" s="251"/>
      <c r="AN1820" s="35"/>
      <c r="AO1820" s="35"/>
      <c r="AP1820" s="35"/>
      <c r="AU1820" s="251"/>
      <c r="AW1820" s="35"/>
      <c r="AX1820" s="35"/>
      <c r="AY1820" s="35"/>
      <c r="BD1820" s="251"/>
      <c r="BF1820" s="35"/>
      <c r="BG1820" s="35"/>
      <c r="BH1820" s="35"/>
      <c r="BM1820" s="251"/>
      <c r="BO1820" s="35"/>
      <c r="BP1820" s="35"/>
      <c r="BQ1820" s="35"/>
      <c r="BV1820" s="251"/>
      <c r="BX1820" s="35"/>
      <c r="BY1820" s="35"/>
      <c r="BZ1820" s="35"/>
      <c r="CE1820" s="251"/>
      <c r="CG1820" s="35"/>
      <c r="CH1820" s="35"/>
      <c r="CI1820" s="35"/>
      <c r="CN1820" s="251"/>
      <c r="CP1820" s="35"/>
      <c r="CQ1820" s="35"/>
      <c r="CR1820" s="35"/>
      <c r="CW1820" s="251"/>
      <c r="CY1820" s="35"/>
      <c r="CZ1820" s="35"/>
      <c r="DA1820" s="35"/>
      <c r="DF1820" s="251"/>
      <c r="DH1820" s="35"/>
      <c r="DI1820" s="35"/>
      <c r="DJ1820" s="35"/>
      <c r="DO1820" s="251"/>
      <c r="DQ1820" s="35"/>
      <c r="DR1820" s="35"/>
      <c r="DS1820" s="35"/>
      <c r="DX1820" s="251"/>
      <c r="DZ1820" s="35"/>
      <c r="EA1820" s="35"/>
      <c r="EB1820" s="35"/>
      <c r="EG1820" s="251"/>
      <c r="EI1820" s="35"/>
      <c r="EJ1820" s="35"/>
      <c r="EK1820" s="35"/>
      <c r="EP1820" s="251"/>
      <c r="ER1820" s="35"/>
      <c r="ES1820" s="35"/>
      <c r="ET1820" s="35"/>
      <c r="EY1820" s="251"/>
      <c r="FA1820" s="35"/>
      <c r="FB1820" s="35"/>
      <c r="FC1820" s="35"/>
      <c r="FH1820" s="251"/>
      <c r="FJ1820" s="35"/>
      <c r="FK1820" s="35"/>
      <c r="FL1820" s="35"/>
      <c r="FQ1820" s="251"/>
      <c r="FS1820" s="35"/>
      <c r="FT1820" s="35"/>
      <c r="FU1820" s="35"/>
      <c r="FZ1820" s="251"/>
      <c r="GB1820" s="35"/>
      <c r="GC1820" s="35"/>
      <c r="GD1820" s="35"/>
      <c r="GI1820" s="251"/>
      <c r="GK1820" s="35"/>
      <c r="GL1820" s="35"/>
      <c r="GM1820" s="35"/>
      <c r="GR1820" s="251"/>
      <c r="GT1820" s="35"/>
      <c r="GU1820" s="35"/>
      <c r="GV1820" s="35"/>
      <c r="HA1820" s="251"/>
      <c r="HC1820" s="35"/>
      <c r="HD1820" s="35"/>
      <c r="HE1820" s="35"/>
      <c r="HJ1820" s="35"/>
      <c r="HK1820" s="35"/>
      <c r="HL1820" s="35"/>
      <c r="HM1820" s="35"/>
      <c r="HN1820" s="35"/>
      <c r="HO1820" s="35"/>
      <c r="HP1820" s="35"/>
      <c r="HQ1820" s="35"/>
      <c r="HR1820" s="35"/>
      <c r="HS1820" s="35"/>
      <c r="HT1820" s="35"/>
      <c r="HU1820" s="35"/>
      <c r="HV1820" s="35"/>
      <c r="HW1820" s="35"/>
      <c r="HX1820" s="35"/>
      <c r="HY1820" s="35"/>
      <c r="HZ1820" s="35"/>
      <c r="IA1820" s="35"/>
      <c r="IB1820" s="35"/>
      <c r="IC1820" s="35"/>
      <c r="ID1820" s="35"/>
      <c r="IE1820" s="35"/>
      <c r="IF1820" s="35"/>
      <c r="IG1820" s="35"/>
      <c r="IH1820" s="35"/>
      <c r="II1820" s="35"/>
      <c r="IJ1820" s="35"/>
      <c r="IK1820" s="35"/>
      <c r="IL1820" s="35"/>
      <c r="IM1820" s="35"/>
      <c r="IN1820" s="35"/>
      <c r="IO1820" s="35"/>
      <c r="RL1820" s="252"/>
    </row>
    <row r="1821" spans="1:480" s="64" customFormat="1" ht="14.25">
      <c r="A1821" s="321"/>
      <c r="B1821" s="321"/>
      <c r="C1821" s="321"/>
      <c r="D1821" s="321"/>
      <c r="E1821" s="307"/>
      <c r="F1821" s="35"/>
      <c r="G1821" s="35"/>
      <c r="K1821" s="251"/>
      <c r="M1821" s="35"/>
      <c r="N1821" s="35"/>
      <c r="O1821" s="35"/>
      <c r="T1821" s="251"/>
      <c r="V1821" s="35"/>
      <c r="W1821" s="35"/>
      <c r="X1821" s="35"/>
      <c r="AC1821" s="251"/>
      <c r="AE1821" s="35"/>
      <c r="AF1821" s="35"/>
      <c r="AG1821" s="35"/>
      <c r="AL1821" s="251"/>
      <c r="AN1821" s="35"/>
      <c r="AO1821" s="35"/>
      <c r="AP1821" s="35"/>
      <c r="AU1821" s="251"/>
      <c r="AW1821" s="35"/>
      <c r="AX1821" s="35"/>
      <c r="AY1821" s="35"/>
      <c r="BD1821" s="251"/>
      <c r="BF1821" s="35"/>
      <c r="BG1821" s="35"/>
      <c r="BH1821" s="35"/>
      <c r="BM1821" s="251"/>
      <c r="BO1821" s="35"/>
      <c r="BP1821" s="35"/>
      <c r="BQ1821" s="35"/>
      <c r="BV1821" s="251"/>
      <c r="BX1821" s="35"/>
      <c r="BY1821" s="35"/>
      <c r="BZ1821" s="35"/>
      <c r="CE1821" s="251"/>
      <c r="CG1821" s="35"/>
      <c r="CH1821" s="35"/>
      <c r="CI1821" s="35"/>
      <c r="CN1821" s="251"/>
      <c r="CP1821" s="35"/>
      <c r="CQ1821" s="35"/>
      <c r="CR1821" s="35"/>
      <c r="CW1821" s="251"/>
      <c r="CY1821" s="35"/>
      <c r="CZ1821" s="35"/>
      <c r="DA1821" s="35"/>
      <c r="DF1821" s="251"/>
      <c r="DH1821" s="35"/>
      <c r="DI1821" s="35"/>
      <c r="DJ1821" s="35"/>
      <c r="DO1821" s="251"/>
      <c r="DQ1821" s="35"/>
      <c r="DR1821" s="35"/>
      <c r="DS1821" s="35"/>
      <c r="DX1821" s="251"/>
      <c r="DZ1821" s="35"/>
      <c r="EA1821" s="35"/>
      <c r="EB1821" s="35"/>
      <c r="EG1821" s="251"/>
      <c r="EI1821" s="35"/>
      <c r="EJ1821" s="35"/>
      <c r="EK1821" s="35"/>
      <c r="EP1821" s="251"/>
      <c r="ER1821" s="35"/>
      <c r="ES1821" s="35"/>
      <c r="ET1821" s="35"/>
      <c r="EY1821" s="251"/>
      <c r="FA1821" s="35"/>
      <c r="FB1821" s="35"/>
      <c r="FC1821" s="35"/>
      <c r="FH1821" s="251"/>
      <c r="FJ1821" s="35"/>
      <c r="FK1821" s="35"/>
      <c r="FL1821" s="35"/>
      <c r="FQ1821" s="251"/>
      <c r="FS1821" s="35"/>
      <c r="FT1821" s="35"/>
      <c r="FU1821" s="35"/>
      <c r="FZ1821" s="251"/>
      <c r="GB1821" s="35"/>
      <c r="GC1821" s="35"/>
      <c r="GD1821" s="35"/>
      <c r="GI1821" s="251"/>
      <c r="GK1821" s="35"/>
      <c r="GL1821" s="35"/>
      <c r="GM1821" s="35"/>
      <c r="GR1821" s="251"/>
      <c r="GT1821" s="35"/>
      <c r="GU1821" s="35"/>
      <c r="GV1821" s="35"/>
      <c r="HA1821" s="251"/>
      <c r="HC1821" s="35"/>
      <c r="HD1821" s="35"/>
      <c r="HE1821" s="35"/>
      <c r="HJ1821" s="35"/>
      <c r="HK1821" s="35"/>
      <c r="HL1821" s="35"/>
      <c r="HM1821" s="35"/>
      <c r="HN1821" s="35"/>
      <c r="HO1821" s="35"/>
      <c r="HP1821" s="35"/>
      <c r="HQ1821" s="35"/>
      <c r="HR1821" s="35"/>
      <c r="HS1821" s="35"/>
      <c r="HT1821" s="35"/>
      <c r="HU1821" s="35"/>
      <c r="HV1821" s="35"/>
      <c r="HW1821" s="35"/>
      <c r="HX1821" s="35"/>
      <c r="HY1821" s="35"/>
      <c r="HZ1821" s="35"/>
      <c r="IA1821" s="35"/>
      <c r="IB1821" s="35"/>
      <c r="IC1821" s="35"/>
      <c r="ID1821" s="35"/>
      <c r="IE1821" s="35"/>
      <c r="IF1821" s="35"/>
      <c r="IG1821" s="35"/>
      <c r="IH1821" s="35"/>
      <c r="II1821" s="35"/>
      <c r="IJ1821" s="35"/>
      <c r="IK1821" s="35"/>
      <c r="IL1821" s="35"/>
      <c r="IM1821" s="35"/>
      <c r="IN1821" s="35"/>
      <c r="IO1821" s="35"/>
      <c r="RL1821" s="252"/>
    </row>
    <row r="1822" spans="1:480" s="64" customFormat="1" ht="14.25">
      <c r="A1822" s="321"/>
      <c r="B1822" s="321"/>
      <c r="C1822" s="321"/>
      <c r="D1822" s="321"/>
      <c r="E1822" s="299"/>
      <c r="F1822" s="35"/>
      <c r="G1822" s="35"/>
      <c r="K1822" s="251"/>
      <c r="M1822" s="35"/>
      <c r="N1822" s="35"/>
      <c r="O1822" s="35"/>
      <c r="T1822" s="251"/>
      <c r="V1822" s="35"/>
      <c r="W1822" s="35"/>
      <c r="X1822" s="35"/>
      <c r="AC1822" s="251"/>
      <c r="AE1822" s="35"/>
      <c r="AF1822" s="35"/>
      <c r="AG1822" s="35"/>
      <c r="AL1822" s="251"/>
      <c r="AN1822" s="35"/>
      <c r="AO1822" s="35"/>
      <c r="AP1822" s="35"/>
      <c r="AU1822" s="251"/>
      <c r="AW1822" s="35"/>
      <c r="AX1822" s="35"/>
      <c r="AY1822" s="35"/>
      <c r="BD1822" s="251"/>
      <c r="BF1822" s="35"/>
      <c r="BG1822" s="35"/>
      <c r="BH1822" s="35"/>
      <c r="BM1822" s="251"/>
      <c r="BO1822" s="35"/>
      <c r="BP1822" s="35"/>
      <c r="BQ1822" s="35"/>
      <c r="BV1822" s="251"/>
      <c r="BX1822" s="35"/>
      <c r="BY1822" s="35"/>
      <c r="BZ1822" s="35"/>
      <c r="CE1822" s="251"/>
      <c r="CG1822" s="35"/>
      <c r="CH1822" s="35"/>
      <c r="CI1822" s="35"/>
      <c r="CN1822" s="251"/>
      <c r="CP1822" s="35"/>
      <c r="CQ1822" s="35"/>
      <c r="CR1822" s="35"/>
      <c r="CW1822" s="251"/>
      <c r="CY1822" s="35"/>
      <c r="CZ1822" s="35"/>
      <c r="DA1822" s="35"/>
      <c r="DF1822" s="251"/>
      <c r="DH1822" s="35"/>
      <c r="DI1822" s="35"/>
      <c r="DJ1822" s="35"/>
      <c r="DO1822" s="251"/>
      <c r="DQ1822" s="35"/>
      <c r="DR1822" s="35"/>
      <c r="DS1822" s="35"/>
      <c r="DX1822" s="251"/>
      <c r="DZ1822" s="35"/>
      <c r="EA1822" s="35"/>
      <c r="EB1822" s="35"/>
      <c r="EG1822" s="251"/>
      <c r="EI1822" s="35"/>
      <c r="EJ1822" s="35"/>
      <c r="EK1822" s="35"/>
      <c r="EP1822" s="251"/>
      <c r="ER1822" s="35"/>
      <c r="ES1822" s="35"/>
      <c r="ET1822" s="35"/>
      <c r="EY1822" s="251"/>
      <c r="FA1822" s="35"/>
      <c r="FB1822" s="35"/>
      <c r="FC1822" s="35"/>
      <c r="FH1822" s="251"/>
      <c r="FJ1822" s="35"/>
      <c r="FK1822" s="35"/>
      <c r="FL1822" s="35"/>
      <c r="FQ1822" s="251"/>
      <c r="FS1822" s="35"/>
      <c r="FT1822" s="35"/>
      <c r="FU1822" s="35"/>
      <c r="FZ1822" s="251"/>
      <c r="GB1822" s="35"/>
      <c r="GC1822" s="35"/>
      <c r="GD1822" s="35"/>
      <c r="GI1822" s="251"/>
      <c r="GK1822" s="35"/>
      <c r="GL1822" s="35"/>
      <c r="GM1822" s="35"/>
      <c r="GR1822" s="251"/>
      <c r="GT1822" s="35"/>
      <c r="GU1822" s="35"/>
      <c r="GV1822" s="35"/>
      <c r="HA1822" s="251"/>
      <c r="HC1822" s="35"/>
      <c r="HD1822" s="35"/>
      <c r="HE1822" s="35"/>
      <c r="HJ1822" s="35"/>
      <c r="HK1822" s="35"/>
      <c r="HL1822" s="35"/>
      <c r="HM1822" s="35"/>
      <c r="HN1822" s="35"/>
      <c r="HO1822" s="35"/>
      <c r="HP1822" s="35"/>
      <c r="HQ1822" s="35"/>
      <c r="HR1822" s="35"/>
      <c r="HS1822" s="35"/>
      <c r="HT1822" s="35"/>
      <c r="HU1822" s="35"/>
      <c r="HV1822" s="35"/>
      <c r="HW1822" s="35"/>
      <c r="HX1822" s="35"/>
      <c r="HY1822" s="35"/>
      <c r="HZ1822" s="35"/>
      <c r="IA1822" s="35"/>
      <c r="IB1822" s="35"/>
      <c r="IC1822" s="35"/>
      <c r="ID1822" s="35"/>
      <c r="IE1822" s="35"/>
      <c r="IF1822" s="35"/>
      <c r="IG1822" s="35"/>
      <c r="IH1822" s="35"/>
      <c r="II1822" s="35"/>
      <c r="IJ1822" s="35"/>
      <c r="IK1822" s="35"/>
      <c r="IL1822" s="35"/>
      <c r="IM1822" s="35"/>
      <c r="IN1822" s="35"/>
      <c r="IO1822" s="35"/>
      <c r="RL1822" s="252"/>
    </row>
    <row r="1823" spans="1:480" s="64" customFormat="1" ht="14.25">
      <c r="A1823" s="360"/>
      <c r="B1823" s="321"/>
      <c r="C1823" s="321"/>
      <c r="D1823" s="321"/>
      <c r="E1823" s="307"/>
      <c r="F1823" s="35"/>
      <c r="G1823" s="35"/>
      <c r="K1823" s="251"/>
      <c r="M1823" s="35"/>
      <c r="N1823" s="35"/>
      <c r="O1823" s="35"/>
      <c r="T1823" s="251"/>
      <c r="V1823" s="35"/>
      <c r="W1823" s="35"/>
      <c r="X1823" s="35"/>
      <c r="AC1823" s="251"/>
      <c r="AE1823" s="35"/>
      <c r="AF1823" s="35"/>
      <c r="AG1823" s="35"/>
      <c r="AL1823" s="251"/>
      <c r="AN1823" s="35"/>
      <c r="AO1823" s="35"/>
      <c r="AP1823" s="35"/>
      <c r="AU1823" s="251"/>
      <c r="AW1823" s="35"/>
      <c r="AX1823" s="35"/>
      <c r="AY1823" s="35"/>
      <c r="BD1823" s="251"/>
      <c r="BF1823" s="35"/>
      <c r="BG1823" s="35"/>
      <c r="BH1823" s="35"/>
      <c r="BM1823" s="251"/>
      <c r="BO1823" s="35"/>
      <c r="BP1823" s="35"/>
      <c r="BQ1823" s="35"/>
      <c r="BV1823" s="251"/>
      <c r="BX1823" s="35"/>
      <c r="BY1823" s="35"/>
      <c r="BZ1823" s="35"/>
      <c r="CE1823" s="251"/>
      <c r="CG1823" s="35"/>
      <c r="CH1823" s="35"/>
      <c r="CI1823" s="35"/>
      <c r="CN1823" s="251"/>
      <c r="CP1823" s="35"/>
      <c r="CQ1823" s="35"/>
      <c r="CR1823" s="35"/>
      <c r="CW1823" s="251"/>
      <c r="CY1823" s="35"/>
      <c r="CZ1823" s="35"/>
      <c r="DA1823" s="35"/>
      <c r="DF1823" s="251"/>
      <c r="DH1823" s="35"/>
      <c r="DI1823" s="35"/>
      <c r="DJ1823" s="35"/>
      <c r="DO1823" s="251"/>
      <c r="DQ1823" s="35"/>
      <c r="DR1823" s="35"/>
      <c r="DS1823" s="35"/>
      <c r="DX1823" s="251"/>
      <c r="DZ1823" s="35"/>
      <c r="EA1823" s="35"/>
      <c r="EB1823" s="35"/>
      <c r="EG1823" s="251"/>
      <c r="EI1823" s="35"/>
      <c r="EJ1823" s="35"/>
      <c r="EK1823" s="35"/>
      <c r="EP1823" s="251"/>
      <c r="ER1823" s="35"/>
      <c r="ES1823" s="35"/>
      <c r="ET1823" s="35"/>
      <c r="EY1823" s="251"/>
      <c r="FA1823" s="35"/>
      <c r="FB1823" s="35"/>
      <c r="FC1823" s="35"/>
      <c r="FH1823" s="251"/>
      <c r="FJ1823" s="35"/>
      <c r="FK1823" s="35"/>
      <c r="FL1823" s="35"/>
      <c r="FQ1823" s="251"/>
      <c r="FS1823" s="35"/>
      <c r="FT1823" s="35"/>
      <c r="FU1823" s="35"/>
      <c r="FZ1823" s="251"/>
      <c r="GB1823" s="35"/>
      <c r="GC1823" s="35"/>
      <c r="GD1823" s="35"/>
      <c r="GI1823" s="251"/>
      <c r="GK1823" s="35"/>
      <c r="GL1823" s="35"/>
      <c r="GM1823" s="35"/>
      <c r="GR1823" s="251"/>
      <c r="GT1823" s="35"/>
      <c r="GU1823" s="35"/>
      <c r="GV1823" s="35"/>
      <c r="HA1823" s="251"/>
      <c r="HC1823" s="35"/>
      <c r="HD1823" s="35"/>
      <c r="HE1823" s="35"/>
      <c r="HJ1823" s="35"/>
      <c r="HK1823" s="35"/>
      <c r="HL1823" s="35"/>
      <c r="HM1823" s="35"/>
      <c r="HN1823" s="35"/>
      <c r="HO1823" s="35"/>
      <c r="HP1823" s="35"/>
      <c r="HQ1823" s="35"/>
      <c r="HR1823" s="35"/>
      <c r="HS1823" s="35"/>
      <c r="HT1823" s="35"/>
      <c r="HU1823" s="35"/>
      <c r="HV1823" s="35"/>
      <c r="HW1823" s="35"/>
      <c r="HX1823" s="35"/>
      <c r="HY1823" s="35"/>
      <c r="HZ1823" s="35"/>
      <c r="IA1823" s="35"/>
      <c r="IB1823" s="35"/>
      <c r="IC1823" s="35"/>
      <c r="ID1823" s="35"/>
      <c r="IE1823" s="35"/>
      <c r="IF1823" s="35"/>
      <c r="IG1823" s="35"/>
      <c r="IH1823" s="35"/>
      <c r="II1823" s="35"/>
      <c r="IJ1823" s="35"/>
      <c r="IK1823" s="35"/>
      <c r="IL1823" s="35"/>
      <c r="IM1823" s="35"/>
      <c r="IN1823" s="35"/>
      <c r="IO1823" s="35"/>
      <c r="RL1823" s="252"/>
    </row>
    <row r="1824" spans="1:480" s="64" customFormat="1" ht="14.25">
      <c r="A1824" s="360"/>
      <c r="B1824" s="321"/>
      <c r="C1824" s="321"/>
      <c r="D1824" s="321"/>
      <c r="E1824" s="307"/>
      <c r="F1824" s="35"/>
      <c r="G1824" s="35"/>
      <c r="K1824" s="251"/>
      <c r="M1824" s="35"/>
      <c r="N1824" s="35"/>
      <c r="O1824" s="35"/>
      <c r="T1824" s="251"/>
      <c r="V1824" s="35"/>
      <c r="W1824" s="35"/>
      <c r="X1824" s="35"/>
      <c r="AC1824" s="251"/>
      <c r="AE1824" s="35"/>
      <c r="AF1824" s="35"/>
      <c r="AG1824" s="35"/>
      <c r="AL1824" s="251"/>
      <c r="AN1824" s="35"/>
      <c r="AO1824" s="35"/>
      <c r="AP1824" s="35"/>
      <c r="AU1824" s="251"/>
      <c r="AW1824" s="35"/>
      <c r="AX1824" s="35"/>
      <c r="AY1824" s="35"/>
      <c r="BD1824" s="251"/>
      <c r="BF1824" s="35"/>
      <c r="BG1824" s="35"/>
      <c r="BH1824" s="35"/>
      <c r="BM1824" s="251"/>
      <c r="BO1824" s="35"/>
      <c r="BP1824" s="35"/>
      <c r="BQ1824" s="35"/>
      <c r="BV1824" s="251"/>
      <c r="BX1824" s="35"/>
      <c r="BY1824" s="35"/>
      <c r="BZ1824" s="35"/>
      <c r="CE1824" s="251"/>
      <c r="CG1824" s="35"/>
      <c r="CH1824" s="35"/>
      <c r="CI1824" s="35"/>
      <c r="CN1824" s="251"/>
      <c r="CP1824" s="35"/>
      <c r="CQ1824" s="35"/>
      <c r="CR1824" s="35"/>
      <c r="CW1824" s="251"/>
      <c r="CY1824" s="35"/>
      <c r="CZ1824" s="35"/>
      <c r="DA1824" s="35"/>
      <c r="DF1824" s="251"/>
      <c r="DH1824" s="35"/>
      <c r="DI1824" s="35"/>
      <c r="DJ1824" s="35"/>
      <c r="DO1824" s="251"/>
      <c r="DQ1824" s="35"/>
      <c r="DR1824" s="35"/>
      <c r="DS1824" s="35"/>
      <c r="DX1824" s="251"/>
      <c r="DZ1824" s="35"/>
      <c r="EA1824" s="35"/>
      <c r="EB1824" s="35"/>
      <c r="EG1824" s="251"/>
      <c r="EI1824" s="35"/>
      <c r="EJ1824" s="35"/>
      <c r="EK1824" s="35"/>
      <c r="EP1824" s="251"/>
      <c r="ER1824" s="35"/>
      <c r="ES1824" s="35"/>
      <c r="ET1824" s="35"/>
      <c r="EY1824" s="251"/>
      <c r="FA1824" s="35"/>
      <c r="FB1824" s="35"/>
      <c r="FC1824" s="35"/>
      <c r="FH1824" s="251"/>
      <c r="FJ1824" s="35"/>
      <c r="FK1824" s="35"/>
      <c r="FL1824" s="35"/>
      <c r="FQ1824" s="251"/>
      <c r="FS1824" s="35"/>
      <c r="FT1824" s="35"/>
      <c r="FU1824" s="35"/>
      <c r="FZ1824" s="251"/>
      <c r="GB1824" s="35"/>
      <c r="GC1824" s="35"/>
      <c r="GD1824" s="35"/>
      <c r="GI1824" s="251"/>
      <c r="GK1824" s="35"/>
      <c r="GL1824" s="35"/>
      <c r="GM1824" s="35"/>
      <c r="GR1824" s="251"/>
      <c r="GT1824" s="35"/>
      <c r="GU1824" s="35"/>
      <c r="GV1824" s="35"/>
      <c r="HA1824" s="251"/>
      <c r="HC1824" s="35"/>
      <c r="HD1824" s="35"/>
      <c r="HE1824" s="35"/>
      <c r="HJ1824" s="35"/>
      <c r="HK1824" s="35"/>
      <c r="HL1824" s="35"/>
      <c r="HM1824" s="35"/>
      <c r="HN1824" s="35"/>
      <c r="HO1824" s="35"/>
      <c r="HP1824" s="35"/>
      <c r="HQ1824" s="35"/>
      <c r="HR1824" s="35"/>
      <c r="HS1824" s="35"/>
      <c r="HT1824" s="35"/>
      <c r="HU1824" s="35"/>
      <c r="HV1824" s="35"/>
      <c r="HW1824" s="35"/>
      <c r="HX1824" s="35"/>
      <c r="HY1824" s="35"/>
      <c r="HZ1824" s="35"/>
      <c r="IA1824" s="35"/>
      <c r="IB1824" s="35"/>
      <c r="IC1824" s="35"/>
      <c r="ID1824" s="35"/>
      <c r="IE1824" s="35"/>
      <c r="IF1824" s="35"/>
      <c r="IG1824" s="35"/>
      <c r="IH1824" s="35"/>
      <c r="II1824" s="35"/>
      <c r="IJ1824" s="35"/>
      <c r="IK1824" s="35"/>
      <c r="IL1824" s="35"/>
      <c r="IM1824" s="35"/>
      <c r="IN1824" s="35"/>
      <c r="IO1824" s="35"/>
      <c r="RL1824" s="252"/>
    </row>
    <row r="1825" spans="1:480" s="64" customFormat="1" ht="14.25">
      <c r="A1825" s="360"/>
      <c r="B1825" s="321"/>
      <c r="C1825" s="321"/>
      <c r="D1825" s="321"/>
      <c r="E1825" s="307"/>
      <c r="F1825" s="35"/>
      <c r="G1825" s="35"/>
      <c r="K1825" s="251"/>
      <c r="M1825" s="35"/>
      <c r="N1825" s="35"/>
      <c r="O1825" s="35"/>
      <c r="T1825" s="251"/>
      <c r="V1825" s="35"/>
      <c r="W1825" s="35"/>
      <c r="X1825" s="35"/>
      <c r="AC1825" s="251"/>
      <c r="AE1825" s="35"/>
      <c r="AF1825" s="35"/>
      <c r="AG1825" s="35"/>
      <c r="AL1825" s="251"/>
      <c r="AN1825" s="35"/>
      <c r="AO1825" s="35"/>
      <c r="AP1825" s="35"/>
      <c r="AU1825" s="251"/>
      <c r="AW1825" s="35"/>
      <c r="AX1825" s="35"/>
      <c r="AY1825" s="35"/>
      <c r="BD1825" s="251"/>
      <c r="BF1825" s="35"/>
      <c r="BG1825" s="35"/>
      <c r="BH1825" s="35"/>
      <c r="BM1825" s="251"/>
      <c r="BO1825" s="35"/>
      <c r="BP1825" s="35"/>
      <c r="BQ1825" s="35"/>
      <c r="BV1825" s="251"/>
      <c r="BX1825" s="35"/>
      <c r="BY1825" s="35"/>
      <c r="BZ1825" s="35"/>
      <c r="CE1825" s="251"/>
      <c r="CG1825" s="35"/>
      <c r="CH1825" s="35"/>
      <c r="CI1825" s="35"/>
      <c r="CN1825" s="251"/>
      <c r="CP1825" s="35"/>
      <c r="CQ1825" s="35"/>
      <c r="CR1825" s="35"/>
      <c r="CW1825" s="251"/>
      <c r="CY1825" s="35"/>
      <c r="CZ1825" s="35"/>
      <c r="DA1825" s="35"/>
      <c r="DF1825" s="251"/>
      <c r="DH1825" s="35"/>
      <c r="DI1825" s="35"/>
      <c r="DJ1825" s="35"/>
      <c r="DO1825" s="251"/>
      <c r="DQ1825" s="35"/>
      <c r="DR1825" s="35"/>
      <c r="DS1825" s="35"/>
      <c r="DX1825" s="251"/>
      <c r="DZ1825" s="35"/>
      <c r="EA1825" s="35"/>
      <c r="EB1825" s="35"/>
      <c r="EG1825" s="251"/>
      <c r="EI1825" s="35"/>
      <c r="EJ1825" s="35"/>
      <c r="EK1825" s="35"/>
      <c r="EP1825" s="251"/>
      <c r="ER1825" s="35"/>
      <c r="ES1825" s="35"/>
      <c r="ET1825" s="35"/>
      <c r="EY1825" s="251"/>
      <c r="FA1825" s="35"/>
      <c r="FB1825" s="35"/>
      <c r="FC1825" s="35"/>
      <c r="FH1825" s="251"/>
      <c r="FJ1825" s="35"/>
      <c r="FK1825" s="35"/>
      <c r="FL1825" s="35"/>
      <c r="FQ1825" s="251"/>
      <c r="FS1825" s="35"/>
      <c r="FT1825" s="35"/>
      <c r="FU1825" s="35"/>
      <c r="FZ1825" s="251"/>
      <c r="GB1825" s="35"/>
      <c r="GC1825" s="35"/>
      <c r="GD1825" s="35"/>
      <c r="GI1825" s="251"/>
      <c r="GK1825" s="35"/>
      <c r="GL1825" s="35"/>
      <c r="GM1825" s="35"/>
      <c r="GR1825" s="251"/>
      <c r="GT1825" s="35"/>
      <c r="GU1825" s="35"/>
      <c r="GV1825" s="35"/>
      <c r="HA1825" s="251"/>
      <c r="HC1825" s="35"/>
      <c r="HD1825" s="35"/>
      <c r="HE1825" s="35"/>
      <c r="HJ1825" s="35"/>
      <c r="HK1825" s="35"/>
      <c r="HL1825" s="35"/>
      <c r="HM1825" s="35"/>
      <c r="HN1825" s="35"/>
      <c r="HO1825" s="35"/>
      <c r="HP1825" s="35"/>
      <c r="HQ1825" s="35"/>
      <c r="HR1825" s="35"/>
      <c r="HS1825" s="35"/>
      <c r="HT1825" s="35"/>
      <c r="HU1825" s="35"/>
      <c r="HV1825" s="35"/>
      <c r="HW1825" s="35"/>
      <c r="HX1825" s="35"/>
      <c r="HY1825" s="35"/>
      <c r="HZ1825" s="35"/>
      <c r="IA1825" s="35"/>
      <c r="IB1825" s="35"/>
      <c r="IC1825" s="35"/>
      <c r="ID1825" s="35"/>
      <c r="IE1825" s="35"/>
      <c r="IF1825" s="35"/>
      <c r="IG1825" s="35"/>
      <c r="IH1825" s="35"/>
      <c r="II1825" s="35"/>
      <c r="IJ1825" s="35"/>
      <c r="IK1825" s="35"/>
      <c r="IL1825" s="35"/>
      <c r="IM1825" s="35"/>
      <c r="IN1825" s="35"/>
      <c r="IO1825" s="35"/>
      <c r="RL1825" s="252"/>
    </row>
    <row r="1826" spans="1:480" s="64" customFormat="1" ht="14.25">
      <c r="A1826" s="321"/>
      <c r="B1826" s="321"/>
      <c r="C1826" s="321"/>
      <c r="D1826" s="321"/>
      <c r="E1826" s="299"/>
      <c r="F1826" s="35"/>
      <c r="G1826" s="35"/>
      <c r="K1826" s="251"/>
      <c r="M1826" s="35"/>
      <c r="N1826" s="35"/>
      <c r="O1826" s="35"/>
      <c r="T1826" s="251"/>
      <c r="V1826" s="35"/>
      <c r="W1826" s="35"/>
      <c r="X1826" s="35"/>
      <c r="AC1826" s="251"/>
      <c r="AE1826" s="35"/>
      <c r="AF1826" s="35"/>
      <c r="AG1826" s="35"/>
      <c r="AL1826" s="251"/>
      <c r="AN1826" s="35"/>
      <c r="AO1826" s="35"/>
      <c r="AP1826" s="35"/>
      <c r="AU1826" s="251"/>
      <c r="AW1826" s="35"/>
      <c r="AX1826" s="35"/>
      <c r="AY1826" s="35"/>
      <c r="BD1826" s="251"/>
      <c r="BF1826" s="35"/>
      <c r="BG1826" s="35"/>
      <c r="BH1826" s="35"/>
      <c r="BM1826" s="251"/>
      <c r="BO1826" s="35"/>
      <c r="BP1826" s="35"/>
      <c r="BQ1826" s="35"/>
      <c r="BV1826" s="251"/>
      <c r="BX1826" s="35"/>
      <c r="BY1826" s="35"/>
      <c r="BZ1826" s="35"/>
      <c r="CE1826" s="251"/>
      <c r="CG1826" s="35"/>
      <c r="CH1826" s="35"/>
      <c r="CI1826" s="35"/>
      <c r="CN1826" s="251"/>
      <c r="CP1826" s="35"/>
      <c r="CQ1826" s="35"/>
      <c r="CR1826" s="35"/>
      <c r="CW1826" s="251"/>
      <c r="CY1826" s="35"/>
      <c r="CZ1826" s="35"/>
      <c r="DA1826" s="35"/>
      <c r="DF1826" s="251"/>
      <c r="DH1826" s="35"/>
      <c r="DI1826" s="35"/>
      <c r="DJ1826" s="35"/>
      <c r="DO1826" s="251"/>
      <c r="DQ1826" s="35"/>
      <c r="DR1826" s="35"/>
      <c r="DS1826" s="35"/>
      <c r="DX1826" s="251"/>
      <c r="DZ1826" s="35"/>
      <c r="EA1826" s="35"/>
      <c r="EB1826" s="35"/>
      <c r="EG1826" s="251"/>
      <c r="EI1826" s="35"/>
      <c r="EJ1826" s="35"/>
      <c r="EK1826" s="35"/>
      <c r="EP1826" s="251"/>
      <c r="ER1826" s="35"/>
      <c r="ES1826" s="35"/>
      <c r="ET1826" s="35"/>
      <c r="EY1826" s="251"/>
      <c r="FA1826" s="35"/>
      <c r="FB1826" s="35"/>
      <c r="FC1826" s="35"/>
      <c r="FH1826" s="251"/>
      <c r="FJ1826" s="35"/>
      <c r="FK1826" s="35"/>
      <c r="FL1826" s="35"/>
      <c r="FQ1826" s="251"/>
      <c r="FS1826" s="35"/>
      <c r="FT1826" s="35"/>
      <c r="FU1826" s="35"/>
      <c r="FZ1826" s="251"/>
      <c r="GB1826" s="35"/>
      <c r="GC1826" s="35"/>
      <c r="GD1826" s="35"/>
      <c r="GI1826" s="251"/>
      <c r="GK1826" s="35"/>
      <c r="GL1826" s="35"/>
      <c r="GM1826" s="35"/>
      <c r="GR1826" s="251"/>
      <c r="GT1826" s="35"/>
      <c r="GU1826" s="35"/>
      <c r="GV1826" s="35"/>
      <c r="HA1826" s="251"/>
      <c r="HC1826" s="35"/>
      <c r="HD1826" s="35"/>
      <c r="HE1826" s="35"/>
      <c r="HJ1826" s="35"/>
      <c r="HK1826" s="35"/>
      <c r="HL1826" s="35"/>
      <c r="HM1826" s="35"/>
      <c r="HN1826" s="35"/>
      <c r="HO1826" s="35"/>
      <c r="HP1826" s="35"/>
      <c r="HQ1826" s="35"/>
      <c r="HR1826" s="35"/>
      <c r="HS1826" s="35"/>
      <c r="HT1826" s="35"/>
      <c r="HU1826" s="35"/>
      <c r="HV1826" s="35"/>
      <c r="HW1826" s="35"/>
      <c r="HX1826" s="35"/>
      <c r="HY1826" s="35"/>
      <c r="HZ1826" s="35"/>
      <c r="IA1826" s="35"/>
      <c r="IB1826" s="35"/>
      <c r="IC1826" s="35"/>
      <c r="ID1826" s="35"/>
      <c r="IE1826" s="35"/>
      <c r="IF1826" s="35"/>
      <c r="IG1826" s="35"/>
      <c r="IH1826" s="35"/>
      <c r="II1826" s="35"/>
      <c r="IJ1826" s="35"/>
      <c r="IK1826" s="35"/>
      <c r="IL1826" s="35"/>
      <c r="IM1826" s="35"/>
      <c r="IN1826" s="35"/>
      <c r="IO1826" s="35"/>
      <c r="RL1826" s="252"/>
    </row>
    <row r="1827" spans="1:480" s="64" customFormat="1" ht="14.25">
      <c r="A1827" s="360"/>
      <c r="B1827" s="321"/>
      <c r="C1827" s="321"/>
      <c r="D1827" s="321"/>
      <c r="E1827" s="307"/>
      <c r="F1827" s="35"/>
      <c r="G1827" s="35"/>
      <c r="K1827" s="251"/>
      <c r="M1827" s="35"/>
      <c r="N1827" s="35"/>
      <c r="O1827" s="35"/>
      <c r="T1827" s="251"/>
      <c r="V1827" s="35"/>
      <c r="W1827" s="35"/>
      <c r="X1827" s="35"/>
      <c r="AC1827" s="251"/>
      <c r="AE1827" s="35"/>
      <c r="AF1827" s="35"/>
      <c r="AG1827" s="35"/>
      <c r="AL1827" s="251"/>
      <c r="AN1827" s="35"/>
      <c r="AO1827" s="35"/>
      <c r="AP1827" s="35"/>
      <c r="AU1827" s="251"/>
      <c r="AW1827" s="35"/>
      <c r="AX1827" s="35"/>
      <c r="AY1827" s="35"/>
      <c r="BD1827" s="251"/>
      <c r="BF1827" s="35"/>
      <c r="BG1827" s="35"/>
      <c r="BH1827" s="35"/>
      <c r="BM1827" s="251"/>
      <c r="BO1827" s="35"/>
      <c r="BP1827" s="35"/>
      <c r="BQ1827" s="35"/>
      <c r="BV1827" s="251"/>
      <c r="BX1827" s="35"/>
      <c r="BY1827" s="35"/>
      <c r="BZ1827" s="35"/>
      <c r="CE1827" s="251"/>
      <c r="CG1827" s="35"/>
      <c r="CH1827" s="35"/>
      <c r="CI1827" s="35"/>
      <c r="CN1827" s="251"/>
      <c r="CP1827" s="35"/>
      <c r="CQ1827" s="35"/>
      <c r="CR1827" s="35"/>
      <c r="CW1827" s="251"/>
      <c r="CY1827" s="35"/>
      <c r="CZ1827" s="35"/>
      <c r="DA1827" s="35"/>
      <c r="DF1827" s="251"/>
      <c r="DH1827" s="35"/>
      <c r="DI1827" s="35"/>
      <c r="DJ1827" s="35"/>
      <c r="DO1827" s="251"/>
      <c r="DQ1827" s="35"/>
      <c r="DR1827" s="35"/>
      <c r="DS1827" s="35"/>
      <c r="DX1827" s="251"/>
      <c r="DZ1827" s="35"/>
      <c r="EA1827" s="35"/>
      <c r="EB1827" s="35"/>
      <c r="EG1827" s="251"/>
      <c r="EI1827" s="35"/>
      <c r="EJ1827" s="35"/>
      <c r="EK1827" s="35"/>
      <c r="EP1827" s="251"/>
      <c r="ER1827" s="35"/>
      <c r="ES1827" s="35"/>
      <c r="ET1827" s="35"/>
      <c r="EY1827" s="251"/>
      <c r="FA1827" s="35"/>
      <c r="FB1827" s="35"/>
      <c r="FC1827" s="35"/>
      <c r="FH1827" s="251"/>
      <c r="FJ1827" s="35"/>
      <c r="FK1827" s="35"/>
      <c r="FL1827" s="35"/>
      <c r="FQ1827" s="251"/>
      <c r="FS1827" s="35"/>
      <c r="FT1827" s="35"/>
      <c r="FU1827" s="35"/>
      <c r="FZ1827" s="251"/>
      <c r="GB1827" s="35"/>
      <c r="GC1827" s="35"/>
      <c r="GD1827" s="35"/>
      <c r="GI1827" s="251"/>
      <c r="GK1827" s="35"/>
      <c r="GL1827" s="35"/>
      <c r="GM1827" s="35"/>
      <c r="GR1827" s="251"/>
      <c r="GT1827" s="35"/>
      <c r="GU1827" s="35"/>
      <c r="GV1827" s="35"/>
      <c r="HA1827" s="251"/>
      <c r="HC1827" s="35"/>
      <c r="HD1827" s="35"/>
      <c r="HE1827" s="35"/>
      <c r="HJ1827" s="35"/>
      <c r="HK1827" s="35"/>
      <c r="HL1827" s="35"/>
      <c r="HM1827" s="35"/>
      <c r="HN1827" s="35"/>
      <c r="HO1827" s="35"/>
      <c r="HP1827" s="35"/>
      <c r="HQ1827" s="35"/>
      <c r="HR1827" s="35"/>
      <c r="HS1827" s="35"/>
      <c r="HT1827" s="35"/>
      <c r="HU1827" s="35"/>
      <c r="HV1827" s="35"/>
      <c r="HW1827" s="35"/>
      <c r="HX1827" s="35"/>
      <c r="HY1827" s="35"/>
      <c r="HZ1827" s="35"/>
      <c r="IA1827" s="35"/>
      <c r="IB1827" s="35"/>
      <c r="IC1827" s="35"/>
      <c r="ID1827" s="35"/>
      <c r="IE1827" s="35"/>
      <c r="IF1827" s="35"/>
      <c r="IG1827" s="35"/>
      <c r="IH1827" s="35"/>
      <c r="II1827" s="35"/>
      <c r="IJ1827" s="35"/>
      <c r="IK1827" s="35"/>
      <c r="IL1827" s="35"/>
      <c r="IM1827" s="35"/>
      <c r="IN1827" s="35"/>
      <c r="IO1827" s="35"/>
      <c r="RL1827" s="252"/>
    </row>
    <row r="1828" spans="1:480" s="64" customFormat="1" ht="14.25">
      <c r="A1828" s="360"/>
      <c r="B1828" s="321"/>
      <c r="C1828" s="321"/>
      <c r="D1828" s="321"/>
      <c r="E1828" s="307"/>
      <c r="F1828" s="35"/>
      <c r="G1828" s="35"/>
      <c r="K1828" s="251"/>
      <c r="M1828" s="35"/>
      <c r="N1828" s="35"/>
      <c r="O1828" s="35"/>
      <c r="T1828" s="251"/>
      <c r="V1828" s="35"/>
      <c r="W1828" s="35"/>
      <c r="X1828" s="35"/>
      <c r="AC1828" s="251"/>
      <c r="AE1828" s="35"/>
      <c r="AF1828" s="35"/>
      <c r="AG1828" s="35"/>
      <c r="AL1828" s="251"/>
      <c r="AN1828" s="35"/>
      <c r="AO1828" s="35"/>
      <c r="AP1828" s="35"/>
      <c r="AU1828" s="251"/>
      <c r="AW1828" s="35"/>
      <c r="AX1828" s="35"/>
      <c r="AY1828" s="35"/>
      <c r="BD1828" s="251"/>
      <c r="BF1828" s="35"/>
      <c r="BG1828" s="35"/>
      <c r="BH1828" s="35"/>
      <c r="BM1828" s="251"/>
      <c r="BO1828" s="35"/>
      <c r="BP1828" s="35"/>
      <c r="BQ1828" s="35"/>
      <c r="BV1828" s="251"/>
      <c r="BX1828" s="35"/>
      <c r="BY1828" s="35"/>
      <c r="BZ1828" s="35"/>
      <c r="CE1828" s="251"/>
      <c r="CG1828" s="35"/>
      <c r="CH1828" s="35"/>
      <c r="CI1828" s="35"/>
      <c r="CN1828" s="251"/>
      <c r="CP1828" s="35"/>
      <c r="CQ1828" s="35"/>
      <c r="CR1828" s="35"/>
      <c r="CW1828" s="251"/>
      <c r="CY1828" s="35"/>
      <c r="CZ1828" s="35"/>
      <c r="DA1828" s="35"/>
      <c r="DF1828" s="251"/>
      <c r="DH1828" s="35"/>
      <c r="DI1828" s="35"/>
      <c r="DJ1828" s="35"/>
      <c r="DO1828" s="251"/>
      <c r="DQ1828" s="35"/>
      <c r="DR1828" s="35"/>
      <c r="DS1828" s="35"/>
      <c r="DX1828" s="251"/>
      <c r="DZ1828" s="35"/>
      <c r="EA1828" s="35"/>
      <c r="EB1828" s="35"/>
      <c r="EG1828" s="251"/>
      <c r="EI1828" s="35"/>
      <c r="EJ1828" s="35"/>
      <c r="EK1828" s="35"/>
      <c r="EP1828" s="251"/>
      <c r="ER1828" s="35"/>
      <c r="ES1828" s="35"/>
      <c r="ET1828" s="35"/>
      <c r="EY1828" s="251"/>
      <c r="FA1828" s="35"/>
      <c r="FB1828" s="35"/>
      <c r="FC1828" s="35"/>
      <c r="FH1828" s="251"/>
      <c r="FJ1828" s="35"/>
      <c r="FK1828" s="35"/>
      <c r="FL1828" s="35"/>
      <c r="FQ1828" s="251"/>
      <c r="FS1828" s="35"/>
      <c r="FT1828" s="35"/>
      <c r="FU1828" s="35"/>
      <c r="FZ1828" s="251"/>
      <c r="GB1828" s="35"/>
      <c r="GC1828" s="35"/>
      <c r="GD1828" s="35"/>
      <c r="GI1828" s="251"/>
      <c r="GK1828" s="35"/>
      <c r="GL1828" s="35"/>
      <c r="GM1828" s="35"/>
      <c r="GR1828" s="251"/>
      <c r="GT1828" s="35"/>
      <c r="GU1828" s="35"/>
      <c r="GV1828" s="35"/>
      <c r="HA1828" s="251"/>
      <c r="HC1828" s="35"/>
      <c r="HD1828" s="35"/>
      <c r="HE1828" s="35"/>
      <c r="HJ1828" s="35"/>
      <c r="HK1828" s="35"/>
      <c r="HL1828" s="35"/>
      <c r="HM1828" s="35"/>
      <c r="HN1828" s="35"/>
      <c r="HO1828" s="35"/>
      <c r="HP1828" s="35"/>
      <c r="HQ1828" s="35"/>
      <c r="HR1828" s="35"/>
      <c r="HS1828" s="35"/>
      <c r="HT1828" s="35"/>
      <c r="HU1828" s="35"/>
      <c r="HV1828" s="35"/>
      <c r="HW1828" s="35"/>
      <c r="HX1828" s="35"/>
      <c r="HY1828" s="35"/>
      <c r="HZ1828" s="35"/>
      <c r="IA1828" s="35"/>
      <c r="IB1828" s="35"/>
      <c r="IC1828" s="35"/>
      <c r="ID1828" s="35"/>
      <c r="IE1828" s="35"/>
      <c r="IF1828" s="35"/>
      <c r="IG1828" s="35"/>
      <c r="IH1828" s="35"/>
      <c r="II1828" s="35"/>
      <c r="IJ1828" s="35"/>
      <c r="IK1828" s="35"/>
      <c r="IL1828" s="35"/>
      <c r="IM1828" s="35"/>
      <c r="IN1828" s="35"/>
      <c r="IO1828" s="35"/>
      <c r="RL1828" s="252"/>
    </row>
    <row r="1829" spans="1:480" s="64" customFormat="1" ht="14.25">
      <c r="A1829" s="360"/>
      <c r="B1829" s="321"/>
      <c r="C1829" s="321"/>
      <c r="D1829" s="321"/>
      <c r="E1829" s="307"/>
      <c r="F1829" s="307"/>
      <c r="G1829" s="35"/>
      <c r="K1829" s="251"/>
      <c r="M1829" s="35"/>
      <c r="N1829" s="35"/>
      <c r="O1829" s="35"/>
      <c r="T1829" s="251"/>
      <c r="V1829" s="35"/>
      <c r="W1829" s="35"/>
      <c r="X1829" s="35"/>
      <c r="AC1829" s="251"/>
      <c r="AE1829" s="35"/>
      <c r="AF1829" s="35"/>
      <c r="AG1829" s="35"/>
      <c r="AL1829" s="251"/>
      <c r="AN1829" s="35"/>
      <c r="AO1829" s="35"/>
      <c r="AP1829" s="35"/>
      <c r="AU1829" s="251"/>
      <c r="AW1829" s="35"/>
      <c r="AX1829" s="35"/>
      <c r="AY1829" s="35"/>
      <c r="BD1829" s="251"/>
      <c r="BF1829" s="35"/>
      <c r="BG1829" s="35"/>
      <c r="BH1829" s="35"/>
      <c r="BM1829" s="251"/>
      <c r="BO1829" s="35"/>
      <c r="BP1829" s="35"/>
      <c r="BQ1829" s="35"/>
      <c r="BV1829" s="251"/>
      <c r="BX1829" s="35"/>
      <c r="BY1829" s="35"/>
      <c r="BZ1829" s="35"/>
      <c r="CE1829" s="251"/>
      <c r="CG1829" s="35"/>
      <c r="CH1829" s="35"/>
      <c r="CI1829" s="35"/>
      <c r="CN1829" s="251"/>
      <c r="CP1829" s="35"/>
      <c r="CQ1829" s="35"/>
      <c r="CR1829" s="35"/>
      <c r="CW1829" s="251"/>
      <c r="CY1829" s="35"/>
      <c r="CZ1829" s="35"/>
      <c r="DA1829" s="35"/>
      <c r="DF1829" s="251"/>
      <c r="DH1829" s="35"/>
      <c r="DI1829" s="35"/>
      <c r="DJ1829" s="35"/>
      <c r="DO1829" s="251"/>
      <c r="DQ1829" s="35"/>
      <c r="DR1829" s="35"/>
      <c r="DS1829" s="35"/>
      <c r="DX1829" s="251"/>
      <c r="DZ1829" s="35"/>
      <c r="EA1829" s="35"/>
      <c r="EB1829" s="35"/>
      <c r="EG1829" s="251"/>
      <c r="EI1829" s="35"/>
      <c r="EJ1829" s="35"/>
      <c r="EK1829" s="35"/>
      <c r="EP1829" s="251"/>
      <c r="ER1829" s="35"/>
      <c r="ES1829" s="35"/>
      <c r="ET1829" s="35"/>
      <c r="EY1829" s="251"/>
      <c r="FA1829" s="35"/>
      <c r="FB1829" s="35"/>
      <c r="FC1829" s="35"/>
      <c r="FH1829" s="251"/>
      <c r="FJ1829" s="35"/>
      <c r="FK1829" s="35"/>
      <c r="FL1829" s="35"/>
      <c r="FQ1829" s="251"/>
      <c r="FS1829" s="35"/>
      <c r="FT1829" s="35"/>
      <c r="FU1829" s="35"/>
      <c r="FZ1829" s="251"/>
      <c r="GB1829" s="35"/>
      <c r="GC1829" s="35"/>
      <c r="GD1829" s="35"/>
      <c r="GI1829" s="251"/>
      <c r="GK1829" s="35"/>
      <c r="GL1829" s="35"/>
      <c r="GM1829" s="35"/>
      <c r="GR1829" s="251"/>
      <c r="GT1829" s="35"/>
      <c r="GU1829" s="35"/>
      <c r="GV1829" s="35"/>
      <c r="HA1829" s="251"/>
      <c r="HC1829" s="35"/>
      <c r="HD1829" s="35"/>
      <c r="HE1829" s="35"/>
      <c r="HJ1829" s="35"/>
      <c r="HK1829" s="35"/>
      <c r="HL1829" s="35"/>
      <c r="HM1829" s="35"/>
      <c r="HN1829" s="35"/>
      <c r="HO1829" s="35"/>
      <c r="HP1829" s="35"/>
      <c r="HQ1829" s="35"/>
      <c r="HR1829" s="35"/>
      <c r="HS1829" s="35"/>
      <c r="HT1829" s="35"/>
      <c r="HU1829" s="35"/>
      <c r="HV1829" s="35"/>
      <c r="HW1829" s="35"/>
      <c r="HX1829" s="35"/>
      <c r="HY1829" s="35"/>
      <c r="HZ1829" s="35"/>
      <c r="IA1829" s="35"/>
      <c r="IB1829" s="35"/>
      <c r="IC1829" s="35"/>
      <c r="ID1829" s="35"/>
      <c r="IE1829" s="35"/>
      <c r="IF1829" s="35"/>
      <c r="IG1829" s="35"/>
      <c r="IH1829" s="35"/>
      <c r="II1829" s="35"/>
      <c r="IJ1829" s="35"/>
      <c r="IK1829" s="35"/>
      <c r="IL1829" s="35"/>
      <c r="IM1829" s="35"/>
      <c r="IN1829" s="35"/>
      <c r="IO1829" s="35"/>
      <c r="RL1829" s="252"/>
    </row>
    <row r="1830" spans="1:480" s="64" customFormat="1" ht="14.25">
      <c r="A1830" s="360"/>
      <c r="B1830" s="321"/>
      <c r="C1830" s="321"/>
      <c r="D1830" s="321"/>
      <c r="E1830" s="307"/>
      <c r="F1830" s="35"/>
      <c r="G1830" s="35"/>
      <c r="K1830" s="251"/>
      <c r="M1830" s="35"/>
      <c r="N1830" s="35"/>
      <c r="O1830" s="35"/>
      <c r="T1830" s="251"/>
      <c r="V1830" s="35"/>
      <c r="W1830" s="35"/>
      <c r="X1830" s="35"/>
      <c r="AC1830" s="251"/>
      <c r="AE1830" s="35"/>
      <c r="AF1830" s="35"/>
      <c r="AG1830" s="35"/>
      <c r="AL1830" s="251"/>
      <c r="AN1830" s="35"/>
      <c r="AO1830" s="35"/>
      <c r="AP1830" s="35"/>
      <c r="AU1830" s="251"/>
      <c r="AW1830" s="35"/>
      <c r="AX1830" s="35"/>
      <c r="AY1830" s="35"/>
      <c r="BD1830" s="251"/>
      <c r="BF1830" s="35"/>
      <c r="BG1830" s="35"/>
      <c r="BH1830" s="35"/>
      <c r="BM1830" s="251"/>
      <c r="BO1830" s="35"/>
      <c r="BP1830" s="35"/>
      <c r="BQ1830" s="35"/>
      <c r="BV1830" s="251"/>
      <c r="BX1830" s="35"/>
      <c r="BY1830" s="35"/>
      <c r="BZ1830" s="35"/>
      <c r="CE1830" s="251"/>
      <c r="CG1830" s="35"/>
      <c r="CH1830" s="35"/>
      <c r="CI1830" s="35"/>
      <c r="CN1830" s="251"/>
      <c r="CP1830" s="35"/>
      <c r="CQ1830" s="35"/>
      <c r="CR1830" s="35"/>
      <c r="CW1830" s="251"/>
      <c r="CY1830" s="35"/>
      <c r="CZ1830" s="35"/>
      <c r="DA1830" s="35"/>
      <c r="DF1830" s="251"/>
      <c r="DH1830" s="35"/>
      <c r="DI1830" s="35"/>
      <c r="DJ1830" s="35"/>
      <c r="DO1830" s="251"/>
      <c r="DQ1830" s="35"/>
      <c r="DR1830" s="35"/>
      <c r="DS1830" s="35"/>
      <c r="DX1830" s="251"/>
      <c r="DZ1830" s="35"/>
      <c r="EA1830" s="35"/>
      <c r="EB1830" s="35"/>
      <c r="EG1830" s="251"/>
      <c r="EI1830" s="35"/>
      <c r="EJ1830" s="35"/>
      <c r="EK1830" s="35"/>
      <c r="EP1830" s="251"/>
      <c r="ER1830" s="35"/>
      <c r="ES1830" s="35"/>
      <c r="ET1830" s="35"/>
      <c r="EY1830" s="251"/>
      <c r="FA1830" s="35"/>
      <c r="FB1830" s="35"/>
      <c r="FC1830" s="35"/>
      <c r="FH1830" s="251"/>
      <c r="FJ1830" s="35"/>
      <c r="FK1830" s="35"/>
      <c r="FL1830" s="35"/>
      <c r="FQ1830" s="251"/>
      <c r="FS1830" s="35"/>
      <c r="FT1830" s="35"/>
      <c r="FU1830" s="35"/>
      <c r="FZ1830" s="251"/>
      <c r="GB1830" s="35"/>
      <c r="GC1830" s="35"/>
      <c r="GD1830" s="35"/>
      <c r="GI1830" s="251"/>
      <c r="GK1830" s="35"/>
      <c r="GL1830" s="35"/>
      <c r="GM1830" s="35"/>
      <c r="GR1830" s="251"/>
      <c r="GT1830" s="35"/>
      <c r="GU1830" s="35"/>
      <c r="GV1830" s="35"/>
      <c r="HA1830" s="251"/>
      <c r="HC1830" s="35"/>
      <c r="HD1830" s="35"/>
      <c r="HE1830" s="35"/>
      <c r="HJ1830" s="35"/>
      <c r="HK1830" s="35"/>
      <c r="HL1830" s="35"/>
      <c r="HM1830" s="35"/>
      <c r="HN1830" s="35"/>
      <c r="HO1830" s="35"/>
      <c r="HP1830" s="35"/>
      <c r="HQ1830" s="35"/>
      <c r="HR1830" s="35"/>
      <c r="HS1830" s="35"/>
      <c r="HT1830" s="35"/>
      <c r="HU1830" s="35"/>
      <c r="HV1830" s="35"/>
      <c r="HW1830" s="35"/>
      <c r="HX1830" s="35"/>
      <c r="HY1830" s="35"/>
      <c r="HZ1830" s="35"/>
      <c r="IA1830" s="35"/>
      <c r="IB1830" s="35"/>
      <c r="IC1830" s="35"/>
      <c r="ID1830" s="35"/>
      <c r="IE1830" s="35"/>
      <c r="IF1830" s="35"/>
      <c r="IG1830" s="35"/>
      <c r="IH1830" s="35"/>
      <c r="II1830" s="35"/>
      <c r="IJ1830" s="35"/>
      <c r="IK1830" s="35"/>
      <c r="IL1830" s="35"/>
      <c r="IM1830" s="35"/>
      <c r="IN1830" s="35"/>
      <c r="IO1830" s="35"/>
      <c r="RL1830" s="252"/>
    </row>
    <row r="1831" spans="1:480" s="64" customFormat="1" ht="14.25">
      <c r="A1831" s="360"/>
      <c r="B1831" s="321"/>
      <c r="C1831" s="321"/>
      <c r="D1831" s="321"/>
      <c r="E1831" s="307"/>
      <c r="F1831" s="35"/>
      <c r="G1831" s="35"/>
      <c r="K1831" s="251"/>
      <c r="M1831" s="35"/>
      <c r="N1831" s="35"/>
      <c r="O1831" s="35"/>
      <c r="T1831" s="251"/>
      <c r="V1831" s="35"/>
      <c r="W1831" s="35"/>
      <c r="X1831" s="35"/>
      <c r="AC1831" s="251"/>
      <c r="AE1831" s="35"/>
      <c r="AF1831" s="35"/>
      <c r="AG1831" s="35"/>
      <c r="AL1831" s="251"/>
      <c r="AN1831" s="35"/>
      <c r="AO1831" s="35"/>
      <c r="AP1831" s="35"/>
      <c r="AU1831" s="251"/>
      <c r="AW1831" s="35"/>
      <c r="AX1831" s="35"/>
      <c r="AY1831" s="35"/>
      <c r="BD1831" s="251"/>
      <c r="BF1831" s="35"/>
      <c r="BG1831" s="35"/>
      <c r="BH1831" s="35"/>
      <c r="BM1831" s="251"/>
      <c r="BO1831" s="35"/>
      <c r="BP1831" s="35"/>
      <c r="BQ1831" s="35"/>
      <c r="BV1831" s="251"/>
      <c r="BX1831" s="35"/>
      <c r="BY1831" s="35"/>
      <c r="BZ1831" s="35"/>
      <c r="CE1831" s="251"/>
      <c r="CG1831" s="35"/>
      <c r="CH1831" s="35"/>
      <c r="CI1831" s="35"/>
      <c r="CN1831" s="251"/>
      <c r="CP1831" s="35"/>
      <c r="CQ1831" s="35"/>
      <c r="CR1831" s="35"/>
      <c r="CW1831" s="251"/>
      <c r="CY1831" s="35"/>
      <c r="CZ1831" s="35"/>
      <c r="DA1831" s="35"/>
      <c r="DF1831" s="251"/>
      <c r="DH1831" s="35"/>
      <c r="DI1831" s="35"/>
      <c r="DJ1831" s="35"/>
      <c r="DO1831" s="251"/>
      <c r="DQ1831" s="35"/>
      <c r="DR1831" s="35"/>
      <c r="DS1831" s="35"/>
      <c r="DX1831" s="251"/>
      <c r="DZ1831" s="35"/>
      <c r="EA1831" s="35"/>
      <c r="EB1831" s="35"/>
      <c r="EG1831" s="251"/>
      <c r="EI1831" s="35"/>
      <c r="EJ1831" s="35"/>
      <c r="EK1831" s="35"/>
      <c r="EP1831" s="251"/>
      <c r="ER1831" s="35"/>
      <c r="ES1831" s="35"/>
      <c r="ET1831" s="35"/>
      <c r="EY1831" s="251"/>
      <c r="FA1831" s="35"/>
      <c r="FB1831" s="35"/>
      <c r="FC1831" s="35"/>
      <c r="FH1831" s="251"/>
      <c r="FJ1831" s="35"/>
      <c r="FK1831" s="35"/>
      <c r="FL1831" s="35"/>
      <c r="FQ1831" s="251"/>
      <c r="FS1831" s="35"/>
      <c r="FT1831" s="35"/>
      <c r="FU1831" s="35"/>
      <c r="FZ1831" s="251"/>
      <c r="GB1831" s="35"/>
      <c r="GC1831" s="35"/>
      <c r="GD1831" s="35"/>
      <c r="GI1831" s="251"/>
      <c r="GK1831" s="35"/>
      <c r="GL1831" s="35"/>
      <c r="GM1831" s="35"/>
      <c r="GR1831" s="251"/>
      <c r="GT1831" s="35"/>
      <c r="GU1831" s="35"/>
      <c r="GV1831" s="35"/>
      <c r="HA1831" s="251"/>
      <c r="HC1831" s="35"/>
      <c r="HD1831" s="35"/>
      <c r="HE1831" s="35"/>
      <c r="HJ1831" s="35"/>
      <c r="HK1831" s="35"/>
      <c r="HL1831" s="35"/>
      <c r="HM1831" s="35"/>
      <c r="HN1831" s="35"/>
      <c r="HO1831" s="35"/>
      <c r="HP1831" s="35"/>
      <c r="HQ1831" s="35"/>
      <c r="HR1831" s="35"/>
      <c r="HS1831" s="35"/>
      <c r="HT1831" s="35"/>
      <c r="HU1831" s="35"/>
      <c r="HV1831" s="35"/>
      <c r="HW1831" s="35"/>
      <c r="HX1831" s="35"/>
      <c r="HY1831" s="35"/>
      <c r="HZ1831" s="35"/>
      <c r="IA1831" s="35"/>
      <c r="IB1831" s="35"/>
      <c r="IC1831" s="35"/>
      <c r="ID1831" s="35"/>
      <c r="IE1831" s="35"/>
      <c r="IF1831" s="35"/>
      <c r="IG1831" s="35"/>
      <c r="IH1831" s="35"/>
      <c r="II1831" s="35"/>
      <c r="IJ1831" s="35"/>
      <c r="IK1831" s="35"/>
      <c r="IL1831" s="35"/>
      <c r="IM1831" s="35"/>
      <c r="IN1831" s="35"/>
      <c r="IO1831" s="35"/>
      <c r="RL1831" s="252"/>
    </row>
    <row r="1832" spans="1:480" s="64" customFormat="1" ht="14.25">
      <c r="A1832" s="360"/>
      <c r="B1832" s="321"/>
      <c r="C1832" s="321"/>
      <c r="D1832" s="321"/>
      <c r="E1832" s="307"/>
      <c r="F1832" s="35"/>
      <c r="G1832" s="35"/>
      <c r="K1832" s="251"/>
      <c r="M1832" s="35"/>
      <c r="N1832" s="35"/>
      <c r="O1832" s="35"/>
      <c r="T1832" s="251"/>
      <c r="V1832" s="35"/>
      <c r="W1832" s="35"/>
      <c r="X1832" s="35"/>
      <c r="AC1832" s="251"/>
      <c r="AE1832" s="35"/>
      <c r="AF1832" s="35"/>
      <c r="AG1832" s="35"/>
      <c r="AL1832" s="251"/>
      <c r="AN1832" s="35"/>
      <c r="AO1832" s="35"/>
      <c r="AP1832" s="35"/>
      <c r="AU1832" s="251"/>
      <c r="AW1832" s="35"/>
      <c r="AX1832" s="35"/>
      <c r="AY1832" s="35"/>
      <c r="BD1832" s="251"/>
      <c r="BF1832" s="35"/>
      <c r="BG1832" s="35"/>
      <c r="BH1832" s="35"/>
      <c r="BM1832" s="251"/>
      <c r="BO1832" s="35"/>
      <c r="BP1832" s="35"/>
      <c r="BQ1832" s="35"/>
      <c r="BV1832" s="251"/>
      <c r="BX1832" s="35"/>
      <c r="BY1832" s="35"/>
      <c r="BZ1832" s="35"/>
      <c r="CE1832" s="251"/>
      <c r="CG1832" s="35"/>
      <c r="CH1832" s="35"/>
      <c r="CI1832" s="35"/>
      <c r="CN1832" s="251"/>
      <c r="CP1832" s="35"/>
      <c r="CQ1832" s="35"/>
      <c r="CR1832" s="35"/>
      <c r="CW1832" s="251"/>
      <c r="CY1832" s="35"/>
      <c r="CZ1832" s="35"/>
      <c r="DA1832" s="35"/>
      <c r="DF1832" s="251"/>
      <c r="DH1832" s="35"/>
      <c r="DI1832" s="35"/>
      <c r="DJ1832" s="35"/>
      <c r="DO1832" s="251"/>
      <c r="DQ1832" s="35"/>
      <c r="DR1832" s="35"/>
      <c r="DS1832" s="35"/>
      <c r="DX1832" s="251"/>
      <c r="DZ1832" s="35"/>
      <c r="EA1832" s="35"/>
      <c r="EB1832" s="35"/>
      <c r="EG1832" s="251"/>
      <c r="EI1832" s="35"/>
      <c r="EJ1832" s="35"/>
      <c r="EK1832" s="35"/>
      <c r="EP1832" s="251"/>
      <c r="ER1832" s="35"/>
      <c r="ES1832" s="35"/>
      <c r="ET1832" s="35"/>
      <c r="EY1832" s="251"/>
      <c r="FA1832" s="35"/>
      <c r="FB1832" s="35"/>
      <c r="FC1832" s="35"/>
      <c r="FH1832" s="251"/>
      <c r="FJ1832" s="35"/>
      <c r="FK1832" s="35"/>
      <c r="FL1832" s="35"/>
      <c r="FQ1832" s="251"/>
      <c r="FS1832" s="35"/>
      <c r="FT1832" s="35"/>
      <c r="FU1832" s="35"/>
      <c r="FZ1832" s="251"/>
      <c r="GB1832" s="35"/>
      <c r="GC1832" s="35"/>
      <c r="GD1832" s="35"/>
      <c r="GI1832" s="251"/>
      <c r="GK1832" s="35"/>
      <c r="GL1832" s="35"/>
      <c r="GM1832" s="35"/>
      <c r="GR1832" s="251"/>
      <c r="GT1832" s="35"/>
      <c r="GU1832" s="35"/>
      <c r="GV1832" s="35"/>
      <c r="HA1832" s="251"/>
      <c r="HC1832" s="35"/>
      <c r="HD1832" s="35"/>
      <c r="HE1832" s="35"/>
      <c r="HJ1832" s="35"/>
      <c r="HK1832" s="35"/>
      <c r="HL1832" s="35"/>
      <c r="HM1832" s="35"/>
      <c r="HN1832" s="35"/>
      <c r="HO1832" s="35"/>
      <c r="HP1832" s="35"/>
      <c r="HQ1832" s="35"/>
      <c r="HR1832" s="35"/>
      <c r="HS1832" s="35"/>
      <c r="HT1832" s="35"/>
      <c r="HU1832" s="35"/>
      <c r="HV1832" s="35"/>
      <c r="HW1832" s="35"/>
      <c r="HX1832" s="35"/>
      <c r="HY1832" s="35"/>
      <c r="HZ1832" s="35"/>
      <c r="IA1832" s="35"/>
      <c r="IB1832" s="35"/>
      <c r="IC1832" s="35"/>
      <c r="ID1832" s="35"/>
      <c r="IE1832" s="35"/>
      <c r="IF1832" s="35"/>
      <c r="IG1832" s="35"/>
      <c r="IH1832" s="35"/>
      <c r="II1832" s="35"/>
      <c r="IJ1832" s="35"/>
      <c r="IK1832" s="35"/>
      <c r="IL1832" s="35"/>
      <c r="IM1832" s="35"/>
      <c r="IN1832" s="35"/>
      <c r="IO1832" s="35"/>
      <c r="RL1832" s="252"/>
    </row>
    <row r="1833" spans="1:480" s="64" customFormat="1" ht="14.25">
      <c r="A1833" s="360"/>
      <c r="B1833" s="321"/>
      <c r="C1833" s="321"/>
      <c r="D1833" s="321"/>
      <c r="E1833" s="307"/>
      <c r="F1833" s="35"/>
      <c r="G1833" s="35"/>
      <c r="K1833" s="251"/>
      <c r="M1833" s="35"/>
      <c r="N1833" s="35"/>
      <c r="O1833" s="35"/>
      <c r="T1833" s="251"/>
      <c r="V1833" s="35"/>
      <c r="W1833" s="35"/>
      <c r="X1833" s="35"/>
      <c r="AC1833" s="251"/>
      <c r="AE1833" s="35"/>
      <c r="AF1833" s="35"/>
      <c r="AG1833" s="35"/>
      <c r="AL1833" s="251"/>
      <c r="AN1833" s="35"/>
      <c r="AO1833" s="35"/>
      <c r="AP1833" s="35"/>
      <c r="AU1833" s="251"/>
      <c r="AW1833" s="35"/>
      <c r="AX1833" s="35"/>
      <c r="AY1833" s="35"/>
      <c r="BD1833" s="251"/>
      <c r="BF1833" s="35"/>
      <c r="BG1833" s="35"/>
      <c r="BH1833" s="35"/>
      <c r="BM1833" s="251"/>
      <c r="BO1833" s="35"/>
      <c r="BP1833" s="35"/>
      <c r="BQ1833" s="35"/>
      <c r="BV1833" s="251"/>
      <c r="BX1833" s="35"/>
      <c r="BY1833" s="35"/>
      <c r="BZ1833" s="35"/>
      <c r="CE1833" s="251"/>
      <c r="CG1833" s="35"/>
      <c r="CH1833" s="35"/>
      <c r="CI1833" s="35"/>
      <c r="CN1833" s="251"/>
      <c r="CP1833" s="35"/>
      <c r="CQ1833" s="35"/>
      <c r="CR1833" s="35"/>
      <c r="CW1833" s="251"/>
      <c r="CY1833" s="35"/>
      <c r="CZ1833" s="35"/>
      <c r="DA1833" s="35"/>
      <c r="DF1833" s="251"/>
      <c r="DH1833" s="35"/>
      <c r="DI1833" s="35"/>
      <c r="DJ1833" s="35"/>
      <c r="DO1833" s="251"/>
      <c r="DQ1833" s="35"/>
      <c r="DR1833" s="35"/>
      <c r="DS1833" s="35"/>
      <c r="DX1833" s="251"/>
      <c r="DZ1833" s="35"/>
      <c r="EA1833" s="35"/>
      <c r="EB1833" s="35"/>
      <c r="EG1833" s="251"/>
      <c r="EI1833" s="35"/>
      <c r="EJ1833" s="35"/>
      <c r="EK1833" s="35"/>
      <c r="EP1833" s="251"/>
      <c r="ER1833" s="35"/>
      <c r="ES1833" s="35"/>
      <c r="ET1833" s="35"/>
      <c r="EY1833" s="251"/>
      <c r="FA1833" s="35"/>
      <c r="FB1833" s="35"/>
      <c r="FC1833" s="35"/>
      <c r="FH1833" s="251"/>
      <c r="FJ1833" s="35"/>
      <c r="FK1833" s="35"/>
      <c r="FL1833" s="35"/>
      <c r="FQ1833" s="251"/>
      <c r="FS1833" s="35"/>
      <c r="FT1833" s="35"/>
      <c r="FU1833" s="35"/>
      <c r="FZ1833" s="251"/>
      <c r="GB1833" s="35"/>
      <c r="GC1833" s="35"/>
      <c r="GD1833" s="35"/>
      <c r="GI1833" s="251"/>
      <c r="GK1833" s="35"/>
      <c r="GL1833" s="35"/>
      <c r="GM1833" s="35"/>
      <c r="GR1833" s="251"/>
      <c r="GT1833" s="35"/>
      <c r="GU1833" s="35"/>
      <c r="GV1833" s="35"/>
      <c r="HA1833" s="251"/>
      <c r="HC1833" s="35"/>
      <c r="HD1833" s="35"/>
      <c r="HE1833" s="35"/>
      <c r="HJ1833" s="35"/>
      <c r="HK1833" s="35"/>
      <c r="HL1833" s="35"/>
      <c r="HM1833" s="35"/>
      <c r="HN1833" s="35"/>
      <c r="HO1833" s="35"/>
      <c r="HP1833" s="35"/>
      <c r="HQ1833" s="35"/>
      <c r="HR1833" s="35"/>
      <c r="HS1833" s="35"/>
      <c r="HT1833" s="35"/>
      <c r="HU1833" s="35"/>
      <c r="HV1833" s="35"/>
      <c r="HW1833" s="35"/>
      <c r="HX1833" s="35"/>
      <c r="HY1833" s="35"/>
      <c r="HZ1833" s="35"/>
      <c r="IA1833" s="35"/>
      <c r="IB1833" s="35"/>
      <c r="IC1833" s="35"/>
      <c r="ID1833" s="35"/>
      <c r="IE1833" s="35"/>
      <c r="IF1833" s="35"/>
      <c r="IG1833" s="35"/>
      <c r="IH1833" s="35"/>
      <c r="II1833" s="35"/>
      <c r="IJ1833" s="35"/>
      <c r="IK1833" s="35"/>
      <c r="IL1833" s="35"/>
      <c r="IM1833" s="35"/>
      <c r="IN1833" s="35"/>
      <c r="IO1833" s="35"/>
      <c r="RL1833" s="252"/>
    </row>
    <row r="1834" spans="1:480" s="64" customFormat="1" ht="14.25">
      <c r="A1834" s="360"/>
      <c r="B1834" s="321"/>
      <c r="C1834" s="321"/>
      <c r="D1834" s="321"/>
      <c r="E1834" s="307"/>
      <c r="F1834" s="35"/>
      <c r="G1834" s="35"/>
      <c r="K1834" s="251"/>
      <c r="M1834" s="35"/>
      <c r="N1834" s="35"/>
      <c r="O1834" s="35"/>
      <c r="T1834" s="251"/>
      <c r="V1834" s="35"/>
      <c r="W1834" s="35"/>
      <c r="X1834" s="35"/>
      <c r="AC1834" s="251"/>
      <c r="AE1834" s="35"/>
      <c r="AF1834" s="35"/>
      <c r="AG1834" s="35"/>
      <c r="AL1834" s="251"/>
      <c r="AN1834" s="35"/>
      <c r="AO1834" s="35"/>
      <c r="AP1834" s="35"/>
      <c r="AU1834" s="251"/>
      <c r="AW1834" s="35"/>
      <c r="AX1834" s="35"/>
      <c r="AY1834" s="35"/>
      <c r="BD1834" s="251"/>
      <c r="BF1834" s="35"/>
      <c r="BG1834" s="35"/>
      <c r="BH1834" s="35"/>
      <c r="BM1834" s="251"/>
      <c r="BO1834" s="35"/>
      <c r="BP1834" s="35"/>
      <c r="BQ1834" s="35"/>
      <c r="BV1834" s="251"/>
      <c r="BX1834" s="35"/>
      <c r="BY1834" s="35"/>
      <c r="BZ1834" s="35"/>
      <c r="CE1834" s="251"/>
      <c r="CG1834" s="35"/>
      <c r="CH1834" s="35"/>
      <c r="CI1834" s="35"/>
      <c r="CN1834" s="251"/>
      <c r="CP1834" s="35"/>
      <c r="CQ1834" s="35"/>
      <c r="CR1834" s="35"/>
      <c r="CW1834" s="251"/>
      <c r="CY1834" s="35"/>
      <c r="CZ1834" s="35"/>
      <c r="DA1834" s="35"/>
      <c r="DF1834" s="251"/>
      <c r="DH1834" s="35"/>
      <c r="DI1834" s="35"/>
      <c r="DJ1834" s="35"/>
      <c r="DO1834" s="251"/>
      <c r="DQ1834" s="35"/>
      <c r="DR1834" s="35"/>
      <c r="DS1834" s="35"/>
      <c r="DX1834" s="251"/>
      <c r="DZ1834" s="35"/>
      <c r="EA1834" s="35"/>
      <c r="EB1834" s="35"/>
      <c r="EG1834" s="251"/>
      <c r="EI1834" s="35"/>
      <c r="EJ1834" s="35"/>
      <c r="EK1834" s="35"/>
      <c r="EP1834" s="251"/>
      <c r="ER1834" s="35"/>
      <c r="ES1834" s="35"/>
      <c r="ET1834" s="35"/>
      <c r="EY1834" s="251"/>
      <c r="FA1834" s="35"/>
      <c r="FB1834" s="35"/>
      <c r="FC1834" s="35"/>
      <c r="FH1834" s="251"/>
      <c r="FJ1834" s="35"/>
      <c r="FK1834" s="35"/>
      <c r="FL1834" s="35"/>
      <c r="FQ1834" s="251"/>
      <c r="FS1834" s="35"/>
      <c r="FT1834" s="35"/>
      <c r="FU1834" s="35"/>
      <c r="FZ1834" s="251"/>
      <c r="GB1834" s="35"/>
      <c r="GC1834" s="35"/>
      <c r="GD1834" s="35"/>
      <c r="GI1834" s="251"/>
      <c r="GK1834" s="35"/>
      <c r="GL1834" s="35"/>
      <c r="GM1834" s="35"/>
      <c r="GR1834" s="251"/>
      <c r="GT1834" s="35"/>
      <c r="GU1834" s="35"/>
      <c r="GV1834" s="35"/>
      <c r="HA1834" s="251"/>
      <c r="HC1834" s="35"/>
      <c r="HD1834" s="35"/>
      <c r="HE1834" s="35"/>
      <c r="HJ1834" s="35"/>
      <c r="HK1834" s="35"/>
      <c r="HL1834" s="35"/>
      <c r="HM1834" s="35"/>
      <c r="HN1834" s="35"/>
      <c r="HO1834" s="35"/>
      <c r="HP1834" s="35"/>
      <c r="HQ1834" s="35"/>
      <c r="HR1834" s="35"/>
      <c r="HS1834" s="35"/>
      <c r="HT1834" s="35"/>
      <c r="HU1834" s="35"/>
      <c r="HV1834" s="35"/>
      <c r="HW1834" s="35"/>
      <c r="HX1834" s="35"/>
      <c r="HY1834" s="35"/>
      <c r="HZ1834" s="35"/>
      <c r="IA1834" s="35"/>
      <c r="IB1834" s="35"/>
      <c r="IC1834" s="35"/>
      <c r="ID1834" s="35"/>
      <c r="IE1834" s="35"/>
      <c r="IF1834" s="35"/>
      <c r="IG1834" s="35"/>
      <c r="IH1834" s="35"/>
      <c r="II1834" s="35"/>
      <c r="IJ1834" s="35"/>
      <c r="IK1834" s="35"/>
      <c r="IL1834" s="35"/>
      <c r="IM1834" s="35"/>
      <c r="IN1834" s="35"/>
      <c r="IO1834" s="35"/>
      <c r="RL1834" s="252"/>
    </row>
    <row r="1835" spans="1:480" s="64" customFormat="1" ht="14.25">
      <c r="A1835" s="360"/>
      <c r="B1835" s="321"/>
      <c r="C1835" s="321"/>
      <c r="D1835" s="321"/>
      <c r="E1835" s="307"/>
      <c r="F1835" s="35"/>
      <c r="G1835" s="35"/>
      <c r="K1835" s="251"/>
      <c r="M1835" s="35"/>
      <c r="N1835" s="35"/>
      <c r="O1835" s="35"/>
      <c r="T1835" s="251"/>
      <c r="V1835" s="35"/>
      <c r="W1835" s="35"/>
      <c r="X1835" s="35"/>
      <c r="AC1835" s="251"/>
      <c r="AE1835" s="35"/>
      <c r="AF1835" s="35"/>
      <c r="AG1835" s="35"/>
      <c r="AL1835" s="251"/>
      <c r="AN1835" s="35"/>
      <c r="AO1835" s="35"/>
      <c r="AP1835" s="35"/>
      <c r="AU1835" s="251"/>
      <c r="AW1835" s="35"/>
      <c r="AX1835" s="35"/>
      <c r="AY1835" s="35"/>
      <c r="BD1835" s="251"/>
      <c r="BF1835" s="35"/>
      <c r="BG1835" s="35"/>
      <c r="BH1835" s="35"/>
      <c r="BM1835" s="251"/>
      <c r="BO1835" s="35"/>
      <c r="BP1835" s="35"/>
      <c r="BQ1835" s="35"/>
      <c r="BV1835" s="251"/>
      <c r="BX1835" s="35"/>
      <c r="BY1835" s="35"/>
      <c r="BZ1835" s="35"/>
      <c r="CE1835" s="251"/>
      <c r="CG1835" s="35"/>
      <c r="CH1835" s="35"/>
      <c r="CI1835" s="35"/>
      <c r="CN1835" s="251"/>
      <c r="CP1835" s="35"/>
      <c r="CQ1835" s="35"/>
      <c r="CR1835" s="35"/>
      <c r="CW1835" s="251"/>
      <c r="CY1835" s="35"/>
      <c r="CZ1835" s="35"/>
      <c r="DA1835" s="35"/>
      <c r="DF1835" s="251"/>
      <c r="DH1835" s="35"/>
      <c r="DI1835" s="35"/>
      <c r="DJ1835" s="35"/>
      <c r="DO1835" s="251"/>
      <c r="DQ1835" s="35"/>
      <c r="DR1835" s="35"/>
      <c r="DS1835" s="35"/>
      <c r="DX1835" s="251"/>
      <c r="DZ1835" s="35"/>
      <c r="EA1835" s="35"/>
      <c r="EB1835" s="35"/>
      <c r="EG1835" s="251"/>
      <c r="EI1835" s="35"/>
      <c r="EJ1835" s="35"/>
      <c r="EK1835" s="35"/>
      <c r="EP1835" s="251"/>
      <c r="ER1835" s="35"/>
      <c r="ES1835" s="35"/>
      <c r="ET1835" s="35"/>
      <c r="EY1835" s="251"/>
      <c r="FA1835" s="35"/>
      <c r="FB1835" s="35"/>
      <c r="FC1835" s="35"/>
      <c r="FH1835" s="251"/>
      <c r="FJ1835" s="35"/>
      <c r="FK1835" s="35"/>
      <c r="FL1835" s="35"/>
      <c r="FQ1835" s="251"/>
      <c r="FS1835" s="35"/>
      <c r="FT1835" s="35"/>
      <c r="FU1835" s="35"/>
      <c r="FZ1835" s="251"/>
      <c r="GB1835" s="35"/>
      <c r="GC1835" s="35"/>
      <c r="GD1835" s="35"/>
      <c r="GI1835" s="251"/>
      <c r="GK1835" s="35"/>
      <c r="GL1835" s="35"/>
      <c r="GM1835" s="35"/>
      <c r="GR1835" s="251"/>
      <c r="GT1835" s="35"/>
      <c r="GU1835" s="35"/>
      <c r="GV1835" s="35"/>
      <c r="HA1835" s="251"/>
      <c r="HC1835" s="35"/>
      <c r="HD1835" s="35"/>
      <c r="HE1835" s="35"/>
      <c r="HJ1835" s="35"/>
      <c r="HK1835" s="35"/>
      <c r="HL1835" s="35"/>
      <c r="HM1835" s="35"/>
      <c r="HN1835" s="35"/>
      <c r="HO1835" s="35"/>
      <c r="HP1835" s="35"/>
      <c r="HQ1835" s="35"/>
      <c r="HR1835" s="35"/>
      <c r="HS1835" s="35"/>
      <c r="HT1835" s="35"/>
      <c r="HU1835" s="35"/>
      <c r="HV1835" s="35"/>
      <c r="HW1835" s="35"/>
      <c r="HX1835" s="35"/>
      <c r="HY1835" s="35"/>
      <c r="HZ1835" s="35"/>
      <c r="IA1835" s="35"/>
      <c r="IB1835" s="35"/>
      <c r="IC1835" s="35"/>
      <c r="ID1835" s="35"/>
      <c r="IE1835" s="35"/>
      <c r="IF1835" s="35"/>
      <c r="IG1835" s="35"/>
      <c r="IH1835" s="35"/>
      <c r="II1835" s="35"/>
      <c r="IJ1835" s="35"/>
      <c r="IK1835" s="35"/>
      <c r="IL1835" s="35"/>
      <c r="IM1835" s="35"/>
      <c r="IN1835" s="35"/>
      <c r="IO1835" s="35"/>
      <c r="RL1835" s="252"/>
    </row>
    <row r="1836" spans="1:480" s="64" customFormat="1" ht="14.25">
      <c r="A1836" s="360"/>
      <c r="B1836" s="321"/>
      <c r="C1836" s="321"/>
      <c r="D1836" s="321"/>
      <c r="E1836" s="307"/>
      <c r="F1836" s="35"/>
      <c r="G1836" s="35"/>
      <c r="K1836" s="251"/>
      <c r="M1836" s="35"/>
      <c r="N1836" s="35"/>
      <c r="O1836" s="35"/>
      <c r="T1836" s="251"/>
      <c r="V1836" s="35"/>
      <c r="W1836" s="35"/>
      <c r="X1836" s="35"/>
      <c r="AC1836" s="251"/>
      <c r="AE1836" s="35"/>
      <c r="AF1836" s="35"/>
      <c r="AG1836" s="35"/>
      <c r="AL1836" s="251"/>
      <c r="AN1836" s="35"/>
      <c r="AO1836" s="35"/>
      <c r="AP1836" s="35"/>
      <c r="AU1836" s="251"/>
      <c r="AW1836" s="35"/>
      <c r="AX1836" s="35"/>
      <c r="AY1836" s="35"/>
      <c r="BD1836" s="251"/>
      <c r="BF1836" s="35"/>
      <c r="BG1836" s="35"/>
      <c r="BH1836" s="35"/>
      <c r="BM1836" s="251"/>
      <c r="BO1836" s="35"/>
      <c r="BP1836" s="35"/>
      <c r="BQ1836" s="35"/>
      <c r="BV1836" s="251"/>
      <c r="BX1836" s="35"/>
      <c r="BY1836" s="35"/>
      <c r="BZ1836" s="35"/>
      <c r="CE1836" s="251"/>
      <c r="CG1836" s="35"/>
      <c r="CH1836" s="35"/>
      <c r="CI1836" s="35"/>
      <c r="CN1836" s="251"/>
      <c r="CP1836" s="35"/>
      <c r="CQ1836" s="35"/>
      <c r="CR1836" s="35"/>
      <c r="CW1836" s="251"/>
      <c r="CY1836" s="35"/>
      <c r="CZ1836" s="35"/>
      <c r="DA1836" s="35"/>
      <c r="DF1836" s="251"/>
      <c r="DH1836" s="35"/>
      <c r="DI1836" s="35"/>
      <c r="DJ1836" s="35"/>
      <c r="DO1836" s="251"/>
      <c r="DQ1836" s="35"/>
      <c r="DR1836" s="35"/>
      <c r="DS1836" s="35"/>
      <c r="DX1836" s="251"/>
      <c r="DZ1836" s="35"/>
      <c r="EA1836" s="35"/>
      <c r="EB1836" s="35"/>
      <c r="EG1836" s="251"/>
      <c r="EI1836" s="35"/>
      <c r="EJ1836" s="35"/>
      <c r="EK1836" s="35"/>
      <c r="EP1836" s="251"/>
      <c r="ER1836" s="35"/>
      <c r="ES1836" s="35"/>
      <c r="ET1836" s="35"/>
      <c r="EY1836" s="251"/>
      <c r="FA1836" s="35"/>
      <c r="FB1836" s="35"/>
      <c r="FC1836" s="35"/>
      <c r="FH1836" s="251"/>
      <c r="FJ1836" s="35"/>
      <c r="FK1836" s="35"/>
      <c r="FL1836" s="35"/>
      <c r="FQ1836" s="251"/>
      <c r="FS1836" s="35"/>
      <c r="FT1836" s="35"/>
      <c r="FU1836" s="35"/>
      <c r="FZ1836" s="251"/>
      <c r="GB1836" s="35"/>
      <c r="GC1836" s="35"/>
      <c r="GD1836" s="35"/>
      <c r="GI1836" s="251"/>
      <c r="GK1836" s="35"/>
      <c r="GL1836" s="35"/>
      <c r="GM1836" s="35"/>
      <c r="GR1836" s="251"/>
      <c r="GT1836" s="35"/>
      <c r="GU1836" s="35"/>
      <c r="GV1836" s="35"/>
      <c r="HA1836" s="251"/>
      <c r="HC1836" s="35"/>
      <c r="HD1836" s="35"/>
      <c r="HE1836" s="35"/>
      <c r="HJ1836" s="35"/>
      <c r="HK1836" s="35"/>
      <c r="HL1836" s="35"/>
      <c r="HM1836" s="35"/>
      <c r="HN1836" s="35"/>
      <c r="HO1836" s="35"/>
      <c r="HP1836" s="35"/>
      <c r="HQ1836" s="35"/>
      <c r="HR1836" s="35"/>
      <c r="HS1836" s="35"/>
      <c r="HT1836" s="35"/>
      <c r="HU1836" s="35"/>
      <c r="HV1836" s="35"/>
      <c r="HW1836" s="35"/>
      <c r="HX1836" s="35"/>
      <c r="HY1836" s="35"/>
      <c r="HZ1836" s="35"/>
      <c r="IA1836" s="35"/>
      <c r="IB1836" s="35"/>
      <c r="IC1836" s="35"/>
      <c r="ID1836" s="35"/>
      <c r="IE1836" s="35"/>
      <c r="IF1836" s="35"/>
      <c r="IG1836" s="35"/>
      <c r="IH1836" s="35"/>
      <c r="II1836" s="35"/>
      <c r="IJ1836" s="35"/>
      <c r="IK1836" s="35"/>
      <c r="IL1836" s="35"/>
      <c r="IM1836" s="35"/>
      <c r="IN1836" s="35"/>
      <c r="IO1836" s="35"/>
      <c r="RL1836" s="252"/>
    </row>
    <row r="1837" spans="1:480" s="64" customFormat="1" ht="14.25">
      <c r="A1837" s="360"/>
      <c r="B1837" s="321"/>
      <c r="C1837" s="321"/>
      <c r="D1837" s="321"/>
      <c r="E1837" s="307"/>
      <c r="F1837" s="35"/>
      <c r="G1837" s="35"/>
      <c r="K1837" s="251"/>
      <c r="M1837" s="35"/>
      <c r="N1837" s="35"/>
      <c r="O1837" s="35"/>
      <c r="T1837" s="251"/>
      <c r="V1837" s="35"/>
      <c r="W1837" s="35"/>
      <c r="X1837" s="35"/>
      <c r="AC1837" s="251"/>
      <c r="AE1837" s="35"/>
      <c r="AF1837" s="35"/>
      <c r="AG1837" s="35"/>
      <c r="AL1837" s="251"/>
      <c r="AN1837" s="35"/>
      <c r="AO1837" s="35"/>
      <c r="AP1837" s="35"/>
      <c r="AU1837" s="251"/>
      <c r="AW1837" s="35"/>
      <c r="AX1837" s="35"/>
      <c r="AY1837" s="35"/>
      <c r="BD1837" s="251"/>
      <c r="BF1837" s="35"/>
      <c r="BG1837" s="35"/>
      <c r="BH1837" s="35"/>
      <c r="BM1837" s="251"/>
      <c r="BO1837" s="35"/>
      <c r="BP1837" s="35"/>
      <c r="BQ1837" s="35"/>
      <c r="BV1837" s="251"/>
      <c r="BX1837" s="35"/>
      <c r="BY1837" s="35"/>
      <c r="BZ1837" s="35"/>
      <c r="CE1837" s="251"/>
      <c r="CG1837" s="35"/>
      <c r="CH1837" s="35"/>
      <c r="CI1837" s="35"/>
      <c r="CN1837" s="251"/>
      <c r="CP1837" s="35"/>
      <c r="CQ1837" s="35"/>
      <c r="CR1837" s="35"/>
      <c r="CW1837" s="251"/>
      <c r="CY1837" s="35"/>
      <c r="CZ1837" s="35"/>
      <c r="DA1837" s="35"/>
      <c r="DF1837" s="251"/>
      <c r="DH1837" s="35"/>
      <c r="DI1837" s="35"/>
      <c r="DJ1837" s="35"/>
      <c r="DO1837" s="251"/>
      <c r="DQ1837" s="35"/>
      <c r="DR1837" s="35"/>
      <c r="DS1837" s="35"/>
      <c r="DX1837" s="251"/>
      <c r="DZ1837" s="35"/>
      <c r="EA1837" s="35"/>
      <c r="EB1837" s="35"/>
      <c r="EG1837" s="251"/>
      <c r="EI1837" s="35"/>
      <c r="EJ1837" s="35"/>
      <c r="EK1837" s="35"/>
      <c r="EP1837" s="251"/>
      <c r="ER1837" s="35"/>
      <c r="ES1837" s="35"/>
      <c r="ET1837" s="35"/>
      <c r="EY1837" s="251"/>
      <c r="FA1837" s="35"/>
      <c r="FB1837" s="35"/>
      <c r="FC1837" s="35"/>
      <c r="FH1837" s="251"/>
      <c r="FJ1837" s="35"/>
      <c r="FK1837" s="35"/>
      <c r="FL1837" s="35"/>
      <c r="FQ1837" s="251"/>
      <c r="FS1837" s="35"/>
      <c r="FT1837" s="35"/>
      <c r="FU1837" s="35"/>
      <c r="FZ1837" s="251"/>
      <c r="GB1837" s="35"/>
      <c r="GC1837" s="35"/>
      <c r="GD1837" s="35"/>
      <c r="GI1837" s="251"/>
      <c r="GK1837" s="35"/>
      <c r="GL1837" s="35"/>
      <c r="GM1837" s="35"/>
      <c r="GR1837" s="251"/>
      <c r="GT1837" s="35"/>
      <c r="GU1837" s="35"/>
      <c r="GV1837" s="35"/>
      <c r="HA1837" s="251"/>
      <c r="HC1837" s="35"/>
      <c r="HD1837" s="35"/>
      <c r="HE1837" s="35"/>
      <c r="HJ1837" s="35"/>
      <c r="HK1837" s="35"/>
      <c r="HL1837" s="35"/>
      <c r="HM1837" s="35"/>
      <c r="HN1837" s="35"/>
      <c r="HO1837" s="35"/>
      <c r="HP1837" s="35"/>
      <c r="HQ1837" s="35"/>
      <c r="HR1837" s="35"/>
      <c r="HS1837" s="35"/>
      <c r="HT1837" s="35"/>
      <c r="HU1837" s="35"/>
      <c r="HV1837" s="35"/>
      <c r="HW1837" s="35"/>
      <c r="HX1837" s="35"/>
      <c r="HY1837" s="35"/>
      <c r="HZ1837" s="35"/>
      <c r="IA1837" s="35"/>
      <c r="IB1837" s="35"/>
      <c r="IC1837" s="35"/>
      <c r="ID1837" s="35"/>
      <c r="IE1837" s="35"/>
      <c r="IF1837" s="35"/>
      <c r="IG1837" s="35"/>
      <c r="IH1837" s="35"/>
      <c r="II1837" s="35"/>
      <c r="IJ1837" s="35"/>
      <c r="IK1837" s="35"/>
      <c r="IL1837" s="35"/>
      <c r="IM1837" s="35"/>
      <c r="IN1837" s="35"/>
      <c r="IO1837" s="35"/>
      <c r="RL1837" s="252"/>
    </row>
    <row r="1838" spans="1:480" s="64" customFormat="1" ht="14.25">
      <c r="A1838" s="321"/>
      <c r="B1838" s="321"/>
      <c r="C1838" s="321"/>
      <c r="D1838" s="321"/>
      <c r="E1838" s="299"/>
      <c r="F1838" s="35"/>
      <c r="G1838" s="35"/>
      <c r="K1838" s="251"/>
      <c r="M1838" s="35"/>
      <c r="N1838" s="35"/>
      <c r="O1838" s="35"/>
      <c r="T1838" s="251"/>
      <c r="V1838" s="35"/>
      <c r="W1838" s="35"/>
      <c r="X1838" s="35"/>
      <c r="AC1838" s="251"/>
      <c r="AE1838" s="35"/>
      <c r="AF1838" s="35"/>
      <c r="AG1838" s="35"/>
      <c r="AL1838" s="251"/>
      <c r="AN1838" s="35"/>
      <c r="AO1838" s="35"/>
      <c r="AP1838" s="35"/>
      <c r="AU1838" s="251"/>
      <c r="AW1838" s="35"/>
      <c r="AX1838" s="35"/>
      <c r="AY1838" s="35"/>
      <c r="BD1838" s="251"/>
      <c r="BF1838" s="35"/>
      <c r="BG1838" s="35"/>
      <c r="BH1838" s="35"/>
      <c r="BM1838" s="251"/>
      <c r="BO1838" s="35"/>
      <c r="BP1838" s="35"/>
      <c r="BQ1838" s="35"/>
      <c r="BV1838" s="251"/>
      <c r="BX1838" s="35"/>
      <c r="BY1838" s="35"/>
      <c r="BZ1838" s="35"/>
      <c r="CE1838" s="251"/>
      <c r="CG1838" s="35"/>
      <c r="CH1838" s="35"/>
      <c r="CI1838" s="35"/>
      <c r="CN1838" s="251"/>
      <c r="CP1838" s="35"/>
      <c r="CQ1838" s="35"/>
      <c r="CR1838" s="35"/>
      <c r="CW1838" s="251"/>
      <c r="CY1838" s="35"/>
      <c r="CZ1838" s="35"/>
      <c r="DA1838" s="35"/>
      <c r="DF1838" s="251"/>
      <c r="DH1838" s="35"/>
      <c r="DI1838" s="35"/>
      <c r="DJ1838" s="35"/>
      <c r="DO1838" s="251"/>
      <c r="DQ1838" s="35"/>
      <c r="DR1838" s="35"/>
      <c r="DS1838" s="35"/>
      <c r="DX1838" s="251"/>
      <c r="DZ1838" s="35"/>
      <c r="EA1838" s="35"/>
      <c r="EB1838" s="35"/>
      <c r="EG1838" s="251"/>
      <c r="EI1838" s="35"/>
      <c r="EJ1838" s="35"/>
      <c r="EK1838" s="35"/>
      <c r="EP1838" s="251"/>
      <c r="ER1838" s="35"/>
      <c r="ES1838" s="35"/>
      <c r="ET1838" s="35"/>
      <c r="EY1838" s="251"/>
      <c r="FA1838" s="35"/>
      <c r="FB1838" s="35"/>
      <c r="FC1838" s="35"/>
      <c r="FH1838" s="251"/>
      <c r="FJ1838" s="35"/>
      <c r="FK1838" s="35"/>
      <c r="FL1838" s="35"/>
      <c r="FQ1838" s="251"/>
      <c r="FS1838" s="35"/>
      <c r="FT1838" s="35"/>
      <c r="FU1838" s="35"/>
      <c r="FZ1838" s="251"/>
      <c r="GB1838" s="35"/>
      <c r="GC1838" s="35"/>
      <c r="GD1838" s="35"/>
      <c r="GI1838" s="251"/>
      <c r="GK1838" s="35"/>
      <c r="GL1838" s="35"/>
      <c r="GM1838" s="35"/>
      <c r="GR1838" s="251"/>
      <c r="GT1838" s="35"/>
      <c r="GU1838" s="35"/>
      <c r="GV1838" s="35"/>
      <c r="HA1838" s="251"/>
      <c r="HC1838" s="35"/>
      <c r="HD1838" s="35"/>
      <c r="HE1838" s="35"/>
      <c r="HJ1838" s="35"/>
      <c r="HK1838" s="35"/>
      <c r="HL1838" s="35"/>
      <c r="HM1838" s="35"/>
      <c r="HN1838" s="35"/>
      <c r="HO1838" s="35"/>
      <c r="HP1838" s="35"/>
      <c r="HQ1838" s="35"/>
      <c r="HR1838" s="35"/>
      <c r="HS1838" s="35"/>
      <c r="HT1838" s="35"/>
      <c r="HU1838" s="35"/>
      <c r="HV1838" s="35"/>
      <c r="HW1838" s="35"/>
      <c r="HX1838" s="35"/>
      <c r="HY1838" s="35"/>
      <c r="HZ1838" s="35"/>
      <c r="IA1838" s="35"/>
      <c r="IB1838" s="35"/>
      <c r="IC1838" s="35"/>
      <c r="ID1838" s="35"/>
      <c r="IE1838" s="35"/>
      <c r="IF1838" s="35"/>
      <c r="IG1838" s="35"/>
      <c r="IH1838" s="35"/>
      <c r="II1838" s="35"/>
      <c r="IJ1838" s="35"/>
      <c r="IK1838" s="35"/>
      <c r="IL1838" s="35"/>
      <c r="IM1838" s="35"/>
      <c r="IN1838" s="35"/>
      <c r="IO1838" s="35"/>
      <c r="RL1838" s="252"/>
    </row>
    <row r="1839" spans="1:480" s="64" customFormat="1" ht="14.25">
      <c r="A1839" s="360"/>
      <c r="B1839" s="321"/>
      <c r="C1839" s="321"/>
      <c r="D1839" s="321"/>
      <c r="E1839" s="307"/>
      <c r="F1839" s="35"/>
      <c r="G1839" s="35"/>
      <c r="K1839" s="251"/>
      <c r="M1839" s="35"/>
      <c r="N1839" s="35"/>
      <c r="O1839" s="35"/>
      <c r="T1839" s="251"/>
      <c r="V1839" s="35"/>
      <c r="W1839" s="35"/>
      <c r="X1839" s="35"/>
      <c r="AC1839" s="251"/>
      <c r="AE1839" s="35"/>
      <c r="AF1839" s="35"/>
      <c r="AG1839" s="35"/>
      <c r="AL1839" s="251"/>
      <c r="AN1839" s="35"/>
      <c r="AO1839" s="35"/>
      <c r="AP1839" s="35"/>
      <c r="AU1839" s="251"/>
      <c r="AW1839" s="35"/>
      <c r="AX1839" s="35"/>
      <c r="AY1839" s="35"/>
      <c r="BD1839" s="251"/>
      <c r="BF1839" s="35"/>
      <c r="BG1839" s="35"/>
      <c r="BH1839" s="35"/>
      <c r="BM1839" s="251"/>
      <c r="BO1839" s="35"/>
      <c r="BP1839" s="35"/>
      <c r="BQ1839" s="35"/>
      <c r="BV1839" s="251"/>
      <c r="BX1839" s="35"/>
      <c r="BY1839" s="35"/>
      <c r="BZ1839" s="35"/>
      <c r="CE1839" s="251"/>
      <c r="CG1839" s="35"/>
      <c r="CH1839" s="35"/>
      <c r="CI1839" s="35"/>
      <c r="CN1839" s="251"/>
      <c r="CP1839" s="35"/>
      <c r="CQ1839" s="35"/>
      <c r="CR1839" s="35"/>
      <c r="CW1839" s="251"/>
      <c r="CY1839" s="35"/>
      <c r="CZ1839" s="35"/>
      <c r="DA1839" s="35"/>
      <c r="DF1839" s="251"/>
      <c r="DH1839" s="35"/>
      <c r="DI1839" s="35"/>
      <c r="DJ1839" s="35"/>
      <c r="DO1839" s="251"/>
      <c r="DQ1839" s="35"/>
      <c r="DR1839" s="35"/>
      <c r="DS1839" s="35"/>
      <c r="DX1839" s="251"/>
      <c r="DZ1839" s="35"/>
      <c r="EA1839" s="35"/>
      <c r="EB1839" s="35"/>
      <c r="EG1839" s="251"/>
      <c r="EI1839" s="35"/>
      <c r="EJ1839" s="35"/>
      <c r="EK1839" s="35"/>
      <c r="EP1839" s="251"/>
      <c r="ER1839" s="35"/>
      <c r="ES1839" s="35"/>
      <c r="ET1839" s="35"/>
      <c r="EY1839" s="251"/>
      <c r="FA1839" s="35"/>
      <c r="FB1839" s="35"/>
      <c r="FC1839" s="35"/>
      <c r="FH1839" s="251"/>
      <c r="FJ1839" s="35"/>
      <c r="FK1839" s="35"/>
      <c r="FL1839" s="35"/>
      <c r="FQ1839" s="251"/>
      <c r="FS1839" s="35"/>
      <c r="FT1839" s="35"/>
      <c r="FU1839" s="35"/>
      <c r="FZ1839" s="251"/>
      <c r="GB1839" s="35"/>
      <c r="GC1839" s="35"/>
      <c r="GD1839" s="35"/>
      <c r="GI1839" s="251"/>
      <c r="GK1839" s="35"/>
      <c r="GL1839" s="35"/>
      <c r="GM1839" s="35"/>
      <c r="GR1839" s="251"/>
      <c r="GT1839" s="35"/>
      <c r="GU1839" s="35"/>
      <c r="GV1839" s="35"/>
      <c r="HA1839" s="251"/>
      <c r="HC1839" s="35"/>
      <c r="HD1839" s="35"/>
      <c r="HE1839" s="35"/>
      <c r="HJ1839" s="35"/>
      <c r="HK1839" s="35"/>
      <c r="HL1839" s="35"/>
      <c r="HM1839" s="35"/>
      <c r="HN1839" s="35"/>
      <c r="HO1839" s="35"/>
      <c r="HP1839" s="35"/>
      <c r="HQ1839" s="35"/>
      <c r="HR1839" s="35"/>
      <c r="HS1839" s="35"/>
      <c r="HT1839" s="35"/>
      <c r="HU1839" s="35"/>
      <c r="HV1839" s="35"/>
      <c r="HW1839" s="35"/>
      <c r="HX1839" s="35"/>
      <c r="HY1839" s="35"/>
      <c r="HZ1839" s="35"/>
      <c r="IA1839" s="35"/>
      <c r="IB1839" s="35"/>
      <c r="IC1839" s="35"/>
      <c r="ID1839" s="35"/>
      <c r="IE1839" s="35"/>
      <c r="IF1839" s="35"/>
      <c r="IG1839" s="35"/>
      <c r="IH1839" s="35"/>
      <c r="II1839" s="35"/>
      <c r="IJ1839" s="35"/>
      <c r="IK1839" s="35"/>
      <c r="IL1839" s="35"/>
      <c r="IM1839" s="35"/>
      <c r="IN1839" s="35"/>
      <c r="IO1839" s="35"/>
      <c r="RL1839" s="252"/>
    </row>
    <row r="1840" spans="1:480" s="64" customFormat="1" ht="14.25">
      <c r="A1840" s="321"/>
      <c r="B1840" s="321"/>
      <c r="C1840" s="321"/>
      <c r="D1840" s="321"/>
      <c r="E1840" s="307"/>
      <c r="F1840" s="307"/>
      <c r="G1840" s="35"/>
      <c r="K1840" s="251"/>
      <c r="M1840" s="35"/>
      <c r="N1840" s="35"/>
      <c r="O1840" s="35"/>
      <c r="T1840" s="251"/>
      <c r="V1840" s="35"/>
      <c r="W1840" s="35"/>
      <c r="X1840" s="35"/>
      <c r="AC1840" s="251"/>
      <c r="AE1840" s="35"/>
      <c r="AF1840" s="35"/>
      <c r="AG1840" s="35"/>
      <c r="AL1840" s="251"/>
      <c r="AN1840" s="35"/>
      <c r="AO1840" s="35"/>
      <c r="AP1840" s="35"/>
      <c r="AU1840" s="251"/>
      <c r="AW1840" s="35"/>
      <c r="AX1840" s="35"/>
      <c r="AY1840" s="35"/>
      <c r="BD1840" s="251"/>
      <c r="BF1840" s="35"/>
      <c r="BG1840" s="35"/>
      <c r="BH1840" s="35"/>
      <c r="BM1840" s="251"/>
      <c r="BO1840" s="35"/>
      <c r="BP1840" s="35"/>
      <c r="BQ1840" s="35"/>
      <c r="BV1840" s="251"/>
      <c r="BX1840" s="35"/>
      <c r="BY1840" s="35"/>
      <c r="BZ1840" s="35"/>
      <c r="CE1840" s="251"/>
      <c r="CG1840" s="35"/>
      <c r="CH1840" s="35"/>
      <c r="CI1840" s="35"/>
      <c r="CN1840" s="251"/>
      <c r="CP1840" s="35"/>
      <c r="CQ1840" s="35"/>
      <c r="CR1840" s="35"/>
      <c r="CW1840" s="251"/>
      <c r="CY1840" s="35"/>
      <c r="CZ1840" s="35"/>
      <c r="DA1840" s="35"/>
      <c r="DF1840" s="251"/>
      <c r="DH1840" s="35"/>
      <c r="DI1840" s="35"/>
      <c r="DJ1840" s="35"/>
      <c r="DO1840" s="251"/>
      <c r="DQ1840" s="35"/>
      <c r="DR1840" s="35"/>
      <c r="DS1840" s="35"/>
      <c r="DX1840" s="251"/>
      <c r="DZ1840" s="35"/>
      <c r="EA1840" s="35"/>
      <c r="EB1840" s="35"/>
      <c r="EG1840" s="251"/>
      <c r="EI1840" s="35"/>
      <c r="EJ1840" s="35"/>
      <c r="EK1840" s="35"/>
      <c r="EP1840" s="251"/>
      <c r="ER1840" s="35"/>
      <c r="ES1840" s="35"/>
      <c r="ET1840" s="35"/>
      <c r="EY1840" s="251"/>
      <c r="FA1840" s="35"/>
      <c r="FB1840" s="35"/>
      <c r="FC1840" s="35"/>
      <c r="FH1840" s="251"/>
      <c r="FJ1840" s="35"/>
      <c r="FK1840" s="35"/>
      <c r="FL1840" s="35"/>
      <c r="FQ1840" s="251"/>
      <c r="FS1840" s="35"/>
      <c r="FT1840" s="35"/>
      <c r="FU1840" s="35"/>
      <c r="FZ1840" s="251"/>
      <c r="GB1840" s="35"/>
      <c r="GC1840" s="35"/>
      <c r="GD1840" s="35"/>
      <c r="GI1840" s="251"/>
      <c r="GK1840" s="35"/>
      <c r="GL1840" s="35"/>
      <c r="GM1840" s="35"/>
      <c r="GR1840" s="251"/>
      <c r="GT1840" s="35"/>
      <c r="GU1840" s="35"/>
      <c r="GV1840" s="35"/>
      <c r="HA1840" s="251"/>
      <c r="HC1840" s="35"/>
      <c r="HD1840" s="35"/>
      <c r="HE1840" s="35"/>
      <c r="HJ1840" s="35"/>
      <c r="HK1840" s="35"/>
      <c r="HL1840" s="35"/>
      <c r="HM1840" s="35"/>
      <c r="HN1840" s="35"/>
      <c r="HO1840" s="35"/>
      <c r="HP1840" s="35"/>
      <c r="HQ1840" s="35"/>
      <c r="HR1840" s="35"/>
      <c r="HS1840" s="35"/>
      <c r="HT1840" s="35"/>
      <c r="HU1840" s="35"/>
      <c r="HV1840" s="35"/>
      <c r="HW1840" s="35"/>
      <c r="HX1840" s="35"/>
      <c r="HY1840" s="35"/>
      <c r="HZ1840" s="35"/>
      <c r="IA1840" s="35"/>
      <c r="IB1840" s="35"/>
      <c r="IC1840" s="35"/>
      <c r="ID1840" s="35"/>
      <c r="IE1840" s="35"/>
      <c r="IF1840" s="35"/>
      <c r="IG1840" s="35"/>
      <c r="IH1840" s="35"/>
      <c r="II1840" s="35"/>
      <c r="IJ1840" s="35"/>
      <c r="IK1840" s="35"/>
      <c r="IL1840" s="35"/>
      <c r="IM1840" s="35"/>
      <c r="IN1840" s="35"/>
      <c r="IO1840" s="35"/>
      <c r="RL1840" s="252"/>
    </row>
    <row r="1841" spans="1:480" s="64" customFormat="1" ht="14.25">
      <c r="A1841" s="360"/>
      <c r="B1841" s="321"/>
      <c r="C1841" s="321"/>
      <c r="D1841" s="321"/>
      <c r="E1841" s="307"/>
      <c r="F1841" s="35"/>
      <c r="G1841" s="35"/>
      <c r="K1841" s="251"/>
      <c r="M1841" s="35"/>
      <c r="N1841" s="35"/>
      <c r="O1841" s="35"/>
      <c r="T1841" s="251"/>
      <c r="V1841" s="35"/>
      <c r="W1841" s="35"/>
      <c r="X1841" s="35"/>
      <c r="AC1841" s="251"/>
      <c r="AE1841" s="35"/>
      <c r="AF1841" s="35"/>
      <c r="AG1841" s="35"/>
      <c r="AL1841" s="251"/>
      <c r="AN1841" s="35"/>
      <c r="AO1841" s="35"/>
      <c r="AP1841" s="35"/>
      <c r="AU1841" s="251"/>
      <c r="AW1841" s="35"/>
      <c r="AX1841" s="35"/>
      <c r="AY1841" s="35"/>
      <c r="BD1841" s="251"/>
      <c r="BF1841" s="35"/>
      <c r="BG1841" s="35"/>
      <c r="BH1841" s="35"/>
      <c r="BM1841" s="251"/>
      <c r="BO1841" s="35"/>
      <c r="BP1841" s="35"/>
      <c r="BQ1841" s="35"/>
      <c r="BV1841" s="251"/>
      <c r="BX1841" s="35"/>
      <c r="BY1841" s="35"/>
      <c r="BZ1841" s="35"/>
      <c r="CE1841" s="251"/>
      <c r="CG1841" s="35"/>
      <c r="CH1841" s="35"/>
      <c r="CI1841" s="35"/>
      <c r="CN1841" s="251"/>
      <c r="CP1841" s="35"/>
      <c r="CQ1841" s="35"/>
      <c r="CR1841" s="35"/>
      <c r="CW1841" s="251"/>
      <c r="CY1841" s="35"/>
      <c r="CZ1841" s="35"/>
      <c r="DA1841" s="35"/>
      <c r="DF1841" s="251"/>
      <c r="DH1841" s="35"/>
      <c r="DI1841" s="35"/>
      <c r="DJ1841" s="35"/>
      <c r="DO1841" s="251"/>
      <c r="DQ1841" s="35"/>
      <c r="DR1841" s="35"/>
      <c r="DS1841" s="35"/>
      <c r="DX1841" s="251"/>
      <c r="DZ1841" s="35"/>
      <c r="EA1841" s="35"/>
      <c r="EB1841" s="35"/>
      <c r="EG1841" s="251"/>
      <c r="EI1841" s="35"/>
      <c r="EJ1841" s="35"/>
      <c r="EK1841" s="35"/>
      <c r="EP1841" s="251"/>
      <c r="ER1841" s="35"/>
      <c r="ES1841" s="35"/>
      <c r="ET1841" s="35"/>
      <c r="EY1841" s="251"/>
      <c r="FA1841" s="35"/>
      <c r="FB1841" s="35"/>
      <c r="FC1841" s="35"/>
      <c r="FH1841" s="251"/>
      <c r="FJ1841" s="35"/>
      <c r="FK1841" s="35"/>
      <c r="FL1841" s="35"/>
      <c r="FQ1841" s="251"/>
      <c r="FS1841" s="35"/>
      <c r="FT1841" s="35"/>
      <c r="FU1841" s="35"/>
      <c r="FZ1841" s="251"/>
      <c r="GB1841" s="35"/>
      <c r="GC1841" s="35"/>
      <c r="GD1841" s="35"/>
      <c r="GI1841" s="251"/>
      <c r="GK1841" s="35"/>
      <c r="GL1841" s="35"/>
      <c r="GM1841" s="35"/>
      <c r="GR1841" s="251"/>
      <c r="GT1841" s="35"/>
      <c r="GU1841" s="35"/>
      <c r="GV1841" s="35"/>
      <c r="HA1841" s="251"/>
      <c r="HC1841" s="35"/>
      <c r="HD1841" s="35"/>
      <c r="HE1841" s="35"/>
      <c r="HJ1841" s="35"/>
      <c r="HK1841" s="35"/>
      <c r="HL1841" s="35"/>
      <c r="HM1841" s="35"/>
      <c r="HN1841" s="35"/>
      <c r="HO1841" s="35"/>
      <c r="HP1841" s="35"/>
      <c r="HQ1841" s="35"/>
      <c r="HR1841" s="35"/>
      <c r="HS1841" s="35"/>
      <c r="HT1841" s="35"/>
      <c r="HU1841" s="35"/>
      <c r="HV1841" s="35"/>
      <c r="HW1841" s="35"/>
      <c r="HX1841" s="35"/>
      <c r="HY1841" s="35"/>
      <c r="HZ1841" s="35"/>
      <c r="IA1841" s="35"/>
      <c r="IB1841" s="35"/>
      <c r="IC1841" s="35"/>
      <c r="ID1841" s="35"/>
      <c r="IE1841" s="35"/>
      <c r="IF1841" s="35"/>
      <c r="IG1841" s="35"/>
      <c r="IH1841" s="35"/>
      <c r="II1841" s="35"/>
      <c r="IJ1841" s="35"/>
      <c r="IK1841" s="35"/>
      <c r="IL1841" s="35"/>
      <c r="IM1841" s="35"/>
      <c r="IN1841" s="35"/>
      <c r="IO1841" s="35"/>
      <c r="RL1841" s="252"/>
    </row>
    <row r="1842" spans="1:480" s="64" customFormat="1" ht="14.25">
      <c r="A1842" s="360"/>
      <c r="B1842" s="321"/>
      <c r="C1842" s="321"/>
      <c r="D1842" s="321"/>
      <c r="E1842" s="307"/>
      <c r="F1842" s="35"/>
      <c r="G1842" s="35"/>
      <c r="K1842" s="251"/>
      <c r="M1842" s="35"/>
      <c r="N1842" s="35"/>
      <c r="O1842" s="35"/>
      <c r="T1842" s="251"/>
      <c r="V1842" s="35"/>
      <c r="W1842" s="35"/>
      <c r="X1842" s="35"/>
      <c r="AC1842" s="251"/>
      <c r="AE1842" s="35"/>
      <c r="AF1842" s="35"/>
      <c r="AG1842" s="35"/>
      <c r="AL1842" s="251"/>
      <c r="AN1842" s="35"/>
      <c r="AO1842" s="35"/>
      <c r="AP1842" s="35"/>
      <c r="AU1842" s="251"/>
      <c r="AW1842" s="35"/>
      <c r="AX1842" s="35"/>
      <c r="AY1842" s="35"/>
      <c r="BD1842" s="251"/>
      <c r="BF1842" s="35"/>
      <c r="BG1842" s="35"/>
      <c r="BH1842" s="35"/>
      <c r="BM1842" s="251"/>
      <c r="BO1842" s="35"/>
      <c r="BP1842" s="35"/>
      <c r="BQ1842" s="35"/>
      <c r="BV1842" s="251"/>
      <c r="BX1842" s="35"/>
      <c r="BY1842" s="35"/>
      <c r="BZ1842" s="35"/>
      <c r="CE1842" s="251"/>
      <c r="CG1842" s="35"/>
      <c r="CH1842" s="35"/>
      <c r="CI1842" s="35"/>
      <c r="CN1842" s="251"/>
      <c r="CP1842" s="35"/>
      <c r="CQ1842" s="35"/>
      <c r="CR1842" s="35"/>
      <c r="CW1842" s="251"/>
      <c r="CY1842" s="35"/>
      <c r="CZ1842" s="35"/>
      <c r="DA1842" s="35"/>
      <c r="DF1842" s="251"/>
      <c r="DH1842" s="35"/>
      <c r="DI1842" s="35"/>
      <c r="DJ1842" s="35"/>
      <c r="DO1842" s="251"/>
      <c r="DQ1842" s="35"/>
      <c r="DR1842" s="35"/>
      <c r="DS1842" s="35"/>
      <c r="DX1842" s="251"/>
      <c r="DZ1842" s="35"/>
      <c r="EA1842" s="35"/>
      <c r="EB1842" s="35"/>
      <c r="EG1842" s="251"/>
      <c r="EI1842" s="35"/>
      <c r="EJ1842" s="35"/>
      <c r="EK1842" s="35"/>
      <c r="EP1842" s="251"/>
      <c r="ER1842" s="35"/>
      <c r="ES1842" s="35"/>
      <c r="ET1842" s="35"/>
      <c r="EY1842" s="251"/>
      <c r="FA1842" s="35"/>
      <c r="FB1842" s="35"/>
      <c r="FC1842" s="35"/>
      <c r="FH1842" s="251"/>
      <c r="FJ1842" s="35"/>
      <c r="FK1842" s="35"/>
      <c r="FL1842" s="35"/>
      <c r="FQ1842" s="251"/>
      <c r="FS1842" s="35"/>
      <c r="FT1842" s="35"/>
      <c r="FU1842" s="35"/>
      <c r="FZ1842" s="251"/>
      <c r="GB1842" s="35"/>
      <c r="GC1842" s="35"/>
      <c r="GD1842" s="35"/>
      <c r="GI1842" s="251"/>
      <c r="GK1842" s="35"/>
      <c r="GL1842" s="35"/>
      <c r="GM1842" s="35"/>
      <c r="GR1842" s="251"/>
      <c r="GT1842" s="35"/>
      <c r="GU1842" s="35"/>
      <c r="GV1842" s="35"/>
      <c r="HA1842" s="251"/>
      <c r="HC1842" s="35"/>
      <c r="HD1842" s="35"/>
      <c r="HE1842" s="35"/>
      <c r="HJ1842" s="35"/>
      <c r="HK1842" s="35"/>
      <c r="HL1842" s="35"/>
      <c r="HM1842" s="35"/>
      <c r="HN1842" s="35"/>
      <c r="HO1842" s="35"/>
      <c r="HP1842" s="35"/>
      <c r="HQ1842" s="35"/>
      <c r="HR1842" s="35"/>
      <c r="HS1842" s="35"/>
      <c r="HT1842" s="35"/>
      <c r="HU1842" s="35"/>
      <c r="HV1842" s="35"/>
      <c r="HW1842" s="35"/>
      <c r="HX1842" s="35"/>
      <c r="HY1842" s="35"/>
      <c r="HZ1842" s="35"/>
      <c r="IA1842" s="35"/>
      <c r="IB1842" s="35"/>
      <c r="IC1842" s="35"/>
      <c r="ID1842" s="35"/>
      <c r="IE1842" s="35"/>
      <c r="IF1842" s="35"/>
      <c r="IG1842" s="35"/>
      <c r="IH1842" s="35"/>
      <c r="II1842" s="35"/>
      <c r="IJ1842" s="35"/>
      <c r="IK1842" s="35"/>
      <c r="IL1842" s="35"/>
      <c r="IM1842" s="35"/>
      <c r="IN1842" s="35"/>
      <c r="IO1842" s="35"/>
      <c r="RL1842" s="252"/>
    </row>
    <row r="1843" spans="1:480" s="64" customFormat="1" ht="14.25">
      <c r="A1843" s="360"/>
      <c r="B1843" s="321"/>
      <c r="C1843" s="321"/>
      <c r="D1843" s="321"/>
      <c r="E1843" s="307"/>
      <c r="F1843" s="35"/>
      <c r="G1843" s="35"/>
      <c r="K1843" s="251"/>
      <c r="M1843" s="35"/>
      <c r="N1843" s="35"/>
      <c r="O1843" s="35"/>
      <c r="T1843" s="251"/>
      <c r="V1843" s="35"/>
      <c r="W1843" s="35"/>
      <c r="X1843" s="35"/>
      <c r="AC1843" s="251"/>
      <c r="AE1843" s="35"/>
      <c r="AF1843" s="35"/>
      <c r="AG1843" s="35"/>
      <c r="AL1843" s="251"/>
      <c r="AN1843" s="35"/>
      <c r="AO1843" s="35"/>
      <c r="AP1843" s="35"/>
      <c r="AU1843" s="251"/>
      <c r="AW1843" s="35"/>
      <c r="AX1843" s="35"/>
      <c r="AY1843" s="35"/>
      <c r="BD1843" s="251"/>
      <c r="BF1843" s="35"/>
      <c r="BG1843" s="35"/>
      <c r="BH1843" s="35"/>
      <c r="BM1843" s="251"/>
      <c r="BO1843" s="35"/>
      <c r="BP1843" s="35"/>
      <c r="BQ1843" s="35"/>
      <c r="BV1843" s="251"/>
      <c r="BX1843" s="35"/>
      <c r="BY1843" s="35"/>
      <c r="BZ1843" s="35"/>
      <c r="CE1843" s="251"/>
      <c r="CG1843" s="35"/>
      <c r="CH1843" s="35"/>
      <c r="CI1843" s="35"/>
      <c r="CN1843" s="251"/>
      <c r="CP1843" s="35"/>
      <c r="CQ1843" s="35"/>
      <c r="CR1843" s="35"/>
      <c r="CW1843" s="251"/>
      <c r="CY1843" s="35"/>
      <c r="CZ1843" s="35"/>
      <c r="DA1843" s="35"/>
      <c r="DF1843" s="251"/>
      <c r="DH1843" s="35"/>
      <c r="DI1843" s="35"/>
      <c r="DJ1843" s="35"/>
      <c r="DO1843" s="251"/>
      <c r="DQ1843" s="35"/>
      <c r="DR1843" s="35"/>
      <c r="DS1843" s="35"/>
      <c r="DX1843" s="251"/>
      <c r="DZ1843" s="35"/>
      <c r="EA1843" s="35"/>
      <c r="EB1843" s="35"/>
      <c r="EG1843" s="251"/>
      <c r="EI1843" s="35"/>
      <c r="EJ1843" s="35"/>
      <c r="EK1843" s="35"/>
      <c r="EP1843" s="251"/>
      <c r="ER1843" s="35"/>
      <c r="ES1843" s="35"/>
      <c r="ET1843" s="35"/>
      <c r="EY1843" s="251"/>
      <c r="FA1843" s="35"/>
      <c r="FB1843" s="35"/>
      <c r="FC1843" s="35"/>
      <c r="FH1843" s="251"/>
      <c r="FJ1843" s="35"/>
      <c r="FK1843" s="35"/>
      <c r="FL1843" s="35"/>
      <c r="FQ1843" s="251"/>
      <c r="FS1843" s="35"/>
      <c r="FT1843" s="35"/>
      <c r="FU1843" s="35"/>
      <c r="FZ1843" s="251"/>
      <c r="GB1843" s="35"/>
      <c r="GC1843" s="35"/>
      <c r="GD1843" s="35"/>
      <c r="GI1843" s="251"/>
      <c r="GK1843" s="35"/>
      <c r="GL1843" s="35"/>
      <c r="GM1843" s="35"/>
      <c r="GR1843" s="251"/>
      <c r="GT1843" s="35"/>
      <c r="GU1843" s="35"/>
      <c r="GV1843" s="35"/>
      <c r="HA1843" s="251"/>
      <c r="HC1843" s="35"/>
      <c r="HD1843" s="35"/>
      <c r="HE1843" s="35"/>
      <c r="HJ1843" s="35"/>
      <c r="HK1843" s="35"/>
      <c r="HL1843" s="35"/>
      <c r="HM1843" s="35"/>
      <c r="HN1843" s="35"/>
      <c r="HO1843" s="35"/>
      <c r="HP1843" s="35"/>
      <c r="HQ1843" s="35"/>
      <c r="HR1843" s="35"/>
      <c r="HS1843" s="35"/>
      <c r="HT1843" s="35"/>
      <c r="HU1843" s="35"/>
      <c r="HV1843" s="35"/>
      <c r="HW1843" s="35"/>
      <c r="HX1843" s="35"/>
      <c r="HY1843" s="35"/>
      <c r="HZ1843" s="35"/>
      <c r="IA1843" s="35"/>
      <c r="IB1843" s="35"/>
      <c r="IC1843" s="35"/>
      <c r="ID1843" s="35"/>
      <c r="IE1843" s="35"/>
      <c r="IF1843" s="35"/>
      <c r="IG1843" s="35"/>
      <c r="IH1843" s="35"/>
      <c r="II1843" s="35"/>
      <c r="IJ1843" s="35"/>
      <c r="IK1843" s="35"/>
      <c r="IL1843" s="35"/>
      <c r="IM1843" s="35"/>
      <c r="IN1843" s="35"/>
      <c r="IO1843" s="35"/>
      <c r="RL1843" s="252"/>
    </row>
    <row r="1844" spans="1:480" s="64" customFormat="1" ht="14.25">
      <c r="A1844" s="321"/>
      <c r="B1844" s="321"/>
      <c r="C1844" s="321"/>
      <c r="D1844" s="321"/>
      <c r="E1844" s="307"/>
      <c r="F1844" s="35"/>
      <c r="G1844" s="35"/>
      <c r="K1844" s="251"/>
      <c r="M1844" s="35"/>
      <c r="N1844" s="35"/>
      <c r="O1844" s="35"/>
      <c r="T1844" s="251"/>
      <c r="V1844" s="35"/>
      <c r="W1844" s="35"/>
      <c r="X1844" s="35"/>
      <c r="AC1844" s="251"/>
      <c r="AE1844" s="35"/>
      <c r="AF1844" s="35"/>
      <c r="AG1844" s="35"/>
      <c r="AL1844" s="251"/>
      <c r="AN1844" s="35"/>
      <c r="AO1844" s="35"/>
      <c r="AP1844" s="35"/>
      <c r="AU1844" s="251"/>
      <c r="AW1844" s="35"/>
      <c r="AX1844" s="35"/>
      <c r="AY1844" s="35"/>
      <c r="BD1844" s="251"/>
      <c r="BF1844" s="35"/>
      <c r="BG1844" s="35"/>
      <c r="BH1844" s="35"/>
      <c r="BM1844" s="251"/>
      <c r="BO1844" s="35"/>
      <c r="BP1844" s="35"/>
      <c r="BQ1844" s="35"/>
      <c r="BV1844" s="251"/>
      <c r="BX1844" s="35"/>
      <c r="BY1844" s="35"/>
      <c r="BZ1844" s="35"/>
      <c r="CE1844" s="251"/>
      <c r="CG1844" s="35"/>
      <c r="CH1844" s="35"/>
      <c r="CI1844" s="35"/>
      <c r="CN1844" s="251"/>
      <c r="CP1844" s="35"/>
      <c r="CQ1844" s="35"/>
      <c r="CR1844" s="35"/>
      <c r="CW1844" s="251"/>
      <c r="CY1844" s="35"/>
      <c r="CZ1844" s="35"/>
      <c r="DA1844" s="35"/>
      <c r="DF1844" s="251"/>
      <c r="DH1844" s="35"/>
      <c r="DI1844" s="35"/>
      <c r="DJ1844" s="35"/>
      <c r="DO1844" s="251"/>
      <c r="DQ1844" s="35"/>
      <c r="DR1844" s="35"/>
      <c r="DS1844" s="35"/>
      <c r="DX1844" s="251"/>
      <c r="DZ1844" s="35"/>
      <c r="EA1844" s="35"/>
      <c r="EB1844" s="35"/>
      <c r="EG1844" s="251"/>
      <c r="EI1844" s="35"/>
      <c r="EJ1844" s="35"/>
      <c r="EK1844" s="35"/>
      <c r="EP1844" s="251"/>
      <c r="ER1844" s="35"/>
      <c r="ES1844" s="35"/>
      <c r="ET1844" s="35"/>
      <c r="EY1844" s="251"/>
      <c r="FA1844" s="35"/>
      <c r="FB1844" s="35"/>
      <c r="FC1844" s="35"/>
      <c r="FH1844" s="251"/>
      <c r="FJ1844" s="35"/>
      <c r="FK1844" s="35"/>
      <c r="FL1844" s="35"/>
      <c r="FQ1844" s="251"/>
      <c r="FS1844" s="35"/>
      <c r="FT1844" s="35"/>
      <c r="FU1844" s="35"/>
      <c r="FZ1844" s="251"/>
      <c r="GB1844" s="35"/>
      <c r="GC1844" s="35"/>
      <c r="GD1844" s="35"/>
      <c r="GI1844" s="251"/>
      <c r="GK1844" s="35"/>
      <c r="GL1844" s="35"/>
      <c r="GM1844" s="35"/>
      <c r="GR1844" s="251"/>
      <c r="GT1844" s="35"/>
      <c r="GU1844" s="35"/>
      <c r="GV1844" s="35"/>
      <c r="HA1844" s="251"/>
      <c r="HC1844" s="35"/>
      <c r="HD1844" s="35"/>
      <c r="HE1844" s="35"/>
      <c r="HJ1844" s="35"/>
      <c r="HK1844" s="35"/>
      <c r="HL1844" s="35"/>
      <c r="HM1844" s="35"/>
      <c r="HN1844" s="35"/>
      <c r="HO1844" s="35"/>
      <c r="HP1844" s="35"/>
      <c r="HQ1844" s="35"/>
      <c r="HR1844" s="35"/>
      <c r="HS1844" s="35"/>
      <c r="HT1844" s="35"/>
      <c r="HU1844" s="35"/>
      <c r="HV1844" s="35"/>
      <c r="HW1844" s="35"/>
      <c r="HX1844" s="35"/>
      <c r="HY1844" s="35"/>
      <c r="HZ1844" s="35"/>
      <c r="IA1844" s="35"/>
      <c r="IB1844" s="35"/>
      <c r="IC1844" s="35"/>
      <c r="ID1844" s="35"/>
      <c r="IE1844" s="35"/>
      <c r="IF1844" s="35"/>
      <c r="IG1844" s="35"/>
      <c r="IH1844" s="35"/>
      <c r="II1844" s="35"/>
      <c r="IJ1844" s="35"/>
      <c r="IK1844" s="35"/>
      <c r="IL1844" s="35"/>
      <c r="IM1844" s="35"/>
      <c r="IN1844" s="35"/>
      <c r="IO1844" s="35"/>
      <c r="RL1844" s="252"/>
    </row>
    <row r="1845" spans="1:480" s="64" customFormat="1" ht="14.25">
      <c r="A1845" s="360"/>
      <c r="B1845" s="321"/>
      <c r="C1845" s="321"/>
      <c r="D1845" s="321"/>
      <c r="E1845" s="307"/>
      <c r="F1845" s="35"/>
      <c r="G1845" s="35"/>
      <c r="K1845" s="251"/>
      <c r="M1845" s="35"/>
      <c r="N1845" s="35"/>
      <c r="O1845" s="35"/>
      <c r="T1845" s="251"/>
      <c r="V1845" s="35"/>
      <c r="W1845" s="35"/>
      <c r="X1845" s="35"/>
      <c r="AC1845" s="251"/>
      <c r="AE1845" s="35"/>
      <c r="AF1845" s="35"/>
      <c r="AG1845" s="35"/>
      <c r="AL1845" s="251"/>
      <c r="AN1845" s="35"/>
      <c r="AO1845" s="35"/>
      <c r="AP1845" s="35"/>
      <c r="AU1845" s="251"/>
      <c r="AW1845" s="35"/>
      <c r="AX1845" s="35"/>
      <c r="AY1845" s="35"/>
      <c r="BD1845" s="251"/>
      <c r="BF1845" s="35"/>
      <c r="BG1845" s="35"/>
      <c r="BH1845" s="35"/>
      <c r="BM1845" s="251"/>
      <c r="BO1845" s="35"/>
      <c r="BP1845" s="35"/>
      <c r="BQ1845" s="35"/>
      <c r="BV1845" s="251"/>
      <c r="BX1845" s="35"/>
      <c r="BY1845" s="35"/>
      <c r="BZ1845" s="35"/>
      <c r="CE1845" s="251"/>
      <c r="CG1845" s="35"/>
      <c r="CH1845" s="35"/>
      <c r="CI1845" s="35"/>
      <c r="CN1845" s="251"/>
      <c r="CP1845" s="35"/>
      <c r="CQ1845" s="35"/>
      <c r="CR1845" s="35"/>
      <c r="CW1845" s="251"/>
      <c r="CY1845" s="35"/>
      <c r="CZ1845" s="35"/>
      <c r="DA1845" s="35"/>
      <c r="DF1845" s="251"/>
      <c r="DH1845" s="35"/>
      <c r="DI1845" s="35"/>
      <c r="DJ1845" s="35"/>
      <c r="DO1845" s="251"/>
      <c r="DQ1845" s="35"/>
      <c r="DR1845" s="35"/>
      <c r="DS1845" s="35"/>
      <c r="DX1845" s="251"/>
      <c r="DZ1845" s="35"/>
      <c r="EA1845" s="35"/>
      <c r="EB1845" s="35"/>
      <c r="EG1845" s="251"/>
      <c r="EI1845" s="35"/>
      <c r="EJ1845" s="35"/>
      <c r="EK1845" s="35"/>
      <c r="EP1845" s="251"/>
      <c r="ER1845" s="35"/>
      <c r="ES1845" s="35"/>
      <c r="ET1845" s="35"/>
      <c r="EY1845" s="251"/>
      <c r="FA1845" s="35"/>
      <c r="FB1845" s="35"/>
      <c r="FC1845" s="35"/>
      <c r="FH1845" s="251"/>
      <c r="FJ1845" s="35"/>
      <c r="FK1845" s="35"/>
      <c r="FL1845" s="35"/>
      <c r="FQ1845" s="251"/>
      <c r="FS1845" s="35"/>
      <c r="FT1845" s="35"/>
      <c r="FU1845" s="35"/>
      <c r="FZ1845" s="251"/>
      <c r="GB1845" s="35"/>
      <c r="GC1845" s="35"/>
      <c r="GD1845" s="35"/>
      <c r="GI1845" s="251"/>
      <c r="GK1845" s="35"/>
      <c r="GL1845" s="35"/>
      <c r="GM1845" s="35"/>
      <c r="GR1845" s="251"/>
      <c r="GT1845" s="35"/>
      <c r="GU1845" s="35"/>
      <c r="GV1845" s="35"/>
      <c r="HA1845" s="251"/>
      <c r="HC1845" s="35"/>
      <c r="HD1845" s="35"/>
      <c r="HE1845" s="35"/>
      <c r="HJ1845" s="35"/>
      <c r="HK1845" s="35"/>
      <c r="HL1845" s="35"/>
      <c r="HM1845" s="35"/>
      <c r="HN1845" s="35"/>
      <c r="HO1845" s="35"/>
      <c r="HP1845" s="35"/>
      <c r="HQ1845" s="35"/>
      <c r="HR1845" s="35"/>
      <c r="HS1845" s="35"/>
      <c r="HT1845" s="35"/>
      <c r="HU1845" s="35"/>
      <c r="HV1845" s="35"/>
      <c r="HW1845" s="35"/>
      <c r="HX1845" s="35"/>
      <c r="HY1845" s="35"/>
      <c r="HZ1845" s="35"/>
      <c r="IA1845" s="35"/>
      <c r="IB1845" s="35"/>
      <c r="IC1845" s="35"/>
      <c r="ID1845" s="35"/>
      <c r="IE1845" s="35"/>
      <c r="IF1845" s="35"/>
      <c r="IG1845" s="35"/>
      <c r="IH1845" s="35"/>
      <c r="II1845" s="35"/>
      <c r="IJ1845" s="35"/>
      <c r="IK1845" s="35"/>
      <c r="IL1845" s="35"/>
      <c r="IM1845" s="35"/>
      <c r="IN1845" s="35"/>
      <c r="IO1845" s="35"/>
      <c r="RL1845" s="252"/>
    </row>
    <row r="1846" spans="1:480" s="64" customFormat="1" ht="14.25">
      <c r="A1846" s="360"/>
      <c r="B1846" s="321"/>
      <c r="C1846" s="321"/>
      <c r="D1846" s="321"/>
      <c r="E1846" s="307"/>
      <c r="F1846" s="307"/>
      <c r="G1846" s="35"/>
      <c r="K1846" s="251"/>
      <c r="M1846" s="35"/>
      <c r="N1846" s="35"/>
      <c r="O1846" s="35"/>
      <c r="T1846" s="251"/>
      <c r="V1846" s="35"/>
      <c r="W1846" s="35"/>
      <c r="X1846" s="35"/>
      <c r="AC1846" s="251"/>
      <c r="AE1846" s="35"/>
      <c r="AF1846" s="35"/>
      <c r="AG1846" s="35"/>
      <c r="AL1846" s="251"/>
      <c r="AN1846" s="35"/>
      <c r="AO1846" s="35"/>
      <c r="AP1846" s="35"/>
      <c r="AU1846" s="251"/>
      <c r="AW1846" s="35"/>
      <c r="AX1846" s="35"/>
      <c r="AY1846" s="35"/>
      <c r="BD1846" s="251"/>
      <c r="BF1846" s="35"/>
      <c r="BG1846" s="35"/>
      <c r="BH1846" s="35"/>
      <c r="BM1846" s="251"/>
      <c r="BO1846" s="35"/>
      <c r="BP1846" s="35"/>
      <c r="BQ1846" s="35"/>
      <c r="BV1846" s="251"/>
      <c r="BX1846" s="35"/>
      <c r="BY1846" s="35"/>
      <c r="BZ1846" s="35"/>
      <c r="CE1846" s="251"/>
      <c r="CG1846" s="35"/>
      <c r="CH1846" s="35"/>
      <c r="CI1846" s="35"/>
      <c r="CN1846" s="251"/>
      <c r="CP1846" s="35"/>
      <c r="CQ1846" s="35"/>
      <c r="CR1846" s="35"/>
      <c r="CW1846" s="251"/>
      <c r="CY1846" s="35"/>
      <c r="CZ1846" s="35"/>
      <c r="DA1846" s="35"/>
      <c r="DF1846" s="251"/>
      <c r="DH1846" s="35"/>
      <c r="DI1846" s="35"/>
      <c r="DJ1846" s="35"/>
      <c r="DO1846" s="251"/>
      <c r="DQ1846" s="35"/>
      <c r="DR1846" s="35"/>
      <c r="DS1846" s="35"/>
      <c r="DX1846" s="251"/>
      <c r="DZ1846" s="35"/>
      <c r="EA1846" s="35"/>
      <c r="EB1846" s="35"/>
      <c r="EG1846" s="251"/>
      <c r="EI1846" s="35"/>
      <c r="EJ1846" s="35"/>
      <c r="EK1846" s="35"/>
      <c r="EP1846" s="251"/>
      <c r="ER1846" s="35"/>
      <c r="ES1846" s="35"/>
      <c r="ET1846" s="35"/>
      <c r="EY1846" s="251"/>
      <c r="FA1846" s="35"/>
      <c r="FB1846" s="35"/>
      <c r="FC1846" s="35"/>
      <c r="FH1846" s="251"/>
      <c r="FJ1846" s="35"/>
      <c r="FK1846" s="35"/>
      <c r="FL1846" s="35"/>
      <c r="FQ1846" s="251"/>
      <c r="FS1846" s="35"/>
      <c r="FT1846" s="35"/>
      <c r="FU1846" s="35"/>
      <c r="FZ1846" s="251"/>
      <c r="GB1846" s="35"/>
      <c r="GC1846" s="35"/>
      <c r="GD1846" s="35"/>
      <c r="GI1846" s="251"/>
      <c r="GK1846" s="35"/>
      <c r="GL1846" s="35"/>
      <c r="GM1846" s="35"/>
      <c r="GR1846" s="251"/>
      <c r="GT1846" s="35"/>
      <c r="GU1846" s="35"/>
      <c r="GV1846" s="35"/>
      <c r="HA1846" s="251"/>
      <c r="HC1846" s="35"/>
      <c r="HD1846" s="35"/>
      <c r="HE1846" s="35"/>
      <c r="HJ1846" s="35"/>
      <c r="HK1846" s="35"/>
      <c r="HL1846" s="35"/>
      <c r="HM1846" s="35"/>
      <c r="HN1846" s="35"/>
      <c r="HO1846" s="35"/>
      <c r="HP1846" s="35"/>
      <c r="HQ1846" s="35"/>
      <c r="HR1846" s="35"/>
      <c r="HS1846" s="35"/>
      <c r="HT1846" s="35"/>
      <c r="HU1846" s="35"/>
      <c r="HV1846" s="35"/>
      <c r="HW1846" s="35"/>
      <c r="HX1846" s="35"/>
      <c r="HY1846" s="35"/>
      <c r="HZ1846" s="35"/>
      <c r="IA1846" s="35"/>
      <c r="IB1846" s="35"/>
      <c r="IC1846" s="35"/>
      <c r="ID1846" s="35"/>
      <c r="IE1846" s="35"/>
      <c r="IF1846" s="35"/>
      <c r="IG1846" s="35"/>
      <c r="IH1846" s="35"/>
      <c r="II1846" s="35"/>
      <c r="IJ1846" s="35"/>
      <c r="IK1846" s="35"/>
      <c r="IL1846" s="35"/>
      <c r="IM1846" s="35"/>
      <c r="IN1846" s="35"/>
      <c r="IO1846" s="35"/>
      <c r="RL1846" s="252"/>
    </row>
    <row r="1847" spans="1:480" s="64" customFormat="1" ht="14.25">
      <c r="A1847" s="360"/>
      <c r="B1847" s="321"/>
      <c r="C1847" s="321"/>
      <c r="D1847" s="321"/>
      <c r="E1847" s="307"/>
      <c r="F1847" s="307"/>
      <c r="G1847" s="35"/>
      <c r="K1847" s="251"/>
      <c r="M1847" s="35"/>
      <c r="N1847" s="35"/>
      <c r="O1847" s="35"/>
      <c r="T1847" s="251"/>
      <c r="V1847" s="35"/>
      <c r="W1847" s="35"/>
      <c r="X1847" s="35"/>
      <c r="AC1847" s="251"/>
      <c r="AE1847" s="35"/>
      <c r="AF1847" s="35"/>
      <c r="AG1847" s="35"/>
      <c r="AL1847" s="251"/>
      <c r="AN1847" s="35"/>
      <c r="AO1847" s="35"/>
      <c r="AP1847" s="35"/>
      <c r="AU1847" s="251"/>
      <c r="AW1847" s="35"/>
      <c r="AX1847" s="35"/>
      <c r="AY1847" s="35"/>
      <c r="BD1847" s="251"/>
      <c r="BF1847" s="35"/>
      <c r="BG1847" s="35"/>
      <c r="BH1847" s="35"/>
      <c r="BM1847" s="251"/>
      <c r="BO1847" s="35"/>
      <c r="BP1847" s="35"/>
      <c r="BQ1847" s="35"/>
      <c r="BV1847" s="251"/>
      <c r="BX1847" s="35"/>
      <c r="BY1847" s="35"/>
      <c r="BZ1847" s="35"/>
      <c r="CE1847" s="251"/>
      <c r="CG1847" s="35"/>
      <c r="CH1847" s="35"/>
      <c r="CI1847" s="35"/>
      <c r="CN1847" s="251"/>
      <c r="CP1847" s="35"/>
      <c r="CQ1847" s="35"/>
      <c r="CR1847" s="35"/>
      <c r="CW1847" s="251"/>
      <c r="CY1847" s="35"/>
      <c r="CZ1847" s="35"/>
      <c r="DA1847" s="35"/>
      <c r="DF1847" s="251"/>
      <c r="DH1847" s="35"/>
      <c r="DI1847" s="35"/>
      <c r="DJ1847" s="35"/>
      <c r="DO1847" s="251"/>
      <c r="DQ1847" s="35"/>
      <c r="DR1847" s="35"/>
      <c r="DS1847" s="35"/>
      <c r="DX1847" s="251"/>
      <c r="DZ1847" s="35"/>
      <c r="EA1847" s="35"/>
      <c r="EB1847" s="35"/>
      <c r="EG1847" s="251"/>
      <c r="EI1847" s="35"/>
      <c r="EJ1847" s="35"/>
      <c r="EK1847" s="35"/>
      <c r="EP1847" s="251"/>
      <c r="ER1847" s="35"/>
      <c r="ES1847" s="35"/>
      <c r="ET1847" s="35"/>
      <c r="EY1847" s="251"/>
      <c r="FA1847" s="35"/>
      <c r="FB1847" s="35"/>
      <c r="FC1847" s="35"/>
      <c r="FH1847" s="251"/>
      <c r="FJ1847" s="35"/>
      <c r="FK1847" s="35"/>
      <c r="FL1847" s="35"/>
      <c r="FQ1847" s="251"/>
      <c r="FS1847" s="35"/>
      <c r="FT1847" s="35"/>
      <c r="FU1847" s="35"/>
      <c r="FZ1847" s="251"/>
      <c r="GB1847" s="35"/>
      <c r="GC1847" s="35"/>
      <c r="GD1847" s="35"/>
      <c r="GI1847" s="251"/>
      <c r="GK1847" s="35"/>
      <c r="GL1847" s="35"/>
      <c r="GM1847" s="35"/>
      <c r="GR1847" s="251"/>
      <c r="GT1847" s="35"/>
      <c r="GU1847" s="35"/>
      <c r="GV1847" s="35"/>
      <c r="HA1847" s="251"/>
      <c r="HC1847" s="35"/>
      <c r="HD1847" s="35"/>
      <c r="HE1847" s="35"/>
      <c r="HJ1847" s="35"/>
      <c r="HK1847" s="35"/>
      <c r="HL1847" s="35"/>
      <c r="HM1847" s="35"/>
      <c r="HN1847" s="35"/>
      <c r="HO1847" s="35"/>
      <c r="HP1847" s="35"/>
      <c r="HQ1847" s="35"/>
      <c r="HR1847" s="35"/>
      <c r="HS1847" s="35"/>
      <c r="HT1847" s="35"/>
      <c r="HU1847" s="35"/>
      <c r="HV1847" s="35"/>
      <c r="HW1847" s="35"/>
      <c r="HX1847" s="35"/>
      <c r="HY1847" s="35"/>
      <c r="HZ1847" s="35"/>
      <c r="IA1847" s="35"/>
      <c r="IB1847" s="35"/>
      <c r="IC1847" s="35"/>
      <c r="ID1847" s="35"/>
      <c r="IE1847" s="35"/>
      <c r="IF1847" s="35"/>
      <c r="IG1847" s="35"/>
      <c r="IH1847" s="35"/>
      <c r="II1847" s="35"/>
      <c r="IJ1847" s="35"/>
      <c r="IK1847" s="35"/>
      <c r="IL1847" s="35"/>
      <c r="IM1847" s="35"/>
      <c r="IN1847" s="35"/>
      <c r="IO1847" s="35"/>
      <c r="RL1847" s="252"/>
    </row>
    <row r="1848" spans="1:480" s="64" customFormat="1" ht="14.25">
      <c r="A1848" s="360"/>
      <c r="B1848" s="321"/>
      <c r="C1848" s="321"/>
      <c r="D1848" s="321"/>
      <c r="E1848" s="307"/>
      <c r="F1848" s="35"/>
      <c r="G1848" s="35"/>
      <c r="K1848" s="251"/>
      <c r="M1848" s="35"/>
      <c r="N1848" s="35"/>
      <c r="O1848" s="35"/>
      <c r="T1848" s="251"/>
      <c r="V1848" s="35"/>
      <c r="W1848" s="35"/>
      <c r="X1848" s="35"/>
      <c r="AC1848" s="251"/>
      <c r="AE1848" s="35"/>
      <c r="AF1848" s="35"/>
      <c r="AG1848" s="35"/>
      <c r="AL1848" s="251"/>
      <c r="AN1848" s="35"/>
      <c r="AO1848" s="35"/>
      <c r="AP1848" s="35"/>
      <c r="AU1848" s="251"/>
      <c r="AW1848" s="35"/>
      <c r="AX1848" s="35"/>
      <c r="AY1848" s="35"/>
      <c r="BD1848" s="251"/>
      <c r="BF1848" s="35"/>
      <c r="BG1848" s="35"/>
      <c r="BH1848" s="35"/>
      <c r="BM1848" s="251"/>
      <c r="BO1848" s="35"/>
      <c r="BP1848" s="35"/>
      <c r="BQ1848" s="35"/>
      <c r="BV1848" s="251"/>
      <c r="BX1848" s="35"/>
      <c r="BY1848" s="35"/>
      <c r="BZ1848" s="35"/>
      <c r="CE1848" s="251"/>
      <c r="CG1848" s="35"/>
      <c r="CH1848" s="35"/>
      <c r="CI1848" s="35"/>
      <c r="CN1848" s="251"/>
      <c r="CP1848" s="35"/>
      <c r="CQ1848" s="35"/>
      <c r="CR1848" s="35"/>
      <c r="CW1848" s="251"/>
      <c r="CY1848" s="35"/>
      <c r="CZ1848" s="35"/>
      <c r="DA1848" s="35"/>
      <c r="DF1848" s="251"/>
      <c r="DH1848" s="35"/>
      <c r="DI1848" s="35"/>
      <c r="DJ1848" s="35"/>
      <c r="DO1848" s="251"/>
      <c r="DQ1848" s="35"/>
      <c r="DR1848" s="35"/>
      <c r="DS1848" s="35"/>
      <c r="DX1848" s="251"/>
      <c r="DZ1848" s="35"/>
      <c r="EA1848" s="35"/>
      <c r="EB1848" s="35"/>
      <c r="EG1848" s="251"/>
      <c r="EI1848" s="35"/>
      <c r="EJ1848" s="35"/>
      <c r="EK1848" s="35"/>
      <c r="EP1848" s="251"/>
      <c r="ER1848" s="35"/>
      <c r="ES1848" s="35"/>
      <c r="ET1848" s="35"/>
      <c r="EY1848" s="251"/>
      <c r="FA1848" s="35"/>
      <c r="FB1848" s="35"/>
      <c r="FC1848" s="35"/>
      <c r="FH1848" s="251"/>
      <c r="FJ1848" s="35"/>
      <c r="FK1848" s="35"/>
      <c r="FL1848" s="35"/>
      <c r="FQ1848" s="251"/>
      <c r="FS1848" s="35"/>
      <c r="FT1848" s="35"/>
      <c r="FU1848" s="35"/>
      <c r="FZ1848" s="251"/>
      <c r="GB1848" s="35"/>
      <c r="GC1848" s="35"/>
      <c r="GD1848" s="35"/>
      <c r="GI1848" s="251"/>
      <c r="GK1848" s="35"/>
      <c r="GL1848" s="35"/>
      <c r="GM1848" s="35"/>
      <c r="GR1848" s="251"/>
      <c r="GT1848" s="35"/>
      <c r="GU1848" s="35"/>
      <c r="GV1848" s="35"/>
      <c r="HA1848" s="251"/>
      <c r="HC1848" s="35"/>
      <c r="HD1848" s="35"/>
      <c r="HE1848" s="35"/>
      <c r="HJ1848" s="35"/>
      <c r="HK1848" s="35"/>
      <c r="HL1848" s="35"/>
      <c r="HM1848" s="35"/>
      <c r="HN1848" s="35"/>
      <c r="HO1848" s="35"/>
      <c r="HP1848" s="35"/>
      <c r="HQ1848" s="35"/>
      <c r="HR1848" s="35"/>
      <c r="HS1848" s="35"/>
      <c r="HT1848" s="35"/>
      <c r="HU1848" s="35"/>
      <c r="HV1848" s="35"/>
      <c r="HW1848" s="35"/>
      <c r="HX1848" s="35"/>
      <c r="HY1848" s="35"/>
      <c r="HZ1848" s="35"/>
      <c r="IA1848" s="35"/>
      <c r="IB1848" s="35"/>
      <c r="IC1848" s="35"/>
      <c r="ID1848" s="35"/>
      <c r="IE1848" s="35"/>
      <c r="IF1848" s="35"/>
      <c r="IG1848" s="35"/>
      <c r="IH1848" s="35"/>
      <c r="II1848" s="35"/>
      <c r="IJ1848" s="35"/>
      <c r="IK1848" s="35"/>
      <c r="IL1848" s="35"/>
      <c r="IM1848" s="35"/>
      <c r="IN1848" s="35"/>
      <c r="IO1848" s="35"/>
      <c r="RL1848" s="252"/>
    </row>
    <row r="1849" spans="1:480" s="64" customFormat="1" ht="14.25">
      <c r="A1849" s="360"/>
      <c r="B1849" s="321"/>
      <c r="C1849" s="321"/>
      <c r="D1849" s="321"/>
      <c r="E1849" s="307"/>
      <c r="F1849" s="35"/>
      <c r="G1849" s="35"/>
      <c r="K1849" s="251"/>
      <c r="M1849" s="35"/>
      <c r="N1849" s="35"/>
      <c r="O1849" s="35"/>
      <c r="T1849" s="251"/>
      <c r="V1849" s="35"/>
      <c r="W1849" s="35"/>
      <c r="X1849" s="35"/>
      <c r="AC1849" s="251"/>
      <c r="AE1849" s="35"/>
      <c r="AF1849" s="35"/>
      <c r="AG1849" s="35"/>
      <c r="AL1849" s="251"/>
      <c r="AN1849" s="35"/>
      <c r="AO1849" s="35"/>
      <c r="AP1849" s="35"/>
      <c r="AU1849" s="251"/>
      <c r="AW1849" s="35"/>
      <c r="AX1849" s="35"/>
      <c r="AY1849" s="35"/>
      <c r="BD1849" s="251"/>
      <c r="BF1849" s="35"/>
      <c r="BG1849" s="35"/>
      <c r="BH1849" s="35"/>
      <c r="BM1849" s="251"/>
      <c r="BO1849" s="35"/>
      <c r="BP1849" s="35"/>
      <c r="BQ1849" s="35"/>
      <c r="BV1849" s="251"/>
      <c r="BX1849" s="35"/>
      <c r="BY1849" s="35"/>
      <c r="BZ1849" s="35"/>
      <c r="CE1849" s="251"/>
      <c r="CG1849" s="35"/>
      <c r="CH1849" s="35"/>
      <c r="CI1849" s="35"/>
      <c r="CN1849" s="251"/>
      <c r="CP1849" s="35"/>
      <c r="CQ1849" s="35"/>
      <c r="CR1849" s="35"/>
      <c r="CW1849" s="251"/>
      <c r="CY1849" s="35"/>
      <c r="CZ1849" s="35"/>
      <c r="DA1849" s="35"/>
      <c r="DF1849" s="251"/>
      <c r="DH1849" s="35"/>
      <c r="DI1849" s="35"/>
      <c r="DJ1849" s="35"/>
      <c r="DO1849" s="251"/>
      <c r="DQ1849" s="35"/>
      <c r="DR1849" s="35"/>
      <c r="DS1849" s="35"/>
      <c r="DX1849" s="251"/>
      <c r="DZ1849" s="35"/>
      <c r="EA1849" s="35"/>
      <c r="EB1849" s="35"/>
      <c r="EG1849" s="251"/>
      <c r="EI1849" s="35"/>
      <c r="EJ1849" s="35"/>
      <c r="EK1849" s="35"/>
      <c r="EP1849" s="251"/>
      <c r="ER1849" s="35"/>
      <c r="ES1849" s="35"/>
      <c r="ET1849" s="35"/>
      <c r="EY1849" s="251"/>
      <c r="FA1849" s="35"/>
      <c r="FB1849" s="35"/>
      <c r="FC1849" s="35"/>
      <c r="FH1849" s="251"/>
      <c r="FJ1849" s="35"/>
      <c r="FK1849" s="35"/>
      <c r="FL1849" s="35"/>
      <c r="FQ1849" s="251"/>
      <c r="FS1849" s="35"/>
      <c r="FT1849" s="35"/>
      <c r="FU1849" s="35"/>
      <c r="FZ1849" s="251"/>
      <c r="GB1849" s="35"/>
      <c r="GC1849" s="35"/>
      <c r="GD1849" s="35"/>
      <c r="GI1849" s="251"/>
      <c r="GK1849" s="35"/>
      <c r="GL1849" s="35"/>
      <c r="GM1849" s="35"/>
      <c r="GR1849" s="251"/>
      <c r="GT1849" s="35"/>
      <c r="GU1849" s="35"/>
      <c r="GV1849" s="35"/>
      <c r="HA1849" s="251"/>
      <c r="HC1849" s="35"/>
      <c r="HD1849" s="35"/>
      <c r="HE1849" s="35"/>
      <c r="HJ1849" s="35"/>
      <c r="HK1849" s="35"/>
      <c r="HL1849" s="35"/>
      <c r="HM1849" s="35"/>
      <c r="HN1849" s="35"/>
      <c r="HO1849" s="35"/>
      <c r="HP1849" s="35"/>
      <c r="HQ1849" s="35"/>
      <c r="HR1849" s="35"/>
      <c r="HS1849" s="35"/>
      <c r="HT1849" s="35"/>
      <c r="HU1849" s="35"/>
      <c r="HV1849" s="35"/>
      <c r="HW1849" s="35"/>
      <c r="HX1849" s="35"/>
      <c r="HY1849" s="35"/>
      <c r="HZ1849" s="35"/>
      <c r="IA1849" s="35"/>
      <c r="IB1849" s="35"/>
      <c r="IC1849" s="35"/>
      <c r="ID1849" s="35"/>
      <c r="IE1849" s="35"/>
      <c r="IF1849" s="35"/>
      <c r="IG1849" s="35"/>
      <c r="IH1849" s="35"/>
      <c r="II1849" s="35"/>
      <c r="IJ1849" s="35"/>
      <c r="IK1849" s="35"/>
      <c r="IL1849" s="35"/>
      <c r="IM1849" s="35"/>
      <c r="IN1849" s="35"/>
      <c r="IO1849" s="35"/>
      <c r="RL1849" s="252"/>
    </row>
    <row r="1850" spans="1:480" s="64" customFormat="1" ht="14.25">
      <c r="A1850" s="360"/>
      <c r="B1850" s="321"/>
      <c r="C1850" s="321"/>
      <c r="D1850" s="321"/>
      <c r="E1850" s="299"/>
      <c r="F1850" s="35"/>
      <c r="G1850" s="35"/>
      <c r="K1850" s="251"/>
      <c r="M1850" s="35"/>
      <c r="N1850" s="35"/>
      <c r="O1850" s="35"/>
      <c r="T1850" s="251"/>
      <c r="V1850" s="35"/>
      <c r="W1850" s="35"/>
      <c r="X1850" s="35"/>
      <c r="AC1850" s="251"/>
      <c r="AE1850" s="35"/>
      <c r="AF1850" s="35"/>
      <c r="AG1850" s="35"/>
      <c r="AL1850" s="251"/>
      <c r="AN1850" s="35"/>
      <c r="AO1850" s="35"/>
      <c r="AP1850" s="35"/>
      <c r="AU1850" s="251"/>
      <c r="AW1850" s="35"/>
      <c r="AX1850" s="35"/>
      <c r="AY1850" s="35"/>
      <c r="BD1850" s="251"/>
      <c r="BF1850" s="35"/>
      <c r="BG1850" s="35"/>
      <c r="BH1850" s="35"/>
      <c r="BM1850" s="251"/>
      <c r="BO1850" s="35"/>
      <c r="BP1850" s="35"/>
      <c r="BQ1850" s="35"/>
      <c r="BV1850" s="251"/>
      <c r="BX1850" s="35"/>
      <c r="BY1850" s="35"/>
      <c r="BZ1850" s="35"/>
      <c r="CE1850" s="251"/>
      <c r="CG1850" s="35"/>
      <c r="CH1850" s="35"/>
      <c r="CI1850" s="35"/>
      <c r="CN1850" s="251"/>
      <c r="CP1850" s="35"/>
      <c r="CQ1850" s="35"/>
      <c r="CR1850" s="35"/>
      <c r="CW1850" s="251"/>
      <c r="CY1850" s="35"/>
      <c r="CZ1850" s="35"/>
      <c r="DA1850" s="35"/>
      <c r="DF1850" s="251"/>
      <c r="DH1850" s="35"/>
      <c r="DI1850" s="35"/>
      <c r="DJ1850" s="35"/>
      <c r="DO1850" s="251"/>
      <c r="DQ1850" s="35"/>
      <c r="DR1850" s="35"/>
      <c r="DS1850" s="35"/>
      <c r="DX1850" s="251"/>
      <c r="DZ1850" s="35"/>
      <c r="EA1850" s="35"/>
      <c r="EB1850" s="35"/>
      <c r="EG1850" s="251"/>
      <c r="EI1850" s="35"/>
      <c r="EJ1850" s="35"/>
      <c r="EK1850" s="35"/>
      <c r="EP1850" s="251"/>
      <c r="ER1850" s="35"/>
      <c r="ES1850" s="35"/>
      <c r="ET1850" s="35"/>
      <c r="EY1850" s="251"/>
      <c r="FA1850" s="35"/>
      <c r="FB1850" s="35"/>
      <c r="FC1850" s="35"/>
      <c r="FH1850" s="251"/>
      <c r="FJ1850" s="35"/>
      <c r="FK1850" s="35"/>
      <c r="FL1850" s="35"/>
      <c r="FQ1850" s="251"/>
      <c r="FS1850" s="35"/>
      <c r="FT1850" s="35"/>
      <c r="FU1850" s="35"/>
      <c r="FZ1850" s="251"/>
      <c r="GB1850" s="35"/>
      <c r="GC1850" s="35"/>
      <c r="GD1850" s="35"/>
      <c r="GI1850" s="251"/>
      <c r="GK1850" s="35"/>
      <c r="GL1850" s="35"/>
      <c r="GM1850" s="35"/>
      <c r="GR1850" s="251"/>
      <c r="GT1850" s="35"/>
      <c r="GU1850" s="35"/>
      <c r="GV1850" s="35"/>
      <c r="HA1850" s="251"/>
      <c r="HC1850" s="35"/>
      <c r="HD1850" s="35"/>
      <c r="HE1850" s="35"/>
      <c r="HJ1850" s="35"/>
      <c r="HK1850" s="35"/>
      <c r="HL1850" s="35"/>
      <c r="HM1850" s="35"/>
      <c r="HN1850" s="35"/>
      <c r="HO1850" s="35"/>
      <c r="HP1850" s="35"/>
      <c r="HQ1850" s="35"/>
      <c r="HR1850" s="35"/>
      <c r="HS1850" s="35"/>
      <c r="HT1850" s="35"/>
      <c r="HU1850" s="35"/>
      <c r="HV1850" s="35"/>
      <c r="HW1850" s="35"/>
      <c r="HX1850" s="35"/>
      <c r="HY1850" s="35"/>
      <c r="HZ1850" s="35"/>
      <c r="IA1850" s="35"/>
      <c r="IB1850" s="35"/>
      <c r="IC1850" s="35"/>
      <c r="ID1850" s="35"/>
      <c r="IE1850" s="35"/>
      <c r="IF1850" s="35"/>
      <c r="IG1850" s="35"/>
      <c r="IH1850" s="35"/>
      <c r="II1850" s="35"/>
      <c r="IJ1850" s="35"/>
      <c r="IK1850" s="35"/>
      <c r="IL1850" s="35"/>
      <c r="IM1850" s="35"/>
      <c r="IN1850" s="35"/>
      <c r="IO1850" s="35"/>
      <c r="RL1850" s="252"/>
    </row>
    <row r="1851" spans="1:480" s="64" customFormat="1" ht="14.25">
      <c r="A1851" s="321"/>
      <c r="B1851" s="321"/>
      <c r="C1851" s="321"/>
      <c r="D1851" s="321"/>
      <c r="E1851" s="307"/>
      <c r="F1851" s="35"/>
      <c r="G1851" s="35"/>
      <c r="K1851" s="251"/>
      <c r="M1851" s="35"/>
      <c r="N1851" s="35"/>
      <c r="O1851" s="35"/>
      <c r="T1851" s="251"/>
      <c r="V1851" s="35"/>
      <c r="W1851" s="35"/>
      <c r="X1851" s="35"/>
      <c r="AC1851" s="251"/>
      <c r="AE1851" s="35"/>
      <c r="AF1851" s="35"/>
      <c r="AG1851" s="35"/>
      <c r="AL1851" s="251"/>
      <c r="AN1851" s="35"/>
      <c r="AO1851" s="35"/>
      <c r="AP1851" s="35"/>
      <c r="AU1851" s="251"/>
      <c r="AW1851" s="35"/>
      <c r="AX1851" s="35"/>
      <c r="AY1851" s="35"/>
      <c r="BD1851" s="251"/>
      <c r="BF1851" s="35"/>
      <c r="BG1851" s="35"/>
      <c r="BH1851" s="35"/>
      <c r="BM1851" s="251"/>
      <c r="BO1851" s="35"/>
      <c r="BP1851" s="35"/>
      <c r="BQ1851" s="35"/>
      <c r="BV1851" s="251"/>
      <c r="BX1851" s="35"/>
      <c r="BY1851" s="35"/>
      <c r="BZ1851" s="35"/>
      <c r="CE1851" s="251"/>
      <c r="CG1851" s="35"/>
      <c r="CH1851" s="35"/>
      <c r="CI1851" s="35"/>
      <c r="CN1851" s="251"/>
      <c r="CP1851" s="35"/>
      <c r="CQ1851" s="35"/>
      <c r="CR1851" s="35"/>
      <c r="CW1851" s="251"/>
      <c r="CY1851" s="35"/>
      <c r="CZ1851" s="35"/>
      <c r="DA1851" s="35"/>
      <c r="DF1851" s="251"/>
      <c r="DH1851" s="35"/>
      <c r="DI1851" s="35"/>
      <c r="DJ1851" s="35"/>
      <c r="DO1851" s="251"/>
      <c r="DQ1851" s="35"/>
      <c r="DR1851" s="35"/>
      <c r="DS1851" s="35"/>
      <c r="DX1851" s="251"/>
      <c r="DZ1851" s="35"/>
      <c r="EA1851" s="35"/>
      <c r="EB1851" s="35"/>
      <c r="EG1851" s="251"/>
      <c r="EI1851" s="35"/>
      <c r="EJ1851" s="35"/>
      <c r="EK1851" s="35"/>
      <c r="EP1851" s="251"/>
      <c r="ER1851" s="35"/>
      <c r="ES1851" s="35"/>
      <c r="ET1851" s="35"/>
      <c r="EY1851" s="251"/>
      <c r="FA1851" s="35"/>
      <c r="FB1851" s="35"/>
      <c r="FC1851" s="35"/>
      <c r="FH1851" s="251"/>
      <c r="FJ1851" s="35"/>
      <c r="FK1851" s="35"/>
      <c r="FL1851" s="35"/>
      <c r="FQ1851" s="251"/>
      <c r="FS1851" s="35"/>
      <c r="FT1851" s="35"/>
      <c r="FU1851" s="35"/>
      <c r="FZ1851" s="251"/>
      <c r="GB1851" s="35"/>
      <c r="GC1851" s="35"/>
      <c r="GD1851" s="35"/>
      <c r="GI1851" s="251"/>
      <c r="GK1851" s="35"/>
      <c r="GL1851" s="35"/>
      <c r="GM1851" s="35"/>
      <c r="GR1851" s="251"/>
      <c r="GT1851" s="35"/>
      <c r="GU1851" s="35"/>
      <c r="GV1851" s="35"/>
      <c r="HA1851" s="251"/>
      <c r="HC1851" s="35"/>
      <c r="HD1851" s="35"/>
      <c r="HE1851" s="35"/>
      <c r="HJ1851" s="35"/>
      <c r="HK1851" s="35"/>
      <c r="HL1851" s="35"/>
      <c r="HM1851" s="35"/>
      <c r="HN1851" s="35"/>
      <c r="HO1851" s="35"/>
      <c r="HP1851" s="35"/>
      <c r="HQ1851" s="35"/>
      <c r="HR1851" s="35"/>
      <c r="HS1851" s="35"/>
      <c r="HT1851" s="35"/>
      <c r="HU1851" s="35"/>
      <c r="HV1851" s="35"/>
      <c r="HW1851" s="35"/>
      <c r="HX1851" s="35"/>
      <c r="HY1851" s="35"/>
      <c r="HZ1851" s="35"/>
      <c r="IA1851" s="35"/>
      <c r="IB1851" s="35"/>
      <c r="IC1851" s="35"/>
      <c r="ID1851" s="35"/>
      <c r="IE1851" s="35"/>
      <c r="IF1851" s="35"/>
      <c r="IG1851" s="35"/>
      <c r="IH1851" s="35"/>
      <c r="II1851" s="35"/>
      <c r="IJ1851" s="35"/>
      <c r="IK1851" s="35"/>
      <c r="IL1851" s="35"/>
      <c r="IM1851" s="35"/>
      <c r="IN1851" s="35"/>
      <c r="IO1851" s="35"/>
      <c r="RL1851" s="252"/>
    </row>
    <row r="1852" spans="1:480" s="64" customFormat="1" ht="14.25">
      <c r="A1852" s="321"/>
      <c r="B1852" s="321"/>
      <c r="C1852" s="321"/>
      <c r="D1852" s="321"/>
      <c r="E1852" s="307"/>
      <c r="F1852" s="35"/>
      <c r="G1852" s="35"/>
      <c r="K1852" s="251"/>
      <c r="M1852" s="35"/>
      <c r="N1852" s="35"/>
      <c r="O1852" s="35"/>
      <c r="T1852" s="251"/>
      <c r="V1852" s="35"/>
      <c r="W1852" s="35"/>
      <c r="X1852" s="35"/>
      <c r="AC1852" s="251"/>
      <c r="AE1852" s="35"/>
      <c r="AF1852" s="35"/>
      <c r="AG1852" s="35"/>
      <c r="AL1852" s="251"/>
      <c r="AN1852" s="35"/>
      <c r="AO1852" s="35"/>
      <c r="AP1852" s="35"/>
      <c r="AU1852" s="251"/>
      <c r="AW1852" s="35"/>
      <c r="AX1852" s="35"/>
      <c r="AY1852" s="35"/>
      <c r="BD1852" s="251"/>
      <c r="BF1852" s="35"/>
      <c r="BG1852" s="35"/>
      <c r="BH1852" s="35"/>
      <c r="BM1852" s="251"/>
      <c r="BO1852" s="35"/>
      <c r="BP1852" s="35"/>
      <c r="BQ1852" s="35"/>
      <c r="BV1852" s="251"/>
      <c r="BX1852" s="35"/>
      <c r="BY1852" s="35"/>
      <c r="BZ1852" s="35"/>
      <c r="CE1852" s="251"/>
      <c r="CG1852" s="35"/>
      <c r="CH1852" s="35"/>
      <c r="CI1852" s="35"/>
      <c r="CN1852" s="251"/>
      <c r="CP1852" s="35"/>
      <c r="CQ1852" s="35"/>
      <c r="CR1852" s="35"/>
      <c r="CW1852" s="251"/>
      <c r="CY1852" s="35"/>
      <c r="CZ1852" s="35"/>
      <c r="DA1852" s="35"/>
      <c r="DF1852" s="251"/>
      <c r="DH1852" s="35"/>
      <c r="DI1852" s="35"/>
      <c r="DJ1852" s="35"/>
      <c r="DO1852" s="251"/>
      <c r="DQ1852" s="35"/>
      <c r="DR1852" s="35"/>
      <c r="DS1852" s="35"/>
      <c r="DX1852" s="251"/>
      <c r="DZ1852" s="35"/>
      <c r="EA1852" s="35"/>
      <c r="EB1852" s="35"/>
      <c r="EG1852" s="251"/>
      <c r="EI1852" s="35"/>
      <c r="EJ1852" s="35"/>
      <c r="EK1852" s="35"/>
      <c r="EP1852" s="251"/>
      <c r="ER1852" s="35"/>
      <c r="ES1852" s="35"/>
      <c r="ET1852" s="35"/>
      <c r="EY1852" s="251"/>
      <c r="FA1852" s="35"/>
      <c r="FB1852" s="35"/>
      <c r="FC1852" s="35"/>
      <c r="FH1852" s="251"/>
      <c r="FJ1852" s="35"/>
      <c r="FK1852" s="35"/>
      <c r="FL1852" s="35"/>
      <c r="FQ1852" s="251"/>
      <c r="FS1852" s="35"/>
      <c r="FT1852" s="35"/>
      <c r="FU1852" s="35"/>
      <c r="FZ1852" s="251"/>
      <c r="GB1852" s="35"/>
      <c r="GC1852" s="35"/>
      <c r="GD1852" s="35"/>
      <c r="GI1852" s="251"/>
      <c r="GK1852" s="35"/>
      <c r="GL1852" s="35"/>
      <c r="GM1852" s="35"/>
      <c r="GR1852" s="251"/>
      <c r="GT1852" s="35"/>
      <c r="GU1852" s="35"/>
      <c r="GV1852" s="35"/>
      <c r="HA1852" s="251"/>
      <c r="HC1852" s="35"/>
      <c r="HD1852" s="35"/>
      <c r="HE1852" s="35"/>
      <c r="HJ1852" s="35"/>
      <c r="HK1852" s="35"/>
      <c r="HL1852" s="35"/>
      <c r="HM1852" s="35"/>
      <c r="HN1852" s="35"/>
      <c r="HO1852" s="35"/>
      <c r="HP1852" s="35"/>
      <c r="HQ1852" s="35"/>
      <c r="HR1852" s="35"/>
      <c r="HS1852" s="35"/>
      <c r="HT1852" s="35"/>
      <c r="HU1852" s="35"/>
      <c r="HV1852" s="35"/>
      <c r="HW1852" s="35"/>
      <c r="HX1852" s="35"/>
      <c r="HY1852" s="35"/>
      <c r="HZ1852" s="35"/>
      <c r="IA1852" s="35"/>
      <c r="IB1852" s="35"/>
      <c r="IC1852" s="35"/>
      <c r="ID1852" s="35"/>
      <c r="IE1852" s="35"/>
      <c r="IF1852" s="35"/>
      <c r="IG1852" s="35"/>
      <c r="IH1852" s="35"/>
      <c r="II1852" s="35"/>
      <c r="IJ1852" s="35"/>
      <c r="IK1852" s="35"/>
      <c r="IL1852" s="35"/>
      <c r="IM1852" s="35"/>
      <c r="IN1852" s="35"/>
      <c r="IO1852" s="35"/>
      <c r="RL1852" s="252"/>
    </row>
    <row r="1853" spans="1:480" s="64" customFormat="1" ht="14.25">
      <c r="A1853" s="360"/>
      <c r="B1853" s="321"/>
      <c r="C1853" s="321"/>
      <c r="D1853" s="321"/>
      <c r="E1853" s="307"/>
      <c r="F1853" s="307"/>
      <c r="G1853" s="35"/>
      <c r="K1853" s="251"/>
      <c r="M1853" s="35"/>
      <c r="N1853" s="35"/>
      <c r="O1853" s="35"/>
      <c r="T1853" s="251"/>
      <c r="V1853" s="35"/>
      <c r="W1853" s="35"/>
      <c r="X1853" s="35"/>
      <c r="AC1853" s="251"/>
      <c r="AE1853" s="35"/>
      <c r="AF1853" s="35"/>
      <c r="AG1853" s="35"/>
      <c r="AL1853" s="251"/>
      <c r="AN1853" s="35"/>
      <c r="AO1853" s="35"/>
      <c r="AP1853" s="35"/>
      <c r="AU1853" s="251"/>
      <c r="AW1853" s="35"/>
      <c r="AX1853" s="35"/>
      <c r="AY1853" s="35"/>
      <c r="BD1853" s="251"/>
      <c r="BF1853" s="35"/>
      <c r="BG1853" s="35"/>
      <c r="BH1853" s="35"/>
      <c r="BM1853" s="251"/>
      <c r="BO1853" s="35"/>
      <c r="BP1853" s="35"/>
      <c r="BQ1853" s="35"/>
      <c r="BV1853" s="251"/>
      <c r="BX1853" s="35"/>
      <c r="BY1853" s="35"/>
      <c r="BZ1853" s="35"/>
      <c r="CE1853" s="251"/>
      <c r="CG1853" s="35"/>
      <c r="CH1853" s="35"/>
      <c r="CI1853" s="35"/>
      <c r="CN1853" s="251"/>
      <c r="CP1853" s="35"/>
      <c r="CQ1853" s="35"/>
      <c r="CR1853" s="35"/>
      <c r="CW1853" s="251"/>
      <c r="CY1853" s="35"/>
      <c r="CZ1853" s="35"/>
      <c r="DA1853" s="35"/>
      <c r="DF1853" s="251"/>
      <c r="DH1853" s="35"/>
      <c r="DI1853" s="35"/>
      <c r="DJ1853" s="35"/>
      <c r="DO1853" s="251"/>
      <c r="DQ1853" s="35"/>
      <c r="DR1853" s="35"/>
      <c r="DS1853" s="35"/>
      <c r="DX1853" s="251"/>
      <c r="DZ1853" s="35"/>
      <c r="EA1853" s="35"/>
      <c r="EB1853" s="35"/>
      <c r="EG1853" s="251"/>
      <c r="EI1853" s="35"/>
      <c r="EJ1853" s="35"/>
      <c r="EK1853" s="35"/>
      <c r="EP1853" s="251"/>
      <c r="ER1853" s="35"/>
      <c r="ES1853" s="35"/>
      <c r="ET1853" s="35"/>
      <c r="EY1853" s="251"/>
      <c r="FA1853" s="35"/>
      <c r="FB1853" s="35"/>
      <c r="FC1853" s="35"/>
      <c r="FH1853" s="251"/>
      <c r="FJ1853" s="35"/>
      <c r="FK1853" s="35"/>
      <c r="FL1853" s="35"/>
      <c r="FQ1853" s="251"/>
      <c r="FS1853" s="35"/>
      <c r="FT1853" s="35"/>
      <c r="FU1853" s="35"/>
      <c r="FZ1853" s="251"/>
      <c r="GB1853" s="35"/>
      <c r="GC1853" s="35"/>
      <c r="GD1853" s="35"/>
      <c r="GI1853" s="251"/>
      <c r="GK1853" s="35"/>
      <c r="GL1853" s="35"/>
      <c r="GM1853" s="35"/>
      <c r="GR1853" s="251"/>
      <c r="GT1853" s="35"/>
      <c r="GU1853" s="35"/>
      <c r="GV1853" s="35"/>
      <c r="HA1853" s="251"/>
      <c r="HC1853" s="35"/>
      <c r="HD1853" s="35"/>
      <c r="HE1853" s="35"/>
      <c r="HJ1853" s="35"/>
      <c r="HK1853" s="35"/>
      <c r="HL1853" s="35"/>
      <c r="HM1853" s="35"/>
      <c r="HN1853" s="35"/>
      <c r="HO1853" s="35"/>
      <c r="HP1853" s="35"/>
      <c r="HQ1853" s="35"/>
      <c r="HR1853" s="35"/>
      <c r="HS1853" s="35"/>
      <c r="HT1853" s="35"/>
      <c r="HU1853" s="35"/>
      <c r="HV1853" s="35"/>
      <c r="HW1853" s="35"/>
      <c r="HX1853" s="35"/>
      <c r="HY1853" s="35"/>
      <c r="HZ1853" s="35"/>
      <c r="IA1853" s="35"/>
      <c r="IB1853" s="35"/>
      <c r="IC1853" s="35"/>
      <c r="ID1853" s="35"/>
      <c r="IE1853" s="35"/>
      <c r="IF1853" s="35"/>
      <c r="IG1853" s="35"/>
      <c r="IH1853" s="35"/>
      <c r="II1853" s="35"/>
      <c r="IJ1853" s="35"/>
      <c r="IK1853" s="35"/>
      <c r="IL1853" s="35"/>
      <c r="IM1853" s="35"/>
      <c r="IN1853" s="35"/>
      <c r="IO1853" s="35"/>
      <c r="RL1853" s="252"/>
    </row>
    <row r="1854" spans="1:480" s="64" customFormat="1" ht="14.25">
      <c r="A1854" s="360"/>
      <c r="B1854" s="321"/>
      <c r="C1854" s="321"/>
      <c r="D1854" s="321"/>
      <c r="E1854" s="307"/>
      <c r="F1854" s="35"/>
      <c r="G1854" s="35"/>
      <c r="K1854" s="251"/>
      <c r="M1854" s="35"/>
      <c r="N1854" s="35"/>
      <c r="O1854" s="35"/>
      <c r="T1854" s="251"/>
      <c r="V1854" s="35"/>
      <c r="W1854" s="35"/>
      <c r="X1854" s="35"/>
      <c r="AC1854" s="251"/>
      <c r="AE1854" s="35"/>
      <c r="AF1854" s="35"/>
      <c r="AG1854" s="35"/>
      <c r="AL1854" s="251"/>
      <c r="AN1854" s="35"/>
      <c r="AO1854" s="35"/>
      <c r="AP1854" s="35"/>
      <c r="AU1854" s="251"/>
      <c r="AW1854" s="35"/>
      <c r="AX1854" s="35"/>
      <c r="AY1854" s="35"/>
      <c r="BD1854" s="251"/>
      <c r="BF1854" s="35"/>
      <c r="BG1854" s="35"/>
      <c r="BH1854" s="35"/>
      <c r="BM1854" s="251"/>
      <c r="BO1854" s="35"/>
      <c r="BP1854" s="35"/>
      <c r="BQ1854" s="35"/>
      <c r="BV1854" s="251"/>
      <c r="BX1854" s="35"/>
      <c r="BY1854" s="35"/>
      <c r="BZ1854" s="35"/>
      <c r="CE1854" s="251"/>
      <c r="CG1854" s="35"/>
      <c r="CH1854" s="35"/>
      <c r="CI1854" s="35"/>
      <c r="CN1854" s="251"/>
      <c r="CP1854" s="35"/>
      <c r="CQ1854" s="35"/>
      <c r="CR1854" s="35"/>
      <c r="CW1854" s="251"/>
      <c r="CY1854" s="35"/>
      <c r="CZ1854" s="35"/>
      <c r="DA1854" s="35"/>
      <c r="DF1854" s="251"/>
      <c r="DH1854" s="35"/>
      <c r="DI1854" s="35"/>
      <c r="DJ1854" s="35"/>
      <c r="DO1854" s="251"/>
      <c r="DQ1854" s="35"/>
      <c r="DR1854" s="35"/>
      <c r="DS1854" s="35"/>
      <c r="DX1854" s="251"/>
      <c r="DZ1854" s="35"/>
      <c r="EA1854" s="35"/>
      <c r="EB1854" s="35"/>
      <c r="EG1854" s="251"/>
      <c r="EI1854" s="35"/>
      <c r="EJ1854" s="35"/>
      <c r="EK1854" s="35"/>
      <c r="EP1854" s="251"/>
      <c r="ER1854" s="35"/>
      <c r="ES1854" s="35"/>
      <c r="ET1854" s="35"/>
      <c r="EY1854" s="251"/>
      <c r="FA1854" s="35"/>
      <c r="FB1854" s="35"/>
      <c r="FC1854" s="35"/>
      <c r="FH1854" s="251"/>
      <c r="FJ1854" s="35"/>
      <c r="FK1854" s="35"/>
      <c r="FL1854" s="35"/>
      <c r="FQ1854" s="251"/>
      <c r="FS1854" s="35"/>
      <c r="FT1854" s="35"/>
      <c r="FU1854" s="35"/>
      <c r="FZ1854" s="251"/>
      <c r="GB1854" s="35"/>
      <c r="GC1854" s="35"/>
      <c r="GD1854" s="35"/>
      <c r="GI1854" s="251"/>
      <c r="GK1854" s="35"/>
      <c r="GL1854" s="35"/>
      <c r="GM1854" s="35"/>
      <c r="GR1854" s="251"/>
      <c r="GT1854" s="35"/>
      <c r="GU1854" s="35"/>
      <c r="GV1854" s="35"/>
      <c r="HA1854" s="251"/>
      <c r="HC1854" s="35"/>
      <c r="HD1854" s="35"/>
      <c r="HE1854" s="35"/>
      <c r="HJ1854" s="35"/>
      <c r="HK1854" s="35"/>
      <c r="HL1854" s="35"/>
      <c r="HM1854" s="35"/>
      <c r="HN1854" s="35"/>
      <c r="HO1854" s="35"/>
      <c r="HP1854" s="35"/>
      <c r="HQ1854" s="35"/>
      <c r="HR1854" s="35"/>
      <c r="HS1854" s="35"/>
      <c r="HT1854" s="35"/>
      <c r="HU1854" s="35"/>
      <c r="HV1854" s="35"/>
      <c r="HW1854" s="35"/>
      <c r="HX1854" s="35"/>
      <c r="HY1854" s="35"/>
      <c r="HZ1854" s="35"/>
      <c r="IA1854" s="35"/>
      <c r="IB1854" s="35"/>
      <c r="IC1854" s="35"/>
      <c r="ID1854" s="35"/>
      <c r="IE1854" s="35"/>
      <c r="IF1854" s="35"/>
      <c r="IG1854" s="35"/>
      <c r="IH1854" s="35"/>
      <c r="II1854" s="35"/>
      <c r="IJ1854" s="35"/>
      <c r="IK1854" s="35"/>
      <c r="IL1854" s="35"/>
      <c r="IM1854" s="35"/>
      <c r="IN1854" s="35"/>
      <c r="IO1854" s="35"/>
      <c r="RL1854" s="252"/>
    </row>
    <row r="1855" spans="1:480" s="64" customFormat="1" ht="14.25">
      <c r="A1855" s="360"/>
      <c r="B1855" s="321"/>
      <c r="C1855" s="321"/>
      <c r="D1855" s="321"/>
      <c r="E1855" s="307"/>
      <c r="F1855" s="35"/>
      <c r="G1855" s="35"/>
      <c r="K1855" s="251"/>
      <c r="M1855" s="35"/>
      <c r="N1855" s="35"/>
      <c r="O1855" s="35"/>
      <c r="T1855" s="251"/>
      <c r="V1855" s="35"/>
      <c r="W1855" s="35"/>
      <c r="X1855" s="35"/>
      <c r="AC1855" s="251"/>
      <c r="AE1855" s="35"/>
      <c r="AF1855" s="35"/>
      <c r="AG1855" s="35"/>
      <c r="AL1855" s="251"/>
      <c r="AN1855" s="35"/>
      <c r="AO1855" s="35"/>
      <c r="AP1855" s="35"/>
      <c r="AU1855" s="251"/>
      <c r="AW1855" s="35"/>
      <c r="AX1855" s="35"/>
      <c r="AY1855" s="35"/>
      <c r="BD1855" s="251"/>
      <c r="BF1855" s="35"/>
      <c r="BG1855" s="35"/>
      <c r="BH1855" s="35"/>
      <c r="BM1855" s="251"/>
      <c r="BO1855" s="35"/>
      <c r="BP1855" s="35"/>
      <c r="BQ1855" s="35"/>
      <c r="BV1855" s="251"/>
      <c r="BX1855" s="35"/>
      <c r="BY1855" s="35"/>
      <c r="BZ1855" s="35"/>
      <c r="CE1855" s="251"/>
      <c r="CG1855" s="35"/>
      <c r="CH1855" s="35"/>
      <c r="CI1855" s="35"/>
      <c r="CN1855" s="251"/>
      <c r="CP1855" s="35"/>
      <c r="CQ1855" s="35"/>
      <c r="CR1855" s="35"/>
      <c r="CW1855" s="251"/>
      <c r="CY1855" s="35"/>
      <c r="CZ1855" s="35"/>
      <c r="DA1855" s="35"/>
      <c r="DF1855" s="251"/>
      <c r="DH1855" s="35"/>
      <c r="DI1855" s="35"/>
      <c r="DJ1855" s="35"/>
      <c r="DO1855" s="251"/>
      <c r="DQ1855" s="35"/>
      <c r="DR1855" s="35"/>
      <c r="DS1855" s="35"/>
      <c r="DX1855" s="251"/>
      <c r="DZ1855" s="35"/>
      <c r="EA1855" s="35"/>
      <c r="EB1855" s="35"/>
      <c r="EG1855" s="251"/>
      <c r="EI1855" s="35"/>
      <c r="EJ1855" s="35"/>
      <c r="EK1855" s="35"/>
      <c r="EP1855" s="251"/>
      <c r="ER1855" s="35"/>
      <c r="ES1855" s="35"/>
      <c r="ET1855" s="35"/>
      <c r="EY1855" s="251"/>
      <c r="FA1855" s="35"/>
      <c r="FB1855" s="35"/>
      <c r="FC1855" s="35"/>
      <c r="FH1855" s="251"/>
      <c r="FJ1855" s="35"/>
      <c r="FK1855" s="35"/>
      <c r="FL1855" s="35"/>
      <c r="FQ1855" s="251"/>
      <c r="FS1855" s="35"/>
      <c r="FT1855" s="35"/>
      <c r="FU1855" s="35"/>
      <c r="FZ1855" s="251"/>
      <c r="GB1855" s="35"/>
      <c r="GC1855" s="35"/>
      <c r="GD1855" s="35"/>
      <c r="GI1855" s="251"/>
      <c r="GK1855" s="35"/>
      <c r="GL1855" s="35"/>
      <c r="GM1855" s="35"/>
      <c r="GR1855" s="251"/>
      <c r="GT1855" s="35"/>
      <c r="GU1855" s="35"/>
      <c r="GV1855" s="35"/>
      <c r="HA1855" s="251"/>
      <c r="HC1855" s="35"/>
      <c r="HD1855" s="35"/>
      <c r="HE1855" s="35"/>
      <c r="HJ1855" s="35"/>
      <c r="HK1855" s="35"/>
      <c r="HL1855" s="35"/>
      <c r="HM1855" s="35"/>
      <c r="HN1855" s="35"/>
      <c r="HO1855" s="35"/>
      <c r="HP1855" s="35"/>
      <c r="HQ1855" s="35"/>
      <c r="HR1855" s="35"/>
      <c r="HS1855" s="35"/>
      <c r="HT1855" s="35"/>
      <c r="HU1855" s="35"/>
      <c r="HV1855" s="35"/>
      <c r="HW1855" s="35"/>
      <c r="HX1855" s="35"/>
      <c r="HY1855" s="35"/>
      <c r="HZ1855" s="35"/>
      <c r="IA1855" s="35"/>
      <c r="IB1855" s="35"/>
      <c r="IC1855" s="35"/>
      <c r="ID1855" s="35"/>
      <c r="IE1855" s="35"/>
      <c r="IF1855" s="35"/>
      <c r="IG1855" s="35"/>
      <c r="IH1855" s="35"/>
      <c r="II1855" s="35"/>
      <c r="IJ1855" s="35"/>
      <c r="IK1855" s="35"/>
      <c r="IL1855" s="35"/>
      <c r="IM1855" s="35"/>
      <c r="IN1855" s="35"/>
      <c r="IO1855" s="35"/>
      <c r="RL1855" s="252"/>
    </row>
    <row r="1856" spans="1:480" s="64" customFormat="1" ht="14.25">
      <c r="A1856" s="321"/>
      <c r="B1856" s="321"/>
      <c r="C1856" s="321"/>
      <c r="D1856" s="321"/>
      <c r="E1856" s="307"/>
      <c r="F1856" s="35"/>
      <c r="G1856" s="35"/>
      <c r="K1856" s="251"/>
      <c r="M1856" s="35"/>
      <c r="N1856" s="35"/>
      <c r="O1856" s="35"/>
      <c r="T1856" s="251"/>
      <c r="V1856" s="35"/>
      <c r="W1856" s="35"/>
      <c r="X1856" s="35"/>
      <c r="AC1856" s="251"/>
      <c r="AE1856" s="35"/>
      <c r="AF1856" s="35"/>
      <c r="AG1856" s="35"/>
      <c r="AL1856" s="251"/>
      <c r="AN1856" s="35"/>
      <c r="AO1856" s="35"/>
      <c r="AP1856" s="35"/>
      <c r="AU1856" s="251"/>
      <c r="AW1856" s="35"/>
      <c r="AX1856" s="35"/>
      <c r="AY1856" s="35"/>
      <c r="BD1856" s="251"/>
      <c r="BF1856" s="35"/>
      <c r="BG1856" s="35"/>
      <c r="BH1856" s="35"/>
      <c r="BM1856" s="251"/>
      <c r="BO1856" s="35"/>
      <c r="BP1856" s="35"/>
      <c r="BQ1856" s="35"/>
      <c r="BV1856" s="251"/>
      <c r="BX1856" s="35"/>
      <c r="BY1856" s="35"/>
      <c r="BZ1856" s="35"/>
      <c r="CE1856" s="251"/>
      <c r="CG1856" s="35"/>
      <c r="CH1856" s="35"/>
      <c r="CI1856" s="35"/>
      <c r="CN1856" s="251"/>
      <c r="CP1856" s="35"/>
      <c r="CQ1856" s="35"/>
      <c r="CR1856" s="35"/>
      <c r="CW1856" s="251"/>
      <c r="CY1856" s="35"/>
      <c r="CZ1856" s="35"/>
      <c r="DA1856" s="35"/>
      <c r="DF1856" s="251"/>
      <c r="DH1856" s="35"/>
      <c r="DI1856" s="35"/>
      <c r="DJ1856" s="35"/>
      <c r="DO1856" s="251"/>
      <c r="DQ1856" s="35"/>
      <c r="DR1856" s="35"/>
      <c r="DS1856" s="35"/>
      <c r="DX1856" s="251"/>
      <c r="DZ1856" s="35"/>
      <c r="EA1856" s="35"/>
      <c r="EB1856" s="35"/>
      <c r="EG1856" s="251"/>
      <c r="EI1856" s="35"/>
      <c r="EJ1856" s="35"/>
      <c r="EK1856" s="35"/>
      <c r="EP1856" s="251"/>
      <c r="ER1856" s="35"/>
      <c r="ES1856" s="35"/>
      <c r="ET1856" s="35"/>
      <c r="EY1856" s="251"/>
      <c r="FA1856" s="35"/>
      <c r="FB1856" s="35"/>
      <c r="FC1856" s="35"/>
      <c r="FH1856" s="251"/>
      <c r="FJ1856" s="35"/>
      <c r="FK1856" s="35"/>
      <c r="FL1856" s="35"/>
      <c r="FQ1856" s="251"/>
      <c r="FS1856" s="35"/>
      <c r="FT1856" s="35"/>
      <c r="FU1856" s="35"/>
      <c r="FZ1856" s="251"/>
      <c r="GB1856" s="35"/>
      <c r="GC1856" s="35"/>
      <c r="GD1856" s="35"/>
      <c r="GI1856" s="251"/>
      <c r="GK1856" s="35"/>
      <c r="GL1856" s="35"/>
      <c r="GM1856" s="35"/>
      <c r="GR1856" s="251"/>
      <c r="GT1856" s="35"/>
      <c r="GU1856" s="35"/>
      <c r="GV1856" s="35"/>
      <c r="HA1856" s="251"/>
      <c r="HC1856" s="35"/>
      <c r="HD1856" s="35"/>
      <c r="HE1856" s="35"/>
      <c r="HJ1856" s="35"/>
      <c r="HK1856" s="35"/>
      <c r="HL1856" s="35"/>
      <c r="HM1856" s="35"/>
      <c r="HN1856" s="35"/>
      <c r="HO1856" s="35"/>
      <c r="HP1856" s="35"/>
      <c r="HQ1856" s="35"/>
      <c r="HR1856" s="35"/>
      <c r="HS1856" s="35"/>
      <c r="HT1856" s="35"/>
      <c r="HU1856" s="35"/>
      <c r="HV1856" s="35"/>
      <c r="HW1856" s="35"/>
      <c r="HX1856" s="35"/>
      <c r="HY1856" s="35"/>
      <c r="HZ1856" s="35"/>
      <c r="IA1856" s="35"/>
      <c r="IB1856" s="35"/>
      <c r="IC1856" s="35"/>
      <c r="ID1856" s="35"/>
      <c r="IE1856" s="35"/>
      <c r="IF1856" s="35"/>
      <c r="IG1856" s="35"/>
      <c r="IH1856" s="35"/>
      <c r="II1856" s="35"/>
      <c r="IJ1856" s="35"/>
      <c r="IK1856" s="35"/>
      <c r="IL1856" s="35"/>
      <c r="IM1856" s="35"/>
      <c r="IN1856" s="35"/>
      <c r="IO1856" s="35"/>
      <c r="RL1856" s="252"/>
    </row>
    <row r="1857" spans="1:480" s="64" customFormat="1" ht="14.25">
      <c r="A1857" s="360"/>
      <c r="B1857" s="321"/>
      <c r="C1857" s="321"/>
      <c r="D1857" s="321"/>
      <c r="E1857" s="307"/>
      <c r="F1857" s="35"/>
      <c r="G1857" s="35"/>
      <c r="K1857" s="251"/>
      <c r="M1857" s="35"/>
      <c r="N1857" s="35"/>
      <c r="O1857" s="35"/>
      <c r="T1857" s="251"/>
      <c r="V1857" s="35"/>
      <c r="W1857" s="35"/>
      <c r="X1857" s="35"/>
      <c r="AC1857" s="251"/>
      <c r="AE1857" s="35"/>
      <c r="AF1857" s="35"/>
      <c r="AG1857" s="35"/>
      <c r="AL1857" s="251"/>
      <c r="AN1857" s="35"/>
      <c r="AO1857" s="35"/>
      <c r="AP1857" s="35"/>
      <c r="AU1857" s="251"/>
      <c r="AW1857" s="35"/>
      <c r="AX1857" s="35"/>
      <c r="AY1857" s="35"/>
      <c r="BD1857" s="251"/>
      <c r="BF1857" s="35"/>
      <c r="BG1857" s="35"/>
      <c r="BH1857" s="35"/>
      <c r="BM1857" s="251"/>
      <c r="BO1857" s="35"/>
      <c r="BP1857" s="35"/>
      <c r="BQ1857" s="35"/>
      <c r="BV1857" s="251"/>
      <c r="BX1857" s="35"/>
      <c r="BY1857" s="35"/>
      <c r="BZ1857" s="35"/>
      <c r="CE1857" s="251"/>
      <c r="CG1857" s="35"/>
      <c r="CH1857" s="35"/>
      <c r="CI1857" s="35"/>
      <c r="CN1857" s="251"/>
      <c r="CP1857" s="35"/>
      <c r="CQ1857" s="35"/>
      <c r="CR1857" s="35"/>
      <c r="CW1857" s="251"/>
      <c r="CY1857" s="35"/>
      <c r="CZ1857" s="35"/>
      <c r="DA1857" s="35"/>
      <c r="DF1857" s="251"/>
      <c r="DH1857" s="35"/>
      <c r="DI1857" s="35"/>
      <c r="DJ1857" s="35"/>
      <c r="DO1857" s="251"/>
      <c r="DQ1857" s="35"/>
      <c r="DR1857" s="35"/>
      <c r="DS1857" s="35"/>
      <c r="DX1857" s="251"/>
      <c r="DZ1857" s="35"/>
      <c r="EA1857" s="35"/>
      <c r="EB1857" s="35"/>
      <c r="EG1857" s="251"/>
      <c r="EI1857" s="35"/>
      <c r="EJ1857" s="35"/>
      <c r="EK1857" s="35"/>
      <c r="EP1857" s="251"/>
      <c r="ER1857" s="35"/>
      <c r="ES1857" s="35"/>
      <c r="ET1857" s="35"/>
      <c r="EY1857" s="251"/>
      <c r="FA1857" s="35"/>
      <c r="FB1857" s="35"/>
      <c r="FC1857" s="35"/>
      <c r="FH1857" s="251"/>
      <c r="FJ1857" s="35"/>
      <c r="FK1857" s="35"/>
      <c r="FL1857" s="35"/>
      <c r="FQ1857" s="251"/>
      <c r="FS1857" s="35"/>
      <c r="FT1857" s="35"/>
      <c r="FU1857" s="35"/>
      <c r="FZ1857" s="251"/>
      <c r="GB1857" s="35"/>
      <c r="GC1857" s="35"/>
      <c r="GD1857" s="35"/>
      <c r="GI1857" s="251"/>
      <c r="GK1857" s="35"/>
      <c r="GL1857" s="35"/>
      <c r="GM1857" s="35"/>
      <c r="GR1857" s="251"/>
      <c r="GT1857" s="35"/>
      <c r="GU1857" s="35"/>
      <c r="GV1857" s="35"/>
      <c r="HA1857" s="251"/>
      <c r="HC1857" s="35"/>
      <c r="HD1857" s="35"/>
      <c r="HE1857" s="35"/>
      <c r="HJ1857" s="35"/>
      <c r="HK1857" s="35"/>
      <c r="HL1857" s="35"/>
      <c r="HM1857" s="35"/>
      <c r="HN1857" s="35"/>
      <c r="HO1857" s="35"/>
      <c r="HP1857" s="35"/>
      <c r="HQ1857" s="35"/>
      <c r="HR1857" s="35"/>
      <c r="HS1857" s="35"/>
      <c r="HT1857" s="35"/>
      <c r="HU1857" s="35"/>
      <c r="HV1857" s="35"/>
      <c r="HW1857" s="35"/>
      <c r="HX1857" s="35"/>
      <c r="HY1857" s="35"/>
      <c r="HZ1857" s="35"/>
      <c r="IA1857" s="35"/>
      <c r="IB1857" s="35"/>
      <c r="IC1857" s="35"/>
      <c r="ID1857" s="35"/>
      <c r="IE1857" s="35"/>
      <c r="IF1857" s="35"/>
      <c r="IG1857" s="35"/>
      <c r="IH1857" s="35"/>
      <c r="II1857" s="35"/>
      <c r="IJ1857" s="35"/>
      <c r="IK1857" s="35"/>
      <c r="IL1857" s="35"/>
      <c r="IM1857" s="35"/>
      <c r="IN1857" s="35"/>
      <c r="IO1857" s="35"/>
      <c r="RL1857" s="252"/>
    </row>
    <row r="1858" spans="1:480" s="64" customFormat="1" ht="14.25">
      <c r="A1858" s="360"/>
      <c r="B1858" s="321"/>
      <c r="C1858" s="321"/>
      <c r="D1858" s="321"/>
      <c r="E1858" s="307"/>
      <c r="F1858" s="35"/>
      <c r="G1858" s="35"/>
      <c r="K1858" s="251"/>
      <c r="M1858" s="35"/>
      <c r="N1858" s="35"/>
      <c r="O1858" s="35"/>
      <c r="T1858" s="251"/>
      <c r="V1858" s="35"/>
      <c r="W1858" s="35"/>
      <c r="X1858" s="35"/>
      <c r="AC1858" s="251"/>
      <c r="AE1858" s="35"/>
      <c r="AF1858" s="35"/>
      <c r="AG1858" s="35"/>
      <c r="AL1858" s="251"/>
      <c r="AN1858" s="35"/>
      <c r="AO1858" s="35"/>
      <c r="AP1858" s="35"/>
      <c r="AU1858" s="251"/>
      <c r="AW1858" s="35"/>
      <c r="AX1858" s="35"/>
      <c r="AY1858" s="35"/>
      <c r="BD1858" s="251"/>
      <c r="BF1858" s="35"/>
      <c r="BG1858" s="35"/>
      <c r="BH1858" s="35"/>
      <c r="BM1858" s="251"/>
      <c r="BO1858" s="35"/>
      <c r="BP1858" s="35"/>
      <c r="BQ1858" s="35"/>
      <c r="BV1858" s="251"/>
      <c r="BX1858" s="35"/>
      <c r="BY1858" s="35"/>
      <c r="BZ1858" s="35"/>
      <c r="CE1858" s="251"/>
      <c r="CG1858" s="35"/>
      <c r="CH1858" s="35"/>
      <c r="CI1858" s="35"/>
      <c r="CN1858" s="251"/>
      <c r="CP1858" s="35"/>
      <c r="CQ1858" s="35"/>
      <c r="CR1858" s="35"/>
      <c r="CW1858" s="251"/>
      <c r="CY1858" s="35"/>
      <c r="CZ1858" s="35"/>
      <c r="DA1858" s="35"/>
      <c r="DF1858" s="251"/>
      <c r="DH1858" s="35"/>
      <c r="DI1858" s="35"/>
      <c r="DJ1858" s="35"/>
      <c r="DO1858" s="251"/>
      <c r="DQ1858" s="35"/>
      <c r="DR1858" s="35"/>
      <c r="DS1858" s="35"/>
      <c r="DX1858" s="251"/>
      <c r="DZ1858" s="35"/>
      <c r="EA1858" s="35"/>
      <c r="EB1858" s="35"/>
      <c r="EG1858" s="251"/>
      <c r="EI1858" s="35"/>
      <c r="EJ1858" s="35"/>
      <c r="EK1858" s="35"/>
      <c r="EP1858" s="251"/>
      <c r="ER1858" s="35"/>
      <c r="ES1858" s="35"/>
      <c r="ET1858" s="35"/>
      <c r="EY1858" s="251"/>
      <c r="FA1858" s="35"/>
      <c r="FB1858" s="35"/>
      <c r="FC1858" s="35"/>
      <c r="FH1858" s="251"/>
      <c r="FJ1858" s="35"/>
      <c r="FK1858" s="35"/>
      <c r="FL1858" s="35"/>
      <c r="FQ1858" s="251"/>
      <c r="FS1858" s="35"/>
      <c r="FT1858" s="35"/>
      <c r="FU1858" s="35"/>
      <c r="FZ1858" s="251"/>
      <c r="GB1858" s="35"/>
      <c r="GC1858" s="35"/>
      <c r="GD1858" s="35"/>
      <c r="GI1858" s="251"/>
      <c r="GK1858" s="35"/>
      <c r="GL1858" s="35"/>
      <c r="GM1858" s="35"/>
      <c r="GR1858" s="251"/>
      <c r="GT1858" s="35"/>
      <c r="GU1858" s="35"/>
      <c r="GV1858" s="35"/>
      <c r="HA1858" s="251"/>
      <c r="HC1858" s="35"/>
      <c r="HD1858" s="35"/>
      <c r="HE1858" s="35"/>
      <c r="HJ1858" s="35"/>
      <c r="HK1858" s="35"/>
      <c r="HL1858" s="35"/>
      <c r="HM1858" s="35"/>
      <c r="HN1858" s="35"/>
      <c r="HO1858" s="35"/>
      <c r="HP1858" s="35"/>
      <c r="HQ1858" s="35"/>
      <c r="HR1858" s="35"/>
      <c r="HS1858" s="35"/>
      <c r="HT1858" s="35"/>
      <c r="HU1858" s="35"/>
      <c r="HV1858" s="35"/>
      <c r="HW1858" s="35"/>
      <c r="HX1858" s="35"/>
      <c r="HY1858" s="35"/>
      <c r="HZ1858" s="35"/>
      <c r="IA1858" s="35"/>
      <c r="IB1858" s="35"/>
      <c r="IC1858" s="35"/>
      <c r="ID1858" s="35"/>
      <c r="IE1858" s="35"/>
      <c r="IF1858" s="35"/>
      <c r="IG1858" s="35"/>
      <c r="IH1858" s="35"/>
      <c r="II1858" s="35"/>
      <c r="IJ1858" s="35"/>
      <c r="IK1858" s="35"/>
      <c r="IL1858" s="35"/>
      <c r="IM1858" s="35"/>
      <c r="IN1858" s="35"/>
      <c r="IO1858" s="35"/>
      <c r="RL1858" s="252"/>
    </row>
    <row r="1859" spans="1:480" s="64" customFormat="1" ht="14.25">
      <c r="A1859" s="360"/>
      <c r="B1859" s="321"/>
      <c r="C1859" s="321"/>
      <c r="D1859" s="321"/>
      <c r="E1859" s="307"/>
      <c r="F1859" s="35"/>
      <c r="G1859" s="35"/>
      <c r="K1859" s="251"/>
      <c r="M1859" s="35"/>
      <c r="N1859" s="35"/>
      <c r="O1859" s="35"/>
      <c r="T1859" s="251"/>
      <c r="V1859" s="35"/>
      <c r="W1859" s="35"/>
      <c r="X1859" s="35"/>
      <c r="AC1859" s="251"/>
      <c r="AE1859" s="35"/>
      <c r="AF1859" s="35"/>
      <c r="AG1859" s="35"/>
      <c r="AL1859" s="251"/>
      <c r="AN1859" s="35"/>
      <c r="AO1859" s="35"/>
      <c r="AP1859" s="35"/>
      <c r="AU1859" s="251"/>
      <c r="AW1859" s="35"/>
      <c r="AX1859" s="35"/>
      <c r="AY1859" s="35"/>
      <c r="BD1859" s="251"/>
      <c r="BF1859" s="35"/>
      <c r="BG1859" s="35"/>
      <c r="BH1859" s="35"/>
      <c r="BM1859" s="251"/>
      <c r="BO1859" s="35"/>
      <c r="BP1859" s="35"/>
      <c r="BQ1859" s="35"/>
      <c r="BV1859" s="251"/>
      <c r="BX1859" s="35"/>
      <c r="BY1859" s="35"/>
      <c r="BZ1859" s="35"/>
      <c r="CE1859" s="251"/>
      <c r="CG1859" s="35"/>
      <c r="CH1859" s="35"/>
      <c r="CI1859" s="35"/>
      <c r="CN1859" s="251"/>
      <c r="CP1859" s="35"/>
      <c r="CQ1859" s="35"/>
      <c r="CR1859" s="35"/>
      <c r="CW1859" s="251"/>
      <c r="CY1859" s="35"/>
      <c r="CZ1859" s="35"/>
      <c r="DA1859" s="35"/>
      <c r="DF1859" s="251"/>
      <c r="DH1859" s="35"/>
      <c r="DI1859" s="35"/>
      <c r="DJ1859" s="35"/>
      <c r="DO1859" s="251"/>
      <c r="DQ1859" s="35"/>
      <c r="DR1859" s="35"/>
      <c r="DS1859" s="35"/>
      <c r="DX1859" s="251"/>
      <c r="DZ1859" s="35"/>
      <c r="EA1859" s="35"/>
      <c r="EB1859" s="35"/>
      <c r="EG1859" s="251"/>
      <c r="EI1859" s="35"/>
      <c r="EJ1859" s="35"/>
      <c r="EK1859" s="35"/>
      <c r="EP1859" s="251"/>
      <c r="ER1859" s="35"/>
      <c r="ES1859" s="35"/>
      <c r="ET1859" s="35"/>
      <c r="EY1859" s="251"/>
      <c r="FA1859" s="35"/>
      <c r="FB1859" s="35"/>
      <c r="FC1859" s="35"/>
      <c r="FH1859" s="251"/>
      <c r="FJ1859" s="35"/>
      <c r="FK1859" s="35"/>
      <c r="FL1859" s="35"/>
      <c r="FQ1859" s="251"/>
      <c r="FS1859" s="35"/>
      <c r="FT1859" s="35"/>
      <c r="FU1859" s="35"/>
      <c r="FZ1859" s="251"/>
      <c r="GB1859" s="35"/>
      <c r="GC1859" s="35"/>
      <c r="GD1859" s="35"/>
      <c r="GI1859" s="251"/>
      <c r="GK1859" s="35"/>
      <c r="GL1859" s="35"/>
      <c r="GM1859" s="35"/>
      <c r="GR1859" s="251"/>
      <c r="GT1859" s="35"/>
      <c r="GU1859" s="35"/>
      <c r="GV1859" s="35"/>
      <c r="HA1859" s="251"/>
      <c r="HC1859" s="35"/>
      <c r="HD1859" s="35"/>
      <c r="HE1859" s="35"/>
      <c r="HJ1859" s="35"/>
      <c r="HK1859" s="35"/>
      <c r="HL1859" s="35"/>
      <c r="HM1859" s="35"/>
      <c r="HN1859" s="35"/>
      <c r="HO1859" s="35"/>
      <c r="HP1859" s="35"/>
      <c r="HQ1859" s="35"/>
      <c r="HR1859" s="35"/>
      <c r="HS1859" s="35"/>
      <c r="HT1859" s="35"/>
      <c r="HU1859" s="35"/>
      <c r="HV1859" s="35"/>
      <c r="HW1859" s="35"/>
      <c r="HX1859" s="35"/>
      <c r="HY1859" s="35"/>
      <c r="HZ1859" s="35"/>
      <c r="IA1859" s="35"/>
      <c r="IB1859" s="35"/>
      <c r="IC1859" s="35"/>
      <c r="ID1859" s="35"/>
      <c r="IE1859" s="35"/>
      <c r="IF1859" s="35"/>
      <c r="IG1859" s="35"/>
      <c r="IH1859" s="35"/>
      <c r="II1859" s="35"/>
      <c r="IJ1859" s="35"/>
      <c r="IK1859" s="35"/>
      <c r="IL1859" s="35"/>
      <c r="IM1859" s="35"/>
      <c r="IN1859" s="35"/>
      <c r="IO1859" s="35"/>
      <c r="RL1859" s="252"/>
    </row>
    <row r="1860" spans="1:480" s="64" customFormat="1" ht="14.25">
      <c r="A1860" s="360"/>
      <c r="B1860" s="321"/>
      <c r="C1860" s="321"/>
      <c r="D1860" s="321"/>
      <c r="E1860" s="307"/>
      <c r="F1860" s="35"/>
      <c r="G1860" s="35"/>
      <c r="K1860" s="251"/>
      <c r="M1860" s="35"/>
      <c r="N1860" s="35"/>
      <c r="O1860" s="35"/>
      <c r="T1860" s="251"/>
      <c r="V1860" s="35"/>
      <c r="W1860" s="35"/>
      <c r="X1860" s="35"/>
      <c r="AC1860" s="251"/>
      <c r="AE1860" s="35"/>
      <c r="AF1860" s="35"/>
      <c r="AG1860" s="35"/>
      <c r="AL1860" s="251"/>
      <c r="AN1860" s="35"/>
      <c r="AO1860" s="35"/>
      <c r="AP1860" s="35"/>
      <c r="AU1860" s="251"/>
      <c r="AW1860" s="35"/>
      <c r="AX1860" s="35"/>
      <c r="AY1860" s="35"/>
      <c r="BD1860" s="251"/>
      <c r="BF1860" s="35"/>
      <c r="BG1860" s="35"/>
      <c r="BH1860" s="35"/>
      <c r="BM1860" s="251"/>
      <c r="BO1860" s="35"/>
      <c r="BP1860" s="35"/>
      <c r="BQ1860" s="35"/>
      <c r="BV1860" s="251"/>
      <c r="BX1860" s="35"/>
      <c r="BY1860" s="35"/>
      <c r="BZ1860" s="35"/>
      <c r="CE1860" s="251"/>
      <c r="CG1860" s="35"/>
      <c r="CH1860" s="35"/>
      <c r="CI1860" s="35"/>
      <c r="CN1860" s="251"/>
      <c r="CP1860" s="35"/>
      <c r="CQ1860" s="35"/>
      <c r="CR1860" s="35"/>
      <c r="CW1860" s="251"/>
      <c r="CY1860" s="35"/>
      <c r="CZ1860" s="35"/>
      <c r="DA1860" s="35"/>
      <c r="DF1860" s="251"/>
      <c r="DH1860" s="35"/>
      <c r="DI1860" s="35"/>
      <c r="DJ1860" s="35"/>
      <c r="DO1860" s="251"/>
      <c r="DQ1860" s="35"/>
      <c r="DR1860" s="35"/>
      <c r="DS1860" s="35"/>
      <c r="DX1860" s="251"/>
      <c r="DZ1860" s="35"/>
      <c r="EA1860" s="35"/>
      <c r="EB1860" s="35"/>
      <c r="EG1860" s="251"/>
      <c r="EI1860" s="35"/>
      <c r="EJ1860" s="35"/>
      <c r="EK1860" s="35"/>
      <c r="EP1860" s="251"/>
      <c r="ER1860" s="35"/>
      <c r="ES1860" s="35"/>
      <c r="ET1860" s="35"/>
      <c r="EY1860" s="251"/>
      <c r="FA1860" s="35"/>
      <c r="FB1860" s="35"/>
      <c r="FC1860" s="35"/>
      <c r="FH1860" s="251"/>
      <c r="FJ1860" s="35"/>
      <c r="FK1860" s="35"/>
      <c r="FL1860" s="35"/>
      <c r="FQ1860" s="251"/>
      <c r="FS1860" s="35"/>
      <c r="FT1860" s="35"/>
      <c r="FU1860" s="35"/>
      <c r="FZ1860" s="251"/>
      <c r="GB1860" s="35"/>
      <c r="GC1860" s="35"/>
      <c r="GD1860" s="35"/>
      <c r="GI1860" s="251"/>
      <c r="GK1860" s="35"/>
      <c r="GL1860" s="35"/>
      <c r="GM1860" s="35"/>
      <c r="GR1860" s="251"/>
      <c r="GT1860" s="35"/>
      <c r="GU1860" s="35"/>
      <c r="GV1860" s="35"/>
      <c r="HA1860" s="251"/>
      <c r="HC1860" s="35"/>
      <c r="HD1860" s="35"/>
      <c r="HE1860" s="35"/>
      <c r="HJ1860" s="35"/>
      <c r="HK1860" s="35"/>
      <c r="HL1860" s="35"/>
      <c r="HM1860" s="35"/>
      <c r="HN1860" s="35"/>
      <c r="HO1860" s="35"/>
      <c r="HP1860" s="35"/>
      <c r="HQ1860" s="35"/>
      <c r="HR1860" s="35"/>
      <c r="HS1860" s="35"/>
      <c r="HT1860" s="35"/>
      <c r="HU1860" s="35"/>
      <c r="HV1860" s="35"/>
      <c r="HW1860" s="35"/>
      <c r="HX1860" s="35"/>
      <c r="HY1860" s="35"/>
      <c r="HZ1860" s="35"/>
      <c r="IA1860" s="35"/>
      <c r="IB1860" s="35"/>
      <c r="IC1860" s="35"/>
      <c r="ID1860" s="35"/>
      <c r="IE1860" s="35"/>
      <c r="IF1860" s="35"/>
      <c r="IG1860" s="35"/>
      <c r="IH1860" s="35"/>
      <c r="II1860" s="35"/>
      <c r="IJ1860" s="35"/>
      <c r="IK1860" s="35"/>
      <c r="IL1860" s="35"/>
      <c r="IM1860" s="35"/>
      <c r="IN1860" s="35"/>
      <c r="IO1860" s="35"/>
      <c r="RL1860" s="252"/>
    </row>
    <row r="1861" spans="1:480" s="64" customFormat="1" ht="14.25">
      <c r="A1861" s="321"/>
      <c r="B1861" s="321"/>
      <c r="C1861" s="321"/>
      <c r="D1861" s="321"/>
      <c r="E1861" s="299"/>
      <c r="F1861" s="35"/>
      <c r="G1861" s="35"/>
      <c r="K1861" s="251"/>
      <c r="M1861" s="35"/>
      <c r="N1861" s="35"/>
      <c r="O1861" s="35"/>
      <c r="T1861" s="251"/>
      <c r="V1861" s="35"/>
      <c r="W1861" s="35"/>
      <c r="X1861" s="35"/>
      <c r="AC1861" s="251"/>
      <c r="AE1861" s="35"/>
      <c r="AF1861" s="35"/>
      <c r="AG1861" s="35"/>
      <c r="AL1861" s="251"/>
      <c r="AN1861" s="35"/>
      <c r="AO1861" s="35"/>
      <c r="AP1861" s="35"/>
      <c r="AU1861" s="251"/>
      <c r="AW1861" s="35"/>
      <c r="AX1861" s="35"/>
      <c r="AY1861" s="35"/>
      <c r="BD1861" s="251"/>
      <c r="BF1861" s="35"/>
      <c r="BG1861" s="35"/>
      <c r="BH1861" s="35"/>
      <c r="BM1861" s="251"/>
      <c r="BO1861" s="35"/>
      <c r="BP1861" s="35"/>
      <c r="BQ1861" s="35"/>
      <c r="BV1861" s="251"/>
      <c r="BX1861" s="35"/>
      <c r="BY1861" s="35"/>
      <c r="BZ1861" s="35"/>
      <c r="CE1861" s="251"/>
      <c r="CG1861" s="35"/>
      <c r="CH1861" s="35"/>
      <c r="CI1861" s="35"/>
      <c r="CN1861" s="251"/>
      <c r="CP1861" s="35"/>
      <c r="CQ1861" s="35"/>
      <c r="CR1861" s="35"/>
      <c r="CW1861" s="251"/>
      <c r="CY1861" s="35"/>
      <c r="CZ1861" s="35"/>
      <c r="DA1861" s="35"/>
      <c r="DF1861" s="251"/>
      <c r="DH1861" s="35"/>
      <c r="DI1861" s="35"/>
      <c r="DJ1861" s="35"/>
      <c r="DO1861" s="251"/>
      <c r="DQ1861" s="35"/>
      <c r="DR1861" s="35"/>
      <c r="DS1861" s="35"/>
      <c r="DX1861" s="251"/>
      <c r="DZ1861" s="35"/>
      <c r="EA1861" s="35"/>
      <c r="EB1861" s="35"/>
      <c r="EG1861" s="251"/>
      <c r="EI1861" s="35"/>
      <c r="EJ1861" s="35"/>
      <c r="EK1861" s="35"/>
      <c r="EP1861" s="251"/>
      <c r="ER1861" s="35"/>
      <c r="ES1861" s="35"/>
      <c r="ET1861" s="35"/>
      <c r="EY1861" s="251"/>
      <c r="FA1861" s="35"/>
      <c r="FB1861" s="35"/>
      <c r="FC1861" s="35"/>
      <c r="FH1861" s="251"/>
      <c r="FJ1861" s="35"/>
      <c r="FK1861" s="35"/>
      <c r="FL1861" s="35"/>
      <c r="FQ1861" s="251"/>
      <c r="FS1861" s="35"/>
      <c r="FT1861" s="35"/>
      <c r="FU1861" s="35"/>
      <c r="FZ1861" s="251"/>
      <c r="GB1861" s="35"/>
      <c r="GC1861" s="35"/>
      <c r="GD1861" s="35"/>
      <c r="GI1861" s="251"/>
      <c r="GK1861" s="35"/>
      <c r="GL1861" s="35"/>
      <c r="GM1861" s="35"/>
      <c r="GR1861" s="251"/>
      <c r="GT1861" s="35"/>
      <c r="GU1861" s="35"/>
      <c r="GV1861" s="35"/>
      <c r="HA1861" s="251"/>
      <c r="HC1861" s="35"/>
      <c r="HD1861" s="35"/>
      <c r="HE1861" s="35"/>
      <c r="HJ1861" s="35"/>
      <c r="HK1861" s="35"/>
      <c r="HL1861" s="35"/>
      <c r="HM1861" s="35"/>
      <c r="HN1861" s="35"/>
      <c r="HO1861" s="35"/>
      <c r="HP1861" s="35"/>
      <c r="HQ1861" s="35"/>
      <c r="HR1861" s="35"/>
      <c r="HS1861" s="35"/>
      <c r="HT1861" s="35"/>
      <c r="HU1861" s="35"/>
      <c r="HV1861" s="35"/>
      <c r="HW1861" s="35"/>
      <c r="HX1861" s="35"/>
      <c r="HY1861" s="35"/>
      <c r="HZ1861" s="35"/>
      <c r="IA1861" s="35"/>
      <c r="IB1861" s="35"/>
      <c r="IC1861" s="35"/>
      <c r="ID1861" s="35"/>
      <c r="IE1861" s="35"/>
      <c r="IF1861" s="35"/>
      <c r="IG1861" s="35"/>
      <c r="IH1861" s="35"/>
      <c r="II1861" s="35"/>
      <c r="IJ1861" s="35"/>
      <c r="IK1861" s="35"/>
      <c r="IL1861" s="35"/>
      <c r="IM1861" s="35"/>
      <c r="IN1861" s="35"/>
      <c r="IO1861" s="35"/>
      <c r="RL1861" s="252"/>
    </row>
    <row r="1862" spans="1:480" s="64" customFormat="1" ht="14.25">
      <c r="A1862" s="321"/>
      <c r="B1862" s="321"/>
      <c r="C1862" s="321"/>
      <c r="D1862" s="321"/>
      <c r="E1862" s="307"/>
      <c r="F1862" s="35"/>
      <c r="G1862" s="35"/>
      <c r="K1862" s="251"/>
      <c r="M1862" s="35"/>
      <c r="N1862" s="35"/>
      <c r="O1862" s="35"/>
      <c r="T1862" s="251"/>
      <c r="V1862" s="35"/>
      <c r="W1862" s="35"/>
      <c r="X1862" s="35"/>
      <c r="AC1862" s="251"/>
      <c r="AE1862" s="35"/>
      <c r="AF1862" s="35"/>
      <c r="AG1862" s="35"/>
      <c r="AL1862" s="251"/>
      <c r="AN1862" s="35"/>
      <c r="AO1862" s="35"/>
      <c r="AP1862" s="35"/>
      <c r="AU1862" s="251"/>
      <c r="AW1862" s="35"/>
      <c r="AX1862" s="35"/>
      <c r="AY1862" s="35"/>
      <c r="BD1862" s="251"/>
      <c r="BF1862" s="35"/>
      <c r="BG1862" s="35"/>
      <c r="BH1862" s="35"/>
      <c r="BM1862" s="251"/>
      <c r="BO1862" s="35"/>
      <c r="BP1862" s="35"/>
      <c r="BQ1862" s="35"/>
      <c r="BV1862" s="251"/>
      <c r="BX1862" s="35"/>
      <c r="BY1862" s="35"/>
      <c r="BZ1862" s="35"/>
      <c r="CE1862" s="251"/>
      <c r="CG1862" s="35"/>
      <c r="CH1862" s="35"/>
      <c r="CI1862" s="35"/>
      <c r="CN1862" s="251"/>
      <c r="CP1862" s="35"/>
      <c r="CQ1862" s="35"/>
      <c r="CR1862" s="35"/>
      <c r="CW1862" s="251"/>
      <c r="CY1862" s="35"/>
      <c r="CZ1862" s="35"/>
      <c r="DA1862" s="35"/>
      <c r="DF1862" s="251"/>
      <c r="DH1862" s="35"/>
      <c r="DI1862" s="35"/>
      <c r="DJ1862" s="35"/>
      <c r="DO1862" s="251"/>
      <c r="DQ1862" s="35"/>
      <c r="DR1862" s="35"/>
      <c r="DS1862" s="35"/>
      <c r="DX1862" s="251"/>
      <c r="DZ1862" s="35"/>
      <c r="EA1862" s="35"/>
      <c r="EB1862" s="35"/>
      <c r="EG1862" s="251"/>
      <c r="EI1862" s="35"/>
      <c r="EJ1862" s="35"/>
      <c r="EK1862" s="35"/>
      <c r="EP1862" s="251"/>
      <c r="ER1862" s="35"/>
      <c r="ES1862" s="35"/>
      <c r="ET1862" s="35"/>
      <c r="EY1862" s="251"/>
      <c r="FA1862" s="35"/>
      <c r="FB1862" s="35"/>
      <c r="FC1862" s="35"/>
      <c r="FH1862" s="251"/>
      <c r="FJ1862" s="35"/>
      <c r="FK1862" s="35"/>
      <c r="FL1862" s="35"/>
      <c r="FQ1862" s="251"/>
      <c r="FS1862" s="35"/>
      <c r="FT1862" s="35"/>
      <c r="FU1862" s="35"/>
      <c r="FZ1862" s="251"/>
      <c r="GB1862" s="35"/>
      <c r="GC1862" s="35"/>
      <c r="GD1862" s="35"/>
      <c r="GI1862" s="251"/>
      <c r="GK1862" s="35"/>
      <c r="GL1862" s="35"/>
      <c r="GM1862" s="35"/>
      <c r="GR1862" s="251"/>
      <c r="GT1862" s="35"/>
      <c r="GU1862" s="35"/>
      <c r="GV1862" s="35"/>
      <c r="HA1862" s="251"/>
      <c r="HC1862" s="35"/>
      <c r="HD1862" s="35"/>
      <c r="HE1862" s="35"/>
      <c r="HJ1862" s="35"/>
      <c r="HK1862" s="35"/>
      <c r="HL1862" s="35"/>
      <c r="HM1862" s="35"/>
      <c r="HN1862" s="35"/>
      <c r="HO1862" s="35"/>
      <c r="HP1862" s="35"/>
      <c r="HQ1862" s="35"/>
      <c r="HR1862" s="35"/>
      <c r="HS1862" s="35"/>
      <c r="HT1862" s="35"/>
      <c r="HU1862" s="35"/>
      <c r="HV1862" s="35"/>
      <c r="HW1862" s="35"/>
      <c r="HX1862" s="35"/>
      <c r="HY1862" s="35"/>
      <c r="HZ1862" s="35"/>
      <c r="IA1862" s="35"/>
      <c r="IB1862" s="35"/>
      <c r="IC1862" s="35"/>
      <c r="ID1862" s="35"/>
      <c r="IE1862" s="35"/>
      <c r="IF1862" s="35"/>
      <c r="IG1862" s="35"/>
      <c r="IH1862" s="35"/>
      <c r="II1862" s="35"/>
      <c r="IJ1862" s="35"/>
      <c r="IK1862" s="35"/>
      <c r="IL1862" s="35"/>
      <c r="IM1862" s="35"/>
      <c r="IN1862" s="35"/>
      <c r="IO1862" s="35"/>
      <c r="RL1862" s="252"/>
    </row>
    <row r="1863" spans="1:480" s="64" customFormat="1" ht="14.25">
      <c r="A1863" s="321"/>
      <c r="B1863" s="321"/>
      <c r="C1863" s="321"/>
      <c r="D1863" s="321"/>
      <c r="E1863" s="307"/>
      <c r="F1863" s="35"/>
      <c r="G1863" s="35"/>
      <c r="K1863" s="251"/>
      <c r="M1863" s="35"/>
      <c r="N1863" s="35"/>
      <c r="O1863" s="35"/>
      <c r="T1863" s="251"/>
      <c r="V1863" s="35"/>
      <c r="W1863" s="35"/>
      <c r="X1863" s="35"/>
      <c r="AC1863" s="251"/>
      <c r="AE1863" s="35"/>
      <c r="AF1863" s="35"/>
      <c r="AG1863" s="35"/>
      <c r="AL1863" s="251"/>
      <c r="AN1863" s="35"/>
      <c r="AO1863" s="35"/>
      <c r="AP1863" s="35"/>
      <c r="AU1863" s="251"/>
      <c r="AW1863" s="35"/>
      <c r="AX1863" s="35"/>
      <c r="AY1863" s="35"/>
      <c r="BD1863" s="251"/>
      <c r="BF1863" s="35"/>
      <c r="BG1863" s="35"/>
      <c r="BH1863" s="35"/>
      <c r="BM1863" s="251"/>
      <c r="BO1863" s="35"/>
      <c r="BP1863" s="35"/>
      <c r="BQ1863" s="35"/>
      <c r="BV1863" s="251"/>
      <c r="BX1863" s="35"/>
      <c r="BY1863" s="35"/>
      <c r="BZ1863" s="35"/>
      <c r="CE1863" s="251"/>
      <c r="CG1863" s="35"/>
      <c r="CH1863" s="35"/>
      <c r="CI1863" s="35"/>
      <c r="CN1863" s="251"/>
      <c r="CP1863" s="35"/>
      <c r="CQ1863" s="35"/>
      <c r="CR1863" s="35"/>
      <c r="CW1863" s="251"/>
      <c r="CY1863" s="35"/>
      <c r="CZ1863" s="35"/>
      <c r="DA1863" s="35"/>
      <c r="DF1863" s="251"/>
      <c r="DH1863" s="35"/>
      <c r="DI1863" s="35"/>
      <c r="DJ1863" s="35"/>
      <c r="DO1863" s="251"/>
      <c r="DQ1863" s="35"/>
      <c r="DR1863" s="35"/>
      <c r="DS1863" s="35"/>
      <c r="DX1863" s="251"/>
      <c r="DZ1863" s="35"/>
      <c r="EA1863" s="35"/>
      <c r="EB1863" s="35"/>
      <c r="EG1863" s="251"/>
      <c r="EI1863" s="35"/>
      <c r="EJ1863" s="35"/>
      <c r="EK1863" s="35"/>
      <c r="EP1863" s="251"/>
      <c r="ER1863" s="35"/>
      <c r="ES1863" s="35"/>
      <c r="ET1863" s="35"/>
      <c r="EY1863" s="251"/>
      <c r="FA1863" s="35"/>
      <c r="FB1863" s="35"/>
      <c r="FC1863" s="35"/>
      <c r="FH1863" s="251"/>
      <c r="FJ1863" s="35"/>
      <c r="FK1863" s="35"/>
      <c r="FL1863" s="35"/>
      <c r="FQ1863" s="251"/>
      <c r="FS1863" s="35"/>
      <c r="FT1863" s="35"/>
      <c r="FU1863" s="35"/>
      <c r="FZ1863" s="251"/>
      <c r="GB1863" s="35"/>
      <c r="GC1863" s="35"/>
      <c r="GD1863" s="35"/>
      <c r="GI1863" s="251"/>
      <c r="GK1863" s="35"/>
      <c r="GL1863" s="35"/>
      <c r="GM1863" s="35"/>
      <c r="GR1863" s="251"/>
      <c r="GT1863" s="35"/>
      <c r="GU1863" s="35"/>
      <c r="GV1863" s="35"/>
      <c r="HA1863" s="251"/>
      <c r="HC1863" s="35"/>
      <c r="HD1863" s="35"/>
      <c r="HE1863" s="35"/>
      <c r="HJ1863" s="35"/>
      <c r="HK1863" s="35"/>
      <c r="HL1863" s="35"/>
      <c r="HM1863" s="35"/>
      <c r="HN1863" s="35"/>
      <c r="HO1863" s="35"/>
      <c r="HP1863" s="35"/>
      <c r="HQ1863" s="35"/>
      <c r="HR1863" s="35"/>
      <c r="HS1863" s="35"/>
      <c r="HT1863" s="35"/>
      <c r="HU1863" s="35"/>
      <c r="HV1863" s="35"/>
      <c r="HW1863" s="35"/>
      <c r="HX1863" s="35"/>
      <c r="HY1863" s="35"/>
      <c r="HZ1863" s="35"/>
      <c r="IA1863" s="35"/>
      <c r="IB1863" s="35"/>
      <c r="IC1863" s="35"/>
      <c r="ID1863" s="35"/>
      <c r="IE1863" s="35"/>
      <c r="IF1863" s="35"/>
      <c r="IG1863" s="35"/>
      <c r="IH1863" s="35"/>
      <c r="II1863" s="35"/>
      <c r="IJ1863" s="35"/>
      <c r="IK1863" s="35"/>
      <c r="IL1863" s="35"/>
      <c r="IM1863" s="35"/>
      <c r="IN1863" s="35"/>
      <c r="IO1863" s="35"/>
      <c r="RL1863" s="252"/>
    </row>
    <row r="1864" spans="1:480" s="64" customFormat="1" ht="14.25">
      <c r="A1864" s="360"/>
      <c r="B1864" s="321"/>
      <c r="C1864" s="321"/>
      <c r="D1864" s="321"/>
      <c r="E1864" s="307"/>
      <c r="F1864" s="35"/>
      <c r="G1864" s="35"/>
      <c r="K1864" s="251"/>
      <c r="M1864" s="35"/>
      <c r="N1864" s="35"/>
      <c r="O1864" s="35"/>
      <c r="T1864" s="251"/>
      <c r="V1864" s="35"/>
      <c r="W1864" s="35"/>
      <c r="X1864" s="35"/>
      <c r="AC1864" s="251"/>
      <c r="AE1864" s="35"/>
      <c r="AF1864" s="35"/>
      <c r="AG1864" s="35"/>
      <c r="AL1864" s="251"/>
      <c r="AN1864" s="35"/>
      <c r="AO1864" s="35"/>
      <c r="AP1864" s="35"/>
      <c r="AU1864" s="251"/>
      <c r="AW1864" s="35"/>
      <c r="AX1864" s="35"/>
      <c r="AY1864" s="35"/>
      <c r="BD1864" s="251"/>
      <c r="BF1864" s="35"/>
      <c r="BG1864" s="35"/>
      <c r="BH1864" s="35"/>
      <c r="BM1864" s="251"/>
      <c r="BO1864" s="35"/>
      <c r="BP1864" s="35"/>
      <c r="BQ1864" s="35"/>
      <c r="BV1864" s="251"/>
      <c r="BX1864" s="35"/>
      <c r="BY1864" s="35"/>
      <c r="BZ1864" s="35"/>
      <c r="CE1864" s="251"/>
      <c r="CG1864" s="35"/>
      <c r="CH1864" s="35"/>
      <c r="CI1864" s="35"/>
      <c r="CN1864" s="251"/>
      <c r="CP1864" s="35"/>
      <c r="CQ1864" s="35"/>
      <c r="CR1864" s="35"/>
      <c r="CW1864" s="251"/>
      <c r="CY1864" s="35"/>
      <c r="CZ1864" s="35"/>
      <c r="DA1864" s="35"/>
      <c r="DF1864" s="251"/>
      <c r="DH1864" s="35"/>
      <c r="DI1864" s="35"/>
      <c r="DJ1864" s="35"/>
      <c r="DO1864" s="251"/>
      <c r="DQ1864" s="35"/>
      <c r="DR1864" s="35"/>
      <c r="DS1864" s="35"/>
      <c r="DX1864" s="251"/>
      <c r="DZ1864" s="35"/>
      <c r="EA1864" s="35"/>
      <c r="EB1864" s="35"/>
      <c r="EG1864" s="251"/>
      <c r="EI1864" s="35"/>
      <c r="EJ1864" s="35"/>
      <c r="EK1864" s="35"/>
      <c r="EP1864" s="251"/>
      <c r="ER1864" s="35"/>
      <c r="ES1864" s="35"/>
      <c r="ET1864" s="35"/>
      <c r="EY1864" s="251"/>
      <c r="FA1864" s="35"/>
      <c r="FB1864" s="35"/>
      <c r="FC1864" s="35"/>
      <c r="FH1864" s="251"/>
      <c r="FJ1864" s="35"/>
      <c r="FK1864" s="35"/>
      <c r="FL1864" s="35"/>
      <c r="FQ1864" s="251"/>
      <c r="FS1864" s="35"/>
      <c r="FT1864" s="35"/>
      <c r="FU1864" s="35"/>
      <c r="FZ1864" s="251"/>
      <c r="GB1864" s="35"/>
      <c r="GC1864" s="35"/>
      <c r="GD1864" s="35"/>
      <c r="GI1864" s="251"/>
      <c r="GK1864" s="35"/>
      <c r="GL1864" s="35"/>
      <c r="GM1864" s="35"/>
      <c r="GR1864" s="251"/>
      <c r="GT1864" s="35"/>
      <c r="GU1864" s="35"/>
      <c r="GV1864" s="35"/>
      <c r="HA1864" s="251"/>
      <c r="HC1864" s="35"/>
      <c r="HD1864" s="35"/>
      <c r="HE1864" s="35"/>
      <c r="HJ1864" s="35"/>
      <c r="HK1864" s="35"/>
      <c r="HL1864" s="35"/>
      <c r="HM1864" s="35"/>
      <c r="HN1864" s="35"/>
      <c r="HO1864" s="35"/>
      <c r="HP1864" s="35"/>
      <c r="HQ1864" s="35"/>
      <c r="HR1864" s="35"/>
      <c r="HS1864" s="35"/>
      <c r="HT1864" s="35"/>
      <c r="HU1864" s="35"/>
      <c r="HV1864" s="35"/>
      <c r="HW1864" s="35"/>
      <c r="HX1864" s="35"/>
      <c r="HY1864" s="35"/>
      <c r="HZ1864" s="35"/>
      <c r="IA1864" s="35"/>
      <c r="IB1864" s="35"/>
      <c r="IC1864" s="35"/>
      <c r="ID1864" s="35"/>
      <c r="IE1864" s="35"/>
      <c r="IF1864" s="35"/>
      <c r="IG1864" s="35"/>
      <c r="IH1864" s="35"/>
      <c r="II1864" s="35"/>
      <c r="IJ1864" s="35"/>
      <c r="IK1864" s="35"/>
      <c r="IL1864" s="35"/>
      <c r="IM1864" s="35"/>
      <c r="IN1864" s="35"/>
      <c r="IO1864" s="35"/>
      <c r="RL1864" s="252"/>
    </row>
    <row r="1865" spans="1:480" s="64" customFormat="1" ht="14.25">
      <c r="A1865" s="360"/>
      <c r="B1865" s="321"/>
      <c r="C1865" s="321"/>
      <c r="D1865" s="321"/>
      <c r="E1865" s="307"/>
      <c r="F1865" s="35"/>
      <c r="G1865" s="35"/>
      <c r="K1865" s="251"/>
      <c r="M1865" s="35"/>
      <c r="N1865" s="35"/>
      <c r="O1865" s="35"/>
      <c r="T1865" s="251"/>
      <c r="V1865" s="35"/>
      <c r="W1865" s="35"/>
      <c r="X1865" s="35"/>
      <c r="AC1865" s="251"/>
      <c r="AE1865" s="35"/>
      <c r="AF1865" s="35"/>
      <c r="AG1865" s="35"/>
      <c r="AL1865" s="251"/>
      <c r="AN1865" s="35"/>
      <c r="AO1865" s="35"/>
      <c r="AP1865" s="35"/>
      <c r="AU1865" s="251"/>
      <c r="AW1865" s="35"/>
      <c r="AX1865" s="35"/>
      <c r="AY1865" s="35"/>
      <c r="BD1865" s="251"/>
      <c r="BF1865" s="35"/>
      <c r="BG1865" s="35"/>
      <c r="BH1865" s="35"/>
      <c r="BM1865" s="251"/>
      <c r="BO1865" s="35"/>
      <c r="BP1865" s="35"/>
      <c r="BQ1865" s="35"/>
      <c r="BV1865" s="251"/>
      <c r="BX1865" s="35"/>
      <c r="BY1865" s="35"/>
      <c r="BZ1865" s="35"/>
      <c r="CE1865" s="251"/>
      <c r="CG1865" s="35"/>
      <c r="CH1865" s="35"/>
      <c r="CI1865" s="35"/>
      <c r="CN1865" s="251"/>
      <c r="CP1865" s="35"/>
      <c r="CQ1865" s="35"/>
      <c r="CR1865" s="35"/>
      <c r="CW1865" s="251"/>
      <c r="CY1865" s="35"/>
      <c r="CZ1865" s="35"/>
      <c r="DA1865" s="35"/>
      <c r="DF1865" s="251"/>
      <c r="DH1865" s="35"/>
      <c r="DI1865" s="35"/>
      <c r="DJ1865" s="35"/>
      <c r="DO1865" s="251"/>
      <c r="DQ1865" s="35"/>
      <c r="DR1865" s="35"/>
      <c r="DS1865" s="35"/>
      <c r="DX1865" s="251"/>
      <c r="DZ1865" s="35"/>
      <c r="EA1865" s="35"/>
      <c r="EB1865" s="35"/>
      <c r="EG1865" s="251"/>
      <c r="EI1865" s="35"/>
      <c r="EJ1865" s="35"/>
      <c r="EK1865" s="35"/>
      <c r="EP1865" s="251"/>
      <c r="ER1865" s="35"/>
      <c r="ES1865" s="35"/>
      <c r="ET1865" s="35"/>
      <c r="EY1865" s="251"/>
      <c r="FA1865" s="35"/>
      <c r="FB1865" s="35"/>
      <c r="FC1865" s="35"/>
      <c r="FH1865" s="251"/>
      <c r="FJ1865" s="35"/>
      <c r="FK1865" s="35"/>
      <c r="FL1865" s="35"/>
      <c r="FQ1865" s="251"/>
      <c r="FS1865" s="35"/>
      <c r="FT1865" s="35"/>
      <c r="FU1865" s="35"/>
      <c r="FZ1865" s="251"/>
      <c r="GB1865" s="35"/>
      <c r="GC1865" s="35"/>
      <c r="GD1865" s="35"/>
      <c r="GI1865" s="251"/>
      <c r="GK1865" s="35"/>
      <c r="GL1865" s="35"/>
      <c r="GM1865" s="35"/>
      <c r="GR1865" s="251"/>
      <c r="GT1865" s="35"/>
      <c r="GU1865" s="35"/>
      <c r="GV1865" s="35"/>
      <c r="HA1865" s="251"/>
      <c r="HC1865" s="35"/>
      <c r="HD1865" s="35"/>
      <c r="HE1865" s="35"/>
      <c r="HJ1865" s="35"/>
      <c r="HK1865" s="35"/>
      <c r="HL1865" s="35"/>
      <c r="HM1865" s="35"/>
      <c r="HN1865" s="35"/>
      <c r="HO1865" s="35"/>
      <c r="HP1865" s="35"/>
      <c r="HQ1865" s="35"/>
      <c r="HR1865" s="35"/>
      <c r="HS1865" s="35"/>
      <c r="HT1865" s="35"/>
      <c r="HU1865" s="35"/>
      <c r="HV1865" s="35"/>
      <c r="HW1865" s="35"/>
      <c r="HX1865" s="35"/>
      <c r="HY1865" s="35"/>
      <c r="HZ1865" s="35"/>
      <c r="IA1865" s="35"/>
      <c r="IB1865" s="35"/>
      <c r="IC1865" s="35"/>
      <c r="ID1865" s="35"/>
      <c r="IE1865" s="35"/>
      <c r="IF1865" s="35"/>
      <c r="IG1865" s="35"/>
      <c r="IH1865" s="35"/>
      <c r="II1865" s="35"/>
      <c r="IJ1865" s="35"/>
      <c r="IK1865" s="35"/>
      <c r="IL1865" s="35"/>
      <c r="IM1865" s="35"/>
      <c r="IN1865" s="35"/>
      <c r="IO1865" s="35"/>
      <c r="RL1865" s="252"/>
    </row>
    <row r="1866" spans="1:480" s="64" customFormat="1" ht="14.25">
      <c r="A1866" s="360"/>
      <c r="B1866" s="321"/>
      <c r="C1866" s="321"/>
      <c r="D1866" s="321"/>
      <c r="E1866" s="307"/>
      <c r="G1866" s="35"/>
      <c r="K1866" s="251"/>
      <c r="M1866" s="35"/>
      <c r="N1866" s="35"/>
      <c r="O1866" s="35"/>
      <c r="T1866" s="251"/>
      <c r="V1866" s="35"/>
      <c r="W1866" s="35"/>
      <c r="X1866" s="35"/>
      <c r="AC1866" s="251"/>
      <c r="AE1866" s="35"/>
      <c r="AF1866" s="35"/>
      <c r="AG1866" s="35"/>
      <c r="AL1866" s="251"/>
      <c r="AN1866" s="35"/>
      <c r="AO1866" s="35"/>
      <c r="AP1866" s="35"/>
      <c r="AU1866" s="251"/>
      <c r="AW1866" s="35"/>
      <c r="AX1866" s="35"/>
      <c r="AY1866" s="35"/>
      <c r="BD1866" s="251"/>
      <c r="BF1866" s="35"/>
      <c r="BG1866" s="35"/>
      <c r="BH1866" s="35"/>
      <c r="BM1866" s="251"/>
      <c r="BO1866" s="35"/>
      <c r="BP1866" s="35"/>
      <c r="BQ1866" s="35"/>
      <c r="BV1866" s="251"/>
      <c r="BX1866" s="35"/>
      <c r="BY1866" s="35"/>
      <c r="BZ1866" s="35"/>
      <c r="CE1866" s="251"/>
      <c r="CG1866" s="35"/>
      <c r="CH1866" s="35"/>
      <c r="CI1866" s="35"/>
      <c r="CN1866" s="251"/>
      <c r="CP1866" s="35"/>
      <c r="CQ1866" s="35"/>
      <c r="CR1866" s="35"/>
      <c r="CW1866" s="251"/>
      <c r="CY1866" s="35"/>
      <c r="CZ1866" s="35"/>
      <c r="DA1866" s="35"/>
      <c r="DF1866" s="251"/>
      <c r="DH1866" s="35"/>
      <c r="DI1866" s="35"/>
      <c r="DJ1866" s="35"/>
      <c r="DO1866" s="251"/>
      <c r="DQ1866" s="35"/>
      <c r="DR1866" s="35"/>
      <c r="DS1866" s="35"/>
      <c r="DX1866" s="251"/>
      <c r="DZ1866" s="35"/>
      <c r="EA1866" s="35"/>
      <c r="EB1866" s="35"/>
      <c r="EG1866" s="251"/>
      <c r="EI1866" s="35"/>
      <c r="EJ1866" s="35"/>
      <c r="EK1866" s="35"/>
      <c r="EP1866" s="251"/>
      <c r="ER1866" s="35"/>
      <c r="ES1866" s="35"/>
      <c r="ET1866" s="35"/>
      <c r="EY1866" s="251"/>
      <c r="FA1866" s="35"/>
      <c r="FB1866" s="35"/>
      <c r="FC1866" s="35"/>
      <c r="FH1866" s="251"/>
      <c r="FJ1866" s="35"/>
      <c r="FK1866" s="35"/>
      <c r="FL1866" s="35"/>
      <c r="FQ1866" s="251"/>
      <c r="FS1866" s="35"/>
      <c r="FT1866" s="35"/>
      <c r="FU1866" s="35"/>
      <c r="FZ1866" s="251"/>
      <c r="GB1866" s="35"/>
      <c r="GC1866" s="35"/>
      <c r="GD1866" s="35"/>
      <c r="GI1866" s="251"/>
      <c r="GK1866" s="35"/>
      <c r="GL1866" s="35"/>
      <c r="GM1866" s="35"/>
      <c r="GR1866" s="251"/>
      <c r="GT1866" s="35"/>
      <c r="GU1866" s="35"/>
      <c r="GV1866" s="35"/>
      <c r="HA1866" s="251"/>
      <c r="HC1866" s="35"/>
      <c r="HD1866" s="35"/>
      <c r="HE1866" s="35"/>
      <c r="HJ1866" s="35"/>
      <c r="HK1866" s="35"/>
      <c r="HL1866" s="35"/>
      <c r="HM1866" s="35"/>
      <c r="HN1866" s="35"/>
      <c r="HO1866" s="35"/>
      <c r="HP1866" s="35"/>
      <c r="HQ1866" s="35"/>
      <c r="HR1866" s="35"/>
      <c r="HS1866" s="35"/>
      <c r="HT1866" s="35"/>
      <c r="HU1866" s="35"/>
      <c r="HV1866" s="35"/>
      <c r="HW1866" s="35"/>
      <c r="HX1866" s="35"/>
      <c r="HY1866" s="35"/>
      <c r="HZ1866" s="35"/>
      <c r="IA1866" s="35"/>
      <c r="IB1866" s="35"/>
      <c r="IC1866" s="35"/>
      <c r="ID1866" s="35"/>
      <c r="IE1866" s="35"/>
      <c r="IF1866" s="35"/>
      <c r="IG1866" s="35"/>
      <c r="IH1866" s="35"/>
      <c r="II1866" s="35"/>
      <c r="IJ1866" s="35"/>
      <c r="IK1866" s="35"/>
      <c r="IL1866" s="35"/>
      <c r="IM1866" s="35"/>
      <c r="IN1866" s="35"/>
      <c r="IO1866" s="35"/>
      <c r="RL1866" s="252"/>
    </row>
    <row r="1867" spans="1:480" s="17" customFormat="1" ht="14.25">
      <c r="A1867" s="360"/>
      <c r="B1867" s="321"/>
      <c r="C1867" s="321"/>
      <c r="D1867" s="321"/>
      <c r="E1867" s="307"/>
      <c r="F1867" s="21"/>
      <c r="G1867" s="21"/>
      <c r="K1867" s="2"/>
      <c r="M1867" s="21"/>
      <c r="N1867" s="21"/>
      <c r="O1867" s="21"/>
      <c r="T1867" s="2"/>
      <c r="V1867" s="21"/>
      <c r="W1867" s="21"/>
      <c r="X1867" s="21"/>
      <c r="AC1867" s="2"/>
      <c r="AE1867" s="21"/>
      <c r="AF1867" s="21"/>
      <c r="AG1867" s="21"/>
      <c r="AL1867" s="2"/>
      <c r="AN1867" s="21"/>
      <c r="AO1867" s="21"/>
      <c r="AP1867" s="21"/>
      <c r="AU1867" s="2"/>
      <c r="AW1867" s="21"/>
      <c r="AX1867" s="21"/>
      <c r="AY1867" s="21"/>
      <c r="BD1867" s="2"/>
      <c r="BF1867" s="21"/>
      <c r="BG1867" s="21"/>
      <c r="BH1867" s="21"/>
      <c r="BM1867" s="2"/>
      <c r="BO1867" s="21"/>
      <c r="BP1867" s="21"/>
      <c r="BQ1867" s="21"/>
      <c r="BV1867" s="2"/>
      <c r="BX1867" s="21"/>
      <c r="BY1867" s="21"/>
      <c r="BZ1867" s="21"/>
      <c r="CE1867" s="2"/>
      <c r="CG1867" s="21"/>
      <c r="CH1867" s="21"/>
      <c r="CI1867" s="21"/>
      <c r="CN1867" s="2"/>
      <c r="CP1867" s="21"/>
      <c r="CQ1867" s="21"/>
      <c r="CR1867" s="21"/>
      <c r="CW1867" s="2"/>
      <c r="CY1867" s="21"/>
      <c r="CZ1867" s="21"/>
      <c r="DA1867" s="21"/>
      <c r="DF1867" s="2"/>
      <c r="DH1867" s="21"/>
      <c r="DI1867" s="21"/>
      <c r="DJ1867" s="21"/>
      <c r="DO1867" s="2"/>
      <c r="DQ1867" s="21"/>
      <c r="DR1867" s="21"/>
      <c r="DS1867" s="21"/>
      <c r="DX1867" s="2"/>
      <c r="DZ1867" s="21"/>
      <c r="EA1867" s="21"/>
      <c r="EB1867" s="21"/>
      <c r="EG1867" s="2"/>
      <c r="EI1867" s="21"/>
      <c r="EJ1867" s="21"/>
      <c r="EK1867" s="21"/>
      <c r="EP1867" s="2"/>
      <c r="ER1867" s="21"/>
      <c r="ES1867" s="21"/>
      <c r="ET1867" s="21"/>
      <c r="EY1867" s="2"/>
      <c r="FA1867" s="21"/>
      <c r="FB1867" s="21"/>
      <c r="FC1867" s="21"/>
      <c r="FH1867" s="2"/>
      <c r="FJ1867" s="21"/>
      <c r="FK1867" s="21"/>
      <c r="FL1867" s="21"/>
      <c r="FQ1867" s="2"/>
      <c r="FS1867" s="21"/>
      <c r="FT1867" s="21"/>
      <c r="FU1867" s="21"/>
      <c r="FZ1867" s="2"/>
      <c r="GB1867" s="21"/>
      <c r="GC1867" s="21"/>
      <c r="GD1867" s="21"/>
      <c r="GI1867" s="2"/>
      <c r="GK1867" s="21"/>
      <c r="GL1867" s="21"/>
      <c r="GM1867" s="21"/>
      <c r="GR1867" s="2"/>
      <c r="GT1867" s="21"/>
      <c r="GU1867" s="21"/>
      <c r="GV1867" s="21"/>
      <c r="HA1867" s="2"/>
      <c r="HC1867" s="21"/>
      <c r="HD1867" s="21"/>
      <c r="HE1867" s="21"/>
      <c r="HJ1867" s="21"/>
      <c r="HK1867" s="21"/>
      <c r="HL1867" s="21"/>
      <c r="HM1867" s="21"/>
      <c r="HN1867" s="21"/>
      <c r="HO1867" s="21"/>
      <c r="HP1867" s="21"/>
      <c r="HQ1867" s="21"/>
      <c r="HR1867" s="21"/>
      <c r="HS1867" s="21"/>
      <c r="HT1867" s="21"/>
      <c r="HU1867" s="21"/>
      <c r="HV1867" s="21"/>
      <c r="HW1867" s="21"/>
      <c r="HX1867" s="21"/>
      <c r="HY1867" s="21"/>
      <c r="HZ1867" s="21"/>
      <c r="IA1867" s="21"/>
      <c r="IB1867" s="21"/>
      <c r="IC1867" s="21"/>
      <c r="ID1867" s="21"/>
      <c r="IE1867" s="21"/>
      <c r="IF1867" s="21"/>
      <c r="IG1867" s="21"/>
      <c r="IH1867" s="21"/>
      <c r="II1867" s="21"/>
      <c r="IJ1867" s="21"/>
      <c r="IK1867" s="21"/>
      <c r="IL1867" s="21"/>
      <c r="IM1867" s="21"/>
      <c r="IN1867" s="21"/>
      <c r="IO1867" s="21"/>
      <c r="RL1867" s="236"/>
    </row>
    <row r="1868" spans="1:480" s="17" customFormat="1" ht="14.25">
      <c r="A1868" s="321"/>
      <c r="B1868" s="321"/>
      <c r="C1868" s="321"/>
      <c r="D1868" s="321"/>
      <c r="E1868" s="307"/>
      <c r="F1868" s="21"/>
      <c r="G1868" s="21"/>
      <c r="K1868" s="2"/>
      <c r="M1868" s="21"/>
      <c r="N1868" s="21"/>
      <c r="O1868" s="21"/>
      <c r="T1868" s="2"/>
      <c r="V1868" s="21"/>
      <c r="W1868" s="21"/>
      <c r="X1868" s="21"/>
      <c r="AC1868" s="2"/>
      <c r="AE1868" s="21"/>
      <c r="AF1868" s="21"/>
      <c r="AG1868" s="21"/>
      <c r="AL1868" s="2"/>
      <c r="AN1868" s="21"/>
      <c r="AO1868" s="21"/>
      <c r="AP1868" s="21"/>
      <c r="AU1868" s="2"/>
      <c r="AW1868" s="21"/>
      <c r="AX1868" s="21"/>
      <c r="AY1868" s="21"/>
      <c r="BD1868" s="2"/>
      <c r="BF1868" s="21"/>
      <c r="BG1868" s="21"/>
      <c r="BH1868" s="21"/>
      <c r="BM1868" s="2"/>
      <c r="BO1868" s="21"/>
      <c r="BP1868" s="21"/>
      <c r="BQ1868" s="21"/>
      <c r="BV1868" s="2"/>
      <c r="BX1868" s="21"/>
      <c r="BY1868" s="21"/>
      <c r="BZ1868" s="21"/>
      <c r="CE1868" s="2"/>
      <c r="CG1868" s="21"/>
      <c r="CH1868" s="21"/>
      <c r="CI1868" s="21"/>
      <c r="CN1868" s="2"/>
      <c r="CP1868" s="21"/>
      <c r="CQ1868" s="21"/>
      <c r="CR1868" s="21"/>
      <c r="CW1868" s="2"/>
      <c r="CY1868" s="21"/>
      <c r="CZ1868" s="21"/>
      <c r="DA1868" s="21"/>
      <c r="DF1868" s="2"/>
      <c r="DH1868" s="21"/>
      <c r="DI1868" s="21"/>
      <c r="DJ1868" s="21"/>
      <c r="DO1868" s="2"/>
      <c r="DQ1868" s="21"/>
      <c r="DR1868" s="21"/>
      <c r="DS1868" s="21"/>
      <c r="DX1868" s="2"/>
      <c r="DZ1868" s="21"/>
      <c r="EA1868" s="21"/>
      <c r="EB1868" s="21"/>
      <c r="EG1868" s="2"/>
      <c r="EI1868" s="21"/>
      <c r="EJ1868" s="21"/>
      <c r="EK1868" s="21"/>
      <c r="EP1868" s="2"/>
      <c r="ER1868" s="21"/>
      <c r="ES1868" s="21"/>
      <c r="ET1868" s="21"/>
      <c r="EY1868" s="2"/>
      <c r="FA1868" s="21"/>
      <c r="FB1868" s="21"/>
      <c r="FC1868" s="21"/>
      <c r="FH1868" s="2"/>
      <c r="FJ1868" s="21"/>
      <c r="FK1868" s="21"/>
      <c r="FL1868" s="21"/>
      <c r="FQ1868" s="2"/>
      <c r="FS1868" s="21"/>
      <c r="FT1868" s="21"/>
      <c r="FU1868" s="21"/>
      <c r="FZ1868" s="2"/>
      <c r="GB1868" s="21"/>
      <c r="GC1868" s="21"/>
      <c r="GD1868" s="21"/>
      <c r="GI1868" s="2"/>
      <c r="GK1868" s="21"/>
      <c r="GL1868" s="21"/>
      <c r="GM1868" s="21"/>
      <c r="GR1868" s="2"/>
      <c r="GT1868" s="21"/>
      <c r="GU1868" s="21"/>
      <c r="GV1868" s="21"/>
      <c r="HA1868" s="2"/>
      <c r="HC1868" s="21"/>
      <c r="HD1868" s="21"/>
      <c r="HE1868" s="21"/>
      <c r="HJ1868" s="21"/>
      <c r="HK1868" s="21"/>
      <c r="HL1868" s="21"/>
      <c r="HM1868" s="21"/>
      <c r="HN1868" s="21"/>
      <c r="HO1868" s="21"/>
      <c r="HP1868" s="21"/>
      <c r="HQ1868" s="21"/>
      <c r="HR1868" s="21"/>
      <c r="HS1868" s="21"/>
      <c r="HT1868" s="21"/>
      <c r="HU1868" s="21"/>
      <c r="HV1868" s="21"/>
      <c r="HW1868" s="21"/>
      <c r="HX1868" s="21"/>
      <c r="HY1868" s="21"/>
      <c r="HZ1868" s="21"/>
      <c r="IA1868" s="21"/>
      <c r="IB1868" s="21"/>
      <c r="IC1868" s="21"/>
      <c r="ID1868" s="21"/>
      <c r="IE1868" s="21"/>
      <c r="IF1868" s="21"/>
      <c r="IG1868" s="21"/>
      <c r="IH1868" s="21"/>
      <c r="II1868" s="21"/>
      <c r="IJ1868" s="21"/>
      <c r="IK1868" s="21"/>
      <c r="IL1868" s="21"/>
      <c r="IM1868" s="21"/>
      <c r="IN1868" s="21"/>
      <c r="IO1868" s="21"/>
      <c r="RL1868" s="236"/>
    </row>
    <row r="1869" spans="1:480" s="17" customFormat="1" ht="14.25">
      <c r="A1869" s="321"/>
      <c r="B1869" s="321"/>
      <c r="C1869" s="321"/>
      <c r="D1869" s="321"/>
      <c r="E1869" s="299"/>
      <c r="F1869" s="21"/>
      <c r="G1869" s="21"/>
      <c r="K1869" s="2"/>
      <c r="M1869" s="21"/>
      <c r="N1869" s="21"/>
      <c r="O1869" s="21"/>
      <c r="T1869" s="2"/>
      <c r="V1869" s="21"/>
      <c r="W1869" s="21"/>
      <c r="X1869" s="21"/>
      <c r="AC1869" s="2"/>
      <c r="AE1869" s="21"/>
      <c r="AF1869" s="21"/>
      <c r="AG1869" s="21"/>
      <c r="AL1869" s="2"/>
      <c r="AN1869" s="21"/>
      <c r="AO1869" s="21"/>
      <c r="AP1869" s="21"/>
      <c r="AU1869" s="2"/>
      <c r="AW1869" s="21"/>
      <c r="AX1869" s="21"/>
      <c r="AY1869" s="21"/>
      <c r="BD1869" s="2"/>
      <c r="BF1869" s="21"/>
      <c r="BG1869" s="21"/>
      <c r="BH1869" s="21"/>
      <c r="BM1869" s="2"/>
      <c r="BO1869" s="21"/>
      <c r="BP1869" s="21"/>
      <c r="BQ1869" s="21"/>
      <c r="BV1869" s="2"/>
      <c r="BX1869" s="21"/>
      <c r="BY1869" s="21"/>
      <c r="BZ1869" s="21"/>
      <c r="CE1869" s="2"/>
      <c r="CG1869" s="21"/>
      <c r="CH1869" s="21"/>
      <c r="CI1869" s="21"/>
      <c r="CN1869" s="2"/>
      <c r="CP1869" s="21"/>
      <c r="CQ1869" s="21"/>
      <c r="CR1869" s="21"/>
      <c r="CW1869" s="2"/>
      <c r="CY1869" s="21"/>
      <c r="CZ1869" s="21"/>
      <c r="DA1869" s="21"/>
      <c r="DF1869" s="2"/>
      <c r="DH1869" s="21"/>
      <c r="DI1869" s="21"/>
      <c r="DJ1869" s="21"/>
      <c r="DO1869" s="2"/>
      <c r="DQ1869" s="21"/>
      <c r="DR1869" s="21"/>
      <c r="DS1869" s="21"/>
      <c r="DX1869" s="2"/>
      <c r="DZ1869" s="21"/>
      <c r="EA1869" s="21"/>
      <c r="EB1869" s="21"/>
      <c r="EG1869" s="2"/>
      <c r="EI1869" s="21"/>
      <c r="EJ1869" s="21"/>
      <c r="EK1869" s="21"/>
      <c r="EP1869" s="2"/>
      <c r="ER1869" s="21"/>
      <c r="ES1869" s="21"/>
      <c r="ET1869" s="21"/>
      <c r="EY1869" s="2"/>
      <c r="FA1869" s="21"/>
      <c r="FB1869" s="21"/>
      <c r="FC1869" s="21"/>
      <c r="FH1869" s="2"/>
      <c r="FJ1869" s="21"/>
      <c r="FK1869" s="21"/>
      <c r="FL1869" s="21"/>
      <c r="FQ1869" s="2"/>
      <c r="FS1869" s="21"/>
      <c r="FT1869" s="21"/>
      <c r="FU1869" s="21"/>
      <c r="FZ1869" s="2"/>
      <c r="GB1869" s="21"/>
      <c r="GC1869" s="21"/>
      <c r="GD1869" s="21"/>
      <c r="GI1869" s="2"/>
      <c r="GK1869" s="21"/>
      <c r="GL1869" s="21"/>
      <c r="GM1869" s="21"/>
      <c r="GR1869" s="2"/>
      <c r="GT1869" s="21"/>
      <c r="GU1869" s="21"/>
      <c r="GV1869" s="21"/>
      <c r="HA1869" s="2"/>
      <c r="HC1869" s="21"/>
      <c r="HD1869" s="21"/>
      <c r="HE1869" s="21"/>
      <c r="HJ1869" s="21"/>
      <c r="HK1869" s="21"/>
      <c r="HL1869" s="21"/>
      <c r="HM1869" s="21"/>
      <c r="HN1869" s="21"/>
      <c r="HO1869" s="21"/>
      <c r="HP1869" s="21"/>
      <c r="HQ1869" s="21"/>
      <c r="HR1869" s="21"/>
      <c r="HS1869" s="21"/>
      <c r="HT1869" s="21"/>
      <c r="HU1869" s="21"/>
      <c r="HV1869" s="21"/>
      <c r="HW1869" s="21"/>
      <c r="HX1869" s="21"/>
      <c r="HY1869" s="21"/>
      <c r="HZ1869" s="21"/>
      <c r="IA1869" s="21"/>
      <c r="IB1869" s="21"/>
      <c r="IC1869" s="21"/>
      <c r="ID1869" s="21"/>
      <c r="IE1869" s="21"/>
      <c r="IF1869" s="21"/>
      <c r="IG1869" s="21"/>
      <c r="IH1869" s="21"/>
      <c r="II1869" s="21"/>
      <c r="IJ1869" s="21"/>
      <c r="IK1869" s="21"/>
      <c r="IL1869" s="21"/>
      <c r="IM1869" s="21"/>
      <c r="IN1869" s="21"/>
      <c r="IO1869" s="21"/>
      <c r="RL1869" s="236"/>
    </row>
    <row r="1870" spans="1:480" s="17" customFormat="1" ht="14.25">
      <c r="A1870" s="321"/>
      <c r="B1870" s="321"/>
      <c r="C1870" s="321"/>
      <c r="D1870" s="321"/>
      <c r="E1870" s="307"/>
      <c r="F1870" s="21"/>
      <c r="G1870" s="21"/>
      <c r="K1870" s="2"/>
      <c r="M1870" s="21"/>
      <c r="N1870" s="21"/>
      <c r="O1870" s="21"/>
      <c r="T1870" s="2"/>
      <c r="V1870" s="21"/>
      <c r="W1870" s="21"/>
      <c r="X1870" s="21"/>
      <c r="AC1870" s="2"/>
      <c r="AE1870" s="21"/>
      <c r="AF1870" s="21"/>
      <c r="AG1870" s="21"/>
      <c r="AL1870" s="2"/>
      <c r="AN1870" s="21"/>
      <c r="AO1870" s="21"/>
      <c r="AP1870" s="21"/>
      <c r="AU1870" s="2"/>
      <c r="AW1870" s="21"/>
      <c r="AX1870" s="21"/>
      <c r="AY1870" s="21"/>
      <c r="BD1870" s="2"/>
      <c r="BF1870" s="21"/>
      <c r="BG1870" s="21"/>
      <c r="BH1870" s="21"/>
      <c r="BM1870" s="2"/>
      <c r="BO1870" s="21"/>
      <c r="BP1870" s="21"/>
      <c r="BQ1870" s="21"/>
      <c r="BV1870" s="2"/>
      <c r="BX1870" s="21"/>
      <c r="BY1870" s="21"/>
      <c r="BZ1870" s="21"/>
      <c r="CE1870" s="2"/>
      <c r="CG1870" s="21"/>
      <c r="CH1870" s="21"/>
      <c r="CI1870" s="21"/>
      <c r="CN1870" s="2"/>
      <c r="CP1870" s="21"/>
      <c r="CQ1870" s="21"/>
      <c r="CR1870" s="21"/>
      <c r="CW1870" s="2"/>
      <c r="CY1870" s="21"/>
      <c r="CZ1870" s="21"/>
      <c r="DA1870" s="21"/>
      <c r="DF1870" s="2"/>
      <c r="DH1870" s="21"/>
      <c r="DI1870" s="21"/>
      <c r="DJ1870" s="21"/>
      <c r="DO1870" s="2"/>
      <c r="DQ1870" s="21"/>
      <c r="DR1870" s="21"/>
      <c r="DS1870" s="21"/>
      <c r="DX1870" s="2"/>
      <c r="DZ1870" s="21"/>
      <c r="EA1870" s="21"/>
      <c r="EB1870" s="21"/>
      <c r="EG1870" s="2"/>
      <c r="EI1870" s="21"/>
      <c r="EJ1870" s="21"/>
      <c r="EK1870" s="21"/>
      <c r="EP1870" s="2"/>
      <c r="ER1870" s="21"/>
      <c r="ES1870" s="21"/>
      <c r="ET1870" s="21"/>
      <c r="EY1870" s="2"/>
      <c r="FA1870" s="21"/>
      <c r="FB1870" s="21"/>
      <c r="FC1870" s="21"/>
      <c r="FH1870" s="2"/>
      <c r="FJ1870" s="21"/>
      <c r="FK1870" s="21"/>
      <c r="FL1870" s="21"/>
      <c r="FQ1870" s="2"/>
      <c r="FS1870" s="21"/>
      <c r="FT1870" s="21"/>
      <c r="FU1870" s="21"/>
      <c r="FZ1870" s="2"/>
      <c r="GB1870" s="21"/>
      <c r="GC1870" s="21"/>
      <c r="GD1870" s="21"/>
      <c r="GI1870" s="2"/>
      <c r="GK1870" s="21"/>
      <c r="GL1870" s="21"/>
      <c r="GM1870" s="21"/>
      <c r="GR1870" s="2"/>
      <c r="GT1870" s="21"/>
      <c r="GU1870" s="21"/>
      <c r="GV1870" s="21"/>
      <c r="HA1870" s="2"/>
      <c r="HC1870" s="21"/>
      <c r="HD1870" s="21"/>
      <c r="HE1870" s="21"/>
      <c r="HJ1870" s="21"/>
      <c r="HK1870" s="21"/>
      <c r="HL1870" s="21"/>
      <c r="HM1870" s="21"/>
      <c r="HN1870" s="21"/>
      <c r="HO1870" s="21"/>
      <c r="HP1870" s="21"/>
      <c r="HQ1870" s="21"/>
      <c r="HR1870" s="21"/>
      <c r="HS1870" s="21"/>
      <c r="HT1870" s="21"/>
      <c r="HU1870" s="21"/>
      <c r="HV1870" s="21"/>
      <c r="HW1870" s="21"/>
      <c r="HX1870" s="21"/>
      <c r="HY1870" s="21"/>
      <c r="HZ1870" s="21"/>
      <c r="IA1870" s="21"/>
      <c r="IB1870" s="21"/>
      <c r="IC1870" s="21"/>
      <c r="ID1870" s="21"/>
      <c r="IE1870" s="21"/>
      <c r="IF1870" s="21"/>
      <c r="IG1870" s="21"/>
      <c r="IH1870" s="21"/>
      <c r="II1870" s="21"/>
      <c r="IJ1870" s="21"/>
      <c r="IK1870" s="21"/>
      <c r="IL1870" s="21"/>
      <c r="IM1870" s="21"/>
      <c r="IN1870" s="21"/>
      <c r="IO1870" s="21"/>
      <c r="RL1870" s="236"/>
    </row>
    <row r="1871" spans="1:480" s="17" customFormat="1" ht="14.25">
      <c r="A1871" s="321"/>
      <c r="B1871" s="321"/>
      <c r="C1871" s="321"/>
      <c r="D1871" s="321"/>
      <c r="E1871" s="307"/>
      <c r="F1871" s="21"/>
      <c r="G1871" s="21"/>
      <c r="K1871" s="2"/>
      <c r="M1871" s="21"/>
      <c r="N1871" s="21"/>
      <c r="O1871" s="21"/>
      <c r="T1871" s="2"/>
      <c r="V1871" s="21"/>
      <c r="W1871" s="21"/>
      <c r="X1871" s="21"/>
      <c r="AC1871" s="2"/>
      <c r="AE1871" s="21"/>
      <c r="AF1871" s="21"/>
      <c r="AG1871" s="21"/>
      <c r="AL1871" s="2"/>
      <c r="AN1871" s="21"/>
      <c r="AO1871" s="21"/>
      <c r="AP1871" s="21"/>
      <c r="AU1871" s="2"/>
      <c r="AW1871" s="21"/>
      <c r="AX1871" s="21"/>
      <c r="AY1871" s="21"/>
      <c r="BD1871" s="2"/>
      <c r="BF1871" s="21"/>
      <c r="BG1871" s="21"/>
      <c r="BH1871" s="21"/>
      <c r="BM1871" s="2"/>
      <c r="BO1871" s="21"/>
      <c r="BP1871" s="21"/>
      <c r="BQ1871" s="21"/>
      <c r="BV1871" s="2"/>
      <c r="BX1871" s="21"/>
      <c r="BY1871" s="21"/>
      <c r="BZ1871" s="21"/>
      <c r="CE1871" s="2"/>
      <c r="CG1871" s="21"/>
      <c r="CH1871" s="21"/>
      <c r="CI1871" s="21"/>
      <c r="CN1871" s="2"/>
      <c r="CP1871" s="21"/>
      <c r="CQ1871" s="21"/>
      <c r="CR1871" s="21"/>
      <c r="CW1871" s="2"/>
      <c r="CY1871" s="21"/>
      <c r="CZ1871" s="21"/>
      <c r="DA1871" s="21"/>
      <c r="DF1871" s="2"/>
      <c r="DH1871" s="21"/>
      <c r="DI1871" s="21"/>
      <c r="DJ1871" s="21"/>
      <c r="DO1871" s="2"/>
      <c r="DQ1871" s="21"/>
      <c r="DR1871" s="21"/>
      <c r="DS1871" s="21"/>
      <c r="DX1871" s="2"/>
      <c r="DZ1871" s="21"/>
      <c r="EA1871" s="21"/>
      <c r="EB1871" s="21"/>
      <c r="EG1871" s="2"/>
      <c r="EI1871" s="21"/>
      <c r="EJ1871" s="21"/>
      <c r="EK1871" s="21"/>
      <c r="EP1871" s="2"/>
      <c r="ER1871" s="21"/>
      <c r="ES1871" s="21"/>
      <c r="ET1871" s="21"/>
      <c r="EY1871" s="2"/>
      <c r="FA1871" s="21"/>
      <c r="FB1871" s="21"/>
      <c r="FC1871" s="21"/>
      <c r="FH1871" s="2"/>
      <c r="FJ1871" s="21"/>
      <c r="FK1871" s="21"/>
      <c r="FL1871" s="21"/>
      <c r="FQ1871" s="2"/>
      <c r="FS1871" s="21"/>
      <c r="FT1871" s="21"/>
      <c r="FU1871" s="21"/>
      <c r="FZ1871" s="2"/>
      <c r="GB1871" s="21"/>
      <c r="GC1871" s="21"/>
      <c r="GD1871" s="21"/>
      <c r="GI1871" s="2"/>
      <c r="GK1871" s="21"/>
      <c r="GL1871" s="21"/>
      <c r="GM1871" s="21"/>
      <c r="GR1871" s="2"/>
      <c r="GT1871" s="21"/>
      <c r="GU1871" s="21"/>
      <c r="GV1871" s="21"/>
      <c r="HA1871" s="2"/>
      <c r="HC1871" s="21"/>
      <c r="HD1871" s="21"/>
      <c r="HE1871" s="21"/>
      <c r="HJ1871" s="21"/>
      <c r="HK1871" s="21"/>
      <c r="HL1871" s="21"/>
      <c r="HM1871" s="21"/>
      <c r="HN1871" s="21"/>
      <c r="HO1871" s="21"/>
      <c r="HP1871" s="21"/>
      <c r="HQ1871" s="21"/>
      <c r="HR1871" s="21"/>
      <c r="HS1871" s="21"/>
      <c r="HT1871" s="21"/>
      <c r="HU1871" s="21"/>
      <c r="HV1871" s="21"/>
      <c r="HW1871" s="21"/>
      <c r="HX1871" s="21"/>
      <c r="HY1871" s="21"/>
      <c r="HZ1871" s="21"/>
      <c r="IA1871" s="21"/>
      <c r="IB1871" s="21"/>
      <c r="IC1871" s="21"/>
      <c r="ID1871" s="21"/>
      <c r="IE1871" s="21"/>
      <c r="IF1871" s="21"/>
      <c r="IG1871" s="21"/>
      <c r="IH1871" s="21"/>
      <c r="II1871" s="21"/>
      <c r="IJ1871" s="21"/>
      <c r="IK1871" s="21"/>
      <c r="IL1871" s="21"/>
      <c r="IM1871" s="21"/>
      <c r="IN1871" s="21"/>
      <c r="IO1871" s="21"/>
      <c r="RL1871" s="236"/>
    </row>
    <row r="1872" spans="1:480" s="17" customFormat="1" ht="14.25">
      <c r="A1872" s="360"/>
      <c r="B1872" s="321"/>
      <c r="C1872" s="321"/>
      <c r="D1872" s="321"/>
      <c r="E1872" s="307"/>
      <c r="F1872" s="21"/>
      <c r="G1872" s="21"/>
      <c r="K1872" s="2"/>
      <c r="M1872" s="21"/>
      <c r="N1872" s="21"/>
      <c r="O1872" s="21"/>
      <c r="T1872" s="2"/>
      <c r="V1872" s="21"/>
      <c r="W1872" s="21"/>
      <c r="X1872" s="21"/>
      <c r="AC1872" s="2"/>
      <c r="AE1872" s="21"/>
      <c r="AF1872" s="21"/>
      <c r="AG1872" s="21"/>
      <c r="AL1872" s="2"/>
      <c r="AN1872" s="21"/>
      <c r="AO1872" s="21"/>
      <c r="AP1872" s="21"/>
      <c r="AU1872" s="2"/>
      <c r="AW1872" s="21"/>
      <c r="AX1872" s="21"/>
      <c r="AY1872" s="21"/>
      <c r="BD1872" s="2"/>
      <c r="BF1872" s="21"/>
      <c r="BG1872" s="21"/>
      <c r="BH1872" s="21"/>
      <c r="BM1872" s="2"/>
      <c r="BO1872" s="21"/>
      <c r="BP1872" s="21"/>
      <c r="BQ1872" s="21"/>
      <c r="BV1872" s="2"/>
      <c r="BX1872" s="21"/>
      <c r="BY1872" s="21"/>
      <c r="BZ1872" s="21"/>
      <c r="CE1872" s="2"/>
      <c r="CG1872" s="21"/>
      <c r="CH1872" s="21"/>
      <c r="CI1872" s="21"/>
      <c r="CN1872" s="2"/>
      <c r="CP1872" s="21"/>
      <c r="CQ1872" s="21"/>
      <c r="CR1872" s="21"/>
      <c r="CW1872" s="2"/>
      <c r="CY1872" s="21"/>
      <c r="CZ1872" s="21"/>
      <c r="DA1872" s="21"/>
      <c r="DF1872" s="2"/>
      <c r="DH1872" s="21"/>
      <c r="DI1872" s="21"/>
      <c r="DJ1872" s="21"/>
      <c r="DO1872" s="2"/>
      <c r="DQ1872" s="21"/>
      <c r="DR1872" s="21"/>
      <c r="DS1872" s="21"/>
      <c r="DX1872" s="2"/>
      <c r="DZ1872" s="21"/>
      <c r="EA1872" s="21"/>
      <c r="EB1872" s="21"/>
      <c r="EG1872" s="2"/>
      <c r="EI1872" s="21"/>
      <c r="EJ1872" s="21"/>
      <c r="EK1872" s="21"/>
      <c r="EP1872" s="2"/>
      <c r="ER1872" s="21"/>
      <c r="ES1872" s="21"/>
      <c r="ET1872" s="21"/>
      <c r="EY1872" s="2"/>
      <c r="FA1872" s="21"/>
      <c r="FB1872" s="21"/>
      <c r="FC1872" s="21"/>
      <c r="FH1872" s="2"/>
      <c r="FJ1872" s="21"/>
      <c r="FK1872" s="21"/>
      <c r="FL1872" s="21"/>
      <c r="FQ1872" s="2"/>
      <c r="FS1872" s="21"/>
      <c r="FT1872" s="21"/>
      <c r="FU1872" s="21"/>
      <c r="FZ1872" s="2"/>
      <c r="GB1872" s="21"/>
      <c r="GC1872" s="21"/>
      <c r="GD1872" s="21"/>
      <c r="GI1872" s="2"/>
      <c r="GK1872" s="21"/>
      <c r="GL1872" s="21"/>
      <c r="GM1872" s="21"/>
      <c r="GR1872" s="2"/>
      <c r="GT1872" s="21"/>
      <c r="GU1872" s="21"/>
      <c r="GV1872" s="21"/>
      <c r="HA1872" s="2"/>
      <c r="HC1872" s="21"/>
      <c r="HD1872" s="21"/>
      <c r="HE1872" s="21"/>
      <c r="HJ1872" s="21"/>
      <c r="HK1872" s="21"/>
      <c r="HL1872" s="21"/>
      <c r="HM1872" s="21"/>
      <c r="HN1872" s="21"/>
      <c r="HO1872" s="21"/>
      <c r="HP1872" s="21"/>
      <c r="HQ1872" s="21"/>
      <c r="HR1872" s="21"/>
      <c r="HS1872" s="21"/>
      <c r="HT1872" s="21"/>
      <c r="HU1872" s="21"/>
      <c r="HV1872" s="21"/>
      <c r="HW1872" s="21"/>
      <c r="HX1872" s="21"/>
      <c r="HY1872" s="21"/>
      <c r="HZ1872" s="21"/>
      <c r="IA1872" s="21"/>
      <c r="IB1872" s="21"/>
      <c r="IC1872" s="21"/>
      <c r="ID1872" s="21"/>
      <c r="IE1872" s="21"/>
      <c r="IF1872" s="21"/>
      <c r="IG1872" s="21"/>
      <c r="IH1872" s="21"/>
      <c r="II1872" s="21"/>
      <c r="IJ1872" s="21"/>
      <c r="IK1872" s="21"/>
      <c r="IL1872" s="21"/>
      <c r="IM1872" s="21"/>
      <c r="IN1872" s="21"/>
      <c r="IO1872" s="21"/>
      <c r="RL1872" s="236"/>
    </row>
    <row r="1873" spans="1:480" s="17" customFormat="1" ht="14.25">
      <c r="A1873" s="360"/>
      <c r="B1873" s="321"/>
      <c r="C1873" s="321"/>
      <c r="D1873" s="321"/>
      <c r="E1873" s="307"/>
      <c r="F1873" s="21"/>
      <c r="G1873" s="21"/>
      <c r="K1873" s="2"/>
      <c r="M1873" s="21"/>
      <c r="N1873" s="21"/>
      <c r="O1873" s="21"/>
      <c r="T1873" s="2"/>
      <c r="V1873" s="21"/>
      <c r="W1873" s="21"/>
      <c r="X1873" s="21"/>
      <c r="AC1873" s="2"/>
      <c r="AE1873" s="21"/>
      <c r="AF1873" s="21"/>
      <c r="AG1873" s="21"/>
      <c r="AL1873" s="2"/>
      <c r="AN1873" s="21"/>
      <c r="AO1873" s="21"/>
      <c r="AP1873" s="21"/>
      <c r="AU1873" s="2"/>
      <c r="AW1873" s="21"/>
      <c r="AX1873" s="21"/>
      <c r="AY1873" s="21"/>
      <c r="BD1873" s="2"/>
      <c r="BF1873" s="21"/>
      <c r="BG1873" s="21"/>
      <c r="BH1873" s="21"/>
      <c r="BM1873" s="2"/>
      <c r="BO1873" s="21"/>
      <c r="BP1873" s="21"/>
      <c r="BQ1873" s="21"/>
      <c r="BV1873" s="2"/>
      <c r="BX1873" s="21"/>
      <c r="BY1873" s="21"/>
      <c r="BZ1873" s="21"/>
      <c r="CE1873" s="2"/>
      <c r="CG1873" s="21"/>
      <c r="CH1873" s="21"/>
      <c r="CI1873" s="21"/>
      <c r="CN1873" s="2"/>
      <c r="CP1873" s="21"/>
      <c r="CQ1873" s="21"/>
      <c r="CR1873" s="21"/>
      <c r="CW1873" s="2"/>
      <c r="CY1873" s="21"/>
      <c r="CZ1873" s="21"/>
      <c r="DA1873" s="21"/>
      <c r="DF1873" s="2"/>
      <c r="DH1873" s="21"/>
      <c r="DI1873" s="21"/>
      <c r="DJ1873" s="21"/>
      <c r="DO1873" s="2"/>
      <c r="DQ1873" s="21"/>
      <c r="DR1873" s="21"/>
      <c r="DS1873" s="21"/>
      <c r="DX1873" s="2"/>
      <c r="DZ1873" s="21"/>
      <c r="EA1873" s="21"/>
      <c r="EB1873" s="21"/>
      <c r="EG1873" s="2"/>
      <c r="EI1873" s="21"/>
      <c r="EJ1873" s="21"/>
      <c r="EK1873" s="21"/>
      <c r="EP1873" s="2"/>
      <c r="ER1873" s="21"/>
      <c r="ES1873" s="21"/>
      <c r="ET1873" s="21"/>
      <c r="EY1873" s="2"/>
      <c r="FA1873" s="21"/>
      <c r="FB1873" s="21"/>
      <c r="FC1873" s="21"/>
      <c r="FH1873" s="2"/>
      <c r="FJ1873" s="21"/>
      <c r="FK1873" s="21"/>
      <c r="FL1873" s="21"/>
      <c r="FQ1873" s="2"/>
      <c r="FS1873" s="21"/>
      <c r="FT1873" s="21"/>
      <c r="FU1873" s="21"/>
      <c r="FZ1873" s="2"/>
      <c r="GB1873" s="21"/>
      <c r="GC1873" s="21"/>
      <c r="GD1873" s="21"/>
      <c r="GI1873" s="2"/>
      <c r="GK1873" s="21"/>
      <c r="GL1873" s="21"/>
      <c r="GM1873" s="21"/>
      <c r="GR1873" s="2"/>
      <c r="GT1873" s="21"/>
      <c r="GU1873" s="21"/>
      <c r="GV1873" s="21"/>
      <c r="HA1873" s="2"/>
      <c r="HC1873" s="21"/>
      <c r="HD1873" s="21"/>
      <c r="HE1873" s="21"/>
      <c r="HJ1873" s="21"/>
      <c r="HK1873" s="21"/>
      <c r="HL1873" s="21"/>
      <c r="HM1873" s="21"/>
      <c r="HN1873" s="21"/>
      <c r="HO1873" s="21"/>
      <c r="HP1873" s="21"/>
      <c r="HQ1873" s="21"/>
      <c r="HR1873" s="21"/>
      <c r="HS1873" s="21"/>
      <c r="HT1873" s="21"/>
      <c r="HU1873" s="21"/>
      <c r="HV1873" s="21"/>
      <c r="HW1873" s="21"/>
      <c r="HX1873" s="21"/>
      <c r="HY1873" s="21"/>
      <c r="HZ1873" s="21"/>
      <c r="IA1873" s="21"/>
      <c r="IB1873" s="21"/>
      <c r="IC1873" s="21"/>
      <c r="ID1873" s="21"/>
      <c r="IE1873" s="21"/>
      <c r="IF1873" s="21"/>
      <c r="IG1873" s="21"/>
      <c r="IH1873" s="21"/>
      <c r="II1873" s="21"/>
      <c r="IJ1873" s="21"/>
      <c r="IK1873" s="21"/>
      <c r="IL1873" s="21"/>
      <c r="IM1873" s="21"/>
      <c r="IN1873" s="21"/>
      <c r="IO1873" s="21"/>
      <c r="RL1873" s="236"/>
    </row>
    <row r="1874" spans="1:480" s="17" customFormat="1" ht="14.25">
      <c r="A1874" s="360"/>
      <c r="B1874" s="321"/>
      <c r="C1874" s="321"/>
      <c r="D1874" s="321"/>
      <c r="E1874" s="307"/>
      <c r="F1874" s="21"/>
      <c r="G1874" s="21"/>
      <c r="K1874" s="2"/>
      <c r="M1874" s="21"/>
      <c r="N1874" s="21"/>
      <c r="O1874" s="21"/>
      <c r="T1874" s="2"/>
      <c r="V1874" s="21"/>
      <c r="W1874" s="21"/>
      <c r="X1874" s="21"/>
      <c r="AC1874" s="2"/>
      <c r="AE1874" s="21"/>
      <c r="AF1874" s="21"/>
      <c r="AG1874" s="21"/>
      <c r="AL1874" s="2"/>
      <c r="AN1874" s="21"/>
      <c r="AO1874" s="21"/>
      <c r="AP1874" s="21"/>
      <c r="AU1874" s="2"/>
      <c r="AW1874" s="21"/>
      <c r="AX1874" s="21"/>
      <c r="AY1874" s="21"/>
      <c r="BD1874" s="2"/>
      <c r="BF1874" s="21"/>
      <c r="BG1874" s="21"/>
      <c r="BH1874" s="21"/>
      <c r="BM1874" s="2"/>
      <c r="BO1874" s="21"/>
      <c r="BP1874" s="21"/>
      <c r="BQ1874" s="21"/>
      <c r="BV1874" s="2"/>
      <c r="BX1874" s="21"/>
      <c r="BY1874" s="21"/>
      <c r="BZ1874" s="21"/>
      <c r="CE1874" s="2"/>
      <c r="CG1874" s="21"/>
      <c r="CH1874" s="21"/>
      <c r="CI1874" s="21"/>
      <c r="CN1874" s="2"/>
      <c r="CP1874" s="21"/>
      <c r="CQ1874" s="21"/>
      <c r="CR1874" s="21"/>
      <c r="CW1874" s="2"/>
      <c r="CY1874" s="21"/>
      <c r="CZ1874" s="21"/>
      <c r="DA1874" s="21"/>
      <c r="DF1874" s="2"/>
      <c r="DH1874" s="21"/>
      <c r="DI1874" s="21"/>
      <c r="DJ1874" s="21"/>
      <c r="DO1874" s="2"/>
      <c r="DQ1874" s="21"/>
      <c r="DR1874" s="21"/>
      <c r="DS1874" s="21"/>
      <c r="DX1874" s="2"/>
      <c r="DZ1874" s="21"/>
      <c r="EA1874" s="21"/>
      <c r="EB1874" s="21"/>
      <c r="EG1874" s="2"/>
      <c r="EI1874" s="21"/>
      <c r="EJ1874" s="21"/>
      <c r="EK1874" s="21"/>
      <c r="EP1874" s="2"/>
      <c r="ER1874" s="21"/>
      <c r="ES1874" s="21"/>
      <c r="ET1874" s="21"/>
      <c r="EY1874" s="2"/>
      <c r="FA1874" s="21"/>
      <c r="FB1874" s="21"/>
      <c r="FC1874" s="21"/>
      <c r="FH1874" s="2"/>
      <c r="FJ1874" s="21"/>
      <c r="FK1874" s="21"/>
      <c r="FL1874" s="21"/>
      <c r="FQ1874" s="2"/>
      <c r="FS1874" s="21"/>
      <c r="FT1874" s="21"/>
      <c r="FU1874" s="21"/>
      <c r="FZ1874" s="2"/>
      <c r="GB1874" s="21"/>
      <c r="GC1874" s="21"/>
      <c r="GD1874" s="21"/>
      <c r="GI1874" s="2"/>
      <c r="GK1874" s="21"/>
      <c r="GL1874" s="21"/>
      <c r="GM1874" s="21"/>
      <c r="GR1874" s="2"/>
      <c r="GT1874" s="21"/>
      <c r="GU1874" s="21"/>
      <c r="GV1874" s="21"/>
      <c r="HA1874" s="2"/>
      <c r="HC1874" s="21"/>
      <c r="HD1874" s="21"/>
      <c r="HE1874" s="21"/>
      <c r="HJ1874" s="21"/>
      <c r="HK1874" s="21"/>
      <c r="HL1874" s="21"/>
      <c r="HM1874" s="21"/>
      <c r="HN1874" s="21"/>
      <c r="HO1874" s="21"/>
      <c r="HP1874" s="21"/>
      <c r="HQ1874" s="21"/>
      <c r="HR1874" s="21"/>
      <c r="HS1874" s="21"/>
      <c r="HT1874" s="21"/>
      <c r="HU1874" s="21"/>
      <c r="HV1874" s="21"/>
      <c r="HW1874" s="21"/>
      <c r="HX1874" s="21"/>
      <c r="HY1874" s="21"/>
      <c r="HZ1874" s="21"/>
      <c r="IA1874" s="21"/>
      <c r="IB1874" s="21"/>
      <c r="IC1874" s="21"/>
      <c r="ID1874" s="21"/>
      <c r="IE1874" s="21"/>
      <c r="IF1874" s="21"/>
      <c r="IG1874" s="21"/>
      <c r="IH1874" s="21"/>
      <c r="II1874" s="21"/>
      <c r="IJ1874" s="21"/>
      <c r="IK1874" s="21"/>
      <c r="IL1874" s="21"/>
      <c r="IM1874" s="21"/>
      <c r="IN1874" s="21"/>
      <c r="IO1874" s="21"/>
      <c r="RL1874" s="236"/>
    </row>
    <row r="1875" spans="1:480" s="17" customFormat="1" ht="14.25">
      <c r="A1875" s="360"/>
      <c r="B1875" s="321"/>
      <c r="C1875" s="321"/>
      <c r="D1875" s="321"/>
      <c r="E1875" s="299"/>
      <c r="F1875" s="21"/>
      <c r="G1875" s="21"/>
      <c r="K1875" s="2"/>
      <c r="M1875" s="21"/>
      <c r="N1875" s="21"/>
      <c r="O1875" s="21"/>
      <c r="T1875" s="2"/>
      <c r="V1875" s="21"/>
      <c r="W1875" s="21"/>
      <c r="X1875" s="21"/>
      <c r="AC1875" s="2"/>
      <c r="AE1875" s="21"/>
      <c r="AF1875" s="21"/>
      <c r="AG1875" s="21"/>
      <c r="AL1875" s="2"/>
      <c r="AN1875" s="21"/>
      <c r="AO1875" s="21"/>
      <c r="AP1875" s="21"/>
      <c r="AU1875" s="2"/>
      <c r="AW1875" s="21"/>
      <c r="AX1875" s="21"/>
      <c r="AY1875" s="21"/>
      <c r="BD1875" s="2"/>
      <c r="BF1875" s="21"/>
      <c r="BG1875" s="21"/>
      <c r="BH1875" s="21"/>
      <c r="BM1875" s="2"/>
      <c r="BO1875" s="21"/>
      <c r="BP1875" s="21"/>
      <c r="BQ1875" s="21"/>
      <c r="BV1875" s="2"/>
      <c r="BX1875" s="21"/>
      <c r="BY1875" s="21"/>
      <c r="BZ1875" s="21"/>
      <c r="CE1875" s="2"/>
      <c r="CG1875" s="21"/>
      <c r="CH1875" s="21"/>
      <c r="CI1875" s="21"/>
      <c r="CN1875" s="2"/>
      <c r="CP1875" s="21"/>
      <c r="CQ1875" s="21"/>
      <c r="CR1875" s="21"/>
      <c r="CW1875" s="2"/>
      <c r="CY1875" s="21"/>
      <c r="CZ1875" s="21"/>
      <c r="DA1875" s="21"/>
      <c r="DF1875" s="2"/>
      <c r="DH1875" s="21"/>
      <c r="DI1875" s="21"/>
      <c r="DJ1875" s="21"/>
      <c r="DO1875" s="2"/>
      <c r="DQ1875" s="21"/>
      <c r="DR1875" s="21"/>
      <c r="DS1875" s="21"/>
      <c r="DX1875" s="2"/>
      <c r="DZ1875" s="21"/>
      <c r="EA1875" s="21"/>
      <c r="EB1875" s="21"/>
      <c r="EG1875" s="2"/>
      <c r="EI1875" s="21"/>
      <c r="EJ1875" s="21"/>
      <c r="EK1875" s="21"/>
      <c r="EP1875" s="2"/>
      <c r="ER1875" s="21"/>
      <c r="ES1875" s="21"/>
      <c r="ET1875" s="21"/>
      <c r="EY1875" s="2"/>
      <c r="FA1875" s="21"/>
      <c r="FB1875" s="21"/>
      <c r="FC1875" s="21"/>
      <c r="FH1875" s="2"/>
      <c r="FJ1875" s="21"/>
      <c r="FK1875" s="21"/>
      <c r="FL1875" s="21"/>
      <c r="FQ1875" s="2"/>
      <c r="FS1875" s="21"/>
      <c r="FT1875" s="21"/>
      <c r="FU1875" s="21"/>
      <c r="FZ1875" s="2"/>
      <c r="GB1875" s="21"/>
      <c r="GC1875" s="21"/>
      <c r="GD1875" s="21"/>
      <c r="GI1875" s="2"/>
      <c r="GK1875" s="21"/>
      <c r="GL1875" s="21"/>
      <c r="GM1875" s="21"/>
      <c r="GR1875" s="2"/>
      <c r="GT1875" s="21"/>
      <c r="GU1875" s="21"/>
      <c r="GV1875" s="21"/>
      <c r="HA1875" s="2"/>
      <c r="HC1875" s="21"/>
      <c r="HD1875" s="21"/>
      <c r="HE1875" s="21"/>
      <c r="HJ1875" s="21"/>
      <c r="HK1875" s="21"/>
      <c r="HL1875" s="21"/>
      <c r="HM1875" s="21"/>
      <c r="HN1875" s="21"/>
      <c r="HO1875" s="21"/>
      <c r="HP1875" s="21"/>
      <c r="HQ1875" s="21"/>
      <c r="HR1875" s="21"/>
      <c r="HS1875" s="21"/>
      <c r="HT1875" s="21"/>
      <c r="HU1875" s="21"/>
      <c r="HV1875" s="21"/>
      <c r="HW1875" s="21"/>
      <c r="HX1875" s="21"/>
      <c r="HY1875" s="21"/>
      <c r="HZ1875" s="21"/>
      <c r="IA1875" s="21"/>
      <c r="IB1875" s="21"/>
      <c r="IC1875" s="21"/>
      <c r="ID1875" s="21"/>
      <c r="IE1875" s="21"/>
      <c r="IF1875" s="21"/>
      <c r="IG1875" s="21"/>
      <c r="IH1875" s="21"/>
      <c r="II1875" s="21"/>
      <c r="IJ1875" s="21"/>
      <c r="IK1875" s="21"/>
      <c r="IL1875" s="21"/>
      <c r="IM1875" s="21"/>
      <c r="IN1875" s="21"/>
      <c r="IO1875" s="21"/>
      <c r="RL1875" s="236"/>
    </row>
    <row r="1876" spans="1:480" s="17" customFormat="1" ht="14.25">
      <c r="A1876" s="360"/>
      <c r="B1876" s="321"/>
      <c r="C1876" s="321"/>
      <c r="D1876" s="321"/>
      <c r="E1876" s="307"/>
      <c r="F1876" s="21"/>
      <c r="G1876" s="21"/>
      <c r="K1876" s="2"/>
      <c r="M1876" s="21"/>
      <c r="N1876" s="21"/>
      <c r="O1876" s="21"/>
      <c r="T1876" s="2"/>
      <c r="V1876" s="21"/>
      <c r="W1876" s="21"/>
      <c r="X1876" s="21"/>
      <c r="AC1876" s="2"/>
      <c r="AE1876" s="21"/>
      <c r="AF1876" s="21"/>
      <c r="AG1876" s="21"/>
      <c r="AL1876" s="2"/>
      <c r="AN1876" s="21"/>
      <c r="AO1876" s="21"/>
      <c r="AP1876" s="21"/>
      <c r="AU1876" s="2"/>
      <c r="AW1876" s="21"/>
      <c r="AX1876" s="21"/>
      <c r="AY1876" s="21"/>
      <c r="BD1876" s="2"/>
      <c r="BF1876" s="21"/>
      <c r="BG1876" s="21"/>
      <c r="BH1876" s="21"/>
      <c r="BM1876" s="2"/>
      <c r="BO1876" s="21"/>
      <c r="BP1876" s="21"/>
      <c r="BQ1876" s="21"/>
      <c r="BV1876" s="2"/>
      <c r="BX1876" s="21"/>
      <c r="BY1876" s="21"/>
      <c r="BZ1876" s="21"/>
      <c r="CE1876" s="2"/>
      <c r="CG1876" s="21"/>
      <c r="CH1876" s="21"/>
      <c r="CI1876" s="21"/>
      <c r="CN1876" s="2"/>
      <c r="CP1876" s="21"/>
      <c r="CQ1876" s="21"/>
      <c r="CR1876" s="21"/>
      <c r="CW1876" s="2"/>
      <c r="CY1876" s="21"/>
      <c r="CZ1876" s="21"/>
      <c r="DA1876" s="21"/>
      <c r="DF1876" s="2"/>
      <c r="DH1876" s="21"/>
      <c r="DI1876" s="21"/>
      <c r="DJ1876" s="21"/>
      <c r="DO1876" s="2"/>
      <c r="DQ1876" s="21"/>
      <c r="DR1876" s="21"/>
      <c r="DS1876" s="21"/>
      <c r="DX1876" s="2"/>
      <c r="DZ1876" s="21"/>
      <c r="EA1876" s="21"/>
      <c r="EB1876" s="21"/>
      <c r="EG1876" s="2"/>
      <c r="EI1876" s="21"/>
      <c r="EJ1876" s="21"/>
      <c r="EK1876" s="21"/>
      <c r="EP1876" s="2"/>
      <c r="ER1876" s="21"/>
      <c r="ES1876" s="21"/>
      <c r="ET1876" s="21"/>
      <c r="EY1876" s="2"/>
      <c r="FA1876" s="21"/>
      <c r="FB1876" s="21"/>
      <c r="FC1876" s="21"/>
      <c r="FH1876" s="2"/>
      <c r="FJ1876" s="21"/>
      <c r="FK1876" s="21"/>
      <c r="FL1876" s="21"/>
      <c r="FQ1876" s="2"/>
      <c r="FS1876" s="21"/>
      <c r="FT1876" s="21"/>
      <c r="FU1876" s="21"/>
      <c r="FZ1876" s="2"/>
      <c r="GB1876" s="21"/>
      <c r="GC1876" s="21"/>
      <c r="GD1876" s="21"/>
      <c r="GI1876" s="2"/>
      <c r="GK1876" s="21"/>
      <c r="GL1876" s="21"/>
      <c r="GM1876" s="21"/>
      <c r="GR1876" s="2"/>
      <c r="GT1876" s="21"/>
      <c r="GU1876" s="21"/>
      <c r="GV1876" s="21"/>
      <c r="HA1876" s="2"/>
      <c r="HC1876" s="21"/>
      <c r="HD1876" s="21"/>
      <c r="HE1876" s="21"/>
      <c r="HJ1876" s="21"/>
      <c r="HK1876" s="21"/>
      <c r="HL1876" s="21"/>
      <c r="HM1876" s="21"/>
      <c r="HN1876" s="21"/>
      <c r="HO1876" s="21"/>
      <c r="HP1876" s="21"/>
      <c r="HQ1876" s="21"/>
      <c r="HR1876" s="21"/>
      <c r="HS1876" s="21"/>
      <c r="HT1876" s="21"/>
      <c r="HU1876" s="21"/>
      <c r="HV1876" s="21"/>
      <c r="HW1876" s="21"/>
      <c r="HX1876" s="21"/>
      <c r="HY1876" s="21"/>
      <c r="HZ1876" s="21"/>
      <c r="IA1876" s="21"/>
      <c r="IB1876" s="21"/>
      <c r="IC1876" s="21"/>
      <c r="ID1876" s="21"/>
      <c r="IE1876" s="21"/>
      <c r="IF1876" s="21"/>
      <c r="IG1876" s="21"/>
      <c r="IH1876" s="21"/>
      <c r="II1876" s="21"/>
      <c r="IJ1876" s="21"/>
      <c r="IK1876" s="21"/>
      <c r="IL1876" s="21"/>
      <c r="IM1876" s="21"/>
      <c r="IN1876" s="21"/>
      <c r="IO1876" s="21"/>
      <c r="RL1876" s="236"/>
    </row>
    <row r="1877" spans="1:480" s="17" customFormat="1" ht="14.25">
      <c r="A1877" s="360"/>
      <c r="B1877" s="321"/>
      <c r="C1877" s="321"/>
      <c r="D1877" s="321"/>
      <c r="E1877" s="307"/>
      <c r="F1877" s="21"/>
      <c r="G1877" s="21"/>
      <c r="K1877" s="2"/>
      <c r="M1877" s="21"/>
      <c r="N1877" s="21"/>
      <c r="O1877" s="21"/>
      <c r="T1877" s="2"/>
      <c r="V1877" s="21"/>
      <c r="W1877" s="21"/>
      <c r="X1877" s="21"/>
      <c r="AC1877" s="2"/>
      <c r="AE1877" s="21"/>
      <c r="AF1877" s="21"/>
      <c r="AG1877" s="21"/>
      <c r="AL1877" s="2"/>
      <c r="AN1877" s="21"/>
      <c r="AO1877" s="21"/>
      <c r="AP1877" s="21"/>
      <c r="AU1877" s="2"/>
      <c r="AW1877" s="21"/>
      <c r="AX1877" s="21"/>
      <c r="AY1877" s="21"/>
      <c r="BD1877" s="2"/>
      <c r="BF1877" s="21"/>
      <c r="BG1877" s="21"/>
      <c r="BH1877" s="21"/>
      <c r="BM1877" s="2"/>
      <c r="BO1877" s="21"/>
      <c r="BP1877" s="21"/>
      <c r="BQ1877" s="21"/>
      <c r="BV1877" s="2"/>
      <c r="BX1877" s="21"/>
      <c r="BY1877" s="21"/>
      <c r="BZ1877" s="21"/>
      <c r="CE1877" s="2"/>
      <c r="CG1877" s="21"/>
      <c r="CH1877" s="21"/>
      <c r="CI1877" s="21"/>
      <c r="CN1877" s="2"/>
      <c r="CP1877" s="21"/>
      <c r="CQ1877" s="21"/>
      <c r="CR1877" s="21"/>
      <c r="CW1877" s="2"/>
      <c r="CY1877" s="21"/>
      <c r="CZ1877" s="21"/>
      <c r="DA1877" s="21"/>
      <c r="DF1877" s="2"/>
      <c r="DH1877" s="21"/>
      <c r="DI1877" s="21"/>
      <c r="DJ1877" s="21"/>
      <c r="DO1877" s="2"/>
      <c r="DQ1877" s="21"/>
      <c r="DR1877" s="21"/>
      <c r="DS1877" s="21"/>
      <c r="DX1877" s="2"/>
      <c r="DZ1877" s="21"/>
      <c r="EA1877" s="21"/>
      <c r="EB1877" s="21"/>
      <c r="EG1877" s="2"/>
      <c r="EI1877" s="21"/>
      <c r="EJ1877" s="21"/>
      <c r="EK1877" s="21"/>
      <c r="EP1877" s="2"/>
      <c r="ER1877" s="21"/>
      <c r="ES1877" s="21"/>
      <c r="ET1877" s="21"/>
      <c r="EY1877" s="2"/>
      <c r="FA1877" s="21"/>
      <c r="FB1877" s="21"/>
      <c r="FC1877" s="21"/>
      <c r="FH1877" s="2"/>
      <c r="FJ1877" s="21"/>
      <c r="FK1877" s="21"/>
      <c r="FL1877" s="21"/>
      <c r="FQ1877" s="2"/>
      <c r="FS1877" s="21"/>
      <c r="FT1877" s="21"/>
      <c r="FU1877" s="21"/>
      <c r="FZ1877" s="2"/>
      <c r="GB1877" s="21"/>
      <c r="GC1877" s="21"/>
      <c r="GD1877" s="21"/>
      <c r="GI1877" s="2"/>
      <c r="GK1877" s="21"/>
      <c r="GL1877" s="21"/>
      <c r="GM1877" s="21"/>
      <c r="GR1877" s="2"/>
      <c r="GT1877" s="21"/>
      <c r="GU1877" s="21"/>
      <c r="GV1877" s="21"/>
      <c r="HA1877" s="2"/>
      <c r="HC1877" s="21"/>
      <c r="HD1877" s="21"/>
      <c r="HE1877" s="21"/>
      <c r="HJ1877" s="21"/>
      <c r="HK1877" s="21"/>
      <c r="HL1877" s="21"/>
      <c r="HM1877" s="21"/>
      <c r="HN1877" s="21"/>
      <c r="HO1877" s="21"/>
      <c r="HP1877" s="21"/>
      <c r="HQ1877" s="21"/>
      <c r="HR1877" s="21"/>
      <c r="HS1877" s="21"/>
      <c r="HT1877" s="21"/>
      <c r="HU1877" s="21"/>
      <c r="HV1877" s="21"/>
      <c r="HW1877" s="21"/>
      <c r="HX1877" s="21"/>
      <c r="HY1877" s="21"/>
      <c r="HZ1877" s="21"/>
      <c r="IA1877" s="21"/>
      <c r="IB1877" s="21"/>
      <c r="IC1877" s="21"/>
      <c r="ID1877" s="21"/>
      <c r="IE1877" s="21"/>
      <c r="IF1877" s="21"/>
      <c r="IG1877" s="21"/>
      <c r="IH1877" s="21"/>
      <c r="II1877" s="21"/>
      <c r="IJ1877" s="21"/>
      <c r="IK1877" s="21"/>
      <c r="IL1877" s="21"/>
      <c r="IM1877" s="21"/>
      <c r="IN1877" s="21"/>
      <c r="IO1877" s="21"/>
      <c r="RL1877" s="236"/>
    </row>
    <row r="1878" spans="1:480" s="17" customFormat="1" ht="14.25">
      <c r="A1878" s="360"/>
      <c r="B1878" s="321"/>
      <c r="C1878" s="321"/>
      <c r="D1878" s="321"/>
      <c r="E1878" s="307"/>
      <c r="F1878" s="21"/>
      <c r="G1878" s="21"/>
      <c r="K1878" s="2"/>
      <c r="M1878" s="21"/>
      <c r="N1878" s="21"/>
      <c r="O1878" s="21"/>
      <c r="T1878" s="2"/>
      <c r="V1878" s="21"/>
      <c r="W1878" s="21"/>
      <c r="X1878" s="21"/>
      <c r="AC1878" s="2"/>
      <c r="AE1878" s="21"/>
      <c r="AF1878" s="21"/>
      <c r="AG1878" s="21"/>
      <c r="AL1878" s="2"/>
      <c r="AN1878" s="21"/>
      <c r="AO1878" s="21"/>
      <c r="AP1878" s="21"/>
      <c r="AU1878" s="2"/>
      <c r="AW1878" s="21"/>
      <c r="AX1878" s="21"/>
      <c r="AY1878" s="21"/>
      <c r="BD1878" s="2"/>
      <c r="BF1878" s="21"/>
      <c r="BG1878" s="21"/>
      <c r="BH1878" s="21"/>
      <c r="BM1878" s="2"/>
      <c r="BO1878" s="21"/>
      <c r="BP1878" s="21"/>
      <c r="BQ1878" s="21"/>
      <c r="BV1878" s="2"/>
      <c r="BX1878" s="21"/>
      <c r="BY1878" s="21"/>
      <c r="BZ1878" s="21"/>
      <c r="CE1878" s="2"/>
      <c r="CG1878" s="21"/>
      <c r="CH1878" s="21"/>
      <c r="CI1878" s="21"/>
      <c r="CN1878" s="2"/>
      <c r="CP1878" s="21"/>
      <c r="CQ1878" s="21"/>
      <c r="CR1878" s="21"/>
      <c r="CW1878" s="2"/>
      <c r="CY1878" s="21"/>
      <c r="CZ1878" s="21"/>
      <c r="DA1878" s="21"/>
      <c r="DF1878" s="2"/>
      <c r="DH1878" s="21"/>
      <c r="DI1878" s="21"/>
      <c r="DJ1878" s="21"/>
      <c r="DO1878" s="2"/>
      <c r="DQ1878" s="21"/>
      <c r="DR1878" s="21"/>
      <c r="DS1878" s="21"/>
      <c r="DX1878" s="2"/>
      <c r="DZ1878" s="21"/>
      <c r="EA1878" s="21"/>
      <c r="EB1878" s="21"/>
      <c r="EG1878" s="2"/>
      <c r="EI1878" s="21"/>
      <c r="EJ1878" s="21"/>
      <c r="EK1878" s="21"/>
      <c r="EP1878" s="2"/>
      <c r="ER1878" s="21"/>
      <c r="ES1878" s="21"/>
      <c r="ET1878" s="21"/>
      <c r="EY1878" s="2"/>
      <c r="FA1878" s="21"/>
      <c r="FB1878" s="21"/>
      <c r="FC1878" s="21"/>
      <c r="FH1878" s="2"/>
      <c r="FJ1878" s="21"/>
      <c r="FK1878" s="21"/>
      <c r="FL1878" s="21"/>
      <c r="FQ1878" s="2"/>
      <c r="FS1878" s="21"/>
      <c r="FT1878" s="21"/>
      <c r="FU1878" s="21"/>
      <c r="FZ1878" s="2"/>
      <c r="GB1878" s="21"/>
      <c r="GC1878" s="21"/>
      <c r="GD1878" s="21"/>
      <c r="GI1878" s="2"/>
      <c r="GK1878" s="21"/>
      <c r="GL1878" s="21"/>
      <c r="GM1878" s="21"/>
      <c r="GR1878" s="2"/>
      <c r="GT1878" s="21"/>
      <c r="GU1878" s="21"/>
      <c r="GV1878" s="21"/>
      <c r="HA1878" s="2"/>
      <c r="HC1878" s="21"/>
      <c r="HD1878" s="21"/>
      <c r="HE1878" s="21"/>
      <c r="HJ1878" s="21"/>
      <c r="HK1878" s="21"/>
      <c r="HL1878" s="21"/>
      <c r="HM1878" s="21"/>
      <c r="HN1878" s="21"/>
      <c r="HO1878" s="21"/>
      <c r="HP1878" s="21"/>
      <c r="HQ1878" s="21"/>
      <c r="HR1878" s="21"/>
      <c r="HS1878" s="21"/>
      <c r="HT1878" s="21"/>
      <c r="HU1878" s="21"/>
      <c r="HV1878" s="21"/>
      <c r="HW1878" s="21"/>
      <c r="HX1878" s="21"/>
      <c r="HY1878" s="21"/>
      <c r="HZ1878" s="21"/>
      <c r="IA1878" s="21"/>
      <c r="IB1878" s="21"/>
      <c r="IC1878" s="21"/>
      <c r="ID1878" s="21"/>
      <c r="IE1878" s="21"/>
      <c r="IF1878" s="21"/>
      <c r="IG1878" s="21"/>
      <c r="IH1878" s="21"/>
      <c r="II1878" s="21"/>
      <c r="IJ1878" s="21"/>
      <c r="IK1878" s="21"/>
      <c r="IL1878" s="21"/>
      <c r="IM1878" s="21"/>
      <c r="IN1878" s="21"/>
      <c r="IO1878" s="21"/>
      <c r="RL1878" s="236"/>
    </row>
    <row r="1879" spans="1:480" s="17" customFormat="1" ht="14.25">
      <c r="A1879" s="360"/>
      <c r="B1879" s="321"/>
      <c r="C1879" s="321"/>
      <c r="D1879" s="321"/>
      <c r="E1879" s="307"/>
      <c r="F1879" s="21"/>
      <c r="G1879" s="21"/>
      <c r="K1879" s="2"/>
      <c r="M1879" s="21"/>
      <c r="N1879" s="21"/>
      <c r="O1879" s="21"/>
      <c r="T1879" s="2"/>
      <c r="V1879" s="21"/>
      <c r="W1879" s="21"/>
      <c r="X1879" s="21"/>
      <c r="AC1879" s="2"/>
      <c r="AE1879" s="21"/>
      <c r="AF1879" s="21"/>
      <c r="AG1879" s="21"/>
      <c r="AL1879" s="2"/>
      <c r="AN1879" s="21"/>
      <c r="AO1879" s="21"/>
      <c r="AP1879" s="21"/>
      <c r="AU1879" s="2"/>
      <c r="AW1879" s="21"/>
      <c r="AX1879" s="21"/>
      <c r="AY1879" s="21"/>
      <c r="BD1879" s="2"/>
      <c r="BF1879" s="21"/>
      <c r="BG1879" s="21"/>
      <c r="BH1879" s="21"/>
      <c r="BM1879" s="2"/>
      <c r="BO1879" s="21"/>
      <c r="BP1879" s="21"/>
      <c r="BQ1879" s="21"/>
      <c r="BV1879" s="2"/>
      <c r="BX1879" s="21"/>
      <c r="BY1879" s="21"/>
      <c r="BZ1879" s="21"/>
      <c r="CE1879" s="2"/>
      <c r="CG1879" s="21"/>
      <c r="CH1879" s="21"/>
      <c r="CI1879" s="21"/>
      <c r="CN1879" s="2"/>
      <c r="CP1879" s="21"/>
      <c r="CQ1879" s="21"/>
      <c r="CR1879" s="21"/>
      <c r="CW1879" s="2"/>
      <c r="CY1879" s="21"/>
      <c r="CZ1879" s="21"/>
      <c r="DA1879" s="21"/>
      <c r="DF1879" s="2"/>
      <c r="DH1879" s="21"/>
      <c r="DI1879" s="21"/>
      <c r="DJ1879" s="21"/>
      <c r="DO1879" s="2"/>
      <c r="DQ1879" s="21"/>
      <c r="DR1879" s="21"/>
      <c r="DS1879" s="21"/>
      <c r="DX1879" s="2"/>
      <c r="DZ1879" s="21"/>
      <c r="EA1879" s="21"/>
      <c r="EB1879" s="21"/>
      <c r="EG1879" s="2"/>
      <c r="EI1879" s="21"/>
      <c r="EJ1879" s="21"/>
      <c r="EK1879" s="21"/>
      <c r="EP1879" s="2"/>
      <c r="ER1879" s="21"/>
      <c r="ES1879" s="21"/>
      <c r="ET1879" s="21"/>
      <c r="EY1879" s="2"/>
      <c r="FA1879" s="21"/>
      <c r="FB1879" s="21"/>
      <c r="FC1879" s="21"/>
      <c r="FH1879" s="2"/>
      <c r="FJ1879" s="21"/>
      <c r="FK1879" s="21"/>
      <c r="FL1879" s="21"/>
      <c r="FQ1879" s="2"/>
      <c r="FS1879" s="21"/>
      <c r="FT1879" s="21"/>
      <c r="FU1879" s="21"/>
      <c r="FZ1879" s="2"/>
      <c r="GB1879" s="21"/>
      <c r="GC1879" s="21"/>
      <c r="GD1879" s="21"/>
      <c r="GI1879" s="2"/>
      <c r="GK1879" s="21"/>
      <c r="GL1879" s="21"/>
      <c r="GM1879" s="21"/>
      <c r="GR1879" s="2"/>
      <c r="GT1879" s="21"/>
      <c r="GU1879" s="21"/>
      <c r="GV1879" s="21"/>
      <c r="HA1879" s="2"/>
      <c r="HC1879" s="21"/>
      <c r="HD1879" s="21"/>
      <c r="HE1879" s="21"/>
      <c r="HJ1879" s="21"/>
      <c r="HK1879" s="21"/>
      <c r="HL1879" s="21"/>
      <c r="HM1879" s="21"/>
      <c r="HN1879" s="21"/>
      <c r="HO1879" s="21"/>
      <c r="HP1879" s="21"/>
      <c r="HQ1879" s="21"/>
      <c r="HR1879" s="21"/>
      <c r="HS1879" s="21"/>
      <c r="HT1879" s="21"/>
      <c r="HU1879" s="21"/>
      <c r="HV1879" s="21"/>
      <c r="HW1879" s="21"/>
      <c r="HX1879" s="21"/>
      <c r="HY1879" s="21"/>
      <c r="HZ1879" s="21"/>
      <c r="IA1879" s="21"/>
      <c r="IB1879" s="21"/>
      <c r="IC1879" s="21"/>
      <c r="ID1879" s="21"/>
      <c r="IE1879" s="21"/>
      <c r="IF1879" s="21"/>
      <c r="IG1879" s="21"/>
      <c r="IH1879" s="21"/>
      <c r="II1879" s="21"/>
      <c r="IJ1879" s="21"/>
      <c r="IK1879" s="21"/>
      <c r="IL1879" s="21"/>
      <c r="IM1879" s="21"/>
      <c r="IN1879" s="21"/>
      <c r="IO1879" s="21"/>
      <c r="RL1879" s="236"/>
    </row>
    <row r="1880" spans="1:480" s="17" customFormat="1" ht="14.25">
      <c r="A1880" s="360"/>
      <c r="B1880" s="321"/>
      <c r="C1880" s="321"/>
      <c r="D1880" s="321"/>
      <c r="E1880" s="307"/>
      <c r="F1880" s="21"/>
      <c r="G1880" s="21"/>
      <c r="K1880" s="2"/>
      <c r="M1880" s="21"/>
      <c r="N1880" s="21"/>
      <c r="O1880" s="21"/>
      <c r="T1880" s="2"/>
      <c r="V1880" s="21"/>
      <c r="W1880" s="21"/>
      <c r="X1880" s="21"/>
      <c r="AC1880" s="2"/>
      <c r="AE1880" s="21"/>
      <c r="AF1880" s="21"/>
      <c r="AG1880" s="21"/>
      <c r="AL1880" s="2"/>
      <c r="AN1880" s="21"/>
      <c r="AO1880" s="21"/>
      <c r="AP1880" s="21"/>
      <c r="AU1880" s="2"/>
      <c r="AW1880" s="21"/>
      <c r="AX1880" s="21"/>
      <c r="AY1880" s="21"/>
      <c r="BD1880" s="2"/>
      <c r="BF1880" s="21"/>
      <c r="BG1880" s="21"/>
      <c r="BH1880" s="21"/>
      <c r="BM1880" s="2"/>
      <c r="BO1880" s="21"/>
      <c r="BP1880" s="21"/>
      <c r="BQ1880" s="21"/>
      <c r="BV1880" s="2"/>
      <c r="BX1880" s="21"/>
      <c r="BY1880" s="21"/>
      <c r="BZ1880" s="21"/>
      <c r="CE1880" s="2"/>
      <c r="CG1880" s="21"/>
      <c r="CH1880" s="21"/>
      <c r="CI1880" s="21"/>
      <c r="CN1880" s="2"/>
      <c r="CP1880" s="21"/>
      <c r="CQ1880" s="21"/>
      <c r="CR1880" s="21"/>
      <c r="CW1880" s="2"/>
      <c r="CY1880" s="21"/>
      <c r="CZ1880" s="21"/>
      <c r="DA1880" s="21"/>
      <c r="DF1880" s="2"/>
      <c r="DH1880" s="21"/>
      <c r="DI1880" s="21"/>
      <c r="DJ1880" s="21"/>
      <c r="DO1880" s="2"/>
      <c r="DQ1880" s="21"/>
      <c r="DR1880" s="21"/>
      <c r="DS1880" s="21"/>
      <c r="DX1880" s="2"/>
      <c r="DZ1880" s="21"/>
      <c r="EA1880" s="21"/>
      <c r="EB1880" s="21"/>
      <c r="EG1880" s="2"/>
      <c r="EI1880" s="21"/>
      <c r="EJ1880" s="21"/>
      <c r="EK1880" s="21"/>
      <c r="EP1880" s="2"/>
      <c r="ER1880" s="21"/>
      <c r="ES1880" s="21"/>
      <c r="ET1880" s="21"/>
      <c r="EY1880" s="2"/>
      <c r="FA1880" s="21"/>
      <c r="FB1880" s="21"/>
      <c r="FC1880" s="21"/>
      <c r="FH1880" s="2"/>
      <c r="FJ1880" s="21"/>
      <c r="FK1880" s="21"/>
      <c r="FL1880" s="21"/>
      <c r="FQ1880" s="2"/>
      <c r="FS1880" s="21"/>
      <c r="FT1880" s="21"/>
      <c r="FU1880" s="21"/>
      <c r="FZ1880" s="2"/>
      <c r="GB1880" s="21"/>
      <c r="GC1880" s="21"/>
      <c r="GD1880" s="21"/>
      <c r="GI1880" s="2"/>
      <c r="GK1880" s="21"/>
      <c r="GL1880" s="21"/>
      <c r="GM1880" s="21"/>
      <c r="GR1880" s="2"/>
      <c r="GT1880" s="21"/>
      <c r="GU1880" s="21"/>
      <c r="GV1880" s="21"/>
      <c r="HA1880" s="2"/>
      <c r="HC1880" s="21"/>
      <c r="HD1880" s="21"/>
      <c r="HE1880" s="21"/>
      <c r="HJ1880" s="21"/>
      <c r="HK1880" s="21"/>
      <c r="HL1880" s="21"/>
      <c r="HM1880" s="21"/>
      <c r="HN1880" s="21"/>
      <c r="HO1880" s="21"/>
      <c r="HP1880" s="21"/>
      <c r="HQ1880" s="21"/>
      <c r="HR1880" s="21"/>
      <c r="HS1880" s="21"/>
      <c r="HT1880" s="21"/>
      <c r="HU1880" s="21"/>
      <c r="HV1880" s="21"/>
      <c r="HW1880" s="21"/>
      <c r="HX1880" s="21"/>
      <c r="HY1880" s="21"/>
      <c r="HZ1880" s="21"/>
      <c r="IA1880" s="21"/>
      <c r="IB1880" s="21"/>
      <c r="IC1880" s="21"/>
      <c r="ID1880" s="21"/>
      <c r="IE1880" s="21"/>
      <c r="IF1880" s="21"/>
      <c r="IG1880" s="21"/>
      <c r="IH1880" s="21"/>
      <c r="II1880" s="21"/>
      <c r="IJ1880" s="21"/>
      <c r="IK1880" s="21"/>
      <c r="IL1880" s="21"/>
      <c r="IM1880" s="21"/>
      <c r="IN1880" s="21"/>
      <c r="IO1880" s="21"/>
      <c r="RL1880" s="236"/>
    </row>
    <row r="1881" spans="1:480" s="17" customFormat="1" ht="14.25">
      <c r="A1881" s="360"/>
      <c r="B1881" s="321"/>
      <c r="C1881" s="321"/>
      <c r="D1881" s="321"/>
      <c r="E1881" s="307"/>
      <c r="F1881" s="21"/>
      <c r="G1881" s="21"/>
      <c r="K1881" s="2"/>
      <c r="M1881" s="21"/>
      <c r="N1881" s="21"/>
      <c r="O1881" s="21"/>
      <c r="T1881" s="2"/>
      <c r="V1881" s="21"/>
      <c r="W1881" s="21"/>
      <c r="X1881" s="21"/>
      <c r="AC1881" s="2"/>
      <c r="AE1881" s="21"/>
      <c r="AF1881" s="21"/>
      <c r="AG1881" s="21"/>
      <c r="AL1881" s="2"/>
      <c r="AN1881" s="21"/>
      <c r="AO1881" s="21"/>
      <c r="AP1881" s="21"/>
      <c r="AU1881" s="2"/>
      <c r="AW1881" s="21"/>
      <c r="AX1881" s="21"/>
      <c r="AY1881" s="21"/>
      <c r="BD1881" s="2"/>
      <c r="BF1881" s="21"/>
      <c r="BG1881" s="21"/>
      <c r="BH1881" s="21"/>
      <c r="BM1881" s="2"/>
      <c r="BO1881" s="21"/>
      <c r="BP1881" s="21"/>
      <c r="BQ1881" s="21"/>
      <c r="BV1881" s="2"/>
      <c r="BX1881" s="21"/>
      <c r="BY1881" s="21"/>
      <c r="BZ1881" s="21"/>
      <c r="CE1881" s="2"/>
      <c r="CG1881" s="21"/>
      <c r="CH1881" s="21"/>
      <c r="CI1881" s="21"/>
      <c r="CN1881" s="2"/>
      <c r="CP1881" s="21"/>
      <c r="CQ1881" s="21"/>
      <c r="CR1881" s="21"/>
      <c r="CW1881" s="2"/>
      <c r="CY1881" s="21"/>
      <c r="CZ1881" s="21"/>
      <c r="DA1881" s="21"/>
      <c r="DF1881" s="2"/>
      <c r="DH1881" s="21"/>
      <c r="DI1881" s="21"/>
      <c r="DJ1881" s="21"/>
      <c r="DO1881" s="2"/>
      <c r="DQ1881" s="21"/>
      <c r="DR1881" s="21"/>
      <c r="DS1881" s="21"/>
      <c r="DX1881" s="2"/>
      <c r="DZ1881" s="21"/>
      <c r="EA1881" s="21"/>
      <c r="EB1881" s="21"/>
      <c r="EG1881" s="2"/>
      <c r="EI1881" s="21"/>
      <c r="EJ1881" s="21"/>
      <c r="EK1881" s="21"/>
      <c r="EP1881" s="2"/>
      <c r="ER1881" s="21"/>
      <c r="ES1881" s="21"/>
      <c r="ET1881" s="21"/>
      <c r="EY1881" s="2"/>
      <c r="FA1881" s="21"/>
      <c r="FB1881" s="21"/>
      <c r="FC1881" s="21"/>
      <c r="FH1881" s="2"/>
      <c r="FJ1881" s="21"/>
      <c r="FK1881" s="21"/>
      <c r="FL1881" s="21"/>
      <c r="FQ1881" s="2"/>
      <c r="FS1881" s="21"/>
      <c r="FT1881" s="21"/>
      <c r="FU1881" s="21"/>
      <c r="FZ1881" s="2"/>
      <c r="GB1881" s="21"/>
      <c r="GC1881" s="21"/>
      <c r="GD1881" s="21"/>
      <c r="GI1881" s="2"/>
      <c r="GK1881" s="21"/>
      <c r="GL1881" s="21"/>
      <c r="GM1881" s="21"/>
      <c r="GR1881" s="2"/>
      <c r="GT1881" s="21"/>
      <c r="GU1881" s="21"/>
      <c r="GV1881" s="21"/>
      <c r="HA1881" s="2"/>
      <c r="HC1881" s="21"/>
      <c r="HD1881" s="21"/>
      <c r="HE1881" s="21"/>
      <c r="HJ1881" s="21"/>
      <c r="HK1881" s="21"/>
      <c r="HL1881" s="21"/>
      <c r="HM1881" s="21"/>
      <c r="HN1881" s="21"/>
      <c r="HO1881" s="21"/>
      <c r="HP1881" s="21"/>
      <c r="HQ1881" s="21"/>
      <c r="HR1881" s="21"/>
      <c r="HS1881" s="21"/>
      <c r="HT1881" s="21"/>
      <c r="HU1881" s="21"/>
      <c r="HV1881" s="21"/>
      <c r="HW1881" s="21"/>
      <c r="HX1881" s="21"/>
      <c r="HY1881" s="21"/>
      <c r="HZ1881" s="21"/>
      <c r="IA1881" s="21"/>
      <c r="IB1881" s="21"/>
      <c r="IC1881" s="21"/>
      <c r="ID1881" s="21"/>
      <c r="IE1881" s="21"/>
      <c r="IF1881" s="21"/>
      <c r="IG1881" s="21"/>
      <c r="IH1881" s="21"/>
      <c r="II1881" s="21"/>
      <c r="IJ1881" s="21"/>
      <c r="IK1881" s="21"/>
      <c r="IL1881" s="21"/>
      <c r="IM1881" s="21"/>
      <c r="IN1881" s="21"/>
      <c r="IO1881" s="21"/>
      <c r="RL1881" s="236"/>
    </row>
    <row r="1882" spans="1:480" s="17" customFormat="1" ht="14.25">
      <c r="A1882" s="360"/>
      <c r="B1882" s="321"/>
      <c r="C1882" s="321"/>
      <c r="D1882" s="321"/>
      <c r="E1882" s="307"/>
      <c r="F1882" s="21"/>
      <c r="G1882" s="21"/>
      <c r="K1882" s="2"/>
      <c r="M1882" s="21"/>
      <c r="N1882" s="21"/>
      <c r="O1882" s="21"/>
      <c r="T1882" s="2"/>
      <c r="V1882" s="21"/>
      <c r="W1882" s="21"/>
      <c r="X1882" s="21"/>
      <c r="AC1882" s="2"/>
      <c r="AE1882" s="21"/>
      <c r="AF1882" s="21"/>
      <c r="AG1882" s="21"/>
      <c r="AL1882" s="2"/>
      <c r="AN1882" s="21"/>
      <c r="AO1882" s="21"/>
      <c r="AP1882" s="21"/>
      <c r="AU1882" s="2"/>
      <c r="AW1882" s="21"/>
      <c r="AX1882" s="21"/>
      <c r="AY1882" s="21"/>
      <c r="BD1882" s="2"/>
      <c r="BF1882" s="21"/>
      <c r="BG1882" s="21"/>
      <c r="BH1882" s="21"/>
      <c r="BM1882" s="2"/>
      <c r="BO1882" s="21"/>
      <c r="BP1882" s="21"/>
      <c r="BQ1882" s="21"/>
      <c r="BV1882" s="2"/>
      <c r="BX1882" s="21"/>
      <c r="BY1882" s="21"/>
      <c r="BZ1882" s="21"/>
      <c r="CE1882" s="2"/>
      <c r="CG1882" s="21"/>
      <c r="CH1882" s="21"/>
      <c r="CI1882" s="21"/>
      <c r="CN1882" s="2"/>
      <c r="CP1882" s="21"/>
      <c r="CQ1882" s="21"/>
      <c r="CR1882" s="21"/>
      <c r="CW1882" s="2"/>
      <c r="CY1882" s="21"/>
      <c r="CZ1882" s="21"/>
      <c r="DA1882" s="21"/>
      <c r="DF1882" s="2"/>
      <c r="DH1882" s="21"/>
      <c r="DI1882" s="21"/>
      <c r="DJ1882" s="21"/>
      <c r="DO1882" s="2"/>
      <c r="DQ1882" s="21"/>
      <c r="DR1882" s="21"/>
      <c r="DS1882" s="21"/>
      <c r="DX1882" s="2"/>
      <c r="DZ1882" s="21"/>
      <c r="EA1882" s="21"/>
      <c r="EB1882" s="21"/>
      <c r="EG1882" s="2"/>
      <c r="EI1882" s="21"/>
      <c r="EJ1882" s="21"/>
      <c r="EK1882" s="21"/>
      <c r="EP1882" s="2"/>
      <c r="ER1882" s="21"/>
      <c r="ES1882" s="21"/>
      <c r="ET1882" s="21"/>
      <c r="EY1882" s="2"/>
      <c r="FA1882" s="21"/>
      <c r="FB1882" s="21"/>
      <c r="FC1882" s="21"/>
      <c r="FH1882" s="2"/>
      <c r="FJ1882" s="21"/>
      <c r="FK1882" s="21"/>
      <c r="FL1882" s="21"/>
      <c r="FQ1882" s="2"/>
      <c r="FS1882" s="21"/>
      <c r="FT1882" s="21"/>
      <c r="FU1882" s="21"/>
      <c r="FZ1882" s="2"/>
      <c r="GB1882" s="21"/>
      <c r="GC1882" s="21"/>
      <c r="GD1882" s="21"/>
      <c r="GI1882" s="2"/>
      <c r="GK1882" s="21"/>
      <c r="GL1882" s="21"/>
      <c r="GM1882" s="21"/>
      <c r="GR1882" s="2"/>
      <c r="GT1882" s="21"/>
      <c r="GU1882" s="21"/>
      <c r="GV1882" s="21"/>
      <c r="HA1882" s="2"/>
      <c r="HC1882" s="21"/>
      <c r="HD1882" s="21"/>
      <c r="HE1882" s="21"/>
      <c r="HJ1882" s="21"/>
      <c r="HK1882" s="21"/>
      <c r="HL1882" s="21"/>
      <c r="HM1882" s="21"/>
      <c r="HN1882" s="21"/>
      <c r="HO1882" s="21"/>
      <c r="HP1882" s="21"/>
      <c r="HQ1882" s="21"/>
      <c r="HR1882" s="21"/>
      <c r="HS1882" s="21"/>
      <c r="HT1882" s="21"/>
      <c r="HU1882" s="21"/>
      <c r="HV1882" s="21"/>
      <c r="HW1882" s="21"/>
      <c r="HX1882" s="21"/>
      <c r="HY1882" s="21"/>
      <c r="HZ1882" s="21"/>
      <c r="IA1882" s="21"/>
      <c r="IB1882" s="21"/>
      <c r="IC1882" s="21"/>
      <c r="ID1882" s="21"/>
      <c r="IE1882" s="21"/>
      <c r="IF1882" s="21"/>
      <c r="IG1882" s="21"/>
      <c r="IH1882" s="21"/>
      <c r="II1882" s="21"/>
      <c r="IJ1882" s="21"/>
      <c r="IK1882" s="21"/>
      <c r="IL1882" s="21"/>
      <c r="IM1882" s="21"/>
      <c r="IN1882" s="21"/>
      <c r="IO1882" s="21"/>
      <c r="RL1882" s="236"/>
    </row>
    <row r="1883" spans="1:480" s="17" customFormat="1" ht="14.25">
      <c r="A1883" s="360"/>
      <c r="B1883" s="321"/>
      <c r="C1883" s="321"/>
      <c r="D1883" s="321"/>
      <c r="E1883" s="307"/>
      <c r="F1883" s="21"/>
      <c r="G1883" s="21"/>
      <c r="K1883" s="2"/>
      <c r="M1883" s="21"/>
      <c r="N1883" s="21"/>
      <c r="O1883" s="21"/>
      <c r="T1883" s="2"/>
      <c r="V1883" s="21"/>
      <c r="W1883" s="21"/>
      <c r="X1883" s="21"/>
      <c r="AC1883" s="2"/>
      <c r="AE1883" s="21"/>
      <c r="AF1883" s="21"/>
      <c r="AG1883" s="21"/>
      <c r="AL1883" s="2"/>
      <c r="AN1883" s="21"/>
      <c r="AO1883" s="21"/>
      <c r="AP1883" s="21"/>
      <c r="AU1883" s="2"/>
      <c r="AW1883" s="21"/>
      <c r="AX1883" s="21"/>
      <c r="AY1883" s="21"/>
      <c r="BD1883" s="2"/>
      <c r="BF1883" s="21"/>
      <c r="BG1883" s="21"/>
      <c r="BH1883" s="21"/>
      <c r="BM1883" s="2"/>
      <c r="BO1883" s="21"/>
      <c r="BP1883" s="21"/>
      <c r="BQ1883" s="21"/>
      <c r="BV1883" s="2"/>
      <c r="BX1883" s="21"/>
      <c r="BY1883" s="21"/>
      <c r="BZ1883" s="21"/>
      <c r="CE1883" s="2"/>
      <c r="CG1883" s="21"/>
      <c r="CH1883" s="21"/>
      <c r="CI1883" s="21"/>
      <c r="CN1883" s="2"/>
      <c r="CP1883" s="21"/>
      <c r="CQ1883" s="21"/>
      <c r="CR1883" s="21"/>
      <c r="CW1883" s="2"/>
      <c r="CY1883" s="21"/>
      <c r="CZ1883" s="21"/>
      <c r="DA1883" s="21"/>
      <c r="DF1883" s="2"/>
      <c r="DH1883" s="21"/>
      <c r="DI1883" s="21"/>
      <c r="DJ1883" s="21"/>
      <c r="DO1883" s="2"/>
      <c r="DQ1883" s="21"/>
      <c r="DR1883" s="21"/>
      <c r="DS1883" s="21"/>
      <c r="DX1883" s="2"/>
      <c r="DZ1883" s="21"/>
      <c r="EA1883" s="21"/>
      <c r="EB1883" s="21"/>
      <c r="EG1883" s="2"/>
      <c r="EI1883" s="21"/>
      <c r="EJ1883" s="21"/>
      <c r="EK1883" s="21"/>
      <c r="EP1883" s="2"/>
      <c r="ER1883" s="21"/>
      <c r="ES1883" s="21"/>
      <c r="ET1883" s="21"/>
      <c r="EY1883" s="2"/>
      <c r="FA1883" s="21"/>
      <c r="FB1883" s="21"/>
      <c r="FC1883" s="21"/>
      <c r="FH1883" s="2"/>
      <c r="FJ1883" s="21"/>
      <c r="FK1883" s="21"/>
      <c r="FL1883" s="21"/>
      <c r="FQ1883" s="2"/>
      <c r="FS1883" s="21"/>
      <c r="FT1883" s="21"/>
      <c r="FU1883" s="21"/>
      <c r="FZ1883" s="2"/>
      <c r="GB1883" s="21"/>
      <c r="GC1883" s="21"/>
      <c r="GD1883" s="21"/>
      <c r="GI1883" s="2"/>
      <c r="GK1883" s="21"/>
      <c r="GL1883" s="21"/>
      <c r="GM1883" s="21"/>
      <c r="GR1883" s="2"/>
      <c r="GT1883" s="21"/>
      <c r="GU1883" s="21"/>
      <c r="GV1883" s="21"/>
      <c r="HA1883" s="2"/>
      <c r="HC1883" s="21"/>
      <c r="HD1883" s="21"/>
      <c r="HE1883" s="21"/>
      <c r="HJ1883" s="21"/>
      <c r="HK1883" s="21"/>
      <c r="HL1883" s="21"/>
      <c r="HM1883" s="21"/>
      <c r="HN1883" s="21"/>
      <c r="HO1883" s="21"/>
      <c r="HP1883" s="21"/>
      <c r="HQ1883" s="21"/>
      <c r="HR1883" s="21"/>
      <c r="HS1883" s="21"/>
      <c r="HT1883" s="21"/>
      <c r="HU1883" s="21"/>
      <c r="HV1883" s="21"/>
      <c r="HW1883" s="21"/>
      <c r="HX1883" s="21"/>
      <c r="HY1883" s="21"/>
      <c r="HZ1883" s="21"/>
      <c r="IA1883" s="21"/>
      <c r="IB1883" s="21"/>
      <c r="IC1883" s="21"/>
      <c r="ID1883" s="21"/>
      <c r="IE1883" s="21"/>
      <c r="IF1883" s="21"/>
      <c r="IG1883" s="21"/>
      <c r="IH1883" s="21"/>
      <c r="II1883" s="21"/>
      <c r="IJ1883" s="21"/>
      <c r="IK1883" s="21"/>
      <c r="IL1883" s="21"/>
      <c r="IM1883" s="21"/>
      <c r="IN1883" s="21"/>
      <c r="IO1883" s="21"/>
      <c r="RL1883" s="236"/>
    </row>
    <row r="1884" spans="1:480" s="17" customFormat="1" ht="14.25">
      <c r="A1884" s="360"/>
      <c r="B1884" s="321"/>
      <c r="C1884" s="321"/>
      <c r="D1884" s="321"/>
      <c r="E1884" s="307"/>
      <c r="F1884" s="21"/>
      <c r="G1884" s="21"/>
      <c r="K1884" s="2"/>
      <c r="M1884" s="21"/>
      <c r="N1884" s="21"/>
      <c r="O1884" s="21"/>
      <c r="T1884" s="2"/>
      <c r="V1884" s="21"/>
      <c r="W1884" s="21"/>
      <c r="X1884" s="21"/>
      <c r="AC1884" s="2"/>
      <c r="AE1884" s="21"/>
      <c r="AF1884" s="21"/>
      <c r="AG1884" s="21"/>
      <c r="AL1884" s="2"/>
      <c r="AN1884" s="21"/>
      <c r="AO1884" s="21"/>
      <c r="AP1884" s="21"/>
      <c r="AU1884" s="2"/>
      <c r="AW1884" s="21"/>
      <c r="AX1884" s="21"/>
      <c r="AY1884" s="21"/>
      <c r="BD1884" s="2"/>
      <c r="BF1884" s="21"/>
      <c r="BG1884" s="21"/>
      <c r="BH1884" s="21"/>
      <c r="BM1884" s="2"/>
      <c r="BO1884" s="21"/>
      <c r="BP1884" s="21"/>
      <c r="BQ1884" s="21"/>
      <c r="BV1884" s="2"/>
      <c r="BX1884" s="21"/>
      <c r="BY1884" s="21"/>
      <c r="BZ1884" s="21"/>
      <c r="CE1884" s="2"/>
      <c r="CG1884" s="21"/>
      <c r="CH1884" s="21"/>
      <c r="CI1884" s="21"/>
      <c r="CN1884" s="2"/>
      <c r="CP1884" s="21"/>
      <c r="CQ1884" s="21"/>
      <c r="CR1884" s="21"/>
      <c r="CW1884" s="2"/>
      <c r="CY1884" s="21"/>
      <c r="CZ1884" s="21"/>
      <c r="DA1884" s="21"/>
      <c r="DF1884" s="2"/>
      <c r="DH1884" s="21"/>
      <c r="DI1884" s="21"/>
      <c r="DJ1884" s="21"/>
      <c r="DO1884" s="2"/>
      <c r="DQ1884" s="21"/>
      <c r="DR1884" s="21"/>
      <c r="DS1884" s="21"/>
      <c r="DX1884" s="2"/>
      <c r="DZ1884" s="21"/>
      <c r="EA1884" s="21"/>
      <c r="EB1884" s="21"/>
      <c r="EG1884" s="2"/>
      <c r="EI1884" s="21"/>
      <c r="EJ1884" s="21"/>
      <c r="EK1884" s="21"/>
      <c r="EP1884" s="2"/>
      <c r="ER1884" s="21"/>
      <c r="ES1884" s="21"/>
      <c r="ET1884" s="21"/>
      <c r="EY1884" s="2"/>
      <c r="FA1884" s="21"/>
      <c r="FB1884" s="21"/>
      <c r="FC1884" s="21"/>
      <c r="FH1884" s="2"/>
      <c r="FJ1884" s="21"/>
      <c r="FK1884" s="21"/>
      <c r="FL1884" s="21"/>
      <c r="FQ1884" s="2"/>
      <c r="FS1884" s="21"/>
      <c r="FT1884" s="21"/>
      <c r="FU1884" s="21"/>
      <c r="FZ1884" s="2"/>
      <c r="GB1884" s="21"/>
      <c r="GC1884" s="21"/>
      <c r="GD1884" s="21"/>
      <c r="GI1884" s="2"/>
      <c r="GK1884" s="21"/>
      <c r="GL1884" s="21"/>
      <c r="GM1884" s="21"/>
      <c r="GR1884" s="2"/>
      <c r="GT1884" s="21"/>
      <c r="GU1884" s="21"/>
      <c r="GV1884" s="21"/>
      <c r="HA1884" s="2"/>
      <c r="HC1884" s="21"/>
      <c r="HD1884" s="21"/>
      <c r="HE1884" s="21"/>
      <c r="HJ1884" s="21"/>
      <c r="HK1884" s="21"/>
      <c r="HL1884" s="21"/>
      <c r="HM1884" s="21"/>
      <c r="HN1884" s="21"/>
      <c r="HO1884" s="21"/>
      <c r="HP1884" s="21"/>
      <c r="HQ1884" s="21"/>
      <c r="HR1884" s="21"/>
      <c r="HS1884" s="21"/>
      <c r="HT1884" s="21"/>
      <c r="HU1884" s="21"/>
      <c r="HV1884" s="21"/>
      <c r="HW1884" s="21"/>
      <c r="HX1884" s="21"/>
      <c r="HY1884" s="21"/>
      <c r="HZ1884" s="21"/>
      <c r="IA1884" s="21"/>
      <c r="IB1884" s="21"/>
      <c r="IC1884" s="21"/>
      <c r="ID1884" s="21"/>
      <c r="IE1884" s="21"/>
      <c r="IF1884" s="21"/>
      <c r="IG1884" s="21"/>
      <c r="IH1884" s="21"/>
      <c r="II1884" s="21"/>
      <c r="IJ1884" s="21"/>
      <c r="IK1884" s="21"/>
      <c r="IL1884" s="21"/>
      <c r="IM1884" s="21"/>
      <c r="IN1884" s="21"/>
      <c r="IO1884" s="21"/>
      <c r="RL1884" s="236"/>
    </row>
    <row r="1885" spans="1:480" s="17" customFormat="1" ht="14.25">
      <c r="A1885" s="321"/>
      <c r="B1885" s="321"/>
      <c r="C1885" s="321"/>
      <c r="D1885" s="321"/>
      <c r="E1885" s="299"/>
      <c r="F1885" s="21"/>
      <c r="G1885" s="21"/>
      <c r="K1885" s="2"/>
      <c r="M1885" s="21"/>
      <c r="N1885" s="21"/>
      <c r="O1885" s="21"/>
      <c r="T1885" s="2"/>
      <c r="V1885" s="21"/>
      <c r="W1885" s="21"/>
      <c r="X1885" s="21"/>
      <c r="AC1885" s="2"/>
      <c r="AE1885" s="21"/>
      <c r="AF1885" s="21"/>
      <c r="AG1885" s="21"/>
      <c r="AL1885" s="2"/>
      <c r="AN1885" s="21"/>
      <c r="AO1885" s="21"/>
      <c r="AP1885" s="21"/>
      <c r="AU1885" s="2"/>
      <c r="AW1885" s="21"/>
      <c r="AX1885" s="21"/>
      <c r="AY1885" s="21"/>
      <c r="BD1885" s="2"/>
      <c r="BF1885" s="21"/>
      <c r="BG1885" s="21"/>
      <c r="BH1885" s="21"/>
      <c r="BM1885" s="2"/>
      <c r="BO1885" s="21"/>
      <c r="BP1885" s="21"/>
      <c r="BQ1885" s="21"/>
      <c r="BV1885" s="2"/>
      <c r="BX1885" s="21"/>
      <c r="BY1885" s="21"/>
      <c r="BZ1885" s="21"/>
      <c r="CE1885" s="2"/>
      <c r="CG1885" s="21"/>
      <c r="CH1885" s="21"/>
      <c r="CI1885" s="21"/>
      <c r="CN1885" s="2"/>
      <c r="CP1885" s="21"/>
      <c r="CQ1885" s="21"/>
      <c r="CR1885" s="21"/>
      <c r="CW1885" s="2"/>
      <c r="CY1885" s="21"/>
      <c r="CZ1885" s="21"/>
      <c r="DA1885" s="21"/>
      <c r="DF1885" s="2"/>
      <c r="DH1885" s="21"/>
      <c r="DI1885" s="21"/>
      <c r="DJ1885" s="21"/>
      <c r="DO1885" s="2"/>
      <c r="DQ1885" s="21"/>
      <c r="DR1885" s="21"/>
      <c r="DS1885" s="21"/>
      <c r="DX1885" s="2"/>
      <c r="DZ1885" s="21"/>
      <c r="EA1885" s="21"/>
      <c r="EB1885" s="21"/>
      <c r="EG1885" s="2"/>
      <c r="EI1885" s="21"/>
      <c r="EJ1885" s="21"/>
      <c r="EK1885" s="21"/>
      <c r="EP1885" s="2"/>
      <c r="ER1885" s="21"/>
      <c r="ES1885" s="21"/>
      <c r="ET1885" s="21"/>
      <c r="EY1885" s="2"/>
      <c r="FA1885" s="21"/>
      <c r="FB1885" s="21"/>
      <c r="FC1885" s="21"/>
      <c r="FH1885" s="2"/>
      <c r="FJ1885" s="21"/>
      <c r="FK1885" s="21"/>
      <c r="FL1885" s="21"/>
      <c r="FQ1885" s="2"/>
      <c r="FS1885" s="21"/>
      <c r="FT1885" s="21"/>
      <c r="FU1885" s="21"/>
      <c r="FZ1885" s="2"/>
      <c r="GB1885" s="21"/>
      <c r="GC1885" s="21"/>
      <c r="GD1885" s="21"/>
      <c r="GI1885" s="2"/>
      <c r="GK1885" s="21"/>
      <c r="GL1885" s="21"/>
      <c r="GM1885" s="21"/>
      <c r="GR1885" s="2"/>
      <c r="GT1885" s="21"/>
      <c r="GU1885" s="21"/>
      <c r="GV1885" s="21"/>
      <c r="HA1885" s="2"/>
      <c r="HC1885" s="21"/>
      <c r="HD1885" s="21"/>
      <c r="HE1885" s="21"/>
      <c r="HJ1885" s="21"/>
      <c r="HK1885" s="21"/>
      <c r="HL1885" s="21"/>
      <c r="HM1885" s="21"/>
      <c r="HN1885" s="21"/>
      <c r="HO1885" s="21"/>
      <c r="HP1885" s="21"/>
      <c r="HQ1885" s="21"/>
      <c r="HR1885" s="21"/>
      <c r="HS1885" s="21"/>
      <c r="HT1885" s="21"/>
      <c r="HU1885" s="21"/>
      <c r="HV1885" s="21"/>
      <c r="HW1885" s="21"/>
      <c r="HX1885" s="21"/>
      <c r="HY1885" s="21"/>
      <c r="HZ1885" s="21"/>
      <c r="IA1885" s="21"/>
      <c r="IB1885" s="21"/>
      <c r="IC1885" s="21"/>
      <c r="ID1885" s="21"/>
      <c r="IE1885" s="21"/>
      <c r="IF1885" s="21"/>
      <c r="IG1885" s="21"/>
      <c r="IH1885" s="21"/>
      <c r="II1885" s="21"/>
      <c r="IJ1885" s="21"/>
      <c r="IK1885" s="21"/>
      <c r="IL1885" s="21"/>
      <c r="IM1885" s="21"/>
      <c r="IN1885" s="21"/>
      <c r="IO1885" s="21"/>
      <c r="RL1885" s="236"/>
    </row>
    <row r="1886" spans="1:480" s="17" customFormat="1" ht="14.25">
      <c r="A1886" s="360"/>
      <c r="B1886" s="321"/>
      <c r="C1886" s="321"/>
      <c r="D1886" s="321"/>
      <c r="E1886" s="307"/>
      <c r="F1886" s="21"/>
      <c r="G1886" s="21"/>
      <c r="K1886" s="2"/>
      <c r="M1886" s="21"/>
      <c r="N1886" s="21"/>
      <c r="O1886" s="21"/>
      <c r="T1886" s="2"/>
      <c r="V1886" s="21"/>
      <c r="W1886" s="21"/>
      <c r="X1886" s="21"/>
      <c r="AC1886" s="2"/>
      <c r="AE1886" s="21"/>
      <c r="AF1886" s="21"/>
      <c r="AG1886" s="21"/>
      <c r="AL1886" s="2"/>
      <c r="AN1886" s="21"/>
      <c r="AO1886" s="21"/>
      <c r="AP1886" s="21"/>
      <c r="AU1886" s="2"/>
      <c r="AW1886" s="21"/>
      <c r="AX1886" s="21"/>
      <c r="AY1886" s="21"/>
      <c r="BD1886" s="2"/>
      <c r="BF1886" s="21"/>
      <c r="BG1886" s="21"/>
      <c r="BH1886" s="21"/>
      <c r="BM1886" s="2"/>
      <c r="BO1886" s="21"/>
      <c r="BP1886" s="21"/>
      <c r="BQ1886" s="21"/>
      <c r="BV1886" s="2"/>
      <c r="BX1886" s="21"/>
      <c r="BY1886" s="21"/>
      <c r="BZ1886" s="21"/>
      <c r="CE1886" s="2"/>
      <c r="CG1886" s="21"/>
      <c r="CH1886" s="21"/>
      <c r="CI1886" s="21"/>
      <c r="CN1886" s="2"/>
      <c r="CP1886" s="21"/>
      <c r="CQ1886" s="21"/>
      <c r="CR1886" s="21"/>
      <c r="CW1886" s="2"/>
      <c r="CY1886" s="21"/>
      <c r="CZ1886" s="21"/>
      <c r="DA1886" s="21"/>
      <c r="DF1886" s="2"/>
      <c r="DH1886" s="21"/>
      <c r="DI1886" s="21"/>
      <c r="DJ1886" s="21"/>
      <c r="DO1886" s="2"/>
      <c r="DQ1886" s="21"/>
      <c r="DR1886" s="21"/>
      <c r="DS1886" s="21"/>
      <c r="DX1886" s="2"/>
      <c r="DZ1886" s="21"/>
      <c r="EA1886" s="21"/>
      <c r="EB1886" s="21"/>
      <c r="EG1886" s="2"/>
      <c r="EI1886" s="21"/>
      <c r="EJ1886" s="21"/>
      <c r="EK1886" s="21"/>
      <c r="EP1886" s="2"/>
      <c r="ER1886" s="21"/>
      <c r="ES1886" s="21"/>
      <c r="ET1886" s="21"/>
      <c r="EY1886" s="2"/>
      <c r="FA1886" s="21"/>
      <c r="FB1886" s="21"/>
      <c r="FC1886" s="21"/>
      <c r="FH1886" s="2"/>
      <c r="FJ1886" s="21"/>
      <c r="FK1886" s="21"/>
      <c r="FL1886" s="21"/>
      <c r="FQ1886" s="2"/>
      <c r="FS1886" s="21"/>
      <c r="FT1886" s="21"/>
      <c r="FU1886" s="21"/>
      <c r="FZ1886" s="2"/>
      <c r="GB1886" s="21"/>
      <c r="GC1886" s="21"/>
      <c r="GD1886" s="21"/>
      <c r="GI1886" s="2"/>
      <c r="GK1886" s="21"/>
      <c r="GL1886" s="21"/>
      <c r="GM1886" s="21"/>
      <c r="GR1886" s="2"/>
      <c r="GT1886" s="21"/>
      <c r="GU1886" s="21"/>
      <c r="GV1886" s="21"/>
      <c r="HA1886" s="2"/>
      <c r="HC1886" s="21"/>
      <c r="HD1886" s="21"/>
      <c r="HE1886" s="21"/>
      <c r="HJ1886" s="21"/>
      <c r="HK1886" s="21"/>
      <c r="HL1886" s="21"/>
      <c r="HM1886" s="21"/>
      <c r="HN1886" s="21"/>
      <c r="HO1886" s="21"/>
      <c r="HP1886" s="21"/>
      <c r="HQ1886" s="21"/>
      <c r="HR1886" s="21"/>
      <c r="HS1886" s="21"/>
      <c r="HT1886" s="21"/>
      <c r="HU1886" s="21"/>
      <c r="HV1886" s="21"/>
      <c r="HW1886" s="21"/>
      <c r="HX1886" s="21"/>
      <c r="HY1886" s="21"/>
      <c r="HZ1886" s="21"/>
      <c r="IA1886" s="21"/>
      <c r="IB1886" s="21"/>
      <c r="IC1886" s="21"/>
      <c r="ID1886" s="21"/>
      <c r="IE1886" s="21"/>
      <c r="IF1886" s="21"/>
      <c r="IG1886" s="21"/>
      <c r="IH1886" s="21"/>
      <c r="II1886" s="21"/>
      <c r="IJ1886" s="21"/>
      <c r="IK1886" s="21"/>
      <c r="IL1886" s="21"/>
      <c r="IM1886" s="21"/>
      <c r="IN1886" s="21"/>
      <c r="IO1886" s="21"/>
      <c r="RL1886" s="236"/>
    </row>
    <row r="1887" spans="1:480" s="17" customFormat="1" ht="14.25">
      <c r="A1887" s="360"/>
      <c r="B1887" s="321"/>
      <c r="C1887" s="321"/>
      <c r="D1887" s="321"/>
      <c r="E1887" s="307"/>
      <c r="F1887" s="21"/>
      <c r="G1887" s="21"/>
      <c r="K1887" s="2"/>
      <c r="M1887" s="21"/>
      <c r="N1887" s="21"/>
      <c r="O1887" s="21"/>
      <c r="T1887" s="2"/>
      <c r="V1887" s="21"/>
      <c r="W1887" s="21"/>
      <c r="X1887" s="21"/>
      <c r="AC1887" s="2"/>
      <c r="AE1887" s="21"/>
      <c r="AF1887" s="21"/>
      <c r="AG1887" s="21"/>
      <c r="AL1887" s="2"/>
      <c r="AN1887" s="21"/>
      <c r="AO1887" s="21"/>
      <c r="AP1887" s="21"/>
      <c r="AU1887" s="2"/>
      <c r="AW1887" s="21"/>
      <c r="AX1887" s="21"/>
      <c r="AY1887" s="21"/>
      <c r="BD1887" s="2"/>
      <c r="BF1887" s="21"/>
      <c r="BG1887" s="21"/>
      <c r="BH1887" s="21"/>
      <c r="BM1887" s="2"/>
      <c r="BO1887" s="21"/>
      <c r="BP1887" s="21"/>
      <c r="BQ1887" s="21"/>
      <c r="BV1887" s="2"/>
      <c r="BX1887" s="21"/>
      <c r="BY1887" s="21"/>
      <c r="BZ1887" s="21"/>
      <c r="CE1887" s="2"/>
      <c r="CG1887" s="21"/>
      <c r="CH1887" s="21"/>
      <c r="CI1887" s="21"/>
      <c r="CN1887" s="2"/>
      <c r="CP1887" s="21"/>
      <c r="CQ1887" s="21"/>
      <c r="CR1887" s="21"/>
      <c r="CW1887" s="2"/>
      <c r="CY1887" s="21"/>
      <c r="CZ1887" s="21"/>
      <c r="DA1887" s="21"/>
      <c r="DF1887" s="2"/>
      <c r="DH1887" s="21"/>
      <c r="DI1887" s="21"/>
      <c r="DJ1887" s="21"/>
      <c r="DO1887" s="2"/>
      <c r="DQ1887" s="21"/>
      <c r="DR1887" s="21"/>
      <c r="DS1887" s="21"/>
      <c r="DX1887" s="2"/>
      <c r="DZ1887" s="21"/>
      <c r="EA1887" s="21"/>
      <c r="EB1887" s="21"/>
      <c r="EG1887" s="2"/>
      <c r="EI1887" s="21"/>
      <c r="EJ1887" s="21"/>
      <c r="EK1887" s="21"/>
      <c r="EP1887" s="2"/>
      <c r="ER1887" s="21"/>
      <c r="ES1887" s="21"/>
      <c r="ET1887" s="21"/>
      <c r="EY1887" s="2"/>
      <c r="FA1887" s="21"/>
      <c r="FB1887" s="21"/>
      <c r="FC1887" s="21"/>
      <c r="FH1887" s="2"/>
      <c r="FJ1887" s="21"/>
      <c r="FK1887" s="21"/>
      <c r="FL1887" s="21"/>
      <c r="FQ1887" s="2"/>
      <c r="FS1887" s="21"/>
      <c r="FT1887" s="21"/>
      <c r="FU1887" s="21"/>
      <c r="FZ1887" s="2"/>
      <c r="GB1887" s="21"/>
      <c r="GC1887" s="21"/>
      <c r="GD1887" s="21"/>
      <c r="GI1887" s="2"/>
      <c r="GK1887" s="21"/>
      <c r="GL1887" s="21"/>
      <c r="GM1887" s="21"/>
      <c r="GR1887" s="2"/>
      <c r="GT1887" s="21"/>
      <c r="GU1887" s="21"/>
      <c r="GV1887" s="21"/>
      <c r="HA1887" s="2"/>
      <c r="HC1887" s="21"/>
      <c r="HD1887" s="21"/>
      <c r="HE1887" s="21"/>
      <c r="HJ1887" s="21"/>
      <c r="HK1887" s="21"/>
      <c r="HL1887" s="21"/>
      <c r="HM1887" s="21"/>
      <c r="HN1887" s="21"/>
      <c r="HO1887" s="21"/>
      <c r="HP1887" s="21"/>
      <c r="HQ1887" s="21"/>
      <c r="HR1887" s="21"/>
      <c r="HS1887" s="21"/>
      <c r="HT1887" s="21"/>
      <c r="HU1887" s="21"/>
      <c r="HV1887" s="21"/>
      <c r="HW1887" s="21"/>
      <c r="HX1887" s="21"/>
      <c r="HY1887" s="21"/>
      <c r="HZ1887" s="21"/>
      <c r="IA1887" s="21"/>
      <c r="IB1887" s="21"/>
      <c r="IC1887" s="21"/>
      <c r="ID1887" s="21"/>
      <c r="IE1887" s="21"/>
      <c r="IF1887" s="21"/>
      <c r="IG1887" s="21"/>
      <c r="IH1887" s="21"/>
      <c r="II1887" s="21"/>
      <c r="IJ1887" s="21"/>
      <c r="IK1887" s="21"/>
      <c r="IL1887" s="21"/>
      <c r="IM1887" s="21"/>
      <c r="IN1887" s="21"/>
      <c r="IO1887" s="21"/>
      <c r="RL1887" s="236"/>
    </row>
    <row r="1888" spans="1:480" s="17" customFormat="1" ht="14.25">
      <c r="A1888" s="321"/>
      <c r="B1888" s="321"/>
      <c r="C1888" s="321"/>
      <c r="D1888" s="321"/>
      <c r="E1888" s="299"/>
      <c r="F1888" s="21"/>
      <c r="G1888" s="21"/>
      <c r="K1888" s="2"/>
      <c r="M1888" s="21"/>
      <c r="N1888" s="21"/>
      <c r="O1888" s="21"/>
      <c r="T1888" s="2"/>
      <c r="V1888" s="21"/>
      <c r="W1888" s="21"/>
      <c r="X1888" s="21"/>
      <c r="AC1888" s="2"/>
      <c r="AE1888" s="21"/>
      <c r="AF1888" s="21"/>
      <c r="AG1888" s="21"/>
      <c r="AL1888" s="2"/>
      <c r="AN1888" s="21"/>
      <c r="AO1888" s="21"/>
      <c r="AP1888" s="21"/>
      <c r="AU1888" s="2"/>
      <c r="AW1888" s="21"/>
      <c r="AX1888" s="21"/>
      <c r="AY1888" s="21"/>
      <c r="BD1888" s="2"/>
      <c r="BF1888" s="21"/>
      <c r="BG1888" s="21"/>
      <c r="BH1888" s="21"/>
      <c r="BM1888" s="2"/>
      <c r="BO1888" s="21"/>
      <c r="BP1888" s="21"/>
      <c r="BQ1888" s="21"/>
      <c r="BV1888" s="2"/>
      <c r="BX1888" s="21"/>
      <c r="BY1888" s="21"/>
      <c r="BZ1888" s="21"/>
      <c r="CE1888" s="2"/>
      <c r="CG1888" s="21"/>
      <c r="CH1888" s="21"/>
      <c r="CI1888" s="21"/>
      <c r="CN1888" s="2"/>
      <c r="CP1888" s="21"/>
      <c r="CQ1888" s="21"/>
      <c r="CR1888" s="21"/>
      <c r="CW1888" s="2"/>
      <c r="CY1888" s="21"/>
      <c r="CZ1888" s="21"/>
      <c r="DA1888" s="21"/>
      <c r="DF1888" s="2"/>
      <c r="DH1888" s="21"/>
      <c r="DI1888" s="21"/>
      <c r="DJ1888" s="21"/>
      <c r="DO1888" s="2"/>
      <c r="DQ1888" s="21"/>
      <c r="DR1888" s="21"/>
      <c r="DS1888" s="21"/>
      <c r="DX1888" s="2"/>
      <c r="DZ1888" s="21"/>
      <c r="EA1888" s="21"/>
      <c r="EB1888" s="21"/>
      <c r="EG1888" s="2"/>
      <c r="EI1888" s="21"/>
      <c r="EJ1888" s="21"/>
      <c r="EK1888" s="21"/>
      <c r="EP1888" s="2"/>
      <c r="ER1888" s="21"/>
      <c r="ES1888" s="21"/>
      <c r="ET1888" s="21"/>
      <c r="EY1888" s="2"/>
      <c r="FA1888" s="21"/>
      <c r="FB1888" s="21"/>
      <c r="FC1888" s="21"/>
      <c r="FH1888" s="2"/>
      <c r="FJ1888" s="21"/>
      <c r="FK1888" s="21"/>
      <c r="FL1888" s="21"/>
      <c r="FQ1888" s="2"/>
      <c r="FS1888" s="21"/>
      <c r="FT1888" s="21"/>
      <c r="FU1888" s="21"/>
      <c r="FZ1888" s="2"/>
      <c r="GB1888" s="21"/>
      <c r="GC1888" s="21"/>
      <c r="GD1888" s="21"/>
      <c r="GI1888" s="2"/>
      <c r="GK1888" s="21"/>
      <c r="GL1888" s="21"/>
      <c r="GM1888" s="21"/>
      <c r="GR1888" s="2"/>
      <c r="GT1888" s="21"/>
      <c r="GU1888" s="21"/>
      <c r="GV1888" s="21"/>
      <c r="HA1888" s="2"/>
      <c r="HC1888" s="21"/>
      <c r="HD1888" s="21"/>
      <c r="HE1888" s="21"/>
      <c r="HJ1888" s="21"/>
      <c r="HK1888" s="21"/>
      <c r="HL1888" s="21"/>
      <c r="HM1888" s="21"/>
      <c r="HN1888" s="21"/>
      <c r="HO1888" s="21"/>
      <c r="HP1888" s="21"/>
      <c r="HQ1888" s="21"/>
      <c r="HR1888" s="21"/>
      <c r="HS1888" s="21"/>
      <c r="HT1888" s="21"/>
      <c r="HU1888" s="21"/>
      <c r="HV1888" s="21"/>
      <c r="HW1888" s="21"/>
      <c r="HX1888" s="21"/>
      <c r="HY1888" s="21"/>
      <c r="HZ1888" s="21"/>
      <c r="IA1888" s="21"/>
      <c r="IB1888" s="21"/>
      <c r="IC1888" s="21"/>
      <c r="ID1888" s="21"/>
      <c r="IE1888" s="21"/>
      <c r="IF1888" s="21"/>
      <c r="IG1888" s="21"/>
      <c r="IH1888" s="21"/>
      <c r="II1888" s="21"/>
      <c r="IJ1888" s="21"/>
      <c r="IK1888" s="21"/>
      <c r="IL1888" s="21"/>
      <c r="IM1888" s="21"/>
      <c r="IN1888" s="21"/>
      <c r="IO1888" s="21"/>
      <c r="RL1888" s="236"/>
    </row>
    <row r="1889" spans="1:480" s="17" customFormat="1" ht="14.25">
      <c r="A1889" s="321"/>
      <c r="B1889" s="321"/>
      <c r="C1889" s="321"/>
      <c r="D1889" s="321"/>
      <c r="E1889" s="307"/>
      <c r="F1889" s="21"/>
      <c r="G1889" s="21"/>
      <c r="K1889" s="2"/>
      <c r="M1889" s="21"/>
      <c r="N1889" s="21"/>
      <c r="O1889" s="21"/>
      <c r="T1889" s="2"/>
      <c r="V1889" s="21"/>
      <c r="W1889" s="21"/>
      <c r="X1889" s="21"/>
      <c r="AC1889" s="2"/>
      <c r="AE1889" s="21"/>
      <c r="AF1889" s="21"/>
      <c r="AG1889" s="21"/>
      <c r="AL1889" s="2"/>
      <c r="AN1889" s="21"/>
      <c r="AO1889" s="21"/>
      <c r="AP1889" s="21"/>
      <c r="AU1889" s="2"/>
      <c r="AW1889" s="21"/>
      <c r="AX1889" s="21"/>
      <c r="AY1889" s="21"/>
      <c r="BD1889" s="2"/>
      <c r="BF1889" s="21"/>
      <c r="BG1889" s="21"/>
      <c r="BH1889" s="21"/>
      <c r="BM1889" s="2"/>
      <c r="BO1889" s="21"/>
      <c r="BP1889" s="21"/>
      <c r="BQ1889" s="21"/>
      <c r="BV1889" s="2"/>
      <c r="BX1889" s="21"/>
      <c r="BY1889" s="21"/>
      <c r="BZ1889" s="21"/>
      <c r="CE1889" s="2"/>
      <c r="CG1889" s="21"/>
      <c r="CH1889" s="21"/>
      <c r="CI1889" s="21"/>
      <c r="CN1889" s="2"/>
      <c r="CP1889" s="21"/>
      <c r="CQ1889" s="21"/>
      <c r="CR1889" s="21"/>
      <c r="CW1889" s="2"/>
      <c r="CY1889" s="21"/>
      <c r="CZ1889" s="21"/>
      <c r="DA1889" s="21"/>
      <c r="DF1889" s="2"/>
      <c r="DH1889" s="21"/>
      <c r="DI1889" s="21"/>
      <c r="DJ1889" s="21"/>
      <c r="DO1889" s="2"/>
      <c r="DQ1889" s="21"/>
      <c r="DR1889" s="21"/>
      <c r="DS1889" s="21"/>
      <c r="DX1889" s="2"/>
      <c r="DZ1889" s="21"/>
      <c r="EA1889" s="21"/>
      <c r="EB1889" s="21"/>
      <c r="EG1889" s="2"/>
      <c r="EI1889" s="21"/>
      <c r="EJ1889" s="21"/>
      <c r="EK1889" s="21"/>
      <c r="EP1889" s="2"/>
      <c r="ER1889" s="21"/>
      <c r="ES1889" s="21"/>
      <c r="ET1889" s="21"/>
      <c r="EY1889" s="2"/>
      <c r="FA1889" s="21"/>
      <c r="FB1889" s="21"/>
      <c r="FC1889" s="21"/>
      <c r="FH1889" s="2"/>
      <c r="FJ1889" s="21"/>
      <c r="FK1889" s="21"/>
      <c r="FL1889" s="21"/>
      <c r="FQ1889" s="2"/>
      <c r="FS1889" s="21"/>
      <c r="FT1889" s="21"/>
      <c r="FU1889" s="21"/>
      <c r="FZ1889" s="2"/>
      <c r="GB1889" s="21"/>
      <c r="GC1889" s="21"/>
      <c r="GD1889" s="21"/>
      <c r="GI1889" s="2"/>
      <c r="GK1889" s="21"/>
      <c r="GL1889" s="21"/>
      <c r="GM1889" s="21"/>
      <c r="GR1889" s="2"/>
      <c r="GT1889" s="21"/>
      <c r="GU1889" s="21"/>
      <c r="GV1889" s="21"/>
      <c r="HA1889" s="2"/>
      <c r="HC1889" s="21"/>
      <c r="HD1889" s="21"/>
      <c r="HE1889" s="21"/>
      <c r="HJ1889" s="21"/>
      <c r="HK1889" s="21"/>
      <c r="HL1889" s="21"/>
      <c r="HM1889" s="21"/>
      <c r="HN1889" s="21"/>
      <c r="HO1889" s="21"/>
      <c r="HP1889" s="21"/>
      <c r="HQ1889" s="21"/>
      <c r="HR1889" s="21"/>
      <c r="HS1889" s="21"/>
      <c r="HT1889" s="21"/>
      <c r="HU1889" s="21"/>
      <c r="HV1889" s="21"/>
      <c r="HW1889" s="21"/>
      <c r="HX1889" s="21"/>
      <c r="HY1889" s="21"/>
      <c r="HZ1889" s="21"/>
      <c r="IA1889" s="21"/>
      <c r="IB1889" s="21"/>
      <c r="IC1889" s="21"/>
      <c r="ID1889" s="21"/>
      <c r="IE1889" s="21"/>
      <c r="IF1889" s="21"/>
      <c r="IG1889" s="21"/>
      <c r="IH1889" s="21"/>
      <c r="II1889" s="21"/>
      <c r="IJ1889" s="21"/>
      <c r="IK1889" s="21"/>
      <c r="IL1889" s="21"/>
      <c r="IM1889" s="21"/>
      <c r="IN1889" s="21"/>
      <c r="IO1889" s="21"/>
      <c r="RL1889" s="236"/>
    </row>
    <row r="1890" spans="1:480" s="17" customFormat="1" ht="14.25">
      <c r="A1890" s="360"/>
      <c r="B1890" s="321"/>
      <c r="C1890" s="321"/>
      <c r="D1890" s="321"/>
      <c r="E1890" s="307"/>
      <c r="F1890" s="21"/>
      <c r="G1890" s="21"/>
      <c r="K1890" s="2"/>
      <c r="M1890" s="21"/>
      <c r="N1890" s="21"/>
      <c r="O1890" s="21"/>
      <c r="T1890" s="2"/>
      <c r="V1890" s="21"/>
      <c r="W1890" s="21"/>
      <c r="X1890" s="21"/>
      <c r="AC1890" s="2"/>
      <c r="AE1890" s="21"/>
      <c r="AF1890" s="21"/>
      <c r="AG1890" s="21"/>
      <c r="AL1890" s="2"/>
      <c r="AN1890" s="21"/>
      <c r="AO1890" s="21"/>
      <c r="AP1890" s="21"/>
      <c r="AU1890" s="2"/>
      <c r="AW1890" s="21"/>
      <c r="AX1890" s="21"/>
      <c r="AY1890" s="21"/>
      <c r="BD1890" s="2"/>
      <c r="BF1890" s="21"/>
      <c r="BG1890" s="21"/>
      <c r="BH1890" s="21"/>
      <c r="BM1890" s="2"/>
      <c r="BO1890" s="21"/>
      <c r="BP1890" s="21"/>
      <c r="BQ1890" s="21"/>
      <c r="BV1890" s="2"/>
      <c r="BX1890" s="21"/>
      <c r="BY1890" s="21"/>
      <c r="BZ1890" s="21"/>
      <c r="CE1890" s="2"/>
      <c r="CG1890" s="21"/>
      <c r="CH1890" s="21"/>
      <c r="CI1890" s="21"/>
      <c r="CN1890" s="2"/>
      <c r="CP1890" s="21"/>
      <c r="CQ1890" s="21"/>
      <c r="CR1890" s="21"/>
      <c r="CW1890" s="2"/>
      <c r="CY1890" s="21"/>
      <c r="CZ1890" s="21"/>
      <c r="DA1890" s="21"/>
      <c r="DF1890" s="2"/>
      <c r="DH1890" s="21"/>
      <c r="DI1890" s="21"/>
      <c r="DJ1890" s="21"/>
      <c r="DO1890" s="2"/>
      <c r="DQ1890" s="21"/>
      <c r="DR1890" s="21"/>
      <c r="DS1890" s="21"/>
      <c r="DX1890" s="2"/>
      <c r="DZ1890" s="21"/>
      <c r="EA1890" s="21"/>
      <c r="EB1890" s="21"/>
      <c r="EG1890" s="2"/>
      <c r="EI1890" s="21"/>
      <c r="EJ1890" s="21"/>
      <c r="EK1890" s="21"/>
      <c r="EP1890" s="2"/>
      <c r="ER1890" s="21"/>
      <c r="ES1890" s="21"/>
      <c r="ET1890" s="21"/>
      <c r="EY1890" s="2"/>
      <c r="FA1890" s="21"/>
      <c r="FB1890" s="21"/>
      <c r="FC1890" s="21"/>
      <c r="FH1890" s="2"/>
      <c r="FJ1890" s="21"/>
      <c r="FK1890" s="21"/>
      <c r="FL1890" s="21"/>
      <c r="FQ1890" s="2"/>
      <c r="FS1890" s="21"/>
      <c r="FT1890" s="21"/>
      <c r="FU1890" s="21"/>
      <c r="FZ1890" s="2"/>
      <c r="GB1890" s="21"/>
      <c r="GC1890" s="21"/>
      <c r="GD1890" s="21"/>
      <c r="GI1890" s="2"/>
      <c r="GK1890" s="21"/>
      <c r="GL1890" s="21"/>
      <c r="GM1890" s="21"/>
      <c r="GR1890" s="2"/>
      <c r="GT1890" s="21"/>
      <c r="GU1890" s="21"/>
      <c r="GV1890" s="21"/>
      <c r="HA1890" s="2"/>
      <c r="HC1890" s="21"/>
      <c r="HD1890" s="21"/>
      <c r="HE1890" s="21"/>
      <c r="HJ1890" s="21"/>
      <c r="HK1890" s="21"/>
      <c r="HL1890" s="21"/>
      <c r="HM1890" s="21"/>
      <c r="HN1890" s="21"/>
      <c r="HO1890" s="21"/>
      <c r="HP1890" s="21"/>
      <c r="HQ1890" s="21"/>
      <c r="HR1890" s="21"/>
      <c r="HS1890" s="21"/>
      <c r="HT1890" s="21"/>
      <c r="HU1890" s="21"/>
      <c r="HV1890" s="21"/>
      <c r="HW1890" s="21"/>
      <c r="HX1890" s="21"/>
      <c r="HY1890" s="21"/>
      <c r="HZ1890" s="21"/>
      <c r="IA1890" s="21"/>
      <c r="IB1890" s="21"/>
      <c r="IC1890" s="21"/>
      <c r="ID1890" s="21"/>
      <c r="IE1890" s="21"/>
      <c r="IF1890" s="21"/>
      <c r="IG1890" s="21"/>
      <c r="IH1890" s="21"/>
      <c r="II1890" s="21"/>
      <c r="IJ1890" s="21"/>
      <c r="IK1890" s="21"/>
      <c r="IL1890" s="21"/>
      <c r="IM1890" s="21"/>
      <c r="IN1890" s="21"/>
      <c r="IO1890" s="21"/>
      <c r="RL1890" s="236"/>
    </row>
    <row r="1891" spans="1:480" s="17" customFormat="1" ht="14.25">
      <c r="A1891" s="321"/>
      <c r="B1891" s="321"/>
      <c r="C1891" s="321"/>
      <c r="D1891" s="321"/>
      <c r="E1891" s="299"/>
      <c r="F1891" s="21"/>
      <c r="G1891" s="21"/>
      <c r="K1891" s="2"/>
      <c r="M1891" s="21"/>
      <c r="N1891" s="21"/>
      <c r="O1891" s="21"/>
      <c r="T1891" s="2"/>
      <c r="V1891" s="21"/>
      <c r="W1891" s="21"/>
      <c r="X1891" s="21"/>
      <c r="AC1891" s="2"/>
      <c r="AE1891" s="21"/>
      <c r="AF1891" s="21"/>
      <c r="AG1891" s="21"/>
      <c r="AL1891" s="2"/>
      <c r="AN1891" s="21"/>
      <c r="AO1891" s="21"/>
      <c r="AP1891" s="21"/>
      <c r="AU1891" s="2"/>
      <c r="AW1891" s="21"/>
      <c r="AX1891" s="21"/>
      <c r="AY1891" s="21"/>
      <c r="BD1891" s="2"/>
      <c r="BF1891" s="21"/>
      <c r="BG1891" s="21"/>
      <c r="BH1891" s="21"/>
      <c r="BM1891" s="2"/>
      <c r="BO1891" s="21"/>
      <c r="BP1891" s="21"/>
      <c r="BQ1891" s="21"/>
      <c r="BV1891" s="2"/>
      <c r="BX1891" s="21"/>
      <c r="BY1891" s="21"/>
      <c r="BZ1891" s="21"/>
      <c r="CE1891" s="2"/>
      <c r="CG1891" s="21"/>
      <c r="CH1891" s="21"/>
      <c r="CI1891" s="21"/>
      <c r="CN1891" s="2"/>
      <c r="CP1891" s="21"/>
      <c r="CQ1891" s="21"/>
      <c r="CR1891" s="21"/>
      <c r="CW1891" s="2"/>
      <c r="CY1891" s="21"/>
      <c r="CZ1891" s="21"/>
      <c r="DA1891" s="21"/>
      <c r="DF1891" s="2"/>
      <c r="DH1891" s="21"/>
      <c r="DI1891" s="21"/>
      <c r="DJ1891" s="21"/>
      <c r="DO1891" s="2"/>
      <c r="DQ1891" s="21"/>
      <c r="DR1891" s="21"/>
      <c r="DS1891" s="21"/>
      <c r="DX1891" s="2"/>
      <c r="DZ1891" s="21"/>
      <c r="EA1891" s="21"/>
      <c r="EB1891" s="21"/>
      <c r="EG1891" s="2"/>
      <c r="EI1891" s="21"/>
      <c r="EJ1891" s="21"/>
      <c r="EK1891" s="21"/>
      <c r="EP1891" s="2"/>
      <c r="ER1891" s="21"/>
      <c r="ES1891" s="21"/>
      <c r="ET1891" s="21"/>
      <c r="EY1891" s="2"/>
      <c r="FA1891" s="21"/>
      <c r="FB1891" s="21"/>
      <c r="FC1891" s="21"/>
      <c r="FH1891" s="2"/>
      <c r="FJ1891" s="21"/>
      <c r="FK1891" s="21"/>
      <c r="FL1891" s="21"/>
      <c r="FQ1891" s="2"/>
      <c r="FS1891" s="21"/>
      <c r="FT1891" s="21"/>
      <c r="FU1891" s="21"/>
      <c r="FZ1891" s="2"/>
      <c r="GB1891" s="21"/>
      <c r="GC1891" s="21"/>
      <c r="GD1891" s="21"/>
      <c r="GI1891" s="2"/>
      <c r="GK1891" s="21"/>
      <c r="GL1891" s="21"/>
      <c r="GM1891" s="21"/>
      <c r="GR1891" s="2"/>
      <c r="GT1891" s="21"/>
      <c r="GU1891" s="21"/>
      <c r="GV1891" s="21"/>
      <c r="HA1891" s="2"/>
      <c r="HC1891" s="21"/>
      <c r="HD1891" s="21"/>
      <c r="HE1891" s="21"/>
      <c r="HJ1891" s="21"/>
      <c r="HK1891" s="21"/>
      <c r="HL1891" s="21"/>
      <c r="HM1891" s="21"/>
      <c r="HN1891" s="21"/>
      <c r="HO1891" s="21"/>
      <c r="HP1891" s="21"/>
      <c r="HQ1891" s="21"/>
      <c r="HR1891" s="21"/>
      <c r="HS1891" s="21"/>
      <c r="HT1891" s="21"/>
      <c r="HU1891" s="21"/>
      <c r="HV1891" s="21"/>
      <c r="HW1891" s="21"/>
      <c r="HX1891" s="21"/>
      <c r="HY1891" s="21"/>
      <c r="HZ1891" s="21"/>
      <c r="IA1891" s="21"/>
      <c r="IB1891" s="21"/>
      <c r="IC1891" s="21"/>
      <c r="ID1891" s="21"/>
      <c r="IE1891" s="21"/>
      <c r="IF1891" s="21"/>
      <c r="IG1891" s="21"/>
      <c r="IH1891" s="21"/>
      <c r="II1891" s="21"/>
      <c r="IJ1891" s="21"/>
      <c r="IK1891" s="21"/>
      <c r="IL1891" s="21"/>
      <c r="IM1891" s="21"/>
      <c r="IN1891" s="21"/>
      <c r="IO1891" s="21"/>
      <c r="RL1891" s="236"/>
    </row>
    <row r="1892" spans="1:480" s="17" customFormat="1" ht="14.25">
      <c r="A1892" s="321"/>
      <c r="B1892" s="321"/>
      <c r="C1892" s="321"/>
      <c r="D1892" s="321"/>
      <c r="E1892" s="307"/>
      <c r="F1892" s="21"/>
      <c r="G1892" s="21"/>
      <c r="K1892" s="2"/>
      <c r="M1892" s="21"/>
      <c r="N1892" s="21"/>
      <c r="O1892" s="21"/>
      <c r="T1892" s="2"/>
      <c r="V1892" s="21"/>
      <c r="W1892" s="21"/>
      <c r="X1892" s="21"/>
      <c r="AC1892" s="2"/>
      <c r="AE1892" s="21"/>
      <c r="AF1892" s="21"/>
      <c r="AG1892" s="21"/>
      <c r="AL1892" s="2"/>
      <c r="AN1892" s="21"/>
      <c r="AO1892" s="21"/>
      <c r="AP1892" s="21"/>
      <c r="AU1892" s="2"/>
      <c r="AW1892" s="21"/>
      <c r="AX1892" s="21"/>
      <c r="AY1892" s="21"/>
      <c r="BD1892" s="2"/>
      <c r="BF1892" s="21"/>
      <c r="BG1892" s="21"/>
      <c r="BH1892" s="21"/>
      <c r="BM1892" s="2"/>
      <c r="BO1892" s="21"/>
      <c r="BP1892" s="21"/>
      <c r="BQ1892" s="21"/>
      <c r="BV1892" s="2"/>
      <c r="BX1892" s="21"/>
      <c r="BY1892" s="21"/>
      <c r="BZ1892" s="21"/>
      <c r="CE1892" s="2"/>
      <c r="CG1892" s="21"/>
      <c r="CH1892" s="21"/>
      <c r="CI1892" s="21"/>
      <c r="CN1892" s="2"/>
      <c r="CP1892" s="21"/>
      <c r="CQ1892" s="21"/>
      <c r="CR1892" s="21"/>
      <c r="CW1892" s="2"/>
      <c r="CY1892" s="21"/>
      <c r="CZ1892" s="21"/>
      <c r="DA1892" s="21"/>
      <c r="DF1892" s="2"/>
      <c r="DH1892" s="21"/>
      <c r="DI1892" s="21"/>
      <c r="DJ1892" s="21"/>
      <c r="DO1892" s="2"/>
      <c r="DQ1892" s="21"/>
      <c r="DR1892" s="21"/>
      <c r="DS1892" s="21"/>
      <c r="DX1892" s="2"/>
      <c r="DZ1892" s="21"/>
      <c r="EA1892" s="21"/>
      <c r="EB1892" s="21"/>
      <c r="EG1892" s="2"/>
      <c r="EI1892" s="21"/>
      <c r="EJ1892" s="21"/>
      <c r="EK1892" s="21"/>
      <c r="EP1892" s="2"/>
      <c r="ER1892" s="21"/>
      <c r="ES1892" s="21"/>
      <c r="ET1892" s="21"/>
      <c r="EY1892" s="2"/>
      <c r="FA1892" s="21"/>
      <c r="FB1892" s="21"/>
      <c r="FC1892" s="21"/>
      <c r="FH1892" s="2"/>
      <c r="FJ1892" s="21"/>
      <c r="FK1892" s="21"/>
      <c r="FL1892" s="21"/>
      <c r="FQ1892" s="2"/>
      <c r="FS1892" s="21"/>
      <c r="FT1892" s="21"/>
      <c r="FU1892" s="21"/>
      <c r="FZ1892" s="2"/>
      <c r="GB1892" s="21"/>
      <c r="GC1892" s="21"/>
      <c r="GD1892" s="21"/>
      <c r="GI1892" s="2"/>
      <c r="GK1892" s="21"/>
      <c r="GL1892" s="21"/>
      <c r="GM1892" s="21"/>
      <c r="GR1892" s="2"/>
      <c r="GT1892" s="21"/>
      <c r="GU1892" s="21"/>
      <c r="GV1892" s="21"/>
      <c r="HA1892" s="2"/>
      <c r="HC1892" s="21"/>
      <c r="HD1892" s="21"/>
      <c r="HE1892" s="21"/>
      <c r="HJ1892" s="21"/>
      <c r="HK1892" s="21"/>
      <c r="HL1892" s="21"/>
      <c r="HM1892" s="21"/>
      <c r="HN1892" s="21"/>
      <c r="HO1892" s="21"/>
      <c r="HP1892" s="21"/>
      <c r="HQ1892" s="21"/>
      <c r="HR1892" s="21"/>
      <c r="HS1892" s="21"/>
      <c r="HT1892" s="21"/>
      <c r="HU1892" s="21"/>
      <c r="HV1892" s="21"/>
      <c r="HW1892" s="21"/>
      <c r="HX1892" s="21"/>
      <c r="HY1892" s="21"/>
      <c r="HZ1892" s="21"/>
      <c r="IA1892" s="21"/>
      <c r="IB1892" s="21"/>
      <c r="IC1892" s="21"/>
      <c r="ID1892" s="21"/>
      <c r="IE1892" s="21"/>
      <c r="IF1892" s="21"/>
      <c r="IG1892" s="21"/>
      <c r="IH1892" s="21"/>
      <c r="II1892" s="21"/>
      <c r="IJ1892" s="21"/>
      <c r="IK1892" s="21"/>
      <c r="IL1892" s="21"/>
      <c r="IM1892" s="21"/>
      <c r="IN1892" s="21"/>
      <c r="IO1892" s="21"/>
      <c r="RL1892" s="236"/>
    </row>
    <row r="1893" spans="1:480" s="17" customFormat="1" ht="14.25">
      <c r="A1893" s="360"/>
      <c r="B1893" s="321"/>
      <c r="C1893" s="321"/>
      <c r="D1893" s="321"/>
      <c r="E1893" s="299"/>
      <c r="F1893" s="21"/>
      <c r="G1893" s="21"/>
      <c r="K1893" s="2"/>
      <c r="M1893" s="21"/>
      <c r="N1893" s="21"/>
      <c r="O1893" s="21"/>
      <c r="T1893" s="2"/>
      <c r="V1893" s="21"/>
      <c r="W1893" s="21"/>
      <c r="X1893" s="21"/>
      <c r="AC1893" s="2"/>
      <c r="AE1893" s="21"/>
      <c r="AF1893" s="21"/>
      <c r="AG1893" s="21"/>
      <c r="AL1893" s="2"/>
      <c r="AN1893" s="21"/>
      <c r="AO1893" s="21"/>
      <c r="AP1893" s="21"/>
      <c r="AU1893" s="2"/>
      <c r="AW1893" s="21"/>
      <c r="AX1893" s="21"/>
      <c r="AY1893" s="21"/>
      <c r="BD1893" s="2"/>
      <c r="BF1893" s="21"/>
      <c r="BG1893" s="21"/>
      <c r="BH1893" s="21"/>
      <c r="BM1893" s="2"/>
      <c r="BO1893" s="21"/>
      <c r="BP1893" s="21"/>
      <c r="BQ1893" s="21"/>
      <c r="BV1893" s="2"/>
      <c r="BX1893" s="21"/>
      <c r="BY1893" s="21"/>
      <c r="BZ1893" s="21"/>
      <c r="CE1893" s="2"/>
      <c r="CG1893" s="21"/>
      <c r="CH1893" s="21"/>
      <c r="CI1893" s="21"/>
      <c r="CN1893" s="2"/>
      <c r="CP1893" s="21"/>
      <c r="CQ1893" s="21"/>
      <c r="CR1893" s="21"/>
      <c r="CW1893" s="2"/>
      <c r="CY1893" s="21"/>
      <c r="CZ1893" s="21"/>
      <c r="DA1893" s="21"/>
      <c r="DF1893" s="2"/>
      <c r="DH1893" s="21"/>
      <c r="DI1893" s="21"/>
      <c r="DJ1893" s="21"/>
      <c r="DO1893" s="2"/>
      <c r="DQ1893" s="21"/>
      <c r="DR1893" s="21"/>
      <c r="DS1893" s="21"/>
      <c r="DX1893" s="2"/>
      <c r="DZ1893" s="21"/>
      <c r="EA1893" s="21"/>
      <c r="EB1893" s="21"/>
      <c r="EG1893" s="2"/>
      <c r="EI1893" s="21"/>
      <c r="EJ1893" s="21"/>
      <c r="EK1893" s="21"/>
      <c r="EP1893" s="2"/>
      <c r="ER1893" s="21"/>
      <c r="ES1893" s="21"/>
      <c r="ET1893" s="21"/>
      <c r="EY1893" s="2"/>
      <c r="FA1893" s="21"/>
      <c r="FB1893" s="21"/>
      <c r="FC1893" s="21"/>
      <c r="FH1893" s="2"/>
      <c r="FJ1893" s="21"/>
      <c r="FK1893" s="21"/>
      <c r="FL1893" s="21"/>
      <c r="FQ1893" s="2"/>
      <c r="FS1893" s="21"/>
      <c r="FT1893" s="21"/>
      <c r="FU1893" s="21"/>
      <c r="FZ1893" s="2"/>
      <c r="GB1893" s="21"/>
      <c r="GC1893" s="21"/>
      <c r="GD1893" s="21"/>
      <c r="GI1893" s="2"/>
      <c r="GK1893" s="21"/>
      <c r="GL1893" s="21"/>
      <c r="GM1893" s="21"/>
      <c r="GR1893" s="2"/>
      <c r="GT1893" s="21"/>
      <c r="GU1893" s="21"/>
      <c r="GV1893" s="21"/>
      <c r="HA1893" s="2"/>
      <c r="HC1893" s="21"/>
      <c r="HD1893" s="21"/>
      <c r="HE1893" s="21"/>
      <c r="HJ1893" s="21"/>
      <c r="HK1893" s="21"/>
      <c r="HL1893" s="21"/>
      <c r="HM1893" s="21"/>
      <c r="HN1893" s="21"/>
      <c r="HO1893" s="21"/>
      <c r="HP1893" s="21"/>
      <c r="HQ1893" s="21"/>
      <c r="HR1893" s="21"/>
      <c r="HS1893" s="21"/>
      <c r="HT1893" s="21"/>
      <c r="HU1893" s="21"/>
      <c r="HV1893" s="21"/>
      <c r="HW1893" s="21"/>
      <c r="HX1893" s="21"/>
      <c r="HY1893" s="21"/>
      <c r="HZ1893" s="21"/>
      <c r="IA1893" s="21"/>
      <c r="IB1893" s="21"/>
      <c r="IC1893" s="21"/>
      <c r="ID1893" s="21"/>
      <c r="IE1893" s="21"/>
      <c r="IF1893" s="21"/>
      <c r="IG1893" s="21"/>
      <c r="IH1893" s="21"/>
      <c r="II1893" s="21"/>
      <c r="IJ1893" s="21"/>
      <c r="IK1893" s="21"/>
      <c r="IL1893" s="21"/>
      <c r="IM1893" s="21"/>
      <c r="IN1893" s="21"/>
      <c r="IO1893" s="21"/>
      <c r="RL1893" s="236"/>
    </row>
    <row r="1894" spans="1:480" s="17" customFormat="1" ht="14.25">
      <c r="A1894" s="321"/>
      <c r="B1894" s="321"/>
      <c r="C1894" s="321"/>
      <c r="D1894" s="321"/>
      <c r="E1894" s="307"/>
      <c r="F1894" s="21"/>
      <c r="G1894" s="21"/>
      <c r="K1894" s="2"/>
      <c r="M1894" s="21"/>
      <c r="N1894" s="21"/>
      <c r="O1894" s="21"/>
      <c r="T1894" s="2"/>
      <c r="V1894" s="21"/>
      <c r="W1894" s="21"/>
      <c r="X1894" s="21"/>
      <c r="AC1894" s="2"/>
      <c r="AE1894" s="21"/>
      <c r="AF1894" s="21"/>
      <c r="AG1894" s="21"/>
      <c r="AL1894" s="2"/>
      <c r="AN1894" s="21"/>
      <c r="AO1894" s="21"/>
      <c r="AP1894" s="21"/>
      <c r="AU1894" s="2"/>
      <c r="AW1894" s="21"/>
      <c r="AX1894" s="21"/>
      <c r="AY1894" s="21"/>
      <c r="BD1894" s="2"/>
      <c r="BF1894" s="21"/>
      <c r="BG1894" s="21"/>
      <c r="BH1894" s="21"/>
      <c r="BM1894" s="2"/>
      <c r="BO1894" s="21"/>
      <c r="BP1894" s="21"/>
      <c r="BQ1894" s="21"/>
      <c r="BV1894" s="2"/>
      <c r="BX1894" s="21"/>
      <c r="BY1894" s="21"/>
      <c r="BZ1894" s="21"/>
      <c r="CE1894" s="2"/>
      <c r="CG1894" s="21"/>
      <c r="CH1894" s="21"/>
      <c r="CI1894" s="21"/>
      <c r="CN1894" s="2"/>
      <c r="CP1894" s="21"/>
      <c r="CQ1894" s="21"/>
      <c r="CR1894" s="21"/>
      <c r="CW1894" s="2"/>
      <c r="CY1894" s="21"/>
      <c r="CZ1894" s="21"/>
      <c r="DA1894" s="21"/>
      <c r="DF1894" s="2"/>
      <c r="DH1894" s="21"/>
      <c r="DI1894" s="21"/>
      <c r="DJ1894" s="21"/>
      <c r="DO1894" s="2"/>
      <c r="DQ1894" s="21"/>
      <c r="DR1894" s="21"/>
      <c r="DS1894" s="21"/>
      <c r="DX1894" s="2"/>
      <c r="DZ1894" s="21"/>
      <c r="EA1894" s="21"/>
      <c r="EB1894" s="21"/>
      <c r="EG1894" s="2"/>
      <c r="EI1894" s="21"/>
      <c r="EJ1894" s="21"/>
      <c r="EK1894" s="21"/>
      <c r="EP1894" s="2"/>
      <c r="ER1894" s="21"/>
      <c r="ES1894" s="21"/>
      <c r="ET1894" s="21"/>
      <c r="EY1894" s="2"/>
      <c r="FA1894" s="21"/>
      <c r="FB1894" s="21"/>
      <c r="FC1894" s="21"/>
      <c r="FH1894" s="2"/>
      <c r="FJ1894" s="21"/>
      <c r="FK1894" s="21"/>
      <c r="FL1894" s="21"/>
      <c r="FQ1894" s="2"/>
      <c r="FS1894" s="21"/>
      <c r="FT1894" s="21"/>
      <c r="FU1894" s="21"/>
      <c r="FZ1894" s="2"/>
      <c r="GB1894" s="21"/>
      <c r="GC1894" s="21"/>
      <c r="GD1894" s="21"/>
      <c r="GI1894" s="2"/>
      <c r="GK1894" s="21"/>
      <c r="GL1894" s="21"/>
      <c r="GM1894" s="21"/>
      <c r="GR1894" s="2"/>
      <c r="GT1894" s="21"/>
      <c r="GU1894" s="21"/>
      <c r="GV1894" s="21"/>
      <c r="HA1894" s="2"/>
      <c r="HC1894" s="21"/>
      <c r="HD1894" s="21"/>
      <c r="HE1894" s="21"/>
      <c r="HJ1894" s="21"/>
      <c r="HK1894" s="21"/>
      <c r="HL1894" s="21"/>
      <c r="HM1894" s="21"/>
      <c r="HN1894" s="21"/>
      <c r="HO1894" s="21"/>
      <c r="HP1894" s="21"/>
      <c r="HQ1894" s="21"/>
      <c r="HR1894" s="21"/>
      <c r="HS1894" s="21"/>
      <c r="HT1894" s="21"/>
      <c r="HU1894" s="21"/>
      <c r="HV1894" s="21"/>
      <c r="HW1894" s="21"/>
      <c r="HX1894" s="21"/>
      <c r="HY1894" s="21"/>
      <c r="HZ1894" s="21"/>
      <c r="IA1894" s="21"/>
      <c r="IB1894" s="21"/>
      <c r="IC1894" s="21"/>
      <c r="ID1894" s="21"/>
      <c r="IE1894" s="21"/>
      <c r="IF1894" s="21"/>
      <c r="IG1894" s="21"/>
      <c r="IH1894" s="21"/>
      <c r="II1894" s="21"/>
      <c r="IJ1894" s="21"/>
      <c r="IK1894" s="21"/>
      <c r="IL1894" s="21"/>
      <c r="IM1894" s="21"/>
      <c r="IN1894" s="21"/>
      <c r="IO1894" s="21"/>
      <c r="RL1894" s="236"/>
    </row>
    <row r="1895" spans="1:480" s="17" customFormat="1" ht="14.25">
      <c r="A1895" s="360"/>
      <c r="B1895" s="321"/>
      <c r="C1895" s="321"/>
      <c r="D1895" s="321"/>
      <c r="E1895" s="307"/>
      <c r="F1895" s="21"/>
      <c r="G1895" s="21"/>
      <c r="K1895" s="2"/>
      <c r="M1895" s="21"/>
      <c r="N1895" s="21"/>
      <c r="O1895" s="21"/>
      <c r="T1895" s="2"/>
      <c r="V1895" s="21"/>
      <c r="W1895" s="21"/>
      <c r="X1895" s="21"/>
      <c r="AC1895" s="2"/>
      <c r="AE1895" s="21"/>
      <c r="AF1895" s="21"/>
      <c r="AG1895" s="21"/>
      <c r="AL1895" s="2"/>
      <c r="AN1895" s="21"/>
      <c r="AO1895" s="21"/>
      <c r="AP1895" s="21"/>
      <c r="AU1895" s="2"/>
      <c r="AW1895" s="21"/>
      <c r="AX1895" s="21"/>
      <c r="AY1895" s="21"/>
      <c r="BD1895" s="2"/>
      <c r="BF1895" s="21"/>
      <c r="BG1895" s="21"/>
      <c r="BH1895" s="21"/>
      <c r="BM1895" s="2"/>
      <c r="BO1895" s="21"/>
      <c r="BP1895" s="21"/>
      <c r="BQ1895" s="21"/>
      <c r="BV1895" s="2"/>
      <c r="BX1895" s="21"/>
      <c r="BY1895" s="21"/>
      <c r="BZ1895" s="21"/>
      <c r="CE1895" s="2"/>
      <c r="CG1895" s="21"/>
      <c r="CH1895" s="21"/>
      <c r="CI1895" s="21"/>
      <c r="CN1895" s="2"/>
      <c r="CP1895" s="21"/>
      <c r="CQ1895" s="21"/>
      <c r="CR1895" s="21"/>
      <c r="CW1895" s="2"/>
      <c r="CY1895" s="21"/>
      <c r="CZ1895" s="21"/>
      <c r="DA1895" s="21"/>
      <c r="DF1895" s="2"/>
      <c r="DH1895" s="21"/>
      <c r="DI1895" s="21"/>
      <c r="DJ1895" s="21"/>
      <c r="DO1895" s="2"/>
      <c r="DQ1895" s="21"/>
      <c r="DR1895" s="21"/>
      <c r="DS1895" s="21"/>
      <c r="DX1895" s="2"/>
      <c r="DZ1895" s="21"/>
      <c r="EA1895" s="21"/>
      <c r="EB1895" s="21"/>
      <c r="EG1895" s="2"/>
      <c r="EI1895" s="21"/>
      <c r="EJ1895" s="21"/>
      <c r="EK1895" s="21"/>
      <c r="EP1895" s="2"/>
      <c r="ER1895" s="21"/>
      <c r="ES1895" s="21"/>
      <c r="ET1895" s="21"/>
      <c r="EY1895" s="2"/>
      <c r="FA1895" s="21"/>
      <c r="FB1895" s="21"/>
      <c r="FC1895" s="21"/>
      <c r="FH1895" s="2"/>
      <c r="FJ1895" s="21"/>
      <c r="FK1895" s="21"/>
      <c r="FL1895" s="21"/>
      <c r="FQ1895" s="2"/>
      <c r="FS1895" s="21"/>
      <c r="FT1895" s="21"/>
      <c r="FU1895" s="21"/>
      <c r="FZ1895" s="2"/>
      <c r="GB1895" s="21"/>
      <c r="GC1895" s="21"/>
      <c r="GD1895" s="21"/>
      <c r="GI1895" s="2"/>
      <c r="GK1895" s="21"/>
      <c r="GL1895" s="21"/>
      <c r="GM1895" s="21"/>
      <c r="GR1895" s="2"/>
      <c r="GT1895" s="21"/>
      <c r="GU1895" s="21"/>
      <c r="GV1895" s="21"/>
      <c r="HA1895" s="2"/>
      <c r="HC1895" s="21"/>
      <c r="HD1895" s="21"/>
      <c r="HE1895" s="21"/>
      <c r="HJ1895" s="21"/>
      <c r="HK1895" s="21"/>
      <c r="HL1895" s="21"/>
      <c r="HM1895" s="21"/>
      <c r="HN1895" s="21"/>
      <c r="HO1895" s="21"/>
      <c r="HP1895" s="21"/>
      <c r="HQ1895" s="21"/>
      <c r="HR1895" s="21"/>
      <c r="HS1895" s="21"/>
      <c r="HT1895" s="21"/>
      <c r="HU1895" s="21"/>
      <c r="HV1895" s="21"/>
      <c r="HW1895" s="21"/>
      <c r="HX1895" s="21"/>
      <c r="HY1895" s="21"/>
      <c r="HZ1895" s="21"/>
      <c r="IA1895" s="21"/>
      <c r="IB1895" s="21"/>
      <c r="IC1895" s="21"/>
      <c r="ID1895" s="21"/>
      <c r="IE1895" s="21"/>
      <c r="IF1895" s="21"/>
      <c r="IG1895" s="21"/>
      <c r="IH1895" s="21"/>
      <c r="II1895" s="21"/>
      <c r="IJ1895" s="21"/>
      <c r="IK1895" s="21"/>
      <c r="IL1895" s="21"/>
      <c r="IM1895" s="21"/>
      <c r="IN1895" s="21"/>
      <c r="IO1895" s="21"/>
      <c r="RL1895" s="236"/>
    </row>
    <row r="1896" spans="1:480" s="17" customFormat="1" ht="14.25">
      <c r="A1896" s="321"/>
      <c r="B1896" s="321"/>
      <c r="C1896" s="321"/>
      <c r="D1896" s="321"/>
      <c r="E1896" s="299"/>
      <c r="F1896" s="21"/>
      <c r="G1896" s="21"/>
      <c r="K1896" s="2"/>
      <c r="M1896" s="21"/>
      <c r="N1896" s="21"/>
      <c r="O1896" s="21"/>
      <c r="T1896" s="2"/>
      <c r="V1896" s="21"/>
      <c r="W1896" s="21"/>
      <c r="X1896" s="21"/>
      <c r="AC1896" s="2"/>
      <c r="AE1896" s="21"/>
      <c r="AF1896" s="21"/>
      <c r="AG1896" s="21"/>
      <c r="AL1896" s="2"/>
      <c r="AN1896" s="21"/>
      <c r="AO1896" s="21"/>
      <c r="AP1896" s="21"/>
      <c r="AU1896" s="2"/>
      <c r="AW1896" s="21"/>
      <c r="AX1896" s="21"/>
      <c r="AY1896" s="21"/>
      <c r="BD1896" s="2"/>
      <c r="BF1896" s="21"/>
      <c r="BG1896" s="21"/>
      <c r="BH1896" s="21"/>
      <c r="BM1896" s="2"/>
      <c r="BO1896" s="21"/>
      <c r="BP1896" s="21"/>
      <c r="BQ1896" s="21"/>
      <c r="BV1896" s="2"/>
      <c r="BX1896" s="21"/>
      <c r="BY1896" s="21"/>
      <c r="BZ1896" s="21"/>
      <c r="CE1896" s="2"/>
      <c r="CG1896" s="21"/>
      <c r="CH1896" s="21"/>
      <c r="CI1896" s="21"/>
      <c r="CN1896" s="2"/>
      <c r="CP1896" s="21"/>
      <c r="CQ1896" s="21"/>
      <c r="CR1896" s="21"/>
      <c r="CW1896" s="2"/>
      <c r="CY1896" s="21"/>
      <c r="CZ1896" s="21"/>
      <c r="DA1896" s="21"/>
      <c r="DF1896" s="2"/>
      <c r="DH1896" s="21"/>
      <c r="DI1896" s="21"/>
      <c r="DJ1896" s="21"/>
      <c r="DO1896" s="2"/>
      <c r="DQ1896" s="21"/>
      <c r="DR1896" s="21"/>
      <c r="DS1896" s="21"/>
      <c r="DX1896" s="2"/>
      <c r="DZ1896" s="21"/>
      <c r="EA1896" s="21"/>
      <c r="EB1896" s="21"/>
      <c r="EG1896" s="2"/>
      <c r="EI1896" s="21"/>
      <c r="EJ1896" s="21"/>
      <c r="EK1896" s="21"/>
      <c r="EP1896" s="2"/>
      <c r="ER1896" s="21"/>
      <c r="ES1896" s="21"/>
      <c r="ET1896" s="21"/>
      <c r="EY1896" s="2"/>
      <c r="FA1896" s="21"/>
      <c r="FB1896" s="21"/>
      <c r="FC1896" s="21"/>
      <c r="FH1896" s="2"/>
      <c r="FJ1896" s="21"/>
      <c r="FK1896" s="21"/>
      <c r="FL1896" s="21"/>
      <c r="FQ1896" s="2"/>
      <c r="FS1896" s="21"/>
      <c r="FT1896" s="21"/>
      <c r="FU1896" s="21"/>
      <c r="FZ1896" s="2"/>
      <c r="GB1896" s="21"/>
      <c r="GC1896" s="21"/>
      <c r="GD1896" s="21"/>
      <c r="GI1896" s="2"/>
      <c r="GK1896" s="21"/>
      <c r="GL1896" s="21"/>
      <c r="GM1896" s="21"/>
      <c r="GR1896" s="2"/>
      <c r="GT1896" s="21"/>
      <c r="GU1896" s="21"/>
      <c r="GV1896" s="21"/>
      <c r="HA1896" s="2"/>
      <c r="HC1896" s="21"/>
      <c r="HD1896" s="21"/>
      <c r="HE1896" s="21"/>
      <c r="HJ1896" s="21"/>
      <c r="HK1896" s="21"/>
      <c r="HL1896" s="21"/>
      <c r="HM1896" s="21"/>
      <c r="HN1896" s="21"/>
      <c r="HO1896" s="21"/>
      <c r="HP1896" s="21"/>
      <c r="HQ1896" s="21"/>
      <c r="HR1896" s="21"/>
      <c r="HS1896" s="21"/>
      <c r="HT1896" s="21"/>
      <c r="HU1896" s="21"/>
      <c r="HV1896" s="21"/>
      <c r="HW1896" s="21"/>
      <c r="HX1896" s="21"/>
      <c r="HY1896" s="21"/>
      <c r="HZ1896" s="21"/>
      <c r="IA1896" s="21"/>
      <c r="IB1896" s="21"/>
      <c r="IC1896" s="21"/>
      <c r="ID1896" s="21"/>
      <c r="IE1896" s="21"/>
      <c r="IF1896" s="21"/>
      <c r="IG1896" s="21"/>
      <c r="IH1896" s="21"/>
      <c r="II1896" s="21"/>
      <c r="IJ1896" s="21"/>
      <c r="IK1896" s="21"/>
      <c r="IL1896" s="21"/>
      <c r="IM1896" s="21"/>
      <c r="IN1896" s="21"/>
      <c r="IO1896" s="21"/>
      <c r="RL1896" s="236"/>
    </row>
    <row r="1897" spans="1:480" s="17" customFormat="1" ht="14.25">
      <c r="A1897" s="360"/>
      <c r="B1897" s="321"/>
      <c r="C1897" s="321"/>
      <c r="D1897" s="321"/>
      <c r="E1897" s="299"/>
      <c r="F1897" s="21"/>
      <c r="G1897" s="21"/>
      <c r="K1897" s="2"/>
      <c r="M1897" s="21"/>
      <c r="N1897" s="21"/>
      <c r="O1897" s="21"/>
      <c r="T1897" s="2"/>
      <c r="V1897" s="21"/>
      <c r="W1897" s="21"/>
      <c r="X1897" s="21"/>
      <c r="AC1897" s="2"/>
      <c r="AE1897" s="21"/>
      <c r="AF1897" s="21"/>
      <c r="AG1897" s="21"/>
      <c r="AL1897" s="2"/>
      <c r="AN1897" s="21"/>
      <c r="AO1897" s="21"/>
      <c r="AP1897" s="21"/>
      <c r="AU1897" s="2"/>
      <c r="AW1897" s="21"/>
      <c r="AX1897" s="21"/>
      <c r="AY1897" s="21"/>
      <c r="BD1897" s="2"/>
      <c r="BF1897" s="21"/>
      <c r="BG1897" s="21"/>
      <c r="BH1897" s="21"/>
      <c r="BM1897" s="2"/>
      <c r="BO1897" s="21"/>
      <c r="BP1897" s="21"/>
      <c r="BQ1897" s="21"/>
      <c r="BV1897" s="2"/>
      <c r="BX1897" s="21"/>
      <c r="BY1897" s="21"/>
      <c r="BZ1897" s="21"/>
      <c r="CE1897" s="2"/>
      <c r="CG1897" s="21"/>
      <c r="CH1897" s="21"/>
      <c r="CI1897" s="21"/>
      <c r="CN1897" s="2"/>
      <c r="CP1897" s="21"/>
      <c r="CQ1897" s="21"/>
      <c r="CR1897" s="21"/>
      <c r="CW1897" s="2"/>
      <c r="CY1897" s="21"/>
      <c r="CZ1897" s="21"/>
      <c r="DA1897" s="21"/>
      <c r="DF1897" s="2"/>
      <c r="DH1897" s="21"/>
      <c r="DI1897" s="21"/>
      <c r="DJ1897" s="21"/>
      <c r="DO1897" s="2"/>
      <c r="DQ1897" s="21"/>
      <c r="DR1897" s="21"/>
      <c r="DS1897" s="21"/>
      <c r="DX1897" s="2"/>
      <c r="DZ1897" s="21"/>
      <c r="EA1897" s="21"/>
      <c r="EB1897" s="21"/>
      <c r="EG1897" s="2"/>
      <c r="EI1897" s="21"/>
      <c r="EJ1897" s="21"/>
      <c r="EK1897" s="21"/>
      <c r="EP1897" s="2"/>
      <c r="ER1897" s="21"/>
      <c r="ES1897" s="21"/>
      <c r="ET1897" s="21"/>
      <c r="EY1897" s="2"/>
      <c r="FA1897" s="21"/>
      <c r="FB1897" s="21"/>
      <c r="FC1897" s="21"/>
      <c r="FH1897" s="2"/>
      <c r="FJ1897" s="21"/>
      <c r="FK1897" s="21"/>
      <c r="FL1897" s="21"/>
      <c r="FQ1897" s="2"/>
      <c r="FS1897" s="21"/>
      <c r="FT1897" s="21"/>
      <c r="FU1897" s="21"/>
      <c r="FZ1897" s="2"/>
      <c r="GB1897" s="21"/>
      <c r="GC1897" s="21"/>
      <c r="GD1897" s="21"/>
      <c r="GI1897" s="2"/>
      <c r="GK1897" s="21"/>
      <c r="GL1897" s="21"/>
      <c r="GM1897" s="21"/>
      <c r="GR1897" s="2"/>
      <c r="GT1897" s="21"/>
      <c r="GU1897" s="21"/>
      <c r="GV1897" s="21"/>
      <c r="HA1897" s="2"/>
      <c r="HC1897" s="21"/>
      <c r="HD1897" s="21"/>
      <c r="HE1897" s="21"/>
      <c r="HJ1897" s="21"/>
      <c r="HK1897" s="21"/>
      <c r="HL1897" s="21"/>
      <c r="HM1897" s="21"/>
      <c r="HN1897" s="21"/>
      <c r="HO1897" s="21"/>
      <c r="HP1897" s="21"/>
      <c r="HQ1897" s="21"/>
      <c r="HR1897" s="21"/>
      <c r="HS1897" s="21"/>
      <c r="HT1897" s="21"/>
      <c r="HU1897" s="21"/>
      <c r="HV1897" s="21"/>
      <c r="HW1897" s="21"/>
      <c r="HX1897" s="21"/>
      <c r="HY1897" s="21"/>
      <c r="HZ1897" s="21"/>
      <c r="IA1897" s="21"/>
      <c r="IB1897" s="21"/>
      <c r="IC1897" s="21"/>
      <c r="ID1897" s="21"/>
      <c r="IE1897" s="21"/>
      <c r="IF1897" s="21"/>
      <c r="IG1897" s="21"/>
      <c r="IH1897" s="21"/>
      <c r="II1897" s="21"/>
      <c r="IJ1897" s="21"/>
      <c r="IK1897" s="21"/>
      <c r="IL1897" s="21"/>
      <c r="IM1897" s="21"/>
      <c r="IN1897" s="21"/>
      <c r="IO1897" s="21"/>
      <c r="RL1897" s="236"/>
    </row>
    <row r="1898" spans="1:480" s="17" customFormat="1" ht="14.25">
      <c r="A1898" s="321"/>
      <c r="B1898" s="321"/>
      <c r="C1898" s="321"/>
      <c r="D1898" s="321"/>
      <c r="E1898" s="299"/>
      <c r="F1898" s="21"/>
      <c r="G1898" s="21"/>
      <c r="K1898" s="2"/>
      <c r="M1898" s="21"/>
      <c r="N1898" s="21"/>
      <c r="O1898" s="21"/>
      <c r="T1898" s="2"/>
      <c r="V1898" s="21"/>
      <c r="W1898" s="21"/>
      <c r="X1898" s="21"/>
      <c r="AC1898" s="2"/>
      <c r="AE1898" s="21"/>
      <c r="AF1898" s="21"/>
      <c r="AG1898" s="21"/>
      <c r="AL1898" s="2"/>
      <c r="AN1898" s="21"/>
      <c r="AO1898" s="21"/>
      <c r="AP1898" s="21"/>
      <c r="AU1898" s="2"/>
      <c r="AW1898" s="21"/>
      <c r="AX1898" s="21"/>
      <c r="AY1898" s="21"/>
      <c r="BD1898" s="2"/>
      <c r="BF1898" s="21"/>
      <c r="BG1898" s="21"/>
      <c r="BH1898" s="21"/>
      <c r="BM1898" s="2"/>
      <c r="BO1898" s="21"/>
      <c r="BP1898" s="21"/>
      <c r="BQ1898" s="21"/>
      <c r="BV1898" s="2"/>
      <c r="BX1898" s="21"/>
      <c r="BY1898" s="21"/>
      <c r="BZ1898" s="21"/>
      <c r="CE1898" s="2"/>
      <c r="CG1898" s="21"/>
      <c r="CH1898" s="21"/>
      <c r="CI1898" s="21"/>
      <c r="CN1898" s="2"/>
      <c r="CP1898" s="21"/>
      <c r="CQ1898" s="21"/>
      <c r="CR1898" s="21"/>
      <c r="CW1898" s="2"/>
      <c r="CY1898" s="21"/>
      <c r="CZ1898" s="21"/>
      <c r="DA1898" s="21"/>
      <c r="DF1898" s="2"/>
      <c r="DH1898" s="21"/>
      <c r="DI1898" s="21"/>
      <c r="DJ1898" s="21"/>
      <c r="DO1898" s="2"/>
      <c r="DQ1898" s="21"/>
      <c r="DR1898" s="21"/>
      <c r="DS1898" s="21"/>
      <c r="DX1898" s="2"/>
      <c r="DZ1898" s="21"/>
      <c r="EA1898" s="21"/>
      <c r="EB1898" s="21"/>
      <c r="EG1898" s="2"/>
      <c r="EI1898" s="21"/>
      <c r="EJ1898" s="21"/>
      <c r="EK1898" s="21"/>
      <c r="EP1898" s="2"/>
      <c r="ER1898" s="21"/>
      <c r="ES1898" s="21"/>
      <c r="ET1898" s="21"/>
      <c r="EY1898" s="2"/>
      <c r="FA1898" s="21"/>
      <c r="FB1898" s="21"/>
      <c r="FC1898" s="21"/>
      <c r="FH1898" s="2"/>
      <c r="FJ1898" s="21"/>
      <c r="FK1898" s="21"/>
      <c r="FL1898" s="21"/>
      <c r="FQ1898" s="2"/>
      <c r="FS1898" s="21"/>
      <c r="FT1898" s="21"/>
      <c r="FU1898" s="21"/>
      <c r="FZ1898" s="2"/>
      <c r="GB1898" s="21"/>
      <c r="GC1898" s="21"/>
      <c r="GD1898" s="21"/>
      <c r="GI1898" s="2"/>
      <c r="GK1898" s="21"/>
      <c r="GL1898" s="21"/>
      <c r="GM1898" s="21"/>
      <c r="GR1898" s="2"/>
      <c r="GT1898" s="21"/>
      <c r="GU1898" s="21"/>
      <c r="GV1898" s="21"/>
      <c r="HA1898" s="2"/>
      <c r="HC1898" s="21"/>
      <c r="HD1898" s="21"/>
      <c r="HE1898" s="21"/>
      <c r="HJ1898" s="21"/>
      <c r="HK1898" s="21"/>
      <c r="HL1898" s="21"/>
      <c r="HM1898" s="21"/>
      <c r="HN1898" s="21"/>
      <c r="HO1898" s="21"/>
      <c r="HP1898" s="21"/>
      <c r="HQ1898" s="21"/>
      <c r="HR1898" s="21"/>
      <c r="HS1898" s="21"/>
      <c r="HT1898" s="21"/>
      <c r="HU1898" s="21"/>
      <c r="HV1898" s="21"/>
      <c r="HW1898" s="21"/>
      <c r="HX1898" s="21"/>
      <c r="HY1898" s="21"/>
      <c r="HZ1898" s="21"/>
      <c r="IA1898" s="21"/>
      <c r="IB1898" s="21"/>
      <c r="IC1898" s="21"/>
      <c r="ID1898" s="21"/>
      <c r="IE1898" s="21"/>
      <c r="IF1898" s="21"/>
      <c r="IG1898" s="21"/>
      <c r="IH1898" s="21"/>
      <c r="II1898" s="21"/>
      <c r="IJ1898" s="21"/>
      <c r="IK1898" s="21"/>
      <c r="IL1898" s="21"/>
      <c r="IM1898" s="21"/>
      <c r="IN1898" s="21"/>
      <c r="IO1898" s="21"/>
      <c r="RL1898" s="236"/>
    </row>
    <row r="1899" spans="1:480" s="17" customFormat="1" ht="14.25">
      <c r="A1899" s="360"/>
      <c r="B1899" s="321"/>
      <c r="C1899" s="321"/>
      <c r="D1899" s="321"/>
      <c r="E1899" s="299"/>
      <c r="F1899" s="21"/>
      <c r="G1899" s="21"/>
      <c r="K1899" s="2"/>
      <c r="M1899" s="21"/>
      <c r="N1899" s="21"/>
      <c r="O1899" s="21"/>
      <c r="T1899" s="2"/>
      <c r="V1899" s="21"/>
      <c r="W1899" s="21"/>
      <c r="X1899" s="21"/>
      <c r="AC1899" s="2"/>
      <c r="AE1899" s="21"/>
      <c r="AF1899" s="21"/>
      <c r="AG1899" s="21"/>
      <c r="AL1899" s="2"/>
      <c r="AN1899" s="21"/>
      <c r="AO1899" s="21"/>
      <c r="AP1899" s="21"/>
      <c r="AU1899" s="2"/>
      <c r="AW1899" s="21"/>
      <c r="AX1899" s="21"/>
      <c r="AY1899" s="21"/>
      <c r="BD1899" s="2"/>
      <c r="BF1899" s="21"/>
      <c r="BG1899" s="21"/>
      <c r="BH1899" s="21"/>
      <c r="BM1899" s="2"/>
      <c r="BO1899" s="21"/>
      <c r="BP1899" s="21"/>
      <c r="BQ1899" s="21"/>
      <c r="BV1899" s="2"/>
      <c r="BX1899" s="21"/>
      <c r="BY1899" s="21"/>
      <c r="BZ1899" s="21"/>
      <c r="CE1899" s="2"/>
      <c r="CG1899" s="21"/>
      <c r="CH1899" s="21"/>
      <c r="CI1899" s="21"/>
      <c r="CN1899" s="2"/>
      <c r="CP1899" s="21"/>
      <c r="CQ1899" s="21"/>
      <c r="CR1899" s="21"/>
      <c r="CW1899" s="2"/>
      <c r="CY1899" s="21"/>
      <c r="CZ1899" s="21"/>
      <c r="DA1899" s="21"/>
      <c r="DF1899" s="2"/>
      <c r="DH1899" s="21"/>
      <c r="DI1899" s="21"/>
      <c r="DJ1899" s="21"/>
      <c r="DO1899" s="2"/>
      <c r="DQ1899" s="21"/>
      <c r="DR1899" s="21"/>
      <c r="DS1899" s="21"/>
      <c r="DX1899" s="2"/>
      <c r="DZ1899" s="21"/>
      <c r="EA1899" s="21"/>
      <c r="EB1899" s="21"/>
      <c r="EG1899" s="2"/>
      <c r="EI1899" s="21"/>
      <c r="EJ1899" s="21"/>
      <c r="EK1899" s="21"/>
      <c r="EP1899" s="2"/>
      <c r="ER1899" s="21"/>
      <c r="ES1899" s="21"/>
      <c r="ET1899" s="21"/>
      <c r="EY1899" s="2"/>
      <c r="FA1899" s="21"/>
      <c r="FB1899" s="21"/>
      <c r="FC1899" s="21"/>
      <c r="FH1899" s="2"/>
      <c r="FJ1899" s="21"/>
      <c r="FK1899" s="21"/>
      <c r="FL1899" s="21"/>
      <c r="FQ1899" s="2"/>
      <c r="FS1899" s="21"/>
      <c r="FT1899" s="21"/>
      <c r="FU1899" s="21"/>
      <c r="FZ1899" s="2"/>
      <c r="GB1899" s="21"/>
      <c r="GC1899" s="21"/>
      <c r="GD1899" s="21"/>
      <c r="GI1899" s="2"/>
      <c r="GK1899" s="21"/>
      <c r="GL1899" s="21"/>
      <c r="GM1899" s="21"/>
      <c r="GR1899" s="2"/>
      <c r="GT1899" s="21"/>
      <c r="GU1899" s="21"/>
      <c r="GV1899" s="21"/>
      <c r="HA1899" s="2"/>
      <c r="HC1899" s="21"/>
      <c r="HD1899" s="21"/>
      <c r="HE1899" s="21"/>
      <c r="HJ1899" s="21"/>
      <c r="HK1899" s="21"/>
      <c r="HL1899" s="21"/>
      <c r="HM1899" s="21"/>
      <c r="HN1899" s="21"/>
      <c r="HO1899" s="21"/>
      <c r="HP1899" s="21"/>
      <c r="HQ1899" s="21"/>
      <c r="HR1899" s="21"/>
      <c r="HS1899" s="21"/>
      <c r="HT1899" s="21"/>
      <c r="HU1899" s="21"/>
      <c r="HV1899" s="21"/>
      <c r="HW1899" s="21"/>
      <c r="HX1899" s="21"/>
      <c r="HY1899" s="21"/>
      <c r="HZ1899" s="21"/>
      <c r="IA1899" s="21"/>
      <c r="IB1899" s="21"/>
      <c r="IC1899" s="21"/>
      <c r="ID1899" s="21"/>
      <c r="IE1899" s="21"/>
      <c r="IF1899" s="21"/>
      <c r="IG1899" s="21"/>
      <c r="IH1899" s="21"/>
      <c r="II1899" s="21"/>
      <c r="IJ1899" s="21"/>
      <c r="IK1899" s="21"/>
      <c r="IL1899" s="21"/>
      <c r="IM1899" s="21"/>
      <c r="IN1899" s="21"/>
      <c r="IO1899" s="21"/>
      <c r="RL1899" s="236"/>
    </row>
    <row r="1900" spans="1:480" s="17" customFormat="1" ht="14.25">
      <c r="A1900" s="321"/>
      <c r="B1900" s="321"/>
      <c r="C1900" s="321"/>
      <c r="D1900" s="321"/>
      <c r="E1900" s="299"/>
      <c r="F1900" s="21"/>
      <c r="G1900" s="21"/>
      <c r="K1900" s="2"/>
      <c r="M1900" s="21"/>
      <c r="N1900" s="21"/>
      <c r="O1900" s="21"/>
      <c r="T1900" s="2"/>
      <c r="V1900" s="21"/>
      <c r="W1900" s="21"/>
      <c r="X1900" s="21"/>
      <c r="AC1900" s="2"/>
      <c r="AE1900" s="21"/>
      <c r="AF1900" s="21"/>
      <c r="AG1900" s="21"/>
      <c r="AL1900" s="2"/>
      <c r="AN1900" s="21"/>
      <c r="AO1900" s="21"/>
      <c r="AP1900" s="21"/>
      <c r="AU1900" s="2"/>
      <c r="AW1900" s="21"/>
      <c r="AX1900" s="21"/>
      <c r="AY1900" s="21"/>
      <c r="BD1900" s="2"/>
      <c r="BF1900" s="21"/>
      <c r="BG1900" s="21"/>
      <c r="BH1900" s="21"/>
      <c r="BM1900" s="2"/>
      <c r="BO1900" s="21"/>
      <c r="BP1900" s="21"/>
      <c r="BQ1900" s="21"/>
      <c r="BV1900" s="2"/>
      <c r="BX1900" s="21"/>
      <c r="BY1900" s="21"/>
      <c r="BZ1900" s="21"/>
      <c r="CE1900" s="2"/>
      <c r="CG1900" s="21"/>
      <c r="CH1900" s="21"/>
      <c r="CI1900" s="21"/>
      <c r="CN1900" s="2"/>
      <c r="CP1900" s="21"/>
      <c r="CQ1900" s="21"/>
      <c r="CR1900" s="21"/>
      <c r="CW1900" s="2"/>
      <c r="CY1900" s="21"/>
      <c r="CZ1900" s="21"/>
      <c r="DA1900" s="21"/>
      <c r="DF1900" s="2"/>
      <c r="DH1900" s="21"/>
      <c r="DI1900" s="21"/>
      <c r="DJ1900" s="21"/>
      <c r="DO1900" s="2"/>
      <c r="DQ1900" s="21"/>
      <c r="DR1900" s="21"/>
      <c r="DS1900" s="21"/>
      <c r="DX1900" s="2"/>
      <c r="DZ1900" s="21"/>
      <c r="EA1900" s="21"/>
      <c r="EB1900" s="21"/>
      <c r="EG1900" s="2"/>
      <c r="EI1900" s="21"/>
      <c r="EJ1900" s="21"/>
      <c r="EK1900" s="21"/>
      <c r="EP1900" s="2"/>
      <c r="ER1900" s="21"/>
      <c r="ES1900" s="21"/>
      <c r="ET1900" s="21"/>
      <c r="EY1900" s="2"/>
      <c r="FA1900" s="21"/>
      <c r="FB1900" s="21"/>
      <c r="FC1900" s="21"/>
      <c r="FH1900" s="2"/>
      <c r="FJ1900" s="21"/>
      <c r="FK1900" s="21"/>
      <c r="FL1900" s="21"/>
      <c r="FQ1900" s="2"/>
      <c r="FS1900" s="21"/>
      <c r="FT1900" s="21"/>
      <c r="FU1900" s="21"/>
      <c r="FZ1900" s="2"/>
      <c r="GB1900" s="21"/>
      <c r="GC1900" s="21"/>
      <c r="GD1900" s="21"/>
      <c r="GI1900" s="2"/>
      <c r="GK1900" s="21"/>
      <c r="GL1900" s="21"/>
      <c r="GM1900" s="21"/>
      <c r="GR1900" s="2"/>
      <c r="GT1900" s="21"/>
      <c r="GU1900" s="21"/>
      <c r="GV1900" s="21"/>
      <c r="HA1900" s="2"/>
      <c r="HC1900" s="21"/>
      <c r="HD1900" s="21"/>
      <c r="HE1900" s="21"/>
      <c r="HJ1900" s="21"/>
      <c r="HK1900" s="21"/>
      <c r="HL1900" s="21"/>
      <c r="HM1900" s="21"/>
      <c r="HN1900" s="21"/>
      <c r="HO1900" s="21"/>
      <c r="HP1900" s="21"/>
      <c r="HQ1900" s="21"/>
      <c r="HR1900" s="21"/>
      <c r="HS1900" s="21"/>
      <c r="HT1900" s="21"/>
      <c r="HU1900" s="21"/>
      <c r="HV1900" s="21"/>
      <c r="HW1900" s="21"/>
      <c r="HX1900" s="21"/>
      <c r="HY1900" s="21"/>
      <c r="HZ1900" s="21"/>
      <c r="IA1900" s="21"/>
      <c r="IB1900" s="21"/>
      <c r="IC1900" s="21"/>
      <c r="ID1900" s="21"/>
      <c r="IE1900" s="21"/>
      <c r="IF1900" s="21"/>
      <c r="IG1900" s="21"/>
      <c r="IH1900" s="21"/>
      <c r="II1900" s="21"/>
      <c r="IJ1900" s="21"/>
      <c r="IK1900" s="21"/>
      <c r="IL1900" s="21"/>
      <c r="IM1900" s="21"/>
      <c r="IN1900" s="21"/>
      <c r="IO1900" s="21"/>
      <c r="RL1900" s="236"/>
    </row>
    <row r="1901" spans="1:480" s="17" customFormat="1" ht="14.25">
      <c r="A1901" s="321"/>
      <c r="B1901" s="321"/>
      <c r="C1901" s="321"/>
      <c r="D1901" s="321"/>
      <c r="E1901" s="299"/>
      <c r="F1901" s="21"/>
      <c r="G1901" s="21"/>
      <c r="K1901" s="2"/>
      <c r="M1901" s="21"/>
      <c r="N1901" s="21"/>
      <c r="O1901" s="21"/>
      <c r="T1901" s="2"/>
      <c r="V1901" s="21"/>
      <c r="W1901" s="21"/>
      <c r="X1901" s="21"/>
      <c r="AC1901" s="2"/>
      <c r="AE1901" s="21"/>
      <c r="AF1901" s="21"/>
      <c r="AG1901" s="21"/>
      <c r="AL1901" s="2"/>
      <c r="AN1901" s="21"/>
      <c r="AO1901" s="21"/>
      <c r="AP1901" s="21"/>
      <c r="AU1901" s="2"/>
      <c r="AW1901" s="21"/>
      <c r="AX1901" s="21"/>
      <c r="AY1901" s="21"/>
      <c r="BD1901" s="2"/>
      <c r="BF1901" s="21"/>
      <c r="BG1901" s="21"/>
      <c r="BH1901" s="21"/>
      <c r="BM1901" s="2"/>
      <c r="BO1901" s="21"/>
      <c r="BP1901" s="21"/>
      <c r="BQ1901" s="21"/>
      <c r="BV1901" s="2"/>
      <c r="BX1901" s="21"/>
      <c r="BY1901" s="21"/>
      <c r="BZ1901" s="21"/>
      <c r="CE1901" s="2"/>
      <c r="CG1901" s="21"/>
      <c r="CH1901" s="21"/>
      <c r="CI1901" s="21"/>
      <c r="CN1901" s="2"/>
      <c r="CP1901" s="21"/>
      <c r="CQ1901" s="21"/>
      <c r="CR1901" s="21"/>
      <c r="CW1901" s="2"/>
      <c r="CY1901" s="21"/>
      <c r="CZ1901" s="21"/>
      <c r="DA1901" s="21"/>
      <c r="DF1901" s="2"/>
      <c r="DH1901" s="21"/>
      <c r="DI1901" s="21"/>
      <c r="DJ1901" s="21"/>
      <c r="DO1901" s="2"/>
      <c r="DQ1901" s="21"/>
      <c r="DR1901" s="21"/>
      <c r="DS1901" s="21"/>
      <c r="DX1901" s="2"/>
      <c r="DZ1901" s="21"/>
      <c r="EA1901" s="21"/>
      <c r="EB1901" s="21"/>
      <c r="EG1901" s="2"/>
      <c r="EI1901" s="21"/>
      <c r="EJ1901" s="21"/>
      <c r="EK1901" s="21"/>
      <c r="EP1901" s="2"/>
      <c r="ER1901" s="21"/>
      <c r="ES1901" s="21"/>
      <c r="ET1901" s="21"/>
      <c r="EY1901" s="2"/>
      <c r="FA1901" s="21"/>
      <c r="FB1901" s="21"/>
      <c r="FC1901" s="21"/>
      <c r="FH1901" s="2"/>
      <c r="FJ1901" s="21"/>
      <c r="FK1901" s="21"/>
      <c r="FL1901" s="21"/>
      <c r="FQ1901" s="2"/>
      <c r="FS1901" s="21"/>
      <c r="FT1901" s="21"/>
      <c r="FU1901" s="21"/>
      <c r="FZ1901" s="2"/>
      <c r="GB1901" s="21"/>
      <c r="GC1901" s="21"/>
      <c r="GD1901" s="21"/>
      <c r="GI1901" s="2"/>
      <c r="GK1901" s="21"/>
      <c r="GL1901" s="21"/>
      <c r="GM1901" s="21"/>
      <c r="GR1901" s="2"/>
      <c r="GT1901" s="21"/>
      <c r="GU1901" s="21"/>
      <c r="GV1901" s="21"/>
      <c r="HA1901" s="2"/>
      <c r="HC1901" s="21"/>
      <c r="HD1901" s="21"/>
      <c r="HE1901" s="21"/>
      <c r="HJ1901" s="21"/>
      <c r="HK1901" s="21"/>
      <c r="HL1901" s="21"/>
      <c r="HM1901" s="21"/>
      <c r="HN1901" s="21"/>
      <c r="HO1901" s="21"/>
      <c r="HP1901" s="21"/>
      <c r="HQ1901" s="21"/>
      <c r="HR1901" s="21"/>
      <c r="HS1901" s="21"/>
      <c r="HT1901" s="21"/>
      <c r="HU1901" s="21"/>
      <c r="HV1901" s="21"/>
      <c r="HW1901" s="21"/>
      <c r="HX1901" s="21"/>
      <c r="HY1901" s="21"/>
      <c r="HZ1901" s="21"/>
      <c r="IA1901" s="21"/>
      <c r="IB1901" s="21"/>
      <c r="IC1901" s="21"/>
      <c r="ID1901" s="21"/>
      <c r="IE1901" s="21"/>
      <c r="IF1901" s="21"/>
      <c r="IG1901" s="21"/>
      <c r="IH1901" s="21"/>
      <c r="II1901" s="21"/>
      <c r="IJ1901" s="21"/>
      <c r="IK1901" s="21"/>
      <c r="IL1901" s="21"/>
      <c r="IM1901" s="21"/>
      <c r="IN1901" s="21"/>
      <c r="IO1901" s="21"/>
      <c r="RL1901" s="236"/>
    </row>
    <row r="1902" spans="1:480" s="17" customFormat="1" ht="14.25">
      <c r="A1902" s="360"/>
      <c r="B1902" s="321"/>
      <c r="C1902" s="321"/>
      <c r="D1902" s="321"/>
      <c r="E1902" s="299"/>
      <c r="F1902" s="21"/>
      <c r="G1902" s="21"/>
      <c r="K1902" s="2"/>
      <c r="M1902" s="21"/>
      <c r="N1902" s="21"/>
      <c r="O1902" s="21"/>
      <c r="T1902" s="2"/>
      <c r="V1902" s="21"/>
      <c r="W1902" s="21"/>
      <c r="X1902" s="21"/>
      <c r="AC1902" s="2"/>
      <c r="AE1902" s="21"/>
      <c r="AF1902" s="21"/>
      <c r="AG1902" s="21"/>
      <c r="AL1902" s="2"/>
      <c r="AN1902" s="21"/>
      <c r="AO1902" s="21"/>
      <c r="AP1902" s="21"/>
      <c r="AU1902" s="2"/>
      <c r="AW1902" s="21"/>
      <c r="AX1902" s="21"/>
      <c r="AY1902" s="21"/>
      <c r="BD1902" s="2"/>
      <c r="BF1902" s="21"/>
      <c r="BG1902" s="21"/>
      <c r="BH1902" s="21"/>
      <c r="BM1902" s="2"/>
      <c r="BO1902" s="21"/>
      <c r="BP1902" s="21"/>
      <c r="BQ1902" s="21"/>
      <c r="BV1902" s="2"/>
      <c r="BX1902" s="21"/>
      <c r="BY1902" s="21"/>
      <c r="BZ1902" s="21"/>
      <c r="CE1902" s="2"/>
      <c r="CG1902" s="21"/>
      <c r="CH1902" s="21"/>
      <c r="CI1902" s="21"/>
      <c r="CN1902" s="2"/>
      <c r="CP1902" s="21"/>
      <c r="CQ1902" s="21"/>
      <c r="CR1902" s="21"/>
      <c r="CW1902" s="2"/>
      <c r="CY1902" s="21"/>
      <c r="CZ1902" s="21"/>
      <c r="DA1902" s="21"/>
      <c r="DF1902" s="2"/>
      <c r="DH1902" s="21"/>
      <c r="DI1902" s="21"/>
      <c r="DJ1902" s="21"/>
      <c r="DO1902" s="2"/>
      <c r="DQ1902" s="21"/>
      <c r="DR1902" s="21"/>
      <c r="DS1902" s="21"/>
      <c r="DX1902" s="2"/>
      <c r="DZ1902" s="21"/>
      <c r="EA1902" s="21"/>
      <c r="EB1902" s="21"/>
      <c r="EG1902" s="2"/>
      <c r="EI1902" s="21"/>
      <c r="EJ1902" s="21"/>
      <c r="EK1902" s="21"/>
      <c r="EP1902" s="2"/>
      <c r="ER1902" s="21"/>
      <c r="ES1902" s="21"/>
      <c r="ET1902" s="21"/>
      <c r="EY1902" s="2"/>
      <c r="FA1902" s="21"/>
      <c r="FB1902" s="21"/>
      <c r="FC1902" s="21"/>
      <c r="FH1902" s="2"/>
      <c r="FJ1902" s="21"/>
      <c r="FK1902" s="21"/>
      <c r="FL1902" s="21"/>
      <c r="FQ1902" s="2"/>
      <c r="FS1902" s="21"/>
      <c r="FT1902" s="21"/>
      <c r="FU1902" s="21"/>
      <c r="FZ1902" s="2"/>
      <c r="GB1902" s="21"/>
      <c r="GC1902" s="21"/>
      <c r="GD1902" s="21"/>
      <c r="GI1902" s="2"/>
      <c r="GK1902" s="21"/>
      <c r="GL1902" s="21"/>
      <c r="GM1902" s="21"/>
      <c r="GR1902" s="2"/>
      <c r="GT1902" s="21"/>
      <c r="GU1902" s="21"/>
      <c r="GV1902" s="21"/>
      <c r="HA1902" s="2"/>
      <c r="HC1902" s="21"/>
      <c r="HD1902" s="21"/>
      <c r="HE1902" s="21"/>
      <c r="HJ1902" s="21"/>
      <c r="HK1902" s="21"/>
      <c r="HL1902" s="21"/>
      <c r="HM1902" s="21"/>
      <c r="HN1902" s="21"/>
      <c r="HO1902" s="21"/>
      <c r="HP1902" s="21"/>
      <c r="HQ1902" s="21"/>
      <c r="HR1902" s="21"/>
      <c r="HS1902" s="21"/>
      <c r="HT1902" s="21"/>
      <c r="HU1902" s="21"/>
      <c r="HV1902" s="21"/>
      <c r="HW1902" s="21"/>
      <c r="HX1902" s="21"/>
      <c r="HY1902" s="21"/>
      <c r="HZ1902" s="21"/>
      <c r="IA1902" s="21"/>
      <c r="IB1902" s="21"/>
      <c r="IC1902" s="21"/>
      <c r="ID1902" s="21"/>
      <c r="IE1902" s="21"/>
      <c r="IF1902" s="21"/>
      <c r="IG1902" s="21"/>
      <c r="IH1902" s="21"/>
      <c r="II1902" s="21"/>
      <c r="IJ1902" s="21"/>
      <c r="IK1902" s="21"/>
      <c r="IL1902" s="21"/>
      <c r="IM1902" s="21"/>
      <c r="IN1902" s="21"/>
      <c r="IO1902" s="21"/>
      <c r="RL1902" s="236"/>
    </row>
    <row r="1903" spans="1:480" s="17" customFormat="1" ht="14.25">
      <c r="A1903" s="360"/>
      <c r="B1903" s="321"/>
      <c r="C1903" s="321"/>
      <c r="D1903" s="321"/>
      <c r="E1903" s="299"/>
      <c r="F1903" s="21"/>
      <c r="G1903" s="21"/>
      <c r="K1903" s="2"/>
      <c r="M1903" s="21"/>
      <c r="N1903" s="21"/>
      <c r="O1903" s="21"/>
      <c r="T1903" s="2"/>
      <c r="V1903" s="21"/>
      <c r="W1903" s="21"/>
      <c r="X1903" s="21"/>
      <c r="AC1903" s="2"/>
      <c r="AE1903" s="21"/>
      <c r="AF1903" s="21"/>
      <c r="AG1903" s="21"/>
      <c r="AL1903" s="2"/>
      <c r="AN1903" s="21"/>
      <c r="AO1903" s="21"/>
      <c r="AP1903" s="21"/>
      <c r="AU1903" s="2"/>
      <c r="AW1903" s="21"/>
      <c r="AX1903" s="21"/>
      <c r="AY1903" s="21"/>
      <c r="BD1903" s="2"/>
      <c r="BF1903" s="21"/>
      <c r="BG1903" s="21"/>
      <c r="BH1903" s="21"/>
      <c r="BM1903" s="2"/>
      <c r="BO1903" s="21"/>
      <c r="BP1903" s="21"/>
      <c r="BQ1903" s="21"/>
      <c r="BV1903" s="2"/>
      <c r="BX1903" s="21"/>
      <c r="BY1903" s="21"/>
      <c r="BZ1903" s="21"/>
      <c r="CE1903" s="2"/>
      <c r="CG1903" s="21"/>
      <c r="CH1903" s="21"/>
      <c r="CI1903" s="21"/>
      <c r="CN1903" s="2"/>
      <c r="CP1903" s="21"/>
      <c r="CQ1903" s="21"/>
      <c r="CR1903" s="21"/>
      <c r="CW1903" s="2"/>
      <c r="CY1903" s="21"/>
      <c r="CZ1903" s="21"/>
      <c r="DA1903" s="21"/>
      <c r="DF1903" s="2"/>
      <c r="DH1903" s="21"/>
      <c r="DI1903" s="21"/>
      <c r="DJ1903" s="21"/>
      <c r="DO1903" s="2"/>
      <c r="DQ1903" s="21"/>
      <c r="DR1903" s="21"/>
      <c r="DS1903" s="21"/>
      <c r="DX1903" s="2"/>
      <c r="DZ1903" s="21"/>
      <c r="EA1903" s="21"/>
      <c r="EB1903" s="21"/>
      <c r="EG1903" s="2"/>
      <c r="EI1903" s="21"/>
      <c r="EJ1903" s="21"/>
      <c r="EK1903" s="21"/>
      <c r="EP1903" s="2"/>
      <c r="ER1903" s="21"/>
      <c r="ES1903" s="21"/>
      <c r="ET1903" s="21"/>
      <c r="EY1903" s="2"/>
      <c r="FA1903" s="21"/>
      <c r="FB1903" s="21"/>
      <c r="FC1903" s="21"/>
      <c r="FH1903" s="2"/>
      <c r="FJ1903" s="21"/>
      <c r="FK1903" s="21"/>
      <c r="FL1903" s="21"/>
      <c r="FQ1903" s="2"/>
      <c r="FS1903" s="21"/>
      <c r="FT1903" s="21"/>
      <c r="FU1903" s="21"/>
      <c r="FZ1903" s="2"/>
      <c r="GB1903" s="21"/>
      <c r="GC1903" s="21"/>
      <c r="GD1903" s="21"/>
      <c r="GI1903" s="2"/>
      <c r="GK1903" s="21"/>
      <c r="GL1903" s="21"/>
      <c r="GM1903" s="21"/>
      <c r="GR1903" s="2"/>
      <c r="GT1903" s="21"/>
      <c r="GU1903" s="21"/>
      <c r="GV1903" s="21"/>
      <c r="HA1903" s="2"/>
      <c r="HC1903" s="21"/>
      <c r="HD1903" s="21"/>
      <c r="HE1903" s="21"/>
      <c r="HJ1903" s="21"/>
      <c r="HK1903" s="21"/>
      <c r="HL1903" s="21"/>
      <c r="HM1903" s="21"/>
      <c r="HN1903" s="21"/>
      <c r="HO1903" s="21"/>
      <c r="HP1903" s="21"/>
      <c r="HQ1903" s="21"/>
      <c r="HR1903" s="21"/>
      <c r="HS1903" s="21"/>
      <c r="HT1903" s="21"/>
      <c r="HU1903" s="21"/>
      <c r="HV1903" s="21"/>
      <c r="HW1903" s="21"/>
      <c r="HX1903" s="21"/>
      <c r="HY1903" s="21"/>
      <c r="HZ1903" s="21"/>
      <c r="IA1903" s="21"/>
      <c r="IB1903" s="21"/>
      <c r="IC1903" s="21"/>
      <c r="ID1903" s="21"/>
      <c r="IE1903" s="21"/>
      <c r="IF1903" s="21"/>
      <c r="IG1903" s="21"/>
      <c r="IH1903" s="21"/>
      <c r="II1903" s="21"/>
      <c r="IJ1903" s="21"/>
      <c r="IK1903" s="21"/>
      <c r="IL1903" s="21"/>
      <c r="IM1903" s="21"/>
      <c r="IN1903" s="21"/>
      <c r="IO1903" s="21"/>
      <c r="RL1903" s="236"/>
    </row>
    <row r="1904" spans="1:480" s="17" customFormat="1" ht="14.25">
      <c r="A1904" s="321"/>
      <c r="B1904" s="321"/>
      <c r="C1904" s="321"/>
      <c r="D1904" s="321"/>
      <c r="E1904" s="299"/>
      <c r="F1904" s="21"/>
      <c r="G1904" s="21"/>
      <c r="K1904" s="2"/>
      <c r="M1904" s="21"/>
      <c r="N1904" s="21"/>
      <c r="O1904" s="21"/>
      <c r="T1904" s="2"/>
      <c r="V1904" s="21"/>
      <c r="W1904" s="21"/>
      <c r="X1904" s="21"/>
      <c r="AC1904" s="2"/>
      <c r="AE1904" s="21"/>
      <c r="AF1904" s="21"/>
      <c r="AG1904" s="21"/>
      <c r="AL1904" s="2"/>
      <c r="AN1904" s="21"/>
      <c r="AO1904" s="21"/>
      <c r="AP1904" s="21"/>
      <c r="AU1904" s="2"/>
      <c r="AW1904" s="21"/>
      <c r="AX1904" s="21"/>
      <c r="AY1904" s="21"/>
      <c r="BD1904" s="2"/>
      <c r="BF1904" s="21"/>
      <c r="BG1904" s="21"/>
      <c r="BH1904" s="21"/>
      <c r="BM1904" s="2"/>
      <c r="BO1904" s="21"/>
      <c r="BP1904" s="21"/>
      <c r="BQ1904" s="21"/>
      <c r="BV1904" s="2"/>
      <c r="BX1904" s="21"/>
      <c r="BY1904" s="21"/>
      <c r="BZ1904" s="21"/>
      <c r="CE1904" s="2"/>
      <c r="CG1904" s="21"/>
      <c r="CH1904" s="21"/>
      <c r="CI1904" s="21"/>
      <c r="CN1904" s="2"/>
      <c r="CP1904" s="21"/>
      <c r="CQ1904" s="21"/>
      <c r="CR1904" s="21"/>
      <c r="CW1904" s="2"/>
      <c r="CY1904" s="21"/>
      <c r="CZ1904" s="21"/>
      <c r="DA1904" s="21"/>
      <c r="DF1904" s="2"/>
      <c r="DH1904" s="21"/>
      <c r="DI1904" s="21"/>
      <c r="DJ1904" s="21"/>
      <c r="DO1904" s="2"/>
      <c r="DQ1904" s="21"/>
      <c r="DR1904" s="21"/>
      <c r="DS1904" s="21"/>
      <c r="DX1904" s="2"/>
      <c r="DZ1904" s="21"/>
      <c r="EA1904" s="21"/>
      <c r="EB1904" s="21"/>
      <c r="EG1904" s="2"/>
      <c r="EI1904" s="21"/>
      <c r="EJ1904" s="21"/>
      <c r="EK1904" s="21"/>
      <c r="EP1904" s="2"/>
      <c r="ER1904" s="21"/>
      <c r="ES1904" s="21"/>
      <c r="ET1904" s="21"/>
      <c r="EY1904" s="2"/>
      <c r="FA1904" s="21"/>
      <c r="FB1904" s="21"/>
      <c r="FC1904" s="21"/>
      <c r="FH1904" s="2"/>
      <c r="FJ1904" s="21"/>
      <c r="FK1904" s="21"/>
      <c r="FL1904" s="21"/>
      <c r="FQ1904" s="2"/>
      <c r="FS1904" s="21"/>
      <c r="FT1904" s="21"/>
      <c r="FU1904" s="21"/>
      <c r="FZ1904" s="2"/>
      <c r="GB1904" s="21"/>
      <c r="GC1904" s="21"/>
      <c r="GD1904" s="21"/>
      <c r="GI1904" s="2"/>
      <c r="GK1904" s="21"/>
      <c r="GL1904" s="21"/>
      <c r="GM1904" s="21"/>
      <c r="GR1904" s="2"/>
      <c r="GT1904" s="21"/>
      <c r="GU1904" s="21"/>
      <c r="GV1904" s="21"/>
      <c r="HA1904" s="2"/>
      <c r="HC1904" s="21"/>
      <c r="HD1904" s="21"/>
      <c r="HE1904" s="21"/>
      <c r="HJ1904" s="21"/>
      <c r="HK1904" s="21"/>
      <c r="HL1904" s="21"/>
      <c r="HM1904" s="21"/>
      <c r="HN1904" s="21"/>
      <c r="HO1904" s="21"/>
      <c r="HP1904" s="21"/>
      <c r="HQ1904" s="21"/>
      <c r="HR1904" s="21"/>
      <c r="HS1904" s="21"/>
      <c r="HT1904" s="21"/>
      <c r="HU1904" s="21"/>
      <c r="HV1904" s="21"/>
      <c r="HW1904" s="21"/>
      <c r="HX1904" s="21"/>
      <c r="HY1904" s="21"/>
      <c r="HZ1904" s="21"/>
      <c r="IA1904" s="21"/>
      <c r="IB1904" s="21"/>
      <c r="IC1904" s="21"/>
      <c r="ID1904" s="21"/>
      <c r="IE1904" s="21"/>
      <c r="IF1904" s="21"/>
      <c r="IG1904" s="21"/>
      <c r="IH1904" s="21"/>
      <c r="II1904" s="21"/>
      <c r="IJ1904" s="21"/>
      <c r="IK1904" s="21"/>
      <c r="IL1904" s="21"/>
      <c r="IM1904" s="21"/>
      <c r="IN1904" s="21"/>
      <c r="IO1904" s="21"/>
      <c r="RL1904" s="236"/>
    </row>
    <row r="1905" spans="1:480" s="17" customFormat="1" ht="14.25">
      <c r="A1905" s="360"/>
      <c r="B1905" s="321"/>
      <c r="C1905" s="321"/>
      <c r="D1905" s="321"/>
      <c r="E1905" s="299"/>
      <c r="F1905" s="21"/>
      <c r="G1905" s="21"/>
      <c r="K1905" s="2"/>
      <c r="M1905" s="21"/>
      <c r="N1905" s="21"/>
      <c r="O1905" s="21"/>
      <c r="T1905" s="2"/>
      <c r="V1905" s="21"/>
      <c r="W1905" s="21"/>
      <c r="X1905" s="21"/>
      <c r="AC1905" s="2"/>
      <c r="AE1905" s="21"/>
      <c r="AF1905" s="21"/>
      <c r="AG1905" s="21"/>
      <c r="AL1905" s="2"/>
      <c r="AN1905" s="21"/>
      <c r="AO1905" s="21"/>
      <c r="AP1905" s="21"/>
      <c r="AU1905" s="2"/>
      <c r="AW1905" s="21"/>
      <c r="AX1905" s="21"/>
      <c r="AY1905" s="21"/>
      <c r="BD1905" s="2"/>
      <c r="BF1905" s="21"/>
      <c r="BG1905" s="21"/>
      <c r="BH1905" s="21"/>
      <c r="BM1905" s="2"/>
      <c r="BO1905" s="21"/>
      <c r="BP1905" s="21"/>
      <c r="BQ1905" s="21"/>
      <c r="BV1905" s="2"/>
      <c r="BX1905" s="21"/>
      <c r="BY1905" s="21"/>
      <c r="BZ1905" s="21"/>
      <c r="CE1905" s="2"/>
      <c r="CG1905" s="21"/>
      <c r="CH1905" s="21"/>
      <c r="CI1905" s="21"/>
      <c r="CN1905" s="2"/>
      <c r="CP1905" s="21"/>
      <c r="CQ1905" s="21"/>
      <c r="CR1905" s="21"/>
      <c r="CW1905" s="2"/>
      <c r="CY1905" s="21"/>
      <c r="CZ1905" s="21"/>
      <c r="DA1905" s="21"/>
      <c r="DF1905" s="2"/>
      <c r="DH1905" s="21"/>
      <c r="DI1905" s="21"/>
      <c r="DJ1905" s="21"/>
      <c r="DO1905" s="2"/>
      <c r="DQ1905" s="21"/>
      <c r="DR1905" s="21"/>
      <c r="DS1905" s="21"/>
      <c r="DX1905" s="2"/>
      <c r="DZ1905" s="21"/>
      <c r="EA1905" s="21"/>
      <c r="EB1905" s="21"/>
      <c r="EG1905" s="2"/>
      <c r="EI1905" s="21"/>
      <c r="EJ1905" s="21"/>
      <c r="EK1905" s="21"/>
      <c r="EP1905" s="2"/>
      <c r="ER1905" s="21"/>
      <c r="ES1905" s="21"/>
      <c r="ET1905" s="21"/>
      <c r="EY1905" s="2"/>
      <c r="FA1905" s="21"/>
      <c r="FB1905" s="21"/>
      <c r="FC1905" s="21"/>
      <c r="FH1905" s="2"/>
      <c r="FJ1905" s="21"/>
      <c r="FK1905" s="21"/>
      <c r="FL1905" s="21"/>
      <c r="FQ1905" s="2"/>
      <c r="FS1905" s="21"/>
      <c r="FT1905" s="21"/>
      <c r="FU1905" s="21"/>
      <c r="FZ1905" s="2"/>
      <c r="GB1905" s="21"/>
      <c r="GC1905" s="21"/>
      <c r="GD1905" s="21"/>
      <c r="GI1905" s="2"/>
      <c r="GK1905" s="21"/>
      <c r="GL1905" s="21"/>
      <c r="GM1905" s="21"/>
      <c r="GR1905" s="2"/>
      <c r="GT1905" s="21"/>
      <c r="GU1905" s="21"/>
      <c r="GV1905" s="21"/>
      <c r="HA1905" s="2"/>
      <c r="HC1905" s="21"/>
      <c r="HD1905" s="21"/>
      <c r="HE1905" s="21"/>
      <c r="HJ1905" s="21"/>
      <c r="HK1905" s="21"/>
      <c r="HL1905" s="21"/>
      <c r="HM1905" s="21"/>
      <c r="HN1905" s="21"/>
      <c r="HO1905" s="21"/>
      <c r="HP1905" s="21"/>
      <c r="HQ1905" s="21"/>
      <c r="HR1905" s="21"/>
      <c r="HS1905" s="21"/>
      <c r="HT1905" s="21"/>
      <c r="HU1905" s="21"/>
      <c r="HV1905" s="21"/>
      <c r="HW1905" s="21"/>
      <c r="HX1905" s="21"/>
      <c r="HY1905" s="21"/>
      <c r="HZ1905" s="21"/>
      <c r="IA1905" s="21"/>
      <c r="IB1905" s="21"/>
      <c r="IC1905" s="21"/>
      <c r="ID1905" s="21"/>
      <c r="IE1905" s="21"/>
      <c r="IF1905" s="21"/>
      <c r="IG1905" s="21"/>
      <c r="IH1905" s="21"/>
      <c r="II1905" s="21"/>
      <c r="IJ1905" s="21"/>
      <c r="IK1905" s="21"/>
      <c r="IL1905" s="21"/>
      <c r="IM1905" s="21"/>
      <c r="IN1905" s="21"/>
      <c r="IO1905" s="21"/>
      <c r="RL1905" s="236"/>
    </row>
    <row r="1906" spans="1:480" s="17" customFormat="1" ht="14.25">
      <c r="A1906" s="321"/>
      <c r="B1906" s="321"/>
      <c r="C1906" s="321"/>
      <c r="D1906" s="321"/>
      <c r="E1906" s="299"/>
      <c r="F1906" s="21"/>
      <c r="G1906" s="21"/>
      <c r="K1906" s="2"/>
      <c r="M1906" s="21"/>
      <c r="N1906" s="21"/>
      <c r="O1906" s="21"/>
      <c r="T1906" s="2"/>
      <c r="V1906" s="21"/>
      <c r="W1906" s="21"/>
      <c r="X1906" s="21"/>
      <c r="AC1906" s="2"/>
      <c r="AE1906" s="21"/>
      <c r="AF1906" s="21"/>
      <c r="AG1906" s="21"/>
      <c r="AL1906" s="2"/>
      <c r="AN1906" s="21"/>
      <c r="AO1906" s="21"/>
      <c r="AP1906" s="21"/>
      <c r="AU1906" s="2"/>
      <c r="AW1906" s="21"/>
      <c r="AX1906" s="21"/>
      <c r="AY1906" s="21"/>
      <c r="BD1906" s="2"/>
      <c r="BF1906" s="21"/>
      <c r="BG1906" s="21"/>
      <c r="BH1906" s="21"/>
      <c r="BM1906" s="2"/>
      <c r="BO1906" s="21"/>
      <c r="BP1906" s="21"/>
      <c r="BQ1906" s="21"/>
      <c r="BV1906" s="2"/>
      <c r="BX1906" s="21"/>
      <c r="BY1906" s="21"/>
      <c r="BZ1906" s="21"/>
      <c r="CE1906" s="2"/>
      <c r="CG1906" s="21"/>
      <c r="CH1906" s="21"/>
      <c r="CI1906" s="21"/>
      <c r="CN1906" s="2"/>
      <c r="CP1906" s="21"/>
      <c r="CQ1906" s="21"/>
      <c r="CR1906" s="21"/>
      <c r="CW1906" s="2"/>
      <c r="CY1906" s="21"/>
      <c r="CZ1906" s="21"/>
      <c r="DA1906" s="21"/>
      <c r="DF1906" s="2"/>
      <c r="DH1906" s="21"/>
      <c r="DI1906" s="21"/>
      <c r="DJ1906" s="21"/>
      <c r="DO1906" s="2"/>
      <c r="DQ1906" s="21"/>
      <c r="DR1906" s="21"/>
      <c r="DS1906" s="21"/>
      <c r="DX1906" s="2"/>
      <c r="DZ1906" s="21"/>
      <c r="EA1906" s="21"/>
      <c r="EB1906" s="21"/>
      <c r="EG1906" s="2"/>
      <c r="EI1906" s="21"/>
      <c r="EJ1906" s="21"/>
      <c r="EK1906" s="21"/>
      <c r="EP1906" s="2"/>
      <c r="ER1906" s="21"/>
      <c r="ES1906" s="21"/>
      <c r="ET1906" s="21"/>
      <c r="EY1906" s="2"/>
      <c r="FA1906" s="21"/>
      <c r="FB1906" s="21"/>
      <c r="FC1906" s="21"/>
      <c r="FH1906" s="2"/>
      <c r="FJ1906" s="21"/>
      <c r="FK1906" s="21"/>
      <c r="FL1906" s="21"/>
      <c r="FQ1906" s="2"/>
      <c r="FS1906" s="21"/>
      <c r="FT1906" s="21"/>
      <c r="FU1906" s="21"/>
      <c r="FZ1906" s="2"/>
      <c r="GB1906" s="21"/>
      <c r="GC1906" s="21"/>
      <c r="GD1906" s="21"/>
      <c r="GI1906" s="2"/>
      <c r="GK1906" s="21"/>
      <c r="GL1906" s="21"/>
      <c r="GM1906" s="21"/>
      <c r="GR1906" s="2"/>
      <c r="GT1906" s="21"/>
      <c r="GU1906" s="21"/>
      <c r="GV1906" s="21"/>
      <c r="HA1906" s="2"/>
      <c r="HC1906" s="21"/>
      <c r="HD1906" s="21"/>
      <c r="HE1906" s="21"/>
      <c r="HJ1906" s="21"/>
      <c r="HK1906" s="21"/>
      <c r="HL1906" s="21"/>
      <c r="HM1906" s="21"/>
      <c r="HN1906" s="21"/>
      <c r="HO1906" s="21"/>
      <c r="HP1906" s="21"/>
      <c r="HQ1906" s="21"/>
      <c r="HR1906" s="21"/>
      <c r="HS1906" s="21"/>
      <c r="HT1906" s="21"/>
      <c r="HU1906" s="21"/>
      <c r="HV1906" s="21"/>
      <c r="HW1906" s="21"/>
      <c r="HX1906" s="21"/>
      <c r="HY1906" s="21"/>
      <c r="HZ1906" s="21"/>
      <c r="IA1906" s="21"/>
      <c r="IB1906" s="21"/>
      <c r="IC1906" s="21"/>
      <c r="ID1906" s="21"/>
      <c r="IE1906" s="21"/>
      <c r="IF1906" s="21"/>
      <c r="IG1906" s="21"/>
      <c r="IH1906" s="21"/>
      <c r="II1906" s="21"/>
      <c r="IJ1906" s="21"/>
      <c r="IK1906" s="21"/>
      <c r="IL1906" s="21"/>
      <c r="IM1906" s="21"/>
      <c r="IN1906" s="21"/>
      <c r="IO1906" s="21"/>
      <c r="RL1906" s="236"/>
    </row>
    <row r="1907" spans="1:480" s="17" customFormat="1" ht="14.25">
      <c r="A1907" s="360"/>
      <c r="B1907" s="321"/>
      <c r="C1907" s="321"/>
      <c r="D1907" s="321"/>
      <c r="E1907" s="299"/>
      <c r="F1907" s="21"/>
      <c r="G1907" s="21"/>
      <c r="K1907" s="2"/>
      <c r="M1907" s="21"/>
      <c r="N1907" s="21"/>
      <c r="O1907" s="21"/>
      <c r="T1907" s="2"/>
      <c r="V1907" s="21"/>
      <c r="W1907" s="21"/>
      <c r="X1907" s="21"/>
      <c r="AC1907" s="2"/>
      <c r="AE1907" s="21"/>
      <c r="AF1907" s="21"/>
      <c r="AG1907" s="21"/>
      <c r="AL1907" s="2"/>
      <c r="AN1907" s="21"/>
      <c r="AO1907" s="21"/>
      <c r="AP1907" s="21"/>
      <c r="AU1907" s="2"/>
      <c r="AW1907" s="21"/>
      <c r="AX1907" s="21"/>
      <c r="AY1907" s="21"/>
      <c r="BD1907" s="2"/>
      <c r="BF1907" s="21"/>
      <c r="BG1907" s="21"/>
      <c r="BH1907" s="21"/>
      <c r="BM1907" s="2"/>
      <c r="BO1907" s="21"/>
      <c r="BP1907" s="21"/>
      <c r="BQ1907" s="21"/>
      <c r="BV1907" s="2"/>
      <c r="BX1907" s="21"/>
      <c r="BY1907" s="21"/>
      <c r="BZ1907" s="21"/>
      <c r="CE1907" s="2"/>
      <c r="CG1907" s="21"/>
      <c r="CH1907" s="21"/>
      <c r="CI1907" s="21"/>
      <c r="CN1907" s="2"/>
      <c r="CP1907" s="21"/>
      <c r="CQ1907" s="21"/>
      <c r="CR1907" s="21"/>
      <c r="CW1907" s="2"/>
      <c r="CY1907" s="21"/>
      <c r="CZ1907" s="21"/>
      <c r="DA1907" s="21"/>
      <c r="DF1907" s="2"/>
      <c r="DH1907" s="21"/>
      <c r="DI1907" s="21"/>
      <c r="DJ1907" s="21"/>
      <c r="DO1907" s="2"/>
      <c r="DQ1907" s="21"/>
      <c r="DR1907" s="21"/>
      <c r="DS1907" s="21"/>
      <c r="DX1907" s="2"/>
      <c r="DZ1907" s="21"/>
      <c r="EA1907" s="21"/>
      <c r="EB1907" s="21"/>
      <c r="EG1907" s="2"/>
      <c r="EI1907" s="21"/>
      <c r="EJ1907" s="21"/>
      <c r="EK1907" s="21"/>
      <c r="EP1907" s="2"/>
      <c r="ER1907" s="21"/>
      <c r="ES1907" s="21"/>
      <c r="ET1907" s="21"/>
      <c r="EY1907" s="2"/>
      <c r="FA1907" s="21"/>
      <c r="FB1907" s="21"/>
      <c r="FC1907" s="21"/>
      <c r="FH1907" s="2"/>
      <c r="FJ1907" s="21"/>
      <c r="FK1907" s="21"/>
      <c r="FL1907" s="21"/>
      <c r="FQ1907" s="2"/>
      <c r="FS1907" s="21"/>
      <c r="FT1907" s="21"/>
      <c r="FU1907" s="21"/>
      <c r="FZ1907" s="2"/>
      <c r="GB1907" s="21"/>
      <c r="GC1907" s="21"/>
      <c r="GD1907" s="21"/>
      <c r="GI1907" s="2"/>
      <c r="GK1907" s="21"/>
      <c r="GL1907" s="21"/>
      <c r="GM1907" s="21"/>
      <c r="GR1907" s="2"/>
      <c r="GT1907" s="21"/>
      <c r="GU1907" s="21"/>
      <c r="GV1907" s="21"/>
      <c r="HA1907" s="2"/>
      <c r="HC1907" s="21"/>
      <c r="HD1907" s="21"/>
      <c r="HE1907" s="21"/>
      <c r="HJ1907" s="21"/>
      <c r="HK1907" s="21"/>
      <c r="HL1907" s="21"/>
      <c r="HM1907" s="21"/>
      <c r="HN1907" s="21"/>
      <c r="HO1907" s="21"/>
      <c r="HP1907" s="21"/>
      <c r="HQ1907" s="21"/>
      <c r="HR1907" s="21"/>
      <c r="HS1907" s="21"/>
      <c r="HT1907" s="21"/>
      <c r="HU1907" s="21"/>
      <c r="HV1907" s="21"/>
      <c r="HW1907" s="21"/>
      <c r="HX1907" s="21"/>
      <c r="HY1907" s="21"/>
      <c r="HZ1907" s="21"/>
      <c r="IA1907" s="21"/>
      <c r="IB1907" s="21"/>
      <c r="IC1907" s="21"/>
      <c r="ID1907" s="21"/>
      <c r="IE1907" s="21"/>
      <c r="IF1907" s="21"/>
      <c r="IG1907" s="21"/>
      <c r="IH1907" s="21"/>
      <c r="II1907" s="21"/>
      <c r="IJ1907" s="21"/>
      <c r="IK1907" s="21"/>
      <c r="IL1907" s="21"/>
      <c r="IM1907" s="21"/>
      <c r="IN1907" s="21"/>
      <c r="IO1907" s="21"/>
      <c r="RL1907" s="236"/>
    </row>
    <row r="1908" spans="1:480" s="17" customFormat="1" ht="14.25">
      <c r="A1908" s="321"/>
      <c r="B1908" s="321"/>
      <c r="C1908" s="321"/>
      <c r="D1908" s="321"/>
      <c r="E1908" s="299"/>
      <c r="F1908" s="21"/>
      <c r="G1908" s="21"/>
      <c r="K1908" s="2"/>
      <c r="M1908" s="21"/>
      <c r="N1908" s="21"/>
      <c r="O1908" s="21"/>
      <c r="T1908" s="2"/>
      <c r="V1908" s="21"/>
      <c r="W1908" s="21"/>
      <c r="X1908" s="21"/>
      <c r="AC1908" s="2"/>
      <c r="AE1908" s="21"/>
      <c r="AF1908" s="21"/>
      <c r="AG1908" s="21"/>
      <c r="AL1908" s="2"/>
      <c r="AN1908" s="21"/>
      <c r="AO1908" s="21"/>
      <c r="AP1908" s="21"/>
      <c r="AU1908" s="2"/>
      <c r="AW1908" s="21"/>
      <c r="AX1908" s="21"/>
      <c r="AY1908" s="21"/>
      <c r="BD1908" s="2"/>
      <c r="BF1908" s="21"/>
      <c r="BG1908" s="21"/>
      <c r="BH1908" s="21"/>
      <c r="BM1908" s="2"/>
      <c r="BO1908" s="21"/>
      <c r="BP1908" s="21"/>
      <c r="BQ1908" s="21"/>
      <c r="BV1908" s="2"/>
      <c r="BX1908" s="21"/>
      <c r="BY1908" s="21"/>
      <c r="BZ1908" s="21"/>
      <c r="CE1908" s="2"/>
      <c r="CG1908" s="21"/>
      <c r="CH1908" s="21"/>
      <c r="CI1908" s="21"/>
      <c r="CN1908" s="2"/>
      <c r="CP1908" s="21"/>
      <c r="CQ1908" s="21"/>
      <c r="CR1908" s="21"/>
      <c r="CW1908" s="2"/>
      <c r="CY1908" s="21"/>
      <c r="CZ1908" s="21"/>
      <c r="DA1908" s="21"/>
      <c r="DF1908" s="2"/>
      <c r="DH1908" s="21"/>
      <c r="DI1908" s="21"/>
      <c r="DJ1908" s="21"/>
      <c r="DO1908" s="2"/>
      <c r="DQ1908" s="21"/>
      <c r="DR1908" s="21"/>
      <c r="DS1908" s="21"/>
      <c r="DX1908" s="2"/>
      <c r="DZ1908" s="21"/>
      <c r="EA1908" s="21"/>
      <c r="EB1908" s="21"/>
      <c r="EG1908" s="2"/>
      <c r="EI1908" s="21"/>
      <c r="EJ1908" s="21"/>
      <c r="EK1908" s="21"/>
      <c r="EP1908" s="2"/>
      <c r="ER1908" s="21"/>
      <c r="ES1908" s="21"/>
      <c r="ET1908" s="21"/>
      <c r="EY1908" s="2"/>
      <c r="FA1908" s="21"/>
      <c r="FB1908" s="21"/>
      <c r="FC1908" s="21"/>
      <c r="FH1908" s="2"/>
      <c r="FJ1908" s="21"/>
      <c r="FK1908" s="21"/>
      <c r="FL1908" s="21"/>
      <c r="FQ1908" s="2"/>
      <c r="FS1908" s="21"/>
      <c r="FT1908" s="21"/>
      <c r="FU1908" s="21"/>
      <c r="FZ1908" s="2"/>
      <c r="GB1908" s="21"/>
      <c r="GC1908" s="21"/>
      <c r="GD1908" s="21"/>
      <c r="GI1908" s="2"/>
      <c r="GK1908" s="21"/>
      <c r="GL1908" s="21"/>
      <c r="GM1908" s="21"/>
      <c r="GR1908" s="2"/>
      <c r="GT1908" s="21"/>
      <c r="GU1908" s="21"/>
      <c r="GV1908" s="21"/>
      <c r="HA1908" s="2"/>
      <c r="HC1908" s="21"/>
      <c r="HD1908" s="21"/>
      <c r="HE1908" s="21"/>
      <c r="HJ1908" s="21"/>
      <c r="HK1908" s="21"/>
      <c r="HL1908" s="21"/>
      <c r="HM1908" s="21"/>
      <c r="HN1908" s="21"/>
      <c r="HO1908" s="21"/>
      <c r="HP1908" s="21"/>
      <c r="HQ1908" s="21"/>
      <c r="HR1908" s="21"/>
      <c r="HS1908" s="21"/>
      <c r="HT1908" s="21"/>
      <c r="HU1908" s="21"/>
      <c r="HV1908" s="21"/>
      <c r="HW1908" s="21"/>
      <c r="HX1908" s="21"/>
      <c r="HY1908" s="21"/>
      <c r="HZ1908" s="21"/>
      <c r="IA1908" s="21"/>
      <c r="IB1908" s="21"/>
      <c r="IC1908" s="21"/>
      <c r="ID1908" s="21"/>
      <c r="IE1908" s="21"/>
      <c r="IF1908" s="21"/>
      <c r="IG1908" s="21"/>
      <c r="IH1908" s="21"/>
      <c r="II1908" s="21"/>
      <c r="IJ1908" s="21"/>
      <c r="IK1908" s="21"/>
      <c r="IL1908" s="21"/>
      <c r="IM1908" s="21"/>
      <c r="IN1908" s="21"/>
      <c r="IO1908" s="21"/>
      <c r="RL1908" s="236"/>
    </row>
    <row r="1909" spans="1:480" s="17" customFormat="1" ht="14.25">
      <c r="A1909" s="321"/>
      <c r="B1909" s="321"/>
      <c r="C1909" s="321"/>
      <c r="D1909" s="321"/>
      <c r="E1909" s="299"/>
      <c r="F1909" s="21"/>
      <c r="G1909" s="21"/>
      <c r="K1909" s="2"/>
      <c r="M1909" s="21"/>
      <c r="N1909" s="21"/>
      <c r="O1909" s="21"/>
      <c r="T1909" s="2"/>
      <c r="V1909" s="21"/>
      <c r="W1909" s="21"/>
      <c r="X1909" s="21"/>
      <c r="AC1909" s="2"/>
      <c r="AE1909" s="21"/>
      <c r="AF1909" s="21"/>
      <c r="AG1909" s="21"/>
      <c r="AL1909" s="2"/>
      <c r="AN1909" s="21"/>
      <c r="AO1909" s="21"/>
      <c r="AP1909" s="21"/>
      <c r="AU1909" s="2"/>
      <c r="AW1909" s="21"/>
      <c r="AX1909" s="21"/>
      <c r="AY1909" s="21"/>
      <c r="BD1909" s="2"/>
      <c r="BF1909" s="21"/>
      <c r="BG1909" s="21"/>
      <c r="BH1909" s="21"/>
      <c r="BM1909" s="2"/>
      <c r="BO1909" s="21"/>
      <c r="BP1909" s="21"/>
      <c r="BQ1909" s="21"/>
      <c r="BV1909" s="2"/>
      <c r="BX1909" s="21"/>
      <c r="BY1909" s="21"/>
      <c r="BZ1909" s="21"/>
      <c r="CE1909" s="2"/>
      <c r="CG1909" s="21"/>
      <c r="CH1909" s="21"/>
      <c r="CI1909" s="21"/>
      <c r="CN1909" s="2"/>
      <c r="CP1909" s="21"/>
      <c r="CQ1909" s="21"/>
      <c r="CR1909" s="21"/>
      <c r="CW1909" s="2"/>
      <c r="CY1909" s="21"/>
      <c r="CZ1909" s="21"/>
      <c r="DA1909" s="21"/>
      <c r="DF1909" s="2"/>
      <c r="DH1909" s="21"/>
      <c r="DI1909" s="21"/>
      <c r="DJ1909" s="21"/>
      <c r="DO1909" s="2"/>
      <c r="DQ1909" s="21"/>
      <c r="DR1909" s="21"/>
      <c r="DS1909" s="21"/>
      <c r="DX1909" s="2"/>
      <c r="DZ1909" s="21"/>
      <c r="EA1909" s="21"/>
      <c r="EB1909" s="21"/>
      <c r="EG1909" s="2"/>
      <c r="EI1909" s="21"/>
      <c r="EJ1909" s="21"/>
      <c r="EK1909" s="21"/>
      <c r="EP1909" s="2"/>
      <c r="ER1909" s="21"/>
      <c r="ES1909" s="21"/>
      <c r="ET1909" s="21"/>
      <c r="EY1909" s="2"/>
      <c r="FA1909" s="21"/>
      <c r="FB1909" s="21"/>
      <c r="FC1909" s="21"/>
      <c r="FH1909" s="2"/>
      <c r="FJ1909" s="21"/>
      <c r="FK1909" s="21"/>
      <c r="FL1909" s="21"/>
      <c r="FQ1909" s="2"/>
      <c r="FS1909" s="21"/>
      <c r="FT1909" s="21"/>
      <c r="FU1909" s="21"/>
      <c r="FZ1909" s="2"/>
      <c r="GB1909" s="21"/>
      <c r="GC1909" s="21"/>
      <c r="GD1909" s="21"/>
      <c r="GI1909" s="2"/>
      <c r="GK1909" s="21"/>
      <c r="GL1909" s="21"/>
      <c r="GM1909" s="21"/>
      <c r="GR1909" s="2"/>
      <c r="GT1909" s="21"/>
      <c r="GU1909" s="21"/>
      <c r="GV1909" s="21"/>
      <c r="HA1909" s="2"/>
      <c r="HC1909" s="21"/>
      <c r="HD1909" s="21"/>
      <c r="HE1909" s="21"/>
      <c r="HJ1909" s="21"/>
      <c r="HK1909" s="21"/>
      <c r="HL1909" s="21"/>
      <c r="HM1909" s="21"/>
      <c r="HN1909" s="21"/>
      <c r="HO1909" s="21"/>
      <c r="HP1909" s="21"/>
      <c r="HQ1909" s="21"/>
      <c r="HR1909" s="21"/>
      <c r="HS1909" s="21"/>
      <c r="HT1909" s="21"/>
      <c r="HU1909" s="21"/>
      <c r="HV1909" s="21"/>
      <c r="HW1909" s="21"/>
      <c r="HX1909" s="21"/>
      <c r="HY1909" s="21"/>
      <c r="HZ1909" s="21"/>
      <c r="IA1909" s="21"/>
      <c r="IB1909" s="21"/>
      <c r="IC1909" s="21"/>
      <c r="ID1909" s="21"/>
      <c r="IE1909" s="21"/>
      <c r="IF1909" s="21"/>
      <c r="IG1909" s="21"/>
      <c r="IH1909" s="21"/>
      <c r="II1909" s="21"/>
      <c r="IJ1909" s="21"/>
      <c r="IK1909" s="21"/>
      <c r="IL1909" s="21"/>
      <c r="IM1909" s="21"/>
      <c r="IN1909" s="21"/>
      <c r="IO1909" s="21"/>
      <c r="RL1909" s="236"/>
    </row>
    <row r="1910" spans="1:480" s="17" customFormat="1" ht="14.25">
      <c r="A1910" s="321"/>
      <c r="B1910" s="321"/>
      <c r="C1910" s="321"/>
      <c r="D1910" s="321"/>
      <c r="E1910" s="299"/>
      <c r="F1910" s="21"/>
      <c r="G1910" s="21"/>
      <c r="K1910" s="2"/>
      <c r="M1910" s="21"/>
      <c r="N1910" s="21"/>
      <c r="O1910" s="21"/>
      <c r="T1910" s="2"/>
      <c r="V1910" s="21"/>
      <c r="W1910" s="21"/>
      <c r="X1910" s="21"/>
      <c r="AC1910" s="2"/>
      <c r="AE1910" s="21"/>
      <c r="AF1910" s="21"/>
      <c r="AG1910" s="21"/>
      <c r="AL1910" s="2"/>
      <c r="AN1910" s="21"/>
      <c r="AO1910" s="21"/>
      <c r="AP1910" s="21"/>
      <c r="AU1910" s="2"/>
      <c r="AW1910" s="21"/>
      <c r="AX1910" s="21"/>
      <c r="AY1910" s="21"/>
      <c r="BD1910" s="2"/>
      <c r="BF1910" s="21"/>
      <c r="BG1910" s="21"/>
      <c r="BH1910" s="21"/>
      <c r="BM1910" s="2"/>
      <c r="BO1910" s="21"/>
      <c r="BP1910" s="21"/>
      <c r="BQ1910" s="21"/>
      <c r="BV1910" s="2"/>
      <c r="BX1910" s="21"/>
      <c r="BY1910" s="21"/>
      <c r="BZ1910" s="21"/>
      <c r="CE1910" s="2"/>
      <c r="CG1910" s="21"/>
      <c r="CH1910" s="21"/>
      <c r="CI1910" s="21"/>
      <c r="CN1910" s="2"/>
      <c r="CP1910" s="21"/>
      <c r="CQ1910" s="21"/>
      <c r="CR1910" s="21"/>
      <c r="CW1910" s="2"/>
      <c r="CY1910" s="21"/>
      <c r="CZ1910" s="21"/>
      <c r="DA1910" s="21"/>
      <c r="DF1910" s="2"/>
      <c r="DH1910" s="21"/>
      <c r="DI1910" s="21"/>
      <c r="DJ1910" s="21"/>
      <c r="DO1910" s="2"/>
      <c r="DQ1910" s="21"/>
      <c r="DR1910" s="21"/>
      <c r="DS1910" s="21"/>
      <c r="DX1910" s="2"/>
      <c r="DZ1910" s="21"/>
      <c r="EA1910" s="21"/>
      <c r="EB1910" s="21"/>
      <c r="EG1910" s="2"/>
      <c r="EI1910" s="21"/>
      <c r="EJ1910" s="21"/>
      <c r="EK1910" s="21"/>
      <c r="EP1910" s="2"/>
      <c r="ER1910" s="21"/>
      <c r="ES1910" s="21"/>
      <c r="ET1910" s="21"/>
      <c r="EY1910" s="2"/>
      <c r="FA1910" s="21"/>
      <c r="FB1910" s="21"/>
      <c r="FC1910" s="21"/>
      <c r="FH1910" s="2"/>
      <c r="FJ1910" s="21"/>
      <c r="FK1910" s="21"/>
      <c r="FL1910" s="21"/>
      <c r="FQ1910" s="2"/>
      <c r="FS1910" s="21"/>
      <c r="FT1910" s="21"/>
      <c r="FU1910" s="21"/>
      <c r="FZ1910" s="2"/>
      <c r="GB1910" s="21"/>
      <c r="GC1910" s="21"/>
      <c r="GD1910" s="21"/>
      <c r="GI1910" s="2"/>
      <c r="GK1910" s="21"/>
      <c r="GL1910" s="21"/>
      <c r="GM1910" s="21"/>
      <c r="GR1910" s="2"/>
      <c r="GT1910" s="21"/>
      <c r="GU1910" s="21"/>
      <c r="GV1910" s="21"/>
      <c r="HA1910" s="2"/>
      <c r="HC1910" s="21"/>
      <c r="HD1910" s="21"/>
      <c r="HE1910" s="21"/>
      <c r="HJ1910" s="21"/>
      <c r="HK1910" s="21"/>
      <c r="HL1910" s="21"/>
      <c r="HM1910" s="21"/>
      <c r="HN1910" s="21"/>
      <c r="HO1910" s="21"/>
      <c r="HP1910" s="21"/>
      <c r="HQ1910" s="21"/>
      <c r="HR1910" s="21"/>
      <c r="HS1910" s="21"/>
      <c r="HT1910" s="21"/>
      <c r="HU1910" s="21"/>
      <c r="HV1910" s="21"/>
      <c r="HW1910" s="21"/>
      <c r="HX1910" s="21"/>
      <c r="HY1910" s="21"/>
      <c r="HZ1910" s="21"/>
      <c r="IA1910" s="21"/>
      <c r="IB1910" s="21"/>
      <c r="IC1910" s="21"/>
      <c r="ID1910" s="21"/>
      <c r="IE1910" s="21"/>
      <c r="IF1910" s="21"/>
      <c r="IG1910" s="21"/>
      <c r="IH1910" s="21"/>
      <c r="II1910" s="21"/>
      <c r="IJ1910" s="21"/>
      <c r="IK1910" s="21"/>
      <c r="IL1910" s="21"/>
      <c r="IM1910" s="21"/>
      <c r="IN1910" s="21"/>
      <c r="IO1910" s="21"/>
      <c r="RL1910" s="236"/>
    </row>
    <row r="1911" spans="1:480" s="17" customFormat="1" ht="14.25">
      <c r="A1911" s="321"/>
      <c r="B1911" s="321"/>
      <c r="C1911" s="321"/>
      <c r="D1911" s="321"/>
      <c r="E1911" s="299"/>
      <c r="F1911" s="21"/>
      <c r="G1911" s="21"/>
      <c r="K1911" s="2"/>
      <c r="M1911" s="21"/>
      <c r="N1911" s="21"/>
      <c r="O1911" s="21"/>
      <c r="T1911" s="2"/>
      <c r="V1911" s="21"/>
      <c r="W1911" s="21"/>
      <c r="X1911" s="21"/>
      <c r="AC1911" s="2"/>
      <c r="AE1911" s="21"/>
      <c r="AF1911" s="21"/>
      <c r="AG1911" s="21"/>
      <c r="AL1911" s="2"/>
      <c r="AN1911" s="21"/>
      <c r="AO1911" s="21"/>
      <c r="AP1911" s="21"/>
      <c r="AU1911" s="2"/>
      <c r="AW1911" s="21"/>
      <c r="AX1911" s="21"/>
      <c r="AY1911" s="21"/>
      <c r="BD1911" s="2"/>
      <c r="BF1911" s="21"/>
      <c r="BG1911" s="21"/>
      <c r="BH1911" s="21"/>
      <c r="BM1911" s="2"/>
      <c r="BO1911" s="21"/>
      <c r="BP1911" s="21"/>
      <c r="BQ1911" s="21"/>
      <c r="BV1911" s="2"/>
      <c r="BX1911" s="21"/>
      <c r="BY1911" s="21"/>
      <c r="BZ1911" s="21"/>
      <c r="CE1911" s="2"/>
      <c r="CG1911" s="21"/>
      <c r="CH1911" s="21"/>
      <c r="CI1911" s="21"/>
      <c r="CN1911" s="2"/>
      <c r="CP1911" s="21"/>
      <c r="CQ1911" s="21"/>
      <c r="CR1911" s="21"/>
      <c r="CW1911" s="2"/>
      <c r="CY1911" s="21"/>
      <c r="CZ1911" s="21"/>
      <c r="DA1911" s="21"/>
      <c r="DF1911" s="2"/>
      <c r="DH1911" s="21"/>
      <c r="DI1911" s="21"/>
      <c r="DJ1911" s="21"/>
      <c r="DO1911" s="2"/>
      <c r="DQ1911" s="21"/>
      <c r="DR1911" s="21"/>
      <c r="DS1911" s="21"/>
      <c r="DX1911" s="2"/>
      <c r="DZ1911" s="21"/>
      <c r="EA1911" s="21"/>
      <c r="EB1911" s="21"/>
      <c r="EG1911" s="2"/>
      <c r="EI1911" s="21"/>
      <c r="EJ1911" s="21"/>
      <c r="EK1911" s="21"/>
      <c r="EP1911" s="2"/>
      <c r="ER1911" s="21"/>
      <c r="ES1911" s="21"/>
      <c r="ET1911" s="21"/>
      <c r="EY1911" s="2"/>
      <c r="FA1911" s="21"/>
      <c r="FB1911" s="21"/>
      <c r="FC1911" s="21"/>
      <c r="FH1911" s="2"/>
      <c r="FJ1911" s="21"/>
      <c r="FK1911" s="21"/>
      <c r="FL1911" s="21"/>
      <c r="FQ1911" s="2"/>
      <c r="FS1911" s="21"/>
      <c r="FT1911" s="21"/>
      <c r="FU1911" s="21"/>
      <c r="FZ1911" s="2"/>
      <c r="GB1911" s="21"/>
      <c r="GC1911" s="21"/>
      <c r="GD1911" s="21"/>
      <c r="GI1911" s="2"/>
      <c r="GK1911" s="21"/>
      <c r="GL1911" s="21"/>
      <c r="GM1911" s="21"/>
      <c r="GR1911" s="2"/>
      <c r="GT1911" s="21"/>
      <c r="GU1911" s="21"/>
      <c r="GV1911" s="21"/>
      <c r="HA1911" s="2"/>
      <c r="HC1911" s="21"/>
      <c r="HD1911" s="21"/>
      <c r="HE1911" s="21"/>
      <c r="HJ1911" s="21"/>
      <c r="HK1911" s="21"/>
      <c r="HL1911" s="21"/>
      <c r="HM1911" s="21"/>
      <c r="HN1911" s="21"/>
      <c r="HO1911" s="21"/>
      <c r="HP1911" s="21"/>
      <c r="HQ1911" s="21"/>
      <c r="HR1911" s="21"/>
      <c r="HS1911" s="21"/>
      <c r="HT1911" s="21"/>
      <c r="HU1911" s="21"/>
      <c r="HV1911" s="21"/>
      <c r="HW1911" s="21"/>
      <c r="HX1911" s="21"/>
      <c r="HY1911" s="21"/>
      <c r="HZ1911" s="21"/>
      <c r="IA1911" s="21"/>
      <c r="IB1911" s="21"/>
      <c r="IC1911" s="21"/>
      <c r="ID1911" s="21"/>
      <c r="IE1911" s="21"/>
      <c r="IF1911" s="21"/>
      <c r="IG1911" s="21"/>
      <c r="IH1911" s="21"/>
      <c r="II1911" s="21"/>
      <c r="IJ1911" s="21"/>
      <c r="IK1911" s="21"/>
      <c r="IL1911" s="21"/>
      <c r="IM1911" s="21"/>
      <c r="IN1911" s="21"/>
      <c r="IO1911" s="21"/>
      <c r="RL1911" s="236"/>
    </row>
    <row r="1912" spans="1:480" s="17" customFormat="1" ht="14.25">
      <c r="A1912" s="321"/>
      <c r="B1912" s="321"/>
      <c r="C1912" s="321"/>
      <c r="D1912" s="321"/>
      <c r="E1912" s="299"/>
      <c r="F1912" s="21"/>
      <c r="G1912" s="21"/>
      <c r="K1912" s="2"/>
      <c r="M1912" s="21"/>
      <c r="N1912" s="21"/>
      <c r="O1912" s="21"/>
      <c r="T1912" s="2"/>
      <c r="V1912" s="21"/>
      <c r="W1912" s="21"/>
      <c r="X1912" s="21"/>
      <c r="AC1912" s="2"/>
      <c r="AE1912" s="21"/>
      <c r="AF1912" s="21"/>
      <c r="AG1912" s="21"/>
      <c r="AL1912" s="2"/>
      <c r="AN1912" s="21"/>
      <c r="AO1912" s="21"/>
      <c r="AP1912" s="21"/>
      <c r="AU1912" s="2"/>
      <c r="AW1912" s="21"/>
      <c r="AX1912" s="21"/>
      <c r="AY1912" s="21"/>
      <c r="BD1912" s="2"/>
      <c r="BF1912" s="21"/>
      <c r="BG1912" s="21"/>
      <c r="BH1912" s="21"/>
      <c r="BM1912" s="2"/>
      <c r="BO1912" s="21"/>
      <c r="BP1912" s="21"/>
      <c r="BQ1912" s="21"/>
      <c r="BV1912" s="2"/>
      <c r="BX1912" s="21"/>
      <c r="BY1912" s="21"/>
      <c r="BZ1912" s="21"/>
      <c r="CE1912" s="2"/>
      <c r="CG1912" s="21"/>
      <c r="CH1912" s="21"/>
      <c r="CI1912" s="21"/>
      <c r="CN1912" s="2"/>
      <c r="CP1912" s="21"/>
      <c r="CQ1912" s="21"/>
      <c r="CR1912" s="21"/>
      <c r="CW1912" s="2"/>
      <c r="CY1912" s="21"/>
      <c r="CZ1912" s="21"/>
      <c r="DA1912" s="21"/>
      <c r="DF1912" s="2"/>
      <c r="DH1912" s="21"/>
      <c r="DI1912" s="21"/>
      <c r="DJ1912" s="21"/>
      <c r="DO1912" s="2"/>
      <c r="DQ1912" s="21"/>
      <c r="DR1912" s="21"/>
      <c r="DS1912" s="21"/>
      <c r="DX1912" s="2"/>
      <c r="DZ1912" s="21"/>
      <c r="EA1912" s="21"/>
      <c r="EB1912" s="21"/>
      <c r="EG1912" s="2"/>
      <c r="EI1912" s="21"/>
      <c r="EJ1912" s="21"/>
      <c r="EK1912" s="21"/>
      <c r="EP1912" s="2"/>
      <c r="ER1912" s="21"/>
      <c r="ES1912" s="21"/>
      <c r="ET1912" s="21"/>
      <c r="EY1912" s="2"/>
      <c r="FA1912" s="21"/>
      <c r="FB1912" s="21"/>
      <c r="FC1912" s="21"/>
      <c r="FH1912" s="2"/>
      <c r="FJ1912" s="21"/>
      <c r="FK1912" s="21"/>
      <c r="FL1912" s="21"/>
      <c r="FQ1912" s="2"/>
      <c r="FS1912" s="21"/>
      <c r="FT1912" s="21"/>
      <c r="FU1912" s="21"/>
      <c r="FZ1912" s="2"/>
      <c r="GB1912" s="21"/>
      <c r="GC1912" s="21"/>
      <c r="GD1912" s="21"/>
      <c r="GI1912" s="2"/>
      <c r="GK1912" s="21"/>
      <c r="GL1912" s="21"/>
      <c r="GM1912" s="21"/>
      <c r="GR1912" s="2"/>
      <c r="GT1912" s="21"/>
      <c r="GU1912" s="21"/>
      <c r="GV1912" s="21"/>
      <c r="HA1912" s="2"/>
      <c r="HC1912" s="21"/>
      <c r="HD1912" s="21"/>
      <c r="HE1912" s="21"/>
      <c r="HJ1912" s="21"/>
      <c r="HK1912" s="21"/>
      <c r="HL1912" s="21"/>
      <c r="HM1912" s="21"/>
      <c r="HN1912" s="21"/>
      <c r="HO1912" s="21"/>
      <c r="HP1912" s="21"/>
      <c r="HQ1912" s="21"/>
      <c r="HR1912" s="21"/>
      <c r="HS1912" s="21"/>
      <c r="HT1912" s="21"/>
      <c r="HU1912" s="21"/>
      <c r="HV1912" s="21"/>
      <c r="HW1912" s="21"/>
      <c r="HX1912" s="21"/>
      <c r="HY1912" s="21"/>
      <c r="HZ1912" s="21"/>
      <c r="IA1912" s="21"/>
      <c r="IB1912" s="21"/>
      <c r="IC1912" s="21"/>
      <c r="ID1912" s="21"/>
      <c r="IE1912" s="21"/>
      <c r="IF1912" s="21"/>
      <c r="IG1912" s="21"/>
      <c r="IH1912" s="21"/>
      <c r="II1912" s="21"/>
      <c r="IJ1912" s="21"/>
      <c r="IK1912" s="21"/>
      <c r="IL1912" s="21"/>
      <c r="IM1912" s="21"/>
      <c r="IN1912" s="21"/>
      <c r="IO1912" s="21"/>
      <c r="RL1912" s="236"/>
    </row>
    <row r="1913" spans="1:480" s="17" customFormat="1" ht="14.25">
      <c r="A1913" s="321"/>
      <c r="B1913" s="321"/>
      <c r="C1913" s="321"/>
      <c r="D1913" s="321"/>
      <c r="E1913" s="299"/>
      <c r="F1913" s="21"/>
      <c r="G1913" s="21"/>
      <c r="K1913" s="2"/>
      <c r="M1913" s="21"/>
      <c r="N1913" s="21"/>
      <c r="O1913" s="21"/>
      <c r="T1913" s="2"/>
      <c r="V1913" s="21"/>
      <c r="W1913" s="21"/>
      <c r="X1913" s="21"/>
      <c r="AC1913" s="2"/>
      <c r="AE1913" s="21"/>
      <c r="AF1913" s="21"/>
      <c r="AG1913" s="21"/>
      <c r="AL1913" s="2"/>
      <c r="AN1913" s="21"/>
      <c r="AO1913" s="21"/>
      <c r="AP1913" s="21"/>
      <c r="AU1913" s="2"/>
      <c r="AW1913" s="21"/>
      <c r="AX1913" s="21"/>
      <c r="AY1913" s="21"/>
      <c r="BD1913" s="2"/>
      <c r="BF1913" s="21"/>
      <c r="BG1913" s="21"/>
      <c r="BH1913" s="21"/>
      <c r="BM1913" s="2"/>
      <c r="BO1913" s="21"/>
      <c r="BP1913" s="21"/>
      <c r="BQ1913" s="21"/>
      <c r="BV1913" s="2"/>
      <c r="BX1913" s="21"/>
      <c r="BY1913" s="21"/>
      <c r="BZ1913" s="21"/>
      <c r="CE1913" s="2"/>
      <c r="CG1913" s="21"/>
      <c r="CH1913" s="21"/>
      <c r="CI1913" s="21"/>
      <c r="CN1913" s="2"/>
      <c r="CP1913" s="21"/>
      <c r="CQ1913" s="21"/>
      <c r="CR1913" s="21"/>
      <c r="CW1913" s="2"/>
      <c r="CY1913" s="21"/>
      <c r="CZ1913" s="21"/>
      <c r="DA1913" s="21"/>
      <c r="DF1913" s="2"/>
      <c r="DH1913" s="21"/>
      <c r="DI1913" s="21"/>
      <c r="DJ1913" s="21"/>
      <c r="DO1913" s="2"/>
      <c r="DQ1913" s="21"/>
      <c r="DR1913" s="21"/>
      <c r="DS1913" s="21"/>
      <c r="DX1913" s="2"/>
      <c r="DZ1913" s="21"/>
      <c r="EA1913" s="21"/>
      <c r="EB1913" s="21"/>
      <c r="EG1913" s="2"/>
      <c r="EI1913" s="21"/>
      <c r="EJ1913" s="21"/>
      <c r="EK1913" s="21"/>
      <c r="EP1913" s="2"/>
      <c r="ER1913" s="21"/>
      <c r="ES1913" s="21"/>
      <c r="ET1913" s="21"/>
      <c r="EY1913" s="2"/>
      <c r="FA1913" s="21"/>
      <c r="FB1913" s="21"/>
      <c r="FC1913" s="21"/>
      <c r="FH1913" s="2"/>
      <c r="FJ1913" s="21"/>
      <c r="FK1913" s="21"/>
      <c r="FL1913" s="21"/>
      <c r="FQ1913" s="2"/>
      <c r="FS1913" s="21"/>
      <c r="FT1913" s="21"/>
      <c r="FU1913" s="21"/>
      <c r="FZ1913" s="2"/>
      <c r="GB1913" s="21"/>
      <c r="GC1913" s="21"/>
      <c r="GD1913" s="21"/>
      <c r="GI1913" s="2"/>
      <c r="GK1913" s="21"/>
      <c r="GL1913" s="21"/>
      <c r="GM1913" s="21"/>
      <c r="GR1913" s="2"/>
      <c r="GT1913" s="21"/>
      <c r="GU1913" s="21"/>
      <c r="GV1913" s="21"/>
      <c r="HA1913" s="2"/>
      <c r="HC1913" s="21"/>
      <c r="HD1913" s="21"/>
      <c r="HE1913" s="21"/>
      <c r="HJ1913" s="21"/>
      <c r="HK1913" s="21"/>
      <c r="HL1913" s="21"/>
      <c r="HM1913" s="21"/>
      <c r="HN1913" s="21"/>
      <c r="HO1913" s="21"/>
      <c r="HP1913" s="21"/>
      <c r="HQ1913" s="21"/>
      <c r="HR1913" s="21"/>
      <c r="HS1913" s="21"/>
      <c r="HT1913" s="21"/>
      <c r="HU1913" s="21"/>
      <c r="HV1913" s="21"/>
      <c r="HW1913" s="21"/>
      <c r="HX1913" s="21"/>
      <c r="HY1913" s="21"/>
      <c r="HZ1913" s="21"/>
      <c r="IA1913" s="21"/>
      <c r="IB1913" s="21"/>
      <c r="IC1913" s="21"/>
      <c r="ID1913" s="21"/>
      <c r="IE1913" s="21"/>
      <c r="IF1913" s="21"/>
      <c r="IG1913" s="21"/>
      <c r="IH1913" s="21"/>
      <c r="II1913" s="21"/>
      <c r="IJ1913" s="21"/>
      <c r="IK1913" s="21"/>
      <c r="IL1913" s="21"/>
      <c r="IM1913" s="21"/>
      <c r="IN1913" s="21"/>
      <c r="IO1913" s="21"/>
      <c r="RL1913" s="236"/>
    </row>
    <row r="1914" spans="1:480" s="17" customFormat="1" ht="14.25">
      <c r="A1914" s="321"/>
      <c r="B1914" s="321"/>
      <c r="C1914" s="321"/>
      <c r="D1914" s="321"/>
      <c r="E1914" s="299"/>
      <c r="F1914" s="21"/>
      <c r="G1914" s="21"/>
      <c r="K1914" s="2"/>
      <c r="M1914" s="21"/>
      <c r="N1914" s="21"/>
      <c r="O1914" s="21"/>
      <c r="T1914" s="2"/>
      <c r="V1914" s="21"/>
      <c r="W1914" s="21"/>
      <c r="X1914" s="21"/>
      <c r="AC1914" s="2"/>
      <c r="AE1914" s="21"/>
      <c r="AF1914" s="21"/>
      <c r="AG1914" s="21"/>
      <c r="AL1914" s="2"/>
      <c r="AN1914" s="21"/>
      <c r="AO1914" s="21"/>
      <c r="AP1914" s="21"/>
      <c r="AU1914" s="2"/>
      <c r="AW1914" s="21"/>
      <c r="AX1914" s="21"/>
      <c r="AY1914" s="21"/>
      <c r="BD1914" s="2"/>
      <c r="BF1914" s="21"/>
      <c r="BG1914" s="21"/>
      <c r="BH1914" s="21"/>
      <c r="BM1914" s="2"/>
      <c r="BO1914" s="21"/>
      <c r="BP1914" s="21"/>
      <c r="BQ1914" s="21"/>
      <c r="BV1914" s="2"/>
      <c r="BX1914" s="21"/>
      <c r="BY1914" s="21"/>
      <c r="BZ1914" s="21"/>
      <c r="CE1914" s="2"/>
      <c r="CG1914" s="21"/>
      <c r="CH1914" s="21"/>
      <c r="CI1914" s="21"/>
      <c r="CN1914" s="2"/>
      <c r="CP1914" s="21"/>
      <c r="CQ1914" s="21"/>
      <c r="CR1914" s="21"/>
      <c r="CW1914" s="2"/>
      <c r="CY1914" s="21"/>
      <c r="CZ1914" s="21"/>
      <c r="DA1914" s="21"/>
      <c r="DF1914" s="2"/>
      <c r="DH1914" s="21"/>
      <c r="DI1914" s="21"/>
      <c r="DJ1914" s="21"/>
      <c r="DO1914" s="2"/>
      <c r="DQ1914" s="21"/>
      <c r="DR1914" s="21"/>
      <c r="DS1914" s="21"/>
      <c r="DX1914" s="2"/>
      <c r="DZ1914" s="21"/>
      <c r="EA1914" s="21"/>
      <c r="EB1914" s="21"/>
      <c r="EG1914" s="2"/>
      <c r="EI1914" s="21"/>
      <c r="EJ1914" s="21"/>
      <c r="EK1914" s="21"/>
      <c r="EP1914" s="2"/>
      <c r="ER1914" s="21"/>
      <c r="ES1914" s="21"/>
      <c r="ET1914" s="21"/>
      <c r="EY1914" s="2"/>
      <c r="FA1914" s="21"/>
      <c r="FB1914" s="21"/>
      <c r="FC1914" s="21"/>
      <c r="FH1914" s="2"/>
      <c r="FJ1914" s="21"/>
      <c r="FK1914" s="21"/>
      <c r="FL1914" s="21"/>
      <c r="FQ1914" s="2"/>
      <c r="FS1914" s="21"/>
      <c r="FT1914" s="21"/>
      <c r="FU1914" s="21"/>
      <c r="FZ1914" s="2"/>
      <c r="GB1914" s="21"/>
      <c r="GC1914" s="21"/>
      <c r="GD1914" s="21"/>
      <c r="GI1914" s="2"/>
      <c r="GK1914" s="21"/>
      <c r="GL1914" s="21"/>
      <c r="GM1914" s="21"/>
      <c r="GR1914" s="2"/>
      <c r="GT1914" s="21"/>
      <c r="GU1914" s="21"/>
      <c r="GV1914" s="21"/>
      <c r="HA1914" s="2"/>
      <c r="HC1914" s="21"/>
      <c r="HD1914" s="21"/>
      <c r="HE1914" s="21"/>
      <c r="HJ1914" s="21"/>
      <c r="HK1914" s="21"/>
      <c r="HL1914" s="21"/>
      <c r="HM1914" s="21"/>
      <c r="HN1914" s="21"/>
      <c r="HO1914" s="21"/>
      <c r="HP1914" s="21"/>
      <c r="HQ1914" s="21"/>
      <c r="HR1914" s="21"/>
      <c r="HS1914" s="21"/>
      <c r="HT1914" s="21"/>
      <c r="HU1914" s="21"/>
      <c r="HV1914" s="21"/>
      <c r="HW1914" s="21"/>
      <c r="HX1914" s="21"/>
      <c r="HY1914" s="21"/>
      <c r="HZ1914" s="21"/>
      <c r="IA1914" s="21"/>
      <c r="IB1914" s="21"/>
      <c r="IC1914" s="21"/>
      <c r="ID1914" s="21"/>
      <c r="IE1914" s="21"/>
      <c r="IF1914" s="21"/>
      <c r="IG1914" s="21"/>
      <c r="IH1914" s="21"/>
      <c r="II1914" s="21"/>
      <c r="IJ1914" s="21"/>
      <c r="IK1914" s="21"/>
      <c r="IL1914" s="21"/>
      <c r="IM1914" s="21"/>
      <c r="IN1914" s="21"/>
      <c r="IO1914" s="21"/>
      <c r="RL1914" s="236"/>
    </row>
    <row r="1915" spans="1:480" s="17" customFormat="1" ht="14.25">
      <c r="A1915" s="321"/>
      <c r="B1915" s="321"/>
      <c r="C1915" s="321"/>
      <c r="D1915" s="321"/>
      <c r="E1915" s="299"/>
      <c r="F1915" s="21"/>
      <c r="G1915" s="21"/>
      <c r="K1915" s="2"/>
      <c r="M1915" s="21"/>
      <c r="N1915" s="21"/>
      <c r="O1915" s="21"/>
      <c r="T1915" s="2"/>
      <c r="V1915" s="21"/>
      <c r="W1915" s="21"/>
      <c r="X1915" s="21"/>
      <c r="AC1915" s="2"/>
      <c r="AE1915" s="21"/>
      <c r="AF1915" s="21"/>
      <c r="AG1915" s="21"/>
      <c r="AL1915" s="2"/>
      <c r="AN1915" s="21"/>
      <c r="AO1915" s="21"/>
      <c r="AP1915" s="21"/>
      <c r="AU1915" s="2"/>
      <c r="AW1915" s="21"/>
      <c r="AX1915" s="21"/>
      <c r="AY1915" s="21"/>
      <c r="BD1915" s="2"/>
      <c r="BF1915" s="21"/>
      <c r="BG1915" s="21"/>
      <c r="BH1915" s="21"/>
      <c r="BM1915" s="2"/>
      <c r="BO1915" s="21"/>
      <c r="BP1915" s="21"/>
      <c r="BQ1915" s="21"/>
      <c r="BV1915" s="2"/>
      <c r="BX1915" s="21"/>
      <c r="BY1915" s="21"/>
      <c r="BZ1915" s="21"/>
      <c r="CE1915" s="2"/>
      <c r="CG1915" s="21"/>
      <c r="CH1915" s="21"/>
      <c r="CI1915" s="21"/>
      <c r="CN1915" s="2"/>
      <c r="CP1915" s="21"/>
      <c r="CQ1915" s="21"/>
      <c r="CR1915" s="21"/>
      <c r="CW1915" s="2"/>
      <c r="CY1915" s="21"/>
      <c r="CZ1915" s="21"/>
      <c r="DA1915" s="21"/>
      <c r="DF1915" s="2"/>
      <c r="DH1915" s="21"/>
      <c r="DI1915" s="21"/>
      <c r="DJ1915" s="21"/>
      <c r="DO1915" s="2"/>
      <c r="DQ1915" s="21"/>
      <c r="DR1915" s="21"/>
      <c r="DS1915" s="21"/>
      <c r="DX1915" s="2"/>
      <c r="DZ1915" s="21"/>
      <c r="EA1915" s="21"/>
      <c r="EB1915" s="21"/>
      <c r="EG1915" s="2"/>
      <c r="EI1915" s="21"/>
      <c r="EJ1915" s="21"/>
      <c r="EK1915" s="21"/>
      <c r="EP1915" s="2"/>
      <c r="ER1915" s="21"/>
      <c r="ES1915" s="21"/>
      <c r="ET1915" s="21"/>
      <c r="EY1915" s="2"/>
      <c r="FA1915" s="21"/>
      <c r="FB1915" s="21"/>
      <c r="FC1915" s="21"/>
      <c r="FH1915" s="2"/>
      <c r="FJ1915" s="21"/>
      <c r="FK1915" s="21"/>
      <c r="FL1915" s="21"/>
      <c r="FQ1915" s="2"/>
      <c r="FS1915" s="21"/>
      <c r="FT1915" s="21"/>
      <c r="FU1915" s="21"/>
      <c r="FZ1915" s="2"/>
      <c r="GB1915" s="21"/>
      <c r="GC1915" s="21"/>
      <c r="GD1915" s="21"/>
      <c r="GI1915" s="2"/>
      <c r="GK1915" s="21"/>
      <c r="GL1915" s="21"/>
      <c r="GM1915" s="21"/>
      <c r="GR1915" s="2"/>
      <c r="GT1915" s="21"/>
      <c r="GU1915" s="21"/>
      <c r="GV1915" s="21"/>
      <c r="HA1915" s="2"/>
      <c r="HC1915" s="21"/>
      <c r="HD1915" s="21"/>
      <c r="HE1915" s="21"/>
      <c r="HJ1915" s="21"/>
      <c r="HK1915" s="21"/>
      <c r="HL1915" s="21"/>
      <c r="HM1915" s="21"/>
      <c r="HN1915" s="21"/>
      <c r="HO1915" s="21"/>
      <c r="HP1915" s="21"/>
      <c r="HQ1915" s="21"/>
      <c r="HR1915" s="21"/>
      <c r="HS1915" s="21"/>
      <c r="HT1915" s="21"/>
      <c r="HU1915" s="21"/>
      <c r="HV1915" s="21"/>
      <c r="HW1915" s="21"/>
      <c r="HX1915" s="21"/>
      <c r="HY1915" s="21"/>
      <c r="HZ1915" s="21"/>
      <c r="IA1915" s="21"/>
      <c r="IB1915" s="21"/>
      <c r="IC1915" s="21"/>
      <c r="ID1915" s="21"/>
      <c r="IE1915" s="21"/>
      <c r="IF1915" s="21"/>
      <c r="IG1915" s="21"/>
      <c r="IH1915" s="21"/>
      <c r="II1915" s="21"/>
      <c r="IJ1915" s="21"/>
      <c r="IK1915" s="21"/>
      <c r="IL1915" s="21"/>
      <c r="IM1915" s="21"/>
      <c r="IN1915" s="21"/>
      <c r="IO1915" s="21"/>
      <c r="RL1915" s="236"/>
    </row>
    <row r="1916" spans="1:480" s="17" customFormat="1" ht="14.25">
      <c r="A1916" s="321"/>
      <c r="B1916" s="321"/>
      <c r="C1916" s="321"/>
      <c r="D1916" s="321"/>
      <c r="E1916" s="299"/>
      <c r="F1916" s="21"/>
      <c r="G1916" s="21"/>
      <c r="K1916" s="2"/>
      <c r="M1916" s="21"/>
      <c r="N1916" s="21"/>
      <c r="O1916" s="21"/>
      <c r="T1916" s="2"/>
      <c r="V1916" s="21"/>
      <c r="W1916" s="21"/>
      <c r="X1916" s="21"/>
      <c r="AC1916" s="2"/>
      <c r="AE1916" s="21"/>
      <c r="AF1916" s="21"/>
      <c r="AG1916" s="21"/>
      <c r="AL1916" s="2"/>
      <c r="AN1916" s="21"/>
      <c r="AO1916" s="21"/>
      <c r="AP1916" s="21"/>
      <c r="AU1916" s="2"/>
      <c r="AW1916" s="21"/>
      <c r="AX1916" s="21"/>
      <c r="AY1916" s="21"/>
      <c r="BD1916" s="2"/>
      <c r="BF1916" s="21"/>
      <c r="BG1916" s="21"/>
      <c r="BH1916" s="21"/>
      <c r="BM1916" s="2"/>
      <c r="BO1916" s="21"/>
      <c r="BP1916" s="21"/>
      <c r="BQ1916" s="21"/>
      <c r="BV1916" s="2"/>
      <c r="BX1916" s="21"/>
      <c r="BY1916" s="21"/>
      <c r="BZ1916" s="21"/>
      <c r="CE1916" s="2"/>
      <c r="CG1916" s="21"/>
      <c r="CH1916" s="21"/>
      <c r="CI1916" s="21"/>
      <c r="CN1916" s="2"/>
      <c r="CP1916" s="21"/>
      <c r="CQ1916" s="21"/>
      <c r="CR1916" s="21"/>
      <c r="CW1916" s="2"/>
      <c r="CY1916" s="21"/>
      <c r="CZ1916" s="21"/>
      <c r="DA1916" s="21"/>
      <c r="DF1916" s="2"/>
      <c r="DH1916" s="21"/>
      <c r="DI1916" s="21"/>
      <c r="DJ1916" s="21"/>
      <c r="DO1916" s="2"/>
      <c r="DQ1916" s="21"/>
      <c r="DR1916" s="21"/>
      <c r="DS1916" s="21"/>
      <c r="DX1916" s="2"/>
      <c r="DZ1916" s="21"/>
      <c r="EA1916" s="21"/>
      <c r="EB1916" s="21"/>
      <c r="EG1916" s="2"/>
      <c r="EI1916" s="21"/>
      <c r="EJ1916" s="21"/>
      <c r="EK1916" s="21"/>
      <c r="EP1916" s="2"/>
      <c r="ER1916" s="21"/>
      <c r="ES1916" s="21"/>
      <c r="ET1916" s="21"/>
      <c r="EY1916" s="2"/>
      <c r="FA1916" s="21"/>
      <c r="FB1916" s="21"/>
      <c r="FC1916" s="21"/>
      <c r="FH1916" s="2"/>
      <c r="FJ1916" s="21"/>
      <c r="FK1916" s="21"/>
      <c r="FL1916" s="21"/>
      <c r="FQ1916" s="2"/>
      <c r="FS1916" s="21"/>
      <c r="FT1916" s="21"/>
      <c r="FU1916" s="21"/>
      <c r="FZ1916" s="2"/>
      <c r="GB1916" s="21"/>
      <c r="GC1916" s="21"/>
      <c r="GD1916" s="21"/>
      <c r="GI1916" s="2"/>
      <c r="GK1916" s="21"/>
      <c r="GL1916" s="21"/>
      <c r="GM1916" s="21"/>
      <c r="GR1916" s="2"/>
      <c r="GT1916" s="21"/>
      <c r="GU1916" s="21"/>
      <c r="GV1916" s="21"/>
      <c r="HA1916" s="2"/>
      <c r="HC1916" s="21"/>
      <c r="HD1916" s="21"/>
      <c r="HE1916" s="21"/>
      <c r="HJ1916" s="21"/>
      <c r="HK1916" s="21"/>
      <c r="HL1916" s="21"/>
      <c r="HM1916" s="21"/>
      <c r="HN1916" s="21"/>
      <c r="HO1916" s="21"/>
      <c r="HP1916" s="21"/>
      <c r="HQ1916" s="21"/>
      <c r="HR1916" s="21"/>
      <c r="HS1916" s="21"/>
      <c r="HT1916" s="21"/>
      <c r="HU1916" s="21"/>
      <c r="HV1916" s="21"/>
      <c r="HW1916" s="21"/>
      <c r="HX1916" s="21"/>
      <c r="HY1916" s="21"/>
      <c r="HZ1916" s="21"/>
      <c r="IA1916" s="21"/>
      <c r="IB1916" s="21"/>
      <c r="IC1916" s="21"/>
      <c r="ID1916" s="21"/>
      <c r="IE1916" s="21"/>
      <c r="IF1916" s="21"/>
      <c r="IG1916" s="21"/>
      <c r="IH1916" s="21"/>
      <c r="II1916" s="21"/>
      <c r="IJ1916" s="21"/>
      <c r="IK1916" s="21"/>
      <c r="IL1916" s="21"/>
      <c r="IM1916" s="21"/>
      <c r="IN1916" s="21"/>
      <c r="IO1916" s="21"/>
      <c r="RL1916" s="236"/>
    </row>
    <row r="1917" spans="1:480" s="17" customFormat="1" ht="14.25">
      <c r="A1917" s="321"/>
      <c r="B1917" s="321"/>
      <c r="C1917" s="321"/>
      <c r="D1917" s="321"/>
      <c r="E1917" s="299"/>
      <c r="F1917" s="21"/>
      <c r="G1917" s="21"/>
      <c r="K1917" s="2"/>
      <c r="M1917" s="21"/>
      <c r="N1917" s="21"/>
      <c r="O1917" s="21"/>
      <c r="T1917" s="2"/>
      <c r="V1917" s="21"/>
      <c r="W1917" s="21"/>
      <c r="X1917" s="21"/>
      <c r="AC1917" s="2"/>
      <c r="AE1917" s="21"/>
      <c r="AF1917" s="21"/>
      <c r="AG1917" s="21"/>
      <c r="AL1917" s="2"/>
      <c r="AN1917" s="21"/>
      <c r="AO1917" s="21"/>
      <c r="AP1917" s="21"/>
      <c r="AU1917" s="2"/>
      <c r="AW1917" s="21"/>
      <c r="AX1917" s="21"/>
      <c r="AY1917" s="21"/>
      <c r="BD1917" s="2"/>
      <c r="BF1917" s="21"/>
      <c r="BG1917" s="21"/>
      <c r="BH1917" s="21"/>
      <c r="BM1917" s="2"/>
      <c r="BO1917" s="21"/>
      <c r="BP1917" s="21"/>
      <c r="BQ1917" s="21"/>
      <c r="BV1917" s="2"/>
      <c r="BX1917" s="21"/>
      <c r="BY1917" s="21"/>
      <c r="BZ1917" s="21"/>
      <c r="CE1917" s="2"/>
      <c r="CG1917" s="21"/>
      <c r="CH1917" s="21"/>
      <c r="CI1917" s="21"/>
      <c r="CN1917" s="2"/>
      <c r="CP1917" s="21"/>
      <c r="CQ1917" s="21"/>
      <c r="CR1917" s="21"/>
      <c r="CW1917" s="2"/>
      <c r="CY1917" s="21"/>
      <c r="CZ1917" s="21"/>
      <c r="DA1917" s="21"/>
      <c r="DF1917" s="2"/>
      <c r="DH1917" s="21"/>
      <c r="DI1917" s="21"/>
      <c r="DJ1917" s="21"/>
      <c r="DO1917" s="2"/>
      <c r="DQ1917" s="21"/>
      <c r="DR1917" s="21"/>
      <c r="DS1917" s="21"/>
      <c r="DX1917" s="2"/>
      <c r="DZ1917" s="21"/>
      <c r="EA1917" s="21"/>
      <c r="EB1917" s="21"/>
      <c r="EG1917" s="2"/>
      <c r="EI1917" s="21"/>
      <c r="EJ1917" s="21"/>
      <c r="EK1917" s="21"/>
      <c r="EP1917" s="2"/>
      <c r="ER1917" s="21"/>
      <c r="ES1917" s="21"/>
      <c r="ET1917" s="21"/>
      <c r="EY1917" s="2"/>
      <c r="FA1917" s="21"/>
      <c r="FB1917" s="21"/>
      <c r="FC1917" s="21"/>
      <c r="FH1917" s="2"/>
      <c r="FJ1917" s="21"/>
      <c r="FK1917" s="21"/>
      <c r="FL1917" s="21"/>
      <c r="FQ1917" s="2"/>
      <c r="FS1917" s="21"/>
      <c r="FT1917" s="21"/>
      <c r="FU1917" s="21"/>
      <c r="FZ1917" s="2"/>
      <c r="GB1917" s="21"/>
      <c r="GC1917" s="21"/>
      <c r="GD1917" s="21"/>
      <c r="GI1917" s="2"/>
      <c r="GK1917" s="21"/>
      <c r="GL1917" s="21"/>
      <c r="GM1917" s="21"/>
      <c r="GR1917" s="2"/>
      <c r="GT1917" s="21"/>
      <c r="GU1917" s="21"/>
      <c r="GV1917" s="21"/>
      <c r="HA1917" s="2"/>
      <c r="HC1917" s="21"/>
      <c r="HD1917" s="21"/>
      <c r="HE1917" s="21"/>
      <c r="HJ1917" s="21"/>
      <c r="HK1917" s="21"/>
      <c r="HL1917" s="21"/>
      <c r="HM1917" s="21"/>
      <c r="HN1917" s="21"/>
      <c r="HO1917" s="21"/>
      <c r="HP1917" s="21"/>
      <c r="HQ1917" s="21"/>
      <c r="HR1917" s="21"/>
      <c r="HS1917" s="21"/>
      <c r="HT1917" s="21"/>
      <c r="HU1917" s="21"/>
      <c r="HV1917" s="21"/>
      <c r="HW1917" s="21"/>
      <c r="HX1917" s="21"/>
      <c r="HY1917" s="21"/>
      <c r="HZ1917" s="21"/>
      <c r="IA1917" s="21"/>
      <c r="IB1917" s="21"/>
      <c r="IC1917" s="21"/>
      <c r="ID1917" s="21"/>
      <c r="IE1917" s="21"/>
      <c r="IF1917" s="21"/>
      <c r="IG1917" s="21"/>
      <c r="IH1917" s="21"/>
      <c r="II1917" s="21"/>
      <c r="IJ1917" s="21"/>
      <c r="IK1917" s="21"/>
      <c r="IL1917" s="21"/>
      <c r="IM1917" s="21"/>
      <c r="IN1917" s="21"/>
      <c r="IO1917" s="21"/>
      <c r="RL1917" s="236"/>
    </row>
    <row r="1918" spans="1:480" s="17" customFormat="1" ht="14.25">
      <c r="A1918" s="321"/>
      <c r="B1918" s="321"/>
      <c r="C1918" s="321"/>
      <c r="D1918" s="321"/>
      <c r="E1918" s="299"/>
      <c r="F1918" s="21"/>
      <c r="G1918" s="21"/>
      <c r="K1918" s="2"/>
      <c r="M1918" s="21"/>
      <c r="N1918" s="21"/>
      <c r="O1918" s="21"/>
      <c r="T1918" s="2"/>
      <c r="V1918" s="21"/>
      <c r="W1918" s="21"/>
      <c r="X1918" s="21"/>
      <c r="AC1918" s="2"/>
      <c r="AE1918" s="21"/>
      <c r="AF1918" s="21"/>
      <c r="AG1918" s="21"/>
      <c r="AL1918" s="2"/>
      <c r="AN1918" s="21"/>
      <c r="AO1918" s="21"/>
      <c r="AP1918" s="21"/>
      <c r="AU1918" s="2"/>
      <c r="AW1918" s="21"/>
      <c r="AX1918" s="21"/>
      <c r="AY1918" s="21"/>
      <c r="BD1918" s="2"/>
      <c r="BF1918" s="21"/>
      <c r="BG1918" s="21"/>
      <c r="BH1918" s="21"/>
      <c r="BM1918" s="2"/>
      <c r="BO1918" s="21"/>
      <c r="BP1918" s="21"/>
      <c r="BQ1918" s="21"/>
      <c r="BV1918" s="2"/>
      <c r="BX1918" s="21"/>
      <c r="BY1918" s="21"/>
      <c r="BZ1918" s="21"/>
      <c r="CE1918" s="2"/>
      <c r="CG1918" s="21"/>
      <c r="CH1918" s="21"/>
      <c r="CI1918" s="21"/>
      <c r="CN1918" s="2"/>
      <c r="CP1918" s="21"/>
      <c r="CQ1918" s="21"/>
      <c r="CR1918" s="21"/>
      <c r="CW1918" s="2"/>
      <c r="CY1918" s="21"/>
      <c r="CZ1918" s="21"/>
      <c r="DA1918" s="21"/>
      <c r="DF1918" s="2"/>
      <c r="DH1918" s="21"/>
      <c r="DI1918" s="21"/>
      <c r="DJ1918" s="21"/>
      <c r="DO1918" s="2"/>
      <c r="DQ1918" s="21"/>
      <c r="DR1918" s="21"/>
      <c r="DS1918" s="21"/>
      <c r="DX1918" s="2"/>
      <c r="DZ1918" s="21"/>
      <c r="EA1918" s="21"/>
      <c r="EB1918" s="21"/>
      <c r="EG1918" s="2"/>
      <c r="EI1918" s="21"/>
      <c r="EJ1918" s="21"/>
      <c r="EK1918" s="21"/>
      <c r="EP1918" s="2"/>
      <c r="ER1918" s="21"/>
      <c r="ES1918" s="21"/>
      <c r="ET1918" s="21"/>
      <c r="EY1918" s="2"/>
      <c r="FA1918" s="21"/>
      <c r="FB1918" s="21"/>
      <c r="FC1918" s="21"/>
      <c r="FH1918" s="2"/>
      <c r="FJ1918" s="21"/>
      <c r="FK1918" s="21"/>
      <c r="FL1918" s="21"/>
      <c r="FQ1918" s="2"/>
      <c r="FS1918" s="21"/>
      <c r="FT1918" s="21"/>
      <c r="FU1918" s="21"/>
      <c r="FZ1918" s="2"/>
      <c r="GB1918" s="21"/>
      <c r="GC1918" s="21"/>
      <c r="GD1918" s="21"/>
      <c r="GI1918" s="2"/>
      <c r="GK1918" s="21"/>
      <c r="GL1918" s="21"/>
      <c r="GM1918" s="21"/>
      <c r="GR1918" s="2"/>
      <c r="GT1918" s="21"/>
      <c r="GU1918" s="21"/>
      <c r="GV1918" s="21"/>
      <c r="HA1918" s="2"/>
      <c r="HC1918" s="21"/>
      <c r="HD1918" s="21"/>
      <c r="HE1918" s="21"/>
      <c r="HJ1918" s="21"/>
      <c r="HK1918" s="21"/>
      <c r="HL1918" s="21"/>
      <c r="HM1918" s="21"/>
      <c r="HN1918" s="21"/>
      <c r="HO1918" s="21"/>
      <c r="HP1918" s="21"/>
      <c r="HQ1918" s="21"/>
      <c r="HR1918" s="21"/>
      <c r="HS1918" s="21"/>
      <c r="HT1918" s="21"/>
      <c r="HU1918" s="21"/>
      <c r="HV1918" s="21"/>
      <c r="HW1918" s="21"/>
      <c r="HX1918" s="21"/>
      <c r="HY1918" s="21"/>
      <c r="HZ1918" s="21"/>
      <c r="IA1918" s="21"/>
      <c r="IB1918" s="21"/>
      <c r="IC1918" s="21"/>
      <c r="ID1918" s="21"/>
      <c r="IE1918" s="21"/>
      <c r="IF1918" s="21"/>
      <c r="IG1918" s="21"/>
      <c r="IH1918" s="21"/>
      <c r="II1918" s="21"/>
      <c r="IJ1918" s="21"/>
      <c r="IK1918" s="21"/>
      <c r="IL1918" s="21"/>
      <c r="IM1918" s="21"/>
      <c r="IN1918" s="21"/>
      <c r="IO1918" s="21"/>
      <c r="RL1918" s="236"/>
    </row>
    <row r="1919" spans="1:480" s="17" customFormat="1" ht="14.25">
      <c r="A1919" s="321"/>
      <c r="B1919" s="321"/>
      <c r="C1919" s="321"/>
      <c r="D1919" s="321"/>
      <c r="E1919" s="299"/>
      <c r="F1919" s="21"/>
      <c r="G1919" s="21"/>
      <c r="K1919" s="2"/>
      <c r="M1919" s="21"/>
      <c r="N1919" s="21"/>
      <c r="O1919" s="21"/>
      <c r="T1919" s="2"/>
      <c r="V1919" s="21"/>
      <c r="W1919" s="21"/>
      <c r="X1919" s="21"/>
      <c r="AC1919" s="2"/>
      <c r="AE1919" s="21"/>
      <c r="AF1919" s="21"/>
      <c r="AG1919" s="21"/>
      <c r="AL1919" s="2"/>
      <c r="AN1919" s="21"/>
      <c r="AO1919" s="21"/>
      <c r="AP1919" s="21"/>
      <c r="AU1919" s="2"/>
      <c r="AW1919" s="21"/>
      <c r="AX1919" s="21"/>
      <c r="AY1919" s="21"/>
      <c r="BD1919" s="2"/>
      <c r="BF1919" s="21"/>
      <c r="BG1919" s="21"/>
      <c r="BH1919" s="21"/>
      <c r="BM1919" s="2"/>
      <c r="BO1919" s="21"/>
      <c r="BP1919" s="21"/>
      <c r="BQ1919" s="21"/>
      <c r="BV1919" s="2"/>
      <c r="BX1919" s="21"/>
      <c r="BY1919" s="21"/>
      <c r="BZ1919" s="21"/>
      <c r="CE1919" s="2"/>
      <c r="CG1919" s="21"/>
      <c r="CH1919" s="21"/>
      <c r="CI1919" s="21"/>
      <c r="CN1919" s="2"/>
      <c r="CP1919" s="21"/>
      <c r="CQ1919" s="21"/>
      <c r="CR1919" s="21"/>
      <c r="CW1919" s="2"/>
      <c r="CY1919" s="21"/>
      <c r="CZ1919" s="21"/>
      <c r="DA1919" s="21"/>
      <c r="DF1919" s="2"/>
      <c r="DH1919" s="21"/>
      <c r="DI1919" s="21"/>
      <c r="DJ1919" s="21"/>
      <c r="DO1919" s="2"/>
      <c r="DQ1919" s="21"/>
      <c r="DR1919" s="21"/>
      <c r="DS1919" s="21"/>
      <c r="DX1919" s="2"/>
      <c r="DZ1919" s="21"/>
      <c r="EA1919" s="21"/>
      <c r="EB1919" s="21"/>
      <c r="EG1919" s="2"/>
      <c r="EI1919" s="21"/>
      <c r="EJ1919" s="21"/>
      <c r="EK1919" s="21"/>
      <c r="EP1919" s="2"/>
      <c r="ER1919" s="21"/>
      <c r="ES1919" s="21"/>
      <c r="ET1919" s="21"/>
      <c r="EY1919" s="2"/>
      <c r="FA1919" s="21"/>
      <c r="FB1919" s="21"/>
      <c r="FC1919" s="21"/>
      <c r="FH1919" s="2"/>
      <c r="FJ1919" s="21"/>
      <c r="FK1919" s="21"/>
      <c r="FL1919" s="21"/>
      <c r="FQ1919" s="2"/>
      <c r="FS1919" s="21"/>
      <c r="FT1919" s="21"/>
      <c r="FU1919" s="21"/>
      <c r="FZ1919" s="2"/>
      <c r="GB1919" s="21"/>
      <c r="GC1919" s="21"/>
      <c r="GD1919" s="21"/>
      <c r="GI1919" s="2"/>
      <c r="GK1919" s="21"/>
      <c r="GL1919" s="21"/>
      <c r="GM1919" s="21"/>
      <c r="GR1919" s="2"/>
      <c r="GT1919" s="21"/>
      <c r="GU1919" s="21"/>
      <c r="GV1919" s="21"/>
      <c r="HA1919" s="2"/>
      <c r="HC1919" s="21"/>
      <c r="HD1919" s="21"/>
      <c r="HE1919" s="21"/>
      <c r="HJ1919" s="21"/>
      <c r="HK1919" s="21"/>
      <c r="HL1919" s="21"/>
      <c r="HM1919" s="21"/>
      <c r="HN1919" s="21"/>
      <c r="HO1919" s="21"/>
      <c r="HP1919" s="21"/>
      <c r="HQ1919" s="21"/>
      <c r="HR1919" s="21"/>
      <c r="HS1919" s="21"/>
      <c r="HT1919" s="21"/>
      <c r="HU1919" s="21"/>
      <c r="HV1919" s="21"/>
      <c r="HW1919" s="21"/>
      <c r="HX1919" s="21"/>
      <c r="HY1919" s="21"/>
      <c r="HZ1919" s="21"/>
      <c r="IA1919" s="21"/>
      <c r="IB1919" s="21"/>
      <c r="IC1919" s="21"/>
      <c r="ID1919" s="21"/>
      <c r="IE1919" s="21"/>
      <c r="IF1919" s="21"/>
      <c r="IG1919" s="21"/>
      <c r="IH1919" s="21"/>
      <c r="II1919" s="21"/>
      <c r="IJ1919" s="21"/>
      <c r="IK1919" s="21"/>
      <c r="IL1919" s="21"/>
      <c r="IM1919" s="21"/>
      <c r="IN1919" s="21"/>
      <c r="IO1919" s="21"/>
      <c r="RL1919" s="236"/>
    </row>
    <row r="1920" spans="1:480" s="17" customFormat="1" ht="14.25">
      <c r="A1920" s="321"/>
      <c r="B1920" s="321"/>
      <c r="C1920" s="321"/>
      <c r="D1920" s="321"/>
      <c r="E1920" s="299"/>
      <c r="F1920" s="21"/>
      <c r="G1920" s="21"/>
      <c r="K1920" s="2"/>
      <c r="M1920" s="21"/>
      <c r="N1920" s="21"/>
      <c r="O1920" s="21"/>
      <c r="T1920" s="2"/>
      <c r="V1920" s="21"/>
      <c r="W1920" s="21"/>
      <c r="X1920" s="21"/>
      <c r="AC1920" s="2"/>
      <c r="AE1920" s="21"/>
      <c r="AF1920" s="21"/>
      <c r="AG1920" s="21"/>
      <c r="AL1920" s="2"/>
      <c r="AN1920" s="21"/>
      <c r="AO1920" s="21"/>
      <c r="AP1920" s="21"/>
      <c r="AU1920" s="2"/>
      <c r="AW1920" s="21"/>
      <c r="AX1920" s="21"/>
      <c r="AY1920" s="21"/>
      <c r="BD1920" s="2"/>
      <c r="BF1920" s="21"/>
      <c r="BG1920" s="21"/>
      <c r="BH1920" s="21"/>
      <c r="BM1920" s="2"/>
      <c r="BO1920" s="21"/>
      <c r="BP1920" s="21"/>
      <c r="BQ1920" s="21"/>
      <c r="BV1920" s="2"/>
      <c r="BX1920" s="21"/>
      <c r="BY1920" s="21"/>
      <c r="BZ1920" s="21"/>
      <c r="CE1920" s="2"/>
      <c r="CG1920" s="21"/>
      <c r="CH1920" s="21"/>
      <c r="CI1920" s="21"/>
      <c r="CN1920" s="2"/>
      <c r="CP1920" s="21"/>
      <c r="CQ1920" s="21"/>
      <c r="CR1920" s="21"/>
      <c r="CW1920" s="2"/>
      <c r="CY1920" s="21"/>
      <c r="CZ1920" s="21"/>
      <c r="DA1920" s="21"/>
      <c r="DF1920" s="2"/>
      <c r="DH1920" s="21"/>
      <c r="DI1920" s="21"/>
      <c r="DJ1920" s="21"/>
      <c r="DO1920" s="2"/>
      <c r="DQ1920" s="21"/>
      <c r="DR1920" s="21"/>
      <c r="DS1920" s="21"/>
      <c r="DX1920" s="2"/>
      <c r="DZ1920" s="21"/>
      <c r="EA1920" s="21"/>
      <c r="EB1920" s="21"/>
      <c r="EG1920" s="2"/>
      <c r="EI1920" s="21"/>
      <c r="EJ1920" s="21"/>
      <c r="EK1920" s="21"/>
      <c r="EP1920" s="2"/>
      <c r="ER1920" s="21"/>
      <c r="ES1920" s="21"/>
      <c r="ET1920" s="21"/>
      <c r="EY1920" s="2"/>
      <c r="FA1920" s="21"/>
      <c r="FB1920" s="21"/>
      <c r="FC1920" s="21"/>
      <c r="FH1920" s="2"/>
      <c r="FJ1920" s="21"/>
      <c r="FK1920" s="21"/>
      <c r="FL1920" s="21"/>
      <c r="FQ1920" s="2"/>
      <c r="FS1920" s="21"/>
      <c r="FT1920" s="21"/>
      <c r="FU1920" s="21"/>
      <c r="FZ1920" s="2"/>
      <c r="GB1920" s="21"/>
      <c r="GC1920" s="21"/>
      <c r="GD1920" s="21"/>
      <c r="GI1920" s="2"/>
      <c r="GK1920" s="21"/>
      <c r="GL1920" s="21"/>
      <c r="GM1920" s="21"/>
      <c r="GR1920" s="2"/>
      <c r="GT1920" s="21"/>
      <c r="GU1920" s="21"/>
      <c r="GV1920" s="21"/>
      <c r="HA1920" s="2"/>
      <c r="HC1920" s="21"/>
      <c r="HD1920" s="21"/>
      <c r="HE1920" s="21"/>
      <c r="HJ1920" s="21"/>
      <c r="HK1920" s="21"/>
      <c r="HL1920" s="21"/>
      <c r="HM1920" s="21"/>
      <c r="HN1920" s="21"/>
      <c r="HO1920" s="21"/>
      <c r="HP1920" s="21"/>
      <c r="HQ1920" s="21"/>
      <c r="HR1920" s="21"/>
      <c r="HS1920" s="21"/>
      <c r="HT1920" s="21"/>
      <c r="HU1920" s="21"/>
      <c r="HV1920" s="21"/>
      <c r="HW1920" s="21"/>
      <c r="HX1920" s="21"/>
      <c r="HY1920" s="21"/>
      <c r="HZ1920" s="21"/>
      <c r="IA1920" s="21"/>
      <c r="IB1920" s="21"/>
      <c r="IC1920" s="21"/>
      <c r="ID1920" s="21"/>
      <c r="IE1920" s="21"/>
      <c r="IF1920" s="21"/>
      <c r="IG1920" s="21"/>
      <c r="IH1920" s="21"/>
      <c r="II1920" s="21"/>
      <c r="IJ1920" s="21"/>
      <c r="IK1920" s="21"/>
      <c r="IL1920" s="21"/>
      <c r="IM1920" s="21"/>
      <c r="IN1920" s="21"/>
      <c r="IO1920" s="21"/>
      <c r="RL1920" s="236"/>
    </row>
    <row r="1921" spans="1:480" s="17" customFormat="1" ht="14.25">
      <c r="A1921" s="321"/>
      <c r="B1921" s="321"/>
      <c r="C1921" s="321"/>
      <c r="D1921" s="321"/>
      <c r="E1921" s="299"/>
      <c r="F1921" s="21"/>
      <c r="G1921" s="21"/>
      <c r="K1921" s="2"/>
      <c r="M1921" s="21"/>
      <c r="N1921" s="21"/>
      <c r="O1921" s="21"/>
      <c r="T1921" s="2"/>
      <c r="V1921" s="21"/>
      <c r="W1921" s="21"/>
      <c r="X1921" s="21"/>
      <c r="AC1921" s="2"/>
      <c r="AE1921" s="21"/>
      <c r="AF1921" s="21"/>
      <c r="AG1921" s="21"/>
      <c r="AL1921" s="2"/>
      <c r="AN1921" s="21"/>
      <c r="AO1921" s="21"/>
      <c r="AP1921" s="21"/>
      <c r="AU1921" s="2"/>
      <c r="AW1921" s="21"/>
      <c r="AX1921" s="21"/>
      <c r="AY1921" s="21"/>
      <c r="BD1921" s="2"/>
      <c r="BF1921" s="21"/>
      <c r="BG1921" s="21"/>
      <c r="BH1921" s="21"/>
      <c r="BM1921" s="2"/>
      <c r="BO1921" s="21"/>
      <c r="BP1921" s="21"/>
      <c r="BQ1921" s="21"/>
      <c r="BV1921" s="2"/>
      <c r="BX1921" s="21"/>
      <c r="BY1921" s="21"/>
      <c r="BZ1921" s="21"/>
      <c r="CE1921" s="2"/>
      <c r="CG1921" s="21"/>
      <c r="CH1921" s="21"/>
      <c r="CI1921" s="21"/>
      <c r="CN1921" s="2"/>
      <c r="CP1921" s="21"/>
      <c r="CQ1921" s="21"/>
      <c r="CR1921" s="21"/>
      <c r="CW1921" s="2"/>
      <c r="CY1921" s="21"/>
      <c r="CZ1921" s="21"/>
      <c r="DA1921" s="21"/>
      <c r="DF1921" s="2"/>
      <c r="DH1921" s="21"/>
      <c r="DI1921" s="21"/>
      <c r="DJ1921" s="21"/>
      <c r="DO1921" s="2"/>
      <c r="DQ1921" s="21"/>
      <c r="DR1921" s="21"/>
      <c r="DS1921" s="21"/>
      <c r="DX1921" s="2"/>
      <c r="DZ1921" s="21"/>
      <c r="EA1921" s="21"/>
      <c r="EB1921" s="21"/>
      <c r="EG1921" s="2"/>
      <c r="EI1921" s="21"/>
      <c r="EJ1921" s="21"/>
      <c r="EK1921" s="21"/>
      <c r="EP1921" s="2"/>
      <c r="ER1921" s="21"/>
      <c r="ES1921" s="21"/>
      <c r="ET1921" s="21"/>
      <c r="EY1921" s="2"/>
      <c r="FA1921" s="21"/>
      <c r="FB1921" s="21"/>
      <c r="FC1921" s="21"/>
      <c r="FH1921" s="2"/>
      <c r="FJ1921" s="21"/>
      <c r="FK1921" s="21"/>
      <c r="FL1921" s="21"/>
      <c r="FQ1921" s="2"/>
      <c r="FS1921" s="21"/>
      <c r="FT1921" s="21"/>
      <c r="FU1921" s="21"/>
      <c r="FZ1921" s="2"/>
      <c r="GB1921" s="21"/>
      <c r="GC1921" s="21"/>
      <c r="GD1921" s="21"/>
      <c r="GI1921" s="2"/>
      <c r="GK1921" s="21"/>
      <c r="GL1921" s="21"/>
      <c r="GM1921" s="21"/>
      <c r="GR1921" s="2"/>
      <c r="GT1921" s="21"/>
      <c r="GU1921" s="21"/>
      <c r="GV1921" s="21"/>
      <c r="HA1921" s="2"/>
      <c r="HC1921" s="21"/>
      <c r="HD1921" s="21"/>
      <c r="HE1921" s="21"/>
      <c r="HJ1921" s="21"/>
      <c r="HK1921" s="21"/>
      <c r="HL1921" s="21"/>
      <c r="HM1921" s="21"/>
      <c r="HN1921" s="21"/>
      <c r="HO1921" s="21"/>
      <c r="HP1921" s="21"/>
      <c r="HQ1921" s="21"/>
      <c r="HR1921" s="21"/>
      <c r="HS1921" s="21"/>
      <c r="HT1921" s="21"/>
      <c r="HU1921" s="21"/>
      <c r="HV1921" s="21"/>
      <c r="HW1921" s="21"/>
      <c r="HX1921" s="21"/>
      <c r="HY1921" s="21"/>
      <c r="HZ1921" s="21"/>
      <c r="IA1921" s="21"/>
      <c r="IB1921" s="21"/>
      <c r="IC1921" s="21"/>
      <c r="ID1921" s="21"/>
      <c r="IE1921" s="21"/>
      <c r="IF1921" s="21"/>
      <c r="IG1921" s="21"/>
      <c r="IH1921" s="21"/>
      <c r="II1921" s="21"/>
      <c r="IJ1921" s="21"/>
      <c r="IK1921" s="21"/>
      <c r="IL1921" s="21"/>
      <c r="IM1921" s="21"/>
      <c r="IN1921" s="21"/>
      <c r="IO1921" s="21"/>
      <c r="RL1921" s="236"/>
    </row>
    <row r="1922" spans="1:480" s="17" customFormat="1" ht="14.25">
      <c r="A1922" s="321"/>
      <c r="B1922" s="321"/>
      <c r="C1922" s="321"/>
      <c r="D1922" s="321"/>
      <c r="E1922" s="299"/>
      <c r="F1922" s="21"/>
      <c r="G1922" s="21"/>
      <c r="K1922" s="2"/>
      <c r="M1922" s="21"/>
      <c r="N1922" s="21"/>
      <c r="O1922" s="21"/>
      <c r="T1922" s="2"/>
      <c r="V1922" s="21"/>
      <c r="W1922" s="21"/>
      <c r="X1922" s="21"/>
      <c r="AC1922" s="2"/>
      <c r="AE1922" s="21"/>
      <c r="AF1922" s="21"/>
      <c r="AG1922" s="21"/>
      <c r="AL1922" s="2"/>
      <c r="AN1922" s="21"/>
      <c r="AO1922" s="21"/>
      <c r="AP1922" s="21"/>
      <c r="AU1922" s="2"/>
      <c r="AW1922" s="21"/>
      <c r="AX1922" s="21"/>
      <c r="AY1922" s="21"/>
      <c r="BD1922" s="2"/>
      <c r="BF1922" s="21"/>
      <c r="BG1922" s="21"/>
      <c r="BH1922" s="21"/>
      <c r="BM1922" s="2"/>
      <c r="BO1922" s="21"/>
      <c r="BP1922" s="21"/>
      <c r="BQ1922" s="21"/>
      <c r="BV1922" s="2"/>
      <c r="BX1922" s="21"/>
      <c r="BY1922" s="21"/>
      <c r="BZ1922" s="21"/>
      <c r="CE1922" s="2"/>
      <c r="CG1922" s="21"/>
      <c r="CH1922" s="21"/>
      <c r="CI1922" s="21"/>
      <c r="CN1922" s="2"/>
      <c r="CP1922" s="21"/>
      <c r="CQ1922" s="21"/>
      <c r="CR1922" s="21"/>
      <c r="CW1922" s="2"/>
      <c r="CY1922" s="21"/>
      <c r="CZ1922" s="21"/>
      <c r="DA1922" s="21"/>
      <c r="DF1922" s="2"/>
      <c r="DH1922" s="21"/>
      <c r="DI1922" s="21"/>
      <c r="DJ1922" s="21"/>
      <c r="DO1922" s="2"/>
      <c r="DQ1922" s="21"/>
      <c r="DR1922" s="21"/>
      <c r="DS1922" s="21"/>
      <c r="DX1922" s="2"/>
      <c r="DZ1922" s="21"/>
      <c r="EA1922" s="21"/>
      <c r="EB1922" s="21"/>
      <c r="EG1922" s="2"/>
      <c r="EI1922" s="21"/>
      <c r="EJ1922" s="21"/>
      <c r="EK1922" s="21"/>
      <c r="EP1922" s="2"/>
      <c r="ER1922" s="21"/>
      <c r="ES1922" s="21"/>
      <c r="ET1922" s="21"/>
      <c r="EY1922" s="2"/>
      <c r="FA1922" s="21"/>
      <c r="FB1922" s="21"/>
      <c r="FC1922" s="21"/>
      <c r="FH1922" s="2"/>
      <c r="FJ1922" s="21"/>
      <c r="FK1922" s="21"/>
      <c r="FL1922" s="21"/>
      <c r="FQ1922" s="2"/>
      <c r="FS1922" s="21"/>
      <c r="FT1922" s="21"/>
      <c r="FU1922" s="21"/>
      <c r="FZ1922" s="2"/>
      <c r="GB1922" s="21"/>
      <c r="GC1922" s="21"/>
      <c r="GD1922" s="21"/>
      <c r="GI1922" s="2"/>
      <c r="GK1922" s="21"/>
      <c r="GL1922" s="21"/>
      <c r="GM1922" s="21"/>
      <c r="GR1922" s="2"/>
      <c r="GT1922" s="21"/>
      <c r="GU1922" s="21"/>
      <c r="GV1922" s="21"/>
      <c r="HA1922" s="2"/>
      <c r="HC1922" s="21"/>
      <c r="HD1922" s="21"/>
      <c r="HE1922" s="21"/>
      <c r="HJ1922" s="21"/>
      <c r="HK1922" s="21"/>
      <c r="HL1922" s="21"/>
      <c r="HM1922" s="21"/>
      <c r="HN1922" s="21"/>
      <c r="HO1922" s="21"/>
      <c r="HP1922" s="21"/>
      <c r="HQ1922" s="21"/>
      <c r="HR1922" s="21"/>
      <c r="HS1922" s="21"/>
      <c r="HT1922" s="21"/>
      <c r="HU1922" s="21"/>
      <c r="HV1922" s="21"/>
      <c r="HW1922" s="21"/>
      <c r="HX1922" s="21"/>
      <c r="HY1922" s="21"/>
      <c r="HZ1922" s="21"/>
      <c r="IA1922" s="21"/>
      <c r="IB1922" s="21"/>
      <c r="IC1922" s="21"/>
      <c r="ID1922" s="21"/>
      <c r="IE1922" s="21"/>
      <c r="IF1922" s="21"/>
      <c r="IG1922" s="21"/>
      <c r="IH1922" s="21"/>
      <c r="II1922" s="21"/>
      <c r="IJ1922" s="21"/>
      <c r="IK1922" s="21"/>
      <c r="IL1922" s="21"/>
      <c r="IM1922" s="21"/>
      <c r="IN1922" s="21"/>
      <c r="IO1922" s="21"/>
      <c r="RL1922" s="236"/>
    </row>
    <row r="1923" spans="1:480" s="17" customFormat="1" ht="14.25">
      <c r="A1923" s="321"/>
      <c r="B1923" s="321"/>
      <c r="C1923" s="321"/>
      <c r="D1923" s="321"/>
      <c r="E1923" s="299"/>
      <c r="F1923" s="21"/>
      <c r="G1923" s="21"/>
      <c r="K1923" s="2"/>
      <c r="M1923" s="21"/>
      <c r="N1923" s="21"/>
      <c r="O1923" s="21"/>
      <c r="T1923" s="2"/>
      <c r="V1923" s="21"/>
      <c r="W1923" s="21"/>
      <c r="X1923" s="21"/>
      <c r="AC1923" s="2"/>
      <c r="AE1923" s="21"/>
      <c r="AF1923" s="21"/>
      <c r="AG1923" s="21"/>
      <c r="AL1923" s="2"/>
      <c r="AN1923" s="21"/>
      <c r="AO1923" s="21"/>
      <c r="AP1923" s="21"/>
      <c r="AU1923" s="2"/>
      <c r="AW1923" s="21"/>
      <c r="AX1923" s="21"/>
      <c r="AY1923" s="21"/>
      <c r="BD1923" s="2"/>
      <c r="BF1923" s="21"/>
      <c r="BG1923" s="21"/>
      <c r="BH1923" s="21"/>
      <c r="BM1923" s="2"/>
      <c r="BO1923" s="21"/>
      <c r="BP1923" s="21"/>
      <c r="BQ1923" s="21"/>
      <c r="BV1923" s="2"/>
      <c r="BX1923" s="21"/>
      <c r="BY1923" s="21"/>
      <c r="BZ1923" s="21"/>
      <c r="CE1923" s="2"/>
      <c r="CG1923" s="21"/>
      <c r="CH1923" s="21"/>
      <c r="CI1923" s="21"/>
      <c r="CN1923" s="2"/>
      <c r="CP1923" s="21"/>
      <c r="CQ1923" s="21"/>
      <c r="CR1923" s="21"/>
      <c r="CW1923" s="2"/>
      <c r="CY1923" s="21"/>
      <c r="CZ1923" s="21"/>
      <c r="DA1923" s="21"/>
      <c r="DF1923" s="2"/>
      <c r="DH1923" s="21"/>
      <c r="DI1923" s="21"/>
      <c r="DJ1923" s="21"/>
      <c r="DO1923" s="2"/>
      <c r="DQ1923" s="21"/>
      <c r="DR1923" s="21"/>
      <c r="DS1923" s="21"/>
      <c r="DX1923" s="2"/>
      <c r="DZ1923" s="21"/>
      <c r="EA1923" s="21"/>
      <c r="EB1923" s="21"/>
      <c r="EG1923" s="2"/>
      <c r="EI1923" s="21"/>
      <c r="EJ1923" s="21"/>
      <c r="EK1923" s="21"/>
      <c r="EP1923" s="2"/>
      <c r="ER1923" s="21"/>
      <c r="ES1923" s="21"/>
      <c r="ET1923" s="21"/>
      <c r="EY1923" s="2"/>
      <c r="FA1923" s="21"/>
      <c r="FB1923" s="21"/>
      <c r="FC1923" s="21"/>
      <c r="FH1923" s="2"/>
      <c r="FJ1923" s="21"/>
      <c r="FK1923" s="21"/>
      <c r="FL1923" s="21"/>
      <c r="FQ1923" s="2"/>
      <c r="FS1923" s="21"/>
      <c r="FT1923" s="21"/>
      <c r="FU1923" s="21"/>
      <c r="FZ1923" s="2"/>
      <c r="GB1923" s="21"/>
      <c r="GC1923" s="21"/>
      <c r="GD1923" s="21"/>
      <c r="GI1923" s="2"/>
      <c r="GK1923" s="21"/>
      <c r="GL1923" s="21"/>
      <c r="GM1923" s="21"/>
      <c r="GR1923" s="2"/>
      <c r="GT1923" s="21"/>
      <c r="GU1923" s="21"/>
      <c r="GV1923" s="21"/>
      <c r="HA1923" s="2"/>
      <c r="HC1923" s="21"/>
      <c r="HD1923" s="21"/>
      <c r="HE1923" s="21"/>
      <c r="HJ1923" s="21"/>
      <c r="HK1923" s="21"/>
      <c r="HL1923" s="21"/>
      <c r="HM1923" s="21"/>
      <c r="HN1923" s="21"/>
      <c r="HO1923" s="21"/>
      <c r="HP1923" s="21"/>
      <c r="HQ1923" s="21"/>
      <c r="HR1923" s="21"/>
      <c r="HS1923" s="21"/>
      <c r="HT1923" s="21"/>
      <c r="HU1923" s="21"/>
      <c r="HV1923" s="21"/>
      <c r="HW1923" s="21"/>
      <c r="HX1923" s="21"/>
      <c r="HY1923" s="21"/>
      <c r="HZ1923" s="21"/>
      <c r="IA1923" s="21"/>
      <c r="IB1923" s="21"/>
      <c r="IC1923" s="21"/>
      <c r="ID1923" s="21"/>
      <c r="IE1923" s="21"/>
      <c r="IF1923" s="21"/>
      <c r="IG1923" s="21"/>
      <c r="IH1923" s="21"/>
      <c r="II1923" s="21"/>
      <c r="IJ1923" s="21"/>
      <c r="IK1923" s="21"/>
      <c r="IL1923" s="21"/>
      <c r="IM1923" s="21"/>
      <c r="IN1923" s="21"/>
      <c r="IO1923" s="21"/>
      <c r="RL1923" s="236"/>
    </row>
    <row r="1924" spans="1:480" s="17" customFormat="1" ht="14.25">
      <c r="A1924" s="321"/>
      <c r="B1924" s="321"/>
      <c r="C1924" s="321"/>
      <c r="D1924" s="321"/>
      <c r="E1924" s="299"/>
      <c r="F1924" s="21"/>
      <c r="G1924" s="21"/>
      <c r="K1924" s="2"/>
      <c r="M1924" s="21"/>
      <c r="N1924" s="21"/>
      <c r="O1924" s="21"/>
      <c r="T1924" s="2"/>
      <c r="V1924" s="21"/>
      <c r="W1924" s="21"/>
      <c r="X1924" s="21"/>
      <c r="AC1924" s="2"/>
      <c r="AE1924" s="21"/>
      <c r="AF1924" s="21"/>
      <c r="AG1924" s="21"/>
      <c r="AL1924" s="2"/>
      <c r="AN1924" s="21"/>
      <c r="AO1924" s="21"/>
      <c r="AP1924" s="21"/>
      <c r="AU1924" s="2"/>
      <c r="AW1924" s="21"/>
      <c r="AX1924" s="21"/>
      <c r="AY1924" s="21"/>
      <c r="BD1924" s="2"/>
      <c r="BF1924" s="21"/>
      <c r="BG1924" s="21"/>
      <c r="BH1924" s="21"/>
      <c r="BM1924" s="2"/>
      <c r="BO1924" s="21"/>
      <c r="BP1924" s="21"/>
      <c r="BQ1924" s="21"/>
      <c r="BV1924" s="2"/>
      <c r="BX1924" s="21"/>
      <c r="BY1924" s="21"/>
      <c r="BZ1924" s="21"/>
      <c r="CE1924" s="2"/>
      <c r="CG1924" s="21"/>
      <c r="CH1924" s="21"/>
      <c r="CI1924" s="21"/>
      <c r="CN1924" s="2"/>
      <c r="CP1924" s="21"/>
      <c r="CQ1924" s="21"/>
      <c r="CR1924" s="21"/>
      <c r="CW1924" s="2"/>
      <c r="CY1924" s="21"/>
      <c r="CZ1924" s="21"/>
      <c r="DA1924" s="21"/>
      <c r="DF1924" s="2"/>
      <c r="DH1924" s="21"/>
      <c r="DI1924" s="21"/>
      <c r="DJ1924" s="21"/>
      <c r="DO1924" s="2"/>
      <c r="DQ1924" s="21"/>
      <c r="DR1924" s="21"/>
      <c r="DS1924" s="21"/>
      <c r="DX1924" s="2"/>
      <c r="DZ1924" s="21"/>
      <c r="EA1924" s="21"/>
      <c r="EB1924" s="21"/>
      <c r="EG1924" s="2"/>
      <c r="EI1924" s="21"/>
      <c r="EJ1924" s="21"/>
      <c r="EK1924" s="21"/>
      <c r="EP1924" s="2"/>
      <c r="ER1924" s="21"/>
      <c r="ES1924" s="21"/>
      <c r="ET1924" s="21"/>
      <c r="EY1924" s="2"/>
      <c r="FA1924" s="21"/>
      <c r="FB1924" s="21"/>
      <c r="FC1924" s="21"/>
      <c r="FH1924" s="2"/>
      <c r="FJ1924" s="21"/>
      <c r="FK1924" s="21"/>
      <c r="FL1924" s="21"/>
      <c r="FQ1924" s="2"/>
      <c r="FS1924" s="21"/>
      <c r="FT1924" s="21"/>
      <c r="FU1924" s="21"/>
      <c r="FZ1924" s="2"/>
      <c r="GB1924" s="21"/>
      <c r="GC1924" s="21"/>
      <c r="GD1924" s="21"/>
      <c r="GI1924" s="2"/>
      <c r="GK1924" s="21"/>
      <c r="GL1924" s="21"/>
      <c r="GM1924" s="21"/>
      <c r="GR1924" s="2"/>
      <c r="GT1924" s="21"/>
      <c r="GU1924" s="21"/>
      <c r="GV1924" s="21"/>
      <c r="HA1924" s="2"/>
      <c r="HC1924" s="21"/>
      <c r="HD1924" s="21"/>
      <c r="HE1924" s="21"/>
      <c r="HJ1924" s="21"/>
      <c r="HK1924" s="21"/>
      <c r="HL1924" s="21"/>
      <c r="HM1924" s="21"/>
      <c r="HN1924" s="21"/>
      <c r="HO1924" s="21"/>
      <c r="HP1924" s="21"/>
      <c r="HQ1924" s="21"/>
      <c r="HR1924" s="21"/>
      <c r="HS1924" s="21"/>
      <c r="HT1924" s="21"/>
      <c r="HU1924" s="21"/>
      <c r="HV1924" s="21"/>
      <c r="HW1924" s="21"/>
      <c r="HX1924" s="21"/>
      <c r="HY1924" s="21"/>
      <c r="HZ1924" s="21"/>
      <c r="IA1924" s="21"/>
      <c r="IB1924" s="21"/>
      <c r="IC1924" s="21"/>
      <c r="ID1924" s="21"/>
      <c r="IE1924" s="21"/>
      <c r="IF1924" s="21"/>
      <c r="IG1924" s="21"/>
      <c r="IH1924" s="21"/>
      <c r="II1924" s="21"/>
      <c r="IJ1924" s="21"/>
      <c r="IK1924" s="21"/>
      <c r="IL1924" s="21"/>
      <c r="IM1924" s="21"/>
      <c r="IN1924" s="21"/>
      <c r="IO1924" s="21"/>
      <c r="RL1924" s="236"/>
    </row>
    <row r="1925" spans="1:480" s="17" customFormat="1" ht="14.25">
      <c r="A1925" s="321"/>
      <c r="B1925" s="321"/>
      <c r="C1925" s="321"/>
      <c r="D1925" s="321"/>
      <c r="E1925" s="299"/>
      <c r="F1925" s="21"/>
      <c r="G1925" s="21"/>
      <c r="K1925" s="2"/>
      <c r="M1925" s="21"/>
      <c r="N1925" s="21"/>
      <c r="O1925" s="21"/>
      <c r="T1925" s="2"/>
      <c r="V1925" s="21"/>
      <c r="W1925" s="21"/>
      <c r="X1925" s="21"/>
      <c r="AC1925" s="2"/>
      <c r="AE1925" s="21"/>
      <c r="AF1925" s="21"/>
      <c r="AG1925" s="21"/>
      <c r="AL1925" s="2"/>
      <c r="AN1925" s="21"/>
      <c r="AO1925" s="21"/>
      <c r="AP1925" s="21"/>
      <c r="AU1925" s="2"/>
      <c r="AW1925" s="21"/>
      <c r="AX1925" s="21"/>
      <c r="AY1925" s="21"/>
      <c r="BD1925" s="2"/>
      <c r="BF1925" s="21"/>
      <c r="BG1925" s="21"/>
      <c r="BH1925" s="21"/>
      <c r="BM1925" s="2"/>
      <c r="BO1925" s="21"/>
      <c r="BP1925" s="21"/>
      <c r="BQ1925" s="21"/>
      <c r="BV1925" s="2"/>
      <c r="BX1925" s="21"/>
      <c r="BY1925" s="21"/>
      <c r="BZ1925" s="21"/>
      <c r="CE1925" s="2"/>
      <c r="CG1925" s="21"/>
      <c r="CH1925" s="21"/>
      <c r="CI1925" s="21"/>
      <c r="CN1925" s="2"/>
      <c r="CP1925" s="21"/>
      <c r="CQ1925" s="21"/>
      <c r="CR1925" s="21"/>
      <c r="CW1925" s="2"/>
      <c r="CY1925" s="21"/>
      <c r="CZ1925" s="21"/>
      <c r="DA1925" s="21"/>
      <c r="DF1925" s="2"/>
      <c r="DH1925" s="21"/>
      <c r="DI1925" s="21"/>
      <c r="DJ1925" s="21"/>
      <c r="DO1925" s="2"/>
      <c r="DQ1925" s="21"/>
      <c r="DR1925" s="21"/>
      <c r="DS1925" s="21"/>
      <c r="DX1925" s="2"/>
      <c r="DZ1925" s="21"/>
      <c r="EA1925" s="21"/>
      <c r="EB1925" s="21"/>
      <c r="EG1925" s="2"/>
      <c r="EI1925" s="21"/>
      <c r="EJ1925" s="21"/>
      <c r="EK1925" s="21"/>
      <c r="EP1925" s="2"/>
      <c r="ER1925" s="21"/>
      <c r="ES1925" s="21"/>
      <c r="ET1925" s="21"/>
      <c r="EY1925" s="2"/>
      <c r="FA1925" s="21"/>
      <c r="FB1925" s="21"/>
      <c r="FC1925" s="21"/>
      <c r="FH1925" s="2"/>
      <c r="FJ1925" s="21"/>
      <c r="FK1925" s="21"/>
      <c r="FL1925" s="21"/>
      <c r="FQ1925" s="2"/>
      <c r="FS1925" s="21"/>
      <c r="FT1925" s="21"/>
      <c r="FU1925" s="21"/>
      <c r="FZ1925" s="2"/>
      <c r="GB1925" s="21"/>
      <c r="GC1925" s="21"/>
      <c r="GD1925" s="21"/>
      <c r="GI1925" s="2"/>
      <c r="GK1925" s="21"/>
      <c r="GL1925" s="21"/>
      <c r="GM1925" s="21"/>
      <c r="GR1925" s="2"/>
      <c r="GT1925" s="21"/>
      <c r="GU1925" s="21"/>
      <c r="GV1925" s="21"/>
      <c r="HA1925" s="2"/>
      <c r="HC1925" s="21"/>
      <c r="HD1925" s="21"/>
      <c r="HE1925" s="21"/>
      <c r="HJ1925" s="21"/>
      <c r="HK1925" s="21"/>
      <c r="HL1925" s="21"/>
      <c r="HM1925" s="21"/>
      <c r="HN1925" s="21"/>
      <c r="HO1925" s="21"/>
      <c r="HP1925" s="21"/>
      <c r="HQ1925" s="21"/>
      <c r="HR1925" s="21"/>
      <c r="HS1925" s="21"/>
      <c r="HT1925" s="21"/>
      <c r="HU1925" s="21"/>
      <c r="HV1925" s="21"/>
      <c r="HW1925" s="21"/>
      <c r="HX1925" s="21"/>
      <c r="HY1925" s="21"/>
      <c r="HZ1925" s="21"/>
      <c r="IA1925" s="21"/>
      <c r="IB1925" s="21"/>
      <c r="IC1925" s="21"/>
      <c r="ID1925" s="21"/>
      <c r="IE1925" s="21"/>
      <c r="IF1925" s="21"/>
      <c r="IG1925" s="21"/>
      <c r="IH1925" s="21"/>
      <c r="II1925" s="21"/>
      <c r="IJ1925" s="21"/>
      <c r="IK1925" s="21"/>
      <c r="IL1925" s="21"/>
      <c r="IM1925" s="21"/>
      <c r="IN1925" s="21"/>
      <c r="IO1925" s="21"/>
      <c r="RL1925" s="236"/>
    </row>
    <row r="1926" spans="1:480" s="17" customFormat="1" ht="14.25">
      <c r="A1926" s="321"/>
      <c r="B1926" s="321"/>
      <c r="C1926" s="321"/>
      <c r="D1926" s="321"/>
      <c r="E1926" s="299"/>
      <c r="F1926" s="21"/>
      <c r="G1926" s="21"/>
      <c r="K1926" s="2"/>
      <c r="M1926" s="21"/>
      <c r="N1926" s="21"/>
      <c r="O1926" s="21"/>
      <c r="T1926" s="2"/>
      <c r="V1926" s="21"/>
      <c r="W1926" s="21"/>
      <c r="X1926" s="21"/>
      <c r="AC1926" s="2"/>
      <c r="AE1926" s="21"/>
      <c r="AF1926" s="21"/>
      <c r="AG1926" s="21"/>
      <c r="AL1926" s="2"/>
      <c r="AN1926" s="21"/>
      <c r="AO1926" s="21"/>
      <c r="AP1926" s="21"/>
      <c r="AU1926" s="2"/>
      <c r="AW1926" s="21"/>
      <c r="AX1926" s="21"/>
      <c r="AY1926" s="21"/>
      <c r="BD1926" s="2"/>
      <c r="BF1926" s="21"/>
      <c r="BG1926" s="21"/>
      <c r="BH1926" s="21"/>
      <c r="BM1926" s="2"/>
      <c r="BO1926" s="21"/>
      <c r="BP1926" s="21"/>
      <c r="BQ1926" s="21"/>
      <c r="BV1926" s="2"/>
      <c r="BX1926" s="21"/>
      <c r="BY1926" s="21"/>
      <c r="BZ1926" s="21"/>
      <c r="CE1926" s="2"/>
      <c r="CG1926" s="21"/>
      <c r="CH1926" s="21"/>
      <c r="CI1926" s="21"/>
      <c r="CN1926" s="2"/>
      <c r="CP1926" s="21"/>
      <c r="CQ1926" s="21"/>
      <c r="CR1926" s="21"/>
      <c r="CW1926" s="2"/>
      <c r="CY1926" s="21"/>
      <c r="CZ1926" s="21"/>
      <c r="DA1926" s="21"/>
      <c r="DF1926" s="2"/>
      <c r="DH1926" s="21"/>
      <c r="DI1926" s="21"/>
      <c r="DJ1926" s="21"/>
      <c r="DO1926" s="2"/>
      <c r="DQ1926" s="21"/>
      <c r="DR1926" s="21"/>
      <c r="DS1926" s="21"/>
      <c r="DX1926" s="2"/>
      <c r="DZ1926" s="21"/>
      <c r="EA1926" s="21"/>
      <c r="EB1926" s="21"/>
      <c r="EG1926" s="2"/>
      <c r="EI1926" s="21"/>
      <c r="EJ1926" s="21"/>
      <c r="EK1926" s="21"/>
      <c r="EP1926" s="2"/>
      <c r="ER1926" s="21"/>
      <c r="ES1926" s="21"/>
      <c r="ET1926" s="21"/>
      <c r="EY1926" s="2"/>
      <c r="FA1926" s="21"/>
      <c r="FB1926" s="21"/>
      <c r="FC1926" s="21"/>
      <c r="FH1926" s="2"/>
      <c r="FJ1926" s="21"/>
      <c r="FK1926" s="21"/>
      <c r="FL1926" s="21"/>
      <c r="FQ1926" s="2"/>
      <c r="FS1926" s="21"/>
      <c r="FT1926" s="21"/>
      <c r="FU1926" s="21"/>
      <c r="FZ1926" s="2"/>
      <c r="GB1926" s="21"/>
      <c r="GC1926" s="21"/>
      <c r="GD1926" s="21"/>
      <c r="GI1926" s="2"/>
      <c r="GK1926" s="21"/>
      <c r="GL1926" s="21"/>
      <c r="GM1926" s="21"/>
      <c r="GR1926" s="2"/>
      <c r="GT1926" s="21"/>
      <c r="GU1926" s="21"/>
      <c r="GV1926" s="21"/>
      <c r="HA1926" s="2"/>
      <c r="HC1926" s="21"/>
      <c r="HD1926" s="21"/>
      <c r="HE1926" s="21"/>
      <c r="HJ1926" s="21"/>
      <c r="HK1926" s="21"/>
      <c r="HL1926" s="21"/>
      <c r="HM1926" s="21"/>
      <c r="HN1926" s="21"/>
      <c r="HO1926" s="21"/>
      <c r="HP1926" s="21"/>
      <c r="HQ1926" s="21"/>
      <c r="HR1926" s="21"/>
      <c r="HS1926" s="21"/>
      <c r="HT1926" s="21"/>
      <c r="HU1926" s="21"/>
      <c r="HV1926" s="21"/>
      <c r="HW1926" s="21"/>
      <c r="HX1926" s="21"/>
      <c r="HY1926" s="21"/>
      <c r="HZ1926" s="21"/>
      <c r="IA1926" s="21"/>
      <c r="IB1926" s="21"/>
      <c r="IC1926" s="21"/>
      <c r="ID1926" s="21"/>
      <c r="IE1926" s="21"/>
      <c r="IF1926" s="21"/>
      <c r="IG1926" s="21"/>
      <c r="IH1926" s="21"/>
      <c r="II1926" s="21"/>
      <c r="IJ1926" s="21"/>
      <c r="IK1926" s="21"/>
      <c r="IL1926" s="21"/>
      <c r="IM1926" s="21"/>
      <c r="IN1926" s="21"/>
      <c r="IO1926" s="21"/>
      <c r="RL1926" s="236"/>
    </row>
    <row r="1927" spans="1:480" s="17" customFormat="1" ht="14.25">
      <c r="A1927" s="321"/>
      <c r="B1927" s="321"/>
      <c r="C1927" s="321"/>
      <c r="D1927" s="321"/>
      <c r="E1927" s="299"/>
      <c r="F1927" s="21"/>
      <c r="G1927" s="21"/>
      <c r="K1927" s="2"/>
      <c r="M1927" s="21"/>
      <c r="N1927" s="21"/>
      <c r="O1927" s="21"/>
      <c r="T1927" s="2"/>
      <c r="V1927" s="21"/>
      <c r="W1927" s="21"/>
      <c r="X1927" s="21"/>
      <c r="AC1927" s="2"/>
      <c r="AE1927" s="21"/>
      <c r="AF1927" s="21"/>
      <c r="AG1927" s="21"/>
      <c r="AL1927" s="2"/>
      <c r="AN1927" s="21"/>
      <c r="AO1927" s="21"/>
      <c r="AP1927" s="21"/>
      <c r="AU1927" s="2"/>
      <c r="AW1927" s="21"/>
      <c r="AX1927" s="21"/>
      <c r="AY1927" s="21"/>
      <c r="BD1927" s="2"/>
      <c r="BF1927" s="21"/>
      <c r="BG1927" s="21"/>
      <c r="BH1927" s="21"/>
      <c r="BM1927" s="2"/>
      <c r="BO1927" s="21"/>
      <c r="BP1927" s="21"/>
      <c r="BQ1927" s="21"/>
      <c r="BV1927" s="2"/>
      <c r="BX1927" s="21"/>
      <c r="BY1927" s="21"/>
      <c r="BZ1927" s="21"/>
      <c r="CE1927" s="2"/>
      <c r="CG1927" s="21"/>
      <c r="CH1927" s="21"/>
      <c r="CI1927" s="21"/>
      <c r="CN1927" s="2"/>
      <c r="CP1927" s="21"/>
      <c r="CQ1927" s="21"/>
      <c r="CR1927" s="21"/>
      <c r="CW1927" s="2"/>
      <c r="CY1927" s="21"/>
      <c r="CZ1927" s="21"/>
      <c r="DA1927" s="21"/>
      <c r="DF1927" s="2"/>
      <c r="DH1927" s="21"/>
      <c r="DI1927" s="21"/>
      <c r="DJ1927" s="21"/>
      <c r="DO1927" s="2"/>
      <c r="DQ1927" s="21"/>
      <c r="DR1927" s="21"/>
      <c r="DS1927" s="21"/>
      <c r="DX1927" s="2"/>
      <c r="DZ1927" s="21"/>
      <c r="EA1927" s="21"/>
      <c r="EB1927" s="21"/>
      <c r="EG1927" s="2"/>
      <c r="EI1927" s="21"/>
      <c r="EJ1927" s="21"/>
      <c r="EK1927" s="21"/>
      <c r="EP1927" s="2"/>
      <c r="ER1927" s="21"/>
      <c r="ES1927" s="21"/>
      <c r="ET1927" s="21"/>
      <c r="EY1927" s="2"/>
      <c r="FA1927" s="21"/>
      <c r="FB1927" s="21"/>
      <c r="FC1927" s="21"/>
      <c r="FH1927" s="2"/>
      <c r="FJ1927" s="21"/>
      <c r="FK1927" s="21"/>
      <c r="FL1927" s="21"/>
      <c r="FQ1927" s="2"/>
      <c r="FS1927" s="21"/>
      <c r="FT1927" s="21"/>
      <c r="FU1927" s="21"/>
      <c r="FZ1927" s="2"/>
      <c r="GB1927" s="21"/>
      <c r="GC1927" s="21"/>
      <c r="GD1927" s="21"/>
      <c r="GI1927" s="2"/>
      <c r="GK1927" s="21"/>
      <c r="GL1927" s="21"/>
      <c r="GM1927" s="21"/>
      <c r="GR1927" s="2"/>
      <c r="GT1927" s="21"/>
      <c r="GU1927" s="21"/>
      <c r="GV1927" s="21"/>
      <c r="HA1927" s="2"/>
      <c r="HC1927" s="21"/>
      <c r="HD1927" s="21"/>
      <c r="HE1927" s="21"/>
      <c r="HJ1927" s="21"/>
      <c r="HK1927" s="21"/>
      <c r="HL1927" s="21"/>
      <c r="HM1927" s="21"/>
      <c r="HN1927" s="21"/>
      <c r="HO1927" s="21"/>
      <c r="HP1927" s="21"/>
      <c r="HQ1927" s="21"/>
      <c r="HR1927" s="21"/>
      <c r="HS1927" s="21"/>
      <c r="HT1927" s="21"/>
      <c r="HU1927" s="21"/>
      <c r="HV1927" s="21"/>
      <c r="HW1927" s="21"/>
      <c r="HX1927" s="21"/>
      <c r="HY1927" s="21"/>
      <c r="HZ1927" s="21"/>
      <c r="IA1927" s="21"/>
      <c r="IB1927" s="21"/>
      <c r="IC1927" s="21"/>
      <c r="ID1927" s="21"/>
      <c r="IE1927" s="21"/>
      <c r="IF1927" s="21"/>
      <c r="IG1927" s="21"/>
      <c r="IH1927" s="21"/>
      <c r="II1927" s="21"/>
      <c r="IJ1927" s="21"/>
      <c r="IK1927" s="21"/>
      <c r="IL1927" s="21"/>
      <c r="IM1927" s="21"/>
      <c r="IN1927" s="21"/>
      <c r="IO1927" s="21"/>
      <c r="RL1927" s="236"/>
    </row>
    <row r="1928" spans="1:480" s="17" customFormat="1" ht="14.25">
      <c r="A1928" s="321"/>
      <c r="B1928" s="321"/>
      <c r="C1928" s="321"/>
      <c r="D1928" s="321"/>
      <c r="E1928" s="299"/>
      <c r="F1928" s="21"/>
      <c r="G1928" s="21"/>
      <c r="K1928" s="2"/>
      <c r="M1928" s="21"/>
      <c r="N1928" s="21"/>
      <c r="O1928" s="21"/>
      <c r="T1928" s="2"/>
      <c r="V1928" s="21"/>
      <c r="W1928" s="21"/>
      <c r="X1928" s="21"/>
      <c r="AC1928" s="2"/>
      <c r="AE1928" s="21"/>
      <c r="AF1928" s="21"/>
      <c r="AG1928" s="21"/>
      <c r="AL1928" s="2"/>
      <c r="AN1928" s="21"/>
      <c r="AO1928" s="21"/>
      <c r="AP1928" s="21"/>
      <c r="AU1928" s="2"/>
      <c r="AW1928" s="21"/>
      <c r="AX1928" s="21"/>
      <c r="AY1928" s="21"/>
      <c r="BD1928" s="2"/>
      <c r="BF1928" s="21"/>
      <c r="BG1928" s="21"/>
      <c r="BH1928" s="21"/>
      <c r="BM1928" s="2"/>
      <c r="BO1928" s="21"/>
      <c r="BP1928" s="21"/>
      <c r="BQ1928" s="21"/>
      <c r="BV1928" s="2"/>
      <c r="BX1928" s="21"/>
      <c r="BY1928" s="21"/>
      <c r="BZ1928" s="21"/>
      <c r="CE1928" s="2"/>
      <c r="CG1928" s="21"/>
      <c r="CH1928" s="21"/>
      <c r="CI1928" s="21"/>
      <c r="CN1928" s="2"/>
      <c r="CP1928" s="21"/>
      <c r="CQ1928" s="21"/>
      <c r="CR1928" s="21"/>
      <c r="CW1928" s="2"/>
      <c r="CY1928" s="21"/>
      <c r="CZ1928" s="21"/>
      <c r="DA1928" s="21"/>
      <c r="DF1928" s="2"/>
      <c r="DH1928" s="21"/>
      <c r="DI1928" s="21"/>
      <c r="DJ1928" s="21"/>
      <c r="DO1928" s="2"/>
      <c r="DQ1928" s="21"/>
      <c r="DR1928" s="21"/>
      <c r="DS1928" s="21"/>
      <c r="DX1928" s="2"/>
      <c r="DZ1928" s="21"/>
      <c r="EA1928" s="21"/>
      <c r="EB1928" s="21"/>
      <c r="EG1928" s="2"/>
      <c r="EI1928" s="21"/>
      <c r="EJ1928" s="21"/>
      <c r="EK1928" s="21"/>
      <c r="EP1928" s="2"/>
      <c r="ER1928" s="21"/>
      <c r="ES1928" s="21"/>
      <c r="ET1928" s="21"/>
      <c r="EY1928" s="2"/>
      <c r="FA1928" s="21"/>
      <c r="FB1928" s="21"/>
      <c r="FC1928" s="21"/>
      <c r="FH1928" s="2"/>
      <c r="FJ1928" s="21"/>
      <c r="FK1928" s="21"/>
      <c r="FL1928" s="21"/>
      <c r="FQ1928" s="2"/>
      <c r="FS1928" s="21"/>
      <c r="FT1928" s="21"/>
      <c r="FU1928" s="21"/>
      <c r="FZ1928" s="2"/>
      <c r="GB1928" s="21"/>
      <c r="GC1928" s="21"/>
      <c r="GD1928" s="21"/>
      <c r="GI1928" s="2"/>
      <c r="GK1928" s="21"/>
      <c r="GL1928" s="21"/>
      <c r="GM1928" s="21"/>
      <c r="GR1928" s="2"/>
      <c r="GT1928" s="21"/>
      <c r="GU1928" s="21"/>
      <c r="GV1928" s="21"/>
      <c r="HA1928" s="2"/>
      <c r="HC1928" s="21"/>
      <c r="HD1928" s="21"/>
      <c r="HE1928" s="21"/>
      <c r="HJ1928" s="21"/>
      <c r="HK1928" s="21"/>
      <c r="HL1928" s="21"/>
      <c r="HM1928" s="21"/>
      <c r="HN1928" s="21"/>
      <c r="HO1928" s="21"/>
      <c r="HP1928" s="21"/>
      <c r="HQ1928" s="21"/>
      <c r="HR1928" s="21"/>
      <c r="HS1928" s="21"/>
      <c r="HT1928" s="21"/>
      <c r="HU1928" s="21"/>
      <c r="HV1928" s="21"/>
      <c r="HW1928" s="21"/>
      <c r="HX1928" s="21"/>
      <c r="HY1928" s="21"/>
      <c r="HZ1928" s="21"/>
      <c r="IA1928" s="21"/>
      <c r="IB1928" s="21"/>
      <c r="IC1928" s="21"/>
      <c r="ID1928" s="21"/>
      <c r="IE1928" s="21"/>
      <c r="IF1928" s="21"/>
      <c r="IG1928" s="21"/>
      <c r="IH1928" s="21"/>
      <c r="II1928" s="21"/>
      <c r="IJ1928" s="21"/>
      <c r="IK1928" s="21"/>
      <c r="IL1928" s="21"/>
      <c r="IM1928" s="21"/>
      <c r="IN1928" s="21"/>
      <c r="IO1928" s="21"/>
      <c r="RL1928" s="236"/>
    </row>
    <row r="1929" spans="1:480" s="17" customFormat="1" ht="14.25">
      <c r="A1929" s="321"/>
      <c r="B1929" s="321"/>
      <c r="C1929" s="321"/>
      <c r="D1929" s="321"/>
      <c r="E1929" s="299"/>
      <c r="F1929" s="21"/>
      <c r="G1929" s="21"/>
      <c r="K1929" s="2"/>
      <c r="M1929" s="21"/>
      <c r="N1929" s="21"/>
      <c r="O1929" s="21"/>
      <c r="T1929" s="2"/>
      <c r="V1929" s="21"/>
      <c r="W1929" s="21"/>
      <c r="X1929" s="21"/>
      <c r="AC1929" s="2"/>
      <c r="AE1929" s="21"/>
      <c r="AF1929" s="21"/>
      <c r="AG1929" s="21"/>
      <c r="AL1929" s="2"/>
      <c r="AN1929" s="21"/>
      <c r="AO1929" s="21"/>
      <c r="AP1929" s="21"/>
      <c r="AU1929" s="2"/>
      <c r="AW1929" s="21"/>
      <c r="AX1929" s="21"/>
      <c r="AY1929" s="21"/>
      <c r="BD1929" s="2"/>
      <c r="BF1929" s="21"/>
      <c r="BG1929" s="21"/>
      <c r="BH1929" s="21"/>
      <c r="BM1929" s="2"/>
      <c r="BO1929" s="21"/>
      <c r="BP1929" s="21"/>
      <c r="BQ1929" s="21"/>
      <c r="BV1929" s="2"/>
      <c r="BX1929" s="21"/>
      <c r="BY1929" s="21"/>
      <c r="BZ1929" s="21"/>
      <c r="CE1929" s="2"/>
      <c r="CG1929" s="21"/>
      <c r="CH1929" s="21"/>
      <c r="CI1929" s="21"/>
      <c r="CN1929" s="2"/>
      <c r="CP1929" s="21"/>
      <c r="CQ1929" s="21"/>
      <c r="CR1929" s="21"/>
      <c r="CW1929" s="2"/>
      <c r="CY1929" s="21"/>
      <c r="CZ1929" s="21"/>
      <c r="DA1929" s="21"/>
      <c r="DF1929" s="2"/>
      <c r="DH1929" s="21"/>
      <c r="DI1929" s="21"/>
      <c r="DJ1929" s="21"/>
      <c r="DO1929" s="2"/>
      <c r="DQ1929" s="21"/>
      <c r="DR1929" s="21"/>
      <c r="DS1929" s="21"/>
      <c r="DX1929" s="2"/>
      <c r="DZ1929" s="21"/>
      <c r="EA1929" s="21"/>
      <c r="EB1929" s="21"/>
      <c r="EG1929" s="2"/>
      <c r="EI1929" s="21"/>
      <c r="EJ1929" s="21"/>
      <c r="EK1929" s="21"/>
      <c r="EP1929" s="2"/>
      <c r="ER1929" s="21"/>
      <c r="ES1929" s="21"/>
      <c r="ET1929" s="21"/>
      <c r="EY1929" s="2"/>
      <c r="FA1929" s="21"/>
      <c r="FB1929" s="21"/>
      <c r="FC1929" s="21"/>
      <c r="FH1929" s="2"/>
      <c r="FJ1929" s="21"/>
      <c r="FK1929" s="21"/>
      <c r="FL1929" s="21"/>
      <c r="FQ1929" s="2"/>
      <c r="FS1929" s="21"/>
      <c r="FT1929" s="21"/>
      <c r="FU1929" s="21"/>
      <c r="FZ1929" s="2"/>
      <c r="GB1929" s="21"/>
      <c r="GC1929" s="21"/>
      <c r="GD1929" s="21"/>
      <c r="GI1929" s="2"/>
      <c r="GK1929" s="21"/>
      <c r="GL1929" s="21"/>
      <c r="GM1929" s="21"/>
      <c r="GR1929" s="2"/>
      <c r="GT1929" s="21"/>
      <c r="GU1929" s="21"/>
      <c r="GV1929" s="21"/>
      <c r="HA1929" s="2"/>
      <c r="HC1929" s="21"/>
      <c r="HD1929" s="21"/>
      <c r="HE1929" s="21"/>
      <c r="HJ1929" s="21"/>
      <c r="HK1929" s="21"/>
      <c r="HL1929" s="21"/>
      <c r="HM1929" s="21"/>
      <c r="HN1929" s="21"/>
      <c r="HO1929" s="21"/>
      <c r="HP1929" s="21"/>
      <c r="HQ1929" s="21"/>
      <c r="HR1929" s="21"/>
      <c r="HS1929" s="21"/>
      <c r="HT1929" s="21"/>
      <c r="HU1929" s="21"/>
      <c r="HV1929" s="21"/>
      <c r="HW1929" s="21"/>
      <c r="HX1929" s="21"/>
      <c r="HY1929" s="21"/>
      <c r="HZ1929" s="21"/>
      <c r="IA1929" s="21"/>
      <c r="IB1929" s="21"/>
      <c r="IC1929" s="21"/>
      <c r="ID1929" s="21"/>
      <c r="IE1929" s="21"/>
      <c r="IF1929" s="21"/>
      <c r="IG1929" s="21"/>
      <c r="IH1929" s="21"/>
      <c r="II1929" s="21"/>
      <c r="IJ1929" s="21"/>
      <c r="IK1929" s="21"/>
      <c r="IL1929" s="21"/>
      <c r="IM1929" s="21"/>
      <c r="IN1929" s="21"/>
      <c r="IO1929" s="21"/>
      <c r="RL1929" s="236"/>
    </row>
    <row r="1930" spans="1:480" s="17" customFormat="1" ht="14.25">
      <c r="A1930" s="321"/>
      <c r="B1930" s="321"/>
      <c r="C1930" s="321"/>
      <c r="D1930" s="321"/>
      <c r="E1930" s="299"/>
      <c r="F1930" s="21"/>
      <c r="G1930" s="21"/>
      <c r="K1930" s="2"/>
      <c r="M1930" s="21"/>
      <c r="N1930" s="21"/>
      <c r="O1930" s="21"/>
      <c r="T1930" s="2"/>
      <c r="V1930" s="21"/>
      <c r="W1930" s="21"/>
      <c r="X1930" s="21"/>
      <c r="AC1930" s="2"/>
      <c r="AE1930" s="21"/>
      <c r="AF1930" s="21"/>
      <c r="AG1930" s="21"/>
      <c r="AL1930" s="2"/>
      <c r="AN1930" s="21"/>
      <c r="AO1930" s="21"/>
      <c r="AP1930" s="21"/>
      <c r="AU1930" s="2"/>
      <c r="AW1930" s="21"/>
      <c r="AX1930" s="21"/>
      <c r="AY1930" s="21"/>
      <c r="BD1930" s="2"/>
      <c r="BF1930" s="21"/>
      <c r="BG1930" s="21"/>
      <c r="BH1930" s="21"/>
      <c r="BM1930" s="2"/>
      <c r="BO1930" s="21"/>
      <c r="BP1930" s="21"/>
      <c r="BQ1930" s="21"/>
      <c r="BV1930" s="2"/>
      <c r="BX1930" s="21"/>
      <c r="BY1930" s="21"/>
      <c r="BZ1930" s="21"/>
      <c r="CE1930" s="2"/>
      <c r="CG1930" s="21"/>
      <c r="CH1930" s="21"/>
      <c r="CI1930" s="21"/>
      <c r="CN1930" s="2"/>
      <c r="CP1930" s="21"/>
      <c r="CQ1930" s="21"/>
      <c r="CR1930" s="21"/>
      <c r="CW1930" s="2"/>
      <c r="CY1930" s="21"/>
      <c r="CZ1930" s="21"/>
      <c r="DA1930" s="21"/>
      <c r="DF1930" s="2"/>
      <c r="DH1930" s="21"/>
      <c r="DI1930" s="21"/>
      <c r="DJ1930" s="21"/>
      <c r="DO1930" s="2"/>
      <c r="DQ1930" s="21"/>
      <c r="DR1930" s="21"/>
      <c r="DS1930" s="21"/>
      <c r="DX1930" s="2"/>
      <c r="DZ1930" s="21"/>
      <c r="EA1930" s="21"/>
      <c r="EB1930" s="21"/>
      <c r="EG1930" s="2"/>
      <c r="EI1930" s="21"/>
      <c r="EJ1930" s="21"/>
      <c r="EK1930" s="21"/>
      <c r="EP1930" s="2"/>
      <c r="ER1930" s="21"/>
      <c r="ES1930" s="21"/>
      <c r="ET1930" s="21"/>
      <c r="EY1930" s="2"/>
      <c r="FA1930" s="21"/>
      <c r="FB1930" s="21"/>
      <c r="FC1930" s="21"/>
      <c r="FH1930" s="2"/>
      <c r="FJ1930" s="21"/>
      <c r="FK1930" s="21"/>
      <c r="FL1930" s="21"/>
      <c r="FQ1930" s="2"/>
      <c r="FS1930" s="21"/>
      <c r="FT1930" s="21"/>
      <c r="FU1930" s="21"/>
      <c r="FZ1930" s="2"/>
      <c r="GB1930" s="21"/>
      <c r="GC1930" s="21"/>
      <c r="GD1930" s="21"/>
      <c r="GI1930" s="2"/>
      <c r="GK1930" s="21"/>
      <c r="GL1930" s="21"/>
      <c r="GM1930" s="21"/>
      <c r="GR1930" s="2"/>
      <c r="GT1930" s="21"/>
      <c r="GU1930" s="21"/>
      <c r="GV1930" s="21"/>
      <c r="HA1930" s="2"/>
      <c r="HC1930" s="21"/>
      <c r="HD1930" s="21"/>
      <c r="HE1930" s="21"/>
      <c r="HJ1930" s="21"/>
      <c r="HK1930" s="21"/>
      <c r="HL1930" s="21"/>
      <c r="HM1930" s="21"/>
      <c r="HN1930" s="21"/>
      <c r="HO1930" s="21"/>
      <c r="HP1930" s="21"/>
      <c r="HQ1930" s="21"/>
      <c r="HR1930" s="21"/>
      <c r="HS1930" s="21"/>
      <c r="HT1930" s="21"/>
      <c r="HU1930" s="21"/>
      <c r="HV1930" s="21"/>
      <c r="HW1930" s="21"/>
      <c r="HX1930" s="21"/>
      <c r="HY1930" s="21"/>
      <c r="HZ1930" s="21"/>
      <c r="IA1930" s="21"/>
      <c r="IB1930" s="21"/>
      <c r="IC1930" s="21"/>
      <c r="ID1930" s="21"/>
      <c r="IE1930" s="21"/>
      <c r="IF1930" s="21"/>
      <c r="IG1930" s="21"/>
      <c r="IH1930" s="21"/>
      <c r="II1930" s="21"/>
      <c r="IJ1930" s="21"/>
      <c r="IK1930" s="21"/>
      <c r="IL1930" s="21"/>
      <c r="IM1930" s="21"/>
      <c r="IN1930" s="21"/>
      <c r="IO1930" s="21"/>
      <c r="RL1930" s="236"/>
    </row>
    <row r="1931" spans="1:480" s="17" customFormat="1" ht="14.25">
      <c r="A1931" s="321"/>
      <c r="B1931" s="321"/>
      <c r="C1931" s="321"/>
      <c r="D1931" s="321"/>
      <c r="E1931" s="299"/>
      <c r="F1931" s="21"/>
      <c r="G1931" s="21"/>
      <c r="K1931" s="2"/>
      <c r="M1931" s="21"/>
      <c r="N1931" s="21"/>
      <c r="O1931" s="21"/>
      <c r="T1931" s="2"/>
      <c r="V1931" s="21"/>
      <c r="W1931" s="21"/>
      <c r="X1931" s="21"/>
      <c r="AC1931" s="2"/>
      <c r="AE1931" s="21"/>
      <c r="AF1931" s="21"/>
      <c r="AG1931" s="21"/>
      <c r="AL1931" s="2"/>
      <c r="AN1931" s="21"/>
      <c r="AO1931" s="21"/>
      <c r="AP1931" s="21"/>
      <c r="AU1931" s="2"/>
      <c r="AW1931" s="21"/>
      <c r="AX1931" s="21"/>
      <c r="AY1931" s="21"/>
      <c r="BD1931" s="2"/>
      <c r="BF1931" s="21"/>
      <c r="BG1931" s="21"/>
      <c r="BH1931" s="21"/>
      <c r="BM1931" s="2"/>
      <c r="BO1931" s="21"/>
      <c r="BP1931" s="21"/>
      <c r="BQ1931" s="21"/>
      <c r="BV1931" s="2"/>
      <c r="BX1931" s="21"/>
      <c r="BY1931" s="21"/>
      <c r="BZ1931" s="21"/>
      <c r="CE1931" s="2"/>
      <c r="CG1931" s="21"/>
      <c r="CH1931" s="21"/>
      <c r="CI1931" s="21"/>
      <c r="CN1931" s="2"/>
      <c r="CP1931" s="21"/>
      <c r="CQ1931" s="21"/>
      <c r="CR1931" s="21"/>
      <c r="CW1931" s="2"/>
      <c r="CY1931" s="21"/>
      <c r="CZ1931" s="21"/>
      <c r="DA1931" s="21"/>
      <c r="DF1931" s="2"/>
      <c r="DH1931" s="21"/>
      <c r="DI1931" s="21"/>
      <c r="DJ1931" s="21"/>
      <c r="DO1931" s="2"/>
      <c r="DQ1931" s="21"/>
      <c r="DR1931" s="21"/>
      <c r="DS1931" s="21"/>
      <c r="DX1931" s="2"/>
      <c r="DZ1931" s="21"/>
      <c r="EA1931" s="21"/>
      <c r="EB1931" s="21"/>
      <c r="EG1931" s="2"/>
      <c r="EI1931" s="21"/>
      <c r="EJ1931" s="21"/>
      <c r="EK1931" s="21"/>
      <c r="EP1931" s="2"/>
      <c r="ER1931" s="21"/>
      <c r="ES1931" s="21"/>
      <c r="ET1931" s="21"/>
      <c r="EY1931" s="2"/>
      <c r="FA1931" s="21"/>
      <c r="FB1931" s="21"/>
      <c r="FC1931" s="21"/>
      <c r="FH1931" s="2"/>
      <c r="FJ1931" s="21"/>
      <c r="FK1931" s="21"/>
      <c r="FL1931" s="21"/>
      <c r="FQ1931" s="2"/>
      <c r="FS1931" s="21"/>
      <c r="FT1931" s="21"/>
      <c r="FU1931" s="21"/>
      <c r="FZ1931" s="2"/>
      <c r="GB1931" s="21"/>
      <c r="GC1931" s="21"/>
      <c r="GD1931" s="21"/>
      <c r="GI1931" s="2"/>
      <c r="GK1931" s="21"/>
      <c r="GL1931" s="21"/>
      <c r="GM1931" s="21"/>
      <c r="GR1931" s="2"/>
      <c r="GT1931" s="21"/>
      <c r="GU1931" s="21"/>
      <c r="GV1931" s="21"/>
      <c r="HA1931" s="2"/>
      <c r="HC1931" s="21"/>
      <c r="HD1931" s="21"/>
      <c r="HE1931" s="21"/>
      <c r="HJ1931" s="21"/>
      <c r="HK1931" s="21"/>
      <c r="HL1931" s="21"/>
      <c r="HM1931" s="21"/>
      <c r="HN1931" s="21"/>
      <c r="HO1931" s="21"/>
      <c r="HP1931" s="21"/>
      <c r="HQ1931" s="21"/>
      <c r="HR1931" s="21"/>
      <c r="HS1931" s="21"/>
      <c r="HT1931" s="21"/>
      <c r="HU1931" s="21"/>
      <c r="HV1931" s="21"/>
      <c r="HW1931" s="21"/>
      <c r="HX1931" s="21"/>
      <c r="HY1931" s="21"/>
      <c r="HZ1931" s="21"/>
      <c r="IA1931" s="21"/>
      <c r="IB1931" s="21"/>
      <c r="IC1931" s="21"/>
      <c r="ID1931" s="21"/>
      <c r="IE1931" s="21"/>
      <c r="IF1931" s="21"/>
      <c r="IG1931" s="21"/>
      <c r="IH1931" s="21"/>
      <c r="II1931" s="21"/>
      <c r="IJ1931" s="21"/>
      <c r="IK1931" s="21"/>
      <c r="IL1931" s="21"/>
      <c r="IM1931" s="21"/>
      <c r="IN1931" s="21"/>
      <c r="IO1931" s="21"/>
      <c r="RL1931" s="236"/>
    </row>
    <row r="1932" spans="1:480" s="17" customFormat="1" ht="14.25">
      <c r="A1932" s="321"/>
      <c r="B1932" s="321"/>
      <c r="C1932" s="321"/>
      <c r="D1932" s="321"/>
      <c r="E1932" s="299"/>
      <c r="F1932" s="21"/>
      <c r="G1932" s="21"/>
      <c r="K1932" s="2"/>
      <c r="M1932" s="21"/>
      <c r="N1932" s="21"/>
      <c r="O1932" s="21"/>
      <c r="T1932" s="2"/>
      <c r="V1932" s="21"/>
      <c r="W1932" s="21"/>
      <c r="X1932" s="21"/>
      <c r="AC1932" s="2"/>
      <c r="AE1932" s="21"/>
      <c r="AF1932" s="21"/>
      <c r="AG1932" s="21"/>
      <c r="AL1932" s="2"/>
      <c r="AN1932" s="21"/>
      <c r="AO1932" s="21"/>
      <c r="AP1932" s="21"/>
      <c r="AU1932" s="2"/>
      <c r="AW1932" s="21"/>
      <c r="AX1932" s="21"/>
      <c r="AY1932" s="21"/>
      <c r="BD1932" s="2"/>
      <c r="BF1932" s="21"/>
      <c r="BG1932" s="21"/>
      <c r="BH1932" s="21"/>
      <c r="BM1932" s="2"/>
      <c r="BO1932" s="21"/>
      <c r="BP1932" s="21"/>
      <c r="BQ1932" s="21"/>
      <c r="BV1932" s="2"/>
      <c r="BX1932" s="21"/>
      <c r="BY1932" s="21"/>
      <c r="BZ1932" s="21"/>
      <c r="CE1932" s="2"/>
      <c r="CG1932" s="21"/>
      <c r="CH1932" s="21"/>
      <c r="CI1932" s="21"/>
      <c r="CN1932" s="2"/>
      <c r="CP1932" s="21"/>
      <c r="CQ1932" s="21"/>
      <c r="CR1932" s="21"/>
      <c r="CW1932" s="2"/>
      <c r="CY1932" s="21"/>
      <c r="CZ1932" s="21"/>
      <c r="DA1932" s="21"/>
      <c r="DF1932" s="2"/>
      <c r="DH1932" s="21"/>
      <c r="DI1932" s="21"/>
      <c r="DJ1932" s="21"/>
      <c r="DO1932" s="2"/>
      <c r="DQ1932" s="21"/>
      <c r="DR1932" s="21"/>
      <c r="DS1932" s="21"/>
      <c r="DX1932" s="2"/>
      <c r="DZ1932" s="21"/>
      <c r="EA1932" s="21"/>
      <c r="EB1932" s="21"/>
      <c r="EG1932" s="2"/>
      <c r="EI1932" s="21"/>
      <c r="EJ1932" s="21"/>
      <c r="EK1932" s="21"/>
      <c r="EP1932" s="2"/>
      <c r="ER1932" s="21"/>
      <c r="ES1932" s="21"/>
      <c r="ET1932" s="21"/>
      <c r="EY1932" s="2"/>
      <c r="FA1932" s="21"/>
      <c r="FB1932" s="21"/>
      <c r="FC1932" s="21"/>
      <c r="FH1932" s="2"/>
      <c r="FJ1932" s="21"/>
      <c r="FK1932" s="21"/>
      <c r="FL1932" s="21"/>
      <c r="FQ1932" s="2"/>
      <c r="FS1932" s="21"/>
      <c r="FT1932" s="21"/>
      <c r="FU1932" s="21"/>
      <c r="FZ1932" s="2"/>
      <c r="GB1932" s="21"/>
      <c r="GC1932" s="21"/>
      <c r="GD1932" s="21"/>
      <c r="GI1932" s="2"/>
      <c r="GK1932" s="21"/>
      <c r="GL1932" s="21"/>
      <c r="GM1932" s="21"/>
      <c r="GR1932" s="2"/>
      <c r="GT1932" s="21"/>
      <c r="GU1932" s="21"/>
      <c r="GV1932" s="21"/>
      <c r="HA1932" s="2"/>
      <c r="HC1932" s="21"/>
      <c r="HD1932" s="21"/>
      <c r="HE1932" s="21"/>
      <c r="HJ1932" s="21"/>
      <c r="HK1932" s="21"/>
      <c r="HL1932" s="21"/>
      <c r="HM1932" s="21"/>
      <c r="HN1932" s="21"/>
      <c r="HO1932" s="21"/>
      <c r="HP1932" s="21"/>
      <c r="HQ1932" s="21"/>
      <c r="HR1932" s="21"/>
      <c r="HS1932" s="21"/>
      <c r="HT1932" s="21"/>
      <c r="HU1932" s="21"/>
      <c r="HV1932" s="21"/>
      <c r="HW1932" s="21"/>
      <c r="HX1932" s="21"/>
      <c r="HY1932" s="21"/>
      <c r="HZ1932" s="21"/>
      <c r="IA1932" s="21"/>
      <c r="IB1932" s="21"/>
      <c r="IC1932" s="21"/>
      <c r="ID1932" s="21"/>
      <c r="IE1932" s="21"/>
      <c r="IF1932" s="21"/>
      <c r="IG1932" s="21"/>
      <c r="IH1932" s="21"/>
      <c r="II1932" s="21"/>
      <c r="IJ1932" s="21"/>
      <c r="IK1932" s="21"/>
      <c r="IL1932" s="21"/>
      <c r="IM1932" s="21"/>
      <c r="IN1932" s="21"/>
      <c r="IO1932" s="21"/>
      <c r="RL1932" s="236"/>
    </row>
    <row r="1933" spans="1:480" s="17" customFormat="1" ht="14.25">
      <c r="A1933" s="321"/>
      <c r="B1933" s="321"/>
      <c r="C1933" s="321"/>
      <c r="D1933" s="321"/>
      <c r="E1933" s="299"/>
      <c r="F1933" s="21"/>
      <c r="G1933" s="21"/>
      <c r="K1933" s="2"/>
      <c r="M1933" s="21"/>
      <c r="N1933" s="21"/>
      <c r="O1933" s="21"/>
      <c r="T1933" s="2"/>
      <c r="V1933" s="21"/>
      <c r="W1933" s="21"/>
      <c r="X1933" s="21"/>
      <c r="AC1933" s="2"/>
      <c r="AE1933" s="21"/>
      <c r="AF1933" s="21"/>
      <c r="AG1933" s="21"/>
      <c r="AL1933" s="2"/>
      <c r="AN1933" s="21"/>
      <c r="AO1933" s="21"/>
      <c r="AP1933" s="21"/>
      <c r="AU1933" s="2"/>
      <c r="AW1933" s="21"/>
      <c r="AX1933" s="21"/>
      <c r="AY1933" s="21"/>
      <c r="BD1933" s="2"/>
      <c r="BF1933" s="21"/>
      <c r="BG1933" s="21"/>
      <c r="BH1933" s="21"/>
      <c r="BM1933" s="2"/>
      <c r="BO1933" s="21"/>
      <c r="BP1933" s="21"/>
      <c r="BQ1933" s="21"/>
      <c r="BV1933" s="2"/>
      <c r="BX1933" s="21"/>
      <c r="BY1933" s="21"/>
      <c r="BZ1933" s="21"/>
      <c r="CE1933" s="2"/>
      <c r="CG1933" s="21"/>
      <c r="CH1933" s="21"/>
      <c r="CI1933" s="21"/>
      <c r="CN1933" s="2"/>
      <c r="CP1933" s="21"/>
      <c r="CQ1933" s="21"/>
      <c r="CR1933" s="21"/>
      <c r="CW1933" s="2"/>
      <c r="CY1933" s="21"/>
      <c r="CZ1933" s="21"/>
      <c r="DA1933" s="21"/>
      <c r="DF1933" s="2"/>
      <c r="DH1933" s="21"/>
      <c r="DI1933" s="21"/>
      <c r="DJ1933" s="21"/>
      <c r="DO1933" s="2"/>
      <c r="DQ1933" s="21"/>
      <c r="DR1933" s="21"/>
      <c r="DS1933" s="21"/>
      <c r="DX1933" s="2"/>
      <c r="DZ1933" s="21"/>
      <c r="EA1933" s="21"/>
      <c r="EB1933" s="21"/>
      <c r="EG1933" s="2"/>
      <c r="EI1933" s="21"/>
      <c r="EJ1933" s="21"/>
      <c r="EK1933" s="21"/>
      <c r="EP1933" s="2"/>
      <c r="ER1933" s="21"/>
      <c r="ES1933" s="21"/>
      <c r="ET1933" s="21"/>
      <c r="EY1933" s="2"/>
      <c r="FA1933" s="21"/>
      <c r="FB1933" s="21"/>
      <c r="FC1933" s="21"/>
      <c r="FH1933" s="2"/>
      <c r="FJ1933" s="21"/>
      <c r="FK1933" s="21"/>
      <c r="FL1933" s="21"/>
      <c r="FQ1933" s="2"/>
      <c r="FS1933" s="21"/>
      <c r="FT1933" s="21"/>
      <c r="FU1933" s="21"/>
      <c r="FZ1933" s="2"/>
      <c r="GB1933" s="21"/>
      <c r="GC1933" s="21"/>
      <c r="GD1933" s="21"/>
      <c r="GI1933" s="2"/>
      <c r="GK1933" s="21"/>
      <c r="GL1933" s="21"/>
      <c r="GM1933" s="21"/>
      <c r="GR1933" s="2"/>
      <c r="GT1933" s="21"/>
      <c r="GU1933" s="21"/>
      <c r="GV1933" s="21"/>
      <c r="HA1933" s="2"/>
      <c r="HC1933" s="21"/>
      <c r="HD1933" s="21"/>
      <c r="HE1933" s="21"/>
      <c r="HJ1933" s="21"/>
      <c r="HK1933" s="21"/>
      <c r="HL1933" s="21"/>
      <c r="HM1933" s="21"/>
      <c r="HN1933" s="21"/>
      <c r="HO1933" s="21"/>
      <c r="HP1933" s="21"/>
      <c r="HQ1933" s="21"/>
      <c r="HR1933" s="21"/>
      <c r="HS1933" s="21"/>
      <c r="HT1933" s="21"/>
      <c r="HU1933" s="21"/>
      <c r="HV1933" s="21"/>
      <c r="HW1933" s="21"/>
      <c r="HX1933" s="21"/>
      <c r="HY1933" s="21"/>
      <c r="HZ1933" s="21"/>
      <c r="IA1933" s="21"/>
      <c r="IB1933" s="21"/>
      <c r="IC1933" s="21"/>
      <c r="ID1933" s="21"/>
      <c r="IE1933" s="21"/>
      <c r="IF1933" s="21"/>
      <c r="IG1933" s="21"/>
      <c r="IH1933" s="21"/>
      <c r="II1933" s="21"/>
      <c r="IJ1933" s="21"/>
      <c r="IK1933" s="21"/>
      <c r="IL1933" s="21"/>
      <c r="IM1933" s="21"/>
      <c r="IN1933" s="21"/>
      <c r="IO1933" s="21"/>
      <c r="RL1933" s="236"/>
    </row>
    <row r="1934" spans="1:480" s="17" customFormat="1" ht="14.25">
      <c r="A1934" s="321"/>
      <c r="B1934" s="321"/>
      <c r="C1934" s="321"/>
      <c r="D1934" s="321"/>
      <c r="E1934" s="299"/>
      <c r="F1934" s="21"/>
      <c r="G1934" s="21"/>
      <c r="K1934" s="2"/>
      <c r="M1934" s="21"/>
      <c r="N1934" s="21"/>
      <c r="O1934" s="21"/>
      <c r="T1934" s="2"/>
      <c r="V1934" s="21"/>
      <c r="W1934" s="21"/>
      <c r="X1934" s="21"/>
      <c r="AC1934" s="2"/>
      <c r="AE1934" s="21"/>
      <c r="AF1934" s="21"/>
      <c r="AG1934" s="21"/>
      <c r="AL1934" s="2"/>
      <c r="AN1934" s="21"/>
      <c r="AO1934" s="21"/>
      <c r="AP1934" s="21"/>
      <c r="AU1934" s="2"/>
      <c r="AW1934" s="21"/>
      <c r="AX1934" s="21"/>
      <c r="AY1934" s="21"/>
      <c r="BD1934" s="2"/>
      <c r="BF1934" s="21"/>
      <c r="BG1934" s="21"/>
      <c r="BH1934" s="21"/>
      <c r="BM1934" s="2"/>
      <c r="BO1934" s="21"/>
      <c r="BP1934" s="21"/>
      <c r="BQ1934" s="21"/>
      <c r="BV1934" s="2"/>
      <c r="BX1934" s="21"/>
      <c r="BY1934" s="21"/>
      <c r="BZ1934" s="21"/>
      <c r="CE1934" s="2"/>
      <c r="CG1934" s="21"/>
      <c r="CH1934" s="21"/>
      <c r="CI1934" s="21"/>
      <c r="CN1934" s="2"/>
      <c r="CP1934" s="21"/>
      <c r="CQ1934" s="21"/>
      <c r="CR1934" s="21"/>
      <c r="CW1934" s="2"/>
      <c r="CY1934" s="21"/>
      <c r="CZ1934" s="21"/>
      <c r="DA1934" s="21"/>
      <c r="DF1934" s="2"/>
      <c r="DH1934" s="21"/>
      <c r="DI1934" s="21"/>
      <c r="DJ1934" s="21"/>
      <c r="DO1934" s="2"/>
      <c r="DQ1934" s="21"/>
      <c r="DR1934" s="21"/>
      <c r="DS1934" s="21"/>
      <c r="DX1934" s="2"/>
      <c r="DZ1934" s="21"/>
      <c r="EA1934" s="21"/>
      <c r="EB1934" s="21"/>
      <c r="EG1934" s="2"/>
      <c r="EI1934" s="21"/>
      <c r="EJ1934" s="21"/>
      <c r="EK1934" s="21"/>
      <c r="EP1934" s="2"/>
      <c r="ER1934" s="21"/>
      <c r="ES1934" s="21"/>
      <c r="ET1934" s="21"/>
      <c r="EY1934" s="2"/>
      <c r="FA1934" s="21"/>
      <c r="FB1934" s="21"/>
      <c r="FC1934" s="21"/>
      <c r="FH1934" s="2"/>
      <c r="FJ1934" s="21"/>
      <c r="FK1934" s="21"/>
      <c r="FL1934" s="21"/>
      <c r="FQ1934" s="2"/>
      <c r="FS1934" s="21"/>
      <c r="FT1934" s="21"/>
      <c r="FU1934" s="21"/>
      <c r="FZ1934" s="2"/>
      <c r="GB1934" s="21"/>
      <c r="GC1934" s="21"/>
      <c r="GD1934" s="21"/>
      <c r="GI1934" s="2"/>
      <c r="GK1934" s="21"/>
      <c r="GL1934" s="21"/>
      <c r="GM1934" s="21"/>
      <c r="GR1934" s="2"/>
      <c r="GT1934" s="21"/>
      <c r="GU1934" s="21"/>
      <c r="GV1934" s="21"/>
      <c r="HA1934" s="2"/>
      <c r="HC1934" s="21"/>
      <c r="HD1934" s="21"/>
      <c r="HE1934" s="21"/>
      <c r="HJ1934" s="21"/>
      <c r="HK1934" s="21"/>
      <c r="HL1934" s="21"/>
      <c r="HM1934" s="21"/>
      <c r="HN1934" s="21"/>
      <c r="HO1934" s="21"/>
      <c r="HP1934" s="21"/>
      <c r="HQ1934" s="21"/>
      <c r="HR1934" s="21"/>
      <c r="HS1934" s="21"/>
      <c r="HT1934" s="21"/>
      <c r="HU1934" s="21"/>
      <c r="HV1934" s="21"/>
      <c r="HW1934" s="21"/>
      <c r="HX1934" s="21"/>
      <c r="HY1934" s="21"/>
      <c r="HZ1934" s="21"/>
      <c r="IA1934" s="21"/>
      <c r="IB1934" s="21"/>
      <c r="IC1934" s="21"/>
      <c r="ID1934" s="21"/>
      <c r="IE1934" s="21"/>
      <c r="IF1934" s="21"/>
      <c r="IG1934" s="21"/>
      <c r="IH1934" s="21"/>
      <c r="II1934" s="21"/>
      <c r="IJ1934" s="21"/>
      <c r="IK1934" s="21"/>
      <c r="IL1934" s="21"/>
      <c r="IM1934" s="21"/>
      <c r="IN1934" s="21"/>
      <c r="IO1934" s="21"/>
      <c r="RL1934" s="236"/>
    </row>
    <row r="1935" spans="1:480" s="17" customFormat="1" ht="14.25">
      <c r="A1935" s="321"/>
      <c r="B1935" s="321"/>
      <c r="C1935" s="321"/>
      <c r="D1935" s="321"/>
      <c r="E1935" s="299"/>
      <c r="F1935" s="21"/>
      <c r="G1935" s="21"/>
      <c r="K1935" s="2"/>
      <c r="M1935" s="21"/>
      <c r="N1935" s="21"/>
      <c r="O1935" s="21"/>
      <c r="T1935" s="2"/>
      <c r="V1935" s="21"/>
      <c r="W1935" s="21"/>
      <c r="X1935" s="21"/>
      <c r="AC1935" s="2"/>
      <c r="AE1935" s="21"/>
      <c r="AF1935" s="21"/>
      <c r="AG1935" s="21"/>
      <c r="AL1935" s="2"/>
      <c r="AN1935" s="21"/>
      <c r="AO1935" s="21"/>
      <c r="AP1935" s="21"/>
      <c r="AU1935" s="2"/>
      <c r="AW1935" s="21"/>
      <c r="AX1935" s="21"/>
      <c r="AY1935" s="21"/>
      <c r="BD1935" s="2"/>
      <c r="BF1935" s="21"/>
      <c r="BG1935" s="21"/>
      <c r="BH1935" s="21"/>
      <c r="BM1935" s="2"/>
      <c r="BO1935" s="21"/>
      <c r="BP1935" s="21"/>
      <c r="BQ1935" s="21"/>
      <c r="BV1935" s="2"/>
      <c r="BX1935" s="21"/>
      <c r="BY1935" s="21"/>
      <c r="BZ1935" s="21"/>
      <c r="CE1935" s="2"/>
      <c r="CG1935" s="21"/>
      <c r="CH1935" s="21"/>
      <c r="CI1935" s="21"/>
      <c r="CN1935" s="2"/>
      <c r="CP1935" s="21"/>
      <c r="CQ1935" s="21"/>
      <c r="CR1935" s="21"/>
      <c r="CW1935" s="2"/>
      <c r="CY1935" s="21"/>
      <c r="CZ1935" s="21"/>
      <c r="DA1935" s="21"/>
      <c r="DF1935" s="2"/>
      <c r="DH1935" s="21"/>
      <c r="DI1935" s="21"/>
      <c r="DJ1935" s="21"/>
      <c r="DO1935" s="2"/>
      <c r="DQ1935" s="21"/>
      <c r="DR1935" s="21"/>
      <c r="DS1935" s="21"/>
      <c r="DX1935" s="2"/>
      <c r="DZ1935" s="21"/>
      <c r="EA1935" s="21"/>
      <c r="EB1935" s="21"/>
      <c r="EG1935" s="2"/>
      <c r="EI1935" s="21"/>
      <c r="EJ1935" s="21"/>
      <c r="EK1935" s="21"/>
      <c r="EP1935" s="2"/>
      <c r="ER1935" s="21"/>
      <c r="ES1935" s="21"/>
      <c r="ET1935" s="21"/>
      <c r="EY1935" s="2"/>
      <c r="FA1935" s="21"/>
      <c r="FB1935" s="21"/>
      <c r="FC1935" s="21"/>
      <c r="FH1935" s="2"/>
      <c r="FJ1935" s="21"/>
      <c r="FK1935" s="21"/>
      <c r="FL1935" s="21"/>
      <c r="FQ1935" s="2"/>
      <c r="FS1935" s="21"/>
      <c r="FT1935" s="21"/>
      <c r="FU1935" s="21"/>
      <c r="FZ1935" s="2"/>
      <c r="GB1935" s="21"/>
      <c r="GC1935" s="21"/>
      <c r="GD1935" s="21"/>
      <c r="GI1935" s="2"/>
      <c r="GK1935" s="21"/>
      <c r="GL1935" s="21"/>
      <c r="GM1935" s="21"/>
      <c r="GR1935" s="2"/>
      <c r="GT1935" s="21"/>
      <c r="GU1935" s="21"/>
      <c r="GV1935" s="21"/>
      <c r="HA1935" s="2"/>
      <c r="HC1935" s="21"/>
      <c r="HD1935" s="21"/>
      <c r="HE1935" s="21"/>
      <c r="HJ1935" s="21"/>
      <c r="HK1935" s="21"/>
      <c r="HL1935" s="21"/>
      <c r="HM1935" s="21"/>
      <c r="HN1935" s="21"/>
      <c r="HO1935" s="21"/>
      <c r="HP1935" s="21"/>
      <c r="HQ1935" s="21"/>
      <c r="HR1935" s="21"/>
      <c r="HS1935" s="21"/>
      <c r="HT1935" s="21"/>
      <c r="HU1935" s="21"/>
      <c r="HV1935" s="21"/>
      <c r="HW1935" s="21"/>
      <c r="HX1935" s="21"/>
      <c r="HY1935" s="21"/>
      <c r="HZ1935" s="21"/>
      <c r="IA1935" s="21"/>
      <c r="IB1935" s="21"/>
      <c r="IC1935" s="21"/>
      <c r="ID1935" s="21"/>
      <c r="IE1935" s="21"/>
      <c r="IF1935" s="21"/>
      <c r="IG1935" s="21"/>
      <c r="IH1935" s="21"/>
      <c r="II1935" s="21"/>
      <c r="IJ1935" s="21"/>
      <c r="IK1935" s="21"/>
      <c r="IL1935" s="21"/>
      <c r="IM1935" s="21"/>
      <c r="IN1935" s="21"/>
      <c r="IO1935" s="21"/>
      <c r="RL1935" s="236"/>
    </row>
    <row r="1936" spans="1:480" s="17" customFormat="1" ht="14.25">
      <c r="A1936" s="321"/>
      <c r="B1936" s="321"/>
      <c r="C1936" s="321"/>
      <c r="D1936" s="321"/>
      <c r="E1936" s="299"/>
      <c r="F1936" s="21"/>
      <c r="G1936" s="21"/>
      <c r="K1936" s="2"/>
      <c r="M1936" s="21"/>
      <c r="N1936" s="21"/>
      <c r="O1936" s="21"/>
      <c r="T1936" s="2"/>
      <c r="V1936" s="21"/>
      <c r="W1936" s="21"/>
      <c r="X1936" s="21"/>
      <c r="AC1936" s="2"/>
      <c r="AE1936" s="21"/>
      <c r="AF1936" s="21"/>
      <c r="AG1936" s="21"/>
      <c r="AL1936" s="2"/>
      <c r="AN1936" s="21"/>
      <c r="AO1936" s="21"/>
      <c r="AP1936" s="21"/>
      <c r="AU1936" s="2"/>
      <c r="AW1936" s="21"/>
      <c r="AX1936" s="21"/>
      <c r="AY1936" s="21"/>
      <c r="BD1936" s="2"/>
      <c r="BF1936" s="21"/>
      <c r="BG1936" s="21"/>
      <c r="BH1936" s="21"/>
      <c r="BM1936" s="2"/>
      <c r="BO1936" s="21"/>
      <c r="BP1936" s="21"/>
      <c r="BQ1936" s="21"/>
      <c r="BV1936" s="2"/>
      <c r="BX1936" s="21"/>
      <c r="BY1936" s="21"/>
      <c r="BZ1936" s="21"/>
      <c r="CE1936" s="2"/>
      <c r="CG1936" s="21"/>
      <c r="CH1936" s="21"/>
      <c r="CI1936" s="21"/>
      <c r="CN1936" s="2"/>
      <c r="CP1936" s="21"/>
      <c r="CQ1936" s="21"/>
      <c r="CR1936" s="21"/>
      <c r="CW1936" s="2"/>
      <c r="CY1936" s="21"/>
      <c r="CZ1936" s="21"/>
      <c r="DA1936" s="21"/>
      <c r="DF1936" s="2"/>
      <c r="DH1936" s="21"/>
      <c r="DI1936" s="21"/>
      <c r="DJ1936" s="21"/>
      <c r="DO1936" s="2"/>
      <c r="DQ1936" s="21"/>
      <c r="DR1936" s="21"/>
      <c r="DS1936" s="21"/>
      <c r="DX1936" s="2"/>
      <c r="DZ1936" s="21"/>
      <c r="EA1936" s="21"/>
      <c r="EB1936" s="21"/>
      <c r="EG1936" s="2"/>
      <c r="EI1936" s="21"/>
      <c r="EJ1936" s="21"/>
      <c r="EK1936" s="21"/>
      <c r="EP1936" s="2"/>
      <c r="ER1936" s="21"/>
      <c r="ES1936" s="21"/>
      <c r="ET1936" s="21"/>
      <c r="EY1936" s="2"/>
      <c r="FA1936" s="21"/>
      <c r="FB1936" s="21"/>
      <c r="FC1936" s="21"/>
      <c r="FH1936" s="2"/>
      <c r="FJ1936" s="21"/>
      <c r="FK1936" s="21"/>
      <c r="FL1936" s="21"/>
      <c r="FQ1936" s="2"/>
      <c r="FS1936" s="21"/>
      <c r="FT1936" s="21"/>
      <c r="FU1936" s="21"/>
      <c r="FZ1936" s="2"/>
      <c r="GB1936" s="21"/>
      <c r="GC1936" s="21"/>
      <c r="GD1936" s="21"/>
      <c r="GI1936" s="2"/>
      <c r="GK1936" s="21"/>
      <c r="GL1936" s="21"/>
      <c r="GM1936" s="21"/>
      <c r="GR1936" s="2"/>
      <c r="GT1936" s="21"/>
      <c r="GU1936" s="21"/>
      <c r="GV1936" s="21"/>
      <c r="HA1936" s="2"/>
      <c r="HC1936" s="21"/>
      <c r="HD1936" s="21"/>
      <c r="HE1936" s="21"/>
      <c r="HJ1936" s="21"/>
      <c r="HK1936" s="21"/>
      <c r="HL1936" s="21"/>
      <c r="HM1936" s="21"/>
      <c r="HN1936" s="21"/>
      <c r="HO1936" s="21"/>
      <c r="HP1936" s="21"/>
      <c r="HQ1936" s="21"/>
      <c r="HR1936" s="21"/>
      <c r="HS1936" s="21"/>
      <c r="HT1936" s="21"/>
      <c r="HU1936" s="21"/>
      <c r="HV1936" s="21"/>
      <c r="HW1936" s="21"/>
      <c r="HX1936" s="21"/>
      <c r="HY1936" s="21"/>
      <c r="HZ1936" s="21"/>
      <c r="IA1936" s="21"/>
      <c r="IB1936" s="21"/>
      <c r="IC1936" s="21"/>
      <c r="ID1936" s="21"/>
      <c r="IE1936" s="21"/>
      <c r="IF1936" s="21"/>
      <c r="IG1936" s="21"/>
      <c r="IH1936" s="21"/>
      <c r="II1936" s="21"/>
      <c r="IJ1936" s="21"/>
      <c r="IK1936" s="21"/>
      <c r="IL1936" s="21"/>
      <c r="IM1936" s="21"/>
      <c r="IN1936" s="21"/>
      <c r="IO1936" s="21"/>
      <c r="RL1936" s="236"/>
    </row>
    <row r="1937" spans="1:480" s="17" customFormat="1" ht="14.25">
      <c r="A1937" s="321"/>
      <c r="B1937" s="321"/>
      <c r="C1937" s="321"/>
      <c r="D1937" s="321"/>
      <c r="E1937" s="299"/>
      <c r="F1937" s="21"/>
      <c r="G1937" s="21"/>
      <c r="K1937" s="2"/>
      <c r="M1937" s="21"/>
      <c r="N1937" s="21"/>
      <c r="O1937" s="21"/>
      <c r="T1937" s="2"/>
      <c r="V1937" s="21"/>
      <c r="W1937" s="21"/>
      <c r="X1937" s="21"/>
      <c r="AC1937" s="2"/>
      <c r="AE1937" s="21"/>
      <c r="AF1937" s="21"/>
      <c r="AG1937" s="21"/>
      <c r="AL1937" s="2"/>
      <c r="AN1937" s="21"/>
      <c r="AO1937" s="21"/>
      <c r="AP1937" s="21"/>
      <c r="AU1937" s="2"/>
      <c r="AW1937" s="21"/>
      <c r="AX1937" s="21"/>
      <c r="AY1937" s="21"/>
      <c r="BD1937" s="2"/>
      <c r="BF1937" s="21"/>
      <c r="BG1937" s="21"/>
      <c r="BH1937" s="21"/>
      <c r="BM1937" s="2"/>
      <c r="BO1937" s="21"/>
      <c r="BP1937" s="21"/>
      <c r="BQ1937" s="21"/>
      <c r="BV1937" s="2"/>
      <c r="BX1937" s="21"/>
      <c r="BY1937" s="21"/>
      <c r="BZ1937" s="21"/>
      <c r="CE1937" s="2"/>
      <c r="CG1937" s="21"/>
      <c r="CH1937" s="21"/>
      <c r="CI1937" s="21"/>
      <c r="CN1937" s="2"/>
      <c r="CP1937" s="21"/>
      <c r="CQ1937" s="21"/>
      <c r="CR1937" s="21"/>
      <c r="CW1937" s="2"/>
      <c r="CY1937" s="21"/>
      <c r="CZ1937" s="21"/>
      <c r="DA1937" s="21"/>
      <c r="DF1937" s="2"/>
      <c r="DH1937" s="21"/>
      <c r="DI1937" s="21"/>
      <c r="DJ1937" s="21"/>
      <c r="DO1937" s="2"/>
      <c r="DQ1937" s="21"/>
      <c r="DR1937" s="21"/>
      <c r="DS1937" s="21"/>
      <c r="DX1937" s="2"/>
      <c r="DZ1937" s="21"/>
      <c r="EA1937" s="21"/>
      <c r="EB1937" s="21"/>
      <c r="EG1937" s="2"/>
      <c r="EI1937" s="21"/>
      <c r="EJ1937" s="21"/>
      <c r="EK1937" s="21"/>
      <c r="EP1937" s="2"/>
      <c r="ER1937" s="21"/>
      <c r="ES1937" s="21"/>
      <c r="ET1937" s="21"/>
      <c r="EY1937" s="2"/>
      <c r="FA1937" s="21"/>
      <c r="FB1937" s="21"/>
      <c r="FC1937" s="21"/>
      <c r="FH1937" s="2"/>
      <c r="FJ1937" s="21"/>
      <c r="FK1937" s="21"/>
      <c r="FL1937" s="21"/>
      <c r="FQ1937" s="2"/>
      <c r="FS1937" s="21"/>
      <c r="FT1937" s="21"/>
      <c r="FU1937" s="21"/>
      <c r="FZ1937" s="2"/>
      <c r="GB1937" s="21"/>
      <c r="GC1937" s="21"/>
      <c r="GD1937" s="21"/>
      <c r="GI1937" s="2"/>
      <c r="GK1937" s="21"/>
      <c r="GL1937" s="21"/>
      <c r="GM1937" s="21"/>
      <c r="GR1937" s="2"/>
      <c r="GT1937" s="21"/>
      <c r="GU1937" s="21"/>
      <c r="GV1937" s="21"/>
      <c r="HA1937" s="2"/>
      <c r="HC1937" s="21"/>
      <c r="HD1937" s="21"/>
      <c r="HE1937" s="21"/>
      <c r="HJ1937" s="21"/>
      <c r="HK1937" s="21"/>
      <c r="HL1937" s="21"/>
      <c r="HM1937" s="21"/>
      <c r="HN1937" s="21"/>
      <c r="HO1937" s="21"/>
      <c r="HP1937" s="21"/>
      <c r="HQ1937" s="21"/>
      <c r="HR1937" s="21"/>
      <c r="HS1937" s="21"/>
      <c r="HT1937" s="21"/>
      <c r="HU1937" s="21"/>
      <c r="HV1937" s="21"/>
      <c r="HW1937" s="21"/>
      <c r="HX1937" s="21"/>
      <c r="HY1937" s="21"/>
      <c r="HZ1937" s="21"/>
      <c r="IA1937" s="21"/>
      <c r="IB1937" s="21"/>
      <c r="IC1937" s="21"/>
      <c r="ID1937" s="21"/>
      <c r="IE1937" s="21"/>
      <c r="IF1937" s="21"/>
      <c r="IG1937" s="21"/>
      <c r="IH1937" s="21"/>
      <c r="II1937" s="21"/>
      <c r="IJ1937" s="21"/>
      <c r="IK1937" s="21"/>
      <c r="IL1937" s="21"/>
      <c r="IM1937" s="21"/>
      <c r="IN1937" s="21"/>
      <c r="IO1937" s="21"/>
      <c r="RL1937" s="236"/>
    </row>
    <row r="1938" spans="1:480" s="17" customFormat="1" ht="14.25">
      <c r="A1938" s="321"/>
      <c r="B1938" s="321"/>
      <c r="C1938" s="321"/>
      <c r="D1938" s="321"/>
      <c r="E1938" s="299"/>
      <c r="F1938" s="21"/>
      <c r="G1938" s="21"/>
      <c r="K1938" s="2"/>
      <c r="M1938" s="21"/>
      <c r="N1938" s="21"/>
      <c r="O1938" s="21"/>
      <c r="T1938" s="2"/>
      <c r="V1938" s="21"/>
      <c r="W1938" s="21"/>
      <c r="X1938" s="21"/>
      <c r="AC1938" s="2"/>
      <c r="AE1938" s="21"/>
      <c r="AF1938" s="21"/>
      <c r="AG1938" s="21"/>
      <c r="AL1938" s="2"/>
      <c r="AN1938" s="21"/>
      <c r="AO1938" s="21"/>
      <c r="AP1938" s="21"/>
      <c r="AU1938" s="2"/>
      <c r="AW1938" s="21"/>
      <c r="AX1938" s="21"/>
      <c r="AY1938" s="21"/>
      <c r="BD1938" s="2"/>
      <c r="BF1938" s="21"/>
      <c r="BG1938" s="21"/>
      <c r="BH1938" s="21"/>
      <c r="BM1938" s="2"/>
      <c r="BO1938" s="21"/>
      <c r="BP1938" s="21"/>
      <c r="BQ1938" s="21"/>
      <c r="BV1938" s="2"/>
      <c r="BX1938" s="21"/>
      <c r="BY1938" s="21"/>
      <c r="BZ1938" s="21"/>
      <c r="CE1938" s="2"/>
      <c r="CG1938" s="21"/>
      <c r="CH1938" s="21"/>
      <c r="CI1938" s="21"/>
      <c r="CN1938" s="2"/>
      <c r="CP1938" s="21"/>
      <c r="CQ1938" s="21"/>
      <c r="CR1938" s="21"/>
      <c r="CW1938" s="2"/>
      <c r="CY1938" s="21"/>
      <c r="CZ1938" s="21"/>
      <c r="DA1938" s="21"/>
      <c r="DF1938" s="2"/>
      <c r="DH1938" s="21"/>
      <c r="DI1938" s="21"/>
      <c r="DJ1938" s="21"/>
      <c r="DO1938" s="2"/>
      <c r="DQ1938" s="21"/>
      <c r="DR1938" s="21"/>
      <c r="DS1938" s="21"/>
      <c r="DX1938" s="2"/>
      <c r="DZ1938" s="21"/>
      <c r="EA1938" s="21"/>
      <c r="EB1938" s="21"/>
      <c r="EG1938" s="2"/>
      <c r="EI1938" s="21"/>
      <c r="EJ1938" s="21"/>
      <c r="EK1938" s="21"/>
      <c r="EP1938" s="2"/>
      <c r="ER1938" s="21"/>
      <c r="ES1938" s="21"/>
      <c r="ET1938" s="21"/>
      <c r="EY1938" s="2"/>
      <c r="FA1938" s="21"/>
      <c r="FB1938" s="21"/>
      <c r="FC1938" s="21"/>
      <c r="FH1938" s="2"/>
      <c r="FJ1938" s="21"/>
      <c r="FK1938" s="21"/>
      <c r="FL1938" s="21"/>
      <c r="FQ1938" s="2"/>
      <c r="FS1938" s="21"/>
      <c r="FT1938" s="21"/>
      <c r="FU1938" s="21"/>
      <c r="FZ1938" s="2"/>
      <c r="GB1938" s="21"/>
      <c r="GC1938" s="21"/>
      <c r="GD1938" s="21"/>
      <c r="GI1938" s="2"/>
      <c r="GK1938" s="21"/>
      <c r="GL1938" s="21"/>
      <c r="GM1938" s="21"/>
      <c r="GR1938" s="2"/>
      <c r="GT1938" s="21"/>
      <c r="GU1938" s="21"/>
      <c r="GV1938" s="21"/>
      <c r="HA1938" s="2"/>
      <c r="HC1938" s="21"/>
      <c r="HD1938" s="21"/>
      <c r="HE1938" s="21"/>
      <c r="HJ1938" s="21"/>
      <c r="HK1938" s="21"/>
      <c r="HL1938" s="21"/>
      <c r="HM1938" s="21"/>
      <c r="HN1938" s="21"/>
      <c r="HO1938" s="21"/>
      <c r="HP1938" s="21"/>
      <c r="HQ1938" s="21"/>
      <c r="HR1938" s="21"/>
      <c r="HS1938" s="21"/>
      <c r="HT1938" s="21"/>
      <c r="HU1938" s="21"/>
      <c r="HV1938" s="21"/>
      <c r="HW1938" s="21"/>
      <c r="HX1938" s="21"/>
      <c r="HY1938" s="21"/>
      <c r="HZ1938" s="21"/>
      <c r="IA1938" s="21"/>
      <c r="IB1938" s="21"/>
      <c r="IC1938" s="21"/>
      <c r="ID1938" s="21"/>
      <c r="IE1938" s="21"/>
      <c r="IF1938" s="21"/>
      <c r="IG1938" s="21"/>
      <c r="IH1938" s="21"/>
      <c r="II1938" s="21"/>
      <c r="IJ1938" s="21"/>
      <c r="IK1938" s="21"/>
      <c r="IL1938" s="21"/>
      <c r="IM1938" s="21"/>
      <c r="IN1938" s="21"/>
      <c r="IO1938" s="21"/>
      <c r="RL1938" s="236"/>
    </row>
    <row r="1939" spans="1:480" s="17" customFormat="1" ht="14.25">
      <c r="A1939" s="321"/>
      <c r="B1939" s="321"/>
      <c r="C1939" s="321"/>
      <c r="D1939" s="321"/>
      <c r="E1939" s="299"/>
      <c r="F1939" s="21"/>
      <c r="G1939" s="21"/>
      <c r="K1939" s="2"/>
      <c r="M1939" s="21"/>
      <c r="N1939" s="21"/>
      <c r="O1939" s="21"/>
      <c r="T1939" s="2"/>
      <c r="V1939" s="21"/>
      <c r="W1939" s="21"/>
      <c r="X1939" s="21"/>
      <c r="AC1939" s="2"/>
      <c r="AE1939" s="21"/>
      <c r="AF1939" s="21"/>
      <c r="AG1939" s="21"/>
      <c r="AL1939" s="2"/>
      <c r="AN1939" s="21"/>
      <c r="AO1939" s="21"/>
      <c r="AP1939" s="21"/>
      <c r="AU1939" s="2"/>
      <c r="AW1939" s="21"/>
      <c r="AX1939" s="21"/>
      <c r="AY1939" s="21"/>
      <c r="BD1939" s="2"/>
      <c r="BF1939" s="21"/>
      <c r="BG1939" s="21"/>
      <c r="BH1939" s="21"/>
      <c r="BM1939" s="2"/>
      <c r="BO1939" s="21"/>
      <c r="BP1939" s="21"/>
      <c r="BQ1939" s="21"/>
      <c r="BV1939" s="2"/>
      <c r="BX1939" s="21"/>
      <c r="BY1939" s="21"/>
      <c r="BZ1939" s="21"/>
      <c r="CE1939" s="2"/>
      <c r="CG1939" s="21"/>
      <c r="CH1939" s="21"/>
      <c r="CI1939" s="21"/>
      <c r="CN1939" s="2"/>
      <c r="CP1939" s="21"/>
      <c r="CQ1939" s="21"/>
      <c r="CR1939" s="21"/>
      <c r="CW1939" s="2"/>
      <c r="CY1939" s="21"/>
      <c r="CZ1939" s="21"/>
      <c r="DA1939" s="21"/>
      <c r="DF1939" s="2"/>
      <c r="DH1939" s="21"/>
      <c r="DI1939" s="21"/>
      <c r="DJ1939" s="21"/>
      <c r="DO1939" s="2"/>
      <c r="DQ1939" s="21"/>
      <c r="DR1939" s="21"/>
      <c r="DS1939" s="21"/>
      <c r="DX1939" s="2"/>
      <c r="DZ1939" s="21"/>
      <c r="EA1939" s="21"/>
      <c r="EB1939" s="21"/>
      <c r="EG1939" s="2"/>
      <c r="EI1939" s="21"/>
      <c r="EJ1939" s="21"/>
      <c r="EK1939" s="21"/>
      <c r="EP1939" s="2"/>
      <c r="ER1939" s="21"/>
      <c r="ES1939" s="21"/>
      <c r="ET1939" s="21"/>
      <c r="EY1939" s="2"/>
      <c r="FA1939" s="21"/>
      <c r="FB1939" s="21"/>
      <c r="FC1939" s="21"/>
      <c r="FH1939" s="2"/>
      <c r="FJ1939" s="21"/>
      <c r="FK1939" s="21"/>
      <c r="FL1939" s="21"/>
      <c r="FQ1939" s="2"/>
      <c r="FS1939" s="21"/>
      <c r="FT1939" s="21"/>
      <c r="FU1939" s="21"/>
      <c r="FZ1939" s="2"/>
      <c r="GB1939" s="21"/>
      <c r="GC1939" s="21"/>
      <c r="GD1939" s="21"/>
      <c r="GI1939" s="2"/>
      <c r="GK1939" s="21"/>
      <c r="GL1939" s="21"/>
      <c r="GM1939" s="21"/>
      <c r="GR1939" s="2"/>
      <c r="GT1939" s="21"/>
      <c r="GU1939" s="21"/>
      <c r="GV1939" s="21"/>
      <c r="HA1939" s="2"/>
      <c r="HC1939" s="21"/>
      <c r="HD1939" s="21"/>
      <c r="HE1939" s="21"/>
      <c r="HJ1939" s="21"/>
      <c r="HK1939" s="21"/>
      <c r="HL1939" s="21"/>
      <c r="HM1939" s="21"/>
      <c r="HN1939" s="21"/>
      <c r="HO1939" s="21"/>
      <c r="HP1939" s="21"/>
      <c r="HQ1939" s="21"/>
      <c r="HR1939" s="21"/>
      <c r="HS1939" s="21"/>
      <c r="HT1939" s="21"/>
      <c r="HU1939" s="21"/>
      <c r="HV1939" s="21"/>
      <c r="HW1939" s="21"/>
      <c r="HX1939" s="21"/>
      <c r="HY1939" s="21"/>
      <c r="HZ1939" s="21"/>
      <c r="IA1939" s="21"/>
      <c r="IB1939" s="21"/>
      <c r="IC1939" s="21"/>
      <c r="ID1939" s="21"/>
      <c r="IE1939" s="21"/>
      <c r="IF1939" s="21"/>
      <c r="IG1939" s="21"/>
      <c r="IH1939" s="21"/>
      <c r="II1939" s="21"/>
      <c r="IJ1939" s="21"/>
      <c r="IK1939" s="21"/>
      <c r="IL1939" s="21"/>
      <c r="IM1939" s="21"/>
      <c r="IN1939" s="21"/>
      <c r="IO1939" s="21"/>
      <c r="RL1939" s="236"/>
    </row>
    <row r="1940" spans="1:480" s="17" customFormat="1" ht="14.25">
      <c r="A1940" s="321"/>
      <c r="B1940" s="321"/>
      <c r="C1940" s="321"/>
      <c r="D1940" s="321"/>
      <c r="E1940" s="299"/>
      <c r="F1940" s="21"/>
      <c r="G1940" s="21"/>
      <c r="K1940" s="2"/>
      <c r="M1940" s="21"/>
      <c r="N1940" s="21"/>
      <c r="O1940" s="21"/>
      <c r="T1940" s="2"/>
      <c r="V1940" s="21"/>
      <c r="W1940" s="21"/>
      <c r="X1940" s="21"/>
      <c r="AC1940" s="2"/>
      <c r="AE1940" s="21"/>
      <c r="AF1940" s="21"/>
      <c r="AG1940" s="21"/>
      <c r="AL1940" s="2"/>
      <c r="AN1940" s="21"/>
      <c r="AO1940" s="21"/>
      <c r="AP1940" s="21"/>
      <c r="AU1940" s="2"/>
      <c r="AW1940" s="21"/>
      <c r="AX1940" s="21"/>
      <c r="AY1940" s="21"/>
      <c r="BD1940" s="2"/>
      <c r="BF1940" s="21"/>
      <c r="BG1940" s="21"/>
      <c r="BH1940" s="21"/>
      <c r="BM1940" s="2"/>
      <c r="BO1940" s="21"/>
      <c r="BP1940" s="21"/>
      <c r="BQ1940" s="21"/>
      <c r="BV1940" s="2"/>
      <c r="BX1940" s="21"/>
      <c r="BY1940" s="21"/>
      <c r="BZ1940" s="21"/>
      <c r="CE1940" s="2"/>
      <c r="CG1940" s="21"/>
      <c r="CH1940" s="21"/>
      <c r="CI1940" s="21"/>
      <c r="CN1940" s="2"/>
      <c r="CP1940" s="21"/>
      <c r="CQ1940" s="21"/>
      <c r="CR1940" s="21"/>
      <c r="CW1940" s="2"/>
      <c r="CY1940" s="21"/>
      <c r="CZ1940" s="21"/>
      <c r="DA1940" s="21"/>
      <c r="DF1940" s="2"/>
      <c r="DH1940" s="21"/>
      <c r="DI1940" s="21"/>
      <c r="DJ1940" s="21"/>
      <c r="DO1940" s="2"/>
      <c r="DQ1940" s="21"/>
      <c r="DR1940" s="21"/>
      <c r="DS1940" s="21"/>
      <c r="DX1940" s="2"/>
      <c r="DZ1940" s="21"/>
      <c r="EA1940" s="21"/>
      <c r="EB1940" s="21"/>
      <c r="EG1940" s="2"/>
      <c r="EI1940" s="21"/>
      <c r="EJ1940" s="21"/>
      <c r="EK1940" s="21"/>
      <c r="EP1940" s="2"/>
      <c r="ER1940" s="21"/>
      <c r="ES1940" s="21"/>
      <c r="ET1940" s="21"/>
      <c r="EY1940" s="2"/>
      <c r="FA1940" s="21"/>
      <c r="FB1940" s="21"/>
      <c r="FC1940" s="21"/>
      <c r="FH1940" s="2"/>
      <c r="FJ1940" s="21"/>
      <c r="FK1940" s="21"/>
      <c r="FL1940" s="21"/>
      <c r="FQ1940" s="2"/>
      <c r="FS1940" s="21"/>
      <c r="FT1940" s="21"/>
      <c r="FU1940" s="21"/>
      <c r="FZ1940" s="2"/>
      <c r="GB1940" s="21"/>
      <c r="GC1940" s="21"/>
      <c r="GD1940" s="21"/>
      <c r="GI1940" s="2"/>
      <c r="GK1940" s="21"/>
      <c r="GL1940" s="21"/>
      <c r="GM1940" s="21"/>
      <c r="GR1940" s="2"/>
      <c r="GT1940" s="21"/>
      <c r="GU1940" s="21"/>
      <c r="GV1940" s="21"/>
      <c r="HA1940" s="2"/>
      <c r="HC1940" s="21"/>
      <c r="HD1940" s="21"/>
      <c r="HE1940" s="21"/>
      <c r="HJ1940" s="21"/>
      <c r="HK1940" s="21"/>
      <c r="HL1940" s="21"/>
      <c r="HM1940" s="21"/>
      <c r="HN1940" s="21"/>
      <c r="HO1940" s="21"/>
      <c r="HP1940" s="21"/>
      <c r="HQ1940" s="21"/>
      <c r="HR1940" s="21"/>
      <c r="HS1940" s="21"/>
      <c r="HT1940" s="21"/>
      <c r="HU1940" s="21"/>
      <c r="HV1940" s="21"/>
      <c r="HW1940" s="21"/>
      <c r="HX1940" s="21"/>
      <c r="HY1940" s="21"/>
      <c r="HZ1940" s="21"/>
      <c r="IA1940" s="21"/>
      <c r="IB1940" s="21"/>
      <c r="IC1940" s="21"/>
      <c r="ID1940" s="21"/>
      <c r="IE1940" s="21"/>
      <c r="IF1940" s="21"/>
      <c r="IG1940" s="21"/>
      <c r="IH1940" s="21"/>
      <c r="II1940" s="21"/>
      <c r="IJ1940" s="21"/>
      <c r="IK1940" s="21"/>
      <c r="IL1940" s="21"/>
      <c r="IM1940" s="21"/>
      <c r="IN1940" s="21"/>
      <c r="IO1940" s="21"/>
      <c r="RL1940" s="236"/>
    </row>
    <row r="1941" spans="1:480" s="17" customFormat="1" ht="14.25">
      <c r="A1941" s="321"/>
      <c r="B1941" s="321"/>
      <c r="C1941" s="321"/>
      <c r="D1941" s="321"/>
      <c r="E1941" s="299"/>
      <c r="F1941" s="21"/>
      <c r="G1941" s="21"/>
      <c r="K1941" s="2"/>
      <c r="M1941" s="21"/>
      <c r="N1941" s="21"/>
      <c r="O1941" s="21"/>
      <c r="T1941" s="2"/>
      <c r="V1941" s="21"/>
      <c r="W1941" s="21"/>
      <c r="X1941" s="21"/>
      <c r="AC1941" s="2"/>
      <c r="AE1941" s="21"/>
      <c r="AF1941" s="21"/>
      <c r="AG1941" s="21"/>
      <c r="AL1941" s="2"/>
      <c r="AN1941" s="21"/>
      <c r="AO1941" s="21"/>
      <c r="AP1941" s="21"/>
      <c r="AU1941" s="2"/>
      <c r="AW1941" s="21"/>
      <c r="AX1941" s="21"/>
      <c r="AY1941" s="21"/>
      <c r="BD1941" s="2"/>
      <c r="BF1941" s="21"/>
      <c r="BG1941" s="21"/>
      <c r="BH1941" s="21"/>
      <c r="BM1941" s="2"/>
      <c r="BO1941" s="21"/>
      <c r="BP1941" s="21"/>
      <c r="BQ1941" s="21"/>
      <c r="BV1941" s="2"/>
      <c r="BX1941" s="21"/>
      <c r="BY1941" s="21"/>
      <c r="BZ1941" s="21"/>
      <c r="CE1941" s="2"/>
      <c r="CG1941" s="21"/>
      <c r="CH1941" s="21"/>
      <c r="CI1941" s="21"/>
      <c r="CN1941" s="2"/>
      <c r="CP1941" s="21"/>
      <c r="CQ1941" s="21"/>
      <c r="CR1941" s="21"/>
      <c r="CW1941" s="2"/>
      <c r="CY1941" s="21"/>
      <c r="CZ1941" s="21"/>
      <c r="DA1941" s="21"/>
      <c r="DF1941" s="2"/>
      <c r="DH1941" s="21"/>
      <c r="DI1941" s="21"/>
      <c r="DJ1941" s="21"/>
      <c r="DO1941" s="2"/>
      <c r="DQ1941" s="21"/>
      <c r="DR1941" s="21"/>
      <c r="DS1941" s="21"/>
      <c r="DX1941" s="2"/>
      <c r="DZ1941" s="21"/>
      <c r="EA1941" s="21"/>
      <c r="EB1941" s="21"/>
      <c r="EG1941" s="2"/>
      <c r="EI1941" s="21"/>
      <c r="EJ1941" s="21"/>
      <c r="EK1941" s="21"/>
      <c r="EP1941" s="2"/>
      <c r="ER1941" s="21"/>
      <c r="ES1941" s="21"/>
      <c r="ET1941" s="21"/>
      <c r="EY1941" s="2"/>
      <c r="FA1941" s="21"/>
      <c r="FB1941" s="21"/>
      <c r="FC1941" s="21"/>
      <c r="FH1941" s="2"/>
      <c r="FJ1941" s="21"/>
      <c r="FK1941" s="21"/>
      <c r="FL1941" s="21"/>
      <c r="FQ1941" s="2"/>
      <c r="FS1941" s="21"/>
      <c r="FT1941" s="21"/>
      <c r="FU1941" s="21"/>
      <c r="FZ1941" s="2"/>
      <c r="GB1941" s="21"/>
      <c r="GC1941" s="21"/>
      <c r="GD1941" s="21"/>
      <c r="GI1941" s="2"/>
      <c r="GK1941" s="21"/>
      <c r="GL1941" s="21"/>
      <c r="GM1941" s="21"/>
      <c r="GR1941" s="2"/>
      <c r="GT1941" s="21"/>
      <c r="GU1941" s="21"/>
      <c r="GV1941" s="21"/>
      <c r="HA1941" s="2"/>
      <c r="HC1941" s="21"/>
      <c r="HD1941" s="21"/>
      <c r="HE1941" s="21"/>
      <c r="HJ1941" s="21"/>
      <c r="HK1941" s="21"/>
      <c r="HL1941" s="21"/>
      <c r="HM1941" s="21"/>
      <c r="HN1941" s="21"/>
      <c r="HO1941" s="21"/>
      <c r="HP1941" s="21"/>
      <c r="HQ1941" s="21"/>
      <c r="HR1941" s="21"/>
      <c r="HS1941" s="21"/>
      <c r="HT1941" s="21"/>
      <c r="HU1941" s="21"/>
      <c r="HV1941" s="21"/>
      <c r="HW1941" s="21"/>
      <c r="HX1941" s="21"/>
      <c r="HY1941" s="21"/>
      <c r="HZ1941" s="21"/>
      <c r="IA1941" s="21"/>
      <c r="IB1941" s="21"/>
      <c r="IC1941" s="21"/>
      <c r="ID1941" s="21"/>
      <c r="IE1941" s="21"/>
      <c r="IF1941" s="21"/>
      <c r="IG1941" s="21"/>
      <c r="IH1941" s="21"/>
      <c r="II1941" s="21"/>
      <c r="IJ1941" s="21"/>
      <c r="IK1941" s="21"/>
      <c r="IL1941" s="21"/>
      <c r="IM1941" s="21"/>
      <c r="IN1941" s="21"/>
      <c r="IO1941" s="21"/>
      <c r="RL1941" s="236"/>
    </row>
    <row r="1942" spans="1:480" s="17" customFormat="1" ht="14.25">
      <c r="A1942" s="321"/>
      <c r="B1942" s="321"/>
      <c r="C1942" s="321"/>
      <c r="D1942" s="321"/>
      <c r="E1942" s="299"/>
      <c r="F1942" s="21"/>
      <c r="G1942" s="21"/>
      <c r="K1942" s="2"/>
      <c r="M1942" s="21"/>
      <c r="N1942" s="21"/>
      <c r="O1942" s="21"/>
      <c r="T1942" s="2"/>
      <c r="V1942" s="21"/>
      <c r="W1942" s="21"/>
      <c r="X1942" s="21"/>
      <c r="AC1942" s="2"/>
      <c r="AE1942" s="21"/>
      <c r="AF1942" s="21"/>
      <c r="AG1942" s="21"/>
      <c r="AL1942" s="2"/>
      <c r="AN1942" s="21"/>
      <c r="AO1942" s="21"/>
      <c r="AP1942" s="21"/>
      <c r="AU1942" s="2"/>
      <c r="AW1942" s="21"/>
      <c r="AX1942" s="21"/>
      <c r="AY1942" s="21"/>
      <c r="BD1942" s="2"/>
      <c r="BF1942" s="21"/>
      <c r="BG1942" s="21"/>
      <c r="BH1942" s="21"/>
      <c r="BM1942" s="2"/>
      <c r="BO1942" s="21"/>
      <c r="BP1942" s="21"/>
      <c r="BQ1942" s="21"/>
      <c r="BV1942" s="2"/>
      <c r="BX1942" s="21"/>
      <c r="BY1942" s="21"/>
      <c r="BZ1942" s="21"/>
      <c r="CE1942" s="2"/>
      <c r="CG1942" s="21"/>
      <c r="CH1942" s="21"/>
      <c r="CI1942" s="21"/>
      <c r="CN1942" s="2"/>
      <c r="CP1942" s="21"/>
      <c r="CQ1942" s="21"/>
      <c r="CR1942" s="21"/>
      <c r="CW1942" s="2"/>
      <c r="CY1942" s="21"/>
      <c r="CZ1942" s="21"/>
      <c r="DA1942" s="21"/>
      <c r="DF1942" s="2"/>
      <c r="DH1942" s="21"/>
      <c r="DI1942" s="21"/>
      <c r="DJ1942" s="21"/>
      <c r="DO1942" s="2"/>
      <c r="DQ1942" s="21"/>
      <c r="DR1942" s="21"/>
      <c r="DS1942" s="21"/>
      <c r="DX1942" s="2"/>
      <c r="DZ1942" s="21"/>
      <c r="EA1942" s="21"/>
      <c r="EB1942" s="21"/>
      <c r="EG1942" s="2"/>
      <c r="EI1942" s="21"/>
      <c r="EJ1942" s="21"/>
      <c r="EK1942" s="21"/>
      <c r="EP1942" s="2"/>
      <c r="ER1942" s="21"/>
      <c r="ES1942" s="21"/>
      <c r="ET1942" s="21"/>
      <c r="EY1942" s="2"/>
      <c r="FA1942" s="21"/>
      <c r="FB1942" s="21"/>
      <c r="FC1942" s="21"/>
      <c r="FH1942" s="2"/>
      <c r="FJ1942" s="21"/>
      <c r="FK1942" s="21"/>
      <c r="FL1942" s="21"/>
      <c r="FQ1942" s="2"/>
      <c r="FS1942" s="21"/>
      <c r="FT1942" s="21"/>
      <c r="FU1942" s="21"/>
      <c r="FZ1942" s="2"/>
      <c r="GB1942" s="21"/>
      <c r="GC1942" s="21"/>
      <c r="GD1942" s="21"/>
      <c r="GI1942" s="2"/>
      <c r="GK1942" s="21"/>
      <c r="GL1942" s="21"/>
      <c r="GM1942" s="21"/>
      <c r="GR1942" s="2"/>
      <c r="GT1942" s="21"/>
      <c r="GU1942" s="21"/>
      <c r="GV1942" s="21"/>
      <c r="HA1942" s="2"/>
      <c r="HC1942" s="21"/>
      <c r="HD1942" s="21"/>
      <c r="HE1942" s="21"/>
      <c r="HJ1942" s="21"/>
      <c r="HK1942" s="21"/>
      <c r="HL1942" s="21"/>
      <c r="HM1942" s="21"/>
      <c r="HN1942" s="21"/>
      <c r="HO1942" s="21"/>
      <c r="HP1942" s="21"/>
      <c r="HQ1942" s="21"/>
      <c r="HR1942" s="21"/>
      <c r="HS1942" s="21"/>
      <c r="HT1942" s="21"/>
      <c r="HU1942" s="21"/>
      <c r="HV1942" s="21"/>
      <c r="HW1942" s="21"/>
      <c r="HX1942" s="21"/>
      <c r="HY1942" s="21"/>
      <c r="HZ1942" s="21"/>
      <c r="IA1942" s="21"/>
      <c r="IB1942" s="21"/>
      <c r="IC1942" s="21"/>
      <c r="ID1942" s="21"/>
      <c r="IE1942" s="21"/>
      <c r="IF1942" s="21"/>
      <c r="IG1942" s="21"/>
      <c r="IH1942" s="21"/>
      <c r="II1942" s="21"/>
      <c r="IJ1942" s="21"/>
      <c r="IK1942" s="21"/>
      <c r="IL1942" s="21"/>
      <c r="IM1942" s="21"/>
      <c r="IN1942" s="21"/>
      <c r="IO1942" s="21"/>
      <c r="RL1942" s="236"/>
    </row>
    <row r="1943" spans="1:480" s="17" customFormat="1" ht="14.25">
      <c r="A1943" s="321"/>
      <c r="B1943" s="321"/>
      <c r="C1943" s="321"/>
      <c r="D1943" s="321"/>
      <c r="E1943" s="299"/>
      <c r="F1943" s="21"/>
      <c r="G1943" s="21"/>
      <c r="K1943" s="2"/>
      <c r="M1943" s="21"/>
      <c r="N1943" s="21"/>
      <c r="O1943" s="21"/>
      <c r="T1943" s="2"/>
      <c r="V1943" s="21"/>
      <c r="W1943" s="21"/>
      <c r="X1943" s="21"/>
      <c r="AC1943" s="2"/>
      <c r="AE1943" s="21"/>
      <c r="AF1943" s="21"/>
      <c r="AG1943" s="21"/>
      <c r="AL1943" s="2"/>
      <c r="AN1943" s="21"/>
      <c r="AO1943" s="21"/>
      <c r="AP1943" s="21"/>
      <c r="AU1943" s="2"/>
      <c r="AW1943" s="21"/>
      <c r="AX1943" s="21"/>
      <c r="AY1943" s="21"/>
      <c r="BD1943" s="2"/>
      <c r="BF1943" s="21"/>
      <c r="BG1943" s="21"/>
      <c r="BH1943" s="21"/>
      <c r="BM1943" s="2"/>
      <c r="BO1943" s="21"/>
      <c r="BP1943" s="21"/>
      <c r="BQ1943" s="21"/>
      <c r="BV1943" s="2"/>
      <c r="BX1943" s="21"/>
      <c r="BY1943" s="21"/>
      <c r="BZ1943" s="21"/>
      <c r="CE1943" s="2"/>
      <c r="CG1943" s="21"/>
      <c r="CH1943" s="21"/>
      <c r="CI1943" s="21"/>
      <c r="CN1943" s="2"/>
      <c r="CP1943" s="21"/>
      <c r="CQ1943" s="21"/>
      <c r="CR1943" s="21"/>
      <c r="CW1943" s="2"/>
      <c r="CY1943" s="21"/>
      <c r="CZ1943" s="21"/>
      <c r="DA1943" s="21"/>
      <c r="DF1943" s="2"/>
      <c r="DH1943" s="21"/>
      <c r="DI1943" s="21"/>
      <c r="DJ1943" s="21"/>
      <c r="DO1943" s="2"/>
      <c r="DQ1943" s="21"/>
      <c r="DR1943" s="21"/>
      <c r="DS1943" s="21"/>
      <c r="DX1943" s="2"/>
      <c r="DZ1943" s="21"/>
      <c r="EA1943" s="21"/>
      <c r="EB1943" s="21"/>
      <c r="EG1943" s="2"/>
      <c r="EI1943" s="21"/>
      <c r="EJ1943" s="21"/>
      <c r="EK1943" s="21"/>
      <c r="EP1943" s="2"/>
      <c r="ER1943" s="21"/>
      <c r="ES1943" s="21"/>
      <c r="ET1943" s="21"/>
      <c r="EY1943" s="2"/>
      <c r="FA1943" s="21"/>
      <c r="FB1943" s="21"/>
      <c r="FC1943" s="21"/>
      <c r="FH1943" s="2"/>
      <c r="FJ1943" s="21"/>
      <c r="FK1943" s="21"/>
      <c r="FL1943" s="21"/>
      <c r="FQ1943" s="2"/>
      <c r="FS1943" s="21"/>
      <c r="FT1943" s="21"/>
      <c r="FU1943" s="21"/>
      <c r="FZ1943" s="2"/>
      <c r="GB1943" s="21"/>
      <c r="GC1943" s="21"/>
      <c r="GD1943" s="21"/>
      <c r="GI1943" s="2"/>
      <c r="GK1943" s="21"/>
      <c r="GL1943" s="21"/>
      <c r="GM1943" s="21"/>
      <c r="GR1943" s="2"/>
      <c r="GT1943" s="21"/>
      <c r="GU1943" s="21"/>
      <c r="GV1943" s="21"/>
      <c r="HA1943" s="2"/>
      <c r="HC1943" s="21"/>
      <c r="HD1943" s="21"/>
      <c r="HE1943" s="21"/>
      <c r="HJ1943" s="21"/>
      <c r="HK1943" s="21"/>
      <c r="HL1943" s="21"/>
      <c r="HM1943" s="21"/>
      <c r="HN1943" s="21"/>
      <c r="HO1943" s="21"/>
      <c r="HP1943" s="21"/>
      <c r="HQ1943" s="21"/>
      <c r="HR1943" s="21"/>
      <c r="HS1943" s="21"/>
      <c r="HT1943" s="21"/>
      <c r="HU1943" s="21"/>
      <c r="HV1943" s="21"/>
      <c r="HW1943" s="21"/>
      <c r="HX1943" s="21"/>
      <c r="HY1943" s="21"/>
      <c r="HZ1943" s="21"/>
      <c r="IA1943" s="21"/>
      <c r="IB1943" s="21"/>
      <c r="IC1943" s="21"/>
      <c r="ID1943" s="21"/>
      <c r="IE1943" s="21"/>
      <c r="IF1943" s="21"/>
      <c r="IG1943" s="21"/>
      <c r="IH1943" s="21"/>
      <c r="II1943" s="21"/>
      <c r="IJ1943" s="21"/>
      <c r="IK1943" s="21"/>
      <c r="IL1943" s="21"/>
      <c r="IM1943" s="21"/>
      <c r="IN1943" s="21"/>
      <c r="IO1943" s="21"/>
      <c r="RL1943" s="236"/>
    </row>
    <row r="1944" spans="1:480" s="17" customFormat="1" ht="14.25">
      <c r="A1944" s="321"/>
      <c r="B1944" s="321"/>
      <c r="C1944" s="321"/>
      <c r="D1944" s="321"/>
      <c r="E1944" s="299"/>
      <c r="F1944" s="21"/>
      <c r="G1944" s="21"/>
      <c r="K1944" s="2"/>
      <c r="M1944" s="21"/>
      <c r="N1944" s="21"/>
      <c r="O1944" s="21"/>
      <c r="T1944" s="2"/>
      <c r="V1944" s="21"/>
      <c r="W1944" s="21"/>
      <c r="X1944" s="21"/>
      <c r="AC1944" s="2"/>
      <c r="AE1944" s="21"/>
      <c r="AF1944" s="21"/>
      <c r="AG1944" s="21"/>
      <c r="AL1944" s="2"/>
      <c r="AN1944" s="21"/>
      <c r="AO1944" s="21"/>
      <c r="AP1944" s="21"/>
      <c r="AU1944" s="2"/>
      <c r="AW1944" s="21"/>
      <c r="AX1944" s="21"/>
      <c r="AY1944" s="21"/>
      <c r="BD1944" s="2"/>
      <c r="BF1944" s="21"/>
      <c r="BG1944" s="21"/>
      <c r="BH1944" s="21"/>
      <c r="BM1944" s="2"/>
      <c r="BO1944" s="21"/>
      <c r="BP1944" s="21"/>
      <c r="BQ1944" s="21"/>
      <c r="BV1944" s="2"/>
      <c r="BX1944" s="21"/>
      <c r="BY1944" s="21"/>
      <c r="BZ1944" s="21"/>
      <c r="CE1944" s="2"/>
      <c r="CG1944" s="21"/>
      <c r="CH1944" s="21"/>
      <c r="CI1944" s="21"/>
      <c r="CN1944" s="2"/>
      <c r="CP1944" s="21"/>
      <c r="CQ1944" s="21"/>
      <c r="CR1944" s="21"/>
      <c r="CW1944" s="2"/>
      <c r="CY1944" s="21"/>
      <c r="CZ1944" s="21"/>
      <c r="DA1944" s="21"/>
      <c r="DF1944" s="2"/>
      <c r="DH1944" s="21"/>
      <c r="DI1944" s="21"/>
      <c r="DJ1944" s="21"/>
      <c r="DO1944" s="2"/>
      <c r="DQ1944" s="21"/>
      <c r="DR1944" s="21"/>
      <c r="DS1944" s="21"/>
      <c r="DX1944" s="2"/>
      <c r="DZ1944" s="21"/>
      <c r="EA1944" s="21"/>
      <c r="EB1944" s="21"/>
      <c r="EG1944" s="2"/>
      <c r="EI1944" s="21"/>
      <c r="EJ1944" s="21"/>
      <c r="EK1944" s="21"/>
      <c r="EP1944" s="2"/>
      <c r="ER1944" s="21"/>
      <c r="ES1944" s="21"/>
      <c r="ET1944" s="21"/>
      <c r="EY1944" s="2"/>
      <c r="FA1944" s="21"/>
      <c r="FB1944" s="21"/>
      <c r="FC1944" s="21"/>
      <c r="FH1944" s="2"/>
      <c r="FJ1944" s="21"/>
      <c r="FK1944" s="21"/>
      <c r="FL1944" s="21"/>
      <c r="FQ1944" s="2"/>
      <c r="FS1944" s="21"/>
      <c r="FT1944" s="21"/>
      <c r="FU1944" s="21"/>
      <c r="FZ1944" s="2"/>
      <c r="GB1944" s="21"/>
      <c r="GC1944" s="21"/>
      <c r="GD1944" s="21"/>
      <c r="GI1944" s="2"/>
      <c r="GK1944" s="21"/>
      <c r="GL1944" s="21"/>
      <c r="GM1944" s="21"/>
      <c r="GR1944" s="2"/>
      <c r="GT1944" s="21"/>
      <c r="GU1944" s="21"/>
      <c r="GV1944" s="21"/>
      <c r="HA1944" s="2"/>
      <c r="HC1944" s="21"/>
      <c r="HD1944" s="21"/>
      <c r="HE1944" s="21"/>
      <c r="HJ1944" s="21"/>
      <c r="HK1944" s="21"/>
      <c r="HL1944" s="21"/>
      <c r="HM1944" s="21"/>
      <c r="HN1944" s="21"/>
      <c r="HO1944" s="21"/>
      <c r="HP1944" s="21"/>
      <c r="HQ1944" s="21"/>
      <c r="HR1944" s="21"/>
      <c r="HS1944" s="21"/>
      <c r="HT1944" s="21"/>
      <c r="HU1944" s="21"/>
      <c r="HV1944" s="21"/>
      <c r="HW1944" s="21"/>
      <c r="HX1944" s="21"/>
      <c r="HY1944" s="21"/>
      <c r="HZ1944" s="21"/>
      <c r="IA1944" s="21"/>
      <c r="IB1944" s="21"/>
      <c r="IC1944" s="21"/>
      <c r="ID1944" s="21"/>
      <c r="IE1944" s="21"/>
      <c r="IF1944" s="21"/>
      <c r="IG1944" s="21"/>
      <c r="IH1944" s="21"/>
      <c r="II1944" s="21"/>
      <c r="IJ1944" s="21"/>
      <c r="IK1944" s="21"/>
      <c r="IL1944" s="21"/>
      <c r="IM1944" s="21"/>
      <c r="IN1944" s="21"/>
      <c r="IO1944" s="21"/>
      <c r="RL1944" s="236"/>
    </row>
    <row r="1945" spans="1:480" s="17" customFormat="1" ht="14.25">
      <c r="A1945" s="321"/>
      <c r="B1945" s="321"/>
      <c r="C1945" s="321"/>
      <c r="D1945" s="321"/>
      <c r="E1945" s="299"/>
      <c r="F1945" s="21"/>
      <c r="G1945" s="21"/>
      <c r="K1945" s="2"/>
      <c r="M1945" s="21"/>
      <c r="N1945" s="21"/>
      <c r="O1945" s="21"/>
      <c r="T1945" s="2"/>
      <c r="V1945" s="21"/>
      <c r="W1945" s="21"/>
      <c r="X1945" s="21"/>
      <c r="AC1945" s="2"/>
      <c r="AE1945" s="21"/>
      <c r="AF1945" s="21"/>
      <c r="AG1945" s="21"/>
      <c r="AL1945" s="2"/>
      <c r="AN1945" s="21"/>
      <c r="AO1945" s="21"/>
      <c r="AP1945" s="21"/>
      <c r="AU1945" s="2"/>
      <c r="AW1945" s="21"/>
      <c r="AX1945" s="21"/>
      <c r="AY1945" s="21"/>
      <c r="BD1945" s="2"/>
      <c r="BF1945" s="21"/>
      <c r="BG1945" s="21"/>
      <c r="BH1945" s="21"/>
      <c r="BM1945" s="2"/>
      <c r="BO1945" s="21"/>
      <c r="BP1945" s="21"/>
      <c r="BQ1945" s="21"/>
      <c r="BV1945" s="2"/>
      <c r="BX1945" s="21"/>
      <c r="BY1945" s="21"/>
      <c r="BZ1945" s="21"/>
      <c r="CE1945" s="2"/>
      <c r="CG1945" s="21"/>
      <c r="CH1945" s="21"/>
      <c r="CI1945" s="21"/>
      <c r="CN1945" s="2"/>
      <c r="CP1945" s="21"/>
      <c r="CQ1945" s="21"/>
      <c r="CR1945" s="21"/>
      <c r="CW1945" s="2"/>
      <c r="CY1945" s="21"/>
      <c r="CZ1945" s="21"/>
      <c r="DA1945" s="21"/>
      <c r="DF1945" s="2"/>
      <c r="DH1945" s="21"/>
      <c r="DI1945" s="21"/>
      <c r="DJ1945" s="21"/>
      <c r="DO1945" s="2"/>
      <c r="DQ1945" s="21"/>
      <c r="DR1945" s="21"/>
      <c r="DS1945" s="21"/>
      <c r="DX1945" s="2"/>
      <c r="DZ1945" s="21"/>
      <c r="EA1945" s="21"/>
      <c r="EB1945" s="21"/>
      <c r="EG1945" s="2"/>
      <c r="EI1945" s="21"/>
      <c r="EJ1945" s="21"/>
      <c r="EK1945" s="21"/>
      <c r="EP1945" s="2"/>
      <c r="ER1945" s="21"/>
      <c r="ES1945" s="21"/>
      <c r="ET1945" s="21"/>
      <c r="EY1945" s="2"/>
      <c r="FA1945" s="21"/>
      <c r="FB1945" s="21"/>
      <c r="FC1945" s="21"/>
      <c r="FH1945" s="2"/>
      <c r="FJ1945" s="21"/>
      <c r="FK1945" s="21"/>
      <c r="FL1945" s="21"/>
      <c r="FQ1945" s="2"/>
      <c r="FS1945" s="21"/>
      <c r="FT1945" s="21"/>
      <c r="FU1945" s="21"/>
      <c r="FZ1945" s="2"/>
      <c r="GB1945" s="21"/>
      <c r="GC1945" s="21"/>
      <c r="GD1945" s="21"/>
      <c r="GI1945" s="2"/>
      <c r="GK1945" s="21"/>
      <c r="GL1945" s="21"/>
      <c r="GM1945" s="21"/>
      <c r="GR1945" s="2"/>
      <c r="GT1945" s="21"/>
      <c r="GU1945" s="21"/>
      <c r="GV1945" s="21"/>
      <c r="HA1945" s="2"/>
      <c r="HC1945" s="21"/>
      <c r="HD1945" s="21"/>
      <c r="HE1945" s="21"/>
      <c r="HJ1945" s="21"/>
      <c r="HK1945" s="21"/>
      <c r="HL1945" s="21"/>
      <c r="HM1945" s="21"/>
      <c r="HN1945" s="21"/>
      <c r="HO1945" s="21"/>
      <c r="HP1945" s="21"/>
      <c r="HQ1945" s="21"/>
      <c r="HR1945" s="21"/>
      <c r="HS1945" s="21"/>
      <c r="HT1945" s="21"/>
      <c r="HU1945" s="21"/>
      <c r="HV1945" s="21"/>
      <c r="HW1945" s="21"/>
      <c r="HX1945" s="21"/>
      <c r="HY1945" s="21"/>
      <c r="HZ1945" s="21"/>
      <c r="IA1945" s="21"/>
      <c r="IB1945" s="21"/>
      <c r="IC1945" s="21"/>
      <c r="ID1945" s="21"/>
      <c r="IE1945" s="21"/>
      <c r="IF1945" s="21"/>
      <c r="IG1945" s="21"/>
      <c r="IH1945" s="21"/>
      <c r="II1945" s="21"/>
      <c r="IJ1945" s="21"/>
      <c r="IK1945" s="21"/>
      <c r="IL1945" s="21"/>
      <c r="IM1945" s="21"/>
      <c r="IN1945" s="21"/>
      <c r="IO1945" s="21"/>
      <c r="RL1945" s="236"/>
    </row>
    <row r="1946" spans="1:480" s="17" customFormat="1" ht="14.25">
      <c r="A1946" s="321"/>
      <c r="B1946" s="321"/>
      <c r="C1946" s="321"/>
      <c r="D1946" s="321"/>
      <c r="E1946" s="299"/>
      <c r="F1946" s="21"/>
      <c r="G1946" s="21"/>
      <c r="K1946" s="2"/>
      <c r="M1946" s="21"/>
      <c r="N1946" s="21"/>
      <c r="O1946" s="21"/>
      <c r="T1946" s="2"/>
      <c r="V1946" s="21"/>
      <c r="W1946" s="21"/>
      <c r="X1946" s="21"/>
      <c r="AC1946" s="2"/>
      <c r="AE1946" s="21"/>
      <c r="AF1946" s="21"/>
      <c r="AG1946" s="21"/>
      <c r="AL1946" s="2"/>
      <c r="AN1946" s="21"/>
      <c r="AO1946" s="21"/>
      <c r="AP1946" s="21"/>
      <c r="AU1946" s="2"/>
      <c r="AW1946" s="21"/>
      <c r="AX1946" s="21"/>
      <c r="AY1946" s="21"/>
      <c r="BD1946" s="2"/>
      <c r="BF1946" s="21"/>
      <c r="BG1946" s="21"/>
      <c r="BH1946" s="21"/>
      <c r="BM1946" s="2"/>
      <c r="BO1946" s="21"/>
      <c r="BP1946" s="21"/>
      <c r="BQ1946" s="21"/>
      <c r="BV1946" s="2"/>
      <c r="BX1946" s="21"/>
      <c r="BY1946" s="21"/>
      <c r="BZ1946" s="21"/>
      <c r="CE1946" s="2"/>
      <c r="CG1946" s="21"/>
      <c r="CH1946" s="21"/>
      <c r="CI1946" s="21"/>
      <c r="CN1946" s="2"/>
      <c r="CP1946" s="21"/>
      <c r="CQ1946" s="21"/>
      <c r="CR1946" s="21"/>
      <c r="CW1946" s="2"/>
      <c r="CY1946" s="21"/>
      <c r="CZ1946" s="21"/>
      <c r="DA1946" s="21"/>
      <c r="DF1946" s="2"/>
      <c r="DH1946" s="21"/>
      <c r="DI1946" s="21"/>
      <c r="DJ1946" s="21"/>
      <c r="DO1946" s="2"/>
      <c r="DQ1946" s="21"/>
      <c r="DR1946" s="21"/>
      <c r="DS1946" s="21"/>
      <c r="DX1946" s="2"/>
      <c r="DZ1946" s="21"/>
      <c r="EA1946" s="21"/>
      <c r="EB1946" s="21"/>
      <c r="EG1946" s="2"/>
      <c r="EI1946" s="21"/>
      <c r="EJ1946" s="21"/>
      <c r="EK1946" s="21"/>
      <c r="EP1946" s="2"/>
      <c r="ER1946" s="21"/>
      <c r="ES1946" s="21"/>
      <c r="ET1946" s="21"/>
      <c r="EY1946" s="2"/>
      <c r="FA1946" s="21"/>
      <c r="FB1946" s="21"/>
      <c r="FC1946" s="21"/>
      <c r="FH1946" s="2"/>
      <c r="FJ1946" s="21"/>
      <c r="FK1946" s="21"/>
      <c r="FL1946" s="21"/>
      <c r="FQ1946" s="2"/>
      <c r="FS1946" s="21"/>
      <c r="FT1946" s="21"/>
      <c r="FU1946" s="21"/>
      <c r="FZ1946" s="2"/>
      <c r="GB1946" s="21"/>
      <c r="GC1946" s="21"/>
      <c r="GD1946" s="21"/>
      <c r="GI1946" s="2"/>
      <c r="GK1946" s="21"/>
      <c r="GL1946" s="21"/>
      <c r="GM1946" s="21"/>
      <c r="GR1946" s="2"/>
      <c r="GT1946" s="21"/>
      <c r="GU1946" s="21"/>
      <c r="GV1946" s="21"/>
      <c r="HA1946" s="2"/>
      <c r="HC1946" s="21"/>
      <c r="HD1946" s="21"/>
      <c r="HE1946" s="21"/>
      <c r="HJ1946" s="21"/>
      <c r="HK1946" s="21"/>
      <c r="HL1946" s="21"/>
      <c r="HM1946" s="21"/>
      <c r="HN1946" s="21"/>
      <c r="HO1946" s="21"/>
      <c r="HP1946" s="21"/>
      <c r="HQ1946" s="21"/>
      <c r="HR1946" s="21"/>
      <c r="HS1946" s="21"/>
      <c r="HT1946" s="21"/>
      <c r="HU1946" s="21"/>
      <c r="HV1946" s="21"/>
      <c r="HW1946" s="21"/>
      <c r="HX1946" s="21"/>
      <c r="HY1946" s="21"/>
      <c r="HZ1946" s="21"/>
      <c r="IA1946" s="21"/>
      <c r="IB1946" s="21"/>
      <c r="IC1946" s="21"/>
      <c r="ID1946" s="21"/>
      <c r="IE1946" s="21"/>
      <c r="IF1946" s="21"/>
      <c r="IG1946" s="21"/>
      <c r="IH1946" s="21"/>
      <c r="II1946" s="21"/>
      <c r="IJ1946" s="21"/>
      <c r="IK1946" s="21"/>
      <c r="IL1946" s="21"/>
      <c r="IM1946" s="21"/>
      <c r="IN1946" s="21"/>
      <c r="IO1946" s="21"/>
      <c r="RL1946" s="236"/>
    </row>
    <row r="1947" spans="1:480" s="17" customFormat="1" ht="14.25">
      <c r="A1947" s="321"/>
      <c r="B1947" s="321"/>
      <c r="C1947" s="321"/>
      <c r="D1947" s="321"/>
      <c r="E1947" s="299"/>
      <c r="F1947" s="21"/>
      <c r="G1947" s="21"/>
      <c r="K1947" s="2"/>
      <c r="M1947" s="21"/>
      <c r="N1947" s="21"/>
      <c r="O1947" s="21"/>
      <c r="T1947" s="2"/>
      <c r="V1947" s="21"/>
      <c r="W1947" s="21"/>
      <c r="X1947" s="21"/>
      <c r="AC1947" s="2"/>
      <c r="AE1947" s="21"/>
      <c r="AF1947" s="21"/>
      <c r="AG1947" s="21"/>
      <c r="AL1947" s="2"/>
      <c r="AN1947" s="21"/>
      <c r="AO1947" s="21"/>
      <c r="AP1947" s="21"/>
      <c r="AU1947" s="2"/>
      <c r="AW1947" s="21"/>
      <c r="AX1947" s="21"/>
      <c r="AY1947" s="21"/>
      <c r="BD1947" s="2"/>
      <c r="BF1947" s="21"/>
      <c r="BG1947" s="21"/>
      <c r="BH1947" s="21"/>
      <c r="BM1947" s="2"/>
      <c r="BO1947" s="21"/>
      <c r="BP1947" s="21"/>
      <c r="BQ1947" s="21"/>
      <c r="BV1947" s="2"/>
      <c r="BX1947" s="21"/>
      <c r="BY1947" s="21"/>
      <c r="BZ1947" s="21"/>
      <c r="CE1947" s="2"/>
      <c r="CG1947" s="21"/>
      <c r="CH1947" s="21"/>
      <c r="CI1947" s="21"/>
      <c r="CN1947" s="2"/>
      <c r="CP1947" s="21"/>
      <c r="CQ1947" s="21"/>
      <c r="CR1947" s="21"/>
      <c r="CW1947" s="2"/>
      <c r="CY1947" s="21"/>
      <c r="CZ1947" s="21"/>
      <c r="DA1947" s="21"/>
      <c r="DF1947" s="2"/>
      <c r="DH1947" s="21"/>
      <c r="DI1947" s="21"/>
      <c r="DJ1947" s="21"/>
      <c r="DO1947" s="2"/>
      <c r="DQ1947" s="21"/>
      <c r="DR1947" s="21"/>
      <c r="DS1947" s="21"/>
      <c r="DX1947" s="2"/>
      <c r="DZ1947" s="21"/>
      <c r="EA1947" s="21"/>
      <c r="EB1947" s="21"/>
      <c r="EG1947" s="2"/>
      <c r="EI1947" s="21"/>
      <c r="EJ1947" s="21"/>
      <c r="EK1947" s="21"/>
      <c r="EP1947" s="2"/>
      <c r="ER1947" s="21"/>
      <c r="ES1947" s="21"/>
      <c r="ET1947" s="21"/>
      <c r="EY1947" s="2"/>
      <c r="FA1947" s="21"/>
      <c r="FB1947" s="21"/>
      <c r="FC1947" s="21"/>
      <c r="FH1947" s="2"/>
      <c r="FJ1947" s="21"/>
      <c r="FK1947" s="21"/>
      <c r="FL1947" s="21"/>
      <c r="FQ1947" s="2"/>
      <c r="FS1947" s="21"/>
      <c r="FT1947" s="21"/>
      <c r="FU1947" s="21"/>
      <c r="FZ1947" s="2"/>
      <c r="GB1947" s="21"/>
      <c r="GC1947" s="21"/>
      <c r="GD1947" s="21"/>
      <c r="GI1947" s="2"/>
      <c r="GK1947" s="21"/>
      <c r="GL1947" s="21"/>
      <c r="GM1947" s="21"/>
      <c r="GR1947" s="2"/>
      <c r="GT1947" s="21"/>
      <c r="GU1947" s="21"/>
      <c r="GV1947" s="21"/>
      <c r="HA1947" s="2"/>
      <c r="HC1947" s="21"/>
      <c r="HD1947" s="21"/>
      <c r="HE1947" s="21"/>
      <c r="HJ1947" s="21"/>
      <c r="HK1947" s="21"/>
      <c r="HL1947" s="21"/>
      <c r="HM1947" s="21"/>
      <c r="HN1947" s="21"/>
      <c r="HO1947" s="21"/>
      <c r="HP1947" s="21"/>
      <c r="HQ1947" s="21"/>
      <c r="HR1947" s="21"/>
      <c r="HS1947" s="21"/>
      <c r="HT1947" s="21"/>
      <c r="HU1947" s="21"/>
      <c r="HV1947" s="21"/>
      <c r="HW1947" s="21"/>
      <c r="HX1947" s="21"/>
      <c r="HY1947" s="21"/>
      <c r="HZ1947" s="21"/>
      <c r="IA1947" s="21"/>
      <c r="IB1947" s="21"/>
      <c r="IC1947" s="21"/>
      <c r="ID1947" s="21"/>
      <c r="IE1947" s="21"/>
      <c r="IF1947" s="21"/>
      <c r="IG1947" s="21"/>
      <c r="IH1947" s="21"/>
      <c r="II1947" s="21"/>
      <c r="IJ1947" s="21"/>
      <c r="IK1947" s="21"/>
      <c r="IL1947" s="21"/>
      <c r="IM1947" s="21"/>
      <c r="IN1947" s="21"/>
      <c r="IO1947" s="21"/>
      <c r="RL1947" s="236"/>
    </row>
    <row r="1948" spans="1:480" s="17" customFormat="1" ht="14.25">
      <c r="A1948" s="321"/>
      <c r="B1948" s="321"/>
      <c r="C1948" s="321"/>
      <c r="D1948" s="321"/>
      <c r="E1948" s="299"/>
      <c r="F1948" s="21"/>
      <c r="G1948" s="21"/>
      <c r="K1948" s="2"/>
      <c r="M1948" s="21"/>
      <c r="N1948" s="21"/>
      <c r="O1948" s="21"/>
      <c r="T1948" s="2"/>
      <c r="V1948" s="21"/>
      <c r="W1948" s="21"/>
      <c r="X1948" s="21"/>
      <c r="AC1948" s="2"/>
      <c r="AE1948" s="21"/>
      <c r="AF1948" s="21"/>
      <c r="AG1948" s="21"/>
      <c r="AL1948" s="2"/>
      <c r="AN1948" s="21"/>
      <c r="AO1948" s="21"/>
      <c r="AP1948" s="21"/>
      <c r="AU1948" s="2"/>
      <c r="AW1948" s="21"/>
      <c r="AX1948" s="21"/>
      <c r="AY1948" s="21"/>
      <c r="BD1948" s="2"/>
      <c r="BF1948" s="21"/>
      <c r="BG1948" s="21"/>
      <c r="BH1948" s="21"/>
      <c r="BM1948" s="2"/>
      <c r="BO1948" s="21"/>
      <c r="BP1948" s="21"/>
      <c r="BQ1948" s="21"/>
      <c r="BV1948" s="2"/>
      <c r="BX1948" s="21"/>
      <c r="BY1948" s="21"/>
      <c r="BZ1948" s="21"/>
      <c r="CE1948" s="2"/>
      <c r="CG1948" s="21"/>
      <c r="CH1948" s="21"/>
      <c r="CI1948" s="21"/>
      <c r="CN1948" s="2"/>
      <c r="CP1948" s="21"/>
      <c r="CQ1948" s="21"/>
      <c r="CR1948" s="21"/>
      <c r="CW1948" s="2"/>
      <c r="CY1948" s="21"/>
      <c r="CZ1948" s="21"/>
      <c r="DA1948" s="21"/>
      <c r="DF1948" s="2"/>
      <c r="DH1948" s="21"/>
      <c r="DI1948" s="21"/>
      <c r="DJ1948" s="21"/>
      <c r="DO1948" s="2"/>
      <c r="DQ1948" s="21"/>
      <c r="DR1948" s="21"/>
      <c r="DS1948" s="21"/>
      <c r="DX1948" s="2"/>
      <c r="DZ1948" s="21"/>
      <c r="EA1948" s="21"/>
      <c r="EB1948" s="21"/>
      <c r="EG1948" s="2"/>
      <c r="EI1948" s="21"/>
      <c r="EJ1948" s="21"/>
      <c r="EK1948" s="21"/>
      <c r="EP1948" s="2"/>
      <c r="ER1948" s="21"/>
      <c r="ES1948" s="21"/>
      <c r="ET1948" s="21"/>
      <c r="EY1948" s="2"/>
      <c r="FA1948" s="21"/>
      <c r="FB1948" s="21"/>
      <c r="FC1948" s="21"/>
      <c r="FH1948" s="2"/>
      <c r="FJ1948" s="21"/>
      <c r="FK1948" s="21"/>
      <c r="FL1948" s="21"/>
      <c r="FQ1948" s="2"/>
      <c r="FS1948" s="21"/>
      <c r="FT1948" s="21"/>
      <c r="FU1948" s="21"/>
      <c r="FZ1948" s="2"/>
      <c r="GB1948" s="21"/>
      <c r="GC1948" s="21"/>
      <c r="GD1948" s="21"/>
      <c r="GI1948" s="2"/>
      <c r="GK1948" s="21"/>
      <c r="GL1948" s="21"/>
      <c r="GM1948" s="21"/>
      <c r="GR1948" s="2"/>
      <c r="GT1948" s="21"/>
      <c r="GU1948" s="21"/>
      <c r="GV1948" s="21"/>
      <c r="HA1948" s="2"/>
      <c r="HC1948" s="21"/>
      <c r="HD1948" s="21"/>
      <c r="HE1948" s="21"/>
      <c r="HJ1948" s="21"/>
      <c r="HK1948" s="21"/>
      <c r="HL1948" s="21"/>
      <c r="HM1948" s="21"/>
      <c r="HN1948" s="21"/>
      <c r="HO1948" s="21"/>
      <c r="HP1948" s="21"/>
      <c r="HQ1948" s="21"/>
      <c r="HR1948" s="21"/>
      <c r="HS1948" s="21"/>
      <c r="HT1948" s="21"/>
      <c r="HU1948" s="21"/>
      <c r="HV1948" s="21"/>
      <c r="HW1948" s="21"/>
      <c r="HX1948" s="21"/>
      <c r="HY1948" s="21"/>
      <c r="HZ1948" s="21"/>
      <c r="IA1948" s="21"/>
      <c r="IB1948" s="21"/>
      <c r="IC1948" s="21"/>
      <c r="ID1948" s="21"/>
      <c r="IE1948" s="21"/>
      <c r="IF1948" s="21"/>
      <c r="IG1948" s="21"/>
      <c r="IH1948" s="21"/>
      <c r="II1948" s="21"/>
      <c r="IJ1948" s="21"/>
      <c r="IK1948" s="21"/>
      <c r="IL1948" s="21"/>
      <c r="IM1948" s="21"/>
      <c r="IN1948" s="21"/>
      <c r="IO1948" s="21"/>
      <c r="RL1948" s="236"/>
    </row>
    <row r="1949" spans="1:480" s="17" customFormat="1" ht="14.25">
      <c r="A1949" s="321"/>
      <c r="B1949" s="321"/>
      <c r="C1949" s="321"/>
      <c r="D1949" s="321"/>
      <c r="E1949" s="299"/>
      <c r="F1949" s="21"/>
      <c r="G1949" s="21"/>
      <c r="K1949" s="2"/>
      <c r="M1949" s="21"/>
      <c r="N1949" s="21"/>
      <c r="O1949" s="21"/>
      <c r="T1949" s="2"/>
      <c r="V1949" s="21"/>
      <c r="W1949" s="21"/>
      <c r="X1949" s="21"/>
      <c r="AC1949" s="2"/>
      <c r="AE1949" s="21"/>
      <c r="AF1949" s="21"/>
      <c r="AG1949" s="21"/>
      <c r="AL1949" s="2"/>
      <c r="AN1949" s="21"/>
      <c r="AO1949" s="21"/>
      <c r="AP1949" s="21"/>
      <c r="AU1949" s="2"/>
      <c r="AW1949" s="21"/>
      <c r="AX1949" s="21"/>
      <c r="AY1949" s="21"/>
      <c r="BD1949" s="2"/>
      <c r="BF1949" s="21"/>
      <c r="BG1949" s="21"/>
      <c r="BH1949" s="21"/>
      <c r="BM1949" s="2"/>
      <c r="BO1949" s="21"/>
      <c r="BP1949" s="21"/>
      <c r="BQ1949" s="21"/>
      <c r="BV1949" s="2"/>
      <c r="BX1949" s="21"/>
      <c r="BY1949" s="21"/>
      <c r="BZ1949" s="21"/>
      <c r="CE1949" s="2"/>
      <c r="CG1949" s="21"/>
      <c r="CH1949" s="21"/>
      <c r="CI1949" s="21"/>
      <c r="CN1949" s="2"/>
      <c r="CP1949" s="21"/>
      <c r="CQ1949" s="21"/>
      <c r="CR1949" s="21"/>
      <c r="CW1949" s="2"/>
      <c r="CY1949" s="21"/>
      <c r="CZ1949" s="21"/>
      <c r="DA1949" s="21"/>
      <c r="DF1949" s="2"/>
      <c r="DH1949" s="21"/>
      <c r="DI1949" s="21"/>
      <c r="DJ1949" s="21"/>
      <c r="DO1949" s="2"/>
      <c r="DQ1949" s="21"/>
      <c r="DR1949" s="21"/>
      <c r="DS1949" s="21"/>
      <c r="DX1949" s="2"/>
      <c r="DZ1949" s="21"/>
      <c r="EA1949" s="21"/>
      <c r="EB1949" s="21"/>
      <c r="EG1949" s="2"/>
      <c r="EI1949" s="21"/>
      <c r="EJ1949" s="21"/>
      <c r="EK1949" s="21"/>
      <c r="EP1949" s="2"/>
      <c r="ER1949" s="21"/>
      <c r="ES1949" s="21"/>
      <c r="ET1949" s="21"/>
      <c r="EY1949" s="2"/>
      <c r="FA1949" s="21"/>
      <c r="FB1949" s="21"/>
      <c r="FC1949" s="21"/>
      <c r="FH1949" s="2"/>
      <c r="FJ1949" s="21"/>
      <c r="FK1949" s="21"/>
      <c r="FL1949" s="21"/>
      <c r="FQ1949" s="2"/>
      <c r="FS1949" s="21"/>
      <c r="FT1949" s="21"/>
      <c r="FU1949" s="21"/>
      <c r="FZ1949" s="2"/>
      <c r="GB1949" s="21"/>
      <c r="GC1949" s="21"/>
      <c r="GD1949" s="21"/>
      <c r="GI1949" s="2"/>
      <c r="GK1949" s="21"/>
      <c r="GL1949" s="21"/>
      <c r="GM1949" s="21"/>
      <c r="GR1949" s="2"/>
      <c r="GT1949" s="21"/>
      <c r="GU1949" s="21"/>
      <c r="GV1949" s="21"/>
      <c r="HA1949" s="2"/>
      <c r="HC1949" s="21"/>
      <c r="HD1949" s="21"/>
      <c r="HE1949" s="21"/>
      <c r="HJ1949" s="21"/>
      <c r="HK1949" s="21"/>
      <c r="HL1949" s="21"/>
      <c r="HM1949" s="21"/>
      <c r="HN1949" s="21"/>
      <c r="HO1949" s="21"/>
      <c r="HP1949" s="21"/>
      <c r="HQ1949" s="21"/>
      <c r="HR1949" s="21"/>
      <c r="HS1949" s="21"/>
      <c r="HT1949" s="21"/>
      <c r="HU1949" s="21"/>
      <c r="HV1949" s="21"/>
      <c r="HW1949" s="21"/>
      <c r="HX1949" s="21"/>
      <c r="HY1949" s="21"/>
      <c r="HZ1949" s="21"/>
      <c r="IA1949" s="21"/>
      <c r="IB1949" s="21"/>
      <c r="IC1949" s="21"/>
      <c r="ID1949" s="21"/>
      <c r="IE1949" s="21"/>
      <c r="IF1949" s="21"/>
      <c r="IG1949" s="21"/>
      <c r="IH1949" s="21"/>
      <c r="II1949" s="21"/>
      <c r="IJ1949" s="21"/>
      <c r="IK1949" s="21"/>
      <c r="IL1949" s="21"/>
      <c r="IM1949" s="21"/>
      <c r="IN1949" s="21"/>
      <c r="IO1949" s="21"/>
      <c r="RL1949" s="236"/>
    </row>
    <row r="1950" spans="1:480" s="17" customFormat="1" ht="14.25">
      <c r="A1950" s="321"/>
      <c r="B1950" s="321"/>
      <c r="C1950" s="321"/>
      <c r="D1950" s="321"/>
      <c r="E1950" s="299"/>
      <c r="F1950" s="21"/>
      <c r="G1950" s="21"/>
      <c r="K1950" s="2"/>
      <c r="M1950" s="21"/>
      <c r="N1950" s="21"/>
      <c r="O1950" s="21"/>
      <c r="T1950" s="2"/>
      <c r="V1950" s="21"/>
      <c r="W1950" s="21"/>
      <c r="X1950" s="21"/>
      <c r="AC1950" s="2"/>
      <c r="AE1950" s="21"/>
      <c r="AF1950" s="21"/>
      <c r="AG1950" s="21"/>
      <c r="AL1950" s="2"/>
      <c r="AN1950" s="21"/>
      <c r="AO1950" s="21"/>
      <c r="AP1950" s="21"/>
      <c r="AU1950" s="2"/>
      <c r="AW1950" s="21"/>
      <c r="AX1950" s="21"/>
      <c r="AY1950" s="21"/>
      <c r="BD1950" s="2"/>
      <c r="BF1950" s="21"/>
      <c r="BG1950" s="21"/>
      <c r="BH1950" s="21"/>
      <c r="BM1950" s="2"/>
      <c r="BO1950" s="21"/>
      <c r="BP1950" s="21"/>
      <c r="BQ1950" s="21"/>
      <c r="BV1950" s="2"/>
      <c r="BX1950" s="21"/>
      <c r="BY1950" s="21"/>
      <c r="BZ1950" s="21"/>
      <c r="CE1950" s="2"/>
      <c r="CG1950" s="21"/>
      <c r="CH1950" s="21"/>
      <c r="CI1950" s="21"/>
      <c r="CN1950" s="2"/>
      <c r="CP1950" s="21"/>
      <c r="CQ1950" s="21"/>
      <c r="CR1950" s="21"/>
      <c r="CW1950" s="2"/>
      <c r="CY1950" s="21"/>
      <c r="CZ1950" s="21"/>
      <c r="DA1950" s="21"/>
      <c r="DF1950" s="2"/>
      <c r="DH1950" s="21"/>
      <c r="DI1950" s="21"/>
      <c r="DJ1950" s="21"/>
      <c r="DO1950" s="2"/>
      <c r="DQ1950" s="21"/>
      <c r="DR1950" s="21"/>
      <c r="DS1950" s="21"/>
      <c r="DX1950" s="2"/>
      <c r="DZ1950" s="21"/>
      <c r="EA1950" s="21"/>
      <c r="EB1950" s="21"/>
      <c r="EG1950" s="2"/>
      <c r="EI1950" s="21"/>
      <c r="EJ1950" s="21"/>
      <c r="EK1950" s="21"/>
      <c r="EP1950" s="2"/>
      <c r="ER1950" s="21"/>
      <c r="ES1950" s="21"/>
      <c r="ET1950" s="21"/>
      <c r="EY1950" s="2"/>
      <c r="FA1950" s="21"/>
      <c r="FB1950" s="21"/>
      <c r="FC1950" s="21"/>
      <c r="FH1950" s="2"/>
      <c r="FJ1950" s="21"/>
      <c r="FK1950" s="21"/>
      <c r="FL1950" s="21"/>
      <c r="FQ1950" s="2"/>
      <c r="FS1950" s="21"/>
      <c r="FT1950" s="21"/>
      <c r="FU1950" s="21"/>
      <c r="FZ1950" s="2"/>
      <c r="GB1950" s="21"/>
      <c r="GC1950" s="21"/>
      <c r="GD1950" s="21"/>
      <c r="GI1950" s="2"/>
      <c r="GK1950" s="21"/>
      <c r="GL1950" s="21"/>
      <c r="GM1950" s="21"/>
      <c r="GR1950" s="2"/>
      <c r="GT1950" s="21"/>
      <c r="GU1950" s="21"/>
      <c r="GV1950" s="21"/>
      <c r="HA1950" s="2"/>
      <c r="HC1950" s="21"/>
      <c r="HD1950" s="21"/>
      <c r="HE1950" s="21"/>
      <c r="HJ1950" s="21"/>
      <c r="HK1950" s="21"/>
      <c r="HL1950" s="21"/>
      <c r="HM1950" s="21"/>
      <c r="HN1950" s="21"/>
      <c r="HO1950" s="21"/>
      <c r="HP1950" s="21"/>
      <c r="HQ1950" s="21"/>
      <c r="HR1950" s="21"/>
      <c r="HS1950" s="21"/>
      <c r="HT1950" s="21"/>
      <c r="HU1950" s="21"/>
      <c r="HV1950" s="21"/>
      <c r="HW1950" s="21"/>
      <c r="HX1950" s="21"/>
      <c r="HY1950" s="21"/>
      <c r="HZ1950" s="21"/>
      <c r="IA1950" s="21"/>
      <c r="IB1950" s="21"/>
      <c r="IC1950" s="21"/>
      <c r="ID1950" s="21"/>
      <c r="IE1950" s="21"/>
      <c r="IF1950" s="21"/>
      <c r="IG1950" s="21"/>
      <c r="IH1950" s="21"/>
      <c r="II1950" s="21"/>
      <c r="IJ1950" s="21"/>
      <c r="IK1950" s="21"/>
      <c r="IL1950" s="21"/>
      <c r="IM1950" s="21"/>
      <c r="IN1950" s="21"/>
      <c r="IO1950" s="21"/>
      <c r="RL1950" s="236"/>
    </row>
    <row r="1951" spans="1:480" s="17" customFormat="1" ht="14.25">
      <c r="A1951" s="321"/>
      <c r="B1951" s="321"/>
      <c r="C1951" s="321"/>
      <c r="D1951" s="321"/>
      <c r="E1951" s="299"/>
      <c r="F1951" s="21"/>
      <c r="G1951" s="21"/>
      <c r="K1951" s="2"/>
      <c r="M1951" s="21"/>
      <c r="N1951" s="21"/>
      <c r="O1951" s="21"/>
      <c r="T1951" s="2"/>
      <c r="V1951" s="21"/>
      <c r="W1951" s="21"/>
      <c r="X1951" s="21"/>
      <c r="AC1951" s="2"/>
      <c r="AE1951" s="21"/>
      <c r="AF1951" s="21"/>
      <c r="AG1951" s="21"/>
      <c r="AL1951" s="2"/>
      <c r="AN1951" s="21"/>
      <c r="AO1951" s="21"/>
      <c r="AP1951" s="21"/>
      <c r="AU1951" s="2"/>
      <c r="AW1951" s="21"/>
      <c r="AX1951" s="21"/>
      <c r="AY1951" s="21"/>
      <c r="BD1951" s="2"/>
      <c r="BF1951" s="21"/>
      <c r="BG1951" s="21"/>
      <c r="BH1951" s="21"/>
      <c r="BM1951" s="2"/>
      <c r="BO1951" s="21"/>
      <c r="BP1951" s="21"/>
      <c r="BQ1951" s="21"/>
      <c r="BV1951" s="2"/>
      <c r="BX1951" s="21"/>
      <c r="BY1951" s="21"/>
      <c r="BZ1951" s="21"/>
      <c r="CE1951" s="2"/>
      <c r="CG1951" s="21"/>
      <c r="CH1951" s="21"/>
      <c r="CI1951" s="21"/>
      <c r="CN1951" s="2"/>
      <c r="CP1951" s="21"/>
      <c r="CQ1951" s="21"/>
      <c r="CR1951" s="21"/>
      <c r="CW1951" s="2"/>
      <c r="CY1951" s="21"/>
      <c r="CZ1951" s="21"/>
      <c r="DA1951" s="21"/>
      <c r="DF1951" s="2"/>
      <c r="DH1951" s="21"/>
      <c r="DI1951" s="21"/>
      <c r="DJ1951" s="21"/>
      <c r="DO1951" s="2"/>
      <c r="DQ1951" s="21"/>
      <c r="DR1951" s="21"/>
      <c r="DS1951" s="21"/>
      <c r="DX1951" s="2"/>
      <c r="DZ1951" s="21"/>
      <c r="EA1951" s="21"/>
      <c r="EB1951" s="21"/>
      <c r="EG1951" s="2"/>
      <c r="EI1951" s="21"/>
      <c r="EJ1951" s="21"/>
      <c r="EK1951" s="21"/>
      <c r="EP1951" s="2"/>
      <c r="ER1951" s="21"/>
      <c r="ES1951" s="21"/>
      <c r="ET1951" s="21"/>
      <c r="EY1951" s="2"/>
      <c r="FA1951" s="21"/>
      <c r="FB1951" s="21"/>
      <c r="FC1951" s="21"/>
      <c r="FH1951" s="2"/>
      <c r="FJ1951" s="21"/>
      <c r="FK1951" s="21"/>
      <c r="FL1951" s="21"/>
      <c r="FQ1951" s="2"/>
      <c r="FS1951" s="21"/>
      <c r="FT1951" s="21"/>
      <c r="FU1951" s="21"/>
      <c r="FZ1951" s="2"/>
      <c r="GB1951" s="21"/>
      <c r="GC1951" s="21"/>
      <c r="GD1951" s="21"/>
      <c r="GI1951" s="2"/>
      <c r="GK1951" s="21"/>
      <c r="GL1951" s="21"/>
      <c r="GM1951" s="21"/>
      <c r="GR1951" s="2"/>
      <c r="GT1951" s="21"/>
      <c r="GU1951" s="21"/>
      <c r="GV1951" s="21"/>
      <c r="HA1951" s="2"/>
      <c r="HC1951" s="21"/>
      <c r="HD1951" s="21"/>
      <c r="HE1951" s="21"/>
      <c r="HJ1951" s="21"/>
      <c r="HK1951" s="21"/>
      <c r="HL1951" s="21"/>
      <c r="HM1951" s="21"/>
      <c r="HN1951" s="21"/>
      <c r="HO1951" s="21"/>
      <c r="HP1951" s="21"/>
      <c r="HQ1951" s="21"/>
      <c r="HR1951" s="21"/>
      <c r="HS1951" s="21"/>
      <c r="HT1951" s="21"/>
      <c r="HU1951" s="21"/>
      <c r="HV1951" s="21"/>
      <c r="HW1951" s="21"/>
      <c r="HX1951" s="21"/>
      <c r="HY1951" s="21"/>
      <c r="HZ1951" s="21"/>
      <c r="IA1951" s="21"/>
      <c r="IB1951" s="21"/>
      <c r="IC1951" s="21"/>
      <c r="ID1951" s="21"/>
      <c r="IE1951" s="21"/>
      <c r="IF1951" s="21"/>
      <c r="IG1951" s="21"/>
      <c r="IH1951" s="21"/>
      <c r="II1951" s="21"/>
      <c r="IJ1951" s="21"/>
      <c r="IK1951" s="21"/>
      <c r="IL1951" s="21"/>
      <c r="IM1951" s="21"/>
      <c r="IN1951" s="21"/>
      <c r="IO1951" s="21"/>
      <c r="RL1951" s="236"/>
    </row>
    <row r="1952" spans="1:480" s="17" customFormat="1" ht="14.25">
      <c r="A1952" s="321"/>
      <c r="B1952" s="321"/>
      <c r="C1952" s="321"/>
      <c r="D1952" s="321"/>
      <c r="E1952" s="299"/>
      <c r="F1952" s="21"/>
      <c r="G1952" s="21"/>
      <c r="K1952" s="2"/>
      <c r="M1952" s="21"/>
      <c r="N1952" s="21"/>
      <c r="O1952" s="21"/>
      <c r="T1952" s="2"/>
      <c r="V1952" s="21"/>
      <c r="W1952" s="21"/>
      <c r="X1952" s="21"/>
      <c r="AC1952" s="2"/>
      <c r="AE1952" s="21"/>
      <c r="AF1952" s="21"/>
      <c r="AG1952" s="21"/>
      <c r="AL1952" s="2"/>
      <c r="AN1952" s="21"/>
      <c r="AO1952" s="21"/>
      <c r="AP1952" s="21"/>
      <c r="AU1952" s="2"/>
      <c r="AW1952" s="21"/>
      <c r="AX1952" s="21"/>
      <c r="AY1952" s="21"/>
      <c r="BD1952" s="2"/>
      <c r="BF1952" s="21"/>
      <c r="BG1952" s="21"/>
      <c r="BH1952" s="21"/>
      <c r="BM1952" s="2"/>
      <c r="BO1952" s="21"/>
      <c r="BP1952" s="21"/>
      <c r="BQ1952" s="21"/>
      <c r="BV1952" s="2"/>
      <c r="BX1952" s="21"/>
      <c r="BY1952" s="21"/>
      <c r="BZ1952" s="21"/>
      <c r="CE1952" s="2"/>
      <c r="CG1952" s="21"/>
      <c r="CH1952" s="21"/>
      <c r="CI1952" s="21"/>
      <c r="CN1952" s="2"/>
      <c r="CP1952" s="21"/>
      <c r="CQ1952" s="21"/>
      <c r="CR1952" s="21"/>
      <c r="CW1952" s="2"/>
      <c r="CY1952" s="21"/>
      <c r="CZ1952" s="21"/>
      <c r="DA1952" s="21"/>
      <c r="DF1952" s="2"/>
      <c r="DH1952" s="21"/>
      <c r="DI1952" s="21"/>
      <c r="DJ1952" s="21"/>
      <c r="DO1952" s="2"/>
      <c r="DQ1952" s="21"/>
      <c r="DR1952" s="21"/>
      <c r="DS1952" s="21"/>
      <c r="DX1952" s="2"/>
      <c r="DZ1952" s="21"/>
      <c r="EA1952" s="21"/>
      <c r="EB1952" s="21"/>
      <c r="EG1952" s="2"/>
      <c r="EI1952" s="21"/>
      <c r="EJ1952" s="21"/>
      <c r="EK1952" s="21"/>
      <c r="EP1952" s="2"/>
      <c r="ER1952" s="21"/>
      <c r="ES1952" s="21"/>
      <c r="ET1952" s="21"/>
      <c r="EY1952" s="2"/>
      <c r="FA1952" s="21"/>
      <c r="FB1952" s="21"/>
      <c r="FC1952" s="21"/>
      <c r="FH1952" s="2"/>
      <c r="FJ1952" s="21"/>
      <c r="FK1952" s="21"/>
      <c r="FL1952" s="21"/>
      <c r="FQ1952" s="2"/>
      <c r="FS1952" s="21"/>
      <c r="FT1952" s="21"/>
      <c r="FU1952" s="21"/>
      <c r="FZ1952" s="2"/>
      <c r="GB1952" s="21"/>
      <c r="GC1952" s="21"/>
      <c r="GD1952" s="21"/>
      <c r="GI1952" s="2"/>
      <c r="GK1952" s="21"/>
      <c r="GL1952" s="21"/>
      <c r="GM1952" s="21"/>
      <c r="GR1952" s="2"/>
      <c r="GT1952" s="21"/>
      <c r="GU1952" s="21"/>
      <c r="GV1952" s="21"/>
      <c r="HA1952" s="2"/>
      <c r="HC1952" s="21"/>
      <c r="HD1952" s="21"/>
      <c r="HE1952" s="21"/>
      <c r="HJ1952" s="21"/>
      <c r="HK1952" s="21"/>
      <c r="HL1952" s="21"/>
      <c r="HM1952" s="21"/>
      <c r="HN1952" s="21"/>
      <c r="HO1952" s="21"/>
      <c r="HP1952" s="21"/>
      <c r="HQ1952" s="21"/>
      <c r="HR1952" s="21"/>
      <c r="HS1952" s="21"/>
      <c r="HT1952" s="21"/>
      <c r="HU1952" s="21"/>
      <c r="HV1952" s="21"/>
      <c r="HW1952" s="21"/>
      <c r="HX1952" s="21"/>
      <c r="HY1952" s="21"/>
      <c r="HZ1952" s="21"/>
      <c r="IA1952" s="21"/>
      <c r="IB1952" s="21"/>
      <c r="IC1952" s="21"/>
      <c r="ID1952" s="21"/>
      <c r="IE1952" s="21"/>
      <c r="IF1952" s="21"/>
      <c r="IG1952" s="21"/>
      <c r="IH1952" s="21"/>
      <c r="II1952" s="21"/>
      <c r="IJ1952" s="21"/>
      <c r="IK1952" s="21"/>
      <c r="IL1952" s="21"/>
      <c r="IM1952" s="21"/>
      <c r="IN1952" s="21"/>
      <c r="IO1952" s="21"/>
      <c r="RL1952" s="236"/>
    </row>
    <row r="1953" spans="1:480" s="17" customFormat="1" ht="14.25">
      <c r="A1953" s="321"/>
      <c r="B1953" s="321"/>
      <c r="C1953" s="321"/>
      <c r="D1953" s="321"/>
      <c r="E1953" s="299"/>
      <c r="F1953" s="21"/>
      <c r="G1953" s="21"/>
      <c r="K1953" s="2"/>
      <c r="M1953" s="21"/>
      <c r="N1953" s="21"/>
      <c r="O1953" s="21"/>
      <c r="T1953" s="2"/>
      <c r="V1953" s="21"/>
      <c r="W1953" s="21"/>
      <c r="X1953" s="21"/>
      <c r="AC1953" s="2"/>
      <c r="AE1953" s="21"/>
      <c r="AF1953" s="21"/>
      <c r="AG1953" s="21"/>
      <c r="AL1953" s="2"/>
      <c r="AN1953" s="21"/>
      <c r="AO1953" s="21"/>
      <c r="AP1953" s="21"/>
      <c r="AU1953" s="2"/>
      <c r="AW1953" s="21"/>
      <c r="AX1953" s="21"/>
      <c r="AY1953" s="21"/>
      <c r="BD1953" s="2"/>
      <c r="BF1953" s="21"/>
      <c r="BG1953" s="21"/>
      <c r="BH1953" s="21"/>
      <c r="BM1953" s="2"/>
      <c r="BO1953" s="21"/>
      <c r="BP1953" s="21"/>
      <c r="BQ1953" s="21"/>
      <c r="BV1953" s="2"/>
      <c r="BX1953" s="21"/>
      <c r="BY1953" s="21"/>
      <c r="BZ1953" s="21"/>
      <c r="CE1953" s="2"/>
      <c r="CG1953" s="21"/>
      <c r="CH1953" s="21"/>
      <c r="CI1953" s="21"/>
      <c r="CN1953" s="2"/>
      <c r="CP1953" s="21"/>
      <c r="CQ1953" s="21"/>
      <c r="CR1953" s="21"/>
      <c r="CW1953" s="2"/>
      <c r="CY1953" s="21"/>
      <c r="CZ1953" s="21"/>
      <c r="DA1953" s="21"/>
      <c r="DF1953" s="2"/>
      <c r="DH1953" s="21"/>
      <c r="DI1953" s="21"/>
      <c r="DJ1953" s="21"/>
      <c r="DO1953" s="2"/>
      <c r="DQ1953" s="21"/>
      <c r="DR1953" s="21"/>
      <c r="DS1953" s="21"/>
      <c r="DX1953" s="2"/>
      <c r="DZ1953" s="21"/>
      <c r="EA1953" s="21"/>
      <c r="EB1953" s="21"/>
      <c r="EG1953" s="2"/>
      <c r="EI1953" s="21"/>
      <c r="EJ1953" s="21"/>
      <c r="EK1953" s="21"/>
      <c r="EP1953" s="2"/>
      <c r="ER1953" s="21"/>
      <c r="ES1953" s="21"/>
      <c r="ET1953" s="21"/>
      <c r="EY1953" s="2"/>
      <c r="FA1953" s="21"/>
      <c r="FB1953" s="21"/>
      <c r="FC1953" s="21"/>
      <c r="FH1953" s="2"/>
      <c r="FJ1953" s="21"/>
      <c r="FK1953" s="21"/>
      <c r="FL1953" s="21"/>
      <c r="FQ1953" s="2"/>
      <c r="FS1953" s="21"/>
      <c r="FT1953" s="21"/>
      <c r="FU1953" s="21"/>
      <c r="FZ1953" s="2"/>
      <c r="GB1953" s="21"/>
      <c r="GC1953" s="21"/>
      <c r="GD1953" s="21"/>
      <c r="GI1953" s="2"/>
      <c r="GK1953" s="21"/>
      <c r="GL1953" s="21"/>
      <c r="GM1953" s="21"/>
      <c r="GR1953" s="2"/>
      <c r="GT1953" s="21"/>
      <c r="GU1953" s="21"/>
      <c r="GV1953" s="21"/>
      <c r="HA1953" s="2"/>
      <c r="HC1953" s="21"/>
      <c r="HD1953" s="21"/>
      <c r="HE1953" s="21"/>
      <c r="HJ1953" s="21"/>
      <c r="HK1953" s="21"/>
      <c r="HL1953" s="21"/>
      <c r="HM1953" s="21"/>
      <c r="HN1953" s="21"/>
      <c r="HO1953" s="21"/>
      <c r="HP1953" s="21"/>
      <c r="HQ1953" s="21"/>
      <c r="HR1953" s="21"/>
      <c r="HS1953" s="21"/>
      <c r="HT1953" s="21"/>
      <c r="HU1953" s="21"/>
      <c r="HV1953" s="21"/>
      <c r="HW1953" s="21"/>
      <c r="HX1953" s="21"/>
      <c r="HY1953" s="21"/>
      <c r="HZ1953" s="21"/>
      <c r="IA1953" s="21"/>
      <c r="IB1953" s="21"/>
      <c r="IC1953" s="21"/>
      <c r="ID1953" s="21"/>
      <c r="IE1953" s="21"/>
      <c r="IF1953" s="21"/>
      <c r="IG1953" s="21"/>
      <c r="IH1953" s="21"/>
      <c r="II1953" s="21"/>
      <c r="IJ1953" s="21"/>
      <c r="IK1953" s="21"/>
      <c r="IL1953" s="21"/>
      <c r="IM1953" s="21"/>
      <c r="IN1953" s="21"/>
      <c r="IO1953" s="21"/>
      <c r="RL1953" s="236"/>
    </row>
    <row r="1954" spans="1:480" s="17" customFormat="1" ht="14.25">
      <c r="A1954" s="321"/>
      <c r="B1954" s="321"/>
      <c r="C1954" s="321"/>
      <c r="D1954" s="321"/>
      <c r="E1954" s="299"/>
      <c r="F1954" s="21"/>
      <c r="G1954" s="21"/>
      <c r="K1954" s="2"/>
      <c r="M1954" s="21"/>
      <c r="N1954" s="21"/>
      <c r="O1954" s="21"/>
      <c r="T1954" s="2"/>
      <c r="V1954" s="21"/>
      <c r="W1954" s="21"/>
      <c r="X1954" s="21"/>
      <c r="AC1954" s="2"/>
      <c r="AE1954" s="21"/>
      <c r="AF1954" s="21"/>
      <c r="AG1954" s="21"/>
      <c r="AL1954" s="2"/>
      <c r="AN1954" s="21"/>
      <c r="AO1954" s="21"/>
      <c r="AP1954" s="21"/>
      <c r="AU1954" s="2"/>
      <c r="AW1954" s="21"/>
      <c r="AX1954" s="21"/>
      <c r="AY1954" s="21"/>
      <c r="BD1954" s="2"/>
      <c r="BF1954" s="21"/>
      <c r="BG1954" s="21"/>
      <c r="BH1954" s="21"/>
      <c r="BM1954" s="2"/>
      <c r="BO1954" s="21"/>
      <c r="BP1954" s="21"/>
      <c r="BQ1954" s="21"/>
      <c r="BV1954" s="2"/>
      <c r="BX1954" s="21"/>
      <c r="BY1954" s="21"/>
      <c r="BZ1954" s="21"/>
      <c r="CE1954" s="2"/>
      <c r="CG1954" s="21"/>
      <c r="CH1954" s="21"/>
      <c r="CI1954" s="21"/>
      <c r="CN1954" s="2"/>
      <c r="CP1954" s="21"/>
      <c r="CQ1954" s="21"/>
      <c r="CR1954" s="21"/>
      <c r="CW1954" s="2"/>
      <c r="CY1954" s="21"/>
      <c r="CZ1954" s="21"/>
      <c r="DA1954" s="21"/>
      <c r="DF1954" s="2"/>
      <c r="DH1954" s="21"/>
      <c r="DI1954" s="21"/>
      <c r="DJ1954" s="21"/>
      <c r="DO1954" s="2"/>
      <c r="DQ1954" s="21"/>
      <c r="DR1954" s="21"/>
      <c r="DS1954" s="21"/>
      <c r="DX1954" s="2"/>
      <c r="DZ1954" s="21"/>
      <c r="EA1954" s="21"/>
      <c r="EB1954" s="21"/>
      <c r="EG1954" s="2"/>
      <c r="EI1954" s="21"/>
      <c r="EJ1954" s="21"/>
      <c r="EK1954" s="21"/>
      <c r="EP1954" s="2"/>
      <c r="ER1954" s="21"/>
      <c r="ES1954" s="21"/>
      <c r="ET1954" s="21"/>
      <c r="EY1954" s="2"/>
      <c r="FA1954" s="21"/>
      <c r="FB1954" s="21"/>
      <c r="FC1954" s="21"/>
      <c r="FH1954" s="2"/>
      <c r="FJ1954" s="21"/>
      <c r="FK1954" s="21"/>
      <c r="FL1954" s="21"/>
      <c r="FQ1954" s="2"/>
      <c r="FS1954" s="21"/>
      <c r="FT1954" s="21"/>
      <c r="FU1954" s="21"/>
      <c r="FZ1954" s="2"/>
      <c r="GB1954" s="21"/>
      <c r="GC1954" s="21"/>
      <c r="GD1954" s="21"/>
      <c r="GI1954" s="2"/>
      <c r="GK1954" s="21"/>
      <c r="GL1954" s="21"/>
      <c r="GM1954" s="21"/>
      <c r="GR1954" s="2"/>
      <c r="GT1954" s="21"/>
      <c r="GU1954" s="21"/>
      <c r="GV1954" s="21"/>
      <c r="HA1954" s="2"/>
      <c r="HC1954" s="21"/>
      <c r="HD1954" s="21"/>
      <c r="HE1954" s="21"/>
      <c r="HJ1954" s="21"/>
      <c r="HK1954" s="21"/>
      <c r="HL1954" s="21"/>
      <c r="HM1954" s="21"/>
      <c r="HN1954" s="21"/>
      <c r="HO1954" s="21"/>
      <c r="HP1954" s="21"/>
      <c r="HQ1954" s="21"/>
      <c r="HR1954" s="21"/>
      <c r="HS1954" s="21"/>
      <c r="HT1954" s="21"/>
      <c r="HU1954" s="21"/>
      <c r="HV1954" s="21"/>
      <c r="HW1954" s="21"/>
      <c r="HX1954" s="21"/>
      <c r="HY1954" s="21"/>
      <c r="HZ1954" s="21"/>
      <c r="IA1954" s="21"/>
      <c r="IB1954" s="21"/>
      <c r="IC1954" s="21"/>
      <c r="ID1954" s="21"/>
      <c r="IE1954" s="21"/>
      <c r="IF1954" s="21"/>
      <c r="IG1954" s="21"/>
      <c r="IH1954" s="21"/>
      <c r="II1954" s="21"/>
      <c r="IJ1954" s="21"/>
      <c r="IK1954" s="21"/>
      <c r="IL1954" s="21"/>
      <c r="IM1954" s="21"/>
      <c r="IN1954" s="21"/>
      <c r="IO1954" s="21"/>
      <c r="RL1954" s="236"/>
    </row>
    <row r="1955" spans="1:480" s="17" customFormat="1" ht="14.25">
      <c r="A1955" s="321"/>
      <c r="B1955" s="321"/>
      <c r="C1955" s="321"/>
      <c r="D1955" s="321"/>
      <c r="E1955" s="299"/>
      <c r="F1955" s="21"/>
      <c r="G1955" s="21"/>
      <c r="K1955" s="2"/>
      <c r="M1955" s="21"/>
      <c r="N1955" s="21"/>
      <c r="O1955" s="21"/>
      <c r="T1955" s="2"/>
      <c r="V1955" s="21"/>
      <c r="W1955" s="21"/>
      <c r="X1955" s="21"/>
      <c r="AC1955" s="2"/>
      <c r="AE1955" s="21"/>
      <c r="AF1955" s="21"/>
      <c r="AG1955" s="21"/>
      <c r="AL1955" s="2"/>
      <c r="AN1955" s="21"/>
      <c r="AO1955" s="21"/>
      <c r="AP1955" s="21"/>
      <c r="AU1955" s="2"/>
      <c r="AW1955" s="21"/>
      <c r="AX1955" s="21"/>
      <c r="AY1955" s="21"/>
      <c r="BD1955" s="2"/>
      <c r="BF1955" s="21"/>
      <c r="BG1955" s="21"/>
      <c r="BH1955" s="21"/>
      <c r="BM1955" s="2"/>
      <c r="BO1955" s="21"/>
      <c r="BP1955" s="21"/>
      <c r="BQ1955" s="21"/>
      <c r="BV1955" s="2"/>
      <c r="BX1955" s="21"/>
      <c r="BY1955" s="21"/>
      <c r="BZ1955" s="21"/>
      <c r="CE1955" s="2"/>
      <c r="CG1955" s="21"/>
      <c r="CH1955" s="21"/>
      <c r="CI1955" s="21"/>
      <c r="CN1955" s="2"/>
      <c r="CP1955" s="21"/>
      <c r="CQ1955" s="21"/>
      <c r="CR1955" s="21"/>
      <c r="CW1955" s="2"/>
      <c r="CY1955" s="21"/>
      <c r="CZ1955" s="21"/>
      <c r="DA1955" s="21"/>
      <c r="DF1955" s="2"/>
      <c r="DH1955" s="21"/>
      <c r="DI1955" s="21"/>
      <c r="DJ1955" s="21"/>
      <c r="DO1955" s="2"/>
      <c r="DQ1955" s="21"/>
      <c r="DR1955" s="21"/>
      <c r="DS1955" s="21"/>
      <c r="DX1955" s="2"/>
      <c r="DZ1955" s="21"/>
      <c r="EA1955" s="21"/>
      <c r="EB1955" s="21"/>
      <c r="EG1955" s="2"/>
      <c r="EI1955" s="21"/>
      <c r="EJ1955" s="21"/>
      <c r="EK1955" s="21"/>
      <c r="EP1955" s="2"/>
      <c r="ER1955" s="21"/>
      <c r="ES1955" s="21"/>
      <c r="ET1955" s="21"/>
      <c r="EY1955" s="2"/>
      <c r="FA1955" s="21"/>
      <c r="FB1955" s="21"/>
      <c r="FC1955" s="21"/>
      <c r="FH1955" s="2"/>
      <c r="FJ1955" s="21"/>
      <c r="FK1955" s="21"/>
      <c r="FL1955" s="21"/>
      <c r="FQ1955" s="2"/>
      <c r="FS1955" s="21"/>
      <c r="FT1955" s="21"/>
      <c r="FU1955" s="21"/>
      <c r="FZ1955" s="2"/>
      <c r="GB1955" s="21"/>
      <c r="GC1955" s="21"/>
      <c r="GD1955" s="21"/>
      <c r="GI1955" s="2"/>
      <c r="GK1955" s="21"/>
      <c r="GL1955" s="21"/>
      <c r="GM1955" s="21"/>
      <c r="GR1955" s="2"/>
      <c r="GT1955" s="21"/>
      <c r="GU1955" s="21"/>
      <c r="GV1955" s="21"/>
      <c r="HA1955" s="2"/>
      <c r="HC1955" s="21"/>
      <c r="HD1955" s="21"/>
      <c r="HE1955" s="21"/>
      <c r="HJ1955" s="21"/>
      <c r="HK1955" s="21"/>
      <c r="HL1955" s="21"/>
      <c r="HM1955" s="21"/>
      <c r="HN1955" s="21"/>
      <c r="HO1955" s="21"/>
      <c r="HP1955" s="21"/>
      <c r="HQ1955" s="21"/>
      <c r="HR1955" s="21"/>
      <c r="HS1955" s="21"/>
      <c r="HT1955" s="21"/>
      <c r="HU1955" s="21"/>
      <c r="HV1955" s="21"/>
      <c r="HW1955" s="21"/>
      <c r="HX1955" s="21"/>
      <c r="HY1955" s="21"/>
      <c r="HZ1955" s="21"/>
      <c r="IA1955" s="21"/>
      <c r="IB1955" s="21"/>
      <c r="IC1955" s="21"/>
      <c r="ID1955" s="21"/>
      <c r="IE1955" s="21"/>
      <c r="IF1955" s="21"/>
      <c r="IG1955" s="21"/>
      <c r="IH1955" s="21"/>
      <c r="II1955" s="21"/>
      <c r="IJ1955" s="21"/>
      <c r="IK1955" s="21"/>
      <c r="IL1955" s="21"/>
      <c r="IM1955" s="21"/>
      <c r="IN1955" s="21"/>
      <c r="IO1955" s="21"/>
      <c r="RL1955" s="236"/>
    </row>
    <row r="1956" spans="1:480" s="17" customFormat="1" ht="14.25">
      <c r="A1956" s="321"/>
      <c r="B1956" s="321"/>
      <c r="C1956" s="321"/>
      <c r="D1956" s="321"/>
      <c r="E1956" s="299"/>
      <c r="F1956" s="21"/>
      <c r="G1956" s="21"/>
      <c r="K1956" s="2"/>
      <c r="M1956" s="21"/>
      <c r="N1956" s="21"/>
      <c r="O1956" s="21"/>
      <c r="T1956" s="2"/>
      <c r="V1956" s="21"/>
      <c r="W1956" s="21"/>
      <c r="X1956" s="21"/>
      <c r="AC1956" s="2"/>
      <c r="AE1956" s="21"/>
      <c r="AF1956" s="21"/>
      <c r="AG1956" s="21"/>
      <c r="AL1956" s="2"/>
      <c r="AN1956" s="21"/>
      <c r="AO1956" s="21"/>
      <c r="AP1956" s="21"/>
      <c r="AU1956" s="2"/>
      <c r="AW1956" s="21"/>
      <c r="AX1956" s="21"/>
      <c r="AY1956" s="21"/>
      <c r="BD1956" s="2"/>
      <c r="BF1956" s="21"/>
      <c r="BG1956" s="21"/>
      <c r="BH1956" s="21"/>
      <c r="BM1956" s="2"/>
      <c r="BO1956" s="21"/>
      <c r="BP1956" s="21"/>
      <c r="BQ1956" s="21"/>
      <c r="BV1956" s="2"/>
      <c r="BX1956" s="21"/>
      <c r="BY1956" s="21"/>
      <c r="BZ1956" s="21"/>
      <c r="CE1956" s="2"/>
      <c r="CG1956" s="21"/>
      <c r="CH1956" s="21"/>
      <c r="CI1956" s="21"/>
      <c r="CN1956" s="2"/>
      <c r="CP1956" s="21"/>
      <c r="CQ1956" s="21"/>
      <c r="CR1956" s="21"/>
      <c r="CW1956" s="2"/>
      <c r="CY1956" s="21"/>
      <c r="CZ1956" s="21"/>
      <c r="DA1956" s="21"/>
      <c r="DF1956" s="2"/>
      <c r="DH1956" s="21"/>
      <c r="DI1956" s="21"/>
      <c r="DJ1956" s="21"/>
      <c r="DO1956" s="2"/>
      <c r="DQ1956" s="21"/>
      <c r="DR1956" s="21"/>
      <c r="DS1956" s="21"/>
      <c r="DX1956" s="2"/>
      <c r="DZ1956" s="21"/>
      <c r="EA1956" s="21"/>
      <c r="EB1956" s="21"/>
      <c r="EG1956" s="2"/>
      <c r="EI1956" s="21"/>
      <c r="EJ1956" s="21"/>
      <c r="EK1956" s="21"/>
      <c r="EP1956" s="2"/>
      <c r="ER1956" s="21"/>
      <c r="ES1956" s="21"/>
      <c r="ET1956" s="21"/>
      <c r="EY1956" s="2"/>
      <c r="FA1956" s="21"/>
      <c r="FB1956" s="21"/>
      <c r="FC1956" s="21"/>
      <c r="FH1956" s="2"/>
      <c r="FJ1956" s="21"/>
      <c r="FK1956" s="21"/>
      <c r="FL1956" s="21"/>
      <c r="FQ1956" s="2"/>
      <c r="FS1956" s="21"/>
      <c r="FT1956" s="21"/>
      <c r="FU1956" s="21"/>
      <c r="FZ1956" s="2"/>
      <c r="GB1956" s="21"/>
      <c r="GC1956" s="21"/>
      <c r="GD1956" s="21"/>
      <c r="GI1956" s="2"/>
      <c r="GK1956" s="21"/>
      <c r="GL1956" s="21"/>
      <c r="GM1956" s="21"/>
      <c r="GR1956" s="2"/>
      <c r="GT1956" s="21"/>
      <c r="GU1956" s="21"/>
      <c r="GV1956" s="21"/>
      <c r="HA1956" s="2"/>
      <c r="HC1956" s="21"/>
      <c r="HD1956" s="21"/>
      <c r="HE1956" s="21"/>
      <c r="HJ1956" s="21"/>
      <c r="HK1956" s="21"/>
      <c r="HL1956" s="21"/>
      <c r="HM1956" s="21"/>
      <c r="HN1956" s="21"/>
      <c r="HO1956" s="21"/>
      <c r="HP1956" s="21"/>
      <c r="HQ1956" s="21"/>
      <c r="HR1956" s="21"/>
      <c r="HS1956" s="21"/>
      <c r="HT1956" s="21"/>
      <c r="HU1956" s="21"/>
      <c r="HV1956" s="21"/>
      <c r="HW1956" s="21"/>
      <c r="HX1956" s="21"/>
      <c r="HY1956" s="21"/>
      <c r="HZ1956" s="21"/>
      <c r="IA1956" s="21"/>
      <c r="IB1956" s="21"/>
      <c r="IC1956" s="21"/>
      <c r="ID1956" s="21"/>
      <c r="IE1956" s="21"/>
      <c r="IF1956" s="21"/>
      <c r="IG1956" s="21"/>
      <c r="IH1956" s="21"/>
      <c r="II1956" s="21"/>
      <c r="IJ1956" s="21"/>
      <c r="IK1956" s="21"/>
      <c r="IL1956" s="21"/>
      <c r="IM1956" s="21"/>
      <c r="IN1956" s="21"/>
      <c r="IO1956" s="21"/>
      <c r="RL1956" s="236"/>
    </row>
    <row r="1957" spans="1:480" s="17" customFormat="1" ht="14.25">
      <c r="A1957" s="321"/>
      <c r="B1957" s="321"/>
      <c r="C1957" s="321"/>
      <c r="D1957" s="321"/>
      <c r="E1957" s="299"/>
      <c r="F1957" s="21"/>
      <c r="G1957" s="21"/>
      <c r="K1957" s="2"/>
      <c r="M1957" s="21"/>
      <c r="N1957" s="21"/>
      <c r="O1957" s="21"/>
      <c r="T1957" s="2"/>
      <c r="V1957" s="21"/>
      <c r="W1957" s="21"/>
      <c r="X1957" s="21"/>
      <c r="AC1957" s="2"/>
      <c r="AE1957" s="21"/>
      <c r="AF1957" s="21"/>
      <c r="AG1957" s="21"/>
      <c r="AL1957" s="2"/>
      <c r="AN1957" s="21"/>
      <c r="AO1957" s="21"/>
      <c r="AP1957" s="21"/>
      <c r="AU1957" s="2"/>
      <c r="AW1957" s="21"/>
      <c r="AX1957" s="21"/>
      <c r="AY1957" s="21"/>
      <c r="BD1957" s="2"/>
      <c r="BF1957" s="21"/>
      <c r="BG1957" s="21"/>
      <c r="BH1957" s="21"/>
      <c r="BM1957" s="2"/>
      <c r="BO1957" s="21"/>
      <c r="BP1957" s="21"/>
      <c r="BQ1957" s="21"/>
      <c r="BV1957" s="2"/>
      <c r="BX1957" s="21"/>
      <c r="BY1957" s="21"/>
      <c r="BZ1957" s="21"/>
      <c r="CE1957" s="2"/>
      <c r="CG1957" s="21"/>
      <c r="CH1957" s="21"/>
      <c r="CI1957" s="21"/>
      <c r="CN1957" s="2"/>
      <c r="CP1957" s="21"/>
      <c r="CQ1957" s="21"/>
      <c r="CR1957" s="21"/>
      <c r="CW1957" s="2"/>
      <c r="CY1957" s="21"/>
      <c r="CZ1957" s="21"/>
      <c r="DA1957" s="21"/>
      <c r="DF1957" s="2"/>
      <c r="DH1957" s="21"/>
      <c r="DI1957" s="21"/>
      <c r="DJ1957" s="21"/>
      <c r="DO1957" s="2"/>
      <c r="DQ1957" s="21"/>
      <c r="DR1957" s="21"/>
      <c r="DS1957" s="21"/>
      <c r="DX1957" s="2"/>
      <c r="DZ1957" s="21"/>
      <c r="EA1957" s="21"/>
      <c r="EB1957" s="21"/>
      <c r="EG1957" s="2"/>
      <c r="EI1957" s="21"/>
      <c r="EJ1957" s="21"/>
      <c r="EK1957" s="21"/>
      <c r="EP1957" s="2"/>
      <c r="ER1957" s="21"/>
      <c r="ES1957" s="21"/>
      <c r="ET1957" s="21"/>
      <c r="EY1957" s="2"/>
      <c r="FA1957" s="21"/>
      <c r="FB1957" s="21"/>
      <c r="FC1957" s="21"/>
      <c r="FH1957" s="2"/>
      <c r="FJ1957" s="21"/>
      <c r="FK1957" s="21"/>
      <c r="FL1957" s="21"/>
      <c r="FQ1957" s="2"/>
      <c r="FS1957" s="21"/>
      <c r="FT1957" s="21"/>
      <c r="FU1957" s="21"/>
      <c r="FZ1957" s="2"/>
      <c r="GB1957" s="21"/>
      <c r="GC1957" s="21"/>
      <c r="GD1957" s="21"/>
      <c r="GI1957" s="2"/>
      <c r="GK1957" s="21"/>
      <c r="GL1957" s="21"/>
      <c r="GM1957" s="21"/>
      <c r="GR1957" s="2"/>
      <c r="GT1957" s="21"/>
      <c r="GU1957" s="21"/>
      <c r="GV1957" s="21"/>
      <c r="HA1957" s="2"/>
      <c r="HC1957" s="21"/>
      <c r="HD1957" s="21"/>
      <c r="HE1957" s="21"/>
      <c r="HJ1957" s="21"/>
      <c r="HK1957" s="21"/>
      <c r="HL1957" s="21"/>
      <c r="HM1957" s="21"/>
      <c r="HN1957" s="21"/>
      <c r="HO1957" s="21"/>
      <c r="HP1957" s="21"/>
      <c r="HQ1957" s="21"/>
      <c r="HR1957" s="21"/>
      <c r="HS1957" s="21"/>
      <c r="HT1957" s="21"/>
      <c r="HU1957" s="21"/>
      <c r="HV1957" s="21"/>
      <c r="HW1957" s="21"/>
      <c r="HX1957" s="21"/>
      <c r="HY1957" s="21"/>
      <c r="HZ1957" s="21"/>
      <c r="IA1957" s="21"/>
      <c r="IB1957" s="21"/>
      <c r="IC1957" s="21"/>
      <c r="ID1957" s="21"/>
      <c r="IE1957" s="21"/>
      <c r="IF1957" s="21"/>
      <c r="IG1957" s="21"/>
      <c r="IH1957" s="21"/>
      <c r="II1957" s="21"/>
      <c r="IJ1957" s="21"/>
      <c r="IK1957" s="21"/>
      <c r="IL1957" s="21"/>
      <c r="IM1957" s="21"/>
      <c r="IN1957" s="21"/>
      <c r="IO1957" s="21"/>
      <c r="RL1957" s="236"/>
    </row>
    <row r="1958" spans="1:480" s="17" customFormat="1" ht="14.25">
      <c r="A1958" s="321"/>
      <c r="B1958" s="321"/>
      <c r="C1958" s="321"/>
      <c r="D1958" s="321"/>
      <c r="E1958" s="299"/>
      <c r="F1958" s="21"/>
      <c r="G1958" s="21"/>
      <c r="K1958" s="2"/>
      <c r="M1958" s="21"/>
      <c r="N1958" s="21"/>
      <c r="O1958" s="21"/>
      <c r="T1958" s="2"/>
      <c r="V1958" s="21"/>
      <c r="W1958" s="21"/>
      <c r="X1958" s="21"/>
      <c r="AC1958" s="2"/>
      <c r="AE1958" s="21"/>
      <c r="AF1958" s="21"/>
      <c r="AG1958" s="21"/>
      <c r="AL1958" s="2"/>
      <c r="AN1958" s="21"/>
      <c r="AO1958" s="21"/>
      <c r="AP1958" s="21"/>
      <c r="AU1958" s="2"/>
      <c r="AW1958" s="21"/>
      <c r="AX1958" s="21"/>
      <c r="AY1958" s="21"/>
      <c r="BD1958" s="2"/>
      <c r="BF1958" s="21"/>
      <c r="BG1958" s="21"/>
      <c r="BH1958" s="21"/>
      <c r="BM1958" s="2"/>
      <c r="BO1958" s="21"/>
      <c r="BP1958" s="21"/>
      <c r="BQ1958" s="21"/>
      <c r="BV1958" s="2"/>
      <c r="BX1958" s="21"/>
      <c r="BY1958" s="21"/>
      <c r="BZ1958" s="21"/>
      <c r="CE1958" s="2"/>
      <c r="CG1958" s="21"/>
      <c r="CH1958" s="21"/>
      <c r="CI1958" s="21"/>
      <c r="CN1958" s="2"/>
      <c r="CP1958" s="21"/>
      <c r="CQ1958" s="21"/>
      <c r="CR1958" s="21"/>
      <c r="CW1958" s="2"/>
      <c r="CY1958" s="21"/>
      <c r="CZ1958" s="21"/>
      <c r="DA1958" s="21"/>
      <c r="DF1958" s="2"/>
      <c r="DH1958" s="21"/>
      <c r="DI1958" s="21"/>
      <c r="DJ1958" s="21"/>
      <c r="DO1958" s="2"/>
      <c r="DQ1958" s="21"/>
      <c r="DR1958" s="21"/>
      <c r="DS1958" s="21"/>
      <c r="DX1958" s="2"/>
      <c r="DZ1958" s="21"/>
      <c r="EA1958" s="21"/>
      <c r="EB1958" s="21"/>
      <c r="EG1958" s="2"/>
      <c r="EI1958" s="21"/>
      <c r="EJ1958" s="21"/>
      <c r="EK1958" s="21"/>
      <c r="EP1958" s="2"/>
      <c r="ER1958" s="21"/>
      <c r="ES1958" s="21"/>
      <c r="ET1958" s="21"/>
      <c r="EY1958" s="2"/>
      <c r="FA1958" s="21"/>
      <c r="FB1958" s="21"/>
      <c r="FC1958" s="21"/>
      <c r="FH1958" s="2"/>
      <c r="FJ1958" s="21"/>
      <c r="FK1958" s="21"/>
      <c r="FL1958" s="21"/>
      <c r="FQ1958" s="2"/>
      <c r="FS1958" s="21"/>
      <c r="FT1958" s="21"/>
      <c r="FU1958" s="21"/>
      <c r="FZ1958" s="2"/>
      <c r="GB1958" s="21"/>
      <c r="GC1958" s="21"/>
      <c r="GD1958" s="21"/>
      <c r="GI1958" s="2"/>
      <c r="GK1958" s="21"/>
      <c r="GL1958" s="21"/>
      <c r="GM1958" s="21"/>
      <c r="GR1958" s="2"/>
      <c r="GT1958" s="21"/>
      <c r="GU1958" s="21"/>
      <c r="GV1958" s="21"/>
      <c r="HA1958" s="2"/>
      <c r="HC1958" s="21"/>
      <c r="HD1958" s="21"/>
      <c r="HE1958" s="21"/>
      <c r="HJ1958" s="21"/>
      <c r="HK1958" s="21"/>
      <c r="HL1958" s="21"/>
      <c r="HM1958" s="21"/>
      <c r="HN1958" s="21"/>
      <c r="HO1958" s="21"/>
      <c r="HP1958" s="21"/>
      <c r="HQ1958" s="21"/>
      <c r="HR1958" s="21"/>
      <c r="HS1958" s="21"/>
      <c r="HT1958" s="21"/>
      <c r="HU1958" s="21"/>
      <c r="HV1958" s="21"/>
      <c r="HW1958" s="21"/>
      <c r="HX1958" s="21"/>
      <c r="HY1958" s="21"/>
      <c r="HZ1958" s="21"/>
      <c r="IA1958" s="21"/>
      <c r="IB1958" s="21"/>
      <c r="IC1958" s="21"/>
      <c r="ID1958" s="21"/>
      <c r="IE1958" s="21"/>
      <c r="IF1958" s="21"/>
      <c r="IG1958" s="21"/>
      <c r="IH1958" s="21"/>
      <c r="II1958" s="21"/>
      <c r="IJ1958" s="21"/>
      <c r="IK1958" s="21"/>
      <c r="IL1958" s="21"/>
      <c r="IM1958" s="21"/>
      <c r="IN1958" s="21"/>
      <c r="IO1958" s="21"/>
      <c r="RL1958" s="236"/>
    </row>
    <row r="1959" spans="1:480" s="17" customFormat="1" ht="14.25">
      <c r="A1959" s="321"/>
      <c r="B1959" s="321"/>
      <c r="C1959" s="321"/>
      <c r="D1959" s="321"/>
      <c r="E1959" s="299"/>
      <c r="F1959" s="21"/>
      <c r="G1959" s="21"/>
      <c r="K1959" s="2"/>
      <c r="M1959" s="21"/>
      <c r="N1959" s="21"/>
      <c r="O1959" s="21"/>
      <c r="T1959" s="2"/>
      <c r="V1959" s="21"/>
      <c r="W1959" s="21"/>
      <c r="X1959" s="21"/>
      <c r="AC1959" s="2"/>
      <c r="AE1959" s="21"/>
      <c r="AF1959" s="21"/>
      <c r="AG1959" s="21"/>
      <c r="AL1959" s="2"/>
      <c r="AN1959" s="21"/>
      <c r="AO1959" s="21"/>
      <c r="AP1959" s="21"/>
      <c r="AU1959" s="2"/>
      <c r="AW1959" s="21"/>
      <c r="AX1959" s="21"/>
      <c r="AY1959" s="21"/>
      <c r="BD1959" s="2"/>
      <c r="BF1959" s="21"/>
      <c r="BG1959" s="21"/>
      <c r="BH1959" s="21"/>
      <c r="BM1959" s="2"/>
      <c r="BO1959" s="21"/>
      <c r="BP1959" s="21"/>
      <c r="BQ1959" s="21"/>
      <c r="BV1959" s="2"/>
      <c r="BX1959" s="21"/>
      <c r="BY1959" s="21"/>
      <c r="BZ1959" s="21"/>
      <c r="CE1959" s="2"/>
      <c r="CG1959" s="21"/>
      <c r="CH1959" s="21"/>
      <c r="CI1959" s="21"/>
      <c r="CN1959" s="2"/>
      <c r="CP1959" s="21"/>
      <c r="CQ1959" s="21"/>
      <c r="CR1959" s="21"/>
      <c r="CW1959" s="2"/>
      <c r="CY1959" s="21"/>
      <c r="CZ1959" s="21"/>
      <c r="DA1959" s="21"/>
      <c r="DF1959" s="2"/>
      <c r="DH1959" s="21"/>
      <c r="DI1959" s="21"/>
      <c r="DJ1959" s="21"/>
      <c r="DO1959" s="2"/>
      <c r="DQ1959" s="21"/>
      <c r="DR1959" s="21"/>
      <c r="DS1959" s="21"/>
      <c r="DX1959" s="2"/>
      <c r="DZ1959" s="21"/>
      <c r="EA1959" s="21"/>
      <c r="EB1959" s="21"/>
      <c r="EG1959" s="2"/>
      <c r="EI1959" s="21"/>
      <c r="EJ1959" s="21"/>
      <c r="EK1959" s="21"/>
      <c r="EP1959" s="2"/>
      <c r="ER1959" s="21"/>
      <c r="ES1959" s="21"/>
      <c r="ET1959" s="21"/>
      <c r="EY1959" s="2"/>
      <c r="FA1959" s="21"/>
      <c r="FB1959" s="21"/>
      <c r="FC1959" s="21"/>
      <c r="FH1959" s="2"/>
      <c r="FJ1959" s="21"/>
      <c r="FK1959" s="21"/>
      <c r="FL1959" s="21"/>
      <c r="FQ1959" s="2"/>
      <c r="FS1959" s="21"/>
      <c r="FT1959" s="21"/>
      <c r="FU1959" s="21"/>
      <c r="FZ1959" s="2"/>
      <c r="GB1959" s="21"/>
      <c r="GC1959" s="21"/>
      <c r="GD1959" s="21"/>
      <c r="GI1959" s="2"/>
      <c r="GK1959" s="21"/>
      <c r="GL1959" s="21"/>
      <c r="GM1959" s="21"/>
      <c r="GR1959" s="2"/>
      <c r="GT1959" s="21"/>
      <c r="GU1959" s="21"/>
      <c r="GV1959" s="21"/>
      <c r="HA1959" s="2"/>
      <c r="HC1959" s="21"/>
      <c r="HD1959" s="21"/>
      <c r="HE1959" s="21"/>
      <c r="HJ1959" s="21"/>
      <c r="HK1959" s="21"/>
      <c r="HL1959" s="21"/>
      <c r="HM1959" s="21"/>
      <c r="HN1959" s="21"/>
      <c r="HO1959" s="21"/>
      <c r="HP1959" s="21"/>
      <c r="HQ1959" s="21"/>
      <c r="HR1959" s="21"/>
      <c r="HS1959" s="21"/>
      <c r="HT1959" s="21"/>
      <c r="HU1959" s="21"/>
      <c r="HV1959" s="21"/>
      <c r="HW1959" s="21"/>
      <c r="HX1959" s="21"/>
      <c r="HY1959" s="21"/>
      <c r="HZ1959" s="21"/>
      <c r="IA1959" s="21"/>
      <c r="IB1959" s="21"/>
      <c r="IC1959" s="21"/>
      <c r="ID1959" s="21"/>
      <c r="IE1959" s="21"/>
      <c r="IF1959" s="21"/>
      <c r="IG1959" s="21"/>
      <c r="IH1959" s="21"/>
      <c r="II1959" s="21"/>
      <c r="IJ1959" s="21"/>
      <c r="IK1959" s="21"/>
      <c r="IL1959" s="21"/>
      <c r="IM1959" s="21"/>
      <c r="IN1959" s="21"/>
      <c r="IO1959" s="21"/>
      <c r="RL1959" s="236"/>
    </row>
    <row r="1960" spans="1:480" s="17" customFormat="1" ht="14.25">
      <c r="A1960" s="321"/>
      <c r="B1960" s="321"/>
      <c r="C1960" s="321"/>
      <c r="D1960" s="321"/>
      <c r="E1960" s="299"/>
      <c r="F1960" s="21"/>
      <c r="G1960" s="21"/>
      <c r="K1960" s="2"/>
      <c r="M1960" s="21"/>
      <c r="N1960" s="21"/>
      <c r="O1960" s="21"/>
      <c r="T1960" s="2"/>
      <c r="V1960" s="21"/>
      <c r="W1960" s="21"/>
      <c r="X1960" s="21"/>
      <c r="AC1960" s="2"/>
      <c r="AE1960" s="21"/>
      <c r="AF1960" s="21"/>
      <c r="AG1960" s="21"/>
      <c r="AL1960" s="2"/>
      <c r="AN1960" s="21"/>
      <c r="AO1960" s="21"/>
      <c r="AP1960" s="21"/>
      <c r="AU1960" s="2"/>
      <c r="AW1960" s="21"/>
      <c r="AX1960" s="21"/>
      <c r="AY1960" s="21"/>
      <c r="BD1960" s="2"/>
      <c r="BF1960" s="21"/>
      <c r="BG1960" s="21"/>
      <c r="BH1960" s="21"/>
      <c r="BM1960" s="2"/>
      <c r="BO1960" s="21"/>
      <c r="BP1960" s="21"/>
      <c r="BQ1960" s="21"/>
      <c r="BV1960" s="2"/>
      <c r="BX1960" s="21"/>
      <c r="BY1960" s="21"/>
      <c r="BZ1960" s="21"/>
      <c r="CE1960" s="2"/>
      <c r="CG1960" s="21"/>
      <c r="CH1960" s="21"/>
      <c r="CI1960" s="21"/>
      <c r="CN1960" s="2"/>
      <c r="CP1960" s="21"/>
      <c r="CQ1960" s="21"/>
      <c r="CR1960" s="21"/>
      <c r="CW1960" s="2"/>
      <c r="CY1960" s="21"/>
      <c r="CZ1960" s="21"/>
      <c r="DA1960" s="21"/>
      <c r="DF1960" s="2"/>
      <c r="DH1960" s="21"/>
      <c r="DI1960" s="21"/>
      <c r="DJ1960" s="21"/>
      <c r="DO1960" s="2"/>
      <c r="DQ1960" s="21"/>
      <c r="DR1960" s="21"/>
      <c r="DS1960" s="21"/>
      <c r="DX1960" s="2"/>
      <c r="DZ1960" s="21"/>
      <c r="EA1960" s="21"/>
      <c r="EB1960" s="21"/>
      <c r="EG1960" s="2"/>
      <c r="EI1960" s="21"/>
      <c r="EJ1960" s="21"/>
      <c r="EK1960" s="21"/>
      <c r="EP1960" s="2"/>
      <c r="ER1960" s="21"/>
      <c r="ES1960" s="21"/>
      <c r="ET1960" s="21"/>
      <c r="EY1960" s="2"/>
      <c r="FA1960" s="21"/>
      <c r="FB1960" s="21"/>
      <c r="FC1960" s="21"/>
      <c r="FH1960" s="2"/>
      <c r="FJ1960" s="21"/>
      <c r="FK1960" s="21"/>
      <c r="FL1960" s="21"/>
      <c r="FQ1960" s="2"/>
      <c r="FS1960" s="21"/>
      <c r="FT1960" s="21"/>
      <c r="FU1960" s="21"/>
      <c r="FZ1960" s="2"/>
      <c r="GB1960" s="21"/>
      <c r="GC1960" s="21"/>
      <c r="GD1960" s="21"/>
      <c r="GI1960" s="2"/>
      <c r="GK1960" s="21"/>
      <c r="GL1960" s="21"/>
      <c r="GM1960" s="21"/>
      <c r="GR1960" s="2"/>
      <c r="GT1960" s="21"/>
      <c r="GU1960" s="21"/>
      <c r="GV1960" s="21"/>
      <c r="HA1960" s="2"/>
      <c r="HC1960" s="21"/>
      <c r="HD1960" s="21"/>
      <c r="HE1960" s="21"/>
      <c r="HJ1960" s="21"/>
      <c r="HK1960" s="21"/>
      <c r="HL1960" s="21"/>
      <c r="HM1960" s="21"/>
      <c r="HN1960" s="21"/>
      <c r="HO1960" s="21"/>
      <c r="HP1960" s="21"/>
      <c r="HQ1960" s="21"/>
      <c r="HR1960" s="21"/>
      <c r="HS1960" s="21"/>
      <c r="HT1960" s="21"/>
      <c r="HU1960" s="21"/>
      <c r="HV1960" s="21"/>
      <c r="HW1960" s="21"/>
      <c r="HX1960" s="21"/>
      <c r="HY1960" s="21"/>
      <c r="HZ1960" s="21"/>
      <c r="IA1960" s="21"/>
      <c r="IB1960" s="21"/>
      <c r="IC1960" s="21"/>
      <c r="ID1960" s="21"/>
      <c r="IE1960" s="21"/>
      <c r="IF1960" s="21"/>
      <c r="IG1960" s="21"/>
      <c r="IH1960" s="21"/>
      <c r="II1960" s="21"/>
      <c r="IJ1960" s="21"/>
      <c r="IK1960" s="21"/>
      <c r="IL1960" s="21"/>
      <c r="IM1960" s="21"/>
      <c r="IN1960" s="21"/>
      <c r="IO1960" s="21"/>
      <c r="RL1960" s="236"/>
    </row>
    <row r="1961" spans="1:480" s="17" customFormat="1" ht="14.25">
      <c r="A1961" s="321"/>
      <c r="B1961" s="321"/>
      <c r="C1961" s="321"/>
      <c r="D1961" s="321"/>
      <c r="E1961" s="299"/>
      <c r="F1961" s="21"/>
      <c r="G1961" s="21"/>
      <c r="K1961" s="2"/>
      <c r="M1961" s="21"/>
      <c r="N1961" s="21"/>
      <c r="O1961" s="21"/>
      <c r="T1961" s="2"/>
      <c r="V1961" s="21"/>
      <c r="W1961" s="21"/>
      <c r="X1961" s="21"/>
      <c r="AC1961" s="2"/>
      <c r="AE1961" s="21"/>
      <c r="AF1961" s="21"/>
      <c r="AG1961" s="21"/>
      <c r="AL1961" s="2"/>
      <c r="AN1961" s="21"/>
      <c r="AO1961" s="21"/>
      <c r="AP1961" s="21"/>
      <c r="AU1961" s="2"/>
      <c r="AW1961" s="21"/>
      <c r="AX1961" s="21"/>
      <c r="AY1961" s="21"/>
      <c r="BD1961" s="2"/>
      <c r="BF1961" s="21"/>
      <c r="BG1961" s="21"/>
      <c r="BH1961" s="21"/>
      <c r="BM1961" s="2"/>
      <c r="BO1961" s="21"/>
      <c r="BP1961" s="21"/>
      <c r="BQ1961" s="21"/>
      <c r="BV1961" s="2"/>
      <c r="BX1961" s="21"/>
      <c r="BY1961" s="21"/>
      <c r="BZ1961" s="21"/>
      <c r="CE1961" s="2"/>
      <c r="CG1961" s="21"/>
      <c r="CH1961" s="21"/>
      <c r="CI1961" s="21"/>
      <c r="CN1961" s="2"/>
      <c r="CP1961" s="21"/>
      <c r="CQ1961" s="21"/>
      <c r="CR1961" s="21"/>
      <c r="CW1961" s="2"/>
      <c r="CY1961" s="21"/>
      <c r="CZ1961" s="21"/>
      <c r="DA1961" s="21"/>
      <c r="DF1961" s="2"/>
      <c r="DH1961" s="21"/>
      <c r="DI1961" s="21"/>
      <c r="DJ1961" s="21"/>
      <c r="DO1961" s="2"/>
      <c r="DQ1961" s="21"/>
      <c r="DR1961" s="21"/>
      <c r="DS1961" s="21"/>
      <c r="DX1961" s="2"/>
      <c r="DZ1961" s="21"/>
      <c r="EA1961" s="21"/>
      <c r="EB1961" s="21"/>
      <c r="EG1961" s="2"/>
      <c r="EI1961" s="21"/>
      <c r="EJ1961" s="21"/>
      <c r="EK1961" s="21"/>
      <c r="EP1961" s="2"/>
      <c r="ER1961" s="21"/>
      <c r="ES1961" s="21"/>
      <c r="ET1961" s="21"/>
      <c r="EY1961" s="2"/>
      <c r="FA1961" s="21"/>
      <c r="FB1961" s="21"/>
      <c r="FC1961" s="21"/>
      <c r="FH1961" s="2"/>
      <c r="FJ1961" s="21"/>
      <c r="FK1961" s="21"/>
      <c r="FL1961" s="21"/>
      <c r="FQ1961" s="2"/>
      <c r="FS1961" s="21"/>
      <c r="FT1961" s="21"/>
      <c r="FU1961" s="21"/>
      <c r="FZ1961" s="2"/>
      <c r="GB1961" s="21"/>
      <c r="GC1961" s="21"/>
      <c r="GD1961" s="21"/>
      <c r="GI1961" s="2"/>
      <c r="GK1961" s="21"/>
      <c r="GL1961" s="21"/>
      <c r="GM1961" s="21"/>
      <c r="GR1961" s="2"/>
      <c r="GT1961" s="21"/>
      <c r="GU1961" s="21"/>
      <c r="GV1961" s="21"/>
      <c r="HA1961" s="2"/>
      <c r="HC1961" s="21"/>
      <c r="HD1961" s="21"/>
      <c r="HE1961" s="21"/>
      <c r="HJ1961" s="21"/>
      <c r="HK1961" s="21"/>
      <c r="HL1961" s="21"/>
      <c r="HM1961" s="21"/>
      <c r="HN1961" s="21"/>
      <c r="HO1961" s="21"/>
      <c r="HP1961" s="21"/>
      <c r="HQ1961" s="21"/>
      <c r="HR1961" s="21"/>
      <c r="HS1961" s="21"/>
      <c r="HT1961" s="21"/>
      <c r="HU1961" s="21"/>
      <c r="HV1961" s="21"/>
      <c r="HW1961" s="21"/>
      <c r="HX1961" s="21"/>
      <c r="HY1961" s="21"/>
      <c r="HZ1961" s="21"/>
      <c r="IA1961" s="21"/>
      <c r="IB1961" s="21"/>
      <c r="IC1961" s="21"/>
      <c r="ID1961" s="21"/>
      <c r="IE1961" s="21"/>
      <c r="IF1961" s="21"/>
      <c r="IG1961" s="21"/>
      <c r="IH1961" s="21"/>
      <c r="II1961" s="21"/>
      <c r="IJ1961" s="21"/>
      <c r="IK1961" s="21"/>
      <c r="IL1961" s="21"/>
      <c r="IM1961" s="21"/>
      <c r="IN1961" s="21"/>
      <c r="IO1961" s="21"/>
      <c r="RL1961" s="236"/>
    </row>
    <row r="1962" spans="1:480" s="17" customFormat="1" ht="14.25">
      <c r="A1962" s="321"/>
      <c r="B1962" s="321"/>
      <c r="C1962" s="321"/>
      <c r="D1962" s="321"/>
      <c r="E1962" s="299"/>
      <c r="F1962" s="21"/>
      <c r="G1962" s="21"/>
      <c r="K1962" s="2"/>
      <c r="M1962" s="21"/>
      <c r="N1962" s="21"/>
      <c r="O1962" s="21"/>
      <c r="T1962" s="2"/>
      <c r="V1962" s="21"/>
      <c r="W1962" s="21"/>
      <c r="X1962" s="21"/>
      <c r="AC1962" s="2"/>
      <c r="AE1962" s="21"/>
      <c r="AF1962" s="21"/>
      <c r="AG1962" s="21"/>
      <c r="AL1962" s="2"/>
      <c r="AN1962" s="21"/>
      <c r="AO1962" s="21"/>
      <c r="AP1962" s="21"/>
      <c r="AU1962" s="2"/>
      <c r="AW1962" s="21"/>
      <c r="AX1962" s="21"/>
      <c r="AY1962" s="21"/>
      <c r="BD1962" s="2"/>
      <c r="BF1962" s="21"/>
      <c r="BG1962" s="21"/>
      <c r="BH1962" s="21"/>
      <c r="BM1962" s="2"/>
      <c r="BO1962" s="21"/>
      <c r="BP1962" s="21"/>
      <c r="BQ1962" s="21"/>
      <c r="BV1962" s="2"/>
      <c r="BX1962" s="21"/>
      <c r="BY1962" s="21"/>
      <c r="BZ1962" s="21"/>
      <c r="CE1962" s="2"/>
      <c r="CG1962" s="21"/>
      <c r="CH1962" s="21"/>
      <c r="CI1962" s="21"/>
      <c r="CN1962" s="2"/>
      <c r="CP1962" s="21"/>
      <c r="CQ1962" s="21"/>
      <c r="CR1962" s="21"/>
      <c r="CW1962" s="2"/>
      <c r="CY1962" s="21"/>
      <c r="CZ1962" s="21"/>
      <c r="DA1962" s="21"/>
      <c r="DF1962" s="2"/>
      <c r="DH1962" s="21"/>
      <c r="DI1962" s="21"/>
      <c r="DJ1962" s="21"/>
      <c r="DO1962" s="2"/>
      <c r="DQ1962" s="21"/>
      <c r="DR1962" s="21"/>
      <c r="DS1962" s="21"/>
      <c r="DX1962" s="2"/>
      <c r="DZ1962" s="21"/>
      <c r="EA1962" s="21"/>
      <c r="EB1962" s="21"/>
      <c r="EG1962" s="2"/>
      <c r="EI1962" s="21"/>
      <c r="EJ1962" s="21"/>
      <c r="EK1962" s="21"/>
      <c r="EP1962" s="2"/>
      <c r="ER1962" s="21"/>
      <c r="ES1962" s="21"/>
      <c r="ET1962" s="21"/>
      <c r="EY1962" s="2"/>
      <c r="FA1962" s="21"/>
      <c r="FB1962" s="21"/>
      <c r="FC1962" s="21"/>
      <c r="FH1962" s="2"/>
      <c r="FJ1962" s="21"/>
      <c r="FK1962" s="21"/>
      <c r="FL1962" s="21"/>
      <c r="FQ1962" s="2"/>
      <c r="FS1962" s="21"/>
      <c r="FT1962" s="21"/>
      <c r="FU1962" s="21"/>
      <c r="FZ1962" s="2"/>
      <c r="GB1962" s="21"/>
      <c r="GC1962" s="21"/>
      <c r="GD1962" s="21"/>
      <c r="GI1962" s="2"/>
      <c r="GK1962" s="21"/>
      <c r="GL1962" s="21"/>
      <c r="GM1962" s="21"/>
      <c r="GR1962" s="2"/>
      <c r="GT1962" s="21"/>
      <c r="GU1962" s="21"/>
      <c r="GV1962" s="21"/>
      <c r="HA1962" s="2"/>
      <c r="HC1962" s="21"/>
      <c r="HD1962" s="21"/>
      <c r="HE1962" s="21"/>
      <c r="HJ1962" s="21"/>
      <c r="HK1962" s="21"/>
      <c r="HL1962" s="21"/>
      <c r="HM1962" s="21"/>
      <c r="HN1962" s="21"/>
      <c r="HO1962" s="21"/>
      <c r="HP1962" s="21"/>
      <c r="HQ1962" s="21"/>
      <c r="HR1962" s="21"/>
      <c r="HS1962" s="21"/>
      <c r="HT1962" s="21"/>
      <c r="HU1962" s="21"/>
      <c r="HV1962" s="21"/>
      <c r="HW1962" s="21"/>
      <c r="HX1962" s="21"/>
      <c r="HY1962" s="21"/>
      <c r="HZ1962" s="21"/>
      <c r="IA1962" s="21"/>
      <c r="IB1962" s="21"/>
      <c r="IC1962" s="21"/>
      <c r="ID1962" s="21"/>
      <c r="IE1962" s="21"/>
      <c r="IF1962" s="21"/>
      <c r="IG1962" s="21"/>
      <c r="IH1962" s="21"/>
      <c r="II1962" s="21"/>
      <c r="IJ1962" s="21"/>
      <c r="IK1962" s="21"/>
      <c r="IL1962" s="21"/>
      <c r="IM1962" s="21"/>
      <c r="IN1962" s="21"/>
      <c r="IO1962" s="21"/>
      <c r="RL1962" s="236"/>
    </row>
    <row r="1963" spans="1:480" s="17" customFormat="1" ht="14.25">
      <c r="A1963" s="321"/>
      <c r="B1963" s="321"/>
      <c r="C1963" s="321"/>
      <c r="D1963" s="321"/>
      <c r="E1963" s="299"/>
      <c r="F1963" s="21"/>
      <c r="G1963" s="21"/>
      <c r="K1963" s="2"/>
      <c r="M1963" s="21"/>
      <c r="N1963" s="21"/>
      <c r="O1963" s="21"/>
      <c r="T1963" s="2"/>
      <c r="V1963" s="21"/>
      <c r="W1963" s="21"/>
      <c r="X1963" s="21"/>
      <c r="AC1963" s="2"/>
      <c r="AE1963" s="21"/>
      <c r="AF1963" s="21"/>
      <c r="AG1963" s="21"/>
      <c r="AL1963" s="2"/>
      <c r="AN1963" s="21"/>
      <c r="AO1963" s="21"/>
      <c r="AP1963" s="21"/>
      <c r="AU1963" s="2"/>
      <c r="AW1963" s="21"/>
      <c r="AX1963" s="21"/>
      <c r="AY1963" s="21"/>
      <c r="BD1963" s="2"/>
      <c r="BF1963" s="21"/>
      <c r="BG1963" s="21"/>
      <c r="BH1963" s="21"/>
      <c r="BM1963" s="2"/>
      <c r="BO1963" s="21"/>
      <c r="BP1963" s="21"/>
      <c r="BQ1963" s="21"/>
      <c r="BV1963" s="2"/>
      <c r="BX1963" s="21"/>
      <c r="BY1963" s="21"/>
      <c r="BZ1963" s="21"/>
      <c r="CE1963" s="2"/>
      <c r="CG1963" s="21"/>
      <c r="CH1963" s="21"/>
      <c r="CI1963" s="21"/>
      <c r="CN1963" s="2"/>
      <c r="CP1963" s="21"/>
      <c r="CQ1963" s="21"/>
      <c r="CR1963" s="21"/>
      <c r="CW1963" s="2"/>
      <c r="CY1963" s="21"/>
      <c r="CZ1963" s="21"/>
      <c r="DA1963" s="21"/>
      <c r="DF1963" s="2"/>
      <c r="DH1963" s="21"/>
      <c r="DI1963" s="21"/>
      <c r="DJ1963" s="21"/>
      <c r="DO1963" s="2"/>
      <c r="DQ1963" s="21"/>
      <c r="DR1963" s="21"/>
      <c r="DS1963" s="21"/>
      <c r="DX1963" s="2"/>
      <c r="DZ1963" s="21"/>
      <c r="EA1963" s="21"/>
      <c r="EB1963" s="21"/>
      <c r="EG1963" s="2"/>
      <c r="EI1963" s="21"/>
      <c r="EJ1963" s="21"/>
      <c r="EK1963" s="21"/>
      <c r="EP1963" s="2"/>
      <c r="ER1963" s="21"/>
      <c r="ES1963" s="21"/>
      <c r="ET1963" s="21"/>
      <c r="EY1963" s="2"/>
      <c r="FA1963" s="21"/>
      <c r="FB1963" s="21"/>
      <c r="FC1963" s="21"/>
      <c r="FH1963" s="2"/>
      <c r="FJ1963" s="21"/>
      <c r="FK1963" s="21"/>
      <c r="FL1963" s="21"/>
      <c r="FQ1963" s="2"/>
      <c r="FS1963" s="21"/>
      <c r="FT1963" s="21"/>
      <c r="FU1963" s="21"/>
      <c r="FZ1963" s="2"/>
      <c r="GB1963" s="21"/>
      <c r="GC1963" s="21"/>
      <c r="GD1963" s="21"/>
      <c r="GI1963" s="2"/>
      <c r="GK1963" s="21"/>
      <c r="GL1963" s="21"/>
      <c r="GM1963" s="21"/>
      <c r="GR1963" s="2"/>
      <c r="GT1963" s="21"/>
      <c r="GU1963" s="21"/>
      <c r="GV1963" s="21"/>
      <c r="HA1963" s="2"/>
      <c r="HC1963" s="21"/>
      <c r="HD1963" s="21"/>
      <c r="HE1963" s="21"/>
      <c r="HJ1963" s="21"/>
      <c r="HK1963" s="21"/>
      <c r="HL1963" s="21"/>
      <c r="HM1963" s="21"/>
      <c r="HN1963" s="21"/>
      <c r="HO1963" s="21"/>
      <c r="HP1963" s="21"/>
      <c r="HQ1963" s="21"/>
      <c r="HR1963" s="21"/>
      <c r="HS1963" s="21"/>
      <c r="HT1963" s="21"/>
      <c r="HU1963" s="21"/>
      <c r="HV1963" s="21"/>
      <c r="HW1963" s="21"/>
      <c r="HX1963" s="21"/>
      <c r="HY1963" s="21"/>
      <c r="HZ1963" s="21"/>
      <c r="IA1963" s="21"/>
      <c r="IB1963" s="21"/>
      <c r="IC1963" s="21"/>
      <c r="ID1963" s="21"/>
      <c r="IE1963" s="21"/>
      <c r="IF1963" s="21"/>
      <c r="IG1963" s="21"/>
      <c r="IH1963" s="21"/>
      <c r="II1963" s="21"/>
      <c r="IJ1963" s="21"/>
      <c r="IK1963" s="21"/>
      <c r="IL1963" s="21"/>
      <c r="IM1963" s="21"/>
      <c r="IN1963" s="21"/>
      <c r="IO1963" s="21"/>
      <c r="RL1963" s="236"/>
    </row>
    <row r="1964" spans="1:480" s="17" customFormat="1" ht="14.25">
      <c r="A1964" s="321"/>
      <c r="B1964" s="321"/>
      <c r="C1964" s="321"/>
      <c r="D1964" s="321"/>
      <c r="E1964" s="299"/>
      <c r="F1964" s="21"/>
      <c r="G1964" s="21"/>
      <c r="K1964" s="2"/>
      <c r="M1964" s="21"/>
      <c r="N1964" s="21"/>
      <c r="O1964" s="21"/>
      <c r="T1964" s="2"/>
      <c r="V1964" s="21"/>
      <c r="W1964" s="21"/>
      <c r="X1964" s="21"/>
      <c r="AC1964" s="2"/>
      <c r="AE1964" s="21"/>
      <c r="AF1964" s="21"/>
      <c r="AG1964" s="21"/>
      <c r="AL1964" s="2"/>
      <c r="AN1964" s="21"/>
      <c r="AO1964" s="21"/>
      <c r="AP1964" s="21"/>
      <c r="AU1964" s="2"/>
      <c r="AW1964" s="21"/>
      <c r="AX1964" s="21"/>
      <c r="AY1964" s="21"/>
      <c r="BD1964" s="2"/>
      <c r="BF1964" s="21"/>
      <c r="BG1964" s="21"/>
      <c r="BH1964" s="21"/>
      <c r="BM1964" s="2"/>
      <c r="BO1964" s="21"/>
      <c r="BP1964" s="21"/>
      <c r="BQ1964" s="21"/>
      <c r="BV1964" s="2"/>
      <c r="BX1964" s="21"/>
      <c r="BY1964" s="21"/>
      <c r="BZ1964" s="21"/>
      <c r="CE1964" s="2"/>
      <c r="CG1964" s="21"/>
      <c r="CH1964" s="21"/>
      <c r="CI1964" s="21"/>
      <c r="CN1964" s="2"/>
      <c r="CP1964" s="21"/>
      <c r="CQ1964" s="21"/>
      <c r="CR1964" s="21"/>
      <c r="CW1964" s="2"/>
      <c r="CY1964" s="21"/>
      <c r="CZ1964" s="21"/>
      <c r="DA1964" s="21"/>
      <c r="DF1964" s="2"/>
      <c r="DH1964" s="21"/>
      <c r="DI1964" s="21"/>
      <c r="DJ1964" s="21"/>
      <c r="DO1964" s="2"/>
      <c r="DQ1964" s="21"/>
      <c r="DR1964" s="21"/>
      <c r="DS1964" s="21"/>
      <c r="DX1964" s="2"/>
      <c r="DZ1964" s="21"/>
      <c r="EA1964" s="21"/>
      <c r="EB1964" s="21"/>
      <c r="EG1964" s="2"/>
      <c r="EI1964" s="21"/>
      <c r="EJ1964" s="21"/>
      <c r="EK1964" s="21"/>
      <c r="EP1964" s="2"/>
      <c r="ER1964" s="21"/>
      <c r="ES1964" s="21"/>
      <c r="ET1964" s="21"/>
      <c r="EY1964" s="2"/>
      <c r="FA1964" s="21"/>
      <c r="FB1964" s="21"/>
      <c r="FC1964" s="21"/>
      <c r="FH1964" s="2"/>
      <c r="FJ1964" s="21"/>
      <c r="FK1964" s="21"/>
      <c r="FL1964" s="21"/>
      <c r="FQ1964" s="2"/>
      <c r="FS1964" s="21"/>
      <c r="FT1964" s="21"/>
      <c r="FU1964" s="21"/>
      <c r="FZ1964" s="2"/>
      <c r="GB1964" s="21"/>
      <c r="GC1964" s="21"/>
      <c r="GD1964" s="21"/>
      <c r="GI1964" s="2"/>
      <c r="GK1964" s="21"/>
      <c r="GL1964" s="21"/>
      <c r="GM1964" s="21"/>
      <c r="GR1964" s="2"/>
      <c r="GT1964" s="21"/>
      <c r="GU1964" s="21"/>
      <c r="GV1964" s="21"/>
      <c r="HA1964" s="2"/>
      <c r="HC1964" s="21"/>
      <c r="HD1964" s="21"/>
      <c r="HE1964" s="21"/>
      <c r="HJ1964" s="21"/>
      <c r="HK1964" s="21"/>
      <c r="HL1964" s="21"/>
      <c r="HM1964" s="21"/>
      <c r="HN1964" s="21"/>
      <c r="HO1964" s="21"/>
      <c r="HP1964" s="21"/>
      <c r="HQ1964" s="21"/>
      <c r="HR1964" s="21"/>
      <c r="HS1964" s="21"/>
      <c r="HT1964" s="21"/>
      <c r="HU1964" s="21"/>
      <c r="HV1964" s="21"/>
      <c r="HW1964" s="21"/>
      <c r="HX1964" s="21"/>
      <c r="HY1964" s="21"/>
      <c r="HZ1964" s="21"/>
      <c r="IA1964" s="21"/>
      <c r="IB1964" s="21"/>
      <c r="IC1964" s="21"/>
      <c r="ID1964" s="21"/>
      <c r="IE1964" s="21"/>
      <c r="IF1964" s="21"/>
      <c r="IG1964" s="21"/>
      <c r="IH1964" s="21"/>
      <c r="II1964" s="21"/>
      <c r="IJ1964" s="21"/>
      <c r="IK1964" s="21"/>
      <c r="IL1964" s="21"/>
      <c r="IM1964" s="21"/>
      <c r="IN1964" s="21"/>
      <c r="IO1964" s="21"/>
      <c r="RL1964" s="236"/>
    </row>
    <row r="1965" spans="1:480" s="17" customFormat="1" ht="14.25">
      <c r="A1965" s="321"/>
      <c r="B1965" s="321"/>
      <c r="C1965" s="321"/>
      <c r="D1965" s="321"/>
      <c r="E1965" s="299"/>
      <c r="F1965" s="21"/>
      <c r="G1965" s="21"/>
      <c r="K1965" s="2"/>
      <c r="M1965" s="21"/>
      <c r="N1965" s="21"/>
      <c r="O1965" s="21"/>
      <c r="T1965" s="2"/>
      <c r="V1965" s="21"/>
      <c r="W1965" s="21"/>
      <c r="X1965" s="21"/>
      <c r="AC1965" s="2"/>
      <c r="AE1965" s="21"/>
      <c r="AF1965" s="21"/>
      <c r="AG1965" s="21"/>
      <c r="AL1965" s="2"/>
      <c r="AN1965" s="21"/>
      <c r="AO1965" s="21"/>
      <c r="AP1965" s="21"/>
      <c r="AU1965" s="2"/>
      <c r="AW1965" s="21"/>
      <c r="AX1965" s="21"/>
      <c r="AY1965" s="21"/>
      <c r="BD1965" s="2"/>
      <c r="BF1965" s="21"/>
      <c r="BG1965" s="21"/>
      <c r="BH1965" s="21"/>
      <c r="BM1965" s="2"/>
      <c r="BO1965" s="21"/>
      <c r="BP1965" s="21"/>
      <c r="BQ1965" s="21"/>
      <c r="BV1965" s="2"/>
      <c r="BX1965" s="21"/>
      <c r="BY1965" s="21"/>
      <c r="BZ1965" s="21"/>
      <c r="CE1965" s="2"/>
      <c r="CG1965" s="21"/>
      <c r="CH1965" s="21"/>
      <c r="CI1965" s="21"/>
      <c r="CN1965" s="2"/>
      <c r="CP1965" s="21"/>
      <c r="CQ1965" s="21"/>
      <c r="CR1965" s="21"/>
      <c r="CW1965" s="2"/>
      <c r="CY1965" s="21"/>
      <c r="CZ1965" s="21"/>
      <c r="DA1965" s="21"/>
      <c r="DF1965" s="2"/>
      <c r="DH1965" s="21"/>
      <c r="DI1965" s="21"/>
      <c r="DJ1965" s="21"/>
      <c r="DO1965" s="2"/>
      <c r="DQ1965" s="21"/>
      <c r="DR1965" s="21"/>
      <c r="DS1965" s="21"/>
      <c r="DX1965" s="2"/>
      <c r="DZ1965" s="21"/>
      <c r="EA1965" s="21"/>
      <c r="EB1965" s="21"/>
      <c r="EG1965" s="2"/>
      <c r="EI1965" s="21"/>
      <c r="EJ1965" s="21"/>
      <c r="EK1965" s="21"/>
      <c r="EP1965" s="2"/>
      <c r="ER1965" s="21"/>
      <c r="ES1965" s="21"/>
      <c r="ET1965" s="21"/>
      <c r="EY1965" s="2"/>
      <c r="FA1965" s="21"/>
      <c r="FB1965" s="21"/>
      <c r="FC1965" s="21"/>
      <c r="FH1965" s="2"/>
      <c r="FJ1965" s="21"/>
      <c r="FK1965" s="21"/>
      <c r="FL1965" s="21"/>
      <c r="FQ1965" s="2"/>
      <c r="FS1965" s="21"/>
      <c r="FT1965" s="21"/>
      <c r="FU1965" s="21"/>
      <c r="FZ1965" s="2"/>
      <c r="GB1965" s="21"/>
      <c r="GC1965" s="21"/>
      <c r="GD1965" s="21"/>
      <c r="GI1965" s="2"/>
      <c r="GK1965" s="21"/>
      <c r="GL1965" s="21"/>
      <c r="GM1965" s="21"/>
      <c r="GR1965" s="2"/>
      <c r="GT1965" s="21"/>
      <c r="GU1965" s="21"/>
      <c r="GV1965" s="21"/>
      <c r="HA1965" s="2"/>
      <c r="HC1965" s="21"/>
      <c r="HD1965" s="21"/>
      <c r="HE1965" s="21"/>
      <c r="HJ1965" s="21"/>
      <c r="HK1965" s="21"/>
      <c r="HL1965" s="21"/>
      <c r="HM1965" s="21"/>
      <c r="HN1965" s="21"/>
      <c r="HO1965" s="21"/>
      <c r="HP1965" s="21"/>
      <c r="HQ1965" s="21"/>
      <c r="HR1965" s="21"/>
      <c r="HS1965" s="21"/>
      <c r="HT1965" s="21"/>
      <c r="HU1965" s="21"/>
      <c r="HV1965" s="21"/>
      <c r="HW1965" s="21"/>
      <c r="HX1965" s="21"/>
      <c r="HY1965" s="21"/>
      <c r="HZ1965" s="21"/>
      <c r="IA1965" s="21"/>
      <c r="IB1965" s="21"/>
      <c r="IC1965" s="21"/>
      <c r="ID1965" s="21"/>
      <c r="IE1965" s="21"/>
      <c r="IF1965" s="21"/>
      <c r="IG1965" s="21"/>
      <c r="IH1965" s="21"/>
      <c r="II1965" s="21"/>
      <c r="IJ1965" s="21"/>
      <c r="IK1965" s="21"/>
      <c r="IL1965" s="21"/>
      <c r="IM1965" s="21"/>
      <c r="IN1965" s="21"/>
      <c r="IO1965" s="21"/>
      <c r="RL1965" s="236"/>
    </row>
    <row r="1966" spans="1:480" s="17" customFormat="1" ht="14.25">
      <c r="A1966" s="321"/>
      <c r="B1966" s="321"/>
      <c r="C1966" s="321"/>
      <c r="D1966" s="321"/>
      <c r="E1966" s="299"/>
      <c r="F1966" s="21"/>
      <c r="G1966" s="21"/>
      <c r="K1966" s="2"/>
      <c r="M1966" s="21"/>
      <c r="N1966" s="21"/>
      <c r="O1966" s="21"/>
      <c r="T1966" s="2"/>
      <c r="V1966" s="21"/>
      <c r="W1966" s="21"/>
      <c r="X1966" s="21"/>
      <c r="AC1966" s="2"/>
      <c r="AE1966" s="21"/>
      <c r="AF1966" s="21"/>
      <c r="AG1966" s="21"/>
      <c r="AL1966" s="2"/>
      <c r="AN1966" s="21"/>
      <c r="AO1966" s="21"/>
      <c r="AP1966" s="21"/>
      <c r="AU1966" s="2"/>
      <c r="AW1966" s="21"/>
      <c r="AX1966" s="21"/>
      <c r="AY1966" s="21"/>
      <c r="BD1966" s="2"/>
      <c r="BF1966" s="21"/>
      <c r="BG1966" s="21"/>
      <c r="BH1966" s="21"/>
      <c r="BM1966" s="2"/>
      <c r="BO1966" s="21"/>
      <c r="BP1966" s="21"/>
      <c r="BQ1966" s="21"/>
      <c r="BV1966" s="2"/>
      <c r="BX1966" s="21"/>
      <c r="BY1966" s="21"/>
      <c r="BZ1966" s="21"/>
      <c r="CE1966" s="2"/>
      <c r="CG1966" s="21"/>
      <c r="CH1966" s="21"/>
      <c r="CI1966" s="21"/>
      <c r="CN1966" s="2"/>
      <c r="CP1966" s="21"/>
      <c r="CQ1966" s="21"/>
      <c r="CR1966" s="21"/>
      <c r="CW1966" s="2"/>
      <c r="CY1966" s="21"/>
      <c r="CZ1966" s="21"/>
      <c r="DA1966" s="21"/>
      <c r="DF1966" s="2"/>
      <c r="DH1966" s="21"/>
      <c r="DI1966" s="21"/>
      <c r="DJ1966" s="21"/>
      <c r="DO1966" s="2"/>
      <c r="DQ1966" s="21"/>
      <c r="DR1966" s="21"/>
      <c r="DS1966" s="21"/>
      <c r="DX1966" s="2"/>
      <c r="DZ1966" s="21"/>
      <c r="EA1966" s="21"/>
      <c r="EB1966" s="21"/>
      <c r="EG1966" s="2"/>
      <c r="EI1966" s="21"/>
      <c r="EJ1966" s="21"/>
      <c r="EK1966" s="21"/>
      <c r="EP1966" s="2"/>
      <c r="ER1966" s="21"/>
      <c r="ES1966" s="21"/>
      <c r="ET1966" s="21"/>
      <c r="EY1966" s="2"/>
      <c r="FA1966" s="21"/>
      <c r="FB1966" s="21"/>
      <c r="FC1966" s="21"/>
      <c r="FH1966" s="2"/>
      <c r="FJ1966" s="21"/>
      <c r="FK1966" s="21"/>
      <c r="FL1966" s="21"/>
      <c r="FQ1966" s="2"/>
      <c r="FS1966" s="21"/>
      <c r="FT1966" s="21"/>
      <c r="FU1966" s="21"/>
      <c r="FZ1966" s="2"/>
      <c r="GB1966" s="21"/>
      <c r="GC1966" s="21"/>
      <c r="GD1966" s="21"/>
      <c r="GI1966" s="2"/>
      <c r="GK1966" s="21"/>
      <c r="GL1966" s="21"/>
      <c r="GM1966" s="21"/>
      <c r="GR1966" s="2"/>
      <c r="GT1966" s="21"/>
      <c r="GU1966" s="21"/>
      <c r="GV1966" s="21"/>
      <c r="HA1966" s="2"/>
      <c r="HC1966" s="21"/>
      <c r="HD1966" s="21"/>
      <c r="HE1966" s="21"/>
      <c r="HJ1966" s="21"/>
      <c r="HK1966" s="21"/>
      <c r="HL1966" s="21"/>
      <c r="HM1966" s="21"/>
      <c r="HN1966" s="21"/>
      <c r="HO1966" s="21"/>
      <c r="HP1966" s="21"/>
      <c r="HQ1966" s="21"/>
      <c r="HR1966" s="21"/>
      <c r="HS1966" s="21"/>
      <c r="HT1966" s="21"/>
      <c r="HU1966" s="21"/>
      <c r="HV1966" s="21"/>
      <c r="HW1966" s="21"/>
      <c r="HX1966" s="21"/>
      <c r="HY1966" s="21"/>
      <c r="HZ1966" s="21"/>
      <c r="IA1966" s="21"/>
      <c r="IB1966" s="21"/>
      <c r="IC1966" s="21"/>
      <c r="ID1966" s="21"/>
      <c r="IE1966" s="21"/>
      <c r="IF1966" s="21"/>
      <c r="IG1966" s="21"/>
      <c r="IH1966" s="21"/>
      <c r="II1966" s="21"/>
      <c r="IJ1966" s="21"/>
      <c r="IK1966" s="21"/>
      <c r="IL1966" s="21"/>
      <c r="IM1966" s="21"/>
      <c r="IN1966" s="21"/>
      <c r="IO1966" s="21"/>
      <c r="RL1966" s="236"/>
    </row>
    <row r="1967" spans="1:480" s="17" customFormat="1" ht="14.25">
      <c r="A1967" s="321"/>
      <c r="B1967" s="321"/>
      <c r="C1967" s="321"/>
      <c r="D1967" s="321"/>
      <c r="E1967" s="299"/>
      <c r="F1967" s="21"/>
      <c r="G1967" s="21"/>
      <c r="K1967" s="2"/>
      <c r="M1967" s="21"/>
      <c r="N1967" s="21"/>
      <c r="O1967" s="21"/>
      <c r="T1967" s="2"/>
      <c r="V1967" s="21"/>
      <c r="W1967" s="21"/>
      <c r="X1967" s="21"/>
      <c r="AC1967" s="2"/>
      <c r="AE1967" s="21"/>
      <c r="AF1967" s="21"/>
      <c r="AG1967" s="21"/>
      <c r="AL1967" s="2"/>
      <c r="AN1967" s="21"/>
      <c r="AO1967" s="21"/>
      <c r="AP1967" s="21"/>
      <c r="AU1967" s="2"/>
      <c r="AW1967" s="21"/>
      <c r="AX1967" s="21"/>
      <c r="AY1967" s="21"/>
      <c r="BD1967" s="2"/>
      <c r="BF1967" s="21"/>
      <c r="BG1967" s="21"/>
      <c r="BH1967" s="21"/>
      <c r="BM1967" s="2"/>
      <c r="BO1967" s="21"/>
      <c r="BP1967" s="21"/>
      <c r="BQ1967" s="21"/>
      <c r="BV1967" s="2"/>
      <c r="BX1967" s="21"/>
      <c r="BY1967" s="21"/>
      <c r="BZ1967" s="21"/>
      <c r="CE1967" s="2"/>
      <c r="CG1967" s="21"/>
      <c r="CH1967" s="21"/>
      <c r="CI1967" s="21"/>
      <c r="CN1967" s="2"/>
      <c r="CP1967" s="21"/>
      <c r="CQ1967" s="21"/>
      <c r="CR1967" s="21"/>
      <c r="CW1967" s="2"/>
      <c r="CY1967" s="21"/>
      <c r="CZ1967" s="21"/>
      <c r="DA1967" s="21"/>
      <c r="DF1967" s="2"/>
      <c r="DH1967" s="21"/>
      <c r="DI1967" s="21"/>
      <c r="DJ1967" s="21"/>
      <c r="DO1967" s="2"/>
      <c r="DQ1967" s="21"/>
      <c r="DR1967" s="21"/>
      <c r="DS1967" s="21"/>
      <c r="DX1967" s="2"/>
      <c r="DZ1967" s="21"/>
      <c r="EA1967" s="21"/>
      <c r="EB1967" s="21"/>
      <c r="EG1967" s="2"/>
      <c r="EI1967" s="21"/>
      <c r="EJ1967" s="21"/>
      <c r="EK1967" s="21"/>
      <c r="EP1967" s="2"/>
      <c r="ER1967" s="21"/>
      <c r="ES1967" s="21"/>
      <c r="ET1967" s="21"/>
      <c r="EY1967" s="2"/>
      <c r="FA1967" s="21"/>
      <c r="FB1967" s="21"/>
      <c r="FC1967" s="21"/>
      <c r="FH1967" s="2"/>
      <c r="FJ1967" s="21"/>
      <c r="FK1967" s="21"/>
      <c r="FL1967" s="21"/>
      <c r="FQ1967" s="2"/>
      <c r="FS1967" s="21"/>
      <c r="FT1967" s="21"/>
      <c r="FU1967" s="21"/>
      <c r="FZ1967" s="2"/>
      <c r="GB1967" s="21"/>
      <c r="GC1967" s="21"/>
      <c r="GD1967" s="21"/>
      <c r="GI1967" s="2"/>
      <c r="GK1967" s="21"/>
      <c r="GL1967" s="21"/>
      <c r="GM1967" s="21"/>
      <c r="GR1967" s="2"/>
      <c r="GT1967" s="21"/>
      <c r="GU1967" s="21"/>
      <c r="GV1967" s="21"/>
      <c r="HA1967" s="2"/>
      <c r="HC1967" s="21"/>
      <c r="HD1967" s="21"/>
      <c r="HE1967" s="21"/>
      <c r="HJ1967" s="21"/>
      <c r="HK1967" s="21"/>
      <c r="HL1967" s="21"/>
      <c r="HM1967" s="21"/>
      <c r="HN1967" s="21"/>
      <c r="HO1967" s="21"/>
      <c r="HP1967" s="21"/>
      <c r="HQ1967" s="21"/>
      <c r="HR1967" s="21"/>
      <c r="HS1967" s="21"/>
      <c r="HT1967" s="21"/>
      <c r="HU1967" s="21"/>
      <c r="HV1967" s="21"/>
      <c r="HW1967" s="21"/>
      <c r="HX1967" s="21"/>
      <c r="HY1967" s="21"/>
      <c r="HZ1967" s="21"/>
      <c r="IA1967" s="21"/>
      <c r="IB1967" s="21"/>
      <c r="IC1967" s="21"/>
      <c r="ID1967" s="21"/>
      <c r="IE1967" s="21"/>
      <c r="IF1967" s="21"/>
      <c r="IG1967" s="21"/>
      <c r="IH1967" s="21"/>
      <c r="II1967" s="21"/>
      <c r="IJ1967" s="21"/>
      <c r="IK1967" s="21"/>
      <c r="IL1967" s="21"/>
      <c r="IM1967" s="21"/>
      <c r="IN1967" s="21"/>
      <c r="IO1967" s="21"/>
      <c r="RL1967" s="236"/>
    </row>
    <row r="1968" spans="1:480" s="17" customFormat="1" ht="14.25">
      <c r="A1968" s="321"/>
      <c r="B1968" s="321"/>
      <c r="C1968" s="321"/>
      <c r="D1968" s="321"/>
      <c r="E1968" s="299"/>
      <c r="F1968" s="21"/>
      <c r="G1968" s="21"/>
      <c r="K1968" s="2"/>
      <c r="M1968" s="21"/>
      <c r="N1968" s="21"/>
      <c r="O1968" s="21"/>
      <c r="T1968" s="2"/>
      <c r="V1968" s="21"/>
      <c r="W1968" s="21"/>
      <c r="X1968" s="21"/>
      <c r="AC1968" s="2"/>
      <c r="AE1968" s="21"/>
      <c r="AF1968" s="21"/>
      <c r="AG1968" s="21"/>
      <c r="AL1968" s="2"/>
      <c r="AN1968" s="21"/>
      <c r="AO1968" s="21"/>
      <c r="AP1968" s="21"/>
      <c r="AU1968" s="2"/>
      <c r="AW1968" s="21"/>
      <c r="AX1968" s="21"/>
      <c r="AY1968" s="21"/>
      <c r="BD1968" s="2"/>
      <c r="BF1968" s="21"/>
      <c r="BG1968" s="21"/>
      <c r="BH1968" s="21"/>
      <c r="BM1968" s="2"/>
      <c r="BO1968" s="21"/>
      <c r="BP1968" s="21"/>
      <c r="BQ1968" s="21"/>
      <c r="BV1968" s="2"/>
      <c r="BX1968" s="21"/>
      <c r="BY1968" s="21"/>
      <c r="BZ1968" s="21"/>
      <c r="CE1968" s="2"/>
      <c r="CG1968" s="21"/>
      <c r="CH1968" s="21"/>
      <c r="CI1968" s="21"/>
      <c r="CN1968" s="2"/>
      <c r="CP1968" s="21"/>
      <c r="CQ1968" s="21"/>
      <c r="CR1968" s="21"/>
      <c r="CW1968" s="2"/>
      <c r="CY1968" s="21"/>
      <c r="CZ1968" s="21"/>
      <c r="DA1968" s="21"/>
      <c r="DF1968" s="2"/>
      <c r="DH1968" s="21"/>
      <c r="DI1968" s="21"/>
      <c r="DJ1968" s="21"/>
      <c r="DO1968" s="2"/>
      <c r="DQ1968" s="21"/>
      <c r="DR1968" s="21"/>
      <c r="DS1968" s="21"/>
      <c r="DX1968" s="2"/>
      <c r="DZ1968" s="21"/>
      <c r="EA1968" s="21"/>
      <c r="EB1968" s="21"/>
      <c r="EG1968" s="2"/>
      <c r="EI1968" s="21"/>
      <c r="EJ1968" s="21"/>
      <c r="EK1968" s="21"/>
      <c r="EP1968" s="2"/>
      <c r="ER1968" s="21"/>
      <c r="ES1968" s="21"/>
      <c r="ET1968" s="21"/>
      <c r="EY1968" s="2"/>
      <c r="FA1968" s="21"/>
      <c r="FB1968" s="21"/>
      <c r="FC1968" s="21"/>
      <c r="FH1968" s="2"/>
      <c r="FJ1968" s="21"/>
      <c r="FK1968" s="21"/>
      <c r="FL1968" s="21"/>
      <c r="FQ1968" s="2"/>
      <c r="FS1968" s="21"/>
      <c r="FT1968" s="21"/>
      <c r="FU1968" s="21"/>
      <c r="FZ1968" s="2"/>
      <c r="GB1968" s="21"/>
      <c r="GC1968" s="21"/>
      <c r="GD1968" s="21"/>
      <c r="GI1968" s="2"/>
      <c r="GK1968" s="21"/>
      <c r="GL1968" s="21"/>
      <c r="GM1968" s="21"/>
      <c r="GR1968" s="2"/>
      <c r="GT1968" s="21"/>
      <c r="GU1968" s="21"/>
      <c r="GV1968" s="21"/>
      <c r="HA1968" s="2"/>
      <c r="HC1968" s="21"/>
      <c r="HD1968" s="21"/>
      <c r="HE1968" s="21"/>
      <c r="HJ1968" s="21"/>
      <c r="HK1968" s="21"/>
      <c r="HL1968" s="21"/>
      <c r="HM1968" s="21"/>
      <c r="HN1968" s="21"/>
      <c r="HO1968" s="21"/>
      <c r="HP1968" s="21"/>
      <c r="HQ1968" s="21"/>
      <c r="HR1968" s="21"/>
      <c r="HS1968" s="21"/>
      <c r="HT1968" s="21"/>
      <c r="HU1968" s="21"/>
      <c r="HV1968" s="21"/>
      <c r="HW1968" s="21"/>
      <c r="HX1968" s="21"/>
      <c r="HY1968" s="21"/>
      <c r="HZ1968" s="21"/>
      <c r="IA1968" s="21"/>
      <c r="IB1968" s="21"/>
      <c r="IC1968" s="21"/>
      <c r="ID1968" s="21"/>
      <c r="IE1968" s="21"/>
      <c r="IF1968" s="21"/>
      <c r="IG1968" s="21"/>
      <c r="IH1968" s="21"/>
      <c r="II1968" s="21"/>
      <c r="IJ1968" s="21"/>
      <c r="IK1968" s="21"/>
      <c r="IL1968" s="21"/>
      <c r="IM1968" s="21"/>
      <c r="IN1968" s="21"/>
      <c r="IO1968" s="21"/>
      <c r="RL1968" s="236"/>
    </row>
    <row r="1969" spans="1:480" s="17" customFormat="1" ht="14.25">
      <c r="A1969" s="321"/>
      <c r="B1969" s="321"/>
      <c r="C1969" s="321"/>
      <c r="D1969" s="321"/>
      <c r="E1969" s="299"/>
      <c r="F1969" s="21"/>
      <c r="G1969" s="21"/>
      <c r="K1969" s="2"/>
      <c r="M1969" s="21"/>
      <c r="N1969" s="21"/>
      <c r="O1969" s="21"/>
      <c r="T1969" s="2"/>
      <c r="V1969" s="21"/>
      <c r="W1969" s="21"/>
      <c r="X1969" s="21"/>
      <c r="AC1969" s="2"/>
      <c r="AE1969" s="21"/>
      <c r="AF1969" s="21"/>
      <c r="AG1969" s="21"/>
      <c r="AL1969" s="2"/>
      <c r="AN1969" s="21"/>
      <c r="AO1969" s="21"/>
      <c r="AP1969" s="21"/>
      <c r="AU1969" s="2"/>
      <c r="AW1969" s="21"/>
      <c r="AX1969" s="21"/>
      <c r="AY1969" s="21"/>
      <c r="BD1969" s="2"/>
      <c r="BF1969" s="21"/>
      <c r="BG1969" s="21"/>
      <c r="BH1969" s="21"/>
      <c r="BM1969" s="2"/>
      <c r="BO1969" s="21"/>
      <c r="BP1969" s="21"/>
      <c r="BQ1969" s="21"/>
      <c r="BV1969" s="2"/>
      <c r="BX1969" s="21"/>
      <c r="BY1969" s="21"/>
      <c r="BZ1969" s="21"/>
      <c r="CE1969" s="2"/>
      <c r="CG1969" s="21"/>
      <c r="CH1969" s="21"/>
      <c r="CI1969" s="21"/>
      <c r="CN1969" s="2"/>
      <c r="CP1969" s="21"/>
      <c r="CQ1969" s="21"/>
      <c r="CR1969" s="21"/>
      <c r="CW1969" s="2"/>
      <c r="CY1969" s="21"/>
      <c r="CZ1969" s="21"/>
      <c r="DA1969" s="21"/>
      <c r="DF1969" s="2"/>
      <c r="DH1969" s="21"/>
      <c r="DI1969" s="21"/>
      <c r="DJ1969" s="21"/>
      <c r="DO1969" s="2"/>
      <c r="DQ1969" s="21"/>
      <c r="DR1969" s="21"/>
      <c r="DS1969" s="21"/>
      <c r="DX1969" s="2"/>
      <c r="DZ1969" s="21"/>
      <c r="EA1969" s="21"/>
      <c r="EB1969" s="21"/>
      <c r="EG1969" s="2"/>
      <c r="EI1969" s="21"/>
      <c r="EJ1969" s="21"/>
      <c r="EK1969" s="21"/>
      <c r="EP1969" s="2"/>
      <c r="ER1969" s="21"/>
      <c r="ES1969" s="21"/>
      <c r="ET1969" s="21"/>
      <c r="EY1969" s="2"/>
      <c r="FA1969" s="21"/>
      <c r="FB1969" s="21"/>
      <c r="FC1969" s="21"/>
      <c r="FH1969" s="2"/>
      <c r="FJ1969" s="21"/>
      <c r="FK1969" s="21"/>
      <c r="FL1969" s="21"/>
      <c r="FQ1969" s="2"/>
      <c r="FS1969" s="21"/>
      <c r="FT1969" s="21"/>
      <c r="FU1969" s="21"/>
      <c r="FZ1969" s="2"/>
      <c r="GB1969" s="21"/>
      <c r="GC1969" s="21"/>
      <c r="GD1969" s="21"/>
      <c r="GI1969" s="2"/>
      <c r="GK1969" s="21"/>
      <c r="GL1969" s="21"/>
      <c r="GM1969" s="21"/>
      <c r="GR1969" s="2"/>
      <c r="GT1969" s="21"/>
      <c r="GU1969" s="21"/>
      <c r="GV1969" s="21"/>
      <c r="HA1969" s="2"/>
      <c r="HC1969" s="21"/>
      <c r="HD1969" s="21"/>
      <c r="HE1969" s="21"/>
      <c r="HJ1969" s="21"/>
      <c r="HK1969" s="21"/>
      <c r="HL1969" s="21"/>
      <c r="HM1969" s="21"/>
      <c r="HN1969" s="21"/>
      <c r="HO1969" s="21"/>
      <c r="HP1969" s="21"/>
      <c r="HQ1969" s="21"/>
      <c r="HR1969" s="21"/>
      <c r="HS1969" s="21"/>
      <c r="HT1969" s="21"/>
      <c r="HU1969" s="21"/>
      <c r="HV1969" s="21"/>
      <c r="HW1969" s="21"/>
      <c r="HX1969" s="21"/>
      <c r="HY1969" s="21"/>
      <c r="HZ1969" s="21"/>
      <c r="IA1969" s="21"/>
      <c r="IB1969" s="21"/>
      <c r="IC1969" s="21"/>
      <c r="ID1969" s="21"/>
      <c r="IE1969" s="21"/>
      <c r="IF1969" s="21"/>
      <c r="IG1969" s="21"/>
      <c r="IH1969" s="21"/>
      <c r="II1969" s="21"/>
      <c r="IJ1969" s="21"/>
      <c r="IK1969" s="21"/>
      <c r="IL1969" s="21"/>
      <c r="IM1969" s="21"/>
      <c r="IN1969" s="21"/>
      <c r="IO1969" s="21"/>
      <c r="RL1969" s="236"/>
    </row>
    <row r="1970" spans="1:480" s="17" customFormat="1" ht="14.25">
      <c r="A1970" s="321"/>
      <c r="B1970" s="321"/>
      <c r="C1970" s="321"/>
      <c r="D1970" s="321"/>
      <c r="E1970" s="299"/>
      <c r="F1970" s="21"/>
      <c r="G1970" s="21"/>
      <c r="K1970" s="2"/>
      <c r="M1970" s="21"/>
      <c r="N1970" s="21"/>
      <c r="O1970" s="21"/>
      <c r="T1970" s="2"/>
      <c r="V1970" s="21"/>
      <c r="W1970" s="21"/>
      <c r="X1970" s="21"/>
      <c r="AC1970" s="2"/>
      <c r="AE1970" s="21"/>
      <c r="AF1970" s="21"/>
      <c r="AG1970" s="21"/>
      <c r="AL1970" s="2"/>
      <c r="AN1970" s="21"/>
      <c r="AO1970" s="21"/>
      <c r="AP1970" s="21"/>
      <c r="AU1970" s="2"/>
      <c r="AW1970" s="21"/>
      <c r="AX1970" s="21"/>
      <c r="AY1970" s="21"/>
      <c r="BD1970" s="2"/>
      <c r="BF1970" s="21"/>
      <c r="BG1970" s="21"/>
      <c r="BH1970" s="21"/>
      <c r="BM1970" s="2"/>
      <c r="BO1970" s="21"/>
      <c r="BP1970" s="21"/>
      <c r="BQ1970" s="21"/>
      <c r="BV1970" s="2"/>
      <c r="BX1970" s="21"/>
      <c r="BY1970" s="21"/>
      <c r="BZ1970" s="21"/>
      <c r="CE1970" s="2"/>
      <c r="CG1970" s="21"/>
      <c r="CH1970" s="21"/>
      <c r="CI1970" s="21"/>
      <c r="CN1970" s="2"/>
      <c r="CP1970" s="21"/>
      <c r="CQ1970" s="21"/>
      <c r="CR1970" s="21"/>
      <c r="CW1970" s="2"/>
      <c r="CY1970" s="21"/>
      <c r="CZ1970" s="21"/>
      <c r="DA1970" s="21"/>
      <c r="DF1970" s="2"/>
      <c r="DH1970" s="21"/>
      <c r="DI1970" s="21"/>
      <c r="DJ1970" s="21"/>
      <c r="DO1970" s="2"/>
      <c r="DQ1970" s="21"/>
      <c r="DR1970" s="21"/>
      <c r="DS1970" s="21"/>
      <c r="DX1970" s="2"/>
      <c r="DZ1970" s="21"/>
      <c r="EA1970" s="21"/>
      <c r="EB1970" s="21"/>
      <c r="EG1970" s="2"/>
      <c r="EI1970" s="21"/>
      <c r="EJ1970" s="21"/>
      <c r="EK1970" s="21"/>
      <c r="EP1970" s="2"/>
      <c r="ER1970" s="21"/>
      <c r="ES1970" s="21"/>
      <c r="ET1970" s="21"/>
      <c r="EY1970" s="2"/>
      <c r="FA1970" s="21"/>
      <c r="FB1970" s="21"/>
      <c r="FC1970" s="21"/>
      <c r="FH1970" s="2"/>
      <c r="FJ1970" s="21"/>
      <c r="FK1970" s="21"/>
      <c r="FL1970" s="21"/>
      <c r="FQ1970" s="2"/>
      <c r="FS1970" s="21"/>
      <c r="FT1970" s="21"/>
      <c r="FU1970" s="21"/>
      <c r="FZ1970" s="2"/>
      <c r="GB1970" s="21"/>
      <c r="GC1970" s="21"/>
      <c r="GD1970" s="21"/>
      <c r="GI1970" s="2"/>
      <c r="GK1970" s="21"/>
      <c r="GL1970" s="21"/>
      <c r="GM1970" s="21"/>
      <c r="GR1970" s="2"/>
      <c r="GT1970" s="21"/>
      <c r="GU1970" s="21"/>
      <c r="GV1970" s="21"/>
      <c r="HA1970" s="2"/>
      <c r="HC1970" s="21"/>
      <c r="HD1970" s="21"/>
      <c r="HE1970" s="21"/>
      <c r="HJ1970" s="21"/>
      <c r="HK1970" s="21"/>
      <c r="HL1970" s="21"/>
      <c r="HM1970" s="21"/>
      <c r="HN1970" s="21"/>
      <c r="HO1970" s="21"/>
      <c r="HP1970" s="21"/>
      <c r="HQ1970" s="21"/>
      <c r="HR1970" s="21"/>
      <c r="HS1970" s="21"/>
      <c r="HT1970" s="21"/>
      <c r="HU1970" s="21"/>
      <c r="HV1970" s="21"/>
      <c r="HW1970" s="21"/>
      <c r="HX1970" s="21"/>
      <c r="HY1970" s="21"/>
      <c r="HZ1970" s="21"/>
      <c r="IA1970" s="21"/>
      <c r="IB1970" s="21"/>
      <c r="IC1970" s="21"/>
      <c r="ID1970" s="21"/>
      <c r="IE1970" s="21"/>
      <c r="IF1970" s="21"/>
      <c r="IG1970" s="21"/>
      <c r="IH1970" s="21"/>
      <c r="II1970" s="21"/>
      <c r="IJ1970" s="21"/>
      <c r="IK1970" s="21"/>
      <c r="IL1970" s="21"/>
      <c r="IM1970" s="21"/>
      <c r="IN1970" s="21"/>
      <c r="IO1970" s="21"/>
      <c r="RL1970" s="236"/>
    </row>
    <row r="1971" spans="1:480" s="17" customFormat="1" ht="14.25">
      <c r="A1971" s="321"/>
      <c r="B1971" s="321"/>
      <c r="C1971" s="321"/>
      <c r="D1971" s="321"/>
      <c r="E1971" s="299"/>
      <c r="F1971" s="21"/>
      <c r="G1971" s="21"/>
      <c r="K1971" s="2"/>
      <c r="M1971" s="21"/>
      <c r="N1971" s="21"/>
      <c r="O1971" s="21"/>
      <c r="T1971" s="2"/>
      <c r="V1971" s="21"/>
      <c r="W1971" s="21"/>
      <c r="X1971" s="21"/>
      <c r="AC1971" s="2"/>
      <c r="AE1971" s="21"/>
      <c r="AF1971" s="21"/>
      <c r="AG1971" s="21"/>
      <c r="AL1971" s="2"/>
      <c r="AN1971" s="21"/>
      <c r="AO1971" s="21"/>
      <c r="AP1971" s="21"/>
      <c r="AU1971" s="2"/>
      <c r="AW1971" s="21"/>
      <c r="AX1971" s="21"/>
      <c r="AY1971" s="21"/>
      <c r="BD1971" s="2"/>
      <c r="BF1971" s="21"/>
      <c r="BG1971" s="21"/>
      <c r="BH1971" s="21"/>
      <c r="BM1971" s="2"/>
      <c r="BO1971" s="21"/>
      <c r="BP1971" s="21"/>
      <c r="BQ1971" s="21"/>
      <c r="BV1971" s="2"/>
      <c r="BX1971" s="21"/>
      <c r="BY1971" s="21"/>
      <c r="BZ1971" s="21"/>
      <c r="CE1971" s="2"/>
      <c r="CG1971" s="21"/>
      <c r="CH1971" s="21"/>
      <c r="CI1971" s="21"/>
      <c r="CN1971" s="2"/>
      <c r="CP1971" s="21"/>
      <c r="CQ1971" s="21"/>
      <c r="CR1971" s="21"/>
      <c r="CW1971" s="2"/>
      <c r="CY1971" s="21"/>
      <c r="CZ1971" s="21"/>
      <c r="DA1971" s="21"/>
      <c r="DF1971" s="2"/>
      <c r="DH1971" s="21"/>
      <c r="DI1971" s="21"/>
      <c r="DJ1971" s="21"/>
      <c r="DO1971" s="2"/>
      <c r="DQ1971" s="21"/>
      <c r="DR1971" s="21"/>
      <c r="DS1971" s="21"/>
      <c r="DX1971" s="2"/>
      <c r="DZ1971" s="21"/>
      <c r="EA1971" s="21"/>
      <c r="EB1971" s="21"/>
      <c r="EG1971" s="2"/>
      <c r="EI1971" s="21"/>
      <c r="EJ1971" s="21"/>
      <c r="EK1971" s="21"/>
      <c r="EP1971" s="2"/>
      <c r="ER1971" s="21"/>
      <c r="ES1971" s="21"/>
      <c r="ET1971" s="21"/>
      <c r="EY1971" s="2"/>
      <c r="FA1971" s="21"/>
      <c r="FB1971" s="21"/>
      <c r="FC1971" s="21"/>
      <c r="FH1971" s="2"/>
      <c r="FJ1971" s="21"/>
      <c r="FK1971" s="21"/>
      <c r="FL1971" s="21"/>
      <c r="FQ1971" s="2"/>
      <c r="FS1971" s="21"/>
      <c r="FT1971" s="21"/>
      <c r="FU1971" s="21"/>
      <c r="FZ1971" s="2"/>
      <c r="GB1971" s="21"/>
      <c r="GC1971" s="21"/>
      <c r="GD1971" s="21"/>
      <c r="GI1971" s="2"/>
      <c r="GK1971" s="21"/>
      <c r="GL1971" s="21"/>
      <c r="GM1971" s="21"/>
      <c r="GR1971" s="2"/>
      <c r="GT1971" s="21"/>
      <c r="GU1971" s="21"/>
      <c r="GV1971" s="21"/>
      <c r="HA1971" s="2"/>
      <c r="HC1971" s="21"/>
      <c r="HD1971" s="21"/>
      <c r="HE1971" s="21"/>
      <c r="HJ1971" s="21"/>
      <c r="HK1971" s="21"/>
      <c r="HL1971" s="21"/>
      <c r="HM1971" s="21"/>
      <c r="HN1971" s="21"/>
      <c r="HO1971" s="21"/>
      <c r="HP1971" s="21"/>
      <c r="HQ1971" s="21"/>
      <c r="HR1971" s="21"/>
      <c r="HS1971" s="21"/>
      <c r="HT1971" s="21"/>
      <c r="HU1971" s="21"/>
      <c r="HV1971" s="21"/>
      <c r="HW1971" s="21"/>
      <c r="HX1971" s="21"/>
      <c r="HY1971" s="21"/>
      <c r="HZ1971" s="21"/>
      <c r="IA1971" s="21"/>
      <c r="IB1971" s="21"/>
      <c r="IC1971" s="21"/>
      <c r="ID1971" s="21"/>
      <c r="IE1971" s="21"/>
      <c r="IF1971" s="21"/>
      <c r="IG1971" s="21"/>
      <c r="IH1971" s="21"/>
      <c r="II1971" s="21"/>
      <c r="IJ1971" s="21"/>
      <c r="IK1971" s="21"/>
      <c r="IL1971" s="21"/>
      <c r="IM1971" s="21"/>
      <c r="IN1971" s="21"/>
      <c r="IO1971" s="21"/>
      <c r="RL1971" s="236"/>
    </row>
    <row r="1972" spans="1:480" s="17" customFormat="1" ht="14.25">
      <c r="A1972" s="321"/>
      <c r="B1972" s="321"/>
      <c r="C1972" s="321"/>
      <c r="D1972" s="321"/>
      <c r="E1972" s="299"/>
      <c r="F1972" s="21"/>
      <c r="G1972" s="21"/>
      <c r="K1972" s="2"/>
      <c r="M1972" s="21"/>
      <c r="N1972" s="21"/>
      <c r="O1972" s="21"/>
      <c r="T1972" s="2"/>
      <c r="V1972" s="21"/>
      <c r="W1972" s="21"/>
      <c r="X1972" s="21"/>
      <c r="AC1972" s="2"/>
      <c r="AE1972" s="21"/>
      <c r="AF1972" s="21"/>
      <c r="AG1972" s="21"/>
      <c r="AL1972" s="2"/>
      <c r="AN1972" s="21"/>
      <c r="AO1972" s="21"/>
      <c r="AP1972" s="21"/>
      <c r="AU1972" s="2"/>
      <c r="AW1972" s="21"/>
      <c r="AX1972" s="21"/>
      <c r="AY1972" s="21"/>
      <c r="BD1972" s="2"/>
      <c r="BF1972" s="21"/>
      <c r="BG1972" s="21"/>
      <c r="BH1972" s="21"/>
      <c r="BM1972" s="2"/>
      <c r="BO1972" s="21"/>
      <c r="BP1972" s="21"/>
      <c r="BQ1972" s="21"/>
      <c r="BV1972" s="2"/>
      <c r="BX1972" s="21"/>
      <c r="BY1972" s="21"/>
      <c r="BZ1972" s="21"/>
      <c r="CE1972" s="2"/>
      <c r="CG1972" s="21"/>
      <c r="CH1972" s="21"/>
      <c r="CI1972" s="21"/>
      <c r="CN1972" s="2"/>
      <c r="CP1972" s="21"/>
      <c r="CQ1972" s="21"/>
      <c r="CR1972" s="21"/>
      <c r="CW1972" s="2"/>
      <c r="CY1972" s="21"/>
      <c r="CZ1972" s="21"/>
      <c r="DA1972" s="21"/>
      <c r="DF1972" s="2"/>
      <c r="DH1972" s="21"/>
      <c r="DI1972" s="21"/>
      <c r="DJ1972" s="21"/>
      <c r="DO1972" s="2"/>
      <c r="DQ1972" s="21"/>
      <c r="DR1972" s="21"/>
      <c r="DS1972" s="21"/>
      <c r="DX1972" s="2"/>
      <c r="DZ1972" s="21"/>
      <c r="EA1972" s="21"/>
      <c r="EB1972" s="21"/>
      <c r="EG1972" s="2"/>
      <c r="EI1972" s="21"/>
      <c r="EJ1972" s="21"/>
      <c r="EK1972" s="21"/>
      <c r="EP1972" s="2"/>
      <c r="ER1972" s="21"/>
      <c r="ES1972" s="21"/>
      <c r="ET1972" s="21"/>
      <c r="EY1972" s="2"/>
      <c r="FA1972" s="21"/>
      <c r="FB1972" s="21"/>
      <c r="FC1972" s="21"/>
      <c r="FH1972" s="2"/>
      <c r="FJ1972" s="21"/>
      <c r="FK1972" s="21"/>
      <c r="FL1972" s="21"/>
      <c r="FQ1972" s="2"/>
      <c r="FS1972" s="21"/>
      <c r="FT1972" s="21"/>
      <c r="FU1972" s="21"/>
      <c r="FZ1972" s="2"/>
      <c r="GB1972" s="21"/>
      <c r="GC1972" s="21"/>
      <c r="GD1972" s="21"/>
      <c r="GI1972" s="2"/>
      <c r="GK1972" s="21"/>
      <c r="GL1972" s="21"/>
      <c r="GM1972" s="21"/>
      <c r="GR1972" s="2"/>
      <c r="GT1972" s="21"/>
      <c r="GU1972" s="21"/>
      <c r="GV1972" s="21"/>
      <c r="HA1972" s="2"/>
      <c r="HC1972" s="21"/>
      <c r="HD1972" s="21"/>
      <c r="HE1972" s="21"/>
      <c r="HJ1972" s="21"/>
      <c r="HK1972" s="21"/>
      <c r="HL1972" s="21"/>
      <c r="HM1972" s="21"/>
      <c r="HN1972" s="21"/>
      <c r="HO1972" s="21"/>
      <c r="HP1972" s="21"/>
      <c r="HQ1972" s="21"/>
      <c r="HR1972" s="21"/>
      <c r="HS1972" s="21"/>
      <c r="HT1972" s="21"/>
      <c r="HU1972" s="21"/>
      <c r="HV1972" s="21"/>
      <c r="HW1972" s="21"/>
      <c r="HX1972" s="21"/>
      <c r="HY1972" s="21"/>
      <c r="HZ1972" s="21"/>
      <c r="IA1972" s="21"/>
      <c r="IB1972" s="21"/>
      <c r="IC1972" s="21"/>
      <c r="ID1972" s="21"/>
      <c r="IE1972" s="21"/>
      <c r="IF1972" s="21"/>
      <c r="IG1972" s="21"/>
      <c r="IH1972" s="21"/>
      <c r="II1972" s="21"/>
      <c r="IJ1972" s="21"/>
      <c r="IK1972" s="21"/>
      <c r="IL1972" s="21"/>
      <c r="IM1972" s="21"/>
      <c r="IN1972" s="21"/>
      <c r="IO1972" s="21"/>
      <c r="RL1972" s="236"/>
    </row>
    <row r="1973" spans="1:480" s="17" customFormat="1" ht="14.25">
      <c r="A1973" s="321"/>
      <c r="B1973" s="321"/>
      <c r="C1973" s="321"/>
      <c r="D1973" s="321"/>
      <c r="E1973" s="299"/>
      <c r="F1973" s="21"/>
      <c r="G1973" s="21"/>
      <c r="K1973" s="2"/>
      <c r="M1973" s="21"/>
      <c r="N1973" s="21"/>
      <c r="O1973" s="21"/>
      <c r="T1973" s="2"/>
      <c r="V1973" s="21"/>
      <c r="W1973" s="21"/>
      <c r="X1973" s="21"/>
      <c r="AC1973" s="2"/>
      <c r="AE1973" s="21"/>
      <c r="AF1973" s="21"/>
      <c r="AG1973" s="21"/>
      <c r="AL1973" s="2"/>
      <c r="AN1973" s="21"/>
      <c r="AO1973" s="21"/>
      <c r="AP1973" s="21"/>
      <c r="AU1973" s="2"/>
      <c r="AW1973" s="21"/>
      <c r="AX1973" s="21"/>
      <c r="AY1973" s="21"/>
      <c r="BD1973" s="2"/>
      <c r="BF1973" s="21"/>
      <c r="BG1973" s="21"/>
      <c r="BH1973" s="21"/>
      <c r="BM1973" s="2"/>
      <c r="BO1973" s="21"/>
      <c r="BP1973" s="21"/>
      <c r="BQ1973" s="21"/>
      <c r="BV1973" s="2"/>
      <c r="BX1973" s="21"/>
      <c r="BY1973" s="21"/>
      <c r="BZ1973" s="21"/>
      <c r="CE1973" s="2"/>
      <c r="CG1973" s="21"/>
      <c r="CH1973" s="21"/>
      <c r="CI1973" s="21"/>
      <c r="CN1973" s="2"/>
      <c r="CP1973" s="21"/>
      <c r="CQ1973" s="21"/>
      <c r="CR1973" s="21"/>
      <c r="CW1973" s="2"/>
      <c r="CY1973" s="21"/>
      <c r="CZ1973" s="21"/>
      <c r="DA1973" s="21"/>
      <c r="DF1973" s="2"/>
      <c r="DH1973" s="21"/>
      <c r="DI1973" s="21"/>
      <c r="DJ1973" s="21"/>
      <c r="DO1973" s="2"/>
      <c r="DQ1973" s="21"/>
      <c r="DR1973" s="21"/>
      <c r="DS1973" s="21"/>
      <c r="DX1973" s="2"/>
      <c r="DZ1973" s="21"/>
      <c r="EA1973" s="21"/>
      <c r="EB1973" s="21"/>
      <c r="EG1973" s="2"/>
      <c r="EI1973" s="21"/>
      <c r="EJ1973" s="21"/>
      <c r="EK1973" s="21"/>
      <c r="EP1973" s="2"/>
      <c r="ER1973" s="21"/>
      <c r="ES1973" s="21"/>
      <c r="ET1973" s="21"/>
      <c r="EY1973" s="2"/>
      <c r="FA1973" s="21"/>
      <c r="FB1973" s="21"/>
      <c r="FC1973" s="21"/>
      <c r="FH1973" s="2"/>
      <c r="FJ1973" s="21"/>
      <c r="FK1973" s="21"/>
      <c r="FL1973" s="21"/>
      <c r="FQ1973" s="2"/>
      <c r="FS1973" s="21"/>
      <c r="FT1973" s="21"/>
      <c r="FU1973" s="21"/>
      <c r="FZ1973" s="2"/>
      <c r="GB1973" s="21"/>
      <c r="GC1973" s="21"/>
      <c r="GD1973" s="21"/>
      <c r="GI1973" s="2"/>
      <c r="GK1973" s="21"/>
      <c r="GL1973" s="21"/>
      <c r="GM1973" s="21"/>
      <c r="GR1973" s="2"/>
      <c r="GT1973" s="21"/>
      <c r="GU1973" s="21"/>
      <c r="GV1973" s="21"/>
      <c r="HA1973" s="2"/>
      <c r="HC1973" s="21"/>
      <c r="HD1973" s="21"/>
      <c r="HE1973" s="21"/>
      <c r="HJ1973" s="21"/>
      <c r="HK1973" s="21"/>
      <c r="HL1973" s="21"/>
      <c r="HM1973" s="21"/>
      <c r="HN1973" s="21"/>
      <c r="HO1973" s="21"/>
      <c r="HP1973" s="21"/>
      <c r="HQ1973" s="21"/>
      <c r="HR1973" s="21"/>
      <c r="HS1973" s="21"/>
      <c r="HT1973" s="21"/>
      <c r="HU1973" s="21"/>
      <c r="HV1973" s="21"/>
      <c r="HW1973" s="21"/>
      <c r="HX1973" s="21"/>
      <c r="HY1973" s="21"/>
      <c r="HZ1973" s="21"/>
      <c r="IA1973" s="21"/>
      <c r="IB1973" s="21"/>
      <c r="IC1973" s="21"/>
      <c r="ID1973" s="21"/>
      <c r="IE1973" s="21"/>
      <c r="IF1973" s="21"/>
      <c r="IG1973" s="21"/>
      <c r="IH1973" s="21"/>
      <c r="II1973" s="21"/>
      <c r="IJ1973" s="21"/>
      <c r="IK1973" s="21"/>
      <c r="IL1973" s="21"/>
      <c r="IM1973" s="21"/>
      <c r="IN1973" s="21"/>
      <c r="IO1973" s="21"/>
      <c r="RL1973" s="236"/>
    </row>
    <row r="1974" spans="1:480" s="17" customFormat="1" ht="14.25">
      <c r="A1974" s="321"/>
      <c r="B1974" s="321"/>
      <c r="C1974" s="321"/>
      <c r="D1974" s="321"/>
      <c r="E1974" s="299"/>
      <c r="F1974" s="21"/>
      <c r="G1974" s="21"/>
      <c r="K1974" s="2"/>
      <c r="M1974" s="21"/>
      <c r="N1974" s="21"/>
      <c r="O1974" s="21"/>
      <c r="T1974" s="2"/>
      <c r="V1974" s="21"/>
      <c r="W1974" s="21"/>
      <c r="X1974" s="21"/>
      <c r="AC1974" s="2"/>
      <c r="AE1974" s="21"/>
      <c r="AF1974" s="21"/>
      <c r="AG1974" s="21"/>
      <c r="AL1974" s="2"/>
      <c r="AN1974" s="21"/>
      <c r="AO1974" s="21"/>
      <c r="AP1974" s="21"/>
      <c r="AU1974" s="2"/>
      <c r="AW1974" s="21"/>
      <c r="AX1974" s="21"/>
      <c r="AY1974" s="21"/>
      <c r="BD1974" s="2"/>
      <c r="BF1974" s="21"/>
      <c r="BG1974" s="21"/>
      <c r="BH1974" s="21"/>
      <c r="BM1974" s="2"/>
      <c r="BO1974" s="21"/>
      <c r="BP1974" s="21"/>
      <c r="BQ1974" s="21"/>
      <c r="BV1974" s="2"/>
      <c r="BX1974" s="21"/>
      <c r="BY1974" s="21"/>
      <c r="BZ1974" s="21"/>
      <c r="CE1974" s="2"/>
      <c r="CG1974" s="21"/>
      <c r="CH1974" s="21"/>
      <c r="CI1974" s="21"/>
      <c r="CN1974" s="2"/>
      <c r="CP1974" s="21"/>
      <c r="CQ1974" s="21"/>
      <c r="CR1974" s="21"/>
      <c r="CW1974" s="2"/>
      <c r="CY1974" s="21"/>
      <c r="CZ1974" s="21"/>
      <c r="DA1974" s="21"/>
      <c r="DF1974" s="2"/>
      <c r="DH1974" s="21"/>
      <c r="DI1974" s="21"/>
      <c r="DJ1974" s="21"/>
      <c r="DO1974" s="2"/>
      <c r="DQ1974" s="21"/>
      <c r="DR1974" s="21"/>
      <c r="DS1974" s="21"/>
      <c r="DX1974" s="2"/>
      <c r="DZ1974" s="21"/>
      <c r="EA1974" s="21"/>
      <c r="EB1974" s="21"/>
      <c r="EG1974" s="2"/>
      <c r="EI1974" s="21"/>
      <c r="EJ1974" s="21"/>
      <c r="EK1974" s="21"/>
      <c r="EP1974" s="2"/>
      <c r="ER1974" s="21"/>
      <c r="ES1974" s="21"/>
      <c r="ET1974" s="21"/>
      <c r="EY1974" s="2"/>
      <c r="FA1974" s="21"/>
      <c r="FB1974" s="21"/>
      <c r="FC1974" s="21"/>
      <c r="FH1974" s="2"/>
      <c r="FJ1974" s="21"/>
      <c r="FK1974" s="21"/>
      <c r="FL1974" s="21"/>
      <c r="FQ1974" s="2"/>
      <c r="FS1974" s="21"/>
      <c r="FT1974" s="21"/>
      <c r="FU1974" s="21"/>
      <c r="FZ1974" s="2"/>
      <c r="GB1974" s="21"/>
      <c r="GC1974" s="21"/>
      <c r="GD1974" s="21"/>
      <c r="GI1974" s="2"/>
      <c r="GK1974" s="21"/>
      <c r="GL1974" s="21"/>
      <c r="GM1974" s="21"/>
      <c r="GR1974" s="2"/>
      <c r="GT1974" s="21"/>
      <c r="GU1974" s="21"/>
      <c r="GV1974" s="21"/>
      <c r="HA1974" s="2"/>
      <c r="HC1974" s="21"/>
      <c r="HD1974" s="21"/>
      <c r="HE1974" s="21"/>
      <c r="HJ1974" s="21"/>
      <c r="HK1974" s="21"/>
      <c r="HL1974" s="21"/>
      <c r="HM1974" s="21"/>
      <c r="HN1974" s="21"/>
      <c r="HO1974" s="21"/>
      <c r="HP1974" s="21"/>
      <c r="HQ1974" s="21"/>
      <c r="HR1974" s="21"/>
      <c r="HS1974" s="21"/>
      <c r="HT1974" s="21"/>
      <c r="HU1974" s="21"/>
      <c r="HV1974" s="21"/>
      <c r="HW1974" s="21"/>
      <c r="HX1974" s="21"/>
      <c r="HY1974" s="21"/>
      <c r="HZ1974" s="21"/>
      <c r="IA1974" s="21"/>
      <c r="IB1974" s="21"/>
      <c r="IC1974" s="21"/>
      <c r="ID1974" s="21"/>
      <c r="IE1974" s="21"/>
      <c r="IF1974" s="21"/>
      <c r="IG1974" s="21"/>
      <c r="IH1974" s="21"/>
      <c r="II1974" s="21"/>
      <c r="IJ1974" s="21"/>
      <c r="IK1974" s="21"/>
      <c r="IL1974" s="21"/>
      <c r="IM1974" s="21"/>
      <c r="IN1974" s="21"/>
      <c r="IO1974" s="21"/>
      <c r="RL1974" s="236"/>
    </row>
    <row r="1975" spans="1:480" s="17" customFormat="1" ht="14.25">
      <c r="A1975" s="321"/>
      <c r="B1975" s="321"/>
      <c r="C1975" s="321"/>
      <c r="D1975" s="321"/>
      <c r="E1975" s="299"/>
      <c r="F1975" s="21"/>
      <c r="G1975" s="21"/>
      <c r="K1975" s="2"/>
      <c r="M1975" s="21"/>
      <c r="N1975" s="21"/>
      <c r="O1975" s="21"/>
      <c r="T1975" s="2"/>
      <c r="V1975" s="21"/>
      <c r="W1975" s="21"/>
      <c r="X1975" s="21"/>
      <c r="AC1975" s="2"/>
      <c r="AE1975" s="21"/>
      <c r="AF1975" s="21"/>
      <c r="AG1975" s="21"/>
      <c r="AL1975" s="2"/>
      <c r="AN1975" s="21"/>
      <c r="AO1975" s="21"/>
      <c r="AP1975" s="21"/>
      <c r="AU1975" s="2"/>
      <c r="AW1975" s="21"/>
      <c r="AX1975" s="21"/>
      <c r="AY1975" s="21"/>
      <c r="BD1975" s="2"/>
      <c r="BF1975" s="21"/>
      <c r="BG1975" s="21"/>
      <c r="BH1975" s="21"/>
      <c r="BM1975" s="2"/>
      <c r="BO1975" s="21"/>
      <c r="BP1975" s="21"/>
      <c r="BQ1975" s="21"/>
      <c r="BV1975" s="2"/>
      <c r="BX1975" s="21"/>
      <c r="BY1975" s="21"/>
      <c r="BZ1975" s="21"/>
      <c r="CE1975" s="2"/>
      <c r="CG1975" s="21"/>
      <c r="CH1975" s="21"/>
      <c r="CI1975" s="21"/>
      <c r="CN1975" s="2"/>
      <c r="CP1975" s="21"/>
      <c r="CQ1975" s="21"/>
      <c r="CR1975" s="21"/>
      <c r="CW1975" s="2"/>
      <c r="CY1975" s="21"/>
      <c r="CZ1975" s="21"/>
      <c r="DA1975" s="21"/>
      <c r="DF1975" s="2"/>
      <c r="DH1975" s="21"/>
      <c r="DI1975" s="21"/>
      <c r="DJ1975" s="21"/>
      <c r="DO1975" s="2"/>
      <c r="DQ1975" s="21"/>
      <c r="DR1975" s="21"/>
      <c r="DS1975" s="21"/>
      <c r="DX1975" s="2"/>
      <c r="DZ1975" s="21"/>
      <c r="EA1975" s="21"/>
      <c r="EB1975" s="21"/>
      <c r="EG1975" s="2"/>
      <c r="EI1975" s="21"/>
      <c r="EJ1975" s="21"/>
      <c r="EK1975" s="21"/>
      <c r="EP1975" s="2"/>
      <c r="ER1975" s="21"/>
      <c r="ES1975" s="21"/>
      <c r="ET1975" s="21"/>
      <c r="EY1975" s="2"/>
      <c r="FA1975" s="21"/>
      <c r="FB1975" s="21"/>
      <c r="FC1975" s="21"/>
      <c r="FH1975" s="2"/>
      <c r="FJ1975" s="21"/>
      <c r="FK1975" s="21"/>
      <c r="FL1975" s="21"/>
      <c r="FQ1975" s="2"/>
      <c r="FS1975" s="21"/>
      <c r="FT1975" s="21"/>
      <c r="FU1975" s="21"/>
      <c r="FZ1975" s="2"/>
      <c r="GB1975" s="21"/>
      <c r="GC1975" s="21"/>
      <c r="GD1975" s="21"/>
      <c r="GI1975" s="2"/>
      <c r="GK1975" s="21"/>
      <c r="GL1975" s="21"/>
      <c r="GM1975" s="21"/>
      <c r="GR1975" s="2"/>
      <c r="GT1975" s="21"/>
      <c r="GU1975" s="21"/>
      <c r="GV1975" s="21"/>
      <c r="HA1975" s="2"/>
      <c r="HC1975" s="21"/>
      <c r="HD1975" s="21"/>
      <c r="HE1975" s="21"/>
      <c r="HJ1975" s="21"/>
      <c r="HK1975" s="21"/>
      <c r="HL1975" s="21"/>
      <c r="HM1975" s="21"/>
      <c r="HN1975" s="21"/>
      <c r="HO1975" s="21"/>
      <c r="HP1975" s="21"/>
      <c r="HQ1975" s="21"/>
      <c r="HR1975" s="21"/>
      <c r="HS1975" s="21"/>
      <c r="HT1975" s="21"/>
      <c r="HU1975" s="21"/>
      <c r="HV1975" s="21"/>
      <c r="HW1975" s="21"/>
      <c r="HX1975" s="21"/>
      <c r="HY1975" s="21"/>
      <c r="HZ1975" s="21"/>
      <c r="IA1975" s="21"/>
      <c r="IB1975" s="21"/>
      <c r="IC1975" s="21"/>
      <c r="ID1975" s="21"/>
      <c r="IE1975" s="21"/>
      <c r="IF1975" s="21"/>
      <c r="IG1975" s="21"/>
      <c r="IH1975" s="21"/>
      <c r="II1975" s="21"/>
      <c r="IJ1975" s="21"/>
      <c r="IK1975" s="21"/>
      <c r="IL1975" s="21"/>
      <c r="IM1975" s="21"/>
      <c r="IN1975" s="21"/>
      <c r="IO1975" s="21"/>
      <c r="RL1975" s="236"/>
    </row>
    <row r="1976" spans="1:480" s="17" customFormat="1" ht="14.25">
      <c r="A1976" s="321"/>
      <c r="B1976" s="321"/>
      <c r="C1976" s="321"/>
      <c r="D1976" s="321"/>
      <c r="E1976" s="299"/>
      <c r="F1976" s="21"/>
      <c r="G1976" s="21"/>
      <c r="K1976" s="2"/>
      <c r="M1976" s="21"/>
      <c r="N1976" s="21"/>
      <c r="O1976" s="21"/>
      <c r="T1976" s="2"/>
      <c r="V1976" s="21"/>
      <c r="W1976" s="21"/>
      <c r="X1976" s="21"/>
      <c r="AC1976" s="2"/>
      <c r="AE1976" s="21"/>
      <c r="AF1976" s="21"/>
      <c r="AG1976" s="21"/>
      <c r="AL1976" s="2"/>
      <c r="AN1976" s="21"/>
      <c r="AO1976" s="21"/>
      <c r="AP1976" s="21"/>
      <c r="AU1976" s="2"/>
      <c r="AW1976" s="21"/>
      <c r="AX1976" s="21"/>
      <c r="AY1976" s="21"/>
      <c r="BD1976" s="2"/>
      <c r="BF1976" s="21"/>
      <c r="BG1976" s="21"/>
      <c r="BH1976" s="21"/>
      <c r="BM1976" s="2"/>
      <c r="BO1976" s="21"/>
      <c r="BP1976" s="21"/>
      <c r="BQ1976" s="21"/>
      <c r="BV1976" s="2"/>
      <c r="BX1976" s="21"/>
      <c r="BY1976" s="21"/>
      <c r="BZ1976" s="21"/>
      <c r="CE1976" s="2"/>
      <c r="CG1976" s="21"/>
      <c r="CH1976" s="21"/>
      <c r="CI1976" s="21"/>
      <c r="CN1976" s="2"/>
      <c r="CP1976" s="21"/>
      <c r="CQ1976" s="21"/>
      <c r="CR1976" s="21"/>
      <c r="CW1976" s="2"/>
      <c r="CY1976" s="21"/>
      <c r="CZ1976" s="21"/>
      <c r="DA1976" s="21"/>
      <c r="DF1976" s="2"/>
      <c r="DH1976" s="21"/>
      <c r="DI1976" s="21"/>
      <c r="DJ1976" s="21"/>
      <c r="DO1976" s="2"/>
      <c r="DQ1976" s="21"/>
      <c r="DR1976" s="21"/>
      <c r="DS1976" s="21"/>
      <c r="DX1976" s="2"/>
      <c r="DZ1976" s="21"/>
      <c r="EA1976" s="21"/>
      <c r="EB1976" s="21"/>
      <c r="EG1976" s="2"/>
      <c r="EI1976" s="21"/>
      <c r="EJ1976" s="21"/>
      <c r="EK1976" s="21"/>
      <c r="EP1976" s="2"/>
      <c r="ER1976" s="21"/>
      <c r="ES1976" s="21"/>
      <c r="ET1976" s="21"/>
      <c r="EY1976" s="2"/>
      <c r="FA1976" s="21"/>
      <c r="FB1976" s="21"/>
      <c r="FC1976" s="21"/>
      <c r="FH1976" s="2"/>
      <c r="FJ1976" s="21"/>
      <c r="FK1976" s="21"/>
      <c r="FL1976" s="21"/>
      <c r="FQ1976" s="2"/>
      <c r="FS1976" s="21"/>
      <c r="FT1976" s="21"/>
      <c r="FU1976" s="21"/>
      <c r="FZ1976" s="2"/>
      <c r="GB1976" s="21"/>
      <c r="GC1976" s="21"/>
      <c r="GD1976" s="21"/>
      <c r="GI1976" s="2"/>
      <c r="GK1976" s="21"/>
      <c r="GL1976" s="21"/>
      <c r="GM1976" s="21"/>
      <c r="GR1976" s="2"/>
      <c r="GT1976" s="21"/>
      <c r="GU1976" s="21"/>
      <c r="GV1976" s="21"/>
      <c r="HA1976" s="2"/>
      <c r="HC1976" s="21"/>
      <c r="HD1976" s="21"/>
      <c r="HE1976" s="21"/>
      <c r="HJ1976" s="21"/>
      <c r="HK1976" s="21"/>
      <c r="HL1976" s="21"/>
      <c r="HM1976" s="21"/>
      <c r="HN1976" s="21"/>
      <c r="HO1976" s="21"/>
      <c r="HP1976" s="21"/>
      <c r="HQ1976" s="21"/>
      <c r="HR1976" s="21"/>
      <c r="HS1976" s="21"/>
      <c r="HT1976" s="21"/>
      <c r="HU1976" s="21"/>
      <c r="HV1976" s="21"/>
      <c r="HW1976" s="21"/>
      <c r="HX1976" s="21"/>
      <c r="HY1976" s="21"/>
      <c r="HZ1976" s="21"/>
      <c r="IA1976" s="21"/>
      <c r="IB1976" s="21"/>
      <c r="IC1976" s="21"/>
      <c r="ID1976" s="21"/>
      <c r="IE1976" s="21"/>
      <c r="IF1976" s="21"/>
      <c r="IG1976" s="21"/>
      <c r="IH1976" s="21"/>
      <c r="II1976" s="21"/>
      <c r="IJ1976" s="21"/>
      <c r="IK1976" s="21"/>
      <c r="IL1976" s="21"/>
      <c r="IM1976" s="21"/>
      <c r="IN1976" s="21"/>
      <c r="IO1976" s="21"/>
      <c r="RL1976" s="236"/>
    </row>
    <row r="1977" spans="1:480" s="17" customFormat="1" ht="14.25">
      <c r="A1977" s="321"/>
      <c r="B1977" s="321"/>
      <c r="C1977" s="321"/>
      <c r="D1977" s="321"/>
      <c r="E1977" s="299"/>
      <c r="F1977" s="21"/>
      <c r="G1977" s="21"/>
      <c r="K1977" s="2"/>
      <c r="M1977" s="21"/>
      <c r="N1977" s="21"/>
      <c r="O1977" s="21"/>
      <c r="T1977" s="2"/>
      <c r="V1977" s="21"/>
      <c r="W1977" s="21"/>
      <c r="X1977" s="21"/>
      <c r="AC1977" s="2"/>
      <c r="AE1977" s="21"/>
      <c r="AF1977" s="21"/>
      <c r="AG1977" s="21"/>
      <c r="AL1977" s="2"/>
      <c r="AN1977" s="21"/>
      <c r="AO1977" s="21"/>
      <c r="AP1977" s="21"/>
      <c r="AU1977" s="2"/>
      <c r="AW1977" s="21"/>
      <c r="AX1977" s="21"/>
      <c r="AY1977" s="21"/>
      <c r="BD1977" s="2"/>
      <c r="BF1977" s="21"/>
      <c r="BG1977" s="21"/>
      <c r="BH1977" s="21"/>
      <c r="BM1977" s="2"/>
      <c r="BO1977" s="21"/>
      <c r="BP1977" s="21"/>
      <c r="BQ1977" s="21"/>
      <c r="BV1977" s="2"/>
      <c r="BX1977" s="21"/>
      <c r="BY1977" s="21"/>
      <c r="BZ1977" s="21"/>
      <c r="CE1977" s="2"/>
      <c r="CG1977" s="21"/>
      <c r="CH1977" s="21"/>
      <c r="CI1977" s="21"/>
      <c r="CN1977" s="2"/>
      <c r="CP1977" s="21"/>
      <c r="CQ1977" s="21"/>
      <c r="CR1977" s="21"/>
      <c r="CW1977" s="2"/>
      <c r="CY1977" s="21"/>
      <c r="CZ1977" s="21"/>
      <c r="DA1977" s="21"/>
      <c r="DF1977" s="2"/>
      <c r="DH1977" s="21"/>
      <c r="DI1977" s="21"/>
      <c r="DJ1977" s="21"/>
      <c r="DO1977" s="2"/>
      <c r="DQ1977" s="21"/>
      <c r="DR1977" s="21"/>
      <c r="DS1977" s="21"/>
      <c r="DX1977" s="2"/>
      <c r="DZ1977" s="21"/>
      <c r="EA1977" s="21"/>
      <c r="EB1977" s="21"/>
      <c r="EG1977" s="2"/>
      <c r="EI1977" s="21"/>
      <c r="EJ1977" s="21"/>
      <c r="EK1977" s="21"/>
      <c r="EP1977" s="2"/>
      <c r="ER1977" s="21"/>
      <c r="ES1977" s="21"/>
      <c r="ET1977" s="21"/>
      <c r="EY1977" s="2"/>
      <c r="FA1977" s="21"/>
      <c r="FB1977" s="21"/>
      <c r="FC1977" s="21"/>
      <c r="FH1977" s="2"/>
      <c r="FJ1977" s="21"/>
      <c r="FK1977" s="21"/>
      <c r="FL1977" s="21"/>
      <c r="FQ1977" s="2"/>
      <c r="FS1977" s="21"/>
      <c r="FT1977" s="21"/>
      <c r="FU1977" s="21"/>
      <c r="FZ1977" s="2"/>
      <c r="GB1977" s="21"/>
      <c r="GC1977" s="21"/>
      <c r="GD1977" s="21"/>
      <c r="GI1977" s="2"/>
      <c r="GK1977" s="21"/>
      <c r="GL1977" s="21"/>
      <c r="GM1977" s="21"/>
      <c r="GR1977" s="2"/>
      <c r="GT1977" s="21"/>
      <c r="GU1977" s="21"/>
      <c r="GV1977" s="21"/>
      <c r="HA1977" s="2"/>
      <c r="HC1977" s="21"/>
      <c r="HD1977" s="21"/>
      <c r="HE1977" s="21"/>
      <c r="HJ1977" s="21"/>
      <c r="HK1977" s="21"/>
      <c r="HL1977" s="21"/>
      <c r="HM1977" s="21"/>
      <c r="HN1977" s="21"/>
      <c r="HO1977" s="21"/>
      <c r="HP1977" s="21"/>
      <c r="HQ1977" s="21"/>
      <c r="HR1977" s="21"/>
      <c r="HS1977" s="21"/>
      <c r="HT1977" s="21"/>
      <c r="HU1977" s="21"/>
      <c r="HV1977" s="21"/>
      <c r="HW1977" s="21"/>
      <c r="HX1977" s="21"/>
      <c r="HY1977" s="21"/>
      <c r="HZ1977" s="21"/>
      <c r="IA1977" s="21"/>
      <c r="IB1977" s="21"/>
      <c r="IC1977" s="21"/>
      <c r="ID1977" s="21"/>
      <c r="IE1977" s="21"/>
      <c r="IF1977" s="21"/>
      <c r="IG1977" s="21"/>
      <c r="IH1977" s="21"/>
      <c r="II1977" s="21"/>
      <c r="IJ1977" s="21"/>
      <c r="IK1977" s="21"/>
      <c r="IL1977" s="21"/>
      <c r="IM1977" s="21"/>
      <c r="IN1977" s="21"/>
      <c r="IO1977" s="21"/>
      <c r="RL1977" s="236"/>
    </row>
    <row r="1978" spans="1:480" s="17" customFormat="1" ht="14.25">
      <c r="A1978" s="321"/>
      <c r="B1978" s="321"/>
      <c r="C1978" s="321"/>
      <c r="D1978" s="321"/>
      <c r="E1978" s="299"/>
      <c r="F1978" s="21"/>
      <c r="G1978" s="21"/>
      <c r="K1978" s="2"/>
      <c r="M1978" s="21"/>
      <c r="N1978" s="21"/>
      <c r="O1978" s="21"/>
      <c r="T1978" s="2"/>
      <c r="V1978" s="21"/>
      <c r="W1978" s="21"/>
      <c r="X1978" s="21"/>
      <c r="AC1978" s="2"/>
      <c r="AE1978" s="21"/>
      <c r="AF1978" s="21"/>
      <c r="AG1978" s="21"/>
      <c r="AL1978" s="2"/>
      <c r="AN1978" s="21"/>
      <c r="AO1978" s="21"/>
      <c r="AP1978" s="21"/>
      <c r="AU1978" s="2"/>
      <c r="AW1978" s="21"/>
      <c r="AX1978" s="21"/>
      <c r="AY1978" s="21"/>
      <c r="BD1978" s="2"/>
      <c r="BF1978" s="21"/>
      <c r="BG1978" s="21"/>
      <c r="BH1978" s="21"/>
      <c r="BM1978" s="2"/>
      <c r="BO1978" s="21"/>
      <c r="BP1978" s="21"/>
      <c r="BQ1978" s="21"/>
      <c r="BV1978" s="2"/>
      <c r="BX1978" s="21"/>
      <c r="BY1978" s="21"/>
      <c r="BZ1978" s="21"/>
      <c r="CE1978" s="2"/>
      <c r="CG1978" s="21"/>
      <c r="CH1978" s="21"/>
      <c r="CI1978" s="21"/>
      <c r="CN1978" s="2"/>
      <c r="CP1978" s="21"/>
      <c r="CQ1978" s="21"/>
      <c r="CR1978" s="21"/>
      <c r="CW1978" s="2"/>
      <c r="CY1978" s="21"/>
      <c r="CZ1978" s="21"/>
      <c r="DA1978" s="21"/>
      <c r="DF1978" s="2"/>
      <c r="DH1978" s="21"/>
      <c r="DI1978" s="21"/>
      <c r="DJ1978" s="21"/>
      <c r="DO1978" s="2"/>
      <c r="DQ1978" s="21"/>
      <c r="DR1978" s="21"/>
      <c r="DS1978" s="21"/>
      <c r="DX1978" s="2"/>
      <c r="DZ1978" s="21"/>
      <c r="EA1978" s="21"/>
      <c r="EB1978" s="21"/>
      <c r="EG1978" s="2"/>
      <c r="EI1978" s="21"/>
      <c r="EJ1978" s="21"/>
      <c r="EK1978" s="21"/>
      <c r="EP1978" s="2"/>
      <c r="ER1978" s="21"/>
      <c r="ES1978" s="21"/>
      <c r="ET1978" s="21"/>
      <c r="EY1978" s="2"/>
      <c r="FA1978" s="21"/>
      <c r="FB1978" s="21"/>
      <c r="FC1978" s="21"/>
      <c r="FH1978" s="2"/>
      <c r="FJ1978" s="21"/>
      <c r="FK1978" s="21"/>
      <c r="FL1978" s="21"/>
      <c r="FQ1978" s="2"/>
      <c r="FS1978" s="21"/>
      <c r="FT1978" s="21"/>
      <c r="FU1978" s="21"/>
      <c r="FZ1978" s="2"/>
      <c r="GB1978" s="21"/>
      <c r="GC1978" s="21"/>
      <c r="GD1978" s="21"/>
      <c r="GI1978" s="2"/>
      <c r="GK1978" s="21"/>
      <c r="GL1978" s="21"/>
      <c r="GM1978" s="21"/>
      <c r="GR1978" s="2"/>
      <c r="GT1978" s="21"/>
      <c r="GU1978" s="21"/>
      <c r="GV1978" s="21"/>
      <c r="HA1978" s="2"/>
      <c r="HC1978" s="21"/>
      <c r="HD1978" s="21"/>
      <c r="HE1978" s="21"/>
      <c r="HJ1978" s="21"/>
      <c r="HK1978" s="21"/>
      <c r="HL1978" s="21"/>
      <c r="HM1978" s="21"/>
      <c r="HN1978" s="21"/>
      <c r="HO1978" s="21"/>
      <c r="HP1978" s="21"/>
      <c r="HQ1978" s="21"/>
      <c r="HR1978" s="21"/>
      <c r="HS1978" s="21"/>
      <c r="HT1978" s="21"/>
      <c r="HU1978" s="21"/>
      <c r="HV1978" s="21"/>
      <c r="HW1978" s="21"/>
      <c r="HX1978" s="21"/>
      <c r="HY1978" s="21"/>
      <c r="HZ1978" s="21"/>
      <c r="IA1978" s="21"/>
      <c r="IB1978" s="21"/>
      <c r="IC1978" s="21"/>
      <c r="ID1978" s="21"/>
      <c r="IE1978" s="21"/>
      <c r="IF1978" s="21"/>
      <c r="IG1978" s="21"/>
      <c r="IH1978" s="21"/>
      <c r="II1978" s="21"/>
      <c r="IJ1978" s="21"/>
      <c r="IK1978" s="21"/>
      <c r="IL1978" s="21"/>
      <c r="IM1978" s="21"/>
      <c r="IN1978" s="21"/>
      <c r="IO1978" s="21"/>
      <c r="RL1978" s="236"/>
    </row>
    <row r="1979" spans="1:480" s="17" customFormat="1" ht="14.25">
      <c r="A1979" s="321"/>
      <c r="B1979" s="321"/>
      <c r="C1979" s="321"/>
      <c r="D1979" s="321"/>
      <c r="E1979" s="299"/>
      <c r="F1979" s="21"/>
      <c r="G1979" s="21"/>
      <c r="K1979" s="2"/>
      <c r="M1979" s="21"/>
      <c r="N1979" s="21"/>
      <c r="O1979" s="21"/>
      <c r="T1979" s="2"/>
      <c r="V1979" s="21"/>
      <c r="W1979" s="21"/>
      <c r="X1979" s="21"/>
      <c r="AC1979" s="2"/>
      <c r="AE1979" s="21"/>
      <c r="AF1979" s="21"/>
      <c r="AG1979" s="21"/>
      <c r="AL1979" s="2"/>
      <c r="AN1979" s="21"/>
      <c r="AO1979" s="21"/>
      <c r="AP1979" s="21"/>
      <c r="AU1979" s="2"/>
      <c r="AW1979" s="21"/>
      <c r="AX1979" s="21"/>
      <c r="AY1979" s="21"/>
      <c r="BD1979" s="2"/>
      <c r="BF1979" s="21"/>
      <c r="BG1979" s="21"/>
      <c r="BH1979" s="21"/>
      <c r="BM1979" s="2"/>
      <c r="BO1979" s="21"/>
      <c r="BP1979" s="21"/>
      <c r="BQ1979" s="21"/>
      <c r="BV1979" s="2"/>
      <c r="BX1979" s="21"/>
      <c r="BY1979" s="21"/>
      <c r="BZ1979" s="21"/>
      <c r="CE1979" s="2"/>
      <c r="CG1979" s="21"/>
      <c r="CH1979" s="21"/>
      <c r="CI1979" s="21"/>
      <c r="CN1979" s="2"/>
      <c r="CP1979" s="21"/>
      <c r="CQ1979" s="21"/>
      <c r="CR1979" s="21"/>
      <c r="CW1979" s="2"/>
      <c r="CY1979" s="21"/>
      <c r="CZ1979" s="21"/>
      <c r="DA1979" s="21"/>
      <c r="DF1979" s="2"/>
      <c r="DH1979" s="21"/>
      <c r="DI1979" s="21"/>
      <c r="DJ1979" s="21"/>
      <c r="DO1979" s="2"/>
      <c r="DQ1979" s="21"/>
      <c r="DR1979" s="21"/>
      <c r="DS1979" s="21"/>
      <c r="DX1979" s="2"/>
      <c r="DZ1979" s="21"/>
      <c r="EA1979" s="21"/>
      <c r="EB1979" s="21"/>
      <c r="EG1979" s="2"/>
      <c r="EI1979" s="21"/>
      <c r="EJ1979" s="21"/>
      <c r="EK1979" s="21"/>
      <c r="EP1979" s="2"/>
      <c r="ER1979" s="21"/>
      <c r="ES1979" s="21"/>
      <c r="ET1979" s="21"/>
      <c r="EY1979" s="2"/>
      <c r="FA1979" s="21"/>
      <c r="FB1979" s="21"/>
      <c r="FC1979" s="21"/>
      <c r="FH1979" s="2"/>
      <c r="FJ1979" s="21"/>
      <c r="FK1979" s="21"/>
      <c r="FL1979" s="21"/>
      <c r="FQ1979" s="2"/>
      <c r="FS1979" s="21"/>
      <c r="FT1979" s="21"/>
      <c r="FU1979" s="21"/>
      <c r="FZ1979" s="2"/>
      <c r="GB1979" s="21"/>
      <c r="GC1979" s="21"/>
      <c r="GD1979" s="21"/>
      <c r="GI1979" s="2"/>
      <c r="GK1979" s="21"/>
      <c r="GL1979" s="21"/>
      <c r="GM1979" s="21"/>
      <c r="GR1979" s="2"/>
      <c r="GT1979" s="21"/>
      <c r="GU1979" s="21"/>
      <c r="GV1979" s="21"/>
      <c r="HA1979" s="2"/>
      <c r="HC1979" s="21"/>
      <c r="HD1979" s="21"/>
      <c r="HE1979" s="21"/>
      <c r="HJ1979" s="21"/>
      <c r="HK1979" s="21"/>
      <c r="HL1979" s="21"/>
      <c r="HM1979" s="21"/>
      <c r="HN1979" s="21"/>
      <c r="HO1979" s="21"/>
      <c r="HP1979" s="21"/>
      <c r="HQ1979" s="21"/>
      <c r="HR1979" s="21"/>
      <c r="HS1979" s="21"/>
      <c r="HT1979" s="21"/>
      <c r="HU1979" s="21"/>
      <c r="HV1979" s="21"/>
      <c r="HW1979" s="21"/>
      <c r="HX1979" s="21"/>
      <c r="HY1979" s="21"/>
      <c r="HZ1979" s="21"/>
      <c r="IA1979" s="21"/>
      <c r="IB1979" s="21"/>
      <c r="IC1979" s="21"/>
      <c r="ID1979" s="21"/>
      <c r="IE1979" s="21"/>
      <c r="IF1979" s="21"/>
      <c r="IG1979" s="21"/>
      <c r="IH1979" s="21"/>
      <c r="II1979" s="21"/>
      <c r="IJ1979" s="21"/>
      <c r="IK1979" s="21"/>
      <c r="IL1979" s="21"/>
      <c r="IM1979" s="21"/>
      <c r="IN1979" s="21"/>
      <c r="IO1979" s="21"/>
      <c r="RL1979" s="236"/>
    </row>
    <row r="1980" spans="1:480" s="17" customFormat="1" ht="14.25">
      <c r="A1980" s="321"/>
      <c r="B1980" s="321"/>
      <c r="C1980" s="321"/>
      <c r="D1980" s="321"/>
      <c r="E1980" s="299"/>
      <c r="F1980" s="21"/>
      <c r="G1980" s="21"/>
      <c r="K1980" s="2"/>
      <c r="M1980" s="21"/>
      <c r="N1980" s="21"/>
      <c r="O1980" s="21"/>
      <c r="T1980" s="2"/>
      <c r="V1980" s="21"/>
      <c r="W1980" s="21"/>
      <c r="X1980" s="21"/>
      <c r="AC1980" s="2"/>
      <c r="AE1980" s="21"/>
      <c r="AF1980" s="21"/>
      <c r="AG1980" s="21"/>
      <c r="AL1980" s="2"/>
      <c r="AN1980" s="21"/>
      <c r="AO1980" s="21"/>
      <c r="AP1980" s="21"/>
      <c r="AU1980" s="2"/>
      <c r="AW1980" s="21"/>
      <c r="AX1980" s="21"/>
      <c r="AY1980" s="21"/>
      <c r="BD1980" s="2"/>
      <c r="BF1980" s="21"/>
      <c r="BG1980" s="21"/>
      <c r="BH1980" s="21"/>
      <c r="BM1980" s="2"/>
      <c r="BO1980" s="21"/>
      <c r="BP1980" s="21"/>
      <c r="BQ1980" s="21"/>
      <c r="BV1980" s="2"/>
      <c r="BX1980" s="21"/>
      <c r="BY1980" s="21"/>
      <c r="BZ1980" s="21"/>
      <c r="CE1980" s="2"/>
      <c r="CG1980" s="21"/>
      <c r="CH1980" s="21"/>
      <c r="CI1980" s="21"/>
      <c r="CN1980" s="2"/>
      <c r="CP1980" s="21"/>
      <c r="CQ1980" s="21"/>
      <c r="CR1980" s="21"/>
      <c r="CW1980" s="2"/>
      <c r="CY1980" s="21"/>
      <c r="CZ1980" s="21"/>
      <c r="DA1980" s="21"/>
      <c r="DF1980" s="2"/>
      <c r="DH1980" s="21"/>
      <c r="DI1980" s="21"/>
      <c r="DJ1980" s="21"/>
      <c r="DO1980" s="2"/>
      <c r="DQ1980" s="21"/>
      <c r="DR1980" s="21"/>
      <c r="DS1980" s="21"/>
      <c r="DX1980" s="2"/>
      <c r="DZ1980" s="21"/>
      <c r="EA1980" s="21"/>
      <c r="EB1980" s="21"/>
      <c r="EG1980" s="2"/>
      <c r="EI1980" s="21"/>
      <c r="EJ1980" s="21"/>
      <c r="EK1980" s="21"/>
      <c r="EP1980" s="2"/>
      <c r="ER1980" s="21"/>
      <c r="ES1980" s="21"/>
      <c r="ET1980" s="21"/>
      <c r="EY1980" s="2"/>
      <c r="FA1980" s="21"/>
      <c r="FB1980" s="21"/>
      <c r="FC1980" s="21"/>
      <c r="FH1980" s="2"/>
      <c r="FJ1980" s="21"/>
      <c r="FK1980" s="21"/>
      <c r="FL1980" s="21"/>
      <c r="FQ1980" s="2"/>
      <c r="FS1980" s="21"/>
      <c r="FT1980" s="21"/>
      <c r="FU1980" s="21"/>
      <c r="FZ1980" s="2"/>
      <c r="GB1980" s="21"/>
      <c r="GC1980" s="21"/>
      <c r="GD1980" s="21"/>
      <c r="GI1980" s="2"/>
      <c r="GK1980" s="21"/>
      <c r="GL1980" s="21"/>
      <c r="GM1980" s="21"/>
      <c r="GR1980" s="2"/>
      <c r="GT1980" s="21"/>
      <c r="GU1980" s="21"/>
      <c r="GV1980" s="21"/>
      <c r="HA1980" s="2"/>
      <c r="HC1980" s="21"/>
      <c r="HD1980" s="21"/>
      <c r="HE1980" s="21"/>
      <c r="HJ1980" s="21"/>
      <c r="HK1980" s="21"/>
      <c r="HL1980" s="21"/>
      <c r="HM1980" s="21"/>
      <c r="HN1980" s="21"/>
      <c r="HO1980" s="21"/>
      <c r="HP1980" s="21"/>
      <c r="HQ1980" s="21"/>
      <c r="HR1980" s="21"/>
      <c r="HS1980" s="21"/>
      <c r="HT1980" s="21"/>
      <c r="HU1980" s="21"/>
      <c r="HV1980" s="21"/>
      <c r="HW1980" s="21"/>
      <c r="HX1980" s="21"/>
      <c r="HY1980" s="21"/>
      <c r="HZ1980" s="21"/>
      <c r="IA1980" s="21"/>
      <c r="IB1980" s="21"/>
      <c r="IC1980" s="21"/>
      <c r="ID1980" s="21"/>
      <c r="IE1980" s="21"/>
      <c r="IF1980" s="21"/>
      <c r="IG1980" s="21"/>
      <c r="IH1980" s="21"/>
      <c r="II1980" s="21"/>
      <c r="IJ1980" s="21"/>
      <c r="IK1980" s="21"/>
      <c r="IL1980" s="21"/>
      <c r="IM1980" s="21"/>
      <c r="IN1980" s="21"/>
      <c r="IO1980" s="21"/>
      <c r="RL1980" s="236"/>
    </row>
    <row r="1981" spans="1:480" s="17" customFormat="1" ht="14.25">
      <c r="A1981" s="321"/>
      <c r="B1981" s="321"/>
      <c r="C1981" s="321"/>
      <c r="D1981" s="321"/>
      <c r="E1981" s="299"/>
      <c r="F1981" s="21"/>
      <c r="G1981" s="21"/>
      <c r="K1981" s="2"/>
      <c r="M1981" s="21"/>
      <c r="N1981" s="21"/>
      <c r="O1981" s="21"/>
      <c r="T1981" s="2"/>
      <c r="V1981" s="21"/>
      <c r="W1981" s="21"/>
      <c r="X1981" s="21"/>
      <c r="AC1981" s="2"/>
      <c r="AE1981" s="21"/>
      <c r="AF1981" s="21"/>
      <c r="AG1981" s="21"/>
      <c r="AL1981" s="2"/>
      <c r="AN1981" s="21"/>
      <c r="AO1981" s="21"/>
      <c r="AP1981" s="21"/>
      <c r="AU1981" s="2"/>
      <c r="AW1981" s="21"/>
      <c r="AX1981" s="21"/>
      <c r="AY1981" s="21"/>
      <c r="BD1981" s="2"/>
      <c r="BF1981" s="21"/>
      <c r="BG1981" s="21"/>
      <c r="BH1981" s="21"/>
      <c r="BM1981" s="2"/>
      <c r="BO1981" s="21"/>
      <c r="BP1981" s="21"/>
      <c r="BQ1981" s="21"/>
      <c r="BV1981" s="2"/>
      <c r="BX1981" s="21"/>
      <c r="BY1981" s="21"/>
      <c r="BZ1981" s="21"/>
      <c r="CE1981" s="2"/>
      <c r="CG1981" s="21"/>
      <c r="CH1981" s="21"/>
      <c r="CI1981" s="21"/>
      <c r="CN1981" s="2"/>
      <c r="CP1981" s="21"/>
      <c r="CQ1981" s="21"/>
      <c r="CR1981" s="21"/>
      <c r="CW1981" s="2"/>
      <c r="CY1981" s="21"/>
      <c r="CZ1981" s="21"/>
      <c r="DA1981" s="21"/>
      <c r="DF1981" s="2"/>
      <c r="DH1981" s="21"/>
      <c r="DI1981" s="21"/>
      <c r="DJ1981" s="21"/>
      <c r="DO1981" s="2"/>
      <c r="DQ1981" s="21"/>
      <c r="DR1981" s="21"/>
      <c r="DS1981" s="21"/>
      <c r="DX1981" s="2"/>
      <c r="DZ1981" s="21"/>
      <c r="EA1981" s="21"/>
      <c r="EB1981" s="21"/>
      <c r="EG1981" s="2"/>
      <c r="EI1981" s="21"/>
      <c r="EJ1981" s="21"/>
      <c r="EK1981" s="21"/>
      <c r="EP1981" s="2"/>
      <c r="ER1981" s="21"/>
      <c r="ES1981" s="21"/>
      <c r="ET1981" s="21"/>
      <c r="EY1981" s="2"/>
      <c r="FA1981" s="21"/>
      <c r="FB1981" s="21"/>
      <c r="FC1981" s="21"/>
      <c r="FH1981" s="2"/>
      <c r="FJ1981" s="21"/>
      <c r="FK1981" s="21"/>
      <c r="FL1981" s="21"/>
      <c r="FQ1981" s="2"/>
      <c r="FS1981" s="21"/>
      <c r="FT1981" s="21"/>
      <c r="FU1981" s="21"/>
      <c r="FZ1981" s="2"/>
      <c r="GB1981" s="21"/>
      <c r="GC1981" s="21"/>
      <c r="GD1981" s="21"/>
      <c r="GI1981" s="2"/>
      <c r="GK1981" s="21"/>
      <c r="GL1981" s="21"/>
      <c r="GM1981" s="21"/>
      <c r="GR1981" s="2"/>
      <c r="GT1981" s="21"/>
      <c r="GU1981" s="21"/>
      <c r="GV1981" s="21"/>
      <c r="HA1981" s="2"/>
      <c r="HC1981" s="21"/>
      <c r="HD1981" s="21"/>
      <c r="HE1981" s="21"/>
      <c r="HJ1981" s="21"/>
      <c r="HK1981" s="21"/>
      <c r="HL1981" s="21"/>
      <c r="HM1981" s="21"/>
      <c r="HN1981" s="21"/>
      <c r="HO1981" s="21"/>
      <c r="HP1981" s="21"/>
      <c r="HQ1981" s="21"/>
      <c r="HR1981" s="21"/>
      <c r="HS1981" s="21"/>
      <c r="HT1981" s="21"/>
      <c r="HU1981" s="21"/>
      <c r="HV1981" s="21"/>
      <c r="HW1981" s="21"/>
      <c r="HX1981" s="21"/>
      <c r="HY1981" s="21"/>
      <c r="HZ1981" s="21"/>
      <c r="IA1981" s="21"/>
      <c r="IB1981" s="21"/>
      <c r="IC1981" s="21"/>
      <c r="ID1981" s="21"/>
      <c r="IE1981" s="21"/>
      <c r="IF1981" s="21"/>
      <c r="IG1981" s="21"/>
      <c r="IH1981" s="21"/>
      <c r="II1981" s="21"/>
      <c r="IJ1981" s="21"/>
      <c r="IK1981" s="21"/>
      <c r="IL1981" s="21"/>
      <c r="IM1981" s="21"/>
      <c r="IN1981" s="21"/>
      <c r="IO1981" s="21"/>
      <c r="RL1981" s="236"/>
    </row>
    <row r="1982" spans="1:480" s="17" customFormat="1" ht="14.25">
      <c r="A1982" s="321"/>
      <c r="B1982" s="321"/>
      <c r="C1982" s="321"/>
      <c r="D1982" s="321"/>
      <c r="E1982" s="299"/>
      <c r="F1982" s="21"/>
      <c r="G1982" s="21"/>
      <c r="K1982" s="2"/>
      <c r="M1982" s="21"/>
      <c r="N1982" s="21"/>
      <c r="O1982" s="21"/>
      <c r="T1982" s="2"/>
      <c r="V1982" s="21"/>
      <c r="W1982" s="21"/>
      <c r="X1982" s="21"/>
      <c r="AC1982" s="2"/>
      <c r="AE1982" s="21"/>
      <c r="AF1982" s="21"/>
      <c r="AG1982" s="21"/>
      <c r="AL1982" s="2"/>
      <c r="AN1982" s="21"/>
      <c r="AO1982" s="21"/>
      <c r="AP1982" s="21"/>
      <c r="AU1982" s="2"/>
      <c r="AW1982" s="21"/>
      <c r="AX1982" s="21"/>
      <c r="AY1982" s="21"/>
      <c r="BD1982" s="2"/>
      <c r="BF1982" s="21"/>
      <c r="BG1982" s="21"/>
      <c r="BH1982" s="21"/>
      <c r="BM1982" s="2"/>
      <c r="BO1982" s="21"/>
      <c r="BP1982" s="21"/>
      <c r="BQ1982" s="21"/>
      <c r="BV1982" s="2"/>
      <c r="BX1982" s="21"/>
      <c r="BY1982" s="21"/>
      <c r="BZ1982" s="21"/>
      <c r="CE1982" s="2"/>
      <c r="CG1982" s="21"/>
      <c r="CH1982" s="21"/>
      <c r="CI1982" s="21"/>
      <c r="CN1982" s="2"/>
      <c r="CP1982" s="21"/>
      <c r="CQ1982" s="21"/>
      <c r="CR1982" s="21"/>
      <c r="CW1982" s="2"/>
      <c r="CY1982" s="21"/>
      <c r="CZ1982" s="21"/>
      <c r="DA1982" s="21"/>
      <c r="DF1982" s="2"/>
      <c r="DH1982" s="21"/>
      <c r="DI1982" s="21"/>
      <c r="DJ1982" s="21"/>
      <c r="DO1982" s="2"/>
      <c r="DQ1982" s="21"/>
      <c r="DR1982" s="21"/>
      <c r="DS1982" s="21"/>
      <c r="DX1982" s="2"/>
      <c r="DZ1982" s="21"/>
      <c r="EA1982" s="21"/>
      <c r="EB1982" s="21"/>
      <c r="EG1982" s="2"/>
      <c r="EI1982" s="21"/>
      <c r="EJ1982" s="21"/>
      <c r="EK1982" s="21"/>
      <c r="EP1982" s="2"/>
      <c r="ER1982" s="21"/>
      <c r="ES1982" s="21"/>
      <c r="ET1982" s="21"/>
      <c r="EY1982" s="2"/>
      <c r="FA1982" s="21"/>
      <c r="FB1982" s="21"/>
      <c r="FC1982" s="21"/>
      <c r="FH1982" s="2"/>
      <c r="FJ1982" s="21"/>
      <c r="FK1982" s="21"/>
      <c r="FL1982" s="21"/>
      <c r="FQ1982" s="2"/>
      <c r="FS1982" s="21"/>
      <c r="FT1982" s="21"/>
      <c r="FU1982" s="21"/>
      <c r="FZ1982" s="2"/>
      <c r="GB1982" s="21"/>
      <c r="GC1982" s="21"/>
      <c r="GD1982" s="21"/>
      <c r="GI1982" s="2"/>
      <c r="GK1982" s="21"/>
      <c r="GL1982" s="21"/>
      <c r="GM1982" s="21"/>
      <c r="GR1982" s="2"/>
      <c r="GT1982" s="21"/>
      <c r="GU1982" s="21"/>
      <c r="GV1982" s="21"/>
      <c r="HA1982" s="2"/>
      <c r="HC1982" s="21"/>
      <c r="HD1982" s="21"/>
      <c r="HE1982" s="21"/>
      <c r="HJ1982" s="21"/>
      <c r="HK1982" s="21"/>
      <c r="HL1982" s="21"/>
      <c r="HM1982" s="21"/>
      <c r="HN1982" s="21"/>
      <c r="HO1982" s="21"/>
      <c r="HP1982" s="21"/>
      <c r="HQ1982" s="21"/>
      <c r="HR1982" s="21"/>
      <c r="HS1982" s="21"/>
      <c r="HT1982" s="21"/>
      <c r="HU1982" s="21"/>
      <c r="HV1982" s="21"/>
      <c r="HW1982" s="21"/>
      <c r="HX1982" s="21"/>
      <c r="HY1982" s="21"/>
      <c r="HZ1982" s="21"/>
      <c r="IA1982" s="21"/>
      <c r="IB1982" s="21"/>
      <c r="IC1982" s="21"/>
      <c r="ID1982" s="21"/>
      <c r="IE1982" s="21"/>
      <c r="IF1982" s="21"/>
      <c r="IG1982" s="21"/>
      <c r="IH1982" s="21"/>
      <c r="II1982" s="21"/>
      <c r="IJ1982" s="21"/>
      <c r="IK1982" s="21"/>
      <c r="IL1982" s="21"/>
      <c r="IM1982" s="21"/>
      <c r="IN1982" s="21"/>
      <c r="IO1982" s="21"/>
      <c r="RL1982" s="236"/>
    </row>
    <row r="1983" spans="1:480" s="17" customFormat="1" ht="14.25">
      <c r="A1983" s="321"/>
      <c r="B1983" s="321"/>
      <c r="C1983" s="321"/>
      <c r="D1983" s="321"/>
      <c r="E1983" s="299"/>
      <c r="F1983" s="21"/>
      <c r="G1983" s="21"/>
      <c r="K1983" s="2"/>
      <c r="M1983" s="21"/>
      <c r="N1983" s="21"/>
      <c r="O1983" s="21"/>
      <c r="T1983" s="2"/>
      <c r="V1983" s="21"/>
      <c r="W1983" s="21"/>
      <c r="X1983" s="21"/>
      <c r="AC1983" s="2"/>
      <c r="AE1983" s="21"/>
      <c r="AF1983" s="21"/>
      <c r="AG1983" s="21"/>
      <c r="AL1983" s="2"/>
      <c r="AN1983" s="21"/>
      <c r="AO1983" s="21"/>
      <c r="AP1983" s="21"/>
      <c r="AU1983" s="2"/>
      <c r="AW1983" s="21"/>
      <c r="AX1983" s="21"/>
      <c r="AY1983" s="21"/>
      <c r="BD1983" s="2"/>
      <c r="BF1983" s="21"/>
      <c r="BG1983" s="21"/>
      <c r="BH1983" s="21"/>
      <c r="BM1983" s="2"/>
      <c r="BO1983" s="21"/>
      <c r="BP1983" s="21"/>
      <c r="BQ1983" s="21"/>
      <c r="BV1983" s="2"/>
      <c r="BX1983" s="21"/>
      <c r="BY1983" s="21"/>
      <c r="BZ1983" s="21"/>
      <c r="CE1983" s="2"/>
      <c r="CG1983" s="21"/>
      <c r="CH1983" s="21"/>
      <c r="CI1983" s="21"/>
      <c r="CN1983" s="2"/>
      <c r="CP1983" s="21"/>
      <c r="CQ1983" s="21"/>
      <c r="CR1983" s="21"/>
      <c r="CW1983" s="2"/>
      <c r="CY1983" s="21"/>
      <c r="CZ1983" s="21"/>
      <c r="DA1983" s="21"/>
      <c r="DF1983" s="2"/>
      <c r="DH1983" s="21"/>
      <c r="DI1983" s="21"/>
      <c r="DJ1983" s="21"/>
      <c r="DO1983" s="2"/>
      <c r="DQ1983" s="21"/>
      <c r="DR1983" s="21"/>
      <c r="DS1983" s="21"/>
      <c r="DX1983" s="2"/>
      <c r="DZ1983" s="21"/>
      <c r="EA1983" s="21"/>
      <c r="EB1983" s="21"/>
      <c r="EG1983" s="2"/>
      <c r="EI1983" s="21"/>
      <c r="EJ1983" s="21"/>
      <c r="EK1983" s="21"/>
      <c r="EP1983" s="2"/>
      <c r="ER1983" s="21"/>
      <c r="ES1983" s="21"/>
      <c r="ET1983" s="21"/>
      <c r="EY1983" s="2"/>
      <c r="FA1983" s="21"/>
      <c r="FB1983" s="21"/>
      <c r="FC1983" s="21"/>
      <c r="FH1983" s="2"/>
      <c r="FJ1983" s="21"/>
      <c r="FK1983" s="21"/>
      <c r="FL1983" s="21"/>
      <c r="FQ1983" s="2"/>
      <c r="FS1983" s="21"/>
      <c r="FT1983" s="21"/>
      <c r="FU1983" s="21"/>
      <c r="FZ1983" s="2"/>
      <c r="GB1983" s="21"/>
      <c r="GC1983" s="21"/>
      <c r="GD1983" s="21"/>
      <c r="GI1983" s="2"/>
      <c r="GK1983" s="21"/>
      <c r="GL1983" s="21"/>
      <c r="GM1983" s="21"/>
      <c r="GR1983" s="2"/>
      <c r="GT1983" s="21"/>
      <c r="GU1983" s="21"/>
      <c r="GV1983" s="21"/>
      <c r="HA1983" s="2"/>
      <c r="HC1983" s="21"/>
      <c r="HD1983" s="21"/>
      <c r="HE1983" s="21"/>
      <c r="HJ1983" s="21"/>
      <c r="HK1983" s="21"/>
      <c r="HL1983" s="21"/>
      <c r="HM1983" s="21"/>
      <c r="HN1983" s="21"/>
      <c r="HO1983" s="21"/>
      <c r="HP1983" s="21"/>
      <c r="HQ1983" s="21"/>
      <c r="HR1983" s="21"/>
      <c r="HS1983" s="21"/>
      <c r="HT1983" s="21"/>
      <c r="HU1983" s="21"/>
      <c r="HV1983" s="21"/>
      <c r="HW1983" s="21"/>
      <c r="HX1983" s="21"/>
      <c r="HY1983" s="21"/>
      <c r="HZ1983" s="21"/>
      <c r="IA1983" s="21"/>
      <c r="IB1983" s="21"/>
      <c r="IC1983" s="21"/>
      <c r="ID1983" s="21"/>
      <c r="IE1983" s="21"/>
      <c r="IF1983" s="21"/>
      <c r="IG1983" s="21"/>
      <c r="IH1983" s="21"/>
      <c r="II1983" s="21"/>
      <c r="IJ1983" s="21"/>
      <c r="IK1983" s="21"/>
      <c r="IL1983" s="21"/>
      <c r="IM1983" s="21"/>
      <c r="IN1983" s="21"/>
      <c r="IO1983" s="21"/>
      <c r="RL1983" s="236"/>
    </row>
    <row r="1984" spans="1:480" s="17" customFormat="1" ht="14.25">
      <c r="A1984" s="321"/>
      <c r="B1984" s="321"/>
      <c r="C1984" s="321"/>
      <c r="D1984" s="321"/>
      <c r="E1984" s="299"/>
      <c r="F1984" s="21"/>
      <c r="G1984" s="21"/>
      <c r="K1984" s="2"/>
      <c r="M1984" s="21"/>
      <c r="N1984" s="21"/>
      <c r="O1984" s="21"/>
      <c r="T1984" s="2"/>
      <c r="V1984" s="21"/>
      <c r="W1984" s="21"/>
      <c r="X1984" s="21"/>
      <c r="AC1984" s="2"/>
      <c r="AE1984" s="21"/>
      <c r="AF1984" s="21"/>
      <c r="AG1984" s="21"/>
      <c r="AL1984" s="2"/>
      <c r="AN1984" s="21"/>
      <c r="AO1984" s="21"/>
      <c r="AP1984" s="21"/>
      <c r="AU1984" s="2"/>
      <c r="AW1984" s="21"/>
      <c r="AX1984" s="21"/>
      <c r="AY1984" s="21"/>
      <c r="BD1984" s="2"/>
      <c r="BF1984" s="21"/>
      <c r="BG1984" s="21"/>
      <c r="BH1984" s="21"/>
      <c r="BM1984" s="2"/>
      <c r="BO1984" s="21"/>
      <c r="BP1984" s="21"/>
      <c r="BQ1984" s="21"/>
      <c r="BV1984" s="2"/>
      <c r="BX1984" s="21"/>
      <c r="BY1984" s="21"/>
      <c r="BZ1984" s="21"/>
      <c r="CE1984" s="2"/>
      <c r="CG1984" s="21"/>
      <c r="CH1984" s="21"/>
      <c r="CI1984" s="21"/>
      <c r="CN1984" s="2"/>
      <c r="CP1984" s="21"/>
      <c r="CQ1984" s="21"/>
      <c r="CR1984" s="21"/>
      <c r="CW1984" s="2"/>
      <c r="CY1984" s="21"/>
      <c r="CZ1984" s="21"/>
      <c r="DA1984" s="21"/>
      <c r="DF1984" s="2"/>
      <c r="DH1984" s="21"/>
      <c r="DI1984" s="21"/>
      <c r="DJ1984" s="21"/>
      <c r="DO1984" s="2"/>
      <c r="DQ1984" s="21"/>
      <c r="DR1984" s="21"/>
      <c r="DS1984" s="21"/>
      <c r="DX1984" s="2"/>
      <c r="DZ1984" s="21"/>
      <c r="EA1984" s="21"/>
      <c r="EB1984" s="21"/>
      <c r="EG1984" s="2"/>
      <c r="EI1984" s="21"/>
      <c r="EJ1984" s="21"/>
      <c r="EK1984" s="21"/>
      <c r="EP1984" s="2"/>
      <c r="ER1984" s="21"/>
      <c r="ES1984" s="21"/>
      <c r="ET1984" s="21"/>
      <c r="EY1984" s="2"/>
      <c r="FA1984" s="21"/>
      <c r="FB1984" s="21"/>
      <c r="FC1984" s="21"/>
      <c r="FH1984" s="2"/>
      <c r="FJ1984" s="21"/>
      <c r="FK1984" s="21"/>
      <c r="FL1984" s="21"/>
      <c r="FQ1984" s="2"/>
      <c r="FS1984" s="21"/>
      <c r="FT1984" s="21"/>
      <c r="FU1984" s="21"/>
      <c r="FZ1984" s="2"/>
      <c r="GB1984" s="21"/>
      <c r="GC1984" s="21"/>
      <c r="GD1984" s="21"/>
      <c r="GI1984" s="2"/>
      <c r="GK1984" s="21"/>
      <c r="GL1984" s="21"/>
      <c r="GM1984" s="21"/>
      <c r="GR1984" s="2"/>
      <c r="GT1984" s="21"/>
      <c r="GU1984" s="21"/>
      <c r="GV1984" s="21"/>
      <c r="HA1984" s="2"/>
      <c r="HC1984" s="21"/>
      <c r="HD1984" s="21"/>
      <c r="HE1984" s="21"/>
      <c r="HJ1984" s="21"/>
      <c r="HK1984" s="21"/>
      <c r="HL1984" s="21"/>
      <c r="HM1984" s="21"/>
      <c r="HN1984" s="21"/>
      <c r="HO1984" s="21"/>
      <c r="HP1984" s="21"/>
      <c r="HQ1984" s="21"/>
      <c r="HR1984" s="21"/>
      <c r="HS1984" s="21"/>
      <c r="HT1984" s="21"/>
      <c r="HU1984" s="21"/>
      <c r="HV1984" s="21"/>
      <c r="HW1984" s="21"/>
      <c r="HX1984" s="21"/>
      <c r="HY1984" s="21"/>
      <c r="HZ1984" s="21"/>
      <c r="IA1984" s="21"/>
      <c r="IB1984" s="21"/>
      <c r="IC1984" s="21"/>
      <c r="ID1984" s="21"/>
      <c r="IE1984" s="21"/>
      <c r="IF1984" s="21"/>
      <c r="IG1984" s="21"/>
      <c r="IH1984" s="21"/>
      <c r="II1984" s="21"/>
      <c r="IJ1984" s="21"/>
      <c r="IK1984" s="21"/>
      <c r="IL1984" s="21"/>
      <c r="IM1984" s="21"/>
      <c r="IN1984" s="21"/>
      <c r="IO1984" s="21"/>
      <c r="RL1984" s="236"/>
    </row>
    <row r="1985" spans="1:480" s="17" customFormat="1" ht="14.25">
      <c r="A1985" s="321"/>
      <c r="B1985" s="321"/>
      <c r="C1985" s="321"/>
      <c r="D1985" s="321"/>
      <c r="E1985" s="299"/>
      <c r="F1985" s="21"/>
      <c r="G1985" s="21"/>
      <c r="K1985" s="2"/>
      <c r="M1985" s="21"/>
      <c r="N1985" s="21"/>
      <c r="O1985" s="21"/>
      <c r="T1985" s="2"/>
      <c r="V1985" s="21"/>
      <c r="W1985" s="21"/>
      <c r="X1985" s="21"/>
      <c r="AC1985" s="2"/>
      <c r="AE1985" s="21"/>
      <c r="AF1985" s="21"/>
      <c r="AG1985" s="21"/>
      <c r="AL1985" s="2"/>
      <c r="AN1985" s="21"/>
      <c r="AO1985" s="21"/>
      <c r="AP1985" s="21"/>
      <c r="AU1985" s="2"/>
      <c r="AW1985" s="21"/>
      <c r="AX1985" s="21"/>
      <c r="AY1985" s="21"/>
      <c r="BD1985" s="2"/>
      <c r="BF1985" s="21"/>
      <c r="BG1985" s="21"/>
      <c r="BH1985" s="21"/>
      <c r="BM1985" s="2"/>
      <c r="BO1985" s="21"/>
      <c r="BP1985" s="21"/>
      <c r="BQ1985" s="21"/>
      <c r="BV1985" s="2"/>
      <c r="BX1985" s="21"/>
      <c r="BY1985" s="21"/>
      <c r="BZ1985" s="21"/>
      <c r="CE1985" s="2"/>
      <c r="CG1985" s="21"/>
      <c r="CH1985" s="21"/>
      <c r="CI1985" s="21"/>
      <c r="CN1985" s="2"/>
      <c r="CP1985" s="21"/>
      <c r="CQ1985" s="21"/>
      <c r="CR1985" s="21"/>
      <c r="CW1985" s="2"/>
      <c r="CY1985" s="21"/>
      <c r="CZ1985" s="21"/>
      <c r="DA1985" s="21"/>
      <c r="DF1985" s="2"/>
      <c r="DH1985" s="21"/>
      <c r="DI1985" s="21"/>
      <c r="DJ1985" s="21"/>
      <c r="DO1985" s="2"/>
      <c r="DQ1985" s="21"/>
      <c r="DR1985" s="21"/>
      <c r="DS1985" s="21"/>
      <c r="DX1985" s="2"/>
      <c r="DZ1985" s="21"/>
      <c r="EA1985" s="21"/>
      <c r="EB1985" s="21"/>
      <c r="EG1985" s="2"/>
      <c r="EI1985" s="21"/>
      <c r="EJ1985" s="21"/>
      <c r="EK1985" s="21"/>
      <c r="EP1985" s="2"/>
      <c r="ER1985" s="21"/>
      <c r="ES1985" s="21"/>
      <c r="ET1985" s="21"/>
      <c r="EY1985" s="2"/>
      <c r="FA1985" s="21"/>
      <c r="FB1985" s="21"/>
      <c r="FC1985" s="21"/>
      <c r="FH1985" s="2"/>
      <c r="FJ1985" s="21"/>
      <c r="FK1985" s="21"/>
      <c r="FL1985" s="21"/>
      <c r="FQ1985" s="2"/>
      <c r="FS1985" s="21"/>
      <c r="FT1985" s="21"/>
      <c r="FU1985" s="21"/>
      <c r="FZ1985" s="2"/>
      <c r="GB1985" s="21"/>
      <c r="GC1985" s="21"/>
      <c r="GD1985" s="21"/>
      <c r="GI1985" s="2"/>
      <c r="GK1985" s="21"/>
      <c r="GL1985" s="21"/>
      <c r="GM1985" s="21"/>
      <c r="GR1985" s="2"/>
      <c r="GT1985" s="21"/>
      <c r="GU1985" s="21"/>
      <c r="GV1985" s="21"/>
      <c r="HA1985" s="2"/>
      <c r="HC1985" s="21"/>
      <c r="HD1985" s="21"/>
      <c r="HE1985" s="21"/>
      <c r="HJ1985" s="21"/>
      <c r="HK1985" s="21"/>
      <c r="HL1985" s="21"/>
      <c r="HM1985" s="21"/>
      <c r="HN1985" s="21"/>
      <c r="HO1985" s="21"/>
      <c r="HP1985" s="21"/>
      <c r="HQ1985" s="21"/>
      <c r="HR1985" s="21"/>
      <c r="HS1985" s="21"/>
      <c r="HT1985" s="21"/>
      <c r="HU1985" s="21"/>
      <c r="HV1985" s="21"/>
      <c r="HW1985" s="21"/>
      <c r="HX1985" s="21"/>
      <c r="HY1985" s="21"/>
      <c r="HZ1985" s="21"/>
      <c r="IA1985" s="21"/>
      <c r="IB1985" s="21"/>
      <c r="IC1985" s="21"/>
      <c r="ID1985" s="21"/>
      <c r="IE1985" s="21"/>
      <c r="IF1985" s="21"/>
      <c r="IG1985" s="21"/>
      <c r="IH1985" s="21"/>
      <c r="II1985" s="21"/>
      <c r="IJ1985" s="21"/>
      <c r="IK1985" s="21"/>
      <c r="IL1985" s="21"/>
      <c r="IM1985" s="21"/>
      <c r="IN1985" s="21"/>
      <c r="IO1985" s="21"/>
      <c r="RL1985" s="236"/>
    </row>
    <row r="1986" spans="1:480" s="17" customFormat="1" ht="14.25">
      <c r="A1986" s="321"/>
      <c r="B1986" s="321"/>
      <c r="C1986" s="321"/>
      <c r="D1986" s="321"/>
      <c r="E1986" s="299"/>
      <c r="F1986" s="21"/>
      <c r="G1986" s="21"/>
      <c r="K1986" s="2"/>
      <c r="M1986" s="21"/>
      <c r="N1986" s="21"/>
      <c r="O1986" s="21"/>
      <c r="T1986" s="2"/>
      <c r="V1986" s="21"/>
      <c r="W1986" s="21"/>
      <c r="X1986" s="21"/>
      <c r="AC1986" s="2"/>
      <c r="AE1986" s="21"/>
      <c r="AF1986" s="21"/>
      <c r="AG1986" s="21"/>
      <c r="AL1986" s="2"/>
      <c r="AN1986" s="21"/>
      <c r="AO1986" s="21"/>
      <c r="AP1986" s="21"/>
      <c r="AU1986" s="2"/>
      <c r="AW1986" s="21"/>
      <c r="AX1986" s="21"/>
      <c r="AY1986" s="21"/>
      <c r="BD1986" s="2"/>
      <c r="BF1986" s="21"/>
      <c r="BG1986" s="21"/>
      <c r="BH1986" s="21"/>
      <c r="BM1986" s="2"/>
      <c r="BO1986" s="21"/>
      <c r="BP1986" s="21"/>
      <c r="BQ1986" s="21"/>
      <c r="BV1986" s="2"/>
      <c r="BX1986" s="21"/>
      <c r="BY1986" s="21"/>
      <c r="BZ1986" s="21"/>
      <c r="CE1986" s="2"/>
      <c r="CG1986" s="21"/>
      <c r="CH1986" s="21"/>
      <c r="CI1986" s="21"/>
      <c r="CN1986" s="2"/>
      <c r="CP1986" s="21"/>
      <c r="CQ1986" s="21"/>
      <c r="CR1986" s="21"/>
      <c r="CW1986" s="2"/>
      <c r="CY1986" s="21"/>
      <c r="CZ1986" s="21"/>
      <c r="DA1986" s="21"/>
      <c r="DF1986" s="2"/>
      <c r="DH1986" s="21"/>
      <c r="DI1986" s="21"/>
      <c r="DJ1986" s="21"/>
      <c r="DO1986" s="2"/>
      <c r="DQ1986" s="21"/>
      <c r="DR1986" s="21"/>
      <c r="DS1986" s="21"/>
      <c r="DX1986" s="2"/>
      <c r="DZ1986" s="21"/>
      <c r="EA1986" s="21"/>
      <c r="EB1986" s="21"/>
      <c r="EG1986" s="2"/>
      <c r="EI1986" s="21"/>
      <c r="EJ1986" s="21"/>
      <c r="EK1986" s="21"/>
      <c r="EP1986" s="2"/>
      <c r="ER1986" s="21"/>
      <c r="ES1986" s="21"/>
      <c r="ET1986" s="21"/>
      <c r="EY1986" s="2"/>
      <c r="FA1986" s="21"/>
      <c r="FB1986" s="21"/>
      <c r="FC1986" s="21"/>
      <c r="FH1986" s="2"/>
      <c r="FJ1986" s="21"/>
      <c r="FK1986" s="21"/>
      <c r="FL1986" s="21"/>
      <c r="FQ1986" s="2"/>
      <c r="FS1986" s="21"/>
      <c r="FT1986" s="21"/>
      <c r="FU1986" s="21"/>
      <c r="FZ1986" s="2"/>
      <c r="GB1986" s="21"/>
      <c r="GC1986" s="21"/>
      <c r="GD1986" s="21"/>
      <c r="GI1986" s="2"/>
      <c r="GK1986" s="21"/>
      <c r="GL1986" s="21"/>
      <c r="GM1986" s="21"/>
      <c r="GR1986" s="2"/>
      <c r="GT1986" s="21"/>
      <c r="GU1986" s="21"/>
      <c r="GV1986" s="21"/>
      <c r="HA1986" s="2"/>
      <c r="HC1986" s="21"/>
      <c r="HD1986" s="21"/>
      <c r="HE1986" s="21"/>
      <c r="HJ1986" s="21"/>
      <c r="HK1986" s="21"/>
      <c r="HL1986" s="21"/>
      <c r="HM1986" s="21"/>
      <c r="HN1986" s="21"/>
      <c r="HO1986" s="21"/>
      <c r="HP1986" s="21"/>
      <c r="HQ1986" s="21"/>
      <c r="HR1986" s="21"/>
      <c r="HS1986" s="21"/>
      <c r="HT1986" s="21"/>
      <c r="HU1986" s="21"/>
      <c r="HV1986" s="21"/>
      <c r="HW1986" s="21"/>
      <c r="HX1986" s="21"/>
      <c r="HY1986" s="21"/>
      <c r="HZ1986" s="21"/>
      <c r="IA1986" s="21"/>
      <c r="IB1986" s="21"/>
      <c r="IC1986" s="21"/>
      <c r="ID1986" s="21"/>
      <c r="IE1986" s="21"/>
      <c r="IF1986" s="21"/>
      <c r="IG1986" s="21"/>
      <c r="IH1986" s="21"/>
      <c r="II1986" s="21"/>
      <c r="IJ1986" s="21"/>
      <c r="IK1986" s="21"/>
      <c r="IL1986" s="21"/>
      <c r="IM1986" s="21"/>
      <c r="IN1986" s="21"/>
      <c r="IO1986" s="21"/>
      <c r="RL1986" s="236"/>
    </row>
    <row r="1987" spans="1:480" s="17" customFormat="1" ht="14.25">
      <c r="A1987" s="321"/>
      <c r="B1987" s="321"/>
      <c r="C1987" s="321"/>
      <c r="D1987" s="321"/>
      <c r="E1987" s="299"/>
      <c r="F1987" s="21"/>
      <c r="G1987" s="21"/>
      <c r="K1987" s="2"/>
      <c r="M1987" s="21"/>
      <c r="N1987" s="21"/>
      <c r="O1987" s="21"/>
      <c r="T1987" s="2"/>
      <c r="V1987" s="21"/>
      <c r="W1987" s="21"/>
      <c r="X1987" s="21"/>
      <c r="AC1987" s="2"/>
      <c r="AE1987" s="21"/>
      <c r="AF1987" s="21"/>
      <c r="AG1987" s="21"/>
      <c r="AL1987" s="2"/>
      <c r="AN1987" s="21"/>
      <c r="AO1987" s="21"/>
      <c r="AP1987" s="21"/>
      <c r="AU1987" s="2"/>
      <c r="AW1987" s="21"/>
      <c r="AX1987" s="21"/>
      <c r="AY1987" s="21"/>
      <c r="BD1987" s="2"/>
      <c r="BF1987" s="21"/>
      <c r="BG1987" s="21"/>
      <c r="BH1987" s="21"/>
      <c r="BM1987" s="2"/>
      <c r="BO1987" s="21"/>
      <c r="BP1987" s="21"/>
      <c r="BQ1987" s="21"/>
      <c r="BV1987" s="2"/>
      <c r="BX1987" s="21"/>
      <c r="BY1987" s="21"/>
      <c r="BZ1987" s="21"/>
      <c r="CE1987" s="2"/>
      <c r="CG1987" s="21"/>
      <c r="CH1987" s="21"/>
      <c r="CI1987" s="21"/>
      <c r="CN1987" s="2"/>
      <c r="CP1987" s="21"/>
      <c r="CQ1987" s="21"/>
      <c r="CR1987" s="21"/>
      <c r="CW1987" s="2"/>
      <c r="CY1987" s="21"/>
      <c r="CZ1987" s="21"/>
      <c r="DA1987" s="21"/>
      <c r="DF1987" s="2"/>
      <c r="DH1987" s="21"/>
      <c r="DI1987" s="21"/>
      <c r="DJ1987" s="21"/>
      <c r="DO1987" s="2"/>
      <c r="DQ1987" s="21"/>
      <c r="DR1987" s="21"/>
      <c r="DS1987" s="21"/>
      <c r="DX1987" s="2"/>
      <c r="DZ1987" s="21"/>
      <c r="EA1987" s="21"/>
      <c r="EB1987" s="21"/>
      <c r="EG1987" s="2"/>
      <c r="EI1987" s="21"/>
      <c r="EJ1987" s="21"/>
      <c r="EK1987" s="21"/>
      <c r="EP1987" s="2"/>
      <c r="ER1987" s="21"/>
      <c r="ES1987" s="21"/>
      <c r="ET1987" s="21"/>
      <c r="EY1987" s="2"/>
      <c r="FA1987" s="21"/>
      <c r="FB1987" s="21"/>
      <c r="FC1987" s="21"/>
      <c r="FH1987" s="2"/>
      <c r="FJ1987" s="21"/>
      <c r="FK1987" s="21"/>
      <c r="FL1987" s="21"/>
      <c r="FQ1987" s="2"/>
      <c r="FS1987" s="21"/>
      <c r="FT1987" s="21"/>
      <c r="FU1987" s="21"/>
      <c r="FZ1987" s="2"/>
      <c r="GB1987" s="21"/>
      <c r="GC1987" s="21"/>
      <c r="GD1987" s="21"/>
      <c r="GI1987" s="2"/>
      <c r="GK1987" s="21"/>
      <c r="GL1987" s="21"/>
      <c r="GM1987" s="21"/>
      <c r="GR1987" s="2"/>
      <c r="GT1987" s="21"/>
      <c r="GU1987" s="21"/>
      <c r="GV1987" s="21"/>
      <c r="HA1987" s="2"/>
      <c r="HC1987" s="21"/>
      <c r="HD1987" s="21"/>
      <c r="HE1987" s="21"/>
      <c r="HJ1987" s="21"/>
      <c r="HK1987" s="21"/>
      <c r="HL1987" s="21"/>
      <c r="HM1987" s="21"/>
      <c r="HN1987" s="21"/>
      <c r="HO1987" s="21"/>
      <c r="HP1987" s="21"/>
      <c r="HQ1987" s="21"/>
      <c r="HR1987" s="21"/>
      <c r="HS1987" s="21"/>
      <c r="HT1987" s="21"/>
      <c r="HU1987" s="21"/>
      <c r="HV1987" s="21"/>
      <c r="HW1987" s="21"/>
      <c r="HX1987" s="21"/>
      <c r="HY1987" s="21"/>
      <c r="HZ1987" s="21"/>
      <c r="IA1987" s="21"/>
      <c r="IB1987" s="21"/>
      <c r="IC1987" s="21"/>
      <c r="ID1987" s="21"/>
      <c r="IE1987" s="21"/>
      <c r="IF1987" s="21"/>
      <c r="IG1987" s="21"/>
      <c r="IH1987" s="21"/>
      <c r="II1987" s="21"/>
      <c r="IJ1987" s="21"/>
      <c r="IK1987" s="21"/>
      <c r="IL1987" s="21"/>
      <c r="IM1987" s="21"/>
      <c r="IN1987" s="21"/>
      <c r="IO1987" s="21"/>
      <c r="RL1987" s="236"/>
    </row>
    <row r="1988" spans="1:480" s="17" customFormat="1" ht="14.25">
      <c r="A1988" s="321"/>
      <c r="B1988" s="321"/>
      <c r="C1988" s="321"/>
      <c r="D1988" s="321"/>
      <c r="E1988" s="299"/>
      <c r="F1988" s="21"/>
      <c r="G1988" s="21"/>
      <c r="K1988" s="2"/>
      <c r="M1988" s="21"/>
      <c r="N1988" s="21"/>
      <c r="O1988" s="21"/>
      <c r="T1988" s="2"/>
      <c r="V1988" s="21"/>
      <c r="W1988" s="21"/>
      <c r="X1988" s="21"/>
      <c r="AC1988" s="2"/>
      <c r="AE1988" s="21"/>
      <c r="AF1988" s="21"/>
      <c r="AG1988" s="21"/>
      <c r="AL1988" s="2"/>
      <c r="AN1988" s="21"/>
      <c r="AO1988" s="21"/>
      <c r="AP1988" s="21"/>
      <c r="AU1988" s="2"/>
      <c r="AW1988" s="21"/>
      <c r="AX1988" s="21"/>
      <c r="AY1988" s="21"/>
      <c r="BD1988" s="2"/>
      <c r="BF1988" s="21"/>
      <c r="BG1988" s="21"/>
      <c r="BH1988" s="21"/>
      <c r="BM1988" s="2"/>
      <c r="BO1988" s="21"/>
      <c r="BP1988" s="21"/>
      <c r="BQ1988" s="21"/>
      <c r="BV1988" s="2"/>
      <c r="BX1988" s="21"/>
      <c r="BY1988" s="21"/>
      <c r="BZ1988" s="21"/>
      <c r="CE1988" s="2"/>
      <c r="CG1988" s="21"/>
      <c r="CH1988" s="21"/>
      <c r="CI1988" s="21"/>
      <c r="CN1988" s="2"/>
      <c r="CP1988" s="21"/>
      <c r="CQ1988" s="21"/>
      <c r="CR1988" s="21"/>
      <c r="CW1988" s="2"/>
      <c r="CY1988" s="21"/>
      <c r="CZ1988" s="21"/>
      <c r="DA1988" s="21"/>
      <c r="DF1988" s="2"/>
      <c r="DH1988" s="21"/>
      <c r="DI1988" s="21"/>
      <c r="DJ1988" s="21"/>
      <c r="DO1988" s="2"/>
      <c r="DQ1988" s="21"/>
      <c r="DR1988" s="21"/>
      <c r="DS1988" s="21"/>
      <c r="DX1988" s="2"/>
      <c r="DZ1988" s="21"/>
      <c r="EA1988" s="21"/>
      <c r="EB1988" s="21"/>
      <c r="EG1988" s="2"/>
      <c r="EI1988" s="21"/>
      <c r="EJ1988" s="21"/>
      <c r="EK1988" s="21"/>
      <c r="EP1988" s="2"/>
      <c r="ER1988" s="21"/>
      <c r="ES1988" s="21"/>
      <c r="ET1988" s="21"/>
      <c r="EY1988" s="2"/>
      <c r="FA1988" s="21"/>
      <c r="FB1988" s="21"/>
      <c r="FC1988" s="21"/>
      <c r="FH1988" s="2"/>
      <c r="FJ1988" s="21"/>
      <c r="FK1988" s="21"/>
      <c r="FL1988" s="21"/>
      <c r="FQ1988" s="2"/>
      <c r="FS1988" s="21"/>
      <c r="FT1988" s="21"/>
      <c r="FU1988" s="21"/>
      <c r="FZ1988" s="2"/>
      <c r="GB1988" s="21"/>
      <c r="GC1988" s="21"/>
      <c r="GD1988" s="21"/>
      <c r="GI1988" s="2"/>
      <c r="GK1988" s="21"/>
      <c r="GL1988" s="21"/>
      <c r="GM1988" s="21"/>
      <c r="GR1988" s="2"/>
      <c r="GT1988" s="21"/>
      <c r="GU1988" s="21"/>
      <c r="GV1988" s="21"/>
      <c r="HA1988" s="2"/>
      <c r="HC1988" s="21"/>
      <c r="HD1988" s="21"/>
      <c r="HE1988" s="21"/>
      <c r="HJ1988" s="21"/>
      <c r="HK1988" s="21"/>
      <c r="HL1988" s="21"/>
      <c r="HM1988" s="21"/>
      <c r="HN1988" s="21"/>
      <c r="HO1988" s="21"/>
      <c r="HP1988" s="21"/>
      <c r="HQ1988" s="21"/>
      <c r="HR1988" s="21"/>
      <c r="HS1988" s="21"/>
      <c r="HT1988" s="21"/>
      <c r="HU1988" s="21"/>
      <c r="HV1988" s="21"/>
      <c r="HW1988" s="21"/>
      <c r="HX1988" s="21"/>
      <c r="HY1988" s="21"/>
      <c r="HZ1988" s="21"/>
      <c r="IA1988" s="21"/>
      <c r="IB1988" s="21"/>
      <c r="IC1988" s="21"/>
      <c r="ID1988" s="21"/>
      <c r="IE1988" s="21"/>
      <c r="IF1988" s="21"/>
      <c r="IG1988" s="21"/>
      <c r="IH1988" s="21"/>
      <c r="II1988" s="21"/>
      <c r="IJ1988" s="21"/>
      <c r="IK1988" s="21"/>
      <c r="IL1988" s="21"/>
      <c r="IM1988" s="21"/>
      <c r="IN1988" s="21"/>
      <c r="IO1988" s="21"/>
      <c r="RL1988" s="236"/>
    </row>
    <row r="1989" spans="1:480" s="17" customFormat="1" ht="14.25">
      <c r="A1989" s="321"/>
      <c r="B1989" s="321"/>
      <c r="C1989" s="321"/>
      <c r="D1989" s="321"/>
      <c r="E1989" s="299"/>
      <c r="F1989" s="21"/>
      <c r="G1989" s="21"/>
      <c r="K1989" s="2"/>
      <c r="M1989" s="21"/>
      <c r="N1989" s="21"/>
      <c r="O1989" s="21"/>
      <c r="T1989" s="2"/>
      <c r="V1989" s="21"/>
      <c r="W1989" s="21"/>
      <c r="X1989" s="21"/>
      <c r="AC1989" s="2"/>
      <c r="AE1989" s="21"/>
      <c r="AF1989" s="21"/>
      <c r="AG1989" s="21"/>
      <c r="AL1989" s="2"/>
      <c r="AN1989" s="21"/>
      <c r="AO1989" s="21"/>
      <c r="AP1989" s="21"/>
      <c r="AU1989" s="2"/>
      <c r="AW1989" s="21"/>
      <c r="AX1989" s="21"/>
      <c r="AY1989" s="21"/>
      <c r="BD1989" s="2"/>
      <c r="BF1989" s="21"/>
      <c r="BG1989" s="21"/>
      <c r="BH1989" s="21"/>
      <c r="BM1989" s="2"/>
      <c r="BO1989" s="21"/>
      <c r="BP1989" s="21"/>
      <c r="BQ1989" s="21"/>
      <c r="BV1989" s="2"/>
      <c r="BX1989" s="21"/>
      <c r="BY1989" s="21"/>
      <c r="BZ1989" s="21"/>
      <c r="CE1989" s="2"/>
      <c r="CG1989" s="21"/>
      <c r="CH1989" s="21"/>
      <c r="CI1989" s="21"/>
      <c r="CN1989" s="2"/>
      <c r="CP1989" s="21"/>
      <c r="CQ1989" s="21"/>
      <c r="CR1989" s="21"/>
      <c r="CW1989" s="2"/>
      <c r="CY1989" s="21"/>
      <c r="CZ1989" s="21"/>
      <c r="DA1989" s="21"/>
      <c r="DF1989" s="2"/>
      <c r="DH1989" s="21"/>
      <c r="DI1989" s="21"/>
      <c r="DJ1989" s="21"/>
      <c r="DO1989" s="2"/>
      <c r="DQ1989" s="21"/>
      <c r="DR1989" s="21"/>
      <c r="DS1989" s="21"/>
      <c r="DX1989" s="2"/>
      <c r="DZ1989" s="21"/>
      <c r="EA1989" s="21"/>
      <c r="EB1989" s="21"/>
      <c r="EG1989" s="2"/>
      <c r="EI1989" s="21"/>
      <c r="EJ1989" s="21"/>
      <c r="EK1989" s="21"/>
      <c r="EP1989" s="2"/>
      <c r="ER1989" s="21"/>
      <c r="ES1989" s="21"/>
      <c r="ET1989" s="21"/>
      <c r="EY1989" s="2"/>
      <c r="FA1989" s="21"/>
      <c r="FB1989" s="21"/>
      <c r="FC1989" s="21"/>
      <c r="FH1989" s="2"/>
      <c r="FJ1989" s="21"/>
      <c r="FK1989" s="21"/>
      <c r="FL1989" s="21"/>
      <c r="FQ1989" s="2"/>
      <c r="FS1989" s="21"/>
      <c r="FT1989" s="21"/>
      <c r="FU1989" s="21"/>
      <c r="FZ1989" s="2"/>
      <c r="GB1989" s="21"/>
      <c r="GC1989" s="21"/>
      <c r="GD1989" s="21"/>
      <c r="GI1989" s="2"/>
      <c r="GK1989" s="21"/>
      <c r="GL1989" s="21"/>
      <c r="GM1989" s="21"/>
      <c r="GR1989" s="2"/>
      <c r="GT1989" s="21"/>
      <c r="GU1989" s="21"/>
      <c r="GV1989" s="21"/>
      <c r="HA1989" s="2"/>
      <c r="HC1989" s="21"/>
      <c r="HD1989" s="21"/>
      <c r="HE1989" s="21"/>
      <c r="HJ1989" s="21"/>
      <c r="HK1989" s="21"/>
      <c r="HL1989" s="21"/>
      <c r="HM1989" s="21"/>
      <c r="HN1989" s="21"/>
      <c r="HO1989" s="21"/>
      <c r="HP1989" s="21"/>
      <c r="HQ1989" s="21"/>
      <c r="HR1989" s="21"/>
      <c r="HS1989" s="21"/>
      <c r="HT1989" s="21"/>
      <c r="HU1989" s="21"/>
      <c r="HV1989" s="21"/>
      <c r="HW1989" s="21"/>
      <c r="HX1989" s="21"/>
      <c r="HY1989" s="21"/>
      <c r="HZ1989" s="21"/>
      <c r="IA1989" s="21"/>
      <c r="IB1989" s="21"/>
      <c r="IC1989" s="21"/>
      <c r="ID1989" s="21"/>
      <c r="IE1989" s="21"/>
      <c r="IF1989" s="21"/>
      <c r="IG1989" s="21"/>
      <c r="IH1989" s="21"/>
      <c r="II1989" s="21"/>
      <c r="IJ1989" s="21"/>
      <c r="IK1989" s="21"/>
      <c r="IL1989" s="21"/>
      <c r="IM1989" s="21"/>
      <c r="IN1989" s="21"/>
      <c r="IO1989" s="21"/>
      <c r="RL1989" s="236"/>
    </row>
    <row r="1990" spans="1:480" s="17" customFormat="1" ht="14.25">
      <c r="A1990" s="321"/>
      <c r="B1990" s="321"/>
      <c r="C1990" s="321"/>
      <c r="D1990" s="321"/>
      <c r="E1990" s="299"/>
      <c r="F1990" s="21"/>
      <c r="G1990" s="21"/>
      <c r="K1990" s="2"/>
      <c r="M1990" s="21"/>
      <c r="N1990" s="21"/>
      <c r="O1990" s="21"/>
      <c r="T1990" s="2"/>
      <c r="V1990" s="21"/>
      <c r="W1990" s="21"/>
      <c r="X1990" s="21"/>
      <c r="AC1990" s="2"/>
      <c r="AE1990" s="21"/>
      <c r="AF1990" s="21"/>
      <c r="AG1990" s="21"/>
      <c r="AL1990" s="2"/>
      <c r="AN1990" s="21"/>
      <c r="AO1990" s="21"/>
      <c r="AP1990" s="21"/>
      <c r="AU1990" s="2"/>
      <c r="AW1990" s="21"/>
      <c r="AX1990" s="21"/>
      <c r="AY1990" s="21"/>
      <c r="BD1990" s="2"/>
      <c r="BF1990" s="21"/>
      <c r="BG1990" s="21"/>
      <c r="BH1990" s="21"/>
      <c r="BM1990" s="2"/>
      <c r="BO1990" s="21"/>
      <c r="BP1990" s="21"/>
      <c r="BQ1990" s="21"/>
      <c r="BV1990" s="2"/>
      <c r="BX1990" s="21"/>
      <c r="BY1990" s="21"/>
      <c r="BZ1990" s="21"/>
      <c r="CE1990" s="2"/>
      <c r="CG1990" s="21"/>
      <c r="CH1990" s="21"/>
      <c r="CI1990" s="21"/>
      <c r="CN1990" s="2"/>
      <c r="CP1990" s="21"/>
      <c r="CQ1990" s="21"/>
      <c r="CR1990" s="21"/>
      <c r="CW1990" s="2"/>
      <c r="CY1990" s="21"/>
      <c r="CZ1990" s="21"/>
      <c r="DA1990" s="21"/>
      <c r="DF1990" s="2"/>
      <c r="DH1990" s="21"/>
      <c r="DI1990" s="21"/>
      <c r="DJ1990" s="21"/>
      <c r="DO1990" s="2"/>
      <c r="DQ1990" s="21"/>
      <c r="DR1990" s="21"/>
      <c r="DS1990" s="21"/>
      <c r="DX1990" s="2"/>
      <c r="DZ1990" s="21"/>
      <c r="EA1990" s="21"/>
      <c r="EB1990" s="21"/>
      <c r="EG1990" s="2"/>
      <c r="EI1990" s="21"/>
      <c r="EJ1990" s="21"/>
      <c r="EK1990" s="21"/>
      <c r="EP1990" s="2"/>
      <c r="ER1990" s="21"/>
      <c r="ES1990" s="21"/>
      <c r="ET1990" s="21"/>
      <c r="EY1990" s="2"/>
      <c r="FA1990" s="21"/>
      <c r="FB1990" s="21"/>
      <c r="FC1990" s="21"/>
      <c r="FH1990" s="2"/>
      <c r="FJ1990" s="21"/>
      <c r="FK1990" s="21"/>
      <c r="FL1990" s="21"/>
      <c r="FQ1990" s="2"/>
      <c r="FS1990" s="21"/>
      <c r="FT1990" s="21"/>
      <c r="FU1990" s="21"/>
      <c r="FZ1990" s="2"/>
      <c r="GB1990" s="21"/>
      <c r="GC1990" s="21"/>
      <c r="GD1990" s="21"/>
      <c r="GI1990" s="2"/>
      <c r="GK1990" s="21"/>
      <c r="GL1990" s="21"/>
      <c r="GM1990" s="21"/>
      <c r="GR1990" s="2"/>
      <c r="GT1990" s="21"/>
      <c r="GU1990" s="21"/>
      <c r="GV1990" s="21"/>
      <c r="HA1990" s="2"/>
      <c r="HC1990" s="21"/>
      <c r="HD1990" s="21"/>
      <c r="HE1990" s="21"/>
      <c r="HJ1990" s="21"/>
      <c r="HK1990" s="21"/>
      <c r="HL1990" s="21"/>
      <c r="HM1990" s="21"/>
      <c r="HN1990" s="21"/>
      <c r="HO1990" s="21"/>
      <c r="HP1990" s="21"/>
      <c r="HQ1990" s="21"/>
      <c r="HR1990" s="21"/>
      <c r="HS1990" s="21"/>
      <c r="HT1990" s="21"/>
      <c r="HU1990" s="21"/>
      <c r="HV1990" s="21"/>
      <c r="HW1990" s="21"/>
      <c r="HX1990" s="21"/>
      <c r="HY1990" s="21"/>
      <c r="HZ1990" s="21"/>
      <c r="IA1990" s="21"/>
      <c r="IB1990" s="21"/>
      <c r="IC1990" s="21"/>
      <c r="ID1990" s="21"/>
      <c r="IE1990" s="21"/>
      <c r="IF1990" s="21"/>
      <c r="IG1990" s="21"/>
      <c r="IH1990" s="21"/>
      <c r="II1990" s="21"/>
      <c r="IJ1990" s="21"/>
      <c r="IK1990" s="21"/>
      <c r="IL1990" s="21"/>
      <c r="IM1990" s="21"/>
      <c r="IN1990" s="21"/>
      <c r="IO1990" s="21"/>
      <c r="RL1990" s="236"/>
    </row>
    <row r="1991" spans="1:480" s="17" customFormat="1" ht="14.25">
      <c r="A1991" s="321"/>
      <c r="B1991" s="321"/>
      <c r="C1991" s="321"/>
      <c r="D1991" s="321"/>
      <c r="E1991" s="299"/>
      <c r="F1991" s="21"/>
      <c r="G1991" s="21"/>
      <c r="K1991" s="2"/>
      <c r="M1991" s="21"/>
      <c r="N1991" s="21"/>
      <c r="O1991" s="21"/>
      <c r="T1991" s="2"/>
      <c r="V1991" s="21"/>
      <c r="W1991" s="21"/>
      <c r="X1991" s="21"/>
      <c r="AC1991" s="2"/>
      <c r="AE1991" s="21"/>
      <c r="AF1991" s="21"/>
      <c r="AG1991" s="21"/>
      <c r="AL1991" s="2"/>
      <c r="AN1991" s="21"/>
      <c r="AO1991" s="21"/>
      <c r="AP1991" s="21"/>
      <c r="AU1991" s="2"/>
      <c r="AW1991" s="21"/>
      <c r="AX1991" s="21"/>
      <c r="AY1991" s="21"/>
      <c r="BD1991" s="2"/>
      <c r="BF1991" s="21"/>
      <c r="BG1991" s="21"/>
      <c r="BH1991" s="21"/>
      <c r="BM1991" s="2"/>
      <c r="BO1991" s="21"/>
      <c r="BP1991" s="21"/>
      <c r="BQ1991" s="21"/>
      <c r="BV1991" s="2"/>
      <c r="BX1991" s="21"/>
      <c r="BY1991" s="21"/>
      <c r="BZ1991" s="21"/>
      <c r="CE1991" s="2"/>
      <c r="CG1991" s="21"/>
      <c r="CH1991" s="21"/>
      <c r="CI1991" s="21"/>
      <c r="CN1991" s="2"/>
      <c r="CP1991" s="21"/>
      <c r="CQ1991" s="21"/>
      <c r="CR1991" s="21"/>
      <c r="CW1991" s="2"/>
      <c r="CY1991" s="21"/>
      <c r="CZ1991" s="21"/>
      <c r="DA1991" s="21"/>
      <c r="DF1991" s="2"/>
      <c r="DH1991" s="21"/>
      <c r="DI1991" s="21"/>
      <c r="DJ1991" s="21"/>
      <c r="DO1991" s="2"/>
      <c r="DQ1991" s="21"/>
      <c r="DR1991" s="21"/>
      <c r="DS1991" s="21"/>
      <c r="DX1991" s="2"/>
      <c r="DZ1991" s="21"/>
      <c r="EA1991" s="21"/>
      <c r="EB1991" s="21"/>
      <c r="EG1991" s="2"/>
      <c r="EI1991" s="21"/>
      <c r="EJ1991" s="21"/>
      <c r="EK1991" s="21"/>
      <c r="EP1991" s="2"/>
      <c r="ER1991" s="21"/>
      <c r="ES1991" s="21"/>
      <c r="ET1991" s="21"/>
      <c r="EY1991" s="2"/>
      <c r="FA1991" s="21"/>
      <c r="FB1991" s="21"/>
      <c r="FC1991" s="21"/>
      <c r="FH1991" s="2"/>
      <c r="FJ1991" s="21"/>
      <c r="FK1991" s="21"/>
      <c r="FL1991" s="21"/>
      <c r="FQ1991" s="2"/>
      <c r="FS1991" s="21"/>
      <c r="FT1991" s="21"/>
      <c r="FU1991" s="21"/>
      <c r="FZ1991" s="2"/>
      <c r="GB1991" s="21"/>
      <c r="GC1991" s="21"/>
      <c r="GD1991" s="21"/>
      <c r="GI1991" s="2"/>
      <c r="GK1991" s="21"/>
      <c r="GL1991" s="21"/>
      <c r="GM1991" s="21"/>
      <c r="GR1991" s="2"/>
      <c r="GT1991" s="21"/>
      <c r="GU1991" s="21"/>
      <c r="GV1991" s="21"/>
      <c r="HA1991" s="2"/>
      <c r="HC1991" s="21"/>
      <c r="HD1991" s="21"/>
      <c r="HE1991" s="21"/>
      <c r="HJ1991" s="21"/>
      <c r="HK1991" s="21"/>
      <c r="HL1991" s="21"/>
      <c r="HM1991" s="21"/>
      <c r="HN1991" s="21"/>
      <c r="HO1991" s="21"/>
      <c r="HP1991" s="21"/>
      <c r="HQ1991" s="21"/>
      <c r="HR1991" s="21"/>
      <c r="HS1991" s="21"/>
      <c r="HT1991" s="21"/>
      <c r="HU1991" s="21"/>
      <c r="HV1991" s="21"/>
      <c r="HW1991" s="21"/>
      <c r="HX1991" s="21"/>
      <c r="HY1991" s="21"/>
      <c r="HZ1991" s="21"/>
      <c r="IA1991" s="21"/>
      <c r="IB1991" s="21"/>
      <c r="IC1991" s="21"/>
      <c r="ID1991" s="21"/>
      <c r="IE1991" s="21"/>
      <c r="IF1991" s="21"/>
      <c r="IG1991" s="21"/>
      <c r="IH1991" s="21"/>
      <c r="II1991" s="21"/>
      <c r="IJ1991" s="21"/>
      <c r="IK1991" s="21"/>
      <c r="IL1991" s="21"/>
      <c r="IM1991" s="21"/>
      <c r="IN1991" s="21"/>
      <c r="IO1991" s="21"/>
      <c r="RL1991" s="236"/>
    </row>
    <row r="1992" spans="1:480" s="17" customFormat="1" ht="14.25">
      <c r="A1992" s="321"/>
      <c r="B1992" s="321"/>
      <c r="C1992" s="321"/>
      <c r="D1992" s="321"/>
      <c r="E1992" s="299"/>
      <c r="F1992" s="21"/>
      <c r="G1992" s="21"/>
      <c r="K1992" s="2"/>
      <c r="M1992" s="21"/>
      <c r="N1992" s="21"/>
      <c r="O1992" s="21"/>
      <c r="T1992" s="2"/>
      <c r="V1992" s="21"/>
      <c r="W1992" s="21"/>
      <c r="X1992" s="21"/>
      <c r="AC1992" s="2"/>
      <c r="AE1992" s="21"/>
      <c r="AF1992" s="21"/>
      <c r="AG1992" s="21"/>
      <c r="AL1992" s="2"/>
      <c r="AN1992" s="21"/>
      <c r="AO1992" s="21"/>
      <c r="AP1992" s="21"/>
      <c r="AU1992" s="2"/>
      <c r="AW1992" s="21"/>
      <c r="AX1992" s="21"/>
      <c r="AY1992" s="21"/>
      <c r="BD1992" s="2"/>
      <c r="BF1992" s="21"/>
      <c r="BG1992" s="21"/>
      <c r="BH1992" s="21"/>
      <c r="BM1992" s="2"/>
      <c r="BO1992" s="21"/>
      <c r="BP1992" s="21"/>
      <c r="BQ1992" s="21"/>
      <c r="BV1992" s="2"/>
      <c r="BX1992" s="21"/>
      <c r="BY1992" s="21"/>
      <c r="BZ1992" s="21"/>
      <c r="CE1992" s="2"/>
      <c r="CG1992" s="21"/>
      <c r="CH1992" s="21"/>
      <c r="CI1992" s="21"/>
      <c r="CN1992" s="2"/>
      <c r="CP1992" s="21"/>
      <c r="CQ1992" s="21"/>
      <c r="CR1992" s="21"/>
      <c r="CW1992" s="2"/>
      <c r="CY1992" s="21"/>
      <c r="CZ1992" s="21"/>
      <c r="DA1992" s="21"/>
      <c r="DF1992" s="2"/>
      <c r="DH1992" s="21"/>
      <c r="DI1992" s="21"/>
      <c r="DJ1992" s="21"/>
      <c r="DO1992" s="2"/>
      <c r="DQ1992" s="21"/>
      <c r="DR1992" s="21"/>
      <c r="DS1992" s="21"/>
      <c r="DX1992" s="2"/>
      <c r="DZ1992" s="21"/>
      <c r="EA1992" s="21"/>
      <c r="EB1992" s="21"/>
      <c r="EG1992" s="2"/>
      <c r="EI1992" s="21"/>
      <c r="EJ1992" s="21"/>
      <c r="EK1992" s="21"/>
      <c r="EP1992" s="2"/>
      <c r="ER1992" s="21"/>
      <c r="ES1992" s="21"/>
      <c r="ET1992" s="21"/>
      <c r="EY1992" s="2"/>
      <c r="FA1992" s="21"/>
      <c r="FB1992" s="21"/>
      <c r="FC1992" s="21"/>
      <c r="FH1992" s="2"/>
      <c r="FJ1992" s="21"/>
      <c r="FK1992" s="21"/>
      <c r="FL1992" s="21"/>
      <c r="FQ1992" s="2"/>
      <c r="FS1992" s="21"/>
      <c r="FT1992" s="21"/>
      <c r="FU1992" s="21"/>
      <c r="FZ1992" s="2"/>
      <c r="GB1992" s="21"/>
      <c r="GC1992" s="21"/>
      <c r="GD1992" s="21"/>
      <c r="GI1992" s="2"/>
      <c r="GK1992" s="21"/>
      <c r="GL1992" s="21"/>
      <c r="GM1992" s="21"/>
      <c r="GR1992" s="2"/>
      <c r="GT1992" s="21"/>
      <c r="GU1992" s="21"/>
      <c r="GV1992" s="21"/>
      <c r="HA1992" s="2"/>
      <c r="HC1992" s="21"/>
      <c r="HD1992" s="21"/>
      <c r="HE1992" s="21"/>
      <c r="HJ1992" s="21"/>
      <c r="HK1992" s="21"/>
      <c r="HL1992" s="21"/>
      <c r="HM1992" s="21"/>
      <c r="HN1992" s="21"/>
      <c r="HO1992" s="21"/>
      <c r="HP1992" s="21"/>
      <c r="HQ1992" s="21"/>
      <c r="HR1992" s="21"/>
      <c r="HS1992" s="21"/>
      <c r="HT1992" s="21"/>
      <c r="HU1992" s="21"/>
      <c r="HV1992" s="21"/>
      <c r="HW1992" s="21"/>
      <c r="HX1992" s="21"/>
      <c r="HY1992" s="21"/>
      <c r="HZ1992" s="21"/>
      <c r="IA1992" s="21"/>
      <c r="IB1992" s="21"/>
      <c r="IC1992" s="21"/>
      <c r="ID1992" s="21"/>
      <c r="IE1992" s="21"/>
      <c r="IF1992" s="21"/>
      <c r="IG1992" s="21"/>
      <c r="IH1992" s="21"/>
      <c r="II1992" s="21"/>
      <c r="IJ1992" s="21"/>
      <c r="IK1992" s="21"/>
      <c r="IL1992" s="21"/>
      <c r="IM1992" s="21"/>
      <c r="IN1992" s="21"/>
      <c r="IO1992" s="21"/>
      <c r="RL1992" s="236"/>
    </row>
    <row r="1993" spans="1:480" s="17" customFormat="1" ht="14.25">
      <c r="A1993" s="321"/>
      <c r="B1993" s="321"/>
      <c r="C1993" s="321"/>
      <c r="D1993" s="321"/>
      <c r="E1993" s="299"/>
      <c r="F1993" s="21"/>
      <c r="G1993" s="21"/>
      <c r="K1993" s="2"/>
      <c r="M1993" s="21"/>
      <c r="N1993" s="21"/>
      <c r="O1993" s="21"/>
      <c r="T1993" s="2"/>
      <c r="V1993" s="21"/>
      <c r="W1993" s="21"/>
      <c r="X1993" s="21"/>
      <c r="AC1993" s="2"/>
      <c r="AE1993" s="21"/>
      <c r="AF1993" s="21"/>
      <c r="AG1993" s="21"/>
      <c r="AL1993" s="2"/>
      <c r="AN1993" s="21"/>
      <c r="AO1993" s="21"/>
      <c r="AP1993" s="21"/>
      <c r="AU1993" s="2"/>
      <c r="AW1993" s="21"/>
      <c r="AX1993" s="21"/>
      <c r="AY1993" s="21"/>
      <c r="BD1993" s="2"/>
      <c r="BF1993" s="21"/>
      <c r="BG1993" s="21"/>
      <c r="BH1993" s="21"/>
      <c r="BM1993" s="2"/>
      <c r="BO1993" s="21"/>
      <c r="BP1993" s="21"/>
      <c r="BQ1993" s="21"/>
      <c r="BV1993" s="2"/>
      <c r="BX1993" s="21"/>
      <c r="BY1993" s="21"/>
      <c r="BZ1993" s="21"/>
      <c r="CE1993" s="2"/>
      <c r="CG1993" s="21"/>
      <c r="CH1993" s="21"/>
      <c r="CI1993" s="21"/>
      <c r="CN1993" s="2"/>
      <c r="CP1993" s="21"/>
      <c r="CQ1993" s="21"/>
      <c r="CR1993" s="21"/>
      <c r="CW1993" s="2"/>
      <c r="CY1993" s="21"/>
      <c r="CZ1993" s="21"/>
      <c r="DA1993" s="21"/>
      <c r="DF1993" s="2"/>
      <c r="DH1993" s="21"/>
      <c r="DI1993" s="21"/>
      <c r="DJ1993" s="21"/>
      <c r="DO1993" s="2"/>
      <c r="DQ1993" s="21"/>
      <c r="DR1993" s="21"/>
      <c r="DS1993" s="21"/>
      <c r="DX1993" s="2"/>
      <c r="DZ1993" s="21"/>
      <c r="EA1993" s="21"/>
      <c r="EB1993" s="21"/>
      <c r="EG1993" s="2"/>
      <c r="EI1993" s="21"/>
      <c r="EJ1993" s="21"/>
      <c r="EK1993" s="21"/>
      <c r="EP1993" s="2"/>
      <c r="ER1993" s="21"/>
      <c r="ES1993" s="21"/>
      <c r="ET1993" s="21"/>
      <c r="EY1993" s="2"/>
      <c r="FA1993" s="21"/>
      <c r="FB1993" s="21"/>
      <c r="FC1993" s="21"/>
      <c r="FH1993" s="2"/>
      <c r="FJ1993" s="21"/>
      <c r="FK1993" s="21"/>
      <c r="FL1993" s="21"/>
      <c r="FQ1993" s="2"/>
      <c r="FS1993" s="21"/>
      <c r="FT1993" s="21"/>
      <c r="FU1993" s="21"/>
      <c r="FZ1993" s="2"/>
      <c r="GB1993" s="21"/>
      <c r="GC1993" s="21"/>
      <c r="GD1993" s="21"/>
      <c r="GI1993" s="2"/>
      <c r="GK1993" s="21"/>
      <c r="GL1993" s="21"/>
      <c r="GM1993" s="21"/>
      <c r="GR1993" s="2"/>
      <c r="GT1993" s="21"/>
      <c r="GU1993" s="21"/>
      <c r="GV1993" s="21"/>
      <c r="HA1993" s="2"/>
      <c r="HC1993" s="21"/>
      <c r="HD1993" s="21"/>
      <c r="HE1993" s="21"/>
      <c r="HJ1993" s="21"/>
      <c r="HK1993" s="21"/>
      <c r="HL1993" s="21"/>
      <c r="HM1993" s="21"/>
      <c r="HN1993" s="21"/>
      <c r="HO1993" s="21"/>
      <c r="HP1993" s="21"/>
      <c r="HQ1993" s="21"/>
      <c r="HR1993" s="21"/>
      <c r="HS1993" s="21"/>
      <c r="HT1993" s="21"/>
      <c r="HU1993" s="21"/>
      <c r="HV1993" s="21"/>
      <c r="HW1993" s="21"/>
      <c r="HX1993" s="21"/>
      <c r="HY1993" s="21"/>
      <c r="HZ1993" s="21"/>
      <c r="IA1993" s="21"/>
      <c r="IB1993" s="21"/>
      <c r="IC1993" s="21"/>
      <c r="ID1993" s="21"/>
      <c r="IE1993" s="21"/>
      <c r="IF1993" s="21"/>
      <c r="IG1993" s="21"/>
      <c r="IH1993" s="21"/>
      <c r="II1993" s="21"/>
      <c r="IJ1993" s="21"/>
      <c r="IK1993" s="21"/>
      <c r="IL1993" s="21"/>
      <c r="IM1993" s="21"/>
      <c r="IN1993" s="21"/>
      <c r="IO1993" s="21"/>
      <c r="RL1993" s="236"/>
    </row>
    <row r="1994" spans="1:480" s="17" customFormat="1" ht="14.25">
      <c r="A1994" s="321"/>
      <c r="B1994" s="321"/>
      <c r="C1994" s="321"/>
      <c r="D1994" s="321"/>
      <c r="E1994" s="299"/>
      <c r="F1994" s="21"/>
      <c r="G1994" s="21"/>
      <c r="K1994" s="2"/>
      <c r="M1994" s="21"/>
      <c r="N1994" s="21"/>
      <c r="O1994" s="21"/>
      <c r="T1994" s="2"/>
      <c r="V1994" s="21"/>
      <c r="W1994" s="21"/>
      <c r="X1994" s="21"/>
      <c r="AC1994" s="2"/>
      <c r="AE1994" s="21"/>
      <c r="AF1994" s="21"/>
      <c r="AG1994" s="21"/>
      <c r="AL1994" s="2"/>
      <c r="AN1994" s="21"/>
      <c r="AO1994" s="21"/>
      <c r="AP1994" s="21"/>
      <c r="AU1994" s="2"/>
      <c r="AW1994" s="21"/>
      <c r="AX1994" s="21"/>
      <c r="AY1994" s="21"/>
      <c r="BD1994" s="2"/>
      <c r="BF1994" s="21"/>
      <c r="BG1994" s="21"/>
      <c r="BH1994" s="21"/>
      <c r="BM1994" s="2"/>
      <c r="BO1994" s="21"/>
      <c r="BP1994" s="21"/>
      <c r="BQ1994" s="21"/>
      <c r="BV1994" s="2"/>
      <c r="BX1994" s="21"/>
      <c r="BY1994" s="21"/>
      <c r="BZ1994" s="21"/>
      <c r="CE1994" s="2"/>
      <c r="CG1994" s="21"/>
      <c r="CH1994" s="21"/>
      <c r="CI1994" s="21"/>
      <c r="CN1994" s="2"/>
      <c r="CP1994" s="21"/>
      <c r="CQ1994" s="21"/>
      <c r="CR1994" s="21"/>
      <c r="CW1994" s="2"/>
      <c r="CY1994" s="21"/>
      <c r="CZ1994" s="21"/>
      <c r="DA1994" s="21"/>
      <c r="DF1994" s="2"/>
      <c r="DH1994" s="21"/>
      <c r="DI1994" s="21"/>
      <c r="DJ1994" s="21"/>
      <c r="DO1994" s="2"/>
      <c r="DQ1994" s="21"/>
      <c r="DR1994" s="21"/>
      <c r="DS1994" s="21"/>
      <c r="DX1994" s="2"/>
      <c r="DZ1994" s="21"/>
      <c r="EA1994" s="21"/>
      <c r="EB1994" s="21"/>
      <c r="EG1994" s="2"/>
      <c r="EI1994" s="21"/>
      <c r="EJ1994" s="21"/>
      <c r="EK1994" s="21"/>
      <c r="EP1994" s="2"/>
      <c r="ER1994" s="21"/>
      <c r="ES1994" s="21"/>
      <c r="ET1994" s="21"/>
      <c r="EY1994" s="2"/>
      <c r="FA1994" s="21"/>
      <c r="FB1994" s="21"/>
      <c r="FC1994" s="21"/>
      <c r="FH1994" s="2"/>
      <c r="FJ1994" s="21"/>
      <c r="FK1994" s="21"/>
      <c r="FL1994" s="21"/>
      <c r="FQ1994" s="2"/>
      <c r="FS1994" s="21"/>
      <c r="FT1994" s="21"/>
      <c r="FU1994" s="21"/>
      <c r="FZ1994" s="2"/>
      <c r="GB1994" s="21"/>
      <c r="GC1994" s="21"/>
      <c r="GD1994" s="21"/>
      <c r="GI1994" s="2"/>
      <c r="GK1994" s="21"/>
      <c r="GL1994" s="21"/>
      <c r="GM1994" s="21"/>
      <c r="GR1994" s="2"/>
      <c r="GT1994" s="21"/>
      <c r="GU1994" s="21"/>
      <c r="GV1994" s="21"/>
      <c r="HA1994" s="2"/>
      <c r="HC1994" s="21"/>
      <c r="HD1994" s="21"/>
      <c r="HE1994" s="21"/>
      <c r="HJ1994" s="21"/>
      <c r="HK1994" s="21"/>
      <c r="HL1994" s="21"/>
      <c r="HM1994" s="21"/>
      <c r="HN1994" s="21"/>
      <c r="HO1994" s="21"/>
      <c r="HP1994" s="21"/>
      <c r="HQ1994" s="21"/>
      <c r="HR1994" s="21"/>
      <c r="HS1994" s="21"/>
      <c r="HT1994" s="21"/>
      <c r="HU1994" s="21"/>
      <c r="HV1994" s="21"/>
      <c r="HW1994" s="21"/>
      <c r="HX1994" s="21"/>
      <c r="HY1994" s="21"/>
      <c r="HZ1994" s="21"/>
      <c r="IA1994" s="21"/>
      <c r="IB1994" s="21"/>
      <c r="IC1994" s="21"/>
      <c r="ID1994" s="21"/>
      <c r="IE1994" s="21"/>
      <c r="IF1994" s="21"/>
      <c r="IG1994" s="21"/>
      <c r="IH1994" s="21"/>
      <c r="II1994" s="21"/>
      <c r="IJ1994" s="21"/>
      <c r="IK1994" s="21"/>
      <c r="IL1994" s="21"/>
      <c r="IM1994" s="21"/>
      <c r="IN1994" s="21"/>
      <c r="IO1994" s="21"/>
      <c r="RL1994" s="236"/>
    </row>
    <row r="1995" spans="1:480" s="17" customFormat="1" ht="14.25">
      <c r="A1995" s="321"/>
      <c r="B1995" s="321"/>
      <c r="C1995" s="321"/>
      <c r="D1995" s="321"/>
      <c r="E1995" s="299"/>
      <c r="F1995" s="21"/>
      <c r="G1995" s="21"/>
      <c r="K1995" s="2"/>
      <c r="M1995" s="21"/>
      <c r="N1995" s="21"/>
      <c r="O1995" s="21"/>
      <c r="T1995" s="2"/>
      <c r="V1995" s="21"/>
      <c r="W1995" s="21"/>
      <c r="X1995" s="21"/>
      <c r="AC1995" s="2"/>
      <c r="AE1995" s="21"/>
      <c r="AF1995" s="21"/>
      <c r="AG1995" s="21"/>
      <c r="AL1995" s="2"/>
      <c r="AN1995" s="21"/>
      <c r="AO1995" s="21"/>
      <c r="AP1995" s="21"/>
      <c r="AU1995" s="2"/>
      <c r="AW1995" s="21"/>
      <c r="AX1995" s="21"/>
      <c r="AY1995" s="21"/>
      <c r="BD1995" s="2"/>
      <c r="BF1995" s="21"/>
      <c r="BG1995" s="21"/>
      <c r="BH1995" s="21"/>
      <c r="BM1995" s="2"/>
      <c r="BO1995" s="21"/>
      <c r="BP1995" s="21"/>
      <c r="BQ1995" s="21"/>
      <c r="BV1995" s="2"/>
      <c r="BX1995" s="21"/>
      <c r="BY1995" s="21"/>
      <c r="BZ1995" s="21"/>
      <c r="CE1995" s="2"/>
      <c r="CG1995" s="21"/>
      <c r="CH1995" s="21"/>
      <c r="CI1995" s="21"/>
      <c r="CN1995" s="2"/>
      <c r="CP1995" s="21"/>
      <c r="CQ1995" s="21"/>
      <c r="CR1995" s="21"/>
      <c r="CW1995" s="2"/>
      <c r="CY1995" s="21"/>
      <c r="CZ1995" s="21"/>
      <c r="DA1995" s="21"/>
      <c r="DF1995" s="2"/>
      <c r="DH1995" s="21"/>
      <c r="DI1995" s="21"/>
      <c r="DJ1995" s="21"/>
      <c r="DO1995" s="2"/>
      <c r="DQ1995" s="21"/>
      <c r="DR1995" s="21"/>
      <c r="DS1995" s="21"/>
      <c r="DX1995" s="2"/>
      <c r="DZ1995" s="21"/>
      <c r="EA1995" s="21"/>
      <c r="EB1995" s="21"/>
      <c r="EG1995" s="2"/>
      <c r="EI1995" s="21"/>
      <c r="EJ1995" s="21"/>
      <c r="EK1995" s="21"/>
      <c r="EP1995" s="2"/>
      <c r="ER1995" s="21"/>
      <c r="ES1995" s="21"/>
      <c r="ET1995" s="21"/>
      <c r="EY1995" s="2"/>
      <c r="FA1995" s="21"/>
      <c r="FB1995" s="21"/>
      <c r="FC1995" s="21"/>
      <c r="FH1995" s="2"/>
      <c r="FJ1995" s="21"/>
      <c r="FK1995" s="21"/>
      <c r="FL1995" s="21"/>
      <c r="FQ1995" s="2"/>
      <c r="FS1995" s="21"/>
      <c r="FT1995" s="21"/>
      <c r="FU1995" s="21"/>
      <c r="FZ1995" s="2"/>
      <c r="GB1995" s="21"/>
      <c r="GC1995" s="21"/>
      <c r="GD1995" s="21"/>
      <c r="GI1995" s="2"/>
      <c r="GK1995" s="21"/>
      <c r="GL1995" s="21"/>
      <c r="GM1995" s="21"/>
      <c r="GR1995" s="2"/>
      <c r="GT1995" s="21"/>
      <c r="GU1995" s="21"/>
      <c r="GV1995" s="21"/>
      <c r="HA1995" s="2"/>
      <c r="HC1995" s="21"/>
      <c r="HD1995" s="21"/>
      <c r="HE1995" s="21"/>
      <c r="HJ1995" s="21"/>
      <c r="HK1995" s="21"/>
      <c r="HL1995" s="21"/>
      <c r="HM1995" s="21"/>
      <c r="HN1995" s="21"/>
      <c r="HO1995" s="21"/>
      <c r="HP1995" s="21"/>
      <c r="HQ1995" s="21"/>
      <c r="HR1995" s="21"/>
      <c r="HS1995" s="21"/>
      <c r="HT1995" s="21"/>
      <c r="HU1995" s="21"/>
      <c r="HV1995" s="21"/>
      <c r="HW1995" s="21"/>
      <c r="HX1995" s="21"/>
      <c r="HY1995" s="21"/>
      <c r="HZ1995" s="21"/>
      <c r="IA1995" s="21"/>
      <c r="IB1995" s="21"/>
      <c r="IC1995" s="21"/>
      <c r="ID1995" s="21"/>
      <c r="IE1995" s="21"/>
      <c r="IF1995" s="21"/>
      <c r="IG1995" s="21"/>
      <c r="IH1995" s="21"/>
      <c r="II1995" s="21"/>
      <c r="IJ1995" s="21"/>
      <c r="IK1995" s="21"/>
      <c r="IL1995" s="21"/>
      <c r="IM1995" s="21"/>
      <c r="IN1995" s="21"/>
      <c r="IO1995" s="21"/>
      <c r="RL1995" s="236"/>
    </row>
    <row r="1996" spans="1:480" s="17" customFormat="1" ht="14.25">
      <c r="A1996" s="321"/>
      <c r="B1996" s="321"/>
      <c r="C1996" s="321"/>
      <c r="D1996" s="321"/>
      <c r="E1996" s="299"/>
      <c r="F1996" s="21"/>
      <c r="G1996" s="21"/>
      <c r="K1996" s="2"/>
      <c r="M1996" s="21"/>
      <c r="N1996" s="21"/>
      <c r="O1996" s="21"/>
      <c r="T1996" s="2"/>
      <c r="V1996" s="21"/>
      <c r="W1996" s="21"/>
      <c r="X1996" s="21"/>
      <c r="AC1996" s="2"/>
      <c r="AE1996" s="21"/>
      <c r="AF1996" s="21"/>
      <c r="AG1996" s="21"/>
      <c r="AL1996" s="2"/>
      <c r="AN1996" s="21"/>
      <c r="AO1996" s="21"/>
      <c r="AP1996" s="21"/>
      <c r="AU1996" s="2"/>
      <c r="AW1996" s="21"/>
      <c r="AX1996" s="21"/>
      <c r="AY1996" s="21"/>
      <c r="BD1996" s="2"/>
      <c r="BF1996" s="21"/>
      <c r="BG1996" s="21"/>
      <c r="BH1996" s="21"/>
      <c r="BM1996" s="2"/>
      <c r="BO1996" s="21"/>
      <c r="BP1996" s="21"/>
      <c r="BQ1996" s="21"/>
      <c r="BV1996" s="2"/>
      <c r="BX1996" s="21"/>
      <c r="BY1996" s="21"/>
      <c r="BZ1996" s="21"/>
      <c r="CE1996" s="2"/>
      <c r="CG1996" s="21"/>
      <c r="CH1996" s="21"/>
      <c r="CI1996" s="21"/>
      <c r="CN1996" s="2"/>
      <c r="CP1996" s="21"/>
      <c r="CQ1996" s="21"/>
      <c r="CR1996" s="21"/>
      <c r="CW1996" s="2"/>
      <c r="CY1996" s="21"/>
      <c r="CZ1996" s="21"/>
      <c r="DA1996" s="21"/>
      <c r="DF1996" s="2"/>
      <c r="DH1996" s="21"/>
      <c r="DI1996" s="21"/>
      <c r="DJ1996" s="21"/>
      <c r="DO1996" s="2"/>
      <c r="DQ1996" s="21"/>
      <c r="DR1996" s="21"/>
      <c r="DS1996" s="21"/>
      <c r="DX1996" s="2"/>
      <c r="DZ1996" s="21"/>
      <c r="EA1996" s="21"/>
      <c r="EB1996" s="21"/>
      <c r="EG1996" s="2"/>
      <c r="EI1996" s="21"/>
      <c r="EJ1996" s="21"/>
      <c r="EK1996" s="21"/>
      <c r="EP1996" s="2"/>
      <c r="ER1996" s="21"/>
      <c r="ES1996" s="21"/>
      <c r="ET1996" s="21"/>
      <c r="EY1996" s="2"/>
      <c r="FA1996" s="21"/>
      <c r="FB1996" s="21"/>
      <c r="FC1996" s="21"/>
      <c r="FH1996" s="2"/>
      <c r="FJ1996" s="21"/>
      <c r="FK1996" s="21"/>
      <c r="FL1996" s="21"/>
      <c r="FQ1996" s="2"/>
      <c r="FS1996" s="21"/>
      <c r="FT1996" s="21"/>
      <c r="FU1996" s="21"/>
      <c r="FZ1996" s="2"/>
      <c r="GB1996" s="21"/>
      <c r="GC1996" s="21"/>
      <c r="GD1996" s="21"/>
      <c r="GI1996" s="2"/>
      <c r="GK1996" s="21"/>
      <c r="GL1996" s="21"/>
      <c r="GM1996" s="21"/>
      <c r="GR1996" s="2"/>
      <c r="GT1996" s="21"/>
      <c r="GU1996" s="21"/>
      <c r="GV1996" s="21"/>
      <c r="HA1996" s="2"/>
      <c r="HC1996" s="21"/>
      <c r="HD1996" s="21"/>
      <c r="HE1996" s="21"/>
      <c r="HJ1996" s="21"/>
      <c r="HK1996" s="21"/>
      <c r="HL1996" s="21"/>
      <c r="HM1996" s="21"/>
      <c r="HN1996" s="21"/>
      <c r="HO1996" s="21"/>
      <c r="HP1996" s="21"/>
      <c r="HQ1996" s="21"/>
      <c r="HR1996" s="21"/>
      <c r="HS1996" s="21"/>
      <c r="HT1996" s="21"/>
      <c r="HU1996" s="21"/>
      <c r="HV1996" s="21"/>
      <c r="HW1996" s="21"/>
      <c r="HX1996" s="21"/>
      <c r="HY1996" s="21"/>
      <c r="HZ1996" s="21"/>
      <c r="IA1996" s="21"/>
      <c r="IB1996" s="21"/>
      <c r="IC1996" s="21"/>
      <c r="ID1996" s="21"/>
      <c r="IE1996" s="21"/>
      <c r="IF1996" s="21"/>
      <c r="IG1996" s="21"/>
      <c r="IH1996" s="21"/>
      <c r="II1996" s="21"/>
      <c r="IJ1996" s="21"/>
      <c r="IK1996" s="21"/>
      <c r="IL1996" s="21"/>
      <c r="IM1996" s="21"/>
      <c r="IN1996" s="21"/>
      <c r="IO1996" s="21"/>
      <c r="RL1996" s="236"/>
    </row>
    <row r="1997" spans="1:480" s="17" customFormat="1" ht="14.25">
      <c r="A1997" s="321"/>
      <c r="B1997" s="321"/>
      <c r="C1997" s="321"/>
      <c r="D1997" s="321"/>
      <c r="E1997" s="299"/>
      <c r="F1997" s="21"/>
      <c r="G1997" s="21"/>
      <c r="K1997" s="2"/>
      <c r="M1997" s="21"/>
      <c r="N1997" s="21"/>
      <c r="O1997" s="21"/>
      <c r="T1997" s="2"/>
      <c r="V1997" s="21"/>
      <c r="W1997" s="21"/>
      <c r="X1997" s="21"/>
      <c r="AC1997" s="2"/>
      <c r="AE1997" s="21"/>
      <c r="AF1997" s="21"/>
      <c r="AG1997" s="21"/>
      <c r="AL1997" s="2"/>
      <c r="AN1997" s="21"/>
      <c r="AO1997" s="21"/>
      <c r="AP1997" s="21"/>
      <c r="AU1997" s="2"/>
      <c r="AW1997" s="21"/>
      <c r="AX1997" s="21"/>
      <c r="AY1997" s="21"/>
      <c r="BD1997" s="2"/>
      <c r="BF1997" s="21"/>
      <c r="BG1997" s="21"/>
      <c r="BH1997" s="21"/>
      <c r="BM1997" s="2"/>
      <c r="BO1997" s="21"/>
      <c r="BP1997" s="21"/>
      <c r="BQ1997" s="21"/>
      <c r="BV1997" s="2"/>
      <c r="BX1997" s="21"/>
      <c r="BY1997" s="21"/>
      <c r="BZ1997" s="21"/>
      <c r="CE1997" s="2"/>
      <c r="CG1997" s="21"/>
      <c r="CH1997" s="21"/>
      <c r="CI1997" s="21"/>
      <c r="CN1997" s="2"/>
      <c r="CP1997" s="21"/>
      <c r="CQ1997" s="21"/>
      <c r="CR1997" s="21"/>
      <c r="CW1997" s="2"/>
      <c r="CY1997" s="21"/>
      <c r="CZ1997" s="21"/>
      <c r="DA1997" s="21"/>
      <c r="DF1997" s="2"/>
      <c r="DH1997" s="21"/>
      <c r="DI1997" s="21"/>
      <c r="DJ1997" s="21"/>
      <c r="DO1997" s="2"/>
      <c r="DQ1997" s="21"/>
      <c r="DR1997" s="21"/>
      <c r="DS1997" s="21"/>
      <c r="DX1997" s="2"/>
      <c r="DZ1997" s="21"/>
      <c r="EA1997" s="21"/>
      <c r="EB1997" s="21"/>
      <c r="EG1997" s="2"/>
      <c r="EI1997" s="21"/>
      <c r="EJ1997" s="21"/>
      <c r="EK1997" s="21"/>
      <c r="EP1997" s="2"/>
      <c r="ER1997" s="21"/>
      <c r="ES1997" s="21"/>
      <c r="ET1997" s="21"/>
      <c r="EY1997" s="2"/>
      <c r="FA1997" s="21"/>
      <c r="FB1997" s="21"/>
      <c r="FC1997" s="21"/>
      <c r="FH1997" s="2"/>
      <c r="FJ1997" s="21"/>
      <c r="FK1997" s="21"/>
      <c r="FL1997" s="21"/>
      <c r="FQ1997" s="2"/>
      <c r="FS1997" s="21"/>
      <c r="FT1997" s="21"/>
      <c r="FU1997" s="21"/>
      <c r="FZ1997" s="2"/>
      <c r="GB1997" s="21"/>
      <c r="GC1997" s="21"/>
      <c r="GD1997" s="21"/>
      <c r="GI1997" s="2"/>
      <c r="GK1997" s="21"/>
      <c r="GL1997" s="21"/>
      <c r="GM1997" s="21"/>
      <c r="GR1997" s="2"/>
      <c r="GT1997" s="21"/>
      <c r="GU1997" s="21"/>
      <c r="GV1997" s="21"/>
      <c r="HA1997" s="2"/>
      <c r="HC1997" s="21"/>
      <c r="HD1997" s="21"/>
      <c r="HE1997" s="21"/>
      <c r="HJ1997" s="21"/>
      <c r="HK1997" s="21"/>
      <c r="HL1997" s="21"/>
      <c r="HM1997" s="21"/>
      <c r="HN1997" s="21"/>
      <c r="HO1997" s="21"/>
      <c r="HP1997" s="21"/>
      <c r="HQ1997" s="21"/>
      <c r="HR1997" s="21"/>
      <c r="HS1997" s="21"/>
      <c r="HT1997" s="21"/>
      <c r="HU1997" s="21"/>
      <c r="HV1997" s="21"/>
      <c r="HW1997" s="21"/>
      <c r="HX1997" s="21"/>
      <c r="HY1997" s="21"/>
      <c r="HZ1997" s="21"/>
      <c r="IA1997" s="21"/>
      <c r="IB1997" s="21"/>
      <c r="IC1997" s="21"/>
      <c r="ID1997" s="21"/>
      <c r="IE1997" s="21"/>
      <c r="IF1997" s="21"/>
      <c r="IG1997" s="21"/>
      <c r="IH1997" s="21"/>
      <c r="II1997" s="21"/>
      <c r="IJ1997" s="21"/>
      <c r="IK1997" s="21"/>
      <c r="IL1997" s="21"/>
      <c r="IM1997" s="21"/>
      <c r="IN1997" s="21"/>
      <c r="IO1997" s="21"/>
      <c r="RL1997" s="236"/>
    </row>
    <row r="1998" spans="1:480" s="17" customFormat="1" ht="14.25">
      <c r="A1998" s="321"/>
      <c r="B1998" s="321"/>
      <c r="C1998" s="321"/>
      <c r="D1998" s="321"/>
      <c r="E1998" s="299"/>
      <c r="F1998" s="21"/>
      <c r="G1998" s="21"/>
      <c r="K1998" s="2"/>
      <c r="M1998" s="21"/>
      <c r="N1998" s="21"/>
      <c r="O1998" s="21"/>
      <c r="T1998" s="2"/>
      <c r="V1998" s="21"/>
      <c r="W1998" s="21"/>
      <c r="X1998" s="21"/>
      <c r="AC1998" s="2"/>
      <c r="AE1998" s="21"/>
      <c r="AF1998" s="21"/>
      <c r="AG1998" s="21"/>
      <c r="AL1998" s="2"/>
      <c r="AN1998" s="21"/>
      <c r="AO1998" s="21"/>
      <c r="AP1998" s="21"/>
      <c r="AU1998" s="2"/>
      <c r="AW1998" s="21"/>
      <c r="AX1998" s="21"/>
      <c r="AY1998" s="21"/>
      <c r="BD1998" s="2"/>
      <c r="BF1998" s="21"/>
      <c r="BG1998" s="21"/>
      <c r="BH1998" s="21"/>
      <c r="BM1998" s="2"/>
      <c r="BO1998" s="21"/>
      <c r="BP1998" s="21"/>
      <c r="BQ1998" s="21"/>
      <c r="BV1998" s="2"/>
      <c r="BX1998" s="21"/>
      <c r="BY1998" s="21"/>
      <c r="BZ1998" s="21"/>
      <c r="CE1998" s="2"/>
      <c r="CG1998" s="21"/>
      <c r="CH1998" s="21"/>
      <c r="CI1998" s="21"/>
      <c r="CN1998" s="2"/>
      <c r="CP1998" s="21"/>
      <c r="CQ1998" s="21"/>
      <c r="CR1998" s="21"/>
      <c r="CW1998" s="2"/>
      <c r="CY1998" s="21"/>
      <c r="CZ1998" s="21"/>
      <c r="DA1998" s="21"/>
      <c r="DF1998" s="2"/>
      <c r="DH1998" s="21"/>
      <c r="DI1998" s="21"/>
      <c r="DJ1998" s="21"/>
      <c r="DO1998" s="2"/>
      <c r="DQ1998" s="21"/>
      <c r="DR1998" s="21"/>
      <c r="DS1998" s="21"/>
      <c r="DX1998" s="2"/>
      <c r="DZ1998" s="21"/>
      <c r="EA1998" s="21"/>
      <c r="EB1998" s="21"/>
      <c r="EG1998" s="2"/>
      <c r="EI1998" s="21"/>
      <c r="EJ1998" s="21"/>
      <c r="EK1998" s="21"/>
      <c r="EP1998" s="2"/>
      <c r="ER1998" s="21"/>
      <c r="ES1998" s="21"/>
      <c r="ET1998" s="21"/>
      <c r="EY1998" s="2"/>
      <c r="FA1998" s="21"/>
      <c r="FB1998" s="21"/>
      <c r="FC1998" s="21"/>
      <c r="FH1998" s="2"/>
      <c r="FJ1998" s="21"/>
      <c r="FK1998" s="21"/>
      <c r="FL1998" s="21"/>
      <c r="FQ1998" s="2"/>
      <c r="FS1998" s="21"/>
      <c r="FT1998" s="21"/>
      <c r="FU1998" s="21"/>
      <c r="FZ1998" s="2"/>
      <c r="GB1998" s="21"/>
      <c r="GC1998" s="21"/>
      <c r="GD1998" s="21"/>
      <c r="GI1998" s="2"/>
      <c r="GK1998" s="21"/>
      <c r="GL1998" s="21"/>
      <c r="GM1998" s="21"/>
      <c r="GR1998" s="2"/>
      <c r="GT1998" s="21"/>
      <c r="GU1998" s="21"/>
      <c r="GV1998" s="21"/>
      <c r="HA1998" s="2"/>
      <c r="HC1998" s="21"/>
      <c r="HD1998" s="21"/>
      <c r="HE1998" s="21"/>
      <c r="HJ1998" s="21"/>
      <c r="HK1998" s="21"/>
      <c r="HL1998" s="21"/>
      <c r="HM1998" s="21"/>
      <c r="HN1998" s="21"/>
      <c r="HO1998" s="21"/>
      <c r="HP1998" s="21"/>
      <c r="HQ1998" s="21"/>
      <c r="HR1998" s="21"/>
      <c r="HS1998" s="21"/>
      <c r="HT1998" s="21"/>
      <c r="HU1998" s="21"/>
      <c r="HV1998" s="21"/>
      <c r="HW1998" s="21"/>
      <c r="HX1998" s="21"/>
      <c r="HY1998" s="21"/>
      <c r="HZ1998" s="21"/>
      <c r="IA1998" s="21"/>
      <c r="IB1998" s="21"/>
      <c r="IC1998" s="21"/>
      <c r="ID1998" s="21"/>
      <c r="IE1998" s="21"/>
      <c r="IF1998" s="21"/>
      <c r="IG1998" s="21"/>
      <c r="IH1998" s="21"/>
      <c r="II1998" s="21"/>
      <c r="IJ1998" s="21"/>
      <c r="IK1998" s="21"/>
      <c r="IL1998" s="21"/>
      <c r="IM1998" s="21"/>
      <c r="IN1998" s="21"/>
      <c r="IO1998" s="21"/>
      <c r="RL1998" s="236"/>
    </row>
    <row r="1999" spans="1:480" s="17" customFormat="1" ht="14.25">
      <c r="A1999" s="321"/>
      <c r="B1999" s="321"/>
      <c r="C1999" s="321"/>
      <c r="D1999" s="321"/>
      <c r="E1999" s="299"/>
      <c r="F1999" s="21"/>
      <c r="G1999" s="21"/>
      <c r="K1999" s="2"/>
      <c r="M1999" s="21"/>
      <c r="N1999" s="21"/>
      <c r="O1999" s="21"/>
      <c r="T1999" s="2"/>
      <c r="V1999" s="21"/>
      <c r="W1999" s="21"/>
      <c r="X1999" s="21"/>
      <c r="AC1999" s="2"/>
      <c r="AE1999" s="21"/>
      <c r="AF1999" s="21"/>
      <c r="AG1999" s="21"/>
      <c r="AL1999" s="2"/>
      <c r="AN1999" s="21"/>
      <c r="AO1999" s="21"/>
      <c r="AP1999" s="21"/>
      <c r="AU1999" s="2"/>
      <c r="AW1999" s="21"/>
      <c r="AX1999" s="21"/>
      <c r="AY1999" s="21"/>
      <c r="BD1999" s="2"/>
      <c r="BF1999" s="21"/>
      <c r="BG1999" s="21"/>
      <c r="BH1999" s="21"/>
      <c r="BM1999" s="2"/>
      <c r="BO1999" s="21"/>
      <c r="BP1999" s="21"/>
      <c r="BQ1999" s="21"/>
      <c r="BV1999" s="2"/>
      <c r="BX1999" s="21"/>
      <c r="BY1999" s="21"/>
      <c r="BZ1999" s="21"/>
      <c r="CE1999" s="2"/>
      <c r="CG1999" s="21"/>
      <c r="CH1999" s="21"/>
      <c r="CI1999" s="21"/>
      <c r="CN1999" s="2"/>
      <c r="CP1999" s="21"/>
      <c r="CQ1999" s="21"/>
      <c r="CR1999" s="21"/>
      <c r="CW1999" s="2"/>
      <c r="CY1999" s="21"/>
      <c r="CZ1999" s="21"/>
      <c r="DA1999" s="21"/>
      <c r="DF1999" s="2"/>
      <c r="DH1999" s="21"/>
      <c r="DI1999" s="21"/>
      <c r="DJ1999" s="21"/>
      <c r="DO1999" s="2"/>
      <c r="DQ1999" s="21"/>
      <c r="DR1999" s="21"/>
      <c r="DS1999" s="21"/>
      <c r="DX1999" s="2"/>
      <c r="DZ1999" s="21"/>
      <c r="EA1999" s="21"/>
      <c r="EB1999" s="21"/>
      <c r="EG1999" s="2"/>
      <c r="EI1999" s="21"/>
      <c r="EJ1999" s="21"/>
      <c r="EK1999" s="21"/>
      <c r="EP1999" s="2"/>
      <c r="ER1999" s="21"/>
      <c r="ES1999" s="21"/>
      <c r="ET1999" s="21"/>
      <c r="EY1999" s="2"/>
      <c r="FA1999" s="21"/>
      <c r="FB1999" s="21"/>
      <c r="FC1999" s="21"/>
      <c r="FH1999" s="2"/>
      <c r="FJ1999" s="21"/>
      <c r="FK1999" s="21"/>
      <c r="FL1999" s="21"/>
      <c r="FQ1999" s="2"/>
      <c r="FS1999" s="21"/>
      <c r="FT1999" s="21"/>
      <c r="FU1999" s="21"/>
      <c r="FZ1999" s="2"/>
      <c r="GB1999" s="21"/>
      <c r="GC1999" s="21"/>
      <c r="GD1999" s="21"/>
      <c r="GI1999" s="2"/>
      <c r="GK1999" s="21"/>
      <c r="GL1999" s="21"/>
      <c r="GM1999" s="21"/>
      <c r="GR1999" s="2"/>
      <c r="GT1999" s="21"/>
      <c r="GU1999" s="21"/>
      <c r="GV1999" s="21"/>
      <c r="HA1999" s="2"/>
      <c r="HC1999" s="21"/>
      <c r="HD1999" s="21"/>
      <c r="HE1999" s="21"/>
      <c r="HJ1999" s="21"/>
      <c r="HK1999" s="21"/>
      <c r="HL1999" s="21"/>
      <c r="HM1999" s="21"/>
      <c r="HN1999" s="21"/>
      <c r="HO1999" s="21"/>
      <c r="HP1999" s="21"/>
      <c r="HQ1999" s="21"/>
      <c r="HR1999" s="21"/>
      <c r="HS1999" s="21"/>
      <c r="HT1999" s="21"/>
      <c r="HU1999" s="21"/>
      <c r="HV1999" s="21"/>
      <c r="HW1999" s="21"/>
      <c r="HX1999" s="21"/>
      <c r="HY1999" s="21"/>
      <c r="HZ1999" s="21"/>
      <c r="IA1999" s="21"/>
      <c r="IB1999" s="21"/>
      <c r="IC1999" s="21"/>
      <c r="ID1999" s="21"/>
      <c r="IE1999" s="21"/>
      <c r="IF1999" s="21"/>
      <c r="IG1999" s="21"/>
      <c r="IH1999" s="21"/>
      <c r="II1999" s="21"/>
      <c r="IJ1999" s="21"/>
      <c r="IK1999" s="21"/>
      <c r="IL1999" s="21"/>
      <c r="IM1999" s="21"/>
      <c r="IN1999" s="21"/>
      <c r="IO1999" s="21"/>
      <c r="RL1999" s="236"/>
    </row>
    <row r="2000" spans="1:480" s="17" customFormat="1" ht="14.25">
      <c r="A2000" s="321"/>
      <c r="B2000" s="321"/>
      <c r="C2000" s="321"/>
      <c r="D2000" s="321"/>
      <c r="E2000" s="299"/>
      <c r="F2000" s="21"/>
      <c r="G2000" s="21"/>
      <c r="K2000" s="2"/>
      <c r="M2000" s="21"/>
      <c r="N2000" s="21"/>
      <c r="O2000" s="21"/>
      <c r="T2000" s="2"/>
      <c r="V2000" s="21"/>
      <c r="W2000" s="21"/>
      <c r="X2000" s="21"/>
      <c r="AC2000" s="2"/>
      <c r="AE2000" s="21"/>
      <c r="AF2000" s="21"/>
      <c r="AG2000" s="21"/>
      <c r="AL2000" s="2"/>
      <c r="AN2000" s="21"/>
      <c r="AO2000" s="21"/>
      <c r="AP2000" s="21"/>
      <c r="AU2000" s="2"/>
      <c r="AW2000" s="21"/>
      <c r="AX2000" s="21"/>
      <c r="AY2000" s="21"/>
      <c r="BD2000" s="2"/>
      <c r="BF2000" s="21"/>
      <c r="BG2000" s="21"/>
      <c r="BH2000" s="21"/>
      <c r="BM2000" s="2"/>
      <c r="BO2000" s="21"/>
      <c r="BP2000" s="21"/>
      <c r="BQ2000" s="21"/>
      <c r="BV2000" s="2"/>
      <c r="BX2000" s="21"/>
      <c r="BY2000" s="21"/>
      <c r="BZ2000" s="21"/>
      <c r="CE2000" s="2"/>
      <c r="CG2000" s="21"/>
      <c r="CH2000" s="21"/>
      <c r="CI2000" s="21"/>
      <c r="CN2000" s="2"/>
      <c r="CP2000" s="21"/>
      <c r="CQ2000" s="21"/>
      <c r="CR2000" s="21"/>
      <c r="CW2000" s="2"/>
      <c r="CY2000" s="21"/>
      <c r="CZ2000" s="21"/>
      <c r="DA2000" s="21"/>
      <c r="DF2000" s="2"/>
      <c r="DH2000" s="21"/>
      <c r="DI2000" s="21"/>
      <c r="DJ2000" s="21"/>
      <c r="DO2000" s="2"/>
      <c r="DQ2000" s="21"/>
      <c r="DR2000" s="21"/>
      <c r="DS2000" s="21"/>
      <c r="DX2000" s="2"/>
      <c r="DZ2000" s="21"/>
      <c r="EA2000" s="21"/>
      <c r="EB2000" s="21"/>
      <c r="EG2000" s="2"/>
      <c r="EI2000" s="21"/>
      <c r="EJ2000" s="21"/>
      <c r="EK2000" s="21"/>
      <c r="EP2000" s="2"/>
      <c r="ER2000" s="21"/>
      <c r="ES2000" s="21"/>
      <c r="ET2000" s="21"/>
      <c r="EY2000" s="2"/>
      <c r="FA2000" s="21"/>
      <c r="FB2000" s="21"/>
      <c r="FC2000" s="21"/>
      <c r="FH2000" s="2"/>
      <c r="FJ2000" s="21"/>
      <c r="FK2000" s="21"/>
      <c r="FL2000" s="21"/>
      <c r="FQ2000" s="2"/>
      <c r="FS2000" s="21"/>
      <c r="FT2000" s="21"/>
      <c r="FU2000" s="21"/>
      <c r="FZ2000" s="2"/>
      <c r="GB2000" s="21"/>
      <c r="GC2000" s="21"/>
      <c r="GD2000" s="21"/>
      <c r="GI2000" s="2"/>
      <c r="GK2000" s="21"/>
      <c r="GL2000" s="21"/>
      <c r="GM2000" s="21"/>
      <c r="GR2000" s="2"/>
      <c r="GT2000" s="21"/>
      <c r="GU2000" s="21"/>
      <c r="GV2000" s="21"/>
      <c r="HA2000" s="2"/>
      <c r="HC2000" s="21"/>
      <c r="HD2000" s="21"/>
      <c r="HE2000" s="21"/>
      <c r="HJ2000" s="21"/>
      <c r="HK2000" s="21"/>
      <c r="HL2000" s="21"/>
      <c r="HM2000" s="21"/>
      <c r="HN2000" s="21"/>
      <c r="HO2000" s="21"/>
      <c r="HP2000" s="21"/>
      <c r="HQ2000" s="21"/>
      <c r="HR2000" s="21"/>
      <c r="HS2000" s="21"/>
      <c r="HT2000" s="21"/>
      <c r="HU2000" s="21"/>
      <c r="HV2000" s="21"/>
      <c r="HW2000" s="21"/>
      <c r="HX2000" s="21"/>
      <c r="HY2000" s="21"/>
      <c r="HZ2000" s="21"/>
      <c r="IA2000" s="21"/>
      <c r="IB2000" s="21"/>
      <c r="IC2000" s="21"/>
      <c r="ID2000" s="21"/>
      <c r="IE2000" s="21"/>
      <c r="IF2000" s="21"/>
      <c r="IG2000" s="21"/>
      <c r="IH2000" s="21"/>
      <c r="II2000" s="21"/>
      <c r="IJ2000" s="21"/>
      <c r="IK2000" s="21"/>
      <c r="IL2000" s="21"/>
      <c r="IM2000" s="21"/>
      <c r="IN2000" s="21"/>
      <c r="IO2000" s="21"/>
      <c r="RL2000" s="236"/>
    </row>
    <row r="2001" spans="1:480" s="17" customFormat="1" ht="14.25">
      <c r="A2001" s="321"/>
      <c r="B2001" s="321"/>
      <c r="C2001" s="321"/>
      <c r="D2001" s="321"/>
      <c r="E2001" s="299"/>
      <c r="F2001" s="21"/>
      <c r="G2001" s="21"/>
      <c r="K2001" s="2"/>
      <c r="M2001" s="21"/>
      <c r="N2001" s="21"/>
      <c r="O2001" s="21"/>
      <c r="T2001" s="2"/>
      <c r="V2001" s="21"/>
      <c r="W2001" s="21"/>
      <c r="X2001" s="21"/>
      <c r="AC2001" s="2"/>
      <c r="AE2001" s="21"/>
      <c r="AF2001" s="21"/>
      <c r="AG2001" s="21"/>
      <c r="AL2001" s="2"/>
      <c r="AN2001" s="21"/>
      <c r="AO2001" s="21"/>
      <c r="AP2001" s="21"/>
      <c r="AU2001" s="2"/>
      <c r="AW2001" s="21"/>
      <c r="AX2001" s="21"/>
      <c r="AY2001" s="21"/>
      <c r="BD2001" s="2"/>
      <c r="BF2001" s="21"/>
      <c r="BG2001" s="21"/>
      <c r="BH2001" s="21"/>
      <c r="BM2001" s="2"/>
      <c r="BO2001" s="21"/>
      <c r="BP2001" s="21"/>
      <c r="BQ2001" s="21"/>
      <c r="BV2001" s="2"/>
      <c r="BX2001" s="21"/>
      <c r="BY2001" s="21"/>
      <c r="BZ2001" s="21"/>
      <c r="CE2001" s="2"/>
      <c r="CG2001" s="21"/>
      <c r="CH2001" s="21"/>
      <c r="CI2001" s="21"/>
      <c r="CN2001" s="2"/>
      <c r="CP2001" s="21"/>
      <c r="CQ2001" s="21"/>
      <c r="CR2001" s="21"/>
      <c r="CW2001" s="2"/>
      <c r="CY2001" s="21"/>
      <c r="CZ2001" s="21"/>
      <c r="DA2001" s="21"/>
      <c r="DF2001" s="2"/>
      <c r="DH2001" s="21"/>
      <c r="DI2001" s="21"/>
      <c r="DJ2001" s="21"/>
      <c r="DO2001" s="2"/>
      <c r="DQ2001" s="21"/>
      <c r="DR2001" s="21"/>
      <c r="DS2001" s="21"/>
      <c r="DX2001" s="2"/>
      <c r="DZ2001" s="21"/>
      <c r="EA2001" s="21"/>
      <c r="EB2001" s="21"/>
      <c r="EG2001" s="2"/>
      <c r="EI2001" s="21"/>
      <c r="EJ2001" s="21"/>
      <c r="EK2001" s="21"/>
      <c r="EP2001" s="2"/>
      <c r="ER2001" s="21"/>
      <c r="ES2001" s="21"/>
      <c r="ET2001" s="21"/>
      <c r="EY2001" s="2"/>
      <c r="FA2001" s="21"/>
      <c r="FB2001" s="21"/>
      <c r="FC2001" s="21"/>
      <c r="FH2001" s="2"/>
      <c r="FJ2001" s="21"/>
      <c r="FK2001" s="21"/>
      <c r="FL2001" s="21"/>
      <c r="FQ2001" s="2"/>
      <c r="FS2001" s="21"/>
      <c r="FT2001" s="21"/>
      <c r="FU2001" s="21"/>
      <c r="FZ2001" s="2"/>
      <c r="GB2001" s="21"/>
      <c r="GC2001" s="21"/>
      <c r="GD2001" s="21"/>
      <c r="GI2001" s="2"/>
      <c r="GK2001" s="21"/>
      <c r="GL2001" s="21"/>
      <c r="GM2001" s="21"/>
      <c r="GR2001" s="2"/>
      <c r="GT2001" s="21"/>
      <c r="GU2001" s="21"/>
      <c r="GV2001" s="21"/>
      <c r="HA2001" s="2"/>
      <c r="HC2001" s="21"/>
      <c r="HD2001" s="21"/>
      <c r="HE2001" s="21"/>
      <c r="HJ2001" s="21"/>
      <c r="HK2001" s="21"/>
      <c r="HL2001" s="21"/>
      <c r="HM2001" s="21"/>
      <c r="HN2001" s="21"/>
      <c r="HO2001" s="21"/>
      <c r="HP2001" s="21"/>
      <c r="HQ2001" s="21"/>
      <c r="HR2001" s="21"/>
      <c r="HS2001" s="21"/>
      <c r="HT2001" s="21"/>
      <c r="HU2001" s="21"/>
      <c r="HV2001" s="21"/>
      <c r="HW2001" s="21"/>
      <c r="HX2001" s="21"/>
      <c r="HY2001" s="21"/>
      <c r="HZ2001" s="21"/>
      <c r="IA2001" s="21"/>
      <c r="IB2001" s="21"/>
      <c r="IC2001" s="21"/>
      <c r="ID2001" s="21"/>
      <c r="IE2001" s="21"/>
      <c r="IF2001" s="21"/>
      <c r="IG2001" s="21"/>
      <c r="IH2001" s="21"/>
      <c r="II2001" s="21"/>
      <c r="IJ2001" s="21"/>
      <c r="IK2001" s="21"/>
      <c r="IL2001" s="21"/>
      <c r="IM2001" s="21"/>
      <c r="IN2001" s="21"/>
      <c r="IO2001" s="21"/>
      <c r="RL2001" s="236"/>
    </row>
    <row r="2002" spans="1:480" s="17" customFormat="1" ht="14.25">
      <c r="A2002" s="321"/>
      <c r="B2002" s="321"/>
      <c r="C2002" s="321"/>
      <c r="D2002" s="321"/>
      <c r="E2002" s="299"/>
      <c r="F2002" s="21"/>
      <c r="G2002" s="21"/>
      <c r="K2002" s="2"/>
      <c r="M2002" s="21"/>
      <c r="N2002" s="21"/>
      <c r="O2002" s="21"/>
      <c r="T2002" s="2"/>
      <c r="V2002" s="21"/>
      <c r="W2002" s="21"/>
      <c r="X2002" s="21"/>
      <c r="AC2002" s="2"/>
      <c r="AE2002" s="21"/>
      <c r="AF2002" s="21"/>
      <c r="AG2002" s="21"/>
      <c r="AL2002" s="2"/>
      <c r="AN2002" s="21"/>
      <c r="AO2002" s="21"/>
      <c r="AP2002" s="21"/>
      <c r="AU2002" s="2"/>
      <c r="AW2002" s="21"/>
      <c r="AX2002" s="21"/>
      <c r="AY2002" s="21"/>
      <c r="BD2002" s="2"/>
      <c r="BF2002" s="21"/>
      <c r="BG2002" s="21"/>
      <c r="BH2002" s="21"/>
      <c r="BM2002" s="2"/>
      <c r="BO2002" s="21"/>
      <c r="BP2002" s="21"/>
      <c r="BQ2002" s="21"/>
      <c r="BV2002" s="2"/>
      <c r="BX2002" s="21"/>
      <c r="BY2002" s="21"/>
      <c r="BZ2002" s="21"/>
      <c r="CE2002" s="2"/>
      <c r="CG2002" s="21"/>
      <c r="CH2002" s="21"/>
      <c r="CI2002" s="21"/>
      <c r="CN2002" s="2"/>
      <c r="CP2002" s="21"/>
      <c r="CQ2002" s="21"/>
      <c r="CR2002" s="21"/>
      <c r="CW2002" s="2"/>
      <c r="CY2002" s="21"/>
      <c r="CZ2002" s="21"/>
      <c r="DA2002" s="21"/>
      <c r="DF2002" s="2"/>
      <c r="DH2002" s="21"/>
      <c r="DI2002" s="21"/>
      <c r="DJ2002" s="21"/>
      <c r="DO2002" s="2"/>
      <c r="DQ2002" s="21"/>
      <c r="DR2002" s="21"/>
      <c r="DS2002" s="21"/>
      <c r="DX2002" s="2"/>
      <c r="DZ2002" s="21"/>
      <c r="EA2002" s="21"/>
      <c r="EB2002" s="21"/>
      <c r="EG2002" s="2"/>
      <c r="EI2002" s="21"/>
      <c r="EJ2002" s="21"/>
      <c r="EK2002" s="21"/>
      <c r="EP2002" s="2"/>
      <c r="ER2002" s="21"/>
      <c r="ES2002" s="21"/>
      <c r="ET2002" s="21"/>
      <c r="EY2002" s="2"/>
      <c r="FA2002" s="21"/>
      <c r="FB2002" s="21"/>
      <c r="FC2002" s="21"/>
      <c r="FH2002" s="2"/>
      <c r="FJ2002" s="21"/>
      <c r="FK2002" s="21"/>
      <c r="FL2002" s="21"/>
      <c r="FQ2002" s="2"/>
      <c r="FS2002" s="21"/>
      <c r="FT2002" s="21"/>
      <c r="FU2002" s="21"/>
      <c r="FZ2002" s="2"/>
      <c r="GB2002" s="21"/>
      <c r="GC2002" s="21"/>
      <c r="GD2002" s="21"/>
      <c r="GI2002" s="2"/>
      <c r="GK2002" s="21"/>
      <c r="GL2002" s="21"/>
      <c r="GM2002" s="21"/>
      <c r="GR2002" s="2"/>
      <c r="GT2002" s="21"/>
      <c r="GU2002" s="21"/>
      <c r="GV2002" s="21"/>
      <c r="HA2002" s="2"/>
      <c r="HC2002" s="21"/>
      <c r="HD2002" s="21"/>
      <c r="HE2002" s="21"/>
      <c r="HJ2002" s="21"/>
      <c r="HK2002" s="21"/>
      <c r="HL2002" s="21"/>
      <c r="HM2002" s="21"/>
      <c r="HN2002" s="21"/>
      <c r="HO2002" s="21"/>
      <c r="HP2002" s="21"/>
      <c r="HQ2002" s="21"/>
      <c r="HR2002" s="21"/>
      <c r="HS2002" s="21"/>
      <c r="HT2002" s="21"/>
      <c r="HU2002" s="21"/>
      <c r="HV2002" s="21"/>
      <c r="HW2002" s="21"/>
      <c r="HX2002" s="21"/>
      <c r="HY2002" s="21"/>
      <c r="HZ2002" s="21"/>
      <c r="IA2002" s="21"/>
      <c r="IB2002" s="21"/>
      <c r="IC2002" s="21"/>
      <c r="ID2002" s="21"/>
      <c r="IE2002" s="21"/>
      <c r="IF2002" s="21"/>
      <c r="IG2002" s="21"/>
      <c r="IH2002" s="21"/>
      <c r="II2002" s="21"/>
      <c r="IJ2002" s="21"/>
      <c r="IK2002" s="21"/>
      <c r="IL2002" s="21"/>
      <c r="IM2002" s="21"/>
      <c r="IN2002" s="21"/>
      <c r="IO2002" s="21"/>
      <c r="RL2002" s="236"/>
    </row>
    <row r="2003" spans="1:480" s="17" customFormat="1" ht="14.25">
      <c r="A2003" s="321"/>
      <c r="B2003" s="321"/>
      <c r="C2003" s="321"/>
      <c r="D2003" s="321"/>
      <c r="E2003" s="299"/>
      <c r="F2003" s="21"/>
      <c r="G2003" s="21"/>
      <c r="K2003" s="2"/>
      <c r="M2003" s="21"/>
      <c r="N2003" s="21"/>
      <c r="O2003" s="21"/>
      <c r="T2003" s="2"/>
      <c r="V2003" s="21"/>
      <c r="W2003" s="21"/>
      <c r="X2003" s="21"/>
      <c r="AC2003" s="2"/>
      <c r="AE2003" s="21"/>
      <c r="AF2003" s="21"/>
      <c r="AG2003" s="21"/>
      <c r="AL2003" s="2"/>
      <c r="AN2003" s="21"/>
      <c r="AO2003" s="21"/>
      <c r="AP2003" s="21"/>
      <c r="AU2003" s="2"/>
      <c r="AW2003" s="21"/>
      <c r="AX2003" s="21"/>
      <c r="AY2003" s="21"/>
      <c r="BD2003" s="2"/>
      <c r="BF2003" s="21"/>
      <c r="BG2003" s="21"/>
      <c r="BH2003" s="21"/>
      <c r="BM2003" s="2"/>
      <c r="BO2003" s="21"/>
      <c r="BP2003" s="21"/>
      <c r="BQ2003" s="21"/>
      <c r="BV2003" s="2"/>
      <c r="BX2003" s="21"/>
      <c r="BY2003" s="21"/>
      <c r="BZ2003" s="21"/>
      <c r="CE2003" s="2"/>
      <c r="CG2003" s="21"/>
      <c r="CH2003" s="21"/>
      <c r="CI2003" s="21"/>
      <c r="CN2003" s="2"/>
      <c r="CP2003" s="21"/>
      <c r="CQ2003" s="21"/>
      <c r="CR2003" s="21"/>
      <c r="CW2003" s="2"/>
      <c r="CY2003" s="21"/>
      <c r="CZ2003" s="21"/>
      <c r="DA2003" s="21"/>
      <c r="DF2003" s="2"/>
      <c r="DH2003" s="21"/>
      <c r="DI2003" s="21"/>
      <c r="DJ2003" s="21"/>
      <c r="DO2003" s="2"/>
      <c r="DQ2003" s="21"/>
      <c r="DR2003" s="21"/>
      <c r="DS2003" s="21"/>
      <c r="DX2003" s="2"/>
      <c r="DZ2003" s="21"/>
      <c r="EA2003" s="21"/>
      <c r="EB2003" s="21"/>
      <c r="EG2003" s="2"/>
      <c r="EI2003" s="21"/>
      <c r="EJ2003" s="21"/>
      <c r="EK2003" s="21"/>
      <c r="EP2003" s="2"/>
      <c r="ER2003" s="21"/>
      <c r="ES2003" s="21"/>
      <c r="ET2003" s="21"/>
      <c r="EY2003" s="2"/>
      <c r="FA2003" s="21"/>
      <c r="FB2003" s="21"/>
      <c r="FC2003" s="21"/>
      <c r="FH2003" s="2"/>
      <c r="FJ2003" s="21"/>
      <c r="FK2003" s="21"/>
      <c r="FL2003" s="21"/>
      <c r="FQ2003" s="2"/>
      <c r="FS2003" s="21"/>
      <c r="FT2003" s="21"/>
      <c r="FU2003" s="21"/>
      <c r="FZ2003" s="2"/>
      <c r="GB2003" s="21"/>
      <c r="GC2003" s="21"/>
      <c r="GD2003" s="21"/>
      <c r="GI2003" s="2"/>
      <c r="GK2003" s="21"/>
      <c r="GL2003" s="21"/>
      <c r="GM2003" s="21"/>
      <c r="GR2003" s="2"/>
      <c r="GT2003" s="21"/>
      <c r="GU2003" s="21"/>
      <c r="GV2003" s="21"/>
      <c r="HA2003" s="2"/>
      <c r="HC2003" s="21"/>
      <c r="HD2003" s="21"/>
      <c r="HE2003" s="21"/>
      <c r="HJ2003" s="21"/>
      <c r="HK2003" s="21"/>
      <c r="HL2003" s="21"/>
      <c r="HM2003" s="21"/>
      <c r="HN2003" s="21"/>
      <c r="HO2003" s="21"/>
      <c r="HP2003" s="21"/>
      <c r="HQ2003" s="21"/>
      <c r="HR2003" s="21"/>
      <c r="HS2003" s="21"/>
      <c r="HT2003" s="21"/>
      <c r="HU2003" s="21"/>
      <c r="HV2003" s="21"/>
      <c r="HW2003" s="21"/>
      <c r="HX2003" s="21"/>
      <c r="HY2003" s="21"/>
      <c r="HZ2003" s="21"/>
      <c r="IA2003" s="21"/>
      <c r="IB2003" s="21"/>
      <c r="IC2003" s="21"/>
      <c r="ID2003" s="21"/>
      <c r="IE2003" s="21"/>
      <c r="IF2003" s="21"/>
      <c r="IG2003" s="21"/>
      <c r="IH2003" s="21"/>
      <c r="II2003" s="21"/>
      <c r="IJ2003" s="21"/>
      <c r="IK2003" s="21"/>
      <c r="IL2003" s="21"/>
      <c r="IM2003" s="21"/>
      <c r="IN2003" s="21"/>
      <c r="IO2003" s="21"/>
      <c r="RL2003" s="236"/>
    </row>
    <row r="2004" spans="1:480" s="17" customFormat="1" ht="14.25">
      <c r="A2004" s="321"/>
      <c r="B2004" s="321"/>
      <c r="C2004" s="321"/>
      <c r="D2004" s="321"/>
      <c r="E2004" s="299"/>
      <c r="F2004" s="21"/>
      <c r="G2004" s="21"/>
      <c r="K2004" s="2"/>
      <c r="M2004" s="21"/>
      <c r="N2004" s="21"/>
      <c r="O2004" s="21"/>
      <c r="T2004" s="2"/>
      <c r="V2004" s="21"/>
      <c r="W2004" s="21"/>
      <c r="X2004" s="21"/>
      <c r="AC2004" s="2"/>
      <c r="AE2004" s="21"/>
      <c r="AF2004" s="21"/>
      <c r="AG2004" s="21"/>
      <c r="AL2004" s="2"/>
      <c r="AN2004" s="21"/>
      <c r="AO2004" s="21"/>
      <c r="AP2004" s="21"/>
      <c r="AU2004" s="2"/>
      <c r="AW2004" s="21"/>
      <c r="AX2004" s="21"/>
      <c r="AY2004" s="21"/>
      <c r="BD2004" s="2"/>
      <c r="BF2004" s="21"/>
      <c r="BG2004" s="21"/>
      <c r="BH2004" s="21"/>
      <c r="BM2004" s="2"/>
      <c r="BO2004" s="21"/>
      <c r="BP2004" s="21"/>
      <c r="BQ2004" s="21"/>
      <c r="BV2004" s="2"/>
      <c r="BX2004" s="21"/>
      <c r="BY2004" s="21"/>
      <c r="BZ2004" s="21"/>
      <c r="CE2004" s="2"/>
      <c r="CG2004" s="21"/>
      <c r="CH2004" s="21"/>
      <c r="CI2004" s="21"/>
      <c r="CN2004" s="2"/>
      <c r="CP2004" s="21"/>
      <c r="CQ2004" s="21"/>
      <c r="CR2004" s="21"/>
      <c r="CW2004" s="2"/>
      <c r="CY2004" s="21"/>
      <c r="CZ2004" s="21"/>
      <c r="DA2004" s="21"/>
      <c r="DF2004" s="2"/>
      <c r="DH2004" s="21"/>
      <c r="DI2004" s="21"/>
      <c r="DJ2004" s="21"/>
      <c r="DO2004" s="2"/>
      <c r="DQ2004" s="21"/>
      <c r="DR2004" s="21"/>
      <c r="DS2004" s="21"/>
      <c r="DX2004" s="2"/>
      <c r="DZ2004" s="21"/>
      <c r="EA2004" s="21"/>
      <c r="EB2004" s="21"/>
      <c r="EG2004" s="2"/>
      <c r="EI2004" s="21"/>
      <c r="EJ2004" s="21"/>
      <c r="EK2004" s="21"/>
      <c r="EP2004" s="2"/>
      <c r="ER2004" s="21"/>
      <c r="ES2004" s="21"/>
      <c r="ET2004" s="21"/>
      <c r="EY2004" s="2"/>
      <c r="FA2004" s="21"/>
      <c r="FB2004" s="21"/>
      <c r="FC2004" s="21"/>
      <c r="FH2004" s="2"/>
      <c r="FJ2004" s="21"/>
      <c r="FK2004" s="21"/>
      <c r="FL2004" s="21"/>
      <c r="FQ2004" s="2"/>
      <c r="FS2004" s="21"/>
      <c r="FT2004" s="21"/>
      <c r="FU2004" s="21"/>
      <c r="FZ2004" s="2"/>
      <c r="GB2004" s="21"/>
      <c r="GC2004" s="21"/>
      <c r="GD2004" s="21"/>
      <c r="GI2004" s="2"/>
      <c r="GK2004" s="21"/>
      <c r="GL2004" s="21"/>
      <c r="GM2004" s="21"/>
      <c r="GR2004" s="2"/>
      <c r="GT2004" s="21"/>
      <c r="GU2004" s="21"/>
      <c r="GV2004" s="21"/>
      <c r="HA2004" s="2"/>
      <c r="HC2004" s="21"/>
      <c r="HD2004" s="21"/>
      <c r="HE2004" s="21"/>
      <c r="HJ2004" s="21"/>
      <c r="HK2004" s="21"/>
      <c r="HL2004" s="21"/>
      <c r="HM2004" s="21"/>
      <c r="HN2004" s="21"/>
      <c r="HO2004" s="21"/>
      <c r="HP2004" s="21"/>
      <c r="HQ2004" s="21"/>
      <c r="HR2004" s="21"/>
      <c r="HS2004" s="21"/>
      <c r="HT2004" s="21"/>
      <c r="HU2004" s="21"/>
      <c r="HV2004" s="21"/>
      <c r="HW2004" s="21"/>
      <c r="HX2004" s="21"/>
      <c r="HY2004" s="21"/>
      <c r="HZ2004" s="21"/>
      <c r="IA2004" s="21"/>
      <c r="IB2004" s="21"/>
      <c r="IC2004" s="21"/>
      <c r="ID2004" s="21"/>
      <c r="IE2004" s="21"/>
      <c r="IF2004" s="21"/>
      <c r="IG2004" s="21"/>
      <c r="IH2004" s="21"/>
      <c r="II2004" s="21"/>
      <c r="IJ2004" s="21"/>
      <c r="IK2004" s="21"/>
      <c r="IL2004" s="21"/>
      <c r="IM2004" s="21"/>
      <c r="IN2004" s="21"/>
      <c r="IO2004" s="21"/>
      <c r="RL2004" s="236"/>
    </row>
    <row r="2005" spans="1:480" s="17" customFormat="1" ht="14.25">
      <c r="A2005" s="321"/>
      <c r="B2005" s="321"/>
      <c r="C2005" s="321"/>
      <c r="D2005" s="321"/>
      <c r="E2005" s="299"/>
      <c r="F2005" s="21"/>
      <c r="G2005" s="21"/>
      <c r="K2005" s="2"/>
      <c r="M2005" s="21"/>
      <c r="N2005" s="21"/>
      <c r="O2005" s="21"/>
      <c r="T2005" s="2"/>
      <c r="V2005" s="21"/>
      <c r="W2005" s="21"/>
      <c r="X2005" s="21"/>
      <c r="AC2005" s="2"/>
      <c r="AE2005" s="21"/>
      <c r="AF2005" s="21"/>
      <c r="AG2005" s="21"/>
      <c r="AL2005" s="2"/>
      <c r="AN2005" s="21"/>
      <c r="AO2005" s="21"/>
      <c r="AP2005" s="21"/>
      <c r="AU2005" s="2"/>
      <c r="AW2005" s="21"/>
      <c r="AX2005" s="21"/>
      <c r="AY2005" s="21"/>
      <c r="BD2005" s="2"/>
      <c r="BF2005" s="21"/>
      <c r="BG2005" s="21"/>
      <c r="BH2005" s="21"/>
      <c r="BM2005" s="2"/>
      <c r="BO2005" s="21"/>
      <c r="BP2005" s="21"/>
      <c r="BQ2005" s="21"/>
      <c r="BV2005" s="2"/>
      <c r="BX2005" s="21"/>
      <c r="BY2005" s="21"/>
      <c r="BZ2005" s="21"/>
      <c r="CE2005" s="2"/>
      <c r="CG2005" s="21"/>
      <c r="CH2005" s="21"/>
      <c r="CI2005" s="21"/>
      <c r="CN2005" s="2"/>
      <c r="CP2005" s="21"/>
      <c r="CQ2005" s="21"/>
      <c r="CR2005" s="21"/>
      <c r="CW2005" s="2"/>
      <c r="CY2005" s="21"/>
      <c r="CZ2005" s="21"/>
      <c r="DA2005" s="21"/>
      <c r="DF2005" s="2"/>
      <c r="DH2005" s="21"/>
      <c r="DI2005" s="21"/>
      <c r="DJ2005" s="21"/>
      <c r="DO2005" s="2"/>
      <c r="DQ2005" s="21"/>
      <c r="DR2005" s="21"/>
      <c r="DS2005" s="21"/>
      <c r="DX2005" s="2"/>
      <c r="DZ2005" s="21"/>
      <c r="EA2005" s="21"/>
      <c r="EB2005" s="21"/>
      <c r="EG2005" s="2"/>
      <c r="EI2005" s="21"/>
      <c r="EJ2005" s="21"/>
      <c r="EK2005" s="21"/>
      <c r="EP2005" s="2"/>
      <c r="ER2005" s="21"/>
      <c r="ES2005" s="21"/>
      <c r="ET2005" s="21"/>
      <c r="EY2005" s="2"/>
      <c r="FA2005" s="21"/>
      <c r="FB2005" s="21"/>
      <c r="FC2005" s="21"/>
      <c r="FH2005" s="2"/>
      <c r="FJ2005" s="21"/>
      <c r="FK2005" s="21"/>
      <c r="FL2005" s="21"/>
      <c r="FQ2005" s="2"/>
      <c r="FS2005" s="21"/>
      <c r="FT2005" s="21"/>
      <c r="FU2005" s="21"/>
      <c r="FZ2005" s="2"/>
      <c r="GB2005" s="21"/>
      <c r="GC2005" s="21"/>
      <c r="GD2005" s="21"/>
      <c r="GI2005" s="2"/>
      <c r="GK2005" s="21"/>
      <c r="GL2005" s="21"/>
      <c r="GM2005" s="21"/>
      <c r="GR2005" s="2"/>
      <c r="GT2005" s="21"/>
      <c r="GU2005" s="21"/>
      <c r="GV2005" s="21"/>
      <c r="HA2005" s="2"/>
      <c r="HC2005" s="21"/>
      <c r="HD2005" s="21"/>
      <c r="HE2005" s="21"/>
      <c r="HJ2005" s="21"/>
      <c r="HK2005" s="21"/>
      <c r="HL2005" s="21"/>
      <c r="HM2005" s="21"/>
      <c r="HN2005" s="21"/>
      <c r="HO2005" s="21"/>
      <c r="HP2005" s="21"/>
      <c r="HQ2005" s="21"/>
      <c r="HR2005" s="21"/>
      <c r="HS2005" s="21"/>
      <c r="HT2005" s="21"/>
      <c r="HU2005" s="21"/>
      <c r="HV2005" s="21"/>
      <c r="HW2005" s="21"/>
      <c r="HX2005" s="21"/>
      <c r="HY2005" s="21"/>
      <c r="HZ2005" s="21"/>
      <c r="IA2005" s="21"/>
      <c r="IB2005" s="21"/>
      <c r="IC2005" s="21"/>
      <c r="ID2005" s="21"/>
      <c r="IE2005" s="21"/>
      <c r="IF2005" s="21"/>
      <c r="IG2005" s="21"/>
      <c r="IH2005" s="21"/>
      <c r="II2005" s="21"/>
      <c r="IJ2005" s="21"/>
      <c r="IK2005" s="21"/>
      <c r="IL2005" s="21"/>
      <c r="IM2005" s="21"/>
      <c r="IN2005" s="21"/>
      <c r="IO2005" s="21"/>
      <c r="RL2005" s="236"/>
    </row>
    <row r="2006" spans="1:480" s="17" customFormat="1" ht="14.25">
      <c r="A2006" s="321"/>
      <c r="B2006" s="321"/>
      <c r="C2006" s="321"/>
      <c r="D2006" s="321"/>
      <c r="E2006" s="299"/>
      <c r="F2006" s="21"/>
      <c r="G2006" s="21"/>
      <c r="K2006" s="2"/>
      <c r="M2006" s="21"/>
      <c r="N2006" s="21"/>
      <c r="O2006" s="21"/>
      <c r="T2006" s="2"/>
      <c r="V2006" s="21"/>
      <c r="W2006" s="21"/>
      <c r="X2006" s="21"/>
      <c r="AC2006" s="2"/>
      <c r="AE2006" s="21"/>
      <c r="AF2006" s="21"/>
      <c r="AG2006" s="21"/>
      <c r="AL2006" s="2"/>
      <c r="AN2006" s="21"/>
      <c r="AO2006" s="21"/>
      <c r="AP2006" s="21"/>
      <c r="AU2006" s="2"/>
      <c r="AW2006" s="21"/>
      <c r="AX2006" s="21"/>
      <c r="AY2006" s="21"/>
      <c r="BD2006" s="2"/>
      <c r="BF2006" s="21"/>
      <c r="BG2006" s="21"/>
      <c r="BH2006" s="21"/>
      <c r="BM2006" s="2"/>
      <c r="BO2006" s="21"/>
      <c r="BP2006" s="21"/>
      <c r="BQ2006" s="21"/>
      <c r="BV2006" s="2"/>
      <c r="BX2006" s="21"/>
      <c r="BY2006" s="21"/>
      <c r="BZ2006" s="21"/>
      <c r="CE2006" s="2"/>
      <c r="CG2006" s="21"/>
      <c r="CH2006" s="21"/>
      <c r="CI2006" s="21"/>
      <c r="CN2006" s="2"/>
      <c r="CP2006" s="21"/>
      <c r="CQ2006" s="21"/>
      <c r="CR2006" s="21"/>
      <c r="CW2006" s="2"/>
      <c r="CY2006" s="21"/>
      <c r="CZ2006" s="21"/>
      <c r="DA2006" s="21"/>
      <c r="DF2006" s="2"/>
      <c r="DH2006" s="21"/>
      <c r="DI2006" s="21"/>
      <c r="DJ2006" s="21"/>
      <c r="DO2006" s="2"/>
      <c r="DQ2006" s="21"/>
      <c r="DR2006" s="21"/>
      <c r="DS2006" s="21"/>
      <c r="DX2006" s="2"/>
      <c r="DZ2006" s="21"/>
      <c r="EA2006" s="21"/>
      <c r="EB2006" s="21"/>
      <c r="EG2006" s="2"/>
      <c r="EI2006" s="21"/>
      <c r="EJ2006" s="21"/>
      <c r="EK2006" s="21"/>
      <c r="EP2006" s="2"/>
      <c r="ER2006" s="21"/>
      <c r="ES2006" s="21"/>
      <c r="ET2006" s="21"/>
      <c r="EY2006" s="2"/>
      <c r="FA2006" s="21"/>
      <c r="FB2006" s="21"/>
      <c r="FC2006" s="21"/>
      <c r="FH2006" s="2"/>
      <c r="FJ2006" s="21"/>
      <c r="FK2006" s="21"/>
      <c r="FL2006" s="21"/>
      <c r="FQ2006" s="2"/>
      <c r="FS2006" s="21"/>
      <c r="FT2006" s="21"/>
      <c r="FU2006" s="21"/>
      <c r="FZ2006" s="2"/>
      <c r="GB2006" s="21"/>
      <c r="GC2006" s="21"/>
      <c r="GD2006" s="21"/>
      <c r="GI2006" s="2"/>
      <c r="GK2006" s="21"/>
      <c r="GL2006" s="21"/>
      <c r="GM2006" s="21"/>
      <c r="GR2006" s="2"/>
      <c r="GT2006" s="21"/>
      <c r="GU2006" s="21"/>
      <c r="GV2006" s="21"/>
      <c r="HA2006" s="2"/>
      <c r="HC2006" s="21"/>
      <c r="HD2006" s="21"/>
      <c r="HE2006" s="21"/>
      <c r="HJ2006" s="21"/>
      <c r="HK2006" s="21"/>
      <c r="HL2006" s="21"/>
      <c r="HM2006" s="21"/>
      <c r="HN2006" s="21"/>
      <c r="HO2006" s="21"/>
      <c r="HP2006" s="21"/>
      <c r="HQ2006" s="21"/>
      <c r="HR2006" s="21"/>
      <c r="HS2006" s="21"/>
      <c r="HT2006" s="21"/>
      <c r="HU2006" s="21"/>
      <c r="HV2006" s="21"/>
      <c r="HW2006" s="21"/>
      <c r="HX2006" s="21"/>
      <c r="HY2006" s="21"/>
      <c r="HZ2006" s="21"/>
      <c r="IA2006" s="21"/>
      <c r="IB2006" s="21"/>
      <c r="IC2006" s="21"/>
      <c r="ID2006" s="21"/>
      <c r="IE2006" s="21"/>
      <c r="IF2006" s="21"/>
      <c r="IG2006" s="21"/>
      <c r="IH2006" s="21"/>
      <c r="II2006" s="21"/>
      <c r="IJ2006" s="21"/>
      <c r="IK2006" s="21"/>
      <c r="IL2006" s="21"/>
      <c r="IM2006" s="21"/>
      <c r="IN2006" s="21"/>
      <c r="IO2006" s="21"/>
      <c r="RL2006" s="236"/>
    </row>
    <row r="2007" spans="1:480" s="17" customFormat="1" ht="14.25">
      <c r="A2007" s="321"/>
      <c r="B2007" s="321"/>
      <c r="C2007" s="321"/>
      <c r="D2007" s="321"/>
      <c r="E2007" s="299"/>
      <c r="F2007" s="21"/>
      <c r="G2007" s="21"/>
      <c r="K2007" s="2"/>
      <c r="M2007" s="21"/>
      <c r="N2007" s="21"/>
      <c r="O2007" s="21"/>
      <c r="T2007" s="2"/>
      <c r="V2007" s="21"/>
      <c r="W2007" s="21"/>
      <c r="X2007" s="21"/>
      <c r="AC2007" s="2"/>
      <c r="AE2007" s="21"/>
      <c r="AF2007" s="21"/>
      <c r="AG2007" s="21"/>
      <c r="AL2007" s="2"/>
      <c r="AN2007" s="21"/>
      <c r="AO2007" s="21"/>
      <c r="AP2007" s="21"/>
      <c r="AU2007" s="2"/>
      <c r="AW2007" s="21"/>
      <c r="AX2007" s="21"/>
      <c r="AY2007" s="21"/>
      <c r="BD2007" s="2"/>
      <c r="BF2007" s="21"/>
      <c r="BG2007" s="21"/>
      <c r="BH2007" s="21"/>
      <c r="BM2007" s="2"/>
      <c r="BO2007" s="21"/>
      <c r="BP2007" s="21"/>
      <c r="BQ2007" s="21"/>
      <c r="BV2007" s="2"/>
      <c r="BX2007" s="21"/>
      <c r="BY2007" s="21"/>
      <c r="BZ2007" s="21"/>
      <c r="CE2007" s="2"/>
      <c r="CG2007" s="21"/>
      <c r="CH2007" s="21"/>
      <c r="CI2007" s="21"/>
      <c r="CN2007" s="2"/>
      <c r="CP2007" s="21"/>
      <c r="CQ2007" s="21"/>
      <c r="CR2007" s="21"/>
      <c r="CW2007" s="2"/>
      <c r="CY2007" s="21"/>
      <c r="CZ2007" s="21"/>
      <c r="DA2007" s="21"/>
      <c r="DF2007" s="2"/>
      <c r="DH2007" s="21"/>
      <c r="DI2007" s="21"/>
      <c r="DJ2007" s="21"/>
      <c r="DO2007" s="2"/>
      <c r="DQ2007" s="21"/>
      <c r="DR2007" s="21"/>
      <c r="DS2007" s="21"/>
      <c r="DX2007" s="2"/>
      <c r="DZ2007" s="21"/>
      <c r="EA2007" s="21"/>
      <c r="EB2007" s="21"/>
      <c r="EG2007" s="2"/>
      <c r="EI2007" s="21"/>
      <c r="EJ2007" s="21"/>
      <c r="EK2007" s="21"/>
      <c r="EP2007" s="2"/>
      <c r="ER2007" s="21"/>
      <c r="ES2007" s="21"/>
      <c r="ET2007" s="21"/>
      <c r="EY2007" s="2"/>
      <c r="FA2007" s="21"/>
      <c r="FB2007" s="21"/>
      <c r="FC2007" s="21"/>
      <c r="FH2007" s="2"/>
      <c r="FJ2007" s="21"/>
      <c r="FK2007" s="21"/>
      <c r="FL2007" s="21"/>
      <c r="FQ2007" s="2"/>
      <c r="FS2007" s="21"/>
      <c r="FT2007" s="21"/>
      <c r="FU2007" s="21"/>
      <c r="FZ2007" s="2"/>
      <c r="GB2007" s="21"/>
      <c r="GC2007" s="21"/>
      <c r="GD2007" s="21"/>
      <c r="GI2007" s="2"/>
      <c r="GK2007" s="21"/>
      <c r="GL2007" s="21"/>
      <c r="GM2007" s="21"/>
      <c r="GR2007" s="2"/>
      <c r="GT2007" s="21"/>
      <c r="GU2007" s="21"/>
      <c r="GV2007" s="21"/>
      <c r="HA2007" s="2"/>
      <c r="HC2007" s="21"/>
      <c r="HD2007" s="21"/>
      <c r="HE2007" s="21"/>
      <c r="HJ2007" s="21"/>
      <c r="HK2007" s="21"/>
      <c r="HL2007" s="21"/>
      <c r="HM2007" s="21"/>
      <c r="HN2007" s="21"/>
      <c r="HO2007" s="21"/>
      <c r="HP2007" s="21"/>
      <c r="HQ2007" s="21"/>
      <c r="HR2007" s="21"/>
      <c r="HS2007" s="21"/>
      <c r="HT2007" s="21"/>
      <c r="HU2007" s="21"/>
      <c r="HV2007" s="21"/>
      <c r="HW2007" s="21"/>
      <c r="HX2007" s="21"/>
      <c r="HY2007" s="21"/>
      <c r="HZ2007" s="21"/>
      <c r="IA2007" s="21"/>
      <c r="IB2007" s="21"/>
      <c r="IC2007" s="21"/>
      <c r="ID2007" s="21"/>
      <c r="IE2007" s="21"/>
      <c r="IF2007" s="21"/>
      <c r="IG2007" s="21"/>
      <c r="IH2007" s="21"/>
      <c r="II2007" s="21"/>
      <c r="IJ2007" s="21"/>
      <c r="IK2007" s="21"/>
      <c r="IL2007" s="21"/>
      <c r="IM2007" s="21"/>
      <c r="IN2007" s="21"/>
      <c r="IO2007" s="21"/>
      <c r="RL2007" s="236"/>
    </row>
    <row r="2008" spans="1:480" s="17" customFormat="1" ht="14.25">
      <c r="A2008" s="321"/>
      <c r="B2008" s="321"/>
      <c r="C2008" s="321"/>
      <c r="D2008" s="321"/>
      <c r="E2008" s="299"/>
      <c r="F2008" s="21"/>
      <c r="G2008" s="21"/>
      <c r="K2008" s="2"/>
      <c r="M2008" s="21"/>
      <c r="N2008" s="21"/>
      <c r="O2008" s="21"/>
      <c r="T2008" s="2"/>
      <c r="V2008" s="21"/>
      <c r="W2008" s="21"/>
      <c r="X2008" s="21"/>
      <c r="AC2008" s="2"/>
      <c r="AE2008" s="21"/>
      <c r="AF2008" s="21"/>
      <c r="AG2008" s="21"/>
      <c r="AL2008" s="2"/>
      <c r="AN2008" s="21"/>
      <c r="AO2008" s="21"/>
      <c r="AP2008" s="21"/>
      <c r="AU2008" s="2"/>
      <c r="AW2008" s="21"/>
      <c r="AX2008" s="21"/>
      <c r="AY2008" s="21"/>
      <c r="BD2008" s="2"/>
      <c r="BF2008" s="21"/>
      <c r="BG2008" s="21"/>
      <c r="BH2008" s="21"/>
      <c r="BM2008" s="2"/>
      <c r="BO2008" s="21"/>
      <c r="BP2008" s="21"/>
      <c r="BQ2008" s="21"/>
      <c r="BV2008" s="2"/>
      <c r="BX2008" s="21"/>
      <c r="BY2008" s="21"/>
      <c r="BZ2008" s="21"/>
      <c r="CE2008" s="2"/>
      <c r="CG2008" s="21"/>
      <c r="CH2008" s="21"/>
      <c r="CI2008" s="21"/>
      <c r="CN2008" s="2"/>
      <c r="CP2008" s="21"/>
      <c r="CQ2008" s="21"/>
      <c r="CR2008" s="21"/>
      <c r="CW2008" s="2"/>
      <c r="CY2008" s="21"/>
      <c r="CZ2008" s="21"/>
      <c r="DA2008" s="21"/>
      <c r="DF2008" s="2"/>
      <c r="DH2008" s="21"/>
      <c r="DI2008" s="21"/>
      <c r="DJ2008" s="21"/>
      <c r="DO2008" s="2"/>
      <c r="DQ2008" s="21"/>
      <c r="DR2008" s="21"/>
      <c r="DS2008" s="21"/>
      <c r="DX2008" s="2"/>
      <c r="DZ2008" s="21"/>
      <c r="EA2008" s="21"/>
      <c r="EB2008" s="21"/>
      <c r="EG2008" s="2"/>
      <c r="EI2008" s="21"/>
      <c r="EJ2008" s="21"/>
      <c r="EK2008" s="21"/>
      <c r="EP2008" s="2"/>
      <c r="ER2008" s="21"/>
      <c r="ES2008" s="21"/>
      <c r="ET2008" s="21"/>
      <c r="EY2008" s="2"/>
      <c r="FA2008" s="21"/>
      <c r="FB2008" s="21"/>
      <c r="FC2008" s="21"/>
      <c r="FH2008" s="2"/>
      <c r="FJ2008" s="21"/>
      <c r="FK2008" s="21"/>
      <c r="FL2008" s="21"/>
      <c r="FQ2008" s="2"/>
      <c r="FS2008" s="21"/>
      <c r="FT2008" s="21"/>
      <c r="FU2008" s="21"/>
      <c r="FZ2008" s="2"/>
      <c r="GB2008" s="21"/>
      <c r="GC2008" s="21"/>
      <c r="GD2008" s="21"/>
      <c r="GI2008" s="2"/>
      <c r="GK2008" s="21"/>
      <c r="GL2008" s="21"/>
      <c r="GM2008" s="21"/>
      <c r="GR2008" s="2"/>
      <c r="GT2008" s="21"/>
      <c r="GU2008" s="21"/>
      <c r="GV2008" s="21"/>
      <c r="HA2008" s="2"/>
      <c r="HC2008" s="21"/>
      <c r="HD2008" s="21"/>
      <c r="HE2008" s="21"/>
      <c r="HJ2008" s="21"/>
      <c r="HK2008" s="21"/>
      <c r="HL2008" s="21"/>
      <c r="HM2008" s="21"/>
      <c r="HN2008" s="21"/>
      <c r="HO2008" s="21"/>
      <c r="HP2008" s="21"/>
      <c r="HQ2008" s="21"/>
      <c r="HR2008" s="21"/>
      <c r="HS2008" s="21"/>
      <c r="HT2008" s="21"/>
      <c r="HU2008" s="21"/>
      <c r="HV2008" s="21"/>
      <c r="HW2008" s="21"/>
      <c r="HX2008" s="21"/>
      <c r="HY2008" s="21"/>
      <c r="HZ2008" s="21"/>
      <c r="IA2008" s="21"/>
      <c r="IB2008" s="21"/>
      <c r="IC2008" s="21"/>
      <c r="ID2008" s="21"/>
      <c r="IE2008" s="21"/>
      <c r="IF2008" s="21"/>
      <c r="IG2008" s="21"/>
      <c r="IH2008" s="21"/>
      <c r="II2008" s="21"/>
      <c r="IJ2008" s="21"/>
      <c r="IK2008" s="21"/>
      <c r="IL2008" s="21"/>
      <c r="IM2008" s="21"/>
      <c r="IN2008" s="21"/>
      <c r="IO2008" s="21"/>
      <c r="RL2008" s="236"/>
    </row>
    <row r="2009" spans="1:480" s="17" customFormat="1" ht="14.25">
      <c r="A2009" s="321"/>
      <c r="B2009" s="321"/>
      <c r="C2009" s="321"/>
      <c r="D2009" s="321"/>
      <c r="E2009" s="299"/>
      <c r="F2009" s="21"/>
      <c r="G2009" s="21"/>
      <c r="K2009" s="2"/>
      <c r="M2009" s="21"/>
      <c r="N2009" s="21"/>
      <c r="O2009" s="21"/>
      <c r="T2009" s="2"/>
      <c r="V2009" s="21"/>
      <c r="W2009" s="21"/>
      <c r="X2009" s="21"/>
      <c r="AC2009" s="2"/>
      <c r="AE2009" s="21"/>
      <c r="AF2009" s="21"/>
      <c r="AG2009" s="21"/>
      <c r="AL2009" s="2"/>
      <c r="AN2009" s="21"/>
      <c r="AO2009" s="21"/>
      <c r="AP2009" s="21"/>
      <c r="AU2009" s="2"/>
      <c r="AW2009" s="21"/>
      <c r="AX2009" s="21"/>
      <c r="AY2009" s="21"/>
      <c r="BD2009" s="2"/>
      <c r="BF2009" s="21"/>
      <c r="BG2009" s="21"/>
      <c r="BH2009" s="21"/>
      <c r="BM2009" s="2"/>
      <c r="BO2009" s="21"/>
      <c r="BP2009" s="21"/>
      <c r="BQ2009" s="21"/>
      <c r="BV2009" s="2"/>
      <c r="BX2009" s="21"/>
      <c r="BY2009" s="21"/>
      <c r="BZ2009" s="21"/>
      <c r="CE2009" s="2"/>
      <c r="CG2009" s="21"/>
      <c r="CH2009" s="21"/>
      <c r="CI2009" s="21"/>
      <c r="CN2009" s="2"/>
      <c r="CP2009" s="21"/>
      <c r="CQ2009" s="21"/>
      <c r="CR2009" s="21"/>
      <c r="CW2009" s="2"/>
      <c r="CY2009" s="21"/>
      <c r="CZ2009" s="21"/>
      <c r="DA2009" s="21"/>
      <c r="DF2009" s="2"/>
      <c r="DH2009" s="21"/>
      <c r="DI2009" s="21"/>
      <c r="DJ2009" s="21"/>
      <c r="DO2009" s="2"/>
      <c r="DQ2009" s="21"/>
      <c r="DR2009" s="21"/>
      <c r="DS2009" s="21"/>
      <c r="DX2009" s="2"/>
      <c r="DZ2009" s="21"/>
      <c r="EA2009" s="21"/>
      <c r="EB2009" s="21"/>
      <c r="EG2009" s="2"/>
      <c r="EI2009" s="21"/>
      <c r="EJ2009" s="21"/>
      <c r="EK2009" s="21"/>
      <c r="EP2009" s="2"/>
      <c r="ER2009" s="21"/>
      <c r="ES2009" s="21"/>
      <c r="ET2009" s="21"/>
      <c r="EY2009" s="2"/>
      <c r="FA2009" s="21"/>
      <c r="FB2009" s="21"/>
      <c r="FC2009" s="21"/>
      <c r="FH2009" s="2"/>
      <c r="FJ2009" s="21"/>
      <c r="FK2009" s="21"/>
      <c r="FL2009" s="21"/>
      <c r="FQ2009" s="2"/>
      <c r="FS2009" s="21"/>
      <c r="FT2009" s="21"/>
      <c r="FU2009" s="21"/>
      <c r="FZ2009" s="2"/>
      <c r="GB2009" s="21"/>
      <c r="GC2009" s="21"/>
      <c r="GD2009" s="21"/>
      <c r="GI2009" s="2"/>
      <c r="GK2009" s="21"/>
      <c r="GL2009" s="21"/>
      <c r="GM2009" s="21"/>
      <c r="GR2009" s="2"/>
      <c r="GT2009" s="21"/>
      <c r="GU2009" s="21"/>
      <c r="GV2009" s="21"/>
      <c r="HA2009" s="2"/>
      <c r="HC2009" s="21"/>
      <c r="HD2009" s="21"/>
      <c r="HE2009" s="21"/>
      <c r="HJ2009" s="21"/>
      <c r="HK2009" s="21"/>
      <c r="HL2009" s="21"/>
      <c r="HM2009" s="21"/>
      <c r="HN2009" s="21"/>
      <c r="HO2009" s="21"/>
      <c r="HP2009" s="21"/>
      <c r="HQ2009" s="21"/>
      <c r="HR2009" s="21"/>
      <c r="HS2009" s="21"/>
      <c r="HT2009" s="21"/>
      <c r="HU2009" s="21"/>
      <c r="HV2009" s="21"/>
      <c r="HW2009" s="21"/>
      <c r="HX2009" s="21"/>
      <c r="HY2009" s="21"/>
      <c r="HZ2009" s="21"/>
      <c r="IA2009" s="21"/>
      <c r="IB2009" s="21"/>
      <c r="IC2009" s="21"/>
      <c r="ID2009" s="21"/>
      <c r="IE2009" s="21"/>
      <c r="IF2009" s="21"/>
      <c r="IG2009" s="21"/>
      <c r="IH2009" s="21"/>
      <c r="II2009" s="21"/>
      <c r="IJ2009" s="21"/>
      <c r="IK2009" s="21"/>
      <c r="IL2009" s="21"/>
      <c r="IM2009" s="21"/>
      <c r="IN2009" s="21"/>
      <c r="IO2009" s="21"/>
      <c r="RL2009" s="236"/>
    </row>
    <row r="2010" spans="1:480" s="17" customFormat="1" ht="14.25">
      <c r="A2010" s="321"/>
      <c r="B2010" s="321"/>
      <c r="C2010" s="321"/>
      <c r="D2010" s="321"/>
      <c r="E2010" s="299"/>
      <c r="F2010" s="21"/>
      <c r="G2010" s="21"/>
      <c r="K2010" s="2"/>
      <c r="M2010" s="21"/>
      <c r="N2010" s="21"/>
      <c r="O2010" s="21"/>
      <c r="T2010" s="2"/>
      <c r="V2010" s="21"/>
      <c r="W2010" s="21"/>
      <c r="X2010" s="21"/>
      <c r="AC2010" s="2"/>
      <c r="AE2010" s="21"/>
      <c r="AF2010" s="21"/>
      <c r="AG2010" s="21"/>
      <c r="AL2010" s="2"/>
      <c r="AN2010" s="21"/>
      <c r="AO2010" s="21"/>
      <c r="AP2010" s="21"/>
      <c r="AU2010" s="2"/>
      <c r="AW2010" s="21"/>
      <c r="AX2010" s="21"/>
      <c r="AY2010" s="21"/>
      <c r="BD2010" s="2"/>
      <c r="BF2010" s="21"/>
      <c r="BG2010" s="21"/>
      <c r="BH2010" s="21"/>
      <c r="BM2010" s="2"/>
      <c r="BO2010" s="21"/>
      <c r="BP2010" s="21"/>
      <c r="BQ2010" s="21"/>
      <c r="BV2010" s="2"/>
      <c r="BX2010" s="21"/>
      <c r="BY2010" s="21"/>
      <c r="BZ2010" s="21"/>
      <c r="CE2010" s="2"/>
      <c r="CG2010" s="21"/>
      <c r="CH2010" s="21"/>
      <c r="CI2010" s="21"/>
      <c r="CN2010" s="2"/>
      <c r="CP2010" s="21"/>
      <c r="CQ2010" s="21"/>
      <c r="CR2010" s="21"/>
      <c r="CW2010" s="2"/>
      <c r="CY2010" s="21"/>
      <c r="CZ2010" s="21"/>
      <c r="DA2010" s="21"/>
      <c r="DF2010" s="2"/>
      <c r="DH2010" s="21"/>
      <c r="DI2010" s="21"/>
      <c r="DJ2010" s="21"/>
      <c r="DO2010" s="2"/>
      <c r="DQ2010" s="21"/>
      <c r="DR2010" s="21"/>
      <c r="DS2010" s="21"/>
      <c r="DX2010" s="2"/>
      <c r="DZ2010" s="21"/>
      <c r="EA2010" s="21"/>
      <c r="EB2010" s="21"/>
      <c r="EG2010" s="2"/>
      <c r="EI2010" s="21"/>
      <c r="EJ2010" s="21"/>
      <c r="EK2010" s="21"/>
      <c r="EP2010" s="2"/>
      <c r="ER2010" s="21"/>
      <c r="ES2010" s="21"/>
      <c r="ET2010" s="21"/>
      <c r="EY2010" s="2"/>
      <c r="FA2010" s="21"/>
      <c r="FB2010" s="21"/>
      <c r="FC2010" s="21"/>
      <c r="FH2010" s="2"/>
      <c r="FJ2010" s="21"/>
      <c r="FK2010" s="21"/>
      <c r="FL2010" s="21"/>
      <c r="FQ2010" s="2"/>
      <c r="FS2010" s="21"/>
      <c r="FT2010" s="21"/>
      <c r="FU2010" s="21"/>
      <c r="FZ2010" s="2"/>
      <c r="GB2010" s="21"/>
      <c r="GC2010" s="21"/>
      <c r="GD2010" s="21"/>
      <c r="GI2010" s="2"/>
      <c r="GK2010" s="21"/>
      <c r="GL2010" s="21"/>
      <c r="GM2010" s="21"/>
      <c r="GR2010" s="2"/>
      <c r="GT2010" s="21"/>
      <c r="GU2010" s="21"/>
      <c r="GV2010" s="21"/>
      <c r="HA2010" s="2"/>
      <c r="HC2010" s="21"/>
      <c r="HD2010" s="21"/>
      <c r="HE2010" s="21"/>
      <c r="HJ2010" s="21"/>
      <c r="HK2010" s="21"/>
      <c r="HL2010" s="21"/>
      <c r="HM2010" s="21"/>
      <c r="HN2010" s="21"/>
      <c r="HO2010" s="21"/>
      <c r="HP2010" s="21"/>
      <c r="HQ2010" s="21"/>
      <c r="HR2010" s="21"/>
      <c r="HS2010" s="21"/>
      <c r="HT2010" s="21"/>
      <c r="HU2010" s="21"/>
      <c r="HV2010" s="21"/>
      <c r="HW2010" s="21"/>
      <c r="HX2010" s="21"/>
      <c r="HY2010" s="21"/>
      <c r="HZ2010" s="21"/>
      <c r="IA2010" s="21"/>
      <c r="IB2010" s="21"/>
      <c r="IC2010" s="21"/>
      <c r="ID2010" s="21"/>
      <c r="IE2010" s="21"/>
      <c r="IF2010" s="21"/>
      <c r="IG2010" s="21"/>
      <c r="IH2010" s="21"/>
      <c r="II2010" s="21"/>
      <c r="IJ2010" s="21"/>
      <c r="IK2010" s="21"/>
      <c r="IL2010" s="21"/>
      <c r="IM2010" s="21"/>
      <c r="IN2010" s="21"/>
      <c r="IO2010" s="21"/>
      <c r="RL2010" s="236"/>
    </row>
    <row r="2011" spans="1:480" s="17" customFormat="1" ht="14.25">
      <c r="A2011" s="321"/>
      <c r="B2011" s="321"/>
      <c r="C2011" s="321"/>
      <c r="D2011" s="321"/>
      <c r="E2011" s="299"/>
      <c r="F2011" s="21"/>
      <c r="G2011" s="21"/>
      <c r="K2011" s="2"/>
      <c r="M2011" s="21"/>
      <c r="N2011" s="21"/>
      <c r="O2011" s="21"/>
      <c r="T2011" s="2"/>
      <c r="V2011" s="21"/>
      <c r="W2011" s="21"/>
      <c r="X2011" s="21"/>
      <c r="AC2011" s="2"/>
      <c r="AE2011" s="21"/>
      <c r="AF2011" s="21"/>
      <c r="AG2011" s="21"/>
      <c r="AL2011" s="2"/>
      <c r="AN2011" s="21"/>
      <c r="AO2011" s="21"/>
      <c r="AP2011" s="21"/>
      <c r="AU2011" s="2"/>
      <c r="AW2011" s="21"/>
      <c r="AX2011" s="21"/>
      <c r="AY2011" s="21"/>
      <c r="BD2011" s="2"/>
      <c r="BF2011" s="21"/>
      <c r="BG2011" s="21"/>
      <c r="BH2011" s="21"/>
      <c r="BM2011" s="2"/>
      <c r="BO2011" s="21"/>
      <c r="BP2011" s="21"/>
      <c r="BQ2011" s="21"/>
      <c r="BV2011" s="2"/>
      <c r="BX2011" s="21"/>
      <c r="BY2011" s="21"/>
      <c r="BZ2011" s="21"/>
      <c r="CE2011" s="2"/>
      <c r="CG2011" s="21"/>
      <c r="CH2011" s="21"/>
      <c r="CI2011" s="21"/>
      <c r="CN2011" s="2"/>
      <c r="CP2011" s="21"/>
      <c r="CQ2011" s="21"/>
      <c r="CR2011" s="21"/>
      <c r="CW2011" s="2"/>
      <c r="CY2011" s="21"/>
      <c r="CZ2011" s="21"/>
      <c r="DA2011" s="21"/>
      <c r="DF2011" s="2"/>
      <c r="DH2011" s="21"/>
      <c r="DI2011" s="21"/>
      <c r="DJ2011" s="21"/>
      <c r="DO2011" s="2"/>
      <c r="DQ2011" s="21"/>
      <c r="DR2011" s="21"/>
      <c r="DS2011" s="21"/>
      <c r="DX2011" s="2"/>
      <c r="DZ2011" s="21"/>
      <c r="EA2011" s="21"/>
      <c r="EB2011" s="21"/>
      <c r="EG2011" s="2"/>
      <c r="EI2011" s="21"/>
      <c r="EJ2011" s="21"/>
      <c r="EK2011" s="21"/>
      <c r="EP2011" s="2"/>
      <c r="ER2011" s="21"/>
      <c r="ES2011" s="21"/>
      <c r="ET2011" s="21"/>
      <c r="EY2011" s="2"/>
      <c r="FA2011" s="21"/>
      <c r="FB2011" s="21"/>
      <c r="FC2011" s="21"/>
      <c r="FH2011" s="2"/>
      <c r="FJ2011" s="21"/>
      <c r="FK2011" s="21"/>
      <c r="FL2011" s="21"/>
      <c r="FQ2011" s="2"/>
      <c r="FS2011" s="21"/>
      <c r="FT2011" s="21"/>
      <c r="FU2011" s="21"/>
      <c r="FZ2011" s="2"/>
      <c r="GB2011" s="21"/>
      <c r="GC2011" s="21"/>
      <c r="GD2011" s="21"/>
      <c r="GI2011" s="2"/>
      <c r="GK2011" s="21"/>
      <c r="GL2011" s="21"/>
      <c r="GM2011" s="21"/>
      <c r="GR2011" s="2"/>
      <c r="GT2011" s="21"/>
      <c r="GU2011" s="21"/>
      <c r="GV2011" s="21"/>
      <c r="HA2011" s="2"/>
      <c r="HC2011" s="21"/>
      <c r="HD2011" s="21"/>
      <c r="HE2011" s="21"/>
      <c r="HJ2011" s="21"/>
      <c r="HK2011" s="21"/>
      <c r="HL2011" s="21"/>
      <c r="HM2011" s="21"/>
      <c r="HN2011" s="21"/>
      <c r="HO2011" s="21"/>
      <c r="HP2011" s="21"/>
      <c r="HQ2011" s="21"/>
      <c r="HR2011" s="21"/>
      <c r="HS2011" s="21"/>
      <c r="HT2011" s="21"/>
      <c r="HU2011" s="21"/>
      <c r="HV2011" s="21"/>
      <c r="HW2011" s="21"/>
      <c r="HX2011" s="21"/>
      <c r="HY2011" s="21"/>
      <c r="HZ2011" s="21"/>
      <c r="IA2011" s="21"/>
      <c r="IB2011" s="21"/>
      <c r="IC2011" s="21"/>
      <c r="ID2011" s="21"/>
      <c r="IE2011" s="21"/>
      <c r="IF2011" s="21"/>
      <c r="IG2011" s="21"/>
      <c r="IH2011" s="21"/>
      <c r="II2011" s="21"/>
      <c r="IJ2011" s="21"/>
      <c r="IK2011" s="21"/>
      <c r="IL2011" s="21"/>
      <c r="IM2011" s="21"/>
      <c r="IN2011" s="21"/>
      <c r="IO2011" s="21"/>
      <c r="RL2011" s="236"/>
    </row>
    <row r="2012" spans="1:480" s="17" customFormat="1" ht="14.25">
      <c r="A2012" s="321"/>
      <c r="B2012" s="321"/>
      <c r="C2012" s="321"/>
      <c r="D2012" s="321"/>
      <c r="E2012" s="299"/>
      <c r="F2012" s="21"/>
      <c r="G2012" s="21"/>
      <c r="K2012" s="2"/>
      <c r="M2012" s="21"/>
      <c r="N2012" s="21"/>
      <c r="O2012" s="21"/>
      <c r="T2012" s="2"/>
      <c r="V2012" s="21"/>
      <c r="W2012" s="21"/>
      <c r="X2012" s="21"/>
      <c r="AC2012" s="2"/>
      <c r="AE2012" s="21"/>
      <c r="AF2012" s="21"/>
      <c r="AG2012" s="21"/>
      <c r="AL2012" s="2"/>
      <c r="AN2012" s="21"/>
      <c r="AO2012" s="21"/>
      <c r="AP2012" s="21"/>
      <c r="AU2012" s="2"/>
      <c r="AW2012" s="21"/>
      <c r="AX2012" s="21"/>
      <c r="AY2012" s="21"/>
      <c r="BD2012" s="2"/>
      <c r="BF2012" s="21"/>
      <c r="BG2012" s="21"/>
      <c r="BH2012" s="21"/>
      <c r="BM2012" s="2"/>
      <c r="BO2012" s="21"/>
      <c r="BP2012" s="21"/>
      <c r="BQ2012" s="21"/>
      <c r="BV2012" s="2"/>
      <c r="BX2012" s="21"/>
      <c r="BY2012" s="21"/>
      <c r="BZ2012" s="21"/>
      <c r="CE2012" s="2"/>
      <c r="CG2012" s="21"/>
      <c r="CH2012" s="21"/>
      <c r="CI2012" s="21"/>
      <c r="CN2012" s="2"/>
      <c r="CP2012" s="21"/>
      <c r="CQ2012" s="21"/>
      <c r="CR2012" s="21"/>
      <c r="CW2012" s="2"/>
      <c r="CY2012" s="21"/>
      <c r="CZ2012" s="21"/>
      <c r="DA2012" s="21"/>
      <c r="DF2012" s="2"/>
      <c r="DH2012" s="21"/>
      <c r="DI2012" s="21"/>
      <c r="DJ2012" s="21"/>
      <c r="DO2012" s="2"/>
      <c r="DQ2012" s="21"/>
      <c r="DR2012" s="21"/>
      <c r="DS2012" s="21"/>
      <c r="DX2012" s="2"/>
      <c r="DZ2012" s="21"/>
      <c r="EA2012" s="21"/>
      <c r="EB2012" s="21"/>
      <c r="EG2012" s="2"/>
      <c r="EI2012" s="21"/>
      <c r="EJ2012" s="21"/>
      <c r="EK2012" s="21"/>
      <c r="EP2012" s="2"/>
      <c r="ER2012" s="21"/>
      <c r="ES2012" s="21"/>
      <c r="ET2012" s="21"/>
      <c r="EY2012" s="2"/>
      <c r="FA2012" s="21"/>
      <c r="FB2012" s="21"/>
      <c r="FC2012" s="21"/>
      <c r="FH2012" s="2"/>
      <c r="FJ2012" s="21"/>
      <c r="FK2012" s="21"/>
      <c r="FL2012" s="21"/>
      <c r="FQ2012" s="2"/>
      <c r="FS2012" s="21"/>
      <c r="FT2012" s="21"/>
      <c r="FU2012" s="21"/>
      <c r="FZ2012" s="2"/>
      <c r="GB2012" s="21"/>
      <c r="GC2012" s="21"/>
      <c r="GD2012" s="21"/>
      <c r="GI2012" s="2"/>
      <c r="GK2012" s="21"/>
      <c r="GL2012" s="21"/>
      <c r="GM2012" s="21"/>
      <c r="GR2012" s="2"/>
      <c r="GT2012" s="21"/>
      <c r="GU2012" s="21"/>
      <c r="GV2012" s="21"/>
      <c r="HA2012" s="2"/>
      <c r="HC2012" s="21"/>
      <c r="HD2012" s="21"/>
      <c r="HE2012" s="21"/>
      <c r="HJ2012" s="21"/>
      <c r="HK2012" s="21"/>
      <c r="HL2012" s="21"/>
      <c r="HM2012" s="21"/>
      <c r="HN2012" s="21"/>
      <c r="HO2012" s="21"/>
      <c r="HP2012" s="21"/>
      <c r="HQ2012" s="21"/>
      <c r="HR2012" s="21"/>
      <c r="HS2012" s="21"/>
      <c r="HT2012" s="21"/>
      <c r="HU2012" s="21"/>
      <c r="HV2012" s="21"/>
      <c r="HW2012" s="21"/>
      <c r="HX2012" s="21"/>
      <c r="HY2012" s="21"/>
      <c r="HZ2012" s="21"/>
      <c r="IA2012" s="21"/>
      <c r="IB2012" s="21"/>
      <c r="IC2012" s="21"/>
      <c r="ID2012" s="21"/>
      <c r="IE2012" s="21"/>
      <c r="IF2012" s="21"/>
      <c r="IG2012" s="21"/>
      <c r="IH2012" s="21"/>
      <c r="II2012" s="21"/>
      <c r="IJ2012" s="21"/>
      <c r="IK2012" s="21"/>
      <c r="IL2012" s="21"/>
      <c r="IM2012" s="21"/>
      <c r="IN2012" s="21"/>
      <c r="IO2012" s="21"/>
      <c r="RL2012" s="236"/>
    </row>
    <row r="2013" spans="1:480" s="17" customFormat="1" ht="14.25">
      <c r="A2013" s="321"/>
      <c r="B2013" s="321"/>
      <c r="C2013" s="321"/>
      <c r="D2013" s="321"/>
      <c r="E2013" s="299"/>
      <c r="F2013" s="21"/>
      <c r="G2013" s="21"/>
      <c r="K2013" s="2"/>
      <c r="M2013" s="21"/>
      <c r="N2013" s="21"/>
      <c r="O2013" s="21"/>
      <c r="T2013" s="2"/>
      <c r="V2013" s="21"/>
      <c r="W2013" s="21"/>
      <c r="X2013" s="21"/>
      <c r="AC2013" s="2"/>
      <c r="AE2013" s="21"/>
      <c r="AF2013" s="21"/>
      <c r="AG2013" s="21"/>
      <c r="AL2013" s="2"/>
      <c r="AN2013" s="21"/>
      <c r="AO2013" s="21"/>
      <c r="AP2013" s="21"/>
      <c r="AU2013" s="2"/>
      <c r="AW2013" s="21"/>
      <c r="AX2013" s="21"/>
      <c r="AY2013" s="21"/>
      <c r="BD2013" s="2"/>
      <c r="BF2013" s="21"/>
      <c r="BG2013" s="21"/>
      <c r="BH2013" s="21"/>
      <c r="BM2013" s="2"/>
      <c r="BO2013" s="21"/>
      <c r="BP2013" s="21"/>
      <c r="BQ2013" s="21"/>
      <c r="BV2013" s="2"/>
      <c r="BX2013" s="21"/>
      <c r="BY2013" s="21"/>
      <c r="BZ2013" s="21"/>
      <c r="CE2013" s="2"/>
      <c r="CG2013" s="21"/>
      <c r="CH2013" s="21"/>
      <c r="CI2013" s="21"/>
      <c r="CN2013" s="2"/>
      <c r="CP2013" s="21"/>
      <c r="CQ2013" s="21"/>
      <c r="CR2013" s="21"/>
      <c r="CW2013" s="2"/>
      <c r="CY2013" s="21"/>
      <c r="CZ2013" s="21"/>
      <c r="DA2013" s="21"/>
      <c r="DF2013" s="2"/>
      <c r="DH2013" s="21"/>
      <c r="DI2013" s="21"/>
      <c r="DJ2013" s="21"/>
      <c r="DO2013" s="2"/>
      <c r="DQ2013" s="21"/>
      <c r="DR2013" s="21"/>
      <c r="DS2013" s="21"/>
      <c r="DX2013" s="2"/>
      <c r="DZ2013" s="21"/>
      <c r="EA2013" s="21"/>
      <c r="EB2013" s="21"/>
      <c r="EG2013" s="2"/>
      <c r="EI2013" s="21"/>
      <c r="EJ2013" s="21"/>
      <c r="EK2013" s="21"/>
      <c r="EP2013" s="2"/>
      <c r="ER2013" s="21"/>
      <c r="ES2013" s="21"/>
      <c r="ET2013" s="21"/>
      <c r="EY2013" s="2"/>
      <c r="FA2013" s="21"/>
      <c r="FB2013" s="21"/>
      <c r="FC2013" s="21"/>
      <c r="FH2013" s="2"/>
      <c r="FJ2013" s="21"/>
      <c r="FK2013" s="21"/>
      <c r="FL2013" s="21"/>
      <c r="FQ2013" s="2"/>
      <c r="FS2013" s="21"/>
      <c r="FT2013" s="21"/>
      <c r="FU2013" s="21"/>
      <c r="FZ2013" s="2"/>
      <c r="GB2013" s="21"/>
      <c r="GC2013" s="21"/>
      <c r="GD2013" s="21"/>
      <c r="GI2013" s="2"/>
      <c r="GK2013" s="21"/>
      <c r="GL2013" s="21"/>
      <c r="GM2013" s="21"/>
      <c r="GR2013" s="2"/>
      <c r="GT2013" s="21"/>
      <c r="GU2013" s="21"/>
      <c r="GV2013" s="21"/>
      <c r="HA2013" s="2"/>
      <c r="HC2013" s="21"/>
      <c r="HD2013" s="21"/>
      <c r="HE2013" s="21"/>
      <c r="HJ2013" s="21"/>
      <c r="HK2013" s="21"/>
      <c r="HL2013" s="21"/>
      <c r="HM2013" s="21"/>
      <c r="HN2013" s="21"/>
      <c r="HO2013" s="21"/>
      <c r="HP2013" s="21"/>
      <c r="HQ2013" s="21"/>
      <c r="HR2013" s="21"/>
      <c r="HS2013" s="21"/>
      <c r="HT2013" s="21"/>
      <c r="HU2013" s="21"/>
      <c r="HV2013" s="21"/>
      <c r="HW2013" s="21"/>
      <c r="HX2013" s="21"/>
      <c r="HY2013" s="21"/>
      <c r="HZ2013" s="21"/>
      <c r="IA2013" s="21"/>
      <c r="IB2013" s="21"/>
      <c r="IC2013" s="21"/>
      <c r="ID2013" s="21"/>
      <c r="IE2013" s="21"/>
      <c r="IF2013" s="21"/>
      <c r="IG2013" s="21"/>
      <c r="IH2013" s="21"/>
      <c r="II2013" s="21"/>
      <c r="IJ2013" s="21"/>
      <c r="IK2013" s="21"/>
      <c r="IL2013" s="21"/>
      <c r="IM2013" s="21"/>
      <c r="IN2013" s="21"/>
      <c r="IO2013" s="21"/>
      <c r="RL2013" s="236"/>
    </row>
    <row r="2014" spans="1:480" s="17" customFormat="1" ht="14.25">
      <c r="A2014" s="321"/>
      <c r="B2014" s="321"/>
      <c r="C2014" s="321"/>
      <c r="D2014" s="321"/>
      <c r="E2014" s="299"/>
      <c r="F2014" s="21"/>
      <c r="G2014" s="21"/>
      <c r="K2014" s="2"/>
      <c r="M2014" s="21"/>
      <c r="N2014" s="21"/>
      <c r="O2014" s="21"/>
      <c r="T2014" s="2"/>
      <c r="V2014" s="21"/>
      <c r="W2014" s="21"/>
      <c r="X2014" s="21"/>
      <c r="AC2014" s="2"/>
      <c r="AE2014" s="21"/>
      <c r="AF2014" s="21"/>
      <c r="AG2014" s="21"/>
      <c r="AL2014" s="2"/>
      <c r="AN2014" s="21"/>
      <c r="AO2014" s="21"/>
      <c r="AP2014" s="21"/>
      <c r="AU2014" s="2"/>
      <c r="AW2014" s="21"/>
      <c r="AX2014" s="21"/>
      <c r="AY2014" s="21"/>
      <c r="BD2014" s="2"/>
      <c r="BF2014" s="21"/>
      <c r="BG2014" s="21"/>
      <c r="BH2014" s="21"/>
      <c r="BM2014" s="2"/>
      <c r="BO2014" s="21"/>
      <c r="BP2014" s="21"/>
      <c r="BQ2014" s="21"/>
      <c r="BV2014" s="2"/>
      <c r="BX2014" s="21"/>
      <c r="BY2014" s="21"/>
      <c r="BZ2014" s="21"/>
      <c r="CE2014" s="2"/>
      <c r="CG2014" s="21"/>
      <c r="CH2014" s="21"/>
      <c r="CI2014" s="21"/>
      <c r="CN2014" s="2"/>
      <c r="CP2014" s="21"/>
      <c r="CQ2014" s="21"/>
      <c r="CR2014" s="21"/>
      <c r="CW2014" s="2"/>
      <c r="CY2014" s="21"/>
      <c r="CZ2014" s="21"/>
      <c r="DA2014" s="21"/>
      <c r="DF2014" s="2"/>
      <c r="DH2014" s="21"/>
      <c r="DI2014" s="21"/>
      <c r="DJ2014" s="21"/>
      <c r="DO2014" s="2"/>
      <c r="DQ2014" s="21"/>
      <c r="DR2014" s="21"/>
      <c r="DS2014" s="21"/>
      <c r="DX2014" s="2"/>
      <c r="DZ2014" s="21"/>
      <c r="EA2014" s="21"/>
      <c r="EB2014" s="21"/>
      <c r="EG2014" s="2"/>
      <c r="EI2014" s="21"/>
      <c r="EJ2014" s="21"/>
      <c r="EK2014" s="21"/>
      <c r="EP2014" s="2"/>
      <c r="ER2014" s="21"/>
      <c r="ES2014" s="21"/>
      <c r="ET2014" s="21"/>
      <c r="EY2014" s="2"/>
      <c r="FA2014" s="21"/>
      <c r="FB2014" s="21"/>
      <c r="FC2014" s="21"/>
      <c r="FH2014" s="2"/>
      <c r="FJ2014" s="21"/>
      <c r="FK2014" s="21"/>
      <c r="FL2014" s="21"/>
      <c r="FQ2014" s="2"/>
      <c r="FS2014" s="21"/>
      <c r="FT2014" s="21"/>
      <c r="FU2014" s="21"/>
      <c r="FZ2014" s="2"/>
      <c r="GB2014" s="21"/>
      <c r="GC2014" s="21"/>
      <c r="GD2014" s="21"/>
      <c r="GI2014" s="2"/>
      <c r="GK2014" s="21"/>
      <c r="GL2014" s="21"/>
      <c r="GM2014" s="21"/>
      <c r="GR2014" s="2"/>
      <c r="GT2014" s="21"/>
      <c r="GU2014" s="21"/>
      <c r="GV2014" s="21"/>
      <c r="HA2014" s="2"/>
      <c r="HC2014" s="21"/>
      <c r="HD2014" s="21"/>
      <c r="HE2014" s="21"/>
      <c r="HJ2014" s="21"/>
      <c r="HK2014" s="21"/>
      <c r="HL2014" s="21"/>
      <c r="HM2014" s="21"/>
      <c r="HN2014" s="21"/>
      <c r="HO2014" s="21"/>
      <c r="HP2014" s="21"/>
      <c r="HQ2014" s="21"/>
      <c r="HR2014" s="21"/>
      <c r="HS2014" s="21"/>
      <c r="HT2014" s="21"/>
      <c r="HU2014" s="21"/>
      <c r="HV2014" s="21"/>
      <c r="HW2014" s="21"/>
      <c r="HX2014" s="21"/>
      <c r="HY2014" s="21"/>
      <c r="HZ2014" s="21"/>
      <c r="IA2014" s="21"/>
      <c r="IB2014" s="21"/>
      <c r="IC2014" s="21"/>
      <c r="ID2014" s="21"/>
      <c r="IE2014" s="21"/>
      <c r="IF2014" s="21"/>
      <c r="IG2014" s="21"/>
      <c r="IH2014" s="21"/>
      <c r="II2014" s="21"/>
      <c r="IJ2014" s="21"/>
      <c r="IK2014" s="21"/>
      <c r="IL2014" s="21"/>
      <c r="IM2014" s="21"/>
      <c r="IN2014" s="21"/>
      <c r="IO2014" s="21"/>
      <c r="RL2014" s="236"/>
    </row>
    <row r="2015" spans="1:480" s="17" customFormat="1" ht="14.25">
      <c r="A2015" s="321"/>
      <c r="B2015" s="321"/>
      <c r="C2015" s="321"/>
      <c r="D2015" s="321"/>
      <c r="E2015" s="299"/>
      <c r="F2015" s="21"/>
      <c r="G2015" s="21"/>
      <c r="K2015" s="2"/>
      <c r="M2015" s="21"/>
      <c r="N2015" s="21"/>
      <c r="O2015" s="21"/>
      <c r="T2015" s="2"/>
      <c r="V2015" s="21"/>
      <c r="W2015" s="21"/>
      <c r="X2015" s="21"/>
      <c r="AC2015" s="2"/>
      <c r="AE2015" s="21"/>
      <c r="AF2015" s="21"/>
      <c r="AG2015" s="21"/>
      <c r="AL2015" s="2"/>
      <c r="AN2015" s="21"/>
      <c r="AO2015" s="21"/>
      <c r="AP2015" s="21"/>
      <c r="AU2015" s="2"/>
      <c r="AW2015" s="21"/>
      <c r="AX2015" s="21"/>
      <c r="AY2015" s="21"/>
      <c r="BD2015" s="2"/>
      <c r="BF2015" s="21"/>
      <c r="BG2015" s="21"/>
      <c r="BH2015" s="21"/>
      <c r="BM2015" s="2"/>
      <c r="BO2015" s="21"/>
      <c r="BP2015" s="21"/>
      <c r="BQ2015" s="21"/>
      <c r="BV2015" s="2"/>
      <c r="BX2015" s="21"/>
      <c r="BY2015" s="21"/>
      <c r="BZ2015" s="21"/>
      <c r="CE2015" s="2"/>
      <c r="CG2015" s="21"/>
      <c r="CH2015" s="21"/>
      <c r="CI2015" s="21"/>
      <c r="CN2015" s="2"/>
      <c r="CP2015" s="21"/>
      <c r="CQ2015" s="21"/>
      <c r="CR2015" s="21"/>
      <c r="CW2015" s="2"/>
      <c r="CY2015" s="21"/>
      <c r="CZ2015" s="21"/>
      <c r="DA2015" s="21"/>
      <c r="DF2015" s="2"/>
      <c r="DH2015" s="21"/>
      <c r="DI2015" s="21"/>
      <c r="DJ2015" s="21"/>
      <c r="DO2015" s="2"/>
      <c r="DQ2015" s="21"/>
      <c r="DR2015" s="21"/>
      <c r="DS2015" s="21"/>
      <c r="DX2015" s="2"/>
      <c r="DZ2015" s="21"/>
      <c r="EA2015" s="21"/>
      <c r="EB2015" s="21"/>
      <c r="EG2015" s="2"/>
      <c r="EI2015" s="21"/>
      <c r="EJ2015" s="21"/>
      <c r="EK2015" s="21"/>
      <c r="EP2015" s="2"/>
      <c r="ER2015" s="21"/>
      <c r="ES2015" s="21"/>
      <c r="ET2015" s="21"/>
      <c r="EY2015" s="2"/>
      <c r="FA2015" s="21"/>
      <c r="FB2015" s="21"/>
      <c r="FC2015" s="21"/>
      <c r="FH2015" s="2"/>
      <c r="FJ2015" s="21"/>
      <c r="FK2015" s="21"/>
      <c r="FL2015" s="21"/>
      <c r="FQ2015" s="2"/>
      <c r="FS2015" s="21"/>
      <c r="FT2015" s="21"/>
      <c r="FU2015" s="21"/>
      <c r="FZ2015" s="2"/>
      <c r="GB2015" s="21"/>
      <c r="GC2015" s="21"/>
      <c r="GD2015" s="21"/>
      <c r="GI2015" s="2"/>
      <c r="GK2015" s="21"/>
      <c r="GL2015" s="21"/>
      <c r="GM2015" s="21"/>
      <c r="GR2015" s="2"/>
      <c r="GT2015" s="21"/>
      <c r="GU2015" s="21"/>
      <c r="GV2015" s="21"/>
      <c r="HA2015" s="2"/>
      <c r="HC2015" s="21"/>
      <c r="HD2015" s="21"/>
      <c r="HE2015" s="21"/>
      <c r="HJ2015" s="21"/>
      <c r="HK2015" s="21"/>
      <c r="HL2015" s="21"/>
      <c r="HM2015" s="21"/>
      <c r="HN2015" s="21"/>
      <c r="HO2015" s="21"/>
      <c r="HP2015" s="21"/>
      <c r="HQ2015" s="21"/>
      <c r="HR2015" s="21"/>
      <c r="HS2015" s="21"/>
      <c r="HT2015" s="21"/>
      <c r="HU2015" s="21"/>
      <c r="HV2015" s="21"/>
      <c r="HW2015" s="21"/>
      <c r="HX2015" s="21"/>
      <c r="HY2015" s="21"/>
      <c r="HZ2015" s="21"/>
      <c r="IA2015" s="21"/>
      <c r="IB2015" s="21"/>
      <c r="IC2015" s="21"/>
      <c r="ID2015" s="21"/>
      <c r="IE2015" s="21"/>
      <c r="IF2015" s="21"/>
      <c r="IG2015" s="21"/>
      <c r="IH2015" s="21"/>
      <c r="II2015" s="21"/>
      <c r="IJ2015" s="21"/>
      <c r="IK2015" s="21"/>
      <c r="IL2015" s="21"/>
      <c r="IM2015" s="21"/>
      <c r="IN2015" s="21"/>
      <c r="IO2015" s="21"/>
      <c r="RL2015" s="236"/>
    </row>
    <row r="2016" spans="1:480" s="17" customFormat="1" ht="14.25">
      <c r="A2016" s="321"/>
      <c r="B2016" s="321"/>
      <c r="C2016" s="321"/>
      <c r="D2016" s="321"/>
      <c r="E2016" s="299"/>
      <c r="F2016" s="21"/>
      <c r="G2016" s="21"/>
      <c r="K2016" s="2"/>
      <c r="M2016" s="21"/>
      <c r="N2016" s="21"/>
      <c r="O2016" s="21"/>
      <c r="T2016" s="2"/>
      <c r="V2016" s="21"/>
      <c r="W2016" s="21"/>
      <c r="X2016" s="21"/>
      <c r="AC2016" s="2"/>
      <c r="AE2016" s="21"/>
      <c r="AF2016" s="21"/>
      <c r="AG2016" s="21"/>
      <c r="AL2016" s="2"/>
      <c r="AN2016" s="21"/>
      <c r="AO2016" s="21"/>
      <c r="AP2016" s="21"/>
      <c r="AU2016" s="2"/>
      <c r="AW2016" s="21"/>
      <c r="AX2016" s="21"/>
      <c r="AY2016" s="21"/>
      <c r="BD2016" s="2"/>
      <c r="BF2016" s="21"/>
      <c r="BG2016" s="21"/>
      <c r="BH2016" s="21"/>
      <c r="BM2016" s="2"/>
      <c r="BO2016" s="21"/>
      <c r="BP2016" s="21"/>
      <c r="BQ2016" s="21"/>
      <c r="BV2016" s="2"/>
      <c r="BX2016" s="21"/>
      <c r="BY2016" s="21"/>
      <c r="BZ2016" s="21"/>
      <c r="CE2016" s="2"/>
      <c r="CG2016" s="21"/>
      <c r="CH2016" s="21"/>
      <c r="CI2016" s="21"/>
      <c r="CN2016" s="2"/>
      <c r="CP2016" s="21"/>
      <c r="CQ2016" s="21"/>
      <c r="CR2016" s="21"/>
      <c r="CW2016" s="2"/>
      <c r="CY2016" s="21"/>
      <c r="CZ2016" s="21"/>
      <c r="DA2016" s="21"/>
      <c r="DF2016" s="2"/>
      <c r="DH2016" s="21"/>
      <c r="DI2016" s="21"/>
      <c r="DJ2016" s="21"/>
      <c r="DO2016" s="2"/>
      <c r="DQ2016" s="21"/>
      <c r="DR2016" s="21"/>
      <c r="DS2016" s="21"/>
      <c r="DX2016" s="2"/>
      <c r="DZ2016" s="21"/>
      <c r="EA2016" s="21"/>
      <c r="EB2016" s="21"/>
      <c r="EG2016" s="2"/>
      <c r="EI2016" s="21"/>
      <c r="EJ2016" s="21"/>
      <c r="EK2016" s="21"/>
      <c r="EP2016" s="2"/>
      <c r="ER2016" s="21"/>
      <c r="ES2016" s="21"/>
      <c r="ET2016" s="21"/>
      <c r="EY2016" s="2"/>
      <c r="FA2016" s="21"/>
      <c r="FB2016" s="21"/>
      <c r="FC2016" s="21"/>
      <c r="FH2016" s="2"/>
      <c r="FJ2016" s="21"/>
      <c r="FK2016" s="21"/>
      <c r="FL2016" s="21"/>
      <c r="FQ2016" s="2"/>
      <c r="FS2016" s="21"/>
      <c r="FT2016" s="21"/>
      <c r="FU2016" s="21"/>
      <c r="FZ2016" s="2"/>
      <c r="GB2016" s="21"/>
      <c r="GC2016" s="21"/>
      <c r="GD2016" s="21"/>
      <c r="GI2016" s="2"/>
      <c r="GK2016" s="21"/>
      <c r="GL2016" s="21"/>
      <c r="GM2016" s="21"/>
      <c r="GR2016" s="2"/>
      <c r="GT2016" s="21"/>
      <c r="GU2016" s="21"/>
      <c r="GV2016" s="21"/>
      <c r="HA2016" s="2"/>
      <c r="HC2016" s="21"/>
      <c r="HD2016" s="21"/>
      <c r="HE2016" s="21"/>
      <c r="HJ2016" s="21"/>
      <c r="HK2016" s="21"/>
      <c r="HL2016" s="21"/>
      <c r="HM2016" s="21"/>
      <c r="HN2016" s="21"/>
      <c r="HO2016" s="21"/>
      <c r="HP2016" s="21"/>
      <c r="HQ2016" s="21"/>
      <c r="HR2016" s="21"/>
      <c r="HS2016" s="21"/>
      <c r="HT2016" s="21"/>
      <c r="HU2016" s="21"/>
      <c r="HV2016" s="21"/>
      <c r="HW2016" s="21"/>
      <c r="HX2016" s="21"/>
      <c r="HY2016" s="21"/>
      <c r="HZ2016" s="21"/>
      <c r="IA2016" s="21"/>
      <c r="IB2016" s="21"/>
      <c r="IC2016" s="21"/>
      <c r="ID2016" s="21"/>
      <c r="IE2016" s="21"/>
      <c r="IF2016" s="21"/>
      <c r="IG2016" s="21"/>
      <c r="IH2016" s="21"/>
      <c r="II2016" s="21"/>
      <c r="IJ2016" s="21"/>
      <c r="IK2016" s="21"/>
      <c r="IL2016" s="21"/>
      <c r="IM2016" s="21"/>
      <c r="IN2016" s="21"/>
      <c r="IO2016" s="21"/>
      <c r="RL2016" s="236"/>
    </row>
    <row r="2017" spans="1:487" s="17" customFormat="1" ht="14.25">
      <c r="A2017" s="321"/>
      <c r="B2017" s="321"/>
      <c r="C2017" s="321"/>
      <c r="D2017" s="321"/>
      <c r="E2017" s="299"/>
      <c r="F2017" s="21"/>
      <c r="G2017" s="21"/>
      <c r="K2017" s="2"/>
      <c r="M2017" s="21"/>
      <c r="N2017" s="21"/>
      <c r="O2017" s="21"/>
      <c r="T2017" s="2"/>
      <c r="V2017" s="21"/>
      <c r="W2017" s="21"/>
      <c r="X2017" s="21"/>
      <c r="AC2017" s="2"/>
      <c r="AE2017" s="21"/>
      <c r="AF2017" s="21"/>
      <c r="AG2017" s="21"/>
      <c r="AL2017" s="2"/>
      <c r="AN2017" s="21"/>
      <c r="AO2017" s="21"/>
      <c r="AP2017" s="21"/>
      <c r="AU2017" s="2"/>
      <c r="AW2017" s="21"/>
      <c r="AX2017" s="21"/>
      <c r="AY2017" s="21"/>
      <c r="BD2017" s="2"/>
      <c r="BF2017" s="21"/>
      <c r="BG2017" s="21"/>
      <c r="BH2017" s="21"/>
      <c r="BM2017" s="2"/>
      <c r="BO2017" s="21"/>
      <c r="BP2017" s="21"/>
      <c r="BQ2017" s="21"/>
      <c r="BV2017" s="2"/>
      <c r="BX2017" s="21"/>
      <c r="BY2017" s="21"/>
      <c r="BZ2017" s="21"/>
      <c r="CE2017" s="2"/>
      <c r="CG2017" s="21"/>
      <c r="CH2017" s="21"/>
      <c r="CI2017" s="21"/>
      <c r="CN2017" s="2"/>
      <c r="CP2017" s="21"/>
      <c r="CQ2017" s="21"/>
      <c r="CR2017" s="21"/>
      <c r="CW2017" s="2"/>
      <c r="CY2017" s="21"/>
      <c r="CZ2017" s="21"/>
      <c r="DA2017" s="21"/>
      <c r="DF2017" s="2"/>
      <c r="DH2017" s="21"/>
      <c r="DI2017" s="21"/>
      <c r="DJ2017" s="21"/>
      <c r="DO2017" s="2"/>
      <c r="DQ2017" s="21"/>
      <c r="DR2017" s="21"/>
      <c r="DS2017" s="21"/>
      <c r="DX2017" s="2"/>
      <c r="DZ2017" s="21"/>
      <c r="EA2017" s="21"/>
      <c r="EB2017" s="21"/>
      <c r="EG2017" s="2"/>
      <c r="EI2017" s="21"/>
      <c r="EJ2017" s="21"/>
      <c r="EK2017" s="21"/>
      <c r="EP2017" s="2"/>
      <c r="ER2017" s="21"/>
      <c r="ES2017" s="21"/>
      <c r="ET2017" s="21"/>
      <c r="EY2017" s="2"/>
      <c r="FA2017" s="21"/>
      <c r="FB2017" s="21"/>
      <c r="FC2017" s="21"/>
      <c r="FH2017" s="2"/>
      <c r="FJ2017" s="21"/>
      <c r="FK2017" s="21"/>
      <c r="FL2017" s="21"/>
      <c r="FQ2017" s="2"/>
      <c r="FS2017" s="21"/>
      <c r="FT2017" s="21"/>
      <c r="FU2017" s="21"/>
      <c r="FZ2017" s="2"/>
      <c r="GB2017" s="21"/>
      <c r="GC2017" s="21"/>
      <c r="GD2017" s="21"/>
      <c r="GI2017" s="2"/>
      <c r="GK2017" s="21"/>
      <c r="GL2017" s="21"/>
      <c r="GM2017" s="21"/>
      <c r="GR2017" s="2"/>
      <c r="GT2017" s="21"/>
      <c r="GU2017" s="21"/>
      <c r="GV2017" s="21"/>
      <c r="HA2017" s="2"/>
      <c r="HC2017" s="21"/>
      <c r="HD2017" s="21"/>
      <c r="HE2017" s="21"/>
      <c r="HJ2017" s="21"/>
      <c r="HK2017" s="21"/>
      <c r="HL2017" s="21"/>
      <c r="HM2017" s="21"/>
      <c r="HN2017" s="21"/>
      <c r="HO2017" s="21"/>
      <c r="HP2017" s="21"/>
      <c r="HQ2017" s="21"/>
      <c r="HR2017" s="21"/>
      <c r="HS2017" s="21"/>
      <c r="HT2017" s="21"/>
      <c r="HU2017" s="21"/>
      <c r="HV2017" s="21"/>
      <c r="HW2017" s="21"/>
      <c r="HX2017" s="21"/>
      <c r="HY2017" s="21"/>
      <c r="HZ2017" s="21"/>
      <c r="IA2017" s="21"/>
      <c r="IB2017" s="21"/>
      <c r="IC2017" s="21"/>
      <c r="ID2017" s="21"/>
      <c r="IE2017" s="21"/>
      <c r="IF2017" s="21"/>
      <c r="IG2017" s="21"/>
      <c r="IH2017" s="21"/>
      <c r="II2017" s="21"/>
      <c r="IJ2017" s="21"/>
      <c r="IK2017" s="21"/>
      <c r="IL2017" s="21"/>
      <c r="IM2017" s="21"/>
      <c r="IN2017" s="21"/>
      <c r="IO2017" s="21"/>
      <c r="RL2017" s="236"/>
    </row>
    <row r="2018" spans="1:487" s="17" customFormat="1" ht="14.25">
      <c r="A2018" s="321"/>
      <c r="B2018" s="321"/>
      <c r="C2018" s="321"/>
      <c r="D2018" s="321"/>
      <c r="E2018" s="299"/>
      <c r="F2018" s="21"/>
      <c r="G2018" s="21"/>
      <c r="K2018" s="2"/>
      <c r="M2018" s="21"/>
      <c r="N2018" s="21"/>
      <c r="O2018" s="21"/>
      <c r="T2018" s="2"/>
      <c r="V2018" s="21"/>
      <c r="W2018" s="21"/>
      <c r="X2018" s="21"/>
      <c r="AC2018" s="2"/>
      <c r="AE2018" s="21"/>
      <c r="AF2018" s="21"/>
      <c r="AG2018" s="21"/>
      <c r="AL2018" s="2"/>
      <c r="AN2018" s="21"/>
      <c r="AO2018" s="21"/>
      <c r="AP2018" s="21"/>
      <c r="AU2018" s="2"/>
      <c r="AW2018" s="21"/>
      <c r="AX2018" s="21"/>
      <c r="AY2018" s="21"/>
      <c r="BD2018" s="2"/>
      <c r="BF2018" s="21"/>
      <c r="BG2018" s="21"/>
      <c r="BH2018" s="21"/>
      <c r="BM2018" s="2"/>
      <c r="BO2018" s="21"/>
      <c r="BP2018" s="21"/>
      <c r="BQ2018" s="21"/>
      <c r="BV2018" s="2"/>
      <c r="BX2018" s="21"/>
      <c r="BY2018" s="21"/>
      <c r="BZ2018" s="21"/>
      <c r="CE2018" s="2"/>
      <c r="CG2018" s="21"/>
      <c r="CH2018" s="21"/>
      <c r="CI2018" s="21"/>
      <c r="CN2018" s="2"/>
      <c r="CP2018" s="21"/>
      <c r="CQ2018" s="21"/>
      <c r="CR2018" s="21"/>
      <c r="CW2018" s="2"/>
      <c r="CY2018" s="21"/>
      <c r="CZ2018" s="21"/>
      <c r="DA2018" s="21"/>
      <c r="DF2018" s="2"/>
      <c r="DH2018" s="21"/>
      <c r="DI2018" s="21"/>
      <c r="DJ2018" s="21"/>
      <c r="DO2018" s="2"/>
      <c r="DQ2018" s="21"/>
      <c r="DR2018" s="21"/>
      <c r="DS2018" s="21"/>
      <c r="DX2018" s="2"/>
      <c r="DZ2018" s="21"/>
      <c r="EA2018" s="21"/>
      <c r="EB2018" s="21"/>
      <c r="EG2018" s="2"/>
      <c r="EI2018" s="21"/>
      <c r="EJ2018" s="21"/>
      <c r="EK2018" s="21"/>
      <c r="EP2018" s="2"/>
      <c r="ER2018" s="21"/>
      <c r="ES2018" s="21"/>
      <c r="ET2018" s="21"/>
      <c r="EY2018" s="2"/>
      <c r="FA2018" s="21"/>
      <c r="FB2018" s="21"/>
      <c r="FC2018" s="21"/>
      <c r="FH2018" s="2"/>
      <c r="FJ2018" s="21"/>
      <c r="FK2018" s="21"/>
      <c r="FL2018" s="21"/>
      <c r="FQ2018" s="2"/>
      <c r="FS2018" s="21"/>
      <c r="FT2018" s="21"/>
      <c r="FU2018" s="21"/>
      <c r="FZ2018" s="2"/>
      <c r="GB2018" s="21"/>
      <c r="GC2018" s="21"/>
      <c r="GD2018" s="21"/>
      <c r="GI2018" s="2"/>
      <c r="GK2018" s="21"/>
      <c r="GL2018" s="21"/>
      <c r="GM2018" s="21"/>
      <c r="GR2018" s="2"/>
      <c r="GT2018" s="21"/>
      <c r="GU2018" s="21"/>
      <c r="GV2018" s="21"/>
      <c r="HA2018" s="2"/>
      <c r="HC2018" s="21"/>
      <c r="HD2018" s="21"/>
      <c r="HE2018" s="21"/>
      <c r="HJ2018" s="21"/>
      <c r="HK2018" s="21"/>
      <c r="HL2018" s="21"/>
      <c r="HM2018" s="21"/>
      <c r="HN2018" s="21"/>
      <c r="HO2018" s="21"/>
      <c r="HP2018" s="21"/>
      <c r="HQ2018" s="21"/>
      <c r="HR2018" s="21"/>
      <c r="HS2018" s="21"/>
      <c r="HT2018" s="21"/>
      <c r="HU2018" s="21"/>
      <c r="HV2018" s="21"/>
      <c r="HW2018" s="21"/>
      <c r="HX2018" s="21"/>
      <c r="HY2018" s="21"/>
      <c r="HZ2018" s="21"/>
      <c r="IA2018" s="21"/>
      <c r="IB2018" s="21"/>
      <c r="IC2018" s="21"/>
      <c r="ID2018" s="21"/>
      <c r="IE2018" s="21"/>
      <c r="IF2018" s="21"/>
      <c r="IG2018" s="21"/>
      <c r="IH2018" s="21"/>
      <c r="II2018" s="21"/>
      <c r="IJ2018" s="21"/>
      <c r="IK2018" s="21"/>
      <c r="IL2018" s="21"/>
      <c r="IM2018" s="21"/>
      <c r="IN2018" s="21"/>
      <c r="IO2018" s="21"/>
      <c r="RL2018" s="236"/>
    </row>
    <row r="2019" spans="1:487" s="17" customFormat="1" ht="14.25">
      <c r="A2019" s="321"/>
      <c r="B2019" s="321"/>
      <c r="C2019" s="321"/>
      <c r="D2019" s="321"/>
      <c r="E2019" s="299"/>
      <c r="F2019" s="21"/>
      <c r="G2019" s="21"/>
      <c r="K2019" s="2"/>
      <c r="M2019" s="21"/>
      <c r="N2019" s="21"/>
      <c r="O2019" s="21"/>
      <c r="T2019" s="2"/>
      <c r="V2019" s="21"/>
      <c r="W2019" s="21"/>
      <c r="X2019" s="21"/>
      <c r="AC2019" s="2"/>
      <c r="AE2019" s="21"/>
      <c r="AF2019" s="21"/>
      <c r="AG2019" s="21"/>
      <c r="AL2019" s="2"/>
      <c r="AN2019" s="21"/>
      <c r="AO2019" s="21"/>
      <c r="AP2019" s="21"/>
      <c r="AU2019" s="2"/>
      <c r="AW2019" s="21"/>
      <c r="AX2019" s="21"/>
      <c r="AY2019" s="21"/>
      <c r="BD2019" s="2"/>
      <c r="BF2019" s="21"/>
      <c r="BG2019" s="21"/>
      <c r="BH2019" s="21"/>
      <c r="BM2019" s="2"/>
      <c r="BO2019" s="21"/>
      <c r="BP2019" s="21"/>
      <c r="BQ2019" s="21"/>
      <c r="BV2019" s="2"/>
      <c r="BX2019" s="21"/>
      <c r="BY2019" s="21"/>
      <c r="BZ2019" s="21"/>
      <c r="CE2019" s="2"/>
      <c r="CG2019" s="21"/>
      <c r="CH2019" s="21"/>
      <c r="CI2019" s="21"/>
      <c r="CN2019" s="2"/>
      <c r="CP2019" s="21"/>
      <c r="CQ2019" s="21"/>
      <c r="CR2019" s="21"/>
      <c r="CW2019" s="2"/>
      <c r="CY2019" s="21"/>
      <c r="CZ2019" s="21"/>
      <c r="DA2019" s="21"/>
      <c r="DF2019" s="2"/>
      <c r="DH2019" s="21"/>
      <c r="DI2019" s="21"/>
      <c r="DJ2019" s="21"/>
      <c r="DO2019" s="2"/>
      <c r="DQ2019" s="21"/>
      <c r="DR2019" s="21"/>
      <c r="DS2019" s="21"/>
      <c r="DX2019" s="2"/>
      <c r="DZ2019" s="21"/>
      <c r="EA2019" s="21"/>
      <c r="EB2019" s="21"/>
      <c r="EG2019" s="2"/>
      <c r="EI2019" s="21"/>
      <c r="EJ2019" s="21"/>
      <c r="EK2019" s="21"/>
      <c r="EP2019" s="2"/>
      <c r="ER2019" s="21"/>
      <c r="ES2019" s="21"/>
      <c r="ET2019" s="21"/>
      <c r="EY2019" s="2"/>
      <c r="FA2019" s="21"/>
      <c r="FB2019" s="21"/>
      <c r="FC2019" s="21"/>
      <c r="FH2019" s="2"/>
      <c r="FJ2019" s="21"/>
      <c r="FK2019" s="21"/>
      <c r="FL2019" s="21"/>
      <c r="FQ2019" s="2"/>
      <c r="FS2019" s="21"/>
      <c r="FT2019" s="21"/>
      <c r="FU2019" s="21"/>
      <c r="FZ2019" s="2"/>
      <c r="GB2019" s="21"/>
      <c r="GC2019" s="21"/>
      <c r="GD2019" s="21"/>
      <c r="GI2019" s="2"/>
      <c r="GK2019" s="21"/>
      <c r="GL2019" s="21"/>
      <c r="GM2019" s="21"/>
      <c r="GR2019" s="2"/>
      <c r="GT2019" s="21"/>
      <c r="GU2019" s="21"/>
      <c r="GV2019" s="21"/>
      <c r="HA2019" s="2"/>
      <c r="HC2019" s="21"/>
      <c r="HD2019" s="21"/>
      <c r="HE2019" s="21"/>
      <c r="HJ2019" s="21"/>
      <c r="HK2019" s="21"/>
      <c r="HL2019" s="21"/>
      <c r="HM2019" s="21"/>
      <c r="HN2019" s="21"/>
      <c r="HO2019" s="21"/>
      <c r="HP2019" s="21"/>
      <c r="HQ2019" s="21"/>
      <c r="HR2019" s="21"/>
      <c r="HS2019" s="21"/>
      <c r="HT2019" s="21"/>
      <c r="HU2019" s="21"/>
      <c r="HV2019" s="21"/>
      <c r="HW2019" s="21"/>
      <c r="HX2019" s="21"/>
      <c r="HY2019" s="21"/>
      <c r="HZ2019" s="21"/>
      <c r="IA2019" s="21"/>
      <c r="IB2019" s="21"/>
      <c r="IC2019" s="21"/>
      <c r="ID2019" s="21"/>
      <c r="IE2019" s="21"/>
      <c r="IF2019" s="21"/>
      <c r="IG2019" s="21"/>
      <c r="IH2019" s="21"/>
      <c r="II2019" s="21"/>
      <c r="IJ2019" s="21"/>
      <c r="IK2019" s="21"/>
      <c r="IL2019" s="21"/>
      <c r="IM2019" s="21"/>
      <c r="IN2019" s="21"/>
      <c r="IO2019" s="21"/>
      <c r="RL2019" s="236"/>
    </row>
    <row r="2020" spans="1:487" s="17" customFormat="1" ht="14.25">
      <c r="A2020" s="321"/>
      <c r="B2020" s="321"/>
      <c r="C2020" s="321"/>
      <c r="D2020" s="321"/>
      <c r="E2020" s="299"/>
      <c r="F2020" s="21"/>
      <c r="G2020" s="21"/>
      <c r="K2020" s="2"/>
      <c r="M2020" s="21"/>
      <c r="N2020" s="21"/>
      <c r="O2020" s="21"/>
      <c r="T2020" s="2"/>
      <c r="V2020" s="21"/>
      <c r="W2020" s="21"/>
      <c r="X2020" s="21"/>
      <c r="AC2020" s="2"/>
      <c r="AE2020" s="21"/>
      <c r="AF2020" s="21"/>
      <c r="AG2020" s="21"/>
      <c r="AL2020" s="2"/>
      <c r="AN2020" s="21"/>
      <c r="AO2020" s="21"/>
      <c r="AP2020" s="21"/>
      <c r="AU2020" s="2"/>
      <c r="AW2020" s="21"/>
      <c r="AX2020" s="21"/>
      <c r="AY2020" s="21"/>
      <c r="BD2020" s="2"/>
      <c r="BF2020" s="21"/>
      <c r="BG2020" s="21"/>
      <c r="BH2020" s="21"/>
      <c r="BM2020" s="2"/>
      <c r="BO2020" s="21"/>
      <c r="BP2020" s="21"/>
      <c r="BQ2020" s="21"/>
      <c r="BV2020" s="2"/>
      <c r="BX2020" s="21"/>
      <c r="BY2020" s="21"/>
      <c r="BZ2020" s="21"/>
      <c r="CE2020" s="2"/>
      <c r="CG2020" s="21"/>
      <c r="CH2020" s="21"/>
      <c r="CI2020" s="21"/>
      <c r="CN2020" s="2"/>
      <c r="CP2020" s="21"/>
      <c r="CQ2020" s="21"/>
      <c r="CR2020" s="21"/>
      <c r="CW2020" s="2"/>
      <c r="CY2020" s="21"/>
      <c r="CZ2020" s="21"/>
      <c r="DA2020" s="21"/>
      <c r="DF2020" s="2"/>
      <c r="DH2020" s="21"/>
      <c r="DI2020" s="21"/>
      <c r="DJ2020" s="21"/>
      <c r="DO2020" s="2"/>
      <c r="DQ2020" s="21"/>
      <c r="DR2020" s="21"/>
      <c r="DS2020" s="21"/>
      <c r="DX2020" s="2"/>
      <c r="DZ2020" s="21"/>
      <c r="EA2020" s="21"/>
      <c r="EB2020" s="21"/>
      <c r="EG2020" s="2"/>
      <c r="EI2020" s="21"/>
      <c r="EJ2020" s="21"/>
      <c r="EK2020" s="21"/>
      <c r="EP2020" s="2"/>
      <c r="ER2020" s="21"/>
      <c r="ES2020" s="21"/>
      <c r="ET2020" s="21"/>
      <c r="EY2020" s="2"/>
      <c r="FA2020" s="21"/>
      <c r="FB2020" s="21"/>
      <c r="FC2020" s="21"/>
      <c r="FH2020" s="2"/>
      <c r="FJ2020" s="21"/>
      <c r="FK2020" s="21"/>
      <c r="FL2020" s="21"/>
      <c r="FQ2020" s="2"/>
      <c r="FS2020" s="21"/>
      <c r="FT2020" s="21"/>
      <c r="FU2020" s="21"/>
      <c r="FZ2020" s="2"/>
      <c r="GB2020" s="21"/>
      <c r="GC2020" s="21"/>
      <c r="GD2020" s="21"/>
      <c r="GI2020" s="2"/>
      <c r="GK2020" s="21"/>
      <c r="GL2020" s="21"/>
      <c r="GM2020" s="21"/>
      <c r="GR2020" s="2"/>
      <c r="GT2020" s="21"/>
      <c r="GU2020" s="21"/>
      <c r="GV2020" s="21"/>
      <c r="HA2020" s="2"/>
      <c r="HC2020" s="21"/>
      <c r="HD2020" s="21"/>
      <c r="HE2020" s="21"/>
      <c r="HJ2020" s="21"/>
      <c r="HK2020" s="21"/>
      <c r="HL2020" s="21"/>
      <c r="HM2020" s="21"/>
      <c r="HN2020" s="21"/>
      <c r="HO2020" s="21"/>
      <c r="HP2020" s="21"/>
      <c r="HQ2020" s="21"/>
      <c r="HR2020" s="21"/>
      <c r="HS2020" s="21"/>
      <c r="HT2020" s="21"/>
      <c r="HU2020" s="21"/>
      <c r="HV2020" s="21"/>
      <c r="HW2020" s="21"/>
      <c r="HX2020" s="21"/>
      <c r="HY2020" s="21"/>
      <c r="HZ2020" s="21"/>
      <c r="IA2020" s="21"/>
      <c r="IB2020" s="21"/>
      <c r="IC2020" s="21"/>
      <c r="ID2020" s="21"/>
      <c r="IE2020" s="21"/>
      <c r="IF2020" s="21"/>
      <c r="IG2020" s="21"/>
      <c r="IH2020" s="21"/>
      <c r="II2020" s="21"/>
      <c r="IJ2020" s="21"/>
      <c r="IK2020" s="21"/>
      <c r="IL2020" s="21"/>
      <c r="IM2020" s="21"/>
      <c r="IN2020" s="21"/>
      <c r="IO2020" s="21"/>
      <c r="RL2020" s="236"/>
    </row>
    <row r="2021" spans="1:487" s="17" customFormat="1" ht="14.25">
      <c r="A2021" s="307"/>
      <c r="B2021" s="299"/>
      <c r="C2021" s="299"/>
      <c r="D2021" s="307"/>
      <c r="E2021" s="299"/>
      <c r="F2021" s="307"/>
      <c r="G2021" s="360"/>
      <c r="H2021" s="360"/>
      <c r="I2021" s="321"/>
      <c r="J2021" s="321"/>
      <c r="K2021" s="321"/>
      <c r="L2021" s="307"/>
      <c r="M2021" s="21"/>
      <c r="N2021" s="21"/>
      <c r="R2021" s="2"/>
      <c r="T2021" s="21"/>
      <c r="U2021" s="21"/>
      <c r="V2021" s="21"/>
      <c r="AA2021" s="2"/>
      <c r="AC2021" s="21"/>
      <c r="AD2021" s="21"/>
      <c r="AE2021" s="21"/>
      <c r="AJ2021" s="2"/>
      <c r="AL2021" s="21"/>
      <c r="AM2021" s="21"/>
      <c r="AN2021" s="21"/>
      <c r="AS2021" s="2"/>
      <c r="AU2021" s="21"/>
      <c r="AV2021" s="21"/>
      <c r="AW2021" s="21"/>
      <c r="BB2021" s="2"/>
      <c r="BD2021" s="21"/>
      <c r="BE2021" s="21"/>
      <c r="BF2021" s="21"/>
      <c r="BK2021" s="2"/>
      <c r="BM2021" s="21"/>
      <c r="BN2021" s="21"/>
      <c r="BO2021" s="21"/>
      <c r="BT2021" s="2"/>
      <c r="BV2021" s="21"/>
      <c r="BW2021" s="21"/>
      <c r="BX2021" s="21"/>
      <c r="CC2021" s="2"/>
      <c r="CE2021" s="21"/>
      <c r="CF2021" s="21"/>
      <c r="CG2021" s="21"/>
      <c r="CL2021" s="2"/>
      <c r="CN2021" s="21"/>
      <c r="CO2021" s="21"/>
      <c r="CP2021" s="21"/>
      <c r="CU2021" s="2"/>
      <c r="CW2021" s="21"/>
      <c r="CX2021" s="21"/>
      <c r="CY2021" s="21"/>
      <c r="DD2021" s="2"/>
      <c r="DF2021" s="21"/>
      <c r="DG2021" s="21"/>
      <c r="DH2021" s="21"/>
      <c r="DM2021" s="2"/>
      <c r="DO2021" s="21"/>
      <c r="DP2021" s="21"/>
      <c r="DQ2021" s="21"/>
      <c r="DV2021" s="2"/>
      <c r="DX2021" s="21"/>
      <c r="DY2021" s="21"/>
      <c r="DZ2021" s="21"/>
      <c r="EE2021" s="2"/>
      <c r="EG2021" s="21"/>
      <c r="EH2021" s="21"/>
      <c r="EI2021" s="21"/>
      <c r="EN2021" s="2"/>
      <c r="EP2021" s="21"/>
      <c r="EQ2021" s="21"/>
      <c r="ER2021" s="21"/>
      <c r="EW2021" s="2"/>
      <c r="EY2021" s="21"/>
      <c r="EZ2021" s="21"/>
      <c r="FA2021" s="21"/>
      <c r="FF2021" s="2"/>
      <c r="FH2021" s="21"/>
      <c r="FI2021" s="21"/>
      <c r="FJ2021" s="21"/>
      <c r="FO2021" s="2"/>
      <c r="FQ2021" s="21"/>
      <c r="FR2021" s="21"/>
      <c r="FS2021" s="21"/>
      <c r="FX2021" s="2"/>
      <c r="FZ2021" s="21"/>
      <c r="GA2021" s="21"/>
      <c r="GB2021" s="21"/>
      <c r="GG2021" s="2"/>
      <c r="GI2021" s="21"/>
      <c r="GJ2021" s="21"/>
      <c r="GK2021" s="21"/>
      <c r="GP2021" s="2"/>
      <c r="GR2021" s="21"/>
      <c r="GS2021" s="21"/>
      <c r="GT2021" s="21"/>
      <c r="GY2021" s="2"/>
      <c r="HA2021" s="21"/>
      <c r="HB2021" s="21"/>
      <c r="HC2021" s="21"/>
      <c r="HH2021" s="2"/>
      <c r="HJ2021" s="21"/>
      <c r="HK2021" s="21"/>
      <c r="HL2021" s="21"/>
      <c r="HQ2021" s="21"/>
      <c r="HR2021" s="21"/>
      <c r="HS2021" s="21"/>
      <c r="HT2021" s="21"/>
      <c r="HU2021" s="21"/>
      <c r="HV2021" s="21"/>
      <c r="HW2021" s="21"/>
      <c r="HX2021" s="21"/>
      <c r="HY2021" s="21"/>
      <c r="HZ2021" s="21"/>
      <c r="IA2021" s="21"/>
      <c r="IB2021" s="21"/>
      <c r="IC2021" s="21"/>
      <c r="ID2021" s="21"/>
      <c r="IE2021" s="21"/>
      <c r="IF2021" s="21"/>
      <c r="IG2021" s="21"/>
      <c r="IH2021" s="21"/>
      <c r="II2021" s="21"/>
      <c r="IJ2021" s="21"/>
      <c r="IK2021" s="21"/>
      <c r="IL2021" s="21"/>
      <c r="IM2021" s="21"/>
      <c r="IN2021" s="21"/>
      <c r="IO2021" s="21"/>
      <c r="IP2021" s="21"/>
      <c r="IQ2021" s="21"/>
      <c r="IR2021" s="21"/>
      <c r="IS2021" s="21"/>
      <c r="IT2021" s="21"/>
      <c r="IU2021" s="21"/>
      <c r="IV2021" s="21"/>
      <c r="RS2021" s="236"/>
    </row>
    <row r="2022" spans="1:487" s="17" customFormat="1">
      <c r="A2022"/>
      <c r="B2022"/>
      <c r="C2022"/>
      <c r="D2022"/>
      <c r="E2022"/>
      <c r="F2022" s="12"/>
      <c r="J2022" s="2"/>
      <c r="L2022" s="21"/>
      <c r="M2022" s="21"/>
      <c r="N2022" s="21"/>
      <c r="R2022" s="2"/>
      <c r="T2022" s="21"/>
      <c r="U2022" s="21"/>
      <c r="V2022" s="21"/>
      <c r="AA2022" s="2"/>
      <c r="AC2022" s="21"/>
      <c r="AD2022" s="21"/>
      <c r="AE2022" s="21"/>
      <c r="AJ2022" s="2"/>
      <c r="AL2022" s="21"/>
      <c r="AM2022" s="21"/>
      <c r="AN2022" s="21"/>
      <c r="AS2022" s="2"/>
      <c r="AU2022" s="21"/>
      <c r="AV2022" s="21"/>
      <c r="AW2022" s="21"/>
      <c r="BB2022" s="2"/>
      <c r="BD2022" s="21"/>
      <c r="BE2022" s="21"/>
      <c r="BF2022" s="21"/>
      <c r="BK2022" s="2"/>
      <c r="BM2022" s="21"/>
      <c r="BN2022" s="21"/>
      <c r="BO2022" s="21"/>
      <c r="BT2022" s="2"/>
      <c r="BV2022" s="21"/>
      <c r="BW2022" s="21"/>
      <c r="BX2022" s="21"/>
      <c r="CC2022" s="2"/>
      <c r="CE2022" s="21"/>
      <c r="CF2022" s="21"/>
      <c r="CG2022" s="21"/>
      <c r="CL2022" s="2"/>
      <c r="CN2022" s="21"/>
      <c r="CO2022" s="21"/>
      <c r="CP2022" s="21"/>
      <c r="CU2022" s="2"/>
      <c r="CW2022" s="21"/>
      <c r="CX2022" s="21"/>
      <c r="CY2022" s="21"/>
      <c r="DD2022" s="2"/>
      <c r="DF2022" s="21"/>
      <c r="DG2022" s="21"/>
      <c r="DH2022" s="21"/>
      <c r="DM2022" s="2"/>
      <c r="DO2022" s="21"/>
      <c r="DP2022" s="21"/>
      <c r="DQ2022" s="21"/>
      <c r="DV2022" s="2"/>
      <c r="DX2022" s="21"/>
      <c r="DY2022" s="21"/>
      <c r="DZ2022" s="21"/>
      <c r="EE2022" s="2"/>
      <c r="EG2022" s="21"/>
      <c r="EH2022" s="21"/>
      <c r="EI2022" s="21"/>
      <c r="EN2022" s="2"/>
      <c r="EP2022" s="21"/>
      <c r="EQ2022" s="21"/>
      <c r="ER2022" s="21"/>
      <c r="EW2022" s="2"/>
      <c r="EY2022" s="21"/>
      <c r="EZ2022" s="21"/>
      <c r="FA2022" s="21"/>
      <c r="FF2022" s="2"/>
      <c r="FH2022" s="21"/>
      <c r="FI2022" s="21"/>
      <c r="FJ2022" s="21"/>
      <c r="FO2022" s="2"/>
      <c r="FQ2022" s="21"/>
      <c r="FR2022" s="21"/>
      <c r="FS2022" s="21"/>
      <c r="FX2022" s="2"/>
      <c r="FZ2022" s="21"/>
      <c r="GA2022" s="21"/>
      <c r="GB2022" s="21"/>
      <c r="GG2022" s="2"/>
      <c r="GI2022" s="21"/>
      <c r="GJ2022" s="21"/>
      <c r="GK2022" s="21"/>
      <c r="GP2022" s="2"/>
      <c r="GR2022" s="21"/>
      <c r="GS2022" s="21"/>
      <c r="GT2022" s="21"/>
      <c r="GY2022" s="2"/>
      <c r="HA2022" s="21"/>
      <c r="HB2022" s="21"/>
      <c r="HC2022" s="21"/>
      <c r="HH2022" s="2"/>
      <c r="HJ2022" s="21"/>
      <c r="HK2022" s="21"/>
      <c r="HL2022" s="21"/>
      <c r="HQ2022" s="21"/>
      <c r="HR2022" s="21"/>
      <c r="HS2022" s="21"/>
      <c r="HT2022" s="21"/>
      <c r="HU2022" s="21"/>
      <c r="HV2022" s="21"/>
      <c r="HW2022" s="21"/>
      <c r="HX2022" s="21"/>
      <c r="HY2022" s="21"/>
      <c r="HZ2022" s="21"/>
      <c r="IA2022" s="21"/>
      <c r="IB2022" s="21"/>
      <c r="IC2022" s="21"/>
      <c r="ID2022" s="21"/>
      <c r="IE2022" s="21"/>
      <c r="IF2022" s="21"/>
      <c r="IG2022" s="21"/>
      <c r="IH2022" s="21"/>
      <c r="II2022" s="21"/>
      <c r="IJ2022" s="21"/>
      <c r="IK2022" s="21"/>
      <c r="IL2022" s="21"/>
      <c r="IM2022" s="21"/>
      <c r="IN2022" s="21"/>
      <c r="IO2022" s="21"/>
      <c r="IP2022" s="21"/>
      <c r="IQ2022" s="21"/>
      <c r="IR2022" s="21"/>
      <c r="IS2022" s="21"/>
      <c r="IT2022" s="21"/>
      <c r="IU2022" s="21"/>
      <c r="IV2022" s="21"/>
      <c r="RS2022" s="236"/>
    </row>
    <row r="2023" spans="1:487" s="17" customFormat="1">
      <c r="A2023"/>
      <c r="B2023"/>
      <c r="C2023"/>
      <c r="D2023"/>
      <c r="E2023"/>
      <c r="F2023" s="12"/>
      <c r="J2023" s="2"/>
      <c r="L2023" s="21"/>
      <c r="M2023" s="21"/>
      <c r="N2023" s="21"/>
      <c r="R2023" s="2"/>
      <c r="T2023" s="21"/>
      <c r="U2023" s="21"/>
      <c r="V2023" s="21"/>
      <c r="AA2023" s="2"/>
      <c r="AC2023" s="21"/>
      <c r="AD2023" s="21"/>
      <c r="AE2023" s="21"/>
      <c r="AJ2023" s="2"/>
      <c r="AL2023" s="21"/>
      <c r="AM2023" s="21"/>
      <c r="AN2023" s="21"/>
      <c r="AS2023" s="2"/>
      <c r="AU2023" s="21"/>
      <c r="AV2023" s="21"/>
      <c r="AW2023" s="21"/>
      <c r="BB2023" s="2"/>
      <c r="BD2023" s="21"/>
      <c r="BE2023" s="21"/>
      <c r="BF2023" s="21"/>
      <c r="BK2023" s="2"/>
      <c r="BM2023" s="21"/>
      <c r="BN2023" s="21"/>
      <c r="BO2023" s="21"/>
      <c r="BT2023" s="2"/>
      <c r="BV2023" s="21"/>
      <c r="BW2023" s="21"/>
      <c r="BX2023" s="21"/>
      <c r="CC2023" s="2"/>
      <c r="CE2023" s="21"/>
      <c r="CF2023" s="21"/>
      <c r="CG2023" s="21"/>
      <c r="CL2023" s="2"/>
      <c r="CN2023" s="21"/>
      <c r="CO2023" s="21"/>
      <c r="CP2023" s="21"/>
      <c r="CU2023" s="2"/>
      <c r="CW2023" s="21"/>
      <c r="CX2023" s="21"/>
      <c r="CY2023" s="21"/>
      <c r="DD2023" s="2"/>
      <c r="DF2023" s="21"/>
      <c r="DG2023" s="21"/>
      <c r="DH2023" s="21"/>
      <c r="DM2023" s="2"/>
      <c r="DO2023" s="21"/>
      <c r="DP2023" s="21"/>
      <c r="DQ2023" s="21"/>
      <c r="DV2023" s="2"/>
      <c r="DX2023" s="21"/>
      <c r="DY2023" s="21"/>
      <c r="DZ2023" s="21"/>
      <c r="EE2023" s="2"/>
      <c r="EG2023" s="21"/>
      <c r="EH2023" s="21"/>
      <c r="EI2023" s="21"/>
      <c r="EN2023" s="2"/>
      <c r="EP2023" s="21"/>
      <c r="EQ2023" s="21"/>
      <c r="ER2023" s="21"/>
      <c r="EW2023" s="2"/>
      <c r="EY2023" s="21"/>
      <c r="EZ2023" s="21"/>
      <c r="FA2023" s="21"/>
      <c r="FF2023" s="2"/>
      <c r="FH2023" s="21"/>
      <c r="FI2023" s="21"/>
      <c r="FJ2023" s="21"/>
      <c r="FO2023" s="2"/>
      <c r="FQ2023" s="21"/>
      <c r="FR2023" s="21"/>
      <c r="FS2023" s="21"/>
      <c r="FX2023" s="2"/>
      <c r="FZ2023" s="21"/>
      <c r="GA2023" s="21"/>
      <c r="GB2023" s="21"/>
      <c r="GG2023" s="2"/>
      <c r="GI2023" s="21"/>
      <c r="GJ2023" s="21"/>
      <c r="GK2023" s="21"/>
      <c r="GP2023" s="2"/>
      <c r="GR2023" s="21"/>
      <c r="GS2023" s="21"/>
      <c r="GT2023" s="21"/>
      <c r="GY2023" s="2"/>
      <c r="HA2023" s="21"/>
      <c r="HB2023" s="21"/>
      <c r="HC2023" s="21"/>
      <c r="HH2023" s="2"/>
      <c r="HJ2023" s="21"/>
      <c r="HK2023" s="21"/>
      <c r="HL2023" s="21"/>
      <c r="HQ2023" s="21"/>
      <c r="HR2023" s="21"/>
      <c r="HS2023" s="21"/>
      <c r="HT2023" s="21"/>
      <c r="HU2023" s="21"/>
      <c r="HV2023" s="21"/>
      <c r="HW2023" s="21"/>
      <c r="HX2023" s="21"/>
      <c r="HY2023" s="21"/>
      <c r="HZ2023" s="21"/>
      <c r="IA2023" s="21"/>
      <c r="IB2023" s="21"/>
      <c r="IC2023" s="21"/>
      <c r="ID2023" s="21"/>
      <c r="IE2023" s="21"/>
      <c r="IF2023" s="21"/>
      <c r="IG2023" s="21"/>
      <c r="IH2023" s="21"/>
      <c r="II2023" s="21"/>
      <c r="IJ2023" s="21"/>
      <c r="IK2023" s="21"/>
      <c r="IL2023" s="21"/>
      <c r="IM2023" s="21"/>
      <c r="IN2023" s="21"/>
      <c r="IO2023" s="21"/>
      <c r="IP2023" s="21"/>
      <c r="IQ2023" s="21"/>
      <c r="IR2023" s="21"/>
      <c r="IS2023" s="21"/>
      <c r="IT2023" s="21"/>
      <c r="IU2023" s="21"/>
      <c r="IV2023" s="21"/>
      <c r="RS2023" s="236"/>
    </row>
    <row r="2024" spans="1:487" s="17" customFormat="1">
      <c r="A2024"/>
      <c r="B2024"/>
      <c r="C2024"/>
      <c r="D2024"/>
      <c r="E2024"/>
      <c r="F2024" s="12"/>
      <c r="J2024" s="2"/>
      <c r="L2024" s="21"/>
      <c r="M2024" s="21"/>
      <c r="N2024" s="21"/>
      <c r="R2024" s="2"/>
      <c r="T2024" s="21"/>
      <c r="U2024" s="21"/>
      <c r="V2024" s="21"/>
      <c r="AA2024" s="2"/>
      <c r="AC2024" s="21"/>
      <c r="AD2024" s="21"/>
      <c r="AE2024" s="21"/>
      <c r="AJ2024" s="2"/>
      <c r="AL2024" s="21"/>
      <c r="AM2024" s="21"/>
      <c r="AN2024" s="21"/>
      <c r="AS2024" s="2"/>
      <c r="AU2024" s="21"/>
      <c r="AV2024" s="21"/>
      <c r="AW2024" s="21"/>
      <c r="BB2024" s="2"/>
      <c r="BD2024" s="21"/>
      <c r="BE2024" s="21"/>
      <c r="BF2024" s="21"/>
      <c r="BK2024" s="2"/>
      <c r="BM2024" s="21"/>
      <c r="BN2024" s="21"/>
      <c r="BO2024" s="21"/>
      <c r="BT2024" s="2"/>
      <c r="BV2024" s="21"/>
      <c r="BW2024" s="21"/>
      <c r="BX2024" s="21"/>
      <c r="CC2024" s="2"/>
      <c r="CE2024" s="21"/>
      <c r="CF2024" s="21"/>
      <c r="CG2024" s="21"/>
      <c r="CL2024" s="2"/>
      <c r="CN2024" s="21"/>
      <c r="CO2024" s="21"/>
      <c r="CP2024" s="21"/>
      <c r="CU2024" s="2"/>
      <c r="CW2024" s="21"/>
      <c r="CX2024" s="21"/>
      <c r="CY2024" s="21"/>
      <c r="DD2024" s="2"/>
      <c r="DF2024" s="21"/>
      <c r="DG2024" s="21"/>
      <c r="DH2024" s="21"/>
      <c r="DM2024" s="2"/>
      <c r="DO2024" s="21"/>
      <c r="DP2024" s="21"/>
      <c r="DQ2024" s="21"/>
      <c r="DV2024" s="2"/>
      <c r="DX2024" s="21"/>
      <c r="DY2024" s="21"/>
      <c r="DZ2024" s="21"/>
      <c r="EE2024" s="2"/>
      <c r="EG2024" s="21"/>
      <c r="EH2024" s="21"/>
      <c r="EI2024" s="21"/>
      <c r="EN2024" s="2"/>
      <c r="EP2024" s="21"/>
      <c r="EQ2024" s="21"/>
      <c r="ER2024" s="21"/>
      <c r="EW2024" s="2"/>
      <c r="EY2024" s="21"/>
      <c r="EZ2024" s="21"/>
      <c r="FA2024" s="21"/>
      <c r="FF2024" s="2"/>
      <c r="FH2024" s="21"/>
      <c r="FI2024" s="21"/>
      <c r="FJ2024" s="21"/>
      <c r="FO2024" s="2"/>
      <c r="FQ2024" s="21"/>
      <c r="FR2024" s="21"/>
      <c r="FS2024" s="21"/>
      <c r="FX2024" s="2"/>
      <c r="FZ2024" s="21"/>
      <c r="GA2024" s="21"/>
      <c r="GB2024" s="21"/>
      <c r="GG2024" s="2"/>
      <c r="GI2024" s="21"/>
      <c r="GJ2024" s="21"/>
      <c r="GK2024" s="21"/>
      <c r="GP2024" s="2"/>
      <c r="GR2024" s="21"/>
      <c r="GS2024" s="21"/>
      <c r="GT2024" s="21"/>
      <c r="GY2024" s="2"/>
      <c r="HA2024" s="21"/>
      <c r="HB2024" s="21"/>
      <c r="HC2024" s="21"/>
      <c r="HH2024" s="2"/>
      <c r="HJ2024" s="21"/>
      <c r="HK2024" s="21"/>
      <c r="HL2024" s="21"/>
      <c r="HQ2024" s="21"/>
      <c r="HR2024" s="21"/>
      <c r="HS2024" s="21"/>
      <c r="HT2024" s="21"/>
      <c r="HU2024" s="21"/>
      <c r="HV2024" s="21"/>
      <c r="HW2024" s="21"/>
      <c r="HX2024" s="21"/>
      <c r="HY2024" s="21"/>
      <c r="HZ2024" s="21"/>
      <c r="IA2024" s="21"/>
      <c r="IB2024" s="21"/>
      <c r="IC2024" s="21"/>
      <c r="ID2024" s="21"/>
      <c r="IE2024" s="21"/>
      <c r="IF2024" s="21"/>
      <c r="IG2024" s="21"/>
      <c r="IH2024" s="21"/>
      <c r="II2024" s="21"/>
      <c r="IJ2024" s="21"/>
      <c r="IK2024" s="21"/>
      <c r="IL2024" s="21"/>
      <c r="IM2024" s="21"/>
      <c r="IN2024" s="21"/>
      <c r="IO2024" s="21"/>
      <c r="IP2024" s="21"/>
      <c r="IQ2024" s="21"/>
      <c r="IR2024" s="21"/>
      <c r="IS2024" s="21"/>
      <c r="IT2024" s="21"/>
      <c r="IU2024" s="21"/>
      <c r="IV2024" s="21"/>
      <c r="RS2024" s="236"/>
    </row>
    <row r="2025" spans="1:487" s="17" customFormat="1">
      <c r="A2025"/>
      <c r="B2025" s="280"/>
      <c r="C2025" s="280"/>
      <c r="D2025"/>
      <c r="E2025"/>
      <c r="F2025" s="12"/>
      <c r="J2025" s="2"/>
      <c r="L2025" s="21"/>
      <c r="M2025" s="21"/>
      <c r="N2025" s="21"/>
      <c r="R2025" s="2"/>
      <c r="T2025" s="21"/>
      <c r="U2025" s="21"/>
      <c r="V2025" s="21"/>
      <c r="AA2025" s="2"/>
      <c r="AC2025" s="21"/>
      <c r="AD2025" s="21"/>
      <c r="AE2025" s="21"/>
      <c r="AJ2025" s="2"/>
      <c r="AL2025" s="21"/>
      <c r="AM2025" s="21"/>
      <c r="AN2025" s="21"/>
      <c r="AS2025" s="2"/>
      <c r="AU2025" s="21"/>
      <c r="AV2025" s="21"/>
      <c r="AW2025" s="21"/>
      <c r="BB2025" s="2"/>
      <c r="BD2025" s="21"/>
      <c r="BE2025" s="21"/>
      <c r="BF2025" s="21"/>
      <c r="BK2025" s="2"/>
      <c r="BM2025" s="21"/>
      <c r="BN2025" s="21"/>
      <c r="BO2025" s="21"/>
      <c r="BT2025" s="2"/>
      <c r="BV2025" s="21"/>
      <c r="BW2025" s="21"/>
      <c r="BX2025" s="21"/>
      <c r="CC2025" s="2"/>
      <c r="CE2025" s="21"/>
      <c r="CF2025" s="21"/>
      <c r="CG2025" s="21"/>
      <c r="CL2025" s="2"/>
      <c r="CN2025" s="21"/>
      <c r="CO2025" s="21"/>
      <c r="CP2025" s="21"/>
      <c r="CU2025" s="2"/>
      <c r="CW2025" s="21"/>
      <c r="CX2025" s="21"/>
      <c r="CY2025" s="21"/>
      <c r="DD2025" s="2"/>
      <c r="DF2025" s="21"/>
      <c r="DG2025" s="21"/>
      <c r="DH2025" s="21"/>
      <c r="DM2025" s="2"/>
      <c r="DO2025" s="21"/>
      <c r="DP2025" s="21"/>
      <c r="DQ2025" s="21"/>
      <c r="DV2025" s="2"/>
      <c r="DX2025" s="21"/>
      <c r="DY2025" s="21"/>
      <c r="DZ2025" s="21"/>
      <c r="EE2025" s="2"/>
      <c r="EG2025" s="21"/>
      <c r="EH2025" s="21"/>
      <c r="EI2025" s="21"/>
      <c r="EN2025" s="2"/>
      <c r="EP2025" s="21"/>
      <c r="EQ2025" s="21"/>
      <c r="ER2025" s="21"/>
      <c r="EW2025" s="2"/>
      <c r="EY2025" s="21"/>
      <c r="EZ2025" s="21"/>
      <c r="FA2025" s="21"/>
      <c r="FF2025" s="2"/>
      <c r="FH2025" s="21"/>
      <c r="FI2025" s="21"/>
      <c r="FJ2025" s="21"/>
      <c r="FO2025" s="2"/>
      <c r="FQ2025" s="21"/>
      <c r="FR2025" s="21"/>
      <c r="FS2025" s="21"/>
      <c r="FX2025" s="2"/>
      <c r="FZ2025" s="21"/>
      <c r="GA2025" s="21"/>
      <c r="GB2025" s="21"/>
      <c r="GG2025" s="2"/>
      <c r="GI2025" s="21"/>
      <c r="GJ2025" s="21"/>
      <c r="GK2025" s="21"/>
      <c r="GP2025" s="2"/>
      <c r="GR2025" s="21"/>
      <c r="GS2025" s="21"/>
      <c r="GT2025" s="21"/>
      <c r="GY2025" s="2"/>
      <c r="HA2025" s="21"/>
      <c r="HB2025" s="21"/>
      <c r="HC2025" s="21"/>
      <c r="HH2025" s="2"/>
      <c r="HJ2025" s="21"/>
      <c r="HK2025" s="21"/>
      <c r="HL2025" s="21"/>
      <c r="HQ2025" s="21"/>
      <c r="HR2025" s="21"/>
      <c r="HS2025" s="21"/>
      <c r="HT2025" s="21"/>
      <c r="HU2025" s="21"/>
      <c r="HV2025" s="21"/>
      <c r="HW2025" s="21"/>
      <c r="HX2025" s="21"/>
      <c r="HY2025" s="21"/>
      <c r="HZ2025" s="21"/>
      <c r="IA2025" s="21"/>
      <c r="IB2025" s="21"/>
      <c r="IC2025" s="21"/>
      <c r="ID2025" s="21"/>
      <c r="IE2025" s="21"/>
      <c r="IF2025" s="21"/>
      <c r="IG2025" s="21"/>
      <c r="IH2025" s="21"/>
      <c r="II2025" s="21"/>
      <c r="IJ2025" s="21"/>
      <c r="IK2025" s="21"/>
      <c r="IL2025" s="21"/>
      <c r="IM2025" s="21"/>
      <c r="IN2025" s="21"/>
      <c r="IO2025" s="21"/>
      <c r="IP2025" s="21"/>
      <c r="IQ2025" s="21"/>
      <c r="IR2025" s="21"/>
      <c r="IS2025" s="21"/>
      <c r="IT2025" s="21"/>
      <c r="IU2025" s="21"/>
      <c r="IV2025" s="21"/>
      <c r="RS2025" s="236"/>
    </row>
    <row r="2026" spans="1:487" s="17" customFormat="1">
      <c r="A2026"/>
      <c r="B2026" s="280"/>
      <c r="C2026" s="280"/>
      <c r="D2026"/>
      <c r="E2026"/>
      <c r="F2026" s="12"/>
      <c r="J2026" s="2"/>
      <c r="L2026" s="21"/>
      <c r="M2026" s="21"/>
      <c r="N2026" s="21"/>
      <c r="R2026" s="2"/>
      <c r="T2026" s="21"/>
      <c r="U2026" s="21"/>
      <c r="V2026" s="21"/>
      <c r="AA2026" s="2"/>
      <c r="AC2026" s="21"/>
      <c r="AD2026" s="21"/>
      <c r="AE2026" s="21"/>
      <c r="AJ2026" s="2"/>
      <c r="AL2026" s="21"/>
      <c r="AM2026" s="21"/>
      <c r="AN2026" s="21"/>
      <c r="AS2026" s="2"/>
      <c r="AU2026" s="21"/>
      <c r="AV2026" s="21"/>
      <c r="AW2026" s="21"/>
      <c r="BB2026" s="2"/>
      <c r="BD2026" s="21"/>
      <c r="BE2026" s="21"/>
      <c r="BF2026" s="21"/>
      <c r="BK2026" s="2"/>
      <c r="BM2026" s="21"/>
      <c r="BN2026" s="21"/>
      <c r="BO2026" s="21"/>
      <c r="BT2026" s="2"/>
      <c r="BV2026" s="21"/>
      <c r="BW2026" s="21"/>
      <c r="BX2026" s="21"/>
      <c r="CC2026" s="2"/>
      <c r="CE2026" s="21"/>
      <c r="CF2026" s="21"/>
      <c r="CG2026" s="21"/>
      <c r="CL2026" s="2"/>
      <c r="CN2026" s="21"/>
      <c r="CO2026" s="21"/>
      <c r="CP2026" s="21"/>
      <c r="CU2026" s="2"/>
      <c r="CW2026" s="21"/>
      <c r="CX2026" s="21"/>
      <c r="CY2026" s="21"/>
      <c r="DD2026" s="2"/>
      <c r="DF2026" s="21"/>
      <c r="DG2026" s="21"/>
      <c r="DH2026" s="21"/>
      <c r="DM2026" s="2"/>
      <c r="DO2026" s="21"/>
      <c r="DP2026" s="21"/>
      <c r="DQ2026" s="21"/>
      <c r="DV2026" s="2"/>
      <c r="DX2026" s="21"/>
      <c r="DY2026" s="21"/>
      <c r="DZ2026" s="21"/>
      <c r="EE2026" s="2"/>
      <c r="EG2026" s="21"/>
      <c r="EH2026" s="21"/>
      <c r="EI2026" s="21"/>
      <c r="EN2026" s="2"/>
      <c r="EP2026" s="21"/>
      <c r="EQ2026" s="21"/>
      <c r="ER2026" s="21"/>
      <c r="EW2026" s="2"/>
      <c r="EY2026" s="21"/>
      <c r="EZ2026" s="21"/>
      <c r="FA2026" s="21"/>
      <c r="FF2026" s="2"/>
      <c r="FH2026" s="21"/>
      <c r="FI2026" s="21"/>
      <c r="FJ2026" s="21"/>
      <c r="FO2026" s="2"/>
      <c r="FQ2026" s="21"/>
      <c r="FR2026" s="21"/>
      <c r="FS2026" s="21"/>
      <c r="FX2026" s="2"/>
      <c r="FZ2026" s="21"/>
      <c r="GA2026" s="21"/>
      <c r="GB2026" s="21"/>
      <c r="GG2026" s="2"/>
      <c r="GI2026" s="21"/>
      <c r="GJ2026" s="21"/>
      <c r="GK2026" s="21"/>
      <c r="GP2026" s="2"/>
      <c r="GR2026" s="21"/>
      <c r="GS2026" s="21"/>
      <c r="GT2026" s="21"/>
      <c r="GY2026" s="2"/>
      <c r="HA2026" s="21"/>
      <c r="HB2026" s="21"/>
      <c r="HC2026" s="21"/>
      <c r="HH2026" s="2"/>
      <c r="HJ2026" s="21"/>
      <c r="HK2026" s="21"/>
      <c r="HL2026" s="21"/>
      <c r="HQ2026" s="21"/>
      <c r="HR2026" s="21"/>
      <c r="HS2026" s="21"/>
      <c r="HT2026" s="21"/>
      <c r="HU2026" s="21"/>
      <c r="HV2026" s="21"/>
      <c r="HW2026" s="21"/>
      <c r="HX2026" s="21"/>
      <c r="HY2026" s="21"/>
      <c r="HZ2026" s="21"/>
      <c r="IA2026" s="21"/>
      <c r="IB2026" s="21"/>
      <c r="IC2026" s="21"/>
      <c r="ID2026" s="21"/>
      <c r="IE2026" s="21"/>
      <c r="IF2026" s="21"/>
      <c r="IG2026" s="21"/>
      <c r="IH2026" s="21"/>
      <c r="II2026" s="21"/>
      <c r="IJ2026" s="21"/>
      <c r="IK2026" s="21"/>
      <c r="IL2026" s="21"/>
      <c r="IM2026" s="21"/>
      <c r="IN2026" s="21"/>
      <c r="IO2026" s="21"/>
      <c r="IP2026" s="21"/>
      <c r="IQ2026" s="21"/>
      <c r="IR2026" s="21"/>
      <c r="IS2026" s="21"/>
      <c r="IT2026" s="21"/>
      <c r="IU2026" s="21"/>
      <c r="IV2026" s="21"/>
      <c r="RS2026" s="236"/>
    </row>
    <row r="2027" spans="1:487" s="17" customFormat="1">
      <c r="A2027"/>
      <c r="B2027" s="280"/>
      <c r="C2027" s="280"/>
      <c r="D2027"/>
      <c r="E2027"/>
      <c r="F2027" s="12"/>
      <c r="J2027" s="2"/>
      <c r="L2027" s="21"/>
      <c r="M2027" s="21"/>
      <c r="N2027" s="21"/>
      <c r="R2027" s="2"/>
      <c r="T2027" s="21"/>
      <c r="U2027" s="21"/>
      <c r="V2027" s="21"/>
      <c r="AA2027" s="2"/>
      <c r="AC2027" s="21"/>
      <c r="AD2027" s="21"/>
      <c r="AE2027" s="21"/>
      <c r="AJ2027" s="2"/>
      <c r="AL2027" s="21"/>
      <c r="AM2027" s="21"/>
      <c r="AN2027" s="21"/>
      <c r="AS2027" s="2"/>
      <c r="AU2027" s="21"/>
      <c r="AV2027" s="21"/>
      <c r="AW2027" s="21"/>
      <c r="BB2027" s="2"/>
      <c r="BD2027" s="21"/>
      <c r="BE2027" s="21"/>
      <c r="BF2027" s="21"/>
      <c r="BK2027" s="2"/>
      <c r="BM2027" s="21"/>
      <c r="BN2027" s="21"/>
      <c r="BO2027" s="21"/>
      <c r="BT2027" s="2"/>
      <c r="BV2027" s="21"/>
      <c r="BW2027" s="21"/>
      <c r="BX2027" s="21"/>
      <c r="CC2027" s="2"/>
      <c r="CE2027" s="21"/>
      <c r="CF2027" s="21"/>
      <c r="CG2027" s="21"/>
      <c r="CL2027" s="2"/>
      <c r="CN2027" s="21"/>
      <c r="CO2027" s="21"/>
      <c r="CP2027" s="21"/>
      <c r="CU2027" s="2"/>
      <c r="CW2027" s="21"/>
      <c r="CX2027" s="21"/>
      <c r="CY2027" s="21"/>
      <c r="DD2027" s="2"/>
      <c r="DF2027" s="21"/>
      <c r="DG2027" s="21"/>
      <c r="DH2027" s="21"/>
      <c r="DM2027" s="2"/>
      <c r="DO2027" s="21"/>
      <c r="DP2027" s="21"/>
      <c r="DQ2027" s="21"/>
      <c r="DV2027" s="2"/>
      <c r="DX2027" s="21"/>
      <c r="DY2027" s="21"/>
      <c r="DZ2027" s="21"/>
      <c r="EE2027" s="2"/>
      <c r="EG2027" s="21"/>
      <c r="EH2027" s="21"/>
      <c r="EI2027" s="21"/>
      <c r="EN2027" s="2"/>
      <c r="EP2027" s="21"/>
      <c r="EQ2027" s="21"/>
      <c r="ER2027" s="21"/>
      <c r="EW2027" s="2"/>
      <c r="EY2027" s="21"/>
      <c r="EZ2027" s="21"/>
      <c r="FA2027" s="21"/>
      <c r="FF2027" s="2"/>
      <c r="FH2027" s="21"/>
      <c r="FI2027" s="21"/>
      <c r="FJ2027" s="21"/>
      <c r="FO2027" s="2"/>
      <c r="FQ2027" s="21"/>
      <c r="FR2027" s="21"/>
      <c r="FS2027" s="21"/>
      <c r="FX2027" s="2"/>
      <c r="FZ2027" s="21"/>
      <c r="GA2027" s="21"/>
      <c r="GB2027" s="21"/>
      <c r="GG2027" s="2"/>
      <c r="GI2027" s="21"/>
      <c r="GJ2027" s="21"/>
      <c r="GK2027" s="21"/>
      <c r="GP2027" s="2"/>
      <c r="GR2027" s="21"/>
      <c r="GS2027" s="21"/>
      <c r="GT2027" s="21"/>
      <c r="GY2027" s="2"/>
      <c r="HA2027" s="21"/>
      <c r="HB2027" s="21"/>
      <c r="HC2027" s="21"/>
      <c r="HH2027" s="2"/>
      <c r="HJ2027" s="21"/>
      <c r="HK2027" s="21"/>
      <c r="HL2027" s="21"/>
      <c r="HQ2027" s="21"/>
      <c r="HR2027" s="21"/>
      <c r="HS2027" s="21"/>
      <c r="HT2027" s="21"/>
      <c r="HU2027" s="21"/>
      <c r="HV2027" s="21"/>
      <c r="HW2027" s="21"/>
      <c r="HX2027" s="21"/>
      <c r="HY2027" s="21"/>
      <c r="HZ2027" s="21"/>
      <c r="IA2027" s="21"/>
      <c r="IB2027" s="21"/>
      <c r="IC2027" s="21"/>
      <c r="ID2027" s="21"/>
      <c r="IE2027" s="21"/>
      <c r="IF2027" s="21"/>
      <c r="IG2027" s="21"/>
      <c r="IH2027" s="21"/>
      <c r="II2027" s="21"/>
      <c r="IJ2027" s="21"/>
      <c r="IK2027" s="21"/>
      <c r="IL2027" s="21"/>
      <c r="IM2027" s="21"/>
      <c r="IN2027" s="21"/>
      <c r="IO2027" s="21"/>
      <c r="IP2027" s="21"/>
      <c r="IQ2027" s="21"/>
      <c r="IR2027" s="21"/>
      <c r="IS2027" s="21"/>
      <c r="IT2027" s="21"/>
      <c r="IU2027" s="21"/>
      <c r="IV2027" s="21"/>
      <c r="RS2027" s="236"/>
    </row>
    <row r="2028" spans="1:487" s="17" customFormat="1">
      <c r="A2028"/>
      <c r="B2028" s="280"/>
      <c r="C2028" s="280"/>
      <c r="D2028"/>
      <c r="E2028"/>
      <c r="F2028" s="12"/>
      <c r="J2028" s="2"/>
      <c r="L2028" s="21"/>
      <c r="M2028" s="21"/>
      <c r="N2028" s="21"/>
      <c r="R2028" s="2"/>
      <c r="T2028" s="21"/>
      <c r="U2028" s="21"/>
      <c r="V2028" s="21"/>
      <c r="AA2028" s="2"/>
      <c r="AC2028" s="21"/>
      <c r="AD2028" s="21"/>
      <c r="AE2028" s="21"/>
      <c r="AJ2028" s="2"/>
      <c r="AL2028" s="21"/>
      <c r="AM2028" s="21"/>
      <c r="AN2028" s="21"/>
      <c r="AS2028" s="2"/>
      <c r="AU2028" s="21"/>
      <c r="AV2028" s="21"/>
      <c r="AW2028" s="21"/>
      <c r="BB2028" s="2"/>
      <c r="BD2028" s="21"/>
      <c r="BE2028" s="21"/>
      <c r="BF2028" s="21"/>
      <c r="BK2028" s="2"/>
      <c r="BM2028" s="21"/>
      <c r="BN2028" s="21"/>
      <c r="BO2028" s="21"/>
      <c r="BT2028" s="2"/>
      <c r="BV2028" s="21"/>
      <c r="BW2028" s="21"/>
      <c r="BX2028" s="21"/>
      <c r="CC2028" s="2"/>
      <c r="CE2028" s="21"/>
      <c r="CF2028" s="21"/>
      <c r="CG2028" s="21"/>
      <c r="CL2028" s="2"/>
      <c r="CN2028" s="21"/>
      <c r="CO2028" s="21"/>
      <c r="CP2028" s="21"/>
      <c r="CU2028" s="2"/>
      <c r="CW2028" s="21"/>
      <c r="CX2028" s="21"/>
      <c r="CY2028" s="21"/>
      <c r="DD2028" s="2"/>
      <c r="DF2028" s="21"/>
      <c r="DG2028" s="21"/>
      <c r="DH2028" s="21"/>
      <c r="DM2028" s="2"/>
      <c r="DO2028" s="21"/>
      <c r="DP2028" s="21"/>
      <c r="DQ2028" s="21"/>
      <c r="DV2028" s="2"/>
      <c r="DX2028" s="21"/>
      <c r="DY2028" s="21"/>
      <c r="DZ2028" s="21"/>
      <c r="EE2028" s="2"/>
      <c r="EG2028" s="21"/>
      <c r="EH2028" s="21"/>
      <c r="EI2028" s="21"/>
      <c r="EN2028" s="2"/>
      <c r="EP2028" s="21"/>
      <c r="EQ2028" s="21"/>
      <c r="ER2028" s="21"/>
      <c r="EW2028" s="2"/>
      <c r="EY2028" s="21"/>
      <c r="EZ2028" s="21"/>
      <c r="FA2028" s="21"/>
      <c r="FF2028" s="2"/>
      <c r="FH2028" s="21"/>
      <c r="FI2028" s="21"/>
      <c r="FJ2028" s="21"/>
      <c r="FO2028" s="2"/>
      <c r="FQ2028" s="21"/>
      <c r="FR2028" s="21"/>
      <c r="FS2028" s="21"/>
      <c r="FX2028" s="2"/>
      <c r="FZ2028" s="21"/>
      <c r="GA2028" s="21"/>
      <c r="GB2028" s="21"/>
      <c r="GG2028" s="2"/>
      <c r="GI2028" s="21"/>
      <c r="GJ2028" s="21"/>
      <c r="GK2028" s="21"/>
      <c r="GP2028" s="2"/>
      <c r="GR2028" s="21"/>
      <c r="GS2028" s="21"/>
      <c r="GT2028" s="21"/>
      <c r="GY2028" s="2"/>
      <c r="HA2028" s="21"/>
      <c r="HB2028" s="21"/>
      <c r="HC2028" s="21"/>
      <c r="HH2028" s="2"/>
      <c r="HJ2028" s="21"/>
      <c r="HK2028" s="21"/>
      <c r="HL2028" s="21"/>
      <c r="HQ2028" s="21"/>
      <c r="HR2028" s="21"/>
      <c r="HS2028" s="21"/>
      <c r="HT2028" s="21"/>
      <c r="HU2028" s="21"/>
      <c r="HV2028" s="21"/>
      <c r="HW2028" s="21"/>
      <c r="HX2028" s="21"/>
      <c r="HY2028" s="21"/>
      <c r="HZ2028" s="21"/>
      <c r="IA2028" s="21"/>
      <c r="IB2028" s="21"/>
      <c r="IC2028" s="21"/>
      <c r="ID2028" s="21"/>
      <c r="IE2028" s="21"/>
      <c r="IF2028" s="21"/>
      <c r="IG2028" s="21"/>
      <c r="IH2028" s="21"/>
      <c r="II2028" s="21"/>
      <c r="IJ2028" s="21"/>
      <c r="IK2028" s="21"/>
      <c r="IL2028" s="21"/>
      <c r="IM2028" s="21"/>
      <c r="IN2028" s="21"/>
      <c r="IO2028" s="21"/>
      <c r="IP2028" s="21"/>
      <c r="IQ2028" s="21"/>
      <c r="IR2028" s="21"/>
      <c r="IS2028" s="21"/>
      <c r="IT2028" s="21"/>
      <c r="IU2028" s="21"/>
      <c r="IV2028" s="21"/>
      <c r="RS2028" s="236"/>
    </row>
    <row r="2029" spans="1:487" s="17" customFormat="1">
      <c r="A2029"/>
      <c r="B2029" s="280"/>
      <c r="C2029" s="280"/>
      <c r="D2029"/>
      <c r="E2029"/>
      <c r="F2029" s="12"/>
      <c r="J2029" s="2"/>
      <c r="L2029" s="21"/>
      <c r="M2029" s="21"/>
      <c r="N2029" s="21"/>
      <c r="R2029" s="2"/>
      <c r="T2029" s="21"/>
      <c r="U2029" s="21"/>
      <c r="V2029" s="21"/>
      <c r="AA2029" s="2"/>
      <c r="AC2029" s="21"/>
      <c r="AD2029" s="21"/>
      <c r="AE2029" s="21"/>
      <c r="AJ2029" s="2"/>
      <c r="AL2029" s="21"/>
      <c r="AM2029" s="21"/>
      <c r="AN2029" s="21"/>
      <c r="AS2029" s="2"/>
      <c r="AU2029" s="21"/>
      <c r="AV2029" s="21"/>
      <c r="AW2029" s="21"/>
      <c r="BB2029" s="2"/>
      <c r="BD2029" s="21"/>
      <c r="BE2029" s="21"/>
      <c r="BF2029" s="21"/>
      <c r="BK2029" s="2"/>
      <c r="BM2029" s="21"/>
      <c r="BN2029" s="21"/>
      <c r="BO2029" s="21"/>
      <c r="BT2029" s="2"/>
      <c r="BV2029" s="21"/>
      <c r="BW2029" s="21"/>
      <c r="BX2029" s="21"/>
      <c r="CC2029" s="2"/>
      <c r="CE2029" s="21"/>
      <c r="CF2029" s="21"/>
      <c r="CG2029" s="21"/>
      <c r="CL2029" s="2"/>
      <c r="CN2029" s="21"/>
      <c r="CO2029" s="21"/>
      <c r="CP2029" s="21"/>
      <c r="CU2029" s="2"/>
      <c r="CW2029" s="21"/>
      <c r="CX2029" s="21"/>
      <c r="CY2029" s="21"/>
      <c r="DD2029" s="2"/>
      <c r="DF2029" s="21"/>
      <c r="DG2029" s="21"/>
      <c r="DH2029" s="21"/>
      <c r="DM2029" s="2"/>
      <c r="DO2029" s="21"/>
      <c r="DP2029" s="21"/>
      <c r="DQ2029" s="21"/>
      <c r="DV2029" s="2"/>
      <c r="DX2029" s="21"/>
      <c r="DY2029" s="21"/>
      <c r="DZ2029" s="21"/>
      <c r="EE2029" s="2"/>
      <c r="EG2029" s="21"/>
      <c r="EH2029" s="21"/>
      <c r="EI2029" s="21"/>
      <c r="EN2029" s="2"/>
      <c r="EP2029" s="21"/>
      <c r="EQ2029" s="21"/>
      <c r="ER2029" s="21"/>
      <c r="EW2029" s="2"/>
      <c r="EY2029" s="21"/>
      <c r="EZ2029" s="21"/>
      <c r="FA2029" s="21"/>
      <c r="FF2029" s="2"/>
      <c r="FH2029" s="21"/>
      <c r="FI2029" s="21"/>
      <c r="FJ2029" s="21"/>
      <c r="FO2029" s="2"/>
      <c r="FQ2029" s="21"/>
      <c r="FR2029" s="21"/>
      <c r="FS2029" s="21"/>
      <c r="FX2029" s="2"/>
      <c r="FZ2029" s="21"/>
      <c r="GA2029" s="21"/>
      <c r="GB2029" s="21"/>
      <c r="GG2029" s="2"/>
      <c r="GI2029" s="21"/>
      <c r="GJ2029" s="21"/>
      <c r="GK2029" s="21"/>
      <c r="GP2029" s="2"/>
      <c r="GR2029" s="21"/>
      <c r="GS2029" s="21"/>
      <c r="GT2029" s="21"/>
      <c r="GY2029" s="2"/>
      <c r="HA2029" s="21"/>
      <c r="HB2029" s="21"/>
      <c r="HC2029" s="21"/>
      <c r="HH2029" s="2"/>
      <c r="HJ2029" s="21"/>
      <c r="HK2029" s="21"/>
      <c r="HL2029" s="21"/>
      <c r="HQ2029" s="21"/>
      <c r="HR2029" s="21"/>
      <c r="HS2029" s="21"/>
      <c r="HT2029" s="21"/>
      <c r="HU2029" s="21"/>
      <c r="HV2029" s="21"/>
      <c r="HW2029" s="21"/>
      <c r="HX2029" s="21"/>
      <c r="HY2029" s="21"/>
      <c r="HZ2029" s="21"/>
      <c r="IA2029" s="21"/>
      <c r="IB2029" s="21"/>
      <c r="IC2029" s="21"/>
      <c r="ID2029" s="21"/>
      <c r="IE2029" s="21"/>
      <c r="IF2029" s="21"/>
      <c r="IG2029" s="21"/>
      <c r="IH2029" s="21"/>
      <c r="II2029" s="21"/>
      <c r="IJ2029" s="21"/>
      <c r="IK2029" s="21"/>
      <c r="IL2029" s="21"/>
      <c r="IM2029" s="21"/>
      <c r="IN2029" s="21"/>
      <c r="IO2029" s="21"/>
      <c r="IP2029" s="21"/>
      <c r="IQ2029" s="21"/>
      <c r="IR2029" s="21"/>
      <c r="IS2029" s="21"/>
      <c r="IT2029" s="21"/>
      <c r="IU2029" s="21"/>
      <c r="IV2029" s="21"/>
      <c r="RS2029" s="236"/>
    </row>
    <row r="2030" spans="1:487" s="17" customFormat="1">
      <c r="A2030"/>
      <c r="B2030" s="280"/>
      <c r="C2030" s="280"/>
      <c r="D2030"/>
      <c r="E2030"/>
      <c r="F2030" s="12"/>
      <c r="J2030" s="2"/>
      <c r="L2030" s="21"/>
      <c r="M2030" s="21"/>
      <c r="N2030" s="21"/>
      <c r="R2030" s="2"/>
      <c r="T2030" s="21"/>
      <c r="U2030" s="21"/>
      <c r="V2030" s="21"/>
      <c r="AA2030" s="2"/>
      <c r="AC2030" s="21"/>
      <c r="AD2030" s="21"/>
      <c r="AE2030" s="21"/>
      <c r="AJ2030" s="2"/>
      <c r="AL2030" s="21"/>
      <c r="AM2030" s="21"/>
      <c r="AN2030" s="21"/>
      <c r="AS2030" s="2"/>
      <c r="AU2030" s="21"/>
      <c r="AV2030" s="21"/>
      <c r="AW2030" s="21"/>
      <c r="BB2030" s="2"/>
      <c r="BD2030" s="21"/>
      <c r="BE2030" s="21"/>
      <c r="BF2030" s="21"/>
      <c r="BK2030" s="2"/>
      <c r="BM2030" s="21"/>
      <c r="BN2030" s="21"/>
      <c r="BO2030" s="21"/>
      <c r="BT2030" s="2"/>
      <c r="BV2030" s="21"/>
      <c r="BW2030" s="21"/>
      <c r="BX2030" s="21"/>
      <c r="CC2030" s="2"/>
      <c r="CE2030" s="21"/>
      <c r="CF2030" s="21"/>
      <c r="CG2030" s="21"/>
      <c r="CL2030" s="2"/>
      <c r="CN2030" s="21"/>
      <c r="CO2030" s="21"/>
      <c r="CP2030" s="21"/>
      <c r="CU2030" s="2"/>
      <c r="CW2030" s="21"/>
      <c r="CX2030" s="21"/>
      <c r="CY2030" s="21"/>
      <c r="DD2030" s="2"/>
      <c r="DF2030" s="21"/>
      <c r="DG2030" s="21"/>
      <c r="DH2030" s="21"/>
      <c r="DM2030" s="2"/>
      <c r="DO2030" s="21"/>
      <c r="DP2030" s="21"/>
      <c r="DQ2030" s="21"/>
      <c r="DV2030" s="2"/>
      <c r="DX2030" s="21"/>
      <c r="DY2030" s="21"/>
      <c r="DZ2030" s="21"/>
      <c r="EE2030" s="2"/>
      <c r="EG2030" s="21"/>
      <c r="EH2030" s="21"/>
      <c r="EI2030" s="21"/>
      <c r="EN2030" s="2"/>
      <c r="EP2030" s="21"/>
      <c r="EQ2030" s="21"/>
      <c r="ER2030" s="21"/>
      <c r="EW2030" s="2"/>
      <c r="EY2030" s="21"/>
      <c r="EZ2030" s="21"/>
      <c r="FA2030" s="21"/>
      <c r="FF2030" s="2"/>
      <c r="FH2030" s="21"/>
      <c r="FI2030" s="21"/>
      <c r="FJ2030" s="21"/>
      <c r="FO2030" s="2"/>
      <c r="FQ2030" s="21"/>
      <c r="FR2030" s="21"/>
      <c r="FS2030" s="21"/>
      <c r="FX2030" s="2"/>
      <c r="FZ2030" s="21"/>
      <c r="GA2030" s="21"/>
      <c r="GB2030" s="21"/>
      <c r="GG2030" s="2"/>
      <c r="GI2030" s="21"/>
      <c r="GJ2030" s="21"/>
      <c r="GK2030" s="21"/>
      <c r="GP2030" s="2"/>
      <c r="GR2030" s="21"/>
      <c r="GS2030" s="21"/>
      <c r="GT2030" s="21"/>
      <c r="GY2030" s="2"/>
      <c r="HA2030" s="21"/>
      <c r="HB2030" s="21"/>
      <c r="HC2030" s="21"/>
      <c r="HH2030" s="2"/>
      <c r="HJ2030" s="21"/>
      <c r="HK2030" s="21"/>
      <c r="HL2030" s="21"/>
      <c r="HQ2030" s="21"/>
      <c r="HR2030" s="21"/>
      <c r="HS2030" s="21"/>
      <c r="HT2030" s="21"/>
      <c r="HU2030" s="21"/>
      <c r="HV2030" s="21"/>
      <c r="HW2030" s="21"/>
      <c r="HX2030" s="21"/>
      <c r="HY2030" s="21"/>
      <c r="HZ2030" s="21"/>
      <c r="IA2030" s="21"/>
      <c r="IB2030" s="21"/>
      <c r="IC2030" s="21"/>
      <c r="ID2030" s="21"/>
      <c r="IE2030" s="21"/>
      <c r="IF2030" s="21"/>
      <c r="IG2030" s="21"/>
      <c r="IH2030" s="21"/>
      <c r="II2030" s="21"/>
      <c r="IJ2030" s="21"/>
      <c r="IK2030" s="21"/>
      <c r="IL2030" s="21"/>
      <c r="IM2030" s="21"/>
      <c r="IN2030" s="21"/>
      <c r="IO2030" s="21"/>
      <c r="IP2030" s="21"/>
      <c r="IQ2030" s="21"/>
      <c r="IR2030" s="21"/>
      <c r="IS2030" s="21"/>
      <c r="IT2030" s="21"/>
      <c r="IU2030" s="21"/>
      <c r="IV2030" s="21"/>
      <c r="RS2030" s="236"/>
    </row>
    <row r="2031" spans="1:487" s="17" customFormat="1">
      <c r="A2031"/>
      <c r="B2031" s="280"/>
      <c r="C2031" s="280"/>
      <c r="D2031"/>
      <c r="E2031"/>
      <c r="F2031" s="12"/>
      <c r="J2031" s="2"/>
      <c r="L2031" s="21"/>
      <c r="M2031" s="21"/>
      <c r="N2031" s="21"/>
      <c r="R2031" s="2"/>
      <c r="T2031" s="21"/>
      <c r="U2031" s="21"/>
      <c r="V2031" s="21"/>
      <c r="AA2031" s="2"/>
      <c r="AC2031" s="21"/>
      <c r="AD2031" s="21"/>
      <c r="AE2031" s="21"/>
      <c r="AJ2031" s="2"/>
      <c r="AL2031" s="21"/>
      <c r="AM2031" s="21"/>
      <c r="AN2031" s="21"/>
      <c r="AS2031" s="2"/>
      <c r="AU2031" s="21"/>
      <c r="AV2031" s="21"/>
      <c r="AW2031" s="21"/>
      <c r="BB2031" s="2"/>
      <c r="BD2031" s="21"/>
      <c r="BE2031" s="21"/>
      <c r="BF2031" s="21"/>
      <c r="BK2031" s="2"/>
      <c r="BM2031" s="21"/>
      <c r="BN2031" s="21"/>
      <c r="BO2031" s="21"/>
      <c r="BT2031" s="2"/>
      <c r="BV2031" s="21"/>
      <c r="BW2031" s="21"/>
      <c r="BX2031" s="21"/>
      <c r="CC2031" s="2"/>
      <c r="CE2031" s="21"/>
      <c r="CF2031" s="21"/>
      <c r="CG2031" s="21"/>
      <c r="CL2031" s="2"/>
      <c r="CN2031" s="21"/>
      <c r="CO2031" s="21"/>
      <c r="CP2031" s="21"/>
      <c r="CU2031" s="2"/>
      <c r="CW2031" s="21"/>
      <c r="CX2031" s="21"/>
      <c r="CY2031" s="21"/>
      <c r="DD2031" s="2"/>
      <c r="DF2031" s="21"/>
      <c r="DG2031" s="21"/>
      <c r="DH2031" s="21"/>
      <c r="DM2031" s="2"/>
      <c r="DO2031" s="21"/>
      <c r="DP2031" s="21"/>
      <c r="DQ2031" s="21"/>
      <c r="DV2031" s="2"/>
      <c r="DX2031" s="21"/>
      <c r="DY2031" s="21"/>
      <c r="DZ2031" s="21"/>
      <c r="EE2031" s="2"/>
      <c r="EG2031" s="21"/>
      <c r="EH2031" s="21"/>
      <c r="EI2031" s="21"/>
      <c r="EN2031" s="2"/>
      <c r="EP2031" s="21"/>
      <c r="EQ2031" s="21"/>
      <c r="ER2031" s="21"/>
      <c r="EW2031" s="2"/>
      <c r="EY2031" s="21"/>
      <c r="EZ2031" s="21"/>
      <c r="FA2031" s="21"/>
      <c r="FF2031" s="2"/>
      <c r="FH2031" s="21"/>
      <c r="FI2031" s="21"/>
      <c r="FJ2031" s="21"/>
      <c r="FO2031" s="2"/>
      <c r="FQ2031" s="21"/>
      <c r="FR2031" s="21"/>
      <c r="FS2031" s="21"/>
      <c r="FX2031" s="2"/>
      <c r="FZ2031" s="21"/>
      <c r="GA2031" s="21"/>
      <c r="GB2031" s="21"/>
      <c r="GG2031" s="2"/>
      <c r="GI2031" s="21"/>
      <c r="GJ2031" s="21"/>
      <c r="GK2031" s="21"/>
      <c r="GP2031" s="2"/>
      <c r="GR2031" s="21"/>
      <c r="GS2031" s="21"/>
      <c r="GT2031" s="21"/>
      <c r="GY2031" s="2"/>
      <c r="HA2031" s="21"/>
      <c r="HB2031" s="21"/>
      <c r="HC2031" s="21"/>
      <c r="HH2031" s="2"/>
      <c r="HJ2031" s="21"/>
      <c r="HK2031" s="21"/>
      <c r="HL2031" s="21"/>
      <c r="HQ2031" s="21"/>
      <c r="HR2031" s="21"/>
      <c r="HS2031" s="21"/>
      <c r="HT2031" s="21"/>
      <c r="HU2031" s="21"/>
      <c r="HV2031" s="21"/>
      <c r="HW2031" s="21"/>
      <c r="HX2031" s="21"/>
      <c r="HY2031" s="21"/>
      <c r="HZ2031" s="21"/>
      <c r="IA2031" s="21"/>
      <c r="IB2031" s="21"/>
      <c r="IC2031" s="21"/>
      <c r="ID2031" s="21"/>
      <c r="IE2031" s="21"/>
      <c r="IF2031" s="21"/>
      <c r="IG2031" s="21"/>
      <c r="IH2031" s="21"/>
      <c r="II2031" s="21"/>
      <c r="IJ2031" s="21"/>
      <c r="IK2031" s="21"/>
      <c r="IL2031" s="21"/>
      <c r="IM2031" s="21"/>
      <c r="IN2031" s="21"/>
      <c r="IO2031" s="21"/>
      <c r="IP2031" s="21"/>
      <c r="IQ2031" s="21"/>
      <c r="IR2031" s="21"/>
      <c r="IS2031" s="21"/>
      <c r="IT2031" s="21"/>
      <c r="IU2031" s="21"/>
      <c r="IV2031" s="21"/>
      <c r="RS2031" s="236"/>
    </row>
    <row r="2032" spans="1:487" s="17" customFormat="1">
      <c r="A2032"/>
      <c r="B2032" s="280"/>
      <c r="C2032" s="280"/>
      <c r="D2032"/>
      <c r="E2032"/>
      <c r="F2032" s="12"/>
      <c r="J2032" s="2"/>
      <c r="L2032" s="21"/>
      <c r="M2032" s="21"/>
      <c r="N2032" s="21"/>
      <c r="R2032" s="2"/>
      <c r="T2032" s="21"/>
      <c r="U2032" s="21"/>
      <c r="V2032" s="21"/>
      <c r="AA2032" s="2"/>
      <c r="AC2032" s="21"/>
      <c r="AD2032" s="21"/>
      <c r="AE2032" s="21"/>
      <c r="AJ2032" s="2"/>
      <c r="AL2032" s="21"/>
      <c r="AM2032" s="21"/>
      <c r="AN2032" s="21"/>
      <c r="AS2032" s="2"/>
      <c r="AU2032" s="21"/>
      <c r="AV2032" s="21"/>
      <c r="AW2032" s="21"/>
      <c r="BB2032" s="2"/>
      <c r="BD2032" s="21"/>
      <c r="BE2032" s="21"/>
      <c r="BF2032" s="21"/>
      <c r="BK2032" s="2"/>
      <c r="BM2032" s="21"/>
      <c r="BN2032" s="21"/>
      <c r="BO2032" s="21"/>
      <c r="BT2032" s="2"/>
      <c r="BV2032" s="21"/>
      <c r="BW2032" s="21"/>
      <c r="BX2032" s="21"/>
      <c r="CC2032" s="2"/>
      <c r="CE2032" s="21"/>
      <c r="CF2032" s="21"/>
      <c r="CG2032" s="21"/>
      <c r="CL2032" s="2"/>
      <c r="CN2032" s="21"/>
      <c r="CO2032" s="21"/>
      <c r="CP2032" s="21"/>
      <c r="CU2032" s="2"/>
      <c r="CW2032" s="21"/>
      <c r="CX2032" s="21"/>
      <c r="CY2032" s="21"/>
      <c r="DD2032" s="2"/>
      <c r="DF2032" s="21"/>
      <c r="DG2032" s="21"/>
      <c r="DH2032" s="21"/>
      <c r="DM2032" s="2"/>
      <c r="DO2032" s="21"/>
      <c r="DP2032" s="21"/>
      <c r="DQ2032" s="21"/>
      <c r="DV2032" s="2"/>
      <c r="DX2032" s="21"/>
      <c r="DY2032" s="21"/>
      <c r="DZ2032" s="21"/>
      <c r="EE2032" s="2"/>
      <c r="EG2032" s="21"/>
      <c r="EH2032" s="21"/>
      <c r="EI2032" s="21"/>
      <c r="EN2032" s="2"/>
      <c r="EP2032" s="21"/>
      <c r="EQ2032" s="21"/>
      <c r="ER2032" s="21"/>
      <c r="EW2032" s="2"/>
      <c r="EY2032" s="21"/>
      <c r="EZ2032" s="21"/>
      <c r="FA2032" s="21"/>
      <c r="FF2032" s="2"/>
      <c r="FH2032" s="21"/>
      <c r="FI2032" s="21"/>
      <c r="FJ2032" s="21"/>
      <c r="FO2032" s="2"/>
      <c r="FQ2032" s="21"/>
      <c r="FR2032" s="21"/>
      <c r="FS2032" s="21"/>
      <c r="FX2032" s="2"/>
      <c r="FZ2032" s="21"/>
      <c r="GA2032" s="21"/>
      <c r="GB2032" s="21"/>
      <c r="GG2032" s="2"/>
      <c r="GI2032" s="21"/>
      <c r="GJ2032" s="21"/>
      <c r="GK2032" s="21"/>
      <c r="GP2032" s="2"/>
      <c r="GR2032" s="21"/>
      <c r="GS2032" s="21"/>
      <c r="GT2032" s="21"/>
      <c r="GY2032" s="2"/>
      <c r="HA2032" s="21"/>
      <c r="HB2032" s="21"/>
      <c r="HC2032" s="21"/>
      <c r="HH2032" s="2"/>
      <c r="HJ2032" s="21"/>
      <c r="HK2032" s="21"/>
      <c r="HL2032" s="21"/>
      <c r="HQ2032" s="21"/>
      <c r="HR2032" s="21"/>
      <c r="HS2032" s="21"/>
      <c r="HT2032" s="21"/>
      <c r="HU2032" s="21"/>
      <c r="HV2032" s="21"/>
      <c r="HW2032" s="21"/>
      <c r="HX2032" s="21"/>
      <c r="HY2032" s="21"/>
      <c r="HZ2032" s="21"/>
      <c r="IA2032" s="21"/>
      <c r="IB2032" s="21"/>
      <c r="IC2032" s="21"/>
      <c r="ID2032" s="21"/>
      <c r="IE2032" s="21"/>
      <c r="IF2032" s="21"/>
      <c r="IG2032" s="21"/>
      <c r="IH2032" s="21"/>
      <c r="II2032" s="21"/>
      <c r="IJ2032" s="21"/>
      <c r="IK2032" s="21"/>
      <c r="IL2032" s="21"/>
      <c r="IM2032" s="21"/>
      <c r="IN2032" s="21"/>
      <c r="IO2032" s="21"/>
      <c r="IP2032" s="21"/>
      <c r="IQ2032" s="21"/>
      <c r="IR2032" s="21"/>
      <c r="IS2032" s="21"/>
      <c r="IT2032" s="21"/>
      <c r="IU2032" s="21"/>
      <c r="IV2032" s="21"/>
      <c r="RS2032" s="236"/>
    </row>
    <row r="2033" spans="1:487" s="17" customFormat="1">
      <c r="A2033"/>
      <c r="B2033" s="280"/>
      <c r="C2033" s="280"/>
      <c r="D2033"/>
      <c r="E2033"/>
      <c r="F2033" s="12"/>
      <c r="J2033" s="2"/>
      <c r="L2033" s="21"/>
      <c r="M2033" s="21"/>
      <c r="N2033" s="21"/>
      <c r="R2033" s="2"/>
      <c r="T2033" s="21"/>
      <c r="U2033" s="21"/>
      <c r="V2033" s="21"/>
      <c r="AA2033" s="2"/>
      <c r="AC2033" s="21"/>
      <c r="AD2033" s="21"/>
      <c r="AE2033" s="21"/>
      <c r="AJ2033" s="2"/>
      <c r="AL2033" s="21"/>
      <c r="AM2033" s="21"/>
      <c r="AN2033" s="21"/>
      <c r="AS2033" s="2"/>
      <c r="AU2033" s="21"/>
      <c r="AV2033" s="21"/>
      <c r="AW2033" s="21"/>
      <c r="BB2033" s="2"/>
      <c r="BD2033" s="21"/>
      <c r="BE2033" s="21"/>
      <c r="BF2033" s="21"/>
      <c r="BK2033" s="2"/>
      <c r="BM2033" s="21"/>
      <c r="BN2033" s="21"/>
      <c r="BO2033" s="21"/>
      <c r="BT2033" s="2"/>
      <c r="BV2033" s="21"/>
      <c r="BW2033" s="21"/>
      <c r="BX2033" s="21"/>
      <c r="CC2033" s="2"/>
      <c r="CE2033" s="21"/>
      <c r="CF2033" s="21"/>
      <c r="CG2033" s="21"/>
      <c r="CL2033" s="2"/>
      <c r="CN2033" s="21"/>
      <c r="CO2033" s="21"/>
      <c r="CP2033" s="21"/>
      <c r="CU2033" s="2"/>
      <c r="CW2033" s="21"/>
      <c r="CX2033" s="21"/>
      <c r="CY2033" s="21"/>
      <c r="DD2033" s="2"/>
      <c r="DF2033" s="21"/>
      <c r="DG2033" s="21"/>
      <c r="DH2033" s="21"/>
      <c r="DM2033" s="2"/>
      <c r="DO2033" s="21"/>
      <c r="DP2033" s="21"/>
      <c r="DQ2033" s="21"/>
      <c r="DV2033" s="2"/>
      <c r="DX2033" s="21"/>
      <c r="DY2033" s="21"/>
      <c r="DZ2033" s="21"/>
      <c r="EE2033" s="2"/>
      <c r="EG2033" s="21"/>
      <c r="EH2033" s="21"/>
      <c r="EI2033" s="21"/>
      <c r="EN2033" s="2"/>
      <c r="EP2033" s="21"/>
      <c r="EQ2033" s="21"/>
      <c r="ER2033" s="21"/>
      <c r="EW2033" s="2"/>
      <c r="EY2033" s="21"/>
      <c r="EZ2033" s="21"/>
      <c r="FA2033" s="21"/>
      <c r="FF2033" s="2"/>
      <c r="FH2033" s="21"/>
      <c r="FI2033" s="21"/>
      <c r="FJ2033" s="21"/>
      <c r="FO2033" s="2"/>
      <c r="FQ2033" s="21"/>
      <c r="FR2033" s="21"/>
      <c r="FS2033" s="21"/>
      <c r="FX2033" s="2"/>
      <c r="FZ2033" s="21"/>
      <c r="GA2033" s="21"/>
      <c r="GB2033" s="21"/>
      <c r="GG2033" s="2"/>
      <c r="GI2033" s="21"/>
      <c r="GJ2033" s="21"/>
      <c r="GK2033" s="21"/>
      <c r="GP2033" s="2"/>
      <c r="GR2033" s="21"/>
      <c r="GS2033" s="21"/>
      <c r="GT2033" s="21"/>
      <c r="GY2033" s="2"/>
      <c r="HA2033" s="21"/>
      <c r="HB2033" s="21"/>
      <c r="HC2033" s="21"/>
      <c r="HH2033" s="2"/>
      <c r="HJ2033" s="21"/>
      <c r="HK2033" s="21"/>
      <c r="HL2033" s="21"/>
      <c r="HQ2033" s="21"/>
      <c r="HR2033" s="21"/>
      <c r="HS2033" s="21"/>
      <c r="HT2033" s="21"/>
      <c r="HU2033" s="21"/>
      <c r="HV2033" s="21"/>
      <c r="HW2033" s="21"/>
      <c r="HX2033" s="21"/>
      <c r="HY2033" s="21"/>
      <c r="HZ2033" s="21"/>
      <c r="IA2033" s="21"/>
      <c r="IB2033" s="21"/>
      <c r="IC2033" s="21"/>
      <c r="ID2033" s="21"/>
      <c r="IE2033" s="21"/>
      <c r="IF2033" s="21"/>
      <c r="IG2033" s="21"/>
      <c r="IH2033" s="21"/>
      <c r="II2033" s="21"/>
      <c r="IJ2033" s="21"/>
      <c r="IK2033" s="21"/>
      <c r="IL2033" s="21"/>
      <c r="IM2033" s="21"/>
      <c r="IN2033" s="21"/>
      <c r="IO2033" s="21"/>
      <c r="IP2033" s="21"/>
      <c r="IQ2033" s="21"/>
      <c r="IR2033" s="21"/>
      <c r="IS2033" s="21"/>
      <c r="IT2033" s="21"/>
      <c r="IU2033" s="21"/>
      <c r="IV2033" s="21"/>
      <c r="RS2033" s="236"/>
    </row>
    <row r="2034" spans="1:487" s="17" customFormat="1">
      <c r="A2034"/>
      <c r="B2034" s="280"/>
      <c r="C2034" s="280"/>
      <c r="D2034"/>
      <c r="E2034"/>
      <c r="F2034" s="12"/>
      <c r="J2034" s="2"/>
      <c r="L2034" s="21"/>
      <c r="M2034" s="21"/>
      <c r="N2034" s="21"/>
      <c r="R2034" s="2"/>
      <c r="T2034" s="21"/>
      <c r="U2034" s="21"/>
      <c r="V2034" s="21"/>
      <c r="AA2034" s="2"/>
      <c r="AC2034" s="21"/>
      <c r="AD2034" s="21"/>
      <c r="AE2034" s="21"/>
      <c r="AJ2034" s="2"/>
      <c r="AL2034" s="21"/>
      <c r="AM2034" s="21"/>
      <c r="AN2034" s="21"/>
      <c r="AS2034" s="2"/>
      <c r="AU2034" s="21"/>
      <c r="AV2034" s="21"/>
      <c r="AW2034" s="21"/>
      <c r="BB2034" s="2"/>
      <c r="BD2034" s="21"/>
      <c r="BE2034" s="21"/>
      <c r="BF2034" s="21"/>
      <c r="BK2034" s="2"/>
      <c r="BM2034" s="21"/>
      <c r="BN2034" s="21"/>
      <c r="BO2034" s="21"/>
      <c r="BT2034" s="2"/>
      <c r="BV2034" s="21"/>
      <c r="BW2034" s="21"/>
      <c r="BX2034" s="21"/>
      <c r="CC2034" s="2"/>
      <c r="CE2034" s="21"/>
      <c r="CF2034" s="21"/>
      <c r="CG2034" s="21"/>
      <c r="CL2034" s="2"/>
      <c r="CN2034" s="21"/>
      <c r="CO2034" s="21"/>
      <c r="CP2034" s="21"/>
      <c r="CU2034" s="2"/>
      <c r="CW2034" s="21"/>
      <c r="CX2034" s="21"/>
      <c r="CY2034" s="21"/>
      <c r="DD2034" s="2"/>
      <c r="DF2034" s="21"/>
      <c r="DG2034" s="21"/>
      <c r="DH2034" s="21"/>
      <c r="DM2034" s="2"/>
      <c r="DO2034" s="21"/>
      <c r="DP2034" s="21"/>
      <c r="DQ2034" s="21"/>
      <c r="DV2034" s="2"/>
      <c r="DX2034" s="21"/>
      <c r="DY2034" s="21"/>
      <c r="DZ2034" s="21"/>
      <c r="EE2034" s="2"/>
      <c r="EG2034" s="21"/>
      <c r="EH2034" s="21"/>
      <c r="EI2034" s="21"/>
      <c r="EN2034" s="2"/>
      <c r="EP2034" s="21"/>
      <c r="EQ2034" s="21"/>
      <c r="ER2034" s="21"/>
      <c r="EW2034" s="2"/>
      <c r="EY2034" s="21"/>
      <c r="EZ2034" s="21"/>
      <c r="FA2034" s="21"/>
      <c r="FF2034" s="2"/>
      <c r="FH2034" s="21"/>
      <c r="FI2034" s="21"/>
      <c r="FJ2034" s="21"/>
      <c r="FO2034" s="2"/>
      <c r="FQ2034" s="21"/>
      <c r="FR2034" s="21"/>
      <c r="FS2034" s="21"/>
      <c r="FX2034" s="2"/>
      <c r="FZ2034" s="21"/>
      <c r="GA2034" s="21"/>
      <c r="GB2034" s="21"/>
      <c r="GG2034" s="2"/>
      <c r="GI2034" s="21"/>
      <c r="GJ2034" s="21"/>
      <c r="GK2034" s="21"/>
      <c r="GP2034" s="2"/>
      <c r="GR2034" s="21"/>
      <c r="GS2034" s="21"/>
      <c r="GT2034" s="21"/>
      <c r="GY2034" s="2"/>
      <c r="HA2034" s="21"/>
      <c r="HB2034" s="21"/>
      <c r="HC2034" s="21"/>
      <c r="HH2034" s="2"/>
      <c r="HJ2034" s="21"/>
      <c r="HK2034" s="21"/>
      <c r="HL2034" s="21"/>
      <c r="HQ2034" s="21"/>
      <c r="HR2034" s="21"/>
      <c r="HS2034" s="21"/>
      <c r="HT2034" s="21"/>
      <c r="HU2034" s="21"/>
      <c r="HV2034" s="21"/>
      <c r="HW2034" s="21"/>
      <c r="HX2034" s="21"/>
      <c r="HY2034" s="21"/>
      <c r="HZ2034" s="21"/>
      <c r="IA2034" s="21"/>
      <c r="IB2034" s="21"/>
      <c r="IC2034" s="21"/>
      <c r="ID2034" s="21"/>
      <c r="IE2034" s="21"/>
      <c r="IF2034" s="21"/>
      <c r="IG2034" s="21"/>
      <c r="IH2034" s="21"/>
      <c r="II2034" s="21"/>
      <c r="IJ2034" s="21"/>
      <c r="IK2034" s="21"/>
      <c r="IL2034" s="21"/>
      <c r="IM2034" s="21"/>
      <c r="IN2034" s="21"/>
      <c r="IO2034" s="21"/>
      <c r="IP2034" s="21"/>
      <c r="IQ2034" s="21"/>
      <c r="IR2034" s="21"/>
      <c r="IS2034" s="21"/>
      <c r="IT2034" s="21"/>
      <c r="IU2034" s="21"/>
      <c r="IV2034" s="21"/>
      <c r="RS2034" s="236"/>
    </row>
    <row r="2035" spans="1:487" s="17" customFormat="1">
      <c r="A2035"/>
      <c r="B2035" s="280"/>
      <c r="C2035" s="280"/>
      <c r="D2035"/>
      <c r="E2035"/>
      <c r="F2035" s="12"/>
      <c r="J2035" s="2"/>
      <c r="L2035" s="21"/>
      <c r="M2035" s="21"/>
      <c r="N2035" s="21"/>
      <c r="R2035" s="2"/>
      <c r="T2035" s="21"/>
      <c r="U2035" s="21"/>
      <c r="V2035" s="21"/>
      <c r="AA2035" s="2"/>
      <c r="AC2035" s="21"/>
      <c r="AD2035" s="21"/>
      <c r="AE2035" s="21"/>
      <c r="AJ2035" s="2"/>
      <c r="AL2035" s="21"/>
      <c r="AM2035" s="21"/>
      <c r="AN2035" s="21"/>
      <c r="AS2035" s="2"/>
      <c r="AU2035" s="21"/>
      <c r="AV2035" s="21"/>
      <c r="AW2035" s="21"/>
      <c r="BB2035" s="2"/>
      <c r="BD2035" s="21"/>
      <c r="BE2035" s="21"/>
      <c r="BF2035" s="21"/>
      <c r="BK2035" s="2"/>
      <c r="BM2035" s="21"/>
      <c r="BN2035" s="21"/>
      <c r="BO2035" s="21"/>
      <c r="BT2035" s="2"/>
      <c r="BV2035" s="21"/>
      <c r="BW2035" s="21"/>
      <c r="BX2035" s="21"/>
      <c r="CC2035" s="2"/>
      <c r="CE2035" s="21"/>
      <c r="CF2035" s="21"/>
      <c r="CG2035" s="21"/>
      <c r="CL2035" s="2"/>
      <c r="CN2035" s="21"/>
      <c r="CO2035" s="21"/>
      <c r="CP2035" s="21"/>
      <c r="CU2035" s="2"/>
      <c r="CW2035" s="21"/>
      <c r="CX2035" s="21"/>
      <c r="CY2035" s="21"/>
      <c r="DD2035" s="2"/>
      <c r="DF2035" s="21"/>
      <c r="DG2035" s="21"/>
      <c r="DH2035" s="21"/>
      <c r="DM2035" s="2"/>
      <c r="DO2035" s="21"/>
      <c r="DP2035" s="21"/>
      <c r="DQ2035" s="21"/>
      <c r="DV2035" s="2"/>
      <c r="DX2035" s="21"/>
      <c r="DY2035" s="21"/>
      <c r="DZ2035" s="21"/>
      <c r="EE2035" s="2"/>
      <c r="EG2035" s="21"/>
      <c r="EH2035" s="21"/>
      <c r="EI2035" s="21"/>
      <c r="EN2035" s="2"/>
      <c r="EP2035" s="21"/>
      <c r="EQ2035" s="21"/>
      <c r="ER2035" s="21"/>
      <c r="EW2035" s="2"/>
      <c r="EY2035" s="21"/>
      <c r="EZ2035" s="21"/>
      <c r="FA2035" s="21"/>
      <c r="FF2035" s="2"/>
      <c r="FH2035" s="21"/>
      <c r="FI2035" s="21"/>
      <c r="FJ2035" s="21"/>
      <c r="FO2035" s="2"/>
      <c r="FQ2035" s="21"/>
      <c r="FR2035" s="21"/>
      <c r="FS2035" s="21"/>
      <c r="FX2035" s="2"/>
      <c r="FZ2035" s="21"/>
      <c r="GA2035" s="21"/>
      <c r="GB2035" s="21"/>
      <c r="GG2035" s="2"/>
      <c r="GI2035" s="21"/>
      <c r="GJ2035" s="21"/>
      <c r="GK2035" s="21"/>
      <c r="GP2035" s="2"/>
      <c r="GR2035" s="21"/>
      <c r="GS2035" s="21"/>
      <c r="GT2035" s="21"/>
      <c r="GY2035" s="2"/>
      <c r="HA2035" s="21"/>
      <c r="HB2035" s="21"/>
      <c r="HC2035" s="21"/>
      <c r="HH2035" s="2"/>
      <c r="HJ2035" s="21"/>
      <c r="HK2035" s="21"/>
      <c r="HL2035" s="21"/>
      <c r="HQ2035" s="21"/>
      <c r="HR2035" s="21"/>
      <c r="HS2035" s="21"/>
      <c r="HT2035" s="21"/>
      <c r="HU2035" s="21"/>
      <c r="HV2035" s="21"/>
      <c r="HW2035" s="21"/>
      <c r="HX2035" s="21"/>
      <c r="HY2035" s="21"/>
      <c r="HZ2035" s="21"/>
      <c r="IA2035" s="21"/>
      <c r="IB2035" s="21"/>
      <c r="IC2035" s="21"/>
      <c r="ID2035" s="21"/>
      <c r="IE2035" s="21"/>
      <c r="IF2035" s="21"/>
      <c r="IG2035" s="21"/>
      <c r="IH2035" s="21"/>
      <c r="II2035" s="21"/>
      <c r="IJ2035" s="21"/>
      <c r="IK2035" s="21"/>
      <c r="IL2035" s="21"/>
      <c r="IM2035" s="21"/>
      <c r="IN2035" s="21"/>
      <c r="IO2035" s="21"/>
      <c r="IP2035" s="21"/>
      <c r="IQ2035" s="21"/>
      <c r="IR2035" s="21"/>
      <c r="IS2035" s="21"/>
      <c r="IT2035" s="21"/>
      <c r="IU2035" s="21"/>
      <c r="IV2035" s="21"/>
      <c r="RS2035" s="236"/>
    </row>
    <row r="2036" spans="1:487" s="17" customFormat="1">
      <c r="A2036"/>
      <c r="B2036" s="280"/>
      <c r="C2036" s="280"/>
      <c r="D2036"/>
      <c r="E2036"/>
      <c r="F2036" s="12"/>
      <c r="J2036" s="2"/>
      <c r="L2036" s="21"/>
      <c r="M2036" s="21"/>
      <c r="N2036" s="21"/>
      <c r="R2036" s="2"/>
      <c r="T2036" s="21"/>
      <c r="U2036" s="21"/>
      <c r="V2036" s="21"/>
      <c r="AA2036" s="2"/>
      <c r="AC2036" s="21"/>
      <c r="AD2036" s="21"/>
      <c r="AE2036" s="21"/>
      <c r="AJ2036" s="2"/>
      <c r="AL2036" s="21"/>
      <c r="AM2036" s="21"/>
      <c r="AN2036" s="21"/>
      <c r="AS2036" s="2"/>
      <c r="AU2036" s="21"/>
      <c r="AV2036" s="21"/>
      <c r="AW2036" s="21"/>
      <c r="BB2036" s="2"/>
      <c r="BD2036" s="21"/>
      <c r="BE2036" s="21"/>
      <c r="BF2036" s="21"/>
      <c r="BK2036" s="2"/>
      <c r="BM2036" s="21"/>
      <c r="BN2036" s="21"/>
      <c r="BO2036" s="21"/>
      <c r="BT2036" s="2"/>
      <c r="BV2036" s="21"/>
      <c r="BW2036" s="21"/>
      <c r="BX2036" s="21"/>
      <c r="CC2036" s="2"/>
      <c r="CE2036" s="21"/>
      <c r="CF2036" s="21"/>
      <c r="CG2036" s="21"/>
      <c r="CL2036" s="2"/>
      <c r="CN2036" s="21"/>
      <c r="CO2036" s="21"/>
      <c r="CP2036" s="21"/>
      <c r="CU2036" s="2"/>
      <c r="CW2036" s="21"/>
      <c r="CX2036" s="21"/>
      <c r="CY2036" s="21"/>
      <c r="DD2036" s="2"/>
      <c r="DF2036" s="21"/>
      <c r="DG2036" s="21"/>
      <c r="DH2036" s="21"/>
      <c r="DM2036" s="2"/>
      <c r="DO2036" s="21"/>
      <c r="DP2036" s="21"/>
      <c r="DQ2036" s="21"/>
      <c r="DV2036" s="2"/>
      <c r="DX2036" s="21"/>
      <c r="DY2036" s="21"/>
      <c r="DZ2036" s="21"/>
      <c r="EE2036" s="2"/>
      <c r="EG2036" s="21"/>
      <c r="EH2036" s="21"/>
      <c r="EI2036" s="21"/>
      <c r="EN2036" s="2"/>
      <c r="EP2036" s="21"/>
      <c r="EQ2036" s="21"/>
      <c r="ER2036" s="21"/>
      <c r="EW2036" s="2"/>
      <c r="EY2036" s="21"/>
      <c r="EZ2036" s="21"/>
      <c r="FA2036" s="21"/>
      <c r="FF2036" s="2"/>
      <c r="FH2036" s="21"/>
      <c r="FI2036" s="21"/>
      <c r="FJ2036" s="21"/>
      <c r="FO2036" s="2"/>
      <c r="FQ2036" s="21"/>
      <c r="FR2036" s="21"/>
      <c r="FS2036" s="21"/>
      <c r="FX2036" s="2"/>
      <c r="FZ2036" s="21"/>
      <c r="GA2036" s="21"/>
      <c r="GB2036" s="21"/>
      <c r="GG2036" s="2"/>
      <c r="GI2036" s="21"/>
      <c r="GJ2036" s="21"/>
      <c r="GK2036" s="21"/>
      <c r="GP2036" s="2"/>
      <c r="GR2036" s="21"/>
      <c r="GS2036" s="21"/>
      <c r="GT2036" s="21"/>
      <c r="GY2036" s="2"/>
      <c r="HA2036" s="21"/>
      <c r="HB2036" s="21"/>
      <c r="HC2036" s="21"/>
      <c r="HH2036" s="2"/>
      <c r="HJ2036" s="21"/>
      <c r="HK2036" s="21"/>
      <c r="HL2036" s="21"/>
      <c r="HQ2036" s="21"/>
      <c r="HR2036" s="21"/>
      <c r="HS2036" s="21"/>
      <c r="HT2036" s="21"/>
      <c r="HU2036" s="21"/>
      <c r="HV2036" s="21"/>
      <c r="HW2036" s="21"/>
      <c r="HX2036" s="21"/>
      <c r="HY2036" s="21"/>
      <c r="HZ2036" s="21"/>
      <c r="IA2036" s="21"/>
      <c r="IB2036" s="21"/>
      <c r="IC2036" s="21"/>
      <c r="ID2036" s="21"/>
      <c r="IE2036" s="21"/>
      <c r="IF2036" s="21"/>
      <c r="IG2036" s="21"/>
      <c r="IH2036" s="21"/>
      <c r="II2036" s="21"/>
      <c r="IJ2036" s="21"/>
      <c r="IK2036" s="21"/>
      <c r="IL2036" s="21"/>
      <c r="IM2036" s="21"/>
      <c r="IN2036" s="21"/>
      <c r="IO2036" s="21"/>
      <c r="IP2036" s="21"/>
      <c r="IQ2036" s="21"/>
      <c r="IR2036" s="21"/>
      <c r="IS2036" s="21"/>
      <c r="IT2036" s="21"/>
      <c r="IU2036" s="21"/>
      <c r="IV2036" s="21"/>
      <c r="RS2036" s="236"/>
    </row>
    <row r="2037" spans="1:487" s="17" customFormat="1">
      <c r="A2037"/>
      <c r="B2037" s="280"/>
      <c r="C2037" s="280"/>
      <c r="D2037"/>
      <c r="E2037"/>
      <c r="F2037" s="12"/>
      <c r="J2037" s="2"/>
      <c r="L2037" s="21"/>
      <c r="M2037" s="21"/>
      <c r="N2037" s="21"/>
      <c r="R2037" s="2"/>
      <c r="T2037" s="21"/>
      <c r="U2037" s="21"/>
      <c r="V2037" s="21"/>
      <c r="AA2037" s="2"/>
      <c r="AC2037" s="21"/>
      <c r="AD2037" s="21"/>
      <c r="AE2037" s="21"/>
      <c r="AJ2037" s="2"/>
      <c r="AL2037" s="21"/>
      <c r="AM2037" s="21"/>
      <c r="AN2037" s="21"/>
      <c r="AS2037" s="2"/>
      <c r="AU2037" s="21"/>
      <c r="AV2037" s="21"/>
      <c r="AW2037" s="21"/>
      <c r="BB2037" s="2"/>
      <c r="BD2037" s="21"/>
      <c r="BE2037" s="21"/>
      <c r="BF2037" s="21"/>
      <c r="BK2037" s="2"/>
      <c r="BM2037" s="21"/>
      <c r="BN2037" s="21"/>
      <c r="BO2037" s="21"/>
      <c r="BT2037" s="2"/>
      <c r="BV2037" s="21"/>
      <c r="BW2037" s="21"/>
      <c r="BX2037" s="21"/>
      <c r="CC2037" s="2"/>
      <c r="CE2037" s="21"/>
      <c r="CF2037" s="21"/>
      <c r="CG2037" s="21"/>
      <c r="CL2037" s="2"/>
      <c r="CN2037" s="21"/>
      <c r="CO2037" s="21"/>
      <c r="CP2037" s="21"/>
      <c r="CU2037" s="2"/>
      <c r="CW2037" s="21"/>
      <c r="CX2037" s="21"/>
      <c r="CY2037" s="21"/>
      <c r="DD2037" s="2"/>
      <c r="DF2037" s="21"/>
      <c r="DG2037" s="21"/>
      <c r="DH2037" s="21"/>
      <c r="DM2037" s="2"/>
      <c r="DO2037" s="21"/>
      <c r="DP2037" s="21"/>
      <c r="DQ2037" s="21"/>
      <c r="DV2037" s="2"/>
      <c r="DX2037" s="21"/>
      <c r="DY2037" s="21"/>
      <c r="DZ2037" s="21"/>
      <c r="EE2037" s="2"/>
      <c r="EG2037" s="21"/>
      <c r="EH2037" s="21"/>
      <c r="EI2037" s="21"/>
      <c r="EN2037" s="2"/>
      <c r="EP2037" s="21"/>
      <c r="EQ2037" s="21"/>
      <c r="ER2037" s="21"/>
      <c r="EW2037" s="2"/>
      <c r="EY2037" s="21"/>
      <c r="EZ2037" s="21"/>
      <c r="FA2037" s="21"/>
      <c r="FF2037" s="2"/>
      <c r="FH2037" s="21"/>
      <c r="FI2037" s="21"/>
      <c r="FJ2037" s="21"/>
      <c r="FO2037" s="2"/>
      <c r="FQ2037" s="21"/>
      <c r="FR2037" s="21"/>
      <c r="FS2037" s="21"/>
      <c r="FX2037" s="2"/>
      <c r="FZ2037" s="21"/>
      <c r="GA2037" s="21"/>
      <c r="GB2037" s="21"/>
      <c r="GG2037" s="2"/>
      <c r="GI2037" s="21"/>
      <c r="GJ2037" s="21"/>
      <c r="GK2037" s="21"/>
      <c r="GP2037" s="2"/>
      <c r="GR2037" s="21"/>
      <c r="GS2037" s="21"/>
      <c r="GT2037" s="21"/>
      <c r="GY2037" s="2"/>
      <c r="HA2037" s="21"/>
      <c r="HB2037" s="21"/>
      <c r="HC2037" s="21"/>
      <c r="HH2037" s="2"/>
      <c r="HJ2037" s="21"/>
      <c r="HK2037" s="21"/>
      <c r="HL2037" s="21"/>
      <c r="HQ2037" s="21"/>
      <c r="HR2037" s="21"/>
      <c r="HS2037" s="21"/>
      <c r="HT2037" s="21"/>
      <c r="HU2037" s="21"/>
      <c r="HV2037" s="21"/>
      <c r="HW2037" s="21"/>
      <c r="HX2037" s="21"/>
      <c r="HY2037" s="21"/>
      <c r="HZ2037" s="21"/>
      <c r="IA2037" s="21"/>
      <c r="IB2037" s="21"/>
      <c r="IC2037" s="21"/>
      <c r="ID2037" s="21"/>
      <c r="IE2037" s="21"/>
      <c r="IF2037" s="21"/>
      <c r="IG2037" s="21"/>
      <c r="IH2037" s="21"/>
      <c r="II2037" s="21"/>
      <c r="IJ2037" s="21"/>
      <c r="IK2037" s="21"/>
      <c r="IL2037" s="21"/>
      <c r="IM2037" s="21"/>
      <c r="IN2037" s="21"/>
      <c r="IO2037" s="21"/>
      <c r="IP2037" s="21"/>
      <c r="IQ2037" s="21"/>
      <c r="IR2037" s="21"/>
      <c r="IS2037" s="21"/>
      <c r="IT2037" s="21"/>
      <c r="IU2037" s="21"/>
      <c r="IV2037" s="21"/>
      <c r="RS2037" s="236"/>
    </row>
    <row r="2038" spans="1:487" s="17" customFormat="1">
      <c r="A2038"/>
      <c r="B2038"/>
      <c r="C2038"/>
      <c r="D2038"/>
      <c r="E2038"/>
      <c r="F2038" s="12"/>
      <c r="J2038" s="2"/>
      <c r="L2038" s="21"/>
      <c r="M2038" s="21"/>
      <c r="N2038" s="21"/>
      <c r="R2038" s="2"/>
      <c r="T2038" s="21"/>
      <c r="U2038" s="21"/>
      <c r="V2038" s="21"/>
      <c r="AA2038" s="2"/>
      <c r="AC2038" s="21"/>
      <c r="AD2038" s="21"/>
      <c r="AE2038" s="21"/>
      <c r="AJ2038" s="2"/>
      <c r="AL2038" s="21"/>
      <c r="AM2038" s="21"/>
      <c r="AN2038" s="21"/>
      <c r="AS2038" s="2"/>
      <c r="AU2038" s="21"/>
      <c r="AV2038" s="21"/>
      <c r="AW2038" s="21"/>
      <c r="BB2038" s="2"/>
      <c r="BD2038" s="21"/>
      <c r="BE2038" s="21"/>
      <c r="BF2038" s="21"/>
      <c r="BK2038" s="2"/>
      <c r="BM2038" s="21"/>
      <c r="BN2038" s="21"/>
      <c r="BO2038" s="21"/>
      <c r="BT2038" s="2"/>
      <c r="BV2038" s="21"/>
      <c r="BW2038" s="21"/>
      <c r="BX2038" s="21"/>
      <c r="CC2038" s="2"/>
      <c r="CE2038" s="21"/>
      <c r="CF2038" s="21"/>
      <c r="CG2038" s="21"/>
      <c r="CL2038" s="2"/>
      <c r="CN2038" s="21"/>
      <c r="CO2038" s="21"/>
      <c r="CP2038" s="21"/>
      <c r="CU2038" s="2"/>
      <c r="CW2038" s="21"/>
      <c r="CX2038" s="21"/>
      <c r="CY2038" s="21"/>
      <c r="DD2038" s="2"/>
      <c r="DF2038" s="21"/>
      <c r="DG2038" s="21"/>
      <c r="DH2038" s="21"/>
      <c r="DM2038" s="2"/>
      <c r="DO2038" s="21"/>
      <c r="DP2038" s="21"/>
      <c r="DQ2038" s="21"/>
      <c r="DV2038" s="2"/>
      <c r="DX2038" s="21"/>
      <c r="DY2038" s="21"/>
      <c r="DZ2038" s="21"/>
      <c r="EE2038" s="2"/>
      <c r="EG2038" s="21"/>
      <c r="EH2038" s="21"/>
      <c r="EI2038" s="21"/>
      <c r="EN2038" s="2"/>
      <c r="EP2038" s="21"/>
      <c r="EQ2038" s="21"/>
      <c r="ER2038" s="21"/>
      <c r="EW2038" s="2"/>
      <c r="EY2038" s="21"/>
      <c r="EZ2038" s="21"/>
      <c r="FA2038" s="21"/>
      <c r="FF2038" s="2"/>
      <c r="FH2038" s="21"/>
      <c r="FI2038" s="21"/>
      <c r="FJ2038" s="21"/>
      <c r="FO2038" s="2"/>
      <c r="FQ2038" s="21"/>
      <c r="FR2038" s="21"/>
      <c r="FS2038" s="21"/>
      <c r="FX2038" s="2"/>
      <c r="FZ2038" s="21"/>
      <c r="GA2038" s="21"/>
      <c r="GB2038" s="21"/>
      <c r="GG2038" s="2"/>
      <c r="GI2038" s="21"/>
      <c r="GJ2038" s="21"/>
      <c r="GK2038" s="21"/>
      <c r="GP2038" s="2"/>
      <c r="GR2038" s="21"/>
      <c r="GS2038" s="21"/>
      <c r="GT2038" s="21"/>
      <c r="GY2038" s="2"/>
      <c r="HA2038" s="21"/>
      <c r="HB2038" s="21"/>
      <c r="HC2038" s="21"/>
      <c r="HH2038" s="2"/>
      <c r="HJ2038" s="21"/>
      <c r="HK2038" s="21"/>
      <c r="HL2038" s="21"/>
      <c r="HQ2038" s="21"/>
      <c r="HR2038" s="21"/>
      <c r="HS2038" s="21"/>
      <c r="HT2038" s="21"/>
      <c r="HU2038" s="21"/>
      <c r="HV2038" s="21"/>
      <c r="HW2038" s="21"/>
      <c r="HX2038" s="21"/>
      <c r="HY2038" s="21"/>
      <c r="HZ2038" s="21"/>
      <c r="IA2038" s="21"/>
      <c r="IB2038" s="21"/>
      <c r="IC2038" s="21"/>
      <c r="ID2038" s="21"/>
      <c r="IE2038" s="21"/>
      <c r="IF2038" s="21"/>
      <c r="IG2038" s="21"/>
      <c r="IH2038" s="21"/>
      <c r="II2038" s="21"/>
      <c r="IJ2038" s="21"/>
      <c r="IK2038" s="21"/>
      <c r="IL2038" s="21"/>
      <c r="IM2038" s="21"/>
      <c r="IN2038" s="21"/>
      <c r="IO2038" s="21"/>
      <c r="IP2038" s="21"/>
      <c r="IQ2038" s="21"/>
      <c r="IR2038" s="21"/>
      <c r="IS2038" s="21"/>
      <c r="IT2038" s="21"/>
      <c r="IU2038" s="21"/>
      <c r="IV2038" s="21"/>
      <c r="RS2038" s="236"/>
    </row>
    <row r="2039" spans="1:487" s="17" customFormat="1">
      <c r="A2039"/>
      <c r="B2039" s="280"/>
      <c r="C2039" s="168"/>
      <c r="D2039"/>
      <c r="E2039"/>
      <c r="F2039" s="12"/>
      <c r="J2039" s="2"/>
      <c r="L2039" s="21"/>
      <c r="M2039" s="21"/>
      <c r="N2039" s="21"/>
      <c r="R2039" s="2"/>
      <c r="T2039" s="21"/>
      <c r="U2039" s="21"/>
      <c r="V2039" s="21"/>
      <c r="AA2039" s="2"/>
      <c r="AC2039" s="21"/>
      <c r="AD2039" s="21"/>
      <c r="AE2039" s="21"/>
      <c r="AJ2039" s="2"/>
      <c r="AL2039" s="21"/>
      <c r="AM2039" s="21"/>
      <c r="AN2039" s="21"/>
      <c r="AS2039" s="2"/>
      <c r="AU2039" s="21"/>
      <c r="AV2039" s="21"/>
      <c r="AW2039" s="21"/>
      <c r="BB2039" s="2"/>
      <c r="BD2039" s="21"/>
      <c r="BE2039" s="21"/>
      <c r="BF2039" s="21"/>
      <c r="BK2039" s="2"/>
      <c r="BM2039" s="21"/>
      <c r="BN2039" s="21"/>
      <c r="BO2039" s="21"/>
      <c r="BT2039" s="2"/>
      <c r="BV2039" s="21"/>
      <c r="BW2039" s="21"/>
      <c r="BX2039" s="21"/>
      <c r="CC2039" s="2"/>
      <c r="CE2039" s="21"/>
      <c r="CF2039" s="21"/>
      <c r="CG2039" s="21"/>
      <c r="CL2039" s="2"/>
      <c r="CN2039" s="21"/>
      <c r="CO2039" s="21"/>
      <c r="CP2039" s="21"/>
      <c r="CU2039" s="2"/>
      <c r="CW2039" s="21"/>
      <c r="CX2039" s="21"/>
      <c r="CY2039" s="21"/>
      <c r="DD2039" s="2"/>
      <c r="DF2039" s="21"/>
      <c r="DG2039" s="21"/>
      <c r="DH2039" s="21"/>
      <c r="DM2039" s="2"/>
      <c r="DO2039" s="21"/>
      <c r="DP2039" s="21"/>
      <c r="DQ2039" s="21"/>
      <c r="DV2039" s="2"/>
      <c r="DX2039" s="21"/>
      <c r="DY2039" s="21"/>
      <c r="DZ2039" s="21"/>
      <c r="EE2039" s="2"/>
      <c r="EG2039" s="21"/>
      <c r="EH2039" s="21"/>
      <c r="EI2039" s="21"/>
      <c r="EN2039" s="2"/>
      <c r="EP2039" s="21"/>
      <c r="EQ2039" s="21"/>
      <c r="ER2039" s="21"/>
      <c r="EW2039" s="2"/>
      <c r="EY2039" s="21"/>
      <c r="EZ2039" s="21"/>
      <c r="FA2039" s="21"/>
      <c r="FF2039" s="2"/>
      <c r="FH2039" s="21"/>
      <c r="FI2039" s="21"/>
      <c r="FJ2039" s="21"/>
      <c r="FO2039" s="2"/>
      <c r="FQ2039" s="21"/>
      <c r="FR2039" s="21"/>
      <c r="FS2039" s="21"/>
      <c r="FX2039" s="2"/>
      <c r="FZ2039" s="21"/>
      <c r="GA2039" s="21"/>
      <c r="GB2039" s="21"/>
      <c r="GG2039" s="2"/>
      <c r="GI2039" s="21"/>
      <c r="GJ2039" s="21"/>
      <c r="GK2039" s="21"/>
      <c r="GP2039" s="2"/>
      <c r="GR2039" s="21"/>
      <c r="GS2039" s="21"/>
      <c r="GT2039" s="21"/>
      <c r="GY2039" s="2"/>
      <c r="HA2039" s="21"/>
      <c r="HB2039" s="21"/>
      <c r="HC2039" s="21"/>
      <c r="HH2039" s="2"/>
      <c r="HJ2039" s="21"/>
      <c r="HK2039" s="21"/>
      <c r="HL2039" s="21"/>
      <c r="HQ2039" s="21"/>
      <c r="HR2039" s="21"/>
      <c r="HS2039" s="21"/>
      <c r="HT2039" s="21"/>
      <c r="HU2039" s="21"/>
      <c r="HV2039" s="21"/>
      <c r="HW2039" s="21"/>
      <c r="HX2039" s="21"/>
      <c r="HY2039" s="21"/>
      <c r="HZ2039" s="21"/>
      <c r="IA2039" s="21"/>
      <c r="IB2039" s="21"/>
      <c r="IC2039" s="21"/>
      <c r="ID2039" s="21"/>
      <c r="IE2039" s="21"/>
      <c r="IF2039" s="21"/>
      <c r="IG2039" s="21"/>
      <c r="IH2039" s="21"/>
      <c r="II2039" s="21"/>
      <c r="IJ2039" s="21"/>
      <c r="IK2039" s="21"/>
      <c r="IL2039" s="21"/>
      <c r="IM2039" s="21"/>
      <c r="IN2039" s="21"/>
      <c r="IO2039" s="21"/>
      <c r="IP2039" s="21"/>
      <c r="IQ2039" s="21"/>
      <c r="IR2039" s="21"/>
      <c r="IS2039" s="21"/>
      <c r="IT2039" s="21"/>
      <c r="IU2039" s="21"/>
      <c r="IV2039" s="21"/>
      <c r="RS2039" s="236"/>
    </row>
    <row r="2040" spans="1:487" s="289" customFormat="1">
      <c r="A2040" s="280"/>
      <c r="B2040" s="280"/>
      <c r="C2040" s="291"/>
      <c r="D2040" s="280"/>
      <c r="E2040" s="280"/>
      <c r="F2040" s="288"/>
      <c r="J2040" s="2"/>
      <c r="L2040" s="291"/>
      <c r="M2040" s="291"/>
      <c r="N2040" s="291"/>
      <c r="R2040" s="2"/>
      <c r="T2040" s="291"/>
      <c r="U2040" s="291"/>
      <c r="V2040" s="291"/>
      <c r="AA2040" s="2"/>
      <c r="AC2040" s="291"/>
      <c r="AD2040" s="291"/>
      <c r="AE2040" s="291"/>
      <c r="AJ2040" s="2"/>
      <c r="AL2040" s="291"/>
      <c r="AM2040" s="291"/>
      <c r="AN2040" s="291"/>
      <c r="AS2040" s="2"/>
      <c r="AU2040" s="291"/>
      <c r="AV2040" s="291"/>
      <c r="AW2040" s="291"/>
      <c r="BB2040" s="2"/>
      <c r="BD2040" s="291"/>
      <c r="BE2040" s="291"/>
      <c r="BF2040" s="291"/>
      <c r="BK2040" s="2"/>
      <c r="BM2040" s="291"/>
      <c r="BN2040" s="291"/>
      <c r="BO2040" s="291"/>
      <c r="BT2040" s="2"/>
      <c r="BV2040" s="291"/>
      <c r="BW2040" s="291"/>
      <c r="BX2040" s="291"/>
      <c r="CC2040" s="2"/>
      <c r="CE2040" s="291"/>
      <c r="CF2040" s="291"/>
      <c r="CG2040" s="291"/>
      <c r="CL2040" s="2"/>
      <c r="CN2040" s="291"/>
      <c r="CO2040" s="291"/>
      <c r="CP2040" s="291"/>
      <c r="CU2040" s="2"/>
      <c r="CW2040" s="291"/>
      <c r="CX2040" s="291"/>
      <c r="CY2040" s="291"/>
      <c r="DD2040" s="2"/>
      <c r="DF2040" s="291"/>
      <c r="DG2040" s="291"/>
      <c r="DH2040" s="291"/>
      <c r="DM2040" s="2"/>
      <c r="DO2040" s="291"/>
      <c r="DP2040" s="291"/>
      <c r="DQ2040" s="291"/>
      <c r="DV2040" s="2"/>
      <c r="DX2040" s="291"/>
      <c r="DY2040" s="291"/>
      <c r="DZ2040" s="291"/>
      <c r="EE2040" s="2"/>
      <c r="EG2040" s="291"/>
      <c r="EH2040" s="291"/>
      <c r="EI2040" s="291"/>
      <c r="EN2040" s="2"/>
      <c r="EP2040" s="291"/>
      <c r="EQ2040" s="291"/>
      <c r="ER2040" s="291"/>
      <c r="EW2040" s="2"/>
      <c r="EY2040" s="291"/>
      <c r="EZ2040" s="291"/>
      <c r="FA2040" s="291"/>
      <c r="FF2040" s="2"/>
      <c r="FH2040" s="291"/>
      <c r="FI2040" s="291"/>
      <c r="FJ2040" s="291"/>
      <c r="FO2040" s="2"/>
      <c r="FQ2040" s="291"/>
      <c r="FR2040" s="291"/>
      <c r="FS2040" s="291"/>
      <c r="FX2040" s="2"/>
      <c r="FZ2040" s="291"/>
      <c r="GA2040" s="291"/>
      <c r="GB2040" s="291"/>
      <c r="GG2040" s="2"/>
      <c r="GI2040" s="291"/>
      <c r="GJ2040" s="291"/>
      <c r="GK2040" s="291"/>
      <c r="GP2040" s="2"/>
      <c r="GR2040" s="291"/>
      <c r="GS2040" s="291"/>
      <c r="GT2040" s="291"/>
      <c r="GY2040" s="2"/>
      <c r="HA2040" s="291"/>
      <c r="HB2040" s="291"/>
      <c r="HC2040" s="291"/>
      <c r="HH2040" s="2"/>
      <c r="HJ2040" s="291"/>
      <c r="HK2040" s="291"/>
      <c r="HL2040" s="291"/>
      <c r="HQ2040" s="291"/>
      <c r="HR2040" s="291"/>
      <c r="HS2040" s="291"/>
      <c r="HT2040" s="291"/>
      <c r="HU2040" s="291"/>
      <c r="HV2040" s="291"/>
      <c r="HW2040" s="291"/>
      <c r="HX2040" s="291"/>
      <c r="HY2040" s="291"/>
      <c r="HZ2040" s="291"/>
      <c r="IA2040" s="291"/>
      <c r="IB2040" s="291"/>
      <c r="IC2040" s="291"/>
      <c r="ID2040" s="291"/>
      <c r="IE2040" s="291"/>
      <c r="IF2040" s="291"/>
      <c r="IG2040" s="291"/>
      <c r="IH2040" s="291"/>
      <c r="II2040" s="291"/>
      <c r="IJ2040" s="291"/>
      <c r="IK2040" s="291"/>
      <c r="IL2040" s="291"/>
      <c r="IM2040" s="291"/>
      <c r="IN2040" s="291"/>
      <c r="IO2040" s="291"/>
      <c r="IP2040" s="291"/>
      <c r="IQ2040" s="291"/>
      <c r="IR2040" s="291"/>
      <c r="IS2040" s="291"/>
      <c r="IT2040" s="291"/>
      <c r="IU2040" s="291"/>
      <c r="IV2040" s="291"/>
      <c r="RS2040" s="354"/>
    </row>
    <row r="2041" spans="1:487" s="17" customFormat="1">
      <c r="A2041"/>
      <c r="B2041"/>
      <c r="C2041" s="280"/>
      <c r="D2041"/>
      <c r="E2041"/>
      <c r="F2041" s="12"/>
      <c r="J2041" s="2"/>
      <c r="L2041" s="21"/>
      <c r="M2041" s="21"/>
      <c r="N2041" s="21"/>
      <c r="R2041" s="2"/>
      <c r="T2041" s="21"/>
      <c r="U2041" s="21"/>
      <c r="V2041" s="21"/>
      <c r="AA2041" s="2"/>
      <c r="AC2041" s="21"/>
      <c r="AD2041" s="21"/>
      <c r="AE2041" s="21"/>
      <c r="AJ2041" s="2"/>
      <c r="AL2041" s="21"/>
      <c r="AM2041" s="21"/>
      <c r="AN2041" s="21"/>
      <c r="AS2041" s="2"/>
      <c r="AU2041" s="21"/>
      <c r="AV2041" s="21"/>
      <c r="AW2041" s="21"/>
      <c r="BB2041" s="2"/>
      <c r="BD2041" s="21"/>
      <c r="BE2041" s="21"/>
      <c r="BF2041" s="21"/>
      <c r="BK2041" s="2"/>
      <c r="BM2041" s="21"/>
      <c r="BN2041" s="21"/>
      <c r="BO2041" s="21"/>
      <c r="BT2041" s="2"/>
      <c r="BV2041" s="21"/>
      <c r="BW2041" s="21"/>
      <c r="BX2041" s="21"/>
      <c r="CC2041" s="2"/>
      <c r="CE2041" s="21"/>
      <c r="CF2041" s="21"/>
      <c r="CG2041" s="21"/>
      <c r="CL2041" s="2"/>
      <c r="CN2041" s="21"/>
      <c r="CO2041" s="21"/>
      <c r="CP2041" s="21"/>
      <c r="CU2041" s="2"/>
      <c r="CW2041" s="21"/>
      <c r="CX2041" s="21"/>
      <c r="CY2041" s="21"/>
      <c r="DD2041" s="2"/>
      <c r="DF2041" s="21"/>
      <c r="DG2041" s="21"/>
      <c r="DH2041" s="21"/>
      <c r="DM2041" s="2"/>
      <c r="DO2041" s="21"/>
      <c r="DP2041" s="21"/>
      <c r="DQ2041" s="21"/>
      <c r="DV2041" s="2"/>
      <c r="DX2041" s="21"/>
      <c r="DY2041" s="21"/>
      <c r="DZ2041" s="21"/>
      <c r="EE2041" s="2"/>
      <c r="EG2041" s="21"/>
      <c r="EH2041" s="21"/>
      <c r="EI2041" s="21"/>
      <c r="EN2041" s="2"/>
      <c r="EP2041" s="21"/>
      <c r="EQ2041" s="21"/>
      <c r="ER2041" s="21"/>
      <c r="EW2041" s="2"/>
      <c r="EY2041" s="21"/>
      <c r="EZ2041" s="21"/>
      <c r="FA2041" s="21"/>
      <c r="FF2041" s="2"/>
      <c r="FH2041" s="21"/>
      <c r="FI2041" s="21"/>
      <c r="FJ2041" s="21"/>
      <c r="FO2041" s="2"/>
      <c r="FQ2041" s="21"/>
      <c r="FR2041" s="21"/>
      <c r="FS2041" s="21"/>
      <c r="FX2041" s="2"/>
      <c r="FZ2041" s="21"/>
      <c r="GA2041" s="21"/>
      <c r="GB2041" s="21"/>
      <c r="GG2041" s="2"/>
      <c r="GI2041" s="21"/>
      <c r="GJ2041" s="21"/>
      <c r="GK2041" s="21"/>
      <c r="GP2041" s="2"/>
      <c r="GR2041" s="21"/>
      <c r="GS2041" s="21"/>
      <c r="GT2041" s="21"/>
      <c r="GY2041" s="2"/>
      <c r="HA2041" s="21"/>
      <c r="HB2041" s="21"/>
      <c r="HC2041" s="21"/>
      <c r="HH2041" s="2"/>
      <c r="HJ2041" s="21"/>
      <c r="HK2041" s="21"/>
      <c r="HL2041" s="21"/>
      <c r="HQ2041" s="21"/>
      <c r="HR2041" s="21"/>
      <c r="HS2041" s="21"/>
      <c r="HT2041" s="21"/>
      <c r="HU2041" s="21"/>
      <c r="HV2041" s="21"/>
      <c r="HW2041" s="21"/>
      <c r="HX2041" s="21"/>
      <c r="HY2041" s="21"/>
      <c r="HZ2041" s="21"/>
      <c r="IA2041" s="21"/>
      <c r="IB2041" s="21"/>
      <c r="IC2041" s="21"/>
      <c r="ID2041" s="21"/>
      <c r="IE2041" s="21"/>
      <c r="IF2041" s="21"/>
      <c r="IG2041" s="21"/>
      <c r="IH2041" s="21"/>
      <c r="II2041" s="21"/>
      <c r="IJ2041" s="21"/>
      <c r="IK2041" s="21"/>
      <c r="IL2041" s="21"/>
      <c r="IM2041" s="21"/>
      <c r="IN2041" s="21"/>
      <c r="IO2041" s="21"/>
      <c r="IP2041" s="21"/>
      <c r="IQ2041" s="21"/>
      <c r="IR2041" s="21"/>
      <c r="IS2041" s="21"/>
      <c r="IT2041" s="21"/>
      <c r="IU2041" s="21"/>
      <c r="IV2041" s="21"/>
      <c r="RS2041" s="236"/>
    </row>
    <row r="2042" spans="1:487" s="17" customFormat="1">
      <c r="A2042"/>
      <c r="B2042"/>
      <c r="C2042" s="280"/>
      <c r="D2042"/>
      <c r="E2042"/>
      <c r="F2042" s="12"/>
      <c r="J2042" s="2"/>
      <c r="L2042" s="21"/>
      <c r="M2042" s="21"/>
      <c r="N2042" s="21"/>
      <c r="R2042" s="2"/>
      <c r="T2042" s="21"/>
      <c r="U2042" s="21"/>
      <c r="V2042" s="21"/>
      <c r="AA2042" s="2"/>
      <c r="AC2042" s="21"/>
      <c r="AD2042" s="21"/>
      <c r="AE2042" s="21"/>
      <c r="AJ2042" s="2"/>
      <c r="AL2042" s="21"/>
      <c r="AM2042" s="21"/>
      <c r="AN2042" s="21"/>
      <c r="AS2042" s="2"/>
      <c r="AU2042" s="21"/>
      <c r="AV2042" s="21"/>
      <c r="AW2042" s="21"/>
      <c r="BB2042" s="2"/>
      <c r="BD2042" s="21"/>
      <c r="BE2042" s="21"/>
      <c r="BF2042" s="21"/>
      <c r="BK2042" s="2"/>
      <c r="BM2042" s="21"/>
      <c r="BN2042" s="21"/>
      <c r="BO2042" s="21"/>
      <c r="BT2042" s="2"/>
      <c r="BV2042" s="21"/>
      <c r="BW2042" s="21"/>
      <c r="BX2042" s="21"/>
      <c r="CC2042" s="2"/>
      <c r="CE2042" s="21"/>
      <c r="CF2042" s="21"/>
      <c r="CG2042" s="21"/>
      <c r="CL2042" s="2"/>
      <c r="CN2042" s="21"/>
      <c r="CO2042" s="21"/>
      <c r="CP2042" s="21"/>
      <c r="CU2042" s="2"/>
      <c r="CW2042" s="21"/>
      <c r="CX2042" s="21"/>
      <c r="CY2042" s="21"/>
      <c r="DD2042" s="2"/>
      <c r="DF2042" s="21"/>
      <c r="DG2042" s="21"/>
      <c r="DH2042" s="21"/>
      <c r="DM2042" s="2"/>
      <c r="DO2042" s="21"/>
      <c r="DP2042" s="21"/>
      <c r="DQ2042" s="21"/>
      <c r="DV2042" s="2"/>
      <c r="DX2042" s="21"/>
      <c r="DY2042" s="21"/>
      <c r="DZ2042" s="21"/>
      <c r="EE2042" s="2"/>
      <c r="EG2042" s="21"/>
      <c r="EH2042" s="21"/>
      <c r="EI2042" s="21"/>
      <c r="EN2042" s="2"/>
      <c r="EP2042" s="21"/>
      <c r="EQ2042" s="21"/>
      <c r="ER2042" s="21"/>
      <c r="EW2042" s="2"/>
      <c r="EY2042" s="21"/>
      <c r="EZ2042" s="21"/>
      <c r="FA2042" s="21"/>
      <c r="FF2042" s="2"/>
      <c r="FH2042" s="21"/>
      <c r="FI2042" s="21"/>
      <c r="FJ2042" s="21"/>
      <c r="FO2042" s="2"/>
      <c r="FQ2042" s="21"/>
      <c r="FR2042" s="21"/>
      <c r="FS2042" s="21"/>
      <c r="FX2042" s="2"/>
      <c r="FZ2042" s="21"/>
      <c r="GA2042" s="21"/>
      <c r="GB2042" s="21"/>
      <c r="GG2042" s="2"/>
      <c r="GI2042" s="21"/>
      <c r="GJ2042" s="21"/>
      <c r="GK2042" s="21"/>
      <c r="GP2042" s="2"/>
      <c r="GR2042" s="21"/>
      <c r="GS2042" s="21"/>
      <c r="GT2042" s="21"/>
      <c r="GY2042" s="2"/>
      <c r="HA2042" s="21"/>
      <c r="HB2042" s="21"/>
      <c r="HC2042" s="21"/>
      <c r="HH2042" s="2"/>
      <c r="HJ2042" s="21"/>
      <c r="HK2042" s="21"/>
      <c r="HL2042" s="21"/>
      <c r="HQ2042" s="21"/>
      <c r="HR2042" s="21"/>
      <c r="HS2042" s="21"/>
      <c r="HT2042" s="21"/>
      <c r="HU2042" s="21"/>
      <c r="HV2042" s="21"/>
      <c r="HW2042" s="21"/>
      <c r="HX2042" s="21"/>
      <c r="HY2042" s="21"/>
      <c r="HZ2042" s="21"/>
      <c r="IA2042" s="21"/>
      <c r="IB2042" s="21"/>
      <c r="IC2042" s="21"/>
      <c r="ID2042" s="21"/>
      <c r="IE2042" s="21"/>
      <c r="IF2042" s="21"/>
      <c r="IG2042" s="21"/>
      <c r="IH2042" s="21"/>
      <c r="II2042" s="21"/>
      <c r="IJ2042" s="21"/>
      <c r="IK2042" s="21"/>
      <c r="IL2042" s="21"/>
      <c r="IM2042" s="21"/>
      <c r="IN2042" s="21"/>
      <c r="IO2042" s="21"/>
      <c r="IP2042" s="21"/>
      <c r="IQ2042" s="21"/>
      <c r="IR2042" s="21"/>
      <c r="IS2042" s="21"/>
      <c r="IT2042" s="21"/>
      <c r="IU2042" s="21"/>
      <c r="IV2042" s="21"/>
      <c r="RS2042" s="236"/>
    </row>
    <row r="2043" spans="1:487" s="17" customFormat="1">
      <c r="A2043"/>
      <c r="B2043"/>
      <c r="C2043" s="280"/>
      <c r="D2043"/>
      <c r="E2043"/>
      <c r="F2043" s="12"/>
      <c r="J2043" s="2"/>
      <c r="L2043" s="21"/>
      <c r="M2043" s="21"/>
      <c r="N2043" s="21"/>
      <c r="R2043" s="2"/>
      <c r="T2043" s="21"/>
      <c r="U2043" s="21"/>
      <c r="V2043" s="21"/>
      <c r="AA2043" s="2"/>
      <c r="AC2043" s="21"/>
      <c r="AD2043" s="21"/>
      <c r="AE2043" s="21"/>
      <c r="AJ2043" s="2"/>
      <c r="AL2043" s="21"/>
      <c r="AM2043" s="21"/>
      <c r="AN2043" s="21"/>
      <c r="AS2043" s="2"/>
      <c r="AU2043" s="21"/>
      <c r="AV2043" s="21"/>
      <c r="AW2043" s="21"/>
      <c r="BB2043" s="2"/>
      <c r="BD2043" s="21"/>
      <c r="BE2043" s="21"/>
      <c r="BF2043" s="21"/>
      <c r="BK2043" s="2"/>
      <c r="BM2043" s="21"/>
      <c r="BN2043" s="21"/>
      <c r="BO2043" s="21"/>
      <c r="BT2043" s="2"/>
      <c r="BV2043" s="21"/>
      <c r="BW2043" s="21"/>
      <c r="BX2043" s="21"/>
      <c r="CC2043" s="2"/>
      <c r="CE2043" s="21"/>
      <c r="CF2043" s="21"/>
      <c r="CG2043" s="21"/>
      <c r="CL2043" s="2"/>
      <c r="CN2043" s="21"/>
      <c r="CO2043" s="21"/>
      <c r="CP2043" s="21"/>
      <c r="CU2043" s="2"/>
      <c r="CW2043" s="21"/>
      <c r="CX2043" s="21"/>
      <c r="CY2043" s="21"/>
      <c r="DD2043" s="2"/>
      <c r="DF2043" s="21"/>
      <c r="DG2043" s="21"/>
      <c r="DH2043" s="21"/>
      <c r="DM2043" s="2"/>
      <c r="DO2043" s="21"/>
      <c r="DP2043" s="21"/>
      <c r="DQ2043" s="21"/>
      <c r="DV2043" s="2"/>
      <c r="DX2043" s="21"/>
      <c r="DY2043" s="21"/>
      <c r="DZ2043" s="21"/>
      <c r="EE2043" s="2"/>
      <c r="EG2043" s="21"/>
      <c r="EH2043" s="21"/>
      <c r="EI2043" s="21"/>
      <c r="EN2043" s="2"/>
      <c r="EP2043" s="21"/>
      <c r="EQ2043" s="21"/>
      <c r="ER2043" s="21"/>
      <c r="EW2043" s="2"/>
      <c r="EY2043" s="21"/>
      <c r="EZ2043" s="21"/>
      <c r="FA2043" s="21"/>
      <c r="FF2043" s="2"/>
      <c r="FH2043" s="21"/>
      <c r="FI2043" s="21"/>
      <c r="FJ2043" s="21"/>
      <c r="FO2043" s="2"/>
      <c r="FQ2043" s="21"/>
      <c r="FR2043" s="21"/>
      <c r="FS2043" s="21"/>
      <c r="FX2043" s="2"/>
      <c r="FZ2043" s="21"/>
      <c r="GA2043" s="21"/>
      <c r="GB2043" s="21"/>
      <c r="GG2043" s="2"/>
      <c r="GI2043" s="21"/>
      <c r="GJ2043" s="21"/>
      <c r="GK2043" s="21"/>
      <c r="GP2043" s="2"/>
      <c r="GR2043" s="21"/>
      <c r="GS2043" s="21"/>
      <c r="GT2043" s="21"/>
      <c r="GY2043" s="2"/>
      <c r="HA2043" s="21"/>
      <c r="HB2043" s="21"/>
      <c r="HC2043" s="21"/>
      <c r="HH2043" s="2"/>
      <c r="HJ2043" s="21"/>
      <c r="HK2043" s="21"/>
      <c r="HL2043" s="21"/>
      <c r="HQ2043" s="21"/>
      <c r="HR2043" s="21"/>
      <c r="HS2043" s="21"/>
      <c r="HT2043" s="21"/>
      <c r="HU2043" s="21"/>
      <c r="HV2043" s="21"/>
      <c r="HW2043" s="21"/>
      <c r="HX2043" s="21"/>
      <c r="HY2043" s="21"/>
      <c r="HZ2043" s="21"/>
      <c r="IA2043" s="21"/>
      <c r="IB2043" s="21"/>
      <c r="IC2043" s="21"/>
      <c r="ID2043" s="21"/>
      <c r="IE2043" s="21"/>
      <c r="IF2043" s="21"/>
      <c r="IG2043" s="21"/>
      <c r="IH2043" s="21"/>
      <c r="II2043" s="21"/>
      <c r="IJ2043" s="21"/>
      <c r="IK2043" s="21"/>
      <c r="IL2043" s="21"/>
      <c r="IM2043" s="21"/>
      <c r="IN2043" s="21"/>
      <c r="IO2043" s="21"/>
      <c r="IP2043" s="21"/>
      <c r="IQ2043" s="21"/>
      <c r="IR2043" s="21"/>
      <c r="IS2043" s="21"/>
      <c r="IT2043" s="21"/>
      <c r="IU2043" s="21"/>
      <c r="IV2043" s="21"/>
      <c r="RS2043" s="236"/>
    </row>
    <row r="2044" spans="1:487" s="17" customFormat="1">
      <c r="A2044"/>
      <c r="B2044"/>
      <c r="C2044" s="280"/>
      <c r="D2044"/>
      <c r="E2044"/>
      <c r="F2044" s="12"/>
      <c r="J2044" s="2"/>
      <c r="L2044" s="21"/>
      <c r="M2044" s="21"/>
      <c r="N2044" s="21"/>
      <c r="R2044" s="2"/>
      <c r="T2044" s="21"/>
      <c r="U2044" s="21"/>
      <c r="V2044" s="21"/>
      <c r="AA2044" s="2"/>
      <c r="AC2044" s="21"/>
      <c r="AD2044" s="21"/>
      <c r="AE2044" s="21"/>
      <c r="AJ2044" s="2"/>
      <c r="AL2044" s="21"/>
      <c r="AM2044" s="21"/>
      <c r="AN2044" s="21"/>
      <c r="AS2044" s="2"/>
      <c r="AU2044" s="21"/>
      <c r="AV2044" s="21"/>
      <c r="AW2044" s="21"/>
      <c r="BB2044" s="2"/>
      <c r="BD2044" s="21"/>
      <c r="BE2044" s="21"/>
      <c r="BF2044" s="21"/>
      <c r="BK2044" s="2"/>
      <c r="BM2044" s="21"/>
      <c r="BN2044" s="21"/>
      <c r="BO2044" s="21"/>
      <c r="BT2044" s="2"/>
      <c r="BV2044" s="21"/>
      <c r="BW2044" s="21"/>
      <c r="BX2044" s="21"/>
      <c r="CC2044" s="2"/>
      <c r="CE2044" s="21"/>
      <c r="CF2044" s="21"/>
      <c r="CG2044" s="21"/>
      <c r="CL2044" s="2"/>
      <c r="CN2044" s="21"/>
      <c r="CO2044" s="21"/>
      <c r="CP2044" s="21"/>
      <c r="CU2044" s="2"/>
      <c r="CW2044" s="21"/>
      <c r="CX2044" s="21"/>
      <c r="CY2044" s="21"/>
      <c r="DD2044" s="2"/>
      <c r="DF2044" s="21"/>
      <c r="DG2044" s="21"/>
      <c r="DH2044" s="21"/>
      <c r="DM2044" s="2"/>
      <c r="DO2044" s="21"/>
      <c r="DP2044" s="21"/>
      <c r="DQ2044" s="21"/>
      <c r="DV2044" s="2"/>
      <c r="DX2044" s="21"/>
      <c r="DY2044" s="21"/>
      <c r="DZ2044" s="21"/>
      <c r="EE2044" s="2"/>
      <c r="EG2044" s="21"/>
      <c r="EH2044" s="21"/>
      <c r="EI2044" s="21"/>
      <c r="EN2044" s="2"/>
      <c r="EP2044" s="21"/>
      <c r="EQ2044" s="21"/>
      <c r="ER2044" s="21"/>
      <c r="EW2044" s="2"/>
      <c r="EY2044" s="21"/>
      <c r="EZ2044" s="21"/>
      <c r="FA2044" s="21"/>
      <c r="FF2044" s="2"/>
      <c r="FH2044" s="21"/>
      <c r="FI2044" s="21"/>
      <c r="FJ2044" s="21"/>
      <c r="FO2044" s="2"/>
      <c r="FQ2044" s="21"/>
      <c r="FR2044" s="21"/>
      <c r="FS2044" s="21"/>
      <c r="FX2044" s="2"/>
      <c r="FZ2044" s="21"/>
      <c r="GA2044" s="21"/>
      <c r="GB2044" s="21"/>
      <c r="GG2044" s="2"/>
      <c r="GI2044" s="21"/>
      <c r="GJ2044" s="21"/>
      <c r="GK2044" s="21"/>
      <c r="GP2044" s="2"/>
      <c r="GR2044" s="21"/>
      <c r="GS2044" s="21"/>
      <c r="GT2044" s="21"/>
      <c r="GY2044" s="2"/>
      <c r="HA2044" s="21"/>
      <c r="HB2044" s="21"/>
      <c r="HC2044" s="21"/>
      <c r="HH2044" s="2"/>
      <c r="HJ2044" s="21"/>
      <c r="HK2044" s="21"/>
      <c r="HL2044" s="21"/>
      <c r="HQ2044" s="21"/>
      <c r="HR2044" s="21"/>
      <c r="HS2044" s="21"/>
      <c r="HT2044" s="21"/>
      <c r="HU2044" s="21"/>
      <c r="HV2044" s="21"/>
      <c r="HW2044" s="21"/>
      <c r="HX2044" s="21"/>
      <c r="HY2044" s="21"/>
      <c r="HZ2044" s="21"/>
      <c r="IA2044" s="21"/>
      <c r="IB2044" s="21"/>
      <c r="IC2044" s="21"/>
      <c r="ID2044" s="21"/>
      <c r="IE2044" s="21"/>
      <c r="IF2044" s="21"/>
      <c r="IG2044" s="21"/>
      <c r="IH2044" s="21"/>
      <c r="II2044" s="21"/>
      <c r="IJ2044" s="21"/>
      <c r="IK2044" s="21"/>
      <c r="IL2044" s="21"/>
      <c r="IM2044" s="21"/>
      <c r="IN2044" s="21"/>
      <c r="IO2044" s="21"/>
      <c r="IP2044" s="21"/>
      <c r="IQ2044" s="21"/>
      <c r="IR2044" s="21"/>
      <c r="IS2044" s="21"/>
      <c r="IT2044" s="21"/>
      <c r="IU2044" s="21"/>
      <c r="IV2044" s="21"/>
      <c r="RS2044" s="236"/>
    </row>
    <row r="2045" spans="1:487" s="17" customFormat="1">
      <c r="A2045"/>
      <c r="B2045"/>
      <c r="C2045" s="280"/>
      <c r="D2045"/>
      <c r="E2045"/>
      <c r="F2045" s="12"/>
      <c r="J2045" s="2"/>
      <c r="L2045" s="21"/>
      <c r="M2045" s="21"/>
      <c r="N2045" s="21"/>
      <c r="R2045" s="2"/>
      <c r="T2045" s="21"/>
      <c r="U2045" s="21"/>
      <c r="V2045" s="21"/>
      <c r="AA2045" s="2"/>
      <c r="AC2045" s="21"/>
      <c r="AD2045" s="21"/>
      <c r="AE2045" s="21"/>
      <c r="AJ2045" s="2"/>
      <c r="AL2045" s="21"/>
      <c r="AM2045" s="21"/>
      <c r="AN2045" s="21"/>
      <c r="AS2045" s="2"/>
      <c r="AU2045" s="21"/>
      <c r="AV2045" s="21"/>
      <c r="AW2045" s="21"/>
      <c r="BB2045" s="2"/>
      <c r="BD2045" s="21"/>
      <c r="BE2045" s="21"/>
      <c r="BF2045" s="21"/>
      <c r="BK2045" s="2"/>
      <c r="BM2045" s="21"/>
      <c r="BN2045" s="21"/>
      <c r="BO2045" s="21"/>
      <c r="BT2045" s="2"/>
      <c r="BV2045" s="21"/>
      <c r="BW2045" s="21"/>
      <c r="BX2045" s="21"/>
      <c r="CC2045" s="2"/>
      <c r="CE2045" s="21"/>
      <c r="CF2045" s="21"/>
      <c r="CG2045" s="21"/>
      <c r="CL2045" s="2"/>
      <c r="CN2045" s="21"/>
      <c r="CO2045" s="21"/>
      <c r="CP2045" s="21"/>
      <c r="CU2045" s="2"/>
      <c r="CW2045" s="21"/>
      <c r="CX2045" s="21"/>
      <c r="CY2045" s="21"/>
      <c r="DD2045" s="2"/>
      <c r="DF2045" s="21"/>
      <c r="DG2045" s="21"/>
      <c r="DH2045" s="21"/>
      <c r="DM2045" s="2"/>
      <c r="DO2045" s="21"/>
      <c r="DP2045" s="21"/>
      <c r="DQ2045" s="21"/>
      <c r="DV2045" s="2"/>
      <c r="DX2045" s="21"/>
      <c r="DY2045" s="21"/>
      <c r="DZ2045" s="21"/>
      <c r="EE2045" s="2"/>
      <c r="EG2045" s="21"/>
      <c r="EH2045" s="21"/>
      <c r="EI2045" s="21"/>
      <c r="EN2045" s="2"/>
      <c r="EP2045" s="21"/>
      <c r="EQ2045" s="21"/>
      <c r="ER2045" s="21"/>
      <c r="EW2045" s="2"/>
      <c r="EY2045" s="21"/>
      <c r="EZ2045" s="21"/>
      <c r="FA2045" s="21"/>
      <c r="FF2045" s="2"/>
      <c r="FH2045" s="21"/>
      <c r="FI2045" s="21"/>
      <c r="FJ2045" s="21"/>
      <c r="FO2045" s="2"/>
      <c r="FQ2045" s="21"/>
      <c r="FR2045" s="21"/>
      <c r="FS2045" s="21"/>
      <c r="FX2045" s="2"/>
      <c r="FZ2045" s="21"/>
      <c r="GA2045" s="21"/>
      <c r="GB2045" s="21"/>
      <c r="GG2045" s="2"/>
      <c r="GI2045" s="21"/>
      <c r="GJ2045" s="21"/>
      <c r="GK2045" s="21"/>
      <c r="GP2045" s="2"/>
      <c r="GR2045" s="21"/>
      <c r="GS2045" s="21"/>
      <c r="GT2045" s="21"/>
      <c r="GY2045" s="2"/>
      <c r="HA2045" s="21"/>
      <c r="HB2045" s="21"/>
      <c r="HC2045" s="21"/>
      <c r="HH2045" s="2"/>
      <c r="HJ2045" s="21"/>
      <c r="HK2045" s="21"/>
      <c r="HL2045" s="21"/>
      <c r="HQ2045" s="21"/>
      <c r="HR2045" s="21"/>
      <c r="HS2045" s="21"/>
      <c r="HT2045" s="21"/>
      <c r="HU2045" s="21"/>
      <c r="HV2045" s="21"/>
      <c r="HW2045" s="21"/>
      <c r="HX2045" s="21"/>
      <c r="HY2045" s="21"/>
      <c r="HZ2045" s="21"/>
      <c r="IA2045" s="21"/>
      <c r="IB2045" s="21"/>
      <c r="IC2045" s="21"/>
      <c r="ID2045" s="21"/>
      <c r="IE2045" s="21"/>
      <c r="IF2045" s="21"/>
      <c r="IG2045" s="21"/>
      <c r="IH2045" s="21"/>
      <c r="II2045" s="21"/>
      <c r="IJ2045" s="21"/>
      <c r="IK2045" s="21"/>
      <c r="IL2045" s="21"/>
      <c r="IM2045" s="21"/>
      <c r="IN2045" s="21"/>
      <c r="IO2045" s="21"/>
      <c r="IP2045" s="21"/>
      <c r="IQ2045" s="21"/>
      <c r="IR2045" s="21"/>
      <c r="IS2045" s="21"/>
      <c r="IT2045" s="21"/>
      <c r="IU2045" s="21"/>
      <c r="IV2045" s="21"/>
      <c r="RS2045" s="236"/>
    </row>
    <row r="2046" spans="1:487" s="17" customFormat="1">
      <c r="A2046"/>
      <c r="B2046"/>
      <c r="C2046"/>
      <c r="D2046"/>
      <c r="E2046"/>
      <c r="F2046" s="12"/>
      <c r="J2046" s="2"/>
      <c r="L2046" s="21"/>
      <c r="M2046" s="21"/>
      <c r="N2046" s="21"/>
      <c r="R2046" s="2"/>
      <c r="T2046" s="21"/>
      <c r="U2046" s="21"/>
      <c r="V2046" s="21"/>
      <c r="AA2046" s="2"/>
      <c r="AC2046" s="21"/>
      <c r="AD2046" s="21"/>
      <c r="AE2046" s="21"/>
      <c r="AJ2046" s="2"/>
      <c r="AL2046" s="21"/>
      <c r="AM2046" s="21"/>
      <c r="AN2046" s="21"/>
      <c r="AS2046" s="2"/>
      <c r="AU2046" s="21"/>
      <c r="AV2046" s="21"/>
      <c r="AW2046" s="21"/>
      <c r="BB2046" s="2"/>
      <c r="BD2046" s="21"/>
      <c r="BE2046" s="21"/>
      <c r="BF2046" s="21"/>
      <c r="BK2046" s="2"/>
      <c r="BM2046" s="21"/>
      <c r="BN2046" s="21"/>
      <c r="BO2046" s="21"/>
      <c r="BT2046" s="2"/>
      <c r="BV2046" s="21"/>
      <c r="BW2046" s="21"/>
      <c r="BX2046" s="21"/>
      <c r="CC2046" s="2"/>
      <c r="CE2046" s="21"/>
      <c r="CF2046" s="21"/>
      <c r="CG2046" s="21"/>
      <c r="CL2046" s="2"/>
      <c r="CN2046" s="21"/>
      <c r="CO2046" s="21"/>
      <c r="CP2046" s="21"/>
      <c r="CU2046" s="2"/>
      <c r="CW2046" s="21"/>
      <c r="CX2046" s="21"/>
      <c r="CY2046" s="21"/>
      <c r="DD2046" s="2"/>
      <c r="DF2046" s="21"/>
      <c r="DG2046" s="21"/>
      <c r="DH2046" s="21"/>
      <c r="DM2046" s="2"/>
      <c r="DO2046" s="21"/>
      <c r="DP2046" s="21"/>
      <c r="DQ2046" s="21"/>
      <c r="DV2046" s="2"/>
      <c r="DX2046" s="21"/>
      <c r="DY2046" s="21"/>
      <c r="DZ2046" s="21"/>
      <c r="EE2046" s="2"/>
      <c r="EG2046" s="21"/>
      <c r="EH2046" s="21"/>
      <c r="EI2046" s="21"/>
      <c r="EN2046" s="2"/>
      <c r="EP2046" s="21"/>
      <c r="EQ2046" s="21"/>
      <c r="ER2046" s="21"/>
      <c r="EW2046" s="2"/>
      <c r="EY2046" s="21"/>
      <c r="EZ2046" s="21"/>
      <c r="FA2046" s="21"/>
      <c r="FF2046" s="2"/>
      <c r="FH2046" s="21"/>
      <c r="FI2046" s="21"/>
      <c r="FJ2046" s="21"/>
      <c r="FO2046" s="2"/>
      <c r="FQ2046" s="21"/>
      <c r="FR2046" s="21"/>
      <c r="FS2046" s="21"/>
      <c r="FX2046" s="2"/>
      <c r="FZ2046" s="21"/>
      <c r="GA2046" s="21"/>
      <c r="GB2046" s="21"/>
      <c r="GG2046" s="2"/>
      <c r="GI2046" s="21"/>
      <c r="GJ2046" s="21"/>
      <c r="GK2046" s="21"/>
      <c r="GP2046" s="2"/>
      <c r="GR2046" s="21"/>
      <c r="GS2046" s="21"/>
      <c r="GT2046" s="21"/>
      <c r="GY2046" s="2"/>
      <c r="HA2046" s="21"/>
      <c r="HB2046" s="21"/>
      <c r="HC2046" s="21"/>
      <c r="HH2046" s="2"/>
      <c r="HJ2046" s="21"/>
      <c r="HK2046" s="21"/>
      <c r="HL2046" s="21"/>
      <c r="HQ2046" s="21"/>
      <c r="HR2046" s="21"/>
      <c r="HS2046" s="21"/>
      <c r="HT2046" s="21"/>
      <c r="HU2046" s="21"/>
      <c r="HV2046" s="21"/>
      <c r="HW2046" s="21"/>
      <c r="HX2046" s="21"/>
      <c r="HY2046" s="21"/>
      <c r="HZ2046" s="21"/>
      <c r="IA2046" s="21"/>
      <c r="IB2046" s="21"/>
      <c r="IC2046" s="21"/>
      <c r="ID2046" s="21"/>
      <c r="IE2046" s="21"/>
      <c r="IF2046" s="21"/>
      <c r="IG2046" s="21"/>
      <c r="IH2046" s="21"/>
      <c r="II2046" s="21"/>
      <c r="IJ2046" s="21"/>
      <c r="IK2046" s="21"/>
      <c r="IL2046" s="21"/>
      <c r="IM2046" s="21"/>
      <c r="IN2046" s="21"/>
      <c r="IO2046" s="21"/>
      <c r="IP2046" s="21"/>
      <c r="IQ2046" s="21"/>
      <c r="IR2046" s="21"/>
      <c r="IS2046" s="21"/>
      <c r="IT2046" s="21"/>
      <c r="IU2046" s="21"/>
      <c r="IV2046" s="21"/>
      <c r="RS2046" s="236"/>
    </row>
    <row r="2047" spans="1:487" s="17" customFormat="1">
      <c r="A2047"/>
      <c r="B2047"/>
      <c r="C2047"/>
      <c r="D2047"/>
      <c r="E2047"/>
      <c r="F2047" s="12"/>
      <c r="J2047" s="2"/>
      <c r="L2047" s="21"/>
      <c r="M2047" s="21"/>
      <c r="N2047" s="21"/>
      <c r="R2047" s="2"/>
      <c r="T2047" s="21"/>
      <c r="U2047" s="21"/>
      <c r="V2047" s="21"/>
      <c r="AA2047" s="2"/>
      <c r="AC2047" s="21"/>
      <c r="AD2047" s="21"/>
      <c r="AE2047" s="21"/>
      <c r="AJ2047" s="2"/>
      <c r="AL2047" s="21"/>
      <c r="AM2047" s="21"/>
      <c r="AN2047" s="21"/>
      <c r="AS2047" s="2"/>
      <c r="AU2047" s="21"/>
      <c r="AV2047" s="21"/>
      <c r="AW2047" s="21"/>
      <c r="BB2047" s="2"/>
      <c r="BD2047" s="21"/>
      <c r="BE2047" s="21"/>
      <c r="BF2047" s="21"/>
      <c r="BK2047" s="2"/>
      <c r="BM2047" s="21"/>
      <c r="BN2047" s="21"/>
      <c r="BO2047" s="21"/>
      <c r="BT2047" s="2"/>
      <c r="BV2047" s="21"/>
      <c r="BW2047" s="21"/>
      <c r="BX2047" s="21"/>
      <c r="CC2047" s="2"/>
      <c r="CE2047" s="21"/>
      <c r="CF2047" s="21"/>
      <c r="CG2047" s="21"/>
      <c r="CL2047" s="2"/>
      <c r="CN2047" s="21"/>
      <c r="CO2047" s="21"/>
      <c r="CP2047" s="21"/>
      <c r="CU2047" s="2"/>
      <c r="CW2047" s="21"/>
      <c r="CX2047" s="21"/>
      <c r="CY2047" s="21"/>
      <c r="DD2047" s="2"/>
      <c r="DF2047" s="21"/>
      <c r="DG2047" s="21"/>
      <c r="DH2047" s="21"/>
      <c r="DM2047" s="2"/>
      <c r="DO2047" s="21"/>
      <c r="DP2047" s="21"/>
      <c r="DQ2047" s="21"/>
      <c r="DV2047" s="2"/>
      <c r="DX2047" s="21"/>
      <c r="DY2047" s="21"/>
      <c r="DZ2047" s="21"/>
      <c r="EE2047" s="2"/>
      <c r="EG2047" s="21"/>
      <c r="EH2047" s="21"/>
      <c r="EI2047" s="21"/>
      <c r="EN2047" s="2"/>
      <c r="EP2047" s="21"/>
      <c r="EQ2047" s="21"/>
      <c r="ER2047" s="21"/>
      <c r="EW2047" s="2"/>
      <c r="EY2047" s="21"/>
      <c r="EZ2047" s="21"/>
      <c r="FA2047" s="21"/>
      <c r="FF2047" s="2"/>
      <c r="FH2047" s="21"/>
      <c r="FI2047" s="21"/>
      <c r="FJ2047" s="21"/>
      <c r="FO2047" s="2"/>
      <c r="FQ2047" s="21"/>
      <c r="FR2047" s="21"/>
      <c r="FS2047" s="21"/>
      <c r="FX2047" s="2"/>
      <c r="FZ2047" s="21"/>
      <c r="GA2047" s="21"/>
      <c r="GB2047" s="21"/>
      <c r="GG2047" s="2"/>
      <c r="GI2047" s="21"/>
      <c r="GJ2047" s="21"/>
      <c r="GK2047" s="21"/>
      <c r="GP2047" s="2"/>
      <c r="GR2047" s="21"/>
      <c r="GS2047" s="21"/>
      <c r="GT2047" s="21"/>
      <c r="GY2047" s="2"/>
      <c r="HA2047" s="21"/>
      <c r="HB2047" s="21"/>
      <c r="HC2047" s="21"/>
      <c r="HH2047" s="2"/>
      <c r="HJ2047" s="21"/>
      <c r="HK2047" s="21"/>
      <c r="HL2047" s="21"/>
      <c r="HQ2047" s="21"/>
      <c r="HR2047" s="21"/>
      <c r="HS2047" s="21"/>
      <c r="HT2047" s="21"/>
      <c r="HU2047" s="21"/>
      <c r="HV2047" s="21"/>
      <c r="HW2047" s="21"/>
      <c r="HX2047" s="21"/>
      <c r="HY2047" s="21"/>
      <c r="HZ2047" s="21"/>
      <c r="IA2047" s="21"/>
      <c r="IB2047" s="21"/>
      <c r="IC2047" s="21"/>
      <c r="ID2047" s="21"/>
      <c r="IE2047" s="21"/>
      <c r="IF2047" s="21"/>
      <c r="IG2047" s="21"/>
      <c r="IH2047" s="21"/>
      <c r="II2047" s="21"/>
      <c r="IJ2047" s="21"/>
      <c r="IK2047" s="21"/>
      <c r="IL2047" s="21"/>
      <c r="IM2047" s="21"/>
      <c r="IN2047" s="21"/>
      <c r="IO2047" s="21"/>
      <c r="IP2047" s="21"/>
      <c r="IQ2047" s="21"/>
      <c r="IR2047" s="21"/>
      <c r="IS2047" s="21"/>
      <c r="IT2047" s="21"/>
      <c r="IU2047" s="21"/>
      <c r="IV2047" s="21"/>
      <c r="RS2047" s="236"/>
    </row>
    <row r="2048" spans="1:487" s="17" customFormat="1">
      <c r="A2048"/>
      <c r="B2048"/>
      <c r="C2048"/>
      <c r="D2048"/>
      <c r="E2048"/>
      <c r="F2048" s="12"/>
      <c r="J2048" s="2"/>
      <c r="L2048" s="21"/>
      <c r="M2048" s="21"/>
      <c r="N2048" s="21"/>
      <c r="R2048" s="2"/>
      <c r="T2048" s="21"/>
      <c r="U2048" s="21"/>
      <c r="V2048" s="21"/>
      <c r="AA2048" s="2"/>
      <c r="AC2048" s="21"/>
      <c r="AD2048" s="21"/>
      <c r="AE2048" s="21"/>
      <c r="AJ2048" s="2"/>
      <c r="AL2048" s="21"/>
      <c r="AM2048" s="21"/>
      <c r="AN2048" s="21"/>
      <c r="AS2048" s="2"/>
      <c r="AU2048" s="21"/>
      <c r="AV2048" s="21"/>
      <c r="AW2048" s="21"/>
      <c r="BB2048" s="2"/>
      <c r="BD2048" s="21"/>
      <c r="BE2048" s="21"/>
      <c r="BF2048" s="21"/>
      <c r="BK2048" s="2"/>
      <c r="BM2048" s="21"/>
      <c r="BN2048" s="21"/>
      <c r="BO2048" s="21"/>
      <c r="BT2048" s="2"/>
      <c r="BV2048" s="21"/>
      <c r="BW2048" s="21"/>
      <c r="BX2048" s="21"/>
      <c r="CC2048" s="2"/>
      <c r="CE2048" s="21"/>
      <c r="CF2048" s="21"/>
      <c r="CG2048" s="21"/>
      <c r="CL2048" s="2"/>
      <c r="CN2048" s="21"/>
      <c r="CO2048" s="21"/>
      <c r="CP2048" s="21"/>
      <c r="CU2048" s="2"/>
      <c r="CW2048" s="21"/>
      <c r="CX2048" s="21"/>
      <c r="CY2048" s="21"/>
      <c r="DD2048" s="2"/>
      <c r="DF2048" s="21"/>
      <c r="DG2048" s="21"/>
      <c r="DH2048" s="21"/>
      <c r="DM2048" s="2"/>
      <c r="DO2048" s="21"/>
      <c r="DP2048" s="21"/>
      <c r="DQ2048" s="21"/>
      <c r="DV2048" s="2"/>
      <c r="DX2048" s="21"/>
      <c r="DY2048" s="21"/>
      <c r="DZ2048" s="21"/>
      <c r="EE2048" s="2"/>
      <c r="EG2048" s="21"/>
      <c r="EH2048" s="21"/>
      <c r="EI2048" s="21"/>
      <c r="EN2048" s="2"/>
      <c r="EP2048" s="21"/>
      <c r="EQ2048" s="21"/>
      <c r="ER2048" s="21"/>
      <c r="EW2048" s="2"/>
      <c r="EY2048" s="21"/>
      <c r="EZ2048" s="21"/>
      <c r="FA2048" s="21"/>
      <c r="FF2048" s="2"/>
      <c r="FH2048" s="21"/>
      <c r="FI2048" s="21"/>
      <c r="FJ2048" s="21"/>
      <c r="FO2048" s="2"/>
      <c r="FQ2048" s="21"/>
      <c r="FR2048" s="21"/>
      <c r="FS2048" s="21"/>
      <c r="FX2048" s="2"/>
      <c r="FZ2048" s="21"/>
      <c r="GA2048" s="21"/>
      <c r="GB2048" s="21"/>
      <c r="GG2048" s="2"/>
      <c r="GI2048" s="21"/>
      <c r="GJ2048" s="21"/>
      <c r="GK2048" s="21"/>
      <c r="GP2048" s="2"/>
      <c r="GR2048" s="21"/>
      <c r="GS2048" s="21"/>
      <c r="GT2048" s="21"/>
      <c r="GY2048" s="2"/>
      <c r="HA2048" s="21"/>
      <c r="HB2048" s="21"/>
      <c r="HC2048" s="21"/>
      <c r="HH2048" s="2"/>
      <c r="HJ2048" s="21"/>
      <c r="HK2048" s="21"/>
      <c r="HL2048" s="21"/>
      <c r="HQ2048" s="21"/>
      <c r="HR2048" s="21"/>
      <c r="HS2048" s="21"/>
      <c r="HT2048" s="21"/>
      <c r="HU2048" s="21"/>
      <c r="HV2048" s="21"/>
      <c r="HW2048" s="21"/>
      <c r="HX2048" s="21"/>
      <c r="HY2048" s="21"/>
      <c r="HZ2048" s="21"/>
      <c r="IA2048" s="21"/>
      <c r="IB2048" s="21"/>
      <c r="IC2048" s="21"/>
      <c r="ID2048" s="21"/>
      <c r="IE2048" s="21"/>
      <c r="IF2048" s="21"/>
      <c r="IG2048" s="21"/>
      <c r="IH2048" s="21"/>
      <c r="II2048" s="21"/>
      <c r="IJ2048" s="21"/>
      <c r="IK2048" s="21"/>
      <c r="IL2048" s="21"/>
      <c r="IM2048" s="21"/>
      <c r="IN2048" s="21"/>
      <c r="IO2048" s="21"/>
      <c r="IP2048" s="21"/>
      <c r="IQ2048" s="21"/>
      <c r="IR2048" s="21"/>
      <c r="IS2048" s="21"/>
      <c r="IT2048" s="21"/>
      <c r="IU2048" s="21"/>
      <c r="IV2048" s="21"/>
      <c r="RS2048" s="236"/>
    </row>
    <row r="2049" spans="1:487" s="17" customFormat="1">
      <c r="A2049"/>
      <c r="B2049"/>
      <c r="C2049"/>
      <c r="D2049"/>
      <c r="E2049"/>
      <c r="F2049" s="12"/>
      <c r="J2049" s="2"/>
      <c r="L2049" s="21"/>
      <c r="M2049" s="21"/>
      <c r="N2049" s="21"/>
      <c r="R2049" s="2"/>
      <c r="T2049" s="21"/>
      <c r="U2049" s="21"/>
      <c r="V2049" s="21"/>
      <c r="AA2049" s="2"/>
      <c r="AC2049" s="21"/>
      <c r="AD2049" s="21"/>
      <c r="AE2049" s="21"/>
      <c r="AJ2049" s="2"/>
      <c r="AL2049" s="21"/>
      <c r="AM2049" s="21"/>
      <c r="AN2049" s="21"/>
      <c r="AS2049" s="2"/>
      <c r="AU2049" s="21"/>
      <c r="AV2049" s="21"/>
      <c r="AW2049" s="21"/>
      <c r="BB2049" s="2"/>
      <c r="BD2049" s="21"/>
      <c r="BE2049" s="21"/>
      <c r="BF2049" s="21"/>
      <c r="BK2049" s="2"/>
      <c r="BM2049" s="21"/>
      <c r="BN2049" s="21"/>
      <c r="BO2049" s="21"/>
      <c r="BT2049" s="2"/>
      <c r="BV2049" s="21"/>
      <c r="BW2049" s="21"/>
      <c r="BX2049" s="21"/>
      <c r="CC2049" s="2"/>
      <c r="CE2049" s="21"/>
      <c r="CF2049" s="21"/>
      <c r="CG2049" s="21"/>
      <c r="CL2049" s="2"/>
      <c r="CN2049" s="21"/>
      <c r="CO2049" s="21"/>
      <c r="CP2049" s="21"/>
      <c r="CU2049" s="2"/>
      <c r="CW2049" s="21"/>
      <c r="CX2049" s="21"/>
      <c r="CY2049" s="21"/>
      <c r="DD2049" s="2"/>
      <c r="DF2049" s="21"/>
      <c r="DG2049" s="21"/>
      <c r="DH2049" s="21"/>
      <c r="DM2049" s="2"/>
      <c r="DO2049" s="21"/>
      <c r="DP2049" s="21"/>
      <c r="DQ2049" s="21"/>
      <c r="DV2049" s="2"/>
      <c r="DX2049" s="21"/>
      <c r="DY2049" s="21"/>
      <c r="DZ2049" s="21"/>
      <c r="EE2049" s="2"/>
      <c r="EG2049" s="21"/>
      <c r="EH2049" s="21"/>
      <c r="EI2049" s="21"/>
      <c r="EN2049" s="2"/>
      <c r="EP2049" s="21"/>
      <c r="EQ2049" s="21"/>
      <c r="ER2049" s="21"/>
      <c r="EW2049" s="2"/>
      <c r="EY2049" s="21"/>
      <c r="EZ2049" s="21"/>
      <c r="FA2049" s="21"/>
      <c r="FF2049" s="2"/>
      <c r="FH2049" s="21"/>
      <c r="FI2049" s="21"/>
      <c r="FJ2049" s="21"/>
      <c r="FO2049" s="2"/>
      <c r="FQ2049" s="21"/>
      <c r="FR2049" s="21"/>
      <c r="FS2049" s="21"/>
      <c r="FX2049" s="2"/>
      <c r="FZ2049" s="21"/>
      <c r="GA2049" s="21"/>
      <c r="GB2049" s="21"/>
      <c r="GG2049" s="2"/>
      <c r="GI2049" s="21"/>
      <c r="GJ2049" s="21"/>
      <c r="GK2049" s="21"/>
      <c r="GP2049" s="2"/>
      <c r="GR2049" s="21"/>
      <c r="GS2049" s="21"/>
      <c r="GT2049" s="21"/>
      <c r="GY2049" s="2"/>
      <c r="HA2049" s="21"/>
      <c r="HB2049" s="21"/>
      <c r="HC2049" s="21"/>
      <c r="HH2049" s="2"/>
      <c r="HJ2049" s="21"/>
      <c r="HK2049" s="21"/>
      <c r="HL2049" s="21"/>
      <c r="HQ2049" s="21"/>
      <c r="HR2049" s="21"/>
      <c r="HS2049" s="21"/>
      <c r="HT2049" s="21"/>
      <c r="HU2049" s="21"/>
      <c r="HV2049" s="21"/>
      <c r="HW2049" s="21"/>
      <c r="HX2049" s="21"/>
      <c r="HY2049" s="21"/>
      <c r="HZ2049" s="21"/>
      <c r="IA2049" s="21"/>
      <c r="IB2049" s="21"/>
      <c r="IC2049" s="21"/>
      <c r="ID2049" s="21"/>
      <c r="IE2049" s="21"/>
      <c r="IF2049" s="21"/>
      <c r="IG2049" s="21"/>
      <c r="IH2049" s="21"/>
      <c r="II2049" s="21"/>
      <c r="IJ2049" s="21"/>
      <c r="IK2049" s="21"/>
      <c r="IL2049" s="21"/>
      <c r="IM2049" s="21"/>
      <c r="IN2049" s="21"/>
      <c r="IO2049" s="21"/>
      <c r="IP2049" s="21"/>
      <c r="IQ2049" s="21"/>
      <c r="IR2049" s="21"/>
      <c r="IS2049" s="21"/>
      <c r="IT2049" s="21"/>
      <c r="IU2049" s="21"/>
      <c r="IV2049" s="21"/>
      <c r="RS2049" s="236"/>
    </row>
    <row r="2050" spans="1:487" s="17" customFormat="1">
      <c r="A2050"/>
      <c r="B2050"/>
      <c r="C2050"/>
      <c r="D2050"/>
      <c r="E2050"/>
      <c r="F2050" s="12"/>
      <c r="J2050" s="2"/>
      <c r="L2050" s="21"/>
      <c r="M2050" s="21"/>
      <c r="N2050" s="21"/>
      <c r="R2050" s="2"/>
      <c r="T2050" s="21"/>
      <c r="U2050" s="21"/>
      <c r="V2050" s="21"/>
      <c r="AA2050" s="2"/>
      <c r="AC2050" s="21"/>
      <c r="AD2050" s="21"/>
      <c r="AE2050" s="21"/>
      <c r="AJ2050" s="2"/>
      <c r="AL2050" s="21"/>
      <c r="AM2050" s="21"/>
      <c r="AN2050" s="21"/>
      <c r="AS2050" s="2"/>
      <c r="AU2050" s="21"/>
      <c r="AV2050" s="21"/>
      <c r="AW2050" s="21"/>
      <c r="BB2050" s="2"/>
      <c r="BD2050" s="21"/>
      <c r="BE2050" s="21"/>
      <c r="BF2050" s="21"/>
      <c r="BK2050" s="2"/>
      <c r="BM2050" s="21"/>
      <c r="BN2050" s="21"/>
      <c r="BO2050" s="21"/>
      <c r="BT2050" s="2"/>
      <c r="BV2050" s="21"/>
      <c r="BW2050" s="21"/>
      <c r="BX2050" s="21"/>
      <c r="CC2050" s="2"/>
      <c r="CE2050" s="21"/>
      <c r="CF2050" s="21"/>
      <c r="CG2050" s="21"/>
      <c r="CL2050" s="2"/>
      <c r="CN2050" s="21"/>
      <c r="CO2050" s="21"/>
      <c r="CP2050" s="21"/>
      <c r="CU2050" s="2"/>
      <c r="CW2050" s="21"/>
      <c r="CX2050" s="21"/>
      <c r="CY2050" s="21"/>
      <c r="DD2050" s="2"/>
      <c r="DF2050" s="21"/>
      <c r="DG2050" s="21"/>
      <c r="DH2050" s="21"/>
      <c r="DM2050" s="2"/>
      <c r="DO2050" s="21"/>
      <c r="DP2050" s="21"/>
      <c r="DQ2050" s="21"/>
      <c r="DV2050" s="2"/>
      <c r="DX2050" s="21"/>
      <c r="DY2050" s="21"/>
      <c r="DZ2050" s="21"/>
      <c r="EE2050" s="2"/>
      <c r="EG2050" s="21"/>
      <c r="EH2050" s="21"/>
      <c r="EI2050" s="21"/>
      <c r="EN2050" s="2"/>
      <c r="EP2050" s="21"/>
      <c r="EQ2050" s="21"/>
      <c r="ER2050" s="21"/>
      <c r="EW2050" s="2"/>
      <c r="EY2050" s="21"/>
      <c r="EZ2050" s="21"/>
      <c r="FA2050" s="21"/>
      <c r="FF2050" s="2"/>
      <c r="FH2050" s="21"/>
      <c r="FI2050" s="21"/>
      <c r="FJ2050" s="21"/>
      <c r="FO2050" s="2"/>
      <c r="FQ2050" s="21"/>
      <c r="FR2050" s="21"/>
      <c r="FS2050" s="21"/>
      <c r="FX2050" s="2"/>
      <c r="FZ2050" s="21"/>
      <c r="GA2050" s="21"/>
      <c r="GB2050" s="21"/>
      <c r="GG2050" s="2"/>
      <c r="GI2050" s="21"/>
      <c r="GJ2050" s="21"/>
      <c r="GK2050" s="21"/>
      <c r="GP2050" s="2"/>
      <c r="GR2050" s="21"/>
      <c r="GS2050" s="21"/>
      <c r="GT2050" s="21"/>
      <c r="GY2050" s="2"/>
      <c r="HA2050" s="21"/>
      <c r="HB2050" s="21"/>
      <c r="HC2050" s="21"/>
      <c r="HH2050" s="2"/>
      <c r="HJ2050" s="21"/>
      <c r="HK2050" s="21"/>
      <c r="HL2050" s="21"/>
      <c r="HQ2050" s="21"/>
      <c r="HR2050" s="21"/>
      <c r="HS2050" s="21"/>
      <c r="HT2050" s="21"/>
      <c r="HU2050" s="21"/>
      <c r="HV2050" s="21"/>
      <c r="HW2050" s="21"/>
      <c r="HX2050" s="21"/>
      <c r="HY2050" s="21"/>
      <c r="HZ2050" s="21"/>
      <c r="IA2050" s="21"/>
      <c r="IB2050" s="21"/>
      <c r="IC2050" s="21"/>
      <c r="ID2050" s="21"/>
      <c r="IE2050" s="21"/>
      <c r="IF2050" s="21"/>
      <c r="IG2050" s="21"/>
      <c r="IH2050" s="21"/>
      <c r="II2050" s="21"/>
      <c r="IJ2050" s="21"/>
      <c r="IK2050" s="21"/>
      <c r="IL2050" s="21"/>
      <c r="IM2050" s="21"/>
      <c r="IN2050" s="21"/>
      <c r="IO2050" s="21"/>
      <c r="IP2050" s="21"/>
      <c r="IQ2050" s="21"/>
      <c r="IR2050" s="21"/>
      <c r="IS2050" s="21"/>
      <c r="IT2050" s="21"/>
      <c r="IU2050" s="21"/>
      <c r="IV2050" s="21"/>
      <c r="RS2050" s="236"/>
    </row>
    <row r="2051" spans="1:487" s="17" customFormat="1">
      <c r="A2051"/>
      <c r="B2051"/>
      <c r="C2051"/>
      <c r="D2051"/>
      <c r="E2051"/>
      <c r="F2051" s="12"/>
      <c r="J2051" s="2"/>
      <c r="L2051" s="21"/>
      <c r="M2051" s="21"/>
      <c r="N2051" s="21"/>
      <c r="R2051" s="2"/>
      <c r="T2051" s="21"/>
      <c r="U2051" s="21"/>
      <c r="V2051" s="21"/>
      <c r="AA2051" s="2"/>
      <c r="AC2051" s="21"/>
      <c r="AD2051" s="21"/>
      <c r="AE2051" s="21"/>
      <c r="AJ2051" s="2"/>
      <c r="AL2051" s="21"/>
      <c r="AM2051" s="21"/>
      <c r="AN2051" s="21"/>
      <c r="AS2051" s="2"/>
      <c r="AU2051" s="21"/>
      <c r="AV2051" s="21"/>
      <c r="AW2051" s="21"/>
      <c r="BB2051" s="2"/>
      <c r="BD2051" s="21"/>
      <c r="BE2051" s="21"/>
      <c r="BF2051" s="21"/>
      <c r="BK2051" s="2"/>
      <c r="BM2051" s="21"/>
      <c r="BN2051" s="21"/>
      <c r="BO2051" s="21"/>
      <c r="BT2051" s="2"/>
      <c r="BV2051" s="21"/>
      <c r="BW2051" s="21"/>
      <c r="BX2051" s="21"/>
      <c r="CC2051" s="2"/>
      <c r="CE2051" s="21"/>
      <c r="CF2051" s="21"/>
      <c r="CG2051" s="21"/>
      <c r="CL2051" s="2"/>
      <c r="CN2051" s="21"/>
      <c r="CO2051" s="21"/>
      <c r="CP2051" s="21"/>
      <c r="CU2051" s="2"/>
      <c r="CW2051" s="21"/>
      <c r="CX2051" s="21"/>
      <c r="CY2051" s="21"/>
      <c r="DD2051" s="2"/>
      <c r="DF2051" s="21"/>
      <c r="DG2051" s="21"/>
      <c r="DH2051" s="21"/>
      <c r="DM2051" s="2"/>
      <c r="DO2051" s="21"/>
      <c r="DP2051" s="21"/>
      <c r="DQ2051" s="21"/>
      <c r="DV2051" s="2"/>
      <c r="DX2051" s="21"/>
      <c r="DY2051" s="21"/>
      <c r="DZ2051" s="21"/>
      <c r="EE2051" s="2"/>
      <c r="EG2051" s="21"/>
      <c r="EH2051" s="21"/>
      <c r="EI2051" s="21"/>
      <c r="EN2051" s="2"/>
      <c r="EP2051" s="21"/>
      <c r="EQ2051" s="21"/>
      <c r="ER2051" s="21"/>
      <c r="EW2051" s="2"/>
      <c r="EY2051" s="21"/>
      <c r="EZ2051" s="21"/>
      <c r="FA2051" s="21"/>
      <c r="FF2051" s="2"/>
      <c r="FH2051" s="21"/>
      <c r="FI2051" s="21"/>
      <c r="FJ2051" s="21"/>
      <c r="FO2051" s="2"/>
      <c r="FQ2051" s="21"/>
      <c r="FR2051" s="21"/>
      <c r="FS2051" s="21"/>
      <c r="FX2051" s="2"/>
      <c r="FZ2051" s="21"/>
      <c r="GA2051" s="21"/>
      <c r="GB2051" s="21"/>
      <c r="GG2051" s="2"/>
      <c r="GI2051" s="21"/>
      <c r="GJ2051" s="21"/>
      <c r="GK2051" s="21"/>
      <c r="GP2051" s="2"/>
      <c r="GR2051" s="21"/>
      <c r="GS2051" s="21"/>
      <c r="GT2051" s="21"/>
      <c r="GY2051" s="2"/>
      <c r="HA2051" s="21"/>
      <c r="HB2051" s="21"/>
      <c r="HC2051" s="21"/>
      <c r="HH2051" s="2"/>
      <c r="HJ2051" s="21"/>
      <c r="HK2051" s="21"/>
      <c r="HL2051" s="21"/>
      <c r="HQ2051" s="21"/>
      <c r="HR2051" s="21"/>
      <c r="HS2051" s="21"/>
      <c r="HT2051" s="21"/>
      <c r="HU2051" s="21"/>
      <c r="HV2051" s="21"/>
      <c r="HW2051" s="21"/>
      <c r="HX2051" s="21"/>
      <c r="HY2051" s="21"/>
      <c r="HZ2051" s="21"/>
      <c r="IA2051" s="21"/>
      <c r="IB2051" s="21"/>
      <c r="IC2051" s="21"/>
      <c r="ID2051" s="21"/>
      <c r="IE2051" s="21"/>
      <c r="IF2051" s="21"/>
      <c r="IG2051" s="21"/>
      <c r="IH2051" s="21"/>
      <c r="II2051" s="21"/>
      <c r="IJ2051" s="21"/>
      <c r="IK2051" s="21"/>
      <c r="IL2051" s="21"/>
      <c r="IM2051" s="21"/>
      <c r="IN2051" s="21"/>
      <c r="IO2051" s="21"/>
      <c r="IP2051" s="21"/>
      <c r="IQ2051" s="21"/>
      <c r="IR2051" s="21"/>
      <c r="IS2051" s="21"/>
      <c r="IT2051" s="21"/>
      <c r="IU2051" s="21"/>
      <c r="IV2051" s="21"/>
      <c r="RS2051" s="236"/>
    </row>
    <row r="2052" spans="1:487" s="17" customFormat="1">
      <c r="A2052"/>
      <c r="B2052"/>
      <c r="C2052"/>
      <c r="D2052"/>
      <c r="E2052"/>
      <c r="F2052" s="12"/>
      <c r="J2052" s="2"/>
      <c r="L2052" s="21"/>
      <c r="M2052" s="21"/>
      <c r="N2052" s="21"/>
      <c r="R2052" s="2"/>
      <c r="T2052" s="21"/>
      <c r="U2052" s="21"/>
      <c r="V2052" s="21"/>
      <c r="AA2052" s="2"/>
      <c r="AC2052" s="21"/>
      <c r="AD2052" s="21"/>
      <c r="AE2052" s="21"/>
      <c r="AJ2052" s="2"/>
      <c r="AL2052" s="21"/>
      <c r="AM2052" s="21"/>
      <c r="AN2052" s="21"/>
      <c r="AS2052" s="2"/>
      <c r="AU2052" s="21"/>
      <c r="AV2052" s="21"/>
      <c r="AW2052" s="21"/>
      <c r="BB2052" s="2"/>
      <c r="BD2052" s="21"/>
      <c r="BE2052" s="21"/>
      <c r="BF2052" s="21"/>
      <c r="BK2052" s="2"/>
      <c r="BM2052" s="21"/>
      <c r="BN2052" s="21"/>
      <c r="BO2052" s="21"/>
      <c r="BT2052" s="2"/>
      <c r="BV2052" s="21"/>
      <c r="BW2052" s="21"/>
      <c r="BX2052" s="21"/>
      <c r="CC2052" s="2"/>
      <c r="CE2052" s="21"/>
      <c r="CF2052" s="21"/>
      <c r="CG2052" s="21"/>
      <c r="CL2052" s="2"/>
      <c r="CN2052" s="21"/>
      <c r="CO2052" s="21"/>
      <c r="CP2052" s="21"/>
      <c r="CU2052" s="2"/>
      <c r="CW2052" s="21"/>
      <c r="CX2052" s="21"/>
      <c r="CY2052" s="21"/>
      <c r="DD2052" s="2"/>
      <c r="DF2052" s="21"/>
      <c r="DG2052" s="21"/>
      <c r="DH2052" s="21"/>
      <c r="DM2052" s="2"/>
      <c r="DO2052" s="21"/>
      <c r="DP2052" s="21"/>
      <c r="DQ2052" s="21"/>
      <c r="DV2052" s="2"/>
      <c r="DX2052" s="21"/>
      <c r="DY2052" s="21"/>
      <c r="DZ2052" s="21"/>
      <c r="EE2052" s="2"/>
      <c r="EG2052" s="21"/>
      <c r="EH2052" s="21"/>
      <c r="EI2052" s="21"/>
      <c r="EN2052" s="2"/>
      <c r="EP2052" s="21"/>
      <c r="EQ2052" s="21"/>
      <c r="ER2052" s="21"/>
      <c r="EW2052" s="2"/>
      <c r="EY2052" s="21"/>
      <c r="EZ2052" s="21"/>
      <c r="FA2052" s="21"/>
      <c r="FF2052" s="2"/>
      <c r="FH2052" s="21"/>
      <c r="FI2052" s="21"/>
      <c r="FJ2052" s="21"/>
      <c r="FO2052" s="2"/>
      <c r="FQ2052" s="21"/>
      <c r="FR2052" s="21"/>
      <c r="FS2052" s="21"/>
      <c r="FX2052" s="2"/>
      <c r="FZ2052" s="21"/>
      <c r="GA2052" s="21"/>
      <c r="GB2052" s="21"/>
      <c r="GG2052" s="2"/>
      <c r="GI2052" s="21"/>
      <c r="GJ2052" s="21"/>
      <c r="GK2052" s="21"/>
      <c r="GP2052" s="2"/>
      <c r="GR2052" s="21"/>
      <c r="GS2052" s="21"/>
      <c r="GT2052" s="21"/>
      <c r="GY2052" s="2"/>
      <c r="HA2052" s="21"/>
      <c r="HB2052" s="21"/>
      <c r="HC2052" s="21"/>
      <c r="HH2052" s="2"/>
      <c r="HJ2052" s="21"/>
      <c r="HK2052" s="21"/>
      <c r="HL2052" s="21"/>
      <c r="HQ2052" s="21"/>
      <c r="HR2052" s="21"/>
      <c r="HS2052" s="21"/>
      <c r="HT2052" s="21"/>
      <c r="HU2052" s="21"/>
      <c r="HV2052" s="21"/>
      <c r="HW2052" s="21"/>
      <c r="HX2052" s="21"/>
      <c r="HY2052" s="21"/>
      <c r="HZ2052" s="21"/>
      <c r="IA2052" s="21"/>
      <c r="IB2052" s="21"/>
      <c r="IC2052" s="21"/>
      <c r="ID2052" s="21"/>
      <c r="IE2052" s="21"/>
      <c r="IF2052" s="21"/>
      <c r="IG2052" s="21"/>
      <c r="IH2052" s="21"/>
      <c r="II2052" s="21"/>
      <c r="IJ2052" s="21"/>
      <c r="IK2052" s="21"/>
      <c r="IL2052" s="21"/>
      <c r="IM2052" s="21"/>
      <c r="IN2052" s="21"/>
      <c r="IO2052" s="21"/>
      <c r="IP2052" s="21"/>
      <c r="IQ2052" s="21"/>
      <c r="IR2052" s="21"/>
      <c r="IS2052" s="21"/>
      <c r="IT2052" s="21"/>
      <c r="IU2052" s="21"/>
      <c r="IV2052" s="21"/>
      <c r="RS2052" s="236"/>
    </row>
    <row r="2053" spans="1:487" s="17" customFormat="1">
      <c r="A2053"/>
      <c r="B2053"/>
      <c r="C2053"/>
      <c r="D2053"/>
      <c r="E2053"/>
      <c r="F2053" s="12"/>
      <c r="J2053" s="2"/>
      <c r="L2053" s="21"/>
      <c r="M2053" s="21"/>
      <c r="N2053" s="21"/>
      <c r="R2053" s="2"/>
      <c r="T2053" s="21"/>
      <c r="U2053" s="21"/>
      <c r="V2053" s="21"/>
      <c r="AA2053" s="2"/>
      <c r="AC2053" s="21"/>
      <c r="AD2053" s="21"/>
      <c r="AE2053" s="21"/>
      <c r="AJ2053" s="2"/>
      <c r="AL2053" s="21"/>
      <c r="AM2053" s="21"/>
      <c r="AN2053" s="21"/>
      <c r="AS2053" s="2"/>
      <c r="AU2053" s="21"/>
      <c r="AV2053" s="21"/>
      <c r="AW2053" s="21"/>
      <c r="BB2053" s="2"/>
      <c r="BD2053" s="21"/>
      <c r="BE2053" s="21"/>
      <c r="BF2053" s="21"/>
      <c r="BK2053" s="2"/>
      <c r="BM2053" s="21"/>
      <c r="BN2053" s="21"/>
      <c r="BO2053" s="21"/>
      <c r="BT2053" s="2"/>
      <c r="BV2053" s="21"/>
      <c r="BW2053" s="21"/>
      <c r="BX2053" s="21"/>
      <c r="CC2053" s="2"/>
      <c r="CE2053" s="21"/>
      <c r="CF2053" s="21"/>
      <c r="CG2053" s="21"/>
      <c r="CL2053" s="2"/>
      <c r="CN2053" s="21"/>
      <c r="CO2053" s="21"/>
      <c r="CP2053" s="21"/>
      <c r="CU2053" s="2"/>
      <c r="CW2053" s="21"/>
      <c r="CX2053" s="21"/>
      <c r="CY2053" s="21"/>
      <c r="DD2053" s="2"/>
      <c r="DF2053" s="21"/>
      <c r="DG2053" s="21"/>
      <c r="DH2053" s="21"/>
      <c r="DM2053" s="2"/>
      <c r="DO2053" s="21"/>
      <c r="DP2053" s="21"/>
      <c r="DQ2053" s="21"/>
      <c r="DV2053" s="2"/>
      <c r="DX2053" s="21"/>
      <c r="DY2053" s="21"/>
      <c r="DZ2053" s="21"/>
      <c r="EE2053" s="2"/>
      <c r="EG2053" s="21"/>
      <c r="EH2053" s="21"/>
      <c r="EI2053" s="21"/>
      <c r="EN2053" s="2"/>
      <c r="EP2053" s="21"/>
      <c r="EQ2053" s="21"/>
      <c r="ER2053" s="21"/>
      <c r="EW2053" s="2"/>
      <c r="EY2053" s="21"/>
      <c r="EZ2053" s="21"/>
      <c r="FA2053" s="21"/>
      <c r="FF2053" s="2"/>
      <c r="FH2053" s="21"/>
      <c r="FI2053" s="21"/>
      <c r="FJ2053" s="21"/>
      <c r="FO2053" s="2"/>
      <c r="FQ2053" s="21"/>
      <c r="FR2053" s="21"/>
      <c r="FS2053" s="21"/>
      <c r="FX2053" s="2"/>
      <c r="FZ2053" s="21"/>
      <c r="GA2053" s="21"/>
      <c r="GB2053" s="21"/>
      <c r="GG2053" s="2"/>
      <c r="GI2053" s="21"/>
      <c r="GJ2053" s="21"/>
      <c r="GK2053" s="21"/>
      <c r="GP2053" s="2"/>
      <c r="GR2053" s="21"/>
      <c r="GS2053" s="21"/>
      <c r="GT2053" s="21"/>
      <c r="GY2053" s="2"/>
      <c r="HA2053" s="21"/>
      <c r="HB2053" s="21"/>
      <c r="HC2053" s="21"/>
      <c r="HH2053" s="2"/>
      <c r="HJ2053" s="21"/>
      <c r="HK2053" s="21"/>
      <c r="HL2053" s="21"/>
      <c r="HQ2053" s="21"/>
      <c r="HR2053" s="21"/>
      <c r="HS2053" s="21"/>
      <c r="HT2053" s="21"/>
      <c r="HU2053" s="21"/>
      <c r="HV2053" s="21"/>
      <c r="HW2053" s="21"/>
      <c r="HX2053" s="21"/>
      <c r="HY2053" s="21"/>
      <c r="HZ2053" s="21"/>
      <c r="IA2053" s="21"/>
      <c r="IB2053" s="21"/>
      <c r="IC2053" s="21"/>
      <c r="ID2053" s="21"/>
      <c r="IE2053" s="21"/>
      <c r="IF2053" s="21"/>
      <c r="IG2053" s="21"/>
      <c r="IH2053" s="21"/>
      <c r="II2053" s="21"/>
      <c r="IJ2053" s="21"/>
      <c r="IK2053" s="21"/>
      <c r="IL2053" s="21"/>
      <c r="IM2053" s="21"/>
      <c r="IN2053" s="21"/>
      <c r="IO2053" s="21"/>
      <c r="IP2053" s="21"/>
      <c r="IQ2053" s="21"/>
      <c r="IR2053" s="21"/>
      <c r="IS2053" s="21"/>
      <c r="IT2053" s="21"/>
      <c r="IU2053" s="21"/>
      <c r="IV2053" s="21"/>
      <c r="RS2053" s="236"/>
    </row>
    <row r="2054" spans="1:487" s="17" customFormat="1">
      <c r="A2054"/>
      <c r="B2054"/>
      <c r="C2054"/>
      <c r="D2054"/>
      <c r="E2054"/>
      <c r="F2054" s="12"/>
      <c r="J2054" s="2"/>
      <c r="L2054" s="21"/>
      <c r="M2054" s="21"/>
      <c r="N2054" s="21"/>
      <c r="R2054" s="2"/>
      <c r="T2054" s="21"/>
      <c r="U2054" s="21"/>
      <c r="V2054" s="21"/>
      <c r="AA2054" s="2"/>
      <c r="AC2054" s="21"/>
      <c r="AD2054" s="21"/>
      <c r="AE2054" s="21"/>
      <c r="AJ2054" s="2"/>
      <c r="AL2054" s="21"/>
      <c r="AM2054" s="21"/>
      <c r="AN2054" s="21"/>
      <c r="AS2054" s="2"/>
      <c r="AU2054" s="21"/>
      <c r="AV2054" s="21"/>
      <c r="AW2054" s="21"/>
      <c r="BB2054" s="2"/>
      <c r="BD2054" s="21"/>
      <c r="BE2054" s="21"/>
      <c r="BF2054" s="21"/>
      <c r="BK2054" s="2"/>
      <c r="BM2054" s="21"/>
      <c r="BN2054" s="21"/>
      <c r="BO2054" s="21"/>
      <c r="BT2054" s="2"/>
      <c r="BV2054" s="21"/>
      <c r="BW2054" s="21"/>
      <c r="BX2054" s="21"/>
      <c r="CC2054" s="2"/>
      <c r="CE2054" s="21"/>
      <c r="CF2054" s="21"/>
      <c r="CG2054" s="21"/>
      <c r="CL2054" s="2"/>
      <c r="CN2054" s="21"/>
      <c r="CO2054" s="21"/>
      <c r="CP2054" s="21"/>
      <c r="CU2054" s="2"/>
      <c r="CW2054" s="21"/>
      <c r="CX2054" s="21"/>
      <c r="CY2054" s="21"/>
      <c r="DD2054" s="2"/>
      <c r="DF2054" s="21"/>
      <c r="DG2054" s="21"/>
      <c r="DH2054" s="21"/>
      <c r="DM2054" s="2"/>
      <c r="DO2054" s="21"/>
      <c r="DP2054" s="21"/>
      <c r="DQ2054" s="21"/>
      <c r="DV2054" s="2"/>
      <c r="DX2054" s="21"/>
      <c r="DY2054" s="21"/>
      <c r="DZ2054" s="21"/>
      <c r="EE2054" s="2"/>
      <c r="EG2054" s="21"/>
      <c r="EH2054" s="21"/>
      <c r="EI2054" s="21"/>
      <c r="EN2054" s="2"/>
      <c r="EP2054" s="21"/>
      <c r="EQ2054" s="21"/>
      <c r="ER2054" s="21"/>
      <c r="EW2054" s="2"/>
      <c r="EY2054" s="21"/>
      <c r="EZ2054" s="21"/>
      <c r="FA2054" s="21"/>
      <c r="FF2054" s="2"/>
      <c r="FH2054" s="21"/>
      <c r="FI2054" s="21"/>
      <c r="FJ2054" s="21"/>
      <c r="FO2054" s="2"/>
      <c r="FQ2054" s="21"/>
      <c r="FR2054" s="21"/>
      <c r="FS2054" s="21"/>
      <c r="FX2054" s="2"/>
      <c r="FZ2054" s="21"/>
      <c r="GA2054" s="21"/>
      <c r="GB2054" s="21"/>
      <c r="GG2054" s="2"/>
      <c r="GI2054" s="21"/>
      <c r="GJ2054" s="21"/>
      <c r="GK2054" s="21"/>
      <c r="GP2054" s="2"/>
      <c r="GR2054" s="21"/>
      <c r="GS2054" s="21"/>
      <c r="GT2054" s="21"/>
      <c r="GY2054" s="2"/>
      <c r="HA2054" s="21"/>
      <c r="HB2054" s="21"/>
      <c r="HC2054" s="21"/>
      <c r="HH2054" s="2"/>
      <c r="HJ2054" s="21"/>
      <c r="HK2054" s="21"/>
      <c r="HL2054" s="21"/>
      <c r="HQ2054" s="21"/>
      <c r="HR2054" s="21"/>
      <c r="HS2054" s="21"/>
      <c r="HT2054" s="21"/>
      <c r="HU2054" s="21"/>
      <c r="HV2054" s="21"/>
      <c r="HW2054" s="21"/>
      <c r="HX2054" s="21"/>
      <c r="HY2054" s="21"/>
      <c r="HZ2054" s="21"/>
      <c r="IA2054" s="21"/>
      <c r="IB2054" s="21"/>
      <c r="IC2054" s="21"/>
      <c r="ID2054" s="21"/>
      <c r="IE2054" s="21"/>
      <c r="IF2054" s="21"/>
      <c r="IG2054" s="21"/>
      <c r="IH2054" s="21"/>
      <c r="II2054" s="21"/>
      <c r="IJ2054" s="21"/>
      <c r="IK2054" s="21"/>
      <c r="IL2054" s="21"/>
      <c r="IM2054" s="21"/>
      <c r="IN2054" s="21"/>
      <c r="IO2054" s="21"/>
      <c r="IP2054" s="21"/>
      <c r="IQ2054" s="21"/>
      <c r="IR2054" s="21"/>
      <c r="IS2054" s="21"/>
      <c r="IT2054" s="21"/>
      <c r="IU2054" s="21"/>
      <c r="IV2054" s="21"/>
      <c r="RS2054" s="236"/>
    </row>
    <row r="2055" spans="1:487" s="17" customFormat="1">
      <c r="A2055"/>
      <c r="B2055"/>
      <c r="C2055"/>
      <c r="D2055"/>
      <c r="E2055"/>
      <c r="F2055" s="12"/>
      <c r="J2055" s="2"/>
      <c r="L2055" s="21"/>
      <c r="M2055" s="21"/>
      <c r="N2055" s="21"/>
      <c r="R2055" s="2"/>
      <c r="T2055" s="21"/>
      <c r="U2055" s="21"/>
      <c r="V2055" s="21"/>
      <c r="AA2055" s="2"/>
      <c r="AC2055" s="21"/>
      <c r="AD2055" s="21"/>
      <c r="AE2055" s="21"/>
      <c r="AJ2055" s="2"/>
      <c r="AL2055" s="21"/>
      <c r="AM2055" s="21"/>
      <c r="AN2055" s="21"/>
      <c r="AS2055" s="2"/>
      <c r="AU2055" s="21"/>
      <c r="AV2055" s="21"/>
      <c r="AW2055" s="21"/>
      <c r="BB2055" s="2"/>
      <c r="BD2055" s="21"/>
      <c r="BE2055" s="21"/>
      <c r="BF2055" s="21"/>
      <c r="BK2055" s="2"/>
      <c r="BM2055" s="21"/>
      <c r="BN2055" s="21"/>
      <c r="BO2055" s="21"/>
      <c r="BT2055" s="2"/>
      <c r="BV2055" s="21"/>
      <c r="BW2055" s="21"/>
      <c r="BX2055" s="21"/>
      <c r="CC2055" s="2"/>
      <c r="CE2055" s="21"/>
      <c r="CF2055" s="21"/>
      <c r="CG2055" s="21"/>
      <c r="CL2055" s="2"/>
      <c r="CN2055" s="21"/>
      <c r="CO2055" s="21"/>
      <c r="CP2055" s="21"/>
      <c r="CU2055" s="2"/>
      <c r="CW2055" s="21"/>
      <c r="CX2055" s="21"/>
      <c r="CY2055" s="21"/>
      <c r="DD2055" s="2"/>
      <c r="DF2055" s="21"/>
      <c r="DG2055" s="21"/>
      <c r="DH2055" s="21"/>
      <c r="DM2055" s="2"/>
      <c r="DO2055" s="21"/>
      <c r="DP2055" s="21"/>
      <c r="DQ2055" s="21"/>
      <c r="DV2055" s="2"/>
      <c r="DX2055" s="21"/>
      <c r="DY2055" s="21"/>
      <c r="DZ2055" s="21"/>
      <c r="EE2055" s="2"/>
      <c r="EG2055" s="21"/>
      <c r="EH2055" s="21"/>
      <c r="EI2055" s="21"/>
      <c r="EN2055" s="2"/>
      <c r="EP2055" s="21"/>
      <c r="EQ2055" s="21"/>
      <c r="ER2055" s="21"/>
      <c r="EW2055" s="2"/>
      <c r="EY2055" s="21"/>
      <c r="EZ2055" s="21"/>
      <c r="FA2055" s="21"/>
      <c r="FF2055" s="2"/>
      <c r="FH2055" s="21"/>
      <c r="FI2055" s="21"/>
      <c r="FJ2055" s="21"/>
      <c r="FO2055" s="2"/>
      <c r="FQ2055" s="21"/>
      <c r="FR2055" s="21"/>
      <c r="FS2055" s="21"/>
      <c r="FX2055" s="2"/>
      <c r="FZ2055" s="21"/>
      <c r="GA2055" s="21"/>
      <c r="GB2055" s="21"/>
      <c r="GG2055" s="2"/>
      <c r="GI2055" s="21"/>
      <c r="GJ2055" s="21"/>
      <c r="GK2055" s="21"/>
      <c r="GP2055" s="2"/>
      <c r="GR2055" s="21"/>
      <c r="GS2055" s="21"/>
      <c r="GT2055" s="21"/>
      <c r="GY2055" s="2"/>
      <c r="HA2055" s="21"/>
      <c r="HB2055" s="21"/>
      <c r="HC2055" s="21"/>
      <c r="HH2055" s="2"/>
      <c r="HJ2055" s="21"/>
      <c r="HK2055" s="21"/>
      <c r="HL2055" s="21"/>
      <c r="HQ2055" s="21"/>
      <c r="HR2055" s="21"/>
      <c r="HS2055" s="21"/>
      <c r="HT2055" s="21"/>
      <c r="HU2055" s="21"/>
      <c r="HV2055" s="21"/>
      <c r="HW2055" s="21"/>
      <c r="HX2055" s="21"/>
      <c r="HY2055" s="21"/>
      <c r="HZ2055" s="21"/>
      <c r="IA2055" s="21"/>
      <c r="IB2055" s="21"/>
      <c r="IC2055" s="21"/>
      <c r="ID2055" s="21"/>
      <c r="IE2055" s="21"/>
      <c r="IF2055" s="21"/>
      <c r="IG2055" s="21"/>
      <c r="IH2055" s="21"/>
      <c r="II2055" s="21"/>
      <c r="IJ2055" s="21"/>
      <c r="IK2055" s="21"/>
      <c r="IL2055" s="21"/>
      <c r="IM2055" s="21"/>
      <c r="IN2055" s="21"/>
      <c r="IO2055" s="21"/>
      <c r="IP2055" s="21"/>
      <c r="IQ2055" s="21"/>
      <c r="IR2055" s="21"/>
      <c r="IS2055" s="21"/>
      <c r="IT2055" s="21"/>
      <c r="IU2055" s="21"/>
      <c r="IV2055" s="21"/>
      <c r="RS2055" s="236"/>
    </row>
    <row r="2056" spans="1:487" s="17" customFormat="1">
      <c r="A2056"/>
      <c r="B2056"/>
      <c r="C2056"/>
      <c r="D2056"/>
      <c r="E2056"/>
      <c r="F2056" s="12"/>
      <c r="J2056" s="2"/>
      <c r="L2056" s="21"/>
      <c r="M2056" s="21"/>
      <c r="N2056" s="21"/>
      <c r="R2056" s="2"/>
      <c r="T2056" s="21"/>
      <c r="U2056" s="21"/>
      <c r="V2056" s="21"/>
      <c r="AA2056" s="2"/>
      <c r="AC2056" s="21"/>
      <c r="AD2056" s="21"/>
      <c r="AE2056" s="21"/>
      <c r="AJ2056" s="2"/>
      <c r="AL2056" s="21"/>
      <c r="AM2056" s="21"/>
      <c r="AN2056" s="21"/>
      <c r="AS2056" s="2"/>
      <c r="AU2056" s="21"/>
      <c r="AV2056" s="21"/>
      <c r="AW2056" s="21"/>
      <c r="BB2056" s="2"/>
      <c r="BD2056" s="21"/>
      <c r="BE2056" s="21"/>
      <c r="BF2056" s="21"/>
      <c r="BK2056" s="2"/>
      <c r="BM2056" s="21"/>
      <c r="BN2056" s="21"/>
      <c r="BO2056" s="21"/>
      <c r="BT2056" s="2"/>
      <c r="BV2056" s="21"/>
      <c r="BW2056" s="21"/>
      <c r="BX2056" s="21"/>
      <c r="CC2056" s="2"/>
      <c r="CE2056" s="21"/>
      <c r="CF2056" s="21"/>
      <c r="CG2056" s="21"/>
      <c r="CL2056" s="2"/>
      <c r="CN2056" s="21"/>
      <c r="CO2056" s="21"/>
      <c r="CP2056" s="21"/>
      <c r="CU2056" s="2"/>
      <c r="CW2056" s="21"/>
      <c r="CX2056" s="21"/>
      <c r="CY2056" s="21"/>
      <c r="DD2056" s="2"/>
      <c r="DF2056" s="21"/>
      <c r="DG2056" s="21"/>
      <c r="DH2056" s="21"/>
      <c r="DM2056" s="2"/>
      <c r="DO2056" s="21"/>
      <c r="DP2056" s="21"/>
      <c r="DQ2056" s="21"/>
      <c r="DV2056" s="2"/>
      <c r="DX2056" s="21"/>
      <c r="DY2056" s="21"/>
      <c r="DZ2056" s="21"/>
      <c r="EE2056" s="2"/>
      <c r="EG2056" s="21"/>
      <c r="EH2056" s="21"/>
      <c r="EI2056" s="21"/>
      <c r="EN2056" s="2"/>
      <c r="EP2056" s="21"/>
      <c r="EQ2056" s="21"/>
      <c r="ER2056" s="21"/>
      <c r="EW2056" s="2"/>
      <c r="EY2056" s="21"/>
      <c r="EZ2056" s="21"/>
      <c r="FA2056" s="21"/>
      <c r="FF2056" s="2"/>
      <c r="FH2056" s="21"/>
      <c r="FI2056" s="21"/>
      <c r="FJ2056" s="21"/>
      <c r="FO2056" s="2"/>
      <c r="FQ2056" s="21"/>
      <c r="FR2056" s="21"/>
      <c r="FS2056" s="21"/>
      <c r="FX2056" s="2"/>
      <c r="FZ2056" s="21"/>
      <c r="GA2056" s="21"/>
      <c r="GB2056" s="21"/>
      <c r="GG2056" s="2"/>
      <c r="GI2056" s="21"/>
      <c r="GJ2056" s="21"/>
      <c r="GK2056" s="21"/>
      <c r="GP2056" s="2"/>
      <c r="GR2056" s="21"/>
      <c r="GS2056" s="21"/>
      <c r="GT2056" s="21"/>
      <c r="GY2056" s="2"/>
      <c r="HA2056" s="21"/>
      <c r="HB2056" s="21"/>
      <c r="HC2056" s="21"/>
      <c r="HH2056" s="2"/>
      <c r="HJ2056" s="21"/>
      <c r="HK2056" s="21"/>
      <c r="HL2056" s="21"/>
      <c r="HQ2056" s="21"/>
      <c r="HR2056" s="21"/>
      <c r="HS2056" s="21"/>
      <c r="HT2056" s="21"/>
      <c r="HU2056" s="21"/>
      <c r="HV2056" s="21"/>
      <c r="HW2056" s="21"/>
      <c r="HX2056" s="21"/>
      <c r="HY2056" s="21"/>
      <c r="HZ2056" s="21"/>
      <c r="IA2056" s="21"/>
      <c r="IB2056" s="21"/>
      <c r="IC2056" s="21"/>
      <c r="ID2056" s="21"/>
      <c r="IE2056" s="21"/>
      <c r="IF2056" s="21"/>
      <c r="IG2056" s="21"/>
      <c r="IH2056" s="21"/>
      <c r="II2056" s="21"/>
      <c r="IJ2056" s="21"/>
      <c r="IK2056" s="21"/>
      <c r="IL2056" s="21"/>
      <c r="IM2056" s="21"/>
      <c r="IN2056" s="21"/>
      <c r="IO2056" s="21"/>
      <c r="IP2056" s="21"/>
      <c r="IQ2056" s="21"/>
      <c r="IR2056" s="21"/>
      <c r="IS2056" s="21"/>
      <c r="IT2056" s="21"/>
      <c r="IU2056" s="21"/>
      <c r="IV2056" s="21"/>
      <c r="RS2056" s="236"/>
    </row>
    <row r="2057" spans="1:487" s="17" customFormat="1">
      <c r="A2057"/>
      <c r="B2057"/>
      <c r="C2057"/>
      <c r="D2057"/>
      <c r="E2057"/>
      <c r="F2057" s="12"/>
      <c r="J2057" s="2"/>
      <c r="L2057" s="21"/>
      <c r="M2057" s="21"/>
      <c r="N2057" s="21"/>
      <c r="R2057" s="2"/>
      <c r="T2057" s="21"/>
      <c r="U2057" s="21"/>
      <c r="V2057" s="21"/>
      <c r="AA2057" s="2"/>
      <c r="AC2057" s="21"/>
      <c r="AD2057" s="21"/>
      <c r="AE2057" s="21"/>
      <c r="AJ2057" s="2"/>
      <c r="AL2057" s="21"/>
      <c r="AM2057" s="21"/>
      <c r="AN2057" s="21"/>
      <c r="AS2057" s="2"/>
      <c r="AU2057" s="21"/>
      <c r="AV2057" s="21"/>
      <c r="AW2057" s="21"/>
      <c r="BB2057" s="2"/>
      <c r="BD2057" s="21"/>
      <c r="BE2057" s="21"/>
      <c r="BF2057" s="21"/>
      <c r="BK2057" s="2"/>
      <c r="BM2057" s="21"/>
      <c r="BN2057" s="21"/>
      <c r="BO2057" s="21"/>
      <c r="BT2057" s="2"/>
      <c r="BV2057" s="21"/>
      <c r="BW2057" s="21"/>
      <c r="BX2057" s="21"/>
      <c r="CC2057" s="2"/>
      <c r="CE2057" s="21"/>
      <c r="CF2057" s="21"/>
      <c r="CG2057" s="21"/>
      <c r="CL2057" s="2"/>
      <c r="CN2057" s="21"/>
      <c r="CO2057" s="21"/>
      <c r="CP2057" s="21"/>
      <c r="CU2057" s="2"/>
      <c r="CW2057" s="21"/>
      <c r="CX2057" s="21"/>
      <c r="CY2057" s="21"/>
      <c r="DD2057" s="2"/>
      <c r="DF2057" s="21"/>
      <c r="DG2057" s="21"/>
      <c r="DH2057" s="21"/>
      <c r="DM2057" s="2"/>
      <c r="DO2057" s="21"/>
      <c r="DP2057" s="21"/>
      <c r="DQ2057" s="21"/>
      <c r="DV2057" s="2"/>
      <c r="DX2057" s="21"/>
      <c r="DY2057" s="21"/>
      <c r="DZ2057" s="21"/>
      <c r="EE2057" s="2"/>
      <c r="EG2057" s="21"/>
      <c r="EH2057" s="21"/>
      <c r="EI2057" s="21"/>
      <c r="EN2057" s="2"/>
      <c r="EP2057" s="21"/>
      <c r="EQ2057" s="21"/>
      <c r="ER2057" s="21"/>
      <c r="EW2057" s="2"/>
      <c r="EY2057" s="21"/>
      <c r="EZ2057" s="21"/>
      <c r="FA2057" s="21"/>
      <c r="FF2057" s="2"/>
      <c r="FH2057" s="21"/>
      <c r="FI2057" s="21"/>
      <c r="FJ2057" s="21"/>
      <c r="FO2057" s="2"/>
      <c r="FQ2057" s="21"/>
      <c r="FR2057" s="21"/>
      <c r="FS2057" s="21"/>
      <c r="FX2057" s="2"/>
      <c r="FZ2057" s="21"/>
      <c r="GA2057" s="21"/>
      <c r="GB2057" s="21"/>
      <c r="GG2057" s="2"/>
      <c r="GI2057" s="21"/>
      <c r="GJ2057" s="21"/>
      <c r="GK2057" s="21"/>
      <c r="GP2057" s="2"/>
      <c r="GR2057" s="21"/>
      <c r="GS2057" s="21"/>
      <c r="GT2057" s="21"/>
      <c r="GY2057" s="2"/>
      <c r="HA2057" s="21"/>
      <c r="HB2057" s="21"/>
      <c r="HC2057" s="21"/>
      <c r="HH2057" s="2"/>
      <c r="HJ2057" s="21"/>
      <c r="HK2057" s="21"/>
      <c r="HL2057" s="21"/>
      <c r="HQ2057" s="21"/>
      <c r="HR2057" s="21"/>
      <c r="HS2057" s="21"/>
      <c r="HT2057" s="21"/>
      <c r="HU2057" s="21"/>
      <c r="HV2057" s="21"/>
      <c r="HW2057" s="21"/>
      <c r="HX2057" s="21"/>
      <c r="HY2057" s="21"/>
      <c r="HZ2057" s="21"/>
      <c r="IA2057" s="21"/>
      <c r="IB2057" s="21"/>
      <c r="IC2057" s="21"/>
      <c r="ID2057" s="21"/>
      <c r="IE2057" s="21"/>
      <c r="IF2057" s="21"/>
      <c r="IG2057" s="21"/>
      <c r="IH2057" s="21"/>
      <c r="II2057" s="21"/>
      <c r="IJ2057" s="21"/>
      <c r="IK2057" s="21"/>
      <c r="IL2057" s="21"/>
      <c r="IM2057" s="21"/>
      <c r="IN2057" s="21"/>
      <c r="IO2057" s="21"/>
      <c r="IP2057" s="21"/>
      <c r="IQ2057" s="21"/>
      <c r="IR2057" s="21"/>
      <c r="IS2057" s="21"/>
      <c r="IT2057" s="21"/>
      <c r="IU2057" s="21"/>
      <c r="IV2057" s="21"/>
      <c r="RS2057" s="236"/>
    </row>
    <row r="2058" spans="1:487" s="17" customFormat="1">
      <c r="A2058"/>
      <c r="B2058"/>
      <c r="C2058"/>
      <c r="D2058"/>
      <c r="E2058"/>
      <c r="F2058" s="12"/>
      <c r="J2058" s="2"/>
      <c r="L2058" s="21"/>
      <c r="M2058" s="21"/>
      <c r="N2058" s="21"/>
      <c r="R2058" s="2"/>
      <c r="T2058" s="21"/>
      <c r="U2058" s="21"/>
      <c r="V2058" s="21"/>
      <c r="AA2058" s="2"/>
      <c r="AC2058" s="21"/>
      <c r="AD2058" s="21"/>
      <c r="AE2058" s="21"/>
      <c r="AJ2058" s="2"/>
      <c r="AL2058" s="21"/>
      <c r="AM2058" s="21"/>
      <c r="AN2058" s="21"/>
      <c r="AS2058" s="2"/>
      <c r="AU2058" s="21"/>
      <c r="AV2058" s="21"/>
      <c r="AW2058" s="21"/>
      <c r="BB2058" s="2"/>
      <c r="BD2058" s="21"/>
      <c r="BE2058" s="21"/>
      <c r="BF2058" s="21"/>
      <c r="BK2058" s="2"/>
      <c r="BM2058" s="21"/>
      <c r="BN2058" s="21"/>
      <c r="BO2058" s="21"/>
      <c r="BT2058" s="2"/>
      <c r="BV2058" s="21"/>
      <c r="BW2058" s="21"/>
      <c r="BX2058" s="21"/>
      <c r="CC2058" s="2"/>
      <c r="CE2058" s="21"/>
      <c r="CF2058" s="21"/>
      <c r="CG2058" s="21"/>
      <c r="CL2058" s="2"/>
      <c r="CN2058" s="21"/>
      <c r="CO2058" s="21"/>
      <c r="CP2058" s="21"/>
      <c r="CU2058" s="2"/>
      <c r="CW2058" s="21"/>
      <c r="CX2058" s="21"/>
      <c r="CY2058" s="21"/>
      <c r="DD2058" s="2"/>
      <c r="DF2058" s="21"/>
      <c r="DG2058" s="21"/>
      <c r="DH2058" s="21"/>
      <c r="DM2058" s="2"/>
      <c r="DO2058" s="21"/>
      <c r="DP2058" s="21"/>
      <c r="DQ2058" s="21"/>
      <c r="DV2058" s="2"/>
      <c r="DX2058" s="21"/>
      <c r="DY2058" s="21"/>
      <c r="DZ2058" s="21"/>
      <c r="EE2058" s="2"/>
      <c r="EG2058" s="21"/>
      <c r="EH2058" s="21"/>
      <c r="EI2058" s="21"/>
      <c r="EN2058" s="2"/>
      <c r="EP2058" s="21"/>
      <c r="EQ2058" s="21"/>
      <c r="ER2058" s="21"/>
      <c r="EW2058" s="2"/>
      <c r="EY2058" s="21"/>
      <c r="EZ2058" s="21"/>
      <c r="FA2058" s="21"/>
      <c r="FF2058" s="2"/>
      <c r="FH2058" s="21"/>
      <c r="FI2058" s="21"/>
      <c r="FJ2058" s="21"/>
      <c r="FO2058" s="2"/>
      <c r="FQ2058" s="21"/>
      <c r="FR2058" s="21"/>
      <c r="FS2058" s="21"/>
      <c r="FX2058" s="2"/>
      <c r="FZ2058" s="21"/>
      <c r="GA2058" s="21"/>
      <c r="GB2058" s="21"/>
      <c r="GG2058" s="2"/>
      <c r="GI2058" s="21"/>
      <c r="GJ2058" s="21"/>
      <c r="GK2058" s="21"/>
      <c r="GP2058" s="2"/>
      <c r="GR2058" s="21"/>
      <c r="GS2058" s="21"/>
      <c r="GT2058" s="21"/>
      <c r="GY2058" s="2"/>
      <c r="HA2058" s="21"/>
      <c r="HB2058" s="21"/>
      <c r="HC2058" s="21"/>
      <c r="HH2058" s="2"/>
      <c r="HJ2058" s="21"/>
      <c r="HK2058" s="21"/>
      <c r="HL2058" s="21"/>
      <c r="HQ2058" s="21"/>
      <c r="HR2058" s="21"/>
      <c r="HS2058" s="21"/>
      <c r="HT2058" s="21"/>
      <c r="HU2058" s="21"/>
      <c r="HV2058" s="21"/>
      <c r="HW2058" s="21"/>
      <c r="HX2058" s="21"/>
      <c r="HY2058" s="21"/>
      <c r="HZ2058" s="21"/>
      <c r="IA2058" s="21"/>
      <c r="IB2058" s="21"/>
      <c r="IC2058" s="21"/>
      <c r="ID2058" s="21"/>
      <c r="IE2058" s="21"/>
      <c r="IF2058" s="21"/>
      <c r="IG2058" s="21"/>
      <c r="IH2058" s="21"/>
      <c r="II2058" s="21"/>
      <c r="IJ2058" s="21"/>
      <c r="IK2058" s="21"/>
      <c r="IL2058" s="21"/>
      <c r="IM2058" s="21"/>
      <c r="IN2058" s="21"/>
      <c r="IO2058" s="21"/>
      <c r="IP2058" s="21"/>
      <c r="IQ2058" s="21"/>
      <c r="IR2058" s="21"/>
      <c r="IS2058" s="21"/>
      <c r="IT2058" s="21"/>
      <c r="IU2058" s="21"/>
      <c r="IV2058" s="21"/>
      <c r="RS2058" s="236"/>
    </row>
    <row r="2059" spans="1:487" s="17" customFormat="1">
      <c r="A2059"/>
      <c r="B2059"/>
      <c r="C2059"/>
      <c r="D2059"/>
      <c r="E2059"/>
      <c r="F2059" s="12"/>
      <c r="J2059" s="2"/>
      <c r="L2059" s="21"/>
      <c r="M2059" s="21"/>
      <c r="N2059" s="21"/>
      <c r="R2059" s="2"/>
      <c r="T2059" s="21"/>
      <c r="U2059" s="21"/>
      <c r="V2059" s="21"/>
      <c r="AA2059" s="2"/>
      <c r="AC2059" s="21"/>
      <c r="AD2059" s="21"/>
      <c r="AE2059" s="21"/>
      <c r="AJ2059" s="2"/>
      <c r="AL2059" s="21"/>
      <c r="AM2059" s="21"/>
      <c r="AN2059" s="21"/>
      <c r="AS2059" s="2"/>
      <c r="AU2059" s="21"/>
      <c r="AV2059" s="21"/>
      <c r="AW2059" s="21"/>
      <c r="BB2059" s="2"/>
      <c r="BD2059" s="21"/>
      <c r="BE2059" s="21"/>
      <c r="BF2059" s="21"/>
      <c r="BK2059" s="2"/>
      <c r="BM2059" s="21"/>
      <c r="BN2059" s="21"/>
      <c r="BO2059" s="21"/>
      <c r="BT2059" s="2"/>
      <c r="BV2059" s="21"/>
      <c r="BW2059" s="21"/>
      <c r="BX2059" s="21"/>
      <c r="CC2059" s="2"/>
      <c r="CE2059" s="21"/>
      <c r="CF2059" s="21"/>
      <c r="CG2059" s="21"/>
      <c r="CL2059" s="2"/>
      <c r="CN2059" s="21"/>
      <c r="CO2059" s="21"/>
      <c r="CP2059" s="21"/>
      <c r="CU2059" s="2"/>
      <c r="CW2059" s="21"/>
      <c r="CX2059" s="21"/>
      <c r="CY2059" s="21"/>
      <c r="DD2059" s="2"/>
      <c r="DF2059" s="21"/>
      <c r="DG2059" s="21"/>
      <c r="DH2059" s="21"/>
      <c r="DM2059" s="2"/>
      <c r="DO2059" s="21"/>
      <c r="DP2059" s="21"/>
      <c r="DQ2059" s="21"/>
      <c r="DV2059" s="2"/>
      <c r="DX2059" s="21"/>
      <c r="DY2059" s="21"/>
      <c r="DZ2059" s="21"/>
      <c r="EE2059" s="2"/>
      <c r="EG2059" s="21"/>
      <c r="EH2059" s="21"/>
      <c r="EI2059" s="21"/>
      <c r="EN2059" s="2"/>
      <c r="EP2059" s="21"/>
      <c r="EQ2059" s="21"/>
      <c r="ER2059" s="21"/>
      <c r="EW2059" s="2"/>
      <c r="EY2059" s="21"/>
      <c r="EZ2059" s="21"/>
      <c r="FA2059" s="21"/>
      <c r="FF2059" s="2"/>
      <c r="FH2059" s="21"/>
      <c r="FI2059" s="21"/>
      <c r="FJ2059" s="21"/>
      <c r="FO2059" s="2"/>
      <c r="FQ2059" s="21"/>
      <c r="FR2059" s="21"/>
      <c r="FS2059" s="21"/>
      <c r="FX2059" s="2"/>
      <c r="FZ2059" s="21"/>
      <c r="GA2059" s="21"/>
      <c r="GB2059" s="21"/>
      <c r="GG2059" s="2"/>
      <c r="GI2059" s="21"/>
      <c r="GJ2059" s="21"/>
      <c r="GK2059" s="21"/>
      <c r="GP2059" s="2"/>
      <c r="GR2059" s="21"/>
      <c r="GS2059" s="21"/>
      <c r="GT2059" s="21"/>
      <c r="GY2059" s="2"/>
      <c r="HA2059" s="21"/>
      <c r="HB2059" s="21"/>
      <c r="HC2059" s="21"/>
      <c r="HH2059" s="2"/>
      <c r="HJ2059" s="21"/>
      <c r="HK2059" s="21"/>
      <c r="HL2059" s="21"/>
      <c r="HQ2059" s="21"/>
      <c r="HR2059" s="21"/>
      <c r="HS2059" s="21"/>
      <c r="HT2059" s="21"/>
      <c r="HU2059" s="21"/>
      <c r="HV2059" s="21"/>
      <c r="HW2059" s="21"/>
      <c r="HX2059" s="21"/>
      <c r="HY2059" s="21"/>
      <c r="HZ2059" s="21"/>
      <c r="IA2059" s="21"/>
      <c r="IB2059" s="21"/>
      <c r="IC2059" s="21"/>
      <c r="ID2059" s="21"/>
      <c r="IE2059" s="21"/>
      <c r="IF2059" s="21"/>
      <c r="IG2059" s="21"/>
      <c r="IH2059" s="21"/>
      <c r="II2059" s="21"/>
      <c r="IJ2059" s="21"/>
      <c r="IK2059" s="21"/>
      <c r="IL2059" s="21"/>
      <c r="IM2059" s="21"/>
      <c r="IN2059" s="21"/>
      <c r="IO2059" s="21"/>
      <c r="IP2059" s="21"/>
      <c r="IQ2059" s="21"/>
      <c r="IR2059" s="21"/>
      <c r="IS2059" s="21"/>
      <c r="IT2059" s="21"/>
      <c r="IU2059" s="21"/>
      <c r="IV2059" s="21"/>
      <c r="RS2059" s="236"/>
    </row>
    <row r="2060" spans="1:487" s="17" customFormat="1">
      <c r="A2060"/>
      <c r="B2060"/>
      <c r="C2060"/>
      <c r="D2060"/>
      <c r="E2060"/>
      <c r="F2060" s="12"/>
      <c r="J2060" s="2"/>
      <c r="L2060" s="21"/>
      <c r="M2060" s="21"/>
      <c r="N2060" s="21"/>
      <c r="R2060" s="2"/>
      <c r="T2060" s="21"/>
      <c r="U2060" s="21"/>
      <c r="V2060" s="21"/>
      <c r="AA2060" s="2"/>
      <c r="AC2060" s="21"/>
      <c r="AD2060" s="21"/>
      <c r="AE2060" s="21"/>
      <c r="AJ2060" s="2"/>
      <c r="AL2060" s="21"/>
      <c r="AM2060" s="21"/>
      <c r="AN2060" s="21"/>
      <c r="AS2060" s="2"/>
      <c r="AU2060" s="21"/>
      <c r="AV2060" s="21"/>
      <c r="AW2060" s="21"/>
      <c r="BB2060" s="2"/>
      <c r="BD2060" s="21"/>
      <c r="BE2060" s="21"/>
      <c r="BF2060" s="21"/>
      <c r="BK2060" s="2"/>
      <c r="BM2060" s="21"/>
      <c r="BN2060" s="21"/>
      <c r="BO2060" s="21"/>
      <c r="BT2060" s="2"/>
      <c r="BV2060" s="21"/>
      <c r="BW2060" s="21"/>
      <c r="BX2060" s="21"/>
      <c r="CC2060" s="2"/>
      <c r="CE2060" s="21"/>
      <c r="CF2060" s="21"/>
      <c r="CG2060" s="21"/>
      <c r="CL2060" s="2"/>
      <c r="CN2060" s="21"/>
      <c r="CO2060" s="21"/>
      <c r="CP2060" s="21"/>
      <c r="CU2060" s="2"/>
      <c r="CW2060" s="21"/>
      <c r="CX2060" s="21"/>
      <c r="CY2060" s="21"/>
      <c r="DD2060" s="2"/>
      <c r="DF2060" s="21"/>
      <c r="DG2060" s="21"/>
      <c r="DH2060" s="21"/>
      <c r="DM2060" s="2"/>
      <c r="DO2060" s="21"/>
      <c r="DP2060" s="21"/>
      <c r="DQ2060" s="21"/>
      <c r="DV2060" s="2"/>
      <c r="DX2060" s="21"/>
      <c r="DY2060" s="21"/>
      <c r="DZ2060" s="21"/>
      <c r="EE2060" s="2"/>
      <c r="EG2060" s="21"/>
      <c r="EH2060" s="21"/>
      <c r="EI2060" s="21"/>
      <c r="EN2060" s="2"/>
      <c r="EP2060" s="21"/>
      <c r="EQ2060" s="21"/>
      <c r="ER2060" s="21"/>
      <c r="EW2060" s="2"/>
      <c r="EY2060" s="21"/>
      <c r="EZ2060" s="21"/>
      <c r="FA2060" s="21"/>
      <c r="FF2060" s="2"/>
      <c r="FH2060" s="21"/>
      <c r="FI2060" s="21"/>
      <c r="FJ2060" s="21"/>
      <c r="FO2060" s="2"/>
      <c r="FQ2060" s="21"/>
      <c r="FR2060" s="21"/>
      <c r="FS2060" s="21"/>
      <c r="FX2060" s="2"/>
      <c r="FZ2060" s="21"/>
      <c r="GA2060" s="21"/>
      <c r="GB2060" s="21"/>
      <c r="GG2060" s="2"/>
      <c r="GI2060" s="21"/>
      <c r="GJ2060" s="21"/>
      <c r="GK2060" s="21"/>
      <c r="GP2060" s="2"/>
      <c r="GR2060" s="21"/>
      <c r="GS2060" s="21"/>
      <c r="GT2060" s="21"/>
      <c r="GY2060" s="2"/>
      <c r="HA2060" s="21"/>
      <c r="HB2060" s="21"/>
      <c r="HC2060" s="21"/>
      <c r="HH2060" s="2"/>
      <c r="HJ2060" s="21"/>
      <c r="HK2060" s="21"/>
      <c r="HL2060" s="21"/>
      <c r="HQ2060" s="21"/>
      <c r="HR2060" s="21"/>
      <c r="HS2060" s="21"/>
      <c r="HT2060" s="21"/>
      <c r="HU2060" s="21"/>
      <c r="HV2060" s="21"/>
      <c r="HW2060" s="21"/>
      <c r="HX2060" s="21"/>
      <c r="HY2060" s="21"/>
      <c r="HZ2060" s="21"/>
      <c r="IA2060" s="21"/>
      <c r="IB2060" s="21"/>
      <c r="IC2060" s="21"/>
      <c r="ID2060" s="21"/>
      <c r="IE2060" s="21"/>
      <c r="IF2060" s="21"/>
      <c r="IG2060" s="21"/>
      <c r="IH2060" s="21"/>
      <c r="II2060" s="21"/>
      <c r="IJ2060" s="21"/>
      <c r="IK2060" s="21"/>
      <c r="IL2060" s="21"/>
      <c r="IM2060" s="21"/>
      <c r="IN2060" s="21"/>
      <c r="IO2060" s="21"/>
      <c r="IP2060" s="21"/>
      <c r="IQ2060" s="21"/>
      <c r="IR2060" s="21"/>
      <c r="IS2060" s="21"/>
      <c r="IT2060" s="21"/>
      <c r="IU2060" s="21"/>
      <c r="IV2060" s="21"/>
      <c r="RS2060" s="236"/>
    </row>
    <row r="2061" spans="1:487" s="17" customFormat="1">
      <c r="A2061"/>
      <c r="B2061"/>
      <c r="C2061"/>
      <c r="D2061"/>
      <c r="E2061"/>
      <c r="F2061" s="12"/>
      <c r="J2061" s="2"/>
      <c r="L2061" s="21"/>
      <c r="M2061" s="21"/>
      <c r="N2061" s="21"/>
      <c r="R2061" s="2"/>
      <c r="T2061" s="21"/>
      <c r="U2061" s="21"/>
      <c r="V2061" s="21"/>
      <c r="AA2061" s="2"/>
      <c r="AC2061" s="21"/>
      <c r="AD2061" s="21"/>
      <c r="AE2061" s="21"/>
      <c r="AJ2061" s="2"/>
      <c r="AL2061" s="21"/>
      <c r="AM2061" s="21"/>
      <c r="AN2061" s="21"/>
      <c r="AS2061" s="2"/>
      <c r="AU2061" s="21"/>
      <c r="AV2061" s="21"/>
      <c r="AW2061" s="21"/>
      <c r="BB2061" s="2"/>
      <c r="BD2061" s="21"/>
      <c r="BE2061" s="21"/>
      <c r="BF2061" s="21"/>
      <c r="BK2061" s="2"/>
      <c r="BM2061" s="21"/>
      <c r="BN2061" s="21"/>
      <c r="BO2061" s="21"/>
      <c r="BT2061" s="2"/>
      <c r="BV2061" s="21"/>
      <c r="BW2061" s="21"/>
      <c r="BX2061" s="21"/>
      <c r="CC2061" s="2"/>
      <c r="CE2061" s="21"/>
      <c r="CF2061" s="21"/>
      <c r="CG2061" s="21"/>
      <c r="CL2061" s="2"/>
      <c r="CN2061" s="21"/>
      <c r="CO2061" s="21"/>
      <c r="CP2061" s="21"/>
      <c r="CU2061" s="2"/>
      <c r="CW2061" s="21"/>
      <c r="CX2061" s="21"/>
      <c r="CY2061" s="21"/>
      <c r="DD2061" s="2"/>
      <c r="DF2061" s="21"/>
      <c r="DG2061" s="21"/>
      <c r="DH2061" s="21"/>
      <c r="DM2061" s="2"/>
      <c r="DO2061" s="21"/>
      <c r="DP2061" s="21"/>
      <c r="DQ2061" s="21"/>
      <c r="DV2061" s="2"/>
      <c r="DX2061" s="21"/>
      <c r="DY2061" s="21"/>
      <c r="DZ2061" s="21"/>
      <c r="EE2061" s="2"/>
      <c r="EG2061" s="21"/>
      <c r="EH2061" s="21"/>
      <c r="EI2061" s="21"/>
      <c r="EN2061" s="2"/>
      <c r="EP2061" s="21"/>
      <c r="EQ2061" s="21"/>
      <c r="ER2061" s="21"/>
      <c r="EW2061" s="2"/>
      <c r="EY2061" s="21"/>
      <c r="EZ2061" s="21"/>
      <c r="FA2061" s="21"/>
      <c r="FF2061" s="2"/>
      <c r="FH2061" s="21"/>
      <c r="FI2061" s="21"/>
      <c r="FJ2061" s="21"/>
      <c r="FO2061" s="2"/>
      <c r="FQ2061" s="21"/>
      <c r="FR2061" s="21"/>
      <c r="FS2061" s="21"/>
      <c r="FX2061" s="2"/>
      <c r="FZ2061" s="21"/>
      <c r="GA2061" s="21"/>
      <c r="GB2061" s="21"/>
      <c r="GG2061" s="2"/>
      <c r="GI2061" s="21"/>
      <c r="GJ2061" s="21"/>
      <c r="GK2061" s="21"/>
      <c r="GP2061" s="2"/>
      <c r="GR2061" s="21"/>
      <c r="GS2061" s="21"/>
      <c r="GT2061" s="21"/>
      <c r="GY2061" s="2"/>
      <c r="HA2061" s="21"/>
      <c r="HB2061" s="21"/>
      <c r="HC2061" s="21"/>
      <c r="HH2061" s="2"/>
      <c r="HJ2061" s="21"/>
      <c r="HK2061" s="21"/>
      <c r="HL2061" s="21"/>
      <c r="HQ2061" s="21"/>
      <c r="HR2061" s="21"/>
      <c r="HS2061" s="21"/>
      <c r="HT2061" s="21"/>
      <c r="HU2061" s="21"/>
      <c r="HV2061" s="21"/>
      <c r="HW2061" s="21"/>
      <c r="HX2061" s="21"/>
      <c r="HY2061" s="21"/>
      <c r="HZ2061" s="21"/>
      <c r="IA2061" s="21"/>
      <c r="IB2061" s="21"/>
      <c r="IC2061" s="21"/>
      <c r="ID2061" s="21"/>
      <c r="IE2061" s="21"/>
      <c r="IF2061" s="21"/>
      <c r="IG2061" s="21"/>
      <c r="IH2061" s="21"/>
      <c r="II2061" s="21"/>
      <c r="IJ2061" s="21"/>
      <c r="IK2061" s="21"/>
      <c r="IL2061" s="21"/>
      <c r="IM2061" s="21"/>
      <c r="IN2061" s="21"/>
      <c r="IO2061" s="21"/>
      <c r="IP2061" s="21"/>
      <c r="IQ2061" s="21"/>
      <c r="IR2061" s="21"/>
      <c r="IS2061" s="21"/>
      <c r="IT2061" s="21"/>
      <c r="IU2061" s="21"/>
      <c r="IV2061" s="21"/>
      <c r="RS2061" s="236"/>
    </row>
    <row r="2062" spans="1:487" s="17" customFormat="1">
      <c r="A2062"/>
      <c r="B2062"/>
      <c r="C2062"/>
      <c r="D2062"/>
      <c r="E2062"/>
      <c r="F2062" s="12"/>
      <c r="J2062" s="2"/>
      <c r="L2062" s="21"/>
      <c r="M2062" s="21"/>
      <c r="N2062" s="21"/>
      <c r="R2062" s="2"/>
      <c r="T2062" s="21"/>
      <c r="U2062" s="21"/>
      <c r="V2062" s="21"/>
      <c r="AA2062" s="2"/>
      <c r="AC2062" s="21"/>
      <c r="AD2062" s="21"/>
      <c r="AE2062" s="21"/>
      <c r="AJ2062" s="2"/>
      <c r="AL2062" s="21"/>
      <c r="AM2062" s="21"/>
      <c r="AN2062" s="21"/>
      <c r="AS2062" s="2"/>
      <c r="AU2062" s="21"/>
      <c r="AV2062" s="21"/>
      <c r="AW2062" s="21"/>
      <c r="BB2062" s="2"/>
      <c r="BD2062" s="21"/>
      <c r="BE2062" s="21"/>
      <c r="BF2062" s="21"/>
      <c r="BK2062" s="2"/>
      <c r="BM2062" s="21"/>
      <c r="BN2062" s="21"/>
      <c r="BO2062" s="21"/>
      <c r="BT2062" s="2"/>
      <c r="BV2062" s="21"/>
      <c r="BW2062" s="21"/>
      <c r="BX2062" s="21"/>
      <c r="CC2062" s="2"/>
      <c r="CE2062" s="21"/>
      <c r="CF2062" s="21"/>
      <c r="CG2062" s="21"/>
      <c r="CL2062" s="2"/>
      <c r="CN2062" s="21"/>
      <c r="CO2062" s="21"/>
      <c r="CP2062" s="21"/>
      <c r="CU2062" s="2"/>
      <c r="CW2062" s="21"/>
      <c r="CX2062" s="21"/>
      <c r="CY2062" s="21"/>
      <c r="DD2062" s="2"/>
      <c r="DF2062" s="21"/>
      <c r="DG2062" s="21"/>
      <c r="DH2062" s="21"/>
      <c r="DM2062" s="2"/>
      <c r="DO2062" s="21"/>
      <c r="DP2062" s="21"/>
      <c r="DQ2062" s="21"/>
      <c r="DV2062" s="2"/>
      <c r="DX2062" s="21"/>
      <c r="DY2062" s="21"/>
      <c r="DZ2062" s="21"/>
      <c r="EE2062" s="2"/>
      <c r="EG2062" s="21"/>
      <c r="EH2062" s="21"/>
      <c r="EI2062" s="21"/>
      <c r="EN2062" s="2"/>
      <c r="EP2062" s="21"/>
      <c r="EQ2062" s="21"/>
      <c r="ER2062" s="21"/>
      <c r="EW2062" s="2"/>
      <c r="EY2062" s="21"/>
      <c r="EZ2062" s="21"/>
      <c r="FA2062" s="21"/>
      <c r="FF2062" s="2"/>
      <c r="FH2062" s="21"/>
      <c r="FI2062" s="21"/>
      <c r="FJ2062" s="21"/>
      <c r="FO2062" s="2"/>
      <c r="FQ2062" s="21"/>
      <c r="FR2062" s="21"/>
      <c r="FS2062" s="21"/>
      <c r="FX2062" s="2"/>
      <c r="FZ2062" s="21"/>
      <c r="GA2062" s="21"/>
      <c r="GB2062" s="21"/>
      <c r="GG2062" s="2"/>
      <c r="GI2062" s="21"/>
      <c r="GJ2062" s="21"/>
      <c r="GK2062" s="21"/>
      <c r="GP2062" s="2"/>
      <c r="GR2062" s="21"/>
      <c r="GS2062" s="21"/>
      <c r="GT2062" s="21"/>
      <c r="GY2062" s="2"/>
      <c r="HA2062" s="21"/>
      <c r="HB2062" s="21"/>
      <c r="HC2062" s="21"/>
      <c r="HH2062" s="2"/>
      <c r="HJ2062" s="21"/>
      <c r="HK2062" s="21"/>
      <c r="HL2062" s="21"/>
      <c r="HQ2062" s="21"/>
      <c r="HR2062" s="21"/>
      <c r="HS2062" s="21"/>
      <c r="HT2062" s="21"/>
      <c r="HU2062" s="21"/>
      <c r="HV2062" s="21"/>
      <c r="HW2062" s="21"/>
      <c r="HX2062" s="21"/>
      <c r="HY2062" s="21"/>
      <c r="HZ2062" s="21"/>
      <c r="IA2062" s="21"/>
      <c r="IB2062" s="21"/>
      <c r="IC2062" s="21"/>
      <c r="ID2062" s="21"/>
      <c r="IE2062" s="21"/>
      <c r="IF2062" s="21"/>
      <c r="IG2062" s="21"/>
      <c r="IH2062" s="21"/>
      <c r="II2062" s="21"/>
      <c r="IJ2062" s="21"/>
      <c r="IK2062" s="21"/>
      <c r="IL2062" s="21"/>
      <c r="IM2062" s="21"/>
      <c r="IN2062" s="21"/>
      <c r="IO2062" s="21"/>
      <c r="IP2062" s="21"/>
      <c r="IQ2062" s="21"/>
      <c r="IR2062" s="21"/>
      <c r="IS2062" s="21"/>
      <c r="IT2062" s="21"/>
      <c r="IU2062" s="21"/>
      <c r="IV2062" s="21"/>
      <c r="RS2062" s="236"/>
    </row>
    <row r="2063" spans="1:487" s="17" customFormat="1">
      <c r="A2063"/>
      <c r="B2063"/>
      <c r="C2063"/>
      <c r="D2063"/>
      <c r="E2063"/>
      <c r="F2063" s="12"/>
      <c r="J2063" s="2"/>
      <c r="L2063" s="21"/>
      <c r="M2063" s="21"/>
      <c r="N2063" s="21"/>
      <c r="R2063" s="2"/>
      <c r="T2063" s="21"/>
      <c r="U2063" s="21"/>
      <c r="V2063" s="21"/>
      <c r="AA2063" s="2"/>
      <c r="AC2063" s="21"/>
      <c r="AD2063" s="21"/>
      <c r="AE2063" s="21"/>
      <c r="AJ2063" s="2"/>
      <c r="AL2063" s="21"/>
      <c r="AM2063" s="21"/>
      <c r="AN2063" s="21"/>
      <c r="AS2063" s="2"/>
      <c r="AU2063" s="21"/>
      <c r="AV2063" s="21"/>
      <c r="AW2063" s="21"/>
      <c r="BB2063" s="2"/>
      <c r="BD2063" s="21"/>
      <c r="BE2063" s="21"/>
      <c r="BF2063" s="21"/>
      <c r="BK2063" s="2"/>
      <c r="BM2063" s="21"/>
      <c r="BN2063" s="21"/>
      <c r="BO2063" s="21"/>
      <c r="BT2063" s="2"/>
      <c r="BV2063" s="21"/>
      <c r="BW2063" s="21"/>
      <c r="BX2063" s="21"/>
      <c r="CC2063" s="2"/>
      <c r="CE2063" s="21"/>
      <c r="CF2063" s="21"/>
      <c r="CG2063" s="21"/>
      <c r="CL2063" s="2"/>
      <c r="CN2063" s="21"/>
      <c r="CO2063" s="21"/>
      <c r="CP2063" s="21"/>
      <c r="CU2063" s="2"/>
      <c r="CW2063" s="21"/>
      <c r="CX2063" s="21"/>
      <c r="CY2063" s="21"/>
      <c r="DD2063" s="2"/>
      <c r="DF2063" s="21"/>
      <c r="DG2063" s="21"/>
      <c r="DH2063" s="21"/>
      <c r="DM2063" s="2"/>
      <c r="DO2063" s="21"/>
      <c r="DP2063" s="21"/>
      <c r="DQ2063" s="21"/>
      <c r="DV2063" s="2"/>
      <c r="DX2063" s="21"/>
      <c r="DY2063" s="21"/>
      <c r="DZ2063" s="21"/>
      <c r="EE2063" s="2"/>
      <c r="EG2063" s="21"/>
      <c r="EH2063" s="21"/>
      <c r="EI2063" s="21"/>
      <c r="EN2063" s="2"/>
      <c r="EP2063" s="21"/>
      <c r="EQ2063" s="21"/>
      <c r="ER2063" s="21"/>
      <c r="EW2063" s="2"/>
      <c r="EY2063" s="21"/>
      <c r="EZ2063" s="21"/>
      <c r="FA2063" s="21"/>
      <c r="FF2063" s="2"/>
      <c r="FH2063" s="21"/>
      <c r="FI2063" s="21"/>
      <c r="FJ2063" s="21"/>
      <c r="FO2063" s="2"/>
      <c r="FQ2063" s="21"/>
      <c r="FR2063" s="21"/>
      <c r="FS2063" s="21"/>
      <c r="FX2063" s="2"/>
      <c r="FZ2063" s="21"/>
      <c r="GA2063" s="21"/>
      <c r="GB2063" s="21"/>
      <c r="GG2063" s="2"/>
      <c r="GI2063" s="21"/>
      <c r="GJ2063" s="21"/>
      <c r="GK2063" s="21"/>
      <c r="GP2063" s="2"/>
      <c r="GR2063" s="21"/>
      <c r="GS2063" s="21"/>
      <c r="GT2063" s="21"/>
      <c r="GY2063" s="2"/>
      <c r="HA2063" s="21"/>
      <c r="HB2063" s="21"/>
      <c r="HC2063" s="21"/>
      <c r="HH2063" s="2"/>
      <c r="HJ2063" s="21"/>
      <c r="HK2063" s="21"/>
      <c r="HL2063" s="21"/>
      <c r="HQ2063" s="21"/>
      <c r="HR2063" s="21"/>
      <c r="HS2063" s="21"/>
      <c r="HT2063" s="21"/>
      <c r="HU2063" s="21"/>
      <c r="HV2063" s="21"/>
      <c r="HW2063" s="21"/>
      <c r="HX2063" s="21"/>
      <c r="HY2063" s="21"/>
      <c r="HZ2063" s="21"/>
      <c r="IA2063" s="21"/>
      <c r="IB2063" s="21"/>
      <c r="IC2063" s="21"/>
      <c r="ID2063" s="21"/>
      <c r="IE2063" s="21"/>
      <c r="IF2063" s="21"/>
      <c r="IG2063" s="21"/>
      <c r="IH2063" s="21"/>
      <c r="II2063" s="21"/>
      <c r="IJ2063" s="21"/>
      <c r="IK2063" s="21"/>
      <c r="IL2063" s="21"/>
      <c r="IM2063" s="21"/>
      <c r="IN2063" s="21"/>
      <c r="IO2063" s="21"/>
      <c r="IP2063" s="21"/>
      <c r="IQ2063" s="21"/>
      <c r="IR2063" s="21"/>
      <c r="IS2063" s="21"/>
      <c r="IT2063" s="21"/>
      <c r="IU2063" s="21"/>
      <c r="IV2063" s="21"/>
      <c r="RS2063" s="236"/>
    </row>
    <row r="2064" spans="1:487" s="17" customFormat="1">
      <c r="A2064"/>
      <c r="B2064"/>
      <c r="C2064"/>
      <c r="D2064"/>
      <c r="E2064"/>
      <c r="F2064" s="12"/>
      <c r="J2064" s="2"/>
      <c r="L2064" s="21"/>
      <c r="M2064" s="21"/>
      <c r="N2064" s="21"/>
      <c r="R2064" s="2"/>
      <c r="T2064" s="21"/>
      <c r="U2064" s="21"/>
      <c r="V2064" s="21"/>
      <c r="AA2064" s="2"/>
      <c r="AC2064" s="21"/>
      <c r="AD2064" s="21"/>
      <c r="AE2064" s="21"/>
      <c r="AJ2064" s="2"/>
      <c r="AL2064" s="21"/>
      <c r="AM2064" s="21"/>
      <c r="AN2064" s="21"/>
      <c r="AS2064" s="2"/>
      <c r="AU2064" s="21"/>
      <c r="AV2064" s="21"/>
      <c r="AW2064" s="21"/>
      <c r="BB2064" s="2"/>
      <c r="BD2064" s="21"/>
      <c r="BE2064" s="21"/>
      <c r="BF2064" s="21"/>
      <c r="BK2064" s="2"/>
      <c r="BM2064" s="21"/>
      <c r="BN2064" s="21"/>
      <c r="BO2064" s="21"/>
      <c r="BT2064" s="2"/>
      <c r="BV2064" s="21"/>
      <c r="BW2064" s="21"/>
      <c r="BX2064" s="21"/>
      <c r="CC2064" s="2"/>
      <c r="CE2064" s="21"/>
      <c r="CF2064" s="21"/>
      <c r="CG2064" s="21"/>
      <c r="CL2064" s="2"/>
      <c r="CN2064" s="21"/>
      <c r="CO2064" s="21"/>
      <c r="CP2064" s="21"/>
      <c r="CU2064" s="2"/>
      <c r="CW2064" s="21"/>
      <c r="CX2064" s="21"/>
      <c r="CY2064" s="21"/>
      <c r="DD2064" s="2"/>
      <c r="DF2064" s="21"/>
      <c r="DG2064" s="21"/>
      <c r="DH2064" s="21"/>
      <c r="DM2064" s="2"/>
      <c r="DO2064" s="21"/>
      <c r="DP2064" s="21"/>
      <c r="DQ2064" s="21"/>
      <c r="DV2064" s="2"/>
      <c r="DX2064" s="21"/>
      <c r="DY2064" s="21"/>
      <c r="DZ2064" s="21"/>
      <c r="EE2064" s="2"/>
      <c r="EG2064" s="21"/>
      <c r="EH2064" s="21"/>
      <c r="EI2064" s="21"/>
      <c r="EN2064" s="2"/>
      <c r="EP2064" s="21"/>
      <c r="EQ2064" s="21"/>
      <c r="ER2064" s="21"/>
      <c r="EW2064" s="2"/>
      <c r="EY2064" s="21"/>
      <c r="EZ2064" s="21"/>
      <c r="FA2064" s="21"/>
      <c r="FF2064" s="2"/>
      <c r="FH2064" s="21"/>
      <c r="FI2064" s="21"/>
      <c r="FJ2064" s="21"/>
      <c r="FO2064" s="2"/>
      <c r="FQ2064" s="21"/>
      <c r="FR2064" s="21"/>
      <c r="FS2064" s="21"/>
      <c r="FX2064" s="2"/>
      <c r="FZ2064" s="21"/>
      <c r="GA2064" s="21"/>
      <c r="GB2064" s="21"/>
      <c r="GG2064" s="2"/>
      <c r="GI2064" s="21"/>
      <c r="GJ2064" s="21"/>
      <c r="GK2064" s="21"/>
      <c r="GP2064" s="2"/>
      <c r="GR2064" s="21"/>
      <c r="GS2064" s="21"/>
      <c r="GT2064" s="21"/>
      <c r="GY2064" s="2"/>
      <c r="HA2064" s="21"/>
      <c r="HB2064" s="21"/>
      <c r="HC2064" s="21"/>
      <c r="HH2064" s="2"/>
      <c r="HJ2064" s="21"/>
      <c r="HK2064" s="21"/>
      <c r="HL2064" s="21"/>
      <c r="HQ2064" s="21"/>
      <c r="HR2064" s="21"/>
      <c r="HS2064" s="21"/>
      <c r="HT2064" s="21"/>
      <c r="HU2064" s="21"/>
      <c r="HV2064" s="21"/>
      <c r="HW2064" s="21"/>
      <c r="HX2064" s="21"/>
      <c r="HY2064" s="21"/>
      <c r="HZ2064" s="21"/>
      <c r="IA2064" s="21"/>
      <c r="IB2064" s="21"/>
      <c r="IC2064" s="21"/>
      <c r="ID2064" s="21"/>
      <c r="IE2064" s="21"/>
      <c r="IF2064" s="21"/>
      <c r="IG2064" s="21"/>
      <c r="IH2064" s="21"/>
      <c r="II2064" s="21"/>
      <c r="IJ2064" s="21"/>
      <c r="IK2064" s="21"/>
      <c r="IL2064" s="21"/>
      <c r="IM2064" s="21"/>
      <c r="IN2064" s="21"/>
      <c r="IO2064" s="21"/>
      <c r="IP2064" s="21"/>
      <c r="IQ2064" s="21"/>
      <c r="IR2064" s="21"/>
      <c r="IS2064" s="21"/>
      <c r="IT2064" s="21"/>
      <c r="IU2064" s="21"/>
      <c r="IV2064" s="21"/>
      <c r="RS2064" s="236"/>
    </row>
    <row r="2065" spans="1:487" s="17" customFormat="1">
      <c r="A2065"/>
      <c r="B2065"/>
      <c r="C2065"/>
      <c r="D2065"/>
      <c r="E2065"/>
      <c r="F2065" s="12"/>
      <c r="J2065" s="2"/>
      <c r="L2065" s="21"/>
      <c r="M2065" s="21"/>
      <c r="N2065" s="21"/>
      <c r="R2065" s="2"/>
      <c r="T2065" s="21"/>
      <c r="U2065" s="21"/>
      <c r="V2065" s="21"/>
      <c r="AA2065" s="2"/>
      <c r="AC2065" s="21"/>
      <c r="AD2065" s="21"/>
      <c r="AE2065" s="21"/>
      <c r="AJ2065" s="2"/>
      <c r="AL2065" s="21"/>
      <c r="AM2065" s="21"/>
      <c r="AN2065" s="21"/>
      <c r="AS2065" s="2"/>
      <c r="AU2065" s="21"/>
      <c r="AV2065" s="21"/>
      <c r="AW2065" s="21"/>
      <c r="BB2065" s="2"/>
      <c r="BD2065" s="21"/>
      <c r="BE2065" s="21"/>
      <c r="BF2065" s="21"/>
      <c r="BK2065" s="2"/>
      <c r="BM2065" s="21"/>
      <c r="BN2065" s="21"/>
      <c r="BO2065" s="21"/>
      <c r="BT2065" s="2"/>
      <c r="BV2065" s="21"/>
      <c r="BW2065" s="21"/>
      <c r="BX2065" s="21"/>
      <c r="CC2065" s="2"/>
      <c r="CE2065" s="21"/>
      <c r="CF2065" s="21"/>
      <c r="CG2065" s="21"/>
      <c r="CL2065" s="2"/>
      <c r="CN2065" s="21"/>
      <c r="CO2065" s="21"/>
      <c r="CP2065" s="21"/>
      <c r="CU2065" s="2"/>
      <c r="CW2065" s="21"/>
      <c r="CX2065" s="21"/>
      <c r="CY2065" s="21"/>
      <c r="DD2065" s="2"/>
      <c r="DF2065" s="21"/>
      <c r="DG2065" s="21"/>
      <c r="DH2065" s="21"/>
      <c r="DM2065" s="2"/>
      <c r="DO2065" s="21"/>
      <c r="DP2065" s="21"/>
      <c r="DQ2065" s="21"/>
      <c r="DV2065" s="2"/>
      <c r="DX2065" s="21"/>
      <c r="DY2065" s="21"/>
      <c r="DZ2065" s="21"/>
      <c r="EE2065" s="2"/>
      <c r="EG2065" s="21"/>
      <c r="EH2065" s="21"/>
      <c r="EI2065" s="21"/>
      <c r="EN2065" s="2"/>
      <c r="EP2065" s="21"/>
      <c r="EQ2065" s="21"/>
      <c r="ER2065" s="21"/>
      <c r="EW2065" s="2"/>
      <c r="EY2065" s="21"/>
      <c r="EZ2065" s="21"/>
      <c r="FA2065" s="21"/>
      <c r="FF2065" s="2"/>
      <c r="FH2065" s="21"/>
      <c r="FI2065" s="21"/>
      <c r="FJ2065" s="21"/>
      <c r="FO2065" s="2"/>
      <c r="FQ2065" s="21"/>
      <c r="FR2065" s="21"/>
      <c r="FS2065" s="21"/>
      <c r="FX2065" s="2"/>
      <c r="FZ2065" s="21"/>
      <c r="GA2065" s="21"/>
      <c r="GB2065" s="21"/>
      <c r="GG2065" s="2"/>
      <c r="GI2065" s="21"/>
      <c r="GJ2065" s="21"/>
      <c r="GK2065" s="21"/>
      <c r="GP2065" s="2"/>
      <c r="GR2065" s="21"/>
      <c r="GS2065" s="21"/>
      <c r="GT2065" s="21"/>
      <c r="GY2065" s="2"/>
      <c r="HA2065" s="21"/>
      <c r="HB2065" s="21"/>
      <c r="HC2065" s="21"/>
      <c r="HH2065" s="2"/>
      <c r="HJ2065" s="21"/>
      <c r="HK2065" s="21"/>
      <c r="HL2065" s="21"/>
      <c r="HQ2065" s="21"/>
      <c r="HR2065" s="21"/>
      <c r="HS2065" s="21"/>
      <c r="HT2065" s="21"/>
      <c r="HU2065" s="21"/>
      <c r="HV2065" s="21"/>
      <c r="HW2065" s="21"/>
      <c r="HX2065" s="21"/>
      <c r="HY2065" s="21"/>
      <c r="HZ2065" s="21"/>
      <c r="IA2065" s="21"/>
      <c r="IB2065" s="21"/>
      <c r="IC2065" s="21"/>
      <c r="ID2065" s="21"/>
      <c r="IE2065" s="21"/>
      <c r="IF2065" s="21"/>
      <c r="IG2065" s="21"/>
      <c r="IH2065" s="21"/>
      <c r="II2065" s="21"/>
      <c r="IJ2065" s="21"/>
      <c r="IK2065" s="21"/>
      <c r="IL2065" s="21"/>
      <c r="IM2065" s="21"/>
      <c r="IN2065" s="21"/>
      <c r="IO2065" s="21"/>
      <c r="IP2065" s="21"/>
      <c r="IQ2065" s="21"/>
      <c r="IR2065" s="21"/>
      <c r="IS2065" s="21"/>
      <c r="IT2065" s="21"/>
      <c r="IU2065" s="21"/>
      <c r="IV2065" s="21"/>
      <c r="RS2065" s="236"/>
    </row>
    <row r="2066" spans="1:487" s="17" customFormat="1">
      <c r="A2066"/>
      <c r="B2066"/>
      <c r="C2066"/>
      <c r="D2066"/>
      <c r="E2066"/>
      <c r="F2066" s="12"/>
      <c r="J2066" s="2"/>
      <c r="L2066" s="21"/>
      <c r="M2066" s="21"/>
      <c r="N2066" s="21"/>
      <c r="R2066" s="2"/>
      <c r="T2066" s="21"/>
      <c r="U2066" s="21"/>
      <c r="V2066" s="21"/>
      <c r="AA2066" s="2"/>
      <c r="AC2066" s="21"/>
      <c r="AD2066" s="21"/>
      <c r="AE2066" s="21"/>
      <c r="AJ2066" s="2"/>
      <c r="AL2066" s="21"/>
      <c r="AM2066" s="21"/>
      <c r="AN2066" s="21"/>
      <c r="AS2066" s="2"/>
      <c r="AU2066" s="21"/>
      <c r="AV2066" s="21"/>
      <c r="AW2066" s="21"/>
      <c r="BB2066" s="2"/>
      <c r="BD2066" s="21"/>
      <c r="BE2066" s="21"/>
      <c r="BF2066" s="21"/>
      <c r="BK2066" s="2"/>
      <c r="BM2066" s="21"/>
      <c r="BN2066" s="21"/>
      <c r="BO2066" s="21"/>
      <c r="BT2066" s="2"/>
      <c r="BV2066" s="21"/>
      <c r="BW2066" s="21"/>
      <c r="BX2066" s="21"/>
      <c r="CC2066" s="2"/>
      <c r="CE2066" s="21"/>
      <c r="CF2066" s="21"/>
      <c r="CG2066" s="21"/>
      <c r="CL2066" s="2"/>
      <c r="CN2066" s="21"/>
      <c r="CO2066" s="21"/>
      <c r="CP2066" s="21"/>
      <c r="CU2066" s="2"/>
      <c r="CW2066" s="21"/>
      <c r="CX2066" s="21"/>
      <c r="CY2066" s="21"/>
      <c r="DD2066" s="2"/>
      <c r="DF2066" s="21"/>
      <c r="DG2066" s="21"/>
      <c r="DH2066" s="21"/>
      <c r="DM2066" s="2"/>
      <c r="DO2066" s="21"/>
      <c r="DP2066" s="21"/>
      <c r="DQ2066" s="21"/>
      <c r="DV2066" s="2"/>
      <c r="DX2066" s="21"/>
      <c r="DY2066" s="21"/>
      <c r="DZ2066" s="21"/>
      <c r="EE2066" s="2"/>
      <c r="EG2066" s="21"/>
      <c r="EH2066" s="21"/>
      <c r="EI2066" s="21"/>
      <c r="EN2066" s="2"/>
      <c r="EP2066" s="21"/>
      <c r="EQ2066" s="21"/>
      <c r="ER2066" s="21"/>
      <c r="EW2066" s="2"/>
      <c r="EY2066" s="21"/>
      <c r="EZ2066" s="21"/>
      <c r="FA2066" s="21"/>
      <c r="FF2066" s="2"/>
      <c r="FH2066" s="21"/>
      <c r="FI2066" s="21"/>
      <c r="FJ2066" s="21"/>
      <c r="FO2066" s="2"/>
      <c r="FQ2066" s="21"/>
      <c r="FR2066" s="21"/>
      <c r="FS2066" s="21"/>
      <c r="FX2066" s="2"/>
      <c r="FZ2066" s="21"/>
      <c r="GA2066" s="21"/>
      <c r="GB2066" s="21"/>
      <c r="GG2066" s="2"/>
      <c r="GI2066" s="21"/>
      <c r="GJ2066" s="21"/>
      <c r="GK2066" s="21"/>
      <c r="GP2066" s="2"/>
      <c r="GR2066" s="21"/>
      <c r="GS2066" s="21"/>
      <c r="GT2066" s="21"/>
      <c r="GY2066" s="2"/>
      <c r="HA2066" s="21"/>
      <c r="HB2066" s="21"/>
      <c r="HC2066" s="21"/>
      <c r="HH2066" s="2"/>
      <c r="HJ2066" s="21"/>
      <c r="HK2066" s="21"/>
      <c r="HL2066" s="21"/>
      <c r="HQ2066" s="21"/>
      <c r="HR2066" s="21"/>
      <c r="HS2066" s="21"/>
      <c r="HT2066" s="21"/>
      <c r="HU2066" s="21"/>
      <c r="HV2066" s="21"/>
      <c r="HW2066" s="21"/>
      <c r="HX2066" s="21"/>
      <c r="HY2066" s="21"/>
      <c r="HZ2066" s="21"/>
      <c r="IA2066" s="21"/>
      <c r="IB2066" s="21"/>
      <c r="IC2066" s="21"/>
      <c r="ID2066" s="21"/>
      <c r="IE2066" s="21"/>
      <c r="IF2066" s="21"/>
      <c r="IG2066" s="21"/>
      <c r="IH2066" s="21"/>
      <c r="II2066" s="21"/>
      <c r="IJ2066" s="21"/>
      <c r="IK2066" s="21"/>
      <c r="IL2066" s="21"/>
      <c r="IM2066" s="21"/>
      <c r="IN2066" s="21"/>
      <c r="IO2066" s="21"/>
      <c r="IP2066" s="21"/>
      <c r="IQ2066" s="21"/>
      <c r="IR2066" s="21"/>
      <c r="IS2066" s="21"/>
      <c r="IT2066" s="21"/>
      <c r="IU2066" s="21"/>
      <c r="IV2066" s="21"/>
      <c r="RS2066" s="236"/>
    </row>
    <row r="2067" spans="1:487" s="17" customFormat="1">
      <c r="A2067"/>
      <c r="B2067"/>
      <c r="C2067"/>
      <c r="D2067"/>
      <c r="E2067"/>
      <c r="F2067" s="12"/>
      <c r="J2067" s="2"/>
      <c r="L2067" s="21"/>
      <c r="M2067" s="21"/>
      <c r="N2067" s="21"/>
      <c r="R2067" s="2"/>
      <c r="T2067" s="21"/>
      <c r="U2067" s="21"/>
      <c r="V2067" s="21"/>
      <c r="AA2067" s="2"/>
      <c r="AC2067" s="21"/>
      <c r="AD2067" s="21"/>
      <c r="AE2067" s="21"/>
      <c r="AJ2067" s="2"/>
      <c r="AL2067" s="21"/>
      <c r="AM2067" s="21"/>
      <c r="AN2067" s="21"/>
      <c r="AS2067" s="2"/>
      <c r="AU2067" s="21"/>
      <c r="AV2067" s="21"/>
      <c r="AW2067" s="21"/>
      <c r="BB2067" s="2"/>
      <c r="BD2067" s="21"/>
      <c r="BE2067" s="21"/>
      <c r="BF2067" s="21"/>
      <c r="BK2067" s="2"/>
      <c r="BM2067" s="21"/>
      <c r="BN2067" s="21"/>
      <c r="BO2067" s="21"/>
      <c r="BT2067" s="2"/>
      <c r="BV2067" s="21"/>
      <c r="BW2067" s="21"/>
      <c r="BX2067" s="21"/>
      <c r="CC2067" s="2"/>
      <c r="CE2067" s="21"/>
      <c r="CF2067" s="21"/>
      <c r="CG2067" s="21"/>
      <c r="CL2067" s="2"/>
      <c r="CN2067" s="21"/>
      <c r="CO2067" s="21"/>
      <c r="CP2067" s="21"/>
      <c r="CU2067" s="2"/>
      <c r="CW2067" s="21"/>
      <c r="CX2067" s="21"/>
      <c r="CY2067" s="21"/>
      <c r="DD2067" s="2"/>
      <c r="DF2067" s="21"/>
      <c r="DG2067" s="21"/>
      <c r="DH2067" s="21"/>
      <c r="DM2067" s="2"/>
      <c r="DO2067" s="21"/>
      <c r="DP2067" s="21"/>
      <c r="DQ2067" s="21"/>
      <c r="DV2067" s="2"/>
      <c r="DX2067" s="21"/>
      <c r="DY2067" s="21"/>
      <c r="DZ2067" s="21"/>
      <c r="EE2067" s="2"/>
      <c r="EG2067" s="21"/>
      <c r="EH2067" s="21"/>
      <c r="EI2067" s="21"/>
      <c r="EN2067" s="2"/>
      <c r="EP2067" s="21"/>
      <c r="EQ2067" s="21"/>
      <c r="ER2067" s="21"/>
      <c r="EW2067" s="2"/>
      <c r="EY2067" s="21"/>
      <c r="EZ2067" s="21"/>
      <c r="FA2067" s="21"/>
      <c r="FF2067" s="2"/>
      <c r="FH2067" s="21"/>
      <c r="FI2067" s="21"/>
      <c r="FJ2067" s="21"/>
      <c r="FO2067" s="2"/>
      <c r="FQ2067" s="21"/>
      <c r="FR2067" s="21"/>
      <c r="FS2067" s="21"/>
      <c r="FX2067" s="2"/>
      <c r="FZ2067" s="21"/>
      <c r="GA2067" s="21"/>
      <c r="GB2067" s="21"/>
      <c r="GG2067" s="2"/>
      <c r="GI2067" s="21"/>
      <c r="GJ2067" s="21"/>
      <c r="GK2067" s="21"/>
      <c r="GP2067" s="2"/>
      <c r="GR2067" s="21"/>
      <c r="GS2067" s="21"/>
      <c r="GT2067" s="21"/>
      <c r="GY2067" s="2"/>
      <c r="HA2067" s="21"/>
      <c r="HB2067" s="21"/>
      <c r="HC2067" s="21"/>
      <c r="HH2067" s="2"/>
      <c r="HJ2067" s="21"/>
      <c r="HK2067" s="21"/>
      <c r="HL2067" s="21"/>
      <c r="HQ2067" s="21"/>
      <c r="HR2067" s="21"/>
      <c r="HS2067" s="21"/>
      <c r="HT2067" s="21"/>
      <c r="HU2067" s="21"/>
      <c r="HV2067" s="21"/>
      <c r="HW2067" s="21"/>
      <c r="HX2067" s="21"/>
      <c r="HY2067" s="21"/>
      <c r="HZ2067" s="21"/>
      <c r="IA2067" s="21"/>
      <c r="IB2067" s="21"/>
      <c r="IC2067" s="21"/>
      <c r="ID2067" s="21"/>
      <c r="IE2067" s="21"/>
      <c r="IF2067" s="21"/>
      <c r="IG2067" s="21"/>
      <c r="IH2067" s="21"/>
      <c r="II2067" s="21"/>
      <c r="IJ2067" s="21"/>
      <c r="IK2067" s="21"/>
      <c r="IL2067" s="21"/>
      <c r="IM2067" s="21"/>
      <c r="IN2067" s="21"/>
      <c r="IO2067" s="21"/>
      <c r="IP2067" s="21"/>
      <c r="IQ2067" s="21"/>
      <c r="IR2067" s="21"/>
      <c r="IS2067" s="21"/>
      <c r="IT2067" s="21"/>
      <c r="IU2067" s="21"/>
      <c r="IV2067" s="21"/>
      <c r="RS2067" s="236"/>
    </row>
    <row r="2068" spans="1:487" s="17" customFormat="1">
      <c r="A2068"/>
      <c r="B2068"/>
      <c r="C2068"/>
      <c r="D2068"/>
      <c r="E2068"/>
      <c r="F2068" s="12"/>
      <c r="J2068" s="2"/>
      <c r="L2068" s="21"/>
      <c r="M2068" s="21"/>
      <c r="N2068" s="21"/>
      <c r="R2068" s="2"/>
      <c r="T2068" s="21"/>
      <c r="U2068" s="21"/>
      <c r="V2068" s="21"/>
      <c r="AA2068" s="2"/>
      <c r="AC2068" s="21"/>
      <c r="AD2068" s="21"/>
      <c r="AE2068" s="21"/>
      <c r="AJ2068" s="2"/>
      <c r="AL2068" s="21"/>
      <c r="AM2068" s="21"/>
      <c r="AN2068" s="21"/>
      <c r="AS2068" s="2"/>
      <c r="AU2068" s="21"/>
      <c r="AV2068" s="21"/>
      <c r="AW2068" s="21"/>
      <c r="BB2068" s="2"/>
      <c r="BD2068" s="21"/>
      <c r="BE2068" s="21"/>
      <c r="BF2068" s="21"/>
      <c r="BK2068" s="2"/>
      <c r="BM2068" s="21"/>
      <c r="BN2068" s="21"/>
      <c r="BO2068" s="21"/>
      <c r="BT2068" s="2"/>
      <c r="BV2068" s="21"/>
      <c r="BW2068" s="21"/>
      <c r="BX2068" s="21"/>
      <c r="CC2068" s="2"/>
      <c r="CE2068" s="21"/>
      <c r="CF2068" s="21"/>
      <c r="CG2068" s="21"/>
      <c r="CL2068" s="2"/>
      <c r="CN2068" s="21"/>
      <c r="CO2068" s="21"/>
      <c r="CP2068" s="21"/>
      <c r="CU2068" s="2"/>
      <c r="CW2068" s="21"/>
      <c r="CX2068" s="21"/>
      <c r="CY2068" s="21"/>
      <c r="DD2068" s="2"/>
      <c r="DF2068" s="21"/>
      <c r="DG2068" s="21"/>
      <c r="DH2068" s="21"/>
      <c r="DM2068" s="2"/>
      <c r="DO2068" s="21"/>
      <c r="DP2068" s="21"/>
      <c r="DQ2068" s="21"/>
      <c r="DV2068" s="2"/>
      <c r="DX2068" s="21"/>
      <c r="DY2068" s="21"/>
      <c r="DZ2068" s="21"/>
      <c r="EE2068" s="2"/>
      <c r="EG2068" s="21"/>
      <c r="EH2068" s="21"/>
      <c r="EI2068" s="21"/>
      <c r="EN2068" s="2"/>
      <c r="EP2068" s="21"/>
      <c r="EQ2068" s="21"/>
      <c r="ER2068" s="21"/>
      <c r="EW2068" s="2"/>
      <c r="EY2068" s="21"/>
      <c r="EZ2068" s="21"/>
      <c r="FA2068" s="21"/>
      <c r="FF2068" s="2"/>
      <c r="FH2068" s="21"/>
      <c r="FI2068" s="21"/>
      <c r="FJ2068" s="21"/>
      <c r="FO2068" s="2"/>
      <c r="FQ2068" s="21"/>
      <c r="FR2068" s="21"/>
      <c r="FS2068" s="21"/>
      <c r="FX2068" s="2"/>
      <c r="FZ2068" s="21"/>
      <c r="GA2068" s="21"/>
      <c r="GB2068" s="21"/>
      <c r="GG2068" s="2"/>
      <c r="GI2068" s="21"/>
      <c r="GJ2068" s="21"/>
      <c r="GK2068" s="21"/>
      <c r="GP2068" s="2"/>
      <c r="GR2068" s="21"/>
      <c r="GS2068" s="21"/>
      <c r="GT2068" s="21"/>
      <c r="GY2068" s="2"/>
      <c r="HA2068" s="21"/>
      <c r="HB2068" s="21"/>
      <c r="HC2068" s="21"/>
      <c r="HH2068" s="2"/>
      <c r="HJ2068" s="21"/>
      <c r="HK2068" s="21"/>
      <c r="HL2068" s="21"/>
      <c r="HQ2068" s="21"/>
      <c r="HR2068" s="21"/>
      <c r="HS2068" s="21"/>
      <c r="HT2068" s="21"/>
      <c r="HU2068" s="21"/>
      <c r="HV2068" s="21"/>
      <c r="HW2068" s="21"/>
      <c r="HX2068" s="21"/>
      <c r="HY2068" s="21"/>
      <c r="HZ2068" s="21"/>
      <c r="IA2068" s="21"/>
      <c r="IB2068" s="21"/>
      <c r="IC2068" s="21"/>
      <c r="ID2068" s="21"/>
      <c r="IE2068" s="21"/>
      <c r="IF2068" s="21"/>
      <c r="IG2068" s="21"/>
      <c r="IH2068" s="21"/>
      <c r="II2068" s="21"/>
      <c r="IJ2068" s="21"/>
      <c r="IK2068" s="21"/>
      <c r="IL2068" s="21"/>
      <c r="IM2068" s="21"/>
      <c r="IN2068" s="21"/>
      <c r="IO2068" s="21"/>
      <c r="IP2068" s="21"/>
      <c r="IQ2068" s="21"/>
      <c r="IR2068" s="21"/>
      <c r="IS2068" s="21"/>
      <c r="IT2068" s="21"/>
      <c r="IU2068" s="21"/>
      <c r="IV2068" s="21"/>
      <c r="RS2068" s="236"/>
    </row>
    <row r="2069" spans="1:487" s="17" customFormat="1">
      <c r="A2069"/>
      <c r="B2069"/>
      <c r="C2069"/>
      <c r="D2069"/>
      <c r="E2069"/>
      <c r="F2069" s="12"/>
      <c r="J2069" s="2"/>
      <c r="L2069" s="21"/>
      <c r="M2069" s="21"/>
      <c r="N2069" s="21"/>
      <c r="R2069" s="2"/>
      <c r="T2069" s="21"/>
      <c r="U2069" s="21"/>
      <c r="V2069" s="21"/>
      <c r="AA2069" s="2"/>
      <c r="AC2069" s="21"/>
      <c r="AD2069" s="21"/>
      <c r="AE2069" s="21"/>
      <c r="AJ2069" s="2"/>
      <c r="AL2069" s="21"/>
      <c r="AM2069" s="21"/>
      <c r="AN2069" s="21"/>
      <c r="AS2069" s="2"/>
      <c r="AU2069" s="21"/>
      <c r="AV2069" s="21"/>
      <c r="AW2069" s="21"/>
      <c r="BB2069" s="2"/>
      <c r="BD2069" s="21"/>
      <c r="BE2069" s="21"/>
      <c r="BF2069" s="21"/>
      <c r="BK2069" s="2"/>
      <c r="BM2069" s="21"/>
      <c r="BN2069" s="21"/>
      <c r="BO2069" s="21"/>
      <c r="BT2069" s="2"/>
      <c r="BV2069" s="21"/>
      <c r="BW2069" s="21"/>
      <c r="BX2069" s="21"/>
      <c r="CC2069" s="2"/>
      <c r="CE2069" s="21"/>
      <c r="CF2069" s="21"/>
      <c r="CG2069" s="21"/>
      <c r="CL2069" s="2"/>
      <c r="CN2069" s="21"/>
      <c r="CO2069" s="21"/>
      <c r="CP2069" s="21"/>
      <c r="CU2069" s="2"/>
      <c r="CW2069" s="21"/>
      <c r="CX2069" s="21"/>
      <c r="CY2069" s="21"/>
      <c r="DD2069" s="2"/>
      <c r="DF2069" s="21"/>
      <c r="DG2069" s="21"/>
      <c r="DH2069" s="21"/>
      <c r="DM2069" s="2"/>
      <c r="DO2069" s="21"/>
      <c r="DP2069" s="21"/>
      <c r="DQ2069" s="21"/>
      <c r="DV2069" s="2"/>
      <c r="DX2069" s="21"/>
      <c r="DY2069" s="21"/>
      <c r="DZ2069" s="21"/>
      <c r="EE2069" s="2"/>
      <c r="EG2069" s="21"/>
      <c r="EH2069" s="21"/>
      <c r="EI2069" s="21"/>
      <c r="EN2069" s="2"/>
      <c r="EP2069" s="21"/>
      <c r="EQ2069" s="21"/>
      <c r="ER2069" s="21"/>
      <c r="EW2069" s="2"/>
      <c r="EY2069" s="21"/>
      <c r="EZ2069" s="21"/>
      <c r="FA2069" s="21"/>
      <c r="FF2069" s="2"/>
      <c r="FH2069" s="21"/>
      <c r="FI2069" s="21"/>
      <c r="FJ2069" s="21"/>
      <c r="FO2069" s="2"/>
      <c r="FQ2069" s="21"/>
      <c r="FR2069" s="21"/>
      <c r="FS2069" s="21"/>
      <c r="FX2069" s="2"/>
      <c r="FZ2069" s="21"/>
      <c r="GA2069" s="21"/>
      <c r="GB2069" s="21"/>
      <c r="GG2069" s="2"/>
      <c r="GI2069" s="21"/>
      <c r="GJ2069" s="21"/>
      <c r="GK2069" s="21"/>
      <c r="GP2069" s="2"/>
      <c r="GR2069" s="21"/>
      <c r="GS2069" s="21"/>
      <c r="GT2069" s="21"/>
      <c r="GY2069" s="2"/>
      <c r="HA2069" s="21"/>
      <c r="HB2069" s="21"/>
      <c r="HC2069" s="21"/>
      <c r="HH2069" s="2"/>
      <c r="HJ2069" s="21"/>
      <c r="HK2069" s="21"/>
      <c r="HL2069" s="21"/>
      <c r="HQ2069" s="21"/>
      <c r="HR2069" s="21"/>
      <c r="HS2069" s="21"/>
      <c r="HT2069" s="21"/>
      <c r="HU2069" s="21"/>
      <c r="HV2069" s="21"/>
      <c r="HW2069" s="21"/>
      <c r="HX2069" s="21"/>
      <c r="HY2069" s="21"/>
      <c r="HZ2069" s="21"/>
      <c r="IA2069" s="21"/>
      <c r="IB2069" s="21"/>
      <c r="IC2069" s="21"/>
      <c r="ID2069" s="21"/>
      <c r="IE2069" s="21"/>
      <c r="IF2069" s="21"/>
      <c r="IG2069" s="21"/>
      <c r="IH2069" s="21"/>
      <c r="II2069" s="21"/>
      <c r="IJ2069" s="21"/>
      <c r="IK2069" s="21"/>
      <c r="IL2069" s="21"/>
      <c r="IM2069" s="21"/>
      <c r="IN2069" s="21"/>
      <c r="IO2069" s="21"/>
      <c r="IP2069" s="21"/>
      <c r="IQ2069" s="21"/>
      <c r="IR2069" s="21"/>
      <c r="IS2069" s="21"/>
      <c r="IT2069" s="21"/>
      <c r="IU2069" s="21"/>
      <c r="IV2069" s="21"/>
      <c r="RS2069" s="236"/>
    </row>
    <row r="2070" spans="1:487" s="17" customFormat="1">
      <c r="A2070"/>
      <c r="B2070"/>
      <c r="C2070"/>
      <c r="D2070"/>
      <c r="E2070"/>
      <c r="F2070" s="12"/>
      <c r="J2070" s="2"/>
      <c r="L2070" s="21"/>
      <c r="M2070" s="21"/>
      <c r="N2070" s="21"/>
      <c r="R2070" s="2"/>
      <c r="T2070" s="21"/>
      <c r="U2070" s="21"/>
      <c r="V2070" s="21"/>
      <c r="AA2070" s="2"/>
      <c r="AC2070" s="21"/>
      <c r="AD2070" s="21"/>
      <c r="AE2070" s="21"/>
      <c r="AJ2070" s="2"/>
      <c r="AL2070" s="21"/>
      <c r="AM2070" s="21"/>
      <c r="AN2070" s="21"/>
      <c r="AS2070" s="2"/>
      <c r="AU2070" s="21"/>
      <c r="AV2070" s="21"/>
      <c r="AW2070" s="21"/>
      <c r="BB2070" s="2"/>
      <c r="BD2070" s="21"/>
      <c r="BE2070" s="21"/>
      <c r="BF2070" s="21"/>
      <c r="BK2070" s="2"/>
      <c r="BM2070" s="21"/>
      <c r="BN2070" s="21"/>
      <c r="BO2070" s="21"/>
      <c r="BT2070" s="2"/>
      <c r="BV2070" s="21"/>
      <c r="BW2070" s="21"/>
      <c r="BX2070" s="21"/>
      <c r="CC2070" s="2"/>
      <c r="CE2070" s="21"/>
      <c r="CF2070" s="21"/>
      <c r="CG2070" s="21"/>
      <c r="CL2070" s="2"/>
      <c r="CN2070" s="21"/>
      <c r="CO2070" s="21"/>
      <c r="CP2070" s="21"/>
      <c r="CU2070" s="2"/>
      <c r="CW2070" s="21"/>
      <c r="CX2070" s="21"/>
      <c r="CY2070" s="21"/>
      <c r="DD2070" s="2"/>
      <c r="DF2070" s="21"/>
      <c r="DG2070" s="21"/>
      <c r="DH2070" s="21"/>
      <c r="DM2070" s="2"/>
      <c r="DO2070" s="21"/>
      <c r="DP2070" s="21"/>
      <c r="DQ2070" s="21"/>
      <c r="DV2070" s="2"/>
      <c r="DX2070" s="21"/>
      <c r="DY2070" s="21"/>
      <c r="DZ2070" s="21"/>
      <c r="EE2070" s="2"/>
      <c r="EG2070" s="21"/>
      <c r="EH2070" s="21"/>
      <c r="EI2070" s="21"/>
      <c r="EN2070" s="2"/>
      <c r="EP2070" s="21"/>
      <c r="EQ2070" s="21"/>
      <c r="ER2070" s="21"/>
      <c r="EW2070" s="2"/>
      <c r="EY2070" s="21"/>
      <c r="EZ2070" s="21"/>
      <c r="FA2070" s="21"/>
      <c r="FF2070" s="2"/>
      <c r="FH2070" s="21"/>
      <c r="FI2070" s="21"/>
      <c r="FJ2070" s="21"/>
      <c r="FO2070" s="2"/>
      <c r="FQ2070" s="21"/>
      <c r="FR2070" s="21"/>
      <c r="FS2070" s="21"/>
      <c r="FX2070" s="2"/>
      <c r="FZ2070" s="21"/>
      <c r="GA2070" s="21"/>
      <c r="GB2070" s="21"/>
      <c r="GG2070" s="2"/>
      <c r="GI2070" s="21"/>
      <c r="GJ2070" s="21"/>
      <c r="GK2070" s="21"/>
      <c r="GP2070" s="2"/>
      <c r="GR2070" s="21"/>
      <c r="GS2070" s="21"/>
      <c r="GT2070" s="21"/>
      <c r="GY2070" s="2"/>
      <c r="HA2070" s="21"/>
      <c r="HB2070" s="21"/>
      <c r="HC2070" s="21"/>
      <c r="HH2070" s="2"/>
      <c r="HJ2070" s="21"/>
      <c r="HK2070" s="21"/>
      <c r="HL2070" s="21"/>
      <c r="HQ2070" s="21"/>
      <c r="HR2070" s="21"/>
      <c r="HS2070" s="21"/>
      <c r="HT2070" s="21"/>
      <c r="HU2070" s="21"/>
      <c r="HV2070" s="21"/>
      <c r="HW2070" s="21"/>
      <c r="HX2070" s="21"/>
      <c r="HY2070" s="21"/>
      <c r="HZ2070" s="21"/>
      <c r="IA2070" s="21"/>
      <c r="IB2070" s="21"/>
      <c r="IC2070" s="21"/>
      <c r="ID2070" s="21"/>
      <c r="IE2070" s="21"/>
      <c r="IF2070" s="21"/>
      <c r="IG2070" s="21"/>
      <c r="IH2070" s="21"/>
      <c r="II2070" s="21"/>
      <c r="IJ2070" s="21"/>
      <c r="IK2070" s="21"/>
      <c r="IL2070" s="21"/>
      <c r="IM2070" s="21"/>
      <c r="IN2070" s="21"/>
      <c r="IO2070" s="21"/>
      <c r="IP2070" s="21"/>
      <c r="IQ2070" s="21"/>
      <c r="IR2070" s="21"/>
      <c r="IS2070" s="21"/>
      <c r="IT2070" s="21"/>
      <c r="IU2070" s="21"/>
      <c r="IV2070" s="21"/>
      <c r="RS2070" s="236"/>
    </row>
    <row r="2071" spans="1:487" s="17" customFormat="1">
      <c r="A2071"/>
      <c r="B2071"/>
      <c r="C2071"/>
      <c r="D2071"/>
      <c r="E2071"/>
      <c r="F2071" s="12"/>
      <c r="J2071" s="2"/>
      <c r="L2071" s="21"/>
      <c r="M2071" s="21"/>
      <c r="N2071" s="21"/>
      <c r="R2071" s="2"/>
      <c r="T2071" s="21"/>
      <c r="U2071" s="21"/>
      <c r="V2071" s="21"/>
      <c r="AA2071" s="2"/>
      <c r="AC2071" s="21"/>
      <c r="AD2071" s="21"/>
      <c r="AE2071" s="21"/>
      <c r="AJ2071" s="2"/>
      <c r="AL2071" s="21"/>
      <c r="AM2071" s="21"/>
      <c r="AN2071" s="21"/>
      <c r="AS2071" s="2"/>
      <c r="AU2071" s="21"/>
      <c r="AV2071" s="21"/>
      <c r="AW2071" s="21"/>
      <c r="BB2071" s="2"/>
      <c r="BD2071" s="21"/>
      <c r="BE2071" s="21"/>
      <c r="BF2071" s="21"/>
      <c r="BK2071" s="2"/>
      <c r="BM2071" s="21"/>
      <c r="BN2071" s="21"/>
      <c r="BO2071" s="21"/>
      <c r="BT2071" s="2"/>
      <c r="BV2071" s="21"/>
      <c r="BW2071" s="21"/>
      <c r="BX2071" s="21"/>
      <c r="CC2071" s="2"/>
      <c r="CE2071" s="21"/>
      <c r="CF2071" s="21"/>
      <c r="CG2071" s="21"/>
      <c r="CL2071" s="2"/>
      <c r="CN2071" s="21"/>
      <c r="CO2071" s="21"/>
      <c r="CP2071" s="21"/>
      <c r="CU2071" s="2"/>
      <c r="CW2071" s="21"/>
      <c r="CX2071" s="21"/>
      <c r="CY2071" s="21"/>
      <c r="DD2071" s="2"/>
      <c r="DF2071" s="21"/>
      <c r="DG2071" s="21"/>
      <c r="DH2071" s="21"/>
      <c r="DM2071" s="2"/>
      <c r="DO2071" s="21"/>
      <c r="DP2071" s="21"/>
      <c r="DQ2071" s="21"/>
      <c r="DV2071" s="2"/>
      <c r="DX2071" s="21"/>
      <c r="DY2071" s="21"/>
      <c r="DZ2071" s="21"/>
      <c r="EE2071" s="2"/>
      <c r="EG2071" s="21"/>
      <c r="EH2071" s="21"/>
      <c r="EI2071" s="21"/>
      <c r="EN2071" s="2"/>
      <c r="EP2071" s="21"/>
      <c r="EQ2071" s="21"/>
      <c r="ER2071" s="21"/>
      <c r="EW2071" s="2"/>
      <c r="EY2071" s="21"/>
      <c r="EZ2071" s="21"/>
      <c r="FA2071" s="21"/>
      <c r="FF2071" s="2"/>
      <c r="FH2071" s="21"/>
      <c r="FI2071" s="21"/>
      <c r="FJ2071" s="21"/>
      <c r="FO2071" s="2"/>
      <c r="FQ2071" s="21"/>
      <c r="FR2071" s="21"/>
      <c r="FS2071" s="21"/>
      <c r="FX2071" s="2"/>
      <c r="FZ2071" s="21"/>
      <c r="GA2071" s="21"/>
      <c r="GB2071" s="21"/>
      <c r="GG2071" s="2"/>
      <c r="GI2071" s="21"/>
      <c r="GJ2071" s="21"/>
      <c r="GK2071" s="21"/>
      <c r="GP2071" s="2"/>
      <c r="GR2071" s="21"/>
      <c r="GS2071" s="21"/>
      <c r="GT2071" s="21"/>
      <c r="GY2071" s="2"/>
      <c r="HA2071" s="21"/>
      <c r="HB2071" s="21"/>
      <c r="HC2071" s="21"/>
      <c r="HH2071" s="2"/>
      <c r="HJ2071" s="21"/>
      <c r="HK2071" s="21"/>
      <c r="HL2071" s="21"/>
      <c r="HQ2071" s="21"/>
      <c r="HR2071" s="21"/>
      <c r="HS2071" s="21"/>
      <c r="HT2071" s="21"/>
      <c r="HU2071" s="21"/>
      <c r="HV2071" s="21"/>
      <c r="HW2071" s="21"/>
      <c r="HX2071" s="21"/>
      <c r="HY2071" s="21"/>
      <c r="HZ2071" s="21"/>
      <c r="IA2071" s="21"/>
      <c r="IB2071" s="21"/>
      <c r="IC2071" s="21"/>
      <c r="ID2071" s="21"/>
      <c r="IE2071" s="21"/>
      <c r="IF2071" s="21"/>
      <c r="IG2071" s="21"/>
      <c r="IH2071" s="21"/>
      <c r="II2071" s="21"/>
      <c r="IJ2071" s="21"/>
      <c r="IK2071" s="21"/>
      <c r="IL2071" s="21"/>
      <c r="IM2071" s="21"/>
      <c r="IN2071" s="21"/>
      <c r="IO2071" s="21"/>
      <c r="IP2071" s="21"/>
      <c r="IQ2071" s="21"/>
      <c r="IR2071" s="21"/>
      <c r="IS2071" s="21"/>
      <c r="IT2071" s="21"/>
      <c r="IU2071" s="21"/>
      <c r="IV2071" s="21"/>
      <c r="RS2071" s="236"/>
    </row>
    <row r="2072" spans="1:487" s="17" customFormat="1">
      <c r="A2072"/>
      <c r="B2072"/>
      <c r="C2072"/>
      <c r="D2072"/>
      <c r="E2072"/>
      <c r="F2072" s="12"/>
      <c r="J2072" s="2"/>
      <c r="L2072" s="21"/>
      <c r="M2072" s="21"/>
      <c r="N2072" s="21"/>
      <c r="R2072" s="2"/>
      <c r="T2072" s="21"/>
      <c r="U2072" s="21"/>
      <c r="V2072" s="21"/>
      <c r="AA2072" s="2"/>
      <c r="AC2072" s="21"/>
      <c r="AD2072" s="21"/>
      <c r="AE2072" s="21"/>
      <c r="AJ2072" s="2"/>
      <c r="AL2072" s="21"/>
      <c r="AM2072" s="21"/>
      <c r="AN2072" s="21"/>
      <c r="AS2072" s="2"/>
      <c r="AU2072" s="21"/>
      <c r="AV2072" s="21"/>
      <c r="AW2072" s="21"/>
      <c r="BB2072" s="2"/>
      <c r="BD2072" s="21"/>
      <c r="BE2072" s="21"/>
      <c r="BF2072" s="21"/>
      <c r="BK2072" s="2"/>
      <c r="BM2072" s="21"/>
      <c r="BN2072" s="21"/>
      <c r="BO2072" s="21"/>
      <c r="BT2072" s="2"/>
      <c r="BV2072" s="21"/>
      <c r="BW2072" s="21"/>
      <c r="BX2072" s="21"/>
      <c r="CC2072" s="2"/>
      <c r="CE2072" s="21"/>
      <c r="CF2072" s="21"/>
      <c r="CG2072" s="21"/>
      <c r="CL2072" s="2"/>
      <c r="CN2072" s="21"/>
      <c r="CO2072" s="21"/>
      <c r="CP2072" s="21"/>
      <c r="CU2072" s="2"/>
      <c r="CW2072" s="21"/>
      <c r="CX2072" s="21"/>
      <c r="CY2072" s="21"/>
      <c r="DD2072" s="2"/>
      <c r="DF2072" s="21"/>
      <c r="DG2072" s="21"/>
      <c r="DH2072" s="21"/>
      <c r="DM2072" s="2"/>
      <c r="DO2072" s="21"/>
      <c r="DP2072" s="21"/>
      <c r="DQ2072" s="21"/>
      <c r="DV2072" s="2"/>
      <c r="DX2072" s="21"/>
      <c r="DY2072" s="21"/>
      <c r="DZ2072" s="21"/>
      <c r="EE2072" s="2"/>
      <c r="EG2072" s="21"/>
      <c r="EH2072" s="21"/>
      <c r="EI2072" s="21"/>
      <c r="EN2072" s="2"/>
      <c r="EP2072" s="21"/>
      <c r="EQ2072" s="21"/>
      <c r="ER2072" s="21"/>
      <c r="EW2072" s="2"/>
      <c r="EY2072" s="21"/>
      <c r="EZ2072" s="21"/>
      <c r="FA2072" s="21"/>
      <c r="FF2072" s="2"/>
      <c r="FH2072" s="21"/>
      <c r="FI2072" s="21"/>
      <c r="FJ2072" s="21"/>
      <c r="FO2072" s="2"/>
      <c r="FQ2072" s="21"/>
      <c r="FR2072" s="21"/>
      <c r="FS2072" s="21"/>
      <c r="FX2072" s="2"/>
      <c r="FZ2072" s="21"/>
      <c r="GA2072" s="21"/>
      <c r="GB2072" s="21"/>
      <c r="GG2072" s="2"/>
      <c r="GI2072" s="21"/>
      <c r="GJ2072" s="21"/>
      <c r="GK2072" s="21"/>
      <c r="GP2072" s="2"/>
      <c r="GR2072" s="21"/>
      <c r="GS2072" s="21"/>
      <c r="GT2072" s="21"/>
      <c r="GY2072" s="2"/>
      <c r="HA2072" s="21"/>
      <c r="HB2072" s="21"/>
      <c r="HC2072" s="21"/>
      <c r="HH2072" s="2"/>
      <c r="HJ2072" s="21"/>
      <c r="HK2072" s="21"/>
      <c r="HL2072" s="21"/>
      <c r="HQ2072" s="21"/>
      <c r="HR2072" s="21"/>
      <c r="HS2072" s="21"/>
      <c r="HT2072" s="21"/>
      <c r="HU2072" s="21"/>
      <c r="HV2072" s="21"/>
      <c r="HW2072" s="21"/>
      <c r="HX2072" s="21"/>
      <c r="HY2072" s="21"/>
      <c r="HZ2072" s="21"/>
      <c r="IA2072" s="21"/>
      <c r="IB2072" s="21"/>
      <c r="IC2072" s="21"/>
      <c r="ID2072" s="21"/>
      <c r="IE2072" s="21"/>
      <c r="IF2072" s="21"/>
      <c r="IG2072" s="21"/>
      <c r="IH2072" s="21"/>
      <c r="II2072" s="21"/>
      <c r="IJ2072" s="21"/>
      <c r="IK2072" s="21"/>
      <c r="IL2072" s="21"/>
      <c r="IM2072" s="21"/>
      <c r="IN2072" s="21"/>
      <c r="IO2072" s="21"/>
      <c r="IP2072" s="21"/>
      <c r="IQ2072" s="21"/>
      <c r="IR2072" s="21"/>
      <c r="IS2072" s="21"/>
      <c r="IT2072" s="21"/>
      <c r="IU2072" s="21"/>
      <c r="IV2072" s="21"/>
      <c r="RS2072" s="236"/>
    </row>
    <row r="2073" spans="1:487" s="17" customFormat="1">
      <c r="A2073"/>
      <c r="B2073"/>
      <c r="C2073"/>
      <c r="D2073"/>
      <c r="E2073"/>
      <c r="F2073" s="12"/>
      <c r="J2073" s="2"/>
      <c r="L2073" s="21"/>
      <c r="M2073" s="21"/>
      <c r="N2073" s="21"/>
      <c r="R2073" s="2"/>
      <c r="T2073" s="21"/>
      <c r="U2073" s="21"/>
      <c r="V2073" s="21"/>
      <c r="AA2073" s="2"/>
      <c r="AC2073" s="21"/>
      <c r="AD2073" s="21"/>
      <c r="AE2073" s="21"/>
      <c r="AJ2073" s="2"/>
      <c r="AL2073" s="21"/>
      <c r="AM2073" s="21"/>
      <c r="AN2073" s="21"/>
      <c r="AS2073" s="2"/>
      <c r="AU2073" s="21"/>
      <c r="AV2073" s="21"/>
      <c r="AW2073" s="21"/>
      <c r="BB2073" s="2"/>
      <c r="BD2073" s="21"/>
      <c r="BE2073" s="21"/>
      <c r="BF2073" s="21"/>
      <c r="BK2073" s="2"/>
      <c r="BM2073" s="21"/>
      <c r="BN2073" s="21"/>
      <c r="BO2073" s="21"/>
      <c r="BT2073" s="2"/>
      <c r="BV2073" s="21"/>
      <c r="BW2073" s="21"/>
      <c r="BX2073" s="21"/>
      <c r="CC2073" s="2"/>
      <c r="CE2073" s="21"/>
      <c r="CF2073" s="21"/>
      <c r="CG2073" s="21"/>
      <c r="CL2073" s="2"/>
      <c r="CN2073" s="21"/>
      <c r="CO2073" s="21"/>
      <c r="CP2073" s="21"/>
      <c r="CU2073" s="2"/>
      <c r="CW2073" s="21"/>
      <c r="CX2073" s="21"/>
      <c r="CY2073" s="21"/>
      <c r="DD2073" s="2"/>
      <c r="DF2073" s="21"/>
      <c r="DG2073" s="21"/>
      <c r="DH2073" s="21"/>
      <c r="DM2073" s="2"/>
      <c r="DO2073" s="21"/>
      <c r="DP2073" s="21"/>
      <c r="DQ2073" s="21"/>
      <c r="DV2073" s="2"/>
      <c r="DX2073" s="21"/>
      <c r="DY2073" s="21"/>
      <c r="DZ2073" s="21"/>
      <c r="EE2073" s="2"/>
      <c r="EG2073" s="21"/>
      <c r="EH2073" s="21"/>
      <c r="EI2073" s="21"/>
      <c r="EN2073" s="2"/>
      <c r="EP2073" s="21"/>
      <c r="EQ2073" s="21"/>
      <c r="ER2073" s="21"/>
      <c r="EW2073" s="2"/>
      <c r="EY2073" s="21"/>
      <c r="EZ2073" s="21"/>
      <c r="FA2073" s="21"/>
      <c r="FF2073" s="2"/>
      <c r="FH2073" s="21"/>
      <c r="FI2073" s="21"/>
      <c r="FJ2073" s="21"/>
      <c r="FO2073" s="2"/>
      <c r="FQ2073" s="21"/>
      <c r="FR2073" s="21"/>
      <c r="FS2073" s="21"/>
      <c r="FX2073" s="2"/>
      <c r="FZ2073" s="21"/>
      <c r="GA2073" s="21"/>
      <c r="GB2073" s="21"/>
      <c r="GG2073" s="2"/>
      <c r="GI2073" s="21"/>
      <c r="GJ2073" s="21"/>
      <c r="GK2073" s="21"/>
      <c r="GP2073" s="2"/>
      <c r="GR2073" s="21"/>
      <c r="GS2073" s="21"/>
      <c r="GT2073" s="21"/>
      <c r="GY2073" s="2"/>
      <c r="HA2073" s="21"/>
      <c r="HB2073" s="21"/>
      <c r="HC2073" s="21"/>
      <c r="HH2073" s="2"/>
      <c r="HJ2073" s="21"/>
      <c r="HK2073" s="21"/>
      <c r="HL2073" s="21"/>
      <c r="HQ2073" s="21"/>
      <c r="HR2073" s="21"/>
      <c r="HS2073" s="21"/>
      <c r="HT2073" s="21"/>
      <c r="HU2073" s="21"/>
      <c r="HV2073" s="21"/>
      <c r="HW2073" s="21"/>
      <c r="HX2073" s="21"/>
      <c r="HY2073" s="21"/>
      <c r="HZ2073" s="21"/>
      <c r="IA2073" s="21"/>
      <c r="IB2073" s="21"/>
      <c r="IC2073" s="21"/>
      <c r="ID2073" s="21"/>
      <c r="IE2073" s="21"/>
      <c r="IF2073" s="21"/>
      <c r="IG2073" s="21"/>
      <c r="IH2073" s="21"/>
      <c r="II2073" s="21"/>
      <c r="IJ2073" s="21"/>
      <c r="IK2073" s="21"/>
      <c r="IL2073" s="21"/>
      <c r="IM2073" s="21"/>
      <c r="IN2073" s="21"/>
      <c r="IO2073" s="21"/>
      <c r="IP2073" s="21"/>
      <c r="IQ2073" s="21"/>
      <c r="IR2073" s="21"/>
      <c r="IS2073" s="21"/>
      <c r="IT2073" s="21"/>
      <c r="IU2073" s="21"/>
      <c r="IV2073" s="21"/>
      <c r="RS2073" s="236"/>
    </row>
    <row r="2074" spans="1:487" s="17" customFormat="1">
      <c r="A2074"/>
      <c r="B2074"/>
      <c r="C2074"/>
      <c r="D2074"/>
      <c r="E2074"/>
      <c r="F2074" s="12"/>
      <c r="J2074" s="2"/>
      <c r="L2074" s="21"/>
      <c r="M2074" s="21"/>
      <c r="N2074" s="21"/>
      <c r="R2074" s="2"/>
      <c r="T2074" s="21"/>
      <c r="U2074" s="21"/>
      <c r="V2074" s="21"/>
      <c r="AA2074" s="2"/>
      <c r="AC2074" s="21"/>
      <c r="AD2074" s="21"/>
      <c r="AE2074" s="21"/>
      <c r="AJ2074" s="2"/>
      <c r="AL2074" s="21"/>
      <c r="AM2074" s="21"/>
      <c r="AN2074" s="21"/>
      <c r="AS2074" s="2"/>
      <c r="AU2074" s="21"/>
      <c r="AV2074" s="21"/>
      <c r="AW2074" s="21"/>
      <c r="BB2074" s="2"/>
      <c r="BD2074" s="21"/>
      <c r="BE2074" s="21"/>
      <c r="BF2074" s="21"/>
      <c r="BK2074" s="2"/>
      <c r="BM2074" s="21"/>
      <c r="BN2074" s="21"/>
      <c r="BO2074" s="21"/>
      <c r="BT2074" s="2"/>
      <c r="BV2074" s="21"/>
      <c r="BW2074" s="21"/>
      <c r="BX2074" s="21"/>
      <c r="CC2074" s="2"/>
      <c r="CE2074" s="21"/>
      <c r="CF2074" s="21"/>
      <c r="CG2074" s="21"/>
      <c r="CL2074" s="2"/>
      <c r="CN2074" s="21"/>
      <c r="CO2074" s="21"/>
      <c r="CP2074" s="21"/>
      <c r="CU2074" s="2"/>
      <c r="CW2074" s="21"/>
      <c r="CX2074" s="21"/>
      <c r="CY2074" s="21"/>
      <c r="DD2074" s="2"/>
      <c r="DF2074" s="21"/>
      <c r="DG2074" s="21"/>
      <c r="DH2074" s="21"/>
      <c r="DM2074" s="2"/>
      <c r="DO2074" s="21"/>
      <c r="DP2074" s="21"/>
      <c r="DQ2074" s="21"/>
      <c r="DV2074" s="2"/>
      <c r="DX2074" s="21"/>
      <c r="DY2074" s="21"/>
      <c r="DZ2074" s="21"/>
      <c r="EE2074" s="2"/>
      <c r="EG2074" s="21"/>
      <c r="EH2074" s="21"/>
      <c r="EI2074" s="21"/>
      <c r="EN2074" s="2"/>
      <c r="EP2074" s="21"/>
      <c r="EQ2074" s="21"/>
      <c r="ER2074" s="21"/>
      <c r="EW2074" s="2"/>
      <c r="EY2074" s="21"/>
      <c r="EZ2074" s="21"/>
      <c r="FA2074" s="21"/>
      <c r="FF2074" s="2"/>
      <c r="FH2074" s="21"/>
      <c r="FI2074" s="21"/>
      <c r="FJ2074" s="21"/>
      <c r="FO2074" s="2"/>
      <c r="FQ2074" s="21"/>
      <c r="FR2074" s="21"/>
      <c r="FS2074" s="21"/>
      <c r="FX2074" s="2"/>
      <c r="FZ2074" s="21"/>
      <c r="GA2074" s="21"/>
      <c r="GB2074" s="21"/>
      <c r="GG2074" s="2"/>
      <c r="GI2074" s="21"/>
      <c r="GJ2074" s="21"/>
      <c r="GK2074" s="21"/>
      <c r="GP2074" s="2"/>
      <c r="GR2074" s="21"/>
      <c r="GS2074" s="21"/>
      <c r="GT2074" s="21"/>
      <c r="GY2074" s="2"/>
      <c r="HA2074" s="21"/>
      <c r="HB2074" s="21"/>
      <c r="HC2074" s="21"/>
      <c r="HH2074" s="2"/>
      <c r="HJ2074" s="21"/>
      <c r="HK2074" s="21"/>
      <c r="HL2074" s="21"/>
      <c r="HQ2074" s="21"/>
      <c r="HR2074" s="21"/>
      <c r="HS2074" s="21"/>
      <c r="HT2074" s="21"/>
      <c r="HU2074" s="21"/>
      <c r="HV2074" s="21"/>
      <c r="HW2074" s="21"/>
      <c r="HX2074" s="21"/>
      <c r="HY2074" s="21"/>
      <c r="HZ2074" s="21"/>
      <c r="IA2074" s="21"/>
      <c r="IB2074" s="21"/>
      <c r="IC2074" s="21"/>
      <c r="ID2074" s="21"/>
      <c r="IE2074" s="21"/>
      <c r="IF2074" s="21"/>
      <c r="IG2074" s="21"/>
      <c r="IH2074" s="21"/>
      <c r="II2074" s="21"/>
      <c r="IJ2074" s="21"/>
      <c r="IK2074" s="21"/>
      <c r="IL2074" s="21"/>
      <c r="IM2074" s="21"/>
      <c r="IN2074" s="21"/>
      <c r="IO2074" s="21"/>
      <c r="IP2074" s="21"/>
      <c r="IQ2074" s="21"/>
      <c r="IR2074" s="21"/>
      <c r="IS2074" s="21"/>
      <c r="IT2074" s="21"/>
      <c r="IU2074" s="21"/>
      <c r="IV2074" s="21"/>
      <c r="RS2074" s="236"/>
    </row>
    <row r="2075" spans="1:487" s="17" customFormat="1">
      <c r="A2075"/>
      <c r="B2075"/>
      <c r="C2075"/>
      <c r="D2075"/>
      <c r="E2075"/>
      <c r="F2075" s="12"/>
      <c r="J2075" s="2"/>
      <c r="L2075" s="21"/>
      <c r="M2075" s="21"/>
      <c r="N2075" s="21"/>
      <c r="R2075" s="2"/>
      <c r="T2075" s="21"/>
      <c r="U2075" s="21"/>
      <c r="V2075" s="21"/>
      <c r="AA2075" s="2"/>
      <c r="AC2075" s="21"/>
      <c r="AD2075" s="21"/>
      <c r="AE2075" s="21"/>
      <c r="AJ2075" s="2"/>
      <c r="AL2075" s="21"/>
      <c r="AM2075" s="21"/>
      <c r="AN2075" s="21"/>
      <c r="AS2075" s="2"/>
      <c r="AU2075" s="21"/>
      <c r="AV2075" s="21"/>
      <c r="AW2075" s="21"/>
      <c r="BB2075" s="2"/>
      <c r="BD2075" s="21"/>
      <c r="BE2075" s="21"/>
      <c r="BF2075" s="21"/>
      <c r="BK2075" s="2"/>
      <c r="BM2075" s="21"/>
      <c r="BN2075" s="21"/>
      <c r="BO2075" s="21"/>
      <c r="BT2075" s="2"/>
      <c r="BV2075" s="21"/>
      <c r="BW2075" s="21"/>
      <c r="BX2075" s="21"/>
      <c r="CC2075" s="2"/>
      <c r="CE2075" s="21"/>
      <c r="CF2075" s="21"/>
      <c r="CG2075" s="21"/>
      <c r="CL2075" s="2"/>
      <c r="CN2075" s="21"/>
      <c r="CO2075" s="21"/>
      <c r="CP2075" s="21"/>
      <c r="CU2075" s="2"/>
      <c r="CW2075" s="21"/>
      <c r="CX2075" s="21"/>
      <c r="CY2075" s="21"/>
      <c r="DD2075" s="2"/>
      <c r="DF2075" s="21"/>
      <c r="DG2075" s="21"/>
      <c r="DH2075" s="21"/>
      <c r="DM2075" s="2"/>
      <c r="DO2075" s="21"/>
      <c r="DP2075" s="21"/>
      <c r="DQ2075" s="21"/>
      <c r="DV2075" s="2"/>
      <c r="DX2075" s="21"/>
      <c r="DY2075" s="21"/>
      <c r="DZ2075" s="21"/>
      <c r="EE2075" s="2"/>
      <c r="EG2075" s="21"/>
      <c r="EH2075" s="21"/>
      <c r="EI2075" s="21"/>
      <c r="EN2075" s="2"/>
      <c r="EP2075" s="21"/>
      <c r="EQ2075" s="21"/>
      <c r="ER2075" s="21"/>
      <c r="EW2075" s="2"/>
      <c r="EY2075" s="21"/>
      <c r="EZ2075" s="21"/>
      <c r="FA2075" s="21"/>
      <c r="FF2075" s="2"/>
      <c r="FH2075" s="21"/>
      <c r="FI2075" s="21"/>
      <c r="FJ2075" s="21"/>
      <c r="FO2075" s="2"/>
      <c r="FQ2075" s="21"/>
      <c r="FR2075" s="21"/>
      <c r="FS2075" s="21"/>
      <c r="FX2075" s="2"/>
      <c r="FZ2075" s="21"/>
      <c r="GA2075" s="21"/>
      <c r="GB2075" s="21"/>
      <c r="GG2075" s="2"/>
      <c r="GI2075" s="21"/>
      <c r="GJ2075" s="21"/>
      <c r="GK2075" s="21"/>
      <c r="GP2075" s="2"/>
      <c r="GR2075" s="21"/>
      <c r="GS2075" s="21"/>
      <c r="GT2075" s="21"/>
      <c r="GY2075" s="2"/>
      <c r="HA2075" s="21"/>
      <c r="HB2075" s="21"/>
      <c r="HC2075" s="21"/>
      <c r="HH2075" s="2"/>
      <c r="HJ2075" s="21"/>
      <c r="HK2075" s="21"/>
      <c r="HL2075" s="21"/>
      <c r="HQ2075" s="21"/>
      <c r="HR2075" s="21"/>
      <c r="HS2075" s="21"/>
      <c r="HT2075" s="21"/>
      <c r="HU2075" s="21"/>
      <c r="HV2075" s="21"/>
      <c r="HW2075" s="21"/>
      <c r="HX2075" s="21"/>
      <c r="HY2075" s="21"/>
      <c r="HZ2075" s="21"/>
      <c r="IA2075" s="21"/>
      <c r="IB2075" s="21"/>
      <c r="IC2075" s="21"/>
      <c r="ID2075" s="21"/>
      <c r="IE2075" s="21"/>
      <c r="IF2075" s="21"/>
      <c r="IG2075" s="21"/>
      <c r="IH2075" s="21"/>
      <c r="II2075" s="21"/>
      <c r="IJ2075" s="21"/>
      <c r="IK2075" s="21"/>
      <c r="IL2075" s="21"/>
      <c r="IM2075" s="21"/>
      <c r="IN2075" s="21"/>
      <c r="IO2075" s="21"/>
      <c r="IP2075" s="21"/>
      <c r="IQ2075" s="21"/>
      <c r="IR2075" s="21"/>
      <c r="IS2075" s="21"/>
      <c r="IT2075" s="21"/>
      <c r="IU2075" s="21"/>
      <c r="IV2075" s="21"/>
      <c r="RS2075" s="236"/>
    </row>
    <row r="2076" spans="1:487" s="17" customFormat="1">
      <c r="A2076"/>
      <c r="B2076"/>
      <c r="C2076"/>
      <c r="D2076"/>
      <c r="E2076"/>
      <c r="F2076" s="12"/>
      <c r="J2076" s="2"/>
      <c r="L2076" s="21"/>
      <c r="M2076" s="21"/>
      <c r="N2076" s="21"/>
      <c r="R2076" s="2"/>
      <c r="T2076" s="21"/>
      <c r="U2076" s="21"/>
      <c r="V2076" s="21"/>
      <c r="AA2076" s="2"/>
      <c r="AC2076" s="21"/>
      <c r="AD2076" s="21"/>
      <c r="AE2076" s="21"/>
      <c r="AJ2076" s="2"/>
      <c r="AL2076" s="21"/>
      <c r="AM2076" s="21"/>
      <c r="AN2076" s="21"/>
      <c r="AS2076" s="2"/>
      <c r="AU2076" s="21"/>
      <c r="AV2076" s="21"/>
      <c r="AW2076" s="21"/>
      <c r="BB2076" s="2"/>
      <c r="BD2076" s="21"/>
      <c r="BE2076" s="21"/>
      <c r="BF2076" s="21"/>
      <c r="BK2076" s="2"/>
      <c r="BM2076" s="21"/>
      <c r="BN2076" s="21"/>
      <c r="BO2076" s="21"/>
      <c r="BT2076" s="2"/>
      <c r="BV2076" s="21"/>
      <c r="BW2076" s="21"/>
      <c r="BX2076" s="21"/>
      <c r="CC2076" s="2"/>
      <c r="CE2076" s="21"/>
      <c r="CF2076" s="21"/>
      <c r="CG2076" s="21"/>
      <c r="CL2076" s="2"/>
      <c r="CN2076" s="21"/>
      <c r="CO2076" s="21"/>
      <c r="CP2076" s="21"/>
      <c r="CU2076" s="2"/>
      <c r="CW2076" s="21"/>
      <c r="CX2076" s="21"/>
      <c r="CY2076" s="21"/>
      <c r="DD2076" s="2"/>
      <c r="DF2076" s="21"/>
      <c r="DG2076" s="21"/>
      <c r="DH2076" s="21"/>
      <c r="DM2076" s="2"/>
      <c r="DO2076" s="21"/>
      <c r="DP2076" s="21"/>
      <c r="DQ2076" s="21"/>
      <c r="DV2076" s="2"/>
      <c r="DX2076" s="21"/>
      <c r="DY2076" s="21"/>
      <c r="DZ2076" s="21"/>
      <c r="EE2076" s="2"/>
      <c r="EG2076" s="21"/>
      <c r="EH2076" s="21"/>
      <c r="EI2076" s="21"/>
      <c r="EN2076" s="2"/>
      <c r="EP2076" s="21"/>
      <c r="EQ2076" s="21"/>
      <c r="ER2076" s="21"/>
      <c r="EW2076" s="2"/>
      <c r="EY2076" s="21"/>
      <c r="EZ2076" s="21"/>
      <c r="FA2076" s="21"/>
      <c r="FF2076" s="2"/>
      <c r="FH2076" s="21"/>
      <c r="FI2076" s="21"/>
      <c r="FJ2076" s="21"/>
      <c r="FO2076" s="2"/>
      <c r="FQ2076" s="21"/>
      <c r="FR2076" s="21"/>
      <c r="FS2076" s="21"/>
      <c r="FX2076" s="2"/>
      <c r="FZ2076" s="21"/>
      <c r="GA2076" s="21"/>
      <c r="GB2076" s="21"/>
      <c r="GG2076" s="2"/>
      <c r="GI2076" s="21"/>
      <c r="GJ2076" s="21"/>
      <c r="GK2076" s="21"/>
      <c r="GP2076" s="2"/>
      <c r="GR2076" s="21"/>
      <c r="GS2076" s="21"/>
      <c r="GT2076" s="21"/>
      <c r="GY2076" s="2"/>
      <c r="HA2076" s="21"/>
      <c r="HB2076" s="21"/>
      <c r="HC2076" s="21"/>
      <c r="HH2076" s="2"/>
      <c r="HJ2076" s="21"/>
      <c r="HK2076" s="21"/>
      <c r="HL2076" s="21"/>
      <c r="HQ2076" s="21"/>
      <c r="HR2076" s="21"/>
      <c r="HS2076" s="21"/>
      <c r="HT2076" s="21"/>
      <c r="HU2076" s="21"/>
      <c r="HV2076" s="21"/>
      <c r="HW2076" s="21"/>
      <c r="HX2076" s="21"/>
      <c r="HY2076" s="21"/>
      <c r="HZ2076" s="21"/>
      <c r="IA2076" s="21"/>
      <c r="IB2076" s="21"/>
      <c r="IC2076" s="21"/>
      <c r="ID2076" s="21"/>
      <c r="IE2076" s="21"/>
      <c r="IF2076" s="21"/>
      <c r="IG2076" s="21"/>
      <c r="IH2076" s="21"/>
      <c r="II2076" s="21"/>
      <c r="IJ2076" s="21"/>
      <c r="IK2076" s="21"/>
      <c r="IL2076" s="21"/>
      <c r="IM2076" s="21"/>
      <c r="IN2076" s="21"/>
      <c r="IO2076" s="21"/>
      <c r="IP2076" s="21"/>
      <c r="IQ2076" s="21"/>
      <c r="IR2076" s="21"/>
      <c r="IS2076" s="21"/>
      <c r="IT2076" s="21"/>
      <c r="IU2076" s="21"/>
      <c r="IV2076" s="21"/>
      <c r="RS2076" s="236"/>
    </row>
    <row r="2077" spans="1:487" s="17" customFormat="1">
      <c r="A2077"/>
      <c r="B2077"/>
      <c r="C2077"/>
      <c r="D2077"/>
      <c r="E2077"/>
      <c r="F2077" s="12"/>
      <c r="J2077" s="2"/>
      <c r="L2077" s="21"/>
      <c r="M2077" s="21"/>
      <c r="N2077" s="21"/>
      <c r="R2077" s="2"/>
      <c r="T2077" s="21"/>
      <c r="U2077" s="21"/>
      <c r="V2077" s="21"/>
      <c r="AA2077" s="2"/>
      <c r="AC2077" s="21"/>
      <c r="AD2077" s="21"/>
      <c r="AE2077" s="21"/>
      <c r="AJ2077" s="2"/>
      <c r="AL2077" s="21"/>
      <c r="AM2077" s="21"/>
      <c r="AN2077" s="21"/>
      <c r="AS2077" s="2"/>
      <c r="AU2077" s="21"/>
      <c r="AV2077" s="21"/>
      <c r="AW2077" s="21"/>
      <c r="BB2077" s="2"/>
      <c r="BD2077" s="21"/>
      <c r="BE2077" s="21"/>
      <c r="BF2077" s="21"/>
      <c r="BK2077" s="2"/>
      <c r="BM2077" s="21"/>
      <c r="BN2077" s="21"/>
      <c r="BO2077" s="21"/>
      <c r="BT2077" s="2"/>
      <c r="BV2077" s="21"/>
      <c r="BW2077" s="21"/>
      <c r="BX2077" s="21"/>
      <c r="CC2077" s="2"/>
      <c r="CE2077" s="21"/>
      <c r="CF2077" s="21"/>
      <c r="CG2077" s="21"/>
      <c r="CL2077" s="2"/>
      <c r="CN2077" s="21"/>
      <c r="CO2077" s="21"/>
      <c r="CP2077" s="21"/>
      <c r="CU2077" s="2"/>
      <c r="CW2077" s="21"/>
      <c r="CX2077" s="21"/>
      <c r="CY2077" s="21"/>
      <c r="DD2077" s="2"/>
      <c r="DF2077" s="21"/>
      <c r="DG2077" s="21"/>
      <c r="DH2077" s="21"/>
      <c r="DM2077" s="2"/>
      <c r="DO2077" s="21"/>
      <c r="DP2077" s="21"/>
      <c r="DQ2077" s="21"/>
      <c r="DV2077" s="2"/>
      <c r="DX2077" s="21"/>
      <c r="DY2077" s="21"/>
      <c r="DZ2077" s="21"/>
      <c r="EE2077" s="2"/>
      <c r="EG2077" s="21"/>
      <c r="EH2077" s="21"/>
      <c r="EI2077" s="21"/>
      <c r="EN2077" s="2"/>
      <c r="EP2077" s="21"/>
      <c r="EQ2077" s="21"/>
      <c r="ER2077" s="21"/>
      <c r="EW2077" s="2"/>
      <c r="EY2077" s="21"/>
      <c r="EZ2077" s="21"/>
      <c r="FA2077" s="21"/>
      <c r="FF2077" s="2"/>
      <c r="FH2077" s="21"/>
      <c r="FI2077" s="21"/>
      <c r="FJ2077" s="21"/>
      <c r="FO2077" s="2"/>
      <c r="FQ2077" s="21"/>
      <c r="FR2077" s="21"/>
      <c r="FS2077" s="21"/>
      <c r="FX2077" s="2"/>
      <c r="FZ2077" s="21"/>
      <c r="GA2077" s="21"/>
      <c r="GB2077" s="21"/>
      <c r="GG2077" s="2"/>
      <c r="GI2077" s="21"/>
      <c r="GJ2077" s="21"/>
      <c r="GK2077" s="21"/>
      <c r="GP2077" s="2"/>
      <c r="GR2077" s="21"/>
      <c r="GS2077" s="21"/>
      <c r="GT2077" s="21"/>
      <c r="GY2077" s="2"/>
      <c r="HA2077" s="21"/>
      <c r="HB2077" s="21"/>
      <c r="HC2077" s="21"/>
      <c r="HH2077" s="2"/>
      <c r="HJ2077" s="21"/>
      <c r="HK2077" s="21"/>
      <c r="HL2077" s="21"/>
      <c r="HQ2077" s="21"/>
      <c r="HR2077" s="21"/>
      <c r="HS2077" s="21"/>
      <c r="HT2077" s="21"/>
      <c r="HU2077" s="21"/>
      <c r="HV2077" s="21"/>
      <c r="HW2077" s="21"/>
      <c r="HX2077" s="21"/>
      <c r="HY2077" s="21"/>
      <c r="HZ2077" s="21"/>
      <c r="IA2077" s="21"/>
      <c r="IB2077" s="21"/>
      <c r="IC2077" s="21"/>
      <c r="ID2077" s="21"/>
      <c r="IE2077" s="21"/>
      <c r="IF2077" s="21"/>
      <c r="IG2077" s="21"/>
      <c r="IH2077" s="21"/>
      <c r="II2077" s="21"/>
      <c r="IJ2077" s="21"/>
      <c r="IK2077" s="21"/>
      <c r="IL2077" s="21"/>
      <c r="IM2077" s="21"/>
      <c r="IN2077" s="21"/>
      <c r="IO2077" s="21"/>
      <c r="IP2077" s="21"/>
      <c r="IQ2077" s="21"/>
      <c r="IR2077" s="21"/>
      <c r="IS2077" s="21"/>
      <c r="IT2077" s="21"/>
      <c r="IU2077" s="21"/>
      <c r="IV2077" s="21"/>
      <c r="RS2077" s="236"/>
    </row>
    <row r="2078" spans="1:487" s="17" customFormat="1">
      <c r="A2078"/>
      <c r="B2078"/>
      <c r="C2078"/>
      <c r="D2078"/>
      <c r="E2078"/>
      <c r="F2078" s="12"/>
      <c r="J2078" s="2"/>
      <c r="L2078" s="21"/>
      <c r="M2078" s="21"/>
      <c r="N2078" s="21"/>
      <c r="R2078" s="2"/>
      <c r="T2078" s="21"/>
      <c r="U2078" s="21"/>
      <c r="V2078" s="21"/>
      <c r="AA2078" s="2"/>
      <c r="AC2078" s="21"/>
      <c r="AD2078" s="21"/>
      <c r="AE2078" s="21"/>
      <c r="AJ2078" s="2"/>
      <c r="AL2078" s="21"/>
      <c r="AM2078" s="21"/>
      <c r="AN2078" s="21"/>
      <c r="AS2078" s="2"/>
      <c r="AU2078" s="21"/>
      <c r="AV2078" s="21"/>
      <c r="AW2078" s="21"/>
      <c r="BB2078" s="2"/>
      <c r="BD2078" s="21"/>
      <c r="BE2078" s="21"/>
      <c r="BF2078" s="21"/>
      <c r="BK2078" s="2"/>
      <c r="BM2078" s="21"/>
      <c r="BN2078" s="21"/>
      <c r="BO2078" s="21"/>
      <c r="BT2078" s="2"/>
      <c r="BV2078" s="21"/>
      <c r="BW2078" s="21"/>
      <c r="BX2078" s="21"/>
      <c r="CC2078" s="2"/>
      <c r="CE2078" s="21"/>
      <c r="CF2078" s="21"/>
      <c r="CG2078" s="21"/>
      <c r="CL2078" s="2"/>
      <c r="CN2078" s="21"/>
      <c r="CO2078" s="21"/>
      <c r="CP2078" s="21"/>
      <c r="CU2078" s="2"/>
      <c r="CW2078" s="21"/>
      <c r="CX2078" s="21"/>
      <c r="CY2078" s="21"/>
      <c r="DD2078" s="2"/>
      <c r="DF2078" s="21"/>
      <c r="DG2078" s="21"/>
      <c r="DH2078" s="21"/>
      <c r="DM2078" s="2"/>
      <c r="DO2078" s="21"/>
      <c r="DP2078" s="21"/>
      <c r="DQ2078" s="21"/>
      <c r="DV2078" s="2"/>
      <c r="DX2078" s="21"/>
      <c r="DY2078" s="21"/>
      <c r="DZ2078" s="21"/>
      <c r="EE2078" s="2"/>
      <c r="EG2078" s="21"/>
      <c r="EH2078" s="21"/>
      <c r="EI2078" s="21"/>
      <c r="EN2078" s="2"/>
      <c r="EP2078" s="21"/>
      <c r="EQ2078" s="21"/>
      <c r="ER2078" s="21"/>
      <c r="EW2078" s="2"/>
      <c r="EY2078" s="21"/>
      <c r="EZ2078" s="21"/>
      <c r="FA2078" s="21"/>
      <c r="FF2078" s="2"/>
      <c r="FH2078" s="21"/>
      <c r="FI2078" s="21"/>
      <c r="FJ2078" s="21"/>
      <c r="FO2078" s="2"/>
      <c r="FQ2078" s="21"/>
      <c r="FR2078" s="21"/>
      <c r="FS2078" s="21"/>
      <c r="FX2078" s="2"/>
      <c r="FZ2078" s="21"/>
      <c r="GA2078" s="21"/>
      <c r="GB2078" s="21"/>
      <c r="GG2078" s="2"/>
      <c r="GI2078" s="21"/>
      <c r="GJ2078" s="21"/>
      <c r="GK2078" s="21"/>
      <c r="GP2078" s="2"/>
      <c r="GR2078" s="21"/>
      <c r="GS2078" s="21"/>
      <c r="GT2078" s="21"/>
      <c r="GY2078" s="2"/>
      <c r="HA2078" s="21"/>
      <c r="HB2078" s="21"/>
      <c r="HC2078" s="21"/>
      <c r="HH2078" s="2"/>
      <c r="HJ2078" s="21"/>
      <c r="HK2078" s="21"/>
      <c r="HL2078" s="21"/>
      <c r="HQ2078" s="21"/>
      <c r="HR2078" s="21"/>
      <c r="HS2078" s="21"/>
      <c r="HT2078" s="21"/>
      <c r="HU2078" s="21"/>
      <c r="HV2078" s="21"/>
      <c r="HW2078" s="21"/>
      <c r="HX2078" s="21"/>
      <c r="HY2078" s="21"/>
      <c r="HZ2078" s="21"/>
      <c r="IA2078" s="21"/>
      <c r="IB2078" s="21"/>
      <c r="IC2078" s="21"/>
      <c r="ID2078" s="21"/>
      <c r="IE2078" s="21"/>
      <c r="IF2078" s="21"/>
      <c r="IG2078" s="21"/>
      <c r="IH2078" s="21"/>
      <c r="II2078" s="21"/>
      <c r="IJ2078" s="21"/>
      <c r="IK2078" s="21"/>
      <c r="IL2078" s="21"/>
      <c r="IM2078" s="21"/>
      <c r="IN2078" s="21"/>
      <c r="IO2078" s="21"/>
      <c r="IP2078" s="21"/>
      <c r="IQ2078" s="21"/>
      <c r="IR2078" s="21"/>
      <c r="IS2078" s="21"/>
      <c r="IT2078" s="21"/>
      <c r="IU2078" s="21"/>
      <c r="IV2078" s="21"/>
      <c r="RS2078" s="236"/>
    </row>
    <row r="2079" spans="1:487" s="17" customFormat="1">
      <c r="A2079"/>
      <c r="B2079"/>
      <c r="C2079"/>
      <c r="D2079"/>
      <c r="E2079"/>
      <c r="F2079" s="12"/>
      <c r="J2079" s="2"/>
      <c r="L2079" s="21"/>
      <c r="M2079" s="21"/>
      <c r="N2079" s="21"/>
      <c r="R2079" s="2"/>
      <c r="T2079" s="21"/>
      <c r="U2079" s="21"/>
      <c r="V2079" s="21"/>
      <c r="AA2079" s="2"/>
      <c r="AC2079" s="21"/>
      <c r="AD2079" s="21"/>
      <c r="AE2079" s="21"/>
      <c r="AJ2079" s="2"/>
      <c r="AL2079" s="21"/>
      <c r="AM2079" s="21"/>
      <c r="AN2079" s="21"/>
      <c r="AS2079" s="2"/>
      <c r="AU2079" s="21"/>
      <c r="AV2079" s="21"/>
      <c r="AW2079" s="21"/>
      <c r="BB2079" s="2"/>
      <c r="BD2079" s="21"/>
      <c r="BE2079" s="21"/>
      <c r="BF2079" s="21"/>
      <c r="BK2079" s="2"/>
      <c r="BM2079" s="21"/>
      <c r="BN2079" s="21"/>
      <c r="BO2079" s="21"/>
      <c r="BT2079" s="2"/>
      <c r="BV2079" s="21"/>
      <c r="BW2079" s="21"/>
      <c r="BX2079" s="21"/>
      <c r="CC2079" s="2"/>
      <c r="CE2079" s="21"/>
      <c r="CF2079" s="21"/>
      <c r="CG2079" s="21"/>
      <c r="CL2079" s="2"/>
      <c r="CN2079" s="21"/>
      <c r="CO2079" s="21"/>
      <c r="CP2079" s="21"/>
      <c r="CU2079" s="2"/>
      <c r="CW2079" s="21"/>
      <c r="CX2079" s="21"/>
      <c r="CY2079" s="21"/>
      <c r="DD2079" s="2"/>
      <c r="DF2079" s="21"/>
      <c r="DG2079" s="21"/>
      <c r="DH2079" s="21"/>
      <c r="DM2079" s="2"/>
      <c r="DO2079" s="21"/>
      <c r="DP2079" s="21"/>
      <c r="DQ2079" s="21"/>
      <c r="DV2079" s="2"/>
      <c r="DX2079" s="21"/>
      <c r="DY2079" s="21"/>
      <c r="DZ2079" s="21"/>
      <c r="EE2079" s="2"/>
      <c r="EG2079" s="21"/>
      <c r="EH2079" s="21"/>
      <c r="EI2079" s="21"/>
      <c r="EN2079" s="2"/>
      <c r="EP2079" s="21"/>
      <c r="EQ2079" s="21"/>
      <c r="ER2079" s="21"/>
      <c r="EW2079" s="2"/>
      <c r="EY2079" s="21"/>
      <c r="EZ2079" s="21"/>
      <c r="FA2079" s="21"/>
      <c r="FF2079" s="2"/>
      <c r="FH2079" s="21"/>
      <c r="FI2079" s="21"/>
      <c r="FJ2079" s="21"/>
      <c r="FO2079" s="2"/>
      <c r="FQ2079" s="21"/>
      <c r="FR2079" s="21"/>
      <c r="FS2079" s="21"/>
      <c r="FX2079" s="2"/>
      <c r="FZ2079" s="21"/>
      <c r="GA2079" s="21"/>
      <c r="GB2079" s="21"/>
      <c r="GG2079" s="2"/>
      <c r="GI2079" s="21"/>
      <c r="GJ2079" s="21"/>
      <c r="GK2079" s="21"/>
      <c r="GP2079" s="2"/>
      <c r="GR2079" s="21"/>
      <c r="GS2079" s="21"/>
      <c r="GT2079" s="21"/>
      <c r="GY2079" s="2"/>
      <c r="HA2079" s="21"/>
      <c r="HB2079" s="21"/>
      <c r="HC2079" s="21"/>
      <c r="HH2079" s="2"/>
      <c r="HJ2079" s="21"/>
      <c r="HK2079" s="21"/>
      <c r="HL2079" s="21"/>
      <c r="HQ2079" s="21"/>
      <c r="HR2079" s="21"/>
      <c r="HS2079" s="21"/>
      <c r="HT2079" s="21"/>
      <c r="HU2079" s="21"/>
      <c r="HV2079" s="21"/>
      <c r="HW2079" s="21"/>
      <c r="HX2079" s="21"/>
      <c r="HY2079" s="21"/>
      <c r="HZ2079" s="21"/>
      <c r="IA2079" s="21"/>
      <c r="IB2079" s="21"/>
      <c r="IC2079" s="21"/>
      <c r="ID2079" s="21"/>
      <c r="IE2079" s="21"/>
      <c r="IF2079" s="21"/>
      <c r="IG2079" s="21"/>
      <c r="IH2079" s="21"/>
      <c r="II2079" s="21"/>
      <c r="IJ2079" s="21"/>
      <c r="IK2079" s="21"/>
      <c r="IL2079" s="21"/>
      <c r="IM2079" s="21"/>
      <c r="IN2079" s="21"/>
      <c r="IO2079" s="21"/>
      <c r="IP2079" s="21"/>
      <c r="IQ2079" s="21"/>
      <c r="IR2079" s="21"/>
      <c r="IS2079" s="21"/>
      <c r="IT2079" s="21"/>
      <c r="IU2079" s="21"/>
      <c r="IV2079" s="21"/>
      <c r="RS2079" s="236"/>
    </row>
    <row r="2080" spans="1:487" s="17" customFormat="1">
      <c r="A2080"/>
      <c r="B2080"/>
      <c r="C2080"/>
      <c r="D2080"/>
      <c r="E2080"/>
      <c r="F2080" s="12"/>
      <c r="J2080" s="2"/>
      <c r="L2080" s="21"/>
      <c r="M2080" s="21"/>
      <c r="N2080" s="21"/>
      <c r="R2080" s="2"/>
      <c r="T2080" s="21"/>
      <c r="U2080" s="21"/>
      <c r="V2080" s="21"/>
      <c r="AA2080" s="2"/>
      <c r="AC2080" s="21"/>
      <c r="AD2080" s="21"/>
      <c r="AE2080" s="21"/>
      <c r="AJ2080" s="2"/>
      <c r="AL2080" s="21"/>
      <c r="AM2080" s="21"/>
      <c r="AN2080" s="21"/>
      <c r="AS2080" s="2"/>
      <c r="AU2080" s="21"/>
      <c r="AV2080" s="21"/>
      <c r="AW2080" s="21"/>
      <c r="BB2080" s="2"/>
      <c r="BD2080" s="21"/>
      <c r="BE2080" s="21"/>
      <c r="BF2080" s="21"/>
      <c r="BK2080" s="2"/>
      <c r="BM2080" s="21"/>
      <c r="BN2080" s="21"/>
      <c r="BO2080" s="21"/>
      <c r="BT2080" s="2"/>
      <c r="BV2080" s="21"/>
      <c r="BW2080" s="21"/>
      <c r="BX2080" s="21"/>
      <c r="CC2080" s="2"/>
      <c r="CE2080" s="21"/>
      <c r="CF2080" s="21"/>
      <c r="CG2080" s="21"/>
      <c r="CL2080" s="2"/>
      <c r="CN2080" s="21"/>
      <c r="CO2080" s="21"/>
      <c r="CP2080" s="21"/>
      <c r="CU2080" s="2"/>
      <c r="CW2080" s="21"/>
      <c r="CX2080" s="21"/>
      <c r="CY2080" s="21"/>
      <c r="DD2080" s="2"/>
      <c r="DF2080" s="21"/>
      <c r="DG2080" s="21"/>
      <c r="DH2080" s="21"/>
      <c r="DM2080" s="2"/>
      <c r="DO2080" s="21"/>
      <c r="DP2080" s="21"/>
      <c r="DQ2080" s="21"/>
      <c r="DV2080" s="2"/>
      <c r="DX2080" s="21"/>
      <c r="DY2080" s="21"/>
      <c r="DZ2080" s="21"/>
      <c r="EE2080" s="2"/>
      <c r="EG2080" s="21"/>
      <c r="EH2080" s="21"/>
      <c r="EI2080" s="21"/>
      <c r="EN2080" s="2"/>
      <c r="EP2080" s="21"/>
      <c r="EQ2080" s="21"/>
      <c r="ER2080" s="21"/>
      <c r="EW2080" s="2"/>
      <c r="EY2080" s="21"/>
      <c r="EZ2080" s="21"/>
      <c r="FA2080" s="21"/>
      <c r="FF2080" s="2"/>
      <c r="FH2080" s="21"/>
      <c r="FI2080" s="21"/>
      <c r="FJ2080" s="21"/>
      <c r="FO2080" s="2"/>
      <c r="FQ2080" s="21"/>
      <c r="FR2080" s="21"/>
      <c r="FS2080" s="21"/>
      <c r="FX2080" s="2"/>
      <c r="FZ2080" s="21"/>
      <c r="GA2080" s="21"/>
      <c r="GB2080" s="21"/>
      <c r="GG2080" s="2"/>
      <c r="GI2080" s="21"/>
      <c r="GJ2080" s="21"/>
      <c r="GK2080" s="21"/>
      <c r="GP2080" s="2"/>
      <c r="GR2080" s="21"/>
      <c r="GS2080" s="21"/>
      <c r="GT2080" s="21"/>
      <c r="GY2080" s="2"/>
      <c r="HA2080" s="21"/>
      <c r="HB2080" s="21"/>
      <c r="HC2080" s="21"/>
      <c r="HH2080" s="2"/>
      <c r="HJ2080" s="21"/>
      <c r="HK2080" s="21"/>
      <c r="HL2080" s="21"/>
      <c r="HQ2080" s="21"/>
      <c r="HR2080" s="21"/>
      <c r="HS2080" s="21"/>
      <c r="HT2080" s="21"/>
      <c r="HU2080" s="21"/>
      <c r="HV2080" s="21"/>
      <c r="HW2080" s="21"/>
      <c r="HX2080" s="21"/>
      <c r="HY2080" s="21"/>
      <c r="HZ2080" s="21"/>
      <c r="IA2080" s="21"/>
      <c r="IB2080" s="21"/>
      <c r="IC2080" s="21"/>
      <c r="ID2080" s="21"/>
      <c r="IE2080" s="21"/>
      <c r="IF2080" s="21"/>
      <c r="IG2080" s="21"/>
      <c r="IH2080" s="21"/>
      <c r="II2080" s="21"/>
      <c r="IJ2080" s="21"/>
      <c r="IK2080" s="21"/>
      <c r="IL2080" s="21"/>
      <c r="IM2080" s="21"/>
      <c r="IN2080" s="21"/>
      <c r="IO2080" s="21"/>
      <c r="IP2080" s="21"/>
      <c r="IQ2080" s="21"/>
      <c r="IR2080" s="21"/>
      <c r="IS2080" s="21"/>
      <c r="IT2080" s="21"/>
      <c r="IU2080" s="21"/>
      <c r="IV2080" s="21"/>
      <c r="RS2080" s="236"/>
    </row>
    <row r="2081" spans="1:487" s="17" customFormat="1">
      <c r="A2081"/>
      <c r="B2081"/>
      <c r="C2081"/>
      <c r="D2081"/>
      <c r="E2081"/>
      <c r="F2081" s="12"/>
      <c r="J2081" s="2"/>
      <c r="L2081" s="21"/>
      <c r="M2081" s="21"/>
      <c r="N2081" s="21"/>
      <c r="R2081" s="2"/>
      <c r="T2081" s="21"/>
      <c r="U2081" s="21"/>
      <c r="V2081" s="21"/>
      <c r="AA2081" s="2"/>
      <c r="AC2081" s="21"/>
      <c r="AD2081" s="21"/>
      <c r="AE2081" s="21"/>
      <c r="AJ2081" s="2"/>
      <c r="AL2081" s="21"/>
      <c r="AM2081" s="21"/>
      <c r="AN2081" s="21"/>
      <c r="AS2081" s="2"/>
      <c r="AU2081" s="21"/>
      <c r="AV2081" s="21"/>
      <c r="AW2081" s="21"/>
      <c r="BB2081" s="2"/>
      <c r="BD2081" s="21"/>
      <c r="BE2081" s="21"/>
      <c r="BF2081" s="21"/>
      <c r="BK2081" s="2"/>
      <c r="BM2081" s="21"/>
      <c r="BN2081" s="21"/>
      <c r="BO2081" s="21"/>
      <c r="BT2081" s="2"/>
      <c r="BV2081" s="21"/>
      <c r="BW2081" s="21"/>
      <c r="BX2081" s="21"/>
      <c r="CC2081" s="2"/>
      <c r="CE2081" s="21"/>
      <c r="CF2081" s="21"/>
      <c r="CG2081" s="21"/>
      <c r="CL2081" s="2"/>
      <c r="CN2081" s="21"/>
      <c r="CO2081" s="21"/>
      <c r="CP2081" s="21"/>
      <c r="CU2081" s="2"/>
      <c r="CW2081" s="21"/>
      <c r="CX2081" s="21"/>
      <c r="CY2081" s="21"/>
      <c r="DD2081" s="2"/>
      <c r="DF2081" s="21"/>
      <c r="DG2081" s="21"/>
      <c r="DH2081" s="21"/>
      <c r="DM2081" s="2"/>
      <c r="DO2081" s="21"/>
      <c r="DP2081" s="21"/>
      <c r="DQ2081" s="21"/>
      <c r="DV2081" s="2"/>
      <c r="DX2081" s="21"/>
      <c r="DY2081" s="21"/>
      <c r="DZ2081" s="21"/>
      <c r="EE2081" s="2"/>
      <c r="EG2081" s="21"/>
      <c r="EH2081" s="21"/>
      <c r="EI2081" s="21"/>
      <c r="EN2081" s="2"/>
      <c r="EP2081" s="21"/>
      <c r="EQ2081" s="21"/>
      <c r="ER2081" s="21"/>
      <c r="EW2081" s="2"/>
      <c r="EY2081" s="21"/>
      <c r="EZ2081" s="21"/>
      <c r="FA2081" s="21"/>
      <c r="FF2081" s="2"/>
      <c r="FH2081" s="21"/>
      <c r="FI2081" s="21"/>
      <c r="FJ2081" s="21"/>
      <c r="FO2081" s="2"/>
      <c r="FQ2081" s="21"/>
      <c r="FR2081" s="21"/>
      <c r="FS2081" s="21"/>
      <c r="FX2081" s="2"/>
      <c r="FZ2081" s="21"/>
      <c r="GA2081" s="21"/>
      <c r="GB2081" s="21"/>
      <c r="GG2081" s="2"/>
      <c r="GI2081" s="21"/>
      <c r="GJ2081" s="21"/>
      <c r="GK2081" s="21"/>
      <c r="GP2081" s="2"/>
      <c r="GR2081" s="21"/>
      <c r="GS2081" s="21"/>
      <c r="GT2081" s="21"/>
      <c r="GY2081" s="2"/>
      <c r="HA2081" s="21"/>
      <c r="HB2081" s="21"/>
      <c r="HC2081" s="21"/>
      <c r="HH2081" s="2"/>
      <c r="HJ2081" s="21"/>
      <c r="HK2081" s="21"/>
      <c r="HL2081" s="21"/>
      <c r="HQ2081" s="21"/>
      <c r="HR2081" s="21"/>
      <c r="HS2081" s="21"/>
      <c r="HT2081" s="21"/>
      <c r="HU2081" s="21"/>
      <c r="HV2081" s="21"/>
      <c r="HW2081" s="21"/>
      <c r="HX2081" s="21"/>
      <c r="HY2081" s="21"/>
      <c r="HZ2081" s="21"/>
      <c r="IA2081" s="21"/>
      <c r="IB2081" s="21"/>
      <c r="IC2081" s="21"/>
      <c r="ID2081" s="21"/>
      <c r="IE2081" s="21"/>
      <c r="IF2081" s="21"/>
      <c r="IG2081" s="21"/>
      <c r="IH2081" s="21"/>
      <c r="II2081" s="21"/>
      <c r="IJ2081" s="21"/>
      <c r="IK2081" s="21"/>
      <c r="IL2081" s="21"/>
      <c r="IM2081" s="21"/>
      <c r="IN2081" s="21"/>
      <c r="IO2081" s="21"/>
      <c r="IP2081" s="21"/>
      <c r="IQ2081" s="21"/>
      <c r="IR2081" s="21"/>
      <c r="IS2081" s="21"/>
      <c r="IT2081" s="21"/>
      <c r="IU2081" s="21"/>
      <c r="IV2081" s="21"/>
      <c r="RS2081" s="236"/>
    </row>
    <row r="2082" spans="1:487" s="17" customFormat="1">
      <c r="A2082"/>
      <c r="B2082"/>
      <c r="C2082"/>
      <c r="D2082"/>
      <c r="E2082"/>
      <c r="F2082" s="12"/>
      <c r="J2082" s="2"/>
      <c r="L2082" s="21"/>
      <c r="M2082" s="21"/>
      <c r="N2082" s="21"/>
      <c r="R2082" s="2"/>
      <c r="T2082" s="21"/>
      <c r="U2082" s="21"/>
      <c r="V2082" s="21"/>
      <c r="AA2082" s="2"/>
      <c r="AC2082" s="21"/>
      <c r="AD2082" s="21"/>
      <c r="AE2082" s="21"/>
      <c r="AJ2082" s="2"/>
      <c r="AL2082" s="21"/>
      <c r="AM2082" s="21"/>
      <c r="AN2082" s="21"/>
      <c r="AS2082" s="2"/>
      <c r="AU2082" s="21"/>
      <c r="AV2082" s="21"/>
      <c r="AW2082" s="21"/>
      <c r="BB2082" s="2"/>
      <c r="BD2082" s="21"/>
      <c r="BE2082" s="21"/>
      <c r="BF2082" s="21"/>
      <c r="BK2082" s="2"/>
      <c r="BM2082" s="21"/>
      <c r="BN2082" s="21"/>
      <c r="BO2082" s="21"/>
      <c r="BT2082" s="2"/>
      <c r="BV2082" s="21"/>
      <c r="BW2082" s="21"/>
      <c r="BX2082" s="21"/>
      <c r="CC2082" s="2"/>
      <c r="CE2082" s="21"/>
      <c r="CF2082" s="21"/>
      <c r="CG2082" s="21"/>
      <c r="CL2082" s="2"/>
      <c r="CN2082" s="21"/>
      <c r="CO2082" s="21"/>
      <c r="CP2082" s="21"/>
      <c r="CU2082" s="2"/>
      <c r="CW2082" s="21"/>
      <c r="CX2082" s="21"/>
      <c r="CY2082" s="21"/>
      <c r="DD2082" s="2"/>
      <c r="DF2082" s="21"/>
      <c r="DG2082" s="21"/>
      <c r="DH2082" s="21"/>
      <c r="DM2082" s="2"/>
      <c r="DO2082" s="21"/>
      <c r="DP2082" s="21"/>
      <c r="DQ2082" s="21"/>
      <c r="DV2082" s="2"/>
      <c r="DX2082" s="21"/>
      <c r="DY2082" s="21"/>
      <c r="DZ2082" s="21"/>
      <c r="EE2082" s="2"/>
      <c r="EG2082" s="21"/>
      <c r="EH2082" s="21"/>
      <c r="EI2082" s="21"/>
      <c r="EN2082" s="2"/>
      <c r="EP2082" s="21"/>
      <c r="EQ2082" s="21"/>
      <c r="ER2082" s="21"/>
      <c r="EW2082" s="2"/>
      <c r="EY2082" s="21"/>
      <c r="EZ2082" s="21"/>
      <c r="FA2082" s="21"/>
      <c r="FF2082" s="2"/>
      <c r="FH2082" s="21"/>
      <c r="FI2082" s="21"/>
      <c r="FJ2082" s="21"/>
      <c r="FO2082" s="2"/>
      <c r="FQ2082" s="21"/>
      <c r="FR2082" s="21"/>
      <c r="FS2082" s="21"/>
      <c r="FX2082" s="2"/>
      <c r="FZ2082" s="21"/>
      <c r="GA2082" s="21"/>
      <c r="GB2082" s="21"/>
      <c r="GG2082" s="2"/>
      <c r="GI2082" s="21"/>
      <c r="GJ2082" s="21"/>
      <c r="GK2082" s="21"/>
      <c r="GP2082" s="2"/>
      <c r="GR2082" s="21"/>
      <c r="GS2082" s="21"/>
      <c r="GT2082" s="21"/>
      <c r="GY2082" s="2"/>
      <c r="HA2082" s="21"/>
      <c r="HB2082" s="21"/>
      <c r="HC2082" s="21"/>
      <c r="HH2082" s="2"/>
      <c r="HJ2082" s="21"/>
      <c r="HK2082" s="21"/>
      <c r="HL2082" s="21"/>
      <c r="HQ2082" s="21"/>
      <c r="HR2082" s="21"/>
      <c r="HS2082" s="21"/>
      <c r="HT2082" s="21"/>
      <c r="HU2082" s="21"/>
      <c r="HV2082" s="21"/>
      <c r="HW2082" s="21"/>
      <c r="HX2082" s="21"/>
      <c r="HY2082" s="21"/>
      <c r="HZ2082" s="21"/>
      <c r="IA2082" s="21"/>
      <c r="IB2082" s="21"/>
      <c r="IC2082" s="21"/>
      <c r="ID2082" s="21"/>
      <c r="IE2082" s="21"/>
      <c r="IF2082" s="21"/>
      <c r="IG2082" s="21"/>
      <c r="IH2082" s="21"/>
      <c r="II2082" s="21"/>
      <c r="IJ2082" s="21"/>
      <c r="IK2082" s="21"/>
      <c r="IL2082" s="21"/>
      <c r="IM2082" s="21"/>
      <c r="IN2082" s="21"/>
      <c r="IO2082" s="21"/>
      <c r="IP2082" s="21"/>
      <c r="IQ2082" s="21"/>
      <c r="IR2082" s="21"/>
      <c r="IS2082" s="21"/>
      <c r="IT2082" s="21"/>
      <c r="IU2082" s="21"/>
      <c r="IV2082" s="21"/>
      <c r="RS2082" s="236"/>
    </row>
    <row r="2083" spans="1:487" s="17" customFormat="1">
      <c r="A2083"/>
      <c r="B2083"/>
      <c r="C2083"/>
      <c r="D2083"/>
      <c r="E2083"/>
      <c r="F2083" s="12"/>
      <c r="J2083" s="2"/>
      <c r="L2083" s="21"/>
      <c r="M2083" s="21"/>
      <c r="N2083" s="21"/>
      <c r="R2083" s="2"/>
      <c r="T2083" s="21"/>
      <c r="U2083" s="21"/>
      <c r="V2083" s="21"/>
      <c r="AA2083" s="2"/>
      <c r="AC2083" s="21"/>
      <c r="AD2083" s="21"/>
      <c r="AE2083" s="21"/>
      <c r="AJ2083" s="2"/>
      <c r="AL2083" s="21"/>
      <c r="AM2083" s="21"/>
      <c r="AN2083" s="21"/>
      <c r="AS2083" s="2"/>
      <c r="AU2083" s="21"/>
      <c r="AV2083" s="21"/>
      <c r="AW2083" s="21"/>
      <c r="BB2083" s="2"/>
      <c r="BD2083" s="21"/>
      <c r="BE2083" s="21"/>
      <c r="BF2083" s="21"/>
      <c r="BK2083" s="2"/>
      <c r="BM2083" s="21"/>
      <c r="BN2083" s="21"/>
      <c r="BO2083" s="21"/>
      <c r="BT2083" s="2"/>
      <c r="BV2083" s="21"/>
      <c r="BW2083" s="21"/>
      <c r="BX2083" s="21"/>
      <c r="CC2083" s="2"/>
      <c r="CE2083" s="21"/>
      <c r="CF2083" s="21"/>
      <c r="CG2083" s="21"/>
      <c r="CL2083" s="2"/>
      <c r="CN2083" s="21"/>
      <c r="CO2083" s="21"/>
      <c r="CP2083" s="21"/>
      <c r="CU2083" s="2"/>
      <c r="CW2083" s="21"/>
      <c r="CX2083" s="21"/>
      <c r="CY2083" s="21"/>
      <c r="DD2083" s="2"/>
      <c r="DF2083" s="21"/>
      <c r="DG2083" s="21"/>
      <c r="DH2083" s="21"/>
      <c r="DM2083" s="2"/>
      <c r="DO2083" s="21"/>
      <c r="DP2083" s="21"/>
      <c r="DQ2083" s="21"/>
      <c r="DV2083" s="2"/>
      <c r="DX2083" s="21"/>
      <c r="DY2083" s="21"/>
      <c r="DZ2083" s="21"/>
      <c r="EE2083" s="2"/>
      <c r="EG2083" s="21"/>
      <c r="EH2083" s="21"/>
      <c r="EI2083" s="21"/>
      <c r="EN2083" s="2"/>
      <c r="EP2083" s="21"/>
      <c r="EQ2083" s="21"/>
      <c r="ER2083" s="21"/>
      <c r="EW2083" s="2"/>
      <c r="EY2083" s="21"/>
      <c r="EZ2083" s="21"/>
      <c r="FA2083" s="21"/>
      <c r="FF2083" s="2"/>
      <c r="FH2083" s="21"/>
      <c r="FI2083" s="21"/>
      <c r="FJ2083" s="21"/>
      <c r="FO2083" s="2"/>
      <c r="FQ2083" s="21"/>
      <c r="FR2083" s="21"/>
      <c r="FS2083" s="21"/>
      <c r="FX2083" s="2"/>
      <c r="FZ2083" s="21"/>
      <c r="GA2083" s="21"/>
      <c r="GB2083" s="21"/>
      <c r="GG2083" s="2"/>
      <c r="GI2083" s="21"/>
      <c r="GJ2083" s="21"/>
      <c r="GK2083" s="21"/>
      <c r="GP2083" s="2"/>
      <c r="GR2083" s="21"/>
      <c r="GS2083" s="21"/>
      <c r="GT2083" s="21"/>
      <c r="GY2083" s="2"/>
      <c r="HA2083" s="21"/>
      <c r="HB2083" s="21"/>
      <c r="HC2083" s="21"/>
      <c r="HH2083" s="2"/>
      <c r="HJ2083" s="21"/>
      <c r="HK2083" s="21"/>
      <c r="HL2083" s="21"/>
      <c r="HQ2083" s="21"/>
      <c r="HR2083" s="21"/>
      <c r="HS2083" s="21"/>
      <c r="HT2083" s="21"/>
      <c r="HU2083" s="21"/>
      <c r="HV2083" s="21"/>
      <c r="HW2083" s="21"/>
      <c r="HX2083" s="21"/>
      <c r="HY2083" s="21"/>
      <c r="HZ2083" s="21"/>
      <c r="IA2083" s="21"/>
      <c r="IB2083" s="21"/>
      <c r="IC2083" s="21"/>
      <c r="ID2083" s="21"/>
      <c r="IE2083" s="21"/>
      <c r="IF2083" s="21"/>
      <c r="IG2083" s="21"/>
      <c r="IH2083" s="21"/>
      <c r="II2083" s="21"/>
      <c r="IJ2083" s="21"/>
      <c r="IK2083" s="21"/>
      <c r="IL2083" s="21"/>
      <c r="IM2083" s="21"/>
      <c r="IN2083" s="21"/>
      <c r="IO2083" s="21"/>
      <c r="IP2083" s="21"/>
      <c r="IQ2083" s="21"/>
      <c r="IR2083" s="21"/>
      <c r="IS2083" s="21"/>
      <c r="IT2083" s="21"/>
      <c r="IU2083" s="21"/>
      <c r="IV2083" s="21"/>
      <c r="RS2083" s="236"/>
    </row>
    <row r="2084" spans="1:487" s="17" customFormat="1">
      <c r="A2084"/>
      <c r="B2084"/>
      <c r="C2084"/>
      <c r="D2084"/>
      <c r="E2084"/>
      <c r="F2084" s="12"/>
      <c r="J2084" s="2"/>
      <c r="L2084" s="21"/>
      <c r="M2084" s="21"/>
      <c r="N2084" s="21"/>
      <c r="R2084" s="2"/>
      <c r="T2084" s="21"/>
      <c r="U2084" s="21"/>
      <c r="V2084" s="21"/>
      <c r="AA2084" s="2"/>
      <c r="AC2084" s="21"/>
      <c r="AD2084" s="21"/>
      <c r="AE2084" s="21"/>
      <c r="AJ2084" s="2"/>
      <c r="AL2084" s="21"/>
      <c r="AM2084" s="21"/>
      <c r="AN2084" s="21"/>
      <c r="AS2084" s="2"/>
      <c r="AU2084" s="21"/>
      <c r="AV2084" s="21"/>
      <c r="AW2084" s="21"/>
      <c r="BB2084" s="2"/>
      <c r="BD2084" s="21"/>
      <c r="BE2084" s="21"/>
      <c r="BF2084" s="21"/>
      <c r="BK2084" s="2"/>
      <c r="BM2084" s="21"/>
      <c r="BN2084" s="21"/>
      <c r="BO2084" s="21"/>
      <c r="BT2084" s="2"/>
      <c r="BV2084" s="21"/>
      <c r="BW2084" s="21"/>
      <c r="BX2084" s="21"/>
      <c r="CC2084" s="2"/>
      <c r="CE2084" s="21"/>
      <c r="CF2084" s="21"/>
      <c r="CG2084" s="21"/>
      <c r="CL2084" s="2"/>
      <c r="CN2084" s="21"/>
      <c r="CO2084" s="21"/>
      <c r="CP2084" s="21"/>
      <c r="CU2084" s="2"/>
      <c r="CW2084" s="21"/>
      <c r="CX2084" s="21"/>
      <c r="CY2084" s="21"/>
      <c r="DD2084" s="2"/>
      <c r="DF2084" s="21"/>
      <c r="DG2084" s="21"/>
      <c r="DH2084" s="21"/>
      <c r="DM2084" s="2"/>
      <c r="DO2084" s="21"/>
      <c r="DP2084" s="21"/>
      <c r="DQ2084" s="21"/>
      <c r="DV2084" s="2"/>
      <c r="DX2084" s="21"/>
      <c r="DY2084" s="21"/>
      <c r="DZ2084" s="21"/>
      <c r="EE2084" s="2"/>
      <c r="EG2084" s="21"/>
      <c r="EH2084" s="21"/>
      <c r="EI2084" s="21"/>
      <c r="EN2084" s="2"/>
      <c r="EP2084" s="21"/>
      <c r="EQ2084" s="21"/>
      <c r="ER2084" s="21"/>
      <c r="EW2084" s="2"/>
      <c r="EY2084" s="21"/>
      <c r="EZ2084" s="21"/>
      <c r="FA2084" s="21"/>
      <c r="FF2084" s="2"/>
      <c r="FH2084" s="21"/>
      <c r="FI2084" s="21"/>
      <c r="FJ2084" s="21"/>
      <c r="FO2084" s="2"/>
      <c r="FQ2084" s="21"/>
      <c r="FR2084" s="21"/>
      <c r="FS2084" s="21"/>
      <c r="FX2084" s="2"/>
      <c r="FZ2084" s="21"/>
      <c r="GA2084" s="21"/>
      <c r="GB2084" s="21"/>
      <c r="GG2084" s="2"/>
      <c r="GI2084" s="21"/>
      <c r="GJ2084" s="21"/>
      <c r="GK2084" s="21"/>
      <c r="GP2084" s="2"/>
      <c r="GR2084" s="21"/>
      <c r="GS2084" s="21"/>
      <c r="GT2084" s="21"/>
      <c r="GY2084" s="2"/>
      <c r="HA2084" s="21"/>
      <c r="HB2084" s="21"/>
      <c r="HC2084" s="21"/>
      <c r="HH2084" s="2"/>
      <c r="HJ2084" s="21"/>
      <c r="HK2084" s="21"/>
      <c r="HL2084" s="21"/>
      <c r="HQ2084" s="21"/>
      <c r="HR2084" s="21"/>
      <c r="HS2084" s="21"/>
      <c r="HT2084" s="21"/>
      <c r="HU2084" s="21"/>
      <c r="HV2084" s="21"/>
      <c r="HW2084" s="21"/>
      <c r="HX2084" s="21"/>
      <c r="HY2084" s="21"/>
      <c r="HZ2084" s="21"/>
      <c r="IA2084" s="21"/>
      <c r="IB2084" s="21"/>
      <c r="IC2084" s="21"/>
      <c r="ID2084" s="21"/>
      <c r="IE2084" s="21"/>
      <c r="IF2084" s="21"/>
      <c r="IG2084" s="21"/>
      <c r="IH2084" s="21"/>
      <c r="II2084" s="21"/>
      <c r="IJ2084" s="21"/>
      <c r="IK2084" s="21"/>
      <c r="IL2084" s="21"/>
      <c r="IM2084" s="21"/>
      <c r="IN2084" s="21"/>
      <c r="IO2084" s="21"/>
      <c r="IP2084" s="21"/>
      <c r="IQ2084" s="21"/>
      <c r="IR2084" s="21"/>
      <c r="IS2084" s="21"/>
      <c r="IT2084" s="21"/>
      <c r="IU2084" s="21"/>
      <c r="IV2084" s="21"/>
      <c r="RS2084" s="236"/>
    </row>
    <row r="2085" spans="1:487" s="17" customFormat="1">
      <c r="A2085"/>
      <c r="B2085"/>
      <c r="C2085"/>
      <c r="D2085"/>
      <c r="E2085"/>
      <c r="F2085" s="12"/>
      <c r="J2085" s="2"/>
      <c r="L2085" s="21"/>
      <c r="M2085" s="21"/>
      <c r="N2085" s="21"/>
      <c r="R2085" s="2"/>
      <c r="T2085" s="21"/>
      <c r="U2085" s="21"/>
      <c r="V2085" s="21"/>
      <c r="AA2085" s="2"/>
      <c r="AC2085" s="21"/>
      <c r="AD2085" s="21"/>
      <c r="AE2085" s="21"/>
      <c r="AJ2085" s="2"/>
      <c r="AL2085" s="21"/>
      <c r="AM2085" s="21"/>
      <c r="AN2085" s="21"/>
      <c r="AS2085" s="2"/>
      <c r="AU2085" s="21"/>
      <c r="AV2085" s="21"/>
      <c r="AW2085" s="21"/>
      <c r="BB2085" s="2"/>
      <c r="BD2085" s="21"/>
      <c r="BE2085" s="21"/>
      <c r="BF2085" s="21"/>
      <c r="BK2085" s="2"/>
      <c r="BM2085" s="21"/>
      <c r="BN2085" s="21"/>
      <c r="BO2085" s="21"/>
      <c r="BT2085" s="2"/>
      <c r="BV2085" s="21"/>
      <c r="BW2085" s="21"/>
      <c r="BX2085" s="21"/>
      <c r="CC2085" s="2"/>
      <c r="CE2085" s="21"/>
      <c r="CF2085" s="21"/>
      <c r="CG2085" s="21"/>
      <c r="CL2085" s="2"/>
      <c r="CN2085" s="21"/>
      <c r="CO2085" s="21"/>
      <c r="CP2085" s="21"/>
      <c r="CU2085" s="2"/>
      <c r="CW2085" s="21"/>
      <c r="CX2085" s="21"/>
      <c r="CY2085" s="21"/>
      <c r="DD2085" s="2"/>
      <c r="DF2085" s="21"/>
      <c r="DG2085" s="21"/>
      <c r="DH2085" s="21"/>
      <c r="DM2085" s="2"/>
      <c r="DO2085" s="21"/>
      <c r="DP2085" s="21"/>
      <c r="DQ2085" s="21"/>
      <c r="DV2085" s="2"/>
      <c r="DX2085" s="21"/>
      <c r="DY2085" s="21"/>
      <c r="DZ2085" s="21"/>
      <c r="EE2085" s="2"/>
      <c r="EG2085" s="21"/>
      <c r="EH2085" s="21"/>
      <c r="EI2085" s="21"/>
      <c r="EN2085" s="2"/>
      <c r="EP2085" s="21"/>
      <c r="EQ2085" s="21"/>
      <c r="ER2085" s="21"/>
      <c r="EW2085" s="2"/>
      <c r="EY2085" s="21"/>
      <c r="EZ2085" s="21"/>
      <c r="FA2085" s="21"/>
      <c r="FF2085" s="2"/>
      <c r="FH2085" s="21"/>
      <c r="FI2085" s="21"/>
      <c r="FJ2085" s="21"/>
      <c r="FO2085" s="2"/>
      <c r="FQ2085" s="21"/>
      <c r="FR2085" s="21"/>
      <c r="FS2085" s="21"/>
      <c r="FX2085" s="2"/>
      <c r="FZ2085" s="21"/>
      <c r="GA2085" s="21"/>
      <c r="GB2085" s="21"/>
      <c r="GG2085" s="2"/>
      <c r="GI2085" s="21"/>
      <c r="GJ2085" s="21"/>
      <c r="GK2085" s="21"/>
      <c r="GP2085" s="2"/>
      <c r="GR2085" s="21"/>
      <c r="GS2085" s="21"/>
      <c r="GT2085" s="21"/>
      <c r="GY2085" s="2"/>
      <c r="HA2085" s="21"/>
      <c r="HB2085" s="21"/>
      <c r="HC2085" s="21"/>
      <c r="HH2085" s="2"/>
      <c r="HJ2085" s="21"/>
      <c r="HK2085" s="21"/>
      <c r="HL2085" s="21"/>
      <c r="HQ2085" s="21"/>
      <c r="HR2085" s="21"/>
      <c r="HS2085" s="21"/>
      <c r="HT2085" s="21"/>
      <c r="HU2085" s="21"/>
      <c r="HV2085" s="21"/>
      <c r="HW2085" s="21"/>
      <c r="HX2085" s="21"/>
      <c r="HY2085" s="21"/>
      <c r="HZ2085" s="21"/>
      <c r="IA2085" s="21"/>
      <c r="IB2085" s="21"/>
      <c r="IC2085" s="21"/>
      <c r="ID2085" s="21"/>
      <c r="IE2085" s="21"/>
      <c r="IF2085" s="21"/>
      <c r="IG2085" s="21"/>
      <c r="IH2085" s="21"/>
      <c r="II2085" s="21"/>
      <c r="IJ2085" s="21"/>
      <c r="IK2085" s="21"/>
      <c r="IL2085" s="21"/>
      <c r="IM2085" s="21"/>
      <c r="IN2085" s="21"/>
      <c r="IO2085" s="21"/>
      <c r="IP2085" s="21"/>
      <c r="IQ2085" s="21"/>
      <c r="IR2085" s="21"/>
      <c r="IS2085" s="21"/>
      <c r="IT2085" s="21"/>
      <c r="IU2085" s="21"/>
      <c r="IV2085" s="21"/>
      <c r="RS2085" s="236"/>
    </row>
    <row r="2086" spans="1:487" s="17" customFormat="1">
      <c r="A2086"/>
      <c r="B2086"/>
      <c r="C2086"/>
      <c r="D2086"/>
      <c r="E2086"/>
      <c r="F2086" s="12"/>
      <c r="J2086" s="2"/>
      <c r="L2086" s="21"/>
      <c r="M2086" s="21"/>
      <c r="N2086" s="21"/>
      <c r="R2086" s="2"/>
      <c r="T2086" s="21"/>
      <c r="U2086" s="21"/>
      <c r="V2086" s="21"/>
      <c r="AA2086" s="2"/>
      <c r="AC2086" s="21"/>
      <c r="AD2086" s="21"/>
      <c r="AE2086" s="21"/>
      <c r="AJ2086" s="2"/>
      <c r="AL2086" s="21"/>
      <c r="AM2086" s="21"/>
      <c r="AN2086" s="21"/>
      <c r="AS2086" s="2"/>
      <c r="AU2086" s="21"/>
      <c r="AV2086" s="21"/>
      <c r="AW2086" s="21"/>
      <c r="BB2086" s="2"/>
      <c r="BD2086" s="21"/>
      <c r="BE2086" s="21"/>
      <c r="BF2086" s="21"/>
      <c r="BK2086" s="2"/>
      <c r="BM2086" s="21"/>
      <c r="BN2086" s="21"/>
      <c r="BO2086" s="21"/>
      <c r="BT2086" s="2"/>
      <c r="BV2086" s="21"/>
      <c r="BW2086" s="21"/>
      <c r="BX2086" s="21"/>
      <c r="CC2086" s="2"/>
      <c r="CE2086" s="21"/>
      <c r="CF2086" s="21"/>
      <c r="CG2086" s="21"/>
      <c r="CL2086" s="2"/>
      <c r="CN2086" s="21"/>
      <c r="CO2086" s="21"/>
      <c r="CP2086" s="21"/>
      <c r="CU2086" s="2"/>
      <c r="CW2086" s="21"/>
      <c r="CX2086" s="21"/>
      <c r="CY2086" s="21"/>
      <c r="DD2086" s="2"/>
      <c r="DF2086" s="21"/>
      <c r="DG2086" s="21"/>
      <c r="DH2086" s="21"/>
      <c r="DM2086" s="2"/>
      <c r="DO2086" s="21"/>
      <c r="DP2086" s="21"/>
      <c r="DQ2086" s="21"/>
      <c r="DV2086" s="2"/>
      <c r="DX2086" s="21"/>
      <c r="DY2086" s="21"/>
      <c r="DZ2086" s="21"/>
      <c r="EE2086" s="2"/>
      <c r="EG2086" s="21"/>
      <c r="EH2086" s="21"/>
      <c r="EI2086" s="21"/>
      <c r="EN2086" s="2"/>
      <c r="EP2086" s="21"/>
      <c r="EQ2086" s="21"/>
      <c r="ER2086" s="21"/>
      <c r="EW2086" s="2"/>
      <c r="EY2086" s="21"/>
      <c r="EZ2086" s="21"/>
      <c r="FA2086" s="21"/>
      <c r="FF2086" s="2"/>
      <c r="FH2086" s="21"/>
      <c r="FI2086" s="21"/>
      <c r="FJ2086" s="21"/>
      <c r="FO2086" s="2"/>
      <c r="FQ2086" s="21"/>
      <c r="FR2086" s="21"/>
      <c r="FS2086" s="21"/>
      <c r="FX2086" s="2"/>
      <c r="FZ2086" s="21"/>
      <c r="GA2086" s="21"/>
      <c r="GB2086" s="21"/>
      <c r="GG2086" s="2"/>
      <c r="GI2086" s="21"/>
      <c r="GJ2086" s="21"/>
      <c r="GK2086" s="21"/>
      <c r="GP2086" s="2"/>
      <c r="GR2086" s="21"/>
      <c r="GS2086" s="21"/>
      <c r="GT2086" s="21"/>
      <c r="GY2086" s="2"/>
      <c r="HA2086" s="21"/>
      <c r="HB2086" s="21"/>
      <c r="HC2086" s="21"/>
      <c r="HH2086" s="2"/>
      <c r="HJ2086" s="21"/>
      <c r="HK2086" s="21"/>
      <c r="HL2086" s="21"/>
      <c r="HQ2086" s="21"/>
      <c r="HR2086" s="21"/>
      <c r="HS2086" s="21"/>
      <c r="HT2086" s="21"/>
      <c r="HU2086" s="21"/>
      <c r="HV2086" s="21"/>
      <c r="HW2086" s="21"/>
      <c r="HX2086" s="21"/>
      <c r="HY2086" s="21"/>
      <c r="HZ2086" s="21"/>
      <c r="IA2086" s="21"/>
      <c r="IB2086" s="21"/>
      <c r="IC2086" s="21"/>
      <c r="ID2086" s="21"/>
      <c r="IE2086" s="21"/>
      <c r="IF2086" s="21"/>
      <c r="IG2086" s="21"/>
      <c r="IH2086" s="21"/>
      <c r="II2086" s="21"/>
      <c r="IJ2086" s="21"/>
      <c r="IK2086" s="21"/>
      <c r="IL2086" s="21"/>
      <c r="IM2086" s="21"/>
      <c r="IN2086" s="21"/>
      <c r="IO2086" s="21"/>
      <c r="IP2086" s="21"/>
      <c r="IQ2086" s="21"/>
      <c r="IR2086" s="21"/>
      <c r="IS2086" s="21"/>
      <c r="IT2086" s="21"/>
      <c r="IU2086" s="21"/>
      <c r="IV2086" s="21"/>
      <c r="RS2086" s="236"/>
    </row>
    <row r="2087" spans="1:487" s="17" customFormat="1">
      <c r="A2087"/>
      <c r="B2087"/>
      <c r="C2087"/>
      <c r="D2087"/>
      <c r="E2087"/>
      <c r="F2087" s="12"/>
      <c r="J2087" s="2"/>
      <c r="L2087" s="21"/>
      <c r="M2087" s="21"/>
      <c r="N2087" s="21"/>
      <c r="R2087" s="2"/>
      <c r="T2087" s="21"/>
      <c r="U2087" s="21"/>
      <c r="V2087" s="21"/>
      <c r="AA2087" s="2"/>
      <c r="AC2087" s="21"/>
      <c r="AD2087" s="21"/>
      <c r="AE2087" s="21"/>
      <c r="AJ2087" s="2"/>
      <c r="AL2087" s="21"/>
      <c r="AM2087" s="21"/>
      <c r="AN2087" s="21"/>
      <c r="AS2087" s="2"/>
      <c r="AU2087" s="21"/>
      <c r="AV2087" s="21"/>
      <c r="AW2087" s="21"/>
      <c r="BB2087" s="2"/>
      <c r="BD2087" s="21"/>
      <c r="BE2087" s="21"/>
      <c r="BF2087" s="21"/>
      <c r="BK2087" s="2"/>
      <c r="BM2087" s="21"/>
      <c r="BN2087" s="21"/>
      <c r="BO2087" s="21"/>
      <c r="BT2087" s="2"/>
      <c r="BV2087" s="21"/>
      <c r="BW2087" s="21"/>
      <c r="BX2087" s="21"/>
      <c r="CC2087" s="2"/>
      <c r="CE2087" s="21"/>
      <c r="CF2087" s="21"/>
      <c r="CG2087" s="21"/>
      <c r="CL2087" s="2"/>
      <c r="CN2087" s="21"/>
      <c r="CO2087" s="21"/>
      <c r="CP2087" s="21"/>
      <c r="CU2087" s="2"/>
      <c r="CW2087" s="21"/>
      <c r="CX2087" s="21"/>
      <c r="CY2087" s="21"/>
      <c r="DD2087" s="2"/>
      <c r="DF2087" s="21"/>
      <c r="DG2087" s="21"/>
      <c r="DH2087" s="21"/>
      <c r="DM2087" s="2"/>
      <c r="DO2087" s="21"/>
      <c r="DP2087" s="21"/>
      <c r="DQ2087" s="21"/>
      <c r="DV2087" s="2"/>
      <c r="DX2087" s="21"/>
      <c r="DY2087" s="21"/>
      <c r="DZ2087" s="21"/>
      <c r="EE2087" s="2"/>
      <c r="EG2087" s="21"/>
      <c r="EH2087" s="21"/>
      <c r="EI2087" s="21"/>
      <c r="EN2087" s="2"/>
      <c r="EP2087" s="21"/>
      <c r="EQ2087" s="21"/>
      <c r="ER2087" s="21"/>
      <c r="EW2087" s="2"/>
      <c r="EY2087" s="21"/>
      <c r="EZ2087" s="21"/>
      <c r="FA2087" s="21"/>
      <c r="FF2087" s="2"/>
      <c r="FH2087" s="21"/>
      <c r="FI2087" s="21"/>
      <c r="FJ2087" s="21"/>
      <c r="FO2087" s="2"/>
      <c r="FQ2087" s="21"/>
      <c r="FR2087" s="21"/>
      <c r="FS2087" s="21"/>
      <c r="FX2087" s="2"/>
      <c r="FZ2087" s="21"/>
      <c r="GA2087" s="21"/>
      <c r="GB2087" s="21"/>
      <c r="GG2087" s="2"/>
      <c r="GI2087" s="21"/>
      <c r="GJ2087" s="21"/>
      <c r="GK2087" s="21"/>
      <c r="GP2087" s="2"/>
      <c r="GR2087" s="21"/>
      <c r="GS2087" s="21"/>
      <c r="GT2087" s="21"/>
      <c r="GY2087" s="2"/>
      <c r="HA2087" s="21"/>
      <c r="HB2087" s="21"/>
      <c r="HC2087" s="21"/>
      <c r="HH2087" s="2"/>
      <c r="HJ2087" s="21"/>
      <c r="HK2087" s="21"/>
      <c r="HL2087" s="21"/>
      <c r="HQ2087" s="21"/>
      <c r="HR2087" s="21"/>
      <c r="HS2087" s="21"/>
      <c r="HT2087" s="21"/>
      <c r="HU2087" s="21"/>
      <c r="HV2087" s="21"/>
      <c r="HW2087" s="21"/>
      <c r="HX2087" s="21"/>
      <c r="HY2087" s="21"/>
      <c r="HZ2087" s="21"/>
      <c r="IA2087" s="21"/>
      <c r="IB2087" s="21"/>
      <c r="IC2087" s="21"/>
      <c r="ID2087" s="21"/>
      <c r="IE2087" s="21"/>
      <c r="IF2087" s="21"/>
      <c r="IG2087" s="21"/>
      <c r="IH2087" s="21"/>
      <c r="II2087" s="21"/>
      <c r="IJ2087" s="21"/>
      <c r="IK2087" s="21"/>
      <c r="IL2087" s="21"/>
      <c r="IM2087" s="21"/>
      <c r="IN2087" s="21"/>
      <c r="IO2087" s="21"/>
      <c r="IP2087" s="21"/>
      <c r="IQ2087" s="21"/>
      <c r="IR2087" s="21"/>
      <c r="IS2087" s="21"/>
      <c r="IT2087" s="21"/>
      <c r="IU2087" s="21"/>
      <c r="IV2087" s="21"/>
      <c r="RS2087" s="236"/>
    </row>
    <row r="2088" spans="1:487" s="17" customFormat="1">
      <c r="A2088"/>
      <c r="B2088"/>
      <c r="C2088"/>
      <c r="D2088"/>
      <c r="E2088"/>
      <c r="F2088" s="12"/>
      <c r="J2088" s="2"/>
      <c r="L2088" s="21"/>
      <c r="M2088" s="21"/>
      <c r="N2088" s="21"/>
      <c r="R2088" s="2"/>
      <c r="T2088" s="21"/>
      <c r="U2088" s="21"/>
      <c r="V2088" s="21"/>
      <c r="AA2088" s="2"/>
      <c r="AC2088" s="21"/>
      <c r="AD2088" s="21"/>
      <c r="AE2088" s="21"/>
      <c r="AJ2088" s="2"/>
      <c r="AL2088" s="21"/>
      <c r="AM2088" s="21"/>
      <c r="AN2088" s="21"/>
      <c r="AS2088" s="2"/>
      <c r="AU2088" s="21"/>
      <c r="AV2088" s="21"/>
      <c r="AW2088" s="21"/>
      <c r="BB2088" s="2"/>
      <c r="BD2088" s="21"/>
      <c r="BE2088" s="21"/>
      <c r="BF2088" s="21"/>
      <c r="BK2088" s="2"/>
      <c r="BM2088" s="21"/>
      <c r="BN2088" s="21"/>
      <c r="BO2088" s="21"/>
      <c r="BT2088" s="2"/>
      <c r="BV2088" s="21"/>
      <c r="BW2088" s="21"/>
      <c r="BX2088" s="21"/>
      <c r="CC2088" s="2"/>
      <c r="CE2088" s="21"/>
      <c r="CF2088" s="21"/>
      <c r="CG2088" s="21"/>
      <c r="CL2088" s="2"/>
      <c r="CN2088" s="21"/>
      <c r="CO2088" s="21"/>
      <c r="CP2088" s="21"/>
      <c r="CU2088" s="2"/>
      <c r="CW2088" s="21"/>
      <c r="CX2088" s="21"/>
      <c r="CY2088" s="21"/>
      <c r="DD2088" s="2"/>
      <c r="DF2088" s="21"/>
      <c r="DG2088" s="21"/>
      <c r="DH2088" s="21"/>
      <c r="DM2088" s="2"/>
      <c r="DO2088" s="21"/>
      <c r="DP2088" s="21"/>
      <c r="DQ2088" s="21"/>
      <c r="DV2088" s="2"/>
      <c r="DX2088" s="21"/>
      <c r="DY2088" s="21"/>
      <c r="DZ2088" s="21"/>
      <c r="EE2088" s="2"/>
      <c r="EG2088" s="21"/>
      <c r="EH2088" s="21"/>
      <c r="EI2088" s="21"/>
      <c r="EN2088" s="2"/>
      <c r="EP2088" s="21"/>
      <c r="EQ2088" s="21"/>
      <c r="ER2088" s="21"/>
      <c r="EW2088" s="2"/>
      <c r="EY2088" s="21"/>
      <c r="EZ2088" s="21"/>
      <c r="FA2088" s="21"/>
      <c r="FF2088" s="2"/>
      <c r="FH2088" s="21"/>
      <c r="FI2088" s="21"/>
      <c r="FJ2088" s="21"/>
      <c r="FO2088" s="2"/>
      <c r="FQ2088" s="21"/>
      <c r="FR2088" s="21"/>
      <c r="FS2088" s="21"/>
      <c r="FX2088" s="2"/>
      <c r="FZ2088" s="21"/>
      <c r="GA2088" s="21"/>
      <c r="GB2088" s="21"/>
      <c r="GG2088" s="2"/>
      <c r="GI2088" s="21"/>
      <c r="GJ2088" s="21"/>
      <c r="GK2088" s="21"/>
      <c r="GP2088" s="2"/>
      <c r="GR2088" s="21"/>
      <c r="GS2088" s="21"/>
      <c r="GT2088" s="21"/>
      <c r="GY2088" s="2"/>
      <c r="HA2088" s="21"/>
      <c r="HB2088" s="21"/>
      <c r="HC2088" s="21"/>
      <c r="HH2088" s="2"/>
      <c r="HJ2088" s="21"/>
      <c r="HK2088" s="21"/>
      <c r="HL2088" s="21"/>
      <c r="HQ2088" s="21"/>
      <c r="HR2088" s="21"/>
      <c r="HS2088" s="21"/>
      <c r="HT2088" s="21"/>
      <c r="HU2088" s="21"/>
      <c r="HV2088" s="21"/>
      <c r="HW2088" s="21"/>
      <c r="HX2088" s="21"/>
      <c r="HY2088" s="21"/>
      <c r="HZ2088" s="21"/>
      <c r="IA2088" s="21"/>
      <c r="IB2088" s="21"/>
      <c r="IC2088" s="21"/>
      <c r="ID2088" s="21"/>
      <c r="IE2088" s="21"/>
      <c r="IF2088" s="21"/>
      <c r="IG2088" s="21"/>
      <c r="IH2088" s="21"/>
      <c r="II2088" s="21"/>
      <c r="IJ2088" s="21"/>
      <c r="IK2088" s="21"/>
      <c r="IL2088" s="21"/>
      <c r="IM2088" s="21"/>
      <c r="IN2088" s="21"/>
      <c r="IO2088" s="21"/>
      <c r="IP2088" s="21"/>
      <c r="IQ2088" s="21"/>
      <c r="IR2088" s="21"/>
      <c r="IS2088" s="21"/>
      <c r="IT2088" s="21"/>
      <c r="IU2088" s="21"/>
      <c r="IV2088" s="21"/>
      <c r="RS2088" s="236"/>
    </row>
    <row r="2089" spans="1:487" s="17" customFormat="1">
      <c r="A2089"/>
      <c r="B2089"/>
      <c r="C2089"/>
      <c r="D2089"/>
      <c r="E2089"/>
      <c r="F2089" s="12"/>
      <c r="J2089" s="2"/>
      <c r="L2089" s="21"/>
      <c r="M2089" s="21"/>
      <c r="N2089" s="21"/>
      <c r="R2089" s="2"/>
      <c r="T2089" s="21"/>
      <c r="U2089" s="21"/>
      <c r="V2089" s="21"/>
      <c r="AA2089" s="2"/>
      <c r="AC2089" s="21"/>
      <c r="AD2089" s="21"/>
      <c r="AE2089" s="21"/>
      <c r="AJ2089" s="2"/>
      <c r="AL2089" s="21"/>
      <c r="AM2089" s="21"/>
      <c r="AN2089" s="21"/>
      <c r="AS2089" s="2"/>
      <c r="AU2089" s="21"/>
      <c r="AV2089" s="21"/>
      <c r="AW2089" s="21"/>
      <c r="BB2089" s="2"/>
      <c r="BD2089" s="21"/>
      <c r="BE2089" s="21"/>
      <c r="BF2089" s="21"/>
      <c r="BK2089" s="2"/>
      <c r="BM2089" s="21"/>
      <c r="BN2089" s="21"/>
      <c r="BO2089" s="21"/>
      <c r="BT2089" s="2"/>
      <c r="BV2089" s="21"/>
      <c r="BW2089" s="21"/>
      <c r="BX2089" s="21"/>
      <c r="CC2089" s="2"/>
      <c r="CE2089" s="21"/>
      <c r="CF2089" s="21"/>
      <c r="CG2089" s="21"/>
      <c r="CL2089" s="2"/>
      <c r="CN2089" s="21"/>
      <c r="CO2089" s="21"/>
      <c r="CP2089" s="21"/>
      <c r="CU2089" s="2"/>
      <c r="CW2089" s="21"/>
      <c r="CX2089" s="21"/>
      <c r="CY2089" s="21"/>
      <c r="DD2089" s="2"/>
      <c r="DF2089" s="21"/>
      <c r="DG2089" s="21"/>
      <c r="DH2089" s="21"/>
      <c r="DM2089" s="2"/>
      <c r="DO2089" s="21"/>
      <c r="DP2089" s="21"/>
      <c r="DQ2089" s="21"/>
      <c r="DV2089" s="2"/>
      <c r="DX2089" s="21"/>
      <c r="DY2089" s="21"/>
      <c r="DZ2089" s="21"/>
      <c r="EE2089" s="2"/>
      <c r="EG2089" s="21"/>
      <c r="EH2089" s="21"/>
      <c r="EI2089" s="21"/>
      <c r="EN2089" s="2"/>
      <c r="EP2089" s="21"/>
      <c r="EQ2089" s="21"/>
      <c r="ER2089" s="21"/>
      <c r="EW2089" s="2"/>
      <c r="EY2089" s="21"/>
      <c r="EZ2089" s="21"/>
      <c r="FA2089" s="21"/>
      <c r="FF2089" s="2"/>
      <c r="FH2089" s="21"/>
      <c r="FI2089" s="21"/>
      <c r="FJ2089" s="21"/>
      <c r="FO2089" s="2"/>
      <c r="FQ2089" s="21"/>
      <c r="FR2089" s="21"/>
      <c r="FS2089" s="21"/>
      <c r="FX2089" s="2"/>
      <c r="FZ2089" s="21"/>
      <c r="GA2089" s="21"/>
      <c r="GB2089" s="21"/>
      <c r="GG2089" s="2"/>
      <c r="GI2089" s="21"/>
      <c r="GJ2089" s="21"/>
      <c r="GK2089" s="21"/>
      <c r="GP2089" s="2"/>
      <c r="GR2089" s="21"/>
      <c r="GS2089" s="21"/>
      <c r="GT2089" s="21"/>
      <c r="GY2089" s="2"/>
      <c r="HA2089" s="21"/>
      <c r="HB2089" s="21"/>
      <c r="HC2089" s="21"/>
      <c r="HH2089" s="2"/>
      <c r="HJ2089" s="21"/>
      <c r="HK2089" s="21"/>
      <c r="HL2089" s="21"/>
      <c r="HQ2089" s="21"/>
      <c r="HR2089" s="21"/>
      <c r="HS2089" s="21"/>
      <c r="HT2089" s="21"/>
      <c r="HU2089" s="21"/>
      <c r="HV2089" s="21"/>
      <c r="HW2089" s="21"/>
      <c r="HX2089" s="21"/>
      <c r="HY2089" s="21"/>
      <c r="HZ2089" s="21"/>
      <c r="IA2089" s="21"/>
      <c r="IB2089" s="21"/>
      <c r="IC2089" s="21"/>
      <c r="ID2089" s="21"/>
      <c r="IE2089" s="21"/>
      <c r="IF2089" s="21"/>
      <c r="IG2089" s="21"/>
      <c r="IH2089" s="21"/>
      <c r="II2089" s="21"/>
      <c r="IJ2089" s="21"/>
      <c r="IK2089" s="21"/>
      <c r="IL2089" s="21"/>
      <c r="IM2089" s="21"/>
      <c r="IN2089" s="21"/>
      <c r="IO2089" s="21"/>
      <c r="IP2089" s="21"/>
      <c r="IQ2089" s="21"/>
      <c r="IR2089" s="21"/>
      <c r="IS2089" s="21"/>
      <c r="IT2089" s="21"/>
      <c r="IU2089" s="21"/>
      <c r="IV2089" s="21"/>
      <c r="RS2089" s="236"/>
    </row>
    <row r="2090" spans="1:487" s="17" customFormat="1">
      <c r="A2090"/>
      <c r="B2090"/>
      <c r="C2090"/>
      <c r="D2090"/>
      <c r="E2090"/>
      <c r="F2090" s="12"/>
      <c r="J2090" s="2"/>
      <c r="L2090" s="21"/>
      <c r="M2090" s="21"/>
      <c r="N2090" s="21"/>
      <c r="R2090" s="2"/>
      <c r="T2090" s="21"/>
      <c r="U2090" s="21"/>
      <c r="V2090" s="21"/>
      <c r="AA2090" s="2"/>
      <c r="AC2090" s="21"/>
      <c r="AD2090" s="21"/>
      <c r="AE2090" s="21"/>
      <c r="AJ2090" s="2"/>
      <c r="AL2090" s="21"/>
      <c r="AM2090" s="21"/>
      <c r="AN2090" s="21"/>
      <c r="AS2090" s="2"/>
      <c r="AU2090" s="21"/>
      <c r="AV2090" s="21"/>
      <c r="AW2090" s="21"/>
      <c r="BB2090" s="2"/>
      <c r="BD2090" s="21"/>
      <c r="BE2090" s="21"/>
      <c r="BF2090" s="21"/>
      <c r="BK2090" s="2"/>
      <c r="BM2090" s="21"/>
      <c r="BN2090" s="21"/>
      <c r="BO2090" s="21"/>
      <c r="BT2090" s="2"/>
      <c r="BV2090" s="21"/>
      <c r="BW2090" s="21"/>
      <c r="BX2090" s="21"/>
      <c r="CC2090" s="2"/>
      <c r="CE2090" s="21"/>
      <c r="CF2090" s="21"/>
      <c r="CG2090" s="21"/>
      <c r="CL2090" s="2"/>
      <c r="CN2090" s="21"/>
      <c r="CO2090" s="21"/>
      <c r="CP2090" s="21"/>
      <c r="CU2090" s="2"/>
      <c r="CW2090" s="21"/>
      <c r="CX2090" s="21"/>
      <c r="CY2090" s="21"/>
      <c r="DD2090" s="2"/>
      <c r="DF2090" s="21"/>
      <c r="DG2090" s="21"/>
      <c r="DH2090" s="21"/>
      <c r="DM2090" s="2"/>
      <c r="DO2090" s="21"/>
      <c r="DP2090" s="21"/>
      <c r="DQ2090" s="21"/>
      <c r="DV2090" s="2"/>
      <c r="DX2090" s="21"/>
      <c r="DY2090" s="21"/>
      <c r="DZ2090" s="21"/>
      <c r="EE2090" s="2"/>
      <c r="EG2090" s="21"/>
      <c r="EH2090" s="21"/>
      <c r="EI2090" s="21"/>
      <c r="EN2090" s="2"/>
      <c r="EP2090" s="21"/>
      <c r="EQ2090" s="21"/>
      <c r="ER2090" s="21"/>
      <c r="EW2090" s="2"/>
      <c r="EY2090" s="21"/>
      <c r="EZ2090" s="21"/>
      <c r="FA2090" s="21"/>
      <c r="FF2090" s="2"/>
      <c r="FH2090" s="21"/>
      <c r="FI2090" s="21"/>
      <c r="FJ2090" s="21"/>
      <c r="FO2090" s="2"/>
      <c r="FQ2090" s="21"/>
      <c r="FR2090" s="21"/>
      <c r="FS2090" s="21"/>
      <c r="FX2090" s="2"/>
      <c r="FZ2090" s="21"/>
      <c r="GA2090" s="21"/>
      <c r="GB2090" s="21"/>
      <c r="GG2090" s="2"/>
      <c r="GI2090" s="21"/>
      <c r="GJ2090" s="21"/>
      <c r="GK2090" s="21"/>
      <c r="GP2090" s="2"/>
      <c r="GR2090" s="21"/>
      <c r="GS2090" s="21"/>
      <c r="GT2090" s="21"/>
      <c r="GY2090" s="2"/>
      <c r="HA2090" s="21"/>
      <c r="HB2090" s="21"/>
      <c r="HC2090" s="21"/>
      <c r="HH2090" s="2"/>
      <c r="HJ2090" s="21"/>
      <c r="HK2090" s="21"/>
      <c r="HL2090" s="21"/>
      <c r="HQ2090" s="21"/>
      <c r="HR2090" s="21"/>
      <c r="HS2090" s="21"/>
      <c r="HT2090" s="21"/>
      <c r="HU2090" s="21"/>
      <c r="HV2090" s="21"/>
      <c r="HW2090" s="21"/>
      <c r="HX2090" s="21"/>
      <c r="HY2090" s="21"/>
      <c r="HZ2090" s="21"/>
      <c r="IA2090" s="21"/>
      <c r="IB2090" s="21"/>
      <c r="IC2090" s="21"/>
      <c r="ID2090" s="21"/>
      <c r="IE2090" s="21"/>
      <c r="IF2090" s="21"/>
      <c r="IG2090" s="21"/>
      <c r="IH2090" s="21"/>
      <c r="II2090" s="21"/>
      <c r="IJ2090" s="21"/>
      <c r="IK2090" s="21"/>
      <c r="IL2090" s="21"/>
      <c r="IM2090" s="21"/>
      <c r="IN2090" s="21"/>
      <c r="IO2090" s="21"/>
      <c r="IP2090" s="21"/>
      <c r="IQ2090" s="21"/>
      <c r="IR2090" s="21"/>
      <c r="IS2090" s="21"/>
      <c r="IT2090" s="21"/>
      <c r="IU2090" s="21"/>
      <c r="IV2090" s="21"/>
      <c r="RS2090" s="236"/>
    </row>
    <row r="2091" spans="1:487" s="17" customFormat="1">
      <c r="A2091"/>
      <c r="B2091"/>
      <c r="C2091"/>
      <c r="D2091"/>
      <c r="E2091"/>
      <c r="F2091" s="12"/>
      <c r="J2091" s="2"/>
      <c r="L2091" s="21"/>
      <c r="M2091" s="21"/>
      <c r="N2091" s="21"/>
      <c r="R2091" s="2"/>
      <c r="T2091" s="21"/>
      <c r="U2091" s="21"/>
      <c r="V2091" s="21"/>
      <c r="AA2091" s="2"/>
      <c r="AC2091" s="21"/>
      <c r="AD2091" s="21"/>
      <c r="AE2091" s="21"/>
      <c r="AJ2091" s="2"/>
      <c r="AL2091" s="21"/>
      <c r="AM2091" s="21"/>
      <c r="AN2091" s="21"/>
      <c r="AS2091" s="2"/>
      <c r="AU2091" s="21"/>
      <c r="AV2091" s="21"/>
      <c r="AW2091" s="21"/>
      <c r="BB2091" s="2"/>
      <c r="BD2091" s="21"/>
      <c r="BE2091" s="21"/>
      <c r="BF2091" s="21"/>
      <c r="BK2091" s="2"/>
      <c r="BM2091" s="21"/>
      <c r="BN2091" s="21"/>
      <c r="BO2091" s="21"/>
      <c r="BT2091" s="2"/>
      <c r="BV2091" s="21"/>
      <c r="BW2091" s="21"/>
      <c r="BX2091" s="21"/>
      <c r="CC2091" s="2"/>
      <c r="CE2091" s="21"/>
      <c r="CF2091" s="21"/>
      <c r="CG2091" s="21"/>
      <c r="CL2091" s="2"/>
      <c r="CN2091" s="21"/>
      <c r="CO2091" s="21"/>
      <c r="CP2091" s="21"/>
      <c r="CU2091" s="2"/>
      <c r="CW2091" s="21"/>
      <c r="CX2091" s="21"/>
      <c r="CY2091" s="21"/>
      <c r="DD2091" s="2"/>
      <c r="DF2091" s="21"/>
      <c r="DG2091" s="21"/>
      <c r="DH2091" s="21"/>
      <c r="DM2091" s="2"/>
      <c r="DO2091" s="21"/>
      <c r="DP2091" s="21"/>
      <c r="DQ2091" s="21"/>
      <c r="DV2091" s="2"/>
      <c r="DX2091" s="21"/>
      <c r="DY2091" s="21"/>
      <c r="DZ2091" s="21"/>
      <c r="EE2091" s="2"/>
      <c r="EG2091" s="21"/>
      <c r="EH2091" s="21"/>
      <c r="EI2091" s="21"/>
      <c r="EN2091" s="2"/>
      <c r="EP2091" s="21"/>
      <c r="EQ2091" s="21"/>
      <c r="ER2091" s="21"/>
      <c r="EW2091" s="2"/>
      <c r="EY2091" s="21"/>
      <c r="EZ2091" s="21"/>
      <c r="FA2091" s="21"/>
      <c r="FF2091" s="2"/>
      <c r="FH2091" s="21"/>
      <c r="FI2091" s="21"/>
      <c r="FJ2091" s="21"/>
      <c r="FO2091" s="2"/>
      <c r="FQ2091" s="21"/>
      <c r="FR2091" s="21"/>
      <c r="FS2091" s="21"/>
      <c r="FX2091" s="2"/>
      <c r="FZ2091" s="21"/>
      <c r="GA2091" s="21"/>
      <c r="GB2091" s="21"/>
      <c r="GG2091" s="2"/>
      <c r="GI2091" s="21"/>
      <c r="GJ2091" s="21"/>
      <c r="GK2091" s="21"/>
      <c r="GP2091" s="2"/>
      <c r="GR2091" s="21"/>
      <c r="GS2091" s="21"/>
      <c r="GT2091" s="21"/>
      <c r="GY2091" s="2"/>
      <c r="HA2091" s="21"/>
      <c r="HB2091" s="21"/>
      <c r="HC2091" s="21"/>
      <c r="HH2091" s="2"/>
      <c r="HJ2091" s="21"/>
      <c r="HK2091" s="21"/>
      <c r="HL2091" s="21"/>
      <c r="HQ2091" s="21"/>
      <c r="HR2091" s="21"/>
      <c r="HS2091" s="21"/>
      <c r="HT2091" s="21"/>
      <c r="HU2091" s="21"/>
      <c r="HV2091" s="21"/>
      <c r="HW2091" s="21"/>
      <c r="HX2091" s="21"/>
      <c r="HY2091" s="21"/>
      <c r="HZ2091" s="21"/>
      <c r="IA2091" s="21"/>
      <c r="IB2091" s="21"/>
      <c r="IC2091" s="21"/>
      <c r="ID2091" s="21"/>
      <c r="IE2091" s="21"/>
      <c r="IF2091" s="21"/>
      <c r="IG2091" s="21"/>
      <c r="IH2091" s="21"/>
      <c r="II2091" s="21"/>
      <c r="IJ2091" s="21"/>
      <c r="IK2091" s="21"/>
      <c r="IL2091" s="21"/>
      <c r="IM2091" s="21"/>
      <c r="IN2091" s="21"/>
      <c r="IO2091" s="21"/>
      <c r="IP2091" s="21"/>
      <c r="IQ2091" s="21"/>
      <c r="IR2091" s="21"/>
      <c r="IS2091" s="21"/>
      <c r="IT2091" s="21"/>
      <c r="IU2091" s="21"/>
      <c r="IV2091" s="21"/>
      <c r="RS2091" s="236"/>
    </row>
    <row r="2092" spans="1:487" s="17" customFormat="1">
      <c r="A2092"/>
      <c r="B2092"/>
      <c r="C2092"/>
      <c r="D2092"/>
      <c r="E2092"/>
      <c r="F2092" s="12"/>
      <c r="J2092" s="2"/>
      <c r="L2092" s="21"/>
      <c r="M2092" s="21"/>
      <c r="N2092" s="21"/>
      <c r="R2092" s="2"/>
      <c r="T2092" s="21"/>
      <c r="U2092" s="21"/>
      <c r="V2092" s="21"/>
      <c r="AA2092" s="2"/>
      <c r="AC2092" s="21"/>
      <c r="AD2092" s="21"/>
      <c r="AE2092" s="21"/>
      <c r="AJ2092" s="2"/>
      <c r="AL2092" s="21"/>
      <c r="AM2092" s="21"/>
      <c r="AN2092" s="21"/>
      <c r="AS2092" s="2"/>
      <c r="AU2092" s="21"/>
      <c r="AV2092" s="21"/>
      <c r="AW2092" s="21"/>
      <c r="BB2092" s="2"/>
      <c r="BD2092" s="21"/>
      <c r="BE2092" s="21"/>
      <c r="BF2092" s="21"/>
      <c r="BK2092" s="2"/>
      <c r="BM2092" s="21"/>
      <c r="BN2092" s="21"/>
      <c r="BO2092" s="21"/>
      <c r="BT2092" s="2"/>
      <c r="BV2092" s="21"/>
      <c r="BW2092" s="21"/>
      <c r="BX2092" s="21"/>
      <c r="CC2092" s="2"/>
      <c r="CE2092" s="21"/>
      <c r="CF2092" s="21"/>
      <c r="CG2092" s="21"/>
      <c r="CL2092" s="2"/>
      <c r="CN2092" s="21"/>
      <c r="CO2092" s="21"/>
      <c r="CP2092" s="21"/>
      <c r="CU2092" s="2"/>
      <c r="CW2092" s="21"/>
      <c r="CX2092" s="21"/>
      <c r="CY2092" s="21"/>
      <c r="DD2092" s="2"/>
      <c r="DF2092" s="21"/>
      <c r="DG2092" s="21"/>
      <c r="DH2092" s="21"/>
      <c r="DM2092" s="2"/>
      <c r="DO2092" s="21"/>
      <c r="DP2092" s="21"/>
      <c r="DQ2092" s="21"/>
      <c r="DV2092" s="2"/>
      <c r="DX2092" s="21"/>
      <c r="DY2092" s="21"/>
      <c r="DZ2092" s="21"/>
      <c r="EE2092" s="2"/>
      <c r="EG2092" s="21"/>
      <c r="EH2092" s="21"/>
      <c r="EI2092" s="21"/>
      <c r="EN2092" s="2"/>
      <c r="EP2092" s="21"/>
      <c r="EQ2092" s="21"/>
      <c r="ER2092" s="21"/>
      <c r="EW2092" s="2"/>
      <c r="EY2092" s="21"/>
      <c r="EZ2092" s="21"/>
      <c r="FA2092" s="21"/>
      <c r="FF2092" s="2"/>
      <c r="FH2092" s="21"/>
      <c r="FI2092" s="21"/>
      <c r="FJ2092" s="21"/>
      <c r="FO2092" s="2"/>
      <c r="FQ2092" s="21"/>
      <c r="FR2092" s="21"/>
      <c r="FS2092" s="21"/>
      <c r="FX2092" s="2"/>
      <c r="FZ2092" s="21"/>
      <c r="GA2092" s="21"/>
      <c r="GB2092" s="21"/>
      <c r="GG2092" s="2"/>
      <c r="GI2092" s="21"/>
      <c r="GJ2092" s="21"/>
      <c r="GK2092" s="21"/>
      <c r="GP2092" s="2"/>
      <c r="GR2092" s="21"/>
      <c r="GS2092" s="21"/>
      <c r="GT2092" s="21"/>
      <c r="GY2092" s="2"/>
      <c r="HA2092" s="21"/>
      <c r="HB2092" s="21"/>
      <c r="HC2092" s="21"/>
      <c r="HH2092" s="2"/>
      <c r="HJ2092" s="21"/>
      <c r="HK2092" s="21"/>
      <c r="HL2092" s="21"/>
      <c r="HQ2092" s="21"/>
      <c r="HR2092" s="21"/>
      <c r="HS2092" s="21"/>
      <c r="HT2092" s="21"/>
      <c r="HU2092" s="21"/>
      <c r="HV2092" s="21"/>
      <c r="HW2092" s="21"/>
      <c r="HX2092" s="21"/>
      <c r="HY2092" s="21"/>
      <c r="HZ2092" s="21"/>
      <c r="IA2092" s="21"/>
      <c r="IB2092" s="21"/>
      <c r="IC2092" s="21"/>
      <c r="ID2092" s="21"/>
      <c r="IE2092" s="21"/>
      <c r="IF2092" s="21"/>
      <c r="IG2092" s="21"/>
      <c r="IH2092" s="21"/>
      <c r="II2092" s="21"/>
      <c r="IJ2092" s="21"/>
      <c r="IK2092" s="21"/>
      <c r="IL2092" s="21"/>
      <c r="IM2092" s="21"/>
      <c r="IN2092" s="21"/>
      <c r="IO2092" s="21"/>
      <c r="IP2092" s="21"/>
      <c r="IQ2092" s="21"/>
      <c r="IR2092" s="21"/>
      <c r="IS2092" s="21"/>
      <c r="IT2092" s="21"/>
      <c r="IU2092" s="21"/>
      <c r="IV2092" s="21"/>
      <c r="RS2092" s="236"/>
    </row>
    <row r="2093" spans="1:487" s="17" customFormat="1">
      <c r="A2093"/>
      <c r="B2093"/>
      <c r="C2093"/>
      <c r="D2093"/>
      <c r="E2093"/>
      <c r="F2093" s="12"/>
      <c r="J2093" s="2"/>
      <c r="L2093" s="21"/>
      <c r="M2093" s="21"/>
      <c r="N2093" s="21"/>
      <c r="R2093" s="2"/>
      <c r="T2093" s="21"/>
      <c r="U2093" s="21"/>
      <c r="V2093" s="21"/>
      <c r="AA2093" s="2"/>
      <c r="AC2093" s="21"/>
      <c r="AD2093" s="21"/>
      <c r="AE2093" s="21"/>
      <c r="AJ2093" s="2"/>
      <c r="AL2093" s="21"/>
      <c r="AM2093" s="21"/>
      <c r="AN2093" s="21"/>
      <c r="AS2093" s="2"/>
      <c r="AU2093" s="21"/>
      <c r="AV2093" s="21"/>
      <c r="AW2093" s="21"/>
      <c r="BB2093" s="2"/>
      <c r="BD2093" s="21"/>
      <c r="BE2093" s="21"/>
      <c r="BF2093" s="21"/>
      <c r="BK2093" s="2"/>
      <c r="BM2093" s="21"/>
      <c r="BN2093" s="21"/>
      <c r="BO2093" s="21"/>
      <c r="BT2093" s="2"/>
      <c r="BV2093" s="21"/>
      <c r="BW2093" s="21"/>
      <c r="BX2093" s="21"/>
      <c r="CC2093" s="2"/>
      <c r="CE2093" s="21"/>
      <c r="CF2093" s="21"/>
      <c r="CG2093" s="21"/>
      <c r="CL2093" s="2"/>
      <c r="CN2093" s="21"/>
      <c r="CO2093" s="21"/>
      <c r="CP2093" s="21"/>
      <c r="CU2093" s="2"/>
      <c r="CW2093" s="21"/>
      <c r="CX2093" s="21"/>
      <c r="CY2093" s="21"/>
      <c r="DD2093" s="2"/>
      <c r="DF2093" s="21"/>
      <c r="DG2093" s="21"/>
      <c r="DH2093" s="21"/>
      <c r="DM2093" s="2"/>
      <c r="DO2093" s="21"/>
      <c r="DP2093" s="21"/>
      <c r="DQ2093" s="21"/>
      <c r="DV2093" s="2"/>
      <c r="DX2093" s="21"/>
      <c r="DY2093" s="21"/>
      <c r="DZ2093" s="21"/>
      <c r="EE2093" s="2"/>
      <c r="EG2093" s="21"/>
      <c r="EH2093" s="21"/>
      <c r="EI2093" s="21"/>
      <c r="EN2093" s="2"/>
      <c r="EP2093" s="21"/>
      <c r="EQ2093" s="21"/>
      <c r="ER2093" s="21"/>
      <c r="EW2093" s="2"/>
      <c r="EY2093" s="21"/>
      <c r="EZ2093" s="21"/>
      <c r="FA2093" s="21"/>
      <c r="FF2093" s="2"/>
      <c r="FH2093" s="21"/>
      <c r="FI2093" s="21"/>
      <c r="FJ2093" s="21"/>
      <c r="FO2093" s="2"/>
      <c r="FQ2093" s="21"/>
      <c r="FR2093" s="21"/>
      <c r="FS2093" s="21"/>
      <c r="FX2093" s="2"/>
      <c r="FZ2093" s="21"/>
      <c r="GA2093" s="21"/>
      <c r="GB2093" s="21"/>
      <c r="GG2093" s="2"/>
      <c r="GI2093" s="21"/>
      <c r="GJ2093" s="21"/>
      <c r="GK2093" s="21"/>
      <c r="GP2093" s="2"/>
      <c r="GR2093" s="21"/>
      <c r="GS2093" s="21"/>
      <c r="GT2093" s="21"/>
      <c r="GY2093" s="2"/>
      <c r="HA2093" s="21"/>
      <c r="HB2093" s="21"/>
      <c r="HC2093" s="21"/>
      <c r="HH2093" s="2"/>
      <c r="HJ2093" s="21"/>
      <c r="HK2093" s="21"/>
      <c r="HL2093" s="21"/>
      <c r="HQ2093" s="21"/>
      <c r="HR2093" s="21"/>
      <c r="HS2093" s="21"/>
      <c r="HT2093" s="21"/>
      <c r="HU2093" s="21"/>
      <c r="HV2093" s="21"/>
      <c r="HW2093" s="21"/>
      <c r="HX2093" s="21"/>
      <c r="HY2093" s="21"/>
      <c r="HZ2093" s="21"/>
      <c r="IA2093" s="21"/>
      <c r="IB2093" s="21"/>
      <c r="IC2093" s="21"/>
      <c r="ID2093" s="21"/>
      <c r="IE2093" s="21"/>
      <c r="IF2093" s="21"/>
      <c r="IG2093" s="21"/>
      <c r="IH2093" s="21"/>
      <c r="II2093" s="21"/>
      <c r="IJ2093" s="21"/>
      <c r="IK2093" s="21"/>
      <c r="IL2093" s="21"/>
      <c r="IM2093" s="21"/>
      <c r="IN2093" s="21"/>
      <c r="IO2093" s="21"/>
      <c r="IP2093" s="21"/>
      <c r="IQ2093" s="21"/>
      <c r="IR2093" s="21"/>
      <c r="IS2093" s="21"/>
      <c r="IT2093" s="21"/>
      <c r="IU2093" s="21"/>
      <c r="IV2093" s="21"/>
      <c r="RS2093" s="236"/>
    </row>
  </sheetData>
  <sortState xmlns:xlrd2="http://schemas.microsoft.com/office/spreadsheetml/2017/richdata2" ref="B182:G280">
    <sortCondition descending="1" ref="E182:E280"/>
  </sortState>
  <dataConsolidate/>
  <conditionalFormatting sqref="YB481 YB487 YB493 YB499 YB505 YB511 YB517 YB523 YB529 YB535 YB541 YB547">
    <cfRule type="cellIs" dxfId="44" priority="4" operator="lessThan">
      <formula>1.09</formula>
    </cfRule>
    <cfRule type="cellIs" dxfId="43" priority="5" operator="lessThan">
      <formula>1</formula>
    </cfRule>
    <cfRule type="cellIs" dxfId="42" priority="6" operator="lessThan">
      <formula>1.09</formula>
    </cfRule>
  </conditionalFormatting>
  <conditionalFormatting sqref="D481 D487 D493 D499 D505 D511 D517 D523 D529 D535 D541 D547 M481 M487 M493 M499 M505 M511 M517 M523 M529 M535 M541 M547 V481 V487 V493 V499 V505 V511 V517 V523 V529 V535 V541 V547 AE481 AE487 AE493 AE499 AE505 AE511 AE517 AE523 AE529 AE535 AE541 AE547 AN481 AN487 AN493 AN499 AN505 AN511 AN517 AN523 AN529 AN535 AN541 AN547 AW481 AW487 AW493 AW499 AW505 AW511 AW517 AW523 AW529 AW535 AW541 AW547 BF481 BF487 BF493 BF499 BF505 BF511 BF517 BF523 BF529 BF535 BF541 BF547 BO481 BO487 BO493 BO499 BO505 BO511 BO517 BO523 BO529 BO535 BO541 BO547 BX481 BX487 BX493 BX499 BX505 BX511 BX517 BX523 BX529 BX535 BX541 BX547 CG481 CG487 CG493 CG499 CG505 CG511 CG517 CG523 CG529 CG535 CG541 CG547 CP481 CP487 CP493 CP499 CP505 CP511 CP517 CP523 CP529 CP535 CP541 CP547 CY481 CY487 CY493 CY499 CY505 CY511 CY517 CY523 CY529 CY535 CY541 CY547 DH481 DH487 DH493 DH499 DH505 DH511 DH517 DH523 DH529 DH535 DH541 DH547 DQ481 DQ487 DQ493 DQ499 DQ505 DQ511 DQ517 DQ523 DQ529 DQ535 DQ541 DQ547 DZ481 DZ487 DZ493 DZ499 DZ505 DZ511 DZ517 DZ523 DZ529 DZ535 DZ541 DZ547 EI481 EI487 EI493 EI499 EI505 EI511 EI517 EI523 EI529 EI535 EI541 EI547 ER481 ER487 ER493 ER499 ER505 ER511 ER517 ER523 ER529 ER535 ER541 ER547 FA481 FA487 FA493 FA499 FA505 FA511 FA517 FA523 FA529 FA535 FA541 FA547 FJ481 FJ487 FJ493 FJ499 FJ505 FJ511 FJ517 FJ523 FJ529 FJ535 FJ541 FJ547 FS481 FS487 FS493 FS499 FS505 FS511 FS517 FS523 FS529 FS535 FS541 FS547 GB481 GB487 GB493 GB499 GB505 GB511 GB517 GB523 GB529 GB535 GB541 GB547 GK481 GK487 GK493 GK499 GK505 GK511 GK517 GK523 GK529 GK535 GK541 GK547 HC481 HC487 HC493 HC499 HC505 HC511 HC517 HC523 HC529 HC535 HC541 HC547 HU481 HU487 HU493 HU499 HU505 HU511 HU517 HU523 HU529 HU535 HU541 HU547 IM481 IM487 IM493 IM499 IM505 IM511 IM517 IM523 IM529 IM535 IM541 IM547 IV481 IV487 IV493 IV499 IV505 IV511 IV517 IV523 IV529 IV535 IV541 IV547 JE481 JE487 JE493 JE499 JE505 JE511 JE517 JE523 JE529 JE535 JE541 JE547 JN481 JN487 JN493 JN499 JN505 JN511 JN517 JN523 JN529 JN535 JN541 JN547 JW481 JW487 JW493 JW499 JW505 JW511 JW517 JW523 JW529 JW535 JW541 JW547 KF481 KF487 KF493 KF499 KF505 KF511 KF517 KF523 KF529 KF535 KF541 KF547 KX481 KX487 KX493 KX499 KX505 KX511 KX517 KX523 KX529 KX535 KX541 KX547 LG481 LG487 LG493 LG499 LG505 LG511 LG517 LG523 LG529 LG535 LG541 LG547 LP481 LP487 LP493 LP499 LP505 LP511 LP517 LP523 LP529 LP535 LP541 LP547 LY481 LY487 LY493 LY499 LY505 LY511 LY517 LY523 LY529 LY535 LY541 LY547 MH481 MH487 MH493 MH499 MH505 MH511 MH517 MH523 MH529 MH535 MH541 MH547 MQ481 MQ487 MQ493 MQ499 MQ505 MQ511 MQ517 MQ523 MQ529 MQ535 MQ541 MQ547 MZ481 MZ487 MZ493 MZ499 MZ505 MZ511 MZ517 MZ523 MZ529 MZ535 MZ541 MZ547 NI481 NI487 NI493 NI499 NI505 NI511 NI517 NI523 NI529 NI535 NI541 NI547 NR481 NR487 NR493 NR499 NR505 NR511 NR517 NR523 NR529 NR535 NR541 NR547 OJ481 OJ487 OJ493 OJ499 OJ505 OJ511 OJ517 OJ523 OJ529 OJ535 OJ541 OJ547 OS481 OS487 OS493 OS499 OS505 OS511 OS517 OS523 OS529 OS535 OS541 OS547 PB481 PB487 PB493 PB499 PB505 PB511 PB517 PB523 PB529 PB535 PB541 PB547 PK481 PK487 PK493 PK499 PK505 PK511 PK517 PK523 PK529 PK535 PK541 PK547 PT481 PT487 PT493 PT499 PT505 PT511 PT517 PT523 PT529 PT535 PT541 PT547 QC481 QC487 QC493 QC499 QC505 QC511 QC517 QC523 QC529 QC535 QC541 QC547 QL481 QL487 QL493 QL499 QL505 QL511 QL517 QL523 QL529 QL535 QL541 QL547 QU481 QU487 QU493 QU499 QU505 QU511 QU517 QU523 QU529 QU535 QU541 QU547 RD481 RD487 RD493 RD499 RD505 RD511 RD517 RD523 RD529 RD535 RD541 RD547 RV481 RV487 RV493 RV499 RV505 RV511 RV517 RV523 RV529 RV535 RV541 RV547 SE481 SE493 SE499 SE505 SE511 SE517 SE523 SE529 SE535 SE541 SE547 SN481 SN487 SN493 SN499 SN505 SN511 SN517 SN523 SN529 SN535 SN541 SN547 SW481 SW487 SW493 SW499 SW505 SW511 SW517 SW523 SW529 SW535 SW541 SW547 TO481 TO487 TO493 TO499 TO505 TO511 TO517 TO523 TO529 TO535 TO541 TO547 TX481 TX487 TX493 TX499 TX505 TX511 TX517 TX523 TX529 TX535 TX541 TX547 UG481 UG487 UG493 UG499 UG505 UG511 UG517 UG523 UG529 UG535 UG541 UG547 UP481 UP487 UP493 UP499 UP505 UP511 UP517 UP523 UP529 UP535 UP541 UP547 UY481 UY487 UY493 UY499 UY505 UY511 UY517 UY523 UY529 UY535 UY541 UY547 VH481 VH487 VH493 VH499 VH505 VH511 VH517 VH523 VH529 VH535 VH541 VH547 VQ481 VQ487 VQ493 VQ499 VQ505 VQ511 VQ517 VQ523 VQ529 VQ535 VQ541 VQ547 WR487 WR493 WR499 WR505 WR511 WR517 WR523 WR529 WR547 WR535 WR541 XS481 XS487 XS493 XS499 XS505 XS511 XS517 XS523 XS529 XS535 XS541 XS547 YK481 YK487 YK493 YK499 YK505 YK511 YK517 YK523 YK529 YK535 YK541 YK547 ZU481 ZU487 ZU493 ZU499 ZU505 ZU511 ZU517 ZU523 ZU529 ZU535 ZU541 ZU547 AAD481 AAD487 AAD493 AAD499 AAD505 AAD511 AAD517 AAD523 AAD529 AAD535 AAD541 AAD547 AAM481 AAM487 AAM493 AAM499 AAM505 AAM511 AAM517 AAM523 AAM529 AAM535 AAM541 AAM547 AAV481 AAV487 AAV493 AAV499 AAV505 AAV511 AAV517 AAV523 AAV529 AAV535 AAV541 AAV547 ABE481 ABE487 ABE493 ABE499 ABE505 ABE511 ABE517 ABE523 ABE529 ABE535 ABE541 ABE547 ABN481 ABN487 ABN493 ABN499 ABN505 ABN511 ABN517 ABN523 ABN529 ABN535 ABN541 ABN547 ABW481 ABW487 ABW493 ABW499 ABW505 ABW511 ABW517 ABW523 ABW529 ABW535 ABW541 ABW547 ACF481 ACF487 ACF493 ACF499 ACF505 ACF511 ACF517 ACF523 ACF529 ACF535 ACF541 ACF547 ACO481 ACO487 ACO493 ACO499 ACO505 ACO511 ACO517 ACO523 ACO529 ACO535 ACO541 ACO547 ACX481 ACX487 ACX493 ACX499 ACX505 ACX511 ACX517 ACX523 ACX529 ACX535 ACX541 ACX547 WR481 SE487">
    <cfRule type="cellIs" dxfId="41" priority="43" operator="lessThan">
      <formula>1.09</formula>
    </cfRule>
    <cfRule type="cellIs" dxfId="40" priority="44" operator="lessThan">
      <formula>1</formula>
    </cfRule>
    <cfRule type="cellIs" dxfId="39" priority="45" operator="lessThan">
      <formula>1.09</formula>
    </cfRule>
  </conditionalFormatting>
  <conditionalFormatting sqref="ADP481 ADP487 ADP493 ADP499 ADP505 ADP511 ADP517 ADP523 ADP529 ADP535 ADP541 ADP547 AEZ481 AEZ487 AEZ493 AEZ499 AEZ505 AEZ511 AEZ517 AEZ523 AEZ529 AEZ535 AEZ541 AEZ547 AFI481 AFI487 AFI493 AFI499 AFI505 AFI511 AFI517 AFI523 AFI529 AFI535 AFI541 AFI547 AFR481 AFR487 AFR493 AFR499 AFR505 AFR511 AFR517 AFR523 AFR529 AFR535 AFR541 AFR547 AGA481 AGA487 AGA493 AGA499 AGA505 AGA511 AGA517 AGA523 AGA529 AGA535 AGA541 AGA547 AGJ481 AGJ487 AGJ493 AGJ499 AGJ505 AGJ511 AGJ517 AGJ523 AGJ529 AGJ535 AGJ541 AGJ547 AGS481 AGS487 AGS493 AGS499 AGS505 AGS511 AGS517 AGS523 AGS529 AGS535 AGS541 AGS547 AHB481 AHB487 AHB493 AHB499 AHB505 AHB511 AHB517 AHB523 AHB529 AHB535 AHB541 AHB547 AHK481 AHK487 AHK493 AHK499 AHK505 AHK511 AHK517 AHK523 AHK529 AHK535 AHK541 AHK547 AHT481 AHT487 AHT493 AHT499 AHT505 AHT511 AHT517 AHT523 AHT529 AHT535 AHT541 AHT547 AIC481 AIC487 AIC493 AIC499 AIC505 AIC511 AIC517 AIC523 AIC529 AIC535 AIC541 AIC547">
    <cfRule type="cellIs" dxfId="38" priority="40" operator="lessThan">
      <formula>1.09</formula>
    </cfRule>
    <cfRule type="cellIs" dxfId="37" priority="41" operator="lessThan">
      <formula>1</formula>
    </cfRule>
    <cfRule type="cellIs" dxfId="36" priority="42" operator="lessThan">
      <formula>1.09</formula>
    </cfRule>
  </conditionalFormatting>
  <conditionalFormatting sqref="ADG481 ADG487 ADG493 ADG499 ADG505 ADG511 ADG517 ADG523 ADG529 ADG535 ADG541 ADG547">
    <cfRule type="cellIs" dxfId="35" priority="37" operator="lessThan">
      <formula>1.09</formula>
    </cfRule>
    <cfRule type="cellIs" dxfId="34" priority="38" operator="lessThan">
      <formula>1</formula>
    </cfRule>
    <cfRule type="cellIs" dxfId="33" priority="39" operator="lessThan">
      <formula>1.09</formula>
    </cfRule>
  </conditionalFormatting>
  <conditionalFormatting sqref="ADY499">
    <cfRule type="cellIs" dxfId="32" priority="34" operator="lessThan">
      <formula>1.09</formula>
    </cfRule>
    <cfRule type="cellIs" dxfId="31" priority="35" operator="lessThan">
      <formula>1</formula>
    </cfRule>
    <cfRule type="cellIs" dxfId="30" priority="36" operator="lessThan">
      <formula>1.09</formula>
    </cfRule>
  </conditionalFormatting>
  <conditionalFormatting sqref="KO481 KO487 KO493 KO499 KO505 KO511 KO517 KO523 KO529 KO535 KO541 KO547">
    <cfRule type="cellIs" dxfId="29" priority="31" operator="lessThan">
      <formula>1.09</formula>
    </cfRule>
    <cfRule type="cellIs" dxfId="28" priority="32" operator="lessThan">
      <formula>1</formula>
    </cfRule>
    <cfRule type="cellIs" dxfId="27" priority="33" operator="lessThan">
      <formula>1.09</formula>
    </cfRule>
  </conditionalFormatting>
  <conditionalFormatting sqref="WI487 WI493 WI499 WI505 WI511 WI517 WI523 WI529 WI547 WI535 WI541 WI481">
    <cfRule type="cellIs" dxfId="26" priority="28" operator="lessThan">
      <formula>1.09</formula>
    </cfRule>
    <cfRule type="cellIs" dxfId="25" priority="29" operator="lessThan">
      <formula>1</formula>
    </cfRule>
    <cfRule type="cellIs" dxfId="24" priority="30" operator="lessThan">
      <formula>1.09</formula>
    </cfRule>
  </conditionalFormatting>
  <conditionalFormatting sqref="GT481 GT487 GT493 GT499 GT505 GT511 GT517 GT523 GT529 GT535 GT541 GT547">
    <cfRule type="cellIs" dxfId="23" priority="25" operator="lessThan">
      <formula>1.09</formula>
    </cfRule>
    <cfRule type="cellIs" dxfId="22" priority="26" operator="lessThan">
      <formula>1</formula>
    </cfRule>
    <cfRule type="cellIs" dxfId="21" priority="27" operator="lessThan">
      <formula>1.09</formula>
    </cfRule>
  </conditionalFormatting>
  <conditionalFormatting sqref="TF481 TF487 TF493 TF499 TF505 TF511 TF517 TF523 TF529 TF535 TF541 TF547">
    <cfRule type="cellIs" dxfId="20" priority="22" operator="lessThan">
      <formula>1.09</formula>
    </cfRule>
    <cfRule type="cellIs" dxfId="19" priority="23" operator="lessThan">
      <formula>1</formula>
    </cfRule>
    <cfRule type="cellIs" dxfId="18" priority="24" operator="lessThan">
      <formula>1.09</formula>
    </cfRule>
  </conditionalFormatting>
  <conditionalFormatting sqref="AEH481 AEH487 AEH493 AEH499 AEH505 AEH511 AEH517 AEH523 AEH529 AEH535 AEH541 AEH547">
    <cfRule type="cellIs" dxfId="17" priority="19" operator="lessThan">
      <formula>1.09</formula>
    </cfRule>
    <cfRule type="cellIs" dxfId="16" priority="20" operator="lessThan">
      <formula>1</formula>
    </cfRule>
    <cfRule type="cellIs" dxfId="15" priority="21" operator="lessThan">
      <formula>1.09</formula>
    </cfRule>
  </conditionalFormatting>
  <conditionalFormatting sqref="AEQ481 AEQ487 AEQ493 AEQ499 AEQ505 AEQ511 AEQ517 AEQ523 AEQ529 AEQ535 AEQ541 AEQ547">
    <cfRule type="cellIs" dxfId="14" priority="16" operator="lessThan">
      <formula>1.09</formula>
    </cfRule>
    <cfRule type="cellIs" dxfId="13" priority="17" operator="lessThan">
      <formula>1</formula>
    </cfRule>
    <cfRule type="cellIs" dxfId="12" priority="18" operator="lessThan">
      <formula>1.09</formula>
    </cfRule>
  </conditionalFormatting>
  <conditionalFormatting sqref="ID481 ID487 ID493 ID499 ID505 ID511 ID517 ID523 ID529 ID535 ID541 ID547">
    <cfRule type="cellIs" dxfId="11" priority="13" operator="lessThan">
      <formula>1.09</formula>
    </cfRule>
    <cfRule type="cellIs" dxfId="10" priority="14" operator="lessThan">
      <formula>1</formula>
    </cfRule>
    <cfRule type="cellIs" dxfId="9" priority="15" operator="lessThan">
      <formula>1.09</formula>
    </cfRule>
  </conditionalFormatting>
  <conditionalFormatting sqref="XA487 XA493 XA499 XA505 XA511 XA517 XA523 XA529 XA547 XA535 XA541 XA481">
    <cfRule type="cellIs" dxfId="8" priority="10" operator="lessThan">
      <formula>1.09</formula>
    </cfRule>
    <cfRule type="cellIs" dxfId="7" priority="11" operator="lessThan">
      <formula>1</formula>
    </cfRule>
    <cfRule type="cellIs" dxfId="6" priority="12" operator="lessThan">
      <formula>1.09</formula>
    </cfRule>
  </conditionalFormatting>
  <conditionalFormatting sqref="HL481 HL487 HL493 HL499 HL505 HL511 HL517 HL523 HL529 HL535 HL541 HL547">
    <cfRule type="cellIs" dxfId="5" priority="7" operator="lessThan">
      <formula>1.09</formula>
    </cfRule>
    <cfRule type="cellIs" dxfId="4" priority="8" operator="lessThan">
      <formula>1</formula>
    </cfRule>
    <cfRule type="cellIs" dxfId="3" priority="9" operator="lessThan">
      <formula>1.09</formula>
    </cfRule>
  </conditionalFormatting>
  <conditionalFormatting sqref="OA481">
    <cfRule type="cellIs" dxfId="2" priority="1" operator="lessThan">
      <formula>1.09</formula>
    </cfRule>
    <cfRule type="cellIs" dxfId="1" priority="2" operator="lessThan">
      <formula>1</formula>
    </cfRule>
    <cfRule type="cellIs" dxfId="0" priority="3" operator="lessThan">
      <formula>1.09</formula>
    </cfRule>
  </conditionalFormatting>
  <hyperlinks>
    <hyperlink ref="A97" location="Medailles!A1" display="zie tabblad 2" xr:uid="{00000000-0004-0000-0000-000000000000}"/>
    <hyperlink ref="L97" location="Puntenklassement!A1" display="zie tabblad 5" xr:uid="{00000000-0004-0000-0000-000001000000}"/>
    <hyperlink ref="A181" location="UCIRanking!A1" display="zie tabblad 4" xr:uid="{00000000-0004-0000-0000-000002000000}"/>
    <hyperlink ref="A310" location="'Punten per wedstrijd'!A1" display="zie tabblad 3" xr:uid="{00000000-0004-0000-0000-000003000000}"/>
    <hyperlink ref="D30" location="Punten!DC508" display="UCI-12" xr:uid="{00000000-0004-0000-0000-000004000000}"/>
    <hyperlink ref="D22" location="Punten!GO508" display="UCI-22" xr:uid="{00000000-0004-0000-0000-000005000000}"/>
    <hyperlink ref="D15" location="Punten!EV508" display="UCI-17" xr:uid="{00000000-0004-0000-0000-000006000000}"/>
    <hyperlink ref="D32" location="Punten!BS508" display="UCI-08" xr:uid="{00000000-0004-0000-0000-000007000000}"/>
    <hyperlink ref="D17" location="Punten!LB508" display="UCI-35" xr:uid="{00000000-0004-0000-0000-000008000000}"/>
    <hyperlink ref="D50" location="Punten!IZ508" display="UCI-29" xr:uid="{00000000-0004-0000-0000-000009000000}"/>
    <hyperlink ref="D55" location="Punten!DL508" display="UCI-13" xr:uid="{00000000-0004-0000-0000-00000A000000}"/>
    <hyperlink ref="D31" location="Punten!IH508" display="UCI-27" xr:uid="{00000000-0004-0000-0000-00000B000000}"/>
    <hyperlink ref="D16" location="Punten!PF508" display="UCI-47" xr:uid="{00000000-0004-0000-0000-00000C000000}"/>
    <hyperlink ref="D66" location="Punten!JI508" display="UCI-30" xr:uid="{00000000-0004-0000-0000-00000D000000}"/>
    <hyperlink ref="D20" location="Punten!CB508" display="UCI-09" xr:uid="{00000000-0004-0000-0000-00000E000000}"/>
    <hyperlink ref="D47" location="Punten!DU508" display="UCI-14" xr:uid="{00000000-0004-0000-0000-00000F000000}"/>
    <hyperlink ref="D21" location="Punten!GX508" display="UCI-23" xr:uid="{00000000-0004-0000-0000-000010000000}"/>
    <hyperlink ref="D23" location="Punten!RZ508" display="UCI-55" xr:uid="{00000000-0004-0000-0000-000011000000}"/>
    <hyperlink ref="D24" location="Punten!HP508" display="UCI-25" xr:uid="{00000000-0004-0000-0000-000012000000}"/>
    <hyperlink ref="D53" location="Punten!RH508" display="UCI-53" xr:uid="{00000000-0004-0000-0000-000013000000}"/>
    <hyperlink ref="D10" location="Punten!Q508" display="UCI-02" xr:uid="{00000000-0004-0000-0000-000014000000}"/>
    <hyperlink ref="D49" location="Punten!NM508" display="UCI-42" xr:uid="{00000000-0004-0000-0000-000015000000}"/>
    <hyperlink ref="D33" location="Punten!VC508" display="UCI-64" xr:uid="{00000000-0004-0000-0000-000016000000}"/>
    <hyperlink ref="D14" location="Punten!AI508" display="UCI-04" xr:uid="{00000000-0004-0000-0000-000017000000}"/>
    <hyperlink ref="D36" location="Punten!AR508" display="UCI-05" xr:uid="{00000000-0004-0000-0000-000018000000}"/>
    <hyperlink ref="D13" location="Punten!KA508" display="UCI-32" xr:uid="{00000000-0004-0000-0000-000019000000}"/>
    <hyperlink ref="D37" location="Punten!EM508" display="UCI-16" xr:uid="{00000000-0004-0000-0000-00001A000000}"/>
    <hyperlink ref="D19" location="Punten!ND508" display="UCI-41" xr:uid="{00000000-0004-0000-0000-00001B000000}"/>
    <hyperlink ref="D63" location="Punten!CT508" display="UCI-11" xr:uid="{00000000-0004-0000-0000-00001C000000}"/>
    <hyperlink ref="D29" location="Punten!OW508" display="UCI-46" xr:uid="{00000000-0004-0000-0000-00001D000000}"/>
    <hyperlink ref="D71" location="Punten!LK508" display="UCI-36" xr:uid="{00000000-0004-0000-0000-00001E000000}"/>
    <hyperlink ref="D48" location="Punten!BA508" display="UCI-06" xr:uid="{00000000-0004-0000-0000-00001F000000}"/>
    <hyperlink ref="D64" location="Punten!UK508" display="UCI-62" xr:uid="{00000000-0004-0000-0000-000020000000}"/>
    <hyperlink ref="D9" location="Punten!FW508" display="UCI-20" xr:uid="{00000000-0004-0000-0000-000021000000}"/>
    <hyperlink ref="D82" location="Punten!NV508" display="UCI-43" xr:uid="{00000000-0004-0000-0000-000022000000}"/>
    <hyperlink ref="D28" location="Punten!GF508" display="UCI-21" xr:uid="{00000000-0004-0000-0000-000023000000}"/>
    <hyperlink ref="D6" location="Punten!Z508" display="UCI-03" xr:uid="{00000000-0004-0000-0000-000024000000}"/>
    <hyperlink ref="D7" location="Punten!IQ508" display="UCI-28" xr:uid="{00000000-0004-0000-0000-000025000000}"/>
    <hyperlink ref="D68" location="Punten!ON508" display="UCI-45" xr:uid="{00000000-0004-0000-0000-000026000000}"/>
    <hyperlink ref="D62" location="Punten!TJ508" display="UCI-59" xr:uid="{00000000-0004-0000-0000-000027000000}"/>
    <hyperlink ref="D27" location="Punten!JR508" display="UCI-31" xr:uid="{00000000-0004-0000-0000-000028000000}"/>
    <hyperlink ref="D11" location="Punten!BJ508" display="UCI-07" xr:uid="{00000000-0004-0000-0000-000029000000}"/>
    <hyperlink ref="D69" location="Punten!TS508" display="UCI-60" xr:uid="{00000000-0004-0000-0000-00002A000000}"/>
    <hyperlink ref="D39" location="Punten!KS508" display="UCI-34" xr:uid="{00000000-0004-0000-0000-00002B000000}"/>
    <hyperlink ref="D4" location="Punten!WM508" display="UCI-68" xr:uid="{00000000-0004-0000-0000-00002C000000}"/>
    <hyperlink ref="A84" location="Punten!ED508" display="UCI-15 geen lijst ingeleverd" xr:uid="{00000000-0004-0000-0000-000023050000}"/>
    <hyperlink ref="A85" location="Punten!FE508" display="UCI-18 geen lijst ingeleverd" xr:uid="{00000000-0004-0000-0000-000024050000}"/>
    <hyperlink ref="A86" location="Punten!RQ508" display="UCI-54 geen lijst ingeleverd" xr:uid="{00000000-0004-0000-0000-000025050000}"/>
    <hyperlink ref="A87" location="Punten!UB508" display="UCI-61 geen lijst ingeleverd" xr:uid="{00000000-0004-0000-0000-000026050000}"/>
    <hyperlink ref="A88" location="Punten!UT508" display="UCI-63 geen lijst ingeleverd" xr:uid="{00000000-0004-0000-0000-000027050000}"/>
    <hyperlink ref="A89" location="Punten!VL508" display="UCI-65 geen lijst ingeleverd" xr:uid="{00000000-0004-0000-0000-000028050000}"/>
    <hyperlink ref="D45" location="Punten!SI508" display="UCI-56" xr:uid="{00000000-0004-0000-0000-000029050000}"/>
    <hyperlink ref="D46" location="Punten!QG508" display="UCI-50" xr:uid="{00000000-0004-0000-0000-00002A050000}"/>
    <hyperlink ref="D67" location="Punten!HG508" display="UCI-24" xr:uid="{00000000-0004-0000-0000-00002B050000}"/>
    <hyperlink ref="D38" location="Punten!VU508" display="UCI-66" xr:uid="{00000000-0004-0000-0000-00002C050000}"/>
    <hyperlink ref="D3" location="Punten!SR508" display="UCI-57" xr:uid="{00000000-0004-0000-0000-00002D050000}"/>
    <hyperlink ref="D74" location="Punten!OE508" display="UCI-44" xr:uid="{00000000-0004-0000-0000-00002E050000}"/>
    <hyperlink ref="D60" location="Punten!HY508" display="UCI-26" xr:uid="{00000000-0004-0000-0000-00002F050000}"/>
    <hyperlink ref="D35" location="Punten!TA508" display="UCI-58" xr:uid="{00000000-0004-0000-0000-000030050000}"/>
    <hyperlink ref="D25" location="Punten!PO508" display="UCI-48" xr:uid="{00000000-0004-0000-0000-000031050000}"/>
    <hyperlink ref="D65" location="Punten!MU508" display="UCI-40" xr:uid="{00000000-0004-0000-0000-000032050000}"/>
    <hyperlink ref="D40" location="Punten!LT508" display="UCI-37" xr:uid="{00000000-0004-0000-0000-000033050000}"/>
    <hyperlink ref="D58" location="Punten!MC508" display="UCI-38" xr:uid="{00000000-0004-0000-0000-000034050000}"/>
    <hyperlink ref="D76" location="Punten!KJ508" display="UCI-33" xr:uid="{00000000-0004-0000-0000-000035050000}"/>
    <hyperlink ref="D70" location="Punten!ML508" display="UCI-39" xr:uid="{00000000-0004-0000-0000-000036050000}"/>
    <hyperlink ref="D54" location="Punten!FN508" display="UCI-19" xr:uid="{00000000-0004-0000-0000-000037050000}"/>
    <hyperlink ref="D8" location="Punten!PX508" display="UCI-49" xr:uid="{00000000-0004-0000-0000-000038050000}"/>
    <hyperlink ref="D26" location="Punten!CK508" display="UCI-10" xr:uid="{00000000-0004-0000-0000-000046050000}"/>
    <hyperlink ref="D5" location="Punten!H508" display="UCI-01" xr:uid="{00000000-0004-0000-0000-0000C2050000}"/>
    <hyperlink ref="D64:D74" location="Punten!RQ446" display="UCI-54" xr:uid="{00000000-0004-0000-0000-0000D6050000}"/>
    <hyperlink ref="D56" location="Punten!WV508" display="UCI-69" xr:uid="{00000000-0004-0000-0000-0000D7050000}"/>
    <hyperlink ref="D59" location="Punten!XE508" display="UCI-70" xr:uid="{00000000-0004-0000-0000-0000D8050000}"/>
    <hyperlink ref="D61" location="Punten!XW508" display="UCI-72" xr:uid="{00000000-0004-0000-0000-0000D9050000}"/>
    <hyperlink ref="D57" location="Punten!YF508" display="UCI-73" xr:uid="{00000000-0004-0000-0000-0000DA050000}"/>
    <hyperlink ref="D73" location="Punten!YO508" display="UCI-74" xr:uid="{00000000-0004-0000-0000-0000DB050000}"/>
    <hyperlink ref="D78" location="Punten!ZP508" display="UCI-77" xr:uid="{00000000-0004-0000-0000-0000DC050000}"/>
    <hyperlink ref="D18" location="Punten!AEL508" display="UCI-91" xr:uid="{00000000-0004-0000-0000-0000DD050000}"/>
    <hyperlink ref="D79" location="Punten!AEU508" display="UCI-92" xr:uid="{00000000-0004-0000-0000-0000DE050000}"/>
    <hyperlink ref="D72" location="Punten!AGE508" display="UCI-96" xr:uid="{00000000-0004-0000-0000-0000DF050000}"/>
    <hyperlink ref="D42" location="Punten!ADT508" display="UCI-89" xr:uid="{00000000-0004-0000-0000-0000E0050000}"/>
    <hyperlink ref="D51" location="Punten!AFD508" display="UCI-93" xr:uid="{00000000-0004-0000-0000-0000E1050000}"/>
    <hyperlink ref="A90" location="Punten!WD508" display="UCI-67 geen lijst ingeleverd" xr:uid="{00000000-0004-0000-0000-0000E2050000}"/>
    <hyperlink ref="A91" location="Punten!XN508" display="UCI-71 geen lijst ingeleverd" xr:uid="{00000000-0004-0000-0000-0000E3050000}"/>
    <hyperlink ref="D84:D88" location="Punten!TA446" display="UCI-58 geen lijst ingeleverd" xr:uid="{00000000-0004-0000-0000-0000E4050000}"/>
    <hyperlink ref="D89" location="Punten!AAZ508" display="UCI-81 geen lijst ingeleverd" xr:uid="{00000000-0004-0000-0000-0000E5050000}"/>
    <hyperlink ref="D90" location="Punten!ABI508" display="UCI-82 geen lijst ingeleverd" xr:uid="{00000000-0004-0000-0000-0000E6050000}"/>
    <hyperlink ref="D84" location="Punten!YX508" display="UCI-75 geen lijst ingeleverd" xr:uid="{00000000-0004-0000-0000-0000E7050000}"/>
    <hyperlink ref="D85" location="Punten!ZG508" display="UCI-76 geen lijst ingeleverd" xr:uid="{00000000-0004-0000-0000-0000E8050000}"/>
    <hyperlink ref="D86" location="Punten!ZY508" display="UCI-78 geen lijst ingeleverd" xr:uid="{00000000-0004-0000-0000-0000E9050000}"/>
    <hyperlink ref="D87" location="Punten!AAH508" display="UCI-79 geen lijst ingeleverd" xr:uid="{00000000-0004-0000-0000-0000EA050000}"/>
    <hyperlink ref="D88" location="Punten!AAQ508" display="UCI-80 geen lijst ingeleverd" xr:uid="{00000000-0004-0000-0000-0000EB050000}"/>
    <hyperlink ref="D77" location="Punten!QP508" display="UCI-51" xr:uid="{00000000-0004-0000-0000-0000F7050000}"/>
    <hyperlink ref="D12" location="Punten!QY508" display="UCI-52" xr:uid="{00000000-0004-0000-0000-0000F8050000}"/>
    <hyperlink ref="A572" r:id="rId1" display="https://www.procyclingstats.com/rider/kristian-aasvold" xr:uid="{9B352591-EEE1-4AEB-8852-8EF325C13361}"/>
    <hyperlink ref="A639" r:id="rId2" display="https://www.procyclingstats.com/rider/jeppe-aaskov" xr:uid="{5C10712B-3503-4C38-AC37-9D8A2EFF0AAF}"/>
    <hyperlink ref="D80" location="Punten!ADB508" display="UCI-87" xr:uid="{A163A467-EE29-4889-8B6D-DB05A5F4E08A}"/>
    <hyperlink ref="D34" location="Punten!ADK508" display="UCI-88" xr:uid="{4453908C-345C-4DFE-AD70-BDFFADA7340C}"/>
    <hyperlink ref="D44" location="Punten!AEC508" display="UCI-90" xr:uid="{A009D5AA-8A29-40D8-8B81-549FC081608B}"/>
    <hyperlink ref="D75" location="Punten!AFM508" display="UCI-94" xr:uid="{3116A368-8F6B-4260-BABB-73DE0E00C5E5}"/>
    <hyperlink ref="D52" location="Punten!AFV508" display="UCI-95" xr:uid="{FC610D63-1C54-4A32-AEFD-91EE0B702134}"/>
    <hyperlink ref="D43" location="Punten!AGN508" display="UCI-97" xr:uid="{DF7BA269-3FE8-446C-9C49-AF8C96BD8C87}"/>
    <hyperlink ref="D41" location="Punten!AGW508" display="UCI-98" xr:uid="{890ECD20-C75B-4913-92AE-34D7CEFAC959}"/>
    <hyperlink ref="D81" location="Punten!AHF508" display="UCI-99" xr:uid="{935D997B-15DD-4D0E-8208-9A39CAD9B1E1}"/>
    <hyperlink ref="D91" location="Punten!ABR508" display="UCI-83 geen lijst ingeleverd" xr:uid="{F179387D-33F3-4DE9-BEDA-D212429476AE}"/>
    <hyperlink ref="G84:G86" location="Punten!TA446" display="UCI-58 geen lijst ingeleverd" xr:uid="{302C63B3-A754-4C87-A3F5-DAF2C741A988}"/>
    <hyperlink ref="G84" location="Punten!ACA508" display="UCI-84 geen lijst ingeleverd" xr:uid="{6363AC2B-1D7E-489F-BEE0-B4EF31800803}"/>
    <hyperlink ref="G85" location="Punten!ACJ508" display="UCI-85 geen lijst ingeleverd" xr:uid="{1CF4AFBA-0577-47A0-8661-5F45F504C4D8}"/>
    <hyperlink ref="G86" location="Punten!ACS508" display="UCI-86 geen lijst ingeleverd" xr:uid="{0EE64E5A-9122-4481-8F4C-14D89199FA98}"/>
    <hyperlink ref="M55" location="Punten!DC508" display="UCI-12" xr:uid="{C7CD3DD1-932E-453A-952D-313B5FC3E938}"/>
    <hyperlink ref="M50" location="Punten!GO508" display="UCI-22" xr:uid="{F3E6EBBF-0A74-4515-8AF2-23B234969063}"/>
    <hyperlink ref="M35" location="Punten!EV508" display="UCI-17" xr:uid="{B336D3B6-D513-4581-8A39-EDA97852F3E5}"/>
    <hyperlink ref="M67" location="Punten!BS508" display="UCI-08" xr:uid="{B26F7AEF-0C41-4174-BF07-814AE5C0350E}"/>
    <hyperlink ref="M20" location="Punten!LB508" display="UCI-35" xr:uid="{A4049CFC-F401-4D7F-8BDE-D3E380DEED0C}"/>
    <hyperlink ref="M15" location="Punten!IZ508" display="UCI-29" xr:uid="{D4C96E3E-3E1F-4526-A127-19E25F3A09DD}"/>
    <hyperlink ref="M59" location="Punten!DL508" display="UCI-13" xr:uid="{0ADE8D58-5D53-4CFA-B615-AA08A60A825E}"/>
    <hyperlink ref="M77" location="Punten!IH508" display="UCI-27" xr:uid="{88DE37D5-F1F9-40EF-8943-146A8507A8CD}"/>
    <hyperlink ref="M43" location="Punten!PF508" display="UCI-47" xr:uid="{9593268F-AE6D-4747-B98E-DC13C4FCE83F}"/>
    <hyperlink ref="M16" location="Punten!JI508" display="UCI-30" xr:uid="{5E1DB4C6-C7F2-4C7C-8FA3-A46F544DBE76}"/>
    <hyperlink ref="M65" location="Punten!CB508" display="UCI-09" xr:uid="{AC2FD9D1-E815-4DEB-AE1F-65C7A48394B3}"/>
    <hyperlink ref="M61" location="Punten!DU508" display="UCI-14" xr:uid="{D431DDF3-8634-4836-BB4E-D14D34B3D0EF}"/>
    <hyperlink ref="M13" location="Punten!GX508" display="UCI-23" xr:uid="{F33917DA-1E0D-4685-B9F5-F3E9BBC40198}"/>
    <hyperlink ref="M44" location="Punten!RZ508" display="UCI-55" xr:uid="{8D84006C-E82E-4C97-9ADE-53AA66D780B2}"/>
    <hyperlink ref="M56" location="Punten!HP508" display="UCI-25" xr:uid="{D3D2648B-9EFC-47BD-898E-B8B6EF00C80C}"/>
    <hyperlink ref="M10" location="Punten!RH508" display="UCI-53" xr:uid="{AC92E2A9-BD95-41E4-A28D-A2D976630A30}"/>
    <hyperlink ref="M57" location="Punten!Q508" display="UCI-02" xr:uid="{B92F0F45-9215-4916-89CC-A740739270D4}"/>
    <hyperlink ref="M72" location="Punten!NM508" display="UCI-42" xr:uid="{BA533BBA-65DE-4DD5-9C09-A671007BB3F5}"/>
    <hyperlink ref="M62" location="Punten!VC508" display="UCI-64" xr:uid="{B8F475D0-A28A-4C12-875E-D76F502967FE}"/>
    <hyperlink ref="M63" location="Punten!AI508" display="UCI-04" xr:uid="{B5B9DAD1-3E14-4360-9FD2-2D4A3B5F06C2}"/>
    <hyperlink ref="M74" location="Punten!AR508" display="UCI-05" xr:uid="{26E35695-671A-430B-9AAF-2C84D8D2D102}"/>
    <hyperlink ref="M25" location="Punten!KA508" display="UCI-32" xr:uid="{662AAB48-91E2-4719-B7D1-9701FDD2296F}"/>
    <hyperlink ref="M52" location="Punten!EM508" display="UCI-16" xr:uid="{894CE007-61CC-443D-92AC-D7164897E918}"/>
    <hyperlink ref="M23" location="Punten!ND508" display="UCI-41" xr:uid="{65A95A23-2B88-4706-8C84-67235E08B270}"/>
    <hyperlink ref="M48" location="Punten!CT508" display="UCI-11" xr:uid="{2219C8B5-DBE4-4249-838D-9868B0500494}"/>
    <hyperlink ref="M30" location="Punten!OW508" display="UCI-46" xr:uid="{D7D49005-2930-48D8-8939-231FD592E59A}"/>
    <hyperlink ref="M42" location="Punten!LK508" display="UCI-36" xr:uid="{F8CB3FEF-AAED-479E-AEEB-461669F633A0}"/>
    <hyperlink ref="M69" location="Punten!BA508" display="UCI-06" xr:uid="{6EA195B2-872E-42A5-AB21-893BCFC8C334}"/>
    <hyperlink ref="M81" location="Punten!UK508" display="UCI-62" xr:uid="{33D3623A-2E20-4C8D-87A4-6326FCA4C683}"/>
    <hyperlink ref="M66" location="Punten!FW508" display="UCI-20" xr:uid="{C59986B7-3FA7-4251-990D-94D3A5CFD6C4}"/>
    <hyperlink ref="M26" location="Punten!NV508" display="UCI-43" xr:uid="{D798354C-2F81-4327-8A1F-4ED6E09DF2BE}"/>
    <hyperlink ref="M9" location="Punten!GF508" display="UCI-21" xr:uid="{5FEAF720-AF84-4F71-A887-C482E606F5ED}"/>
    <hyperlink ref="M58" location="Punten!Z508" display="UCI-03" xr:uid="{87E9C0A0-E8C2-4EA9-9887-350E55A9411A}"/>
    <hyperlink ref="M40" location="Punten!IQ508" display="UCI-28" xr:uid="{A0965B15-6871-4B82-AB52-42A22821FAE4}"/>
    <hyperlink ref="M78" location="Punten!ON508" display="UCI-45" xr:uid="{91CC9769-8783-4116-8023-77AC5D75ACC1}"/>
    <hyperlink ref="M7" location="Punten!TJ508" display="UCI-59" xr:uid="{B9D30C66-AD73-4E65-9C45-D88E901E8D21}"/>
    <hyperlink ref="M18" location="Punten!JR508" display="UCI-31" xr:uid="{2301A894-8451-4A44-9D19-28F90B91683C}"/>
    <hyperlink ref="M60" location="Punten!BJ508" display="UCI-07" xr:uid="{E7D86DC4-7264-489D-B8CA-5B5275E0B980}"/>
    <hyperlink ref="M79" location="Punten!TS508" display="UCI-60" xr:uid="{D5663017-1F31-4117-BCEF-5CA80E5E7D3F}"/>
    <hyperlink ref="M36" location="Punten!KS508" display="UCI-34" xr:uid="{201788CA-F5CE-4B4D-AF8A-8913154C74C1}"/>
    <hyperlink ref="M64" location="Punten!WM508" display="UCI-68" xr:uid="{595E11FD-FB4D-416E-8F91-F20F4DC3CCC8}"/>
    <hyperlink ref="M33" location="Punten!SI508" display="UCI-56" xr:uid="{20084319-4B3F-450C-9782-2AE90AD27FAD}"/>
    <hyperlink ref="M28" location="Punten!QG508" display="UCI-50" xr:uid="{93AA084B-3DC1-47F9-BBE3-B5EF03C7255E}"/>
    <hyperlink ref="M34" location="Punten!HG508" display="UCI-24" xr:uid="{024DE7E0-63E3-4A60-8D74-983BBCBFFFB5}"/>
    <hyperlink ref="M45" location="Punten!VU508" display="UCI-66" xr:uid="{ECAEA0A3-7FB1-42B9-B32C-EF465F9B15DF}"/>
    <hyperlink ref="M21" location="Punten!SR508" display="UCI-57" xr:uid="{DE353DF2-377A-41BB-A3A3-A1B8D085AE47}"/>
    <hyperlink ref="M46" location="Punten!OE508" display="UCI-44" xr:uid="{42F9D081-A779-4DD4-8C2D-F250E5B2043A}"/>
    <hyperlink ref="M6" location="Punten!HY508" display="UCI-26" xr:uid="{9A5AAEB3-7BA3-47E4-991D-D809BC67322C}"/>
    <hyperlink ref="M31" location="Punten!TA508" display="UCI-58" xr:uid="{A034C6A0-2CE9-4331-8922-7902752CA9E8}"/>
    <hyperlink ref="M75" location="Punten!PO508" display="UCI-48" xr:uid="{21A67D73-39B0-43B9-A68E-7786E4907ACA}"/>
    <hyperlink ref="M22" location="Punten!MU508" display="UCI-40" xr:uid="{09997672-A570-43FB-A711-F542C7EC953A}"/>
    <hyperlink ref="M47" location="Punten!LT508" display="UCI-37" xr:uid="{98E1F3C8-88A1-4657-8371-DAF957DCA3CA}"/>
    <hyperlink ref="M37" location="Punten!MC508" display="UCI-38" xr:uid="{5EDC77BE-9A5D-4495-81CD-00BC97E03FA9}"/>
    <hyperlink ref="M76" location="Punten!KJ508" display="UCI-33" xr:uid="{4D6A5699-2A1E-4194-AD81-9CAC1460D4FC}"/>
    <hyperlink ref="M17" location="Punten!ML508" display="UCI-39" xr:uid="{1C77F3CE-342D-44E1-8733-E0499BD9029C}"/>
    <hyperlink ref="M4" location="Punten!FN508" display="UCI-19" xr:uid="{7E6C7AF4-138C-44D9-BF0F-F0679FC3EB5A}"/>
    <hyperlink ref="M8" location="Punten!PX508" display="UCI-49" xr:uid="{7093F62D-5EE5-493B-A084-2EAEB77F2B4A}"/>
    <hyperlink ref="M54" location="Punten!CK508" display="UCI-10" xr:uid="{C8753E6E-BEBA-4D44-B3D7-EB6AF6BF92E9}"/>
    <hyperlink ref="M32" location="Punten!H508" display="UCI-01" xr:uid="{7A3E208F-D97E-4025-8320-D7494E717A91}"/>
    <hyperlink ref="M64:M74" location="Punten!RQ446" display="UCI-54" xr:uid="{6FE83717-4AC7-42CE-A24E-D81E134EA2B0}"/>
    <hyperlink ref="M14" location="Punten!WV508" display="UCI-69" xr:uid="{3DF12D6A-6535-40D6-8A55-D4376B125B5E}"/>
    <hyperlink ref="M39" location="Punten!XE508" display="UCI-70" xr:uid="{6DF7F74E-07E7-4D0B-98A3-895CEDAE6AAF}"/>
    <hyperlink ref="M70" location="Punten!XW508" display="UCI-72" xr:uid="{8AF65DC3-D70E-4870-9FB9-FDDC621A29BF}"/>
    <hyperlink ref="M68" location="Punten!YF508" display="UCI-73" xr:uid="{AC6747C6-187F-4AED-948B-376B5DEEDCDF}"/>
    <hyperlink ref="M5" location="Punten!YO508" display="UCI-74" xr:uid="{D0B2487B-D6AD-42E1-A98B-2C43A03B11FE}"/>
    <hyperlink ref="M41" location="Punten!ZP508" display="UCI-77" xr:uid="{9F696F5B-0235-4247-86A8-54EC151D77C6}"/>
    <hyperlink ref="M12" location="Punten!AEL508" display="UCI-91" xr:uid="{2F542F59-4AB8-48D7-A4AC-311B16792E52}"/>
    <hyperlink ref="M53" location="Punten!AEU508" display="UCI-92" xr:uid="{760EE540-6426-448F-9B38-B987F32BC52F}"/>
    <hyperlink ref="M51" location="Punten!AGE508" display="UCI-96" xr:uid="{36ED7CE1-A9AC-4A8B-A4A4-18F8272447CB}"/>
    <hyperlink ref="M27" location="Punten!ADT508" display="UCI-89" xr:uid="{CEC29164-03F1-4A97-8FD1-DB4FF9E25B01}"/>
    <hyperlink ref="M11" location="Punten!AFD508" display="UCI-93" xr:uid="{76D4A348-B1DB-41F8-9048-ACE3251FC1E7}"/>
    <hyperlink ref="M19" location="Punten!QP508" display="UCI-51" xr:uid="{481311DB-C641-4850-8AEB-48790F53DE32}"/>
    <hyperlink ref="M29" location="Punten!QY508" display="UCI-52" xr:uid="{8BF2995A-A484-4616-B834-25A0451F63EA}"/>
    <hyperlink ref="M80" location="Punten!ADB508" display="UCI-87" xr:uid="{52B0B2CA-E348-4F80-AEE1-6C19902B909F}"/>
    <hyperlink ref="M24" location="Punten!ADK508" display="UCI-88" xr:uid="{01C573AD-E282-4F52-BCD0-3A0FA9D0E103}"/>
    <hyperlink ref="M3" location="Punten!AEC508" display="UCI-90" xr:uid="{3DB17258-AA4C-4D52-A7F3-A1591D4195AE}"/>
    <hyperlink ref="M49" location="Punten!AFM508" display="UCI-94" xr:uid="{28B15C48-A206-40FC-8EE7-B8CEAD6EE039}"/>
    <hyperlink ref="M82" location="Punten!AFV508" display="UCI-95" xr:uid="{E347215C-1BBA-4CB5-99CD-0D1351537F4E}"/>
    <hyperlink ref="M38" location="Punten!AGN508" display="UCI-97" xr:uid="{5F1FDDE4-CA5A-403F-B9F7-04A12203A02A}"/>
    <hyperlink ref="M71" location="Punten!AGW508" display="UCI-98" xr:uid="{ABBB4B6D-E761-4CE9-BA31-240192912B39}"/>
    <hyperlink ref="M73" location="Punten!AHF508" display="UCI-99" xr:uid="{9D9852A7-CAE2-4FDB-92F0-9267B8C3E302}"/>
    <hyperlink ref="D176" location="Punten!DC508" display="UCI-12" xr:uid="{942C9E36-BF8C-4E08-A217-8CA6553BE7FB}"/>
    <hyperlink ref="D100" location="Punten!GO508" display="UCI-22" xr:uid="{97612ED3-2A1F-42C2-AD05-EF144C6044F5}"/>
    <hyperlink ref="D170" location="Punten!EV508" display="UCI-17" xr:uid="{8F95A56C-EF05-402B-9ACF-2025E6432B3A}"/>
    <hyperlink ref="D113" location="Punten!BS508" display="UCI-08" xr:uid="{8DF05709-C62E-44D9-AAD4-B4C4C5FF39BB}"/>
    <hyperlink ref="D99" location="Punten!LB508" display="UCI-35" xr:uid="{48773060-023D-4F22-A45B-F845804BC0EB}"/>
    <hyperlink ref="D168" location="Punten!IZ508" display="UCI-29" xr:uid="{4F772FD0-3F38-45EC-91E7-C81B73BDAB8D}"/>
    <hyperlink ref="D175" location="Punten!DL508" display="UCI-13" xr:uid="{58B8F376-A3D3-4E2D-97D4-EF1C254DD7A9}"/>
    <hyperlink ref="D171" location="Punten!IH508" display="UCI-27" xr:uid="{4B9F702A-BF7A-4077-BF2C-166CF7D2A7B5}"/>
    <hyperlink ref="D109" location="Punten!PF508" display="UCI-47" xr:uid="{DC208BD7-EE06-41A3-A7C9-9FFDEEBCDD5F}"/>
    <hyperlink ref="D158" location="Punten!JI508" display="UCI-30" xr:uid="{3E0AC732-330F-44FC-B012-C8EB77D85DD0}"/>
    <hyperlink ref="D114" location="Punten!CB508" display="UCI-09" xr:uid="{37D78FB7-B74F-45BB-8148-0655E65E0ECC}"/>
    <hyperlink ref="D111" location="Punten!DU508" display="UCI-14" xr:uid="{6A751DB0-0FCA-439D-AF0C-B4ED7B17B976}"/>
    <hyperlink ref="D121" location="Punten!GX508" display="UCI-23" xr:uid="{0A8CC558-F2F3-4E86-B058-846E798AC611}"/>
    <hyperlink ref="D169" location="Punten!RZ508" display="UCI-55" xr:uid="{EA69F601-5C8F-4B42-A61D-04D04FA03A54}"/>
    <hyperlink ref="D136" location="Punten!HP508" display="UCI-25" xr:uid="{308F706F-CEE3-42CC-81A4-6A6A258089A2}"/>
    <hyperlink ref="D128" location="Punten!RH508" display="UCI-53" xr:uid="{76CF9D0C-E2F3-47A9-9421-1944F971957C}"/>
    <hyperlink ref="D107" location="Punten!Q508" display="UCI-02" xr:uid="{1764BCFF-5BD9-4DBA-87AA-9C96F0D212FD}"/>
    <hyperlink ref="D140" location="Punten!NM508" display="UCI-42" xr:uid="{5F67127C-8068-4BB6-85AB-64D47E5468A8}"/>
    <hyperlink ref="D117" location="Punten!VC508" display="UCI-64" xr:uid="{0F8A5AA2-CB26-43AE-B884-F637327772A7}"/>
    <hyperlink ref="D127" location="Punten!AI508" display="UCI-04" xr:uid="{80579DD5-5565-4A5F-9A98-D13A8BE1A1A6}"/>
    <hyperlink ref="D119" location="Punten!AR508" display="UCI-05" xr:uid="{FE2A9A2E-A217-4523-AB50-04A48AC6A3CF}"/>
    <hyperlink ref="D101" location="Punten!KA508" display="UCI-32" xr:uid="{3D74A6D5-D159-45EC-ABE0-08AA7536A379}"/>
    <hyperlink ref="D126" location="Punten!EM508" display="UCI-16" xr:uid="{9B91DDC8-B4E0-4E2F-8A06-90573F2321D9}"/>
    <hyperlink ref="D122" location="Punten!ND508" display="UCI-41" xr:uid="{4EFFCE25-6D21-4FC1-9499-045A71AD1161}"/>
    <hyperlink ref="D177" location="Punten!CT508" display="UCI-11" xr:uid="{63861752-5E10-4155-AEEF-7E8B84452D93}"/>
    <hyperlink ref="D123" location="Punten!OW508" display="UCI-46" xr:uid="{058DD043-4C9F-49CD-AFA3-9F6B7C0A1A86}"/>
    <hyperlink ref="D156" location="Punten!LK508" display="UCI-36" xr:uid="{B797B172-8E60-4D2F-835C-332EB44BD869}"/>
    <hyperlink ref="D161" location="Punten!BA508" display="UCI-06" xr:uid="{00854031-95A4-4495-8D76-EA7A33F90E5C}"/>
    <hyperlink ref="D162" location="Punten!UK508" display="UCI-62" xr:uid="{047940C8-9D0B-41E2-B0E7-085FE06F9BA4}"/>
    <hyperlink ref="D105" location="Punten!FW508" display="UCI-20" xr:uid="{24111E6B-C4BA-460F-9CD9-7C766156332B}"/>
    <hyperlink ref="D174" location="Punten!NV508" display="UCI-43" xr:uid="{BFD0768C-0DD7-46B8-82B1-A6EF979F5920}"/>
    <hyperlink ref="D138" location="Punten!GF508" display="UCI-21" xr:uid="{636EB99E-A2C2-48CC-AB6E-3F89F0847A3B}"/>
    <hyperlink ref="D133" location="Punten!Z508" display="UCI-03" xr:uid="{EC90D583-52C5-41E8-8705-DFF030D017EC}"/>
    <hyperlink ref="D112" location="Punten!IQ508" display="UCI-28" xr:uid="{9D27E920-CF70-46C7-9427-68A19B7F27A3}"/>
    <hyperlink ref="D143" location="Punten!ON508" display="UCI-45" xr:uid="{EA6053C7-4FB3-4ACF-8B15-5ADC29B55308}"/>
    <hyperlink ref="D165" location="Punten!TJ508" display="UCI-59" xr:uid="{24D3FE9C-41FA-4517-A1C8-BA7C2F13A809}"/>
    <hyperlink ref="D163" location="Punten!JR508" display="UCI-31" xr:uid="{EB1C5693-9D39-461D-BB66-540406E6036E}"/>
    <hyperlink ref="D131" location="Punten!BJ508" display="UCI-07" xr:uid="{95951E2B-BF29-4092-8EFF-48334921CA91}"/>
    <hyperlink ref="D120" location="Punten!TS508" display="UCI-60" xr:uid="{4CEE8D5F-5D52-4FBA-9540-DFD805CD54F3}"/>
    <hyperlink ref="D164" location="Punten!KS508" display="UCI-34" xr:uid="{F8F1C944-5345-4B03-BFA7-78808969D716}"/>
    <hyperlink ref="D106" location="Punten!WM508" display="UCI-68" xr:uid="{E09CB3D7-35E2-4EFB-813D-30754620BD6C}"/>
    <hyperlink ref="D102" location="Punten!SI508" display="UCI-56" xr:uid="{EDAEFFA7-A754-4FD9-9E21-9853B1EB3398}"/>
    <hyperlink ref="D125" location="Punten!QG508" display="UCI-50" xr:uid="{81E6942E-3BE3-4C29-A344-7BC2CA80BCCE}"/>
    <hyperlink ref="D157" location="Punten!HG508" display="UCI-24" xr:uid="{06C406FC-7433-4DA5-B804-0BFEF0E1200A}"/>
    <hyperlink ref="D152" location="Punten!VU508" display="UCI-66" xr:uid="{B2AD4E63-6E43-4E8B-A54B-794AB971CB66}"/>
    <hyperlink ref="D104" location="Punten!SR508" display="UCI-57" xr:uid="{A4236603-F64B-4979-B926-B2B903550900}"/>
    <hyperlink ref="D134" location="Punten!OE508" display="UCI-44" xr:uid="{9FF201C2-7F73-4C73-8151-0A9D4A9F2668}"/>
    <hyperlink ref="D160" location="Punten!HY508" display="UCI-26" xr:uid="{1DC475B9-CAC9-4793-8ED6-C1A0AA6D550E}"/>
    <hyperlink ref="D147" location="Punten!TA508" display="UCI-58" xr:uid="{285C7CBD-206B-433F-967F-F0928F01075E}"/>
    <hyperlink ref="D166" location="Punten!PO508" display="UCI-48" xr:uid="{A19F5E02-8A91-4C85-AABC-F95B68D7CAEE}"/>
    <hyperlink ref="D148" location="Punten!MU508" display="UCI-40" xr:uid="{A22725A7-7EF3-459C-A9D0-1BAF85908AA5}"/>
    <hyperlink ref="D130" location="Punten!LT508" display="UCI-37" xr:uid="{A4DC8FA1-0482-4ED7-A27B-2F277DCE66D3}"/>
    <hyperlink ref="D145" location="Punten!MC508" display="UCI-38" xr:uid="{5F436D2F-13F6-432F-BBAC-CB885791E540}"/>
    <hyperlink ref="D144" location="Punten!KJ508" display="UCI-33" xr:uid="{3C7659F3-3659-4992-B76F-D70E2ED2D412}"/>
    <hyperlink ref="D150" location="Punten!ML508" display="UCI-39" xr:uid="{A1728712-44AD-4440-8E49-51A942D540CE}"/>
    <hyperlink ref="D129" location="Punten!FN508" display="UCI-19" xr:uid="{4A31167D-6336-4C22-B85C-E481686046AC}"/>
    <hyperlink ref="D115" location="Punten!PX508" display="UCI-49" xr:uid="{70255E32-EFBD-45CA-BB38-45F103ED0CD6}"/>
    <hyperlink ref="D139" location="Punten!CK508" display="UCI-10" xr:uid="{A7008E07-283B-4C8C-8CE3-87411037233D}"/>
    <hyperlink ref="D124" location="Punten!H508" display="UCI-01" xr:uid="{4F7525EF-579D-43B2-ADF6-8E71D7EBCD58}"/>
    <hyperlink ref="D159:D169" location="Punten!RQ446" display="UCI-54" xr:uid="{9B39F1D7-BB8E-491C-B502-AA77AFE6789D}"/>
    <hyperlink ref="D149" location="Punten!WV508" display="UCI-69" xr:uid="{AC5BF53D-834D-4F1E-B788-E6F4FC3214ED}"/>
    <hyperlink ref="D155" location="Punten!XE508" display="UCI-70" xr:uid="{3E0F60E4-EB02-484A-BBA1-ABF3F6BDF2E4}"/>
    <hyperlink ref="D103" location="Punten!XW508" display="UCI-72" xr:uid="{88962DAD-05D8-4B55-8B1E-48253F24B74D}"/>
    <hyperlink ref="D173" location="Punten!YF508" display="UCI-73" xr:uid="{A7EA8BB8-9075-4EC2-A077-B685574BD818}"/>
    <hyperlink ref="D135" location="Punten!YO508" display="UCI-74" xr:uid="{BA789492-A15A-451C-BD7F-8E5EB20A3988}"/>
    <hyperlink ref="D146" location="Punten!ZP508" display="UCI-77" xr:uid="{5FE270BF-4E32-4E26-B98C-7E7A350E6CE6}"/>
    <hyperlink ref="D132" location="Punten!AEL508" display="UCI-91" xr:uid="{DA63C944-AA95-4349-85C2-D9D44D796D6F}"/>
    <hyperlink ref="D110" location="Punten!AEU508" display="UCI-92" xr:uid="{F89063F4-F35F-46A1-A740-FDADAB04636F}"/>
    <hyperlink ref="D153" location="Punten!AGE508" display="UCI-96" xr:uid="{0DB71373-69FE-41BD-9520-6890012162F3}"/>
    <hyperlink ref="D159" location="Punten!ADT508" display="UCI-89" xr:uid="{F470A495-5189-4CBB-AFBC-CF642335EAAD}"/>
    <hyperlink ref="D98" location="Punten!AFD508" display="UCI-93" xr:uid="{D5C00FD8-D8B5-4E89-BA8E-ACD312884EEE}"/>
    <hyperlink ref="D154" location="Punten!QP508" display="UCI-51" xr:uid="{1A3694DF-DD60-4F3E-8EED-7D79D23C08F7}"/>
    <hyperlink ref="D108" location="Punten!QY508" display="UCI-52" xr:uid="{1E56933E-4AEF-4CB4-AA0B-1F65D1F65E28}"/>
    <hyperlink ref="D151" location="Punten!ADB508" display="UCI-87" xr:uid="{1C28123C-E37D-43B2-A33A-16CE0B73A44E}"/>
    <hyperlink ref="D141" location="Punten!ADK508" display="UCI-88" xr:uid="{DDD9A2CC-D3D4-46F2-85CE-CFDF7E377936}"/>
    <hyperlink ref="D116" location="Punten!AEC508" display="UCI-90" xr:uid="{2B941C81-485B-4FF2-A75B-D8E2FD15D232}"/>
    <hyperlink ref="D167" location="Punten!AFM508" display="UCI-94" xr:uid="{948E7F68-941C-48B1-9E78-1C26ECD51780}"/>
    <hyperlink ref="D142" location="Punten!AFV508" display="UCI-95" xr:uid="{74926131-AAEB-4327-AED8-45CF32EF5385}"/>
    <hyperlink ref="D137" location="Punten!AGN508" display="UCI-97" xr:uid="{4B4874EA-279C-4ED7-87C0-4FF89D2B6465}"/>
    <hyperlink ref="D118" location="Punten!AGW508" display="UCI-98" xr:uid="{C203BA6E-E5A8-4C75-9CA2-858434228FB1}"/>
    <hyperlink ref="D172" location="Punten!AHF508" display="UCI-99" xr:uid="{2550BA4E-144F-45F7-8A2E-08EA6047D5FC}"/>
    <hyperlink ref="N115" location="Punten!DC508" display="UCI-12" xr:uid="{C09D6EBD-671C-4BDA-9117-BD1199271511}"/>
    <hyperlink ref="N113" location="Punten!GO508" display="UCI-22" xr:uid="{3FE2E7E9-18D0-4B2C-91EA-6612B912C0EF}"/>
    <hyperlink ref="N124" location="Punten!EV508" display="UCI-17" xr:uid="{C9274D42-2B02-4F02-BD32-1D837620099C}"/>
    <hyperlink ref="N141" location="Punten!BS508" display="UCI-08" xr:uid="{B5B9B1A4-2D4C-446E-B90F-3E58DADB86E3}"/>
    <hyperlink ref="N103" location="Punten!LB508" display="UCI-35" xr:uid="{0F31A4D8-1AAC-41DE-845E-43F667E0DECC}"/>
    <hyperlink ref="N146" location="Punten!IZ508" display="UCI-29" xr:uid="{F2ACDF70-DB68-45C1-AF64-6A898FFED636}"/>
    <hyperlink ref="N163" location="Punten!DL508" display="UCI-13" xr:uid="{91A240A3-C49C-498A-9378-405842964E11}"/>
    <hyperlink ref="N176" location="Punten!IH508" display="UCI-27" xr:uid="{56642FB4-1E8E-4462-A961-0D5A413257BC}"/>
    <hyperlink ref="N142" location="Punten!PF508" display="UCI-47" xr:uid="{7B57A3F8-54C1-4EB4-8E09-0A71A456DDF8}"/>
    <hyperlink ref="N172" location="Punten!JI508" display="UCI-30" xr:uid="{AD183DA0-D352-40B1-A7F1-421EA58D59FB}"/>
    <hyperlink ref="N117" location="Punten!CB508" display="UCI-09" xr:uid="{CD853CAB-74D8-4E23-9238-E1B85BBE1816}"/>
    <hyperlink ref="N155" location="Punten!DU508" display="UCI-14" xr:uid="{2B8B1089-8360-4980-AA79-E1CCDCB47E37}"/>
    <hyperlink ref="N121" location="Punten!GX508" display="UCI-23" xr:uid="{66522578-F1F4-4319-8EAC-BE0C2065F1ED}"/>
    <hyperlink ref="N119" location="Punten!RZ508" display="UCI-55" xr:uid="{0CE0BA3D-DA8A-4876-9CC3-6DE7F6E3FFC6}"/>
    <hyperlink ref="N128" location="Punten!HP508" display="UCI-25" xr:uid="{0A5005CF-01F2-4083-A0FF-749BB44B5BA7}"/>
    <hyperlink ref="N107" location="Punten!RH508" display="UCI-53" xr:uid="{5981CBD8-1F5E-4C3E-9A33-2E2501C416E8}"/>
    <hyperlink ref="N111" location="Punten!Q508" display="UCI-02" xr:uid="{B4128299-66C4-4378-BCBD-C20889A90D60}"/>
    <hyperlink ref="N104" location="Punten!NM508" display="UCI-42" xr:uid="{6A1257B3-AF7E-4B25-AC65-BAA8EB08EE9C}"/>
    <hyperlink ref="N148" location="Punten!VC508" display="UCI-64" xr:uid="{CF5851B1-A92A-497E-AA53-BD242A8ECE87}"/>
    <hyperlink ref="N102" location="Punten!AI508" display="UCI-04" xr:uid="{CF3F2EE0-92B1-4424-A91A-2CD37450C7D1}"/>
    <hyperlink ref="N123" location="Punten!AR508" display="UCI-05" xr:uid="{5208C288-C605-478B-A70D-5C7AD5845ADE}"/>
    <hyperlink ref="N118" location="Punten!KA508" display="UCI-32" xr:uid="{D31F6261-8AF5-4C7A-9BE7-2FA7AC7A26BB}"/>
    <hyperlink ref="N108" location="Punten!EM508" display="UCI-16" xr:uid="{D947D16D-832F-4EF6-95D6-DDB970BAF2E5}"/>
    <hyperlink ref="N125" location="Punten!ND508" display="UCI-41" xr:uid="{A5EEA807-4872-4984-8D77-E7316025A3CB}"/>
    <hyperlink ref="N158" location="Punten!CT508" display="UCI-11" xr:uid="{169DF40B-190E-43BF-9419-648FBF5418C5}"/>
    <hyperlink ref="N131" location="Punten!OW508" display="UCI-46" xr:uid="{94993AE7-297D-4A06-AEEA-FC2FC293219C}"/>
    <hyperlink ref="N156" location="Punten!LK508" display="UCI-36" xr:uid="{2B4DFBE9-F69E-4945-BB2D-657E1FCB1E93}"/>
    <hyperlink ref="N127" location="Punten!BA508" display="UCI-06" xr:uid="{84C1A559-FF34-4A31-8D0F-2D51D76D42AB}"/>
    <hyperlink ref="N171" location="Punten!UK508" display="UCI-62" xr:uid="{F5C36BCE-DA70-4908-B4C3-EE99E7FC7ED8}"/>
    <hyperlink ref="N132" location="Punten!FW508" display="UCI-20" xr:uid="{441F7B6B-30FD-4B29-876E-B02DD71B9069}"/>
    <hyperlink ref="N177" location="Punten!NV508" display="UCI-43" xr:uid="{9611C14B-1C22-4F26-891E-06B8D03273DB}"/>
    <hyperlink ref="N110" location="Punten!GF508" display="UCI-21" xr:uid="{394D10FC-6373-47C4-A1C9-F73E2BDD16B4}"/>
    <hyperlink ref="N101" location="Punten!Z508" display="UCI-03" xr:uid="{26853CC9-3158-4B95-8507-502E1AA97E37}"/>
    <hyperlink ref="N126" location="Punten!IQ508" display="UCI-28" xr:uid="{E2E29F59-4E86-4E18-9342-647244985DF3}"/>
    <hyperlink ref="N166" location="Punten!ON508" display="UCI-45" xr:uid="{12D96167-E2BE-4843-BE27-9D8AC24BF211}"/>
    <hyperlink ref="N154" location="Punten!TJ508" display="UCI-59" xr:uid="{9F77204D-EC28-444B-B58A-CF1B4468098B}"/>
    <hyperlink ref="N120" location="Punten!JR508" display="UCI-31" xr:uid="{BE40E56E-0270-46A9-B86A-F4C7887592A0}"/>
    <hyperlink ref="N139" location="Punten!BJ508" display="UCI-07" xr:uid="{18262ED6-8E3C-4920-A8BE-FC5A6A9D440C}"/>
    <hyperlink ref="N175" location="Punten!TS508" display="UCI-60" xr:uid="{C2F14D41-0EFC-4BCD-8487-5CEE156685DD}"/>
    <hyperlink ref="N122" location="Punten!KS508" display="UCI-34" xr:uid="{ED165D9E-C6EA-4A16-BCE8-32A90649841B}"/>
    <hyperlink ref="N130" location="Punten!WM508" display="UCI-68" xr:uid="{B9A16D30-7109-41D9-A961-3F872CFC04D2}"/>
    <hyperlink ref="N145" location="Punten!SI508" display="UCI-56" xr:uid="{41BBEC13-080F-4E77-97AE-592BCBF034BA}"/>
    <hyperlink ref="N137" location="Punten!QG508" display="UCI-50" xr:uid="{ADD649BB-1AA6-4BDA-9269-7ECE22A8D105}"/>
    <hyperlink ref="N157" location="Punten!HG508" display="UCI-24" xr:uid="{41FB9192-28DA-47F2-9279-6D4836F930EE}"/>
    <hyperlink ref="N134" location="Punten!VU508" display="UCI-66" xr:uid="{D2323544-7B5D-48D2-AEA5-FF4911B5C5A8}"/>
    <hyperlink ref="N98" location="Punten!SR508" display="UCI-57" xr:uid="{D89EC24C-5AF7-4EF6-8883-6F342AF5F411}"/>
    <hyperlink ref="N168" location="Punten!OE508" display="UCI-44" xr:uid="{EEA4086D-8576-4A6E-8816-AEDC12FD9116}"/>
    <hyperlink ref="N143" location="Punten!HY508" display="UCI-26" xr:uid="{39F41E61-2DEC-4044-9D09-5C4F4D2D3433}"/>
    <hyperlink ref="N106" location="Punten!TA508" display="UCI-58" xr:uid="{7B7BE1E8-CE15-4F5C-BE82-727F2437E8B0}"/>
    <hyperlink ref="N112" location="Punten!PO508" display="UCI-48" xr:uid="{E27B9676-E7A3-4641-8322-DAA8B1FB65DE}"/>
    <hyperlink ref="N153" location="Punten!MU508" display="UCI-40" xr:uid="{93AA04C1-FA71-41E1-AE0F-89A9599F3032}"/>
    <hyperlink ref="N159" location="Punten!LT508" display="UCI-37" xr:uid="{1BEF0A9E-834C-42DA-AAE3-0A87644B5A6A}"/>
    <hyperlink ref="N151" location="Punten!MC508" display="UCI-38" xr:uid="{4EF80FBE-5960-476A-B152-A645C740BED9}"/>
    <hyperlink ref="N167" location="Punten!KJ508" display="UCI-33" xr:uid="{EF7EE9A3-2F9C-4AD9-8246-7385C5639A3D}"/>
    <hyperlink ref="N173" location="Punten!ML508" display="UCI-39" xr:uid="{7CFCB438-CDE1-4901-8CAA-9FE9C6309992}"/>
    <hyperlink ref="N160" location="Punten!FN508" display="UCI-19" xr:uid="{97378119-43A3-41E8-A822-687E1697E084}"/>
    <hyperlink ref="N105" location="Punten!PX508" display="UCI-49" xr:uid="{A84D582E-3B27-4952-A076-F3C5A5C425BD}"/>
    <hyperlink ref="N138" location="Punten!CK508" display="UCI-10" xr:uid="{B044D283-DB77-434F-92B9-3534249598D9}"/>
    <hyperlink ref="N100" location="Punten!H508" display="UCI-01" xr:uid="{2075CC66-C53B-4C18-A720-DA3B6BA92ED6}"/>
    <hyperlink ref="N159:N169" location="Punten!RQ446" display="UCI-54" xr:uid="{471239FE-D44F-45D1-8CFF-CB2483E6C5BA}"/>
    <hyperlink ref="N162" location="Punten!WV508" display="UCI-69" xr:uid="{EC10F489-E8A9-4874-8C50-B55C011BF5FC}"/>
    <hyperlink ref="N140" location="Punten!XE508" display="UCI-70" xr:uid="{2E1C3BCC-434A-41ED-820E-6ECD3F1682FA}"/>
    <hyperlink ref="N114" location="Punten!XW508" display="UCI-72" xr:uid="{5E7F61EA-C238-476F-BE39-195B0A818178}"/>
    <hyperlink ref="N161" location="Punten!YF508" display="UCI-73" xr:uid="{94ABD397-3972-466B-91E6-FA87FDCCCFFA}"/>
    <hyperlink ref="N170" location="Punten!YO508" display="UCI-74" xr:uid="{B5FC83D9-2E53-413E-8C1B-30CAE2D5750F}"/>
    <hyperlink ref="N152" location="Punten!ZP508" display="UCI-77" xr:uid="{6778DC41-9775-422F-9720-49BE6DB912D6}"/>
    <hyperlink ref="N116" location="Punten!AEL508" display="UCI-91" xr:uid="{C6B694E2-575E-4995-8AF1-DAF0DD9AF5FA}"/>
    <hyperlink ref="N150" location="Punten!AEU508" display="UCI-92" xr:uid="{17C7BBA9-D943-4AE0-9F76-288EAF7A50CA}"/>
    <hyperlink ref="N169" location="Punten!AGE508" display="UCI-96" xr:uid="{B32D6164-557D-4E2A-AE54-757B691BBD40}"/>
    <hyperlink ref="N149" location="Punten!ADT508" display="UCI-89" xr:uid="{9E9F1BFD-25FB-4529-94C4-65D36A527263}"/>
    <hyperlink ref="N144" location="Punten!AFD508" display="UCI-93" xr:uid="{324E611D-2119-4BF7-BEB1-64C7D89559BD}"/>
    <hyperlink ref="N147" location="Punten!QP508" display="UCI-51" xr:uid="{5C39F54D-E203-43F4-86B4-8B78DCDB6F2F}"/>
    <hyperlink ref="N99" location="Punten!QY508" display="UCI-52" xr:uid="{7E2EFD99-DB71-4CFB-AF22-97F90FFA8A1A}"/>
    <hyperlink ref="N164" location="Punten!ADB508" display="UCI-87" xr:uid="{225DC7A0-6BD1-448B-B866-2B7431165987}"/>
    <hyperlink ref="N133" location="Punten!ADK508" display="UCI-88" xr:uid="{BE31A5BB-87DB-4B1E-89CA-1771A75B5F97}"/>
    <hyperlink ref="N135" location="Punten!AEC508" display="UCI-90" xr:uid="{08AF3B59-41B2-401D-A01D-418A17E5F8A3}"/>
    <hyperlink ref="N174" location="Punten!AFM508" display="UCI-94" xr:uid="{CE8BB904-4217-4909-9123-4515A30D26C1}"/>
    <hyperlink ref="N165" location="Punten!AFV508" display="UCI-95" xr:uid="{8A134756-C0FB-4308-9DBE-F11061EF52EE}"/>
    <hyperlink ref="N129" location="Punten!AGN508" display="UCI-97" xr:uid="{B95DF839-EAF2-40D0-9075-F79EF50D5C4E}"/>
    <hyperlink ref="N109" location="Punten!AGW508" display="UCI-98" xr:uid="{2C04F444-1790-45BA-941B-237328D3E50B}"/>
    <hyperlink ref="N136" location="Punten!AHF508" display="UCI-99" xr:uid="{61A052C3-8434-4107-81FE-271396455FC1}"/>
    <hyperlink ref="A1509" r:id="rId3" display="https://www.procyclingstats.com/rider/ben-zwiehoff" xr:uid="{94D23AB4-196E-4479-BC60-FC7EFD8CABBB}"/>
    <hyperlink ref="L193" location="Punten!ADB508" display="UCI-87" xr:uid="{5C7EA996-C3F3-45A4-A91C-15C65A9F5551}"/>
    <hyperlink ref="L183" location="Punten!ADK508" display="UCI-88" xr:uid="{962E5472-7431-40D6-BE84-2DA1CFF7467D}"/>
    <hyperlink ref="L185" location="Punten!ADT508" display="UCI-89" xr:uid="{C94BB055-E3B7-4119-BEA1-A0E5F69A63AA}"/>
    <hyperlink ref="L187" location="Punten!AEC508" display="UCI-90" xr:uid="{AB3B3E4F-D6BA-4CE3-B901-05E09BD4048A}"/>
    <hyperlink ref="L182" location="Punten!AEL508" display="UCI-91" xr:uid="{03305FB4-0AF2-4BA3-A727-79E56D51D6D3}"/>
    <hyperlink ref="L192" location="Punten!AEU508" display="UCI-92" xr:uid="{44BEABD5-76DF-4DEA-8F6F-09EBE561D3EC}"/>
    <hyperlink ref="L188" location="Punten!AFD508" display="UCI-93" xr:uid="{83737D8F-138B-43FD-BE5C-C975DCC4B854}"/>
    <hyperlink ref="L191" location="Punten!AFM508" display="UCI-94" xr:uid="{12405E1F-AAF2-477B-8E1C-1BA588745709}"/>
    <hyperlink ref="L189" location="Punten!AFV508" display="UCI-95" xr:uid="{5874E921-2F74-490F-B254-01B9E4DEAD92}"/>
    <hyperlink ref="L190" location="Punten!AGE508" display="UCI-96" xr:uid="{CC3550C5-3C5B-4371-BE14-8D1AFBC5ABE0}"/>
    <hyperlink ref="L186" location="Punten!AGN508" display="UCI-97" xr:uid="{A2C57A77-DD0A-49BF-A034-2C0E5F734DF3}"/>
    <hyperlink ref="L184" location="Punten!AGW508" display="UCI-98" xr:uid="{425F79EA-5B00-4ED1-B421-FEFC3DBF73BF}"/>
    <hyperlink ref="L194" location="Punten!AHF508" display="UCI-99" xr:uid="{37109F6E-0FCB-4427-A768-5A750583DD30}"/>
    <hyperlink ref="A1510" r:id="rId4" display="https://www.procyclingstats.com/rider/arnaud-de-lie" xr:uid="{9770F4EE-D71F-4C9D-81F3-6E6AFBD9D59F}"/>
    <hyperlink ref="A1511" r:id="rId5" display="https://www.procyclingstats.com/rider/alexandre-geniez" xr:uid="{090A8B47-FBB0-4170-A7E7-8EC5B0655F50}"/>
    <hyperlink ref="A1512" r:id="rId6" display="https://www.procyclingstats.com/rider/marti-marquez" xr:uid="{198C6BB7-2906-40BE-94EC-97D628857E19}"/>
    <hyperlink ref="A1513" r:id="rId7" display="https://www.procyclingstats.com/rider/pau-miquel-delgado" xr:uid="{980E53F6-7719-47D3-85B5-ECF2A9041F2D}"/>
    <hyperlink ref="A1514" r:id="rId8" display="https://www.procyclingstats.com/rider/louis-barre" xr:uid="{61A646B2-3453-4A17-876E-08DE6156D1EA}"/>
    <hyperlink ref="A1515" r:id="rId9" display="https://www.procyclingstats.com/rider/benjamin-perry" xr:uid="{BB7DAC77-737A-47D7-81EE-42F341DDF44F}"/>
    <hyperlink ref="A1516" r:id="rId10" display="https://www.procyclingstats.com/rider/jacob-hindsgaul-madsen" xr:uid="{D9D665A1-71F6-4BA5-831F-568F343EEB56}"/>
    <hyperlink ref="A1517" r:id="rId11" display="https://www.procyclingstats.com/rider/alessandro-fedeli" xr:uid="{59110937-26A5-42B7-AB5D-3C14E37A179B}"/>
    <hyperlink ref="A1518" r:id="rId12" display="https://www.procyclingstats.com/rider/adne-holter" xr:uid="{DE5BDEEB-C9E9-4469-8D7D-E1188CFA69AC}"/>
    <hyperlink ref="A1519" r:id="rId13" display="https://www.procyclingstats.com/rider/anatoliy-budyak" xr:uid="{9C9933D0-DB29-4DEF-915F-4A4DC498EF3C}"/>
    <hyperlink ref="A1520" r:id="rId14" display="https://www.procyclingstats.com/rider/luis-joe-luhrs" xr:uid="{51E2D095-49D0-44A0-9A1A-7711F31C5B03}"/>
    <hyperlink ref="A1521" r:id="rId15" display="https://www.procyclingstats.com/rider/oscar-pelegri" xr:uid="{671044D9-8B0F-44DE-BDC3-96A655AC6484}"/>
    <hyperlink ref="A1522" r:id="rId16" display="https://www.procyclingstats.com/rider/tobias-ludvigsson" xr:uid="{2A2170C3-6230-414F-AA81-30DFDB376A0E}"/>
    <hyperlink ref="J257" r:id="rId17" display="https://www.procyclingstats.com/rider/kristian-aasvold" xr:uid="{B0BA6EB8-C2C7-46D0-8A81-F1F5B661F4AA}"/>
    <hyperlink ref="A1523" r:id="rId18" display="https://www.procyclingstats.com/rider/tom-mainguenaud" xr:uid="{07A27854-7F33-42EC-B6F2-6FA4CED55D6D}"/>
    <hyperlink ref="A1524" r:id="rId19" display="https://www.procyclingstats.com/rider/tristan-delacroix" xr:uid="{F13610E7-1731-42D6-B9FA-CC603E61B2D1}"/>
    <hyperlink ref="A1525" r:id="rId20" display="https://www.procyclingstats.com/rider/paul-ourselin" xr:uid="{91A2D987-6AF2-4FC6-A31C-35A42CE12683}"/>
    <hyperlink ref="A1526" r:id="rId21" display="https://www.procyclingstats.com/rider/kevin-besson" xr:uid="{6137E30B-7ABE-4046-9EA1-BC760653D6ED}"/>
    <hyperlink ref="A1527" r:id="rId22" display="https://www.procyclingstats.com/rider/stephane-rossetto" xr:uid="{74C6CDC0-6C54-4C07-B290-DF9C33092CD4}"/>
    <hyperlink ref="A1528" r:id="rId23" display="https://www.procyclingstats.com/rider/andrea-mifsud" xr:uid="{C4917B8A-437A-4241-9E6F-2A5858D5F86A}"/>
    <hyperlink ref="A1529" r:id="rId24" display="https://www.procyclingstats.com/rider/jonathan-couanon" xr:uid="{4A103189-5894-4707-96B1-CDBF651AA017}"/>
    <hyperlink ref="A1530" r:id="rId25" display="https://www.procyclingstats.com/rider/xabier-isasa-larranaga" xr:uid="{B4E939C0-B7BF-4E5C-B716-6CB2B4F59D3C}"/>
    <hyperlink ref="A1531" r:id="rId26" display="https://www.procyclingstats.com/rider/jon-barrenetxea-golzarri" xr:uid="{D064D53E-FA5C-44A5-BDDF-6221C94983F3}"/>
    <hyperlink ref="A1532" r:id="rId27" display="https://www.procyclingstats.com/rider/lindsay-de-vylder" xr:uid="{ED2E11D4-75D1-4358-9726-C3681219858A}"/>
    <hyperlink ref="A1533" r:id="rId28" display="https://www.procyclingstats.com/rider/magnus-sheffield" xr:uid="{4CE9070F-DC80-4191-9574-6215D4984F56}"/>
    <hyperlink ref="A1534" r:id="rId29" display="https://www.procyclingstats.com/rider/ben-turner" xr:uid="{37186FC3-0CBD-4E17-843A-E73709044692}"/>
    <hyperlink ref="A1535" r:id="rId30" display="https://www.procyclingstats.com/rider/paul-penhoet" xr:uid="{6AD4B7AC-A42D-4132-A02C-E168FF91D0FD}"/>
    <hyperlink ref="A1536" r:id="rId31" display="https://www.procyclingstats.com/rider/peio-goikoetxea" xr:uid="{2F9EB232-E240-428E-8390-189989217546}"/>
    <hyperlink ref="A1537" r:id="rId32" display="https://www.procyclingstats.com/rider/jan-dunnewind" xr:uid="{010383A0-42C9-4705-9926-9F2BD73E4862}"/>
    <hyperlink ref="A1538" r:id="rId33" display="https://www.procyclingstats.com/rider/kevin-vauquelin" xr:uid="{127F43BA-8369-4522-B85D-622BD98273ED}"/>
    <hyperlink ref="A1539" r:id="rId34" display="https://www.procyclingstats.com/rider/kevin-vermaerke" xr:uid="{D1F3F11C-E33B-4C9F-A061-AB8D40D00F0B}"/>
    <hyperlink ref="A1540" r:id="rId35" display="https://www.procyclingstats.com/rider/henri-vandenabeele" xr:uid="{E7997910-13E3-4D59-94F2-5C7F9C566AC5}"/>
    <hyperlink ref="A1541" r:id="rId36" display="https://www.procyclingstats.com/rider/michele-gazzoli" xr:uid="{51FC518F-7917-42F9-9D03-2DDF91CAE32A}"/>
    <hyperlink ref="A1542" r:id="rId37" display="https://www.procyclingstats.com/rider/joao-matias" xr:uid="{896D244A-ABC8-4540-859F-F7B715FCB0E2}"/>
    <hyperlink ref="A1543" r:id="rId38" display="https://www.procyclingstats.com/rider/pedro-pinto2" xr:uid="{251AF792-96DC-4C4B-B610-563169610D2D}"/>
    <hyperlink ref="A1544" r:id="rId39" display="https://www.procyclingstats.com/rider/johannes-staune-mittet" xr:uid="{63617CFB-5F94-44D3-95FC-2BB21BC741B7}"/>
    <hyperlink ref="A1545" r:id="rId40" display="https://www.procyclingstats.com/rider/antonio-manuel-sousa-ferreira" xr:uid="{40094EE0-CFF8-421C-A008-81041E59C511}"/>
    <hyperlink ref="A1546" r:id="rId41" display="https://www.procyclingstats.com/rider/afonso-silva" xr:uid="{440F01EC-836D-460B-9C25-55E30CA29769}"/>
    <hyperlink ref="A1547" r:id="rId42" display="https://www.procyclingstats.com/rider/xandres-vervloesem" xr:uid="{D6DC9544-02BB-4919-A560-8B3F2363EB3B}"/>
    <hyperlink ref="A1548" r:id="rId43" display="https://www.procyclingstats.com/rider/alessandro-tonelli" xr:uid="{9CFFC078-450D-4BD2-B3C4-3AF1162E8DBB}"/>
    <hyperlink ref="A1549" r:id="rId44" display="https://www.procyclingstats.com/rider/paul-lapeira" xr:uid="{16B52C56-2EC5-4FB1-9D40-4B1C4C131C11}"/>
    <hyperlink ref="A1550" r:id="rId45" display="https://www.procyclingstats.com/rider/mathias-vacek" xr:uid="{E357A3A7-45CF-4773-85CE-EE1AF2373C9F}"/>
    <hyperlink ref="A1551" r:id="rId46" display="https://www.procyclingstats.com/rider/pavel-kochetkov" xr:uid="{D5C2B316-BFFF-40F3-934D-4C15CE48947E}"/>
    <hyperlink ref="A1552" r:id="rId47" display="https://www.procyclingstats.com/rider/igor-arrieta-lizarraga" xr:uid="{246595D7-A831-48C8-A9BC-E9E044EE2B33}"/>
    <hyperlink ref="A1553" r:id="rId48" display="https://www.procyclingstats.com/rider/sandy-dujardin" xr:uid="{8F5C9FE3-539A-4190-9F4C-2F18165D051E}"/>
    <hyperlink ref="A1554" r:id="rId49" display="https://www.procyclingstats.com/rider/andre-drege" xr:uid="{CBC54D04-E45A-4F45-A92A-8E1871FF936C}"/>
    <hyperlink ref="A1555" r:id="rId50" display="https://www.procyclingstats.com/rider/el-houcaine-sabbahi" xr:uid="{634D4B0A-7A87-45F4-89B8-D67A4A48A9E9}"/>
    <hyperlink ref="A1556" r:id="rId51" display="https://www.procyclingstats.com/rider/axel-laurance" xr:uid="{1F6FB810-2A0C-46CC-8124-50E3FB9143A9}"/>
    <hyperlink ref="A1557" r:id="rId52" display="https://www.procyclingstats.com/rider/jean-bosco-nsengiyumva" xr:uid="{C564A2DC-C3A9-4F19-9B3E-72578715DA4E}"/>
    <hyperlink ref="A1558" r:id="rId53" display="https://www.procyclingstats.com/rider/juan-diego-alba" xr:uid="{F96D37C0-4BE1-4ED0-AAD7-A3F667849873}"/>
    <hyperlink ref="A1559" r:id="rId54" display="https://www.procyclingstats.com/rider/leo-hayter" xr:uid="{0DED0D95-833F-42E5-BBA8-71B39CA99E02}"/>
  </hyperlinks>
  <pageMargins left="0.78749999999999998" right="0.78749999999999998" top="1.0527777777777778" bottom="1.0527777777777778" header="0.78749999999999998" footer="0.78749999999999998"/>
  <pageSetup paperSize="9" orientation="portrait" useFirstPageNumber="1" horizontalDpi="300" verticalDpi="300" r:id="rId55"/>
  <headerFooter alignWithMargins="0">
    <oddHeader>&amp;C&amp;"Times New Roman,Standaard"&amp;12&amp;A</oddHeader>
    <oddFooter>&amp;C&amp;"Times New Roman,Standaard"&amp;12Pagina &amp;P</oddFooter>
  </headerFooter>
  <colBreaks count="1" manualBreakCount="1">
    <brk id="7" max="1048575" man="1"/>
  </colBreaks>
  <ignoredErrors>
    <ignoredError sqref="HD481:HD551"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26"/>
  <sheetViews>
    <sheetView workbookViewId="0">
      <selection sqref="A1:O126"/>
    </sheetView>
  </sheetViews>
  <sheetFormatPr defaultColWidth="8.85546875" defaultRowHeight="12.75"/>
  <cols>
    <col min="2" max="2" width="17.42578125" customWidth="1"/>
    <col min="4" max="6" width="10.7109375" customWidth="1"/>
    <col min="7" max="7" width="5.7109375" customWidth="1"/>
    <col min="8" max="8" width="10.7109375" customWidth="1"/>
    <col min="10" max="11" width="10.7109375" customWidth="1"/>
    <col min="12" max="12" width="5.7109375" customWidth="1"/>
    <col min="13" max="13" width="10.7109375" customWidth="1"/>
  </cols>
  <sheetData>
    <row r="1" spans="1:18">
      <c r="A1" s="237" t="s">
        <v>1419</v>
      </c>
      <c r="B1" s="443"/>
      <c r="C1" s="443"/>
      <c r="D1" s="443"/>
      <c r="E1" s="443"/>
      <c r="F1" s="443"/>
      <c r="G1" s="443"/>
      <c r="H1" s="443"/>
      <c r="I1" s="443"/>
      <c r="J1" s="443"/>
      <c r="K1" s="443"/>
      <c r="L1" s="443"/>
      <c r="M1" s="443"/>
      <c r="N1" s="443"/>
      <c r="O1" s="443"/>
    </row>
    <row r="2" spans="1:18" s="152" customFormat="1" ht="20.25">
      <c r="A2" s="168" t="s">
        <v>2273</v>
      </c>
      <c r="D2" s="167" t="s">
        <v>1343</v>
      </c>
      <c r="E2" s="167" t="s">
        <v>1392</v>
      </c>
      <c r="F2" s="167" t="s">
        <v>1393</v>
      </c>
      <c r="G2" s="167"/>
      <c r="H2" s="167" t="s">
        <v>40</v>
      </c>
    </row>
    <row r="3" spans="1:18">
      <c r="A3" s="443"/>
      <c r="B3" s="443"/>
      <c r="C3" s="443"/>
      <c r="D3" s="444"/>
      <c r="E3" s="444"/>
      <c r="F3" s="444"/>
      <c r="G3" s="444"/>
      <c r="H3" s="444"/>
      <c r="I3" s="443"/>
      <c r="J3" s="443" t="s">
        <v>1420</v>
      </c>
      <c r="K3" s="443"/>
      <c r="L3" s="443"/>
      <c r="M3" s="443"/>
      <c r="N3" s="443"/>
      <c r="O3" s="443"/>
    </row>
    <row r="4" spans="1:18" s="280" customFormat="1">
      <c r="A4" s="337" t="s">
        <v>21</v>
      </c>
      <c r="B4" s="443"/>
      <c r="C4" s="443"/>
      <c r="D4" s="444">
        <v>18</v>
      </c>
      <c r="E4" s="444">
        <v>1</v>
      </c>
      <c r="F4" s="444">
        <v>10</v>
      </c>
      <c r="G4" s="444"/>
      <c r="H4" s="444">
        <f t="shared" ref="H4:H67" si="0">SUM(D4:G4)</f>
        <v>29</v>
      </c>
      <c r="I4" s="443"/>
      <c r="J4" s="443"/>
      <c r="K4" s="443"/>
      <c r="L4" s="443"/>
      <c r="M4" s="443"/>
      <c r="N4" s="443"/>
      <c r="O4" s="443"/>
    </row>
    <row r="5" spans="1:18">
      <c r="A5" s="337" t="s">
        <v>27</v>
      </c>
      <c r="B5" s="443"/>
      <c r="C5" s="443"/>
      <c r="D5" s="444">
        <v>9</v>
      </c>
      <c r="E5" s="444">
        <v>4</v>
      </c>
      <c r="F5" s="444">
        <v>8</v>
      </c>
      <c r="G5" s="444"/>
      <c r="H5" s="444">
        <f t="shared" si="0"/>
        <v>21</v>
      </c>
      <c r="I5" s="443"/>
      <c r="J5" s="443"/>
      <c r="K5" s="443"/>
      <c r="L5" s="443"/>
      <c r="M5" s="443"/>
      <c r="N5" s="443"/>
      <c r="O5" s="443"/>
    </row>
    <row r="6" spans="1:18">
      <c r="A6" s="337" t="s">
        <v>33</v>
      </c>
      <c r="B6" s="443"/>
      <c r="C6" s="443"/>
      <c r="D6" s="444">
        <v>14</v>
      </c>
      <c r="E6" s="444">
        <v>4</v>
      </c>
      <c r="F6" s="444">
        <v>4</v>
      </c>
      <c r="G6" s="444"/>
      <c r="H6" s="444">
        <f t="shared" si="0"/>
        <v>22</v>
      </c>
      <c r="I6" s="443"/>
      <c r="J6" s="443"/>
      <c r="K6" s="443"/>
      <c r="L6" s="443"/>
      <c r="M6" s="443"/>
      <c r="N6" s="443"/>
      <c r="O6" s="443"/>
    </row>
    <row r="7" spans="1:18">
      <c r="A7" s="337" t="s">
        <v>11</v>
      </c>
      <c r="B7" s="443"/>
      <c r="C7" s="443"/>
      <c r="D7" s="444">
        <v>3</v>
      </c>
      <c r="E7" s="444">
        <v>8</v>
      </c>
      <c r="F7" s="444">
        <v>7</v>
      </c>
      <c r="G7" s="444"/>
      <c r="H7" s="444">
        <f t="shared" si="0"/>
        <v>18</v>
      </c>
      <c r="I7" s="443"/>
      <c r="J7" s="443"/>
      <c r="K7" s="443"/>
      <c r="L7" s="443"/>
      <c r="M7" s="443"/>
      <c r="N7" s="443"/>
      <c r="O7" s="443"/>
      <c r="P7" s="287"/>
      <c r="R7" s="340"/>
    </row>
    <row r="8" spans="1:18">
      <c r="A8" s="337" t="s">
        <v>19</v>
      </c>
      <c r="B8" s="443"/>
      <c r="C8" s="443"/>
      <c r="D8" s="444">
        <v>6</v>
      </c>
      <c r="E8" s="444">
        <v>11</v>
      </c>
      <c r="F8" s="444">
        <v>1</v>
      </c>
      <c r="G8" s="444"/>
      <c r="H8" s="444">
        <f t="shared" si="0"/>
        <v>18</v>
      </c>
      <c r="I8" s="443"/>
      <c r="J8" s="443"/>
      <c r="K8" s="443"/>
      <c r="L8" s="443"/>
      <c r="M8" s="443"/>
      <c r="N8" s="443"/>
      <c r="O8" s="443"/>
      <c r="P8" s="287"/>
      <c r="R8" s="335"/>
    </row>
    <row r="9" spans="1:18">
      <c r="A9" s="337" t="s">
        <v>154</v>
      </c>
      <c r="B9" s="443"/>
      <c r="C9" s="443"/>
      <c r="D9" s="444">
        <v>1</v>
      </c>
      <c r="E9" s="444">
        <v>7</v>
      </c>
      <c r="F9" s="444">
        <v>8</v>
      </c>
      <c r="G9" s="444"/>
      <c r="H9" s="444">
        <f t="shared" si="0"/>
        <v>16</v>
      </c>
      <c r="I9" s="443"/>
      <c r="J9" s="443"/>
      <c r="K9" s="443"/>
      <c r="L9" s="443"/>
      <c r="M9" s="443"/>
      <c r="N9" s="443"/>
      <c r="O9" s="443"/>
      <c r="P9" s="309"/>
      <c r="R9" s="335"/>
    </row>
    <row r="10" spans="1:18">
      <c r="A10" s="337" t="s">
        <v>31</v>
      </c>
      <c r="B10" s="443"/>
      <c r="C10" s="443"/>
      <c r="D10" s="444">
        <v>5</v>
      </c>
      <c r="E10" s="444">
        <v>6</v>
      </c>
      <c r="F10" s="444">
        <v>5</v>
      </c>
      <c r="G10" s="444"/>
      <c r="H10" s="444">
        <f t="shared" si="0"/>
        <v>16</v>
      </c>
      <c r="I10" s="443"/>
      <c r="J10" s="443"/>
      <c r="K10" s="443"/>
      <c r="L10" s="443"/>
      <c r="M10" s="443"/>
      <c r="N10" s="443"/>
      <c r="O10" s="443"/>
      <c r="P10" s="282"/>
      <c r="R10" s="340"/>
    </row>
    <row r="11" spans="1:18">
      <c r="A11" s="337" t="s">
        <v>9</v>
      </c>
      <c r="B11" s="443"/>
      <c r="C11" s="443"/>
      <c r="D11" s="444">
        <v>7</v>
      </c>
      <c r="E11" s="444">
        <v>4</v>
      </c>
      <c r="F11" s="444">
        <v>2</v>
      </c>
      <c r="G11" s="444"/>
      <c r="H11" s="444">
        <f t="shared" si="0"/>
        <v>13</v>
      </c>
      <c r="I11" s="443"/>
      <c r="J11" s="443"/>
      <c r="K11" s="443"/>
      <c r="L11" s="443"/>
      <c r="M11" s="443"/>
      <c r="N11" s="443"/>
      <c r="O11" s="443"/>
      <c r="P11" s="309"/>
      <c r="R11" s="340"/>
    </row>
    <row r="12" spans="1:18">
      <c r="A12" s="337" t="s">
        <v>153</v>
      </c>
      <c r="B12" s="443"/>
      <c r="C12" s="443"/>
      <c r="D12" s="444">
        <v>8</v>
      </c>
      <c r="E12" s="444">
        <v>3</v>
      </c>
      <c r="F12" s="444">
        <v>1</v>
      </c>
      <c r="G12" s="444"/>
      <c r="H12" s="444">
        <f t="shared" si="0"/>
        <v>12</v>
      </c>
      <c r="I12" s="443"/>
      <c r="J12" s="443"/>
      <c r="K12" s="443"/>
      <c r="L12" s="443"/>
      <c r="M12" s="443"/>
      <c r="N12" s="443"/>
      <c r="O12" s="443"/>
      <c r="P12" s="309"/>
      <c r="R12" s="340"/>
    </row>
    <row r="13" spans="1:18">
      <c r="A13" s="337" t="s">
        <v>17</v>
      </c>
      <c r="B13" s="443"/>
      <c r="C13" s="443"/>
      <c r="D13" s="444">
        <v>4</v>
      </c>
      <c r="E13" s="444">
        <v>5</v>
      </c>
      <c r="F13" s="444">
        <v>3</v>
      </c>
      <c r="G13" s="444"/>
      <c r="H13" s="444">
        <f t="shared" si="0"/>
        <v>12</v>
      </c>
      <c r="I13" s="443"/>
      <c r="J13" s="443"/>
      <c r="K13" s="443"/>
      <c r="L13" s="443"/>
      <c r="M13" s="443"/>
      <c r="N13" s="443"/>
      <c r="O13" s="443"/>
      <c r="P13" s="316"/>
      <c r="R13" s="340"/>
    </row>
    <row r="14" spans="1:18">
      <c r="A14" s="443" t="s">
        <v>29</v>
      </c>
      <c r="B14" s="443"/>
      <c r="C14" s="443"/>
      <c r="D14" s="444"/>
      <c r="E14" s="444">
        <v>5</v>
      </c>
      <c r="F14" s="444">
        <v>7</v>
      </c>
      <c r="G14" s="444"/>
      <c r="H14" s="444">
        <f t="shared" si="0"/>
        <v>12</v>
      </c>
      <c r="I14" s="443"/>
      <c r="J14" s="443"/>
      <c r="K14" s="443"/>
      <c r="L14" s="443"/>
      <c r="M14" s="443"/>
      <c r="N14" s="443"/>
      <c r="O14" s="443"/>
      <c r="P14" s="282"/>
      <c r="R14" s="340"/>
    </row>
    <row r="15" spans="1:18">
      <c r="A15" s="337" t="s">
        <v>155</v>
      </c>
      <c r="B15" s="443"/>
      <c r="C15" s="443"/>
      <c r="D15" s="444">
        <v>1</v>
      </c>
      <c r="E15" s="444">
        <v>5</v>
      </c>
      <c r="F15" s="444">
        <v>6</v>
      </c>
      <c r="G15" s="444"/>
      <c r="H15" s="444">
        <f t="shared" si="0"/>
        <v>12</v>
      </c>
      <c r="I15" s="443"/>
      <c r="J15" s="443"/>
      <c r="K15" s="443"/>
      <c r="L15" s="443"/>
      <c r="M15" s="443"/>
      <c r="N15" s="443"/>
      <c r="O15" s="443"/>
      <c r="P15" s="282"/>
      <c r="R15" s="335"/>
    </row>
    <row r="16" spans="1:18">
      <c r="A16" s="337" t="s">
        <v>141</v>
      </c>
      <c r="B16" s="443"/>
      <c r="C16" s="443"/>
      <c r="D16" s="444">
        <v>4</v>
      </c>
      <c r="E16" s="444">
        <v>5</v>
      </c>
      <c r="F16" s="444">
        <v>1</v>
      </c>
      <c r="G16" s="444"/>
      <c r="H16" s="444">
        <f t="shared" si="0"/>
        <v>10</v>
      </c>
      <c r="I16" s="443"/>
      <c r="J16" s="443"/>
      <c r="K16" s="443"/>
      <c r="L16" s="443"/>
      <c r="M16" s="443"/>
      <c r="N16" s="443"/>
      <c r="O16" s="443"/>
      <c r="P16" s="282"/>
      <c r="R16" s="335"/>
    </row>
    <row r="17" spans="1:18" ht="15">
      <c r="A17" s="337" t="s">
        <v>4</v>
      </c>
      <c r="B17" s="443"/>
      <c r="C17" s="443"/>
      <c r="D17" s="444">
        <v>2</v>
      </c>
      <c r="E17" s="444">
        <v>1</v>
      </c>
      <c r="F17" s="444">
        <v>6</v>
      </c>
      <c r="G17" s="444"/>
      <c r="H17" s="444">
        <f t="shared" si="0"/>
        <v>9</v>
      </c>
      <c r="I17" s="443"/>
      <c r="J17" s="443"/>
      <c r="K17" s="443"/>
      <c r="L17" s="443"/>
      <c r="M17" s="443"/>
      <c r="N17" s="443"/>
      <c r="O17" s="443"/>
      <c r="P17" s="316"/>
      <c r="R17" s="349"/>
    </row>
    <row r="18" spans="1:18">
      <c r="A18" s="337" t="s">
        <v>37</v>
      </c>
      <c r="B18" s="443"/>
      <c r="C18" s="443"/>
      <c r="D18" s="444">
        <v>2</v>
      </c>
      <c r="E18" s="444">
        <v>5</v>
      </c>
      <c r="F18" s="444">
        <v>2</v>
      </c>
      <c r="G18" s="444"/>
      <c r="H18" s="444">
        <f t="shared" si="0"/>
        <v>9</v>
      </c>
      <c r="I18" s="443"/>
      <c r="J18" s="443"/>
      <c r="K18" s="443"/>
      <c r="L18" s="443"/>
      <c r="M18" s="443"/>
      <c r="N18" s="443"/>
      <c r="O18" s="443"/>
      <c r="P18" s="287"/>
      <c r="R18" s="335"/>
    </row>
    <row r="19" spans="1:18">
      <c r="A19" s="443" t="s">
        <v>143</v>
      </c>
      <c r="B19" s="443"/>
      <c r="C19" s="443"/>
      <c r="D19" s="444">
        <v>6</v>
      </c>
      <c r="E19" s="444">
        <v>3</v>
      </c>
      <c r="F19" s="444"/>
      <c r="G19" s="444"/>
      <c r="H19" s="444">
        <f t="shared" si="0"/>
        <v>9</v>
      </c>
      <c r="I19" s="443"/>
      <c r="J19" s="443"/>
      <c r="K19" s="443"/>
      <c r="L19" s="443"/>
      <c r="M19" s="443"/>
      <c r="N19" s="443"/>
      <c r="O19" s="443"/>
      <c r="P19" s="280"/>
      <c r="R19" s="340"/>
    </row>
    <row r="20" spans="1:18">
      <c r="A20" s="337" t="s">
        <v>1</v>
      </c>
      <c r="B20" s="443"/>
      <c r="C20" s="443"/>
      <c r="D20" s="444">
        <v>1</v>
      </c>
      <c r="E20" s="444">
        <v>1</v>
      </c>
      <c r="F20" s="444">
        <v>6</v>
      </c>
      <c r="G20" s="444"/>
      <c r="H20" s="444">
        <f t="shared" si="0"/>
        <v>8</v>
      </c>
      <c r="I20" s="443"/>
      <c r="J20" s="443"/>
      <c r="K20" s="443"/>
      <c r="L20" s="443"/>
      <c r="M20" s="443"/>
      <c r="N20" s="443"/>
      <c r="O20" s="443"/>
      <c r="P20" s="282"/>
      <c r="R20" s="335"/>
    </row>
    <row r="21" spans="1:18">
      <c r="A21" s="337" t="s">
        <v>23</v>
      </c>
      <c r="B21" s="443"/>
      <c r="C21" s="443"/>
      <c r="D21" s="444">
        <v>1</v>
      </c>
      <c r="E21" s="444">
        <v>1</v>
      </c>
      <c r="F21" s="444">
        <v>6</v>
      </c>
      <c r="G21" s="444"/>
      <c r="H21" s="444">
        <f t="shared" si="0"/>
        <v>8</v>
      </c>
      <c r="I21" s="443"/>
      <c r="J21" s="443"/>
      <c r="K21" s="443"/>
      <c r="L21" s="443"/>
      <c r="M21" s="443"/>
      <c r="N21" s="443"/>
      <c r="O21" s="443"/>
      <c r="P21" s="316"/>
      <c r="R21" s="340"/>
    </row>
    <row r="22" spans="1:18">
      <c r="A22" s="337" t="s">
        <v>178</v>
      </c>
      <c r="B22" s="443"/>
      <c r="C22" s="443"/>
      <c r="D22" s="444">
        <v>2</v>
      </c>
      <c r="E22" s="444">
        <v>4</v>
      </c>
      <c r="F22" s="444">
        <v>1</v>
      </c>
      <c r="G22" s="444"/>
      <c r="H22" s="444">
        <f t="shared" si="0"/>
        <v>7</v>
      </c>
      <c r="I22" s="443"/>
      <c r="J22" s="443"/>
      <c r="K22" s="443"/>
      <c r="L22" s="443"/>
      <c r="M22" s="443"/>
      <c r="N22" s="443"/>
      <c r="O22" s="443"/>
      <c r="P22" s="316"/>
      <c r="R22" s="279"/>
    </row>
    <row r="23" spans="1:18">
      <c r="A23" s="443" t="s">
        <v>25</v>
      </c>
      <c r="B23" s="443"/>
      <c r="C23" s="443"/>
      <c r="D23" s="444">
        <v>4</v>
      </c>
      <c r="E23" s="444">
        <v>3</v>
      </c>
      <c r="F23" s="444"/>
      <c r="G23" s="444"/>
      <c r="H23" s="444">
        <f t="shared" si="0"/>
        <v>7</v>
      </c>
      <c r="I23" s="443"/>
      <c r="J23" s="443"/>
      <c r="K23" s="443"/>
      <c r="L23" s="443"/>
      <c r="M23" s="443"/>
      <c r="N23" s="443"/>
      <c r="O23" s="443"/>
      <c r="P23" s="309"/>
      <c r="R23" s="279"/>
    </row>
    <row r="24" spans="1:18">
      <c r="A24" s="443" t="s">
        <v>822</v>
      </c>
      <c r="B24" s="443"/>
      <c r="C24" s="443"/>
      <c r="D24" s="444">
        <v>5</v>
      </c>
      <c r="E24" s="444"/>
      <c r="F24" s="444">
        <v>2</v>
      </c>
      <c r="G24" s="443"/>
      <c r="H24" s="444">
        <f t="shared" si="0"/>
        <v>7</v>
      </c>
      <c r="I24" s="443"/>
      <c r="J24" s="443"/>
      <c r="K24" s="443"/>
      <c r="L24" s="443"/>
      <c r="M24" s="443"/>
      <c r="N24" s="443"/>
      <c r="O24" s="443"/>
      <c r="P24" s="287"/>
      <c r="R24" s="335"/>
    </row>
    <row r="25" spans="1:18">
      <c r="A25" s="337" t="s">
        <v>863</v>
      </c>
      <c r="B25" s="443"/>
      <c r="C25" s="443"/>
      <c r="D25" s="444">
        <v>3</v>
      </c>
      <c r="E25" s="444">
        <v>3</v>
      </c>
      <c r="F25" s="444">
        <v>1</v>
      </c>
      <c r="G25" s="443"/>
      <c r="H25" s="444">
        <f t="shared" si="0"/>
        <v>7</v>
      </c>
      <c r="I25" s="443"/>
      <c r="J25" s="443"/>
      <c r="K25" s="443"/>
      <c r="L25" s="443"/>
      <c r="M25" s="443"/>
      <c r="N25" s="443"/>
      <c r="O25" s="443"/>
      <c r="P25" s="309"/>
      <c r="R25" s="335"/>
    </row>
    <row r="26" spans="1:18">
      <c r="A26" s="337" t="s">
        <v>35</v>
      </c>
      <c r="B26" s="443"/>
      <c r="C26" s="443"/>
      <c r="D26" s="444">
        <v>2</v>
      </c>
      <c r="E26" s="444">
        <v>3</v>
      </c>
      <c r="F26" s="444">
        <v>2</v>
      </c>
      <c r="G26" s="444"/>
      <c r="H26" s="444">
        <f t="shared" si="0"/>
        <v>7</v>
      </c>
      <c r="I26" s="443"/>
      <c r="J26" s="443"/>
      <c r="K26" s="443"/>
      <c r="L26" s="443"/>
      <c r="M26" s="443"/>
      <c r="N26" s="443"/>
      <c r="O26" s="443"/>
      <c r="P26" s="282"/>
      <c r="R26" s="340"/>
    </row>
    <row r="27" spans="1:18" s="280" customFormat="1">
      <c r="A27" s="337" t="s">
        <v>6</v>
      </c>
      <c r="B27" s="443"/>
      <c r="C27" s="443"/>
      <c r="D27" s="444">
        <v>1</v>
      </c>
      <c r="E27" s="444">
        <v>3</v>
      </c>
      <c r="F27" s="444">
        <v>1</v>
      </c>
      <c r="G27" s="444"/>
      <c r="H27" s="444">
        <f t="shared" si="0"/>
        <v>5</v>
      </c>
      <c r="I27" s="443"/>
      <c r="J27" s="443"/>
      <c r="K27" s="443"/>
      <c r="L27" s="443"/>
      <c r="M27" s="443"/>
      <c r="N27" s="443"/>
      <c r="O27" s="443"/>
      <c r="P27" s="282"/>
      <c r="R27" s="340"/>
    </row>
    <row r="28" spans="1:18">
      <c r="A28" s="443" t="s">
        <v>15</v>
      </c>
      <c r="B28" s="443"/>
      <c r="C28" s="443"/>
      <c r="D28" s="444">
        <v>1</v>
      </c>
      <c r="E28" s="444"/>
      <c r="F28" s="444">
        <v>4</v>
      </c>
      <c r="G28" s="444"/>
      <c r="H28" s="444">
        <f t="shared" si="0"/>
        <v>5</v>
      </c>
      <c r="I28" s="443"/>
      <c r="J28" s="443"/>
      <c r="K28" s="443"/>
      <c r="L28" s="443"/>
      <c r="M28" s="443"/>
      <c r="N28" s="443"/>
      <c r="O28" s="443"/>
      <c r="P28" s="316"/>
      <c r="R28" s="279"/>
    </row>
    <row r="29" spans="1:18">
      <c r="A29" s="443" t="s">
        <v>835</v>
      </c>
      <c r="B29" s="443"/>
      <c r="C29" s="443"/>
      <c r="D29" s="444">
        <v>1</v>
      </c>
      <c r="E29" s="444">
        <v>4</v>
      </c>
      <c r="F29" s="443"/>
      <c r="G29" s="443"/>
      <c r="H29" s="444">
        <f t="shared" si="0"/>
        <v>5</v>
      </c>
      <c r="I29" s="443"/>
      <c r="J29" s="443"/>
      <c r="K29" s="443"/>
      <c r="L29" s="443"/>
      <c r="M29" s="443"/>
      <c r="N29" s="443"/>
      <c r="O29" s="443"/>
      <c r="P29" s="309"/>
      <c r="R29" s="340"/>
    </row>
    <row r="30" spans="1:18" ht="15">
      <c r="A30" s="443" t="s">
        <v>817</v>
      </c>
      <c r="B30" s="443"/>
      <c r="C30" s="443"/>
      <c r="D30" s="444">
        <v>3</v>
      </c>
      <c r="E30" s="444">
        <v>1</v>
      </c>
      <c r="F30" s="444"/>
      <c r="G30" s="444"/>
      <c r="H30" s="444">
        <f t="shared" si="0"/>
        <v>4</v>
      </c>
      <c r="I30" s="443"/>
      <c r="J30" s="443"/>
      <c r="K30" s="443"/>
      <c r="L30" s="443"/>
      <c r="M30" s="443"/>
      <c r="N30" s="443"/>
      <c r="O30" s="443"/>
      <c r="P30" s="316"/>
      <c r="R30" s="349"/>
    </row>
    <row r="31" spans="1:18">
      <c r="A31" s="337" t="s">
        <v>142</v>
      </c>
      <c r="B31" s="443"/>
      <c r="C31" s="443"/>
      <c r="D31" s="444">
        <v>2</v>
      </c>
      <c r="E31" s="444">
        <v>1</v>
      </c>
      <c r="F31" s="444">
        <v>1</v>
      </c>
      <c r="G31" s="444"/>
      <c r="H31" s="444">
        <f t="shared" si="0"/>
        <v>4</v>
      </c>
      <c r="I31" s="443"/>
      <c r="J31" s="443"/>
      <c r="K31" s="443"/>
      <c r="L31" s="443"/>
      <c r="M31" s="443"/>
      <c r="N31" s="443"/>
      <c r="O31" s="443"/>
      <c r="P31" s="316"/>
      <c r="R31" s="340"/>
    </row>
    <row r="32" spans="1:18">
      <c r="A32" s="443" t="s">
        <v>826</v>
      </c>
      <c r="B32" s="443"/>
      <c r="C32" s="443"/>
      <c r="D32" s="444"/>
      <c r="E32" s="444">
        <v>4</v>
      </c>
      <c r="F32" s="444">
        <v>1</v>
      </c>
      <c r="G32" s="443"/>
      <c r="H32" s="444">
        <f t="shared" si="0"/>
        <v>5</v>
      </c>
      <c r="I32" s="443"/>
      <c r="J32" s="443"/>
      <c r="K32" s="443"/>
      <c r="L32" s="443"/>
      <c r="M32" s="443"/>
      <c r="N32" s="443"/>
      <c r="O32" s="443"/>
      <c r="P32" s="282"/>
      <c r="R32" s="339"/>
    </row>
    <row r="33" spans="1:18">
      <c r="A33" s="443" t="s">
        <v>156</v>
      </c>
      <c r="B33" s="443"/>
      <c r="C33" s="443"/>
      <c r="D33" s="444">
        <v>2</v>
      </c>
      <c r="E33" s="444">
        <v>1</v>
      </c>
      <c r="F33" s="444"/>
      <c r="G33" s="444"/>
      <c r="H33" s="444">
        <f t="shared" si="0"/>
        <v>3</v>
      </c>
      <c r="I33" s="443"/>
      <c r="J33" s="443"/>
      <c r="K33" s="443"/>
      <c r="L33" s="443"/>
      <c r="M33" s="443"/>
      <c r="N33" s="443"/>
      <c r="O33" s="443"/>
      <c r="P33" s="291"/>
      <c r="R33" s="340"/>
    </row>
    <row r="34" spans="1:18">
      <c r="A34" s="337" t="s">
        <v>1850</v>
      </c>
      <c r="B34" s="443"/>
      <c r="C34" s="443"/>
      <c r="D34" s="444">
        <v>1</v>
      </c>
      <c r="E34" s="444">
        <v>1</v>
      </c>
      <c r="F34" s="444">
        <v>1</v>
      </c>
      <c r="G34" s="443"/>
      <c r="H34" s="444">
        <f t="shared" si="0"/>
        <v>3</v>
      </c>
      <c r="I34" s="443"/>
      <c r="J34" s="443"/>
      <c r="K34" s="443"/>
      <c r="L34" s="443"/>
      <c r="M34" s="443"/>
      <c r="N34" s="443"/>
      <c r="O34" s="443"/>
      <c r="P34" s="287"/>
      <c r="R34" s="279"/>
    </row>
    <row r="35" spans="1:18">
      <c r="A35" s="337" t="s">
        <v>856</v>
      </c>
      <c r="B35" s="443"/>
      <c r="C35" s="443"/>
      <c r="D35" s="444">
        <v>2</v>
      </c>
      <c r="E35" s="444">
        <v>1</v>
      </c>
      <c r="F35" s="444">
        <v>1</v>
      </c>
      <c r="G35" s="443"/>
      <c r="H35" s="444">
        <f t="shared" si="0"/>
        <v>4</v>
      </c>
      <c r="I35" s="443"/>
      <c r="J35" s="443"/>
      <c r="K35" s="443"/>
      <c r="L35" s="443"/>
      <c r="M35" s="443"/>
      <c r="N35" s="443"/>
      <c r="O35" s="443"/>
      <c r="P35" s="282"/>
      <c r="R35" s="340"/>
    </row>
    <row r="36" spans="1:18" ht="15">
      <c r="A36" s="337" t="s">
        <v>13</v>
      </c>
      <c r="B36" s="443"/>
      <c r="C36" s="443"/>
      <c r="D36" s="444">
        <v>1</v>
      </c>
      <c r="E36" s="444">
        <v>1</v>
      </c>
      <c r="F36" s="444">
        <v>1</v>
      </c>
      <c r="G36" s="444"/>
      <c r="H36" s="444">
        <f t="shared" si="0"/>
        <v>3</v>
      </c>
      <c r="I36" s="443"/>
      <c r="J36" s="443"/>
      <c r="K36" s="443"/>
      <c r="L36" s="443"/>
      <c r="M36" s="443"/>
      <c r="N36" s="443"/>
      <c r="O36" s="443"/>
      <c r="P36" s="282"/>
      <c r="R36" s="349"/>
    </row>
    <row r="37" spans="1:18">
      <c r="A37" s="337" t="s">
        <v>830</v>
      </c>
      <c r="B37" s="443"/>
      <c r="C37" s="443"/>
      <c r="D37" s="444">
        <v>1</v>
      </c>
      <c r="E37" s="444">
        <v>1</v>
      </c>
      <c r="F37" s="444">
        <v>1</v>
      </c>
      <c r="G37" s="443"/>
      <c r="H37" s="444">
        <f t="shared" si="0"/>
        <v>3</v>
      </c>
      <c r="I37" s="443"/>
      <c r="J37" s="443"/>
      <c r="K37" s="443"/>
      <c r="L37" s="443"/>
      <c r="M37" s="443"/>
      <c r="N37" s="443"/>
      <c r="O37" s="443"/>
      <c r="P37" s="282"/>
      <c r="R37" s="335"/>
    </row>
    <row r="38" spans="1:18">
      <c r="A38" s="443" t="s">
        <v>873</v>
      </c>
      <c r="B38" s="443"/>
      <c r="C38" s="443"/>
      <c r="D38" s="443"/>
      <c r="E38" s="444"/>
      <c r="F38" s="444">
        <v>8</v>
      </c>
      <c r="G38" s="443"/>
      <c r="H38" s="444">
        <f t="shared" si="0"/>
        <v>8</v>
      </c>
      <c r="I38" s="443"/>
      <c r="J38" s="443"/>
      <c r="K38" s="443"/>
      <c r="L38" s="443"/>
      <c r="M38" s="443"/>
      <c r="N38" s="443"/>
      <c r="O38" s="443"/>
      <c r="P38" s="282"/>
      <c r="R38" s="339"/>
    </row>
    <row r="39" spans="1:18" ht="15">
      <c r="A39" s="443" t="s">
        <v>869</v>
      </c>
      <c r="B39" s="443"/>
      <c r="C39" s="443"/>
      <c r="D39" s="444">
        <v>1</v>
      </c>
      <c r="E39" s="444">
        <v>2</v>
      </c>
      <c r="F39" s="443"/>
      <c r="G39" s="443"/>
      <c r="H39" s="444">
        <f t="shared" si="0"/>
        <v>3</v>
      </c>
      <c r="I39" s="443"/>
      <c r="J39" s="443"/>
      <c r="K39" s="443"/>
      <c r="L39" s="443"/>
      <c r="M39" s="443"/>
      <c r="N39" s="443"/>
      <c r="O39" s="443"/>
      <c r="P39" s="316"/>
      <c r="R39" s="349"/>
    </row>
    <row r="40" spans="1:18">
      <c r="A40" s="443" t="s">
        <v>1853</v>
      </c>
      <c r="B40" s="443"/>
      <c r="C40" s="443"/>
      <c r="D40" s="444"/>
      <c r="E40" s="444">
        <v>3</v>
      </c>
      <c r="F40" s="443"/>
      <c r="G40" s="443"/>
      <c r="H40" s="444">
        <f t="shared" si="0"/>
        <v>3</v>
      </c>
      <c r="I40" s="443"/>
      <c r="J40" s="443"/>
      <c r="K40" s="443"/>
      <c r="L40" s="443"/>
      <c r="M40" s="443"/>
      <c r="N40" s="443"/>
      <c r="O40" s="443"/>
      <c r="P40" s="282"/>
      <c r="R40" s="340"/>
    </row>
    <row r="41" spans="1:18" ht="15">
      <c r="A41" s="443" t="s">
        <v>851</v>
      </c>
      <c r="B41" s="443"/>
      <c r="C41" s="443"/>
      <c r="D41" s="444">
        <v>2</v>
      </c>
      <c r="E41" s="444">
        <v>1</v>
      </c>
      <c r="F41" s="444"/>
      <c r="G41" s="444"/>
      <c r="H41" s="444">
        <f t="shared" si="0"/>
        <v>3</v>
      </c>
      <c r="I41" s="443"/>
      <c r="J41" s="443"/>
      <c r="K41" s="443"/>
      <c r="L41" s="443"/>
      <c r="M41" s="443"/>
      <c r="N41" s="443"/>
      <c r="O41" s="443"/>
      <c r="P41" s="291"/>
      <c r="R41" s="349"/>
    </row>
    <row r="42" spans="1:18">
      <c r="A42" s="443" t="s">
        <v>158</v>
      </c>
      <c r="B42" s="443"/>
      <c r="C42" s="443"/>
      <c r="D42" s="444">
        <v>1</v>
      </c>
      <c r="E42" s="444"/>
      <c r="F42" s="444">
        <v>2</v>
      </c>
      <c r="G42" s="444"/>
      <c r="H42" s="444">
        <f t="shared" si="0"/>
        <v>3</v>
      </c>
      <c r="I42" s="443"/>
      <c r="J42" s="443"/>
      <c r="K42" s="443"/>
      <c r="L42" s="443"/>
      <c r="M42" s="443"/>
      <c r="N42" s="443"/>
      <c r="O42" s="443"/>
      <c r="P42" s="316"/>
      <c r="R42" s="339"/>
    </row>
    <row r="43" spans="1:18">
      <c r="A43" s="443" t="s">
        <v>806</v>
      </c>
      <c r="B43" s="443"/>
      <c r="C43" s="443"/>
      <c r="D43" s="443"/>
      <c r="E43" s="444">
        <v>3</v>
      </c>
      <c r="F43" s="443"/>
      <c r="G43" s="443"/>
      <c r="H43" s="444">
        <f t="shared" si="0"/>
        <v>3</v>
      </c>
      <c r="I43" s="443"/>
      <c r="J43" s="443"/>
      <c r="K43" s="443"/>
      <c r="L43" s="443"/>
      <c r="M43" s="443"/>
      <c r="N43" s="443"/>
      <c r="O43" s="443"/>
      <c r="P43" s="316"/>
      <c r="R43" s="339"/>
    </row>
    <row r="44" spans="1:18">
      <c r="A44" s="337" t="s">
        <v>39</v>
      </c>
      <c r="B44" s="443"/>
      <c r="C44" s="443"/>
      <c r="D44" s="444">
        <v>1</v>
      </c>
      <c r="E44" s="444">
        <v>1</v>
      </c>
      <c r="F44" s="444">
        <v>5</v>
      </c>
      <c r="G44" s="444"/>
      <c r="H44" s="444">
        <f t="shared" si="0"/>
        <v>7</v>
      </c>
      <c r="I44" s="443"/>
      <c r="J44" s="443"/>
      <c r="K44" s="443"/>
      <c r="L44" s="443"/>
      <c r="M44" s="443"/>
      <c r="N44" s="443"/>
      <c r="O44" s="443"/>
      <c r="P44" s="309"/>
      <c r="R44" s="279"/>
    </row>
    <row r="45" spans="1:18" ht="15">
      <c r="A45" s="443" t="s">
        <v>801</v>
      </c>
      <c r="B45" s="443"/>
      <c r="C45" s="443"/>
      <c r="D45" s="443"/>
      <c r="E45" s="444">
        <v>1</v>
      </c>
      <c r="F45" s="444">
        <v>1</v>
      </c>
      <c r="G45" s="443"/>
      <c r="H45" s="444">
        <f t="shared" si="0"/>
        <v>2</v>
      </c>
      <c r="I45" s="443"/>
      <c r="J45" s="443"/>
      <c r="K45" s="443"/>
      <c r="L45" s="443"/>
      <c r="M45" s="443"/>
      <c r="N45" s="443"/>
      <c r="O45" s="443"/>
      <c r="P45" s="282"/>
      <c r="R45" s="349"/>
    </row>
    <row r="46" spans="1:18" s="280" customFormat="1" ht="15">
      <c r="A46" s="443" t="s">
        <v>807</v>
      </c>
      <c r="B46" s="443"/>
      <c r="C46" s="443"/>
      <c r="D46" s="444">
        <v>1</v>
      </c>
      <c r="E46" s="444"/>
      <c r="F46" s="444">
        <v>2</v>
      </c>
      <c r="G46" s="444"/>
      <c r="H46" s="444">
        <f t="shared" si="0"/>
        <v>3</v>
      </c>
      <c r="I46" s="443"/>
      <c r="J46" s="443"/>
      <c r="K46" s="443"/>
      <c r="L46" s="443"/>
      <c r="M46" s="443"/>
      <c r="N46" s="443"/>
      <c r="O46" s="443"/>
      <c r="P46" s="282"/>
      <c r="R46" s="349"/>
    </row>
    <row r="47" spans="1:18">
      <c r="A47" s="443" t="s">
        <v>2242</v>
      </c>
      <c r="B47" s="443"/>
      <c r="C47" s="443"/>
      <c r="D47" s="444"/>
      <c r="E47" s="444">
        <v>2</v>
      </c>
      <c r="F47" s="444"/>
      <c r="G47" s="444"/>
      <c r="H47" s="444">
        <f t="shared" si="0"/>
        <v>2</v>
      </c>
      <c r="I47" s="443"/>
      <c r="J47" s="443"/>
      <c r="K47" s="443"/>
      <c r="L47" s="443"/>
      <c r="M47" s="443"/>
      <c r="N47" s="443"/>
      <c r="O47" s="443"/>
      <c r="P47" s="309"/>
      <c r="R47" s="339"/>
    </row>
    <row r="48" spans="1:18" s="280" customFormat="1">
      <c r="A48" s="443" t="s">
        <v>162</v>
      </c>
      <c r="B48" s="443"/>
      <c r="C48" s="443"/>
      <c r="D48" s="444"/>
      <c r="E48" s="444"/>
      <c r="F48" s="444">
        <v>3</v>
      </c>
      <c r="G48" s="444"/>
      <c r="H48" s="444">
        <f t="shared" si="0"/>
        <v>3</v>
      </c>
      <c r="I48" s="443"/>
      <c r="J48" s="443"/>
      <c r="K48" s="443"/>
      <c r="L48" s="443"/>
      <c r="M48" s="443"/>
      <c r="N48" s="443"/>
      <c r="O48" s="443"/>
      <c r="P48" s="309"/>
      <c r="R48" s="339"/>
    </row>
    <row r="49" spans="1:18" s="280" customFormat="1">
      <c r="A49" s="443" t="s">
        <v>836</v>
      </c>
      <c r="B49" s="443"/>
      <c r="C49" s="443"/>
      <c r="D49" s="444">
        <v>1</v>
      </c>
      <c r="E49" s="444">
        <v>1</v>
      </c>
      <c r="F49" s="443"/>
      <c r="G49" s="443"/>
      <c r="H49" s="444">
        <f t="shared" si="0"/>
        <v>2</v>
      </c>
      <c r="I49" s="443"/>
      <c r="J49" s="443"/>
      <c r="K49" s="443"/>
      <c r="L49" s="443"/>
      <c r="M49" s="443"/>
      <c r="N49" s="443"/>
      <c r="O49" s="443"/>
      <c r="P49" s="309"/>
      <c r="R49" s="339"/>
    </row>
    <row r="50" spans="1:18" s="280" customFormat="1">
      <c r="A50" s="443" t="s">
        <v>837</v>
      </c>
      <c r="B50" s="443"/>
      <c r="C50" s="443"/>
      <c r="D50" s="444"/>
      <c r="E50" s="444"/>
      <c r="F50" s="444">
        <v>3</v>
      </c>
      <c r="G50" s="443"/>
      <c r="H50" s="444">
        <f t="shared" si="0"/>
        <v>3</v>
      </c>
      <c r="I50" s="443"/>
      <c r="J50" s="443"/>
      <c r="K50" s="443"/>
      <c r="L50" s="443"/>
      <c r="M50" s="443"/>
      <c r="N50" s="443"/>
      <c r="O50" s="443"/>
      <c r="P50" s="309"/>
      <c r="R50" s="339"/>
    </row>
    <row r="51" spans="1:18" s="280" customFormat="1">
      <c r="A51" s="443" t="s">
        <v>1857</v>
      </c>
      <c r="B51" s="443"/>
      <c r="C51" s="443"/>
      <c r="D51" s="443"/>
      <c r="E51" s="444"/>
      <c r="F51" s="444">
        <v>2</v>
      </c>
      <c r="G51" s="443"/>
      <c r="H51" s="444">
        <f t="shared" si="0"/>
        <v>2</v>
      </c>
      <c r="I51" s="443"/>
      <c r="J51" s="443"/>
      <c r="K51" s="443"/>
      <c r="L51" s="443"/>
      <c r="M51" s="443"/>
      <c r="N51" s="443"/>
      <c r="O51" s="443"/>
      <c r="P51" s="309"/>
      <c r="R51" s="339"/>
    </row>
    <row r="52" spans="1:18" s="280" customFormat="1">
      <c r="A52" s="443" t="s">
        <v>852</v>
      </c>
      <c r="B52" s="443"/>
      <c r="C52" s="443"/>
      <c r="D52" s="444"/>
      <c r="E52" s="444"/>
      <c r="F52" s="444">
        <v>2</v>
      </c>
      <c r="G52" s="443"/>
      <c r="H52" s="444">
        <f t="shared" si="0"/>
        <v>2</v>
      </c>
      <c r="I52" s="443"/>
      <c r="J52" s="443"/>
      <c r="K52" s="443"/>
      <c r="L52" s="443"/>
      <c r="M52" s="443"/>
      <c r="N52" s="443"/>
      <c r="O52" s="443"/>
      <c r="P52" s="309"/>
      <c r="R52" s="339"/>
    </row>
    <row r="53" spans="1:18" s="280" customFormat="1">
      <c r="A53" s="443" t="s">
        <v>821</v>
      </c>
      <c r="B53" s="443"/>
      <c r="C53" s="443"/>
      <c r="D53" s="443"/>
      <c r="E53" s="444">
        <v>1</v>
      </c>
      <c r="F53" s="444">
        <v>1</v>
      </c>
      <c r="G53" s="443"/>
      <c r="H53" s="444">
        <f t="shared" si="0"/>
        <v>2</v>
      </c>
      <c r="I53" s="443"/>
      <c r="J53" s="443"/>
      <c r="K53" s="443"/>
      <c r="L53" s="443"/>
      <c r="M53" s="443"/>
      <c r="N53" s="443"/>
      <c r="O53" s="443"/>
      <c r="P53" s="309"/>
      <c r="R53" s="339"/>
    </row>
    <row r="54" spans="1:18" s="280" customFormat="1">
      <c r="A54" s="337" t="s">
        <v>1859</v>
      </c>
      <c r="B54" s="443"/>
      <c r="C54" s="443"/>
      <c r="D54" s="444">
        <v>1</v>
      </c>
      <c r="E54" s="444">
        <v>1</v>
      </c>
      <c r="F54" s="444">
        <v>3</v>
      </c>
      <c r="G54" s="443"/>
      <c r="H54" s="444">
        <f t="shared" si="0"/>
        <v>5</v>
      </c>
      <c r="I54" s="443"/>
      <c r="J54" s="443"/>
      <c r="K54" s="443"/>
      <c r="L54" s="443"/>
      <c r="M54" s="443"/>
      <c r="N54" s="443"/>
      <c r="O54" s="443"/>
      <c r="P54" s="309"/>
      <c r="R54" s="339"/>
    </row>
    <row r="55" spans="1:18" s="280" customFormat="1">
      <c r="A55" s="443" t="s">
        <v>1856</v>
      </c>
      <c r="B55" s="443"/>
      <c r="C55" s="443"/>
      <c r="D55" s="444">
        <v>2</v>
      </c>
      <c r="E55" s="444"/>
      <c r="F55" s="443"/>
      <c r="G55" s="443"/>
      <c r="H55" s="444">
        <f t="shared" si="0"/>
        <v>2</v>
      </c>
      <c r="I55" s="443"/>
      <c r="J55" s="443"/>
      <c r="K55" s="443"/>
      <c r="L55" s="443"/>
      <c r="M55" s="443"/>
      <c r="N55" s="443"/>
      <c r="O55" s="443"/>
      <c r="P55" s="309"/>
      <c r="R55" s="339"/>
    </row>
    <row r="56" spans="1:18" s="280" customFormat="1">
      <c r="A56" s="443" t="s">
        <v>2243</v>
      </c>
      <c r="B56" s="443"/>
      <c r="C56" s="443"/>
      <c r="D56" s="444">
        <v>2</v>
      </c>
      <c r="E56" s="444"/>
      <c r="F56" s="444">
        <v>1</v>
      </c>
      <c r="G56" s="443"/>
      <c r="H56" s="444">
        <f t="shared" si="0"/>
        <v>3</v>
      </c>
      <c r="I56" s="443"/>
      <c r="J56" s="443"/>
      <c r="K56" s="443"/>
      <c r="L56" s="443"/>
      <c r="M56" s="443"/>
      <c r="N56" s="443"/>
      <c r="O56" s="443"/>
      <c r="P56" s="309"/>
      <c r="R56" s="339"/>
    </row>
    <row r="57" spans="1:18" s="280" customFormat="1">
      <c r="A57" s="443" t="s">
        <v>2010</v>
      </c>
      <c r="B57" s="443"/>
      <c r="C57" s="443"/>
      <c r="D57" s="444"/>
      <c r="E57" s="444">
        <v>1</v>
      </c>
      <c r="F57" s="444"/>
      <c r="G57" s="444"/>
      <c r="H57" s="444">
        <f t="shared" si="0"/>
        <v>1</v>
      </c>
      <c r="I57" s="443"/>
      <c r="J57" s="443"/>
      <c r="K57" s="443"/>
      <c r="L57" s="443"/>
      <c r="M57" s="443"/>
      <c r="N57" s="443"/>
      <c r="O57" s="443"/>
      <c r="P57" s="309"/>
      <c r="R57" s="339"/>
    </row>
    <row r="58" spans="1:18" s="280" customFormat="1">
      <c r="A58" s="443" t="s">
        <v>2238</v>
      </c>
      <c r="B58" s="443"/>
      <c r="C58" s="443"/>
      <c r="D58" s="444">
        <v>1</v>
      </c>
      <c r="E58" s="444"/>
      <c r="F58" s="443"/>
      <c r="G58" s="443"/>
      <c r="H58" s="444">
        <f t="shared" si="0"/>
        <v>1</v>
      </c>
      <c r="I58" s="443"/>
      <c r="J58" s="443"/>
      <c r="K58" s="443"/>
      <c r="L58" s="443"/>
      <c r="M58" s="443"/>
      <c r="N58" s="443"/>
      <c r="O58" s="443"/>
      <c r="P58" s="309"/>
      <c r="R58" s="339"/>
    </row>
    <row r="59" spans="1:18" s="280" customFormat="1">
      <c r="A59" s="443" t="s">
        <v>2244</v>
      </c>
      <c r="B59" s="443"/>
      <c r="C59" s="443"/>
      <c r="D59" s="444"/>
      <c r="E59" s="444">
        <v>1</v>
      </c>
      <c r="F59" s="444"/>
      <c r="G59" s="444"/>
      <c r="H59" s="444">
        <f t="shared" si="0"/>
        <v>1</v>
      </c>
      <c r="I59" s="443"/>
      <c r="J59" s="443"/>
      <c r="K59" s="443"/>
      <c r="L59" s="443"/>
      <c r="M59" s="443"/>
      <c r="N59" s="443"/>
      <c r="O59" s="443"/>
      <c r="P59" s="309"/>
      <c r="R59" s="339"/>
    </row>
    <row r="60" spans="1:18" ht="15">
      <c r="A60" s="443" t="s">
        <v>842</v>
      </c>
      <c r="B60" s="443"/>
      <c r="C60" s="443"/>
      <c r="D60" s="443"/>
      <c r="E60" s="444">
        <v>1</v>
      </c>
      <c r="F60" s="443"/>
      <c r="G60" s="443"/>
      <c r="H60" s="444">
        <f t="shared" si="0"/>
        <v>1</v>
      </c>
      <c r="I60" s="443"/>
      <c r="J60" s="443"/>
      <c r="K60" s="443"/>
      <c r="L60" s="443"/>
      <c r="M60" s="443"/>
      <c r="N60" s="443"/>
      <c r="O60" s="443"/>
      <c r="P60" s="316"/>
      <c r="R60" s="349"/>
    </row>
    <row r="61" spans="1:18">
      <c r="A61" s="443" t="s">
        <v>861</v>
      </c>
      <c r="B61" s="443"/>
      <c r="C61" s="443"/>
      <c r="D61" s="444"/>
      <c r="E61" s="444">
        <v>1</v>
      </c>
      <c r="F61" s="444"/>
      <c r="G61" s="444"/>
      <c r="H61" s="444">
        <f t="shared" si="0"/>
        <v>1</v>
      </c>
      <c r="I61" s="443"/>
      <c r="J61" s="443"/>
      <c r="K61" s="443"/>
      <c r="L61" s="443"/>
      <c r="M61" s="443"/>
      <c r="N61" s="443"/>
      <c r="O61" s="443"/>
      <c r="P61" s="316"/>
      <c r="R61" s="335"/>
    </row>
    <row r="62" spans="1:18">
      <c r="A62" s="443" t="s">
        <v>2239</v>
      </c>
      <c r="B62" s="443"/>
      <c r="C62" s="443"/>
      <c r="D62" s="444">
        <v>1</v>
      </c>
      <c r="E62" s="444"/>
      <c r="F62" s="443"/>
      <c r="G62" s="443"/>
      <c r="H62" s="444">
        <f t="shared" si="0"/>
        <v>1</v>
      </c>
      <c r="I62" s="443"/>
      <c r="J62" s="443"/>
      <c r="K62" s="443"/>
      <c r="L62" s="443"/>
      <c r="M62" s="443"/>
      <c r="N62" s="443"/>
      <c r="O62" s="443"/>
      <c r="P62" s="316"/>
      <c r="R62" s="340"/>
    </row>
    <row r="63" spans="1:18">
      <c r="A63" s="443" t="s">
        <v>1842</v>
      </c>
      <c r="B63" s="443"/>
      <c r="C63" s="443"/>
      <c r="D63" s="444"/>
      <c r="E63" s="444">
        <v>1</v>
      </c>
      <c r="F63" s="444"/>
      <c r="G63" s="444"/>
      <c r="H63" s="444">
        <f t="shared" si="0"/>
        <v>1</v>
      </c>
      <c r="I63" s="443"/>
      <c r="J63" s="443"/>
      <c r="K63" s="443"/>
      <c r="L63" s="443"/>
      <c r="M63" s="443"/>
      <c r="N63" s="443"/>
      <c r="O63" s="443"/>
      <c r="P63" s="316"/>
      <c r="R63" s="279"/>
    </row>
    <row r="64" spans="1:18">
      <c r="A64" s="443" t="s">
        <v>1858</v>
      </c>
      <c r="B64" s="443"/>
      <c r="C64" s="443"/>
      <c r="D64" s="444">
        <v>1</v>
      </c>
      <c r="E64" s="444"/>
      <c r="F64" s="443"/>
      <c r="G64" s="443"/>
      <c r="H64" s="444">
        <f t="shared" si="0"/>
        <v>1</v>
      </c>
      <c r="I64" s="443"/>
      <c r="J64" s="443"/>
      <c r="K64" s="443"/>
      <c r="L64" s="443"/>
      <c r="M64" s="443"/>
      <c r="N64" s="443"/>
      <c r="O64" s="443"/>
      <c r="P64" s="316"/>
      <c r="R64" s="339"/>
    </row>
    <row r="65" spans="1:18">
      <c r="A65" s="443" t="s">
        <v>819</v>
      </c>
      <c r="B65" s="443"/>
      <c r="C65" s="443"/>
      <c r="D65" s="444"/>
      <c r="E65" s="444">
        <v>1</v>
      </c>
      <c r="F65" s="444"/>
      <c r="G65" s="444"/>
      <c r="H65" s="444">
        <f t="shared" si="0"/>
        <v>1</v>
      </c>
      <c r="I65" s="443"/>
      <c r="J65" s="443"/>
      <c r="K65" s="443"/>
      <c r="L65" s="443"/>
      <c r="M65" s="443"/>
      <c r="N65" s="443"/>
      <c r="O65" s="443"/>
      <c r="P65" s="287"/>
      <c r="R65" s="339"/>
    </row>
    <row r="66" spans="1:18">
      <c r="A66" s="443" t="s">
        <v>811</v>
      </c>
      <c r="B66" s="443"/>
      <c r="C66" s="443"/>
      <c r="D66" s="444"/>
      <c r="E66" s="444"/>
      <c r="F66" s="444">
        <v>2</v>
      </c>
      <c r="G66" s="443"/>
      <c r="H66" s="444">
        <f t="shared" si="0"/>
        <v>2</v>
      </c>
      <c r="I66" s="443"/>
      <c r="J66" s="443"/>
      <c r="K66" s="443"/>
      <c r="L66" s="443"/>
      <c r="M66" s="443"/>
      <c r="N66" s="443"/>
      <c r="O66" s="443"/>
      <c r="P66" s="287"/>
      <c r="R66" s="279"/>
    </row>
    <row r="67" spans="1:18">
      <c r="A67" s="443" t="s">
        <v>828</v>
      </c>
      <c r="B67" s="443"/>
      <c r="C67" s="443"/>
      <c r="D67" s="444"/>
      <c r="E67" s="444">
        <v>1</v>
      </c>
      <c r="F67" s="444"/>
      <c r="G67" s="444"/>
      <c r="H67" s="444">
        <f t="shared" si="0"/>
        <v>1</v>
      </c>
      <c r="I67" s="443"/>
      <c r="J67" s="443"/>
      <c r="K67" s="443"/>
      <c r="L67" s="443"/>
      <c r="M67" s="443"/>
      <c r="N67" s="443"/>
      <c r="O67" s="443"/>
      <c r="P67" s="316"/>
      <c r="R67" s="339"/>
    </row>
    <row r="68" spans="1:18" s="291" customFormat="1">
      <c r="A68" s="443" t="s">
        <v>855</v>
      </c>
      <c r="B68" s="443"/>
      <c r="C68" s="443"/>
      <c r="D68" s="443"/>
      <c r="E68" s="444">
        <v>1</v>
      </c>
      <c r="F68" s="443"/>
      <c r="G68" s="443"/>
      <c r="H68" s="444">
        <f>SUM(D68:G68)</f>
        <v>1</v>
      </c>
      <c r="I68" s="443"/>
      <c r="J68" s="443"/>
      <c r="K68" s="443"/>
      <c r="L68" s="443"/>
      <c r="M68" s="443"/>
      <c r="N68" s="443"/>
      <c r="O68" s="443"/>
      <c r="P68" s="324"/>
      <c r="R68" s="339"/>
    </row>
    <row r="69" spans="1:18" s="291" customFormat="1">
      <c r="A69" s="443" t="s">
        <v>144</v>
      </c>
      <c r="B69" s="443"/>
      <c r="C69" s="443"/>
      <c r="D69" s="444"/>
      <c r="E69" s="444">
        <v>1</v>
      </c>
      <c r="F69" s="444"/>
      <c r="G69" s="444"/>
      <c r="H69" s="444">
        <f>SUM(D69:G69)</f>
        <v>1</v>
      </c>
      <c r="I69" s="443"/>
      <c r="J69" s="443"/>
      <c r="K69" s="443"/>
      <c r="L69" s="443"/>
      <c r="M69" s="443"/>
      <c r="N69" s="443"/>
      <c r="O69" s="443"/>
      <c r="R69" s="374"/>
    </row>
    <row r="70" spans="1:18" s="291" customFormat="1">
      <c r="A70" s="443" t="s">
        <v>1855</v>
      </c>
      <c r="B70" s="443"/>
      <c r="C70" s="443"/>
      <c r="D70" s="444">
        <v>1</v>
      </c>
      <c r="E70" s="444"/>
      <c r="F70" s="443"/>
      <c r="G70" s="443"/>
      <c r="H70" s="444">
        <f>SUM(D70:G70)</f>
        <v>1</v>
      </c>
      <c r="I70" s="443"/>
      <c r="J70" s="443"/>
      <c r="K70" s="443"/>
      <c r="L70" s="443"/>
      <c r="M70" s="443"/>
      <c r="N70" s="443"/>
      <c r="O70" s="443"/>
      <c r="P70" s="287"/>
      <c r="R70" s="339"/>
    </row>
    <row r="71" spans="1:18" s="291" customFormat="1">
      <c r="A71" s="443"/>
      <c r="B71" s="443"/>
      <c r="C71" s="443"/>
      <c r="D71" s="444"/>
      <c r="E71" s="444"/>
      <c r="F71" s="444"/>
      <c r="G71" s="444"/>
      <c r="H71" s="444"/>
      <c r="I71" s="443"/>
      <c r="J71" s="443"/>
      <c r="K71" s="443"/>
      <c r="L71" s="443"/>
      <c r="M71" s="443"/>
      <c r="N71" s="443"/>
      <c r="O71" s="443"/>
      <c r="P71" s="309"/>
      <c r="R71" s="279"/>
    </row>
    <row r="72" spans="1:18" s="291" customFormat="1">
      <c r="A72" s="443"/>
      <c r="B72" s="443"/>
      <c r="C72" s="443"/>
      <c r="D72" s="443"/>
      <c r="E72" s="443"/>
      <c r="F72" s="443"/>
      <c r="G72" s="443"/>
      <c r="H72" s="443"/>
      <c r="I72" s="443"/>
      <c r="J72" s="443"/>
      <c r="K72" s="443"/>
      <c r="L72" s="443"/>
      <c r="M72" s="443"/>
      <c r="N72" s="443"/>
      <c r="O72" s="443"/>
      <c r="P72" s="309"/>
      <c r="R72" s="279"/>
    </row>
    <row r="73" spans="1:18" s="291" customFormat="1">
      <c r="A73" s="443"/>
      <c r="B73" s="443"/>
      <c r="C73" s="443"/>
      <c r="D73" s="444">
        <f>SUM(D4:D72)</f>
        <v>139</v>
      </c>
      <c r="E73" s="444">
        <f>SUM(E4:E72)</f>
        <v>135</v>
      </c>
      <c r="F73" s="444">
        <f>SUM(F4:F72)</f>
        <v>135</v>
      </c>
      <c r="G73" s="443"/>
      <c r="H73" s="443"/>
      <c r="I73" s="443"/>
      <c r="J73" s="443"/>
      <c r="K73" s="443"/>
      <c r="L73" s="443"/>
      <c r="M73" s="443"/>
      <c r="N73" s="443"/>
      <c r="O73" s="443"/>
      <c r="P73" s="287"/>
      <c r="R73" s="279"/>
    </row>
    <row r="74" spans="1:18" s="291" customFormat="1">
      <c r="A74" s="443"/>
      <c r="B74" s="443"/>
      <c r="C74" s="443"/>
      <c r="D74" s="443"/>
      <c r="E74" s="443"/>
      <c r="F74" s="443"/>
      <c r="G74" s="443"/>
      <c r="H74" s="443"/>
      <c r="I74" s="443"/>
      <c r="J74" s="443"/>
      <c r="K74" s="443"/>
      <c r="L74" s="443"/>
      <c r="M74" s="443"/>
      <c r="N74" s="443"/>
      <c r="O74" s="443"/>
      <c r="P74" s="309"/>
      <c r="R74" s="339"/>
    </row>
    <row r="75" spans="1:18" s="291" customFormat="1">
      <c r="A75" s="443"/>
      <c r="B75" s="443"/>
      <c r="C75" s="443"/>
      <c r="D75" s="443"/>
      <c r="E75" s="443"/>
      <c r="F75" s="443"/>
      <c r="G75" s="443"/>
      <c r="H75" s="443"/>
      <c r="I75" s="443"/>
      <c r="J75" s="443"/>
      <c r="K75" s="443"/>
      <c r="L75" s="443"/>
      <c r="M75" s="443"/>
      <c r="N75" s="443"/>
      <c r="O75" s="443"/>
      <c r="P75" s="309"/>
      <c r="R75" s="339"/>
    </row>
    <row r="76" spans="1:18" s="291" customFormat="1">
      <c r="A76" s="443"/>
      <c r="B76" s="443"/>
      <c r="C76" s="443"/>
      <c r="D76" s="443"/>
      <c r="E76" s="443"/>
      <c r="F76" s="443"/>
      <c r="G76" s="443"/>
      <c r="H76" s="443"/>
      <c r="I76" s="443"/>
      <c r="J76" s="443"/>
      <c r="K76" s="443"/>
      <c r="L76" s="443"/>
      <c r="M76" s="443"/>
      <c r="N76" s="443"/>
      <c r="O76" s="443"/>
      <c r="P76" s="287"/>
      <c r="R76" s="279"/>
    </row>
    <row r="77" spans="1:18" s="291" customFormat="1">
      <c r="A77" s="443"/>
      <c r="B77" s="443"/>
      <c r="C77" s="443"/>
      <c r="D77" s="443"/>
      <c r="E77" s="443"/>
      <c r="F77" s="443"/>
      <c r="G77" s="443"/>
      <c r="H77" s="443"/>
      <c r="I77" s="443"/>
      <c r="J77" s="443"/>
      <c r="K77" s="443"/>
      <c r="L77" s="443"/>
      <c r="M77" s="443"/>
      <c r="N77" s="443"/>
      <c r="O77" s="443"/>
      <c r="P77" s="324"/>
      <c r="R77" s="279"/>
    </row>
    <row r="78" spans="1:18" s="291" customFormat="1" ht="14.25">
      <c r="A78" s="153" t="s">
        <v>1273</v>
      </c>
      <c r="B78" s="443"/>
      <c r="C78" s="443"/>
      <c r="D78" s="443"/>
      <c r="E78" s="153" t="s">
        <v>1278</v>
      </c>
      <c r="F78" s="443"/>
      <c r="G78" s="443"/>
      <c r="H78" s="443"/>
      <c r="I78" s="443"/>
      <c r="J78" s="153" t="s">
        <v>1279</v>
      </c>
      <c r="K78" s="443"/>
      <c r="L78" s="443"/>
      <c r="M78" s="443"/>
      <c r="N78" s="443"/>
      <c r="O78" s="443"/>
      <c r="P78" s="309"/>
      <c r="R78" s="339"/>
    </row>
    <row r="79" spans="1:18" s="291" customFormat="1">
      <c r="A79" s="443"/>
      <c r="B79" s="443"/>
      <c r="C79" s="443"/>
      <c r="D79" s="443"/>
      <c r="E79" s="443"/>
      <c r="F79" s="443"/>
      <c r="G79" s="443"/>
      <c r="H79" s="443"/>
      <c r="I79" s="443"/>
      <c r="J79" s="443"/>
      <c r="K79" s="443"/>
      <c r="L79" s="443"/>
      <c r="M79" s="443"/>
      <c r="N79" s="443"/>
      <c r="O79" s="443"/>
      <c r="P79" s="309"/>
      <c r="R79" s="279"/>
    </row>
    <row r="80" spans="1:18" s="291" customFormat="1">
      <c r="A80" s="443" t="s">
        <v>21</v>
      </c>
      <c r="B80" s="443"/>
      <c r="C80" s="444">
        <v>18</v>
      </c>
      <c r="D80" s="443"/>
      <c r="E80" s="443" t="s">
        <v>19</v>
      </c>
      <c r="F80" s="443"/>
      <c r="G80" s="443"/>
      <c r="H80" s="444">
        <v>11</v>
      </c>
      <c r="I80" s="443"/>
      <c r="J80" s="443" t="s">
        <v>21</v>
      </c>
      <c r="K80" s="443"/>
      <c r="L80" s="443"/>
      <c r="M80" s="444">
        <v>10</v>
      </c>
      <c r="N80" s="443"/>
      <c r="O80" s="443"/>
      <c r="P80" s="287"/>
      <c r="R80" s="279"/>
    </row>
    <row r="81" spans="1:18" s="291" customFormat="1">
      <c r="A81" s="443" t="s">
        <v>33</v>
      </c>
      <c r="B81" s="443"/>
      <c r="C81" s="444">
        <v>14</v>
      </c>
      <c r="D81" s="443"/>
      <c r="E81" s="443" t="s">
        <v>11</v>
      </c>
      <c r="F81" s="443"/>
      <c r="G81" s="443"/>
      <c r="H81" s="444">
        <v>8</v>
      </c>
      <c r="I81" s="443"/>
      <c r="J81" s="443" t="s">
        <v>27</v>
      </c>
      <c r="K81" s="443"/>
      <c r="L81" s="443"/>
      <c r="M81" s="444">
        <v>8</v>
      </c>
      <c r="N81" s="443"/>
      <c r="O81" s="443"/>
      <c r="P81" s="287"/>
      <c r="R81" s="339"/>
    </row>
    <row r="82" spans="1:18" s="291" customFormat="1">
      <c r="A82" s="443" t="s">
        <v>27</v>
      </c>
      <c r="B82" s="443"/>
      <c r="C82" s="444">
        <v>9</v>
      </c>
      <c r="D82" s="443"/>
      <c r="E82" s="443" t="s">
        <v>154</v>
      </c>
      <c r="F82" s="443"/>
      <c r="G82" s="443"/>
      <c r="H82" s="444">
        <v>6</v>
      </c>
      <c r="I82" s="443"/>
      <c r="J82" s="443" t="s">
        <v>154</v>
      </c>
      <c r="K82" s="443"/>
      <c r="L82" s="443"/>
      <c r="M82" s="444">
        <v>8</v>
      </c>
      <c r="N82" s="443"/>
      <c r="O82" s="443"/>
      <c r="P82" s="287"/>
      <c r="R82" s="279"/>
    </row>
    <row r="83" spans="1:18" s="291" customFormat="1">
      <c r="A83" s="443" t="s">
        <v>153</v>
      </c>
      <c r="B83" s="443"/>
      <c r="C83" s="444">
        <v>8</v>
      </c>
      <c r="D83" s="443"/>
      <c r="E83" s="443" t="s">
        <v>31</v>
      </c>
      <c r="F83" s="443"/>
      <c r="G83" s="443"/>
      <c r="H83" s="444">
        <v>6</v>
      </c>
      <c r="I83" s="443"/>
      <c r="J83" s="443" t="s">
        <v>873</v>
      </c>
      <c r="K83" s="443"/>
      <c r="L83" s="443"/>
      <c r="M83" s="444">
        <v>8</v>
      </c>
      <c r="N83" s="443"/>
      <c r="O83" s="443"/>
      <c r="P83" s="324"/>
      <c r="R83" s="279"/>
    </row>
    <row r="84" spans="1:18" s="291" customFormat="1">
      <c r="A84" s="443" t="s">
        <v>9</v>
      </c>
      <c r="B84" s="443"/>
      <c r="C84" s="444">
        <v>7</v>
      </c>
      <c r="D84" s="443"/>
      <c r="E84" s="443" t="s">
        <v>17</v>
      </c>
      <c r="F84" s="443"/>
      <c r="G84" s="443"/>
      <c r="H84" s="444">
        <v>5</v>
      </c>
      <c r="I84" s="443"/>
      <c r="J84" s="443" t="s">
        <v>11</v>
      </c>
      <c r="K84" s="443"/>
      <c r="L84" s="443"/>
      <c r="M84" s="444">
        <v>7</v>
      </c>
      <c r="N84" s="443"/>
      <c r="O84" s="443"/>
      <c r="P84" s="324"/>
      <c r="R84" s="279"/>
    </row>
    <row r="85" spans="1:18" s="291" customFormat="1">
      <c r="A85" s="443" t="s">
        <v>19</v>
      </c>
      <c r="B85" s="443"/>
      <c r="C85" s="444">
        <v>6</v>
      </c>
      <c r="D85" s="443"/>
      <c r="E85" s="443" t="s">
        <v>141</v>
      </c>
      <c r="F85" s="443"/>
      <c r="G85" s="443"/>
      <c r="H85" s="444">
        <v>5</v>
      </c>
      <c r="I85" s="443"/>
      <c r="J85" s="443" t="s">
        <v>29</v>
      </c>
      <c r="K85" s="443"/>
      <c r="L85" s="443"/>
      <c r="M85" s="444">
        <v>7</v>
      </c>
      <c r="N85" s="443"/>
      <c r="O85" s="443"/>
      <c r="P85" s="309"/>
      <c r="R85" s="339"/>
    </row>
    <row r="86" spans="1:18" s="291" customFormat="1">
      <c r="A86" s="443" t="s">
        <v>143</v>
      </c>
      <c r="B86" s="443"/>
      <c r="C86" s="444">
        <v>6</v>
      </c>
      <c r="D86" s="443"/>
      <c r="E86" s="443" t="s">
        <v>29</v>
      </c>
      <c r="F86" s="443"/>
      <c r="G86" s="443"/>
      <c r="H86" s="444">
        <v>5</v>
      </c>
      <c r="I86" s="443"/>
      <c r="J86" s="443" t="s">
        <v>1</v>
      </c>
      <c r="K86" s="443"/>
      <c r="L86" s="443"/>
      <c r="M86" s="444">
        <v>6</v>
      </c>
      <c r="N86" s="443"/>
      <c r="O86" s="443"/>
      <c r="P86" s="287"/>
      <c r="R86" s="279"/>
    </row>
    <row r="87" spans="1:18" s="291" customFormat="1">
      <c r="A87" s="443" t="s">
        <v>822</v>
      </c>
      <c r="B87" s="443"/>
      <c r="C87" s="444">
        <v>5</v>
      </c>
      <c r="D87" s="443"/>
      <c r="E87" s="443" t="s">
        <v>37</v>
      </c>
      <c r="F87" s="443"/>
      <c r="G87" s="443"/>
      <c r="H87" s="444">
        <v>5</v>
      </c>
      <c r="I87" s="443"/>
      <c r="J87" s="443" t="s">
        <v>4</v>
      </c>
      <c r="K87" s="443"/>
      <c r="L87" s="443"/>
      <c r="M87" s="444">
        <v>6</v>
      </c>
      <c r="N87" s="443"/>
      <c r="O87" s="443"/>
      <c r="P87" s="309"/>
      <c r="R87" s="279"/>
    </row>
    <row r="88" spans="1:18" s="291" customFormat="1">
      <c r="A88" s="443" t="s">
        <v>31</v>
      </c>
      <c r="B88" s="443"/>
      <c r="C88" s="444">
        <v>5</v>
      </c>
      <c r="D88" s="443"/>
      <c r="E88" s="443" t="s">
        <v>155</v>
      </c>
      <c r="F88" s="443"/>
      <c r="G88" s="443"/>
      <c r="H88" s="444">
        <v>5</v>
      </c>
      <c r="I88" s="443"/>
      <c r="J88" s="443" t="s">
        <v>23</v>
      </c>
      <c r="K88" s="443"/>
      <c r="L88" s="443"/>
      <c r="M88" s="444">
        <v>6</v>
      </c>
      <c r="N88" s="443"/>
      <c r="O88" s="443"/>
      <c r="P88" s="287"/>
      <c r="R88" s="339"/>
    </row>
    <row r="89" spans="1:18" s="291" customFormat="1">
      <c r="A89" s="443" t="s">
        <v>17</v>
      </c>
      <c r="B89" s="443"/>
      <c r="C89" s="444">
        <v>4</v>
      </c>
      <c r="D89" s="443"/>
      <c r="E89" s="443" t="s">
        <v>178</v>
      </c>
      <c r="F89" s="443"/>
      <c r="G89" s="443"/>
      <c r="H89" s="444">
        <v>4</v>
      </c>
      <c r="I89" s="443"/>
      <c r="J89" s="443" t="s">
        <v>155</v>
      </c>
      <c r="K89" s="443"/>
      <c r="L89" s="443"/>
      <c r="M89" s="444">
        <v>6</v>
      </c>
      <c r="N89" s="443"/>
      <c r="O89" s="443"/>
      <c r="P89" s="287"/>
      <c r="R89" s="339"/>
    </row>
    <row r="90" spans="1:18" s="291" customFormat="1">
      <c r="A90" s="443" t="s">
        <v>141</v>
      </c>
      <c r="B90" s="443"/>
      <c r="C90" s="444">
        <v>4</v>
      </c>
      <c r="D90" s="443"/>
      <c r="E90" s="443" t="s">
        <v>9</v>
      </c>
      <c r="F90" s="443"/>
      <c r="G90" s="443"/>
      <c r="H90" s="444">
        <v>4</v>
      </c>
      <c r="I90" s="443"/>
      <c r="J90" s="443" t="s">
        <v>31</v>
      </c>
      <c r="K90" s="443"/>
      <c r="L90" s="443"/>
      <c r="M90" s="444">
        <v>5</v>
      </c>
      <c r="N90" s="443"/>
      <c r="O90" s="443"/>
      <c r="P90" s="309"/>
      <c r="R90" s="339"/>
    </row>
    <row r="91" spans="1:18" s="291" customFormat="1">
      <c r="A91" s="443" t="s">
        <v>25</v>
      </c>
      <c r="B91" s="443"/>
      <c r="C91" s="444">
        <v>4</v>
      </c>
      <c r="D91" s="443"/>
      <c r="E91" s="443" t="s">
        <v>835</v>
      </c>
      <c r="F91" s="443"/>
      <c r="G91" s="443"/>
      <c r="H91" s="444">
        <v>4</v>
      </c>
      <c r="I91" s="443"/>
      <c r="J91" s="443" t="s">
        <v>39</v>
      </c>
      <c r="K91" s="443"/>
      <c r="L91" s="443"/>
      <c r="M91" s="444">
        <v>5</v>
      </c>
      <c r="N91" s="443"/>
      <c r="O91" s="443"/>
      <c r="P91" s="287"/>
      <c r="R91" s="279"/>
    </row>
    <row r="92" spans="1:18" s="291" customFormat="1">
      <c r="A92" s="443" t="s">
        <v>11</v>
      </c>
      <c r="B92" s="443"/>
      <c r="C92" s="444">
        <v>3</v>
      </c>
      <c r="D92" s="443"/>
      <c r="E92" s="443" t="s">
        <v>27</v>
      </c>
      <c r="F92" s="443"/>
      <c r="G92" s="443"/>
      <c r="H92" s="444">
        <v>4</v>
      </c>
      <c r="I92" s="443"/>
      <c r="J92" s="443" t="s">
        <v>15</v>
      </c>
      <c r="K92" s="443"/>
      <c r="L92" s="443"/>
      <c r="M92" s="444">
        <v>4</v>
      </c>
      <c r="N92" s="443"/>
      <c r="O92" s="443"/>
      <c r="P92" s="287"/>
      <c r="R92" s="279"/>
    </row>
    <row r="93" spans="1:18" s="291" customFormat="1">
      <c r="A93" s="443" t="s">
        <v>817</v>
      </c>
      <c r="B93" s="443"/>
      <c r="C93" s="444">
        <v>3</v>
      </c>
      <c r="D93" s="443"/>
      <c r="E93" s="443" t="s">
        <v>6</v>
      </c>
      <c r="F93" s="443"/>
      <c r="G93" s="443"/>
      <c r="H93" s="444">
        <v>3</v>
      </c>
      <c r="I93" s="443"/>
      <c r="J93" s="443" t="s">
        <v>33</v>
      </c>
      <c r="K93" s="443"/>
      <c r="L93" s="443"/>
      <c r="M93" s="444">
        <v>4</v>
      </c>
      <c r="N93" s="443"/>
      <c r="O93" s="443"/>
    </row>
    <row r="94" spans="1:18" s="291" customFormat="1">
      <c r="A94" s="443" t="s">
        <v>863</v>
      </c>
      <c r="B94" s="443"/>
      <c r="C94" s="444">
        <v>3</v>
      </c>
      <c r="D94" s="443"/>
      <c r="E94" s="443" t="s">
        <v>153</v>
      </c>
      <c r="F94" s="443"/>
      <c r="G94" s="443"/>
      <c r="H94" s="444">
        <v>3</v>
      </c>
      <c r="I94" s="443"/>
      <c r="J94" s="443" t="s">
        <v>17</v>
      </c>
      <c r="K94" s="443"/>
      <c r="L94" s="443"/>
      <c r="M94" s="444">
        <v>3</v>
      </c>
      <c r="N94" s="443"/>
      <c r="O94" s="443"/>
    </row>
    <row r="95" spans="1:18" s="291" customFormat="1">
      <c r="A95" s="443" t="s">
        <v>156</v>
      </c>
      <c r="B95" s="443"/>
      <c r="C95" s="444">
        <v>2</v>
      </c>
      <c r="D95" s="443"/>
      <c r="E95" s="443" t="s">
        <v>25</v>
      </c>
      <c r="F95" s="443"/>
      <c r="G95" s="443"/>
      <c r="H95" s="444">
        <v>3</v>
      </c>
      <c r="I95" s="443"/>
      <c r="J95" s="443" t="s">
        <v>162</v>
      </c>
      <c r="K95" s="443"/>
      <c r="L95" s="443"/>
      <c r="M95" s="444">
        <v>3</v>
      </c>
      <c r="N95" s="443"/>
      <c r="O95" s="443"/>
    </row>
    <row r="96" spans="1:18" s="291" customFormat="1">
      <c r="A96" s="443" t="s">
        <v>178</v>
      </c>
      <c r="B96" s="443"/>
      <c r="C96" s="444">
        <v>2</v>
      </c>
      <c r="D96" s="443"/>
      <c r="E96" s="443" t="s">
        <v>806</v>
      </c>
      <c r="F96" s="443"/>
      <c r="G96" s="443"/>
      <c r="H96" s="444">
        <v>3</v>
      </c>
      <c r="I96" s="443"/>
      <c r="J96" s="443" t="s">
        <v>837</v>
      </c>
      <c r="K96" s="443"/>
      <c r="L96" s="443"/>
      <c r="M96" s="444">
        <v>3</v>
      </c>
      <c r="N96" s="443"/>
      <c r="O96" s="443"/>
    </row>
    <row r="97" spans="1:15" s="291" customFormat="1">
      <c r="A97" s="443" t="s">
        <v>4</v>
      </c>
      <c r="B97" s="443"/>
      <c r="C97" s="444">
        <v>2</v>
      </c>
      <c r="D97" s="443"/>
      <c r="E97" s="443" t="s">
        <v>863</v>
      </c>
      <c r="F97" s="443"/>
      <c r="G97" s="443"/>
      <c r="H97" s="444">
        <v>3</v>
      </c>
      <c r="I97" s="443"/>
      <c r="J97" s="443" t="s">
        <v>1859</v>
      </c>
      <c r="K97" s="443"/>
      <c r="L97" s="443"/>
      <c r="M97" s="444">
        <v>3</v>
      </c>
      <c r="N97" s="443"/>
      <c r="O97" s="443"/>
    </row>
    <row r="98" spans="1:15" s="291" customFormat="1">
      <c r="A98" s="443" t="s">
        <v>856</v>
      </c>
      <c r="B98" s="443"/>
      <c r="C98" s="444">
        <v>2</v>
      </c>
      <c r="D98" s="443"/>
      <c r="E98" s="443" t="s">
        <v>35</v>
      </c>
      <c r="F98" s="443"/>
      <c r="G98" s="443"/>
      <c r="H98" s="444">
        <v>3</v>
      </c>
      <c r="I98" s="443"/>
      <c r="J98" s="443" t="s">
        <v>9</v>
      </c>
      <c r="K98" s="443"/>
      <c r="L98" s="443"/>
      <c r="M98" s="444">
        <v>2</v>
      </c>
      <c r="N98" s="443"/>
      <c r="O98" s="443"/>
    </row>
    <row r="99" spans="1:15" s="291" customFormat="1">
      <c r="A99" s="443" t="s">
        <v>851</v>
      </c>
      <c r="B99" s="443"/>
      <c r="C99" s="444">
        <v>2</v>
      </c>
      <c r="D99" s="443"/>
      <c r="E99" s="443" t="s">
        <v>869</v>
      </c>
      <c r="F99" s="443"/>
      <c r="G99" s="443"/>
      <c r="H99" s="444">
        <v>2</v>
      </c>
      <c r="I99" s="443"/>
      <c r="J99" s="443" t="s">
        <v>1857</v>
      </c>
      <c r="K99" s="443"/>
      <c r="L99" s="443"/>
      <c r="M99" s="444">
        <v>2</v>
      </c>
      <c r="N99" s="443"/>
      <c r="O99" s="443"/>
    </row>
    <row r="100" spans="1:15" s="291" customFormat="1">
      <c r="A100" s="443" t="s">
        <v>142</v>
      </c>
      <c r="B100" s="443"/>
      <c r="C100" s="444">
        <v>2</v>
      </c>
      <c r="D100" s="443"/>
      <c r="E100" s="443" t="s">
        <v>143</v>
      </c>
      <c r="F100" s="443"/>
      <c r="G100" s="443"/>
      <c r="H100" s="444">
        <v>2</v>
      </c>
      <c r="I100" s="443"/>
      <c r="J100" s="443" t="s">
        <v>852</v>
      </c>
      <c r="K100" s="443"/>
      <c r="L100" s="443"/>
      <c r="M100" s="444">
        <v>2</v>
      </c>
      <c r="N100" s="443"/>
      <c r="O100" s="443"/>
    </row>
    <row r="101" spans="1:15" s="291" customFormat="1">
      <c r="A101" s="443" t="s">
        <v>35</v>
      </c>
      <c r="B101" s="443"/>
      <c r="C101" s="444">
        <v>2</v>
      </c>
      <c r="D101" s="443"/>
      <c r="E101" s="443" t="s">
        <v>1854</v>
      </c>
      <c r="F101" s="443"/>
      <c r="G101" s="443"/>
      <c r="H101" s="444">
        <v>1</v>
      </c>
      <c r="I101" s="443"/>
      <c r="J101" s="443" t="s">
        <v>822</v>
      </c>
      <c r="K101" s="443"/>
      <c r="L101" s="443"/>
      <c r="M101" s="444">
        <v>2</v>
      </c>
      <c r="N101" s="443"/>
      <c r="O101" s="443"/>
    </row>
    <row r="102" spans="1:15" s="291" customFormat="1">
      <c r="A102" s="443" t="s">
        <v>37</v>
      </c>
      <c r="B102" s="443"/>
      <c r="C102" s="444">
        <v>2</v>
      </c>
      <c r="D102" s="443"/>
      <c r="E102" s="443" t="s">
        <v>156</v>
      </c>
      <c r="F102" s="443"/>
      <c r="G102" s="443"/>
      <c r="H102" s="444">
        <v>1</v>
      </c>
      <c r="I102" s="443"/>
      <c r="J102" s="443" t="s">
        <v>158</v>
      </c>
      <c r="K102" s="443"/>
      <c r="L102" s="443"/>
      <c r="M102" s="444">
        <v>2</v>
      </c>
      <c r="N102" s="443"/>
      <c r="O102" s="443"/>
    </row>
    <row r="103" spans="1:15" s="291" customFormat="1">
      <c r="A103" s="443" t="s">
        <v>1856</v>
      </c>
      <c r="B103" s="443"/>
      <c r="C103" s="444">
        <v>2</v>
      </c>
      <c r="D103" s="443"/>
      <c r="E103" s="443" t="s">
        <v>1</v>
      </c>
      <c r="F103" s="443"/>
      <c r="G103" s="443"/>
      <c r="H103" s="444">
        <v>1</v>
      </c>
      <c r="I103" s="443"/>
      <c r="J103" s="443" t="s">
        <v>35</v>
      </c>
      <c r="K103" s="443"/>
      <c r="L103" s="443"/>
      <c r="M103" s="444">
        <v>2</v>
      </c>
      <c r="N103" s="443"/>
      <c r="O103" s="443"/>
    </row>
    <row r="104" spans="1:15" s="291" customFormat="1">
      <c r="A104" s="443" t="s">
        <v>2243</v>
      </c>
      <c r="B104" s="443"/>
      <c r="C104" s="444">
        <v>2</v>
      </c>
      <c r="D104" s="443"/>
      <c r="E104" s="443" t="s">
        <v>842</v>
      </c>
      <c r="F104" s="443"/>
      <c r="G104" s="443"/>
      <c r="H104" s="444">
        <v>1</v>
      </c>
      <c r="I104" s="443"/>
      <c r="J104" s="333" t="s">
        <v>37</v>
      </c>
      <c r="K104" s="443"/>
      <c r="L104" s="443"/>
      <c r="M104" s="444">
        <v>2</v>
      </c>
      <c r="N104" s="443"/>
      <c r="O104" s="443"/>
    </row>
    <row r="105" spans="1:15" s="291" customFormat="1">
      <c r="A105" s="443" t="s">
        <v>2238</v>
      </c>
      <c r="B105" s="443"/>
      <c r="C105" s="444">
        <v>1</v>
      </c>
      <c r="D105" s="443"/>
      <c r="E105" s="443" t="s">
        <v>4</v>
      </c>
      <c r="F105" s="443"/>
      <c r="G105" s="443"/>
      <c r="H105" s="444">
        <v>1</v>
      </c>
      <c r="I105" s="443"/>
      <c r="J105" s="443" t="s">
        <v>807</v>
      </c>
      <c r="K105" s="443"/>
      <c r="L105" s="443"/>
      <c r="M105" s="444">
        <v>2</v>
      </c>
      <c r="N105" s="443"/>
      <c r="O105" s="443"/>
    </row>
    <row r="106" spans="1:15" s="291" customFormat="1">
      <c r="A106" s="443" t="s">
        <v>1</v>
      </c>
      <c r="B106" s="443"/>
      <c r="C106" s="444">
        <v>1</v>
      </c>
      <c r="D106" s="443"/>
      <c r="E106" s="443" t="s">
        <v>801</v>
      </c>
      <c r="F106" s="443"/>
      <c r="G106" s="443"/>
      <c r="H106" s="444">
        <v>1</v>
      </c>
      <c r="I106" s="443"/>
      <c r="J106" s="443" t="s">
        <v>811</v>
      </c>
      <c r="K106" s="443"/>
      <c r="L106" s="443"/>
      <c r="M106" s="444">
        <v>2</v>
      </c>
      <c r="N106" s="443"/>
      <c r="O106" s="443"/>
    </row>
    <row r="107" spans="1:15" s="291" customFormat="1">
      <c r="A107" s="443" t="s">
        <v>1850</v>
      </c>
      <c r="B107" s="443"/>
      <c r="C107" s="444">
        <v>1</v>
      </c>
      <c r="D107" s="443"/>
      <c r="E107" s="443" t="s">
        <v>856</v>
      </c>
      <c r="F107" s="443"/>
      <c r="G107" s="443"/>
      <c r="H107" s="444">
        <v>1</v>
      </c>
      <c r="I107" s="443"/>
      <c r="J107" s="443" t="s">
        <v>178</v>
      </c>
      <c r="K107" s="443"/>
      <c r="L107" s="443"/>
      <c r="M107" s="444">
        <v>1</v>
      </c>
      <c r="N107" s="443"/>
      <c r="O107" s="443"/>
    </row>
    <row r="108" spans="1:15" s="291" customFormat="1">
      <c r="A108" s="443" t="s">
        <v>6</v>
      </c>
      <c r="B108" s="443"/>
      <c r="C108" s="444">
        <v>1</v>
      </c>
      <c r="D108" s="443"/>
      <c r="E108" s="443" t="s">
        <v>13</v>
      </c>
      <c r="F108" s="443"/>
      <c r="G108" s="443"/>
      <c r="H108" s="444">
        <v>1</v>
      </c>
      <c r="I108" s="443"/>
      <c r="J108" s="443" t="s">
        <v>1850</v>
      </c>
      <c r="K108" s="443"/>
      <c r="L108" s="443"/>
      <c r="M108" s="444">
        <v>1</v>
      </c>
      <c r="N108" s="443"/>
      <c r="O108" s="443"/>
    </row>
    <row r="109" spans="1:15" s="291" customFormat="1">
      <c r="A109" s="443" t="s">
        <v>2239</v>
      </c>
      <c r="B109" s="443"/>
      <c r="C109" s="444">
        <v>1</v>
      </c>
      <c r="D109" s="443"/>
      <c r="E109" s="443" t="s">
        <v>817</v>
      </c>
      <c r="F109" s="443"/>
      <c r="G109" s="443"/>
      <c r="H109" s="444">
        <v>1</v>
      </c>
      <c r="I109" s="443"/>
      <c r="J109" s="443" t="s">
        <v>6</v>
      </c>
      <c r="K109" s="443"/>
      <c r="L109" s="443"/>
      <c r="M109" s="444">
        <v>1</v>
      </c>
      <c r="N109" s="443"/>
      <c r="O109" s="443"/>
    </row>
    <row r="110" spans="1:15">
      <c r="A110" s="443" t="s">
        <v>13</v>
      </c>
      <c r="B110" s="443"/>
      <c r="C110" s="444">
        <v>1</v>
      </c>
      <c r="D110" s="443"/>
      <c r="E110" s="443" t="s">
        <v>830</v>
      </c>
      <c r="F110" s="443"/>
      <c r="G110" s="443"/>
      <c r="H110" s="444">
        <v>1</v>
      </c>
      <c r="I110" s="443"/>
      <c r="J110" s="443" t="s">
        <v>153</v>
      </c>
      <c r="K110" s="443"/>
      <c r="L110" s="443"/>
      <c r="M110" s="444">
        <v>1</v>
      </c>
      <c r="N110" s="443"/>
      <c r="O110" s="443"/>
    </row>
    <row r="111" spans="1:15">
      <c r="A111" s="443" t="s">
        <v>807</v>
      </c>
      <c r="B111" s="443"/>
      <c r="C111" s="444">
        <v>1</v>
      </c>
      <c r="D111" s="443"/>
      <c r="E111" s="443" t="s">
        <v>21</v>
      </c>
      <c r="F111" s="443"/>
      <c r="G111" s="443"/>
      <c r="H111" s="444">
        <v>1</v>
      </c>
      <c r="I111" s="443"/>
      <c r="J111" s="443" t="s">
        <v>801</v>
      </c>
      <c r="K111" s="443"/>
      <c r="L111" s="443"/>
      <c r="M111" s="444">
        <v>1</v>
      </c>
      <c r="N111" s="443"/>
      <c r="O111" s="443"/>
    </row>
    <row r="112" spans="1:15">
      <c r="A112" s="443" t="s">
        <v>15</v>
      </c>
      <c r="B112" s="443"/>
      <c r="C112" s="444">
        <v>1</v>
      </c>
      <c r="D112" s="443"/>
      <c r="E112" s="443" t="s">
        <v>836</v>
      </c>
      <c r="F112" s="443"/>
      <c r="G112" s="443"/>
      <c r="H112" s="444">
        <v>1</v>
      </c>
      <c r="I112" s="443"/>
      <c r="J112" s="443" t="s">
        <v>13</v>
      </c>
      <c r="K112" s="443"/>
      <c r="L112" s="443"/>
      <c r="M112" s="444">
        <v>1</v>
      </c>
      <c r="N112" s="443"/>
      <c r="O112" s="443"/>
    </row>
    <row r="113" spans="1:15">
      <c r="A113" s="443" t="s">
        <v>830</v>
      </c>
      <c r="B113" s="443"/>
      <c r="C113" s="444">
        <v>1</v>
      </c>
      <c r="D113" s="443"/>
      <c r="E113" s="443" t="s">
        <v>23</v>
      </c>
      <c r="F113" s="443"/>
      <c r="G113" s="443"/>
      <c r="H113" s="444">
        <v>1</v>
      </c>
      <c r="I113" s="443"/>
      <c r="J113" s="443" t="s">
        <v>830</v>
      </c>
      <c r="K113" s="443"/>
      <c r="L113" s="443"/>
      <c r="M113" s="444">
        <v>1</v>
      </c>
      <c r="N113" s="443"/>
      <c r="O113" s="443"/>
    </row>
    <row r="114" spans="1:15">
      <c r="A114" s="443" t="s">
        <v>869</v>
      </c>
      <c r="B114" s="443"/>
      <c r="C114" s="444">
        <v>1</v>
      </c>
      <c r="D114" s="443"/>
      <c r="E114" s="443" t="s">
        <v>819</v>
      </c>
      <c r="F114" s="443"/>
      <c r="G114" s="443"/>
      <c r="H114" s="444">
        <v>1</v>
      </c>
      <c r="I114" s="443"/>
      <c r="J114" s="443" t="s">
        <v>141</v>
      </c>
      <c r="K114" s="443"/>
      <c r="L114" s="443"/>
      <c r="M114" s="444">
        <v>1</v>
      </c>
      <c r="N114" s="443"/>
      <c r="O114" s="443"/>
    </row>
    <row r="115" spans="1:15">
      <c r="A115" s="443" t="s">
        <v>835</v>
      </c>
      <c r="B115" s="443"/>
      <c r="C115" s="444">
        <v>1</v>
      </c>
      <c r="D115" s="443"/>
      <c r="E115" s="443" t="s">
        <v>851</v>
      </c>
      <c r="F115" s="443"/>
      <c r="G115" s="443"/>
      <c r="H115" s="444">
        <v>1</v>
      </c>
      <c r="I115" s="443"/>
      <c r="J115" s="443" t="s">
        <v>142</v>
      </c>
      <c r="K115" s="443"/>
      <c r="L115" s="443"/>
      <c r="M115" s="444">
        <v>1</v>
      </c>
      <c r="N115" s="443"/>
      <c r="O115" s="443"/>
    </row>
    <row r="116" spans="1:15">
      <c r="A116" s="443" t="s">
        <v>836</v>
      </c>
      <c r="B116" s="443"/>
      <c r="C116" s="444">
        <v>1</v>
      </c>
      <c r="D116" s="443"/>
      <c r="E116" s="443" t="s">
        <v>142</v>
      </c>
      <c r="F116" s="443"/>
      <c r="G116" s="443"/>
      <c r="H116" s="444">
        <v>1</v>
      </c>
      <c r="I116" s="443"/>
      <c r="J116" s="443" t="s">
        <v>821</v>
      </c>
      <c r="K116" s="443"/>
      <c r="L116" s="443"/>
      <c r="M116" s="444">
        <v>1</v>
      </c>
      <c r="N116" s="443"/>
      <c r="O116" s="443"/>
    </row>
    <row r="117" spans="1:15">
      <c r="A117" s="443" t="s">
        <v>23</v>
      </c>
      <c r="B117" s="443"/>
      <c r="C117" s="444">
        <v>1</v>
      </c>
      <c r="D117" s="443"/>
      <c r="E117" s="443" t="s">
        <v>855</v>
      </c>
      <c r="F117" s="443"/>
      <c r="G117" s="443"/>
      <c r="H117" s="444">
        <v>1</v>
      </c>
      <c r="I117" s="443"/>
      <c r="J117" s="443" t="s">
        <v>863</v>
      </c>
      <c r="K117" s="443"/>
      <c r="L117" s="443"/>
      <c r="M117" s="444">
        <v>1</v>
      </c>
      <c r="N117" s="443"/>
      <c r="O117" s="443"/>
    </row>
    <row r="118" spans="1:15">
      <c r="A118" s="443" t="s">
        <v>1858</v>
      </c>
      <c r="B118" s="443"/>
      <c r="C118" s="444">
        <v>1</v>
      </c>
      <c r="D118" s="443"/>
      <c r="E118" s="443" t="s">
        <v>33</v>
      </c>
      <c r="F118" s="443"/>
      <c r="G118" s="443"/>
      <c r="H118" s="444">
        <v>1</v>
      </c>
      <c r="I118" s="443"/>
      <c r="J118" s="443" t="s">
        <v>856</v>
      </c>
      <c r="K118" s="443"/>
      <c r="L118" s="443"/>
      <c r="M118" s="444">
        <v>1</v>
      </c>
      <c r="N118" s="443"/>
      <c r="O118" s="443"/>
    </row>
    <row r="119" spans="1:15">
      <c r="A119" s="443" t="s">
        <v>154</v>
      </c>
      <c r="B119" s="443"/>
      <c r="C119" s="444">
        <v>1</v>
      </c>
      <c r="D119" s="443"/>
      <c r="E119" s="443" t="s">
        <v>39</v>
      </c>
      <c r="F119" s="443"/>
      <c r="G119" s="443"/>
      <c r="H119" s="444">
        <v>1</v>
      </c>
      <c r="I119" s="443"/>
      <c r="J119" s="443" t="s">
        <v>826</v>
      </c>
      <c r="K119" s="443"/>
      <c r="L119" s="443"/>
      <c r="M119" s="444">
        <v>1</v>
      </c>
      <c r="N119" s="443"/>
      <c r="O119" s="443"/>
    </row>
    <row r="120" spans="1:15">
      <c r="A120" s="443" t="s">
        <v>158</v>
      </c>
      <c r="B120" s="443"/>
      <c r="C120" s="444">
        <v>1</v>
      </c>
      <c r="D120" s="443"/>
      <c r="E120" s="443" t="s">
        <v>144</v>
      </c>
      <c r="F120" s="443"/>
      <c r="G120" s="443"/>
      <c r="H120" s="444">
        <v>1</v>
      </c>
      <c r="I120" s="443"/>
      <c r="J120" s="443" t="s">
        <v>2243</v>
      </c>
      <c r="K120" s="443"/>
      <c r="L120" s="443"/>
      <c r="M120" s="444">
        <v>1</v>
      </c>
      <c r="N120" s="443"/>
      <c r="O120" s="443"/>
    </row>
    <row r="121" spans="1:15">
      <c r="A121" s="443" t="s">
        <v>1859</v>
      </c>
      <c r="B121" s="443"/>
      <c r="C121" s="444">
        <v>1</v>
      </c>
      <c r="D121" s="443"/>
      <c r="E121" s="443" t="s">
        <v>826</v>
      </c>
      <c r="F121" s="443"/>
      <c r="G121" s="443"/>
      <c r="H121" s="444">
        <v>1</v>
      </c>
      <c r="I121" s="443"/>
      <c r="J121" s="443" t="s">
        <v>19</v>
      </c>
      <c r="K121" s="443"/>
      <c r="L121" s="443"/>
      <c r="M121" s="444">
        <v>1</v>
      </c>
      <c r="N121" s="443"/>
      <c r="O121" s="443"/>
    </row>
    <row r="122" spans="1:15">
      <c r="A122" s="443" t="s">
        <v>39</v>
      </c>
      <c r="B122" s="443"/>
      <c r="C122" s="444">
        <v>1</v>
      </c>
      <c r="D122" s="443"/>
      <c r="E122" s="443"/>
      <c r="F122" s="443"/>
      <c r="G122" s="443"/>
      <c r="H122" s="443"/>
      <c r="I122" s="443"/>
      <c r="J122" s="443"/>
      <c r="K122" s="443"/>
      <c r="L122" s="443"/>
      <c r="M122" s="443"/>
      <c r="N122" s="443"/>
      <c r="O122" s="443"/>
    </row>
    <row r="123" spans="1:15">
      <c r="A123" s="443" t="s">
        <v>155</v>
      </c>
      <c r="B123" s="443"/>
      <c r="C123" s="444">
        <v>1</v>
      </c>
      <c r="D123" s="443"/>
      <c r="E123" s="443"/>
      <c r="F123" s="443"/>
      <c r="G123" s="443"/>
      <c r="H123" s="450">
        <f>SUM(H80:H122)</f>
        <v>115</v>
      </c>
      <c r="I123" s="443"/>
      <c r="J123" s="443"/>
      <c r="K123" s="443"/>
      <c r="L123" s="443"/>
      <c r="M123" s="443"/>
      <c r="N123" s="443"/>
      <c r="O123" s="443"/>
    </row>
    <row r="124" spans="1:15">
      <c r="A124" s="443" t="s">
        <v>1855</v>
      </c>
      <c r="B124" s="443"/>
      <c r="C124" s="444">
        <v>1</v>
      </c>
      <c r="D124" s="443"/>
      <c r="E124" s="443"/>
      <c r="F124" s="443"/>
      <c r="G124" s="443"/>
      <c r="H124" s="443"/>
      <c r="I124" s="443"/>
      <c r="J124" s="443"/>
      <c r="K124" s="443"/>
      <c r="L124" s="443"/>
      <c r="M124" s="443"/>
      <c r="N124" s="443"/>
      <c r="O124" s="443"/>
    </row>
    <row r="125" spans="1:15">
      <c r="A125" s="443"/>
      <c r="B125" s="443"/>
      <c r="C125" s="444"/>
      <c r="D125" s="443"/>
      <c r="E125" s="443"/>
      <c r="F125" s="443"/>
      <c r="G125" s="443"/>
      <c r="H125" s="443"/>
      <c r="I125" s="443"/>
      <c r="J125" s="443"/>
      <c r="K125" s="443"/>
      <c r="L125" s="443"/>
      <c r="M125" s="450">
        <f>SUM(M80:M121)</f>
        <v>135</v>
      </c>
      <c r="N125" s="443"/>
      <c r="O125" s="443"/>
    </row>
    <row r="126" spans="1:15">
      <c r="A126" s="443"/>
      <c r="B126" s="443"/>
      <c r="C126" s="450">
        <f>SUM(C76:C124)</f>
        <v>139</v>
      </c>
      <c r="D126" s="443"/>
      <c r="E126" s="443"/>
      <c r="F126" s="443"/>
      <c r="G126" s="443"/>
      <c r="H126" s="443"/>
      <c r="I126" s="443"/>
      <c r="J126" s="443"/>
      <c r="K126" s="443"/>
      <c r="L126" s="443"/>
      <c r="M126" s="443"/>
      <c r="N126" s="443"/>
      <c r="O126" s="443"/>
    </row>
  </sheetData>
  <sortState xmlns:xlrd2="http://schemas.microsoft.com/office/spreadsheetml/2017/richdata2" ref="J68:M104">
    <sortCondition descending="1" ref="M68:M104"/>
    <sortCondition ref="J68:J104"/>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314"/>
  <sheetViews>
    <sheetView topLeftCell="A106" zoomScaleNormal="100" workbookViewId="0">
      <selection activeCell="A213" sqref="A213"/>
    </sheetView>
  </sheetViews>
  <sheetFormatPr defaultColWidth="8.85546875" defaultRowHeight="12.75"/>
  <cols>
    <col min="1" max="1" width="3.7109375" customWidth="1"/>
    <col min="2" max="2" width="11.7109375" customWidth="1"/>
    <col min="4" max="4" width="10.140625" bestFit="1" customWidth="1"/>
    <col min="5" max="11" width="11.7109375" customWidth="1"/>
    <col min="12" max="12" width="11.85546875" customWidth="1"/>
    <col min="13" max="13" width="11.7109375" customWidth="1"/>
    <col min="14" max="14" width="11.5703125" customWidth="1"/>
    <col min="15" max="15" width="14.7109375" customWidth="1"/>
    <col min="17" max="17" width="3.7109375" customWidth="1"/>
    <col min="18" max="18" width="12.7109375" customWidth="1"/>
    <col min="19" max="19" width="11.7109375" customWidth="1"/>
    <col min="21" max="21" width="14.7109375" customWidth="1"/>
  </cols>
  <sheetData>
    <row r="1" spans="1:12" ht="25.5">
      <c r="B1" s="175" t="s">
        <v>1486</v>
      </c>
      <c r="L1" s="443"/>
    </row>
    <row r="2" spans="1:12" ht="20.25">
      <c r="B2" s="177" t="s">
        <v>1487</v>
      </c>
      <c r="L2" s="443"/>
    </row>
    <row r="3" spans="1:12">
      <c r="L3" s="443"/>
    </row>
    <row r="4" spans="1:12" ht="15.75">
      <c r="A4" s="178" t="s">
        <v>0</v>
      </c>
      <c r="B4" s="179" t="s">
        <v>15</v>
      </c>
      <c r="C4" s="179"/>
      <c r="D4" s="179"/>
      <c r="E4" s="180">
        <v>14116.8</v>
      </c>
      <c r="L4" s="443"/>
    </row>
    <row r="5" spans="1:12" ht="15.75">
      <c r="A5" s="178" t="s">
        <v>2</v>
      </c>
      <c r="B5" s="50" t="s">
        <v>21</v>
      </c>
      <c r="C5" s="50"/>
      <c r="D5" s="50"/>
      <c r="E5" s="173">
        <v>13944.449999999997</v>
      </c>
      <c r="L5" s="443"/>
    </row>
    <row r="6" spans="1:12" ht="15.75">
      <c r="A6" s="178" t="s">
        <v>3</v>
      </c>
      <c r="B6" s="50" t="s">
        <v>39</v>
      </c>
      <c r="C6" s="50"/>
      <c r="D6" s="50"/>
      <c r="E6" s="173">
        <v>13796.5</v>
      </c>
      <c r="L6" s="443"/>
    </row>
    <row r="7" spans="1:12" ht="15.75">
      <c r="A7" s="178" t="s">
        <v>5</v>
      </c>
      <c r="B7" s="50" t="s">
        <v>180</v>
      </c>
      <c r="C7" s="50"/>
      <c r="D7" s="50"/>
      <c r="E7" s="173">
        <v>13499.599999999999</v>
      </c>
      <c r="L7" s="443"/>
    </row>
    <row r="8" spans="1:12" ht="15.75">
      <c r="A8" s="178" t="s">
        <v>7</v>
      </c>
      <c r="B8" s="50" t="s">
        <v>9</v>
      </c>
      <c r="C8" s="50"/>
      <c r="D8" s="50"/>
      <c r="E8" s="173">
        <v>12660.250000000004</v>
      </c>
      <c r="L8" s="443"/>
    </row>
    <row r="9" spans="1:12" ht="15.75">
      <c r="A9" s="178" t="s">
        <v>8</v>
      </c>
      <c r="B9" s="50" t="s">
        <v>31</v>
      </c>
      <c r="C9" s="50"/>
      <c r="D9" s="50"/>
      <c r="E9" s="173">
        <v>12509.800000000001</v>
      </c>
      <c r="L9" s="443"/>
    </row>
    <row r="10" spans="1:12">
      <c r="L10" s="443"/>
    </row>
    <row r="11" spans="1:12">
      <c r="L11" s="443"/>
    </row>
    <row r="12" spans="1:12" ht="25.5">
      <c r="B12" s="175" t="s">
        <v>1488</v>
      </c>
      <c r="L12" s="443"/>
    </row>
    <row r="13" spans="1:12" ht="20.25">
      <c r="B13" s="177" t="s">
        <v>1487</v>
      </c>
      <c r="L13" s="443"/>
    </row>
    <row r="14" spans="1:12">
      <c r="L14" s="443"/>
    </row>
    <row r="15" spans="1:12" ht="15.75">
      <c r="A15" s="178" t="s">
        <v>0</v>
      </c>
      <c r="B15" s="179" t="s">
        <v>21</v>
      </c>
      <c r="C15" s="179"/>
      <c r="D15" s="179"/>
      <c r="E15" s="180">
        <v>11561</v>
      </c>
      <c r="L15" s="443"/>
    </row>
    <row r="16" spans="1:12" ht="15.75">
      <c r="A16" s="178" t="s">
        <v>2</v>
      </c>
      <c r="B16" s="50" t="s">
        <v>15</v>
      </c>
      <c r="C16" s="50"/>
      <c r="D16" s="50"/>
      <c r="E16" s="173">
        <v>10999.850000000002</v>
      </c>
      <c r="L16" s="443"/>
    </row>
    <row r="17" spans="1:12" ht="15.75">
      <c r="A17" s="178" t="s">
        <v>3</v>
      </c>
      <c r="B17" s="50" t="s">
        <v>31</v>
      </c>
      <c r="C17" s="50"/>
      <c r="D17" s="50"/>
      <c r="E17" s="173">
        <v>10718.150000000001</v>
      </c>
      <c r="L17" s="443"/>
    </row>
    <row r="18" spans="1:12" ht="15.75">
      <c r="A18" s="178" t="s">
        <v>5</v>
      </c>
      <c r="B18" s="50" t="s">
        <v>178</v>
      </c>
      <c r="C18" s="50"/>
      <c r="D18" s="50"/>
      <c r="E18" s="173">
        <v>8812.0000000000036</v>
      </c>
      <c r="L18" s="443"/>
    </row>
    <row r="19" spans="1:12" ht="15.75">
      <c r="A19" s="178" t="s">
        <v>7</v>
      </c>
      <c r="B19" s="50" t="s">
        <v>35</v>
      </c>
      <c r="C19" s="50"/>
      <c r="D19" s="50"/>
      <c r="E19" s="173">
        <v>8808.9999999999982</v>
      </c>
      <c r="L19" s="443"/>
    </row>
    <row r="20" spans="1:12" ht="15.75">
      <c r="A20" s="178" t="s">
        <v>8</v>
      </c>
      <c r="B20" s="50" t="s">
        <v>39</v>
      </c>
      <c r="C20" s="50"/>
      <c r="D20" s="50"/>
      <c r="E20" s="173">
        <v>8509.2000000000025</v>
      </c>
      <c r="L20" s="443"/>
    </row>
    <row r="21" spans="1:12" ht="15.75">
      <c r="A21" s="178" t="s">
        <v>10</v>
      </c>
      <c r="B21" s="50" t="s">
        <v>25</v>
      </c>
      <c r="C21" s="50"/>
      <c r="D21" s="50"/>
      <c r="E21" s="173">
        <v>8247.3000000000029</v>
      </c>
      <c r="L21" s="443"/>
    </row>
    <row r="22" spans="1:12" ht="15.75">
      <c r="A22" s="178" t="s">
        <v>12</v>
      </c>
      <c r="B22" s="50" t="s">
        <v>17</v>
      </c>
      <c r="C22" s="50"/>
      <c r="D22" s="50"/>
      <c r="E22" s="173">
        <v>7682.0999999999985</v>
      </c>
      <c r="L22" s="443"/>
    </row>
    <row r="23" spans="1:12" ht="15.75">
      <c r="A23" s="178" t="s">
        <v>14</v>
      </c>
      <c r="B23" s="50" t="s">
        <v>180</v>
      </c>
      <c r="C23" s="50"/>
      <c r="D23" s="50"/>
      <c r="E23" s="173">
        <v>6934.3499999999985</v>
      </c>
      <c r="L23" s="443"/>
    </row>
    <row r="24" spans="1:12" ht="15.75">
      <c r="A24" s="178" t="s">
        <v>16</v>
      </c>
      <c r="B24" s="50" t="s">
        <v>19</v>
      </c>
      <c r="C24" s="50"/>
      <c r="D24" s="50"/>
      <c r="E24" s="173">
        <v>6838.8500000000013</v>
      </c>
      <c r="L24" s="443"/>
    </row>
    <row r="25" spans="1:12" ht="15.75">
      <c r="A25" s="178" t="s">
        <v>18</v>
      </c>
      <c r="B25" s="50" t="s">
        <v>9</v>
      </c>
      <c r="C25" s="50"/>
      <c r="D25" s="50"/>
      <c r="E25" s="173">
        <v>6357.6</v>
      </c>
      <c r="L25" s="443"/>
    </row>
    <row r="26" spans="1:12" ht="15.75">
      <c r="A26" s="178" t="s">
        <v>20</v>
      </c>
      <c r="B26" s="50" t="s">
        <v>181</v>
      </c>
      <c r="C26" s="50"/>
      <c r="D26" s="50"/>
      <c r="E26" s="173">
        <v>5760.5500000000011</v>
      </c>
      <c r="L26" s="443"/>
    </row>
    <row r="27" spans="1:12" ht="15.75">
      <c r="A27" s="178" t="s">
        <v>22</v>
      </c>
      <c r="B27" s="50" t="s">
        <v>37</v>
      </c>
      <c r="C27" s="50"/>
      <c r="D27" s="50"/>
      <c r="E27" s="173">
        <v>2164.25</v>
      </c>
      <c r="L27" s="443"/>
    </row>
    <row r="28" spans="1:12" ht="15.75">
      <c r="A28" s="178" t="s">
        <v>24</v>
      </c>
      <c r="B28" s="50" t="s">
        <v>33</v>
      </c>
      <c r="C28" s="50"/>
      <c r="D28" s="50"/>
      <c r="E28" s="173">
        <v>1989.3000000000002</v>
      </c>
      <c r="L28" s="443"/>
    </row>
    <row r="29" spans="1:12">
      <c r="L29" s="443"/>
    </row>
    <row r="30" spans="1:12">
      <c r="L30" s="443"/>
    </row>
    <row r="31" spans="1:12" ht="25.5">
      <c r="B31" s="175" t="s">
        <v>1489</v>
      </c>
      <c r="L31" s="443"/>
    </row>
    <row r="32" spans="1:12" ht="20.25">
      <c r="B32" s="177" t="s">
        <v>1487</v>
      </c>
      <c r="C32" s="50"/>
      <c r="D32" s="50"/>
      <c r="E32" s="50"/>
      <c r="L32" s="443"/>
    </row>
    <row r="33" spans="1:12" ht="15">
      <c r="B33" s="50"/>
      <c r="C33" s="50"/>
      <c r="D33" s="50"/>
      <c r="E33" s="50"/>
      <c r="L33" s="443"/>
    </row>
    <row r="34" spans="1:12" ht="15.75">
      <c r="A34" s="178" t="s">
        <v>0</v>
      </c>
      <c r="B34" s="179" t="s">
        <v>11</v>
      </c>
      <c r="C34" s="179"/>
      <c r="D34" s="179"/>
      <c r="E34" s="183">
        <v>25181.600000000002</v>
      </c>
      <c r="L34" s="443"/>
    </row>
    <row r="35" spans="1:12" ht="15.75">
      <c r="A35" s="178" t="s">
        <v>2</v>
      </c>
      <c r="B35" s="50" t="s">
        <v>27</v>
      </c>
      <c r="C35" s="50"/>
      <c r="D35" s="50"/>
      <c r="E35" s="182">
        <v>24615.8</v>
      </c>
      <c r="L35" s="443"/>
    </row>
    <row r="36" spans="1:12" ht="15.75">
      <c r="A36" s="178" t="s">
        <v>3</v>
      </c>
      <c r="B36" s="50" t="s">
        <v>17</v>
      </c>
      <c r="C36" s="50"/>
      <c r="D36" s="50"/>
      <c r="E36" s="182">
        <v>24226.499999999989</v>
      </c>
      <c r="L36" s="443"/>
    </row>
    <row r="37" spans="1:12" ht="15.75">
      <c r="A37" s="178" t="s">
        <v>5</v>
      </c>
      <c r="B37" s="50" t="s">
        <v>21</v>
      </c>
      <c r="C37" s="50"/>
      <c r="D37" s="50"/>
      <c r="E37" s="182">
        <v>24210.500000000007</v>
      </c>
      <c r="L37" s="443"/>
    </row>
    <row r="38" spans="1:12" ht="15.75">
      <c r="A38" s="178" t="s">
        <v>7</v>
      </c>
      <c r="B38" s="50" t="s">
        <v>23</v>
      </c>
      <c r="C38" s="50"/>
      <c r="D38" s="50"/>
      <c r="E38" s="182">
        <v>23615.950000000008</v>
      </c>
      <c r="L38" s="443"/>
    </row>
    <row r="39" spans="1:12" ht="15.75">
      <c r="A39" s="178" t="s">
        <v>8</v>
      </c>
      <c r="B39" s="50" t="s">
        <v>31</v>
      </c>
      <c r="C39" s="50"/>
      <c r="D39" s="50"/>
      <c r="E39" s="182">
        <v>23125.300000000007</v>
      </c>
      <c r="L39" s="443"/>
    </row>
    <row r="40" spans="1:12" ht="15.75">
      <c r="A40" s="178" t="s">
        <v>10</v>
      </c>
      <c r="B40" s="50" t="s">
        <v>25</v>
      </c>
      <c r="C40" s="50"/>
      <c r="D40" s="50"/>
      <c r="E40" s="182">
        <v>22998.299999999988</v>
      </c>
      <c r="L40" s="443"/>
    </row>
    <row r="41" spans="1:12" ht="15.75">
      <c r="A41" s="178" t="s">
        <v>12</v>
      </c>
      <c r="B41" s="50" t="s">
        <v>39</v>
      </c>
      <c r="C41" s="50"/>
      <c r="D41" s="50"/>
      <c r="E41" s="182">
        <v>22970.799999999999</v>
      </c>
      <c r="L41" s="443"/>
    </row>
    <row r="42" spans="1:12" ht="15.75">
      <c r="A42" s="178" t="s">
        <v>14</v>
      </c>
      <c r="B42" s="50" t="s">
        <v>33</v>
      </c>
      <c r="C42" s="50"/>
      <c r="D42" s="50"/>
      <c r="E42" s="182">
        <v>22562.800000000007</v>
      </c>
      <c r="L42" s="443"/>
    </row>
    <row r="43" spans="1:12" ht="15.75">
      <c r="A43" s="178" t="s">
        <v>16</v>
      </c>
      <c r="B43" s="50" t="s">
        <v>178</v>
      </c>
      <c r="C43" s="50"/>
      <c r="D43" s="50"/>
      <c r="E43" s="182">
        <v>22398.45</v>
      </c>
      <c r="L43" s="443"/>
    </row>
    <row r="44" spans="1:12" ht="15.75">
      <c r="A44" s="178" t="s">
        <v>18</v>
      </c>
      <c r="B44" s="50" t="s">
        <v>15</v>
      </c>
      <c r="C44" s="50"/>
      <c r="D44" s="50"/>
      <c r="E44" s="182">
        <v>22234.100000000013</v>
      </c>
      <c r="L44" s="443"/>
    </row>
    <row r="45" spans="1:12" ht="15.75">
      <c r="A45" s="178" t="s">
        <v>20</v>
      </c>
      <c r="B45" s="50" t="s">
        <v>29</v>
      </c>
      <c r="C45" s="50"/>
      <c r="D45" s="50"/>
      <c r="E45" s="182">
        <v>22058.799999999992</v>
      </c>
      <c r="L45" s="443"/>
    </row>
    <row r="46" spans="1:12" ht="15.75">
      <c r="A46" s="178" t="s">
        <v>22</v>
      </c>
      <c r="B46" s="50" t="s">
        <v>19</v>
      </c>
      <c r="C46" s="50"/>
      <c r="D46" s="50"/>
      <c r="E46" s="182">
        <v>21824.999999999993</v>
      </c>
      <c r="L46" s="443"/>
    </row>
    <row r="47" spans="1:12" ht="15.75">
      <c r="A47" s="178" t="s">
        <v>24</v>
      </c>
      <c r="B47" s="50" t="s">
        <v>9</v>
      </c>
      <c r="C47" s="50"/>
      <c r="D47" s="50"/>
      <c r="E47" s="182">
        <v>21598.699999999993</v>
      </c>
      <c r="L47" s="443"/>
    </row>
    <row r="48" spans="1:12" ht="15.75">
      <c r="A48" s="178" t="s">
        <v>26</v>
      </c>
      <c r="B48" s="50" t="s">
        <v>6</v>
      </c>
      <c r="C48" s="50"/>
      <c r="D48" s="50"/>
      <c r="E48" s="182">
        <v>20649.149999999994</v>
      </c>
      <c r="L48" s="443"/>
    </row>
    <row r="49" spans="1:12" ht="15.75">
      <c r="A49" s="178" t="s">
        <v>28</v>
      </c>
      <c r="B49" s="50" t="s">
        <v>13</v>
      </c>
      <c r="C49" s="50"/>
      <c r="D49" s="50"/>
      <c r="E49" s="182">
        <v>20401.450000000004</v>
      </c>
      <c r="L49" s="443"/>
    </row>
    <row r="50" spans="1:12" ht="15.75">
      <c r="A50" s="178" t="s">
        <v>30</v>
      </c>
      <c r="B50" s="50" t="s">
        <v>179</v>
      </c>
      <c r="C50" s="50"/>
      <c r="D50" s="50"/>
      <c r="E50" s="182">
        <v>20183.850000000006</v>
      </c>
      <c r="L50" s="443"/>
    </row>
    <row r="51" spans="1:12" ht="15.75">
      <c r="A51" s="189" t="s">
        <v>32</v>
      </c>
      <c r="B51" s="190" t="s">
        <v>1</v>
      </c>
      <c r="C51" s="190"/>
      <c r="D51" s="190"/>
      <c r="E51" s="191">
        <v>19372.200000000004</v>
      </c>
      <c r="L51" s="443"/>
    </row>
    <row r="52" spans="1:12" ht="15.75">
      <c r="A52" s="178" t="s">
        <v>34</v>
      </c>
      <c r="B52" s="185" t="s">
        <v>35</v>
      </c>
      <c r="C52" s="185"/>
      <c r="D52" s="185"/>
      <c r="E52" s="184">
        <v>19209.8</v>
      </c>
      <c r="L52" s="443"/>
    </row>
    <row r="53" spans="1:12" ht="15.75">
      <c r="A53" s="178" t="s">
        <v>36</v>
      </c>
      <c r="B53" s="185" t="s">
        <v>37</v>
      </c>
      <c r="C53" s="185"/>
      <c r="D53" s="185"/>
      <c r="E53" s="184">
        <v>19202.400000000001</v>
      </c>
      <c r="L53" s="443"/>
    </row>
    <row r="54" spans="1:12" ht="15.75">
      <c r="A54" s="178" t="s">
        <v>38</v>
      </c>
      <c r="B54" s="185" t="s">
        <v>4</v>
      </c>
      <c r="C54" s="185"/>
      <c r="D54" s="185"/>
      <c r="E54" s="184">
        <v>18759.550000000003</v>
      </c>
      <c r="L54" s="443"/>
    </row>
    <row r="55" spans="1:12" ht="15.75">
      <c r="A55" s="178"/>
      <c r="B55" s="185"/>
      <c r="C55" s="185"/>
      <c r="D55" s="185"/>
      <c r="E55" s="184"/>
      <c r="L55" s="443"/>
    </row>
    <row r="56" spans="1:12" ht="15.75">
      <c r="A56" s="50" t="s">
        <v>1494</v>
      </c>
      <c r="C56" s="185"/>
      <c r="D56" s="185"/>
      <c r="E56" s="184"/>
      <c r="L56" s="443"/>
    </row>
    <row r="57" spans="1:12">
      <c r="L57" s="443"/>
    </row>
    <row r="58" spans="1:12">
      <c r="L58" s="443"/>
    </row>
    <row r="59" spans="1:12" ht="25.5">
      <c r="B59" s="175" t="s">
        <v>1491</v>
      </c>
      <c r="L59" s="443"/>
    </row>
    <row r="60" spans="1:12" ht="20.25">
      <c r="B60" s="177" t="s">
        <v>1487</v>
      </c>
      <c r="G60" s="177" t="s">
        <v>1490</v>
      </c>
      <c r="L60" s="443"/>
    </row>
    <row r="61" spans="1:12">
      <c r="L61" s="443"/>
    </row>
    <row r="62" spans="1:12" ht="15.75">
      <c r="A62" s="178" t="s">
        <v>0</v>
      </c>
      <c r="B62" s="179" t="s">
        <v>21</v>
      </c>
      <c r="C62" s="179"/>
      <c r="D62" s="179"/>
      <c r="E62" s="183">
        <v>27839.499999999996</v>
      </c>
      <c r="G62" s="179" t="s">
        <v>143</v>
      </c>
      <c r="H62" s="179"/>
      <c r="I62" s="179"/>
      <c r="J62" s="183">
        <v>27879.499999999993</v>
      </c>
      <c r="L62" s="443"/>
    </row>
    <row r="63" spans="1:12" ht="15.75">
      <c r="A63" s="178" t="s">
        <v>2</v>
      </c>
      <c r="B63" s="50" t="s">
        <v>6</v>
      </c>
      <c r="C63" s="50"/>
      <c r="D63" s="50"/>
      <c r="E63" s="182">
        <v>26558.600000000009</v>
      </c>
      <c r="G63" s="179" t="s">
        <v>144</v>
      </c>
      <c r="H63" s="179"/>
      <c r="I63" s="179"/>
      <c r="J63" s="183">
        <v>22817.800000000003</v>
      </c>
      <c r="L63" s="443"/>
    </row>
    <row r="64" spans="1:12" ht="15.75">
      <c r="A64" s="178" t="s">
        <v>3</v>
      </c>
      <c r="B64" s="50" t="s">
        <v>11</v>
      </c>
      <c r="C64" s="50"/>
      <c r="D64" s="50"/>
      <c r="E64" s="182">
        <v>25759.099999999995</v>
      </c>
      <c r="G64" s="195" t="s">
        <v>37</v>
      </c>
      <c r="H64" s="195"/>
      <c r="I64" s="195"/>
      <c r="J64" s="196">
        <v>22788.899999999998</v>
      </c>
      <c r="L64" s="443"/>
    </row>
    <row r="65" spans="1:12" ht="15.75">
      <c r="A65" s="178" t="s">
        <v>5</v>
      </c>
      <c r="B65" s="50" t="s">
        <v>17</v>
      </c>
      <c r="C65" s="50"/>
      <c r="D65" s="50"/>
      <c r="E65" s="182">
        <v>25755.4</v>
      </c>
      <c r="G65" s="193" t="s">
        <v>35</v>
      </c>
      <c r="H65" s="193"/>
      <c r="I65" s="193"/>
      <c r="J65" s="194">
        <v>21766.800000000007</v>
      </c>
      <c r="L65" s="443"/>
    </row>
    <row r="66" spans="1:12" ht="15.75">
      <c r="A66" s="178" t="s">
        <v>7</v>
      </c>
      <c r="B66" s="50" t="s">
        <v>31</v>
      </c>
      <c r="C66" s="50"/>
      <c r="D66" s="50"/>
      <c r="E66" s="182">
        <v>25636.699999999997</v>
      </c>
      <c r="G66" s="50" t="s">
        <v>142</v>
      </c>
      <c r="H66" s="50"/>
      <c r="I66" s="50"/>
      <c r="J66" s="182">
        <v>21685.999999999993</v>
      </c>
      <c r="L66" s="443"/>
    </row>
    <row r="67" spans="1:12" ht="15.75">
      <c r="A67" s="178" t="s">
        <v>8</v>
      </c>
      <c r="B67" s="50" t="s">
        <v>33</v>
      </c>
      <c r="C67" s="50"/>
      <c r="D67" s="50"/>
      <c r="E67" s="182">
        <v>24833</v>
      </c>
      <c r="G67" s="50" t="s">
        <v>141</v>
      </c>
      <c r="H67" s="50"/>
      <c r="I67" s="50"/>
      <c r="J67" s="182">
        <v>21095.999999999996</v>
      </c>
      <c r="L67" s="443"/>
    </row>
    <row r="68" spans="1:12" ht="15.75">
      <c r="A68" s="178" t="s">
        <v>10</v>
      </c>
      <c r="B68" s="50" t="s">
        <v>9</v>
      </c>
      <c r="C68" s="50"/>
      <c r="D68" s="50"/>
      <c r="E68" s="182">
        <v>24665.000000000004</v>
      </c>
      <c r="G68" s="50" t="s">
        <v>4</v>
      </c>
      <c r="H68" s="50"/>
      <c r="I68" s="50"/>
      <c r="J68" s="182">
        <v>18223.649999999994</v>
      </c>
      <c r="L68" s="443"/>
    </row>
    <row r="69" spans="1:12" ht="15.75">
      <c r="A69" s="178" t="s">
        <v>12</v>
      </c>
      <c r="B69" s="50" t="s">
        <v>39</v>
      </c>
      <c r="C69" s="50"/>
      <c r="D69" s="50"/>
      <c r="E69" s="182">
        <v>24557.299999999988</v>
      </c>
      <c r="L69" s="443"/>
    </row>
    <row r="70" spans="1:12" ht="15.75">
      <c r="A70" s="178" t="s">
        <v>14</v>
      </c>
      <c r="B70" s="50" t="s">
        <v>25</v>
      </c>
      <c r="C70" s="50"/>
      <c r="D70" s="50"/>
      <c r="E70" s="182">
        <v>23918.699999999997</v>
      </c>
      <c r="L70" s="443"/>
    </row>
    <row r="71" spans="1:12" ht="15.75">
      <c r="A71" s="178" t="s">
        <v>16</v>
      </c>
      <c r="B71" s="50" t="s">
        <v>178</v>
      </c>
      <c r="C71" s="50"/>
      <c r="D71" s="50"/>
      <c r="E71" s="182">
        <v>23172.799999999999</v>
      </c>
      <c r="L71" s="443"/>
    </row>
    <row r="72" spans="1:12" ht="15.75">
      <c r="A72" s="178" t="s">
        <v>18</v>
      </c>
      <c r="B72" s="50" t="s">
        <v>19</v>
      </c>
      <c r="C72" s="50"/>
      <c r="D72" s="50"/>
      <c r="E72" s="182">
        <v>23022.2</v>
      </c>
      <c r="L72" s="443"/>
    </row>
    <row r="73" spans="1:12" ht="15.75">
      <c r="A73" s="178" t="s">
        <v>20</v>
      </c>
      <c r="B73" s="50" t="s">
        <v>13</v>
      </c>
      <c r="C73" s="50"/>
      <c r="D73" s="50"/>
      <c r="E73" s="182">
        <v>22808.300000000007</v>
      </c>
      <c r="L73" s="443"/>
    </row>
    <row r="74" spans="1:12" ht="15.75">
      <c r="A74" s="178" t="s">
        <v>22</v>
      </c>
      <c r="B74" s="50" t="s">
        <v>1</v>
      </c>
      <c r="C74" s="50"/>
      <c r="D74" s="50"/>
      <c r="E74" s="182">
        <v>22608.299999999992</v>
      </c>
      <c r="L74" s="443"/>
    </row>
    <row r="75" spans="1:12" ht="15.75">
      <c r="A75" s="189" t="s">
        <v>24</v>
      </c>
      <c r="B75" s="190" t="s">
        <v>15</v>
      </c>
      <c r="C75" s="190"/>
      <c r="D75" s="190"/>
      <c r="E75" s="191">
        <v>22360.5</v>
      </c>
      <c r="L75" s="443"/>
    </row>
    <row r="76" spans="1:12" ht="15.75">
      <c r="A76" s="192" t="s">
        <v>26</v>
      </c>
      <c r="B76" s="193" t="s">
        <v>29</v>
      </c>
      <c r="C76" s="193"/>
      <c r="D76" s="193"/>
      <c r="E76" s="194">
        <v>22056.400000000005</v>
      </c>
      <c r="L76" s="443"/>
    </row>
    <row r="77" spans="1:12" ht="15.75">
      <c r="A77" s="178" t="s">
        <v>28</v>
      </c>
      <c r="B77" s="185" t="s">
        <v>23</v>
      </c>
      <c r="C77" s="185"/>
      <c r="D77" s="185"/>
      <c r="E77" s="184">
        <v>21947.15</v>
      </c>
      <c r="L77" s="443"/>
    </row>
    <row r="78" spans="1:12" ht="15.75">
      <c r="A78" s="178" t="s">
        <v>30</v>
      </c>
      <c r="B78" s="185" t="s">
        <v>27</v>
      </c>
      <c r="C78" s="185"/>
      <c r="D78" s="185"/>
      <c r="E78" s="184">
        <v>21597</v>
      </c>
      <c r="L78" s="443"/>
    </row>
    <row r="79" spans="1:12" ht="15.75">
      <c r="A79" s="178" t="s">
        <v>32</v>
      </c>
      <c r="B79" s="185" t="s">
        <v>179</v>
      </c>
      <c r="C79" s="185"/>
      <c r="D79" s="185"/>
      <c r="E79" s="184">
        <v>0</v>
      </c>
      <c r="L79" s="443"/>
    </row>
    <row r="80" spans="1:12">
      <c r="L80" s="443"/>
    </row>
    <row r="81" spans="1:12" ht="18.75">
      <c r="A81" s="176" t="s">
        <v>1492</v>
      </c>
      <c r="L81" s="443"/>
    </row>
    <row r="82" spans="1:12" ht="15.75">
      <c r="B82" s="124" t="s">
        <v>29</v>
      </c>
      <c r="C82" s="124"/>
      <c r="D82" s="124"/>
      <c r="E82" s="182">
        <v>2180.6999999999998</v>
      </c>
      <c r="L82" s="443"/>
    </row>
    <row r="83" spans="1:12" ht="15">
      <c r="B83" s="50" t="s">
        <v>35</v>
      </c>
      <c r="E83" s="181">
        <v>1220.5</v>
      </c>
      <c r="L83" s="443"/>
    </row>
    <row r="84" spans="1:12">
      <c r="L84" s="443"/>
    </row>
    <row r="85" spans="1:12">
      <c r="L85" s="443"/>
    </row>
    <row r="86" spans="1:12" ht="25.5">
      <c r="B86" s="175" t="s">
        <v>1493</v>
      </c>
      <c r="L86" s="443"/>
    </row>
    <row r="87" spans="1:12" ht="20.25">
      <c r="B87" s="177" t="s">
        <v>1487</v>
      </c>
      <c r="G87" s="177" t="s">
        <v>1490</v>
      </c>
      <c r="L87" s="443"/>
    </row>
    <row r="88" spans="1:12">
      <c r="L88" s="443"/>
    </row>
    <row r="89" spans="1:12" ht="15.75">
      <c r="A89" s="178" t="s">
        <v>0</v>
      </c>
      <c r="B89" s="179" t="s">
        <v>31</v>
      </c>
      <c r="C89" s="179"/>
      <c r="D89" s="179"/>
      <c r="E89" s="183">
        <v>28278.450000000004</v>
      </c>
      <c r="G89" s="179" t="s">
        <v>141</v>
      </c>
      <c r="H89" s="179"/>
      <c r="I89" s="179"/>
      <c r="J89" s="183">
        <v>25151.149999999998</v>
      </c>
      <c r="L89" s="443"/>
    </row>
    <row r="90" spans="1:12" ht="15.75">
      <c r="A90" s="178" t="s">
        <v>2</v>
      </c>
      <c r="B90" s="50" t="s">
        <v>17</v>
      </c>
      <c r="C90" s="50"/>
      <c r="D90" s="50"/>
      <c r="E90" s="182">
        <v>27966.649999999991</v>
      </c>
      <c r="G90" s="179" t="s">
        <v>142</v>
      </c>
      <c r="H90" s="179"/>
      <c r="I90" s="179"/>
      <c r="J90" s="183">
        <v>24560.95</v>
      </c>
      <c r="L90" s="443"/>
    </row>
    <row r="91" spans="1:12" ht="15.75">
      <c r="A91" s="178" t="s">
        <v>3</v>
      </c>
      <c r="B91" s="50" t="s">
        <v>21</v>
      </c>
      <c r="C91" s="50"/>
      <c r="D91" s="50"/>
      <c r="E91" s="182">
        <v>27920.300000000003</v>
      </c>
      <c r="G91" s="195" t="s">
        <v>154</v>
      </c>
      <c r="H91" s="195"/>
      <c r="I91" s="195"/>
      <c r="J91" s="196">
        <v>24056.199999999993</v>
      </c>
      <c r="L91" s="443"/>
    </row>
    <row r="92" spans="1:12" ht="15.75">
      <c r="A92" s="178" t="s">
        <v>5</v>
      </c>
      <c r="B92" s="50" t="s">
        <v>25</v>
      </c>
      <c r="C92" s="50"/>
      <c r="D92" s="50"/>
      <c r="E92" s="182">
        <v>26854.199999999993</v>
      </c>
      <c r="G92" s="199" t="s">
        <v>158</v>
      </c>
      <c r="H92" s="199"/>
      <c r="I92" s="199"/>
      <c r="J92" s="200">
        <v>23380.75</v>
      </c>
      <c r="L92" s="443"/>
    </row>
    <row r="93" spans="1:12" ht="15.75">
      <c r="A93" s="178" t="s">
        <v>7</v>
      </c>
      <c r="B93" s="50" t="s">
        <v>9</v>
      </c>
      <c r="C93" s="50"/>
      <c r="D93" s="50"/>
      <c r="E93" s="182">
        <v>26212.750000000004</v>
      </c>
      <c r="G93" s="50" t="s">
        <v>162</v>
      </c>
      <c r="H93" s="50"/>
      <c r="I93" s="50"/>
      <c r="J93" s="182">
        <v>22865.5</v>
      </c>
      <c r="L93" s="443"/>
    </row>
    <row r="94" spans="1:12" ht="15.75">
      <c r="A94" s="178" t="s">
        <v>8</v>
      </c>
      <c r="B94" s="50" t="s">
        <v>143</v>
      </c>
      <c r="C94" s="50"/>
      <c r="D94" s="50"/>
      <c r="E94" s="182">
        <v>25716.000000000004</v>
      </c>
      <c r="G94" s="50" t="s">
        <v>153</v>
      </c>
      <c r="H94" s="50"/>
      <c r="I94" s="50"/>
      <c r="J94" s="182">
        <v>22733.099999999988</v>
      </c>
      <c r="L94" s="443"/>
    </row>
    <row r="95" spans="1:12" ht="15.75">
      <c r="A95" s="178" t="s">
        <v>10</v>
      </c>
      <c r="B95" s="50" t="s">
        <v>11</v>
      </c>
      <c r="C95" s="50"/>
      <c r="D95" s="50"/>
      <c r="E95" s="182">
        <v>25410.850000000009</v>
      </c>
      <c r="G95" s="50" t="s">
        <v>27</v>
      </c>
      <c r="H95" s="50"/>
      <c r="I95" s="50"/>
      <c r="J95" s="182">
        <v>22456.449999999997</v>
      </c>
      <c r="L95" s="443"/>
    </row>
    <row r="96" spans="1:12" ht="15.75">
      <c r="A96" s="178" t="s">
        <v>12</v>
      </c>
      <c r="B96" s="50" t="s">
        <v>33</v>
      </c>
      <c r="C96" s="50"/>
      <c r="D96" s="50"/>
      <c r="E96" s="182">
        <v>24698.149999999998</v>
      </c>
      <c r="G96" s="50" t="s">
        <v>164</v>
      </c>
      <c r="H96" s="50"/>
      <c r="I96" s="50"/>
      <c r="J96" s="182">
        <v>22180.650000000016</v>
      </c>
      <c r="L96" s="443"/>
    </row>
    <row r="97" spans="1:12" ht="15.75">
      <c r="A97" s="178" t="s">
        <v>14</v>
      </c>
      <c r="B97" s="50" t="s">
        <v>19</v>
      </c>
      <c r="C97" s="50"/>
      <c r="D97" s="50"/>
      <c r="E97" s="182">
        <v>24415.649999999998</v>
      </c>
      <c r="G97" s="50" t="s">
        <v>35</v>
      </c>
      <c r="H97" s="50"/>
      <c r="I97" s="50"/>
      <c r="J97" s="182">
        <v>21781.150000000009</v>
      </c>
      <c r="L97" s="443"/>
    </row>
    <row r="98" spans="1:12" ht="15.75">
      <c r="A98" s="178" t="s">
        <v>16</v>
      </c>
      <c r="B98" s="50" t="s">
        <v>29</v>
      </c>
      <c r="C98" s="50"/>
      <c r="D98" s="50"/>
      <c r="E98" s="182">
        <v>23372.449999999993</v>
      </c>
      <c r="G98" s="50" t="s">
        <v>155</v>
      </c>
      <c r="H98" s="50"/>
      <c r="I98" s="50"/>
      <c r="J98" s="182">
        <v>21629.100000000002</v>
      </c>
      <c r="L98" s="443"/>
    </row>
    <row r="99" spans="1:12" ht="15.75">
      <c r="A99" s="178" t="s">
        <v>18</v>
      </c>
      <c r="B99" s="50" t="s">
        <v>39</v>
      </c>
      <c r="C99" s="50"/>
      <c r="D99" s="50"/>
      <c r="E99" s="182">
        <v>22977.399999999998</v>
      </c>
      <c r="G99" s="50" t="s">
        <v>156</v>
      </c>
      <c r="H99" s="50"/>
      <c r="I99" s="50"/>
      <c r="J99" s="182">
        <v>20045.599999999995</v>
      </c>
      <c r="L99" s="443"/>
    </row>
    <row r="100" spans="1:12" ht="15.75">
      <c r="A100" s="178" t="s">
        <v>20</v>
      </c>
      <c r="B100" s="50" t="s">
        <v>6</v>
      </c>
      <c r="C100" s="50"/>
      <c r="D100" s="50"/>
      <c r="E100" s="182">
        <v>22326.3</v>
      </c>
      <c r="G100" s="50" t="s">
        <v>4</v>
      </c>
      <c r="H100" s="50"/>
      <c r="I100" s="50"/>
      <c r="J100" s="182">
        <v>19829.399999999994</v>
      </c>
      <c r="L100" s="443"/>
    </row>
    <row r="101" spans="1:12" ht="15.75">
      <c r="A101" s="178" t="s">
        <v>22</v>
      </c>
      <c r="B101" s="50" t="s">
        <v>37</v>
      </c>
      <c r="C101" s="50"/>
      <c r="D101" s="50"/>
      <c r="E101" s="182">
        <v>21961.7</v>
      </c>
      <c r="G101" s="50" t="s">
        <v>23</v>
      </c>
      <c r="H101" s="50"/>
      <c r="I101" s="50"/>
      <c r="J101" s="182">
        <v>19545.199999999997</v>
      </c>
      <c r="L101" s="443"/>
    </row>
    <row r="102" spans="1:12" ht="15.75">
      <c r="A102" s="189" t="s">
        <v>24</v>
      </c>
      <c r="B102" s="190" t="s">
        <v>144</v>
      </c>
      <c r="C102" s="190"/>
      <c r="D102" s="190"/>
      <c r="E102" s="191">
        <v>20348.300000000007</v>
      </c>
      <c r="L102" s="443"/>
    </row>
    <row r="103" spans="1:12" ht="15.75">
      <c r="A103" s="192" t="s">
        <v>26</v>
      </c>
      <c r="B103" s="197" t="s">
        <v>1</v>
      </c>
      <c r="C103" s="197"/>
      <c r="D103" s="197"/>
      <c r="E103" s="198">
        <v>19865.350000000006</v>
      </c>
      <c r="L103" s="443"/>
    </row>
    <row r="104" spans="1:12" ht="15.75">
      <c r="A104" s="178" t="s">
        <v>28</v>
      </c>
      <c r="B104" s="185" t="s">
        <v>15</v>
      </c>
      <c r="C104" s="185"/>
      <c r="D104" s="185"/>
      <c r="E104" s="184">
        <v>19819.900000000001</v>
      </c>
      <c r="L104" s="443"/>
    </row>
    <row r="105" spans="1:12" ht="15.75">
      <c r="A105" s="178" t="s">
        <v>30</v>
      </c>
      <c r="B105" s="185" t="s">
        <v>13</v>
      </c>
      <c r="C105" s="185"/>
      <c r="D105" s="185"/>
      <c r="E105" s="184">
        <v>19409.549999999992</v>
      </c>
      <c r="L105" s="443"/>
    </row>
    <row r="106" spans="1:12" ht="15.75">
      <c r="A106" s="178" t="s">
        <v>32</v>
      </c>
      <c r="B106" s="185" t="s">
        <v>178</v>
      </c>
      <c r="C106" s="66"/>
      <c r="D106" s="66"/>
      <c r="E106" s="184">
        <v>0</v>
      </c>
      <c r="L106" s="443"/>
    </row>
    <row r="107" spans="1:12">
      <c r="L107" s="443"/>
    </row>
    <row r="108" spans="1:12" ht="18.75">
      <c r="A108" s="176" t="s">
        <v>1492</v>
      </c>
      <c r="L108" s="443"/>
    </row>
    <row r="109" spans="1:12" ht="15">
      <c r="B109" s="50" t="s">
        <v>1</v>
      </c>
      <c r="E109" s="181">
        <v>1612.6</v>
      </c>
      <c r="L109" s="443"/>
    </row>
    <row r="110" spans="1:12" ht="15.75">
      <c r="B110" s="124" t="s">
        <v>158</v>
      </c>
      <c r="C110" s="65"/>
      <c r="D110" s="65"/>
      <c r="E110" s="182">
        <v>3310.2</v>
      </c>
      <c r="L110" s="443"/>
    </row>
    <row r="111" spans="1:12" s="443" customFormat="1" ht="15.75">
      <c r="B111" s="475"/>
      <c r="C111" s="462"/>
      <c r="D111" s="462"/>
      <c r="E111" s="182"/>
    </row>
    <row r="112" spans="1:12" s="443" customFormat="1" ht="15.75">
      <c r="A112" s="50" t="s">
        <v>1495</v>
      </c>
      <c r="B112" s="475"/>
      <c r="C112" s="462"/>
      <c r="D112" s="462"/>
      <c r="E112" s="182"/>
    </row>
    <row r="113" spans="1:18">
      <c r="L113" s="443"/>
    </row>
    <row r="114" spans="1:18">
      <c r="L114" s="443"/>
    </row>
    <row r="115" spans="1:18" ht="25.5">
      <c r="B115" s="175" t="s">
        <v>1496</v>
      </c>
      <c r="L115" s="443"/>
    </row>
    <row r="116" spans="1:18" ht="20.25">
      <c r="B116" s="177" t="s">
        <v>1487</v>
      </c>
      <c r="G116" s="177" t="s">
        <v>1490</v>
      </c>
      <c r="L116" s="443"/>
    </row>
    <row r="117" spans="1:18">
      <c r="L117" s="443"/>
    </row>
    <row r="118" spans="1:18" ht="15.75">
      <c r="A118" s="178" t="s">
        <v>0</v>
      </c>
      <c r="B118" s="179" t="s">
        <v>31</v>
      </c>
      <c r="C118" s="179"/>
      <c r="D118" s="179"/>
      <c r="E118" s="183">
        <v>30226.099999999995</v>
      </c>
      <c r="G118" s="179" t="s">
        <v>851</v>
      </c>
      <c r="H118" s="179"/>
      <c r="I118" s="179"/>
      <c r="J118" s="183">
        <v>27080.000000000007</v>
      </c>
      <c r="K118" s="178"/>
      <c r="L118" s="443"/>
      <c r="N118" s="88"/>
      <c r="O118" s="88"/>
      <c r="P118" s="88"/>
      <c r="R118" s="88"/>
    </row>
    <row r="119" spans="1:18" ht="15.75">
      <c r="A119" s="178" t="s">
        <v>2</v>
      </c>
      <c r="B119" s="50" t="s">
        <v>154</v>
      </c>
      <c r="C119" s="179"/>
      <c r="D119" s="179"/>
      <c r="E119" s="182">
        <v>29814.699999999997</v>
      </c>
      <c r="G119" s="179" t="s">
        <v>817</v>
      </c>
      <c r="H119" s="179"/>
      <c r="I119" s="179"/>
      <c r="J119" s="183">
        <v>26549.400000000012</v>
      </c>
      <c r="K119" s="178"/>
      <c r="L119" s="443"/>
      <c r="N119" s="88"/>
      <c r="O119" s="88"/>
      <c r="P119" s="88"/>
      <c r="R119" s="88"/>
    </row>
    <row r="120" spans="1:18" ht="15.75">
      <c r="A120" s="178" t="s">
        <v>3</v>
      </c>
      <c r="B120" s="50" t="s">
        <v>11</v>
      </c>
      <c r="C120" s="50"/>
      <c r="D120" s="50"/>
      <c r="E120" s="182">
        <v>28758.699999999997</v>
      </c>
      <c r="G120" s="195" t="s">
        <v>873</v>
      </c>
      <c r="H120" s="208"/>
      <c r="I120" s="208"/>
      <c r="J120" s="196">
        <v>25998.900000000005</v>
      </c>
      <c r="K120" s="189"/>
      <c r="L120" s="443"/>
      <c r="N120" s="88"/>
      <c r="O120" s="88"/>
      <c r="P120" s="88"/>
      <c r="R120" s="88"/>
    </row>
    <row r="121" spans="1:18" ht="15.75">
      <c r="A121" s="178" t="s">
        <v>5</v>
      </c>
      <c r="B121" s="50" t="s">
        <v>39</v>
      </c>
      <c r="C121" s="50"/>
      <c r="D121" s="50"/>
      <c r="E121" s="182">
        <v>26880.399999999994</v>
      </c>
      <c r="G121" s="193" t="s">
        <v>863</v>
      </c>
      <c r="H121" s="193"/>
      <c r="I121" s="193"/>
      <c r="J121" s="194">
        <v>25958.799999999992</v>
      </c>
      <c r="K121" s="192"/>
      <c r="L121" s="443"/>
      <c r="N121" s="88"/>
      <c r="O121" s="88"/>
      <c r="P121" s="88"/>
      <c r="R121" s="88"/>
    </row>
    <row r="122" spans="1:18" ht="15.75">
      <c r="A122" s="178" t="s">
        <v>7</v>
      </c>
      <c r="B122" s="50" t="s">
        <v>142</v>
      </c>
      <c r="C122" s="50"/>
      <c r="D122" s="50"/>
      <c r="E122" s="182">
        <v>26580.85</v>
      </c>
      <c r="G122" s="50" t="s">
        <v>852</v>
      </c>
      <c r="H122" s="50"/>
      <c r="I122" s="50"/>
      <c r="J122" s="182">
        <v>25919.4</v>
      </c>
      <c r="K122" s="178"/>
      <c r="L122" s="443"/>
      <c r="N122" s="88"/>
      <c r="O122" s="88"/>
      <c r="P122" s="88"/>
      <c r="R122" s="88"/>
    </row>
    <row r="123" spans="1:18" ht="15.75">
      <c r="A123" s="178" t="s">
        <v>8</v>
      </c>
      <c r="B123" s="50" t="s">
        <v>141</v>
      </c>
      <c r="C123" s="50"/>
      <c r="D123" s="50"/>
      <c r="E123" s="182">
        <v>26572.299999999996</v>
      </c>
      <c r="G123" s="50" t="s">
        <v>811</v>
      </c>
      <c r="H123" s="50"/>
      <c r="I123" s="50"/>
      <c r="J123" s="182">
        <v>25784.399999999998</v>
      </c>
      <c r="K123" s="178"/>
      <c r="L123" s="443"/>
      <c r="N123" s="88"/>
      <c r="O123" s="88"/>
      <c r="P123" s="88"/>
      <c r="R123" s="88"/>
    </row>
    <row r="124" spans="1:18" ht="15.75">
      <c r="A124" s="178" t="s">
        <v>10</v>
      </c>
      <c r="B124" s="50" t="s">
        <v>17</v>
      </c>
      <c r="C124" s="50"/>
      <c r="D124" s="50"/>
      <c r="E124" s="182">
        <v>26395.999999999989</v>
      </c>
      <c r="G124" s="50" t="s">
        <v>835</v>
      </c>
      <c r="H124" s="50"/>
      <c r="I124" s="50"/>
      <c r="J124" s="182">
        <v>25657.550000000003</v>
      </c>
      <c r="K124" s="178"/>
      <c r="L124" s="443"/>
      <c r="N124" s="88"/>
      <c r="O124" s="88"/>
      <c r="P124" s="88"/>
      <c r="R124" s="88"/>
    </row>
    <row r="125" spans="1:18" ht="15.75">
      <c r="A125" s="178" t="s">
        <v>12</v>
      </c>
      <c r="B125" s="50" t="s">
        <v>21</v>
      </c>
      <c r="C125" s="50"/>
      <c r="D125" s="50"/>
      <c r="E125" s="182">
        <v>25896.6</v>
      </c>
      <c r="G125" s="50" t="s">
        <v>869</v>
      </c>
      <c r="H125" s="50"/>
      <c r="I125" s="50"/>
      <c r="J125" s="182">
        <v>25654.95</v>
      </c>
      <c r="K125" s="178"/>
      <c r="L125" s="443"/>
      <c r="N125" s="88"/>
      <c r="O125" s="88"/>
      <c r="P125" s="88"/>
      <c r="R125" s="88"/>
    </row>
    <row r="126" spans="1:18" ht="15.75">
      <c r="A126" s="178" t="s">
        <v>14</v>
      </c>
      <c r="B126" s="50" t="s">
        <v>143</v>
      </c>
      <c r="C126" s="50"/>
      <c r="D126" s="50"/>
      <c r="E126" s="182">
        <v>25629.900000000005</v>
      </c>
      <c r="G126" s="50" t="s">
        <v>819</v>
      </c>
      <c r="H126" s="50"/>
      <c r="I126" s="50"/>
      <c r="J126" s="182">
        <v>25598.399999999987</v>
      </c>
      <c r="K126" s="178"/>
      <c r="L126" s="443"/>
      <c r="N126" s="88"/>
      <c r="O126" s="88"/>
      <c r="P126" s="88"/>
      <c r="R126" s="88"/>
    </row>
    <row r="127" spans="1:18" ht="15.75">
      <c r="A127" s="178" t="s">
        <v>16</v>
      </c>
      <c r="B127" s="50" t="s">
        <v>19</v>
      </c>
      <c r="C127" s="50"/>
      <c r="D127" s="50"/>
      <c r="E127" s="182">
        <v>25368.800000000003</v>
      </c>
      <c r="G127" s="50" t="s">
        <v>162</v>
      </c>
      <c r="H127" s="50"/>
      <c r="I127" s="50"/>
      <c r="J127" s="182">
        <v>25507.900000000005</v>
      </c>
      <c r="K127" s="178"/>
      <c r="L127" s="443"/>
      <c r="N127" s="88"/>
      <c r="O127" s="88"/>
      <c r="P127" s="88"/>
      <c r="R127" s="88"/>
    </row>
    <row r="128" spans="1:18" ht="15.75">
      <c r="A128" s="178" t="s">
        <v>18</v>
      </c>
      <c r="B128" s="50" t="s">
        <v>37</v>
      </c>
      <c r="C128" s="50"/>
      <c r="D128" s="50"/>
      <c r="E128" s="182">
        <v>25036.800000000007</v>
      </c>
      <c r="G128" s="50" t="s">
        <v>856</v>
      </c>
      <c r="H128" s="50"/>
      <c r="I128" s="50"/>
      <c r="J128" s="182">
        <v>25126.399999999994</v>
      </c>
      <c r="K128" s="178"/>
      <c r="L128" s="443"/>
      <c r="N128" s="88"/>
      <c r="O128" s="88"/>
      <c r="P128" s="88"/>
      <c r="R128" s="88"/>
    </row>
    <row r="129" spans="1:18" ht="15.75">
      <c r="A129" s="178" t="s">
        <v>20</v>
      </c>
      <c r="B129" s="50" t="s">
        <v>33</v>
      </c>
      <c r="C129" s="50"/>
      <c r="D129" s="50"/>
      <c r="E129" s="182">
        <v>24935.500000000004</v>
      </c>
      <c r="G129" s="50" t="s">
        <v>821</v>
      </c>
      <c r="H129" s="50"/>
      <c r="I129" s="50"/>
      <c r="J129" s="182">
        <v>24790.400000000005</v>
      </c>
      <c r="K129" s="178"/>
      <c r="L129" s="443"/>
      <c r="N129" s="88"/>
      <c r="O129" s="88"/>
      <c r="P129" s="88"/>
      <c r="R129" s="88"/>
    </row>
    <row r="130" spans="1:18" ht="15.75">
      <c r="A130" s="178" t="s">
        <v>22</v>
      </c>
      <c r="B130" s="50" t="s">
        <v>25</v>
      </c>
      <c r="C130" s="50"/>
      <c r="D130" s="50"/>
      <c r="E130" s="182">
        <v>24733.800000000007</v>
      </c>
      <c r="G130" s="50" t="s">
        <v>27</v>
      </c>
      <c r="H130" s="50"/>
      <c r="I130" s="185"/>
      <c r="J130" s="182">
        <v>24668.700000000004</v>
      </c>
      <c r="K130" s="178"/>
      <c r="L130" s="443"/>
      <c r="N130" s="88"/>
      <c r="O130" s="88"/>
      <c r="P130" s="88"/>
      <c r="R130" s="88"/>
    </row>
    <row r="131" spans="1:18" ht="15.75">
      <c r="A131" s="189" t="s">
        <v>24</v>
      </c>
      <c r="B131" s="190" t="s">
        <v>9</v>
      </c>
      <c r="C131" s="203"/>
      <c r="D131" s="203"/>
      <c r="E131" s="191">
        <v>23675.30000000001</v>
      </c>
      <c r="F131" s="201"/>
      <c r="G131" s="50" t="s">
        <v>830</v>
      </c>
      <c r="H131" s="50"/>
      <c r="I131" s="50"/>
      <c r="J131" s="182">
        <v>24658.400000000001</v>
      </c>
      <c r="K131" s="186"/>
      <c r="L131" s="443"/>
      <c r="N131" s="88"/>
      <c r="O131" s="88"/>
      <c r="P131" s="88"/>
      <c r="R131" s="88"/>
    </row>
    <row r="132" spans="1:18" ht="15.75">
      <c r="A132" s="192" t="s">
        <v>26</v>
      </c>
      <c r="B132" s="193" t="s">
        <v>158</v>
      </c>
      <c r="C132" s="193"/>
      <c r="D132" s="193"/>
      <c r="E132" s="194">
        <v>23531</v>
      </c>
      <c r="G132" s="50" t="s">
        <v>801</v>
      </c>
      <c r="H132" s="124"/>
      <c r="I132" s="124"/>
      <c r="J132" s="182">
        <v>24202.700000000012</v>
      </c>
      <c r="K132" s="178"/>
      <c r="L132" s="443"/>
      <c r="N132" s="88"/>
      <c r="O132" s="88"/>
      <c r="P132" s="88"/>
      <c r="R132" s="88"/>
    </row>
    <row r="133" spans="1:18" ht="15.75">
      <c r="A133" s="178" t="s">
        <v>28</v>
      </c>
      <c r="B133" s="185" t="s">
        <v>6</v>
      </c>
      <c r="C133" s="185"/>
      <c r="D133" s="185"/>
      <c r="E133" s="184">
        <v>23004.35</v>
      </c>
      <c r="G133" s="187" t="s">
        <v>822</v>
      </c>
      <c r="H133" s="187"/>
      <c r="I133" s="187"/>
      <c r="J133" s="188">
        <v>24009.299999999992</v>
      </c>
      <c r="K133" s="178"/>
      <c r="L133" s="443"/>
      <c r="N133" s="88"/>
      <c r="O133" s="88"/>
      <c r="P133" s="88"/>
      <c r="R133" s="88"/>
    </row>
    <row r="134" spans="1:18" ht="15.75">
      <c r="A134" s="178" t="s">
        <v>30</v>
      </c>
      <c r="B134" s="185" t="s">
        <v>144</v>
      </c>
      <c r="C134" s="185"/>
      <c r="D134" s="185"/>
      <c r="E134" s="184">
        <v>20555.5</v>
      </c>
      <c r="G134" s="50" t="s">
        <v>153</v>
      </c>
      <c r="H134" s="50"/>
      <c r="I134" s="50"/>
      <c r="J134" s="182">
        <v>23917.800000000007</v>
      </c>
      <c r="K134" s="178"/>
      <c r="L134" s="443"/>
      <c r="N134" s="88"/>
      <c r="O134" s="88"/>
      <c r="P134" s="206"/>
      <c r="R134" s="88"/>
    </row>
    <row r="135" spans="1:18" ht="15.75">
      <c r="A135" s="178" t="s">
        <v>32</v>
      </c>
      <c r="B135" s="185" t="s">
        <v>29</v>
      </c>
      <c r="C135" s="185"/>
      <c r="D135" s="185"/>
      <c r="E135" s="184">
        <v>0</v>
      </c>
      <c r="G135" s="190" t="s">
        <v>155</v>
      </c>
      <c r="H135" s="207"/>
      <c r="I135" s="207"/>
      <c r="J135" s="191">
        <v>23847.500000000004</v>
      </c>
      <c r="K135" s="189"/>
      <c r="L135" s="443"/>
      <c r="N135" s="88"/>
      <c r="O135" s="88"/>
      <c r="P135" s="88"/>
      <c r="R135" s="88"/>
    </row>
    <row r="136" spans="1:18" ht="15.75">
      <c r="G136" s="185" t="s">
        <v>842</v>
      </c>
      <c r="H136" s="50"/>
      <c r="I136" s="50"/>
      <c r="J136" s="184">
        <v>23690.200000000004</v>
      </c>
      <c r="K136" s="178"/>
      <c r="L136" s="443"/>
      <c r="N136" s="88"/>
      <c r="O136" s="88"/>
      <c r="P136" s="88"/>
      <c r="R136" s="88"/>
    </row>
    <row r="137" spans="1:18" ht="18.75">
      <c r="A137" s="176" t="s">
        <v>1492</v>
      </c>
      <c r="G137" s="185" t="s">
        <v>1</v>
      </c>
      <c r="H137" s="185"/>
      <c r="I137" s="185"/>
      <c r="J137" s="184">
        <v>23461.599999999999</v>
      </c>
      <c r="K137" s="178"/>
      <c r="L137" s="443"/>
      <c r="N137" s="88"/>
      <c r="O137" s="88"/>
      <c r="P137" s="88"/>
      <c r="R137" s="88"/>
    </row>
    <row r="138" spans="1:18" ht="15.75">
      <c r="B138" s="124" t="s">
        <v>158</v>
      </c>
      <c r="E138" s="173">
        <v>3639.2999999999993</v>
      </c>
      <c r="G138" s="185" t="s">
        <v>826</v>
      </c>
      <c r="H138" s="185"/>
      <c r="I138" s="185"/>
      <c r="J138" s="184">
        <v>23161.80000000001</v>
      </c>
      <c r="K138" s="178"/>
      <c r="L138" s="443"/>
      <c r="N138" s="88"/>
      <c r="O138" s="88"/>
      <c r="P138" s="88"/>
      <c r="R138" s="88"/>
    </row>
    <row r="139" spans="1:18" ht="15.75">
      <c r="B139" s="50" t="s">
        <v>863</v>
      </c>
      <c r="C139" s="50"/>
      <c r="D139" s="50"/>
      <c r="E139" s="174">
        <v>1790.9999999999998</v>
      </c>
      <c r="G139" s="185" t="s">
        <v>844</v>
      </c>
      <c r="H139" s="185"/>
      <c r="I139" s="185"/>
      <c r="J139" s="184">
        <v>22889.300000000007</v>
      </c>
      <c r="K139" s="178"/>
      <c r="L139" s="443"/>
      <c r="N139" s="88"/>
      <c r="O139" s="88"/>
      <c r="P139" s="88"/>
      <c r="R139" s="88"/>
    </row>
    <row r="140" spans="1:18" ht="15.75">
      <c r="B140" s="50"/>
      <c r="C140" s="50"/>
      <c r="D140" s="50"/>
      <c r="E140" s="182"/>
      <c r="G140" s="185" t="s">
        <v>855</v>
      </c>
      <c r="H140" s="185"/>
      <c r="I140" s="185"/>
      <c r="J140" s="184">
        <v>22652.600000000006</v>
      </c>
      <c r="K140" s="178"/>
      <c r="L140" s="443"/>
      <c r="N140" s="206"/>
      <c r="O140" s="88"/>
      <c r="P140" s="88"/>
      <c r="R140" s="88"/>
    </row>
    <row r="141" spans="1:18" ht="15.75">
      <c r="A141" s="50" t="s">
        <v>1531</v>
      </c>
      <c r="B141" s="50"/>
      <c r="C141" s="50"/>
      <c r="D141" s="50"/>
      <c r="E141" s="182"/>
      <c r="G141" s="185" t="s">
        <v>836</v>
      </c>
      <c r="H141" s="185"/>
      <c r="I141" s="185"/>
      <c r="J141" s="184">
        <v>22650.849999999991</v>
      </c>
      <c r="K141" s="178"/>
      <c r="L141" s="443"/>
      <c r="N141" s="88"/>
      <c r="O141" s="88"/>
      <c r="P141" s="88"/>
      <c r="R141" s="88"/>
    </row>
    <row r="142" spans="1:18" ht="15.75">
      <c r="B142" s="50"/>
      <c r="C142" s="50"/>
      <c r="D142" s="50"/>
      <c r="E142" s="182"/>
      <c r="G142" s="185" t="s">
        <v>837</v>
      </c>
      <c r="H142" s="185"/>
      <c r="I142" s="185"/>
      <c r="J142" s="184">
        <v>22556.9</v>
      </c>
      <c r="K142" s="178"/>
      <c r="L142" s="443"/>
      <c r="N142" s="88"/>
      <c r="O142" s="88"/>
      <c r="P142" s="88"/>
      <c r="R142" s="88"/>
    </row>
    <row r="143" spans="1:18" ht="15.75">
      <c r="B143" s="50"/>
      <c r="C143" s="50"/>
      <c r="D143" s="50"/>
      <c r="E143" s="182"/>
      <c r="G143" s="185" t="s">
        <v>13</v>
      </c>
      <c r="H143" s="185"/>
      <c r="I143" s="185"/>
      <c r="J143" s="184">
        <v>22416.200000000004</v>
      </c>
      <c r="K143" s="178"/>
      <c r="L143" s="443"/>
      <c r="N143" s="88"/>
      <c r="O143" s="88"/>
      <c r="P143" s="88"/>
      <c r="R143" s="88"/>
    </row>
    <row r="144" spans="1:18" ht="15.75">
      <c r="B144" s="50"/>
      <c r="C144" s="50"/>
      <c r="D144" s="50"/>
      <c r="E144" s="182"/>
      <c r="G144" s="185" t="s">
        <v>806</v>
      </c>
      <c r="H144" s="50"/>
      <c r="I144" s="50"/>
      <c r="J144" s="184">
        <v>22388.400000000001</v>
      </c>
      <c r="K144" s="178"/>
      <c r="L144" s="443"/>
      <c r="N144" s="88"/>
      <c r="O144" s="88"/>
      <c r="P144" s="88"/>
      <c r="R144" s="88"/>
    </row>
    <row r="145" spans="1:21" ht="15.75">
      <c r="B145" s="50"/>
      <c r="C145" s="50"/>
      <c r="D145" s="50"/>
      <c r="E145" s="182"/>
      <c r="G145" s="185" t="s">
        <v>23</v>
      </c>
      <c r="H145" s="185"/>
      <c r="I145" s="185"/>
      <c r="J145" s="184">
        <v>22129.3</v>
      </c>
      <c r="K145" s="178"/>
      <c r="L145" s="443"/>
      <c r="N145" s="88"/>
      <c r="O145" s="88"/>
      <c r="P145" s="88"/>
      <c r="R145" s="88"/>
    </row>
    <row r="146" spans="1:21" ht="15.75">
      <c r="B146" s="50"/>
      <c r="C146" s="50"/>
      <c r="D146" s="50"/>
      <c r="E146" s="182"/>
      <c r="G146" s="185" t="s">
        <v>847</v>
      </c>
      <c r="H146" s="185"/>
      <c r="I146" s="185"/>
      <c r="J146" s="184">
        <v>21386.699999999997</v>
      </c>
      <c r="K146" s="178"/>
      <c r="L146" s="443"/>
      <c r="N146" s="88"/>
      <c r="O146" s="88"/>
      <c r="P146" s="88"/>
      <c r="R146" s="88"/>
    </row>
    <row r="147" spans="1:21" ht="15.75">
      <c r="B147" s="50"/>
      <c r="C147" s="50"/>
      <c r="D147" s="50"/>
      <c r="E147" s="182"/>
      <c r="G147" s="185" t="s">
        <v>156</v>
      </c>
      <c r="H147" s="185"/>
      <c r="I147" s="185"/>
      <c r="J147" s="184">
        <v>21376.699999999997</v>
      </c>
      <c r="K147" s="178"/>
      <c r="L147" s="443"/>
      <c r="N147" s="88"/>
      <c r="O147" s="88"/>
      <c r="P147" s="88"/>
      <c r="R147" s="88"/>
    </row>
    <row r="148" spans="1:21" ht="15.75">
      <c r="B148" s="50"/>
      <c r="C148" s="50"/>
      <c r="D148" s="50"/>
      <c r="E148" s="182"/>
      <c r="G148" s="185" t="s">
        <v>828</v>
      </c>
      <c r="H148" s="185"/>
      <c r="I148" s="185"/>
      <c r="J148" s="184">
        <v>21320.950000000004</v>
      </c>
      <c r="K148" s="178"/>
      <c r="L148" s="443"/>
      <c r="N148" s="88"/>
      <c r="O148" s="88"/>
      <c r="P148" s="88"/>
      <c r="R148" s="88"/>
    </row>
    <row r="149" spans="1:21" ht="15.75">
      <c r="B149" s="50"/>
      <c r="C149" s="50"/>
      <c r="D149" s="50"/>
      <c r="E149" s="182"/>
      <c r="G149" s="185" t="s">
        <v>807</v>
      </c>
      <c r="H149" s="185"/>
      <c r="I149" s="185"/>
      <c r="J149" s="184">
        <v>21239.9</v>
      </c>
      <c r="K149" s="178"/>
      <c r="L149" s="443"/>
      <c r="N149" s="88"/>
      <c r="O149" s="88"/>
      <c r="P149" s="88"/>
      <c r="R149" s="88"/>
    </row>
    <row r="150" spans="1:21" ht="15.75">
      <c r="B150" s="50"/>
      <c r="C150" s="50"/>
      <c r="D150" s="50"/>
      <c r="E150" s="182"/>
      <c r="G150" s="185" t="s">
        <v>15</v>
      </c>
      <c r="H150" s="185"/>
      <c r="I150" s="185"/>
      <c r="J150" s="184">
        <v>21141.100000000002</v>
      </c>
      <c r="K150" s="178"/>
      <c r="L150" s="443"/>
      <c r="N150" s="88"/>
      <c r="O150" s="88"/>
      <c r="P150" s="88"/>
      <c r="R150" s="88"/>
    </row>
    <row r="151" spans="1:21" ht="15.75">
      <c r="B151" s="50"/>
      <c r="C151" s="50"/>
      <c r="D151" s="50"/>
      <c r="E151" s="182"/>
      <c r="G151" s="185" t="s">
        <v>861</v>
      </c>
      <c r="H151" s="185"/>
      <c r="I151" s="185"/>
      <c r="J151" s="184">
        <v>20196.700000000008</v>
      </c>
      <c r="K151" s="178"/>
      <c r="L151" s="443"/>
      <c r="N151" s="88"/>
      <c r="O151" s="88"/>
      <c r="P151" s="88"/>
      <c r="R151" s="88"/>
    </row>
    <row r="152" spans="1:21" ht="15.75">
      <c r="B152" s="50"/>
      <c r="C152" s="50"/>
      <c r="D152" s="50"/>
      <c r="E152" s="182"/>
      <c r="G152" s="185" t="s">
        <v>35</v>
      </c>
      <c r="H152" s="185"/>
      <c r="I152" s="185"/>
      <c r="J152" s="184">
        <v>19606.7</v>
      </c>
      <c r="K152" s="178"/>
      <c r="L152" s="443"/>
      <c r="N152" s="88"/>
      <c r="O152" s="88"/>
      <c r="P152" s="88"/>
      <c r="R152" s="88"/>
    </row>
    <row r="153" spans="1:21" ht="15.75">
      <c r="B153" s="50"/>
      <c r="C153" s="50"/>
      <c r="D153" s="50"/>
      <c r="E153" s="182"/>
      <c r="G153" s="203" t="s">
        <v>4</v>
      </c>
      <c r="H153" s="203"/>
      <c r="I153" s="203"/>
      <c r="J153" s="202">
        <v>18877.3</v>
      </c>
      <c r="K153" s="189"/>
      <c r="L153" s="443"/>
      <c r="N153" s="88"/>
      <c r="O153" s="88"/>
      <c r="P153" s="88"/>
      <c r="R153" s="88"/>
    </row>
    <row r="154" spans="1:21" ht="15.75">
      <c r="B154" s="50"/>
      <c r="C154" s="50"/>
      <c r="D154" s="50"/>
      <c r="E154" s="182"/>
      <c r="G154" s="205" t="s">
        <v>857</v>
      </c>
      <c r="H154" s="205"/>
      <c r="I154" s="205"/>
      <c r="J154" s="204">
        <v>18684.25</v>
      </c>
      <c r="K154" s="178"/>
      <c r="L154" s="443"/>
      <c r="N154" s="88"/>
      <c r="O154" s="88"/>
      <c r="P154" s="88"/>
      <c r="R154" s="88"/>
    </row>
    <row r="155" spans="1:21" ht="15.75">
      <c r="B155" s="50"/>
      <c r="C155" s="50"/>
      <c r="D155" s="50"/>
      <c r="E155" s="182"/>
      <c r="L155" s="443"/>
      <c r="N155" s="88"/>
      <c r="O155" s="206"/>
      <c r="P155" s="88"/>
      <c r="R155" s="88"/>
    </row>
    <row r="156" spans="1:21" ht="15.75">
      <c r="B156" s="50"/>
      <c r="C156" s="50"/>
      <c r="D156" s="50"/>
      <c r="E156" s="182"/>
      <c r="L156" s="443"/>
      <c r="N156" s="88"/>
      <c r="O156" s="88"/>
      <c r="P156" s="88"/>
      <c r="R156" s="88"/>
    </row>
    <row r="157" spans="1:21" s="280" customFormat="1" ht="25.5">
      <c r="B157" s="175" t="s">
        <v>2177</v>
      </c>
      <c r="C157" s="305"/>
      <c r="D157" s="305"/>
      <c r="E157" s="182"/>
      <c r="G157" s="305"/>
      <c r="L157" s="443"/>
      <c r="N157" s="313"/>
      <c r="O157" s="313"/>
      <c r="P157" s="313"/>
      <c r="R157" s="313"/>
    </row>
    <row r="158" spans="1:21" s="280" customFormat="1" ht="20.25">
      <c r="B158" s="389" t="s">
        <v>1680</v>
      </c>
      <c r="C158" s="390"/>
      <c r="D158" s="391"/>
      <c r="F158" s="392"/>
      <c r="G158" s="392"/>
      <c r="H158" s="393"/>
      <c r="I158" s="393"/>
      <c r="K158" s="393"/>
      <c r="L158" s="389" t="s">
        <v>1681</v>
      </c>
      <c r="M158" s="393"/>
      <c r="O158" s="393"/>
      <c r="P158" s="389" t="s">
        <v>1683</v>
      </c>
      <c r="Q158" s="393"/>
      <c r="R158" s="393"/>
      <c r="S158" s="390"/>
      <c r="T158" s="393"/>
      <c r="U158" s="389" t="s">
        <v>2056</v>
      </c>
    </row>
    <row r="159" spans="1:21" s="280" customFormat="1" ht="20.25">
      <c r="B159" s="389"/>
      <c r="C159" s="390"/>
      <c r="D159" s="391"/>
      <c r="F159" s="392"/>
      <c r="G159" s="392"/>
      <c r="H159" s="393"/>
      <c r="I159" s="393"/>
      <c r="K159" s="393"/>
      <c r="L159" s="389"/>
      <c r="M159" s="393"/>
      <c r="O159" s="393"/>
      <c r="P159" s="389"/>
      <c r="Q159" s="393"/>
      <c r="R159" s="393"/>
      <c r="S159" s="390"/>
      <c r="T159" s="393"/>
      <c r="U159" s="389"/>
    </row>
    <row r="160" spans="1:21" s="280" customFormat="1" ht="15.75">
      <c r="A160" s="394" t="s">
        <v>0</v>
      </c>
      <c r="B160" s="179" t="s">
        <v>154</v>
      </c>
      <c r="C160" s="306"/>
      <c r="D160" s="305"/>
      <c r="E160" s="94">
        <v>20951.199999999993</v>
      </c>
      <c r="F160" s="394" t="s">
        <v>0</v>
      </c>
      <c r="G160" s="418" t="s">
        <v>155</v>
      </c>
      <c r="H160" s="305"/>
      <c r="I160" s="305"/>
      <c r="J160" s="94">
        <v>21687.899999999998</v>
      </c>
      <c r="K160" s="394" t="s">
        <v>0</v>
      </c>
      <c r="L160" s="418" t="s">
        <v>806</v>
      </c>
      <c r="M160" s="305"/>
      <c r="N160" s="94">
        <v>18755.500000000011</v>
      </c>
      <c r="O160" s="394" t="s">
        <v>0</v>
      </c>
      <c r="P160" s="427" t="s">
        <v>3897</v>
      </c>
      <c r="Q160" s="397"/>
      <c r="R160" s="305"/>
      <c r="S160" s="94">
        <v>17703.699999999997</v>
      </c>
      <c r="U160" s="313"/>
    </row>
    <row r="161" spans="1:21" s="280" customFormat="1" ht="15.75">
      <c r="A161" s="394" t="s">
        <v>2</v>
      </c>
      <c r="B161" s="395" t="s">
        <v>851</v>
      </c>
      <c r="C161" s="306"/>
      <c r="D161" s="305"/>
      <c r="E161" s="94">
        <v>20056.299999999992</v>
      </c>
      <c r="F161" s="394" t="s">
        <v>2</v>
      </c>
      <c r="G161" s="179" t="s">
        <v>822</v>
      </c>
      <c r="H161" s="305"/>
      <c r="I161" s="305"/>
      <c r="J161" s="94">
        <v>20501.200000000004</v>
      </c>
      <c r="K161" s="394" t="s">
        <v>2</v>
      </c>
      <c r="L161" s="179" t="s">
        <v>23</v>
      </c>
      <c r="M161" s="305"/>
      <c r="N161" s="94">
        <v>17455.3</v>
      </c>
      <c r="O161" s="394" t="s">
        <v>2</v>
      </c>
      <c r="P161" s="428" t="s">
        <v>1844</v>
      </c>
      <c r="Q161" s="306"/>
      <c r="R161" s="305"/>
      <c r="S161" s="94">
        <v>17278.000000000004</v>
      </c>
      <c r="U161" s="313"/>
    </row>
    <row r="162" spans="1:21" s="280" customFormat="1" ht="15.75">
      <c r="A162" s="396" t="s">
        <v>3</v>
      </c>
      <c r="B162" s="395" t="s">
        <v>25</v>
      </c>
      <c r="C162" s="306"/>
      <c r="D162" s="305"/>
      <c r="E162" s="94">
        <v>18624.300000000007</v>
      </c>
      <c r="F162" s="396" t="s">
        <v>3</v>
      </c>
      <c r="G162" s="419" t="s">
        <v>852</v>
      </c>
      <c r="H162" s="305"/>
      <c r="I162" s="305"/>
      <c r="J162" s="405">
        <v>19707.000000000004</v>
      </c>
      <c r="K162" s="396" t="s">
        <v>3</v>
      </c>
      <c r="L162" s="419" t="s">
        <v>15</v>
      </c>
      <c r="M162" s="305"/>
      <c r="N162" s="405">
        <v>17048.599999999995</v>
      </c>
      <c r="O162" s="396" t="s">
        <v>3</v>
      </c>
      <c r="P162" s="427" t="s">
        <v>1837</v>
      </c>
      <c r="Q162" s="397"/>
      <c r="R162" s="305"/>
      <c r="S162" s="405">
        <v>17125.799999999992</v>
      </c>
      <c r="U162" s="313"/>
    </row>
    <row r="163" spans="1:21" s="280" customFormat="1" ht="15.75">
      <c r="A163" s="396" t="s">
        <v>5</v>
      </c>
      <c r="B163" s="395" t="s">
        <v>141</v>
      </c>
      <c r="C163" s="306"/>
      <c r="D163" s="305"/>
      <c r="E163" s="94">
        <v>18601.599999999999</v>
      </c>
      <c r="F163" s="396" t="s">
        <v>5</v>
      </c>
      <c r="G163" s="409"/>
      <c r="H163" s="193"/>
      <c r="I163" s="193"/>
      <c r="J163" s="410">
        <v>18822.599999999995</v>
      </c>
      <c r="K163" s="406" t="s">
        <v>5</v>
      </c>
      <c r="L163" s="423" t="s">
        <v>844</v>
      </c>
      <c r="M163" s="193"/>
      <c r="N163" s="410">
        <v>16724.100000000002</v>
      </c>
      <c r="O163" s="406" t="s">
        <v>5</v>
      </c>
      <c r="P163" s="429" t="s">
        <v>1850</v>
      </c>
      <c r="Q163" s="420"/>
      <c r="R163" s="193"/>
      <c r="S163" s="410">
        <v>16998.2</v>
      </c>
      <c r="U163" s="313"/>
    </row>
    <row r="164" spans="1:21" s="280" customFormat="1" ht="15.75">
      <c r="A164" s="394" t="s">
        <v>7</v>
      </c>
      <c r="B164" s="395" t="s">
        <v>21</v>
      </c>
      <c r="C164" s="306"/>
      <c r="D164" s="305"/>
      <c r="E164" s="94">
        <v>18598.399999999998</v>
      </c>
      <c r="F164" s="394" t="s">
        <v>7</v>
      </c>
      <c r="G164" s="407"/>
      <c r="H164" s="305"/>
      <c r="I164" s="305"/>
      <c r="J164" s="94">
        <v>17692.100000000002</v>
      </c>
      <c r="K164" s="394" t="s">
        <v>7</v>
      </c>
      <c r="L164" s="395" t="s">
        <v>855</v>
      </c>
      <c r="M164" s="305"/>
      <c r="N164" s="94">
        <v>16654.200000000012</v>
      </c>
      <c r="O164" s="394" t="s">
        <v>7</v>
      </c>
      <c r="P164" s="106" t="s">
        <v>1857</v>
      </c>
      <c r="Q164" s="306"/>
      <c r="R164" s="305"/>
      <c r="S164" s="94">
        <v>16488.799999999992</v>
      </c>
      <c r="U164" s="313"/>
    </row>
    <row r="165" spans="1:21" s="280" customFormat="1" ht="15.75">
      <c r="A165" s="394" t="s">
        <v>8</v>
      </c>
      <c r="B165" s="395" t="s">
        <v>873</v>
      </c>
      <c r="C165" s="306"/>
      <c r="D165" s="305"/>
      <c r="E165" s="94">
        <v>18530.000000000004</v>
      </c>
      <c r="F165" s="394" t="s">
        <v>8</v>
      </c>
      <c r="G165" s="407"/>
      <c r="H165" s="305"/>
      <c r="I165" s="305"/>
      <c r="J165" s="94">
        <v>17548.30000000001</v>
      </c>
      <c r="K165" s="394" t="s">
        <v>8</v>
      </c>
      <c r="L165" s="395" t="s">
        <v>807</v>
      </c>
      <c r="M165" s="305"/>
      <c r="N165" s="94">
        <v>16463.699999999993</v>
      </c>
      <c r="O165" s="394" t="s">
        <v>8</v>
      </c>
      <c r="P165" s="106" t="s">
        <v>1855</v>
      </c>
      <c r="Q165" s="306"/>
      <c r="R165" s="305"/>
      <c r="S165" s="94">
        <v>16319.299999999996</v>
      </c>
      <c r="U165" s="313"/>
    </row>
    <row r="166" spans="1:21" s="280" customFormat="1" ht="15.75">
      <c r="A166" s="394" t="s">
        <v>10</v>
      </c>
      <c r="B166" s="395" t="s">
        <v>31</v>
      </c>
      <c r="C166" s="306"/>
      <c r="D166" s="305"/>
      <c r="E166" s="94">
        <v>18466.900000000001</v>
      </c>
      <c r="F166" s="394" t="s">
        <v>10</v>
      </c>
      <c r="G166" s="407"/>
      <c r="H166" s="305"/>
      <c r="I166" s="305"/>
      <c r="J166" s="94">
        <v>16877.2</v>
      </c>
      <c r="K166" s="394" t="s">
        <v>10</v>
      </c>
      <c r="L166" s="395" t="s">
        <v>842</v>
      </c>
      <c r="M166" s="305"/>
      <c r="N166" s="94">
        <v>15996.699999999999</v>
      </c>
      <c r="O166" s="394" t="s">
        <v>10</v>
      </c>
      <c r="P166" s="106" t="s">
        <v>1856</v>
      </c>
      <c r="Q166" s="306"/>
      <c r="R166" s="305"/>
      <c r="S166" s="94">
        <v>16270.5</v>
      </c>
      <c r="U166" s="313"/>
    </row>
    <row r="167" spans="1:21" s="280" customFormat="1" ht="15.75">
      <c r="A167" s="394" t="s">
        <v>12</v>
      </c>
      <c r="B167" s="395" t="s">
        <v>33</v>
      </c>
      <c r="C167" s="306"/>
      <c r="D167" s="305"/>
      <c r="E167" s="94">
        <v>18147.400000000001</v>
      </c>
      <c r="F167" s="394" t="s">
        <v>12</v>
      </c>
      <c r="G167" s="407"/>
      <c r="H167" s="305"/>
      <c r="I167" s="305"/>
      <c r="J167" s="94">
        <v>16659.3</v>
      </c>
      <c r="K167" s="394" t="s">
        <v>12</v>
      </c>
      <c r="L167" s="402" t="s">
        <v>35</v>
      </c>
      <c r="M167" s="305"/>
      <c r="N167" s="94">
        <v>15382.4</v>
      </c>
      <c r="O167" s="394" t="s">
        <v>12</v>
      </c>
      <c r="P167" s="106" t="s">
        <v>1858</v>
      </c>
      <c r="Q167" s="306"/>
      <c r="R167" s="305"/>
      <c r="S167" s="94">
        <v>16211.600000000002</v>
      </c>
      <c r="U167" s="313"/>
    </row>
    <row r="168" spans="1:21" s="280" customFormat="1" ht="15.75">
      <c r="A168" s="394" t="s">
        <v>14</v>
      </c>
      <c r="B168" s="395" t="s">
        <v>142</v>
      </c>
      <c r="C168" s="306"/>
      <c r="D168" s="305"/>
      <c r="E168" s="94">
        <v>18036.499999999996</v>
      </c>
      <c r="F168" s="394" t="s">
        <v>14</v>
      </c>
      <c r="G168" s="407"/>
      <c r="H168" s="305"/>
      <c r="I168" s="305"/>
      <c r="J168" s="94">
        <v>16639.7</v>
      </c>
      <c r="K168" s="394" t="s">
        <v>14</v>
      </c>
      <c r="L168" s="402" t="s">
        <v>13</v>
      </c>
      <c r="M168" s="305"/>
      <c r="N168" s="94">
        <v>15380</v>
      </c>
      <c r="O168" s="394" t="s">
        <v>14</v>
      </c>
      <c r="P168" s="106" t="s">
        <v>1853</v>
      </c>
      <c r="Q168" s="306"/>
      <c r="R168" s="305"/>
      <c r="S168" s="94">
        <v>16194.300000000001</v>
      </c>
      <c r="U168" s="313"/>
    </row>
    <row r="169" spans="1:21" s="280" customFormat="1" ht="15.75">
      <c r="A169" s="394" t="s">
        <v>16</v>
      </c>
      <c r="B169" s="395" t="s">
        <v>817</v>
      </c>
      <c r="C169" s="306"/>
      <c r="D169" s="305"/>
      <c r="E169" s="94">
        <v>18007.600000000002</v>
      </c>
      <c r="F169" s="394" t="s">
        <v>16</v>
      </c>
      <c r="G169" s="407"/>
      <c r="H169" s="305"/>
      <c r="I169" s="305"/>
      <c r="J169" s="94">
        <v>16354.800000000001</v>
      </c>
      <c r="K169" s="394" t="s">
        <v>16</v>
      </c>
      <c r="L169" s="402" t="s">
        <v>836</v>
      </c>
      <c r="M169" s="305"/>
      <c r="N169" s="94">
        <v>15289.799999999996</v>
      </c>
      <c r="O169" s="394" t="s">
        <v>16</v>
      </c>
      <c r="P169" s="106" t="s">
        <v>1849</v>
      </c>
      <c r="Q169" s="306"/>
      <c r="R169" s="305"/>
      <c r="S169" s="94">
        <v>16077.500000000002</v>
      </c>
      <c r="U169" s="313"/>
    </row>
    <row r="170" spans="1:21" s="280" customFormat="1" ht="15.75">
      <c r="A170" s="394" t="s">
        <v>18</v>
      </c>
      <c r="B170" s="395" t="s">
        <v>17</v>
      </c>
      <c r="C170" s="397"/>
      <c r="D170" s="305"/>
      <c r="E170" s="94">
        <v>17731.899999999994</v>
      </c>
      <c r="F170" s="394" t="s">
        <v>18</v>
      </c>
      <c r="G170" s="407"/>
      <c r="H170" s="305"/>
      <c r="I170" s="305"/>
      <c r="J170" s="94">
        <v>16172.8</v>
      </c>
      <c r="K170" s="394" t="s">
        <v>18</v>
      </c>
      <c r="L170" s="395" t="s">
        <v>826</v>
      </c>
      <c r="M170" s="305"/>
      <c r="N170" s="94">
        <v>14736.700000000004</v>
      </c>
      <c r="O170" s="394" t="s">
        <v>18</v>
      </c>
      <c r="P170" s="106" t="s">
        <v>1852</v>
      </c>
      <c r="Q170" s="306"/>
      <c r="R170" s="305"/>
      <c r="S170" s="94">
        <v>15971.6</v>
      </c>
      <c r="U170" s="313"/>
    </row>
    <row r="171" spans="1:21" s="280" customFormat="1" ht="15.75">
      <c r="A171" s="394" t="s">
        <v>20</v>
      </c>
      <c r="B171" s="395" t="s">
        <v>11</v>
      </c>
      <c r="C171" s="306"/>
      <c r="D171" s="305"/>
      <c r="E171" s="94">
        <v>17468.600000000006</v>
      </c>
      <c r="F171" s="394" t="s">
        <v>20</v>
      </c>
      <c r="G171" s="407"/>
      <c r="H171" s="305"/>
      <c r="I171" s="305"/>
      <c r="J171" s="94">
        <v>16167.600000000006</v>
      </c>
      <c r="K171" s="394" t="s">
        <v>20</v>
      </c>
      <c r="L171" s="402" t="s">
        <v>828</v>
      </c>
      <c r="M171" s="305"/>
      <c r="N171" s="94">
        <v>14584.75</v>
      </c>
      <c r="O171" s="394" t="s">
        <v>20</v>
      </c>
      <c r="P171" s="106" t="s">
        <v>1873</v>
      </c>
      <c r="Q171" s="306"/>
      <c r="R171" s="305"/>
      <c r="S171" s="94">
        <v>15731.300000000001</v>
      </c>
      <c r="U171" s="313"/>
    </row>
    <row r="172" spans="1:21" s="280" customFormat="1" ht="15.75">
      <c r="A172" s="394" t="s">
        <v>22</v>
      </c>
      <c r="B172" s="395" t="s">
        <v>19</v>
      </c>
      <c r="C172" s="306"/>
      <c r="D172" s="305"/>
      <c r="E172" s="94">
        <v>17010.499999999996</v>
      </c>
      <c r="F172" s="394" t="s">
        <v>22</v>
      </c>
      <c r="G172" s="407"/>
      <c r="H172" s="305"/>
      <c r="I172" s="305"/>
      <c r="J172" s="94">
        <v>16079.4</v>
      </c>
      <c r="K172" s="394" t="s">
        <v>22</v>
      </c>
      <c r="L172" s="395" t="s">
        <v>156</v>
      </c>
      <c r="M172" s="305"/>
      <c r="N172" s="94">
        <v>14287.150000000003</v>
      </c>
      <c r="O172" s="394" t="s">
        <v>22</v>
      </c>
      <c r="P172" s="106" t="s">
        <v>1842</v>
      </c>
      <c r="Q172" s="306"/>
      <c r="R172" s="305"/>
      <c r="S172" s="94">
        <v>15658.599999999993</v>
      </c>
      <c r="U172" s="313"/>
    </row>
    <row r="173" spans="1:21" s="280" customFormat="1" ht="15.75">
      <c r="A173" s="398" t="s">
        <v>24</v>
      </c>
      <c r="B173" s="399" t="s">
        <v>143</v>
      </c>
      <c r="C173" s="400"/>
      <c r="D173" s="305"/>
      <c r="E173" s="401">
        <v>16724.75</v>
      </c>
      <c r="F173" s="398" t="s">
        <v>24</v>
      </c>
      <c r="G173" s="411"/>
      <c r="H173" s="305"/>
      <c r="I173" s="305"/>
      <c r="J173" s="401">
        <v>15976.699999999997</v>
      </c>
      <c r="K173" s="398" t="s">
        <v>24</v>
      </c>
      <c r="L173" s="421" t="s">
        <v>4</v>
      </c>
      <c r="M173" s="305"/>
      <c r="N173" s="401">
        <v>14192.399999999998</v>
      </c>
      <c r="O173" s="396" t="s">
        <v>24</v>
      </c>
      <c r="P173" s="106" t="s">
        <v>1854</v>
      </c>
      <c r="Q173" s="306"/>
      <c r="R173" s="305"/>
      <c r="S173" s="94">
        <v>15584.250000000002</v>
      </c>
      <c r="U173" s="313"/>
    </row>
    <row r="174" spans="1:21" s="280" customFormat="1" ht="15.75">
      <c r="A174" s="398" t="s">
        <v>26</v>
      </c>
      <c r="B174" s="190" t="s">
        <v>39</v>
      </c>
      <c r="C174" s="400"/>
      <c r="D174" s="193"/>
      <c r="E174" s="401">
        <v>16660.899999999998</v>
      </c>
      <c r="F174" s="398" t="s">
        <v>26</v>
      </c>
      <c r="G174" s="430" t="s">
        <v>27</v>
      </c>
      <c r="H174" s="193"/>
      <c r="I174" s="193"/>
      <c r="J174" s="410">
        <v>15975.400000000001</v>
      </c>
      <c r="K174" s="398" t="s">
        <v>26</v>
      </c>
      <c r="L174" s="717" t="s">
        <v>1</v>
      </c>
      <c r="M174" s="193"/>
      <c r="N174" s="410">
        <v>13602.200000000004</v>
      </c>
      <c r="O174" s="396" t="s">
        <v>26</v>
      </c>
      <c r="P174" s="106" t="s">
        <v>1848</v>
      </c>
      <c r="Q174" s="306"/>
      <c r="R174" s="305"/>
      <c r="S174" s="94">
        <v>15503</v>
      </c>
      <c r="T174" s="291"/>
      <c r="U174" s="313"/>
    </row>
    <row r="175" spans="1:21" s="280" customFormat="1" ht="15.75">
      <c r="A175" s="394" t="s">
        <v>28</v>
      </c>
      <c r="B175" s="185" t="s">
        <v>37</v>
      </c>
      <c r="C175" s="397"/>
      <c r="D175" s="305"/>
      <c r="E175" s="94">
        <v>16532.7</v>
      </c>
      <c r="F175" s="394" t="s">
        <v>28</v>
      </c>
      <c r="G175" s="185" t="s">
        <v>144</v>
      </c>
      <c r="H175" s="305"/>
      <c r="I175" s="305"/>
      <c r="J175" s="94">
        <v>15593.500000000004</v>
      </c>
      <c r="K175" s="394" t="s">
        <v>28</v>
      </c>
      <c r="L175" s="403" t="s">
        <v>837</v>
      </c>
      <c r="M175" s="305"/>
      <c r="N175" s="94">
        <v>12806.450000000004</v>
      </c>
      <c r="O175" s="394" t="s">
        <v>28</v>
      </c>
      <c r="P175" s="424" t="s">
        <v>1841</v>
      </c>
      <c r="Q175" s="397"/>
      <c r="R175" s="305"/>
      <c r="S175" s="94">
        <v>15002.899999999994</v>
      </c>
      <c r="T175" s="291"/>
      <c r="U175" s="313"/>
    </row>
    <row r="176" spans="1:21" s="280" customFormat="1" ht="15.75">
      <c r="A176" s="394" t="s">
        <v>30</v>
      </c>
      <c r="B176" s="403" t="s">
        <v>9</v>
      </c>
      <c r="C176" s="306"/>
      <c r="D176" s="305"/>
      <c r="E176" s="94">
        <v>16435.999999999993</v>
      </c>
      <c r="F176" s="394" t="s">
        <v>30</v>
      </c>
      <c r="G176" s="403" t="s">
        <v>801</v>
      </c>
      <c r="H176" s="305"/>
      <c r="I176" s="305"/>
      <c r="J176" s="94">
        <v>14515.1</v>
      </c>
      <c r="K176" s="394" t="s">
        <v>30</v>
      </c>
      <c r="L176" s="403" t="s">
        <v>861</v>
      </c>
      <c r="M176" s="305"/>
      <c r="N176" s="94">
        <v>12710.100000000002</v>
      </c>
      <c r="O176" s="394" t="s">
        <v>30</v>
      </c>
      <c r="P176" s="106" t="s">
        <v>1847</v>
      </c>
      <c r="Q176" s="306"/>
      <c r="R176" s="305"/>
      <c r="S176" s="94">
        <v>14961.499999999998</v>
      </c>
      <c r="T176" s="291"/>
      <c r="U176" s="313"/>
    </row>
    <row r="177" spans="1:21" s="280" customFormat="1" ht="15.75">
      <c r="A177" s="396" t="s">
        <v>32</v>
      </c>
      <c r="B177" s="404" t="s">
        <v>158</v>
      </c>
      <c r="C177" s="397"/>
      <c r="D177" s="305"/>
      <c r="E177" s="405">
        <v>16093.8</v>
      </c>
      <c r="F177" s="396" t="s">
        <v>32</v>
      </c>
      <c r="G177" s="404" t="s">
        <v>29</v>
      </c>
      <c r="H177" s="305"/>
      <c r="I177" s="305"/>
      <c r="J177" s="405">
        <v>0</v>
      </c>
      <c r="K177" s="396" t="s">
        <v>32</v>
      </c>
      <c r="L177" s="422" t="s">
        <v>847</v>
      </c>
      <c r="M177" s="305"/>
      <c r="N177" s="405">
        <v>0</v>
      </c>
      <c r="O177" s="396" t="s">
        <v>32</v>
      </c>
      <c r="P177" s="425" t="s">
        <v>1851</v>
      </c>
      <c r="Q177" s="400"/>
      <c r="R177" s="190"/>
      <c r="S177" s="401">
        <v>14956.399999999996</v>
      </c>
      <c r="T177" s="291"/>
      <c r="U177" s="313"/>
    </row>
    <row r="178" spans="1:21" s="280" customFormat="1" ht="15.75">
      <c r="A178" s="396"/>
      <c r="B178" s="397"/>
      <c r="C178" s="397"/>
      <c r="D178" s="305"/>
      <c r="E178" s="397"/>
      <c r="F178" s="396"/>
      <c r="G178" s="408"/>
      <c r="H178" s="412"/>
      <c r="I178" s="397"/>
      <c r="J178" s="305"/>
      <c r="K178" s="396"/>
      <c r="L178" s="397"/>
      <c r="M178" s="305"/>
      <c r="N178" s="412"/>
      <c r="O178" s="396" t="s">
        <v>34</v>
      </c>
      <c r="P178" s="426" t="s">
        <v>1845</v>
      </c>
      <c r="Q178" s="306"/>
      <c r="R178" s="305"/>
      <c r="S178" s="94">
        <v>13502.200000000003</v>
      </c>
      <c r="T178" s="291"/>
      <c r="U178" s="313"/>
    </row>
    <row r="179" spans="1:21" s="280" customFormat="1" ht="15.75">
      <c r="A179" s="306"/>
      <c r="B179" s="18" t="s">
        <v>1492</v>
      </c>
      <c r="C179" s="306"/>
      <c r="D179" s="305"/>
      <c r="E179" s="306"/>
      <c r="F179" s="394"/>
      <c r="G179" s="407"/>
      <c r="H179" s="71"/>
      <c r="I179" s="306"/>
      <c r="J179" s="305"/>
      <c r="K179" s="394"/>
      <c r="L179" s="458" t="s">
        <v>1492</v>
      </c>
      <c r="M179" s="305"/>
      <c r="N179" s="71"/>
      <c r="O179" s="396" t="s">
        <v>36</v>
      </c>
      <c r="P179" s="426" t="s">
        <v>1839</v>
      </c>
      <c r="Q179" s="306"/>
      <c r="R179" s="305"/>
      <c r="S179" s="94">
        <v>13494.400000000003</v>
      </c>
      <c r="T179" s="291"/>
      <c r="U179" s="313"/>
    </row>
    <row r="180" spans="1:21" s="280" customFormat="1" ht="15.75">
      <c r="A180" s="394"/>
      <c r="B180" s="416" t="s">
        <v>39</v>
      </c>
      <c r="C180" s="226"/>
      <c r="D180" s="305"/>
      <c r="E180" s="367">
        <v>2422.9999999999509</v>
      </c>
      <c r="F180" s="394"/>
      <c r="G180" s="407"/>
      <c r="I180" s="414"/>
      <c r="J180" s="372">
        <v>931.59999999998217</v>
      </c>
      <c r="K180" s="394"/>
      <c r="L180" s="306" t="s">
        <v>1</v>
      </c>
      <c r="M180" s="305"/>
      <c r="N180" s="372">
        <v>2430.2000000000135</v>
      </c>
      <c r="O180" s="287"/>
      <c r="P180" s="287"/>
      <c r="Q180" s="287"/>
      <c r="R180" s="322"/>
      <c r="T180" s="313"/>
    </row>
    <row r="181" spans="1:21" s="280" customFormat="1" ht="15.75">
      <c r="A181" s="394"/>
      <c r="B181" s="306" t="s">
        <v>863</v>
      </c>
      <c r="C181" s="226"/>
      <c r="D181" s="305"/>
      <c r="E181" s="372">
        <v>2294.5999999999549</v>
      </c>
      <c r="F181" s="417"/>
      <c r="G181" s="416" t="s">
        <v>844</v>
      </c>
      <c r="I181" s="415"/>
      <c r="J181" s="367">
        <v>2219.9000000000215</v>
      </c>
      <c r="K181" s="394"/>
      <c r="L181" s="416" t="s">
        <v>1850</v>
      </c>
      <c r="M181" s="305"/>
      <c r="N181" s="367">
        <v>2637.5999999999349</v>
      </c>
      <c r="O181" s="287"/>
      <c r="Q181" s="287"/>
      <c r="R181" s="322"/>
      <c r="T181" s="313"/>
    </row>
    <row r="182" spans="1:21" s="443" customFormat="1" ht="15.75">
      <c r="A182" s="394"/>
      <c r="B182" s="306"/>
      <c r="C182" s="226"/>
      <c r="D182" s="305"/>
      <c r="E182" s="372"/>
      <c r="F182" s="417"/>
      <c r="G182" s="416"/>
      <c r="I182" s="415"/>
      <c r="J182" s="367"/>
      <c r="K182" s="394"/>
      <c r="L182" s="416"/>
      <c r="M182" s="305"/>
      <c r="N182" s="367"/>
      <c r="O182" s="449"/>
      <c r="P182" s="305"/>
      <c r="Q182" s="449"/>
      <c r="R182" s="322"/>
      <c r="T182" s="313"/>
    </row>
    <row r="183" spans="1:21" s="443" customFormat="1" ht="15.75">
      <c r="A183" s="305" t="s">
        <v>3895</v>
      </c>
      <c r="B183" s="306"/>
      <c r="C183" s="226"/>
      <c r="D183" s="305"/>
      <c r="E183" s="372"/>
      <c r="F183" s="417"/>
      <c r="G183" s="416"/>
      <c r="I183" s="415"/>
      <c r="J183" s="367"/>
      <c r="K183" s="394"/>
      <c r="L183" s="416"/>
      <c r="M183" s="305"/>
      <c r="N183" s="367"/>
      <c r="O183" s="449"/>
      <c r="P183" s="305"/>
      <c r="Q183" s="449"/>
      <c r="R183" s="322"/>
      <c r="T183" s="313"/>
    </row>
    <row r="184" spans="1:21" s="443" customFormat="1" ht="15.75">
      <c r="A184" s="394"/>
      <c r="B184" s="306"/>
      <c r="C184" s="226"/>
      <c r="D184" s="305"/>
      <c r="E184" s="372"/>
      <c r="F184" s="417"/>
      <c r="G184" s="416"/>
      <c r="I184" s="415"/>
      <c r="J184" s="367"/>
      <c r="K184" s="394"/>
      <c r="L184" s="416"/>
      <c r="M184" s="305"/>
      <c r="N184" s="367"/>
      <c r="O184" s="449"/>
      <c r="P184" s="449"/>
      <c r="Q184" s="449"/>
      <c r="R184" s="322"/>
      <c r="T184" s="313"/>
    </row>
    <row r="185" spans="1:21" s="443" customFormat="1" ht="15.75">
      <c r="A185" s="394"/>
      <c r="B185" s="306"/>
      <c r="C185" s="226"/>
      <c r="D185" s="305"/>
      <c r="E185" s="372"/>
      <c r="F185" s="417"/>
      <c r="G185" s="416"/>
      <c r="I185" s="415"/>
      <c r="J185" s="367"/>
      <c r="K185" s="394"/>
      <c r="L185" s="416"/>
      <c r="M185" s="305"/>
      <c r="N185" s="367"/>
      <c r="O185" s="449"/>
      <c r="P185" s="449"/>
      <c r="Q185" s="449"/>
      <c r="R185" s="322"/>
      <c r="T185" s="313"/>
    </row>
    <row r="186" spans="1:21" s="443" customFormat="1" ht="25.5">
      <c r="B186" s="175" t="s">
        <v>3894</v>
      </c>
      <c r="C186" s="305"/>
      <c r="D186" s="305"/>
      <c r="E186" s="182"/>
      <c r="G186" s="305"/>
      <c r="N186" s="313"/>
      <c r="O186" s="313"/>
      <c r="P186" s="313"/>
      <c r="R186" s="313"/>
    </row>
    <row r="187" spans="1:21" s="443" customFormat="1" ht="20.25">
      <c r="B187" s="389" t="s">
        <v>1680</v>
      </c>
      <c r="C187" s="390"/>
      <c r="D187" s="391"/>
      <c r="F187" s="392"/>
      <c r="G187" s="392"/>
      <c r="H187" s="393"/>
      <c r="I187" s="393"/>
      <c r="K187" s="393"/>
      <c r="L187" s="389" t="s">
        <v>1681</v>
      </c>
      <c r="M187" s="393"/>
      <c r="O187" s="393"/>
      <c r="P187" s="389" t="s">
        <v>1683</v>
      </c>
      <c r="Q187" s="393"/>
      <c r="R187" s="393"/>
      <c r="S187" s="390"/>
      <c r="T187" s="393"/>
      <c r="U187" s="389"/>
    </row>
    <row r="188" spans="1:21" s="443" customFormat="1" ht="15.75">
      <c r="A188" s="394"/>
      <c r="B188" s="306"/>
      <c r="C188" s="226"/>
      <c r="D188" s="305"/>
      <c r="E188" s="372"/>
      <c r="F188" s="417"/>
      <c r="G188" s="416"/>
      <c r="I188" s="415"/>
      <c r="J188" s="367"/>
      <c r="K188" s="394"/>
      <c r="L188" s="416"/>
      <c r="M188" s="305"/>
      <c r="N188" s="367"/>
      <c r="O188" s="449"/>
      <c r="P188" s="449"/>
      <c r="Q188" s="449"/>
      <c r="R188" s="322"/>
      <c r="T188" s="313"/>
    </row>
    <row r="189" spans="1:21" s="443" customFormat="1" ht="15.75">
      <c r="A189" s="394" t="s">
        <v>0</v>
      </c>
      <c r="B189" s="179" t="s">
        <v>31</v>
      </c>
      <c r="C189" s="306"/>
      <c r="D189" s="305"/>
      <c r="E189" s="465">
        <v>29241.099999999988</v>
      </c>
      <c r="F189" s="394" t="s">
        <v>0</v>
      </c>
      <c r="G189" s="704" t="s">
        <v>869</v>
      </c>
      <c r="H189" s="114"/>
      <c r="J189" s="465">
        <v>29188.699999999997</v>
      </c>
      <c r="K189" s="394" t="s">
        <v>0</v>
      </c>
      <c r="L189" s="711" t="s">
        <v>1850</v>
      </c>
      <c r="N189" s="465">
        <v>29493.800000000007</v>
      </c>
      <c r="O189" s="394" t="s">
        <v>0</v>
      </c>
      <c r="P189" s="711" t="s">
        <v>1858</v>
      </c>
      <c r="Q189" s="446"/>
      <c r="S189" s="465">
        <v>29761.800000000007</v>
      </c>
      <c r="T189" s="313"/>
    </row>
    <row r="190" spans="1:21" s="443" customFormat="1" ht="15.75">
      <c r="A190" s="394" t="s">
        <v>2</v>
      </c>
      <c r="B190" s="395" t="s">
        <v>21</v>
      </c>
      <c r="C190" s="306"/>
      <c r="D190" s="305"/>
      <c r="E190" s="465">
        <v>29234.85</v>
      </c>
      <c r="F190" s="394" t="s">
        <v>2</v>
      </c>
      <c r="G190" s="704" t="s">
        <v>153</v>
      </c>
      <c r="H190" s="114"/>
      <c r="J190" s="465">
        <v>28661</v>
      </c>
      <c r="K190" s="394" t="s">
        <v>2</v>
      </c>
      <c r="L190" s="711" t="s">
        <v>1844</v>
      </c>
      <c r="N190" s="465">
        <v>29381.5</v>
      </c>
      <c r="O190" s="394" t="s">
        <v>2</v>
      </c>
      <c r="P190" s="716" t="s">
        <v>2243</v>
      </c>
      <c r="Q190" s="446"/>
      <c r="S190" s="465">
        <v>27865.299999999996</v>
      </c>
      <c r="T190" s="313"/>
    </row>
    <row r="191" spans="1:21" s="443" customFormat="1" ht="15.75">
      <c r="A191" s="396" t="s">
        <v>3</v>
      </c>
      <c r="B191" s="395" t="s">
        <v>11</v>
      </c>
      <c r="C191" s="306"/>
      <c r="D191" s="305"/>
      <c r="E191" s="465">
        <v>28833.200000000004</v>
      </c>
      <c r="F191" s="396" t="s">
        <v>3</v>
      </c>
      <c r="G191" s="705" t="s">
        <v>821</v>
      </c>
      <c r="H191" s="702"/>
      <c r="J191" s="465">
        <v>28220.950000000012</v>
      </c>
      <c r="K191" s="396" t="s">
        <v>3</v>
      </c>
      <c r="L191" s="712" t="s">
        <v>3897</v>
      </c>
      <c r="N191" s="465">
        <v>28749.500000000004</v>
      </c>
      <c r="O191" s="396" t="s">
        <v>3</v>
      </c>
      <c r="P191" s="716" t="s">
        <v>2241</v>
      </c>
      <c r="Q191" s="446"/>
      <c r="S191" s="465">
        <v>27652.099999999995</v>
      </c>
      <c r="T191" s="313"/>
    </row>
    <row r="192" spans="1:21" s="443" customFormat="1" ht="15.75">
      <c r="A192" s="396" t="s">
        <v>5</v>
      </c>
      <c r="B192" s="395" t="s">
        <v>154</v>
      </c>
      <c r="C192" s="306"/>
      <c r="D192" s="305"/>
      <c r="E192" s="465">
        <v>28551.849999999995</v>
      </c>
      <c r="F192" s="396" t="s">
        <v>5</v>
      </c>
      <c r="G192" s="505" t="s">
        <v>37</v>
      </c>
      <c r="H192" s="703"/>
      <c r="I192" s="701"/>
      <c r="J192" s="410">
        <v>28159.149999999998</v>
      </c>
      <c r="K192" s="406" t="s">
        <v>5</v>
      </c>
      <c r="L192" s="713" t="s">
        <v>836</v>
      </c>
      <c r="M192" s="701"/>
      <c r="N192" s="410">
        <v>26256.550000000003</v>
      </c>
      <c r="O192" s="708" t="s">
        <v>5</v>
      </c>
      <c r="P192" s="712" t="s">
        <v>837</v>
      </c>
      <c r="Q192" s="700"/>
      <c r="R192" s="590"/>
      <c r="S192" s="401">
        <v>27492.800000000003</v>
      </c>
      <c r="T192" s="313"/>
    </row>
    <row r="193" spans="1:20" s="443" customFormat="1" ht="15.75">
      <c r="A193" s="394" t="s">
        <v>7</v>
      </c>
      <c r="B193" s="395" t="s">
        <v>33</v>
      </c>
      <c r="C193" s="306"/>
      <c r="D193" s="305"/>
      <c r="E193" s="465">
        <v>28105.400000000005</v>
      </c>
      <c r="F193" s="394" t="s">
        <v>7</v>
      </c>
      <c r="G193" s="488" t="s">
        <v>856</v>
      </c>
      <c r="H193" s="114"/>
      <c r="J193" s="465">
        <v>27668.2</v>
      </c>
      <c r="K193" s="394" t="s">
        <v>7</v>
      </c>
      <c r="L193" s="488" t="s">
        <v>826</v>
      </c>
      <c r="N193" s="465">
        <v>26252.200000000004</v>
      </c>
      <c r="O193" s="394" t="s">
        <v>7</v>
      </c>
      <c r="P193" s="508" t="s">
        <v>1856</v>
      </c>
      <c r="Q193" s="446"/>
      <c r="S193" s="714">
        <v>27340.799999999996</v>
      </c>
      <c r="T193" s="313"/>
    </row>
    <row r="194" spans="1:20" s="443" customFormat="1" ht="15.75" customHeight="1">
      <c r="A194" s="394" t="s">
        <v>8</v>
      </c>
      <c r="B194" s="395" t="s">
        <v>17</v>
      </c>
      <c r="C194" s="306"/>
      <c r="D194" s="305"/>
      <c r="E194" s="465">
        <v>27906.750000000011</v>
      </c>
      <c r="F194" s="394" t="s">
        <v>8</v>
      </c>
      <c r="G194" s="488" t="s">
        <v>819</v>
      </c>
      <c r="H194" s="114"/>
      <c r="J194" s="465">
        <v>27527.900000000012</v>
      </c>
      <c r="K194" s="394" t="s">
        <v>8</v>
      </c>
      <c r="L194" s="488" t="s">
        <v>27</v>
      </c>
      <c r="N194" s="465">
        <v>26241.499999999982</v>
      </c>
      <c r="O194" s="394" t="s">
        <v>8</v>
      </c>
      <c r="P194" s="508" t="s">
        <v>1853</v>
      </c>
      <c r="Q194" s="446"/>
      <c r="S194" s="465">
        <v>26859.299999999996</v>
      </c>
      <c r="T194" s="313"/>
    </row>
    <row r="195" spans="1:20" s="443" customFormat="1" ht="15.75" customHeight="1">
      <c r="A195" s="394" t="s">
        <v>10</v>
      </c>
      <c r="B195" s="395" t="s">
        <v>873</v>
      </c>
      <c r="C195" s="306"/>
      <c r="D195" s="305"/>
      <c r="E195" s="465">
        <v>27815.699999999997</v>
      </c>
      <c r="F195" s="394" t="s">
        <v>10</v>
      </c>
      <c r="G195" s="488" t="s">
        <v>830</v>
      </c>
      <c r="H195" s="114"/>
      <c r="J195" s="465">
        <v>27358.500000000007</v>
      </c>
      <c r="K195" s="394" t="s">
        <v>10</v>
      </c>
      <c r="L195" s="488" t="s">
        <v>828</v>
      </c>
      <c r="N195" s="465">
        <v>24566.600000000002</v>
      </c>
      <c r="O195" s="394" t="s">
        <v>10</v>
      </c>
      <c r="P195" s="464" t="s">
        <v>2256</v>
      </c>
      <c r="Q195" s="216"/>
      <c r="S195" s="465">
        <v>26577.200000000001</v>
      </c>
      <c r="T195" s="313"/>
    </row>
    <row r="196" spans="1:20" s="443" customFormat="1" ht="16.5" customHeight="1">
      <c r="A196" s="394" t="s">
        <v>12</v>
      </c>
      <c r="B196" s="395" t="s">
        <v>852</v>
      </c>
      <c r="C196" s="306"/>
      <c r="D196" s="305"/>
      <c r="E196" s="465">
        <v>27809.7</v>
      </c>
      <c r="F196" s="394" t="s">
        <v>12</v>
      </c>
      <c r="G196" s="488" t="s">
        <v>835</v>
      </c>
      <c r="H196" s="114"/>
      <c r="J196" s="465">
        <v>27071.799999999988</v>
      </c>
      <c r="K196" s="394" t="s">
        <v>12</v>
      </c>
      <c r="L196" s="488" t="s">
        <v>855</v>
      </c>
      <c r="N196" s="465">
        <v>24270.700000000012</v>
      </c>
      <c r="O196" s="394" t="s">
        <v>12</v>
      </c>
      <c r="P196" s="530" t="s">
        <v>2244</v>
      </c>
      <c r="Q196" s="446"/>
      <c r="S196" s="465">
        <v>26395.500000000004</v>
      </c>
      <c r="T196" s="313"/>
    </row>
    <row r="197" spans="1:20" s="443" customFormat="1" ht="15.75">
      <c r="A197" s="394" t="s">
        <v>14</v>
      </c>
      <c r="B197" s="395" t="s">
        <v>142</v>
      </c>
      <c r="C197" s="306"/>
      <c r="D197" s="305"/>
      <c r="E197" s="465">
        <v>27675.800000000007</v>
      </c>
      <c r="F197" s="394" t="s">
        <v>14</v>
      </c>
      <c r="G197" s="488" t="s">
        <v>811</v>
      </c>
      <c r="H197" s="114"/>
      <c r="J197" s="465">
        <v>26295.3</v>
      </c>
      <c r="K197" s="394" t="s">
        <v>14</v>
      </c>
      <c r="L197" s="488" t="s">
        <v>13</v>
      </c>
      <c r="N197" s="465">
        <v>23670.550000000007</v>
      </c>
      <c r="O197" s="394" t="s">
        <v>14</v>
      </c>
      <c r="P197" s="530" t="s">
        <v>2246</v>
      </c>
      <c r="Q197" s="446"/>
      <c r="S197" s="465">
        <v>26139.900000000005</v>
      </c>
      <c r="T197" s="313"/>
    </row>
    <row r="198" spans="1:20" s="443" customFormat="1" ht="15.75">
      <c r="A198" s="394" t="s">
        <v>16</v>
      </c>
      <c r="B198" s="395" t="s">
        <v>141</v>
      </c>
      <c r="C198" s="306"/>
      <c r="D198" s="305"/>
      <c r="E198" s="465">
        <v>27464.349999999995</v>
      </c>
      <c r="F198" s="394" t="s">
        <v>16</v>
      </c>
      <c r="G198" s="488" t="s">
        <v>6</v>
      </c>
      <c r="H198" s="114"/>
      <c r="J198" s="465">
        <v>25922.9</v>
      </c>
      <c r="K198" s="394" t="s">
        <v>16</v>
      </c>
      <c r="L198" s="488" t="s">
        <v>144</v>
      </c>
      <c r="N198" s="465">
        <v>23234.799999999999</v>
      </c>
      <c r="O198" s="394" t="s">
        <v>16</v>
      </c>
      <c r="P198" s="508" t="s">
        <v>861</v>
      </c>
      <c r="Q198" s="446"/>
      <c r="S198" s="465">
        <v>26045.65</v>
      </c>
      <c r="T198" s="313"/>
    </row>
    <row r="199" spans="1:20" s="443" customFormat="1" ht="15.75">
      <c r="A199" s="394" t="s">
        <v>18</v>
      </c>
      <c r="B199" s="395" t="s">
        <v>39</v>
      </c>
      <c r="C199" s="306"/>
      <c r="D199" s="305"/>
      <c r="E199" s="465">
        <v>27391.899999999994</v>
      </c>
      <c r="F199" s="394" t="s">
        <v>18</v>
      </c>
      <c r="G199" s="488" t="s">
        <v>9</v>
      </c>
      <c r="H199" s="114"/>
      <c r="J199" s="465">
        <v>25761.600000000006</v>
      </c>
      <c r="K199" s="394" t="s">
        <v>18</v>
      </c>
      <c r="L199" s="488" t="s">
        <v>807</v>
      </c>
      <c r="N199" s="465">
        <v>23171.100000000006</v>
      </c>
      <c r="O199" s="394" t="s">
        <v>18</v>
      </c>
      <c r="P199" s="508" t="s">
        <v>1852</v>
      </c>
      <c r="Q199" s="446"/>
      <c r="S199" s="465">
        <v>25844.35</v>
      </c>
      <c r="T199" s="313"/>
    </row>
    <row r="200" spans="1:20" s="443" customFormat="1" ht="15.75">
      <c r="A200" s="394" t="s">
        <v>20</v>
      </c>
      <c r="B200" s="395" t="s">
        <v>25</v>
      </c>
      <c r="C200" s="306"/>
      <c r="D200" s="305"/>
      <c r="E200" s="465">
        <v>26987.100000000002</v>
      </c>
      <c r="F200" s="394" t="s">
        <v>20</v>
      </c>
      <c r="G200" s="488" t="s">
        <v>23</v>
      </c>
      <c r="H200" s="114"/>
      <c r="J200" s="465">
        <v>25708.05000000001</v>
      </c>
      <c r="K200" s="394" t="s">
        <v>20</v>
      </c>
      <c r="L200" s="488" t="s">
        <v>156</v>
      </c>
      <c r="N200" s="465">
        <v>22892.9</v>
      </c>
      <c r="O200" s="394" t="s">
        <v>20</v>
      </c>
      <c r="P200" s="530" t="s">
        <v>2237</v>
      </c>
      <c r="Q200" s="446"/>
      <c r="S200" s="465">
        <v>25775.649999999998</v>
      </c>
      <c r="T200" s="313"/>
    </row>
    <row r="201" spans="1:20" s="443" customFormat="1" ht="15.75">
      <c r="A201" s="394" t="s">
        <v>22</v>
      </c>
      <c r="B201" s="395" t="s">
        <v>143</v>
      </c>
      <c r="C201" s="306"/>
      <c r="D201" s="305"/>
      <c r="E201" s="465">
        <v>26773.349999999995</v>
      </c>
      <c r="F201" s="394" t="s">
        <v>22</v>
      </c>
      <c r="G201" s="488" t="s">
        <v>15</v>
      </c>
      <c r="H201" s="114"/>
      <c r="J201" s="465">
        <v>25525.999999999993</v>
      </c>
      <c r="K201" s="394" t="s">
        <v>22</v>
      </c>
      <c r="L201" s="488" t="s">
        <v>29</v>
      </c>
      <c r="N201" s="465">
        <v>20730.099999999999</v>
      </c>
      <c r="O201" s="394" t="s">
        <v>22</v>
      </c>
      <c r="P201" s="508" t="s">
        <v>1854</v>
      </c>
      <c r="Q201" s="446"/>
      <c r="S201" s="465">
        <v>25639.19999999999</v>
      </c>
      <c r="T201" s="313"/>
    </row>
    <row r="202" spans="1:20" s="443" customFormat="1" ht="15.75">
      <c r="A202" s="398" t="s">
        <v>24</v>
      </c>
      <c r="B202" s="399" t="s">
        <v>155</v>
      </c>
      <c r="C202" s="400"/>
      <c r="D202" s="305"/>
      <c r="E202" s="465">
        <v>26441.649999999998</v>
      </c>
      <c r="F202" s="398" t="s">
        <v>24</v>
      </c>
      <c r="G202" s="504" t="s">
        <v>863</v>
      </c>
      <c r="H202" s="702"/>
      <c r="J202" s="465">
        <v>25398.099999999991</v>
      </c>
      <c r="K202" s="396" t="s">
        <v>24</v>
      </c>
      <c r="L202" s="504" t="s">
        <v>801</v>
      </c>
      <c r="N202" s="401">
        <v>17776.499999999996</v>
      </c>
      <c r="O202" s="396" t="s">
        <v>24</v>
      </c>
      <c r="P202" s="508" t="s">
        <v>1857</v>
      </c>
      <c r="Q202" s="446"/>
      <c r="S202" s="465">
        <v>25500.549999999992</v>
      </c>
      <c r="T202" s="313"/>
    </row>
    <row r="203" spans="1:20" s="443" customFormat="1" ht="15.75">
      <c r="A203" s="398" t="s">
        <v>26</v>
      </c>
      <c r="B203" s="399" t="s">
        <v>822</v>
      </c>
      <c r="C203" s="400"/>
      <c r="D203" s="193"/>
      <c r="E203" s="410">
        <v>26169</v>
      </c>
      <c r="F203" s="398" t="s">
        <v>26</v>
      </c>
      <c r="G203" s="706" t="s">
        <v>844</v>
      </c>
      <c r="H203" s="702"/>
      <c r="I203" s="701"/>
      <c r="J203" s="410">
        <v>25166.500000000004</v>
      </c>
      <c r="K203" s="708" t="s">
        <v>26</v>
      </c>
      <c r="L203" s="562" t="s">
        <v>842</v>
      </c>
      <c r="M203" s="709"/>
      <c r="N203" s="465">
        <v>0</v>
      </c>
      <c r="O203" s="396" t="s">
        <v>26</v>
      </c>
      <c r="P203" s="508" t="s">
        <v>1842</v>
      </c>
      <c r="Q203" s="446"/>
      <c r="S203" s="465">
        <v>25470.600000000002</v>
      </c>
      <c r="T203" s="313"/>
    </row>
    <row r="204" spans="1:20" s="443" customFormat="1" ht="15.75">
      <c r="A204" s="394" t="s">
        <v>28</v>
      </c>
      <c r="B204" s="185" t="s">
        <v>851</v>
      </c>
      <c r="C204" s="306"/>
      <c r="D204" s="305"/>
      <c r="E204" s="465">
        <v>25264.899999999994</v>
      </c>
      <c r="F204" s="394" t="s">
        <v>28</v>
      </c>
      <c r="G204" s="562" t="s">
        <v>806</v>
      </c>
      <c r="H204" s="114"/>
      <c r="J204" s="465">
        <v>25001.249999999996</v>
      </c>
      <c r="K204" s="394" t="s">
        <v>28</v>
      </c>
      <c r="L204" s="562" t="s">
        <v>3896</v>
      </c>
      <c r="N204" s="465">
        <v>0</v>
      </c>
      <c r="O204" s="394" t="s">
        <v>28</v>
      </c>
      <c r="P204" s="508" t="s">
        <v>1849</v>
      </c>
      <c r="Q204" s="446"/>
      <c r="S204" s="465">
        <v>25453.80000000001</v>
      </c>
      <c r="T204" s="313"/>
    </row>
    <row r="205" spans="1:20" s="443" customFormat="1" ht="18">
      <c r="A205" s="394" t="s">
        <v>30</v>
      </c>
      <c r="B205" s="185" t="s">
        <v>19</v>
      </c>
      <c r="C205" s="306"/>
      <c r="D205" s="305"/>
      <c r="E205" s="465">
        <v>23879.599999999999</v>
      </c>
      <c r="F205" s="394" t="s">
        <v>30</v>
      </c>
      <c r="G205" s="562" t="s">
        <v>162</v>
      </c>
      <c r="H205" s="114"/>
      <c r="J205" s="465">
        <v>21710.599999999995</v>
      </c>
      <c r="K205" s="394" t="s">
        <v>30</v>
      </c>
      <c r="L205" s="710" t="s">
        <v>1837</v>
      </c>
      <c r="N205" s="465">
        <v>0</v>
      </c>
      <c r="O205" s="394" t="s">
        <v>30</v>
      </c>
      <c r="P205" s="530" t="s">
        <v>2245</v>
      </c>
      <c r="Q205" s="216"/>
      <c r="S205" s="465">
        <v>25175.1</v>
      </c>
      <c r="T205" s="313"/>
    </row>
    <row r="206" spans="1:20" s="443" customFormat="1" ht="15.75">
      <c r="A206" s="396" t="s">
        <v>32</v>
      </c>
      <c r="B206" s="404" t="s">
        <v>817</v>
      </c>
      <c r="C206" s="306"/>
      <c r="D206" s="305"/>
      <c r="E206" s="465">
        <v>0</v>
      </c>
      <c r="F206" s="396" t="s">
        <v>32</v>
      </c>
      <c r="G206" s="707" t="s">
        <v>158</v>
      </c>
      <c r="H206" s="114"/>
      <c r="J206" s="465">
        <v>0</v>
      </c>
      <c r="K206" s="396" t="s">
        <v>32</v>
      </c>
      <c r="L206" s="707" t="s">
        <v>35</v>
      </c>
      <c r="N206" s="465">
        <v>0</v>
      </c>
      <c r="O206" s="396" t="s">
        <v>32</v>
      </c>
      <c r="P206" s="531" t="s">
        <v>2242</v>
      </c>
      <c r="Q206" s="715"/>
      <c r="S206" s="510">
        <v>24979.3</v>
      </c>
      <c r="T206" s="313"/>
    </row>
    <row r="207" spans="1:20" s="280" customFormat="1" ht="15.75">
      <c r="B207" s="305"/>
      <c r="C207" s="305"/>
      <c r="D207" s="305"/>
      <c r="E207" s="182"/>
      <c r="G207" s="305"/>
      <c r="L207" s="443"/>
      <c r="N207" s="313"/>
      <c r="O207" s="396" t="s">
        <v>34</v>
      </c>
      <c r="P207" s="530" t="s">
        <v>2239</v>
      </c>
      <c r="Q207" s="446"/>
      <c r="S207" s="465">
        <v>24181.499999999993</v>
      </c>
    </row>
    <row r="208" spans="1:20" s="280" customFormat="1" ht="15.75">
      <c r="B208" s="458" t="s">
        <v>1492</v>
      </c>
      <c r="C208" s="283"/>
      <c r="D208" s="464"/>
      <c r="E208" s="182"/>
      <c r="G208" s="458" t="s">
        <v>1492</v>
      </c>
      <c r="H208" s="407"/>
      <c r="I208" s="463"/>
      <c r="L208" s="443"/>
      <c r="N208" s="313"/>
      <c r="O208" s="396" t="s">
        <v>36</v>
      </c>
      <c r="P208" s="508" t="s">
        <v>1851</v>
      </c>
      <c r="Q208" s="446"/>
      <c r="S208" s="465">
        <v>23980.999999999996</v>
      </c>
    </row>
    <row r="209" spans="1:19" s="280" customFormat="1" ht="15.75">
      <c r="B209" s="416" t="s">
        <v>822</v>
      </c>
      <c r="C209" s="226"/>
      <c r="D209" s="465">
        <v>3261.7999999999047</v>
      </c>
      <c r="E209" s="182"/>
      <c r="G209" s="413" t="s">
        <v>844</v>
      </c>
      <c r="H209" s="407"/>
      <c r="I209" s="351">
        <v>2721.8000000000866</v>
      </c>
      <c r="L209" s="443"/>
      <c r="N209" s="313"/>
      <c r="O209" s="396" t="s">
        <v>38</v>
      </c>
      <c r="P209" s="508" t="s">
        <v>1839</v>
      </c>
      <c r="Q209" s="228"/>
      <c r="S209" s="465">
        <v>23417.799999999996</v>
      </c>
    </row>
    <row r="210" spans="1:19" s="280" customFormat="1" ht="15.75">
      <c r="B210" s="306" t="s">
        <v>37</v>
      </c>
      <c r="C210" s="226"/>
      <c r="D210" s="351">
        <v>3030.6999999998734</v>
      </c>
      <c r="E210" s="182"/>
      <c r="G210" s="256" t="s">
        <v>836</v>
      </c>
      <c r="H210" s="407"/>
      <c r="I210" s="465">
        <v>2755.6000000000422</v>
      </c>
      <c r="L210" s="443"/>
      <c r="N210" s="313"/>
      <c r="O210" s="396" t="s">
        <v>145</v>
      </c>
      <c r="P210" s="508" t="s">
        <v>1</v>
      </c>
      <c r="Q210" s="446"/>
      <c r="S210" s="465">
        <v>22350.55</v>
      </c>
    </row>
    <row r="211" spans="1:19" s="280" customFormat="1" ht="15.75">
      <c r="B211" s="305"/>
      <c r="C211" s="305"/>
      <c r="D211" s="305"/>
      <c r="E211" s="182"/>
      <c r="G211" s="305"/>
      <c r="L211" s="443"/>
      <c r="N211" s="313"/>
      <c r="O211" s="396" t="s">
        <v>146</v>
      </c>
      <c r="P211" s="530" t="s">
        <v>2238</v>
      </c>
      <c r="Q211" s="446"/>
      <c r="S211" s="465">
        <v>21249.95</v>
      </c>
    </row>
    <row r="212" spans="1:19" ht="15.75">
      <c r="A212" s="305" t="s">
        <v>3902</v>
      </c>
      <c r="B212" s="305"/>
      <c r="C212" s="305"/>
      <c r="D212" s="182"/>
      <c r="E212" s="443"/>
      <c r="F212" s="443"/>
      <c r="G212" s="443"/>
      <c r="H212" s="443"/>
      <c r="I212" s="443"/>
      <c r="J212" s="443"/>
      <c r="L212" s="443"/>
      <c r="N212" s="88"/>
      <c r="O212" s="396" t="s">
        <v>147</v>
      </c>
      <c r="P212" s="508" t="s">
        <v>1841</v>
      </c>
      <c r="Q212" s="715"/>
      <c r="S212" s="510">
        <v>18580.800000000003</v>
      </c>
    </row>
    <row r="213" spans="1:19" s="443" customFormat="1" ht="15.75">
      <c r="B213" s="305"/>
      <c r="C213" s="305"/>
      <c r="D213" s="305"/>
      <c r="E213" s="182"/>
      <c r="N213" s="313"/>
      <c r="O213" s="396"/>
      <c r="P213" s="508"/>
      <c r="Q213" s="715"/>
      <c r="S213" s="510"/>
    </row>
    <row r="214" spans="1:19" s="443" customFormat="1" ht="15.75">
      <c r="N214" s="313"/>
      <c r="O214" s="396"/>
      <c r="Q214" s="715"/>
      <c r="S214" s="510"/>
    </row>
    <row r="215" spans="1:19" s="443" customFormat="1" ht="15.75">
      <c r="B215" s="305"/>
      <c r="C215" s="305"/>
      <c r="D215" s="305"/>
      <c r="E215" s="182"/>
      <c r="N215" s="313"/>
      <c r="O215" s="396"/>
      <c r="P215" s="508"/>
      <c r="Q215" s="715"/>
      <c r="S215" s="510"/>
    </row>
    <row r="216" spans="1:19" s="443" customFormat="1" ht="15.75">
      <c r="B216" s="305"/>
      <c r="C216" s="305"/>
      <c r="D216" s="305"/>
      <c r="E216" s="182"/>
      <c r="N216" s="313"/>
      <c r="O216" s="396"/>
      <c r="P216" s="508"/>
      <c r="Q216" s="715"/>
      <c r="S216" s="510"/>
    </row>
    <row r="217" spans="1:19" s="443" customFormat="1" ht="15.75">
      <c r="B217" s="305"/>
      <c r="C217" s="305"/>
      <c r="D217" s="305"/>
      <c r="E217" s="182"/>
      <c r="N217" s="313"/>
      <c r="O217" s="396"/>
      <c r="P217" s="508"/>
      <c r="Q217" s="715"/>
      <c r="S217" s="510"/>
    </row>
    <row r="218" spans="1:19" ht="20.25">
      <c r="A218" s="38" t="s">
        <v>1754</v>
      </c>
      <c r="L218" s="443"/>
    </row>
    <row r="219" spans="1:19" ht="18">
      <c r="E219" s="244">
        <v>2014</v>
      </c>
      <c r="F219" s="244">
        <v>2015</v>
      </c>
      <c r="G219" s="244">
        <v>2016</v>
      </c>
      <c r="H219" s="244">
        <v>2017</v>
      </c>
      <c r="I219" s="244">
        <v>2018</v>
      </c>
      <c r="J219" s="244">
        <v>2019</v>
      </c>
      <c r="K219" s="244">
        <v>2020</v>
      </c>
      <c r="L219" s="244">
        <v>2021</v>
      </c>
    </row>
    <row r="220" spans="1:19">
      <c r="L220" s="443"/>
    </row>
    <row r="221" spans="1:19" ht="16.5">
      <c r="A221" s="460"/>
      <c r="B221" s="245" t="s">
        <v>2245</v>
      </c>
      <c r="E221" s="460"/>
      <c r="F221" s="460"/>
      <c r="G221" s="460"/>
      <c r="H221" s="460"/>
      <c r="I221" s="460"/>
      <c r="J221" s="460"/>
      <c r="K221" s="460"/>
      <c r="L221" s="446" t="s">
        <v>2212</v>
      </c>
    </row>
    <row r="222" spans="1:19" ht="15">
      <c r="A222" s="460"/>
      <c r="B222" s="106" t="s">
        <v>1854</v>
      </c>
      <c r="E222" s="460"/>
      <c r="F222" s="460"/>
      <c r="G222" s="460"/>
      <c r="H222" s="460"/>
      <c r="I222" s="460"/>
      <c r="J222" s="460"/>
      <c r="K222" s="282" t="s">
        <v>2209</v>
      </c>
      <c r="L222" s="446" t="s">
        <v>2208</v>
      </c>
    </row>
    <row r="223" spans="1:19" ht="16.5">
      <c r="A223" s="460"/>
      <c r="B223" s="245" t="s">
        <v>156</v>
      </c>
      <c r="E223" s="151"/>
      <c r="F223" s="151"/>
      <c r="G223" s="151"/>
      <c r="H223" s="151"/>
      <c r="I223" s="282" t="s">
        <v>1755</v>
      </c>
      <c r="J223" s="322" t="s">
        <v>1756</v>
      </c>
      <c r="K223" s="282" t="s">
        <v>2178</v>
      </c>
      <c r="L223" s="446" t="s">
        <v>2193</v>
      </c>
    </row>
    <row r="224" spans="1:19" ht="16.5">
      <c r="A224" s="460"/>
      <c r="B224" s="245" t="s">
        <v>2238</v>
      </c>
      <c r="E224" s="460"/>
      <c r="F224" s="460"/>
      <c r="G224" s="460"/>
      <c r="H224" s="460"/>
      <c r="I224" s="460"/>
      <c r="J224" s="460"/>
      <c r="K224" s="460"/>
      <c r="L224" s="446" t="s">
        <v>3900</v>
      </c>
    </row>
    <row r="225" spans="1:12" ht="15">
      <c r="A225" s="460"/>
      <c r="B225" s="106" t="s">
        <v>1849</v>
      </c>
      <c r="E225" s="460"/>
      <c r="F225" s="460"/>
      <c r="G225" s="460"/>
      <c r="H225" s="460"/>
      <c r="I225" s="460"/>
      <c r="J225" s="460"/>
      <c r="K225" s="282" t="s">
        <v>2205</v>
      </c>
      <c r="L225" s="446" t="s">
        <v>2211</v>
      </c>
    </row>
    <row r="226" spans="1:12" ht="15">
      <c r="A226" s="460"/>
      <c r="B226" s="106" t="s">
        <v>1844</v>
      </c>
      <c r="E226" s="460"/>
      <c r="F226" s="460"/>
      <c r="G226" s="460"/>
      <c r="H226" s="460"/>
      <c r="I226" s="460"/>
      <c r="J226" s="460"/>
      <c r="K226" s="229" t="s">
        <v>2198</v>
      </c>
      <c r="L226" s="229" t="s">
        <v>2190</v>
      </c>
    </row>
    <row r="227" spans="1:12" ht="16.5">
      <c r="A227" s="460"/>
      <c r="B227" s="245" t="s">
        <v>1</v>
      </c>
      <c r="E227" s="151"/>
      <c r="F227" s="151"/>
      <c r="G227" s="3" t="s">
        <v>1757</v>
      </c>
      <c r="H227" s="3" t="s">
        <v>1758</v>
      </c>
      <c r="I227" s="322" t="s">
        <v>1759</v>
      </c>
      <c r="J227" s="118" t="s">
        <v>1760</v>
      </c>
      <c r="K227" s="322" t="s">
        <v>2179</v>
      </c>
      <c r="L227" s="446" t="s">
        <v>3899</v>
      </c>
    </row>
    <row r="228" spans="1:12" ht="16.5">
      <c r="A228" s="460"/>
      <c r="B228" s="245" t="s">
        <v>2244</v>
      </c>
      <c r="E228" s="460"/>
      <c r="F228" s="460"/>
      <c r="G228" s="460"/>
      <c r="H228" s="460"/>
      <c r="I228" s="460"/>
      <c r="J228" s="460"/>
      <c r="K228" s="460"/>
      <c r="L228" s="446" t="s">
        <v>2203</v>
      </c>
    </row>
    <row r="229" spans="1:12" ht="16.5">
      <c r="A229" s="460"/>
      <c r="B229" s="245" t="s">
        <v>178</v>
      </c>
      <c r="E229" s="151"/>
      <c r="F229" s="3" t="s">
        <v>1761</v>
      </c>
      <c r="G229" s="3" t="s">
        <v>1762</v>
      </c>
      <c r="H229" s="3" t="s">
        <v>1762</v>
      </c>
      <c r="I229" s="322" t="s">
        <v>1757</v>
      </c>
      <c r="J229" s="151"/>
      <c r="K229" s="151"/>
      <c r="L229" s="460"/>
    </row>
    <row r="230" spans="1:12" ht="16.5">
      <c r="A230" s="460"/>
      <c r="B230" s="245" t="s">
        <v>842</v>
      </c>
      <c r="E230" s="151"/>
      <c r="F230" s="151"/>
      <c r="G230" s="151"/>
      <c r="H230" s="151"/>
      <c r="I230" s="151"/>
      <c r="J230" s="322" t="s">
        <v>1763</v>
      </c>
      <c r="K230" s="282" t="s">
        <v>2180</v>
      </c>
      <c r="L230" s="322" t="s">
        <v>2179</v>
      </c>
    </row>
    <row r="231" spans="1:12" ht="15">
      <c r="A231" s="460"/>
      <c r="B231" s="424" t="s">
        <v>1850</v>
      </c>
      <c r="E231" s="460"/>
      <c r="F231" s="460"/>
      <c r="G231" s="460"/>
      <c r="H231" s="460"/>
      <c r="I231" s="460"/>
      <c r="J231" s="460"/>
      <c r="K231" s="229" t="s">
        <v>2199</v>
      </c>
      <c r="L231" s="229" t="s">
        <v>2192</v>
      </c>
    </row>
    <row r="232" spans="1:12" ht="16.5">
      <c r="A232" s="460"/>
      <c r="B232" s="245" t="s">
        <v>844</v>
      </c>
      <c r="E232" s="151"/>
      <c r="F232" s="151"/>
      <c r="G232" s="151"/>
      <c r="H232" s="151"/>
      <c r="I232" s="151"/>
      <c r="J232" s="322" t="s">
        <v>1764</v>
      </c>
      <c r="K232" s="229" t="s">
        <v>2181</v>
      </c>
      <c r="L232" s="322" t="s">
        <v>1782</v>
      </c>
    </row>
    <row r="233" spans="1:12" ht="16.5">
      <c r="A233" s="460"/>
      <c r="B233" s="246" t="s">
        <v>4</v>
      </c>
      <c r="E233" s="151"/>
      <c r="F233" s="151"/>
      <c r="G233" s="322" t="s">
        <v>1765</v>
      </c>
      <c r="H233" s="3" t="s">
        <v>1766</v>
      </c>
      <c r="I233" s="3" t="s">
        <v>1767</v>
      </c>
      <c r="J233" s="322" t="s">
        <v>1768</v>
      </c>
      <c r="K233" s="282" t="s">
        <v>2183</v>
      </c>
      <c r="L233" s="322" t="s">
        <v>2191</v>
      </c>
    </row>
    <row r="234" spans="1:12" ht="16.5">
      <c r="A234" s="460"/>
      <c r="B234" s="245" t="s">
        <v>861</v>
      </c>
      <c r="E234" s="151"/>
      <c r="F234" s="151"/>
      <c r="G234" s="151"/>
      <c r="H234" s="151"/>
      <c r="I234" s="151"/>
      <c r="J234" s="322" t="s">
        <v>1769</v>
      </c>
      <c r="K234" s="322" t="s">
        <v>2182</v>
      </c>
      <c r="L234" s="446" t="s">
        <v>2205</v>
      </c>
    </row>
    <row r="235" spans="1:12" ht="16.5">
      <c r="A235" s="460"/>
      <c r="B235" s="245" t="s">
        <v>6</v>
      </c>
      <c r="E235" s="151"/>
      <c r="F235" s="151"/>
      <c r="G235" s="3" t="s">
        <v>1759</v>
      </c>
      <c r="H235" s="3" t="s">
        <v>1770</v>
      </c>
      <c r="I235" s="282" t="s">
        <v>1771</v>
      </c>
      <c r="J235" s="322" t="s">
        <v>1772</v>
      </c>
      <c r="K235" s="282" t="s">
        <v>1785</v>
      </c>
      <c r="L235" s="446" t="s">
        <v>1791</v>
      </c>
    </row>
    <row r="236" spans="1:12" ht="16.5">
      <c r="A236" s="460"/>
      <c r="B236" s="245" t="s">
        <v>2241</v>
      </c>
      <c r="E236" s="460"/>
      <c r="F236" s="460"/>
      <c r="G236" s="460"/>
      <c r="H236" s="460"/>
      <c r="I236" s="460"/>
      <c r="J236" s="460"/>
      <c r="K236" s="460"/>
      <c r="L236" s="229" t="s">
        <v>2188</v>
      </c>
    </row>
    <row r="237" spans="1:12" ht="16.5">
      <c r="A237" s="460"/>
      <c r="B237" s="245" t="s">
        <v>153</v>
      </c>
      <c r="E237" s="151"/>
      <c r="F237" s="151"/>
      <c r="G237" s="151"/>
      <c r="H237" s="151"/>
      <c r="I237" s="282" t="s">
        <v>1773</v>
      </c>
      <c r="J237" s="282" t="s">
        <v>1774</v>
      </c>
      <c r="K237" s="282" t="s">
        <v>1767</v>
      </c>
      <c r="L237" s="229" t="s">
        <v>1788</v>
      </c>
    </row>
    <row r="238" spans="1:12" ht="16.5">
      <c r="A238" s="460"/>
      <c r="B238" s="245" t="s">
        <v>2239</v>
      </c>
      <c r="E238" s="460"/>
      <c r="F238" s="460"/>
      <c r="G238" s="460"/>
      <c r="H238" s="460"/>
      <c r="I238" s="460"/>
      <c r="J238" s="460"/>
      <c r="K238" s="460"/>
      <c r="L238" s="446" t="s">
        <v>2214</v>
      </c>
    </row>
    <row r="239" spans="1:12" ht="16.5">
      <c r="A239" s="460"/>
      <c r="B239" s="245" t="s">
        <v>179</v>
      </c>
      <c r="E239" s="151"/>
      <c r="F239" s="151"/>
      <c r="G239" s="3" t="s">
        <v>1775</v>
      </c>
      <c r="H239" s="322" t="s">
        <v>1757</v>
      </c>
      <c r="I239" s="151"/>
      <c r="J239" s="151"/>
      <c r="K239" s="151"/>
      <c r="L239" s="460"/>
    </row>
    <row r="240" spans="1:12" ht="16.5">
      <c r="A240" s="460"/>
      <c r="B240" s="246" t="s">
        <v>9</v>
      </c>
      <c r="E240" s="3" t="s">
        <v>1776</v>
      </c>
      <c r="F240" s="3" t="s">
        <v>1777</v>
      </c>
      <c r="G240" s="3" t="s">
        <v>1778</v>
      </c>
      <c r="H240" s="3" t="s">
        <v>1779</v>
      </c>
      <c r="I240" s="282" t="s">
        <v>1776</v>
      </c>
      <c r="J240" s="282" t="s">
        <v>1778</v>
      </c>
      <c r="K240" s="322" t="s">
        <v>1775</v>
      </c>
      <c r="L240" s="446" t="s">
        <v>1755</v>
      </c>
    </row>
    <row r="241" spans="1:12" ht="16.5">
      <c r="A241" s="460"/>
      <c r="B241" s="245" t="s">
        <v>2256</v>
      </c>
      <c r="E241" s="460"/>
      <c r="F241" s="460"/>
      <c r="G241" s="460"/>
      <c r="H241" s="460"/>
      <c r="I241" s="460"/>
      <c r="J241" s="460"/>
      <c r="K241" s="460"/>
      <c r="L241" s="446" t="s">
        <v>2202</v>
      </c>
    </row>
    <row r="242" spans="1:12" ht="16.5">
      <c r="A242" s="460"/>
      <c r="B242" s="245" t="s">
        <v>11</v>
      </c>
      <c r="E242" s="151"/>
      <c r="F242" s="151"/>
      <c r="G242" s="243" t="s">
        <v>1780</v>
      </c>
      <c r="H242" s="3" t="s">
        <v>1781</v>
      </c>
      <c r="I242" s="3" t="s">
        <v>1779</v>
      </c>
      <c r="J242" s="3" t="s">
        <v>1781</v>
      </c>
      <c r="K242" s="282" t="s">
        <v>1771</v>
      </c>
      <c r="L242" s="446" t="s">
        <v>1781</v>
      </c>
    </row>
    <row r="243" spans="1:12" ht="15">
      <c r="A243" s="460"/>
      <c r="B243" s="106" t="s">
        <v>1852</v>
      </c>
      <c r="E243" s="460"/>
      <c r="F243" s="460"/>
      <c r="G243" s="460"/>
      <c r="H243" s="460"/>
      <c r="I243" s="460"/>
      <c r="J243" s="460"/>
      <c r="K243" s="282" t="s">
        <v>2206</v>
      </c>
      <c r="L243" s="446" t="s">
        <v>2206</v>
      </c>
    </row>
    <row r="244" spans="1:12" ht="16.5">
      <c r="A244" s="460"/>
      <c r="B244" s="245" t="s">
        <v>801</v>
      </c>
      <c r="E244" s="151"/>
      <c r="F244" s="151"/>
      <c r="G244" s="151"/>
      <c r="H244" s="151"/>
      <c r="I244" s="151"/>
      <c r="J244" s="3" t="s">
        <v>1782</v>
      </c>
      <c r="K244" s="322" t="s">
        <v>1774</v>
      </c>
      <c r="L244" s="446" t="s">
        <v>2183</v>
      </c>
    </row>
    <row r="245" spans="1:12" ht="16.5">
      <c r="A245" s="460"/>
      <c r="B245" s="245" t="s">
        <v>2246</v>
      </c>
      <c r="E245" s="460"/>
      <c r="F245" s="460"/>
      <c r="G245" s="460"/>
      <c r="H245" s="460"/>
      <c r="I245" s="460"/>
      <c r="J245" s="460"/>
      <c r="K245" s="460"/>
      <c r="L245" s="446" t="s">
        <v>2204</v>
      </c>
    </row>
    <row r="246" spans="1:12" ht="16.5">
      <c r="A246" s="460"/>
      <c r="B246" s="245" t="s">
        <v>856</v>
      </c>
      <c r="E246" s="151"/>
      <c r="F246" s="151"/>
      <c r="G246" s="151"/>
      <c r="H246" s="151"/>
      <c r="I246" s="151"/>
      <c r="J246" s="282" t="s">
        <v>1755</v>
      </c>
      <c r="K246" s="282" t="s">
        <v>1790</v>
      </c>
      <c r="L246" s="446" t="s">
        <v>1790</v>
      </c>
    </row>
    <row r="247" spans="1:12" ht="16.5">
      <c r="A247" s="460"/>
      <c r="B247" s="245" t="s">
        <v>13</v>
      </c>
      <c r="E247" s="151"/>
      <c r="F247" s="151"/>
      <c r="G247" s="3" t="s">
        <v>1772</v>
      </c>
      <c r="H247" s="3" t="s">
        <v>1771</v>
      </c>
      <c r="I247" s="322" t="s">
        <v>1775</v>
      </c>
      <c r="J247" s="322" t="s">
        <v>1783</v>
      </c>
      <c r="K247" s="282" t="s">
        <v>2184</v>
      </c>
      <c r="L247" s="446" t="s">
        <v>2184</v>
      </c>
    </row>
    <row r="248" spans="1:12" ht="16.5">
      <c r="A248" s="460"/>
      <c r="B248" s="245" t="s">
        <v>807</v>
      </c>
      <c r="E248" s="151"/>
      <c r="F248" s="151"/>
      <c r="G248" s="151"/>
      <c r="H248" s="151"/>
      <c r="I248" s="151"/>
      <c r="J248" s="322" t="s">
        <v>1784</v>
      </c>
      <c r="K248" s="282" t="s">
        <v>2185</v>
      </c>
      <c r="L248" s="446" t="s">
        <v>2196</v>
      </c>
    </row>
    <row r="249" spans="1:12" ht="16.5">
      <c r="A249" s="460"/>
      <c r="B249" s="245" t="s">
        <v>164</v>
      </c>
      <c r="E249" s="151"/>
      <c r="F249" s="151"/>
      <c r="G249" s="151"/>
      <c r="H249" s="151"/>
      <c r="I249" s="282" t="s">
        <v>1785</v>
      </c>
      <c r="J249" s="151"/>
      <c r="K249" s="151"/>
      <c r="L249" s="460"/>
    </row>
    <row r="250" spans="1:12" ht="16.5">
      <c r="A250" s="460"/>
      <c r="B250" s="245" t="s">
        <v>15</v>
      </c>
      <c r="E250" s="247" t="s">
        <v>1780</v>
      </c>
      <c r="F250" s="3" t="s">
        <v>1770</v>
      </c>
      <c r="G250" s="3" t="s">
        <v>1777</v>
      </c>
      <c r="H250" s="3" t="s">
        <v>1778</v>
      </c>
      <c r="I250" s="322" t="s">
        <v>1772</v>
      </c>
      <c r="J250" s="322" t="s">
        <v>1786</v>
      </c>
      <c r="K250" s="229" t="s">
        <v>2186</v>
      </c>
      <c r="L250" s="446" t="s">
        <v>1798</v>
      </c>
    </row>
    <row r="251" spans="1:12" ht="16.5">
      <c r="A251" s="460"/>
      <c r="B251" s="245" t="s">
        <v>2242</v>
      </c>
      <c r="E251" s="460"/>
      <c r="F251" s="460"/>
      <c r="G251" s="460"/>
      <c r="H251" s="460"/>
      <c r="I251" s="460"/>
      <c r="J251" s="460"/>
      <c r="K251" s="460"/>
      <c r="L251" s="446" t="s">
        <v>2213</v>
      </c>
    </row>
    <row r="252" spans="1:12" ht="16.5">
      <c r="A252" s="460"/>
      <c r="B252" s="245" t="s">
        <v>17</v>
      </c>
      <c r="E252" s="151"/>
      <c r="F252" s="3" t="s">
        <v>1787</v>
      </c>
      <c r="G252" s="3" t="s">
        <v>1781</v>
      </c>
      <c r="H252" s="282" t="s">
        <v>1761</v>
      </c>
      <c r="I252" s="3" t="s">
        <v>1770</v>
      </c>
      <c r="J252" s="282" t="s">
        <v>1779</v>
      </c>
      <c r="K252" s="282" t="s">
        <v>1777</v>
      </c>
      <c r="L252" s="446" t="s">
        <v>1796</v>
      </c>
    </row>
    <row r="253" spans="1:12" ht="16.5">
      <c r="A253" s="460"/>
      <c r="B253" s="245" t="s">
        <v>817</v>
      </c>
      <c r="E253" s="151"/>
      <c r="F253" s="151"/>
      <c r="G253" s="151"/>
      <c r="H253" s="151"/>
      <c r="I253" s="151"/>
      <c r="J253" s="229" t="s">
        <v>1788</v>
      </c>
      <c r="K253" s="282" t="s">
        <v>1762</v>
      </c>
      <c r="L253" s="322" t="s">
        <v>1757</v>
      </c>
    </row>
    <row r="254" spans="1:12" ht="16.5">
      <c r="A254" s="460"/>
      <c r="B254" s="245" t="s">
        <v>830</v>
      </c>
      <c r="E254" s="151"/>
      <c r="F254" s="151"/>
      <c r="G254" s="151"/>
      <c r="H254" s="151"/>
      <c r="I254" s="151"/>
      <c r="J254" s="282" t="s">
        <v>1789</v>
      </c>
      <c r="K254" s="282" t="s">
        <v>1773</v>
      </c>
      <c r="L254" s="446" t="s">
        <v>1766</v>
      </c>
    </row>
    <row r="255" spans="1:12" ht="16.5">
      <c r="A255" s="460"/>
      <c r="B255" s="245" t="s">
        <v>162</v>
      </c>
      <c r="E255" s="151"/>
      <c r="F255" s="151"/>
      <c r="G255" s="151"/>
      <c r="H255" s="151"/>
      <c r="I255" s="282" t="s">
        <v>1790</v>
      </c>
      <c r="J255" s="3" t="s">
        <v>1791</v>
      </c>
      <c r="K255" s="282" t="s">
        <v>1766</v>
      </c>
      <c r="L255" s="322" t="s">
        <v>1774</v>
      </c>
    </row>
    <row r="256" spans="1:12" ht="16.5">
      <c r="A256" s="460"/>
      <c r="B256" s="245" t="s">
        <v>847</v>
      </c>
      <c r="E256" s="151"/>
      <c r="F256" s="151"/>
      <c r="G256" s="151"/>
      <c r="H256" s="151"/>
      <c r="I256" s="151"/>
      <c r="J256" s="322" t="s">
        <v>1792</v>
      </c>
      <c r="K256" s="322" t="s">
        <v>2187</v>
      </c>
      <c r="L256" s="460"/>
    </row>
    <row r="257" spans="1:12" ht="16.5">
      <c r="A257" s="460"/>
      <c r="B257" s="245" t="s">
        <v>19</v>
      </c>
      <c r="E257" s="151"/>
      <c r="F257" s="282" t="s">
        <v>1762</v>
      </c>
      <c r="G257" s="282" t="s">
        <v>1758</v>
      </c>
      <c r="H257" s="282" t="s">
        <v>1777</v>
      </c>
      <c r="I257" s="282" t="s">
        <v>1793</v>
      </c>
      <c r="J257" s="282" t="s">
        <v>1762</v>
      </c>
      <c r="K257" s="282" t="s">
        <v>1758</v>
      </c>
      <c r="L257" s="322" t="s">
        <v>1775</v>
      </c>
    </row>
    <row r="258" spans="1:12" ht="16.5">
      <c r="A258" s="460"/>
      <c r="B258" s="245" t="s">
        <v>1837</v>
      </c>
      <c r="E258" s="151"/>
      <c r="F258" s="151"/>
      <c r="G258" s="151"/>
      <c r="H258" s="151"/>
      <c r="I258" s="151"/>
      <c r="J258" s="151"/>
      <c r="K258" s="229" t="s">
        <v>2188</v>
      </c>
      <c r="L258" s="322" t="s">
        <v>2182</v>
      </c>
    </row>
    <row r="259" spans="1:12" ht="15">
      <c r="A259" s="460"/>
      <c r="B259" s="106" t="s">
        <v>1839</v>
      </c>
      <c r="E259" s="460"/>
      <c r="F259" s="460"/>
      <c r="G259" s="460"/>
      <c r="H259" s="460"/>
      <c r="I259" s="460"/>
      <c r="J259" s="460"/>
      <c r="K259" s="282" t="s">
        <v>2215</v>
      </c>
      <c r="L259" s="446" t="s">
        <v>3898</v>
      </c>
    </row>
    <row r="260" spans="1:12" ht="16.5">
      <c r="A260" s="460"/>
      <c r="B260" s="246" t="s">
        <v>873</v>
      </c>
      <c r="E260" s="151"/>
      <c r="F260" s="151"/>
      <c r="G260" s="151"/>
      <c r="H260" s="151"/>
      <c r="I260" s="151"/>
      <c r="J260" s="229" t="s">
        <v>1794</v>
      </c>
      <c r="K260" s="282" t="s">
        <v>1796</v>
      </c>
      <c r="L260" s="446" t="s">
        <v>1779</v>
      </c>
    </row>
    <row r="261" spans="1:12" ht="16.5">
      <c r="A261" s="460"/>
      <c r="B261" s="245" t="s">
        <v>869</v>
      </c>
      <c r="E261" s="151"/>
      <c r="F261" s="151"/>
      <c r="G261" s="151"/>
      <c r="H261" s="151"/>
      <c r="I261" s="151"/>
      <c r="J261" s="3" t="s">
        <v>1785</v>
      </c>
      <c r="K261" s="282" t="s">
        <v>1755</v>
      </c>
      <c r="L261" s="229" t="s">
        <v>1795</v>
      </c>
    </row>
    <row r="262" spans="1:12" ht="16.5">
      <c r="A262" s="460"/>
      <c r="B262" s="245" t="s">
        <v>21</v>
      </c>
      <c r="E262" s="3" t="s">
        <v>1770</v>
      </c>
      <c r="F262" s="247" t="s">
        <v>1780</v>
      </c>
      <c r="G262" s="3" t="s">
        <v>1761</v>
      </c>
      <c r="H262" s="247" t="s">
        <v>1780</v>
      </c>
      <c r="I262" s="3" t="s">
        <v>1781</v>
      </c>
      <c r="J262" s="282" t="s">
        <v>1787</v>
      </c>
      <c r="K262" s="282" t="s">
        <v>1776</v>
      </c>
      <c r="L262" s="446" t="s">
        <v>1770</v>
      </c>
    </row>
    <row r="263" spans="1:12" ht="16.5">
      <c r="A263" s="460"/>
      <c r="B263" s="245" t="s">
        <v>141</v>
      </c>
      <c r="E263" s="151"/>
      <c r="F263" s="151"/>
      <c r="G263" s="151"/>
      <c r="H263" s="282" t="s">
        <v>1773</v>
      </c>
      <c r="I263" s="229" t="s">
        <v>1795</v>
      </c>
      <c r="J263" s="282" t="s">
        <v>1796</v>
      </c>
      <c r="K263" s="282" t="s">
        <v>1761</v>
      </c>
      <c r="L263" s="446" t="s">
        <v>1762</v>
      </c>
    </row>
    <row r="264" spans="1:12" ht="15">
      <c r="A264" s="460"/>
      <c r="B264" s="106" t="s">
        <v>1842</v>
      </c>
      <c r="E264" s="460"/>
      <c r="F264" s="460"/>
      <c r="G264" s="460"/>
      <c r="H264" s="460"/>
      <c r="I264" s="460"/>
      <c r="J264" s="460"/>
      <c r="K264" s="282" t="s">
        <v>2208</v>
      </c>
      <c r="L264" s="446" t="s">
        <v>2210</v>
      </c>
    </row>
    <row r="265" spans="1:12" ht="15">
      <c r="A265" s="460"/>
      <c r="B265" s="424" t="s">
        <v>1841</v>
      </c>
      <c r="E265" s="460"/>
      <c r="F265" s="460"/>
      <c r="G265" s="460"/>
      <c r="H265" s="460"/>
      <c r="I265" s="460"/>
      <c r="J265" s="460"/>
      <c r="K265" s="282" t="s">
        <v>2211</v>
      </c>
      <c r="L265" s="446" t="s">
        <v>3901</v>
      </c>
    </row>
    <row r="266" spans="1:12" ht="16.5">
      <c r="A266" s="460"/>
      <c r="B266" s="245" t="s">
        <v>835</v>
      </c>
      <c r="E266" s="151"/>
      <c r="F266" s="151"/>
      <c r="G266" s="151"/>
      <c r="H266" s="151"/>
      <c r="I266" s="151"/>
      <c r="J266" s="282" t="s">
        <v>1766</v>
      </c>
      <c r="K266" s="282" t="s">
        <v>1791</v>
      </c>
      <c r="L266" s="446" t="s">
        <v>1785</v>
      </c>
    </row>
    <row r="267" spans="1:12" ht="16.5">
      <c r="A267" s="460"/>
      <c r="B267" s="245" t="s">
        <v>836</v>
      </c>
      <c r="E267" s="151"/>
      <c r="F267" s="151"/>
      <c r="G267" s="151"/>
      <c r="H267" s="151"/>
      <c r="I267" s="151"/>
      <c r="J267" s="322" t="s">
        <v>1797</v>
      </c>
      <c r="K267" s="282" t="s">
        <v>2189</v>
      </c>
      <c r="L267" s="229" t="s">
        <v>2181</v>
      </c>
    </row>
    <row r="268" spans="1:12" ht="16.5">
      <c r="A268" s="460"/>
      <c r="B268" s="245" t="s">
        <v>23</v>
      </c>
      <c r="E268" s="151"/>
      <c r="F268" s="151"/>
      <c r="G268" s="3" t="s">
        <v>1776</v>
      </c>
      <c r="H268" s="322" t="s">
        <v>1772</v>
      </c>
      <c r="I268" s="282" t="s">
        <v>1798</v>
      </c>
      <c r="J268" s="322" t="s">
        <v>1799</v>
      </c>
      <c r="K268" s="229" t="s">
        <v>2190</v>
      </c>
      <c r="L268" s="446" t="s">
        <v>1767</v>
      </c>
    </row>
    <row r="269" spans="1:12" ht="16.5">
      <c r="A269" s="460"/>
      <c r="B269" s="245" t="s">
        <v>25</v>
      </c>
      <c r="E269" s="151"/>
      <c r="F269" s="3" t="s">
        <v>1779</v>
      </c>
      <c r="G269" s="3" t="s">
        <v>1779</v>
      </c>
      <c r="H269" s="282" t="s">
        <v>1793</v>
      </c>
      <c r="I269" s="3" t="s">
        <v>1761</v>
      </c>
      <c r="J269" s="3" t="s">
        <v>1758</v>
      </c>
      <c r="K269" s="282" t="s">
        <v>1781</v>
      </c>
      <c r="L269" s="446" t="s">
        <v>1771</v>
      </c>
    </row>
    <row r="270" spans="1:12" ht="16.5">
      <c r="A270" s="460"/>
      <c r="B270" s="245" t="s">
        <v>857</v>
      </c>
      <c r="E270" s="151"/>
      <c r="F270" s="151"/>
      <c r="G270" s="151"/>
      <c r="H270" s="151"/>
      <c r="I270" s="151"/>
      <c r="J270" s="322" t="s">
        <v>1800</v>
      </c>
      <c r="K270" s="151"/>
      <c r="L270" s="460"/>
    </row>
    <row r="271" spans="1:12" ht="15">
      <c r="A271" s="460"/>
      <c r="B271" s="424" t="s">
        <v>1851</v>
      </c>
      <c r="E271" s="460"/>
      <c r="F271" s="460"/>
      <c r="G271" s="460"/>
      <c r="H271" s="460"/>
      <c r="I271" s="460"/>
      <c r="J271" s="460"/>
      <c r="K271" s="282" t="s">
        <v>2213</v>
      </c>
      <c r="L271" s="446" t="s">
        <v>2215</v>
      </c>
    </row>
    <row r="272" spans="1:12" ht="15">
      <c r="A272" s="460"/>
      <c r="B272" s="106" t="s">
        <v>1858</v>
      </c>
      <c r="E272" s="460"/>
      <c r="F272" s="460"/>
      <c r="G272" s="460"/>
      <c r="H272" s="460"/>
      <c r="I272" s="460"/>
      <c r="J272" s="460"/>
      <c r="K272" s="282" t="s">
        <v>2203</v>
      </c>
      <c r="L272" s="229" t="s">
        <v>2197</v>
      </c>
    </row>
    <row r="273" spans="1:12" ht="15">
      <c r="A273" s="460"/>
      <c r="B273" s="106" t="s">
        <v>1848</v>
      </c>
      <c r="E273" s="460"/>
      <c r="F273" s="460"/>
      <c r="G273" s="460"/>
      <c r="H273" s="460"/>
      <c r="I273" s="460"/>
      <c r="J273" s="460"/>
      <c r="K273" s="282" t="s">
        <v>2210</v>
      </c>
      <c r="L273" s="460"/>
    </row>
    <row r="274" spans="1:12" ht="15">
      <c r="A274" s="460"/>
      <c r="B274" s="106" t="s">
        <v>1853</v>
      </c>
      <c r="E274" s="460"/>
      <c r="F274" s="460"/>
      <c r="G274" s="460"/>
      <c r="H274" s="460"/>
      <c r="I274" s="460"/>
      <c r="J274" s="460"/>
      <c r="K274" s="282" t="s">
        <v>2204</v>
      </c>
      <c r="L274" s="446" t="s">
        <v>2201</v>
      </c>
    </row>
    <row r="275" spans="1:12" ht="15">
      <c r="A275" s="460"/>
      <c r="B275" s="106" t="s">
        <v>1847</v>
      </c>
      <c r="E275" s="460"/>
      <c r="F275" s="460"/>
      <c r="G275" s="460"/>
      <c r="H275" s="460"/>
      <c r="I275" s="460"/>
      <c r="J275" s="460"/>
      <c r="K275" s="282" t="s">
        <v>2212</v>
      </c>
      <c r="L275" s="460"/>
    </row>
    <row r="276" spans="1:12" ht="16.5">
      <c r="A276" s="460"/>
      <c r="B276" s="245" t="s">
        <v>819</v>
      </c>
      <c r="E276" s="151"/>
      <c r="F276" s="151"/>
      <c r="G276" s="151"/>
      <c r="H276" s="151"/>
      <c r="I276" s="151"/>
      <c r="J276" s="282" t="s">
        <v>1801</v>
      </c>
      <c r="K276" s="282" t="s">
        <v>1789</v>
      </c>
      <c r="L276" s="446" t="s">
        <v>1773</v>
      </c>
    </row>
    <row r="277" spans="1:12" ht="16.5">
      <c r="A277" s="460"/>
      <c r="B277" s="245" t="s">
        <v>27</v>
      </c>
      <c r="E277" s="151"/>
      <c r="F277" s="151"/>
      <c r="G277" s="3" t="s">
        <v>1770</v>
      </c>
      <c r="H277" s="322" t="s">
        <v>1775</v>
      </c>
      <c r="I277" s="3" t="s">
        <v>1766</v>
      </c>
      <c r="J277" s="3" t="s">
        <v>1798</v>
      </c>
      <c r="K277" s="322" t="s">
        <v>1782</v>
      </c>
      <c r="L277" s="446" t="s">
        <v>2185</v>
      </c>
    </row>
    <row r="278" spans="1:12" ht="16.5">
      <c r="A278" s="460"/>
      <c r="B278" s="245" t="s">
        <v>851</v>
      </c>
      <c r="E278" s="151"/>
      <c r="F278" s="151"/>
      <c r="G278" s="151"/>
      <c r="H278" s="151"/>
      <c r="I278" s="151"/>
      <c r="J278" s="229" t="s">
        <v>1795</v>
      </c>
      <c r="K278" s="282" t="s">
        <v>1770</v>
      </c>
      <c r="L278" s="322" t="s">
        <v>1772</v>
      </c>
    </row>
    <row r="279" spans="1:12" ht="16.5">
      <c r="A279" s="460"/>
      <c r="B279" s="245" t="s">
        <v>154</v>
      </c>
      <c r="E279" s="151"/>
      <c r="F279" s="151"/>
      <c r="G279" s="151"/>
      <c r="H279" s="151"/>
      <c r="I279" s="229" t="s">
        <v>1794</v>
      </c>
      <c r="J279" s="282" t="s">
        <v>1770</v>
      </c>
      <c r="K279" s="247" t="s">
        <v>1780</v>
      </c>
      <c r="L279" s="446" t="s">
        <v>1761</v>
      </c>
    </row>
    <row r="280" spans="1:12" ht="16.5">
      <c r="A280" s="460"/>
      <c r="B280" s="245" t="s">
        <v>837</v>
      </c>
      <c r="E280" s="151"/>
      <c r="F280" s="151"/>
      <c r="G280" s="151"/>
      <c r="H280" s="151"/>
      <c r="I280" s="151"/>
      <c r="J280" s="322" t="s">
        <v>1802</v>
      </c>
      <c r="K280" s="322" t="s">
        <v>2191</v>
      </c>
      <c r="L280" s="229" t="s">
        <v>2199</v>
      </c>
    </row>
    <row r="281" spans="1:12" ht="16.5">
      <c r="A281" s="460"/>
      <c r="B281" s="245" t="s">
        <v>29</v>
      </c>
      <c r="E281" s="151"/>
      <c r="F281" s="151"/>
      <c r="G281" s="3" t="s">
        <v>1771</v>
      </c>
      <c r="H281" s="3" t="s">
        <v>1759</v>
      </c>
      <c r="I281" s="282" t="s">
        <v>1762</v>
      </c>
      <c r="J281" s="322" t="s">
        <v>1757</v>
      </c>
      <c r="K281" s="322" t="s">
        <v>1811</v>
      </c>
      <c r="L281" s="446" t="s">
        <v>2178</v>
      </c>
    </row>
    <row r="282" spans="1:12" ht="16.5">
      <c r="A282" s="460"/>
      <c r="B282" s="245" t="s">
        <v>142</v>
      </c>
      <c r="E282" s="151"/>
      <c r="F282" s="151"/>
      <c r="G282" s="151"/>
      <c r="H282" s="282" t="s">
        <v>1790</v>
      </c>
      <c r="I282" s="229" t="s">
        <v>1788</v>
      </c>
      <c r="J282" s="282" t="s">
        <v>1776</v>
      </c>
      <c r="K282" s="282" t="s">
        <v>1793</v>
      </c>
      <c r="L282" s="446" t="s">
        <v>1793</v>
      </c>
    </row>
    <row r="283" spans="1:12" ht="16.5">
      <c r="A283" s="460"/>
      <c r="B283" s="245" t="s">
        <v>811</v>
      </c>
      <c r="E283" s="151"/>
      <c r="F283" s="151"/>
      <c r="G283" s="151"/>
      <c r="H283" s="151"/>
      <c r="I283" s="151"/>
      <c r="J283" s="282" t="s">
        <v>1773</v>
      </c>
      <c r="K283" s="282" t="s">
        <v>1801</v>
      </c>
      <c r="L283" s="446" t="s">
        <v>1801</v>
      </c>
    </row>
    <row r="284" spans="1:12" ht="15">
      <c r="A284" s="460"/>
      <c r="B284" s="106" t="s">
        <v>1857</v>
      </c>
      <c r="E284" s="460"/>
      <c r="F284" s="460"/>
      <c r="G284" s="460"/>
      <c r="H284" s="460"/>
      <c r="I284" s="460"/>
      <c r="J284" s="460"/>
      <c r="K284" s="282" t="s">
        <v>2200</v>
      </c>
      <c r="L284" s="446" t="s">
        <v>2209</v>
      </c>
    </row>
    <row r="285" spans="1:12" ht="16.5">
      <c r="A285" s="460"/>
      <c r="B285" s="245" t="s">
        <v>852</v>
      </c>
      <c r="E285" s="151"/>
      <c r="F285" s="151"/>
      <c r="G285" s="151"/>
      <c r="H285" s="151"/>
      <c r="I285" s="151"/>
      <c r="J285" s="282" t="s">
        <v>1790</v>
      </c>
      <c r="K285" s="229" t="s">
        <v>1794</v>
      </c>
      <c r="L285" s="446" t="s">
        <v>1787</v>
      </c>
    </row>
    <row r="286" spans="1:12" ht="16.5">
      <c r="A286" s="460"/>
      <c r="B286" s="246" t="s">
        <v>822</v>
      </c>
      <c r="E286" s="151"/>
      <c r="F286" s="151"/>
      <c r="G286" s="151"/>
      <c r="H286" s="151"/>
      <c r="I286" s="151"/>
      <c r="J286" s="282" t="s">
        <v>1803</v>
      </c>
      <c r="K286" s="229" t="s">
        <v>1788</v>
      </c>
      <c r="L286" s="446" t="s">
        <v>1759</v>
      </c>
    </row>
    <row r="287" spans="1:12" ht="16.5">
      <c r="A287" s="460"/>
      <c r="B287" s="245" t="s">
        <v>821</v>
      </c>
      <c r="E287" s="151"/>
      <c r="F287" s="151"/>
      <c r="G287" s="151"/>
      <c r="H287" s="151"/>
      <c r="I287" s="151"/>
      <c r="J287" s="282" t="s">
        <v>1767</v>
      </c>
      <c r="K287" s="282" t="s">
        <v>1798</v>
      </c>
      <c r="L287" s="229" t="s">
        <v>1794</v>
      </c>
    </row>
    <row r="288" spans="1:12" ht="15">
      <c r="A288" s="460"/>
      <c r="B288" s="106" t="s">
        <v>1845</v>
      </c>
      <c r="E288" s="460"/>
      <c r="F288" s="460"/>
      <c r="G288" s="460"/>
      <c r="H288" s="460"/>
      <c r="I288" s="460"/>
      <c r="J288" s="460"/>
      <c r="K288" s="282" t="s">
        <v>2214</v>
      </c>
      <c r="L288" s="460"/>
    </row>
    <row r="289" spans="1:12" ht="16.5">
      <c r="A289" s="460"/>
      <c r="B289" s="246" t="s">
        <v>158</v>
      </c>
      <c r="E289" s="151"/>
      <c r="F289" s="151"/>
      <c r="G289" s="151"/>
      <c r="H289" s="151"/>
      <c r="I289" s="229" t="s">
        <v>1804</v>
      </c>
      <c r="J289" s="282" t="s">
        <v>1759</v>
      </c>
      <c r="K289" s="322" t="s">
        <v>1757</v>
      </c>
      <c r="L289" s="322" t="s">
        <v>1811</v>
      </c>
    </row>
    <row r="290" spans="1:12" ht="16.5">
      <c r="A290" s="460"/>
      <c r="B290" s="245" t="s">
        <v>806</v>
      </c>
      <c r="E290" s="151"/>
      <c r="F290" s="151"/>
      <c r="G290" s="151"/>
      <c r="H290" s="151"/>
      <c r="I290" s="151"/>
      <c r="J290" s="322" t="s">
        <v>1805</v>
      </c>
      <c r="K290" s="229" t="s">
        <v>2192</v>
      </c>
      <c r="L290" s="322" t="s">
        <v>1803</v>
      </c>
    </row>
    <row r="291" spans="1:12" ht="16.5">
      <c r="A291" s="460"/>
      <c r="B291" s="245" t="s">
        <v>2237</v>
      </c>
      <c r="E291" s="460"/>
      <c r="F291" s="460"/>
      <c r="G291" s="460"/>
      <c r="H291" s="460"/>
      <c r="I291" s="460"/>
      <c r="J291" s="460"/>
      <c r="K291" s="460"/>
      <c r="L291" s="446" t="s">
        <v>2207</v>
      </c>
    </row>
    <row r="292" spans="1:12" ht="16.5">
      <c r="A292" s="460"/>
      <c r="B292" s="245" t="s">
        <v>31</v>
      </c>
      <c r="E292" s="282" t="s">
        <v>1796</v>
      </c>
      <c r="F292" s="282" t="s">
        <v>1781</v>
      </c>
      <c r="G292" s="282" t="s">
        <v>1796</v>
      </c>
      <c r="H292" s="282" t="s">
        <v>1776</v>
      </c>
      <c r="I292" s="247" t="s">
        <v>1780</v>
      </c>
      <c r="J292" s="247" t="s">
        <v>1780</v>
      </c>
      <c r="K292" s="282" t="s">
        <v>1779</v>
      </c>
      <c r="L292" s="247" t="s">
        <v>1780</v>
      </c>
    </row>
    <row r="293" spans="1:12" ht="16.5">
      <c r="A293" s="460"/>
      <c r="B293" s="246" t="s">
        <v>863</v>
      </c>
      <c r="E293" s="151"/>
      <c r="F293" s="151"/>
      <c r="G293" s="151"/>
      <c r="H293" s="151"/>
      <c r="I293" s="151"/>
      <c r="J293" s="282" t="s">
        <v>1804</v>
      </c>
      <c r="K293" s="282" t="s">
        <v>1804</v>
      </c>
      <c r="L293" s="446" t="s">
        <v>1798</v>
      </c>
    </row>
    <row r="294" spans="1:12" ht="16.5">
      <c r="A294" s="460"/>
      <c r="B294" s="245" t="s">
        <v>828</v>
      </c>
      <c r="E294" s="151"/>
      <c r="F294" s="151"/>
      <c r="G294" s="151"/>
      <c r="H294" s="151"/>
      <c r="I294" s="151"/>
      <c r="J294" s="322" t="s">
        <v>1806</v>
      </c>
      <c r="K294" s="282" t="s">
        <v>2193</v>
      </c>
      <c r="L294" s="446" t="s">
        <v>2180</v>
      </c>
    </row>
    <row r="295" spans="1:12" ht="16.5">
      <c r="A295" s="460"/>
      <c r="B295" s="245" t="s">
        <v>855</v>
      </c>
      <c r="E295" s="151"/>
      <c r="F295" s="151"/>
      <c r="G295" s="151"/>
      <c r="H295" s="151"/>
      <c r="I295" s="151"/>
      <c r="J295" s="322" t="s">
        <v>1807</v>
      </c>
      <c r="K295" s="282" t="s">
        <v>2194</v>
      </c>
      <c r="L295" s="446" t="s">
        <v>2195</v>
      </c>
    </row>
    <row r="296" spans="1:12" ht="16.5">
      <c r="A296" s="460"/>
      <c r="B296" s="245" t="s">
        <v>33</v>
      </c>
      <c r="E296" s="151"/>
      <c r="F296" s="282" t="s">
        <v>1778</v>
      </c>
      <c r="G296" s="282" t="s">
        <v>1793</v>
      </c>
      <c r="H296" s="282" t="s">
        <v>1796</v>
      </c>
      <c r="I296" s="282" t="s">
        <v>1787</v>
      </c>
      <c r="J296" s="282" t="s">
        <v>1771</v>
      </c>
      <c r="K296" s="282" t="s">
        <v>1787</v>
      </c>
      <c r="L296" s="446" t="s">
        <v>1776</v>
      </c>
    </row>
    <row r="297" spans="1:12" ht="15">
      <c r="A297" s="460"/>
      <c r="B297" s="106" t="s">
        <v>1873</v>
      </c>
      <c r="E297" s="460"/>
      <c r="F297" s="460"/>
      <c r="G297" s="460"/>
      <c r="H297" s="460"/>
      <c r="I297" s="460"/>
      <c r="J297" s="460"/>
      <c r="K297" s="282" t="s">
        <v>2207</v>
      </c>
      <c r="L297" s="460"/>
    </row>
    <row r="298" spans="1:12" ht="16.5">
      <c r="A298" s="460"/>
      <c r="B298" s="245" t="s">
        <v>35</v>
      </c>
      <c r="E298" s="151"/>
      <c r="F298" s="282" t="s">
        <v>1776</v>
      </c>
      <c r="G298" s="322" t="s">
        <v>1808</v>
      </c>
      <c r="H298" s="282" t="s">
        <v>1804</v>
      </c>
      <c r="I298" s="282" t="s">
        <v>1801</v>
      </c>
      <c r="J298" s="322" t="s">
        <v>1809</v>
      </c>
      <c r="K298" s="282" t="s">
        <v>2195</v>
      </c>
      <c r="L298" s="322" t="s">
        <v>2187</v>
      </c>
    </row>
    <row r="299" spans="1:12" ht="16.5">
      <c r="A299" s="460"/>
      <c r="B299" s="245" t="s">
        <v>37</v>
      </c>
      <c r="E299" s="151"/>
      <c r="F299" s="282" t="s">
        <v>1758</v>
      </c>
      <c r="G299" s="322" t="s">
        <v>1810</v>
      </c>
      <c r="H299" s="229" t="s">
        <v>1794</v>
      </c>
      <c r="I299" s="282" t="s">
        <v>1758</v>
      </c>
      <c r="J299" s="282" t="s">
        <v>1777</v>
      </c>
      <c r="K299" s="322" t="s">
        <v>1772</v>
      </c>
      <c r="L299" s="446" t="s">
        <v>1804</v>
      </c>
    </row>
    <row r="300" spans="1:12" ht="16.5">
      <c r="A300" s="460"/>
      <c r="B300" s="245" t="s">
        <v>143</v>
      </c>
      <c r="E300" s="151"/>
      <c r="F300" s="151"/>
      <c r="G300" s="151"/>
      <c r="H300" s="229" t="s">
        <v>1795</v>
      </c>
      <c r="I300" s="282" t="s">
        <v>1796</v>
      </c>
      <c r="J300" s="282" t="s">
        <v>1793</v>
      </c>
      <c r="K300" s="282" t="s">
        <v>1778</v>
      </c>
      <c r="L300" s="446" t="s">
        <v>1758</v>
      </c>
    </row>
    <row r="301" spans="1:12" ht="16.5">
      <c r="A301" s="460"/>
      <c r="B301" s="245" t="s">
        <v>181</v>
      </c>
      <c r="E301" s="151"/>
      <c r="F301" s="282" t="s">
        <v>1771</v>
      </c>
      <c r="G301" s="151"/>
      <c r="H301" s="151"/>
      <c r="I301" s="151"/>
      <c r="J301" s="151"/>
      <c r="K301" s="151"/>
      <c r="L301" s="460"/>
    </row>
    <row r="302" spans="1:12" ht="15">
      <c r="A302" s="460"/>
      <c r="B302" s="424" t="s">
        <v>1859</v>
      </c>
      <c r="E302" s="460"/>
      <c r="F302" s="460"/>
      <c r="G302" s="460"/>
      <c r="H302" s="460"/>
      <c r="I302" s="460"/>
      <c r="J302" s="460"/>
      <c r="K302" s="229" t="s">
        <v>2197</v>
      </c>
      <c r="L302" s="229" t="s">
        <v>2186</v>
      </c>
    </row>
    <row r="303" spans="1:12" ht="16.5">
      <c r="A303" s="460"/>
      <c r="B303" s="245" t="s">
        <v>39</v>
      </c>
      <c r="E303" s="282" t="s">
        <v>1781</v>
      </c>
      <c r="F303" s="282" t="s">
        <v>1796</v>
      </c>
      <c r="G303" s="282" t="s">
        <v>1787</v>
      </c>
      <c r="H303" s="282" t="s">
        <v>1787</v>
      </c>
      <c r="I303" s="282" t="s">
        <v>1777</v>
      </c>
      <c r="J303" s="282" t="s">
        <v>1761</v>
      </c>
      <c r="K303" s="282" t="s">
        <v>1759</v>
      </c>
      <c r="L303" s="446" t="s">
        <v>1777</v>
      </c>
    </row>
    <row r="304" spans="1:12" ht="16.5">
      <c r="A304" s="460"/>
      <c r="B304" s="245" t="s">
        <v>180</v>
      </c>
      <c r="E304" s="282" t="s">
        <v>1761</v>
      </c>
      <c r="F304" s="282" t="s">
        <v>1793</v>
      </c>
      <c r="G304" s="151"/>
      <c r="H304" s="151"/>
      <c r="I304" s="151"/>
      <c r="J304" s="151"/>
      <c r="K304" s="151"/>
      <c r="L304" s="460"/>
    </row>
    <row r="305" spans="1:12" ht="16.5">
      <c r="A305" s="460"/>
      <c r="B305" s="245" t="s">
        <v>144</v>
      </c>
      <c r="E305" s="151"/>
      <c r="F305" s="151"/>
      <c r="G305" s="151"/>
      <c r="H305" s="229" t="s">
        <v>1788</v>
      </c>
      <c r="I305" s="282" t="s">
        <v>1778</v>
      </c>
      <c r="J305" s="322" t="s">
        <v>1775</v>
      </c>
      <c r="K305" s="322" t="s">
        <v>1803</v>
      </c>
      <c r="L305" s="446" t="s">
        <v>2189</v>
      </c>
    </row>
    <row r="306" spans="1:12" ht="15">
      <c r="A306" s="460"/>
      <c r="B306" s="106" t="s">
        <v>1856</v>
      </c>
      <c r="E306" s="460"/>
      <c r="F306" s="460"/>
      <c r="G306" s="460"/>
      <c r="H306" s="460"/>
      <c r="I306" s="460"/>
      <c r="J306" s="460"/>
      <c r="K306" s="282" t="s">
        <v>2202</v>
      </c>
      <c r="L306" s="446" t="s">
        <v>2200</v>
      </c>
    </row>
    <row r="307" spans="1:12" ht="16.5">
      <c r="A307" s="460"/>
      <c r="B307" s="246" t="s">
        <v>155</v>
      </c>
      <c r="E307" s="151"/>
      <c r="F307" s="151"/>
      <c r="G307" s="151"/>
      <c r="H307" s="151"/>
      <c r="I307" s="282" t="s">
        <v>1791</v>
      </c>
      <c r="J307" s="282" t="s">
        <v>1811</v>
      </c>
      <c r="K307" s="431" t="s">
        <v>1795</v>
      </c>
      <c r="L307" s="446" t="s">
        <v>1778</v>
      </c>
    </row>
    <row r="308" spans="1:12" ht="15">
      <c r="A308" s="460"/>
      <c r="B308" s="106" t="s">
        <v>1855</v>
      </c>
      <c r="E308" s="460"/>
      <c r="F308" s="460"/>
      <c r="G308" s="460"/>
      <c r="H308" s="460"/>
      <c r="I308" s="460"/>
      <c r="J308" s="460"/>
      <c r="K308" s="282" t="s">
        <v>2201</v>
      </c>
      <c r="L308" s="460"/>
    </row>
    <row r="309" spans="1:12" ht="16.5">
      <c r="A309" s="460"/>
      <c r="B309" s="245" t="s">
        <v>826</v>
      </c>
      <c r="E309" s="151"/>
      <c r="F309" s="151"/>
      <c r="G309" s="151"/>
      <c r="H309" s="151"/>
      <c r="I309" s="151"/>
      <c r="J309" s="322" t="s">
        <v>1812</v>
      </c>
      <c r="K309" s="282" t="s">
        <v>2196</v>
      </c>
      <c r="L309" s="446" t="s">
        <v>2194</v>
      </c>
    </row>
    <row r="310" spans="1:12" ht="16.5">
      <c r="A310" s="460"/>
      <c r="B310" s="245" t="s">
        <v>2243</v>
      </c>
      <c r="E310" s="460"/>
      <c r="F310" s="460"/>
      <c r="G310" s="460"/>
      <c r="H310" s="460"/>
      <c r="I310" s="460"/>
      <c r="J310" s="460"/>
      <c r="K310" s="460"/>
      <c r="L310" s="229" t="s">
        <v>2198</v>
      </c>
    </row>
    <row r="311" spans="1:12">
      <c r="L311" s="443"/>
    </row>
    <row r="312" spans="1:12">
      <c r="L312" s="443"/>
    </row>
    <row r="313" spans="1:12">
      <c r="L313" s="443"/>
    </row>
    <row r="314" spans="1:12">
      <c r="L314" s="443"/>
    </row>
  </sheetData>
  <sortState xmlns:xlrd2="http://schemas.microsoft.com/office/spreadsheetml/2017/richdata2" ref="B221:K310">
    <sortCondition ref="B310"/>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AC621"/>
  <sheetViews>
    <sheetView topLeftCell="A556" zoomScale="90" zoomScaleNormal="90" workbookViewId="0">
      <selection activeCell="Q566" sqref="Q566:Q571"/>
    </sheetView>
  </sheetViews>
  <sheetFormatPr defaultRowHeight="12.75"/>
  <cols>
    <col min="1" max="1" width="9.7109375" customWidth="1"/>
    <col min="6" max="6" width="9.7109375" customWidth="1"/>
    <col min="13" max="13" width="10.42578125" bestFit="1" customWidth="1"/>
    <col min="22" max="22" width="10.7109375" customWidth="1"/>
  </cols>
  <sheetData>
    <row r="1" spans="1:29" ht="25.5">
      <c r="A1" s="30" t="s">
        <v>2608</v>
      </c>
      <c r="B1" s="443"/>
      <c r="C1" s="443"/>
      <c r="D1" s="443"/>
      <c r="E1" s="443"/>
      <c r="F1" s="443"/>
      <c r="G1" s="443"/>
      <c r="H1" s="443"/>
      <c r="I1" s="443"/>
      <c r="J1" s="443"/>
      <c r="K1" s="443"/>
      <c r="L1" s="459"/>
      <c r="M1" s="443"/>
      <c r="N1" s="443"/>
      <c r="O1" s="459"/>
      <c r="P1" s="459"/>
      <c r="Q1" s="459"/>
      <c r="R1" s="459"/>
      <c r="S1" s="459"/>
      <c r="T1" s="459"/>
      <c r="U1" s="459"/>
      <c r="V1" s="459"/>
      <c r="W1" s="459"/>
      <c r="X1" s="459"/>
      <c r="Y1" s="459"/>
      <c r="Z1" s="459"/>
      <c r="AA1" s="443"/>
    </row>
    <row r="2" spans="1:29" ht="14.25">
      <c r="A2" s="443"/>
      <c r="B2" s="443"/>
      <c r="C2" s="443"/>
      <c r="D2" s="443"/>
      <c r="E2" s="443"/>
      <c r="F2" s="443"/>
      <c r="G2" s="443"/>
      <c r="H2" s="443"/>
      <c r="I2" s="443"/>
      <c r="J2" s="443"/>
      <c r="K2" s="443"/>
      <c r="L2" s="459"/>
      <c r="M2" s="443"/>
      <c r="N2" s="443"/>
      <c r="O2" s="459"/>
      <c r="P2" s="459"/>
      <c r="Q2" s="459"/>
      <c r="R2" s="459"/>
      <c r="S2" s="459"/>
      <c r="T2" s="459"/>
      <c r="U2" s="459"/>
      <c r="V2" s="459"/>
      <c r="W2" s="459"/>
      <c r="X2" s="459"/>
      <c r="Y2" s="459"/>
      <c r="Z2" s="459"/>
      <c r="AA2" s="443"/>
    </row>
    <row r="3" spans="1:29" ht="20.25">
      <c r="A3" s="544" t="s">
        <v>2568</v>
      </c>
      <c r="B3" s="544"/>
      <c r="C3" s="544"/>
      <c r="D3" s="544" t="s">
        <v>2569</v>
      </c>
      <c r="E3" s="544"/>
      <c r="F3" s="544"/>
      <c r="G3" s="544" t="s">
        <v>2570</v>
      </c>
      <c r="H3" s="544"/>
      <c r="I3" s="544"/>
      <c r="J3" s="544" t="s">
        <v>2571</v>
      </c>
      <c r="K3" s="544"/>
      <c r="L3" s="545"/>
      <c r="M3" s="544" t="s">
        <v>2572</v>
      </c>
      <c r="N3" s="544"/>
      <c r="O3" s="545"/>
      <c r="P3" s="544" t="s">
        <v>2573</v>
      </c>
      <c r="Q3" s="544"/>
      <c r="R3" s="544"/>
      <c r="S3" s="544" t="s">
        <v>2574</v>
      </c>
      <c r="T3" s="544"/>
      <c r="U3" s="544"/>
      <c r="V3" s="544" t="s">
        <v>2575</v>
      </c>
      <c r="W3" s="544"/>
      <c r="X3" s="544"/>
      <c r="Y3" s="544"/>
      <c r="Z3" s="544"/>
      <c r="AA3" s="545"/>
      <c r="AB3" s="544"/>
      <c r="AC3" s="544"/>
    </row>
    <row r="4" spans="1:29" ht="15" thickBot="1">
      <c r="A4" s="443"/>
      <c r="B4" s="443"/>
      <c r="C4" s="443"/>
      <c r="D4" s="443"/>
      <c r="E4" s="443"/>
      <c r="F4" s="443"/>
      <c r="G4" s="443"/>
      <c r="H4" s="443"/>
      <c r="I4" s="443"/>
      <c r="J4" s="443"/>
      <c r="K4" s="443"/>
      <c r="L4" s="459"/>
      <c r="M4" s="443"/>
      <c r="N4" s="443"/>
      <c r="O4" s="459"/>
      <c r="P4" s="459"/>
      <c r="Q4" s="459"/>
      <c r="R4" s="459"/>
      <c r="S4" s="459"/>
      <c r="T4" s="459"/>
      <c r="U4" s="459"/>
      <c r="V4" s="459"/>
      <c r="W4" s="459"/>
      <c r="X4" s="459"/>
      <c r="Y4" s="459"/>
      <c r="Z4" s="459"/>
      <c r="AA4" s="443"/>
    </row>
    <row r="5" spans="1:29" ht="15.75" thickBot="1">
      <c r="A5" s="546" t="s">
        <v>3076</v>
      </c>
      <c r="B5" s="306"/>
      <c r="C5" s="306"/>
      <c r="D5" s="546" t="s">
        <v>3081</v>
      </c>
      <c r="E5" s="306"/>
      <c r="F5" s="306"/>
      <c r="G5" s="546" t="s">
        <v>3091</v>
      </c>
      <c r="H5" s="306"/>
      <c r="I5" s="306"/>
      <c r="J5" s="546" t="s">
        <v>3104</v>
      </c>
      <c r="K5" s="306"/>
      <c r="L5" s="464"/>
      <c r="M5" s="546" t="s">
        <v>3112</v>
      </c>
      <c r="N5" s="306"/>
      <c r="O5" s="464"/>
      <c r="P5" s="546" t="s">
        <v>3212</v>
      </c>
      <c r="Q5" s="464"/>
      <c r="R5" s="464"/>
      <c r="S5" s="546" t="s">
        <v>3392</v>
      </c>
      <c r="T5" s="464"/>
      <c r="U5" s="464"/>
      <c r="V5" s="546" t="s">
        <v>3447</v>
      </c>
      <c r="W5" s="464"/>
      <c r="X5" s="464"/>
      <c r="Y5" s="464"/>
      <c r="Z5" s="464"/>
      <c r="AA5" s="306"/>
    </row>
    <row r="6" spans="1:29" ht="15.75" thickBot="1">
      <c r="A6" s="546" t="s">
        <v>3071</v>
      </c>
      <c r="B6" s="306"/>
      <c r="C6" s="306"/>
      <c r="D6" s="546" t="s">
        <v>3082</v>
      </c>
      <c r="E6" s="306"/>
      <c r="F6" s="306"/>
      <c r="G6" s="546" t="s">
        <v>3092</v>
      </c>
      <c r="H6" s="306"/>
      <c r="I6" s="306"/>
      <c r="J6" s="546" t="s">
        <v>3105</v>
      </c>
      <c r="K6" s="306"/>
      <c r="L6" s="464"/>
      <c r="M6" s="546" t="s">
        <v>3113</v>
      </c>
      <c r="N6" s="306"/>
      <c r="O6" s="464"/>
      <c r="P6" s="546" t="s">
        <v>3213</v>
      </c>
      <c r="Q6" s="464"/>
      <c r="R6" s="464"/>
      <c r="S6" s="546" t="s">
        <v>3346</v>
      </c>
      <c r="T6" s="464"/>
      <c r="U6" s="464"/>
      <c r="V6" s="546" t="s">
        <v>3448</v>
      </c>
      <c r="W6" s="464"/>
      <c r="X6" s="464"/>
      <c r="Y6" s="464"/>
      <c r="Z6" s="464"/>
      <c r="AA6" s="306"/>
    </row>
    <row r="7" spans="1:29" ht="15.75" thickBot="1">
      <c r="A7" s="546" t="s">
        <v>3072</v>
      </c>
      <c r="B7" s="306"/>
      <c r="C7" s="306"/>
      <c r="D7" s="546" t="s">
        <v>3083</v>
      </c>
      <c r="E7" s="306"/>
      <c r="F7" s="306"/>
      <c r="G7" s="546" t="s">
        <v>3093</v>
      </c>
      <c r="H7" s="306"/>
      <c r="I7" s="306"/>
      <c r="J7" s="546" t="s">
        <v>3106</v>
      </c>
      <c r="K7" s="306"/>
      <c r="L7" s="464"/>
      <c r="M7" s="546" t="s">
        <v>3114</v>
      </c>
      <c r="N7" s="306"/>
      <c r="O7" s="464"/>
      <c r="P7" s="546" t="s">
        <v>3214</v>
      </c>
      <c r="Q7" s="464"/>
      <c r="R7" s="464"/>
      <c r="S7" s="546" t="s">
        <v>3347</v>
      </c>
      <c r="T7" s="464"/>
      <c r="U7" s="464"/>
      <c r="V7" s="546" t="s">
        <v>3449</v>
      </c>
      <c r="W7" s="464"/>
      <c r="X7" s="464"/>
      <c r="Y7" s="464"/>
      <c r="Z7" s="464"/>
      <c r="AA7" s="306"/>
    </row>
    <row r="8" spans="1:29" ht="15.75" thickBot="1">
      <c r="A8" s="603" t="s">
        <v>3073</v>
      </c>
      <c r="B8" s="306"/>
      <c r="C8" s="306"/>
      <c r="D8" s="603" t="s">
        <v>3084</v>
      </c>
      <c r="E8" s="306"/>
      <c r="F8" s="306"/>
      <c r="G8" s="603" t="s">
        <v>3094</v>
      </c>
      <c r="H8" s="306"/>
      <c r="I8" s="306"/>
      <c r="J8" s="546" t="s">
        <v>3101</v>
      </c>
      <c r="K8" s="306"/>
      <c r="L8" s="464"/>
      <c r="M8" s="546" t="s">
        <v>3115</v>
      </c>
      <c r="N8" s="306"/>
      <c r="O8" s="464"/>
      <c r="P8" s="546" t="s">
        <v>3215</v>
      </c>
      <c r="Q8" s="464"/>
      <c r="R8" s="464"/>
      <c r="S8" s="546" t="s">
        <v>3348</v>
      </c>
      <c r="T8" s="464"/>
      <c r="U8" s="464"/>
      <c r="V8" s="546" t="s">
        <v>3450</v>
      </c>
      <c r="W8" s="464"/>
      <c r="X8" s="464"/>
      <c r="Y8" s="464"/>
      <c r="Z8" s="464"/>
      <c r="AA8" s="306"/>
    </row>
    <row r="9" spans="1:29" ht="15.75" thickBot="1">
      <c r="A9" s="602" t="s">
        <v>3077</v>
      </c>
      <c r="B9" s="306"/>
      <c r="C9" s="306"/>
      <c r="D9" s="566" t="s">
        <v>3085</v>
      </c>
      <c r="E9" s="306"/>
      <c r="F9" s="306"/>
      <c r="G9" s="566" t="s">
        <v>3095</v>
      </c>
      <c r="H9" s="306"/>
      <c r="I9" s="306"/>
      <c r="J9" s="546" t="s">
        <v>3107</v>
      </c>
      <c r="K9" s="306"/>
      <c r="L9" s="464"/>
      <c r="M9" s="546" t="s">
        <v>3116</v>
      </c>
      <c r="N9" s="306"/>
      <c r="O9" s="464"/>
      <c r="P9" s="546" t="s">
        <v>3216</v>
      </c>
      <c r="Q9" s="464"/>
      <c r="R9" s="464"/>
      <c r="S9" s="546" t="s">
        <v>3349</v>
      </c>
      <c r="T9" s="464"/>
      <c r="U9" s="464"/>
      <c r="V9" s="546" t="s">
        <v>3451</v>
      </c>
      <c r="W9" s="464"/>
      <c r="X9" s="464"/>
      <c r="Y9" s="464"/>
      <c r="Z9" s="464"/>
      <c r="AA9" s="306"/>
    </row>
    <row r="10" spans="1:29" ht="15.75" thickBot="1">
      <c r="A10" s="546" t="s">
        <v>3074</v>
      </c>
      <c r="B10" s="306"/>
      <c r="C10" s="306"/>
      <c r="D10" s="546" t="s">
        <v>3086</v>
      </c>
      <c r="E10" s="306"/>
      <c r="F10" s="306"/>
      <c r="G10" s="546" t="s">
        <v>3096</v>
      </c>
      <c r="H10" s="306"/>
      <c r="I10" s="306"/>
      <c r="J10" s="546" t="s">
        <v>3108</v>
      </c>
      <c r="K10" s="306"/>
      <c r="L10" s="464"/>
      <c r="M10" s="546" t="s">
        <v>3117</v>
      </c>
      <c r="N10" s="306"/>
      <c r="O10" s="464"/>
      <c r="P10" s="546" t="s">
        <v>3217</v>
      </c>
      <c r="Q10" s="464"/>
      <c r="R10" s="464"/>
      <c r="S10" s="546" t="s">
        <v>3351</v>
      </c>
      <c r="T10" s="464"/>
      <c r="U10" s="464"/>
      <c r="V10" s="546" t="s">
        <v>3452</v>
      </c>
      <c r="W10" s="464"/>
      <c r="X10" s="464"/>
      <c r="Y10" s="464"/>
      <c r="Z10" s="464"/>
      <c r="AA10" s="306"/>
    </row>
    <row r="11" spans="1:29" ht="15.75" thickBot="1">
      <c r="A11" s="546" t="s">
        <v>3075</v>
      </c>
      <c r="B11" s="306"/>
      <c r="C11" s="306"/>
      <c r="D11" s="546" t="s">
        <v>3087</v>
      </c>
      <c r="E11" s="306"/>
      <c r="F11" s="306"/>
      <c r="G11" s="546" t="s">
        <v>3100</v>
      </c>
      <c r="H11" s="306"/>
      <c r="I11" s="306"/>
      <c r="J11" s="546" t="s">
        <v>3102</v>
      </c>
      <c r="K11" s="306"/>
      <c r="L11" s="464"/>
      <c r="M11" s="546" t="s">
        <v>3118</v>
      </c>
      <c r="N11" s="306"/>
      <c r="O11" s="464"/>
      <c r="P11" s="546" t="s">
        <v>3218</v>
      </c>
      <c r="Q11" s="464"/>
      <c r="R11" s="464"/>
      <c r="S11" s="546" t="s">
        <v>3352</v>
      </c>
      <c r="T11" s="464"/>
      <c r="U11" s="464"/>
      <c r="V11" s="546" t="s">
        <v>3453</v>
      </c>
      <c r="W11" s="464"/>
      <c r="X11" s="464"/>
      <c r="Y11" s="464"/>
      <c r="Z11" s="464"/>
      <c r="AA11" s="306"/>
    </row>
    <row r="12" spans="1:29" ht="15.75" thickBot="1">
      <c r="A12" s="546" t="s">
        <v>3079</v>
      </c>
      <c r="B12" s="306"/>
      <c r="C12" s="306"/>
      <c r="D12" s="546" t="s">
        <v>3088</v>
      </c>
      <c r="E12" s="306"/>
      <c r="F12" s="306"/>
      <c r="G12" s="546" t="s">
        <v>3097</v>
      </c>
      <c r="H12" s="306"/>
      <c r="I12" s="306"/>
      <c r="J12" s="546" t="s">
        <v>3103</v>
      </c>
      <c r="K12" s="306"/>
      <c r="L12" s="464"/>
      <c r="M12" s="546" t="s">
        <v>3119</v>
      </c>
      <c r="N12" s="306"/>
      <c r="O12" s="464"/>
      <c r="P12" s="546" t="s">
        <v>3219</v>
      </c>
      <c r="Q12" s="464"/>
      <c r="R12" s="464"/>
      <c r="S12" s="546" t="s">
        <v>3350</v>
      </c>
      <c r="T12" s="464"/>
      <c r="U12" s="464"/>
      <c r="V12" s="546" t="s">
        <v>3454</v>
      </c>
      <c r="W12" s="464"/>
      <c r="X12" s="464"/>
      <c r="Y12" s="464"/>
      <c r="Z12" s="464"/>
      <c r="AA12" s="306"/>
    </row>
    <row r="13" spans="1:29" ht="15">
      <c r="A13" s="546" t="s">
        <v>3080</v>
      </c>
      <c r="B13" s="306"/>
      <c r="C13" s="306"/>
      <c r="D13" s="546" t="s">
        <v>3089</v>
      </c>
      <c r="E13" s="306"/>
      <c r="F13" s="306"/>
      <c r="G13" s="546" t="s">
        <v>3098</v>
      </c>
      <c r="H13" s="306"/>
      <c r="I13" s="306"/>
      <c r="J13" s="546" t="s">
        <v>3109</v>
      </c>
      <c r="K13" s="306"/>
      <c r="L13" s="464"/>
      <c r="M13" s="546" t="s">
        <v>3120</v>
      </c>
      <c r="N13" s="306"/>
      <c r="O13" s="464"/>
      <c r="P13" s="546" t="s">
        <v>3220</v>
      </c>
      <c r="Q13" s="464"/>
      <c r="R13" s="464"/>
      <c r="S13" s="546" t="s">
        <v>3353</v>
      </c>
      <c r="T13" s="464"/>
      <c r="U13" s="464"/>
      <c r="V13" s="546" t="s">
        <v>3455</v>
      </c>
      <c r="W13" s="464"/>
      <c r="X13" s="464"/>
      <c r="Y13" s="464"/>
      <c r="Z13" s="464"/>
      <c r="AA13" s="306"/>
    </row>
    <row r="14" spans="1:29" s="443" customFormat="1" ht="15">
      <c r="A14" s="566" t="s">
        <v>3078</v>
      </c>
      <c r="B14" s="306"/>
      <c r="C14" s="306"/>
      <c r="D14" s="566" t="s">
        <v>3090</v>
      </c>
      <c r="E14" s="306"/>
      <c r="F14" s="306"/>
      <c r="G14" s="566" t="s">
        <v>3099</v>
      </c>
      <c r="H14" s="306"/>
      <c r="I14" s="306"/>
      <c r="J14" s="566" t="s">
        <v>3110</v>
      </c>
      <c r="K14" s="306"/>
      <c r="L14" s="464"/>
      <c r="M14" s="566" t="s">
        <v>3121</v>
      </c>
      <c r="N14" s="306"/>
      <c r="O14" s="464"/>
      <c r="P14" s="566" t="s">
        <v>3221</v>
      </c>
      <c r="Q14" s="464"/>
      <c r="R14" s="464"/>
      <c r="S14" s="566" t="s">
        <v>3354</v>
      </c>
      <c r="T14" s="464"/>
      <c r="U14" s="464"/>
      <c r="V14" s="566" t="s">
        <v>3456</v>
      </c>
      <c r="W14" s="464"/>
      <c r="X14" s="464"/>
      <c r="Y14" s="464"/>
      <c r="Z14" s="464"/>
      <c r="AA14" s="306"/>
    </row>
    <row r="15" spans="1:29" ht="14.25">
      <c r="A15" s="443"/>
      <c r="B15" s="443"/>
      <c r="C15" s="443"/>
      <c r="D15" s="443"/>
      <c r="E15" s="443"/>
      <c r="F15" s="443"/>
      <c r="G15" s="443"/>
      <c r="H15" s="443"/>
      <c r="I15" s="443"/>
      <c r="J15" s="443"/>
      <c r="K15" s="443"/>
      <c r="L15" s="459"/>
      <c r="M15" s="443"/>
      <c r="N15" s="443"/>
      <c r="O15" s="459"/>
      <c r="P15" s="459"/>
      <c r="Q15" s="459"/>
      <c r="R15" s="459"/>
      <c r="S15" s="459"/>
      <c r="T15" s="459"/>
      <c r="U15" s="459"/>
      <c r="V15" s="459"/>
      <c r="W15" s="459"/>
      <c r="X15" s="459"/>
      <c r="Y15" s="459"/>
      <c r="Z15" s="459"/>
      <c r="AA15" s="443"/>
    </row>
    <row r="16" spans="1:29" ht="15">
      <c r="A16" s="604" t="s">
        <v>3111</v>
      </c>
      <c r="B16" s="443"/>
      <c r="C16" s="443"/>
      <c r="D16" s="443"/>
      <c r="E16" s="443"/>
      <c r="F16" s="443"/>
      <c r="G16" s="443"/>
      <c r="H16" s="443"/>
      <c r="I16" s="443"/>
      <c r="J16" s="443"/>
      <c r="K16" s="443"/>
      <c r="L16" s="459"/>
      <c r="M16" s="443"/>
      <c r="N16" s="443"/>
      <c r="O16" s="459"/>
      <c r="P16" s="459"/>
      <c r="Q16" s="459"/>
      <c r="R16" s="459"/>
      <c r="S16" s="459"/>
      <c r="T16" s="459"/>
      <c r="U16" s="459"/>
      <c r="V16" s="459"/>
      <c r="W16" s="459"/>
      <c r="X16" s="459"/>
      <c r="Y16" s="459"/>
      <c r="Z16" s="459"/>
      <c r="AA16" s="443"/>
    </row>
    <row r="17" spans="1:27" ht="15">
      <c r="A17" s="567" t="s">
        <v>2607</v>
      </c>
      <c r="B17" s="443"/>
      <c r="C17" s="443"/>
      <c r="D17" s="443"/>
      <c r="E17" s="443"/>
      <c r="F17" s="443"/>
      <c r="G17" s="443"/>
      <c r="H17" s="443"/>
      <c r="I17" s="443"/>
      <c r="J17" s="443"/>
      <c r="K17" s="443"/>
      <c r="L17" s="459"/>
      <c r="M17" s="443"/>
      <c r="N17" s="443"/>
      <c r="O17" s="459"/>
      <c r="P17" s="459"/>
      <c r="Q17" s="459"/>
      <c r="R17" s="459"/>
      <c r="S17" s="459"/>
      <c r="T17" s="459"/>
      <c r="U17" s="459"/>
      <c r="V17" s="459"/>
      <c r="W17" s="459"/>
      <c r="X17" s="459"/>
      <c r="Y17" s="459"/>
      <c r="Z17" s="459"/>
      <c r="AA17" s="443"/>
    </row>
    <row r="18" spans="1:27" ht="14.25">
      <c r="A18" s="443"/>
      <c r="B18" s="443"/>
      <c r="C18" s="443"/>
      <c r="D18" s="443"/>
      <c r="E18" s="443"/>
      <c r="F18" s="443"/>
      <c r="G18" s="443"/>
      <c r="H18" s="443"/>
      <c r="I18" s="443"/>
      <c r="J18" s="443"/>
      <c r="K18" s="443"/>
      <c r="L18" s="459"/>
      <c r="M18" s="443"/>
      <c r="N18" s="443"/>
      <c r="O18" s="459"/>
      <c r="P18" s="459"/>
      <c r="Q18" s="459"/>
      <c r="R18" s="459"/>
      <c r="S18" s="459"/>
      <c r="T18" s="459"/>
      <c r="U18" s="459"/>
      <c r="V18" s="459"/>
      <c r="W18" s="459"/>
      <c r="X18" s="459"/>
      <c r="Y18" s="459"/>
      <c r="Z18" s="459"/>
      <c r="AA18" s="443"/>
    </row>
    <row r="19" spans="1:27" s="443" customFormat="1" ht="14.25">
      <c r="L19" s="459"/>
      <c r="O19" s="459"/>
      <c r="P19" s="459"/>
      <c r="Q19" s="459"/>
      <c r="R19" s="459"/>
      <c r="S19" s="459"/>
      <c r="T19" s="459"/>
      <c r="U19" s="459"/>
      <c r="V19" s="459"/>
      <c r="W19" s="459"/>
      <c r="X19" s="459"/>
      <c r="Y19" s="459"/>
      <c r="Z19" s="459"/>
    </row>
    <row r="20" spans="1:27" ht="15">
      <c r="A20" s="548" t="s">
        <v>2619</v>
      </c>
      <c r="B20" s="443"/>
      <c r="C20" s="443"/>
      <c r="D20" s="443"/>
      <c r="E20" s="443"/>
      <c r="F20" s="443"/>
      <c r="G20" s="443"/>
      <c r="H20" s="443"/>
      <c r="I20" s="443"/>
      <c r="J20" s="443"/>
      <c r="K20" s="443"/>
      <c r="L20" s="459"/>
      <c r="M20" s="443"/>
      <c r="N20" s="443"/>
      <c r="O20" s="459"/>
      <c r="P20" s="459"/>
      <c r="Q20" s="459"/>
      <c r="R20" s="459"/>
      <c r="S20" s="459"/>
      <c r="T20" s="459"/>
      <c r="U20" s="459"/>
      <c r="V20" s="459"/>
      <c r="W20" s="459"/>
      <c r="X20" s="459"/>
      <c r="Y20" s="459"/>
      <c r="Z20" s="459"/>
      <c r="AA20" s="443"/>
    </row>
    <row r="21" spans="1:27" ht="14.25">
      <c r="A21" s="443"/>
      <c r="B21" s="443"/>
      <c r="C21" s="443"/>
      <c r="D21" s="443"/>
      <c r="E21" s="443"/>
      <c r="F21" s="443"/>
      <c r="G21" s="443"/>
      <c r="H21" s="443"/>
      <c r="I21" s="443"/>
      <c r="J21" s="443"/>
      <c r="K21" s="443"/>
      <c r="L21" s="459"/>
      <c r="M21" s="443"/>
      <c r="N21" s="443"/>
      <c r="O21" s="459"/>
      <c r="P21" s="459"/>
      <c r="Q21" s="459"/>
      <c r="R21" s="459"/>
      <c r="S21" s="459"/>
      <c r="T21" s="459"/>
      <c r="U21" s="459"/>
      <c r="V21" s="459"/>
      <c r="W21" s="459"/>
      <c r="X21" s="459"/>
      <c r="Y21" s="459"/>
      <c r="Z21" s="459"/>
      <c r="AA21" s="443"/>
    </row>
    <row r="22" spans="1:27" ht="14.25">
      <c r="A22" s="459" t="s">
        <v>2576</v>
      </c>
      <c r="B22" s="459" t="s">
        <v>2614</v>
      </c>
      <c r="C22" s="459"/>
      <c r="D22" s="459"/>
      <c r="E22" s="459"/>
      <c r="F22" s="291" t="s">
        <v>2613</v>
      </c>
      <c r="G22" s="459" t="s">
        <v>2633</v>
      </c>
      <c r="H22" s="459"/>
      <c r="I22" s="459"/>
      <c r="J22" s="459"/>
      <c r="K22" s="291" t="s">
        <v>2578</v>
      </c>
      <c r="L22" s="459" t="s">
        <v>2643</v>
      </c>
      <c r="M22" s="459"/>
      <c r="N22" s="459"/>
      <c r="O22" s="459"/>
      <c r="P22" s="291" t="s">
        <v>2579</v>
      </c>
      <c r="Q22" s="459" t="s">
        <v>2648</v>
      </c>
      <c r="S22" s="459"/>
      <c r="U22" s="459" t="s">
        <v>2580</v>
      </c>
      <c r="V22" s="459" t="s">
        <v>2581</v>
      </c>
      <c r="W22" s="459"/>
      <c r="X22" s="459"/>
      <c r="Y22" s="459"/>
      <c r="Z22" s="459"/>
      <c r="AA22" s="443"/>
    </row>
    <row r="23" spans="1:27" ht="14.25">
      <c r="A23" s="459"/>
      <c r="B23" s="459" t="s">
        <v>2615</v>
      </c>
      <c r="C23" s="459"/>
      <c r="D23" s="459"/>
      <c r="E23" s="459"/>
      <c r="F23" s="459"/>
      <c r="G23" s="459" t="s">
        <v>2634</v>
      </c>
      <c r="H23" s="459"/>
      <c r="I23" s="459"/>
      <c r="J23" s="459"/>
      <c r="K23" s="459"/>
      <c r="L23" s="459" t="s">
        <v>2644</v>
      </c>
      <c r="M23" s="459"/>
      <c r="N23" s="459"/>
      <c r="O23" s="459"/>
      <c r="P23" s="459"/>
      <c r="Q23" s="459" t="s">
        <v>2649</v>
      </c>
      <c r="S23" s="459"/>
      <c r="U23" s="459"/>
      <c r="V23" s="459" t="s">
        <v>2582</v>
      </c>
      <c r="W23" s="459"/>
      <c r="X23" s="459"/>
      <c r="Y23" s="459"/>
      <c r="Z23" s="459"/>
      <c r="AA23" s="443"/>
    </row>
    <row r="24" spans="1:27" ht="14.25">
      <c r="A24" s="459"/>
      <c r="B24" s="459" t="s">
        <v>2616</v>
      </c>
      <c r="C24" s="459"/>
      <c r="D24" s="459"/>
      <c r="E24" s="459"/>
      <c r="F24" s="459"/>
      <c r="G24" s="459" t="s">
        <v>2635</v>
      </c>
      <c r="H24" s="459"/>
      <c r="I24" s="459"/>
      <c r="J24" s="459"/>
      <c r="K24" s="459"/>
      <c r="L24" s="459" t="s">
        <v>2645</v>
      </c>
      <c r="M24" s="459"/>
      <c r="N24" s="459"/>
      <c r="O24" s="459"/>
      <c r="P24" s="443"/>
      <c r="Q24" s="459" t="s">
        <v>2652</v>
      </c>
      <c r="S24" s="459"/>
      <c r="U24" s="459"/>
      <c r="V24" s="459" t="s">
        <v>354</v>
      </c>
      <c r="W24" s="459"/>
      <c r="X24" s="459"/>
      <c r="Y24" s="459"/>
      <c r="Z24" s="459"/>
      <c r="AA24" s="443"/>
    </row>
    <row r="25" spans="1:27" ht="14.25">
      <c r="A25" s="459"/>
      <c r="B25" s="459" t="s">
        <v>2617</v>
      </c>
      <c r="C25" s="459"/>
      <c r="D25" s="459"/>
      <c r="E25" s="459"/>
      <c r="F25" s="459"/>
      <c r="G25" s="459" t="s">
        <v>2636</v>
      </c>
      <c r="H25" s="459"/>
      <c r="I25" s="459"/>
      <c r="J25" s="459"/>
      <c r="K25" s="459"/>
      <c r="L25" s="459" t="s">
        <v>2646</v>
      </c>
      <c r="M25" s="459"/>
      <c r="N25" s="459"/>
      <c r="O25" s="459"/>
      <c r="P25" s="443"/>
      <c r="Q25" s="459" t="s">
        <v>2650</v>
      </c>
      <c r="R25" s="459"/>
      <c r="S25" s="459"/>
      <c r="T25" s="459"/>
      <c r="U25" s="459"/>
      <c r="V25" s="459"/>
      <c r="W25" s="459"/>
      <c r="X25" s="459"/>
      <c r="Y25" s="459"/>
      <c r="Z25" s="459"/>
      <c r="AA25" s="443"/>
    </row>
    <row r="26" spans="1:27" ht="14.25">
      <c r="A26" s="459"/>
      <c r="B26" s="459" t="s">
        <v>2618</v>
      </c>
      <c r="C26" s="459"/>
      <c r="D26" s="459"/>
      <c r="E26" s="459"/>
      <c r="F26" s="459"/>
      <c r="G26" s="459" t="s">
        <v>2637</v>
      </c>
      <c r="H26" s="459"/>
      <c r="I26" s="459"/>
      <c r="J26" s="459"/>
      <c r="K26" s="459"/>
      <c r="L26" s="459" t="s">
        <v>2647</v>
      </c>
      <c r="M26" s="459"/>
      <c r="N26" s="459"/>
      <c r="O26" s="459"/>
      <c r="P26" s="443"/>
      <c r="Q26" s="459" t="s">
        <v>2651</v>
      </c>
      <c r="R26" s="459"/>
      <c r="S26" s="459"/>
      <c r="T26" s="459"/>
      <c r="U26" s="459"/>
      <c r="V26" s="459"/>
      <c r="W26" s="459"/>
      <c r="X26" s="459"/>
      <c r="Y26" s="459"/>
      <c r="Z26" s="459"/>
      <c r="AA26" s="443"/>
    </row>
    <row r="27" spans="1:27" ht="14.25">
      <c r="A27" s="459"/>
      <c r="B27" s="459" t="s">
        <v>2632</v>
      </c>
      <c r="C27" s="459"/>
      <c r="D27" s="459"/>
      <c r="E27" s="459"/>
      <c r="F27" s="459"/>
      <c r="G27" s="459"/>
      <c r="H27" s="459"/>
      <c r="I27" s="459"/>
      <c r="J27" s="459"/>
      <c r="K27" s="459"/>
      <c r="L27" s="459"/>
      <c r="M27" s="459"/>
      <c r="N27" s="459"/>
      <c r="O27" s="459"/>
      <c r="P27" s="459"/>
      <c r="Q27" s="459"/>
      <c r="R27" s="459"/>
      <c r="S27" s="459"/>
      <c r="T27" s="459"/>
      <c r="U27" s="459"/>
      <c r="V27" s="459"/>
      <c r="W27" s="459"/>
      <c r="X27" s="459"/>
      <c r="Y27" s="459"/>
      <c r="Z27" s="459"/>
      <c r="AA27" s="443"/>
    </row>
    <row r="28" spans="1:27" ht="14.25">
      <c r="A28" s="459"/>
      <c r="B28" s="459" t="s">
        <v>2620</v>
      </c>
      <c r="C28" s="459"/>
      <c r="D28" s="459"/>
      <c r="E28" s="459"/>
      <c r="F28" s="291" t="s">
        <v>2577</v>
      </c>
      <c r="G28" s="459" t="s">
        <v>2638</v>
      </c>
      <c r="H28" s="459"/>
      <c r="I28" s="459"/>
      <c r="J28" s="459"/>
      <c r="M28" s="459"/>
      <c r="N28" s="459"/>
      <c r="O28" s="459"/>
      <c r="P28" s="459"/>
      <c r="Q28" s="459"/>
      <c r="R28" s="459"/>
      <c r="S28" s="459"/>
      <c r="T28" s="459"/>
      <c r="U28" s="459"/>
      <c r="V28" s="459"/>
      <c r="W28" s="459"/>
      <c r="X28" s="459"/>
      <c r="Y28" s="459"/>
      <c r="Z28" s="459"/>
      <c r="AA28" s="443"/>
    </row>
    <row r="29" spans="1:27" ht="14.25">
      <c r="A29" s="459"/>
      <c r="B29" s="459" t="s">
        <v>2621</v>
      </c>
      <c r="C29" s="459"/>
      <c r="D29" s="459"/>
      <c r="E29" s="459"/>
      <c r="F29" s="459"/>
      <c r="G29" s="459" t="s">
        <v>2639</v>
      </c>
      <c r="H29" s="459"/>
      <c r="I29" s="459"/>
      <c r="J29" s="459"/>
      <c r="L29" s="459" t="s">
        <v>2610</v>
      </c>
      <c r="M29" s="459"/>
      <c r="N29" s="459"/>
      <c r="O29" s="459"/>
      <c r="P29" s="459"/>
      <c r="Q29" s="459"/>
      <c r="R29" s="459"/>
      <c r="S29" s="459"/>
      <c r="T29" s="459"/>
      <c r="U29" s="459"/>
      <c r="V29" s="459"/>
      <c r="W29" s="459"/>
      <c r="X29" s="459"/>
      <c r="Y29" s="459"/>
      <c r="Z29" s="459"/>
      <c r="AA29" s="443"/>
    </row>
    <row r="30" spans="1:27" ht="14.25">
      <c r="A30" s="443"/>
      <c r="B30" s="459" t="s">
        <v>2622</v>
      </c>
      <c r="C30" s="291"/>
      <c r="D30" s="291"/>
      <c r="E30" s="291"/>
      <c r="F30" s="291"/>
      <c r="G30" s="459" t="s">
        <v>2640</v>
      </c>
      <c r="H30" s="459"/>
      <c r="I30" s="291"/>
      <c r="J30" s="291"/>
      <c r="L30" s="551" t="s">
        <v>2586</v>
      </c>
      <c r="M30" s="443"/>
      <c r="N30" s="443"/>
      <c r="O30" s="459"/>
      <c r="P30" s="459"/>
      <c r="Q30" s="459"/>
      <c r="R30" s="459"/>
      <c r="S30" s="459"/>
      <c r="T30" s="459"/>
      <c r="U30" s="459"/>
      <c r="V30" s="459"/>
      <c r="W30" s="459"/>
      <c r="X30" s="459"/>
      <c r="Y30" s="459"/>
      <c r="Z30" s="459"/>
      <c r="AA30" s="443"/>
    </row>
    <row r="31" spans="1:27" s="443" customFormat="1" ht="14.25">
      <c r="B31" s="459" t="s">
        <v>2623</v>
      </c>
      <c r="C31" s="291"/>
      <c r="D31" s="291"/>
      <c r="E31" s="291"/>
      <c r="F31" s="291"/>
      <c r="G31" s="459" t="s">
        <v>2641</v>
      </c>
      <c r="H31" s="291"/>
      <c r="I31" s="291"/>
      <c r="J31" s="291"/>
      <c r="L31" s="459" t="s">
        <v>2589</v>
      </c>
      <c r="O31" s="459"/>
      <c r="P31" s="459"/>
      <c r="Q31" s="459"/>
      <c r="R31" s="459"/>
      <c r="S31" s="459"/>
      <c r="T31" s="459"/>
      <c r="U31" s="459"/>
      <c r="V31" s="459"/>
      <c r="W31" s="459"/>
      <c r="X31" s="459"/>
      <c r="Y31" s="459"/>
      <c r="Z31" s="459"/>
    </row>
    <row r="32" spans="1:27" s="443" customFormat="1" ht="14.25">
      <c r="B32" s="459" t="s">
        <v>2624</v>
      </c>
      <c r="C32" s="291"/>
      <c r="G32" s="459" t="s">
        <v>2642</v>
      </c>
      <c r="L32" s="459" t="s">
        <v>3067</v>
      </c>
      <c r="O32" s="459"/>
      <c r="P32" s="459"/>
      <c r="Q32" s="459"/>
      <c r="R32" s="459"/>
      <c r="S32" s="459"/>
      <c r="T32" s="459"/>
      <c r="U32" s="459"/>
      <c r="V32" s="459"/>
      <c r="W32" s="459"/>
      <c r="X32" s="459"/>
      <c r="Y32" s="459"/>
      <c r="Z32" s="459"/>
    </row>
    <row r="33" spans="1:27" s="443" customFormat="1" ht="14.25">
      <c r="B33" s="459" t="s">
        <v>2625</v>
      </c>
      <c r="C33" s="291"/>
      <c r="L33" s="459" t="s">
        <v>2609</v>
      </c>
      <c r="O33" s="459"/>
      <c r="P33" s="459"/>
      <c r="Q33" s="459"/>
      <c r="R33" s="459"/>
      <c r="S33" s="459"/>
      <c r="T33" s="459"/>
      <c r="U33" s="459"/>
      <c r="V33" s="459"/>
      <c r="W33" s="459"/>
      <c r="X33" s="459"/>
      <c r="Y33" s="459"/>
      <c r="Z33" s="459"/>
    </row>
    <row r="34" spans="1:27" s="443" customFormat="1" ht="14.25">
      <c r="B34" s="459" t="s">
        <v>2626</v>
      </c>
      <c r="C34" s="291"/>
      <c r="L34" s="459" t="s">
        <v>2611</v>
      </c>
      <c r="O34" s="459"/>
      <c r="P34" s="459"/>
      <c r="Q34" s="459"/>
      <c r="R34" s="459"/>
      <c r="S34" s="459"/>
      <c r="T34" s="459"/>
      <c r="U34" s="459"/>
      <c r="V34" s="459"/>
      <c r="W34" s="459"/>
      <c r="X34" s="459"/>
      <c r="Y34" s="459"/>
      <c r="Z34" s="459"/>
    </row>
    <row r="35" spans="1:27" s="443" customFormat="1" ht="14.25">
      <c r="B35" s="459" t="s">
        <v>2627</v>
      </c>
      <c r="C35" s="291"/>
      <c r="L35" s="459" t="s">
        <v>3068</v>
      </c>
      <c r="O35" s="459"/>
      <c r="P35" s="459"/>
      <c r="Q35" s="459"/>
      <c r="R35" s="459"/>
      <c r="S35" s="459"/>
      <c r="T35" s="459"/>
      <c r="U35" s="459"/>
      <c r="V35" s="459"/>
      <c r="W35" s="459"/>
      <c r="X35" s="459"/>
      <c r="Y35" s="459"/>
      <c r="Z35" s="459"/>
    </row>
    <row r="36" spans="1:27" s="443" customFormat="1" ht="14.25">
      <c r="B36" s="459" t="s">
        <v>2628</v>
      </c>
      <c r="C36" s="291"/>
      <c r="L36" s="459" t="s">
        <v>3069</v>
      </c>
      <c r="O36" s="459"/>
      <c r="P36" s="459"/>
      <c r="Q36" s="459"/>
      <c r="R36" s="459"/>
      <c r="S36" s="459"/>
      <c r="T36" s="459"/>
      <c r="U36" s="459"/>
      <c r="V36" s="459"/>
      <c r="W36" s="459"/>
      <c r="X36" s="459"/>
      <c r="Y36" s="459"/>
      <c r="Z36" s="459"/>
    </row>
    <row r="37" spans="1:27" s="443" customFormat="1" ht="14.25">
      <c r="B37" s="459" t="s">
        <v>2629</v>
      </c>
      <c r="C37" s="291"/>
      <c r="L37" s="459" t="s">
        <v>2612</v>
      </c>
      <c r="O37" s="459"/>
      <c r="P37" s="459"/>
      <c r="Q37" s="459"/>
      <c r="R37" s="459"/>
      <c r="S37" s="459"/>
      <c r="T37" s="459"/>
      <c r="U37" s="459"/>
      <c r="V37" s="459"/>
      <c r="W37" s="459"/>
      <c r="X37" s="459"/>
      <c r="Y37" s="459"/>
      <c r="Z37" s="459"/>
    </row>
    <row r="38" spans="1:27" s="443" customFormat="1" ht="14.25">
      <c r="B38" s="459" t="s">
        <v>2630</v>
      </c>
      <c r="C38" s="291"/>
      <c r="L38" s="459" t="s">
        <v>3070</v>
      </c>
      <c r="O38" s="459"/>
      <c r="P38" s="459"/>
      <c r="Q38" s="459"/>
      <c r="R38" s="459"/>
      <c r="S38" s="459"/>
      <c r="T38" s="459"/>
      <c r="U38" s="459"/>
      <c r="V38" s="459"/>
      <c r="W38" s="459"/>
      <c r="X38" s="459"/>
      <c r="Y38" s="459"/>
      <c r="Z38" s="459"/>
    </row>
    <row r="39" spans="1:27" s="443" customFormat="1" ht="14.25">
      <c r="B39" s="459" t="s">
        <v>2631</v>
      </c>
      <c r="C39" s="291"/>
      <c r="O39" s="459"/>
      <c r="P39" s="459"/>
      <c r="Q39" s="459"/>
      <c r="R39" s="459"/>
      <c r="S39" s="459"/>
      <c r="T39" s="459"/>
      <c r="U39" s="459"/>
      <c r="V39" s="459"/>
      <c r="W39" s="459"/>
      <c r="X39" s="459"/>
      <c r="Y39" s="459"/>
      <c r="Z39" s="459"/>
    </row>
    <row r="40" spans="1:27" s="443" customFormat="1" ht="14.25">
      <c r="B40" s="549"/>
      <c r="O40" s="459"/>
      <c r="P40" s="459"/>
      <c r="Q40" s="459"/>
      <c r="R40" s="459"/>
      <c r="S40" s="459"/>
      <c r="T40" s="459"/>
      <c r="U40" s="459"/>
      <c r="V40" s="459"/>
      <c r="W40" s="459"/>
      <c r="X40" s="459"/>
      <c r="Y40" s="459"/>
      <c r="Z40" s="459"/>
    </row>
    <row r="41" spans="1:27" ht="14.25">
      <c r="A41" s="443"/>
      <c r="B41" s="443"/>
      <c r="C41" s="443"/>
      <c r="D41" s="443"/>
      <c r="E41" s="443"/>
      <c r="F41" s="443"/>
      <c r="G41" s="443"/>
      <c r="H41" s="443"/>
      <c r="I41" s="443"/>
      <c r="J41" s="443"/>
      <c r="K41" s="443"/>
      <c r="M41" s="443"/>
      <c r="N41" s="443"/>
      <c r="O41" s="459"/>
      <c r="P41" s="459"/>
      <c r="Q41" s="459"/>
      <c r="R41" s="459"/>
      <c r="S41" s="459"/>
      <c r="T41" s="459"/>
      <c r="U41" s="459"/>
      <c r="V41" s="459"/>
      <c r="W41" s="459"/>
      <c r="X41" s="459"/>
      <c r="Y41" s="459"/>
      <c r="Z41" s="459"/>
      <c r="AA41" s="443"/>
    </row>
    <row r="42" spans="1:27" ht="25.5">
      <c r="A42" s="30" t="s">
        <v>2583</v>
      </c>
      <c r="B42" s="443"/>
      <c r="C42" s="443"/>
      <c r="D42" s="443"/>
      <c r="E42" s="443"/>
      <c r="F42" s="443"/>
      <c r="G42" s="443"/>
      <c r="H42" s="443"/>
      <c r="I42" s="443"/>
      <c r="J42" s="443"/>
      <c r="K42" s="443"/>
      <c r="M42" s="443"/>
      <c r="N42" s="443"/>
      <c r="O42" s="459"/>
      <c r="P42" s="459"/>
      <c r="Q42" s="459"/>
      <c r="R42" s="459"/>
      <c r="S42" s="459"/>
      <c r="T42" s="459"/>
      <c r="U42" s="459"/>
      <c r="V42" s="459"/>
      <c r="W42" s="459"/>
      <c r="X42" s="459"/>
      <c r="Y42" s="459"/>
      <c r="Z42" s="459"/>
      <c r="AA42" s="443"/>
    </row>
    <row r="43" spans="1:27" ht="15">
      <c r="A43" s="548"/>
      <c r="B43" s="443"/>
      <c r="C43" s="443"/>
      <c r="D43" s="443"/>
      <c r="E43" s="443"/>
      <c r="F43" s="443"/>
      <c r="G43" s="443"/>
      <c r="H43" s="443"/>
      <c r="I43" s="443"/>
      <c r="J43" s="443"/>
      <c r="K43" s="443"/>
      <c r="M43" s="443"/>
      <c r="N43" s="443"/>
      <c r="O43" s="459"/>
      <c r="P43" s="459"/>
      <c r="Q43" s="459"/>
      <c r="R43" s="459"/>
      <c r="S43" s="459"/>
      <c r="T43" s="459"/>
      <c r="U43" s="459"/>
      <c r="V43" s="459"/>
      <c r="W43" s="459"/>
      <c r="X43" s="459"/>
      <c r="Y43" s="459"/>
      <c r="Z43" s="459"/>
      <c r="AA43" s="443"/>
    </row>
    <row r="44" spans="1:27" ht="14.25">
      <c r="A44" s="550" t="s">
        <v>2613</v>
      </c>
      <c r="B44" s="459"/>
      <c r="C44" s="459"/>
      <c r="D44" s="550" t="s">
        <v>2577</v>
      </c>
      <c r="E44" s="459"/>
      <c r="F44" s="459"/>
      <c r="G44" s="550" t="s">
        <v>2579</v>
      </c>
      <c r="H44" s="459"/>
      <c r="I44" s="459"/>
      <c r="K44" s="443"/>
      <c r="M44" s="443"/>
      <c r="N44" s="443"/>
      <c r="O44" s="459"/>
      <c r="P44" s="459"/>
      <c r="Q44" s="459"/>
      <c r="R44" s="459"/>
      <c r="S44" s="459"/>
      <c r="T44" s="459"/>
      <c r="U44" s="459"/>
      <c r="V44" s="459"/>
      <c r="W44" s="459"/>
      <c r="X44" s="459"/>
      <c r="Y44" s="459"/>
      <c r="Z44" s="459"/>
      <c r="AA44" s="443"/>
    </row>
    <row r="45" spans="1:27" ht="14.25">
      <c r="A45" s="443" t="s">
        <v>2653</v>
      </c>
      <c r="B45" s="333" t="s">
        <v>2584</v>
      </c>
      <c r="C45" s="443"/>
      <c r="D45" s="333" t="s">
        <v>2677</v>
      </c>
      <c r="E45" s="443" t="s">
        <v>2585</v>
      </c>
      <c r="F45" s="443"/>
      <c r="G45" s="333" t="s">
        <v>2693</v>
      </c>
      <c r="H45" s="333" t="s">
        <v>2585</v>
      </c>
      <c r="I45" s="443"/>
      <c r="K45" s="443"/>
      <c r="M45" s="443"/>
      <c r="N45" s="443"/>
      <c r="O45" s="459"/>
      <c r="P45" s="459"/>
      <c r="Q45" s="459"/>
      <c r="R45" s="459"/>
      <c r="S45" s="459"/>
      <c r="T45" s="459"/>
      <c r="U45" s="459"/>
      <c r="V45" s="459"/>
      <c r="W45" s="459"/>
      <c r="X45" s="459"/>
      <c r="Y45" s="459"/>
      <c r="Z45" s="459"/>
      <c r="AA45" s="443"/>
    </row>
    <row r="46" spans="1:27" ht="14.25">
      <c r="A46" s="443" t="s">
        <v>2654</v>
      </c>
      <c r="B46" s="333" t="s">
        <v>2587</v>
      </c>
      <c r="C46" s="443"/>
      <c r="D46" s="333" t="s">
        <v>2678</v>
      </c>
      <c r="E46" s="443" t="s">
        <v>2588</v>
      </c>
      <c r="F46" s="443"/>
      <c r="G46" s="333" t="s">
        <v>2694</v>
      </c>
      <c r="H46" s="333" t="s">
        <v>2588</v>
      </c>
      <c r="I46" s="443"/>
      <c r="J46" s="443"/>
      <c r="K46" s="443"/>
      <c r="M46" s="443"/>
      <c r="N46" s="443"/>
      <c r="O46" s="459"/>
      <c r="P46" s="459"/>
      <c r="Q46" s="459"/>
      <c r="R46" s="459"/>
      <c r="S46" s="459"/>
      <c r="T46" s="459"/>
      <c r="U46" s="459"/>
      <c r="V46" s="459"/>
      <c r="W46" s="459"/>
      <c r="X46" s="459"/>
      <c r="Y46" s="459"/>
      <c r="Z46" s="459"/>
      <c r="AA46" s="443"/>
    </row>
    <row r="47" spans="1:27" ht="14.25">
      <c r="A47" s="443" t="s">
        <v>2655</v>
      </c>
      <c r="B47" s="333" t="s">
        <v>2590</v>
      </c>
      <c r="C47" s="443"/>
      <c r="D47" s="333" t="s">
        <v>2679</v>
      </c>
      <c r="E47" s="443" t="s">
        <v>2591</v>
      </c>
      <c r="F47" s="443"/>
      <c r="G47" s="443"/>
      <c r="H47" s="443"/>
      <c r="I47" s="443"/>
      <c r="J47" s="443"/>
      <c r="K47" s="443"/>
      <c r="M47" s="443"/>
      <c r="N47" s="443"/>
      <c r="O47" s="459"/>
      <c r="P47" s="459"/>
      <c r="Q47" s="459"/>
      <c r="R47" s="459"/>
      <c r="S47" s="459"/>
      <c r="T47" s="459"/>
      <c r="U47" s="459"/>
      <c r="V47" s="459"/>
      <c r="W47" s="459"/>
      <c r="X47" s="459"/>
      <c r="Y47" s="459"/>
      <c r="Z47" s="459"/>
      <c r="AA47" s="443"/>
    </row>
    <row r="48" spans="1:27" ht="14.25">
      <c r="A48" s="443" t="s">
        <v>2656</v>
      </c>
      <c r="B48" s="333" t="s">
        <v>2592</v>
      </c>
      <c r="C48" s="443"/>
      <c r="D48" s="333" t="s">
        <v>2680</v>
      </c>
      <c r="E48" s="443" t="s">
        <v>2593</v>
      </c>
      <c r="F48" s="443"/>
      <c r="G48" s="443"/>
      <c r="H48" s="443"/>
      <c r="I48" s="443"/>
      <c r="J48" s="443"/>
      <c r="K48" s="443"/>
      <c r="M48" s="443"/>
      <c r="N48" s="443"/>
      <c r="O48" s="459"/>
      <c r="P48" s="459"/>
      <c r="Q48" s="459"/>
      <c r="R48" s="459"/>
      <c r="S48" s="459"/>
      <c r="T48" s="459"/>
      <c r="U48" s="459"/>
      <c r="V48" s="459"/>
      <c r="W48" s="459"/>
      <c r="X48" s="459"/>
      <c r="Y48" s="459"/>
      <c r="Z48" s="459"/>
      <c r="AA48" s="443"/>
    </row>
    <row r="49" spans="1:27" ht="14.25">
      <c r="A49" s="443" t="s">
        <v>2657</v>
      </c>
      <c r="B49" s="333" t="s">
        <v>2594</v>
      </c>
      <c r="C49" s="333"/>
      <c r="D49" s="333" t="s">
        <v>2681</v>
      </c>
      <c r="E49" s="443" t="s">
        <v>2688</v>
      </c>
      <c r="F49" s="443"/>
      <c r="G49" s="550" t="s">
        <v>2580</v>
      </c>
      <c r="H49" s="443"/>
      <c r="I49" s="443"/>
      <c r="J49" s="443"/>
      <c r="K49" s="443"/>
      <c r="M49" s="443"/>
      <c r="N49" s="443"/>
      <c r="O49" s="459"/>
      <c r="P49" s="459"/>
      <c r="Q49" s="459"/>
      <c r="R49" s="459"/>
      <c r="S49" s="459"/>
      <c r="T49" s="459"/>
      <c r="U49" s="459"/>
      <c r="V49" s="459"/>
      <c r="W49" s="459"/>
      <c r="X49" s="459"/>
      <c r="Y49" s="459"/>
      <c r="Z49" s="459"/>
      <c r="AA49" s="443"/>
    </row>
    <row r="50" spans="1:27" ht="14.25">
      <c r="A50" s="443" t="s">
        <v>2658</v>
      </c>
      <c r="B50" s="333" t="s">
        <v>2595</v>
      </c>
      <c r="C50" s="333"/>
      <c r="D50" s="333" t="s">
        <v>2682</v>
      </c>
      <c r="E50" s="443" t="s">
        <v>2685</v>
      </c>
      <c r="F50" s="443"/>
      <c r="G50" s="443" t="s">
        <v>2695</v>
      </c>
      <c r="H50" s="443"/>
      <c r="I50" s="443"/>
      <c r="J50" s="443"/>
      <c r="K50" s="443"/>
      <c r="M50" s="443"/>
      <c r="N50" s="443"/>
      <c r="O50" s="459"/>
      <c r="P50" s="459"/>
      <c r="Q50" s="459"/>
      <c r="R50" s="459"/>
      <c r="S50" s="459"/>
      <c r="T50" s="459"/>
      <c r="U50" s="459"/>
      <c r="V50" s="459"/>
      <c r="W50" s="459"/>
      <c r="X50" s="459"/>
      <c r="Y50" s="459"/>
      <c r="Z50" s="459"/>
      <c r="AA50" s="443"/>
    </row>
    <row r="51" spans="1:27" ht="14.25">
      <c r="A51" s="443" t="s">
        <v>2659</v>
      </c>
      <c r="B51" s="333" t="s">
        <v>2596</v>
      </c>
      <c r="C51" s="333"/>
      <c r="D51" s="333" t="s">
        <v>2683</v>
      </c>
      <c r="E51" s="443" t="s">
        <v>2686</v>
      </c>
      <c r="F51" s="443"/>
      <c r="G51" s="443"/>
      <c r="H51" s="443"/>
      <c r="I51" s="443"/>
      <c r="J51" s="443"/>
      <c r="K51" s="443"/>
      <c r="M51" s="443"/>
      <c r="N51" s="443"/>
      <c r="O51" s="459"/>
      <c r="P51" s="459"/>
      <c r="Q51" s="459"/>
      <c r="R51" s="459"/>
      <c r="S51" s="459"/>
      <c r="T51" s="459"/>
      <c r="U51" s="459"/>
      <c r="V51" s="459"/>
      <c r="W51" s="459"/>
      <c r="X51" s="459"/>
      <c r="Y51" s="459"/>
      <c r="Z51" s="459"/>
      <c r="AA51" s="443"/>
    </row>
    <row r="52" spans="1:27" ht="14.25">
      <c r="A52" s="443" t="s">
        <v>2660</v>
      </c>
      <c r="B52" s="333" t="s">
        <v>2597</v>
      </c>
      <c r="C52" s="333"/>
      <c r="D52" s="333" t="s">
        <v>2684</v>
      </c>
      <c r="E52" s="443" t="s">
        <v>2687</v>
      </c>
      <c r="F52" s="443"/>
      <c r="G52" s="443"/>
      <c r="H52" s="443"/>
      <c r="I52" s="443"/>
      <c r="J52" s="443"/>
      <c r="K52" s="443"/>
      <c r="M52" s="443"/>
      <c r="N52" s="443"/>
      <c r="O52" s="459"/>
      <c r="P52" s="459"/>
      <c r="Q52" s="459"/>
      <c r="R52" s="459"/>
      <c r="S52" s="459"/>
      <c r="T52" s="459"/>
      <c r="U52" s="459"/>
      <c r="V52" s="459"/>
      <c r="W52" s="459"/>
      <c r="X52" s="459"/>
      <c r="Y52" s="459"/>
      <c r="Z52" s="459"/>
      <c r="AA52" s="443"/>
    </row>
    <row r="53" spans="1:27" s="443" customFormat="1" ht="14.25">
      <c r="A53" s="443" t="s">
        <v>2661</v>
      </c>
      <c r="B53" s="333" t="s">
        <v>2669</v>
      </c>
      <c r="C53" s="333"/>
      <c r="O53" s="459"/>
      <c r="P53" s="459"/>
      <c r="Q53" s="459"/>
      <c r="R53" s="459"/>
      <c r="S53" s="459"/>
      <c r="T53" s="459"/>
      <c r="U53" s="459"/>
      <c r="V53" s="459"/>
      <c r="W53" s="459"/>
      <c r="X53" s="459"/>
      <c r="Y53" s="459"/>
      <c r="Z53" s="459"/>
    </row>
    <row r="54" spans="1:27" s="443" customFormat="1" ht="14.25">
      <c r="A54" s="443" t="s">
        <v>2662</v>
      </c>
      <c r="B54" s="333" t="s">
        <v>2670</v>
      </c>
      <c r="C54" s="333"/>
      <c r="O54" s="459"/>
      <c r="P54" s="459"/>
      <c r="Q54" s="459"/>
      <c r="R54" s="459"/>
      <c r="S54" s="459"/>
      <c r="T54" s="459"/>
      <c r="U54" s="459"/>
      <c r="V54" s="459"/>
      <c r="W54" s="459"/>
      <c r="X54" s="459"/>
      <c r="Y54" s="459"/>
      <c r="Z54" s="459"/>
    </row>
    <row r="55" spans="1:27" s="443" customFormat="1" ht="14.25">
      <c r="A55" s="443" t="s">
        <v>2663</v>
      </c>
      <c r="B55" s="333" t="s">
        <v>2671</v>
      </c>
      <c r="C55" s="333"/>
      <c r="D55" s="550" t="s">
        <v>2579</v>
      </c>
      <c r="O55" s="459"/>
      <c r="P55" s="459"/>
      <c r="Q55" s="459"/>
      <c r="R55" s="459"/>
      <c r="S55" s="459"/>
      <c r="T55" s="459"/>
      <c r="U55" s="459"/>
      <c r="V55" s="459"/>
      <c r="W55" s="459"/>
      <c r="X55" s="459"/>
      <c r="Y55" s="459"/>
      <c r="Z55" s="459"/>
    </row>
    <row r="56" spans="1:27" s="443" customFormat="1" ht="14.25">
      <c r="A56" s="443" t="s">
        <v>2664</v>
      </c>
      <c r="B56" s="333" t="s">
        <v>2672</v>
      </c>
      <c r="C56" s="333"/>
      <c r="D56" s="443" t="s">
        <v>2689</v>
      </c>
      <c r="E56" s="333" t="s">
        <v>2584</v>
      </c>
      <c r="O56" s="459"/>
      <c r="P56" s="459"/>
      <c r="Q56" s="459"/>
      <c r="R56" s="459"/>
      <c r="S56" s="459"/>
      <c r="T56" s="459"/>
      <c r="U56" s="459"/>
      <c r="V56" s="459"/>
      <c r="W56" s="459"/>
      <c r="X56" s="459"/>
      <c r="Y56" s="459"/>
      <c r="Z56" s="459"/>
    </row>
    <row r="57" spans="1:27" s="443" customFormat="1" ht="14.25">
      <c r="A57" s="443" t="s">
        <v>2665</v>
      </c>
      <c r="B57" s="333" t="s">
        <v>2673</v>
      </c>
      <c r="C57" s="333"/>
      <c r="D57" s="443" t="s">
        <v>2690</v>
      </c>
      <c r="E57" s="333" t="s">
        <v>2587</v>
      </c>
      <c r="O57" s="459"/>
      <c r="P57" s="459"/>
      <c r="Q57" s="459"/>
      <c r="R57" s="459"/>
      <c r="S57" s="459"/>
      <c r="T57" s="459"/>
      <c r="U57" s="459"/>
      <c r="V57" s="459"/>
      <c r="W57" s="459"/>
      <c r="X57" s="459"/>
      <c r="Y57" s="459"/>
      <c r="Z57" s="459"/>
    </row>
    <row r="58" spans="1:27" s="443" customFormat="1" ht="14.25">
      <c r="A58" s="443" t="s">
        <v>2666</v>
      </c>
      <c r="B58" s="333" t="s">
        <v>2674</v>
      </c>
      <c r="C58" s="333"/>
      <c r="D58" s="443" t="s">
        <v>2691</v>
      </c>
      <c r="E58" s="333" t="s">
        <v>2590</v>
      </c>
      <c r="O58" s="459"/>
      <c r="P58" s="459"/>
      <c r="Q58" s="459"/>
      <c r="R58" s="459"/>
      <c r="S58" s="459"/>
      <c r="T58" s="459"/>
      <c r="U58" s="459"/>
      <c r="V58" s="459"/>
      <c r="W58" s="459"/>
      <c r="X58" s="459"/>
      <c r="Y58" s="459"/>
      <c r="Z58" s="459"/>
    </row>
    <row r="59" spans="1:27" s="443" customFormat="1" ht="14.25">
      <c r="A59" s="443" t="s">
        <v>2667</v>
      </c>
      <c r="B59" s="333" t="s">
        <v>2675</v>
      </c>
      <c r="C59" s="333"/>
      <c r="D59" s="443" t="s">
        <v>2692</v>
      </c>
      <c r="E59" s="333" t="s">
        <v>2592</v>
      </c>
      <c r="O59" s="459"/>
      <c r="P59" s="459"/>
      <c r="Q59" s="459"/>
      <c r="R59" s="459"/>
      <c r="S59" s="459"/>
      <c r="T59" s="459"/>
      <c r="U59" s="459"/>
      <c r="V59" s="459"/>
      <c r="W59" s="459"/>
      <c r="X59" s="459"/>
      <c r="Y59" s="459"/>
      <c r="Z59" s="459"/>
    </row>
    <row r="60" spans="1:27" s="443" customFormat="1" ht="14.25">
      <c r="A60" s="443" t="s">
        <v>2668</v>
      </c>
      <c r="B60" s="333" t="s">
        <v>2676</v>
      </c>
      <c r="C60" s="333"/>
      <c r="O60" s="459"/>
      <c r="P60" s="459"/>
      <c r="Q60" s="459"/>
      <c r="R60" s="459"/>
      <c r="S60" s="459"/>
      <c r="T60" s="459"/>
      <c r="U60" s="459"/>
      <c r="V60" s="459"/>
      <c r="W60" s="459"/>
      <c r="X60" s="459"/>
      <c r="Y60" s="459"/>
      <c r="Z60" s="459"/>
    </row>
    <row r="61" spans="1:27" ht="14.25">
      <c r="A61" s="443"/>
      <c r="B61" s="443"/>
      <c r="C61" s="443"/>
      <c r="D61" s="443"/>
      <c r="E61" s="443"/>
      <c r="F61" s="443"/>
      <c r="G61" s="443"/>
      <c r="H61" s="443"/>
      <c r="I61" s="443"/>
      <c r="J61" s="443"/>
      <c r="K61" s="443"/>
      <c r="L61" s="459"/>
      <c r="M61" s="443"/>
      <c r="N61" s="443"/>
      <c r="O61" s="459"/>
      <c r="P61" s="459"/>
      <c r="Q61" s="459"/>
      <c r="R61" s="459"/>
      <c r="S61" s="459"/>
      <c r="T61" s="459"/>
      <c r="U61" s="459"/>
      <c r="V61" s="459"/>
      <c r="W61" s="459"/>
      <c r="X61" s="459"/>
      <c r="Y61" s="459"/>
      <c r="Z61" s="459"/>
      <c r="AA61" s="443"/>
    </row>
    <row r="62" spans="1:27" ht="14.25">
      <c r="A62" s="443"/>
      <c r="B62" s="443"/>
      <c r="C62" s="443"/>
      <c r="D62" s="443"/>
      <c r="E62" s="443"/>
      <c r="F62" s="443"/>
      <c r="G62" s="443"/>
      <c r="H62" s="443"/>
      <c r="I62" s="443"/>
      <c r="J62" s="443"/>
      <c r="K62" s="443"/>
      <c r="L62" s="459"/>
      <c r="M62" s="443"/>
      <c r="N62" s="443"/>
      <c r="O62" s="459"/>
      <c r="P62" s="459"/>
      <c r="Q62" s="459"/>
      <c r="R62" s="459"/>
      <c r="S62" s="459"/>
      <c r="T62" s="459"/>
      <c r="U62" s="459"/>
      <c r="V62" s="459"/>
      <c r="W62" s="459"/>
      <c r="X62" s="459"/>
      <c r="Y62" s="459"/>
      <c r="Z62" s="459"/>
      <c r="AA62" s="443"/>
    </row>
    <row r="63" spans="1:27" ht="21" thickBot="1">
      <c r="A63" s="587" t="s">
        <v>2568</v>
      </c>
      <c r="B63" s="588"/>
      <c r="C63" s="443"/>
      <c r="D63" s="568" t="s">
        <v>2696</v>
      </c>
      <c r="E63" s="568" t="s">
        <v>2697</v>
      </c>
      <c r="F63" s="568" t="s">
        <v>2698</v>
      </c>
      <c r="G63" s="568" t="s">
        <v>2700</v>
      </c>
      <c r="H63" s="568" t="s">
        <v>2699</v>
      </c>
      <c r="I63" s="568" t="s">
        <v>2701</v>
      </c>
      <c r="J63" s="568" t="s">
        <v>2702</v>
      </c>
      <c r="K63" s="568" t="s">
        <v>2703</v>
      </c>
      <c r="L63" s="568" t="s">
        <v>2704</v>
      </c>
      <c r="M63" s="568" t="s">
        <v>2705</v>
      </c>
      <c r="N63" s="568" t="s">
        <v>2706</v>
      </c>
      <c r="O63" s="568" t="s">
        <v>2707</v>
      </c>
      <c r="P63" s="568" t="s">
        <v>2708</v>
      </c>
      <c r="Q63" s="568" t="s">
        <v>2709</v>
      </c>
      <c r="R63" s="568" t="s">
        <v>2606</v>
      </c>
      <c r="S63" s="568" t="s">
        <v>2710</v>
      </c>
      <c r="T63" s="568" t="s">
        <v>2711</v>
      </c>
      <c r="U63" s="568" t="s">
        <v>2598</v>
      </c>
      <c r="V63" s="453" t="s">
        <v>40</v>
      </c>
      <c r="X63" s="459"/>
      <c r="Y63" s="459"/>
      <c r="Z63" s="459"/>
      <c r="AA63" s="443"/>
    </row>
    <row r="64" spans="1:27" ht="16.5" thickBot="1">
      <c r="A64" s="546" t="s">
        <v>844</v>
      </c>
      <c r="B64" s="443"/>
      <c r="C64" s="443"/>
      <c r="D64" s="552">
        <f>'Punten per wedstrijd'!E435</f>
        <v>516.90000000000009</v>
      </c>
      <c r="E64" s="552">
        <f>'Punten per wedstrijd'!E351</f>
        <v>347.69999999999982</v>
      </c>
      <c r="F64" s="552"/>
      <c r="G64" s="552">
        <f>'Punten per wedstrijd'!F435</f>
        <v>0</v>
      </c>
      <c r="H64" s="552">
        <f>'Punten per wedstrijd'!G435</f>
        <v>0</v>
      </c>
      <c r="I64" s="552"/>
      <c r="J64" s="552">
        <f>'Punten per wedstrijd'!H435</f>
        <v>0</v>
      </c>
      <c r="K64" s="552"/>
      <c r="L64" s="552"/>
      <c r="M64" s="552"/>
      <c r="N64" s="552"/>
      <c r="O64" s="552"/>
      <c r="P64" s="552">
        <f>'Punten per wedstrijd'!I435</f>
        <v>0</v>
      </c>
      <c r="Q64" s="552"/>
      <c r="R64" s="552"/>
      <c r="S64" s="552"/>
      <c r="T64" s="552"/>
      <c r="U64" s="552">
        <f>'Punten per wedstrijd'!J435</f>
        <v>0</v>
      </c>
      <c r="V64" s="553">
        <f>SUM(D64:U64)</f>
        <v>864.59999999999991</v>
      </c>
      <c r="X64" s="459"/>
      <c r="Y64" s="459"/>
      <c r="Z64" s="459"/>
      <c r="AA64" s="443"/>
    </row>
    <row r="65" spans="1:27" ht="16.5" thickBot="1">
      <c r="A65" s="546" t="s">
        <v>2278</v>
      </c>
      <c r="B65" s="443"/>
      <c r="C65" s="443"/>
      <c r="D65" s="552">
        <f>'Punten per wedstrijd'!E444</f>
        <v>412.89999999999986</v>
      </c>
      <c r="E65" s="552">
        <f>'Punten per wedstrijd'!E360</f>
        <v>210.09999999999991</v>
      </c>
      <c r="F65" s="552"/>
      <c r="G65" s="552">
        <f>'Punten per wedstrijd'!F444</f>
        <v>0</v>
      </c>
      <c r="H65" s="552">
        <f>'Punten per wedstrijd'!G444</f>
        <v>0</v>
      </c>
      <c r="I65" s="552"/>
      <c r="J65" s="552">
        <f>'Punten per wedstrijd'!H444</f>
        <v>0</v>
      </c>
      <c r="K65" s="552"/>
      <c r="L65" s="552"/>
      <c r="M65" s="552"/>
      <c r="N65" s="552"/>
      <c r="O65" s="552"/>
      <c r="P65" s="552">
        <f>'Punten per wedstrijd'!I444</f>
        <v>0</v>
      </c>
      <c r="Q65" s="552"/>
      <c r="R65" s="552"/>
      <c r="S65" s="552"/>
      <c r="T65" s="552"/>
      <c r="U65" s="552">
        <f>'Punten per wedstrijd'!J444</f>
        <v>0</v>
      </c>
      <c r="V65" s="553">
        <f t="shared" ref="V65:V73" si="0">SUM(D65:U65)</f>
        <v>622.99999999999977</v>
      </c>
      <c r="X65" s="459"/>
      <c r="Y65" s="459"/>
      <c r="Z65" s="459"/>
      <c r="AA65" s="443"/>
    </row>
    <row r="66" spans="1:27" ht="16.5" thickBot="1">
      <c r="A66" s="546" t="s">
        <v>21</v>
      </c>
      <c r="B66" s="443"/>
      <c r="C66" s="443"/>
      <c r="D66" s="552">
        <f>'Punten per wedstrijd'!E460</f>
        <v>710.2</v>
      </c>
      <c r="E66" s="552">
        <f>'Punten per wedstrijd'!E376</f>
        <v>191.99999999999955</v>
      </c>
      <c r="F66" s="552"/>
      <c r="G66" s="552">
        <f>'Punten per wedstrijd'!F460</f>
        <v>0</v>
      </c>
      <c r="H66" s="552">
        <f>'Punten per wedstrijd'!G460</f>
        <v>0</v>
      </c>
      <c r="I66" s="552"/>
      <c r="J66" s="552">
        <f>'Punten per wedstrijd'!H460</f>
        <v>0</v>
      </c>
      <c r="K66" s="552"/>
      <c r="L66" s="552"/>
      <c r="M66" s="552"/>
      <c r="N66" s="552"/>
      <c r="O66" s="552"/>
      <c r="P66" s="552">
        <f>'Punten per wedstrijd'!I460</f>
        <v>0</v>
      </c>
      <c r="Q66" s="552"/>
      <c r="R66" s="552"/>
      <c r="S66" s="552"/>
      <c r="T66" s="552"/>
      <c r="U66" s="552">
        <f>'Punten per wedstrijd'!J460</f>
        <v>0</v>
      </c>
      <c r="V66" s="553">
        <f t="shared" si="0"/>
        <v>902.19999999999959</v>
      </c>
      <c r="X66" s="459"/>
      <c r="Y66" s="459"/>
      <c r="Z66" s="459"/>
      <c r="AA66" s="443"/>
    </row>
    <row r="67" spans="1:27" ht="16.5" thickBot="1">
      <c r="A67" s="546" t="s">
        <v>2281</v>
      </c>
      <c r="B67" s="443"/>
      <c r="C67" s="443"/>
      <c r="D67" s="552">
        <f>'Punten per wedstrijd'!E463</f>
        <v>610.20000000000005</v>
      </c>
      <c r="E67" s="552">
        <f>'Punten per wedstrijd'!E379</f>
        <v>256.99999999999977</v>
      </c>
      <c r="F67" s="552"/>
      <c r="G67" s="552">
        <f>'Punten per wedstrijd'!F463</f>
        <v>0</v>
      </c>
      <c r="H67" s="552">
        <f>'Punten per wedstrijd'!G463</f>
        <v>0</v>
      </c>
      <c r="I67" s="552"/>
      <c r="J67" s="552">
        <f>'Punten per wedstrijd'!H463</f>
        <v>0</v>
      </c>
      <c r="K67" s="552"/>
      <c r="L67" s="552"/>
      <c r="M67" s="552"/>
      <c r="N67" s="552"/>
      <c r="O67" s="552"/>
      <c r="P67" s="552">
        <f>'Punten per wedstrijd'!I463</f>
        <v>0</v>
      </c>
      <c r="Q67" s="552"/>
      <c r="R67" s="552"/>
      <c r="S67" s="552"/>
      <c r="T67" s="552"/>
      <c r="U67" s="552">
        <f>'Punten per wedstrijd'!J463</f>
        <v>0</v>
      </c>
      <c r="V67" s="553">
        <f t="shared" si="0"/>
        <v>867.19999999999982</v>
      </c>
      <c r="X67" s="459"/>
      <c r="Y67" s="459"/>
      <c r="Z67" s="459"/>
      <c r="AA67" s="443"/>
    </row>
    <row r="68" spans="1:27" ht="16.5" thickBot="1">
      <c r="A68" s="547" t="s">
        <v>836</v>
      </c>
      <c r="B68" s="443"/>
      <c r="C68" s="443"/>
      <c r="D68" s="552">
        <f>'Punten per wedstrijd'!E466</f>
        <v>623.30000000000064</v>
      </c>
      <c r="E68" s="552">
        <f>'Punten per wedstrijd'!E382</f>
        <v>273.20000000000073</v>
      </c>
      <c r="F68" s="552"/>
      <c r="G68" s="552">
        <f>'Punten per wedstrijd'!F466</f>
        <v>0</v>
      </c>
      <c r="H68" s="552">
        <f>'Punten per wedstrijd'!G466</f>
        <v>0</v>
      </c>
      <c r="I68" s="552"/>
      <c r="J68" s="552">
        <f>'Punten per wedstrijd'!H466</f>
        <v>0</v>
      </c>
      <c r="K68" s="552"/>
      <c r="L68" s="552"/>
      <c r="M68" s="552"/>
      <c r="N68" s="552"/>
      <c r="O68" s="552"/>
      <c r="P68" s="552">
        <f>'Punten per wedstrijd'!I466</f>
        <v>0</v>
      </c>
      <c r="Q68" s="552"/>
      <c r="R68" s="552"/>
      <c r="S68" s="552"/>
      <c r="T68" s="552"/>
      <c r="U68" s="552">
        <f>'Punten per wedstrijd'!J466</f>
        <v>0</v>
      </c>
      <c r="V68" s="553">
        <f t="shared" si="0"/>
        <v>896.50000000000136</v>
      </c>
      <c r="X68" s="459"/>
      <c r="Y68" s="459"/>
      <c r="Z68" s="459"/>
      <c r="AA68" s="443"/>
    </row>
    <row r="69" spans="1:27" ht="16.5" thickBot="1">
      <c r="A69" s="546" t="s">
        <v>852</v>
      </c>
      <c r="B69" s="443"/>
      <c r="C69" s="443"/>
      <c r="D69" s="552">
        <f>'Punten per wedstrijd'!E481</f>
        <v>763.40000000000009</v>
      </c>
      <c r="E69" s="552">
        <f>'Punten per wedstrijd'!E397</f>
        <v>276.5</v>
      </c>
      <c r="F69" s="552"/>
      <c r="G69" s="552">
        <f>'Punten per wedstrijd'!F481</f>
        <v>0</v>
      </c>
      <c r="H69" s="552">
        <f>'Punten per wedstrijd'!G481</f>
        <v>0</v>
      </c>
      <c r="I69" s="552"/>
      <c r="J69" s="552">
        <f>'Punten per wedstrijd'!H481</f>
        <v>0</v>
      </c>
      <c r="K69" s="552"/>
      <c r="L69" s="552"/>
      <c r="M69" s="552"/>
      <c r="N69" s="552"/>
      <c r="O69" s="552"/>
      <c r="P69" s="552">
        <f>'Punten per wedstrijd'!I481</f>
        <v>0</v>
      </c>
      <c r="Q69" s="552"/>
      <c r="R69" s="552"/>
      <c r="S69" s="552"/>
      <c r="T69" s="552"/>
      <c r="U69" s="552">
        <f>'Punten per wedstrijd'!J481</f>
        <v>0</v>
      </c>
      <c r="V69" s="553">
        <f t="shared" si="0"/>
        <v>1039.9000000000001</v>
      </c>
      <c r="X69" s="459"/>
      <c r="Y69" s="459"/>
      <c r="Z69" s="459"/>
      <c r="AA69" s="443"/>
    </row>
    <row r="70" spans="1:27" ht="16.5" thickBot="1">
      <c r="A70" s="546" t="s">
        <v>2567</v>
      </c>
      <c r="B70" s="443"/>
      <c r="C70" s="443"/>
      <c r="D70" s="552">
        <f>'Punten per wedstrijd'!E486</f>
        <v>611.70000000000039</v>
      </c>
      <c r="E70" s="552">
        <f>'Punten per wedstrijd'!E402</f>
        <v>309.89999999999964</v>
      </c>
      <c r="F70" s="552"/>
      <c r="G70" s="552">
        <f>'Punten per wedstrijd'!F486</f>
        <v>0</v>
      </c>
      <c r="H70" s="552">
        <f>'Punten per wedstrijd'!G486</f>
        <v>0</v>
      </c>
      <c r="I70" s="552"/>
      <c r="J70" s="552">
        <f>'Punten per wedstrijd'!H486</f>
        <v>0</v>
      </c>
      <c r="K70" s="552"/>
      <c r="L70" s="552"/>
      <c r="M70" s="552"/>
      <c r="N70" s="552"/>
      <c r="O70" s="552"/>
      <c r="P70" s="552">
        <f>'Punten per wedstrijd'!I486</f>
        <v>0</v>
      </c>
      <c r="Q70" s="552"/>
      <c r="R70" s="552"/>
      <c r="S70" s="552"/>
      <c r="T70" s="552"/>
      <c r="U70" s="552">
        <f>'Punten per wedstrijd'!J486</f>
        <v>0</v>
      </c>
      <c r="V70" s="553">
        <f t="shared" si="0"/>
        <v>921.6</v>
      </c>
      <c r="X70" s="459"/>
      <c r="Y70" s="459"/>
      <c r="Z70" s="459"/>
      <c r="AA70" s="443"/>
    </row>
    <row r="71" spans="1:27" ht="16.5" thickBot="1">
      <c r="A71" s="546" t="s">
        <v>2237</v>
      </c>
      <c r="B71" s="443"/>
      <c r="C71" s="443"/>
      <c r="D71" s="552">
        <f>'Punten per wedstrijd'!E489</f>
        <v>597.60000000000014</v>
      </c>
      <c r="E71" s="552">
        <f>'Punten per wedstrijd'!E405</f>
        <v>176.20000000000027</v>
      </c>
      <c r="F71" s="552"/>
      <c r="G71" s="552">
        <f>'Punten per wedstrijd'!F489</f>
        <v>0</v>
      </c>
      <c r="H71" s="552">
        <f>'Punten per wedstrijd'!G489</f>
        <v>0</v>
      </c>
      <c r="I71" s="552"/>
      <c r="J71" s="552">
        <f>'Punten per wedstrijd'!H489</f>
        <v>0</v>
      </c>
      <c r="K71" s="552"/>
      <c r="L71" s="552"/>
      <c r="M71" s="552"/>
      <c r="N71" s="552"/>
      <c r="O71" s="552"/>
      <c r="P71" s="552">
        <f>'Punten per wedstrijd'!I489</f>
        <v>0</v>
      </c>
      <c r="Q71" s="552"/>
      <c r="R71" s="552"/>
      <c r="S71" s="552"/>
      <c r="T71" s="552"/>
      <c r="U71" s="552">
        <f>'Punten per wedstrijd'!J489</f>
        <v>0</v>
      </c>
      <c r="V71" s="553">
        <f t="shared" si="0"/>
        <v>773.80000000000041</v>
      </c>
      <c r="X71" s="459"/>
      <c r="Y71" s="459"/>
      <c r="Z71" s="459"/>
      <c r="AA71" s="443"/>
    </row>
    <row r="72" spans="1:27" ht="15.75">
      <c r="A72" s="546" t="s">
        <v>855</v>
      </c>
      <c r="B72" s="443"/>
      <c r="C72" s="443"/>
      <c r="D72" s="552">
        <f>'Punten per wedstrijd'!E493</f>
        <v>347.6500000000002</v>
      </c>
      <c r="E72" s="552">
        <f>'Punten per wedstrijd'!E409</f>
        <v>302.4000000000002</v>
      </c>
      <c r="F72" s="552"/>
      <c r="G72" s="552">
        <f>'Punten per wedstrijd'!F493</f>
        <v>0</v>
      </c>
      <c r="H72" s="552">
        <f>'Punten per wedstrijd'!G493</f>
        <v>0</v>
      </c>
      <c r="I72" s="552"/>
      <c r="J72" s="552">
        <f>'Punten per wedstrijd'!H493</f>
        <v>0</v>
      </c>
      <c r="K72" s="552"/>
      <c r="L72" s="552"/>
      <c r="M72" s="552"/>
      <c r="N72" s="552"/>
      <c r="O72" s="552"/>
      <c r="P72" s="552">
        <f>'Punten per wedstrijd'!I493</f>
        <v>0</v>
      </c>
      <c r="Q72" s="552"/>
      <c r="R72" s="552"/>
      <c r="S72" s="552"/>
      <c r="T72" s="552"/>
      <c r="U72" s="552">
        <f>'Punten per wedstrijd'!J493</f>
        <v>0</v>
      </c>
      <c r="V72" s="553">
        <f t="shared" si="0"/>
        <v>650.05000000000041</v>
      </c>
      <c r="X72" s="459"/>
      <c r="Y72" s="459"/>
      <c r="Z72" s="459"/>
      <c r="AA72" s="443"/>
    </row>
    <row r="73" spans="1:27" s="443" customFormat="1" ht="15.75">
      <c r="A73" s="566" t="s">
        <v>1859</v>
      </c>
      <c r="D73" s="552">
        <f>'Punten per wedstrijd'!E497</f>
        <v>498.60000000000014</v>
      </c>
      <c r="E73" s="552">
        <f>'Punten per wedstrijd'!E413</f>
        <v>374.49999999999955</v>
      </c>
      <c r="F73" s="552"/>
      <c r="G73" s="552">
        <f>'Punten per wedstrijd'!F497</f>
        <v>0</v>
      </c>
      <c r="H73" s="552">
        <f>'Punten per wedstrijd'!G497</f>
        <v>0</v>
      </c>
      <c r="I73" s="552"/>
      <c r="J73" s="552">
        <f>'Punten per wedstrijd'!H497</f>
        <v>0</v>
      </c>
      <c r="K73" s="552"/>
      <c r="L73" s="552"/>
      <c r="M73" s="552"/>
      <c r="N73" s="552"/>
      <c r="O73" s="552"/>
      <c r="P73" s="552">
        <f>'Punten per wedstrijd'!I497</f>
        <v>0</v>
      </c>
      <c r="Q73" s="552"/>
      <c r="R73" s="552"/>
      <c r="S73" s="552"/>
      <c r="T73" s="552"/>
      <c r="U73" s="552">
        <f>'Punten per wedstrijd'!J497</f>
        <v>0</v>
      </c>
      <c r="V73" s="553">
        <f t="shared" si="0"/>
        <v>873.09999999999968</v>
      </c>
      <c r="X73" s="459"/>
      <c r="Y73" s="459"/>
      <c r="Z73" s="459"/>
    </row>
    <row r="74" spans="1:27" s="443" customFormat="1" ht="15.75">
      <c r="A74" s="566"/>
      <c r="D74" s="552"/>
      <c r="E74" s="552"/>
      <c r="F74" s="552"/>
      <c r="G74" s="552"/>
      <c r="H74" s="552"/>
      <c r="I74" s="552"/>
      <c r="J74" s="552"/>
      <c r="K74" s="552"/>
      <c r="L74" s="552"/>
      <c r="M74" s="552"/>
      <c r="N74" s="552"/>
      <c r="O74" s="552"/>
      <c r="P74" s="552"/>
      <c r="Q74" s="552"/>
      <c r="R74" s="552"/>
      <c r="S74" s="552"/>
      <c r="T74" s="552"/>
      <c r="U74" s="552"/>
      <c r="V74" s="553"/>
      <c r="X74" s="459"/>
      <c r="Y74" s="459"/>
      <c r="Z74" s="459"/>
    </row>
    <row r="75" spans="1:27" ht="15.75">
      <c r="A75" s="554"/>
      <c r="B75" s="443"/>
      <c r="C75" s="443"/>
      <c r="D75" s="552"/>
      <c r="E75" s="552"/>
      <c r="F75" s="552"/>
      <c r="G75" s="552"/>
      <c r="H75" s="552"/>
      <c r="I75" s="552"/>
      <c r="J75" s="552"/>
      <c r="K75" s="552"/>
      <c r="L75" s="459"/>
      <c r="M75" s="553"/>
      <c r="N75" s="443"/>
      <c r="O75" s="459"/>
      <c r="P75" s="459"/>
      <c r="Q75" s="459"/>
      <c r="R75" s="464"/>
      <c r="S75" s="459"/>
      <c r="T75" s="459"/>
      <c r="U75" s="459"/>
      <c r="V75" s="459"/>
      <c r="W75" s="459"/>
      <c r="X75" s="459"/>
      <c r="Y75" s="459"/>
      <c r="Z75" s="459"/>
      <c r="AA75" s="443"/>
    </row>
    <row r="76" spans="1:27" ht="15.75">
      <c r="A76" s="580" t="s">
        <v>936</v>
      </c>
      <c r="B76" s="581"/>
      <c r="C76" s="581"/>
      <c r="D76" s="576"/>
      <c r="E76" s="576"/>
      <c r="F76" s="576"/>
      <c r="G76" s="577" t="s">
        <v>150</v>
      </c>
      <c r="H76" s="581"/>
      <c r="I76" s="580" t="s">
        <v>2712</v>
      </c>
      <c r="J76" s="576"/>
      <c r="K76" s="578"/>
      <c r="L76" s="579"/>
      <c r="M76" s="578"/>
      <c r="N76" s="578"/>
      <c r="O76" s="577" t="s">
        <v>150</v>
      </c>
      <c r="P76" s="581"/>
      <c r="Q76" s="582" t="s">
        <v>190</v>
      </c>
      <c r="R76" s="578"/>
      <c r="S76" s="578"/>
      <c r="T76" s="578"/>
      <c r="U76" s="578"/>
      <c r="V76" s="578"/>
      <c r="W76" s="577" t="s">
        <v>150</v>
      </c>
      <c r="AA76" s="443"/>
    </row>
    <row r="77" spans="1:27" ht="15.75">
      <c r="A77" s="585" t="s">
        <v>2718</v>
      </c>
      <c r="B77" s="581"/>
      <c r="C77" s="581"/>
      <c r="D77" s="576"/>
      <c r="E77" s="571">
        <f>D64*1.2</f>
        <v>620.28000000000009</v>
      </c>
      <c r="F77" s="571">
        <f>D71</f>
        <v>597.60000000000014</v>
      </c>
      <c r="G77" s="573" t="s">
        <v>3909</v>
      </c>
      <c r="H77" s="581"/>
      <c r="I77" s="585" t="s">
        <v>2721</v>
      </c>
      <c r="J77" s="576"/>
      <c r="K77" s="578"/>
      <c r="L77" s="579"/>
      <c r="M77" s="571">
        <f>E66*1.2</f>
        <v>230.39999999999944</v>
      </c>
      <c r="N77" s="571">
        <f>E64</f>
        <v>347.69999999999982</v>
      </c>
      <c r="O77" s="574" t="s">
        <v>3910</v>
      </c>
      <c r="P77" s="581"/>
      <c r="Q77" s="585" t="s">
        <v>2724</v>
      </c>
      <c r="R77" s="578"/>
      <c r="S77" s="578"/>
      <c r="T77" s="578"/>
      <c r="U77" s="571"/>
      <c r="V77" s="571"/>
      <c r="W77" s="574"/>
      <c r="AA77" s="443"/>
    </row>
    <row r="78" spans="1:27" ht="15.75">
      <c r="A78" s="585" t="s">
        <v>2719</v>
      </c>
      <c r="B78" s="581"/>
      <c r="C78" s="581"/>
      <c r="D78" s="576"/>
      <c r="E78" s="571">
        <f>D65*1.2</f>
        <v>495.47999999999979</v>
      </c>
      <c r="F78" s="571">
        <f>D66</f>
        <v>710.2</v>
      </c>
      <c r="G78" s="573" t="s">
        <v>3910</v>
      </c>
      <c r="H78" s="581"/>
      <c r="I78" s="585" t="s">
        <v>3977</v>
      </c>
      <c r="J78" s="576"/>
      <c r="K78" s="578"/>
      <c r="L78" s="579"/>
      <c r="M78" s="571">
        <f>E69*1.2</f>
        <v>331.8</v>
      </c>
      <c r="N78" s="571">
        <f>E73</f>
        <v>374.49999999999955</v>
      </c>
      <c r="O78" s="573" t="s">
        <v>3911</v>
      </c>
      <c r="P78" s="581"/>
      <c r="Q78" s="585" t="s">
        <v>2725</v>
      </c>
      <c r="R78" s="578"/>
      <c r="S78" s="578"/>
      <c r="T78" s="578"/>
      <c r="U78" s="571"/>
      <c r="V78" s="571"/>
      <c r="W78" s="573"/>
      <c r="AA78" s="443"/>
    </row>
    <row r="79" spans="1:27" ht="15.75">
      <c r="A79" s="585" t="s">
        <v>2716</v>
      </c>
      <c r="B79" s="581"/>
      <c r="C79" s="581"/>
      <c r="D79" s="576"/>
      <c r="E79" s="571">
        <f>D67*1.2</f>
        <v>732.24</v>
      </c>
      <c r="F79" s="571">
        <f>D70</f>
        <v>611.70000000000039</v>
      </c>
      <c r="G79" s="573" t="s">
        <v>3909</v>
      </c>
      <c r="H79" s="581"/>
      <c r="I79" s="585" t="s">
        <v>2722</v>
      </c>
      <c r="J79" s="576"/>
      <c r="K79" s="578"/>
      <c r="L79" s="579"/>
      <c r="M79" s="571">
        <f>E70*1.2</f>
        <v>371.87999999999954</v>
      </c>
      <c r="N79" s="571">
        <f>E68</f>
        <v>273.20000000000073</v>
      </c>
      <c r="O79" s="574" t="s">
        <v>3912</v>
      </c>
      <c r="P79" s="581"/>
      <c r="Q79" s="585" t="s">
        <v>2726</v>
      </c>
      <c r="R79" s="578"/>
      <c r="S79" s="578"/>
      <c r="T79" s="578"/>
      <c r="U79" s="571"/>
      <c r="V79" s="571"/>
      <c r="W79" s="573"/>
      <c r="AA79" s="443"/>
    </row>
    <row r="80" spans="1:27" ht="15.75">
      <c r="A80" s="585" t="s">
        <v>2717</v>
      </c>
      <c r="B80" s="581"/>
      <c r="C80" s="581"/>
      <c r="D80" s="576"/>
      <c r="E80" s="571">
        <f>D68*1.2</f>
        <v>747.96000000000072</v>
      </c>
      <c r="F80" s="571">
        <f>D69</f>
        <v>763.40000000000009</v>
      </c>
      <c r="G80" s="573" t="s">
        <v>3911</v>
      </c>
      <c r="H80" s="581"/>
      <c r="I80" s="585" t="s">
        <v>2723</v>
      </c>
      <c r="J80" s="576"/>
      <c r="K80" s="578"/>
      <c r="L80" s="579"/>
      <c r="M80" s="571">
        <f>E71*1.2</f>
        <v>211.44000000000031</v>
      </c>
      <c r="N80" s="571">
        <f>E67</f>
        <v>256.99999999999977</v>
      </c>
      <c r="O80" s="573" t="s">
        <v>3911</v>
      </c>
      <c r="P80" s="581"/>
      <c r="Q80" s="585" t="s">
        <v>2727</v>
      </c>
      <c r="R80" s="578"/>
      <c r="S80" s="578"/>
      <c r="T80" s="578"/>
      <c r="U80" s="571"/>
      <c r="V80" s="571"/>
      <c r="W80" s="574"/>
      <c r="AA80" s="443"/>
    </row>
    <row r="81" spans="1:27" ht="15.75">
      <c r="A81" s="585" t="s">
        <v>2720</v>
      </c>
      <c r="B81" s="581"/>
      <c r="C81" s="581"/>
      <c r="D81" s="576"/>
      <c r="E81" s="571">
        <f>D73*1.2</f>
        <v>598.32000000000016</v>
      </c>
      <c r="F81" s="571">
        <f>D72</f>
        <v>347.6500000000002</v>
      </c>
      <c r="G81" s="573" t="s">
        <v>3912</v>
      </c>
      <c r="H81" s="581"/>
      <c r="I81" s="585" t="s">
        <v>3978</v>
      </c>
      <c r="J81" s="576"/>
      <c r="K81" s="578"/>
      <c r="L81" s="579"/>
      <c r="M81" s="571">
        <f>E72*1.2</f>
        <v>362.88000000000022</v>
      </c>
      <c r="N81" s="571">
        <f>E65</f>
        <v>210.09999999999991</v>
      </c>
      <c r="O81" s="574" t="s">
        <v>3912</v>
      </c>
      <c r="P81" s="581"/>
      <c r="Q81" s="585" t="s">
        <v>2728</v>
      </c>
      <c r="R81" s="578"/>
      <c r="S81" s="578"/>
      <c r="T81" s="578"/>
      <c r="U81" s="571"/>
      <c r="V81" s="571"/>
      <c r="W81" s="574"/>
      <c r="AA81" s="443"/>
    </row>
    <row r="82" spans="1:27" ht="15.75">
      <c r="A82" s="584"/>
      <c r="B82" s="581"/>
      <c r="C82" s="581"/>
      <c r="D82" s="576"/>
      <c r="E82" s="571"/>
      <c r="F82" s="571"/>
      <c r="G82" s="573"/>
      <c r="H82" s="581"/>
      <c r="I82" s="581"/>
      <c r="J82" s="576"/>
      <c r="K82" s="578"/>
      <c r="L82" s="579"/>
      <c r="M82" s="574"/>
      <c r="N82" s="574"/>
      <c r="O82" s="574"/>
      <c r="P82" s="581"/>
      <c r="Q82" s="576"/>
      <c r="R82" s="578"/>
      <c r="S82" s="578"/>
      <c r="T82" s="578"/>
      <c r="U82" s="574"/>
      <c r="V82" s="574"/>
      <c r="W82" s="574"/>
      <c r="AA82" s="443"/>
    </row>
    <row r="83" spans="1:27" ht="15.75">
      <c r="A83" s="580" t="s">
        <v>175</v>
      </c>
      <c r="B83" s="581"/>
      <c r="C83" s="581"/>
      <c r="D83" s="576"/>
      <c r="E83" s="571"/>
      <c r="F83" s="571"/>
      <c r="G83" s="572" t="s">
        <v>150</v>
      </c>
      <c r="H83" s="581"/>
      <c r="I83" s="580" t="s">
        <v>191</v>
      </c>
      <c r="J83" s="576"/>
      <c r="K83" s="578"/>
      <c r="L83" s="579"/>
      <c r="M83" s="574"/>
      <c r="N83" s="574"/>
      <c r="O83" s="572" t="s">
        <v>150</v>
      </c>
      <c r="P83" s="581"/>
      <c r="Q83" s="582" t="s">
        <v>192</v>
      </c>
      <c r="R83" s="578"/>
      <c r="S83" s="578"/>
      <c r="T83" s="578"/>
      <c r="U83" s="574"/>
      <c r="V83" s="574"/>
      <c r="W83" s="572" t="s">
        <v>150</v>
      </c>
      <c r="AA83" s="443"/>
    </row>
    <row r="84" spans="1:27" ht="15.75">
      <c r="A84" s="585" t="s">
        <v>2715</v>
      </c>
      <c r="B84" s="581"/>
      <c r="C84" s="581"/>
      <c r="D84" s="576"/>
      <c r="E84" s="571"/>
      <c r="F84" s="571"/>
      <c r="G84" s="573"/>
      <c r="H84" s="581"/>
      <c r="I84" s="585" t="s">
        <v>2733</v>
      </c>
      <c r="J84" s="576"/>
      <c r="K84" s="578"/>
      <c r="L84" s="579"/>
      <c r="M84" s="571"/>
      <c r="N84" s="571"/>
      <c r="O84" s="574"/>
      <c r="P84" s="581"/>
      <c r="Q84" s="585" t="s">
        <v>2738</v>
      </c>
      <c r="R84" s="578"/>
      <c r="S84" s="578"/>
      <c r="T84" s="578"/>
      <c r="U84" s="571"/>
      <c r="V84" s="571"/>
      <c r="W84" s="573"/>
      <c r="AA84" s="443"/>
    </row>
    <row r="85" spans="1:27" ht="15.75">
      <c r="A85" s="585" t="s">
        <v>2729</v>
      </c>
      <c r="B85" s="581"/>
      <c r="C85" s="581"/>
      <c r="D85" s="576"/>
      <c r="E85" s="571"/>
      <c r="F85" s="571"/>
      <c r="G85" s="573"/>
      <c r="H85" s="581"/>
      <c r="I85" s="585" t="s">
        <v>2734</v>
      </c>
      <c r="J85" s="576"/>
      <c r="K85" s="578"/>
      <c r="L85" s="579"/>
      <c r="M85" s="571"/>
      <c r="N85" s="571"/>
      <c r="O85" s="573"/>
      <c r="P85" s="581"/>
      <c r="Q85" s="585" t="s">
        <v>2739</v>
      </c>
      <c r="R85" s="578"/>
      <c r="S85" s="578"/>
      <c r="T85" s="578"/>
      <c r="U85" s="571"/>
      <c r="V85" s="571"/>
      <c r="W85" s="573"/>
      <c r="AA85" s="443"/>
    </row>
    <row r="86" spans="1:27" ht="15.75">
      <c r="A86" s="585" t="s">
        <v>2730</v>
      </c>
      <c r="B86" s="581"/>
      <c r="C86" s="581"/>
      <c r="D86" s="576"/>
      <c r="E86" s="571"/>
      <c r="F86" s="571"/>
      <c r="G86" s="573"/>
      <c r="H86" s="581"/>
      <c r="I86" s="585" t="s">
        <v>2735</v>
      </c>
      <c r="J86" s="576"/>
      <c r="K86" s="578"/>
      <c r="L86" s="579"/>
      <c r="M86" s="571"/>
      <c r="N86" s="571"/>
      <c r="O86" s="573"/>
      <c r="P86" s="581"/>
      <c r="Q86" s="585" t="s">
        <v>2740</v>
      </c>
      <c r="R86" s="578"/>
      <c r="S86" s="578"/>
      <c r="T86" s="578"/>
      <c r="U86" s="571"/>
      <c r="V86" s="571"/>
      <c r="W86" s="573"/>
      <c r="AA86" s="443"/>
    </row>
    <row r="87" spans="1:27" ht="15.75">
      <c r="A87" s="585" t="s">
        <v>2731</v>
      </c>
      <c r="B87" s="581"/>
      <c r="C87" s="581"/>
      <c r="D87" s="576"/>
      <c r="E87" s="571"/>
      <c r="F87" s="571"/>
      <c r="G87" s="573"/>
      <c r="H87" s="581"/>
      <c r="I87" s="585" t="s">
        <v>2736</v>
      </c>
      <c r="J87" s="576"/>
      <c r="K87" s="578"/>
      <c r="L87" s="579"/>
      <c r="M87" s="571"/>
      <c r="N87" s="571"/>
      <c r="O87" s="573"/>
      <c r="P87" s="581"/>
      <c r="Q87" s="585" t="s">
        <v>2741</v>
      </c>
      <c r="R87" s="578"/>
      <c r="S87" s="578"/>
      <c r="T87" s="578"/>
      <c r="U87" s="571"/>
      <c r="V87" s="571"/>
      <c r="W87" s="573"/>
      <c r="AA87" s="443"/>
    </row>
    <row r="88" spans="1:27" ht="15.75">
      <c r="A88" s="585" t="s">
        <v>2732</v>
      </c>
      <c r="B88" s="581"/>
      <c r="C88" s="581"/>
      <c r="D88" s="576"/>
      <c r="E88" s="571"/>
      <c r="F88" s="571"/>
      <c r="G88" s="574"/>
      <c r="H88" s="581"/>
      <c r="I88" s="585" t="s">
        <v>2737</v>
      </c>
      <c r="J88" s="576"/>
      <c r="K88" s="578"/>
      <c r="L88" s="579"/>
      <c r="M88" s="571"/>
      <c r="N88" s="571"/>
      <c r="O88" s="574"/>
      <c r="P88" s="581"/>
      <c r="Q88" s="585" t="s">
        <v>2742</v>
      </c>
      <c r="R88" s="578"/>
      <c r="S88" s="578"/>
      <c r="T88" s="578"/>
      <c r="U88" s="571"/>
      <c r="V88" s="571"/>
      <c r="W88" s="574"/>
      <c r="AA88" s="443"/>
    </row>
    <row r="89" spans="1:27" ht="15.75">
      <c r="A89" s="584"/>
      <c r="B89" s="581"/>
      <c r="C89" s="581"/>
      <c r="D89" s="576"/>
      <c r="E89" s="571"/>
      <c r="F89" s="571"/>
      <c r="G89" s="571"/>
      <c r="H89" s="581"/>
      <c r="I89" s="576"/>
      <c r="J89" s="576"/>
      <c r="K89" s="578"/>
      <c r="L89" s="579"/>
      <c r="M89" s="574"/>
      <c r="N89" s="574"/>
      <c r="O89" s="574"/>
      <c r="P89" s="581"/>
      <c r="Q89" s="578"/>
      <c r="R89" s="578"/>
      <c r="S89" s="578"/>
      <c r="T89" s="578"/>
      <c r="U89" s="574"/>
      <c r="V89" s="574"/>
      <c r="W89" s="574"/>
      <c r="AA89" s="443"/>
    </row>
    <row r="90" spans="1:27" ht="15.75">
      <c r="A90" s="580" t="s">
        <v>2713</v>
      </c>
      <c r="B90" s="581"/>
      <c r="C90" s="581"/>
      <c r="D90" s="576"/>
      <c r="E90" s="571"/>
      <c r="F90" s="571"/>
      <c r="G90" s="572" t="s">
        <v>150</v>
      </c>
      <c r="H90" s="581"/>
      <c r="I90" s="580" t="s">
        <v>2714</v>
      </c>
      <c r="J90" s="576"/>
      <c r="K90" s="578"/>
      <c r="L90" s="579"/>
      <c r="M90" s="574"/>
      <c r="N90" s="574"/>
      <c r="O90" s="572" t="s">
        <v>150</v>
      </c>
      <c r="P90" s="581"/>
      <c r="Q90" s="582" t="s">
        <v>2704</v>
      </c>
      <c r="R90" s="578"/>
      <c r="S90" s="578"/>
      <c r="T90" s="578"/>
      <c r="U90" s="574"/>
      <c r="V90" s="574"/>
      <c r="W90" s="572" t="s">
        <v>150</v>
      </c>
      <c r="AA90" s="443"/>
    </row>
    <row r="91" spans="1:27" ht="15.75">
      <c r="A91" s="585" t="s">
        <v>2743</v>
      </c>
      <c r="B91" s="581"/>
      <c r="C91" s="581"/>
      <c r="D91" s="576"/>
      <c r="E91" s="571"/>
      <c r="F91" s="571"/>
      <c r="G91" s="573"/>
      <c r="H91" s="581"/>
      <c r="I91" s="585" t="s">
        <v>2748</v>
      </c>
      <c r="J91" s="576"/>
      <c r="K91" s="578"/>
      <c r="L91" s="579"/>
      <c r="M91" s="571"/>
      <c r="N91" s="571"/>
      <c r="O91" s="574"/>
      <c r="P91" s="581"/>
      <c r="Q91" s="585" t="s">
        <v>2752</v>
      </c>
      <c r="R91" s="578"/>
      <c r="S91" s="578"/>
      <c r="T91" s="578"/>
      <c r="U91" s="571"/>
      <c r="V91" s="571"/>
      <c r="W91" s="574"/>
      <c r="AA91" s="443"/>
    </row>
    <row r="92" spans="1:27" ht="15.75">
      <c r="A92" s="585" t="s">
        <v>2744</v>
      </c>
      <c r="B92" s="581"/>
      <c r="C92" s="581"/>
      <c r="D92" s="576"/>
      <c r="E92" s="571"/>
      <c r="F92" s="571"/>
      <c r="G92" s="573"/>
      <c r="H92" s="581"/>
      <c r="I92" s="585" t="s">
        <v>2749</v>
      </c>
      <c r="J92" s="576"/>
      <c r="K92" s="578"/>
      <c r="L92" s="579"/>
      <c r="M92" s="571"/>
      <c r="N92" s="571"/>
      <c r="O92" s="574"/>
      <c r="P92" s="581"/>
      <c r="Q92" s="585" t="s">
        <v>2753</v>
      </c>
      <c r="R92" s="578"/>
      <c r="S92" s="578"/>
      <c r="T92" s="578"/>
      <c r="U92" s="571"/>
      <c r="V92" s="571"/>
      <c r="W92" s="574"/>
      <c r="AA92" s="443"/>
    </row>
    <row r="93" spans="1:27" ht="15.75">
      <c r="A93" s="585" t="s">
        <v>2745</v>
      </c>
      <c r="B93" s="581"/>
      <c r="C93" s="581"/>
      <c r="D93" s="576"/>
      <c r="E93" s="571"/>
      <c r="F93" s="571"/>
      <c r="G93" s="573"/>
      <c r="H93" s="581"/>
      <c r="I93" s="585" t="s">
        <v>2750</v>
      </c>
      <c r="J93" s="576"/>
      <c r="K93" s="578"/>
      <c r="L93" s="579"/>
      <c r="M93" s="571"/>
      <c r="N93" s="571"/>
      <c r="O93" s="574"/>
      <c r="P93" s="581"/>
      <c r="Q93" s="585" t="s">
        <v>2754</v>
      </c>
      <c r="R93" s="578"/>
      <c r="S93" s="578"/>
      <c r="T93" s="578"/>
      <c r="U93" s="571"/>
      <c r="V93" s="571"/>
      <c r="W93" s="573"/>
      <c r="AA93" s="443"/>
    </row>
    <row r="94" spans="1:27" ht="15.75">
      <c r="A94" s="585" t="s">
        <v>2746</v>
      </c>
      <c r="B94" s="581"/>
      <c r="C94" s="581"/>
      <c r="D94" s="576"/>
      <c r="E94" s="571"/>
      <c r="F94" s="571"/>
      <c r="G94" s="573"/>
      <c r="H94" s="581"/>
      <c r="I94" s="585" t="s">
        <v>2599</v>
      </c>
      <c r="J94" s="576"/>
      <c r="K94" s="578"/>
      <c r="L94" s="579"/>
      <c r="M94" s="571"/>
      <c r="N94" s="571"/>
      <c r="O94" s="573"/>
      <c r="P94" s="581"/>
      <c r="Q94" s="585" t="s">
        <v>2755</v>
      </c>
      <c r="R94" s="578"/>
      <c r="S94" s="578"/>
      <c r="T94" s="578"/>
      <c r="U94" s="571"/>
      <c r="V94" s="571"/>
      <c r="W94" s="574"/>
      <c r="AA94" s="443"/>
    </row>
    <row r="95" spans="1:27" ht="15.75">
      <c r="A95" s="585" t="s">
        <v>2747</v>
      </c>
      <c r="B95" s="581"/>
      <c r="C95" s="581"/>
      <c r="D95" s="576"/>
      <c r="E95" s="571"/>
      <c r="F95" s="571"/>
      <c r="G95" s="574"/>
      <c r="H95" s="576"/>
      <c r="I95" s="585" t="s">
        <v>2751</v>
      </c>
      <c r="J95" s="576"/>
      <c r="K95" s="578"/>
      <c r="L95" s="579"/>
      <c r="M95" s="571"/>
      <c r="N95" s="571"/>
      <c r="O95" s="574"/>
      <c r="P95" s="578"/>
      <c r="Q95" s="585" t="s">
        <v>2756</v>
      </c>
      <c r="R95" s="578"/>
      <c r="S95" s="578"/>
      <c r="T95" s="578"/>
      <c r="U95" s="571"/>
      <c r="V95" s="571"/>
      <c r="W95" s="574"/>
      <c r="X95" s="459"/>
      <c r="AA95" s="443"/>
    </row>
    <row r="96" spans="1:27" s="443" customFormat="1" ht="15.75">
      <c r="A96" s="583"/>
      <c r="B96" s="581"/>
      <c r="C96" s="581"/>
      <c r="D96" s="576"/>
      <c r="E96" s="571"/>
      <c r="F96" s="571"/>
      <c r="G96" s="571"/>
      <c r="H96" s="576"/>
      <c r="I96" s="575"/>
      <c r="J96" s="576"/>
      <c r="K96" s="578"/>
      <c r="L96" s="579"/>
      <c r="M96" s="586"/>
      <c r="N96" s="574"/>
      <c r="O96" s="574"/>
      <c r="P96" s="578"/>
      <c r="Q96" s="575"/>
      <c r="R96" s="578"/>
      <c r="S96" s="578"/>
      <c r="T96" s="578"/>
      <c r="U96" s="574"/>
      <c r="V96" s="574"/>
      <c r="W96" s="574"/>
      <c r="X96" s="459"/>
    </row>
    <row r="97" spans="1:24" s="443" customFormat="1" ht="15.75">
      <c r="A97" s="580" t="s">
        <v>195</v>
      </c>
      <c r="B97" s="581"/>
      <c r="C97" s="581"/>
      <c r="D97" s="576"/>
      <c r="E97" s="571"/>
      <c r="F97" s="571"/>
      <c r="G97" s="572" t="s">
        <v>150</v>
      </c>
      <c r="H97" s="581"/>
      <c r="I97" s="580" t="s">
        <v>196</v>
      </c>
      <c r="J97" s="576"/>
      <c r="K97" s="578"/>
      <c r="L97" s="579"/>
      <c r="M97" s="574"/>
      <c r="N97" s="574"/>
      <c r="O97" s="572" t="s">
        <v>150</v>
      </c>
      <c r="P97" s="581"/>
      <c r="Q97" s="582" t="s">
        <v>197</v>
      </c>
      <c r="R97" s="578"/>
      <c r="S97" s="578"/>
      <c r="T97" s="578"/>
      <c r="U97" s="574"/>
      <c r="V97" s="574"/>
      <c r="W97" s="572" t="s">
        <v>150</v>
      </c>
      <c r="X97" s="459"/>
    </row>
    <row r="98" spans="1:24" s="443" customFormat="1" ht="15.75">
      <c r="A98" s="585" t="s">
        <v>2757</v>
      </c>
      <c r="B98" s="581"/>
      <c r="C98" s="581"/>
      <c r="D98" s="576"/>
      <c r="E98" s="571"/>
      <c r="F98" s="571"/>
      <c r="G98" s="573"/>
      <c r="H98" s="581"/>
      <c r="I98" s="585" t="s">
        <v>2762</v>
      </c>
      <c r="J98" s="576"/>
      <c r="K98" s="578"/>
      <c r="L98" s="579"/>
      <c r="M98" s="571"/>
      <c r="N98" s="571"/>
      <c r="O98" s="574"/>
      <c r="P98" s="581"/>
      <c r="Q98" s="585" t="s">
        <v>2767</v>
      </c>
      <c r="R98" s="578"/>
      <c r="S98" s="578"/>
      <c r="T98" s="578"/>
      <c r="U98" s="571"/>
      <c r="V98" s="571"/>
      <c r="W98" s="574"/>
      <c r="X98" s="459"/>
    </row>
    <row r="99" spans="1:24" s="443" customFormat="1" ht="15.75">
      <c r="A99" s="585" t="s">
        <v>2758</v>
      </c>
      <c r="B99" s="581"/>
      <c r="C99" s="581"/>
      <c r="D99" s="576"/>
      <c r="E99" s="571"/>
      <c r="F99" s="571"/>
      <c r="G99" s="573"/>
      <c r="H99" s="581"/>
      <c r="I99" s="585" t="s">
        <v>2763</v>
      </c>
      <c r="J99" s="576"/>
      <c r="K99" s="578"/>
      <c r="L99" s="579"/>
      <c r="M99" s="571"/>
      <c r="N99" s="571"/>
      <c r="O99" s="573"/>
      <c r="P99" s="581"/>
      <c r="Q99" s="585" t="s">
        <v>2768</v>
      </c>
      <c r="R99" s="578"/>
      <c r="S99" s="578"/>
      <c r="T99" s="578"/>
      <c r="U99" s="571"/>
      <c r="V99" s="571"/>
      <c r="W99" s="573"/>
      <c r="X99" s="459"/>
    </row>
    <row r="100" spans="1:24" s="443" customFormat="1" ht="15.75">
      <c r="A100" s="585" t="s">
        <v>2759</v>
      </c>
      <c r="B100" s="581"/>
      <c r="C100" s="581"/>
      <c r="D100" s="576"/>
      <c r="E100" s="571"/>
      <c r="F100" s="571"/>
      <c r="G100" s="573"/>
      <c r="H100" s="581"/>
      <c r="I100" s="585" t="s">
        <v>2764</v>
      </c>
      <c r="J100" s="576"/>
      <c r="K100" s="578"/>
      <c r="L100" s="579"/>
      <c r="M100" s="571"/>
      <c r="N100" s="571"/>
      <c r="O100" s="574"/>
      <c r="P100" s="581"/>
      <c r="Q100" s="585" t="s">
        <v>2769</v>
      </c>
      <c r="R100" s="578"/>
      <c r="S100" s="578"/>
      <c r="T100" s="578"/>
      <c r="U100" s="571"/>
      <c r="V100" s="571"/>
      <c r="W100" s="573"/>
      <c r="X100" s="459"/>
    </row>
    <row r="101" spans="1:24" s="443" customFormat="1" ht="15.75">
      <c r="A101" s="585" t="s">
        <v>2760</v>
      </c>
      <c r="B101" s="581"/>
      <c r="C101" s="581"/>
      <c r="D101" s="576"/>
      <c r="E101" s="571"/>
      <c r="F101" s="571"/>
      <c r="G101" s="573"/>
      <c r="H101" s="581"/>
      <c r="I101" s="585" t="s">
        <v>2765</v>
      </c>
      <c r="J101" s="576"/>
      <c r="K101" s="578"/>
      <c r="L101" s="579"/>
      <c r="M101" s="571"/>
      <c r="N101" s="571"/>
      <c r="O101" s="574"/>
      <c r="P101" s="581"/>
      <c r="Q101" s="585" t="s">
        <v>2770</v>
      </c>
      <c r="R101" s="578"/>
      <c r="S101" s="578"/>
      <c r="T101" s="578"/>
      <c r="U101" s="571"/>
      <c r="V101" s="571"/>
      <c r="W101" s="574"/>
      <c r="X101" s="459"/>
    </row>
    <row r="102" spans="1:24" s="443" customFormat="1" ht="15.75">
      <c r="A102" s="585" t="s">
        <v>2761</v>
      </c>
      <c r="B102" s="581"/>
      <c r="C102" s="581"/>
      <c r="D102" s="576"/>
      <c r="E102" s="571"/>
      <c r="F102" s="571"/>
      <c r="G102" s="574"/>
      <c r="H102" s="581"/>
      <c r="I102" s="585" t="s">
        <v>2766</v>
      </c>
      <c r="J102" s="576"/>
      <c r="K102" s="578"/>
      <c r="L102" s="579"/>
      <c r="M102" s="571"/>
      <c r="N102" s="571"/>
      <c r="O102" s="574"/>
      <c r="P102" s="581"/>
      <c r="Q102" s="585" t="s">
        <v>2604</v>
      </c>
      <c r="R102" s="578"/>
      <c r="S102" s="578"/>
      <c r="T102" s="578"/>
      <c r="U102" s="571"/>
      <c r="V102" s="571"/>
      <c r="W102" s="574"/>
      <c r="X102" s="459"/>
    </row>
    <row r="103" spans="1:24" s="443" customFormat="1" ht="15.75">
      <c r="A103" s="584"/>
      <c r="B103" s="581"/>
      <c r="C103" s="581"/>
      <c r="D103" s="576"/>
      <c r="E103" s="571"/>
      <c r="F103" s="571"/>
      <c r="G103" s="573"/>
      <c r="H103" s="581"/>
      <c r="I103" s="581"/>
      <c r="J103" s="576"/>
      <c r="K103" s="578"/>
      <c r="L103" s="579"/>
      <c r="M103" s="574"/>
      <c r="N103" s="574"/>
      <c r="O103" s="574"/>
      <c r="P103" s="581"/>
      <c r="Q103" s="576"/>
      <c r="R103" s="578"/>
      <c r="S103" s="578"/>
      <c r="T103" s="578"/>
      <c r="U103" s="574"/>
      <c r="V103" s="574"/>
      <c r="W103" s="574"/>
      <c r="X103" s="459"/>
    </row>
    <row r="104" spans="1:24" s="443" customFormat="1" ht="15.75">
      <c r="A104" s="580" t="s">
        <v>200</v>
      </c>
      <c r="B104" s="581"/>
      <c r="C104" s="581"/>
      <c r="D104" s="576"/>
      <c r="E104" s="571"/>
      <c r="F104" s="571"/>
      <c r="G104" s="572" t="s">
        <v>150</v>
      </c>
      <c r="H104" s="581"/>
      <c r="I104" s="580" t="s">
        <v>199</v>
      </c>
      <c r="J104" s="576"/>
      <c r="K104" s="578"/>
      <c r="L104" s="579"/>
      <c r="M104" s="574"/>
      <c r="N104" s="574"/>
      <c r="O104" s="572" t="s">
        <v>150</v>
      </c>
      <c r="P104" s="581"/>
      <c r="Q104" s="582" t="s">
        <v>2781</v>
      </c>
      <c r="R104" s="578"/>
      <c r="S104" s="578"/>
      <c r="T104" s="578"/>
      <c r="U104" s="574"/>
      <c r="V104" s="574"/>
      <c r="W104" s="572" t="s">
        <v>150</v>
      </c>
      <c r="X104" s="459"/>
    </row>
    <row r="105" spans="1:24" s="443" customFormat="1" ht="15.75">
      <c r="A105" s="585" t="s">
        <v>2771</v>
      </c>
      <c r="B105" s="581"/>
      <c r="C105" s="581"/>
      <c r="D105" s="576"/>
      <c r="E105" s="571"/>
      <c r="F105" s="571"/>
      <c r="G105" s="573"/>
      <c r="H105" s="581"/>
      <c r="I105" s="585" t="s">
        <v>2776</v>
      </c>
      <c r="J105" s="576"/>
      <c r="K105" s="578"/>
      <c r="L105" s="579"/>
      <c r="M105" s="571"/>
      <c r="N105" s="571"/>
      <c r="O105" s="574"/>
      <c r="P105" s="581"/>
      <c r="Q105" s="585" t="s">
        <v>2782</v>
      </c>
      <c r="R105" s="578"/>
      <c r="S105" s="578"/>
      <c r="T105" s="578"/>
      <c r="U105" s="571"/>
      <c r="V105" s="571"/>
      <c r="W105" s="573"/>
      <c r="X105" s="459"/>
    </row>
    <row r="106" spans="1:24" s="443" customFormat="1" ht="15.75">
      <c r="A106" s="585" t="s">
        <v>2772</v>
      </c>
      <c r="B106" s="581"/>
      <c r="C106" s="581"/>
      <c r="D106" s="576"/>
      <c r="E106" s="571"/>
      <c r="F106" s="571"/>
      <c r="G106" s="573"/>
      <c r="H106" s="581"/>
      <c r="I106" s="585" t="s">
        <v>2777</v>
      </c>
      <c r="J106" s="576"/>
      <c r="K106" s="578"/>
      <c r="L106" s="579"/>
      <c r="M106" s="571"/>
      <c r="N106" s="571"/>
      <c r="O106" s="573"/>
      <c r="P106" s="581"/>
      <c r="Q106" s="585" t="s">
        <v>2783</v>
      </c>
      <c r="R106" s="578"/>
      <c r="S106" s="578"/>
      <c r="T106" s="578"/>
      <c r="U106" s="571"/>
      <c r="V106" s="571"/>
      <c r="W106" s="573"/>
      <c r="X106" s="459"/>
    </row>
    <row r="107" spans="1:24" s="443" customFormat="1" ht="15.75">
      <c r="A107" s="585" t="s">
        <v>2773</v>
      </c>
      <c r="B107" s="581"/>
      <c r="C107" s="581"/>
      <c r="D107" s="576"/>
      <c r="E107" s="571"/>
      <c r="F107" s="571"/>
      <c r="G107" s="573"/>
      <c r="H107" s="581"/>
      <c r="I107" s="585" t="s">
        <v>2778</v>
      </c>
      <c r="J107" s="576"/>
      <c r="K107" s="578"/>
      <c r="L107" s="579"/>
      <c r="M107" s="571"/>
      <c r="N107" s="571"/>
      <c r="O107" s="573"/>
      <c r="P107" s="581"/>
      <c r="Q107" s="585" t="s">
        <v>2784</v>
      </c>
      <c r="R107" s="578"/>
      <c r="S107" s="578"/>
      <c r="T107" s="578"/>
      <c r="U107" s="571"/>
      <c r="V107" s="571"/>
      <c r="W107" s="573"/>
      <c r="X107" s="459"/>
    </row>
    <row r="108" spans="1:24" s="443" customFormat="1" ht="15.75">
      <c r="A108" s="585" t="s">
        <v>2774</v>
      </c>
      <c r="B108" s="581"/>
      <c r="C108" s="581"/>
      <c r="D108" s="576"/>
      <c r="E108" s="571"/>
      <c r="F108" s="571"/>
      <c r="G108" s="573"/>
      <c r="H108" s="581"/>
      <c r="I108" s="585" t="s">
        <v>2779</v>
      </c>
      <c r="J108" s="576"/>
      <c r="K108" s="578"/>
      <c r="L108" s="579"/>
      <c r="M108" s="571"/>
      <c r="N108" s="571"/>
      <c r="O108" s="573"/>
      <c r="P108" s="581"/>
      <c r="Q108" s="585" t="s">
        <v>2785</v>
      </c>
      <c r="R108" s="578"/>
      <c r="S108" s="578"/>
      <c r="T108" s="578"/>
      <c r="U108" s="571"/>
      <c r="V108" s="571"/>
      <c r="W108" s="573"/>
      <c r="X108" s="459"/>
    </row>
    <row r="109" spans="1:24" s="443" customFormat="1" ht="15.75">
      <c r="A109" s="585" t="s">
        <v>2775</v>
      </c>
      <c r="B109" s="581"/>
      <c r="C109" s="581"/>
      <c r="D109" s="576"/>
      <c r="E109" s="571"/>
      <c r="F109" s="571"/>
      <c r="G109" s="574"/>
      <c r="H109" s="581"/>
      <c r="I109" s="585" t="s">
        <v>2780</v>
      </c>
      <c r="J109" s="576"/>
      <c r="K109" s="578"/>
      <c r="L109" s="579"/>
      <c r="M109" s="571"/>
      <c r="N109" s="571"/>
      <c r="O109" s="574"/>
      <c r="P109" s="581"/>
      <c r="Q109" s="585" t="s">
        <v>2786</v>
      </c>
      <c r="R109" s="578"/>
      <c r="S109" s="578"/>
      <c r="T109" s="578"/>
      <c r="U109" s="571"/>
      <c r="V109" s="571"/>
      <c r="W109" s="574"/>
      <c r="X109" s="459"/>
    </row>
    <row r="110" spans="1:24" s="443" customFormat="1" ht="15.75">
      <c r="A110" s="584"/>
      <c r="B110" s="581"/>
      <c r="C110" s="581"/>
      <c r="D110" s="576"/>
      <c r="E110" s="571"/>
      <c r="F110" s="571"/>
      <c r="G110" s="571"/>
      <c r="H110" s="581"/>
      <c r="I110" s="576"/>
      <c r="J110" s="576"/>
      <c r="K110" s="578"/>
      <c r="L110" s="579"/>
      <c r="M110" s="574"/>
      <c r="N110" s="574"/>
      <c r="O110" s="574"/>
      <c r="P110" s="581"/>
      <c r="Q110" s="578"/>
      <c r="R110" s="578"/>
      <c r="S110" s="578"/>
      <c r="T110" s="578"/>
      <c r="U110" s="574"/>
      <c r="V110" s="574"/>
      <c r="W110" s="574"/>
      <c r="X110" s="459"/>
    </row>
    <row r="111" spans="1:24" s="443" customFormat="1" ht="15.75">
      <c r="A111" s="580" t="s">
        <v>176</v>
      </c>
      <c r="B111" s="581"/>
      <c r="C111" s="581"/>
      <c r="D111" s="576"/>
      <c r="E111" s="571"/>
      <c r="F111" s="571"/>
      <c r="G111" s="572" t="s">
        <v>150</v>
      </c>
      <c r="H111" s="581"/>
      <c r="I111" s="580" t="s">
        <v>201</v>
      </c>
      <c r="J111" s="576"/>
      <c r="K111" s="578"/>
      <c r="L111" s="579"/>
      <c r="M111" s="574"/>
      <c r="N111" s="574"/>
      <c r="O111" s="572" t="s">
        <v>150</v>
      </c>
      <c r="P111" s="581"/>
      <c r="Q111" s="582" t="s">
        <v>202</v>
      </c>
      <c r="R111" s="578"/>
      <c r="S111" s="578"/>
      <c r="T111" s="578"/>
      <c r="U111" s="574"/>
      <c r="V111" s="574"/>
      <c r="W111" s="572" t="s">
        <v>150</v>
      </c>
      <c r="X111" s="459"/>
    </row>
    <row r="112" spans="1:24" s="443" customFormat="1" ht="15.75">
      <c r="A112" s="585" t="s">
        <v>2844</v>
      </c>
      <c r="B112" s="581"/>
      <c r="C112" s="581"/>
      <c r="D112" s="576"/>
      <c r="E112" s="571"/>
      <c r="F112" s="571"/>
      <c r="G112" s="573"/>
      <c r="H112" s="581"/>
      <c r="I112" s="585" t="s">
        <v>2791</v>
      </c>
      <c r="J112" s="576"/>
      <c r="K112" s="578"/>
      <c r="L112" s="579"/>
      <c r="M112" s="571"/>
      <c r="N112" s="571"/>
      <c r="O112" s="574"/>
      <c r="P112" s="581"/>
      <c r="Q112" s="585" t="s">
        <v>2796</v>
      </c>
      <c r="R112" s="578"/>
      <c r="S112" s="578"/>
      <c r="T112" s="578"/>
      <c r="U112" s="571"/>
      <c r="V112" s="571"/>
      <c r="W112" s="574"/>
      <c r="X112" s="459"/>
    </row>
    <row r="113" spans="1:27" s="443" customFormat="1" ht="15.75">
      <c r="A113" s="585" t="s">
        <v>2787</v>
      </c>
      <c r="B113" s="581"/>
      <c r="C113" s="581"/>
      <c r="D113" s="576"/>
      <c r="E113" s="571"/>
      <c r="F113" s="571"/>
      <c r="G113" s="573"/>
      <c r="H113" s="581"/>
      <c r="I113" s="585" t="s">
        <v>2792</v>
      </c>
      <c r="J113" s="576"/>
      <c r="K113" s="578"/>
      <c r="L113" s="579"/>
      <c r="M113" s="571"/>
      <c r="N113" s="571"/>
      <c r="O113" s="574"/>
      <c r="P113" s="581"/>
      <c r="Q113" s="585" t="s">
        <v>2797</v>
      </c>
      <c r="R113" s="578"/>
      <c r="S113" s="578"/>
      <c r="T113" s="578"/>
      <c r="U113" s="571"/>
      <c r="V113" s="571"/>
      <c r="W113" s="574"/>
      <c r="X113" s="459"/>
    </row>
    <row r="114" spans="1:27" s="443" customFormat="1" ht="15.75">
      <c r="A114" s="585" t="s">
        <v>2788</v>
      </c>
      <c r="B114" s="581"/>
      <c r="C114" s="581"/>
      <c r="D114" s="576"/>
      <c r="E114" s="571"/>
      <c r="F114" s="571"/>
      <c r="G114" s="573"/>
      <c r="H114" s="581"/>
      <c r="I114" s="585" t="s">
        <v>2793</v>
      </c>
      <c r="J114" s="576"/>
      <c r="K114" s="578"/>
      <c r="L114" s="579"/>
      <c r="M114" s="571"/>
      <c r="N114" s="571"/>
      <c r="O114" s="574"/>
      <c r="P114" s="581"/>
      <c r="Q114" s="585" t="s">
        <v>2798</v>
      </c>
      <c r="R114" s="578"/>
      <c r="S114" s="578"/>
      <c r="T114" s="578"/>
      <c r="U114" s="571"/>
      <c r="V114" s="571"/>
      <c r="W114" s="573"/>
      <c r="X114" s="459"/>
    </row>
    <row r="115" spans="1:27" s="443" customFormat="1" ht="15.75">
      <c r="A115" s="585" t="s">
        <v>2789</v>
      </c>
      <c r="B115" s="581"/>
      <c r="C115" s="581"/>
      <c r="D115" s="576"/>
      <c r="E115" s="571"/>
      <c r="F115" s="571"/>
      <c r="G115" s="573"/>
      <c r="H115" s="581"/>
      <c r="I115" s="585" t="s">
        <v>2794</v>
      </c>
      <c r="J115" s="576"/>
      <c r="K115" s="578"/>
      <c r="L115" s="579"/>
      <c r="M115" s="571"/>
      <c r="N115" s="571"/>
      <c r="O115" s="574"/>
      <c r="P115" s="581"/>
      <c r="Q115" s="585" t="s">
        <v>2799</v>
      </c>
      <c r="R115" s="578"/>
      <c r="S115" s="578"/>
      <c r="T115" s="578"/>
      <c r="U115" s="571"/>
      <c r="V115" s="571"/>
      <c r="W115" s="574"/>
      <c r="X115" s="459"/>
    </row>
    <row r="116" spans="1:27" s="443" customFormat="1" ht="15.75">
      <c r="A116" s="585" t="s">
        <v>2790</v>
      </c>
      <c r="D116" s="552"/>
      <c r="E116" s="571"/>
      <c r="F116" s="571"/>
      <c r="G116" s="574"/>
      <c r="H116" s="552"/>
      <c r="I116" s="585" t="s">
        <v>2795</v>
      </c>
      <c r="J116" s="552"/>
      <c r="K116" s="459"/>
      <c r="L116" s="553"/>
      <c r="M116" s="571"/>
      <c r="N116" s="571"/>
      <c r="O116" s="574"/>
      <c r="P116" s="459"/>
      <c r="Q116" s="585" t="s">
        <v>2800</v>
      </c>
      <c r="R116" s="459"/>
      <c r="S116" s="459"/>
      <c r="T116" s="459"/>
      <c r="U116" s="571"/>
      <c r="V116" s="571"/>
      <c r="W116" s="574"/>
      <c r="X116" s="459"/>
    </row>
    <row r="117" spans="1:27" s="443" customFormat="1" ht="15.75">
      <c r="A117" s="569"/>
      <c r="D117" s="552"/>
      <c r="E117" s="552"/>
      <c r="F117" s="552"/>
      <c r="G117" s="552"/>
      <c r="H117" s="552"/>
      <c r="I117" s="570"/>
      <c r="J117" s="552"/>
      <c r="K117" s="459"/>
      <c r="L117" s="553"/>
      <c r="N117" s="459"/>
      <c r="O117" s="459"/>
      <c r="P117" s="459"/>
      <c r="Q117" s="570"/>
      <c r="R117" s="459"/>
      <c r="S117" s="459"/>
      <c r="T117" s="459"/>
      <c r="U117" s="459"/>
      <c r="V117" s="459"/>
      <c r="W117" s="459"/>
      <c r="X117" s="459"/>
    </row>
    <row r="118" spans="1:27" s="443" customFormat="1" ht="15.75">
      <c r="A118" s="569"/>
      <c r="D118" s="552"/>
      <c r="E118" s="552"/>
      <c r="F118" s="552"/>
      <c r="G118" s="552"/>
      <c r="H118" s="552"/>
      <c r="I118" s="570"/>
      <c r="J118" s="552"/>
      <c r="K118" s="459"/>
      <c r="L118" s="553"/>
      <c r="N118" s="459"/>
      <c r="O118" s="459"/>
      <c r="P118" s="459"/>
      <c r="Q118" s="570"/>
      <c r="R118" s="459"/>
      <c r="S118" s="459"/>
      <c r="T118" s="459"/>
      <c r="U118" s="459"/>
      <c r="V118" s="459"/>
      <c r="W118" s="459"/>
      <c r="X118" s="459"/>
    </row>
    <row r="119" spans="1:27" ht="16.5" thickBot="1">
      <c r="A119" s="554"/>
      <c r="B119" s="443"/>
      <c r="C119" s="443"/>
      <c r="D119" s="568" t="s">
        <v>2696</v>
      </c>
      <c r="E119" s="568" t="s">
        <v>2697</v>
      </c>
      <c r="F119" s="568" t="s">
        <v>2698</v>
      </c>
      <c r="G119" s="568" t="s">
        <v>2700</v>
      </c>
      <c r="H119" s="568" t="s">
        <v>2699</v>
      </c>
      <c r="I119" s="568" t="s">
        <v>2701</v>
      </c>
      <c r="J119" s="568" t="s">
        <v>2702</v>
      </c>
      <c r="K119" s="568" t="s">
        <v>2703</v>
      </c>
      <c r="L119" s="568" t="s">
        <v>2704</v>
      </c>
      <c r="M119" s="568" t="s">
        <v>2705</v>
      </c>
      <c r="N119" s="568" t="s">
        <v>2706</v>
      </c>
      <c r="O119" s="568" t="s">
        <v>2707</v>
      </c>
      <c r="P119" s="568" t="s">
        <v>2708</v>
      </c>
      <c r="Q119" s="568" t="s">
        <v>2709</v>
      </c>
      <c r="R119" s="568" t="s">
        <v>2606</v>
      </c>
      <c r="S119" s="568" t="s">
        <v>2710</v>
      </c>
      <c r="T119" s="568" t="s">
        <v>2711</v>
      </c>
      <c r="U119" s="568" t="s">
        <v>2598</v>
      </c>
      <c r="V119" s="453" t="s">
        <v>40</v>
      </c>
      <c r="W119" s="459"/>
      <c r="X119" s="459"/>
      <c r="Y119" s="459"/>
      <c r="Z119" s="459"/>
      <c r="AA119" s="443"/>
    </row>
    <row r="120" spans="1:27" ht="16.5" thickBot="1">
      <c r="A120" s="546" t="s">
        <v>3078</v>
      </c>
      <c r="B120" s="443"/>
      <c r="C120" s="443"/>
      <c r="D120" s="718">
        <v>3</v>
      </c>
      <c r="E120" s="558">
        <v>2</v>
      </c>
      <c r="F120" s="552"/>
      <c r="G120" s="552"/>
      <c r="H120" s="552"/>
      <c r="I120" s="552"/>
      <c r="J120" s="552"/>
      <c r="K120" s="552"/>
      <c r="L120" s="459"/>
      <c r="P120" s="459"/>
      <c r="Q120" s="459"/>
      <c r="R120" s="464"/>
      <c r="S120" s="459"/>
      <c r="T120" s="459"/>
      <c r="U120" s="459"/>
      <c r="V120" s="559">
        <f>SUM(D120:U120)</f>
        <v>5</v>
      </c>
      <c r="W120" s="313">
        <f>$V$73</f>
        <v>873.09999999999968</v>
      </c>
      <c r="X120" s="461" t="s">
        <v>60</v>
      </c>
      <c r="Y120" s="459"/>
      <c r="Z120" s="459"/>
      <c r="AA120" s="443"/>
    </row>
    <row r="121" spans="1:27" ht="16.5" thickBot="1">
      <c r="A121" s="546" t="s">
        <v>3076</v>
      </c>
      <c r="B121" s="443"/>
      <c r="C121" s="443"/>
      <c r="D121" s="558">
        <v>2</v>
      </c>
      <c r="E121" s="558">
        <v>3</v>
      </c>
      <c r="F121" s="558"/>
      <c r="G121" s="558"/>
      <c r="H121" s="558"/>
      <c r="I121" s="558"/>
      <c r="J121" s="558"/>
      <c r="K121" s="558"/>
      <c r="L121" s="558"/>
      <c r="P121" s="459"/>
      <c r="Q121" s="459"/>
      <c r="R121" s="464"/>
      <c r="S121" s="459"/>
      <c r="T121" s="459"/>
      <c r="U121" s="459"/>
      <c r="V121" s="559">
        <f>SUM(D121:U121)</f>
        <v>5</v>
      </c>
      <c r="W121" s="313">
        <f>$V$64</f>
        <v>864.59999999999991</v>
      </c>
      <c r="X121" s="461" t="s">
        <v>62</v>
      </c>
      <c r="Y121" s="459"/>
      <c r="Z121" s="459"/>
      <c r="AA121" s="443"/>
    </row>
    <row r="122" spans="1:27" ht="16.5" thickBot="1">
      <c r="A122" s="546" t="s">
        <v>3075</v>
      </c>
      <c r="B122" s="443"/>
      <c r="C122" s="443"/>
      <c r="D122" s="558">
        <v>1</v>
      </c>
      <c r="E122" s="558">
        <v>3</v>
      </c>
      <c r="F122" s="558"/>
      <c r="G122" s="558"/>
      <c r="H122" s="558"/>
      <c r="I122" s="558"/>
      <c r="J122" s="558"/>
      <c r="K122" s="558"/>
      <c r="L122" s="558"/>
      <c r="P122" s="459"/>
      <c r="Q122" s="459"/>
      <c r="R122" s="464"/>
      <c r="S122" s="459"/>
      <c r="T122" s="459"/>
      <c r="U122" s="459"/>
      <c r="V122" s="559">
        <f>SUM(D122:U122)</f>
        <v>4</v>
      </c>
      <c r="W122" s="313">
        <f>$V$70</f>
        <v>921.6</v>
      </c>
      <c r="X122" s="461" t="s">
        <v>64</v>
      </c>
      <c r="Y122" s="459"/>
      <c r="Z122" s="459"/>
      <c r="AA122" s="443"/>
    </row>
    <row r="123" spans="1:27" ht="15.75">
      <c r="A123" s="589" t="s">
        <v>3073</v>
      </c>
      <c r="B123" s="590"/>
      <c r="C123" s="590"/>
      <c r="D123" s="591">
        <v>2</v>
      </c>
      <c r="E123" s="591">
        <v>2</v>
      </c>
      <c r="F123" s="591"/>
      <c r="G123" s="591"/>
      <c r="H123" s="591"/>
      <c r="I123" s="591"/>
      <c r="J123" s="591"/>
      <c r="K123" s="591"/>
      <c r="L123" s="591"/>
      <c r="M123" s="590"/>
      <c r="N123" s="590"/>
      <c r="O123" s="590"/>
      <c r="P123" s="592"/>
      <c r="Q123" s="592"/>
      <c r="R123" s="593"/>
      <c r="S123" s="592"/>
      <c r="T123" s="592"/>
      <c r="U123" s="592"/>
      <c r="V123" s="594">
        <f>SUM(D123:U123)</f>
        <v>4</v>
      </c>
      <c r="W123" s="595">
        <f>$V$67</f>
        <v>867.19999999999982</v>
      </c>
      <c r="X123" s="596" t="s">
        <v>66</v>
      </c>
      <c r="Y123" s="459"/>
      <c r="Z123" s="459"/>
      <c r="AA123" s="443"/>
    </row>
    <row r="124" spans="1:27" ht="16.5" thickBot="1">
      <c r="A124" s="566" t="s">
        <v>3074</v>
      </c>
      <c r="B124" s="443"/>
      <c r="C124" s="443"/>
      <c r="D124" s="558">
        <v>2</v>
      </c>
      <c r="E124" s="558">
        <v>1</v>
      </c>
      <c r="F124" s="558"/>
      <c r="G124" s="558"/>
      <c r="H124" s="558"/>
      <c r="I124" s="558"/>
      <c r="J124" s="558"/>
      <c r="K124" s="558"/>
      <c r="L124" s="558"/>
      <c r="P124" s="459"/>
      <c r="Q124" s="459"/>
      <c r="R124" s="464"/>
      <c r="S124" s="459"/>
      <c r="T124" s="459"/>
      <c r="U124" s="459"/>
      <c r="V124" s="559">
        <f>SUM(D124:U124)</f>
        <v>3</v>
      </c>
      <c r="W124" s="313">
        <f>$V$69</f>
        <v>1039.9000000000001</v>
      </c>
      <c r="X124" s="459"/>
      <c r="Y124" s="459"/>
      <c r="Z124" s="459"/>
      <c r="AA124" s="443"/>
    </row>
    <row r="125" spans="1:27" ht="16.5" thickBot="1">
      <c r="A125" s="546" t="s">
        <v>3072</v>
      </c>
      <c r="B125" s="443"/>
      <c r="C125" s="443"/>
      <c r="D125" s="558">
        <v>3</v>
      </c>
      <c r="E125" s="558">
        <v>0</v>
      </c>
      <c r="F125" s="558"/>
      <c r="G125" s="558"/>
      <c r="H125" s="558"/>
      <c r="I125" s="558"/>
      <c r="J125" s="558"/>
      <c r="K125" s="558"/>
      <c r="L125" s="558"/>
      <c r="P125" s="459"/>
      <c r="Q125" s="459"/>
      <c r="R125" s="464"/>
      <c r="S125" s="459"/>
      <c r="T125" s="459"/>
      <c r="U125" s="459"/>
      <c r="V125" s="559">
        <f>SUM(D125:U125)</f>
        <v>3</v>
      </c>
      <c r="W125" s="313">
        <f>$V$66</f>
        <v>902.19999999999959</v>
      </c>
      <c r="X125" s="459"/>
      <c r="Y125" s="459"/>
      <c r="Z125" s="459"/>
      <c r="AA125" s="443"/>
    </row>
    <row r="126" spans="1:27" ht="16.5" thickBot="1">
      <c r="A126" s="546" t="s">
        <v>3080</v>
      </c>
      <c r="B126" s="443"/>
      <c r="C126" s="443"/>
      <c r="D126" s="558">
        <v>0</v>
      </c>
      <c r="E126" s="558">
        <v>3</v>
      </c>
      <c r="F126" s="558"/>
      <c r="G126" s="558"/>
      <c r="H126" s="558"/>
      <c r="I126" s="558"/>
      <c r="J126" s="558"/>
      <c r="K126" s="558"/>
      <c r="L126" s="558"/>
      <c r="P126" s="459"/>
      <c r="Q126" s="459"/>
      <c r="R126" s="464"/>
      <c r="S126" s="459"/>
      <c r="T126" s="459"/>
      <c r="U126" s="459"/>
      <c r="V126" s="559">
        <f>SUM(D126:U126)</f>
        <v>3</v>
      </c>
      <c r="W126" s="313">
        <f>$V$72</f>
        <v>650.05000000000041</v>
      </c>
      <c r="X126" s="459"/>
      <c r="Y126" s="459"/>
      <c r="Z126" s="459"/>
      <c r="AA126" s="443"/>
    </row>
    <row r="127" spans="1:27" ht="16.5" thickBot="1">
      <c r="A127" s="546" t="s">
        <v>3079</v>
      </c>
      <c r="B127" s="443"/>
      <c r="C127" s="443"/>
      <c r="D127" s="558">
        <v>1</v>
      </c>
      <c r="E127" s="558">
        <v>1</v>
      </c>
      <c r="F127" s="558"/>
      <c r="G127" s="558"/>
      <c r="H127" s="558"/>
      <c r="I127" s="558"/>
      <c r="J127" s="558"/>
      <c r="K127" s="558"/>
      <c r="L127" s="558"/>
      <c r="P127" s="459"/>
      <c r="Q127" s="459"/>
      <c r="R127" s="464"/>
      <c r="S127" s="459"/>
      <c r="T127" s="459"/>
      <c r="U127" s="459"/>
      <c r="V127" s="559">
        <f>SUM(D127:U127)</f>
        <v>2</v>
      </c>
      <c r="W127" s="313">
        <f>$V$71</f>
        <v>773.80000000000041</v>
      </c>
      <c r="X127" s="459"/>
      <c r="Y127" s="459"/>
      <c r="Z127" s="459"/>
      <c r="AA127" s="443"/>
    </row>
    <row r="128" spans="1:27" ht="15.75">
      <c r="A128" s="547" t="s">
        <v>3077</v>
      </c>
      <c r="B128" s="443"/>
      <c r="C128" s="443"/>
      <c r="D128" s="558">
        <v>1</v>
      </c>
      <c r="E128" s="558">
        <v>0</v>
      </c>
      <c r="F128" s="558"/>
      <c r="G128" s="558"/>
      <c r="H128" s="558"/>
      <c r="I128" s="558"/>
      <c r="J128" s="558"/>
      <c r="K128" s="558"/>
      <c r="L128" s="558"/>
      <c r="P128" s="459"/>
      <c r="Q128" s="459"/>
      <c r="R128" s="464"/>
      <c r="S128" s="459"/>
      <c r="T128" s="459"/>
      <c r="U128" s="459"/>
      <c r="V128" s="559">
        <f>SUM(D128:U128)</f>
        <v>1</v>
      </c>
      <c r="W128" s="313">
        <f>$V$68</f>
        <v>896.50000000000136</v>
      </c>
      <c r="X128" s="459"/>
      <c r="Y128" s="459"/>
      <c r="Z128" s="459"/>
      <c r="AA128" s="443"/>
    </row>
    <row r="129" spans="1:27" ht="15.75">
      <c r="A129" s="566" t="s">
        <v>3071</v>
      </c>
      <c r="B129" s="443"/>
      <c r="C129" s="443"/>
      <c r="D129" s="558">
        <v>0</v>
      </c>
      <c r="E129" s="558">
        <v>0</v>
      </c>
      <c r="F129" s="558"/>
      <c r="G129" s="558"/>
      <c r="H129" s="558"/>
      <c r="I129" s="558"/>
      <c r="J129" s="558"/>
      <c r="K129" s="558"/>
      <c r="L129" s="558"/>
      <c r="P129" s="459"/>
      <c r="Q129" s="459"/>
      <c r="R129" s="464"/>
      <c r="S129" s="459"/>
      <c r="T129" s="459"/>
      <c r="U129" s="459"/>
      <c r="V129" s="559">
        <f>SUM(D129:U129)</f>
        <v>0</v>
      </c>
      <c r="W129" s="313">
        <f>$V$65</f>
        <v>622.99999999999977</v>
      </c>
      <c r="X129" s="459"/>
      <c r="Y129" s="459"/>
      <c r="Z129" s="459"/>
      <c r="AA129" s="443"/>
    </row>
    <row r="130" spans="1:27" ht="15.75">
      <c r="A130" s="554"/>
      <c r="B130" s="443"/>
      <c r="C130" s="443"/>
      <c r="D130" s="552"/>
      <c r="E130" s="552"/>
      <c r="F130" s="552"/>
      <c r="G130" s="552"/>
      <c r="H130" s="552"/>
      <c r="I130" s="552"/>
      <c r="J130" s="552"/>
      <c r="K130" s="552"/>
      <c r="L130" s="459"/>
      <c r="P130" s="459"/>
      <c r="Q130" s="459"/>
      <c r="R130" s="464"/>
      <c r="S130" s="459"/>
      <c r="T130" s="459"/>
      <c r="U130" s="459"/>
      <c r="V130" s="553"/>
      <c r="X130" s="459"/>
      <c r="Y130" s="459"/>
      <c r="Z130" s="459"/>
      <c r="AA130" s="443"/>
    </row>
    <row r="131" spans="1:27" s="443" customFormat="1" ht="15.75">
      <c r="A131" s="554"/>
      <c r="D131" s="552"/>
      <c r="E131" s="552"/>
      <c r="F131" s="552"/>
      <c r="G131" s="552"/>
      <c r="H131" s="552"/>
      <c r="I131" s="552"/>
      <c r="J131" s="552"/>
      <c r="K131" s="552"/>
      <c r="L131" s="459"/>
      <c r="P131" s="459"/>
      <c r="Q131" s="459"/>
      <c r="R131" s="464"/>
      <c r="S131" s="459"/>
      <c r="T131" s="459"/>
      <c r="U131" s="459"/>
      <c r="V131" s="553"/>
      <c r="W131" s="560">
        <f>SUM(W120:W129)</f>
        <v>8411.9500000000007</v>
      </c>
      <c r="X131" s="459"/>
      <c r="Y131" s="459"/>
      <c r="Z131" s="459"/>
    </row>
    <row r="132" spans="1:27" ht="15.75">
      <c r="A132" s="554"/>
      <c r="B132" s="443"/>
      <c r="C132" s="443"/>
      <c r="D132" s="552"/>
      <c r="E132" s="552"/>
      <c r="F132" s="552"/>
      <c r="G132" s="552"/>
      <c r="H132" s="552"/>
      <c r="I132" s="552"/>
      <c r="J132" s="552"/>
      <c r="K132" s="552"/>
      <c r="L132" s="459"/>
      <c r="M132" s="553"/>
      <c r="N132" s="443"/>
      <c r="O132" s="459"/>
      <c r="P132" s="459"/>
      <c r="Q132" s="459"/>
      <c r="R132" s="464"/>
      <c r="S132" s="459"/>
      <c r="T132" s="459"/>
      <c r="U132" s="459"/>
      <c r="V132" s="459"/>
      <c r="W132" s="459"/>
      <c r="X132" s="459"/>
      <c r="Y132" s="459"/>
      <c r="Z132" s="459"/>
      <c r="AA132" s="443"/>
    </row>
    <row r="133" spans="1:27" ht="21" thickBot="1">
      <c r="A133" s="587" t="s">
        <v>2569</v>
      </c>
      <c r="B133" s="588"/>
      <c r="C133" s="443"/>
      <c r="D133" s="568" t="s">
        <v>2696</v>
      </c>
      <c r="E133" s="568" t="s">
        <v>2697</v>
      </c>
      <c r="F133" s="568" t="s">
        <v>2698</v>
      </c>
      <c r="G133" s="568" t="s">
        <v>2700</v>
      </c>
      <c r="H133" s="568" t="s">
        <v>2699</v>
      </c>
      <c r="I133" s="568" t="s">
        <v>2701</v>
      </c>
      <c r="J133" s="568" t="s">
        <v>2702</v>
      </c>
      <c r="K133" s="568" t="s">
        <v>2703</v>
      </c>
      <c r="L133" s="568" t="s">
        <v>2704</v>
      </c>
      <c r="M133" s="568" t="s">
        <v>2705</v>
      </c>
      <c r="N133" s="568" t="s">
        <v>2706</v>
      </c>
      <c r="O133" s="568" t="s">
        <v>2707</v>
      </c>
      <c r="P133" s="568" t="s">
        <v>2708</v>
      </c>
      <c r="Q133" s="568" t="s">
        <v>2709</v>
      </c>
      <c r="R133" s="568" t="s">
        <v>2606</v>
      </c>
      <c r="S133" s="568" t="s">
        <v>2710</v>
      </c>
      <c r="T133" s="568" t="s">
        <v>2711</v>
      </c>
      <c r="U133" s="568" t="s">
        <v>2598</v>
      </c>
      <c r="V133" s="453" t="s">
        <v>40</v>
      </c>
      <c r="W133" s="443"/>
      <c r="X133" s="459"/>
      <c r="Y133" s="459"/>
      <c r="Z133" s="459"/>
      <c r="AA133" s="443"/>
    </row>
    <row r="134" spans="1:27" ht="16.5" thickBot="1">
      <c r="A134" s="546" t="s">
        <v>2241</v>
      </c>
      <c r="B134" s="443"/>
      <c r="C134" s="443"/>
      <c r="D134" s="552">
        <f>'Punten per wedstrijd'!E438</f>
        <v>663.80000000000041</v>
      </c>
      <c r="E134" s="552">
        <f>'Punten per wedstrijd'!E354</f>
        <v>235.20000000000005</v>
      </c>
      <c r="F134" s="552"/>
      <c r="G134" s="552"/>
      <c r="H134" s="552"/>
      <c r="I134" s="552"/>
      <c r="J134" s="552"/>
      <c r="K134" s="552"/>
      <c r="L134" s="552"/>
      <c r="M134" s="552"/>
      <c r="N134" s="552"/>
      <c r="O134" s="552"/>
      <c r="P134" s="552"/>
      <c r="Q134" s="552"/>
      <c r="R134" s="552"/>
      <c r="S134" s="552"/>
      <c r="T134" s="552"/>
      <c r="U134" s="552"/>
      <c r="V134" s="553">
        <f>SUM(D134:U134)</f>
        <v>899.00000000000045</v>
      </c>
      <c r="W134" s="443"/>
      <c r="X134" s="459"/>
      <c r="Y134" s="459"/>
      <c r="Z134" s="459"/>
      <c r="AA134" s="443"/>
    </row>
    <row r="135" spans="1:27" ht="16.5" thickBot="1">
      <c r="A135" s="546" t="s">
        <v>2256</v>
      </c>
      <c r="B135" s="443"/>
      <c r="C135" s="443"/>
      <c r="D135" s="552">
        <f>'Punten per wedstrijd'!E442</f>
        <v>857.10000000000059</v>
      </c>
      <c r="E135" s="552">
        <f>'Punten per wedstrijd'!E358</f>
        <v>184.49999999999955</v>
      </c>
      <c r="F135" s="552"/>
      <c r="G135" s="552"/>
      <c r="H135" s="552"/>
      <c r="I135" s="552"/>
      <c r="J135" s="552"/>
      <c r="K135" s="552"/>
      <c r="L135" s="552"/>
      <c r="M135" s="552"/>
      <c r="N135" s="552"/>
      <c r="O135" s="552"/>
      <c r="P135" s="552"/>
      <c r="Q135" s="552"/>
      <c r="R135" s="552"/>
      <c r="S135" s="552"/>
      <c r="T135" s="552"/>
      <c r="U135" s="552"/>
      <c r="V135" s="553">
        <f t="shared" ref="V135:V143" si="1">SUM(D135:U135)</f>
        <v>1041.6000000000001</v>
      </c>
      <c r="W135" s="443"/>
      <c r="X135" s="459"/>
      <c r="Y135" s="459"/>
      <c r="Z135" s="459"/>
      <c r="AA135" s="443"/>
    </row>
    <row r="136" spans="1:27" ht="16.5" thickBot="1">
      <c r="A136" s="546" t="s">
        <v>1852</v>
      </c>
      <c r="B136" s="443"/>
      <c r="C136" s="443"/>
      <c r="D136" s="552">
        <f>'Punten per wedstrijd'!E445</f>
        <v>558.65000000000055</v>
      </c>
      <c r="E136" s="552">
        <f>'Punten per wedstrijd'!E361</f>
        <v>324.20000000000073</v>
      </c>
      <c r="F136" s="552"/>
      <c r="G136" s="552"/>
      <c r="H136" s="552"/>
      <c r="I136" s="552"/>
      <c r="J136" s="552"/>
      <c r="K136" s="552"/>
      <c r="L136" s="552"/>
      <c r="M136" s="552"/>
      <c r="N136" s="552"/>
      <c r="O136" s="552"/>
      <c r="P136" s="552"/>
      <c r="Q136" s="552"/>
      <c r="R136" s="552"/>
      <c r="S136" s="552"/>
      <c r="T136" s="552"/>
      <c r="U136" s="552"/>
      <c r="V136" s="553">
        <f t="shared" si="1"/>
        <v>882.85000000000127</v>
      </c>
      <c r="W136" s="443"/>
      <c r="X136" s="459"/>
      <c r="Y136" s="459"/>
      <c r="Z136" s="459"/>
      <c r="AA136" s="443"/>
    </row>
    <row r="137" spans="1:27" ht="16.5" thickBot="1">
      <c r="A137" s="546" t="s">
        <v>807</v>
      </c>
      <c r="B137" s="443"/>
      <c r="C137" s="443"/>
      <c r="D137" s="552">
        <f>'Punten per wedstrijd'!E450</f>
        <v>533.59999999999991</v>
      </c>
      <c r="E137" s="552">
        <f>'Punten per wedstrijd'!E366</f>
        <v>287.49999999999955</v>
      </c>
      <c r="F137" s="552"/>
      <c r="G137" s="552"/>
      <c r="H137" s="552"/>
      <c r="I137" s="552"/>
      <c r="J137" s="552"/>
      <c r="K137" s="552"/>
      <c r="L137" s="552"/>
      <c r="M137" s="552"/>
      <c r="N137" s="552"/>
      <c r="O137" s="552"/>
      <c r="P137" s="552"/>
      <c r="Q137" s="552"/>
      <c r="R137" s="552"/>
      <c r="S137" s="552"/>
      <c r="T137" s="552"/>
      <c r="U137" s="552"/>
      <c r="V137" s="553">
        <f t="shared" si="1"/>
        <v>821.09999999999945</v>
      </c>
      <c r="W137" s="443"/>
      <c r="X137" s="459"/>
      <c r="Y137" s="459"/>
      <c r="Z137" s="459"/>
      <c r="AA137" s="443"/>
    </row>
    <row r="138" spans="1:27" ht="16.5" thickBot="1">
      <c r="A138" s="546" t="s">
        <v>17</v>
      </c>
      <c r="B138" s="443"/>
      <c r="C138" s="443"/>
      <c r="D138" s="552">
        <f>'Punten per wedstrijd'!E453</f>
        <v>492.20000000000073</v>
      </c>
      <c r="E138" s="552">
        <f>'Punten per wedstrijd'!E369</f>
        <v>172.50000000000068</v>
      </c>
      <c r="F138" s="552"/>
      <c r="G138" s="552"/>
      <c r="H138" s="552"/>
      <c r="I138" s="552"/>
      <c r="J138" s="552"/>
      <c r="K138" s="552"/>
      <c r="L138" s="552"/>
      <c r="M138" s="552"/>
      <c r="N138" s="552"/>
      <c r="O138" s="552"/>
      <c r="P138" s="552"/>
      <c r="Q138" s="552"/>
      <c r="R138" s="552"/>
      <c r="S138" s="552"/>
      <c r="T138" s="552"/>
      <c r="U138" s="552"/>
      <c r="V138" s="553">
        <f t="shared" si="1"/>
        <v>664.70000000000141</v>
      </c>
      <c r="W138" s="443"/>
      <c r="X138" s="459"/>
      <c r="Y138" s="459"/>
      <c r="Z138" s="459"/>
      <c r="AA138" s="443"/>
    </row>
    <row r="139" spans="1:27" ht="16.5" thickBot="1">
      <c r="A139" s="546" t="s">
        <v>1839</v>
      </c>
      <c r="B139" s="443"/>
      <c r="C139" s="443"/>
      <c r="D139" s="552">
        <f>'Punten per wedstrijd'!E456</f>
        <v>529.00000000000023</v>
      </c>
      <c r="E139" s="552">
        <f>'Punten per wedstrijd'!E372</f>
        <v>119</v>
      </c>
      <c r="F139" s="552"/>
      <c r="G139" s="552"/>
      <c r="H139" s="552"/>
      <c r="I139" s="552"/>
      <c r="J139" s="552"/>
      <c r="K139" s="552"/>
      <c r="L139" s="552"/>
      <c r="M139" s="552"/>
      <c r="N139" s="552"/>
      <c r="O139" s="552"/>
      <c r="P139" s="552"/>
      <c r="Q139" s="552"/>
      <c r="R139" s="552"/>
      <c r="S139" s="552"/>
      <c r="T139" s="552"/>
      <c r="U139" s="552"/>
      <c r="V139" s="553">
        <f t="shared" si="1"/>
        <v>648.00000000000023</v>
      </c>
      <c r="W139" s="443"/>
      <c r="X139" s="459"/>
      <c r="Y139" s="459"/>
      <c r="Z139" s="459"/>
      <c r="AA139" s="443"/>
    </row>
    <row r="140" spans="1:27" ht="16.5" thickBot="1">
      <c r="A140" s="546" t="s">
        <v>2280</v>
      </c>
      <c r="B140" s="443"/>
      <c r="C140" s="443"/>
      <c r="D140" s="552">
        <f>'Punten per wedstrijd'!E462</f>
        <v>608.80000000000007</v>
      </c>
      <c r="E140" s="552">
        <f>'Punten per wedstrijd'!E378</f>
        <v>362.39999999999986</v>
      </c>
      <c r="F140" s="552"/>
      <c r="G140" s="552"/>
      <c r="H140" s="552"/>
      <c r="I140" s="552"/>
      <c r="J140" s="552"/>
      <c r="K140" s="552"/>
      <c r="L140" s="552"/>
      <c r="M140" s="552"/>
      <c r="N140" s="552"/>
      <c r="O140" s="552"/>
      <c r="P140" s="552"/>
      <c r="Q140" s="552"/>
      <c r="R140" s="552"/>
      <c r="S140" s="552"/>
      <c r="T140" s="552"/>
      <c r="U140" s="552"/>
      <c r="V140" s="553">
        <f t="shared" si="1"/>
        <v>971.19999999999993</v>
      </c>
      <c r="W140" s="443"/>
      <c r="X140" s="459"/>
      <c r="Y140" s="459"/>
      <c r="Z140" s="459"/>
      <c r="AA140" s="443"/>
    </row>
    <row r="141" spans="1:27" ht="16.5" thickBot="1">
      <c r="A141" s="546" t="s">
        <v>23</v>
      </c>
      <c r="B141" s="443"/>
      <c r="C141" s="443"/>
      <c r="D141" s="552">
        <f>'Punten per wedstrijd'!E467</f>
        <v>436.15000000000009</v>
      </c>
      <c r="E141" s="552">
        <f>'Punten per wedstrijd'!E383</f>
        <v>367.00000000000045</v>
      </c>
      <c r="F141" s="552"/>
      <c r="G141" s="552"/>
      <c r="H141" s="552"/>
      <c r="I141" s="552"/>
      <c r="J141" s="552"/>
      <c r="K141" s="552"/>
      <c r="L141" s="552"/>
      <c r="M141" s="552"/>
      <c r="N141" s="552"/>
      <c r="O141" s="552"/>
      <c r="P141" s="552"/>
      <c r="Q141" s="552"/>
      <c r="R141" s="552"/>
      <c r="S141" s="552"/>
      <c r="T141" s="552"/>
      <c r="U141" s="552"/>
      <c r="V141" s="553">
        <f t="shared" si="1"/>
        <v>803.15000000000055</v>
      </c>
      <c r="W141" s="443"/>
      <c r="X141" s="459"/>
      <c r="Y141" s="459"/>
      <c r="Z141" s="459"/>
      <c r="AA141" s="443"/>
    </row>
    <row r="142" spans="1:27" ht="15.75">
      <c r="A142" s="546" t="s">
        <v>25</v>
      </c>
      <c r="B142" s="443"/>
      <c r="C142" s="443"/>
      <c r="D142" s="552">
        <f>'Punten per wedstrijd'!E468</f>
        <v>708.09999999999991</v>
      </c>
      <c r="E142" s="552">
        <f>'Punten per wedstrijd'!E384</f>
        <v>200.69999999999959</v>
      </c>
      <c r="F142" s="552"/>
      <c r="G142" s="552"/>
      <c r="H142" s="552"/>
      <c r="I142" s="552"/>
      <c r="J142" s="552"/>
      <c r="K142" s="552"/>
      <c r="L142" s="552"/>
      <c r="M142" s="552"/>
      <c r="N142" s="552"/>
      <c r="O142" s="552"/>
      <c r="P142" s="552"/>
      <c r="Q142" s="552"/>
      <c r="R142" s="552"/>
      <c r="S142" s="552"/>
      <c r="T142" s="552"/>
      <c r="U142" s="552"/>
      <c r="V142" s="553">
        <f t="shared" si="1"/>
        <v>908.7999999999995</v>
      </c>
      <c r="W142" s="443"/>
      <c r="X142" s="459"/>
      <c r="Y142" s="459"/>
      <c r="Z142" s="459"/>
      <c r="AA142" s="443"/>
    </row>
    <row r="143" spans="1:27" ht="15.75">
      <c r="A143" s="566" t="s">
        <v>828</v>
      </c>
      <c r="B143" s="443"/>
      <c r="C143" s="443"/>
      <c r="D143" s="552">
        <f>'Punten per wedstrijd'!E492</f>
        <v>751.05000000000018</v>
      </c>
      <c r="E143" s="552">
        <f>'Punten per wedstrijd'!E408</f>
        <v>158.2000000000005</v>
      </c>
      <c r="F143" s="552"/>
      <c r="G143" s="552"/>
      <c r="H143" s="552"/>
      <c r="I143" s="552"/>
      <c r="J143" s="552"/>
      <c r="K143" s="552"/>
      <c r="L143" s="552"/>
      <c r="M143" s="552"/>
      <c r="N143" s="552"/>
      <c r="O143" s="552"/>
      <c r="P143" s="552"/>
      <c r="Q143" s="552"/>
      <c r="R143" s="552"/>
      <c r="S143" s="552"/>
      <c r="T143" s="552"/>
      <c r="U143" s="552"/>
      <c r="V143" s="553">
        <f t="shared" si="1"/>
        <v>909.25000000000068</v>
      </c>
      <c r="W143" s="443"/>
      <c r="X143" s="459"/>
      <c r="Y143" s="459"/>
      <c r="Z143" s="459"/>
      <c r="AA143" s="443"/>
    </row>
    <row r="144" spans="1:27" ht="15.75">
      <c r="A144" s="566"/>
      <c r="B144" s="443"/>
      <c r="C144" s="443"/>
      <c r="D144" s="552"/>
      <c r="E144" s="552"/>
      <c r="F144" s="552"/>
      <c r="G144" s="552"/>
      <c r="H144" s="552"/>
      <c r="I144" s="552"/>
      <c r="J144" s="552"/>
      <c r="K144" s="552"/>
      <c r="L144" s="552"/>
      <c r="M144" s="552"/>
      <c r="N144" s="552"/>
      <c r="O144" s="552"/>
      <c r="P144" s="552"/>
      <c r="Q144" s="552"/>
      <c r="R144" s="552"/>
      <c r="S144" s="552"/>
      <c r="T144" s="552"/>
      <c r="U144" s="552"/>
      <c r="V144" s="553"/>
      <c r="W144" s="443"/>
      <c r="X144" s="459"/>
      <c r="Y144" s="459"/>
      <c r="Z144" s="459"/>
      <c r="AA144" s="443"/>
    </row>
    <row r="145" spans="1:27" ht="15.75">
      <c r="A145" s="554"/>
      <c r="B145" s="443"/>
      <c r="C145" s="443"/>
      <c r="D145" s="552"/>
      <c r="E145" s="552"/>
      <c r="F145" s="552"/>
      <c r="G145" s="552"/>
      <c r="H145" s="552"/>
      <c r="I145" s="552"/>
      <c r="J145" s="552"/>
      <c r="K145" s="552"/>
      <c r="L145" s="459"/>
      <c r="M145" s="553"/>
      <c r="N145" s="443"/>
      <c r="O145" s="459"/>
      <c r="P145" s="459"/>
      <c r="Q145" s="459"/>
      <c r="R145" s="464"/>
      <c r="S145" s="459"/>
      <c r="T145" s="459"/>
      <c r="U145" s="459"/>
      <c r="V145" s="459"/>
      <c r="W145" s="459"/>
      <c r="X145" s="459"/>
      <c r="Y145" s="459"/>
      <c r="Z145" s="555"/>
      <c r="AA145" s="443"/>
    </row>
    <row r="146" spans="1:27" ht="15.75">
      <c r="A146" s="580" t="s">
        <v>936</v>
      </c>
      <c r="B146" s="581"/>
      <c r="C146" s="581"/>
      <c r="D146" s="576"/>
      <c r="E146" s="576"/>
      <c r="F146" s="576"/>
      <c r="G146" s="577" t="s">
        <v>150</v>
      </c>
      <c r="H146" s="581"/>
      <c r="I146" s="580" t="s">
        <v>2712</v>
      </c>
      <c r="J146" s="576"/>
      <c r="K146" s="578"/>
      <c r="L146" s="579"/>
      <c r="M146" s="578"/>
      <c r="N146" s="578"/>
      <c r="O146" s="577" t="s">
        <v>150</v>
      </c>
      <c r="P146" s="581"/>
      <c r="Q146" s="582" t="s">
        <v>190</v>
      </c>
      <c r="R146" s="578"/>
      <c r="S146" s="578"/>
      <c r="T146" s="578"/>
      <c r="U146" s="578"/>
      <c r="V146" s="578"/>
      <c r="W146" s="577" t="s">
        <v>150</v>
      </c>
      <c r="X146" s="443"/>
      <c r="Y146" s="557"/>
      <c r="Z146" s="556"/>
      <c r="AA146" s="443"/>
    </row>
    <row r="147" spans="1:27" ht="15.75">
      <c r="A147" s="585" t="s">
        <v>2801</v>
      </c>
      <c r="B147" s="581"/>
      <c r="C147" s="581"/>
      <c r="D147" s="576"/>
      <c r="E147" s="571">
        <f>D134*1.2</f>
        <v>796.56000000000051</v>
      </c>
      <c r="F147" s="571">
        <f>D141</f>
        <v>436.15000000000009</v>
      </c>
      <c r="G147" s="573" t="s">
        <v>3912</v>
      </c>
      <c r="H147" s="581"/>
      <c r="I147" s="585" t="s">
        <v>2806</v>
      </c>
      <c r="J147" s="576"/>
      <c r="K147" s="578"/>
      <c r="L147" s="579"/>
      <c r="M147" s="571">
        <f>E136*1.2</f>
        <v>389.04000000000087</v>
      </c>
      <c r="N147" s="571">
        <f>E134</f>
        <v>235.20000000000005</v>
      </c>
      <c r="O147" s="574" t="s">
        <v>3912</v>
      </c>
      <c r="P147" s="581"/>
      <c r="Q147" s="585" t="s">
        <v>2601</v>
      </c>
      <c r="R147" s="578"/>
      <c r="S147" s="578"/>
      <c r="T147" s="578"/>
      <c r="U147" s="571"/>
      <c r="V147" s="571"/>
      <c r="W147" s="574"/>
      <c r="X147" s="443"/>
      <c r="Y147" s="557"/>
      <c r="Z147" s="556"/>
      <c r="AA147" s="443"/>
    </row>
    <row r="148" spans="1:27" ht="15.75">
      <c r="A148" s="585" t="s">
        <v>2802</v>
      </c>
      <c r="B148" s="581"/>
      <c r="C148" s="581"/>
      <c r="D148" s="576"/>
      <c r="E148" s="571">
        <f>D135*1.2</f>
        <v>1028.5200000000007</v>
      </c>
      <c r="F148" s="571">
        <f>D136</f>
        <v>558.65000000000055</v>
      </c>
      <c r="G148" s="573" t="s">
        <v>3912</v>
      </c>
      <c r="H148" s="581"/>
      <c r="I148" s="585" t="s">
        <v>2807</v>
      </c>
      <c r="J148" s="576"/>
      <c r="K148" s="578"/>
      <c r="L148" s="579"/>
      <c r="M148" s="571">
        <f>E139*1.2</f>
        <v>142.79999999999998</v>
      </c>
      <c r="N148" s="571">
        <f>E143</f>
        <v>158.2000000000005</v>
      </c>
      <c r="O148" s="573" t="s">
        <v>3911</v>
      </c>
      <c r="P148" s="581"/>
      <c r="Q148" s="585" t="s">
        <v>2811</v>
      </c>
      <c r="R148" s="578"/>
      <c r="S148" s="578"/>
      <c r="T148" s="578"/>
      <c r="U148" s="571"/>
      <c r="V148" s="571"/>
      <c r="W148" s="573"/>
      <c r="X148" s="443"/>
      <c r="Y148" s="557"/>
      <c r="Z148" s="556"/>
      <c r="AA148" s="443"/>
    </row>
    <row r="149" spans="1:27" ht="15.75">
      <c r="A149" s="585" t="s">
        <v>2803</v>
      </c>
      <c r="B149" s="581"/>
      <c r="C149" s="581"/>
      <c r="D149" s="576"/>
      <c r="E149" s="571">
        <f>D137*1.2</f>
        <v>640.31999999999982</v>
      </c>
      <c r="F149" s="571">
        <f>D140</f>
        <v>608.80000000000007</v>
      </c>
      <c r="G149" s="573" t="s">
        <v>3909</v>
      </c>
      <c r="H149" s="581"/>
      <c r="I149" s="585" t="s">
        <v>2808</v>
      </c>
      <c r="J149" s="576"/>
      <c r="K149" s="578"/>
      <c r="L149" s="579"/>
      <c r="M149" s="571">
        <f>E140*1.2</f>
        <v>434.87999999999982</v>
      </c>
      <c r="N149" s="571">
        <f>E138</f>
        <v>172.50000000000068</v>
      </c>
      <c r="O149" s="574" t="s">
        <v>3912</v>
      </c>
      <c r="P149" s="581"/>
      <c r="Q149" s="585" t="s">
        <v>2812</v>
      </c>
      <c r="R149" s="578"/>
      <c r="S149" s="578"/>
      <c r="T149" s="578"/>
      <c r="U149" s="571"/>
      <c r="V149" s="571"/>
      <c r="W149" s="573"/>
      <c r="X149" s="443"/>
      <c r="Y149" s="557"/>
      <c r="Z149" s="556"/>
      <c r="AA149" s="443"/>
    </row>
    <row r="150" spans="1:27" ht="15.75">
      <c r="A150" s="585" t="s">
        <v>2804</v>
      </c>
      <c r="B150" s="581"/>
      <c r="C150" s="581"/>
      <c r="D150" s="576"/>
      <c r="E150" s="571">
        <f>D138*1.2</f>
        <v>590.6400000000009</v>
      </c>
      <c r="F150" s="571">
        <f>D139</f>
        <v>529.00000000000023</v>
      </c>
      <c r="G150" s="573" t="s">
        <v>3909</v>
      </c>
      <c r="H150" s="581"/>
      <c r="I150" s="585" t="s">
        <v>2809</v>
      </c>
      <c r="J150" s="576"/>
      <c r="K150" s="578"/>
      <c r="L150" s="579"/>
      <c r="M150" s="571">
        <f>E141*1.2</f>
        <v>440.40000000000055</v>
      </c>
      <c r="N150" s="571">
        <f>E137</f>
        <v>287.49999999999955</v>
      </c>
      <c r="O150" s="574" t="s">
        <v>3912</v>
      </c>
      <c r="P150" s="581"/>
      <c r="Q150" s="585" t="s">
        <v>2813</v>
      </c>
      <c r="R150" s="578"/>
      <c r="S150" s="578"/>
      <c r="T150" s="578"/>
      <c r="U150" s="571"/>
      <c r="V150" s="571"/>
      <c r="W150" s="574"/>
      <c r="X150" s="443"/>
      <c r="Y150" s="459"/>
      <c r="Z150" s="459"/>
      <c r="AA150" s="443"/>
    </row>
    <row r="151" spans="1:27" ht="15.75">
      <c r="A151" s="585" t="s">
        <v>2805</v>
      </c>
      <c r="B151" s="581"/>
      <c r="C151" s="581"/>
      <c r="D151" s="576"/>
      <c r="E151" s="571">
        <f>D143*1.2</f>
        <v>901.26000000000022</v>
      </c>
      <c r="F151" s="571">
        <f>D142</f>
        <v>708.09999999999991</v>
      </c>
      <c r="G151" s="573" t="s">
        <v>3912</v>
      </c>
      <c r="H151" s="581"/>
      <c r="I151" s="585" t="s">
        <v>2810</v>
      </c>
      <c r="J151" s="576"/>
      <c r="K151" s="578"/>
      <c r="L151" s="579"/>
      <c r="M151" s="571">
        <f>E142*1.2</f>
        <v>240.83999999999949</v>
      </c>
      <c r="N151" s="571">
        <f>E135</f>
        <v>184.49999999999955</v>
      </c>
      <c r="O151" s="574" t="s">
        <v>3912</v>
      </c>
      <c r="P151" s="581"/>
      <c r="Q151" s="585" t="s">
        <v>2814</v>
      </c>
      <c r="R151" s="578"/>
      <c r="S151" s="578"/>
      <c r="T151" s="578"/>
      <c r="U151" s="571"/>
      <c r="V151" s="571"/>
      <c r="W151" s="574"/>
      <c r="X151" s="443"/>
      <c r="Y151" s="459"/>
      <c r="Z151" s="459"/>
      <c r="AA151" s="443"/>
    </row>
    <row r="152" spans="1:27" ht="15.75">
      <c r="A152" s="584"/>
      <c r="B152" s="581"/>
      <c r="C152" s="581"/>
      <c r="D152" s="576"/>
      <c r="E152" s="571"/>
      <c r="F152" s="571"/>
      <c r="G152" s="573"/>
      <c r="H152" s="581"/>
      <c r="I152" s="581"/>
      <c r="J152" s="576"/>
      <c r="K152" s="578"/>
      <c r="L152" s="579"/>
      <c r="M152" s="574"/>
      <c r="N152" s="574"/>
      <c r="O152" s="574"/>
      <c r="P152" s="581"/>
      <c r="Q152" s="576"/>
      <c r="R152" s="578"/>
      <c r="S152" s="578"/>
      <c r="T152" s="578"/>
      <c r="U152" s="574"/>
      <c r="V152" s="574"/>
      <c r="W152" s="574"/>
      <c r="X152" s="443"/>
      <c r="Y152" s="459"/>
      <c r="Z152" s="555"/>
      <c r="AA152" s="443"/>
    </row>
    <row r="153" spans="1:27" ht="15.75">
      <c r="A153" s="580" t="s">
        <v>175</v>
      </c>
      <c r="B153" s="581"/>
      <c r="C153" s="581"/>
      <c r="D153" s="576"/>
      <c r="E153" s="571"/>
      <c r="F153" s="571"/>
      <c r="G153" s="572" t="s">
        <v>150</v>
      </c>
      <c r="H153" s="581"/>
      <c r="I153" s="580" t="s">
        <v>191</v>
      </c>
      <c r="J153" s="576"/>
      <c r="K153" s="578"/>
      <c r="L153" s="579"/>
      <c r="M153" s="574"/>
      <c r="N153" s="574"/>
      <c r="O153" s="572" t="s">
        <v>150</v>
      </c>
      <c r="P153" s="581"/>
      <c r="Q153" s="582" t="s">
        <v>192</v>
      </c>
      <c r="R153" s="578"/>
      <c r="S153" s="578"/>
      <c r="T153" s="578"/>
      <c r="U153" s="574"/>
      <c r="V153" s="574"/>
      <c r="W153" s="572" t="s">
        <v>150</v>
      </c>
      <c r="X153" s="443"/>
      <c r="Y153" s="557"/>
      <c r="Z153" s="556"/>
      <c r="AA153" s="443"/>
    </row>
    <row r="154" spans="1:27" ht="15.75">
      <c r="A154" s="585" t="s">
        <v>2815</v>
      </c>
      <c r="B154" s="581"/>
      <c r="C154" s="581"/>
      <c r="D154" s="576"/>
      <c r="E154" s="571"/>
      <c r="F154" s="571"/>
      <c r="G154" s="573"/>
      <c r="H154" s="581"/>
      <c r="I154" s="585" t="s">
        <v>2819</v>
      </c>
      <c r="J154" s="576"/>
      <c r="K154" s="578"/>
      <c r="L154" s="579"/>
      <c r="M154" s="571"/>
      <c r="N154" s="571"/>
      <c r="O154" s="574"/>
      <c r="P154" s="581"/>
      <c r="Q154" s="585" t="s">
        <v>2824</v>
      </c>
      <c r="R154" s="578"/>
      <c r="S154" s="578"/>
      <c r="T154" s="578"/>
      <c r="U154" s="571"/>
      <c r="V154" s="571"/>
      <c r="W154" s="573"/>
      <c r="X154" s="443"/>
      <c r="Y154" s="557"/>
      <c r="Z154" s="556"/>
      <c r="AA154" s="443"/>
    </row>
    <row r="155" spans="1:27" ht="15.75">
      <c r="A155" s="585" t="s">
        <v>2816</v>
      </c>
      <c r="B155" s="581"/>
      <c r="C155" s="581"/>
      <c r="D155" s="576"/>
      <c r="E155" s="571"/>
      <c r="F155" s="571"/>
      <c r="G155" s="573"/>
      <c r="H155" s="581"/>
      <c r="I155" s="585" t="s">
        <v>2820</v>
      </c>
      <c r="J155" s="576"/>
      <c r="K155" s="578"/>
      <c r="L155" s="579"/>
      <c r="M155" s="571"/>
      <c r="N155" s="571"/>
      <c r="O155" s="573"/>
      <c r="P155" s="581"/>
      <c r="Q155" s="585" t="s">
        <v>2825</v>
      </c>
      <c r="R155" s="578"/>
      <c r="S155" s="578"/>
      <c r="T155" s="578"/>
      <c r="U155" s="571"/>
      <c r="V155" s="571"/>
      <c r="W155" s="573"/>
      <c r="X155" s="443"/>
      <c r="Y155" s="557"/>
      <c r="Z155" s="556"/>
      <c r="AA155" s="443"/>
    </row>
    <row r="156" spans="1:27" ht="15.75">
      <c r="A156" s="585" t="s">
        <v>2602</v>
      </c>
      <c r="B156" s="581"/>
      <c r="C156" s="581"/>
      <c r="D156" s="576"/>
      <c r="E156" s="571"/>
      <c r="F156" s="571"/>
      <c r="G156" s="573"/>
      <c r="H156" s="581"/>
      <c r="I156" s="585" t="s">
        <v>2821</v>
      </c>
      <c r="J156" s="576"/>
      <c r="K156" s="578"/>
      <c r="L156" s="579"/>
      <c r="M156" s="571"/>
      <c r="N156" s="571"/>
      <c r="O156" s="573"/>
      <c r="P156" s="581"/>
      <c r="Q156" s="585" t="s">
        <v>2826</v>
      </c>
      <c r="R156" s="578"/>
      <c r="S156" s="578"/>
      <c r="T156" s="578"/>
      <c r="U156" s="571"/>
      <c r="V156" s="571"/>
      <c r="W156" s="573"/>
      <c r="X156" s="443"/>
      <c r="Y156" s="557"/>
      <c r="Z156" s="556"/>
      <c r="AA156" s="443"/>
    </row>
    <row r="157" spans="1:27" ht="15.75">
      <c r="A157" s="585" t="s">
        <v>2817</v>
      </c>
      <c r="B157" s="581"/>
      <c r="C157" s="581"/>
      <c r="D157" s="576"/>
      <c r="E157" s="571"/>
      <c r="F157" s="571"/>
      <c r="G157" s="573"/>
      <c r="H157" s="581"/>
      <c r="I157" s="585" t="s">
        <v>2822</v>
      </c>
      <c r="J157" s="576"/>
      <c r="K157" s="578"/>
      <c r="L157" s="579"/>
      <c r="M157" s="571"/>
      <c r="N157" s="571"/>
      <c r="O157" s="573"/>
      <c r="P157" s="581"/>
      <c r="Q157" s="585" t="s">
        <v>2827</v>
      </c>
      <c r="R157" s="578"/>
      <c r="S157" s="578"/>
      <c r="T157" s="578"/>
      <c r="U157" s="571"/>
      <c r="V157" s="571"/>
      <c r="W157" s="573"/>
      <c r="X157" s="443"/>
      <c r="Y157" s="459"/>
      <c r="Z157" s="459"/>
      <c r="AA157" s="443"/>
    </row>
    <row r="158" spans="1:27" ht="15.75">
      <c r="A158" s="585" t="s">
        <v>2818</v>
      </c>
      <c r="B158" s="581"/>
      <c r="C158" s="581"/>
      <c r="D158" s="576"/>
      <c r="E158" s="571"/>
      <c r="F158" s="571"/>
      <c r="G158" s="574"/>
      <c r="H158" s="581"/>
      <c r="I158" s="585" t="s">
        <v>2823</v>
      </c>
      <c r="J158" s="576"/>
      <c r="K158" s="578"/>
      <c r="L158" s="579"/>
      <c r="M158" s="571"/>
      <c r="N158" s="571"/>
      <c r="O158" s="574"/>
      <c r="P158" s="581"/>
      <c r="Q158" s="585" t="s">
        <v>2828</v>
      </c>
      <c r="R158" s="578"/>
      <c r="S158" s="578"/>
      <c r="T158" s="578"/>
      <c r="U158" s="571"/>
      <c r="V158" s="571"/>
      <c r="W158" s="574"/>
      <c r="X158" s="443"/>
      <c r="Y158" s="459"/>
      <c r="Z158" s="459"/>
      <c r="AA158" s="443"/>
    </row>
    <row r="159" spans="1:27" ht="15.75">
      <c r="A159" s="584"/>
      <c r="B159" s="581"/>
      <c r="C159" s="581"/>
      <c r="D159" s="576"/>
      <c r="E159" s="571"/>
      <c r="F159" s="571"/>
      <c r="G159" s="571"/>
      <c r="H159" s="581"/>
      <c r="I159" s="576"/>
      <c r="J159" s="576"/>
      <c r="K159" s="578"/>
      <c r="L159" s="579"/>
      <c r="M159" s="574"/>
      <c r="N159" s="574"/>
      <c r="O159" s="574"/>
      <c r="P159" s="581"/>
      <c r="Q159" s="578"/>
      <c r="R159" s="578"/>
      <c r="S159" s="578"/>
      <c r="T159" s="578"/>
      <c r="U159" s="574"/>
      <c r="V159" s="574"/>
      <c r="W159" s="574"/>
      <c r="X159" s="443"/>
      <c r="Y159" s="459"/>
      <c r="Z159" s="555"/>
      <c r="AA159" s="443"/>
    </row>
    <row r="160" spans="1:27" ht="15.75">
      <c r="A160" s="580" t="s">
        <v>2713</v>
      </c>
      <c r="B160" s="581"/>
      <c r="C160" s="581"/>
      <c r="D160" s="576"/>
      <c r="E160" s="571"/>
      <c r="F160" s="571"/>
      <c r="G160" s="572" t="s">
        <v>150</v>
      </c>
      <c r="H160" s="581"/>
      <c r="I160" s="580" t="s">
        <v>2714</v>
      </c>
      <c r="J160" s="576"/>
      <c r="K160" s="578"/>
      <c r="L160" s="579"/>
      <c r="M160" s="574"/>
      <c r="N160" s="574"/>
      <c r="O160" s="572" t="s">
        <v>150</v>
      </c>
      <c r="P160" s="581"/>
      <c r="Q160" s="582" t="s">
        <v>2704</v>
      </c>
      <c r="R160" s="578"/>
      <c r="S160" s="578"/>
      <c r="T160" s="578"/>
      <c r="U160" s="574"/>
      <c r="V160" s="574"/>
      <c r="W160" s="572" t="s">
        <v>150</v>
      </c>
      <c r="X160" s="443"/>
      <c r="Y160" s="557"/>
      <c r="Z160" s="556"/>
      <c r="AA160" s="443"/>
    </row>
    <row r="161" spans="1:27" ht="15.75">
      <c r="A161" s="585" t="s">
        <v>2829</v>
      </c>
      <c r="B161" s="581"/>
      <c r="C161" s="581"/>
      <c r="D161" s="576"/>
      <c r="E161" s="571"/>
      <c r="F161" s="571"/>
      <c r="G161" s="573"/>
      <c r="H161" s="581"/>
      <c r="I161" s="585" t="s">
        <v>2834</v>
      </c>
      <c r="J161" s="576"/>
      <c r="K161" s="578"/>
      <c r="L161" s="579"/>
      <c r="M161" s="571"/>
      <c r="N161" s="571"/>
      <c r="O161" s="574"/>
      <c r="P161" s="581"/>
      <c r="Q161" s="585" t="s">
        <v>2839</v>
      </c>
      <c r="R161" s="578"/>
      <c r="S161" s="578"/>
      <c r="T161" s="578"/>
      <c r="U161" s="571"/>
      <c r="V161" s="571"/>
      <c r="W161" s="574"/>
      <c r="X161" s="443"/>
      <c r="Y161" s="557"/>
      <c r="Z161" s="556"/>
      <c r="AA161" s="443"/>
    </row>
    <row r="162" spans="1:27" ht="15.75">
      <c r="A162" s="585" t="s">
        <v>2830</v>
      </c>
      <c r="B162" s="581"/>
      <c r="C162" s="581"/>
      <c r="D162" s="576"/>
      <c r="E162" s="571"/>
      <c r="F162" s="571"/>
      <c r="G162" s="573"/>
      <c r="H162" s="581"/>
      <c r="I162" s="585" t="s">
        <v>2835</v>
      </c>
      <c r="J162" s="576"/>
      <c r="K162" s="578"/>
      <c r="L162" s="579"/>
      <c r="M162" s="571"/>
      <c r="N162" s="571"/>
      <c r="O162" s="574"/>
      <c r="P162" s="581"/>
      <c r="Q162" s="585" t="s">
        <v>2840</v>
      </c>
      <c r="R162" s="578"/>
      <c r="S162" s="578"/>
      <c r="T162" s="578"/>
      <c r="U162" s="571"/>
      <c r="V162" s="571"/>
      <c r="W162" s="574"/>
      <c r="X162" s="443"/>
      <c r="Y162" s="557"/>
      <c r="Z162" s="556"/>
      <c r="AA162" s="443"/>
    </row>
    <row r="163" spans="1:27" ht="15.75">
      <c r="A163" s="585" t="s">
        <v>2831</v>
      </c>
      <c r="B163" s="581"/>
      <c r="C163" s="581"/>
      <c r="D163" s="576"/>
      <c r="E163" s="571"/>
      <c r="F163" s="571"/>
      <c r="G163" s="573"/>
      <c r="H163" s="581"/>
      <c r="I163" s="585" t="s">
        <v>2836</v>
      </c>
      <c r="J163" s="576"/>
      <c r="K163" s="578"/>
      <c r="L163" s="579"/>
      <c r="M163" s="571"/>
      <c r="N163" s="571"/>
      <c r="O163" s="574"/>
      <c r="P163" s="581"/>
      <c r="Q163" s="585" t="s">
        <v>2841</v>
      </c>
      <c r="R163" s="578"/>
      <c r="S163" s="578"/>
      <c r="T163" s="578"/>
      <c r="U163" s="571"/>
      <c r="V163" s="571"/>
      <c r="W163" s="573"/>
      <c r="X163" s="443"/>
      <c r="Y163" s="557"/>
      <c r="Z163" s="556"/>
      <c r="AA163" s="443"/>
    </row>
    <row r="164" spans="1:27" ht="15.75">
      <c r="A164" s="585" t="s">
        <v>2832</v>
      </c>
      <c r="B164" s="581"/>
      <c r="C164" s="581"/>
      <c r="D164" s="576"/>
      <c r="E164" s="571"/>
      <c r="F164" s="571"/>
      <c r="G164" s="573"/>
      <c r="H164" s="581"/>
      <c r="I164" s="585" t="s">
        <v>2837</v>
      </c>
      <c r="J164" s="576"/>
      <c r="K164" s="578"/>
      <c r="L164" s="579"/>
      <c r="M164" s="571"/>
      <c r="N164" s="571"/>
      <c r="O164" s="573"/>
      <c r="P164" s="581"/>
      <c r="Q164" s="585" t="s">
        <v>2842</v>
      </c>
      <c r="R164" s="578"/>
      <c r="S164" s="578"/>
      <c r="T164" s="578"/>
      <c r="U164" s="571"/>
      <c r="V164" s="571"/>
      <c r="W164" s="574"/>
      <c r="X164" s="443"/>
      <c r="Y164" s="459"/>
      <c r="Z164" s="459"/>
      <c r="AA164" s="443"/>
    </row>
    <row r="165" spans="1:27" ht="15.75">
      <c r="A165" s="585" t="s">
        <v>2833</v>
      </c>
      <c r="B165" s="581"/>
      <c r="C165" s="581"/>
      <c r="D165" s="576"/>
      <c r="E165" s="571"/>
      <c r="F165" s="571"/>
      <c r="G165" s="574"/>
      <c r="H165" s="576"/>
      <c r="I165" s="585" t="s">
        <v>2838</v>
      </c>
      <c r="J165" s="576"/>
      <c r="K165" s="578"/>
      <c r="L165" s="579"/>
      <c r="M165" s="571"/>
      <c r="N165" s="571"/>
      <c r="O165" s="574"/>
      <c r="P165" s="578"/>
      <c r="Q165" s="585" t="s">
        <v>2843</v>
      </c>
      <c r="R165" s="578"/>
      <c r="S165" s="578"/>
      <c r="T165" s="578"/>
      <c r="U165" s="571"/>
      <c r="V165" s="571"/>
      <c r="W165" s="574"/>
      <c r="X165" s="459"/>
      <c r="Y165" s="459"/>
      <c r="Z165" s="459"/>
      <c r="AA165" s="443"/>
    </row>
    <row r="166" spans="1:27" ht="15.75">
      <c r="A166" s="583"/>
      <c r="B166" s="581"/>
      <c r="C166" s="581"/>
      <c r="D166" s="576"/>
      <c r="E166" s="571"/>
      <c r="F166" s="571"/>
      <c r="G166" s="571"/>
      <c r="H166" s="576"/>
      <c r="I166" s="575"/>
      <c r="J166" s="576"/>
      <c r="K166" s="578"/>
      <c r="L166" s="579"/>
      <c r="M166" s="586"/>
      <c r="N166" s="574"/>
      <c r="O166" s="574"/>
      <c r="P166" s="578"/>
      <c r="Q166" s="575"/>
      <c r="R166" s="578"/>
      <c r="S166" s="578"/>
      <c r="T166" s="578"/>
      <c r="U166" s="574"/>
      <c r="V166" s="574"/>
      <c r="W166" s="574"/>
      <c r="X166" s="459"/>
      <c r="Y166" s="459"/>
      <c r="Z166" s="459"/>
      <c r="AA166" s="443"/>
    </row>
    <row r="167" spans="1:27" ht="15.75">
      <c r="A167" s="580" t="s">
        <v>195</v>
      </c>
      <c r="B167" s="581"/>
      <c r="C167" s="581"/>
      <c r="D167" s="576"/>
      <c r="E167" s="571"/>
      <c r="F167" s="571"/>
      <c r="G167" s="572" t="s">
        <v>150</v>
      </c>
      <c r="H167" s="581"/>
      <c r="I167" s="580" t="s">
        <v>196</v>
      </c>
      <c r="J167" s="576"/>
      <c r="K167" s="578"/>
      <c r="L167" s="579"/>
      <c r="M167" s="574"/>
      <c r="N167" s="574"/>
      <c r="O167" s="572" t="s">
        <v>150</v>
      </c>
      <c r="P167" s="581"/>
      <c r="Q167" s="582" t="s">
        <v>197</v>
      </c>
      <c r="R167" s="578"/>
      <c r="S167" s="578"/>
      <c r="T167" s="578"/>
      <c r="U167" s="574"/>
      <c r="V167" s="574"/>
      <c r="W167" s="572" t="s">
        <v>150</v>
      </c>
      <c r="X167" s="459"/>
      <c r="Y167" s="459"/>
      <c r="Z167" s="459"/>
      <c r="AA167" s="443"/>
    </row>
    <row r="168" spans="1:27" ht="15.75">
      <c r="A168" s="585" t="s">
        <v>2845</v>
      </c>
      <c r="B168" s="581"/>
      <c r="C168" s="581"/>
      <c r="D168" s="576"/>
      <c r="E168" s="571"/>
      <c r="F168" s="571"/>
      <c r="G168" s="573"/>
      <c r="H168" s="581"/>
      <c r="I168" s="585" t="s">
        <v>2850</v>
      </c>
      <c r="J168" s="576"/>
      <c r="K168" s="578"/>
      <c r="L168" s="579"/>
      <c r="M168" s="571"/>
      <c r="N168" s="571"/>
      <c r="O168" s="574"/>
      <c r="P168" s="581"/>
      <c r="Q168" s="585" t="s">
        <v>2855</v>
      </c>
      <c r="R168" s="578"/>
      <c r="S168" s="578"/>
      <c r="T168" s="578"/>
      <c r="U168" s="571"/>
      <c r="V168" s="571"/>
      <c r="W168" s="574"/>
      <c r="X168" s="459"/>
      <c r="Y168" s="459"/>
      <c r="Z168" s="459"/>
      <c r="AA168" s="443"/>
    </row>
    <row r="169" spans="1:27" ht="15.75">
      <c r="A169" s="585" t="s">
        <v>2846</v>
      </c>
      <c r="B169" s="581"/>
      <c r="C169" s="581"/>
      <c r="D169" s="576"/>
      <c r="E169" s="571"/>
      <c r="F169" s="571"/>
      <c r="G169" s="573"/>
      <c r="H169" s="581"/>
      <c r="I169" s="585" t="s">
        <v>2851</v>
      </c>
      <c r="J169" s="576"/>
      <c r="K169" s="578"/>
      <c r="L169" s="579"/>
      <c r="M169" s="571"/>
      <c r="N169" s="571"/>
      <c r="O169" s="573"/>
      <c r="P169" s="581"/>
      <c r="Q169" s="585" t="s">
        <v>2856</v>
      </c>
      <c r="R169" s="578"/>
      <c r="S169" s="578"/>
      <c r="T169" s="578"/>
      <c r="U169" s="571"/>
      <c r="V169" s="571"/>
      <c r="W169" s="573"/>
      <c r="X169" s="459"/>
      <c r="Y169" s="459"/>
      <c r="Z169" s="459"/>
      <c r="AA169" s="443"/>
    </row>
    <row r="170" spans="1:27" ht="15.75">
      <c r="A170" s="585" t="s">
        <v>2847</v>
      </c>
      <c r="B170" s="581"/>
      <c r="C170" s="581"/>
      <c r="D170" s="576"/>
      <c r="E170" s="571"/>
      <c r="F170" s="571"/>
      <c r="G170" s="573"/>
      <c r="H170" s="581"/>
      <c r="I170" s="585" t="s">
        <v>2852</v>
      </c>
      <c r="J170" s="576"/>
      <c r="K170" s="578"/>
      <c r="L170" s="579"/>
      <c r="M170" s="571"/>
      <c r="N170" s="571"/>
      <c r="O170" s="574"/>
      <c r="P170" s="581"/>
      <c r="Q170" s="585" t="s">
        <v>2857</v>
      </c>
      <c r="R170" s="578"/>
      <c r="S170" s="578"/>
      <c r="T170" s="578"/>
      <c r="U170" s="571"/>
      <c r="V170" s="571"/>
      <c r="W170" s="573"/>
      <c r="X170" s="459"/>
      <c r="Y170" s="459"/>
      <c r="Z170" s="459"/>
      <c r="AA170" s="443"/>
    </row>
    <row r="171" spans="1:27" ht="15.75">
      <c r="A171" s="585" t="s">
        <v>2848</v>
      </c>
      <c r="B171" s="581"/>
      <c r="C171" s="581"/>
      <c r="D171" s="576"/>
      <c r="E171" s="571"/>
      <c r="F171" s="571"/>
      <c r="G171" s="573"/>
      <c r="H171" s="581"/>
      <c r="I171" s="585" t="s">
        <v>2853</v>
      </c>
      <c r="J171" s="576"/>
      <c r="K171" s="578"/>
      <c r="L171" s="579"/>
      <c r="M171" s="571"/>
      <c r="N171" s="571"/>
      <c r="O171" s="574"/>
      <c r="P171" s="581"/>
      <c r="Q171" s="585" t="s">
        <v>2858</v>
      </c>
      <c r="R171" s="578"/>
      <c r="S171" s="578"/>
      <c r="T171" s="578"/>
      <c r="U171" s="571"/>
      <c r="V171" s="571"/>
      <c r="W171" s="574"/>
      <c r="X171" s="459"/>
      <c r="Y171" s="459"/>
      <c r="Z171" s="459"/>
      <c r="AA171" s="443"/>
    </row>
    <row r="172" spans="1:27" ht="15.75">
      <c r="A172" s="585" t="s">
        <v>2849</v>
      </c>
      <c r="B172" s="581"/>
      <c r="C172" s="581"/>
      <c r="D172" s="576"/>
      <c r="E172" s="571"/>
      <c r="F172" s="571"/>
      <c r="G172" s="573"/>
      <c r="H172" s="581"/>
      <c r="I172" s="585" t="s">
        <v>2854</v>
      </c>
      <c r="J172" s="576"/>
      <c r="K172" s="578"/>
      <c r="L172" s="579"/>
      <c r="M172" s="571"/>
      <c r="N172" s="571"/>
      <c r="O172" s="574"/>
      <c r="P172" s="581"/>
      <c r="Q172" s="585" t="s">
        <v>2859</v>
      </c>
      <c r="R172" s="578"/>
      <c r="S172" s="578"/>
      <c r="T172" s="578"/>
      <c r="U172" s="571"/>
      <c r="V172" s="571"/>
      <c r="W172" s="574"/>
      <c r="X172" s="459"/>
      <c r="Y172" s="459"/>
      <c r="Z172" s="459"/>
      <c r="AA172" s="443"/>
    </row>
    <row r="173" spans="1:27" ht="15.75">
      <c r="A173" s="584"/>
      <c r="B173" s="581"/>
      <c r="C173" s="581"/>
      <c r="D173" s="576"/>
      <c r="E173" s="571"/>
      <c r="F173" s="571"/>
      <c r="G173" s="573"/>
      <c r="H173" s="581"/>
      <c r="I173" s="581"/>
      <c r="J173" s="576"/>
      <c r="K173" s="578"/>
      <c r="L173" s="579"/>
      <c r="M173" s="574"/>
      <c r="N173" s="574"/>
      <c r="O173" s="574"/>
      <c r="P173" s="581"/>
      <c r="Q173" s="576"/>
      <c r="R173" s="578"/>
      <c r="S173" s="578"/>
      <c r="T173" s="578"/>
      <c r="U173" s="574"/>
      <c r="V173" s="574"/>
      <c r="W173" s="574"/>
      <c r="X173" s="459"/>
      <c r="Y173" s="459"/>
      <c r="Z173" s="459"/>
      <c r="AA173" s="443"/>
    </row>
    <row r="174" spans="1:27" ht="15.75">
      <c r="A174" s="580" t="s">
        <v>200</v>
      </c>
      <c r="B174" s="581"/>
      <c r="C174" s="581"/>
      <c r="D174" s="576"/>
      <c r="E174" s="571"/>
      <c r="F174" s="571"/>
      <c r="G174" s="572" t="s">
        <v>150</v>
      </c>
      <c r="H174" s="581"/>
      <c r="I174" s="580" t="s">
        <v>199</v>
      </c>
      <c r="J174" s="576"/>
      <c r="K174" s="578"/>
      <c r="L174" s="579"/>
      <c r="M174" s="574"/>
      <c r="N174" s="574"/>
      <c r="O174" s="572" t="s">
        <v>150</v>
      </c>
      <c r="P174" s="581"/>
      <c r="Q174" s="582" t="s">
        <v>2781</v>
      </c>
      <c r="R174" s="578"/>
      <c r="S174" s="578"/>
      <c r="T174" s="578"/>
      <c r="U174" s="574"/>
      <c r="V174" s="574"/>
      <c r="W174" s="572" t="s">
        <v>150</v>
      </c>
      <c r="X174" s="459"/>
      <c r="Y174" s="459"/>
      <c r="Z174" s="459"/>
      <c r="AA174" s="443"/>
    </row>
    <row r="175" spans="1:27" ht="15.75">
      <c r="A175" s="585" t="s">
        <v>2860</v>
      </c>
      <c r="B175" s="581"/>
      <c r="C175" s="581"/>
      <c r="D175" s="576"/>
      <c r="E175" s="571"/>
      <c r="F175" s="571"/>
      <c r="G175" s="573"/>
      <c r="H175" s="581"/>
      <c r="I175" s="585" t="s">
        <v>2865</v>
      </c>
      <c r="J175" s="576"/>
      <c r="K175" s="578"/>
      <c r="L175" s="579"/>
      <c r="M175" s="571"/>
      <c r="N175" s="571"/>
      <c r="O175" s="574"/>
      <c r="P175" s="581"/>
      <c r="Q175" s="585" t="s">
        <v>2605</v>
      </c>
      <c r="R175" s="578"/>
      <c r="S175" s="578"/>
      <c r="T175" s="578"/>
      <c r="U175" s="571"/>
      <c r="V175" s="571"/>
      <c r="W175" s="573"/>
      <c r="X175" s="459"/>
      <c r="Y175" s="459"/>
      <c r="Z175" s="459"/>
      <c r="AA175" s="443"/>
    </row>
    <row r="176" spans="1:27" ht="15.75">
      <c r="A176" s="585" t="s">
        <v>2861</v>
      </c>
      <c r="B176" s="581"/>
      <c r="C176" s="581"/>
      <c r="D176" s="576"/>
      <c r="E176" s="571"/>
      <c r="F176" s="571"/>
      <c r="G176" s="573"/>
      <c r="H176" s="581"/>
      <c r="I176" s="585" t="s">
        <v>2866</v>
      </c>
      <c r="J176" s="576"/>
      <c r="K176" s="578"/>
      <c r="L176" s="579"/>
      <c r="M176" s="571"/>
      <c r="N176" s="571"/>
      <c r="O176" s="573"/>
      <c r="P176" s="581"/>
      <c r="Q176" s="585" t="s">
        <v>2870</v>
      </c>
      <c r="R176" s="578"/>
      <c r="S176" s="578"/>
      <c r="T176" s="578"/>
      <c r="U176" s="571"/>
      <c r="V176" s="571"/>
      <c r="W176" s="573"/>
      <c r="X176" s="459"/>
      <c r="Y176" s="459"/>
      <c r="Z176" s="459"/>
      <c r="AA176" s="443"/>
    </row>
    <row r="177" spans="1:27" ht="15.75">
      <c r="A177" s="585" t="s">
        <v>2862</v>
      </c>
      <c r="B177" s="581"/>
      <c r="C177" s="581"/>
      <c r="D177" s="576"/>
      <c r="E177" s="571"/>
      <c r="F177" s="571"/>
      <c r="G177" s="573"/>
      <c r="H177" s="581"/>
      <c r="I177" s="585" t="s">
        <v>2867</v>
      </c>
      <c r="J177" s="576"/>
      <c r="K177" s="578"/>
      <c r="L177" s="579"/>
      <c r="M177" s="571"/>
      <c r="N177" s="571"/>
      <c r="O177" s="573"/>
      <c r="P177" s="581"/>
      <c r="Q177" s="585" t="s">
        <v>2871</v>
      </c>
      <c r="R177" s="578"/>
      <c r="S177" s="578"/>
      <c r="T177" s="578"/>
      <c r="U177" s="571"/>
      <c r="V177" s="571"/>
      <c r="W177" s="573"/>
      <c r="X177" s="459"/>
      <c r="Y177" s="459"/>
      <c r="Z177" s="459"/>
      <c r="AA177" s="443"/>
    </row>
    <row r="178" spans="1:27" ht="15.75">
      <c r="A178" s="585" t="s">
        <v>2863</v>
      </c>
      <c r="B178" s="581"/>
      <c r="C178" s="581"/>
      <c r="D178" s="576"/>
      <c r="E178" s="571"/>
      <c r="F178" s="571"/>
      <c r="G178" s="573"/>
      <c r="H178" s="581"/>
      <c r="I178" s="585" t="s">
        <v>2868</v>
      </c>
      <c r="J178" s="576"/>
      <c r="K178" s="578"/>
      <c r="L178" s="579"/>
      <c r="M178" s="571"/>
      <c r="N178" s="571"/>
      <c r="O178" s="573"/>
      <c r="P178" s="581"/>
      <c r="Q178" s="585" t="s">
        <v>2872</v>
      </c>
      <c r="R178" s="578"/>
      <c r="S178" s="578"/>
      <c r="T178" s="578"/>
      <c r="U178" s="571"/>
      <c r="V178" s="571"/>
      <c r="W178" s="573"/>
      <c r="X178" s="459"/>
      <c r="Y178" s="459"/>
      <c r="Z178" s="459"/>
      <c r="AA178" s="443"/>
    </row>
    <row r="179" spans="1:27" ht="15.75">
      <c r="A179" s="585" t="s">
        <v>2864</v>
      </c>
      <c r="B179" s="581"/>
      <c r="C179" s="581"/>
      <c r="D179" s="576"/>
      <c r="E179" s="571"/>
      <c r="F179" s="571"/>
      <c r="G179" s="574"/>
      <c r="H179" s="581"/>
      <c r="I179" s="585" t="s">
        <v>2869</v>
      </c>
      <c r="J179" s="576"/>
      <c r="K179" s="578"/>
      <c r="L179" s="579"/>
      <c r="M179" s="571"/>
      <c r="N179" s="571"/>
      <c r="O179" s="574"/>
      <c r="P179" s="581"/>
      <c r="Q179" s="585" t="s">
        <v>2873</v>
      </c>
      <c r="R179" s="578"/>
      <c r="S179" s="578"/>
      <c r="T179" s="578"/>
      <c r="U179" s="571"/>
      <c r="V179" s="571"/>
      <c r="W179" s="574"/>
      <c r="X179" s="459"/>
      <c r="Y179" s="459"/>
      <c r="Z179" s="459"/>
      <c r="AA179" s="443"/>
    </row>
    <row r="180" spans="1:27" ht="15.75">
      <c r="A180" s="584"/>
      <c r="B180" s="581"/>
      <c r="C180" s="581"/>
      <c r="D180" s="576"/>
      <c r="E180" s="571"/>
      <c r="F180" s="571"/>
      <c r="G180" s="571"/>
      <c r="H180" s="581"/>
      <c r="I180" s="576"/>
      <c r="J180" s="576"/>
      <c r="K180" s="578"/>
      <c r="L180" s="579"/>
      <c r="M180" s="574"/>
      <c r="N180" s="574"/>
      <c r="O180" s="574"/>
      <c r="P180" s="581"/>
      <c r="Q180" s="578"/>
      <c r="R180" s="578"/>
      <c r="S180" s="578"/>
      <c r="T180" s="578"/>
      <c r="U180" s="574"/>
      <c r="V180" s="574"/>
      <c r="W180" s="574"/>
      <c r="X180" s="459"/>
      <c r="Y180" s="459"/>
      <c r="Z180" s="459"/>
      <c r="AA180" s="443"/>
    </row>
    <row r="181" spans="1:27" ht="15.75">
      <c r="A181" s="580" t="s">
        <v>176</v>
      </c>
      <c r="B181" s="581"/>
      <c r="C181" s="581"/>
      <c r="D181" s="576"/>
      <c r="E181" s="571"/>
      <c r="F181" s="571"/>
      <c r="G181" s="572" t="s">
        <v>150</v>
      </c>
      <c r="H181" s="581"/>
      <c r="I181" s="580" t="s">
        <v>201</v>
      </c>
      <c r="J181" s="576"/>
      <c r="K181" s="578"/>
      <c r="L181" s="579"/>
      <c r="M181" s="574"/>
      <c r="N181" s="574"/>
      <c r="O181" s="572" t="s">
        <v>150</v>
      </c>
      <c r="P181" s="581"/>
      <c r="Q181" s="582" t="s">
        <v>202</v>
      </c>
      <c r="R181" s="578"/>
      <c r="S181" s="578"/>
      <c r="T181" s="578"/>
      <c r="U181" s="574"/>
      <c r="V181" s="574"/>
      <c r="W181" s="572" t="s">
        <v>150</v>
      </c>
      <c r="X181" s="459"/>
      <c r="Y181" s="459"/>
      <c r="Z181" s="459"/>
      <c r="AA181" s="443"/>
    </row>
    <row r="182" spans="1:27" ht="15.75">
      <c r="A182" s="585" t="s">
        <v>2874</v>
      </c>
      <c r="B182" s="581"/>
      <c r="C182" s="581"/>
      <c r="D182" s="576"/>
      <c r="E182" s="571"/>
      <c r="F182" s="571"/>
      <c r="G182" s="573"/>
      <c r="H182" s="581"/>
      <c r="I182" s="585" t="s">
        <v>2879</v>
      </c>
      <c r="J182" s="576"/>
      <c r="K182" s="578"/>
      <c r="L182" s="579"/>
      <c r="M182" s="571"/>
      <c r="N182" s="571"/>
      <c r="O182" s="574"/>
      <c r="P182" s="581"/>
      <c r="Q182" s="585" t="s">
        <v>2883</v>
      </c>
      <c r="R182" s="578"/>
      <c r="S182" s="578"/>
      <c r="T182" s="578"/>
      <c r="U182" s="571"/>
      <c r="V182" s="571"/>
      <c r="W182" s="574"/>
      <c r="X182" s="459"/>
      <c r="Y182" s="459"/>
      <c r="Z182" s="459"/>
      <c r="AA182" s="443"/>
    </row>
    <row r="183" spans="1:27" ht="15.75">
      <c r="A183" s="585" t="s">
        <v>2875</v>
      </c>
      <c r="B183" s="581"/>
      <c r="C183" s="581"/>
      <c r="D183" s="576"/>
      <c r="E183" s="571"/>
      <c r="F183" s="571"/>
      <c r="G183" s="573"/>
      <c r="H183" s="581"/>
      <c r="I183" s="585" t="s">
        <v>2880</v>
      </c>
      <c r="J183" s="576"/>
      <c r="K183" s="578"/>
      <c r="L183" s="579"/>
      <c r="M183" s="571"/>
      <c r="N183" s="571"/>
      <c r="O183" s="574"/>
      <c r="P183" s="581"/>
      <c r="Q183" s="585" t="s">
        <v>2884</v>
      </c>
      <c r="R183" s="578"/>
      <c r="S183" s="578"/>
      <c r="T183" s="578"/>
      <c r="U183" s="571"/>
      <c r="V183" s="571"/>
      <c r="W183" s="574"/>
      <c r="X183" s="459"/>
      <c r="Y183" s="459"/>
      <c r="Z183" s="459"/>
      <c r="AA183" s="443"/>
    </row>
    <row r="184" spans="1:27" ht="15.75">
      <c r="A184" s="585" t="s">
        <v>2876</v>
      </c>
      <c r="B184" s="581"/>
      <c r="C184" s="581"/>
      <c r="D184" s="576"/>
      <c r="E184" s="571"/>
      <c r="F184" s="571"/>
      <c r="G184" s="573"/>
      <c r="H184" s="581"/>
      <c r="I184" s="585" t="s">
        <v>2881</v>
      </c>
      <c r="J184" s="576"/>
      <c r="K184" s="578"/>
      <c r="L184" s="579"/>
      <c r="M184" s="571"/>
      <c r="N184" s="571"/>
      <c r="O184" s="574"/>
      <c r="P184" s="581"/>
      <c r="Q184" s="585" t="s">
        <v>2885</v>
      </c>
      <c r="R184" s="578"/>
      <c r="S184" s="578"/>
      <c r="T184" s="578"/>
      <c r="U184" s="571"/>
      <c r="V184" s="571"/>
      <c r="W184" s="573"/>
      <c r="X184" s="459"/>
      <c r="Y184" s="459"/>
      <c r="Z184" s="459"/>
      <c r="AA184" s="443"/>
    </row>
    <row r="185" spans="1:27" ht="15.75">
      <c r="A185" s="585" t="s">
        <v>2877</v>
      </c>
      <c r="B185" s="581"/>
      <c r="C185" s="581"/>
      <c r="D185" s="576"/>
      <c r="E185" s="571"/>
      <c r="F185" s="571"/>
      <c r="G185" s="573"/>
      <c r="H185" s="581"/>
      <c r="I185" s="585" t="s">
        <v>2600</v>
      </c>
      <c r="J185" s="576"/>
      <c r="K185" s="578"/>
      <c r="L185" s="579"/>
      <c r="M185" s="571"/>
      <c r="N185" s="571"/>
      <c r="O185" s="573"/>
      <c r="P185" s="581"/>
      <c r="Q185" s="585" t="s">
        <v>2886</v>
      </c>
      <c r="R185" s="578"/>
      <c r="S185" s="578"/>
      <c r="T185" s="578"/>
      <c r="U185" s="571"/>
      <c r="V185" s="571"/>
      <c r="W185" s="574"/>
      <c r="X185" s="459"/>
      <c r="Y185" s="459"/>
      <c r="Z185" s="459"/>
      <c r="AA185" s="443"/>
    </row>
    <row r="186" spans="1:27" ht="15.75">
      <c r="A186" s="585" t="s">
        <v>2878</v>
      </c>
      <c r="B186" s="581"/>
      <c r="C186" s="581"/>
      <c r="D186" s="576"/>
      <c r="E186" s="571"/>
      <c r="F186" s="571"/>
      <c r="G186" s="574"/>
      <c r="H186" s="576"/>
      <c r="I186" s="585" t="s">
        <v>2882</v>
      </c>
      <c r="J186" s="576"/>
      <c r="K186" s="578"/>
      <c r="L186" s="579"/>
      <c r="M186" s="571"/>
      <c r="N186" s="571"/>
      <c r="O186" s="574"/>
      <c r="P186" s="578"/>
      <c r="Q186" s="585" t="s">
        <v>2887</v>
      </c>
      <c r="R186" s="578"/>
      <c r="S186" s="578"/>
      <c r="T186" s="578"/>
      <c r="U186" s="571"/>
      <c r="V186" s="571"/>
      <c r="W186" s="574"/>
      <c r="X186" s="459"/>
      <c r="Y186" s="459"/>
      <c r="Z186" s="459"/>
      <c r="AA186" s="443"/>
    </row>
    <row r="187" spans="1:27" ht="15.75">
      <c r="A187" s="569"/>
      <c r="B187" s="443"/>
      <c r="C187" s="443"/>
      <c r="D187" s="552"/>
      <c r="E187" s="552"/>
      <c r="F187" s="552"/>
      <c r="G187" s="552"/>
      <c r="H187" s="552"/>
      <c r="I187" s="570"/>
      <c r="J187" s="552"/>
      <c r="K187" s="459"/>
      <c r="L187" s="553"/>
      <c r="M187" s="443"/>
      <c r="N187" s="459"/>
      <c r="O187" s="459"/>
      <c r="P187" s="459"/>
      <c r="Q187" s="570"/>
      <c r="R187" s="459"/>
      <c r="S187" s="459"/>
      <c r="T187" s="459"/>
      <c r="U187" s="459"/>
      <c r="V187" s="459"/>
      <c r="W187" s="459"/>
      <c r="X187" s="459"/>
      <c r="Y187" s="459"/>
      <c r="Z187" s="459"/>
      <c r="AA187" s="443"/>
    </row>
    <row r="188" spans="1:27" ht="15.75">
      <c r="A188" s="569"/>
      <c r="B188" s="443"/>
      <c r="C188" s="443"/>
      <c r="D188" s="552"/>
      <c r="E188" s="552"/>
      <c r="F188" s="552"/>
      <c r="G188" s="552"/>
      <c r="H188" s="552"/>
      <c r="I188" s="570"/>
      <c r="J188" s="552"/>
      <c r="K188" s="459"/>
      <c r="L188" s="553"/>
      <c r="M188" s="443"/>
      <c r="N188" s="459"/>
      <c r="O188" s="459"/>
      <c r="P188" s="459"/>
      <c r="Q188" s="570"/>
      <c r="R188" s="459"/>
      <c r="S188" s="459"/>
      <c r="T188" s="459"/>
      <c r="U188" s="459"/>
      <c r="V188" s="459"/>
      <c r="W188" s="459"/>
      <c r="X188" s="459"/>
      <c r="Y188" s="459"/>
      <c r="Z188" s="459"/>
      <c r="AA188" s="443"/>
    </row>
    <row r="189" spans="1:27" ht="16.5" thickBot="1">
      <c r="A189" s="554"/>
      <c r="B189" s="443"/>
      <c r="C189" s="443"/>
      <c r="D189" s="568" t="s">
        <v>2696</v>
      </c>
      <c r="E189" s="568" t="s">
        <v>2697</v>
      </c>
      <c r="F189" s="568" t="s">
        <v>2698</v>
      </c>
      <c r="G189" s="568" t="s">
        <v>2700</v>
      </c>
      <c r="H189" s="568" t="s">
        <v>2699</v>
      </c>
      <c r="I189" s="568" t="s">
        <v>2701</v>
      </c>
      <c r="J189" s="568" t="s">
        <v>2702</v>
      </c>
      <c r="K189" s="568" t="s">
        <v>2703</v>
      </c>
      <c r="L189" s="568" t="s">
        <v>2704</v>
      </c>
      <c r="M189" s="568" t="s">
        <v>2705</v>
      </c>
      <c r="N189" s="568" t="s">
        <v>2706</v>
      </c>
      <c r="O189" s="568" t="s">
        <v>2707</v>
      </c>
      <c r="P189" s="568" t="s">
        <v>2708</v>
      </c>
      <c r="Q189" s="568" t="s">
        <v>2709</v>
      </c>
      <c r="R189" s="568" t="s">
        <v>2606</v>
      </c>
      <c r="S189" s="568" t="s">
        <v>2710</v>
      </c>
      <c r="T189" s="568" t="s">
        <v>2711</v>
      </c>
      <c r="U189" s="568" t="s">
        <v>2598</v>
      </c>
      <c r="V189" s="453" t="s">
        <v>40</v>
      </c>
      <c r="W189" s="459"/>
      <c r="X189" s="459"/>
      <c r="Y189" s="459"/>
      <c r="Z189" s="459"/>
      <c r="AA189" s="443"/>
    </row>
    <row r="190" spans="1:27" ht="16.5" thickBot="1">
      <c r="A190" s="546" t="s">
        <v>3090</v>
      </c>
      <c r="B190" s="443"/>
      <c r="C190" s="443"/>
      <c r="D190" s="718">
        <v>3</v>
      </c>
      <c r="E190" s="597">
        <v>2</v>
      </c>
      <c r="F190" s="552"/>
      <c r="G190" s="552"/>
      <c r="H190" s="552"/>
      <c r="I190" s="552"/>
      <c r="J190" s="552"/>
      <c r="K190" s="552"/>
      <c r="L190" s="459"/>
      <c r="M190" s="443"/>
      <c r="N190" s="443"/>
      <c r="O190" s="443"/>
      <c r="P190" s="459"/>
      <c r="Q190" s="459"/>
      <c r="R190" s="464"/>
      <c r="S190" s="459"/>
      <c r="T190" s="459"/>
      <c r="U190" s="459"/>
      <c r="V190" s="559">
        <f>SUM(D190:U190)</f>
        <v>5</v>
      </c>
      <c r="W190" s="313">
        <f>$V$143</f>
        <v>909.25000000000068</v>
      </c>
      <c r="X190" s="461" t="s">
        <v>70</v>
      </c>
      <c r="Y190" s="459"/>
      <c r="Z190" s="459"/>
      <c r="AA190" s="443"/>
    </row>
    <row r="191" spans="1:27" ht="16.5" thickBot="1">
      <c r="A191" s="546" t="s">
        <v>3087</v>
      </c>
      <c r="B191" s="443"/>
      <c r="C191" s="443"/>
      <c r="D191" s="558">
        <v>1</v>
      </c>
      <c r="E191" s="558">
        <v>3</v>
      </c>
      <c r="F191" s="558"/>
      <c r="G191" s="558"/>
      <c r="H191" s="558"/>
      <c r="I191" s="558"/>
      <c r="J191" s="558"/>
      <c r="K191" s="558"/>
      <c r="L191" s="558"/>
      <c r="M191" s="443"/>
      <c r="N191" s="443"/>
      <c r="O191" s="443"/>
      <c r="P191" s="459"/>
      <c r="Q191" s="459"/>
      <c r="R191" s="464"/>
      <c r="S191" s="459"/>
      <c r="T191" s="459"/>
      <c r="U191" s="459"/>
      <c r="V191" s="559">
        <f>SUM(D191:U191)</f>
        <v>4</v>
      </c>
      <c r="W191" s="313">
        <f>$V$140</f>
        <v>971.19999999999993</v>
      </c>
      <c r="X191" s="461" t="s">
        <v>71</v>
      </c>
      <c r="Y191" s="459"/>
      <c r="Z191" s="459"/>
      <c r="AA191" s="443"/>
    </row>
    <row r="192" spans="1:27" ht="16.5" thickBot="1">
      <c r="A192" s="546" t="s">
        <v>3082</v>
      </c>
      <c r="B192" s="443"/>
      <c r="C192" s="443"/>
      <c r="D192" s="558">
        <v>3</v>
      </c>
      <c r="E192" s="558">
        <v>0</v>
      </c>
      <c r="F192" s="558"/>
      <c r="G192" s="558"/>
      <c r="H192" s="558"/>
      <c r="I192" s="558"/>
      <c r="J192" s="558"/>
      <c r="K192" s="558"/>
      <c r="L192" s="558"/>
      <c r="M192" s="443"/>
      <c r="N192" s="443"/>
      <c r="O192" s="443"/>
      <c r="P192" s="459"/>
      <c r="Q192" s="459"/>
      <c r="R192" s="464"/>
      <c r="S192" s="459"/>
      <c r="T192" s="459"/>
      <c r="U192" s="459"/>
      <c r="V192" s="559">
        <f>SUM(D192:U192)</f>
        <v>3</v>
      </c>
      <c r="W192" s="313">
        <f>$V$135</f>
        <v>1041.6000000000001</v>
      </c>
      <c r="X192" s="461" t="s">
        <v>72</v>
      </c>
      <c r="Y192" s="459"/>
      <c r="Z192" s="555"/>
      <c r="AA192" s="443"/>
    </row>
    <row r="193" spans="1:27" ht="15.75">
      <c r="A193" s="589" t="s">
        <v>3089</v>
      </c>
      <c r="B193" s="590"/>
      <c r="C193" s="590"/>
      <c r="D193" s="591">
        <v>0</v>
      </c>
      <c r="E193" s="591">
        <v>3</v>
      </c>
      <c r="F193" s="591"/>
      <c r="G193" s="591"/>
      <c r="H193" s="591"/>
      <c r="I193" s="591"/>
      <c r="J193" s="591"/>
      <c r="K193" s="591"/>
      <c r="L193" s="591"/>
      <c r="M193" s="590"/>
      <c r="N193" s="590"/>
      <c r="O193" s="590"/>
      <c r="P193" s="592"/>
      <c r="Q193" s="592"/>
      <c r="R193" s="593"/>
      <c r="S193" s="592"/>
      <c r="T193" s="592"/>
      <c r="U193" s="592"/>
      <c r="V193" s="594">
        <f>SUM(D193:U193)</f>
        <v>3</v>
      </c>
      <c r="W193" s="595">
        <f>$V$142</f>
        <v>908.7999999999995</v>
      </c>
      <c r="X193" s="596" t="s">
        <v>73</v>
      </c>
      <c r="Y193" s="557"/>
      <c r="Z193" s="556"/>
      <c r="AA193" s="443"/>
    </row>
    <row r="194" spans="1:27" ht="16.5" thickBot="1">
      <c r="A194" s="566" t="s">
        <v>3081</v>
      </c>
      <c r="B194" s="443"/>
      <c r="C194" s="443"/>
      <c r="D194" s="558">
        <v>3</v>
      </c>
      <c r="E194" s="558">
        <v>0</v>
      </c>
      <c r="F194" s="558"/>
      <c r="G194" s="558"/>
      <c r="H194" s="558"/>
      <c r="I194" s="558"/>
      <c r="J194" s="558"/>
      <c r="K194" s="558"/>
      <c r="L194" s="558"/>
      <c r="M194" s="443"/>
      <c r="N194" s="443"/>
      <c r="O194" s="443"/>
      <c r="P194" s="459"/>
      <c r="Q194" s="459"/>
      <c r="R194" s="464"/>
      <c r="S194" s="459"/>
      <c r="T194" s="459"/>
      <c r="U194" s="459"/>
      <c r="V194" s="559">
        <f>SUM(D194:U194)</f>
        <v>3</v>
      </c>
      <c r="W194" s="313">
        <f>$V$134</f>
        <v>899.00000000000045</v>
      </c>
      <c r="X194" s="459"/>
      <c r="Y194" s="557"/>
      <c r="Z194" s="556"/>
      <c r="AA194" s="443"/>
    </row>
    <row r="195" spans="1:27" ht="16.5" thickBot="1">
      <c r="A195" s="546" t="s">
        <v>3083</v>
      </c>
      <c r="B195" s="443"/>
      <c r="C195" s="443"/>
      <c r="D195" s="558">
        <v>0</v>
      </c>
      <c r="E195" s="558">
        <v>3</v>
      </c>
      <c r="F195" s="558"/>
      <c r="G195" s="558"/>
      <c r="H195" s="558"/>
      <c r="I195" s="558"/>
      <c r="J195" s="558"/>
      <c r="K195" s="558"/>
      <c r="L195" s="558"/>
      <c r="M195" s="443"/>
      <c r="N195" s="443"/>
      <c r="O195" s="443"/>
      <c r="P195" s="459"/>
      <c r="Q195" s="459"/>
      <c r="R195" s="464"/>
      <c r="S195" s="459"/>
      <c r="T195" s="459"/>
      <c r="U195" s="459"/>
      <c r="V195" s="559">
        <f>SUM(D195:U195)</f>
        <v>3</v>
      </c>
      <c r="W195" s="313">
        <f>$V$136</f>
        <v>882.85000000000127</v>
      </c>
      <c r="X195" s="459"/>
      <c r="Y195" s="557"/>
      <c r="Z195" s="556"/>
      <c r="AA195" s="443"/>
    </row>
    <row r="196" spans="1:27" ht="16.5" thickBot="1">
      <c r="A196" s="546" t="s">
        <v>3088</v>
      </c>
      <c r="B196" s="443"/>
      <c r="C196" s="443"/>
      <c r="D196" s="558">
        <v>0</v>
      </c>
      <c r="E196" s="558">
        <v>3</v>
      </c>
      <c r="F196" s="558"/>
      <c r="G196" s="558"/>
      <c r="H196" s="558"/>
      <c r="I196" s="558"/>
      <c r="J196" s="558"/>
      <c r="K196" s="558"/>
      <c r="L196" s="558"/>
      <c r="M196" s="443"/>
      <c r="N196" s="443"/>
      <c r="O196" s="443"/>
      <c r="P196" s="459"/>
      <c r="Q196" s="459"/>
      <c r="R196" s="464"/>
      <c r="S196" s="459"/>
      <c r="T196" s="459"/>
      <c r="U196" s="459"/>
      <c r="V196" s="559">
        <f>SUM(D196:U196)</f>
        <v>3</v>
      </c>
      <c r="W196" s="313">
        <f>$V$141</f>
        <v>803.15000000000055</v>
      </c>
      <c r="X196" s="459"/>
      <c r="Y196" s="557"/>
      <c r="Z196" s="556"/>
      <c r="AA196" s="443"/>
    </row>
    <row r="197" spans="1:27" ht="16.5" thickBot="1">
      <c r="A197" s="546" t="s">
        <v>3084</v>
      </c>
      <c r="B197" s="201"/>
      <c r="C197" s="201"/>
      <c r="D197" s="597">
        <v>2</v>
      </c>
      <c r="E197" s="597">
        <v>0</v>
      </c>
      <c r="F197" s="597"/>
      <c r="G197" s="597"/>
      <c r="H197" s="597"/>
      <c r="I197" s="597"/>
      <c r="J197" s="597"/>
      <c r="K197" s="597"/>
      <c r="L197" s="597"/>
      <c r="M197" s="201"/>
      <c r="N197" s="201"/>
      <c r="O197" s="201"/>
      <c r="P197" s="598"/>
      <c r="Q197" s="598"/>
      <c r="R197" s="599"/>
      <c r="S197" s="598"/>
      <c r="T197" s="598"/>
      <c r="U197" s="598"/>
      <c r="V197" s="600">
        <f>SUM(D197:U197)</f>
        <v>2</v>
      </c>
      <c r="W197" s="601">
        <f>$V$137</f>
        <v>821.09999999999945</v>
      </c>
      <c r="X197" s="459"/>
      <c r="Y197" s="459"/>
      <c r="Z197" s="459"/>
      <c r="AA197" s="443"/>
    </row>
    <row r="198" spans="1:27" ht="15.75">
      <c r="A198" s="546" t="s">
        <v>3085</v>
      </c>
      <c r="B198" s="443"/>
      <c r="C198" s="443"/>
      <c r="D198" s="558">
        <v>2</v>
      </c>
      <c r="E198" s="558">
        <v>0</v>
      </c>
      <c r="F198" s="558"/>
      <c r="G198" s="558"/>
      <c r="H198" s="558"/>
      <c r="I198" s="558"/>
      <c r="J198" s="558"/>
      <c r="K198" s="558"/>
      <c r="L198" s="558"/>
      <c r="M198" s="443"/>
      <c r="N198" s="443"/>
      <c r="O198" s="443"/>
      <c r="P198" s="459"/>
      <c r="Q198" s="459"/>
      <c r="R198" s="464"/>
      <c r="S198" s="459"/>
      <c r="T198" s="459"/>
      <c r="U198" s="459"/>
      <c r="V198" s="559">
        <f>SUM(D198:U198)</f>
        <v>2</v>
      </c>
      <c r="W198" s="313">
        <f>$V$138</f>
        <v>664.70000000000141</v>
      </c>
      <c r="X198" s="459"/>
      <c r="Y198" s="459"/>
      <c r="Z198" s="459"/>
      <c r="AA198" s="443"/>
    </row>
    <row r="199" spans="1:27" ht="15.75">
      <c r="A199" s="566" t="s">
        <v>3086</v>
      </c>
      <c r="B199" s="443"/>
      <c r="C199" s="443"/>
      <c r="D199" s="558">
        <v>1</v>
      </c>
      <c r="E199" s="558">
        <v>1</v>
      </c>
      <c r="F199" s="558"/>
      <c r="G199" s="558"/>
      <c r="H199" s="558"/>
      <c r="I199" s="558"/>
      <c r="J199" s="558"/>
      <c r="K199" s="558"/>
      <c r="L199" s="558"/>
      <c r="M199" s="443"/>
      <c r="N199" s="443"/>
      <c r="O199" s="443"/>
      <c r="P199" s="459"/>
      <c r="Q199" s="459"/>
      <c r="R199" s="464"/>
      <c r="S199" s="459"/>
      <c r="T199" s="459"/>
      <c r="U199" s="459"/>
      <c r="V199" s="559">
        <f>SUM(D199:U199)</f>
        <v>2</v>
      </c>
      <c r="W199" s="313">
        <f>$V$139</f>
        <v>648.00000000000023</v>
      </c>
      <c r="X199" s="459"/>
      <c r="Y199" s="459"/>
      <c r="Z199" s="555"/>
      <c r="AA199" s="443"/>
    </row>
    <row r="200" spans="1:27" ht="15.75">
      <c r="A200" s="554"/>
      <c r="B200" s="443"/>
      <c r="C200" s="443"/>
      <c r="D200" s="552"/>
      <c r="E200" s="552"/>
      <c r="F200" s="552"/>
      <c r="G200" s="552"/>
      <c r="H200" s="552"/>
      <c r="I200" s="552"/>
      <c r="J200" s="552"/>
      <c r="K200" s="552"/>
      <c r="L200" s="459"/>
      <c r="M200" s="443"/>
      <c r="N200" s="443"/>
      <c r="O200" s="443"/>
      <c r="P200" s="459"/>
      <c r="Q200" s="459"/>
      <c r="R200" s="464"/>
      <c r="S200" s="459"/>
      <c r="T200" s="459"/>
      <c r="U200" s="459"/>
      <c r="V200" s="553"/>
      <c r="W200" s="443"/>
      <c r="X200" s="459"/>
      <c r="Y200" s="557"/>
      <c r="Z200" s="556"/>
      <c r="AA200" s="443"/>
    </row>
    <row r="201" spans="1:27" ht="15.75">
      <c r="A201" s="554"/>
      <c r="B201" s="443"/>
      <c r="C201" s="443"/>
      <c r="D201" s="552"/>
      <c r="E201" s="552"/>
      <c r="F201" s="552"/>
      <c r="G201" s="552"/>
      <c r="H201" s="552"/>
      <c r="I201" s="552"/>
      <c r="J201" s="552"/>
      <c r="K201" s="552"/>
      <c r="L201" s="459"/>
      <c r="M201" s="443"/>
      <c r="N201" s="443"/>
      <c r="O201" s="443"/>
      <c r="P201" s="459"/>
      <c r="Q201" s="459"/>
      <c r="R201" s="464"/>
      <c r="S201" s="459"/>
      <c r="T201" s="459"/>
      <c r="U201" s="459"/>
      <c r="V201" s="553"/>
      <c r="W201" s="560">
        <f>SUM(W190:W199)</f>
        <v>8549.6500000000033</v>
      </c>
      <c r="X201" s="459"/>
      <c r="Y201" s="557"/>
      <c r="Z201" s="556"/>
      <c r="AA201" s="443"/>
    </row>
    <row r="202" spans="1:27" ht="15.75">
      <c r="A202" s="554"/>
      <c r="B202" s="443"/>
      <c r="C202" s="443"/>
      <c r="D202" s="552"/>
      <c r="E202" s="552"/>
      <c r="F202" s="552"/>
      <c r="G202" s="552"/>
      <c r="H202" s="556"/>
      <c r="I202" s="552"/>
      <c r="J202" s="166"/>
      <c r="K202" s="552"/>
      <c r="L202" s="459"/>
      <c r="M202" s="553"/>
      <c r="N202" s="443"/>
      <c r="O202" s="557"/>
      <c r="P202" s="557"/>
      <c r="Q202" s="556"/>
      <c r="R202" s="464"/>
      <c r="S202" s="166"/>
      <c r="T202" s="459"/>
      <c r="U202" s="459"/>
      <c r="V202" s="459"/>
      <c r="W202" s="459"/>
      <c r="X202" s="557"/>
      <c r="Y202" s="557"/>
      <c r="Z202" s="556"/>
      <c r="AA202" s="443"/>
    </row>
    <row r="203" spans="1:27" ht="21" thickBot="1">
      <c r="A203" s="587" t="s">
        <v>2570</v>
      </c>
      <c r="B203" s="588"/>
      <c r="C203" s="443"/>
      <c r="D203" s="568" t="s">
        <v>2696</v>
      </c>
      <c r="E203" s="568" t="s">
        <v>2697</v>
      </c>
      <c r="F203" s="568" t="s">
        <v>2698</v>
      </c>
      <c r="G203" s="568" t="s">
        <v>2700</v>
      </c>
      <c r="H203" s="568" t="s">
        <v>2699</v>
      </c>
      <c r="I203" s="568" t="s">
        <v>2701</v>
      </c>
      <c r="J203" s="568" t="s">
        <v>2702</v>
      </c>
      <c r="K203" s="568" t="s">
        <v>2703</v>
      </c>
      <c r="L203" s="568" t="s">
        <v>2704</v>
      </c>
      <c r="M203" s="568" t="s">
        <v>2705</v>
      </c>
      <c r="N203" s="568" t="s">
        <v>2706</v>
      </c>
      <c r="O203" s="568" t="s">
        <v>2707</v>
      </c>
      <c r="P203" s="568" t="s">
        <v>2708</v>
      </c>
      <c r="Q203" s="568" t="s">
        <v>2709</v>
      </c>
      <c r="R203" s="568" t="s">
        <v>2606</v>
      </c>
      <c r="S203" s="568" t="s">
        <v>2710</v>
      </c>
      <c r="T203" s="568" t="s">
        <v>2711</v>
      </c>
      <c r="U203" s="568" t="s">
        <v>2598</v>
      </c>
      <c r="V203" s="453" t="s">
        <v>40</v>
      </c>
      <c r="W203" s="443"/>
      <c r="X203" s="459"/>
      <c r="Y203" s="459"/>
      <c r="Z203" s="459"/>
      <c r="AA203" s="443"/>
    </row>
    <row r="204" spans="1:27" ht="16.5" thickBot="1">
      <c r="A204" s="546" t="s">
        <v>2238</v>
      </c>
      <c r="B204" s="443"/>
      <c r="C204" s="443"/>
      <c r="D204" s="552">
        <f>'Punten per wedstrijd'!E428</f>
        <v>149.49999999999989</v>
      </c>
      <c r="E204" s="552">
        <f>'Punten per wedstrijd'!E344</f>
        <v>251.50000000000023</v>
      </c>
      <c r="F204" s="552"/>
      <c r="G204" s="552"/>
      <c r="H204" s="552"/>
      <c r="I204" s="552"/>
      <c r="J204" s="552"/>
      <c r="K204" s="552"/>
      <c r="L204" s="552"/>
      <c r="M204" s="552"/>
      <c r="N204" s="552"/>
      <c r="O204" s="552"/>
      <c r="P204" s="552"/>
      <c r="Q204" s="552"/>
      <c r="R204" s="552"/>
      <c r="S204" s="552"/>
      <c r="T204" s="552"/>
      <c r="U204" s="552"/>
      <c r="V204" s="553">
        <f>SUM(D204:U204)</f>
        <v>401.00000000000011</v>
      </c>
      <c r="W204" s="443"/>
      <c r="X204" s="459"/>
      <c r="Y204" s="459"/>
      <c r="Z204" s="459"/>
      <c r="AA204" s="443"/>
    </row>
    <row r="205" spans="1:27" ht="16.5" thickBot="1">
      <c r="A205" s="546" t="s">
        <v>2244</v>
      </c>
      <c r="B205" s="443"/>
      <c r="C205" s="443"/>
      <c r="D205" s="552">
        <f>'Punten per wedstrijd'!E432</f>
        <v>537.40000000000032</v>
      </c>
      <c r="E205" s="552">
        <f>'Punten per wedstrijd'!E348</f>
        <v>349.2000000000005</v>
      </c>
      <c r="F205" s="552"/>
      <c r="G205" s="552"/>
      <c r="H205" s="552"/>
      <c r="I205" s="552"/>
      <c r="J205" s="552"/>
      <c r="K205" s="552"/>
      <c r="L205" s="552"/>
      <c r="M205" s="552"/>
      <c r="N205" s="552"/>
      <c r="O205" s="552"/>
      <c r="P205" s="552"/>
      <c r="Q205" s="552"/>
      <c r="R205" s="552"/>
      <c r="S205" s="552"/>
      <c r="T205" s="552"/>
      <c r="U205" s="552"/>
      <c r="V205" s="553">
        <f t="shared" ref="V205:V213" si="2">SUM(D205:U205)</f>
        <v>886.60000000000082</v>
      </c>
      <c r="W205" s="443"/>
      <c r="X205" s="459"/>
      <c r="Y205" s="459"/>
      <c r="Z205" s="459"/>
      <c r="AA205" s="443"/>
    </row>
    <row r="206" spans="1:27" ht="16.5" thickBot="1">
      <c r="A206" s="546" t="s">
        <v>2308</v>
      </c>
      <c r="B206" s="443"/>
      <c r="C206" s="443"/>
      <c r="D206" s="552">
        <f>'Punten per wedstrijd'!E436</f>
        <v>459.79999999999961</v>
      </c>
      <c r="E206" s="552">
        <f>'Punten per wedstrijd'!E352</f>
        <v>54.699999999999591</v>
      </c>
      <c r="F206" s="552"/>
      <c r="G206" s="552"/>
      <c r="H206" s="552"/>
      <c r="I206" s="552"/>
      <c r="J206" s="552"/>
      <c r="K206" s="552"/>
      <c r="L206" s="552"/>
      <c r="M206" s="552"/>
      <c r="N206" s="552"/>
      <c r="O206" s="552"/>
      <c r="P206" s="552"/>
      <c r="Q206" s="552"/>
      <c r="R206" s="552"/>
      <c r="S206" s="552"/>
      <c r="T206" s="552"/>
      <c r="U206" s="552"/>
      <c r="V206" s="553">
        <f t="shared" si="2"/>
        <v>514.4999999999992</v>
      </c>
      <c r="W206" s="443"/>
      <c r="X206" s="459"/>
      <c r="Y206" s="459"/>
      <c r="Z206" s="459"/>
      <c r="AA206" s="443"/>
    </row>
    <row r="207" spans="1:27" ht="16.5" thickBot="1">
      <c r="A207" s="546" t="s">
        <v>13</v>
      </c>
      <c r="B207" s="443"/>
      <c r="C207" s="443"/>
      <c r="D207" s="552">
        <f>'Punten per wedstrijd'!E449</f>
        <v>432.10000000000014</v>
      </c>
      <c r="E207" s="552">
        <f>'Punten per wedstrijd'!E365</f>
        <v>249.70000000000005</v>
      </c>
      <c r="F207" s="552"/>
      <c r="G207" s="552"/>
      <c r="H207" s="552"/>
      <c r="I207" s="552"/>
      <c r="J207" s="552"/>
      <c r="K207" s="552"/>
      <c r="L207" s="552"/>
      <c r="M207" s="552"/>
      <c r="N207" s="552"/>
      <c r="O207" s="552"/>
      <c r="P207" s="552"/>
      <c r="Q207" s="552"/>
      <c r="R207" s="552"/>
      <c r="S207" s="552"/>
      <c r="T207" s="552"/>
      <c r="U207" s="552"/>
      <c r="V207" s="553">
        <f t="shared" si="2"/>
        <v>681.80000000000018</v>
      </c>
      <c r="W207" s="443"/>
      <c r="X207" s="459"/>
      <c r="Y207" s="459"/>
      <c r="Z207" s="459"/>
      <c r="AA207" s="443"/>
    </row>
    <row r="208" spans="1:27" ht="16.5" thickBot="1">
      <c r="A208" s="546" t="s">
        <v>2279</v>
      </c>
      <c r="B208" s="443"/>
      <c r="C208" s="443"/>
      <c r="D208" s="552">
        <f>'Punten per wedstrijd'!E458</f>
        <v>566.3499999999998</v>
      </c>
      <c r="E208" s="552">
        <f>'Punten per wedstrijd'!E374</f>
        <v>302.09999999999968</v>
      </c>
      <c r="F208" s="552"/>
      <c r="G208" s="552"/>
      <c r="H208" s="552"/>
      <c r="I208" s="552"/>
      <c r="J208" s="552"/>
      <c r="K208" s="552"/>
      <c r="L208" s="552"/>
      <c r="M208" s="552"/>
      <c r="N208" s="552"/>
      <c r="O208" s="552"/>
      <c r="P208" s="552"/>
      <c r="Q208" s="552"/>
      <c r="R208" s="552"/>
      <c r="S208" s="552"/>
      <c r="T208" s="552"/>
      <c r="U208" s="552"/>
      <c r="V208" s="553">
        <f t="shared" si="2"/>
        <v>868.44999999999948</v>
      </c>
      <c r="W208" s="443"/>
      <c r="X208" s="459"/>
      <c r="Y208" s="459"/>
      <c r="Z208" s="459"/>
      <c r="AA208" s="443"/>
    </row>
    <row r="209" spans="1:27" ht="16.5" thickBot="1">
      <c r="A209" s="546" t="s">
        <v>141</v>
      </c>
      <c r="B209" s="443"/>
      <c r="C209" s="443"/>
      <c r="D209" s="552">
        <f>'Punten per wedstrijd'!E461</f>
        <v>543.25000000000011</v>
      </c>
      <c r="E209" s="552">
        <f>'Punten per wedstrijd'!E377</f>
        <v>176.10000000000059</v>
      </c>
      <c r="F209" s="552"/>
      <c r="G209" s="552"/>
      <c r="H209" s="552"/>
      <c r="I209" s="552"/>
      <c r="J209" s="552"/>
      <c r="K209" s="552"/>
      <c r="L209" s="552"/>
      <c r="M209" s="552"/>
      <c r="N209" s="552"/>
      <c r="O209" s="552"/>
      <c r="P209" s="552"/>
      <c r="Q209" s="552"/>
      <c r="R209" s="552"/>
      <c r="S209" s="552"/>
      <c r="T209" s="552"/>
      <c r="U209" s="552"/>
      <c r="V209" s="553">
        <f t="shared" si="2"/>
        <v>719.3500000000007</v>
      </c>
      <c r="W209" s="443"/>
      <c r="X209" s="459"/>
      <c r="Y209" s="459"/>
      <c r="Z209" s="459"/>
      <c r="AA209" s="443"/>
    </row>
    <row r="210" spans="1:27" ht="16.5" thickBot="1">
      <c r="A210" s="546" t="s">
        <v>1853</v>
      </c>
      <c r="B210" s="443"/>
      <c r="C210" s="443"/>
      <c r="D210" s="552">
        <f>'Punten per wedstrijd'!E471</f>
        <v>463.94999999999993</v>
      </c>
      <c r="E210" s="552">
        <f>'Punten per wedstrijd'!E387</f>
        <v>366.29999999999995</v>
      </c>
      <c r="F210" s="552"/>
      <c r="G210" s="552"/>
      <c r="H210" s="552"/>
      <c r="I210" s="552"/>
      <c r="J210" s="552"/>
      <c r="K210" s="552"/>
      <c r="L210" s="552"/>
      <c r="M210" s="552"/>
      <c r="N210" s="552"/>
      <c r="O210" s="552"/>
      <c r="P210" s="552"/>
      <c r="Q210" s="552"/>
      <c r="R210" s="552"/>
      <c r="S210" s="552"/>
      <c r="T210" s="552"/>
      <c r="U210" s="552"/>
      <c r="V210" s="553">
        <f t="shared" si="2"/>
        <v>830.24999999999989</v>
      </c>
      <c r="W210" s="443"/>
      <c r="X210" s="459"/>
      <c r="Y210" s="459"/>
      <c r="Z210" s="459"/>
      <c r="AA210" s="443"/>
    </row>
    <row r="211" spans="1:27" ht="16.5" thickBot="1">
      <c r="A211" s="546" t="s">
        <v>2282</v>
      </c>
      <c r="B211" s="443"/>
      <c r="C211" s="443"/>
      <c r="D211" s="552">
        <f>'Punten per wedstrijd'!E472</f>
        <v>374.05000000000007</v>
      </c>
      <c r="E211" s="552">
        <f>'Punten per wedstrijd'!E388</f>
        <v>213.40000000000032</v>
      </c>
      <c r="F211" s="552"/>
      <c r="G211" s="552"/>
      <c r="H211" s="552"/>
      <c r="I211" s="552"/>
      <c r="J211" s="552"/>
      <c r="K211" s="552"/>
      <c r="L211" s="552"/>
      <c r="M211" s="552"/>
      <c r="N211" s="552"/>
      <c r="O211" s="552"/>
      <c r="P211" s="552"/>
      <c r="Q211" s="552"/>
      <c r="R211" s="552"/>
      <c r="S211" s="552"/>
      <c r="T211" s="552"/>
      <c r="U211" s="552"/>
      <c r="V211" s="553">
        <f t="shared" si="2"/>
        <v>587.45000000000039</v>
      </c>
      <c r="W211" s="443"/>
      <c r="X211" s="459"/>
      <c r="Y211" s="459"/>
      <c r="Z211" s="459"/>
      <c r="AA211" s="443"/>
    </row>
    <row r="212" spans="1:27" ht="15.75">
      <c r="A212" s="546" t="s">
        <v>851</v>
      </c>
      <c r="B212" s="443"/>
      <c r="C212" s="443"/>
      <c r="D212" s="552">
        <f>'Punten per wedstrijd'!E475</f>
        <v>545.40000000000009</v>
      </c>
      <c r="E212" s="552">
        <f>'Punten per wedstrijd'!E391</f>
        <v>350.39999999999941</v>
      </c>
      <c r="F212" s="552"/>
      <c r="G212" s="552"/>
      <c r="H212" s="552"/>
      <c r="I212" s="552"/>
      <c r="J212" s="552"/>
      <c r="K212" s="552"/>
      <c r="L212" s="552"/>
      <c r="M212" s="552"/>
      <c r="N212" s="552"/>
      <c r="O212" s="552"/>
      <c r="P212" s="552"/>
      <c r="Q212" s="552"/>
      <c r="R212" s="552"/>
      <c r="S212" s="552"/>
      <c r="T212" s="552"/>
      <c r="U212" s="552"/>
      <c r="V212" s="553">
        <f t="shared" si="2"/>
        <v>895.7999999999995</v>
      </c>
      <c r="W212" s="443"/>
      <c r="X212" s="459"/>
      <c r="Y212" s="459"/>
      <c r="Z212" s="459"/>
      <c r="AA212" s="443"/>
    </row>
    <row r="213" spans="1:27" ht="15.75">
      <c r="A213" s="566" t="s">
        <v>822</v>
      </c>
      <c r="B213" s="443"/>
      <c r="C213" s="443"/>
      <c r="D213" s="552">
        <f>'Punten per wedstrijd'!E483</f>
        <v>678.2</v>
      </c>
      <c r="E213" s="552">
        <f>'Punten per wedstrijd'!E399</f>
        <v>213.09999999999968</v>
      </c>
      <c r="F213" s="552"/>
      <c r="G213" s="552"/>
      <c r="H213" s="552"/>
      <c r="I213" s="552"/>
      <c r="J213" s="552"/>
      <c r="K213" s="552"/>
      <c r="L213" s="552"/>
      <c r="M213" s="552"/>
      <c r="N213" s="552"/>
      <c r="O213" s="552"/>
      <c r="P213" s="552"/>
      <c r="Q213" s="552"/>
      <c r="R213" s="552"/>
      <c r="S213" s="552"/>
      <c r="T213" s="552"/>
      <c r="U213" s="552"/>
      <c r="V213" s="553">
        <f t="shared" si="2"/>
        <v>891.29999999999973</v>
      </c>
      <c r="W213" s="443"/>
      <c r="X213" s="459"/>
      <c r="Y213" s="459"/>
      <c r="Z213" s="459"/>
      <c r="AA213" s="443"/>
    </row>
    <row r="214" spans="1:27" ht="15.75">
      <c r="A214" s="566"/>
      <c r="B214" s="443"/>
      <c r="C214" s="443"/>
      <c r="D214" s="552"/>
      <c r="E214" s="552"/>
      <c r="F214" s="552"/>
      <c r="G214" s="552"/>
      <c r="H214" s="552"/>
      <c r="I214" s="552"/>
      <c r="J214" s="552"/>
      <c r="K214" s="552"/>
      <c r="L214" s="552"/>
      <c r="M214" s="552"/>
      <c r="N214" s="552"/>
      <c r="O214" s="552"/>
      <c r="P214" s="552"/>
      <c r="Q214" s="552"/>
      <c r="R214" s="552"/>
      <c r="S214" s="552"/>
      <c r="T214" s="552"/>
      <c r="U214" s="552"/>
      <c r="V214" s="553"/>
      <c r="W214" s="443"/>
      <c r="X214" s="459"/>
      <c r="Y214" s="459"/>
      <c r="Z214" s="459"/>
      <c r="AA214" s="443"/>
    </row>
    <row r="215" spans="1:27" ht="15.75">
      <c r="A215" s="554"/>
      <c r="B215" s="443"/>
      <c r="C215" s="443"/>
      <c r="D215" s="552"/>
      <c r="E215" s="552"/>
      <c r="F215" s="552"/>
      <c r="G215" s="552"/>
      <c r="H215" s="552"/>
      <c r="I215" s="552"/>
      <c r="J215" s="552"/>
      <c r="K215" s="552"/>
      <c r="L215" s="459"/>
      <c r="M215" s="553"/>
      <c r="N215" s="443"/>
      <c r="O215" s="459"/>
      <c r="P215" s="459"/>
      <c r="Q215" s="459"/>
      <c r="R215" s="464"/>
      <c r="S215" s="459"/>
      <c r="T215" s="459"/>
      <c r="U215" s="459"/>
      <c r="V215" s="459"/>
      <c r="W215" s="459"/>
      <c r="X215" s="459"/>
      <c r="Y215" s="459"/>
      <c r="Z215" s="459"/>
      <c r="AA215" s="443"/>
    </row>
    <row r="216" spans="1:27" ht="15.75">
      <c r="A216" s="580" t="s">
        <v>936</v>
      </c>
      <c r="B216" s="581"/>
      <c r="C216" s="581"/>
      <c r="D216" s="576"/>
      <c r="E216" s="576"/>
      <c r="F216" s="576"/>
      <c r="G216" s="577" t="s">
        <v>150</v>
      </c>
      <c r="H216" s="581"/>
      <c r="I216" s="580" t="s">
        <v>2712</v>
      </c>
      <c r="J216" s="576"/>
      <c r="K216" s="578"/>
      <c r="L216" s="579"/>
      <c r="M216" s="578"/>
      <c r="N216" s="578"/>
      <c r="O216" s="577" t="s">
        <v>150</v>
      </c>
      <c r="P216" s="581"/>
      <c r="Q216" s="582" t="s">
        <v>190</v>
      </c>
      <c r="R216" s="578"/>
      <c r="S216" s="578"/>
      <c r="T216" s="578"/>
      <c r="U216" s="578"/>
      <c r="V216" s="578"/>
      <c r="W216" s="577" t="s">
        <v>150</v>
      </c>
      <c r="X216" s="443"/>
      <c r="Y216" s="443"/>
      <c r="Z216" s="443"/>
      <c r="AA216" s="443"/>
    </row>
    <row r="217" spans="1:27" ht="15.75">
      <c r="A217" s="585" t="s">
        <v>2888</v>
      </c>
      <c r="B217" s="581"/>
      <c r="C217" s="581"/>
      <c r="D217" s="576"/>
      <c r="E217" s="571">
        <f>D204*1.2</f>
        <v>179.39999999999986</v>
      </c>
      <c r="F217" s="571">
        <f>D211</f>
        <v>374.05000000000007</v>
      </c>
      <c r="G217" s="573" t="s">
        <v>3910</v>
      </c>
      <c r="H217" s="581"/>
      <c r="I217" s="585" t="s">
        <v>2893</v>
      </c>
      <c r="J217" s="576"/>
      <c r="K217" s="578"/>
      <c r="L217" s="579"/>
      <c r="M217" s="571">
        <f>E206*1.2</f>
        <v>65.639999999999503</v>
      </c>
      <c r="N217" s="571">
        <f>E204</f>
        <v>251.50000000000023</v>
      </c>
      <c r="O217" s="574" t="s">
        <v>3910</v>
      </c>
      <c r="P217" s="581"/>
      <c r="Q217" s="585" t="s">
        <v>2898</v>
      </c>
      <c r="R217" s="578"/>
      <c r="S217" s="578"/>
      <c r="T217" s="578"/>
      <c r="U217" s="571"/>
      <c r="V217" s="571"/>
      <c r="W217" s="574"/>
      <c r="X217" s="443"/>
      <c r="Y217" s="443"/>
      <c r="Z217" s="443"/>
      <c r="AA217" s="443"/>
    </row>
    <row r="218" spans="1:27" ht="15.75">
      <c r="A218" s="585" t="s">
        <v>2889</v>
      </c>
      <c r="B218" s="581"/>
      <c r="C218" s="581"/>
      <c r="D218" s="576"/>
      <c r="E218" s="571">
        <f>D205*1.2</f>
        <v>644.88000000000034</v>
      </c>
      <c r="F218" s="571">
        <f>D206</f>
        <v>459.79999999999961</v>
      </c>
      <c r="G218" s="573" t="s">
        <v>3912</v>
      </c>
      <c r="H218" s="581"/>
      <c r="I218" s="585" t="s">
        <v>2894</v>
      </c>
      <c r="J218" s="576"/>
      <c r="K218" s="578"/>
      <c r="L218" s="579"/>
      <c r="M218" s="571">
        <f>E209*1.2</f>
        <v>211.3200000000007</v>
      </c>
      <c r="N218" s="571">
        <f>E213</f>
        <v>213.09999999999968</v>
      </c>
      <c r="O218" s="573" t="s">
        <v>3911</v>
      </c>
      <c r="P218" s="581"/>
      <c r="Q218" s="585" t="s">
        <v>2899</v>
      </c>
      <c r="R218" s="578"/>
      <c r="S218" s="578"/>
      <c r="T218" s="578"/>
      <c r="U218" s="571"/>
      <c r="V218" s="571"/>
      <c r="W218" s="573"/>
      <c r="X218" s="443"/>
      <c r="Y218" s="443"/>
      <c r="Z218" s="443"/>
      <c r="AA218" s="443"/>
    </row>
    <row r="219" spans="1:27" ht="15.75">
      <c r="A219" s="585" t="s">
        <v>2890</v>
      </c>
      <c r="B219" s="581"/>
      <c r="C219" s="581"/>
      <c r="D219" s="576"/>
      <c r="E219" s="571">
        <f>D207*1.2</f>
        <v>518.5200000000001</v>
      </c>
      <c r="F219" s="571">
        <f>D210</f>
        <v>463.94999999999993</v>
      </c>
      <c r="G219" s="573" t="s">
        <v>3909</v>
      </c>
      <c r="H219" s="581"/>
      <c r="I219" s="585" t="s">
        <v>2895</v>
      </c>
      <c r="J219" s="576"/>
      <c r="K219" s="578"/>
      <c r="L219" s="579"/>
      <c r="M219" s="571">
        <f>E210*1.2</f>
        <v>439.55999999999995</v>
      </c>
      <c r="N219" s="571">
        <f>E208</f>
        <v>302.09999999999968</v>
      </c>
      <c r="O219" s="574" t="s">
        <v>3912</v>
      </c>
      <c r="P219" s="581"/>
      <c r="Q219" s="585" t="s">
        <v>2900</v>
      </c>
      <c r="R219" s="578"/>
      <c r="S219" s="578"/>
      <c r="T219" s="578"/>
      <c r="U219" s="571"/>
      <c r="V219" s="571"/>
      <c r="W219" s="573"/>
      <c r="X219" s="443"/>
      <c r="Y219" s="443"/>
      <c r="Z219" s="443"/>
      <c r="AA219" s="443"/>
    </row>
    <row r="220" spans="1:27" ht="15.75">
      <c r="A220" s="585" t="s">
        <v>2891</v>
      </c>
      <c r="B220" s="581"/>
      <c r="C220" s="581"/>
      <c r="D220" s="576"/>
      <c r="E220" s="571">
        <f>D208*1.2</f>
        <v>679.61999999999978</v>
      </c>
      <c r="F220" s="571">
        <f>D209</f>
        <v>543.25000000000011</v>
      </c>
      <c r="G220" s="573" t="s">
        <v>3912</v>
      </c>
      <c r="H220" s="581"/>
      <c r="I220" s="585" t="s">
        <v>2896</v>
      </c>
      <c r="J220" s="576"/>
      <c r="K220" s="578"/>
      <c r="L220" s="579"/>
      <c r="M220" s="571">
        <f>E211*1.2</f>
        <v>256.08000000000038</v>
      </c>
      <c r="N220" s="571">
        <f>E207</f>
        <v>249.70000000000005</v>
      </c>
      <c r="O220" s="573" t="s">
        <v>3909</v>
      </c>
      <c r="P220" s="581"/>
      <c r="Q220" s="585" t="s">
        <v>2901</v>
      </c>
      <c r="R220" s="578"/>
      <c r="S220" s="578"/>
      <c r="T220" s="578"/>
      <c r="U220" s="571"/>
      <c r="V220" s="571"/>
      <c r="W220" s="574"/>
      <c r="X220" s="443"/>
      <c r="Y220" s="443"/>
      <c r="Z220" s="443"/>
      <c r="AA220" s="443"/>
    </row>
    <row r="221" spans="1:27" ht="15.75">
      <c r="A221" s="585" t="s">
        <v>2892</v>
      </c>
      <c r="B221" s="581"/>
      <c r="C221" s="581"/>
      <c r="D221" s="576"/>
      <c r="E221" s="571">
        <f>D213*1.2</f>
        <v>813.84</v>
      </c>
      <c r="F221" s="571">
        <f>D212</f>
        <v>545.40000000000009</v>
      </c>
      <c r="G221" s="573" t="s">
        <v>3912</v>
      </c>
      <c r="H221" s="581"/>
      <c r="I221" s="585" t="s">
        <v>2897</v>
      </c>
      <c r="J221" s="576"/>
      <c r="K221" s="578"/>
      <c r="L221" s="579"/>
      <c r="M221" s="571">
        <f>E212*1.2</f>
        <v>420.47999999999928</v>
      </c>
      <c r="N221" s="571">
        <f>E205</f>
        <v>349.2000000000005</v>
      </c>
      <c r="O221" s="573" t="s">
        <v>3909</v>
      </c>
      <c r="P221" s="581"/>
      <c r="Q221" s="585" t="s">
        <v>2902</v>
      </c>
      <c r="R221" s="578"/>
      <c r="S221" s="578"/>
      <c r="T221" s="578"/>
      <c r="U221" s="571"/>
      <c r="V221" s="571"/>
      <c r="W221" s="574"/>
      <c r="X221" s="443"/>
      <c r="Y221" s="443"/>
      <c r="Z221" s="443"/>
      <c r="AA221" s="443"/>
    </row>
    <row r="222" spans="1:27" ht="15.75">
      <c r="A222" s="584"/>
      <c r="B222" s="581"/>
      <c r="C222" s="581"/>
      <c r="D222" s="576"/>
      <c r="E222" s="571"/>
      <c r="F222" s="571"/>
      <c r="G222" s="573"/>
      <c r="H222" s="581"/>
      <c r="I222" s="581"/>
      <c r="J222" s="576"/>
      <c r="K222" s="578"/>
      <c r="L222" s="579"/>
      <c r="M222" s="574"/>
      <c r="N222" s="574"/>
      <c r="O222" s="574"/>
      <c r="P222" s="581"/>
      <c r="Q222" s="576"/>
      <c r="R222" s="578"/>
      <c r="S222" s="578"/>
      <c r="T222" s="578"/>
      <c r="U222" s="574"/>
      <c r="V222" s="574"/>
      <c r="W222" s="574"/>
      <c r="X222" s="443"/>
      <c r="Y222" s="443"/>
      <c r="Z222" s="443"/>
      <c r="AA222" s="443"/>
    </row>
    <row r="223" spans="1:27" ht="15.75">
      <c r="A223" s="580" t="s">
        <v>175</v>
      </c>
      <c r="B223" s="581"/>
      <c r="C223" s="581"/>
      <c r="D223" s="576"/>
      <c r="E223" s="571"/>
      <c r="F223" s="571"/>
      <c r="G223" s="572" t="s">
        <v>150</v>
      </c>
      <c r="H223" s="581"/>
      <c r="I223" s="580" t="s">
        <v>191</v>
      </c>
      <c r="J223" s="576"/>
      <c r="K223" s="578"/>
      <c r="L223" s="579"/>
      <c r="M223" s="574"/>
      <c r="N223" s="574"/>
      <c r="O223" s="572" t="s">
        <v>150</v>
      </c>
      <c r="P223" s="581"/>
      <c r="Q223" s="582" t="s">
        <v>192</v>
      </c>
      <c r="R223" s="578"/>
      <c r="S223" s="578"/>
      <c r="T223" s="578"/>
      <c r="U223" s="574"/>
      <c r="V223" s="574"/>
      <c r="W223" s="572" t="s">
        <v>150</v>
      </c>
      <c r="X223" s="443"/>
      <c r="Y223" s="443"/>
      <c r="Z223" s="443"/>
      <c r="AA223" s="443"/>
    </row>
    <row r="224" spans="1:27" ht="15.75">
      <c r="A224" s="585" t="s">
        <v>2903</v>
      </c>
      <c r="B224" s="581"/>
      <c r="C224" s="581"/>
      <c r="D224" s="576"/>
      <c r="E224" s="571"/>
      <c r="F224" s="571"/>
      <c r="G224" s="573"/>
      <c r="H224" s="581"/>
      <c r="I224" s="585" t="s">
        <v>2908</v>
      </c>
      <c r="J224" s="576"/>
      <c r="K224" s="578"/>
      <c r="L224" s="579"/>
      <c r="M224" s="571"/>
      <c r="N224" s="571"/>
      <c r="O224" s="574"/>
      <c r="P224" s="581"/>
      <c r="Q224" s="585" t="s">
        <v>2913</v>
      </c>
      <c r="R224" s="578"/>
      <c r="S224" s="578"/>
      <c r="T224" s="578"/>
      <c r="U224" s="571"/>
      <c r="V224" s="571"/>
      <c r="W224" s="573"/>
      <c r="X224" s="443"/>
      <c r="Y224" s="443"/>
      <c r="Z224" s="443"/>
      <c r="AA224" s="443"/>
    </row>
    <row r="225" spans="1:27" ht="15.75">
      <c r="A225" s="585" t="s">
        <v>2904</v>
      </c>
      <c r="B225" s="581"/>
      <c r="C225" s="581"/>
      <c r="D225" s="576"/>
      <c r="E225" s="571"/>
      <c r="F225" s="571"/>
      <c r="G225" s="573"/>
      <c r="H225" s="581"/>
      <c r="I225" s="585" t="s">
        <v>2909</v>
      </c>
      <c r="J225" s="576"/>
      <c r="K225" s="578"/>
      <c r="L225" s="579"/>
      <c r="M225" s="571"/>
      <c r="N225" s="571"/>
      <c r="O225" s="573"/>
      <c r="P225" s="581"/>
      <c r="Q225" s="585" t="s">
        <v>2914</v>
      </c>
      <c r="R225" s="578"/>
      <c r="S225" s="578"/>
      <c r="T225" s="578"/>
      <c r="U225" s="571"/>
      <c r="V225" s="571"/>
      <c r="W225" s="573"/>
      <c r="X225" s="443"/>
      <c r="Y225" s="443"/>
      <c r="Z225" s="443"/>
      <c r="AA225" s="443"/>
    </row>
    <row r="226" spans="1:27" ht="15.75">
      <c r="A226" s="585" t="s">
        <v>2905</v>
      </c>
      <c r="B226" s="581"/>
      <c r="C226" s="581"/>
      <c r="D226" s="576"/>
      <c r="E226" s="571"/>
      <c r="F226" s="571"/>
      <c r="G226" s="573"/>
      <c r="H226" s="581"/>
      <c r="I226" s="585" t="s">
        <v>2910</v>
      </c>
      <c r="J226" s="576"/>
      <c r="K226" s="578"/>
      <c r="L226" s="579"/>
      <c r="M226" s="571"/>
      <c r="N226" s="571"/>
      <c r="O226" s="573"/>
      <c r="P226" s="581"/>
      <c r="Q226" s="585" t="s">
        <v>2915</v>
      </c>
      <c r="R226" s="578"/>
      <c r="S226" s="578"/>
      <c r="T226" s="578"/>
      <c r="U226" s="571"/>
      <c r="V226" s="571"/>
      <c r="W226" s="573"/>
      <c r="X226" s="443"/>
      <c r="Y226" s="443"/>
      <c r="Z226" s="443"/>
      <c r="AA226" s="443"/>
    </row>
    <row r="227" spans="1:27" ht="15.75">
      <c r="A227" s="585" t="s">
        <v>2906</v>
      </c>
      <c r="B227" s="581"/>
      <c r="C227" s="581"/>
      <c r="D227" s="576"/>
      <c r="E227" s="571"/>
      <c r="F227" s="571"/>
      <c r="G227" s="573"/>
      <c r="H227" s="581"/>
      <c r="I227" s="585" t="s">
        <v>2911</v>
      </c>
      <c r="J227" s="576"/>
      <c r="K227" s="578"/>
      <c r="L227" s="579"/>
      <c r="M227" s="571"/>
      <c r="N227" s="571"/>
      <c r="O227" s="573"/>
      <c r="P227" s="581"/>
      <c r="Q227" s="585" t="s">
        <v>2916</v>
      </c>
      <c r="R227" s="578"/>
      <c r="S227" s="578"/>
      <c r="T227" s="578"/>
      <c r="U227" s="571"/>
      <c r="V227" s="571"/>
      <c r="W227" s="573"/>
      <c r="X227" s="443"/>
      <c r="Y227" s="443"/>
      <c r="Z227" s="443"/>
      <c r="AA227" s="443"/>
    </row>
    <row r="228" spans="1:27" ht="15.75">
      <c r="A228" s="585" t="s">
        <v>2907</v>
      </c>
      <c r="B228" s="581"/>
      <c r="C228" s="581"/>
      <c r="D228" s="576"/>
      <c r="E228" s="571"/>
      <c r="F228" s="571"/>
      <c r="G228" s="574"/>
      <c r="H228" s="581"/>
      <c r="I228" s="585" t="s">
        <v>2912</v>
      </c>
      <c r="J228" s="576"/>
      <c r="K228" s="578"/>
      <c r="L228" s="579"/>
      <c r="M228" s="571"/>
      <c r="N228" s="571"/>
      <c r="O228" s="574"/>
      <c r="P228" s="581"/>
      <c r="Q228" s="585" t="s">
        <v>2917</v>
      </c>
      <c r="R228" s="578"/>
      <c r="S228" s="578"/>
      <c r="T228" s="578"/>
      <c r="U228" s="571"/>
      <c r="V228" s="571"/>
      <c r="W228" s="574"/>
      <c r="X228" s="443"/>
      <c r="Y228" s="443"/>
      <c r="Z228" s="443"/>
      <c r="AA228" s="443"/>
    </row>
    <row r="229" spans="1:27" ht="15.75">
      <c r="A229" s="584"/>
      <c r="B229" s="581"/>
      <c r="C229" s="581"/>
      <c r="D229" s="576"/>
      <c r="E229" s="571"/>
      <c r="F229" s="571"/>
      <c r="G229" s="571"/>
      <c r="H229" s="581"/>
      <c r="I229" s="576"/>
      <c r="J229" s="576"/>
      <c r="K229" s="578"/>
      <c r="L229" s="579"/>
      <c r="M229" s="574"/>
      <c r="N229" s="574"/>
      <c r="O229" s="574"/>
      <c r="P229" s="581"/>
      <c r="Q229" s="578"/>
      <c r="R229" s="578"/>
      <c r="S229" s="578"/>
      <c r="T229" s="578"/>
      <c r="U229" s="574"/>
      <c r="V229" s="574"/>
      <c r="W229" s="574"/>
      <c r="X229" s="443"/>
      <c r="Y229" s="443"/>
      <c r="Z229" s="443"/>
      <c r="AA229" s="443"/>
    </row>
    <row r="230" spans="1:27" ht="15.75">
      <c r="A230" s="580" t="s">
        <v>2713</v>
      </c>
      <c r="B230" s="581"/>
      <c r="C230" s="581"/>
      <c r="D230" s="576"/>
      <c r="E230" s="571"/>
      <c r="F230" s="571"/>
      <c r="G230" s="572" t="s">
        <v>150</v>
      </c>
      <c r="H230" s="581"/>
      <c r="I230" s="580" t="s">
        <v>2714</v>
      </c>
      <c r="J230" s="576"/>
      <c r="K230" s="578"/>
      <c r="L230" s="579"/>
      <c r="M230" s="574"/>
      <c r="N230" s="574"/>
      <c r="O230" s="572" t="s">
        <v>150</v>
      </c>
      <c r="P230" s="581"/>
      <c r="Q230" s="582" t="s">
        <v>2704</v>
      </c>
      <c r="R230" s="578"/>
      <c r="S230" s="578"/>
      <c r="T230" s="578"/>
      <c r="U230" s="574"/>
      <c r="V230" s="574"/>
      <c r="W230" s="572" t="s">
        <v>150</v>
      </c>
      <c r="X230" s="443"/>
      <c r="Y230" s="443"/>
      <c r="Z230" s="443"/>
      <c r="AA230" s="443"/>
    </row>
    <row r="231" spans="1:27" ht="15.75">
      <c r="A231" s="585" t="s">
        <v>2918</v>
      </c>
      <c r="B231" s="581"/>
      <c r="C231" s="581"/>
      <c r="D231" s="576"/>
      <c r="E231" s="571"/>
      <c r="F231" s="571"/>
      <c r="G231" s="573"/>
      <c r="H231" s="581"/>
      <c r="I231" s="585" t="s">
        <v>2923</v>
      </c>
      <c r="J231" s="576"/>
      <c r="K231" s="578"/>
      <c r="L231" s="579"/>
      <c r="M231" s="571"/>
      <c r="N231" s="571"/>
      <c r="O231" s="574"/>
      <c r="P231" s="581"/>
      <c r="Q231" s="585" t="s">
        <v>2927</v>
      </c>
      <c r="R231" s="578"/>
      <c r="S231" s="578"/>
      <c r="T231" s="578"/>
      <c r="U231" s="571"/>
      <c r="V231" s="571"/>
      <c r="W231" s="574"/>
      <c r="X231" s="443"/>
      <c r="Y231" s="443"/>
      <c r="Z231" s="443"/>
      <c r="AA231" s="443"/>
    </row>
    <row r="232" spans="1:27" ht="15.75">
      <c r="A232" s="585" t="s">
        <v>2919</v>
      </c>
      <c r="B232" s="581"/>
      <c r="C232" s="581"/>
      <c r="D232" s="576"/>
      <c r="E232" s="571"/>
      <c r="F232" s="571"/>
      <c r="G232" s="573"/>
      <c r="H232" s="581"/>
      <c r="I232" s="585" t="s">
        <v>2924</v>
      </c>
      <c r="J232" s="576"/>
      <c r="K232" s="578"/>
      <c r="L232" s="579"/>
      <c r="M232" s="571"/>
      <c r="N232" s="571"/>
      <c r="O232" s="574"/>
      <c r="P232" s="581"/>
      <c r="Q232" s="585" t="s">
        <v>2928</v>
      </c>
      <c r="R232" s="578"/>
      <c r="S232" s="578"/>
      <c r="T232" s="578"/>
      <c r="U232" s="571"/>
      <c r="V232" s="571"/>
      <c r="W232" s="574"/>
      <c r="X232" s="443"/>
      <c r="Y232" s="443"/>
      <c r="Z232" s="443"/>
      <c r="AA232" s="443"/>
    </row>
    <row r="233" spans="1:27" ht="15.75">
      <c r="A233" s="585" t="s">
        <v>2920</v>
      </c>
      <c r="B233" s="581"/>
      <c r="C233" s="581"/>
      <c r="D233" s="576"/>
      <c r="E233" s="571"/>
      <c r="F233" s="571"/>
      <c r="G233" s="573"/>
      <c r="H233" s="581"/>
      <c r="I233" s="585" t="s">
        <v>2925</v>
      </c>
      <c r="J233" s="576"/>
      <c r="K233" s="578"/>
      <c r="L233" s="579"/>
      <c r="M233" s="571"/>
      <c r="N233" s="571"/>
      <c r="O233" s="574"/>
      <c r="P233" s="581"/>
      <c r="Q233" s="585" t="s">
        <v>2929</v>
      </c>
      <c r="R233" s="578"/>
      <c r="S233" s="578"/>
      <c r="T233" s="578"/>
      <c r="U233" s="571"/>
      <c r="V233" s="571"/>
      <c r="W233" s="573"/>
      <c r="X233" s="443"/>
      <c r="Y233" s="443"/>
      <c r="Z233" s="443"/>
      <c r="AA233" s="443"/>
    </row>
    <row r="234" spans="1:27" ht="15.75">
      <c r="A234" s="585" t="s">
        <v>2921</v>
      </c>
      <c r="B234" s="581"/>
      <c r="C234" s="581"/>
      <c r="D234" s="576"/>
      <c r="E234" s="571"/>
      <c r="F234" s="571"/>
      <c r="G234" s="573"/>
      <c r="H234" s="581"/>
      <c r="I234" s="585" t="s">
        <v>2603</v>
      </c>
      <c r="J234" s="576"/>
      <c r="K234" s="578"/>
      <c r="L234" s="579"/>
      <c r="M234" s="571"/>
      <c r="N234" s="571"/>
      <c r="O234" s="573"/>
      <c r="P234" s="581"/>
      <c r="Q234" s="585" t="s">
        <v>2930</v>
      </c>
      <c r="R234" s="578"/>
      <c r="S234" s="578"/>
      <c r="T234" s="578"/>
      <c r="U234" s="571"/>
      <c r="V234" s="571"/>
      <c r="W234" s="574"/>
      <c r="X234" s="443"/>
      <c r="Y234" s="443"/>
      <c r="Z234" s="443"/>
      <c r="AA234" s="443"/>
    </row>
    <row r="235" spans="1:27" ht="15.75">
      <c r="A235" s="585" t="s">
        <v>2922</v>
      </c>
      <c r="B235" s="581"/>
      <c r="C235" s="581"/>
      <c r="D235" s="576"/>
      <c r="E235" s="571"/>
      <c r="F235" s="571"/>
      <c r="G235" s="574"/>
      <c r="H235" s="576"/>
      <c r="I235" s="585" t="s">
        <v>2926</v>
      </c>
      <c r="J235" s="576"/>
      <c r="K235" s="578"/>
      <c r="L235" s="579"/>
      <c r="M235" s="571"/>
      <c r="N235" s="571"/>
      <c r="O235" s="574"/>
      <c r="P235" s="578"/>
      <c r="Q235" s="585" t="s">
        <v>2931</v>
      </c>
      <c r="R235" s="578"/>
      <c r="S235" s="578"/>
      <c r="T235" s="578"/>
      <c r="U235" s="571"/>
      <c r="V235" s="571"/>
      <c r="W235" s="574"/>
      <c r="X235" s="459"/>
      <c r="Y235" s="443"/>
      <c r="Z235" s="443"/>
      <c r="AA235" s="443"/>
    </row>
    <row r="236" spans="1:27" ht="15.75">
      <c r="A236" s="583"/>
      <c r="B236" s="581"/>
      <c r="C236" s="581"/>
      <c r="D236" s="576"/>
      <c r="E236" s="571"/>
      <c r="F236" s="571"/>
      <c r="G236" s="571"/>
      <c r="H236" s="576"/>
      <c r="I236" s="575"/>
      <c r="J236" s="576"/>
      <c r="K236" s="578"/>
      <c r="L236" s="579"/>
      <c r="M236" s="586"/>
      <c r="N236" s="574"/>
      <c r="O236" s="574"/>
      <c r="P236" s="578"/>
      <c r="Q236" s="575"/>
      <c r="R236" s="578"/>
      <c r="S236" s="578"/>
      <c r="T236" s="578"/>
      <c r="U236" s="574"/>
      <c r="V236" s="574"/>
      <c r="W236" s="574"/>
      <c r="X236" s="459"/>
      <c r="Y236" s="443"/>
      <c r="Z236" s="443"/>
      <c r="AA236" s="443"/>
    </row>
    <row r="237" spans="1:27" ht="15.75">
      <c r="A237" s="580" t="s">
        <v>195</v>
      </c>
      <c r="B237" s="581"/>
      <c r="C237" s="581"/>
      <c r="D237" s="576"/>
      <c r="E237" s="571"/>
      <c r="F237" s="571"/>
      <c r="G237" s="572" t="s">
        <v>150</v>
      </c>
      <c r="H237" s="581"/>
      <c r="I237" s="580" t="s">
        <v>196</v>
      </c>
      <c r="J237" s="576"/>
      <c r="K237" s="578"/>
      <c r="L237" s="579"/>
      <c r="M237" s="574"/>
      <c r="N237" s="574"/>
      <c r="O237" s="572" t="s">
        <v>150</v>
      </c>
      <c r="P237" s="581"/>
      <c r="Q237" s="582" t="s">
        <v>197</v>
      </c>
      <c r="R237" s="578"/>
      <c r="S237" s="578"/>
      <c r="T237" s="578"/>
      <c r="U237" s="574"/>
      <c r="V237" s="574"/>
      <c r="W237" s="572" t="s">
        <v>150</v>
      </c>
      <c r="X237" s="459"/>
      <c r="Y237" s="443"/>
      <c r="Z237" s="443"/>
      <c r="AA237" s="443"/>
    </row>
    <row r="238" spans="1:27" ht="15.75">
      <c r="A238" s="585" t="s">
        <v>2932</v>
      </c>
      <c r="B238" s="581"/>
      <c r="C238" s="581"/>
      <c r="D238" s="576"/>
      <c r="E238" s="571"/>
      <c r="F238" s="571"/>
      <c r="G238" s="573"/>
      <c r="H238" s="581"/>
      <c r="I238" s="585" t="s">
        <v>2937</v>
      </c>
      <c r="J238" s="576"/>
      <c r="K238" s="578"/>
      <c r="L238" s="579"/>
      <c r="M238" s="571"/>
      <c r="N238" s="571"/>
      <c r="O238" s="574"/>
      <c r="P238" s="581"/>
      <c r="Q238" s="585" t="s">
        <v>2942</v>
      </c>
      <c r="R238" s="578"/>
      <c r="S238" s="578"/>
      <c r="T238" s="578"/>
      <c r="U238" s="571"/>
      <c r="V238" s="571"/>
      <c r="W238" s="574"/>
      <c r="X238" s="459"/>
      <c r="Y238" s="443"/>
      <c r="Z238" s="443"/>
      <c r="AA238" s="443"/>
    </row>
    <row r="239" spans="1:27" ht="15.75">
      <c r="A239" s="585" t="s">
        <v>2933</v>
      </c>
      <c r="B239" s="581"/>
      <c r="C239" s="581"/>
      <c r="D239" s="576"/>
      <c r="E239" s="571"/>
      <c r="F239" s="571"/>
      <c r="G239" s="573"/>
      <c r="H239" s="581"/>
      <c r="I239" s="585" t="s">
        <v>2938</v>
      </c>
      <c r="J239" s="576"/>
      <c r="K239" s="578"/>
      <c r="L239" s="579"/>
      <c r="M239" s="571"/>
      <c r="N239" s="571"/>
      <c r="O239" s="573"/>
      <c r="P239" s="581"/>
      <c r="Q239" s="585" t="s">
        <v>2943</v>
      </c>
      <c r="R239" s="578"/>
      <c r="S239" s="578"/>
      <c r="T239" s="578"/>
      <c r="U239" s="571"/>
      <c r="V239" s="571"/>
      <c r="W239" s="573"/>
      <c r="X239" s="459"/>
      <c r="Y239" s="443"/>
      <c r="Z239" s="443"/>
      <c r="AA239" s="443"/>
    </row>
    <row r="240" spans="1:27" ht="15.75">
      <c r="A240" s="585" t="s">
        <v>2934</v>
      </c>
      <c r="B240" s="581"/>
      <c r="C240" s="581"/>
      <c r="D240" s="576"/>
      <c r="E240" s="571"/>
      <c r="F240" s="571"/>
      <c r="G240" s="573"/>
      <c r="H240" s="581"/>
      <c r="I240" s="585" t="s">
        <v>2939</v>
      </c>
      <c r="J240" s="576"/>
      <c r="K240" s="578"/>
      <c r="L240" s="579"/>
      <c r="M240" s="571"/>
      <c r="N240" s="571"/>
      <c r="O240" s="574"/>
      <c r="P240" s="581"/>
      <c r="Q240" s="585" t="s">
        <v>2944</v>
      </c>
      <c r="R240" s="578"/>
      <c r="S240" s="578"/>
      <c r="T240" s="578"/>
      <c r="U240" s="571"/>
      <c r="V240" s="571"/>
      <c r="W240" s="573"/>
      <c r="X240" s="459"/>
      <c r="Y240" s="443"/>
      <c r="Z240" s="443"/>
      <c r="AA240" s="443"/>
    </row>
    <row r="241" spans="1:27" ht="15.75">
      <c r="A241" s="585" t="s">
        <v>2935</v>
      </c>
      <c r="B241" s="581"/>
      <c r="C241" s="581"/>
      <c r="D241" s="576"/>
      <c r="E241" s="571"/>
      <c r="F241" s="571"/>
      <c r="G241" s="573"/>
      <c r="H241" s="581"/>
      <c r="I241" s="585" t="s">
        <v>2940</v>
      </c>
      <c r="J241" s="576"/>
      <c r="K241" s="578"/>
      <c r="L241" s="579"/>
      <c r="M241" s="571"/>
      <c r="N241" s="571"/>
      <c r="O241" s="574"/>
      <c r="P241" s="581"/>
      <c r="Q241" s="585" t="s">
        <v>2945</v>
      </c>
      <c r="R241" s="578"/>
      <c r="S241" s="578"/>
      <c r="T241" s="578"/>
      <c r="U241" s="571"/>
      <c r="V241" s="571"/>
      <c r="W241" s="574"/>
      <c r="X241" s="459"/>
      <c r="Y241" s="443"/>
      <c r="Z241" s="443"/>
      <c r="AA241" s="443"/>
    </row>
    <row r="242" spans="1:27" ht="15.75">
      <c r="A242" s="585" t="s">
        <v>2936</v>
      </c>
      <c r="B242" s="581"/>
      <c r="C242" s="581"/>
      <c r="D242" s="576"/>
      <c r="E242" s="571"/>
      <c r="F242" s="571"/>
      <c r="G242" s="573"/>
      <c r="H242" s="581"/>
      <c r="I242" s="585" t="s">
        <v>2941</v>
      </c>
      <c r="J242" s="576"/>
      <c r="K242" s="578"/>
      <c r="L242" s="579"/>
      <c r="M242" s="571"/>
      <c r="N242" s="571"/>
      <c r="O242" s="574"/>
      <c r="P242" s="581"/>
      <c r="Q242" s="585" t="s">
        <v>2946</v>
      </c>
      <c r="R242" s="578"/>
      <c r="S242" s="578"/>
      <c r="T242" s="578"/>
      <c r="U242" s="571"/>
      <c r="V242" s="571"/>
      <c r="W242" s="574"/>
      <c r="X242" s="459"/>
      <c r="Y242" s="443"/>
      <c r="Z242" s="443"/>
      <c r="AA242" s="443"/>
    </row>
    <row r="243" spans="1:27" ht="15.75">
      <c r="A243" s="584"/>
      <c r="B243" s="581"/>
      <c r="C243" s="581"/>
      <c r="D243" s="576"/>
      <c r="E243" s="571"/>
      <c r="F243" s="571"/>
      <c r="G243" s="573"/>
      <c r="H243" s="581"/>
      <c r="I243" s="581"/>
      <c r="J243" s="576"/>
      <c r="K243" s="578"/>
      <c r="L243" s="579"/>
      <c r="M243" s="574"/>
      <c r="N243" s="574"/>
      <c r="O243" s="574"/>
      <c r="P243" s="581"/>
      <c r="Q243" s="576"/>
      <c r="R243" s="578"/>
      <c r="S243" s="578"/>
      <c r="T243" s="578"/>
      <c r="U243" s="574"/>
      <c r="V243" s="574"/>
      <c r="W243" s="574"/>
      <c r="X243" s="459"/>
      <c r="Y243" s="443"/>
      <c r="Z243" s="443"/>
      <c r="AA243" s="443"/>
    </row>
    <row r="244" spans="1:27" ht="15.75">
      <c r="A244" s="580" t="s">
        <v>200</v>
      </c>
      <c r="B244" s="581"/>
      <c r="C244" s="581"/>
      <c r="D244" s="576"/>
      <c r="E244" s="571"/>
      <c r="F244" s="571"/>
      <c r="G244" s="572" t="s">
        <v>150</v>
      </c>
      <c r="H244" s="581"/>
      <c r="I244" s="580" t="s">
        <v>199</v>
      </c>
      <c r="J244" s="576"/>
      <c r="K244" s="578"/>
      <c r="L244" s="579"/>
      <c r="M244" s="574"/>
      <c r="N244" s="574"/>
      <c r="O244" s="572" t="s">
        <v>150</v>
      </c>
      <c r="P244" s="581"/>
      <c r="Q244" s="582" t="s">
        <v>2781</v>
      </c>
      <c r="R244" s="578"/>
      <c r="S244" s="578"/>
      <c r="T244" s="578"/>
      <c r="U244" s="574"/>
      <c r="V244" s="574"/>
      <c r="W244" s="572" t="s">
        <v>150</v>
      </c>
      <c r="X244" s="459"/>
      <c r="Y244" s="443"/>
      <c r="Z244" s="443"/>
      <c r="AA244" s="443"/>
    </row>
    <row r="245" spans="1:27" ht="15.75">
      <c r="A245" s="585" t="s">
        <v>2947</v>
      </c>
      <c r="B245" s="581"/>
      <c r="C245" s="581"/>
      <c r="D245" s="576"/>
      <c r="E245" s="571"/>
      <c r="F245" s="571"/>
      <c r="G245" s="573"/>
      <c r="H245" s="581"/>
      <c r="I245" s="585" t="s">
        <v>2952</v>
      </c>
      <c r="J245" s="576"/>
      <c r="K245" s="578"/>
      <c r="L245" s="579"/>
      <c r="M245" s="571"/>
      <c r="N245" s="571"/>
      <c r="O245" s="574"/>
      <c r="P245" s="581"/>
      <c r="Q245" s="585" t="s">
        <v>2957</v>
      </c>
      <c r="R245" s="578"/>
      <c r="S245" s="578"/>
      <c r="T245" s="578"/>
      <c r="U245" s="571"/>
      <c r="V245" s="571"/>
      <c r="W245" s="573"/>
      <c r="X245" s="459"/>
      <c r="Y245" s="443"/>
      <c r="Z245" s="443"/>
      <c r="AA245" s="443"/>
    </row>
    <row r="246" spans="1:27" ht="15.75">
      <c r="A246" s="585" t="s">
        <v>2948</v>
      </c>
      <c r="B246" s="581"/>
      <c r="C246" s="581"/>
      <c r="D246" s="576"/>
      <c r="E246" s="571"/>
      <c r="F246" s="571"/>
      <c r="G246" s="573"/>
      <c r="H246" s="581"/>
      <c r="I246" s="585" t="s">
        <v>2953</v>
      </c>
      <c r="J246" s="576"/>
      <c r="K246" s="578"/>
      <c r="L246" s="579"/>
      <c r="M246" s="571"/>
      <c r="N246" s="571"/>
      <c r="O246" s="573"/>
      <c r="P246" s="581"/>
      <c r="Q246" s="585" t="s">
        <v>2958</v>
      </c>
      <c r="R246" s="578"/>
      <c r="S246" s="578"/>
      <c r="T246" s="578"/>
      <c r="U246" s="571"/>
      <c r="V246" s="571"/>
      <c r="W246" s="573"/>
      <c r="X246" s="459"/>
      <c r="Y246" s="443"/>
      <c r="Z246" s="443"/>
      <c r="AA246" s="443"/>
    </row>
    <row r="247" spans="1:27" ht="15.75">
      <c r="A247" s="585" t="s">
        <v>2949</v>
      </c>
      <c r="B247" s="581"/>
      <c r="C247" s="581"/>
      <c r="D247" s="576"/>
      <c r="E247" s="571"/>
      <c r="F247" s="571"/>
      <c r="G247" s="573"/>
      <c r="H247" s="581"/>
      <c r="I247" s="585" t="s">
        <v>2954</v>
      </c>
      <c r="J247" s="576"/>
      <c r="K247" s="578"/>
      <c r="L247" s="579"/>
      <c r="M247" s="571"/>
      <c r="N247" s="571"/>
      <c r="O247" s="573"/>
      <c r="P247" s="581"/>
      <c r="Q247" s="585" t="s">
        <v>2959</v>
      </c>
      <c r="R247" s="578"/>
      <c r="S247" s="578"/>
      <c r="T247" s="578"/>
      <c r="U247" s="571"/>
      <c r="V247" s="571"/>
      <c r="W247" s="573"/>
      <c r="X247" s="459"/>
      <c r="Y247" s="443"/>
      <c r="Z247" s="443"/>
      <c r="AA247" s="443"/>
    </row>
    <row r="248" spans="1:27" ht="15.75">
      <c r="A248" s="585" t="s">
        <v>2950</v>
      </c>
      <c r="B248" s="581"/>
      <c r="C248" s="581"/>
      <c r="D248" s="576"/>
      <c r="E248" s="571"/>
      <c r="F248" s="571"/>
      <c r="G248" s="573"/>
      <c r="H248" s="581"/>
      <c r="I248" s="585" t="s">
        <v>2955</v>
      </c>
      <c r="J248" s="576"/>
      <c r="K248" s="578"/>
      <c r="L248" s="579"/>
      <c r="M248" s="571"/>
      <c r="N248" s="571"/>
      <c r="O248" s="573"/>
      <c r="P248" s="581"/>
      <c r="Q248" s="585" t="s">
        <v>2960</v>
      </c>
      <c r="R248" s="578"/>
      <c r="S248" s="578"/>
      <c r="T248" s="578"/>
      <c r="U248" s="571"/>
      <c r="V248" s="571"/>
      <c r="W248" s="573"/>
      <c r="X248" s="459"/>
      <c r="Y248" s="443"/>
      <c r="Z248" s="443"/>
      <c r="AA248" s="443"/>
    </row>
    <row r="249" spans="1:27" ht="15.75">
      <c r="A249" s="585" t="s">
        <v>2951</v>
      </c>
      <c r="B249" s="581"/>
      <c r="C249" s="581"/>
      <c r="D249" s="576"/>
      <c r="E249" s="571"/>
      <c r="F249" s="571"/>
      <c r="G249" s="574"/>
      <c r="H249" s="581"/>
      <c r="I249" s="585" t="s">
        <v>2956</v>
      </c>
      <c r="J249" s="576"/>
      <c r="K249" s="578"/>
      <c r="L249" s="579"/>
      <c r="M249" s="571"/>
      <c r="N249" s="571"/>
      <c r="O249" s="574"/>
      <c r="P249" s="581"/>
      <c r="Q249" s="585" t="s">
        <v>2961</v>
      </c>
      <c r="R249" s="578"/>
      <c r="S249" s="578"/>
      <c r="T249" s="578"/>
      <c r="U249" s="571"/>
      <c r="V249" s="571"/>
      <c r="W249" s="574"/>
      <c r="X249" s="459"/>
      <c r="Y249" s="443"/>
      <c r="Z249" s="443"/>
      <c r="AA249" s="443"/>
    </row>
    <row r="250" spans="1:27" ht="15.75">
      <c r="A250" s="584"/>
      <c r="B250" s="581"/>
      <c r="C250" s="581"/>
      <c r="D250" s="576"/>
      <c r="E250" s="571"/>
      <c r="F250" s="571"/>
      <c r="G250" s="571"/>
      <c r="H250" s="581"/>
      <c r="I250" s="576"/>
      <c r="J250" s="576"/>
      <c r="K250" s="578"/>
      <c r="L250" s="579"/>
      <c r="M250" s="574"/>
      <c r="N250" s="574"/>
      <c r="O250" s="574"/>
      <c r="P250" s="581"/>
      <c r="Q250" s="578"/>
      <c r="R250" s="578"/>
      <c r="S250" s="578"/>
      <c r="T250" s="578"/>
      <c r="U250" s="574"/>
      <c r="V250" s="574"/>
      <c r="W250" s="574"/>
      <c r="X250" s="459"/>
      <c r="Y250" s="443"/>
      <c r="Z250" s="443"/>
      <c r="AA250" s="443"/>
    </row>
    <row r="251" spans="1:27" ht="15.75">
      <c r="A251" s="580" t="s">
        <v>176</v>
      </c>
      <c r="B251" s="581"/>
      <c r="C251" s="581"/>
      <c r="D251" s="576"/>
      <c r="E251" s="571"/>
      <c r="F251" s="571"/>
      <c r="G251" s="572" t="s">
        <v>150</v>
      </c>
      <c r="H251" s="581"/>
      <c r="I251" s="580" t="s">
        <v>201</v>
      </c>
      <c r="J251" s="576"/>
      <c r="K251" s="578"/>
      <c r="L251" s="579"/>
      <c r="M251" s="574"/>
      <c r="N251" s="574"/>
      <c r="O251" s="572" t="s">
        <v>150</v>
      </c>
      <c r="P251" s="581"/>
      <c r="Q251" s="582" t="s">
        <v>202</v>
      </c>
      <c r="R251" s="578"/>
      <c r="S251" s="578"/>
      <c r="T251" s="578"/>
      <c r="U251" s="574"/>
      <c r="V251" s="574"/>
      <c r="W251" s="572" t="s">
        <v>150</v>
      </c>
      <c r="X251" s="459"/>
      <c r="Y251" s="443"/>
      <c r="Z251" s="443"/>
      <c r="AA251" s="443"/>
    </row>
    <row r="252" spans="1:27" ht="15.75">
      <c r="A252" s="585" t="s">
        <v>2962</v>
      </c>
      <c r="B252" s="581"/>
      <c r="C252" s="581"/>
      <c r="D252" s="576"/>
      <c r="E252" s="571"/>
      <c r="F252" s="571"/>
      <c r="G252" s="573"/>
      <c r="H252" s="581"/>
      <c r="I252" s="585" t="s">
        <v>2967</v>
      </c>
      <c r="J252" s="576"/>
      <c r="K252" s="578"/>
      <c r="L252" s="579"/>
      <c r="M252" s="571"/>
      <c r="N252" s="571"/>
      <c r="O252" s="574"/>
      <c r="P252" s="581"/>
      <c r="Q252" s="585" t="s">
        <v>2972</v>
      </c>
      <c r="R252" s="578"/>
      <c r="S252" s="578"/>
      <c r="T252" s="578"/>
      <c r="U252" s="571"/>
      <c r="V252" s="571"/>
      <c r="W252" s="574"/>
      <c r="X252" s="459"/>
      <c r="Y252" s="443"/>
      <c r="Z252" s="443"/>
      <c r="AA252" s="443"/>
    </row>
    <row r="253" spans="1:27" ht="15.75">
      <c r="A253" s="585" t="s">
        <v>2963</v>
      </c>
      <c r="B253" s="581"/>
      <c r="C253" s="581"/>
      <c r="D253" s="576"/>
      <c r="E253" s="571"/>
      <c r="F253" s="571"/>
      <c r="G253" s="573"/>
      <c r="H253" s="581"/>
      <c r="I253" s="585" t="s">
        <v>2968</v>
      </c>
      <c r="J253" s="576"/>
      <c r="K253" s="578"/>
      <c r="L253" s="579"/>
      <c r="M253" s="571"/>
      <c r="N253" s="571"/>
      <c r="O253" s="574"/>
      <c r="P253" s="581"/>
      <c r="Q253" s="585" t="s">
        <v>2973</v>
      </c>
      <c r="R253" s="578"/>
      <c r="S253" s="578"/>
      <c r="T253" s="578"/>
      <c r="U253" s="571"/>
      <c r="V253" s="571"/>
      <c r="W253" s="574"/>
      <c r="X253" s="459"/>
      <c r="Y253" s="443"/>
      <c r="Z253" s="443"/>
      <c r="AA253" s="443"/>
    </row>
    <row r="254" spans="1:27" ht="15.75">
      <c r="A254" s="585" t="s">
        <v>2964</v>
      </c>
      <c r="B254" s="581"/>
      <c r="C254" s="581"/>
      <c r="D254" s="576"/>
      <c r="E254" s="571"/>
      <c r="F254" s="571"/>
      <c r="G254" s="573"/>
      <c r="H254" s="581"/>
      <c r="I254" s="585" t="s">
        <v>2969</v>
      </c>
      <c r="J254" s="576"/>
      <c r="K254" s="578"/>
      <c r="L254" s="579"/>
      <c r="M254" s="571"/>
      <c r="N254" s="571"/>
      <c r="O254" s="574"/>
      <c r="P254" s="581"/>
      <c r="Q254" s="585" t="s">
        <v>2974</v>
      </c>
      <c r="R254" s="578"/>
      <c r="S254" s="578"/>
      <c r="T254" s="578"/>
      <c r="U254" s="571"/>
      <c r="V254" s="571"/>
      <c r="W254" s="573"/>
      <c r="X254" s="459"/>
      <c r="Y254" s="443"/>
      <c r="Z254" s="443"/>
      <c r="AA254" s="443"/>
    </row>
    <row r="255" spans="1:27" ht="15.75">
      <c r="A255" s="585" t="s">
        <v>2965</v>
      </c>
      <c r="B255" s="581"/>
      <c r="C255" s="581"/>
      <c r="D255" s="576"/>
      <c r="E255" s="571"/>
      <c r="F255" s="571"/>
      <c r="G255" s="573"/>
      <c r="H255" s="581"/>
      <c r="I255" s="585" t="s">
        <v>2970</v>
      </c>
      <c r="J255" s="576"/>
      <c r="K255" s="578"/>
      <c r="L255" s="579"/>
      <c r="M255" s="571"/>
      <c r="N255" s="571"/>
      <c r="O255" s="573"/>
      <c r="P255" s="581"/>
      <c r="Q255" s="585" t="s">
        <v>2975</v>
      </c>
      <c r="R255" s="578"/>
      <c r="S255" s="578"/>
      <c r="T255" s="578"/>
      <c r="U255" s="571"/>
      <c r="V255" s="571"/>
      <c r="W255" s="574"/>
      <c r="X255" s="459"/>
      <c r="Y255" s="443"/>
      <c r="Z255" s="443"/>
      <c r="AA255" s="443"/>
    </row>
    <row r="256" spans="1:27" ht="15.75">
      <c r="A256" s="585" t="s">
        <v>2966</v>
      </c>
      <c r="B256" s="581"/>
      <c r="C256" s="581"/>
      <c r="D256" s="576"/>
      <c r="E256" s="571"/>
      <c r="F256" s="571"/>
      <c r="G256" s="574"/>
      <c r="H256" s="576"/>
      <c r="I256" s="585" t="s">
        <v>2971</v>
      </c>
      <c r="J256" s="576"/>
      <c r="K256" s="578"/>
      <c r="L256" s="579"/>
      <c r="M256" s="571"/>
      <c r="N256" s="571"/>
      <c r="O256" s="574"/>
      <c r="P256" s="578"/>
      <c r="Q256" s="585" t="s">
        <v>2976</v>
      </c>
      <c r="R256" s="578"/>
      <c r="S256" s="578"/>
      <c r="T256" s="578"/>
      <c r="U256" s="571"/>
      <c r="V256" s="571"/>
      <c r="W256" s="574"/>
      <c r="X256" s="459"/>
      <c r="Y256" s="443"/>
      <c r="Z256" s="443"/>
      <c r="AA256" s="443"/>
    </row>
    <row r="257" spans="1:27" ht="15.75">
      <c r="A257" s="569"/>
      <c r="B257" s="443"/>
      <c r="C257" s="443"/>
      <c r="D257" s="552"/>
      <c r="E257" s="552"/>
      <c r="F257" s="552"/>
      <c r="G257" s="552"/>
      <c r="H257" s="552"/>
      <c r="I257" s="570"/>
      <c r="J257" s="552"/>
      <c r="K257" s="459"/>
      <c r="L257" s="553"/>
      <c r="M257" s="443"/>
      <c r="N257" s="459"/>
      <c r="O257" s="459"/>
      <c r="P257" s="459"/>
      <c r="Q257" s="570"/>
      <c r="R257" s="459"/>
      <c r="S257" s="459"/>
      <c r="T257" s="459"/>
      <c r="U257" s="459"/>
      <c r="V257" s="459"/>
      <c r="W257" s="459"/>
      <c r="X257" s="459"/>
      <c r="Y257" s="443"/>
      <c r="Z257" s="443"/>
      <c r="AA257" s="443"/>
    </row>
    <row r="258" spans="1:27" ht="15.75">
      <c r="A258" s="569"/>
      <c r="B258" s="443"/>
      <c r="C258" s="443"/>
      <c r="D258" s="552"/>
      <c r="E258" s="552"/>
      <c r="F258" s="552"/>
      <c r="G258" s="552"/>
      <c r="H258" s="552"/>
      <c r="I258" s="570"/>
      <c r="J258" s="552"/>
      <c r="K258" s="459"/>
      <c r="L258" s="553"/>
      <c r="M258" s="443"/>
      <c r="N258" s="459"/>
      <c r="O258" s="459"/>
      <c r="P258" s="459"/>
      <c r="Q258" s="570"/>
      <c r="R258" s="459"/>
      <c r="S258" s="459"/>
      <c r="T258" s="459"/>
      <c r="U258" s="459"/>
      <c r="V258" s="459"/>
      <c r="W258" s="459"/>
      <c r="X258" s="459"/>
      <c r="Y258" s="443"/>
      <c r="Z258" s="443"/>
      <c r="AA258" s="443"/>
    </row>
    <row r="259" spans="1:27" ht="16.5" thickBot="1">
      <c r="A259" s="554"/>
      <c r="B259" s="443"/>
      <c r="C259" s="443"/>
      <c r="D259" s="568" t="s">
        <v>2696</v>
      </c>
      <c r="E259" s="568" t="s">
        <v>2697</v>
      </c>
      <c r="F259" s="568" t="s">
        <v>2698</v>
      </c>
      <c r="G259" s="568" t="s">
        <v>2700</v>
      </c>
      <c r="H259" s="568" t="s">
        <v>2699</v>
      </c>
      <c r="I259" s="568" t="s">
        <v>2701</v>
      </c>
      <c r="J259" s="568" t="s">
        <v>2702</v>
      </c>
      <c r="K259" s="568" t="s">
        <v>2703</v>
      </c>
      <c r="L259" s="568" t="s">
        <v>2704</v>
      </c>
      <c r="M259" s="568" t="s">
        <v>2705</v>
      </c>
      <c r="N259" s="568" t="s">
        <v>2706</v>
      </c>
      <c r="O259" s="568" t="s">
        <v>2707</v>
      </c>
      <c r="P259" s="568" t="s">
        <v>2708</v>
      </c>
      <c r="Q259" s="568" t="s">
        <v>2709</v>
      </c>
      <c r="R259" s="568" t="s">
        <v>2606</v>
      </c>
      <c r="S259" s="568" t="s">
        <v>2710</v>
      </c>
      <c r="T259" s="568" t="s">
        <v>2711</v>
      </c>
      <c r="U259" s="568" t="s">
        <v>2598</v>
      </c>
      <c r="V259" s="453" t="s">
        <v>40</v>
      </c>
      <c r="W259" s="459"/>
      <c r="X259" s="459"/>
      <c r="Y259" s="459"/>
      <c r="Z259" s="459"/>
      <c r="AA259" s="443"/>
    </row>
    <row r="260" spans="1:27" ht="16.5" thickBot="1">
      <c r="A260" s="546" t="s">
        <v>3099</v>
      </c>
      <c r="B260" s="443"/>
      <c r="C260" s="443"/>
      <c r="D260" s="718">
        <v>3</v>
      </c>
      <c r="E260" s="558">
        <v>2</v>
      </c>
      <c r="F260" s="552"/>
      <c r="G260" s="552"/>
      <c r="H260" s="552"/>
      <c r="I260" s="552"/>
      <c r="J260" s="552"/>
      <c r="K260" s="552"/>
      <c r="L260" s="459"/>
      <c r="M260" s="443"/>
      <c r="N260" s="443"/>
      <c r="O260" s="443"/>
      <c r="P260" s="459"/>
      <c r="Q260" s="459"/>
      <c r="R260" s="464"/>
      <c r="S260" s="459"/>
      <c r="T260" s="459"/>
      <c r="U260" s="459"/>
      <c r="V260" s="559">
        <f>SUM(D260:U260)</f>
        <v>5</v>
      </c>
      <c r="W260" s="313">
        <f>$V$213</f>
        <v>891.29999999999973</v>
      </c>
      <c r="X260" s="461" t="s">
        <v>75</v>
      </c>
      <c r="Y260" s="459"/>
      <c r="Z260" s="459"/>
      <c r="AA260" s="443"/>
    </row>
    <row r="261" spans="1:27" ht="16.5" thickBot="1">
      <c r="A261" s="546" t="s">
        <v>3097</v>
      </c>
      <c r="B261" s="443"/>
      <c r="C261" s="443"/>
      <c r="D261" s="558">
        <v>3</v>
      </c>
      <c r="E261" s="558">
        <v>2</v>
      </c>
      <c r="F261" s="558"/>
      <c r="G261" s="558"/>
      <c r="H261" s="558"/>
      <c r="I261" s="558"/>
      <c r="J261" s="558"/>
      <c r="K261" s="558"/>
      <c r="L261" s="558"/>
      <c r="M261" s="443"/>
      <c r="N261" s="443"/>
      <c r="O261" s="443"/>
      <c r="P261" s="459"/>
      <c r="Q261" s="459"/>
      <c r="R261" s="464"/>
      <c r="S261" s="459"/>
      <c r="T261" s="459"/>
      <c r="U261" s="459"/>
      <c r="V261" s="559">
        <f>SUM(D261:U261)</f>
        <v>5</v>
      </c>
      <c r="W261" s="313">
        <f>$V$211</f>
        <v>587.45000000000039</v>
      </c>
      <c r="X261" s="461" t="s">
        <v>76</v>
      </c>
      <c r="Y261" s="459"/>
      <c r="Z261" s="459"/>
      <c r="AA261" s="443"/>
    </row>
    <row r="262" spans="1:27" ht="16.5" thickBot="1">
      <c r="A262" s="546" t="s">
        <v>3092</v>
      </c>
      <c r="B262" s="443"/>
      <c r="C262" s="443"/>
      <c r="D262" s="558">
        <v>3</v>
      </c>
      <c r="E262" s="558">
        <v>1</v>
      </c>
      <c r="F262" s="558"/>
      <c r="G262" s="558"/>
      <c r="H262" s="558"/>
      <c r="I262" s="558"/>
      <c r="J262" s="558"/>
      <c r="K262" s="558"/>
      <c r="L262" s="558"/>
      <c r="M262" s="443"/>
      <c r="N262" s="443"/>
      <c r="O262" s="443"/>
      <c r="P262" s="459"/>
      <c r="Q262" s="459"/>
      <c r="R262" s="464"/>
      <c r="S262" s="459"/>
      <c r="T262" s="459"/>
      <c r="U262" s="459"/>
      <c r="V262" s="559">
        <f>SUM(D262:U262)</f>
        <v>4</v>
      </c>
      <c r="W262" s="313">
        <f>$V$205</f>
        <v>886.60000000000082</v>
      </c>
      <c r="X262" s="461" t="s">
        <v>77</v>
      </c>
      <c r="Y262" s="459"/>
      <c r="Z262" s="459"/>
      <c r="AA262" s="443"/>
    </row>
    <row r="263" spans="1:27" ht="15.75">
      <c r="A263" s="589" t="s">
        <v>3100</v>
      </c>
      <c r="B263" s="590"/>
      <c r="C263" s="590"/>
      <c r="D263" s="591">
        <v>1</v>
      </c>
      <c r="E263" s="591">
        <v>3</v>
      </c>
      <c r="F263" s="591"/>
      <c r="G263" s="591"/>
      <c r="H263" s="591"/>
      <c r="I263" s="591"/>
      <c r="J263" s="591"/>
      <c r="K263" s="591"/>
      <c r="L263" s="591"/>
      <c r="M263" s="590"/>
      <c r="N263" s="590"/>
      <c r="O263" s="590"/>
      <c r="P263" s="592"/>
      <c r="Q263" s="592"/>
      <c r="R263" s="593"/>
      <c r="S263" s="592"/>
      <c r="T263" s="592"/>
      <c r="U263" s="592"/>
      <c r="V263" s="594">
        <f>SUM(D263:U263)</f>
        <v>4</v>
      </c>
      <c r="W263" s="595">
        <f>$V$210</f>
        <v>830.24999999999989</v>
      </c>
      <c r="X263" s="596" t="s">
        <v>78</v>
      </c>
      <c r="Y263" s="459"/>
      <c r="Z263" s="459"/>
      <c r="AA263" s="443"/>
    </row>
    <row r="264" spans="1:27" ht="16.5" thickBot="1">
      <c r="A264" s="566" t="s">
        <v>3095</v>
      </c>
      <c r="B264" s="443"/>
      <c r="C264" s="443"/>
      <c r="D264" s="558">
        <v>3</v>
      </c>
      <c r="E264" s="558">
        <v>0</v>
      </c>
      <c r="F264" s="558"/>
      <c r="G264" s="558"/>
      <c r="H264" s="558"/>
      <c r="I264" s="558"/>
      <c r="J264" s="558"/>
      <c r="K264" s="558"/>
      <c r="L264" s="558"/>
      <c r="M264" s="443"/>
      <c r="N264" s="443"/>
      <c r="O264" s="443"/>
      <c r="P264" s="459"/>
      <c r="Q264" s="459"/>
      <c r="R264" s="464"/>
      <c r="S264" s="459"/>
      <c r="T264" s="459"/>
      <c r="U264" s="459"/>
      <c r="V264" s="559">
        <f>SUM(D264:U264)</f>
        <v>3</v>
      </c>
      <c r="W264" s="313">
        <f>$V$208</f>
        <v>868.44999999999948</v>
      </c>
      <c r="X264" s="459"/>
      <c r="Y264" s="459"/>
      <c r="Z264" s="459"/>
      <c r="AA264" s="443"/>
    </row>
    <row r="265" spans="1:27" ht="16.5" thickBot="1">
      <c r="A265" s="546" t="s">
        <v>3094</v>
      </c>
      <c r="B265" s="201"/>
      <c r="C265" s="201"/>
      <c r="D265" s="597">
        <v>2</v>
      </c>
      <c r="E265" s="597">
        <v>1</v>
      </c>
      <c r="F265" s="597"/>
      <c r="G265" s="597"/>
      <c r="H265" s="597"/>
      <c r="I265" s="597"/>
      <c r="J265" s="597"/>
      <c r="K265" s="597"/>
      <c r="L265" s="597"/>
      <c r="M265" s="201"/>
      <c r="N265" s="201"/>
      <c r="O265" s="201"/>
      <c r="P265" s="598"/>
      <c r="Q265" s="598"/>
      <c r="R265" s="599"/>
      <c r="S265" s="598"/>
      <c r="T265" s="598"/>
      <c r="U265" s="598"/>
      <c r="V265" s="600">
        <f>SUM(D265:U265)</f>
        <v>3</v>
      </c>
      <c r="W265" s="601">
        <f>$V$207</f>
        <v>681.80000000000018</v>
      </c>
      <c r="X265" s="459"/>
      <c r="Y265" s="459"/>
      <c r="Z265" s="459"/>
      <c r="AA265" s="443"/>
    </row>
    <row r="266" spans="1:27" ht="16.5" thickBot="1">
      <c r="A266" s="546" t="s">
        <v>3091</v>
      </c>
      <c r="B266" s="443"/>
      <c r="C266" s="443"/>
      <c r="D266" s="558">
        <v>0</v>
      </c>
      <c r="E266" s="558">
        <v>3</v>
      </c>
      <c r="F266" s="558"/>
      <c r="G266" s="558"/>
      <c r="H266" s="558"/>
      <c r="I266" s="558"/>
      <c r="J266" s="558"/>
      <c r="K266" s="558"/>
      <c r="L266" s="558"/>
      <c r="M266" s="443"/>
      <c r="N266" s="443"/>
      <c r="O266" s="443"/>
      <c r="P266" s="459"/>
      <c r="Q266" s="459"/>
      <c r="R266" s="464"/>
      <c r="S266" s="459"/>
      <c r="T266" s="459"/>
      <c r="U266" s="459"/>
      <c r="V266" s="559">
        <f>SUM(D266:U266)</f>
        <v>3</v>
      </c>
      <c r="W266" s="313">
        <f>$V$204</f>
        <v>401.00000000000011</v>
      </c>
      <c r="X266" s="459"/>
      <c r="Y266" s="459"/>
      <c r="Z266" s="459"/>
      <c r="AA266" s="443"/>
    </row>
    <row r="267" spans="1:27" ht="16.5" thickBot="1">
      <c r="A267" s="546" t="s">
        <v>3098</v>
      </c>
      <c r="B267" s="443"/>
      <c r="C267" s="443"/>
      <c r="D267" s="558">
        <v>0</v>
      </c>
      <c r="E267" s="558">
        <v>2</v>
      </c>
      <c r="F267" s="558"/>
      <c r="G267" s="558"/>
      <c r="H267" s="558"/>
      <c r="I267" s="558"/>
      <c r="J267" s="558"/>
      <c r="K267" s="558"/>
      <c r="L267" s="558"/>
      <c r="M267" s="443"/>
      <c r="N267" s="443"/>
      <c r="O267" s="443"/>
      <c r="P267" s="459"/>
      <c r="Q267" s="459"/>
      <c r="R267" s="464"/>
      <c r="S267" s="459"/>
      <c r="T267" s="459"/>
      <c r="U267" s="459"/>
      <c r="V267" s="559">
        <f>SUM(D267:U267)</f>
        <v>2</v>
      </c>
      <c r="W267" s="313">
        <f>$V$212</f>
        <v>895.7999999999995</v>
      </c>
      <c r="X267" s="459"/>
      <c r="Y267" s="459"/>
      <c r="Z267" s="459"/>
      <c r="AA267" s="443"/>
    </row>
    <row r="268" spans="1:27" ht="15.75">
      <c r="A268" s="546" t="s">
        <v>3096</v>
      </c>
      <c r="B268" s="443"/>
      <c r="C268" s="443"/>
      <c r="D268" s="558">
        <v>0</v>
      </c>
      <c r="E268" s="558">
        <v>1</v>
      </c>
      <c r="F268" s="558"/>
      <c r="G268" s="558"/>
      <c r="H268" s="558"/>
      <c r="I268" s="558"/>
      <c r="J268" s="558"/>
      <c r="K268" s="558"/>
      <c r="L268" s="558"/>
      <c r="M268" s="443"/>
      <c r="N268" s="443"/>
      <c r="O268" s="443"/>
      <c r="P268" s="459"/>
      <c r="Q268" s="459"/>
      <c r="R268" s="464"/>
      <c r="S268" s="459"/>
      <c r="T268" s="459"/>
      <c r="U268" s="459"/>
      <c r="V268" s="559">
        <f>SUM(D268:U268)</f>
        <v>1</v>
      </c>
      <c r="W268" s="313">
        <f>$V$209</f>
        <v>719.3500000000007</v>
      </c>
      <c r="X268" s="459"/>
      <c r="Y268" s="459"/>
      <c r="Z268" s="459"/>
      <c r="AA268" s="443"/>
    </row>
    <row r="269" spans="1:27" ht="15.75">
      <c r="A269" s="566" t="s">
        <v>3093</v>
      </c>
      <c r="B269" s="443"/>
      <c r="C269" s="443"/>
      <c r="D269" s="558">
        <v>0</v>
      </c>
      <c r="E269" s="558">
        <v>0</v>
      </c>
      <c r="F269" s="558"/>
      <c r="G269" s="558"/>
      <c r="H269" s="558"/>
      <c r="I269" s="558"/>
      <c r="J269" s="558"/>
      <c r="K269" s="558"/>
      <c r="L269" s="558"/>
      <c r="M269" s="443"/>
      <c r="N269" s="443"/>
      <c r="O269" s="443"/>
      <c r="P269" s="459"/>
      <c r="Q269" s="459"/>
      <c r="R269" s="464"/>
      <c r="S269" s="459"/>
      <c r="T269" s="459"/>
      <c r="U269" s="459"/>
      <c r="V269" s="559">
        <f>SUM(D269:U269)</f>
        <v>0</v>
      </c>
      <c r="W269" s="313">
        <f>$V$206</f>
        <v>514.4999999999992</v>
      </c>
      <c r="X269" s="459"/>
      <c r="Y269" s="459"/>
      <c r="Z269" s="459"/>
      <c r="AA269" s="443"/>
    </row>
    <row r="270" spans="1:27" ht="15.75">
      <c r="A270" s="554"/>
      <c r="B270" s="443"/>
      <c r="C270" s="443"/>
      <c r="D270" s="552"/>
      <c r="E270" s="552"/>
      <c r="F270" s="552"/>
      <c r="G270" s="552"/>
      <c r="H270" s="552"/>
      <c r="I270" s="552"/>
      <c r="J270" s="552"/>
      <c r="K270" s="552"/>
      <c r="L270" s="459"/>
      <c r="M270" s="443"/>
      <c r="N270" s="443"/>
      <c r="O270" s="443"/>
      <c r="P270" s="459"/>
      <c r="Q270" s="459"/>
      <c r="R270" s="464"/>
      <c r="S270" s="459"/>
      <c r="T270" s="459"/>
      <c r="U270" s="459"/>
      <c r="V270" s="553"/>
      <c r="W270" s="443"/>
      <c r="X270" s="459"/>
      <c r="Y270" s="459"/>
      <c r="Z270" s="459"/>
      <c r="AA270" s="443"/>
    </row>
    <row r="271" spans="1:27" ht="15.75">
      <c r="A271" s="554"/>
      <c r="B271" s="443"/>
      <c r="C271" s="443"/>
      <c r="D271" s="552"/>
      <c r="E271" s="552"/>
      <c r="F271" s="552"/>
      <c r="G271" s="552"/>
      <c r="H271" s="552"/>
      <c r="I271" s="552"/>
      <c r="J271" s="552"/>
      <c r="K271" s="552"/>
      <c r="L271" s="459"/>
      <c r="M271" s="443"/>
      <c r="N271" s="443"/>
      <c r="O271" s="443"/>
      <c r="P271" s="459"/>
      <c r="Q271" s="459"/>
      <c r="R271" s="464"/>
      <c r="S271" s="459"/>
      <c r="T271" s="459"/>
      <c r="U271" s="459"/>
      <c r="V271" s="553"/>
      <c r="W271" s="560">
        <f>SUM(W260:W269)</f>
        <v>7276.4999999999991</v>
      </c>
      <c r="X271" s="459"/>
      <c r="Y271" s="459"/>
      <c r="Z271" s="459"/>
      <c r="AA271" s="443"/>
    </row>
    <row r="272" spans="1:27" ht="15.75">
      <c r="A272" s="554"/>
      <c r="B272" s="443"/>
      <c r="C272" s="443"/>
      <c r="D272" s="558"/>
      <c r="E272" s="558"/>
      <c r="F272" s="558"/>
      <c r="G272" s="558"/>
      <c r="H272" s="558"/>
      <c r="I272" s="558"/>
      <c r="J272" s="558"/>
      <c r="K272" s="558"/>
      <c r="L272" s="561"/>
      <c r="M272" s="559"/>
      <c r="N272" s="560"/>
      <c r="O272" s="459"/>
      <c r="P272" s="459"/>
      <c r="Q272" s="459"/>
      <c r="R272" s="464"/>
      <c r="S272" s="459"/>
      <c r="T272" s="459"/>
      <c r="U272" s="459"/>
      <c r="V272" s="459"/>
      <c r="W272" s="459"/>
      <c r="X272" s="459"/>
      <c r="Y272" s="459"/>
      <c r="Z272" s="459"/>
      <c r="AA272" s="443"/>
    </row>
    <row r="273" spans="1:27" ht="21" thickBot="1">
      <c r="A273" s="587" t="s">
        <v>2571</v>
      </c>
      <c r="B273" s="588"/>
      <c r="C273" s="443"/>
      <c r="D273" s="568" t="s">
        <v>2696</v>
      </c>
      <c r="E273" s="568" t="s">
        <v>2697</v>
      </c>
      <c r="F273" s="568" t="s">
        <v>2698</v>
      </c>
      <c r="G273" s="568" t="s">
        <v>2700</v>
      </c>
      <c r="H273" s="568" t="s">
        <v>2699</v>
      </c>
      <c r="I273" s="568" t="s">
        <v>2701</v>
      </c>
      <c r="J273" s="568" t="s">
        <v>2702</v>
      </c>
      <c r="K273" s="568" t="s">
        <v>2703</v>
      </c>
      <c r="L273" s="568" t="s">
        <v>2704</v>
      </c>
      <c r="M273" s="568" t="s">
        <v>2705</v>
      </c>
      <c r="N273" s="568" t="s">
        <v>2706</v>
      </c>
      <c r="O273" s="568" t="s">
        <v>2707</v>
      </c>
      <c r="P273" s="568" t="s">
        <v>2708</v>
      </c>
      <c r="Q273" s="568" t="s">
        <v>2709</v>
      </c>
      <c r="R273" s="568" t="s">
        <v>2606</v>
      </c>
      <c r="S273" s="568" t="s">
        <v>2710</v>
      </c>
      <c r="T273" s="568" t="s">
        <v>2711</v>
      </c>
      <c r="U273" s="568" t="s">
        <v>2598</v>
      </c>
      <c r="V273" s="453" t="s">
        <v>40</v>
      </c>
      <c r="W273" s="443"/>
      <c r="X273" s="459"/>
      <c r="Y273" s="459"/>
      <c r="Z273" s="459"/>
      <c r="AA273" s="443"/>
    </row>
    <row r="274" spans="1:27" ht="16.5" thickBot="1">
      <c r="A274" s="546" t="s">
        <v>2245</v>
      </c>
      <c r="B274" s="443"/>
      <c r="C274" s="443"/>
      <c r="D274" s="552">
        <f>'Punten per wedstrijd'!E425</f>
        <v>402.30000000000064</v>
      </c>
      <c r="E274" s="552">
        <f>'Punten per wedstrijd'!E341</f>
        <v>176.00000000000091</v>
      </c>
      <c r="F274" s="552"/>
      <c r="G274" s="552"/>
      <c r="H274" s="552"/>
      <c r="I274" s="552"/>
      <c r="J274" s="552"/>
      <c r="K274" s="552"/>
      <c r="L274" s="552"/>
      <c r="M274" s="552"/>
      <c r="N274" s="552"/>
      <c r="O274" s="552"/>
      <c r="P274" s="552"/>
      <c r="Q274" s="552"/>
      <c r="R274" s="552"/>
      <c r="S274" s="552"/>
      <c r="T274" s="552"/>
      <c r="U274" s="552"/>
      <c r="V274" s="553">
        <f>SUM(D274:U274)</f>
        <v>578.30000000000155</v>
      </c>
      <c r="W274" s="443"/>
      <c r="X274" s="459"/>
      <c r="Y274" s="459"/>
      <c r="Z274" s="459"/>
      <c r="AA274" s="443"/>
    </row>
    <row r="275" spans="1:27" ht="16.5" thickBot="1">
      <c r="A275" s="546" t="s">
        <v>801</v>
      </c>
      <c r="B275" s="443"/>
      <c r="C275" s="443"/>
      <c r="D275" s="552">
        <f>'Punten per wedstrijd'!E446</f>
        <v>284.20000000000005</v>
      </c>
      <c r="E275" s="552">
        <f>'Punten per wedstrijd'!E362</f>
        <v>331.09999999999991</v>
      </c>
      <c r="F275" s="552"/>
      <c r="G275" s="552"/>
      <c r="H275" s="552"/>
      <c r="I275" s="552"/>
      <c r="J275" s="552"/>
      <c r="K275" s="552"/>
      <c r="L275" s="552"/>
      <c r="M275" s="552"/>
      <c r="N275" s="552"/>
      <c r="O275" s="552"/>
      <c r="P275" s="552"/>
      <c r="Q275" s="552"/>
      <c r="R275" s="552"/>
      <c r="S275" s="552"/>
      <c r="T275" s="552"/>
      <c r="U275" s="552"/>
      <c r="V275" s="553">
        <f t="shared" ref="V275:V283" si="3">SUM(D275:U275)</f>
        <v>615.29999999999995</v>
      </c>
      <c r="W275" s="443"/>
      <c r="X275" s="459"/>
      <c r="Y275" s="459"/>
      <c r="Z275" s="459"/>
      <c r="AA275" s="443"/>
    </row>
    <row r="276" spans="1:27" ht="16.5" thickBot="1">
      <c r="A276" s="546" t="s">
        <v>2246</v>
      </c>
      <c r="B276" s="443"/>
      <c r="C276" s="443"/>
      <c r="D276" s="552">
        <f>'Punten per wedstrijd'!E447</f>
        <v>548.49999999999989</v>
      </c>
      <c r="E276" s="552">
        <f>'Punten per wedstrijd'!E363</f>
        <v>255.79999999999973</v>
      </c>
      <c r="F276" s="552"/>
      <c r="G276" s="552"/>
      <c r="H276" s="552"/>
      <c r="I276" s="552"/>
      <c r="J276" s="552"/>
      <c r="K276" s="552"/>
      <c r="L276" s="552"/>
      <c r="M276" s="552"/>
      <c r="N276" s="552"/>
      <c r="O276" s="552"/>
      <c r="P276" s="552"/>
      <c r="Q276" s="552"/>
      <c r="R276" s="552"/>
      <c r="S276" s="552"/>
      <c r="T276" s="552"/>
      <c r="U276" s="552"/>
      <c r="V276" s="553">
        <f t="shared" si="3"/>
        <v>804.29999999999961</v>
      </c>
      <c r="W276" s="443"/>
      <c r="X276" s="459"/>
      <c r="Y276" s="459"/>
      <c r="Z276" s="459"/>
      <c r="AA276" s="443"/>
    </row>
    <row r="277" spans="1:27" ht="16.5" thickBot="1">
      <c r="A277" s="546" t="s">
        <v>869</v>
      </c>
      <c r="B277" s="443"/>
      <c r="C277" s="443"/>
      <c r="D277" s="552">
        <f>'Punten per wedstrijd'!E459</f>
        <v>478.45000000000016</v>
      </c>
      <c r="E277" s="552">
        <f>'Punten per wedstrijd'!E375</f>
        <v>422.40000000000032</v>
      </c>
      <c r="F277" s="552"/>
      <c r="G277" s="552"/>
      <c r="H277" s="552"/>
      <c r="I277" s="552"/>
      <c r="J277" s="552"/>
      <c r="K277" s="552"/>
      <c r="L277" s="552"/>
      <c r="M277" s="552"/>
      <c r="N277" s="552"/>
      <c r="O277" s="552"/>
      <c r="P277" s="552"/>
      <c r="Q277" s="552"/>
      <c r="R277" s="552"/>
      <c r="S277" s="552"/>
      <c r="T277" s="552"/>
      <c r="U277" s="552"/>
      <c r="V277" s="553">
        <f t="shared" si="3"/>
        <v>900.85000000000048</v>
      </c>
      <c r="W277" s="443"/>
      <c r="X277" s="459"/>
      <c r="Y277" s="459"/>
      <c r="Z277" s="459"/>
      <c r="AA277" s="443"/>
    </row>
    <row r="278" spans="1:27" ht="16.5" thickBot="1">
      <c r="A278" s="546" t="s">
        <v>27</v>
      </c>
      <c r="B278" s="443"/>
      <c r="C278" s="443"/>
      <c r="D278" s="552">
        <f>'Punten per wedstrijd'!E474</f>
        <v>395.10000000000036</v>
      </c>
      <c r="E278" s="552">
        <f>'Punten per wedstrijd'!E390</f>
        <v>507.09999999999991</v>
      </c>
      <c r="F278" s="552"/>
      <c r="G278" s="552"/>
      <c r="H278" s="552"/>
      <c r="I278" s="552"/>
      <c r="J278" s="552"/>
      <c r="K278" s="552"/>
      <c r="L278" s="552"/>
      <c r="M278" s="552"/>
      <c r="N278" s="552"/>
      <c r="O278" s="552"/>
      <c r="P278" s="552"/>
      <c r="Q278" s="552"/>
      <c r="R278" s="552"/>
      <c r="S278" s="552"/>
      <c r="T278" s="552"/>
      <c r="U278" s="552"/>
      <c r="V278" s="553">
        <f t="shared" si="3"/>
        <v>902.20000000000027</v>
      </c>
      <c r="W278" s="443"/>
      <c r="X278" s="459"/>
      <c r="Y278" s="459"/>
      <c r="Z278" s="459"/>
      <c r="AA278" s="443"/>
    </row>
    <row r="279" spans="1:27" ht="16.5" thickBot="1">
      <c r="A279" s="546" t="s">
        <v>811</v>
      </c>
      <c r="B279" s="443"/>
      <c r="C279" s="443"/>
      <c r="D279" s="552">
        <f>'Punten per wedstrijd'!E479</f>
        <v>443.69999999999993</v>
      </c>
      <c r="E279" s="552">
        <f>'Punten per wedstrijd'!E395</f>
        <v>348.59999999999968</v>
      </c>
      <c r="F279" s="552"/>
      <c r="G279" s="552"/>
      <c r="H279" s="552"/>
      <c r="I279" s="552"/>
      <c r="J279" s="552"/>
      <c r="K279" s="552"/>
      <c r="L279" s="552"/>
      <c r="M279" s="552"/>
      <c r="N279" s="552"/>
      <c r="O279" s="552"/>
      <c r="P279" s="552"/>
      <c r="Q279" s="552"/>
      <c r="R279" s="552"/>
      <c r="S279" s="552"/>
      <c r="T279" s="552"/>
      <c r="U279" s="552"/>
      <c r="V279" s="553">
        <f t="shared" si="3"/>
        <v>792.29999999999961</v>
      </c>
      <c r="W279" s="443"/>
      <c r="X279" s="459"/>
      <c r="Y279" s="459"/>
      <c r="Z279" s="459"/>
      <c r="AA279" s="443"/>
    </row>
    <row r="280" spans="1:27" ht="16.5" thickBot="1">
      <c r="A280" s="546" t="s">
        <v>31</v>
      </c>
      <c r="B280" s="443"/>
      <c r="C280" s="443"/>
      <c r="D280" s="552">
        <f>'Punten per wedstrijd'!E490</f>
        <v>687.60000000000014</v>
      </c>
      <c r="E280" s="552">
        <f>'Punten per wedstrijd'!E406</f>
        <v>192</v>
      </c>
      <c r="F280" s="552"/>
      <c r="G280" s="552"/>
      <c r="H280" s="552"/>
      <c r="I280" s="552"/>
      <c r="J280" s="552"/>
      <c r="K280" s="552"/>
      <c r="L280" s="552"/>
      <c r="M280" s="552"/>
      <c r="N280" s="552"/>
      <c r="O280" s="552"/>
      <c r="P280" s="552"/>
      <c r="Q280" s="552"/>
      <c r="R280" s="552"/>
      <c r="S280" s="552"/>
      <c r="T280" s="552"/>
      <c r="U280" s="552"/>
      <c r="V280" s="553">
        <f t="shared" si="3"/>
        <v>879.60000000000014</v>
      </c>
      <c r="W280" s="443"/>
      <c r="X280" s="459"/>
      <c r="Y280" s="459"/>
      <c r="Z280" s="459"/>
      <c r="AA280" s="443"/>
    </row>
    <row r="281" spans="1:27" ht="16.5" thickBot="1">
      <c r="A281" s="546" t="s">
        <v>143</v>
      </c>
      <c r="B281" s="443"/>
      <c r="C281" s="443"/>
      <c r="D281" s="552">
        <f>'Punten per wedstrijd'!E496</f>
        <v>619.30000000000007</v>
      </c>
      <c r="E281" s="552">
        <f>'Punten per wedstrijd'!E412</f>
        <v>200.10000000000127</v>
      </c>
      <c r="F281" s="552"/>
      <c r="G281" s="552"/>
      <c r="H281" s="552"/>
      <c r="I281" s="552"/>
      <c r="J281" s="552"/>
      <c r="K281" s="552"/>
      <c r="L281" s="552"/>
      <c r="M281" s="552"/>
      <c r="N281" s="552"/>
      <c r="O281" s="552"/>
      <c r="P281" s="552"/>
      <c r="Q281" s="552"/>
      <c r="R281" s="552"/>
      <c r="S281" s="552"/>
      <c r="T281" s="552"/>
      <c r="U281" s="552"/>
      <c r="V281" s="553">
        <f t="shared" si="3"/>
        <v>819.40000000000134</v>
      </c>
      <c r="W281" s="443"/>
      <c r="X281" s="459"/>
      <c r="Y281" s="459"/>
      <c r="Z281" s="459"/>
      <c r="AA281" s="443"/>
    </row>
    <row r="282" spans="1:27" ht="15.75">
      <c r="A282" s="546" t="s">
        <v>39</v>
      </c>
      <c r="B282" s="443"/>
      <c r="C282" s="443"/>
      <c r="D282" s="552">
        <f>'Punten per wedstrijd'!E498</f>
        <v>536.59999999999991</v>
      </c>
      <c r="E282" s="552">
        <f>'Punten per wedstrijd'!E414</f>
        <v>224.40000000000032</v>
      </c>
      <c r="F282" s="552"/>
      <c r="G282" s="552"/>
      <c r="H282" s="552"/>
      <c r="I282" s="552"/>
      <c r="J282" s="552"/>
      <c r="K282" s="552"/>
      <c r="L282" s="552"/>
      <c r="M282" s="552"/>
      <c r="N282" s="552"/>
      <c r="O282" s="552"/>
      <c r="P282" s="552"/>
      <c r="Q282" s="552"/>
      <c r="R282" s="552"/>
      <c r="S282" s="552"/>
      <c r="T282" s="552"/>
      <c r="U282" s="552"/>
      <c r="V282" s="553">
        <f t="shared" si="3"/>
        <v>761.00000000000023</v>
      </c>
      <c r="W282" s="443"/>
      <c r="X282" s="459"/>
      <c r="Y282" s="459"/>
      <c r="Z282" s="459"/>
      <c r="AA282" s="443"/>
    </row>
    <row r="283" spans="1:27" ht="15.75">
      <c r="A283" s="566" t="s">
        <v>2243</v>
      </c>
      <c r="B283" s="443"/>
      <c r="C283" s="443"/>
      <c r="D283" s="552">
        <f>'Punten per wedstrijd'!E504</f>
        <v>662.54999999999984</v>
      </c>
      <c r="E283" s="552">
        <f>'Punten per wedstrijd'!E420</f>
        <v>189</v>
      </c>
      <c r="F283" s="552"/>
      <c r="G283" s="552"/>
      <c r="H283" s="552"/>
      <c r="I283" s="552"/>
      <c r="J283" s="552"/>
      <c r="K283" s="552"/>
      <c r="L283" s="552"/>
      <c r="M283" s="552"/>
      <c r="N283" s="552"/>
      <c r="O283" s="552"/>
      <c r="P283" s="552"/>
      <c r="Q283" s="552"/>
      <c r="R283" s="552"/>
      <c r="S283" s="552"/>
      <c r="T283" s="552"/>
      <c r="U283" s="552"/>
      <c r="V283" s="553">
        <f t="shared" si="3"/>
        <v>851.54999999999984</v>
      </c>
      <c r="W283" s="443"/>
      <c r="X283" s="459"/>
      <c r="Y283" s="459"/>
      <c r="Z283" s="459"/>
      <c r="AA283" s="443"/>
    </row>
    <row r="284" spans="1:27" ht="15.75">
      <c r="A284" s="566"/>
      <c r="B284" s="443"/>
      <c r="C284" s="443"/>
      <c r="D284" s="552"/>
      <c r="E284" s="552"/>
      <c r="F284" s="552"/>
      <c r="G284" s="552"/>
      <c r="H284" s="552"/>
      <c r="I284" s="552"/>
      <c r="J284" s="552"/>
      <c r="K284" s="552"/>
      <c r="L284" s="552"/>
      <c r="M284" s="552"/>
      <c r="N284" s="552"/>
      <c r="O284" s="552"/>
      <c r="P284" s="552"/>
      <c r="Q284" s="552"/>
      <c r="R284" s="552"/>
      <c r="S284" s="552"/>
      <c r="T284" s="552"/>
      <c r="U284" s="552"/>
      <c r="V284" s="553"/>
      <c r="W284" s="443"/>
      <c r="X284" s="459"/>
      <c r="Y284" s="459"/>
      <c r="Z284" s="459"/>
      <c r="AA284" s="443"/>
    </row>
    <row r="285" spans="1:27" ht="15.75">
      <c r="A285" s="554"/>
      <c r="B285" s="443"/>
      <c r="C285" s="443"/>
      <c r="D285" s="552"/>
      <c r="E285" s="552"/>
      <c r="F285" s="552"/>
      <c r="G285" s="552"/>
      <c r="H285" s="552"/>
      <c r="I285" s="552"/>
      <c r="J285" s="552"/>
      <c r="K285" s="552"/>
      <c r="L285" s="459"/>
      <c r="M285" s="553"/>
      <c r="N285" s="443"/>
      <c r="O285" s="459"/>
      <c r="P285" s="459"/>
      <c r="Q285" s="459"/>
      <c r="R285" s="464"/>
      <c r="S285" s="459"/>
      <c r="T285" s="459"/>
      <c r="U285" s="459"/>
      <c r="V285" s="459"/>
      <c r="W285" s="459"/>
      <c r="X285" s="459"/>
      <c r="Y285" s="459"/>
      <c r="Z285" s="459"/>
      <c r="AA285" s="443"/>
    </row>
    <row r="286" spans="1:27" ht="15.75">
      <c r="A286" s="580" t="s">
        <v>936</v>
      </c>
      <c r="B286" s="581"/>
      <c r="C286" s="581"/>
      <c r="D286" s="576"/>
      <c r="E286" s="576"/>
      <c r="F286" s="576"/>
      <c r="G286" s="577" t="s">
        <v>150</v>
      </c>
      <c r="H286" s="581"/>
      <c r="I286" s="580" t="s">
        <v>2712</v>
      </c>
      <c r="J286" s="576"/>
      <c r="K286" s="578"/>
      <c r="L286" s="579"/>
      <c r="M286" s="578"/>
      <c r="N286" s="578"/>
      <c r="O286" s="577" t="s">
        <v>150</v>
      </c>
      <c r="P286" s="581"/>
      <c r="Q286" s="582" t="s">
        <v>190</v>
      </c>
      <c r="R286" s="578"/>
      <c r="S286" s="578"/>
      <c r="T286" s="578"/>
      <c r="U286" s="578"/>
      <c r="V286" s="578"/>
      <c r="W286" s="577" t="s">
        <v>150</v>
      </c>
      <c r="X286" s="443"/>
      <c r="Y286" s="443"/>
      <c r="Z286" s="443"/>
      <c r="AA286" s="443"/>
    </row>
    <row r="287" spans="1:27" ht="15.75">
      <c r="A287" s="585" t="s">
        <v>2977</v>
      </c>
      <c r="B287" s="581"/>
      <c r="C287" s="581"/>
      <c r="D287" s="576"/>
      <c r="E287" s="571">
        <f>D274*1.2</f>
        <v>482.76000000000073</v>
      </c>
      <c r="F287" s="571">
        <f>D281</f>
        <v>619.30000000000007</v>
      </c>
      <c r="G287" s="573" t="s">
        <v>3910</v>
      </c>
      <c r="H287" s="581"/>
      <c r="I287" s="585" t="s">
        <v>2982</v>
      </c>
      <c r="J287" s="576"/>
      <c r="K287" s="578"/>
      <c r="L287" s="579"/>
      <c r="M287" s="571">
        <f>E276*1.2</f>
        <v>306.95999999999964</v>
      </c>
      <c r="N287" s="571">
        <f>E274</f>
        <v>176.00000000000091</v>
      </c>
      <c r="O287" s="574" t="s">
        <v>3912</v>
      </c>
      <c r="P287" s="581"/>
      <c r="Q287" s="585" t="s">
        <v>2987</v>
      </c>
      <c r="R287" s="578"/>
      <c r="S287" s="578"/>
      <c r="T287" s="578"/>
      <c r="U287" s="571"/>
      <c r="V287" s="571"/>
      <c r="W287" s="574"/>
      <c r="X287" s="443"/>
      <c r="Y287" s="443"/>
      <c r="Z287" s="443"/>
      <c r="AA287" s="443"/>
    </row>
    <row r="288" spans="1:27" ht="15.75">
      <c r="A288" s="585" t="s">
        <v>2978</v>
      </c>
      <c r="B288" s="581"/>
      <c r="C288" s="581"/>
      <c r="D288" s="576"/>
      <c r="E288" s="571">
        <f>D275*1.2</f>
        <v>341.04</v>
      </c>
      <c r="F288" s="571">
        <f>D276</f>
        <v>548.49999999999989</v>
      </c>
      <c r="G288" s="573" t="s">
        <v>3910</v>
      </c>
      <c r="H288" s="581"/>
      <c r="I288" s="585" t="s">
        <v>2983</v>
      </c>
      <c r="J288" s="576"/>
      <c r="K288" s="578"/>
      <c r="L288" s="579"/>
      <c r="M288" s="571">
        <f>E279*1.2</f>
        <v>418.3199999999996</v>
      </c>
      <c r="N288" s="571">
        <f>E283</f>
        <v>189</v>
      </c>
      <c r="O288" s="573" t="s">
        <v>3912</v>
      </c>
      <c r="P288" s="581"/>
      <c r="Q288" s="585" t="s">
        <v>2988</v>
      </c>
      <c r="R288" s="578"/>
      <c r="S288" s="578"/>
      <c r="T288" s="578"/>
      <c r="U288" s="571"/>
      <c r="V288" s="571"/>
      <c r="W288" s="573"/>
      <c r="X288" s="443"/>
      <c r="Y288" s="443"/>
      <c r="Z288" s="443"/>
      <c r="AA288" s="443"/>
    </row>
    <row r="289" spans="1:27" ht="15.75">
      <c r="A289" s="585" t="s">
        <v>2979</v>
      </c>
      <c r="B289" s="581"/>
      <c r="C289" s="581"/>
      <c r="D289" s="576"/>
      <c r="E289" s="571">
        <f>D277*1.2</f>
        <v>574.14000000000021</v>
      </c>
      <c r="F289" s="571">
        <f>D280</f>
        <v>687.60000000000014</v>
      </c>
      <c r="G289" s="573" t="s">
        <v>3911</v>
      </c>
      <c r="H289" s="581"/>
      <c r="I289" s="585" t="s">
        <v>2984</v>
      </c>
      <c r="J289" s="576"/>
      <c r="K289" s="578"/>
      <c r="L289" s="579"/>
      <c r="M289" s="571">
        <f>E280*1.2</f>
        <v>230.39999999999998</v>
      </c>
      <c r="N289" s="571">
        <f>E278</f>
        <v>507.09999999999991</v>
      </c>
      <c r="O289" s="574" t="s">
        <v>3910</v>
      </c>
      <c r="P289" s="581"/>
      <c r="Q289" s="585" t="s">
        <v>2989</v>
      </c>
      <c r="R289" s="578"/>
      <c r="S289" s="578"/>
      <c r="T289" s="578"/>
      <c r="U289" s="571"/>
      <c r="V289" s="571"/>
      <c r="W289" s="573"/>
      <c r="X289" s="443"/>
      <c r="Y289" s="443"/>
      <c r="Z289" s="443"/>
      <c r="AA289" s="443"/>
    </row>
    <row r="290" spans="1:27" ht="15.75">
      <c r="A290" s="585" t="s">
        <v>2980</v>
      </c>
      <c r="B290" s="581"/>
      <c r="C290" s="581"/>
      <c r="D290" s="576"/>
      <c r="E290" s="571">
        <f>D278*1.2</f>
        <v>474.1200000000004</v>
      </c>
      <c r="F290" s="571">
        <f>D279</f>
        <v>443.69999999999993</v>
      </c>
      <c r="G290" s="573" t="s">
        <v>3909</v>
      </c>
      <c r="H290" s="581"/>
      <c r="I290" s="585" t="s">
        <v>2985</v>
      </c>
      <c r="J290" s="576"/>
      <c r="K290" s="578"/>
      <c r="L290" s="579"/>
      <c r="M290" s="571">
        <f>E281*1.2</f>
        <v>240.12000000000151</v>
      </c>
      <c r="N290" s="571">
        <f>E277</f>
        <v>422.40000000000032</v>
      </c>
      <c r="O290" s="574" t="s">
        <v>3910</v>
      </c>
      <c r="P290" s="581"/>
      <c r="Q290" s="585" t="s">
        <v>2990</v>
      </c>
      <c r="R290" s="578"/>
      <c r="S290" s="578"/>
      <c r="T290" s="578"/>
      <c r="U290" s="571"/>
      <c r="V290" s="571"/>
      <c r="W290" s="574"/>
      <c r="X290" s="443"/>
      <c r="Y290" s="443"/>
      <c r="Z290" s="443"/>
      <c r="AA290" s="443"/>
    </row>
    <row r="291" spans="1:27" ht="15.75">
      <c r="A291" s="585" t="s">
        <v>2981</v>
      </c>
      <c r="B291" s="581"/>
      <c r="C291" s="581"/>
      <c r="D291" s="576"/>
      <c r="E291" s="571">
        <f>D283*1.2</f>
        <v>795.05999999999983</v>
      </c>
      <c r="F291" s="571">
        <f>D282</f>
        <v>536.59999999999991</v>
      </c>
      <c r="G291" s="573" t="s">
        <v>3912</v>
      </c>
      <c r="H291" s="581"/>
      <c r="I291" s="585" t="s">
        <v>2986</v>
      </c>
      <c r="J291" s="576"/>
      <c r="K291" s="578"/>
      <c r="L291" s="579"/>
      <c r="M291" s="571">
        <f>E282*1.2</f>
        <v>269.28000000000037</v>
      </c>
      <c r="N291" s="571">
        <f>E275</f>
        <v>331.09999999999991</v>
      </c>
      <c r="O291" s="573" t="s">
        <v>3911</v>
      </c>
      <c r="P291" s="581"/>
      <c r="Q291" s="585" t="s">
        <v>2991</v>
      </c>
      <c r="R291" s="578"/>
      <c r="S291" s="578"/>
      <c r="T291" s="578"/>
      <c r="U291" s="571"/>
      <c r="V291" s="571"/>
      <c r="W291" s="574"/>
      <c r="X291" s="443"/>
      <c r="Y291" s="443"/>
      <c r="Z291" s="443"/>
      <c r="AA291" s="443"/>
    </row>
    <row r="292" spans="1:27" ht="15.75">
      <c r="A292" s="584"/>
      <c r="B292" s="581"/>
      <c r="C292" s="581"/>
      <c r="D292" s="576"/>
      <c r="E292" s="571"/>
      <c r="F292" s="571"/>
      <c r="G292" s="573"/>
      <c r="H292" s="581"/>
      <c r="I292" s="581"/>
      <c r="J292" s="576"/>
      <c r="K292" s="578"/>
      <c r="L292" s="579"/>
      <c r="M292" s="574"/>
      <c r="N292" s="574"/>
      <c r="O292" s="574"/>
      <c r="P292" s="581"/>
      <c r="Q292" s="576"/>
      <c r="R292" s="578"/>
      <c r="S292" s="578"/>
      <c r="T292" s="578"/>
      <c r="U292" s="574"/>
      <c r="V292" s="574"/>
      <c r="W292" s="574"/>
      <c r="X292" s="443"/>
      <c r="Y292" s="443"/>
      <c r="Z292" s="443"/>
      <c r="AA292" s="443"/>
    </row>
    <row r="293" spans="1:27" ht="15.75">
      <c r="A293" s="580" t="s">
        <v>175</v>
      </c>
      <c r="B293" s="581"/>
      <c r="C293" s="581"/>
      <c r="D293" s="576"/>
      <c r="E293" s="571"/>
      <c r="F293" s="571"/>
      <c r="G293" s="572" t="s">
        <v>150</v>
      </c>
      <c r="H293" s="581"/>
      <c r="I293" s="580" t="s">
        <v>191</v>
      </c>
      <c r="J293" s="576"/>
      <c r="K293" s="578"/>
      <c r="L293" s="579"/>
      <c r="M293" s="574"/>
      <c r="N293" s="574"/>
      <c r="O293" s="572" t="s">
        <v>150</v>
      </c>
      <c r="P293" s="581"/>
      <c r="Q293" s="582" t="s">
        <v>192</v>
      </c>
      <c r="R293" s="578"/>
      <c r="S293" s="578"/>
      <c r="T293" s="578"/>
      <c r="U293" s="574"/>
      <c r="V293" s="574"/>
      <c r="W293" s="572" t="s">
        <v>150</v>
      </c>
      <c r="X293" s="443"/>
      <c r="Y293" s="443"/>
      <c r="Z293" s="443"/>
      <c r="AA293" s="443"/>
    </row>
    <row r="294" spans="1:27" ht="15.75">
      <c r="A294" s="585" t="s">
        <v>2992</v>
      </c>
      <c r="B294" s="581"/>
      <c r="C294" s="581"/>
      <c r="D294" s="576"/>
      <c r="E294" s="571"/>
      <c r="F294" s="571"/>
      <c r="G294" s="573"/>
      <c r="H294" s="581"/>
      <c r="I294" s="585" t="s">
        <v>2997</v>
      </c>
      <c r="J294" s="576"/>
      <c r="K294" s="578"/>
      <c r="L294" s="579"/>
      <c r="M294" s="571"/>
      <c r="N294" s="571"/>
      <c r="O294" s="574"/>
      <c r="P294" s="581"/>
      <c r="Q294" s="585" t="s">
        <v>3002</v>
      </c>
      <c r="R294" s="578"/>
      <c r="S294" s="578"/>
      <c r="T294" s="578"/>
      <c r="U294" s="571"/>
      <c r="V294" s="571"/>
      <c r="W294" s="573"/>
      <c r="X294" s="443"/>
      <c r="Y294" s="443"/>
      <c r="Z294" s="443"/>
      <c r="AA294" s="443"/>
    </row>
    <row r="295" spans="1:27" ht="15.75">
      <c r="A295" s="585" t="s">
        <v>2993</v>
      </c>
      <c r="B295" s="581"/>
      <c r="C295" s="581"/>
      <c r="D295" s="576"/>
      <c r="E295" s="571"/>
      <c r="F295" s="571"/>
      <c r="G295" s="573"/>
      <c r="H295" s="581"/>
      <c r="I295" s="585" t="s">
        <v>2998</v>
      </c>
      <c r="J295" s="576"/>
      <c r="K295" s="578"/>
      <c r="L295" s="579"/>
      <c r="M295" s="571"/>
      <c r="N295" s="571"/>
      <c r="O295" s="573"/>
      <c r="P295" s="581"/>
      <c r="Q295" s="585" t="s">
        <v>3003</v>
      </c>
      <c r="R295" s="578"/>
      <c r="S295" s="578"/>
      <c r="T295" s="578"/>
      <c r="U295" s="571"/>
      <c r="V295" s="571"/>
      <c r="W295" s="573"/>
      <c r="X295" s="443"/>
      <c r="Y295" s="443"/>
      <c r="Z295" s="443"/>
      <c r="AA295" s="443"/>
    </row>
    <row r="296" spans="1:27" ht="15.75">
      <c r="A296" s="585" t="s">
        <v>2994</v>
      </c>
      <c r="B296" s="581"/>
      <c r="C296" s="581"/>
      <c r="D296" s="576"/>
      <c r="E296" s="571"/>
      <c r="F296" s="571"/>
      <c r="G296" s="573"/>
      <c r="H296" s="581"/>
      <c r="I296" s="585" t="s">
        <v>2999</v>
      </c>
      <c r="J296" s="576"/>
      <c r="K296" s="578"/>
      <c r="L296" s="579"/>
      <c r="M296" s="571"/>
      <c r="N296" s="571"/>
      <c r="O296" s="573"/>
      <c r="P296" s="581"/>
      <c r="Q296" s="585" t="s">
        <v>3004</v>
      </c>
      <c r="R296" s="578"/>
      <c r="S296" s="578"/>
      <c r="T296" s="578"/>
      <c r="U296" s="571"/>
      <c r="V296" s="571"/>
      <c r="W296" s="573"/>
      <c r="X296" s="443"/>
      <c r="Y296" s="443"/>
      <c r="Z296" s="443"/>
      <c r="AA296" s="443"/>
    </row>
    <row r="297" spans="1:27" ht="15.75">
      <c r="A297" s="585" t="s">
        <v>2995</v>
      </c>
      <c r="B297" s="581"/>
      <c r="C297" s="581"/>
      <c r="D297" s="576"/>
      <c r="E297" s="571"/>
      <c r="F297" s="571"/>
      <c r="G297" s="573"/>
      <c r="H297" s="581"/>
      <c r="I297" s="585" t="s">
        <v>3000</v>
      </c>
      <c r="J297" s="576"/>
      <c r="K297" s="578"/>
      <c r="L297" s="579"/>
      <c r="M297" s="571"/>
      <c r="N297" s="571"/>
      <c r="O297" s="573"/>
      <c r="P297" s="581"/>
      <c r="Q297" s="585" t="s">
        <v>3005</v>
      </c>
      <c r="R297" s="578"/>
      <c r="S297" s="578"/>
      <c r="T297" s="578"/>
      <c r="U297" s="571"/>
      <c r="V297" s="571"/>
      <c r="W297" s="573"/>
      <c r="X297" s="443"/>
      <c r="Y297" s="443"/>
      <c r="Z297" s="443"/>
      <c r="AA297" s="443"/>
    </row>
    <row r="298" spans="1:27" ht="15.75">
      <c r="A298" s="585" t="s">
        <v>2996</v>
      </c>
      <c r="B298" s="581"/>
      <c r="C298" s="581"/>
      <c r="D298" s="576"/>
      <c r="E298" s="571"/>
      <c r="F298" s="571"/>
      <c r="G298" s="574"/>
      <c r="H298" s="581"/>
      <c r="I298" s="585" t="s">
        <v>3001</v>
      </c>
      <c r="J298" s="576"/>
      <c r="K298" s="578"/>
      <c r="L298" s="579"/>
      <c r="M298" s="571"/>
      <c r="N298" s="571"/>
      <c r="O298" s="574"/>
      <c r="P298" s="581"/>
      <c r="Q298" s="585" t="s">
        <v>3006</v>
      </c>
      <c r="R298" s="578"/>
      <c r="S298" s="578"/>
      <c r="T298" s="578"/>
      <c r="U298" s="571"/>
      <c r="V298" s="571"/>
      <c r="W298" s="574"/>
      <c r="X298" s="443"/>
      <c r="Y298" s="443"/>
      <c r="Z298" s="443"/>
      <c r="AA298" s="443"/>
    </row>
    <row r="299" spans="1:27" ht="15.75">
      <c r="A299" s="584"/>
      <c r="B299" s="581"/>
      <c r="C299" s="581"/>
      <c r="D299" s="576"/>
      <c r="E299" s="571"/>
      <c r="F299" s="571"/>
      <c r="G299" s="571"/>
      <c r="H299" s="581"/>
      <c r="I299" s="576"/>
      <c r="J299" s="576"/>
      <c r="K299" s="578"/>
      <c r="L299" s="579"/>
      <c r="M299" s="574"/>
      <c r="N299" s="574"/>
      <c r="O299" s="574"/>
      <c r="P299" s="581"/>
      <c r="Q299" s="578"/>
      <c r="R299" s="578"/>
      <c r="S299" s="578"/>
      <c r="T299" s="578"/>
      <c r="U299" s="574"/>
      <c r="V299" s="574"/>
      <c r="W299" s="574"/>
      <c r="X299" s="443"/>
      <c r="Y299" s="443"/>
      <c r="Z299" s="443"/>
      <c r="AA299" s="443"/>
    </row>
    <row r="300" spans="1:27" ht="15.75">
      <c r="A300" s="580" t="s">
        <v>2713</v>
      </c>
      <c r="B300" s="581"/>
      <c r="C300" s="581"/>
      <c r="D300" s="576"/>
      <c r="E300" s="571"/>
      <c r="F300" s="571"/>
      <c r="G300" s="572" t="s">
        <v>150</v>
      </c>
      <c r="H300" s="581"/>
      <c r="I300" s="580" t="s">
        <v>2714</v>
      </c>
      <c r="J300" s="576"/>
      <c r="K300" s="578"/>
      <c r="L300" s="579"/>
      <c r="M300" s="574"/>
      <c r="N300" s="574"/>
      <c r="O300" s="572" t="s">
        <v>150</v>
      </c>
      <c r="P300" s="581"/>
      <c r="Q300" s="582" t="s">
        <v>2704</v>
      </c>
      <c r="R300" s="578"/>
      <c r="S300" s="578"/>
      <c r="T300" s="578"/>
      <c r="U300" s="574"/>
      <c r="V300" s="574"/>
      <c r="W300" s="572" t="s">
        <v>150</v>
      </c>
      <c r="X300" s="443"/>
      <c r="Y300" s="443"/>
      <c r="Z300" s="443"/>
      <c r="AA300" s="443"/>
    </row>
    <row r="301" spans="1:27" ht="15.75">
      <c r="A301" s="585" t="s">
        <v>3007</v>
      </c>
      <c r="B301" s="581"/>
      <c r="C301" s="581"/>
      <c r="D301" s="576"/>
      <c r="E301" s="571"/>
      <c r="F301" s="571"/>
      <c r="G301" s="573"/>
      <c r="H301" s="581"/>
      <c r="I301" s="585" t="s">
        <v>3012</v>
      </c>
      <c r="J301" s="576"/>
      <c r="K301" s="578"/>
      <c r="L301" s="579"/>
      <c r="M301" s="571"/>
      <c r="N301" s="571"/>
      <c r="O301" s="574"/>
      <c r="P301" s="581"/>
      <c r="Q301" s="585" t="s">
        <v>3017</v>
      </c>
      <c r="R301" s="578"/>
      <c r="S301" s="578"/>
      <c r="T301" s="578"/>
      <c r="U301" s="571"/>
      <c r="V301" s="571"/>
      <c r="W301" s="574"/>
      <c r="X301" s="443"/>
      <c r="Y301" s="443"/>
      <c r="Z301" s="443"/>
      <c r="AA301" s="443"/>
    </row>
    <row r="302" spans="1:27" ht="15.75">
      <c r="A302" s="585" t="s">
        <v>3008</v>
      </c>
      <c r="B302" s="581"/>
      <c r="C302" s="581"/>
      <c r="D302" s="576"/>
      <c r="E302" s="571"/>
      <c r="F302" s="571"/>
      <c r="G302" s="573"/>
      <c r="H302" s="581"/>
      <c r="I302" s="585" t="s">
        <v>3013</v>
      </c>
      <c r="J302" s="576"/>
      <c r="K302" s="578"/>
      <c r="L302" s="579"/>
      <c r="M302" s="571"/>
      <c r="N302" s="571"/>
      <c r="O302" s="574"/>
      <c r="P302" s="581"/>
      <c r="Q302" s="585" t="s">
        <v>3018</v>
      </c>
      <c r="R302" s="578"/>
      <c r="S302" s="578"/>
      <c r="T302" s="578"/>
      <c r="U302" s="571"/>
      <c r="V302" s="571"/>
      <c r="W302" s="574"/>
      <c r="X302" s="443"/>
      <c r="Y302" s="443"/>
      <c r="Z302" s="443"/>
      <c r="AA302" s="443"/>
    </row>
    <row r="303" spans="1:27" ht="15.75">
      <c r="A303" s="585" t="s">
        <v>3009</v>
      </c>
      <c r="B303" s="581"/>
      <c r="C303" s="581"/>
      <c r="D303" s="576"/>
      <c r="E303" s="571"/>
      <c r="F303" s="571"/>
      <c r="G303" s="573"/>
      <c r="H303" s="581"/>
      <c r="I303" s="585" t="s">
        <v>3014</v>
      </c>
      <c r="J303" s="576"/>
      <c r="K303" s="578"/>
      <c r="L303" s="579"/>
      <c r="M303" s="571"/>
      <c r="N303" s="571"/>
      <c r="O303" s="574"/>
      <c r="P303" s="581"/>
      <c r="Q303" s="585" t="s">
        <v>3019</v>
      </c>
      <c r="R303" s="578"/>
      <c r="S303" s="578"/>
      <c r="T303" s="578"/>
      <c r="U303" s="571"/>
      <c r="V303" s="571"/>
      <c r="W303" s="573"/>
      <c r="X303" s="443"/>
      <c r="Y303" s="443"/>
      <c r="Z303" s="443"/>
      <c r="AA303" s="443"/>
    </row>
    <row r="304" spans="1:27" ht="15.75">
      <c r="A304" s="585" t="s">
        <v>3010</v>
      </c>
      <c r="B304" s="581"/>
      <c r="C304" s="581"/>
      <c r="D304" s="576"/>
      <c r="E304" s="571"/>
      <c r="F304" s="571"/>
      <c r="G304" s="573"/>
      <c r="H304" s="581"/>
      <c r="I304" s="585" t="s">
        <v>3015</v>
      </c>
      <c r="J304" s="576"/>
      <c r="K304" s="578"/>
      <c r="L304" s="579"/>
      <c r="M304" s="571"/>
      <c r="N304" s="571"/>
      <c r="O304" s="573"/>
      <c r="P304" s="581"/>
      <c r="Q304" s="585" t="s">
        <v>3020</v>
      </c>
      <c r="R304" s="578"/>
      <c r="S304" s="578"/>
      <c r="T304" s="578"/>
      <c r="U304" s="571"/>
      <c r="V304" s="571"/>
      <c r="W304" s="574"/>
      <c r="X304" s="443"/>
      <c r="Y304" s="443"/>
      <c r="Z304" s="443"/>
      <c r="AA304" s="443"/>
    </row>
    <row r="305" spans="1:27" ht="15.75">
      <c r="A305" s="585" t="s">
        <v>3011</v>
      </c>
      <c r="B305" s="581"/>
      <c r="C305" s="581"/>
      <c r="D305" s="576"/>
      <c r="E305" s="571"/>
      <c r="F305" s="571"/>
      <c r="G305" s="574"/>
      <c r="H305" s="576"/>
      <c r="I305" s="585" t="s">
        <v>3016</v>
      </c>
      <c r="J305" s="576"/>
      <c r="K305" s="578"/>
      <c r="L305" s="579"/>
      <c r="M305" s="571"/>
      <c r="N305" s="571"/>
      <c r="O305" s="574"/>
      <c r="P305" s="578"/>
      <c r="Q305" s="585" t="s">
        <v>3021</v>
      </c>
      <c r="R305" s="578"/>
      <c r="S305" s="578"/>
      <c r="T305" s="578"/>
      <c r="U305" s="571"/>
      <c r="V305" s="571"/>
      <c r="W305" s="574"/>
      <c r="X305" s="459"/>
      <c r="Y305" s="443"/>
      <c r="Z305" s="443"/>
      <c r="AA305" s="443"/>
    </row>
    <row r="306" spans="1:27" ht="15.75">
      <c r="A306" s="583"/>
      <c r="B306" s="581"/>
      <c r="C306" s="581"/>
      <c r="D306" s="576"/>
      <c r="E306" s="571"/>
      <c r="F306" s="571"/>
      <c r="G306" s="571"/>
      <c r="H306" s="576"/>
      <c r="I306" s="575"/>
      <c r="J306" s="576"/>
      <c r="K306" s="578"/>
      <c r="L306" s="579"/>
      <c r="M306" s="586"/>
      <c r="N306" s="574"/>
      <c r="O306" s="574"/>
      <c r="P306" s="578"/>
      <c r="Q306" s="575"/>
      <c r="R306" s="578"/>
      <c r="S306" s="578"/>
      <c r="T306" s="578"/>
      <c r="U306" s="574"/>
      <c r="V306" s="574"/>
      <c r="W306" s="574"/>
      <c r="X306" s="459"/>
      <c r="Y306" s="443"/>
      <c r="Z306" s="443"/>
      <c r="AA306" s="443"/>
    </row>
    <row r="307" spans="1:27" ht="15.75">
      <c r="A307" s="580" t="s">
        <v>195</v>
      </c>
      <c r="B307" s="581"/>
      <c r="C307" s="581"/>
      <c r="D307" s="576"/>
      <c r="E307" s="571"/>
      <c r="F307" s="571"/>
      <c r="G307" s="572" t="s">
        <v>150</v>
      </c>
      <c r="H307" s="581"/>
      <c r="I307" s="580" t="s">
        <v>196</v>
      </c>
      <c r="J307" s="576"/>
      <c r="K307" s="578"/>
      <c r="L307" s="579"/>
      <c r="M307" s="574"/>
      <c r="N307" s="574"/>
      <c r="O307" s="572" t="s">
        <v>150</v>
      </c>
      <c r="P307" s="581"/>
      <c r="Q307" s="582" t="s">
        <v>197</v>
      </c>
      <c r="R307" s="578"/>
      <c r="S307" s="578"/>
      <c r="T307" s="578"/>
      <c r="U307" s="574"/>
      <c r="V307" s="574"/>
      <c r="W307" s="572" t="s">
        <v>150</v>
      </c>
      <c r="X307" s="459"/>
      <c r="Y307" s="443"/>
      <c r="Z307" s="443"/>
      <c r="AA307" s="443"/>
    </row>
    <row r="308" spans="1:27" ht="15.75">
      <c r="A308" s="585" t="s">
        <v>3022</v>
      </c>
      <c r="B308" s="581"/>
      <c r="C308" s="581"/>
      <c r="D308" s="576"/>
      <c r="E308" s="571"/>
      <c r="F308" s="571"/>
      <c r="G308" s="573"/>
      <c r="H308" s="581"/>
      <c r="I308" s="585" t="s">
        <v>3027</v>
      </c>
      <c r="J308" s="576"/>
      <c r="K308" s="578"/>
      <c r="L308" s="579"/>
      <c r="M308" s="571"/>
      <c r="N308" s="571"/>
      <c r="O308" s="574"/>
      <c r="P308" s="581"/>
      <c r="Q308" s="585" t="s">
        <v>3032</v>
      </c>
      <c r="R308" s="578"/>
      <c r="S308" s="578"/>
      <c r="T308" s="578"/>
      <c r="U308" s="571"/>
      <c r="V308" s="571"/>
      <c r="W308" s="574"/>
      <c r="X308" s="459"/>
      <c r="Y308" s="443"/>
      <c r="Z308" s="443"/>
      <c r="AA308" s="443"/>
    </row>
    <row r="309" spans="1:27" ht="15.75">
      <c r="A309" s="585" t="s">
        <v>3023</v>
      </c>
      <c r="B309" s="581"/>
      <c r="C309" s="581"/>
      <c r="D309" s="576"/>
      <c r="E309" s="571"/>
      <c r="F309" s="571"/>
      <c r="G309" s="573"/>
      <c r="H309" s="581"/>
      <c r="I309" s="585" t="s">
        <v>3028</v>
      </c>
      <c r="J309" s="576"/>
      <c r="K309" s="578"/>
      <c r="L309" s="579"/>
      <c r="M309" s="571"/>
      <c r="N309" s="571"/>
      <c r="O309" s="573"/>
      <c r="P309" s="581"/>
      <c r="Q309" s="585" t="s">
        <v>3033</v>
      </c>
      <c r="R309" s="578"/>
      <c r="S309" s="578"/>
      <c r="T309" s="578"/>
      <c r="U309" s="571"/>
      <c r="V309" s="571"/>
      <c r="W309" s="573"/>
      <c r="X309" s="459"/>
      <c r="Y309" s="443"/>
      <c r="Z309" s="443"/>
      <c r="AA309" s="443"/>
    </row>
    <row r="310" spans="1:27" ht="15.75">
      <c r="A310" s="585" t="s">
        <v>3024</v>
      </c>
      <c r="B310" s="581"/>
      <c r="C310" s="581"/>
      <c r="D310" s="576"/>
      <c r="E310" s="571"/>
      <c r="F310" s="571"/>
      <c r="G310" s="573"/>
      <c r="H310" s="581"/>
      <c r="I310" s="585" t="s">
        <v>3029</v>
      </c>
      <c r="J310" s="576"/>
      <c r="K310" s="578"/>
      <c r="L310" s="579"/>
      <c r="M310" s="571"/>
      <c r="N310" s="571"/>
      <c r="O310" s="574"/>
      <c r="P310" s="581"/>
      <c r="Q310" s="585" t="s">
        <v>3034</v>
      </c>
      <c r="R310" s="578"/>
      <c r="S310" s="578"/>
      <c r="T310" s="578"/>
      <c r="U310" s="571"/>
      <c r="V310" s="571"/>
      <c r="W310" s="573"/>
      <c r="X310" s="459"/>
      <c r="Y310" s="443"/>
      <c r="Z310" s="443"/>
      <c r="AA310" s="443"/>
    </row>
    <row r="311" spans="1:27" ht="15.75">
      <c r="A311" s="585" t="s">
        <v>3025</v>
      </c>
      <c r="B311" s="581"/>
      <c r="C311" s="581"/>
      <c r="D311" s="576"/>
      <c r="E311" s="571"/>
      <c r="F311" s="571"/>
      <c r="G311" s="573"/>
      <c r="H311" s="581"/>
      <c r="I311" s="585" t="s">
        <v>3030</v>
      </c>
      <c r="J311" s="576"/>
      <c r="K311" s="578"/>
      <c r="L311" s="579"/>
      <c r="M311" s="571"/>
      <c r="N311" s="571"/>
      <c r="O311" s="574"/>
      <c r="P311" s="581"/>
      <c r="Q311" s="585" t="s">
        <v>3035</v>
      </c>
      <c r="R311" s="578"/>
      <c r="S311" s="578"/>
      <c r="T311" s="578"/>
      <c r="U311" s="571"/>
      <c r="V311" s="571"/>
      <c r="W311" s="574"/>
      <c r="X311" s="459"/>
      <c r="Y311" s="443"/>
      <c r="Z311" s="443"/>
      <c r="AA311" s="443"/>
    </row>
    <row r="312" spans="1:27" ht="15.75">
      <c r="A312" s="585" t="s">
        <v>3026</v>
      </c>
      <c r="B312" s="581"/>
      <c r="C312" s="581"/>
      <c r="D312" s="576"/>
      <c r="E312" s="571"/>
      <c r="F312" s="571"/>
      <c r="G312" s="573"/>
      <c r="H312" s="581"/>
      <c r="I312" s="585" t="s">
        <v>3031</v>
      </c>
      <c r="J312" s="576"/>
      <c r="K312" s="578"/>
      <c r="L312" s="579"/>
      <c r="M312" s="571"/>
      <c r="N312" s="571"/>
      <c r="O312" s="574"/>
      <c r="P312" s="581"/>
      <c r="Q312" s="585" t="s">
        <v>3036</v>
      </c>
      <c r="R312" s="578"/>
      <c r="S312" s="578"/>
      <c r="T312" s="578"/>
      <c r="U312" s="571"/>
      <c r="V312" s="571"/>
      <c r="W312" s="574"/>
      <c r="X312" s="459"/>
      <c r="Y312" s="443"/>
      <c r="Z312" s="443"/>
      <c r="AA312" s="443"/>
    </row>
    <row r="313" spans="1:27" ht="15.75">
      <c r="A313" s="584"/>
      <c r="B313" s="581"/>
      <c r="C313" s="581"/>
      <c r="D313" s="576"/>
      <c r="E313" s="571"/>
      <c r="F313" s="571"/>
      <c r="G313" s="573"/>
      <c r="H313" s="581"/>
      <c r="I313" s="581"/>
      <c r="J313" s="576"/>
      <c r="K313" s="578"/>
      <c r="L313" s="579"/>
      <c r="M313" s="574"/>
      <c r="N313" s="574"/>
      <c r="O313" s="574"/>
      <c r="P313" s="581"/>
      <c r="Q313" s="576"/>
      <c r="R313" s="578"/>
      <c r="S313" s="578"/>
      <c r="T313" s="578"/>
      <c r="U313" s="574"/>
      <c r="V313" s="574"/>
      <c r="W313" s="574"/>
      <c r="X313" s="459"/>
      <c r="Y313" s="443"/>
      <c r="Z313" s="443"/>
      <c r="AA313" s="443"/>
    </row>
    <row r="314" spans="1:27" ht="15.75">
      <c r="A314" s="580" t="s">
        <v>200</v>
      </c>
      <c r="B314" s="581"/>
      <c r="C314" s="581"/>
      <c r="D314" s="576"/>
      <c r="E314" s="571"/>
      <c r="F314" s="571"/>
      <c r="G314" s="572" t="s">
        <v>150</v>
      </c>
      <c r="H314" s="581"/>
      <c r="I314" s="580" t="s">
        <v>199</v>
      </c>
      <c r="J314" s="576"/>
      <c r="K314" s="578"/>
      <c r="L314" s="579"/>
      <c r="M314" s="574"/>
      <c r="N314" s="574"/>
      <c r="O314" s="572" t="s">
        <v>150</v>
      </c>
      <c r="P314" s="581"/>
      <c r="Q314" s="582" t="s">
        <v>2781</v>
      </c>
      <c r="R314" s="578"/>
      <c r="S314" s="578"/>
      <c r="T314" s="578"/>
      <c r="U314" s="574"/>
      <c r="V314" s="574"/>
      <c r="W314" s="572" t="s">
        <v>150</v>
      </c>
      <c r="X314" s="459"/>
      <c r="Y314" s="443"/>
      <c r="Z314" s="443"/>
      <c r="AA314" s="443"/>
    </row>
    <row r="315" spans="1:27" ht="15.75">
      <c r="A315" s="585" t="s">
        <v>3037</v>
      </c>
      <c r="B315" s="581"/>
      <c r="C315" s="581"/>
      <c r="D315" s="576"/>
      <c r="E315" s="571"/>
      <c r="F315" s="571"/>
      <c r="G315" s="573"/>
      <c r="H315" s="581"/>
      <c r="I315" s="585" t="s">
        <v>3042</v>
      </c>
      <c r="J315" s="576"/>
      <c r="K315" s="578"/>
      <c r="L315" s="579"/>
      <c r="M315" s="571"/>
      <c r="N315" s="571"/>
      <c r="O315" s="574"/>
      <c r="P315" s="581"/>
      <c r="Q315" s="585" t="s">
        <v>3047</v>
      </c>
      <c r="R315" s="578"/>
      <c r="S315" s="578"/>
      <c r="T315" s="578"/>
      <c r="U315" s="571"/>
      <c r="V315" s="571"/>
      <c r="W315" s="573"/>
      <c r="X315" s="459"/>
      <c r="Y315" s="443"/>
      <c r="Z315" s="443"/>
      <c r="AA315" s="443"/>
    </row>
    <row r="316" spans="1:27" ht="15.75">
      <c r="A316" s="585" t="s">
        <v>3038</v>
      </c>
      <c r="B316" s="581"/>
      <c r="C316" s="581"/>
      <c r="D316" s="576"/>
      <c r="E316" s="571"/>
      <c r="F316" s="571"/>
      <c r="G316" s="573"/>
      <c r="H316" s="581"/>
      <c r="I316" s="585" t="s">
        <v>3043</v>
      </c>
      <c r="J316" s="576"/>
      <c r="K316" s="578"/>
      <c r="L316" s="579"/>
      <c r="M316" s="571"/>
      <c r="N316" s="571"/>
      <c r="O316" s="573"/>
      <c r="P316" s="581"/>
      <c r="Q316" s="585" t="s">
        <v>3048</v>
      </c>
      <c r="R316" s="578"/>
      <c r="S316" s="578"/>
      <c r="T316" s="578"/>
      <c r="U316" s="571"/>
      <c r="V316" s="571"/>
      <c r="W316" s="573"/>
      <c r="X316" s="459"/>
      <c r="Y316" s="443"/>
      <c r="Z316" s="443"/>
      <c r="AA316" s="443"/>
    </row>
    <row r="317" spans="1:27" ht="15.75">
      <c r="A317" s="585" t="s">
        <v>3039</v>
      </c>
      <c r="B317" s="581"/>
      <c r="C317" s="581"/>
      <c r="D317" s="576"/>
      <c r="E317" s="571"/>
      <c r="F317" s="571"/>
      <c r="G317" s="573"/>
      <c r="H317" s="581"/>
      <c r="I317" s="585" t="s">
        <v>3044</v>
      </c>
      <c r="J317" s="576"/>
      <c r="K317" s="578"/>
      <c r="L317" s="579"/>
      <c r="M317" s="571"/>
      <c r="N317" s="571"/>
      <c r="O317" s="573"/>
      <c r="P317" s="581"/>
      <c r="Q317" s="585" t="s">
        <v>3049</v>
      </c>
      <c r="R317" s="578"/>
      <c r="S317" s="578"/>
      <c r="T317" s="578"/>
      <c r="U317" s="571"/>
      <c r="V317" s="571"/>
      <c r="W317" s="573"/>
      <c r="X317" s="459"/>
      <c r="Y317" s="443"/>
      <c r="Z317" s="443"/>
      <c r="AA317" s="443"/>
    </row>
    <row r="318" spans="1:27" ht="15.75">
      <c r="A318" s="585" t="s">
        <v>3040</v>
      </c>
      <c r="B318" s="581"/>
      <c r="C318" s="581"/>
      <c r="D318" s="576"/>
      <c r="E318" s="571"/>
      <c r="F318" s="571"/>
      <c r="G318" s="573"/>
      <c r="H318" s="581"/>
      <c r="I318" s="585" t="s">
        <v>3045</v>
      </c>
      <c r="J318" s="576"/>
      <c r="K318" s="578"/>
      <c r="L318" s="579"/>
      <c r="M318" s="571"/>
      <c r="N318" s="571"/>
      <c r="O318" s="573"/>
      <c r="P318" s="581"/>
      <c r="Q318" s="585" t="s">
        <v>3050</v>
      </c>
      <c r="R318" s="578"/>
      <c r="S318" s="578"/>
      <c r="T318" s="578"/>
      <c r="U318" s="571"/>
      <c r="V318" s="571"/>
      <c r="W318" s="573"/>
      <c r="X318" s="459"/>
      <c r="Y318" s="443"/>
      <c r="Z318" s="443"/>
      <c r="AA318" s="443"/>
    </row>
    <row r="319" spans="1:27" ht="15.75">
      <c r="A319" s="585" t="s">
        <v>3041</v>
      </c>
      <c r="B319" s="581"/>
      <c r="C319" s="581"/>
      <c r="D319" s="576"/>
      <c r="E319" s="571"/>
      <c r="F319" s="571"/>
      <c r="G319" s="574"/>
      <c r="H319" s="581"/>
      <c r="I319" s="585" t="s">
        <v>3046</v>
      </c>
      <c r="J319" s="576"/>
      <c r="K319" s="578"/>
      <c r="L319" s="579"/>
      <c r="M319" s="571"/>
      <c r="N319" s="571"/>
      <c r="O319" s="574"/>
      <c r="P319" s="581"/>
      <c r="Q319" s="585" t="s">
        <v>3051</v>
      </c>
      <c r="R319" s="578"/>
      <c r="S319" s="578"/>
      <c r="T319" s="578"/>
      <c r="U319" s="571"/>
      <c r="V319" s="571"/>
      <c r="W319" s="574"/>
      <c r="X319" s="459"/>
      <c r="Y319" s="443"/>
      <c r="Z319" s="443"/>
      <c r="AA319" s="443"/>
    </row>
    <row r="320" spans="1:27" ht="15.75">
      <c r="A320" s="584"/>
      <c r="B320" s="581"/>
      <c r="C320" s="581"/>
      <c r="D320" s="576"/>
      <c r="E320" s="571"/>
      <c r="F320" s="571"/>
      <c r="G320" s="571"/>
      <c r="H320" s="581"/>
      <c r="I320" s="576"/>
      <c r="J320" s="576"/>
      <c r="K320" s="578"/>
      <c r="L320" s="579"/>
      <c r="M320" s="574"/>
      <c r="N320" s="574"/>
      <c r="O320" s="574"/>
      <c r="P320" s="581"/>
      <c r="Q320" s="578"/>
      <c r="R320" s="578"/>
      <c r="S320" s="578"/>
      <c r="T320" s="578"/>
      <c r="U320" s="574"/>
      <c r="V320" s="574"/>
      <c r="W320" s="574"/>
      <c r="X320" s="459"/>
      <c r="Y320" s="443"/>
      <c r="Z320" s="443"/>
      <c r="AA320" s="443"/>
    </row>
    <row r="321" spans="1:27" ht="15.75">
      <c r="A321" s="580" t="s">
        <v>176</v>
      </c>
      <c r="B321" s="581"/>
      <c r="C321" s="581"/>
      <c r="D321" s="576"/>
      <c r="E321" s="571"/>
      <c r="F321" s="571"/>
      <c r="G321" s="572" t="s">
        <v>150</v>
      </c>
      <c r="H321" s="581"/>
      <c r="I321" s="580" t="s">
        <v>201</v>
      </c>
      <c r="J321" s="576"/>
      <c r="K321" s="578"/>
      <c r="L321" s="579"/>
      <c r="M321" s="574"/>
      <c r="N321" s="574"/>
      <c r="O321" s="572" t="s">
        <v>150</v>
      </c>
      <c r="P321" s="581"/>
      <c r="Q321" s="582" t="s">
        <v>202</v>
      </c>
      <c r="R321" s="578"/>
      <c r="S321" s="578"/>
      <c r="T321" s="578"/>
      <c r="U321" s="574"/>
      <c r="V321" s="574"/>
      <c r="W321" s="572" t="s">
        <v>150</v>
      </c>
      <c r="X321" s="459"/>
      <c r="Y321" s="443"/>
      <c r="Z321" s="443"/>
      <c r="AA321" s="443"/>
    </row>
    <row r="322" spans="1:27" ht="15.75">
      <c r="A322" s="585" t="s">
        <v>3052</v>
      </c>
      <c r="B322" s="581"/>
      <c r="C322" s="581"/>
      <c r="D322" s="576"/>
      <c r="E322" s="571"/>
      <c r="F322" s="571"/>
      <c r="G322" s="573"/>
      <c r="H322" s="581"/>
      <c r="I322" s="585" t="s">
        <v>3057</v>
      </c>
      <c r="J322" s="576"/>
      <c r="K322" s="578"/>
      <c r="L322" s="579"/>
      <c r="M322" s="571"/>
      <c r="N322" s="571"/>
      <c r="O322" s="574"/>
      <c r="P322" s="581"/>
      <c r="Q322" s="585" t="s">
        <v>3062</v>
      </c>
      <c r="R322" s="578"/>
      <c r="S322" s="578"/>
      <c r="T322" s="578"/>
      <c r="U322" s="571"/>
      <c r="V322" s="571"/>
      <c r="W322" s="574"/>
      <c r="X322" s="459"/>
      <c r="Y322" s="443"/>
      <c r="Z322" s="443"/>
      <c r="AA322" s="443"/>
    </row>
    <row r="323" spans="1:27" ht="15.75">
      <c r="A323" s="585" t="s">
        <v>3053</v>
      </c>
      <c r="B323" s="581"/>
      <c r="C323" s="581"/>
      <c r="D323" s="576"/>
      <c r="E323" s="571"/>
      <c r="F323" s="571"/>
      <c r="G323" s="573"/>
      <c r="H323" s="581"/>
      <c r="I323" s="585" t="s">
        <v>3058</v>
      </c>
      <c r="J323" s="576"/>
      <c r="K323" s="578"/>
      <c r="L323" s="579"/>
      <c r="M323" s="571"/>
      <c r="N323" s="571"/>
      <c r="O323" s="574"/>
      <c r="P323" s="581"/>
      <c r="Q323" s="585" t="s">
        <v>3063</v>
      </c>
      <c r="R323" s="578"/>
      <c r="S323" s="578"/>
      <c r="T323" s="578"/>
      <c r="U323" s="571"/>
      <c r="V323" s="571"/>
      <c r="W323" s="574"/>
      <c r="X323" s="459"/>
      <c r="Y323" s="443"/>
      <c r="Z323" s="443"/>
      <c r="AA323" s="443"/>
    </row>
    <row r="324" spans="1:27" ht="15.75">
      <c r="A324" s="585" t="s">
        <v>3054</v>
      </c>
      <c r="B324" s="581"/>
      <c r="C324" s="581"/>
      <c r="D324" s="576"/>
      <c r="E324" s="571"/>
      <c r="F324" s="571"/>
      <c r="G324" s="573"/>
      <c r="H324" s="581"/>
      <c r="I324" s="585" t="s">
        <v>3059</v>
      </c>
      <c r="J324" s="576"/>
      <c r="K324" s="578"/>
      <c r="L324" s="579"/>
      <c r="M324" s="571"/>
      <c r="N324" s="571"/>
      <c r="O324" s="574"/>
      <c r="P324" s="581"/>
      <c r="Q324" s="585" t="s">
        <v>3064</v>
      </c>
      <c r="R324" s="578"/>
      <c r="S324" s="578"/>
      <c r="T324" s="578"/>
      <c r="U324" s="571"/>
      <c r="V324" s="571"/>
      <c r="W324" s="573"/>
      <c r="X324" s="459"/>
      <c r="Y324" s="443"/>
      <c r="Z324" s="443"/>
      <c r="AA324" s="443"/>
    </row>
    <row r="325" spans="1:27" ht="15.75">
      <c r="A325" s="585" t="s">
        <v>3055</v>
      </c>
      <c r="B325" s="581"/>
      <c r="C325" s="581"/>
      <c r="D325" s="576"/>
      <c r="E325" s="571"/>
      <c r="F325" s="571"/>
      <c r="G325" s="573"/>
      <c r="H325" s="581"/>
      <c r="I325" s="585" t="s">
        <v>3060</v>
      </c>
      <c r="J325" s="576"/>
      <c r="K325" s="578"/>
      <c r="L325" s="579"/>
      <c r="M325" s="571"/>
      <c r="N325" s="571"/>
      <c r="O325" s="573"/>
      <c r="P325" s="581"/>
      <c r="Q325" s="585" t="s">
        <v>3065</v>
      </c>
      <c r="R325" s="578"/>
      <c r="S325" s="578"/>
      <c r="T325" s="578"/>
      <c r="U325" s="571"/>
      <c r="V325" s="571"/>
      <c r="W325" s="574"/>
      <c r="X325" s="459"/>
      <c r="Y325" s="443"/>
      <c r="Z325" s="443"/>
      <c r="AA325" s="443"/>
    </row>
    <row r="326" spans="1:27" ht="15.75">
      <c r="A326" s="585" t="s">
        <v>3056</v>
      </c>
      <c r="B326" s="581"/>
      <c r="C326" s="581"/>
      <c r="D326" s="576"/>
      <c r="E326" s="571"/>
      <c r="F326" s="571"/>
      <c r="G326" s="574"/>
      <c r="H326" s="576"/>
      <c r="I326" s="585" t="s">
        <v>3061</v>
      </c>
      <c r="J326" s="576"/>
      <c r="K326" s="578"/>
      <c r="L326" s="579"/>
      <c r="M326" s="571"/>
      <c r="N326" s="571"/>
      <c r="O326" s="574"/>
      <c r="P326" s="578"/>
      <c r="Q326" s="585" t="s">
        <v>3066</v>
      </c>
      <c r="R326" s="578"/>
      <c r="S326" s="578"/>
      <c r="T326" s="578"/>
      <c r="U326" s="571"/>
      <c r="V326" s="571"/>
      <c r="W326" s="574"/>
      <c r="X326" s="459"/>
      <c r="Y326" s="443"/>
      <c r="Z326" s="443"/>
      <c r="AA326" s="443"/>
    </row>
    <row r="327" spans="1:27" ht="15.75">
      <c r="A327" s="569"/>
      <c r="B327" s="443"/>
      <c r="C327" s="443"/>
      <c r="D327" s="552"/>
      <c r="E327" s="552"/>
      <c r="F327" s="552"/>
      <c r="G327" s="552"/>
      <c r="H327" s="552"/>
      <c r="I327" s="570"/>
      <c r="J327" s="552"/>
      <c r="K327" s="459"/>
      <c r="L327" s="553"/>
      <c r="M327" s="443"/>
      <c r="N327" s="459"/>
      <c r="O327" s="459"/>
      <c r="P327" s="459"/>
      <c r="Q327" s="570"/>
      <c r="R327" s="459"/>
      <c r="S327" s="459"/>
      <c r="T327" s="459"/>
      <c r="U327" s="459"/>
      <c r="V327" s="459"/>
      <c r="W327" s="459"/>
      <c r="X327" s="459"/>
      <c r="Y327" s="443"/>
      <c r="Z327" s="443"/>
      <c r="AA327" s="443"/>
    </row>
    <row r="328" spans="1:27" ht="15.75">
      <c r="A328" s="569"/>
      <c r="B328" s="443"/>
      <c r="C328" s="443"/>
      <c r="D328" s="552"/>
      <c r="E328" s="552"/>
      <c r="F328" s="552"/>
      <c r="G328" s="552"/>
      <c r="H328" s="552"/>
      <c r="I328" s="570"/>
      <c r="J328" s="552"/>
      <c r="K328" s="459"/>
      <c r="L328" s="553"/>
      <c r="M328" s="443"/>
      <c r="N328" s="459"/>
      <c r="O328" s="459"/>
      <c r="P328" s="459"/>
      <c r="Q328" s="570"/>
      <c r="R328" s="459"/>
      <c r="S328" s="459"/>
      <c r="T328" s="459"/>
      <c r="U328" s="459"/>
      <c r="V328" s="459"/>
      <c r="W328" s="459"/>
      <c r="X328" s="459"/>
      <c r="Y328" s="443"/>
      <c r="Z328" s="443"/>
      <c r="AA328" s="443"/>
    </row>
    <row r="329" spans="1:27" ht="16.5" thickBot="1">
      <c r="A329" s="554"/>
      <c r="B329" s="443"/>
      <c r="C329" s="443"/>
      <c r="D329" s="568" t="s">
        <v>2696</v>
      </c>
      <c r="E329" s="568" t="s">
        <v>2697</v>
      </c>
      <c r="F329" s="568" t="s">
        <v>2698</v>
      </c>
      <c r="G329" s="568" t="s">
        <v>2700</v>
      </c>
      <c r="H329" s="568" t="s">
        <v>2699</v>
      </c>
      <c r="I329" s="568" t="s">
        <v>2701</v>
      </c>
      <c r="J329" s="568" t="s">
        <v>2702</v>
      </c>
      <c r="K329" s="568" t="s">
        <v>2703</v>
      </c>
      <c r="L329" s="568" t="s">
        <v>2704</v>
      </c>
      <c r="M329" s="568" t="s">
        <v>2705</v>
      </c>
      <c r="N329" s="568" t="s">
        <v>2706</v>
      </c>
      <c r="O329" s="568" t="s">
        <v>2707</v>
      </c>
      <c r="P329" s="568" t="s">
        <v>2708</v>
      </c>
      <c r="Q329" s="568" t="s">
        <v>2709</v>
      </c>
      <c r="R329" s="568" t="s">
        <v>2606</v>
      </c>
      <c r="S329" s="568" t="s">
        <v>2710</v>
      </c>
      <c r="T329" s="568" t="s">
        <v>2711</v>
      </c>
      <c r="U329" s="568" t="s">
        <v>2598</v>
      </c>
      <c r="V329" s="453" t="s">
        <v>40</v>
      </c>
      <c r="W329" s="459"/>
      <c r="X329" s="459"/>
      <c r="Y329" s="459"/>
      <c r="Z329" s="459"/>
      <c r="AA329" s="443"/>
    </row>
    <row r="330" spans="1:27" ht="16.5" thickBot="1">
      <c r="A330" s="546" t="s">
        <v>3106</v>
      </c>
      <c r="B330" s="443"/>
      <c r="C330" s="443"/>
      <c r="D330" s="558">
        <v>3</v>
      </c>
      <c r="E330" s="558">
        <v>3</v>
      </c>
      <c r="F330" s="558"/>
      <c r="G330" s="558"/>
      <c r="H330" s="558"/>
      <c r="I330" s="558"/>
      <c r="J330" s="558"/>
      <c r="K330" s="558"/>
      <c r="L330" s="558"/>
      <c r="M330" s="443"/>
      <c r="N330" s="443"/>
      <c r="O330" s="443"/>
      <c r="P330" s="459"/>
      <c r="Q330" s="459"/>
      <c r="R330" s="464"/>
      <c r="S330" s="459"/>
      <c r="T330" s="459"/>
      <c r="U330" s="459"/>
      <c r="V330" s="559">
        <f>SUM(D330:U330)</f>
        <v>6</v>
      </c>
      <c r="W330" s="313">
        <f>$V$276</f>
        <v>804.29999999999961</v>
      </c>
      <c r="X330" s="461" t="s">
        <v>80</v>
      </c>
      <c r="Y330" s="459"/>
      <c r="Z330" s="459"/>
      <c r="AA330" s="443"/>
    </row>
    <row r="331" spans="1:27" ht="16.5" thickBot="1">
      <c r="A331" s="546" t="s">
        <v>3107</v>
      </c>
      <c r="B331" s="443"/>
      <c r="C331" s="443"/>
      <c r="D331" s="558">
        <v>2</v>
      </c>
      <c r="E331" s="558">
        <v>3</v>
      </c>
      <c r="F331" s="558"/>
      <c r="G331" s="558"/>
      <c r="H331" s="558"/>
      <c r="I331" s="558"/>
      <c r="J331" s="558"/>
      <c r="K331" s="558"/>
      <c r="L331" s="558"/>
      <c r="M331" s="443"/>
      <c r="N331" s="443"/>
      <c r="O331" s="443"/>
      <c r="P331" s="459"/>
      <c r="Q331" s="459"/>
      <c r="R331" s="464"/>
      <c r="S331" s="459"/>
      <c r="T331" s="459"/>
      <c r="U331" s="459"/>
      <c r="V331" s="559">
        <f>SUM(D331:U331)</f>
        <v>5</v>
      </c>
      <c r="W331" s="313">
        <f>$V$278</f>
        <v>902.20000000000027</v>
      </c>
      <c r="X331" s="461" t="s">
        <v>81</v>
      </c>
      <c r="Y331" s="459"/>
      <c r="Z331" s="459"/>
      <c r="AA331" s="443"/>
    </row>
    <row r="332" spans="1:27" ht="16.5" thickBot="1">
      <c r="A332" s="546" t="s">
        <v>3101</v>
      </c>
      <c r="B332" s="201"/>
      <c r="C332" s="201"/>
      <c r="D332" s="597">
        <v>1</v>
      </c>
      <c r="E332" s="597">
        <v>3</v>
      </c>
      <c r="F332" s="597"/>
      <c r="G332" s="597"/>
      <c r="H332" s="597"/>
      <c r="I332" s="597"/>
      <c r="J332" s="597"/>
      <c r="K332" s="597"/>
      <c r="L332" s="597"/>
      <c r="M332" s="201"/>
      <c r="N332" s="201"/>
      <c r="O332" s="201"/>
      <c r="P332" s="598"/>
      <c r="Q332" s="598"/>
      <c r="R332" s="599"/>
      <c r="S332" s="598"/>
      <c r="T332" s="598"/>
      <c r="U332" s="598"/>
      <c r="V332" s="600">
        <f>SUM(D332:U332)</f>
        <v>4</v>
      </c>
      <c r="W332" s="601">
        <f>$V$277</f>
        <v>900.85000000000048</v>
      </c>
      <c r="X332" s="461" t="s">
        <v>82</v>
      </c>
      <c r="Y332" s="459"/>
      <c r="Z332" s="459"/>
      <c r="AA332" s="443"/>
    </row>
    <row r="333" spans="1:27" ht="15.75">
      <c r="A333" s="589" t="s">
        <v>3108</v>
      </c>
      <c r="B333" s="590"/>
      <c r="C333" s="590"/>
      <c r="D333" s="591">
        <v>1</v>
      </c>
      <c r="E333" s="591">
        <v>3</v>
      </c>
      <c r="F333" s="591"/>
      <c r="G333" s="591"/>
      <c r="H333" s="591"/>
      <c r="I333" s="591"/>
      <c r="J333" s="591"/>
      <c r="K333" s="591"/>
      <c r="L333" s="591"/>
      <c r="M333" s="590"/>
      <c r="N333" s="590"/>
      <c r="O333" s="590"/>
      <c r="P333" s="592"/>
      <c r="Q333" s="592"/>
      <c r="R333" s="593"/>
      <c r="S333" s="592"/>
      <c r="T333" s="592"/>
      <c r="U333" s="592"/>
      <c r="V333" s="594">
        <f>SUM(D333:U333)</f>
        <v>4</v>
      </c>
      <c r="W333" s="595">
        <f>$V$279</f>
        <v>792.29999999999961</v>
      </c>
      <c r="X333" s="596" t="s">
        <v>83</v>
      </c>
      <c r="Y333" s="459"/>
      <c r="Z333" s="459"/>
      <c r="AA333" s="443"/>
    </row>
    <row r="334" spans="1:27" ht="16.5" thickBot="1">
      <c r="A334" s="566" t="s">
        <v>3110</v>
      </c>
      <c r="B334" s="443"/>
      <c r="C334" s="443"/>
      <c r="D334" s="558">
        <v>3</v>
      </c>
      <c r="E334" s="558">
        <v>0</v>
      </c>
      <c r="F334" s="552"/>
      <c r="G334" s="552"/>
      <c r="H334" s="552"/>
      <c r="I334" s="552"/>
      <c r="J334" s="552"/>
      <c r="K334" s="552"/>
      <c r="L334" s="459"/>
      <c r="M334" s="443"/>
      <c r="N334" s="443"/>
      <c r="O334" s="443"/>
      <c r="P334" s="459"/>
      <c r="Q334" s="459"/>
      <c r="R334" s="464"/>
      <c r="S334" s="459"/>
      <c r="T334" s="459"/>
      <c r="U334" s="459"/>
      <c r="V334" s="559">
        <f>SUM(D334:U334)</f>
        <v>3</v>
      </c>
      <c r="W334" s="313">
        <f>$V$283</f>
        <v>851.54999999999984</v>
      </c>
      <c r="X334" s="459"/>
      <c r="Y334" s="459"/>
      <c r="Z334" s="459"/>
      <c r="AA334" s="443"/>
    </row>
    <row r="335" spans="1:27" ht="16.5" thickBot="1">
      <c r="A335" s="546" t="s">
        <v>3103</v>
      </c>
      <c r="B335" s="443"/>
      <c r="C335" s="443"/>
      <c r="D335" s="558">
        <v>3</v>
      </c>
      <c r="E335" s="558">
        <v>0</v>
      </c>
      <c r="F335" s="558"/>
      <c r="G335" s="558"/>
      <c r="H335" s="558"/>
      <c r="I335" s="558"/>
      <c r="J335" s="558"/>
      <c r="K335" s="558"/>
      <c r="L335" s="558"/>
      <c r="M335" s="443"/>
      <c r="N335" s="443"/>
      <c r="O335" s="443"/>
      <c r="P335" s="459"/>
      <c r="Q335" s="459"/>
      <c r="R335" s="464"/>
      <c r="S335" s="459"/>
      <c r="T335" s="459"/>
      <c r="U335" s="459"/>
      <c r="V335" s="559">
        <f>SUM(D335:U335)</f>
        <v>3</v>
      </c>
      <c r="W335" s="313">
        <f>$V$281</f>
        <v>819.40000000000134</v>
      </c>
      <c r="X335" s="459"/>
      <c r="Y335" s="459"/>
      <c r="Z335" s="459"/>
      <c r="AA335" s="443"/>
    </row>
    <row r="336" spans="1:27" ht="16.5" thickBot="1">
      <c r="A336" s="546" t="s">
        <v>3102</v>
      </c>
      <c r="B336" s="201"/>
      <c r="C336" s="201"/>
      <c r="D336" s="597">
        <v>2</v>
      </c>
      <c r="E336" s="597">
        <v>0</v>
      </c>
      <c r="F336" s="597"/>
      <c r="G336" s="597"/>
      <c r="H336" s="597"/>
      <c r="I336" s="597"/>
      <c r="J336" s="597"/>
      <c r="K336" s="597"/>
      <c r="L336" s="597"/>
      <c r="M336" s="201"/>
      <c r="N336" s="201"/>
      <c r="O336" s="201"/>
      <c r="P336" s="598"/>
      <c r="Q336" s="598"/>
      <c r="R336" s="599"/>
      <c r="S336" s="598"/>
      <c r="T336" s="598"/>
      <c r="U336" s="598"/>
      <c r="V336" s="600">
        <f>SUM(D336:U336)</f>
        <v>2</v>
      </c>
      <c r="W336" s="601">
        <f>$V$280</f>
        <v>879.60000000000014</v>
      </c>
      <c r="X336" s="598"/>
      <c r="Y336" s="459"/>
      <c r="Z336" s="459"/>
      <c r="AA336" s="443"/>
    </row>
    <row r="337" spans="1:27" ht="16.5" thickBot="1">
      <c r="A337" s="546" t="s">
        <v>3105</v>
      </c>
      <c r="B337" s="443"/>
      <c r="C337" s="443"/>
      <c r="D337" s="558">
        <v>0</v>
      </c>
      <c r="E337" s="558">
        <v>2</v>
      </c>
      <c r="F337" s="558"/>
      <c r="G337" s="558"/>
      <c r="H337" s="558"/>
      <c r="I337" s="558"/>
      <c r="J337" s="558"/>
      <c r="K337" s="558"/>
      <c r="L337" s="558"/>
      <c r="M337" s="443"/>
      <c r="N337" s="443"/>
      <c r="O337" s="443"/>
      <c r="P337" s="459"/>
      <c r="Q337" s="459"/>
      <c r="R337" s="464"/>
      <c r="S337" s="459"/>
      <c r="T337" s="459"/>
      <c r="U337" s="459"/>
      <c r="V337" s="559">
        <f>SUM(D337:U337)</f>
        <v>2</v>
      </c>
      <c r="W337" s="313">
        <f>$V$275</f>
        <v>615.29999999999995</v>
      </c>
      <c r="X337" s="459"/>
      <c r="Y337" s="459"/>
      <c r="Z337" s="459"/>
      <c r="AA337" s="443"/>
    </row>
    <row r="338" spans="1:27" ht="15.75">
      <c r="A338" s="546" t="s">
        <v>3109</v>
      </c>
      <c r="B338" s="443"/>
      <c r="C338" s="443"/>
      <c r="D338" s="558">
        <v>0</v>
      </c>
      <c r="E338" s="558">
        <v>1</v>
      </c>
      <c r="F338" s="558"/>
      <c r="G338" s="558"/>
      <c r="H338" s="558"/>
      <c r="I338" s="558"/>
      <c r="J338" s="558"/>
      <c r="K338" s="558"/>
      <c r="L338" s="558"/>
      <c r="M338" s="443"/>
      <c r="N338" s="443"/>
      <c r="O338" s="443"/>
      <c r="P338" s="459"/>
      <c r="Q338" s="459"/>
      <c r="R338" s="464"/>
      <c r="S338" s="459"/>
      <c r="T338" s="459"/>
      <c r="U338" s="459"/>
      <c r="V338" s="559">
        <f>SUM(D338:U338)</f>
        <v>1</v>
      </c>
      <c r="W338" s="313">
        <f>$V$282</f>
        <v>761.00000000000023</v>
      </c>
      <c r="X338" s="459"/>
      <c r="Y338" s="459"/>
      <c r="Z338" s="459"/>
      <c r="AA338" s="443"/>
    </row>
    <row r="339" spans="1:27" ht="15.75">
      <c r="A339" s="566" t="s">
        <v>3104</v>
      </c>
      <c r="B339" s="443"/>
      <c r="C339" s="443"/>
      <c r="D339" s="558">
        <v>0</v>
      </c>
      <c r="E339" s="558">
        <v>0</v>
      </c>
      <c r="F339" s="558"/>
      <c r="G339" s="558"/>
      <c r="H339" s="558"/>
      <c r="I339" s="558"/>
      <c r="J339" s="558"/>
      <c r="K339" s="558"/>
      <c r="L339" s="558"/>
      <c r="M339" s="443"/>
      <c r="N339" s="443"/>
      <c r="O339" s="443"/>
      <c r="P339" s="459"/>
      <c r="Q339" s="459"/>
      <c r="R339" s="464"/>
      <c r="S339" s="459"/>
      <c r="T339" s="459"/>
      <c r="U339" s="459"/>
      <c r="V339" s="559">
        <f>SUM(D339:U339)</f>
        <v>0</v>
      </c>
      <c r="W339" s="313">
        <f>$V$274</f>
        <v>578.30000000000155</v>
      </c>
      <c r="X339" s="459"/>
      <c r="Y339" s="459"/>
      <c r="Z339" s="459"/>
      <c r="AA339" s="443"/>
    </row>
    <row r="340" spans="1:27" ht="15.75">
      <c r="A340" s="554"/>
      <c r="B340" s="443"/>
      <c r="C340" s="443"/>
      <c r="D340" s="552"/>
      <c r="E340" s="552"/>
      <c r="F340" s="552"/>
      <c r="G340" s="552"/>
      <c r="H340" s="552"/>
      <c r="I340" s="552"/>
      <c r="J340" s="552"/>
      <c r="K340" s="552"/>
      <c r="L340" s="459"/>
      <c r="M340" s="443"/>
      <c r="N340" s="443"/>
      <c r="O340" s="443"/>
      <c r="P340" s="459"/>
      <c r="Q340" s="459"/>
      <c r="R340" s="464"/>
      <c r="S340" s="459"/>
      <c r="T340" s="459"/>
      <c r="U340" s="459"/>
      <c r="V340" s="553"/>
      <c r="W340" s="443"/>
      <c r="X340" s="459"/>
      <c r="Y340" s="459"/>
      <c r="Z340" s="459"/>
      <c r="AA340" s="443"/>
    </row>
    <row r="341" spans="1:27" ht="15.75">
      <c r="A341" s="554"/>
      <c r="B341" s="443"/>
      <c r="C341" s="443"/>
      <c r="D341" s="552"/>
      <c r="E341" s="552"/>
      <c r="F341" s="552"/>
      <c r="G341" s="552"/>
      <c r="H341" s="552"/>
      <c r="I341" s="552"/>
      <c r="J341" s="552"/>
      <c r="K341" s="552"/>
      <c r="L341" s="459"/>
      <c r="M341" s="443"/>
      <c r="N341" s="443"/>
      <c r="O341" s="443"/>
      <c r="P341" s="459"/>
      <c r="Q341" s="459"/>
      <c r="R341" s="464"/>
      <c r="S341" s="459"/>
      <c r="T341" s="459"/>
      <c r="U341" s="459"/>
      <c r="V341" s="553"/>
      <c r="W341" s="560">
        <f>SUM(W330:W339)</f>
        <v>7904.8000000000029</v>
      </c>
      <c r="X341" s="459"/>
      <c r="Y341" s="459"/>
      <c r="Z341" s="459"/>
      <c r="AA341" s="443"/>
    </row>
    <row r="342" spans="1:27" ht="15.75">
      <c r="A342" s="554"/>
      <c r="B342" s="443"/>
      <c r="C342" s="443"/>
      <c r="D342" s="552"/>
      <c r="E342" s="552"/>
      <c r="F342" s="552"/>
      <c r="G342" s="552"/>
      <c r="H342" s="556"/>
      <c r="I342" s="552"/>
      <c r="J342" s="166"/>
      <c r="K342" s="552"/>
      <c r="L342" s="459"/>
      <c r="M342" s="553"/>
      <c r="N342" s="443"/>
      <c r="O342" s="557"/>
      <c r="P342" s="557"/>
      <c r="Q342" s="556"/>
      <c r="R342" s="464"/>
      <c r="S342" s="166"/>
      <c r="T342" s="459"/>
      <c r="U342" s="459"/>
      <c r="V342" s="459"/>
      <c r="W342" s="459"/>
      <c r="X342" s="557"/>
      <c r="Y342" s="557"/>
      <c r="Z342" s="556"/>
      <c r="AA342" s="443"/>
    </row>
    <row r="343" spans="1:27" ht="21" thickBot="1">
      <c r="A343" s="587" t="s">
        <v>2572</v>
      </c>
      <c r="B343" s="588"/>
      <c r="C343" s="443"/>
      <c r="D343" s="568" t="s">
        <v>2696</v>
      </c>
      <c r="E343" s="568" t="s">
        <v>2697</v>
      </c>
      <c r="F343" s="568" t="s">
        <v>2698</v>
      </c>
      <c r="G343" s="568" t="s">
        <v>2700</v>
      </c>
      <c r="H343" s="568" t="s">
        <v>2699</v>
      </c>
      <c r="I343" s="568" t="s">
        <v>2701</v>
      </c>
      <c r="J343" s="568" t="s">
        <v>2702</v>
      </c>
      <c r="K343" s="568" t="s">
        <v>2703</v>
      </c>
      <c r="L343" s="568" t="s">
        <v>2704</v>
      </c>
      <c r="M343" s="568" t="s">
        <v>2705</v>
      </c>
      <c r="N343" s="568" t="s">
        <v>2706</v>
      </c>
      <c r="O343" s="568" t="s">
        <v>2707</v>
      </c>
      <c r="P343" s="568" t="s">
        <v>2708</v>
      </c>
      <c r="Q343" s="568" t="s">
        <v>2709</v>
      </c>
      <c r="R343" s="568" t="s">
        <v>2606</v>
      </c>
      <c r="S343" s="568" t="s">
        <v>2710</v>
      </c>
      <c r="T343" s="568" t="s">
        <v>2711</v>
      </c>
      <c r="U343" s="568" t="s">
        <v>2598</v>
      </c>
      <c r="V343" s="453" t="s">
        <v>40</v>
      </c>
      <c r="W343" s="443"/>
      <c r="X343" s="459"/>
      <c r="Y343" s="459"/>
      <c r="Z343" s="459"/>
      <c r="AA343" s="443"/>
    </row>
    <row r="344" spans="1:27" ht="16.5" thickBot="1">
      <c r="A344" s="546" t="s">
        <v>1844</v>
      </c>
      <c r="B344" s="443"/>
      <c r="C344" s="443"/>
      <c r="D344" s="552">
        <f>'Punten per wedstrijd'!E429</f>
        <v>623.20000000000095</v>
      </c>
      <c r="E344" s="552">
        <f>'Punten per wedstrijd'!E346</f>
        <v>245</v>
      </c>
      <c r="F344" s="552"/>
      <c r="G344" s="552"/>
      <c r="H344" s="552"/>
      <c r="I344" s="552"/>
      <c r="J344" s="552"/>
      <c r="K344" s="552"/>
      <c r="L344" s="552"/>
      <c r="M344" s="552"/>
      <c r="N344" s="552"/>
      <c r="O344" s="552"/>
      <c r="P344" s="552"/>
      <c r="Q344" s="552"/>
      <c r="R344" s="552"/>
      <c r="S344" s="552"/>
      <c r="T344" s="552"/>
      <c r="U344" s="552"/>
      <c r="V344" s="553">
        <f>SUM(D344:U344)</f>
        <v>868.20000000000095</v>
      </c>
      <c r="W344" s="443"/>
      <c r="X344" s="459"/>
      <c r="Y344" s="459"/>
      <c r="Z344" s="459"/>
      <c r="AA344" s="443"/>
    </row>
    <row r="345" spans="1:27" ht="16.5" thickBot="1">
      <c r="A345" s="546" t="s">
        <v>856</v>
      </c>
      <c r="B345" s="443"/>
      <c r="C345" s="443"/>
      <c r="D345" s="552">
        <f>'Punten per wedstrijd'!E448</f>
        <v>777.5</v>
      </c>
      <c r="E345" s="552">
        <f>'Punten per wedstrijd'!E364</f>
        <v>252.49999999999955</v>
      </c>
      <c r="F345" s="552"/>
      <c r="G345" s="552"/>
      <c r="H345" s="552"/>
      <c r="I345" s="552"/>
      <c r="J345" s="552"/>
      <c r="K345" s="552"/>
      <c r="L345" s="552"/>
      <c r="M345" s="552"/>
      <c r="N345" s="552"/>
      <c r="O345" s="552"/>
      <c r="P345" s="552"/>
      <c r="Q345" s="552"/>
      <c r="R345" s="552"/>
      <c r="S345" s="552"/>
      <c r="T345" s="552"/>
      <c r="U345" s="552"/>
      <c r="V345" s="553">
        <f t="shared" ref="V345:V353" si="4">SUM(D345:U345)</f>
        <v>1029.9999999999995</v>
      </c>
      <c r="W345" s="443"/>
      <c r="X345" s="459"/>
      <c r="Y345" s="459"/>
      <c r="Z345" s="459"/>
      <c r="AA345" s="443"/>
    </row>
    <row r="346" spans="1:27" ht="16.5" thickBot="1">
      <c r="A346" s="546" t="s">
        <v>2242</v>
      </c>
      <c r="B346" s="443"/>
      <c r="C346" s="443"/>
      <c r="D346" s="552">
        <f>'Punten per wedstrijd'!E452</f>
        <v>431.4</v>
      </c>
      <c r="E346" s="552">
        <f>'Punten per wedstrijd'!E368</f>
        <v>495.80000000000064</v>
      </c>
      <c r="F346" s="552"/>
      <c r="G346" s="552"/>
      <c r="H346" s="552"/>
      <c r="I346" s="552"/>
      <c r="J346" s="552"/>
      <c r="K346" s="552"/>
      <c r="L346" s="552"/>
      <c r="M346" s="552"/>
      <c r="N346" s="552"/>
      <c r="O346" s="552"/>
      <c r="P346" s="552"/>
      <c r="Q346" s="552"/>
      <c r="R346" s="552"/>
      <c r="S346" s="552"/>
      <c r="T346" s="552"/>
      <c r="U346" s="552"/>
      <c r="V346" s="553">
        <f t="shared" si="4"/>
        <v>927.20000000000061</v>
      </c>
      <c r="W346" s="443"/>
      <c r="X346" s="459"/>
      <c r="Y346" s="459"/>
      <c r="Z346" s="459"/>
      <c r="AA346" s="443"/>
    </row>
    <row r="347" spans="1:27" ht="16.5" thickBot="1">
      <c r="A347" s="546" t="s">
        <v>873</v>
      </c>
      <c r="B347" s="443"/>
      <c r="C347" s="443"/>
      <c r="D347" s="552">
        <f>'Punten per wedstrijd'!E457</f>
        <v>668.80000000000018</v>
      </c>
      <c r="E347" s="552">
        <f>'Punten per wedstrijd'!E373</f>
        <v>179.99999999999955</v>
      </c>
      <c r="F347" s="552"/>
      <c r="G347" s="552"/>
      <c r="H347" s="552"/>
      <c r="I347" s="552"/>
      <c r="J347" s="552"/>
      <c r="K347" s="552"/>
      <c r="L347" s="552"/>
      <c r="M347" s="552"/>
      <c r="N347" s="552"/>
      <c r="O347" s="552"/>
      <c r="P347" s="552"/>
      <c r="Q347" s="552"/>
      <c r="R347" s="552"/>
      <c r="S347" s="552"/>
      <c r="T347" s="552"/>
      <c r="U347" s="552"/>
      <c r="V347" s="553">
        <f t="shared" si="4"/>
        <v>848.79999999999973</v>
      </c>
      <c r="W347" s="443"/>
      <c r="X347" s="459"/>
      <c r="Y347" s="459"/>
      <c r="Z347" s="459"/>
      <c r="AA347" s="443"/>
    </row>
    <row r="348" spans="1:27" ht="16.5" thickBot="1">
      <c r="A348" s="546" t="s">
        <v>1858</v>
      </c>
      <c r="B348" s="443"/>
      <c r="C348" s="443"/>
      <c r="D348" s="552">
        <f>'Punten per wedstrijd'!E470</f>
        <v>693.5</v>
      </c>
      <c r="E348" s="552">
        <f>'Punten per wedstrijd'!E386</f>
        <v>172.50000000000045</v>
      </c>
      <c r="F348" s="552"/>
      <c r="G348" s="552"/>
      <c r="H348" s="552"/>
      <c r="I348" s="552"/>
      <c r="J348" s="552"/>
      <c r="K348" s="552"/>
      <c r="L348" s="552"/>
      <c r="M348" s="552"/>
      <c r="N348" s="552"/>
      <c r="O348" s="552"/>
      <c r="P348" s="552"/>
      <c r="Q348" s="552"/>
      <c r="R348" s="552"/>
      <c r="S348" s="552"/>
      <c r="T348" s="552"/>
      <c r="U348" s="552"/>
      <c r="V348" s="553">
        <f t="shared" si="4"/>
        <v>866.00000000000045</v>
      </c>
      <c r="W348" s="443"/>
      <c r="X348" s="459"/>
      <c r="Y348" s="459"/>
      <c r="Z348" s="459"/>
      <c r="AA348" s="443"/>
    </row>
    <row r="349" spans="1:27" ht="16.5" thickBot="1">
      <c r="A349" s="546" t="s">
        <v>1857</v>
      </c>
      <c r="B349" s="443"/>
      <c r="C349" s="443"/>
      <c r="D349" s="552">
        <f>'Punten per wedstrijd'!E480</f>
        <v>673.55</v>
      </c>
      <c r="E349" s="552">
        <f>'Punten per wedstrijd'!E396</f>
        <v>243.39999999999986</v>
      </c>
      <c r="F349" s="552"/>
      <c r="G349" s="552"/>
      <c r="H349" s="552"/>
      <c r="I349" s="552"/>
      <c r="J349" s="552"/>
      <c r="K349" s="552"/>
      <c r="L349" s="552"/>
      <c r="M349" s="552"/>
      <c r="N349" s="552"/>
      <c r="O349" s="552"/>
      <c r="P349" s="552"/>
      <c r="Q349" s="552"/>
      <c r="R349" s="552"/>
      <c r="S349" s="552"/>
      <c r="T349" s="552"/>
      <c r="U349" s="552"/>
      <c r="V349" s="553">
        <f t="shared" si="4"/>
        <v>916.94999999999982</v>
      </c>
      <c r="W349" s="443"/>
      <c r="X349" s="459"/>
      <c r="Y349" s="459"/>
      <c r="Z349" s="459"/>
      <c r="AA349" s="443"/>
    </row>
    <row r="350" spans="1:27" ht="16.5" thickBot="1">
      <c r="A350" s="546" t="s">
        <v>821</v>
      </c>
      <c r="B350" s="443"/>
      <c r="C350" s="443"/>
      <c r="D350" s="552">
        <f>'Punten per wedstrijd'!E484</f>
        <v>708.99999999999989</v>
      </c>
      <c r="E350" s="552">
        <f>'Punten per wedstrijd'!E400</f>
        <v>158.30000000000041</v>
      </c>
      <c r="F350" s="552"/>
      <c r="G350" s="552"/>
      <c r="H350" s="552"/>
      <c r="I350" s="552"/>
      <c r="J350" s="552"/>
      <c r="K350" s="552"/>
      <c r="L350" s="552"/>
      <c r="M350" s="552"/>
      <c r="N350" s="552"/>
      <c r="O350" s="552"/>
      <c r="P350" s="552"/>
      <c r="Q350" s="552"/>
      <c r="R350" s="552"/>
      <c r="S350" s="552"/>
      <c r="T350" s="552"/>
      <c r="U350" s="552"/>
      <c r="V350" s="553">
        <f t="shared" si="4"/>
        <v>867.3000000000003</v>
      </c>
      <c r="W350" s="443"/>
      <c r="X350" s="459"/>
      <c r="Y350" s="459"/>
      <c r="Z350" s="459"/>
      <c r="AA350" s="443"/>
    </row>
    <row r="351" spans="1:27" ht="16.5" thickBot="1">
      <c r="A351" s="546" t="s">
        <v>2307</v>
      </c>
      <c r="B351" s="443"/>
      <c r="C351" s="443"/>
      <c r="D351" s="552">
        <f>'Punten per wedstrijd'!E485</f>
        <v>465.20000000000005</v>
      </c>
      <c r="E351" s="552">
        <f>'Punten per wedstrijd'!E401</f>
        <v>172.65000000000009</v>
      </c>
      <c r="F351" s="552"/>
      <c r="G351" s="552"/>
      <c r="H351" s="552"/>
      <c r="I351" s="552"/>
      <c r="J351" s="552"/>
      <c r="K351" s="552"/>
      <c r="L351" s="552"/>
      <c r="M351" s="552"/>
      <c r="N351" s="552"/>
      <c r="O351" s="552"/>
      <c r="P351" s="552"/>
      <c r="Q351" s="552"/>
      <c r="R351" s="552"/>
      <c r="S351" s="552"/>
      <c r="T351" s="552"/>
      <c r="U351" s="552"/>
      <c r="V351" s="553">
        <f t="shared" si="4"/>
        <v>637.85000000000014</v>
      </c>
      <c r="W351" s="443"/>
      <c r="X351" s="459"/>
      <c r="Y351" s="459"/>
      <c r="Z351" s="459"/>
      <c r="AA351" s="443"/>
    </row>
    <row r="352" spans="1:27" ht="15.75">
      <c r="A352" s="546" t="s">
        <v>806</v>
      </c>
      <c r="B352" s="443"/>
      <c r="C352" s="443"/>
      <c r="D352" s="552">
        <f>'Punten per wedstrijd'!E487</f>
        <v>583.50000000000011</v>
      </c>
      <c r="E352" s="552">
        <f>'Punten per wedstrijd'!E403</f>
        <v>231.69999999999982</v>
      </c>
      <c r="F352" s="552"/>
      <c r="G352" s="552"/>
      <c r="H352" s="552"/>
      <c r="I352" s="552"/>
      <c r="J352" s="552"/>
      <c r="K352" s="552"/>
      <c r="L352" s="552"/>
      <c r="M352" s="552"/>
      <c r="N352" s="552"/>
      <c r="O352" s="552"/>
      <c r="P352" s="552"/>
      <c r="Q352" s="552"/>
      <c r="R352" s="552"/>
      <c r="S352" s="552"/>
      <c r="T352" s="552"/>
      <c r="U352" s="552"/>
      <c r="V352" s="553">
        <f t="shared" si="4"/>
        <v>815.19999999999993</v>
      </c>
      <c r="W352" s="443"/>
      <c r="X352" s="459"/>
      <c r="Y352" s="459"/>
      <c r="Z352" s="459"/>
      <c r="AA352" s="443"/>
    </row>
    <row r="353" spans="1:27" ht="15.75">
      <c r="A353" s="566" t="s">
        <v>2284</v>
      </c>
      <c r="B353" s="443"/>
      <c r="C353" s="443"/>
      <c r="D353" s="552">
        <f>'Punten per wedstrijd'!E499</f>
        <v>316.89999999999986</v>
      </c>
      <c r="E353" s="552">
        <f>'Punten per wedstrijd'!E415</f>
        <v>562.10000000000014</v>
      </c>
      <c r="F353" s="552"/>
      <c r="G353" s="552"/>
      <c r="H353" s="552"/>
      <c r="I353" s="552"/>
      <c r="J353" s="552"/>
      <c r="K353" s="552"/>
      <c r="L353" s="552"/>
      <c r="M353" s="552"/>
      <c r="N353" s="552"/>
      <c r="O353" s="552"/>
      <c r="P353" s="552"/>
      <c r="Q353" s="552"/>
      <c r="R353" s="552"/>
      <c r="S353" s="552"/>
      <c r="T353" s="552"/>
      <c r="U353" s="552"/>
      <c r="V353" s="553">
        <f t="shared" si="4"/>
        <v>879</v>
      </c>
      <c r="W353" s="443"/>
      <c r="X353" s="459"/>
      <c r="Y353" s="459"/>
      <c r="Z353" s="459"/>
      <c r="AA353" s="443"/>
    </row>
    <row r="354" spans="1:27" ht="15.75">
      <c r="A354" s="566"/>
      <c r="B354" s="443"/>
      <c r="C354" s="443"/>
      <c r="D354" s="552"/>
      <c r="E354" s="552"/>
      <c r="F354" s="552"/>
      <c r="G354" s="552"/>
      <c r="H354" s="552"/>
      <c r="I354" s="552"/>
      <c r="J354" s="552"/>
      <c r="K354" s="552"/>
      <c r="L354" s="552"/>
      <c r="M354" s="552"/>
      <c r="N354" s="552"/>
      <c r="O354" s="552"/>
      <c r="P354" s="552"/>
      <c r="Q354" s="552"/>
      <c r="R354" s="552"/>
      <c r="S354" s="552"/>
      <c r="T354" s="552"/>
      <c r="U354" s="552"/>
      <c r="V354" s="553"/>
      <c r="W354" s="443"/>
      <c r="X354" s="459"/>
      <c r="Y354" s="459"/>
      <c r="Z354" s="459"/>
      <c r="AA354" s="443"/>
    </row>
    <row r="355" spans="1:27" ht="15.75">
      <c r="A355" s="554"/>
      <c r="B355" s="443"/>
      <c r="C355" s="443"/>
      <c r="D355" s="552"/>
      <c r="E355" s="552"/>
      <c r="F355" s="552"/>
      <c r="G355" s="552"/>
      <c r="H355" s="552"/>
      <c r="I355" s="552"/>
      <c r="J355" s="552"/>
      <c r="K355" s="552"/>
      <c r="L355" s="459"/>
      <c r="M355" s="553"/>
      <c r="N355" s="443"/>
      <c r="O355" s="459"/>
      <c r="P355" s="459"/>
      <c r="Q355" s="459"/>
      <c r="R355" s="464"/>
      <c r="S355" s="459"/>
      <c r="T355" s="459"/>
      <c r="U355" s="459"/>
      <c r="V355" s="459"/>
      <c r="W355" s="459"/>
      <c r="X355" s="459"/>
      <c r="Y355" s="459"/>
      <c r="Z355" s="459"/>
      <c r="AA355" s="443"/>
    </row>
    <row r="356" spans="1:27" ht="15.75">
      <c r="A356" s="580" t="s">
        <v>936</v>
      </c>
      <c r="B356" s="581"/>
      <c r="C356" s="581"/>
      <c r="D356" s="576"/>
      <c r="E356" s="576"/>
      <c r="F356" s="576"/>
      <c r="G356" s="577" t="s">
        <v>150</v>
      </c>
      <c r="H356" s="581"/>
      <c r="I356" s="580" t="s">
        <v>2712</v>
      </c>
      <c r="J356" s="576"/>
      <c r="K356" s="578"/>
      <c r="L356" s="579"/>
      <c r="M356" s="578"/>
      <c r="N356" s="578"/>
      <c r="O356" s="577" t="s">
        <v>150</v>
      </c>
      <c r="P356" s="581"/>
      <c r="Q356" s="582" t="s">
        <v>190</v>
      </c>
      <c r="R356" s="578"/>
      <c r="S356" s="578"/>
      <c r="T356" s="578"/>
      <c r="U356" s="578"/>
      <c r="V356" s="578"/>
      <c r="W356" s="577" t="s">
        <v>150</v>
      </c>
      <c r="X356" s="443"/>
      <c r="Y356" s="443"/>
      <c r="Z356" s="443"/>
      <c r="AA356" s="443"/>
    </row>
    <row r="357" spans="1:27" ht="15.75">
      <c r="A357" s="585" t="s">
        <v>3122</v>
      </c>
      <c r="B357" s="581"/>
      <c r="C357" s="581"/>
      <c r="D357" s="576"/>
      <c r="E357" s="571">
        <f>D344*1.2</f>
        <v>747.84000000000117</v>
      </c>
      <c r="F357" s="571">
        <f>D351</f>
        <v>465.20000000000005</v>
      </c>
      <c r="G357" s="573" t="s">
        <v>3912</v>
      </c>
      <c r="H357" s="581"/>
      <c r="I357" s="585" t="s">
        <v>3127</v>
      </c>
      <c r="J357" s="576"/>
      <c r="K357" s="578"/>
      <c r="L357" s="579"/>
      <c r="M357" s="571">
        <f>E346*1.2</f>
        <v>594.96000000000072</v>
      </c>
      <c r="N357" s="571">
        <f>E344</f>
        <v>245</v>
      </c>
      <c r="O357" s="574" t="s">
        <v>3912</v>
      </c>
      <c r="P357" s="581"/>
      <c r="Q357" s="585" t="s">
        <v>3132</v>
      </c>
      <c r="R357" s="578"/>
      <c r="S357" s="578"/>
      <c r="T357" s="578"/>
      <c r="U357" s="571"/>
      <c r="V357" s="571"/>
      <c r="W357" s="574"/>
      <c r="X357" s="443"/>
      <c r="Y357" s="443"/>
      <c r="Z357" s="443"/>
      <c r="AA357" s="443"/>
    </row>
    <row r="358" spans="1:27" ht="15.75">
      <c r="A358" s="585" t="s">
        <v>3123</v>
      </c>
      <c r="B358" s="581"/>
      <c r="C358" s="581"/>
      <c r="D358" s="576"/>
      <c r="E358" s="571">
        <f>D345*1.2</f>
        <v>933</v>
      </c>
      <c r="F358" s="571">
        <f>D346</f>
        <v>431.4</v>
      </c>
      <c r="G358" s="573" t="s">
        <v>3912</v>
      </c>
      <c r="H358" s="581"/>
      <c r="I358" s="585" t="s">
        <v>3128</v>
      </c>
      <c r="J358" s="576"/>
      <c r="K358" s="578"/>
      <c r="L358" s="579"/>
      <c r="M358" s="571">
        <f>E349*1.2</f>
        <v>292.07999999999981</v>
      </c>
      <c r="N358" s="571">
        <f>E353</f>
        <v>562.10000000000014</v>
      </c>
      <c r="O358" s="573" t="s">
        <v>3910</v>
      </c>
      <c r="P358" s="581"/>
      <c r="Q358" s="585" t="s">
        <v>3133</v>
      </c>
      <c r="R358" s="578"/>
      <c r="S358" s="578"/>
      <c r="T358" s="578"/>
      <c r="U358" s="571"/>
      <c r="V358" s="571"/>
      <c r="W358" s="573"/>
      <c r="X358" s="443"/>
      <c r="Y358" s="443"/>
      <c r="Z358" s="443"/>
      <c r="AA358" s="443"/>
    </row>
    <row r="359" spans="1:27" ht="15.75">
      <c r="A359" s="585" t="s">
        <v>3124</v>
      </c>
      <c r="B359" s="581"/>
      <c r="C359" s="581"/>
      <c r="D359" s="576"/>
      <c r="E359" s="571">
        <f>D347*1.2</f>
        <v>802.56000000000017</v>
      </c>
      <c r="F359" s="571">
        <f>D350</f>
        <v>708.99999999999989</v>
      </c>
      <c r="G359" s="573" t="s">
        <v>3909</v>
      </c>
      <c r="H359" s="581"/>
      <c r="I359" s="585" t="s">
        <v>3129</v>
      </c>
      <c r="J359" s="576"/>
      <c r="K359" s="578"/>
      <c r="L359" s="579"/>
      <c r="M359" s="571">
        <f>E350*1.2</f>
        <v>189.96000000000049</v>
      </c>
      <c r="N359" s="571">
        <f>E348</f>
        <v>172.50000000000045</v>
      </c>
      <c r="O359" s="573" t="s">
        <v>3909</v>
      </c>
      <c r="P359" s="581"/>
      <c r="Q359" s="585" t="s">
        <v>3134</v>
      </c>
      <c r="R359" s="578"/>
      <c r="S359" s="578"/>
      <c r="T359" s="578"/>
      <c r="U359" s="571"/>
      <c r="V359" s="571"/>
      <c r="W359" s="573"/>
      <c r="X359" s="443"/>
      <c r="Y359" s="443"/>
      <c r="Z359" s="443"/>
      <c r="AA359" s="443"/>
    </row>
    <row r="360" spans="1:27" ht="15.75">
      <c r="A360" s="585" t="s">
        <v>3125</v>
      </c>
      <c r="B360" s="581"/>
      <c r="C360" s="581"/>
      <c r="D360" s="576"/>
      <c r="E360" s="571">
        <f>D348*1.2</f>
        <v>832.19999999999993</v>
      </c>
      <c r="F360" s="571">
        <f>D349</f>
        <v>673.55</v>
      </c>
      <c r="G360" s="573" t="s">
        <v>3909</v>
      </c>
      <c r="H360" s="581"/>
      <c r="I360" s="585" t="s">
        <v>3130</v>
      </c>
      <c r="J360" s="576"/>
      <c r="K360" s="578"/>
      <c r="L360" s="579"/>
      <c r="M360" s="571">
        <f>E351*1.2</f>
        <v>207.18000000000009</v>
      </c>
      <c r="N360" s="571">
        <f>E347</f>
        <v>179.99999999999955</v>
      </c>
      <c r="O360" s="573" t="s">
        <v>3909</v>
      </c>
      <c r="P360" s="581"/>
      <c r="Q360" s="585" t="s">
        <v>3135</v>
      </c>
      <c r="R360" s="578"/>
      <c r="S360" s="578"/>
      <c r="T360" s="578"/>
      <c r="U360" s="571"/>
      <c r="V360" s="571"/>
      <c r="W360" s="574"/>
      <c r="X360" s="443"/>
      <c r="Y360" s="443"/>
      <c r="Z360" s="443"/>
      <c r="AA360" s="443"/>
    </row>
    <row r="361" spans="1:27" ht="15.75">
      <c r="A361" s="585" t="s">
        <v>3126</v>
      </c>
      <c r="B361" s="581"/>
      <c r="C361" s="581"/>
      <c r="D361" s="576"/>
      <c r="E361" s="571">
        <f>D353*1.2</f>
        <v>380.2799999999998</v>
      </c>
      <c r="F361" s="571">
        <f>D352</f>
        <v>583.50000000000011</v>
      </c>
      <c r="G361" s="573" t="s">
        <v>3911</v>
      </c>
      <c r="H361" s="581"/>
      <c r="I361" s="585" t="s">
        <v>3131</v>
      </c>
      <c r="J361" s="576"/>
      <c r="K361" s="578"/>
      <c r="L361" s="579"/>
      <c r="M361" s="571">
        <f>E352*1.2</f>
        <v>278.03999999999979</v>
      </c>
      <c r="N361" s="571">
        <f>E345</f>
        <v>252.49999999999955</v>
      </c>
      <c r="O361" s="573" t="s">
        <v>3909</v>
      </c>
      <c r="P361" s="581"/>
      <c r="Q361" s="585" t="s">
        <v>3136</v>
      </c>
      <c r="R361" s="578"/>
      <c r="S361" s="578"/>
      <c r="T361" s="578"/>
      <c r="U361" s="571"/>
      <c r="V361" s="571"/>
      <c r="W361" s="574"/>
      <c r="X361" s="443"/>
      <c r="Y361" s="443"/>
      <c r="Z361" s="443"/>
      <c r="AA361" s="443"/>
    </row>
    <row r="362" spans="1:27" ht="15.75">
      <c r="A362" s="584"/>
      <c r="B362" s="581"/>
      <c r="C362" s="581"/>
      <c r="D362" s="576"/>
      <c r="E362" s="571"/>
      <c r="F362" s="571"/>
      <c r="G362" s="573"/>
      <c r="H362" s="581"/>
      <c r="I362" s="581"/>
      <c r="J362" s="576"/>
      <c r="K362" s="578"/>
      <c r="L362" s="579"/>
      <c r="M362" s="574"/>
      <c r="N362" s="574"/>
      <c r="O362" s="574"/>
      <c r="P362" s="581"/>
      <c r="Q362" s="576"/>
      <c r="R362" s="578"/>
      <c r="S362" s="578"/>
      <c r="T362" s="578"/>
      <c r="U362" s="574"/>
      <c r="V362" s="574"/>
      <c r="W362" s="574"/>
      <c r="X362" s="443"/>
      <c r="Y362" s="443"/>
      <c r="Z362" s="443"/>
      <c r="AA362" s="443"/>
    </row>
    <row r="363" spans="1:27" ht="15.75">
      <c r="A363" s="580" t="s">
        <v>175</v>
      </c>
      <c r="B363" s="581"/>
      <c r="C363" s="581"/>
      <c r="D363" s="576"/>
      <c r="E363" s="571"/>
      <c r="F363" s="571"/>
      <c r="G363" s="572" t="s">
        <v>150</v>
      </c>
      <c r="H363" s="581"/>
      <c r="I363" s="580" t="s">
        <v>191</v>
      </c>
      <c r="J363" s="576"/>
      <c r="K363" s="578"/>
      <c r="L363" s="579"/>
      <c r="M363" s="574"/>
      <c r="N363" s="574"/>
      <c r="O363" s="572" t="s">
        <v>150</v>
      </c>
      <c r="P363" s="581"/>
      <c r="Q363" s="582" t="s">
        <v>192</v>
      </c>
      <c r="R363" s="578"/>
      <c r="S363" s="578"/>
      <c r="T363" s="578"/>
      <c r="U363" s="574"/>
      <c r="V363" s="574"/>
      <c r="W363" s="572" t="s">
        <v>150</v>
      </c>
      <c r="X363" s="443"/>
      <c r="Y363" s="443"/>
      <c r="Z363" s="443"/>
      <c r="AA363" s="443"/>
    </row>
    <row r="364" spans="1:27" ht="15.75">
      <c r="A364" s="585" t="s">
        <v>3137</v>
      </c>
      <c r="B364" s="581"/>
      <c r="C364" s="581"/>
      <c r="D364" s="576"/>
      <c r="E364" s="571"/>
      <c r="F364" s="571"/>
      <c r="G364" s="573"/>
      <c r="H364" s="581"/>
      <c r="I364" s="585" t="s">
        <v>3142</v>
      </c>
      <c r="J364" s="576"/>
      <c r="K364" s="578"/>
      <c r="L364" s="579"/>
      <c r="M364" s="571"/>
      <c r="N364" s="571"/>
      <c r="O364" s="574"/>
      <c r="P364" s="581"/>
      <c r="Q364" s="585" t="s">
        <v>3147</v>
      </c>
      <c r="R364" s="578"/>
      <c r="S364" s="578"/>
      <c r="T364" s="578"/>
      <c r="U364" s="571"/>
      <c r="V364" s="571"/>
      <c r="W364" s="573"/>
      <c r="X364" s="443"/>
      <c r="Y364" s="443"/>
      <c r="Z364" s="443"/>
      <c r="AA364" s="443"/>
    </row>
    <row r="365" spans="1:27" ht="15.75">
      <c r="A365" s="585" t="s">
        <v>3138</v>
      </c>
      <c r="B365" s="581"/>
      <c r="C365" s="581"/>
      <c r="D365" s="576"/>
      <c r="E365" s="571"/>
      <c r="F365" s="571"/>
      <c r="G365" s="573"/>
      <c r="H365" s="581"/>
      <c r="I365" s="585" t="s">
        <v>3143</v>
      </c>
      <c r="J365" s="576"/>
      <c r="K365" s="578"/>
      <c r="L365" s="579"/>
      <c r="M365" s="571"/>
      <c r="N365" s="571"/>
      <c r="O365" s="573"/>
      <c r="P365" s="581"/>
      <c r="Q365" s="585" t="s">
        <v>3148</v>
      </c>
      <c r="R365" s="578"/>
      <c r="S365" s="578"/>
      <c r="T365" s="578"/>
      <c r="U365" s="571"/>
      <c r="V365" s="571"/>
      <c r="W365" s="573"/>
      <c r="X365" s="443"/>
      <c r="Y365" s="443"/>
      <c r="Z365" s="443"/>
      <c r="AA365" s="443"/>
    </row>
    <row r="366" spans="1:27" ht="15.75">
      <c r="A366" s="585" t="s">
        <v>3139</v>
      </c>
      <c r="B366" s="581"/>
      <c r="C366" s="581"/>
      <c r="D366" s="576"/>
      <c r="E366" s="571"/>
      <c r="F366" s="571"/>
      <c r="G366" s="573"/>
      <c r="H366" s="581"/>
      <c r="I366" s="585" t="s">
        <v>3144</v>
      </c>
      <c r="J366" s="576"/>
      <c r="K366" s="578"/>
      <c r="L366" s="579"/>
      <c r="M366" s="571"/>
      <c r="N366" s="571"/>
      <c r="O366" s="573"/>
      <c r="P366" s="581"/>
      <c r="Q366" s="585" t="s">
        <v>3149</v>
      </c>
      <c r="R366" s="578"/>
      <c r="S366" s="578"/>
      <c r="T366" s="578"/>
      <c r="U366" s="571"/>
      <c r="V366" s="571"/>
      <c r="W366" s="573"/>
      <c r="X366" s="443"/>
      <c r="Y366" s="443"/>
      <c r="Z366" s="443"/>
      <c r="AA366" s="443"/>
    </row>
    <row r="367" spans="1:27" ht="15.75">
      <c r="A367" s="585" t="s">
        <v>3140</v>
      </c>
      <c r="B367" s="581"/>
      <c r="C367" s="581"/>
      <c r="D367" s="576"/>
      <c r="E367" s="571"/>
      <c r="F367" s="571"/>
      <c r="G367" s="573"/>
      <c r="H367" s="581"/>
      <c r="I367" s="585" t="s">
        <v>3145</v>
      </c>
      <c r="J367" s="576"/>
      <c r="K367" s="578"/>
      <c r="L367" s="579"/>
      <c r="M367" s="571"/>
      <c r="N367" s="571"/>
      <c r="O367" s="573"/>
      <c r="P367" s="581"/>
      <c r="Q367" s="585" t="s">
        <v>3150</v>
      </c>
      <c r="R367" s="578"/>
      <c r="S367" s="578"/>
      <c r="T367" s="578"/>
      <c r="U367" s="571"/>
      <c r="V367" s="571"/>
      <c r="W367" s="573"/>
      <c r="X367" s="443"/>
      <c r="Y367" s="443"/>
      <c r="Z367" s="443"/>
      <c r="AA367" s="443"/>
    </row>
    <row r="368" spans="1:27" ht="15.75">
      <c r="A368" s="585" t="s">
        <v>3141</v>
      </c>
      <c r="B368" s="581"/>
      <c r="C368" s="581"/>
      <c r="D368" s="576"/>
      <c r="E368" s="571"/>
      <c r="F368" s="571"/>
      <c r="G368" s="574"/>
      <c r="H368" s="581"/>
      <c r="I368" s="585" t="s">
        <v>3146</v>
      </c>
      <c r="J368" s="576"/>
      <c r="K368" s="578"/>
      <c r="L368" s="579"/>
      <c r="M368" s="571"/>
      <c r="N368" s="571"/>
      <c r="O368" s="574"/>
      <c r="P368" s="581"/>
      <c r="Q368" s="585" t="s">
        <v>3151</v>
      </c>
      <c r="R368" s="578"/>
      <c r="S368" s="578"/>
      <c r="T368" s="578"/>
      <c r="U368" s="571"/>
      <c r="V368" s="571"/>
      <c r="W368" s="574"/>
      <c r="X368" s="443"/>
      <c r="Y368" s="443"/>
      <c r="Z368" s="443"/>
      <c r="AA368" s="443"/>
    </row>
    <row r="369" spans="1:27" ht="15.75">
      <c r="A369" s="584"/>
      <c r="B369" s="581"/>
      <c r="C369" s="581"/>
      <c r="D369" s="576"/>
      <c r="E369" s="571"/>
      <c r="F369" s="571"/>
      <c r="G369" s="571"/>
      <c r="H369" s="581"/>
      <c r="I369" s="576"/>
      <c r="J369" s="576"/>
      <c r="K369" s="578"/>
      <c r="L369" s="579"/>
      <c r="M369" s="574"/>
      <c r="N369" s="574"/>
      <c r="O369" s="574"/>
      <c r="P369" s="581"/>
      <c r="Q369" s="578"/>
      <c r="R369" s="578"/>
      <c r="S369" s="578"/>
      <c r="T369" s="578"/>
      <c r="U369" s="574"/>
      <c r="V369" s="574"/>
      <c r="W369" s="574"/>
      <c r="X369" s="443"/>
      <c r="Y369" s="443"/>
      <c r="Z369" s="443"/>
      <c r="AA369" s="443"/>
    </row>
    <row r="370" spans="1:27" ht="15.75">
      <c r="A370" s="580" t="s">
        <v>2713</v>
      </c>
      <c r="B370" s="581"/>
      <c r="C370" s="581"/>
      <c r="D370" s="576"/>
      <c r="E370" s="571"/>
      <c r="F370" s="571"/>
      <c r="G370" s="572" t="s">
        <v>150</v>
      </c>
      <c r="H370" s="581"/>
      <c r="I370" s="580" t="s">
        <v>2714</v>
      </c>
      <c r="J370" s="576"/>
      <c r="K370" s="578"/>
      <c r="L370" s="579"/>
      <c r="M370" s="574"/>
      <c r="N370" s="574"/>
      <c r="O370" s="572" t="s">
        <v>150</v>
      </c>
      <c r="P370" s="581"/>
      <c r="Q370" s="582" t="s">
        <v>2704</v>
      </c>
      <c r="R370" s="578"/>
      <c r="S370" s="578"/>
      <c r="T370" s="578"/>
      <c r="U370" s="574"/>
      <c r="V370" s="574"/>
      <c r="W370" s="572" t="s">
        <v>150</v>
      </c>
      <c r="X370" s="443"/>
      <c r="Y370" s="443"/>
      <c r="Z370" s="443"/>
      <c r="AA370" s="443"/>
    </row>
    <row r="371" spans="1:27" ht="15.75">
      <c r="A371" s="585" t="s">
        <v>3152</v>
      </c>
      <c r="B371" s="581"/>
      <c r="C371" s="581"/>
      <c r="D371" s="576"/>
      <c r="E371" s="571"/>
      <c r="F371" s="571"/>
      <c r="G371" s="573"/>
      <c r="H371" s="581"/>
      <c r="I371" s="585" t="s">
        <v>3157</v>
      </c>
      <c r="J371" s="576"/>
      <c r="K371" s="578"/>
      <c r="L371" s="579"/>
      <c r="M371" s="571"/>
      <c r="N371" s="571"/>
      <c r="O371" s="574"/>
      <c r="P371" s="581"/>
      <c r="Q371" s="585" t="s">
        <v>3162</v>
      </c>
      <c r="R371" s="578"/>
      <c r="S371" s="578"/>
      <c r="T371" s="578"/>
      <c r="U371" s="571"/>
      <c r="V371" s="571"/>
      <c r="W371" s="574"/>
      <c r="X371" s="443"/>
      <c r="Y371" s="443"/>
      <c r="Z371" s="443"/>
      <c r="AA371" s="443"/>
    </row>
    <row r="372" spans="1:27" ht="15.75">
      <c r="A372" s="585" t="s">
        <v>3153</v>
      </c>
      <c r="B372" s="581"/>
      <c r="C372" s="581"/>
      <c r="D372" s="576"/>
      <c r="E372" s="571"/>
      <c r="F372" s="571"/>
      <c r="G372" s="573"/>
      <c r="H372" s="581"/>
      <c r="I372" s="585" t="s">
        <v>3158</v>
      </c>
      <c r="J372" s="576"/>
      <c r="K372" s="578"/>
      <c r="L372" s="579"/>
      <c r="M372" s="571"/>
      <c r="N372" s="571"/>
      <c r="O372" s="574"/>
      <c r="P372" s="581"/>
      <c r="Q372" s="585" t="s">
        <v>3163</v>
      </c>
      <c r="R372" s="578"/>
      <c r="S372" s="578"/>
      <c r="T372" s="578"/>
      <c r="U372" s="571"/>
      <c r="V372" s="571"/>
      <c r="W372" s="574"/>
      <c r="X372" s="443"/>
      <c r="Y372" s="443"/>
      <c r="Z372" s="443"/>
      <c r="AA372" s="443"/>
    </row>
    <row r="373" spans="1:27" ht="15.75">
      <c r="A373" s="585" t="s">
        <v>3154</v>
      </c>
      <c r="B373" s="581"/>
      <c r="C373" s="581"/>
      <c r="D373" s="576"/>
      <c r="E373" s="571"/>
      <c r="F373" s="571"/>
      <c r="G373" s="573"/>
      <c r="H373" s="581"/>
      <c r="I373" s="585" t="s">
        <v>3159</v>
      </c>
      <c r="J373" s="576"/>
      <c r="K373" s="578"/>
      <c r="L373" s="579"/>
      <c r="M373" s="571"/>
      <c r="N373" s="571"/>
      <c r="O373" s="574"/>
      <c r="P373" s="581"/>
      <c r="Q373" s="585" t="s">
        <v>3164</v>
      </c>
      <c r="R373" s="578"/>
      <c r="S373" s="578"/>
      <c r="T373" s="578"/>
      <c r="U373" s="571"/>
      <c r="V373" s="571"/>
      <c r="W373" s="573"/>
      <c r="X373" s="443"/>
      <c r="Y373" s="443"/>
      <c r="Z373" s="443"/>
      <c r="AA373" s="443"/>
    </row>
    <row r="374" spans="1:27" ht="15.75">
      <c r="A374" s="585" t="s">
        <v>3155</v>
      </c>
      <c r="B374" s="581"/>
      <c r="C374" s="581"/>
      <c r="D374" s="576"/>
      <c r="E374" s="571"/>
      <c r="F374" s="571"/>
      <c r="G374" s="573"/>
      <c r="H374" s="581"/>
      <c r="I374" s="585" t="s">
        <v>3160</v>
      </c>
      <c r="J374" s="576"/>
      <c r="K374" s="578"/>
      <c r="L374" s="579"/>
      <c r="M374" s="571"/>
      <c r="N374" s="571"/>
      <c r="O374" s="573"/>
      <c r="P374" s="581"/>
      <c r="Q374" s="585" t="s">
        <v>3165</v>
      </c>
      <c r="R374" s="578"/>
      <c r="S374" s="578"/>
      <c r="T374" s="578"/>
      <c r="U374" s="571"/>
      <c r="V374" s="571"/>
      <c r="W374" s="574"/>
      <c r="X374" s="443"/>
      <c r="Y374" s="443"/>
      <c r="Z374" s="443"/>
      <c r="AA374" s="443"/>
    </row>
    <row r="375" spans="1:27" ht="15.75">
      <c r="A375" s="585" t="s">
        <v>3156</v>
      </c>
      <c r="B375" s="581"/>
      <c r="C375" s="581"/>
      <c r="D375" s="576"/>
      <c r="E375" s="571"/>
      <c r="F375" s="571"/>
      <c r="G375" s="574"/>
      <c r="H375" s="576"/>
      <c r="I375" s="585" t="s">
        <v>3161</v>
      </c>
      <c r="J375" s="576"/>
      <c r="K375" s="578"/>
      <c r="L375" s="579"/>
      <c r="M375" s="571"/>
      <c r="N375" s="571"/>
      <c r="O375" s="574"/>
      <c r="P375" s="578"/>
      <c r="Q375" s="585" t="s">
        <v>3166</v>
      </c>
      <c r="R375" s="578"/>
      <c r="S375" s="578"/>
      <c r="T375" s="578"/>
      <c r="U375" s="571"/>
      <c r="V375" s="571"/>
      <c r="W375" s="574"/>
      <c r="X375" s="459"/>
      <c r="Y375" s="443"/>
      <c r="Z375" s="443"/>
      <c r="AA375" s="443"/>
    </row>
    <row r="376" spans="1:27" ht="15.75">
      <c r="A376" s="583"/>
      <c r="B376" s="581"/>
      <c r="C376" s="581"/>
      <c r="D376" s="576"/>
      <c r="E376" s="571"/>
      <c r="F376" s="571"/>
      <c r="G376" s="571"/>
      <c r="H376" s="576"/>
      <c r="I376" s="575"/>
      <c r="J376" s="576"/>
      <c r="K376" s="578"/>
      <c r="L376" s="579"/>
      <c r="M376" s="586"/>
      <c r="N376" s="574"/>
      <c r="O376" s="574"/>
      <c r="P376" s="578"/>
      <c r="Q376" s="575"/>
      <c r="R376" s="578"/>
      <c r="S376" s="578"/>
      <c r="T376" s="578"/>
      <c r="U376" s="574"/>
      <c r="V376" s="574"/>
      <c r="W376" s="574"/>
      <c r="X376" s="459"/>
      <c r="Y376" s="443"/>
      <c r="Z376" s="443"/>
      <c r="AA376" s="443"/>
    </row>
    <row r="377" spans="1:27" ht="15.75">
      <c r="A377" s="580" t="s">
        <v>195</v>
      </c>
      <c r="B377" s="581"/>
      <c r="C377" s="581"/>
      <c r="D377" s="576"/>
      <c r="E377" s="571"/>
      <c r="F377" s="571"/>
      <c r="G377" s="572" t="s">
        <v>150</v>
      </c>
      <c r="H377" s="581"/>
      <c r="I377" s="580" t="s">
        <v>196</v>
      </c>
      <c r="J377" s="576"/>
      <c r="K377" s="578"/>
      <c r="L377" s="579"/>
      <c r="M377" s="574"/>
      <c r="N377" s="574"/>
      <c r="O377" s="572" t="s">
        <v>150</v>
      </c>
      <c r="P377" s="581"/>
      <c r="Q377" s="582" t="s">
        <v>197</v>
      </c>
      <c r="R377" s="578"/>
      <c r="S377" s="578"/>
      <c r="T377" s="578"/>
      <c r="U377" s="574"/>
      <c r="V377" s="574"/>
      <c r="W377" s="572" t="s">
        <v>150</v>
      </c>
      <c r="X377" s="459"/>
      <c r="Y377" s="443"/>
      <c r="Z377" s="443"/>
      <c r="AA377" s="443"/>
    </row>
    <row r="378" spans="1:27" ht="15.75">
      <c r="A378" s="585" t="s">
        <v>3167</v>
      </c>
      <c r="B378" s="581"/>
      <c r="C378" s="581"/>
      <c r="D378" s="576"/>
      <c r="E378" s="571"/>
      <c r="F378" s="571"/>
      <c r="G378" s="573"/>
      <c r="H378" s="581"/>
      <c r="I378" s="585" t="s">
        <v>3172</v>
      </c>
      <c r="J378" s="576"/>
      <c r="K378" s="578"/>
      <c r="L378" s="579"/>
      <c r="M378" s="571"/>
      <c r="N378" s="571"/>
      <c r="O378" s="574"/>
      <c r="P378" s="581"/>
      <c r="Q378" s="585" t="s">
        <v>3177</v>
      </c>
      <c r="R378" s="578"/>
      <c r="S378" s="578"/>
      <c r="T378" s="578"/>
      <c r="U378" s="571"/>
      <c r="V378" s="571"/>
      <c r="W378" s="574"/>
      <c r="X378" s="459"/>
      <c r="Y378" s="443"/>
      <c r="Z378" s="443"/>
      <c r="AA378" s="443"/>
    </row>
    <row r="379" spans="1:27" ht="15.75">
      <c r="A379" s="585" t="s">
        <v>3168</v>
      </c>
      <c r="B379" s="581"/>
      <c r="C379" s="581"/>
      <c r="D379" s="576"/>
      <c r="E379" s="571"/>
      <c r="F379" s="571"/>
      <c r="G379" s="573"/>
      <c r="H379" s="581"/>
      <c r="I379" s="585" t="s">
        <v>3173</v>
      </c>
      <c r="J379" s="576"/>
      <c r="K379" s="578"/>
      <c r="L379" s="579"/>
      <c r="M379" s="571"/>
      <c r="N379" s="571"/>
      <c r="O379" s="573"/>
      <c r="P379" s="581"/>
      <c r="Q379" s="585" t="s">
        <v>3178</v>
      </c>
      <c r="R379" s="578"/>
      <c r="S379" s="578"/>
      <c r="T379" s="578"/>
      <c r="U379" s="571"/>
      <c r="V379" s="571"/>
      <c r="W379" s="573"/>
      <c r="X379" s="459"/>
      <c r="Y379" s="443"/>
      <c r="Z379" s="443"/>
      <c r="AA379" s="443"/>
    </row>
    <row r="380" spans="1:27" ht="15.75">
      <c r="A380" s="585" t="s">
        <v>3169</v>
      </c>
      <c r="B380" s="581"/>
      <c r="C380" s="581"/>
      <c r="D380" s="576"/>
      <c r="E380" s="571"/>
      <c r="F380" s="571"/>
      <c r="G380" s="573"/>
      <c r="H380" s="581"/>
      <c r="I380" s="585" t="s">
        <v>3174</v>
      </c>
      <c r="J380" s="576"/>
      <c r="K380" s="578"/>
      <c r="L380" s="579"/>
      <c r="M380" s="571"/>
      <c r="N380" s="571"/>
      <c r="O380" s="574"/>
      <c r="P380" s="581"/>
      <c r="Q380" s="585" t="s">
        <v>3179</v>
      </c>
      <c r="R380" s="578"/>
      <c r="S380" s="578"/>
      <c r="T380" s="578"/>
      <c r="U380" s="571"/>
      <c r="V380" s="571"/>
      <c r="W380" s="573"/>
      <c r="X380" s="459"/>
      <c r="Y380" s="443"/>
      <c r="Z380" s="443"/>
      <c r="AA380" s="443"/>
    </row>
    <row r="381" spans="1:27" ht="15.75">
      <c r="A381" s="585" t="s">
        <v>3170</v>
      </c>
      <c r="B381" s="581"/>
      <c r="C381" s="581"/>
      <c r="D381" s="576"/>
      <c r="E381" s="571"/>
      <c r="F381" s="571"/>
      <c r="G381" s="573"/>
      <c r="H381" s="581"/>
      <c r="I381" s="585" t="s">
        <v>3175</v>
      </c>
      <c r="J381" s="576"/>
      <c r="K381" s="578"/>
      <c r="L381" s="579"/>
      <c r="M381" s="571"/>
      <c r="N381" s="571"/>
      <c r="O381" s="574"/>
      <c r="P381" s="581"/>
      <c r="Q381" s="585" t="s">
        <v>3180</v>
      </c>
      <c r="R381" s="578"/>
      <c r="S381" s="578"/>
      <c r="T381" s="578"/>
      <c r="U381" s="571"/>
      <c r="V381" s="571"/>
      <c r="W381" s="574"/>
      <c r="X381" s="459"/>
      <c r="Y381" s="443"/>
      <c r="Z381" s="443"/>
      <c r="AA381" s="443"/>
    </row>
    <row r="382" spans="1:27" ht="15.75">
      <c r="A382" s="585" t="s">
        <v>3171</v>
      </c>
      <c r="B382" s="581"/>
      <c r="C382" s="581"/>
      <c r="D382" s="576"/>
      <c r="E382" s="571"/>
      <c r="F382" s="571"/>
      <c r="G382" s="573"/>
      <c r="H382" s="581"/>
      <c r="I382" s="585" t="s">
        <v>3176</v>
      </c>
      <c r="J382" s="576"/>
      <c r="K382" s="578"/>
      <c r="L382" s="579"/>
      <c r="M382" s="571"/>
      <c r="N382" s="571"/>
      <c r="O382" s="574"/>
      <c r="P382" s="581"/>
      <c r="Q382" s="585" t="s">
        <v>3181</v>
      </c>
      <c r="R382" s="578"/>
      <c r="S382" s="578"/>
      <c r="T382" s="578"/>
      <c r="U382" s="571"/>
      <c r="V382" s="571"/>
      <c r="W382" s="574"/>
      <c r="X382" s="459"/>
      <c r="Y382" s="443"/>
      <c r="Z382" s="443"/>
      <c r="AA382" s="443"/>
    </row>
    <row r="383" spans="1:27" ht="15.75">
      <c r="A383" s="584"/>
      <c r="B383" s="581"/>
      <c r="C383" s="581"/>
      <c r="D383" s="576"/>
      <c r="E383" s="571"/>
      <c r="F383" s="571"/>
      <c r="G383" s="573"/>
      <c r="H383" s="581"/>
      <c r="I383" s="581"/>
      <c r="J383" s="576"/>
      <c r="K383" s="578"/>
      <c r="L383" s="579"/>
      <c r="M383" s="574"/>
      <c r="N383" s="574"/>
      <c r="O383" s="574"/>
      <c r="P383" s="581"/>
      <c r="Q383" s="576"/>
      <c r="R383" s="578"/>
      <c r="S383" s="578"/>
      <c r="T383" s="578"/>
      <c r="U383" s="574"/>
      <c r="V383" s="574"/>
      <c r="W383" s="574"/>
      <c r="X383" s="459"/>
      <c r="Y383" s="443"/>
      <c r="Z383" s="443"/>
      <c r="AA383" s="443"/>
    </row>
    <row r="384" spans="1:27" ht="15.75">
      <c r="A384" s="580" t="s">
        <v>200</v>
      </c>
      <c r="B384" s="581"/>
      <c r="C384" s="581"/>
      <c r="D384" s="576"/>
      <c r="E384" s="571"/>
      <c r="F384" s="571"/>
      <c r="G384" s="572" t="s">
        <v>150</v>
      </c>
      <c r="H384" s="581"/>
      <c r="I384" s="580" t="s">
        <v>199</v>
      </c>
      <c r="J384" s="576"/>
      <c r="K384" s="578"/>
      <c r="L384" s="579"/>
      <c r="M384" s="574"/>
      <c r="N384" s="574"/>
      <c r="O384" s="572" t="s">
        <v>150</v>
      </c>
      <c r="P384" s="581"/>
      <c r="Q384" s="582" t="s">
        <v>2781</v>
      </c>
      <c r="R384" s="578"/>
      <c r="S384" s="578"/>
      <c r="T384" s="578"/>
      <c r="U384" s="574"/>
      <c r="V384" s="574"/>
      <c r="W384" s="572" t="s">
        <v>150</v>
      </c>
      <c r="X384" s="459"/>
      <c r="Y384" s="443"/>
      <c r="Z384" s="443"/>
      <c r="AA384" s="443"/>
    </row>
    <row r="385" spans="1:27" ht="15.75">
      <c r="A385" s="585" t="s">
        <v>3182</v>
      </c>
      <c r="B385" s="581"/>
      <c r="C385" s="581"/>
      <c r="D385" s="576"/>
      <c r="E385" s="571"/>
      <c r="F385" s="571"/>
      <c r="G385" s="573"/>
      <c r="H385" s="581"/>
      <c r="I385" s="585" t="s">
        <v>3187</v>
      </c>
      <c r="J385" s="576"/>
      <c r="K385" s="578"/>
      <c r="L385" s="579"/>
      <c r="M385" s="571"/>
      <c r="N385" s="571"/>
      <c r="O385" s="574"/>
      <c r="P385" s="581"/>
      <c r="Q385" s="585" t="s">
        <v>3192</v>
      </c>
      <c r="R385" s="578"/>
      <c r="S385" s="578"/>
      <c r="T385" s="578"/>
      <c r="U385" s="571"/>
      <c r="V385" s="571"/>
      <c r="W385" s="573"/>
      <c r="X385" s="459"/>
      <c r="Y385" s="443"/>
      <c r="Z385" s="443"/>
      <c r="AA385" s="443"/>
    </row>
    <row r="386" spans="1:27" ht="15.75">
      <c r="A386" s="585" t="s">
        <v>3183</v>
      </c>
      <c r="B386" s="581"/>
      <c r="C386" s="581"/>
      <c r="D386" s="576"/>
      <c r="E386" s="571"/>
      <c r="F386" s="571"/>
      <c r="G386" s="573"/>
      <c r="H386" s="581"/>
      <c r="I386" s="585" t="s">
        <v>3188</v>
      </c>
      <c r="J386" s="576"/>
      <c r="K386" s="578"/>
      <c r="L386" s="579"/>
      <c r="M386" s="571"/>
      <c r="N386" s="571"/>
      <c r="O386" s="573"/>
      <c r="P386" s="581"/>
      <c r="Q386" s="585" t="s">
        <v>3193</v>
      </c>
      <c r="R386" s="578"/>
      <c r="S386" s="578"/>
      <c r="T386" s="578"/>
      <c r="U386" s="571"/>
      <c r="V386" s="571"/>
      <c r="W386" s="573"/>
      <c r="X386" s="459"/>
      <c r="Y386" s="443"/>
      <c r="Z386" s="443"/>
      <c r="AA386" s="443"/>
    </row>
    <row r="387" spans="1:27" ht="15.75">
      <c r="A387" s="585" t="s">
        <v>3184</v>
      </c>
      <c r="B387" s="581"/>
      <c r="C387" s="581"/>
      <c r="D387" s="576"/>
      <c r="E387" s="571"/>
      <c r="F387" s="571"/>
      <c r="G387" s="573"/>
      <c r="H387" s="581"/>
      <c r="I387" s="585" t="s">
        <v>3189</v>
      </c>
      <c r="J387" s="576"/>
      <c r="K387" s="578"/>
      <c r="L387" s="579"/>
      <c r="M387" s="571"/>
      <c r="N387" s="571"/>
      <c r="O387" s="573"/>
      <c r="P387" s="581"/>
      <c r="Q387" s="585" t="s">
        <v>3194</v>
      </c>
      <c r="R387" s="578"/>
      <c r="S387" s="578"/>
      <c r="T387" s="578"/>
      <c r="U387" s="571"/>
      <c r="V387" s="571"/>
      <c r="W387" s="573"/>
      <c r="X387" s="459"/>
      <c r="Y387" s="443"/>
      <c r="Z387" s="443"/>
      <c r="AA387" s="443"/>
    </row>
    <row r="388" spans="1:27" ht="15.75">
      <c r="A388" s="585" t="s">
        <v>3185</v>
      </c>
      <c r="B388" s="581"/>
      <c r="C388" s="581"/>
      <c r="D388" s="576"/>
      <c r="E388" s="571"/>
      <c r="F388" s="571"/>
      <c r="G388" s="573"/>
      <c r="H388" s="581"/>
      <c r="I388" s="585" t="s">
        <v>3190</v>
      </c>
      <c r="J388" s="576"/>
      <c r="K388" s="578"/>
      <c r="L388" s="579"/>
      <c r="M388" s="571"/>
      <c r="N388" s="571"/>
      <c r="O388" s="573"/>
      <c r="P388" s="581"/>
      <c r="Q388" s="585" t="s">
        <v>3195</v>
      </c>
      <c r="R388" s="578"/>
      <c r="S388" s="578"/>
      <c r="T388" s="578"/>
      <c r="U388" s="571"/>
      <c r="V388" s="571"/>
      <c r="W388" s="573"/>
      <c r="X388" s="459"/>
      <c r="Y388" s="443"/>
      <c r="Z388" s="443"/>
      <c r="AA388" s="443"/>
    </row>
    <row r="389" spans="1:27" ht="15.75">
      <c r="A389" s="585" t="s">
        <v>3186</v>
      </c>
      <c r="B389" s="581"/>
      <c r="C389" s="581"/>
      <c r="D389" s="576"/>
      <c r="E389" s="571"/>
      <c r="F389" s="571"/>
      <c r="G389" s="574"/>
      <c r="H389" s="581"/>
      <c r="I389" s="585" t="s">
        <v>3191</v>
      </c>
      <c r="J389" s="576"/>
      <c r="K389" s="578"/>
      <c r="L389" s="579"/>
      <c r="M389" s="571"/>
      <c r="N389" s="571"/>
      <c r="O389" s="574"/>
      <c r="P389" s="581"/>
      <c r="Q389" s="585" t="s">
        <v>3196</v>
      </c>
      <c r="R389" s="578"/>
      <c r="S389" s="578"/>
      <c r="T389" s="578"/>
      <c r="U389" s="571"/>
      <c r="V389" s="571"/>
      <c r="W389" s="574"/>
      <c r="X389" s="459"/>
      <c r="Y389" s="443"/>
      <c r="Z389" s="443"/>
      <c r="AA389" s="443"/>
    </row>
    <row r="390" spans="1:27" ht="15.75">
      <c r="A390" s="584"/>
      <c r="B390" s="581"/>
      <c r="C390" s="581"/>
      <c r="D390" s="576"/>
      <c r="E390" s="571"/>
      <c r="F390" s="571"/>
      <c r="G390" s="571"/>
      <c r="H390" s="581"/>
      <c r="I390" s="576"/>
      <c r="J390" s="576"/>
      <c r="K390" s="578"/>
      <c r="L390" s="579"/>
      <c r="M390" s="574"/>
      <c r="N390" s="574"/>
      <c r="O390" s="574"/>
      <c r="P390" s="581"/>
      <c r="Q390" s="578"/>
      <c r="R390" s="578"/>
      <c r="S390" s="578"/>
      <c r="T390" s="578"/>
      <c r="U390" s="574"/>
      <c r="V390" s="574"/>
      <c r="W390" s="574"/>
      <c r="X390" s="459"/>
      <c r="Y390" s="443"/>
      <c r="Z390" s="443"/>
      <c r="AA390" s="443"/>
    </row>
    <row r="391" spans="1:27" ht="15.75">
      <c r="A391" s="580" t="s">
        <v>176</v>
      </c>
      <c r="B391" s="581"/>
      <c r="C391" s="581"/>
      <c r="D391" s="576"/>
      <c r="E391" s="571"/>
      <c r="F391" s="571"/>
      <c r="G391" s="572" t="s">
        <v>150</v>
      </c>
      <c r="H391" s="581"/>
      <c r="I391" s="580" t="s">
        <v>201</v>
      </c>
      <c r="J391" s="576"/>
      <c r="K391" s="578"/>
      <c r="L391" s="579"/>
      <c r="M391" s="574"/>
      <c r="N391" s="574"/>
      <c r="O391" s="572" t="s">
        <v>150</v>
      </c>
      <c r="P391" s="581"/>
      <c r="Q391" s="582" t="s">
        <v>202</v>
      </c>
      <c r="R391" s="578"/>
      <c r="S391" s="578"/>
      <c r="T391" s="578"/>
      <c r="U391" s="574"/>
      <c r="V391" s="574"/>
      <c r="W391" s="572" t="s">
        <v>150</v>
      </c>
      <c r="X391" s="459"/>
      <c r="Y391" s="443"/>
      <c r="Z391" s="443"/>
      <c r="AA391" s="443"/>
    </row>
    <row r="392" spans="1:27" ht="15.75">
      <c r="A392" s="585" t="s">
        <v>3197</v>
      </c>
      <c r="B392" s="581"/>
      <c r="C392" s="581"/>
      <c r="D392" s="576"/>
      <c r="E392" s="571"/>
      <c r="F392" s="571"/>
      <c r="G392" s="573"/>
      <c r="H392" s="581"/>
      <c r="I392" s="585" t="s">
        <v>3202</v>
      </c>
      <c r="J392" s="576"/>
      <c r="K392" s="578"/>
      <c r="L392" s="579"/>
      <c r="M392" s="571"/>
      <c r="N392" s="571"/>
      <c r="O392" s="574"/>
      <c r="P392" s="581"/>
      <c r="Q392" s="585" t="s">
        <v>3207</v>
      </c>
      <c r="R392" s="578"/>
      <c r="S392" s="578"/>
      <c r="T392" s="578"/>
      <c r="U392" s="571"/>
      <c r="V392" s="571"/>
      <c r="W392" s="574"/>
      <c r="X392" s="459"/>
      <c r="Y392" s="443"/>
      <c r="Z392" s="443"/>
      <c r="AA392" s="443"/>
    </row>
    <row r="393" spans="1:27" ht="15.75">
      <c r="A393" s="585" t="s">
        <v>3198</v>
      </c>
      <c r="B393" s="581"/>
      <c r="C393" s="581"/>
      <c r="D393" s="576"/>
      <c r="E393" s="571"/>
      <c r="F393" s="571"/>
      <c r="G393" s="573"/>
      <c r="H393" s="581"/>
      <c r="I393" s="585" t="s">
        <v>3203</v>
      </c>
      <c r="J393" s="576"/>
      <c r="K393" s="578"/>
      <c r="L393" s="579"/>
      <c r="M393" s="571"/>
      <c r="N393" s="571"/>
      <c r="O393" s="574"/>
      <c r="P393" s="581"/>
      <c r="Q393" s="585" t="s">
        <v>3208</v>
      </c>
      <c r="R393" s="578"/>
      <c r="S393" s="578"/>
      <c r="T393" s="578"/>
      <c r="U393" s="571"/>
      <c r="V393" s="571"/>
      <c r="W393" s="574"/>
      <c r="X393" s="459"/>
      <c r="Y393" s="443"/>
      <c r="Z393" s="443"/>
      <c r="AA393" s="443"/>
    </row>
    <row r="394" spans="1:27" ht="15.75">
      <c r="A394" s="585" t="s">
        <v>3199</v>
      </c>
      <c r="B394" s="581"/>
      <c r="C394" s="581"/>
      <c r="D394" s="576"/>
      <c r="E394" s="571"/>
      <c r="F394" s="571"/>
      <c r="G394" s="573"/>
      <c r="H394" s="581"/>
      <c r="I394" s="585" t="s">
        <v>3204</v>
      </c>
      <c r="J394" s="576"/>
      <c r="K394" s="578"/>
      <c r="L394" s="579"/>
      <c r="M394" s="571"/>
      <c r="N394" s="571"/>
      <c r="O394" s="574"/>
      <c r="P394" s="581"/>
      <c r="Q394" s="585" t="s">
        <v>3209</v>
      </c>
      <c r="R394" s="578"/>
      <c r="S394" s="578"/>
      <c r="T394" s="578"/>
      <c r="U394" s="571"/>
      <c r="V394" s="571"/>
      <c r="W394" s="573"/>
      <c r="X394" s="459"/>
      <c r="Y394" s="443"/>
      <c r="Z394" s="443"/>
      <c r="AA394" s="443"/>
    </row>
    <row r="395" spans="1:27" ht="15.75">
      <c r="A395" s="585" t="s">
        <v>3200</v>
      </c>
      <c r="B395" s="581"/>
      <c r="C395" s="581"/>
      <c r="D395" s="576"/>
      <c r="E395" s="571"/>
      <c r="F395" s="571"/>
      <c r="G395" s="573"/>
      <c r="H395" s="581"/>
      <c r="I395" s="585" t="s">
        <v>3205</v>
      </c>
      <c r="J395" s="576"/>
      <c r="K395" s="578"/>
      <c r="L395" s="579"/>
      <c r="M395" s="571"/>
      <c r="N395" s="571"/>
      <c r="O395" s="573"/>
      <c r="P395" s="581"/>
      <c r="Q395" s="585" t="s">
        <v>3210</v>
      </c>
      <c r="R395" s="578"/>
      <c r="S395" s="578"/>
      <c r="T395" s="578"/>
      <c r="U395" s="571"/>
      <c r="V395" s="571"/>
      <c r="W395" s="574"/>
      <c r="X395" s="459"/>
      <c r="Y395" s="443"/>
      <c r="Z395" s="443"/>
      <c r="AA395" s="443"/>
    </row>
    <row r="396" spans="1:27" ht="15.75">
      <c r="A396" s="585" t="s">
        <v>3201</v>
      </c>
      <c r="B396" s="581"/>
      <c r="C396" s="581"/>
      <c r="D396" s="576"/>
      <c r="E396" s="571"/>
      <c r="F396" s="571"/>
      <c r="G396" s="574"/>
      <c r="H396" s="576"/>
      <c r="I396" s="585" t="s">
        <v>3206</v>
      </c>
      <c r="J396" s="576"/>
      <c r="K396" s="578"/>
      <c r="L396" s="579"/>
      <c r="M396" s="571"/>
      <c r="N396" s="571"/>
      <c r="O396" s="574"/>
      <c r="P396" s="578"/>
      <c r="Q396" s="585" t="s">
        <v>3211</v>
      </c>
      <c r="R396" s="578"/>
      <c r="S396" s="578"/>
      <c r="T396" s="578"/>
      <c r="U396" s="571"/>
      <c r="V396" s="571"/>
      <c r="W396" s="574"/>
      <c r="X396" s="459"/>
      <c r="Y396" s="443"/>
      <c r="Z396" s="443"/>
      <c r="AA396" s="443"/>
    </row>
    <row r="397" spans="1:27" ht="15.75">
      <c r="A397" s="569"/>
      <c r="B397" s="443"/>
      <c r="C397" s="443"/>
      <c r="D397" s="552"/>
      <c r="E397" s="552"/>
      <c r="F397" s="552"/>
      <c r="G397" s="552"/>
      <c r="H397" s="552"/>
      <c r="I397" s="570"/>
      <c r="J397" s="552"/>
      <c r="K397" s="459"/>
      <c r="L397" s="553"/>
      <c r="M397" s="443"/>
      <c r="N397" s="459"/>
      <c r="O397" s="459"/>
      <c r="P397" s="459"/>
      <c r="Q397" s="570"/>
      <c r="R397" s="459"/>
      <c r="S397" s="459"/>
      <c r="T397" s="459"/>
      <c r="U397" s="459"/>
      <c r="V397" s="459"/>
      <c r="W397" s="459"/>
      <c r="X397" s="459"/>
      <c r="Y397" s="443"/>
      <c r="Z397" s="443"/>
      <c r="AA397" s="443"/>
    </row>
    <row r="398" spans="1:27" ht="15.75">
      <c r="A398" s="569"/>
      <c r="B398" s="443"/>
      <c r="C398" s="443"/>
      <c r="D398" s="552"/>
      <c r="E398" s="552"/>
      <c r="F398" s="552"/>
      <c r="G398" s="552"/>
      <c r="H398" s="552"/>
      <c r="I398" s="570"/>
      <c r="J398" s="552"/>
      <c r="K398" s="459"/>
      <c r="L398" s="553"/>
      <c r="M398" s="443"/>
      <c r="N398" s="459"/>
      <c r="O398" s="459"/>
      <c r="P398" s="459"/>
      <c r="Q398" s="570"/>
      <c r="R398" s="459"/>
      <c r="S398" s="459"/>
      <c r="T398" s="459"/>
      <c r="U398" s="459"/>
      <c r="V398" s="459"/>
      <c r="W398" s="459"/>
      <c r="X398" s="459"/>
      <c r="Y398" s="443"/>
      <c r="Z398" s="443"/>
      <c r="AA398" s="443"/>
    </row>
    <row r="399" spans="1:27" ht="16.5" thickBot="1">
      <c r="A399" s="554"/>
      <c r="B399" s="443"/>
      <c r="C399" s="443"/>
      <c r="D399" s="568" t="s">
        <v>2696</v>
      </c>
      <c r="E399" s="568" t="s">
        <v>2697</v>
      </c>
      <c r="F399" s="568" t="s">
        <v>2698</v>
      </c>
      <c r="G399" s="568" t="s">
        <v>2700</v>
      </c>
      <c r="H399" s="568" t="s">
        <v>2699</v>
      </c>
      <c r="I399" s="568" t="s">
        <v>2701</v>
      </c>
      <c r="J399" s="568" t="s">
        <v>2702</v>
      </c>
      <c r="K399" s="568" t="s">
        <v>2703</v>
      </c>
      <c r="L399" s="568" t="s">
        <v>2704</v>
      </c>
      <c r="M399" s="568" t="s">
        <v>2705</v>
      </c>
      <c r="N399" s="568" t="s">
        <v>2706</v>
      </c>
      <c r="O399" s="568" t="s">
        <v>2707</v>
      </c>
      <c r="P399" s="568" t="s">
        <v>2708</v>
      </c>
      <c r="Q399" s="568" t="s">
        <v>2709</v>
      </c>
      <c r="R399" s="568" t="s">
        <v>2606</v>
      </c>
      <c r="S399" s="568" t="s">
        <v>2710</v>
      </c>
      <c r="T399" s="568" t="s">
        <v>2711</v>
      </c>
      <c r="U399" s="568" t="s">
        <v>2598</v>
      </c>
      <c r="V399" s="453" t="s">
        <v>40</v>
      </c>
      <c r="W399" s="459"/>
      <c r="X399" s="459"/>
      <c r="Y399" s="459"/>
      <c r="Z399" s="459"/>
      <c r="AA399" s="443"/>
    </row>
    <row r="400" spans="1:27" ht="16.5" thickBot="1">
      <c r="A400" s="546" t="s">
        <v>3113</v>
      </c>
      <c r="B400" s="443"/>
      <c r="C400" s="443"/>
      <c r="D400" s="558">
        <v>3</v>
      </c>
      <c r="E400" s="558">
        <v>1</v>
      </c>
      <c r="F400" s="558"/>
      <c r="G400" s="558"/>
      <c r="H400" s="558"/>
      <c r="I400" s="558"/>
      <c r="J400" s="558"/>
      <c r="K400" s="558"/>
      <c r="L400" s="558"/>
      <c r="M400" s="443"/>
      <c r="N400" s="443"/>
      <c r="O400" s="443"/>
      <c r="P400" s="459"/>
      <c r="Q400" s="459"/>
      <c r="R400" s="464"/>
      <c r="S400" s="459"/>
      <c r="T400" s="459"/>
      <c r="U400" s="459"/>
      <c r="V400" s="559">
        <f>SUM(D400:U400)</f>
        <v>4</v>
      </c>
      <c r="W400" s="313">
        <f>$V$345</f>
        <v>1029.9999999999995</v>
      </c>
      <c r="X400" s="461" t="s">
        <v>85</v>
      </c>
      <c r="Y400" s="459"/>
      <c r="Z400" s="459"/>
      <c r="AA400" s="443"/>
    </row>
    <row r="401" spans="1:27" ht="16.5" thickBot="1">
      <c r="A401" s="546" t="s">
        <v>3121</v>
      </c>
      <c r="B401" s="443"/>
      <c r="C401" s="443"/>
      <c r="D401" s="558">
        <v>1</v>
      </c>
      <c r="E401" s="558">
        <v>3</v>
      </c>
      <c r="F401" s="552"/>
      <c r="G401" s="552"/>
      <c r="H401" s="552"/>
      <c r="I401" s="552"/>
      <c r="J401" s="552"/>
      <c r="K401" s="552"/>
      <c r="L401" s="459"/>
      <c r="M401" s="443"/>
      <c r="N401" s="443"/>
      <c r="O401" s="443"/>
      <c r="P401" s="459"/>
      <c r="Q401" s="459"/>
      <c r="R401" s="464"/>
      <c r="S401" s="459"/>
      <c r="T401" s="459"/>
      <c r="U401" s="459"/>
      <c r="V401" s="559">
        <f>SUM(D401:U401)</f>
        <v>4</v>
      </c>
      <c r="W401" s="313">
        <f>$V$353</f>
        <v>879</v>
      </c>
      <c r="X401" s="461" t="s">
        <v>86</v>
      </c>
      <c r="Y401" s="459"/>
      <c r="Z401" s="459"/>
      <c r="AA401" s="443"/>
    </row>
    <row r="402" spans="1:27" ht="16.5" thickBot="1">
      <c r="A402" s="546" t="s">
        <v>3120</v>
      </c>
      <c r="B402" s="443"/>
      <c r="C402" s="443"/>
      <c r="D402" s="558">
        <v>2</v>
      </c>
      <c r="E402" s="558">
        <v>2</v>
      </c>
      <c r="F402" s="558"/>
      <c r="G402" s="558"/>
      <c r="H402" s="558"/>
      <c r="I402" s="558"/>
      <c r="J402" s="558"/>
      <c r="K402" s="558"/>
      <c r="L402" s="558"/>
      <c r="M402" s="443"/>
      <c r="N402" s="443"/>
      <c r="O402" s="443"/>
      <c r="P402" s="459"/>
      <c r="Q402" s="459"/>
      <c r="R402" s="464"/>
      <c r="S402" s="459"/>
      <c r="T402" s="459"/>
      <c r="U402" s="459"/>
      <c r="V402" s="559">
        <f>SUM(D402:U402)</f>
        <v>4</v>
      </c>
      <c r="W402" s="313">
        <f>$V$352</f>
        <v>815.19999999999993</v>
      </c>
      <c r="X402" s="461" t="s">
        <v>87</v>
      </c>
      <c r="Y402" s="459"/>
      <c r="Z402" s="459"/>
      <c r="AA402" s="443"/>
    </row>
    <row r="403" spans="1:27" ht="15.75">
      <c r="A403" s="589" t="s">
        <v>3114</v>
      </c>
      <c r="B403" s="590"/>
      <c r="C403" s="590"/>
      <c r="D403" s="591">
        <v>0</v>
      </c>
      <c r="E403" s="591">
        <v>3</v>
      </c>
      <c r="F403" s="591"/>
      <c r="G403" s="591"/>
      <c r="H403" s="591"/>
      <c r="I403" s="591"/>
      <c r="J403" s="591"/>
      <c r="K403" s="591"/>
      <c r="L403" s="591"/>
      <c r="M403" s="590"/>
      <c r="N403" s="590"/>
      <c r="O403" s="590"/>
      <c r="P403" s="592"/>
      <c r="Q403" s="592"/>
      <c r="R403" s="593"/>
      <c r="S403" s="592"/>
      <c r="T403" s="592"/>
      <c r="U403" s="592"/>
      <c r="V403" s="594">
        <f>SUM(D403:U403)</f>
        <v>3</v>
      </c>
      <c r="W403" s="595">
        <f>$V$346</f>
        <v>927.20000000000061</v>
      </c>
      <c r="X403" s="461" t="s">
        <v>88</v>
      </c>
      <c r="Y403" s="459"/>
      <c r="Z403" s="459"/>
      <c r="AA403" s="443"/>
    </row>
    <row r="404" spans="1:27" ht="16.5" thickBot="1">
      <c r="A404" s="566" t="s">
        <v>3112</v>
      </c>
      <c r="B404" s="443"/>
      <c r="C404" s="443"/>
      <c r="D404" s="558">
        <v>3</v>
      </c>
      <c r="E404" s="558">
        <v>0</v>
      </c>
      <c r="F404" s="558"/>
      <c r="G404" s="558"/>
      <c r="H404" s="558"/>
      <c r="I404" s="558"/>
      <c r="J404" s="558"/>
      <c r="K404" s="558"/>
      <c r="L404" s="558"/>
      <c r="M404" s="443"/>
      <c r="N404" s="443"/>
      <c r="O404" s="443"/>
      <c r="P404" s="459"/>
      <c r="Q404" s="459"/>
      <c r="R404" s="464"/>
      <c r="S404" s="459"/>
      <c r="T404" s="459"/>
      <c r="U404" s="459"/>
      <c r="V404" s="559">
        <f>SUM(D404:U404)</f>
        <v>3</v>
      </c>
      <c r="W404" s="313">
        <f>$V$344</f>
        <v>868.20000000000095</v>
      </c>
      <c r="X404" s="459"/>
      <c r="Y404" s="459"/>
      <c r="Z404" s="459"/>
      <c r="AA404" s="443"/>
    </row>
    <row r="405" spans="1:27" ht="16.5" thickBot="1">
      <c r="A405" s="546" t="s">
        <v>3118</v>
      </c>
      <c r="B405" s="443"/>
      <c r="C405" s="443"/>
      <c r="D405" s="558">
        <v>1</v>
      </c>
      <c r="E405" s="558">
        <v>2</v>
      </c>
      <c r="F405" s="558"/>
      <c r="G405" s="558"/>
      <c r="H405" s="558"/>
      <c r="I405" s="558"/>
      <c r="J405" s="558"/>
      <c r="K405" s="558"/>
      <c r="L405" s="558"/>
      <c r="M405" s="443"/>
      <c r="N405" s="443"/>
      <c r="O405" s="443"/>
      <c r="P405" s="459"/>
      <c r="Q405" s="459"/>
      <c r="R405" s="464"/>
      <c r="S405" s="459"/>
      <c r="T405" s="459"/>
      <c r="U405" s="459"/>
      <c r="V405" s="559">
        <f>SUM(D405:U405)</f>
        <v>3</v>
      </c>
      <c r="W405" s="313">
        <f>$V$350</f>
        <v>867.3000000000003</v>
      </c>
      <c r="X405" s="459"/>
      <c r="Y405" s="459"/>
      <c r="Z405" s="459"/>
      <c r="AA405" s="443"/>
    </row>
    <row r="406" spans="1:27" ht="16.5" thickBot="1">
      <c r="A406" s="546" t="s">
        <v>3116</v>
      </c>
      <c r="B406" s="443"/>
      <c r="C406" s="443"/>
      <c r="D406" s="558">
        <v>2</v>
      </c>
      <c r="E406" s="558">
        <v>1</v>
      </c>
      <c r="F406" s="558"/>
      <c r="G406" s="558"/>
      <c r="H406" s="558"/>
      <c r="I406" s="558"/>
      <c r="J406" s="558"/>
      <c r="K406" s="558"/>
      <c r="L406" s="558"/>
      <c r="M406" s="443"/>
      <c r="N406" s="443"/>
      <c r="O406" s="443"/>
      <c r="P406" s="459"/>
      <c r="Q406" s="459"/>
      <c r="R406" s="464"/>
      <c r="S406" s="459"/>
      <c r="T406" s="459"/>
      <c r="U406" s="459"/>
      <c r="V406" s="559">
        <f>SUM(D406:U406)</f>
        <v>3</v>
      </c>
      <c r="W406" s="313">
        <f>$V$348</f>
        <v>866.00000000000045</v>
      </c>
      <c r="X406" s="459"/>
      <c r="Y406" s="459"/>
      <c r="Z406" s="459"/>
      <c r="AA406" s="443"/>
    </row>
    <row r="407" spans="1:27" ht="16.5" thickBot="1">
      <c r="A407" s="546" t="s">
        <v>3115</v>
      </c>
      <c r="B407" s="201"/>
      <c r="C407" s="201"/>
      <c r="D407" s="597">
        <v>2</v>
      </c>
      <c r="E407" s="597">
        <v>1</v>
      </c>
      <c r="F407" s="597"/>
      <c r="G407" s="597"/>
      <c r="H407" s="597"/>
      <c r="I407" s="597"/>
      <c r="J407" s="597"/>
      <c r="K407" s="597"/>
      <c r="L407" s="597"/>
      <c r="M407" s="201"/>
      <c r="N407" s="201"/>
      <c r="O407" s="201"/>
      <c r="P407" s="598"/>
      <c r="Q407" s="598"/>
      <c r="R407" s="599"/>
      <c r="S407" s="598"/>
      <c r="T407" s="598"/>
      <c r="U407" s="598"/>
      <c r="V407" s="600">
        <f>SUM(D407:U407)</f>
        <v>3</v>
      </c>
      <c r="W407" s="601">
        <f>$V$347</f>
        <v>848.79999999999973</v>
      </c>
      <c r="X407" s="459"/>
      <c r="Y407" s="459"/>
      <c r="Z407" s="459"/>
      <c r="AA407" s="443"/>
    </row>
    <row r="408" spans="1:27" ht="15.75">
      <c r="A408" s="546" t="s">
        <v>3119</v>
      </c>
      <c r="B408" s="443"/>
      <c r="C408" s="443"/>
      <c r="D408" s="558">
        <v>0</v>
      </c>
      <c r="E408" s="558">
        <v>2</v>
      </c>
      <c r="F408" s="558"/>
      <c r="G408" s="558"/>
      <c r="H408" s="558"/>
      <c r="I408" s="558"/>
      <c r="J408" s="558"/>
      <c r="K408" s="558"/>
      <c r="L408" s="558"/>
      <c r="M408" s="443"/>
      <c r="N408" s="443"/>
      <c r="O408" s="443"/>
      <c r="P408" s="459"/>
      <c r="Q408" s="459"/>
      <c r="R408" s="464"/>
      <c r="S408" s="459"/>
      <c r="T408" s="459"/>
      <c r="U408" s="459"/>
      <c r="V408" s="559">
        <f>SUM(D408:U408)</f>
        <v>2</v>
      </c>
      <c r="W408" s="313">
        <f>$V$351</f>
        <v>637.85000000000014</v>
      </c>
      <c r="X408" s="459"/>
      <c r="Y408" s="459"/>
      <c r="Z408" s="459"/>
      <c r="AA408" s="443"/>
    </row>
    <row r="409" spans="1:27" ht="15.75">
      <c r="A409" s="566" t="s">
        <v>3117</v>
      </c>
      <c r="B409" s="443"/>
      <c r="C409" s="443"/>
      <c r="D409" s="558">
        <v>1</v>
      </c>
      <c r="E409" s="558">
        <v>0</v>
      </c>
      <c r="F409" s="558"/>
      <c r="G409" s="558"/>
      <c r="H409" s="558"/>
      <c r="I409" s="558"/>
      <c r="J409" s="558"/>
      <c r="K409" s="558"/>
      <c r="L409" s="558"/>
      <c r="M409" s="443"/>
      <c r="N409" s="443"/>
      <c r="O409" s="443"/>
      <c r="P409" s="459"/>
      <c r="Q409" s="459"/>
      <c r="R409" s="464"/>
      <c r="S409" s="459"/>
      <c r="T409" s="459"/>
      <c r="U409" s="459"/>
      <c r="V409" s="559">
        <f>SUM(D409:U409)</f>
        <v>1</v>
      </c>
      <c r="W409" s="313">
        <f>$V$349</f>
        <v>916.94999999999982</v>
      </c>
      <c r="X409" s="459"/>
      <c r="Y409" s="459"/>
      <c r="Z409" s="459"/>
      <c r="AA409" s="443"/>
    </row>
    <row r="410" spans="1:27" ht="15.75">
      <c r="A410" s="554"/>
      <c r="B410" s="443"/>
      <c r="C410" s="443"/>
      <c r="D410" s="552"/>
      <c r="E410" s="552"/>
      <c r="F410" s="552"/>
      <c r="G410" s="552"/>
      <c r="H410" s="552"/>
      <c r="I410" s="552"/>
      <c r="J410" s="552"/>
      <c r="K410" s="552"/>
      <c r="L410" s="459"/>
      <c r="M410" s="443"/>
      <c r="N410" s="443"/>
      <c r="O410" s="443"/>
      <c r="P410" s="459"/>
      <c r="Q410" s="459"/>
      <c r="R410" s="464"/>
      <c r="S410" s="459"/>
      <c r="T410" s="459"/>
      <c r="U410" s="459"/>
      <c r="V410" s="553"/>
      <c r="W410" s="443"/>
      <c r="X410" s="459"/>
      <c r="Y410" s="459"/>
      <c r="Z410" s="459"/>
      <c r="AA410" s="443"/>
    </row>
    <row r="411" spans="1:27" ht="15.75">
      <c r="A411" s="554"/>
      <c r="B411" s="443"/>
      <c r="C411" s="443"/>
      <c r="D411" s="552"/>
      <c r="E411" s="552"/>
      <c r="F411" s="552"/>
      <c r="G411" s="552"/>
      <c r="H411" s="552"/>
      <c r="I411" s="552"/>
      <c r="J411" s="552"/>
      <c r="K411" s="552"/>
      <c r="L411" s="459"/>
      <c r="M411" s="443"/>
      <c r="N411" s="443"/>
      <c r="O411" s="443"/>
      <c r="P411" s="459"/>
      <c r="Q411" s="459"/>
      <c r="R411" s="464"/>
      <c r="S411" s="459"/>
      <c r="T411" s="459"/>
      <c r="U411" s="459"/>
      <c r="V411" s="553"/>
      <c r="W411" s="560">
        <f>SUM(W400:W409)</f>
        <v>8656.5</v>
      </c>
      <c r="X411" s="459"/>
      <c r="Y411" s="459"/>
      <c r="Z411" s="459"/>
      <c r="AA411" s="443"/>
    </row>
    <row r="412" spans="1:27" ht="15.75">
      <c r="A412" s="554"/>
      <c r="B412" s="443"/>
      <c r="C412" s="443"/>
      <c r="D412" s="552"/>
      <c r="E412" s="552"/>
      <c r="F412" s="552"/>
      <c r="G412" s="552"/>
      <c r="H412" s="552"/>
      <c r="I412" s="552"/>
      <c r="J412" s="552"/>
      <c r="K412" s="552"/>
      <c r="L412" s="459"/>
      <c r="M412" s="553"/>
      <c r="N412" s="443"/>
      <c r="O412" s="459"/>
      <c r="P412" s="459"/>
      <c r="Q412" s="459"/>
      <c r="R412" s="459"/>
      <c r="S412" s="459"/>
      <c r="T412" s="459"/>
      <c r="U412" s="459"/>
      <c r="V412" s="459"/>
      <c r="W412" s="459"/>
      <c r="X412" s="459"/>
      <c r="Y412" s="459"/>
      <c r="Z412" s="459"/>
      <c r="AA412" s="443"/>
    </row>
    <row r="413" spans="1:27" ht="21" thickBot="1">
      <c r="A413" s="587" t="s">
        <v>2573</v>
      </c>
      <c r="B413" s="588"/>
      <c r="C413" s="443"/>
      <c r="D413" s="568" t="s">
        <v>2696</v>
      </c>
      <c r="E413" s="568" t="s">
        <v>2697</v>
      </c>
      <c r="F413" s="568" t="s">
        <v>2698</v>
      </c>
      <c r="G413" s="568" t="s">
        <v>2700</v>
      </c>
      <c r="H413" s="568" t="s">
        <v>2699</v>
      </c>
      <c r="I413" s="568" t="s">
        <v>2701</v>
      </c>
      <c r="J413" s="568" t="s">
        <v>2702</v>
      </c>
      <c r="K413" s="568" t="s">
        <v>2703</v>
      </c>
      <c r="L413" s="568" t="s">
        <v>2704</v>
      </c>
      <c r="M413" s="568" t="s">
        <v>2705</v>
      </c>
      <c r="N413" s="568" t="s">
        <v>2706</v>
      </c>
      <c r="O413" s="568" t="s">
        <v>2707</v>
      </c>
      <c r="P413" s="568" t="s">
        <v>2708</v>
      </c>
      <c r="Q413" s="568" t="s">
        <v>2709</v>
      </c>
      <c r="R413" s="568" t="s">
        <v>2606</v>
      </c>
      <c r="S413" s="568" t="s">
        <v>2710</v>
      </c>
      <c r="T413" s="568" t="s">
        <v>2711</v>
      </c>
      <c r="U413" s="568" t="s">
        <v>2598</v>
      </c>
      <c r="V413" s="453" t="s">
        <v>40</v>
      </c>
      <c r="W413" s="443"/>
      <c r="X413" s="459"/>
      <c r="Y413" s="459"/>
      <c r="Z413" s="459"/>
      <c r="AA413" s="443"/>
    </row>
    <row r="414" spans="1:27" ht="16.5" thickBot="1">
      <c r="A414" s="546" t="s">
        <v>156</v>
      </c>
      <c r="B414" s="443"/>
      <c r="C414" s="443"/>
      <c r="D414" s="552">
        <f>'Punten per wedstrijd'!E427</f>
        <v>693.09999999999968</v>
      </c>
      <c r="E414" s="552">
        <f>'Punten per wedstrijd'!E343</f>
        <v>266.49999999999977</v>
      </c>
      <c r="F414" s="552"/>
      <c r="G414" s="552"/>
      <c r="H414" s="552"/>
      <c r="I414" s="552"/>
      <c r="J414" s="552"/>
      <c r="K414" s="552"/>
      <c r="L414" s="552"/>
      <c r="M414" s="552"/>
      <c r="N414" s="552"/>
      <c r="O414" s="552"/>
      <c r="P414" s="552"/>
      <c r="Q414" s="552"/>
      <c r="R414" s="552"/>
      <c r="S414" s="552"/>
      <c r="T414" s="552"/>
      <c r="U414" s="552"/>
      <c r="V414" s="553">
        <f>SUM(D414:U414)</f>
        <v>959.59999999999945</v>
      </c>
      <c r="W414" s="443"/>
      <c r="X414" s="459"/>
      <c r="Y414" s="459"/>
      <c r="Z414" s="459"/>
      <c r="AA414" s="443"/>
    </row>
    <row r="415" spans="1:27" ht="16.5" thickBot="1">
      <c r="A415" s="546" t="s">
        <v>1850</v>
      </c>
      <c r="B415" s="443"/>
      <c r="C415" s="443"/>
      <c r="D415" s="552">
        <f>'Punten per wedstrijd'!E434</f>
        <v>528.65000000000055</v>
      </c>
      <c r="E415" s="552">
        <f>'Punten per wedstrijd'!E350</f>
        <v>290.80000000000064</v>
      </c>
      <c r="F415" s="552"/>
      <c r="G415" s="552"/>
      <c r="H415" s="552"/>
      <c r="I415" s="552"/>
      <c r="J415" s="552"/>
      <c r="K415" s="552"/>
      <c r="L415" s="552"/>
      <c r="M415" s="552"/>
      <c r="N415" s="552"/>
      <c r="O415" s="552"/>
      <c r="P415" s="552"/>
      <c r="Q415" s="552"/>
      <c r="R415" s="552"/>
      <c r="S415" s="552"/>
      <c r="T415" s="552"/>
      <c r="U415" s="552"/>
      <c r="V415" s="553">
        <f t="shared" ref="V415:V423" si="5">SUM(D415:U415)</f>
        <v>819.45000000000118</v>
      </c>
      <c r="W415" s="443"/>
      <c r="X415" s="459"/>
      <c r="Y415" s="459"/>
      <c r="Z415" s="459"/>
      <c r="AA415" s="443"/>
    </row>
    <row r="416" spans="1:27" ht="16.5" thickBot="1">
      <c r="A416" s="546" t="s">
        <v>861</v>
      </c>
      <c r="B416" s="443"/>
      <c r="C416" s="443"/>
      <c r="D416" s="552">
        <f>'Punten per wedstrijd'!E437</f>
        <v>373.80000000000018</v>
      </c>
      <c r="E416" s="552">
        <f>'Punten per wedstrijd'!E353</f>
        <v>232.50000000000023</v>
      </c>
      <c r="F416" s="552"/>
      <c r="G416" s="552"/>
      <c r="H416" s="552"/>
      <c r="I416" s="552"/>
      <c r="J416" s="552"/>
      <c r="K416" s="552"/>
      <c r="L416" s="552"/>
      <c r="M416" s="552"/>
      <c r="N416" s="552"/>
      <c r="O416" s="552"/>
      <c r="P416" s="552"/>
      <c r="Q416" s="552"/>
      <c r="R416" s="552"/>
      <c r="S416" s="552"/>
      <c r="T416" s="552"/>
      <c r="U416" s="552"/>
      <c r="V416" s="553">
        <f t="shared" si="5"/>
        <v>606.30000000000041</v>
      </c>
      <c r="W416" s="443"/>
      <c r="X416" s="459"/>
      <c r="Y416" s="459"/>
      <c r="Z416" s="459"/>
      <c r="AA416" s="443"/>
    </row>
    <row r="417" spans="1:27" ht="16.5" thickBot="1">
      <c r="A417" s="546" t="s">
        <v>830</v>
      </c>
      <c r="B417" s="443"/>
      <c r="C417" s="443"/>
      <c r="D417" s="552">
        <f>'Punten per wedstrijd'!E454</f>
        <v>671.44999999999993</v>
      </c>
      <c r="E417" s="552">
        <f>'Punten per wedstrijd'!E370</f>
        <v>348.49999999999977</v>
      </c>
      <c r="F417" s="552"/>
      <c r="G417" s="552"/>
      <c r="H417" s="552"/>
      <c r="I417" s="552"/>
      <c r="J417" s="552"/>
      <c r="K417" s="552"/>
      <c r="L417" s="552"/>
      <c r="M417" s="552"/>
      <c r="N417" s="552"/>
      <c r="O417" s="552"/>
      <c r="P417" s="552"/>
      <c r="Q417" s="552"/>
      <c r="R417" s="552"/>
      <c r="S417" s="552"/>
      <c r="T417" s="552"/>
      <c r="U417" s="552"/>
      <c r="V417" s="553">
        <f t="shared" si="5"/>
        <v>1019.9499999999997</v>
      </c>
      <c r="W417" s="443"/>
      <c r="X417" s="459"/>
      <c r="Y417" s="459"/>
      <c r="Z417" s="459"/>
      <c r="AA417" s="443"/>
    </row>
    <row r="418" spans="1:27" ht="16.5" thickBot="1">
      <c r="A418" s="546" t="s">
        <v>154</v>
      </c>
      <c r="B418" s="443"/>
      <c r="C418" s="443"/>
      <c r="D418" s="552">
        <f>'Punten per wedstrijd'!E476</f>
        <v>702.79999999999973</v>
      </c>
      <c r="E418" s="552">
        <f>'Punten per wedstrijd'!E392</f>
        <v>283.60000000000036</v>
      </c>
      <c r="F418" s="552"/>
      <c r="G418" s="552"/>
      <c r="H418" s="552"/>
      <c r="I418" s="552"/>
      <c r="J418" s="552"/>
      <c r="K418" s="552"/>
      <c r="L418" s="552"/>
      <c r="M418" s="552"/>
      <c r="N418" s="552"/>
      <c r="O418" s="552"/>
      <c r="P418" s="552"/>
      <c r="Q418" s="552"/>
      <c r="R418" s="552"/>
      <c r="S418" s="552"/>
      <c r="T418" s="552"/>
      <c r="U418" s="552"/>
      <c r="V418" s="553">
        <f t="shared" si="5"/>
        <v>986.40000000000009</v>
      </c>
      <c r="W418" s="443"/>
      <c r="X418" s="459"/>
      <c r="Y418" s="459"/>
      <c r="Z418" s="459"/>
      <c r="AA418" s="443"/>
    </row>
    <row r="419" spans="1:27" ht="16.5" thickBot="1">
      <c r="A419" s="546" t="s">
        <v>837</v>
      </c>
      <c r="B419" s="443"/>
      <c r="C419" s="443"/>
      <c r="D419" s="552">
        <f>'Punten per wedstrijd'!E477</f>
        <v>503.70000000000005</v>
      </c>
      <c r="E419" s="552">
        <f>'Punten per wedstrijd'!E393</f>
        <v>174</v>
      </c>
      <c r="F419" s="552"/>
      <c r="G419" s="552"/>
      <c r="H419" s="552"/>
      <c r="I419" s="552"/>
      <c r="J419" s="552"/>
      <c r="K419" s="552"/>
      <c r="L419" s="552"/>
      <c r="M419" s="552"/>
      <c r="N419" s="552"/>
      <c r="O419" s="552"/>
      <c r="P419" s="552"/>
      <c r="Q419" s="552"/>
      <c r="R419" s="552"/>
      <c r="S419" s="552"/>
      <c r="T419" s="552"/>
      <c r="U419" s="552"/>
      <c r="V419" s="553">
        <f t="shared" si="5"/>
        <v>677.7</v>
      </c>
      <c r="W419" s="443"/>
      <c r="X419" s="459"/>
      <c r="Y419" s="459"/>
      <c r="Z419" s="459"/>
      <c r="AA419" s="443"/>
    </row>
    <row r="420" spans="1:27" ht="16.5" thickBot="1">
      <c r="A420" s="546" t="s">
        <v>142</v>
      </c>
      <c r="B420" s="443"/>
      <c r="C420" s="443"/>
      <c r="D420" s="552">
        <f>'Punten per wedstrijd'!E478</f>
        <v>530.89999999999964</v>
      </c>
      <c r="E420" s="552">
        <f>'Punten per wedstrijd'!E394</f>
        <v>178.89999999999941</v>
      </c>
      <c r="F420" s="552"/>
      <c r="G420" s="552"/>
      <c r="H420" s="552"/>
      <c r="I420" s="552"/>
      <c r="J420" s="552"/>
      <c r="K420" s="552"/>
      <c r="L420" s="552"/>
      <c r="M420" s="552"/>
      <c r="N420" s="552"/>
      <c r="O420" s="552"/>
      <c r="P420" s="552"/>
      <c r="Q420" s="552"/>
      <c r="R420" s="552"/>
      <c r="S420" s="552"/>
      <c r="T420" s="552"/>
      <c r="U420" s="552"/>
      <c r="V420" s="553">
        <f t="shared" si="5"/>
        <v>709.79999999999905</v>
      </c>
      <c r="W420" s="443"/>
      <c r="X420" s="459"/>
      <c r="Y420" s="459"/>
      <c r="Z420" s="459"/>
      <c r="AA420" s="443"/>
    </row>
    <row r="421" spans="1:27" ht="16.5" thickBot="1">
      <c r="A421" s="546" t="s">
        <v>2305</v>
      </c>
      <c r="B421" s="443"/>
      <c r="C421" s="443"/>
      <c r="D421" s="552">
        <f>'Punten per wedstrijd'!E482</f>
        <v>768.99999999999977</v>
      </c>
      <c r="E421" s="552">
        <f>'Punten per wedstrijd'!E398</f>
        <v>176</v>
      </c>
      <c r="F421" s="552"/>
      <c r="G421" s="552"/>
      <c r="H421" s="552"/>
      <c r="I421" s="552"/>
      <c r="J421" s="552"/>
      <c r="K421" s="552"/>
      <c r="L421" s="552"/>
      <c r="M421" s="552"/>
      <c r="N421" s="552"/>
      <c r="O421" s="552"/>
      <c r="P421" s="552"/>
      <c r="Q421" s="552"/>
      <c r="R421" s="552"/>
      <c r="S421" s="552"/>
      <c r="T421" s="552"/>
      <c r="U421" s="552"/>
      <c r="V421" s="553">
        <f t="shared" si="5"/>
        <v>944.99999999999977</v>
      </c>
      <c r="W421" s="443"/>
      <c r="X421" s="459"/>
      <c r="Y421" s="459"/>
      <c r="Z421" s="459"/>
      <c r="AA421" s="443"/>
    </row>
    <row r="422" spans="1:27" ht="15.75">
      <c r="A422" s="546" t="s">
        <v>1856</v>
      </c>
      <c r="B422" s="443"/>
      <c r="C422" s="443"/>
      <c r="D422" s="552">
        <f>'Punten per wedstrijd'!E501</f>
        <v>583.70000000000005</v>
      </c>
      <c r="E422" s="552">
        <f>'Punten per wedstrijd'!E417</f>
        <v>290.70000000000027</v>
      </c>
      <c r="F422" s="552"/>
      <c r="G422" s="552"/>
      <c r="H422" s="552"/>
      <c r="I422" s="552"/>
      <c r="J422" s="552"/>
      <c r="K422" s="552"/>
      <c r="L422" s="552"/>
      <c r="M422" s="552"/>
      <c r="N422" s="552"/>
      <c r="O422" s="552"/>
      <c r="P422" s="552"/>
      <c r="Q422" s="552"/>
      <c r="R422" s="552"/>
      <c r="S422" s="552"/>
      <c r="T422" s="552"/>
      <c r="U422" s="552"/>
      <c r="V422" s="553">
        <f t="shared" si="5"/>
        <v>874.40000000000032</v>
      </c>
      <c r="W422" s="443"/>
      <c r="X422" s="459"/>
      <c r="Y422" s="459"/>
      <c r="Z422" s="459"/>
      <c r="AA422" s="443"/>
    </row>
    <row r="423" spans="1:27" ht="15.75">
      <c r="A423" s="566" t="s">
        <v>155</v>
      </c>
      <c r="B423" s="443"/>
      <c r="C423" s="443"/>
      <c r="D423" s="552">
        <f>'Punten per wedstrijd'!E502</f>
        <v>794.95000000000027</v>
      </c>
      <c r="E423" s="552">
        <f>'Punten per wedstrijd'!E418</f>
        <v>191</v>
      </c>
      <c r="F423" s="552"/>
      <c r="G423" s="552"/>
      <c r="H423" s="552"/>
      <c r="I423" s="552"/>
      <c r="J423" s="552"/>
      <c r="K423" s="552"/>
      <c r="L423" s="552"/>
      <c r="M423" s="552"/>
      <c r="N423" s="552"/>
      <c r="O423" s="552"/>
      <c r="P423" s="552"/>
      <c r="Q423" s="552"/>
      <c r="R423" s="552"/>
      <c r="S423" s="552"/>
      <c r="T423" s="552"/>
      <c r="U423" s="552"/>
      <c r="V423" s="553">
        <f t="shared" si="5"/>
        <v>985.95000000000027</v>
      </c>
      <c r="W423" s="443"/>
      <c r="X423" s="459"/>
      <c r="Y423" s="459"/>
      <c r="Z423" s="459"/>
      <c r="AA423" s="443"/>
    </row>
    <row r="424" spans="1:27" ht="15.75">
      <c r="A424" s="566"/>
      <c r="B424" s="443"/>
      <c r="C424" s="443"/>
      <c r="D424" s="552"/>
      <c r="E424" s="552"/>
      <c r="F424" s="552"/>
      <c r="G424" s="552"/>
      <c r="H424" s="552"/>
      <c r="I424" s="552"/>
      <c r="J424" s="552"/>
      <c r="K424" s="552"/>
      <c r="L424" s="552"/>
      <c r="M424" s="552"/>
      <c r="N424" s="552"/>
      <c r="O424" s="552"/>
      <c r="P424" s="552"/>
      <c r="Q424" s="552"/>
      <c r="R424" s="552"/>
      <c r="S424" s="552"/>
      <c r="T424" s="552"/>
      <c r="U424" s="552"/>
      <c r="V424" s="553"/>
      <c r="W424" s="443"/>
      <c r="X424" s="459"/>
      <c r="Y424" s="459"/>
      <c r="Z424" s="459"/>
      <c r="AA424" s="443"/>
    </row>
    <row r="425" spans="1:27" ht="15.75">
      <c r="A425" s="554"/>
      <c r="B425" s="443"/>
      <c r="C425" s="443"/>
      <c r="D425" s="552"/>
      <c r="E425" s="552"/>
      <c r="F425" s="552"/>
      <c r="G425" s="552"/>
      <c r="H425" s="552"/>
      <c r="I425" s="552"/>
      <c r="J425" s="552"/>
      <c r="K425" s="552"/>
      <c r="L425" s="459"/>
      <c r="M425" s="553"/>
      <c r="N425" s="443"/>
      <c r="O425" s="459"/>
      <c r="P425" s="459"/>
      <c r="Q425" s="459"/>
      <c r="R425" s="464"/>
      <c r="S425" s="459"/>
      <c r="T425" s="459"/>
      <c r="U425" s="459"/>
      <c r="V425" s="459"/>
      <c r="W425" s="459"/>
      <c r="X425" s="459"/>
      <c r="Y425" s="459"/>
      <c r="Z425" s="459"/>
      <c r="AA425" s="443"/>
    </row>
    <row r="426" spans="1:27" ht="15.75">
      <c r="A426" s="580" t="s">
        <v>936</v>
      </c>
      <c r="B426" s="581"/>
      <c r="C426" s="581"/>
      <c r="D426" s="576"/>
      <c r="E426" s="576"/>
      <c r="F426" s="576"/>
      <c r="G426" s="577" t="s">
        <v>150</v>
      </c>
      <c r="H426" s="581"/>
      <c r="I426" s="580" t="s">
        <v>2712</v>
      </c>
      <c r="J426" s="576"/>
      <c r="K426" s="578"/>
      <c r="L426" s="579"/>
      <c r="M426" s="578"/>
      <c r="N426" s="578"/>
      <c r="O426" s="577" t="s">
        <v>150</v>
      </c>
      <c r="P426" s="581"/>
      <c r="Q426" s="582" t="s">
        <v>190</v>
      </c>
      <c r="R426" s="578"/>
      <c r="S426" s="578"/>
      <c r="T426" s="578"/>
      <c r="U426" s="578"/>
      <c r="V426" s="578"/>
      <c r="W426" s="577" t="s">
        <v>150</v>
      </c>
      <c r="X426" s="443"/>
      <c r="Y426" s="443"/>
      <c r="Z426" s="443"/>
      <c r="AA426" s="443"/>
    </row>
    <row r="427" spans="1:27" ht="15.75">
      <c r="A427" s="585" t="s">
        <v>3222</v>
      </c>
      <c r="B427" s="581"/>
      <c r="C427" s="581"/>
      <c r="D427" s="576"/>
      <c r="E427" s="571">
        <f>D414*1.2</f>
        <v>831.71999999999957</v>
      </c>
      <c r="F427" s="571">
        <f>D421</f>
        <v>768.99999999999977</v>
      </c>
      <c r="G427" s="573" t="s">
        <v>3909</v>
      </c>
      <c r="H427" s="581"/>
      <c r="I427" s="585" t="s">
        <v>3227</v>
      </c>
      <c r="J427" s="576"/>
      <c r="K427" s="578"/>
      <c r="L427" s="579"/>
      <c r="M427" s="571">
        <f>E416*1.2</f>
        <v>279.00000000000028</v>
      </c>
      <c r="N427" s="571">
        <f>E414</f>
        <v>266.49999999999977</v>
      </c>
      <c r="O427" s="573" t="s">
        <v>3909</v>
      </c>
      <c r="P427" s="581"/>
      <c r="Q427" s="585" t="s">
        <v>3232</v>
      </c>
      <c r="R427" s="578"/>
      <c r="S427" s="578"/>
      <c r="T427" s="578"/>
      <c r="U427" s="571"/>
      <c r="V427" s="571"/>
      <c r="W427" s="574"/>
      <c r="X427" s="443"/>
      <c r="Y427" s="443"/>
      <c r="Z427" s="443"/>
      <c r="AA427" s="443"/>
    </row>
    <row r="428" spans="1:27" ht="15.75">
      <c r="A428" s="585" t="s">
        <v>3223</v>
      </c>
      <c r="B428" s="581"/>
      <c r="C428" s="581"/>
      <c r="D428" s="576"/>
      <c r="E428" s="571">
        <f>D415*1.2</f>
        <v>634.38000000000068</v>
      </c>
      <c r="F428" s="571">
        <f>D416</f>
        <v>373.80000000000018</v>
      </c>
      <c r="G428" s="573" t="s">
        <v>3912</v>
      </c>
      <c r="H428" s="581"/>
      <c r="I428" s="585" t="s">
        <v>3228</v>
      </c>
      <c r="J428" s="576"/>
      <c r="K428" s="578"/>
      <c r="L428" s="579"/>
      <c r="M428" s="571">
        <f>E419*1.2</f>
        <v>208.79999999999998</v>
      </c>
      <c r="N428" s="571">
        <f>E423</f>
        <v>191</v>
      </c>
      <c r="O428" s="573" t="s">
        <v>3909</v>
      </c>
      <c r="P428" s="581"/>
      <c r="Q428" s="585" t="s">
        <v>3233</v>
      </c>
      <c r="R428" s="578"/>
      <c r="S428" s="578"/>
      <c r="T428" s="578"/>
      <c r="U428" s="571"/>
      <c r="V428" s="571"/>
      <c r="W428" s="573"/>
      <c r="X428" s="443"/>
      <c r="Y428" s="443"/>
      <c r="Z428" s="443"/>
      <c r="AA428" s="443"/>
    </row>
    <row r="429" spans="1:27" ht="15.75">
      <c r="A429" s="585" t="s">
        <v>3224</v>
      </c>
      <c r="B429" s="581"/>
      <c r="C429" s="581"/>
      <c r="D429" s="576"/>
      <c r="E429" s="571">
        <f>D417*1.2</f>
        <v>805.7399999999999</v>
      </c>
      <c r="F429" s="571">
        <f>D420</f>
        <v>530.89999999999964</v>
      </c>
      <c r="G429" s="573" t="s">
        <v>3912</v>
      </c>
      <c r="H429" s="581"/>
      <c r="I429" s="585" t="s">
        <v>3229</v>
      </c>
      <c r="J429" s="576"/>
      <c r="K429" s="578"/>
      <c r="L429" s="579"/>
      <c r="M429" s="571">
        <f>E420*1.2</f>
        <v>214.6799999999993</v>
      </c>
      <c r="N429" s="571">
        <f>E418</f>
        <v>283.60000000000036</v>
      </c>
      <c r="O429" s="574" t="s">
        <v>3910</v>
      </c>
      <c r="P429" s="581"/>
      <c r="Q429" s="585" t="s">
        <v>3234</v>
      </c>
      <c r="R429" s="578"/>
      <c r="S429" s="578"/>
      <c r="T429" s="578"/>
      <c r="U429" s="571"/>
      <c r="V429" s="571"/>
      <c r="W429" s="573"/>
      <c r="X429" s="443"/>
      <c r="Y429" s="443"/>
      <c r="Z429" s="443"/>
      <c r="AA429" s="443"/>
    </row>
    <row r="430" spans="1:27" ht="15.75">
      <c r="A430" s="585" t="s">
        <v>3225</v>
      </c>
      <c r="B430" s="581"/>
      <c r="C430" s="581"/>
      <c r="D430" s="576"/>
      <c r="E430" s="571">
        <f>D418*1.2</f>
        <v>843.35999999999967</v>
      </c>
      <c r="F430" s="571">
        <f>D419</f>
        <v>503.70000000000005</v>
      </c>
      <c r="G430" s="573" t="s">
        <v>3912</v>
      </c>
      <c r="H430" s="581"/>
      <c r="I430" s="585" t="s">
        <v>3230</v>
      </c>
      <c r="J430" s="576"/>
      <c r="K430" s="578"/>
      <c r="L430" s="579"/>
      <c r="M430" s="571">
        <f>E421*1.2</f>
        <v>211.2</v>
      </c>
      <c r="N430" s="571">
        <f>E417</f>
        <v>348.49999999999977</v>
      </c>
      <c r="O430" s="574" t="s">
        <v>3910</v>
      </c>
      <c r="P430" s="581"/>
      <c r="Q430" s="585" t="s">
        <v>3235</v>
      </c>
      <c r="R430" s="578"/>
      <c r="S430" s="578"/>
      <c r="T430" s="578"/>
      <c r="U430" s="571"/>
      <c r="V430" s="571"/>
      <c r="W430" s="574"/>
      <c r="X430" s="443"/>
      <c r="Y430" s="443"/>
      <c r="Z430" s="443"/>
      <c r="AA430" s="443"/>
    </row>
    <row r="431" spans="1:27" ht="15.75">
      <c r="A431" s="585" t="s">
        <v>3226</v>
      </c>
      <c r="B431" s="581"/>
      <c r="C431" s="581"/>
      <c r="D431" s="576"/>
      <c r="E431" s="571">
        <f>D423*1.2</f>
        <v>953.94000000000028</v>
      </c>
      <c r="F431" s="571">
        <f>D422</f>
        <v>583.70000000000005</v>
      </c>
      <c r="G431" s="573" t="s">
        <v>3912</v>
      </c>
      <c r="H431" s="581"/>
      <c r="I431" s="585" t="s">
        <v>3231</v>
      </c>
      <c r="J431" s="576"/>
      <c r="K431" s="578"/>
      <c r="L431" s="579"/>
      <c r="M431" s="571">
        <f>E422*1.2</f>
        <v>348.84000000000032</v>
      </c>
      <c r="N431" s="571">
        <f>E415</f>
        <v>290.80000000000064</v>
      </c>
      <c r="O431" s="573" t="s">
        <v>3909</v>
      </c>
      <c r="P431" s="581"/>
      <c r="Q431" s="585" t="s">
        <v>3236</v>
      </c>
      <c r="R431" s="578"/>
      <c r="S431" s="578"/>
      <c r="T431" s="578"/>
      <c r="U431" s="571"/>
      <c r="V431" s="571"/>
      <c r="W431" s="574"/>
      <c r="X431" s="443"/>
      <c r="Y431" s="443"/>
      <c r="Z431" s="443"/>
      <c r="AA431" s="443"/>
    </row>
    <row r="432" spans="1:27" ht="15.75">
      <c r="A432" s="584"/>
      <c r="B432" s="581"/>
      <c r="C432" s="581"/>
      <c r="D432" s="576"/>
      <c r="E432" s="571"/>
      <c r="F432" s="571"/>
      <c r="G432" s="573"/>
      <c r="H432" s="581"/>
      <c r="I432" s="581"/>
      <c r="J432" s="576"/>
      <c r="K432" s="578"/>
      <c r="L432" s="579"/>
      <c r="M432" s="574"/>
      <c r="N432" s="574"/>
      <c r="O432" s="574"/>
      <c r="P432" s="581"/>
      <c r="Q432" s="576"/>
      <c r="R432" s="578"/>
      <c r="S432" s="578"/>
      <c r="T432" s="578"/>
      <c r="U432" s="574"/>
      <c r="V432" s="574"/>
      <c r="W432" s="574"/>
      <c r="X432" s="443"/>
      <c r="Y432" s="443"/>
      <c r="Z432" s="443"/>
      <c r="AA432" s="443"/>
    </row>
    <row r="433" spans="1:27" ht="15.75">
      <c r="A433" s="580" t="s">
        <v>175</v>
      </c>
      <c r="B433" s="581"/>
      <c r="C433" s="581"/>
      <c r="D433" s="576"/>
      <c r="E433" s="571"/>
      <c r="F433" s="571"/>
      <c r="G433" s="572" t="s">
        <v>150</v>
      </c>
      <c r="H433" s="581"/>
      <c r="I433" s="580" t="s">
        <v>191</v>
      </c>
      <c r="J433" s="576"/>
      <c r="K433" s="578"/>
      <c r="L433" s="579"/>
      <c r="M433" s="574"/>
      <c r="N433" s="574"/>
      <c r="O433" s="572" t="s">
        <v>150</v>
      </c>
      <c r="P433" s="581"/>
      <c r="Q433" s="582" t="s">
        <v>192</v>
      </c>
      <c r="R433" s="578"/>
      <c r="S433" s="578"/>
      <c r="T433" s="578"/>
      <c r="U433" s="574"/>
      <c r="V433" s="574"/>
      <c r="W433" s="572" t="s">
        <v>150</v>
      </c>
      <c r="X433" s="443"/>
      <c r="Y433" s="443"/>
      <c r="Z433" s="443"/>
      <c r="AA433" s="443"/>
    </row>
    <row r="434" spans="1:27" ht="15.75">
      <c r="A434" s="585" t="s">
        <v>3237</v>
      </c>
      <c r="B434" s="581"/>
      <c r="C434" s="581"/>
      <c r="D434" s="576"/>
      <c r="E434" s="571"/>
      <c r="F434" s="571"/>
      <c r="G434" s="573"/>
      <c r="H434" s="581"/>
      <c r="I434" s="585" t="s">
        <v>3242</v>
      </c>
      <c r="J434" s="576"/>
      <c r="K434" s="578"/>
      <c r="L434" s="579"/>
      <c r="M434" s="571"/>
      <c r="N434" s="571"/>
      <c r="O434" s="574"/>
      <c r="P434" s="581"/>
      <c r="Q434" s="585" t="s">
        <v>3247</v>
      </c>
      <c r="R434" s="578"/>
      <c r="S434" s="578"/>
      <c r="T434" s="578"/>
      <c r="U434" s="571"/>
      <c r="V434" s="571"/>
      <c r="W434" s="573"/>
      <c r="X434" s="443"/>
      <c r="Y434" s="443"/>
      <c r="Z434" s="443"/>
      <c r="AA434" s="443"/>
    </row>
    <row r="435" spans="1:27" ht="15.75">
      <c r="A435" s="585" t="s">
        <v>3238</v>
      </c>
      <c r="B435" s="581"/>
      <c r="C435" s="581"/>
      <c r="D435" s="576"/>
      <c r="E435" s="571"/>
      <c r="F435" s="571"/>
      <c r="G435" s="573"/>
      <c r="H435" s="581"/>
      <c r="I435" s="585" t="s">
        <v>3243</v>
      </c>
      <c r="J435" s="576"/>
      <c r="K435" s="578"/>
      <c r="L435" s="579"/>
      <c r="M435" s="571"/>
      <c r="N435" s="571"/>
      <c r="O435" s="573"/>
      <c r="P435" s="581"/>
      <c r="Q435" s="585" t="s">
        <v>3248</v>
      </c>
      <c r="R435" s="578"/>
      <c r="S435" s="578"/>
      <c r="T435" s="578"/>
      <c r="U435" s="571"/>
      <c r="V435" s="571"/>
      <c r="W435" s="573"/>
      <c r="X435" s="443"/>
      <c r="Y435" s="443"/>
      <c r="Z435" s="443"/>
      <c r="AA435" s="443"/>
    </row>
    <row r="436" spans="1:27" ht="15.75">
      <c r="A436" s="585" t="s">
        <v>3239</v>
      </c>
      <c r="B436" s="581"/>
      <c r="C436" s="581"/>
      <c r="D436" s="576"/>
      <c r="E436" s="571"/>
      <c r="F436" s="571"/>
      <c r="G436" s="573"/>
      <c r="H436" s="581"/>
      <c r="I436" s="585" t="s">
        <v>3244</v>
      </c>
      <c r="J436" s="576"/>
      <c r="K436" s="578"/>
      <c r="L436" s="579"/>
      <c r="M436" s="571"/>
      <c r="N436" s="571"/>
      <c r="O436" s="573"/>
      <c r="P436" s="581"/>
      <c r="Q436" s="585" t="s">
        <v>3249</v>
      </c>
      <c r="R436" s="578"/>
      <c r="S436" s="578"/>
      <c r="T436" s="578"/>
      <c r="U436" s="571"/>
      <c r="V436" s="571"/>
      <c r="W436" s="573"/>
      <c r="X436" s="443"/>
      <c r="Y436" s="443"/>
      <c r="Z436" s="443"/>
      <c r="AA436" s="443"/>
    </row>
    <row r="437" spans="1:27" ht="15.75">
      <c r="A437" s="585" t="s">
        <v>3240</v>
      </c>
      <c r="B437" s="581"/>
      <c r="C437" s="581"/>
      <c r="D437" s="576"/>
      <c r="E437" s="571"/>
      <c r="F437" s="571"/>
      <c r="G437" s="573"/>
      <c r="H437" s="581"/>
      <c r="I437" s="585" t="s">
        <v>3245</v>
      </c>
      <c r="J437" s="576"/>
      <c r="K437" s="578"/>
      <c r="L437" s="579"/>
      <c r="M437" s="571"/>
      <c r="N437" s="571"/>
      <c r="O437" s="573"/>
      <c r="P437" s="581"/>
      <c r="Q437" s="585" t="s">
        <v>3250</v>
      </c>
      <c r="R437" s="578"/>
      <c r="S437" s="578"/>
      <c r="T437" s="578"/>
      <c r="U437" s="571"/>
      <c r="V437" s="571"/>
      <c r="W437" s="573"/>
      <c r="X437" s="443"/>
      <c r="Y437" s="443"/>
      <c r="Z437" s="443"/>
      <c r="AA437" s="443"/>
    </row>
    <row r="438" spans="1:27" ht="15.75">
      <c r="A438" s="585" t="s">
        <v>3241</v>
      </c>
      <c r="B438" s="581"/>
      <c r="C438" s="581"/>
      <c r="D438" s="576"/>
      <c r="E438" s="571"/>
      <c r="F438" s="571"/>
      <c r="G438" s="574"/>
      <c r="H438" s="581"/>
      <c r="I438" s="585" t="s">
        <v>3246</v>
      </c>
      <c r="J438" s="576"/>
      <c r="K438" s="578"/>
      <c r="L438" s="579"/>
      <c r="M438" s="571"/>
      <c r="N438" s="571"/>
      <c r="O438" s="574"/>
      <c r="P438" s="581"/>
      <c r="Q438" s="585" t="s">
        <v>3251</v>
      </c>
      <c r="R438" s="578"/>
      <c r="S438" s="578"/>
      <c r="T438" s="578"/>
      <c r="U438" s="571"/>
      <c r="V438" s="571"/>
      <c r="W438" s="574"/>
      <c r="X438" s="443"/>
      <c r="Y438" s="443"/>
      <c r="Z438" s="443"/>
      <c r="AA438" s="443"/>
    </row>
    <row r="439" spans="1:27" ht="15.75">
      <c r="A439" s="584"/>
      <c r="B439" s="581"/>
      <c r="C439" s="581"/>
      <c r="D439" s="576"/>
      <c r="E439" s="571"/>
      <c r="F439" s="571"/>
      <c r="G439" s="571"/>
      <c r="H439" s="581"/>
      <c r="I439" s="576"/>
      <c r="J439" s="576"/>
      <c r="K439" s="578"/>
      <c r="L439" s="579"/>
      <c r="M439" s="574"/>
      <c r="N439" s="574"/>
      <c r="O439" s="574"/>
      <c r="P439" s="581"/>
      <c r="Q439" s="578"/>
      <c r="R439" s="578"/>
      <c r="S439" s="578"/>
      <c r="T439" s="578"/>
      <c r="U439" s="574"/>
      <c r="V439" s="574"/>
      <c r="W439" s="574"/>
      <c r="X439" s="443"/>
      <c r="Y439" s="443"/>
      <c r="Z439" s="443"/>
      <c r="AA439" s="443"/>
    </row>
    <row r="440" spans="1:27" ht="15.75">
      <c r="A440" s="580" t="s">
        <v>2713</v>
      </c>
      <c r="B440" s="581"/>
      <c r="C440" s="581"/>
      <c r="D440" s="576"/>
      <c r="E440" s="571"/>
      <c r="F440" s="571"/>
      <c r="G440" s="572" t="s">
        <v>150</v>
      </c>
      <c r="H440" s="581"/>
      <c r="I440" s="580" t="s">
        <v>2714</v>
      </c>
      <c r="J440" s="576"/>
      <c r="K440" s="578"/>
      <c r="L440" s="579"/>
      <c r="M440" s="574"/>
      <c r="N440" s="574"/>
      <c r="O440" s="572" t="s">
        <v>150</v>
      </c>
      <c r="P440" s="581"/>
      <c r="Q440" s="582" t="s">
        <v>2704</v>
      </c>
      <c r="R440" s="578"/>
      <c r="S440" s="578"/>
      <c r="T440" s="578"/>
      <c r="U440" s="574"/>
      <c r="V440" s="574"/>
      <c r="W440" s="572" t="s">
        <v>150</v>
      </c>
      <c r="X440" s="443"/>
      <c r="Y440" s="443"/>
      <c r="Z440" s="443"/>
      <c r="AA440" s="443"/>
    </row>
    <row r="441" spans="1:27" ht="15.75">
      <c r="A441" s="585" t="s">
        <v>3252</v>
      </c>
      <c r="B441" s="581"/>
      <c r="C441" s="581"/>
      <c r="D441" s="576"/>
      <c r="E441" s="571"/>
      <c r="F441" s="571"/>
      <c r="G441" s="573"/>
      <c r="H441" s="581"/>
      <c r="I441" s="585" t="s">
        <v>3257</v>
      </c>
      <c r="J441" s="576"/>
      <c r="K441" s="578"/>
      <c r="L441" s="579"/>
      <c r="M441" s="571"/>
      <c r="N441" s="571"/>
      <c r="O441" s="574"/>
      <c r="P441" s="581"/>
      <c r="Q441" s="585" t="s">
        <v>3262</v>
      </c>
      <c r="R441" s="578"/>
      <c r="S441" s="578"/>
      <c r="T441" s="578"/>
      <c r="U441" s="571"/>
      <c r="V441" s="571"/>
      <c r="W441" s="574"/>
      <c r="X441" s="443"/>
      <c r="Y441" s="443"/>
      <c r="Z441" s="443"/>
      <c r="AA441" s="443"/>
    </row>
    <row r="442" spans="1:27" ht="15.75">
      <c r="A442" s="585" t="s">
        <v>3253</v>
      </c>
      <c r="B442" s="581"/>
      <c r="C442" s="581"/>
      <c r="D442" s="576"/>
      <c r="E442" s="571"/>
      <c r="F442" s="571"/>
      <c r="G442" s="573"/>
      <c r="H442" s="581"/>
      <c r="I442" s="585" t="s">
        <v>3258</v>
      </c>
      <c r="J442" s="576"/>
      <c r="K442" s="578"/>
      <c r="L442" s="579"/>
      <c r="M442" s="571"/>
      <c r="N442" s="571"/>
      <c r="O442" s="574"/>
      <c r="P442" s="581"/>
      <c r="Q442" s="585" t="s">
        <v>3263</v>
      </c>
      <c r="R442" s="578"/>
      <c r="S442" s="578"/>
      <c r="T442" s="578"/>
      <c r="U442" s="571"/>
      <c r="V442" s="571"/>
      <c r="W442" s="574"/>
      <c r="X442" s="443"/>
      <c r="Y442" s="443"/>
      <c r="Z442" s="443"/>
      <c r="AA442" s="443"/>
    </row>
    <row r="443" spans="1:27" ht="15.75">
      <c r="A443" s="585" t="s">
        <v>3254</v>
      </c>
      <c r="B443" s="581"/>
      <c r="C443" s="581"/>
      <c r="D443" s="576"/>
      <c r="E443" s="571"/>
      <c r="F443" s="571"/>
      <c r="G443" s="573"/>
      <c r="H443" s="581"/>
      <c r="I443" s="585" t="s">
        <v>3259</v>
      </c>
      <c r="J443" s="576"/>
      <c r="K443" s="578"/>
      <c r="L443" s="579"/>
      <c r="M443" s="571"/>
      <c r="N443" s="571"/>
      <c r="O443" s="574"/>
      <c r="P443" s="581"/>
      <c r="Q443" s="585" t="s">
        <v>3264</v>
      </c>
      <c r="R443" s="578"/>
      <c r="S443" s="578"/>
      <c r="T443" s="578"/>
      <c r="U443" s="571"/>
      <c r="V443" s="571"/>
      <c r="W443" s="573"/>
      <c r="X443" s="443"/>
      <c r="Y443" s="443"/>
      <c r="Z443" s="443"/>
      <c r="AA443" s="443"/>
    </row>
    <row r="444" spans="1:27" ht="15.75">
      <c r="A444" s="585" t="s">
        <v>3255</v>
      </c>
      <c r="B444" s="581"/>
      <c r="C444" s="581"/>
      <c r="D444" s="576"/>
      <c r="E444" s="571"/>
      <c r="F444" s="571"/>
      <c r="G444" s="573"/>
      <c r="H444" s="581"/>
      <c r="I444" s="585" t="s">
        <v>3260</v>
      </c>
      <c r="J444" s="576"/>
      <c r="K444" s="578"/>
      <c r="L444" s="579"/>
      <c r="M444" s="571"/>
      <c r="N444" s="571"/>
      <c r="O444" s="573"/>
      <c r="P444" s="581"/>
      <c r="Q444" s="585" t="s">
        <v>3265</v>
      </c>
      <c r="R444" s="578"/>
      <c r="S444" s="578"/>
      <c r="T444" s="578"/>
      <c r="U444" s="571"/>
      <c r="V444" s="571"/>
      <c r="W444" s="574"/>
      <c r="X444" s="443"/>
      <c r="Y444" s="443"/>
      <c r="Z444" s="443"/>
      <c r="AA444" s="443"/>
    </row>
    <row r="445" spans="1:27" ht="15.75">
      <c r="A445" s="585" t="s">
        <v>3256</v>
      </c>
      <c r="B445" s="581"/>
      <c r="C445" s="581"/>
      <c r="D445" s="576"/>
      <c r="E445" s="571"/>
      <c r="F445" s="571"/>
      <c r="G445" s="574"/>
      <c r="H445" s="576"/>
      <c r="I445" s="585" t="s">
        <v>3261</v>
      </c>
      <c r="J445" s="576"/>
      <c r="K445" s="578"/>
      <c r="L445" s="579"/>
      <c r="M445" s="571"/>
      <c r="N445" s="571"/>
      <c r="O445" s="574"/>
      <c r="P445" s="578"/>
      <c r="Q445" s="585" t="s">
        <v>3266</v>
      </c>
      <c r="R445" s="578"/>
      <c r="S445" s="578"/>
      <c r="T445" s="578"/>
      <c r="U445" s="571"/>
      <c r="V445" s="571"/>
      <c r="W445" s="574"/>
      <c r="X445" s="459"/>
      <c r="Y445" s="443"/>
      <c r="Z445" s="443"/>
      <c r="AA445" s="443"/>
    </row>
    <row r="446" spans="1:27" ht="15.75">
      <c r="A446" s="583"/>
      <c r="B446" s="581"/>
      <c r="C446" s="581"/>
      <c r="D446" s="576"/>
      <c r="E446" s="571"/>
      <c r="F446" s="571"/>
      <c r="G446" s="571"/>
      <c r="H446" s="576"/>
      <c r="I446" s="575"/>
      <c r="J446" s="576"/>
      <c r="K446" s="578"/>
      <c r="L446" s="579"/>
      <c r="M446" s="586"/>
      <c r="N446" s="574"/>
      <c r="O446" s="574"/>
      <c r="P446" s="578"/>
      <c r="Q446" s="575"/>
      <c r="R446" s="578"/>
      <c r="S446" s="578"/>
      <c r="T446" s="578"/>
      <c r="U446" s="574"/>
      <c r="V446" s="574"/>
      <c r="W446" s="574"/>
      <c r="X446" s="459"/>
      <c r="Y446" s="443"/>
      <c r="Z446" s="443"/>
      <c r="AA446" s="443"/>
    </row>
    <row r="447" spans="1:27" ht="15.75">
      <c r="A447" s="580" t="s">
        <v>195</v>
      </c>
      <c r="B447" s="581"/>
      <c r="C447" s="581"/>
      <c r="D447" s="576"/>
      <c r="E447" s="571"/>
      <c r="F447" s="571"/>
      <c r="G447" s="572" t="s">
        <v>150</v>
      </c>
      <c r="H447" s="581"/>
      <c r="I447" s="580" t="s">
        <v>196</v>
      </c>
      <c r="J447" s="576"/>
      <c r="K447" s="578"/>
      <c r="L447" s="579"/>
      <c r="M447" s="574"/>
      <c r="N447" s="574"/>
      <c r="O447" s="572" t="s">
        <v>150</v>
      </c>
      <c r="P447" s="581"/>
      <c r="Q447" s="582" t="s">
        <v>197</v>
      </c>
      <c r="R447" s="578"/>
      <c r="S447" s="578"/>
      <c r="T447" s="578"/>
      <c r="U447" s="574"/>
      <c r="V447" s="574"/>
      <c r="W447" s="572" t="s">
        <v>150</v>
      </c>
      <c r="X447" s="459"/>
      <c r="Y447" s="443"/>
      <c r="Z447" s="443"/>
      <c r="AA447" s="443"/>
    </row>
    <row r="448" spans="1:27" ht="15.75">
      <c r="A448" s="585" t="s">
        <v>3267</v>
      </c>
      <c r="B448" s="581"/>
      <c r="C448" s="581"/>
      <c r="D448" s="576"/>
      <c r="E448" s="571"/>
      <c r="F448" s="571"/>
      <c r="G448" s="573"/>
      <c r="H448" s="581"/>
      <c r="I448" s="585" t="s">
        <v>3306</v>
      </c>
      <c r="J448" s="576"/>
      <c r="K448" s="578"/>
      <c r="L448" s="579"/>
      <c r="M448" s="571"/>
      <c r="N448" s="571"/>
      <c r="O448" s="574"/>
      <c r="P448" s="581"/>
      <c r="Q448" s="585" t="s">
        <v>3311</v>
      </c>
      <c r="R448" s="578"/>
      <c r="S448" s="578"/>
      <c r="T448" s="578"/>
      <c r="U448" s="571"/>
      <c r="V448" s="571"/>
      <c r="W448" s="574"/>
      <c r="X448" s="459"/>
      <c r="Y448" s="443"/>
      <c r="Z448" s="443"/>
      <c r="AA448" s="443"/>
    </row>
    <row r="449" spans="1:27" ht="15.75">
      <c r="A449" s="585" t="s">
        <v>3268</v>
      </c>
      <c r="B449" s="581"/>
      <c r="C449" s="581"/>
      <c r="D449" s="576"/>
      <c r="E449" s="571"/>
      <c r="F449" s="571"/>
      <c r="G449" s="573"/>
      <c r="H449" s="581"/>
      <c r="I449" s="585" t="s">
        <v>3307</v>
      </c>
      <c r="J449" s="576"/>
      <c r="K449" s="578"/>
      <c r="L449" s="579"/>
      <c r="M449" s="571"/>
      <c r="N449" s="571"/>
      <c r="O449" s="573"/>
      <c r="P449" s="581"/>
      <c r="Q449" s="585" t="s">
        <v>3312</v>
      </c>
      <c r="R449" s="578"/>
      <c r="S449" s="578"/>
      <c r="T449" s="578"/>
      <c r="U449" s="571"/>
      <c r="V449" s="571"/>
      <c r="W449" s="573"/>
      <c r="X449" s="459"/>
      <c r="Y449" s="443"/>
      <c r="Z449" s="443"/>
      <c r="AA449" s="443"/>
    </row>
    <row r="450" spans="1:27" ht="15.75">
      <c r="A450" s="585" t="s">
        <v>3269</v>
      </c>
      <c r="B450" s="581"/>
      <c r="C450" s="581"/>
      <c r="D450" s="576"/>
      <c r="E450" s="571"/>
      <c r="F450" s="571"/>
      <c r="G450" s="573"/>
      <c r="H450" s="581"/>
      <c r="I450" s="585" t="s">
        <v>3308</v>
      </c>
      <c r="J450" s="576"/>
      <c r="K450" s="578"/>
      <c r="L450" s="579"/>
      <c r="M450" s="571"/>
      <c r="N450" s="571"/>
      <c r="O450" s="574"/>
      <c r="P450" s="581"/>
      <c r="Q450" s="585" t="s">
        <v>3313</v>
      </c>
      <c r="R450" s="578"/>
      <c r="S450" s="578"/>
      <c r="T450" s="578"/>
      <c r="U450" s="571"/>
      <c r="V450" s="571"/>
      <c r="W450" s="573"/>
      <c r="X450" s="459"/>
      <c r="Y450" s="443"/>
      <c r="Z450" s="443"/>
      <c r="AA450" s="443"/>
    </row>
    <row r="451" spans="1:27" ht="15.75">
      <c r="A451" s="585" t="s">
        <v>3270</v>
      </c>
      <c r="B451" s="581"/>
      <c r="C451" s="581"/>
      <c r="D451" s="576"/>
      <c r="E451" s="571"/>
      <c r="F451" s="571"/>
      <c r="G451" s="573"/>
      <c r="H451" s="581"/>
      <c r="I451" s="585" t="s">
        <v>3309</v>
      </c>
      <c r="J451" s="576"/>
      <c r="K451" s="578"/>
      <c r="L451" s="579"/>
      <c r="M451" s="571"/>
      <c r="N451" s="571"/>
      <c r="O451" s="574"/>
      <c r="P451" s="581"/>
      <c r="Q451" s="585" t="s">
        <v>3314</v>
      </c>
      <c r="R451" s="578"/>
      <c r="S451" s="578"/>
      <c r="T451" s="578"/>
      <c r="U451" s="571"/>
      <c r="V451" s="571"/>
      <c r="W451" s="574"/>
      <c r="X451" s="459"/>
      <c r="Y451" s="443"/>
      <c r="Z451" s="443"/>
      <c r="AA451" s="443"/>
    </row>
    <row r="452" spans="1:27" ht="15.75">
      <c r="A452" s="585" t="s">
        <v>3271</v>
      </c>
      <c r="B452" s="581"/>
      <c r="C452" s="581"/>
      <c r="D452" s="576"/>
      <c r="E452" s="571"/>
      <c r="F452" s="571"/>
      <c r="G452" s="573"/>
      <c r="H452" s="581"/>
      <c r="I452" s="585" t="s">
        <v>3310</v>
      </c>
      <c r="J452" s="576"/>
      <c r="K452" s="578"/>
      <c r="L452" s="579"/>
      <c r="M452" s="571"/>
      <c r="N452" s="571"/>
      <c r="O452" s="574"/>
      <c r="P452" s="581"/>
      <c r="Q452" s="585" t="s">
        <v>3315</v>
      </c>
      <c r="R452" s="578"/>
      <c r="S452" s="578"/>
      <c r="T452" s="578"/>
      <c r="U452" s="571"/>
      <c r="V452" s="571"/>
      <c r="W452" s="574"/>
      <c r="X452" s="459"/>
      <c r="Y452" s="443"/>
      <c r="Z452" s="443"/>
      <c r="AA452" s="443"/>
    </row>
    <row r="453" spans="1:27" ht="15.75">
      <c r="A453" s="584"/>
      <c r="B453" s="581"/>
      <c r="C453" s="581"/>
      <c r="D453" s="576"/>
      <c r="E453" s="571"/>
      <c r="F453" s="571"/>
      <c r="G453" s="573"/>
      <c r="H453" s="581"/>
      <c r="I453" s="581"/>
      <c r="J453" s="576"/>
      <c r="K453" s="578"/>
      <c r="L453" s="579"/>
      <c r="M453" s="574"/>
      <c r="N453" s="574"/>
      <c r="O453" s="574"/>
      <c r="P453" s="581"/>
      <c r="Q453" s="576"/>
      <c r="R453" s="578"/>
      <c r="S453" s="578"/>
      <c r="T453" s="578"/>
      <c r="U453" s="574"/>
      <c r="V453" s="574"/>
      <c r="W453" s="574"/>
      <c r="X453" s="459"/>
      <c r="Y453" s="443"/>
      <c r="Z453" s="443"/>
      <c r="AA453" s="443"/>
    </row>
    <row r="454" spans="1:27" ht="15.75">
      <c r="A454" s="580" t="s">
        <v>200</v>
      </c>
      <c r="B454" s="581"/>
      <c r="C454" s="581"/>
      <c r="D454" s="576"/>
      <c r="E454" s="571"/>
      <c r="F454" s="571"/>
      <c r="G454" s="572" t="s">
        <v>150</v>
      </c>
      <c r="H454" s="581"/>
      <c r="I454" s="580" t="s">
        <v>199</v>
      </c>
      <c r="J454" s="576"/>
      <c r="K454" s="578"/>
      <c r="L454" s="579"/>
      <c r="M454" s="574"/>
      <c r="N454" s="574"/>
      <c r="O454" s="572" t="s">
        <v>150</v>
      </c>
      <c r="P454" s="581"/>
      <c r="Q454" s="582" t="s">
        <v>2781</v>
      </c>
      <c r="R454" s="578"/>
      <c r="S454" s="578"/>
      <c r="T454" s="578"/>
      <c r="U454" s="574"/>
      <c r="V454" s="574"/>
      <c r="W454" s="572" t="s">
        <v>150</v>
      </c>
      <c r="X454" s="459"/>
      <c r="Y454" s="443"/>
      <c r="Z454" s="443"/>
      <c r="AA454" s="443"/>
    </row>
    <row r="455" spans="1:27" ht="15.75">
      <c r="A455" s="585" t="s">
        <v>3316</v>
      </c>
      <c r="B455" s="581"/>
      <c r="C455" s="581"/>
      <c r="D455" s="576"/>
      <c r="E455" s="571"/>
      <c r="F455" s="571"/>
      <c r="G455" s="573"/>
      <c r="H455" s="581"/>
      <c r="I455" s="585" t="s">
        <v>3321</v>
      </c>
      <c r="J455" s="576"/>
      <c r="K455" s="578"/>
      <c r="L455" s="579"/>
      <c r="M455" s="571"/>
      <c r="N455" s="571"/>
      <c r="O455" s="574"/>
      <c r="P455" s="581"/>
      <c r="Q455" s="585" t="s">
        <v>3326</v>
      </c>
      <c r="R455" s="578"/>
      <c r="S455" s="578"/>
      <c r="T455" s="578"/>
      <c r="U455" s="571"/>
      <c r="V455" s="571"/>
      <c r="W455" s="573"/>
      <c r="X455" s="459"/>
      <c r="Y455" s="443"/>
      <c r="Z455" s="443"/>
      <c r="AA455" s="443"/>
    </row>
    <row r="456" spans="1:27" ht="15.75">
      <c r="A456" s="585" t="s">
        <v>3317</v>
      </c>
      <c r="B456" s="581"/>
      <c r="C456" s="581"/>
      <c r="D456" s="576"/>
      <c r="E456" s="571"/>
      <c r="F456" s="571"/>
      <c r="G456" s="573"/>
      <c r="H456" s="581"/>
      <c r="I456" s="585" t="s">
        <v>3322</v>
      </c>
      <c r="J456" s="576"/>
      <c r="K456" s="578"/>
      <c r="L456" s="579"/>
      <c r="M456" s="571"/>
      <c r="N456" s="571"/>
      <c r="O456" s="573"/>
      <c r="P456" s="581"/>
      <c r="Q456" s="585" t="s">
        <v>3327</v>
      </c>
      <c r="R456" s="578"/>
      <c r="S456" s="578"/>
      <c r="T456" s="578"/>
      <c r="U456" s="571"/>
      <c r="V456" s="571"/>
      <c r="W456" s="573"/>
      <c r="X456" s="459"/>
      <c r="Y456" s="443"/>
      <c r="Z456" s="443"/>
      <c r="AA456" s="443"/>
    </row>
    <row r="457" spans="1:27" ht="15.75">
      <c r="A457" s="585" t="s">
        <v>3318</v>
      </c>
      <c r="B457" s="581"/>
      <c r="C457" s="581"/>
      <c r="D457" s="576"/>
      <c r="E457" s="571"/>
      <c r="F457" s="571"/>
      <c r="G457" s="573"/>
      <c r="H457" s="581"/>
      <c r="I457" s="585" t="s">
        <v>3323</v>
      </c>
      <c r="J457" s="576"/>
      <c r="K457" s="578"/>
      <c r="L457" s="579"/>
      <c r="M457" s="571"/>
      <c r="N457" s="571"/>
      <c r="O457" s="573"/>
      <c r="P457" s="581"/>
      <c r="Q457" s="585" t="s">
        <v>3328</v>
      </c>
      <c r="R457" s="578"/>
      <c r="S457" s="578"/>
      <c r="T457" s="578"/>
      <c r="U457" s="571"/>
      <c r="V457" s="571"/>
      <c r="W457" s="573"/>
      <c r="X457" s="459"/>
      <c r="Y457" s="443"/>
      <c r="Z457" s="443"/>
      <c r="AA457" s="443"/>
    </row>
    <row r="458" spans="1:27" ht="15.75">
      <c r="A458" s="585" t="s">
        <v>3319</v>
      </c>
      <c r="B458" s="581"/>
      <c r="C458" s="581"/>
      <c r="D458" s="576"/>
      <c r="E458" s="571"/>
      <c r="F458" s="571"/>
      <c r="G458" s="573"/>
      <c r="H458" s="581"/>
      <c r="I458" s="585" t="s">
        <v>3324</v>
      </c>
      <c r="J458" s="576"/>
      <c r="K458" s="578"/>
      <c r="L458" s="579"/>
      <c r="M458" s="571"/>
      <c r="N458" s="571"/>
      <c r="O458" s="573"/>
      <c r="P458" s="581"/>
      <c r="Q458" s="585" t="s">
        <v>3329</v>
      </c>
      <c r="R458" s="578"/>
      <c r="S458" s="578"/>
      <c r="T458" s="578"/>
      <c r="U458" s="571"/>
      <c r="V458" s="571"/>
      <c r="W458" s="573"/>
      <c r="X458" s="459"/>
      <c r="Y458" s="443"/>
      <c r="Z458" s="443"/>
      <c r="AA458" s="443"/>
    </row>
    <row r="459" spans="1:27" ht="15.75">
      <c r="A459" s="585" t="s">
        <v>3320</v>
      </c>
      <c r="B459" s="581"/>
      <c r="C459" s="581"/>
      <c r="D459" s="576"/>
      <c r="E459" s="571"/>
      <c r="F459" s="571"/>
      <c r="G459" s="574"/>
      <c r="H459" s="581"/>
      <c r="I459" s="585" t="s">
        <v>3325</v>
      </c>
      <c r="J459" s="576"/>
      <c r="K459" s="578"/>
      <c r="L459" s="579"/>
      <c r="M459" s="571"/>
      <c r="N459" s="571"/>
      <c r="O459" s="574"/>
      <c r="P459" s="581"/>
      <c r="Q459" s="585" t="s">
        <v>3330</v>
      </c>
      <c r="R459" s="578"/>
      <c r="S459" s="578"/>
      <c r="T459" s="578"/>
      <c r="U459" s="571"/>
      <c r="V459" s="571"/>
      <c r="W459" s="574"/>
      <c r="X459" s="459"/>
      <c r="Y459" s="443"/>
      <c r="Z459" s="443"/>
      <c r="AA459" s="443"/>
    </row>
    <row r="460" spans="1:27" ht="15.75">
      <c r="A460" s="584"/>
      <c r="B460" s="581"/>
      <c r="C460" s="581"/>
      <c r="D460" s="576"/>
      <c r="E460" s="571"/>
      <c r="F460" s="571"/>
      <c r="G460" s="571"/>
      <c r="H460" s="581"/>
      <c r="I460" s="576"/>
      <c r="J460" s="576"/>
      <c r="K460" s="578"/>
      <c r="L460" s="579"/>
      <c r="M460" s="574"/>
      <c r="N460" s="574"/>
      <c r="O460" s="574"/>
      <c r="P460" s="581"/>
      <c r="Q460" s="578"/>
      <c r="R460" s="578"/>
      <c r="S460" s="578"/>
      <c r="T460" s="578"/>
      <c r="U460" s="574"/>
      <c r="V460" s="574"/>
      <c r="W460" s="574"/>
      <c r="X460" s="459"/>
      <c r="Y460" s="443"/>
      <c r="Z460" s="443"/>
      <c r="AA460" s="443"/>
    </row>
    <row r="461" spans="1:27" ht="15.75">
      <c r="A461" s="580" t="s">
        <v>176</v>
      </c>
      <c r="B461" s="581"/>
      <c r="C461" s="581"/>
      <c r="D461" s="576"/>
      <c r="E461" s="571"/>
      <c r="F461" s="571"/>
      <c r="G461" s="572" t="s">
        <v>150</v>
      </c>
      <c r="H461" s="581"/>
      <c r="I461" s="580" t="s">
        <v>201</v>
      </c>
      <c r="J461" s="576"/>
      <c r="K461" s="578"/>
      <c r="L461" s="579"/>
      <c r="M461" s="574"/>
      <c r="N461" s="574"/>
      <c r="O461" s="572" t="s">
        <v>150</v>
      </c>
      <c r="P461" s="581"/>
      <c r="Q461" s="582" t="s">
        <v>202</v>
      </c>
      <c r="R461" s="578"/>
      <c r="S461" s="578"/>
      <c r="T461" s="578"/>
      <c r="U461" s="574"/>
      <c r="V461" s="574"/>
      <c r="W461" s="572" t="s">
        <v>150</v>
      </c>
      <c r="X461" s="459"/>
      <c r="Y461" s="443"/>
      <c r="Z461" s="443"/>
      <c r="AA461" s="443"/>
    </row>
    <row r="462" spans="1:27" ht="15.75">
      <c r="A462" s="585" t="s">
        <v>3331</v>
      </c>
      <c r="B462" s="581"/>
      <c r="C462" s="581"/>
      <c r="D462" s="576"/>
      <c r="E462" s="571"/>
      <c r="F462" s="571"/>
      <c r="G462" s="573"/>
      <c r="H462" s="581"/>
      <c r="I462" s="585" t="s">
        <v>3336</v>
      </c>
      <c r="J462" s="576"/>
      <c r="K462" s="578"/>
      <c r="L462" s="579"/>
      <c r="M462" s="571"/>
      <c r="N462" s="571"/>
      <c r="O462" s="574"/>
      <c r="P462" s="581"/>
      <c r="Q462" s="585" t="s">
        <v>3341</v>
      </c>
      <c r="R462" s="578"/>
      <c r="S462" s="578"/>
      <c r="T462" s="578"/>
      <c r="U462" s="571"/>
      <c r="V462" s="571"/>
      <c r="W462" s="574"/>
      <c r="X462" s="459"/>
      <c r="Y462" s="443"/>
      <c r="Z462" s="443"/>
      <c r="AA462" s="443"/>
    </row>
    <row r="463" spans="1:27" ht="15.75">
      <c r="A463" s="585" t="s">
        <v>3332</v>
      </c>
      <c r="B463" s="581"/>
      <c r="C463" s="581"/>
      <c r="D463" s="576"/>
      <c r="E463" s="571"/>
      <c r="F463" s="571"/>
      <c r="G463" s="573"/>
      <c r="H463" s="581"/>
      <c r="I463" s="585" t="s">
        <v>3337</v>
      </c>
      <c r="J463" s="576"/>
      <c r="K463" s="578"/>
      <c r="L463" s="579"/>
      <c r="M463" s="571"/>
      <c r="N463" s="571"/>
      <c r="O463" s="574"/>
      <c r="P463" s="581"/>
      <c r="Q463" s="585" t="s">
        <v>3342</v>
      </c>
      <c r="R463" s="578"/>
      <c r="S463" s="578"/>
      <c r="T463" s="578"/>
      <c r="U463" s="571"/>
      <c r="V463" s="571"/>
      <c r="W463" s="574"/>
      <c r="X463" s="459"/>
      <c r="Y463" s="443"/>
      <c r="Z463" s="443"/>
      <c r="AA463" s="443"/>
    </row>
    <row r="464" spans="1:27" ht="15.75">
      <c r="A464" s="585" t="s">
        <v>3333</v>
      </c>
      <c r="B464" s="581"/>
      <c r="C464" s="581"/>
      <c r="D464" s="576"/>
      <c r="E464" s="571"/>
      <c r="F464" s="571"/>
      <c r="G464" s="573"/>
      <c r="H464" s="581"/>
      <c r="I464" s="585" t="s">
        <v>3338</v>
      </c>
      <c r="J464" s="576"/>
      <c r="K464" s="578"/>
      <c r="L464" s="579"/>
      <c r="M464" s="571"/>
      <c r="N464" s="571"/>
      <c r="O464" s="574"/>
      <c r="P464" s="581"/>
      <c r="Q464" s="585" t="s">
        <v>3343</v>
      </c>
      <c r="R464" s="578"/>
      <c r="S464" s="578"/>
      <c r="T464" s="578"/>
      <c r="U464" s="571"/>
      <c r="V464" s="571"/>
      <c r="W464" s="573"/>
      <c r="X464" s="459"/>
      <c r="Y464" s="443"/>
      <c r="Z464" s="443"/>
      <c r="AA464" s="443"/>
    </row>
    <row r="465" spans="1:27" ht="15.75">
      <c r="A465" s="585" t="s">
        <v>3334</v>
      </c>
      <c r="B465" s="581"/>
      <c r="C465" s="581"/>
      <c r="D465" s="576"/>
      <c r="E465" s="571"/>
      <c r="F465" s="571"/>
      <c r="G465" s="573"/>
      <c r="H465" s="581"/>
      <c r="I465" s="585" t="s">
        <v>3339</v>
      </c>
      <c r="J465" s="576"/>
      <c r="K465" s="578"/>
      <c r="L465" s="579"/>
      <c r="M465" s="571"/>
      <c r="N465" s="571"/>
      <c r="O465" s="573"/>
      <c r="P465" s="581"/>
      <c r="Q465" s="585" t="s">
        <v>3344</v>
      </c>
      <c r="R465" s="578"/>
      <c r="S465" s="578"/>
      <c r="T465" s="578"/>
      <c r="U465" s="571"/>
      <c r="V465" s="571"/>
      <c r="W465" s="574"/>
      <c r="X465" s="459"/>
      <c r="Y465" s="443"/>
      <c r="Z465" s="443"/>
      <c r="AA465" s="443"/>
    </row>
    <row r="466" spans="1:27" ht="15.75">
      <c r="A466" s="585" t="s">
        <v>3335</v>
      </c>
      <c r="B466" s="581"/>
      <c r="C466" s="581"/>
      <c r="D466" s="576"/>
      <c r="E466" s="571"/>
      <c r="F466" s="571"/>
      <c r="G466" s="574"/>
      <c r="H466" s="576"/>
      <c r="I466" s="585" t="s">
        <v>3340</v>
      </c>
      <c r="J466" s="576"/>
      <c r="K466" s="578"/>
      <c r="L466" s="579"/>
      <c r="M466" s="571"/>
      <c r="N466" s="571"/>
      <c r="O466" s="574"/>
      <c r="P466" s="578"/>
      <c r="Q466" s="585" t="s">
        <v>3345</v>
      </c>
      <c r="R466" s="578"/>
      <c r="S466" s="578"/>
      <c r="T466" s="578"/>
      <c r="U466" s="571"/>
      <c r="V466" s="571"/>
      <c r="W466" s="574"/>
      <c r="X466" s="459"/>
      <c r="Y466" s="443"/>
      <c r="Z466" s="443"/>
      <c r="AA466" s="443"/>
    </row>
    <row r="467" spans="1:27" ht="15.75">
      <c r="A467" s="569"/>
      <c r="B467" s="443"/>
      <c r="C467" s="443"/>
      <c r="D467" s="552"/>
      <c r="E467" s="552"/>
      <c r="F467" s="552"/>
      <c r="G467" s="552"/>
      <c r="H467" s="552"/>
      <c r="I467" s="570"/>
      <c r="J467" s="552"/>
      <c r="K467" s="459"/>
      <c r="L467" s="553"/>
      <c r="M467" s="443"/>
      <c r="N467" s="459"/>
      <c r="O467" s="459"/>
      <c r="P467" s="459"/>
      <c r="Q467" s="570"/>
      <c r="R467" s="459"/>
      <c r="S467" s="459"/>
      <c r="T467" s="459"/>
      <c r="U467" s="459"/>
      <c r="V467" s="459"/>
      <c r="W467" s="459"/>
      <c r="X467" s="459"/>
      <c r="Y467" s="443"/>
      <c r="Z467" s="443"/>
      <c r="AA467" s="443"/>
    </row>
    <row r="468" spans="1:27" ht="15.75">
      <c r="A468" s="569"/>
      <c r="B468" s="443"/>
      <c r="C468" s="443"/>
      <c r="D468" s="552"/>
      <c r="E468" s="552"/>
      <c r="F468" s="552"/>
      <c r="G468" s="552"/>
      <c r="H468" s="552"/>
      <c r="I468" s="570"/>
      <c r="J468" s="552"/>
      <c r="K468" s="459"/>
      <c r="L468" s="553"/>
      <c r="M468" s="443"/>
      <c r="N468" s="459"/>
      <c r="O468" s="459"/>
      <c r="P468" s="459"/>
      <c r="Q468" s="570"/>
      <c r="R468" s="459"/>
      <c r="S468" s="459"/>
      <c r="T468" s="459"/>
      <c r="U468" s="459"/>
      <c r="V468" s="459"/>
      <c r="W468" s="459"/>
      <c r="X468" s="459"/>
      <c r="Y468" s="443"/>
      <c r="Z468" s="443"/>
      <c r="AA468" s="443"/>
    </row>
    <row r="469" spans="1:27" ht="16.5" thickBot="1">
      <c r="A469" s="554"/>
      <c r="B469" s="443"/>
      <c r="C469" s="443"/>
      <c r="D469" s="568" t="s">
        <v>2696</v>
      </c>
      <c r="E469" s="568" t="s">
        <v>2697</v>
      </c>
      <c r="F469" s="568" t="s">
        <v>2698</v>
      </c>
      <c r="G469" s="568" t="s">
        <v>2700</v>
      </c>
      <c r="H469" s="568" t="s">
        <v>2699</v>
      </c>
      <c r="I469" s="568" t="s">
        <v>2701</v>
      </c>
      <c r="J469" s="568" t="s">
        <v>2702</v>
      </c>
      <c r="K469" s="568" t="s">
        <v>2703</v>
      </c>
      <c r="L469" s="568" t="s">
        <v>2704</v>
      </c>
      <c r="M469" s="568" t="s">
        <v>2705</v>
      </c>
      <c r="N469" s="568" t="s">
        <v>2706</v>
      </c>
      <c r="O469" s="568" t="s">
        <v>2707</v>
      </c>
      <c r="P469" s="568" t="s">
        <v>2708</v>
      </c>
      <c r="Q469" s="568" t="s">
        <v>2709</v>
      </c>
      <c r="R469" s="568" t="s">
        <v>2606</v>
      </c>
      <c r="S469" s="568" t="s">
        <v>2710</v>
      </c>
      <c r="T469" s="568" t="s">
        <v>2711</v>
      </c>
      <c r="U469" s="568" t="s">
        <v>2598</v>
      </c>
      <c r="V469" s="453" t="s">
        <v>40</v>
      </c>
      <c r="W469" s="459"/>
      <c r="X469" s="459"/>
      <c r="Y469" s="459"/>
      <c r="Z469" s="459"/>
      <c r="AA469" s="443"/>
    </row>
    <row r="470" spans="1:27" ht="16.5" thickBot="1">
      <c r="A470" s="546" t="s">
        <v>3215</v>
      </c>
      <c r="B470" s="201"/>
      <c r="C470" s="201"/>
      <c r="D470" s="597">
        <v>3</v>
      </c>
      <c r="E470" s="597">
        <v>3</v>
      </c>
      <c r="F470" s="597"/>
      <c r="G470" s="597"/>
      <c r="H470" s="597"/>
      <c r="I470" s="597"/>
      <c r="J470" s="597"/>
      <c r="K470" s="597"/>
      <c r="L470" s="597"/>
      <c r="M470" s="201"/>
      <c r="N470" s="201"/>
      <c r="O470" s="201"/>
      <c r="P470" s="598"/>
      <c r="Q470" s="598"/>
      <c r="R470" s="599"/>
      <c r="S470" s="598"/>
      <c r="T470" s="598"/>
      <c r="U470" s="598"/>
      <c r="V470" s="600">
        <f>SUM(D470:U470)</f>
        <v>6</v>
      </c>
      <c r="W470" s="601">
        <f>$V$417</f>
        <v>1019.9499999999997</v>
      </c>
      <c r="X470" s="461" t="s">
        <v>90</v>
      </c>
      <c r="Y470" s="459"/>
      <c r="Z470" s="459"/>
      <c r="AA470" s="443"/>
    </row>
    <row r="471" spans="1:27" ht="16.5" thickBot="1">
      <c r="A471" s="546" t="s">
        <v>3216</v>
      </c>
      <c r="B471" s="443"/>
      <c r="C471" s="443"/>
      <c r="D471" s="558">
        <v>3</v>
      </c>
      <c r="E471" s="558">
        <v>3</v>
      </c>
      <c r="F471" s="558"/>
      <c r="G471" s="558"/>
      <c r="H471" s="558"/>
      <c r="I471" s="558"/>
      <c r="J471" s="558"/>
      <c r="K471" s="558"/>
      <c r="L471" s="558"/>
      <c r="M471" s="443"/>
      <c r="N471" s="443"/>
      <c r="O471" s="443"/>
      <c r="P471" s="459"/>
      <c r="Q471" s="459"/>
      <c r="R471" s="464"/>
      <c r="S471" s="459"/>
      <c r="T471" s="459"/>
      <c r="U471" s="459"/>
      <c r="V471" s="559">
        <f>SUM(D471:U471)</f>
        <v>6</v>
      </c>
      <c r="W471" s="313">
        <f>$V$418</f>
        <v>986.40000000000009</v>
      </c>
      <c r="X471" s="461" t="s">
        <v>91</v>
      </c>
      <c r="Y471" s="459"/>
      <c r="Z471" s="459"/>
      <c r="AA471" s="443"/>
    </row>
    <row r="472" spans="1:27" ht="16.5" thickBot="1">
      <c r="A472" s="546" t="s">
        <v>3221</v>
      </c>
      <c r="B472" s="443"/>
      <c r="C472" s="443"/>
      <c r="D472" s="558">
        <v>3</v>
      </c>
      <c r="E472" s="558">
        <v>1</v>
      </c>
      <c r="F472" s="552"/>
      <c r="G472" s="552"/>
      <c r="H472" s="552"/>
      <c r="I472" s="552"/>
      <c r="J472" s="552"/>
      <c r="K472" s="552"/>
      <c r="L472" s="459"/>
      <c r="M472" s="443"/>
      <c r="N472" s="443"/>
      <c r="O472" s="443"/>
      <c r="P472" s="459"/>
      <c r="Q472" s="459"/>
      <c r="R472" s="464"/>
      <c r="S472" s="459"/>
      <c r="T472" s="459"/>
      <c r="U472" s="459"/>
      <c r="V472" s="559">
        <f>SUM(D472:U472)</f>
        <v>4</v>
      </c>
      <c r="W472" s="313">
        <f>$V$423</f>
        <v>985.95000000000027</v>
      </c>
      <c r="X472" s="461" t="s">
        <v>92</v>
      </c>
      <c r="Y472" s="459"/>
      <c r="Z472" s="459"/>
      <c r="AA472" s="443"/>
    </row>
    <row r="473" spans="1:27" ht="15.75">
      <c r="A473" s="589" t="s">
        <v>3213</v>
      </c>
      <c r="B473" s="590"/>
      <c r="C473" s="590"/>
      <c r="D473" s="591">
        <v>3</v>
      </c>
      <c r="E473" s="591">
        <v>1</v>
      </c>
      <c r="F473" s="591"/>
      <c r="G473" s="591"/>
      <c r="H473" s="591"/>
      <c r="I473" s="591"/>
      <c r="J473" s="591"/>
      <c r="K473" s="591"/>
      <c r="L473" s="591"/>
      <c r="M473" s="590"/>
      <c r="N473" s="590"/>
      <c r="O473" s="590"/>
      <c r="P473" s="592"/>
      <c r="Q473" s="592"/>
      <c r="R473" s="593"/>
      <c r="S473" s="592"/>
      <c r="T473" s="592"/>
      <c r="U473" s="592"/>
      <c r="V473" s="594">
        <f>SUM(D473:U473)</f>
        <v>4</v>
      </c>
      <c r="W473" s="595">
        <f>$V$415</f>
        <v>819.45000000000118</v>
      </c>
      <c r="X473" s="461" t="s">
        <v>93</v>
      </c>
      <c r="Y473" s="459"/>
      <c r="Z473" s="459"/>
      <c r="AA473" s="443"/>
    </row>
    <row r="474" spans="1:27" ht="16.5" thickBot="1">
      <c r="A474" s="566" t="s">
        <v>3212</v>
      </c>
      <c r="B474" s="443"/>
      <c r="C474" s="443"/>
      <c r="D474" s="558">
        <v>2</v>
      </c>
      <c r="E474" s="558">
        <v>1</v>
      </c>
      <c r="F474" s="558"/>
      <c r="G474" s="558"/>
      <c r="H474" s="558"/>
      <c r="I474" s="558"/>
      <c r="J474" s="558"/>
      <c r="K474" s="558"/>
      <c r="L474" s="558"/>
      <c r="M474" s="443"/>
      <c r="N474" s="443"/>
      <c r="O474" s="443"/>
      <c r="P474" s="459"/>
      <c r="Q474" s="459"/>
      <c r="R474" s="464"/>
      <c r="S474" s="459"/>
      <c r="T474" s="459"/>
      <c r="U474" s="459"/>
      <c r="V474" s="559">
        <f>SUM(D474:U474)</f>
        <v>3</v>
      </c>
      <c r="W474" s="313">
        <f>$V$414</f>
        <v>959.59999999999945</v>
      </c>
      <c r="X474" s="459"/>
      <c r="Y474" s="459"/>
      <c r="Z474" s="459"/>
      <c r="AA474" s="443"/>
    </row>
    <row r="475" spans="1:27" ht="16.5" thickBot="1">
      <c r="A475" s="546" t="s">
        <v>3220</v>
      </c>
      <c r="B475" s="443"/>
      <c r="C475" s="443"/>
      <c r="D475" s="558">
        <v>0</v>
      </c>
      <c r="E475" s="558">
        <v>2</v>
      </c>
      <c r="F475" s="558"/>
      <c r="G475" s="558"/>
      <c r="H475" s="558"/>
      <c r="I475" s="558"/>
      <c r="J475" s="558"/>
      <c r="K475" s="558"/>
      <c r="L475" s="558"/>
      <c r="M475" s="443"/>
      <c r="N475" s="443"/>
      <c r="O475" s="443"/>
      <c r="P475" s="459"/>
      <c r="Q475" s="459"/>
      <c r="R475" s="464"/>
      <c r="S475" s="459"/>
      <c r="T475" s="459"/>
      <c r="U475" s="459"/>
      <c r="V475" s="559">
        <f>SUM(D475:U475)</f>
        <v>2</v>
      </c>
      <c r="W475" s="313">
        <f>$V$422</f>
        <v>874.40000000000032</v>
      </c>
      <c r="X475" s="459"/>
      <c r="Y475" s="459"/>
      <c r="Z475" s="459"/>
      <c r="AA475" s="443"/>
    </row>
    <row r="476" spans="1:27" ht="16.5" thickBot="1">
      <c r="A476" s="546" t="s">
        <v>3217</v>
      </c>
      <c r="B476" s="443"/>
      <c r="C476" s="443"/>
      <c r="D476" s="558">
        <v>0</v>
      </c>
      <c r="E476" s="558">
        <v>2</v>
      </c>
      <c r="F476" s="558"/>
      <c r="G476" s="558"/>
      <c r="H476" s="558"/>
      <c r="I476" s="558"/>
      <c r="J476" s="558"/>
      <c r="K476" s="558"/>
      <c r="L476" s="558"/>
      <c r="M476" s="443"/>
      <c r="N476" s="443"/>
      <c r="O476" s="443"/>
      <c r="P476" s="459"/>
      <c r="Q476" s="459"/>
      <c r="R476" s="464"/>
      <c r="S476" s="459"/>
      <c r="T476" s="459"/>
      <c r="U476" s="459"/>
      <c r="V476" s="559">
        <f>SUM(D476:U476)</f>
        <v>2</v>
      </c>
      <c r="W476" s="313">
        <f>$V$419</f>
        <v>677.7</v>
      </c>
      <c r="X476" s="459"/>
      <c r="Y476" s="459"/>
      <c r="Z476" s="459"/>
      <c r="AA476" s="443"/>
    </row>
    <row r="477" spans="1:27" ht="16.5" thickBot="1">
      <c r="A477" s="546" t="s">
        <v>3214</v>
      </c>
      <c r="B477" s="443"/>
      <c r="C477" s="443"/>
      <c r="D477" s="558">
        <v>0</v>
      </c>
      <c r="E477" s="558">
        <v>2</v>
      </c>
      <c r="F477" s="558"/>
      <c r="G477" s="558"/>
      <c r="H477" s="558"/>
      <c r="I477" s="558"/>
      <c r="J477" s="558"/>
      <c r="K477" s="558"/>
      <c r="L477" s="558"/>
      <c r="M477" s="443"/>
      <c r="N477" s="443"/>
      <c r="O477" s="443"/>
      <c r="P477" s="459"/>
      <c r="Q477" s="459"/>
      <c r="R477" s="464"/>
      <c r="S477" s="459"/>
      <c r="T477" s="459"/>
      <c r="U477" s="459"/>
      <c r="V477" s="559">
        <f>SUM(D477:U477)</f>
        <v>2</v>
      </c>
      <c r="W477" s="313">
        <f>$V$416</f>
        <v>606.30000000000041</v>
      </c>
      <c r="X477" s="459"/>
      <c r="Y477" s="459"/>
      <c r="Z477" s="459"/>
      <c r="AA477" s="443"/>
    </row>
    <row r="478" spans="1:27" ht="15.75">
      <c r="A478" s="546" t="s">
        <v>3219</v>
      </c>
      <c r="B478" s="443"/>
      <c r="C478" s="443"/>
      <c r="D478" s="558">
        <v>1</v>
      </c>
      <c r="E478" s="558">
        <v>0</v>
      </c>
      <c r="F478" s="558"/>
      <c r="G478" s="558"/>
      <c r="H478" s="558"/>
      <c r="I478" s="558"/>
      <c r="J478" s="558"/>
      <c r="K478" s="558"/>
      <c r="L478" s="558"/>
      <c r="M478" s="443"/>
      <c r="N478" s="443"/>
      <c r="O478" s="443"/>
      <c r="P478" s="459"/>
      <c r="Q478" s="459"/>
      <c r="R478" s="464"/>
      <c r="S478" s="459"/>
      <c r="T478" s="459"/>
      <c r="U478" s="459"/>
      <c r="V478" s="559">
        <f>SUM(D478:U478)</f>
        <v>1</v>
      </c>
      <c r="W478" s="313">
        <f>$V$421</f>
        <v>944.99999999999977</v>
      </c>
      <c r="X478" s="459"/>
      <c r="Y478" s="459"/>
      <c r="Z478" s="459"/>
      <c r="AA478" s="443"/>
    </row>
    <row r="479" spans="1:27" ht="15.75">
      <c r="A479" s="566" t="s">
        <v>3218</v>
      </c>
      <c r="B479" s="443"/>
      <c r="C479" s="443"/>
      <c r="D479" s="558">
        <v>0</v>
      </c>
      <c r="E479" s="558">
        <v>0</v>
      </c>
      <c r="F479" s="558"/>
      <c r="G479" s="558"/>
      <c r="H479" s="558"/>
      <c r="I479" s="558"/>
      <c r="J479" s="558"/>
      <c r="K479" s="558"/>
      <c r="L479" s="558"/>
      <c r="M479" s="443"/>
      <c r="N479" s="443"/>
      <c r="O479" s="443"/>
      <c r="P479" s="459"/>
      <c r="Q479" s="459"/>
      <c r="R479" s="464"/>
      <c r="S479" s="459"/>
      <c r="T479" s="459"/>
      <c r="U479" s="459"/>
      <c r="V479" s="559">
        <f>SUM(D479:U479)</f>
        <v>0</v>
      </c>
      <c r="W479" s="313">
        <f>$V$420</f>
        <v>709.79999999999905</v>
      </c>
      <c r="X479" s="459"/>
      <c r="Y479" s="459"/>
      <c r="Z479" s="459"/>
      <c r="AA479" s="443"/>
    </row>
    <row r="480" spans="1:27" ht="15.75">
      <c r="A480" s="554"/>
      <c r="B480" s="443"/>
      <c r="C480" s="443"/>
      <c r="D480" s="552"/>
      <c r="E480" s="552"/>
      <c r="F480" s="552"/>
      <c r="G480" s="552"/>
      <c r="H480" s="552"/>
      <c r="I480" s="552"/>
      <c r="J480" s="552"/>
      <c r="K480" s="552"/>
      <c r="L480" s="459"/>
      <c r="M480" s="443"/>
      <c r="N480" s="443"/>
      <c r="O480" s="443"/>
      <c r="P480" s="459"/>
      <c r="Q480" s="459"/>
      <c r="R480" s="464"/>
      <c r="S480" s="459"/>
      <c r="T480" s="459"/>
      <c r="U480" s="459"/>
      <c r="V480" s="553"/>
      <c r="W480" s="443"/>
      <c r="X480" s="459"/>
      <c r="Y480" s="459"/>
      <c r="Z480" s="459"/>
      <c r="AA480" s="443"/>
    </row>
    <row r="481" spans="1:27" ht="15.75">
      <c r="A481" s="554"/>
      <c r="B481" s="443"/>
      <c r="C481" s="443"/>
      <c r="D481" s="552"/>
      <c r="E481" s="552"/>
      <c r="F481" s="552"/>
      <c r="G481" s="552"/>
      <c r="H481" s="552"/>
      <c r="I481" s="552"/>
      <c r="J481" s="552"/>
      <c r="K481" s="552"/>
      <c r="L481" s="459"/>
      <c r="M481" s="443"/>
      <c r="N481" s="443"/>
      <c r="O481" s="443"/>
      <c r="P481" s="459"/>
      <c r="Q481" s="459"/>
      <c r="R481" s="464"/>
      <c r="S481" s="459"/>
      <c r="T481" s="459"/>
      <c r="U481" s="459"/>
      <c r="V481" s="553"/>
      <c r="W481" s="560">
        <f>SUM(W470:W479)</f>
        <v>8584.5499999999993</v>
      </c>
      <c r="X481" s="459"/>
      <c r="Y481" s="459"/>
      <c r="Z481" s="459"/>
      <c r="AA481" s="443"/>
    </row>
    <row r="482" spans="1:27" ht="15.75">
      <c r="A482" s="444"/>
      <c r="B482" s="459"/>
      <c r="C482" s="443"/>
      <c r="D482" s="443"/>
      <c r="E482" s="443"/>
      <c r="F482" s="557"/>
      <c r="G482" s="563"/>
      <c r="H482" s="557"/>
      <c r="I482" s="443"/>
      <c r="J482" s="559"/>
      <c r="K482" s="335"/>
      <c r="L482" s="459"/>
      <c r="M482" s="443"/>
      <c r="N482" s="443"/>
      <c r="O482" s="459"/>
      <c r="P482" s="459"/>
      <c r="Q482" s="459"/>
      <c r="R482" s="459"/>
      <c r="S482" s="459"/>
      <c r="T482" s="459"/>
      <c r="U482" s="459"/>
      <c r="V482" s="459"/>
      <c r="W482" s="459"/>
      <c r="X482" s="459"/>
      <c r="Y482" s="459"/>
      <c r="Z482" s="459"/>
      <c r="AA482" s="443"/>
    </row>
    <row r="483" spans="1:27" ht="21" thickBot="1">
      <c r="A483" s="587" t="s">
        <v>2574</v>
      </c>
      <c r="B483" s="588"/>
      <c r="C483" s="443"/>
      <c r="D483" s="568" t="s">
        <v>2696</v>
      </c>
      <c r="E483" s="568" t="s">
        <v>2697</v>
      </c>
      <c r="F483" s="568" t="s">
        <v>2698</v>
      </c>
      <c r="G483" s="568" t="s">
        <v>2700</v>
      </c>
      <c r="H483" s="568" t="s">
        <v>2699</v>
      </c>
      <c r="I483" s="568" t="s">
        <v>2701</v>
      </c>
      <c r="J483" s="568" t="s">
        <v>2702</v>
      </c>
      <c r="K483" s="568" t="s">
        <v>2703</v>
      </c>
      <c r="L483" s="568" t="s">
        <v>2704</v>
      </c>
      <c r="M483" s="568" t="s">
        <v>2705</v>
      </c>
      <c r="N483" s="568" t="s">
        <v>2706</v>
      </c>
      <c r="O483" s="568" t="s">
        <v>2707</v>
      </c>
      <c r="P483" s="568" t="s">
        <v>2708</v>
      </c>
      <c r="Q483" s="568" t="s">
        <v>2709</v>
      </c>
      <c r="R483" s="568" t="s">
        <v>2606</v>
      </c>
      <c r="S483" s="568" t="s">
        <v>2710</v>
      </c>
      <c r="T483" s="568" t="s">
        <v>2711</v>
      </c>
      <c r="U483" s="568" t="s">
        <v>2598</v>
      </c>
      <c r="V483" s="453" t="s">
        <v>40</v>
      </c>
      <c r="W483" s="443"/>
      <c r="X483" s="459"/>
      <c r="Y483" s="459"/>
      <c r="Z483" s="459"/>
      <c r="AA483" s="443"/>
    </row>
    <row r="484" spans="1:27" ht="16.5" thickBot="1">
      <c r="A484" s="546" t="s">
        <v>1854</v>
      </c>
      <c r="B484" s="443"/>
      <c r="C484" s="443"/>
      <c r="D484" s="552">
        <f>'Punten per wedstrijd'!E426</f>
        <v>806.50000000000023</v>
      </c>
      <c r="E484" s="552">
        <f>'Punten per wedstrijd'!E342</f>
        <v>280.30000000000018</v>
      </c>
      <c r="F484" s="552"/>
      <c r="G484" s="552"/>
      <c r="H484" s="552"/>
      <c r="I484" s="552"/>
      <c r="J484" s="552"/>
      <c r="K484" s="552"/>
      <c r="L484" s="552"/>
      <c r="M484" s="552"/>
      <c r="N484" s="552"/>
      <c r="O484" s="552"/>
      <c r="P484" s="552"/>
      <c r="Q484" s="552"/>
      <c r="R484" s="552"/>
      <c r="S484" s="552"/>
      <c r="T484" s="552"/>
      <c r="U484" s="552"/>
      <c r="V484" s="553">
        <f>SUM(D484:U484)</f>
        <v>1086.8000000000004</v>
      </c>
      <c r="W484" s="443"/>
      <c r="X484" s="459"/>
      <c r="Y484" s="459"/>
      <c r="Z484" s="459"/>
      <c r="AA484" s="443"/>
    </row>
    <row r="485" spans="1:27" ht="16.5" thickBot="1">
      <c r="A485" s="546" t="s">
        <v>1849</v>
      </c>
      <c r="B485" s="443"/>
      <c r="C485" s="443"/>
      <c r="D485" s="552">
        <f>'Punten per wedstrijd'!E429</f>
        <v>623.20000000000095</v>
      </c>
      <c r="E485" s="552">
        <f>'Punten per wedstrijd'!E345</f>
        <v>285.70000000000073</v>
      </c>
      <c r="F485" s="552"/>
      <c r="G485" s="552"/>
      <c r="H485" s="552"/>
      <c r="I485" s="552"/>
      <c r="J485" s="552"/>
      <c r="K485" s="552"/>
      <c r="L485" s="552"/>
      <c r="M485" s="552"/>
      <c r="N485" s="552"/>
      <c r="O485" s="552"/>
      <c r="P485" s="552"/>
      <c r="Q485" s="552"/>
      <c r="R485" s="552"/>
      <c r="S485" s="552"/>
      <c r="T485" s="552"/>
      <c r="U485" s="552"/>
      <c r="V485" s="553">
        <f t="shared" ref="V485:V493" si="6">SUM(D485:U485)</f>
        <v>908.90000000000168</v>
      </c>
      <c r="W485" s="443"/>
      <c r="X485" s="459"/>
      <c r="Y485" s="459"/>
      <c r="Z485" s="459"/>
      <c r="AA485" s="443"/>
    </row>
    <row r="486" spans="1:27" ht="16.5" thickBot="1">
      <c r="A486" s="546" t="s">
        <v>2276</v>
      </c>
      <c r="B486" s="443"/>
      <c r="C486" s="443"/>
      <c r="D486" s="552">
        <f>'Punten per wedstrijd'!E433</f>
        <v>768.49999999999955</v>
      </c>
      <c r="E486" s="552">
        <f>'Punten per wedstrijd'!E349</f>
        <v>354.30000000000018</v>
      </c>
      <c r="F486" s="552"/>
      <c r="G486" s="552"/>
      <c r="H486" s="552"/>
      <c r="I486" s="552"/>
      <c r="J486" s="552"/>
      <c r="K486" s="552"/>
      <c r="L486" s="552"/>
      <c r="M486" s="552"/>
      <c r="N486" s="552"/>
      <c r="O486" s="552"/>
      <c r="P486" s="552"/>
      <c r="Q486" s="552"/>
      <c r="R486" s="552"/>
      <c r="S486" s="552"/>
      <c r="T486" s="552"/>
      <c r="U486" s="552"/>
      <c r="V486" s="553">
        <f t="shared" si="6"/>
        <v>1122.7999999999997</v>
      </c>
      <c r="W486" s="443"/>
      <c r="X486" s="459"/>
      <c r="Y486" s="459"/>
      <c r="Z486" s="459"/>
      <c r="AA486" s="443"/>
    </row>
    <row r="487" spans="1:27" ht="16.5" thickBot="1">
      <c r="A487" s="546" t="s">
        <v>153</v>
      </c>
      <c r="B487" s="443"/>
      <c r="C487" s="443"/>
      <c r="D487" s="552">
        <f>'Punten per wedstrijd'!E439</f>
        <v>554.70000000000027</v>
      </c>
      <c r="E487" s="552">
        <f>'Punten per wedstrijd'!E355</f>
        <v>208.15000000000032</v>
      </c>
      <c r="F487" s="552"/>
      <c r="G487" s="552"/>
      <c r="H487" s="552"/>
      <c r="I487" s="552"/>
      <c r="J487" s="552"/>
      <c r="K487" s="552"/>
      <c r="L487" s="552"/>
      <c r="M487" s="552"/>
      <c r="N487" s="552"/>
      <c r="O487" s="552"/>
      <c r="P487" s="552"/>
      <c r="Q487" s="552"/>
      <c r="R487" s="552"/>
      <c r="S487" s="552"/>
      <c r="T487" s="552"/>
      <c r="U487" s="552"/>
      <c r="V487" s="553">
        <f t="shared" si="6"/>
        <v>762.85000000000059</v>
      </c>
      <c r="W487" s="443"/>
      <c r="X487" s="459"/>
      <c r="Y487" s="459"/>
      <c r="Z487" s="459"/>
      <c r="AA487" s="443"/>
    </row>
    <row r="488" spans="1:27" ht="16.5" thickBot="1">
      <c r="A488" s="546" t="s">
        <v>2277</v>
      </c>
      <c r="B488" s="443"/>
      <c r="C488" s="443"/>
      <c r="D488" s="552">
        <f>'Punten per wedstrijd'!E440</f>
        <v>302.20000000000005</v>
      </c>
      <c r="E488" s="552">
        <f>'Punten per wedstrijd'!E356</f>
        <v>203.79999999999995</v>
      </c>
      <c r="F488" s="552"/>
      <c r="G488" s="552"/>
      <c r="H488" s="552"/>
      <c r="I488" s="552"/>
      <c r="J488" s="552"/>
      <c r="K488" s="552"/>
      <c r="L488" s="552"/>
      <c r="M488" s="552"/>
      <c r="N488" s="552"/>
      <c r="O488" s="552"/>
      <c r="P488" s="552"/>
      <c r="Q488" s="552"/>
      <c r="R488" s="552"/>
      <c r="S488" s="552"/>
      <c r="T488" s="552"/>
      <c r="U488" s="552"/>
      <c r="V488" s="553">
        <f t="shared" si="6"/>
        <v>506</v>
      </c>
      <c r="W488" s="443"/>
      <c r="X488" s="459"/>
      <c r="Y488" s="459"/>
      <c r="Z488" s="459"/>
      <c r="AA488" s="443"/>
    </row>
    <row r="489" spans="1:27" ht="16.5" thickBot="1">
      <c r="A489" s="546" t="s">
        <v>15</v>
      </c>
      <c r="B489" s="443"/>
      <c r="C489" s="443"/>
      <c r="D489" s="552">
        <f>'Punten per wedstrijd'!E451</f>
        <v>463.1</v>
      </c>
      <c r="E489" s="552">
        <f>'Punten per wedstrijd'!E367</f>
        <v>279.2000000000005</v>
      </c>
      <c r="F489" s="552"/>
      <c r="G489" s="552"/>
      <c r="H489" s="552"/>
      <c r="I489" s="552"/>
      <c r="J489" s="552"/>
      <c r="K489" s="552"/>
      <c r="L489" s="552"/>
      <c r="M489" s="552"/>
      <c r="N489" s="552"/>
      <c r="O489" s="552"/>
      <c r="P489" s="552"/>
      <c r="Q489" s="552"/>
      <c r="R489" s="552"/>
      <c r="S489" s="552"/>
      <c r="T489" s="552"/>
      <c r="U489" s="552"/>
      <c r="V489" s="553">
        <f t="shared" si="6"/>
        <v>742.30000000000052</v>
      </c>
      <c r="W489" s="443"/>
      <c r="X489" s="459"/>
      <c r="Y489" s="459"/>
      <c r="Z489" s="459"/>
      <c r="AA489" s="443"/>
    </row>
    <row r="490" spans="1:27" ht="16.5" thickBot="1">
      <c r="A490" s="546" t="s">
        <v>1851</v>
      </c>
      <c r="B490" s="443"/>
      <c r="C490" s="443"/>
      <c r="D490" s="552">
        <f>'Punten per wedstrijd'!E469</f>
        <v>511.29999999999995</v>
      </c>
      <c r="E490" s="552">
        <f>'Punten per wedstrijd'!E385</f>
        <v>384.49999999999977</v>
      </c>
      <c r="F490" s="552"/>
      <c r="G490" s="552"/>
      <c r="H490" s="552"/>
      <c r="I490" s="552"/>
      <c r="J490" s="552"/>
      <c r="K490" s="552"/>
      <c r="L490" s="552"/>
      <c r="M490" s="552"/>
      <c r="N490" s="552"/>
      <c r="O490" s="552"/>
      <c r="P490" s="552"/>
      <c r="Q490" s="552"/>
      <c r="R490" s="552"/>
      <c r="S490" s="552"/>
      <c r="T490" s="552"/>
      <c r="U490" s="552"/>
      <c r="V490" s="553">
        <f t="shared" si="6"/>
        <v>895.79999999999973</v>
      </c>
      <c r="W490" s="443"/>
      <c r="X490" s="459"/>
      <c r="Y490" s="459"/>
      <c r="Z490" s="459"/>
      <c r="AA490" s="443"/>
    </row>
    <row r="491" spans="1:27" ht="16.5" thickBot="1">
      <c r="A491" s="546" t="s">
        <v>2283</v>
      </c>
      <c r="B491" s="443"/>
      <c r="C491" s="443"/>
      <c r="D491" s="552">
        <f>'Punten per wedstrijd'!E488</f>
        <v>803.50000000000023</v>
      </c>
      <c r="E491" s="552">
        <f>'Punten per wedstrijd'!E404</f>
        <v>15.600000000000136</v>
      </c>
      <c r="F491" s="552"/>
      <c r="G491" s="552"/>
      <c r="H491" s="552"/>
      <c r="I491" s="552"/>
      <c r="J491" s="552"/>
      <c r="K491" s="552"/>
      <c r="L491" s="552"/>
      <c r="M491" s="552"/>
      <c r="N491" s="552"/>
      <c r="O491" s="552"/>
      <c r="P491" s="552"/>
      <c r="Q491" s="552"/>
      <c r="R491" s="552"/>
      <c r="S491" s="552"/>
      <c r="T491" s="552"/>
      <c r="U491" s="552"/>
      <c r="V491" s="553">
        <f t="shared" si="6"/>
        <v>819.10000000000036</v>
      </c>
      <c r="W491" s="443"/>
      <c r="X491" s="459"/>
      <c r="Y491" s="459"/>
      <c r="Z491" s="459"/>
      <c r="AA491" s="443"/>
    </row>
    <row r="492" spans="1:27" ht="15.75">
      <c r="A492" s="546" t="s">
        <v>33</v>
      </c>
      <c r="B492" s="443"/>
      <c r="C492" s="443"/>
      <c r="D492" s="552">
        <f>'Punten per wedstrijd'!E494</f>
        <v>651.70000000000027</v>
      </c>
      <c r="E492" s="552">
        <f>'Punten per wedstrijd'!E410</f>
        <v>180.00000000000045</v>
      </c>
      <c r="F492" s="552"/>
      <c r="G492" s="552"/>
      <c r="H492" s="552"/>
      <c r="I492" s="552"/>
      <c r="J492" s="552"/>
      <c r="K492" s="552"/>
      <c r="L492" s="552"/>
      <c r="M492" s="552"/>
      <c r="N492" s="552"/>
      <c r="O492" s="552"/>
      <c r="P492" s="552"/>
      <c r="Q492" s="552"/>
      <c r="R492" s="552"/>
      <c r="S492" s="552"/>
      <c r="T492" s="552"/>
      <c r="U492" s="552"/>
      <c r="V492" s="553">
        <f t="shared" si="6"/>
        <v>831.70000000000073</v>
      </c>
      <c r="W492" s="443"/>
      <c r="X492" s="459"/>
      <c r="Y492" s="459"/>
      <c r="Z492" s="459"/>
      <c r="AA492" s="443"/>
    </row>
    <row r="493" spans="1:27" ht="15.75">
      <c r="A493" s="566" t="s">
        <v>37</v>
      </c>
      <c r="B493" s="443"/>
      <c r="C493" s="443"/>
      <c r="D493" s="552">
        <f>'Punten per wedstrijd'!E495</f>
        <v>648.69999999999993</v>
      </c>
      <c r="E493" s="552">
        <f>'Punten per wedstrijd'!E411</f>
        <v>191.49999999999977</v>
      </c>
      <c r="F493" s="552"/>
      <c r="G493" s="552"/>
      <c r="H493" s="552"/>
      <c r="I493" s="552"/>
      <c r="J493" s="552"/>
      <c r="K493" s="552"/>
      <c r="L493" s="552"/>
      <c r="M493" s="552"/>
      <c r="N493" s="552"/>
      <c r="O493" s="552"/>
      <c r="P493" s="552"/>
      <c r="Q493" s="552"/>
      <c r="R493" s="552"/>
      <c r="S493" s="552"/>
      <c r="T493" s="552"/>
      <c r="U493" s="552"/>
      <c r="V493" s="553">
        <f t="shared" si="6"/>
        <v>840.1999999999997</v>
      </c>
      <c r="W493" s="443"/>
      <c r="X493" s="459"/>
      <c r="Y493" s="459"/>
      <c r="Z493" s="459"/>
      <c r="AA493" s="443"/>
    </row>
    <row r="494" spans="1:27" ht="15.75">
      <c r="A494" s="566"/>
      <c r="B494" s="443"/>
      <c r="C494" s="443"/>
      <c r="D494" s="552"/>
      <c r="E494" s="552"/>
      <c r="F494" s="552"/>
      <c r="G494" s="552"/>
      <c r="H494" s="552"/>
      <c r="I494" s="552"/>
      <c r="J494" s="552"/>
      <c r="K494" s="552"/>
      <c r="L494" s="552"/>
      <c r="M494" s="552"/>
      <c r="N494" s="552"/>
      <c r="O494" s="552"/>
      <c r="P494" s="552"/>
      <c r="Q494" s="552"/>
      <c r="R494" s="552"/>
      <c r="S494" s="552"/>
      <c r="T494" s="552"/>
      <c r="U494" s="552"/>
      <c r="V494" s="553"/>
      <c r="W494" s="443"/>
      <c r="X494" s="459"/>
      <c r="Y494" s="459"/>
      <c r="Z494" s="459"/>
      <c r="AA494" s="443"/>
    </row>
    <row r="495" spans="1:27" ht="15.75">
      <c r="A495" s="554"/>
      <c r="B495" s="443"/>
      <c r="C495" s="443"/>
      <c r="D495" s="552"/>
      <c r="E495" s="552"/>
      <c r="F495" s="552"/>
      <c r="G495" s="552"/>
      <c r="H495" s="552"/>
      <c r="I495" s="552"/>
      <c r="J495" s="552"/>
      <c r="K495" s="552"/>
      <c r="L495" s="459"/>
      <c r="M495" s="553"/>
      <c r="N495" s="443"/>
      <c r="O495" s="459"/>
      <c r="P495" s="459"/>
      <c r="Q495" s="459"/>
      <c r="R495" s="464"/>
      <c r="S495" s="459"/>
      <c r="T495" s="459"/>
      <c r="U495" s="459"/>
      <c r="V495" s="459"/>
      <c r="W495" s="459"/>
      <c r="X495" s="459"/>
      <c r="Y495" s="459"/>
      <c r="Z495" s="459"/>
      <c r="AA495" s="443"/>
    </row>
    <row r="496" spans="1:27" ht="15.75">
      <c r="A496" s="580" t="s">
        <v>936</v>
      </c>
      <c r="B496" s="581"/>
      <c r="C496" s="581"/>
      <c r="D496" s="576"/>
      <c r="E496" s="576"/>
      <c r="F496" s="576"/>
      <c r="G496" s="577" t="s">
        <v>150</v>
      </c>
      <c r="H496" s="581"/>
      <c r="I496" s="580" t="s">
        <v>2712</v>
      </c>
      <c r="J496" s="576"/>
      <c r="K496" s="578"/>
      <c r="L496" s="579"/>
      <c r="M496" s="578"/>
      <c r="N496" s="578"/>
      <c r="O496" s="577" t="s">
        <v>150</v>
      </c>
      <c r="P496" s="581"/>
      <c r="Q496" s="582" t="s">
        <v>190</v>
      </c>
      <c r="R496" s="578"/>
      <c r="S496" s="578"/>
      <c r="T496" s="578"/>
      <c r="U496" s="578"/>
      <c r="V496" s="578"/>
      <c r="W496" s="577" t="s">
        <v>150</v>
      </c>
      <c r="X496" s="443"/>
      <c r="Y496" s="443"/>
      <c r="Z496" s="443"/>
      <c r="AA496" s="443"/>
    </row>
    <row r="497" spans="1:27" ht="15.75">
      <c r="A497" s="585" t="s">
        <v>3393</v>
      </c>
      <c r="B497" s="581"/>
      <c r="C497" s="581"/>
      <c r="D497" s="576"/>
      <c r="E497" s="571">
        <f>D484*1.2</f>
        <v>967.80000000000018</v>
      </c>
      <c r="F497" s="571">
        <f>D491</f>
        <v>803.50000000000023</v>
      </c>
      <c r="G497" s="573" t="s">
        <v>3909</v>
      </c>
      <c r="H497" s="581"/>
      <c r="I497" s="585" t="s">
        <v>3394</v>
      </c>
      <c r="J497" s="576"/>
      <c r="K497" s="578"/>
      <c r="L497" s="579"/>
      <c r="M497" s="571">
        <f>E486*1.2</f>
        <v>425.1600000000002</v>
      </c>
      <c r="N497" s="571">
        <f>E484</f>
        <v>280.30000000000018</v>
      </c>
      <c r="O497" s="573" t="s">
        <v>3912</v>
      </c>
      <c r="P497" s="581"/>
      <c r="Q497" s="585" t="s">
        <v>3395</v>
      </c>
      <c r="R497" s="578"/>
      <c r="S497" s="578"/>
      <c r="T497" s="578"/>
      <c r="U497" s="571"/>
      <c r="V497" s="571"/>
      <c r="W497" s="574"/>
      <c r="X497" s="443"/>
      <c r="Y497" s="443"/>
      <c r="Z497" s="443"/>
      <c r="AA497" s="443"/>
    </row>
    <row r="498" spans="1:27" ht="15.75">
      <c r="A498" s="585" t="s">
        <v>3356</v>
      </c>
      <c r="B498" s="581"/>
      <c r="C498" s="581"/>
      <c r="D498" s="576"/>
      <c r="E498" s="571">
        <f>D485*1.2</f>
        <v>747.84000000000117</v>
      </c>
      <c r="F498" s="571">
        <f>D486</f>
        <v>768.49999999999955</v>
      </c>
      <c r="G498" s="573" t="s">
        <v>3911</v>
      </c>
      <c r="H498" s="581"/>
      <c r="I498" s="585" t="s">
        <v>3360</v>
      </c>
      <c r="J498" s="576"/>
      <c r="K498" s="578"/>
      <c r="L498" s="579"/>
      <c r="M498" s="571">
        <f>E489*1.2</f>
        <v>335.04000000000059</v>
      </c>
      <c r="N498" s="571">
        <f>E493</f>
        <v>191.49999999999977</v>
      </c>
      <c r="O498" s="573" t="s">
        <v>3912</v>
      </c>
      <c r="P498" s="581"/>
      <c r="Q498" s="585" t="s">
        <v>3364</v>
      </c>
      <c r="R498" s="578"/>
      <c r="S498" s="578"/>
      <c r="T498" s="578"/>
      <c r="U498" s="571"/>
      <c r="V498" s="571"/>
      <c r="W498" s="573"/>
      <c r="X498" s="443"/>
      <c r="Y498" s="443"/>
      <c r="Z498" s="443"/>
      <c r="AA498" s="443"/>
    </row>
    <row r="499" spans="1:27" ht="15.75">
      <c r="A499" s="585" t="s">
        <v>3357</v>
      </c>
      <c r="B499" s="581"/>
      <c r="C499" s="581"/>
      <c r="D499" s="576"/>
      <c r="E499" s="571">
        <f>D487*1.2</f>
        <v>665.64000000000033</v>
      </c>
      <c r="F499" s="571">
        <f>D490</f>
        <v>511.29999999999995</v>
      </c>
      <c r="G499" s="573" t="s">
        <v>3912</v>
      </c>
      <c r="H499" s="581"/>
      <c r="I499" s="585" t="s">
        <v>3361</v>
      </c>
      <c r="J499" s="576"/>
      <c r="K499" s="578"/>
      <c r="L499" s="579"/>
      <c r="M499" s="571">
        <f>E490*1.2</f>
        <v>461.39999999999969</v>
      </c>
      <c r="N499" s="571">
        <f>E488</f>
        <v>203.79999999999995</v>
      </c>
      <c r="O499" s="574" t="s">
        <v>3912</v>
      </c>
      <c r="P499" s="581"/>
      <c r="Q499" s="585" t="s">
        <v>3365</v>
      </c>
      <c r="R499" s="578"/>
      <c r="S499" s="578"/>
      <c r="T499" s="578"/>
      <c r="U499" s="571"/>
      <c r="V499" s="571"/>
      <c r="W499" s="573"/>
      <c r="X499" s="443"/>
      <c r="Y499" s="443"/>
      <c r="Z499" s="443"/>
      <c r="AA499" s="443"/>
    </row>
    <row r="500" spans="1:27" ht="15.75">
      <c r="A500" s="585" t="s">
        <v>3358</v>
      </c>
      <c r="B500" s="581"/>
      <c r="C500" s="581"/>
      <c r="D500" s="576"/>
      <c r="E500" s="571">
        <f>D488*1.2</f>
        <v>362.64000000000004</v>
      </c>
      <c r="F500" s="571">
        <f>D489</f>
        <v>463.1</v>
      </c>
      <c r="G500" s="573" t="s">
        <v>3910</v>
      </c>
      <c r="H500" s="581"/>
      <c r="I500" s="585" t="s">
        <v>3362</v>
      </c>
      <c r="J500" s="576"/>
      <c r="K500" s="578"/>
      <c r="L500" s="579"/>
      <c r="M500" s="571">
        <f>E491*1.2</f>
        <v>18.720000000000162</v>
      </c>
      <c r="N500" s="571">
        <f>E487</f>
        <v>208.15000000000032</v>
      </c>
      <c r="O500" s="574" t="s">
        <v>3910</v>
      </c>
      <c r="P500" s="581"/>
      <c r="Q500" s="585" t="s">
        <v>3366</v>
      </c>
      <c r="R500" s="578"/>
      <c r="S500" s="578"/>
      <c r="T500" s="578"/>
      <c r="U500" s="571"/>
      <c r="V500" s="571"/>
      <c r="W500" s="574"/>
      <c r="X500" s="443"/>
      <c r="Y500" s="443"/>
      <c r="Z500" s="443"/>
      <c r="AA500" s="443"/>
    </row>
    <row r="501" spans="1:27" ht="15.75">
      <c r="A501" s="585" t="s">
        <v>3359</v>
      </c>
      <c r="B501" s="581"/>
      <c r="C501" s="581"/>
      <c r="D501" s="576"/>
      <c r="E501" s="571">
        <f>D493*1.2</f>
        <v>778.43999999999994</v>
      </c>
      <c r="F501" s="571">
        <f>D492</f>
        <v>651.70000000000027</v>
      </c>
      <c r="G501" s="573" t="s">
        <v>3909</v>
      </c>
      <c r="H501" s="581"/>
      <c r="I501" s="585" t="s">
        <v>3363</v>
      </c>
      <c r="J501" s="576"/>
      <c r="K501" s="578"/>
      <c r="L501" s="579"/>
      <c r="M501" s="571">
        <f>E492*1.2</f>
        <v>216.00000000000054</v>
      </c>
      <c r="N501" s="571">
        <f>E485</f>
        <v>285.70000000000073</v>
      </c>
      <c r="O501" s="574" t="s">
        <v>3910</v>
      </c>
      <c r="P501" s="581"/>
      <c r="Q501" s="585" t="s">
        <v>3367</v>
      </c>
      <c r="R501" s="578"/>
      <c r="S501" s="578"/>
      <c r="T501" s="578"/>
      <c r="U501" s="571"/>
      <c r="V501" s="571"/>
      <c r="W501" s="574"/>
      <c r="X501" s="443"/>
      <c r="Y501" s="443"/>
      <c r="Z501" s="443"/>
      <c r="AA501" s="443"/>
    </row>
    <row r="502" spans="1:27" ht="15.75">
      <c r="A502" s="584"/>
      <c r="B502" s="581"/>
      <c r="C502" s="581"/>
      <c r="D502" s="576"/>
      <c r="E502" s="571"/>
      <c r="F502" s="571"/>
      <c r="G502" s="573"/>
      <c r="H502" s="581"/>
      <c r="I502" s="581"/>
      <c r="J502" s="576"/>
      <c r="K502" s="578"/>
      <c r="L502" s="579"/>
      <c r="M502" s="574"/>
      <c r="N502" s="574"/>
      <c r="O502" s="574"/>
      <c r="P502" s="581"/>
      <c r="Q502" s="576"/>
      <c r="R502" s="578"/>
      <c r="S502" s="578"/>
      <c r="T502" s="578"/>
      <c r="U502" s="574"/>
      <c r="V502" s="574"/>
      <c r="W502" s="574"/>
      <c r="X502" s="443"/>
      <c r="Y502" s="443"/>
      <c r="Z502" s="443"/>
      <c r="AA502" s="443"/>
    </row>
    <row r="503" spans="1:27" ht="15.75">
      <c r="A503" s="580" t="s">
        <v>175</v>
      </c>
      <c r="B503" s="581"/>
      <c r="C503" s="581"/>
      <c r="D503" s="576"/>
      <c r="E503" s="571"/>
      <c r="F503" s="571"/>
      <c r="G503" s="572" t="s">
        <v>150</v>
      </c>
      <c r="H503" s="581"/>
      <c r="I503" s="580" t="s">
        <v>191</v>
      </c>
      <c r="J503" s="576"/>
      <c r="K503" s="578"/>
      <c r="L503" s="579"/>
      <c r="M503" s="574"/>
      <c r="N503" s="574"/>
      <c r="O503" s="572" t="s">
        <v>150</v>
      </c>
      <c r="P503" s="581"/>
      <c r="Q503" s="582" t="s">
        <v>192</v>
      </c>
      <c r="R503" s="578"/>
      <c r="S503" s="578"/>
      <c r="T503" s="578"/>
      <c r="U503" s="574"/>
      <c r="V503" s="574"/>
      <c r="W503" s="572" t="s">
        <v>150</v>
      </c>
      <c r="X503" s="443"/>
      <c r="Y503" s="443"/>
      <c r="Z503" s="443"/>
      <c r="AA503" s="443"/>
    </row>
    <row r="504" spans="1:27" ht="15.75">
      <c r="A504" s="585" t="s">
        <v>3368</v>
      </c>
      <c r="B504" s="581"/>
      <c r="C504" s="581"/>
      <c r="D504" s="576"/>
      <c r="E504" s="571"/>
      <c r="F504" s="571"/>
      <c r="G504" s="573"/>
      <c r="H504" s="581"/>
      <c r="I504" s="585" t="s">
        <v>3397</v>
      </c>
      <c r="J504" s="576"/>
      <c r="K504" s="578"/>
      <c r="L504" s="579"/>
      <c r="M504" s="571"/>
      <c r="N504" s="571"/>
      <c r="O504" s="574"/>
      <c r="P504" s="581"/>
      <c r="Q504" s="585" t="s">
        <v>3376</v>
      </c>
      <c r="R504" s="578"/>
      <c r="S504" s="578"/>
      <c r="T504" s="578"/>
      <c r="U504" s="571"/>
      <c r="V504" s="571"/>
      <c r="W504" s="573"/>
      <c r="X504" s="443"/>
      <c r="Y504" s="443"/>
      <c r="Z504" s="443"/>
      <c r="AA504" s="443"/>
    </row>
    <row r="505" spans="1:27" ht="15.75">
      <c r="A505" s="585" t="s">
        <v>3369</v>
      </c>
      <c r="B505" s="581"/>
      <c r="C505" s="581"/>
      <c r="D505" s="576"/>
      <c r="E505" s="571"/>
      <c r="F505" s="571"/>
      <c r="G505" s="573"/>
      <c r="H505" s="581"/>
      <c r="I505" s="585" t="s">
        <v>3372</v>
      </c>
      <c r="J505" s="576"/>
      <c r="K505" s="578"/>
      <c r="L505" s="579"/>
      <c r="M505" s="571"/>
      <c r="N505" s="571"/>
      <c r="O505" s="573"/>
      <c r="P505" s="581"/>
      <c r="Q505" s="585" t="s">
        <v>3377</v>
      </c>
      <c r="R505" s="578"/>
      <c r="S505" s="578"/>
      <c r="T505" s="578"/>
      <c r="U505" s="571"/>
      <c r="V505" s="571"/>
      <c r="W505" s="573"/>
      <c r="X505" s="443"/>
      <c r="Y505" s="443"/>
      <c r="Z505" s="443"/>
      <c r="AA505" s="443"/>
    </row>
    <row r="506" spans="1:27" ht="15.75">
      <c r="A506" s="585" t="s">
        <v>3396</v>
      </c>
      <c r="B506" s="581"/>
      <c r="C506" s="581"/>
      <c r="D506" s="576"/>
      <c r="E506" s="571"/>
      <c r="F506" s="571"/>
      <c r="G506" s="573"/>
      <c r="H506" s="581"/>
      <c r="I506" s="585" t="s">
        <v>3373</v>
      </c>
      <c r="J506" s="576"/>
      <c r="K506" s="578"/>
      <c r="L506" s="579"/>
      <c r="M506" s="571"/>
      <c r="N506" s="571"/>
      <c r="O506" s="573"/>
      <c r="P506" s="581"/>
      <c r="Q506" s="585" t="s">
        <v>3378</v>
      </c>
      <c r="R506" s="578"/>
      <c r="S506" s="578"/>
      <c r="T506" s="578"/>
      <c r="U506" s="571"/>
      <c r="V506" s="571"/>
      <c r="W506" s="573"/>
      <c r="X506" s="443"/>
      <c r="Y506" s="443"/>
      <c r="Z506" s="443"/>
      <c r="AA506" s="443"/>
    </row>
    <row r="507" spans="1:27" ht="15.75">
      <c r="A507" s="585" t="s">
        <v>3370</v>
      </c>
      <c r="B507" s="581"/>
      <c r="C507" s="581"/>
      <c r="D507" s="576"/>
      <c r="E507" s="571"/>
      <c r="F507" s="571"/>
      <c r="G507" s="573"/>
      <c r="H507" s="581"/>
      <c r="I507" s="585" t="s">
        <v>3374</v>
      </c>
      <c r="J507" s="576"/>
      <c r="K507" s="578"/>
      <c r="L507" s="579"/>
      <c r="M507" s="571"/>
      <c r="N507" s="571"/>
      <c r="O507" s="573"/>
      <c r="P507" s="581"/>
      <c r="Q507" s="585" t="s">
        <v>3379</v>
      </c>
      <c r="R507" s="578"/>
      <c r="S507" s="578"/>
      <c r="T507" s="578"/>
      <c r="U507" s="571"/>
      <c r="V507" s="571"/>
      <c r="W507" s="573"/>
      <c r="X507" s="443"/>
      <c r="Y507" s="443"/>
      <c r="Z507" s="443"/>
      <c r="AA507" s="443"/>
    </row>
    <row r="508" spans="1:27" ht="15.75">
      <c r="A508" s="585" t="s">
        <v>3371</v>
      </c>
      <c r="B508" s="581"/>
      <c r="C508" s="581"/>
      <c r="D508" s="576"/>
      <c r="E508" s="571"/>
      <c r="F508" s="571"/>
      <c r="G508" s="574"/>
      <c r="H508" s="581"/>
      <c r="I508" s="585" t="s">
        <v>3375</v>
      </c>
      <c r="J508" s="576"/>
      <c r="K508" s="578"/>
      <c r="L508" s="579"/>
      <c r="M508" s="571"/>
      <c r="N508" s="571"/>
      <c r="O508" s="574"/>
      <c r="P508" s="581"/>
      <c r="Q508" s="585" t="s">
        <v>3398</v>
      </c>
      <c r="R508" s="578"/>
      <c r="S508" s="578"/>
      <c r="T508" s="578"/>
      <c r="U508" s="571"/>
      <c r="V508" s="571"/>
      <c r="W508" s="574"/>
      <c r="X508" s="443"/>
      <c r="Y508" s="443"/>
      <c r="Z508" s="443"/>
      <c r="AA508" s="443"/>
    </row>
    <row r="509" spans="1:27" ht="15.75">
      <c r="A509" s="584"/>
      <c r="B509" s="581"/>
      <c r="C509" s="581"/>
      <c r="D509" s="576"/>
      <c r="E509" s="571"/>
      <c r="F509" s="571"/>
      <c r="G509" s="571"/>
      <c r="H509" s="581"/>
      <c r="I509" s="576"/>
      <c r="J509" s="576"/>
      <c r="K509" s="578"/>
      <c r="L509" s="579"/>
      <c r="M509" s="574"/>
      <c r="N509" s="574"/>
      <c r="O509" s="574"/>
      <c r="P509" s="581"/>
      <c r="Q509" s="578"/>
      <c r="R509" s="578"/>
      <c r="S509" s="578"/>
      <c r="T509" s="578"/>
      <c r="U509" s="574"/>
      <c r="V509" s="574"/>
      <c r="W509" s="574"/>
      <c r="X509" s="443"/>
      <c r="Y509" s="443"/>
      <c r="Z509" s="443"/>
      <c r="AA509" s="443"/>
    </row>
    <row r="510" spans="1:27" ht="15.75">
      <c r="A510" s="580" t="s">
        <v>2713</v>
      </c>
      <c r="B510" s="581"/>
      <c r="C510" s="581"/>
      <c r="D510" s="576"/>
      <c r="E510" s="571"/>
      <c r="F510" s="571"/>
      <c r="G510" s="572" t="s">
        <v>150</v>
      </c>
      <c r="H510" s="581"/>
      <c r="I510" s="580" t="s">
        <v>2714</v>
      </c>
      <c r="J510" s="576"/>
      <c r="K510" s="578"/>
      <c r="L510" s="579"/>
      <c r="M510" s="574"/>
      <c r="N510" s="574"/>
      <c r="O510" s="572" t="s">
        <v>150</v>
      </c>
      <c r="P510" s="581"/>
      <c r="Q510" s="582" t="s">
        <v>2704</v>
      </c>
      <c r="R510" s="578"/>
      <c r="S510" s="578"/>
      <c r="T510" s="578"/>
      <c r="U510" s="574"/>
      <c r="V510" s="574"/>
      <c r="W510" s="572" t="s">
        <v>150</v>
      </c>
      <c r="X510" s="443"/>
      <c r="Y510" s="443"/>
      <c r="Z510" s="443"/>
      <c r="AA510" s="443"/>
    </row>
    <row r="511" spans="1:27" ht="15.75">
      <c r="A511" s="585" t="s">
        <v>3399</v>
      </c>
      <c r="B511" s="581"/>
      <c r="C511" s="581"/>
      <c r="D511" s="576"/>
      <c r="E511" s="571"/>
      <c r="F511" s="571"/>
      <c r="G511" s="573"/>
      <c r="H511" s="581"/>
      <c r="I511" s="585" t="s">
        <v>3400</v>
      </c>
      <c r="J511" s="576"/>
      <c r="K511" s="578"/>
      <c r="L511" s="579"/>
      <c r="M511" s="571"/>
      <c r="N511" s="571"/>
      <c r="O511" s="574"/>
      <c r="P511" s="581"/>
      <c r="Q511" s="585" t="s">
        <v>3388</v>
      </c>
      <c r="R511" s="578"/>
      <c r="S511" s="578"/>
      <c r="T511" s="578"/>
      <c r="U511" s="571"/>
      <c r="V511" s="571"/>
      <c r="W511" s="574"/>
      <c r="X511" s="443"/>
      <c r="Y511" s="443"/>
      <c r="Z511" s="443"/>
      <c r="AA511" s="443"/>
    </row>
    <row r="512" spans="1:27" ht="15.75">
      <c r="A512" s="585" t="s">
        <v>3380</v>
      </c>
      <c r="B512" s="581"/>
      <c r="C512" s="581"/>
      <c r="D512" s="576"/>
      <c r="E512" s="571"/>
      <c r="F512" s="571"/>
      <c r="G512" s="573"/>
      <c r="H512" s="581"/>
      <c r="I512" s="585" t="s">
        <v>3384</v>
      </c>
      <c r="J512" s="576"/>
      <c r="K512" s="578"/>
      <c r="L512" s="579"/>
      <c r="M512" s="571"/>
      <c r="N512" s="571"/>
      <c r="O512" s="574"/>
      <c r="P512" s="581"/>
      <c r="Q512" s="585" t="s">
        <v>3401</v>
      </c>
      <c r="R512" s="578"/>
      <c r="S512" s="578"/>
      <c r="T512" s="578"/>
      <c r="U512" s="571"/>
      <c r="V512" s="571"/>
      <c r="W512" s="574"/>
      <c r="X512" s="443"/>
      <c r="Y512" s="443"/>
      <c r="Z512" s="443"/>
      <c r="AA512" s="443"/>
    </row>
    <row r="513" spans="1:27" ht="15.75">
      <c r="A513" s="585" t="s">
        <v>3381</v>
      </c>
      <c r="B513" s="581"/>
      <c r="C513" s="581"/>
      <c r="D513" s="576"/>
      <c r="E513" s="571"/>
      <c r="F513" s="571"/>
      <c r="G513" s="573"/>
      <c r="H513" s="581"/>
      <c r="I513" s="585" t="s">
        <v>3385</v>
      </c>
      <c r="J513" s="576"/>
      <c r="K513" s="578"/>
      <c r="L513" s="579"/>
      <c r="M513" s="571"/>
      <c r="N513" s="571"/>
      <c r="O513" s="574"/>
      <c r="P513" s="581"/>
      <c r="Q513" s="585" t="s">
        <v>3389</v>
      </c>
      <c r="R513" s="578"/>
      <c r="S513" s="578"/>
      <c r="T513" s="578"/>
      <c r="U513" s="571"/>
      <c r="V513" s="571"/>
      <c r="W513" s="573"/>
      <c r="X513" s="443"/>
      <c r="Y513" s="443"/>
      <c r="Z513" s="443"/>
      <c r="AA513" s="443"/>
    </row>
    <row r="514" spans="1:27" ht="15.75">
      <c r="A514" s="585" t="s">
        <v>3382</v>
      </c>
      <c r="B514" s="581"/>
      <c r="C514" s="581"/>
      <c r="D514" s="576"/>
      <c r="E514" s="571"/>
      <c r="F514" s="571"/>
      <c r="G514" s="573"/>
      <c r="H514" s="581"/>
      <c r="I514" s="585" t="s">
        <v>3386</v>
      </c>
      <c r="J514" s="576"/>
      <c r="K514" s="578"/>
      <c r="L514" s="579"/>
      <c r="M514" s="571"/>
      <c r="N514" s="571"/>
      <c r="O514" s="573"/>
      <c r="P514" s="581"/>
      <c r="Q514" s="585" t="s">
        <v>3390</v>
      </c>
      <c r="R514" s="578"/>
      <c r="S514" s="578"/>
      <c r="T514" s="578"/>
      <c r="U514" s="571"/>
      <c r="V514" s="571"/>
      <c r="W514" s="574"/>
      <c r="X514" s="443"/>
      <c r="Y514" s="443"/>
      <c r="Z514" s="443"/>
      <c r="AA514" s="443"/>
    </row>
    <row r="515" spans="1:27" ht="15.75">
      <c r="A515" s="585" t="s">
        <v>3383</v>
      </c>
      <c r="B515" s="581"/>
      <c r="C515" s="581"/>
      <c r="D515" s="576"/>
      <c r="E515" s="571"/>
      <c r="F515" s="571"/>
      <c r="G515" s="574"/>
      <c r="H515" s="576"/>
      <c r="I515" s="585" t="s">
        <v>3387</v>
      </c>
      <c r="J515" s="576"/>
      <c r="K515" s="578"/>
      <c r="L515" s="579"/>
      <c r="M515" s="571"/>
      <c r="N515" s="571"/>
      <c r="O515" s="574"/>
      <c r="P515" s="578"/>
      <c r="Q515" s="585" t="s">
        <v>3391</v>
      </c>
      <c r="R515" s="578"/>
      <c r="S515" s="578"/>
      <c r="T515" s="578"/>
      <c r="U515" s="571"/>
      <c r="V515" s="571"/>
      <c r="W515" s="574"/>
      <c r="X515" s="459"/>
      <c r="Y515" s="443"/>
      <c r="Z515" s="443"/>
      <c r="AA515" s="443"/>
    </row>
    <row r="516" spans="1:27" ht="15.75">
      <c r="A516" s="583"/>
      <c r="B516" s="581"/>
      <c r="C516" s="581"/>
      <c r="D516" s="576"/>
      <c r="E516" s="571"/>
      <c r="F516" s="571"/>
      <c r="G516" s="571"/>
      <c r="H516" s="576"/>
      <c r="I516" s="575"/>
      <c r="J516" s="576"/>
      <c r="K516" s="578"/>
      <c r="L516" s="579"/>
      <c r="M516" s="586"/>
      <c r="N516" s="574"/>
      <c r="O516" s="574"/>
      <c r="P516" s="578"/>
      <c r="Q516" s="575"/>
      <c r="R516" s="578"/>
      <c r="S516" s="578"/>
      <c r="T516" s="578"/>
      <c r="U516" s="574"/>
      <c r="V516" s="574"/>
      <c r="W516" s="574"/>
      <c r="X516" s="459"/>
      <c r="Y516" s="443"/>
      <c r="Z516" s="443"/>
      <c r="AA516" s="443"/>
    </row>
    <row r="517" spans="1:27" ht="15.75">
      <c r="A517" s="580" t="s">
        <v>195</v>
      </c>
      <c r="B517" s="581"/>
      <c r="C517" s="581"/>
      <c r="D517" s="576"/>
      <c r="E517" s="571"/>
      <c r="F517" s="571"/>
      <c r="G517" s="572" t="s">
        <v>150</v>
      </c>
      <c r="H517" s="581"/>
      <c r="I517" s="580" t="s">
        <v>196</v>
      </c>
      <c r="J517" s="576"/>
      <c r="K517" s="578"/>
      <c r="L517" s="579"/>
      <c r="M517" s="574"/>
      <c r="N517" s="574"/>
      <c r="O517" s="572" t="s">
        <v>150</v>
      </c>
      <c r="P517" s="581"/>
      <c r="Q517" s="582" t="s">
        <v>197</v>
      </c>
      <c r="R517" s="578"/>
      <c r="S517" s="578"/>
      <c r="T517" s="578"/>
      <c r="U517" s="574"/>
      <c r="V517" s="574"/>
      <c r="W517" s="572" t="s">
        <v>150</v>
      </c>
      <c r="X517" s="459"/>
      <c r="Y517" s="443"/>
      <c r="Z517" s="443"/>
      <c r="AA517" s="443"/>
    </row>
    <row r="518" spans="1:27" ht="15.75">
      <c r="A518" s="585" t="s">
        <v>3402</v>
      </c>
      <c r="B518" s="581"/>
      <c r="C518" s="581"/>
      <c r="D518" s="576"/>
      <c r="E518" s="571"/>
      <c r="F518" s="571"/>
      <c r="G518" s="573"/>
      <c r="H518" s="581"/>
      <c r="I518" s="585" t="s">
        <v>3421</v>
      </c>
      <c r="J518" s="576"/>
      <c r="K518" s="578"/>
      <c r="L518" s="579"/>
      <c r="M518" s="571"/>
      <c r="N518" s="571"/>
      <c r="O518" s="574"/>
      <c r="P518" s="581"/>
      <c r="Q518" s="585" t="s">
        <v>3411</v>
      </c>
      <c r="R518" s="578"/>
      <c r="S518" s="578"/>
      <c r="T518" s="578"/>
      <c r="U518" s="571"/>
      <c r="V518" s="571"/>
      <c r="W518" s="574"/>
      <c r="X518" s="459"/>
      <c r="Y518" s="443"/>
      <c r="Z518" s="443"/>
      <c r="AA518" s="443"/>
    </row>
    <row r="519" spans="1:27" ht="15.75">
      <c r="A519" s="585" t="s">
        <v>3403</v>
      </c>
      <c r="B519" s="581"/>
      <c r="C519" s="581"/>
      <c r="D519" s="576"/>
      <c r="E519" s="571"/>
      <c r="F519" s="571"/>
      <c r="G519" s="573"/>
      <c r="H519" s="581"/>
      <c r="I519" s="585" t="s">
        <v>3407</v>
      </c>
      <c r="J519" s="576"/>
      <c r="K519" s="578"/>
      <c r="L519" s="579"/>
      <c r="M519" s="571"/>
      <c r="N519" s="571"/>
      <c r="O519" s="573"/>
      <c r="P519" s="581"/>
      <c r="Q519" s="585" t="s">
        <v>3412</v>
      </c>
      <c r="R519" s="578"/>
      <c r="S519" s="578"/>
      <c r="T519" s="578"/>
      <c r="U519" s="571"/>
      <c r="V519" s="571"/>
      <c r="W519" s="573"/>
      <c r="X519" s="459"/>
      <c r="Y519" s="443"/>
      <c r="Z519" s="443"/>
      <c r="AA519" s="443"/>
    </row>
    <row r="520" spans="1:27" ht="15.75">
      <c r="A520" s="585" t="s">
        <v>3404</v>
      </c>
      <c r="B520" s="581"/>
      <c r="C520" s="581"/>
      <c r="D520" s="576"/>
      <c r="E520" s="571"/>
      <c r="F520" s="571"/>
      <c r="G520" s="573"/>
      <c r="H520" s="581"/>
      <c r="I520" s="585" t="s">
        <v>3408</v>
      </c>
      <c r="J520" s="576"/>
      <c r="K520" s="578"/>
      <c r="L520" s="579"/>
      <c r="M520" s="571"/>
      <c r="N520" s="571"/>
      <c r="O520" s="574"/>
      <c r="P520" s="581"/>
      <c r="Q520" s="585" t="s">
        <v>3413</v>
      </c>
      <c r="R520" s="578"/>
      <c r="S520" s="578"/>
      <c r="T520" s="578"/>
      <c r="U520" s="571"/>
      <c r="V520" s="571"/>
      <c r="W520" s="573"/>
      <c r="X520" s="459"/>
      <c r="Y520" s="443"/>
      <c r="Z520" s="443"/>
      <c r="AA520" s="443"/>
    </row>
    <row r="521" spans="1:27" ht="15.75">
      <c r="A521" s="585" t="s">
        <v>3405</v>
      </c>
      <c r="B521" s="581"/>
      <c r="C521" s="581"/>
      <c r="D521" s="576"/>
      <c r="E521" s="571"/>
      <c r="F521" s="571"/>
      <c r="G521" s="573"/>
      <c r="H521" s="581"/>
      <c r="I521" s="585" t="s">
        <v>3409</v>
      </c>
      <c r="J521" s="576"/>
      <c r="K521" s="578"/>
      <c r="L521" s="579"/>
      <c r="M521" s="571"/>
      <c r="N521" s="571"/>
      <c r="O521" s="574"/>
      <c r="P521" s="581"/>
      <c r="Q521" s="585" t="s">
        <v>3414</v>
      </c>
      <c r="R521" s="578"/>
      <c r="S521" s="578"/>
      <c r="T521" s="578"/>
      <c r="U521" s="571"/>
      <c r="V521" s="571"/>
      <c r="W521" s="574"/>
      <c r="X521" s="459"/>
      <c r="Y521" s="443"/>
      <c r="Z521" s="443"/>
      <c r="AA521" s="443"/>
    </row>
    <row r="522" spans="1:27" ht="15.75">
      <c r="A522" s="585" t="s">
        <v>3406</v>
      </c>
      <c r="B522" s="581"/>
      <c r="C522" s="581"/>
      <c r="D522" s="576"/>
      <c r="E522" s="571"/>
      <c r="F522" s="571"/>
      <c r="G522" s="573"/>
      <c r="H522" s="581"/>
      <c r="I522" s="585" t="s">
        <v>3410</v>
      </c>
      <c r="J522" s="576"/>
      <c r="K522" s="578"/>
      <c r="L522" s="579"/>
      <c r="M522" s="571"/>
      <c r="N522" s="571"/>
      <c r="O522" s="574"/>
      <c r="P522" s="581"/>
      <c r="Q522" s="585" t="s">
        <v>3415</v>
      </c>
      <c r="R522" s="578"/>
      <c r="S522" s="578"/>
      <c r="T522" s="578"/>
      <c r="U522" s="571"/>
      <c r="V522" s="571"/>
      <c r="W522" s="574"/>
      <c r="X522" s="459"/>
      <c r="Y522" s="443"/>
      <c r="Z522" s="443"/>
      <c r="AA522" s="443"/>
    </row>
    <row r="523" spans="1:27" ht="15.75">
      <c r="A523" s="584"/>
      <c r="B523" s="581"/>
      <c r="C523" s="581"/>
      <c r="D523" s="576"/>
      <c r="E523" s="571"/>
      <c r="F523" s="571"/>
      <c r="G523" s="573"/>
      <c r="H523" s="581"/>
      <c r="I523" s="581"/>
      <c r="J523" s="576"/>
      <c r="K523" s="578"/>
      <c r="L523" s="579"/>
      <c r="M523" s="574"/>
      <c r="N523" s="574"/>
      <c r="O523" s="574"/>
      <c r="P523" s="581"/>
      <c r="Q523" s="576"/>
      <c r="R523" s="578"/>
      <c r="S523" s="578"/>
      <c r="T523" s="578"/>
      <c r="U523" s="574"/>
      <c r="V523" s="574"/>
      <c r="W523" s="574"/>
      <c r="X523" s="459"/>
      <c r="Y523" s="443"/>
      <c r="Z523" s="443"/>
      <c r="AA523" s="443"/>
    </row>
    <row r="524" spans="1:27" ht="15.75">
      <c r="A524" s="580" t="s">
        <v>200</v>
      </c>
      <c r="B524" s="581"/>
      <c r="C524" s="581"/>
      <c r="D524" s="576"/>
      <c r="E524" s="571"/>
      <c r="F524" s="571"/>
      <c r="G524" s="572" t="s">
        <v>150</v>
      </c>
      <c r="H524" s="581"/>
      <c r="I524" s="580" t="s">
        <v>199</v>
      </c>
      <c r="J524" s="576"/>
      <c r="K524" s="578"/>
      <c r="L524" s="579"/>
      <c r="M524" s="574"/>
      <c r="N524" s="574"/>
      <c r="O524" s="572" t="s">
        <v>150</v>
      </c>
      <c r="P524" s="581"/>
      <c r="Q524" s="582" t="s">
        <v>2781</v>
      </c>
      <c r="R524" s="578"/>
      <c r="S524" s="578"/>
      <c r="T524" s="578"/>
      <c r="U524" s="574"/>
      <c r="V524" s="574"/>
      <c r="W524" s="572" t="s">
        <v>150</v>
      </c>
      <c r="X524" s="459"/>
      <c r="Y524" s="443"/>
      <c r="Z524" s="443"/>
      <c r="AA524" s="443"/>
    </row>
    <row r="525" spans="1:27" ht="15.75">
      <c r="A525" s="585" t="s">
        <v>3416</v>
      </c>
      <c r="B525" s="581"/>
      <c r="C525" s="581"/>
      <c r="D525" s="576"/>
      <c r="E525" s="571"/>
      <c r="F525" s="571"/>
      <c r="G525" s="573"/>
      <c r="H525" s="581"/>
      <c r="I525" s="585" t="s">
        <v>3422</v>
      </c>
      <c r="J525" s="576"/>
      <c r="K525" s="578"/>
      <c r="L525" s="579"/>
      <c r="M525" s="571"/>
      <c r="N525" s="571"/>
      <c r="O525" s="574"/>
      <c r="P525" s="581"/>
      <c r="Q525" s="585" t="s">
        <v>3427</v>
      </c>
      <c r="R525" s="578"/>
      <c r="S525" s="578"/>
      <c r="T525" s="578"/>
      <c r="U525" s="571"/>
      <c r="V525" s="571"/>
      <c r="W525" s="573"/>
      <c r="X525" s="459"/>
      <c r="Y525" s="443"/>
      <c r="Z525" s="443"/>
      <c r="AA525" s="443"/>
    </row>
    <row r="526" spans="1:27" ht="15.75">
      <c r="A526" s="585" t="s">
        <v>3417</v>
      </c>
      <c r="B526" s="581"/>
      <c r="C526" s="581"/>
      <c r="D526" s="576"/>
      <c r="E526" s="571"/>
      <c r="F526" s="571"/>
      <c r="G526" s="573"/>
      <c r="H526" s="581"/>
      <c r="I526" s="585" t="s">
        <v>3423</v>
      </c>
      <c r="J526" s="576"/>
      <c r="K526" s="578"/>
      <c r="L526" s="579"/>
      <c r="M526" s="571"/>
      <c r="N526" s="571"/>
      <c r="O526" s="573"/>
      <c r="P526" s="581"/>
      <c r="Q526" s="585" t="s">
        <v>3428</v>
      </c>
      <c r="R526" s="578"/>
      <c r="S526" s="578"/>
      <c r="T526" s="578"/>
      <c r="U526" s="571"/>
      <c r="V526" s="571"/>
      <c r="W526" s="573"/>
      <c r="X526" s="459"/>
      <c r="Y526" s="443"/>
      <c r="Z526" s="443"/>
      <c r="AA526" s="443"/>
    </row>
    <row r="527" spans="1:27" ht="15.75">
      <c r="A527" s="585" t="s">
        <v>3418</v>
      </c>
      <c r="B527" s="581"/>
      <c r="C527" s="581"/>
      <c r="D527" s="576"/>
      <c r="E527" s="571"/>
      <c r="F527" s="571"/>
      <c r="G527" s="573"/>
      <c r="H527" s="581"/>
      <c r="I527" s="585" t="s">
        <v>3424</v>
      </c>
      <c r="J527" s="576"/>
      <c r="K527" s="578"/>
      <c r="L527" s="579"/>
      <c r="M527" s="571"/>
      <c r="N527" s="571"/>
      <c r="O527" s="573"/>
      <c r="P527" s="581"/>
      <c r="Q527" s="585" t="s">
        <v>3429</v>
      </c>
      <c r="R527" s="578"/>
      <c r="S527" s="578"/>
      <c r="T527" s="578"/>
      <c r="U527" s="571"/>
      <c r="V527" s="571"/>
      <c r="W527" s="573"/>
      <c r="X527" s="459"/>
      <c r="Y527" s="443"/>
      <c r="Z527" s="443"/>
      <c r="AA527" s="443"/>
    </row>
    <row r="528" spans="1:27" ht="15.75">
      <c r="A528" s="585" t="s">
        <v>3419</v>
      </c>
      <c r="B528" s="581"/>
      <c r="C528" s="581"/>
      <c r="D528" s="576"/>
      <c r="E528" s="571"/>
      <c r="F528" s="571"/>
      <c r="G528" s="573"/>
      <c r="H528" s="581"/>
      <c r="I528" s="585" t="s">
        <v>3425</v>
      </c>
      <c r="J528" s="576"/>
      <c r="K528" s="578"/>
      <c r="L528" s="579"/>
      <c r="M528" s="571"/>
      <c r="N528" s="571"/>
      <c r="O528" s="573"/>
      <c r="P528" s="581"/>
      <c r="Q528" s="585" t="s">
        <v>3430</v>
      </c>
      <c r="R528" s="578"/>
      <c r="S528" s="578"/>
      <c r="T528" s="578"/>
      <c r="U528" s="571"/>
      <c r="V528" s="571"/>
      <c r="W528" s="573"/>
      <c r="X528" s="459"/>
      <c r="Y528" s="443"/>
      <c r="Z528" s="443"/>
      <c r="AA528" s="443"/>
    </row>
    <row r="529" spans="1:27" ht="15.75">
      <c r="A529" s="585" t="s">
        <v>3420</v>
      </c>
      <c r="B529" s="581"/>
      <c r="C529" s="581"/>
      <c r="D529" s="576"/>
      <c r="E529" s="571"/>
      <c r="F529" s="571"/>
      <c r="G529" s="574"/>
      <c r="H529" s="581"/>
      <c r="I529" s="585" t="s">
        <v>3426</v>
      </c>
      <c r="J529" s="576"/>
      <c r="K529" s="578"/>
      <c r="L529" s="579"/>
      <c r="M529" s="571"/>
      <c r="N529" s="571"/>
      <c r="O529" s="574"/>
      <c r="P529" s="581"/>
      <c r="Q529" s="585" t="s">
        <v>3431</v>
      </c>
      <c r="R529" s="578"/>
      <c r="S529" s="578"/>
      <c r="T529" s="578"/>
      <c r="U529" s="571"/>
      <c r="V529" s="571"/>
      <c r="W529" s="574"/>
      <c r="X529" s="459"/>
      <c r="Y529" s="443"/>
      <c r="Z529" s="443"/>
      <c r="AA529" s="443"/>
    </row>
    <row r="530" spans="1:27" ht="15.75">
      <c r="A530" s="584"/>
      <c r="B530" s="581"/>
      <c r="C530" s="581"/>
      <c r="D530" s="576"/>
      <c r="E530" s="571"/>
      <c r="F530" s="571"/>
      <c r="G530" s="571"/>
      <c r="H530" s="581"/>
      <c r="I530" s="576"/>
      <c r="J530" s="576"/>
      <c r="K530" s="578"/>
      <c r="L530" s="579"/>
      <c r="M530" s="574"/>
      <c r="N530" s="574"/>
      <c r="O530" s="574"/>
      <c r="P530" s="581"/>
      <c r="Q530" s="578"/>
      <c r="R530" s="578"/>
      <c r="S530" s="578"/>
      <c r="T530" s="578"/>
      <c r="U530" s="574"/>
      <c r="V530" s="574"/>
      <c r="W530" s="574"/>
      <c r="X530" s="459"/>
      <c r="Y530" s="443"/>
      <c r="Z530" s="443"/>
      <c r="AA530" s="443"/>
    </row>
    <row r="531" spans="1:27" ht="15.75">
      <c r="A531" s="580" t="s">
        <v>176</v>
      </c>
      <c r="B531" s="581"/>
      <c r="C531" s="581"/>
      <c r="D531" s="576"/>
      <c r="E531" s="571"/>
      <c r="F531" s="571"/>
      <c r="G531" s="572" t="s">
        <v>150</v>
      </c>
      <c r="H531" s="581"/>
      <c r="I531" s="580" t="s">
        <v>201</v>
      </c>
      <c r="J531" s="576"/>
      <c r="K531" s="578"/>
      <c r="L531" s="579"/>
      <c r="M531" s="574"/>
      <c r="N531" s="574"/>
      <c r="O531" s="572" t="s">
        <v>150</v>
      </c>
      <c r="P531" s="581"/>
      <c r="Q531" s="582" t="s">
        <v>202</v>
      </c>
      <c r="R531" s="578"/>
      <c r="S531" s="578"/>
      <c r="T531" s="578"/>
      <c r="U531" s="574"/>
      <c r="V531" s="574"/>
      <c r="W531" s="572" t="s">
        <v>150</v>
      </c>
      <c r="X531" s="459"/>
      <c r="Y531" s="443"/>
      <c r="Z531" s="443"/>
      <c r="AA531" s="443"/>
    </row>
    <row r="532" spans="1:27" ht="15.75">
      <c r="A532" s="585" t="s">
        <v>3432</v>
      </c>
      <c r="B532" s="581"/>
      <c r="C532" s="581"/>
      <c r="D532" s="576"/>
      <c r="E532" s="571"/>
      <c r="F532" s="571"/>
      <c r="G532" s="573"/>
      <c r="H532" s="581"/>
      <c r="I532" s="585" t="s">
        <v>3437</v>
      </c>
      <c r="J532" s="576"/>
      <c r="K532" s="578"/>
      <c r="L532" s="579"/>
      <c r="M532" s="571"/>
      <c r="N532" s="571"/>
      <c r="O532" s="574"/>
      <c r="P532" s="581"/>
      <c r="Q532" s="585" t="s">
        <v>3442</v>
      </c>
      <c r="R532" s="578"/>
      <c r="S532" s="578"/>
      <c r="T532" s="578"/>
      <c r="U532" s="571"/>
      <c r="V532" s="571"/>
      <c r="W532" s="574"/>
      <c r="X532" s="459"/>
      <c r="Y532" s="443"/>
      <c r="Z532" s="443"/>
      <c r="AA532" s="443"/>
    </row>
    <row r="533" spans="1:27" ht="15.75">
      <c r="A533" s="585" t="s">
        <v>3433</v>
      </c>
      <c r="B533" s="581"/>
      <c r="C533" s="581"/>
      <c r="D533" s="576"/>
      <c r="E533" s="571"/>
      <c r="F533" s="571"/>
      <c r="G533" s="573"/>
      <c r="H533" s="581"/>
      <c r="I533" s="585" t="s">
        <v>3438</v>
      </c>
      <c r="J533" s="576"/>
      <c r="K533" s="578"/>
      <c r="L533" s="579"/>
      <c r="M533" s="571"/>
      <c r="N533" s="571"/>
      <c r="O533" s="574"/>
      <c r="P533" s="581"/>
      <c r="Q533" s="585" t="s">
        <v>3443</v>
      </c>
      <c r="R533" s="578"/>
      <c r="S533" s="578"/>
      <c r="T533" s="578"/>
      <c r="U533" s="571"/>
      <c r="V533" s="571"/>
      <c r="W533" s="574"/>
      <c r="X533" s="459"/>
      <c r="Y533" s="443"/>
      <c r="Z533" s="443"/>
      <c r="AA533" s="443"/>
    </row>
    <row r="534" spans="1:27" ht="15.75">
      <c r="A534" s="585" t="s">
        <v>3434</v>
      </c>
      <c r="B534" s="581"/>
      <c r="C534" s="581"/>
      <c r="D534" s="576"/>
      <c r="E534" s="571"/>
      <c r="F534" s="571"/>
      <c r="G534" s="573"/>
      <c r="H534" s="581"/>
      <c r="I534" s="585" t="s">
        <v>3439</v>
      </c>
      <c r="J534" s="576"/>
      <c r="K534" s="578"/>
      <c r="L534" s="579"/>
      <c r="M534" s="571"/>
      <c r="N534" s="571"/>
      <c r="O534" s="574"/>
      <c r="P534" s="581"/>
      <c r="Q534" s="585" t="s">
        <v>3444</v>
      </c>
      <c r="R534" s="578"/>
      <c r="S534" s="578"/>
      <c r="T534" s="578"/>
      <c r="U534" s="571"/>
      <c r="V534" s="571"/>
      <c r="W534" s="573"/>
      <c r="X534" s="459"/>
      <c r="Y534" s="443"/>
      <c r="Z534" s="443"/>
      <c r="AA534" s="443"/>
    </row>
    <row r="535" spans="1:27" ht="15.75">
      <c r="A535" s="585" t="s">
        <v>3435</v>
      </c>
      <c r="B535" s="581"/>
      <c r="C535" s="581"/>
      <c r="D535" s="576"/>
      <c r="E535" s="571"/>
      <c r="F535" s="571"/>
      <c r="G535" s="573"/>
      <c r="H535" s="581"/>
      <c r="I535" s="585" t="s">
        <v>3440</v>
      </c>
      <c r="J535" s="576"/>
      <c r="K535" s="578"/>
      <c r="L535" s="579"/>
      <c r="M535" s="571"/>
      <c r="N535" s="571"/>
      <c r="O535" s="573"/>
      <c r="P535" s="581"/>
      <c r="Q535" s="585" t="s">
        <v>3445</v>
      </c>
      <c r="R535" s="578"/>
      <c r="S535" s="578"/>
      <c r="T535" s="578"/>
      <c r="U535" s="571"/>
      <c r="V535" s="571"/>
      <c r="W535" s="574"/>
      <c r="X535" s="459"/>
      <c r="Y535" s="443"/>
      <c r="Z535" s="443"/>
      <c r="AA535" s="443"/>
    </row>
    <row r="536" spans="1:27" ht="15.75">
      <c r="A536" s="585" t="s">
        <v>3436</v>
      </c>
      <c r="B536" s="581"/>
      <c r="C536" s="581"/>
      <c r="D536" s="576"/>
      <c r="E536" s="571"/>
      <c r="F536" s="571"/>
      <c r="G536" s="574"/>
      <c r="H536" s="576"/>
      <c r="I536" s="585" t="s">
        <v>3441</v>
      </c>
      <c r="J536" s="576"/>
      <c r="K536" s="578"/>
      <c r="L536" s="579"/>
      <c r="M536" s="571"/>
      <c r="N536" s="571"/>
      <c r="O536" s="574"/>
      <c r="P536" s="578"/>
      <c r="Q536" s="585" t="s">
        <v>3446</v>
      </c>
      <c r="R536" s="578"/>
      <c r="S536" s="578"/>
      <c r="T536" s="578"/>
      <c r="U536" s="571"/>
      <c r="V536" s="571"/>
      <c r="W536" s="574"/>
      <c r="X536" s="459"/>
      <c r="Y536" s="443"/>
      <c r="Z536" s="443"/>
      <c r="AA536" s="443"/>
    </row>
    <row r="537" spans="1:27" ht="15.75">
      <c r="A537" s="569"/>
      <c r="B537" s="443"/>
      <c r="C537" s="443"/>
      <c r="D537" s="552"/>
      <c r="E537" s="552"/>
      <c r="F537" s="552"/>
      <c r="G537" s="552"/>
      <c r="H537" s="552"/>
      <c r="I537" s="570"/>
      <c r="J537" s="552"/>
      <c r="K537" s="459"/>
      <c r="L537" s="553"/>
      <c r="M537" s="443"/>
      <c r="N537" s="459"/>
      <c r="O537" s="459"/>
      <c r="P537" s="459"/>
      <c r="Q537" s="570"/>
      <c r="R537" s="459"/>
      <c r="S537" s="459"/>
      <c r="T537" s="459"/>
      <c r="U537" s="459"/>
      <c r="V537" s="459"/>
      <c r="W537" s="459"/>
      <c r="X537" s="459"/>
      <c r="Y537" s="443"/>
      <c r="Z537" s="443"/>
      <c r="AA537" s="443"/>
    </row>
    <row r="538" spans="1:27" ht="15.75">
      <c r="A538" s="569"/>
      <c r="B538" s="443"/>
      <c r="C538" s="443"/>
      <c r="D538" s="552"/>
      <c r="E538" s="552"/>
      <c r="F538" s="552"/>
      <c r="G538" s="552"/>
      <c r="H538" s="552"/>
      <c r="I538" s="570"/>
      <c r="J538" s="552"/>
      <c r="K538" s="459"/>
      <c r="L538" s="553"/>
      <c r="M538" s="443"/>
      <c r="N538" s="459"/>
      <c r="O538" s="459"/>
      <c r="P538" s="459"/>
      <c r="Q538" s="570"/>
      <c r="R538" s="459"/>
      <c r="S538" s="459"/>
      <c r="T538" s="459"/>
      <c r="U538" s="459"/>
      <c r="V538" s="459"/>
      <c r="W538" s="459"/>
      <c r="X538" s="459"/>
      <c r="Y538" s="443"/>
      <c r="Z538" s="443"/>
      <c r="AA538" s="443"/>
    </row>
    <row r="539" spans="1:27" ht="16.5" thickBot="1">
      <c r="A539" s="554"/>
      <c r="B539" s="443"/>
      <c r="C539" s="443"/>
      <c r="D539" s="568" t="s">
        <v>2696</v>
      </c>
      <c r="E539" s="568" t="s">
        <v>2697</v>
      </c>
      <c r="F539" s="568" t="s">
        <v>2698</v>
      </c>
      <c r="G539" s="568" t="s">
        <v>2700</v>
      </c>
      <c r="H539" s="568" t="s">
        <v>2699</v>
      </c>
      <c r="I539" s="568" t="s">
        <v>2701</v>
      </c>
      <c r="J539" s="568" t="s">
        <v>2702</v>
      </c>
      <c r="K539" s="568" t="s">
        <v>2703</v>
      </c>
      <c r="L539" s="568" t="s">
        <v>2704</v>
      </c>
      <c r="M539" s="568" t="s">
        <v>2705</v>
      </c>
      <c r="N539" s="568" t="s">
        <v>2706</v>
      </c>
      <c r="O539" s="568" t="s">
        <v>2707</v>
      </c>
      <c r="P539" s="568" t="s">
        <v>2708</v>
      </c>
      <c r="Q539" s="568" t="s">
        <v>2709</v>
      </c>
      <c r="R539" s="568" t="s">
        <v>2606</v>
      </c>
      <c r="S539" s="568" t="s">
        <v>2710</v>
      </c>
      <c r="T539" s="568" t="s">
        <v>2711</v>
      </c>
      <c r="U539" s="568" t="s">
        <v>2598</v>
      </c>
      <c r="V539" s="453" t="s">
        <v>40</v>
      </c>
      <c r="W539" s="459"/>
      <c r="X539" s="459"/>
      <c r="Y539" s="459"/>
      <c r="Z539" s="459"/>
      <c r="AA539" s="443"/>
    </row>
    <row r="540" spans="1:27" ht="16.5" thickBot="1">
      <c r="A540" s="546" t="s">
        <v>3348</v>
      </c>
      <c r="B540" s="201"/>
      <c r="C540" s="201"/>
      <c r="D540" s="597">
        <v>3</v>
      </c>
      <c r="E540" s="597">
        <v>3</v>
      </c>
      <c r="F540" s="597"/>
      <c r="G540" s="597"/>
      <c r="H540" s="597"/>
      <c r="I540" s="597"/>
      <c r="J540" s="597"/>
      <c r="K540" s="597"/>
      <c r="L540" s="597"/>
      <c r="M540" s="201"/>
      <c r="N540" s="201"/>
      <c r="O540" s="201"/>
      <c r="P540" s="598"/>
      <c r="Q540" s="598"/>
      <c r="R540" s="599"/>
      <c r="S540" s="598"/>
      <c r="T540" s="598"/>
      <c r="U540" s="598"/>
      <c r="V540" s="600">
        <f>SUM(D540:U540)</f>
        <v>6</v>
      </c>
      <c r="W540" s="601">
        <f>$V$487</f>
        <v>762.85000000000059</v>
      </c>
      <c r="X540" s="461" t="s">
        <v>95</v>
      </c>
      <c r="Y540" s="459"/>
      <c r="Z540" s="459"/>
      <c r="AA540" s="443"/>
    </row>
    <row r="541" spans="1:27" ht="16.5" thickBot="1">
      <c r="A541" s="546" t="s">
        <v>3351</v>
      </c>
      <c r="B541" s="443"/>
      <c r="C541" s="443"/>
      <c r="D541" s="558">
        <v>3</v>
      </c>
      <c r="E541" s="558">
        <v>3</v>
      </c>
      <c r="F541" s="558"/>
      <c r="G541" s="558"/>
      <c r="H541" s="558"/>
      <c r="I541" s="558"/>
      <c r="J541" s="558"/>
      <c r="K541" s="558"/>
      <c r="L541" s="558"/>
      <c r="M541" s="443"/>
      <c r="N541" s="443"/>
      <c r="O541" s="443"/>
      <c r="P541" s="459"/>
      <c r="Q541" s="459"/>
      <c r="R541" s="464"/>
      <c r="S541" s="459"/>
      <c r="T541" s="459"/>
      <c r="U541" s="459"/>
      <c r="V541" s="559">
        <f>SUM(D541:U541)</f>
        <v>6</v>
      </c>
      <c r="W541" s="313">
        <f>$V$489</f>
        <v>742.30000000000052</v>
      </c>
      <c r="X541" s="461" t="s">
        <v>96</v>
      </c>
      <c r="Y541" s="459"/>
      <c r="Z541" s="459"/>
      <c r="AA541" s="443"/>
    </row>
    <row r="542" spans="1:27" ht="15.75">
      <c r="A542" s="546" t="s">
        <v>3347</v>
      </c>
      <c r="B542" s="443"/>
      <c r="C542" s="443"/>
      <c r="D542" s="558">
        <v>2</v>
      </c>
      <c r="E542" s="558">
        <v>3</v>
      </c>
      <c r="F542" s="558"/>
      <c r="G542" s="558"/>
      <c r="H542" s="558"/>
      <c r="I542" s="558"/>
      <c r="J542" s="558"/>
      <c r="K542" s="558"/>
      <c r="L542" s="558"/>
      <c r="M542" s="443"/>
      <c r="N542" s="443"/>
      <c r="O542" s="443"/>
      <c r="P542" s="459"/>
      <c r="Q542" s="459"/>
      <c r="R542" s="464"/>
      <c r="S542" s="459"/>
      <c r="T542" s="459"/>
      <c r="U542" s="459"/>
      <c r="V542" s="559">
        <f>SUM(D542:U542)</f>
        <v>5</v>
      </c>
      <c r="W542" s="313">
        <f>$V$486</f>
        <v>1122.7999999999997</v>
      </c>
      <c r="X542" s="461" t="s">
        <v>97</v>
      </c>
      <c r="Y542" s="459"/>
      <c r="Z542" s="459"/>
      <c r="AA542" s="443"/>
    </row>
    <row r="543" spans="1:27" ht="15.75">
      <c r="A543" s="657" t="s">
        <v>3346</v>
      </c>
      <c r="B543" s="590"/>
      <c r="C543" s="590"/>
      <c r="D543" s="591">
        <v>1</v>
      </c>
      <c r="E543" s="591">
        <v>3</v>
      </c>
      <c r="F543" s="591"/>
      <c r="G543" s="591"/>
      <c r="H543" s="591"/>
      <c r="I543" s="591"/>
      <c r="J543" s="591"/>
      <c r="K543" s="591"/>
      <c r="L543" s="591"/>
      <c r="M543" s="590"/>
      <c r="N543" s="590"/>
      <c r="O543" s="590"/>
      <c r="P543" s="592"/>
      <c r="Q543" s="592"/>
      <c r="R543" s="593"/>
      <c r="S543" s="592"/>
      <c r="T543" s="592"/>
      <c r="U543" s="592"/>
      <c r="V543" s="594">
        <f>SUM(D543:U543)</f>
        <v>4</v>
      </c>
      <c r="W543" s="595">
        <f>$V$485</f>
        <v>908.90000000000168</v>
      </c>
      <c r="X543" s="461" t="s">
        <v>98</v>
      </c>
      <c r="Y543" s="459"/>
      <c r="Z543" s="459"/>
      <c r="AA543" s="443"/>
    </row>
    <row r="544" spans="1:27" ht="16.5" thickBot="1">
      <c r="A544" s="566" t="s">
        <v>3352</v>
      </c>
      <c r="B544" s="443"/>
      <c r="C544" s="443"/>
      <c r="D544" s="558">
        <v>0</v>
      </c>
      <c r="E544" s="558">
        <v>3</v>
      </c>
      <c r="F544" s="558"/>
      <c r="G544" s="558"/>
      <c r="H544" s="558"/>
      <c r="I544" s="558"/>
      <c r="J544" s="558"/>
      <c r="K544" s="558"/>
      <c r="L544" s="558"/>
      <c r="M544" s="443"/>
      <c r="N544" s="443"/>
      <c r="O544" s="443"/>
      <c r="P544" s="459"/>
      <c r="Q544" s="459"/>
      <c r="R544" s="464"/>
      <c r="S544" s="459"/>
      <c r="T544" s="459"/>
      <c r="U544" s="459"/>
      <c r="V544" s="559">
        <f>SUM(D544:U544)</f>
        <v>3</v>
      </c>
      <c r="W544" s="313">
        <f>$V$490</f>
        <v>895.79999999999973</v>
      </c>
      <c r="X544" s="459"/>
      <c r="Y544" s="459"/>
      <c r="Z544" s="459"/>
      <c r="AA544" s="443"/>
    </row>
    <row r="545" spans="1:27" ht="16.5" thickBot="1">
      <c r="A545" s="546" t="s">
        <v>3355</v>
      </c>
      <c r="B545" s="443"/>
      <c r="C545" s="443"/>
      <c r="D545" s="558">
        <v>2</v>
      </c>
      <c r="E545" s="558">
        <v>0</v>
      </c>
      <c r="F545" s="558"/>
      <c r="G545" s="558"/>
      <c r="H545" s="558"/>
      <c r="I545" s="558"/>
      <c r="J545" s="558"/>
      <c r="K545" s="558"/>
      <c r="L545" s="558"/>
      <c r="M545" s="443"/>
      <c r="N545" s="443"/>
      <c r="O545" s="443"/>
      <c r="P545" s="459"/>
      <c r="Q545" s="459"/>
      <c r="R545" s="464"/>
      <c r="S545" s="459"/>
      <c r="T545" s="459"/>
      <c r="U545" s="459"/>
      <c r="V545" s="559">
        <f>SUM(D545:U545)</f>
        <v>2</v>
      </c>
      <c r="W545" s="313">
        <f>$V$484</f>
        <v>1086.8000000000004</v>
      </c>
      <c r="X545" s="459"/>
      <c r="Y545" s="459"/>
      <c r="Z545" s="459"/>
      <c r="AA545" s="443"/>
    </row>
    <row r="546" spans="1:27" ht="16.5" thickBot="1">
      <c r="A546" s="546" t="s">
        <v>3354</v>
      </c>
      <c r="B546" s="443"/>
      <c r="C546" s="443"/>
      <c r="D546" s="558">
        <v>2</v>
      </c>
      <c r="E546" s="558">
        <v>0</v>
      </c>
      <c r="F546" s="552"/>
      <c r="G546" s="552"/>
      <c r="H546" s="552"/>
      <c r="I546" s="552"/>
      <c r="J546" s="552"/>
      <c r="K546" s="552"/>
      <c r="L546" s="459"/>
      <c r="M546" s="443"/>
      <c r="N546" s="443"/>
      <c r="O546" s="443"/>
      <c r="P546" s="459"/>
      <c r="Q546" s="459"/>
      <c r="R546" s="464"/>
      <c r="S546" s="459"/>
      <c r="T546" s="459"/>
      <c r="U546" s="459"/>
      <c r="V546" s="559">
        <f>SUM(D546:U546)</f>
        <v>2</v>
      </c>
      <c r="W546" s="313">
        <f>$V$493</f>
        <v>840.1999999999997</v>
      </c>
      <c r="X546" s="459"/>
      <c r="Y546" s="459"/>
      <c r="Z546" s="459"/>
      <c r="AA546" s="443"/>
    </row>
    <row r="547" spans="1:27" ht="16.5" thickBot="1">
      <c r="A547" s="546" t="s">
        <v>3353</v>
      </c>
      <c r="B547" s="443"/>
      <c r="C547" s="443"/>
      <c r="D547" s="558">
        <v>1</v>
      </c>
      <c r="E547" s="558">
        <v>0</v>
      </c>
      <c r="F547" s="558"/>
      <c r="G547" s="558"/>
      <c r="H547" s="558"/>
      <c r="I547" s="558"/>
      <c r="J547" s="558"/>
      <c r="K547" s="558"/>
      <c r="L547" s="558"/>
      <c r="M547" s="443"/>
      <c r="N547" s="443"/>
      <c r="O547" s="443"/>
      <c r="P547" s="459"/>
      <c r="Q547" s="459"/>
      <c r="R547" s="464"/>
      <c r="S547" s="459"/>
      <c r="T547" s="459"/>
      <c r="U547" s="459"/>
      <c r="V547" s="559">
        <f>SUM(D547:U547)</f>
        <v>1</v>
      </c>
      <c r="W547" s="313">
        <f>$V$492</f>
        <v>831.70000000000073</v>
      </c>
      <c r="X547" s="459"/>
      <c r="Y547" s="459"/>
      <c r="Z547" s="459"/>
      <c r="AA547" s="443"/>
    </row>
    <row r="548" spans="1:27" ht="15.75">
      <c r="A548" s="546" t="s">
        <v>3350</v>
      </c>
      <c r="B548" s="443"/>
      <c r="C548" s="443"/>
      <c r="D548" s="558">
        <v>1</v>
      </c>
      <c r="E548" s="558">
        <v>0</v>
      </c>
      <c r="F548" s="558"/>
      <c r="G548" s="558"/>
      <c r="H548" s="558"/>
      <c r="I548" s="558"/>
      <c r="J548" s="558"/>
      <c r="K548" s="558"/>
      <c r="L548" s="558"/>
      <c r="M548" s="443"/>
      <c r="N548" s="443"/>
      <c r="O548" s="443"/>
      <c r="P548" s="459"/>
      <c r="Q548" s="459"/>
      <c r="R548" s="464"/>
      <c r="S548" s="459"/>
      <c r="T548" s="459"/>
      <c r="U548" s="459"/>
      <c r="V548" s="559">
        <f>SUM(D548:U548)</f>
        <v>1</v>
      </c>
      <c r="W548" s="313">
        <f>$V$491</f>
        <v>819.10000000000036</v>
      </c>
      <c r="X548" s="459"/>
      <c r="Y548" s="459"/>
      <c r="Z548" s="459"/>
      <c r="AA548" s="443"/>
    </row>
    <row r="549" spans="1:27" ht="15.75">
      <c r="A549" s="566" t="s">
        <v>3349</v>
      </c>
      <c r="B549" s="443"/>
      <c r="C549" s="443"/>
      <c r="D549" s="558">
        <v>0</v>
      </c>
      <c r="E549" s="558">
        <v>0</v>
      </c>
      <c r="F549" s="558"/>
      <c r="G549" s="558"/>
      <c r="H549" s="558"/>
      <c r="I549" s="558"/>
      <c r="J549" s="558"/>
      <c r="K549" s="558"/>
      <c r="L549" s="558"/>
      <c r="M549" s="443"/>
      <c r="N549" s="443"/>
      <c r="O549" s="443"/>
      <c r="P549" s="459"/>
      <c r="Q549" s="459"/>
      <c r="R549" s="464"/>
      <c r="S549" s="459"/>
      <c r="T549" s="459"/>
      <c r="U549" s="459"/>
      <c r="V549" s="559">
        <f>SUM(D549:U549)</f>
        <v>0</v>
      </c>
      <c r="W549" s="313">
        <f>$V$488</f>
        <v>506</v>
      </c>
      <c r="X549" s="459"/>
      <c r="Y549" s="459"/>
      <c r="Z549" s="459"/>
      <c r="AA549" s="443"/>
    </row>
    <row r="550" spans="1:27" ht="15.75">
      <c r="A550" s="554"/>
      <c r="B550" s="443"/>
      <c r="C550" s="443"/>
      <c r="D550" s="552"/>
      <c r="E550" s="552"/>
      <c r="F550" s="552"/>
      <c r="G550" s="552"/>
      <c r="H550" s="552"/>
      <c r="I550" s="552"/>
      <c r="J550" s="552"/>
      <c r="K550" s="552"/>
      <c r="L550" s="459"/>
      <c r="M550" s="443"/>
      <c r="N550" s="443"/>
      <c r="O550" s="443"/>
      <c r="P550" s="459"/>
      <c r="Q550" s="459"/>
      <c r="R550" s="464"/>
      <c r="S550" s="459"/>
      <c r="T550" s="459"/>
      <c r="U550" s="459"/>
      <c r="V550" s="553"/>
      <c r="W550" s="443"/>
      <c r="X550" s="459"/>
      <c r="Y550" s="459"/>
      <c r="Z550" s="459"/>
      <c r="AA550" s="443"/>
    </row>
    <row r="551" spans="1:27" ht="15.75">
      <c r="A551" s="554"/>
      <c r="B551" s="443"/>
      <c r="C551" s="443"/>
      <c r="D551" s="552"/>
      <c r="E551" s="552"/>
      <c r="F551" s="552"/>
      <c r="G551" s="552"/>
      <c r="H551" s="552"/>
      <c r="I551" s="552"/>
      <c r="J551" s="552"/>
      <c r="K551" s="552"/>
      <c r="L551" s="459"/>
      <c r="M551" s="443"/>
      <c r="N551" s="443"/>
      <c r="O551" s="443"/>
      <c r="P551" s="459"/>
      <c r="Q551" s="459"/>
      <c r="R551" s="464"/>
      <c r="S551" s="459"/>
      <c r="T551" s="459"/>
      <c r="U551" s="459"/>
      <c r="V551" s="553"/>
      <c r="W551" s="560">
        <f>SUM(W540:W549)</f>
        <v>8516.4500000000025</v>
      </c>
      <c r="X551" s="459"/>
      <c r="Y551" s="459"/>
      <c r="Z551" s="459"/>
      <c r="AA551" s="443"/>
    </row>
    <row r="552" spans="1:27" ht="15.75">
      <c r="A552" s="444"/>
      <c r="B552" s="562"/>
      <c r="C552" s="443"/>
      <c r="D552" s="443"/>
      <c r="E552" s="443"/>
      <c r="F552" s="564"/>
      <c r="G552" s="564"/>
      <c r="H552" s="313"/>
      <c r="I552" s="443"/>
      <c r="J552" s="559"/>
      <c r="K552" s="565"/>
      <c r="L552" s="459"/>
      <c r="M552" s="443"/>
      <c r="N552" s="443"/>
      <c r="O552" s="459"/>
      <c r="P552" s="459"/>
      <c r="Q552" s="459"/>
      <c r="R552" s="459"/>
      <c r="S552" s="459"/>
      <c r="T552" s="459"/>
      <c r="U552" s="459"/>
      <c r="V552" s="459"/>
      <c r="W552" s="459"/>
      <c r="X552" s="459"/>
      <c r="Y552" s="459"/>
      <c r="Z552" s="459"/>
      <c r="AA552" s="443"/>
    </row>
    <row r="553" spans="1:27" ht="21" thickBot="1">
      <c r="A553" s="587" t="s">
        <v>2575</v>
      </c>
      <c r="B553" s="588"/>
      <c r="C553" s="443"/>
      <c r="D553" s="568" t="s">
        <v>2696</v>
      </c>
      <c r="E553" s="568" t="s">
        <v>2697</v>
      </c>
      <c r="F553" s="568" t="s">
        <v>2698</v>
      </c>
      <c r="G553" s="568" t="s">
        <v>2700</v>
      </c>
      <c r="H553" s="568" t="s">
        <v>2699</v>
      </c>
      <c r="I553" s="568" t="s">
        <v>2701</v>
      </c>
      <c r="J553" s="568" t="s">
        <v>2702</v>
      </c>
      <c r="K553" s="568" t="s">
        <v>2703</v>
      </c>
      <c r="L553" s="568" t="s">
        <v>2704</v>
      </c>
      <c r="M553" s="568" t="s">
        <v>2705</v>
      </c>
      <c r="N553" s="568" t="s">
        <v>2706</v>
      </c>
      <c r="O553" s="568" t="s">
        <v>2707</v>
      </c>
      <c r="P553" s="568" t="s">
        <v>2708</v>
      </c>
      <c r="Q553" s="568" t="s">
        <v>2709</v>
      </c>
      <c r="R553" s="568" t="s">
        <v>2606</v>
      </c>
      <c r="S553" s="568" t="s">
        <v>2710</v>
      </c>
      <c r="T553" s="568" t="s">
        <v>2711</v>
      </c>
      <c r="U553" s="568" t="s">
        <v>2598</v>
      </c>
      <c r="V553" s="453" t="s">
        <v>40</v>
      </c>
      <c r="W553" s="443"/>
      <c r="X553" s="459"/>
      <c r="Y553" s="459"/>
      <c r="Z553" s="459"/>
      <c r="AA553" s="443"/>
    </row>
    <row r="554" spans="1:27" ht="16.5" thickBot="1">
      <c r="A554" s="546" t="s">
        <v>1</v>
      </c>
      <c r="B554" s="443"/>
      <c r="C554" s="443"/>
      <c r="D554" s="552">
        <f>'Punten per wedstrijd'!E431</f>
        <v>700</v>
      </c>
      <c r="E554" s="552">
        <f>'Punten per wedstrijd'!E347</f>
        <v>313.60000000000059</v>
      </c>
      <c r="F554" s="552"/>
      <c r="G554" s="552"/>
      <c r="H554" s="552"/>
      <c r="I554" s="552"/>
      <c r="J554" s="552"/>
      <c r="K554" s="552"/>
      <c r="L554" s="552"/>
      <c r="M554" s="552"/>
      <c r="N554" s="552"/>
      <c r="O554" s="552"/>
      <c r="P554" s="552"/>
      <c r="Q554" s="552"/>
      <c r="R554" s="552"/>
      <c r="S554" s="552"/>
      <c r="T554" s="552"/>
      <c r="U554" s="552"/>
      <c r="V554" s="553">
        <f>SUM(D554:U554)</f>
        <v>1013.6000000000006</v>
      </c>
      <c r="W554" s="443"/>
      <c r="X554" s="459"/>
      <c r="Y554" s="459"/>
      <c r="Z554" s="459"/>
      <c r="AA554" s="443"/>
    </row>
    <row r="555" spans="1:27" ht="16.5" thickBot="1">
      <c r="A555" s="546" t="s">
        <v>9</v>
      </c>
      <c r="B555" s="443"/>
      <c r="C555" s="443"/>
      <c r="D555" s="552">
        <f>'Punten per wedstrijd'!E441</f>
        <v>547.15000000000032</v>
      </c>
      <c r="E555" s="552">
        <f>'Punten per wedstrijd'!E357</f>
        <v>189.40000000000077</v>
      </c>
      <c r="F555" s="552"/>
      <c r="G555" s="552"/>
      <c r="H555" s="552"/>
      <c r="I555" s="552"/>
      <c r="J555" s="552"/>
      <c r="K555" s="552"/>
      <c r="L555" s="552"/>
      <c r="M555" s="552"/>
      <c r="N555" s="552"/>
      <c r="O555" s="552"/>
      <c r="P555" s="552"/>
      <c r="Q555" s="552"/>
      <c r="R555" s="552"/>
      <c r="S555" s="552"/>
      <c r="T555" s="552"/>
      <c r="U555" s="552"/>
      <c r="V555" s="553">
        <f t="shared" ref="V555:V563" si="7">SUM(D555:U555)</f>
        <v>736.55000000000109</v>
      </c>
      <c r="W555" s="443"/>
      <c r="X555" s="459"/>
      <c r="Y555" s="459"/>
      <c r="Z555" s="459"/>
    </row>
    <row r="556" spans="1:27" ht="16.5" thickBot="1">
      <c r="A556" s="546" t="s">
        <v>11</v>
      </c>
      <c r="B556" s="443"/>
      <c r="C556" s="443"/>
      <c r="D556" s="552">
        <f>'Punten per wedstrijd'!E443</f>
        <v>696.30000000000041</v>
      </c>
      <c r="E556" s="552">
        <f>'Punten per wedstrijd'!E359</f>
        <v>185.10000000000014</v>
      </c>
      <c r="F556" s="552"/>
      <c r="G556" s="552"/>
      <c r="H556" s="552"/>
      <c r="I556" s="552"/>
      <c r="J556" s="552"/>
      <c r="K556" s="552"/>
      <c r="L556" s="552"/>
      <c r="M556" s="552"/>
      <c r="N556" s="552"/>
      <c r="O556" s="552"/>
      <c r="P556" s="552"/>
      <c r="Q556" s="552"/>
      <c r="R556" s="552"/>
      <c r="S556" s="552"/>
      <c r="T556" s="552"/>
      <c r="U556" s="552"/>
      <c r="V556" s="553">
        <f t="shared" si="7"/>
        <v>881.40000000000055</v>
      </c>
      <c r="W556" s="443"/>
      <c r="X556" s="459"/>
      <c r="Y556" s="459"/>
      <c r="Z556" s="459"/>
    </row>
    <row r="557" spans="1:27" ht="16.5" thickBot="1">
      <c r="A557" s="546" t="s">
        <v>162</v>
      </c>
      <c r="B557" s="443"/>
      <c r="C557" s="443"/>
      <c r="D557" s="552">
        <f>'Punten per wedstrijd'!E455</f>
        <v>734.90000000000032</v>
      </c>
      <c r="E557" s="552">
        <f>'Punten per wedstrijd'!E371</f>
        <v>193.40000000000009</v>
      </c>
      <c r="F557" s="552"/>
      <c r="G557" s="552"/>
      <c r="H557" s="552"/>
      <c r="I557" s="552"/>
      <c r="J557" s="552"/>
      <c r="K557" s="552"/>
      <c r="L557" s="552"/>
      <c r="M557" s="552"/>
      <c r="N557" s="552"/>
      <c r="O557" s="552"/>
      <c r="P557" s="552"/>
      <c r="Q557" s="552"/>
      <c r="R557" s="552"/>
      <c r="S557" s="552"/>
      <c r="T557" s="552"/>
      <c r="U557" s="552"/>
      <c r="V557" s="553">
        <f t="shared" si="7"/>
        <v>928.30000000000041</v>
      </c>
      <c r="W557" s="443"/>
      <c r="X557" s="459"/>
      <c r="Y557" s="459"/>
      <c r="Z557" s="459"/>
    </row>
    <row r="558" spans="1:27" ht="16.5" thickBot="1">
      <c r="A558" s="546" t="s">
        <v>1841</v>
      </c>
      <c r="B558" s="443"/>
      <c r="C558" s="443"/>
      <c r="D558" s="552">
        <f>'Punten per wedstrijd'!E464</f>
        <v>672.10000000000048</v>
      </c>
      <c r="E558" s="552">
        <f>'Punten per wedstrijd'!E380</f>
        <v>43.150000000000318</v>
      </c>
      <c r="F558" s="552"/>
      <c r="G558" s="552"/>
      <c r="H558" s="552"/>
      <c r="I558" s="552"/>
      <c r="J558" s="552"/>
      <c r="K558" s="552"/>
      <c r="L558" s="552"/>
      <c r="M558" s="552"/>
      <c r="N558" s="552"/>
      <c r="O558" s="552"/>
      <c r="P558" s="552"/>
      <c r="Q558" s="552"/>
      <c r="R558" s="552"/>
      <c r="S558" s="552"/>
      <c r="T558" s="552"/>
      <c r="U558" s="552"/>
      <c r="V558" s="553">
        <f t="shared" si="7"/>
        <v>715.2500000000008</v>
      </c>
      <c r="W558" s="443"/>
      <c r="X558" s="459"/>
      <c r="Y558" s="459"/>
      <c r="Z558" s="459"/>
    </row>
    <row r="559" spans="1:27" ht="16.5" thickBot="1">
      <c r="A559" s="546" t="s">
        <v>835</v>
      </c>
      <c r="B559" s="443"/>
      <c r="C559" s="443"/>
      <c r="D559" s="552">
        <f>'Punten per wedstrijd'!E465</f>
        <v>524.40000000000009</v>
      </c>
      <c r="E559" s="552">
        <f>'Punten per wedstrijd'!E381</f>
        <v>338</v>
      </c>
      <c r="F559" s="552"/>
      <c r="G559" s="552"/>
      <c r="H559" s="552"/>
      <c r="I559" s="552"/>
      <c r="J559" s="552"/>
      <c r="K559" s="552"/>
      <c r="L559" s="552"/>
      <c r="M559" s="552"/>
      <c r="N559" s="552"/>
      <c r="O559" s="552"/>
      <c r="P559" s="552"/>
      <c r="Q559" s="552"/>
      <c r="R559" s="552"/>
      <c r="S559" s="552"/>
      <c r="T559" s="552"/>
      <c r="U559" s="552"/>
      <c r="V559" s="553">
        <f t="shared" si="7"/>
        <v>862.40000000000009</v>
      </c>
      <c r="W559" s="443"/>
      <c r="X559" s="459"/>
      <c r="Y559" s="459"/>
      <c r="Z559" s="459"/>
    </row>
    <row r="560" spans="1:27" ht="16.5" thickBot="1">
      <c r="A560" s="546" t="s">
        <v>819</v>
      </c>
      <c r="B560" s="443"/>
      <c r="C560" s="443"/>
      <c r="D560" s="552">
        <f>'Punten per wedstrijd'!E473</f>
        <v>594.04999999999973</v>
      </c>
      <c r="E560" s="552">
        <f>'Punten per wedstrijd'!E389</f>
        <v>328</v>
      </c>
      <c r="F560" s="552"/>
      <c r="G560" s="552"/>
      <c r="H560" s="552"/>
      <c r="I560" s="552"/>
      <c r="J560" s="552"/>
      <c r="K560" s="552"/>
      <c r="L560" s="552"/>
      <c r="M560" s="552"/>
      <c r="N560" s="552"/>
      <c r="O560" s="552"/>
      <c r="P560" s="552"/>
      <c r="Q560" s="552"/>
      <c r="R560" s="552"/>
      <c r="S560" s="552"/>
      <c r="T560" s="552"/>
      <c r="U560" s="552"/>
      <c r="V560" s="553">
        <f t="shared" si="7"/>
        <v>922.04999999999973</v>
      </c>
      <c r="W560" s="443"/>
      <c r="X560" s="459"/>
      <c r="Y560" s="459"/>
      <c r="Z560" s="459"/>
    </row>
    <row r="561" spans="1:26" ht="16.5" thickBot="1">
      <c r="A561" s="546" t="s">
        <v>863</v>
      </c>
      <c r="B561" s="443"/>
      <c r="C561" s="443"/>
      <c r="D561" s="552">
        <f>'Punten per wedstrijd'!E491</f>
        <v>614.80000000000007</v>
      </c>
      <c r="E561" s="552">
        <f>'Punten per wedstrijd'!E407</f>
        <v>306.80000000000018</v>
      </c>
      <c r="F561" s="552"/>
      <c r="G561" s="552"/>
      <c r="H561" s="552"/>
      <c r="I561" s="552"/>
      <c r="J561" s="552"/>
      <c r="K561" s="552"/>
      <c r="L561" s="552"/>
      <c r="M561" s="552"/>
      <c r="N561" s="552"/>
      <c r="O561" s="552"/>
      <c r="P561" s="552"/>
      <c r="Q561" s="552"/>
      <c r="R561" s="552"/>
      <c r="S561" s="552"/>
      <c r="T561" s="552"/>
      <c r="U561" s="552"/>
      <c r="V561" s="553">
        <f t="shared" si="7"/>
        <v>921.60000000000025</v>
      </c>
      <c r="W561" s="443"/>
      <c r="X561" s="459"/>
      <c r="Y561" s="459"/>
      <c r="Z561" s="459"/>
    </row>
    <row r="562" spans="1:26" ht="15.75">
      <c r="A562" s="546" t="s">
        <v>144</v>
      </c>
      <c r="B562" s="443"/>
      <c r="C562" s="443"/>
      <c r="D562" s="552">
        <f>'Punten per wedstrijd'!E500</f>
        <v>517.24999999999977</v>
      </c>
      <c r="E562" s="552">
        <f>'Punten per wedstrijd'!E416</f>
        <v>159.40000000000032</v>
      </c>
      <c r="F562" s="552"/>
      <c r="G562" s="552"/>
      <c r="H562" s="552"/>
      <c r="I562" s="552"/>
      <c r="J562" s="552"/>
      <c r="K562" s="552"/>
      <c r="L562" s="552"/>
      <c r="M562" s="552"/>
      <c r="N562" s="552"/>
      <c r="O562" s="552"/>
      <c r="P562" s="552"/>
      <c r="Q562" s="552"/>
      <c r="R562" s="552"/>
      <c r="S562" s="552"/>
      <c r="T562" s="552"/>
      <c r="U562" s="552"/>
      <c r="V562" s="553">
        <f t="shared" si="7"/>
        <v>676.65000000000009</v>
      </c>
      <c r="W562" s="443"/>
      <c r="X562" s="459"/>
      <c r="Y562" s="459"/>
      <c r="Z562" s="459"/>
    </row>
    <row r="563" spans="1:26" ht="15.75">
      <c r="A563" s="566" t="s">
        <v>826</v>
      </c>
      <c r="B563" s="443"/>
      <c r="C563" s="443"/>
      <c r="D563" s="552">
        <f>'Punten per wedstrijd'!E503</f>
        <v>596.60000000000048</v>
      </c>
      <c r="E563" s="552">
        <f>'Punten per wedstrijd'!E419</f>
        <v>313.50000000000023</v>
      </c>
      <c r="F563" s="552"/>
      <c r="G563" s="552"/>
      <c r="H563" s="552"/>
      <c r="I563" s="552"/>
      <c r="J563" s="552"/>
      <c r="K563" s="552"/>
      <c r="L563" s="552"/>
      <c r="M563" s="552"/>
      <c r="N563" s="552"/>
      <c r="O563" s="552"/>
      <c r="P563" s="552"/>
      <c r="Q563" s="552"/>
      <c r="R563" s="552"/>
      <c r="S563" s="552"/>
      <c r="T563" s="552"/>
      <c r="U563" s="552"/>
      <c r="V563" s="553">
        <f t="shared" si="7"/>
        <v>910.1000000000007</v>
      </c>
      <c r="W563" s="443"/>
      <c r="X563" s="459"/>
      <c r="Y563" s="459"/>
      <c r="Z563" s="459"/>
    </row>
    <row r="564" spans="1:26" ht="15.75">
      <c r="A564" s="566"/>
      <c r="B564" s="443"/>
      <c r="C564" s="443"/>
      <c r="D564" s="552"/>
      <c r="E564" s="552"/>
      <c r="F564" s="552"/>
      <c r="G564" s="552"/>
      <c r="H564" s="552"/>
      <c r="I564" s="552"/>
      <c r="J564" s="552"/>
      <c r="K564" s="552"/>
      <c r="L564" s="552"/>
      <c r="M564" s="552"/>
      <c r="N564" s="552"/>
      <c r="O564" s="552"/>
      <c r="P564" s="552"/>
      <c r="Q564" s="552"/>
      <c r="R564" s="552"/>
      <c r="S564" s="552"/>
      <c r="T564" s="552"/>
      <c r="U564" s="552"/>
      <c r="V564" s="553"/>
      <c r="W564" s="443"/>
      <c r="X564" s="459"/>
      <c r="Y564" s="459"/>
      <c r="Z564" s="459"/>
    </row>
    <row r="565" spans="1:26" ht="15.75">
      <c r="A565" s="554"/>
      <c r="B565" s="443"/>
      <c r="C565" s="443"/>
      <c r="D565" s="552"/>
      <c r="E565" s="552"/>
      <c r="F565" s="552"/>
      <c r="G565" s="552"/>
      <c r="H565" s="552"/>
      <c r="I565" s="552"/>
      <c r="J565" s="552"/>
      <c r="K565" s="552"/>
      <c r="L565" s="459"/>
      <c r="M565" s="553"/>
      <c r="N565" s="443"/>
      <c r="O565" s="459"/>
      <c r="P565" s="459"/>
      <c r="Q565" s="459"/>
      <c r="R565" s="464"/>
      <c r="S565" s="459"/>
      <c r="T565" s="459"/>
      <c r="U565" s="459"/>
      <c r="V565" s="459"/>
      <c r="W565" s="459"/>
      <c r="X565" s="459"/>
      <c r="Y565" s="459"/>
      <c r="Z565" s="459"/>
    </row>
    <row r="566" spans="1:26" ht="15.75">
      <c r="A566" s="580" t="s">
        <v>936</v>
      </c>
      <c r="B566" s="581"/>
      <c r="C566" s="581"/>
      <c r="D566" s="576"/>
      <c r="E566" s="576"/>
      <c r="F566" s="576"/>
      <c r="G566" s="577" t="s">
        <v>150</v>
      </c>
      <c r="H566" s="581"/>
      <c r="I566" s="580" t="s">
        <v>2712</v>
      </c>
      <c r="J566" s="576"/>
      <c r="K566" s="578"/>
      <c r="L566" s="579"/>
      <c r="M566" s="578"/>
      <c r="N566" s="578"/>
      <c r="O566" s="577" t="s">
        <v>150</v>
      </c>
      <c r="P566" s="581"/>
      <c r="Q566" s="582" t="s">
        <v>190</v>
      </c>
      <c r="R566" s="578"/>
      <c r="S566" s="578"/>
      <c r="T566" s="578"/>
      <c r="U566" s="578"/>
      <c r="V566" s="578"/>
      <c r="W566" s="577" t="s">
        <v>150</v>
      </c>
      <c r="X566" s="443"/>
      <c r="Y566" s="443"/>
      <c r="Z566" s="443"/>
    </row>
    <row r="567" spans="1:26" ht="15.75">
      <c r="A567" s="585" t="s">
        <v>3457</v>
      </c>
      <c r="B567" s="581"/>
      <c r="C567" s="581"/>
      <c r="D567" s="576"/>
      <c r="E567" s="571">
        <f>D554*1.2</f>
        <v>840</v>
      </c>
      <c r="F567" s="571">
        <f>D561</f>
        <v>614.80000000000007</v>
      </c>
      <c r="G567" s="573" t="s">
        <v>3912</v>
      </c>
      <c r="H567" s="581"/>
      <c r="I567" s="585" t="s">
        <v>3469</v>
      </c>
      <c r="J567" s="576"/>
      <c r="K567" s="578"/>
      <c r="L567" s="579"/>
      <c r="M567" s="571">
        <f>E556*1.2</f>
        <v>222.12000000000015</v>
      </c>
      <c r="N567" s="571">
        <f>E554</f>
        <v>313.60000000000059</v>
      </c>
      <c r="O567" s="574" t="s">
        <v>3910</v>
      </c>
      <c r="P567" s="581"/>
      <c r="Q567" s="585" t="s">
        <v>3473</v>
      </c>
      <c r="R567" s="578"/>
      <c r="S567" s="578"/>
      <c r="T567" s="578"/>
      <c r="U567" s="571"/>
      <c r="V567" s="571"/>
      <c r="W567" s="574"/>
      <c r="X567" s="443"/>
      <c r="Y567" s="443"/>
      <c r="Z567" s="443"/>
    </row>
    <row r="568" spans="1:26" ht="15.75">
      <c r="A568" s="585" t="s">
        <v>3458</v>
      </c>
      <c r="B568" s="581"/>
      <c r="C568" s="581"/>
      <c r="D568" s="576"/>
      <c r="E568" s="571">
        <f>D555*1.2</f>
        <v>656.58000000000038</v>
      </c>
      <c r="F568" s="571">
        <f>D556</f>
        <v>696.30000000000041</v>
      </c>
      <c r="G568" s="573" t="s">
        <v>3911</v>
      </c>
      <c r="H568" s="581"/>
      <c r="I568" s="585" t="s">
        <v>3470</v>
      </c>
      <c r="J568" s="576"/>
      <c r="K568" s="578"/>
      <c r="L568" s="579"/>
      <c r="M568" s="571">
        <f>E559*1.2</f>
        <v>405.59999999999997</v>
      </c>
      <c r="N568" s="571">
        <f>E563</f>
        <v>313.50000000000023</v>
      </c>
      <c r="O568" s="573" t="s">
        <v>3912</v>
      </c>
      <c r="P568" s="581"/>
      <c r="Q568" s="585" t="s">
        <v>3474</v>
      </c>
      <c r="R568" s="578"/>
      <c r="S568" s="578"/>
      <c r="T568" s="578"/>
      <c r="U568" s="571"/>
      <c r="V568" s="571"/>
      <c r="W568" s="573"/>
      <c r="X568" s="443"/>
      <c r="Y568" s="443"/>
      <c r="Z568" s="443"/>
    </row>
    <row r="569" spans="1:26" ht="15.75">
      <c r="A569" s="585" t="s">
        <v>3459</v>
      </c>
      <c r="B569" s="581"/>
      <c r="C569" s="581"/>
      <c r="D569" s="576"/>
      <c r="E569" s="571">
        <f>D557*1.2</f>
        <v>881.88000000000034</v>
      </c>
      <c r="F569" s="571">
        <f>D560</f>
        <v>594.04999999999973</v>
      </c>
      <c r="G569" s="573" t="s">
        <v>3912</v>
      </c>
      <c r="H569" s="581"/>
      <c r="I569" s="585" t="s">
        <v>3471</v>
      </c>
      <c r="J569" s="576"/>
      <c r="K569" s="578"/>
      <c r="L569" s="579"/>
      <c r="M569" s="571">
        <f>E560*1.2</f>
        <v>393.59999999999997</v>
      </c>
      <c r="N569" s="571">
        <f>E558</f>
        <v>43.150000000000318</v>
      </c>
      <c r="O569" s="574" t="s">
        <v>3912</v>
      </c>
      <c r="P569" s="581"/>
      <c r="Q569" s="585" t="s">
        <v>3475</v>
      </c>
      <c r="R569" s="578"/>
      <c r="S569" s="578"/>
      <c r="T569" s="578"/>
      <c r="U569" s="571"/>
      <c r="V569" s="571"/>
      <c r="W569" s="573"/>
      <c r="X569" s="443"/>
      <c r="Y569" s="443"/>
      <c r="Z569" s="443"/>
    </row>
    <row r="570" spans="1:26" ht="15.75">
      <c r="A570" s="585" t="s">
        <v>3460</v>
      </c>
      <c r="B570" s="581"/>
      <c r="C570" s="581"/>
      <c r="D570" s="576"/>
      <c r="E570" s="571">
        <f>D558*1.2</f>
        <v>806.52000000000055</v>
      </c>
      <c r="F570" s="571">
        <f>D559</f>
        <v>524.40000000000009</v>
      </c>
      <c r="G570" s="573" t="s">
        <v>3912</v>
      </c>
      <c r="H570" s="581"/>
      <c r="I570" s="585" t="s">
        <v>3472</v>
      </c>
      <c r="J570" s="576"/>
      <c r="K570" s="578"/>
      <c r="L570" s="579"/>
      <c r="M570" s="571">
        <f>E561*1.2</f>
        <v>368.1600000000002</v>
      </c>
      <c r="N570" s="571">
        <f>E557</f>
        <v>193.40000000000009</v>
      </c>
      <c r="O570" s="574" t="s">
        <v>3912</v>
      </c>
      <c r="P570" s="581"/>
      <c r="Q570" s="585" t="s">
        <v>3476</v>
      </c>
      <c r="R570" s="578"/>
      <c r="S570" s="578"/>
      <c r="T570" s="578"/>
      <c r="U570" s="571"/>
      <c r="V570" s="571"/>
      <c r="W570" s="574"/>
      <c r="X570" s="443"/>
      <c r="Y570" s="443"/>
      <c r="Z570" s="443"/>
    </row>
    <row r="571" spans="1:26" ht="15.75">
      <c r="A571" s="585" t="s">
        <v>3461</v>
      </c>
      <c r="B571" s="581"/>
      <c r="C571" s="581"/>
      <c r="D571" s="576"/>
      <c r="E571" s="571">
        <f>D563*1.2</f>
        <v>715.92000000000053</v>
      </c>
      <c r="F571" s="571">
        <f>D562</f>
        <v>517.24999999999977</v>
      </c>
      <c r="G571" s="573" t="s">
        <v>3912</v>
      </c>
      <c r="H571" s="581"/>
      <c r="I571" s="585" t="s">
        <v>3517</v>
      </c>
      <c r="J571" s="576"/>
      <c r="K571" s="578"/>
      <c r="L571" s="579"/>
      <c r="M571" s="571">
        <f>E562*1.2</f>
        <v>191.28000000000037</v>
      </c>
      <c r="N571" s="571">
        <f>E555</f>
        <v>189.40000000000077</v>
      </c>
      <c r="O571" s="573" t="s">
        <v>3909</v>
      </c>
      <c r="P571" s="581"/>
      <c r="Q571" s="585" t="s">
        <v>3477</v>
      </c>
      <c r="R571" s="578"/>
      <c r="S571" s="578"/>
      <c r="T571" s="578"/>
      <c r="U571" s="571"/>
      <c r="V571" s="571"/>
      <c r="W571" s="574"/>
      <c r="X571" s="443"/>
      <c r="Y571" s="443"/>
      <c r="Z571" s="443"/>
    </row>
    <row r="572" spans="1:26" ht="15.75">
      <c r="A572" s="584"/>
      <c r="B572" s="581"/>
      <c r="C572" s="581"/>
      <c r="D572" s="576"/>
      <c r="E572" s="571"/>
      <c r="F572" s="571"/>
      <c r="G572" s="573"/>
      <c r="H572" s="581"/>
      <c r="I572" s="581"/>
      <c r="J572" s="576"/>
      <c r="K572" s="578"/>
      <c r="L572" s="579"/>
      <c r="M572" s="574"/>
      <c r="N572" s="574"/>
      <c r="O572" s="574"/>
      <c r="P572" s="581"/>
      <c r="Q572" s="576"/>
      <c r="R572" s="578"/>
      <c r="S572" s="578"/>
      <c r="T572" s="578"/>
      <c r="U572" s="574"/>
      <c r="V572" s="574"/>
      <c r="W572" s="574"/>
      <c r="X572" s="443"/>
      <c r="Y572" s="443"/>
      <c r="Z572" s="443"/>
    </row>
    <row r="573" spans="1:26" ht="15.75">
      <c r="A573" s="580" t="s">
        <v>175</v>
      </c>
      <c r="B573" s="581"/>
      <c r="C573" s="581"/>
      <c r="D573" s="576"/>
      <c r="E573" s="571"/>
      <c r="F573" s="571"/>
      <c r="G573" s="572" t="s">
        <v>150</v>
      </c>
      <c r="H573" s="581"/>
      <c r="I573" s="580" t="s">
        <v>191</v>
      </c>
      <c r="J573" s="576"/>
      <c r="K573" s="578"/>
      <c r="L573" s="579"/>
      <c r="M573" s="574"/>
      <c r="N573" s="574"/>
      <c r="O573" s="572" t="s">
        <v>150</v>
      </c>
      <c r="P573" s="581"/>
      <c r="Q573" s="582" t="s">
        <v>192</v>
      </c>
      <c r="R573" s="578"/>
      <c r="S573" s="578"/>
      <c r="T573" s="578"/>
      <c r="U573" s="574"/>
      <c r="V573" s="574"/>
      <c r="W573" s="572" t="s">
        <v>150</v>
      </c>
      <c r="X573" s="443"/>
      <c r="Y573" s="443"/>
      <c r="Z573" s="443"/>
    </row>
    <row r="574" spans="1:26" ht="15.75">
      <c r="A574" s="585" t="s">
        <v>3478</v>
      </c>
      <c r="B574" s="581"/>
      <c r="C574" s="581"/>
      <c r="D574" s="576"/>
      <c r="E574" s="571"/>
      <c r="F574" s="571"/>
      <c r="G574" s="573"/>
      <c r="H574" s="581"/>
      <c r="I574" s="585" t="s">
        <v>3483</v>
      </c>
      <c r="J574" s="576"/>
      <c r="K574" s="578"/>
      <c r="L574" s="579"/>
      <c r="M574" s="571"/>
      <c r="N574" s="571"/>
      <c r="O574" s="574"/>
      <c r="P574" s="581"/>
      <c r="Q574" s="585" t="s">
        <v>3488</v>
      </c>
      <c r="R574" s="578"/>
      <c r="S574" s="578"/>
      <c r="T574" s="578"/>
      <c r="U574" s="571"/>
      <c r="V574" s="571"/>
      <c r="W574" s="573"/>
      <c r="X574" s="443"/>
      <c r="Y574" s="443"/>
      <c r="Z574" s="443"/>
    </row>
    <row r="575" spans="1:26" ht="15.75">
      <c r="A575" s="585" t="s">
        <v>3479</v>
      </c>
      <c r="B575" s="581"/>
      <c r="C575" s="581"/>
      <c r="D575" s="576"/>
      <c r="E575" s="571"/>
      <c r="F575" s="571"/>
      <c r="G575" s="573"/>
      <c r="H575" s="581"/>
      <c r="I575" s="585" t="s">
        <v>3484</v>
      </c>
      <c r="J575" s="576"/>
      <c r="K575" s="578"/>
      <c r="L575" s="579"/>
      <c r="M575" s="571"/>
      <c r="N575" s="571"/>
      <c r="O575" s="573"/>
      <c r="P575" s="581"/>
      <c r="Q575" s="585" t="s">
        <v>3489</v>
      </c>
      <c r="R575" s="578"/>
      <c r="S575" s="578"/>
      <c r="T575" s="578"/>
      <c r="U575" s="571"/>
      <c r="V575" s="571"/>
      <c r="W575" s="573"/>
      <c r="X575" s="443"/>
      <c r="Y575" s="443"/>
      <c r="Z575" s="443"/>
    </row>
    <row r="576" spans="1:26" ht="15.75">
      <c r="A576" s="585" t="s">
        <v>3480</v>
      </c>
      <c r="B576" s="581"/>
      <c r="C576" s="581"/>
      <c r="D576" s="576"/>
      <c r="E576" s="571"/>
      <c r="F576" s="571"/>
      <c r="G576" s="573"/>
      <c r="H576" s="581"/>
      <c r="I576" s="585" t="s">
        <v>3485</v>
      </c>
      <c r="J576" s="576"/>
      <c r="K576" s="578"/>
      <c r="L576" s="579"/>
      <c r="M576" s="571"/>
      <c r="N576" s="571"/>
      <c r="O576" s="573"/>
      <c r="P576" s="581"/>
      <c r="Q576" s="585" t="s">
        <v>3490</v>
      </c>
      <c r="R576" s="578"/>
      <c r="S576" s="578"/>
      <c r="T576" s="578"/>
      <c r="U576" s="571"/>
      <c r="V576" s="571"/>
      <c r="W576" s="573"/>
      <c r="X576" s="443"/>
      <c r="Y576" s="443"/>
      <c r="Z576" s="443"/>
    </row>
    <row r="577" spans="1:26" ht="15.75">
      <c r="A577" s="585" t="s">
        <v>3481</v>
      </c>
      <c r="B577" s="581"/>
      <c r="C577" s="581"/>
      <c r="D577" s="576"/>
      <c r="E577" s="571"/>
      <c r="F577" s="571"/>
      <c r="G577" s="573"/>
      <c r="H577" s="581"/>
      <c r="I577" s="585" t="s">
        <v>3486</v>
      </c>
      <c r="J577" s="576"/>
      <c r="K577" s="578"/>
      <c r="L577" s="579"/>
      <c r="M577" s="571"/>
      <c r="N577" s="571"/>
      <c r="O577" s="573"/>
      <c r="P577" s="581"/>
      <c r="Q577" s="585" t="s">
        <v>3491</v>
      </c>
      <c r="R577" s="578"/>
      <c r="S577" s="578"/>
      <c r="T577" s="578"/>
      <c r="U577" s="571"/>
      <c r="V577" s="571"/>
      <c r="W577" s="573"/>
      <c r="X577" s="443"/>
      <c r="Y577" s="443"/>
      <c r="Z577" s="443"/>
    </row>
    <row r="578" spans="1:26" ht="15.75">
      <c r="A578" s="585" t="s">
        <v>3482</v>
      </c>
      <c r="B578" s="581"/>
      <c r="C578" s="581"/>
      <c r="D578" s="576"/>
      <c r="E578" s="571"/>
      <c r="F578" s="571"/>
      <c r="G578" s="574"/>
      <c r="H578" s="581"/>
      <c r="I578" s="585" t="s">
        <v>3487</v>
      </c>
      <c r="J578" s="576"/>
      <c r="K578" s="578"/>
      <c r="L578" s="579"/>
      <c r="M578" s="571"/>
      <c r="N578" s="571"/>
      <c r="O578" s="574"/>
      <c r="P578" s="581"/>
      <c r="Q578" s="585" t="s">
        <v>3492</v>
      </c>
      <c r="R578" s="578"/>
      <c r="S578" s="578"/>
      <c r="T578" s="578"/>
      <c r="U578" s="571"/>
      <c r="V578" s="571"/>
      <c r="W578" s="574"/>
      <c r="X578" s="443"/>
      <c r="Y578" s="443"/>
      <c r="Z578" s="443"/>
    </row>
    <row r="579" spans="1:26" ht="15.75">
      <c r="A579" s="584"/>
      <c r="B579" s="581"/>
      <c r="C579" s="581"/>
      <c r="D579" s="576"/>
      <c r="E579" s="571"/>
      <c r="F579" s="571"/>
      <c r="G579" s="571"/>
      <c r="H579" s="581"/>
      <c r="I579" s="576"/>
      <c r="J579" s="576"/>
      <c r="K579" s="578"/>
      <c r="L579" s="579"/>
      <c r="M579" s="574"/>
      <c r="N579" s="574"/>
      <c r="O579" s="574"/>
      <c r="P579" s="581"/>
      <c r="Q579" s="578"/>
      <c r="R579" s="578"/>
      <c r="S579" s="578"/>
      <c r="T579" s="578"/>
      <c r="U579" s="574"/>
      <c r="V579" s="574"/>
      <c r="W579" s="574"/>
      <c r="X579" s="443"/>
      <c r="Y579" s="443"/>
      <c r="Z579" s="443"/>
    </row>
    <row r="580" spans="1:26" ht="15.75">
      <c r="A580" s="580" t="s">
        <v>2713</v>
      </c>
      <c r="B580" s="581"/>
      <c r="C580" s="581"/>
      <c r="D580" s="576"/>
      <c r="E580" s="571"/>
      <c r="F580" s="571"/>
      <c r="G580" s="572" t="s">
        <v>150</v>
      </c>
      <c r="H580" s="581"/>
      <c r="I580" s="580" t="s">
        <v>2714</v>
      </c>
      <c r="J580" s="576"/>
      <c r="K580" s="578"/>
      <c r="L580" s="579"/>
      <c r="M580" s="574"/>
      <c r="N580" s="574"/>
      <c r="O580" s="572" t="s">
        <v>150</v>
      </c>
      <c r="P580" s="581"/>
      <c r="Q580" s="582" t="s">
        <v>2704</v>
      </c>
      <c r="R580" s="578"/>
      <c r="S580" s="578"/>
      <c r="T580" s="578"/>
      <c r="U580" s="574"/>
      <c r="V580" s="574"/>
      <c r="W580" s="572" t="s">
        <v>150</v>
      </c>
      <c r="X580" s="443"/>
      <c r="Y580" s="443"/>
      <c r="Z580" s="443"/>
    </row>
    <row r="581" spans="1:26" ht="15.75">
      <c r="A581" s="585" t="s">
        <v>3493</v>
      </c>
      <c r="B581" s="581"/>
      <c r="C581" s="581"/>
      <c r="D581" s="576"/>
      <c r="E581" s="571"/>
      <c r="F581" s="571"/>
      <c r="G581" s="573"/>
      <c r="H581" s="581"/>
      <c r="I581" s="585" t="s">
        <v>3498</v>
      </c>
      <c r="J581" s="576"/>
      <c r="K581" s="578"/>
      <c r="L581" s="579"/>
      <c r="M581" s="571"/>
      <c r="N581" s="571"/>
      <c r="O581" s="574"/>
      <c r="P581" s="581"/>
      <c r="Q581" s="585" t="s">
        <v>3503</v>
      </c>
      <c r="R581" s="578"/>
      <c r="S581" s="578"/>
      <c r="T581" s="578"/>
      <c r="U581" s="571"/>
      <c r="V581" s="571"/>
      <c r="W581" s="574"/>
      <c r="X581" s="443"/>
      <c r="Y581" s="443"/>
      <c r="Z581" s="443"/>
    </row>
    <row r="582" spans="1:26" ht="15.75">
      <c r="A582" s="585" t="s">
        <v>3494</v>
      </c>
      <c r="B582" s="581"/>
      <c r="C582" s="581"/>
      <c r="D582" s="576"/>
      <c r="E582" s="571"/>
      <c r="F582" s="571"/>
      <c r="G582" s="573"/>
      <c r="H582" s="581"/>
      <c r="I582" s="585" t="s">
        <v>3499</v>
      </c>
      <c r="J582" s="576"/>
      <c r="K582" s="578"/>
      <c r="L582" s="579"/>
      <c r="M582" s="571"/>
      <c r="N582" s="571"/>
      <c r="O582" s="574"/>
      <c r="P582" s="581"/>
      <c r="Q582" s="585" t="s">
        <v>3504</v>
      </c>
      <c r="R582" s="578"/>
      <c r="S582" s="578"/>
      <c r="T582" s="578"/>
      <c r="U582" s="571"/>
      <c r="V582" s="571"/>
      <c r="W582" s="574"/>
      <c r="X582" s="443"/>
      <c r="Y582" s="443"/>
      <c r="Z582" s="443"/>
    </row>
    <row r="583" spans="1:26" ht="15.75">
      <c r="A583" s="585" t="s">
        <v>3495</v>
      </c>
      <c r="B583" s="581"/>
      <c r="C583" s="581"/>
      <c r="D583" s="576"/>
      <c r="E583" s="571"/>
      <c r="F583" s="571"/>
      <c r="G583" s="573"/>
      <c r="H583" s="581"/>
      <c r="I583" s="585" t="s">
        <v>3500</v>
      </c>
      <c r="J583" s="576"/>
      <c r="K583" s="578"/>
      <c r="L583" s="579"/>
      <c r="M583" s="571"/>
      <c r="N583" s="571"/>
      <c r="O583" s="574"/>
      <c r="P583" s="581"/>
      <c r="Q583" s="585" t="s">
        <v>3505</v>
      </c>
      <c r="R583" s="578"/>
      <c r="S583" s="578"/>
      <c r="T583" s="578"/>
      <c r="U583" s="571"/>
      <c r="V583" s="571"/>
      <c r="W583" s="573"/>
      <c r="X583" s="443"/>
      <c r="Y583" s="443"/>
      <c r="Z583" s="443"/>
    </row>
    <row r="584" spans="1:26" ht="15.75">
      <c r="A584" s="585" t="s">
        <v>3496</v>
      </c>
      <c r="B584" s="581"/>
      <c r="C584" s="581"/>
      <c r="D584" s="576"/>
      <c r="E584" s="571"/>
      <c r="F584" s="571"/>
      <c r="G584" s="573"/>
      <c r="H584" s="581"/>
      <c r="I584" s="585" t="s">
        <v>3501</v>
      </c>
      <c r="J584" s="576"/>
      <c r="K584" s="578"/>
      <c r="L584" s="579"/>
      <c r="M584" s="571"/>
      <c r="N584" s="571"/>
      <c r="O584" s="573"/>
      <c r="P584" s="581"/>
      <c r="Q584" s="585" t="s">
        <v>3506</v>
      </c>
      <c r="R584" s="578"/>
      <c r="S584" s="578"/>
      <c r="T584" s="578"/>
      <c r="U584" s="571"/>
      <c r="V584" s="571"/>
      <c r="W584" s="574"/>
      <c r="X584" s="443"/>
      <c r="Y584" s="443"/>
      <c r="Z584" s="443"/>
    </row>
    <row r="585" spans="1:26" ht="15.75">
      <c r="A585" s="585" t="s">
        <v>3497</v>
      </c>
      <c r="B585" s="581"/>
      <c r="C585" s="581"/>
      <c r="D585" s="576"/>
      <c r="E585" s="571"/>
      <c r="F585" s="571"/>
      <c r="G585" s="574"/>
      <c r="H585" s="576"/>
      <c r="I585" s="585" t="s">
        <v>3502</v>
      </c>
      <c r="J585" s="576"/>
      <c r="K585" s="578"/>
      <c r="L585" s="579"/>
      <c r="M585" s="571"/>
      <c r="N585" s="571"/>
      <c r="O585" s="574"/>
      <c r="P585" s="578"/>
      <c r="Q585" s="585" t="s">
        <v>3507</v>
      </c>
      <c r="R585" s="578"/>
      <c r="S585" s="578"/>
      <c r="T585" s="578"/>
      <c r="U585" s="571"/>
      <c r="V585" s="571"/>
      <c r="W585" s="574"/>
      <c r="X585" s="459"/>
      <c r="Y585" s="443"/>
      <c r="Z585" s="443"/>
    </row>
    <row r="586" spans="1:26" ht="15.75">
      <c r="A586" s="583"/>
      <c r="B586" s="581"/>
      <c r="C586" s="581"/>
      <c r="D586" s="576"/>
      <c r="E586" s="571"/>
      <c r="F586" s="571"/>
      <c r="G586" s="571"/>
      <c r="H586" s="576"/>
      <c r="I586" s="575"/>
      <c r="J586" s="576"/>
      <c r="K586" s="578"/>
      <c r="L586" s="579"/>
      <c r="M586" s="586"/>
      <c r="N586" s="574"/>
      <c r="O586" s="574"/>
      <c r="P586" s="578"/>
      <c r="Q586" s="575"/>
      <c r="R586" s="578"/>
      <c r="S586" s="578"/>
      <c r="T586" s="578"/>
      <c r="U586" s="574"/>
      <c r="V586" s="574"/>
      <c r="W586" s="574"/>
      <c r="X586" s="459"/>
      <c r="Y586" s="443"/>
      <c r="Z586" s="443"/>
    </row>
    <row r="587" spans="1:26" ht="15.75">
      <c r="A587" s="580" t="s">
        <v>195</v>
      </c>
      <c r="B587" s="581"/>
      <c r="C587" s="581"/>
      <c r="D587" s="576"/>
      <c r="E587" s="571"/>
      <c r="F587" s="571"/>
      <c r="G587" s="572" t="s">
        <v>150</v>
      </c>
      <c r="H587" s="581"/>
      <c r="I587" s="580" t="s">
        <v>196</v>
      </c>
      <c r="J587" s="576"/>
      <c r="K587" s="578"/>
      <c r="L587" s="579"/>
      <c r="M587" s="574"/>
      <c r="N587" s="574"/>
      <c r="O587" s="572" t="s">
        <v>150</v>
      </c>
      <c r="P587" s="581"/>
      <c r="Q587" s="582" t="s">
        <v>197</v>
      </c>
      <c r="R587" s="578"/>
      <c r="S587" s="578"/>
      <c r="T587" s="578"/>
      <c r="U587" s="574"/>
      <c r="V587" s="574"/>
      <c r="W587" s="572" t="s">
        <v>150</v>
      </c>
      <c r="X587" s="459"/>
      <c r="Y587" s="443"/>
      <c r="Z587" s="443"/>
    </row>
    <row r="588" spans="1:26" ht="15.75">
      <c r="A588" s="585" t="s">
        <v>3508</v>
      </c>
      <c r="B588" s="581"/>
      <c r="C588" s="581"/>
      <c r="D588" s="576"/>
      <c r="E588" s="571"/>
      <c r="F588" s="571"/>
      <c r="G588" s="573"/>
      <c r="H588" s="581"/>
      <c r="I588" s="585" t="s">
        <v>3513</v>
      </c>
      <c r="J588" s="576"/>
      <c r="K588" s="578"/>
      <c r="L588" s="579"/>
      <c r="M588" s="571"/>
      <c r="N588" s="571"/>
      <c r="O588" s="574"/>
      <c r="P588" s="581"/>
      <c r="Q588" s="585" t="s">
        <v>3519</v>
      </c>
      <c r="R588" s="578"/>
      <c r="S588" s="578"/>
      <c r="T588" s="578"/>
      <c r="U588" s="571"/>
      <c r="V588" s="571"/>
      <c r="W588" s="574"/>
      <c r="X588" s="459"/>
      <c r="Y588" s="443"/>
      <c r="Z588" s="443"/>
    </row>
    <row r="589" spans="1:26" ht="15.75">
      <c r="A589" s="585" t="s">
        <v>3509</v>
      </c>
      <c r="B589" s="581"/>
      <c r="C589" s="581"/>
      <c r="D589" s="576"/>
      <c r="E589" s="571"/>
      <c r="F589" s="571"/>
      <c r="G589" s="573"/>
      <c r="H589" s="581"/>
      <c r="I589" s="585" t="s">
        <v>3514</v>
      </c>
      <c r="J589" s="576"/>
      <c r="K589" s="578"/>
      <c r="L589" s="579"/>
      <c r="M589" s="571"/>
      <c r="N589" s="571"/>
      <c r="O589" s="573"/>
      <c r="P589" s="581"/>
      <c r="Q589" s="585" t="s">
        <v>3520</v>
      </c>
      <c r="R589" s="578"/>
      <c r="S589" s="578"/>
      <c r="T589" s="578"/>
      <c r="U589" s="571"/>
      <c r="V589" s="571"/>
      <c r="W589" s="573"/>
      <c r="X589" s="459"/>
      <c r="Y589" s="443"/>
      <c r="Z589" s="443"/>
    </row>
    <row r="590" spans="1:26" ht="15.75">
      <c r="A590" s="585" t="s">
        <v>3510</v>
      </c>
      <c r="B590" s="581"/>
      <c r="C590" s="581"/>
      <c r="D590" s="576"/>
      <c r="E590" s="571"/>
      <c r="F590" s="571"/>
      <c r="G590" s="573"/>
      <c r="H590" s="581"/>
      <c r="I590" s="585" t="s">
        <v>3515</v>
      </c>
      <c r="J590" s="576"/>
      <c r="K590" s="578"/>
      <c r="L590" s="579"/>
      <c r="M590" s="571"/>
      <c r="N590" s="571"/>
      <c r="O590" s="574"/>
      <c r="P590" s="581"/>
      <c r="Q590" s="585" t="s">
        <v>3521</v>
      </c>
      <c r="R590" s="578"/>
      <c r="S590" s="578"/>
      <c r="T590" s="578"/>
      <c r="U590" s="571"/>
      <c r="V590" s="571"/>
      <c r="W590" s="573"/>
      <c r="X590" s="459"/>
      <c r="Y590" s="443"/>
      <c r="Z590" s="443"/>
    </row>
    <row r="591" spans="1:26" ht="15.75">
      <c r="A591" s="585" t="s">
        <v>3511</v>
      </c>
      <c r="B591" s="581"/>
      <c r="C591" s="581"/>
      <c r="D591" s="576"/>
      <c r="E591" s="571"/>
      <c r="F591" s="571"/>
      <c r="G591" s="573"/>
      <c r="H591" s="581"/>
      <c r="I591" s="585" t="s">
        <v>3516</v>
      </c>
      <c r="J591" s="576"/>
      <c r="K591" s="578"/>
      <c r="L591" s="579"/>
      <c r="M591" s="571"/>
      <c r="N591" s="571"/>
      <c r="O591" s="574"/>
      <c r="P591" s="581"/>
      <c r="Q591" s="585" t="s">
        <v>3522</v>
      </c>
      <c r="R591" s="578"/>
      <c r="S591" s="578"/>
      <c r="T591" s="578"/>
      <c r="U591" s="571"/>
      <c r="V591" s="571"/>
      <c r="W591" s="574"/>
      <c r="X591" s="459"/>
      <c r="Y591" s="443"/>
      <c r="Z591" s="443"/>
    </row>
    <row r="592" spans="1:26" ht="15.75">
      <c r="A592" s="585" t="s">
        <v>3512</v>
      </c>
      <c r="B592" s="581"/>
      <c r="C592" s="581"/>
      <c r="D592" s="576"/>
      <c r="E592" s="571"/>
      <c r="F592" s="571"/>
      <c r="G592" s="573"/>
      <c r="H592" s="581"/>
      <c r="I592" s="585" t="s">
        <v>3518</v>
      </c>
      <c r="J592" s="576"/>
      <c r="K592" s="578"/>
      <c r="L592" s="579"/>
      <c r="M592" s="571"/>
      <c r="N592" s="571"/>
      <c r="O592" s="574"/>
      <c r="P592" s="581"/>
      <c r="Q592" s="585" t="s">
        <v>3523</v>
      </c>
      <c r="R592" s="578"/>
      <c r="S592" s="578"/>
      <c r="T592" s="578"/>
      <c r="U592" s="571"/>
      <c r="V592" s="571"/>
      <c r="W592" s="574"/>
      <c r="X592" s="459"/>
      <c r="Y592" s="443"/>
      <c r="Z592" s="443"/>
    </row>
    <row r="593" spans="1:26" ht="15.75">
      <c r="A593" s="584"/>
      <c r="B593" s="581"/>
      <c r="C593" s="581"/>
      <c r="D593" s="576"/>
      <c r="E593" s="571"/>
      <c r="F593" s="571"/>
      <c r="G593" s="573"/>
      <c r="H593" s="581"/>
      <c r="I593" s="581"/>
      <c r="J593" s="576"/>
      <c r="K593" s="578"/>
      <c r="L593" s="579"/>
      <c r="M593" s="574"/>
      <c r="N593" s="574"/>
      <c r="O593" s="574"/>
      <c r="P593" s="581"/>
      <c r="Q593" s="576"/>
      <c r="R593" s="578"/>
      <c r="S593" s="578"/>
      <c r="T593" s="578"/>
      <c r="U593" s="574"/>
      <c r="V593" s="574"/>
      <c r="W593" s="574"/>
      <c r="X593" s="459"/>
      <c r="Y593" s="443"/>
      <c r="Z593" s="443"/>
    </row>
    <row r="594" spans="1:26" ht="15.75">
      <c r="A594" s="580" t="s">
        <v>200</v>
      </c>
      <c r="B594" s="581"/>
      <c r="C594" s="581"/>
      <c r="D594" s="576"/>
      <c r="E594" s="571"/>
      <c r="F594" s="571"/>
      <c r="G594" s="572" t="s">
        <v>150</v>
      </c>
      <c r="H594" s="581"/>
      <c r="I594" s="580" t="s">
        <v>199</v>
      </c>
      <c r="J594" s="576"/>
      <c r="K594" s="578"/>
      <c r="L594" s="579"/>
      <c r="M594" s="574"/>
      <c r="N594" s="574"/>
      <c r="O594" s="572" t="s">
        <v>150</v>
      </c>
      <c r="P594" s="581"/>
      <c r="Q594" s="582" t="s">
        <v>2781</v>
      </c>
      <c r="R594" s="578"/>
      <c r="S594" s="578"/>
      <c r="T594" s="578"/>
      <c r="U594" s="574"/>
      <c r="V594" s="574"/>
      <c r="W594" s="572" t="s">
        <v>150</v>
      </c>
      <c r="X594" s="459"/>
      <c r="Y594" s="443"/>
      <c r="Z594" s="443"/>
    </row>
    <row r="595" spans="1:26" ht="15.75">
      <c r="A595" s="585" t="s">
        <v>3524</v>
      </c>
      <c r="B595" s="581"/>
      <c r="C595" s="581"/>
      <c r="D595" s="576"/>
      <c r="E595" s="571"/>
      <c r="F595" s="571"/>
      <c r="G595" s="573"/>
      <c r="H595" s="581"/>
      <c r="I595" s="585" t="s">
        <v>3529</v>
      </c>
      <c r="J595" s="576"/>
      <c r="K595" s="578"/>
      <c r="L595" s="579"/>
      <c r="M595" s="571"/>
      <c r="N595" s="571"/>
      <c r="O595" s="574"/>
      <c r="P595" s="581"/>
      <c r="Q595" s="585" t="s">
        <v>3534</v>
      </c>
      <c r="R595" s="578"/>
      <c r="S595" s="578"/>
      <c r="T595" s="578"/>
      <c r="U595" s="571"/>
      <c r="V595" s="571"/>
      <c r="W595" s="573"/>
      <c r="X595" s="459"/>
      <c r="Y595" s="443"/>
      <c r="Z595" s="443"/>
    </row>
    <row r="596" spans="1:26" ht="15.75">
      <c r="A596" s="585" t="s">
        <v>3525</v>
      </c>
      <c r="B596" s="581"/>
      <c r="C596" s="581"/>
      <c r="D596" s="576"/>
      <c r="E596" s="571"/>
      <c r="F596" s="571"/>
      <c r="G596" s="573"/>
      <c r="H596" s="581"/>
      <c r="I596" s="585" t="s">
        <v>3530</v>
      </c>
      <c r="J596" s="576"/>
      <c r="K596" s="578"/>
      <c r="L596" s="579"/>
      <c r="M596" s="571"/>
      <c r="N596" s="571"/>
      <c r="O596" s="573"/>
      <c r="P596" s="581"/>
      <c r="Q596" s="585" t="s">
        <v>3535</v>
      </c>
      <c r="R596" s="578"/>
      <c r="S596" s="578"/>
      <c r="T596" s="578"/>
      <c r="U596" s="571"/>
      <c r="V596" s="571"/>
      <c r="W596" s="573"/>
      <c r="X596" s="459"/>
      <c r="Y596" s="443"/>
      <c r="Z596" s="443"/>
    </row>
    <row r="597" spans="1:26" ht="15.75">
      <c r="A597" s="585" t="s">
        <v>3526</v>
      </c>
      <c r="B597" s="581"/>
      <c r="C597" s="581"/>
      <c r="D597" s="576"/>
      <c r="E597" s="571"/>
      <c r="F597" s="571"/>
      <c r="G597" s="573"/>
      <c r="H597" s="581"/>
      <c r="I597" s="585" t="s">
        <v>3531</v>
      </c>
      <c r="J597" s="576"/>
      <c r="K597" s="578"/>
      <c r="L597" s="579"/>
      <c r="M597" s="571"/>
      <c r="N597" s="571"/>
      <c r="O597" s="573"/>
      <c r="P597" s="581"/>
      <c r="Q597" s="585" t="s">
        <v>3536</v>
      </c>
      <c r="R597" s="578"/>
      <c r="S597" s="578"/>
      <c r="T597" s="578"/>
      <c r="U597" s="571"/>
      <c r="V597" s="571"/>
      <c r="W597" s="573"/>
      <c r="X597" s="459"/>
      <c r="Y597" s="443"/>
      <c r="Z597" s="443"/>
    </row>
    <row r="598" spans="1:26" ht="15.75">
      <c r="A598" s="585" t="s">
        <v>3527</v>
      </c>
      <c r="B598" s="581"/>
      <c r="C598" s="581"/>
      <c r="D598" s="576"/>
      <c r="E598" s="571"/>
      <c r="F598" s="571"/>
      <c r="G598" s="573"/>
      <c r="H598" s="581"/>
      <c r="I598" s="585" t="s">
        <v>3532</v>
      </c>
      <c r="J598" s="576"/>
      <c r="K598" s="578"/>
      <c r="L598" s="579"/>
      <c r="M598" s="571"/>
      <c r="N598" s="571"/>
      <c r="O598" s="573"/>
      <c r="P598" s="581"/>
      <c r="Q598" s="585" t="s">
        <v>3537</v>
      </c>
      <c r="R598" s="578"/>
      <c r="S598" s="578"/>
      <c r="T598" s="578"/>
      <c r="U598" s="571"/>
      <c r="V598" s="571"/>
      <c r="W598" s="573"/>
      <c r="X598" s="459"/>
      <c r="Y598" s="443"/>
      <c r="Z598" s="443"/>
    </row>
    <row r="599" spans="1:26" ht="15.75">
      <c r="A599" s="585" t="s">
        <v>3528</v>
      </c>
      <c r="B599" s="581"/>
      <c r="C599" s="581"/>
      <c r="D599" s="576"/>
      <c r="E599" s="571"/>
      <c r="F599" s="571"/>
      <c r="G599" s="574"/>
      <c r="H599" s="581"/>
      <c r="I599" s="585" t="s">
        <v>3533</v>
      </c>
      <c r="J599" s="576"/>
      <c r="K599" s="578"/>
      <c r="L599" s="579"/>
      <c r="M599" s="571"/>
      <c r="N599" s="571"/>
      <c r="O599" s="574"/>
      <c r="P599" s="581"/>
      <c r="Q599" s="585" t="s">
        <v>3538</v>
      </c>
      <c r="R599" s="578"/>
      <c r="S599" s="578"/>
      <c r="T599" s="578"/>
      <c r="U599" s="571"/>
      <c r="V599" s="571"/>
      <c r="W599" s="574"/>
      <c r="X599" s="459"/>
      <c r="Y599" s="443"/>
      <c r="Z599" s="443"/>
    </row>
    <row r="600" spans="1:26" ht="15.75">
      <c r="A600" s="584"/>
      <c r="B600" s="581"/>
      <c r="C600" s="581"/>
      <c r="D600" s="576"/>
      <c r="E600" s="571"/>
      <c r="F600" s="571"/>
      <c r="G600" s="571"/>
      <c r="H600" s="581"/>
      <c r="I600" s="576"/>
      <c r="J600" s="576"/>
      <c r="K600" s="578"/>
      <c r="L600" s="579"/>
      <c r="M600" s="574"/>
      <c r="N600" s="574"/>
      <c r="O600" s="574"/>
      <c r="P600" s="581"/>
      <c r="Q600" s="578"/>
      <c r="R600" s="578"/>
      <c r="S600" s="578"/>
      <c r="T600" s="578"/>
      <c r="U600" s="574"/>
      <c r="V600" s="574"/>
      <c r="W600" s="574"/>
      <c r="X600" s="459"/>
      <c r="Y600" s="443"/>
      <c r="Z600" s="443"/>
    </row>
    <row r="601" spans="1:26" ht="15.75">
      <c r="A601" s="580" t="s">
        <v>176</v>
      </c>
      <c r="B601" s="581"/>
      <c r="C601" s="581"/>
      <c r="D601" s="576"/>
      <c r="E601" s="571"/>
      <c r="F601" s="571"/>
      <c r="G601" s="572" t="s">
        <v>150</v>
      </c>
      <c r="H601" s="581"/>
      <c r="I601" s="580" t="s">
        <v>201</v>
      </c>
      <c r="J601" s="576"/>
      <c r="K601" s="578"/>
      <c r="L601" s="579"/>
      <c r="M601" s="574"/>
      <c r="N601" s="574"/>
      <c r="O601" s="572" t="s">
        <v>150</v>
      </c>
      <c r="P601" s="581"/>
      <c r="Q601" s="582" t="s">
        <v>202</v>
      </c>
      <c r="R601" s="578"/>
      <c r="S601" s="578"/>
      <c r="T601" s="578"/>
      <c r="U601" s="574"/>
      <c r="V601" s="574"/>
      <c r="W601" s="572" t="s">
        <v>150</v>
      </c>
      <c r="X601" s="459"/>
      <c r="Y601" s="443"/>
      <c r="Z601" s="443"/>
    </row>
    <row r="602" spans="1:26" ht="15.75">
      <c r="A602" s="585" t="s">
        <v>3539</v>
      </c>
      <c r="B602" s="581"/>
      <c r="C602" s="581"/>
      <c r="D602" s="576"/>
      <c r="E602" s="571"/>
      <c r="F602" s="571"/>
      <c r="G602" s="573"/>
      <c r="H602" s="581"/>
      <c r="I602" s="585" t="s">
        <v>3544</v>
      </c>
      <c r="J602" s="576"/>
      <c r="K602" s="578"/>
      <c r="L602" s="579"/>
      <c r="M602" s="571"/>
      <c r="N602" s="571"/>
      <c r="O602" s="574"/>
      <c r="P602" s="581"/>
      <c r="Q602" s="585" t="s">
        <v>3549</v>
      </c>
      <c r="R602" s="578"/>
      <c r="S602" s="578"/>
      <c r="T602" s="578"/>
      <c r="U602" s="571"/>
      <c r="V602" s="571"/>
      <c r="W602" s="574"/>
      <c r="X602" s="459"/>
      <c r="Y602" s="443"/>
      <c r="Z602" s="443"/>
    </row>
    <row r="603" spans="1:26" ht="15.75">
      <c r="A603" s="585" t="s">
        <v>3540</v>
      </c>
      <c r="B603" s="581"/>
      <c r="C603" s="581"/>
      <c r="D603" s="576"/>
      <c r="E603" s="571"/>
      <c r="F603" s="571"/>
      <c r="G603" s="573"/>
      <c r="H603" s="581"/>
      <c r="I603" s="585" t="s">
        <v>3545</v>
      </c>
      <c r="J603" s="576"/>
      <c r="K603" s="578"/>
      <c r="L603" s="579"/>
      <c r="M603" s="571"/>
      <c r="N603" s="571"/>
      <c r="O603" s="574"/>
      <c r="P603" s="581"/>
      <c r="Q603" s="585" t="s">
        <v>3550</v>
      </c>
      <c r="R603" s="578"/>
      <c r="S603" s="578"/>
      <c r="T603" s="578"/>
      <c r="U603" s="571"/>
      <c r="V603" s="571"/>
      <c r="W603" s="574"/>
      <c r="X603" s="459"/>
      <c r="Y603" s="443"/>
      <c r="Z603" s="443"/>
    </row>
    <row r="604" spans="1:26" ht="15.75">
      <c r="A604" s="585" t="s">
        <v>3541</v>
      </c>
      <c r="B604" s="581"/>
      <c r="C604" s="581"/>
      <c r="D604" s="576"/>
      <c r="E604" s="571"/>
      <c r="F604" s="571"/>
      <c r="G604" s="573"/>
      <c r="H604" s="581"/>
      <c r="I604" s="585" t="s">
        <v>3546</v>
      </c>
      <c r="J604" s="576"/>
      <c r="K604" s="578"/>
      <c r="L604" s="579"/>
      <c r="M604" s="571"/>
      <c r="N604" s="571"/>
      <c r="O604" s="574"/>
      <c r="P604" s="581"/>
      <c r="Q604" s="585" t="s">
        <v>3551</v>
      </c>
      <c r="R604" s="578"/>
      <c r="S604" s="578"/>
      <c r="T604" s="578"/>
      <c r="U604" s="571"/>
      <c r="V604" s="571"/>
      <c r="W604" s="573"/>
      <c r="X604" s="459"/>
      <c r="Y604" s="443"/>
      <c r="Z604" s="443"/>
    </row>
    <row r="605" spans="1:26" ht="15.75">
      <c r="A605" s="585" t="s">
        <v>3542</v>
      </c>
      <c r="B605" s="581"/>
      <c r="C605" s="581"/>
      <c r="D605" s="576"/>
      <c r="E605" s="571"/>
      <c r="F605" s="571"/>
      <c r="G605" s="573"/>
      <c r="H605" s="581"/>
      <c r="I605" s="585" t="s">
        <v>3547</v>
      </c>
      <c r="J605" s="576"/>
      <c r="K605" s="578"/>
      <c r="L605" s="579"/>
      <c r="M605" s="571"/>
      <c r="N605" s="571"/>
      <c r="O605" s="573"/>
      <c r="P605" s="581"/>
      <c r="Q605" s="585" t="s">
        <v>3552</v>
      </c>
      <c r="R605" s="578"/>
      <c r="S605" s="578"/>
      <c r="T605" s="578"/>
      <c r="U605" s="571"/>
      <c r="V605" s="571"/>
      <c r="W605" s="574"/>
      <c r="X605" s="459"/>
      <c r="Y605" s="443"/>
      <c r="Z605" s="443"/>
    </row>
    <row r="606" spans="1:26" ht="15.75">
      <c r="A606" s="585" t="s">
        <v>3543</v>
      </c>
      <c r="B606" s="581"/>
      <c r="C606" s="581"/>
      <c r="D606" s="576"/>
      <c r="E606" s="571"/>
      <c r="F606" s="571"/>
      <c r="G606" s="574"/>
      <c r="H606" s="576"/>
      <c r="I606" s="585" t="s">
        <v>3548</v>
      </c>
      <c r="J606" s="576"/>
      <c r="K606" s="578"/>
      <c r="L606" s="579"/>
      <c r="M606" s="571"/>
      <c r="N606" s="571"/>
      <c r="O606" s="574"/>
      <c r="P606" s="578"/>
      <c r="Q606" s="585" t="s">
        <v>3553</v>
      </c>
      <c r="R606" s="578"/>
      <c r="S606" s="578"/>
      <c r="T606" s="578"/>
      <c r="U606" s="571"/>
      <c r="V606" s="571"/>
      <c r="W606" s="574"/>
      <c r="X606" s="459"/>
      <c r="Y606" s="443"/>
      <c r="Z606" s="443"/>
    </row>
    <row r="607" spans="1:26" ht="15.75">
      <c r="A607" s="569"/>
      <c r="B607" s="443"/>
      <c r="C607" s="443"/>
      <c r="D607" s="552"/>
      <c r="E607" s="552"/>
      <c r="F607" s="552"/>
      <c r="G607" s="552"/>
      <c r="H607" s="552"/>
      <c r="I607" s="570"/>
      <c r="J607" s="552"/>
      <c r="K607" s="459"/>
      <c r="L607" s="553"/>
      <c r="M607" s="443"/>
      <c r="N607" s="459"/>
      <c r="O607" s="459"/>
      <c r="P607" s="459"/>
      <c r="Q607" s="570"/>
      <c r="R607" s="459"/>
      <c r="S607" s="459"/>
      <c r="T607" s="459"/>
      <c r="U607" s="459"/>
      <c r="V607" s="459"/>
      <c r="W607" s="459"/>
      <c r="X607" s="459"/>
      <c r="Y607" s="443"/>
      <c r="Z607" s="443"/>
    </row>
    <row r="608" spans="1:26" ht="15.75">
      <c r="A608" s="569"/>
      <c r="B608" s="443"/>
      <c r="C608" s="443"/>
      <c r="D608" s="552"/>
      <c r="E608" s="552"/>
      <c r="F608" s="552"/>
      <c r="G608" s="552"/>
      <c r="H608" s="552"/>
      <c r="I608" s="570"/>
      <c r="J608" s="552"/>
      <c r="K608" s="459"/>
      <c r="L608" s="553"/>
      <c r="M608" s="443"/>
      <c r="N608" s="459"/>
      <c r="O608" s="459"/>
      <c r="P608" s="459"/>
      <c r="Q608" s="570"/>
      <c r="R608" s="459"/>
      <c r="S608" s="459"/>
      <c r="T608" s="459"/>
      <c r="U608" s="459"/>
      <c r="V608" s="459"/>
      <c r="W608" s="459"/>
      <c r="X608" s="459"/>
      <c r="Y608" s="443"/>
      <c r="Z608" s="443"/>
    </row>
    <row r="609" spans="1:26" ht="16.5" thickBot="1">
      <c r="A609" s="554"/>
      <c r="B609" s="443"/>
      <c r="C609" s="443"/>
      <c r="D609" s="568" t="s">
        <v>2696</v>
      </c>
      <c r="E609" s="568" t="s">
        <v>2697</v>
      </c>
      <c r="F609" s="568" t="s">
        <v>2698</v>
      </c>
      <c r="G609" s="568" t="s">
        <v>2700</v>
      </c>
      <c r="H609" s="568" t="s">
        <v>2699</v>
      </c>
      <c r="I609" s="568" t="s">
        <v>2701</v>
      </c>
      <c r="J609" s="568" t="s">
        <v>2702</v>
      </c>
      <c r="K609" s="568" t="s">
        <v>2703</v>
      </c>
      <c r="L609" s="568" t="s">
        <v>2704</v>
      </c>
      <c r="M609" s="568" t="s">
        <v>2705</v>
      </c>
      <c r="N609" s="568" t="s">
        <v>2706</v>
      </c>
      <c r="O609" s="568" t="s">
        <v>2707</v>
      </c>
      <c r="P609" s="568" t="s">
        <v>2708</v>
      </c>
      <c r="Q609" s="568" t="s">
        <v>2709</v>
      </c>
      <c r="R609" s="568" t="s">
        <v>2606</v>
      </c>
      <c r="S609" s="568" t="s">
        <v>2710</v>
      </c>
      <c r="T609" s="568" t="s">
        <v>2711</v>
      </c>
      <c r="U609" s="568" t="s">
        <v>2598</v>
      </c>
      <c r="V609" s="453" t="s">
        <v>40</v>
      </c>
      <c r="W609" s="459"/>
      <c r="X609" s="459"/>
      <c r="Y609" s="459"/>
      <c r="Z609" s="459"/>
    </row>
    <row r="610" spans="1:26" ht="16.5" thickBot="1">
      <c r="A610" s="546" t="s">
        <v>3447</v>
      </c>
      <c r="B610" s="443"/>
      <c r="C610" s="443"/>
      <c r="D610" s="558">
        <v>3</v>
      </c>
      <c r="E610" s="558">
        <v>3</v>
      </c>
      <c r="F610" s="558"/>
      <c r="G610" s="558"/>
      <c r="H610" s="558"/>
      <c r="I610" s="558"/>
      <c r="J610" s="558"/>
      <c r="K610" s="558"/>
      <c r="L610" s="558"/>
      <c r="M610" s="443"/>
      <c r="N610" s="443"/>
      <c r="O610" s="443"/>
      <c r="P610" s="459"/>
      <c r="Q610" s="459"/>
      <c r="R610" s="464"/>
      <c r="S610" s="459"/>
      <c r="T610" s="459"/>
      <c r="U610" s="459"/>
      <c r="V610" s="559">
        <f>SUM(D610:U610)</f>
        <v>6</v>
      </c>
      <c r="W610" s="313">
        <f>$V$554</f>
        <v>1013.6000000000006</v>
      </c>
      <c r="X610" s="461" t="s">
        <v>100</v>
      </c>
      <c r="Y610" s="459"/>
      <c r="Z610" s="459"/>
    </row>
    <row r="611" spans="1:26" ht="16.5" thickBot="1">
      <c r="A611" s="546" t="s">
        <v>3450</v>
      </c>
      <c r="B611" s="201"/>
      <c r="C611" s="201"/>
      <c r="D611" s="597">
        <v>3</v>
      </c>
      <c r="E611" s="597">
        <v>0</v>
      </c>
      <c r="F611" s="597"/>
      <c r="G611" s="597"/>
      <c r="H611" s="597"/>
      <c r="I611" s="597"/>
      <c r="J611" s="597"/>
      <c r="K611" s="597"/>
      <c r="L611" s="597"/>
      <c r="M611" s="201"/>
      <c r="N611" s="201"/>
      <c r="O611" s="201"/>
      <c r="P611" s="598"/>
      <c r="Q611" s="598"/>
      <c r="R611" s="599"/>
      <c r="S611" s="598"/>
      <c r="T611" s="598"/>
      <c r="U611" s="598"/>
      <c r="V611" s="600">
        <f>SUM(D611:U611)</f>
        <v>3</v>
      </c>
      <c r="W611" s="601">
        <f>$V$557</f>
        <v>928.30000000000041</v>
      </c>
      <c r="X611" s="461" t="s">
        <v>101</v>
      </c>
      <c r="Y611" s="459"/>
      <c r="Z611" s="459"/>
    </row>
    <row r="612" spans="1:26" ht="16.5" thickBot="1">
      <c r="A612" s="546" t="s">
        <v>3453</v>
      </c>
      <c r="B612" s="443"/>
      <c r="C612" s="443"/>
      <c r="D612" s="558">
        <v>0</v>
      </c>
      <c r="E612" s="558">
        <v>3</v>
      </c>
      <c r="F612" s="558"/>
      <c r="G612" s="558"/>
      <c r="H612" s="558"/>
      <c r="I612" s="558"/>
      <c r="J612" s="558"/>
      <c r="K612" s="558"/>
      <c r="L612" s="558"/>
      <c r="M612" s="443"/>
      <c r="N612" s="443"/>
      <c r="O612" s="443"/>
      <c r="P612" s="459"/>
      <c r="Q612" s="459"/>
      <c r="R612" s="464"/>
      <c r="S612" s="459"/>
      <c r="T612" s="459"/>
      <c r="U612" s="459"/>
      <c r="V612" s="559">
        <f>SUM(D612:U612)</f>
        <v>3</v>
      </c>
      <c r="W612" s="313">
        <f>$V$560</f>
        <v>922.04999999999973</v>
      </c>
      <c r="X612" s="461" t="s">
        <v>102</v>
      </c>
      <c r="Y612" s="459"/>
      <c r="Z612" s="459"/>
    </row>
    <row r="613" spans="1:26" ht="15.75">
      <c r="A613" s="589" t="s">
        <v>3454</v>
      </c>
      <c r="B613" s="590"/>
      <c r="C613" s="590"/>
      <c r="D613" s="591">
        <v>0</v>
      </c>
      <c r="E613" s="591">
        <v>3</v>
      </c>
      <c r="F613" s="591"/>
      <c r="G613" s="591"/>
      <c r="H613" s="591"/>
      <c r="I613" s="591"/>
      <c r="J613" s="591"/>
      <c r="K613" s="591"/>
      <c r="L613" s="591"/>
      <c r="M613" s="590"/>
      <c r="N613" s="590"/>
      <c r="O613" s="590"/>
      <c r="P613" s="592"/>
      <c r="Q613" s="592"/>
      <c r="R613" s="593"/>
      <c r="S613" s="592"/>
      <c r="T613" s="592"/>
      <c r="U613" s="592"/>
      <c r="V613" s="594">
        <f>SUM(D613:U613)</f>
        <v>3</v>
      </c>
      <c r="W613" s="595">
        <f>$V$561</f>
        <v>921.60000000000025</v>
      </c>
      <c r="X613" s="461" t="s">
        <v>103</v>
      </c>
      <c r="Y613" s="459"/>
      <c r="Z613" s="459"/>
    </row>
    <row r="614" spans="1:26" ht="16.5" thickBot="1">
      <c r="A614" s="566" t="s">
        <v>3456</v>
      </c>
      <c r="B614" s="443"/>
      <c r="C614" s="443"/>
      <c r="D614" s="558">
        <v>3</v>
      </c>
      <c r="E614" s="558">
        <v>0</v>
      </c>
      <c r="F614" s="552"/>
      <c r="G614" s="552"/>
      <c r="H614" s="552"/>
      <c r="I614" s="552"/>
      <c r="J614" s="552"/>
      <c r="K614" s="552"/>
      <c r="L614" s="459"/>
      <c r="M614" s="443"/>
      <c r="N614" s="443"/>
      <c r="O614" s="443"/>
      <c r="P614" s="459"/>
      <c r="Q614" s="459"/>
      <c r="R614" s="464"/>
      <c r="S614" s="459"/>
      <c r="T614" s="459"/>
      <c r="U614" s="459"/>
      <c r="V614" s="559">
        <f>SUM(D614:U614)</f>
        <v>3</v>
      </c>
      <c r="W614" s="313">
        <f>$V$563</f>
        <v>910.1000000000007</v>
      </c>
      <c r="X614" s="459"/>
      <c r="Y614" s="459"/>
      <c r="Z614" s="459"/>
    </row>
    <row r="615" spans="1:26" ht="16.5" thickBot="1">
      <c r="A615" s="546" t="s">
        <v>3452</v>
      </c>
      <c r="B615" s="443"/>
      <c r="C615" s="443"/>
      <c r="D615" s="558">
        <v>0</v>
      </c>
      <c r="E615" s="558">
        <v>3</v>
      </c>
      <c r="F615" s="558"/>
      <c r="G615" s="558"/>
      <c r="H615" s="558"/>
      <c r="I615" s="558"/>
      <c r="J615" s="558"/>
      <c r="K615" s="558"/>
      <c r="L615" s="558"/>
      <c r="M615" s="443"/>
      <c r="N615" s="443"/>
      <c r="O615" s="443"/>
      <c r="P615" s="459"/>
      <c r="Q615" s="459"/>
      <c r="R615" s="464"/>
      <c r="S615" s="459"/>
      <c r="T615" s="459"/>
      <c r="U615" s="459"/>
      <c r="V615" s="559">
        <f>SUM(D615:U615)</f>
        <v>3</v>
      </c>
      <c r="W615" s="313">
        <f>$V$559</f>
        <v>862.40000000000009</v>
      </c>
      <c r="X615" s="459"/>
      <c r="Y615" s="459"/>
      <c r="Z615" s="459"/>
    </row>
    <row r="616" spans="1:26" ht="16.5" thickBot="1">
      <c r="A616" s="546" t="s">
        <v>3451</v>
      </c>
      <c r="B616" s="443"/>
      <c r="C616" s="443"/>
      <c r="D616" s="558">
        <v>3</v>
      </c>
      <c r="E616" s="558">
        <v>0</v>
      </c>
      <c r="F616" s="558"/>
      <c r="G616" s="558"/>
      <c r="H616" s="558"/>
      <c r="I616" s="558"/>
      <c r="J616" s="558"/>
      <c r="K616" s="558"/>
      <c r="L616" s="558"/>
      <c r="M616" s="443"/>
      <c r="N616" s="443"/>
      <c r="O616" s="443"/>
      <c r="P616" s="459"/>
      <c r="Q616" s="459"/>
      <c r="R616" s="464"/>
      <c r="S616" s="459"/>
      <c r="T616" s="459"/>
      <c r="U616" s="459"/>
      <c r="V616" s="559">
        <f>SUM(D616:U616)</f>
        <v>3</v>
      </c>
      <c r="W616" s="313">
        <f>$V$558</f>
        <v>715.2500000000008</v>
      </c>
      <c r="X616" s="459"/>
      <c r="Y616" s="459"/>
      <c r="Z616" s="459"/>
    </row>
    <row r="617" spans="1:26" ht="16.5" thickBot="1">
      <c r="A617" s="546" t="s">
        <v>3449</v>
      </c>
      <c r="B617" s="443"/>
      <c r="C617" s="443"/>
      <c r="D617" s="558">
        <v>2</v>
      </c>
      <c r="E617" s="558">
        <v>0</v>
      </c>
      <c r="F617" s="558"/>
      <c r="G617" s="558"/>
      <c r="H617" s="558"/>
      <c r="I617" s="558"/>
      <c r="J617" s="558"/>
      <c r="K617" s="558"/>
      <c r="L617" s="558"/>
      <c r="M617" s="443"/>
      <c r="N617" s="443"/>
      <c r="O617" s="443"/>
      <c r="P617" s="459"/>
      <c r="Q617" s="459"/>
      <c r="R617" s="464"/>
      <c r="S617" s="459"/>
      <c r="T617" s="459"/>
      <c r="U617" s="459"/>
      <c r="V617" s="559">
        <f>SUM(D617:U617)</f>
        <v>2</v>
      </c>
      <c r="W617" s="313">
        <f>$V$556</f>
        <v>881.40000000000055</v>
      </c>
      <c r="X617" s="459"/>
      <c r="Y617" s="459"/>
      <c r="Z617" s="459"/>
    </row>
    <row r="618" spans="1:26" ht="15.75">
      <c r="A618" s="546" t="s">
        <v>3448</v>
      </c>
      <c r="B618" s="443"/>
      <c r="C618" s="443"/>
      <c r="D618" s="558">
        <v>1</v>
      </c>
      <c r="E618" s="558">
        <v>1</v>
      </c>
      <c r="F618" s="558"/>
      <c r="G618" s="558"/>
      <c r="H618" s="558"/>
      <c r="I618" s="558"/>
      <c r="J618" s="558"/>
      <c r="K618" s="558"/>
      <c r="L618" s="558"/>
      <c r="M618" s="443"/>
      <c r="N618" s="443"/>
      <c r="O618" s="443"/>
      <c r="P618" s="459"/>
      <c r="Q618" s="459"/>
      <c r="R618" s="464"/>
      <c r="S618" s="459"/>
      <c r="T618" s="459"/>
      <c r="U618" s="459"/>
      <c r="V618" s="559">
        <f>SUM(D618:U618)</f>
        <v>2</v>
      </c>
      <c r="W618" s="313">
        <f>$V$555</f>
        <v>736.55000000000109</v>
      </c>
      <c r="X618" s="459"/>
      <c r="Y618" s="459"/>
      <c r="Z618" s="459"/>
    </row>
    <row r="619" spans="1:26" ht="15.75">
      <c r="A619" s="566" t="s">
        <v>3455</v>
      </c>
      <c r="B619" s="443"/>
      <c r="C619" s="443"/>
      <c r="D619" s="558">
        <v>0</v>
      </c>
      <c r="E619" s="558">
        <v>2</v>
      </c>
      <c r="F619" s="558"/>
      <c r="G619" s="558"/>
      <c r="H619" s="558"/>
      <c r="I619" s="558"/>
      <c r="J619" s="558"/>
      <c r="K619" s="558"/>
      <c r="L619" s="558"/>
      <c r="M619" s="443"/>
      <c r="N619" s="443"/>
      <c r="O619" s="443"/>
      <c r="P619" s="459"/>
      <c r="Q619" s="459"/>
      <c r="R619" s="464"/>
      <c r="S619" s="459"/>
      <c r="T619" s="459"/>
      <c r="U619" s="459"/>
      <c r="V619" s="559">
        <f>SUM(D619:U619)</f>
        <v>2</v>
      </c>
      <c r="W619" s="313">
        <f>$V$562</f>
        <v>676.65000000000009</v>
      </c>
      <c r="X619" s="459"/>
      <c r="Y619" s="459"/>
      <c r="Z619" s="459"/>
    </row>
    <row r="620" spans="1:26" ht="15.75">
      <c r="A620" s="554"/>
      <c r="B620" s="443"/>
      <c r="C620" s="443"/>
      <c r="D620" s="552"/>
      <c r="E620" s="552"/>
      <c r="F620" s="552"/>
      <c r="G620" s="552"/>
      <c r="H620" s="552"/>
      <c r="I620" s="552"/>
      <c r="J620" s="552"/>
      <c r="K620" s="552"/>
      <c r="L620" s="459"/>
      <c r="M620" s="443"/>
      <c r="N620" s="443"/>
      <c r="O620" s="443"/>
      <c r="P620" s="459"/>
      <c r="Q620" s="459"/>
      <c r="R620" s="464"/>
      <c r="S620" s="459"/>
      <c r="T620" s="459"/>
      <c r="U620" s="459"/>
      <c r="V620" s="553"/>
      <c r="W620" s="443"/>
      <c r="X620" s="459"/>
      <c r="Y620" s="459"/>
      <c r="Z620" s="459"/>
    </row>
    <row r="621" spans="1:26" ht="15.75">
      <c r="A621" s="554"/>
      <c r="B621" s="443"/>
      <c r="C621" s="443"/>
      <c r="D621" s="552"/>
      <c r="E621" s="552"/>
      <c r="F621" s="552"/>
      <c r="G621" s="552"/>
      <c r="H621" s="552"/>
      <c r="I621" s="552"/>
      <c r="J621" s="552"/>
      <c r="K621" s="552"/>
      <c r="L621" s="459"/>
      <c r="M621" s="443"/>
      <c r="N621" s="443"/>
      <c r="O621" s="443"/>
      <c r="P621" s="459"/>
      <c r="Q621" s="459"/>
      <c r="R621" s="464"/>
      <c r="S621" s="459"/>
      <c r="T621" s="459"/>
      <c r="U621" s="459"/>
      <c r="V621" s="553"/>
      <c r="W621" s="560">
        <f>SUM(W610:W619)</f>
        <v>8567.9000000000033</v>
      </c>
      <c r="X621" s="459"/>
      <c r="Y621" s="459"/>
      <c r="Z621" s="459"/>
    </row>
  </sheetData>
  <sortState xmlns:xlrd2="http://schemas.microsoft.com/office/spreadsheetml/2017/richdata2" ref="A610:W619">
    <sortCondition descending="1" ref="V610:V619"/>
    <sortCondition descending="1" ref="W610:W619"/>
    <sortCondition ref="A610:A619"/>
  </sortState>
  <pageMargins left="0.7" right="0.7" top="0.75" bottom="0.75" header="0.3" footer="0.3"/>
  <pageSetup paperSize="9" orientation="portrait" r:id="rId1"/>
  <ignoredErrors>
    <ignoredError sqref="F80 F150 F220 F290 F360 F430 F500 F57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23"/>
  <sheetViews>
    <sheetView topLeftCell="A103" workbookViewId="0">
      <selection activeCell="I125" sqref="I125"/>
    </sheetView>
  </sheetViews>
  <sheetFormatPr defaultColWidth="11.42578125" defaultRowHeight="12.75"/>
  <sheetData>
    <row r="1" spans="1:6" ht="25.5">
      <c r="A1" s="30" t="s">
        <v>2275</v>
      </c>
    </row>
    <row r="3" spans="1:6" ht="15.75">
      <c r="A3" s="31" t="s">
        <v>3817</v>
      </c>
      <c r="F3" s="153" t="s">
        <v>3836</v>
      </c>
    </row>
    <row r="4" spans="1:6">
      <c r="A4" s="32" t="s">
        <v>2280</v>
      </c>
      <c r="F4" t="s">
        <v>2280</v>
      </c>
    </row>
    <row r="5" spans="1:6">
      <c r="A5" s="33" t="s">
        <v>851</v>
      </c>
      <c r="F5">
        <v>1</v>
      </c>
    </row>
    <row r="6" spans="1:6">
      <c r="A6" s="27" t="s">
        <v>807</v>
      </c>
    </row>
    <row r="8" spans="1:6" ht="15.75">
      <c r="A8" s="295" t="s">
        <v>3818</v>
      </c>
      <c r="F8" s="153" t="s">
        <v>3836</v>
      </c>
    </row>
    <row r="9" spans="1:6">
      <c r="A9" s="32" t="s">
        <v>856</v>
      </c>
      <c r="F9" s="443" t="s">
        <v>2280</v>
      </c>
    </row>
    <row r="10" spans="1:6">
      <c r="A10" s="33" t="s">
        <v>11</v>
      </c>
      <c r="F10">
        <v>2</v>
      </c>
    </row>
    <row r="11" spans="1:6">
      <c r="A11" s="27" t="s">
        <v>21</v>
      </c>
    </row>
    <row r="13" spans="1:6" ht="15.75">
      <c r="A13" s="295" t="s">
        <v>3819</v>
      </c>
      <c r="F13" s="153" t="s">
        <v>3836</v>
      </c>
    </row>
    <row r="14" spans="1:6">
      <c r="A14" s="32" t="s">
        <v>2280</v>
      </c>
      <c r="F14" s="443" t="s">
        <v>2280</v>
      </c>
    </row>
    <row r="15" spans="1:6">
      <c r="A15" s="33" t="s">
        <v>807</v>
      </c>
      <c r="F15">
        <v>3</v>
      </c>
    </row>
    <row r="16" spans="1:6">
      <c r="A16" s="27" t="s">
        <v>2305</v>
      </c>
    </row>
    <row r="17" spans="1:6">
      <c r="A17" s="27"/>
    </row>
    <row r="18" spans="1:6" ht="15.75">
      <c r="A18" s="295" t="s">
        <v>3820</v>
      </c>
      <c r="F18" s="153" t="s">
        <v>3836</v>
      </c>
    </row>
    <row r="19" spans="1:6">
      <c r="A19" s="296" t="s">
        <v>2280</v>
      </c>
      <c r="F19" s="443" t="s">
        <v>2280</v>
      </c>
    </row>
    <row r="20" spans="1:6">
      <c r="A20" s="297" t="s">
        <v>17</v>
      </c>
      <c r="F20">
        <v>4</v>
      </c>
    </row>
    <row r="21" spans="1:6">
      <c r="A21" s="293" t="s">
        <v>2305</v>
      </c>
    </row>
    <row r="22" spans="1:6">
      <c r="A22" s="33"/>
    </row>
    <row r="23" spans="1:6" ht="15.75">
      <c r="A23" s="295" t="s">
        <v>3821</v>
      </c>
      <c r="F23" s="153" t="s">
        <v>3836</v>
      </c>
    </row>
    <row r="24" spans="1:6">
      <c r="A24" s="296" t="s">
        <v>2245</v>
      </c>
      <c r="F24" s="443" t="s">
        <v>2280</v>
      </c>
    </row>
    <row r="25" spans="1:6">
      <c r="A25" s="297" t="s">
        <v>1850</v>
      </c>
      <c r="F25">
        <v>5</v>
      </c>
    </row>
    <row r="26" spans="1:6">
      <c r="A26" s="293" t="s">
        <v>861</v>
      </c>
    </row>
    <row r="27" spans="1:6">
      <c r="A27" s="27"/>
    </row>
    <row r="28" spans="1:6" ht="15.75">
      <c r="A28" s="295" t="s">
        <v>3822</v>
      </c>
      <c r="F28" s="153" t="s">
        <v>3836</v>
      </c>
    </row>
    <row r="29" spans="1:6">
      <c r="A29" s="296" t="s">
        <v>863</v>
      </c>
      <c r="F29" s="443" t="s">
        <v>2280</v>
      </c>
    </row>
    <row r="30" spans="1:6">
      <c r="A30" s="297" t="s">
        <v>826</v>
      </c>
      <c r="F30">
        <v>6</v>
      </c>
    </row>
    <row r="31" spans="1:6">
      <c r="A31" s="293" t="s">
        <v>2276</v>
      </c>
    </row>
    <row r="32" spans="1:6">
      <c r="A32" s="27"/>
    </row>
    <row r="33" spans="1:6" ht="15.75">
      <c r="A33" s="295" t="s">
        <v>3823</v>
      </c>
      <c r="F33" s="153" t="s">
        <v>3836</v>
      </c>
    </row>
    <row r="34" spans="1:6">
      <c r="A34" s="296" t="s">
        <v>33</v>
      </c>
      <c r="F34" s="443" t="s">
        <v>2280</v>
      </c>
    </row>
    <row r="35" spans="1:6">
      <c r="A35" s="297" t="s">
        <v>17</v>
      </c>
      <c r="F35">
        <v>7</v>
      </c>
    </row>
    <row r="36" spans="1:6">
      <c r="A36" s="293" t="s">
        <v>837</v>
      </c>
    </row>
    <row r="37" spans="1:6">
      <c r="A37" s="33"/>
    </row>
    <row r="38" spans="1:6" ht="15.75">
      <c r="A38" s="295" t="s">
        <v>3824</v>
      </c>
      <c r="F38" s="153" t="s">
        <v>3836</v>
      </c>
    </row>
    <row r="39" spans="1:6">
      <c r="A39" s="296" t="s">
        <v>31</v>
      </c>
      <c r="F39" s="443" t="s">
        <v>1852</v>
      </c>
    </row>
    <row r="40" spans="1:6">
      <c r="A40" s="297" t="s">
        <v>154</v>
      </c>
      <c r="F40">
        <v>1</v>
      </c>
    </row>
    <row r="41" spans="1:6">
      <c r="A41" s="293" t="s">
        <v>1852</v>
      </c>
    </row>
    <row r="42" spans="1:6">
      <c r="A42" s="27"/>
    </row>
    <row r="43" spans="1:6" ht="15.75">
      <c r="A43" s="295" t="s">
        <v>3825</v>
      </c>
      <c r="F43" s="153" t="s">
        <v>3836</v>
      </c>
    </row>
    <row r="44" spans="1:6">
      <c r="A44" s="296" t="s">
        <v>873</v>
      </c>
      <c r="F44" s="443" t="s">
        <v>1852</v>
      </c>
    </row>
    <row r="45" spans="1:6">
      <c r="A45" s="297" t="s">
        <v>155</v>
      </c>
      <c r="F45">
        <v>2</v>
      </c>
    </row>
    <row r="46" spans="1:6">
      <c r="A46" s="293" t="s">
        <v>2256</v>
      </c>
    </row>
    <row r="47" spans="1:6">
      <c r="A47" s="27"/>
    </row>
    <row r="48" spans="1:6" ht="15.75">
      <c r="A48" s="295" t="s">
        <v>3826</v>
      </c>
      <c r="F48" s="153" t="s">
        <v>3836</v>
      </c>
    </row>
    <row r="49" spans="1:6">
      <c r="A49" s="296" t="s">
        <v>1854</v>
      </c>
      <c r="F49" s="443" t="s">
        <v>1852</v>
      </c>
    </row>
    <row r="50" spans="1:6">
      <c r="A50" s="296" t="s">
        <v>819</v>
      </c>
      <c r="F50">
        <v>3</v>
      </c>
    </row>
    <row r="51" spans="1:6">
      <c r="A51" s="293" t="s">
        <v>2276</v>
      </c>
    </row>
    <row r="52" spans="1:6" s="443" customFormat="1">
      <c r="A52" s="293" t="s">
        <v>873</v>
      </c>
    </row>
    <row r="53" spans="1:6" s="443" customFormat="1">
      <c r="A53" s="293" t="s">
        <v>2567</v>
      </c>
    </row>
    <row r="54" spans="1:6" s="443" customFormat="1">
      <c r="A54" s="293" t="s">
        <v>1856</v>
      </c>
    </row>
    <row r="55" spans="1:6">
      <c r="A55" s="27"/>
    </row>
    <row r="56" spans="1:6" ht="15.75">
      <c r="A56" s="295" t="s">
        <v>3827</v>
      </c>
      <c r="F56" s="153" t="s">
        <v>3836</v>
      </c>
    </row>
    <row r="57" spans="1:6">
      <c r="A57" s="296" t="s">
        <v>822</v>
      </c>
      <c r="F57" s="443" t="s">
        <v>1852</v>
      </c>
    </row>
    <row r="58" spans="1:6">
      <c r="A58" s="297" t="s">
        <v>2245</v>
      </c>
      <c r="F58">
        <v>4</v>
      </c>
    </row>
    <row r="59" spans="1:6">
      <c r="A59" s="293" t="s">
        <v>2281</v>
      </c>
    </row>
    <row r="60" spans="1:6">
      <c r="A60" s="117"/>
    </row>
    <row r="61" spans="1:6" ht="15.75">
      <c r="A61" s="295" t="s">
        <v>3828</v>
      </c>
      <c r="F61" s="153" t="s">
        <v>3836</v>
      </c>
    </row>
    <row r="62" spans="1:6">
      <c r="A62" s="32" t="s">
        <v>1859</v>
      </c>
      <c r="F62" s="443" t="s">
        <v>1852</v>
      </c>
    </row>
    <row r="63" spans="1:6">
      <c r="A63" s="33" t="s">
        <v>153</v>
      </c>
      <c r="F63">
        <v>5</v>
      </c>
    </row>
    <row r="64" spans="1:6">
      <c r="A64" s="27" t="s">
        <v>2280</v>
      </c>
    </row>
    <row r="65" spans="1:6">
      <c r="A65" s="27"/>
    </row>
    <row r="66" spans="1:6" ht="15.75">
      <c r="A66" s="295" t="s">
        <v>3829</v>
      </c>
      <c r="F66" s="153" t="s">
        <v>3836</v>
      </c>
    </row>
    <row r="67" spans="1:6">
      <c r="A67" s="296" t="s">
        <v>142</v>
      </c>
      <c r="F67" s="443" t="s">
        <v>1852</v>
      </c>
    </row>
    <row r="68" spans="1:6">
      <c r="A68" s="297" t="s">
        <v>1839</v>
      </c>
      <c r="F68">
        <v>6</v>
      </c>
    </row>
    <row r="69" spans="1:6">
      <c r="A69" s="293" t="s">
        <v>25</v>
      </c>
    </row>
    <row r="70" spans="1:6">
      <c r="A70" s="27"/>
    </row>
    <row r="71" spans="1:6" ht="15.75">
      <c r="A71" s="295" t="s">
        <v>3830</v>
      </c>
      <c r="F71" s="153" t="s">
        <v>3836</v>
      </c>
    </row>
    <row r="72" spans="1:6">
      <c r="A72" s="296" t="s">
        <v>2280</v>
      </c>
      <c r="F72" s="443" t="s">
        <v>1852</v>
      </c>
    </row>
    <row r="73" spans="1:6">
      <c r="A73" s="297" t="s">
        <v>1852</v>
      </c>
      <c r="F73">
        <v>7</v>
      </c>
    </row>
    <row r="74" spans="1:6">
      <c r="A74" s="293" t="s">
        <v>154</v>
      </c>
    </row>
    <row r="75" spans="1:6">
      <c r="A75" s="27"/>
    </row>
    <row r="76" spans="1:6" ht="15.75">
      <c r="A76" s="295" t="s">
        <v>3831</v>
      </c>
      <c r="F76" s="153" t="s">
        <v>3836</v>
      </c>
    </row>
    <row r="77" spans="1:6">
      <c r="A77" s="296" t="s">
        <v>819</v>
      </c>
      <c r="F77" s="443" t="s">
        <v>1852</v>
      </c>
    </row>
    <row r="78" spans="1:6">
      <c r="A78" s="297" t="s">
        <v>1839</v>
      </c>
      <c r="F78">
        <v>8</v>
      </c>
    </row>
    <row r="79" spans="1:6">
      <c r="A79" s="293" t="s">
        <v>2245</v>
      </c>
    </row>
    <row r="80" spans="1:6">
      <c r="A80" s="27"/>
    </row>
    <row r="81" spans="1:6" ht="15.75">
      <c r="A81" s="295" t="s">
        <v>3832</v>
      </c>
      <c r="F81" s="153" t="s">
        <v>3836</v>
      </c>
    </row>
    <row r="82" spans="1:6">
      <c r="A82" s="296" t="s">
        <v>1852</v>
      </c>
      <c r="F82" s="443" t="s">
        <v>1852</v>
      </c>
    </row>
    <row r="83" spans="1:6">
      <c r="A83" s="297" t="s">
        <v>873</v>
      </c>
      <c r="F83">
        <v>9</v>
      </c>
    </row>
    <row r="84" spans="1:6">
      <c r="A84" s="293" t="s">
        <v>21</v>
      </c>
    </row>
    <row r="85" spans="1:6">
      <c r="A85" s="27"/>
    </row>
    <row r="86" spans="1:6" ht="15.75">
      <c r="A86" s="295" t="s">
        <v>3833</v>
      </c>
      <c r="F86" s="153" t="s">
        <v>3836</v>
      </c>
    </row>
    <row r="87" spans="1:6">
      <c r="A87" s="296" t="s">
        <v>1856</v>
      </c>
      <c r="F87" s="443" t="s">
        <v>1852</v>
      </c>
    </row>
    <row r="88" spans="1:6">
      <c r="A88" s="297" t="s">
        <v>2305</v>
      </c>
      <c r="F88">
        <v>10</v>
      </c>
    </row>
    <row r="89" spans="1:6">
      <c r="A89" s="293" t="s">
        <v>144</v>
      </c>
    </row>
    <row r="90" spans="1:6">
      <c r="A90" s="33"/>
    </row>
    <row r="91" spans="1:6" ht="15.75">
      <c r="A91" s="295" t="s">
        <v>3834</v>
      </c>
      <c r="F91" s="153" t="s">
        <v>3836</v>
      </c>
    </row>
    <row r="92" spans="1:6">
      <c r="A92" s="296" t="s">
        <v>822</v>
      </c>
      <c r="F92" s="443" t="s">
        <v>1852</v>
      </c>
    </row>
    <row r="93" spans="1:6">
      <c r="A93" s="297" t="s">
        <v>851</v>
      </c>
      <c r="F93">
        <v>11</v>
      </c>
    </row>
    <row r="94" spans="1:6">
      <c r="A94" s="293" t="s">
        <v>162</v>
      </c>
    </row>
    <row r="95" spans="1:6">
      <c r="A95" s="27"/>
    </row>
    <row r="96" spans="1:6" ht="15.75">
      <c r="A96" s="295" t="s">
        <v>3835</v>
      </c>
      <c r="F96" s="153" t="s">
        <v>3836</v>
      </c>
    </row>
    <row r="97" spans="1:6">
      <c r="A97" s="296" t="s">
        <v>9</v>
      </c>
      <c r="F97" s="443" t="s">
        <v>1852</v>
      </c>
    </row>
    <row r="98" spans="1:6">
      <c r="A98" s="297" t="s">
        <v>806</v>
      </c>
      <c r="F98">
        <v>12</v>
      </c>
    </row>
    <row r="99" spans="1:6">
      <c r="A99" s="293" t="s">
        <v>17</v>
      </c>
    </row>
    <row r="100" spans="1:6">
      <c r="A100" s="27"/>
    </row>
    <row r="101" spans="1:6" ht="15.75">
      <c r="A101" s="295" t="s">
        <v>3908</v>
      </c>
      <c r="F101" s="153" t="s">
        <v>3836</v>
      </c>
    </row>
    <row r="102" spans="1:6">
      <c r="A102" s="296" t="s">
        <v>2256</v>
      </c>
      <c r="F102" s="443" t="s">
        <v>2256</v>
      </c>
    </row>
    <row r="103" spans="1:6">
      <c r="A103" s="297" t="s">
        <v>1854</v>
      </c>
      <c r="F103">
        <v>1</v>
      </c>
    </row>
    <row r="104" spans="1:6">
      <c r="A104" s="293" t="s">
        <v>2283</v>
      </c>
      <c r="B104" s="3"/>
    </row>
    <row r="105" spans="1:6">
      <c r="A105" s="27"/>
      <c r="B105" s="3"/>
    </row>
    <row r="106" spans="1:6" ht="15.75">
      <c r="A106" s="295" t="s">
        <v>3914</v>
      </c>
      <c r="B106" s="3"/>
      <c r="F106" s="153" t="s">
        <v>3836</v>
      </c>
    </row>
    <row r="107" spans="1:6">
      <c r="A107" s="296" t="s">
        <v>2243</v>
      </c>
      <c r="F107" s="443" t="s">
        <v>2256</v>
      </c>
    </row>
    <row r="108" spans="1:6">
      <c r="A108" s="297" t="s">
        <v>2305</v>
      </c>
      <c r="F108" s="443">
        <v>2</v>
      </c>
    </row>
    <row r="109" spans="1:6">
      <c r="A109" s="293" t="s">
        <v>2245</v>
      </c>
    </row>
    <row r="110" spans="1:6">
      <c r="A110" s="27"/>
    </row>
    <row r="111" spans="1:6" ht="15.75">
      <c r="A111" s="295" t="s">
        <v>3923</v>
      </c>
      <c r="F111" s="153" t="s">
        <v>3836</v>
      </c>
    </row>
    <row r="112" spans="1:6">
      <c r="A112" s="296" t="s">
        <v>2277</v>
      </c>
      <c r="F112" s="443" t="s">
        <v>2256</v>
      </c>
    </row>
    <row r="113" spans="1:6">
      <c r="A113" s="297" t="s">
        <v>1854</v>
      </c>
      <c r="F113" s="443">
        <v>3</v>
      </c>
    </row>
    <row r="114" spans="1:6">
      <c r="A114" s="293" t="s">
        <v>828</v>
      </c>
    </row>
    <row r="115" spans="1:6">
      <c r="A115" s="27"/>
    </row>
    <row r="116" spans="1:6" ht="15.75">
      <c r="A116" s="295" t="s">
        <v>3925</v>
      </c>
      <c r="F116" s="153" t="s">
        <v>3836</v>
      </c>
    </row>
    <row r="117" spans="1:6">
      <c r="A117" s="296" t="s">
        <v>1844</v>
      </c>
      <c r="F117" s="443" t="s">
        <v>2256</v>
      </c>
    </row>
    <row r="118" spans="1:6">
      <c r="A118" s="297" t="s">
        <v>826</v>
      </c>
      <c r="F118" s="443">
        <v>4</v>
      </c>
    </row>
    <row r="119" spans="1:6">
      <c r="A119" s="293" t="s">
        <v>31</v>
      </c>
    </row>
    <row r="120" spans="1:6">
      <c r="A120" s="27"/>
    </row>
    <row r="121" spans="1:6" ht="15.75">
      <c r="A121" s="295" t="s">
        <v>3931</v>
      </c>
      <c r="F121" s="153" t="s">
        <v>3836</v>
      </c>
    </row>
    <row r="122" spans="1:6">
      <c r="A122" s="296" t="s">
        <v>863</v>
      </c>
      <c r="F122" s="443" t="s">
        <v>2256</v>
      </c>
    </row>
    <row r="123" spans="1:6">
      <c r="A123" s="297" t="s">
        <v>1853</v>
      </c>
      <c r="F123" s="443">
        <v>5</v>
      </c>
    </row>
    <row r="124" spans="1:6">
      <c r="A124" s="293" t="s">
        <v>23</v>
      </c>
    </row>
    <row r="125" spans="1:6">
      <c r="A125" s="27"/>
    </row>
    <row r="126" spans="1:6" ht="15.75">
      <c r="A126" s="295" t="s">
        <v>3930</v>
      </c>
      <c r="F126" s="153" t="s">
        <v>3836</v>
      </c>
    </row>
    <row r="127" spans="1:6">
      <c r="A127" s="296" t="s">
        <v>2284</v>
      </c>
      <c r="F127" s="443" t="s">
        <v>1852</v>
      </c>
    </row>
    <row r="128" spans="1:6">
      <c r="A128" s="297" t="s">
        <v>27</v>
      </c>
      <c r="F128" s="24" t="s">
        <v>3932</v>
      </c>
    </row>
    <row r="129" spans="1:1">
      <c r="A129" s="293" t="s">
        <v>2242</v>
      </c>
    </row>
    <row r="130" spans="1:1">
      <c r="A130" s="27"/>
    </row>
    <row r="131" spans="1:1">
      <c r="A131" s="117"/>
    </row>
    <row r="132" spans="1:1" ht="15.75">
      <c r="A132" s="31"/>
    </row>
    <row r="133" spans="1:1">
      <c r="A133" s="32"/>
    </row>
    <row r="134" spans="1:1">
      <c r="A134" s="33"/>
    </row>
    <row r="135" spans="1:1">
      <c r="A135" s="27"/>
    </row>
    <row r="136" spans="1:1">
      <c r="A136" s="116"/>
    </row>
    <row r="137" spans="1:1" ht="15.75">
      <c r="A137" s="31"/>
    </row>
    <row r="138" spans="1:1">
      <c r="A138" s="32"/>
    </row>
    <row r="139" spans="1:1">
      <c r="A139" s="33"/>
    </row>
    <row r="140" spans="1:1">
      <c r="A140" s="27"/>
    </row>
    <row r="141" spans="1:1">
      <c r="A141" s="116"/>
    </row>
    <row r="142" spans="1:1" ht="15.75">
      <c r="A142" s="31"/>
    </row>
    <row r="143" spans="1:1">
      <c r="A143" s="32"/>
    </row>
    <row r="144" spans="1:1">
      <c r="A144" s="33"/>
    </row>
    <row r="145" spans="1:1">
      <c r="A145" s="27"/>
    </row>
    <row r="146" spans="1:1">
      <c r="A146" s="116"/>
    </row>
    <row r="147" spans="1:1" ht="15.75">
      <c r="A147" s="31"/>
    </row>
    <row r="148" spans="1:1">
      <c r="A148" s="32"/>
    </row>
    <row r="149" spans="1:1">
      <c r="A149" s="33"/>
    </row>
    <row r="150" spans="1:1">
      <c r="A150" s="27"/>
    </row>
    <row r="151" spans="1:1">
      <c r="A151" s="115"/>
    </row>
    <row r="152" spans="1:1" ht="15.75">
      <c r="A152" s="31"/>
    </row>
    <row r="153" spans="1:1">
      <c r="A153" s="32"/>
    </row>
    <row r="154" spans="1:1">
      <c r="A154" s="33"/>
    </row>
    <row r="155" spans="1:1">
      <c r="A155" s="27"/>
    </row>
    <row r="156" spans="1:1">
      <c r="A156" s="115"/>
    </row>
    <row r="157" spans="1:1" ht="15.75">
      <c r="A157" s="31"/>
    </row>
    <row r="158" spans="1:1">
      <c r="A158" s="32"/>
    </row>
    <row r="159" spans="1:1">
      <c r="A159" s="33"/>
    </row>
    <row r="160" spans="1:1">
      <c r="A160" s="27"/>
    </row>
    <row r="161" spans="1:1">
      <c r="A161" s="115"/>
    </row>
    <row r="162" spans="1:1" ht="15.75">
      <c r="A162" s="31"/>
    </row>
    <row r="163" spans="1:1">
      <c r="A163" s="32"/>
    </row>
    <row r="164" spans="1:1">
      <c r="A164" s="33"/>
    </row>
    <row r="165" spans="1:1">
      <c r="A165" s="27"/>
    </row>
    <row r="166" spans="1:1">
      <c r="A166" s="115"/>
    </row>
    <row r="167" spans="1:1" ht="15.75">
      <c r="A167" s="31"/>
    </row>
    <row r="168" spans="1:1">
      <c r="A168" s="32"/>
    </row>
    <row r="169" spans="1:1">
      <c r="A169" s="32"/>
    </row>
    <row r="170" spans="1:1">
      <c r="A170" s="27"/>
    </row>
    <row r="171" spans="1:1">
      <c r="A171" s="115"/>
    </row>
    <row r="172" spans="1:1" ht="15.75">
      <c r="A172" s="31"/>
    </row>
    <row r="173" spans="1:1">
      <c r="A173" s="32"/>
    </row>
    <row r="174" spans="1:1">
      <c r="A174" s="33"/>
    </row>
    <row r="175" spans="1:1">
      <c r="A175" s="27"/>
    </row>
    <row r="176" spans="1:1">
      <c r="A176" s="27"/>
    </row>
    <row r="177" spans="1:1">
      <c r="A177" s="116"/>
    </row>
    <row r="178" spans="1:1" ht="15.75">
      <c r="A178" s="31"/>
    </row>
    <row r="179" spans="1:1">
      <c r="A179" s="32"/>
    </row>
    <row r="180" spans="1:1">
      <c r="A180" s="33"/>
    </row>
    <row r="181" spans="1:1">
      <c r="A181" s="27"/>
    </row>
    <row r="182" spans="1:1">
      <c r="A182" s="115"/>
    </row>
    <row r="183" spans="1:1" ht="15.75">
      <c r="A183" s="31"/>
    </row>
    <row r="184" spans="1:1">
      <c r="A184" s="32"/>
    </row>
    <row r="185" spans="1:1">
      <c r="A185" s="33"/>
    </row>
    <row r="186" spans="1:1">
      <c r="A186" s="27"/>
    </row>
    <row r="187" spans="1:1">
      <c r="A187" s="115"/>
    </row>
    <row r="188" spans="1:1" ht="15.75">
      <c r="A188" s="31"/>
    </row>
    <row r="189" spans="1:1">
      <c r="A189" s="32"/>
    </row>
    <row r="190" spans="1:1">
      <c r="A190" s="33"/>
    </row>
    <row r="191" spans="1:1">
      <c r="A191" s="27"/>
    </row>
    <row r="192" spans="1:1">
      <c r="A192" s="115"/>
    </row>
    <row r="193" spans="1:1" ht="15.75">
      <c r="A193" s="31"/>
    </row>
    <row r="194" spans="1:1">
      <c r="A194" s="32"/>
    </row>
    <row r="195" spans="1:1">
      <c r="A195" s="33"/>
    </row>
    <row r="196" spans="1:1">
      <c r="A196" s="27"/>
    </row>
    <row r="197" spans="1:1" ht="15.75">
      <c r="A197" s="31"/>
    </row>
    <row r="198" spans="1:1" ht="15.75">
      <c r="A198" s="31"/>
    </row>
    <row r="199" spans="1:1">
      <c r="A199" s="32"/>
    </row>
    <row r="200" spans="1:1">
      <c r="A200" s="33"/>
    </row>
    <row r="201" spans="1:1">
      <c r="A201" s="27"/>
    </row>
    <row r="202" spans="1:1" ht="15.75">
      <c r="A202" s="31"/>
    </row>
    <row r="203" spans="1:1" ht="15.75">
      <c r="A203" s="31"/>
    </row>
    <row r="204" spans="1:1">
      <c r="A204" s="32"/>
    </row>
    <row r="205" spans="1:1">
      <c r="A205" s="33"/>
    </row>
    <row r="206" spans="1:1">
      <c r="A206" s="27"/>
    </row>
    <row r="207" spans="1:1">
      <c r="A207" s="117"/>
    </row>
    <row r="208" spans="1:1" ht="15.75">
      <c r="A208" s="31"/>
    </row>
    <row r="209" spans="1:1">
      <c r="A209" s="32"/>
    </row>
    <row r="210" spans="1:1">
      <c r="A210" s="33"/>
    </row>
    <row r="211" spans="1:1">
      <c r="A211" s="27"/>
    </row>
    <row r="212" spans="1:1">
      <c r="A212" s="117"/>
    </row>
    <row r="213" spans="1:1" ht="15.75">
      <c r="A213" s="31"/>
    </row>
    <row r="214" spans="1:1">
      <c r="A214" s="32"/>
    </row>
    <row r="215" spans="1:1">
      <c r="A215" s="33"/>
    </row>
    <row r="216" spans="1:1">
      <c r="A216" s="27"/>
    </row>
    <row r="217" spans="1:1">
      <c r="A217" s="117"/>
    </row>
    <row r="218" spans="1:1" ht="15.75">
      <c r="A218" s="31"/>
    </row>
    <row r="219" spans="1:1">
      <c r="A219" s="32"/>
    </row>
    <row r="220" spans="1:1">
      <c r="A220" s="33"/>
    </row>
    <row r="221" spans="1:1">
      <c r="A221" s="27"/>
    </row>
    <row r="222" spans="1:1">
      <c r="A222" s="115"/>
    </row>
    <row r="223" spans="1:1" ht="15.75">
      <c r="A223" s="31"/>
    </row>
    <row r="224" spans="1:1">
      <c r="A224" s="32"/>
    </row>
    <row r="225" spans="1:1">
      <c r="A225" s="33"/>
    </row>
    <row r="226" spans="1:1">
      <c r="A226" s="27"/>
    </row>
    <row r="227" spans="1:1">
      <c r="A227" s="115"/>
    </row>
    <row r="228" spans="1:1" ht="15.75">
      <c r="A228" s="31"/>
    </row>
    <row r="229" spans="1:1">
      <c r="A229" s="32"/>
    </row>
    <row r="230" spans="1:1">
      <c r="A230" s="33"/>
    </row>
    <row r="231" spans="1:1">
      <c r="A231" s="27"/>
    </row>
    <row r="232" spans="1:1">
      <c r="A232" s="115"/>
    </row>
    <row r="233" spans="1:1" ht="15.75">
      <c r="A233" s="31"/>
    </row>
    <row r="234" spans="1:1">
      <c r="A234" s="32"/>
    </row>
    <row r="235" spans="1:1">
      <c r="A235" s="33"/>
    </row>
    <row r="236" spans="1:1">
      <c r="A236" s="27"/>
    </row>
    <row r="237" spans="1:1">
      <c r="A237" s="115"/>
    </row>
    <row r="238" spans="1:1" ht="15.75">
      <c r="A238" s="31"/>
    </row>
    <row r="239" spans="1:1">
      <c r="A239" s="32"/>
    </row>
    <row r="240" spans="1:1">
      <c r="A240" s="33"/>
    </row>
    <row r="241" spans="1:1">
      <c r="A241" s="27"/>
    </row>
    <row r="242" spans="1:1">
      <c r="A242" s="115"/>
    </row>
    <row r="243" spans="1:1" ht="15.75">
      <c r="A243" s="31"/>
    </row>
    <row r="244" spans="1:1">
      <c r="A244" s="32"/>
    </row>
    <row r="245" spans="1:1">
      <c r="A245" s="33"/>
    </row>
    <row r="246" spans="1:1">
      <c r="A246" s="27"/>
    </row>
    <row r="247" spans="1:1">
      <c r="A247" s="115"/>
    </row>
    <row r="248" spans="1:1" ht="15.75">
      <c r="A248" s="31"/>
    </row>
    <row r="249" spans="1:1">
      <c r="A249" s="32"/>
    </row>
    <row r="250" spans="1:1">
      <c r="A250" s="33"/>
    </row>
    <row r="251" spans="1:1">
      <c r="A251" s="27"/>
    </row>
    <row r="252" spans="1:1">
      <c r="A252" s="115"/>
    </row>
    <row r="253" spans="1:1" ht="15.75">
      <c r="A253" s="31"/>
    </row>
    <row r="254" spans="1:1">
      <c r="A254" s="32"/>
    </row>
    <row r="255" spans="1:1">
      <c r="A255" s="33"/>
    </row>
    <row r="256" spans="1:1">
      <c r="A256" s="27"/>
    </row>
    <row r="257" spans="1:1">
      <c r="A257" s="115"/>
    </row>
    <row r="258" spans="1:1" ht="15.75">
      <c r="A258" s="31"/>
    </row>
    <row r="259" spans="1:1">
      <c r="A259" s="32"/>
    </row>
    <row r="260" spans="1:1">
      <c r="A260" s="33"/>
    </row>
    <row r="261" spans="1:1">
      <c r="A261" s="27"/>
    </row>
    <row r="262" spans="1:1">
      <c r="A262" s="115"/>
    </row>
    <row r="263" spans="1:1" ht="15.75">
      <c r="A263" s="31"/>
    </row>
    <row r="264" spans="1:1">
      <c r="A264" s="32"/>
    </row>
    <row r="265" spans="1:1">
      <c r="A265" s="33"/>
    </row>
    <row r="266" spans="1:1">
      <c r="A266" s="27"/>
    </row>
    <row r="267" spans="1:1">
      <c r="A267" s="115"/>
    </row>
    <row r="268" spans="1:1" ht="15.75">
      <c r="A268" s="31"/>
    </row>
    <row r="269" spans="1:1">
      <c r="A269" s="32"/>
    </row>
    <row r="270" spans="1:1">
      <c r="A270" s="33"/>
    </row>
    <row r="271" spans="1:1">
      <c r="A271" s="27"/>
    </row>
    <row r="272" spans="1:1">
      <c r="A272" s="115"/>
    </row>
    <row r="273" spans="1:1" ht="15.75">
      <c r="A273" s="31"/>
    </row>
    <row r="274" spans="1:1">
      <c r="A274" s="32"/>
    </row>
    <row r="275" spans="1:1">
      <c r="A275" s="33"/>
    </row>
    <row r="276" spans="1:1">
      <c r="A276" s="27"/>
    </row>
    <row r="277" spans="1:1">
      <c r="A277" s="115"/>
    </row>
    <row r="278" spans="1:1" ht="15.75">
      <c r="A278" s="31"/>
    </row>
    <row r="279" spans="1:1">
      <c r="A279" s="32"/>
    </row>
    <row r="280" spans="1:1">
      <c r="A280" s="33"/>
    </row>
    <row r="281" spans="1:1">
      <c r="A281" s="27"/>
    </row>
    <row r="282" spans="1:1">
      <c r="A282" s="115"/>
    </row>
    <row r="283" spans="1:1" ht="15.75">
      <c r="A283" s="31"/>
    </row>
    <row r="284" spans="1:1">
      <c r="A284" s="32"/>
    </row>
    <row r="285" spans="1:1">
      <c r="A285" s="33"/>
    </row>
    <row r="286" spans="1:1">
      <c r="A286" s="27"/>
    </row>
    <row r="287" spans="1:1">
      <c r="A287" s="115"/>
    </row>
    <row r="288" spans="1:1" ht="15.75">
      <c r="A288" s="31"/>
    </row>
    <row r="289" spans="1:1">
      <c r="A289" s="32"/>
    </row>
    <row r="290" spans="1:1">
      <c r="A290" s="33"/>
    </row>
    <row r="291" spans="1:1">
      <c r="A291" s="27"/>
    </row>
    <row r="292" spans="1:1">
      <c r="A292" s="115"/>
    </row>
    <row r="293" spans="1:1" ht="15.75">
      <c r="A293" s="31"/>
    </row>
    <row r="294" spans="1:1">
      <c r="A294" s="32"/>
    </row>
    <row r="295" spans="1:1">
      <c r="A295" s="33"/>
    </row>
    <row r="296" spans="1:1">
      <c r="A296" s="27"/>
    </row>
    <row r="297" spans="1:1">
      <c r="A297" s="27"/>
    </row>
    <row r="298" spans="1:1">
      <c r="A298" s="116"/>
    </row>
    <row r="299" spans="1:1" ht="15.75">
      <c r="A299" s="31"/>
    </row>
    <row r="300" spans="1:1">
      <c r="A300" s="32"/>
    </row>
    <row r="301" spans="1:1">
      <c r="A301" s="33"/>
    </row>
    <row r="302" spans="1:1">
      <c r="A302" s="27"/>
    </row>
    <row r="303" spans="1:1">
      <c r="A303" s="116"/>
    </row>
    <row r="304" spans="1:1" ht="15.75">
      <c r="A304" s="31"/>
    </row>
    <row r="305" spans="1:1">
      <c r="A305" s="32"/>
    </row>
    <row r="306" spans="1:1">
      <c r="A306" s="33"/>
    </row>
    <row r="307" spans="1:1">
      <c r="A307" s="33"/>
    </row>
    <row r="308" spans="1:1">
      <c r="A308" s="116"/>
    </row>
    <row r="309" spans="1:1" ht="15.75">
      <c r="A309" s="31"/>
    </row>
    <row r="310" spans="1:1">
      <c r="A310" s="32"/>
    </row>
    <row r="311" spans="1:1">
      <c r="A311" s="33"/>
    </row>
    <row r="312" spans="1:1">
      <c r="A312" s="27"/>
    </row>
    <row r="313" spans="1:1">
      <c r="A313" s="116"/>
    </row>
    <row r="314" spans="1:1" ht="15.75">
      <c r="A314" s="31"/>
    </row>
    <row r="315" spans="1:1">
      <c r="A315" s="32"/>
    </row>
    <row r="316" spans="1:1">
      <c r="A316" s="33"/>
    </row>
    <row r="317" spans="1:1">
      <c r="A317" s="33"/>
    </row>
    <row r="318" spans="1:1">
      <c r="A318" s="115"/>
    </row>
    <row r="319" spans="1:1" ht="15.75">
      <c r="A319" s="31"/>
    </row>
    <row r="320" spans="1:1">
      <c r="A320" s="32"/>
    </row>
    <row r="321" spans="1:1">
      <c r="A321" s="33"/>
    </row>
    <row r="322" spans="1:1">
      <c r="A322" s="27"/>
    </row>
    <row r="323" spans="1:1">
      <c r="A323" s="115"/>
    </row>
    <row r="324" spans="1:1" ht="15.75">
      <c r="A324" s="31"/>
    </row>
    <row r="325" spans="1:1">
      <c r="A325" s="32"/>
    </row>
    <row r="326" spans="1:1">
      <c r="A326" s="33"/>
    </row>
    <row r="327" spans="1:1">
      <c r="A327" s="27"/>
    </row>
    <row r="328" spans="1:1">
      <c r="A328" s="115"/>
    </row>
    <row r="329" spans="1:1" ht="15.75">
      <c r="A329" s="31"/>
    </row>
    <row r="330" spans="1:1">
      <c r="A330" s="32"/>
    </row>
    <row r="331" spans="1:1">
      <c r="A331" s="33"/>
    </row>
    <row r="332" spans="1:1">
      <c r="A332" s="27"/>
    </row>
    <row r="333" spans="1:1">
      <c r="A333" s="115"/>
    </row>
    <row r="334" spans="1:1" ht="15.75">
      <c r="A334" s="31"/>
    </row>
    <row r="335" spans="1:1">
      <c r="A335" s="32"/>
    </row>
    <row r="336" spans="1:1">
      <c r="A336" s="32"/>
    </row>
    <row r="337" spans="1:1">
      <c r="A337" s="27"/>
    </row>
    <row r="338" spans="1:1">
      <c r="A338" s="117"/>
    </row>
    <row r="339" spans="1:1" ht="15.75">
      <c r="A339" s="31"/>
    </row>
    <row r="340" spans="1:1">
      <c r="A340" s="32"/>
    </row>
    <row r="341" spans="1:1">
      <c r="A341" s="33"/>
    </row>
    <row r="342" spans="1:1">
      <c r="A342" s="27"/>
    </row>
    <row r="343" spans="1:1">
      <c r="A343" s="115"/>
    </row>
    <row r="344" spans="1:1" ht="15.75">
      <c r="A344" s="31"/>
    </row>
    <row r="345" spans="1:1">
      <c r="A345" s="32"/>
    </row>
    <row r="346" spans="1:1">
      <c r="A346" s="33"/>
    </row>
    <row r="347" spans="1:1">
      <c r="A347" s="27"/>
    </row>
    <row r="348" spans="1:1">
      <c r="A348" s="115"/>
    </row>
    <row r="349" spans="1:1" ht="15.75">
      <c r="A349" s="31"/>
    </row>
    <row r="350" spans="1:1">
      <c r="A350" s="32"/>
    </row>
    <row r="351" spans="1:1">
      <c r="A351" s="33"/>
    </row>
    <row r="352" spans="1:1">
      <c r="A352" s="27"/>
    </row>
    <row r="353" spans="1:1">
      <c r="A353" s="115"/>
    </row>
    <row r="354" spans="1:1" ht="15.75">
      <c r="A354" s="31"/>
    </row>
    <row r="355" spans="1:1">
      <c r="A355" s="32"/>
    </row>
    <row r="356" spans="1:1">
      <c r="A356" s="33"/>
    </row>
    <row r="357" spans="1:1">
      <c r="A357" s="27"/>
    </row>
    <row r="358" spans="1:1">
      <c r="A358" s="115"/>
    </row>
    <row r="359" spans="1:1" ht="15.75">
      <c r="A359" s="31"/>
    </row>
    <row r="360" spans="1:1">
      <c r="A360" s="32"/>
    </row>
    <row r="361" spans="1:1">
      <c r="A361" s="33"/>
    </row>
    <row r="362" spans="1:1">
      <c r="A362" s="33"/>
    </row>
    <row r="363" spans="1:1">
      <c r="A363" s="33"/>
    </row>
    <row r="364" spans="1:1">
      <c r="A364" s="33"/>
    </row>
    <row r="365" spans="1:1">
      <c r="A365" s="33"/>
    </row>
    <row r="366" spans="1:1" ht="15.75">
      <c r="A366" s="31"/>
    </row>
    <row r="367" spans="1:1" ht="15.75">
      <c r="A367" s="31"/>
    </row>
    <row r="368" spans="1:1">
      <c r="A368" s="32"/>
    </row>
    <row r="369" spans="1:1">
      <c r="A369" s="33"/>
    </row>
    <row r="370" spans="1:1">
      <c r="A370" s="27"/>
    </row>
    <row r="371" spans="1:1">
      <c r="A371" s="27"/>
    </row>
    <row r="372" spans="1:1">
      <c r="A372" s="115"/>
    </row>
    <row r="373" spans="1:1" ht="15.75">
      <c r="A373" s="31"/>
    </row>
    <row r="374" spans="1:1">
      <c r="A374" s="32"/>
    </row>
    <row r="375" spans="1:1">
      <c r="A375" s="33"/>
    </row>
    <row r="376" spans="1:1">
      <c r="A376" s="27"/>
    </row>
    <row r="377" spans="1:1" ht="15.75">
      <c r="A377" s="31"/>
    </row>
    <row r="378" spans="1:1" ht="15.75">
      <c r="A378" s="295"/>
    </row>
    <row r="379" spans="1:1">
      <c r="A379" s="296"/>
    </row>
    <row r="380" spans="1:1">
      <c r="A380" s="297"/>
    </row>
    <row r="381" spans="1:1">
      <c r="A381" s="293"/>
    </row>
    <row r="382" spans="1:1" ht="15.75">
      <c r="A382" s="31"/>
    </row>
    <row r="383" spans="1:1" ht="15.75">
      <c r="A383" s="295"/>
    </row>
    <row r="384" spans="1:1">
      <c r="A384" s="296"/>
    </row>
    <row r="385" spans="1:1">
      <c r="A385" s="297"/>
    </row>
    <row r="386" spans="1:1">
      <c r="A386" s="293"/>
    </row>
    <row r="387" spans="1:1" ht="15.75">
      <c r="A387" s="31"/>
    </row>
    <row r="388" spans="1:1" ht="15.75">
      <c r="A388" s="295"/>
    </row>
    <row r="389" spans="1:1">
      <c r="A389" s="373"/>
    </row>
    <row r="390" spans="1:1">
      <c r="A390" s="296"/>
    </row>
    <row r="391" spans="1:1">
      <c r="A391" s="297"/>
    </row>
    <row r="392" spans="1:1">
      <c r="A392" s="293"/>
    </row>
    <row r="393" spans="1:1">
      <c r="A393" s="373"/>
    </row>
    <row r="394" spans="1:1">
      <c r="A394" s="296"/>
    </row>
    <row r="395" spans="1:1">
      <c r="A395" s="297"/>
    </row>
    <row r="396" spans="1:1">
      <c r="A396" s="293"/>
    </row>
    <row r="397" spans="1:1">
      <c r="A397" s="373"/>
    </row>
    <row r="398" spans="1:1">
      <c r="A398" s="296"/>
    </row>
    <row r="399" spans="1:1">
      <c r="A399" s="297"/>
    </row>
    <row r="400" spans="1:1">
      <c r="A400" s="293"/>
    </row>
    <row r="401" spans="1:1">
      <c r="A401" s="373"/>
    </row>
    <row r="402" spans="1:1">
      <c r="A402" s="296"/>
    </row>
    <row r="403" spans="1:1">
      <c r="A403" s="297"/>
    </row>
    <row r="404" spans="1:1">
      <c r="A404" s="293"/>
    </row>
    <row r="405" spans="1:1">
      <c r="A405" s="373"/>
    </row>
    <row r="406" spans="1:1">
      <c r="A406" s="296"/>
    </row>
    <row r="407" spans="1:1">
      <c r="A407" s="297"/>
    </row>
    <row r="408" spans="1:1">
      <c r="A408" s="293"/>
    </row>
    <row r="409" spans="1:1">
      <c r="A409" s="373"/>
    </row>
    <row r="410" spans="1:1">
      <c r="A410" s="296"/>
    </row>
    <row r="411" spans="1:1">
      <c r="A411" s="297"/>
    </row>
    <row r="412" spans="1:1">
      <c r="A412" s="293"/>
    </row>
    <row r="413" spans="1:1">
      <c r="A413" s="373"/>
    </row>
    <row r="414" spans="1:1">
      <c r="A414" s="296"/>
    </row>
    <row r="415" spans="1:1">
      <c r="A415" s="297"/>
    </row>
    <row r="416" spans="1:1">
      <c r="A416" s="293"/>
    </row>
    <row r="417" spans="1:1">
      <c r="A417" s="373"/>
    </row>
    <row r="418" spans="1:1">
      <c r="A418" s="296"/>
    </row>
    <row r="419" spans="1:1">
      <c r="A419" s="297"/>
    </row>
    <row r="420" spans="1:1">
      <c r="A420" s="293"/>
    </row>
    <row r="421" spans="1:1">
      <c r="A421" s="373"/>
    </row>
    <row r="422" spans="1:1">
      <c r="A422" s="296"/>
    </row>
    <row r="423" spans="1:1">
      <c r="A423" s="297"/>
    </row>
    <row r="424" spans="1:1">
      <c r="A424" s="293"/>
    </row>
    <row r="425" spans="1:1">
      <c r="A425" s="373"/>
    </row>
    <row r="426" spans="1:1">
      <c r="A426" s="296"/>
    </row>
    <row r="427" spans="1:1">
      <c r="A427" s="297"/>
    </row>
    <row r="428" spans="1:1">
      <c r="A428" s="293"/>
    </row>
    <row r="429" spans="1:1">
      <c r="A429" s="373"/>
    </row>
    <row r="430" spans="1:1">
      <c r="A430" s="296"/>
    </row>
    <row r="431" spans="1:1">
      <c r="A431" s="297"/>
    </row>
    <row r="432" spans="1:1">
      <c r="A432" s="293"/>
    </row>
    <row r="433" spans="1:1">
      <c r="A433" s="373"/>
    </row>
    <row r="434" spans="1:1">
      <c r="A434" s="296"/>
    </row>
    <row r="435" spans="1:1">
      <c r="A435" s="297"/>
    </row>
    <row r="436" spans="1:1">
      <c r="A436" s="293"/>
    </row>
    <row r="437" spans="1:1">
      <c r="A437" s="373"/>
    </row>
    <row r="438" spans="1:1">
      <c r="A438" s="296"/>
    </row>
    <row r="439" spans="1:1">
      <c r="A439" s="297"/>
    </row>
    <row r="440" spans="1:1">
      <c r="A440" s="293"/>
    </row>
    <row r="441" spans="1:1">
      <c r="A441" s="373"/>
    </row>
    <row r="442" spans="1:1">
      <c r="A442" s="296"/>
    </row>
    <row r="443" spans="1:1">
      <c r="A443" s="297"/>
    </row>
    <row r="444" spans="1:1">
      <c r="A444" s="293"/>
    </row>
    <row r="445" spans="1:1">
      <c r="A445" s="373"/>
    </row>
    <row r="446" spans="1:1">
      <c r="A446" s="296"/>
    </row>
    <row r="447" spans="1:1">
      <c r="A447" s="297"/>
    </row>
    <row r="448" spans="1:1">
      <c r="A448" s="293"/>
    </row>
    <row r="449" spans="1:1">
      <c r="A449" s="373"/>
    </row>
    <row r="450" spans="1:1">
      <c r="A450" s="296"/>
    </row>
    <row r="451" spans="1:1">
      <c r="A451" s="297"/>
    </row>
    <row r="452" spans="1:1">
      <c r="A452" s="293"/>
    </row>
    <row r="453" spans="1:1">
      <c r="A453" s="373"/>
    </row>
    <row r="454" spans="1:1">
      <c r="A454" s="296"/>
    </row>
    <row r="455" spans="1:1">
      <c r="A455" s="297"/>
    </row>
    <row r="456" spans="1:1">
      <c r="A456" s="293"/>
    </row>
    <row r="457" spans="1:1">
      <c r="A457" s="373"/>
    </row>
    <row r="458" spans="1:1">
      <c r="A458" s="296"/>
    </row>
    <row r="459" spans="1:1">
      <c r="A459" s="297"/>
    </row>
    <row r="460" spans="1:1">
      <c r="A460" s="293"/>
    </row>
    <row r="461" spans="1:1">
      <c r="A461" s="373"/>
    </row>
    <row r="462" spans="1:1">
      <c r="A462" s="296"/>
    </row>
    <row r="463" spans="1:1">
      <c r="A463" s="297"/>
    </row>
    <row r="464" spans="1:1">
      <c r="A464" s="293"/>
    </row>
    <row r="465" spans="1:1">
      <c r="A465" s="373"/>
    </row>
    <row r="466" spans="1:1">
      <c r="A466" s="296"/>
    </row>
    <row r="467" spans="1:1">
      <c r="A467" s="297"/>
    </row>
    <row r="468" spans="1:1">
      <c r="A468" s="293"/>
    </row>
    <row r="469" spans="1:1">
      <c r="A469" s="373"/>
    </row>
    <row r="470" spans="1:1">
      <c r="A470" s="296"/>
    </row>
    <row r="471" spans="1:1">
      <c r="A471" s="297"/>
    </row>
    <row r="472" spans="1:1">
      <c r="A472" s="293"/>
    </row>
    <row r="473" spans="1:1">
      <c r="A473" s="373"/>
    </row>
    <row r="474" spans="1:1">
      <c r="A474" s="296"/>
    </row>
    <row r="475" spans="1:1">
      <c r="A475" s="297"/>
    </row>
    <row r="476" spans="1:1">
      <c r="A476" s="293"/>
    </row>
    <row r="477" spans="1:1">
      <c r="A477" s="373"/>
    </row>
    <row r="478" spans="1:1">
      <c r="A478" s="296"/>
    </row>
    <row r="479" spans="1:1">
      <c r="A479" s="297"/>
    </row>
    <row r="480" spans="1:1">
      <c r="A480" s="293"/>
    </row>
    <row r="481" spans="1:1">
      <c r="A481" s="117"/>
    </row>
    <row r="482" spans="1:1" ht="15.75">
      <c r="A482" s="295"/>
    </row>
    <row r="483" spans="1:1">
      <c r="A483" s="296"/>
    </row>
    <row r="484" spans="1:1">
      <c r="A484" s="297"/>
    </row>
    <row r="485" spans="1:1">
      <c r="A485" s="293"/>
    </row>
    <row r="486" spans="1:1">
      <c r="A486" s="116"/>
    </row>
    <row r="487" spans="1:1" ht="15.75">
      <c r="A487" s="295"/>
    </row>
    <row r="488" spans="1:1">
      <c r="A488" s="296"/>
    </row>
    <row r="489" spans="1:1">
      <c r="A489" s="297"/>
    </row>
    <row r="490" spans="1:1">
      <c r="A490" s="293"/>
    </row>
    <row r="491" spans="1:1">
      <c r="A491" s="117"/>
    </row>
    <row r="492" spans="1:1" ht="15.75">
      <c r="A492" s="295"/>
    </row>
    <row r="493" spans="1:1">
      <c r="A493" s="296"/>
    </row>
    <row r="494" spans="1:1">
      <c r="A494" s="297"/>
    </row>
    <row r="495" spans="1:1">
      <c r="A495" s="293"/>
    </row>
    <row r="496" spans="1:1">
      <c r="A496" s="117"/>
    </row>
    <row r="497" spans="1:1" ht="15.75">
      <c r="A497" s="295"/>
    </row>
    <row r="498" spans="1:1">
      <c r="A498" s="296"/>
    </row>
    <row r="499" spans="1:1">
      <c r="A499" s="297"/>
    </row>
    <row r="500" spans="1:1">
      <c r="A500" s="293"/>
    </row>
    <row r="501" spans="1:1">
      <c r="A501" s="117"/>
    </row>
    <row r="502" spans="1:1" ht="15.75">
      <c r="A502" s="295"/>
    </row>
    <row r="503" spans="1:1">
      <c r="A503" s="296"/>
    </row>
    <row r="504" spans="1:1">
      <c r="A504" s="297"/>
    </row>
    <row r="505" spans="1:1">
      <c r="A505" s="293"/>
    </row>
    <row r="506" spans="1:1">
      <c r="A506" s="117"/>
    </row>
    <row r="507" spans="1:1" ht="15.75">
      <c r="A507" s="295"/>
    </row>
    <row r="508" spans="1:1">
      <c r="A508" s="296"/>
    </row>
    <row r="509" spans="1:1">
      <c r="A509" s="297"/>
    </row>
    <row r="510" spans="1:1">
      <c r="A510" s="293"/>
    </row>
    <row r="511" spans="1:1">
      <c r="A511" s="117"/>
    </row>
    <row r="512" spans="1:1" ht="15.75">
      <c r="A512" s="295"/>
    </row>
    <row r="513" spans="1:1">
      <c r="A513" s="296"/>
    </row>
    <row r="514" spans="1:1">
      <c r="A514" s="297"/>
    </row>
    <row r="515" spans="1:1">
      <c r="A515" s="293"/>
    </row>
    <row r="516" spans="1:1">
      <c r="A516" s="117"/>
    </row>
    <row r="517" spans="1:1" ht="15.75">
      <c r="A517" s="295"/>
    </row>
    <row r="518" spans="1:1">
      <c r="A518" s="296"/>
    </row>
    <row r="519" spans="1:1">
      <c r="A519" s="297"/>
    </row>
    <row r="520" spans="1:1">
      <c r="A520" s="297"/>
    </row>
    <row r="521" spans="1:1">
      <c r="A521" s="115"/>
    </row>
    <row r="522" spans="1:1" ht="15.75">
      <c r="A522" s="295"/>
    </row>
    <row r="523" spans="1:1">
      <c r="A523" s="296"/>
    </row>
    <row r="524" spans="1:1">
      <c r="A524" s="297"/>
    </row>
    <row r="525" spans="1:1">
      <c r="A525" s="293"/>
    </row>
    <row r="526" spans="1:1">
      <c r="A526" s="115"/>
    </row>
    <row r="527" spans="1:1" ht="15.75">
      <c r="A527" s="295"/>
    </row>
    <row r="528" spans="1:1">
      <c r="A528" s="296"/>
    </row>
    <row r="529" spans="1:1">
      <c r="A529" s="297"/>
    </row>
    <row r="530" spans="1:1">
      <c r="A530" s="293"/>
    </row>
    <row r="531" spans="1:1">
      <c r="A531" s="115"/>
    </row>
    <row r="532" spans="1:1" ht="15.75">
      <c r="A532" s="295"/>
    </row>
    <row r="533" spans="1:1">
      <c r="A533" s="296"/>
    </row>
    <row r="534" spans="1:1">
      <c r="A534" s="297"/>
    </row>
    <row r="535" spans="1:1">
      <c r="A535" s="293"/>
    </row>
    <row r="536" spans="1:1">
      <c r="A536" s="115"/>
    </row>
    <row r="537" spans="1:1" ht="15.75">
      <c r="A537" s="295"/>
    </row>
    <row r="538" spans="1:1">
      <c r="A538" s="296"/>
    </row>
    <row r="539" spans="1:1">
      <c r="A539" s="297"/>
    </row>
    <row r="540" spans="1:1">
      <c r="A540" s="293"/>
    </row>
    <row r="541" spans="1:1">
      <c r="A541" s="115"/>
    </row>
    <row r="542" spans="1:1" ht="15.75">
      <c r="A542" s="295"/>
    </row>
    <row r="543" spans="1:1">
      <c r="A543" s="296"/>
    </row>
    <row r="544" spans="1:1">
      <c r="A544" s="297"/>
    </row>
    <row r="545" spans="1:1">
      <c r="A545" s="293"/>
    </row>
    <row r="546" spans="1:1">
      <c r="A546" s="115"/>
    </row>
    <row r="547" spans="1:1" ht="15.75">
      <c r="A547" s="295"/>
    </row>
    <row r="548" spans="1:1">
      <c r="A548" s="296"/>
    </row>
    <row r="549" spans="1:1">
      <c r="A549" s="297"/>
    </row>
    <row r="550" spans="1:1">
      <c r="A550" s="293"/>
    </row>
    <row r="551" spans="1:1">
      <c r="A551" s="115"/>
    </row>
    <row r="552" spans="1:1" ht="15.75">
      <c r="A552" s="295"/>
    </row>
    <row r="553" spans="1:1">
      <c r="A553" s="296"/>
    </row>
    <row r="554" spans="1:1">
      <c r="A554" s="297"/>
    </row>
    <row r="555" spans="1:1">
      <c r="A555" s="293"/>
    </row>
    <row r="556" spans="1:1">
      <c r="A556" s="115"/>
    </row>
    <row r="557" spans="1:1" ht="15.75">
      <c r="A557" s="295"/>
    </row>
    <row r="558" spans="1:1">
      <c r="A558" s="296"/>
    </row>
    <row r="559" spans="1:1">
      <c r="A559" s="297"/>
    </row>
    <row r="560" spans="1:1">
      <c r="A560" s="293"/>
    </row>
    <row r="561" spans="1:1">
      <c r="A561" s="115"/>
    </row>
    <row r="562" spans="1:1" ht="15.75">
      <c r="A562" s="295"/>
    </row>
    <row r="563" spans="1:1">
      <c r="A563" s="373"/>
    </row>
    <row r="564" spans="1:1">
      <c r="A564" s="296"/>
    </row>
    <row r="565" spans="1:1">
      <c r="A565" s="297"/>
    </row>
    <row r="566" spans="1:1">
      <c r="A566" s="293"/>
    </row>
    <row r="567" spans="1:1">
      <c r="A567" s="373"/>
    </row>
    <row r="568" spans="1:1">
      <c r="A568" s="296"/>
    </row>
    <row r="569" spans="1:1">
      <c r="A569" s="297"/>
    </row>
    <row r="570" spans="1:1">
      <c r="A570" s="293"/>
    </row>
    <row r="571" spans="1:1">
      <c r="A571" s="373"/>
    </row>
    <row r="572" spans="1:1">
      <c r="A572" s="296"/>
    </row>
    <row r="573" spans="1:1">
      <c r="A573" s="297"/>
    </row>
    <row r="574" spans="1:1">
      <c r="A574" s="293"/>
    </row>
    <row r="575" spans="1:1">
      <c r="A575" s="373"/>
    </row>
    <row r="576" spans="1:1">
      <c r="A576" s="296"/>
    </row>
    <row r="577" spans="1:1">
      <c r="A577" s="297"/>
    </row>
    <row r="578" spans="1:1">
      <c r="A578" s="293"/>
    </row>
    <row r="579" spans="1:1">
      <c r="A579" s="373"/>
    </row>
    <row r="580" spans="1:1">
      <c r="A580" s="296"/>
    </row>
    <row r="581" spans="1:1">
      <c r="A581" s="297"/>
    </row>
    <row r="582" spans="1:1">
      <c r="A582" s="293"/>
    </row>
    <row r="583" spans="1:1">
      <c r="A583" s="373"/>
    </row>
    <row r="584" spans="1:1">
      <c r="A584" s="296"/>
    </row>
    <row r="585" spans="1:1">
      <c r="A585" s="297"/>
    </row>
    <row r="586" spans="1:1">
      <c r="A586" s="293"/>
    </row>
    <row r="587" spans="1:1">
      <c r="A587" s="373"/>
    </row>
    <row r="588" spans="1:1">
      <c r="A588" s="296"/>
    </row>
    <row r="589" spans="1:1">
      <c r="A589" s="297"/>
    </row>
    <row r="590" spans="1:1">
      <c r="A590" s="293"/>
    </row>
    <row r="591" spans="1:1">
      <c r="A591" s="373"/>
    </row>
    <row r="592" spans="1:1">
      <c r="A592" s="296"/>
    </row>
    <row r="593" spans="1:1">
      <c r="A593" s="297"/>
    </row>
    <row r="594" spans="1:1">
      <c r="A594" s="293"/>
    </row>
    <row r="595" spans="1:1">
      <c r="A595" s="373"/>
    </row>
    <row r="596" spans="1:1">
      <c r="A596" s="296"/>
    </row>
    <row r="597" spans="1:1">
      <c r="A597" s="297"/>
    </row>
    <row r="598" spans="1:1">
      <c r="A598" s="293"/>
    </row>
    <row r="599" spans="1:1">
      <c r="A599" s="373"/>
    </row>
    <row r="600" spans="1:1">
      <c r="A600" s="296"/>
    </row>
    <row r="601" spans="1:1">
      <c r="A601" s="297"/>
    </row>
    <row r="602" spans="1:1">
      <c r="A602" s="293"/>
    </row>
    <row r="603" spans="1:1">
      <c r="A603" s="373"/>
    </row>
    <row r="604" spans="1:1">
      <c r="A604" s="296"/>
    </row>
    <row r="605" spans="1:1">
      <c r="A605" s="297"/>
    </row>
    <row r="606" spans="1:1">
      <c r="A606" s="293"/>
    </row>
    <row r="607" spans="1:1">
      <c r="A607" s="373"/>
    </row>
    <row r="608" spans="1:1">
      <c r="A608" s="296"/>
    </row>
    <row r="609" spans="1:1">
      <c r="A609" s="297"/>
    </row>
    <row r="610" spans="1:1">
      <c r="A610" s="293"/>
    </row>
    <row r="611" spans="1:1">
      <c r="A611" s="373"/>
    </row>
    <row r="612" spans="1:1">
      <c r="A612" s="296"/>
    </row>
    <row r="613" spans="1:1">
      <c r="A613" s="297"/>
    </row>
    <row r="614" spans="1:1">
      <c r="A614" s="293"/>
    </row>
    <row r="615" spans="1:1">
      <c r="A615" s="373"/>
    </row>
    <row r="616" spans="1:1">
      <c r="A616" s="296"/>
    </row>
    <row r="617" spans="1:1">
      <c r="A617" s="297"/>
    </row>
    <row r="618" spans="1:1">
      <c r="A618" s="293"/>
    </row>
    <row r="619" spans="1:1">
      <c r="A619" s="373"/>
    </row>
    <row r="620" spans="1:1">
      <c r="A620" s="296"/>
    </row>
    <row r="621" spans="1:1">
      <c r="A621" s="297"/>
    </row>
    <row r="622" spans="1:1">
      <c r="A622" s="293"/>
    </row>
    <row r="623" spans="1:1">
      <c r="A623" s="373"/>
    </row>
    <row r="624" spans="1:1">
      <c r="A624" s="296"/>
    </row>
    <row r="625" spans="1:1">
      <c r="A625" s="297"/>
    </row>
    <row r="626" spans="1:1">
      <c r="A626" s="293"/>
    </row>
    <row r="627" spans="1:1">
      <c r="A627" s="373"/>
    </row>
    <row r="628" spans="1:1">
      <c r="A628" s="296"/>
    </row>
    <row r="629" spans="1:1">
      <c r="A629" s="297"/>
    </row>
    <row r="630" spans="1:1">
      <c r="A630" s="293"/>
    </row>
    <row r="631" spans="1:1">
      <c r="A631" s="373"/>
    </row>
    <row r="632" spans="1:1">
      <c r="A632" s="296"/>
    </row>
    <row r="633" spans="1:1">
      <c r="A633" s="297"/>
    </row>
    <row r="634" spans="1:1">
      <c r="A634" s="293"/>
    </row>
    <row r="635" spans="1:1">
      <c r="A635" s="373"/>
    </row>
    <row r="636" spans="1:1">
      <c r="A636" s="296"/>
    </row>
    <row r="637" spans="1:1">
      <c r="A637" s="297"/>
    </row>
    <row r="638" spans="1:1">
      <c r="A638" s="293"/>
    </row>
    <row r="639" spans="1:1">
      <c r="A639" s="373"/>
    </row>
    <row r="640" spans="1:1">
      <c r="A640" s="296"/>
    </row>
    <row r="641" spans="1:1">
      <c r="A641" s="297"/>
    </row>
    <row r="642" spans="1:1">
      <c r="A642" s="293"/>
    </row>
    <row r="643" spans="1:1">
      <c r="A643" s="373"/>
    </row>
    <row r="644" spans="1:1">
      <c r="A644" s="296"/>
    </row>
    <row r="645" spans="1:1">
      <c r="A645" s="297"/>
    </row>
    <row r="646" spans="1:1">
      <c r="A646" s="293"/>
    </row>
    <row r="647" spans="1:1">
      <c r="A647" s="373"/>
    </row>
    <row r="648" spans="1:1">
      <c r="A648" s="296"/>
    </row>
    <row r="649" spans="1:1">
      <c r="A649" s="297"/>
    </row>
    <row r="650" spans="1:1">
      <c r="A650" s="293"/>
    </row>
    <row r="651" spans="1:1">
      <c r="A651" s="373"/>
    </row>
    <row r="652" spans="1:1">
      <c r="A652" s="296"/>
    </row>
    <row r="653" spans="1:1">
      <c r="A653" s="297"/>
    </row>
    <row r="654" spans="1:1">
      <c r="A654" s="293"/>
    </row>
    <row r="655" spans="1:1" ht="15.75">
      <c r="A655" s="31"/>
    </row>
    <row r="656" spans="1:1" ht="15.75">
      <c r="A656" s="295"/>
    </row>
    <row r="657" spans="1:1">
      <c r="A657" s="296"/>
    </row>
    <row r="658" spans="1:1">
      <c r="A658" s="297"/>
    </row>
    <row r="659" spans="1:1">
      <c r="A659" s="293"/>
    </row>
    <row r="660" spans="1:1" ht="15.75">
      <c r="A660" s="31"/>
    </row>
    <row r="661" spans="1:1" ht="15.75">
      <c r="A661" s="295"/>
    </row>
    <row r="662" spans="1:1">
      <c r="A662" s="296"/>
    </row>
    <row r="663" spans="1:1">
      <c r="A663" s="297"/>
    </row>
    <row r="664" spans="1:1">
      <c r="A664" s="293"/>
    </row>
    <row r="665" spans="1:1" ht="15.75">
      <c r="A665" s="31"/>
    </row>
    <row r="666" spans="1:1" ht="15.75">
      <c r="A666" s="295"/>
    </row>
    <row r="667" spans="1:1">
      <c r="A667" s="373"/>
    </row>
    <row r="668" spans="1:1">
      <c r="A668" s="296"/>
    </row>
    <row r="669" spans="1:1">
      <c r="A669" s="297"/>
    </row>
    <row r="670" spans="1:1">
      <c r="A670" s="293"/>
    </row>
    <row r="671" spans="1:1">
      <c r="A671" s="373"/>
    </row>
    <row r="672" spans="1:1">
      <c r="A672" s="296"/>
    </row>
    <row r="673" spans="1:1">
      <c r="A673" s="297"/>
    </row>
    <row r="674" spans="1:1">
      <c r="A674" s="293"/>
    </row>
    <row r="675" spans="1:1">
      <c r="A675" s="373"/>
    </row>
    <row r="676" spans="1:1">
      <c r="A676" s="296"/>
    </row>
    <row r="677" spans="1:1">
      <c r="A677" s="297"/>
    </row>
    <row r="678" spans="1:1">
      <c r="A678" s="293"/>
    </row>
    <row r="679" spans="1:1">
      <c r="A679" s="373"/>
    </row>
    <row r="680" spans="1:1">
      <c r="A680" s="296"/>
    </row>
    <row r="681" spans="1:1">
      <c r="A681" s="297"/>
    </row>
    <row r="682" spans="1:1">
      <c r="A682" s="293"/>
    </row>
    <row r="683" spans="1:1">
      <c r="A683" s="373"/>
    </row>
    <row r="684" spans="1:1">
      <c r="A684" s="296"/>
    </row>
    <row r="685" spans="1:1">
      <c r="A685" s="297"/>
    </row>
    <row r="686" spans="1:1">
      <c r="A686" s="293"/>
    </row>
    <row r="687" spans="1:1">
      <c r="A687" s="373"/>
    </row>
    <row r="688" spans="1:1">
      <c r="A688" s="296"/>
    </row>
    <row r="689" spans="1:1">
      <c r="A689" s="297"/>
    </row>
    <row r="690" spans="1:1">
      <c r="A690" s="293"/>
    </row>
    <row r="691" spans="1:1">
      <c r="A691" s="373"/>
    </row>
    <row r="692" spans="1:1">
      <c r="A692" s="296"/>
    </row>
    <row r="693" spans="1:1">
      <c r="A693" s="297"/>
    </row>
    <row r="694" spans="1:1">
      <c r="A694" s="293"/>
    </row>
    <row r="695" spans="1:1">
      <c r="A695" s="373"/>
    </row>
    <row r="696" spans="1:1">
      <c r="A696" s="296"/>
    </row>
    <row r="697" spans="1:1">
      <c r="A697" s="297"/>
    </row>
    <row r="698" spans="1:1">
      <c r="A698" s="293"/>
    </row>
    <row r="699" spans="1:1">
      <c r="A699" s="373"/>
    </row>
    <row r="700" spans="1:1">
      <c r="A700" s="296"/>
    </row>
    <row r="701" spans="1:1">
      <c r="A701" s="297"/>
    </row>
    <row r="702" spans="1:1">
      <c r="A702" s="293"/>
    </row>
    <row r="703" spans="1:1" s="280" customFormat="1">
      <c r="A703" s="293"/>
    </row>
    <row r="704" spans="1:1">
      <c r="A704" s="373"/>
    </row>
    <row r="705" spans="1:1">
      <c r="A705" s="296"/>
    </row>
    <row r="706" spans="1:1">
      <c r="A706" s="297"/>
    </row>
    <row r="707" spans="1:1">
      <c r="A707" s="293"/>
    </row>
    <row r="708" spans="1:1">
      <c r="A708" s="373"/>
    </row>
    <row r="709" spans="1:1">
      <c r="A709" s="296"/>
    </row>
    <row r="710" spans="1:1">
      <c r="A710" s="297"/>
    </row>
    <row r="711" spans="1:1">
      <c r="A711" s="293"/>
    </row>
    <row r="712" spans="1:1">
      <c r="A712" s="373"/>
    </row>
    <row r="713" spans="1:1">
      <c r="A713" s="296"/>
    </row>
    <row r="714" spans="1:1">
      <c r="A714" s="297"/>
    </row>
    <row r="715" spans="1:1">
      <c r="A715" s="293"/>
    </row>
    <row r="716" spans="1:1">
      <c r="A716" s="373"/>
    </row>
    <row r="717" spans="1:1">
      <c r="A717" s="296"/>
    </row>
    <row r="718" spans="1:1">
      <c r="A718" s="297"/>
    </row>
    <row r="719" spans="1:1">
      <c r="A719" s="293"/>
    </row>
    <row r="720" spans="1:1">
      <c r="A720" s="373"/>
    </row>
    <row r="721" spans="1:1">
      <c r="A721" s="296"/>
    </row>
    <row r="722" spans="1:1">
      <c r="A722" s="297"/>
    </row>
    <row r="723" spans="1:1">
      <c r="A723" s="293"/>
    </row>
    <row r="724" spans="1:1">
      <c r="A724" s="373"/>
    </row>
    <row r="725" spans="1:1">
      <c r="A725" s="296"/>
    </row>
    <row r="726" spans="1:1">
      <c r="A726" s="297"/>
    </row>
    <row r="727" spans="1:1">
      <c r="A727" s="293"/>
    </row>
    <row r="728" spans="1:1">
      <c r="A728" s="373"/>
    </row>
    <row r="729" spans="1:1">
      <c r="A729" s="296"/>
    </row>
    <row r="730" spans="1:1">
      <c r="A730" s="297"/>
    </row>
    <row r="731" spans="1:1">
      <c r="A731" s="293"/>
    </row>
    <row r="732" spans="1:1">
      <c r="A732" s="373"/>
    </row>
    <row r="733" spans="1:1">
      <c r="A733" s="296"/>
    </row>
    <row r="734" spans="1:1">
      <c r="A734" s="297"/>
    </row>
    <row r="735" spans="1:1">
      <c r="A735" s="293"/>
    </row>
    <row r="736" spans="1:1">
      <c r="A736" s="373"/>
    </row>
    <row r="737" spans="1:1">
      <c r="A737" s="296"/>
    </row>
    <row r="738" spans="1:1">
      <c r="A738" s="297"/>
    </row>
    <row r="739" spans="1:1">
      <c r="A739" s="293"/>
    </row>
    <row r="740" spans="1:1">
      <c r="A740" s="373"/>
    </row>
    <row r="741" spans="1:1">
      <c r="A741" s="296"/>
    </row>
    <row r="742" spans="1:1">
      <c r="A742" s="297"/>
    </row>
    <row r="743" spans="1:1">
      <c r="A743" s="293"/>
    </row>
    <row r="744" spans="1:1">
      <c r="A744" s="373"/>
    </row>
    <row r="745" spans="1:1">
      <c r="A745" s="296"/>
    </row>
    <row r="746" spans="1:1">
      <c r="A746" s="297"/>
    </row>
    <row r="747" spans="1:1">
      <c r="A747" s="293"/>
    </row>
    <row r="748" spans="1:1">
      <c r="A748" s="117"/>
    </row>
    <row r="749" spans="1:1" ht="15.75">
      <c r="A749" s="295"/>
    </row>
    <row r="750" spans="1:1">
      <c r="A750" s="296"/>
    </row>
    <row r="751" spans="1:1">
      <c r="A751" s="297"/>
    </row>
    <row r="752" spans="1:1">
      <c r="A752" s="293"/>
    </row>
    <row r="753" spans="1:1">
      <c r="A753" s="115"/>
    </row>
    <row r="754" spans="1:1" ht="15.75">
      <c r="A754" s="295"/>
    </row>
    <row r="755" spans="1:1">
      <c r="A755" s="296"/>
    </row>
    <row r="756" spans="1:1">
      <c r="A756" s="297"/>
    </row>
    <row r="757" spans="1:1">
      <c r="A757" s="293"/>
    </row>
    <row r="758" spans="1:1">
      <c r="A758" s="318"/>
    </row>
    <row r="759" spans="1:1" ht="15.75">
      <c r="A759" s="295"/>
    </row>
    <row r="760" spans="1:1">
      <c r="A760" s="296"/>
    </row>
    <row r="761" spans="1:1">
      <c r="A761" s="297"/>
    </row>
    <row r="762" spans="1:1">
      <c r="A762" s="293"/>
    </row>
    <row r="763" spans="1:1">
      <c r="A763" s="318"/>
    </row>
    <row r="764" spans="1:1" ht="15.75">
      <c r="A764" s="295"/>
    </row>
    <row r="765" spans="1:1">
      <c r="A765" s="296"/>
    </row>
    <row r="766" spans="1:1">
      <c r="A766" s="297"/>
    </row>
    <row r="767" spans="1:1">
      <c r="A767" s="293"/>
    </row>
    <row r="768" spans="1:1">
      <c r="A768" s="318"/>
    </row>
    <row r="769" spans="1:1" ht="15.75">
      <c r="A769" s="295"/>
    </row>
    <row r="770" spans="1:1">
      <c r="A770" s="296"/>
    </row>
    <row r="771" spans="1:1">
      <c r="A771" s="297"/>
    </row>
    <row r="772" spans="1:1">
      <c r="A772" s="293"/>
    </row>
    <row r="773" spans="1:1">
      <c r="A773" s="318"/>
    </row>
    <row r="774" spans="1:1" ht="15.75">
      <c r="A774" s="295"/>
    </row>
    <row r="775" spans="1:1">
      <c r="A775" s="296"/>
    </row>
    <row r="776" spans="1:1">
      <c r="A776" s="297"/>
    </row>
    <row r="777" spans="1:1">
      <c r="A777" s="293"/>
    </row>
    <row r="778" spans="1:1">
      <c r="A778" s="318"/>
    </row>
    <row r="779" spans="1:1" ht="15.75">
      <c r="A779" s="295"/>
    </row>
    <row r="780" spans="1:1">
      <c r="A780" s="296"/>
    </row>
    <row r="781" spans="1:1">
      <c r="A781" s="297"/>
    </row>
    <row r="782" spans="1:1">
      <c r="A782" s="293"/>
    </row>
    <row r="783" spans="1:1">
      <c r="A783" s="318"/>
    </row>
    <row r="784" spans="1:1" ht="15.75">
      <c r="A784" s="295"/>
    </row>
    <row r="785" spans="1:1">
      <c r="A785" s="296"/>
    </row>
    <row r="786" spans="1:1">
      <c r="A786" s="297"/>
    </row>
    <row r="787" spans="1:1">
      <c r="A787" s="293"/>
    </row>
    <row r="788" spans="1:1">
      <c r="A788" s="318"/>
    </row>
    <row r="789" spans="1:1" ht="15.75">
      <c r="A789" s="295"/>
    </row>
    <row r="790" spans="1:1">
      <c r="A790" s="296"/>
    </row>
    <row r="791" spans="1:1">
      <c r="A791" s="297"/>
    </row>
    <row r="792" spans="1:1">
      <c r="A792" s="293"/>
    </row>
    <row r="793" spans="1:1">
      <c r="A793" s="318"/>
    </row>
    <row r="794" spans="1:1" ht="15.75">
      <c r="A794" s="295"/>
    </row>
    <row r="795" spans="1:1">
      <c r="A795" s="296"/>
    </row>
    <row r="796" spans="1:1">
      <c r="A796" s="297"/>
    </row>
    <row r="797" spans="1:1">
      <c r="A797" s="293"/>
    </row>
    <row r="798" spans="1:1">
      <c r="A798" s="318"/>
    </row>
    <row r="799" spans="1:1" ht="15.75">
      <c r="A799" s="295"/>
    </row>
    <row r="800" spans="1:1">
      <c r="A800" s="296"/>
    </row>
    <row r="801" spans="1:1">
      <c r="A801" s="297"/>
    </row>
    <row r="802" spans="1:1">
      <c r="A802" s="293"/>
    </row>
    <row r="803" spans="1:1">
      <c r="A803" s="318"/>
    </row>
    <row r="804" spans="1:1" ht="15.75">
      <c r="A804" s="295"/>
    </row>
    <row r="805" spans="1:1">
      <c r="A805" s="296"/>
    </row>
    <row r="806" spans="1:1">
      <c r="A806" s="297"/>
    </row>
    <row r="807" spans="1:1">
      <c r="A807" s="293"/>
    </row>
    <row r="808" spans="1:1">
      <c r="A808" s="318"/>
    </row>
    <row r="809" spans="1:1" ht="15.75">
      <c r="A809" s="295"/>
    </row>
    <row r="810" spans="1:1">
      <c r="A810" s="296"/>
    </row>
    <row r="811" spans="1:1">
      <c r="A811" s="297"/>
    </row>
    <row r="812" spans="1:1">
      <c r="A812" s="293"/>
    </row>
    <row r="813" spans="1:1">
      <c r="A813" s="318"/>
    </row>
    <row r="814" spans="1:1" ht="15.75">
      <c r="A814" s="295"/>
    </row>
    <row r="815" spans="1:1">
      <c r="A815" s="296"/>
    </row>
    <row r="816" spans="1:1">
      <c r="A816" s="297"/>
    </row>
    <row r="817" spans="1:1">
      <c r="A817" s="293"/>
    </row>
    <row r="818" spans="1:1">
      <c r="A818" s="318"/>
    </row>
    <row r="819" spans="1:1" ht="15.75">
      <c r="A819" s="295"/>
    </row>
    <row r="820" spans="1:1">
      <c r="A820" s="296"/>
    </row>
    <row r="821" spans="1:1">
      <c r="A821" s="297"/>
    </row>
    <row r="822" spans="1:1">
      <c r="A822" s="293"/>
    </row>
    <row r="823" spans="1:1">
      <c r="A823" s="318"/>
    </row>
    <row r="824" spans="1:1" ht="15.75">
      <c r="A824" s="295"/>
    </row>
    <row r="825" spans="1:1">
      <c r="A825" s="296"/>
    </row>
    <row r="826" spans="1:1">
      <c r="A826" s="297"/>
    </row>
    <row r="827" spans="1:1">
      <c r="A827" s="293"/>
    </row>
    <row r="828" spans="1:1">
      <c r="A828" s="318"/>
    </row>
    <row r="829" spans="1:1" ht="15.75">
      <c r="A829" s="295"/>
    </row>
    <row r="830" spans="1:1">
      <c r="A830" s="296"/>
    </row>
    <row r="831" spans="1:1">
      <c r="A831" s="297"/>
    </row>
    <row r="832" spans="1:1">
      <c r="A832" s="293"/>
    </row>
    <row r="833" spans="1:1">
      <c r="A833" s="318"/>
    </row>
    <row r="834" spans="1:1" ht="15.75">
      <c r="A834" s="295"/>
    </row>
    <row r="835" spans="1:1">
      <c r="A835" s="296"/>
    </row>
    <row r="836" spans="1:1">
      <c r="A836" s="297"/>
    </row>
    <row r="837" spans="1:1">
      <c r="A837" s="293"/>
    </row>
    <row r="838" spans="1:1">
      <c r="A838" s="318"/>
    </row>
    <row r="839" spans="1:1" ht="15.75">
      <c r="A839" s="295"/>
    </row>
    <row r="840" spans="1:1">
      <c r="A840" s="296"/>
    </row>
    <row r="841" spans="1:1">
      <c r="A841" s="297"/>
    </row>
    <row r="842" spans="1:1">
      <c r="A842" s="293"/>
    </row>
    <row r="843" spans="1:1">
      <c r="A843" s="318"/>
    </row>
    <row r="844" spans="1:1" ht="15.75">
      <c r="A844" s="295"/>
    </row>
    <row r="845" spans="1:1">
      <c r="A845" s="296"/>
    </row>
    <row r="846" spans="1:1">
      <c r="A846" s="297"/>
    </row>
    <row r="847" spans="1:1">
      <c r="A847" s="293"/>
    </row>
    <row r="848" spans="1:1">
      <c r="A848" s="318"/>
    </row>
    <row r="849" spans="1:1">
      <c r="A849" s="116"/>
    </row>
    <row r="850" spans="1:1">
      <c r="A850" s="117"/>
    </row>
    <row r="851" spans="1:1">
      <c r="A851" s="12"/>
    </row>
    <row r="852" spans="1:1">
      <c r="A852" s="20"/>
    </row>
    <row r="853" spans="1:1">
      <c r="A853" s="115"/>
    </row>
    <row r="854" spans="1:1">
      <c r="A854" s="116"/>
    </row>
    <row r="855" spans="1:1">
      <c r="A855" s="117"/>
    </row>
    <row r="856" spans="1:1">
      <c r="A856" s="12"/>
    </row>
    <row r="857" spans="1:1">
      <c r="A857" s="20"/>
    </row>
    <row r="858" spans="1:1">
      <c r="A858" s="115"/>
    </row>
    <row r="859" spans="1:1">
      <c r="A859" s="116"/>
    </row>
    <row r="860" spans="1:1">
      <c r="A860" s="117"/>
    </row>
    <row r="861" spans="1:1">
      <c r="A861" s="12"/>
    </row>
    <row r="862" spans="1:1">
      <c r="A862" s="20"/>
    </row>
    <row r="863" spans="1:1">
      <c r="A863" s="115"/>
    </row>
    <row r="864" spans="1:1">
      <c r="A864" s="116"/>
    </row>
    <row r="865" spans="1:1">
      <c r="A865" s="117"/>
    </row>
    <row r="866" spans="1:1">
      <c r="A866" s="12"/>
    </row>
    <row r="867" spans="1:1">
      <c r="A867" s="20"/>
    </row>
    <row r="868" spans="1:1">
      <c r="A868" s="115"/>
    </row>
    <row r="869" spans="1:1">
      <c r="A869" s="116"/>
    </row>
    <row r="870" spans="1:1">
      <c r="A870" s="117"/>
    </row>
    <row r="871" spans="1:1">
      <c r="A871" s="12"/>
    </row>
    <row r="872" spans="1:1">
      <c r="A872" s="20"/>
    </row>
    <row r="873" spans="1:1">
      <c r="A873" s="115"/>
    </row>
    <row r="874" spans="1:1">
      <c r="A874" s="116"/>
    </row>
    <row r="875" spans="1:1">
      <c r="A875" s="117"/>
    </row>
    <row r="876" spans="1:1">
      <c r="A876" s="12"/>
    </row>
    <row r="877" spans="1:1">
      <c r="A877" s="20"/>
    </row>
    <row r="878" spans="1:1">
      <c r="A878" s="115"/>
    </row>
    <row r="879" spans="1:1">
      <c r="A879" s="116"/>
    </row>
    <row r="880" spans="1:1">
      <c r="A880" s="117"/>
    </row>
    <row r="881" spans="1:1">
      <c r="A881" s="12"/>
    </row>
    <row r="882" spans="1:1">
      <c r="A882" s="20"/>
    </row>
    <row r="883" spans="1:1">
      <c r="A883" s="115"/>
    </row>
    <row r="884" spans="1:1">
      <c r="A884" s="116"/>
    </row>
    <row r="885" spans="1:1">
      <c r="A885" s="117"/>
    </row>
    <row r="886" spans="1:1">
      <c r="A886" s="12"/>
    </row>
    <row r="887" spans="1:1">
      <c r="A887" s="34"/>
    </row>
    <row r="888" spans="1:1">
      <c r="A888" s="115"/>
    </row>
    <row r="889" spans="1:1">
      <c r="A889" s="116"/>
    </row>
    <row r="890" spans="1:1">
      <c r="A890" s="117"/>
    </row>
    <row r="891" spans="1:1">
      <c r="A891" s="12"/>
    </row>
    <row r="892" spans="1:1">
      <c r="A892" s="34"/>
    </row>
    <row r="893" spans="1:1">
      <c r="A893" s="115"/>
    </row>
    <row r="894" spans="1:1">
      <c r="A894" s="116"/>
    </row>
    <row r="895" spans="1:1">
      <c r="A895" s="117"/>
    </row>
    <row r="896" spans="1:1">
      <c r="A896" s="32"/>
    </row>
    <row r="897" spans="1:1" ht="15.75">
      <c r="A897" s="31"/>
    </row>
    <row r="898" spans="1:1">
      <c r="A898" s="115"/>
    </row>
    <row r="899" spans="1:1">
      <c r="A899" s="116"/>
    </row>
    <row r="900" spans="1:1">
      <c r="A900" s="117"/>
    </row>
    <row r="901" spans="1:1">
      <c r="A901" s="33"/>
    </row>
    <row r="902" spans="1:1" ht="15.75">
      <c r="A902" s="31"/>
    </row>
    <row r="903" spans="1:1">
      <c r="A903" s="115"/>
    </row>
    <row r="904" spans="1:1">
      <c r="A904" s="116"/>
    </row>
    <row r="905" spans="1:1">
      <c r="A905" s="117"/>
    </row>
    <row r="906" spans="1:1">
      <c r="A906" s="27"/>
    </row>
    <row r="907" spans="1:1" ht="15.75">
      <c r="A907" s="31"/>
    </row>
    <row r="908" spans="1:1">
      <c r="A908" s="115"/>
    </row>
    <row r="909" spans="1:1">
      <c r="A909" s="116"/>
    </row>
    <row r="910" spans="1:1">
      <c r="A910" s="117"/>
    </row>
    <row r="911" spans="1:1">
      <c r="A911" s="12"/>
    </row>
    <row r="912" spans="1:1" ht="15.75">
      <c r="A912" s="31"/>
    </row>
    <row r="913" spans="1:1">
      <c r="A913" s="115"/>
    </row>
    <row r="914" spans="1:1">
      <c r="A914" s="116"/>
    </row>
    <row r="915" spans="1:1">
      <c r="A915" s="117"/>
    </row>
    <row r="916" spans="1:1">
      <c r="A916" s="32"/>
    </row>
    <row r="917" spans="1:1" ht="15.75">
      <c r="A917" s="31"/>
    </row>
    <row r="918" spans="1:1">
      <c r="A918" s="115"/>
    </row>
    <row r="919" spans="1:1">
      <c r="A919" s="116"/>
    </row>
    <row r="920" spans="1:1">
      <c r="A920" s="117"/>
    </row>
    <row r="921" spans="1:1">
      <c r="A921" s="33"/>
    </row>
    <row r="922" spans="1:1" ht="15.75">
      <c r="A922" s="31"/>
    </row>
    <row r="923" spans="1:1">
      <c r="A923" s="115"/>
    </row>
    <row r="924" spans="1:1">
      <c r="A924" s="116"/>
    </row>
    <row r="925" spans="1:1">
      <c r="A925" s="117"/>
    </row>
    <row r="926" spans="1:1">
      <c r="A926" s="27"/>
    </row>
    <row r="927" spans="1:1" ht="15.75">
      <c r="A927" s="31"/>
    </row>
    <row r="928" spans="1:1">
      <c r="A928" s="115"/>
    </row>
    <row r="929" spans="1:1">
      <c r="A929" s="115"/>
    </row>
    <row r="930" spans="1:1">
      <c r="A930" s="117"/>
    </row>
    <row r="931" spans="1:1">
      <c r="A931" s="12"/>
    </row>
    <row r="932" spans="1:1" ht="15.75">
      <c r="A932" s="31"/>
    </row>
    <row r="933" spans="1:1">
      <c r="A933" s="115"/>
    </row>
    <row r="934" spans="1:1">
      <c r="A934" s="116"/>
    </row>
    <row r="935" spans="1:1">
      <c r="A935" s="117"/>
    </row>
    <row r="936" spans="1:1">
      <c r="A936" s="32"/>
    </row>
    <row r="937" spans="1:1" ht="15.75">
      <c r="A937" s="31"/>
    </row>
    <row r="938" spans="1:1">
      <c r="A938" s="115"/>
    </row>
    <row r="939" spans="1:1">
      <c r="A939" s="116"/>
    </row>
    <row r="940" spans="1:1">
      <c r="A940" s="117"/>
    </row>
    <row r="941" spans="1:1">
      <c r="A941" s="33"/>
    </row>
    <row r="942" spans="1:1" ht="15.75">
      <c r="A942" s="31"/>
    </row>
    <row r="943" spans="1:1">
      <c r="A943" s="115"/>
    </row>
    <row r="944" spans="1:1">
      <c r="A944" s="116"/>
    </row>
    <row r="945" spans="1:1">
      <c r="A945" s="117"/>
    </row>
    <row r="946" spans="1:1">
      <c r="A946" s="27"/>
    </row>
    <row r="947" spans="1:1" ht="15.75">
      <c r="A947" s="31"/>
    </row>
    <row r="948" spans="1:1">
      <c r="A948" s="115"/>
    </row>
    <row r="949" spans="1:1">
      <c r="A949" s="116"/>
    </row>
    <row r="950" spans="1:1">
      <c r="A950" s="117"/>
    </row>
    <row r="951" spans="1:1">
      <c r="A951" s="46"/>
    </row>
    <row r="952" spans="1:1" ht="15.75">
      <c r="A952" s="31"/>
    </row>
    <row r="953" spans="1:1">
      <c r="A953" s="115"/>
    </row>
    <row r="954" spans="1:1">
      <c r="A954" s="116"/>
    </row>
    <row r="955" spans="1:1">
      <c r="A955" s="117"/>
    </row>
    <row r="956" spans="1:1" ht="15.75">
      <c r="A956" s="31"/>
    </row>
    <row r="957" spans="1:1" ht="15.75">
      <c r="A957" s="31"/>
    </row>
    <row r="958" spans="1:1">
      <c r="A958" s="115"/>
    </row>
    <row r="959" spans="1:1">
      <c r="A959" s="116"/>
    </row>
    <row r="960" spans="1:1">
      <c r="A960" s="117"/>
    </row>
    <row r="961" spans="1:1" ht="15.75">
      <c r="A961" s="31"/>
    </row>
    <row r="962" spans="1:1" ht="15.75">
      <c r="A962" s="31"/>
    </row>
    <row r="963" spans="1:1">
      <c r="A963" s="115"/>
    </row>
    <row r="964" spans="1:1">
      <c r="A964" s="115"/>
    </row>
    <row r="965" spans="1:1">
      <c r="A965" s="117"/>
    </row>
    <row r="966" spans="1:1" ht="15.75">
      <c r="A966" s="31"/>
    </row>
    <row r="967" spans="1:1" ht="15.75">
      <c r="A967" s="31"/>
    </row>
    <row r="968" spans="1:1">
      <c r="A968" s="115"/>
    </row>
    <row r="969" spans="1:1">
      <c r="A969" s="116"/>
    </row>
    <row r="970" spans="1:1">
      <c r="A970" s="117"/>
    </row>
    <row r="971" spans="1:1" ht="15.75">
      <c r="A971" s="31"/>
    </row>
    <row r="972" spans="1:1" ht="15.75">
      <c r="A972" s="31"/>
    </row>
    <row r="973" spans="1:1">
      <c r="A973" s="115"/>
    </row>
    <row r="974" spans="1:1">
      <c r="A974" s="116"/>
    </row>
    <row r="975" spans="1:1">
      <c r="A975" s="116"/>
    </row>
    <row r="976" spans="1:1" ht="15.75">
      <c r="A976" s="31"/>
    </row>
    <row r="977" spans="1:1" ht="15.75">
      <c r="A977" s="31"/>
    </row>
    <row r="978" spans="1:1">
      <c r="A978" s="115"/>
    </row>
    <row r="979" spans="1:1">
      <c r="A979" s="116"/>
    </row>
    <row r="980" spans="1:1">
      <c r="A980" s="117"/>
    </row>
    <row r="981" spans="1:1">
      <c r="A981" s="117"/>
    </row>
    <row r="982" spans="1:1">
      <c r="A982" s="32"/>
    </row>
    <row r="983" spans="1:1" ht="15.75">
      <c r="A983" s="31"/>
    </row>
    <row r="984" spans="1:1">
      <c r="A984" s="115"/>
    </row>
    <row r="985" spans="1:1">
      <c r="A985" s="116"/>
    </row>
    <row r="986" spans="1:1">
      <c r="A986" s="116"/>
    </row>
    <row r="987" spans="1:1">
      <c r="A987" s="116"/>
    </row>
    <row r="988" spans="1:1">
      <c r="A988" s="33"/>
    </row>
    <row r="989" spans="1:1" ht="15.75">
      <c r="A989" s="31"/>
    </row>
    <row r="990" spans="1:1">
      <c r="A990" s="115"/>
    </row>
    <row r="991" spans="1:1">
      <c r="A991" s="116"/>
    </row>
    <row r="992" spans="1:1">
      <c r="A992" s="117"/>
    </row>
    <row r="993" spans="1:1">
      <c r="A993" s="33"/>
    </row>
    <row r="994" spans="1:1" ht="15.75">
      <c r="A994" s="31"/>
    </row>
    <row r="995" spans="1:1">
      <c r="A995" s="115"/>
    </row>
    <row r="996" spans="1:1">
      <c r="A996" s="116"/>
    </row>
    <row r="997" spans="1:1">
      <c r="A997" s="117"/>
    </row>
    <row r="998" spans="1:1">
      <c r="A998" s="33"/>
    </row>
    <row r="999" spans="1:1" ht="15.75">
      <c r="A999" s="31"/>
    </row>
    <row r="1000" spans="1:1">
      <c r="A1000" s="115"/>
    </row>
    <row r="1001" spans="1:1">
      <c r="A1001" s="116"/>
    </row>
    <row r="1002" spans="1:1">
      <c r="A1002" s="116"/>
    </row>
    <row r="1003" spans="1:1">
      <c r="A1003" s="33"/>
    </row>
    <row r="1004" spans="1:1" ht="15.75">
      <c r="A1004" s="31"/>
    </row>
    <row r="1005" spans="1:1">
      <c r="A1005" s="115"/>
    </row>
    <row r="1006" spans="1:1">
      <c r="A1006" s="116"/>
    </row>
    <row r="1007" spans="1:1">
      <c r="A1007" s="117"/>
    </row>
    <row r="1008" spans="1:1">
      <c r="A1008" s="33"/>
    </row>
    <row r="1009" spans="1:1" ht="15.75">
      <c r="A1009" s="31"/>
    </row>
    <row r="1010" spans="1:1">
      <c r="A1010" s="115"/>
    </row>
    <row r="1011" spans="1:1">
      <c r="A1011" s="116"/>
    </row>
    <row r="1012" spans="1:1">
      <c r="A1012" s="117"/>
    </row>
    <row r="1013" spans="1:1">
      <c r="A1013" s="33"/>
    </row>
    <row r="1014" spans="1:1" ht="15.75">
      <c r="A1014" s="31"/>
    </row>
    <row r="1015" spans="1:1">
      <c r="A1015" s="115"/>
    </row>
    <row r="1016" spans="1:1">
      <c r="A1016" s="115"/>
    </row>
    <row r="1017" spans="1:1">
      <c r="A1017" s="117"/>
    </row>
    <row r="1018" spans="1:1">
      <c r="A1018" s="117"/>
    </row>
    <row r="1019" spans="1:1">
      <c r="A1019" s="32"/>
    </row>
    <row r="1020" spans="1:1" ht="15.75">
      <c r="A1020" s="31"/>
    </row>
    <row r="1021" spans="1:1">
      <c r="A1021" s="115"/>
    </row>
    <row r="1022" spans="1:1">
      <c r="A1022" s="116"/>
    </row>
    <row r="1023" spans="1:1">
      <c r="A1023" s="117"/>
    </row>
    <row r="1024" spans="1:1">
      <c r="A1024" s="27"/>
    </row>
    <row r="1025" spans="1:1" ht="15.75">
      <c r="A1025" s="31"/>
    </row>
    <row r="1026" spans="1:1">
      <c r="A1026" s="115"/>
    </row>
    <row r="1027" spans="1:1">
      <c r="A1027" s="115"/>
    </row>
    <row r="1028" spans="1:1">
      <c r="A1028" s="117"/>
    </row>
    <row r="1029" spans="1:1">
      <c r="A1029" s="33"/>
    </row>
    <row r="1030" spans="1:1" ht="15.75">
      <c r="A1030" s="31"/>
    </row>
    <row r="1031" spans="1:1">
      <c r="A1031" s="115"/>
    </row>
    <row r="1032" spans="1:1">
      <c r="A1032" s="116"/>
    </row>
    <row r="1033" spans="1:1">
      <c r="A1033" s="117"/>
    </row>
    <row r="1034" spans="1:1">
      <c r="A1034" s="27"/>
    </row>
    <row r="1035" spans="1:1" ht="15.75">
      <c r="A1035" s="31"/>
    </row>
    <row r="1036" spans="1:1">
      <c r="A1036" s="115"/>
    </row>
    <row r="1037" spans="1:1">
      <c r="A1037" s="116"/>
    </row>
    <row r="1038" spans="1:1">
      <c r="A1038" s="117"/>
    </row>
    <row r="1039" spans="1:1">
      <c r="A1039" s="27"/>
    </row>
    <row r="1040" spans="1:1" ht="15.75">
      <c r="A1040" s="31"/>
    </row>
    <row r="1041" spans="1:1">
      <c r="A1041" s="115"/>
    </row>
    <row r="1042" spans="1:1">
      <c r="A1042" s="116"/>
    </row>
    <row r="1043" spans="1:1">
      <c r="A1043" s="117"/>
    </row>
    <row r="1044" spans="1:1">
      <c r="A1044" s="27"/>
    </row>
    <row r="1045" spans="1:1" ht="15.75">
      <c r="A1045" s="31"/>
    </row>
    <row r="1046" spans="1:1">
      <c r="A1046" s="115"/>
    </row>
    <row r="1047" spans="1:1">
      <c r="A1047" s="116"/>
    </row>
    <row r="1048" spans="1:1">
      <c r="A1048" s="117"/>
    </row>
    <row r="1049" spans="1:1">
      <c r="A1049" s="33"/>
    </row>
    <row r="1050" spans="1:1" ht="15.75">
      <c r="A1050" s="31"/>
    </row>
    <row r="1051" spans="1:1">
      <c r="A1051" s="115"/>
    </row>
    <row r="1052" spans="1:1">
      <c r="A1052" s="116"/>
    </row>
    <row r="1053" spans="1:1">
      <c r="A1053" s="117"/>
    </row>
    <row r="1054" spans="1:1">
      <c r="A1054" s="27"/>
    </row>
    <row r="1055" spans="1:1" ht="15.75">
      <c r="A1055" s="31"/>
    </row>
    <row r="1056" spans="1:1">
      <c r="A1056" s="115"/>
    </row>
    <row r="1057" spans="1:1">
      <c r="A1057" s="116"/>
    </row>
    <row r="1058" spans="1:1">
      <c r="A1058" s="117"/>
    </row>
    <row r="1059" spans="1:1">
      <c r="A1059" s="27"/>
    </row>
    <row r="1060" spans="1:1" ht="15.75">
      <c r="A1060" s="31"/>
    </row>
    <row r="1061" spans="1:1">
      <c r="A1061" s="115"/>
    </row>
    <row r="1062" spans="1:1">
      <c r="A1062" s="116"/>
    </row>
    <row r="1063" spans="1:1">
      <c r="A1063" s="117"/>
    </row>
    <row r="1064" spans="1:1">
      <c r="A1064" s="117"/>
    </row>
    <row r="1066" spans="1:1" ht="15.75">
      <c r="A1066" s="31"/>
    </row>
    <row r="1067" spans="1:1">
      <c r="A1067" s="115"/>
    </row>
    <row r="1068" spans="1:1">
      <c r="A1068" s="116"/>
    </row>
    <row r="1069" spans="1:1">
      <c r="A1069" s="117"/>
    </row>
    <row r="1071" spans="1:1" ht="15.75">
      <c r="A1071" s="31"/>
    </row>
    <row r="1072" spans="1:1">
      <c r="A1072" s="115"/>
    </row>
    <row r="1073" spans="1:1">
      <c r="A1073" s="116"/>
    </row>
    <row r="1074" spans="1:1">
      <c r="A1074" s="117"/>
    </row>
    <row r="1076" spans="1:1" ht="15.75">
      <c r="A1076" s="31"/>
    </row>
    <row r="1077" spans="1:1">
      <c r="A1077" s="115"/>
    </row>
    <row r="1078" spans="1:1">
      <c r="A1078" s="116"/>
    </row>
    <row r="1079" spans="1:1">
      <c r="A1079" s="117"/>
    </row>
    <row r="1080" spans="1:1">
      <c r="A1080" s="27"/>
    </row>
    <row r="1081" spans="1:1" ht="15.75">
      <c r="A1081" s="31"/>
    </row>
    <row r="1082" spans="1:1">
      <c r="A1082" s="115"/>
    </row>
    <row r="1083" spans="1:1">
      <c r="A1083" s="116"/>
    </row>
    <row r="1084" spans="1:1">
      <c r="A1084" s="117"/>
    </row>
    <row r="1085" spans="1:1">
      <c r="A1085" s="27"/>
    </row>
    <row r="1086" spans="1:1" ht="15.75">
      <c r="A1086" s="31"/>
    </row>
    <row r="1087" spans="1:1">
      <c r="A1087" s="115"/>
    </row>
    <row r="1088" spans="1:1">
      <c r="A1088" s="116"/>
    </row>
    <row r="1089" spans="1:1">
      <c r="A1089" s="117"/>
    </row>
    <row r="1090" spans="1:1">
      <c r="A1090" s="117"/>
    </row>
    <row r="1092" spans="1:1" ht="15.75">
      <c r="A1092" s="31"/>
    </row>
    <row r="1093" spans="1:1">
      <c r="A1093" s="115"/>
    </row>
    <row r="1094" spans="1:1">
      <c r="A1094" s="116"/>
    </row>
    <row r="1095" spans="1:1">
      <c r="A1095" s="116"/>
    </row>
    <row r="1096" spans="1:1">
      <c r="A1096" s="116"/>
    </row>
    <row r="1097" spans="1:1">
      <c r="A1097" s="116"/>
    </row>
    <row r="1098" spans="1:1">
      <c r="A1098" s="116"/>
    </row>
    <row r="1099" spans="1:1">
      <c r="A1099" s="33"/>
    </row>
    <row r="1100" spans="1:1" ht="15.75">
      <c r="A1100" s="31"/>
    </row>
    <row r="1101" spans="1:1">
      <c r="A1101" s="115"/>
    </row>
    <row r="1102" spans="1:1">
      <c r="A1102" s="116"/>
    </row>
    <row r="1103" spans="1:1">
      <c r="A1103" s="117"/>
    </row>
    <row r="1104" spans="1:1">
      <c r="A1104" s="33"/>
    </row>
    <row r="1105" spans="1:1" ht="15.75">
      <c r="A1105" s="31"/>
    </row>
    <row r="1106" spans="1:1">
      <c r="A1106" s="115"/>
    </row>
    <row r="1107" spans="1:1">
      <c r="A1107" s="116"/>
    </row>
    <row r="1108" spans="1:1">
      <c r="A1108" s="117"/>
    </row>
    <row r="1109" spans="1:1">
      <c r="A1109" s="33"/>
    </row>
    <row r="1110" spans="1:1" ht="15.75">
      <c r="A1110" s="31"/>
    </row>
    <row r="1111" spans="1:1">
      <c r="A1111" s="115"/>
    </row>
    <row r="1112" spans="1:1">
      <c r="A1112" s="116"/>
    </row>
    <row r="1113" spans="1:1">
      <c r="A1113" s="117"/>
    </row>
    <row r="1114" spans="1:1">
      <c r="A1114" s="33"/>
    </row>
    <row r="1115" spans="1:1" ht="15.75">
      <c r="A1115" s="31"/>
    </row>
    <row r="1116" spans="1:1">
      <c r="A1116" s="115"/>
    </row>
    <row r="1117" spans="1:1">
      <c r="A1117" s="116"/>
    </row>
    <row r="1118" spans="1:1">
      <c r="A1118" s="117"/>
    </row>
    <row r="1119" spans="1:1">
      <c r="A1119" s="33"/>
    </row>
    <row r="1120" spans="1:1" ht="15.75">
      <c r="A1120" s="31"/>
    </row>
    <row r="1121" spans="1:1">
      <c r="A1121" s="115"/>
    </row>
    <row r="1122" spans="1:1">
      <c r="A1122" s="116"/>
    </row>
    <row r="1123" spans="1:1">
      <c r="A1123" s="117"/>
    </row>
    <row r="1124" spans="1:1">
      <c r="A1124" s="33"/>
    </row>
    <row r="1125" spans="1:1" ht="15.75">
      <c r="A1125" s="31"/>
    </row>
    <row r="1126" spans="1:1">
      <c r="A1126" s="115"/>
    </row>
    <row r="1127" spans="1:1">
      <c r="A1127" s="116"/>
    </row>
    <row r="1128" spans="1:1">
      <c r="A1128" s="117"/>
    </row>
    <row r="1129" spans="1:1">
      <c r="A1129" s="33"/>
    </row>
    <row r="1130" spans="1:1" ht="15.75">
      <c r="A1130" s="31"/>
    </row>
    <row r="1131" spans="1:1">
      <c r="A1131" s="115"/>
    </row>
    <row r="1132" spans="1:1">
      <c r="A1132" s="116"/>
    </row>
    <row r="1133" spans="1:1">
      <c r="A1133" s="117"/>
    </row>
    <row r="1134" spans="1:1">
      <c r="A1134" s="33"/>
    </row>
    <row r="1135" spans="1:1" ht="15.75">
      <c r="A1135" s="31"/>
    </row>
    <row r="1136" spans="1:1">
      <c r="A1136" s="115"/>
    </row>
    <row r="1137" spans="1:1">
      <c r="A1137" s="116"/>
    </row>
    <row r="1138" spans="1:1">
      <c r="A1138" s="117"/>
    </row>
    <row r="1139" spans="1:1">
      <c r="A1139" s="33"/>
    </row>
    <row r="1140" spans="1:1" ht="15.75">
      <c r="A1140" s="31"/>
    </row>
    <row r="1141" spans="1:1">
      <c r="A1141" s="115"/>
    </row>
    <row r="1142" spans="1:1">
      <c r="A1142" s="116"/>
    </row>
    <row r="1143" spans="1:1">
      <c r="A1143" s="117"/>
    </row>
    <row r="1144" spans="1:1">
      <c r="A1144" s="33"/>
    </row>
    <row r="1145" spans="1:1" ht="15.75">
      <c r="A1145" s="31"/>
    </row>
    <row r="1146" spans="1:1">
      <c r="A1146" s="115"/>
    </row>
    <row r="1147" spans="1:1">
      <c r="A1147" s="116"/>
    </row>
    <row r="1148" spans="1:1">
      <c r="A1148" s="117"/>
    </row>
    <row r="1149" spans="1:1">
      <c r="A1149" s="33"/>
    </row>
    <row r="1150" spans="1:1" ht="15.75">
      <c r="A1150" s="31"/>
    </row>
    <row r="1151" spans="1:1">
      <c r="A1151" s="115"/>
    </row>
    <row r="1152" spans="1:1">
      <c r="A1152" s="116"/>
    </row>
    <row r="1153" spans="1:1">
      <c r="A1153" s="117"/>
    </row>
    <row r="1154" spans="1:1">
      <c r="A1154" s="33"/>
    </row>
    <row r="1155" spans="1:1" ht="15.75">
      <c r="A1155" s="31"/>
    </row>
    <row r="1156" spans="1:1">
      <c r="A1156" s="115"/>
    </row>
    <row r="1157" spans="1:1">
      <c r="A1157" s="116"/>
    </row>
    <row r="1158" spans="1:1">
      <c r="A1158" s="117"/>
    </row>
    <row r="1159" spans="1:1">
      <c r="A1159" s="33"/>
    </row>
    <row r="1160" spans="1:1" ht="15.75">
      <c r="A1160" s="31"/>
    </row>
    <row r="1161" spans="1:1">
      <c r="A1161" s="115"/>
    </row>
    <row r="1162" spans="1:1">
      <c r="A1162" s="116"/>
    </row>
    <row r="1163" spans="1:1">
      <c r="A1163" s="117"/>
    </row>
    <row r="1164" spans="1:1">
      <c r="A1164" s="32"/>
    </row>
    <row r="1165" spans="1:1" ht="15.75">
      <c r="A1165" s="31"/>
    </row>
    <row r="1166" spans="1:1">
      <c r="A1166" s="115"/>
    </row>
    <row r="1167" spans="1:1">
      <c r="A1167" s="116"/>
    </row>
    <row r="1168" spans="1:1">
      <c r="A1168" s="117"/>
    </row>
    <row r="1169" spans="1:1">
      <c r="A1169" s="117"/>
    </row>
    <row r="1170" spans="1:1">
      <c r="A1170" s="117"/>
    </row>
    <row r="1171" spans="1:1">
      <c r="A1171" s="117"/>
    </row>
    <row r="1172" spans="1:1">
      <c r="A1172" s="117"/>
    </row>
    <row r="1173" spans="1:1">
      <c r="A1173" s="32"/>
    </row>
    <row r="1174" spans="1:1" ht="15.75">
      <c r="A1174" s="31"/>
    </row>
    <row r="1175" spans="1:1">
      <c r="A1175" s="115"/>
    </row>
    <row r="1176" spans="1:1">
      <c r="A1176" s="116"/>
    </row>
    <row r="1177" spans="1:1">
      <c r="A1177" s="117"/>
    </row>
    <row r="1178" spans="1:1">
      <c r="A1178" s="32"/>
    </row>
    <row r="1179" spans="1:1" ht="15.75">
      <c r="A1179" s="31"/>
    </row>
    <row r="1180" spans="1:1">
      <c r="A1180" s="115"/>
    </row>
    <row r="1181" spans="1:1">
      <c r="A1181" s="116"/>
    </row>
    <row r="1182" spans="1:1">
      <c r="A1182" s="117"/>
    </row>
    <row r="1183" spans="1:1">
      <c r="A1183" s="32"/>
    </row>
    <row r="1184" spans="1:1" ht="15.75">
      <c r="A1184" s="31"/>
    </row>
    <row r="1185" spans="1:1">
      <c r="A1185" s="115"/>
    </row>
    <row r="1186" spans="1:1">
      <c r="A1186" s="116"/>
    </row>
    <row r="1187" spans="1:1">
      <c r="A1187" s="117"/>
    </row>
    <row r="1188" spans="1:1">
      <c r="A1188" s="32"/>
    </row>
    <row r="1189" spans="1:1" ht="15.75">
      <c r="A1189" s="31"/>
    </row>
    <row r="1190" spans="1:1">
      <c r="A1190" s="115"/>
    </row>
    <row r="1191" spans="1:1">
      <c r="A1191" s="116"/>
    </row>
    <row r="1192" spans="1:1">
      <c r="A1192" s="117"/>
    </row>
    <row r="1193" spans="1:1">
      <c r="A1193" s="32"/>
    </row>
    <row r="1194" spans="1:1" ht="15.75">
      <c r="A1194" s="31"/>
    </row>
    <row r="1195" spans="1:1">
      <c r="A1195" s="115"/>
    </row>
    <row r="1196" spans="1:1">
      <c r="A1196" s="116"/>
    </row>
    <row r="1197" spans="1:1">
      <c r="A1197" s="117"/>
    </row>
    <row r="1198" spans="1:1">
      <c r="A1198" s="117"/>
    </row>
    <row r="1199" spans="1:1">
      <c r="A1199" s="33"/>
    </row>
    <row r="1200" spans="1:1" ht="15.75">
      <c r="A1200" s="31"/>
    </row>
    <row r="1201" spans="1:1">
      <c r="A1201" s="115"/>
    </row>
    <row r="1202" spans="1:1">
      <c r="A1202" s="116"/>
    </row>
    <row r="1203" spans="1:1">
      <c r="A1203" s="117"/>
    </row>
    <row r="1204" spans="1:1">
      <c r="A1204" s="33"/>
    </row>
    <row r="1205" spans="1:1" ht="15.75">
      <c r="A1205" s="31"/>
    </row>
    <row r="1206" spans="1:1">
      <c r="A1206" s="115"/>
    </row>
    <row r="1207" spans="1:1">
      <c r="A1207" s="116"/>
    </row>
    <row r="1208" spans="1:1">
      <c r="A1208" s="117"/>
    </row>
    <row r="1209" spans="1:1">
      <c r="A1209" s="33"/>
    </row>
    <row r="1210" spans="1:1" ht="15.75">
      <c r="A1210" s="31"/>
    </row>
    <row r="1211" spans="1:1">
      <c r="A1211" s="115"/>
    </row>
    <row r="1212" spans="1:1">
      <c r="A1212" s="116"/>
    </row>
    <row r="1213" spans="1:1">
      <c r="A1213" s="117"/>
    </row>
    <row r="1214" spans="1:1">
      <c r="A1214" s="33"/>
    </row>
    <row r="1215" spans="1:1" ht="15.75">
      <c r="A1215" s="31"/>
    </row>
    <row r="1216" spans="1:1">
      <c r="A1216" s="115"/>
    </row>
    <row r="1217" spans="1:1">
      <c r="A1217" s="116"/>
    </row>
    <row r="1218" spans="1:1">
      <c r="A1218" s="117"/>
    </row>
    <row r="1219" spans="1:1">
      <c r="A1219" s="33"/>
    </row>
    <row r="1220" spans="1:1" ht="15.75">
      <c r="A1220" s="31"/>
    </row>
    <row r="1221" spans="1:1">
      <c r="A1221" s="115"/>
    </row>
    <row r="1222" spans="1:1">
      <c r="A1222" s="116"/>
    </row>
    <row r="1223" spans="1:1">
      <c r="A1223" s="117"/>
    </row>
    <row r="1224" spans="1:1">
      <c r="A1224" s="32"/>
    </row>
    <row r="1225" spans="1:1" ht="15.75">
      <c r="A1225" s="31"/>
    </row>
    <row r="1226" spans="1:1">
      <c r="A1226" s="115"/>
    </row>
    <row r="1227" spans="1:1">
      <c r="A1227" s="116"/>
    </row>
    <row r="1228" spans="1:1">
      <c r="A1228" s="116"/>
    </row>
    <row r="1229" spans="1:1">
      <c r="A1229" s="32"/>
    </row>
    <row r="1230" spans="1:1" ht="15.75">
      <c r="A1230" s="31"/>
    </row>
    <row r="1231" spans="1:1">
      <c r="A1231" s="115"/>
    </row>
    <row r="1232" spans="1:1">
      <c r="A1232" s="116"/>
    </row>
    <row r="1233" spans="1:1">
      <c r="A1233" s="117"/>
    </row>
    <row r="1234" spans="1:1">
      <c r="A1234" s="32"/>
    </row>
    <row r="1235" spans="1:1" ht="15.75">
      <c r="A1235" s="31"/>
    </row>
    <row r="1236" spans="1:1">
      <c r="A1236" s="115"/>
    </row>
    <row r="1237" spans="1:1">
      <c r="A1237" s="116"/>
    </row>
    <row r="1238" spans="1:1">
      <c r="A1238" s="117"/>
    </row>
    <row r="1239" spans="1:1">
      <c r="A1239" s="32"/>
    </row>
    <row r="1240" spans="1:1" ht="15.75">
      <c r="A1240" s="31"/>
    </row>
    <row r="1241" spans="1:1">
      <c r="A1241" s="115"/>
    </row>
    <row r="1242" spans="1:1">
      <c r="A1242" s="116"/>
    </row>
    <row r="1243" spans="1:1">
      <c r="A1243" s="117"/>
    </row>
    <row r="1244" spans="1:1">
      <c r="A1244" s="32"/>
    </row>
    <row r="1245" spans="1:1" ht="15.75">
      <c r="A1245" s="31"/>
    </row>
    <row r="1246" spans="1:1">
      <c r="A1246" s="115"/>
    </row>
    <row r="1247" spans="1:1">
      <c r="A1247" s="116"/>
    </row>
    <row r="1248" spans="1:1">
      <c r="A1248" s="117"/>
    </row>
    <row r="1249" spans="1:1">
      <c r="A1249" s="32"/>
    </row>
    <row r="1250" spans="1:1" ht="15.75">
      <c r="A1250" s="31"/>
    </row>
    <row r="1251" spans="1:1">
      <c r="A1251" s="115"/>
    </row>
    <row r="1252" spans="1:1">
      <c r="A1252" s="116"/>
    </row>
    <row r="1253" spans="1:1">
      <c r="A1253" s="117"/>
    </row>
    <row r="1254" spans="1:1">
      <c r="A1254" s="117"/>
    </row>
    <row r="1255" spans="1:1">
      <c r="A1255" s="33"/>
    </row>
    <row r="1256" spans="1:1" ht="15.75">
      <c r="A1256" s="31"/>
    </row>
    <row r="1257" spans="1:1">
      <c r="A1257" s="115"/>
    </row>
    <row r="1258" spans="1:1">
      <c r="A1258" s="116"/>
    </row>
    <row r="1259" spans="1:1">
      <c r="A1259" s="117"/>
    </row>
    <row r="1260" spans="1:1">
      <c r="A1260" s="33"/>
    </row>
    <row r="1261" spans="1:1" ht="15.75">
      <c r="A1261" s="31"/>
    </row>
    <row r="1262" spans="1:1">
      <c r="A1262" s="115"/>
    </row>
    <row r="1263" spans="1:1">
      <c r="A1263" s="116"/>
    </row>
    <row r="1264" spans="1:1">
      <c r="A1264" s="116"/>
    </row>
    <row r="1265" spans="1:1">
      <c r="A1265" s="116"/>
    </row>
    <row r="1266" spans="1:1">
      <c r="A1266" s="27"/>
    </row>
    <row r="1267" spans="1:1" ht="15.75">
      <c r="A1267" s="31"/>
    </row>
    <row r="1268" spans="1:1">
      <c r="A1268" s="115"/>
    </row>
    <row r="1269" spans="1:1">
      <c r="A1269" s="116"/>
    </row>
    <row r="1270" spans="1:1">
      <c r="A1270" s="117"/>
    </row>
    <row r="1271" spans="1:1">
      <c r="A1271" s="27"/>
    </row>
    <row r="1272" spans="1:1" ht="15.75">
      <c r="A1272" s="31"/>
    </row>
    <row r="1273" spans="1:1">
      <c r="A1273" s="115"/>
    </row>
    <row r="1274" spans="1:1">
      <c r="A1274" s="116"/>
    </row>
    <row r="1275" spans="1:1">
      <c r="A1275" s="117"/>
    </row>
    <row r="1276" spans="1:1">
      <c r="A1276" s="27"/>
    </row>
    <row r="1277" spans="1:1" ht="15.75">
      <c r="A1277" s="31"/>
    </row>
    <row r="1278" spans="1:1">
      <c r="A1278" s="115"/>
    </row>
    <row r="1279" spans="1:1">
      <c r="A1279" s="116"/>
    </row>
    <row r="1280" spans="1:1">
      <c r="A1280" s="117"/>
    </row>
    <row r="1281" spans="1:1">
      <c r="A1281" s="27"/>
    </row>
    <row r="1282" spans="1:1" ht="15.75">
      <c r="A1282" s="31"/>
    </row>
    <row r="1283" spans="1:1">
      <c r="A1283" s="115"/>
    </row>
    <row r="1284" spans="1:1">
      <c r="A1284" s="116"/>
    </row>
    <row r="1285" spans="1:1">
      <c r="A1285" s="117"/>
    </row>
    <row r="1286" spans="1:1">
      <c r="A1286" s="27"/>
    </row>
    <row r="1287" spans="1:1" ht="15.75">
      <c r="A1287" s="31"/>
    </row>
    <row r="1288" spans="1:1">
      <c r="A1288" s="115"/>
    </row>
    <row r="1289" spans="1:1">
      <c r="A1289" s="116"/>
    </row>
    <row r="1290" spans="1:1">
      <c r="A1290" s="117"/>
    </row>
    <row r="1291" spans="1:1">
      <c r="A1291" s="33"/>
    </row>
    <row r="1292" spans="1:1" ht="15.75">
      <c r="A1292" s="31"/>
    </row>
    <row r="1293" spans="1:1">
      <c r="A1293" s="115"/>
    </row>
    <row r="1294" spans="1:1">
      <c r="A1294" s="116"/>
    </row>
    <row r="1295" spans="1:1">
      <c r="A1295" s="117"/>
    </row>
    <row r="1296" spans="1:1">
      <c r="A1296" s="27"/>
    </row>
    <row r="1297" spans="1:1" ht="15.75">
      <c r="A1297" s="31"/>
    </row>
    <row r="1298" spans="1:1">
      <c r="A1298" s="115"/>
    </row>
    <row r="1299" spans="1:1">
      <c r="A1299" s="116"/>
    </row>
    <row r="1300" spans="1:1">
      <c r="A1300" s="117"/>
    </row>
    <row r="1301" spans="1:1">
      <c r="A1301" s="33"/>
    </row>
    <row r="1302" spans="1:1" ht="15.75">
      <c r="A1302" s="31"/>
    </row>
    <row r="1303" spans="1:1">
      <c r="A1303" s="115"/>
    </row>
    <row r="1304" spans="1:1">
      <c r="A1304" s="116"/>
    </row>
    <row r="1305" spans="1:1">
      <c r="A1305" s="117"/>
    </row>
    <row r="1306" spans="1:1">
      <c r="A1306" s="27"/>
    </row>
    <row r="1307" spans="1:1" ht="15.75">
      <c r="A1307" s="31"/>
    </row>
    <row r="1308" spans="1:1">
      <c r="A1308" s="27"/>
    </row>
    <row r="1309" spans="1:1">
      <c r="A1309" s="20"/>
    </row>
    <row r="1310" spans="1:1">
      <c r="A1310" s="115"/>
    </row>
    <row r="1311" spans="1:1">
      <c r="A1311" s="116"/>
    </row>
    <row r="1312" spans="1:1">
      <c r="A1312" s="117"/>
    </row>
    <row r="1313" spans="1:1">
      <c r="A1313" s="12"/>
    </row>
    <row r="1314" spans="1:1">
      <c r="A1314" s="20"/>
    </row>
    <row r="1315" spans="1:1">
      <c r="A1315" s="115"/>
    </row>
    <row r="1316" spans="1:1">
      <c r="A1316" s="116"/>
    </row>
    <row r="1317" spans="1:1">
      <c r="A1317" s="117"/>
    </row>
    <row r="1318" spans="1:1">
      <c r="A1318" s="12"/>
    </row>
    <row r="1319" spans="1:1">
      <c r="A1319" s="20"/>
    </row>
    <row r="1320" spans="1:1">
      <c r="A1320" s="115"/>
    </row>
    <row r="1321" spans="1:1">
      <c r="A1321" s="116"/>
    </row>
    <row r="1322" spans="1:1">
      <c r="A1322" s="117"/>
    </row>
    <row r="1323" spans="1:1">
      <c r="A1323" s="12"/>
    </row>
    <row r="1324" spans="1:1">
      <c r="A1324" s="20"/>
    </row>
    <row r="1325" spans="1:1">
      <c r="A1325" s="115"/>
    </row>
    <row r="1326" spans="1:1">
      <c r="A1326" s="116"/>
    </row>
    <row r="1327" spans="1:1">
      <c r="A1327" s="117"/>
    </row>
    <row r="1328" spans="1:1">
      <c r="A1328" s="12"/>
    </row>
    <row r="1329" spans="1:1">
      <c r="A1329" s="20"/>
    </row>
    <row r="1330" spans="1:1">
      <c r="A1330" s="115"/>
    </row>
    <row r="1331" spans="1:1">
      <c r="A1331" s="116"/>
    </row>
    <row r="1332" spans="1:1">
      <c r="A1332" s="117"/>
    </row>
    <row r="1333" spans="1:1">
      <c r="A1333" s="12"/>
    </row>
    <row r="1334" spans="1:1">
      <c r="A1334" s="20"/>
    </row>
    <row r="1335" spans="1:1">
      <c r="A1335" s="115"/>
    </row>
    <row r="1336" spans="1:1">
      <c r="A1336" s="116"/>
    </row>
    <row r="1337" spans="1:1">
      <c r="A1337" s="117"/>
    </row>
    <row r="1338" spans="1:1">
      <c r="A1338" s="12"/>
    </row>
    <row r="1339" spans="1:1">
      <c r="A1339" s="20"/>
    </row>
    <row r="1340" spans="1:1">
      <c r="A1340" s="115"/>
    </row>
    <row r="1341" spans="1:1">
      <c r="A1341" s="116"/>
    </row>
    <row r="1342" spans="1:1">
      <c r="A1342" s="117"/>
    </row>
    <row r="1343" spans="1:1">
      <c r="A1343" s="12"/>
    </row>
    <row r="1344" spans="1:1">
      <c r="A1344" s="20"/>
    </row>
    <row r="1345" spans="1:1">
      <c r="A1345" s="115"/>
    </row>
    <row r="1346" spans="1:1">
      <c r="A1346" s="116"/>
    </row>
    <row r="1347" spans="1:1">
      <c r="A1347" s="117"/>
    </row>
    <row r="1348" spans="1:1">
      <c r="A1348" s="12"/>
    </row>
    <row r="1349" spans="1:1">
      <c r="A1349" s="20"/>
    </row>
    <row r="1350" spans="1:1">
      <c r="A1350" s="115"/>
    </row>
    <row r="1351" spans="1:1">
      <c r="A1351" s="116"/>
    </row>
    <row r="1352" spans="1:1">
      <c r="A1352" s="117"/>
    </row>
    <row r="1353" spans="1:1">
      <c r="A1353" s="12"/>
    </row>
    <row r="1354" spans="1:1">
      <c r="A1354" s="20"/>
    </row>
    <row r="1355" spans="1:1">
      <c r="A1355" s="115"/>
    </row>
    <row r="1356" spans="1:1">
      <c r="A1356" s="116"/>
    </row>
    <row r="1357" spans="1:1">
      <c r="A1357" s="117"/>
    </row>
    <row r="1358" spans="1:1">
      <c r="A1358" s="12"/>
    </row>
    <row r="1359" spans="1:1">
      <c r="A1359" s="20"/>
    </row>
    <row r="1360" spans="1:1">
      <c r="A1360" s="115"/>
    </row>
    <row r="1361" spans="1:1">
      <c r="A1361" s="116"/>
    </row>
    <row r="1362" spans="1:1">
      <c r="A1362" s="117"/>
    </row>
    <row r="1363" spans="1:1">
      <c r="A1363" s="12"/>
    </row>
    <row r="1364" spans="1:1">
      <c r="A1364" s="20"/>
    </row>
    <row r="1365" spans="1:1">
      <c r="A1365" s="115"/>
    </row>
    <row r="1366" spans="1:1">
      <c r="A1366" s="116"/>
    </row>
    <row r="1367" spans="1:1">
      <c r="A1367" s="117"/>
    </row>
    <row r="1368" spans="1:1">
      <c r="A1368" s="117"/>
    </row>
    <row r="1369" spans="1:1">
      <c r="A1369" s="12"/>
    </row>
    <row r="1370" spans="1:1">
      <c r="A1370" s="20"/>
    </row>
    <row r="1371" spans="1:1">
      <c r="A1371" s="115"/>
    </row>
    <row r="1372" spans="1:1">
      <c r="A1372" s="116"/>
    </row>
    <row r="1373" spans="1:1">
      <c r="A1373" s="117"/>
    </row>
    <row r="1374" spans="1:1">
      <c r="A1374" s="12"/>
    </row>
    <row r="1375" spans="1:1">
      <c r="A1375" s="20"/>
    </row>
    <row r="1376" spans="1:1">
      <c r="A1376" s="115"/>
    </row>
    <row r="1377" spans="1:1">
      <c r="A1377" s="116"/>
    </row>
    <row r="1378" spans="1:1">
      <c r="A1378" s="117"/>
    </row>
    <row r="1379" spans="1:1">
      <c r="A1379" s="12"/>
    </row>
    <row r="1380" spans="1:1">
      <c r="A1380" s="20"/>
    </row>
    <row r="1381" spans="1:1">
      <c r="A1381" s="115"/>
    </row>
    <row r="1382" spans="1:1">
      <c r="A1382" s="116"/>
    </row>
    <row r="1383" spans="1:1">
      <c r="A1383" s="117"/>
    </row>
    <row r="1384" spans="1:1">
      <c r="A1384" s="12"/>
    </row>
    <row r="1385" spans="1:1">
      <c r="A1385" s="20"/>
    </row>
    <row r="1386" spans="1:1">
      <c r="A1386" s="115"/>
    </row>
    <row r="1387" spans="1:1">
      <c r="A1387" s="116"/>
    </row>
    <row r="1388" spans="1:1">
      <c r="A1388" s="117"/>
    </row>
    <row r="1389" spans="1:1">
      <c r="A1389" s="12"/>
    </row>
    <row r="1390" spans="1:1">
      <c r="A1390" s="20"/>
    </row>
    <row r="1391" spans="1:1">
      <c r="A1391" s="115"/>
    </row>
    <row r="1392" spans="1:1">
      <c r="A1392" s="116"/>
    </row>
    <row r="1393" spans="1:1">
      <c r="A1393" s="117"/>
    </row>
    <row r="1394" spans="1:1">
      <c r="A1394" s="12"/>
    </row>
    <row r="1395" spans="1:1">
      <c r="A1395" s="20"/>
    </row>
    <row r="1396" spans="1:1">
      <c r="A1396" s="115"/>
    </row>
    <row r="1397" spans="1:1">
      <c r="A1397" s="116"/>
    </row>
    <row r="1398" spans="1:1">
      <c r="A1398" s="117"/>
    </row>
    <row r="1399" spans="1:1">
      <c r="A1399" s="12"/>
    </row>
    <row r="1400" spans="1:1">
      <c r="A1400" s="20"/>
    </row>
    <row r="1401" spans="1:1">
      <c r="A1401" s="115"/>
    </row>
    <row r="1402" spans="1:1">
      <c r="A1402" s="116"/>
    </row>
    <row r="1403" spans="1:1">
      <c r="A1403" s="117"/>
    </row>
    <row r="1404" spans="1:1">
      <c r="A1404" s="12"/>
    </row>
    <row r="1405" spans="1:1">
      <c r="A1405" s="20"/>
    </row>
    <row r="1406" spans="1:1">
      <c r="A1406" s="115"/>
    </row>
    <row r="1407" spans="1:1">
      <c r="A1407" s="116"/>
    </row>
    <row r="1408" spans="1:1">
      <c r="A1408" s="117"/>
    </row>
    <row r="1409" spans="1:1">
      <c r="A1409" s="12"/>
    </row>
    <row r="1410" spans="1:1">
      <c r="A1410" s="20"/>
    </row>
    <row r="1411" spans="1:1">
      <c r="A1411" s="115"/>
    </row>
    <row r="1412" spans="1:1">
      <c r="A1412" s="116"/>
    </row>
    <row r="1413" spans="1:1">
      <c r="A1413" s="117"/>
    </row>
    <row r="1414" spans="1:1">
      <c r="A1414" s="12"/>
    </row>
    <row r="1415" spans="1:1">
      <c r="A1415" s="34"/>
    </row>
    <row r="1416" spans="1:1">
      <c r="A1416" s="115"/>
    </row>
    <row r="1417" spans="1:1">
      <c r="A1417" s="116"/>
    </row>
    <row r="1418" spans="1:1">
      <c r="A1418" s="117"/>
    </row>
    <row r="1419" spans="1:1">
      <c r="A1419" s="12"/>
    </row>
    <row r="1420" spans="1:1">
      <c r="A1420" s="34"/>
    </row>
    <row r="1421" spans="1:1">
      <c r="A1421" s="115"/>
    </row>
    <row r="1422" spans="1:1">
      <c r="A1422" s="116"/>
    </row>
    <row r="1423" spans="1:1">
      <c r="A1423" s="117"/>
    </row>
    <row r="1424" spans="1:1">
      <c r="A1424" s="27"/>
    </row>
    <row r="1425" spans="1:1" ht="15.75">
      <c r="A1425" s="31"/>
    </row>
    <row r="1426" spans="1:1">
      <c r="A1426" s="115"/>
    </row>
    <row r="1427" spans="1:1">
      <c r="A1427" s="116"/>
    </row>
    <row r="1428" spans="1:1">
      <c r="A1428" s="117"/>
    </row>
    <row r="1429" spans="1:1">
      <c r="A1429" s="27"/>
    </row>
    <row r="1430" spans="1:1" ht="15.75">
      <c r="A1430" s="31"/>
    </row>
    <row r="1431" spans="1:1">
      <c r="A1431" s="115"/>
    </row>
    <row r="1432" spans="1:1">
      <c r="A1432" s="116"/>
    </row>
    <row r="1433" spans="1:1">
      <c r="A1433" s="117"/>
    </row>
    <row r="1434" spans="1:1" s="209" customFormat="1">
      <c r="A1434" s="117"/>
    </row>
    <row r="1435" spans="1:1" ht="15.75">
      <c r="A1435" s="31"/>
    </row>
    <row r="1436" spans="1:1">
      <c r="A1436" s="115"/>
    </row>
    <row r="1437" spans="1:1">
      <c r="A1437" s="116"/>
    </row>
    <row r="1438" spans="1:1">
      <c r="A1438" s="117"/>
    </row>
    <row r="1439" spans="1:1">
      <c r="A1439" s="27"/>
    </row>
    <row r="1440" spans="1:1" ht="15.75">
      <c r="A1440" s="31"/>
    </row>
    <row r="1441" spans="1:1">
      <c r="A1441" s="115"/>
    </row>
    <row r="1442" spans="1:1">
      <c r="A1442" s="116"/>
    </row>
    <row r="1443" spans="1:1">
      <c r="A1443" s="117"/>
    </row>
    <row r="1444" spans="1:1">
      <c r="A1444" s="27"/>
    </row>
    <row r="1445" spans="1:1" ht="15.75">
      <c r="A1445" s="31"/>
    </row>
    <row r="1446" spans="1:1">
      <c r="A1446" s="115"/>
    </row>
    <row r="1447" spans="1:1">
      <c r="A1447" s="116"/>
    </row>
    <row r="1448" spans="1:1">
      <c r="A1448" s="117"/>
    </row>
    <row r="1449" spans="1:1">
      <c r="A1449" s="27"/>
    </row>
    <row r="1450" spans="1:1" ht="15.75">
      <c r="A1450" s="31"/>
    </row>
    <row r="1451" spans="1:1">
      <c r="A1451" s="115"/>
    </row>
    <row r="1452" spans="1:1">
      <c r="A1452" s="116"/>
    </row>
    <row r="1453" spans="1:1">
      <c r="A1453" s="117"/>
    </row>
    <row r="1454" spans="1:1">
      <c r="A1454" s="27"/>
    </row>
    <row r="1455" spans="1:1" ht="15.75">
      <c r="A1455" s="31"/>
    </row>
    <row r="1456" spans="1:1">
      <c r="A1456" s="115"/>
    </row>
    <row r="1457" spans="1:1">
      <c r="A1457" s="116"/>
    </row>
    <row r="1458" spans="1:1">
      <c r="A1458" s="117"/>
    </row>
    <row r="1459" spans="1:1">
      <c r="A1459" s="27"/>
    </row>
    <row r="1460" spans="1:1" ht="15.75">
      <c r="A1460" s="31"/>
    </row>
    <row r="1461" spans="1:1">
      <c r="A1461" s="115"/>
    </row>
    <row r="1462" spans="1:1">
      <c r="A1462" s="116"/>
    </row>
    <row r="1463" spans="1:1">
      <c r="A1463" s="117"/>
    </row>
    <row r="1464" spans="1:1">
      <c r="A1464" s="27"/>
    </row>
    <row r="1465" spans="1:1" ht="15.75">
      <c r="A1465" s="31"/>
    </row>
    <row r="1466" spans="1:1">
      <c r="A1466" s="115"/>
    </row>
    <row r="1467" spans="1:1">
      <c r="A1467" s="116"/>
    </row>
    <row r="1468" spans="1:1">
      <c r="A1468" s="117"/>
    </row>
    <row r="1469" spans="1:1">
      <c r="A1469" s="27"/>
    </row>
    <row r="1470" spans="1:1" ht="15.75">
      <c r="A1470" s="31"/>
    </row>
    <row r="1471" spans="1:1">
      <c r="A1471" s="115"/>
    </row>
    <row r="1472" spans="1:1">
      <c r="A1472" s="116"/>
    </row>
    <row r="1473" spans="1:1">
      <c r="A1473" s="117"/>
    </row>
    <row r="1474" spans="1:1">
      <c r="A1474" s="27"/>
    </row>
    <row r="1475" spans="1:1" ht="15.75">
      <c r="A1475" s="31"/>
    </row>
    <row r="1476" spans="1:1">
      <c r="A1476" s="115"/>
    </row>
    <row r="1477" spans="1:1">
      <c r="A1477" s="116"/>
    </row>
    <row r="1478" spans="1:1">
      <c r="A1478" s="117"/>
    </row>
    <row r="1479" spans="1:1">
      <c r="A1479" s="27"/>
    </row>
    <row r="1480" spans="1:1" ht="15.75">
      <c r="A1480" s="31"/>
    </row>
    <row r="1481" spans="1:1">
      <c r="A1481" s="115"/>
    </row>
    <row r="1482" spans="1:1">
      <c r="A1482" s="116"/>
    </row>
    <row r="1483" spans="1:1">
      <c r="A1483" s="117"/>
    </row>
    <row r="1484" spans="1:1">
      <c r="A1484" s="27"/>
    </row>
    <row r="1485" spans="1:1" ht="15.75">
      <c r="A1485" s="31"/>
    </row>
    <row r="1486" spans="1:1">
      <c r="A1486" s="115"/>
    </row>
    <row r="1487" spans="1:1">
      <c r="A1487" s="116"/>
    </row>
    <row r="1488" spans="1:1">
      <c r="A1488" s="117"/>
    </row>
    <row r="1490" spans="1:1" ht="15.75">
      <c r="A1490" s="31"/>
    </row>
    <row r="1491" spans="1:1">
      <c r="A1491" s="115"/>
    </row>
    <row r="1492" spans="1:1">
      <c r="A1492" s="116"/>
    </row>
    <row r="1493" spans="1:1">
      <c r="A1493" s="117"/>
    </row>
    <row r="1495" spans="1:1" ht="15.75">
      <c r="A1495" s="31"/>
    </row>
    <row r="1496" spans="1:1">
      <c r="A1496" s="115"/>
    </row>
    <row r="1497" spans="1:1">
      <c r="A1497" s="116"/>
    </row>
    <row r="1498" spans="1:1">
      <c r="A1498" s="117"/>
    </row>
    <row r="1500" spans="1:1" ht="15.75">
      <c r="A1500" s="31"/>
    </row>
    <row r="1501" spans="1:1">
      <c r="A1501" s="115"/>
    </row>
    <row r="1502" spans="1:1">
      <c r="A1502" s="116"/>
    </row>
    <row r="1503" spans="1:1">
      <c r="A1503" s="117"/>
    </row>
    <row r="1505" spans="1:1" ht="15.75">
      <c r="A1505" s="31"/>
    </row>
    <row r="1506" spans="1:1">
      <c r="A1506" s="115"/>
    </row>
    <row r="1507" spans="1:1">
      <c r="A1507" s="116"/>
    </row>
    <row r="1508" spans="1:1">
      <c r="A1508" s="117"/>
    </row>
    <row r="1510" spans="1:1" ht="15.75">
      <c r="A1510" s="31"/>
    </row>
    <row r="1511" spans="1:1">
      <c r="A1511" s="115"/>
    </row>
    <row r="1512" spans="1:1">
      <c r="A1512" s="116"/>
    </row>
    <row r="1513" spans="1:1">
      <c r="A1513" s="117"/>
    </row>
    <row r="1515" spans="1:1" ht="15.75">
      <c r="A1515" s="31"/>
    </row>
    <row r="1516" spans="1:1">
      <c r="A1516" s="115"/>
    </row>
    <row r="1517" spans="1:1">
      <c r="A1517" s="116"/>
    </row>
    <row r="1518" spans="1:1">
      <c r="A1518" s="117"/>
    </row>
    <row r="1520" spans="1:1" ht="15.75">
      <c r="A1520" s="31"/>
    </row>
    <row r="1521" spans="1:1">
      <c r="A1521" s="115"/>
    </row>
    <row r="1522" spans="1:1">
      <c r="A1522" s="116"/>
    </row>
    <row r="1523" spans="1:1">
      <c r="A1523" s="117"/>
    </row>
  </sheetData>
  <sortState xmlns:xlrd2="http://schemas.microsoft.com/office/spreadsheetml/2017/richdata2" ref="A1167:A1171">
    <sortCondition ref="A1167"/>
  </sortState>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694"/>
  <sheetViews>
    <sheetView topLeftCell="A422" workbookViewId="0">
      <selection activeCell="N342" sqref="N342"/>
    </sheetView>
  </sheetViews>
  <sheetFormatPr defaultColWidth="8.85546875" defaultRowHeight="12.75"/>
  <cols>
    <col min="3" max="3" width="12.140625" customWidth="1"/>
    <col min="4" max="4" width="17.140625" customWidth="1"/>
    <col min="5" max="5" width="10.28515625" style="1" customWidth="1"/>
    <col min="6" max="7" width="10.28515625" customWidth="1"/>
    <col min="8" max="8" width="9.42578125" customWidth="1"/>
    <col min="9" max="9" width="9.85546875" customWidth="1"/>
    <col min="10" max="10" width="9.140625" customWidth="1"/>
    <col min="11" max="11" width="9.85546875" customWidth="1"/>
    <col min="12" max="12" width="9" customWidth="1"/>
    <col min="14" max="14" width="9.28515625" customWidth="1"/>
    <col min="15" max="15" width="9.42578125" customWidth="1"/>
    <col min="16" max="16" width="10" customWidth="1"/>
    <col min="17" max="17" width="9.7109375" customWidth="1"/>
    <col min="18" max="18" width="9.42578125" customWidth="1"/>
    <col min="19" max="19" width="10.42578125" customWidth="1"/>
    <col min="20" max="21" width="11.28515625" customWidth="1"/>
    <col min="22" max="22" width="9.42578125" customWidth="1"/>
    <col min="23" max="23" width="9.7109375" customWidth="1"/>
    <col min="24" max="24" width="9.42578125" customWidth="1"/>
    <col min="30" max="30" width="9.42578125" customWidth="1"/>
    <col min="32" max="32" width="9.42578125" customWidth="1"/>
    <col min="44" max="44" width="10" customWidth="1"/>
    <col min="46" max="46" width="10.140625" customWidth="1"/>
    <col min="47" max="47" width="9.7109375" customWidth="1"/>
    <col min="48" max="48" width="10.42578125" customWidth="1"/>
    <col min="51" max="51" width="10.28515625" customWidth="1"/>
    <col min="52" max="52" width="10" customWidth="1"/>
    <col min="59" max="59" width="9.7109375" customWidth="1"/>
    <col min="64" max="64" width="9.42578125" customWidth="1"/>
    <col min="67" max="67" width="9.7109375" customWidth="1"/>
  </cols>
  <sheetData>
    <row r="1" spans="1:73" s="37" customFormat="1" ht="30">
      <c r="A1" s="37" t="s">
        <v>174</v>
      </c>
      <c r="E1" s="133"/>
    </row>
    <row r="4" spans="1:73" ht="20.25">
      <c r="A4" s="38" t="s">
        <v>169</v>
      </c>
      <c r="D4" s="40" t="s">
        <v>40</v>
      </c>
      <c r="E4" s="135" t="s">
        <v>3301</v>
      </c>
      <c r="F4" s="135" t="s">
        <v>3300</v>
      </c>
      <c r="G4" s="135" t="s">
        <v>3299</v>
      </c>
      <c r="H4" s="135" t="s">
        <v>3298</v>
      </c>
      <c r="I4" s="135" t="s">
        <v>3303</v>
      </c>
      <c r="J4" s="135" t="s">
        <v>3305</v>
      </c>
      <c r="K4" s="135" t="s">
        <v>3560</v>
      </c>
      <c r="L4" s="135" t="s">
        <v>3571</v>
      </c>
      <c r="M4" s="39"/>
      <c r="N4" s="39"/>
      <c r="O4" s="39"/>
      <c r="P4" s="39"/>
      <c r="Q4" s="39"/>
      <c r="R4" s="39"/>
      <c r="S4" s="39"/>
      <c r="T4" s="39"/>
      <c r="U4" s="39"/>
      <c r="V4" s="39"/>
      <c r="W4" s="39"/>
      <c r="X4" s="39"/>
      <c r="Y4" s="300"/>
      <c r="Z4" s="300"/>
      <c r="AA4" s="300"/>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row>
    <row r="5" spans="1:73" ht="15.75">
      <c r="A5" s="441" t="s">
        <v>2245</v>
      </c>
      <c r="B5" s="3"/>
      <c r="C5" s="3"/>
      <c r="D5" s="41">
        <f t="shared" ref="D5:D36" si="0">SUM(E5:DZ5)</f>
        <v>174.2999999999999</v>
      </c>
      <c r="E5" s="326">
        <v>15.3</v>
      </c>
      <c r="F5" s="326">
        <v>14.600000000000001</v>
      </c>
      <c r="G5" s="326">
        <v>47.1</v>
      </c>
      <c r="H5" s="326">
        <v>29.299999999999997</v>
      </c>
      <c r="I5" s="326">
        <v>22.500000000000014</v>
      </c>
      <c r="J5" s="326">
        <v>2.3999999999999773</v>
      </c>
      <c r="K5" s="326">
        <v>26.600000000000023</v>
      </c>
      <c r="L5" s="326">
        <v>16.499999999999886</v>
      </c>
      <c r="M5" s="652"/>
      <c r="N5" s="652"/>
      <c r="O5" s="172"/>
      <c r="P5" s="653"/>
      <c r="Q5" s="172"/>
      <c r="R5" s="172"/>
      <c r="T5" s="223"/>
      <c r="U5" s="223"/>
      <c r="V5" s="223"/>
      <c r="W5" s="223"/>
      <c r="X5" s="223"/>
      <c r="Y5" s="372"/>
      <c r="Z5" s="372"/>
      <c r="AA5" s="372"/>
      <c r="AB5" s="371"/>
      <c r="AC5" s="371"/>
      <c r="AD5" s="352"/>
      <c r="AE5" s="352"/>
      <c r="AF5" s="350"/>
      <c r="AH5" s="354"/>
      <c r="AI5" s="134"/>
      <c r="AJ5" s="134"/>
      <c r="AK5" s="134"/>
      <c r="AL5" s="134"/>
      <c r="AM5" s="134"/>
      <c r="AN5" s="134"/>
      <c r="AO5" s="134"/>
      <c r="AP5" s="134"/>
      <c r="AQ5" s="134"/>
      <c r="AR5" s="134"/>
      <c r="AS5" s="134"/>
      <c r="AT5" s="134"/>
      <c r="AU5" s="134"/>
      <c r="AV5" s="134"/>
      <c r="AW5" s="134"/>
      <c r="AX5" s="134"/>
      <c r="AY5" s="134"/>
      <c r="AZ5" s="134"/>
      <c r="BA5" s="134"/>
      <c r="BB5" s="134"/>
      <c r="BC5" s="134"/>
      <c r="BD5" s="134"/>
      <c r="BE5" s="134"/>
      <c r="BF5" s="134"/>
      <c r="BG5" s="134"/>
      <c r="BH5" s="134"/>
      <c r="BI5" s="134"/>
      <c r="BJ5" s="134"/>
      <c r="BK5" s="134"/>
      <c r="BL5" s="134"/>
      <c r="BM5" s="134"/>
      <c r="BN5" s="134"/>
      <c r="BO5" s="134"/>
      <c r="BP5" s="134"/>
      <c r="BQ5" s="104"/>
      <c r="BR5" s="104"/>
      <c r="BS5" s="11"/>
      <c r="BT5" s="101"/>
      <c r="BU5" s="169"/>
    </row>
    <row r="6" spans="1:73" ht="15.75">
      <c r="A6" s="540" t="s">
        <v>1854</v>
      </c>
      <c r="B6" s="3"/>
      <c r="C6" s="3"/>
      <c r="D6" s="41">
        <f t="shared" si="0"/>
        <v>65.500000000000057</v>
      </c>
      <c r="E6" s="326">
        <v>0</v>
      </c>
      <c r="F6" s="326">
        <v>26</v>
      </c>
      <c r="G6" s="326">
        <v>0</v>
      </c>
      <c r="H6" s="326">
        <v>14.299999999999997</v>
      </c>
      <c r="I6" s="326">
        <v>2.2000000000000028</v>
      </c>
      <c r="J6" s="326">
        <v>5.5</v>
      </c>
      <c r="K6" s="326">
        <v>0</v>
      </c>
      <c r="L6" s="326">
        <v>17.500000000000057</v>
      </c>
      <c r="M6" s="343"/>
      <c r="N6" s="343"/>
      <c r="O6" s="172"/>
      <c r="P6" s="653"/>
      <c r="Q6" s="172"/>
      <c r="R6" s="172"/>
      <c r="T6" s="223"/>
      <c r="U6" s="223"/>
      <c r="V6" s="223"/>
      <c r="W6" s="223"/>
      <c r="X6" s="223"/>
      <c r="Y6" s="372"/>
      <c r="Z6" s="372"/>
      <c r="AA6" s="372"/>
      <c r="AB6" s="342"/>
      <c r="AC6" s="342"/>
      <c r="AD6" s="342"/>
      <c r="AE6" s="366"/>
      <c r="AF6" s="339"/>
      <c r="AH6" s="354"/>
      <c r="AI6" s="134"/>
      <c r="AJ6" s="134"/>
      <c r="AK6" s="134"/>
      <c r="AL6" s="134"/>
      <c r="AM6" s="134"/>
      <c r="AN6" s="134"/>
      <c r="AO6" s="134"/>
      <c r="AP6" s="134"/>
      <c r="AQ6" s="134"/>
      <c r="AR6" s="134"/>
      <c r="AS6" s="134"/>
      <c r="AT6" s="134"/>
      <c r="AU6" s="134"/>
      <c r="AV6" s="134"/>
      <c r="AW6" s="134"/>
      <c r="AX6" s="134"/>
      <c r="AY6" s="134"/>
      <c r="AZ6" s="134"/>
      <c r="BA6" s="134"/>
      <c r="BB6" s="134"/>
      <c r="BC6" s="134"/>
      <c r="BD6" s="134"/>
      <c r="BE6" s="134"/>
      <c r="BF6" s="134"/>
      <c r="BG6" s="134"/>
      <c r="BH6" s="134"/>
      <c r="BI6" s="134"/>
      <c r="BJ6" s="134"/>
      <c r="BK6" s="134"/>
      <c r="BL6" s="134"/>
      <c r="BM6" s="134"/>
      <c r="BN6" s="134"/>
      <c r="BO6" s="134"/>
      <c r="BP6" s="134"/>
      <c r="BQ6" s="104"/>
      <c r="BR6" s="104"/>
      <c r="BS6" s="3"/>
      <c r="BT6" s="101"/>
      <c r="BU6" s="170"/>
    </row>
    <row r="7" spans="1:73" ht="15.75">
      <c r="A7" s="446" t="s">
        <v>156</v>
      </c>
      <c r="B7" s="3"/>
      <c r="C7" s="3"/>
      <c r="D7" s="41">
        <f t="shared" si="0"/>
        <v>81.900000000000006</v>
      </c>
      <c r="E7" s="326">
        <v>0</v>
      </c>
      <c r="F7" s="326">
        <v>16.5</v>
      </c>
      <c r="G7" s="326">
        <v>5.6000000000000014</v>
      </c>
      <c r="H7" s="326">
        <v>13.199999999999996</v>
      </c>
      <c r="I7" s="326">
        <v>6</v>
      </c>
      <c r="J7" s="326">
        <v>14.600000000000001</v>
      </c>
      <c r="K7" s="326">
        <v>26</v>
      </c>
      <c r="L7" s="326">
        <v>0</v>
      </c>
      <c r="M7" s="172"/>
      <c r="N7" s="172"/>
      <c r="O7" s="172"/>
      <c r="P7" s="654"/>
      <c r="Q7" s="172"/>
      <c r="R7" s="172"/>
      <c r="T7" s="223"/>
      <c r="U7" s="223"/>
      <c r="V7" s="223"/>
      <c r="W7" s="223"/>
      <c r="X7" s="223"/>
      <c r="Y7" s="372"/>
      <c r="Z7" s="372"/>
      <c r="AA7" s="372"/>
      <c r="AB7" s="371"/>
      <c r="AC7" s="371"/>
      <c r="AD7" s="352"/>
      <c r="AE7" s="352"/>
      <c r="AF7" s="350"/>
      <c r="AH7" s="354"/>
      <c r="AI7" s="134"/>
      <c r="AJ7" s="134"/>
      <c r="AK7" s="134"/>
      <c r="AL7" s="134"/>
      <c r="AM7" s="134"/>
      <c r="AN7" s="134"/>
      <c r="AO7" s="134"/>
      <c r="AP7" s="134"/>
      <c r="AQ7" s="134"/>
      <c r="AR7" s="134"/>
      <c r="AS7" s="134"/>
      <c r="AT7" s="134"/>
      <c r="AU7" s="134"/>
      <c r="AV7" s="134"/>
      <c r="AW7" s="134"/>
      <c r="AX7" s="134"/>
      <c r="AY7" s="134"/>
      <c r="AZ7" s="134"/>
      <c r="BA7" s="134"/>
      <c r="BB7" s="134"/>
      <c r="BC7" s="134"/>
      <c r="BD7" s="134"/>
      <c r="BE7" s="134"/>
      <c r="BF7" s="134"/>
      <c r="BG7" s="134"/>
      <c r="BH7" s="134"/>
      <c r="BI7" s="134"/>
      <c r="BJ7" s="134"/>
      <c r="BK7" s="134"/>
      <c r="BL7" s="134"/>
      <c r="BM7" s="134"/>
      <c r="BN7" s="134"/>
      <c r="BO7" s="134"/>
      <c r="BP7" s="134"/>
      <c r="BQ7" s="104"/>
      <c r="BR7" s="104"/>
      <c r="BS7" s="3"/>
      <c r="BT7" s="101"/>
      <c r="BU7" s="170"/>
    </row>
    <row r="8" spans="1:73" ht="15.75">
      <c r="A8" s="441" t="s">
        <v>2238</v>
      </c>
      <c r="B8" s="3"/>
      <c r="C8" s="3"/>
      <c r="D8" s="41">
        <f t="shared" si="0"/>
        <v>93.899999999999963</v>
      </c>
      <c r="E8" s="326">
        <v>6.5</v>
      </c>
      <c r="F8" s="326">
        <v>10.5</v>
      </c>
      <c r="G8" s="326">
        <v>20.9</v>
      </c>
      <c r="H8" s="326">
        <v>43.999999999999993</v>
      </c>
      <c r="I8" s="326">
        <v>5.9999999999999858</v>
      </c>
      <c r="J8" s="326">
        <v>5.9999999999999858</v>
      </c>
      <c r="K8" s="326">
        <v>0</v>
      </c>
      <c r="L8" s="326">
        <v>0</v>
      </c>
      <c r="M8" s="652"/>
      <c r="N8" s="652"/>
      <c r="O8" s="172"/>
      <c r="P8" s="653"/>
      <c r="Q8" s="172"/>
      <c r="R8" s="172"/>
      <c r="T8" s="223"/>
      <c r="U8" s="223"/>
      <c r="V8" s="223"/>
      <c r="W8" s="223"/>
      <c r="X8" s="223"/>
      <c r="Y8" s="372"/>
      <c r="Z8" s="372"/>
      <c r="AA8" s="372"/>
      <c r="AB8" s="371"/>
      <c r="AC8" s="371"/>
      <c r="AD8" s="352"/>
      <c r="AE8" s="352"/>
      <c r="AF8" s="350"/>
      <c r="AH8" s="35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134"/>
      <c r="BK8" s="134"/>
      <c r="BL8" s="134"/>
      <c r="BM8" s="134"/>
      <c r="BN8" s="134"/>
      <c r="BO8" s="134"/>
      <c r="BP8" s="134"/>
      <c r="BQ8" s="104"/>
      <c r="BR8" s="104"/>
      <c r="BS8" s="3"/>
      <c r="BT8" s="101"/>
      <c r="BU8" s="170"/>
    </row>
    <row r="9" spans="1:73" ht="15.75">
      <c r="A9" s="540" t="s">
        <v>1849</v>
      </c>
      <c r="B9" s="3"/>
      <c r="C9" s="3"/>
      <c r="D9" s="41">
        <f t="shared" si="0"/>
        <v>135.80000000000024</v>
      </c>
      <c r="E9" s="326">
        <v>11.600000000000001</v>
      </c>
      <c r="F9" s="326">
        <v>5.2000000000000011</v>
      </c>
      <c r="G9" s="326">
        <v>33.799999999999997</v>
      </c>
      <c r="H9" s="326">
        <v>4.6999999999999957</v>
      </c>
      <c r="I9" s="326">
        <v>6.6000000000000014</v>
      </c>
      <c r="J9" s="326">
        <v>31.400000000000027</v>
      </c>
      <c r="K9" s="326">
        <v>0</v>
      </c>
      <c r="L9" s="326">
        <v>42.500000000000227</v>
      </c>
      <c r="M9" s="343"/>
      <c r="N9" s="343"/>
      <c r="O9" s="172"/>
      <c r="P9" s="653"/>
      <c r="Q9" s="172"/>
      <c r="R9" s="172"/>
      <c r="T9" s="223"/>
      <c r="U9" s="223"/>
      <c r="V9" s="223"/>
      <c r="W9" s="223"/>
      <c r="X9" s="223"/>
      <c r="Y9" s="372"/>
      <c r="Z9" s="372"/>
      <c r="AA9" s="372"/>
      <c r="AB9" s="348"/>
      <c r="AC9" s="348"/>
      <c r="AD9" s="342"/>
      <c r="AE9" s="366"/>
      <c r="AF9" s="339"/>
      <c r="AH9" s="354"/>
      <c r="AI9" s="134"/>
      <c r="AJ9" s="134"/>
      <c r="AK9" s="134"/>
      <c r="AL9" s="134"/>
      <c r="AM9" s="134"/>
      <c r="AN9" s="134"/>
      <c r="AO9" s="134"/>
      <c r="AP9" s="134"/>
      <c r="AQ9" s="134"/>
      <c r="AR9" s="134"/>
      <c r="AS9" s="134"/>
      <c r="AT9" s="134"/>
      <c r="AU9" s="134"/>
      <c r="AV9" s="134"/>
      <c r="AW9" s="134"/>
      <c r="AX9" s="134"/>
      <c r="AY9" s="134"/>
      <c r="AZ9" s="134"/>
      <c r="BA9" s="134"/>
      <c r="BB9" s="134"/>
      <c r="BC9" s="134"/>
      <c r="BD9" s="134"/>
      <c r="BE9" s="134"/>
      <c r="BF9" s="134"/>
      <c r="BG9" s="134"/>
      <c r="BH9" s="134"/>
      <c r="BI9" s="134"/>
      <c r="BJ9" s="134"/>
      <c r="BK9" s="134"/>
      <c r="BL9" s="134"/>
      <c r="BM9" s="134"/>
      <c r="BN9" s="134"/>
      <c r="BO9" s="134"/>
      <c r="BP9" s="134"/>
      <c r="BQ9" s="104"/>
      <c r="BR9" s="104"/>
      <c r="BS9" s="3"/>
      <c r="BT9" s="101"/>
      <c r="BU9" s="170"/>
    </row>
    <row r="10" spans="1:73" ht="15.75">
      <c r="A10" s="540" t="s">
        <v>1844</v>
      </c>
      <c r="B10" s="3"/>
      <c r="C10" s="3"/>
      <c r="D10" s="41">
        <f t="shared" si="0"/>
        <v>84.300000000000011</v>
      </c>
      <c r="E10" s="326">
        <v>0</v>
      </c>
      <c r="F10" s="326">
        <v>0</v>
      </c>
      <c r="G10" s="326">
        <v>7.7000000000000011</v>
      </c>
      <c r="H10" s="326">
        <v>0</v>
      </c>
      <c r="I10" s="326">
        <v>0</v>
      </c>
      <c r="J10" s="326">
        <v>28.8</v>
      </c>
      <c r="K10" s="326">
        <v>23.900000000000034</v>
      </c>
      <c r="L10" s="326">
        <v>23.899999999999977</v>
      </c>
      <c r="M10" s="343"/>
      <c r="N10" s="343"/>
      <c r="O10" s="172"/>
      <c r="P10" s="653"/>
      <c r="Q10" s="172"/>
      <c r="R10" s="172"/>
      <c r="T10" s="223"/>
      <c r="U10" s="223"/>
      <c r="V10" s="223"/>
      <c r="W10" s="223"/>
      <c r="X10" s="223"/>
      <c r="Y10" s="372"/>
      <c r="Z10" s="372"/>
      <c r="AA10" s="372"/>
      <c r="AB10" s="342"/>
      <c r="AC10" s="342"/>
      <c r="AD10" s="342"/>
      <c r="AE10" s="366"/>
      <c r="AF10" s="339"/>
      <c r="AH10" s="35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4"/>
      <c r="BI10" s="134"/>
      <c r="BJ10" s="134"/>
      <c r="BK10" s="134"/>
      <c r="BL10" s="134"/>
      <c r="BM10" s="134"/>
      <c r="BN10" s="134"/>
      <c r="BO10" s="134"/>
      <c r="BP10" s="134"/>
      <c r="BQ10" s="104"/>
      <c r="BR10" s="104"/>
      <c r="BS10" s="11"/>
      <c r="BT10" s="101"/>
      <c r="BU10" s="169"/>
    </row>
    <row r="11" spans="1:73" ht="15.75">
      <c r="A11" s="441" t="s">
        <v>1</v>
      </c>
      <c r="B11" s="3"/>
      <c r="C11" s="3"/>
      <c r="D11" s="41">
        <f t="shared" si="0"/>
        <v>106.29999999999995</v>
      </c>
      <c r="E11" s="326">
        <v>29.4</v>
      </c>
      <c r="F11" s="326">
        <v>6</v>
      </c>
      <c r="G11" s="326">
        <v>15.399999999999999</v>
      </c>
      <c r="H11" s="326">
        <v>33.100000000000009</v>
      </c>
      <c r="I11" s="326">
        <v>5.9999999999999858</v>
      </c>
      <c r="J11" s="326">
        <v>5.9999999999999858</v>
      </c>
      <c r="K11" s="326">
        <v>10.399999999999977</v>
      </c>
      <c r="L11" s="326">
        <v>0</v>
      </c>
      <c r="M11" s="652"/>
      <c r="N11" s="652"/>
      <c r="O11" s="172"/>
      <c r="P11" s="653"/>
      <c r="Q11" s="172"/>
      <c r="R11" s="172"/>
      <c r="T11" s="223"/>
      <c r="U11" s="223"/>
      <c r="V11" s="223"/>
      <c r="W11" s="223"/>
      <c r="X11" s="223"/>
      <c r="Y11" s="372"/>
      <c r="Z11" s="372"/>
      <c r="AA11" s="372"/>
      <c r="AB11" s="371"/>
      <c r="AC11" s="371"/>
      <c r="AD11" s="352"/>
      <c r="AE11" s="352"/>
      <c r="AF11" s="350"/>
      <c r="AH11" s="35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4"/>
      <c r="BI11" s="134"/>
      <c r="BJ11" s="134"/>
      <c r="BK11" s="134"/>
      <c r="BL11" s="134"/>
      <c r="BM11" s="134"/>
      <c r="BN11" s="134"/>
      <c r="BO11" s="134"/>
      <c r="BP11" s="134"/>
      <c r="BQ11" s="104"/>
      <c r="BR11" s="104"/>
      <c r="BS11" s="3"/>
      <c r="BT11" s="101"/>
      <c r="BU11" s="170"/>
    </row>
    <row r="12" spans="1:73" ht="15.75">
      <c r="A12" s="441" t="s">
        <v>2244</v>
      </c>
      <c r="B12" s="3"/>
      <c r="C12" s="3"/>
      <c r="D12" s="41">
        <f t="shared" si="0"/>
        <v>87.599999999999937</v>
      </c>
      <c r="E12" s="326">
        <v>11</v>
      </c>
      <c r="F12" s="326">
        <v>0</v>
      </c>
      <c r="G12" s="326">
        <v>27.500000000000007</v>
      </c>
      <c r="H12" s="326">
        <v>17.600000000000009</v>
      </c>
      <c r="I12" s="326">
        <v>0</v>
      </c>
      <c r="J12" s="326">
        <v>1.4000000000000057</v>
      </c>
      <c r="K12" s="326">
        <v>0</v>
      </c>
      <c r="L12" s="326">
        <v>30.099999999999909</v>
      </c>
      <c r="M12" s="652"/>
      <c r="N12" s="652"/>
      <c r="O12" s="172"/>
      <c r="P12" s="653"/>
      <c r="Q12" s="172"/>
      <c r="R12" s="172"/>
      <c r="T12" s="223"/>
      <c r="U12" s="223"/>
      <c r="V12" s="223"/>
      <c r="W12" s="223"/>
      <c r="X12" s="223"/>
      <c r="Y12" s="372"/>
      <c r="Z12" s="372"/>
      <c r="AA12" s="372"/>
      <c r="AB12" s="342"/>
      <c r="AC12" s="342"/>
      <c r="AD12" s="342"/>
      <c r="AE12" s="366"/>
      <c r="AF12" s="339"/>
      <c r="AH12" s="354"/>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4"/>
      <c r="BI12" s="134"/>
      <c r="BJ12" s="134"/>
      <c r="BK12" s="134"/>
      <c r="BL12" s="134"/>
      <c r="BM12" s="134"/>
      <c r="BN12" s="134"/>
      <c r="BO12" s="134"/>
      <c r="BP12" s="134"/>
      <c r="BQ12" s="104"/>
      <c r="BR12" s="104"/>
      <c r="BS12" s="3"/>
      <c r="BT12" s="101"/>
      <c r="BU12" s="169"/>
    </row>
    <row r="13" spans="1:73" ht="15.75">
      <c r="A13" s="518" t="s">
        <v>2276</v>
      </c>
      <c r="B13" s="3"/>
      <c r="C13" s="3"/>
      <c r="D13" s="41">
        <f t="shared" si="0"/>
        <v>169.7000000000001</v>
      </c>
      <c r="E13" s="326">
        <v>19.2</v>
      </c>
      <c r="F13" s="326">
        <v>19.500000000000004</v>
      </c>
      <c r="G13" s="326">
        <v>49.599999999999994</v>
      </c>
      <c r="H13" s="326">
        <v>23.400000000000006</v>
      </c>
      <c r="I13" s="326">
        <v>4.5</v>
      </c>
      <c r="J13" s="326">
        <v>35.499999999999986</v>
      </c>
      <c r="K13" s="326">
        <v>0</v>
      </c>
      <c r="L13" s="326">
        <v>18.000000000000114</v>
      </c>
      <c r="M13" s="501"/>
      <c r="N13" s="501"/>
      <c r="O13" s="172"/>
      <c r="P13" s="653"/>
      <c r="Q13" s="172"/>
      <c r="R13" s="172"/>
      <c r="T13" s="223"/>
      <c r="U13" s="223"/>
      <c r="V13" s="223"/>
      <c r="W13" s="223"/>
      <c r="X13" s="223"/>
      <c r="Y13" s="372"/>
      <c r="Z13" s="372"/>
      <c r="AA13" s="372"/>
      <c r="AB13" s="348"/>
      <c r="AC13" s="348"/>
      <c r="AD13" s="342"/>
      <c r="AE13" s="366"/>
      <c r="AF13" s="339"/>
      <c r="AH13" s="354"/>
      <c r="AI13" s="134"/>
      <c r="AJ13" s="134"/>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04"/>
      <c r="BR13" s="104"/>
      <c r="BS13" s="3"/>
      <c r="BT13" s="101"/>
      <c r="BU13" s="170"/>
    </row>
    <row r="14" spans="1:73" ht="15.75">
      <c r="A14" s="540" t="s">
        <v>1850</v>
      </c>
      <c r="B14" s="3"/>
      <c r="C14" s="3"/>
      <c r="D14" s="41">
        <f t="shared" si="0"/>
        <v>130.09999999999997</v>
      </c>
      <c r="E14" s="326">
        <v>13.4</v>
      </c>
      <c r="F14" s="326">
        <v>0</v>
      </c>
      <c r="G14" s="326">
        <v>37.9</v>
      </c>
      <c r="H14" s="326">
        <v>3.9000000000000057</v>
      </c>
      <c r="I14" s="326">
        <v>21</v>
      </c>
      <c r="J14" s="326">
        <v>0</v>
      </c>
      <c r="K14" s="326">
        <v>0</v>
      </c>
      <c r="L14" s="326">
        <v>53.899999999999977</v>
      </c>
      <c r="M14" s="343"/>
      <c r="N14" s="343"/>
      <c r="O14" s="172"/>
      <c r="P14" s="654"/>
      <c r="Q14" s="172"/>
      <c r="R14" s="172"/>
      <c r="T14" s="223"/>
      <c r="U14" s="223"/>
      <c r="V14" s="223"/>
      <c r="W14" s="223"/>
      <c r="X14" s="223"/>
      <c r="Y14" s="372"/>
      <c r="Z14" s="372"/>
      <c r="AA14" s="372"/>
      <c r="AB14" s="342"/>
      <c r="AC14" s="342"/>
      <c r="AD14" s="342"/>
      <c r="AE14" s="366"/>
      <c r="AF14" s="339"/>
      <c r="AH14" s="354"/>
      <c r="AI14" s="134"/>
      <c r="AJ14" s="134"/>
      <c r="AK14" s="134"/>
      <c r="AL14" s="134"/>
      <c r="AM14" s="134"/>
      <c r="AN14" s="134"/>
      <c r="AO14" s="134"/>
      <c r="AP14" s="134"/>
      <c r="AQ14" s="134"/>
      <c r="AR14" s="134"/>
      <c r="AS14" s="134"/>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04"/>
      <c r="BR14" s="104"/>
      <c r="BS14" s="3"/>
      <c r="BT14" s="101"/>
      <c r="BU14" s="170"/>
    </row>
    <row r="15" spans="1:73" ht="15.75">
      <c r="A15" s="446" t="s">
        <v>844</v>
      </c>
      <c r="B15" s="3"/>
      <c r="C15" s="3"/>
      <c r="D15" s="41">
        <f t="shared" si="0"/>
        <v>47.19999999999996</v>
      </c>
      <c r="E15" s="326">
        <v>2.2000000000000002</v>
      </c>
      <c r="F15" s="326">
        <v>0</v>
      </c>
      <c r="G15" s="326">
        <v>5.5000000000000009</v>
      </c>
      <c r="H15" s="326">
        <v>0</v>
      </c>
      <c r="I15" s="326">
        <v>0</v>
      </c>
      <c r="J15" s="326">
        <v>0</v>
      </c>
      <c r="K15" s="326">
        <v>21.000000000000014</v>
      </c>
      <c r="L15" s="326">
        <v>18.499999999999943</v>
      </c>
      <c r="M15" s="172"/>
      <c r="N15" s="172"/>
      <c r="O15" s="172"/>
      <c r="P15" s="653"/>
      <c r="Q15" s="172"/>
      <c r="R15" s="172"/>
      <c r="T15" s="223"/>
      <c r="U15" s="223"/>
      <c r="V15" s="223"/>
      <c r="W15" s="223"/>
      <c r="X15" s="223"/>
      <c r="Y15" s="372"/>
      <c r="Z15" s="372"/>
      <c r="AA15" s="372"/>
      <c r="AB15" s="348"/>
      <c r="AC15" s="348"/>
      <c r="AD15" s="342"/>
      <c r="AE15" s="366"/>
      <c r="AF15" s="339"/>
      <c r="AH15" s="354"/>
      <c r="AI15" s="134"/>
      <c r="AJ15" s="134"/>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c r="BK15" s="134"/>
      <c r="BL15" s="134"/>
      <c r="BM15" s="134"/>
      <c r="BN15" s="134"/>
      <c r="BO15" s="134"/>
      <c r="BP15" s="134"/>
      <c r="BQ15" s="104"/>
      <c r="BR15" s="104"/>
      <c r="BS15" s="11"/>
      <c r="BT15" s="101"/>
      <c r="BU15" s="170"/>
    </row>
    <row r="16" spans="1:73" ht="15.75">
      <c r="A16" s="518" t="s">
        <v>2308</v>
      </c>
      <c r="B16" s="3"/>
      <c r="C16" s="3"/>
      <c r="D16" s="41">
        <f t="shared" si="0"/>
        <v>95.500000000000043</v>
      </c>
      <c r="E16" s="326">
        <v>8.8000000000000007</v>
      </c>
      <c r="F16" s="326">
        <v>0</v>
      </c>
      <c r="G16" s="326">
        <v>26.400000000000002</v>
      </c>
      <c r="H16" s="326">
        <v>19.799999999999997</v>
      </c>
      <c r="I16" s="326">
        <v>1.2000000000000028</v>
      </c>
      <c r="J16" s="326">
        <v>22.799999999999983</v>
      </c>
      <c r="K16" s="326">
        <v>0</v>
      </c>
      <c r="L16" s="326">
        <v>16.500000000000057</v>
      </c>
      <c r="M16" s="501"/>
      <c r="N16" s="501"/>
      <c r="O16" s="172"/>
      <c r="P16" s="653"/>
      <c r="Q16" s="172"/>
      <c r="R16" s="172"/>
      <c r="T16" s="223"/>
      <c r="U16" s="223"/>
      <c r="V16" s="223"/>
      <c r="W16" s="223"/>
      <c r="X16" s="223"/>
      <c r="Y16" s="372"/>
      <c r="Z16" s="372"/>
      <c r="AA16" s="372"/>
      <c r="AB16" s="342"/>
      <c r="AC16" s="342"/>
      <c r="AD16" s="342"/>
      <c r="AE16" s="366"/>
      <c r="AF16" s="339"/>
      <c r="AH16" s="354"/>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4"/>
      <c r="BM16" s="134"/>
      <c r="BN16" s="134"/>
      <c r="BO16" s="134"/>
      <c r="BP16" s="134"/>
      <c r="BQ16" s="104"/>
      <c r="BR16" s="104"/>
      <c r="BS16" s="3"/>
      <c r="BT16" s="101"/>
      <c r="BU16" s="170"/>
    </row>
    <row r="17" spans="1:73" ht="15.75">
      <c r="A17" s="446" t="s">
        <v>861</v>
      </c>
      <c r="B17" s="3"/>
      <c r="C17" s="3"/>
      <c r="D17" s="41">
        <f t="shared" si="0"/>
        <v>43.3</v>
      </c>
      <c r="E17" s="326">
        <v>0</v>
      </c>
      <c r="F17" s="326">
        <v>5.5</v>
      </c>
      <c r="G17" s="326">
        <v>0</v>
      </c>
      <c r="H17" s="326">
        <v>8.8000000000000007</v>
      </c>
      <c r="I17" s="326">
        <v>20.599999999999998</v>
      </c>
      <c r="J17" s="326">
        <v>8.3999999999999986</v>
      </c>
      <c r="K17" s="326">
        <v>0</v>
      </c>
      <c r="L17" s="326">
        <v>0</v>
      </c>
      <c r="M17" s="172"/>
      <c r="N17" s="172"/>
      <c r="O17" s="172"/>
      <c r="P17" s="653"/>
      <c r="Q17" s="172"/>
      <c r="R17" s="172"/>
      <c r="T17" s="223"/>
      <c r="U17" s="223"/>
      <c r="V17" s="223"/>
      <c r="W17" s="223"/>
      <c r="X17" s="223"/>
      <c r="Y17" s="372"/>
      <c r="Z17" s="372"/>
      <c r="AA17" s="372"/>
      <c r="AB17" s="348"/>
      <c r="AC17" s="348"/>
      <c r="AD17" s="342"/>
      <c r="AE17" s="366"/>
      <c r="AF17" s="339"/>
      <c r="AH17" s="354"/>
      <c r="AI17" s="134"/>
      <c r="AJ17" s="134"/>
      <c r="AK17" s="134"/>
      <c r="AL17" s="134"/>
      <c r="AM17" s="134"/>
      <c r="AN17" s="134"/>
      <c r="AO17" s="134"/>
      <c r="AP17" s="134"/>
      <c r="AQ17" s="134"/>
      <c r="AR17" s="134"/>
      <c r="AS17" s="134"/>
      <c r="AT17" s="134"/>
      <c r="AU17" s="134"/>
      <c r="AV17" s="134"/>
      <c r="AW17" s="134"/>
      <c r="AX17" s="134"/>
      <c r="AY17" s="134"/>
      <c r="AZ17" s="134"/>
      <c r="BA17" s="134"/>
      <c r="BB17" s="134"/>
      <c r="BC17" s="134"/>
      <c r="BD17" s="134"/>
      <c r="BE17" s="134"/>
      <c r="BF17" s="134"/>
      <c r="BG17" s="134"/>
      <c r="BH17" s="134"/>
      <c r="BI17" s="134"/>
      <c r="BJ17" s="134"/>
      <c r="BK17" s="134"/>
      <c r="BL17" s="134"/>
      <c r="BM17" s="134"/>
      <c r="BN17" s="134"/>
      <c r="BO17" s="134"/>
      <c r="BP17" s="134"/>
      <c r="BQ17" s="104"/>
      <c r="BR17" s="104"/>
      <c r="BS17" s="11"/>
      <c r="BT17" s="101"/>
      <c r="BU17" s="170"/>
    </row>
    <row r="18" spans="1:73" ht="15.75">
      <c r="A18" s="441" t="s">
        <v>2241</v>
      </c>
      <c r="B18" s="3"/>
      <c r="C18" s="3"/>
      <c r="D18" s="41">
        <f t="shared" si="0"/>
        <v>90.400000000000048</v>
      </c>
      <c r="E18" s="326">
        <v>3</v>
      </c>
      <c r="F18" s="326">
        <v>22</v>
      </c>
      <c r="G18" s="326">
        <v>7.5</v>
      </c>
      <c r="H18" s="326">
        <v>0</v>
      </c>
      <c r="I18" s="326">
        <v>0</v>
      </c>
      <c r="J18" s="326">
        <v>20.700000000000003</v>
      </c>
      <c r="K18" s="326">
        <v>0</v>
      </c>
      <c r="L18" s="326">
        <v>37.200000000000045</v>
      </c>
      <c r="M18" s="652"/>
      <c r="N18" s="652"/>
      <c r="O18" s="172"/>
      <c r="P18" s="654"/>
      <c r="Q18" s="172"/>
      <c r="R18" s="172"/>
      <c r="T18" s="223"/>
      <c r="U18" s="223"/>
      <c r="V18" s="223"/>
      <c r="W18" s="223"/>
      <c r="X18" s="223"/>
      <c r="Y18" s="372"/>
      <c r="Z18" s="372"/>
      <c r="AA18" s="372"/>
      <c r="AB18" s="348"/>
      <c r="AC18" s="348"/>
      <c r="AD18" s="342"/>
      <c r="AE18" s="366"/>
      <c r="AF18" s="339"/>
      <c r="AH18" s="354"/>
      <c r="AI18" s="134"/>
      <c r="AJ18" s="134"/>
      <c r="AK18" s="134"/>
      <c r="AL18" s="134"/>
      <c r="AM18" s="134"/>
      <c r="AN18" s="134"/>
      <c r="AO18" s="134"/>
      <c r="AP18" s="134"/>
      <c r="AQ18" s="134"/>
      <c r="AR18" s="134"/>
      <c r="AS18" s="134"/>
      <c r="AT18" s="134"/>
      <c r="AU18" s="134"/>
      <c r="AV18" s="134"/>
      <c r="AW18" s="134"/>
      <c r="AX18" s="134"/>
      <c r="AY18" s="134"/>
      <c r="AZ18" s="134"/>
      <c r="BA18" s="134"/>
      <c r="BB18" s="134"/>
      <c r="BC18" s="134"/>
      <c r="BD18" s="134"/>
      <c r="BE18" s="134"/>
      <c r="BF18" s="134"/>
      <c r="BG18" s="134"/>
      <c r="BH18" s="134"/>
      <c r="BI18" s="134"/>
      <c r="BJ18" s="134"/>
      <c r="BK18" s="134"/>
      <c r="BL18" s="134"/>
      <c r="BM18" s="134"/>
      <c r="BN18" s="134"/>
      <c r="BO18" s="134"/>
      <c r="BP18" s="134"/>
      <c r="BQ18" s="104"/>
      <c r="BR18" s="104"/>
      <c r="BS18" s="11"/>
      <c r="BT18" s="101"/>
      <c r="BU18" s="169"/>
    </row>
    <row r="19" spans="1:73" ht="15.75">
      <c r="A19" s="446" t="s">
        <v>153</v>
      </c>
      <c r="B19" s="3"/>
      <c r="C19" s="3"/>
      <c r="D19" s="41">
        <f t="shared" si="0"/>
        <v>83.200000000000017</v>
      </c>
      <c r="E19" s="326">
        <v>2.8</v>
      </c>
      <c r="F19" s="326">
        <v>19.899999999999999</v>
      </c>
      <c r="G19" s="326">
        <v>6.9999999999999964</v>
      </c>
      <c r="H19" s="326">
        <v>12.000000000000004</v>
      </c>
      <c r="I19" s="326">
        <v>9.8999999999999986</v>
      </c>
      <c r="J19" s="326">
        <v>0</v>
      </c>
      <c r="K19" s="326">
        <v>9.6000000000000227</v>
      </c>
      <c r="L19" s="326">
        <v>22</v>
      </c>
      <c r="M19" s="172"/>
      <c r="N19" s="172"/>
      <c r="O19" s="172"/>
      <c r="P19" s="653"/>
      <c r="Q19" s="172"/>
      <c r="R19" s="172"/>
      <c r="T19" s="223"/>
      <c r="U19" s="223"/>
      <c r="V19" s="223"/>
      <c r="W19" s="223"/>
      <c r="X19" s="223"/>
      <c r="Y19" s="372"/>
      <c r="Z19" s="372"/>
      <c r="AA19" s="372"/>
      <c r="AB19" s="371"/>
      <c r="AC19" s="371"/>
      <c r="AD19" s="352"/>
      <c r="AE19" s="352"/>
      <c r="AF19" s="350"/>
      <c r="AH19" s="354"/>
      <c r="AI19" s="134"/>
      <c r="AJ19" s="134"/>
      <c r="AK19" s="134"/>
      <c r="AL19" s="134"/>
      <c r="AM19" s="134"/>
      <c r="AN19" s="134"/>
      <c r="AO19" s="134"/>
      <c r="AP19" s="134"/>
      <c r="AQ19" s="134"/>
      <c r="AR19" s="134"/>
      <c r="AS19" s="134"/>
      <c r="AT19" s="134"/>
      <c r="AU19" s="134"/>
      <c r="AV19" s="134"/>
      <c r="AW19" s="134"/>
      <c r="AX19" s="134"/>
      <c r="AY19" s="134"/>
      <c r="AZ19" s="134"/>
      <c r="BA19" s="134"/>
      <c r="BB19" s="134"/>
      <c r="BC19" s="134"/>
      <c r="BD19" s="134"/>
      <c r="BE19" s="134"/>
      <c r="BF19" s="134"/>
      <c r="BG19" s="134"/>
      <c r="BH19" s="134"/>
      <c r="BI19" s="134"/>
      <c r="BJ19" s="134"/>
      <c r="BK19" s="134"/>
      <c r="BL19" s="134"/>
      <c r="BM19" s="134"/>
      <c r="BN19" s="134"/>
      <c r="BO19" s="134"/>
      <c r="BP19" s="134"/>
      <c r="BQ19" s="104"/>
      <c r="BR19" s="104"/>
      <c r="BS19" s="3"/>
      <c r="BT19" s="101"/>
      <c r="BU19" s="170"/>
    </row>
    <row r="20" spans="1:73" ht="15.75">
      <c r="A20" s="518" t="s">
        <v>2277</v>
      </c>
      <c r="B20" s="3"/>
      <c r="C20" s="3"/>
      <c r="D20" s="41">
        <f t="shared" si="0"/>
        <v>108.6</v>
      </c>
      <c r="E20" s="326">
        <v>7.5</v>
      </c>
      <c r="F20" s="326">
        <v>3.3000000000000007</v>
      </c>
      <c r="G20" s="326">
        <v>27.299999999999994</v>
      </c>
      <c r="H20" s="326">
        <v>29.999999999999993</v>
      </c>
      <c r="I20" s="326">
        <v>0</v>
      </c>
      <c r="J20" s="326">
        <v>21</v>
      </c>
      <c r="K20" s="326">
        <v>19.5</v>
      </c>
      <c r="L20" s="326">
        <v>0</v>
      </c>
      <c r="M20" s="501"/>
      <c r="N20" s="501"/>
      <c r="O20" s="172"/>
      <c r="P20" s="654"/>
      <c r="Q20" s="172"/>
      <c r="R20" s="172"/>
      <c r="T20" s="223"/>
      <c r="U20" s="223"/>
      <c r="V20" s="223"/>
      <c r="W20" s="223"/>
      <c r="X20" s="223"/>
      <c r="Y20" s="372"/>
      <c r="Z20" s="372"/>
      <c r="AA20" s="372"/>
      <c r="AB20" s="342"/>
      <c r="AC20" s="342"/>
      <c r="AD20" s="342"/>
      <c r="AE20" s="366"/>
      <c r="AF20" s="339"/>
      <c r="AH20" s="354"/>
      <c r="AI20" s="134"/>
      <c r="AJ20" s="134"/>
      <c r="AK20" s="134"/>
      <c r="AL20" s="134"/>
      <c r="AM20" s="134"/>
      <c r="AN20" s="134"/>
      <c r="AO20" s="134"/>
      <c r="AP20" s="134"/>
      <c r="AQ20" s="134"/>
      <c r="AR20" s="134"/>
      <c r="AS20" s="134"/>
      <c r="AT20" s="134"/>
      <c r="AU20" s="134"/>
      <c r="AV20" s="134"/>
      <c r="AW20" s="134"/>
      <c r="AX20" s="134"/>
      <c r="AY20" s="134"/>
      <c r="AZ20" s="134"/>
      <c r="BA20" s="134"/>
      <c r="BB20" s="134"/>
      <c r="BC20" s="134"/>
      <c r="BD20" s="134"/>
      <c r="BE20" s="134"/>
      <c r="BF20" s="134"/>
      <c r="BG20" s="134"/>
      <c r="BH20" s="134"/>
      <c r="BI20" s="134"/>
      <c r="BJ20" s="134"/>
      <c r="BK20" s="134"/>
      <c r="BL20" s="134"/>
      <c r="BM20" s="134"/>
      <c r="BN20" s="134"/>
      <c r="BO20" s="134"/>
      <c r="BP20" s="134"/>
      <c r="BQ20" s="104"/>
      <c r="BR20" s="104"/>
      <c r="BS20" s="3"/>
      <c r="BT20" s="101"/>
      <c r="BU20" s="170"/>
    </row>
    <row r="21" spans="1:73" ht="15.75">
      <c r="A21" s="446" t="s">
        <v>9</v>
      </c>
      <c r="B21" s="3"/>
      <c r="C21" s="3"/>
      <c r="D21" s="41">
        <f t="shared" si="0"/>
        <v>120.4</v>
      </c>
      <c r="E21" s="326">
        <v>26.4</v>
      </c>
      <c r="F21" s="326">
        <v>0</v>
      </c>
      <c r="G21" s="326">
        <v>20.800000000000004</v>
      </c>
      <c r="H21" s="326">
        <v>31.200000000000003</v>
      </c>
      <c r="I21" s="326">
        <v>0</v>
      </c>
      <c r="J21" s="326">
        <v>0</v>
      </c>
      <c r="K21" s="326">
        <v>0</v>
      </c>
      <c r="L21" s="326">
        <v>42</v>
      </c>
      <c r="M21" s="172"/>
      <c r="N21" s="172"/>
      <c r="O21" s="172"/>
      <c r="P21" s="653"/>
      <c r="Q21" s="172"/>
      <c r="R21" s="172"/>
      <c r="T21" s="223"/>
      <c r="U21" s="223"/>
      <c r="V21" s="223"/>
      <c r="W21" s="223"/>
      <c r="X21" s="223"/>
      <c r="Y21" s="372"/>
      <c r="Z21" s="372"/>
      <c r="AA21" s="372"/>
      <c r="AB21" s="342"/>
      <c r="AC21" s="342"/>
      <c r="AD21" s="342"/>
      <c r="AE21" s="366"/>
      <c r="AF21" s="339"/>
      <c r="AH21" s="354"/>
      <c r="AI21" s="134"/>
      <c r="AJ21" s="134"/>
      <c r="AK21" s="134"/>
      <c r="AL21" s="134"/>
      <c r="AM21" s="134"/>
      <c r="AN21" s="134"/>
      <c r="AO21" s="134"/>
      <c r="AP21" s="134"/>
      <c r="AQ21" s="134"/>
      <c r="AR21" s="134"/>
      <c r="AS21" s="134"/>
      <c r="AT21" s="134"/>
      <c r="AU21" s="134"/>
      <c r="AV21" s="134"/>
      <c r="AW21" s="134"/>
      <c r="AX21" s="134"/>
      <c r="AY21" s="134"/>
      <c r="AZ21" s="134"/>
      <c r="BA21" s="134"/>
      <c r="BB21" s="134"/>
      <c r="BC21" s="134"/>
      <c r="BD21" s="134"/>
      <c r="BE21" s="134"/>
      <c r="BF21" s="134"/>
      <c r="BG21" s="134"/>
      <c r="BH21" s="134"/>
      <c r="BI21" s="134"/>
      <c r="BJ21" s="134"/>
      <c r="BK21" s="134"/>
      <c r="BL21" s="134"/>
      <c r="BM21" s="134"/>
      <c r="BN21" s="134"/>
      <c r="BO21" s="134"/>
      <c r="BP21" s="134"/>
      <c r="BQ21" s="104"/>
      <c r="BR21" s="104"/>
      <c r="BS21" s="11"/>
      <c r="BT21" s="101"/>
      <c r="BU21" s="169"/>
    </row>
    <row r="22" spans="1:73" ht="15.75">
      <c r="A22" s="441" t="s">
        <v>2256</v>
      </c>
      <c r="B22" s="3"/>
      <c r="C22" s="3"/>
      <c r="D22" s="41">
        <f t="shared" si="0"/>
        <v>114.0000000000001</v>
      </c>
      <c r="E22" s="326">
        <v>33.4</v>
      </c>
      <c r="F22" s="326">
        <v>3.2999999999999972</v>
      </c>
      <c r="G22" s="326">
        <v>24.499999999999993</v>
      </c>
      <c r="H22" s="326">
        <v>33.799999999999997</v>
      </c>
      <c r="I22" s="326">
        <v>0</v>
      </c>
      <c r="J22" s="326">
        <v>0</v>
      </c>
      <c r="K22" s="326">
        <v>0</v>
      </c>
      <c r="L22" s="326">
        <v>19.000000000000114</v>
      </c>
      <c r="M22" s="652"/>
      <c r="N22" s="652"/>
      <c r="O22" s="172"/>
      <c r="P22" s="653"/>
      <c r="Q22" s="172"/>
      <c r="R22" s="172"/>
      <c r="T22" s="223"/>
      <c r="U22" s="223"/>
      <c r="V22" s="223"/>
      <c r="W22" s="223"/>
      <c r="X22" s="223"/>
      <c r="Y22" s="372"/>
      <c r="Z22" s="372"/>
      <c r="AA22" s="372"/>
      <c r="AB22" s="348"/>
      <c r="AC22" s="348"/>
      <c r="AD22" s="342"/>
      <c r="AE22" s="366"/>
      <c r="AF22" s="339"/>
      <c r="AH22" s="354"/>
      <c r="AI22" s="134"/>
      <c r="AJ22" s="134"/>
      <c r="AK22" s="134"/>
      <c r="AL22" s="134"/>
      <c r="AM22" s="134"/>
      <c r="AN22" s="134"/>
      <c r="AO22" s="134"/>
      <c r="AP22" s="134"/>
      <c r="AQ22" s="134"/>
      <c r="AR22" s="134"/>
      <c r="AS22" s="134"/>
      <c r="AT22" s="134"/>
      <c r="AU22" s="134"/>
      <c r="AV22" s="134"/>
      <c r="AW22" s="134"/>
      <c r="AX22" s="134"/>
      <c r="AY22" s="134"/>
      <c r="AZ22" s="134"/>
      <c r="BA22" s="134"/>
      <c r="BB22" s="134"/>
      <c r="BC22" s="134"/>
      <c r="BD22" s="134"/>
      <c r="BE22" s="134"/>
      <c r="BF22" s="134"/>
      <c r="BG22" s="134"/>
      <c r="BH22" s="134"/>
      <c r="BI22" s="134"/>
      <c r="BJ22" s="134"/>
      <c r="BK22" s="134"/>
      <c r="BL22" s="134"/>
      <c r="BM22" s="134"/>
      <c r="BN22" s="134"/>
      <c r="BO22" s="134"/>
      <c r="BP22" s="134"/>
      <c r="BQ22" s="104"/>
      <c r="BR22" s="104"/>
      <c r="BS22" s="3"/>
      <c r="BT22" s="101"/>
      <c r="BU22" s="170"/>
    </row>
    <row r="23" spans="1:73" ht="15.75">
      <c r="A23" s="441" t="s">
        <v>11</v>
      </c>
      <c r="B23" s="3"/>
      <c r="C23" s="3"/>
      <c r="D23" s="41">
        <f t="shared" si="0"/>
        <v>152.10000000000011</v>
      </c>
      <c r="E23" s="326">
        <v>14.5</v>
      </c>
      <c r="F23" s="326">
        <v>39.6</v>
      </c>
      <c r="G23" s="326">
        <v>41.999999999999993</v>
      </c>
      <c r="H23" s="326">
        <v>28.599999999999994</v>
      </c>
      <c r="I23" s="326">
        <v>5.2000000000000028</v>
      </c>
      <c r="J23" s="326">
        <v>1.4000000000000057</v>
      </c>
      <c r="K23" s="326">
        <v>4.4000000000000341</v>
      </c>
      <c r="L23" s="326">
        <v>16.400000000000091</v>
      </c>
      <c r="M23" s="652"/>
      <c r="N23" s="652"/>
      <c r="O23" s="172"/>
      <c r="P23" s="653"/>
      <c r="Q23" s="172"/>
      <c r="R23" s="172"/>
      <c r="T23" s="223"/>
      <c r="U23" s="223"/>
      <c r="V23" s="223"/>
      <c r="W23" s="223"/>
      <c r="X23" s="223"/>
      <c r="Y23" s="372"/>
      <c r="Z23" s="372"/>
      <c r="AA23" s="372"/>
      <c r="AB23" s="342"/>
      <c r="AC23" s="342"/>
      <c r="AD23" s="342"/>
      <c r="AE23" s="366"/>
      <c r="AF23" s="339"/>
      <c r="AH23" s="35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c r="BE23" s="134"/>
      <c r="BF23" s="134"/>
      <c r="BG23" s="134"/>
      <c r="BH23" s="134"/>
      <c r="BI23" s="134"/>
      <c r="BJ23" s="134"/>
      <c r="BK23" s="134"/>
      <c r="BL23" s="134"/>
      <c r="BM23" s="134"/>
      <c r="BN23" s="134"/>
      <c r="BO23" s="134"/>
      <c r="BP23" s="134"/>
      <c r="BQ23" s="104"/>
      <c r="BR23" s="104"/>
      <c r="BS23" s="132"/>
      <c r="BT23" s="101"/>
      <c r="BU23" s="169"/>
    </row>
    <row r="24" spans="1:73" ht="15.75">
      <c r="A24" s="518" t="s">
        <v>2278</v>
      </c>
      <c r="B24" s="3"/>
      <c r="C24" s="3"/>
      <c r="D24" s="41">
        <f t="shared" si="0"/>
        <v>66.8</v>
      </c>
      <c r="E24" s="326">
        <v>19.100000000000001</v>
      </c>
      <c r="F24" s="326">
        <v>0</v>
      </c>
      <c r="G24" s="326">
        <v>6.5</v>
      </c>
      <c r="H24" s="326">
        <v>12.100000000000001</v>
      </c>
      <c r="I24" s="326">
        <v>0</v>
      </c>
      <c r="J24" s="326">
        <v>29.099999999999994</v>
      </c>
      <c r="K24" s="326">
        <v>0</v>
      </c>
      <c r="L24" s="326">
        <v>0</v>
      </c>
      <c r="M24" s="501"/>
      <c r="N24" s="501"/>
      <c r="O24" s="172"/>
      <c r="P24" s="654"/>
      <c r="Q24" s="172"/>
      <c r="R24" s="172"/>
      <c r="T24" s="223"/>
      <c r="U24" s="223"/>
      <c r="V24" s="223"/>
      <c r="W24" s="223"/>
      <c r="X24" s="223"/>
      <c r="Y24" s="372"/>
      <c r="Z24" s="372"/>
      <c r="AA24" s="372"/>
      <c r="AB24" s="348"/>
      <c r="AC24" s="348"/>
      <c r="AD24" s="342"/>
      <c r="AE24" s="366"/>
      <c r="AF24" s="339"/>
      <c r="AH24" s="354"/>
      <c r="AI24" s="134"/>
      <c r="AJ24" s="134"/>
      <c r="AK24" s="134"/>
      <c r="AL24" s="134"/>
      <c r="AM24" s="134"/>
      <c r="AN24" s="134"/>
      <c r="AO24" s="134"/>
      <c r="AP24" s="134"/>
      <c r="AQ24" s="134"/>
      <c r="AR24" s="134"/>
      <c r="AS24" s="134"/>
      <c r="AT24" s="134"/>
      <c r="AU24" s="134"/>
      <c r="AV24" s="134"/>
      <c r="AW24" s="134"/>
      <c r="AX24" s="134"/>
      <c r="AY24" s="134"/>
      <c r="AZ24" s="134"/>
      <c r="BA24" s="134"/>
      <c r="BB24" s="134"/>
      <c r="BC24" s="134"/>
      <c r="BD24" s="134"/>
      <c r="BE24" s="134"/>
      <c r="BF24" s="134"/>
      <c r="BG24" s="134"/>
      <c r="BH24" s="134"/>
      <c r="BI24" s="134"/>
      <c r="BJ24" s="134"/>
      <c r="BK24" s="134"/>
      <c r="BL24" s="134"/>
      <c r="BM24" s="134"/>
      <c r="BN24" s="134"/>
      <c r="BO24" s="134"/>
      <c r="BP24" s="134"/>
      <c r="BQ24" s="104"/>
      <c r="BR24" s="104"/>
      <c r="BS24" s="11"/>
      <c r="BT24" s="101"/>
      <c r="BU24" s="169"/>
    </row>
    <row r="25" spans="1:73" ht="15.75">
      <c r="A25" s="540" t="s">
        <v>1852</v>
      </c>
      <c r="B25" s="3"/>
      <c r="C25" s="3"/>
      <c r="D25" s="41">
        <f t="shared" si="0"/>
        <v>234.99999999999994</v>
      </c>
      <c r="E25" s="326">
        <v>21</v>
      </c>
      <c r="F25" s="326">
        <v>14.299999999999997</v>
      </c>
      <c r="G25" s="326">
        <v>59.900000000000006</v>
      </c>
      <c r="H25" s="326">
        <v>28.5</v>
      </c>
      <c r="I25" s="326">
        <v>5.2000000000000028</v>
      </c>
      <c r="J25" s="326">
        <v>26.799999999999983</v>
      </c>
      <c r="K25" s="326">
        <v>22</v>
      </c>
      <c r="L25" s="326">
        <v>57.299999999999955</v>
      </c>
      <c r="M25" s="343"/>
      <c r="N25" s="343"/>
      <c r="O25" s="172"/>
      <c r="P25" s="653"/>
      <c r="Q25" s="172"/>
      <c r="R25" s="172"/>
      <c r="T25" s="223"/>
      <c r="U25" s="223"/>
      <c r="V25" s="223"/>
      <c r="W25" s="223"/>
      <c r="X25" s="223"/>
      <c r="Y25" s="372"/>
      <c r="Z25" s="372"/>
      <c r="AA25" s="372"/>
      <c r="AB25" s="348"/>
      <c r="AC25" s="348"/>
      <c r="AD25" s="342"/>
      <c r="AE25" s="366"/>
      <c r="AF25" s="339"/>
      <c r="AH25" s="354"/>
      <c r="AI25" s="134"/>
      <c r="AJ25" s="134"/>
      <c r="AK25" s="134"/>
      <c r="AL25" s="134"/>
      <c r="AM25" s="134"/>
      <c r="AN25" s="134"/>
      <c r="AO25" s="134"/>
      <c r="AP25" s="134"/>
      <c r="AQ25" s="134"/>
      <c r="AR25" s="134"/>
      <c r="AS25" s="134"/>
      <c r="AT25" s="134"/>
      <c r="AU25" s="134"/>
      <c r="AV25" s="134"/>
      <c r="AW25" s="134"/>
      <c r="AX25" s="134"/>
      <c r="AY25" s="134"/>
      <c r="AZ25" s="134"/>
      <c r="BA25" s="134"/>
      <c r="BB25" s="134"/>
      <c r="BC25" s="134"/>
      <c r="BD25" s="134"/>
      <c r="BE25" s="134"/>
      <c r="BF25" s="134"/>
      <c r="BG25" s="134"/>
      <c r="BH25" s="134"/>
      <c r="BI25" s="134"/>
      <c r="BJ25" s="134"/>
      <c r="BK25" s="134"/>
      <c r="BL25" s="134"/>
      <c r="BM25" s="134"/>
      <c r="BN25" s="134"/>
      <c r="BO25" s="134"/>
      <c r="BP25" s="134"/>
      <c r="BQ25" s="104"/>
      <c r="BR25" s="104"/>
      <c r="BS25" s="3"/>
      <c r="BT25" s="101"/>
      <c r="BU25" s="170"/>
    </row>
    <row r="26" spans="1:73" ht="15.75">
      <c r="A26" s="446" t="s">
        <v>801</v>
      </c>
      <c r="B26" s="3"/>
      <c r="C26" s="3"/>
      <c r="D26" s="41">
        <f t="shared" si="0"/>
        <v>120.1999999999999</v>
      </c>
      <c r="E26" s="326">
        <v>3</v>
      </c>
      <c r="F26" s="326">
        <v>14.3</v>
      </c>
      <c r="G26" s="326">
        <v>11.099999999999998</v>
      </c>
      <c r="H26" s="326">
        <v>0</v>
      </c>
      <c r="I26" s="326">
        <v>5.2000000000000028</v>
      </c>
      <c r="J26" s="326">
        <v>33.999999999999993</v>
      </c>
      <c r="K26" s="326">
        <v>25.799999999999955</v>
      </c>
      <c r="L26" s="326">
        <v>26.799999999999955</v>
      </c>
      <c r="M26" s="172"/>
      <c r="N26" s="172"/>
      <c r="O26" s="172"/>
      <c r="P26" s="654"/>
      <c r="Q26" s="172"/>
      <c r="R26" s="172"/>
      <c r="T26" s="223"/>
      <c r="U26" s="223"/>
      <c r="V26" s="223"/>
      <c r="W26" s="223"/>
      <c r="X26" s="223"/>
      <c r="Y26" s="372"/>
      <c r="Z26" s="372"/>
      <c r="AA26" s="372"/>
      <c r="AB26" s="342"/>
      <c r="AC26" s="342"/>
      <c r="AD26" s="342"/>
      <c r="AE26" s="366"/>
      <c r="AF26" s="339"/>
      <c r="AH26" s="354"/>
      <c r="AI26" s="134"/>
      <c r="AJ26" s="134"/>
      <c r="AK26" s="134"/>
      <c r="AL26" s="134"/>
      <c r="AM26" s="134"/>
      <c r="AN26" s="134"/>
      <c r="AO26" s="134"/>
      <c r="AP26" s="134"/>
      <c r="AQ26" s="134"/>
      <c r="AR26" s="134"/>
      <c r="AS26" s="134"/>
      <c r="AT26" s="134"/>
      <c r="AU26" s="134"/>
      <c r="AV26" s="134"/>
      <c r="AW26" s="134"/>
      <c r="AX26" s="134"/>
      <c r="AY26" s="134"/>
      <c r="AZ26" s="134"/>
      <c r="BA26" s="134"/>
      <c r="BB26" s="134"/>
      <c r="BC26" s="134"/>
      <c r="BD26" s="134"/>
      <c r="BE26" s="134"/>
      <c r="BF26" s="134"/>
      <c r="BG26" s="134"/>
      <c r="BH26" s="134"/>
      <c r="BI26" s="134"/>
      <c r="BJ26" s="134"/>
      <c r="BK26" s="134"/>
      <c r="BL26" s="134"/>
      <c r="BM26" s="134"/>
      <c r="BN26" s="134"/>
      <c r="BO26" s="134"/>
      <c r="BP26" s="134"/>
      <c r="BQ26" s="104"/>
      <c r="BR26" s="104"/>
      <c r="BS26" s="11"/>
      <c r="BT26" s="101"/>
      <c r="BU26" s="169"/>
    </row>
    <row r="27" spans="1:73" ht="15.75">
      <c r="A27" s="441" t="s">
        <v>2246</v>
      </c>
      <c r="B27" s="3"/>
      <c r="C27" s="3"/>
      <c r="D27" s="41">
        <f t="shared" si="0"/>
        <v>102.50000000000021</v>
      </c>
      <c r="E27" s="326">
        <v>2.6</v>
      </c>
      <c r="F27" s="326">
        <v>23</v>
      </c>
      <c r="G27" s="326">
        <v>9.7999999999999972</v>
      </c>
      <c r="H27" s="326">
        <v>10.400000000000006</v>
      </c>
      <c r="I27" s="326">
        <v>12.500000000000007</v>
      </c>
      <c r="J27" s="326">
        <v>6.6000000000000085</v>
      </c>
      <c r="K27" s="326">
        <v>25.400000000000091</v>
      </c>
      <c r="L27" s="326">
        <v>12.200000000000102</v>
      </c>
      <c r="M27" s="652"/>
      <c r="N27" s="652"/>
      <c r="O27" s="172"/>
      <c r="P27" s="653"/>
      <c r="Q27" s="172"/>
      <c r="R27" s="172"/>
      <c r="T27" s="223"/>
      <c r="U27" s="223"/>
      <c r="V27" s="223"/>
      <c r="W27" s="223"/>
      <c r="X27" s="223"/>
      <c r="Y27" s="372"/>
      <c r="Z27" s="372"/>
      <c r="AA27" s="372"/>
      <c r="AB27" s="342"/>
      <c r="AC27" s="342"/>
      <c r="AD27" s="342"/>
      <c r="AE27" s="366"/>
      <c r="AF27" s="339"/>
      <c r="AH27" s="354"/>
      <c r="AI27" s="134"/>
      <c r="AJ27" s="134"/>
      <c r="AK27" s="134"/>
      <c r="AL27" s="134"/>
      <c r="AM27" s="134"/>
      <c r="AN27" s="134"/>
      <c r="AO27" s="134"/>
      <c r="AP27" s="134"/>
      <c r="AQ27" s="134"/>
      <c r="AR27" s="134"/>
      <c r="AS27" s="134"/>
      <c r="AT27" s="134"/>
      <c r="AU27" s="134"/>
      <c r="AV27" s="134"/>
      <c r="AW27" s="134"/>
      <c r="AX27" s="134"/>
      <c r="AY27" s="134"/>
      <c r="AZ27" s="134"/>
      <c r="BA27" s="134"/>
      <c r="BB27" s="134"/>
      <c r="BC27" s="134"/>
      <c r="BD27" s="134"/>
      <c r="BE27" s="134"/>
      <c r="BF27" s="134"/>
      <c r="BG27" s="134"/>
      <c r="BH27" s="134"/>
      <c r="BI27" s="134"/>
      <c r="BJ27" s="134"/>
      <c r="BK27" s="134"/>
      <c r="BL27" s="134"/>
      <c r="BM27" s="134"/>
      <c r="BN27" s="134"/>
      <c r="BO27" s="134"/>
      <c r="BP27" s="134"/>
      <c r="BQ27" s="104"/>
      <c r="BR27" s="104"/>
      <c r="BS27" s="3"/>
      <c r="BT27" s="101"/>
      <c r="BU27" s="170"/>
    </row>
    <row r="28" spans="1:73" ht="15.75">
      <c r="A28" s="446" t="s">
        <v>856</v>
      </c>
      <c r="B28" s="3"/>
      <c r="C28" s="3"/>
      <c r="D28" s="41">
        <f t="shared" si="0"/>
        <v>99.999999999999957</v>
      </c>
      <c r="E28" s="326">
        <v>2.2000000000000002</v>
      </c>
      <c r="F28" s="326">
        <v>65.3</v>
      </c>
      <c r="G28" s="326">
        <v>5.5</v>
      </c>
      <c r="H28" s="326">
        <v>0</v>
      </c>
      <c r="I28" s="326">
        <v>5.2000000000000028</v>
      </c>
      <c r="J28" s="326">
        <v>0</v>
      </c>
      <c r="K28" s="326">
        <v>0</v>
      </c>
      <c r="L28" s="326">
        <v>21.799999999999955</v>
      </c>
      <c r="M28" s="172"/>
      <c r="N28" s="172"/>
      <c r="O28" s="172"/>
      <c r="P28" s="653"/>
      <c r="Q28" s="172"/>
      <c r="R28" s="172"/>
      <c r="T28" s="223"/>
      <c r="U28" s="223"/>
      <c r="V28" s="223"/>
      <c r="W28" s="223"/>
      <c r="X28" s="223"/>
      <c r="Y28" s="372"/>
      <c r="Z28" s="372"/>
      <c r="AA28" s="372"/>
      <c r="AB28" s="371"/>
      <c r="AC28" s="371"/>
      <c r="AD28" s="352"/>
      <c r="AE28" s="352"/>
      <c r="AF28" s="350"/>
      <c r="AH28" s="354"/>
      <c r="AI28" s="134"/>
      <c r="AJ28" s="134"/>
      <c r="AK28" s="134"/>
      <c r="AL28" s="134"/>
      <c r="AM28" s="134"/>
      <c r="AN28" s="134"/>
      <c r="AO28" s="134"/>
      <c r="AP28" s="134"/>
      <c r="AQ28" s="134"/>
      <c r="AR28" s="134"/>
      <c r="AS28" s="134"/>
      <c r="AT28" s="134"/>
      <c r="AU28" s="134"/>
      <c r="AV28" s="134"/>
      <c r="AW28" s="134"/>
      <c r="AX28" s="134"/>
      <c r="AY28" s="134"/>
      <c r="AZ28" s="134"/>
      <c r="BA28" s="134"/>
      <c r="BB28" s="134"/>
      <c r="BC28" s="134"/>
      <c r="BD28" s="134"/>
      <c r="BE28" s="134"/>
      <c r="BF28" s="134"/>
      <c r="BG28" s="134"/>
      <c r="BH28" s="134"/>
      <c r="BI28" s="134"/>
      <c r="BJ28" s="134"/>
      <c r="BK28" s="134"/>
      <c r="BL28" s="134"/>
      <c r="BM28" s="134"/>
      <c r="BN28" s="134"/>
      <c r="BO28" s="134"/>
      <c r="BP28" s="134"/>
      <c r="BQ28" s="104"/>
      <c r="BR28" s="104"/>
      <c r="BS28" s="11"/>
      <c r="BT28" s="101"/>
      <c r="BU28" s="169"/>
    </row>
    <row r="29" spans="1:73" ht="15.75">
      <c r="A29" s="441" t="s">
        <v>13</v>
      </c>
      <c r="B29" s="3"/>
      <c r="C29" s="3"/>
      <c r="D29" s="41">
        <f t="shared" si="0"/>
        <v>70.600000000000009</v>
      </c>
      <c r="E29" s="326">
        <v>0</v>
      </c>
      <c r="F29" s="326">
        <v>5.5</v>
      </c>
      <c r="G29" s="326">
        <v>3.9000000000000004</v>
      </c>
      <c r="H29" s="326">
        <v>10.300000000000002</v>
      </c>
      <c r="I29" s="326">
        <v>5.5000000000000036</v>
      </c>
      <c r="J29" s="326">
        <v>35</v>
      </c>
      <c r="K29" s="326">
        <v>5.1999999999999602</v>
      </c>
      <c r="L29" s="326">
        <v>5.2000000000000455</v>
      </c>
      <c r="M29" s="652"/>
      <c r="N29" s="652"/>
      <c r="O29" s="172"/>
      <c r="P29" s="653"/>
      <c r="Q29" s="172"/>
      <c r="R29" s="172"/>
      <c r="T29" s="223"/>
      <c r="U29" s="223"/>
      <c r="V29" s="223"/>
      <c r="W29" s="223"/>
      <c r="X29" s="223"/>
      <c r="Y29" s="372"/>
      <c r="Z29" s="372"/>
      <c r="AA29" s="372"/>
      <c r="AB29" s="342"/>
      <c r="AC29" s="342"/>
      <c r="AD29" s="342"/>
      <c r="AE29" s="366"/>
      <c r="AF29" s="339"/>
      <c r="AH29" s="35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c r="BM29" s="134"/>
      <c r="BN29" s="134"/>
      <c r="BO29" s="134"/>
      <c r="BP29" s="134"/>
      <c r="BQ29" s="104"/>
      <c r="BR29" s="104"/>
      <c r="BS29" s="11"/>
      <c r="BT29" s="101"/>
      <c r="BU29" s="169"/>
    </row>
    <row r="30" spans="1:73" ht="15.75">
      <c r="A30" s="446" t="s">
        <v>807</v>
      </c>
      <c r="B30" s="3"/>
      <c r="C30" s="3"/>
      <c r="D30" s="41">
        <f t="shared" si="0"/>
        <v>198.50000000000023</v>
      </c>
      <c r="E30" s="326">
        <v>44.2</v>
      </c>
      <c r="F30" s="326">
        <v>0</v>
      </c>
      <c r="G30" s="326">
        <v>68.7</v>
      </c>
      <c r="H30" s="326">
        <v>23.700000000000017</v>
      </c>
      <c r="I30" s="326">
        <v>0</v>
      </c>
      <c r="J30" s="326">
        <v>0</v>
      </c>
      <c r="K30" s="326">
        <v>9.6000000000000227</v>
      </c>
      <c r="L30" s="326">
        <v>52.300000000000182</v>
      </c>
      <c r="M30" s="172"/>
      <c r="N30" s="172"/>
      <c r="O30" s="172"/>
      <c r="P30" s="653"/>
      <c r="Q30" s="172"/>
      <c r="R30" s="172"/>
      <c r="T30" s="223"/>
      <c r="U30" s="223"/>
      <c r="V30" s="223"/>
      <c r="W30" s="223"/>
      <c r="X30" s="223"/>
      <c r="Y30" s="372"/>
      <c r="Z30" s="372"/>
      <c r="AA30" s="372"/>
      <c r="AB30" s="342"/>
      <c r="AC30" s="342"/>
      <c r="AD30" s="342"/>
      <c r="AE30" s="366"/>
      <c r="AF30" s="339"/>
      <c r="AH30" s="354"/>
      <c r="AI30" s="134"/>
      <c r="AJ30" s="134"/>
      <c r="AK30" s="134"/>
      <c r="AL30" s="134"/>
      <c r="AM30" s="134"/>
      <c r="AN30" s="134"/>
      <c r="AO30" s="134"/>
      <c r="AP30" s="134"/>
      <c r="AQ30" s="134"/>
      <c r="AR30" s="134"/>
      <c r="AS30" s="134"/>
      <c r="AT30" s="134"/>
      <c r="AU30" s="134"/>
      <c r="AV30" s="134"/>
      <c r="AW30" s="134"/>
      <c r="AX30" s="134"/>
      <c r="AY30" s="134"/>
      <c r="AZ30" s="134"/>
      <c r="BA30" s="134"/>
      <c r="BB30" s="134"/>
      <c r="BC30" s="134"/>
      <c r="BD30" s="134"/>
      <c r="BE30" s="134"/>
      <c r="BF30" s="134"/>
      <c r="BG30" s="134"/>
      <c r="BH30" s="134"/>
      <c r="BI30" s="134"/>
      <c r="BJ30" s="134"/>
      <c r="BK30" s="134"/>
      <c r="BL30" s="134"/>
      <c r="BM30" s="134"/>
      <c r="BN30" s="134"/>
      <c r="BO30" s="134"/>
      <c r="BP30" s="134"/>
      <c r="BQ30" s="104"/>
      <c r="BR30" s="104"/>
      <c r="BS30" s="11"/>
      <c r="BT30" s="101"/>
      <c r="BU30" s="169"/>
    </row>
    <row r="31" spans="1:73" ht="15.75">
      <c r="A31" s="441" t="s">
        <v>15</v>
      </c>
      <c r="B31" s="3"/>
      <c r="C31" s="3"/>
      <c r="D31" s="41">
        <f t="shared" si="0"/>
        <v>59.499999999999943</v>
      </c>
      <c r="E31" s="326">
        <v>5.6</v>
      </c>
      <c r="F31" s="326">
        <v>9.4</v>
      </c>
      <c r="G31" s="326">
        <v>8.3999999999999986</v>
      </c>
      <c r="H31" s="326">
        <v>11.600000000000001</v>
      </c>
      <c r="I31" s="326">
        <v>5.5</v>
      </c>
      <c r="J31" s="326">
        <v>0</v>
      </c>
      <c r="K31" s="326">
        <v>0</v>
      </c>
      <c r="L31" s="326">
        <v>18.999999999999943</v>
      </c>
      <c r="M31" s="652"/>
      <c r="N31" s="652"/>
      <c r="O31" s="172"/>
      <c r="P31" s="653"/>
      <c r="Q31" s="172"/>
      <c r="R31" s="172"/>
      <c r="T31" s="223"/>
      <c r="U31" s="223"/>
      <c r="V31" s="223"/>
      <c r="W31" s="223"/>
      <c r="X31" s="223"/>
      <c r="Y31" s="372"/>
      <c r="Z31" s="372"/>
      <c r="AA31" s="372"/>
      <c r="AB31" s="368"/>
      <c r="AC31" s="368"/>
      <c r="AD31" s="342"/>
      <c r="AE31" s="366"/>
      <c r="AF31" s="339"/>
      <c r="AH31" s="354"/>
      <c r="AI31" s="134"/>
      <c r="AJ31" s="134"/>
      <c r="AK31" s="134"/>
      <c r="AL31" s="134"/>
      <c r="AM31" s="134"/>
      <c r="AN31" s="134"/>
      <c r="AO31" s="134"/>
      <c r="AP31" s="134"/>
      <c r="AQ31" s="134"/>
      <c r="AR31" s="134"/>
      <c r="AS31" s="134"/>
      <c r="AT31" s="134"/>
      <c r="AU31" s="134"/>
      <c r="AV31" s="134"/>
      <c r="AW31" s="134"/>
      <c r="AX31" s="134"/>
      <c r="AY31" s="134"/>
      <c r="AZ31" s="134"/>
      <c r="BA31" s="134"/>
      <c r="BB31" s="134"/>
      <c r="BC31" s="134"/>
      <c r="BD31" s="134"/>
      <c r="BE31" s="134"/>
      <c r="BF31" s="134"/>
      <c r="BG31" s="134"/>
      <c r="BH31" s="134"/>
      <c r="BI31" s="134"/>
      <c r="BJ31" s="134"/>
      <c r="BK31" s="134"/>
      <c r="BL31" s="134"/>
      <c r="BM31" s="134"/>
      <c r="BN31" s="134"/>
      <c r="BO31" s="134"/>
      <c r="BP31" s="134"/>
      <c r="BQ31" s="104"/>
      <c r="BR31" s="104"/>
      <c r="BS31" s="3"/>
      <c r="BT31" s="101"/>
      <c r="BU31" s="170"/>
    </row>
    <row r="32" spans="1:73" ht="15.75">
      <c r="A32" s="441" t="s">
        <v>2242</v>
      </c>
      <c r="B32" s="3"/>
      <c r="C32" s="3"/>
      <c r="D32" s="41">
        <f t="shared" si="0"/>
        <v>102.90000000000005</v>
      </c>
      <c r="E32" s="326">
        <v>10.3</v>
      </c>
      <c r="F32" s="326">
        <v>0</v>
      </c>
      <c r="G32" s="326">
        <v>27.3</v>
      </c>
      <c r="H32" s="326">
        <v>24.4</v>
      </c>
      <c r="I32" s="326">
        <v>0</v>
      </c>
      <c r="J32" s="326">
        <v>13.299999999999997</v>
      </c>
      <c r="K32" s="326">
        <v>22.80000000000004</v>
      </c>
      <c r="L32" s="326">
        <v>4.8000000000000114</v>
      </c>
      <c r="M32" s="652"/>
      <c r="N32" s="652"/>
      <c r="O32" s="172"/>
      <c r="P32" s="653"/>
      <c r="Q32" s="172"/>
      <c r="R32" s="172"/>
      <c r="T32" s="223"/>
      <c r="U32" s="223"/>
      <c r="V32" s="223"/>
      <c r="W32" s="223"/>
      <c r="X32" s="223"/>
      <c r="Y32" s="372"/>
      <c r="Z32" s="372"/>
      <c r="AA32" s="372"/>
      <c r="AB32" s="342"/>
      <c r="AC32" s="342"/>
      <c r="AD32" s="342"/>
      <c r="AE32" s="366"/>
      <c r="AF32" s="339"/>
      <c r="AH32" s="354"/>
      <c r="AI32" s="134"/>
      <c r="AJ32" s="134"/>
      <c r="AK32" s="134"/>
      <c r="AL32" s="134"/>
      <c r="AM32" s="134"/>
      <c r="AN32" s="134"/>
      <c r="AO32" s="134"/>
      <c r="AP32" s="134"/>
      <c r="AQ32" s="134"/>
      <c r="AR32" s="134"/>
      <c r="AS32" s="134"/>
      <c r="AT32" s="134"/>
      <c r="AU32" s="134"/>
      <c r="AV32" s="134"/>
      <c r="AW32" s="134"/>
      <c r="AX32" s="134"/>
      <c r="AY32" s="134"/>
      <c r="AZ32" s="134"/>
      <c r="BA32" s="134"/>
      <c r="BB32" s="134"/>
      <c r="BC32" s="134"/>
      <c r="BD32" s="134"/>
      <c r="BE32" s="134"/>
      <c r="BF32" s="134"/>
      <c r="BG32" s="134"/>
      <c r="BH32" s="134"/>
      <c r="BI32" s="134"/>
      <c r="BJ32" s="134"/>
      <c r="BK32" s="134"/>
      <c r="BL32" s="134"/>
      <c r="BM32" s="134"/>
      <c r="BN32" s="134"/>
      <c r="BO32" s="134"/>
      <c r="BP32" s="134"/>
      <c r="BQ32" s="104"/>
      <c r="BR32" s="104"/>
      <c r="BS32" s="3"/>
      <c r="BT32" s="101"/>
      <c r="BU32" s="170"/>
    </row>
    <row r="33" spans="1:73" ht="15.75">
      <c r="A33" s="441" t="s">
        <v>17</v>
      </c>
      <c r="B33" s="3"/>
      <c r="C33" s="3"/>
      <c r="D33" s="41">
        <f t="shared" si="0"/>
        <v>154.2000000000001</v>
      </c>
      <c r="E33" s="326">
        <v>25</v>
      </c>
      <c r="F33" s="326">
        <v>5.5</v>
      </c>
      <c r="G33" s="326">
        <v>22.300000000000011</v>
      </c>
      <c r="H33" s="326">
        <v>46.800000000000026</v>
      </c>
      <c r="I33" s="326">
        <v>5.5000000000000284</v>
      </c>
      <c r="J33" s="326">
        <v>11.100000000000023</v>
      </c>
      <c r="K33" s="326">
        <v>0</v>
      </c>
      <c r="L33" s="326">
        <v>38</v>
      </c>
      <c r="M33" s="652"/>
      <c r="N33" s="652"/>
      <c r="O33" s="172"/>
      <c r="P33" s="653"/>
      <c r="Q33" s="172"/>
      <c r="R33" s="172"/>
      <c r="T33" s="223"/>
      <c r="U33" s="223"/>
      <c r="V33" s="223"/>
      <c r="W33" s="223"/>
      <c r="X33" s="223"/>
      <c r="Y33" s="372"/>
      <c r="Z33" s="372"/>
      <c r="AA33" s="372"/>
      <c r="AB33" s="371"/>
      <c r="AC33" s="371"/>
      <c r="AD33" s="352"/>
      <c r="AE33" s="352"/>
      <c r="AF33" s="350"/>
      <c r="AH33" s="354"/>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4"/>
      <c r="BE33" s="134"/>
      <c r="BF33" s="134"/>
      <c r="BG33" s="134"/>
      <c r="BH33" s="134"/>
      <c r="BI33" s="134"/>
      <c r="BJ33" s="134"/>
      <c r="BK33" s="134"/>
      <c r="BL33" s="134"/>
      <c r="BM33" s="134"/>
      <c r="BN33" s="134"/>
      <c r="BO33" s="134"/>
      <c r="BP33" s="134"/>
      <c r="BQ33" s="104"/>
      <c r="BR33" s="104"/>
      <c r="BS33" s="11"/>
      <c r="BT33" s="101"/>
      <c r="BU33" s="170"/>
    </row>
    <row r="34" spans="1:73" ht="15.75">
      <c r="A34" s="446" t="s">
        <v>830</v>
      </c>
      <c r="B34" s="3"/>
      <c r="C34" s="3"/>
      <c r="D34" s="41">
        <f t="shared" si="0"/>
        <v>26.799999999999944</v>
      </c>
      <c r="E34" s="326">
        <v>0</v>
      </c>
      <c r="F34" s="326">
        <v>3.5999999999999996</v>
      </c>
      <c r="G34" s="326">
        <v>5.2000000000000011</v>
      </c>
      <c r="H34" s="326">
        <v>0</v>
      </c>
      <c r="I34" s="326">
        <v>0</v>
      </c>
      <c r="J34" s="326">
        <v>6</v>
      </c>
      <c r="K34" s="326">
        <v>0</v>
      </c>
      <c r="L34" s="326">
        <v>11.999999999999943</v>
      </c>
      <c r="M34" s="172"/>
      <c r="N34" s="172"/>
      <c r="O34" s="172"/>
      <c r="P34" s="653"/>
      <c r="Q34" s="172"/>
      <c r="R34" s="172"/>
      <c r="T34" s="223"/>
      <c r="U34" s="223"/>
      <c r="V34" s="223"/>
      <c r="W34" s="223"/>
      <c r="X34" s="223"/>
      <c r="Y34" s="372"/>
      <c r="Z34" s="372"/>
      <c r="AA34" s="372"/>
      <c r="AB34" s="371"/>
      <c r="AC34" s="371"/>
      <c r="AD34" s="352"/>
      <c r="AE34" s="352"/>
      <c r="AF34" s="350"/>
      <c r="AH34" s="354"/>
      <c r="AI34" s="134"/>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c r="BG34" s="134"/>
      <c r="BH34" s="134"/>
      <c r="BI34" s="134"/>
      <c r="BJ34" s="134"/>
      <c r="BK34" s="134"/>
      <c r="BL34" s="134"/>
      <c r="BM34" s="134"/>
      <c r="BN34" s="134"/>
      <c r="BO34" s="134"/>
      <c r="BP34" s="134"/>
      <c r="BQ34" s="104"/>
      <c r="BR34" s="104"/>
      <c r="BS34" s="3"/>
      <c r="BT34" s="101"/>
      <c r="BU34" s="170"/>
    </row>
    <row r="35" spans="1:73" ht="15.75">
      <c r="A35" s="446" t="s">
        <v>162</v>
      </c>
      <c r="B35" s="3"/>
      <c r="C35" s="3"/>
      <c r="D35" s="41">
        <f t="shared" si="0"/>
        <v>128.30000000000013</v>
      </c>
      <c r="E35" s="326">
        <v>24.8</v>
      </c>
      <c r="F35" s="326">
        <v>0</v>
      </c>
      <c r="G35" s="326">
        <v>15.8</v>
      </c>
      <c r="H35" s="326">
        <v>30.800000000000004</v>
      </c>
      <c r="I35" s="326">
        <v>19.099999999999994</v>
      </c>
      <c r="J35" s="326">
        <v>19.299999999999997</v>
      </c>
      <c r="K35" s="326">
        <v>0</v>
      </c>
      <c r="L35" s="326">
        <v>18.500000000000114</v>
      </c>
      <c r="M35" s="172"/>
      <c r="N35" s="172"/>
      <c r="O35" s="172"/>
      <c r="P35" s="653"/>
      <c r="Q35" s="172"/>
      <c r="R35" s="172"/>
      <c r="T35" s="223"/>
      <c r="U35" s="223"/>
      <c r="V35" s="223"/>
      <c r="W35" s="223"/>
      <c r="X35" s="223"/>
      <c r="Y35" s="372"/>
      <c r="Z35" s="372"/>
      <c r="AA35" s="372"/>
      <c r="AB35" s="342"/>
      <c r="AC35" s="342"/>
      <c r="AD35" s="342"/>
      <c r="AE35" s="366"/>
      <c r="AF35" s="339"/>
      <c r="AH35" s="354"/>
      <c r="AI35" s="134"/>
      <c r="AJ35" s="134"/>
      <c r="AK35" s="134"/>
      <c r="AL35" s="134"/>
      <c r="AM35" s="134"/>
      <c r="AN35" s="134"/>
      <c r="AO35" s="134"/>
      <c r="AP35" s="134"/>
      <c r="AQ35" s="134"/>
      <c r="AR35" s="134"/>
      <c r="AS35" s="134"/>
      <c r="AT35" s="134"/>
      <c r="AU35" s="134"/>
      <c r="AV35" s="134"/>
      <c r="AW35" s="134"/>
      <c r="AX35" s="134"/>
      <c r="AY35" s="134"/>
      <c r="AZ35" s="134"/>
      <c r="BA35" s="134"/>
      <c r="BB35" s="134"/>
      <c r="BC35" s="134"/>
      <c r="BD35" s="134"/>
      <c r="BE35" s="134"/>
      <c r="BF35" s="134"/>
      <c r="BG35" s="134"/>
      <c r="BH35" s="134"/>
      <c r="BI35" s="134"/>
      <c r="BJ35" s="134"/>
      <c r="BK35" s="134"/>
      <c r="BL35" s="134"/>
      <c r="BM35" s="134"/>
      <c r="BN35" s="134"/>
      <c r="BO35" s="134"/>
      <c r="BP35" s="134"/>
      <c r="BQ35" s="104"/>
      <c r="BR35" s="104"/>
      <c r="BS35" s="3"/>
      <c r="BT35" s="101"/>
      <c r="BU35" s="170"/>
    </row>
    <row r="36" spans="1:73" ht="15.75">
      <c r="A36" s="540" t="s">
        <v>1839</v>
      </c>
      <c r="B36" s="3"/>
      <c r="C36" s="3"/>
      <c r="D36" s="41">
        <f t="shared" si="0"/>
        <v>21.700000000000003</v>
      </c>
      <c r="E36" s="326">
        <v>0</v>
      </c>
      <c r="F36" s="326">
        <v>9.6</v>
      </c>
      <c r="G36" s="326">
        <v>0</v>
      </c>
      <c r="H36" s="326">
        <v>12.100000000000003</v>
      </c>
      <c r="I36" s="326">
        <v>0</v>
      </c>
      <c r="J36" s="326">
        <v>0</v>
      </c>
      <c r="K36" s="326">
        <v>0</v>
      </c>
      <c r="L36" s="326">
        <v>0</v>
      </c>
      <c r="M36" s="343"/>
      <c r="N36" s="343"/>
      <c r="O36" s="172"/>
      <c r="P36" s="653"/>
      <c r="Q36" s="172"/>
      <c r="R36" s="172"/>
      <c r="T36" s="223"/>
      <c r="U36" s="223"/>
      <c r="V36" s="223"/>
      <c r="W36" s="223"/>
      <c r="X36" s="223"/>
      <c r="Y36" s="372"/>
      <c r="Z36" s="372"/>
      <c r="AA36" s="372"/>
      <c r="AB36" s="348"/>
      <c r="AC36" s="348"/>
      <c r="AD36" s="342"/>
      <c r="AE36" s="366"/>
      <c r="AF36" s="339"/>
      <c r="AH36" s="354"/>
      <c r="AI36" s="134"/>
      <c r="AJ36" s="134"/>
      <c r="AK36" s="134"/>
      <c r="AL36" s="134"/>
      <c r="AM36" s="134"/>
      <c r="AN36" s="134"/>
      <c r="AO36" s="134"/>
      <c r="AP36" s="134"/>
      <c r="AQ36" s="134"/>
      <c r="AR36" s="134"/>
      <c r="AS36" s="134"/>
      <c r="AT36" s="134"/>
      <c r="AU36" s="134"/>
      <c r="AV36" s="134"/>
      <c r="AW36" s="134"/>
      <c r="AX36" s="134"/>
      <c r="AY36" s="134"/>
      <c r="AZ36" s="134"/>
      <c r="BA36" s="134"/>
      <c r="BB36" s="134"/>
      <c r="BC36" s="134"/>
      <c r="BD36" s="134"/>
      <c r="BE36" s="134"/>
      <c r="BF36" s="134"/>
      <c r="BG36" s="134"/>
      <c r="BH36" s="134"/>
      <c r="BI36" s="134"/>
      <c r="BJ36" s="134"/>
      <c r="BK36" s="134"/>
      <c r="BL36" s="134"/>
      <c r="BM36" s="134"/>
      <c r="BN36" s="134"/>
      <c r="BO36" s="134"/>
      <c r="BP36" s="134"/>
      <c r="BQ36" s="104"/>
      <c r="BR36" s="104"/>
      <c r="BS36" s="3"/>
      <c r="BT36" s="101"/>
      <c r="BU36" s="170"/>
    </row>
    <row r="37" spans="1:73" ht="15.75">
      <c r="A37" s="446" t="s">
        <v>873</v>
      </c>
      <c r="B37" s="3"/>
      <c r="C37" s="3"/>
      <c r="D37" s="41">
        <f t="shared" ref="D37:D68" si="1">SUM(E37:DZ37)</f>
        <v>73.000000000000114</v>
      </c>
      <c r="E37" s="326">
        <v>2.8</v>
      </c>
      <c r="F37" s="326">
        <v>24</v>
      </c>
      <c r="G37" s="326">
        <v>6.9999999999999964</v>
      </c>
      <c r="H37" s="326">
        <v>13.200000000000003</v>
      </c>
      <c r="I37" s="326">
        <v>0</v>
      </c>
      <c r="J37" s="326">
        <v>0</v>
      </c>
      <c r="K37" s="326">
        <v>0</v>
      </c>
      <c r="L37" s="326">
        <v>26.000000000000114</v>
      </c>
      <c r="M37" s="172"/>
      <c r="N37" s="172"/>
      <c r="O37" s="172"/>
      <c r="P37" s="653"/>
      <c r="Q37" s="172"/>
      <c r="R37" s="172"/>
      <c r="T37" s="223"/>
      <c r="U37" s="223"/>
      <c r="V37" s="223"/>
      <c r="W37" s="223"/>
      <c r="X37" s="223"/>
      <c r="Y37" s="372"/>
      <c r="Z37" s="372"/>
      <c r="AA37" s="372"/>
      <c r="AB37" s="348"/>
      <c r="AC37" s="348"/>
      <c r="AD37" s="342"/>
      <c r="AE37" s="366"/>
      <c r="AF37" s="339"/>
      <c r="AH37" s="35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4"/>
      <c r="BN37" s="134"/>
      <c r="BO37" s="134"/>
      <c r="BP37" s="134"/>
      <c r="BQ37" s="104"/>
      <c r="BR37" s="104"/>
      <c r="BS37" s="3"/>
      <c r="BT37" s="101"/>
      <c r="BU37" s="170"/>
    </row>
    <row r="38" spans="1:73" ht="15.75">
      <c r="A38" s="518" t="s">
        <v>2279</v>
      </c>
      <c r="B38" s="3"/>
      <c r="C38" s="3"/>
      <c r="D38" s="41">
        <f t="shared" si="1"/>
        <v>90.100000000000108</v>
      </c>
      <c r="E38" s="326">
        <v>3</v>
      </c>
      <c r="F38" s="326">
        <v>0</v>
      </c>
      <c r="G38" s="326">
        <v>7.5</v>
      </c>
      <c r="H38" s="326">
        <v>15.399999999999999</v>
      </c>
      <c r="I38" s="326">
        <v>4.1999999999999993</v>
      </c>
      <c r="J38" s="326">
        <v>16.499999999999993</v>
      </c>
      <c r="K38" s="326">
        <v>0</v>
      </c>
      <c r="L38" s="326">
        <v>43.500000000000114</v>
      </c>
      <c r="M38" s="501"/>
      <c r="N38" s="501"/>
      <c r="O38" s="172"/>
      <c r="P38" s="653"/>
      <c r="Q38" s="172"/>
      <c r="R38" s="172"/>
      <c r="T38" s="223"/>
      <c r="U38" s="223"/>
      <c r="V38" s="223"/>
      <c r="W38" s="223"/>
      <c r="X38" s="223"/>
      <c r="Y38" s="372"/>
      <c r="Z38" s="372"/>
      <c r="AA38" s="372"/>
      <c r="AB38" s="371"/>
      <c r="AC38" s="371"/>
      <c r="AD38" s="352"/>
      <c r="AE38" s="352"/>
      <c r="AF38" s="350"/>
      <c r="AH38" s="35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O38" s="134"/>
      <c r="BP38" s="134"/>
      <c r="BQ38" s="104"/>
      <c r="BR38" s="104"/>
      <c r="BS38" s="3"/>
      <c r="BT38" s="101"/>
      <c r="BU38" s="170"/>
    </row>
    <row r="39" spans="1:73" ht="15.75">
      <c r="A39" s="446" t="s">
        <v>869</v>
      </c>
      <c r="B39" s="3"/>
      <c r="C39" s="3"/>
      <c r="D39" s="41">
        <f t="shared" si="1"/>
        <v>178.40000000000003</v>
      </c>
      <c r="E39" s="326">
        <v>38.200000000000003</v>
      </c>
      <c r="F39" s="326">
        <v>4.5</v>
      </c>
      <c r="G39" s="326">
        <v>44.899999999999991</v>
      </c>
      <c r="H39" s="326">
        <v>10.300000000000011</v>
      </c>
      <c r="I39" s="326">
        <v>0</v>
      </c>
      <c r="J39" s="326">
        <v>22.499999999999986</v>
      </c>
      <c r="K39" s="326">
        <v>19.5</v>
      </c>
      <c r="L39" s="326">
        <v>38.500000000000057</v>
      </c>
      <c r="M39" s="172"/>
      <c r="N39" s="172"/>
      <c r="O39" s="172"/>
      <c r="P39" s="653"/>
      <c r="Q39" s="172"/>
      <c r="R39" s="172"/>
      <c r="T39" s="223"/>
      <c r="U39" s="223"/>
      <c r="V39" s="223"/>
      <c r="W39" s="223"/>
      <c r="X39" s="223"/>
      <c r="Y39" s="372"/>
      <c r="Z39" s="372"/>
      <c r="AA39" s="372"/>
      <c r="AB39" s="371"/>
      <c r="AC39" s="371"/>
      <c r="AD39" s="352"/>
      <c r="AE39" s="352"/>
      <c r="AF39" s="350"/>
      <c r="AH39" s="354"/>
      <c r="AI39" s="13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134"/>
      <c r="BF39" s="134"/>
      <c r="BG39" s="134"/>
      <c r="BH39" s="134"/>
      <c r="BI39" s="134"/>
      <c r="BJ39" s="134"/>
      <c r="BK39" s="134"/>
      <c r="BL39" s="134"/>
      <c r="BM39" s="134"/>
      <c r="BN39" s="134"/>
      <c r="BO39" s="134"/>
      <c r="BP39" s="134"/>
      <c r="BQ39" s="104"/>
      <c r="BR39" s="104"/>
      <c r="BS39" s="11"/>
      <c r="BT39" s="101"/>
      <c r="BU39" s="170"/>
    </row>
    <row r="40" spans="1:73" ht="15.75">
      <c r="A40" s="443" t="s">
        <v>21</v>
      </c>
      <c r="B40" s="3"/>
      <c r="C40" s="3"/>
      <c r="D40" s="41">
        <f t="shared" si="1"/>
        <v>150.60000000000019</v>
      </c>
      <c r="E40" s="326">
        <v>2.8</v>
      </c>
      <c r="F40" s="326">
        <v>39.1</v>
      </c>
      <c r="G40" s="326">
        <v>7</v>
      </c>
      <c r="H40" s="326">
        <v>8.7999999999999972</v>
      </c>
      <c r="I40" s="326">
        <v>5.4999999999999929</v>
      </c>
      <c r="J40" s="326">
        <v>21.699999999999989</v>
      </c>
      <c r="K40" s="326">
        <v>25.999999999999943</v>
      </c>
      <c r="L40" s="326">
        <v>39.700000000000273</v>
      </c>
      <c r="M40" s="273"/>
      <c r="N40" s="273"/>
      <c r="O40" s="172"/>
      <c r="P40" s="654"/>
      <c r="Q40" s="172"/>
      <c r="R40" s="172"/>
      <c r="T40" s="223"/>
      <c r="U40" s="223"/>
      <c r="V40" s="223"/>
      <c r="W40" s="223"/>
      <c r="X40" s="223"/>
      <c r="Y40" s="372"/>
      <c r="Z40" s="372"/>
      <c r="AA40" s="372"/>
      <c r="AB40" s="371"/>
      <c r="AC40" s="371"/>
      <c r="AD40" s="352"/>
      <c r="AE40" s="352"/>
      <c r="AF40" s="350"/>
      <c r="AH40" s="354"/>
      <c r="AI40" s="134"/>
      <c r="AJ40" s="134"/>
      <c r="AK40" s="134"/>
      <c r="AL40" s="134"/>
      <c r="AM40" s="134"/>
      <c r="AN40" s="134"/>
      <c r="AO40" s="134"/>
      <c r="AP40" s="134"/>
      <c r="AQ40" s="134"/>
      <c r="AR40" s="134"/>
      <c r="AS40" s="134"/>
      <c r="AT40" s="134"/>
      <c r="AU40" s="134"/>
      <c r="AV40" s="134"/>
      <c r="AW40" s="134"/>
      <c r="AX40" s="134"/>
      <c r="AY40" s="134"/>
      <c r="AZ40" s="134"/>
      <c r="BA40" s="134"/>
      <c r="BB40" s="134"/>
      <c r="BC40" s="134"/>
      <c r="BD40" s="134"/>
      <c r="BE40" s="134"/>
      <c r="BF40" s="134"/>
      <c r="BG40" s="134"/>
      <c r="BH40" s="134"/>
      <c r="BI40" s="134"/>
      <c r="BJ40" s="134"/>
      <c r="BK40" s="134"/>
      <c r="BL40" s="134"/>
      <c r="BM40" s="134"/>
      <c r="BN40" s="134"/>
      <c r="BO40" s="134"/>
      <c r="BP40" s="134"/>
      <c r="BQ40" s="104"/>
      <c r="BR40" s="104"/>
      <c r="BS40" s="3"/>
      <c r="BT40" s="101"/>
      <c r="BU40" s="170"/>
    </row>
    <row r="41" spans="1:73" ht="15.75">
      <c r="A41" s="446" t="s">
        <v>141</v>
      </c>
      <c r="B41" s="3"/>
      <c r="C41" s="3"/>
      <c r="D41" s="41">
        <f t="shared" si="1"/>
        <v>61.199999999999939</v>
      </c>
      <c r="E41" s="326">
        <v>3</v>
      </c>
      <c r="F41" s="326">
        <v>15.700000000000003</v>
      </c>
      <c r="G41" s="326">
        <v>7.5000000000000036</v>
      </c>
      <c r="H41" s="326">
        <v>0</v>
      </c>
      <c r="I41" s="326">
        <v>4.4000000000000021</v>
      </c>
      <c r="J41" s="326">
        <v>19.399999999999999</v>
      </c>
      <c r="K41" s="326">
        <v>0</v>
      </c>
      <c r="L41" s="326">
        <v>11.199999999999932</v>
      </c>
      <c r="M41" s="172"/>
      <c r="N41" s="172"/>
      <c r="O41" s="172"/>
      <c r="P41" s="653"/>
      <c r="Q41" s="172"/>
      <c r="R41" s="172"/>
      <c r="T41" s="223"/>
      <c r="U41" s="223"/>
      <c r="V41" s="223"/>
      <c r="W41" s="223"/>
      <c r="X41" s="223"/>
      <c r="Y41" s="372"/>
      <c r="Z41" s="372"/>
      <c r="AA41" s="372"/>
      <c r="AB41" s="371"/>
      <c r="AC41" s="371"/>
      <c r="AD41" s="352"/>
      <c r="AE41" s="352"/>
      <c r="AF41" s="350"/>
      <c r="AH41" s="354"/>
      <c r="AI41" s="134"/>
      <c r="AJ41" s="134"/>
      <c r="AK41" s="134"/>
      <c r="AL41" s="134"/>
      <c r="AM41" s="134"/>
      <c r="AN41" s="134"/>
      <c r="AO41" s="134"/>
      <c r="AP41" s="134"/>
      <c r="AQ41" s="134"/>
      <c r="AR41" s="134"/>
      <c r="AS41" s="134"/>
      <c r="AT41" s="134"/>
      <c r="AU41" s="134"/>
      <c r="AV41" s="134"/>
      <c r="AW41" s="134"/>
      <c r="AX41" s="134"/>
      <c r="AY41" s="134"/>
      <c r="AZ41" s="134"/>
      <c r="BA41" s="134"/>
      <c r="BB41" s="134"/>
      <c r="BC41" s="134"/>
      <c r="BD41" s="134"/>
      <c r="BE41" s="134"/>
      <c r="BF41" s="134"/>
      <c r="BG41" s="134"/>
      <c r="BH41" s="134"/>
      <c r="BI41" s="134"/>
      <c r="BJ41" s="134"/>
      <c r="BK41" s="134"/>
      <c r="BL41" s="134"/>
      <c r="BM41" s="134"/>
      <c r="BN41" s="134"/>
      <c r="BO41" s="134"/>
      <c r="BP41" s="134"/>
      <c r="BQ41" s="104"/>
      <c r="BR41" s="104"/>
      <c r="BS41" s="11"/>
      <c r="BT41" s="101"/>
      <c r="BU41" s="169"/>
    </row>
    <row r="42" spans="1:73" ht="15.75">
      <c r="A42" s="518" t="s">
        <v>2280</v>
      </c>
      <c r="B42" s="3"/>
      <c r="C42" s="3"/>
      <c r="D42" s="41">
        <f t="shared" si="1"/>
        <v>293.50000000000011</v>
      </c>
      <c r="E42" s="326">
        <v>64.400000000000006</v>
      </c>
      <c r="F42" s="326">
        <v>20.899999999999991</v>
      </c>
      <c r="G42" s="326">
        <v>69.000000000000014</v>
      </c>
      <c r="H42" s="326">
        <v>61.80000000000004</v>
      </c>
      <c r="I42" s="326">
        <v>9.9000000000000341</v>
      </c>
      <c r="J42" s="326">
        <v>0</v>
      </c>
      <c r="K42" s="326">
        <v>0</v>
      </c>
      <c r="L42" s="326">
        <v>67.5</v>
      </c>
      <c r="M42" s="501"/>
      <c r="N42" s="501"/>
      <c r="O42" s="172"/>
      <c r="P42" s="654"/>
      <c r="Q42" s="172"/>
      <c r="R42" s="172"/>
      <c r="T42" s="223"/>
      <c r="U42" s="223"/>
      <c r="V42" s="223"/>
      <c r="W42" s="223"/>
      <c r="X42" s="223"/>
      <c r="Y42" s="372"/>
      <c r="Z42" s="372"/>
      <c r="AA42" s="372"/>
      <c r="AB42" s="371"/>
      <c r="AC42" s="371"/>
      <c r="AD42" s="352"/>
      <c r="AE42" s="352"/>
      <c r="AF42" s="350"/>
      <c r="AH42" s="354"/>
      <c r="AI42" s="134"/>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134"/>
      <c r="BF42" s="134"/>
      <c r="BG42" s="134"/>
      <c r="BH42" s="134"/>
      <c r="BI42" s="134"/>
      <c r="BJ42" s="134"/>
      <c r="BK42" s="134"/>
      <c r="BL42" s="134"/>
      <c r="BM42" s="134"/>
      <c r="BN42" s="134"/>
      <c r="BO42" s="134"/>
      <c r="BP42" s="134"/>
      <c r="BQ42" s="104"/>
      <c r="BR42" s="104"/>
      <c r="BS42" s="3"/>
      <c r="BT42" s="101"/>
      <c r="BU42" s="170"/>
    </row>
    <row r="43" spans="1:73" ht="15.75">
      <c r="A43" s="518" t="s">
        <v>2281</v>
      </c>
      <c r="B43" s="3"/>
      <c r="C43" s="3"/>
      <c r="D43" s="41">
        <f t="shared" si="1"/>
        <v>101.7000000000001</v>
      </c>
      <c r="E43" s="326">
        <v>7.8000000000000007</v>
      </c>
      <c r="F43" s="326">
        <v>12.100000000000001</v>
      </c>
      <c r="G43" s="326">
        <v>18.200000000000003</v>
      </c>
      <c r="H43" s="326">
        <v>2.6000000000000014</v>
      </c>
      <c r="I43" s="326">
        <v>4.3999999999999986</v>
      </c>
      <c r="J43" s="326">
        <v>13.200000000000003</v>
      </c>
      <c r="K43" s="326">
        <v>26.200000000000045</v>
      </c>
      <c r="L43" s="326">
        <v>17.200000000000045</v>
      </c>
      <c r="M43" s="501"/>
      <c r="N43" s="501"/>
      <c r="O43" s="172"/>
      <c r="P43" s="654"/>
      <c r="Q43" s="172"/>
      <c r="R43" s="172"/>
      <c r="T43" s="223"/>
      <c r="U43" s="223"/>
      <c r="V43" s="223"/>
      <c r="W43" s="223"/>
      <c r="X43" s="223"/>
      <c r="Y43" s="372"/>
      <c r="Z43" s="372"/>
      <c r="AA43" s="372"/>
      <c r="AB43" s="342"/>
      <c r="AC43" s="342"/>
      <c r="AD43" s="342"/>
      <c r="AE43" s="366"/>
      <c r="AF43" s="339"/>
      <c r="AH43" s="354"/>
      <c r="AI43" s="134"/>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134"/>
      <c r="BG43" s="134"/>
      <c r="BH43" s="134"/>
      <c r="BI43" s="134"/>
      <c r="BJ43" s="134"/>
      <c r="BK43" s="134"/>
      <c r="BL43" s="134"/>
      <c r="BM43" s="134"/>
      <c r="BN43" s="134"/>
      <c r="BO43" s="134"/>
      <c r="BP43" s="134"/>
      <c r="BQ43" s="104"/>
      <c r="BR43" s="104"/>
      <c r="BS43" s="3"/>
      <c r="BT43" s="101"/>
      <c r="BU43" s="170"/>
    </row>
    <row r="44" spans="1:73" ht="15.75">
      <c r="A44" s="540" t="s">
        <v>1841</v>
      </c>
      <c r="B44" s="3"/>
      <c r="C44" s="3"/>
      <c r="D44" s="41">
        <f t="shared" si="1"/>
        <v>27.100000000000005</v>
      </c>
      <c r="E44" s="326">
        <v>0</v>
      </c>
      <c r="F44" s="326">
        <v>0</v>
      </c>
      <c r="G44" s="326">
        <v>7.1</v>
      </c>
      <c r="H44" s="326">
        <v>18.700000000000003</v>
      </c>
      <c r="I44" s="326">
        <v>0</v>
      </c>
      <c r="J44" s="326">
        <v>1.3000000000000007</v>
      </c>
      <c r="K44" s="326">
        <v>0</v>
      </c>
      <c r="L44" s="326">
        <v>0</v>
      </c>
      <c r="M44" s="343"/>
      <c r="N44" s="343"/>
      <c r="O44" s="172"/>
      <c r="P44" s="654"/>
      <c r="Q44" s="172"/>
      <c r="R44" s="172"/>
      <c r="T44" s="223"/>
      <c r="U44" s="223"/>
      <c r="V44" s="223"/>
      <c r="W44" s="223"/>
      <c r="X44" s="223"/>
      <c r="Y44" s="372"/>
      <c r="Z44" s="372"/>
      <c r="AA44" s="372"/>
      <c r="AB44" s="342"/>
      <c r="AC44" s="342"/>
      <c r="AD44" s="342"/>
      <c r="AE44" s="366"/>
      <c r="AF44" s="339"/>
      <c r="AH44" s="354"/>
      <c r="AI44" s="134"/>
      <c r="AJ44" s="134"/>
      <c r="AK44" s="134"/>
      <c r="AL44" s="134"/>
      <c r="AM44" s="134"/>
      <c r="AN44" s="134"/>
      <c r="AO44" s="134"/>
      <c r="AP44" s="134"/>
      <c r="AQ44" s="134"/>
      <c r="AR44" s="134"/>
      <c r="AS44" s="134"/>
      <c r="AT44" s="134"/>
      <c r="AU44" s="134"/>
      <c r="AV44" s="134"/>
      <c r="AW44" s="134"/>
      <c r="AX44" s="134"/>
      <c r="AY44" s="134"/>
      <c r="AZ44" s="134"/>
      <c r="BA44" s="134"/>
      <c r="BB44" s="134"/>
      <c r="BC44" s="134"/>
      <c r="BD44" s="134"/>
      <c r="BE44" s="134"/>
      <c r="BF44" s="134"/>
      <c r="BG44" s="134"/>
      <c r="BH44" s="134"/>
      <c r="BI44" s="134"/>
      <c r="BJ44" s="134"/>
      <c r="BK44" s="134"/>
      <c r="BL44" s="134"/>
      <c r="BM44" s="134"/>
      <c r="BN44" s="134"/>
      <c r="BO44" s="134"/>
      <c r="BP44" s="134"/>
      <c r="BQ44" s="104"/>
      <c r="BR44" s="104"/>
      <c r="BS44" s="3"/>
      <c r="BT44" s="101"/>
      <c r="BU44" s="170"/>
    </row>
    <row r="45" spans="1:73" ht="15.75">
      <c r="A45" s="446" t="s">
        <v>835</v>
      </c>
      <c r="B45" s="3"/>
      <c r="C45" s="3"/>
      <c r="D45" s="41">
        <f t="shared" si="1"/>
        <v>97.500000000000085</v>
      </c>
      <c r="E45" s="326">
        <v>0</v>
      </c>
      <c r="F45" s="326">
        <v>3.9000000000000004</v>
      </c>
      <c r="G45" s="326">
        <v>4.4000000000000004</v>
      </c>
      <c r="H45" s="326">
        <v>0</v>
      </c>
      <c r="I45" s="326">
        <v>4.5</v>
      </c>
      <c r="J45" s="326">
        <v>23.8</v>
      </c>
      <c r="K45" s="326">
        <v>19.5</v>
      </c>
      <c r="L45" s="326">
        <v>41.400000000000091</v>
      </c>
      <c r="M45" s="172"/>
      <c r="N45" s="172"/>
      <c r="O45" s="172"/>
      <c r="P45" s="654"/>
      <c r="Q45" s="172"/>
      <c r="R45" s="172"/>
      <c r="T45" s="223"/>
      <c r="U45" s="223"/>
      <c r="V45" s="223"/>
      <c r="W45" s="223"/>
      <c r="X45" s="223"/>
      <c r="Y45" s="372"/>
      <c r="Z45" s="372"/>
      <c r="AA45" s="372"/>
      <c r="AB45" s="342"/>
      <c r="AC45" s="342"/>
      <c r="AD45" s="342"/>
      <c r="AE45" s="366"/>
      <c r="AF45" s="339"/>
      <c r="AH45" s="354"/>
      <c r="AI45" s="134"/>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134"/>
      <c r="BG45" s="134"/>
      <c r="BH45" s="134"/>
      <c r="BI45" s="134"/>
      <c r="BJ45" s="134"/>
      <c r="BK45" s="134"/>
      <c r="BL45" s="134"/>
      <c r="BM45" s="134"/>
      <c r="BN45" s="134"/>
      <c r="BO45" s="134"/>
      <c r="BP45" s="134"/>
      <c r="BQ45" s="104"/>
      <c r="BR45" s="104"/>
      <c r="BS45" s="132"/>
      <c r="BT45" s="101"/>
      <c r="BU45" s="170"/>
    </row>
    <row r="46" spans="1:73" ht="15.75">
      <c r="A46" s="446" t="s">
        <v>836</v>
      </c>
      <c r="B46" s="3"/>
      <c r="C46" s="3"/>
      <c r="D46" s="41">
        <f t="shared" si="1"/>
        <v>139.2999999999999</v>
      </c>
      <c r="E46" s="326">
        <v>22</v>
      </c>
      <c r="F46" s="326">
        <v>20.700000000000003</v>
      </c>
      <c r="G46" s="326">
        <v>14.399999999999999</v>
      </c>
      <c r="H46" s="326">
        <v>29.699999999999996</v>
      </c>
      <c r="I46" s="326">
        <v>0</v>
      </c>
      <c r="J46" s="326">
        <v>22.5</v>
      </c>
      <c r="K46" s="326">
        <v>0</v>
      </c>
      <c r="L46" s="326">
        <v>29.999999999999886</v>
      </c>
      <c r="M46" s="172"/>
      <c r="N46" s="172"/>
      <c r="O46" s="172"/>
      <c r="P46" s="653"/>
      <c r="Q46" s="172"/>
      <c r="R46" s="172"/>
      <c r="T46" s="223"/>
      <c r="U46" s="223"/>
      <c r="V46" s="223"/>
      <c r="W46" s="223"/>
      <c r="X46" s="223"/>
      <c r="Y46" s="372"/>
      <c r="Z46" s="372"/>
      <c r="AA46" s="372"/>
      <c r="AB46" s="342"/>
      <c r="AC46" s="342"/>
      <c r="AD46" s="342"/>
      <c r="AE46" s="366"/>
      <c r="AF46" s="339"/>
      <c r="AH46" s="354"/>
      <c r="AI46" s="13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134"/>
      <c r="BF46" s="134"/>
      <c r="BG46" s="134"/>
      <c r="BH46" s="134"/>
      <c r="BI46" s="134"/>
      <c r="BJ46" s="134"/>
      <c r="BK46" s="134"/>
      <c r="BL46" s="134"/>
      <c r="BM46" s="134"/>
      <c r="BN46" s="134"/>
      <c r="BO46" s="134"/>
      <c r="BP46" s="134"/>
      <c r="BQ46" s="104"/>
      <c r="BR46" s="104"/>
      <c r="BS46" s="11"/>
      <c r="BT46" s="101"/>
      <c r="BU46" s="169"/>
    </row>
    <row r="47" spans="1:73" ht="15.75">
      <c r="A47" s="441" t="s">
        <v>23</v>
      </c>
      <c r="B47" s="3"/>
      <c r="C47" s="3"/>
      <c r="D47" s="41">
        <f t="shared" si="1"/>
        <v>71.600000000000051</v>
      </c>
      <c r="E47" s="326">
        <v>3</v>
      </c>
      <c r="F47" s="326">
        <v>16.5</v>
      </c>
      <c r="G47" s="326">
        <v>17.600000000000001</v>
      </c>
      <c r="H47" s="326">
        <v>0</v>
      </c>
      <c r="I47" s="326">
        <v>6</v>
      </c>
      <c r="J47" s="326">
        <v>0</v>
      </c>
      <c r="K47" s="326">
        <v>22.500000000000057</v>
      </c>
      <c r="L47" s="326">
        <v>6</v>
      </c>
      <c r="M47" s="652"/>
      <c r="N47" s="652"/>
      <c r="O47" s="172"/>
      <c r="P47" s="653"/>
      <c r="Q47" s="172"/>
      <c r="R47" s="172"/>
      <c r="T47" s="223"/>
      <c r="U47" s="223"/>
      <c r="V47" s="223"/>
      <c r="W47" s="223"/>
      <c r="X47" s="223"/>
      <c r="Y47" s="372"/>
      <c r="Z47" s="372"/>
      <c r="AA47" s="372"/>
      <c r="AB47" s="368"/>
      <c r="AC47" s="368"/>
      <c r="AD47" s="342"/>
      <c r="AE47" s="366"/>
      <c r="AF47" s="339"/>
      <c r="AH47" s="354"/>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c r="BG47" s="134"/>
      <c r="BH47" s="134"/>
      <c r="BI47" s="134"/>
      <c r="BJ47" s="134"/>
      <c r="BK47" s="134"/>
      <c r="BL47" s="134"/>
      <c r="BM47" s="134"/>
      <c r="BN47" s="134"/>
      <c r="BO47" s="134"/>
      <c r="BP47" s="134"/>
      <c r="BQ47" s="104"/>
      <c r="BR47" s="104"/>
      <c r="BS47" s="3"/>
      <c r="BT47" s="101"/>
      <c r="BU47" s="170"/>
    </row>
    <row r="48" spans="1:73" ht="15.75">
      <c r="A48" s="441" t="s">
        <v>25</v>
      </c>
      <c r="B48" s="3"/>
      <c r="C48" s="3"/>
      <c r="D48" s="41">
        <f t="shared" si="1"/>
        <v>65.500000000000114</v>
      </c>
      <c r="E48" s="326">
        <v>0</v>
      </c>
      <c r="F48" s="326">
        <v>26</v>
      </c>
      <c r="G48" s="326">
        <v>0</v>
      </c>
      <c r="H48" s="326">
        <v>0</v>
      </c>
      <c r="I48" s="326">
        <v>0</v>
      </c>
      <c r="J48" s="326">
        <v>21</v>
      </c>
      <c r="K48" s="326">
        <v>0</v>
      </c>
      <c r="L48" s="326">
        <v>18.500000000000114</v>
      </c>
      <c r="M48" s="652"/>
      <c r="N48" s="652"/>
      <c r="O48" s="172"/>
      <c r="P48" s="654"/>
      <c r="Q48" s="172"/>
      <c r="R48" s="172"/>
      <c r="T48" s="223"/>
      <c r="U48" s="223"/>
      <c r="V48" s="223"/>
      <c r="W48" s="223"/>
      <c r="X48" s="223"/>
      <c r="Y48" s="372"/>
      <c r="Z48" s="372"/>
      <c r="AA48" s="372"/>
      <c r="AB48" s="342"/>
      <c r="AC48" s="342"/>
      <c r="AD48" s="342"/>
      <c r="AE48" s="366"/>
      <c r="AF48" s="339"/>
      <c r="AH48" s="354"/>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c r="BH48" s="134"/>
      <c r="BI48" s="134"/>
      <c r="BJ48" s="134"/>
      <c r="BK48" s="134"/>
      <c r="BL48" s="134"/>
      <c r="BM48" s="134"/>
      <c r="BN48" s="134"/>
      <c r="BO48" s="134"/>
      <c r="BP48" s="134"/>
      <c r="BQ48" s="104"/>
      <c r="BR48" s="104"/>
      <c r="BS48" s="3"/>
      <c r="BT48" s="101"/>
      <c r="BU48" s="170"/>
    </row>
    <row r="49" spans="1:73" ht="15.75">
      <c r="A49" s="540" t="s">
        <v>1851</v>
      </c>
      <c r="B49" s="3"/>
      <c r="C49" s="3"/>
      <c r="D49" s="41">
        <f t="shared" si="1"/>
        <v>74.400000000000006</v>
      </c>
      <c r="E49" s="326">
        <v>3</v>
      </c>
      <c r="F49" s="326">
        <v>0</v>
      </c>
      <c r="G49" s="326">
        <v>11.9</v>
      </c>
      <c r="H49" s="326">
        <v>0</v>
      </c>
      <c r="I49" s="326">
        <v>0</v>
      </c>
      <c r="J49" s="326">
        <v>18</v>
      </c>
      <c r="K49" s="326">
        <v>0</v>
      </c>
      <c r="L49" s="326">
        <v>41.5</v>
      </c>
      <c r="M49" s="343"/>
      <c r="N49" s="343"/>
      <c r="O49" s="172"/>
      <c r="P49" s="653"/>
      <c r="Q49" s="172"/>
      <c r="R49" s="172"/>
      <c r="T49" s="223"/>
      <c r="U49" s="223"/>
      <c r="V49" s="223"/>
      <c r="W49" s="223"/>
      <c r="X49" s="223"/>
      <c r="Y49" s="372"/>
      <c r="Z49" s="372"/>
      <c r="AA49" s="372"/>
      <c r="AB49" s="371"/>
      <c r="AC49" s="371"/>
      <c r="AD49" s="352"/>
      <c r="AE49" s="352"/>
      <c r="AF49" s="350"/>
      <c r="AH49" s="354"/>
      <c r="AI49" s="134"/>
      <c r="AJ49" s="134"/>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4"/>
      <c r="BH49" s="134"/>
      <c r="BI49" s="134"/>
      <c r="BJ49" s="134"/>
      <c r="BK49" s="134"/>
      <c r="BL49" s="134"/>
      <c r="BM49" s="134"/>
      <c r="BN49" s="134"/>
      <c r="BO49" s="134"/>
      <c r="BP49" s="134"/>
      <c r="BQ49" s="104"/>
      <c r="BR49" s="104"/>
      <c r="BS49" s="3"/>
      <c r="BT49" s="101"/>
      <c r="BU49" s="170"/>
    </row>
    <row r="50" spans="1:73" ht="15.75">
      <c r="A50" s="540" t="s">
        <v>1858</v>
      </c>
      <c r="B50" s="3"/>
      <c r="C50" s="3"/>
      <c r="D50" s="41">
        <f t="shared" si="1"/>
        <v>126.5</v>
      </c>
      <c r="E50" s="326">
        <v>12.6</v>
      </c>
      <c r="F50" s="326">
        <v>3.5999999999999996</v>
      </c>
      <c r="G50" s="326">
        <v>37.099999999999994</v>
      </c>
      <c r="H50" s="326">
        <v>15.700000000000003</v>
      </c>
      <c r="I50" s="326">
        <v>0</v>
      </c>
      <c r="J50" s="326">
        <v>21</v>
      </c>
      <c r="K50" s="326">
        <v>0</v>
      </c>
      <c r="L50" s="326">
        <v>36.5</v>
      </c>
      <c r="M50" s="343"/>
      <c r="N50" s="343"/>
      <c r="O50" s="172"/>
      <c r="P50" s="653"/>
      <c r="Q50" s="172"/>
      <c r="R50" s="172"/>
      <c r="T50" s="223"/>
      <c r="U50" s="223"/>
      <c r="V50" s="223"/>
      <c r="W50" s="223"/>
      <c r="X50" s="223"/>
      <c r="Y50" s="372"/>
      <c r="Z50" s="372"/>
      <c r="AA50" s="372"/>
      <c r="AB50" s="342"/>
      <c r="AC50" s="342"/>
      <c r="AD50" s="342"/>
      <c r="AE50" s="366"/>
      <c r="AF50" s="339"/>
      <c r="AH50" s="354"/>
      <c r="AI50" s="134"/>
      <c r="AJ50" s="134"/>
      <c r="AK50" s="134"/>
      <c r="AL50" s="134"/>
      <c r="AM50" s="134"/>
      <c r="AN50" s="134"/>
      <c r="AO50" s="134"/>
      <c r="AP50" s="134"/>
      <c r="AQ50" s="134"/>
      <c r="AR50" s="134"/>
      <c r="AS50" s="134"/>
      <c r="AT50" s="134"/>
      <c r="AU50" s="134"/>
      <c r="AV50" s="134"/>
      <c r="AW50" s="134"/>
      <c r="AX50" s="134"/>
      <c r="AY50" s="134"/>
      <c r="AZ50" s="134"/>
      <c r="BA50" s="134"/>
      <c r="BB50" s="134"/>
      <c r="BC50" s="134"/>
      <c r="BD50" s="134"/>
      <c r="BE50" s="134"/>
      <c r="BF50" s="134"/>
      <c r="BG50" s="134"/>
      <c r="BH50" s="134"/>
      <c r="BI50" s="134"/>
      <c r="BJ50" s="134"/>
      <c r="BK50" s="134"/>
      <c r="BL50" s="134"/>
      <c r="BM50" s="134"/>
      <c r="BN50" s="134"/>
      <c r="BO50" s="134"/>
      <c r="BP50" s="134"/>
      <c r="BQ50" s="104"/>
      <c r="BR50" s="104"/>
      <c r="BS50" s="3"/>
      <c r="BT50" s="101"/>
      <c r="BU50" s="170"/>
    </row>
    <row r="51" spans="1:73" ht="15.75">
      <c r="A51" s="540" t="s">
        <v>1853</v>
      </c>
      <c r="B51" s="3"/>
      <c r="C51" s="3"/>
      <c r="D51" s="41">
        <f t="shared" si="1"/>
        <v>134.10000000000005</v>
      </c>
      <c r="E51" s="326">
        <v>8.1999999999999993</v>
      </c>
      <c r="F51" s="326">
        <v>17.899999999999999</v>
      </c>
      <c r="G51" s="326">
        <v>23.5</v>
      </c>
      <c r="H51" s="326">
        <v>23.999999999999993</v>
      </c>
      <c r="I51" s="326">
        <v>5.2000000000000028</v>
      </c>
      <c r="J51" s="326">
        <v>34.299999999999997</v>
      </c>
      <c r="K51" s="326">
        <v>21.000000000000057</v>
      </c>
      <c r="L51" s="326">
        <v>0</v>
      </c>
      <c r="M51" s="343"/>
      <c r="N51" s="343"/>
      <c r="O51" s="172"/>
      <c r="P51" s="653"/>
      <c r="Q51" s="172"/>
      <c r="R51" s="172"/>
      <c r="T51" s="223"/>
      <c r="U51" s="223"/>
      <c r="V51" s="223"/>
      <c r="W51" s="223"/>
      <c r="X51" s="223"/>
      <c r="Y51" s="372"/>
      <c r="Z51" s="372"/>
      <c r="AA51" s="372"/>
      <c r="AB51" s="342"/>
      <c r="AC51" s="342"/>
      <c r="AD51" s="342"/>
      <c r="AE51" s="366"/>
      <c r="AF51" s="339"/>
      <c r="AH51" s="35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04"/>
      <c r="BR51" s="104"/>
      <c r="BS51" s="3"/>
      <c r="BT51" s="101"/>
      <c r="BU51" s="170"/>
    </row>
    <row r="52" spans="1:73" ht="15.75">
      <c r="A52" s="518" t="s">
        <v>2282</v>
      </c>
      <c r="B52" s="3"/>
      <c r="C52" s="3"/>
      <c r="D52" s="41">
        <f t="shared" si="1"/>
        <v>36.20000000000006</v>
      </c>
      <c r="E52" s="326">
        <v>2.8</v>
      </c>
      <c r="F52" s="326">
        <v>0</v>
      </c>
      <c r="G52" s="326">
        <v>11.399999999999999</v>
      </c>
      <c r="H52" s="326">
        <v>0</v>
      </c>
      <c r="I52" s="326">
        <v>0</v>
      </c>
      <c r="J52" s="326">
        <v>0</v>
      </c>
      <c r="K52" s="326">
        <v>0</v>
      </c>
      <c r="L52" s="326">
        <v>22.000000000000057</v>
      </c>
      <c r="M52" s="501"/>
      <c r="N52" s="501"/>
      <c r="O52" s="172"/>
      <c r="P52" s="654"/>
      <c r="Q52" s="172"/>
      <c r="R52" s="172"/>
      <c r="T52" s="223"/>
      <c r="U52" s="223"/>
      <c r="V52" s="223"/>
      <c r="W52" s="223"/>
      <c r="X52" s="223"/>
      <c r="Y52" s="372"/>
      <c r="Z52" s="372"/>
      <c r="AA52" s="372"/>
      <c r="AB52" s="342"/>
      <c r="AC52" s="342"/>
      <c r="AD52" s="342"/>
      <c r="AE52" s="366"/>
      <c r="AF52" s="339"/>
      <c r="AH52" s="354"/>
      <c r="AI52" s="134"/>
      <c r="AJ52" s="134"/>
      <c r="AK52" s="134"/>
      <c r="AL52" s="134"/>
      <c r="AM52" s="134"/>
      <c r="AN52" s="134"/>
      <c r="AO52" s="134"/>
      <c r="AP52" s="134"/>
      <c r="AQ52" s="134"/>
      <c r="AR52" s="134"/>
      <c r="AS52" s="134"/>
      <c r="AT52" s="134"/>
      <c r="AU52" s="134"/>
      <c r="AV52" s="134"/>
      <c r="AW52" s="134"/>
      <c r="AX52" s="134"/>
      <c r="AY52" s="134"/>
      <c r="AZ52" s="134"/>
      <c r="BA52" s="134"/>
      <c r="BB52" s="134"/>
      <c r="BC52" s="134"/>
      <c r="BD52" s="134"/>
      <c r="BE52" s="134"/>
      <c r="BF52" s="134"/>
      <c r="BG52" s="134"/>
      <c r="BH52" s="134"/>
      <c r="BI52" s="134"/>
      <c r="BJ52" s="134"/>
      <c r="BK52" s="134"/>
      <c r="BL52" s="134"/>
      <c r="BM52" s="134"/>
      <c r="BN52" s="134"/>
      <c r="BO52" s="134"/>
      <c r="BP52" s="134"/>
      <c r="BQ52" s="104"/>
      <c r="BR52" s="104"/>
      <c r="BS52" s="3"/>
      <c r="BT52" s="101"/>
      <c r="BU52" s="170"/>
    </row>
    <row r="53" spans="1:73" ht="15.75">
      <c r="A53" s="446" t="s">
        <v>819</v>
      </c>
      <c r="B53" s="3"/>
      <c r="C53" s="3"/>
      <c r="D53" s="41">
        <f t="shared" si="1"/>
        <v>174.29999999999998</v>
      </c>
      <c r="E53" s="326">
        <v>20.7</v>
      </c>
      <c r="F53" s="326">
        <v>3.9000000000000021</v>
      </c>
      <c r="G53" s="326">
        <v>59.800000000000004</v>
      </c>
      <c r="H53" s="326">
        <v>30.199999999999989</v>
      </c>
      <c r="I53" s="326">
        <v>2.2000000000000028</v>
      </c>
      <c r="J53" s="326">
        <v>17.999999999999986</v>
      </c>
      <c r="K53" s="326">
        <v>0</v>
      </c>
      <c r="L53" s="326">
        <v>39.5</v>
      </c>
      <c r="M53" s="172"/>
      <c r="N53" s="172"/>
      <c r="O53" s="172"/>
      <c r="P53" s="653"/>
      <c r="Q53" s="172"/>
      <c r="R53" s="172"/>
      <c r="T53" s="223"/>
      <c r="U53" s="223"/>
      <c r="V53" s="223"/>
      <c r="W53" s="223"/>
      <c r="X53" s="223"/>
      <c r="Y53" s="372"/>
      <c r="Z53" s="372"/>
      <c r="AA53" s="372"/>
      <c r="AB53" s="342"/>
      <c r="AC53" s="342"/>
      <c r="AD53" s="342"/>
      <c r="AE53" s="366"/>
      <c r="AF53" s="339"/>
      <c r="AH53" s="354"/>
      <c r="AI53" s="134"/>
      <c r="AJ53" s="134"/>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c r="BG53" s="134"/>
      <c r="BH53" s="134"/>
      <c r="BI53" s="134"/>
      <c r="BJ53" s="134"/>
      <c r="BK53" s="134"/>
      <c r="BL53" s="134"/>
      <c r="BM53" s="134"/>
      <c r="BN53" s="134"/>
      <c r="BO53" s="134"/>
      <c r="BP53" s="134"/>
      <c r="BQ53" s="104"/>
      <c r="BR53" s="104"/>
      <c r="BS53" s="3"/>
      <c r="BT53" s="101"/>
      <c r="BU53" s="170"/>
    </row>
    <row r="54" spans="1:73" ht="15.75">
      <c r="A54" s="441" t="s">
        <v>27</v>
      </c>
      <c r="B54" s="3"/>
      <c r="C54" s="3"/>
      <c r="D54" s="41">
        <f t="shared" si="1"/>
        <v>48.75</v>
      </c>
      <c r="E54" s="326">
        <v>18</v>
      </c>
      <c r="F54" s="326">
        <v>0</v>
      </c>
      <c r="G54" s="326">
        <v>0</v>
      </c>
      <c r="H54" s="326">
        <v>0</v>
      </c>
      <c r="I54" s="326">
        <v>5.6999999999999993</v>
      </c>
      <c r="J54" s="326">
        <v>8.5500000000000007</v>
      </c>
      <c r="K54" s="326">
        <v>16.5</v>
      </c>
      <c r="L54" s="326">
        <v>0</v>
      </c>
      <c r="M54" s="652"/>
      <c r="N54" s="652"/>
      <c r="O54" s="172"/>
      <c r="P54" s="653"/>
      <c r="Q54" s="172"/>
      <c r="R54" s="172"/>
      <c r="T54" s="223"/>
      <c r="U54" s="223"/>
      <c r="V54" s="223"/>
      <c r="W54" s="223"/>
      <c r="X54" s="223"/>
      <c r="Y54" s="372"/>
      <c r="Z54" s="372"/>
      <c r="AA54" s="372"/>
      <c r="AB54" s="342"/>
      <c r="AC54" s="342"/>
      <c r="AD54" s="342"/>
      <c r="AE54" s="366"/>
      <c r="AF54" s="339"/>
      <c r="AH54" s="354"/>
      <c r="AI54" s="134"/>
      <c r="AJ54" s="134"/>
      <c r="AK54" s="134"/>
      <c r="AL54" s="134"/>
      <c r="AM54" s="134"/>
      <c r="AN54" s="134"/>
      <c r="AO54" s="134"/>
      <c r="AP54" s="134"/>
      <c r="AQ54" s="134"/>
      <c r="AR54" s="134"/>
      <c r="AS54" s="134"/>
      <c r="AT54" s="134"/>
      <c r="AU54" s="134"/>
      <c r="AV54" s="134"/>
      <c r="AW54" s="134"/>
      <c r="AX54" s="134"/>
      <c r="AY54" s="134"/>
      <c r="AZ54" s="134"/>
      <c r="BA54" s="134"/>
      <c r="BB54" s="134"/>
      <c r="BC54" s="134"/>
      <c r="BD54" s="134"/>
      <c r="BE54" s="134"/>
      <c r="BF54" s="134"/>
      <c r="BG54" s="134"/>
      <c r="BH54" s="134"/>
      <c r="BI54" s="134"/>
      <c r="BJ54" s="134"/>
      <c r="BK54" s="134"/>
      <c r="BL54" s="134"/>
      <c r="BM54" s="134"/>
      <c r="BN54" s="134"/>
      <c r="BO54" s="134"/>
      <c r="BP54" s="134"/>
      <c r="BQ54" s="104"/>
      <c r="BR54" s="104"/>
      <c r="BS54" s="3"/>
      <c r="BT54" s="101"/>
      <c r="BU54" s="170"/>
    </row>
    <row r="55" spans="1:73" ht="15.75">
      <c r="A55" s="446" t="s">
        <v>851</v>
      </c>
      <c r="B55" s="3"/>
      <c r="C55" s="3"/>
      <c r="D55" s="41">
        <f t="shared" si="1"/>
        <v>150.00000000000006</v>
      </c>
      <c r="E55" s="326">
        <v>44.9</v>
      </c>
      <c r="F55" s="326">
        <v>27.9</v>
      </c>
      <c r="G55" s="326">
        <v>18.399999999999991</v>
      </c>
      <c r="H55" s="326">
        <v>23.399999999999991</v>
      </c>
      <c r="I55" s="326">
        <v>0</v>
      </c>
      <c r="J55" s="326">
        <v>0</v>
      </c>
      <c r="K55" s="326">
        <v>18</v>
      </c>
      <c r="L55" s="326">
        <v>17.400000000000091</v>
      </c>
      <c r="M55" s="172"/>
      <c r="N55" s="172"/>
      <c r="O55" s="172"/>
      <c r="P55" s="654"/>
      <c r="Q55" s="172"/>
      <c r="R55" s="172"/>
      <c r="T55" s="223"/>
      <c r="U55" s="223"/>
      <c r="V55" s="223"/>
      <c r="W55" s="223"/>
      <c r="X55" s="223"/>
      <c r="Y55" s="372"/>
      <c r="Z55" s="372"/>
      <c r="AA55" s="372"/>
      <c r="AB55" s="348"/>
      <c r="AC55" s="348"/>
      <c r="AD55" s="342"/>
      <c r="AE55" s="366"/>
      <c r="AF55" s="339"/>
      <c r="AH55" s="354"/>
      <c r="AI55" s="134"/>
      <c r="AJ55" s="134"/>
      <c r="AK55" s="134"/>
      <c r="AL55" s="134"/>
      <c r="AM55" s="134"/>
      <c r="AN55" s="134"/>
      <c r="AO55" s="134"/>
      <c r="AP55" s="134"/>
      <c r="AQ55" s="134"/>
      <c r="AR55" s="134"/>
      <c r="AS55" s="134"/>
      <c r="AT55" s="134"/>
      <c r="AU55" s="134"/>
      <c r="AV55" s="134"/>
      <c r="AW55" s="134"/>
      <c r="AX55" s="134"/>
      <c r="AY55" s="134"/>
      <c r="AZ55" s="134"/>
      <c r="BA55" s="134"/>
      <c r="BB55" s="134"/>
      <c r="BC55" s="134"/>
      <c r="BD55" s="134"/>
      <c r="BE55" s="134"/>
      <c r="BF55" s="134"/>
      <c r="BG55" s="134"/>
      <c r="BH55" s="134"/>
      <c r="BI55" s="134"/>
      <c r="BJ55" s="134"/>
      <c r="BK55" s="134"/>
      <c r="BL55" s="134"/>
      <c r="BM55" s="134"/>
      <c r="BN55" s="134"/>
      <c r="BO55" s="134"/>
      <c r="BP55" s="134"/>
      <c r="BQ55" s="104"/>
      <c r="BR55" s="104"/>
      <c r="BS55" s="3"/>
      <c r="BT55" s="101"/>
      <c r="BU55" s="170"/>
    </row>
    <row r="56" spans="1:73" ht="15.75">
      <c r="A56" s="446" t="s">
        <v>154</v>
      </c>
      <c r="B56" s="3"/>
      <c r="C56" s="3"/>
      <c r="D56" s="41">
        <f t="shared" si="1"/>
        <v>166.40000000000009</v>
      </c>
      <c r="E56" s="326">
        <v>11.600000000000001</v>
      </c>
      <c r="F56" s="326">
        <v>17.600000000000001</v>
      </c>
      <c r="G56" s="326">
        <v>34.600000000000009</v>
      </c>
      <c r="H56" s="326">
        <v>12.099999999999994</v>
      </c>
      <c r="I56" s="326">
        <v>9.8999999999999915</v>
      </c>
      <c r="J56" s="326">
        <v>26.099999999999994</v>
      </c>
      <c r="K56" s="326">
        <v>0</v>
      </c>
      <c r="L56" s="326">
        <v>54.500000000000114</v>
      </c>
      <c r="M56" s="172"/>
      <c r="N56" s="172"/>
      <c r="O56" s="172"/>
      <c r="P56" s="653"/>
      <c r="Q56" s="172"/>
      <c r="R56" s="172"/>
      <c r="T56" s="223"/>
      <c r="U56" s="223"/>
      <c r="V56" s="223"/>
      <c r="W56" s="223"/>
      <c r="X56" s="223"/>
      <c r="Y56" s="372"/>
      <c r="Z56" s="372"/>
      <c r="AA56" s="372"/>
      <c r="AB56" s="342"/>
      <c r="AC56" s="342"/>
      <c r="AD56" s="342"/>
      <c r="AE56" s="366"/>
      <c r="AF56" s="339"/>
      <c r="AH56" s="354"/>
      <c r="AI56" s="134"/>
      <c r="AJ56" s="134"/>
      <c r="AK56" s="134"/>
      <c r="AL56" s="134"/>
      <c r="AM56" s="134"/>
      <c r="AN56" s="134"/>
      <c r="AO56" s="134"/>
      <c r="AP56" s="134"/>
      <c r="AQ56" s="134"/>
      <c r="AR56" s="134"/>
      <c r="AS56" s="134"/>
      <c r="AT56" s="134"/>
      <c r="AU56" s="134"/>
      <c r="AV56" s="134"/>
      <c r="AW56" s="134"/>
      <c r="AX56" s="134"/>
      <c r="AY56" s="134"/>
      <c r="AZ56" s="134"/>
      <c r="BA56" s="134"/>
      <c r="BB56" s="134"/>
      <c r="BC56" s="134"/>
      <c r="BD56" s="134"/>
      <c r="BE56" s="134"/>
      <c r="BF56" s="134"/>
      <c r="BG56" s="134"/>
      <c r="BH56" s="134"/>
      <c r="BI56" s="134"/>
      <c r="BJ56" s="134"/>
      <c r="BK56" s="134"/>
      <c r="BL56" s="134"/>
      <c r="BM56" s="134"/>
      <c r="BN56" s="134"/>
      <c r="BO56" s="134"/>
      <c r="BP56" s="134"/>
      <c r="BQ56" s="104"/>
      <c r="BR56" s="104"/>
      <c r="BS56" s="3"/>
      <c r="BT56" s="101"/>
      <c r="BU56" s="170"/>
    </row>
    <row r="57" spans="1:73" ht="15.75">
      <c r="A57" s="446" t="s">
        <v>837</v>
      </c>
      <c r="B57" s="3"/>
      <c r="C57" s="3"/>
      <c r="D57" s="41">
        <f t="shared" si="1"/>
        <v>82.4</v>
      </c>
      <c r="E57" s="326">
        <v>2.8</v>
      </c>
      <c r="F57" s="326">
        <v>11.2</v>
      </c>
      <c r="G57" s="326">
        <v>12.599999999999994</v>
      </c>
      <c r="H57" s="326">
        <v>13.199999999999996</v>
      </c>
      <c r="I57" s="326">
        <v>18</v>
      </c>
      <c r="J57" s="326">
        <v>18</v>
      </c>
      <c r="K57" s="326">
        <v>0</v>
      </c>
      <c r="L57" s="326">
        <v>6.6000000000000227</v>
      </c>
      <c r="M57" s="172"/>
      <c r="N57" s="172"/>
      <c r="O57" s="172"/>
      <c r="P57" s="653"/>
      <c r="Q57" s="172"/>
      <c r="R57" s="172"/>
      <c r="T57" s="223"/>
      <c r="U57" s="223"/>
      <c r="V57" s="223"/>
      <c r="W57" s="223"/>
      <c r="X57" s="223"/>
      <c r="Y57" s="372"/>
      <c r="Z57" s="372"/>
      <c r="AA57" s="372"/>
      <c r="AB57" s="342"/>
      <c r="AC57" s="342"/>
      <c r="AD57" s="342"/>
      <c r="AE57" s="366"/>
      <c r="AF57" s="339"/>
      <c r="AH57" s="354"/>
      <c r="AI57" s="134"/>
      <c r="AJ57" s="134"/>
      <c r="AK57" s="134"/>
      <c r="AL57" s="134"/>
      <c r="AM57" s="134"/>
      <c r="AN57" s="134"/>
      <c r="AO57" s="134"/>
      <c r="AP57" s="134"/>
      <c r="AQ57" s="134"/>
      <c r="AR57" s="134"/>
      <c r="AS57" s="134"/>
      <c r="AT57" s="134"/>
      <c r="AU57" s="134"/>
      <c r="AV57" s="134"/>
      <c r="AW57" s="134"/>
      <c r="AX57" s="134"/>
      <c r="AY57" s="134"/>
      <c r="AZ57" s="134"/>
      <c r="BA57" s="134"/>
      <c r="BB57" s="134"/>
      <c r="BC57" s="134"/>
      <c r="BD57" s="134"/>
      <c r="BE57" s="134"/>
      <c r="BF57" s="134"/>
      <c r="BG57" s="134"/>
      <c r="BH57" s="134"/>
      <c r="BI57" s="134"/>
      <c r="BJ57" s="134"/>
      <c r="BK57" s="134"/>
      <c r="BL57" s="134"/>
      <c r="BM57" s="134"/>
      <c r="BN57" s="134"/>
      <c r="BO57" s="134"/>
      <c r="BP57" s="134"/>
      <c r="BQ57" s="104"/>
      <c r="BR57" s="104"/>
      <c r="BS57" s="3"/>
      <c r="BT57" s="101"/>
      <c r="BU57" s="170"/>
    </row>
    <row r="58" spans="1:73" ht="15.75">
      <c r="A58" s="443" t="s">
        <v>142</v>
      </c>
      <c r="B58" s="3"/>
      <c r="C58" s="3"/>
      <c r="D58" s="41">
        <f t="shared" si="1"/>
        <v>43.40000000000002</v>
      </c>
      <c r="E58" s="326">
        <v>3</v>
      </c>
      <c r="F58" s="326">
        <v>0</v>
      </c>
      <c r="G58" s="326">
        <v>11.9</v>
      </c>
      <c r="H58" s="326">
        <v>15.399999999999997</v>
      </c>
      <c r="I58" s="326">
        <v>2.1999999999999993</v>
      </c>
      <c r="J58" s="326">
        <v>1.2999999999999972</v>
      </c>
      <c r="K58" s="326">
        <v>0</v>
      </c>
      <c r="L58" s="326">
        <v>9.6000000000000227</v>
      </c>
      <c r="M58" s="273"/>
      <c r="N58" s="273"/>
      <c r="O58" s="172"/>
      <c r="P58" s="653"/>
      <c r="Q58" s="172"/>
      <c r="R58" s="172"/>
      <c r="T58" s="223"/>
      <c r="U58" s="223"/>
      <c r="V58" s="223"/>
      <c r="W58" s="223"/>
      <c r="X58" s="223"/>
      <c r="Y58" s="372"/>
      <c r="Z58" s="372"/>
      <c r="AA58" s="372"/>
      <c r="AB58" s="348"/>
      <c r="AC58" s="348"/>
      <c r="AD58" s="342"/>
      <c r="AE58" s="366"/>
      <c r="AF58" s="339"/>
      <c r="AH58" s="354"/>
      <c r="AI58" s="134"/>
      <c r="AJ58" s="134"/>
      <c r="AK58" s="134"/>
      <c r="AL58" s="134"/>
      <c r="AM58" s="134"/>
      <c r="AN58" s="134"/>
      <c r="AO58" s="134"/>
      <c r="AP58" s="134"/>
      <c r="AQ58" s="134"/>
      <c r="AR58" s="134"/>
      <c r="AS58" s="134"/>
      <c r="AT58" s="134"/>
      <c r="AU58" s="134"/>
      <c r="AV58" s="134"/>
      <c r="AW58" s="134"/>
      <c r="AX58" s="134"/>
      <c r="AY58" s="134"/>
      <c r="AZ58" s="134"/>
      <c r="BA58" s="134"/>
      <c r="BB58" s="134"/>
      <c r="BC58" s="134"/>
      <c r="BD58" s="134"/>
      <c r="BE58" s="134"/>
      <c r="BF58" s="134"/>
      <c r="BG58" s="134"/>
      <c r="BH58" s="134"/>
      <c r="BI58" s="134"/>
      <c r="BJ58" s="134"/>
      <c r="BK58" s="134"/>
      <c r="BL58" s="134"/>
      <c r="BM58" s="134"/>
      <c r="BN58" s="134"/>
      <c r="BO58" s="134"/>
      <c r="BP58" s="134"/>
      <c r="BQ58" s="104"/>
      <c r="BR58" s="104"/>
      <c r="BS58" s="3"/>
      <c r="BT58" s="101"/>
      <c r="BU58" s="170"/>
    </row>
    <row r="59" spans="1:73" ht="15.75">
      <c r="A59" s="446" t="s">
        <v>811</v>
      </c>
      <c r="B59" s="3"/>
      <c r="C59" s="3"/>
      <c r="D59" s="41">
        <f t="shared" si="1"/>
        <v>75.700000000000045</v>
      </c>
      <c r="E59" s="326">
        <v>3</v>
      </c>
      <c r="F59" s="326">
        <v>0</v>
      </c>
      <c r="G59" s="326">
        <v>16.899999999999999</v>
      </c>
      <c r="H59" s="326">
        <v>14.299999999999997</v>
      </c>
      <c r="I59" s="326">
        <v>0</v>
      </c>
      <c r="J59" s="326">
        <v>22.499999999999993</v>
      </c>
      <c r="K59" s="326">
        <v>5.6000000000000796</v>
      </c>
      <c r="L59" s="326">
        <v>13.399999999999977</v>
      </c>
      <c r="M59" s="172"/>
      <c r="N59" s="172"/>
      <c r="O59" s="172"/>
      <c r="P59" s="653"/>
      <c r="Q59" s="172"/>
      <c r="R59" s="172"/>
      <c r="T59" s="223"/>
      <c r="U59" s="223"/>
      <c r="V59" s="223"/>
      <c r="W59" s="223"/>
      <c r="X59" s="223"/>
      <c r="Y59" s="372"/>
      <c r="Z59" s="372"/>
      <c r="AA59" s="372"/>
      <c r="AB59" s="371"/>
      <c r="AC59" s="371"/>
      <c r="AD59" s="352"/>
      <c r="AE59" s="352"/>
      <c r="AF59" s="350"/>
      <c r="AH59" s="354"/>
      <c r="AI59" s="134"/>
      <c r="AJ59" s="134"/>
      <c r="AK59" s="134"/>
      <c r="AL59" s="134"/>
      <c r="AM59" s="134"/>
      <c r="AN59" s="134"/>
      <c r="AO59" s="134"/>
      <c r="AP59" s="134"/>
      <c r="AQ59" s="134"/>
      <c r="AR59" s="134"/>
      <c r="AS59" s="134"/>
      <c r="AT59" s="134"/>
      <c r="AU59" s="134"/>
      <c r="AV59" s="134"/>
      <c r="AW59" s="134"/>
      <c r="AX59" s="134"/>
      <c r="AY59" s="134"/>
      <c r="AZ59" s="134"/>
      <c r="BA59" s="134"/>
      <c r="BB59" s="134"/>
      <c r="BC59" s="134"/>
      <c r="BD59" s="134"/>
      <c r="BE59" s="134"/>
      <c r="BF59" s="134"/>
      <c r="BG59" s="134"/>
      <c r="BH59" s="134"/>
      <c r="BI59" s="134"/>
      <c r="BJ59" s="134"/>
      <c r="BK59" s="134"/>
      <c r="BL59" s="134"/>
      <c r="BM59" s="134"/>
      <c r="BN59" s="134"/>
      <c r="BO59" s="134"/>
      <c r="BP59" s="134"/>
      <c r="BQ59" s="104"/>
      <c r="BR59" s="104"/>
      <c r="BS59" s="3"/>
      <c r="BT59" s="101"/>
      <c r="BU59" s="170"/>
    </row>
    <row r="60" spans="1:73" ht="15.75">
      <c r="A60" s="540" t="s">
        <v>1857</v>
      </c>
      <c r="B60" s="3"/>
      <c r="C60" s="3"/>
      <c r="D60" s="41">
        <f t="shared" si="1"/>
        <v>165.70000000000005</v>
      </c>
      <c r="E60" s="326">
        <v>15</v>
      </c>
      <c r="F60" s="326">
        <v>3.6000000000000014</v>
      </c>
      <c r="G60" s="326">
        <v>46.199999999999996</v>
      </c>
      <c r="H60" s="326">
        <v>4.5</v>
      </c>
      <c r="I60" s="326">
        <v>2.2000000000000028</v>
      </c>
      <c r="J60" s="326">
        <v>24.300000000000011</v>
      </c>
      <c r="K60" s="326">
        <v>23.199999999999989</v>
      </c>
      <c r="L60" s="326">
        <v>46.700000000000045</v>
      </c>
      <c r="M60" s="343"/>
      <c r="N60" s="343"/>
      <c r="O60" s="172"/>
      <c r="P60" s="653"/>
      <c r="Q60" s="172"/>
      <c r="R60" s="172"/>
      <c r="T60" s="223"/>
      <c r="U60" s="223"/>
      <c r="V60" s="223"/>
      <c r="W60" s="223"/>
      <c r="X60" s="223"/>
      <c r="Y60" s="372"/>
      <c r="Z60" s="372"/>
      <c r="AA60" s="372"/>
      <c r="AB60" s="348"/>
      <c r="AC60" s="348"/>
      <c r="AD60" s="342"/>
      <c r="AE60" s="366"/>
      <c r="AF60" s="339"/>
      <c r="AH60" s="354"/>
      <c r="AI60" s="134"/>
      <c r="AJ60" s="134"/>
      <c r="AK60" s="134"/>
      <c r="AL60" s="134"/>
      <c r="AM60" s="134"/>
      <c r="AN60" s="134"/>
      <c r="AO60" s="134"/>
      <c r="AP60" s="134"/>
      <c r="AQ60" s="134"/>
      <c r="AR60" s="134"/>
      <c r="AS60" s="134"/>
      <c r="AT60" s="134"/>
      <c r="AU60" s="134"/>
      <c r="AV60" s="134"/>
      <c r="AW60" s="134"/>
      <c r="AX60" s="134"/>
      <c r="AY60" s="134"/>
      <c r="AZ60" s="134"/>
      <c r="BA60" s="134"/>
      <c r="BB60" s="134"/>
      <c r="BC60" s="134"/>
      <c r="BD60" s="134"/>
      <c r="BE60" s="134"/>
      <c r="BF60" s="134"/>
      <c r="BG60" s="134"/>
      <c r="BH60" s="134"/>
      <c r="BI60" s="134"/>
      <c r="BJ60" s="134"/>
      <c r="BK60" s="134"/>
      <c r="BL60" s="134"/>
      <c r="BM60" s="134"/>
      <c r="BN60" s="134"/>
      <c r="BO60" s="134"/>
      <c r="BP60" s="134"/>
      <c r="BQ60" s="104"/>
      <c r="BR60" s="104"/>
      <c r="BS60" s="3"/>
      <c r="BT60" s="101"/>
      <c r="BU60" s="170"/>
    </row>
    <row r="61" spans="1:73" ht="15.75">
      <c r="A61" s="446" t="s">
        <v>852</v>
      </c>
      <c r="B61" s="3"/>
      <c r="C61" s="3"/>
      <c r="D61" s="41">
        <f t="shared" si="1"/>
        <v>50.599999999999874</v>
      </c>
      <c r="E61" s="326">
        <v>3</v>
      </c>
      <c r="F61" s="326">
        <v>0</v>
      </c>
      <c r="G61" s="326">
        <v>16.5</v>
      </c>
      <c r="H61" s="326">
        <v>0</v>
      </c>
      <c r="I61" s="326">
        <v>0</v>
      </c>
      <c r="J61" s="326">
        <v>1.3999999999999986</v>
      </c>
      <c r="K61" s="326">
        <v>5.5999999999999659</v>
      </c>
      <c r="L61" s="326">
        <v>24.099999999999909</v>
      </c>
      <c r="M61" s="172"/>
      <c r="N61" s="172"/>
      <c r="O61" s="172"/>
      <c r="P61" s="653"/>
      <c r="Q61" s="172"/>
      <c r="R61" s="172"/>
      <c r="T61" s="223"/>
      <c r="U61" s="223"/>
      <c r="V61" s="223"/>
      <c r="W61" s="223"/>
      <c r="X61" s="223"/>
      <c r="Y61" s="372"/>
      <c r="Z61" s="372"/>
      <c r="AA61" s="372"/>
      <c r="AB61" s="348"/>
      <c r="AC61" s="348"/>
      <c r="AD61" s="342"/>
      <c r="AE61" s="366"/>
      <c r="AF61" s="339"/>
      <c r="AH61" s="354"/>
      <c r="AI61" s="134"/>
      <c r="AJ61" s="134"/>
      <c r="AK61" s="134"/>
      <c r="AL61" s="134"/>
      <c r="AM61" s="134"/>
      <c r="AN61" s="134"/>
      <c r="AO61" s="134"/>
      <c r="AP61" s="134"/>
      <c r="AQ61" s="134"/>
      <c r="AR61" s="134"/>
      <c r="AS61" s="134"/>
      <c r="AT61" s="134"/>
      <c r="AU61" s="134"/>
      <c r="AV61" s="134"/>
      <c r="AW61" s="134"/>
      <c r="AX61" s="134"/>
      <c r="AY61" s="134"/>
      <c r="AZ61" s="134"/>
      <c r="BA61" s="134"/>
      <c r="BB61" s="134"/>
      <c r="BC61" s="134"/>
      <c r="BD61" s="134"/>
      <c r="BE61" s="134"/>
      <c r="BF61" s="134"/>
      <c r="BG61" s="134"/>
      <c r="BH61" s="134"/>
      <c r="BI61" s="134"/>
      <c r="BJ61" s="134"/>
      <c r="BK61" s="134"/>
      <c r="BL61" s="134"/>
      <c r="BM61" s="134"/>
      <c r="BN61" s="134"/>
      <c r="BO61" s="134"/>
      <c r="BP61" s="134"/>
      <c r="BQ61" s="104"/>
      <c r="BR61" s="104"/>
      <c r="BS61" s="3"/>
      <c r="BT61" s="101"/>
      <c r="BU61" s="170"/>
    </row>
    <row r="62" spans="1:73" ht="15.75">
      <c r="A62" s="518" t="s">
        <v>2305</v>
      </c>
      <c r="B62" s="3"/>
      <c r="C62" s="3"/>
      <c r="D62" s="41">
        <f t="shared" si="1"/>
        <v>166.40000000000003</v>
      </c>
      <c r="E62" s="326">
        <v>24.2</v>
      </c>
      <c r="F62" s="326">
        <v>5.5999999999999979</v>
      </c>
      <c r="G62" s="326">
        <v>45</v>
      </c>
      <c r="H62" s="326">
        <v>46.3</v>
      </c>
      <c r="I62" s="326">
        <v>7.9000000000000057</v>
      </c>
      <c r="J62" s="326">
        <v>5.1999999999999886</v>
      </c>
      <c r="K62" s="326">
        <v>0</v>
      </c>
      <c r="L62" s="326">
        <v>32.200000000000045</v>
      </c>
      <c r="M62" s="501"/>
      <c r="N62" s="501"/>
      <c r="O62" s="172"/>
      <c r="P62" s="654"/>
      <c r="Q62" s="172"/>
      <c r="R62" s="172"/>
      <c r="T62" s="223"/>
      <c r="U62" s="223"/>
      <c r="V62" s="223"/>
      <c r="W62" s="223"/>
      <c r="X62" s="223"/>
      <c r="Y62" s="372"/>
      <c r="Z62" s="372"/>
      <c r="AA62" s="372"/>
      <c r="AB62" s="368"/>
      <c r="AC62" s="368"/>
      <c r="AD62" s="342"/>
      <c r="AE62" s="366"/>
      <c r="AF62" s="339"/>
      <c r="AH62" s="354"/>
      <c r="AI62" s="134"/>
      <c r="AJ62" s="134"/>
      <c r="AK62" s="134"/>
      <c r="AL62" s="134"/>
      <c r="AM62" s="134"/>
      <c r="AN62" s="134"/>
      <c r="AO62" s="134"/>
      <c r="AP62" s="134"/>
      <c r="AQ62" s="134"/>
      <c r="AR62" s="134"/>
      <c r="AS62" s="134"/>
      <c r="AT62" s="134"/>
      <c r="AU62" s="134"/>
      <c r="AV62" s="134"/>
      <c r="AW62" s="134"/>
      <c r="AX62" s="134"/>
      <c r="AY62" s="134"/>
      <c r="AZ62" s="134"/>
      <c r="BA62" s="134"/>
      <c r="BB62" s="134"/>
      <c r="BC62" s="134"/>
      <c r="BD62" s="134"/>
      <c r="BE62" s="134"/>
      <c r="BF62" s="134"/>
      <c r="BG62" s="134"/>
      <c r="BH62" s="134"/>
      <c r="BI62" s="134"/>
      <c r="BJ62" s="134"/>
      <c r="BK62" s="134"/>
      <c r="BL62" s="134"/>
      <c r="BM62" s="134"/>
      <c r="BN62" s="134"/>
      <c r="BO62" s="134"/>
      <c r="BP62" s="134"/>
      <c r="BQ62" s="104"/>
      <c r="BR62" s="104"/>
      <c r="BS62" s="3"/>
      <c r="BT62" s="101"/>
      <c r="BU62" s="170"/>
    </row>
    <row r="63" spans="1:73" ht="15.75">
      <c r="A63" s="446" t="s">
        <v>822</v>
      </c>
      <c r="B63" s="3"/>
      <c r="C63" s="3"/>
      <c r="D63" s="41">
        <f t="shared" si="1"/>
        <v>159.59999999999988</v>
      </c>
      <c r="E63" s="326">
        <v>24</v>
      </c>
      <c r="F63" s="326">
        <v>24</v>
      </c>
      <c r="G63" s="326">
        <v>15.600000000000001</v>
      </c>
      <c r="H63" s="326">
        <v>17.999999999999993</v>
      </c>
      <c r="I63" s="326">
        <v>0</v>
      </c>
      <c r="J63" s="326">
        <v>2.8000000000000114</v>
      </c>
      <c r="K63" s="326">
        <v>28</v>
      </c>
      <c r="L63" s="326">
        <v>47.199999999999875</v>
      </c>
      <c r="M63" s="172"/>
      <c r="N63" s="172"/>
      <c r="O63" s="172"/>
      <c r="P63" s="653"/>
      <c r="Q63" s="172"/>
      <c r="R63" s="172"/>
      <c r="T63" s="223"/>
      <c r="U63" s="223"/>
      <c r="V63" s="223"/>
      <c r="W63" s="223"/>
      <c r="X63" s="223"/>
      <c r="Y63" s="372"/>
      <c r="Z63" s="372"/>
      <c r="AA63" s="372"/>
      <c r="AB63" s="371"/>
      <c r="AC63" s="371"/>
      <c r="AD63" s="352"/>
      <c r="AE63" s="352"/>
      <c r="AF63" s="350"/>
      <c r="AH63" s="354"/>
      <c r="AI63" s="134"/>
      <c r="AJ63" s="134"/>
      <c r="AK63" s="134"/>
      <c r="AL63" s="134"/>
      <c r="AM63" s="134"/>
      <c r="AN63" s="134"/>
      <c r="AO63" s="134"/>
      <c r="AP63" s="134"/>
      <c r="AQ63" s="134"/>
      <c r="AR63" s="134"/>
      <c r="AS63" s="134"/>
      <c r="AT63" s="134"/>
      <c r="AU63" s="134"/>
      <c r="AV63" s="134"/>
      <c r="AW63" s="134"/>
      <c r="AX63" s="134"/>
      <c r="AY63" s="134"/>
      <c r="AZ63" s="134"/>
      <c r="BA63" s="134"/>
      <c r="BB63" s="134"/>
      <c r="BC63" s="134"/>
      <c r="BD63" s="134"/>
      <c r="BE63" s="134"/>
      <c r="BF63" s="134"/>
      <c r="BG63" s="134"/>
      <c r="BH63" s="134"/>
      <c r="BI63" s="134"/>
      <c r="BJ63" s="134"/>
      <c r="BK63" s="134"/>
      <c r="BL63" s="134"/>
      <c r="BM63" s="134"/>
      <c r="BN63" s="134"/>
      <c r="BO63" s="134"/>
      <c r="BP63" s="134"/>
      <c r="BQ63" s="104"/>
      <c r="BR63" s="104"/>
      <c r="BS63" s="3"/>
      <c r="BT63" s="101"/>
      <c r="BU63" s="170"/>
    </row>
    <row r="64" spans="1:73" ht="15.75">
      <c r="A64" s="446" t="s">
        <v>821</v>
      </c>
      <c r="B64" s="3"/>
      <c r="C64" s="3"/>
      <c r="D64" s="41">
        <f t="shared" si="1"/>
        <v>143.60000000000014</v>
      </c>
      <c r="E64" s="326">
        <v>8.3000000000000007</v>
      </c>
      <c r="F64" s="326">
        <v>7.6999999999999993</v>
      </c>
      <c r="G64" s="326">
        <v>32.700000000000003</v>
      </c>
      <c r="H64" s="326">
        <v>32.399999999999991</v>
      </c>
      <c r="I64" s="326">
        <v>8.9000000000000057</v>
      </c>
      <c r="J64" s="326">
        <v>29.200000000000003</v>
      </c>
      <c r="K64" s="326">
        <v>4.8000000000000114</v>
      </c>
      <c r="L64" s="326">
        <v>19.600000000000136</v>
      </c>
      <c r="M64" s="172"/>
      <c r="N64" s="172"/>
      <c r="O64" s="172"/>
      <c r="P64" s="654"/>
      <c r="Q64" s="172"/>
      <c r="R64" s="172"/>
      <c r="T64" s="223"/>
      <c r="U64" s="223"/>
      <c r="V64" s="223"/>
      <c r="W64" s="223"/>
      <c r="X64" s="223"/>
      <c r="Y64" s="372"/>
      <c r="Z64" s="372"/>
      <c r="AA64" s="372"/>
      <c r="AB64" s="371"/>
      <c r="AC64" s="371"/>
      <c r="AD64" s="352"/>
      <c r="AE64" s="352"/>
      <c r="AF64" s="350"/>
      <c r="AH64" s="354"/>
      <c r="AI64" s="134"/>
      <c r="AJ64" s="134"/>
      <c r="AK64" s="134"/>
      <c r="AL64" s="134"/>
      <c r="AM64" s="134"/>
      <c r="AN64" s="134"/>
      <c r="AO64" s="134"/>
      <c r="AP64" s="134"/>
      <c r="AQ64" s="134"/>
      <c r="AR64" s="134"/>
      <c r="AS64" s="134"/>
      <c r="AT64" s="134"/>
      <c r="AU64" s="134"/>
      <c r="AV64" s="134"/>
      <c r="AW64" s="134"/>
      <c r="AX64" s="134"/>
      <c r="AY64" s="134"/>
      <c r="AZ64" s="134"/>
      <c r="BA64" s="134"/>
      <c r="BB64" s="134"/>
      <c r="BC64" s="134"/>
      <c r="BD64" s="134"/>
      <c r="BE64" s="134"/>
      <c r="BF64" s="134"/>
      <c r="BG64" s="134"/>
      <c r="BH64" s="134"/>
      <c r="BI64" s="134"/>
      <c r="BJ64" s="134"/>
      <c r="BK64" s="134"/>
      <c r="BL64" s="134"/>
      <c r="BM64" s="134"/>
      <c r="BN64" s="134"/>
      <c r="BO64" s="134"/>
      <c r="BP64" s="134"/>
      <c r="BQ64" s="104"/>
      <c r="BR64" s="104"/>
      <c r="BS64" s="3"/>
      <c r="BT64" s="101"/>
      <c r="BU64" s="170"/>
    </row>
    <row r="65" spans="1:73" ht="15.75">
      <c r="A65" s="518" t="s">
        <v>2307</v>
      </c>
      <c r="B65" s="3"/>
      <c r="C65" s="3"/>
      <c r="D65" s="41">
        <f t="shared" si="1"/>
        <v>17.900000000000002</v>
      </c>
      <c r="E65" s="326">
        <v>0</v>
      </c>
      <c r="F65" s="326">
        <v>10.1</v>
      </c>
      <c r="G65" s="326">
        <v>0</v>
      </c>
      <c r="H65" s="326">
        <v>0</v>
      </c>
      <c r="I65" s="326">
        <v>0</v>
      </c>
      <c r="J65" s="326">
        <v>7.8000000000000025</v>
      </c>
      <c r="K65" s="326">
        <v>0</v>
      </c>
      <c r="L65" s="326">
        <v>0</v>
      </c>
      <c r="M65" s="501"/>
      <c r="N65" s="501"/>
      <c r="O65" s="172"/>
      <c r="P65" s="654"/>
      <c r="Q65" s="172"/>
      <c r="R65" s="172"/>
      <c r="T65" s="223"/>
      <c r="U65" s="223"/>
      <c r="V65" s="223"/>
      <c r="W65" s="223"/>
      <c r="X65" s="223"/>
      <c r="Y65" s="372"/>
      <c r="Z65" s="372"/>
      <c r="AA65" s="372"/>
      <c r="AB65" s="342"/>
      <c r="AC65" s="342"/>
      <c r="AD65" s="342"/>
      <c r="AE65" s="366"/>
      <c r="AF65" s="339"/>
      <c r="AH65" s="354"/>
      <c r="AI65" s="134"/>
      <c r="AJ65" s="134"/>
      <c r="AK65" s="134"/>
      <c r="AL65" s="134"/>
      <c r="AM65" s="134"/>
      <c r="AN65" s="134"/>
      <c r="AO65" s="134"/>
      <c r="AP65" s="134"/>
      <c r="AQ65" s="134"/>
      <c r="AR65" s="134"/>
      <c r="AS65" s="134"/>
      <c r="AT65" s="134"/>
      <c r="AU65" s="134"/>
      <c r="AV65" s="134"/>
      <c r="AW65" s="134"/>
      <c r="AX65" s="134"/>
      <c r="AY65" s="134"/>
      <c r="AZ65" s="134"/>
      <c r="BA65" s="134"/>
      <c r="BB65" s="134"/>
      <c r="BC65" s="134"/>
      <c r="BD65" s="134"/>
      <c r="BE65" s="134"/>
      <c r="BF65" s="134"/>
      <c r="BG65" s="134"/>
      <c r="BH65" s="134"/>
      <c r="BI65" s="134"/>
      <c r="BJ65" s="134"/>
      <c r="BK65" s="134"/>
      <c r="BL65" s="134"/>
      <c r="BM65" s="134"/>
      <c r="BN65" s="134"/>
      <c r="BO65" s="134"/>
      <c r="BP65" s="134"/>
      <c r="BQ65" s="104"/>
      <c r="BR65" s="104"/>
      <c r="BS65" s="3"/>
      <c r="BT65" s="101"/>
      <c r="BU65" s="170"/>
    </row>
    <row r="66" spans="1:73" s="280" customFormat="1" ht="15.75">
      <c r="A66" s="518" t="s">
        <v>2567</v>
      </c>
      <c r="B66" s="282"/>
      <c r="C66" s="282"/>
      <c r="D66" s="41">
        <f t="shared" si="1"/>
        <v>64.5</v>
      </c>
      <c r="E66" s="326">
        <v>3</v>
      </c>
      <c r="F66" s="326">
        <v>25.3</v>
      </c>
      <c r="G66" s="326">
        <v>13.099999999999998</v>
      </c>
      <c r="H66" s="326">
        <v>0</v>
      </c>
      <c r="I66" s="326">
        <v>0</v>
      </c>
      <c r="J66" s="326">
        <v>3.6000000000000014</v>
      </c>
      <c r="K66" s="326">
        <v>0</v>
      </c>
      <c r="L66" s="326">
        <v>19.5</v>
      </c>
      <c r="M66" s="501"/>
      <c r="N66" s="501"/>
      <c r="O66" s="172"/>
      <c r="P66" s="653"/>
      <c r="Q66" s="172"/>
      <c r="R66" s="172"/>
      <c r="T66" s="351"/>
      <c r="U66" s="351"/>
      <c r="V66" s="351"/>
      <c r="W66" s="351"/>
      <c r="X66" s="351"/>
      <c r="Y66" s="372"/>
      <c r="Z66" s="372"/>
      <c r="AA66" s="372"/>
      <c r="AB66" s="342"/>
      <c r="AC66" s="342"/>
      <c r="AD66" s="342"/>
      <c r="AE66" s="366"/>
      <c r="AF66" s="339"/>
      <c r="AH66" s="354"/>
      <c r="AI66" s="134"/>
      <c r="AJ66" s="134"/>
      <c r="AK66" s="134"/>
      <c r="AL66" s="134"/>
      <c r="AM66" s="134"/>
      <c r="AN66" s="134"/>
      <c r="AO66" s="134"/>
      <c r="AP66" s="134"/>
      <c r="AQ66" s="134"/>
      <c r="AR66" s="134"/>
      <c r="AS66" s="134"/>
      <c r="AT66" s="134"/>
      <c r="AU66" s="134"/>
      <c r="AV66" s="134"/>
      <c r="AW66" s="134"/>
      <c r="AX66" s="134"/>
      <c r="AY66" s="134"/>
      <c r="AZ66" s="134"/>
      <c r="BA66" s="134"/>
      <c r="BB66" s="134"/>
      <c r="BC66" s="134"/>
      <c r="BD66" s="134"/>
      <c r="BE66" s="134"/>
      <c r="BF66" s="134"/>
      <c r="BG66" s="134"/>
      <c r="BH66" s="134"/>
      <c r="BI66" s="134"/>
      <c r="BJ66" s="134"/>
      <c r="BK66" s="134"/>
      <c r="BL66" s="134"/>
      <c r="BM66" s="134"/>
      <c r="BN66" s="134"/>
      <c r="BO66" s="134"/>
      <c r="BP66" s="134"/>
      <c r="BQ66" s="316"/>
      <c r="BR66" s="316"/>
      <c r="BS66" s="282"/>
      <c r="BT66" s="315"/>
      <c r="BU66" s="340"/>
    </row>
    <row r="67" spans="1:73" s="280" customFormat="1" ht="15.75">
      <c r="A67" s="446" t="s">
        <v>806</v>
      </c>
      <c r="B67" s="282"/>
      <c r="C67" s="282"/>
      <c r="D67" s="41">
        <f t="shared" si="1"/>
        <v>58.2</v>
      </c>
      <c r="E67" s="326">
        <v>3</v>
      </c>
      <c r="F67" s="326">
        <v>0</v>
      </c>
      <c r="G67" s="326">
        <v>7.5</v>
      </c>
      <c r="H67" s="326">
        <v>0</v>
      </c>
      <c r="I67" s="326">
        <v>0</v>
      </c>
      <c r="J67" s="326">
        <v>29.700000000000003</v>
      </c>
      <c r="K67" s="326">
        <v>0</v>
      </c>
      <c r="L67" s="326">
        <v>18</v>
      </c>
      <c r="M67" s="172"/>
      <c r="N67" s="172"/>
      <c r="O67" s="172"/>
      <c r="P67" s="654"/>
      <c r="Q67" s="172"/>
      <c r="R67" s="172"/>
      <c r="T67" s="351"/>
      <c r="U67" s="351"/>
      <c r="V67" s="351"/>
      <c r="W67" s="351"/>
      <c r="X67" s="351"/>
      <c r="Y67" s="372"/>
      <c r="Z67" s="372"/>
      <c r="AA67" s="372"/>
      <c r="AB67" s="342"/>
      <c r="AC67" s="342"/>
      <c r="AD67" s="342"/>
      <c r="AE67" s="366"/>
      <c r="AF67" s="339"/>
      <c r="AH67" s="354"/>
      <c r="AI67" s="134"/>
      <c r="AJ67" s="134"/>
      <c r="AK67" s="134"/>
      <c r="AL67" s="134"/>
      <c r="AM67" s="134"/>
      <c r="AN67" s="134"/>
      <c r="AO67" s="134"/>
      <c r="AP67" s="134"/>
      <c r="AQ67" s="134"/>
      <c r="AR67" s="134"/>
      <c r="AS67" s="134"/>
      <c r="AT67" s="134"/>
      <c r="AU67" s="134"/>
      <c r="AV67" s="134"/>
      <c r="AW67" s="134"/>
      <c r="AX67" s="134"/>
      <c r="AY67" s="134"/>
      <c r="AZ67" s="134"/>
      <c r="BA67" s="134"/>
      <c r="BB67" s="134"/>
      <c r="BC67" s="134"/>
      <c r="BD67" s="134"/>
      <c r="BE67" s="134"/>
      <c r="BF67" s="134"/>
      <c r="BG67" s="134"/>
      <c r="BH67" s="134"/>
      <c r="BI67" s="134"/>
      <c r="BJ67" s="134"/>
      <c r="BK67" s="134"/>
      <c r="BL67" s="134"/>
      <c r="BM67" s="134"/>
      <c r="BN67" s="134"/>
      <c r="BO67" s="134"/>
      <c r="BP67" s="134"/>
      <c r="BQ67" s="316"/>
      <c r="BR67" s="316"/>
      <c r="BS67" s="282"/>
      <c r="BT67" s="315"/>
      <c r="BU67" s="340"/>
    </row>
    <row r="68" spans="1:73" s="280" customFormat="1" ht="15.75">
      <c r="A68" s="518" t="s">
        <v>2283</v>
      </c>
      <c r="B68" s="282"/>
      <c r="C68" s="282"/>
      <c r="D68" s="41">
        <f t="shared" si="1"/>
        <v>76.200000000000045</v>
      </c>
      <c r="E68" s="326">
        <v>0</v>
      </c>
      <c r="F68" s="326">
        <v>0</v>
      </c>
      <c r="G68" s="326">
        <v>4.4000000000000004</v>
      </c>
      <c r="H68" s="326">
        <v>15.399999999999997</v>
      </c>
      <c r="I68" s="326">
        <v>0</v>
      </c>
      <c r="J68" s="326">
        <v>11.199999999999996</v>
      </c>
      <c r="K68" s="326">
        <v>0</v>
      </c>
      <c r="L68" s="326">
        <v>45.200000000000045</v>
      </c>
      <c r="M68" s="501"/>
      <c r="N68" s="501"/>
      <c r="O68" s="172"/>
      <c r="P68" s="654"/>
      <c r="Q68" s="172"/>
      <c r="R68" s="172"/>
      <c r="T68" s="351"/>
      <c r="U68" s="351"/>
      <c r="V68" s="351"/>
      <c r="W68" s="351"/>
      <c r="X68" s="351"/>
      <c r="Y68" s="372"/>
      <c r="Z68" s="372"/>
      <c r="AA68" s="372"/>
      <c r="AB68" s="342"/>
      <c r="AC68" s="342"/>
      <c r="AD68" s="342"/>
      <c r="AE68" s="366"/>
      <c r="AF68" s="339"/>
      <c r="AH68" s="354"/>
      <c r="AI68" s="134"/>
      <c r="AJ68" s="134"/>
      <c r="AK68" s="134"/>
      <c r="AL68" s="134"/>
      <c r="AM68" s="134"/>
      <c r="AN68" s="134"/>
      <c r="AO68" s="134"/>
      <c r="AP68" s="134"/>
      <c r="AQ68" s="134"/>
      <c r="AR68" s="134"/>
      <c r="AS68" s="134"/>
      <c r="AT68" s="134"/>
      <c r="AU68" s="134"/>
      <c r="AV68" s="134"/>
      <c r="AW68" s="134"/>
      <c r="AX68" s="134"/>
      <c r="AY68" s="134"/>
      <c r="AZ68" s="134"/>
      <c r="BA68" s="134"/>
      <c r="BB68" s="134"/>
      <c r="BC68" s="134"/>
      <c r="BD68" s="134"/>
      <c r="BE68" s="134"/>
      <c r="BF68" s="134"/>
      <c r="BG68" s="134"/>
      <c r="BH68" s="134"/>
      <c r="BI68" s="134"/>
      <c r="BJ68" s="134"/>
      <c r="BK68" s="134"/>
      <c r="BL68" s="134"/>
      <c r="BM68" s="134"/>
      <c r="BN68" s="134"/>
      <c r="BO68" s="134"/>
      <c r="BP68" s="134"/>
      <c r="BQ68" s="316"/>
      <c r="BR68" s="316"/>
      <c r="BS68" s="282"/>
      <c r="BT68" s="315"/>
      <c r="BU68" s="340"/>
    </row>
    <row r="69" spans="1:73" s="280" customFormat="1" ht="15.75">
      <c r="A69" s="441" t="s">
        <v>2237</v>
      </c>
      <c r="B69" s="282"/>
      <c r="C69" s="282"/>
      <c r="D69" s="41">
        <f t="shared" ref="D69:D84" si="2">SUM(E69:DZ69)</f>
        <v>105.50000000000006</v>
      </c>
      <c r="E69" s="326">
        <v>25</v>
      </c>
      <c r="F69" s="326">
        <v>3.8999999999999986</v>
      </c>
      <c r="G69" s="326">
        <v>21.1</v>
      </c>
      <c r="H69" s="326">
        <v>32.000000000000014</v>
      </c>
      <c r="I69" s="326">
        <v>0</v>
      </c>
      <c r="J69" s="326">
        <v>4.4000000000000199</v>
      </c>
      <c r="K69" s="326">
        <v>0</v>
      </c>
      <c r="L69" s="326">
        <v>19.100000000000023</v>
      </c>
      <c r="M69" s="652"/>
      <c r="N69" s="652"/>
      <c r="O69" s="172"/>
      <c r="P69" s="653"/>
      <c r="Q69" s="172"/>
      <c r="R69" s="172"/>
      <c r="T69" s="351"/>
      <c r="U69" s="351"/>
      <c r="V69" s="351"/>
      <c r="W69" s="351"/>
      <c r="X69" s="351"/>
      <c r="Y69" s="372"/>
      <c r="Z69" s="372"/>
      <c r="AA69" s="372"/>
      <c r="AB69" s="342"/>
      <c r="AC69" s="342"/>
      <c r="AD69" s="342"/>
      <c r="AE69" s="366"/>
      <c r="AF69" s="339"/>
      <c r="AH69" s="354"/>
      <c r="AI69" s="134"/>
      <c r="AJ69" s="134"/>
      <c r="AK69" s="134"/>
      <c r="AL69" s="134"/>
      <c r="AM69" s="134"/>
      <c r="AN69" s="134"/>
      <c r="AO69" s="134"/>
      <c r="AP69" s="134"/>
      <c r="AQ69" s="134"/>
      <c r="AR69" s="134"/>
      <c r="AS69" s="134"/>
      <c r="AT69" s="134"/>
      <c r="AU69" s="134"/>
      <c r="AV69" s="134"/>
      <c r="AW69" s="134"/>
      <c r="AX69" s="134"/>
      <c r="AY69" s="134"/>
      <c r="AZ69" s="134"/>
      <c r="BA69" s="134"/>
      <c r="BB69" s="134"/>
      <c r="BC69" s="134"/>
      <c r="BD69" s="134"/>
      <c r="BE69" s="134"/>
      <c r="BF69" s="134"/>
      <c r="BG69" s="134"/>
      <c r="BH69" s="134"/>
      <c r="BI69" s="134"/>
      <c r="BJ69" s="134"/>
      <c r="BK69" s="134"/>
      <c r="BL69" s="134"/>
      <c r="BM69" s="134"/>
      <c r="BN69" s="134"/>
      <c r="BO69" s="134"/>
      <c r="BP69" s="134"/>
      <c r="BQ69" s="316"/>
      <c r="BR69" s="316"/>
      <c r="BS69" s="282"/>
      <c r="BT69" s="315"/>
      <c r="BU69" s="340"/>
    </row>
    <row r="70" spans="1:73" s="280" customFormat="1" ht="15.75">
      <c r="A70" s="441" t="s">
        <v>31</v>
      </c>
      <c r="B70" s="282"/>
      <c r="C70" s="282"/>
      <c r="D70" s="41">
        <f t="shared" si="2"/>
        <v>117.09999999999998</v>
      </c>
      <c r="E70" s="326">
        <v>16.2</v>
      </c>
      <c r="F70" s="326">
        <v>6</v>
      </c>
      <c r="G70" s="326">
        <v>12.7</v>
      </c>
      <c r="H70" s="326">
        <v>9.6000000000000014</v>
      </c>
      <c r="I70" s="326">
        <v>8.3999999999999986</v>
      </c>
      <c r="J70" s="326">
        <v>22.800000000000004</v>
      </c>
      <c r="K70" s="326">
        <v>0</v>
      </c>
      <c r="L70" s="326">
        <v>41.399999999999977</v>
      </c>
      <c r="M70" s="652"/>
      <c r="N70" s="652"/>
      <c r="O70" s="172"/>
      <c r="P70" s="653"/>
      <c r="Q70" s="172"/>
      <c r="R70" s="172"/>
      <c r="T70" s="351"/>
      <c r="U70" s="351"/>
      <c r="V70" s="351"/>
      <c r="W70" s="351"/>
      <c r="X70" s="351"/>
      <c r="Y70" s="372"/>
      <c r="Z70" s="372"/>
      <c r="AA70" s="372"/>
      <c r="AB70" s="342"/>
      <c r="AC70" s="342"/>
      <c r="AD70" s="342"/>
      <c r="AE70" s="366"/>
      <c r="AF70" s="339"/>
      <c r="AH70" s="354"/>
      <c r="AI70" s="134"/>
      <c r="AJ70" s="134"/>
      <c r="AK70" s="134"/>
      <c r="AL70" s="134"/>
      <c r="AM70" s="134"/>
      <c r="AN70" s="134"/>
      <c r="AO70" s="134"/>
      <c r="AP70" s="134"/>
      <c r="AQ70" s="134"/>
      <c r="AR70" s="134"/>
      <c r="AS70" s="134"/>
      <c r="AT70" s="134"/>
      <c r="AU70" s="134"/>
      <c r="AV70" s="134"/>
      <c r="AW70" s="134"/>
      <c r="AX70" s="134"/>
      <c r="AY70" s="134"/>
      <c r="AZ70" s="134"/>
      <c r="BA70" s="134"/>
      <c r="BB70" s="134"/>
      <c r="BC70" s="134"/>
      <c r="BD70" s="134"/>
      <c r="BE70" s="134"/>
      <c r="BF70" s="134"/>
      <c r="BG70" s="134"/>
      <c r="BH70" s="134"/>
      <c r="BI70" s="134"/>
      <c r="BJ70" s="134"/>
      <c r="BK70" s="134"/>
      <c r="BL70" s="134"/>
      <c r="BM70" s="134"/>
      <c r="BN70" s="134"/>
      <c r="BO70" s="134"/>
      <c r="BP70" s="134"/>
      <c r="BQ70" s="316"/>
      <c r="BR70" s="316"/>
      <c r="BS70" s="282"/>
      <c r="BT70" s="315"/>
      <c r="BU70" s="340"/>
    </row>
    <row r="71" spans="1:73" s="280" customFormat="1" ht="15.75">
      <c r="A71" s="446" t="s">
        <v>863</v>
      </c>
      <c r="B71" s="282"/>
      <c r="C71" s="282"/>
      <c r="D71" s="41">
        <f t="shared" si="2"/>
        <v>91.2</v>
      </c>
      <c r="E71" s="326">
        <v>0</v>
      </c>
      <c r="F71" s="326">
        <v>12.100000000000001</v>
      </c>
      <c r="G71" s="326">
        <v>0</v>
      </c>
      <c r="H71" s="326">
        <v>12.100000000000003</v>
      </c>
      <c r="I71" s="326">
        <v>4.4000000000000021</v>
      </c>
      <c r="J71" s="326">
        <v>50.6</v>
      </c>
      <c r="K71" s="326">
        <v>0</v>
      </c>
      <c r="L71" s="326">
        <v>12</v>
      </c>
      <c r="M71" s="172"/>
      <c r="N71" s="172"/>
      <c r="O71" s="172"/>
      <c r="P71" s="653"/>
      <c r="Q71" s="172"/>
      <c r="R71" s="172"/>
      <c r="T71" s="351"/>
      <c r="U71" s="351"/>
      <c r="V71" s="351"/>
      <c r="W71" s="351"/>
      <c r="X71" s="351"/>
      <c r="Y71" s="372"/>
      <c r="Z71" s="372"/>
      <c r="AA71" s="372"/>
      <c r="AB71" s="342"/>
      <c r="AC71" s="342"/>
      <c r="AD71" s="342"/>
      <c r="AE71" s="366"/>
      <c r="AF71" s="339"/>
      <c r="AH71" s="354"/>
      <c r="AI71" s="134"/>
      <c r="AJ71" s="134"/>
      <c r="AK71" s="134"/>
      <c r="AL71" s="134"/>
      <c r="AM71" s="134"/>
      <c r="AN71" s="134"/>
      <c r="AO71" s="134"/>
      <c r="AP71" s="134"/>
      <c r="AQ71" s="134"/>
      <c r="AR71" s="134"/>
      <c r="AS71" s="134"/>
      <c r="AT71" s="134"/>
      <c r="AU71" s="134"/>
      <c r="AV71" s="134"/>
      <c r="AW71" s="134"/>
      <c r="AX71" s="134"/>
      <c r="AY71" s="134"/>
      <c r="AZ71" s="134"/>
      <c r="BA71" s="134"/>
      <c r="BB71" s="134"/>
      <c r="BC71" s="134"/>
      <c r="BD71" s="134"/>
      <c r="BE71" s="134"/>
      <c r="BF71" s="134"/>
      <c r="BG71" s="134"/>
      <c r="BH71" s="134"/>
      <c r="BI71" s="134"/>
      <c r="BJ71" s="134"/>
      <c r="BK71" s="134"/>
      <c r="BL71" s="134"/>
      <c r="BM71" s="134"/>
      <c r="BN71" s="134"/>
      <c r="BO71" s="134"/>
      <c r="BP71" s="134"/>
      <c r="BQ71" s="316"/>
      <c r="BR71" s="316"/>
      <c r="BS71" s="282"/>
      <c r="BT71" s="315"/>
      <c r="BU71" s="340"/>
    </row>
    <row r="72" spans="1:73" s="280" customFormat="1" ht="15.75">
      <c r="A72" s="446" t="s">
        <v>828</v>
      </c>
      <c r="B72" s="282"/>
      <c r="C72" s="282"/>
      <c r="D72" s="41">
        <f t="shared" si="2"/>
        <v>20.900000000000006</v>
      </c>
      <c r="E72" s="326">
        <v>3</v>
      </c>
      <c r="F72" s="326">
        <v>0</v>
      </c>
      <c r="G72" s="326">
        <v>7.5</v>
      </c>
      <c r="H72" s="326">
        <v>0</v>
      </c>
      <c r="I72" s="326">
        <v>0</v>
      </c>
      <c r="J72" s="326">
        <v>0</v>
      </c>
      <c r="K72" s="326">
        <v>10.400000000000006</v>
      </c>
      <c r="L72" s="326">
        <v>0</v>
      </c>
      <c r="M72" s="172"/>
      <c r="N72" s="172"/>
      <c r="O72" s="172"/>
      <c r="P72" s="653"/>
      <c r="Q72" s="172"/>
      <c r="R72" s="172"/>
      <c r="T72" s="351"/>
      <c r="U72" s="351"/>
      <c r="V72" s="351"/>
      <c r="W72" s="351"/>
      <c r="X72" s="351"/>
      <c r="Y72" s="372"/>
      <c r="Z72" s="372"/>
      <c r="AA72" s="372"/>
      <c r="AB72" s="342"/>
      <c r="AC72" s="342"/>
      <c r="AD72" s="342"/>
      <c r="AE72" s="366"/>
      <c r="AF72" s="339"/>
      <c r="AH72" s="354"/>
      <c r="AI72" s="134"/>
      <c r="AJ72" s="134"/>
      <c r="AK72" s="134"/>
      <c r="AL72" s="134"/>
      <c r="AM72" s="134"/>
      <c r="AN72" s="134"/>
      <c r="AO72" s="134"/>
      <c r="AP72" s="134"/>
      <c r="AQ72" s="134"/>
      <c r="AR72" s="134"/>
      <c r="AS72" s="134"/>
      <c r="AT72" s="134"/>
      <c r="AU72" s="134"/>
      <c r="AV72" s="134"/>
      <c r="AW72" s="134"/>
      <c r="AX72" s="134"/>
      <c r="AY72" s="134"/>
      <c r="AZ72" s="134"/>
      <c r="BA72" s="134"/>
      <c r="BB72" s="134"/>
      <c r="BC72" s="134"/>
      <c r="BD72" s="134"/>
      <c r="BE72" s="134"/>
      <c r="BF72" s="134"/>
      <c r="BG72" s="134"/>
      <c r="BH72" s="134"/>
      <c r="BI72" s="134"/>
      <c r="BJ72" s="134"/>
      <c r="BK72" s="134"/>
      <c r="BL72" s="134"/>
      <c r="BM72" s="134"/>
      <c r="BN72" s="134"/>
      <c r="BO72" s="134"/>
      <c r="BP72" s="134"/>
      <c r="BQ72" s="316"/>
      <c r="BR72" s="316"/>
      <c r="BS72" s="282"/>
      <c r="BT72" s="315"/>
      <c r="BU72" s="340"/>
    </row>
    <row r="73" spans="1:73" s="280" customFormat="1" ht="15.75">
      <c r="A73" s="446" t="s">
        <v>855</v>
      </c>
      <c r="B73" s="282"/>
      <c r="C73" s="282"/>
      <c r="D73" s="41">
        <f t="shared" si="2"/>
        <v>11.3</v>
      </c>
      <c r="E73" s="326">
        <v>2.6</v>
      </c>
      <c r="F73" s="326">
        <v>0</v>
      </c>
      <c r="G73" s="326">
        <v>6.5</v>
      </c>
      <c r="H73" s="326">
        <v>0</v>
      </c>
      <c r="I73" s="326">
        <v>2.2000000000000011</v>
      </c>
      <c r="J73" s="326">
        <v>0</v>
      </c>
      <c r="K73" s="326">
        <v>0</v>
      </c>
      <c r="L73" s="326">
        <v>0</v>
      </c>
      <c r="M73" s="172"/>
      <c r="N73" s="172"/>
      <c r="O73" s="172"/>
      <c r="P73" s="654"/>
      <c r="Q73" s="172"/>
      <c r="R73" s="172"/>
      <c r="T73" s="351"/>
      <c r="U73" s="351"/>
      <c r="V73" s="351"/>
      <c r="W73" s="351"/>
      <c r="X73" s="351"/>
      <c r="Y73" s="372"/>
      <c r="Z73" s="372"/>
      <c r="AA73" s="372"/>
      <c r="AB73" s="342"/>
      <c r="AC73" s="342"/>
      <c r="AD73" s="342"/>
      <c r="AE73" s="366"/>
      <c r="AF73" s="339"/>
      <c r="AH73" s="354"/>
      <c r="AI73" s="134"/>
      <c r="AJ73" s="134"/>
      <c r="AK73" s="134"/>
      <c r="AL73" s="134"/>
      <c r="AM73" s="134"/>
      <c r="AN73" s="134"/>
      <c r="AO73" s="134"/>
      <c r="AP73" s="134"/>
      <c r="AQ73" s="134"/>
      <c r="AR73" s="134"/>
      <c r="AS73" s="134"/>
      <c r="AT73" s="134"/>
      <c r="AU73" s="134"/>
      <c r="AV73" s="134"/>
      <c r="AW73" s="134"/>
      <c r="AX73" s="134"/>
      <c r="AY73" s="134"/>
      <c r="AZ73" s="134"/>
      <c r="BA73" s="134"/>
      <c r="BB73" s="134"/>
      <c r="BC73" s="134"/>
      <c r="BD73" s="134"/>
      <c r="BE73" s="134"/>
      <c r="BF73" s="134"/>
      <c r="BG73" s="134"/>
      <c r="BH73" s="134"/>
      <c r="BI73" s="134"/>
      <c r="BJ73" s="134"/>
      <c r="BK73" s="134"/>
      <c r="BL73" s="134"/>
      <c r="BM73" s="134"/>
      <c r="BN73" s="134"/>
      <c r="BO73" s="134"/>
      <c r="BP73" s="134"/>
      <c r="BQ73" s="316"/>
      <c r="BR73" s="316"/>
      <c r="BS73" s="282"/>
      <c r="BT73" s="315"/>
      <c r="BU73" s="340"/>
    </row>
    <row r="74" spans="1:73" s="280" customFormat="1" ht="15.75">
      <c r="A74" s="441" t="s">
        <v>33</v>
      </c>
      <c r="B74" s="282"/>
      <c r="C74" s="282"/>
      <c r="D74" s="41">
        <f t="shared" si="2"/>
        <v>116.00000000000009</v>
      </c>
      <c r="E74" s="326">
        <v>6.5</v>
      </c>
      <c r="F74" s="326">
        <v>3.5999999999999996</v>
      </c>
      <c r="G74" s="326">
        <v>19.5</v>
      </c>
      <c r="H74" s="326">
        <v>26</v>
      </c>
      <c r="I74" s="326">
        <v>0</v>
      </c>
      <c r="J74" s="326">
        <v>20.999999999999993</v>
      </c>
      <c r="K74" s="326">
        <v>0</v>
      </c>
      <c r="L74" s="326">
        <v>39.400000000000091</v>
      </c>
      <c r="M74" s="652"/>
      <c r="N74" s="652"/>
      <c r="O74" s="172"/>
      <c r="P74" s="653"/>
      <c r="Q74" s="172"/>
      <c r="R74" s="172"/>
      <c r="T74" s="351"/>
      <c r="U74" s="351"/>
      <c r="V74" s="351"/>
      <c r="W74" s="351"/>
      <c r="X74" s="351"/>
      <c r="Y74" s="372"/>
      <c r="Z74" s="372"/>
      <c r="AA74" s="372"/>
      <c r="AB74" s="342"/>
      <c r="AC74" s="342"/>
      <c r="AD74" s="342"/>
      <c r="AE74" s="366"/>
      <c r="AF74" s="339"/>
      <c r="AH74" s="35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316"/>
      <c r="BR74" s="316"/>
      <c r="BS74" s="282"/>
      <c r="BT74" s="315"/>
      <c r="BU74" s="340"/>
    </row>
    <row r="75" spans="1:73" s="280" customFormat="1" ht="15.75">
      <c r="A75" s="441" t="s">
        <v>37</v>
      </c>
      <c r="B75" s="282"/>
      <c r="C75" s="282"/>
      <c r="D75" s="41">
        <f t="shared" si="2"/>
        <v>60.000000000000114</v>
      </c>
      <c r="E75" s="326">
        <v>3</v>
      </c>
      <c r="F75" s="326">
        <v>0</v>
      </c>
      <c r="G75" s="326">
        <v>11.9</v>
      </c>
      <c r="H75" s="326">
        <v>0</v>
      </c>
      <c r="I75" s="326">
        <v>0</v>
      </c>
      <c r="J75" s="326">
        <v>26.1</v>
      </c>
      <c r="K75" s="326">
        <v>0</v>
      </c>
      <c r="L75" s="326">
        <v>19.000000000000114</v>
      </c>
      <c r="M75" s="652"/>
      <c r="N75" s="652"/>
      <c r="O75" s="172"/>
      <c r="P75" s="653"/>
      <c r="Q75" s="172"/>
      <c r="R75" s="172"/>
      <c r="T75" s="351"/>
      <c r="U75" s="351"/>
      <c r="V75" s="351"/>
      <c r="W75" s="351"/>
      <c r="X75" s="351"/>
      <c r="Y75" s="372"/>
      <c r="Z75" s="372"/>
      <c r="AA75" s="372"/>
      <c r="AB75" s="342"/>
      <c r="AC75" s="342"/>
      <c r="AD75" s="342"/>
      <c r="AE75" s="366"/>
      <c r="AF75" s="339"/>
      <c r="AH75" s="354"/>
      <c r="AI75" s="134"/>
      <c r="AJ75" s="134"/>
      <c r="AK75" s="134"/>
      <c r="AL75" s="134"/>
      <c r="AM75" s="134"/>
      <c r="AN75" s="134"/>
      <c r="AO75" s="134"/>
      <c r="AP75" s="134"/>
      <c r="AQ75" s="134"/>
      <c r="AR75" s="134"/>
      <c r="AS75" s="134"/>
      <c r="AT75" s="134"/>
      <c r="AU75" s="134"/>
      <c r="AV75" s="134"/>
      <c r="AW75" s="134"/>
      <c r="AX75" s="134"/>
      <c r="AY75" s="134"/>
      <c r="AZ75" s="134"/>
      <c r="BA75" s="134"/>
      <c r="BB75" s="134"/>
      <c r="BC75" s="134"/>
      <c r="BD75" s="134"/>
      <c r="BE75" s="134"/>
      <c r="BF75" s="134"/>
      <c r="BG75" s="134"/>
      <c r="BH75" s="134"/>
      <c r="BI75" s="134"/>
      <c r="BJ75" s="134"/>
      <c r="BK75" s="134"/>
      <c r="BL75" s="134"/>
      <c r="BM75" s="134"/>
      <c r="BN75" s="134"/>
      <c r="BO75" s="134"/>
      <c r="BP75" s="134"/>
      <c r="BQ75" s="316"/>
      <c r="BR75" s="316"/>
      <c r="BS75" s="282"/>
      <c r="BT75" s="315"/>
      <c r="BU75" s="340"/>
    </row>
    <row r="76" spans="1:73" s="280" customFormat="1" ht="15.75">
      <c r="A76" s="443" t="s">
        <v>143</v>
      </c>
      <c r="B76" s="282"/>
      <c r="C76" s="282"/>
      <c r="D76" s="41">
        <f t="shared" si="2"/>
        <v>146.1</v>
      </c>
      <c r="E76" s="326">
        <v>12.6</v>
      </c>
      <c r="F76" s="326">
        <v>0</v>
      </c>
      <c r="G76" s="326">
        <v>32.9</v>
      </c>
      <c r="H76" s="326">
        <v>17.199999999999996</v>
      </c>
      <c r="I76" s="326">
        <v>0</v>
      </c>
      <c r="J76" s="326">
        <v>29.399999999999991</v>
      </c>
      <c r="K76" s="326">
        <v>0</v>
      </c>
      <c r="L76" s="326">
        <v>54</v>
      </c>
      <c r="M76" s="273"/>
      <c r="N76" s="273"/>
      <c r="O76" s="172"/>
      <c r="P76" s="653"/>
      <c r="Q76" s="172"/>
      <c r="R76" s="172"/>
      <c r="T76" s="351"/>
      <c r="U76" s="351"/>
      <c r="V76" s="351"/>
      <c r="W76" s="351"/>
      <c r="X76" s="351"/>
      <c r="Y76" s="372"/>
      <c r="Z76" s="372"/>
      <c r="AA76" s="372"/>
      <c r="AB76" s="342"/>
      <c r="AC76" s="342"/>
      <c r="AD76" s="342"/>
      <c r="AE76" s="366"/>
      <c r="AF76" s="339"/>
      <c r="AH76" s="354"/>
      <c r="AI76" s="134"/>
      <c r="AJ76" s="134"/>
      <c r="AK76" s="134"/>
      <c r="AL76" s="134"/>
      <c r="AM76" s="134"/>
      <c r="AN76" s="134"/>
      <c r="AO76" s="134"/>
      <c r="AP76" s="134"/>
      <c r="AQ76" s="134"/>
      <c r="AR76" s="134"/>
      <c r="AS76" s="134"/>
      <c r="AT76" s="134"/>
      <c r="AU76" s="134"/>
      <c r="AV76" s="134"/>
      <c r="AW76" s="134"/>
      <c r="AX76" s="134"/>
      <c r="AY76" s="134"/>
      <c r="AZ76" s="134"/>
      <c r="BA76" s="134"/>
      <c r="BB76" s="134"/>
      <c r="BC76" s="134"/>
      <c r="BD76" s="134"/>
      <c r="BE76" s="134"/>
      <c r="BF76" s="134"/>
      <c r="BG76" s="134"/>
      <c r="BH76" s="134"/>
      <c r="BI76" s="134"/>
      <c r="BJ76" s="134"/>
      <c r="BK76" s="134"/>
      <c r="BL76" s="134"/>
      <c r="BM76" s="134"/>
      <c r="BN76" s="134"/>
      <c r="BO76" s="134"/>
      <c r="BP76" s="134"/>
      <c r="BQ76" s="316"/>
      <c r="BR76" s="316"/>
      <c r="BS76" s="282"/>
      <c r="BT76" s="315"/>
      <c r="BU76" s="340"/>
    </row>
    <row r="77" spans="1:73" s="280" customFormat="1" ht="15.75">
      <c r="A77" s="540" t="s">
        <v>1859</v>
      </c>
      <c r="B77" s="282"/>
      <c r="C77" s="282"/>
      <c r="D77" s="41">
        <f t="shared" si="2"/>
        <v>101.20000000000013</v>
      </c>
      <c r="E77" s="326">
        <v>3</v>
      </c>
      <c r="F77" s="326">
        <v>19</v>
      </c>
      <c r="G77" s="326">
        <v>12.299999999999997</v>
      </c>
      <c r="H77" s="326">
        <v>12.100000000000001</v>
      </c>
      <c r="I77" s="326">
        <v>7.8000000000000114</v>
      </c>
      <c r="J77" s="326">
        <v>29</v>
      </c>
      <c r="K77" s="326">
        <v>0</v>
      </c>
      <c r="L77" s="326">
        <v>18.000000000000114</v>
      </c>
      <c r="M77" s="343"/>
      <c r="N77" s="343"/>
      <c r="O77" s="172"/>
      <c r="P77" s="653"/>
      <c r="Q77" s="172"/>
      <c r="R77" s="172"/>
      <c r="T77" s="351"/>
      <c r="U77" s="351"/>
      <c r="V77" s="351"/>
      <c r="W77" s="351"/>
      <c r="X77" s="351"/>
      <c r="Y77" s="372"/>
      <c r="Z77" s="372"/>
      <c r="AA77" s="372"/>
      <c r="AB77" s="342"/>
      <c r="AC77" s="342"/>
      <c r="AD77" s="342"/>
      <c r="AE77" s="366"/>
      <c r="AF77" s="339"/>
      <c r="AH77" s="354"/>
      <c r="AI77" s="134"/>
      <c r="AJ77" s="134"/>
      <c r="AK77" s="134"/>
      <c r="AL77" s="134"/>
      <c r="AM77" s="134"/>
      <c r="AN77" s="134"/>
      <c r="AO77" s="134"/>
      <c r="AP77" s="134"/>
      <c r="AQ77" s="134"/>
      <c r="AR77" s="134"/>
      <c r="AS77" s="134"/>
      <c r="AT77" s="134"/>
      <c r="AU77" s="134"/>
      <c r="AV77" s="134"/>
      <c r="AW77" s="134"/>
      <c r="AX77" s="134"/>
      <c r="AY77" s="134"/>
      <c r="AZ77" s="134"/>
      <c r="BA77" s="134"/>
      <c r="BB77" s="134"/>
      <c r="BC77" s="134"/>
      <c r="BD77" s="134"/>
      <c r="BE77" s="134"/>
      <c r="BF77" s="134"/>
      <c r="BG77" s="134"/>
      <c r="BH77" s="134"/>
      <c r="BI77" s="134"/>
      <c r="BJ77" s="134"/>
      <c r="BK77" s="134"/>
      <c r="BL77" s="134"/>
      <c r="BM77" s="134"/>
      <c r="BN77" s="134"/>
      <c r="BO77" s="134"/>
      <c r="BP77" s="134"/>
      <c r="BQ77" s="316"/>
      <c r="BR77" s="316"/>
      <c r="BS77" s="282"/>
      <c r="BT77" s="315"/>
      <c r="BU77" s="340"/>
    </row>
    <row r="78" spans="1:73" s="280" customFormat="1" ht="15.75">
      <c r="A78" s="441" t="s">
        <v>39</v>
      </c>
      <c r="B78" s="282"/>
      <c r="C78" s="282"/>
      <c r="D78" s="41">
        <f t="shared" si="2"/>
        <v>32.9</v>
      </c>
      <c r="E78" s="326">
        <v>0</v>
      </c>
      <c r="F78" s="326">
        <v>16.5</v>
      </c>
      <c r="G78" s="326">
        <v>4.8000000000000007</v>
      </c>
      <c r="H78" s="326">
        <v>5.5999999999999979</v>
      </c>
      <c r="I78" s="326">
        <v>6</v>
      </c>
      <c r="J78" s="326">
        <v>0</v>
      </c>
      <c r="K78" s="326">
        <v>0</v>
      </c>
      <c r="L78" s="326">
        <v>0</v>
      </c>
      <c r="M78" s="652"/>
      <c r="N78" s="652"/>
      <c r="O78" s="172"/>
      <c r="P78" s="653"/>
      <c r="Q78" s="172"/>
      <c r="R78" s="172"/>
      <c r="T78" s="351"/>
      <c r="U78" s="351"/>
      <c r="V78" s="351"/>
      <c r="W78" s="351"/>
      <c r="X78" s="351"/>
      <c r="Y78" s="372"/>
      <c r="Z78" s="372"/>
      <c r="AA78" s="372"/>
      <c r="AB78" s="342"/>
      <c r="AC78" s="342"/>
      <c r="AD78" s="342"/>
      <c r="AE78" s="366"/>
      <c r="AF78" s="339"/>
      <c r="AH78" s="354"/>
      <c r="AI78" s="134"/>
      <c r="AJ78" s="134"/>
      <c r="AK78" s="134"/>
      <c r="AL78" s="134"/>
      <c r="AM78" s="134"/>
      <c r="AN78" s="134"/>
      <c r="AO78" s="134"/>
      <c r="AP78" s="134"/>
      <c r="AQ78" s="134"/>
      <c r="AR78" s="134"/>
      <c r="AS78" s="134"/>
      <c r="AT78" s="134"/>
      <c r="AU78" s="134"/>
      <c r="AV78" s="134"/>
      <c r="AW78" s="134"/>
      <c r="AX78" s="134"/>
      <c r="AY78" s="134"/>
      <c r="AZ78" s="134"/>
      <c r="BA78" s="134"/>
      <c r="BB78" s="134"/>
      <c r="BC78" s="134"/>
      <c r="BD78" s="134"/>
      <c r="BE78" s="134"/>
      <c r="BF78" s="134"/>
      <c r="BG78" s="134"/>
      <c r="BH78" s="134"/>
      <c r="BI78" s="134"/>
      <c r="BJ78" s="134"/>
      <c r="BK78" s="134"/>
      <c r="BL78" s="134"/>
      <c r="BM78" s="134"/>
      <c r="BN78" s="134"/>
      <c r="BO78" s="134"/>
      <c r="BP78" s="134"/>
      <c r="BQ78" s="316"/>
      <c r="BR78" s="316"/>
      <c r="BS78" s="282"/>
      <c r="BT78" s="315"/>
      <c r="BU78" s="340"/>
    </row>
    <row r="79" spans="1:73" s="280" customFormat="1" ht="15.75">
      <c r="A79" s="518" t="s">
        <v>2284</v>
      </c>
      <c r="B79" s="282"/>
      <c r="C79" s="282"/>
      <c r="D79" s="41">
        <f t="shared" si="2"/>
        <v>120.69999999999997</v>
      </c>
      <c r="E79" s="326">
        <v>29</v>
      </c>
      <c r="F79" s="326">
        <v>0</v>
      </c>
      <c r="G79" s="326">
        <v>22.699999999999996</v>
      </c>
      <c r="H79" s="326">
        <v>19.499999999999986</v>
      </c>
      <c r="I79" s="326">
        <v>0</v>
      </c>
      <c r="J79" s="326">
        <v>19.499999999999986</v>
      </c>
      <c r="K79" s="326">
        <v>18</v>
      </c>
      <c r="L79" s="326">
        <v>12</v>
      </c>
      <c r="M79" s="501"/>
      <c r="N79" s="501"/>
      <c r="O79" s="172"/>
      <c r="P79" s="653"/>
      <c r="Q79" s="172"/>
      <c r="R79" s="172"/>
      <c r="T79" s="351"/>
      <c r="U79" s="351"/>
      <c r="V79" s="351"/>
      <c r="W79" s="351"/>
      <c r="X79" s="351"/>
      <c r="Y79" s="372"/>
      <c r="Z79" s="372"/>
      <c r="AA79" s="372"/>
      <c r="AB79" s="342"/>
      <c r="AC79" s="342"/>
      <c r="AD79" s="342"/>
      <c r="AE79" s="366"/>
      <c r="AF79" s="339"/>
      <c r="AH79" s="354"/>
      <c r="AI79" s="134"/>
      <c r="AJ79" s="134"/>
      <c r="AK79" s="134"/>
      <c r="AL79" s="134"/>
      <c r="AM79" s="134"/>
      <c r="AN79" s="134"/>
      <c r="AO79" s="134"/>
      <c r="AP79" s="134"/>
      <c r="AQ79" s="134"/>
      <c r="AR79" s="134"/>
      <c r="AS79" s="134"/>
      <c r="AT79" s="134"/>
      <c r="AU79" s="134"/>
      <c r="AV79" s="134"/>
      <c r="AW79" s="134"/>
      <c r="AX79" s="134"/>
      <c r="AY79" s="134"/>
      <c r="AZ79" s="134"/>
      <c r="BA79" s="134"/>
      <c r="BB79" s="134"/>
      <c r="BC79" s="134"/>
      <c r="BD79" s="134"/>
      <c r="BE79" s="134"/>
      <c r="BF79" s="134"/>
      <c r="BG79" s="134"/>
      <c r="BH79" s="134"/>
      <c r="BI79" s="134"/>
      <c r="BJ79" s="134"/>
      <c r="BK79" s="134"/>
      <c r="BL79" s="134"/>
      <c r="BM79" s="134"/>
      <c r="BN79" s="134"/>
      <c r="BO79" s="134"/>
      <c r="BP79" s="134"/>
      <c r="BQ79" s="316"/>
      <c r="BR79" s="316"/>
      <c r="BS79" s="282"/>
      <c r="BT79" s="315"/>
      <c r="BU79" s="340"/>
    </row>
    <row r="80" spans="1:73" s="280" customFormat="1" ht="15.75">
      <c r="A80" s="443" t="s">
        <v>144</v>
      </c>
      <c r="B80" s="282"/>
      <c r="C80" s="282"/>
      <c r="D80" s="41">
        <f t="shared" si="2"/>
        <v>60.800000000000075</v>
      </c>
      <c r="E80" s="326">
        <v>0</v>
      </c>
      <c r="F80" s="326">
        <v>6.5</v>
      </c>
      <c r="G80" s="326">
        <v>4.1999999999999993</v>
      </c>
      <c r="H80" s="326">
        <v>10.400000000000002</v>
      </c>
      <c r="I80" s="326">
        <v>6.5</v>
      </c>
      <c r="J80" s="326">
        <v>0</v>
      </c>
      <c r="K80" s="326">
        <v>5.6000000000000512</v>
      </c>
      <c r="L80" s="326">
        <v>27.600000000000023</v>
      </c>
      <c r="M80" s="273"/>
      <c r="N80" s="273"/>
      <c r="O80" s="172"/>
      <c r="P80" s="653"/>
      <c r="Q80" s="172"/>
      <c r="R80" s="172"/>
      <c r="T80" s="351"/>
      <c r="U80" s="351"/>
      <c r="V80" s="351"/>
      <c r="W80" s="351"/>
      <c r="X80" s="351"/>
      <c r="Y80" s="372"/>
      <c r="Z80" s="372"/>
      <c r="AA80" s="372"/>
      <c r="AB80" s="342"/>
      <c r="AC80" s="342"/>
      <c r="AD80" s="342"/>
      <c r="AE80" s="366"/>
      <c r="AF80" s="339"/>
      <c r="AH80" s="354"/>
      <c r="AI80" s="134"/>
      <c r="AJ80" s="134"/>
      <c r="AK80" s="134"/>
      <c r="AL80" s="134"/>
      <c r="AM80" s="134"/>
      <c r="AN80" s="134"/>
      <c r="AO80" s="134"/>
      <c r="AP80" s="134"/>
      <c r="AQ80" s="134"/>
      <c r="AR80" s="134"/>
      <c r="AS80" s="134"/>
      <c r="AT80" s="134"/>
      <c r="AU80" s="134"/>
      <c r="AV80" s="134"/>
      <c r="AW80" s="134"/>
      <c r="AX80" s="134"/>
      <c r="AY80" s="134"/>
      <c r="AZ80" s="134"/>
      <c r="BA80" s="134"/>
      <c r="BB80" s="134"/>
      <c r="BC80" s="134"/>
      <c r="BD80" s="134"/>
      <c r="BE80" s="134"/>
      <c r="BF80" s="134"/>
      <c r="BG80" s="134"/>
      <c r="BH80" s="134"/>
      <c r="BI80" s="134"/>
      <c r="BJ80" s="134"/>
      <c r="BK80" s="134"/>
      <c r="BL80" s="134"/>
      <c r="BM80" s="134"/>
      <c r="BN80" s="134"/>
      <c r="BO80" s="134"/>
      <c r="BP80" s="134"/>
      <c r="BQ80" s="316"/>
      <c r="BR80" s="316"/>
      <c r="BS80" s="282"/>
      <c r="BT80" s="315"/>
      <c r="BU80" s="340"/>
    </row>
    <row r="81" spans="1:73" s="280" customFormat="1" ht="15.75">
      <c r="A81" s="540" t="s">
        <v>1856</v>
      </c>
      <c r="B81" s="282"/>
      <c r="C81" s="282"/>
      <c r="D81" s="41">
        <f t="shared" si="2"/>
        <v>149.80000000000013</v>
      </c>
      <c r="E81" s="326">
        <v>30.8</v>
      </c>
      <c r="F81" s="326">
        <v>17.7</v>
      </c>
      <c r="G81" s="326">
        <v>37.200000000000003</v>
      </c>
      <c r="H81" s="326">
        <v>21.200000000000017</v>
      </c>
      <c r="I81" s="326">
        <v>4.7999999999999972</v>
      </c>
      <c r="J81" s="326">
        <v>6.6000000000000085</v>
      </c>
      <c r="K81" s="326">
        <v>0</v>
      </c>
      <c r="L81" s="326">
        <v>31.500000000000114</v>
      </c>
      <c r="M81" s="343"/>
      <c r="N81" s="343"/>
      <c r="O81" s="172"/>
      <c r="P81" s="653"/>
      <c r="Q81" s="172"/>
      <c r="R81" s="172"/>
      <c r="T81" s="351"/>
      <c r="U81" s="351"/>
      <c r="V81" s="351"/>
      <c r="W81" s="351"/>
      <c r="X81" s="351"/>
      <c r="Y81" s="372"/>
      <c r="Z81" s="372"/>
      <c r="AA81" s="372"/>
      <c r="AB81" s="342"/>
      <c r="AC81" s="342"/>
      <c r="AD81" s="342"/>
      <c r="AE81" s="366"/>
      <c r="AF81" s="339"/>
      <c r="AH81" s="354"/>
      <c r="AI81" s="134"/>
      <c r="AJ81" s="134"/>
      <c r="AK81" s="134"/>
      <c r="AL81" s="134"/>
      <c r="AM81" s="134"/>
      <c r="AN81" s="134"/>
      <c r="AO81" s="134"/>
      <c r="AP81" s="134"/>
      <c r="AQ81" s="134"/>
      <c r="AR81" s="134"/>
      <c r="AS81" s="134"/>
      <c r="AT81" s="134"/>
      <c r="AU81" s="134"/>
      <c r="AV81" s="134"/>
      <c r="AW81" s="134"/>
      <c r="AX81" s="134"/>
      <c r="AY81" s="134"/>
      <c r="AZ81" s="134"/>
      <c r="BA81" s="134"/>
      <c r="BB81" s="134"/>
      <c r="BC81" s="134"/>
      <c r="BD81" s="134"/>
      <c r="BE81" s="134"/>
      <c r="BF81" s="134"/>
      <c r="BG81" s="134"/>
      <c r="BH81" s="134"/>
      <c r="BI81" s="134"/>
      <c r="BJ81" s="134"/>
      <c r="BK81" s="134"/>
      <c r="BL81" s="134"/>
      <c r="BM81" s="134"/>
      <c r="BN81" s="134"/>
      <c r="BO81" s="134"/>
      <c r="BP81" s="134"/>
      <c r="BQ81" s="316"/>
      <c r="BR81" s="316"/>
      <c r="BS81" s="282"/>
      <c r="BT81" s="315"/>
      <c r="BU81" s="340"/>
    </row>
    <row r="82" spans="1:73" s="280" customFormat="1" ht="15.75">
      <c r="A82" s="446" t="s">
        <v>155</v>
      </c>
      <c r="B82" s="282"/>
      <c r="C82" s="282"/>
      <c r="D82" s="41">
        <f t="shared" si="2"/>
        <v>84.500000000000114</v>
      </c>
      <c r="E82" s="326">
        <v>7.4</v>
      </c>
      <c r="F82" s="326">
        <v>25.9</v>
      </c>
      <c r="G82" s="326">
        <v>18.900000000000006</v>
      </c>
      <c r="H82" s="326">
        <v>14.299999999999997</v>
      </c>
      <c r="I82" s="326">
        <v>0</v>
      </c>
      <c r="J82" s="326">
        <v>0</v>
      </c>
      <c r="K82" s="326">
        <v>0</v>
      </c>
      <c r="L82" s="326">
        <v>18.000000000000114</v>
      </c>
      <c r="M82" s="172"/>
      <c r="N82" s="172"/>
      <c r="O82" s="172"/>
      <c r="P82" s="653"/>
      <c r="Q82" s="172"/>
      <c r="R82" s="172"/>
      <c r="T82" s="351"/>
      <c r="U82" s="351"/>
      <c r="V82" s="351"/>
      <c r="W82" s="351"/>
      <c r="X82" s="351"/>
      <c r="Y82" s="372"/>
      <c r="Z82" s="372"/>
      <c r="AA82" s="372"/>
      <c r="AB82" s="342"/>
      <c r="AC82" s="342"/>
      <c r="AD82" s="342"/>
      <c r="AE82" s="366"/>
      <c r="AF82" s="339"/>
      <c r="AH82" s="354"/>
      <c r="AI82" s="134"/>
      <c r="AJ82" s="134"/>
      <c r="AK82" s="134"/>
      <c r="AL82" s="134"/>
      <c r="AM82" s="134"/>
      <c r="AN82" s="134"/>
      <c r="AO82" s="134"/>
      <c r="AP82" s="134"/>
      <c r="AQ82" s="134"/>
      <c r="AR82" s="134"/>
      <c r="AS82" s="134"/>
      <c r="AT82" s="134"/>
      <c r="AU82" s="134"/>
      <c r="AV82" s="134"/>
      <c r="AW82" s="134"/>
      <c r="AX82" s="134"/>
      <c r="AY82" s="134"/>
      <c r="AZ82" s="134"/>
      <c r="BA82" s="134"/>
      <c r="BB82" s="134"/>
      <c r="BC82" s="134"/>
      <c r="BD82" s="134"/>
      <c r="BE82" s="134"/>
      <c r="BF82" s="134"/>
      <c r="BG82" s="134"/>
      <c r="BH82" s="134"/>
      <c r="BI82" s="134"/>
      <c r="BJ82" s="134"/>
      <c r="BK82" s="134"/>
      <c r="BL82" s="134"/>
      <c r="BM82" s="134"/>
      <c r="BN82" s="134"/>
      <c r="BO82" s="134"/>
      <c r="BP82" s="134"/>
      <c r="BQ82" s="316"/>
      <c r="BR82" s="316"/>
      <c r="BS82" s="282"/>
      <c r="BT82" s="315"/>
      <c r="BU82" s="340"/>
    </row>
    <row r="83" spans="1:73" s="280" customFormat="1" ht="15.75">
      <c r="A83" s="446" t="s">
        <v>826</v>
      </c>
      <c r="B83" s="282"/>
      <c r="C83" s="282"/>
      <c r="D83" s="41">
        <f t="shared" si="2"/>
        <v>121.40000000000006</v>
      </c>
      <c r="E83" s="326">
        <v>2.8</v>
      </c>
      <c r="F83" s="326">
        <v>28.2</v>
      </c>
      <c r="G83" s="326">
        <v>11.399999999999999</v>
      </c>
      <c r="H83" s="326">
        <v>4.3999999999999986</v>
      </c>
      <c r="I83" s="326">
        <v>0</v>
      </c>
      <c r="J83" s="326">
        <v>36.600000000000009</v>
      </c>
      <c r="K83" s="326">
        <v>0</v>
      </c>
      <c r="L83" s="326">
        <v>38.000000000000057</v>
      </c>
      <c r="M83" s="172"/>
      <c r="N83" s="172"/>
      <c r="O83" s="172"/>
      <c r="P83" s="653"/>
      <c r="Q83" s="172"/>
      <c r="R83" s="172"/>
      <c r="T83" s="351"/>
      <c r="U83" s="351"/>
      <c r="V83" s="351"/>
      <c r="W83" s="351"/>
      <c r="X83" s="351"/>
      <c r="Y83" s="372"/>
      <c r="Z83" s="372"/>
      <c r="AA83" s="372"/>
      <c r="AB83" s="342"/>
      <c r="AC83" s="342"/>
      <c r="AD83" s="342"/>
      <c r="AE83" s="366"/>
      <c r="AF83" s="339"/>
      <c r="AH83" s="354"/>
      <c r="AI83" s="134"/>
      <c r="AJ83" s="134"/>
      <c r="AK83" s="134"/>
      <c r="AL83" s="134"/>
      <c r="AM83" s="134"/>
      <c r="AN83" s="134"/>
      <c r="AO83" s="134"/>
      <c r="AP83" s="134"/>
      <c r="AQ83" s="134"/>
      <c r="AR83" s="134"/>
      <c r="AS83" s="134"/>
      <c r="AT83" s="134"/>
      <c r="AU83" s="134"/>
      <c r="AV83" s="134"/>
      <c r="AW83" s="134"/>
      <c r="AX83" s="134"/>
      <c r="AY83" s="134"/>
      <c r="AZ83" s="134"/>
      <c r="BA83" s="134"/>
      <c r="BB83" s="134"/>
      <c r="BC83" s="134"/>
      <c r="BD83" s="134"/>
      <c r="BE83" s="134"/>
      <c r="BF83" s="134"/>
      <c r="BG83" s="134"/>
      <c r="BH83" s="134"/>
      <c r="BI83" s="134"/>
      <c r="BJ83" s="134"/>
      <c r="BK83" s="134"/>
      <c r="BL83" s="134"/>
      <c r="BM83" s="134"/>
      <c r="BN83" s="134"/>
      <c r="BO83" s="134"/>
      <c r="BP83" s="134"/>
      <c r="BQ83" s="316"/>
      <c r="BR83" s="316"/>
      <c r="BS83" s="282"/>
      <c r="BT83" s="315"/>
      <c r="BU83" s="340"/>
    </row>
    <row r="84" spans="1:73" s="280" customFormat="1" ht="15.75">
      <c r="A84" s="441" t="s">
        <v>2243</v>
      </c>
      <c r="B84" s="282"/>
      <c r="C84" s="282"/>
      <c r="D84" s="41">
        <f t="shared" si="2"/>
        <v>75.7</v>
      </c>
      <c r="E84" s="326">
        <v>3</v>
      </c>
      <c r="F84" s="326">
        <v>0</v>
      </c>
      <c r="G84" s="326">
        <v>7.5</v>
      </c>
      <c r="H84" s="326">
        <v>0</v>
      </c>
      <c r="I84" s="326">
        <v>0</v>
      </c>
      <c r="J84" s="326">
        <v>25.200000000000003</v>
      </c>
      <c r="K84" s="326">
        <v>0</v>
      </c>
      <c r="L84" s="326">
        <v>40</v>
      </c>
      <c r="M84" s="652"/>
      <c r="N84" s="652"/>
      <c r="O84" s="172"/>
      <c r="P84" s="653"/>
      <c r="Q84" s="172"/>
      <c r="R84" s="172"/>
      <c r="T84" s="351"/>
      <c r="U84" s="351"/>
      <c r="V84" s="351"/>
      <c r="W84" s="351"/>
      <c r="X84" s="351"/>
      <c r="Y84" s="372"/>
      <c r="Z84" s="372"/>
      <c r="AA84" s="372"/>
      <c r="AB84" s="342"/>
      <c r="AC84" s="342"/>
      <c r="AD84" s="342"/>
      <c r="AE84" s="366"/>
      <c r="AF84" s="339"/>
      <c r="AH84" s="354"/>
      <c r="AI84" s="134"/>
      <c r="AJ84" s="134"/>
      <c r="AK84" s="134"/>
      <c r="AL84" s="134"/>
      <c r="AM84" s="134"/>
      <c r="AN84" s="134"/>
      <c r="AO84" s="134"/>
      <c r="AP84" s="134"/>
      <c r="AQ84" s="134"/>
      <c r="AR84" s="134"/>
      <c r="AS84" s="134"/>
      <c r="AT84" s="134"/>
      <c r="AU84" s="134"/>
      <c r="AV84" s="134"/>
      <c r="AW84" s="134"/>
      <c r="AX84" s="134"/>
      <c r="AY84" s="134"/>
      <c r="AZ84" s="134"/>
      <c r="BA84" s="134"/>
      <c r="BB84" s="134"/>
      <c r="BC84" s="134"/>
      <c r="BD84" s="134"/>
      <c r="BE84" s="134"/>
      <c r="BF84" s="134"/>
      <c r="BG84" s="134"/>
      <c r="BH84" s="134"/>
      <c r="BI84" s="134"/>
      <c r="BJ84" s="134"/>
      <c r="BK84" s="134"/>
      <c r="BL84" s="134"/>
      <c r="BM84" s="134"/>
      <c r="BN84" s="134"/>
      <c r="BO84" s="134"/>
      <c r="BP84" s="134"/>
      <c r="BQ84" s="316"/>
      <c r="BR84" s="316"/>
      <c r="BS84" s="282"/>
      <c r="BT84" s="315"/>
      <c r="BU84" s="340"/>
    </row>
    <row r="85" spans="1:73" s="280" customFormat="1" ht="15.75">
      <c r="A85" s="437"/>
      <c r="B85" s="282"/>
      <c r="C85" s="282"/>
      <c r="D85" s="41"/>
      <c r="E85" s="351"/>
      <c r="F85" s="351"/>
      <c r="G85" s="351"/>
      <c r="H85" s="351"/>
      <c r="I85" s="351"/>
      <c r="J85" s="351"/>
      <c r="K85" s="351"/>
      <c r="L85" s="351"/>
      <c r="M85" s="351"/>
      <c r="N85" s="351"/>
      <c r="O85" s="351"/>
      <c r="P85" s="351"/>
      <c r="Q85" s="351"/>
      <c r="R85" s="351"/>
      <c r="S85" s="351"/>
      <c r="T85" s="351"/>
      <c r="U85" s="351"/>
      <c r="V85" s="351"/>
      <c r="W85" s="351"/>
      <c r="X85" s="351"/>
      <c r="Y85" s="372"/>
      <c r="Z85" s="372"/>
      <c r="AA85" s="372"/>
      <c r="AB85" s="342"/>
      <c r="AC85" s="342"/>
      <c r="AD85" s="342"/>
      <c r="AE85" s="366"/>
      <c r="AF85" s="339"/>
      <c r="AH85" s="354"/>
      <c r="AI85" s="134"/>
      <c r="AJ85" s="134"/>
      <c r="AK85" s="134"/>
      <c r="AL85" s="134"/>
      <c r="AM85" s="134"/>
      <c r="AN85" s="134"/>
      <c r="AO85" s="134"/>
      <c r="AP85" s="134"/>
      <c r="AQ85" s="134"/>
      <c r="AR85" s="134"/>
      <c r="AS85" s="134"/>
      <c r="AT85" s="134"/>
      <c r="AU85" s="134"/>
      <c r="AV85" s="134"/>
      <c r="AW85" s="134"/>
      <c r="AX85" s="134"/>
      <c r="AY85" s="134"/>
      <c r="AZ85" s="134"/>
      <c r="BA85" s="134"/>
      <c r="BB85" s="134"/>
      <c r="BC85" s="134"/>
      <c r="BD85" s="134"/>
      <c r="BE85" s="134"/>
      <c r="BF85" s="134"/>
      <c r="BG85" s="134"/>
      <c r="BH85" s="134"/>
      <c r="BI85" s="134"/>
      <c r="BJ85" s="134"/>
      <c r="BK85" s="134"/>
      <c r="BL85" s="134"/>
      <c r="BM85" s="134"/>
      <c r="BN85" s="134"/>
      <c r="BO85" s="134"/>
      <c r="BP85" s="134"/>
      <c r="BQ85" s="316"/>
      <c r="BR85" s="316"/>
      <c r="BS85" s="282"/>
      <c r="BT85" s="315"/>
      <c r="BU85" s="340"/>
    </row>
    <row r="86" spans="1:73" ht="15.75">
      <c r="D86" s="41"/>
    </row>
    <row r="87" spans="1:73" ht="15.75">
      <c r="D87" s="41"/>
    </row>
    <row r="88" spans="1:73" s="38" customFormat="1" ht="20.25">
      <c r="A88" s="38" t="s">
        <v>170</v>
      </c>
      <c r="D88" s="40" t="s">
        <v>40</v>
      </c>
      <c r="E88" s="135" t="s">
        <v>3463</v>
      </c>
      <c r="F88" s="135" t="s">
        <v>3467</v>
      </c>
      <c r="G88" s="135" t="s">
        <v>3559</v>
      </c>
      <c r="H88" s="135" t="s">
        <v>3574</v>
      </c>
      <c r="I88" s="135" t="s">
        <v>3915</v>
      </c>
      <c r="J88" s="135" t="s">
        <v>3924</v>
      </c>
      <c r="K88" s="39"/>
      <c r="L88" s="39"/>
      <c r="M88" s="39"/>
      <c r="N88" s="39"/>
      <c r="O88" s="39"/>
      <c r="P88" s="39"/>
      <c r="Q88" s="39"/>
      <c r="R88" s="39"/>
      <c r="S88" s="39"/>
      <c r="T88" s="39"/>
      <c r="U88" s="39"/>
      <c r="V88" s="39"/>
      <c r="W88" s="39"/>
      <c r="X88" s="300"/>
      <c r="Y88" s="300"/>
      <c r="Z88" s="300"/>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row>
    <row r="89" spans="1:73" ht="15.75">
      <c r="A89" s="441" t="s">
        <v>2245</v>
      </c>
      <c r="B89" s="3"/>
      <c r="C89" s="3"/>
      <c r="D89" s="41">
        <f t="shared" ref="D89:D120" si="3">SUM(E89:DZ89)</f>
        <v>179.40000000000029</v>
      </c>
      <c r="E89" s="326">
        <v>36.700000000000017</v>
      </c>
      <c r="F89" s="326">
        <v>0</v>
      </c>
      <c r="G89" s="326">
        <v>0</v>
      </c>
      <c r="H89" s="326">
        <v>70.699999999999818</v>
      </c>
      <c r="I89" s="326">
        <v>72.000000000000455</v>
      </c>
      <c r="J89" s="326">
        <v>0</v>
      </c>
      <c r="K89" s="652"/>
      <c r="L89" s="652"/>
      <c r="M89" s="172"/>
      <c r="N89" s="653"/>
      <c r="O89" s="172"/>
      <c r="P89" s="172"/>
      <c r="R89" s="223"/>
      <c r="S89" s="223"/>
      <c r="T89" s="223"/>
      <c r="U89" s="223"/>
      <c r="V89" s="223"/>
      <c r="W89" s="223"/>
      <c r="X89" s="223"/>
      <c r="Y89" s="351"/>
      <c r="Z89" s="372"/>
      <c r="AA89" s="372"/>
      <c r="AB89" s="371"/>
      <c r="AC89" s="352"/>
      <c r="AD89" s="352"/>
      <c r="AE89" s="350"/>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c r="BD89" s="104"/>
      <c r="BE89" s="104"/>
      <c r="BF89" s="3"/>
      <c r="BG89" s="101"/>
      <c r="BH89" s="170"/>
    </row>
    <row r="90" spans="1:73" ht="15.75">
      <c r="A90" s="540" t="s">
        <v>1854</v>
      </c>
      <c r="B90" s="3"/>
      <c r="C90" s="3"/>
      <c r="D90" s="41">
        <f t="shared" si="3"/>
        <v>152</v>
      </c>
      <c r="E90" s="326">
        <v>38.599999999999994</v>
      </c>
      <c r="F90" s="326">
        <v>7.7999999999999972</v>
      </c>
      <c r="G90" s="326">
        <v>15.399999999999977</v>
      </c>
      <c r="H90" s="326">
        <v>13.400000000000091</v>
      </c>
      <c r="I90" s="326">
        <v>40.799999999999955</v>
      </c>
      <c r="J90" s="326">
        <v>36</v>
      </c>
      <c r="K90" s="343"/>
      <c r="L90" s="343"/>
      <c r="M90" s="172"/>
      <c r="N90" s="653"/>
      <c r="O90" s="172"/>
      <c r="P90" s="172"/>
      <c r="R90" s="223"/>
      <c r="S90" s="223"/>
      <c r="T90" s="223"/>
      <c r="U90" s="223"/>
      <c r="V90" s="223"/>
      <c r="W90" s="223"/>
      <c r="X90" s="223"/>
      <c r="Y90" s="351"/>
      <c r="Z90" s="372"/>
      <c r="AA90" s="372"/>
      <c r="AB90" s="342"/>
      <c r="AC90" s="342"/>
      <c r="AD90" s="366"/>
      <c r="AE90" s="339"/>
      <c r="AG90" s="134"/>
      <c r="AH90" s="134"/>
      <c r="AI90" s="134"/>
      <c r="AJ90" s="134"/>
      <c r="AK90" s="134"/>
      <c r="AL90" s="134"/>
      <c r="AM90" s="134"/>
      <c r="AN90" s="134"/>
      <c r="AO90" s="134"/>
      <c r="AP90" s="134"/>
      <c r="AQ90" s="134"/>
      <c r="AR90" s="134"/>
      <c r="AS90" s="134"/>
      <c r="AT90" s="134"/>
      <c r="AU90" s="134"/>
      <c r="AV90" s="134"/>
      <c r="AW90" s="134"/>
      <c r="AX90" s="134"/>
      <c r="AY90" s="134"/>
      <c r="AZ90" s="134"/>
      <c r="BA90" s="134"/>
      <c r="BB90" s="134"/>
      <c r="BC90" s="134"/>
      <c r="BD90" s="104"/>
      <c r="BE90" s="104"/>
      <c r="BF90" s="11"/>
      <c r="BG90" s="101"/>
      <c r="BH90" s="170"/>
    </row>
    <row r="91" spans="1:73" ht="15.75">
      <c r="A91" s="446" t="s">
        <v>156</v>
      </c>
      <c r="B91" s="3"/>
      <c r="C91" s="3"/>
      <c r="D91" s="41">
        <f t="shared" si="3"/>
        <v>11.099999999999596</v>
      </c>
      <c r="E91" s="326">
        <v>1.5</v>
      </c>
      <c r="F91" s="326">
        <v>1.5</v>
      </c>
      <c r="G91" s="326">
        <v>1.0999999999999943</v>
      </c>
      <c r="H91" s="326">
        <v>1.5000000000000568</v>
      </c>
      <c r="I91" s="326">
        <v>5.4999999999995453</v>
      </c>
      <c r="J91" s="326">
        <v>0</v>
      </c>
      <c r="K91" s="172"/>
      <c r="L91" s="172"/>
      <c r="M91" s="172"/>
      <c r="N91" s="654"/>
      <c r="O91" s="172"/>
      <c r="P91" s="172"/>
      <c r="R91" s="223"/>
      <c r="S91" s="223"/>
      <c r="T91" s="223"/>
      <c r="U91" s="223"/>
      <c r="V91" s="223"/>
      <c r="W91" s="223"/>
      <c r="X91" s="223"/>
      <c r="Y91" s="351"/>
      <c r="Z91" s="372"/>
      <c r="AA91" s="372"/>
      <c r="AB91" s="371"/>
      <c r="AC91" s="352"/>
      <c r="AD91" s="352"/>
      <c r="AE91" s="350"/>
      <c r="AG91" s="134"/>
      <c r="AH91" s="134"/>
      <c r="AI91" s="134"/>
      <c r="AJ91" s="134"/>
      <c r="AK91" s="134"/>
      <c r="AL91" s="134"/>
      <c r="AM91" s="134"/>
      <c r="AN91" s="134"/>
      <c r="AO91" s="134"/>
      <c r="AP91" s="134"/>
      <c r="AQ91" s="134"/>
      <c r="AR91" s="134"/>
      <c r="AS91" s="134"/>
      <c r="AT91" s="134"/>
      <c r="AU91" s="134"/>
      <c r="AV91" s="134"/>
      <c r="AW91" s="134"/>
      <c r="AX91" s="134"/>
      <c r="AY91" s="134"/>
      <c r="AZ91" s="134"/>
      <c r="BA91" s="134"/>
      <c r="BB91" s="134"/>
      <c r="BC91" s="134"/>
      <c r="BD91" s="104"/>
      <c r="BE91" s="104"/>
      <c r="BF91" s="3"/>
      <c r="BG91" s="101"/>
      <c r="BH91" s="170"/>
    </row>
    <row r="92" spans="1:73" ht="15.75">
      <c r="A92" s="441" t="s">
        <v>2238</v>
      </c>
      <c r="B92" s="3"/>
      <c r="C92" s="3"/>
      <c r="D92" s="41">
        <f t="shared" si="3"/>
        <v>121.79999999999944</v>
      </c>
      <c r="E92" s="326">
        <v>8.3999999999999915</v>
      </c>
      <c r="F92" s="326">
        <v>13.499999999999986</v>
      </c>
      <c r="G92" s="326">
        <v>0</v>
      </c>
      <c r="H92" s="326">
        <v>38.599999999999966</v>
      </c>
      <c r="I92" s="326">
        <v>61.2999999999995</v>
      </c>
      <c r="J92" s="326">
        <v>0</v>
      </c>
      <c r="K92" s="652"/>
      <c r="L92" s="652"/>
      <c r="M92" s="172"/>
      <c r="N92" s="653"/>
      <c r="O92" s="172"/>
      <c r="P92" s="172"/>
      <c r="R92" s="223"/>
      <c r="S92" s="223"/>
      <c r="T92" s="223"/>
      <c r="U92" s="223"/>
      <c r="V92" s="223"/>
      <c r="W92" s="223"/>
      <c r="X92" s="223"/>
      <c r="Y92" s="351"/>
      <c r="Z92" s="372"/>
      <c r="AA92" s="372"/>
      <c r="AB92" s="371"/>
      <c r="AC92" s="352"/>
      <c r="AD92" s="352"/>
      <c r="AE92" s="350"/>
      <c r="AG92" s="134"/>
      <c r="AH92" s="134"/>
      <c r="AI92" s="134"/>
      <c r="AJ92" s="134"/>
      <c r="AK92" s="134"/>
      <c r="AL92" s="134"/>
      <c r="AM92" s="134"/>
      <c r="AN92" s="134"/>
      <c r="AO92" s="134"/>
      <c r="AP92" s="134"/>
      <c r="AQ92" s="134"/>
      <c r="AR92" s="134"/>
      <c r="AS92" s="134"/>
      <c r="AT92" s="134"/>
      <c r="AU92" s="134"/>
      <c r="AV92" s="134"/>
      <c r="AW92" s="134"/>
      <c r="AX92" s="134"/>
      <c r="AY92" s="134"/>
      <c r="AZ92" s="134"/>
      <c r="BA92" s="134"/>
      <c r="BB92" s="134"/>
      <c r="BC92" s="134"/>
      <c r="BD92" s="104"/>
      <c r="BE92" s="104"/>
      <c r="BF92" s="11"/>
      <c r="BG92" s="101"/>
      <c r="BH92" s="169"/>
    </row>
    <row r="93" spans="1:73" ht="15.75">
      <c r="A93" s="540" t="s">
        <v>1849</v>
      </c>
      <c r="B93" s="3"/>
      <c r="C93" s="3"/>
      <c r="D93" s="41">
        <f t="shared" si="3"/>
        <v>126.60000000000106</v>
      </c>
      <c r="E93" s="326">
        <v>39.000000000000014</v>
      </c>
      <c r="F93" s="326">
        <v>27.599999999999966</v>
      </c>
      <c r="G93" s="326">
        <v>4.1999999999999886</v>
      </c>
      <c r="H93" s="326">
        <v>39.000000000000227</v>
      </c>
      <c r="I93" s="326">
        <v>16.800000000000864</v>
      </c>
      <c r="J93" s="326">
        <v>0</v>
      </c>
      <c r="K93" s="343"/>
      <c r="L93" s="343"/>
      <c r="M93" s="172"/>
      <c r="N93" s="653"/>
      <c r="O93" s="172"/>
      <c r="P93" s="172"/>
      <c r="R93" s="223"/>
      <c r="S93" s="223"/>
      <c r="T93" s="223"/>
      <c r="U93" s="223"/>
      <c r="V93" s="223"/>
      <c r="W93" s="223"/>
      <c r="X93" s="223"/>
      <c r="Y93" s="351"/>
      <c r="Z93" s="372"/>
      <c r="AA93" s="372"/>
      <c r="AB93" s="348"/>
      <c r="AC93" s="342"/>
      <c r="AD93" s="366"/>
      <c r="AE93" s="339"/>
      <c r="AG93" s="134"/>
      <c r="AH93" s="134"/>
      <c r="AI93" s="134"/>
      <c r="AJ93" s="134"/>
      <c r="AK93" s="134"/>
      <c r="AL93" s="134"/>
      <c r="AM93" s="134"/>
      <c r="AN93" s="134"/>
      <c r="AO93" s="134"/>
      <c r="AP93" s="134"/>
      <c r="AQ93" s="134"/>
      <c r="AR93" s="134"/>
      <c r="AS93" s="134"/>
      <c r="AT93" s="134"/>
      <c r="AU93" s="134"/>
      <c r="AV93" s="134"/>
      <c r="AW93" s="134"/>
      <c r="AX93" s="134"/>
      <c r="AY93" s="134"/>
      <c r="AZ93" s="134"/>
      <c r="BA93" s="134"/>
      <c r="BB93" s="134"/>
      <c r="BC93" s="134"/>
      <c r="BD93" s="104"/>
      <c r="BE93" s="104"/>
      <c r="BF93" s="3"/>
      <c r="BG93" s="101"/>
      <c r="BH93" s="170"/>
    </row>
    <row r="94" spans="1:73" ht="15.75">
      <c r="A94" s="540" t="s">
        <v>1844</v>
      </c>
      <c r="B94" s="3"/>
      <c r="C94" s="3"/>
      <c r="D94" s="41">
        <f t="shared" si="3"/>
        <v>168.69999999999993</v>
      </c>
      <c r="E94" s="326">
        <v>46.400000000000006</v>
      </c>
      <c r="F94" s="326">
        <v>85.999999999999972</v>
      </c>
      <c r="G94" s="326">
        <v>0</v>
      </c>
      <c r="H94" s="326">
        <v>0</v>
      </c>
      <c r="I94" s="326">
        <v>36.299999999999955</v>
      </c>
      <c r="J94" s="326">
        <v>0</v>
      </c>
      <c r="K94" s="343"/>
      <c r="L94" s="343"/>
      <c r="M94" s="172"/>
      <c r="N94" s="653"/>
      <c r="O94" s="172"/>
      <c r="P94" s="172"/>
      <c r="R94" s="223"/>
      <c r="S94" s="223"/>
      <c r="T94" s="223"/>
      <c r="U94" s="223"/>
      <c r="V94" s="223"/>
      <c r="W94" s="223"/>
      <c r="X94" s="223"/>
      <c r="Y94" s="351"/>
      <c r="Z94" s="372"/>
      <c r="AA94" s="372"/>
      <c r="AB94" s="342"/>
      <c r="AC94" s="342"/>
      <c r="AD94" s="366"/>
      <c r="AE94" s="339"/>
      <c r="AG94" s="134"/>
      <c r="AH94" s="134"/>
      <c r="AI94" s="134"/>
      <c r="AJ94" s="134"/>
      <c r="AK94" s="134"/>
      <c r="AL94" s="134"/>
      <c r="AM94" s="134"/>
      <c r="AN94" s="134"/>
      <c r="AO94" s="134"/>
      <c r="AP94" s="134"/>
      <c r="AQ94" s="134"/>
      <c r="AR94" s="134"/>
      <c r="AS94" s="134"/>
      <c r="AT94" s="134"/>
      <c r="AU94" s="134"/>
      <c r="AV94" s="134"/>
      <c r="AW94" s="134"/>
      <c r="AX94" s="134"/>
      <c r="AY94" s="134"/>
      <c r="AZ94" s="134"/>
      <c r="BA94" s="134"/>
      <c r="BB94" s="134"/>
      <c r="BC94" s="134"/>
      <c r="BD94" s="104"/>
      <c r="BE94" s="104"/>
      <c r="BF94" s="3"/>
      <c r="BG94" s="101"/>
      <c r="BH94" s="170"/>
    </row>
    <row r="95" spans="1:73" ht="15.75">
      <c r="A95" s="441" t="s">
        <v>1</v>
      </c>
      <c r="B95" s="3"/>
      <c r="C95" s="3"/>
      <c r="D95" s="41">
        <f t="shared" si="3"/>
        <v>50.399999999999935</v>
      </c>
      <c r="E95" s="326">
        <v>22.499999999999986</v>
      </c>
      <c r="F95" s="326">
        <v>10.400000000000006</v>
      </c>
      <c r="G95" s="326">
        <v>0</v>
      </c>
      <c r="H95" s="326">
        <v>17.499999999999943</v>
      </c>
      <c r="I95" s="326">
        <v>0</v>
      </c>
      <c r="J95" s="326">
        <v>0</v>
      </c>
      <c r="K95" s="652"/>
      <c r="L95" s="652"/>
      <c r="M95" s="172"/>
      <c r="N95" s="653"/>
      <c r="O95" s="172"/>
      <c r="P95" s="172"/>
      <c r="R95" s="223"/>
      <c r="S95" s="223"/>
      <c r="T95" s="223"/>
      <c r="U95" s="223"/>
      <c r="V95" s="223"/>
      <c r="W95" s="223"/>
      <c r="X95" s="223"/>
      <c r="Y95" s="351"/>
      <c r="Z95" s="372"/>
      <c r="AA95" s="372"/>
      <c r="AB95" s="371"/>
      <c r="AC95" s="352"/>
      <c r="AD95" s="352"/>
      <c r="AE95" s="350"/>
      <c r="AG95" s="134"/>
      <c r="AH95" s="134"/>
      <c r="AI95" s="134"/>
      <c r="AJ95" s="134"/>
      <c r="AK95" s="134"/>
      <c r="AL95" s="134"/>
      <c r="AM95" s="134"/>
      <c r="AN95" s="134"/>
      <c r="AO95" s="134"/>
      <c r="AP95" s="134"/>
      <c r="AQ95" s="134"/>
      <c r="AR95" s="134"/>
      <c r="AS95" s="134"/>
      <c r="AT95" s="134"/>
      <c r="AU95" s="134"/>
      <c r="AV95" s="134"/>
      <c r="AW95" s="134"/>
      <c r="AX95" s="134"/>
      <c r="AY95" s="134"/>
      <c r="AZ95" s="134"/>
      <c r="BA95" s="134"/>
      <c r="BB95" s="134"/>
      <c r="BC95" s="134"/>
      <c r="BD95" s="104"/>
      <c r="BE95" s="104"/>
      <c r="BF95" s="3"/>
      <c r="BG95" s="101"/>
      <c r="BH95" s="170"/>
    </row>
    <row r="96" spans="1:73" ht="15.75">
      <c r="A96" s="441" t="s">
        <v>2244</v>
      </c>
      <c r="B96" s="3"/>
      <c r="C96" s="3"/>
      <c r="D96" s="41">
        <f t="shared" si="3"/>
        <v>91.799999999999898</v>
      </c>
      <c r="E96" s="326">
        <v>17.300000000000011</v>
      </c>
      <c r="F96" s="326">
        <v>34.300000000000011</v>
      </c>
      <c r="G96" s="326">
        <v>0</v>
      </c>
      <c r="H96" s="326">
        <v>40.199999999999875</v>
      </c>
      <c r="I96" s="326">
        <v>0</v>
      </c>
      <c r="J96" s="326">
        <v>0</v>
      </c>
      <c r="K96" s="652"/>
      <c r="L96" s="652"/>
      <c r="M96" s="172"/>
      <c r="N96" s="653"/>
      <c r="O96" s="172"/>
      <c r="P96" s="172"/>
      <c r="R96" s="223"/>
      <c r="S96" s="223"/>
      <c r="T96" s="223"/>
      <c r="U96" s="223"/>
      <c r="V96" s="223"/>
      <c r="W96" s="223"/>
      <c r="X96" s="223"/>
      <c r="Y96" s="351"/>
      <c r="Z96" s="372"/>
      <c r="AA96" s="372"/>
      <c r="AB96" s="342"/>
      <c r="AC96" s="342"/>
      <c r="AD96" s="366"/>
      <c r="AE96" s="339"/>
      <c r="AG96" s="134"/>
      <c r="AH96" s="134"/>
      <c r="AI96" s="134"/>
      <c r="AJ96" s="134"/>
      <c r="AK96" s="134"/>
      <c r="AL96" s="134"/>
      <c r="AM96" s="134"/>
      <c r="AN96" s="134"/>
      <c r="AO96" s="134"/>
      <c r="AP96" s="134"/>
      <c r="AQ96" s="134"/>
      <c r="AR96" s="134"/>
      <c r="AS96" s="134"/>
      <c r="AT96" s="134"/>
      <c r="AU96" s="134"/>
      <c r="AV96" s="134"/>
      <c r="AW96" s="134"/>
      <c r="AX96" s="134"/>
      <c r="AY96" s="134"/>
      <c r="AZ96" s="134"/>
      <c r="BA96" s="134"/>
      <c r="BB96" s="134"/>
      <c r="BC96" s="134"/>
      <c r="BD96" s="104"/>
      <c r="BE96" s="104"/>
      <c r="BF96" s="11"/>
      <c r="BG96" s="101"/>
      <c r="BH96" s="169"/>
    </row>
    <row r="97" spans="1:60" ht="15.75">
      <c r="A97" s="518" t="s">
        <v>2276</v>
      </c>
      <c r="B97" s="3"/>
      <c r="C97" s="3"/>
      <c r="D97" s="41">
        <f t="shared" si="3"/>
        <v>122.29999999999956</v>
      </c>
      <c r="E97" s="326">
        <v>34.900000000000034</v>
      </c>
      <c r="F97" s="326">
        <v>26.300000000000011</v>
      </c>
      <c r="G97" s="326">
        <v>14.300000000000011</v>
      </c>
      <c r="H97" s="326">
        <v>40.200000000000045</v>
      </c>
      <c r="I97" s="326">
        <v>6.5999999999994543</v>
      </c>
      <c r="J97" s="326">
        <v>0</v>
      </c>
      <c r="K97" s="501"/>
      <c r="L97" s="501"/>
      <c r="M97" s="172"/>
      <c r="N97" s="653"/>
      <c r="O97" s="172"/>
      <c r="P97" s="172"/>
      <c r="R97" s="223"/>
      <c r="S97" s="223"/>
      <c r="T97" s="223"/>
      <c r="U97" s="223"/>
      <c r="V97" s="223"/>
      <c r="W97" s="223"/>
      <c r="X97" s="223"/>
      <c r="Y97" s="351"/>
      <c r="Z97" s="372"/>
      <c r="AA97" s="372"/>
      <c r="AB97" s="348"/>
      <c r="AC97" s="342"/>
      <c r="AD97" s="366"/>
      <c r="AE97" s="339"/>
      <c r="AG97" s="134"/>
      <c r="AH97" s="134"/>
      <c r="AI97" s="134"/>
      <c r="AJ97" s="134"/>
      <c r="AK97" s="134"/>
      <c r="AL97" s="134"/>
      <c r="AM97" s="134"/>
      <c r="AN97" s="134"/>
      <c r="AO97" s="134"/>
      <c r="AP97" s="134"/>
      <c r="AQ97" s="134"/>
      <c r="AR97" s="134"/>
      <c r="AS97" s="134"/>
      <c r="AT97" s="134"/>
      <c r="AU97" s="134"/>
      <c r="AV97" s="134"/>
      <c r="AW97" s="134"/>
      <c r="AX97" s="134"/>
      <c r="AY97" s="134"/>
      <c r="AZ97" s="134"/>
      <c r="BA97" s="134"/>
      <c r="BB97" s="134"/>
      <c r="BC97" s="134"/>
      <c r="BD97" s="104"/>
      <c r="BE97" s="104"/>
      <c r="BF97" s="11"/>
      <c r="BG97" s="101"/>
      <c r="BH97" s="169"/>
    </row>
    <row r="98" spans="1:60" ht="15.75">
      <c r="A98" s="540" t="s">
        <v>1850</v>
      </c>
      <c r="B98" s="3"/>
      <c r="C98" s="3"/>
      <c r="D98" s="41">
        <f t="shared" si="3"/>
        <v>99.15000000000002</v>
      </c>
      <c r="E98" s="326">
        <v>53.05</v>
      </c>
      <c r="F98" s="326">
        <v>3.8999999999999773</v>
      </c>
      <c r="G98" s="326">
        <v>0</v>
      </c>
      <c r="H98" s="326">
        <v>42.200000000000045</v>
      </c>
      <c r="I98" s="326">
        <v>0</v>
      </c>
      <c r="J98" s="326">
        <v>0</v>
      </c>
      <c r="K98" s="343"/>
      <c r="L98" s="343"/>
      <c r="M98" s="172"/>
      <c r="N98" s="654"/>
      <c r="O98" s="172"/>
      <c r="P98" s="172"/>
      <c r="R98" s="223"/>
      <c r="S98" s="223"/>
      <c r="T98" s="223"/>
      <c r="U98" s="223"/>
      <c r="V98" s="223"/>
      <c r="W98" s="223"/>
      <c r="X98" s="223"/>
      <c r="Y98" s="351"/>
      <c r="Z98" s="372"/>
      <c r="AA98" s="372"/>
      <c r="AB98" s="342"/>
      <c r="AC98" s="342"/>
      <c r="AD98" s="366"/>
      <c r="AE98" s="339"/>
      <c r="AG98" s="134"/>
      <c r="AH98" s="134"/>
      <c r="AI98" s="134"/>
      <c r="AJ98" s="134"/>
      <c r="AK98" s="134"/>
      <c r="AL98" s="134"/>
      <c r="AM98" s="134"/>
      <c r="AN98" s="134"/>
      <c r="AO98" s="134"/>
      <c r="AP98" s="134"/>
      <c r="AQ98" s="134"/>
      <c r="AR98" s="134"/>
      <c r="AS98" s="134"/>
      <c r="AT98" s="134"/>
      <c r="AU98" s="134"/>
      <c r="AV98" s="134"/>
      <c r="AW98" s="134"/>
      <c r="AX98" s="134"/>
      <c r="AY98" s="134"/>
      <c r="AZ98" s="134"/>
      <c r="BA98" s="134"/>
      <c r="BB98" s="134"/>
      <c r="BC98" s="134"/>
      <c r="BD98" s="104"/>
      <c r="BE98" s="104"/>
      <c r="BF98" s="3"/>
      <c r="BG98" s="101"/>
      <c r="BH98" s="170"/>
    </row>
    <row r="99" spans="1:60" ht="15.75">
      <c r="A99" s="446" t="s">
        <v>844</v>
      </c>
      <c r="B99" s="3"/>
      <c r="C99" s="3"/>
      <c r="D99" s="41">
        <f t="shared" si="3"/>
        <v>55.199999999999946</v>
      </c>
      <c r="E99" s="326">
        <v>35.700000000000003</v>
      </c>
      <c r="F99" s="326">
        <v>0</v>
      </c>
      <c r="G99" s="326">
        <v>0</v>
      </c>
      <c r="H99" s="326">
        <v>19.499999999999943</v>
      </c>
      <c r="I99" s="326">
        <v>0</v>
      </c>
      <c r="J99" s="326">
        <v>0</v>
      </c>
      <c r="K99" s="172"/>
      <c r="L99" s="172"/>
      <c r="M99" s="172"/>
      <c r="N99" s="653"/>
      <c r="O99" s="172"/>
      <c r="P99" s="172"/>
      <c r="R99" s="223"/>
      <c r="S99" s="223"/>
      <c r="T99" s="223"/>
      <c r="U99" s="223"/>
      <c r="V99" s="223"/>
      <c r="W99" s="223"/>
      <c r="X99" s="223"/>
      <c r="Y99" s="351"/>
      <c r="Z99" s="372"/>
      <c r="AA99" s="372"/>
      <c r="AB99" s="348"/>
      <c r="AC99" s="342"/>
      <c r="AD99" s="366"/>
      <c r="AE99" s="339"/>
      <c r="AG99" s="134"/>
      <c r="AH99" s="134"/>
      <c r="AI99" s="134"/>
      <c r="AJ99" s="134"/>
      <c r="AK99" s="134"/>
      <c r="AL99" s="134"/>
      <c r="AM99" s="134"/>
      <c r="AN99" s="134"/>
      <c r="AO99" s="134"/>
      <c r="AP99" s="134"/>
      <c r="AQ99" s="134"/>
      <c r="AR99" s="134"/>
      <c r="AS99" s="134"/>
      <c r="AT99" s="134"/>
      <c r="AU99" s="134"/>
      <c r="AV99" s="134"/>
      <c r="AW99" s="134"/>
      <c r="AX99" s="134"/>
      <c r="AY99" s="134"/>
      <c r="AZ99" s="134"/>
      <c r="BA99" s="134"/>
      <c r="BB99" s="134"/>
      <c r="BC99" s="134"/>
      <c r="BD99" s="104"/>
      <c r="BE99" s="104"/>
      <c r="BF99" s="3"/>
      <c r="BG99" s="101"/>
      <c r="BH99" s="169"/>
    </row>
    <row r="100" spans="1:60" ht="15.75">
      <c r="A100" s="518" t="s">
        <v>2308</v>
      </c>
      <c r="B100" s="3"/>
      <c r="C100" s="3"/>
      <c r="D100" s="41">
        <f t="shared" si="3"/>
        <v>82.400000000000077</v>
      </c>
      <c r="E100" s="326">
        <v>15.299999999999983</v>
      </c>
      <c r="F100" s="326">
        <v>37.59999999999998</v>
      </c>
      <c r="G100" s="326">
        <v>1.2000000000000455</v>
      </c>
      <c r="H100" s="326">
        <v>28.300000000000068</v>
      </c>
      <c r="I100" s="326">
        <v>0</v>
      </c>
      <c r="J100" s="326">
        <v>0</v>
      </c>
      <c r="K100" s="501"/>
      <c r="L100" s="501"/>
      <c r="M100" s="172"/>
      <c r="N100" s="653"/>
      <c r="O100" s="172"/>
      <c r="P100" s="172"/>
      <c r="R100" s="223"/>
      <c r="S100" s="223"/>
      <c r="T100" s="223"/>
      <c r="U100" s="223"/>
      <c r="V100" s="223"/>
      <c r="W100" s="223"/>
      <c r="X100" s="223"/>
      <c r="Y100" s="351"/>
      <c r="Z100" s="372"/>
      <c r="AA100" s="372"/>
      <c r="AB100" s="342"/>
      <c r="AC100" s="342"/>
      <c r="AD100" s="366"/>
      <c r="AE100" s="339"/>
      <c r="AG100" s="134"/>
      <c r="AH100" s="134"/>
      <c r="AI100" s="134"/>
      <c r="AJ100" s="134"/>
      <c r="AK100" s="134"/>
      <c r="AL100" s="134"/>
      <c r="AM100" s="134"/>
      <c r="AN100" s="134"/>
      <c r="AO100" s="134"/>
      <c r="AP100" s="134"/>
      <c r="AQ100" s="134"/>
      <c r="AR100" s="134"/>
      <c r="AS100" s="134"/>
      <c r="AT100" s="134"/>
      <c r="AU100" s="134"/>
      <c r="AV100" s="134"/>
      <c r="AW100" s="134"/>
      <c r="AX100" s="134"/>
      <c r="AY100" s="134"/>
      <c r="AZ100" s="134"/>
      <c r="BA100" s="134"/>
      <c r="BB100" s="134"/>
      <c r="BC100" s="134"/>
      <c r="BD100" s="104"/>
      <c r="BE100" s="104"/>
      <c r="BF100" s="3"/>
      <c r="BG100" s="101"/>
      <c r="BH100" s="170"/>
    </row>
    <row r="101" spans="1:60" ht="15.75">
      <c r="A101" s="446" t="s">
        <v>861</v>
      </c>
      <c r="B101" s="3"/>
      <c r="C101" s="3"/>
      <c r="D101" s="41">
        <f t="shared" si="3"/>
        <v>54.100000000000108</v>
      </c>
      <c r="E101" s="326">
        <v>14.300000000000004</v>
      </c>
      <c r="F101" s="326">
        <v>20.100000000000001</v>
      </c>
      <c r="G101" s="326">
        <v>0</v>
      </c>
      <c r="H101" s="326">
        <v>9.0999999999999659</v>
      </c>
      <c r="I101" s="326">
        <v>10.600000000000136</v>
      </c>
      <c r="J101" s="326">
        <v>0</v>
      </c>
      <c r="K101" s="172"/>
      <c r="L101" s="172"/>
      <c r="M101" s="172"/>
      <c r="N101" s="653"/>
      <c r="O101" s="172"/>
      <c r="P101" s="172"/>
      <c r="R101" s="223"/>
      <c r="S101" s="223"/>
      <c r="T101" s="223"/>
      <c r="U101" s="223"/>
      <c r="V101" s="223"/>
      <c r="W101" s="223"/>
      <c r="X101" s="223"/>
      <c r="Y101" s="351"/>
      <c r="Z101" s="372"/>
      <c r="AA101" s="372"/>
      <c r="AB101" s="348"/>
      <c r="AC101" s="342"/>
      <c r="AD101" s="366"/>
      <c r="AE101" s="339"/>
      <c r="AG101" s="134"/>
      <c r="AH101" s="134"/>
      <c r="AI101" s="134"/>
      <c r="AJ101" s="134"/>
      <c r="AK101" s="134"/>
      <c r="AL101" s="134"/>
      <c r="AM101" s="134"/>
      <c r="AN101" s="134"/>
      <c r="AO101" s="134"/>
      <c r="AP101" s="134"/>
      <c r="AQ101" s="134"/>
      <c r="AR101" s="134"/>
      <c r="AS101" s="134"/>
      <c r="AT101" s="134"/>
      <c r="AU101" s="134"/>
      <c r="AV101" s="134"/>
      <c r="AW101" s="134"/>
      <c r="AX101" s="134"/>
      <c r="AY101" s="134"/>
      <c r="AZ101" s="134"/>
      <c r="BA101" s="134"/>
      <c r="BB101" s="134"/>
      <c r="BC101" s="134"/>
      <c r="BD101" s="104"/>
      <c r="BE101" s="104"/>
      <c r="BF101" s="3"/>
      <c r="BG101" s="101"/>
      <c r="BH101" s="170"/>
    </row>
    <row r="102" spans="1:60" ht="15.75">
      <c r="A102" s="441" t="s">
        <v>2241</v>
      </c>
      <c r="B102" s="3"/>
      <c r="C102" s="3"/>
      <c r="D102" s="41">
        <f t="shared" si="3"/>
        <v>204.90000000000032</v>
      </c>
      <c r="E102" s="326">
        <v>40.299999999999997</v>
      </c>
      <c r="F102" s="326">
        <v>85.199999999999989</v>
      </c>
      <c r="G102" s="326">
        <v>12.100000000000023</v>
      </c>
      <c r="H102" s="326">
        <v>8.3999999999999773</v>
      </c>
      <c r="I102" s="326">
        <v>58.900000000000318</v>
      </c>
      <c r="J102" s="326">
        <v>0</v>
      </c>
      <c r="K102" s="652"/>
      <c r="L102" s="652"/>
      <c r="M102" s="172"/>
      <c r="N102" s="654"/>
      <c r="O102" s="172"/>
      <c r="P102" s="172"/>
      <c r="R102" s="223"/>
      <c r="S102" s="223"/>
      <c r="T102" s="223"/>
      <c r="U102" s="223"/>
      <c r="V102" s="223"/>
      <c r="W102" s="223"/>
      <c r="X102" s="223"/>
      <c r="Y102" s="351"/>
      <c r="Z102" s="372"/>
      <c r="AA102" s="372"/>
      <c r="AB102" s="348"/>
      <c r="AC102" s="342"/>
      <c r="AD102" s="366"/>
      <c r="AE102" s="339"/>
      <c r="AG102" s="134"/>
      <c r="AH102" s="134"/>
      <c r="AI102" s="134"/>
      <c r="AJ102" s="134"/>
      <c r="AK102" s="134"/>
      <c r="AL102" s="134"/>
      <c r="AM102" s="134"/>
      <c r="AN102" s="134"/>
      <c r="AO102" s="134"/>
      <c r="AP102" s="134"/>
      <c r="AQ102" s="134"/>
      <c r="AR102" s="134"/>
      <c r="AS102" s="134"/>
      <c r="AT102" s="134"/>
      <c r="AU102" s="134"/>
      <c r="AV102" s="134"/>
      <c r="AW102" s="134"/>
      <c r="AX102" s="134"/>
      <c r="AY102" s="134"/>
      <c r="AZ102" s="134"/>
      <c r="BA102" s="134"/>
      <c r="BB102" s="134"/>
      <c r="BC102" s="134"/>
      <c r="BD102" s="104"/>
      <c r="BE102" s="104"/>
      <c r="BF102" s="3"/>
      <c r="BG102" s="101"/>
      <c r="BH102" s="170"/>
    </row>
    <row r="103" spans="1:60" ht="15.75">
      <c r="A103" s="446" t="s">
        <v>153</v>
      </c>
      <c r="B103" s="3"/>
      <c r="C103" s="3"/>
      <c r="D103" s="41">
        <f t="shared" si="3"/>
        <v>126.80000000000027</v>
      </c>
      <c r="E103" s="326">
        <v>40.099999999999987</v>
      </c>
      <c r="F103" s="326">
        <v>40.59999999999998</v>
      </c>
      <c r="G103" s="326">
        <v>13.199999999999989</v>
      </c>
      <c r="H103" s="326">
        <v>16.100000000000136</v>
      </c>
      <c r="I103" s="326">
        <v>16.800000000000182</v>
      </c>
      <c r="J103" s="326">
        <v>0</v>
      </c>
      <c r="K103" s="172"/>
      <c r="L103" s="172"/>
      <c r="M103" s="172"/>
      <c r="N103" s="653"/>
      <c r="O103" s="172"/>
      <c r="P103" s="172"/>
      <c r="R103" s="223"/>
      <c r="S103" s="223"/>
      <c r="T103" s="223"/>
      <c r="U103" s="223"/>
      <c r="V103" s="223"/>
      <c r="W103" s="223"/>
      <c r="X103" s="223"/>
      <c r="Y103" s="351"/>
      <c r="Z103" s="372"/>
      <c r="AA103" s="372"/>
      <c r="AB103" s="371"/>
      <c r="AC103" s="352"/>
      <c r="AD103" s="352"/>
      <c r="AE103" s="350"/>
      <c r="AG103" s="134"/>
      <c r="AH103" s="134"/>
      <c r="AI103" s="134"/>
      <c r="AJ103" s="134"/>
      <c r="AK103" s="134"/>
      <c r="AL103" s="134"/>
      <c r="AM103" s="134"/>
      <c r="AN103" s="134"/>
      <c r="AO103" s="134"/>
      <c r="AP103" s="134"/>
      <c r="AQ103" s="134"/>
      <c r="AR103" s="134"/>
      <c r="AS103" s="134"/>
      <c r="AT103" s="134"/>
      <c r="AU103" s="134"/>
      <c r="AV103" s="134"/>
      <c r="AW103" s="134"/>
      <c r="AX103" s="134"/>
      <c r="AY103" s="134"/>
      <c r="AZ103" s="134"/>
      <c r="BA103" s="134"/>
      <c r="BB103" s="134"/>
      <c r="BC103" s="134"/>
      <c r="BD103" s="104"/>
      <c r="BE103" s="104"/>
      <c r="BF103" s="11"/>
      <c r="BG103" s="101"/>
      <c r="BH103" s="170"/>
    </row>
    <row r="104" spans="1:60" ht="15.75">
      <c r="A104" s="518" t="s">
        <v>2277</v>
      </c>
      <c r="B104" s="3"/>
      <c r="C104" s="3"/>
      <c r="D104" s="41">
        <f t="shared" si="3"/>
        <v>128.89999999999947</v>
      </c>
      <c r="E104" s="326">
        <v>1.4000000000000057</v>
      </c>
      <c r="F104" s="326">
        <v>33.999999999999986</v>
      </c>
      <c r="G104" s="326">
        <v>0</v>
      </c>
      <c r="H104" s="326">
        <v>1.4000000000000341</v>
      </c>
      <c r="I104" s="326">
        <v>46.499999999999773</v>
      </c>
      <c r="J104" s="326">
        <v>45.599999999999682</v>
      </c>
      <c r="K104" s="501"/>
      <c r="L104" s="501"/>
      <c r="M104" s="172"/>
      <c r="N104" s="654"/>
      <c r="O104" s="172"/>
      <c r="P104" s="172"/>
      <c r="R104" s="223"/>
      <c r="S104" s="223"/>
      <c r="T104" s="223"/>
      <c r="U104" s="223"/>
      <c r="V104" s="223"/>
      <c r="W104" s="223"/>
      <c r="X104" s="223"/>
      <c r="Y104" s="351"/>
      <c r="Z104" s="372"/>
      <c r="AA104" s="372"/>
      <c r="AB104" s="342"/>
      <c r="AC104" s="342"/>
      <c r="AD104" s="366"/>
      <c r="AE104" s="339"/>
      <c r="AG104" s="134"/>
      <c r="AH104" s="134"/>
      <c r="AI104" s="134"/>
      <c r="AJ104" s="134"/>
      <c r="AK104" s="134"/>
      <c r="AL104" s="134"/>
      <c r="AM104" s="134"/>
      <c r="AN104" s="134"/>
      <c r="AO104" s="134"/>
      <c r="AP104" s="134"/>
      <c r="AQ104" s="134"/>
      <c r="AR104" s="134"/>
      <c r="AS104" s="134"/>
      <c r="AT104" s="134"/>
      <c r="AU104" s="134"/>
      <c r="AV104" s="134"/>
      <c r="AW104" s="134"/>
      <c r="AX104" s="134"/>
      <c r="AY104" s="134"/>
      <c r="AZ104" s="134"/>
      <c r="BA104" s="134"/>
      <c r="BB104" s="134"/>
      <c r="BC104" s="134"/>
      <c r="BD104" s="104"/>
      <c r="BE104" s="104"/>
      <c r="BF104" s="11"/>
      <c r="BG104" s="101"/>
      <c r="BH104" s="169"/>
    </row>
    <row r="105" spans="1:60" ht="15.75">
      <c r="A105" s="446" t="s">
        <v>9</v>
      </c>
      <c r="B105" s="3"/>
      <c r="C105" s="3"/>
      <c r="D105" s="41">
        <f t="shared" si="3"/>
        <v>80.550000000000182</v>
      </c>
      <c r="E105" s="326">
        <v>30.649999999999991</v>
      </c>
      <c r="F105" s="326">
        <v>20.600000000000009</v>
      </c>
      <c r="G105" s="326">
        <v>0</v>
      </c>
      <c r="H105" s="326">
        <v>22.099999999999909</v>
      </c>
      <c r="I105" s="326">
        <v>7.2000000000002728</v>
      </c>
      <c r="J105" s="326">
        <v>0</v>
      </c>
      <c r="K105" s="172"/>
      <c r="L105" s="172"/>
      <c r="M105" s="172"/>
      <c r="N105" s="653"/>
      <c r="O105" s="172"/>
      <c r="P105" s="172"/>
      <c r="R105" s="223"/>
      <c r="S105" s="223"/>
      <c r="T105" s="223"/>
      <c r="U105" s="223"/>
      <c r="V105" s="223"/>
      <c r="W105" s="223"/>
      <c r="X105" s="223"/>
      <c r="Y105" s="351"/>
      <c r="Z105" s="372"/>
      <c r="AA105" s="372"/>
      <c r="AB105" s="342"/>
      <c r="AC105" s="342"/>
      <c r="AD105" s="366"/>
      <c r="AE105" s="339"/>
      <c r="AG105" s="134"/>
      <c r="AH105" s="134"/>
      <c r="AI105" s="134"/>
      <c r="AJ105" s="134"/>
      <c r="AK105" s="134"/>
      <c r="AL105" s="134"/>
      <c r="AM105" s="134"/>
      <c r="AN105" s="134"/>
      <c r="AO105" s="134"/>
      <c r="AP105" s="134"/>
      <c r="AQ105" s="134"/>
      <c r="AR105" s="134"/>
      <c r="AS105" s="134"/>
      <c r="AT105" s="134"/>
      <c r="AU105" s="134"/>
      <c r="AV105" s="134"/>
      <c r="AW105" s="134"/>
      <c r="AX105" s="134"/>
      <c r="AY105" s="134"/>
      <c r="AZ105" s="134"/>
      <c r="BA105" s="134"/>
      <c r="BB105" s="134"/>
      <c r="BC105" s="134"/>
      <c r="BD105" s="104"/>
      <c r="BE105" s="104"/>
      <c r="BF105" s="3"/>
      <c r="BG105" s="101"/>
      <c r="BH105" s="170"/>
    </row>
    <row r="106" spans="1:60" ht="15.75">
      <c r="A106" s="441" t="s">
        <v>2256</v>
      </c>
      <c r="B106" s="3"/>
      <c r="C106" s="3"/>
      <c r="D106" s="41">
        <f t="shared" si="3"/>
        <v>113.5000000000004</v>
      </c>
      <c r="E106" s="326">
        <v>40.299999999999983</v>
      </c>
      <c r="F106" s="326">
        <v>31.19999999999996</v>
      </c>
      <c r="G106" s="326">
        <v>0</v>
      </c>
      <c r="H106" s="326">
        <v>8.4000000000000909</v>
      </c>
      <c r="I106" s="326">
        <v>33.600000000000364</v>
      </c>
      <c r="J106" s="326">
        <v>0</v>
      </c>
      <c r="K106" s="652"/>
      <c r="L106" s="652"/>
      <c r="M106" s="172"/>
      <c r="N106" s="653"/>
      <c r="O106" s="172"/>
      <c r="P106" s="172"/>
      <c r="R106" s="223"/>
      <c r="S106" s="223"/>
      <c r="T106" s="223"/>
      <c r="U106" s="223"/>
      <c r="V106" s="223"/>
      <c r="W106" s="223"/>
      <c r="X106" s="223"/>
      <c r="Y106" s="351"/>
      <c r="Z106" s="372"/>
      <c r="AA106" s="372"/>
      <c r="AB106" s="348"/>
      <c r="AC106" s="342"/>
      <c r="AD106" s="366"/>
      <c r="AE106" s="339"/>
      <c r="AG106" s="134"/>
      <c r="AH106" s="134"/>
      <c r="AI106" s="134"/>
      <c r="AJ106" s="134"/>
      <c r="AK106" s="134"/>
      <c r="AL106" s="134"/>
      <c r="AM106" s="134"/>
      <c r="AN106" s="134"/>
      <c r="AO106" s="134"/>
      <c r="AP106" s="134"/>
      <c r="AQ106" s="134"/>
      <c r="AR106" s="134"/>
      <c r="AS106" s="134"/>
      <c r="AT106" s="134"/>
      <c r="AU106" s="134"/>
      <c r="AV106" s="134"/>
      <c r="AW106" s="134"/>
      <c r="AX106" s="134"/>
      <c r="AY106" s="134"/>
      <c r="AZ106" s="134"/>
      <c r="BA106" s="134"/>
      <c r="BB106" s="134"/>
      <c r="BC106" s="134"/>
      <c r="BD106" s="104"/>
      <c r="BE106" s="104"/>
      <c r="BF106" s="3"/>
      <c r="BG106" s="101"/>
      <c r="BH106" s="170"/>
    </row>
    <row r="107" spans="1:60" ht="15.75">
      <c r="A107" s="441" t="s">
        <v>11</v>
      </c>
      <c r="B107" s="3"/>
      <c r="C107" s="3"/>
      <c r="D107" s="41">
        <f t="shared" si="3"/>
        <v>205.10000000000002</v>
      </c>
      <c r="E107" s="326">
        <v>37.5</v>
      </c>
      <c r="F107" s="326">
        <v>56.399999999999977</v>
      </c>
      <c r="G107" s="326">
        <v>0</v>
      </c>
      <c r="H107" s="326">
        <v>51.599999999999909</v>
      </c>
      <c r="I107" s="326">
        <v>59.600000000000136</v>
      </c>
      <c r="J107" s="326">
        <v>0</v>
      </c>
      <c r="K107" s="652"/>
      <c r="L107" s="652"/>
      <c r="M107" s="172"/>
      <c r="N107" s="653"/>
      <c r="O107" s="172"/>
      <c r="P107" s="172"/>
      <c r="R107" s="223"/>
      <c r="S107" s="223"/>
      <c r="T107" s="223"/>
      <c r="U107" s="223"/>
      <c r="V107" s="223"/>
      <c r="W107" s="223"/>
      <c r="X107" s="223"/>
      <c r="Y107" s="351"/>
      <c r="Z107" s="372"/>
      <c r="AA107" s="372"/>
      <c r="AB107" s="342"/>
      <c r="AC107" s="342"/>
      <c r="AD107" s="366"/>
      <c r="AE107" s="339"/>
      <c r="AG107" s="134"/>
      <c r="AH107" s="134"/>
      <c r="AI107" s="134"/>
      <c r="AJ107" s="134"/>
      <c r="AK107" s="134"/>
      <c r="AL107" s="134"/>
      <c r="AM107" s="134"/>
      <c r="AN107" s="134"/>
      <c r="AO107" s="134"/>
      <c r="AP107" s="134"/>
      <c r="AQ107" s="134"/>
      <c r="AR107" s="134"/>
      <c r="AS107" s="134"/>
      <c r="AT107" s="134"/>
      <c r="AU107" s="134"/>
      <c r="AV107" s="134"/>
      <c r="AW107" s="134"/>
      <c r="AX107" s="134"/>
      <c r="AY107" s="134"/>
      <c r="AZ107" s="134"/>
      <c r="BA107" s="134"/>
      <c r="BB107" s="134"/>
      <c r="BC107" s="134"/>
      <c r="BD107" s="104"/>
      <c r="BE107" s="104"/>
      <c r="BF107" s="11"/>
      <c r="BG107" s="101"/>
      <c r="BH107" s="169"/>
    </row>
    <row r="108" spans="1:60" ht="15.75">
      <c r="A108" s="518" t="s">
        <v>2278</v>
      </c>
      <c r="B108" s="3"/>
      <c r="C108" s="3"/>
      <c r="D108" s="41">
        <f t="shared" si="3"/>
        <v>100.05000000000003</v>
      </c>
      <c r="E108" s="326">
        <v>51.850000000000009</v>
      </c>
      <c r="F108" s="326">
        <v>29.099999999999994</v>
      </c>
      <c r="G108" s="326">
        <v>0</v>
      </c>
      <c r="H108" s="326">
        <v>19.100000000000023</v>
      </c>
      <c r="I108" s="326">
        <v>0</v>
      </c>
      <c r="J108" s="326">
        <v>0</v>
      </c>
      <c r="K108" s="501"/>
      <c r="L108" s="501"/>
      <c r="M108" s="172"/>
      <c r="N108" s="654"/>
      <c r="O108" s="172"/>
      <c r="P108" s="172"/>
      <c r="R108" s="223"/>
      <c r="S108" s="223"/>
      <c r="T108" s="223"/>
      <c r="U108" s="223"/>
      <c r="V108" s="223"/>
      <c r="W108" s="223"/>
      <c r="X108" s="223"/>
      <c r="Y108" s="351"/>
      <c r="Z108" s="372"/>
      <c r="AA108" s="372"/>
      <c r="AB108" s="348"/>
      <c r="AC108" s="342"/>
      <c r="AD108" s="366"/>
      <c r="AE108" s="339"/>
      <c r="AG108" s="134"/>
      <c r="AH108" s="134"/>
      <c r="AI108" s="134"/>
      <c r="AJ108" s="134"/>
      <c r="AK108" s="134"/>
      <c r="AL108" s="134"/>
      <c r="AM108" s="134"/>
      <c r="AN108" s="134"/>
      <c r="AO108" s="134"/>
      <c r="AP108" s="134"/>
      <c r="AQ108" s="134"/>
      <c r="AR108" s="134"/>
      <c r="AS108" s="134"/>
      <c r="AT108" s="134"/>
      <c r="AU108" s="134"/>
      <c r="AV108" s="134"/>
      <c r="AW108" s="134"/>
      <c r="AX108" s="134"/>
      <c r="AY108" s="134"/>
      <c r="AZ108" s="134"/>
      <c r="BA108" s="134"/>
      <c r="BB108" s="134"/>
      <c r="BC108" s="134"/>
      <c r="BD108" s="104"/>
      <c r="BE108" s="104"/>
      <c r="BF108" s="132"/>
      <c r="BG108" s="101"/>
      <c r="BH108" s="169"/>
    </row>
    <row r="109" spans="1:60" ht="15.75">
      <c r="A109" s="540" t="s">
        <v>1852</v>
      </c>
      <c r="B109" s="3"/>
      <c r="C109" s="3"/>
      <c r="D109" s="41">
        <f t="shared" si="3"/>
        <v>223.10000000000088</v>
      </c>
      <c r="E109" s="326">
        <v>37.700000000000017</v>
      </c>
      <c r="F109" s="326">
        <v>87.200000000000017</v>
      </c>
      <c r="G109" s="326">
        <v>0</v>
      </c>
      <c r="H109" s="326">
        <v>41.399999999999977</v>
      </c>
      <c r="I109" s="326">
        <v>56.800000000000864</v>
      </c>
      <c r="J109" s="326">
        <v>0</v>
      </c>
      <c r="K109" s="343"/>
      <c r="L109" s="343"/>
      <c r="M109" s="172"/>
      <c r="N109" s="653"/>
      <c r="O109" s="172"/>
      <c r="P109" s="172"/>
      <c r="R109" s="223"/>
      <c r="S109" s="223"/>
      <c r="T109" s="223"/>
      <c r="U109" s="223"/>
      <c r="V109" s="223"/>
      <c r="W109" s="223"/>
      <c r="X109" s="223"/>
      <c r="Y109" s="351"/>
      <c r="Z109" s="372"/>
      <c r="AA109" s="372"/>
      <c r="AB109" s="348"/>
      <c r="AC109" s="342"/>
      <c r="AD109" s="366"/>
      <c r="AE109" s="339"/>
      <c r="AG109" s="134"/>
      <c r="AH109" s="134"/>
      <c r="AI109" s="134"/>
      <c r="AJ109" s="134"/>
      <c r="AK109" s="134"/>
      <c r="AL109" s="134"/>
      <c r="AM109" s="134"/>
      <c r="AN109" s="134"/>
      <c r="AO109" s="134"/>
      <c r="AP109" s="134"/>
      <c r="AQ109" s="134"/>
      <c r="AR109" s="134"/>
      <c r="AS109" s="134"/>
      <c r="AT109" s="134"/>
      <c r="AU109" s="134"/>
      <c r="AV109" s="134"/>
      <c r="AW109" s="134"/>
      <c r="AX109" s="134"/>
      <c r="AY109" s="134"/>
      <c r="AZ109" s="134"/>
      <c r="BA109" s="134"/>
      <c r="BB109" s="134"/>
      <c r="BC109" s="134"/>
      <c r="BD109" s="104"/>
      <c r="BE109" s="104"/>
      <c r="BF109" s="11"/>
      <c r="BG109" s="101"/>
      <c r="BH109" s="169"/>
    </row>
    <row r="110" spans="1:60" ht="15.75">
      <c r="A110" s="446" t="s">
        <v>801</v>
      </c>
      <c r="B110" s="3"/>
      <c r="C110" s="3"/>
      <c r="D110" s="41">
        <f t="shared" si="3"/>
        <v>25.5</v>
      </c>
      <c r="E110" s="326">
        <v>14.5</v>
      </c>
      <c r="F110" s="326">
        <v>4.5</v>
      </c>
      <c r="G110" s="326">
        <v>0</v>
      </c>
      <c r="H110" s="326">
        <v>0</v>
      </c>
      <c r="I110" s="326">
        <v>6.5</v>
      </c>
      <c r="J110" s="326">
        <v>0</v>
      </c>
      <c r="K110" s="172"/>
      <c r="L110" s="172"/>
      <c r="M110" s="172"/>
      <c r="N110" s="654"/>
      <c r="O110" s="172"/>
      <c r="P110" s="172"/>
      <c r="R110" s="223"/>
      <c r="S110" s="223"/>
      <c r="T110" s="223"/>
      <c r="U110" s="223"/>
      <c r="V110" s="223"/>
      <c r="W110" s="223"/>
      <c r="X110" s="223"/>
      <c r="Y110" s="351"/>
      <c r="Z110" s="372"/>
      <c r="AA110" s="372"/>
      <c r="AB110" s="342"/>
      <c r="AC110" s="342"/>
      <c r="AD110" s="366"/>
      <c r="AE110" s="339"/>
      <c r="AG110" s="134"/>
      <c r="AH110" s="134"/>
      <c r="AI110" s="134"/>
      <c r="AJ110" s="134"/>
      <c r="AK110" s="134"/>
      <c r="AL110" s="134"/>
      <c r="AM110" s="134"/>
      <c r="AN110" s="134"/>
      <c r="AO110" s="134"/>
      <c r="AP110" s="134"/>
      <c r="AQ110" s="134"/>
      <c r="AR110" s="134"/>
      <c r="AS110" s="134"/>
      <c r="AT110" s="134"/>
      <c r="AU110" s="134"/>
      <c r="AV110" s="134"/>
      <c r="AW110" s="134"/>
      <c r="AX110" s="134"/>
      <c r="AY110" s="134"/>
      <c r="AZ110" s="134"/>
      <c r="BA110" s="134"/>
      <c r="BB110" s="134"/>
      <c r="BC110" s="134"/>
      <c r="BD110" s="104"/>
      <c r="BE110" s="104"/>
      <c r="BF110" s="11"/>
      <c r="BG110" s="101"/>
      <c r="BH110" s="169"/>
    </row>
    <row r="111" spans="1:60" ht="15.75">
      <c r="A111" s="441" t="s">
        <v>2246</v>
      </c>
      <c r="B111" s="3"/>
      <c r="C111" s="3"/>
      <c r="D111" s="41">
        <f t="shared" si="3"/>
        <v>37.600000000000122</v>
      </c>
      <c r="E111" s="326">
        <v>0</v>
      </c>
      <c r="F111" s="326">
        <v>14.299999999999997</v>
      </c>
      <c r="G111" s="326">
        <v>3.6000000000000796</v>
      </c>
      <c r="H111" s="326">
        <v>0</v>
      </c>
      <c r="I111" s="326">
        <v>19.700000000000045</v>
      </c>
      <c r="J111" s="326">
        <v>0</v>
      </c>
      <c r="K111" s="652"/>
      <c r="L111" s="652"/>
      <c r="M111" s="172"/>
      <c r="N111" s="653"/>
      <c r="O111" s="172"/>
      <c r="P111" s="172"/>
      <c r="R111" s="223"/>
      <c r="S111" s="223"/>
      <c r="T111" s="223"/>
      <c r="U111" s="223"/>
      <c r="V111" s="223"/>
      <c r="W111" s="223"/>
      <c r="X111" s="223"/>
      <c r="Y111" s="351"/>
      <c r="Z111" s="372"/>
      <c r="AA111" s="372"/>
      <c r="AB111" s="342"/>
      <c r="AC111" s="342"/>
      <c r="AD111" s="366"/>
      <c r="AE111" s="339"/>
      <c r="AG111" s="134"/>
      <c r="AH111" s="134"/>
      <c r="AI111" s="134"/>
      <c r="AJ111" s="134"/>
      <c r="AK111" s="134"/>
      <c r="AL111" s="134"/>
      <c r="AM111" s="134"/>
      <c r="AN111" s="134"/>
      <c r="AO111" s="134"/>
      <c r="AP111" s="134"/>
      <c r="AQ111" s="134"/>
      <c r="AR111" s="134"/>
      <c r="AS111" s="134"/>
      <c r="AT111" s="134"/>
      <c r="AU111" s="134"/>
      <c r="AV111" s="134"/>
      <c r="AW111" s="134"/>
      <c r="AX111" s="134"/>
      <c r="AY111" s="134"/>
      <c r="AZ111" s="134"/>
      <c r="BA111" s="134"/>
      <c r="BB111" s="134"/>
      <c r="BC111" s="134"/>
      <c r="BD111" s="104"/>
      <c r="BE111" s="104"/>
      <c r="BF111" s="11"/>
      <c r="BG111" s="101"/>
      <c r="BH111" s="169"/>
    </row>
    <row r="112" spans="1:60" ht="15.75">
      <c r="A112" s="446" t="s">
        <v>856</v>
      </c>
      <c r="B112" s="3"/>
      <c r="C112" s="3"/>
      <c r="D112" s="41">
        <f t="shared" si="3"/>
        <v>125.09999999999998</v>
      </c>
      <c r="E112" s="326">
        <v>35.700000000000003</v>
      </c>
      <c r="F112" s="326">
        <v>38</v>
      </c>
      <c r="G112" s="326">
        <v>0</v>
      </c>
      <c r="H112" s="326">
        <v>33.199999999999932</v>
      </c>
      <c r="I112" s="326">
        <v>18.200000000000045</v>
      </c>
      <c r="J112" s="326">
        <v>0</v>
      </c>
      <c r="K112" s="172"/>
      <c r="L112" s="172"/>
      <c r="M112" s="172"/>
      <c r="N112" s="653"/>
      <c r="O112" s="172"/>
      <c r="P112" s="172"/>
      <c r="R112" s="223"/>
      <c r="S112" s="223"/>
      <c r="T112" s="223"/>
      <c r="U112" s="223"/>
      <c r="V112" s="223"/>
      <c r="W112" s="223"/>
      <c r="X112" s="223"/>
      <c r="Y112" s="351"/>
      <c r="Z112" s="372"/>
      <c r="AA112" s="372"/>
      <c r="AB112" s="371"/>
      <c r="AC112" s="352"/>
      <c r="AD112" s="352"/>
      <c r="AE112" s="350"/>
      <c r="AG112" s="134"/>
      <c r="AH112" s="134"/>
      <c r="AI112" s="134"/>
      <c r="AJ112" s="134"/>
      <c r="AK112" s="134"/>
      <c r="AL112" s="134"/>
      <c r="AM112" s="134"/>
      <c r="AN112" s="134"/>
      <c r="AO112" s="134"/>
      <c r="AP112" s="134"/>
      <c r="AQ112" s="134"/>
      <c r="AR112" s="134"/>
      <c r="AS112" s="134"/>
      <c r="AT112" s="134"/>
      <c r="AU112" s="134"/>
      <c r="AV112" s="134"/>
      <c r="AW112" s="134"/>
      <c r="AX112" s="134"/>
      <c r="AY112" s="134"/>
      <c r="AZ112" s="134"/>
      <c r="BA112" s="134"/>
      <c r="BB112" s="134"/>
      <c r="BC112" s="134"/>
      <c r="BD112" s="104"/>
      <c r="BE112" s="104"/>
      <c r="BF112" s="11"/>
      <c r="BG112" s="101"/>
      <c r="BH112" s="170"/>
    </row>
    <row r="113" spans="1:60" ht="15.75">
      <c r="A113" s="441" t="s">
        <v>13</v>
      </c>
      <c r="B113" s="3"/>
      <c r="C113" s="3"/>
      <c r="D113" s="41">
        <f t="shared" si="3"/>
        <v>59.499999999999986</v>
      </c>
      <c r="E113" s="326">
        <v>13.299999999999997</v>
      </c>
      <c r="F113" s="326">
        <v>4.5</v>
      </c>
      <c r="G113" s="326">
        <v>0</v>
      </c>
      <c r="H113" s="326">
        <v>40.199999999999989</v>
      </c>
      <c r="I113" s="326">
        <v>1.5</v>
      </c>
      <c r="J113" s="326">
        <v>0</v>
      </c>
      <c r="K113" s="652"/>
      <c r="L113" s="652"/>
      <c r="M113" s="172"/>
      <c r="N113" s="653"/>
      <c r="O113" s="172"/>
      <c r="P113" s="172"/>
      <c r="R113" s="223"/>
      <c r="S113" s="223"/>
      <c r="T113" s="223"/>
      <c r="U113" s="223"/>
      <c r="V113" s="223"/>
      <c r="W113" s="223"/>
      <c r="X113" s="223"/>
      <c r="Y113" s="351"/>
      <c r="Z113" s="372"/>
      <c r="AA113" s="372"/>
      <c r="AB113" s="342"/>
      <c r="AC113" s="342"/>
      <c r="AD113" s="366"/>
      <c r="AE113" s="339"/>
      <c r="AG113" s="134"/>
      <c r="AH113" s="134"/>
      <c r="AI113" s="134"/>
      <c r="AJ113" s="134"/>
      <c r="AK113" s="134"/>
      <c r="AL113" s="134"/>
      <c r="AM113" s="134"/>
      <c r="AN113" s="134"/>
      <c r="AO113" s="134"/>
      <c r="AP113" s="134"/>
      <c r="AQ113" s="134"/>
      <c r="AR113" s="134"/>
      <c r="AS113" s="134"/>
      <c r="AT113" s="134"/>
      <c r="AU113" s="134"/>
      <c r="AV113" s="134"/>
      <c r="AW113" s="134"/>
      <c r="AX113" s="134"/>
      <c r="AY113" s="134"/>
      <c r="AZ113" s="134"/>
      <c r="BA113" s="134"/>
      <c r="BB113" s="134"/>
      <c r="BC113" s="134"/>
      <c r="BD113" s="104"/>
      <c r="BE113" s="104"/>
      <c r="BF113" s="11"/>
      <c r="BG113" s="101"/>
      <c r="BH113" s="169"/>
    </row>
    <row r="114" spans="1:60" ht="15.75">
      <c r="A114" s="446" t="s">
        <v>807</v>
      </c>
      <c r="B114" s="3"/>
      <c r="C114" s="3"/>
      <c r="D114" s="41">
        <f t="shared" si="3"/>
        <v>138.70000000000016</v>
      </c>
      <c r="E114" s="326">
        <v>21.000000000000028</v>
      </c>
      <c r="F114" s="326">
        <v>63.700000000000017</v>
      </c>
      <c r="G114" s="326">
        <v>0</v>
      </c>
      <c r="H114" s="326">
        <v>54.000000000000114</v>
      </c>
      <c r="I114" s="326">
        <v>0</v>
      </c>
      <c r="J114" s="326">
        <v>0</v>
      </c>
      <c r="K114" s="172"/>
      <c r="L114" s="172"/>
      <c r="M114" s="172"/>
      <c r="N114" s="653"/>
      <c r="O114" s="172"/>
      <c r="P114" s="172"/>
      <c r="R114" s="223"/>
      <c r="S114" s="223"/>
      <c r="T114" s="223"/>
      <c r="U114" s="223"/>
      <c r="V114" s="223"/>
      <c r="W114" s="223"/>
      <c r="X114" s="223"/>
      <c r="Y114" s="351"/>
      <c r="Z114" s="372"/>
      <c r="AA114" s="372"/>
      <c r="AB114" s="342"/>
      <c r="AC114" s="342"/>
      <c r="AD114" s="366"/>
      <c r="AE114" s="339"/>
      <c r="AG114" s="134"/>
      <c r="AH114" s="134"/>
      <c r="AI114" s="134"/>
      <c r="AJ114" s="134"/>
      <c r="AK114" s="134"/>
      <c r="AL114" s="134"/>
      <c r="AM114" s="134"/>
      <c r="AN114" s="134"/>
      <c r="AO114" s="134"/>
      <c r="AP114" s="134"/>
      <c r="AQ114" s="134"/>
      <c r="AR114" s="134"/>
      <c r="AS114" s="134"/>
      <c r="AT114" s="134"/>
      <c r="AU114" s="134"/>
      <c r="AV114" s="134"/>
      <c r="AW114" s="134"/>
      <c r="AX114" s="134"/>
      <c r="AY114" s="134"/>
      <c r="AZ114" s="134"/>
      <c r="BA114" s="134"/>
      <c r="BB114" s="134"/>
      <c r="BC114" s="134"/>
      <c r="BD114" s="104"/>
      <c r="BE114" s="104"/>
      <c r="BF114" s="3"/>
      <c r="BG114" s="101"/>
      <c r="BH114" s="170"/>
    </row>
    <row r="115" spans="1:60" ht="15.75">
      <c r="A115" s="441" t="s">
        <v>15</v>
      </c>
      <c r="B115" s="3"/>
      <c r="C115" s="3"/>
      <c r="D115" s="41">
        <f t="shared" si="3"/>
        <v>64.799999999999969</v>
      </c>
      <c r="E115" s="326">
        <v>46.7</v>
      </c>
      <c r="F115" s="326">
        <v>0</v>
      </c>
      <c r="G115" s="326">
        <v>0</v>
      </c>
      <c r="H115" s="326">
        <v>18.099999999999966</v>
      </c>
      <c r="I115" s="326">
        <v>0</v>
      </c>
      <c r="J115" s="326">
        <v>0</v>
      </c>
      <c r="K115" s="652"/>
      <c r="L115" s="652"/>
      <c r="M115" s="172"/>
      <c r="N115" s="653"/>
      <c r="O115" s="172"/>
      <c r="P115" s="172"/>
      <c r="R115" s="223"/>
      <c r="S115" s="223"/>
      <c r="T115" s="223"/>
      <c r="U115" s="223"/>
      <c r="V115" s="223"/>
      <c r="W115" s="223"/>
      <c r="X115" s="223"/>
      <c r="Y115" s="351"/>
      <c r="Z115" s="372"/>
      <c r="AA115" s="372"/>
      <c r="AB115" s="368"/>
      <c r="AC115" s="342"/>
      <c r="AD115" s="366"/>
      <c r="AE115" s="339"/>
      <c r="AG115" s="134"/>
      <c r="AH115" s="134"/>
      <c r="AI115" s="134"/>
      <c r="AJ115" s="134"/>
      <c r="AK115" s="134"/>
      <c r="AL115" s="134"/>
      <c r="AM115" s="134"/>
      <c r="AN115" s="134"/>
      <c r="AO115" s="134"/>
      <c r="AP115" s="134"/>
      <c r="AQ115" s="134"/>
      <c r="AR115" s="134"/>
      <c r="AS115" s="134"/>
      <c r="AT115" s="134"/>
      <c r="AU115" s="134"/>
      <c r="AV115" s="134"/>
      <c r="AW115" s="134"/>
      <c r="AX115" s="134"/>
      <c r="AY115" s="134"/>
      <c r="AZ115" s="134"/>
      <c r="BA115" s="134"/>
      <c r="BB115" s="134"/>
      <c r="BC115" s="134"/>
      <c r="BD115" s="104"/>
      <c r="BE115" s="104"/>
      <c r="BF115" s="11"/>
      <c r="BG115" s="101"/>
      <c r="BH115" s="169"/>
    </row>
    <row r="116" spans="1:60" ht="15.75">
      <c r="A116" s="441" t="s">
        <v>2242</v>
      </c>
      <c r="B116" s="3"/>
      <c r="C116" s="3"/>
      <c r="D116" s="41">
        <f t="shared" si="3"/>
        <v>81.59999999999998</v>
      </c>
      <c r="E116" s="326">
        <v>27.100000000000009</v>
      </c>
      <c r="F116" s="326">
        <v>3.2999999999999829</v>
      </c>
      <c r="G116" s="326">
        <v>0</v>
      </c>
      <c r="H116" s="326">
        <v>9.5999999999999659</v>
      </c>
      <c r="I116" s="326">
        <v>41.600000000000023</v>
      </c>
      <c r="J116" s="326">
        <v>0</v>
      </c>
      <c r="K116" s="652"/>
      <c r="L116" s="652"/>
      <c r="M116" s="172"/>
      <c r="N116" s="653"/>
      <c r="O116" s="172"/>
      <c r="P116" s="172"/>
      <c r="R116" s="223"/>
      <c r="S116" s="223"/>
      <c r="T116" s="223"/>
      <c r="U116" s="223"/>
      <c r="V116" s="223"/>
      <c r="W116" s="223"/>
      <c r="X116" s="223"/>
      <c r="Y116" s="351"/>
      <c r="Z116" s="372"/>
      <c r="AA116" s="372"/>
      <c r="AB116" s="342"/>
      <c r="AC116" s="342"/>
      <c r="AD116" s="366"/>
      <c r="AE116" s="339"/>
      <c r="AG116" s="134"/>
      <c r="AH116" s="134"/>
      <c r="AI116" s="134"/>
      <c r="AJ116" s="134"/>
      <c r="AK116" s="134"/>
      <c r="AL116" s="134"/>
      <c r="AM116" s="134"/>
      <c r="AN116" s="134"/>
      <c r="AO116" s="134"/>
      <c r="AP116" s="134"/>
      <c r="AQ116" s="134"/>
      <c r="AR116" s="134"/>
      <c r="AS116" s="134"/>
      <c r="AT116" s="134"/>
      <c r="AU116" s="134"/>
      <c r="AV116" s="134"/>
      <c r="AW116" s="134"/>
      <c r="AX116" s="134"/>
      <c r="AY116" s="134"/>
      <c r="AZ116" s="134"/>
      <c r="BA116" s="134"/>
      <c r="BB116" s="134"/>
      <c r="BC116" s="134"/>
      <c r="BD116" s="104"/>
      <c r="BE116" s="104"/>
      <c r="BF116" s="11"/>
      <c r="BG116" s="101"/>
      <c r="BH116" s="169"/>
    </row>
    <row r="117" spans="1:60" ht="15.75">
      <c r="A117" s="441" t="s">
        <v>17</v>
      </c>
      <c r="B117" s="3"/>
      <c r="C117" s="3"/>
      <c r="D117" s="41">
        <f t="shared" si="3"/>
        <v>118.90000000000005</v>
      </c>
      <c r="E117" s="326">
        <v>68.2</v>
      </c>
      <c r="F117" s="326">
        <v>33.600000000000023</v>
      </c>
      <c r="G117" s="326">
        <v>0</v>
      </c>
      <c r="H117" s="326">
        <v>17.100000000000023</v>
      </c>
      <c r="I117" s="326">
        <v>0</v>
      </c>
      <c r="J117" s="326">
        <v>0</v>
      </c>
      <c r="K117" s="652"/>
      <c r="L117" s="652"/>
      <c r="M117" s="172"/>
      <c r="N117" s="653"/>
      <c r="O117" s="172"/>
      <c r="P117" s="172"/>
      <c r="R117" s="223"/>
      <c r="S117" s="223"/>
      <c r="T117" s="223"/>
      <c r="U117" s="223"/>
      <c r="V117" s="223"/>
      <c r="W117" s="223"/>
      <c r="X117" s="223"/>
      <c r="Y117" s="351"/>
      <c r="Z117" s="372"/>
      <c r="AA117" s="372"/>
      <c r="AB117" s="371"/>
      <c r="AC117" s="352"/>
      <c r="AD117" s="352"/>
      <c r="AE117" s="350"/>
      <c r="AG117" s="134"/>
      <c r="AH117" s="134"/>
      <c r="AI117" s="134"/>
      <c r="AJ117" s="134"/>
      <c r="AK117" s="134"/>
      <c r="AL117" s="134"/>
      <c r="AM117" s="134"/>
      <c r="AN117" s="134"/>
      <c r="AO117" s="134"/>
      <c r="AP117" s="134"/>
      <c r="AQ117" s="134"/>
      <c r="AR117" s="134"/>
      <c r="AS117" s="134"/>
      <c r="AT117" s="134"/>
      <c r="AU117" s="134"/>
      <c r="AV117" s="134"/>
      <c r="AW117" s="134"/>
      <c r="AX117" s="134"/>
      <c r="AY117" s="134"/>
      <c r="AZ117" s="134"/>
      <c r="BA117" s="134"/>
      <c r="BB117" s="134"/>
      <c r="BC117" s="134"/>
      <c r="BD117" s="104"/>
      <c r="BE117" s="104"/>
      <c r="BF117" s="3"/>
      <c r="BG117" s="101"/>
      <c r="BH117" s="170"/>
    </row>
    <row r="118" spans="1:60" ht="15.75">
      <c r="A118" s="446" t="s">
        <v>830</v>
      </c>
      <c r="B118" s="3"/>
      <c r="C118" s="3"/>
      <c r="D118" s="41">
        <f t="shared" si="3"/>
        <v>63.599999999999937</v>
      </c>
      <c r="E118" s="326">
        <v>35.399999999999991</v>
      </c>
      <c r="F118" s="326">
        <v>16.200000000000003</v>
      </c>
      <c r="G118" s="326">
        <v>3</v>
      </c>
      <c r="H118" s="326">
        <v>7.6999999999999886</v>
      </c>
      <c r="I118" s="326">
        <v>1.2999999999999545</v>
      </c>
      <c r="J118" s="326">
        <v>0</v>
      </c>
      <c r="K118" s="172"/>
      <c r="L118" s="172"/>
      <c r="M118" s="172"/>
      <c r="N118" s="653"/>
      <c r="O118" s="172"/>
      <c r="P118" s="172"/>
      <c r="R118" s="223"/>
      <c r="S118" s="223"/>
      <c r="T118" s="223"/>
      <c r="U118" s="223"/>
      <c r="V118" s="223"/>
      <c r="W118" s="223"/>
      <c r="X118" s="223"/>
      <c r="Y118" s="351"/>
      <c r="Z118" s="372"/>
      <c r="AA118" s="372"/>
      <c r="AB118" s="371"/>
      <c r="AC118" s="352"/>
      <c r="AD118" s="352"/>
      <c r="AE118" s="350"/>
      <c r="AG118" s="134"/>
      <c r="AH118" s="134"/>
      <c r="AI118" s="134"/>
      <c r="AJ118" s="134"/>
      <c r="AK118" s="134"/>
      <c r="AL118" s="134"/>
      <c r="AM118" s="134"/>
      <c r="AN118" s="134"/>
      <c r="AO118" s="134"/>
      <c r="AP118" s="134"/>
      <c r="AQ118" s="134"/>
      <c r="AR118" s="134"/>
      <c r="AS118" s="134"/>
      <c r="AT118" s="134"/>
      <c r="AU118" s="134"/>
      <c r="AV118" s="134"/>
      <c r="AW118" s="134"/>
      <c r="AX118" s="134"/>
      <c r="AY118" s="134"/>
      <c r="AZ118" s="134"/>
      <c r="BA118" s="134"/>
      <c r="BB118" s="134"/>
      <c r="BC118" s="134"/>
      <c r="BD118" s="104"/>
      <c r="BE118" s="104"/>
      <c r="BF118" s="11"/>
      <c r="BG118" s="101"/>
      <c r="BH118" s="170"/>
    </row>
    <row r="119" spans="1:60" ht="15.75">
      <c r="A119" s="446" t="s">
        <v>162</v>
      </c>
      <c r="B119" s="3"/>
      <c r="C119" s="3"/>
      <c r="D119" s="41">
        <f t="shared" si="3"/>
        <v>116.20000000000017</v>
      </c>
      <c r="E119" s="326">
        <v>40.299999999999997</v>
      </c>
      <c r="F119" s="326">
        <v>46.30000000000004</v>
      </c>
      <c r="G119" s="326">
        <v>0</v>
      </c>
      <c r="H119" s="326">
        <v>12.799999999999955</v>
      </c>
      <c r="I119" s="326">
        <v>16.800000000000182</v>
      </c>
      <c r="J119" s="326">
        <v>0</v>
      </c>
      <c r="K119" s="172"/>
      <c r="L119" s="172"/>
      <c r="M119" s="172"/>
      <c r="N119" s="653"/>
      <c r="O119" s="172"/>
      <c r="P119" s="172"/>
      <c r="R119" s="223"/>
      <c r="S119" s="223"/>
      <c r="T119" s="223"/>
      <c r="U119" s="223"/>
      <c r="V119" s="223"/>
      <c r="W119" s="223"/>
      <c r="X119" s="223"/>
      <c r="Y119" s="351"/>
      <c r="Z119" s="372"/>
      <c r="AA119" s="372"/>
      <c r="AB119" s="342"/>
      <c r="AC119" s="342"/>
      <c r="AD119" s="366"/>
      <c r="AE119" s="339"/>
      <c r="AG119" s="134"/>
      <c r="AH119" s="134"/>
      <c r="AI119" s="134"/>
      <c r="AJ119" s="134"/>
      <c r="AK119" s="134"/>
      <c r="AL119" s="134"/>
      <c r="AM119" s="134"/>
      <c r="AN119" s="134"/>
      <c r="AO119" s="134"/>
      <c r="AP119" s="134"/>
      <c r="AQ119" s="134"/>
      <c r="AR119" s="134"/>
      <c r="AS119" s="134"/>
      <c r="AT119" s="134"/>
      <c r="AU119" s="134"/>
      <c r="AV119" s="134"/>
      <c r="AW119" s="134"/>
      <c r="AX119" s="134"/>
      <c r="AY119" s="134"/>
      <c r="AZ119" s="134"/>
      <c r="BA119" s="134"/>
      <c r="BB119" s="134"/>
      <c r="BC119" s="134"/>
      <c r="BD119" s="104"/>
      <c r="BE119" s="104"/>
      <c r="BF119" s="11"/>
      <c r="BG119" s="101"/>
      <c r="BH119" s="169"/>
    </row>
    <row r="120" spans="1:60" ht="15.75">
      <c r="A120" s="540" t="s">
        <v>1839</v>
      </c>
      <c r="B120" s="3"/>
      <c r="C120" s="3"/>
      <c r="D120" s="41">
        <f t="shared" si="3"/>
        <v>157.50000000000026</v>
      </c>
      <c r="E120" s="326">
        <v>29.400000000000002</v>
      </c>
      <c r="F120" s="326">
        <v>0</v>
      </c>
      <c r="G120" s="326">
        <v>0</v>
      </c>
      <c r="H120" s="326">
        <v>84.800000000000068</v>
      </c>
      <c r="I120" s="326">
        <v>43.300000000000182</v>
      </c>
      <c r="J120" s="326">
        <v>0</v>
      </c>
      <c r="K120" s="343"/>
      <c r="L120" s="343"/>
      <c r="M120" s="172"/>
      <c r="N120" s="653"/>
      <c r="O120" s="172"/>
      <c r="P120" s="172"/>
      <c r="R120" s="223"/>
      <c r="S120" s="223"/>
      <c r="T120" s="223"/>
      <c r="U120" s="223"/>
      <c r="V120" s="223"/>
      <c r="W120" s="223"/>
      <c r="X120" s="223"/>
      <c r="Y120" s="351"/>
      <c r="Z120" s="372"/>
      <c r="AA120" s="372"/>
      <c r="AB120" s="348"/>
      <c r="AC120" s="342"/>
      <c r="AD120" s="366"/>
      <c r="AE120" s="339"/>
      <c r="AG120" s="134"/>
      <c r="AH120" s="134"/>
      <c r="AI120" s="134"/>
      <c r="AJ120" s="134"/>
      <c r="AK120" s="134"/>
      <c r="AL120" s="134"/>
      <c r="AM120" s="134"/>
      <c r="AN120" s="134"/>
      <c r="AO120" s="134"/>
      <c r="AP120" s="134"/>
      <c r="AQ120" s="134"/>
      <c r="AR120" s="134"/>
      <c r="AS120" s="134"/>
      <c r="AT120" s="134"/>
      <c r="AU120" s="134"/>
      <c r="AV120" s="134"/>
      <c r="AW120" s="134"/>
      <c r="AX120" s="134"/>
      <c r="AY120" s="134"/>
      <c r="AZ120" s="134"/>
      <c r="BA120" s="134"/>
      <c r="BB120" s="134"/>
      <c r="BC120" s="134"/>
      <c r="BD120" s="104"/>
      <c r="BE120" s="104"/>
      <c r="BF120" s="3"/>
      <c r="BG120" s="101"/>
      <c r="BH120" s="170"/>
    </row>
    <row r="121" spans="1:60" ht="15.75">
      <c r="A121" s="446" t="s">
        <v>873</v>
      </c>
      <c r="B121" s="3"/>
      <c r="C121" s="3"/>
      <c r="D121" s="41">
        <f t="shared" ref="D121:D152" si="4">SUM(E121:DZ121)</f>
        <v>126.00000000000013</v>
      </c>
      <c r="E121" s="326">
        <v>25</v>
      </c>
      <c r="F121" s="326">
        <v>1.2000000000000028</v>
      </c>
      <c r="G121" s="326">
        <v>14.300000000000011</v>
      </c>
      <c r="H121" s="326">
        <v>47.700000000000159</v>
      </c>
      <c r="I121" s="326">
        <v>37.799999999999955</v>
      </c>
      <c r="J121" s="326">
        <v>0</v>
      </c>
      <c r="K121" s="172"/>
      <c r="L121" s="172"/>
      <c r="M121" s="172"/>
      <c r="N121" s="653"/>
      <c r="O121" s="172"/>
      <c r="P121" s="172"/>
      <c r="R121" s="223"/>
      <c r="S121" s="223"/>
      <c r="T121" s="223"/>
      <c r="U121" s="223"/>
      <c r="V121" s="223"/>
      <c r="W121" s="223"/>
      <c r="X121" s="223"/>
      <c r="Y121" s="351"/>
      <c r="Z121" s="372"/>
      <c r="AA121" s="372"/>
      <c r="AB121" s="348"/>
      <c r="AC121" s="342"/>
      <c r="AD121" s="366"/>
      <c r="AE121" s="339"/>
      <c r="AG121" s="134"/>
      <c r="AH121" s="134"/>
      <c r="AI121" s="134"/>
      <c r="AJ121" s="134"/>
      <c r="AK121" s="134"/>
      <c r="AL121" s="134"/>
      <c r="AM121" s="134"/>
      <c r="AN121" s="134"/>
      <c r="AO121" s="134"/>
      <c r="AP121" s="134"/>
      <c r="AQ121" s="134"/>
      <c r="AR121" s="134"/>
      <c r="AS121" s="134"/>
      <c r="AT121" s="134"/>
      <c r="AU121" s="134"/>
      <c r="AV121" s="134"/>
      <c r="AW121" s="134"/>
      <c r="AX121" s="134"/>
      <c r="AY121" s="134"/>
      <c r="AZ121" s="134"/>
      <c r="BA121" s="134"/>
      <c r="BB121" s="134"/>
      <c r="BC121" s="134"/>
      <c r="BD121" s="104"/>
      <c r="BE121" s="104"/>
      <c r="BF121" s="3"/>
      <c r="BG121" s="101"/>
      <c r="BH121" s="170"/>
    </row>
    <row r="122" spans="1:60" ht="15.75">
      <c r="A122" s="518" t="s">
        <v>2279</v>
      </c>
      <c r="B122" s="3"/>
      <c r="C122" s="3"/>
      <c r="D122" s="41">
        <f t="shared" si="4"/>
        <v>115.9</v>
      </c>
      <c r="E122" s="326">
        <v>36.900000000000013</v>
      </c>
      <c r="F122" s="326">
        <v>23.100000000000009</v>
      </c>
      <c r="G122" s="326">
        <v>0</v>
      </c>
      <c r="H122" s="326">
        <v>7.7000000000001592</v>
      </c>
      <c r="I122" s="326">
        <v>48.199999999999818</v>
      </c>
      <c r="J122" s="326">
        <v>0</v>
      </c>
      <c r="K122" s="501"/>
      <c r="L122" s="501"/>
      <c r="M122" s="172"/>
      <c r="N122" s="653"/>
      <c r="O122" s="172"/>
      <c r="P122" s="172"/>
      <c r="R122" s="223"/>
      <c r="S122" s="223"/>
      <c r="T122" s="223"/>
      <c r="U122" s="223"/>
      <c r="V122" s="223"/>
      <c r="W122" s="223"/>
      <c r="X122" s="223"/>
      <c r="Y122" s="351"/>
      <c r="Z122" s="372"/>
      <c r="AA122" s="372"/>
      <c r="AB122" s="371"/>
      <c r="AC122" s="352"/>
      <c r="AD122" s="352"/>
      <c r="AE122" s="350"/>
      <c r="AG122" s="134"/>
      <c r="AH122" s="134"/>
      <c r="AI122" s="134"/>
      <c r="AJ122" s="134"/>
      <c r="AK122" s="134"/>
      <c r="AL122" s="134"/>
      <c r="AM122" s="134"/>
      <c r="AN122" s="134"/>
      <c r="AO122" s="134"/>
      <c r="AP122" s="134"/>
      <c r="AQ122" s="134"/>
      <c r="AR122" s="134"/>
      <c r="AS122" s="134"/>
      <c r="AT122" s="134"/>
      <c r="AU122" s="134"/>
      <c r="AV122" s="134"/>
      <c r="AW122" s="134"/>
      <c r="AX122" s="134"/>
      <c r="AY122" s="134"/>
      <c r="AZ122" s="134"/>
      <c r="BA122" s="134"/>
      <c r="BB122" s="134"/>
      <c r="BC122" s="134"/>
      <c r="BD122" s="104"/>
      <c r="BE122" s="104"/>
      <c r="BF122" s="3"/>
      <c r="BG122" s="101"/>
      <c r="BH122" s="170"/>
    </row>
    <row r="123" spans="1:60" ht="15.75">
      <c r="A123" s="446" t="s">
        <v>869</v>
      </c>
      <c r="B123" s="3"/>
      <c r="C123" s="3"/>
      <c r="D123" s="41">
        <f t="shared" si="4"/>
        <v>135.40000000000018</v>
      </c>
      <c r="E123" s="326">
        <v>25.299999999999983</v>
      </c>
      <c r="F123" s="326">
        <v>43.800000000000011</v>
      </c>
      <c r="G123" s="326">
        <v>0</v>
      </c>
      <c r="H123" s="326">
        <v>32.700000000000045</v>
      </c>
      <c r="I123" s="326">
        <v>33.600000000000136</v>
      </c>
      <c r="J123" s="326">
        <v>0</v>
      </c>
      <c r="K123" s="172"/>
      <c r="L123" s="172"/>
      <c r="M123" s="172"/>
      <c r="N123" s="653"/>
      <c r="O123" s="172"/>
      <c r="P123" s="172"/>
      <c r="R123" s="223"/>
      <c r="S123" s="223"/>
      <c r="T123" s="223"/>
      <c r="U123" s="223"/>
      <c r="V123" s="223"/>
      <c r="W123" s="223"/>
      <c r="X123" s="223"/>
      <c r="Y123" s="351"/>
      <c r="Z123" s="372"/>
      <c r="AA123" s="372"/>
      <c r="AB123" s="371"/>
      <c r="AC123" s="352"/>
      <c r="AD123" s="352"/>
      <c r="AE123" s="350"/>
      <c r="AG123" s="134"/>
      <c r="AH123" s="134"/>
      <c r="AI123" s="134"/>
      <c r="AJ123" s="134"/>
      <c r="AK123" s="134"/>
      <c r="AL123" s="134"/>
      <c r="AM123" s="134"/>
      <c r="AN123" s="134"/>
      <c r="AO123" s="134"/>
      <c r="AP123" s="134"/>
      <c r="AQ123" s="134"/>
      <c r="AR123" s="134"/>
      <c r="AS123" s="134"/>
      <c r="AT123" s="134"/>
      <c r="AU123" s="134"/>
      <c r="AV123" s="134"/>
      <c r="AW123" s="134"/>
      <c r="AX123" s="134"/>
      <c r="AY123" s="134"/>
      <c r="AZ123" s="134"/>
      <c r="BA123" s="134"/>
      <c r="BB123" s="134"/>
      <c r="BC123" s="134"/>
      <c r="BD123" s="104"/>
      <c r="BE123" s="104"/>
      <c r="BF123" s="3"/>
      <c r="BG123" s="101"/>
      <c r="BH123" s="170"/>
    </row>
    <row r="124" spans="1:60" ht="15.75">
      <c r="A124" s="443" t="s">
        <v>21</v>
      </c>
      <c r="B124" s="3"/>
      <c r="C124" s="3"/>
      <c r="D124" s="41">
        <f t="shared" si="4"/>
        <v>162.40000000000009</v>
      </c>
      <c r="E124" s="326">
        <v>35.699999999999989</v>
      </c>
      <c r="F124" s="326">
        <v>79</v>
      </c>
      <c r="G124" s="326">
        <v>12.099999999999966</v>
      </c>
      <c r="H124" s="326">
        <v>14.600000000000136</v>
      </c>
      <c r="I124" s="326">
        <v>21</v>
      </c>
      <c r="J124" s="326">
        <v>0</v>
      </c>
      <c r="K124" s="273"/>
      <c r="L124" s="273"/>
      <c r="M124" s="172"/>
      <c r="N124" s="654"/>
      <c r="O124" s="172"/>
      <c r="P124" s="172"/>
      <c r="R124" s="223"/>
      <c r="S124" s="223"/>
      <c r="T124" s="223"/>
      <c r="U124" s="223"/>
      <c r="V124" s="223"/>
      <c r="W124" s="223"/>
      <c r="X124" s="223"/>
      <c r="Y124" s="351"/>
      <c r="Z124" s="372"/>
      <c r="AA124" s="372"/>
      <c r="AB124" s="371"/>
      <c r="AC124" s="352"/>
      <c r="AD124" s="352"/>
      <c r="AE124" s="350"/>
      <c r="AG124" s="134"/>
      <c r="AH124" s="134"/>
      <c r="AI124" s="134"/>
      <c r="AJ124" s="134"/>
      <c r="AK124" s="134"/>
      <c r="AL124" s="134"/>
      <c r="AM124" s="134"/>
      <c r="AN124" s="134"/>
      <c r="AO124" s="134"/>
      <c r="AP124" s="134"/>
      <c r="AQ124" s="134"/>
      <c r="AR124" s="134"/>
      <c r="AS124" s="134"/>
      <c r="AT124" s="134"/>
      <c r="AU124" s="134"/>
      <c r="AV124" s="134"/>
      <c r="AW124" s="134"/>
      <c r="AX124" s="134"/>
      <c r="AY124" s="134"/>
      <c r="AZ124" s="134"/>
      <c r="BA124" s="134"/>
      <c r="BB124" s="134"/>
      <c r="BC124" s="134"/>
      <c r="BD124" s="104"/>
      <c r="BE124" s="104"/>
      <c r="BF124" s="11"/>
      <c r="BG124" s="101"/>
      <c r="BH124" s="170"/>
    </row>
    <row r="125" spans="1:60" ht="15.75">
      <c r="A125" s="446" t="s">
        <v>141</v>
      </c>
      <c r="B125" s="3"/>
      <c r="C125" s="3"/>
      <c r="D125" s="41">
        <f t="shared" si="4"/>
        <v>172.65000000000003</v>
      </c>
      <c r="E125" s="326">
        <v>50.550000000000011</v>
      </c>
      <c r="F125" s="326">
        <v>86.500000000000014</v>
      </c>
      <c r="G125" s="326">
        <v>1.3999999999999773</v>
      </c>
      <c r="H125" s="326">
        <v>29.799999999999955</v>
      </c>
      <c r="I125" s="326">
        <v>4.4000000000000909</v>
      </c>
      <c r="J125" s="326">
        <v>0</v>
      </c>
      <c r="K125" s="172"/>
      <c r="L125" s="172"/>
      <c r="M125" s="172"/>
      <c r="N125" s="653"/>
      <c r="O125" s="172"/>
      <c r="P125" s="172"/>
      <c r="R125" s="223"/>
      <c r="S125" s="223"/>
      <c r="T125" s="223"/>
      <c r="U125" s="223"/>
      <c r="V125" s="223"/>
      <c r="W125" s="223"/>
      <c r="X125" s="223"/>
      <c r="Y125" s="351"/>
      <c r="Z125" s="372"/>
      <c r="AA125" s="372"/>
      <c r="AB125" s="371"/>
      <c r="AC125" s="352"/>
      <c r="AD125" s="352"/>
      <c r="AE125" s="350"/>
      <c r="AG125" s="134"/>
      <c r="AH125" s="134"/>
      <c r="AI125" s="134"/>
      <c r="AJ125" s="134"/>
      <c r="AK125" s="134"/>
      <c r="AL125" s="134"/>
      <c r="AM125" s="134"/>
      <c r="AN125" s="134"/>
      <c r="AO125" s="134"/>
      <c r="AP125" s="134"/>
      <c r="AQ125" s="134"/>
      <c r="AR125" s="134"/>
      <c r="AS125" s="134"/>
      <c r="AT125" s="134"/>
      <c r="AU125" s="134"/>
      <c r="AV125" s="134"/>
      <c r="AW125" s="134"/>
      <c r="AX125" s="134"/>
      <c r="AY125" s="134"/>
      <c r="AZ125" s="134"/>
      <c r="BA125" s="134"/>
      <c r="BB125" s="134"/>
      <c r="BC125" s="134"/>
      <c r="BD125" s="104"/>
      <c r="BE125" s="104"/>
      <c r="BF125" s="3"/>
      <c r="BG125" s="101"/>
      <c r="BH125" s="170"/>
    </row>
    <row r="126" spans="1:60" ht="15.75">
      <c r="A126" s="518" t="s">
        <v>2280</v>
      </c>
      <c r="B126" s="3"/>
      <c r="C126" s="3"/>
      <c r="D126" s="41">
        <f t="shared" si="4"/>
        <v>107.19999999999982</v>
      </c>
      <c r="E126" s="326">
        <v>0</v>
      </c>
      <c r="F126" s="326">
        <v>0</v>
      </c>
      <c r="G126" s="326">
        <v>0</v>
      </c>
      <c r="H126" s="326">
        <v>63.799999999999955</v>
      </c>
      <c r="I126" s="326">
        <v>43.399999999999864</v>
      </c>
      <c r="J126" s="326">
        <v>0</v>
      </c>
      <c r="K126" s="501"/>
      <c r="L126" s="501"/>
      <c r="M126" s="172"/>
      <c r="N126" s="654"/>
      <c r="O126" s="172"/>
      <c r="P126" s="172"/>
      <c r="R126" s="223"/>
      <c r="S126" s="223"/>
      <c r="T126" s="223"/>
      <c r="U126" s="223"/>
      <c r="V126" s="223"/>
      <c r="W126" s="223"/>
      <c r="X126" s="223"/>
      <c r="Y126" s="351"/>
      <c r="Z126" s="372"/>
      <c r="AA126" s="372"/>
      <c r="AB126" s="371"/>
      <c r="AC126" s="352"/>
      <c r="AD126" s="352"/>
      <c r="AE126" s="350"/>
      <c r="AG126" s="134"/>
      <c r="AH126" s="134"/>
      <c r="AI126" s="134"/>
      <c r="AJ126" s="134"/>
      <c r="AK126" s="134"/>
      <c r="AL126" s="134"/>
      <c r="AM126" s="134"/>
      <c r="AN126" s="134"/>
      <c r="AO126" s="134"/>
      <c r="AP126" s="134"/>
      <c r="AQ126" s="134"/>
      <c r="AR126" s="134"/>
      <c r="AS126" s="134"/>
      <c r="AT126" s="134"/>
      <c r="AU126" s="134"/>
      <c r="AV126" s="134"/>
      <c r="AW126" s="134"/>
      <c r="AX126" s="134"/>
      <c r="AY126" s="134"/>
      <c r="AZ126" s="134"/>
      <c r="BA126" s="134"/>
      <c r="BB126" s="134"/>
      <c r="BC126" s="134"/>
      <c r="BD126" s="104"/>
      <c r="BE126" s="104"/>
      <c r="BF126" s="11"/>
      <c r="BG126" s="101"/>
      <c r="BH126" s="169"/>
    </row>
    <row r="127" spans="1:60" ht="15.75">
      <c r="A127" s="518" t="s">
        <v>2281</v>
      </c>
      <c r="B127" s="3"/>
      <c r="C127" s="3"/>
      <c r="D127" s="41">
        <f t="shared" si="4"/>
        <v>88.900000000000148</v>
      </c>
      <c r="E127" s="326">
        <v>16.500000000000014</v>
      </c>
      <c r="F127" s="326">
        <v>41.90000000000002</v>
      </c>
      <c r="G127" s="326">
        <v>0</v>
      </c>
      <c r="H127" s="326">
        <v>7.3000000000000682</v>
      </c>
      <c r="I127" s="326">
        <v>23.200000000000045</v>
      </c>
      <c r="J127" s="326">
        <v>0</v>
      </c>
      <c r="K127" s="501"/>
      <c r="L127" s="501"/>
      <c r="M127" s="172"/>
      <c r="N127" s="654"/>
      <c r="O127" s="172"/>
      <c r="P127" s="172"/>
      <c r="R127" s="223"/>
      <c r="S127" s="223"/>
      <c r="T127" s="223"/>
      <c r="U127" s="223"/>
      <c r="V127" s="223"/>
      <c r="W127" s="223"/>
      <c r="X127" s="223"/>
      <c r="Y127" s="351"/>
      <c r="Z127" s="372"/>
      <c r="AA127" s="372"/>
      <c r="AB127" s="342"/>
      <c r="AC127" s="342"/>
      <c r="AD127" s="366"/>
      <c r="AE127" s="339"/>
      <c r="AG127" s="134"/>
      <c r="AH127" s="134"/>
      <c r="AI127" s="134"/>
      <c r="AJ127" s="134"/>
      <c r="AK127" s="134"/>
      <c r="AL127" s="134"/>
      <c r="AM127" s="134"/>
      <c r="AN127" s="134"/>
      <c r="AO127" s="134"/>
      <c r="AP127" s="134"/>
      <c r="AQ127" s="134"/>
      <c r="AR127" s="134"/>
      <c r="AS127" s="134"/>
      <c r="AT127" s="134"/>
      <c r="AU127" s="134"/>
      <c r="AV127" s="134"/>
      <c r="AW127" s="134"/>
      <c r="AX127" s="134"/>
      <c r="AY127" s="134"/>
      <c r="AZ127" s="134"/>
      <c r="BA127" s="134"/>
      <c r="BB127" s="134"/>
      <c r="BC127" s="134"/>
      <c r="BD127" s="104"/>
      <c r="BE127" s="104"/>
      <c r="BF127" s="3"/>
      <c r="BG127" s="101"/>
      <c r="BH127" s="170"/>
    </row>
    <row r="128" spans="1:60" ht="15.75">
      <c r="A128" s="540" t="s">
        <v>1841</v>
      </c>
      <c r="B128" s="3"/>
      <c r="C128" s="3"/>
      <c r="D128" s="41">
        <f t="shared" si="4"/>
        <v>43.999999999999922</v>
      </c>
      <c r="E128" s="326">
        <v>2.3999999999999986</v>
      </c>
      <c r="F128" s="326">
        <v>24.700000000000003</v>
      </c>
      <c r="G128" s="326">
        <v>0</v>
      </c>
      <c r="H128" s="326">
        <v>16.89999999999992</v>
      </c>
      <c r="I128" s="326">
        <v>0</v>
      </c>
      <c r="J128" s="326">
        <v>0</v>
      </c>
      <c r="K128" s="343"/>
      <c r="L128" s="343"/>
      <c r="M128" s="172"/>
      <c r="N128" s="654"/>
      <c r="O128" s="172"/>
      <c r="P128" s="172"/>
      <c r="R128" s="223"/>
      <c r="S128" s="223"/>
      <c r="T128" s="223"/>
      <c r="U128" s="223"/>
      <c r="V128" s="223"/>
      <c r="W128" s="223"/>
      <c r="X128" s="223"/>
      <c r="Y128" s="351"/>
      <c r="Z128" s="372"/>
      <c r="AA128" s="372"/>
      <c r="AB128" s="342"/>
      <c r="AC128" s="342"/>
      <c r="AD128" s="366"/>
      <c r="AE128" s="339"/>
      <c r="AG128" s="134"/>
      <c r="AH128" s="134"/>
      <c r="AI128" s="134"/>
      <c r="AJ128" s="134"/>
      <c r="AK128" s="134"/>
      <c r="AL128" s="134"/>
      <c r="AM128" s="134"/>
      <c r="AN128" s="134"/>
      <c r="AO128" s="134"/>
      <c r="AP128" s="134"/>
      <c r="AQ128" s="134"/>
      <c r="AR128" s="134"/>
      <c r="AS128" s="134"/>
      <c r="AT128" s="134"/>
      <c r="AU128" s="134"/>
      <c r="AV128" s="134"/>
      <c r="AW128" s="134"/>
      <c r="AX128" s="134"/>
      <c r="AY128" s="134"/>
      <c r="AZ128" s="134"/>
      <c r="BA128" s="134"/>
      <c r="BB128" s="134"/>
      <c r="BC128" s="134"/>
      <c r="BD128" s="104"/>
      <c r="BE128" s="104"/>
      <c r="BF128" s="3"/>
      <c r="BG128" s="101"/>
      <c r="BH128" s="170"/>
    </row>
    <row r="129" spans="1:60" ht="15.75">
      <c r="A129" s="446" t="s">
        <v>835</v>
      </c>
      <c r="B129" s="3"/>
      <c r="C129" s="3"/>
      <c r="D129" s="41">
        <f t="shared" si="4"/>
        <v>120.45000000000016</v>
      </c>
      <c r="E129" s="326">
        <v>48.050000000000004</v>
      </c>
      <c r="F129" s="326">
        <v>51.699999999999989</v>
      </c>
      <c r="G129" s="326">
        <v>0</v>
      </c>
      <c r="H129" s="326">
        <v>13.500000000000114</v>
      </c>
      <c r="I129" s="326">
        <v>7.2000000000000455</v>
      </c>
      <c r="J129" s="326">
        <v>0</v>
      </c>
      <c r="K129" s="172"/>
      <c r="L129" s="172"/>
      <c r="M129" s="172"/>
      <c r="N129" s="654"/>
      <c r="O129" s="172"/>
      <c r="P129" s="172"/>
      <c r="R129" s="223"/>
      <c r="S129" s="223"/>
      <c r="T129" s="223"/>
      <c r="U129" s="223"/>
      <c r="V129" s="223"/>
      <c r="W129" s="223"/>
      <c r="X129" s="223"/>
      <c r="Y129" s="351"/>
      <c r="Z129" s="372"/>
      <c r="AA129" s="372"/>
      <c r="AB129" s="342"/>
      <c r="AC129" s="342"/>
      <c r="AD129" s="366"/>
      <c r="AE129" s="339"/>
      <c r="AG129" s="134"/>
      <c r="AH129" s="134"/>
      <c r="AI129" s="134"/>
      <c r="AJ129" s="134"/>
      <c r="AK129" s="134"/>
      <c r="AL129" s="134"/>
      <c r="AM129" s="134"/>
      <c r="AN129" s="134"/>
      <c r="AO129" s="134"/>
      <c r="AP129" s="134"/>
      <c r="AQ129" s="134"/>
      <c r="AR129" s="134"/>
      <c r="AS129" s="134"/>
      <c r="AT129" s="134"/>
      <c r="AU129" s="134"/>
      <c r="AV129" s="134"/>
      <c r="AW129" s="134"/>
      <c r="AX129" s="134"/>
      <c r="AY129" s="134"/>
      <c r="AZ129" s="134"/>
      <c r="BA129" s="134"/>
      <c r="BB129" s="134"/>
      <c r="BC129" s="134"/>
      <c r="BD129" s="104"/>
      <c r="BE129" s="104"/>
      <c r="BF129" s="132"/>
      <c r="BG129" s="101"/>
      <c r="BH129" s="170"/>
    </row>
    <row r="130" spans="1:60" ht="15.75">
      <c r="A130" s="446" t="s">
        <v>836</v>
      </c>
      <c r="B130" s="3"/>
      <c r="C130" s="3"/>
      <c r="D130" s="41">
        <f t="shared" si="4"/>
        <v>119.20000000000046</v>
      </c>
      <c r="E130" s="326">
        <v>21.000000000000014</v>
      </c>
      <c r="F130" s="326">
        <v>32.699999999999989</v>
      </c>
      <c r="G130" s="326">
        <v>3.8999999999999773</v>
      </c>
      <c r="H130" s="326">
        <v>9.7999999999998408</v>
      </c>
      <c r="I130" s="326">
        <v>51.800000000000637</v>
      </c>
      <c r="J130" s="326">
        <v>0</v>
      </c>
      <c r="K130" s="172"/>
      <c r="L130" s="172"/>
      <c r="M130" s="172"/>
      <c r="N130" s="653"/>
      <c r="O130" s="172"/>
      <c r="P130" s="172"/>
      <c r="R130" s="223"/>
      <c r="S130" s="223"/>
      <c r="T130" s="223"/>
      <c r="U130" s="223"/>
      <c r="V130" s="223"/>
      <c r="W130" s="223"/>
      <c r="X130" s="223"/>
      <c r="Y130" s="351"/>
      <c r="Z130" s="372"/>
      <c r="AA130" s="372"/>
      <c r="AB130" s="342"/>
      <c r="AC130" s="342"/>
      <c r="AD130" s="366"/>
      <c r="AE130" s="339"/>
      <c r="AG130" s="134"/>
      <c r="AH130" s="134"/>
      <c r="AI130" s="134"/>
      <c r="AJ130" s="134"/>
      <c r="AK130" s="134"/>
      <c r="AL130" s="134"/>
      <c r="AM130" s="134"/>
      <c r="AN130" s="134"/>
      <c r="AO130" s="134"/>
      <c r="AP130" s="134"/>
      <c r="AQ130" s="134"/>
      <c r="AR130" s="134"/>
      <c r="AS130" s="134"/>
      <c r="AT130" s="134"/>
      <c r="AU130" s="134"/>
      <c r="AV130" s="134"/>
      <c r="AW130" s="134"/>
      <c r="AX130" s="134"/>
      <c r="AY130" s="134"/>
      <c r="AZ130" s="134"/>
      <c r="BA130" s="134"/>
      <c r="BB130" s="134"/>
      <c r="BC130" s="134"/>
      <c r="BD130" s="104"/>
      <c r="BE130" s="104"/>
      <c r="BF130" s="11"/>
      <c r="BG130" s="101"/>
      <c r="BH130" s="169"/>
    </row>
    <row r="131" spans="1:60" ht="15.75">
      <c r="A131" s="441" t="s">
        <v>23</v>
      </c>
      <c r="B131" s="3"/>
      <c r="C131" s="3"/>
      <c r="D131" s="41">
        <f t="shared" si="4"/>
        <v>130.60000000000019</v>
      </c>
      <c r="E131" s="326">
        <v>41.800000000000004</v>
      </c>
      <c r="F131" s="326">
        <v>39</v>
      </c>
      <c r="G131" s="326">
        <v>0</v>
      </c>
      <c r="H131" s="326">
        <v>48.299999999999955</v>
      </c>
      <c r="I131" s="326">
        <v>1.5000000000002274</v>
      </c>
      <c r="J131" s="326">
        <v>0</v>
      </c>
      <c r="K131" s="652"/>
      <c r="L131" s="652"/>
      <c r="M131" s="172"/>
      <c r="N131" s="653"/>
      <c r="O131" s="172"/>
      <c r="P131" s="172"/>
      <c r="R131" s="223"/>
      <c r="S131" s="223"/>
      <c r="T131" s="223"/>
      <c r="U131" s="223"/>
      <c r="V131" s="223"/>
      <c r="W131" s="223"/>
      <c r="X131" s="223"/>
      <c r="Y131" s="351"/>
      <c r="Z131" s="372"/>
      <c r="AA131" s="372"/>
      <c r="AB131" s="368"/>
      <c r="AC131" s="342"/>
      <c r="AD131" s="366"/>
      <c r="AE131" s="339"/>
      <c r="AG131" s="134"/>
      <c r="AH131" s="134"/>
      <c r="AI131" s="134"/>
      <c r="AJ131" s="134"/>
      <c r="AK131" s="134"/>
      <c r="AL131" s="134"/>
      <c r="AM131" s="134"/>
      <c r="AN131" s="134"/>
      <c r="AO131" s="134"/>
      <c r="AP131" s="134"/>
      <c r="AQ131" s="134"/>
      <c r="AR131" s="134"/>
      <c r="AS131" s="134"/>
      <c r="AT131" s="134"/>
      <c r="AU131" s="134"/>
      <c r="AV131" s="134"/>
      <c r="AW131" s="134"/>
      <c r="AX131" s="134"/>
      <c r="AY131" s="134"/>
      <c r="AZ131" s="134"/>
      <c r="BA131" s="134"/>
      <c r="BB131" s="134"/>
      <c r="BC131" s="134"/>
      <c r="BD131" s="104"/>
      <c r="BE131" s="104"/>
      <c r="BF131" s="3"/>
      <c r="BG131" s="101"/>
      <c r="BH131" s="170"/>
    </row>
    <row r="132" spans="1:60" ht="15.75">
      <c r="A132" s="441" t="s">
        <v>25</v>
      </c>
      <c r="B132" s="3"/>
      <c r="C132" s="3"/>
      <c r="D132" s="41">
        <f t="shared" si="4"/>
        <v>118.89999999999998</v>
      </c>
      <c r="E132" s="326">
        <v>41.8</v>
      </c>
      <c r="F132" s="326">
        <v>57.7</v>
      </c>
      <c r="G132" s="326">
        <v>0</v>
      </c>
      <c r="H132" s="326">
        <v>15.000000000000114</v>
      </c>
      <c r="I132" s="326">
        <v>4.3999999999998636</v>
      </c>
      <c r="J132" s="326">
        <v>0</v>
      </c>
      <c r="K132" s="652"/>
      <c r="L132" s="652"/>
      <c r="M132" s="172"/>
      <c r="N132" s="654"/>
      <c r="O132" s="172"/>
      <c r="P132" s="172"/>
      <c r="R132" s="223"/>
      <c r="S132" s="223"/>
      <c r="T132" s="223"/>
      <c r="U132" s="223"/>
      <c r="V132" s="223"/>
      <c r="W132" s="223"/>
      <c r="X132" s="223"/>
      <c r="Y132" s="351"/>
      <c r="Z132" s="372"/>
      <c r="AA132" s="372"/>
      <c r="AB132" s="342"/>
      <c r="AC132" s="342"/>
      <c r="AD132" s="366"/>
      <c r="AE132" s="339"/>
      <c r="AG132" s="134"/>
      <c r="AH132" s="134"/>
      <c r="AI132" s="134"/>
      <c r="AJ132" s="134"/>
      <c r="AK132" s="134"/>
      <c r="AL132" s="134"/>
      <c r="AM132" s="134"/>
      <c r="AN132" s="134"/>
      <c r="AO132" s="134"/>
      <c r="AP132" s="134"/>
      <c r="AQ132" s="134"/>
      <c r="AR132" s="134"/>
      <c r="AS132" s="134"/>
      <c r="AT132" s="134"/>
      <c r="AU132" s="134"/>
      <c r="AV132" s="134"/>
      <c r="AW132" s="134"/>
      <c r="AX132" s="134"/>
      <c r="AY132" s="134"/>
      <c r="AZ132" s="134"/>
      <c r="BA132" s="134"/>
      <c r="BB132" s="134"/>
      <c r="BC132" s="134"/>
      <c r="BD132" s="104"/>
      <c r="BE132" s="104"/>
      <c r="BF132" s="3"/>
      <c r="BG132" s="101"/>
      <c r="BH132" s="170"/>
    </row>
    <row r="133" spans="1:60" ht="15.75">
      <c r="A133" s="540" t="s">
        <v>1851</v>
      </c>
      <c r="B133" s="3"/>
      <c r="C133" s="3"/>
      <c r="D133" s="41">
        <f t="shared" si="4"/>
        <v>116.79999999999998</v>
      </c>
      <c r="E133" s="326">
        <v>33.4</v>
      </c>
      <c r="F133" s="326">
        <v>52.2</v>
      </c>
      <c r="G133" s="326">
        <v>6</v>
      </c>
      <c r="H133" s="326">
        <v>13.199999999999989</v>
      </c>
      <c r="I133" s="326">
        <v>0</v>
      </c>
      <c r="J133" s="326">
        <v>12</v>
      </c>
      <c r="K133" s="343"/>
      <c r="L133" s="343"/>
      <c r="M133" s="172"/>
      <c r="N133" s="653"/>
      <c r="O133" s="172"/>
      <c r="P133" s="172"/>
      <c r="R133" s="223"/>
      <c r="S133" s="223"/>
      <c r="T133" s="223"/>
      <c r="U133" s="223"/>
      <c r="V133" s="223"/>
      <c r="W133" s="223"/>
      <c r="X133" s="223"/>
      <c r="Y133" s="351"/>
      <c r="Z133" s="372"/>
      <c r="AA133" s="372"/>
      <c r="AB133" s="371"/>
      <c r="AC133" s="352"/>
      <c r="AD133" s="352"/>
      <c r="AE133" s="350"/>
      <c r="AG133" s="134"/>
      <c r="AH133" s="134"/>
      <c r="AI133" s="134"/>
      <c r="AJ133" s="134"/>
      <c r="AK133" s="134"/>
      <c r="AL133" s="134"/>
      <c r="AM133" s="134"/>
      <c r="AN133" s="134"/>
      <c r="AO133" s="134"/>
      <c r="AP133" s="134"/>
      <c r="AQ133" s="134"/>
      <c r="AR133" s="134"/>
      <c r="AS133" s="134"/>
      <c r="AT133" s="134"/>
      <c r="AU133" s="134"/>
      <c r="AV133" s="134"/>
      <c r="AW133" s="134"/>
      <c r="AX133" s="134"/>
      <c r="AY133" s="134"/>
      <c r="AZ133" s="134"/>
      <c r="BA133" s="134"/>
      <c r="BB133" s="134"/>
      <c r="BC133" s="134"/>
      <c r="BD133" s="104"/>
      <c r="BE133" s="104"/>
      <c r="BF133" s="3"/>
      <c r="BG133" s="101"/>
      <c r="BH133" s="170"/>
    </row>
    <row r="134" spans="1:60" ht="15.75">
      <c r="A134" s="540" t="s">
        <v>1858</v>
      </c>
      <c r="B134" s="3"/>
      <c r="C134" s="3"/>
      <c r="D134" s="41">
        <f t="shared" si="4"/>
        <v>125.80000000000013</v>
      </c>
      <c r="E134" s="326">
        <v>36</v>
      </c>
      <c r="F134" s="326">
        <v>25.199999999999989</v>
      </c>
      <c r="G134" s="326">
        <v>0</v>
      </c>
      <c r="H134" s="326">
        <v>60.600000000000136</v>
      </c>
      <c r="I134" s="326">
        <v>1.2000000000000455</v>
      </c>
      <c r="J134" s="326">
        <v>2.7999999999999545</v>
      </c>
      <c r="K134" s="343"/>
      <c r="L134" s="343"/>
      <c r="M134" s="172"/>
      <c r="N134" s="653"/>
      <c r="O134" s="172"/>
      <c r="P134" s="172"/>
      <c r="R134" s="223"/>
      <c r="S134" s="223"/>
      <c r="T134" s="223"/>
      <c r="U134" s="223"/>
      <c r="V134" s="223"/>
      <c r="W134" s="223"/>
      <c r="X134" s="223"/>
      <c r="Y134" s="351"/>
      <c r="Z134" s="372"/>
      <c r="AA134" s="372"/>
      <c r="AB134" s="342"/>
      <c r="AC134" s="342"/>
      <c r="AD134" s="366"/>
      <c r="AE134" s="339"/>
      <c r="AG134" s="134"/>
      <c r="AH134" s="134"/>
      <c r="AI134" s="134"/>
      <c r="AJ134" s="134"/>
      <c r="AK134" s="134"/>
      <c r="AL134" s="134"/>
      <c r="AM134" s="134"/>
      <c r="AN134" s="134"/>
      <c r="AO134" s="134"/>
      <c r="AP134" s="134"/>
      <c r="AQ134" s="134"/>
      <c r="AR134" s="134"/>
      <c r="AS134" s="134"/>
      <c r="AT134" s="134"/>
      <c r="AU134" s="134"/>
      <c r="AV134" s="134"/>
      <c r="AW134" s="134"/>
      <c r="AX134" s="134"/>
      <c r="AY134" s="134"/>
      <c r="AZ134" s="134"/>
      <c r="BA134" s="134"/>
      <c r="BB134" s="134"/>
      <c r="BC134" s="134"/>
      <c r="BD134" s="104"/>
      <c r="BE134" s="104"/>
      <c r="BF134" s="3"/>
      <c r="BG134" s="101"/>
      <c r="BH134" s="170"/>
    </row>
    <row r="135" spans="1:60" ht="15.75">
      <c r="A135" s="540" t="s">
        <v>1853</v>
      </c>
      <c r="B135" s="3"/>
      <c r="C135" s="3"/>
      <c r="D135" s="41">
        <f t="shared" si="4"/>
        <v>168.3</v>
      </c>
      <c r="E135" s="326">
        <v>35.299999999999983</v>
      </c>
      <c r="F135" s="326">
        <v>54.299999999999983</v>
      </c>
      <c r="G135" s="326">
        <v>3</v>
      </c>
      <c r="H135" s="326">
        <v>12.200000000000045</v>
      </c>
      <c r="I135" s="326">
        <v>63.5</v>
      </c>
      <c r="J135" s="326">
        <v>0</v>
      </c>
      <c r="K135" s="343"/>
      <c r="L135" s="343"/>
      <c r="M135" s="172"/>
      <c r="N135" s="653"/>
      <c r="O135" s="172"/>
      <c r="P135" s="172"/>
      <c r="R135" s="223"/>
      <c r="S135" s="223"/>
      <c r="T135" s="223"/>
      <c r="U135" s="223"/>
      <c r="V135" s="223"/>
      <c r="W135" s="223"/>
      <c r="X135" s="223"/>
      <c r="Y135" s="351"/>
      <c r="Z135" s="372"/>
      <c r="AA135" s="372"/>
      <c r="AB135" s="342"/>
      <c r="AC135" s="342"/>
      <c r="AD135" s="366"/>
      <c r="AE135" s="339"/>
      <c r="AG135" s="134"/>
      <c r="AH135" s="134"/>
      <c r="AI135" s="134"/>
      <c r="AJ135" s="134"/>
      <c r="AK135" s="134"/>
      <c r="AL135" s="134"/>
      <c r="AM135" s="134"/>
      <c r="AN135" s="134"/>
      <c r="AO135" s="134"/>
      <c r="AP135" s="134"/>
      <c r="AQ135" s="134"/>
      <c r="AR135" s="134"/>
      <c r="AS135" s="134"/>
      <c r="AT135" s="134"/>
      <c r="AU135" s="134"/>
      <c r="AV135" s="134"/>
      <c r="AW135" s="134"/>
      <c r="AX135" s="134"/>
      <c r="AY135" s="134"/>
      <c r="AZ135" s="134"/>
      <c r="BA135" s="134"/>
      <c r="BB135" s="134"/>
      <c r="BC135" s="134"/>
      <c r="BD135" s="104"/>
      <c r="BE135" s="104"/>
      <c r="BF135" s="3"/>
      <c r="BG135" s="101"/>
      <c r="BH135" s="170"/>
    </row>
    <row r="136" spans="1:60" ht="15.75">
      <c r="A136" s="518" t="s">
        <v>2282</v>
      </c>
      <c r="B136" s="3"/>
      <c r="C136" s="3"/>
      <c r="D136" s="41">
        <f t="shared" si="4"/>
        <v>65.600000000000065</v>
      </c>
      <c r="E136" s="326">
        <v>46.5</v>
      </c>
      <c r="F136" s="326">
        <v>4.4999999999999858</v>
      </c>
      <c r="G136" s="326">
        <v>0</v>
      </c>
      <c r="H136" s="326">
        <v>14.60000000000008</v>
      </c>
      <c r="I136" s="326">
        <v>0</v>
      </c>
      <c r="J136" s="326">
        <v>0</v>
      </c>
      <c r="K136" s="501"/>
      <c r="L136" s="501"/>
      <c r="M136" s="172"/>
      <c r="N136" s="654"/>
      <c r="O136" s="172"/>
      <c r="P136" s="172"/>
      <c r="R136" s="223"/>
      <c r="S136" s="223"/>
      <c r="T136" s="223"/>
      <c r="U136" s="223"/>
      <c r="V136" s="223"/>
      <c r="W136" s="223"/>
      <c r="X136" s="223"/>
      <c r="Y136" s="351"/>
      <c r="Z136" s="372"/>
      <c r="AA136" s="372"/>
      <c r="AB136" s="342"/>
      <c r="AC136" s="342"/>
      <c r="AD136" s="366"/>
      <c r="AE136" s="339"/>
      <c r="AG136" s="134"/>
      <c r="AH136" s="134"/>
      <c r="AI136" s="134"/>
      <c r="AJ136" s="134"/>
      <c r="AK136" s="134"/>
      <c r="AL136" s="134"/>
      <c r="AM136" s="134"/>
      <c r="AN136" s="134"/>
      <c r="AO136" s="134"/>
      <c r="AP136" s="134"/>
      <c r="AQ136" s="134"/>
      <c r="AR136" s="134"/>
      <c r="AS136" s="134"/>
      <c r="AT136" s="134"/>
      <c r="AU136" s="134"/>
      <c r="AV136" s="134"/>
      <c r="AW136" s="134"/>
      <c r="AX136" s="134"/>
      <c r="AY136" s="134"/>
      <c r="AZ136" s="134"/>
      <c r="BA136" s="134"/>
      <c r="BB136" s="134"/>
      <c r="BC136" s="134"/>
      <c r="BD136" s="104"/>
      <c r="BE136" s="104"/>
      <c r="BF136" s="3"/>
      <c r="BG136" s="101"/>
      <c r="BH136" s="170"/>
    </row>
    <row r="137" spans="1:60" ht="15.75">
      <c r="A137" s="446" t="s">
        <v>819</v>
      </c>
      <c r="B137" s="3"/>
      <c r="C137" s="3"/>
      <c r="D137" s="41">
        <f t="shared" si="4"/>
        <v>205.19999999999976</v>
      </c>
      <c r="E137" s="326">
        <v>38.599999999999966</v>
      </c>
      <c r="F137" s="326">
        <v>21.599999999999966</v>
      </c>
      <c r="G137" s="326">
        <v>15.400000000000034</v>
      </c>
      <c r="H137" s="326">
        <v>87.800000000000068</v>
      </c>
      <c r="I137" s="326">
        <v>41.799999999999727</v>
      </c>
      <c r="J137" s="326">
        <v>0</v>
      </c>
      <c r="K137" s="172"/>
      <c r="L137" s="172"/>
      <c r="M137" s="172"/>
      <c r="N137" s="653"/>
      <c r="O137" s="172"/>
      <c r="P137" s="172"/>
      <c r="R137" s="223"/>
      <c r="S137" s="223"/>
      <c r="T137" s="223"/>
      <c r="U137" s="223"/>
      <c r="V137" s="223"/>
      <c r="W137" s="223"/>
      <c r="X137" s="223"/>
      <c r="Y137" s="351"/>
      <c r="Z137" s="372"/>
      <c r="AA137" s="372"/>
      <c r="AB137" s="342"/>
      <c r="AC137" s="342"/>
      <c r="AD137" s="366"/>
      <c r="AE137" s="339"/>
      <c r="AG137" s="134"/>
      <c r="AH137" s="134"/>
      <c r="AI137" s="134"/>
      <c r="AJ137" s="134"/>
      <c r="AK137" s="134"/>
      <c r="AL137" s="134"/>
      <c r="AM137" s="134"/>
      <c r="AN137" s="134"/>
      <c r="AO137" s="134"/>
      <c r="AP137" s="134"/>
      <c r="AQ137" s="134"/>
      <c r="AR137" s="134"/>
      <c r="AS137" s="134"/>
      <c r="AT137" s="134"/>
      <c r="AU137" s="134"/>
      <c r="AV137" s="134"/>
      <c r="AW137" s="134"/>
      <c r="AX137" s="134"/>
      <c r="AY137" s="134"/>
      <c r="AZ137" s="134"/>
      <c r="BA137" s="134"/>
      <c r="BB137" s="134"/>
      <c r="BC137" s="134"/>
      <c r="BD137" s="104"/>
      <c r="BE137" s="104"/>
      <c r="BF137" s="3"/>
      <c r="BG137" s="101"/>
      <c r="BH137" s="170"/>
    </row>
    <row r="138" spans="1:60" ht="15.75">
      <c r="A138" s="441" t="s">
        <v>27</v>
      </c>
      <c r="B138" s="3"/>
      <c r="C138" s="3"/>
      <c r="D138" s="41">
        <f t="shared" si="4"/>
        <v>63.950000000000344</v>
      </c>
      <c r="E138" s="326">
        <v>1.5</v>
      </c>
      <c r="F138" s="326">
        <v>48.45</v>
      </c>
      <c r="G138" s="326">
        <v>0</v>
      </c>
      <c r="H138" s="326">
        <v>3.6000000000000227</v>
      </c>
      <c r="I138" s="326">
        <v>10.400000000000318</v>
      </c>
      <c r="J138" s="326">
        <v>0</v>
      </c>
      <c r="K138" s="652"/>
      <c r="L138" s="652"/>
      <c r="M138" s="172"/>
      <c r="N138" s="653"/>
      <c r="O138" s="172"/>
      <c r="P138" s="172"/>
      <c r="R138" s="223"/>
      <c r="S138" s="223"/>
      <c r="T138" s="223"/>
      <c r="U138" s="223"/>
      <c r="V138" s="223"/>
      <c r="W138" s="223"/>
      <c r="X138" s="223"/>
      <c r="Y138" s="351"/>
      <c r="Z138" s="372"/>
      <c r="AA138" s="372"/>
      <c r="AB138" s="342"/>
      <c r="AC138" s="342"/>
      <c r="AD138" s="366"/>
      <c r="AE138" s="339"/>
      <c r="AG138" s="134"/>
      <c r="AH138" s="134"/>
      <c r="AI138" s="134"/>
      <c r="AJ138" s="134"/>
      <c r="AK138" s="134"/>
      <c r="AL138" s="134"/>
      <c r="AM138" s="134"/>
      <c r="AN138" s="134"/>
      <c r="AO138" s="134"/>
      <c r="AP138" s="134"/>
      <c r="AQ138" s="134"/>
      <c r="AR138" s="134"/>
      <c r="AS138" s="134"/>
      <c r="AT138" s="134"/>
      <c r="AU138" s="134"/>
      <c r="AV138" s="134"/>
      <c r="AW138" s="134"/>
      <c r="AX138" s="134"/>
      <c r="AY138" s="134"/>
      <c r="AZ138" s="134"/>
      <c r="BA138" s="134"/>
      <c r="BB138" s="134"/>
      <c r="BC138" s="134"/>
      <c r="BD138" s="104"/>
      <c r="BE138" s="104"/>
      <c r="BF138" s="3"/>
      <c r="BG138" s="101"/>
      <c r="BH138" s="170"/>
    </row>
    <row r="139" spans="1:60" ht="15.75">
      <c r="A139" s="446" t="s">
        <v>851</v>
      </c>
      <c r="B139" s="3"/>
      <c r="C139" s="3"/>
      <c r="D139" s="41">
        <f t="shared" si="4"/>
        <v>134.70000000000005</v>
      </c>
      <c r="E139" s="326">
        <v>36</v>
      </c>
      <c r="F139" s="326">
        <v>43.5</v>
      </c>
      <c r="G139" s="326">
        <v>0</v>
      </c>
      <c r="H139" s="326">
        <v>7.8000000000001819</v>
      </c>
      <c r="I139" s="326">
        <v>47.399999999999864</v>
      </c>
      <c r="J139" s="326">
        <v>0</v>
      </c>
      <c r="K139" s="172"/>
      <c r="L139" s="172"/>
      <c r="M139" s="172"/>
      <c r="N139" s="654"/>
      <c r="O139" s="172"/>
      <c r="P139" s="172"/>
      <c r="R139" s="223"/>
      <c r="S139" s="223"/>
      <c r="T139" s="223"/>
      <c r="U139" s="223"/>
      <c r="V139" s="223"/>
      <c r="W139" s="223"/>
      <c r="X139" s="223"/>
      <c r="Y139" s="351"/>
      <c r="Z139" s="372"/>
      <c r="AA139" s="372"/>
      <c r="AB139" s="348"/>
      <c r="AC139" s="342"/>
      <c r="AD139" s="366"/>
      <c r="AE139" s="339"/>
      <c r="AG139" s="134"/>
      <c r="AH139" s="134"/>
      <c r="AI139" s="134"/>
      <c r="AJ139" s="134"/>
      <c r="AK139" s="134"/>
      <c r="AL139" s="134"/>
      <c r="AM139" s="134"/>
      <c r="AN139" s="134"/>
      <c r="AO139" s="134"/>
      <c r="AP139" s="134"/>
      <c r="AQ139" s="134"/>
      <c r="AR139" s="134"/>
      <c r="AS139" s="134"/>
      <c r="AT139" s="134"/>
      <c r="AU139" s="134"/>
      <c r="AV139" s="134"/>
      <c r="AW139" s="134"/>
      <c r="AX139" s="134"/>
      <c r="AY139" s="134"/>
      <c r="AZ139" s="134"/>
      <c r="BA139" s="134"/>
      <c r="BB139" s="134"/>
      <c r="BC139" s="134"/>
      <c r="BD139" s="104"/>
      <c r="BE139" s="104"/>
      <c r="BF139" s="3"/>
      <c r="BG139" s="101"/>
      <c r="BH139" s="170"/>
    </row>
    <row r="140" spans="1:60" ht="15.75">
      <c r="A140" s="446" t="s">
        <v>154</v>
      </c>
      <c r="B140" s="3"/>
      <c r="C140" s="3"/>
      <c r="D140" s="41">
        <f t="shared" si="4"/>
        <v>167.99999999999997</v>
      </c>
      <c r="E140" s="326">
        <v>37</v>
      </c>
      <c r="F140" s="326">
        <v>89.1</v>
      </c>
      <c r="G140" s="326">
        <v>0</v>
      </c>
      <c r="H140" s="326">
        <v>41.899999999999977</v>
      </c>
      <c r="I140" s="326">
        <v>0</v>
      </c>
      <c r="J140" s="326">
        <v>0</v>
      </c>
      <c r="K140" s="172"/>
      <c r="L140" s="172"/>
      <c r="M140" s="172"/>
      <c r="N140" s="653"/>
      <c r="O140" s="172"/>
      <c r="P140" s="172"/>
      <c r="R140" s="223"/>
      <c r="S140" s="223"/>
      <c r="T140" s="223"/>
      <c r="U140" s="223"/>
      <c r="V140" s="223"/>
      <c r="W140" s="223"/>
      <c r="X140" s="223"/>
      <c r="Y140" s="351"/>
      <c r="Z140" s="372"/>
      <c r="AA140" s="372"/>
      <c r="AB140" s="342"/>
      <c r="AC140" s="342"/>
      <c r="AD140" s="366"/>
      <c r="AE140" s="339"/>
      <c r="AG140" s="134"/>
      <c r="AH140" s="134"/>
      <c r="AI140" s="134"/>
      <c r="AJ140" s="134"/>
      <c r="AK140" s="134"/>
      <c r="AL140" s="134"/>
      <c r="AM140" s="134"/>
      <c r="AN140" s="134"/>
      <c r="AO140" s="134"/>
      <c r="AP140" s="134"/>
      <c r="AQ140" s="134"/>
      <c r="AR140" s="134"/>
      <c r="AS140" s="134"/>
      <c r="AT140" s="134"/>
      <c r="AU140" s="134"/>
      <c r="AV140" s="134"/>
      <c r="AW140" s="134"/>
      <c r="AX140" s="134"/>
      <c r="AY140" s="134"/>
      <c r="AZ140" s="134"/>
      <c r="BA140" s="134"/>
      <c r="BB140" s="134"/>
      <c r="BC140" s="134"/>
      <c r="BD140" s="104"/>
      <c r="BE140" s="104"/>
      <c r="BF140" s="3"/>
      <c r="BG140" s="101"/>
      <c r="BH140" s="170"/>
    </row>
    <row r="141" spans="1:60" ht="15.75">
      <c r="A141" s="446" t="s">
        <v>837</v>
      </c>
      <c r="B141" s="3"/>
      <c r="C141" s="3"/>
      <c r="D141" s="41">
        <f t="shared" si="4"/>
        <v>215.10000000000014</v>
      </c>
      <c r="E141" s="326">
        <v>63.8</v>
      </c>
      <c r="F141" s="326">
        <v>62.400000000000034</v>
      </c>
      <c r="G141" s="326">
        <v>3.6000000000000227</v>
      </c>
      <c r="H141" s="326">
        <v>46.699999999999932</v>
      </c>
      <c r="I141" s="326">
        <v>25.600000000000136</v>
      </c>
      <c r="J141" s="326">
        <v>13</v>
      </c>
      <c r="K141" s="172"/>
      <c r="L141" s="172"/>
      <c r="M141" s="172"/>
      <c r="N141" s="653"/>
      <c r="O141" s="172"/>
      <c r="P141" s="172"/>
      <c r="R141" s="223"/>
      <c r="S141" s="223"/>
      <c r="T141" s="223"/>
      <c r="U141" s="223"/>
      <c r="V141" s="223"/>
      <c r="W141" s="223"/>
      <c r="X141" s="223"/>
      <c r="Y141" s="351"/>
      <c r="Z141" s="372"/>
      <c r="AA141" s="372"/>
      <c r="AB141" s="342"/>
      <c r="AC141" s="342"/>
      <c r="AD141" s="366"/>
      <c r="AE141" s="339"/>
      <c r="AG141" s="134"/>
      <c r="AH141" s="134"/>
      <c r="AI141" s="134"/>
      <c r="AJ141" s="134"/>
      <c r="AK141" s="134"/>
      <c r="AL141" s="134"/>
      <c r="AM141" s="134"/>
      <c r="AN141" s="134"/>
      <c r="AO141" s="134"/>
      <c r="AP141" s="134"/>
      <c r="AQ141" s="134"/>
      <c r="AR141" s="134"/>
      <c r="AS141" s="134"/>
      <c r="AT141" s="134"/>
      <c r="AU141" s="134"/>
      <c r="AV141" s="134"/>
      <c r="AW141" s="134"/>
      <c r="AX141" s="134"/>
      <c r="AY141" s="134"/>
      <c r="AZ141" s="134"/>
      <c r="BA141" s="134"/>
      <c r="BB141" s="134"/>
      <c r="BC141" s="134"/>
      <c r="BD141" s="104"/>
      <c r="BE141" s="104"/>
      <c r="BF141" s="3"/>
      <c r="BG141" s="101"/>
      <c r="BH141" s="170"/>
    </row>
    <row r="142" spans="1:60" ht="15.75">
      <c r="A142" s="443" t="s">
        <v>142</v>
      </c>
      <c r="B142" s="3"/>
      <c r="C142" s="3"/>
      <c r="D142" s="41">
        <f t="shared" si="4"/>
        <v>151.79999999999947</v>
      </c>
      <c r="E142" s="326">
        <v>37.299999999999997</v>
      </c>
      <c r="F142" s="326">
        <v>38.799999999999997</v>
      </c>
      <c r="G142" s="326">
        <v>0</v>
      </c>
      <c r="H142" s="326">
        <v>58.899999999999977</v>
      </c>
      <c r="I142" s="326">
        <v>16.7999999999995</v>
      </c>
      <c r="J142" s="326">
        <v>0</v>
      </c>
      <c r="K142" s="273"/>
      <c r="L142" s="273"/>
      <c r="M142" s="172"/>
      <c r="N142" s="653"/>
      <c r="O142" s="172"/>
      <c r="P142" s="172"/>
      <c r="R142" s="223"/>
      <c r="S142" s="223"/>
      <c r="T142" s="223"/>
      <c r="U142" s="223"/>
      <c r="V142" s="223"/>
      <c r="W142" s="223"/>
      <c r="X142" s="223"/>
      <c r="Y142" s="351"/>
      <c r="Z142" s="372"/>
      <c r="AA142" s="372"/>
      <c r="AB142" s="348"/>
      <c r="AC142" s="342"/>
      <c r="AD142" s="366"/>
      <c r="AE142" s="339"/>
      <c r="AG142" s="134"/>
      <c r="AH142" s="134"/>
      <c r="AI142" s="134"/>
      <c r="AJ142" s="134"/>
      <c r="AK142" s="134"/>
      <c r="AL142" s="134"/>
      <c r="AM142" s="134"/>
      <c r="AN142" s="134"/>
      <c r="AO142" s="134"/>
      <c r="AP142" s="134"/>
      <c r="AQ142" s="134"/>
      <c r="AR142" s="134"/>
      <c r="AS142" s="134"/>
      <c r="AT142" s="134"/>
      <c r="AU142" s="134"/>
      <c r="AV142" s="134"/>
      <c r="AW142" s="134"/>
      <c r="AX142" s="134"/>
      <c r="AY142" s="134"/>
      <c r="AZ142" s="134"/>
      <c r="BA142" s="134"/>
      <c r="BB142" s="134"/>
      <c r="BC142" s="134"/>
      <c r="BD142" s="104"/>
      <c r="BE142" s="104"/>
      <c r="BF142" s="3"/>
      <c r="BG142" s="101"/>
      <c r="BH142" s="170"/>
    </row>
    <row r="143" spans="1:60" ht="15.75">
      <c r="A143" s="446" t="s">
        <v>811</v>
      </c>
      <c r="B143" s="3"/>
      <c r="C143" s="3"/>
      <c r="D143" s="41">
        <f t="shared" si="4"/>
        <v>81.499999999999943</v>
      </c>
      <c r="E143" s="326">
        <v>2.5999999999999943</v>
      </c>
      <c r="F143" s="326">
        <v>36.099999999999994</v>
      </c>
      <c r="G143" s="326">
        <v>0</v>
      </c>
      <c r="H143" s="326">
        <v>36.799999999999955</v>
      </c>
      <c r="I143" s="326">
        <v>6</v>
      </c>
      <c r="J143" s="326">
        <v>0</v>
      </c>
      <c r="K143" s="172"/>
      <c r="L143" s="172"/>
      <c r="M143" s="172"/>
      <c r="N143" s="653"/>
      <c r="O143" s="172"/>
      <c r="P143" s="172"/>
      <c r="R143" s="223"/>
      <c r="S143" s="223"/>
      <c r="T143" s="223"/>
      <c r="U143" s="223"/>
      <c r="V143" s="223"/>
      <c r="W143" s="223"/>
      <c r="X143" s="223"/>
      <c r="Y143" s="351"/>
      <c r="Z143" s="372"/>
      <c r="AA143" s="372"/>
      <c r="AB143" s="371"/>
      <c r="AC143" s="352"/>
      <c r="AD143" s="352"/>
      <c r="AE143" s="350"/>
      <c r="AG143" s="134"/>
      <c r="AH143" s="134"/>
      <c r="AI143" s="134"/>
      <c r="AJ143" s="134"/>
      <c r="AK143" s="134"/>
      <c r="AL143" s="134"/>
      <c r="AM143" s="134"/>
      <c r="AN143" s="134"/>
      <c r="AO143" s="134"/>
      <c r="AP143" s="134"/>
      <c r="AQ143" s="134"/>
      <c r="AR143" s="134"/>
      <c r="AS143" s="134"/>
      <c r="AT143" s="134"/>
      <c r="AU143" s="134"/>
      <c r="AV143" s="134"/>
      <c r="AW143" s="134"/>
      <c r="AX143" s="134"/>
      <c r="AY143" s="134"/>
      <c r="AZ143" s="134"/>
      <c r="BA143" s="134"/>
      <c r="BB143" s="134"/>
      <c r="BC143" s="134"/>
      <c r="BD143" s="104"/>
      <c r="BE143" s="104"/>
      <c r="BF143" s="3"/>
      <c r="BG143" s="101"/>
      <c r="BH143" s="170"/>
    </row>
    <row r="144" spans="1:60" ht="15.75">
      <c r="A144" s="540" t="s">
        <v>1857</v>
      </c>
      <c r="B144" s="3"/>
      <c r="C144" s="3"/>
      <c r="D144" s="41">
        <f t="shared" si="4"/>
        <v>128.20000000000016</v>
      </c>
      <c r="E144" s="326">
        <v>30.800000000000011</v>
      </c>
      <c r="F144" s="326">
        <v>30.699999999999989</v>
      </c>
      <c r="G144" s="326">
        <v>0</v>
      </c>
      <c r="H144" s="326">
        <v>66.700000000000159</v>
      </c>
      <c r="I144" s="326">
        <v>0</v>
      </c>
      <c r="J144" s="326">
        <v>0</v>
      </c>
      <c r="K144" s="343"/>
      <c r="L144" s="343"/>
      <c r="M144" s="172"/>
      <c r="N144" s="653"/>
      <c r="O144" s="172"/>
      <c r="P144" s="172"/>
      <c r="R144" s="223"/>
      <c r="S144" s="223"/>
      <c r="T144" s="223"/>
      <c r="U144" s="223"/>
      <c r="V144" s="223"/>
      <c r="W144" s="223"/>
      <c r="X144" s="223"/>
      <c r="Y144" s="351"/>
      <c r="Z144" s="372"/>
      <c r="AA144" s="372"/>
      <c r="AB144" s="348"/>
      <c r="AC144" s="342"/>
      <c r="AD144" s="366"/>
      <c r="AE144" s="339"/>
      <c r="AG144" s="134"/>
      <c r="AH144" s="134"/>
      <c r="AI144" s="134"/>
      <c r="AJ144" s="134"/>
      <c r="AK144" s="134"/>
      <c r="AL144" s="134"/>
      <c r="AM144" s="134"/>
      <c r="AN144" s="134"/>
      <c r="AO144" s="134"/>
      <c r="AP144" s="134"/>
      <c r="AQ144" s="134"/>
      <c r="AR144" s="134"/>
      <c r="AS144" s="134"/>
      <c r="AT144" s="134"/>
      <c r="AU144" s="134"/>
      <c r="AV144" s="134"/>
      <c r="AW144" s="134"/>
      <c r="AX144" s="134"/>
      <c r="AY144" s="134"/>
      <c r="AZ144" s="134"/>
      <c r="BA144" s="134"/>
      <c r="BB144" s="134"/>
      <c r="BC144" s="134"/>
      <c r="BD144" s="104"/>
      <c r="BE144" s="104"/>
      <c r="BF144" s="3"/>
      <c r="BG144" s="101"/>
      <c r="BH144" s="170"/>
    </row>
    <row r="145" spans="1:60" ht="15.75">
      <c r="A145" s="446" t="s">
        <v>852</v>
      </c>
      <c r="B145" s="3"/>
      <c r="C145" s="3"/>
      <c r="D145" s="41">
        <f t="shared" si="4"/>
        <v>148.89999999999986</v>
      </c>
      <c r="E145" s="326">
        <v>51.699999999999996</v>
      </c>
      <c r="F145" s="326">
        <v>63</v>
      </c>
      <c r="G145" s="326">
        <v>0</v>
      </c>
      <c r="H145" s="326">
        <v>13.199999999999875</v>
      </c>
      <c r="I145" s="326">
        <v>21</v>
      </c>
      <c r="J145" s="326">
        <v>0</v>
      </c>
      <c r="K145" s="172"/>
      <c r="L145" s="172"/>
      <c r="M145" s="172"/>
      <c r="N145" s="653"/>
      <c r="O145" s="172"/>
      <c r="P145" s="172"/>
      <c r="R145" s="223"/>
      <c r="S145" s="223"/>
      <c r="T145" s="223"/>
      <c r="U145" s="223"/>
      <c r="V145" s="223"/>
      <c r="W145" s="223"/>
      <c r="X145" s="223"/>
      <c r="Y145" s="351"/>
      <c r="Z145" s="372"/>
      <c r="AA145" s="372"/>
      <c r="AB145" s="348"/>
      <c r="AC145" s="342"/>
      <c r="AD145" s="366"/>
      <c r="AE145" s="339"/>
      <c r="AG145" s="134"/>
      <c r="AH145" s="134"/>
      <c r="AI145" s="134"/>
      <c r="AJ145" s="134"/>
      <c r="AK145" s="134"/>
      <c r="AL145" s="134"/>
      <c r="AM145" s="134"/>
      <c r="AN145" s="134"/>
      <c r="AO145" s="134"/>
      <c r="AP145" s="134"/>
      <c r="AQ145" s="134"/>
      <c r="AR145" s="134"/>
      <c r="AS145" s="134"/>
      <c r="AT145" s="134"/>
      <c r="AU145" s="134"/>
      <c r="AV145" s="134"/>
      <c r="AW145" s="134"/>
      <c r="AX145" s="134"/>
      <c r="AY145" s="134"/>
      <c r="AZ145" s="134"/>
      <c r="BA145" s="134"/>
      <c r="BB145" s="134"/>
      <c r="BC145" s="134"/>
      <c r="BD145" s="104"/>
      <c r="BE145" s="104"/>
      <c r="BF145" s="3"/>
      <c r="BG145" s="101"/>
      <c r="BH145" s="170"/>
    </row>
    <row r="146" spans="1:60" ht="15.75">
      <c r="A146" s="518" t="s">
        <v>2305</v>
      </c>
      <c r="B146" s="3"/>
      <c r="C146" s="3"/>
      <c r="D146" s="41">
        <f t="shared" si="4"/>
        <v>155.30000000000007</v>
      </c>
      <c r="E146" s="326">
        <v>16.199999999999989</v>
      </c>
      <c r="F146" s="326">
        <v>0</v>
      </c>
      <c r="G146" s="326">
        <v>3.0000000000000568</v>
      </c>
      <c r="H146" s="326">
        <v>59.399999999999977</v>
      </c>
      <c r="I146" s="326">
        <v>76.700000000000045</v>
      </c>
      <c r="J146" s="326">
        <v>0</v>
      </c>
      <c r="K146" s="501"/>
      <c r="L146" s="501"/>
      <c r="M146" s="172"/>
      <c r="N146" s="654"/>
      <c r="O146" s="172"/>
      <c r="P146" s="172"/>
      <c r="R146" s="223"/>
      <c r="S146" s="223"/>
      <c r="T146" s="223"/>
      <c r="U146" s="223"/>
      <c r="V146" s="223"/>
      <c r="W146" s="223"/>
      <c r="X146" s="223"/>
      <c r="Y146" s="351"/>
      <c r="Z146" s="372"/>
      <c r="AA146" s="372"/>
      <c r="AB146" s="368"/>
      <c r="AC146" s="342"/>
      <c r="AD146" s="366"/>
      <c r="AE146" s="339"/>
      <c r="AG146" s="134"/>
      <c r="AH146" s="134"/>
      <c r="AI146" s="134"/>
      <c r="AJ146" s="134"/>
      <c r="AK146" s="134"/>
      <c r="AL146" s="134"/>
      <c r="AM146" s="134"/>
      <c r="AN146" s="134"/>
      <c r="AO146" s="134"/>
      <c r="AP146" s="134"/>
      <c r="AQ146" s="134"/>
      <c r="AR146" s="134"/>
      <c r="AS146" s="134"/>
      <c r="AT146" s="134"/>
      <c r="AU146" s="134"/>
      <c r="AV146" s="134"/>
      <c r="AW146" s="134"/>
      <c r="AX146" s="134"/>
      <c r="AY146" s="134"/>
      <c r="AZ146" s="134"/>
      <c r="BA146" s="134"/>
      <c r="BB146" s="134"/>
      <c r="BC146" s="134"/>
      <c r="BD146" s="104"/>
      <c r="BE146" s="104"/>
      <c r="BF146" s="3"/>
      <c r="BG146" s="101"/>
      <c r="BH146" s="170"/>
    </row>
    <row r="147" spans="1:60" ht="15.75">
      <c r="A147" s="446" t="s">
        <v>822</v>
      </c>
      <c r="B147" s="3"/>
      <c r="C147" s="3"/>
      <c r="D147" s="41">
        <f t="shared" si="4"/>
        <v>80.099999999999937</v>
      </c>
      <c r="E147" s="326">
        <v>37.499999999999972</v>
      </c>
      <c r="F147" s="326">
        <v>4.1999999999999886</v>
      </c>
      <c r="G147" s="326">
        <v>0</v>
      </c>
      <c r="H147" s="326">
        <v>21.600000000000023</v>
      </c>
      <c r="I147" s="326">
        <v>16.799999999999955</v>
      </c>
      <c r="J147" s="326">
        <v>0</v>
      </c>
      <c r="K147" s="172"/>
      <c r="L147" s="172"/>
      <c r="M147" s="172"/>
      <c r="N147" s="653"/>
      <c r="O147" s="172"/>
      <c r="P147" s="172"/>
      <c r="R147" s="223"/>
      <c r="S147" s="223"/>
      <c r="T147" s="223"/>
      <c r="U147" s="223"/>
      <c r="V147" s="223"/>
      <c r="W147" s="223"/>
      <c r="X147" s="223"/>
      <c r="Y147" s="351"/>
      <c r="Z147" s="372"/>
      <c r="AA147" s="372"/>
      <c r="AB147" s="371"/>
      <c r="AC147" s="352"/>
      <c r="AD147" s="352"/>
      <c r="AE147" s="350"/>
      <c r="AG147" s="134"/>
      <c r="AH147" s="134"/>
      <c r="AI147" s="134"/>
      <c r="AJ147" s="134"/>
      <c r="AK147" s="134"/>
      <c r="AL147" s="134"/>
      <c r="AM147" s="134"/>
      <c r="AN147" s="134"/>
      <c r="AO147" s="134"/>
      <c r="AP147" s="134"/>
      <c r="AQ147" s="134"/>
      <c r="AR147" s="134"/>
      <c r="AS147" s="134"/>
      <c r="AT147" s="134"/>
      <c r="AU147" s="134"/>
      <c r="AV147" s="134"/>
      <c r="AW147" s="134"/>
      <c r="AX147" s="134"/>
      <c r="AY147" s="134"/>
      <c r="AZ147" s="134"/>
      <c r="BA147" s="134"/>
      <c r="BB147" s="134"/>
      <c r="BC147" s="134"/>
      <c r="BD147" s="104"/>
      <c r="BE147" s="104"/>
      <c r="BF147" s="3"/>
      <c r="BG147" s="101"/>
      <c r="BH147" s="170"/>
    </row>
    <row r="148" spans="1:60" ht="15.75">
      <c r="A148" s="446" t="s">
        <v>821</v>
      </c>
      <c r="B148" s="3"/>
      <c r="C148" s="3"/>
      <c r="D148" s="41">
        <f t="shared" si="4"/>
        <v>163.90000000000032</v>
      </c>
      <c r="E148" s="326">
        <v>33.799999999999997</v>
      </c>
      <c r="F148" s="326">
        <v>54.200000000000017</v>
      </c>
      <c r="G148" s="326">
        <v>0</v>
      </c>
      <c r="H148" s="326">
        <v>18</v>
      </c>
      <c r="I148" s="326">
        <v>57.900000000000318</v>
      </c>
      <c r="J148" s="326">
        <v>0</v>
      </c>
      <c r="K148" s="172"/>
      <c r="L148" s="172"/>
      <c r="M148" s="172"/>
      <c r="N148" s="654"/>
      <c r="O148" s="172"/>
      <c r="P148" s="172"/>
      <c r="R148" s="223"/>
      <c r="S148" s="223"/>
      <c r="T148" s="223"/>
      <c r="U148" s="223"/>
      <c r="V148" s="223"/>
      <c r="W148" s="223"/>
      <c r="X148" s="223"/>
      <c r="Y148" s="351"/>
      <c r="Z148" s="372"/>
      <c r="AA148" s="372"/>
      <c r="AB148" s="371"/>
      <c r="AC148" s="352"/>
      <c r="AD148" s="352"/>
      <c r="AE148" s="350"/>
      <c r="AG148" s="134"/>
      <c r="AH148" s="134"/>
      <c r="AI148" s="134"/>
      <c r="AJ148" s="134"/>
      <c r="AK148" s="134"/>
      <c r="AL148" s="134"/>
      <c r="AM148" s="134"/>
      <c r="AN148" s="134"/>
      <c r="AO148" s="134"/>
      <c r="AP148" s="134"/>
      <c r="AQ148" s="134"/>
      <c r="AR148" s="134"/>
      <c r="AS148" s="134"/>
      <c r="AT148" s="134"/>
      <c r="AU148" s="134"/>
      <c r="AV148" s="134"/>
      <c r="AW148" s="134"/>
      <c r="AX148" s="134"/>
      <c r="AY148" s="134"/>
      <c r="AZ148" s="134"/>
      <c r="BA148" s="134"/>
      <c r="BB148" s="134"/>
      <c r="BC148" s="134"/>
      <c r="BD148" s="104"/>
      <c r="BE148" s="104"/>
      <c r="BF148" s="3"/>
      <c r="BG148" s="101"/>
      <c r="BH148" s="170"/>
    </row>
    <row r="149" spans="1:60" ht="15.75">
      <c r="A149" s="518" t="s">
        <v>2307</v>
      </c>
      <c r="B149" s="3"/>
      <c r="C149" s="3"/>
      <c r="D149" s="41">
        <f t="shared" si="4"/>
        <v>44.79999999999982</v>
      </c>
      <c r="E149" s="326">
        <v>0</v>
      </c>
      <c r="F149" s="326">
        <v>32.6</v>
      </c>
      <c r="G149" s="326">
        <v>0</v>
      </c>
      <c r="H149" s="326">
        <v>0</v>
      </c>
      <c r="I149" s="326">
        <v>12.199999999999818</v>
      </c>
      <c r="J149" s="326">
        <v>0</v>
      </c>
      <c r="K149" s="501"/>
      <c r="L149" s="501"/>
      <c r="M149" s="172"/>
      <c r="N149" s="654"/>
      <c r="O149" s="172"/>
      <c r="P149" s="172"/>
      <c r="R149" s="223"/>
      <c r="S149" s="223"/>
      <c r="T149" s="223"/>
      <c r="U149" s="223"/>
      <c r="V149" s="223"/>
      <c r="W149" s="223"/>
      <c r="X149" s="223"/>
      <c r="Y149" s="351"/>
      <c r="Z149" s="372"/>
      <c r="AA149" s="372"/>
      <c r="AB149" s="342"/>
      <c r="AC149" s="342"/>
      <c r="AD149" s="366"/>
      <c r="AE149" s="339"/>
      <c r="AG149" s="134"/>
      <c r="AH149" s="134"/>
      <c r="AI149" s="134"/>
      <c r="AJ149" s="134"/>
      <c r="AK149" s="134"/>
      <c r="AL149" s="134"/>
      <c r="AM149" s="134"/>
      <c r="AN149" s="134"/>
      <c r="AO149" s="134"/>
      <c r="AP149" s="134"/>
      <c r="AQ149" s="134"/>
      <c r="AR149" s="134"/>
      <c r="AS149" s="134"/>
      <c r="AT149" s="134"/>
      <c r="AU149" s="134"/>
      <c r="AV149" s="134"/>
      <c r="AW149" s="134"/>
      <c r="AX149" s="134"/>
      <c r="AY149" s="134"/>
      <c r="AZ149" s="134"/>
      <c r="BA149" s="134"/>
      <c r="BB149" s="134"/>
      <c r="BC149" s="134"/>
      <c r="BD149" s="104"/>
      <c r="BE149" s="104"/>
      <c r="BF149" s="3"/>
      <c r="BG149" s="101"/>
      <c r="BH149" s="170"/>
    </row>
    <row r="150" spans="1:60" s="280" customFormat="1" ht="15.75">
      <c r="A150" s="518" t="s">
        <v>2567</v>
      </c>
      <c r="B150" s="282"/>
      <c r="C150" s="282"/>
      <c r="D150" s="41">
        <f t="shared" si="4"/>
        <v>84.100000000000009</v>
      </c>
      <c r="E150" s="326">
        <v>37.5</v>
      </c>
      <c r="F150" s="326">
        <v>11.299999999999997</v>
      </c>
      <c r="G150" s="326">
        <v>14.300000000000011</v>
      </c>
      <c r="H150" s="326">
        <v>21</v>
      </c>
      <c r="I150" s="326">
        <v>0</v>
      </c>
      <c r="J150" s="326">
        <v>0</v>
      </c>
      <c r="K150" s="501"/>
      <c r="L150" s="501"/>
      <c r="M150" s="172"/>
      <c r="N150" s="653"/>
      <c r="O150" s="172"/>
      <c r="P150" s="172"/>
      <c r="R150" s="351"/>
      <c r="S150" s="351"/>
      <c r="T150" s="351"/>
      <c r="U150" s="351"/>
      <c r="V150" s="351"/>
      <c r="W150" s="351"/>
      <c r="X150" s="351"/>
      <c r="Y150" s="351"/>
      <c r="Z150" s="372"/>
      <c r="AA150" s="372"/>
      <c r="AB150" s="342"/>
      <c r="AC150" s="342"/>
      <c r="AD150" s="366"/>
      <c r="AE150" s="339"/>
      <c r="AG150" s="134"/>
      <c r="AH150" s="134"/>
      <c r="AI150" s="134"/>
      <c r="AJ150" s="134"/>
      <c r="AK150" s="134"/>
      <c r="AL150" s="134"/>
      <c r="AM150" s="134"/>
      <c r="AN150" s="134"/>
      <c r="AO150" s="134"/>
      <c r="AP150" s="134"/>
      <c r="AQ150" s="134"/>
      <c r="AR150" s="134"/>
      <c r="AS150" s="134"/>
      <c r="AT150" s="134"/>
      <c r="AU150" s="134"/>
      <c r="AV150" s="134"/>
      <c r="AW150" s="134"/>
      <c r="AX150" s="134"/>
      <c r="AY150" s="134"/>
      <c r="AZ150" s="134"/>
      <c r="BA150" s="134"/>
      <c r="BB150" s="134"/>
      <c r="BC150" s="134"/>
      <c r="BD150" s="316"/>
      <c r="BE150" s="316"/>
      <c r="BF150" s="282"/>
      <c r="BG150" s="315"/>
      <c r="BH150" s="340"/>
    </row>
    <row r="151" spans="1:60" s="280" customFormat="1" ht="15.75">
      <c r="A151" s="446" t="s">
        <v>806</v>
      </c>
      <c r="B151" s="282"/>
      <c r="C151" s="282"/>
      <c r="D151" s="41">
        <f t="shared" si="4"/>
        <v>102.99999999999999</v>
      </c>
      <c r="E151" s="326">
        <v>26</v>
      </c>
      <c r="F151" s="326">
        <v>55.600000000000009</v>
      </c>
      <c r="G151" s="326">
        <v>0</v>
      </c>
      <c r="H151" s="326">
        <v>21.399999999999977</v>
      </c>
      <c r="I151" s="326">
        <v>0</v>
      </c>
      <c r="J151" s="326">
        <v>0</v>
      </c>
      <c r="K151" s="172"/>
      <c r="L151" s="172"/>
      <c r="M151" s="172"/>
      <c r="N151" s="654"/>
      <c r="O151" s="172"/>
      <c r="P151" s="172"/>
      <c r="R151" s="351"/>
      <c r="S151" s="351"/>
      <c r="T151" s="351"/>
      <c r="U151" s="351"/>
      <c r="V151" s="351"/>
      <c r="W151" s="351"/>
      <c r="X151" s="351"/>
      <c r="Y151" s="351"/>
      <c r="Z151" s="372"/>
      <c r="AA151" s="372"/>
      <c r="AB151" s="342"/>
      <c r="AC151" s="342"/>
      <c r="AD151" s="366"/>
      <c r="AE151" s="339"/>
      <c r="AG151" s="134"/>
      <c r="AH151" s="134"/>
      <c r="AI151" s="134"/>
      <c r="AJ151" s="134"/>
      <c r="AK151" s="134"/>
      <c r="AL151" s="134"/>
      <c r="AM151" s="134"/>
      <c r="AN151" s="134"/>
      <c r="AO151" s="134"/>
      <c r="AP151" s="134"/>
      <c r="AQ151" s="134"/>
      <c r="AR151" s="134"/>
      <c r="AS151" s="134"/>
      <c r="AT151" s="134"/>
      <c r="AU151" s="134"/>
      <c r="AV151" s="134"/>
      <c r="AW151" s="134"/>
      <c r="AX151" s="134"/>
      <c r="AY151" s="134"/>
      <c r="AZ151" s="134"/>
      <c r="BA151" s="134"/>
      <c r="BB151" s="134"/>
      <c r="BC151" s="134"/>
      <c r="BD151" s="316"/>
      <c r="BE151" s="316"/>
      <c r="BF151" s="282"/>
      <c r="BG151" s="315"/>
      <c r="BH151" s="340"/>
    </row>
    <row r="152" spans="1:60" s="280" customFormat="1" ht="15.75">
      <c r="A152" s="518" t="s">
        <v>2283</v>
      </c>
      <c r="B152" s="282"/>
      <c r="C152" s="282"/>
      <c r="D152" s="41">
        <f t="shared" si="4"/>
        <v>76.19999999999996</v>
      </c>
      <c r="E152" s="326">
        <v>34.5</v>
      </c>
      <c r="F152" s="326">
        <v>33.299999999999983</v>
      </c>
      <c r="G152" s="326">
        <v>0</v>
      </c>
      <c r="H152" s="326">
        <v>8.3999999999999773</v>
      </c>
      <c r="I152" s="326">
        <v>0</v>
      </c>
      <c r="J152" s="326">
        <v>0</v>
      </c>
      <c r="K152" s="501"/>
      <c r="L152" s="501"/>
      <c r="M152" s="172"/>
      <c r="N152" s="654"/>
      <c r="O152" s="172"/>
      <c r="P152" s="172"/>
      <c r="R152" s="351"/>
      <c r="S152" s="351"/>
      <c r="T152" s="351"/>
      <c r="U152" s="351"/>
      <c r="V152" s="351"/>
      <c r="W152" s="351"/>
      <c r="X152" s="351"/>
      <c r="Y152" s="351"/>
      <c r="Z152" s="372"/>
      <c r="AA152" s="372"/>
      <c r="AB152" s="342"/>
      <c r="AC152" s="342"/>
      <c r="AD152" s="366"/>
      <c r="AE152" s="339"/>
      <c r="AG152" s="134"/>
      <c r="AH152" s="134"/>
      <c r="AI152" s="134"/>
      <c r="AJ152" s="134"/>
      <c r="AK152" s="134"/>
      <c r="AL152" s="134"/>
      <c r="AM152" s="134"/>
      <c r="AN152" s="134"/>
      <c r="AO152" s="134"/>
      <c r="AP152" s="134"/>
      <c r="AQ152" s="134"/>
      <c r="AR152" s="134"/>
      <c r="AS152" s="134"/>
      <c r="AT152" s="134"/>
      <c r="AU152" s="134"/>
      <c r="AV152" s="134"/>
      <c r="AW152" s="134"/>
      <c r="AX152" s="134"/>
      <c r="AY152" s="134"/>
      <c r="AZ152" s="134"/>
      <c r="BA152" s="134"/>
      <c r="BB152" s="134"/>
      <c r="BC152" s="134"/>
      <c r="BD152" s="316"/>
      <c r="BE152" s="316"/>
      <c r="BF152" s="282"/>
      <c r="BG152" s="315"/>
      <c r="BH152" s="340"/>
    </row>
    <row r="153" spans="1:60" s="280" customFormat="1" ht="15.75">
      <c r="A153" s="441" t="s">
        <v>2237</v>
      </c>
      <c r="B153" s="282"/>
      <c r="C153" s="282"/>
      <c r="D153" s="41">
        <f t="shared" ref="D153:D168" si="5">SUM(E153:DZ153)</f>
        <v>53.399999999999991</v>
      </c>
      <c r="E153" s="326">
        <v>39.000000000000014</v>
      </c>
      <c r="F153" s="326">
        <v>0</v>
      </c>
      <c r="G153" s="326">
        <v>0</v>
      </c>
      <c r="H153" s="326">
        <v>14.399999999999977</v>
      </c>
      <c r="I153" s="326">
        <v>0</v>
      </c>
      <c r="J153" s="326">
        <v>0</v>
      </c>
      <c r="K153" s="652"/>
      <c r="L153" s="652"/>
      <c r="M153" s="172"/>
      <c r="N153" s="653"/>
      <c r="O153" s="172"/>
      <c r="P153" s="172"/>
      <c r="R153" s="351"/>
      <c r="S153" s="351"/>
      <c r="T153" s="351"/>
      <c r="U153" s="351"/>
      <c r="V153" s="351"/>
      <c r="W153" s="351"/>
      <c r="X153" s="351"/>
      <c r="Y153" s="351"/>
      <c r="Z153" s="372"/>
      <c r="AA153" s="372"/>
      <c r="AB153" s="342"/>
      <c r="AC153" s="342"/>
      <c r="AD153" s="366"/>
      <c r="AE153" s="339"/>
      <c r="AG153" s="134"/>
      <c r="AH153" s="134"/>
      <c r="AI153" s="134"/>
      <c r="AJ153" s="134"/>
      <c r="AK153" s="134"/>
      <c r="AL153" s="134"/>
      <c r="AM153" s="134"/>
      <c r="AN153" s="134"/>
      <c r="AO153" s="134"/>
      <c r="AP153" s="134"/>
      <c r="AQ153" s="134"/>
      <c r="AR153" s="134"/>
      <c r="AS153" s="134"/>
      <c r="AT153" s="134"/>
      <c r="AU153" s="134"/>
      <c r="AV153" s="134"/>
      <c r="AW153" s="134"/>
      <c r="AX153" s="134"/>
      <c r="AY153" s="134"/>
      <c r="AZ153" s="134"/>
      <c r="BA153" s="134"/>
      <c r="BB153" s="134"/>
      <c r="BC153" s="134"/>
      <c r="BD153" s="316"/>
      <c r="BE153" s="316"/>
      <c r="BF153" s="282"/>
      <c r="BG153" s="315"/>
      <c r="BH153" s="340"/>
    </row>
    <row r="154" spans="1:60" s="280" customFormat="1" ht="15.75">
      <c r="A154" s="441" t="s">
        <v>31</v>
      </c>
      <c r="B154" s="282"/>
      <c r="C154" s="282"/>
      <c r="D154" s="41">
        <f t="shared" si="5"/>
        <v>157.30000000000035</v>
      </c>
      <c r="E154" s="326">
        <v>25.5</v>
      </c>
      <c r="F154" s="326">
        <v>101.8</v>
      </c>
      <c r="G154" s="326">
        <v>0</v>
      </c>
      <c r="H154" s="326">
        <v>9.0000000000001137</v>
      </c>
      <c r="I154" s="326">
        <v>21.000000000000227</v>
      </c>
      <c r="J154" s="326">
        <v>0</v>
      </c>
      <c r="K154" s="652"/>
      <c r="L154" s="652"/>
      <c r="M154" s="172"/>
      <c r="N154" s="653"/>
      <c r="O154" s="172"/>
      <c r="P154" s="172"/>
      <c r="R154" s="351"/>
      <c r="S154" s="351"/>
      <c r="T154" s="351"/>
      <c r="U154" s="351"/>
      <c r="V154" s="351"/>
      <c r="W154" s="351"/>
      <c r="X154" s="351"/>
      <c r="Y154" s="351"/>
      <c r="Z154" s="372"/>
      <c r="AA154" s="372"/>
      <c r="AB154" s="342"/>
      <c r="AC154" s="342"/>
      <c r="AD154" s="366"/>
      <c r="AE154" s="339"/>
      <c r="AG154" s="134"/>
      <c r="AH154" s="134"/>
      <c r="AI154" s="134"/>
      <c r="AJ154" s="134"/>
      <c r="AK154" s="134"/>
      <c r="AL154" s="134"/>
      <c r="AM154" s="134"/>
      <c r="AN154" s="134"/>
      <c r="AO154" s="134"/>
      <c r="AP154" s="134"/>
      <c r="AQ154" s="134"/>
      <c r="AR154" s="134"/>
      <c r="AS154" s="134"/>
      <c r="AT154" s="134"/>
      <c r="AU154" s="134"/>
      <c r="AV154" s="134"/>
      <c r="AW154" s="134"/>
      <c r="AX154" s="134"/>
      <c r="AY154" s="134"/>
      <c r="AZ154" s="134"/>
      <c r="BA154" s="134"/>
      <c r="BB154" s="134"/>
      <c r="BC154" s="134"/>
      <c r="BD154" s="316"/>
      <c r="BE154" s="316"/>
      <c r="BF154" s="282"/>
      <c r="BG154" s="315"/>
      <c r="BH154" s="340"/>
    </row>
    <row r="155" spans="1:60" s="280" customFormat="1" ht="15.75">
      <c r="A155" s="446" t="s">
        <v>863</v>
      </c>
      <c r="B155" s="282"/>
      <c r="C155" s="282"/>
      <c r="D155" s="41">
        <f t="shared" si="5"/>
        <v>110.50000000000001</v>
      </c>
      <c r="E155" s="326">
        <v>48.899999999999991</v>
      </c>
      <c r="F155" s="326">
        <v>50.199999999999989</v>
      </c>
      <c r="G155" s="326">
        <v>2.4000000000000341</v>
      </c>
      <c r="H155" s="326">
        <v>9</v>
      </c>
      <c r="I155" s="326">
        <v>0</v>
      </c>
      <c r="J155" s="326">
        <v>0</v>
      </c>
      <c r="K155" s="172"/>
      <c r="L155" s="172"/>
      <c r="M155" s="172"/>
      <c r="N155" s="653"/>
      <c r="O155" s="172"/>
      <c r="P155" s="172"/>
      <c r="R155" s="351"/>
      <c r="S155" s="351"/>
      <c r="T155" s="351"/>
      <c r="U155" s="351"/>
      <c r="V155" s="351"/>
      <c r="W155" s="351"/>
      <c r="X155" s="351"/>
      <c r="Y155" s="351"/>
      <c r="Z155" s="372"/>
      <c r="AA155" s="372"/>
      <c r="AB155" s="342"/>
      <c r="AC155" s="342"/>
      <c r="AD155" s="366"/>
      <c r="AE155" s="339"/>
      <c r="AG155" s="134"/>
      <c r="AH155" s="134"/>
      <c r="AI155" s="134"/>
      <c r="AJ155" s="134"/>
      <c r="AK155" s="134"/>
      <c r="AL155" s="134"/>
      <c r="AM155" s="134"/>
      <c r="AN155" s="134"/>
      <c r="AO155" s="134"/>
      <c r="AP155" s="134"/>
      <c r="AQ155" s="134"/>
      <c r="AR155" s="134"/>
      <c r="AS155" s="134"/>
      <c r="AT155" s="134"/>
      <c r="AU155" s="134"/>
      <c r="AV155" s="134"/>
      <c r="AW155" s="134"/>
      <c r="AX155" s="134"/>
      <c r="AY155" s="134"/>
      <c r="AZ155" s="134"/>
      <c r="BA155" s="134"/>
      <c r="BB155" s="134"/>
      <c r="BC155" s="134"/>
      <c r="BD155" s="316"/>
      <c r="BE155" s="316"/>
      <c r="BF155" s="282"/>
      <c r="BG155" s="315"/>
      <c r="BH155" s="340"/>
    </row>
    <row r="156" spans="1:60" s="280" customFormat="1" ht="15.75">
      <c r="A156" s="446" t="s">
        <v>828</v>
      </c>
      <c r="B156" s="282"/>
      <c r="C156" s="282"/>
      <c r="D156" s="41">
        <f t="shared" si="5"/>
        <v>179.10000000000005</v>
      </c>
      <c r="E156" s="326">
        <v>52.1</v>
      </c>
      <c r="F156" s="326">
        <v>0</v>
      </c>
      <c r="G156" s="326">
        <v>0</v>
      </c>
      <c r="H156" s="326">
        <v>56.099999999999966</v>
      </c>
      <c r="I156" s="326">
        <v>37.900000000000091</v>
      </c>
      <c r="J156" s="326">
        <v>33</v>
      </c>
      <c r="K156" s="172"/>
      <c r="L156" s="172"/>
      <c r="M156" s="172"/>
      <c r="N156" s="653"/>
      <c r="O156" s="172"/>
      <c r="P156" s="172"/>
      <c r="R156" s="351"/>
      <c r="S156" s="351"/>
      <c r="T156" s="351"/>
      <c r="U156" s="351"/>
      <c r="V156" s="351"/>
      <c r="W156" s="351"/>
      <c r="X156" s="351"/>
      <c r="Y156" s="351"/>
      <c r="Z156" s="372"/>
      <c r="AA156" s="372"/>
      <c r="AB156" s="342"/>
      <c r="AC156" s="342"/>
      <c r="AD156" s="366"/>
      <c r="AE156" s="339"/>
      <c r="AG156" s="134"/>
      <c r="AH156" s="134"/>
      <c r="AI156" s="134"/>
      <c r="AJ156" s="134"/>
      <c r="AK156" s="134"/>
      <c r="AL156" s="134"/>
      <c r="AM156" s="134"/>
      <c r="AN156" s="134"/>
      <c r="AO156" s="134"/>
      <c r="AP156" s="134"/>
      <c r="AQ156" s="134"/>
      <c r="AR156" s="134"/>
      <c r="AS156" s="134"/>
      <c r="AT156" s="134"/>
      <c r="AU156" s="134"/>
      <c r="AV156" s="134"/>
      <c r="AW156" s="134"/>
      <c r="AX156" s="134"/>
      <c r="AY156" s="134"/>
      <c r="AZ156" s="134"/>
      <c r="BA156" s="134"/>
      <c r="BB156" s="134"/>
      <c r="BC156" s="134"/>
      <c r="BD156" s="316"/>
      <c r="BE156" s="316"/>
      <c r="BF156" s="282"/>
      <c r="BG156" s="315"/>
      <c r="BH156" s="340"/>
    </row>
    <row r="157" spans="1:60" s="280" customFormat="1" ht="15.75">
      <c r="A157" s="446" t="s">
        <v>855</v>
      </c>
      <c r="B157" s="282"/>
      <c r="C157" s="282"/>
      <c r="D157" s="41">
        <f t="shared" si="5"/>
        <v>62.70000000000023</v>
      </c>
      <c r="E157" s="326">
        <v>14.299999999999997</v>
      </c>
      <c r="F157" s="326">
        <v>0</v>
      </c>
      <c r="G157" s="326">
        <v>0</v>
      </c>
      <c r="H157" s="326">
        <v>10.900000000000006</v>
      </c>
      <c r="I157" s="326">
        <v>37.500000000000227</v>
      </c>
      <c r="J157" s="326">
        <v>0</v>
      </c>
      <c r="K157" s="172"/>
      <c r="L157" s="172"/>
      <c r="M157" s="172"/>
      <c r="N157" s="654"/>
      <c r="O157" s="172"/>
      <c r="P157" s="172"/>
      <c r="R157" s="351"/>
      <c r="S157" s="351"/>
      <c r="T157" s="351"/>
      <c r="U157" s="351"/>
      <c r="V157" s="351"/>
      <c r="W157" s="351"/>
      <c r="X157" s="351"/>
      <c r="Y157" s="351"/>
      <c r="Z157" s="372"/>
      <c r="AA157" s="372"/>
      <c r="AB157" s="342"/>
      <c r="AC157" s="342"/>
      <c r="AD157" s="366"/>
      <c r="AE157" s="339"/>
      <c r="AG157" s="134"/>
      <c r="AH157" s="134"/>
      <c r="AI157" s="134"/>
      <c r="AJ157" s="134"/>
      <c r="AK157" s="134"/>
      <c r="AL157" s="134"/>
      <c r="AM157" s="134"/>
      <c r="AN157" s="134"/>
      <c r="AO157" s="134"/>
      <c r="AP157" s="134"/>
      <c r="AQ157" s="134"/>
      <c r="AR157" s="134"/>
      <c r="AS157" s="134"/>
      <c r="AT157" s="134"/>
      <c r="AU157" s="134"/>
      <c r="AV157" s="134"/>
      <c r="AW157" s="134"/>
      <c r="AX157" s="134"/>
      <c r="AY157" s="134"/>
      <c r="AZ157" s="134"/>
      <c r="BA157" s="134"/>
      <c r="BB157" s="134"/>
      <c r="BC157" s="134"/>
      <c r="BD157" s="316"/>
      <c r="BE157" s="316"/>
      <c r="BF157" s="282"/>
      <c r="BG157" s="315"/>
      <c r="BH157" s="340"/>
    </row>
    <row r="158" spans="1:60" s="280" customFormat="1" ht="15.75">
      <c r="A158" s="441" t="s">
        <v>33</v>
      </c>
      <c r="B158" s="282"/>
      <c r="C158" s="282"/>
      <c r="D158" s="41">
        <f t="shared" si="5"/>
        <v>171.30000000000069</v>
      </c>
      <c r="E158" s="326">
        <v>70</v>
      </c>
      <c r="F158" s="326">
        <v>25.199999999999989</v>
      </c>
      <c r="G158" s="326">
        <v>0</v>
      </c>
      <c r="H158" s="326">
        <v>20.400000000000205</v>
      </c>
      <c r="I158" s="326">
        <v>55.7000000000005</v>
      </c>
      <c r="J158" s="326">
        <v>0</v>
      </c>
      <c r="K158" s="652"/>
      <c r="L158" s="652"/>
      <c r="M158" s="172"/>
      <c r="N158" s="653"/>
      <c r="O158" s="172"/>
      <c r="P158" s="172"/>
      <c r="R158" s="351"/>
      <c r="S158" s="351"/>
      <c r="T158" s="351"/>
      <c r="U158" s="351"/>
      <c r="V158" s="351"/>
      <c r="W158" s="351"/>
      <c r="X158" s="351"/>
      <c r="Y158" s="351"/>
      <c r="Z158" s="372"/>
      <c r="AA158" s="372"/>
      <c r="AB158" s="342"/>
      <c r="AC158" s="342"/>
      <c r="AD158" s="366"/>
      <c r="AE158" s="339"/>
      <c r="AG158" s="134"/>
      <c r="AH158" s="134"/>
      <c r="AI158" s="134"/>
      <c r="AJ158" s="134"/>
      <c r="AK158" s="134"/>
      <c r="AL158" s="134"/>
      <c r="AM158" s="134"/>
      <c r="AN158" s="134"/>
      <c r="AO158" s="134"/>
      <c r="AP158" s="134"/>
      <c r="AQ158" s="134"/>
      <c r="AR158" s="134"/>
      <c r="AS158" s="134"/>
      <c r="AT158" s="134"/>
      <c r="AU158" s="134"/>
      <c r="AV158" s="134"/>
      <c r="AW158" s="134"/>
      <c r="AX158" s="134"/>
      <c r="AY158" s="134"/>
      <c r="AZ158" s="134"/>
      <c r="BA158" s="134"/>
      <c r="BB158" s="134"/>
      <c r="BC158" s="134"/>
      <c r="BD158" s="316"/>
      <c r="BE158" s="316"/>
      <c r="BF158" s="282"/>
      <c r="BG158" s="315"/>
      <c r="BH158" s="340"/>
    </row>
    <row r="159" spans="1:60" s="280" customFormat="1" ht="15.75">
      <c r="A159" s="441" t="s">
        <v>37</v>
      </c>
      <c r="B159" s="282"/>
      <c r="C159" s="282"/>
      <c r="D159" s="41">
        <f t="shared" si="5"/>
        <v>85.800000000000111</v>
      </c>
      <c r="E159" s="326">
        <v>43</v>
      </c>
      <c r="F159" s="326">
        <v>33.799999999999997</v>
      </c>
      <c r="G159" s="326">
        <v>0</v>
      </c>
      <c r="H159" s="326">
        <v>9.0000000000001137</v>
      </c>
      <c r="I159" s="326">
        <v>0</v>
      </c>
      <c r="J159" s="326">
        <v>0</v>
      </c>
      <c r="K159" s="652"/>
      <c r="L159" s="652"/>
      <c r="M159" s="172"/>
      <c r="N159" s="653"/>
      <c r="O159" s="172"/>
      <c r="P159" s="172"/>
      <c r="R159" s="351"/>
      <c r="S159" s="351"/>
      <c r="T159" s="351"/>
      <c r="U159" s="351"/>
      <c r="V159" s="351"/>
      <c r="W159" s="351"/>
      <c r="X159" s="351"/>
      <c r="Y159" s="351"/>
      <c r="Z159" s="372"/>
      <c r="AA159" s="372"/>
      <c r="AB159" s="342"/>
      <c r="AC159" s="342"/>
      <c r="AD159" s="366"/>
      <c r="AE159" s="339"/>
      <c r="AG159" s="134"/>
      <c r="AH159" s="134"/>
      <c r="AI159" s="134"/>
      <c r="AJ159" s="134"/>
      <c r="AK159" s="134"/>
      <c r="AL159" s="134"/>
      <c r="AM159" s="134"/>
      <c r="AN159" s="134"/>
      <c r="AO159" s="134"/>
      <c r="AP159" s="134"/>
      <c r="AQ159" s="134"/>
      <c r="AR159" s="134"/>
      <c r="AS159" s="134"/>
      <c r="AT159" s="134"/>
      <c r="AU159" s="134"/>
      <c r="AV159" s="134"/>
      <c r="AW159" s="134"/>
      <c r="AX159" s="134"/>
      <c r="AY159" s="134"/>
      <c r="AZ159" s="134"/>
      <c r="BA159" s="134"/>
      <c r="BB159" s="134"/>
      <c r="BC159" s="134"/>
      <c r="BD159" s="316"/>
      <c r="BE159" s="316"/>
      <c r="BF159" s="282"/>
      <c r="BG159" s="315"/>
      <c r="BH159" s="340"/>
    </row>
    <row r="160" spans="1:60" s="280" customFormat="1" ht="15.75">
      <c r="A160" s="443" t="s">
        <v>143</v>
      </c>
      <c r="B160" s="282"/>
      <c r="C160" s="282"/>
      <c r="D160" s="41">
        <f t="shared" si="5"/>
        <v>123.20000000000039</v>
      </c>
      <c r="E160" s="326">
        <v>21</v>
      </c>
      <c r="F160" s="326">
        <v>29.399999999999977</v>
      </c>
      <c r="G160" s="326">
        <v>0</v>
      </c>
      <c r="H160" s="326">
        <v>48.599999999999909</v>
      </c>
      <c r="I160" s="326">
        <v>19.800000000000182</v>
      </c>
      <c r="J160" s="326">
        <v>4.4000000000003183</v>
      </c>
      <c r="K160" s="273"/>
      <c r="L160" s="273"/>
      <c r="M160" s="172"/>
      <c r="N160" s="653"/>
      <c r="O160" s="172"/>
      <c r="P160" s="172"/>
      <c r="R160" s="351"/>
      <c r="S160" s="351"/>
      <c r="T160" s="351"/>
      <c r="U160" s="351"/>
      <c r="V160" s="351"/>
      <c r="W160" s="351"/>
      <c r="X160" s="351"/>
      <c r="Y160" s="351"/>
      <c r="Z160" s="372"/>
      <c r="AA160" s="372"/>
      <c r="AB160" s="342"/>
      <c r="AC160" s="342"/>
      <c r="AD160" s="366"/>
      <c r="AE160" s="339"/>
      <c r="AG160" s="134"/>
      <c r="AH160" s="134"/>
      <c r="AI160" s="134"/>
      <c r="AJ160" s="134"/>
      <c r="AK160" s="134"/>
      <c r="AL160" s="134"/>
      <c r="AM160" s="134"/>
      <c r="AN160" s="134"/>
      <c r="AO160" s="134"/>
      <c r="AP160" s="134"/>
      <c r="AQ160" s="134"/>
      <c r="AR160" s="134"/>
      <c r="AS160" s="134"/>
      <c r="AT160" s="134"/>
      <c r="AU160" s="134"/>
      <c r="AV160" s="134"/>
      <c r="AW160" s="134"/>
      <c r="AX160" s="134"/>
      <c r="AY160" s="134"/>
      <c r="AZ160" s="134"/>
      <c r="BA160" s="134"/>
      <c r="BB160" s="134"/>
      <c r="BC160" s="134"/>
      <c r="BD160" s="316"/>
      <c r="BE160" s="316"/>
      <c r="BF160" s="282"/>
      <c r="BG160" s="315"/>
      <c r="BH160" s="340"/>
    </row>
    <row r="161" spans="1:60" s="280" customFormat="1" ht="15.75">
      <c r="A161" s="540" t="s">
        <v>1859</v>
      </c>
      <c r="B161" s="282"/>
      <c r="C161" s="282"/>
      <c r="D161" s="41">
        <f t="shared" si="5"/>
        <v>81.70000000000006</v>
      </c>
      <c r="E161" s="326">
        <v>36</v>
      </c>
      <c r="F161" s="326">
        <v>30.899999999999991</v>
      </c>
      <c r="G161" s="326">
        <v>0</v>
      </c>
      <c r="H161" s="326">
        <v>14.800000000000068</v>
      </c>
      <c r="I161" s="326">
        <v>0</v>
      </c>
      <c r="J161" s="326">
        <v>0</v>
      </c>
      <c r="K161" s="343"/>
      <c r="L161" s="343"/>
      <c r="M161" s="172"/>
      <c r="N161" s="653"/>
      <c r="O161" s="172"/>
      <c r="P161" s="172"/>
      <c r="R161" s="351"/>
      <c r="S161" s="351"/>
      <c r="T161" s="351"/>
      <c r="U161" s="351"/>
      <c r="V161" s="351"/>
      <c r="W161" s="351"/>
      <c r="X161" s="351"/>
      <c r="Y161" s="351"/>
      <c r="Z161" s="372"/>
      <c r="AA161" s="372"/>
      <c r="AB161" s="342"/>
      <c r="AC161" s="342"/>
      <c r="AD161" s="366"/>
      <c r="AE161" s="339"/>
      <c r="AG161" s="134"/>
      <c r="AH161" s="134"/>
      <c r="AI161" s="134"/>
      <c r="AJ161" s="134"/>
      <c r="AK161" s="134"/>
      <c r="AL161" s="134"/>
      <c r="AM161" s="134"/>
      <c r="AN161" s="134"/>
      <c r="AO161" s="134"/>
      <c r="AP161" s="134"/>
      <c r="AQ161" s="134"/>
      <c r="AR161" s="134"/>
      <c r="AS161" s="134"/>
      <c r="AT161" s="134"/>
      <c r="AU161" s="134"/>
      <c r="AV161" s="134"/>
      <c r="AW161" s="134"/>
      <c r="AX161" s="134"/>
      <c r="AY161" s="134"/>
      <c r="AZ161" s="134"/>
      <c r="BA161" s="134"/>
      <c r="BB161" s="134"/>
      <c r="BC161" s="134"/>
      <c r="BD161" s="316"/>
      <c r="BE161" s="316"/>
      <c r="BF161" s="282"/>
      <c r="BG161" s="315"/>
      <c r="BH161" s="340"/>
    </row>
    <row r="162" spans="1:60" s="280" customFormat="1" ht="15.75">
      <c r="A162" s="441" t="s">
        <v>39</v>
      </c>
      <c r="B162" s="282"/>
      <c r="C162" s="282"/>
      <c r="D162" s="41">
        <f t="shared" si="5"/>
        <v>80.299999999999955</v>
      </c>
      <c r="E162" s="326">
        <v>41.599999999999987</v>
      </c>
      <c r="F162" s="326">
        <v>1.4999999999999858</v>
      </c>
      <c r="G162" s="326">
        <v>0</v>
      </c>
      <c r="H162" s="326">
        <v>30.60000000000008</v>
      </c>
      <c r="I162" s="326">
        <v>6.5999999999999091</v>
      </c>
      <c r="J162" s="326">
        <v>0</v>
      </c>
      <c r="K162" s="652"/>
      <c r="L162" s="652"/>
      <c r="M162" s="172"/>
      <c r="N162" s="653"/>
      <c r="O162" s="172"/>
      <c r="P162" s="172"/>
      <c r="R162" s="351"/>
      <c r="S162" s="351"/>
      <c r="T162" s="351"/>
      <c r="U162" s="351"/>
      <c r="V162" s="351"/>
      <c r="W162" s="351"/>
      <c r="X162" s="351"/>
      <c r="Y162" s="351"/>
      <c r="Z162" s="372"/>
      <c r="AA162" s="372"/>
      <c r="AB162" s="342"/>
      <c r="AC162" s="342"/>
      <c r="AD162" s="366"/>
      <c r="AE162" s="339"/>
      <c r="AG162" s="134"/>
      <c r="AH162" s="134"/>
      <c r="AI162" s="134"/>
      <c r="AJ162" s="134"/>
      <c r="AK162" s="134"/>
      <c r="AL162" s="134"/>
      <c r="AM162" s="134"/>
      <c r="AN162" s="134"/>
      <c r="AO162" s="134"/>
      <c r="AP162" s="134"/>
      <c r="AQ162" s="134"/>
      <c r="AR162" s="134"/>
      <c r="AS162" s="134"/>
      <c r="AT162" s="134"/>
      <c r="AU162" s="134"/>
      <c r="AV162" s="134"/>
      <c r="AW162" s="134"/>
      <c r="AX162" s="134"/>
      <c r="AY162" s="134"/>
      <c r="AZ162" s="134"/>
      <c r="BA162" s="134"/>
      <c r="BB162" s="134"/>
      <c r="BC162" s="134"/>
      <c r="BD162" s="316"/>
      <c r="BE162" s="316"/>
      <c r="BF162" s="282"/>
      <c r="BG162" s="315"/>
      <c r="BH162" s="340"/>
    </row>
    <row r="163" spans="1:60" s="280" customFormat="1" ht="15.75">
      <c r="A163" s="518" t="s">
        <v>2284</v>
      </c>
      <c r="B163" s="282"/>
      <c r="C163" s="282"/>
      <c r="D163" s="41">
        <f t="shared" si="5"/>
        <v>102.69999999999975</v>
      </c>
      <c r="E163" s="326">
        <v>45.999999999999986</v>
      </c>
      <c r="F163" s="326">
        <v>27.600000000000023</v>
      </c>
      <c r="G163" s="326">
        <v>3.3000000000000114</v>
      </c>
      <c r="H163" s="326">
        <v>9</v>
      </c>
      <c r="I163" s="326">
        <v>16.799999999999727</v>
      </c>
      <c r="J163" s="326">
        <v>0</v>
      </c>
      <c r="K163" s="501"/>
      <c r="L163" s="501"/>
      <c r="M163" s="172"/>
      <c r="N163" s="653"/>
      <c r="O163" s="172"/>
      <c r="P163" s="172"/>
      <c r="R163" s="351"/>
      <c r="S163" s="351"/>
      <c r="T163" s="351"/>
      <c r="U163" s="351"/>
      <c r="V163" s="351"/>
      <c r="W163" s="351"/>
      <c r="X163" s="351"/>
      <c r="Y163" s="351"/>
      <c r="Z163" s="372"/>
      <c r="AA163" s="372"/>
      <c r="AB163" s="342"/>
      <c r="AC163" s="342"/>
      <c r="AD163" s="366"/>
      <c r="AE163" s="339"/>
      <c r="AG163" s="134"/>
      <c r="AH163" s="134"/>
      <c r="AI163" s="134"/>
      <c r="AJ163" s="134"/>
      <c r="AK163" s="134"/>
      <c r="AL163" s="134"/>
      <c r="AM163" s="134"/>
      <c r="AN163" s="134"/>
      <c r="AO163" s="134"/>
      <c r="AP163" s="134"/>
      <c r="AQ163" s="134"/>
      <c r="AR163" s="134"/>
      <c r="AS163" s="134"/>
      <c r="AT163" s="134"/>
      <c r="AU163" s="134"/>
      <c r="AV163" s="134"/>
      <c r="AW163" s="134"/>
      <c r="AX163" s="134"/>
      <c r="AY163" s="134"/>
      <c r="AZ163" s="134"/>
      <c r="BA163" s="134"/>
      <c r="BB163" s="134"/>
      <c r="BC163" s="134"/>
      <c r="BD163" s="316"/>
      <c r="BE163" s="316"/>
      <c r="BF163" s="282"/>
      <c r="BG163" s="315"/>
      <c r="BH163" s="340"/>
    </row>
    <row r="164" spans="1:60" s="280" customFormat="1" ht="15.75">
      <c r="A164" s="443" t="s">
        <v>144</v>
      </c>
      <c r="B164" s="282"/>
      <c r="C164" s="282"/>
      <c r="D164" s="41">
        <f t="shared" si="5"/>
        <v>88.6</v>
      </c>
      <c r="E164" s="326">
        <v>38.1</v>
      </c>
      <c r="F164" s="326">
        <v>33.799999999999997</v>
      </c>
      <c r="G164" s="326">
        <v>0</v>
      </c>
      <c r="H164" s="326">
        <v>16.699999999999989</v>
      </c>
      <c r="I164" s="326">
        <v>0</v>
      </c>
      <c r="J164" s="326">
        <v>0</v>
      </c>
      <c r="K164" s="273"/>
      <c r="L164" s="273"/>
      <c r="M164" s="172"/>
      <c r="N164" s="653"/>
      <c r="O164" s="172"/>
      <c r="P164" s="172"/>
      <c r="R164" s="351"/>
      <c r="S164" s="351"/>
      <c r="T164" s="351"/>
      <c r="U164" s="351"/>
      <c r="V164" s="351"/>
      <c r="W164" s="351"/>
      <c r="X164" s="351"/>
      <c r="Y164" s="351"/>
      <c r="Z164" s="372"/>
      <c r="AA164" s="372"/>
      <c r="AB164" s="342"/>
      <c r="AC164" s="342"/>
      <c r="AD164" s="366"/>
      <c r="AE164" s="339"/>
      <c r="AG164" s="134"/>
      <c r="AH164" s="134"/>
      <c r="AI164" s="134"/>
      <c r="AJ164" s="134"/>
      <c r="AK164" s="134"/>
      <c r="AL164" s="134"/>
      <c r="AM164" s="134"/>
      <c r="AN164" s="134"/>
      <c r="AO164" s="134"/>
      <c r="AP164" s="134"/>
      <c r="AQ164" s="134"/>
      <c r="AR164" s="134"/>
      <c r="AS164" s="134"/>
      <c r="AT164" s="134"/>
      <c r="AU164" s="134"/>
      <c r="AV164" s="134"/>
      <c r="AW164" s="134"/>
      <c r="AX164" s="134"/>
      <c r="AY164" s="134"/>
      <c r="AZ164" s="134"/>
      <c r="BA164" s="134"/>
      <c r="BB164" s="134"/>
      <c r="BC164" s="134"/>
      <c r="BD164" s="316"/>
      <c r="BE164" s="316"/>
      <c r="BF164" s="282"/>
      <c r="BG164" s="315"/>
      <c r="BH164" s="340"/>
    </row>
    <row r="165" spans="1:60" s="280" customFormat="1" ht="15.75">
      <c r="A165" s="540" t="s">
        <v>1856</v>
      </c>
      <c r="B165" s="282"/>
      <c r="C165" s="282"/>
      <c r="D165" s="41">
        <f t="shared" si="5"/>
        <v>132.60000000000019</v>
      </c>
      <c r="E165" s="326">
        <v>34.500000000000014</v>
      </c>
      <c r="F165" s="326">
        <v>3.9000000000000057</v>
      </c>
      <c r="G165" s="326">
        <v>14.300000000000068</v>
      </c>
      <c r="H165" s="326">
        <v>61.700000000000045</v>
      </c>
      <c r="I165" s="326">
        <v>18.200000000000045</v>
      </c>
      <c r="J165" s="326">
        <v>0</v>
      </c>
      <c r="K165" s="343"/>
      <c r="L165" s="343"/>
      <c r="M165" s="172"/>
      <c r="N165" s="653"/>
      <c r="O165" s="172"/>
      <c r="P165" s="172"/>
      <c r="R165" s="351"/>
      <c r="S165" s="351"/>
      <c r="T165" s="351"/>
      <c r="U165" s="351"/>
      <c r="V165" s="351"/>
      <c r="W165" s="351"/>
      <c r="X165" s="351"/>
      <c r="Y165" s="351"/>
      <c r="Z165" s="372"/>
      <c r="AA165" s="372"/>
      <c r="AB165" s="342"/>
      <c r="AC165" s="342"/>
      <c r="AD165" s="366"/>
      <c r="AE165" s="339"/>
      <c r="AG165" s="134"/>
      <c r="AH165" s="134"/>
      <c r="AI165" s="134"/>
      <c r="AJ165" s="134"/>
      <c r="AK165" s="134"/>
      <c r="AL165" s="134"/>
      <c r="AM165" s="134"/>
      <c r="AN165" s="134"/>
      <c r="AO165" s="134"/>
      <c r="AP165" s="134"/>
      <c r="AQ165" s="134"/>
      <c r="AR165" s="134"/>
      <c r="AS165" s="134"/>
      <c r="AT165" s="134"/>
      <c r="AU165" s="134"/>
      <c r="AV165" s="134"/>
      <c r="AW165" s="134"/>
      <c r="AX165" s="134"/>
      <c r="AY165" s="134"/>
      <c r="AZ165" s="134"/>
      <c r="BA165" s="134"/>
      <c r="BB165" s="134"/>
      <c r="BC165" s="134"/>
      <c r="BD165" s="316"/>
      <c r="BE165" s="316"/>
      <c r="BF165" s="282"/>
      <c r="BG165" s="315"/>
      <c r="BH165" s="340"/>
    </row>
    <row r="166" spans="1:60" s="280" customFormat="1" ht="15.75">
      <c r="A166" s="446" t="s">
        <v>155</v>
      </c>
      <c r="B166" s="282"/>
      <c r="C166" s="282"/>
      <c r="D166" s="41">
        <f t="shared" si="5"/>
        <v>100.35000000000024</v>
      </c>
      <c r="E166" s="326">
        <v>30.850000000000009</v>
      </c>
      <c r="F166" s="326">
        <v>34.5</v>
      </c>
      <c r="G166" s="326">
        <v>0</v>
      </c>
      <c r="H166" s="326">
        <v>0</v>
      </c>
      <c r="I166" s="326">
        <v>35.000000000000227</v>
      </c>
      <c r="J166" s="326">
        <v>0</v>
      </c>
      <c r="K166" s="172"/>
      <c r="L166" s="172"/>
      <c r="M166" s="172"/>
      <c r="N166" s="653"/>
      <c r="O166" s="172"/>
      <c r="P166" s="172"/>
      <c r="R166" s="351"/>
      <c r="S166" s="351"/>
      <c r="T166" s="351"/>
      <c r="U166" s="351"/>
      <c r="V166" s="351"/>
      <c r="W166" s="351"/>
      <c r="X166" s="351"/>
      <c r="Y166" s="351"/>
      <c r="Z166" s="372"/>
      <c r="AA166" s="372"/>
      <c r="AB166" s="342"/>
      <c r="AC166" s="342"/>
      <c r="AD166" s="366"/>
      <c r="AE166" s="339"/>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316"/>
      <c r="BE166" s="316"/>
      <c r="BF166" s="282"/>
      <c r="BG166" s="315"/>
      <c r="BH166" s="340"/>
    </row>
    <row r="167" spans="1:60" s="280" customFormat="1" ht="15.75">
      <c r="A167" s="446" t="s">
        <v>826</v>
      </c>
      <c r="B167" s="282"/>
      <c r="C167" s="282"/>
      <c r="D167" s="41">
        <f t="shared" si="5"/>
        <v>88.600000000000577</v>
      </c>
      <c r="E167" s="326">
        <v>34.600000000000009</v>
      </c>
      <c r="F167" s="326">
        <v>27</v>
      </c>
      <c r="G167" s="326">
        <v>0</v>
      </c>
      <c r="H167" s="326">
        <v>22.600000000000023</v>
      </c>
      <c r="I167" s="326">
        <v>4.4000000000005457</v>
      </c>
      <c r="J167" s="326">
        <v>0</v>
      </c>
      <c r="K167" s="172"/>
      <c r="L167" s="172"/>
      <c r="M167" s="172"/>
      <c r="N167" s="653"/>
      <c r="O167" s="172"/>
      <c r="P167" s="172"/>
      <c r="R167" s="351"/>
      <c r="S167" s="351"/>
      <c r="T167" s="351"/>
      <c r="U167" s="351"/>
      <c r="V167" s="351"/>
      <c r="W167" s="351"/>
      <c r="X167" s="351"/>
      <c r="Y167" s="351"/>
      <c r="Z167" s="372"/>
      <c r="AA167" s="372"/>
      <c r="AB167" s="342"/>
      <c r="AC167" s="342"/>
      <c r="AD167" s="366"/>
      <c r="AE167" s="339"/>
      <c r="AG167" s="134"/>
      <c r="AH167" s="134"/>
      <c r="AI167" s="134"/>
      <c r="AJ167" s="134"/>
      <c r="AK167" s="134"/>
      <c r="AL167" s="134"/>
      <c r="AM167" s="134"/>
      <c r="AN167" s="134"/>
      <c r="AO167" s="134"/>
      <c r="AP167" s="134"/>
      <c r="AQ167" s="134"/>
      <c r="AR167" s="134"/>
      <c r="AS167" s="134"/>
      <c r="AT167" s="134"/>
      <c r="AU167" s="134"/>
      <c r="AV167" s="134"/>
      <c r="AW167" s="134"/>
      <c r="AX167" s="134"/>
      <c r="AY167" s="134"/>
      <c r="AZ167" s="134"/>
      <c r="BA167" s="134"/>
      <c r="BB167" s="134"/>
      <c r="BC167" s="134"/>
      <c r="BD167" s="316"/>
      <c r="BE167" s="316"/>
      <c r="BF167" s="282"/>
      <c r="BG167" s="315"/>
      <c r="BH167" s="340"/>
    </row>
    <row r="168" spans="1:60" s="280" customFormat="1" ht="15.75">
      <c r="A168" s="441" t="s">
        <v>2243</v>
      </c>
      <c r="B168" s="282"/>
      <c r="C168" s="282"/>
      <c r="D168" s="41">
        <f t="shared" si="5"/>
        <v>187.29999999999973</v>
      </c>
      <c r="E168" s="326">
        <v>40.099999999999994</v>
      </c>
      <c r="F168" s="326">
        <v>52.8</v>
      </c>
      <c r="G168" s="326">
        <v>0</v>
      </c>
      <c r="H168" s="326">
        <v>14.399999999999977</v>
      </c>
      <c r="I168" s="326">
        <v>79.999999999999773</v>
      </c>
      <c r="J168" s="326">
        <v>0</v>
      </c>
      <c r="K168" s="652"/>
      <c r="L168" s="652"/>
      <c r="M168" s="172"/>
      <c r="N168" s="653"/>
      <c r="O168" s="172"/>
      <c r="P168" s="172"/>
      <c r="R168" s="351"/>
      <c r="S168" s="351"/>
      <c r="T168" s="351"/>
      <c r="U168" s="351"/>
      <c r="V168" s="351"/>
      <c r="W168" s="351"/>
      <c r="X168" s="351"/>
      <c r="Y168" s="351"/>
      <c r="Z168" s="372"/>
      <c r="AA168" s="372"/>
      <c r="AB168" s="342"/>
      <c r="AC168" s="342"/>
      <c r="AD168" s="366"/>
      <c r="AE168" s="339"/>
      <c r="AG168" s="134"/>
      <c r="AH168" s="134"/>
      <c r="AI168" s="134"/>
      <c r="AJ168" s="134"/>
      <c r="AK168" s="134"/>
      <c r="AL168" s="134"/>
      <c r="AM168" s="134"/>
      <c r="AN168" s="134"/>
      <c r="AO168" s="134"/>
      <c r="AP168" s="134"/>
      <c r="AQ168" s="134"/>
      <c r="AR168" s="134"/>
      <c r="AS168" s="134"/>
      <c r="AT168" s="134"/>
      <c r="AU168" s="134"/>
      <c r="AV168" s="134"/>
      <c r="AW168" s="134"/>
      <c r="AX168" s="134"/>
      <c r="AY168" s="134"/>
      <c r="AZ168" s="134"/>
      <c r="BA168" s="134"/>
      <c r="BB168" s="134"/>
      <c r="BC168" s="134"/>
      <c r="BD168" s="316"/>
      <c r="BE168" s="316"/>
      <c r="BF168" s="282"/>
      <c r="BG168" s="315"/>
      <c r="BH168" s="340"/>
    </row>
    <row r="169" spans="1:60" ht="15.75">
      <c r="D169" s="41"/>
    </row>
    <row r="170" spans="1:60" s="280" customFormat="1" ht="15.75">
      <c r="D170" s="41"/>
      <c r="E170" s="281"/>
    </row>
    <row r="171" spans="1:60" ht="15.75">
      <c r="D171" s="41"/>
    </row>
    <row r="172" spans="1:60" s="38" customFormat="1" ht="20.25">
      <c r="A172" s="38" t="s">
        <v>1745</v>
      </c>
      <c r="D172" s="40" t="s">
        <v>40</v>
      </c>
      <c r="E172" s="135" t="s">
        <v>3563</v>
      </c>
      <c r="F172" s="135" t="s">
        <v>3602</v>
      </c>
      <c r="G172" s="135" t="s">
        <v>3926</v>
      </c>
      <c r="H172" s="135" t="s">
        <v>3927</v>
      </c>
      <c r="I172" s="39"/>
      <c r="J172" s="39"/>
      <c r="K172" s="39"/>
      <c r="L172" s="39"/>
      <c r="M172" s="39"/>
      <c r="N172" s="39"/>
      <c r="O172" s="39"/>
      <c r="P172" s="39"/>
      <c r="Q172" s="300"/>
      <c r="R172" s="300"/>
      <c r="S172" s="300"/>
      <c r="U172" s="39"/>
      <c r="V172" s="39"/>
      <c r="W172" s="39"/>
      <c r="X172" s="39"/>
      <c r="Y172" s="39"/>
      <c r="Z172" s="39"/>
      <c r="AA172" s="39"/>
      <c r="AB172" s="39"/>
      <c r="AC172" s="39"/>
    </row>
    <row r="173" spans="1:60" ht="15.75">
      <c r="A173" s="441" t="s">
        <v>2245</v>
      </c>
      <c r="B173" s="3"/>
      <c r="C173" s="3"/>
      <c r="D173" s="41">
        <f>SUM(E173:EA173)</f>
        <v>134.70000000000147</v>
      </c>
      <c r="E173" s="326">
        <v>30.000000000000057</v>
      </c>
      <c r="F173" s="326">
        <v>21.000000000000227</v>
      </c>
      <c r="G173" s="326">
        <v>63.500000000000455</v>
      </c>
      <c r="H173" s="326">
        <v>20.200000000000728</v>
      </c>
      <c r="I173" s="652"/>
      <c r="J173" s="652"/>
      <c r="K173" s="172"/>
      <c r="L173" s="653"/>
      <c r="M173" s="172"/>
      <c r="N173" s="172"/>
      <c r="P173" s="223"/>
      <c r="Q173" s="223"/>
      <c r="R173" s="372"/>
      <c r="S173" s="372"/>
      <c r="T173" s="372"/>
      <c r="U173" s="371"/>
      <c r="V173" s="371"/>
      <c r="W173" s="352"/>
      <c r="X173" s="352"/>
      <c r="Y173" s="350"/>
      <c r="AA173" s="134"/>
      <c r="AB173" s="104"/>
      <c r="AC173" s="104"/>
      <c r="AD173" s="11"/>
      <c r="AE173" s="101"/>
      <c r="AF173" s="169"/>
    </row>
    <row r="174" spans="1:60" ht="15.75">
      <c r="A174" s="540" t="s">
        <v>1854</v>
      </c>
      <c r="D174" s="41">
        <f>SUM(E174:EA174)</f>
        <v>275.5000000000004</v>
      </c>
      <c r="E174" s="326">
        <v>9.0999999999999659</v>
      </c>
      <c r="F174" s="326">
        <v>82.500000000000114</v>
      </c>
      <c r="G174" s="326">
        <v>76.800000000000182</v>
      </c>
      <c r="H174" s="326">
        <v>107.10000000000014</v>
      </c>
      <c r="I174" s="343"/>
      <c r="J174" s="343"/>
      <c r="K174" s="172"/>
      <c r="L174" s="653"/>
      <c r="M174" s="172"/>
      <c r="N174" s="172"/>
      <c r="P174" s="223"/>
      <c r="Q174" s="223"/>
      <c r="R174" s="372"/>
      <c r="S174" s="372"/>
      <c r="T174" s="372"/>
      <c r="U174" s="371"/>
      <c r="V174" s="342"/>
      <c r="W174" s="342"/>
      <c r="X174" s="366"/>
      <c r="Y174" s="339"/>
      <c r="AA174" s="134"/>
      <c r="AB174" s="104"/>
      <c r="AC174" s="104"/>
      <c r="AD174" s="3"/>
      <c r="AE174" s="101"/>
      <c r="AF174" s="170"/>
    </row>
    <row r="175" spans="1:60" ht="15.75">
      <c r="A175" s="446" t="s">
        <v>156</v>
      </c>
      <c r="B175" s="3"/>
      <c r="C175" s="3"/>
      <c r="D175" s="41">
        <f t="shared" ref="D175:D206" si="6">SUM(E175:DZ175)</f>
        <v>262.29999999999933</v>
      </c>
      <c r="E175" s="326">
        <v>103.50000000000006</v>
      </c>
      <c r="F175" s="326">
        <v>42</v>
      </c>
      <c r="G175" s="326">
        <v>21.999999999999545</v>
      </c>
      <c r="H175" s="326">
        <v>94.799999999999727</v>
      </c>
      <c r="I175" s="172"/>
      <c r="J175" s="172"/>
      <c r="K175" s="172"/>
      <c r="L175" s="654"/>
      <c r="M175" s="172"/>
      <c r="N175" s="172"/>
      <c r="P175" s="223"/>
      <c r="Q175" s="372"/>
      <c r="R175" s="372"/>
      <c r="S175" s="372"/>
      <c r="T175" s="342"/>
      <c r="U175" s="371"/>
      <c r="V175" s="352"/>
      <c r="W175" s="352"/>
      <c r="X175" s="350"/>
      <c r="Z175" s="134"/>
      <c r="AA175" s="104"/>
      <c r="AB175" s="104"/>
      <c r="AC175" s="3"/>
      <c r="AD175" s="101"/>
      <c r="AE175" s="170"/>
    </row>
    <row r="176" spans="1:60" ht="15.75">
      <c r="A176" s="441" t="s">
        <v>2238</v>
      </c>
      <c r="B176" s="3"/>
      <c r="C176" s="3"/>
      <c r="D176" s="41">
        <f t="shared" si="6"/>
        <v>223.09999999999957</v>
      </c>
      <c r="E176" s="326">
        <v>52.000000000000114</v>
      </c>
      <c r="F176" s="326">
        <v>63.299999999999955</v>
      </c>
      <c r="G176" s="326">
        <v>37.699999999999591</v>
      </c>
      <c r="H176" s="326">
        <v>70.099999999999909</v>
      </c>
      <c r="I176" s="652"/>
      <c r="J176" s="652"/>
      <c r="K176" s="172"/>
      <c r="L176" s="653"/>
      <c r="M176" s="172"/>
      <c r="N176" s="172"/>
      <c r="P176" s="223"/>
      <c r="Q176" s="372"/>
      <c r="R176" s="372"/>
      <c r="S176" s="372"/>
      <c r="T176" s="342"/>
      <c r="U176" s="371"/>
      <c r="V176" s="352"/>
      <c r="W176" s="352"/>
      <c r="X176" s="350"/>
      <c r="Z176" s="134"/>
      <c r="AA176" s="104"/>
      <c r="AB176" s="104"/>
      <c r="AC176" s="3"/>
      <c r="AD176" s="101"/>
      <c r="AE176" s="170"/>
    </row>
    <row r="177" spans="1:31" ht="15.75">
      <c r="A177" s="540" t="s">
        <v>1849</v>
      </c>
      <c r="D177" s="41">
        <f t="shared" si="6"/>
        <v>230.90000000000191</v>
      </c>
      <c r="E177" s="326">
        <v>50.299999999999955</v>
      </c>
      <c r="F177" s="326">
        <v>3.0000000000002274</v>
      </c>
      <c r="G177" s="326">
        <v>59.500000000000909</v>
      </c>
      <c r="H177" s="326">
        <v>118.10000000000082</v>
      </c>
      <c r="I177" s="343"/>
      <c r="J177" s="343"/>
      <c r="K177" s="172"/>
      <c r="L177" s="653"/>
      <c r="M177" s="172"/>
      <c r="N177" s="172"/>
      <c r="P177" s="223"/>
      <c r="Q177" s="372"/>
      <c r="R177" s="372"/>
      <c r="S177" s="372"/>
      <c r="T177" s="348"/>
      <c r="U177" s="348"/>
      <c r="V177" s="342"/>
      <c r="W177" s="366"/>
      <c r="X177" s="339"/>
      <c r="Z177" s="134"/>
      <c r="AA177" s="104"/>
      <c r="AB177" s="104"/>
      <c r="AC177" s="3"/>
      <c r="AD177" s="101"/>
      <c r="AE177" s="170"/>
    </row>
    <row r="178" spans="1:31" ht="15.75">
      <c r="A178" s="540" t="s">
        <v>1844</v>
      </c>
      <c r="D178" s="41">
        <f t="shared" si="6"/>
        <v>304.34999999999962</v>
      </c>
      <c r="E178" s="326">
        <v>26.699999999999989</v>
      </c>
      <c r="F178" s="326">
        <v>55.899999999999864</v>
      </c>
      <c r="G178" s="326">
        <v>205.64999999999986</v>
      </c>
      <c r="H178" s="326">
        <v>16.099999999999909</v>
      </c>
      <c r="I178" s="343"/>
      <c r="J178" s="343"/>
      <c r="K178" s="172"/>
      <c r="L178" s="653"/>
      <c r="M178" s="172"/>
      <c r="N178" s="172"/>
      <c r="P178" s="223"/>
      <c r="Q178" s="372"/>
      <c r="R178" s="372"/>
      <c r="S178" s="372"/>
      <c r="T178" s="342"/>
      <c r="U178" s="342"/>
      <c r="V178" s="342"/>
      <c r="W178" s="366"/>
      <c r="X178" s="339"/>
      <c r="Z178" s="134"/>
      <c r="AA178" s="104"/>
      <c r="AB178" s="104"/>
      <c r="AC178" s="11"/>
      <c r="AD178" s="101"/>
      <c r="AE178" s="169"/>
    </row>
    <row r="179" spans="1:31" ht="15.75">
      <c r="A179" s="441" t="s">
        <v>1</v>
      </c>
      <c r="B179" s="3"/>
      <c r="C179" s="3"/>
      <c r="D179" s="41">
        <f t="shared" si="6"/>
        <v>220.40000000000066</v>
      </c>
      <c r="E179" s="326">
        <v>27.5</v>
      </c>
      <c r="F179" s="326">
        <v>11.399999999999977</v>
      </c>
      <c r="G179" s="326">
        <v>80.500000000000227</v>
      </c>
      <c r="H179" s="326">
        <v>101.00000000000045</v>
      </c>
      <c r="I179" s="652"/>
      <c r="J179" s="652"/>
      <c r="K179" s="172"/>
      <c r="L179" s="653"/>
      <c r="M179" s="172"/>
      <c r="N179" s="172"/>
      <c r="P179" s="223"/>
      <c r="Q179" s="372"/>
      <c r="R179" s="372"/>
      <c r="S179" s="372"/>
      <c r="T179" s="342"/>
      <c r="U179" s="371"/>
      <c r="V179" s="352"/>
      <c r="W179" s="352"/>
      <c r="X179" s="350"/>
      <c r="Z179" s="134"/>
      <c r="AA179" s="104"/>
      <c r="AB179" s="104"/>
      <c r="AC179" s="3"/>
      <c r="AD179" s="101"/>
      <c r="AE179" s="170"/>
    </row>
    <row r="180" spans="1:31" ht="15.75">
      <c r="A180" s="441" t="s">
        <v>2244</v>
      </c>
      <c r="D180" s="41">
        <f t="shared" si="6"/>
        <v>128.70000000000016</v>
      </c>
      <c r="E180" s="326">
        <v>0</v>
      </c>
      <c r="F180" s="326">
        <v>78.300000000000068</v>
      </c>
      <c r="G180" s="326">
        <v>0</v>
      </c>
      <c r="H180" s="326">
        <v>50.400000000000091</v>
      </c>
      <c r="I180" s="652"/>
      <c r="J180" s="652"/>
      <c r="K180" s="172"/>
      <c r="L180" s="653"/>
      <c r="M180" s="172"/>
      <c r="N180" s="172"/>
      <c r="P180" s="223"/>
      <c r="Q180" s="372"/>
      <c r="R180" s="372"/>
      <c r="S180" s="372"/>
      <c r="T180" s="371"/>
      <c r="U180" s="342"/>
      <c r="V180" s="342"/>
      <c r="W180" s="366"/>
      <c r="X180" s="339"/>
      <c r="Z180" s="134"/>
      <c r="AA180" s="104"/>
      <c r="AB180" s="104"/>
      <c r="AC180" s="3"/>
      <c r="AD180" s="101"/>
      <c r="AE180" s="169"/>
    </row>
    <row r="181" spans="1:31" ht="15.75">
      <c r="A181" s="518" t="s">
        <v>2276</v>
      </c>
      <c r="D181" s="41">
        <f t="shared" si="6"/>
        <v>188.19999999999857</v>
      </c>
      <c r="E181" s="326">
        <v>0</v>
      </c>
      <c r="F181" s="326">
        <v>41.999999999999886</v>
      </c>
      <c r="G181" s="326">
        <v>29.999999999999318</v>
      </c>
      <c r="H181" s="326">
        <v>116.19999999999936</v>
      </c>
      <c r="I181" s="501"/>
      <c r="J181" s="501"/>
      <c r="K181" s="172"/>
      <c r="L181" s="653"/>
      <c r="M181" s="172"/>
      <c r="N181" s="172"/>
      <c r="P181" s="223"/>
      <c r="Q181" s="372"/>
      <c r="R181" s="372"/>
      <c r="S181" s="372"/>
      <c r="T181" s="342"/>
      <c r="U181" s="348"/>
      <c r="V181" s="342"/>
      <c r="W181" s="366"/>
      <c r="X181" s="339"/>
      <c r="Z181" s="134"/>
      <c r="AA181" s="104"/>
      <c r="AB181" s="104"/>
      <c r="AC181" s="3"/>
      <c r="AD181" s="101"/>
      <c r="AE181" s="170"/>
    </row>
    <row r="182" spans="1:31" ht="15.75">
      <c r="A182" s="540" t="s">
        <v>1850</v>
      </c>
      <c r="D182" s="41">
        <f t="shared" si="6"/>
        <v>256.70000000000147</v>
      </c>
      <c r="E182" s="326">
        <v>28.000000000000057</v>
      </c>
      <c r="F182" s="326">
        <v>32.499999999999773</v>
      </c>
      <c r="G182" s="326">
        <v>80.000000000000682</v>
      </c>
      <c r="H182" s="326">
        <v>116.20000000000095</v>
      </c>
      <c r="I182" s="343"/>
      <c r="J182" s="343"/>
      <c r="K182" s="172"/>
      <c r="L182" s="654"/>
      <c r="M182" s="172"/>
      <c r="N182" s="172"/>
      <c r="P182" s="223"/>
      <c r="Q182" s="372"/>
      <c r="R182" s="372"/>
      <c r="S182" s="372"/>
      <c r="T182" s="342"/>
      <c r="U182" s="342"/>
      <c r="V182" s="342"/>
      <c r="W182" s="366"/>
      <c r="X182" s="339"/>
      <c r="Z182" s="134"/>
      <c r="AA182" s="104"/>
      <c r="AB182" s="104"/>
      <c r="AC182" s="3"/>
      <c r="AD182" s="101"/>
      <c r="AE182" s="170"/>
    </row>
    <row r="183" spans="1:31" ht="15.75">
      <c r="A183" s="446" t="s">
        <v>844</v>
      </c>
      <c r="D183" s="41">
        <f t="shared" si="6"/>
        <v>287.50000000000006</v>
      </c>
      <c r="E183" s="326">
        <v>7.6999999999999886</v>
      </c>
      <c r="F183" s="326">
        <v>129.00000000000011</v>
      </c>
      <c r="G183" s="326">
        <v>24</v>
      </c>
      <c r="H183" s="326">
        <v>126.79999999999995</v>
      </c>
      <c r="I183" s="172"/>
      <c r="J183" s="172"/>
      <c r="K183" s="172"/>
      <c r="L183" s="653"/>
      <c r="M183" s="172"/>
      <c r="N183" s="172"/>
      <c r="P183" s="223"/>
      <c r="Q183" s="372"/>
      <c r="R183" s="372"/>
      <c r="S183" s="372"/>
      <c r="T183" s="371"/>
      <c r="U183" s="348"/>
      <c r="V183" s="342"/>
      <c r="W183" s="366"/>
      <c r="X183" s="339"/>
      <c r="Z183" s="134"/>
      <c r="AA183" s="104"/>
      <c r="AB183" s="104"/>
      <c r="AC183" s="11"/>
      <c r="AD183" s="101"/>
      <c r="AE183" s="170"/>
    </row>
    <row r="184" spans="1:31" ht="15.75">
      <c r="A184" s="518" t="s">
        <v>2308</v>
      </c>
      <c r="D184" s="41">
        <f t="shared" si="6"/>
        <v>167.99999999999926</v>
      </c>
      <c r="E184" s="326">
        <v>6.5000000000000568</v>
      </c>
      <c r="F184" s="326">
        <v>10.000000000000114</v>
      </c>
      <c r="G184" s="326">
        <v>107.49999999999955</v>
      </c>
      <c r="H184" s="326">
        <v>43.999999999999545</v>
      </c>
      <c r="I184" s="501"/>
      <c r="J184" s="501"/>
      <c r="K184" s="172"/>
      <c r="L184" s="653"/>
      <c r="M184" s="172"/>
      <c r="N184" s="172"/>
      <c r="P184" s="223"/>
      <c r="Q184" s="372"/>
      <c r="R184" s="372"/>
      <c r="S184" s="372"/>
      <c r="T184" s="371"/>
      <c r="U184" s="342"/>
      <c r="V184" s="342"/>
      <c r="W184" s="366"/>
      <c r="X184" s="339"/>
      <c r="Z184" s="134"/>
      <c r="AA184" s="104"/>
      <c r="AB184" s="104"/>
      <c r="AC184" s="3"/>
      <c r="AD184" s="101"/>
      <c r="AE184" s="170"/>
    </row>
    <row r="185" spans="1:31" ht="15.75">
      <c r="A185" s="446" t="s">
        <v>861</v>
      </c>
      <c r="D185" s="41">
        <f t="shared" si="6"/>
        <v>354.9000000000006</v>
      </c>
      <c r="E185" s="326">
        <v>82.999999999999943</v>
      </c>
      <c r="F185" s="326">
        <v>43.299999999999841</v>
      </c>
      <c r="G185" s="326">
        <v>161.50000000000045</v>
      </c>
      <c r="H185" s="326">
        <v>67.100000000000364</v>
      </c>
      <c r="I185" s="172"/>
      <c r="J185" s="172"/>
      <c r="K185" s="172"/>
      <c r="L185" s="653"/>
      <c r="M185" s="172"/>
      <c r="N185" s="172"/>
      <c r="P185" s="223"/>
      <c r="Q185" s="372"/>
      <c r="R185" s="372"/>
      <c r="S185" s="372"/>
      <c r="T185" s="371"/>
      <c r="U185" s="348"/>
      <c r="V185" s="342"/>
      <c r="W185" s="366"/>
      <c r="X185" s="339"/>
      <c r="Z185" s="134"/>
      <c r="AA185" s="104"/>
      <c r="AB185" s="104"/>
      <c r="AC185" s="11"/>
      <c r="AD185" s="101"/>
      <c r="AE185" s="170"/>
    </row>
    <row r="186" spans="1:31" ht="15.75">
      <c r="A186" s="441" t="s">
        <v>2241</v>
      </c>
      <c r="D186" s="41">
        <f t="shared" si="6"/>
        <v>246.5000000000004</v>
      </c>
      <c r="E186" s="326">
        <v>27.699999999999989</v>
      </c>
      <c r="F186" s="326">
        <v>38</v>
      </c>
      <c r="G186" s="326">
        <v>75.800000000000182</v>
      </c>
      <c r="H186" s="326">
        <v>105.00000000000023</v>
      </c>
      <c r="I186" s="652"/>
      <c r="J186" s="652"/>
      <c r="K186" s="172"/>
      <c r="L186" s="654"/>
      <c r="M186" s="172"/>
      <c r="N186" s="172"/>
      <c r="P186" s="223"/>
      <c r="Q186" s="372"/>
      <c r="R186" s="372"/>
      <c r="S186" s="372"/>
      <c r="T186" s="371"/>
      <c r="U186" s="348"/>
      <c r="V186" s="342"/>
      <c r="W186" s="366"/>
      <c r="X186" s="339"/>
      <c r="Z186" s="134"/>
      <c r="AA186" s="104"/>
      <c r="AB186" s="104"/>
      <c r="AC186" s="11"/>
      <c r="AD186" s="101"/>
      <c r="AE186" s="169"/>
    </row>
    <row r="187" spans="1:31" ht="15.75">
      <c r="A187" s="446" t="s">
        <v>153</v>
      </c>
      <c r="B187" s="3"/>
      <c r="C187" s="3"/>
      <c r="D187" s="41">
        <f t="shared" si="6"/>
        <v>415.900000000001</v>
      </c>
      <c r="E187" s="326">
        <v>126.10000000000002</v>
      </c>
      <c r="F187" s="326">
        <v>52.000000000000114</v>
      </c>
      <c r="G187" s="326">
        <v>113.50000000000045</v>
      </c>
      <c r="H187" s="326">
        <v>124.30000000000041</v>
      </c>
      <c r="I187" s="172"/>
      <c r="J187" s="172"/>
      <c r="K187" s="172"/>
      <c r="L187" s="653"/>
      <c r="M187" s="172"/>
      <c r="N187" s="172"/>
      <c r="P187" s="223"/>
      <c r="Q187" s="372"/>
      <c r="R187" s="372"/>
      <c r="S187" s="372"/>
      <c r="T187" s="371"/>
      <c r="U187" s="371"/>
      <c r="V187" s="352"/>
      <c r="W187" s="352"/>
      <c r="X187" s="350"/>
      <c r="Z187" s="134"/>
      <c r="AA187" s="104"/>
      <c r="AB187" s="104"/>
      <c r="AC187" s="3"/>
      <c r="AD187" s="101"/>
      <c r="AE187" s="170"/>
    </row>
    <row r="188" spans="1:31" ht="15.75">
      <c r="A188" s="518" t="s">
        <v>2277</v>
      </c>
      <c r="D188" s="41">
        <f t="shared" si="6"/>
        <v>192.09999999999957</v>
      </c>
      <c r="E188" s="326">
        <v>75.5</v>
      </c>
      <c r="F188" s="326">
        <v>6.7000000000001592</v>
      </c>
      <c r="G188" s="326">
        <v>91.199999999999818</v>
      </c>
      <c r="H188" s="326">
        <v>18.699999999999591</v>
      </c>
      <c r="I188" s="501"/>
      <c r="J188" s="501"/>
      <c r="K188" s="172"/>
      <c r="L188" s="654"/>
      <c r="M188" s="172"/>
      <c r="N188" s="172"/>
      <c r="P188" s="223"/>
      <c r="Q188" s="372"/>
      <c r="R188" s="372"/>
      <c r="S188" s="372"/>
      <c r="T188" s="348"/>
      <c r="U188" s="342"/>
      <c r="V188" s="342"/>
      <c r="W188" s="366"/>
      <c r="X188" s="339"/>
      <c r="Z188" s="134"/>
      <c r="AA188" s="104"/>
      <c r="AB188" s="104"/>
      <c r="AC188" s="3"/>
      <c r="AD188" s="101"/>
      <c r="AE188" s="170"/>
    </row>
    <row r="189" spans="1:31" ht="15.75">
      <c r="A189" s="446" t="s">
        <v>9</v>
      </c>
      <c r="D189" s="41">
        <f t="shared" si="6"/>
        <v>284.00000000000091</v>
      </c>
      <c r="E189" s="326">
        <v>0</v>
      </c>
      <c r="F189" s="326">
        <v>160.5</v>
      </c>
      <c r="G189" s="326">
        <v>67.500000000000455</v>
      </c>
      <c r="H189" s="326">
        <v>56.000000000000455</v>
      </c>
      <c r="I189" s="172"/>
      <c r="J189" s="172"/>
      <c r="K189" s="172"/>
      <c r="L189" s="653"/>
      <c r="M189" s="172"/>
      <c r="N189" s="172"/>
      <c r="P189" s="223"/>
      <c r="Q189" s="372"/>
      <c r="R189" s="372"/>
      <c r="S189" s="372"/>
      <c r="T189" s="342"/>
      <c r="U189" s="342"/>
      <c r="V189" s="342"/>
      <c r="W189" s="366"/>
      <c r="X189" s="339"/>
      <c r="Z189" s="134"/>
      <c r="AA189" s="104"/>
      <c r="AB189" s="104"/>
      <c r="AC189" s="11"/>
      <c r="AD189" s="101"/>
      <c r="AE189" s="169"/>
    </row>
    <row r="190" spans="1:31" ht="15.75">
      <c r="A190" s="441" t="s">
        <v>2256</v>
      </c>
      <c r="D190" s="41">
        <f t="shared" si="6"/>
        <v>299.80000000000086</v>
      </c>
      <c r="E190" s="326">
        <v>0</v>
      </c>
      <c r="F190" s="326">
        <v>137.79999999999995</v>
      </c>
      <c r="G190" s="326">
        <v>57.000000000000455</v>
      </c>
      <c r="H190" s="326">
        <v>105.00000000000045</v>
      </c>
      <c r="I190" s="652"/>
      <c r="J190" s="652"/>
      <c r="K190" s="172"/>
      <c r="L190" s="653"/>
      <c r="M190" s="172"/>
      <c r="N190" s="172"/>
      <c r="P190" s="223"/>
      <c r="Q190" s="372"/>
      <c r="R190" s="372"/>
      <c r="S190" s="372"/>
      <c r="T190" s="348"/>
      <c r="U190" s="348"/>
      <c r="V190" s="342"/>
      <c r="W190" s="366"/>
      <c r="X190" s="339"/>
      <c r="Z190" s="134"/>
      <c r="AA190" s="104"/>
      <c r="AB190" s="104"/>
      <c r="AC190" s="3"/>
      <c r="AD190" s="101"/>
      <c r="AE190" s="170"/>
    </row>
    <row r="191" spans="1:31" ht="15.75">
      <c r="A191" s="441" t="s">
        <v>11</v>
      </c>
      <c r="D191" s="41">
        <f t="shared" si="6"/>
        <v>301.20000000000033</v>
      </c>
      <c r="E191" s="326">
        <v>55.89999999999992</v>
      </c>
      <c r="F191" s="326">
        <v>52.599999999999909</v>
      </c>
      <c r="G191" s="326">
        <v>61.700000000000273</v>
      </c>
      <c r="H191" s="326">
        <v>131.00000000000023</v>
      </c>
      <c r="I191" s="652"/>
      <c r="J191" s="652"/>
      <c r="K191" s="172"/>
      <c r="L191" s="653"/>
      <c r="M191" s="172"/>
      <c r="N191" s="172"/>
      <c r="P191" s="223"/>
      <c r="Q191" s="372"/>
      <c r="R191" s="372"/>
      <c r="S191" s="372"/>
      <c r="T191" s="342"/>
      <c r="U191" s="342"/>
      <c r="V191" s="342"/>
      <c r="W191" s="366"/>
      <c r="X191" s="339"/>
      <c r="Z191" s="134"/>
      <c r="AA191" s="104"/>
      <c r="AB191" s="104"/>
      <c r="AC191" s="132"/>
      <c r="AD191" s="101"/>
      <c r="AE191" s="169"/>
    </row>
    <row r="192" spans="1:31" ht="15.75">
      <c r="A192" s="518" t="s">
        <v>2278</v>
      </c>
      <c r="D192" s="41">
        <f t="shared" si="6"/>
        <v>208.55000000000007</v>
      </c>
      <c r="E192" s="326">
        <v>0</v>
      </c>
      <c r="F192" s="326">
        <v>38.999999999999886</v>
      </c>
      <c r="G192" s="326">
        <v>28</v>
      </c>
      <c r="H192" s="326">
        <v>141.55000000000018</v>
      </c>
      <c r="I192" s="501"/>
      <c r="J192" s="501"/>
      <c r="K192" s="172"/>
      <c r="L192" s="654"/>
      <c r="M192" s="172"/>
      <c r="N192" s="172"/>
      <c r="P192" s="223"/>
      <c r="Q192" s="372"/>
      <c r="R192" s="372"/>
      <c r="S192" s="372"/>
      <c r="T192" s="342"/>
      <c r="U192" s="348"/>
      <c r="V192" s="342"/>
      <c r="W192" s="366"/>
      <c r="X192" s="339"/>
      <c r="Z192" s="134"/>
      <c r="AA192" s="104"/>
      <c r="AB192" s="104"/>
      <c r="AC192" s="11"/>
      <c r="AD192" s="101"/>
      <c r="AE192" s="169"/>
    </row>
    <row r="193" spans="1:31" ht="15.75">
      <c r="A193" s="540" t="s">
        <v>1852</v>
      </c>
      <c r="D193" s="41">
        <f t="shared" si="6"/>
        <v>345.300000000002</v>
      </c>
      <c r="E193" s="326">
        <v>53.299999999999955</v>
      </c>
      <c r="F193" s="326">
        <v>89.500000000000227</v>
      </c>
      <c r="G193" s="326">
        <v>61.500000000000909</v>
      </c>
      <c r="H193" s="326">
        <v>141.00000000000091</v>
      </c>
      <c r="I193" s="343"/>
      <c r="J193" s="343"/>
      <c r="K193" s="172"/>
      <c r="L193" s="653"/>
      <c r="M193" s="172"/>
      <c r="N193" s="172"/>
      <c r="P193" s="223"/>
      <c r="Q193" s="372"/>
      <c r="R193" s="372"/>
      <c r="S193" s="372"/>
      <c r="T193" s="342"/>
      <c r="U193" s="348"/>
      <c r="V193" s="342"/>
      <c r="W193" s="366"/>
      <c r="X193" s="339"/>
      <c r="Z193" s="134"/>
      <c r="AA193" s="104"/>
      <c r="AB193" s="104"/>
      <c r="AC193" s="3"/>
      <c r="AD193" s="101"/>
      <c r="AE193" s="170"/>
    </row>
    <row r="194" spans="1:31" ht="15.75">
      <c r="A194" s="446" t="s">
        <v>801</v>
      </c>
      <c r="D194" s="41">
        <f t="shared" si="6"/>
        <v>355.19999999999993</v>
      </c>
      <c r="E194" s="326">
        <v>39</v>
      </c>
      <c r="F194" s="326">
        <v>102.20000000000016</v>
      </c>
      <c r="G194" s="326">
        <v>82.799999999999955</v>
      </c>
      <c r="H194" s="326">
        <v>131.19999999999982</v>
      </c>
      <c r="I194" s="172"/>
      <c r="J194" s="172"/>
      <c r="K194" s="172"/>
      <c r="L194" s="654"/>
      <c r="M194" s="172"/>
      <c r="N194" s="172"/>
      <c r="P194" s="223"/>
      <c r="Q194" s="372"/>
      <c r="R194" s="372"/>
      <c r="S194" s="372"/>
      <c r="T194" s="342"/>
      <c r="U194" s="342"/>
      <c r="V194" s="342"/>
      <c r="W194" s="366"/>
      <c r="X194" s="339"/>
      <c r="Z194" s="134"/>
      <c r="AA194" s="104"/>
      <c r="AB194" s="104"/>
      <c r="AC194" s="11"/>
      <c r="AD194" s="101"/>
      <c r="AE194" s="169"/>
    </row>
    <row r="195" spans="1:31" ht="15.75">
      <c r="A195" s="441" t="s">
        <v>2246</v>
      </c>
      <c r="D195" s="41">
        <f t="shared" si="6"/>
        <v>325.50000000000034</v>
      </c>
      <c r="E195" s="326">
        <v>45.000000000000114</v>
      </c>
      <c r="F195" s="326">
        <v>15.100000000000136</v>
      </c>
      <c r="G195" s="326">
        <v>160.40000000000009</v>
      </c>
      <c r="H195" s="326">
        <v>105</v>
      </c>
      <c r="I195" s="652"/>
      <c r="J195" s="652"/>
      <c r="K195" s="172"/>
      <c r="L195" s="653"/>
      <c r="M195" s="172"/>
      <c r="N195" s="172"/>
      <c r="P195" s="223"/>
      <c r="Q195" s="372"/>
      <c r="R195" s="372"/>
      <c r="S195" s="372"/>
      <c r="T195" s="348"/>
      <c r="U195" s="342"/>
      <c r="V195" s="342"/>
      <c r="W195" s="369"/>
      <c r="X195" s="339"/>
      <c r="Z195" s="134"/>
      <c r="AA195" s="104"/>
      <c r="AB195" s="104"/>
      <c r="AC195" s="132"/>
      <c r="AD195" s="101"/>
      <c r="AE195" s="170"/>
    </row>
    <row r="196" spans="1:31" ht="15.75">
      <c r="A196" s="446" t="s">
        <v>856</v>
      </c>
      <c r="D196" s="41">
        <f t="shared" si="6"/>
        <v>412.95000000000067</v>
      </c>
      <c r="E196" s="326">
        <v>46.699999999999989</v>
      </c>
      <c r="F196" s="326">
        <v>85.100000000000136</v>
      </c>
      <c r="G196" s="326">
        <v>146.65000000000032</v>
      </c>
      <c r="H196" s="326">
        <v>134.50000000000023</v>
      </c>
      <c r="I196" s="172"/>
      <c r="J196" s="172"/>
      <c r="K196" s="172"/>
      <c r="L196" s="653"/>
      <c r="M196" s="172"/>
      <c r="N196" s="172"/>
      <c r="P196" s="223"/>
      <c r="Q196" s="372"/>
      <c r="R196" s="372"/>
      <c r="S196" s="372"/>
      <c r="T196" s="371"/>
      <c r="U196" s="342"/>
      <c r="V196" s="342"/>
      <c r="W196" s="366"/>
      <c r="X196" s="339"/>
      <c r="Z196" s="134"/>
      <c r="AA196" s="104"/>
      <c r="AB196" s="104"/>
      <c r="AC196" s="3"/>
      <c r="AD196" s="101"/>
      <c r="AE196" s="170"/>
    </row>
    <row r="197" spans="1:31" ht="15.75">
      <c r="A197" s="441" t="s">
        <v>13</v>
      </c>
      <c r="D197" s="41">
        <f t="shared" si="6"/>
        <v>268.49999999999989</v>
      </c>
      <c r="E197" s="326">
        <v>52.499999999999972</v>
      </c>
      <c r="F197" s="326">
        <v>60.800000000000068</v>
      </c>
      <c r="G197" s="326">
        <v>80.699999999999818</v>
      </c>
      <c r="H197" s="326">
        <v>74.5</v>
      </c>
      <c r="I197" s="652"/>
      <c r="J197" s="652"/>
      <c r="K197" s="172"/>
      <c r="L197" s="653"/>
      <c r="M197" s="172"/>
      <c r="N197" s="172"/>
      <c r="P197" s="223"/>
      <c r="Q197" s="372"/>
      <c r="R197" s="372"/>
      <c r="S197" s="372"/>
      <c r="T197" s="342"/>
      <c r="U197" s="348"/>
      <c r="V197" s="342"/>
      <c r="W197" s="366"/>
      <c r="X197" s="339"/>
      <c r="Z197" s="134"/>
      <c r="AA197" s="104"/>
      <c r="AB197" s="104"/>
      <c r="AC197" s="11"/>
      <c r="AD197" s="101"/>
      <c r="AE197" s="169"/>
    </row>
    <row r="198" spans="1:31" ht="15.75">
      <c r="A198" s="446" t="s">
        <v>807</v>
      </c>
      <c r="B198" s="3"/>
      <c r="C198" s="3"/>
      <c r="D198" s="41">
        <f t="shared" si="6"/>
        <v>265.09999999999968</v>
      </c>
      <c r="E198" s="326">
        <v>42</v>
      </c>
      <c r="F198" s="326">
        <v>126.79999999999973</v>
      </c>
      <c r="G198" s="326">
        <v>35</v>
      </c>
      <c r="H198" s="326">
        <v>61.299999999999955</v>
      </c>
      <c r="I198" s="172"/>
      <c r="J198" s="172"/>
      <c r="K198" s="172"/>
      <c r="L198" s="653"/>
      <c r="M198" s="172"/>
      <c r="N198" s="172"/>
      <c r="P198" s="223"/>
      <c r="Q198" s="372"/>
      <c r="R198" s="372"/>
      <c r="S198" s="372"/>
      <c r="T198" s="342"/>
      <c r="U198" s="371"/>
      <c r="V198" s="352"/>
      <c r="W198" s="352"/>
      <c r="X198" s="350"/>
      <c r="Z198" s="134"/>
      <c r="AA198" s="104"/>
      <c r="AB198" s="104"/>
      <c r="AC198" s="11"/>
      <c r="AD198" s="101"/>
      <c r="AE198" s="169"/>
    </row>
    <row r="199" spans="1:31" ht="15.75">
      <c r="A199" s="441" t="s">
        <v>15</v>
      </c>
      <c r="B199" s="3"/>
      <c r="C199" s="3"/>
      <c r="D199" s="41">
        <f t="shared" si="6"/>
        <v>263.75</v>
      </c>
      <c r="E199" s="326">
        <v>16.899999999999977</v>
      </c>
      <c r="F199" s="326">
        <v>43.799999999999841</v>
      </c>
      <c r="G199" s="326">
        <v>78.75</v>
      </c>
      <c r="H199" s="326">
        <v>124.30000000000018</v>
      </c>
      <c r="I199" s="652"/>
      <c r="J199" s="652"/>
      <c r="K199" s="172"/>
      <c r="L199" s="653"/>
      <c r="M199" s="172"/>
      <c r="N199" s="172"/>
      <c r="P199" s="223"/>
      <c r="Q199" s="372"/>
      <c r="R199" s="372"/>
      <c r="S199" s="372"/>
      <c r="T199" s="348"/>
      <c r="U199" s="371"/>
      <c r="V199" s="352"/>
      <c r="W199" s="352"/>
      <c r="X199" s="350"/>
      <c r="Z199" s="134"/>
      <c r="AA199" s="104"/>
      <c r="AB199" s="104"/>
      <c r="AC199" s="3"/>
      <c r="AD199" s="101"/>
      <c r="AE199" s="170"/>
    </row>
    <row r="200" spans="1:31" ht="15.75">
      <c r="A200" s="441" t="s">
        <v>2242</v>
      </c>
      <c r="D200" s="41">
        <f t="shared" si="6"/>
        <v>211.10000000000042</v>
      </c>
      <c r="E200" s="326">
        <v>0</v>
      </c>
      <c r="F200" s="326">
        <v>68.699999999999989</v>
      </c>
      <c r="G200" s="326">
        <v>77.799999999999955</v>
      </c>
      <c r="H200" s="326">
        <v>64.600000000000477</v>
      </c>
      <c r="I200" s="652"/>
      <c r="J200" s="652"/>
      <c r="K200" s="172"/>
      <c r="L200" s="653"/>
      <c r="M200" s="172"/>
      <c r="N200" s="172"/>
      <c r="P200" s="223"/>
      <c r="Q200" s="372"/>
      <c r="R200" s="372"/>
      <c r="S200" s="372"/>
      <c r="T200" s="371"/>
      <c r="U200" s="342"/>
      <c r="V200" s="342"/>
      <c r="W200" s="366"/>
      <c r="X200" s="339"/>
      <c r="Z200" s="134"/>
      <c r="AA200" s="104"/>
      <c r="AB200" s="104"/>
      <c r="AC200" s="11"/>
      <c r="AD200" s="101"/>
      <c r="AE200" s="169"/>
    </row>
    <row r="201" spans="1:31" ht="15.75">
      <c r="A201" s="441" t="s">
        <v>17</v>
      </c>
      <c r="D201" s="41">
        <f t="shared" si="6"/>
        <v>313.40000000000146</v>
      </c>
      <c r="E201" s="326">
        <v>0</v>
      </c>
      <c r="F201" s="326">
        <v>141.00000000000045</v>
      </c>
      <c r="G201" s="326">
        <v>78.000000000000455</v>
      </c>
      <c r="H201" s="326">
        <v>94.400000000000546</v>
      </c>
      <c r="I201" s="652"/>
      <c r="J201" s="652"/>
      <c r="K201" s="172"/>
      <c r="L201" s="653"/>
      <c r="M201" s="172"/>
      <c r="N201" s="172"/>
      <c r="P201" s="223"/>
      <c r="Q201" s="372"/>
      <c r="R201" s="372"/>
      <c r="S201" s="372"/>
      <c r="T201" s="371"/>
      <c r="U201" s="342"/>
      <c r="V201" s="342"/>
      <c r="W201" s="366"/>
      <c r="X201" s="339"/>
      <c r="Z201" s="134"/>
      <c r="AA201" s="104"/>
      <c r="AB201" s="104"/>
      <c r="AC201" s="11"/>
      <c r="AD201" s="101"/>
      <c r="AE201" s="169"/>
    </row>
    <row r="202" spans="1:31" ht="15.75">
      <c r="A202" s="446" t="s">
        <v>830</v>
      </c>
      <c r="D202" s="41">
        <f t="shared" si="6"/>
        <v>202.49999999999949</v>
      </c>
      <c r="E202" s="326">
        <v>38.499999999999943</v>
      </c>
      <c r="F202" s="326">
        <v>37.5</v>
      </c>
      <c r="G202" s="326">
        <v>81.999999999999773</v>
      </c>
      <c r="H202" s="326">
        <v>44.499999999999773</v>
      </c>
      <c r="I202" s="172"/>
      <c r="J202" s="172"/>
      <c r="K202" s="172"/>
      <c r="L202" s="653"/>
      <c r="M202" s="172"/>
      <c r="N202" s="172"/>
      <c r="P202" s="223"/>
      <c r="Q202" s="372"/>
      <c r="R202" s="372"/>
      <c r="S202" s="372"/>
      <c r="T202" s="348"/>
      <c r="U202" s="368"/>
      <c r="V202" s="342"/>
      <c r="W202" s="366"/>
      <c r="X202" s="339"/>
      <c r="Z202" s="134"/>
      <c r="AA202" s="104"/>
      <c r="AB202" s="104"/>
      <c r="AC202" s="3"/>
      <c r="AD202" s="101"/>
      <c r="AE202" s="170"/>
    </row>
    <row r="203" spans="1:31" ht="15.75">
      <c r="A203" s="446" t="s">
        <v>162</v>
      </c>
      <c r="D203" s="41">
        <f t="shared" si="6"/>
        <v>274.20000000000061</v>
      </c>
      <c r="E203" s="326">
        <v>31.100000000000136</v>
      </c>
      <c r="F203" s="326">
        <v>89.200000000000159</v>
      </c>
      <c r="G203" s="326">
        <v>44.500000000000227</v>
      </c>
      <c r="H203" s="326">
        <v>109.40000000000009</v>
      </c>
      <c r="I203" s="172"/>
      <c r="J203" s="172"/>
      <c r="K203" s="172"/>
      <c r="L203" s="653"/>
      <c r="M203" s="172"/>
      <c r="N203" s="172"/>
      <c r="P203" s="223"/>
      <c r="Q203" s="372"/>
      <c r="R203" s="372"/>
      <c r="S203" s="372"/>
      <c r="T203" s="342"/>
      <c r="U203" s="342"/>
      <c r="V203" s="342"/>
      <c r="W203" s="366"/>
      <c r="X203" s="339"/>
      <c r="Z203" s="134"/>
      <c r="AA203" s="104"/>
      <c r="AB203" s="104"/>
      <c r="AC203" s="3"/>
      <c r="AD203" s="101"/>
      <c r="AE203" s="170"/>
    </row>
    <row r="204" spans="1:31" ht="15.75">
      <c r="A204" s="540" t="s">
        <v>1839</v>
      </c>
      <c r="B204" s="3"/>
      <c r="C204" s="3"/>
      <c r="D204" s="41">
        <f t="shared" si="6"/>
        <v>171.80000000000064</v>
      </c>
      <c r="E204" s="326">
        <v>0</v>
      </c>
      <c r="F204" s="326">
        <v>30.000000000000227</v>
      </c>
      <c r="G204" s="326">
        <v>78.500000000000227</v>
      </c>
      <c r="H204" s="326">
        <v>63.300000000000182</v>
      </c>
      <c r="I204" s="343"/>
      <c r="J204" s="343"/>
      <c r="K204" s="172"/>
      <c r="L204" s="653"/>
      <c r="M204" s="172"/>
      <c r="N204" s="172"/>
      <c r="P204" s="223"/>
      <c r="Q204" s="372"/>
      <c r="R204" s="372"/>
      <c r="S204" s="372"/>
      <c r="T204" s="342"/>
      <c r="U204" s="371"/>
      <c r="V204" s="352"/>
      <c r="W204" s="352"/>
      <c r="X204" s="350"/>
      <c r="Z204" s="134"/>
      <c r="AA204" s="104"/>
      <c r="AB204" s="104"/>
      <c r="AC204" s="11"/>
      <c r="AD204" s="101"/>
      <c r="AE204" s="170"/>
    </row>
    <row r="205" spans="1:31" ht="15.75">
      <c r="A205" s="446" t="s">
        <v>873</v>
      </c>
      <c r="B205" s="3"/>
      <c r="C205" s="3"/>
      <c r="D205" s="41">
        <f t="shared" si="6"/>
        <v>270.89999999999986</v>
      </c>
      <c r="E205" s="326">
        <v>0</v>
      </c>
      <c r="F205" s="326">
        <v>41.300000000000182</v>
      </c>
      <c r="G205" s="326">
        <v>124.59999999999991</v>
      </c>
      <c r="H205" s="326">
        <v>104.99999999999977</v>
      </c>
      <c r="I205" s="172"/>
      <c r="J205" s="172"/>
      <c r="K205" s="172"/>
      <c r="L205" s="653"/>
      <c r="M205" s="172"/>
      <c r="N205" s="172"/>
      <c r="P205" s="223"/>
      <c r="Q205" s="372"/>
      <c r="R205" s="372"/>
      <c r="S205" s="372"/>
      <c r="T205" s="348"/>
      <c r="U205" s="371"/>
      <c r="V205" s="352"/>
      <c r="W205" s="352"/>
      <c r="X205" s="350"/>
      <c r="Z205" s="134"/>
      <c r="AA205" s="104"/>
      <c r="AB205" s="104"/>
      <c r="AC205" s="3"/>
      <c r="AD205" s="101"/>
      <c r="AE205" s="170"/>
    </row>
    <row r="206" spans="1:31" ht="15.75">
      <c r="A206" s="518" t="s">
        <v>2279</v>
      </c>
      <c r="D206" s="41">
        <f t="shared" si="6"/>
        <v>268.19999999999993</v>
      </c>
      <c r="E206" s="326">
        <v>0</v>
      </c>
      <c r="F206" s="326">
        <v>82.999999999999886</v>
      </c>
      <c r="G206" s="326">
        <v>78.200000000000045</v>
      </c>
      <c r="H206" s="326">
        <v>107</v>
      </c>
      <c r="I206" s="501"/>
      <c r="J206" s="501"/>
      <c r="K206" s="172"/>
      <c r="L206" s="653"/>
      <c r="M206" s="172"/>
      <c r="N206" s="172"/>
      <c r="P206" s="223"/>
      <c r="Q206" s="372"/>
      <c r="R206" s="372"/>
      <c r="S206" s="372"/>
      <c r="T206" s="371"/>
      <c r="U206" s="342"/>
      <c r="V206" s="342"/>
      <c r="W206" s="366"/>
      <c r="X206" s="339"/>
      <c r="Z206" s="134"/>
      <c r="AA206" s="104"/>
      <c r="AB206" s="104"/>
      <c r="AC206" s="11"/>
      <c r="AD206" s="101"/>
      <c r="AE206" s="169"/>
    </row>
    <row r="207" spans="1:31" ht="15.75">
      <c r="A207" s="446" t="s">
        <v>869</v>
      </c>
      <c r="D207" s="41">
        <f t="shared" ref="D207:D238" si="7">SUM(E207:DZ207)</f>
        <v>192.89999999999986</v>
      </c>
      <c r="E207" s="326">
        <v>45.5</v>
      </c>
      <c r="F207" s="326">
        <v>0</v>
      </c>
      <c r="G207" s="326">
        <v>0</v>
      </c>
      <c r="H207" s="326">
        <v>147.39999999999986</v>
      </c>
      <c r="I207" s="172"/>
      <c r="J207" s="172"/>
      <c r="K207" s="172"/>
      <c r="L207" s="653"/>
      <c r="M207" s="172"/>
      <c r="N207" s="172"/>
      <c r="P207" s="223"/>
      <c r="Q207" s="372"/>
      <c r="R207" s="372"/>
      <c r="S207" s="372"/>
      <c r="T207" s="342"/>
      <c r="U207" s="342"/>
      <c r="V207" s="342"/>
      <c r="W207" s="366"/>
      <c r="X207" s="339"/>
      <c r="Z207" s="134"/>
      <c r="AA207" s="104"/>
      <c r="AB207" s="104"/>
      <c r="AC207" s="3"/>
      <c r="AD207" s="101"/>
      <c r="AE207" s="170"/>
    </row>
    <row r="208" spans="1:31" ht="15.75">
      <c r="A208" s="443" t="s">
        <v>21</v>
      </c>
      <c r="D208" s="41">
        <f t="shared" si="7"/>
        <v>370.65000000000026</v>
      </c>
      <c r="E208" s="326">
        <v>9.4999999999999432</v>
      </c>
      <c r="F208" s="326">
        <v>90.300000000000182</v>
      </c>
      <c r="G208" s="326">
        <v>154.25</v>
      </c>
      <c r="H208" s="326">
        <v>116.60000000000014</v>
      </c>
      <c r="I208" s="273"/>
      <c r="J208" s="273"/>
      <c r="K208" s="172"/>
      <c r="L208" s="654"/>
      <c r="M208" s="172"/>
      <c r="N208" s="172"/>
      <c r="P208" s="223"/>
      <c r="Q208" s="372"/>
      <c r="R208" s="372"/>
      <c r="S208" s="372"/>
      <c r="T208" s="342"/>
      <c r="U208" s="348"/>
      <c r="V208" s="342"/>
      <c r="W208" s="366"/>
      <c r="X208" s="339"/>
      <c r="Z208" s="134"/>
      <c r="AA208" s="104"/>
      <c r="AB208" s="104"/>
      <c r="AC208" s="3"/>
      <c r="AD208" s="101"/>
      <c r="AE208" s="170"/>
    </row>
    <row r="209" spans="1:31" ht="15.75">
      <c r="A209" s="446" t="s">
        <v>141</v>
      </c>
      <c r="D209" s="41">
        <f t="shared" si="7"/>
        <v>473.70000000000101</v>
      </c>
      <c r="E209" s="326">
        <v>103.40000000000003</v>
      </c>
      <c r="F209" s="326">
        <v>104.50000000000011</v>
      </c>
      <c r="G209" s="326">
        <v>130.50000000000045</v>
      </c>
      <c r="H209" s="326">
        <v>135.30000000000041</v>
      </c>
      <c r="I209" s="172"/>
      <c r="J209" s="172"/>
      <c r="K209" s="172"/>
      <c r="L209" s="653"/>
      <c r="M209" s="172"/>
      <c r="N209" s="172"/>
      <c r="P209" s="223"/>
      <c r="Q209" s="372"/>
      <c r="R209" s="372"/>
      <c r="S209" s="372"/>
      <c r="T209" s="368"/>
      <c r="U209" s="348"/>
      <c r="V209" s="342"/>
      <c r="W209" s="366"/>
      <c r="X209" s="339"/>
      <c r="Z209" s="134"/>
      <c r="AA209" s="104"/>
      <c r="AB209" s="104"/>
      <c r="AC209" s="3"/>
      <c r="AD209" s="101"/>
      <c r="AE209" s="170"/>
    </row>
    <row r="210" spans="1:31" ht="15.75">
      <c r="A210" s="518" t="s">
        <v>2280</v>
      </c>
      <c r="B210" s="3"/>
      <c r="C210" s="3"/>
      <c r="D210" s="41">
        <f t="shared" si="7"/>
        <v>149.40000000000003</v>
      </c>
      <c r="E210" s="326">
        <v>111.60000000000008</v>
      </c>
      <c r="F210" s="326">
        <v>0</v>
      </c>
      <c r="G210" s="326">
        <v>0</v>
      </c>
      <c r="H210" s="326">
        <v>37.799999999999955</v>
      </c>
      <c r="I210" s="501"/>
      <c r="J210" s="501"/>
      <c r="K210" s="172"/>
      <c r="L210" s="654"/>
      <c r="M210" s="172"/>
      <c r="N210" s="172"/>
      <c r="P210" s="223"/>
      <c r="Q210" s="372"/>
      <c r="R210" s="372"/>
      <c r="S210" s="372"/>
      <c r="T210" s="368"/>
      <c r="U210" s="371"/>
      <c r="V210" s="352"/>
      <c r="W210" s="352"/>
      <c r="X210" s="350"/>
      <c r="Z210" s="134"/>
      <c r="AA210" s="104"/>
      <c r="AB210" s="104"/>
      <c r="AC210" s="3"/>
      <c r="AD210" s="101"/>
      <c r="AE210" s="170"/>
    </row>
    <row r="211" spans="1:31" ht="15.75">
      <c r="A211" s="518" t="s">
        <v>2281</v>
      </c>
      <c r="B211" s="3"/>
      <c r="C211" s="3"/>
      <c r="D211" s="41">
        <f t="shared" si="7"/>
        <v>320.5999999999998</v>
      </c>
      <c r="E211" s="326">
        <v>78.500000000000114</v>
      </c>
      <c r="F211" s="326">
        <v>51.799999999999955</v>
      </c>
      <c r="G211" s="326">
        <v>71.699999999999818</v>
      </c>
      <c r="H211" s="326">
        <v>118.59999999999991</v>
      </c>
      <c r="I211" s="501"/>
      <c r="J211" s="501"/>
      <c r="K211" s="172"/>
      <c r="L211" s="654"/>
      <c r="M211" s="172"/>
      <c r="N211" s="172"/>
      <c r="P211" s="223"/>
      <c r="Q211" s="372"/>
      <c r="R211" s="372"/>
      <c r="S211" s="372"/>
      <c r="T211" s="371"/>
      <c r="U211" s="371"/>
      <c r="V211" s="352"/>
      <c r="W211" s="352"/>
      <c r="X211" s="350"/>
      <c r="Z211" s="134"/>
      <c r="AA211" s="104"/>
      <c r="AB211" s="104"/>
      <c r="AC211" s="11"/>
      <c r="AD211" s="101"/>
      <c r="AE211" s="170"/>
    </row>
    <row r="212" spans="1:31" ht="15.75">
      <c r="A212" s="540" t="s">
        <v>1841</v>
      </c>
      <c r="B212" s="3"/>
      <c r="C212" s="3"/>
      <c r="D212" s="41">
        <f t="shared" si="7"/>
        <v>220.20000000000107</v>
      </c>
      <c r="E212" s="326">
        <v>18.199999999999932</v>
      </c>
      <c r="F212" s="326">
        <v>35.500000000000227</v>
      </c>
      <c r="G212" s="326">
        <v>110.50000000000045</v>
      </c>
      <c r="H212" s="326">
        <v>56.000000000000455</v>
      </c>
      <c r="I212" s="343"/>
      <c r="J212" s="343"/>
      <c r="K212" s="172"/>
      <c r="L212" s="654"/>
      <c r="M212" s="172"/>
      <c r="N212" s="172"/>
      <c r="P212" s="223"/>
      <c r="Q212" s="372"/>
      <c r="R212" s="372"/>
      <c r="S212" s="372"/>
      <c r="T212" s="348"/>
      <c r="U212" s="371"/>
      <c r="V212" s="352"/>
      <c r="W212" s="352"/>
      <c r="X212" s="350"/>
      <c r="Z212" s="134"/>
      <c r="AA212" s="104"/>
      <c r="AB212" s="104"/>
      <c r="AC212" s="3"/>
      <c r="AD212" s="101"/>
      <c r="AE212" s="170"/>
    </row>
    <row r="213" spans="1:31" ht="15.75">
      <c r="A213" s="446" t="s">
        <v>835</v>
      </c>
      <c r="B213" s="3"/>
      <c r="C213" s="3"/>
      <c r="D213" s="41">
        <f t="shared" si="7"/>
        <v>376.95000000000005</v>
      </c>
      <c r="E213" s="326">
        <v>76.5</v>
      </c>
      <c r="F213" s="326">
        <v>84.5</v>
      </c>
      <c r="G213" s="326">
        <v>119.5</v>
      </c>
      <c r="H213" s="326">
        <v>96.450000000000045</v>
      </c>
      <c r="I213" s="172"/>
      <c r="J213" s="172"/>
      <c r="K213" s="172"/>
      <c r="L213" s="654"/>
      <c r="M213" s="172"/>
      <c r="N213" s="172"/>
      <c r="P213" s="223"/>
      <c r="Q213" s="372"/>
      <c r="R213" s="372"/>
      <c r="S213" s="372"/>
      <c r="T213" s="342"/>
      <c r="U213" s="371"/>
      <c r="V213" s="352"/>
      <c r="W213" s="352"/>
      <c r="X213" s="350"/>
      <c r="Z213" s="134"/>
      <c r="AA213" s="104"/>
      <c r="AB213" s="104"/>
      <c r="AC213" s="11"/>
      <c r="AD213" s="101"/>
      <c r="AE213" s="169"/>
    </row>
    <row r="214" spans="1:31" ht="15.75">
      <c r="A214" s="446" t="s">
        <v>836</v>
      </c>
      <c r="B214" s="3"/>
      <c r="C214" s="3"/>
      <c r="D214" s="41">
        <f t="shared" si="7"/>
        <v>212.50000000000119</v>
      </c>
      <c r="E214" s="326">
        <v>48.999999999999943</v>
      </c>
      <c r="F214" s="326">
        <v>79.999999999999886</v>
      </c>
      <c r="G214" s="326">
        <v>26.000000000000682</v>
      </c>
      <c r="H214" s="326">
        <v>57.500000000000682</v>
      </c>
      <c r="I214" s="172"/>
      <c r="J214" s="172"/>
      <c r="K214" s="172"/>
      <c r="L214" s="653"/>
      <c r="M214" s="172"/>
      <c r="N214" s="172"/>
      <c r="P214" s="223"/>
      <c r="Q214" s="372"/>
      <c r="R214" s="372"/>
      <c r="S214" s="372"/>
      <c r="T214" s="342"/>
      <c r="U214" s="371"/>
      <c r="V214" s="352"/>
      <c r="W214" s="352"/>
      <c r="X214" s="350"/>
      <c r="Z214" s="134"/>
      <c r="AA214" s="104"/>
      <c r="AB214" s="104"/>
      <c r="AC214" s="3"/>
      <c r="AD214" s="101"/>
      <c r="AE214" s="170"/>
    </row>
    <row r="215" spans="1:31" ht="15.75">
      <c r="A215" s="441" t="s">
        <v>23</v>
      </c>
      <c r="D215" s="41">
        <f t="shared" si="7"/>
        <v>403.40000000000026</v>
      </c>
      <c r="E215" s="326">
        <v>45.000000000000057</v>
      </c>
      <c r="F215" s="326">
        <v>84.599999999999795</v>
      </c>
      <c r="G215" s="326">
        <v>125.00000000000023</v>
      </c>
      <c r="H215" s="326">
        <v>148.80000000000018</v>
      </c>
      <c r="I215" s="652"/>
      <c r="J215" s="652"/>
      <c r="K215" s="172"/>
      <c r="L215" s="653"/>
      <c r="M215" s="172"/>
      <c r="N215" s="172"/>
      <c r="P215" s="223"/>
      <c r="Q215" s="372"/>
      <c r="R215" s="372"/>
      <c r="S215" s="372"/>
      <c r="T215" s="348"/>
      <c r="U215" s="342"/>
      <c r="V215" s="342"/>
      <c r="W215" s="366"/>
      <c r="X215" s="339"/>
      <c r="Z215" s="134"/>
      <c r="AA215" s="104"/>
      <c r="AB215" s="104"/>
      <c r="AC215" s="3"/>
      <c r="AD215" s="101"/>
      <c r="AE215" s="170"/>
    </row>
    <row r="216" spans="1:31" ht="15.75">
      <c r="A216" s="441" t="s">
        <v>25</v>
      </c>
      <c r="D216" s="41">
        <f t="shared" si="7"/>
        <v>367.89999999999969</v>
      </c>
      <c r="E216" s="326">
        <v>26.000000000000057</v>
      </c>
      <c r="F216" s="326">
        <v>97</v>
      </c>
      <c r="G216" s="326">
        <v>130.39999999999986</v>
      </c>
      <c r="H216" s="326">
        <v>114.49999999999977</v>
      </c>
      <c r="I216" s="652"/>
      <c r="J216" s="652"/>
      <c r="K216" s="172"/>
      <c r="L216" s="654"/>
      <c r="M216" s="172"/>
      <c r="N216" s="172"/>
      <c r="P216" s="223"/>
      <c r="Q216" s="372"/>
      <c r="R216" s="372"/>
      <c r="S216" s="372"/>
      <c r="T216" s="371"/>
      <c r="U216" s="348"/>
      <c r="V216" s="342"/>
      <c r="W216" s="366"/>
      <c r="X216" s="339"/>
      <c r="Z216" s="134"/>
      <c r="AA216" s="104"/>
      <c r="AB216" s="104"/>
      <c r="AC216" s="11"/>
      <c r="AD216" s="101"/>
      <c r="AE216" s="170"/>
    </row>
    <row r="217" spans="1:31" ht="15.75">
      <c r="A217" s="540" t="s">
        <v>1851</v>
      </c>
      <c r="D217" s="41">
        <f t="shared" si="7"/>
        <v>193.0999999999998</v>
      </c>
      <c r="E217" s="326">
        <v>0</v>
      </c>
      <c r="F217" s="326">
        <v>37.499999999999886</v>
      </c>
      <c r="G217" s="326">
        <v>52</v>
      </c>
      <c r="H217" s="326">
        <v>103.59999999999991</v>
      </c>
      <c r="I217" s="343"/>
      <c r="J217" s="343"/>
      <c r="K217" s="172"/>
      <c r="L217" s="653"/>
      <c r="M217" s="172"/>
      <c r="N217" s="172"/>
      <c r="P217" s="223"/>
      <c r="Q217" s="372"/>
      <c r="R217" s="372"/>
      <c r="S217" s="372"/>
      <c r="T217" s="348"/>
      <c r="U217" s="342"/>
      <c r="V217" s="342"/>
      <c r="W217" s="366"/>
      <c r="X217" s="339"/>
      <c r="Z217" s="134"/>
      <c r="AA217" s="104"/>
      <c r="AB217" s="104"/>
      <c r="AC217" s="3"/>
      <c r="AD217" s="101"/>
      <c r="AE217" s="170"/>
    </row>
    <row r="218" spans="1:31" ht="15.75">
      <c r="A218" s="540" t="s">
        <v>1858</v>
      </c>
      <c r="D218" s="41">
        <f t="shared" si="7"/>
        <v>401.1</v>
      </c>
      <c r="E218" s="326">
        <v>51.100000000000023</v>
      </c>
      <c r="F218" s="326">
        <v>114</v>
      </c>
      <c r="G218" s="326">
        <v>134.5</v>
      </c>
      <c r="H218" s="326">
        <v>101.5</v>
      </c>
      <c r="I218" s="343"/>
      <c r="J218" s="343"/>
      <c r="K218" s="172"/>
      <c r="L218" s="653"/>
      <c r="M218" s="172"/>
      <c r="N218" s="172"/>
      <c r="P218" s="223"/>
      <c r="Q218" s="372"/>
      <c r="R218" s="372"/>
      <c r="S218" s="372"/>
      <c r="T218" s="371"/>
      <c r="U218" s="342"/>
      <c r="V218" s="342"/>
      <c r="W218" s="366"/>
      <c r="X218" s="339"/>
      <c r="Z218" s="134"/>
      <c r="AA218" s="104"/>
      <c r="AB218" s="104"/>
      <c r="AC218" s="132"/>
      <c r="AD218" s="101"/>
      <c r="AE218" s="170"/>
    </row>
    <row r="219" spans="1:31" ht="15.75">
      <c r="A219" s="540" t="s">
        <v>1853</v>
      </c>
      <c r="D219" s="41">
        <f t="shared" si="7"/>
        <v>289.7000000000001</v>
      </c>
      <c r="E219" s="326">
        <v>67.500000000000057</v>
      </c>
      <c r="F219" s="326">
        <v>0</v>
      </c>
      <c r="G219" s="326">
        <v>63</v>
      </c>
      <c r="H219" s="326">
        <v>159.20000000000005</v>
      </c>
      <c r="I219" s="343"/>
      <c r="J219" s="343"/>
      <c r="K219" s="172"/>
      <c r="L219" s="653"/>
      <c r="M219" s="172"/>
      <c r="N219" s="172"/>
      <c r="P219" s="223"/>
      <c r="Q219" s="372"/>
      <c r="R219" s="372"/>
      <c r="S219" s="372"/>
      <c r="T219" s="342"/>
      <c r="U219" s="342"/>
      <c r="V219" s="342"/>
      <c r="W219" s="366"/>
      <c r="X219" s="339"/>
      <c r="Z219" s="134"/>
      <c r="AA219" s="104"/>
      <c r="AB219" s="104"/>
      <c r="AC219" s="11"/>
      <c r="AD219" s="101"/>
      <c r="AE219" s="169"/>
    </row>
    <row r="220" spans="1:31" ht="15.75">
      <c r="A220" s="518" t="s">
        <v>2282</v>
      </c>
      <c r="D220" s="41">
        <f t="shared" si="7"/>
        <v>264.70000000000005</v>
      </c>
      <c r="E220" s="326">
        <v>0</v>
      </c>
      <c r="F220" s="326">
        <v>48.799999999999955</v>
      </c>
      <c r="G220" s="326">
        <v>102.19999999999982</v>
      </c>
      <c r="H220" s="326">
        <v>113.70000000000027</v>
      </c>
      <c r="I220" s="501"/>
      <c r="J220" s="501"/>
      <c r="K220" s="172"/>
      <c r="L220" s="654"/>
      <c r="M220" s="172"/>
      <c r="N220" s="172"/>
      <c r="P220" s="223"/>
      <c r="Q220" s="372"/>
      <c r="R220" s="372"/>
      <c r="S220" s="372"/>
      <c r="T220" s="348"/>
      <c r="U220" s="368"/>
      <c r="V220" s="342"/>
      <c r="W220" s="366"/>
      <c r="X220" s="339"/>
      <c r="Z220" s="134"/>
      <c r="AA220" s="104"/>
      <c r="AB220" s="104"/>
      <c r="AC220" s="3"/>
      <c r="AD220" s="101"/>
      <c r="AE220" s="170"/>
    </row>
    <row r="221" spans="1:31" ht="15.75">
      <c r="A221" s="446" t="s">
        <v>819</v>
      </c>
      <c r="D221" s="41">
        <f t="shared" si="7"/>
        <v>272.7</v>
      </c>
      <c r="E221" s="326">
        <v>52.499999999999943</v>
      </c>
      <c r="F221" s="326">
        <v>48.100000000000364</v>
      </c>
      <c r="G221" s="326">
        <v>69.499999999999773</v>
      </c>
      <c r="H221" s="326">
        <v>102.59999999999991</v>
      </c>
      <c r="I221" s="172"/>
      <c r="J221" s="172"/>
      <c r="K221" s="172"/>
      <c r="L221" s="653"/>
      <c r="M221" s="172"/>
      <c r="N221" s="172"/>
      <c r="P221" s="223"/>
      <c r="Q221" s="372"/>
      <c r="R221" s="372"/>
      <c r="S221" s="372"/>
      <c r="T221" s="342"/>
      <c r="U221" s="342"/>
      <c r="V221" s="342"/>
      <c r="W221" s="366"/>
      <c r="X221" s="339"/>
      <c r="Z221" s="134"/>
      <c r="AA221" s="104"/>
      <c r="AB221" s="104"/>
      <c r="AC221" s="3"/>
      <c r="AD221" s="101"/>
      <c r="AE221" s="170"/>
    </row>
    <row r="222" spans="1:31" ht="15.75">
      <c r="A222" s="441" t="s">
        <v>27</v>
      </c>
      <c r="B222" s="3"/>
      <c r="C222" s="3"/>
      <c r="D222" s="41">
        <f t="shared" si="7"/>
        <v>261.60000000000031</v>
      </c>
      <c r="E222" s="326">
        <v>98.39999999999992</v>
      </c>
      <c r="F222" s="326">
        <v>10.500000000000114</v>
      </c>
      <c r="G222" s="326">
        <v>63.500000000000227</v>
      </c>
      <c r="H222" s="326">
        <v>89.200000000000045</v>
      </c>
      <c r="I222" s="652"/>
      <c r="J222" s="652"/>
      <c r="K222" s="172"/>
      <c r="L222" s="653"/>
      <c r="M222" s="172"/>
      <c r="N222" s="172"/>
      <c r="P222" s="223"/>
      <c r="Q222" s="372"/>
      <c r="R222" s="372"/>
      <c r="S222" s="372"/>
      <c r="T222" s="371"/>
      <c r="U222" s="371"/>
      <c r="V222" s="352"/>
      <c r="W222" s="352"/>
      <c r="X222" s="350"/>
      <c r="Z222" s="134"/>
      <c r="AA222" s="104"/>
      <c r="AB222" s="104"/>
      <c r="AC222" s="3"/>
      <c r="AD222" s="101"/>
      <c r="AE222" s="170"/>
    </row>
    <row r="223" spans="1:31" ht="15.75">
      <c r="A223" s="446" t="s">
        <v>851</v>
      </c>
      <c r="D223" s="41">
        <f t="shared" si="7"/>
        <v>296.39999999999964</v>
      </c>
      <c r="E223" s="326">
        <v>25.5</v>
      </c>
      <c r="F223" s="326">
        <v>91.5</v>
      </c>
      <c r="G223" s="326">
        <v>79.099999999999909</v>
      </c>
      <c r="H223" s="326">
        <v>100.29999999999973</v>
      </c>
      <c r="I223" s="172"/>
      <c r="J223" s="172"/>
      <c r="K223" s="172"/>
      <c r="L223" s="654"/>
      <c r="M223" s="172"/>
      <c r="N223" s="172"/>
      <c r="P223" s="223"/>
      <c r="Q223" s="372"/>
      <c r="R223" s="372"/>
      <c r="S223" s="372"/>
      <c r="T223" s="342"/>
      <c r="U223" s="342"/>
      <c r="V223" s="342"/>
      <c r="W223" s="366"/>
      <c r="X223" s="339"/>
      <c r="Z223" s="134"/>
      <c r="AA223" s="104"/>
      <c r="AB223" s="104"/>
      <c r="AC223" s="3"/>
      <c r="AD223" s="101"/>
      <c r="AE223" s="170"/>
    </row>
    <row r="224" spans="1:31" ht="15.75">
      <c r="A224" s="446" t="s">
        <v>154</v>
      </c>
      <c r="D224" s="41">
        <f t="shared" si="7"/>
        <v>336.19999999999942</v>
      </c>
      <c r="E224" s="326">
        <v>57.700000000000102</v>
      </c>
      <c r="F224" s="326">
        <v>56.999999999999773</v>
      </c>
      <c r="G224" s="326">
        <v>94.499999999999773</v>
      </c>
      <c r="H224" s="326">
        <v>126.99999999999977</v>
      </c>
      <c r="I224" s="172"/>
      <c r="J224" s="172"/>
      <c r="K224" s="172"/>
      <c r="L224" s="653"/>
      <c r="M224" s="172"/>
      <c r="N224" s="172"/>
      <c r="P224" s="223"/>
      <c r="Q224" s="372"/>
      <c r="R224" s="372"/>
      <c r="S224" s="372"/>
      <c r="T224" s="348"/>
      <c r="U224" s="342"/>
      <c r="V224" s="342"/>
      <c r="W224" s="366"/>
      <c r="X224" s="339"/>
      <c r="Z224" s="134"/>
      <c r="AA224" s="104"/>
      <c r="AB224" s="104"/>
      <c r="AC224" s="3"/>
      <c r="AD224" s="101"/>
      <c r="AE224" s="170"/>
    </row>
    <row r="225" spans="1:31" ht="15.75">
      <c r="A225" s="446" t="s">
        <v>837</v>
      </c>
      <c r="D225" s="41">
        <f t="shared" si="7"/>
        <v>165.8</v>
      </c>
      <c r="E225" s="326">
        <v>24.000000000000057</v>
      </c>
      <c r="F225" s="326">
        <v>35.799999999999955</v>
      </c>
      <c r="G225" s="326">
        <v>57</v>
      </c>
      <c r="H225" s="326">
        <v>49</v>
      </c>
      <c r="I225" s="172"/>
      <c r="J225" s="172"/>
      <c r="K225" s="172"/>
      <c r="L225" s="653"/>
      <c r="M225" s="172"/>
      <c r="N225" s="172"/>
      <c r="P225" s="223"/>
      <c r="Q225" s="372"/>
      <c r="R225" s="372"/>
      <c r="S225" s="372"/>
      <c r="T225" s="342"/>
      <c r="U225" s="342"/>
      <c r="V225" s="342"/>
      <c r="W225" s="366"/>
      <c r="X225" s="339"/>
      <c r="Z225" s="134"/>
      <c r="AA225" s="104"/>
      <c r="AB225" s="104"/>
      <c r="AC225" s="3"/>
      <c r="AD225" s="101"/>
      <c r="AE225" s="170"/>
    </row>
    <row r="226" spans="1:31" ht="15.75">
      <c r="A226" s="443" t="s">
        <v>142</v>
      </c>
      <c r="B226" s="3"/>
      <c r="C226" s="3"/>
      <c r="D226" s="41">
        <f t="shared" si="7"/>
        <v>230.69999999999908</v>
      </c>
      <c r="E226" s="326">
        <v>7.6999999999999886</v>
      </c>
      <c r="F226" s="326">
        <v>71.5</v>
      </c>
      <c r="G226" s="326">
        <v>61.499999999999545</v>
      </c>
      <c r="H226" s="326">
        <v>89.999999999999545</v>
      </c>
      <c r="I226" s="273"/>
      <c r="J226" s="273"/>
      <c r="K226" s="172"/>
      <c r="L226" s="653"/>
      <c r="M226" s="172"/>
      <c r="N226" s="172"/>
      <c r="P226" s="223"/>
      <c r="Q226" s="372"/>
      <c r="R226" s="372"/>
      <c r="S226" s="372"/>
      <c r="T226" s="371"/>
      <c r="U226" s="371"/>
      <c r="V226" s="352"/>
      <c r="W226" s="352"/>
      <c r="X226" s="350"/>
      <c r="Z226" s="134"/>
      <c r="AA226" s="104"/>
      <c r="AB226" s="104"/>
      <c r="AC226" s="3"/>
      <c r="AD226" s="101"/>
      <c r="AE226" s="170"/>
    </row>
    <row r="227" spans="1:31" ht="15.75">
      <c r="A227" s="446" t="s">
        <v>811</v>
      </c>
      <c r="D227" s="41">
        <f t="shared" si="7"/>
        <v>296.59999999999974</v>
      </c>
      <c r="E227" s="326">
        <v>45.500000000000057</v>
      </c>
      <c r="F227" s="326">
        <v>94.900000000000091</v>
      </c>
      <c r="G227" s="326">
        <v>91.099999999999909</v>
      </c>
      <c r="H227" s="326">
        <v>65.099999999999682</v>
      </c>
      <c r="I227" s="172"/>
      <c r="J227" s="172"/>
      <c r="K227" s="172"/>
      <c r="L227" s="653"/>
      <c r="M227" s="172"/>
      <c r="N227" s="172"/>
      <c r="P227" s="223"/>
      <c r="Q227" s="372"/>
      <c r="R227" s="372"/>
      <c r="S227" s="372"/>
      <c r="T227" s="342"/>
      <c r="U227" s="342"/>
      <c r="V227" s="342"/>
      <c r="W227" s="366"/>
      <c r="X227" s="339"/>
      <c r="Z227" s="134"/>
      <c r="AA227" s="104"/>
      <c r="AB227" s="104"/>
      <c r="AC227" s="3"/>
      <c r="AD227" s="101"/>
      <c r="AE227" s="170"/>
    </row>
    <row r="228" spans="1:31" ht="15.75">
      <c r="A228" s="540" t="s">
        <v>1857</v>
      </c>
      <c r="D228" s="41">
        <f t="shared" si="7"/>
        <v>439.8</v>
      </c>
      <c r="E228" s="326">
        <v>53.199999999999989</v>
      </c>
      <c r="F228" s="326">
        <v>130.80000000000007</v>
      </c>
      <c r="G228" s="326">
        <v>149.29999999999995</v>
      </c>
      <c r="H228" s="326">
        <v>106.5</v>
      </c>
      <c r="I228" s="343"/>
      <c r="J228" s="343"/>
      <c r="K228" s="172"/>
      <c r="L228" s="653"/>
      <c r="M228" s="172"/>
      <c r="N228" s="172"/>
      <c r="P228" s="223"/>
      <c r="Q228" s="372"/>
      <c r="R228" s="372"/>
      <c r="S228" s="372"/>
      <c r="T228" s="342"/>
      <c r="U228" s="342"/>
      <c r="V228" s="342"/>
      <c r="W228" s="366"/>
      <c r="X228" s="339"/>
      <c r="Z228" s="134"/>
      <c r="AA228" s="104"/>
      <c r="AB228" s="104"/>
      <c r="AC228" s="3"/>
      <c r="AD228" s="101"/>
      <c r="AE228" s="170"/>
    </row>
    <row r="229" spans="1:31" ht="15.75">
      <c r="A229" s="446" t="s">
        <v>852</v>
      </c>
      <c r="D229" s="41">
        <f t="shared" si="7"/>
        <v>269.30000000000013</v>
      </c>
      <c r="E229" s="326">
        <v>8.3999999999999204</v>
      </c>
      <c r="F229" s="326">
        <v>94.900000000000205</v>
      </c>
      <c r="G229" s="326">
        <v>56.599999999999909</v>
      </c>
      <c r="H229" s="326">
        <v>109.40000000000009</v>
      </c>
      <c r="I229" s="172"/>
      <c r="J229" s="172"/>
      <c r="K229" s="172"/>
      <c r="L229" s="653"/>
      <c r="M229" s="172"/>
      <c r="N229" s="172"/>
      <c r="P229" s="223"/>
      <c r="Q229" s="372"/>
      <c r="R229" s="372"/>
      <c r="S229" s="372"/>
      <c r="T229" s="348"/>
      <c r="U229" s="348"/>
      <c r="V229" s="342"/>
      <c r="W229" s="366"/>
      <c r="X229" s="339"/>
      <c r="Z229" s="134"/>
      <c r="AA229" s="104"/>
      <c r="AB229" s="104"/>
      <c r="AC229" s="3"/>
      <c r="AD229" s="101"/>
      <c r="AE229" s="170"/>
    </row>
    <row r="230" spans="1:31" ht="15.75">
      <c r="A230" s="518" t="s">
        <v>2305</v>
      </c>
      <c r="D230" s="41">
        <f t="shared" si="7"/>
        <v>184.50000000000023</v>
      </c>
      <c r="E230" s="326">
        <v>0</v>
      </c>
      <c r="F230" s="326">
        <v>122.50000000000023</v>
      </c>
      <c r="G230" s="326">
        <v>45.5</v>
      </c>
      <c r="H230" s="326">
        <v>16.5</v>
      </c>
      <c r="I230" s="501"/>
      <c r="J230" s="501"/>
      <c r="K230" s="172"/>
      <c r="L230" s="654"/>
      <c r="M230" s="172"/>
      <c r="N230" s="172"/>
      <c r="P230" s="223"/>
      <c r="Q230" s="372"/>
      <c r="R230" s="372"/>
      <c r="S230" s="372"/>
      <c r="T230" s="348"/>
      <c r="U230" s="342"/>
      <c r="V230" s="342"/>
      <c r="W230" s="366"/>
      <c r="X230" s="339"/>
      <c r="Z230" s="134"/>
      <c r="AA230" s="104"/>
      <c r="AB230" s="104"/>
      <c r="AC230" s="3"/>
      <c r="AD230" s="101"/>
      <c r="AE230" s="170"/>
    </row>
    <row r="231" spans="1:31" ht="15.75">
      <c r="A231" s="446" t="s">
        <v>822</v>
      </c>
      <c r="D231" s="41">
        <f t="shared" si="7"/>
        <v>268.19999999999953</v>
      </c>
      <c r="E231" s="326">
        <v>26.699999999999989</v>
      </c>
      <c r="F231" s="326">
        <v>92.099999999999682</v>
      </c>
      <c r="G231" s="326">
        <v>43.099999999999909</v>
      </c>
      <c r="H231" s="326">
        <v>106.29999999999995</v>
      </c>
      <c r="I231" s="172"/>
      <c r="J231" s="172"/>
      <c r="K231" s="172"/>
      <c r="L231" s="653"/>
      <c r="M231" s="172"/>
      <c r="N231" s="172"/>
      <c r="P231" s="223"/>
      <c r="Q231" s="372"/>
      <c r="R231" s="372"/>
      <c r="S231" s="372"/>
      <c r="T231" s="371"/>
      <c r="U231" s="342"/>
      <c r="V231" s="342"/>
      <c r="W231" s="366"/>
      <c r="X231" s="339"/>
      <c r="Z231" s="134"/>
      <c r="AA231" s="104"/>
      <c r="AB231" s="104"/>
      <c r="AC231" s="3"/>
      <c r="AD231" s="101"/>
      <c r="AE231" s="170"/>
    </row>
    <row r="232" spans="1:31" ht="15.75">
      <c r="A232" s="446" t="s">
        <v>821</v>
      </c>
      <c r="D232" s="41">
        <f t="shared" si="7"/>
        <v>328.10000000000093</v>
      </c>
      <c r="E232" s="326">
        <v>58.100000000000023</v>
      </c>
      <c r="F232" s="326">
        <v>84.200000000000045</v>
      </c>
      <c r="G232" s="326">
        <v>92.300000000000409</v>
      </c>
      <c r="H232" s="326">
        <v>93.500000000000455</v>
      </c>
      <c r="I232" s="172"/>
      <c r="J232" s="172"/>
      <c r="K232" s="172"/>
      <c r="L232" s="654"/>
      <c r="M232" s="172"/>
      <c r="N232" s="172"/>
      <c r="P232" s="223"/>
      <c r="Q232" s="372"/>
      <c r="R232" s="372"/>
      <c r="S232" s="372"/>
      <c r="T232" s="342"/>
      <c r="U232" s="342"/>
      <c r="V232" s="342"/>
      <c r="W232" s="366"/>
      <c r="X232" s="339"/>
      <c r="Z232" s="134"/>
      <c r="AA232" s="104"/>
      <c r="AB232" s="104"/>
      <c r="AC232" s="3"/>
      <c r="AD232" s="101"/>
      <c r="AE232" s="170"/>
    </row>
    <row r="233" spans="1:31" ht="15.75">
      <c r="A233" s="518" t="s">
        <v>2307</v>
      </c>
      <c r="D233" s="41">
        <f t="shared" si="7"/>
        <v>99.600000000000023</v>
      </c>
      <c r="E233" s="326">
        <v>0</v>
      </c>
      <c r="F233" s="326">
        <v>19.199999999999932</v>
      </c>
      <c r="G233" s="326">
        <v>63</v>
      </c>
      <c r="H233" s="326">
        <v>17.400000000000091</v>
      </c>
      <c r="I233" s="501"/>
      <c r="J233" s="501"/>
      <c r="K233" s="172"/>
      <c r="L233" s="654"/>
      <c r="M233" s="172"/>
      <c r="N233" s="172"/>
      <c r="P233" s="223"/>
      <c r="Q233" s="372"/>
      <c r="R233" s="372"/>
      <c r="S233" s="372"/>
      <c r="T233" s="342"/>
      <c r="U233" s="348"/>
      <c r="V233" s="342"/>
      <c r="W233" s="366"/>
      <c r="X233" s="339"/>
      <c r="Z233" s="134"/>
      <c r="AA233" s="104"/>
      <c r="AB233" s="104"/>
      <c r="AC233" s="3"/>
      <c r="AD233" s="101"/>
      <c r="AE233" s="170"/>
    </row>
    <row r="234" spans="1:31" ht="15.75">
      <c r="A234" s="518" t="s">
        <v>2567</v>
      </c>
      <c r="D234" s="41">
        <f t="shared" si="7"/>
        <v>385.20000000000033</v>
      </c>
      <c r="E234" s="326">
        <v>80.199999999999989</v>
      </c>
      <c r="F234" s="326">
        <v>50.100000000000023</v>
      </c>
      <c r="G234" s="326">
        <v>141.50000000000023</v>
      </c>
      <c r="H234" s="326">
        <v>113.40000000000009</v>
      </c>
      <c r="I234" s="501"/>
      <c r="J234" s="501"/>
      <c r="K234" s="172"/>
      <c r="L234" s="653"/>
      <c r="M234" s="172"/>
      <c r="N234" s="172"/>
      <c r="P234" s="223"/>
      <c r="Q234" s="372"/>
      <c r="R234" s="372"/>
      <c r="S234" s="372"/>
      <c r="T234" s="342"/>
      <c r="U234" s="348"/>
      <c r="V234" s="342"/>
      <c r="W234" s="366"/>
      <c r="X234" s="339"/>
      <c r="Z234" s="134"/>
      <c r="AA234" s="104"/>
      <c r="AB234" s="104"/>
      <c r="AC234" s="3"/>
      <c r="AD234" s="101"/>
      <c r="AE234" s="170"/>
    </row>
    <row r="235" spans="1:31" ht="15.75">
      <c r="A235" s="446" t="s">
        <v>806</v>
      </c>
      <c r="D235" s="41">
        <f t="shared" si="7"/>
        <v>344.6999999999997</v>
      </c>
      <c r="E235" s="326">
        <v>9.7999999999999545</v>
      </c>
      <c r="F235" s="326">
        <v>159.39999999999998</v>
      </c>
      <c r="G235" s="326">
        <v>78</v>
      </c>
      <c r="H235" s="326">
        <v>97.499999999999773</v>
      </c>
      <c r="I235" s="172"/>
      <c r="J235" s="172"/>
      <c r="K235" s="172"/>
      <c r="L235" s="654"/>
      <c r="M235" s="172"/>
      <c r="N235" s="172"/>
      <c r="P235" s="223"/>
      <c r="Q235" s="372"/>
      <c r="R235" s="372"/>
      <c r="S235" s="372"/>
      <c r="T235" s="368"/>
      <c r="U235" s="348"/>
      <c r="V235" s="342"/>
      <c r="W235" s="366"/>
      <c r="X235" s="339"/>
      <c r="Z235" s="134"/>
      <c r="AA235" s="104"/>
      <c r="AB235" s="104"/>
      <c r="AC235" s="3"/>
      <c r="AD235" s="101"/>
      <c r="AE235" s="170"/>
    </row>
    <row r="236" spans="1:31" ht="15.75">
      <c r="A236" s="518" t="s">
        <v>2283</v>
      </c>
      <c r="D236" s="41">
        <f t="shared" si="7"/>
        <v>267.00000000000051</v>
      </c>
      <c r="E236" s="326">
        <v>42.000000000000057</v>
      </c>
      <c r="F236" s="326">
        <v>37.5</v>
      </c>
      <c r="G236" s="326">
        <v>78.000000000000227</v>
      </c>
      <c r="H236" s="326">
        <v>109.50000000000023</v>
      </c>
      <c r="I236" s="501"/>
      <c r="J236" s="501"/>
      <c r="K236" s="172"/>
      <c r="L236" s="654"/>
      <c r="M236" s="172"/>
      <c r="N236" s="172"/>
      <c r="P236" s="223"/>
      <c r="Q236" s="372"/>
      <c r="R236" s="372"/>
      <c r="S236" s="372"/>
      <c r="T236" s="368"/>
      <c r="U236" s="368"/>
      <c r="V236" s="342"/>
      <c r="W236" s="366"/>
      <c r="X236" s="339"/>
      <c r="Z236" s="134"/>
      <c r="AA236" s="104"/>
      <c r="AB236" s="104"/>
      <c r="AC236" s="3"/>
      <c r="AD236" s="101"/>
      <c r="AE236" s="170"/>
    </row>
    <row r="237" spans="1:31" ht="15.75">
      <c r="A237" s="441" t="s">
        <v>2237</v>
      </c>
      <c r="B237" s="3"/>
      <c r="C237" s="3"/>
      <c r="D237" s="41">
        <f t="shared" si="7"/>
        <v>309.60000000000036</v>
      </c>
      <c r="E237" s="326">
        <v>0</v>
      </c>
      <c r="F237" s="326">
        <v>136</v>
      </c>
      <c r="G237" s="326">
        <v>61.200000000000273</v>
      </c>
      <c r="H237" s="326">
        <v>112.40000000000009</v>
      </c>
      <c r="I237" s="652"/>
      <c r="J237" s="652"/>
      <c r="K237" s="172"/>
      <c r="L237" s="653"/>
      <c r="M237" s="172"/>
      <c r="N237" s="172"/>
      <c r="P237" s="223"/>
      <c r="Q237" s="372"/>
      <c r="R237" s="372"/>
      <c r="S237" s="372"/>
      <c r="T237" s="371"/>
      <c r="U237" s="371"/>
      <c r="V237" s="352"/>
      <c r="W237" s="352"/>
      <c r="X237" s="350"/>
      <c r="Z237" s="134"/>
      <c r="AA237" s="104"/>
      <c r="AB237" s="104"/>
      <c r="AC237" s="3"/>
      <c r="AD237" s="101"/>
      <c r="AE237" s="170"/>
    </row>
    <row r="238" spans="1:31" ht="15.75">
      <c r="A238" s="441" t="s">
        <v>31</v>
      </c>
      <c r="D238" s="41">
        <f t="shared" si="7"/>
        <v>435.35000000000036</v>
      </c>
      <c r="E238" s="326">
        <v>60.099999999999909</v>
      </c>
      <c r="F238" s="326">
        <v>110.29999999999995</v>
      </c>
      <c r="G238" s="326">
        <v>164.05000000000041</v>
      </c>
      <c r="H238" s="326">
        <v>100.90000000000009</v>
      </c>
      <c r="I238" s="652"/>
      <c r="J238" s="652"/>
      <c r="K238" s="172"/>
      <c r="L238" s="653"/>
      <c r="M238" s="172"/>
      <c r="N238" s="172"/>
      <c r="P238" s="223"/>
      <c r="Q238" s="372"/>
      <c r="R238" s="372"/>
      <c r="S238" s="372"/>
      <c r="T238" s="348"/>
      <c r="U238" s="348"/>
      <c r="V238" s="342"/>
      <c r="W238" s="366"/>
      <c r="X238" s="339"/>
      <c r="Z238" s="134"/>
      <c r="AA238" s="104"/>
      <c r="AB238" s="104"/>
      <c r="AC238" s="3"/>
      <c r="AD238" s="101"/>
      <c r="AE238" s="170"/>
    </row>
    <row r="239" spans="1:31" ht="15.75">
      <c r="A239" s="446" t="s">
        <v>863</v>
      </c>
      <c r="D239" s="41">
        <f t="shared" ref="D239:D252" si="8">SUM(E239:DZ239)</f>
        <v>425.60000000000048</v>
      </c>
      <c r="E239" s="326">
        <v>42.800000000000068</v>
      </c>
      <c r="F239" s="326">
        <v>86.5</v>
      </c>
      <c r="G239" s="326">
        <v>130.90000000000009</v>
      </c>
      <c r="H239" s="326">
        <v>165.40000000000032</v>
      </c>
      <c r="I239" s="172"/>
      <c r="J239" s="172"/>
      <c r="K239" s="172"/>
      <c r="L239" s="653"/>
      <c r="M239" s="172"/>
      <c r="N239" s="172"/>
      <c r="P239" s="223"/>
      <c r="Q239" s="372"/>
      <c r="R239" s="372"/>
      <c r="S239" s="372"/>
      <c r="T239" s="342"/>
      <c r="U239" s="368"/>
      <c r="V239" s="342"/>
      <c r="W239" s="366"/>
      <c r="X239" s="339"/>
      <c r="Z239" s="134"/>
      <c r="AA239" s="104"/>
      <c r="AB239" s="104"/>
      <c r="AC239" s="3"/>
      <c r="AD239" s="101"/>
      <c r="AE239" s="170"/>
    </row>
    <row r="240" spans="1:31" ht="15.75">
      <c r="A240" s="446" t="s">
        <v>828</v>
      </c>
      <c r="B240" s="3"/>
      <c r="C240" s="3"/>
      <c r="D240" s="41">
        <f t="shared" si="8"/>
        <v>118.00000000000068</v>
      </c>
      <c r="E240" s="326">
        <v>7</v>
      </c>
      <c r="F240" s="326">
        <v>0</v>
      </c>
      <c r="G240" s="326">
        <v>37.400000000000318</v>
      </c>
      <c r="H240" s="326">
        <v>73.600000000000364</v>
      </c>
      <c r="I240" s="172"/>
      <c r="J240" s="172"/>
      <c r="K240" s="172"/>
      <c r="L240" s="653"/>
      <c r="M240" s="172"/>
      <c r="N240" s="172"/>
      <c r="P240" s="223"/>
      <c r="Q240" s="372"/>
      <c r="R240" s="372"/>
      <c r="S240" s="372"/>
      <c r="T240" s="348"/>
      <c r="U240" s="371"/>
      <c r="V240" s="352"/>
      <c r="W240" s="352"/>
      <c r="X240" s="350"/>
      <c r="Z240" s="134"/>
      <c r="AA240" s="104"/>
      <c r="AB240" s="104"/>
      <c r="AC240" s="3"/>
      <c r="AD240" s="101"/>
      <c r="AE240" s="170"/>
    </row>
    <row r="241" spans="1:31" ht="15.75">
      <c r="A241" s="446" t="s">
        <v>855</v>
      </c>
      <c r="D241" s="41">
        <f t="shared" si="8"/>
        <v>152.2000000000003</v>
      </c>
      <c r="E241" s="326">
        <v>6.9999999999999716</v>
      </c>
      <c r="F241" s="326">
        <v>42.89999999999992</v>
      </c>
      <c r="G241" s="326">
        <v>31.200000000000273</v>
      </c>
      <c r="H241" s="326">
        <v>71.100000000000136</v>
      </c>
      <c r="I241" s="172"/>
      <c r="J241" s="172"/>
      <c r="K241" s="172"/>
      <c r="L241" s="654"/>
      <c r="M241" s="172"/>
      <c r="N241" s="172"/>
      <c r="P241" s="223"/>
      <c r="Q241" s="372"/>
      <c r="R241" s="372"/>
      <c r="S241" s="372"/>
      <c r="T241" s="348"/>
      <c r="U241" s="342"/>
      <c r="V241" s="342"/>
      <c r="W241" s="366"/>
      <c r="X241" s="339"/>
      <c r="Z241" s="134"/>
      <c r="AA241" s="104"/>
      <c r="AB241" s="104"/>
      <c r="AC241" s="3"/>
      <c r="AD241" s="101"/>
      <c r="AE241" s="170"/>
    </row>
    <row r="242" spans="1:31" ht="15.75">
      <c r="A242" s="441" t="s">
        <v>33</v>
      </c>
      <c r="B242" s="3"/>
      <c r="C242" s="3"/>
      <c r="D242" s="41">
        <f t="shared" si="8"/>
        <v>345.00000000000097</v>
      </c>
      <c r="E242" s="326">
        <v>18.199999999999989</v>
      </c>
      <c r="F242" s="326">
        <v>103.99999999999989</v>
      </c>
      <c r="G242" s="326">
        <v>109.50000000000045</v>
      </c>
      <c r="H242" s="326">
        <v>113.30000000000064</v>
      </c>
      <c r="I242" s="652"/>
      <c r="J242" s="652"/>
      <c r="K242" s="172"/>
      <c r="L242" s="653"/>
      <c r="M242" s="172"/>
      <c r="N242" s="172"/>
      <c r="P242" s="223"/>
      <c r="Q242" s="372"/>
      <c r="R242" s="372"/>
      <c r="S242" s="372"/>
      <c r="T242" s="342"/>
      <c r="U242" s="371"/>
      <c r="V242" s="352"/>
      <c r="W242" s="352"/>
      <c r="X242" s="350"/>
      <c r="Z242" s="134"/>
      <c r="AA242" s="104"/>
      <c r="AB242" s="104"/>
      <c r="AC242" s="3"/>
      <c r="AD242" s="101"/>
      <c r="AE242" s="170"/>
    </row>
    <row r="243" spans="1:31" ht="15.75">
      <c r="A243" s="441" t="s">
        <v>37</v>
      </c>
      <c r="D243" s="41">
        <f t="shared" si="8"/>
        <v>307.79999999999956</v>
      </c>
      <c r="E243" s="326">
        <v>9.1000000000000796</v>
      </c>
      <c r="F243" s="326">
        <v>81.699999999999932</v>
      </c>
      <c r="G243" s="326">
        <v>108.49999999999977</v>
      </c>
      <c r="H243" s="326">
        <v>108.49999999999977</v>
      </c>
      <c r="I243" s="652"/>
      <c r="J243" s="652"/>
      <c r="K243" s="172"/>
      <c r="L243" s="653"/>
      <c r="M243" s="172"/>
      <c r="N243" s="172"/>
      <c r="P243" s="223"/>
      <c r="Q243" s="372"/>
      <c r="R243" s="372"/>
      <c r="S243" s="372"/>
      <c r="T243" s="342"/>
      <c r="U243" s="342"/>
      <c r="V243" s="342"/>
      <c r="W243" s="366"/>
      <c r="X243" s="339"/>
      <c r="Z243" s="134"/>
      <c r="AA243" s="104"/>
      <c r="AB243" s="104"/>
      <c r="AC243" s="3"/>
      <c r="AD243" s="101"/>
      <c r="AE243" s="170"/>
    </row>
    <row r="244" spans="1:31" s="280" customFormat="1" ht="15.75">
      <c r="A244" s="443" t="s">
        <v>143</v>
      </c>
      <c r="D244" s="41">
        <f t="shared" si="8"/>
        <v>366.50000000000085</v>
      </c>
      <c r="E244" s="326">
        <v>9.6999999999999886</v>
      </c>
      <c r="F244" s="326">
        <v>89.499999999999773</v>
      </c>
      <c r="G244" s="326">
        <v>161.50000000000045</v>
      </c>
      <c r="H244" s="326">
        <v>105.80000000000064</v>
      </c>
      <c r="I244" s="273"/>
      <c r="J244" s="273"/>
      <c r="K244" s="172"/>
      <c r="L244" s="653"/>
      <c r="M244" s="172"/>
      <c r="N244" s="172"/>
      <c r="P244" s="351"/>
      <c r="Q244" s="372"/>
      <c r="R244" s="372"/>
      <c r="S244" s="372"/>
      <c r="T244" s="342"/>
      <c r="U244" s="342"/>
      <c r="V244" s="342"/>
      <c r="W244" s="366"/>
      <c r="X244" s="339"/>
      <c r="Z244" s="134"/>
      <c r="AA244" s="316"/>
      <c r="AB244" s="316"/>
      <c r="AC244" s="282"/>
      <c r="AD244" s="315"/>
      <c r="AE244" s="340"/>
    </row>
    <row r="245" spans="1:31" s="280" customFormat="1" ht="15.75">
      <c r="A245" s="540" t="s">
        <v>1859</v>
      </c>
      <c r="D245" s="41">
        <f t="shared" si="8"/>
        <v>442.40000000000009</v>
      </c>
      <c r="E245" s="326">
        <v>148.10000000000014</v>
      </c>
      <c r="F245" s="326">
        <v>40.5</v>
      </c>
      <c r="G245" s="326">
        <v>113.5</v>
      </c>
      <c r="H245" s="326">
        <v>140.29999999999995</v>
      </c>
      <c r="I245" s="343"/>
      <c r="J245" s="343"/>
      <c r="K245" s="172"/>
      <c r="L245" s="653"/>
      <c r="M245" s="172"/>
      <c r="N245" s="172"/>
      <c r="P245" s="351"/>
      <c r="Q245" s="372"/>
      <c r="R245" s="372"/>
      <c r="S245" s="372"/>
      <c r="T245" s="342"/>
      <c r="U245" s="342"/>
      <c r="V245" s="342"/>
      <c r="W245" s="366"/>
      <c r="X245" s="339"/>
      <c r="Z245" s="134"/>
      <c r="AA245" s="316"/>
      <c r="AB245" s="316"/>
      <c r="AC245" s="282"/>
      <c r="AD245" s="315"/>
      <c r="AE245" s="340"/>
    </row>
    <row r="246" spans="1:31" s="280" customFormat="1" ht="15.75">
      <c r="A246" s="441" t="s">
        <v>39</v>
      </c>
      <c r="D246" s="41">
        <f t="shared" si="8"/>
        <v>281.89999999999969</v>
      </c>
      <c r="E246" s="326">
        <v>45.000000000000057</v>
      </c>
      <c r="F246" s="326">
        <v>23.999999999999773</v>
      </c>
      <c r="G246" s="326">
        <v>74.399999999999864</v>
      </c>
      <c r="H246" s="326">
        <v>138.5</v>
      </c>
      <c r="I246" s="652"/>
      <c r="J246" s="652"/>
      <c r="K246" s="172"/>
      <c r="L246" s="653"/>
      <c r="M246" s="172"/>
      <c r="N246" s="172"/>
      <c r="P246" s="351"/>
      <c r="Q246" s="372"/>
      <c r="R246" s="372"/>
      <c r="S246" s="372"/>
      <c r="T246" s="342"/>
      <c r="U246" s="342"/>
      <c r="V246" s="342"/>
      <c r="W246" s="366"/>
      <c r="X246" s="339"/>
      <c r="Z246" s="134"/>
      <c r="AA246" s="316"/>
      <c r="AB246" s="316"/>
      <c r="AC246" s="282"/>
      <c r="AD246" s="315"/>
      <c r="AE246" s="340"/>
    </row>
    <row r="247" spans="1:31" s="280" customFormat="1" ht="15.75">
      <c r="A247" s="518" t="s">
        <v>2284</v>
      </c>
      <c r="D247" s="41">
        <f t="shared" si="8"/>
        <v>244.0999999999998</v>
      </c>
      <c r="E247" s="326">
        <v>0</v>
      </c>
      <c r="F247" s="326">
        <v>89.499999999999886</v>
      </c>
      <c r="G247" s="326">
        <v>30</v>
      </c>
      <c r="H247" s="326">
        <v>124.59999999999991</v>
      </c>
      <c r="I247" s="501"/>
      <c r="J247" s="501"/>
      <c r="K247" s="172"/>
      <c r="L247" s="653"/>
      <c r="M247" s="172"/>
      <c r="N247" s="172"/>
      <c r="P247" s="351"/>
      <c r="Q247" s="372"/>
      <c r="R247" s="372"/>
      <c r="S247" s="372"/>
      <c r="T247" s="342"/>
      <c r="U247" s="342"/>
      <c r="V247" s="342"/>
      <c r="W247" s="366"/>
      <c r="X247" s="339"/>
      <c r="Z247" s="134"/>
      <c r="AA247" s="316"/>
      <c r="AB247" s="316"/>
      <c r="AC247" s="282"/>
      <c r="AD247" s="315"/>
      <c r="AE247" s="340"/>
    </row>
    <row r="248" spans="1:31" s="280" customFormat="1" ht="15.75">
      <c r="A248" s="443" t="s">
        <v>144</v>
      </c>
      <c r="D248" s="41">
        <f t="shared" si="8"/>
        <v>220.19999999999993</v>
      </c>
      <c r="E248" s="326">
        <v>0</v>
      </c>
      <c r="F248" s="326">
        <v>54.399999999999977</v>
      </c>
      <c r="G248" s="326">
        <v>38.599999999999909</v>
      </c>
      <c r="H248" s="326">
        <v>127.20000000000005</v>
      </c>
      <c r="I248" s="273"/>
      <c r="J248" s="273"/>
      <c r="K248" s="172"/>
      <c r="L248" s="653"/>
      <c r="M248" s="172"/>
      <c r="N248" s="172"/>
      <c r="P248" s="351"/>
      <c r="Q248" s="372"/>
      <c r="R248" s="372"/>
      <c r="S248" s="372"/>
      <c r="T248" s="342"/>
      <c r="U248" s="342"/>
      <c r="V248" s="342"/>
      <c r="W248" s="366"/>
      <c r="X248" s="339"/>
      <c r="Z248" s="134"/>
      <c r="AA248" s="316"/>
      <c r="AB248" s="316"/>
      <c r="AC248" s="282"/>
      <c r="AD248" s="315"/>
      <c r="AE248" s="340"/>
    </row>
    <row r="249" spans="1:31" s="280" customFormat="1" ht="15.75">
      <c r="A249" s="540" t="s">
        <v>1856</v>
      </c>
      <c r="D249" s="41">
        <f t="shared" si="8"/>
        <v>407.00000000000023</v>
      </c>
      <c r="E249" s="326">
        <v>74.500000000000114</v>
      </c>
      <c r="F249" s="326">
        <v>90.700000000000159</v>
      </c>
      <c r="G249" s="326">
        <v>108</v>
      </c>
      <c r="H249" s="326">
        <v>133.79999999999995</v>
      </c>
      <c r="I249" s="343"/>
      <c r="J249" s="343"/>
      <c r="K249" s="172"/>
      <c r="L249" s="653"/>
      <c r="M249" s="172"/>
      <c r="N249" s="172"/>
      <c r="P249" s="351"/>
      <c r="Q249" s="372"/>
      <c r="R249" s="372"/>
      <c r="S249" s="372"/>
      <c r="T249" s="342"/>
      <c r="U249" s="342"/>
      <c r="V249" s="342"/>
      <c r="W249" s="366"/>
      <c r="X249" s="339"/>
      <c r="Z249" s="134"/>
      <c r="AA249" s="316"/>
      <c r="AB249" s="316"/>
      <c r="AC249" s="282"/>
      <c r="AD249" s="315"/>
      <c r="AE249" s="340"/>
    </row>
    <row r="250" spans="1:31" s="280" customFormat="1" ht="15.75">
      <c r="A250" s="446" t="s">
        <v>155</v>
      </c>
      <c r="D250" s="41">
        <f t="shared" si="8"/>
        <v>216.30000000000081</v>
      </c>
      <c r="E250" s="326">
        <v>16.900000000000034</v>
      </c>
      <c r="F250" s="326">
        <v>86.000000000000227</v>
      </c>
      <c r="G250" s="326">
        <v>51.800000000000182</v>
      </c>
      <c r="H250" s="326">
        <v>61.600000000000364</v>
      </c>
      <c r="I250" s="172"/>
      <c r="J250" s="172"/>
      <c r="K250" s="172"/>
      <c r="L250" s="653"/>
      <c r="M250" s="172"/>
      <c r="N250" s="172"/>
      <c r="P250" s="351"/>
      <c r="Q250" s="372"/>
      <c r="R250" s="372"/>
      <c r="S250" s="372"/>
      <c r="T250" s="342"/>
      <c r="U250" s="342"/>
      <c r="V250" s="342"/>
      <c r="W250" s="366"/>
      <c r="X250" s="339"/>
      <c r="Z250" s="134"/>
      <c r="AA250" s="316"/>
      <c r="AB250" s="316"/>
      <c r="AC250" s="282"/>
      <c r="AD250" s="315"/>
      <c r="AE250" s="340"/>
    </row>
    <row r="251" spans="1:31" s="280" customFormat="1" ht="15.75">
      <c r="A251" s="446" t="s">
        <v>826</v>
      </c>
      <c r="D251" s="41">
        <f t="shared" si="8"/>
        <v>384.6000000000007</v>
      </c>
      <c r="E251" s="326">
        <v>30</v>
      </c>
      <c r="F251" s="326">
        <v>86.000000000000114</v>
      </c>
      <c r="G251" s="326">
        <v>168.10000000000036</v>
      </c>
      <c r="H251" s="326">
        <v>100.50000000000023</v>
      </c>
      <c r="I251" s="172"/>
      <c r="J251" s="172"/>
      <c r="K251" s="172"/>
      <c r="L251" s="653"/>
      <c r="M251" s="172"/>
      <c r="N251" s="172"/>
      <c r="P251" s="351"/>
      <c r="Q251" s="372"/>
      <c r="R251" s="372"/>
      <c r="S251" s="372"/>
      <c r="T251" s="342"/>
      <c r="U251" s="342"/>
      <c r="V251" s="342"/>
      <c r="W251" s="366"/>
      <c r="X251" s="339"/>
      <c r="Z251" s="134"/>
      <c r="AA251" s="316"/>
      <c r="AB251" s="316"/>
      <c r="AC251" s="282"/>
      <c r="AD251" s="315"/>
      <c r="AE251" s="340"/>
    </row>
    <row r="252" spans="1:31" s="280" customFormat="1" ht="15.75">
      <c r="A252" s="441" t="s">
        <v>2243</v>
      </c>
      <c r="D252" s="41">
        <f t="shared" si="8"/>
        <v>358.09999999999957</v>
      </c>
      <c r="E252" s="326">
        <v>25.299999999999955</v>
      </c>
      <c r="F252" s="326">
        <v>79.000000000000114</v>
      </c>
      <c r="G252" s="326">
        <v>152.79999999999973</v>
      </c>
      <c r="H252" s="326">
        <v>100.99999999999977</v>
      </c>
      <c r="I252" s="652"/>
      <c r="J252" s="652"/>
      <c r="K252" s="172"/>
      <c r="L252" s="653"/>
      <c r="M252" s="172"/>
      <c r="N252" s="172"/>
      <c r="P252" s="351"/>
      <c r="Q252" s="372"/>
      <c r="R252" s="372"/>
      <c r="S252" s="372"/>
      <c r="T252" s="342"/>
      <c r="U252" s="342"/>
      <c r="V252" s="342"/>
      <c r="W252" s="366"/>
      <c r="X252" s="339"/>
      <c r="Z252" s="134"/>
      <c r="AA252" s="316"/>
      <c r="AB252" s="316"/>
      <c r="AC252" s="282"/>
      <c r="AD252" s="315"/>
      <c r="AE252" s="340"/>
    </row>
    <row r="253" spans="1:31" s="280" customFormat="1" ht="15.75">
      <c r="A253" s="316"/>
      <c r="D253" s="41"/>
      <c r="E253" s="351"/>
      <c r="F253" s="351"/>
      <c r="G253" s="351"/>
      <c r="H253" s="351"/>
      <c r="I253" s="351"/>
      <c r="J253" s="351"/>
      <c r="K253" s="351"/>
      <c r="L253" s="351"/>
      <c r="M253" s="351"/>
      <c r="N253" s="351"/>
      <c r="O253" s="351"/>
      <c r="P253" s="351"/>
      <c r="Q253" s="372"/>
      <c r="R253" s="372"/>
      <c r="S253" s="372"/>
      <c r="T253" s="342"/>
      <c r="U253" s="342"/>
      <c r="V253" s="342"/>
      <c r="W253" s="366"/>
      <c r="X253" s="339"/>
      <c r="Z253" s="134"/>
      <c r="AA253" s="316"/>
      <c r="AB253" s="316"/>
      <c r="AC253" s="282"/>
      <c r="AD253" s="315"/>
      <c r="AE253" s="340"/>
    </row>
    <row r="254" spans="1:31" ht="15.75">
      <c r="D254" s="41"/>
    </row>
    <row r="255" spans="1:31" ht="15.75">
      <c r="D255" s="41"/>
    </row>
    <row r="256" spans="1:31" s="38" customFormat="1" ht="20.25">
      <c r="A256" s="38" t="s">
        <v>1746</v>
      </c>
      <c r="D256" s="40" t="s">
        <v>40</v>
      </c>
      <c r="E256" s="135" t="s">
        <v>3468</v>
      </c>
      <c r="F256" s="135" t="s">
        <v>3570</v>
      </c>
      <c r="G256" s="135" t="s">
        <v>3580</v>
      </c>
      <c r="H256" s="135" t="s">
        <v>3587</v>
      </c>
      <c r="I256" s="135" t="s">
        <v>3594</v>
      </c>
      <c r="J256" s="39"/>
      <c r="K256" s="39"/>
      <c r="L256" s="39"/>
      <c r="M256" s="300"/>
      <c r="N256" s="39"/>
      <c r="O256" s="39"/>
      <c r="P256" s="39"/>
      <c r="Q256" s="39"/>
      <c r="R256" s="39"/>
      <c r="S256" s="39"/>
      <c r="T256" s="39"/>
      <c r="U256" s="39"/>
      <c r="V256" s="39"/>
      <c r="W256" s="39"/>
      <c r="X256" s="39"/>
      <c r="Y256" s="39"/>
      <c r="Z256" s="39"/>
    </row>
    <row r="257" spans="1:30" ht="15.75">
      <c r="A257" s="441" t="s">
        <v>2245</v>
      </c>
      <c r="B257" s="3"/>
      <c r="C257" s="3"/>
      <c r="D257" s="41">
        <f t="shared" ref="D257:D288" si="9">SUM(E257:DZ257)</f>
        <v>760.40000000000009</v>
      </c>
      <c r="E257" s="326">
        <v>257.20000000000005</v>
      </c>
      <c r="F257" s="326">
        <v>144.99999999999994</v>
      </c>
      <c r="G257" s="326">
        <v>143.30000000000007</v>
      </c>
      <c r="H257" s="326">
        <v>45</v>
      </c>
      <c r="I257" s="326">
        <v>169.90000000000009</v>
      </c>
      <c r="J257" s="652"/>
      <c r="K257" s="652"/>
      <c r="L257" s="172"/>
      <c r="M257" s="653"/>
      <c r="N257" s="172"/>
      <c r="O257" s="172"/>
      <c r="Q257" s="306"/>
      <c r="R257" s="350"/>
      <c r="T257" s="134"/>
      <c r="U257" s="134"/>
      <c r="V257" s="134"/>
      <c r="W257" s="134"/>
      <c r="X257" s="134"/>
      <c r="Y257" s="104"/>
      <c r="Z257" s="11"/>
      <c r="AA257" s="104"/>
      <c r="AB257" s="11"/>
      <c r="AC257" s="101"/>
      <c r="AD257" s="169"/>
    </row>
    <row r="258" spans="1:30" ht="15.75">
      <c r="A258" s="540" t="s">
        <v>1854</v>
      </c>
      <c r="D258" s="41">
        <f t="shared" si="9"/>
        <v>364.00000000000011</v>
      </c>
      <c r="E258" s="326">
        <v>155.79999999999998</v>
      </c>
      <c r="F258" s="326">
        <v>31.000000000000057</v>
      </c>
      <c r="G258" s="326">
        <v>87.500000000000057</v>
      </c>
      <c r="H258" s="326">
        <v>0</v>
      </c>
      <c r="I258" s="326">
        <v>89.700000000000045</v>
      </c>
      <c r="J258" s="343"/>
      <c r="K258" s="343"/>
      <c r="L258" s="172"/>
      <c r="M258" s="653"/>
      <c r="N258" s="172"/>
      <c r="O258" s="172"/>
      <c r="Q258" s="315"/>
      <c r="R258" s="339"/>
      <c r="T258" s="134"/>
      <c r="U258" s="134"/>
      <c r="V258" s="134"/>
      <c r="W258" s="134"/>
      <c r="X258" s="134"/>
      <c r="Y258" s="104"/>
      <c r="Z258" s="3"/>
      <c r="AA258" s="104"/>
      <c r="AB258" s="3"/>
      <c r="AC258" s="101"/>
      <c r="AD258" s="170"/>
    </row>
    <row r="259" spans="1:30" ht="15.75">
      <c r="A259" s="446" t="s">
        <v>156</v>
      </c>
      <c r="B259" s="3"/>
      <c r="C259" s="3"/>
      <c r="D259" s="41">
        <f t="shared" si="9"/>
        <v>528.80000000000018</v>
      </c>
      <c r="E259" s="326">
        <v>187</v>
      </c>
      <c r="F259" s="326">
        <v>114.90000000000003</v>
      </c>
      <c r="G259" s="326">
        <v>96.600000000000136</v>
      </c>
      <c r="H259" s="326">
        <v>76.200000000000045</v>
      </c>
      <c r="I259" s="326">
        <v>54.099999999999909</v>
      </c>
      <c r="J259" s="172"/>
      <c r="K259" s="172"/>
      <c r="L259" s="172"/>
      <c r="M259" s="654"/>
      <c r="N259" s="172"/>
      <c r="O259" s="172"/>
      <c r="Q259" s="306"/>
      <c r="R259" s="350"/>
      <c r="T259" s="134"/>
      <c r="U259" s="134"/>
      <c r="V259" s="134"/>
      <c r="W259" s="134"/>
      <c r="X259" s="134"/>
      <c r="Y259" s="104"/>
      <c r="Z259" s="3"/>
      <c r="AA259" s="104"/>
      <c r="AB259" s="3"/>
      <c r="AC259" s="101"/>
      <c r="AD259" s="170"/>
    </row>
    <row r="260" spans="1:30" ht="15.75">
      <c r="A260" s="441" t="s">
        <v>2238</v>
      </c>
      <c r="B260" s="3"/>
      <c r="C260" s="3"/>
      <c r="D260" s="41">
        <f t="shared" si="9"/>
        <v>596.5</v>
      </c>
      <c r="E260" s="326">
        <v>189.60000000000008</v>
      </c>
      <c r="F260" s="326">
        <v>144.90000000000009</v>
      </c>
      <c r="G260" s="326">
        <v>29.399999999999977</v>
      </c>
      <c r="H260" s="326">
        <v>0</v>
      </c>
      <c r="I260" s="326">
        <v>232.59999999999991</v>
      </c>
      <c r="J260" s="652"/>
      <c r="K260" s="652"/>
      <c r="L260" s="172"/>
      <c r="M260" s="653"/>
      <c r="N260" s="172"/>
      <c r="O260" s="172"/>
      <c r="Q260" s="306"/>
      <c r="R260" s="350"/>
      <c r="T260" s="134"/>
      <c r="U260" s="134"/>
      <c r="V260" s="134"/>
      <c r="W260" s="134"/>
      <c r="X260" s="134"/>
      <c r="Y260" s="104"/>
      <c r="Z260" s="3"/>
      <c r="AA260" s="104"/>
      <c r="AB260" s="3"/>
      <c r="AC260" s="101"/>
      <c r="AD260" s="170"/>
    </row>
    <row r="261" spans="1:30" ht="15.75">
      <c r="A261" s="540" t="s">
        <v>1849</v>
      </c>
      <c r="D261" s="41">
        <f t="shared" si="9"/>
        <v>639.90000000000043</v>
      </c>
      <c r="E261" s="326">
        <v>211.99999999999997</v>
      </c>
      <c r="F261" s="326">
        <v>93.899999999999977</v>
      </c>
      <c r="G261" s="326">
        <v>141.20000000000027</v>
      </c>
      <c r="H261" s="326">
        <v>0</v>
      </c>
      <c r="I261" s="326">
        <v>192.80000000000018</v>
      </c>
      <c r="J261" s="343"/>
      <c r="K261" s="343"/>
      <c r="L261" s="172"/>
      <c r="M261" s="653"/>
      <c r="N261" s="172"/>
      <c r="O261" s="172"/>
      <c r="Q261" s="315"/>
      <c r="R261" s="339"/>
      <c r="T261" s="134"/>
      <c r="U261" s="134"/>
      <c r="V261" s="134"/>
      <c r="W261" s="134"/>
      <c r="X261" s="134"/>
      <c r="Y261" s="104"/>
      <c r="Z261" s="3"/>
      <c r="AA261" s="104"/>
      <c r="AB261" s="3"/>
      <c r="AC261" s="101"/>
      <c r="AD261" s="170"/>
    </row>
    <row r="262" spans="1:30" ht="15.75">
      <c r="A262" s="540" t="s">
        <v>1844</v>
      </c>
      <c r="D262" s="41">
        <f t="shared" si="9"/>
        <v>633.35000000000025</v>
      </c>
      <c r="E262" s="326">
        <v>185.0500000000001</v>
      </c>
      <c r="F262" s="326">
        <v>168.59999999999997</v>
      </c>
      <c r="G262" s="326">
        <v>75.500000000000114</v>
      </c>
      <c r="H262" s="326">
        <v>28.800000000000068</v>
      </c>
      <c r="I262" s="326">
        <v>175.39999999999998</v>
      </c>
      <c r="J262" s="343"/>
      <c r="K262" s="343"/>
      <c r="L262" s="172"/>
      <c r="M262" s="653"/>
      <c r="N262" s="172"/>
      <c r="O262" s="172"/>
      <c r="Q262" s="315"/>
      <c r="R262" s="339"/>
      <c r="T262" s="134"/>
      <c r="U262" s="134"/>
      <c r="V262" s="134"/>
      <c r="W262" s="134"/>
      <c r="X262" s="134"/>
      <c r="Y262" s="104"/>
      <c r="Z262" s="11"/>
      <c r="AA262" s="104"/>
      <c r="AB262" s="11"/>
      <c r="AC262" s="101"/>
      <c r="AD262" s="169"/>
    </row>
    <row r="263" spans="1:30" ht="15.75">
      <c r="A263" s="441" t="s">
        <v>1</v>
      </c>
      <c r="B263" s="3"/>
      <c r="C263" s="3"/>
      <c r="D263" s="41">
        <f t="shared" si="9"/>
        <v>380.5999999999998</v>
      </c>
      <c r="E263" s="326">
        <v>134.69999999999999</v>
      </c>
      <c r="F263" s="326">
        <v>5.5999999999999659</v>
      </c>
      <c r="G263" s="326">
        <v>82.299999999999955</v>
      </c>
      <c r="H263" s="326">
        <v>44.999999999999943</v>
      </c>
      <c r="I263" s="326">
        <v>112.99999999999994</v>
      </c>
      <c r="J263" s="652"/>
      <c r="K263" s="652"/>
      <c r="L263" s="172"/>
      <c r="M263" s="653"/>
      <c r="N263" s="172"/>
      <c r="O263" s="172"/>
      <c r="Q263" s="306"/>
      <c r="R263" s="350"/>
      <c r="T263" s="134"/>
      <c r="U263" s="134"/>
      <c r="V263" s="134"/>
      <c r="W263" s="134"/>
      <c r="X263" s="134"/>
      <c r="Y263" s="104"/>
      <c r="Z263" s="3"/>
      <c r="AA263" s="104"/>
      <c r="AB263" s="3"/>
      <c r="AC263" s="101"/>
      <c r="AD263" s="170"/>
    </row>
    <row r="264" spans="1:30" ht="15.75">
      <c r="A264" s="441" t="s">
        <v>2244</v>
      </c>
      <c r="D264" s="41">
        <f t="shared" si="9"/>
        <v>659.30000000000007</v>
      </c>
      <c r="E264" s="326">
        <v>274.59999999999991</v>
      </c>
      <c r="F264" s="326">
        <v>34.499999999999943</v>
      </c>
      <c r="G264" s="326">
        <v>170.5</v>
      </c>
      <c r="H264" s="326">
        <v>36</v>
      </c>
      <c r="I264" s="326">
        <v>143.70000000000016</v>
      </c>
      <c r="J264" s="652"/>
      <c r="K264" s="652"/>
      <c r="L264" s="172"/>
      <c r="M264" s="653"/>
      <c r="N264" s="172"/>
      <c r="O264" s="172"/>
      <c r="Q264" s="315"/>
      <c r="R264" s="339"/>
      <c r="T264" s="134"/>
      <c r="U264" s="134"/>
      <c r="V264" s="134"/>
      <c r="W264" s="134"/>
      <c r="X264" s="134"/>
      <c r="Y264" s="104"/>
      <c r="Z264" s="3"/>
      <c r="AA264" s="104"/>
      <c r="AB264" s="3"/>
      <c r="AC264" s="101"/>
      <c r="AD264" s="169"/>
    </row>
    <row r="265" spans="1:30" ht="15.75">
      <c r="A265" s="518" t="s">
        <v>2276</v>
      </c>
      <c r="D265" s="41">
        <f t="shared" si="9"/>
        <v>581.29999999999984</v>
      </c>
      <c r="E265" s="326">
        <v>291.89999999999998</v>
      </c>
      <c r="F265" s="326">
        <v>120.70000000000005</v>
      </c>
      <c r="G265" s="326">
        <v>33.599999999999909</v>
      </c>
      <c r="H265" s="326">
        <v>0</v>
      </c>
      <c r="I265" s="326">
        <v>135.09999999999991</v>
      </c>
      <c r="J265" s="501"/>
      <c r="K265" s="501"/>
      <c r="L265" s="172"/>
      <c r="M265" s="653"/>
      <c r="N265" s="172"/>
      <c r="O265" s="172"/>
      <c r="Q265" s="315"/>
      <c r="R265" s="339"/>
      <c r="T265" s="134"/>
      <c r="U265" s="134"/>
      <c r="V265" s="134"/>
      <c r="W265" s="134"/>
      <c r="X265" s="134"/>
      <c r="Y265" s="104"/>
      <c r="Z265" s="3"/>
      <c r="AA265" s="104"/>
      <c r="AB265" s="3"/>
      <c r="AC265" s="101"/>
      <c r="AD265" s="170"/>
    </row>
    <row r="266" spans="1:30" ht="15.75">
      <c r="A266" s="540" t="s">
        <v>1850</v>
      </c>
      <c r="D266" s="41">
        <f t="shared" si="9"/>
        <v>633.69999999999982</v>
      </c>
      <c r="E266" s="326">
        <v>209.80000000000004</v>
      </c>
      <c r="F266" s="326">
        <v>121.80000000000001</v>
      </c>
      <c r="G266" s="326">
        <v>103.5</v>
      </c>
      <c r="H266" s="326">
        <v>19.5</v>
      </c>
      <c r="I266" s="326">
        <v>179.0999999999998</v>
      </c>
      <c r="J266" s="343"/>
      <c r="K266" s="343"/>
      <c r="L266" s="172"/>
      <c r="M266" s="654"/>
      <c r="N266" s="172"/>
      <c r="O266" s="172"/>
      <c r="Q266" s="315"/>
      <c r="R266" s="339"/>
      <c r="T266" s="134"/>
      <c r="U266" s="134"/>
      <c r="V266" s="134"/>
      <c r="W266" s="134"/>
      <c r="X266" s="134"/>
      <c r="Y266" s="104"/>
      <c r="Z266" s="3"/>
      <c r="AA266" s="104"/>
      <c r="AB266" s="3"/>
      <c r="AC266" s="101"/>
      <c r="AD266" s="170"/>
    </row>
    <row r="267" spans="1:30" ht="15.75">
      <c r="A267" s="446" t="s">
        <v>844</v>
      </c>
      <c r="D267" s="41">
        <f t="shared" si="9"/>
        <v>384.9</v>
      </c>
      <c r="E267" s="326">
        <v>66.400000000000006</v>
      </c>
      <c r="F267" s="326">
        <v>121.29999999999995</v>
      </c>
      <c r="G267" s="326">
        <v>37.800000000000011</v>
      </c>
      <c r="H267" s="326">
        <v>31.199999999999989</v>
      </c>
      <c r="I267" s="326">
        <v>128.20000000000005</v>
      </c>
      <c r="J267" s="172"/>
      <c r="K267" s="172"/>
      <c r="L267" s="172"/>
      <c r="M267" s="653"/>
      <c r="N267" s="172"/>
      <c r="O267" s="172"/>
      <c r="Q267" s="315"/>
      <c r="R267" s="339"/>
      <c r="T267" s="134"/>
      <c r="U267" s="134"/>
      <c r="V267" s="134"/>
      <c r="W267" s="134"/>
      <c r="X267" s="134"/>
      <c r="Y267" s="104"/>
      <c r="Z267" s="11"/>
      <c r="AA267" s="104"/>
      <c r="AB267" s="11"/>
      <c r="AC267" s="101"/>
      <c r="AD267" s="170"/>
    </row>
    <row r="268" spans="1:30" ht="15.75">
      <c r="A268" s="518" t="s">
        <v>2308</v>
      </c>
      <c r="D268" s="41">
        <f t="shared" si="9"/>
        <v>520.20000000000027</v>
      </c>
      <c r="E268" s="326">
        <v>171.40000000000006</v>
      </c>
      <c r="F268" s="326">
        <v>80.300000000000068</v>
      </c>
      <c r="G268" s="326">
        <v>115.19999999999993</v>
      </c>
      <c r="H268" s="326">
        <v>0</v>
      </c>
      <c r="I268" s="326">
        <v>153.30000000000018</v>
      </c>
      <c r="J268" s="501"/>
      <c r="K268" s="501"/>
      <c r="L268" s="172"/>
      <c r="M268" s="653"/>
      <c r="N268" s="172"/>
      <c r="O268" s="172"/>
      <c r="Q268" s="315"/>
      <c r="R268" s="339"/>
      <c r="T268" s="134"/>
      <c r="U268" s="134"/>
      <c r="V268" s="134"/>
      <c r="W268" s="134"/>
      <c r="X268" s="134"/>
      <c r="Y268" s="104"/>
      <c r="Z268" s="3"/>
      <c r="AA268" s="104"/>
      <c r="AB268" s="3"/>
      <c r="AC268" s="101"/>
      <c r="AD268" s="170"/>
    </row>
    <row r="269" spans="1:30" ht="15.75">
      <c r="A269" s="446" t="s">
        <v>861</v>
      </c>
      <c r="D269" s="41">
        <f t="shared" si="9"/>
        <v>501.1</v>
      </c>
      <c r="E269" s="326">
        <v>146.60000000000002</v>
      </c>
      <c r="F269" s="326">
        <v>178.5</v>
      </c>
      <c r="G269" s="326">
        <v>0</v>
      </c>
      <c r="H269" s="326">
        <v>36.899999999999977</v>
      </c>
      <c r="I269" s="326">
        <v>139.10000000000002</v>
      </c>
      <c r="J269" s="172"/>
      <c r="K269" s="172"/>
      <c r="L269" s="172"/>
      <c r="M269" s="653"/>
      <c r="N269" s="172"/>
      <c r="O269" s="172"/>
      <c r="Q269" s="315"/>
      <c r="R269" s="339"/>
      <c r="T269" s="134"/>
      <c r="U269" s="134"/>
      <c r="V269" s="134"/>
      <c r="W269" s="134"/>
      <c r="X269" s="134"/>
      <c r="Y269" s="104"/>
      <c r="Z269" s="11"/>
      <c r="AA269" s="104"/>
      <c r="AB269" s="11"/>
      <c r="AC269" s="101"/>
      <c r="AD269" s="170"/>
    </row>
    <row r="270" spans="1:30" ht="15.75">
      <c r="A270" s="441" t="s">
        <v>2241</v>
      </c>
      <c r="D270" s="41">
        <f t="shared" si="9"/>
        <v>579.70000000000027</v>
      </c>
      <c r="E270" s="326">
        <v>173.10000000000002</v>
      </c>
      <c r="F270" s="326">
        <v>92.300000000000011</v>
      </c>
      <c r="G270" s="326">
        <v>148.30000000000007</v>
      </c>
      <c r="H270" s="326">
        <v>31.200000000000159</v>
      </c>
      <c r="I270" s="326">
        <v>134.79999999999995</v>
      </c>
      <c r="J270" s="652"/>
      <c r="K270" s="652"/>
      <c r="L270" s="172"/>
      <c r="M270" s="654"/>
      <c r="N270" s="172"/>
      <c r="O270" s="172"/>
      <c r="Q270" s="315"/>
      <c r="R270" s="339"/>
      <c r="T270" s="134"/>
      <c r="U270" s="134"/>
      <c r="V270" s="134"/>
      <c r="W270" s="134"/>
      <c r="X270" s="134"/>
      <c r="Y270" s="104"/>
      <c r="Z270" s="11"/>
      <c r="AA270" s="104"/>
      <c r="AB270" s="11"/>
      <c r="AC270" s="101"/>
      <c r="AD270" s="169"/>
    </row>
    <row r="271" spans="1:30" ht="15.75">
      <c r="A271" s="446" t="s">
        <v>153</v>
      </c>
      <c r="B271" s="3"/>
      <c r="C271" s="3"/>
      <c r="D271" s="41">
        <f t="shared" si="9"/>
        <v>633.45000000000027</v>
      </c>
      <c r="E271" s="326">
        <v>146.39999999999998</v>
      </c>
      <c r="F271" s="326">
        <v>131.70000000000005</v>
      </c>
      <c r="G271" s="326">
        <v>127.10000000000014</v>
      </c>
      <c r="H271" s="326">
        <v>0</v>
      </c>
      <c r="I271" s="326">
        <v>228.25000000000011</v>
      </c>
      <c r="J271" s="172"/>
      <c r="K271" s="172"/>
      <c r="L271" s="172"/>
      <c r="M271" s="653"/>
      <c r="N271" s="172"/>
      <c r="O271" s="172"/>
      <c r="Q271" s="306"/>
      <c r="R271" s="350"/>
      <c r="T271" s="134"/>
      <c r="U271" s="134"/>
      <c r="V271" s="134"/>
      <c r="W271" s="134"/>
      <c r="X271" s="134"/>
      <c r="Y271" s="104"/>
      <c r="Z271" s="3"/>
      <c r="AA271" s="104"/>
      <c r="AB271" s="3"/>
      <c r="AC271" s="101"/>
      <c r="AD271" s="170"/>
    </row>
    <row r="272" spans="1:30" ht="15.75">
      <c r="A272" s="518" t="s">
        <v>2277</v>
      </c>
      <c r="D272" s="41">
        <f t="shared" si="9"/>
        <v>482.90000000000003</v>
      </c>
      <c r="E272" s="326">
        <v>199.3</v>
      </c>
      <c r="F272" s="326">
        <v>28.199999999999989</v>
      </c>
      <c r="G272" s="326">
        <v>48.000000000000057</v>
      </c>
      <c r="H272" s="326">
        <v>16.5</v>
      </c>
      <c r="I272" s="326">
        <v>190.89999999999998</v>
      </c>
      <c r="J272" s="501"/>
      <c r="K272" s="501"/>
      <c r="L272" s="172"/>
      <c r="M272" s="654"/>
      <c r="N272" s="172"/>
      <c r="O272" s="172"/>
      <c r="Q272" s="315"/>
      <c r="R272" s="339"/>
      <c r="T272" s="134"/>
      <c r="U272" s="134"/>
      <c r="V272" s="134"/>
      <c r="W272" s="134"/>
      <c r="X272" s="134"/>
      <c r="Y272" s="104"/>
      <c r="Z272" s="3"/>
      <c r="AA272" s="104"/>
      <c r="AB272" s="3"/>
      <c r="AC272" s="101"/>
      <c r="AD272" s="170"/>
    </row>
    <row r="273" spans="1:30" ht="15.75">
      <c r="A273" s="446" t="s">
        <v>9</v>
      </c>
      <c r="D273" s="41">
        <f t="shared" si="9"/>
        <v>699.49999999999966</v>
      </c>
      <c r="E273" s="326">
        <v>261</v>
      </c>
      <c r="F273" s="326">
        <v>105.60000000000002</v>
      </c>
      <c r="G273" s="326">
        <v>108.29999999999984</v>
      </c>
      <c r="H273" s="326">
        <v>0</v>
      </c>
      <c r="I273" s="326">
        <v>224.5999999999998</v>
      </c>
      <c r="J273" s="172"/>
      <c r="K273" s="172"/>
      <c r="L273" s="172"/>
      <c r="M273" s="653"/>
      <c r="N273" s="172"/>
      <c r="O273" s="172"/>
      <c r="Q273" s="315"/>
      <c r="R273" s="339"/>
      <c r="T273" s="134"/>
      <c r="U273" s="134"/>
      <c r="V273" s="134"/>
      <c r="W273" s="134"/>
      <c r="X273" s="134"/>
      <c r="Y273" s="104"/>
      <c r="Z273" s="11"/>
      <c r="AA273" s="104"/>
      <c r="AB273" s="11"/>
      <c r="AC273" s="101"/>
      <c r="AD273" s="169"/>
    </row>
    <row r="274" spans="1:30" ht="15.75">
      <c r="A274" s="441" t="s">
        <v>2256</v>
      </c>
      <c r="D274" s="41">
        <f t="shared" si="9"/>
        <v>799.59999999999991</v>
      </c>
      <c r="E274" s="326">
        <v>311</v>
      </c>
      <c r="F274" s="326">
        <v>99.200000000000159</v>
      </c>
      <c r="G274" s="326">
        <v>153.70000000000005</v>
      </c>
      <c r="H274" s="326">
        <v>53.299999999999841</v>
      </c>
      <c r="I274" s="326">
        <v>182.39999999999986</v>
      </c>
      <c r="J274" s="652"/>
      <c r="K274" s="652"/>
      <c r="L274" s="172"/>
      <c r="M274" s="653"/>
      <c r="N274" s="172"/>
      <c r="O274" s="172"/>
      <c r="Q274" s="315"/>
      <c r="R274" s="339"/>
      <c r="T274" s="134"/>
      <c r="U274" s="134"/>
      <c r="V274" s="134"/>
      <c r="W274" s="134"/>
      <c r="X274" s="134"/>
      <c r="Y274" s="104"/>
      <c r="Z274" s="3"/>
      <c r="AA274" s="104"/>
      <c r="AB274" s="3"/>
      <c r="AC274" s="101"/>
      <c r="AD274" s="170"/>
    </row>
    <row r="275" spans="1:30" ht="15.75">
      <c r="A275" s="441" t="s">
        <v>11</v>
      </c>
      <c r="D275" s="41">
        <f t="shared" si="9"/>
        <v>665.50000000000011</v>
      </c>
      <c r="E275" s="326">
        <v>249.70000000000005</v>
      </c>
      <c r="F275" s="326">
        <v>102.59999999999991</v>
      </c>
      <c r="G275" s="326">
        <v>92.900000000000091</v>
      </c>
      <c r="H275" s="326">
        <v>49.200000000000045</v>
      </c>
      <c r="I275" s="326">
        <v>171.10000000000002</v>
      </c>
      <c r="J275" s="652"/>
      <c r="K275" s="652"/>
      <c r="L275" s="172"/>
      <c r="M275" s="653"/>
      <c r="N275" s="172"/>
      <c r="O275" s="172"/>
      <c r="Q275" s="315"/>
      <c r="R275" s="339"/>
      <c r="T275" s="134"/>
      <c r="U275" s="134"/>
      <c r="V275" s="134"/>
      <c r="W275" s="134"/>
      <c r="X275" s="134"/>
      <c r="Y275" s="104"/>
      <c r="Z275" s="132"/>
      <c r="AA275" s="104"/>
      <c r="AB275" s="132"/>
      <c r="AC275" s="101"/>
      <c r="AD275" s="169"/>
    </row>
    <row r="276" spans="1:30" ht="15.75">
      <c r="A276" s="518" t="s">
        <v>2278</v>
      </c>
      <c r="D276" s="41">
        <f t="shared" si="9"/>
        <v>586.59999999999968</v>
      </c>
      <c r="E276" s="326">
        <v>228.79999999999995</v>
      </c>
      <c r="F276" s="326">
        <v>99.399999999999977</v>
      </c>
      <c r="G276" s="326">
        <v>81.699999999999875</v>
      </c>
      <c r="H276" s="326">
        <v>35.999999999999886</v>
      </c>
      <c r="I276" s="326">
        <v>140.69999999999993</v>
      </c>
      <c r="J276" s="501"/>
      <c r="K276" s="501"/>
      <c r="L276" s="172"/>
      <c r="M276" s="654"/>
      <c r="N276" s="172"/>
      <c r="O276" s="172"/>
      <c r="Q276" s="315"/>
      <c r="R276" s="339"/>
      <c r="T276" s="134"/>
      <c r="U276" s="134"/>
      <c r="V276" s="134"/>
      <c r="W276" s="134"/>
      <c r="X276" s="134"/>
      <c r="Y276" s="104"/>
      <c r="Z276" s="11"/>
      <c r="AA276" s="104"/>
      <c r="AB276" s="11"/>
      <c r="AC276" s="101"/>
      <c r="AD276" s="169"/>
    </row>
    <row r="277" spans="1:30" ht="15.75">
      <c r="A277" s="540" t="s">
        <v>1852</v>
      </c>
      <c r="D277" s="41">
        <f t="shared" si="9"/>
        <v>780.8</v>
      </c>
      <c r="E277" s="326">
        <v>258.99999999999989</v>
      </c>
      <c r="F277" s="326">
        <v>89.399999999999977</v>
      </c>
      <c r="G277" s="326">
        <v>238.39999999999986</v>
      </c>
      <c r="H277" s="326">
        <v>66.100000000000136</v>
      </c>
      <c r="I277" s="326">
        <v>127.90000000000009</v>
      </c>
      <c r="J277" s="343"/>
      <c r="K277" s="343"/>
      <c r="L277" s="172"/>
      <c r="M277" s="653"/>
      <c r="N277" s="172"/>
      <c r="O277" s="172"/>
      <c r="Q277" s="315"/>
      <c r="R277" s="339"/>
      <c r="T277" s="134"/>
      <c r="U277" s="134"/>
      <c r="V277" s="134"/>
      <c r="W277" s="134"/>
      <c r="X277" s="134"/>
      <c r="Y277" s="104"/>
      <c r="Z277" s="3"/>
      <c r="AA277" s="104"/>
      <c r="AB277" s="3"/>
      <c r="AC277" s="101"/>
      <c r="AD277" s="170"/>
    </row>
    <row r="278" spans="1:30" ht="15.75">
      <c r="A278" s="446" t="s">
        <v>801</v>
      </c>
      <c r="D278" s="41">
        <f t="shared" si="9"/>
        <v>366.60000000000014</v>
      </c>
      <c r="E278" s="326">
        <v>81.299999999999983</v>
      </c>
      <c r="F278" s="326">
        <v>152.39999999999998</v>
      </c>
      <c r="G278" s="326">
        <v>48.800000000000068</v>
      </c>
      <c r="H278" s="326">
        <v>12.60000000000008</v>
      </c>
      <c r="I278" s="326">
        <v>71.500000000000057</v>
      </c>
      <c r="J278" s="172"/>
      <c r="K278" s="172"/>
      <c r="L278" s="172"/>
      <c r="M278" s="654"/>
      <c r="N278" s="172"/>
      <c r="O278" s="172"/>
      <c r="Q278" s="315"/>
      <c r="R278" s="339"/>
      <c r="T278" s="134"/>
      <c r="U278" s="134"/>
      <c r="V278" s="134"/>
      <c r="W278" s="134"/>
      <c r="X278" s="134"/>
      <c r="Y278" s="104"/>
      <c r="Z278" s="11"/>
      <c r="AA278" s="104"/>
      <c r="AB278" s="11"/>
      <c r="AC278" s="101"/>
      <c r="AD278" s="169"/>
    </row>
    <row r="279" spans="1:30" ht="15.75">
      <c r="A279" s="441" t="s">
        <v>2246</v>
      </c>
      <c r="D279" s="41">
        <f t="shared" si="9"/>
        <v>563.10000000000048</v>
      </c>
      <c r="E279" s="326">
        <v>184.20000000000005</v>
      </c>
      <c r="F279" s="326">
        <v>158.2000000000001</v>
      </c>
      <c r="G279" s="326">
        <v>68.500000000000057</v>
      </c>
      <c r="H279" s="326">
        <v>0</v>
      </c>
      <c r="I279" s="326">
        <v>152.20000000000027</v>
      </c>
      <c r="J279" s="652"/>
      <c r="K279" s="652"/>
      <c r="L279" s="172"/>
      <c r="M279" s="653"/>
      <c r="N279" s="172"/>
      <c r="O279" s="172"/>
      <c r="Q279" s="315"/>
      <c r="R279" s="339"/>
      <c r="T279" s="134"/>
      <c r="U279" s="134"/>
      <c r="V279" s="134"/>
      <c r="W279" s="134"/>
      <c r="X279" s="134"/>
      <c r="Y279" s="104"/>
      <c r="Z279" s="132"/>
      <c r="AA279" s="104"/>
      <c r="AB279" s="132"/>
      <c r="AC279" s="101"/>
      <c r="AD279" s="170"/>
    </row>
    <row r="280" spans="1:30" ht="15.75">
      <c r="A280" s="446" t="s">
        <v>856</v>
      </c>
      <c r="D280" s="41">
        <f t="shared" si="9"/>
        <v>626.60000000000014</v>
      </c>
      <c r="E280" s="326">
        <v>162.49999999999997</v>
      </c>
      <c r="F280" s="326">
        <v>130.29999999999995</v>
      </c>
      <c r="G280" s="326">
        <v>81</v>
      </c>
      <c r="H280" s="326">
        <v>63.300000000000068</v>
      </c>
      <c r="I280" s="326">
        <v>189.50000000000011</v>
      </c>
      <c r="J280" s="172"/>
      <c r="K280" s="172"/>
      <c r="L280" s="172"/>
      <c r="M280" s="653"/>
      <c r="N280" s="172"/>
      <c r="O280" s="172"/>
      <c r="Q280" s="315"/>
      <c r="R280" s="339"/>
      <c r="T280" s="134"/>
      <c r="U280" s="134"/>
      <c r="V280" s="134"/>
      <c r="W280" s="134"/>
      <c r="X280" s="134"/>
      <c r="Y280" s="104"/>
      <c r="Z280" s="3"/>
      <c r="AA280" s="104"/>
      <c r="AB280" s="3"/>
      <c r="AC280" s="101"/>
      <c r="AD280" s="170"/>
    </row>
    <row r="281" spans="1:30" ht="15.75">
      <c r="A281" s="441" t="s">
        <v>13</v>
      </c>
      <c r="D281" s="41">
        <f t="shared" si="9"/>
        <v>510.90000000000009</v>
      </c>
      <c r="E281" s="326">
        <v>151.89999999999998</v>
      </c>
      <c r="F281" s="326">
        <v>149.30000000000001</v>
      </c>
      <c r="G281" s="326">
        <v>0</v>
      </c>
      <c r="H281" s="326">
        <v>60.900000000000034</v>
      </c>
      <c r="I281" s="326">
        <v>148.80000000000007</v>
      </c>
      <c r="J281" s="652"/>
      <c r="K281" s="652"/>
      <c r="L281" s="172"/>
      <c r="M281" s="653"/>
      <c r="N281" s="172"/>
      <c r="O281" s="172"/>
      <c r="Q281" s="315"/>
      <c r="R281" s="339"/>
      <c r="T281" s="134"/>
      <c r="U281" s="134"/>
      <c r="V281" s="134"/>
      <c r="W281" s="134"/>
      <c r="X281" s="134"/>
      <c r="Y281" s="104"/>
      <c r="Z281" s="11"/>
      <c r="AA281" s="104"/>
      <c r="AB281" s="11"/>
      <c r="AC281" s="101"/>
      <c r="AD281" s="169"/>
    </row>
    <row r="282" spans="1:30" ht="15.75">
      <c r="A282" s="446" t="s">
        <v>807</v>
      </c>
      <c r="B282" s="3"/>
      <c r="C282" s="3"/>
      <c r="D282" s="41">
        <f t="shared" si="9"/>
        <v>670.00000000000023</v>
      </c>
      <c r="E282" s="326">
        <v>209.7</v>
      </c>
      <c r="F282" s="326">
        <v>48.800000000000068</v>
      </c>
      <c r="G282" s="326">
        <v>126.79999999999995</v>
      </c>
      <c r="H282" s="326">
        <v>53.300000000000068</v>
      </c>
      <c r="I282" s="326">
        <v>231.40000000000009</v>
      </c>
      <c r="J282" s="172"/>
      <c r="K282" s="172"/>
      <c r="L282" s="172"/>
      <c r="M282" s="653"/>
      <c r="N282" s="172"/>
      <c r="O282" s="172"/>
      <c r="Q282" s="306"/>
      <c r="R282" s="350"/>
      <c r="T282" s="134"/>
      <c r="U282" s="134"/>
      <c r="V282" s="134"/>
      <c r="W282" s="134"/>
      <c r="X282" s="134"/>
      <c r="Y282" s="104"/>
      <c r="Z282" s="11"/>
      <c r="AA282" s="104"/>
      <c r="AB282" s="11"/>
      <c r="AC282" s="101"/>
      <c r="AD282" s="169"/>
    </row>
    <row r="283" spans="1:30" ht="15.75">
      <c r="A283" s="441" t="s">
        <v>15</v>
      </c>
      <c r="B283" s="3"/>
      <c r="C283" s="3"/>
      <c r="D283" s="41">
        <f t="shared" si="9"/>
        <v>609.64999999999975</v>
      </c>
      <c r="E283" s="326">
        <v>166.05</v>
      </c>
      <c r="F283" s="326">
        <v>78.399999999999977</v>
      </c>
      <c r="G283" s="326">
        <v>125.39999999999998</v>
      </c>
      <c r="H283" s="326">
        <v>16.89999999999992</v>
      </c>
      <c r="I283" s="326">
        <v>222.89999999999986</v>
      </c>
      <c r="J283" s="652"/>
      <c r="K283" s="652"/>
      <c r="L283" s="172"/>
      <c r="M283" s="653"/>
      <c r="N283" s="172"/>
      <c r="O283" s="172"/>
      <c r="Q283" s="306"/>
      <c r="R283" s="350"/>
      <c r="T283" s="134"/>
      <c r="U283" s="134"/>
      <c r="V283" s="134"/>
      <c r="W283" s="134"/>
      <c r="X283" s="134"/>
      <c r="Y283" s="104"/>
      <c r="Z283" s="3"/>
      <c r="AA283" s="104"/>
      <c r="AB283" s="3"/>
      <c r="AC283" s="101"/>
      <c r="AD283" s="170"/>
    </row>
    <row r="284" spans="1:30" ht="15.75">
      <c r="A284" s="441" t="s">
        <v>2242</v>
      </c>
      <c r="D284" s="41">
        <f t="shared" si="9"/>
        <v>245.49999999999989</v>
      </c>
      <c r="E284" s="326">
        <v>54.899999999999991</v>
      </c>
      <c r="F284" s="326">
        <v>81.100000000000051</v>
      </c>
      <c r="G284" s="326">
        <v>19.199999999999989</v>
      </c>
      <c r="H284" s="326">
        <v>16.89999999999992</v>
      </c>
      <c r="I284" s="326">
        <v>73.39999999999992</v>
      </c>
      <c r="J284" s="652"/>
      <c r="K284" s="652"/>
      <c r="L284" s="172"/>
      <c r="M284" s="653"/>
      <c r="N284" s="172"/>
      <c r="O284" s="172"/>
      <c r="Q284" s="315"/>
      <c r="R284" s="339"/>
      <c r="T284" s="134"/>
      <c r="U284" s="134"/>
      <c r="V284" s="134"/>
      <c r="W284" s="134"/>
      <c r="X284" s="134"/>
      <c r="Y284" s="104"/>
      <c r="Z284" s="11"/>
      <c r="AA284" s="104"/>
      <c r="AB284" s="11"/>
      <c r="AC284" s="101"/>
      <c r="AD284" s="169"/>
    </row>
    <row r="285" spans="1:30" ht="15.75">
      <c r="A285" s="441" t="s">
        <v>17</v>
      </c>
      <c r="D285" s="41">
        <f t="shared" si="9"/>
        <v>790.20000000000039</v>
      </c>
      <c r="E285" s="326">
        <v>277.19999999999987</v>
      </c>
      <c r="F285" s="326">
        <v>137.80000000000001</v>
      </c>
      <c r="G285" s="326">
        <v>153.70000000000005</v>
      </c>
      <c r="H285" s="326">
        <v>0</v>
      </c>
      <c r="I285" s="326">
        <v>221.50000000000045</v>
      </c>
      <c r="J285" s="652"/>
      <c r="K285" s="652"/>
      <c r="L285" s="172"/>
      <c r="M285" s="653"/>
      <c r="N285" s="172"/>
      <c r="O285" s="172"/>
      <c r="Q285" s="315"/>
      <c r="R285" s="339"/>
      <c r="T285" s="134"/>
      <c r="U285" s="134"/>
      <c r="V285" s="134"/>
      <c r="W285" s="134"/>
      <c r="X285" s="134"/>
      <c r="Y285" s="104"/>
      <c r="Z285" s="11"/>
      <c r="AA285" s="104"/>
      <c r="AB285" s="11"/>
      <c r="AC285" s="101"/>
      <c r="AD285" s="169"/>
    </row>
    <row r="286" spans="1:30" ht="15.75">
      <c r="A286" s="446" t="s">
        <v>830</v>
      </c>
      <c r="D286" s="41">
        <f t="shared" si="9"/>
        <v>428.99999999999983</v>
      </c>
      <c r="E286" s="326">
        <v>161.79999999999998</v>
      </c>
      <c r="F286" s="326">
        <v>110.19999999999993</v>
      </c>
      <c r="G286" s="326">
        <v>31.499999999999943</v>
      </c>
      <c r="H286" s="326">
        <v>14.299999999999955</v>
      </c>
      <c r="I286" s="326">
        <v>111.20000000000005</v>
      </c>
      <c r="J286" s="172"/>
      <c r="K286" s="172"/>
      <c r="L286" s="172"/>
      <c r="M286" s="653"/>
      <c r="N286" s="172"/>
      <c r="O286" s="172"/>
      <c r="Q286" s="315"/>
      <c r="R286" s="339"/>
      <c r="T286" s="134"/>
      <c r="U286" s="134"/>
      <c r="V286" s="134"/>
      <c r="W286" s="134"/>
      <c r="X286" s="134"/>
      <c r="Y286" s="104"/>
      <c r="Z286" s="3"/>
      <c r="AA286" s="104"/>
      <c r="AB286" s="3"/>
      <c r="AC286" s="101"/>
      <c r="AD286" s="170"/>
    </row>
    <row r="287" spans="1:30" ht="15.75">
      <c r="A287" s="446" t="s">
        <v>162</v>
      </c>
      <c r="D287" s="41">
        <f t="shared" si="9"/>
        <v>677.80000000000007</v>
      </c>
      <c r="E287" s="326">
        <v>270.5</v>
      </c>
      <c r="F287" s="326">
        <v>86.300000000000068</v>
      </c>
      <c r="G287" s="326">
        <v>83.099999999999909</v>
      </c>
      <c r="H287" s="326">
        <v>0</v>
      </c>
      <c r="I287" s="326">
        <v>237.90000000000009</v>
      </c>
      <c r="J287" s="172"/>
      <c r="K287" s="172"/>
      <c r="L287" s="172"/>
      <c r="M287" s="653"/>
      <c r="N287" s="172"/>
      <c r="O287" s="172"/>
      <c r="Q287" s="315"/>
      <c r="R287" s="339"/>
      <c r="T287" s="134"/>
      <c r="U287" s="134"/>
      <c r="V287" s="134"/>
      <c r="W287" s="134"/>
      <c r="X287" s="134"/>
      <c r="Y287" s="104"/>
      <c r="Z287" s="3"/>
      <c r="AA287" s="104"/>
      <c r="AB287" s="3"/>
      <c r="AC287" s="101"/>
      <c r="AD287" s="170"/>
    </row>
    <row r="288" spans="1:30" ht="15.75">
      <c r="A288" s="540" t="s">
        <v>1839</v>
      </c>
      <c r="B288" s="3"/>
      <c r="C288" s="3"/>
      <c r="D288" s="41">
        <f t="shared" si="9"/>
        <v>696.9000000000002</v>
      </c>
      <c r="E288" s="326">
        <v>249.00000000000003</v>
      </c>
      <c r="F288" s="326">
        <v>224.20000000000005</v>
      </c>
      <c r="G288" s="326">
        <v>136.89999999999998</v>
      </c>
      <c r="H288" s="326">
        <v>0</v>
      </c>
      <c r="I288" s="326">
        <v>86.800000000000182</v>
      </c>
      <c r="J288" s="343"/>
      <c r="K288" s="343"/>
      <c r="L288" s="172"/>
      <c r="M288" s="653"/>
      <c r="N288" s="172"/>
      <c r="O288" s="172"/>
      <c r="Q288" s="306"/>
      <c r="R288" s="350"/>
      <c r="T288" s="134"/>
      <c r="U288" s="134"/>
      <c r="V288" s="134"/>
      <c r="W288" s="134"/>
      <c r="X288" s="134"/>
      <c r="Y288" s="104"/>
      <c r="Z288" s="11"/>
      <c r="AA288" s="104"/>
      <c r="AB288" s="11"/>
      <c r="AC288" s="101"/>
      <c r="AD288" s="170"/>
    </row>
    <row r="289" spans="1:30" ht="15.75">
      <c r="A289" s="446" t="s">
        <v>873</v>
      </c>
      <c r="B289" s="3"/>
      <c r="C289" s="3"/>
      <c r="D289" s="41">
        <f t="shared" ref="D289:D320" si="10">SUM(E289:DZ289)</f>
        <v>953.6000000000007</v>
      </c>
      <c r="E289" s="326">
        <v>376</v>
      </c>
      <c r="F289" s="326">
        <v>150.80000000000007</v>
      </c>
      <c r="G289" s="326">
        <v>211.10000000000025</v>
      </c>
      <c r="H289" s="326">
        <v>33.60000000000025</v>
      </c>
      <c r="I289" s="326">
        <v>182.10000000000014</v>
      </c>
      <c r="J289" s="172"/>
      <c r="K289" s="172"/>
      <c r="L289" s="172"/>
      <c r="M289" s="653"/>
      <c r="N289" s="172"/>
      <c r="O289" s="172"/>
      <c r="Q289" s="306"/>
      <c r="R289" s="350"/>
      <c r="T289" s="134"/>
      <c r="U289" s="134"/>
      <c r="V289" s="134"/>
      <c r="W289" s="134"/>
      <c r="X289" s="134"/>
      <c r="Y289" s="104"/>
      <c r="Z289" s="3"/>
      <c r="AA289" s="104"/>
      <c r="AB289" s="3"/>
      <c r="AC289" s="101"/>
      <c r="AD289" s="170"/>
    </row>
    <row r="290" spans="1:30" ht="15.75">
      <c r="A290" s="518" t="s">
        <v>2279</v>
      </c>
      <c r="D290" s="41">
        <f t="shared" si="10"/>
        <v>642.6</v>
      </c>
      <c r="E290" s="326">
        <v>234.59999999999994</v>
      </c>
      <c r="F290" s="326">
        <v>139.40000000000009</v>
      </c>
      <c r="G290" s="326">
        <v>101.70000000000016</v>
      </c>
      <c r="H290" s="326">
        <v>0</v>
      </c>
      <c r="I290" s="326">
        <v>166.89999999999986</v>
      </c>
      <c r="J290" s="501"/>
      <c r="K290" s="501"/>
      <c r="L290" s="172"/>
      <c r="M290" s="653"/>
      <c r="N290" s="172"/>
      <c r="O290" s="172"/>
      <c r="Q290" s="315"/>
      <c r="R290" s="339"/>
      <c r="T290" s="134"/>
      <c r="U290" s="134"/>
      <c r="V290" s="134"/>
      <c r="W290" s="134"/>
      <c r="X290" s="134"/>
      <c r="Y290" s="104"/>
      <c r="Z290" s="11"/>
      <c r="AA290" s="104"/>
      <c r="AB290" s="11"/>
      <c r="AC290" s="101"/>
      <c r="AD290" s="169"/>
    </row>
    <row r="291" spans="1:30" ht="15.75">
      <c r="A291" s="446" t="s">
        <v>869</v>
      </c>
      <c r="D291" s="41">
        <f t="shared" si="10"/>
        <v>419.70000000000005</v>
      </c>
      <c r="E291" s="326">
        <v>110</v>
      </c>
      <c r="F291" s="326">
        <v>68.500000000000057</v>
      </c>
      <c r="G291" s="326">
        <v>103.50000000000006</v>
      </c>
      <c r="H291" s="326">
        <v>0</v>
      </c>
      <c r="I291" s="326">
        <v>137.69999999999993</v>
      </c>
      <c r="J291" s="172"/>
      <c r="K291" s="172"/>
      <c r="L291" s="172"/>
      <c r="M291" s="653"/>
      <c r="N291" s="172"/>
      <c r="O291" s="172"/>
      <c r="Q291" s="315"/>
      <c r="R291" s="339"/>
      <c r="T291" s="134"/>
      <c r="U291" s="134"/>
      <c r="V291" s="134"/>
      <c r="W291" s="134"/>
      <c r="X291" s="134"/>
      <c r="Y291" s="104"/>
      <c r="Z291" s="3"/>
      <c r="AA291" s="104"/>
      <c r="AB291" s="3"/>
      <c r="AC291" s="101"/>
      <c r="AD291" s="170"/>
    </row>
    <row r="292" spans="1:30" ht="15.75">
      <c r="A292" s="443" t="s">
        <v>21</v>
      </c>
      <c r="D292" s="41">
        <f t="shared" si="10"/>
        <v>717.45000000000061</v>
      </c>
      <c r="E292" s="326">
        <v>227.84999999999994</v>
      </c>
      <c r="F292" s="326">
        <v>73.000000000000057</v>
      </c>
      <c r="G292" s="326">
        <v>209.9000000000002</v>
      </c>
      <c r="H292" s="326">
        <v>0</v>
      </c>
      <c r="I292" s="326">
        <v>206.70000000000039</v>
      </c>
      <c r="J292" s="273"/>
      <c r="K292" s="273"/>
      <c r="L292" s="172"/>
      <c r="M292" s="654"/>
      <c r="N292" s="172"/>
      <c r="O292" s="172"/>
      <c r="Q292" s="315"/>
      <c r="R292" s="339"/>
      <c r="T292" s="134"/>
      <c r="U292" s="134"/>
      <c r="V292" s="134"/>
      <c r="W292" s="134"/>
      <c r="X292" s="134"/>
      <c r="Y292" s="104"/>
      <c r="Z292" s="3"/>
      <c r="AA292" s="104"/>
      <c r="AB292" s="3"/>
      <c r="AC292" s="101"/>
      <c r="AD292" s="170"/>
    </row>
    <row r="293" spans="1:30" ht="15.75">
      <c r="A293" s="446" t="s">
        <v>141</v>
      </c>
      <c r="D293" s="41">
        <f t="shared" si="10"/>
        <v>493.80000000000052</v>
      </c>
      <c r="E293" s="326">
        <v>167.09999999999997</v>
      </c>
      <c r="F293" s="326">
        <v>61.000000000000057</v>
      </c>
      <c r="G293" s="326">
        <v>95.300000000000182</v>
      </c>
      <c r="H293" s="326">
        <v>3.3000000000001819</v>
      </c>
      <c r="I293" s="326">
        <v>167.10000000000014</v>
      </c>
      <c r="J293" s="172"/>
      <c r="K293" s="172"/>
      <c r="L293" s="172"/>
      <c r="M293" s="653"/>
      <c r="N293" s="172"/>
      <c r="O293" s="172"/>
      <c r="Q293" s="315"/>
      <c r="R293" s="339"/>
      <c r="T293" s="134"/>
      <c r="U293" s="134"/>
      <c r="V293" s="134"/>
      <c r="W293" s="134"/>
      <c r="X293" s="134"/>
      <c r="Y293" s="104"/>
      <c r="Z293" s="3"/>
      <c r="AA293" s="104"/>
      <c r="AB293" s="3"/>
      <c r="AC293" s="101"/>
      <c r="AD293" s="170"/>
    </row>
    <row r="294" spans="1:30" ht="15.75">
      <c r="A294" s="518" t="s">
        <v>2280</v>
      </c>
      <c r="B294" s="3"/>
      <c r="C294" s="3"/>
      <c r="D294" s="41">
        <f t="shared" si="10"/>
        <v>373.70000000000022</v>
      </c>
      <c r="E294" s="326">
        <v>152.70000000000005</v>
      </c>
      <c r="F294" s="326">
        <v>42.300000000000011</v>
      </c>
      <c r="G294" s="326">
        <v>63.600000000000023</v>
      </c>
      <c r="H294" s="326">
        <v>33.600000000000023</v>
      </c>
      <c r="I294" s="326">
        <v>81.500000000000114</v>
      </c>
      <c r="J294" s="501"/>
      <c r="K294" s="501"/>
      <c r="L294" s="172"/>
      <c r="M294" s="654"/>
      <c r="N294" s="172"/>
      <c r="O294" s="172"/>
      <c r="Q294" s="306"/>
      <c r="R294" s="350"/>
      <c r="T294" s="134"/>
      <c r="U294" s="134"/>
      <c r="V294" s="134"/>
      <c r="W294" s="134"/>
      <c r="X294" s="134"/>
      <c r="Y294" s="104"/>
      <c r="Z294" s="3"/>
      <c r="AA294" s="104"/>
      <c r="AB294" s="3"/>
      <c r="AC294" s="101"/>
      <c r="AD294" s="170"/>
    </row>
    <row r="295" spans="1:30" ht="15.75">
      <c r="A295" s="518" t="s">
        <v>2281</v>
      </c>
      <c r="B295" s="3"/>
      <c r="C295" s="3"/>
      <c r="D295" s="41">
        <f t="shared" si="10"/>
        <v>588.80000000000041</v>
      </c>
      <c r="E295" s="326">
        <v>200.40000000000003</v>
      </c>
      <c r="F295" s="326">
        <v>143.10000000000008</v>
      </c>
      <c r="G295" s="326">
        <v>48.400000000000091</v>
      </c>
      <c r="H295" s="326">
        <v>19.500000000000114</v>
      </c>
      <c r="I295" s="326">
        <v>177.40000000000009</v>
      </c>
      <c r="J295" s="501"/>
      <c r="K295" s="501"/>
      <c r="L295" s="172"/>
      <c r="M295" s="654"/>
      <c r="N295" s="172"/>
      <c r="O295" s="172"/>
      <c r="Q295" s="306"/>
      <c r="R295" s="350"/>
      <c r="T295" s="134"/>
      <c r="U295" s="134"/>
      <c r="V295" s="134"/>
      <c r="W295" s="134"/>
      <c r="X295" s="134"/>
      <c r="Y295" s="104"/>
      <c r="Z295" s="11"/>
      <c r="AA295" s="104"/>
      <c r="AB295" s="11"/>
      <c r="AC295" s="101"/>
      <c r="AD295" s="170"/>
    </row>
    <row r="296" spans="1:30" ht="15.75">
      <c r="A296" s="540" t="s">
        <v>1841</v>
      </c>
      <c r="B296" s="3"/>
      <c r="C296" s="3"/>
      <c r="D296" s="41">
        <f t="shared" si="10"/>
        <v>776.85000000000036</v>
      </c>
      <c r="E296" s="326">
        <v>290.79999999999995</v>
      </c>
      <c r="F296" s="326">
        <v>148.59999999999997</v>
      </c>
      <c r="G296" s="326">
        <v>49.800000000000068</v>
      </c>
      <c r="H296" s="326">
        <v>67.600000000000136</v>
      </c>
      <c r="I296" s="326">
        <v>220.05000000000018</v>
      </c>
      <c r="J296" s="343"/>
      <c r="K296" s="343"/>
      <c r="L296" s="172"/>
      <c r="M296" s="654"/>
      <c r="N296" s="172"/>
      <c r="O296" s="172"/>
      <c r="Q296" s="306"/>
      <c r="R296" s="350"/>
      <c r="T296" s="134"/>
      <c r="U296" s="134"/>
      <c r="V296" s="134"/>
      <c r="W296" s="134"/>
      <c r="X296" s="134"/>
      <c r="Y296" s="104"/>
      <c r="Z296" s="3"/>
      <c r="AA296" s="104"/>
      <c r="AB296" s="3"/>
      <c r="AC296" s="101"/>
      <c r="AD296" s="170"/>
    </row>
    <row r="297" spans="1:30" ht="15.75">
      <c r="A297" s="446" t="s">
        <v>835</v>
      </c>
      <c r="B297" s="3"/>
      <c r="C297" s="3"/>
      <c r="D297" s="41">
        <f t="shared" si="10"/>
        <v>654.3000000000003</v>
      </c>
      <c r="E297" s="326">
        <v>146.6</v>
      </c>
      <c r="F297" s="326">
        <v>164.7</v>
      </c>
      <c r="G297" s="326">
        <v>134.30000000000018</v>
      </c>
      <c r="H297" s="326">
        <v>66.600000000000136</v>
      </c>
      <c r="I297" s="326">
        <v>142.10000000000002</v>
      </c>
      <c r="J297" s="172"/>
      <c r="K297" s="172"/>
      <c r="L297" s="172"/>
      <c r="M297" s="654"/>
      <c r="N297" s="172"/>
      <c r="O297" s="172"/>
      <c r="Q297" s="306"/>
      <c r="R297" s="350"/>
      <c r="T297" s="134"/>
      <c r="U297" s="134"/>
      <c r="V297" s="134"/>
      <c r="W297" s="134"/>
      <c r="X297" s="134"/>
      <c r="Y297" s="104"/>
      <c r="Z297" s="11"/>
      <c r="AA297" s="104"/>
      <c r="AB297" s="11"/>
      <c r="AC297" s="101"/>
      <c r="AD297" s="169"/>
    </row>
    <row r="298" spans="1:30" ht="15.75">
      <c r="A298" s="446" t="s">
        <v>836</v>
      </c>
      <c r="B298" s="3"/>
      <c r="C298" s="3"/>
      <c r="D298" s="41">
        <f t="shared" si="10"/>
        <v>633.29999999999973</v>
      </c>
      <c r="E298" s="326">
        <v>228.39999999999998</v>
      </c>
      <c r="F298" s="326">
        <v>149.7999999999999</v>
      </c>
      <c r="G298" s="326">
        <v>28.5</v>
      </c>
      <c r="H298" s="326">
        <v>14.299999999999955</v>
      </c>
      <c r="I298" s="326">
        <v>212.29999999999984</v>
      </c>
      <c r="J298" s="172"/>
      <c r="K298" s="172"/>
      <c r="L298" s="172"/>
      <c r="M298" s="653"/>
      <c r="N298" s="172"/>
      <c r="O298" s="172"/>
      <c r="Q298" s="306"/>
      <c r="R298" s="350"/>
      <c r="T298" s="134"/>
      <c r="U298" s="134"/>
      <c r="V298" s="134"/>
      <c r="W298" s="134"/>
      <c r="X298" s="134"/>
      <c r="Y298" s="104"/>
      <c r="Z298" s="3"/>
      <c r="AA298" s="104"/>
      <c r="AB298" s="3"/>
      <c r="AC298" s="101"/>
      <c r="AD298" s="170"/>
    </row>
    <row r="299" spans="1:30" ht="15.75">
      <c r="A299" s="441" t="s">
        <v>23</v>
      </c>
      <c r="D299" s="41">
        <f t="shared" si="10"/>
        <v>686.39999999999975</v>
      </c>
      <c r="E299" s="326">
        <v>244.30000000000004</v>
      </c>
      <c r="F299" s="326">
        <v>132.00000000000006</v>
      </c>
      <c r="G299" s="326">
        <v>112.60000000000002</v>
      </c>
      <c r="H299" s="326">
        <v>68.399999999999864</v>
      </c>
      <c r="I299" s="326">
        <v>129.0999999999998</v>
      </c>
      <c r="J299" s="652"/>
      <c r="K299" s="652"/>
      <c r="L299" s="172"/>
      <c r="M299" s="653"/>
      <c r="N299" s="172"/>
      <c r="O299" s="172"/>
      <c r="Q299" s="315"/>
      <c r="R299" s="339"/>
      <c r="T299" s="134"/>
      <c r="U299" s="134"/>
      <c r="V299" s="134"/>
      <c r="W299" s="134"/>
      <c r="X299" s="134"/>
      <c r="Y299" s="104"/>
      <c r="Z299" s="3"/>
      <c r="AA299" s="104"/>
      <c r="AB299" s="3"/>
      <c r="AC299" s="101"/>
      <c r="AD299" s="170"/>
    </row>
    <row r="300" spans="1:30" ht="15.75">
      <c r="A300" s="441" t="s">
        <v>25</v>
      </c>
      <c r="D300" s="41">
        <f t="shared" si="10"/>
        <v>657.80000000000018</v>
      </c>
      <c r="E300" s="326">
        <v>194.50000000000006</v>
      </c>
      <c r="F300" s="326">
        <v>180.30000000000007</v>
      </c>
      <c r="G300" s="326">
        <v>63.600000000000136</v>
      </c>
      <c r="H300" s="326">
        <v>66.600000000000023</v>
      </c>
      <c r="I300" s="326">
        <v>152.79999999999995</v>
      </c>
      <c r="J300" s="652"/>
      <c r="K300" s="652"/>
      <c r="L300" s="172"/>
      <c r="M300" s="654"/>
      <c r="N300" s="172"/>
      <c r="O300" s="172"/>
      <c r="Q300" s="315"/>
      <c r="R300" s="339"/>
      <c r="T300" s="134"/>
      <c r="U300" s="134"/>
      <c r="V300" s="134"/>
      <c r="W300" s="134"/>
      <c r="X300" s="134"/>
      <c r="Y300" s="104"/>
      <c r="Z300" s="11"/>
      <c r="AA300" s="104"/>
      <c r="AB300" s="11"/>
      <c r="AC300" s="101"/>
      <c r="AD300" s="170"/>
    </row>
    <row r="301" spans="1:30" ht="15.75">
      <c r="A301" s="540" t="s">
        <v>1851</v>
      </c>
      <c r="D301" s="41">
        <f t="shared" si="10"/>
        <v>524.0999999999998</v>
      </c>
      <c r="E301" s="326">
        <v>188.7</v>
      </c>
      <c r="F301" s="326">
        <v>31.699999999999989</v>
      </c>
      <c r="G301" s="326">
        <v>101.69999999999999</v>
      </c>
      <c r="H301" s="326">
        <v>26.400000000000034</v>
      </c>
      <c r="I301" s="326">
        <v>175.5999999999998</v>
      </c>
      <c r="J301" s="343"/>
      <c r="K301" s="343"/>
      <c r="L301" s="172"/>
      <c r="M301" s="653"/>
      <c r="N301" s="172"/>
      <c r="O301" s="172"/>
      <c r="Q301" s="315"/>
      <c r="R301" s="339"/>
      <c r="T301" s="134"/>
      <c r="U301" s="134"/>
      <c r="V301" s="134"/>
      <c r="W301" s="134"/>
      <c r="X301" s="134"/>
      <c r="Y301" s="104"/>
      <c r="Z301" s="3"/>
      <c r="AA301" s="104"/>
      <c r="AB301" s="3"/>
      <c r="AC301" s="101"/>
      <c r="AD301" s="170"/>
    </row>
    <row r="302" spans="1:30" ht="15.75">
      <c r="A302" s="540" t="s">
        <v>1858</v>
      </c>
      <c r="D302" s="41">
        <f t="shared" si="10"/>
        <v>605.10000000000025</v>
      </c>
      <c r="E302" s="326">
        <v>300.40000000000003</v>
      </c>
      <c r="F302" s="326">
        <v>1.4000000000000341</v>
      </c>
      <c r="G302" s="326">
        <v>118.60000000000002</v>
      </c>
      <c r="H302" s="326">
        <v>45.500000000000114</v>
      </c>
      <c r="I302" s="326">
        <v>139.20000000000005</v>
      </c>
      <c r="J302" s="343"/>
      <c r="K302" s="343"/>
      <c r="L302" s="172"/>
      <c r="M302" s="653"/>
      <c r="N302" s="172"/>
      <c r="O302" s="172"/>
      <c r="Q302" s="315"/>
      <c r="R302" s="339"/>
      <c r="T302" s="134"/>
      <c r="U302" s="134"/>
      <c r="V302" s="134"/>
      <c r="W302" s="134"/>
      <c r="X302" s="134"/>
      <c r="Y302" s="104"/>
      <c r="Z302" s="132"/>
      <c r="AA302" s="104"/>
      <c r="AB302" s="132"/>
      <c r="AC302" s="101"/>
      <c r="AD302" s="170"/>
    </row>
    <row r="303" spans="1:30" ht="15.75">
      <c r="A303" s="540" t="s">
        <v>1853</v>
      </c>
      <c r="D303" s="41">
        <f t="shared" si="10"/>
        <v>455.99999999999994</v>
      </c>
      <c r="E303" s="326">
        <v>190.10000000000002</v>
      </c>
      <c r="F303" s="326">
        <v>70.900000000000034</v>
      </c>
      <c r="G303" s="326">
        <v>1.1000000000000227</v>
      </c>
      <c r="H303" s="326">
        <v>26.399999999999977</v>
      </c>
      <c r="I303" s="326">
        <v>167.49999999999989</v>
      </c>
      <c r="J303" s="343"/>
      <c r="K303" s="343"/>
      <c r="L303" s="172"/>
      <c r="M303" s="653"/>
      <c r="N303" s="172"/>
      <c r="O303" s="172"/>
      <c r="Q303" s="315"/>
      <c r="R303" s="339"/>
      <c r="T303" s="134"/>
      <c r="U303" s="134"/>
      <c r="V303" s="134"/>
      <c r="W303" s="134"/>
      <c r="X303" s="134"/>
      <c r="Y303" s="104"/>
      <c r="Z303" s="11"/>
      <c r="AA303" s="104"/>
      <c r="AB303" s="11"/>
      <c r="AC303" s="101"/>
      <c r="AD303" s="169"/>
    </row>
    <row r="304" spans="1:30" ht="15.75">
      <c r="A304" s="518" t="s">
        <v>2282</v>
      </c>
      <c r="D304" s="41">
        <f t="shared" si="10"/>
        <v>591.00000000000023</v>
      </c>
      <c r="E304" s="326">
        <v>209.30000000000007</v>
      </c>
      <c r="F304" s="326">
        <v>87.900000000000034</v>
      </c>
      <c r="G304" s="326">
        <v>127.29999999999995</v>
      </c>
      <c r="H304" s="326">
        <v>33.000000000000114</v>
      </c>
      <c r="I304" s="326">
        <v>133.5</v>
      </c>
      <c r="J304" s="501"/>
      <c r="K304" s="501"/>
      <c r="L304" s="172"/>
      <c r="M304" s="654"/>
      <c r="N304" s="172"/>
      <c r="O304" s="172"/>
      <c r="Q304" s="315"/>
      <c r="R304" s="339"/>
      <c r="T304" s="134"/>
      <c r="U304" s="134"/>
      <c r="V304" s="134"/>
      <c r="W304" s="134"/>
      <c r="X304" s="134"/>
      <c r="Y304" s="104"/>
      <c r="Z304" s="3"/>
      <c r="AA304" s="104"/>
      <c r="AB304" s="3"/>
      <c r="AC304" s="101"/>
      <c r="AD304" s="170"/>
    </row>
    <row r="305" spans="1:30" ht="15.75">
      <c r="A305" s="446" t="s">
        <v>819</v>
      </c>
      <c r="D305" s="41">
        <f t="shared" si="10"/>
        <v>615.10000000000036</v>
      </c>
      <c r="E305" s="326">
        <v>261.90000000000003</v>
      </c>
      <c r="F305" s="326">
        <v>123.80000000000007</v>
      </c>
      <c r="G305" s="326">
        <v>72.600000000000136</v>
      </c>
      <c r="H305" s="326">
        <v>26.399999999999977</v>
      </c>
      <c r="I305" s="326">
        <v>130.40000000000009</v>
      </c>
      <c r="J305" s="172"/>
      <c r="K305" s="172"/>
      <c r="L305" s="172"/>
      <c r="M305" s="653"/>
      <c r="N305" s="172"/>
      <c r="O305" s="172"/>
      <c r="Q305" s="315"/>
      <c r="R305" s="339"/>
      <c r="T305" s="134"/>
      <c r="U305" s="134"/>
      <c r="V305" s="134"/>
      <c r="W305" s="134"/>
      <c r="X305" s="134"/>
      <c r="Y305" s="104"/>
      <c r="Z305" s="3"/>
      <c r="AA305" s="104"/>
      <c r="AB305" s="3"/>
      <c r="AC305" s="101"/>
      <c r="AD305" s="170"/>
    </row>
    <row r="306" spans="1:30" ht="15.75">
      <c r="A306" s="441" t="s">
        <v>27</v>
      </c>
      <c r="B306" s="3"/>
      <c r="C306" s="3"/>
      <c r="D306" s="41">
        <f t="shared" si="10"/>
        <v>586.30000000000007</v>
      </c>
      <c r="E306" s="326">
        <v>210.5</v>
      </c>
      <c r="F306" s="326">
        <v>106.69999999999993</v>
      </c>
      <c r="G306" s="326">
        <v>34.600000000000023</v>
      </c>
      <c r="H306" s="326">
        <v>67.600000000000023</v>
      </c>
      <c r="I306" s="326">
        <v>166.90000000000009</v>
      </c>
      <c r="J306" s="652"/>
      <c r="K306" s="652"/>
      <c r="L306" s="172"/>
      <c r="M306" s="653"/>
      <c r="N306" s="172"/>
      <c r="O306" s="172"/>
      <c r="Q306" s="306"/>
      <c r="R306" s="350"/>
      <c r="T306" s="134"/>
      <c r="U306" s="134"/>
      <c r="V306" s="134"/>
      <c r="W306" s="134"/>
      <c r="X306" s="134"/>
      <c r="Y306" s="104"/>
      <c r="Z306" s="3"/>
      <c r="AA306" s="104"/>
      <c r="AB306" s="3"/>
      <c r="AC306" s="101"/>
      <c r="AD306" s="170"/>
    </row>
    <row r="307" spans="1:30" ht="15.75">
      <c r="A307" s="446" t="s">
        <v>851</v>
      </c>
      <c r="D307" s="41">
        <f t="shared" si="10"/>
        <v>680.7</v>
      </c>
      <c r="E307" s="326">
        <v>228.4</v>
      </c>
      <c r="F307" s="326">
        <v>116.5</v>
      </c>
      <c r="G307" s="326">
        <v>95.400000000000091</v>
      </c>
      <c r="H307" s="326">
        <v>0</v>
      </c>
      <c r="I307" s="326">
        <v>240.39999999999998</v>
      </c>
      <c r="J307" s="172"/>
      <c r="K307" s="172"/>
      <c r="L307" s="172"/>
      <c r="M307" s="654"/>
      <c r="N307" s="172"/>
      <c r="O307" s="172"/>
      <c r="Q307" s="315"/>
      <c r="R307" s="339"/>
      <c r="T307" s="134"/>
      <c r="U307" s="134"/>
      <c r="V307" s="134"/>
      <c r="W307" s="134"/>
      <c r="X307" s="134"/>
      <c r="Y307" s="104"/>
      <c r="Z307" s="3"/>
      <c r="AA307" s="104"/>
      <c r="AB307" s="3"/>
      <c r="AC307" s="101"/>
      <c r="AD307" s="170"/>
    </row>
    <row r="308" spans="1:30" ht="15.75">
      <c r="A308" s="446" t="s">
        <v>154</v>
      </c>
      <c r="D308" s="41">
        <f t="shared" si="10"/>
        <v>674.59999999999991</v>
      </c>
      <c r="E308" s="326">
        <v>213.30000000000007</v>
      </c>
      <c r="F308" s="326">
        <v>127.50000000000011</v>
      </c>
      <c r="G308" s="326">
        <v>138.5</v>
      </c>
      <c r="H308" s="326">
        <v>14.299999999999955</v>
      </c>
      <c r="I308" s="326">
        <v>180.99999999999977</v>
      </c>
      <c r="J308" s="172"/>
      <c r="K308" s="172"/>
      <c r="L308" s="172"/>
      <c r="M308" s="653"/>
      <c r="N308" s="172"/>
      <c r="O308" s="172"/>
      <c r="Q308" s="315"/>
      <c r="R308" s="339"/>
      <c r="T308" s="134"/>
      <c r="U308" s="134"/>
      <c r="V308" s="134"/>
      <c r="W308" s="134"/>
      <c r="X308" s="134"/>
      <c r="Y308" s="104"/>
      <c r="Z308" s="3"/>
      <c r="AA308" s="104"/>
      <c r="AB308" s="3"/>
      <c r="AC308" s="101"/>
      <c r="AD308" s="170"/>
    </row>
    <row r="309" spans="1:30" ht="15.75">
      <c r="A309" s="446" t="s">
        <v>837</v>
      </c>
      <c r="D309" s="41">
        <f t="shared" si="10"/>
        <v>771.40000000000009</v>
      </c>
      <c r="E309" s="326">
        <v>249.3</v>
      </c>
      <c r="F309" s="326">
        <v>129.60000000000002</v>
      </c>
      <c r="G309" s="326">
        <v>178.90000000000009</v>
      </c>
      <c r="H309" s="326">
        <v>50.299999999999955</v>
      </c>
      <c r="I309" s="326">
        <v>163.29999999999995</v>
      </c>
      <c r="J309" s="172"/>
      <c r="K309" s="172"/>
      <c r="L309" s="172"/>
      <c r="M309" s="653"/>
      <c r="N309" s="172"/>
      <c r="O309" s="172"/>
      <c r="Q309" s="315"/>
      <c r="R309" s="339"/>
      <c r="T309" s="134"/>
      <c r="U309" s="134"/>
      <c r="V309" s="134"/>
      <c r="W309" s="134"/>
      <c r="X309" s="134"/>
      <c r="Y309" s="104"/>
      <c r="Z309" s="3"/>
      <c r="AA309" s="104"/>
      <c r="AB309" s="3"/>
      <c r="AC309" s="101"/>
      <c r="AD309" s="170"/>
    </row>
    <row r="310" spans="1:30" ht="15.75">
      <c r="A310" s="443" t="s">
        <v>142</v>
      </c>
      <c r="B310" s="3"/>
      <c r="C310" s="3"/>
      <c r="D310" s="41">
        <f t="shared" si="10"/>
        <v>921.40000000000009</v>
      </c>
      <c r="E310" s="326">
        <v>298.60000000000002</v>
      </c>
      <c r="F310" s="326">
        <v>271.8</v>
      </c>
      <c r="G310" s="326">
        <v>137.30000000000007</v>
      </c>
      <c r="H310" s="326">
        <v>31.200000000000159</v>
      </c>
      <c r="I310" s="326">
        <v>182.49999999999977</v>
      </c>
      <c r="J310" s="273"/>
      <c r="K310" s="273"/>
      <c r="L310" s="172"/>
      <c r="M310" s="653"/>
      <c r="N310" s="172"/>
      <c r="O310" s="172"/>
      <c r="Q310" s="306"/>
      <c r="R310" s="350"/>
      <c r="T310" s="134"/>
      <c r="U310" s="134"/>
      <c r="V310" s="134"/>
      <c r="W310" s="134"/>
      <c r="X310" s="134"/>
      <c r="Y310" s="104"/>
      <c r="Z310" s="3"/>
      <c r="AA310" s="104"/>
      <c r="AB310" s="3"/>
      <c r="AC310" s="101"/>
      <c r="AD310" s="170"/>
    </row>
    <row r="311" spans="1:30" ht="15.75">
      <c r="A311" s="446" t="s">
        <v>811</v>
      </c>
      <c r="D311" s="41">
        <f t="shared" si="10"/>
        <v>658.49999999999977</v>
      </c>
      <c r="E311" s="326">
        <v>295.80000000000007</v>
      </c>
      <c r="F311" s="326">
        <v>89.699999999999989</v>
      </c>
      <c r="G311" s="326">
        <v>110.49999999999989</v>
      </c>
      <c r="H311" s="326">
        <v>0</v>
      </c>
      <c r="I311" s="326">
        <v>162.49999999999989</v>
      </c>
      <c r="J311" s="172"/>
      <c r="K311" s="172"/>
      <c r="L311" s="172"/>
      <c r="M311" s="653"/>
      <c r="N311" s="172"/>
      <c r="O311" s="172"/>
      <c r="Q311" s="315"/>
      <c r="R311" s="339"/>
      <c r="T311" s="134"/>
      <c r="U311" s="134"/>
      <c r="V311" s="134"/>
      <c r="W311" s="134"/>
      <c r="X311" s="134"/>
      <c r="Y311" s="104"/>
      <c r="Z311" s="3"/>
      <c r="AA311" s="104"/>
      <c r="AB311" s="3"/>
      <c r="AC311" s="101"/>
      <c r="AD311" s="170"/>
    </row>
    <row r="312" spans="1:30" ht="15.75">
      <c r="A312" s="540" t="s">
        <v>1857</v>
      </c>
      <c r="D312" s="41">
        <f t="shared" si="10"/>
        <v>488.3000000000003</v>
      </c>
      <c r="E312" s="326">
        <v>186.79999999999995</v>
      </c>
      <c r="F312" s="326">
        <v>58.5</v>
      </c>
      <c r="G312" s="326">
        <v>109.20000000000016</v>
      </c>
      <c r="H312" s="326">
        <v>0</v>
      </c>
      <c r="I312" s="326">
        <v>133.80000000000018</v>
      </c>
      <c r="J312" s="343"/>
      <c r="K312" s="343"/>
      <c r="L312" s="172"/>
      <c r="M312" s="653"/>
      <c r="N312" s="172"/>
      <c r="O312" s="172"/>
      <c r="Q312" s="315"/>
      <c r="R312" s="339"/>
      <c r="T312" s="134"/>
      <c r="U312" s="134"/>
      <c r="V312" s="134"/>
      <c r="W312" s="134"/>
      <c r="X312" s="134"/>
      <c r="Y312" s="104"/>
      <c r="Z312" s="3"/>
      <c r="AA312" s="104"/>
      <c r="AB312" s="3"/>
      <c r="AC312" s="101"/>
      <c r="AD312" s="170"/>
    </row>
    <row r="313" spans="1:30" ht="15.75">
      <c r="A313" s="446" t="s">
        <v>852</v>
      </c>
      <c r="D313" s="41">
        <f t="shared" si="10"/>
        <v>695.69999999999959</v>
      </c>
      <c r="E313" s="326">
        <v>271.09999999999991</v>
      </c>
      <c r="F313" s="326">
        <v>27.799999999999898</v>
      </c>
      <c r="G313" s="326">
        <v>155.59999999999985</v>
      </c>
      <c r="H313" s="326">
        <v>53.299999999999841</v>
      </c>
      <c r="I313" s="326">
        <v>187.90000000000009</v>
      </c>
      <c r="J313" s="172"/>
      <c r="K313" s="172"/>
      <c r="L313" s="172"/>
      <c r="M313" s="653"/>
      <c r="N313" s="172"/>
      <c r="O313" s="172"/>
      <c r="Q313" s="315"/>
      <c r="R313" s="339"/>
      <c r="T313" s="134"/>
      <c r="U313" s="134"/>
      <c r="V313" s="134"/>
      <c r="W313" s="134"/>
      <c r="X313" s="134"/>
      <c r="Y313" s="104"/>
      <c r="Z313" s="3"/>
      <c r="AA313" s="104"/>
      <c r="AB313" s="3"/>
      <c r="AC313" s="101"/>
      <c r="AD313" s="170"/>
    </row>
    <row r="314" spans="1:30" ht="15.75">
      <c r="A314" s="518" t="s">
        <v>2305</v>
      </c>
      <c r="D314" s="41">
        <f t="shared" si="10"/>
        <v>535.00000000000057</v>
      </c>
      <c r="E314" s="326">
        <v>212.60000000000005</v>
      </c>
      <c r="F314" s="326">
        <v>6.4000000000000341</v>
      </c>
      <c r="G314" s="326">
        <v>46.600000000000023</v>
      </c>
      <c r="H314" s="326">
        <v>106.10000000000025</v>
      </c>
      <c r="I314" s="326">
        <v>163.30000000000018</v>
      </c>
      <c r="J314" s="501"/>
      <c r="K314" s="501"/>
      <c r="L314" s="172"/>
      <c r="M314" s="654"/>
      <c r="N314" s="172"/>
      <c r="O314" s="172"/>
      <c r="Q314" s="315"/>
      <c r="R314" s="339"/>
      <c r="T314" s="134"/>
      <c r="U314" s="134"/>
      <c r="V314" s="134"/>
      <c r="W314" s="134"/>
      <c r="X314" s="134"/>
      <c r="Y314" s="104"/>
      <c r="Z314" s="3"/>
      <c r="AA314" s="104"/>
      <c r="AB314" s="3"/>
      <c r="AC314" s="101"/>
      <c r="AD314" s="170"/>
    </row>
    <row r="315" spans="1:30" ht="15.75">
      <c r="A315" s="446" t="s">
        <v>822</v>
      </c>
      <c r="D315" s="41">
        <f t="shared" si="10"/>
        <v>745.59999999999957</v>
      </c>
      <c r="E315" s="326">
        <v>204.70000000000002</v>
      </c>
      <c r="F315" s="326">
        <v>111.30000000000001</v>
      </c>
      <c r="G315" s="326">
        <v>169.39999999999986</v>
      </c>
      <c r="H315" s="326">
        <v>15.599999999999909</v>
      </c>
      <c r="I315" s="326">
        <v>244.5999999999998</v>
      </c>
      <c r="J315" s="172"/>
      <c r="K315" s="172"/>
      <c r="L315" s="172"/>
      <c r="M315" s="653"/>
      <c r="N315" s="172"/>
      <c r="O315" s="172"/>
      <c r="Q315" s="315"/>
      <c r="R315" s="339"/>
      <c r="T315" s="134"/>
      <c r="U315" s="134"/>
      <c r="V315" s="134"/>
      <c r="W315" s="134"/>
      <c r="X315" s="134"/>
      <c r="Y315" s="104"/>
      <c r="Z315" s="3"/>
      <c r="AA315" s="104"/>
      <c r="AB315" s="3"/>
      <c r="AC315" s="101"/>
      <c r="AD315" s="170"/>
    </row>
    <row r="316" spans="1:30" ht="15.75">
      <c r="A316" s="446" t="s">
        <v>821</v>
      </c>
      <c r="D316" s="41">
        <f t="shared" si="10"/>
        <v>558.20000000000027</v>
      </c>
      <c r="E316" s="326">
        <v>237.20000000000005</v>
      </c>
      <c r="F316" s="326">
        <v>105.00000000000006</v>
      </c>
      <c r="G316" s="326">
        <v>90.600000000000136</v>
      </c>
      <c r="H316" s="326">
        <v>0</v>
      </c>
      <c r="I316" s="326">
        <v>125.39999999999998</v>
      </c>
      <c r="J316" s="172"/>
      <c r="K316" s="172"/>
      <c r="L316" s="172"/>
      <c r="M316" s="654"/>
      <c r="N316" s="172"/>
      <c r="O316" s="172"/>
      <c r="Q316" s="315"/>
      <c r="R316" s="339"/>
      <c r="T316" s="134"/>
      <c r="U316" s="134"/>
      <c r="V316" s="134"/>
      <c r="W316" s="134"/>
      <c r="X316" s="134"/>
      <c r="Y316" s="104"/>
      <c r="Z316" s="3"/>
      <c r="AA316" s="104"/>
      <c r="AB316" s="3"/>
      <c r="AC316" s="101"/>
      <c r="AD316" s="170"/>
    </row>
    <row r="317" spans="1:30" ht="15.75">
      <c r="A317" s="518" t="s">
        <v>2307</v>
      </c>
      <c r="D317" s="41">
        <f t="shared" si="10"/>
        <v>479.34999999999991</v>
      </c>
      <c r="E317" s="326">
        <v>107.19999999999999</v>
      </c>
      <c r="F317" s="326">
        <v>146.10000000000002</v>
      </c>
      <c r="G317" s="326">
        <v>23.899999999999977</v>
      </c>
      <c r="H317" s="326">
        <v>0</v>
      </c>
      <c r="I317" s="326">
        <v>202.14999999999992</v>
      </c>
      <c r="J317" s="501"/>
      <c r="K317" s="501"/>
      <c r="L317" s="172"/>
      <c r="M317" s="654"/>
      <c r="N317" s="172"/>
      <c r="O317" s="172"/>
      <c r="Q317" s="315"/>
      <c r="R317" s="339"/>
      <c r="T317" s="134"/>
      <c r="U317" s="134"/>
      <c r="V317" s="134"/>
      <c r="W317" s="134"/>
      <c r="X317" s="134"/>
      <c r="Y317" s="104"/>
      <c r="Z317" s="3"/>
      <c r="AA317" s="104"/>
      <c r="AB317" s="3"/>
      <c r="AC317" s="101"/>
      <c r="AD317" s="170"/>
    </row>
    <row r="318" spans="1:30" ht="15.75">
      <c r="A318" s="518" t="s">
        <v>2567</v>
      </c>
      <c r="D318" s="41">
        <f t="shared" si="10"/>
        <v>594.5</v>
      </c>
      <c r="E318" s="326">
        <v>197</v>
      </c>
      <c r="F318" s="326">
        <v>128.19999999999999</v>
      </c>
      <c r="G318" s="326">
        <v>78.600000000000023</v>
      </c>
      <c r="H318" s="326">
        <v>0</v>
      </c>
      <c r="I318" s="326">
        <v>190.70000000000005</v>
      </c>
      <c r="J318" s="501"/>
      <c r="K318" s="501"/>
      <c r="L318" s="172"/>
      <c r="M318" s="653"/>
      <c r="N318" s="172"/>
      <c r="O318" s="172"/>
      <c r="Q318" s="315"/>
      <c r="R318" s="339"/>
      <c r="T318" s="134"/>
      <c r="U318" s="134"/>
      <c r="V318" s="134"/>
      <c r="W318" s="134"/>
      <c r="X318" s="134"/>
      <c r="Y318" s="104"/>
      <c r="Z318" s="3"/>
      <c r="AA318" s="104"/>
      <c r="AB318" s="3"/>
      <c r="AC318" s="101"/>
      <c r="AD318" s="170"/>
    </row>
    <row r="319" spans="1:30" ht="15.75">
      <c r="A319" s="446" t="s">
        <v>806</v>
      </c>
      <c r="D319" s="41">
        <f t="shared" si="10"/>
        <v>668.5</v>
      </c>
      <c r="E319" s="326">
        <v>239.79999999999995</v>
      </c>
      <c r="F319" s="326">
        <v>179.10000000000002</v>
      </c>
      <c r="G319" s="326">
        <v>104.90000000000009</v>
      </c>
      <c r="H319" s="326">
        <v>0</v>
      </c>
      <c r="I319" s="326">
        <v>144.69999999999993</v>
      </c>
      <c r="J319" s="172"/>
      <c r="K319" s="172"/>
      <c r="L319" s="172"/>
      <c r="M319" s="654"/>
      <c r="N319" s="172"/>
      <c r="O319" s="172"/>
      <c r="Q319" s="315"/>
      <c r="R319" s="339"/>
      <c r="T319" s="134"/>
      <c r="U319" s="134"/>
      <c r="V319" s="134"/>
      <c r="W319" s="134"/>
      <c r="X319" s="134"/>
      <c r="Y319" s="104"/>
      <c r="Z319" s="3"/>
      <c r="AA319" s="104"/>
      <c r="AB319" s="3"/>
      <c r="AC319" s="101"/>
      <c r="AD319" s="170"/>
    </row>
    <row r="320" spans="1:30" ht="15.75">
      <c r="A320" s="518" t="s">
        <v>2283</v>
      </c>
      <c r="D320" s="41">
        <f t="shared" si="10"/>
        <v>649.10000000000014</v>
      </c>
      <c r="E320" s="326">
        <v>274.30000000000007</v>
      </c>
      <c r="F320" s="326">
        <v>105.29999999999995</v>
      </c>
      <c r="G320" s="326">
        <v>118.80000000000007</v>
      </c>
      <c r="H320" s="326">
        <v>0</v>
      </c>
      <c r="I320" s="326">
        <v>150.70000000000005</v>
      </c>
      <c r="J320" s="501"/>
      <c r="K320" s="501"/>
      <c r="L320" s="172"/>
      <c r="M320" s="654"/>
      <c r="N320" s="172"/>
      <c r="O320" s="172"/>
      <c r="Q320" s="315"/>
      <c r="R320" s="339"/>
      <c r="T320" s="134"/>
      <c r="U320" s="134"/>
      <c r="V320" s="134"/>
      <c r="W320" s="134"/>
      <c r="X320" s="134"/>
      <c r="Y320" s="104"/>
      <c r="Z320" s="3"/>
      <c r="AA320" s="104"/>
      <c r="AB320" s="3"/>
      <c r="AC320" s="101"/>
      <c r="AD320" s="170"/>
    </row>
    <row r="321" spans="1:30" ht="15.75">
      <c r="A321" s="441" t="s">
        <v>2237</v>
      </c>
      <c r="B321" s="3"/>
      <c r="C321" s="3"/>
      <c r="D321" s="41">
        <f t="shared" ref="D321:D336" si="11">SUM(E321:DZ321)</f>
        <v>610.29999999999995</v>
      </c>
      <c r="E321" s="326">
        <v>290.19999999999993</v>
      </c>
      <c r="F321" s="326">
        <v>53.099999999999966</v>
      </c>
      <c r="G321" s="326">
        <v>108.19999999999999</v>
      </c>
      <c r="H321" s="326">
        <v>0</v>
      </c>
      <c r="I321" s="326">
        <v>158.80000000000007</v>
      </c>
      <c r="J321" s="652"/>
      <c r="K321" s="652"/>
      <c r="L321" s="172"/>
      <c r="M321" s="653"/>
      <c r="N321" s="172"/>
      <c r="O321" s="172"/>
      <c r="Q321" s="306"/>
      <c r="R321" s="350"/>
      <c r="T321" s="134"/>
      <c r="U321" s="134"/>
      <c r="V321" s="134"/>
      <c r="W321" s="134"/>
      <c r="X321" s="134"/>
      <c r="Y321" s="104"/>
      <c r="Z321" s="3"/>
      <c r="AA321" s="104"/>
      <c r="AB321" s="3"/>
      <c r="AC321" s="101"/>
      <c r="AD321" s="170"/>
    </row>
    <row r="322" spans="1:30" ht="15.75">
      <c r="A322" s="441" t="s">
        <v>31</v>
      </c>
      <c r="D322" s="41">
        <f t="shared" si="11"/>
        <v>669.44999999999982</v>
      </c>
      <c r="E322" s="326">
        <v>201.0499999999999</v>
      </c>
      <c r="F322" s="326">
        <v>103</v>
      </c>
      <c r="G322" s="326">
        <v>156.20000000000005</v>
      </c>
      <c r="H322" s="326">
        <v>0</v>
      </c>
      <c r="I322" s="326">
        <v>209.19999999999993</v>
      </c>
      <c r="J322" s="652"/>
      <c r="K322" s="652"/>
      <c r="L322" s="172"/>
      <c r="M322" s="653"/>
      <c r="N322" s="172"/>
      <c r="O322" s="172"/>
      <c r="Q322" s="315"/>
      <c r="R322" s="339"/>
      <c r="T322" s="134"/>
      <c r="U322" s="134"/>
      <c r="V322" s="134"/>
      <c r="W322" s="134"/>
      <c r="X322" s="134"/>
      <c r="Y322" s="104"/>
      <c r="Z322" s="3"/>
      <c r="AA322" s="104"/>
      <c r="AB322" s="3"/>
      <c r="AC322" s="101"/>
      <c r="AD322" s="170"/>
    </row>
    <row r="323" spans="1:30" ht="15.75">
      <c r="A323" s="446" t="s">
        <v>863</v>
      </c>
      <c r="D323" s="41">
        <f t="shared" si="11"/>
        <v>660.90000000000009</v>
      </c>
      <c r="E323" s="326">
        <v>282.20000000000005</v>
      </c>
      <c r="F323" s="326">
        <v>58.500000000000057</v>
      </c>
      <c r="G323" s="326">
        <v>130.10000000000002</v>
      </c>
      <c r="H323" s="326">
        <v>56.800000000000068</v>
      </c>
      <c r="I323" s="326">
        <v>133.29999999999995</v>
      </c>
      <c r="J323" s="172"/>
      <c r="K323" s="172"/>
      <c r="L323" s="172"/>
      <c r="M323" s="653"/>
      <c r="N323" s="172"/>
      <c r="O323" s="172"/>
      <c r="Q323" s="315"/>
      <c r="R323" s="339"/>
      <c r="T323" s="134"/>
      <c r="U323" s="134"/>
      <c r="V323" s="134"/>
      <c r="W323" s="134"/>
      <c r="X323" s="134"/>
      <c r="Y323" s="104"/>
      <c r="Z323" s="3"/>
      <c r="AA323" s="104"/>
      <c r="AB323" s="3"/>
      <c r="AC323" s="101"/>
      <c r="AD323" s="170"/>
    </row>
    <row r="324" spans="1:30" ht="15.75">
      <c r="A324" s="446" t="s">
        <v>828</v>
      </c>
      <c r="B324" s="3"/>
      <c r="C324" s="3"/>
      <c r="D324" s="41">
        <f t="shared" si="11"/>
        <v>510.89999999999992</v>
      </c>
      <c r="E324" s="326">
        <v>162.6</v>
      </c>
      <c r="F324" s="326">
        <v>117.20000000000002</v>
      </c>
      <c r="G324" s="326">
        <v>65.899999999999977</v>
      </c>
      <c r="H324" s="326">
        <v>26.39999999999992</v>
      </c>
      <c r="I324" s="326">
        <v>138.80000000000001</v>
      </c>
      <c r="J324" s="172"/>
      <c r="K324" s="172"/>
      <c r="L324" s="172"/>
      <c r="M324" s="653"/>
      <c r="N324" s="172"/>
      <c r="O324" s="172"/>
      <c r="Q324" s="306"/>
      <c r="R324" s="350"/>
      <c r="T324" s="134"/>
      <c r="U324" s="134"/>
      <c r="V324" s="134"/>
      <c r="W324" s="134"/>
      <c r="X324" s="134"/>
      <c r="Y324" s="104"/>
      <c r="Z324" s="3"/>
      <c r="AA324" s="104"/>
      <c r="AB324" s="3"/>
      <c r="AC324" s="101"/>
      <c r="AD324" s="170"/>
    </row>
    <row r="325" spans="1:30" ht="15.75">
      <c r="A325" s="446" t="s">
        <v>855</v>
      </c>
      <c r="D325" s="41">
        <f t="shared" si="11"/>
        <v>351.99999999999989</v>
      </c>
      <c r="E325" s="326">
        <v>137.19999999999999</v>
      </c>
      <c r="F325" s="326">
        <v>74.299999999999983</v>
      </c>
      <c r="G325" s="326">
        <v>1.3000000000000114</v>
      </c>
      <c r="H325" s="326">
        <v>0</v>
      </c>
      <c r="I325" s="326">
        <v>139.19999999999993</v>
      </c>
      <c r="J325" s="172"/>
      <c r="K325" s="172"/>
      <c r="L325" s="172"/>
      <c r="M325" s="654"/>
      <c r="N325" s="172"/>
      <c r="O325" s="172"/>
      <c r="Q325" s="315"/>
      <c r="R325" s="339"/>
      <c r="T325" s="134"/>
      <c r="U325" s="134"/>
      <c r="V325" s="134"/>
      <c r="W325" s="134"/>
      <c r="X325" s="134"/>
      <c r="Y325" s="104"/>
      <c r="Z325" s="3"/>
      <c r="AA325" s="104"/>
      <c r="AB325" s="3"/>
      <c r="AC325" s="101"/>
      <c r="AD325" s="170"/>
    </row>
    <row r="326" spans="1:30" ht="15.75">
      <c r="A326" s="441" t="s">
        <v>33</v>
      </c>
      <c r="B326" s="3"/>
      <c r="C326" s="3"/>
      <c r="D326" s="41">
        <f t="shared" si="11"/>
        <v>699.10000000000014</v>
      </c>
      <c r="E326" s="326">
        <v>187.5</v>
      </c>
      <c r="F326" s="326">
        <v>152.90000000000009</v>
      </c>
      <c r="G326" s="326">
        <v>139.20000000000005</v>
      </c>
      <c r="H326" s="326">
        <v>0</v>
      </c>
      <c r="I326" s="326">
        <v>219.5</v>
      </c>
      <c r="J326" s="652"/>
      <c r="K326" s="652"/>
      <c r="L326" s="172"/>
      <c r="M326" s="653"/>
      <c r="N326" s="172"/>
      <c r="O326" s="172"/>
      <c r="Q326" s="306"/>
      <c r="R326" s="350"/>
      <c r="T326" s="134"/>
      <c r="U326" s="134"/>
      <c r="V326" s="134"/>
      <c r="W326" s="134"/>
      <c r="X326" s="134"/>
      <c r="Y326" s="104"/>
      <c r="Z326" s="3"/>
      <c r="AA326" s="104"/>
      <c r="AB326" s="3"/>
      <c r="AC326" s="101"/>
      <c r="AD326" s="170"/>
    </row>
    <row r="327" spans="1:30" ht="15.75">
      <c r="A327" s="441" t="s">
        <v>37</v>
      </c>
      <c r="D327" s="41">
        <f t="shared" si="11"/>
        <v>564.79999999999984</v>
      </c>
      <c r="E327" s="326">
        <v>184.90000000000003</v>
      </c>
      <c r="F327" s="326">
        <v>54.400000000000091</v>
      </c>
      <c r="G327" s="326">
        <v>135.19999999999987</v>
      </c>
      <c r="H327" s="326">
        <v>19.499999999999886</v>
      </c>
      <c r="I327" s="326">
        <v>170.79999999999995</v>
      </c>
      <c r="J327" s="652"/>
      <c r="K327" s="652"/>
      <c r="L327" s="172"/>
      <c r="M327" s="653"/>
      <c r="N327" s="172"/>
      <c r="O327" s="172"/>
      <c r="Q327" s="315"/>
      <c r="R327" s="339"/>
      <c r="T327" s="134"/>
      <c r="U327" s="134"/>
      <c r="V327" s="134"/>
      <c r="W327" s="134"/>
      <c r="X327" s="134"/>
      <c r="Y327" s="104"/>
      <c r="Z327" s="3"/>
      <c r="AA327" s="104"/>
      <c r="AB327" s="3"/>
      <c r="AC327" s="101"/>
      <c r="AD327" s="170"/>
    </row>
    <row r="328" spans="1:30" s="280" customFormat="1" ht="15.75">
      <c r="A328" s="443" t="s">
        <v>143</v>
      </c>
      <c r="D328" s="41">
        <f t="shared" si="11"/>
        <v>621.29999999999939</v>
      </c>
      <c r="E328" s="326">
        <v>164.89999999999998</v>
      </c>
      <c r="F328" s="326">
        <v>123.29999999999995</v>
      </c>
      <c r="G328" s="326">
        <v>126.99999999999989</v>
      </c>
      <c r="H328" s="326">
        <v>39.699999999999818</v>
      </c>
      <c r="I328" s="326">
        <v>166.39999999999975</v>
      </c>
      <c r="J328" s="273"/>
      <c r="K328" s="273"/>
      <c r="L328" s="172"/>
      <c r="M328" s="653"/>
      <c r="N328" s="172"/>
      <c r="O328" s="172"/>
      <c r="Q328" s="315"/>
      <c r="R328" s="339"/>
      <c r="T328" s="134"/>
      <c r="U328" s="134"/>
      <c r="V328" s="134"/>
      <c r="W328" s="134"/>
      <c r="X328" s="134"/>
      <c r="Y328" s="316"/>
      <c r="Z328" s="282"/>
      <c r="AA328" s="316"/>
      <c r="AB328" s="282"/>
      <c r="AC328" s="315"/>
      <c r="AD328" s="340"/>
    </row>
    <row r="329" spans="1:30" s="280" customFormat="1" ht="15.75">
      <c r="A329" s="540" t="s">
        <v>1859</v>
      </c>
      <c r="D329" s="41">
        <f t="shared" si="11"/>
        <v>787.1</v>
      </c>
      <c r="E329" s="326">
        <v>275</v>
      </c>
      <c r="F329" s="326">
        <v>126.20000000000005</v>
      </c>
      <c r="G329" s="326">
        <v>116.79999999999995</v>
      </c>
      <c r="H329" s="326">
        <v>51.800000000000068</v>
      </c>
      <c r="I329" s="326">
        <v>217.29999999999995</v>
      </c>
      <c r="J329" s="343"/>
      <c r="K329" s="343"/>
      <c r="L329" s="172"/>
      <c r="M329" s="653"/>
      <c r="N329" s="172"/>
      <c r="O329" s="172"/>
      <c r="Q329" s="315"/>
      <c r="R329" s="339"/>
      <c r="T329" s="134"/>
      <c r="U329" s="134"/>
      <c r="V329" s="134"/>
      <c r="W329" s="134"/>
      <c r="X329" s="134"/>
      <c r="Y329" s="316"/>
      <c r="Z329" s="282"/>
      <c r="AA329" s="316"/>
      <c r="AB329" s="282"/>
      <c r="AC329" s="315"/>
      <c r="AD329" s="340"/>
    </row>
    <row r="330" spans="1:30" s="280" customFormat="1" ht="15.75">
      <c r="A330" s="441" t="s">
        <v>39</v>
      </c>
      <c r="D330" s="41">
        <f t="shared" si="11"/>
        <v>633.59999999999991</v>
      </c>
      <c r="E330" s="326">
        <v>202.70000000000005</v>
      </c>
      <c r="F330" s="326">
        <v>120.10000000000008</v>
      </c>
      <c r="G330" s="326">
        <v>95.399999999999977</v>
      </c>
      <c r="H330" s="326">
        <v>70.399999999999977</v>
      </c>
      <c r="I330" s="326">
        <v>144.99999999999977</v>
      </c>
      <c r="J330" s="652"/>
      <c r="K330" s="652"/>
      <c r="L330" s="172"/>
      <c r="M330" s="653"/>
      <c r="N330" s="172"/>
      <c r="O330" s="172"/>
      <c r="Q330" s="315"/>
      <c r="R330" s="339"/>
      <c r="T330" s="134"/>
      <c r="U330" s="134"/>
      <c r="V330" s="134"/>
      <c r="W330" s="134"/>
      <c r="X330" s="134"/>
      <c r="Y330" s="316"/>
      <c r="Z330" s="282"/>
      <c r="AA330" s="316"/>
      <c r="AB330" s="282"/>
      <c r="AC330" s="315"/>
      <c r="AD330" s="340"/>
    </row>
    <row r="331" spans="1:30" s="280" customFormat="1" ht="15.75">
      <c r="A331" s="518" t="s">
        <v>2284</v>
      </c>
      <c r="D331" s="41">
        <f t="shared" si="11"/>
        <v>612.1999999999997</v>
      </c>
      <c r="E331" s="326">
        <v>235</v>
      </c>
      <c r="F331" s="326">
        <v>101.79999999999995</v>
      </c>
      <c r="G331" s="326">
        <v>71.199999999999932</v>
      </c>
      <c r="H331" s="326">
        <v>0</v>
      </c>
      <c r="I331" s="326">
        <v>204.19999999999982</v>
      </c>
      <c r="J331" s="501"/>
      <c r="K331" s="501"/>
      <c r="L331" s="172"/>
      <c r="M331" s="653"/>
      <c r="N331" s="172"/>
      <c r="O331" s="172"/>
      <c r="Q331" s="315"/>
      <c r="R331" s="339"/>
      <c r="T331" s="134"/>
      <c r="U331" s="134"/>
      <c r="V331" s="134"/>
      <c r="W331" s="134"/>
      <c r="X331" s="134"/>
      <c r="Y331" s="316"/>
      <c r="Z331" s="282"/>
      <c r="AA331" s="316"/>
      <c r="AB331" s="282"/>
      <c r="AC331" s="315"/>
      <c r="AD331" s="340"/>
    </row>
    <row r="332" spans="1:30" s="280" customFormat="1" ht="15.75">
      <c r="A332" s="443" t="s">
        <v>144</v>
      </c>
      <c r="D332" s="41">
        <f t="shared" si="11"/>
        <v>467.69999999999987</v>
      </c>
      <c r="E332" s="326">
        <v>131.60000000000002</v>
      </c>
      <c r="F332" s="326">
        <v>70.000000000000057</v>
      </c>
      <c r="G332" s="326">
        <v>39.599999999999966</v>
      </c>
      <c r="H332" s="326">
        <v>76.699999999999932</v>
      </c>
      <c r="I332" s="326">
        <v>149.7999999999999</v>
      </c>
      <c r="J332" s="273"/>
      <c r="K332" s="273"/>
      <c r="L332" s="172"/>
      <c r="M332" s="653"/>
      <c r="N332" s="172"/>
      <c r="O332" s="172"/>
      <c r="Q332" s="315"/>
      <c r="R332" s="339"/>
      <c r="T332" s="134"/>
      <c r="U332" s="134"/>
      <c r="V332" s="134"/>
      <c r="W332" s="134"/>
      <c r="X332" s="134"/>
      <c r="Y332" s="316"/>
      <c r="Z332" s="282"/>
      <c r="AA332" s="316"/>
      <c r="AB332" s="282"/>
      <c r="AC332" s="315"/>
      <c r="AD332" s="340"/>
    </row>
    <row r="333" spans="1:30" s="280" customFormat="1" ht="15.75">
      <c r="A333" s="540" t="s">
        <v>1856</v>
      </c>
      <c r="D333" s="41">
        <f t="shared" si="11"/>
        <v>665.90000000000032</v>
      </c>
      <c r="E333" s="326">
        <v>261.40000000000009</v>
      </c>
      <c r="F333" s="326">
        <v>90.500000000000114</v>
      </c>
      <c r="G333" s="326">
        <v>27.900000000000091</v>
      </c>
      <c r="H333" s="326">
        <v>106.60000000000002</v>
      </c>
      <c r="I333" s="326">
        <v>179.5</v>
      </c>
      <c r="J333" s="343"/>
      <c r="K333" s="343"/>
      <c r="L333" s="172"/>
      <c r="M333" s="653"/>
      <c r="N333" s="172"/>
      <c r="O333" s="172"/>
      <c r="Q333" s="315"/>
      <c r="R333" s="339"/>
      <c r="T333" s="134"/>
      <c r="U333" s="134"/>
      <c r="V333" s="134"/>
      <c r="W333" s="134"/>
      <c r="X333" s="134"/>
      <c r="Y333" s="316"/>
      <c r="Z333" s="282"/>
      <c r="AA333" s="316"/>
      <c r="AB333" s="282"/>
      <c r="AC333" s="315"/>
      <c r="AD333" s="340"/>
    </row>
    <row r="334" spans="1:30" s="280" customFormat="1" ht="15.75">
      <c r="A334" s="446" t="s">
        <v>155</v>
      </c>
      <c r="D334" s="41">
        <f t="shared" si="11"/>
        <v>869.09999999999991</v>
      </c>
      <c r="E334" s="326">
        <v>356.6</v>
      </c>
      <c r="F334" s="326">
        <v>119.70000000000005</v>
      </c>
      <c r="G334" s="326">
        <v>160.60000000000014</v>
      </c>
      <c r="H334" s="326">
        <v>53.299999999999841</v>
      </c>
      <c r="I334" s="326">
        <v>178.89999999999986</v>
      </c>
      <c r="J334" s="172"/>
      <c r="K334" s="172"/>
      <c r="L334" s="172"/>
      <c r="M334" s="653"/>
      <c r="N334" s="172"/>
      <c r="O334" s="172"/>
      <c r="Q334" s="315"/>
      <c r="R334" s="339"/>
      <c r="T334" s="134"/>
      <c r="U334" s="134"/>
      <c r="V334" s="134"/>
      <c r="W334" s="134"/>
      <c r="X334" s="134"/>
      <c r="Y334" s="316"/>
      <c r="Z334" s="282"/>
      <c r="AA334" s="316"/>
      <c r="AB334" s="282"/>
      <c r="AC334" s="315"/>
      <c r="AD334" s="340"/>
    </row>
    <row r="335" spans="1:30" s="280" customFormat="1" ht="15.75">
      <c r="A335" s="446" t="s">
        <v>826</v>
      </c>
      <c r="D335" s="41">
        <f t="shared" si="11"/>
        <v>669.00000000000068</v>
      </c>
      <c r="E335" s="326">
        <v>192.5</v>
      </c>
      <c r="F335" s="326">
        <v>135.20000000000005</v>
      </c>
      <c r="G335" s="326">
        <v>101.20000000000027</v>
      </c>
      <c r="H335" s="326">
        <v>51.000000000000227</v>
      </c>
      <c r="I335" s="326">
        <v>189.10000000000014</v>
      </c>
      <c r="J335" s="172"/>
      <c r="K335" s="172"/>
      <c r="L335" s="172"/>
      <c r="M335" s="653"/>
      <c r="N335" s="172"/>
      <c r="O335" s="172"/>
      <c r="Q335" s="315"/>
      <c r="R335" s="339"/>
      <c r="T335" s="134"/>
      <c r="U335" s="134"/>
      <c r="V335" s="134"/>
      <c r="W335" s="134"/>
      <c r="X335" s="134"/>
      <c r="Y335" s="316"/>
      <c r="Z335" s="282"/>
      <c r="AA335" s="316"/>
      <c r="AB335" s="282"/>
      <c r="AC335" s="315"/>
      <c r="AD335" s="340"/>
    </row>
    <row r="336" spans="1:30" s="280" customFormat="1" ht="15.75">
      <c r="A336" s="441" t="s">
        <v>2243</v>
      </c>
      <c r="D336" s="41">
        <f t="shared" si="11"/>
        <v>578.10000000000036</v>
      </c>
      <c r="E336" s="326">
        <v>154.9</v>
      </c>
      <c r="F336" s="326">
        <v>119.30000000000001</v>
      </c>
      <c r="G336" s="326">
        <v>174.00000000000011</v>
      </c>
      <c r="H336" s="326">
        <v>3.6000000000001364</v>
      </c>
      <c r="I336" s="326">
        <v>126.30000000000007</v>
      </c>
      <c r="J336" s="652"/>
      <c r="K336" s="652"/>
      <c r="L336" s="172"/>
      <c r="M336" s="653"/>
      <c r="N336" s="172"/>
      <c r="O336" s="172"/>
      <c r="Q336" s="315"/>
      <c r="R336" s="339"/>
      <c r="T336" s="134"/>
      <c r="U336" s="134"/>
      <c r="V336" s="134"/>
      <c r="W336" s="134"/>
      <c r="X336" s="134"/>
      <c r="Y336" s="316"/>
      <c r="Z336" s="282"/>
      <c r="AA336" s="316"/>
      <c r="AB336" s="282"/>
      <c r="AC336" s="315"/>
      <c r="AD336" s="340"/>
    </row>
    <row r="337" spans="1:30" s="280" customFormat="1" ht="15.75">
      <c r="A337" s="316"/>
      <c r="D337" s="41"/>
      <c r="E337" s="351"/>
      <c r="F337" s="351"/>
      <c r="G337" s="351"/>
      <c r="H337" s="351"/>
      <c r="I337" s="351"/>
      <c r="J337" s="351"/>
      <c r="K337" s="351"/>
      <c r="L337" s="351"/>
      <c r="M337" s="351"/>
      <c r="N337" s="287"/>
      <c r="O337" s="287"/>
      <c r="P337" s="287"/>
      <c r="Q337" s="315"/>
      <c r="R337" s="339"/>
      <c r="T337" s="134"/>
      <c r="U337" s="134"/>
      <c r="V337" s="134"/>
      <c r="W337" s="134"/>
      <c r="X337" s="134"/>
      <c r="Y337" s="316"/>
      <c r="Z337" s="282"/>
      <c r="AA337" s="316"/>
      <c r="AB337" s="282"/>
      <c r="AC337" s="315"/>
      <c r="AD337" s="340"/>
    </row>
    <row r="338" spans="1:30" ht="15.75">
      <c r="D338" s="41"/>
    </row>
    <row r="339" spans="1:30" ht="15.75">
      <c r="D339" s="41"/>
    </row>
    <row r="340" spans="1:30" s="38" customFormat="1" ht="20.25">
      <c r="A340" s="38" t="s">
        <v>171</v>
      </c>
      <c r="D340" s="40" t="s">
        <v>40</v>
      </c>
      <c r="E340" s="135" t="s">
        <v>3933</v>
      </c>
      <c r="F340" s="135" t="s">
        <v>2698</v>
      </c>
      <c r="G340" s="135" t="s">
        <v>2701</v>
      </c>
      <c r="H340" s="135" t="s">
        <v>2703</v>
      </c>
      <c r="I340" s="135" t="s">
        <v>2704</v>
      </c>
      <c r="J340" s="135" t="s">
        <v>2705</v>
      </c>
      <c r="K340" s="135" t="s">
        <v>3975</v>
      </c>
      <c r="L340" s="135" t="s">
        <v>3976</v>
      </c>
      <c r="M340" s="135" t="s">
        <v>2709</v>
      </c>
      <c r="N340" s="135" t="s">
        <v>2606</v>
      </c>
      <c r="O340" s="135" t="s">
        <v>176</v>
      </c>
      <c r="P340" s="135" t="s">
        <v>2711</v>
      </c>
      <c r="Q340" s="39"/>
      <c r="R340" s="39"/>
      <c r="S340" s="39"/>
      <c r="T340" s="39"/>
      <c r="U340" s="39"/>
      <c r="V340" s="39"/>
      <c r="W340" s="39"/>
      <c r="X340" s="39"/>
      <c r="Y340" s="39"/>
    </row>
    <row r="341" spans="1:30" ht="15.75">
      <c r="A341" s="441" t="s">
        <v>2245</v>
      </c>
      <c r="B341" s="3"/>
      <c r="C341" s="3"/>
      <c r="D341" s="41">
        <f>SUM(E341:DZ341)</f>
        <v>176.00000000000091</v>
      </c>
      <c r="E341" s="326">
        <v>176.00000000000091</v>
      </c>
      <c r="F341" s="223"/>
      <c r="G341" s="652"/>
      <c r="H341" s="172"/>
      <c r="I341" s="653"/>
      <c r="J341" s="172"/>
      <c r="K341" s="172"/>
      <c r="L341" s="326"/>
      <c r="M341" s="372"/>
      <c r="N341" s="372"/>
      <c r="O341" s="372"/>
      <c r="P341" s="371"/>
      <c r="Q341" s="371"/>
      <c r="R341" s="352"/>
      <c r="S341" s="352"/>
      <c r="T341" s="350"/>
      <c r="V341" s="354"/>
      <c r="W341" s="134"/>
      <c r="X341" s="134"/>
      <c r="Y341" s="134"/>
      <c r="Z341" s="104"/>
      <c r="AA341" s="104"/>
      <c r="AB341" s="11"/>
      <c r="AC341" s="101"/>
      <c r="AD341" s="169"/>
    </row>
    <row r="342" spans="1:30" ht="15.75">
      <c r="A342" s="540" t="s">
        <v>1854</v>
      </c>
      <c r="B342" s="3"/>
      <c r="C342" s="3"/>
      <c r="D342" s="41">
        <f>SUM(E342:DZ342)</f>
        <v>280.30000000000018</v>
      </c>
      <c r="E342" s="326">
        <v>280.30000000000018</v>
      </c>
      <c r="F342" s="223"/>
      <c r="G342" s="343"/>
      <c r="H342" s="172"/>
      <c r="I342" s="653"/>
      <c r="J342" s="172"/>
      <c r="K342" s="172"/>
      <c r="L342" s="326"/>
      <c r="M342" s="372"/>
      <c r="N342" s="372"/>
      <c r="O342" s="372"/>
      <c r="P342" s="342"/>
      <c r="Q342" s="342"/>
      <c r="R342" s="342"/>
      <c r="S342" s="366"/>
      <c r="T342" s="339"/>
      <c r="V342" s="354"/>
      <c r="W342" s="134"/>
      <c r="X342" s="134"/>
      <c r="Y342" s="134"/>
      <c r="Z342" s="104"/>
      <c r="AA342" s="104"/>
      <c r="AB342" s="3"/>
      <c r="AC342" s="101"/>
      <c r="AD342" s="170"/>
    </row>
    <row r="343" spans="1:30" ht="15.75">
      <c r="A343" s="446" t="s">
        <v>156</v>
      </c>
      <c r="B343" s="3"/>
      <c r="C343" s="3"/>
      <c r="D343" s="41">
        <f>SUM(E343:DZ343)</f>
        <v>266.49999999999977</v>
      </c>
      <c r="E343" s="326">
        <v>266.49999999999977</v>
      </c>
      <c r="F343" s="223"/>
      <c r="G343" s="172"/>
      <c r="H343" s="172"/>
      <c r="I343" s="654"/>
      <c r="J343" s="172"/>
      <c r="K343" s="172"/>
      <c r="L343" s="326"/>
      <c r="M343" s="372"/>
      <c r="N343" s="372"/>
      <c r="O343" s="372"/>
      <c r="P343" s="371"/>
      <c r="Q343" s="371"/>
      <c r="R343" s="352"/>
      <c r="S343" s="352"/>
      <c r="T343" s="350"/>
      <c r="V343" s="354"/>
      <c r="W343" s="134"/>
      <c r="X343" s="134"/>
      <c r="Y343" s="134"/>
      <c r="Z343" s="104"/>
      <c r="AA343" s="104"/>
      <c r="AB343" s="3"/>
      <c r="AC343" s="101"/>
      <c r="AD343" s="170"/>
    </row>
    <row r="344" spans="1:30" ht="15.75">
      <c r="A344" s="441" t="s">
        <v>2238</v>
      </c>
      <c r="B344" s="3"/>
      <c r="C344" s="3"/>
      <c r="D344" s="41">
        <f>SUM(E344:DZ344)</f>
        <v>251.50000000000023</v>
      </c>
      <c r="E344" s="326">
        <v>251.50000000000023</v>
      </c>
      <c r="F344" s="223"/>
      <c r="G344" s="652"/>
      <c r="H344" s="172"/>
      <c r="I344" s="653"/>
      <c r="J344" s="172"/>
      <c r="K344" s="172"/>
      <c r="L344" s="326"/>
      <c r="M344" s="372"/>
      <c r="N344" s="372"/>
      <c r="O344" s="372"/>
      <c r="P344" s="371"/>
      <c r="Q344" s="371"/>
      <c r="R344" s="352"/>
      <c r="S344" s="352"/>
      <c r="T344" s="350"/>
      <c r="V344" s="354"/>
      <c r="W344" s="134"/>
      <c r="X344" s="134"/>
      <c r="Y344" s="134"/>
      <c r="Z344" s="104"/>
      <c r="AA344" s="104"/>
      <c r="AB344" s="3"/>
      <c r="AC344" s="101"/>
      <c r="AD344" s="170"/>
    </row>
    <row r="345" spans="1:30" ht="15.75">
      <c r="A345" s="540" t="s">
        <v>1849</v>
      </c>
      <c r="B345" s="3"/>
      <c r="C345" s="3"/>
      <c r="D345" s="41">
        <f>SUM(E345:DZ345)</f>
        <v>285.70000000000073</v>
      </c>
      <c r="E345" s="326">
        <v>285.70000000000073</v>
      </c>
      <c r="F345" s="223"/>
      <c r="G345" s="343"/>
      <c r="H345" s="172"/>
      <c r="I345" s="653"/>
      <c r="J345" s="172"/>
      <c r="K345" s="172"/>
      <c r="L345" s="326"/>
      <c r="M345" s="372"/>
      <c r="N345" s="372"/>
      <c r="O345" s="372"/>
      <c r="P345" s="348"/>
      <c r="Q345" s="348"/>
      <c r="R345" s="342"/>
      <c r="S345" s="366"/>
      <c r="T345" s="339"/>
      <c r="V345" s="354"/>
      <c r="W345" s="134"/>
      <c r="X345" s="134"/>
      <c r="Y345" s="134"/>
      <c r="Z345" s="104"/>
      <c r="AA345" s="104"/>
      <c r="AB345" s="3"/>
      <c r="AC345" s="101"/>
      <c r="AD345" s="170"/>
    </row>
    <row r="346" spans="1:30" ht="15.75">
      <c r="A346" s="540" t="s">
        <v>1844</v>
      </c>
      <c r="B346" s="3"/>
      <c r="C346" s="3"/>
      <c r="D346" s="41">
        <f>SUM(E346:DZ346)</f>
        <v>245</v>
      </c>
      <c r="E346" s="326">
        <v>245</v>
      </c>
      <c r="F346" s="223"/>
      <c r="G346" s="343"/>
      <c r="H346" s="172"/>
      <c r="I346" s="653"/>
      <c r="J346" s="172"/>
      <c r="K346" s="172"/>
      <c r="L346" s="326"/>
      <c r="M346" s="372"/>
      <c r="N346" s="372"/>
      <c r="O346" s="372"/>
      <c r="P346" s="342"/>
      <c r="Q346" s="342"/>
      <c r="R346" s="342"/>
      <c r="S346" s="366"/>
      <c r="T346" s="339"/>
      <c r="V346" s="354"/>
      <c r="W346" s="134"/>
      <c r="X346" s="134"/>
      <c r="Y346" s="134"/>
      <c r="Z346" s="104"/>
      <c r="AA346" s="104"/>
      <c r="AB346" s="11"/>
      <c r="AC346" s="101"/>
      <c r="AD346" s="169"/>
    </row>
    <row r="347" spans="1:30" ht="15.75">
      <c r="A347" s="441" t="s">
        <v>1</v>
      </c>
      <c r="B347" s="3"/>
      <c r="C347" s="3"/>
      <c r="D347" s="41">
        <f>SUM(E347:DZ347)</f>
        <v>313.60000000000059</v>
      </c>
      <c r="E347" s="326">
        <v>313.60000000000059</v>
      </c>
      <c r="F347" s="223"/>
      <c r="G347" s="652"/>
      <c r="H347" s="172"/>
      <c r="I347" s="653"/>
      <c r="J347" s="172"/>
      <c r="K347" s="172"/>
      <c r="L347" s="326"/>
      <c r="M347" s="372"/>
      <c r="N347" s="372"/>
      <c r="O347" s="372"/>
      <c r="P347" s="371"/>
      <c r="Q347" s="371"/>
      <c r="R347" s="352"/>
      <c r="S347" s="352"/>
      <c r="T347" s="350"/>
      <c r="V347" s="354"/>
      <c r="W347" s="134"/>
      <c r="X347" s="134"/>
      <c r="Y347" s="134"/>
      <c r="Z347" s="104"/>
      <c r="AA347" s="104"/>
      <c r="AB347" s="3"/>
      <c r="AC347" s="101"/>
      <c r="AD347" s="170"/>
    </row>
    <row r="348" spans="1:30" ht="15.75">
      <c r="A348" s="441" t="s">
        <v>2244</v>
      </c>
      <c r="B348" s="3"/>
      <c r="C348" s="3"/>
      <c r="D348" s="41">
        <f>SUM(E348:DZ348)</f>
        <v>349.2000000000005</v>
      </c>
      <c r="E348" s="326">
        <v>349.2000000000005</v>
      </c>
      <c r="F348" s="223"/>
      <c r="G348" s="652"/>
      <c r="H348" s="172"/>
      <c r="I348" s="653"/>
      <c r="J348" s="172"/>
      <c r="K348" s="172"/>
      <c r="L348" s="326"/>
      <c r="M348" s="372"/>
      <c r="N348" s="372"/>
      <c r="O348" s="372"/>
      <c r="P348" s="342"/>
      <c r="Q348" s="342"/>
      <c r="R348" s="342"/>
      <c r="S348" s="366"/>
      <c r="T348" s="339"/>
      <c r="V348" s="354"/>
      <c r="W348" s="134"/>
      <c r="X348" s="134"/>
      <c r="Y348" s="134"/>
      <c r="Z348" s="104"/>
      <c r="AA348" s="104"/>
      <c r="AB348" s="3"/>
      <c r="AC348" s="101"/>
      <c r="AD348" s="169"/>
    </row>
    <row r="349" spans="1:30" ht="15.75">
      <c r="A349" s="518" t="s">
        <v>2276</v>
      </c>
      <c r="B349" s="3"/>
      <c r="C349" s="3"/>
      <c r="D349" s="41">
        <f>SUM(E349:DZ349)</f>
        <v>354.30000000000018</v>
      </c>
      <c r="E349" s="326">
        <v>354.30000000000018</v>
      </c>
      <c r="F349" s="223"/>
      <c r="G349" s="501"/>
      <c r="H349" s="172"/>
      <c r="I349" s="653"/>
      <c r="J349" s="172"/>
      <c r="K349" s="172"/>
      <c r="L349" s="326"/>
      <c r="M349" s="372"/>
      <c r="N349" s="372"/>
      <c r="O349" s="372"/>
      <c r="P349" s="348"/>
      <c r="Q349" s="348"/>
      <c r="R349" s="342"/>
      <c r="S349" s="366"/>
      <c r="T349" s="339"/>
      <c r="V349" s="354"/>
      <c r="W349" s="134"/>
      <c r="X349" s="134"/>
      <c r="Y349" s="134"/>
      <c r="Z349" s="104"/>
      <c r="AA349" s="104"/>
      <c r="AB349" s="3"/>
      <c r="AC349" s="101"/>
      <c r="AD349" s="170"/>
    </row>
    <row r="350" spans="1:30" ht="15.75">
      <c r="A350" s="540" t="s">
        <v>1850</v>
      </c>
      <c r="B350" s="3"/>
      <c r="C350" s="3"/>
      <c r="D350" s="41">
        <f>SUM(E350:DZ350)</f>
        <v>290.80000000000064</v>
      </c>
      <c r="E350" s="326">
        <v>290.80000000000064</v>
      </c>
      <c r="F350" s="223"/>
      <c r="G350" s="343"/>
      <c r="H350" s="172"/>
      <c r="I350" s="654"/>
      <c r="J350" s="172"/>
      <c r="K350" s="172"/>
      <c r="L350" s="326"/>
      <c r="M350" s="372"/>
      <c r="N350" s="372"/>
      <c r="O350" s="372"/>
      <c r="P350" s="342"/>
      <c r="Q350" s="342"/>
      <c r="R350" s="342"/>
      <c r="S350" s="366"/>
      <c r="T350" s="339"/>
      <c r="V350" s="354"/>
      <c r="W350" s="134"/>
      <c r="X350" s="134"/>
      <c r="Y350" s="134"/>
      <c r="Z350" s="104"/>
      <c r="AA350" s="104"/>
      <c r="AB350" s="3"/>
      <c r="AC350" s="101"/>
      <c r="AD350" s="170"/>
    </row>
    <row r="351" spans="1:30" ht="15.75">
      <c r="A351" s="446" t="s">
        <v>844</v>
      </c>
      <c r="B351" s="3"/>
      <c r="C351" s="3"/>
      <c r="D351" s="41">
        <f>SUM(E351:DZ351)</f>
        <v>347.69999999999982</v>
      </c>
      <c r="E351" s="326">
        <v>347.69999999999982</v>
      </c>
      <c r="F351" s="223"/>
      <c r="G351" s="172"/>
      <c r="H351" s="172"/>
      <c r="I351" s="653"/>
      <c r="J351" s="172"/>
      <c r="K351" s="172"/>
      <c r="L351" s="326"/>
      <c r="M351" s="372"/>
      <c r="N351" s="372"/>
      <c r="O351" s="372"/>
      <c r="P351" s="348"/>
      <c r="Q351" s="348"/>
      <c r="R351" s="342"/>
      <c r="S351" s="366"/>
      <c r="T351" s="339"/>
      <c r="V351" s="354"/>
      <c r="W351" s="134"/>
      <c r="X351" s="134"/>
      <c r="Y351" s="134"/>
      <c r="Z351" s="104"/>
      <c r="AA351" s="104"/>
      <c r="AB351" s="11"/>
      <c r="AC351" s="101"/>
      <c r="AD351" s="170"/>
    </row>
    <row r="352" spans="1:30" ht="15.75">
      <c r="A352" s="518" t="s">
        <v>2308</v>
      </c>
      <c r="B352" s="3"/>
      <c r="C352" s="3"/>
      <c r="D352" s="41">
        <f>SUM(E352:DZ352)</f>
        <v>54.699999999999591</v>
      </c>
      <c r="E352" s="326">
        <v>54.699999999999591</v>
      </c>
      <c r="F352" s="223"/>
      <c r="G352" s="501"/>
      <c r="H352" s="172"/>
      <c r="I352" s="653"/>
      <c r="J352" s="172"/>
      <c r="K352" s="172"/>
      <c r="L352" s="326"/>
      <c r="M352" s="372"/>
      <c r="N352" s="372"/>
      <c r="O352" s="372"/>
      <c r="P352" s="342"/>
      <c r="Q352" s="342"/>
      <c r="R352" s="342"/>
      <c r="S352" s="366"/>
      <c r="T352" s="339"/>
      <c r="V352" s="354"/>
      <c r="W352" s="134"/>
      <c r="X352" s="134"/>
      <c r="Y352" s="134"/>
      <c r="Z352" s="104"/>
      <c r="AA352" s="104"/>
      <c r="AB352" s="3"/>
      <c r="AC352" s="101"/>
      <c r="AD352" s="170"/>
    </row>
    <row r="353" spans="1:30" ht="15.75">
      <c r="A353" s="446" t="s">
        <v>861</v>
      </c>
      <c r="B353" s="3"/>
      <c r="C353" s="3"/>
      <c r="D353" s="41">
        <f>SUM(E353:DZ353)</f>
        <v>232.50000000000023</v>
      </c>
      <c r="E353" s="326">
        <v>232.50000000000023</v>
      </c>
      <c r="F353" s="223"/>
      <c r="G353" s="172"/>
      <c r="H353" s="172"/>
      <c r="I353" s="653"/>
      <c r="J353" s="172"/>
      <c r="K353" s="172"/>
      <c r="L353" s="326"/>
      <c r="M353" s="372"/>
      <c r="N353" s="372"/>
      <c r="O353" s="372"/>
      <c r="P353" s="348"/>
      <c r="Q353" s="348"/>
      <c r="R353" s="342"/>
      <c r="S353" s="366"/>
      <c r="T353" s="339"/>
      <c r="V353" s="354"/>
      <c r="W353" s="134"/>
      <c r="X353" s="134"/>
      <c r="Y353" s="134"/>
      <c r="Z353" s="104"/>
      <c r="AA353" s="104"/>
      <c r="AB353" s="11"/>
      <c r="AC353" s="101"/>
      <c r="AD353" s="170"/>
    </row>
    <row r="354" spans="1:30" ht="15.75">
      <c r="A354" s="441" t="s">
        <v>2241</v>
      </c>
      <c r="B354" s="3"/>
      <c r="C354" s="3"/>
      <c r="D354" s="41">
        <f>SUM(E354:DZ354)</f>
        <v>235.20000000000005</v>
      </c>
      <c r="E354" s="326">
        <v>235.20000000000005</v>
      </c>
      <c r="F354" s="223"/>
      <c r="G354" s="652"/>
      <c r="H354" s="172"/>
      <c r="I354" s="654"/>
      <c r="J354" s="172"/>
      <c r="K354" s="172"/>
      <c r="L354" s="326"/>
      <c r="M354" s="372"/>
      <c r="N354" s="372"/>
      <c r="O354" s="372"/>
      <c r="P354" s="348"/>
      <c r="Q354" s="348"/>
      <c r="R354" s="342"/>
      <c r="S354" s="366"/>
      <c r="T354" s="339"/>
      <c r="V354" s="354"/>
      <c r="W354" s="134"/>
      <c r="X354" s="134"/>
      <c r="Y354" s="134"/>
      <c r="Z354" s="104"/>
      <c r="AA354" s="104"/>
      <c r="AB354" s="11"/>
      <c r="AC354" s="101"/>
      <c r="AD354" s="169"/>
    </row>
    <row r="355" spans="1:30" ht="15.75">
      <c r="A355" s="446" t="s">
        <v>153</v>
      </c>
      <c r="B355" s="3"/>
      <c r="C355" s="3"/>
      <c r="D355" s="41">
        <f>SUM(E355:DZ355)</f>
        <v>208.15000000000032</v>
      </c>
      <c r="E355" s="326">
        <v>208.15000000000032</v>
      </c>
      <c r="F355" s="223"/>
      <c r="G355" s="172"/>
      <c r="H355" s="172"/>
      <c r="I355" s="653"/>
      <c r="J355" s="172"/>
      <c r="K355" s="172"/>
      <c r="L355" s="326"/>
      <c r="M355" s="372"/>
      <c r="N355" s="372"/>
      <c r="O355" s="372"/>
      <c r="P355" s="371"/>
      <c r="Q355" s="371"/>
      <c r="R355" s="352"/>
      <c r="S355" s="352"/>
      <c r="T355" s="350"/>
      <c r="V355" s="354"/>
      <c r="W355" s="134"/>
      <c r="X355" s="134"/>
      <c r="Y355" s="134"/>
      <c r="Z355" s="104"/>
      <c r="AA355" s="104"/>
      <c r="AB355" s="3"/>
      <c r="AC355" s="101"/>
      <c r="AD355" s="170"/>
    </row>
    <row r="356" spans="1:30" ht="15.75">
      <c r="A356" s="518" t="s">
        <v>2277</v>
      </c>
      <c r="B356" s="3"/>
      <c r="C356" s="3"/>
      <c r="D356" s="41">
        <f>SUM(E356:DZ356)</f>
        <v>203.79999999999995</v>
      </c>
      <c r="E356" s="326">
        <v>203.79999999999995</v>
      </c>
      <c r="F356" s="223"/>
      <c r="G356" s="501"/>
      <c r="H356" s="172"/>
      <c r="I356" s="654"/>
      <c r="J356" s="172"/>
      <c r="K356" s="172"/>
      <c r="L356" s="326"/>
      <c r="M356" s="372"/>
      <c r="N356" s="372"/>
      <c r="O356" s="372"/>
      <c r="P356" s="342"/>
      <c r="Q356" s="342"/>
      <c r="R356" s="342"/>
      <c r="S356" s="366"/>
      <c r="T356" s="339"/>
      <c r="V356" s="354"/>
      <c r="W356" s="134"/>
      <c r="X356" s="134"/>
      <c r="Y356" s="134"/>
      <c r="Z356" s="104"/>
      <c r="AA356" s="104"/>
      <c r="AB356" s="3"/>
      <c r="AC356" s="101"/>
      <c r="AD356" s="170"/>
    </row>
    <row r="357" spans="1:30" ht="15.75">
      <c r="A357" s="446" t="s">
        <v>9</v>
      </c>
      <c r="B357" s="3"/>
      <c r="C357" s="3"/>
      <c r="D357" s="41">
        <f>SUM(E357:DZ357)</f>
        <v>189.40000000000077</v>
      </c>
      <c r="E357" s="326">
        <v>189.40000000000077</v>
      </c>
      <c r="F357" s="223"/>
      <c r="G357" s="172"/>
      <c r="H357" s="172"/>
      <c r="I357" s="653"/>
      <c r="J357" s="172"/>
      <c r="K357" s="172"/>
      <c r="L357" s="326"/>
      <c r="M357" s="372"/>
      <c r="N357" s="372"/>
      <c r="O357" s="372"/>
      <c r="P357" s="342"/>
      <c r="Q357" s="342"/>
      <c r="R357" s="342"/>
      <c r="S357" s="366"/>
      <c r="T357" s="339"/>
      <c r="V357" s="354"/>
      <c r="W357" s="134"/>
      <c r="X357" s="134"/>
      <c r="Y357" s="134"/>
      <c r="Z357" s="104"/>
      <c r="AA357" s="104"/>
      <c r="AB357" s="11"/>
      <c r="AC357" s="101"/>
      <c r="AD357" s="169"/>
    </row>
    <row r="358" spans="1:30" ht="15.75">
      <c r="A358" s="441" t="s">
        <v>2256</v>
      </c>
      <c r="B358" s="3"/>
      <c r="C358" s="3"/>
      <c r="D358" s="41">
        <f>SUM(E358:DZ358)</f>
        <v>184.49999999999955</v>
      </c>
      <c r="E358" s="326">
        <v>184.49999999999955</v>
      </c>
      <c r="F358" s="223"/>
      <c r="G358" s="652"/>
      <c r="H358" s="172"/>
      <c r="I358" s="653"/>
      <c r="J358" s="172"/>
      <c r="K358" s="172"/>
      <c r="L358" s="326"/>
      <c r="M358" s="372"/>
      <c r="N358" s="372"/>
      <c r="O358" s="372"/>
      <c r="P358" s="348"/>
      <c r="Q358" s="348"/>
      <c r="R358" s="342"/>
      <c r="S358" s="366"/>
      <c r="T358" s="339"/>
      <c r="V358" s="354"/>
      <c r="W358" s="134"/>
      <c r="X358" s="134"/>
      <c r="Y358" s="134"/>
      <c r="Z358" s="104"/>
      <c r="AA358" s="104"/>
      <c r="AB358" s="3"/>
      <c r="AC358" s="101"/>
      <c r="AD358" s="170"/>
    </row>
    <row r="359" spans="1:30" ht="15.75">
      <c r="A359" s="441" t="s">
        <v>11</v>
      </c>
      <c r="B359" s="3"/>
      <c r="C359" s="3"/>
      <c r="D359" s="41">
        <f>SUM(E359:DZ359)</f>
        <v>185.10000000000014</v>
      </c>
      <c r="E359" s="326">
        <v>185.10000000000014</v>
      </c>
      <c r="F359" s="223"/>
      <c r="G359" s="652"/>
      <c r="H359" s="172"/>
      <c r="I359" s="653"/>
      <c r="J359" s="172"/>
      <c r="K359" s="172"/>
      <c r="L359" s="326"/>
      <c r="M359" s="372"/>
      <c r="N359" s="372"/>
      <c r="O359" s="372"/>
      <c r="P359" s="342"/>
      <c r="Q359" s="342"/>
      <c r="R359" s="342"/>
      <c r="S359" s="366"/>
      <c r="T359" s="339"/>
      <c r="V359" s="354"/>
      <c r="W359" s="134"/>
      <c r="X359" s="134"/>
      <c r="Y359" s="134"/>
      <c r="Z359" s="104"/>
      <c r="AA359" s="104"/>
      <c r="AB359" s="132"/>
      <c r="AC359" s="101"/>
      <c r="AD359" s="169"/>
    </row>
    <row r="360" spans="1:30" ht="15.75">
      <c r="A360" s="518" t="s">
        <v>2278</v>
      </c>
      <c r="B360" s="3"/>
      <c r="C360" s="3"/>
      <c r="D360" s="41">
        <f>SUM(E360:DZ360)</f>
        <v>210.09999999999991</v>
      </c>
      <c r="E360" s="326">
        <v>210.09999999999991</v>
      </c>
      <c r="F360" s="223"/>
      <c r="G360" s="501"/>
      <c r="H360" s="172"/>
      <c r="I360" s="654"/>
      <c r="J360" s="172"/>
      <c r="K360" s="172"/>
      <c r="L360" s="326"/>
      <c r="M360" s="372"/>
      <c r="N360" s="372"/>
      <c r="O360" s="372"/>
      <c r="P360" s="348"/>
      <c r="Q360" s="348"/>
      <c r="R360" s="342"/>
      <c r="S360" s="366"/>
      <c r="T360" s="339"/>
      <c r="V360" s="354"/>
      <c r="W360" s="134"/>
      <c r="X360" s="134"/>
      <c r="Y360" s="134"/>
      <c r="Z360" s="104"/>
      <c r="AA360" s="104"/>
      <c r="AB360" s="11"/>
      <c r="AC360" s="101"/>
      <c r="AD360" s="169"/>
    </row>
    <row r="361" spans="1:30" ht="15.75">
      <c r="A361" s="540" t="s">
        <v>1852</v>
      </c>
      <c r="B361" s="3"/>
      <c r="C361" s="3"/>
      <c r="D361" s="41">
        <f>SUM(E361:DZ361)</f>
        <v>324.20000000000073</v>
      </c>
      <c r="E361" s="326">
        <v>324.20000000000073</v>
      </c>
      <c r="F361" s="223"/>
      <c r="G361" s="343"/>
      <c r="H361" s="172"/>
      <c r="I361" s="653"/>
      <c r="J361" s="172"/>
      <c r="K361" s="172"/>
      <c r="L361" s="326"/>
      <c r="M361" s="372"/>
      <c r="N361" s="372"/>
      <c r="O361" s="372"/>
      <c r="P361" s="348"/>
      <c r="Q361" s="348"/>
      <c r="R361" s="342"/>
      <c r="S361" s="366"/>
      <c r="T361" s="339"/>
      <c r="V361" s="354"/>
      <c r="W361" s="134"/>
      <c r="X361" s="134"/>
      <c r="Y361" s="134"/>
      <c r="Z361" s="104"/>
      <c r="AA361" s="104"/>
      <c r="AB361" s="3"/>
      <c r="AC361" s="101"/>
      <c r="AD361" s="170"/>
    </row>
    <row r="362" spans="1:30" ht="15.75">
      <c r="A362" s="446" t="s">
        <v>801</v>
      </c>
      <c r="B362" s="3"/>
      <c r="C362" s="3"/>
      <c r="D362" s="41">
        <f>SUM(E362:DZ362)</f>
        <v>331.09999999999991</v>
      </c>
      <c r="E362" s="326">
        <v>331.09999999999991</v>
      </c>
      <c r="F362" s="223"/>
      <c r="G362" s="172"/>
      <c r="H362" s="172"/>
      <c r="I362" s="654"/>
      <c r="J362" s="172"/>
      <c r="K362" s="172"/>
      <c r="L362" s="326"/>
      <c r="M362" s="372"/>
      <c r="N362" s="372"/>
      <c r="O362" s="372"/>
      <c r="P362" s="342"/>
      <c r="Q362" s="342"/>
      <c r="R362" s="342"/>
      <c r="S362" s="366"/>
      <c r="T362" s="339"/>
      <c r="V362" s="354"/>
      <c r="W362" s="134"/>
      <c r="X362" s="134"/>
      <c r="Y362" s="134"/>
      <c r="Z362" s="104"/>
      <c r="AA362" s="104"/>
      <c r="AB362" s="11"/>
      <c r="AC362" s="101"/>
      <c r="AD362" s="169"/>
    </row>
    <row r="363" spans="1:30" ht="15.75">
      <c r="A363" s="441" t="s">
        <v>2246</v>
      </c>
      <c r="B363" s="3"/>
      <c r="C363" s="3"/>
      <c r="D363" s="41">
        <f>SUM(E363:DZ363)</f>
        <v>255.79999999999973</v>
      </c>
      <c r="E363" s="326">
        <v>255.79999999999973</v>
      </c>
      <c r="F363" s="223"/>
      <c r="G363" s="652"/>
      <c r="H363" s="172"/>
      <c r="I363" s="653"/>
      <c r="J363" s="172"/>
      <c r="K363" s="172"/>
      <c r="L363" s="326"/>
      <c r="M363" s="372"/>
      <c r="N363" s="372"/>
      <c r="O363" s="372"/>
      <c r="P363" s="342"/>
      <c r="Q363" s="342"/>
      <c r="R363" s="342"/>
      <c r="S363" s="369"/>
      <c r="T363" s="339"/>
      <c r="V363" s="354"/>
      <c r="W363" s="134"/>
      <c r="X363" s="134"/>
      <c r="Y363" s="134"/>
      <c r="Z363" s="104"/>
      <c r="AA363" s="104"/>
      <c r="AB363" s="132"/>
      <c r="AC363" s="101"/>
      <c r="AD363" s="170"/>
    </row>
    <row r="364" spans="1:30" ht="15.75">
      <c r="A364" s="446" t="s">
        <v>856</v>
      </c>
      <c r="B364" s="3"/>
      <c r="C364" s="3"/>
      <c r="D364" s="41">
        <f>SUM(E364:DZ364)</f>
        <v>252.49999999999955</v>
      </c>
      <c r="E364" s="326">
        <v>252.49999999999955</v>
      </c>
      <c r="F364" s="223"/>
      <c r="G364" s="172"/>
      <c r="H364" s="172"/>
      <c r="I364" s="653"/>
      <c r="J364" s="172"/>
      <c r="K364" s="172"/>
      <c r="L364" s="326"/>
      <c r="M364" s="372"/>
      <c r="N364" s="372"/>
      <c r="O364" s="372"/>
      <c r="P364" s="342"/>
      <c r="Q364" s="342"/>
      <c r="R364" s="342"/>
      <c r="S364" s="366"/>
      <c r="T364" s="339"/>
      <c r="V364" s="354"/>
      <c r="W364" s="134"/>
      <c r="X364" s="134"/>
      <c r="Y364" s="134"/>
      <c r="Z364" s="104"/>
      <c r="AA364" s="104"/>
      <c r="AB364" s="3"/>
      <c r="AC364" s="101"/>
      <c r="AD364" s="170"/>
    </row>
    <row r="365" spans="1:30" ht="15.75">
      <c r="A365" s="441" t="s">
        <v>13</v>
      </c>
      <c r="B365" s="3"/>
      <c r="C365" s="3"/>
      <c r="D365" s="41">
        <f>SUM(E365:DZ365)</f>
        <v>249.70000000000005</v>
      </c>
      <c r="E365" s="326">
        <v>249.70000000000005</v>
      </c>
      <c r="F365" s="223"/>
      <c r="G365" s="652"/>
      <c r="H365" s="172"/>
      <c r="I365" s="653"/>
      <c r="J365" s="172"/>
      <c r="K365" s="172"/>
      <c r="L365" s="326"/>
      <c r="M365" s="372"/>
      <c r="N365" s="372"/>
      <c r="O365" s="372"/>
      <c r="P365" s="348"/>
      <c r="Q365" s="348"/>
      <c r="R365" s="342"/>
      <c r="S365" s="366"/>
      <c r="T365" s="339"/>
      <c r="V365" s="354"/>
      <c r="W365" s="134"/>
      <c r="X365" s="134"/>
      <c r="Y365" s="134"/>
      <c r="Z365" s="104"/>
      <c r="AA365" s="104"/>
      <c r="AB365" s="11"/>
      <c r="AC365" s="101"/>
      <c r="AD365" s="169"/>
    </row>
    <row r="366" spans="1:30" ht="15.75">
      <c r="A366" s="446" t="s">
        <v>807</v>
      </c>
      <c r="B366" s="3"/>
      <c r="C366" s="3"/>
      <c r="D366" s="41">
        <f>SUM(E366:DZ366)</f>
        <v>287.49999999999955</v>
      </c>
      <c r="E366" s="326">
        <v>287.49999999999955</v>
      </c>
      <c r="F366" s="223"/>
      <c r="G366" s="172"/>
      <c r="H366" s="172"/>
      <c r="I366" s="653"/>
      <c r="J366" s="172"/>
      <c r="K366" s="172"/>
      <c r="L366" s="326"/>
      <c r="M366" s="372"/>
      <c r="N366" s="372"/>
      <c r="O366" s="372"/>
      <c r="P366" s="371"/>
      <c r="Q366" s="371"/>
      <c r="R366" s="352"/>
      <c r="S366" s="352"/>
      <c r="T366" s="350"/>
      <c r="V366" s="354"/>
      <c r="W366" s="134"/>
      <c r="X366" s="134"/>
      <c r="Y366" s="134"/>
      <c r="Z366" s="104"/>
      <c r="AA366" s="104"/>
      <c r="AB366" s="11"/>
      <c r="AC366" s="101"/>
      <c r="AD366" s="169"/>
    </row>
    <row r="367" spans="1:30" ht="15.75">
      <c r="A367" s="441" t="s">
        <v>15</v>
      </c>
      <c r="B367" s="3"/>
      <c r="C367" s="3"/>
      <c r="D367" s="41">
        <f>SUM(E367:DZ367)</f>
        <v>279.2000000000005</v>
      </c>
      <c r="E367" s="326">
        <v>279.2000000000005</v>
      </c>
      <c r="F367" s="223"/>
      <c r="G367" s="652"/>
      <c r="H367" s="172"/>
      <c r="I367" s="653"/>
      <c r="J367" s="172"/>
      <c r="K367" s="172"/>
      <c r="L367" s="326"/>
      <c r="M367" s="372"/>
      <c r="N367" s="372"/>
      <c r="O367" s="372"/>
      <c r="P367" s="371"/>
      <c r="Q367" s="371"/>
      <c r="R367" s="352"/>
      <c r="S367" s="352"/>
      <c r="T367" s="350"/>
      <c r="V367" s="354"/>
      <c r="W367" s="134"/>
      <c r="X367" s="134"/>
      <c r="Y367" s="134"/>
      <c r="Z367" s="104"/>
      <c r="AA367" s="104"/>
      <c r="AB367" s="3"/>
      <c r="AC367" s="101"/>
      <c r="AD367" s="170"/>
    </row>
    <row r="368" spans="1:30" ht="15.75">
      <c r="A368" s="441" t="s">
        <v>2242</v>
      </c>
      <c r="B368" s="3"/>
      <c r="C368" s="3"/>
      <c r="D368" s="41">
        <f>SUM(E368:DZ368)</f>
        <v>495.80000000000064</v>
      </c>
      <c r="E368" s="326">
        <v>495.80000000000064</v>
      </c>
      <c r="F368" s="223"/>
      <c r="G368" s="652"/>
      <c r="H368" s="172"/>
      <c r="I368" s="653"/>
      <c r="J368" s="172"/>
      <c r="K368" s="172"/>
      <c r="L368" s="326"/>
      <c r="M368" s="372"/>
      <c r="N368" s="372"/>
      <c r="O368" s="372"/>
      <c r="P368" s="342"/>
      <c r="Q368" s="342"/>
      <c r="R368" s="342"/>
      <c r="S368" s="366"/>
      <c r="T368" s="339"/>
      <c r="V368" s="354"/>
      <c r="W368" s="134"/>
      <c r="X368" s="134"/>
      <c r="Y368" s="134"/>
      <c r="Z368" s="104"/>
      <c r="AA368" s="104"/>
      <c r="AB368" s="11"/>
      <c r="AC368" s="101"/>
      <c r="AD368" s="169"/>
    </row>
    <row r="369" spans="1:30" ht="15.75">
      <c r="A369" s="441" t="s">
        <v>17</v>
      </c>
      <c r="B369" s="3"/>
      <c r="C369" s="3"/>
      <c r="D369" s="41">
        <f>SUM(E369:DZ369)</f>
        <v>172.50000000000068</v>
      </c>
      <c r="E369" s="326">
        <v>172.50000000000068</v>
      </c>
      <c r="F369" s="223"/>
      <c r="G369" s="652"/>
      <c r="H369" s="172"/>
      <c r="I369" s="653"/>
      <c r="J369" s="172"/>
      <c r="K369" s="172"/>
      <c r="L369" s="326"/>
      <c r="M369" s="372"/>
      <c r="N369" s="372"/>
      <c r="O369" s="372"/>
      <c r="P369" s="342"/>
      <c r="Q369" s="342"/>
      <c r="R369" s="342"/>
      <c r="S369" s="366"/>
      <c r="T369" s="339"/>
      <c r="V369" s="354"/>
      <c r="W369" s="134"/>
      <c r="X369" s="134"/>
      <c r="Y369" s="134"/>
      <c r="Z369" s="104"/>
      <c r="AA369" s="104"/>
      <c r="AB369" s="11"/>
      <c r="AC369" s="101"/>
      <c r="AD369" s="169"/>
    </row>
    <row r="370" spans="1:30" ht="15.75">
      <c r="A370" s="446" t="s">
        <v>830</v>
      </c>
      <c r="B370" s="3"/>
      <c r="C370" s="3"/>
      <c r="D370" s="41">
        <f>SUM(E370:DZ370)</f>
        <v>348.49999999999977</v>
      </c>
      <c r="E370" s="326">
        <v>348.49999999999977</v>
      </c>
      <c r="F370" s="223"/>
      <c r="G370" s="172"/>
      <c r="H370" s="172"/>
      <c r="I370" s="653"/>
      <c r="J370" s="172"/>
      <c r="K370" s="172"/>
      <c r="L370" s="326"/>
      <c r="M370" s="372"/>
      <c r="N370" s="372"/>
      <c r="O370" s="372"/>
      <c r="P370" s="368"/>
      <c r="Q370" s="368"/>
      <c r="R370" s="342"/>
      <c r="S370" s="366"/>
      <c r="T370" s="339"/>
      <c r="V370" s="354"/>
      <c r="W370" s="134"/>
      <c r="X370" s="134"/>
      <c r="Y370" s="134"/>
      <c r="Z370" s="104"/>
      <c r="AA370" s="104"/>
      <c r="AB370" s="3"/>
      <c r="AC370" s="101"/>
      <c r="AD370" s="170"/>
    </row>
    <row r="371" spans="1:30" ht="15.75">
      <c r="A371" s="446" t="s">
        <v>162</v>
      </c>
      <c r="B371" s="3"/>
      <c r="C371" s="3"/>
      <c r="D371" s="41">
        <f>SUM(E371:DZ371)</f>
        <v>193.40000000000009</v>
      </c>
      <c r="E371" s="326">
        <v>193.40000000000009</v>
      </c>
      <c r="F371" s="223"/>
      <c r="G371" s="172"/>
      <c r="H371" s="172"/>
      <c r="I371" s="653"/>
      <c r="J371" s="172"/>
      <c r="K371" s="172"/>
      <c r="L371" s="326"/>
      <c r="M371" s="372"/>
      <c r="N371" s="372"/>
      <c r="O371" s="372"/>
      <c r="P371" s="342"/>
      <c r="Q371" s="342"/>
      <c r="R371" s="342"/>
      <c r="S371" s="366"/>
      <c r="T371" s="339"/>
      <c r="V371" s="354"/>
      <c r="W371" s="134"/>
      <c r="X371" s="134"/>
      <c r="Y371" s="134"/>
      <c r="Z371" s="104"/>
      <c r="AA371" s="104"/>
      <c r="AB371" s="3"/>
      <c r="AC371" s="101"/>
      <c r="AD371" s="170"/>
    </row>
    <row r="372" spans="1:30" ht="15.75">
      <c r="A372" s="540" t="s">
        <v>1839</v>
      </c>
      <c r="B372" s="3"/>
      <c r="C372" s="3"/>
      <c r="D372" s="41">
        <f>SUM(E372:DZ372)</f>
        <v>119</v>
      </c>
      <c r="E372" s="326">
        <v>119</v>
      </c>
      <c r="F372" s="223"/>
      <c r="G372" s="343"/>
      <c r="H372" s="172"/>
      <c r="I372" s="653"/>
      <c r="J372" s="172"/>
      <c r="K372" s="172"/>
      <c r="L372" s="326"/>
      <c r="M372" s="372"/>
      <c r="N372" s="372"/>
      <c r="O372" s="372"/>
      <c r="P372" s="371"/>
      <c r="Q372" s="371"/>
      <c r="R372" s="352"/>
      <c r="S372" s="352"/>
      <c r="T372" s="350"/>
      <c r="V372" s="354"/>
      <c r="W372" s="134"/>
      <c r="X372" s="134"/>
      <c r="Y372" s="134"/>
      <c r="Z372" s="104"/>
      <c r="AA372" s="104"/>
      <c r="AB372" s="11"/>
      <c r="AC372" s="101"/>
      <c r="AD372" s="170"/>
    </row>
    <row r="373" spans="1:30" ht="15.75">
      <c r="A373" s="446" t="s">
        <v>873</v>
      </c>
      <c r="B373" s="3"/>
      <c r="C373" s="3"/>
      <c r="D373" s="41">
        <f>SUM(E373:DZ373)</f>
        <v>179.99999999999955</v>
      </c>
      <c r="E373" s="326">
        <v>179.99999999999955</v>
      </c>
      <c r="F373" s="223"/>
      <c r="G373" s="172"/>
      <c r="H373" s="172"/>
      <c r="I373" s="653"/>
      <c r="J373" s="172"/>
      <c r="K373" s="172"/>
      <c r="L373" s="326"/>
      <c r="M373" s="372"/>
      <c r="N373" s="372"/>
      <c r="O373" s="372"/>
      <c r="P373" s="371"/>
      <c r="Q373" s="371"/>
      <c r="R373" s="352"/>
      <c r="S373" s="352"/>
      <c r="T373" s="350"/>
      <c r="V373" s="354"/>
      <c r="W373" s="134"/>
      <c r="X373" s="134"/>
      <c r="Y373" s="134"/>
      <c r="Z373" s="104"/>
      <c r="AA373" s="104"/>
      <c r="AB373" s="3"/>
      <c r="AC373" s="101"/>
      <c r="AD373" s="170"/>
    </row>
    <row r="374" spans="1:30" ht="15.75">
      <c r="A374" s="518" t="s">
        <v>2279</v>
      </c>
      <c r="B374" s="3"/>
      <c r="C374" s="3"/>
      <c r="D374" s="41">
        <f>SUM(E374:DZ374)</f>
        <v>302.09999999999968</v>
      </c>
      <c r="E374" s="326">
        <v>302.09999999999968</v>
      </c>
      <c r="F374" s="223"/>
      <c r="G374" s="501"/>
      <c r="H374" s="172"/>
      <c r="I374" s="653"/>
      <c r="J374" s="172"/>
      <c r="K374" s="172"/>
      <c r="L374" s="326"/>
      <c r="M374" s="372"/>
      <c r="N374" s="372"/>
      <c r="O374" s="372"/>
      <c r="P374" s="342"/>
      <c r="Q374" s="342"/>
      <c r="R374" s="342"/>
      <c r="S374" s="366"/>
      <c r="T374" s="339"/>
      <c r="V374" s="354"/>
      <c r="W374" s="134"/>
      <c r="X374" s="134"/>
      <c r="Y374" s="134"/>
      <c r="Z374" s="104"/>
      <c r="AA374" s="104"/>
      <c r="AB374" s="11"/>
      <c r="AC374" s="101"/>
      <c r="AD374" s="169"/>
    </row>
    <row r="375" spans="1:30" ht="15.75">
      <c r="A375" s="446" t="s">
        <v>869</v>
      </c>
      <c r="B375" s="3"/>
      <c r="C375" s="3"/>
      <c r="D375" s="41">
        <f>SUM(E375:DZ375)</f>
        <v>422.40000000000032</v>
      </c>
      <c r="E375" s="326">
        <v>422.40000000000032</v>
      </c>
      <c r="F375" s="223"/>
      <c r="G375" s="172"/>
      <c r="H375" s="172"/>
      <c r="I375" s="653"/>
      <c r="J375" s="172"/>
      <c r="K375" s="172"/>
      <c r="L375" s="326"/>
      <c r="M375" s="372"/>
      <c r="N375" s="372"/>
      <c r="O375" s="372"/>
      <c r="P375" s="342"/>
      <c r="Q375" s="342"/>
      <c r="R375" s="342"/>
      <c r="S375" s="366"/>
      <c r="T375" s="339"/>
      <c r="V375" s="354"/>
      <c r="W375" s="134"/>
      <c r="X375" s="134"/>
      <c r="Y375" s="134"/>
      <c r="Z375" s="104"/>
      <c r="AA375" s="104"/>
      <c r="AB375" s="3"/>
      <c r="AC375" s="101"/>
      <c r="AD375" s="170"/>
    </row>
    <row r="376" spans="1:30" ht="15.75">
      <c r="A376" s="443" t="s">
        <v>21</v>
      </c>
      <c r="B376" s="3"/>
      <c r="C376" s="3"/>
      <c r="D376" s="41">
        <f>SUM(E376:DZ376)</f>
        <v>191.99999999999955</v>
      </c>
      <c r="E376" s="326">
        <v>191.99999999999955</v>
      </c>
      <c r="F376" s="223"/>
      <c r="G376" s="273"/>
      <c r="H376" s="172"/>
      <c r="I376" s="654"/>
      <c r="J376" s="172"/>
      <c r="K376" s="172"/>
      <c r="L376" s="326"/>
      <c r="M376" s="372"/>
      <c r="N376" s="372"/>
      <c r="O376" s="372"/>
      <c r="P376" s="348"/>
      <c r="Q376" s="348"/>
      <c r="R376" s="342"/>
      <c r="S376" s="366"/>
      <c r="T376" s="339"/>
      <c r="V376" s="354"/>
      <c r="W376" s="134"/>
      <c r="X376" s="134"/>
      <c r="Y376" s="134"/>
      <c r="Z376" s="104"/>
      <c r="AA376" s="104"/>
      <c r="AB376" s="3"/>
      <c r="AC376" s="101"/>
      <c r="AD376" s="170"/>
    </row>
    <row r="377" spans="1:30" ht="15.75">
      <c r="A377" s="446" t="s">
        <v>141</v>
      </c>
      <c r="B377" s="3"/>
      <c r="C377" s="3"/>
      <c r="D377" s="41">
        <f>SUM(E377:DZ377)</f>
        <v>176.10000000000059</v>
      </c>
      <c r="E377" s="326">
        <v>176.10000000000059</v>
      </c>
      <c r="F377" s="223"/>
      <c r="G377" s="172"/>
      <c r="H377" s="172"/>
      <c r="I377" s="653"/>
      <c r="J377" s="172"/>
      <c r="K377" s="172"/>
      <c r="L377" s="326"/>
      <c r="M377" s="372"/>
      <c r="N377" s="372"/>
      <c r="O377" s="372"/>
      <c r="P377" s="348"/>
      <c r="Q377" s="348"/>
      <c r="R377" s="342"/>
      <c r="S377" s="366"/>
      <c r="T377" s="339"/>
      <c r="V377" s="354"/>
      <c r="W377" s="134"/>
      <c r="X377" s="134"/>
      <c r="Y377" s="134"/>
      <c r="Z377" s="104"/>
      <c r="AA377" s="104"/>
      <c r="AB377" s="3"/>
      <c r="AC377" s="101"/>
      <c r="AD377" s="170"/>
    </row>
    <row r="378" spans="1:30" ht="15.75">
      <c r="A378" s="518" t="s">
        <v>2280</v>
      </c>
      <c r="B378" s="3"/>
      <c r="C378" s="3"/>
      <c r="D378" s="41">
        <f>SUM(E378:DZ378)</f>
        <v>362.39999999999986</v>
      </c>
      <c r="E378" s="326">
        <v>362.39999999999986</v>
      </c>
      <c r="F378" s="223"/>
      <c r="G378" s="501"/>
      <c r="H378" s="172"/>
      <c r="I378" s="654"/>
      <c r="J378" s="172"/>
      <c r="K378" s="172"/>
      <c r="L378" s="326"/>
      <c r="M378" s="372"/>
      <c r="N378" s="372"/>
      <c r="O378" s="372"/>
      <c r="P378" s="371"/>
      <c r="Q378" s="371"/>
      <c r="R378" s="352"/>
      <c r="S378" s="352"/>
      <c r="T378" s="350"/>
      <c r="V378" s="354"/>
      <c r="W378" s="134"/>
      <c r="X378" s="134"/>
      <c r="Y378" s="134"/>
      <c r="Z378" s="104"/>
      <c r="AA378" s="104"/>
      <c r="AB378" s="3"/>
      <c r="AC378" s="101"/>
      <c r="AD378" s="170"/>
    </row>
    <row r="379" spans="1:30" ht="15.75">
      <c r="A379" s="518" t="s">
        <v>2281</v>
      </c>
      <c r="B379" s="3"/>
      <c r="C379" s="3"/>
      <c r="D379" s="41">
        <f>SUM(E379:DZ379)</f>
        <v>256.99999999999977</v>
      </c>
      <c r="E379" s="326">
        <v>256.99999999999977</v>
      </c>
      <c r="F379" s="223"/>
      <c r="G379" s="501"/>
      <c r="H379" s="172"/>
      <c r="I379" s="654"/>
      <c r="J379" s="172"/>
      <c r="K379" s="172"/>
      <c r="L379" s="326"/>
      <c r="M379" s="372"/>
      <c r="N379" s="372"/>
      <c r="O379" s="372"/>
      <c r="P379" s="371"/>
      <c r="Q379" s="371"/>
      <c r="R379" s="352"/>
      <c r="S379" s="352"/>
      <c r="T379" s="350"/>
      <c r="V379" s="354"/>
      <c r="W379" s="134"/>
      <c r="X379" s="134"/>
      <c r="Y379" s="134"/>
      <c r="Z379" s="104"/>
      <c r="AA379" s="104"/>
      <c r="AB379" s="11"/>
      <c r="AC379" s="101"/>
      <c r="AD379" s="170"/>
    </row>
    <row r="380" spans="1:30" ht="15.75">
      <c r="A380" s="540" t="s">
        <v>1841</v>
      </c>
      <c r="B380" s="3"/>
      <c r="C380" s="3"/>
      <c r="D380" s="41">
        <f>SUM(E380:DZ380)</f>
        <v>43.150000000000318</v>
      </c>
      <c r="E380" s="326">
        <v>43.150000000000318</v>
      </c>
      <c r="F380" s="223"/>
      <c r="G380" s="343"/>
      <c r="H380" s="172"/>
      <c r="I380" s="654"/>
      <c r="J380" s="172"/>
      <c r="K380" s="172"/>
      <c r="L380" s="326"/>
      <c r="M380" s="372"/>
      <c r="N380" s="372"/>
      <c r="O380" s="372"/>
      <c r="P380" s="371"/>
      <c r="Q380" s="371"/>
      <c r="R380" s="352"/>
      <c r="S380" s="352"/>
      <c r="T380" s="350"/>
      <c r="V380" s="354"/>
      <c r="W380" s="134"/>
      <c r="X380" s="134"/>
      <c r="Y380" s="134"/>
      <c r="Z380" s="104"/>
      <c r="AA380" s="104"/>
      <c r="AB380" s="3"/>
      <c r="AC380" s="101"/>
      <c r="AD380" s="170"/>
    </row>
    <row r="381" spans="1:30" ht="15.75">
      <c r="A381" s="446" t="s">
        <v>835</v>
      </c>
      <c r="B381" s="3"/>
      <c r="C381" s="3"/>
      <c r="D381" s="41">
        <f>SUM(E381:DZ381)</f>
        <v>338</v>
      </c>
      <c r="E381" s="326">
        <v>338</v>
      </c>
      <c r="F381" s="223"/>
      <c r="G381" s="172"/>
      <c r="H381" s="172"/>
      <c r="I381" s="654"/>
      <c r="J381" s="172"/>
      <c r="K381" s="172"/>
      <c r="L381" s="326"/>
      <c r="M381" s="372"/>
      <c r="N381" s="372"/>
      <c r="O381" s="372"/>
      <c r="P381" s="371"/>
      <c r="Q381" s="371"/>
      <c r="R381" s="352"/>
      <c r="S381" s="352"/>
      <c r="T381" s="350"/>
      <c r="V381" s="354"/>
      <c r="W381" s="134"/>
      <c r="X381" s="134"/>
      <c r="Y381" s="134"/>
      <c r="Z381" s="104"/>
      <c r="AA381" s="104"/>
      <c r="AB381" s="11"/>
      <c r="AC381" s="101"/>
      <c r="AD381" s="169"/>
    </row>
    <row r="382" spans="1:30" ht="15.75">
      <c r="A382" s="446" t="s">
        <v>836</v>
      </c>
      <c r="B382" s="3"/>
      <c r="C382" s="3"/>
      <c r="D382" s="41">
        <f>SUM(E382:DZ382)</f>
        <v>273.20000000000073</v>
      </c>
      <c r="E382" s="326">
        <v>273.20000000000073</v>
      </c>
      <c r="F382" s="223"/>
      <c r="G382" s="172"/>
      <c r="H382" s="172"/>
      <c r="I382" s="653"/>
      <c r="J382" s="172"/>
      <c r="K382" s="172"/>
      <c r="L382" s="326"/>
      <c r="M382" s="372"/>
      <c r="N382" s="372"/>
      <c r="O382" s="372"/>
      <c r="P382" s="371"/>
      <c r="Q382" s="371"/>
      <c r="R382" s="352"/>
      <c r="S382" s="352"/>
      <c r="T382" s="350"/>
      <c r="V382" s="354"/>
      <c r="W382" s="134"/>
      <c r="X382" s="134"/>
      <c r="Y382" s="134"/>
      <c r="Z382" s="104"/>
      <c r="AA382" s="104"/>
      <c r="AB382" s="3"/>
      <c r="AC382" s="101"/>
      <c r="AD382" s="170"/>
    </row>
    <row r="383" spans="1:30" ht="15.75">
      <c r="A383" s="441" t="s">
        <v>23</v>
      </c>
      <c r="B383" s="3"/>
      <c r="C383" s="3"/>
      <c r="D383" s="41">
        <f>SUM(E383:DZ383)</f>
        <v>367.00000000000045</v>
      </c>
      <c r="E383" s="326">
        <v>367.00000000000045</v>
      </c>
      <c r="F383" s="223"/>
      <c r="G383" s="652"/>
      <c r="H383" s="172"/>
      <c r="I383" s="653"/>
      <c r="J383" s="172"/>
      <c r="K383" s="172"/>
      <c r="L383" s="326"/>
      <c r="M383" s="372"/>
      <c r="N383" s="372"/>
      <c r="O383" s="372"/>
      <c r="P383" s="342"/>
      <c r="Q383" s="342"/>
      <c r="R383" s="342"/>
      <c r="S383" s="366"/>
      <c r="T383" s="339"/>
      <c r="V383" s="354"/>
      <c r="W383" s="134"/>
      <c r="X383" s="134"/>
      <c r="Y383" s="134"/>
      <c r="Z383" s="104"/>
      <c r="AA383" s="104"/>
      <c r="AB383" s="3"/>
      <c r="AC383" s="101"/>
      <c r="AD383" s="170"/>
    </row>
    <row r="384" spans="1:30" ht="15.75">
      <c r="A384" s="441" t="s">
        <v>25</v>
      </c>
      <c r="B384" s="3"/>
      <c r="C384" s="3"/>
      <c r="D384" s="41">
        <f>SUM(E384:DZ384)</f>
        <v>200.69999999999959</v>
      </c>
      <c r="E384" s="326">
        <v>200.69999999999959</v>
      </c>
      <c r="F384" s="223"/>
      <c r="G384" s="652"/>
      <c r="H384" s="172"/>
      <c r="I384" s="654"/>
      <c r="J384" s="172"/>
      <c r="K384" s="172"/>
      <c r="L384" s="326"/>
      <c r="M384" s="372"/>
      <c r="N384" s="372"/>
      <c r="O384" s="372"/>
      <c r="P384" s="348"/>
      <c r="Q384" s="348"/>
      <c r="R384" s="342"/>
      <c r="S384" s="366"/>
      <c r="T384" s="339"/>
      <c r="V384" s="354"/>
      <c r="W384" s="134"/>
      <c r="X384" s="134"/>
      <c r="Y384" s="134"/>
      <c r="Z384" s="104"/>
      <c r="AA384" s="104"/>
      <c r="AB384" s="11"/>
      <c r="AC384" s="101"/>
      <c r="AD384" s="170"/>
    </row>
    <row r="385" spans="1:30" ht="15.75">
      <c r="A385" s="540" t="s">
        <v>1851</v>
      </c>
      <c r="B385" s="3"/>
      <c r="C385" s="3"/>
      <c r="D385" s="41">
        <f>SUM(E385:DZ385)</f>
        <v>384.49999999999977</v>
      </c>
      <c r="E385" s="326">
        <v>384.49999999999977</v>
      </c>
      <c r="F385" s="223"/>
      <c r="G385" s="343"/>
      <c r="H385" s="172"/>
      <c r="I385" s="653"/>
      <c r="J385" s="172"/>
      <c r="K385" s="172"/>
      <c r="L385" s="326"/>
      <c r="M385" s="372"/>
      <c r="N385" s="372"/>
      <c r="O385" s="372"/>
      <c r="P385" s="342"/>
      <c r="Q385" s="342"/>
      <c r="R385" s="342"/>
      <c r="S385" s="366"/>
      <c r="T385" s="339"/>
      <c r="V385" s="354"/>
      <c r="W385" s="134"/>
      <c r="X385" s="134"/>
      <c r="Y385" s="134"/>
      <c r="Z385" s="104"/>
      <c r="AA385" s="104"/>
      <c r="AB385" s="3"/>
      <c r="AC385" s="101"/>
      <c r="AD385" s="170"/>
    </row>
    <row r="386" spans="1:30" ht="15.75">
      <c r="A386" s="540" t="s">
        <v>1858</v>
      </c>
      <c r="B386" s="3"/>
      <c r="C386" s="3"/>
      <c r="D386" s="41">
        <f>SUM(E386:DZ386)</f>
        <v>172.50000000000045</v>
      </c>
      <c r="E386" s="326">
        <v>172.50000000000045</v>
      </c>
      <c r="F386" s="223"/>
      <c r="G386" s="343"/>
      <c r="H386" s="172"/>
      <c r="I386" s="653"/>
      <c r="J386" s="172"/>
      <c r="K386" s="172"/>
      <c r="L386" s="326"/>
      <c r="M386" s="372"/>
      <c r="N386" s="372"/>
      <c r="O386" s="372"/>
      <c r="P386" s="342"/>
      <c r="Q386" s="342"/>
      <c r="R386" s="342"/>
      <c r="S386" s="366"/>
      <c r="T386" s="339"/>
      <c r="V386" s="354"/>
      <c r="W386" s="134"/>
      <c r="X386" s="134"/>
      <c r="Y386" s="134"/>
      <c r="Z386" s="104"/>
      <c r="AA386" s="104"/>
      <c r="AB386" s="132"/>
      <c r="AC386" s="101"/>
      <c r="AD386" s="170"/>
    </row>
    <row r="387" spans="1:30" ht="15.75">
      <c r="A387" s="540" t="s">
        <v>1853</v>
      </c>
      <c r="B387" s="3"/>
      <c r="C387" s="3"/>
      <c r="D387" s="41">
        <f>SUM(E387:DZ387)</f>
        <v>366.29999999999995</v>
      </c>
      <c r="E387" s="326">
        <v>366.29999999999995</v>
      </c>
      <c r="F387" s="223"/>
      <c r="G387" s="343"/>
      <c r="H387" s="172"/>
      <c r="I387" s="653"/>
      <c r="J387" s="172"/>
      <c r="K387" s="172"/>
      <c r="L387" s="326"/>
      <c r="M387" s="372"/>
      <c r="N387" s="372"/>
      <c r="O387" s="372"/>
      <c r="P387" s="342"/>
      <c r="Q387" s="342"/>
      <c r="R387" s="342"/>
      <c r="S387" s="366"/>
      <c r="T387" s="339"/>
      <c r="V387" s="354"/>
      <c r="W387" s="134"/>
      <c r="X387" s="134"/>
      <c r="Y387" s="134"/>
      <c r="Z387" s="104"/>
      <c r="AA387" s="104"/>
      <c r="AB387" s="11"/>
      <c r="AC387" s="101"/>
      <c r="AD387" s="169"/>
    </row>
    <row r="388" spans="1:30" ht="15.75">
      <c r="A388" s="518" t="s">
        <v>2282</v>
      </c>
      <c r="B388" s="3"/>
      <c r="C388" s="3"/>
      <c r="D388" s="41">
        <f>SUM(E388:DZ388)</f>
        <v>213.40000000000032</v>
      </c>
      <c r="E388" s="326">
        <v>213.40000000000032</v>
      </c>
      <c r="F388" s="223"/>
      <c r="G388" s="501"/>
      <c r="H388" s="172"/>
      <c r="I388" s="654"/>
      <c r="J388" s="172"/>
      <c r="K388" s="172"/>
      <c r="L388" s="326"/>
      <c r="M388" s="372"/>
      <c r="N388" s="372"/>
      <c r="O388" s="372"/>
      <c r="P388" s="368"/>
      <c r="Q388" s="368"/>
      <c r="R388" s="342"/>
      <c r="S388" s="366"/>
      <c r="T388" s="339"/>
      <c r="V388" s="354"/>
      <c r="W388" s="134"/>
      <c r="X388" s="134"/>
      <c r="Y388" s="134"/>
      <c r="Z388" s="104"/>
      <c r="AA388" s="104"/>
      <c r="AB388" s="3"/>
      <c r="AC388" s="101"/>
      <c r="AD388" s="170"/>
    </row>
    <row r="389" spans="1:30" ht="15.75">
      <c r="A389" s="446" t="s">
        <v>819</v>
      </c>
      <c r="B389" s="3"/>
      <c r="C389" s="3"/>
      <c r="D389" s="41">
        <f>SUM(E389:DZ389)</f>
        <v>328</v>
      </c>
      <c r="E389" s="326">
        <v>328</v>
      </c>
      <c r="F389" s="223"/>
      <c r="G389" s="172"/>
      <c r="H389" s="172"/>
      <c r="I389" s="653"/>
      <c r="J389" s="172"/>
      <c r="K389" s="172"/>
      <c r="L389" s="326"/>
      <c r="M389" s="372"/>
      <c r="N389" s="372"/>
      <c r="O389" s="372"/>
      <c r="P389" s="342"/>
      <c r="Q389" s="342"/>
      <c r="R389" s="342"/>
      <c r="S389" s="366"/>
      <c r="T389" s="339"/>
      <c r="V389" s="354"/>
      <c r="W389" s="134"/>
      <c r="X389" s="134"/>
      <c r="Y389" s="134"/>
      <c r="Z389" s="104"/>
      <c r="AA389" s="104"/>
      <c r="AB389" s="3"/>
      <c r="AC389" s="101"/>
      <c r="AD389" s="170"/>
    </row>
    <row r="390" spans="1:30" ht="15.75">
      <c r="A390" s="441" t="s">
        <v>27</v>
      </c>
      <c r="B390" s="3"/>
      <c r="C390" s="3"/>
      <c r="D390" s="41">
        <f>SUM(E390:DZ390)</f>
        <v>507.09999999999991</v>
      </c>
      <c r="E390" s="326">
        <v>507.09999999999991</v>
      </c>
      <c r="F390" s="223"/>
      <c r="G390" s="652"/>
      <c r="H390" s="172"/>
      <c r="I390" s="653"/>
      <c r="J390" s="172"/>
      <c r="K390" s="172"/>
      <c r="L390" s="326"/>
      <c r="M390" s="372"/>
      <c r="N390" s="372"/>
      <c r="O390" s="372"/>
      <c r="P390" s="371"/>
      <c r="Q390" s="371"/>
      <c r="R390" s="352"/>
      <c r="S390" s="352"/>
      <c r="T390" s="350"/>
      <c r="V390" s="354"/>
      <c r="W390" s="134"/>
      <c r="X390" s="134"/>
      <c r="Y390" s="134"/>
      <c r="Z390" s="104"/>
      <c r="AA390" s="104"/>
      <c r="AB390" s="3"/>
      <c r="AC390" s="101"/>
      <c r="AD390" s="170"/>
    </row>
    <row r="391" spans="1:30" ht="15.75">
      <c r="A391" s="446" t="s">
        <v>851</v>
      </c>
      <c r="B391" s="3"/>
      <c r="C391" s="3"/>
      <c r="D391" s="41">
        <f>SUM(E391:DZ391)</f>
        <v>350.39999999999941</v>
      </c>
      <c r="E391" s="326">
        <v>350.39999999999941</v>
      </c>
      <c r="F391" s="223"/>
      <c r="G391" s="172"/>
      <c r="H391" s="172"/>
      <c r="I391" s="654"/>
      <c r="J391" s="172"/>
      <c r="K391" s="172"/>
      <c r="L391" s="326"/>
      <c r="M391" s="372"/>
      <c r="N391" s="372"/>
      <c r="O391" s="372"/>
      <c r="P391" s="342"/>
      <c r="Q391" s="342"/>
      <c r="R391" s="342"/>
      <c r="S391" s="366"/>
      <c r="T391" s="339"/>
      <c r="V391" s="354"/>
      <c r="W391" s="134"/>
      <c r="X391" s="134"/>
      <c r="Y391" s="134"/>
      <c r="Z391" s="104"/>
      <c r="AA391" s="104"/>
      <c r="AB391" s="3"/>
      <c r="AC391" s="101"/>
      <c r="AD391" s="170"/>
    </row>
    <row r="392" spans="1:30" ht="15.75">
      <c r="A392" s="446" t="s">
        <v>154</v>
      </c>
      <c r="B392" s="3"/>
      <c r="C392" s="3"/>
      <c r="D392" s="41">
        <f>SUM(E392:DZ392)</f>
        <v>283.60000000000036</v>
      </c>
      <c r="E392" s="326">
        <v>283.60000000000036</v>
      </c>
      <c r="F392" s="223"/>
      <c r="G392" s="172"/>
      <c r="H392" s="172"/>
      <c r="I392" s="653"/>
      <c r="J392" s="172"/>
      <c r="K392" s="172"/>
      <c r="L392" s="326"/>
      <c r="M392" s="372"/>
      <c r="N392" s="372"/>
      <c r="O392" s="372"/>
      <c r="P392" s="342"/>
      <c r="Q392" s="342"/>
      <c r="R392" s="342"/>
      <c r="S392" s="366"/>
      <c r="T392" s="339"/>
      <c r="V392" s="354"/>
      <c r="W392" s="134"/>
      <c r="X392" s="134"/>
      <c r="Y392" s="134"/>
      <c r="Z392" s="104"/>
      <c r="AA392" s="104"/>
      <c r="AB392" s="3"/>
      <c r="AC392" s="101"/>
      <c r="AD392" s="170"/>
    </row>
    <row r="393" spans="1:30" ht="15.75">
      <c r="A393" s="446" t="s">
        <v>837</v>
      </c>
      <c r="B393" s="3"/>
      <c r="C393" s="3"/>
      <c r="D393" s="41">
        <f>SUM(E393:DZ393)</f>
        <v>174</v>
      </c>
      <c r="E393" s="326">
        <v>174</v>
      </c>
      <c r="F393" s="223"/>
      <c r="G393" s="172"/>
      <c r="H393" s="172"/>
      <c r="I393" s="653"/>
      <c r="J393" s="172"/>
      <c r="K393" s="172"/>
      <c r="L393" s="326"/>
      <c r="M393" s="372"/>
      <c r="N393" s="372"/>
      <c r="O393" s="372"/>
      <c r="P393" s="342"/>
      <c r="Q393" s="342"/>
      <c r="R393" s="342"/>
      <c r="S393" s="366"/>
      <c r="T393" s="339"/>
      <c r="V393" s="354"/>
      <c r="W393" s="134"/>
      <c r="X393" s="134"/>
      <c r="Y393" s="134"/>
      <c r="Z393" s="104"/>
      <c r="AA393" s="104"/>
      <c r="AB393" s="3"/>
      <c r="AC393" s="101"/>
      <c r="AD393" s="170"/>
    </row>
    <row r="394" spans="1:30" ht="15.75">
      <c r="A394" s="443" t="s">
        <v>142</v>
      </c>
      <c r="B394" s="3"/>
      <c r="C394" s="3"/>
      <c r="D394" s="41">
        <f>SUM(E394:DZ394)</f>
        <v>178.89999999999941</v>
      </c>
      <c r="E394" s="326">
        <v>178.89999999999941</v>
      </c>
      <c r="F394" s="223"/>
      <c r="G394" s="273"/>
      <c r="H394" s="172"/>
      <c r="I394" s="653"/>
      <c r="J394" s="172"/>
      <c r="K394" s="172"/>
      <c r="L394" s="326"/>
      <c r="M394" s="372"/>
      <c r="N394" s="372"/>
      <c r="O394" s="372"/>
      <c r="P394" s="371"/>
      <c r="Q394" s="371"/>
      <c r="R394" s="352"/>
      <c r="S394" s="352"/>
      <c r="T394" s="350"/>
      <c r="V394" s="354"/>
      <c r="W394" s="134"/>
      <c r="X394" s="134"/>
      <c r="Y394" s="134"/>
      <c r="Z394" s="104"/>
      <c r="AA394" s="104"/>
      <c r="AB394" s="3"/>
      <c r="AC394" s="101"/>
      <c r="AD394" s="170"/>
    </row>
    <row r="395" spans="1:30" ht="15.75">
      <c r="A395" s="446" t="s">
        <v>811</v>
      </c>
      <c r="B395" s="3"/>
      <c r="C395" s="3"/>
      <c r="D395" s="41">
        <f>SUM(E395:DZ395)</f>
        <v>348.59999999999968</v>
      </c>
      <c r="E395" s="326">
        <v>348.59999999999968</v>
      </c>
      <c r="F395" s="223"/>
      <c r="G395" s="172"/>
      <c r="H395" s="172"/>
      <c r="I395" s="653"/>
      <c r="J395" s="172"/>
      <c r="K395" s="172"/>
      <c r="L395" s="326"/>
      <c r="M395" s="372"/>
      <c r="N395" s="372"/>
      <c r="O395" s="372"/>
      <c r="P395" s="342"/>
      <c r="Q395" s="342"/>
      <c r="R395" s="342"/>
      <c r="S395" s="366"/>
      <c r="T395" s="339"/>
      <c r="V395" s="354"/>
      <c r="W395" s="134"/>
      <c r="X395" s="134"/>
      <c r="Y395" s="134"/>
      <c r="Z395" s="104"/>
      <c r="AA395" s="104"/>
      <c r="AB395" s="3"/>
      <c r="AC395" s="101"/>
      <c r="AD395" s="170"/>
    </row>
    <row r="396" spans="1:30" ht="15.75">
      <c r="A396" s="540" t="s">
        <v>1857</v>
      </c>
      <c r="B396" s="3"/>
      <c r="C396" s="3"/>
      <c r="D396" s="41">
        <f>SUM(E396:DZ396)</f>
        <v>243.39999999999986</v>
      </c>
      <c r="E396" s="326">
        <v>243.39999999999986</v>
      </c>
      <c r="F396" s="223"/>
      <c r="G396" s="343"/>
      <c r="H396" s="172"/>
      <c r="I396" s="653"/>
      <c r="J396" s="172"/>
      <c r="K396" s="172"/>
      <c r="L396" s="326"/>
      <c r="M396" s="372"/>
      <c r="N396" s="372"/>
      <c r="O396" s="372"/>
      <c r="P396" s="342"/>
      <c r="Q396" s="342"/>
      <c r="R396" s="342"/>
      <c r="S396" s="366"/>
      <c r="T396" s="339"/>
      <c r="V396" s="354"/>
      <c r="W396" s="134"/>
      <c r="X396" s="134"/>
      <c r="Y396" s="134"/>
      <c r="Z396" s="104"/>
      <c r="AA396" s="104"/>
      <c r="AB396" s="3"/>
      <c r="AC396" s="101"/>
      <c r="AD396" s="170"/>
    </row>
    <row r="397" spans="1:30" ht="15.75">
      <c r="A397" s="446" t="s">
        <v>852</v>
      </c>
      <c r="B397" s="3"/>
      <c r="C397" s="3"/>
      <c r="D397" s="41">
        <f>SUM(E397:DZ397)</f>
        <v>276.5</v>
      </c>
      <c r="E397" s="326">
        <v>276.5</v>
      </c>
      <c r="F397" s="223"/>
      <c r="G397" s="172"/>
      <c r="H397" s="172"/>
      <c r="I397" s="653"/>
      <c r="J397" s="172"/>
      <c r="K397" s="172"/>
      <c r="L397" s="326"/>
      <c r="M397" s="372"/>
      <c r="N397" s="372"/>
      <c r="O397" s="372"/>
      <c r="P397" s="348"/>
      <c r="Q397" s="348"/>
      <c r="R397" s="342"/>
      <c r="S397" s="366"/>
      <c r="T397" s="339"/>
      <c r="V397" s="354"/>
      <c r="W397" s="134"/>
      <c r="X397" s="134"/>
      <c r="Y397" s="134"/>
      <c r="Z397" s="104"/>
      <c r="AA397" s="104"/>
      <c r="AB397" s="3"/>
      <c r="AC397" s="101"/>
      <c r="AD397" s="170"/>
    </row>
    <row r="398" spans="1:30" ht="15.75">
      <c r="A398" s="518" t="s">
        <v>2305</v>
      </c>
      <c r="B398" s="3"/>
      <c r="C398" s="3"/>
      <c r="D398" s="41">
        <f>SUM(E398:DZ398)</f>
        <v>176</v>
      </c>
      <c r="E398" s="326">
        <v>176</v>
      </c>
      <c r="F398" s="223"/>
      <c r="G398" s="501"/>
      <c r="H398" s="172"/>
      <c r="I398" s="654"/>
      <c r="J398" s="172"/>
      <c r="K398" s="172"/>
      <c r="L398" s="326"/>
      <c r="M398" s="372"/>
      <c r="N398" s="372"/>
      <c r="O398" s="372"/>
      <c r="P398" s="342"/>
      <c r="Q398" s="342"/>
      <c r="R398" s="342"/>
      <c r="S398" s="366"/>
      <c r="T398" s="339"/>
      <c r="V398" s="354"/>
      <c r="W398" s="134"/>
      <c r="X398" s="134"/>
      <c r="Y398" s="134"/>
      <c r="Z398" s="104"/>
      <c r="AA398" s="104"/>
      <c r="AB398" s="3"/>
      <c r="AC398" s="101"/>
      <c r="AD398" s="170"/>
    </row>
    <row r="399" spans="1:30" ht="15.75">
      <c r="A399" s="446" t="s">
        <v>822</v>
      </c>
      <c r="B399" s="3"/>
      <c r="C399" s="3"/>
      <c r="D399" s="41">
        <f>SUM(E399:DZ399)</f>
        <v>213.09999999999968</v>
      </c>
      <c r="E399" s="326">
        <v>213.09999999999968</v>
      </c>
      <c r="F399" s="223"/>
      <c r="G399" s="172"/>
      <c r="H399" s="172"/>
      <c r="I399" s="653"/>
      <c r="J399" s="172"/>
      <c r="K399" s="172"/>
      <c r="L399" s="326"/>
      <c r="M399" s="372"/>
      <c r="N399" s="372"/>
      <c r="O399" s="372"/>
      <c r="P399" s="342"/>
      <c r="Q399" s="342"/>
      <c r="R399" s="342"/>
      <c r="S399" s="366"/>
      <c r="T399" s="339"/>
      <c r="V399" s="354"/>
      <c r="W399" s="134"/>
      <c r="X399" s="134"/>
      <c r="Y399" s="134"/>
      <c r="Z399" s="104"/>
      <c r="AA399" s="104"/>
      <c r="AB399" s="3"/>
      <c r="AC399" s="101"/>
      <c r="AD399" s="170"/>
    </row>
    <row r="400" spans="1:30" ht="15.75">
      <c r="A400" s="446" t="s">
        <v>821</v>
      </c>
      <c r="B400" s="3"/>
      <c r="C400" s="3"/>
      <c r="D400" s="41">
        <f>SUM(E400:DZ400)</f>
        <v>158.30000000000041</v>
      </c>
      <c r="E400" s="326">
        <v>158.30000000000041</v>
      </c>
      <c r="F400" s="223"/>
      <c r="G400" s="172"/>
      <c r="H400" s="172"/>
      <c r="I400" s="654"/>
      <c r="J400" s="172"/>
      <c r="K400" s="172"/>
      <c r="L400" s="326"/>
      <c r="M400" s="372"/>
      <c r="N400" s="372"/>
      <c r="O400" s="372"/>
      <c r="P400" s="342"/>
      <c r="Q400" s="342"/>
      <c r="R400" s="342"/>
      <c r="S400" s="366"/>
      <c r="T400" s="339"/>
      <c r="V400" s="354"/>
      <c r="W400" s="134"/>
      <c r="X400" s="134"/>
      <c r="Y400" s="134"/>
      <c r="Z400" s="104"/>
      <c r="AA400" s="104"/>
      <c r="AB400" s="3"/>
      <c r="AC400" s="101"/>
      <c r="AD400" s="170"/>
    </row>
    <row r="401" spans="1:30" ht="15.75">
      <c r="A401" s="518" t="s">
        <v>2307</v>
      </c>
      <c r="B401" s="3"/>
      <c r="C401" s="3"/>
      <c r="D401" s="41">
        <f>SUM(E401:DZ401)</f>
        <v>172.65000000000009</v>
      </c>
      <c r="E401" s="326">
        <v>172.65000000000009</v>
      </c>
      <c r="F401" s="223"/>
      <c r="G401" s="501"/>
      <c r="H401" s="172"/>
      <c r="I401" s="654"/>
      <c r="J401" s="172"/>
      <c r="K401" s="172"/>
      <c r="L401" s="326"/>
      <c r="M401" s="372"/>
      <c r="N401" s="372"/>
      <c r="O401" s="372"/>
      <c r="P401" s="348"/>
      <c r="Q401" s="348"/>
      <c r="R401" s="342"/>
      <c r="S401" s="366"/>
      <c r="T401" s="339"/>
      <c r="V401" s="354"/>
      <c r="W401" s="134"/>
      <c r="X401" s="134"/>
      <c r="Y401" s="134"/>
      <c r="Z401" s="104"/>
      <c r="AA401" s="104"/>
      <c r="AB401" s="3"/>
      <c r="AC401" s="101"/>
      <c r="AD401" s="170"/>
    </row>
    <row r="402" spans="1:30" ht="15.75">
      <c r="A402" s="518" t="s">
        <v>2567</v>
      </c>
      <c r="B402" s="3"/>
      <c r="C402" s="3"/>
      <c r="D402" s="41">
        <f>SUM(E402:DZ402)</f>
        <v>309.89999999999964</v>
      </c>
      <c r="E402" s="326">
        <v>309.89999999999964</v>
      </c>
      <c r="F402" s="223"/>
      <c r="G402" s="501"/>
      <c r="H402" s="172"/>
      <c r="I402" s="653"/>
      <c r="J402" s="172"/>
      <c r="K402" s="172"/>
      <c r="L402" s="326"/>
      <c r="M402" s="372"/>
      <c r="N402" s="372"/>
      <c r="O402" s="372"/>
      <c r="P402" s="348"/>
      <c r="Q402" s="348"/>
      <c r="R402" s="342"/>
      <c r="S402" s="366"/>
      <c r="T402" s="339"/>
      <c r="V402" s="354"/>
      <c r="W402" s="134"/>
      <c r="X402" s="134"/>
      <c r="Y402" s="134"/>
      <c r="Z402" s="104"/>
      <c r="AA402" s="104"/>
      <c r="AB402" s="3"/>
      <c r="AC402" s="101"/>
      <c r="AD402" s="170"/>
    </row>
    <row r="403" spans="1:30" ht="15.75">
      <c r="A403" s="446" t="s">
        <v>806</v>
      </c>
      <c r="B403" s="3"/>
      <c r="C403" s="3"/>
      <c r="D403" s="41">
        <f>SUM(E403:DZ403)</f>
        <v>231.69999999999982</v>
      </c>
      <c r="E403" s="326">
        <v>231.69999999999982</v>
      </c>
      <c r="F403" s="223"/>
      <c r="G403" s="172"/>
      <c r="H403" s="172"/>
      <c r="I403" s="654"/>
      <c r="J403" s="172"/>
      <c r="K403" s="172"/>
      <c r="L403" s="326"/>
      <c r="M403" s="372"/>
      <c r="N403" s="372"/>
      <c r="O403" s="372"/>
      <c r="P403" s="348"/>
      <c r="Q403" s="348"/>
      <c r="R403" s="342"/>
      <c r="S403" s="366"/>
      <c r="T403" s="339"/>
      <c r="V403" s="354"/>
      <c r="W403" s="134"/>
      <c r="X403" s="134"/>
      <c r="Y403" s="134"/>
      <c r="Z403" s="104"/>
      <c r="AA403" s="104"/>
      <c r="AB403" s="3"/>
      <c r="AC403" s="101"/>
      <c r="AD403" s="170"/>
    </row>
    <row r="404" spans="1:30" ht="15.75">
      <c r="A404" s="518" t="s">
        <v>2283</v>
      </c>
      <c r="B404" s="3"/>
      <c r="C404" s="3"/>
      <c r="D404" s="41">
        <f>SUM(E404:DZ404)</f>
        <v>15.600000000000136</v>
      </c>
      <c r="E404" s="326">
        <v>15.600000000000136</v>
      </c>
      <c r="F404" s="223"/>
      <c r="G404" s="501"/>
      <c r="H404" s="172"/>
      <c r="I404" s="654"/>
      <c r="J404" s="172"/>
      <c r="K404" s="172"/>
      <c r="L404" s="326"/>
      <c r="M404" s="372"/>
      <c r="N404" s="372"/>
      <c r="O404" s="372"/>
      <c r="P404" s="368"/>
      <c r="Q404" s="368"/>
      <c r="R404" s="342"/>
      <c r="S404" s="366"/>
      <c r="T404" s="339"/>
      <c r="V404" s="354"/>
      <c r="W404" s="134"/>
      <c r="X404" s="134"/>
      <c r="Y404" s="134"/>
      <c r="Z404" s="104"/>
      <c r="AA404" s="104"/>
      <c r="AB404" s="3"/>
      <c r="AC404" s="101"/>
      <c r="AD404" s="170"/>
    </row>
    <row r="405" spans="1:30" ht="15.75">
      <c r="A405" s="441" t="s">
        <v>2237</v>
      </c>
      <c r="B405" s="3"/>
      <c r="C405" s="3"/>
      <c r="D405" s="41">
        <f>SUM(E405:DZ405)</f>
        <v>176.20000000000027</v>
      </c>
      <c r="E405" s="326">
        <v>176.20000000000027</v>
      </c>
      <c r="F405" s="223"/>
      <c r="G405" s="652"/>
      <c r="H405" s="172"/>
      <c r="I405" s="653"/>
      <c r="J405" s="172"/>
      <c r="K405" s="172"/>
      <c r="L405" s="326"/>
      <c r="M405" s="372"/>
      <c r="N405" s="372"/>
      <c r="O405" s="372"/>
      <c r="P405" s="371"/>
      <c r="Q405" s="371"/>
      <c r="R405" s="352"/>
      <c r="S405" s="352"/>
      <c r="T405" s="350"/>
      <c r="V405" s="354"/>
      <c r="W405" s="134"/>
      <c r="X405" s="134"/>
      <c r="Y405" s="134"/>
      <c r="Z405" s="104"/>
      <c r="AA405" s="104"/>
      <c r="AB405" s="3"/>
      <c r="AC405" s="101"/>
      <c r="AD405" s="170"/>
    </row>
    <row r="406" spans="1:30" ht="15.75">
      <c r="A406" s="441" t="s">
        <v>31</v>
      </c>
      <c r="B406" s="3"/>
      <c r="C406" s="3"/>
      <c r="D406" s="41">
        <f>SUM(E406:DZ406)</f>
        <v>192</v>
      </c>
      <c r="E406" s="326">
        <v>192</v>
      </c>
      <c r="F406" s="223"/>
      <c r="G406" s="652"/>
      <c r="H406" s="172"/>
      <c r="I406" s="653"/>
      <c r="J406" s="172"/>
      <c r="K406" s="172"/>
      <c r="L406" s="326"/>
      <c r="M406" s="372"/>
      <c r="N406" s="372"/>
      <c r="O406" s="372"/>
      <c r="P406" s="348"/>
      <c r="Q406" s="348"/>
      <c r="R406" s="342"/>
      <c r="S406" s="366"/>
      <c r="T406" s="339"/>
      <c r="V406" s="354"/>
      <c r="W406" s="134"/>
      <c r="X406" s="134"/>
      <c r="Y406" s="134"/>
      <c r="Z406" s="104"/>
      <c r="AA406" s="104"/>
      <c r="AB406" s="3"/>
      <c r="AC406" s="101"/>
      <c r="AD406" s="170"/>
    </row>
    <row r="407" spans="1:30" ht="15.75">
      <c r="A407" s="446" t="s">
        <v>863</v>
      </c>
      <c r="B407" s="3"/>
      <c r="C407" s="3"/>
      <c r="D407" s="41">
        <f>SUM(E407:DZ407)</f>
        <v>306.80000000000018</v>
      </c>
      <c r="E407" s="326">
        <v>306.80000000000018</v>
      </c>
      <c r="F407" s="223"/>
      <c r="G407" s="172"/>
      <c r="H407" s="172"/>
      <c r="I407" s="653"/>
      <c r="J407" s="172"/>
      <c r="K407" s="172"/>
      <c r="L407" s="326"/>
      <c r="M407" s="372"/>
      <c r="N407" s="372"/>
      <c r="O407" s="372"/>
      <c r="P407" s="368"/>
      <c r="Q407" s="368"/>
      <c r="R407" s="342"/>
      <c r="S407" s="366"/>
      <c r="T407" s="339"/>
      <c r="V407" s="354"/>
      <c r="W407" s="134"/>
      <c r="X407" s="134"/>
      <c r="Y407" s="134"/>
      <c r="Z407" s="104"/>
      <c r="AA407" s="104"/>
      <c r="AB407" s="3"/>
      <c r="AC407" s="101"/>
      <c r="AD407" s="170"/>
    </row>
    <row r="408" spans="1:30" ht="15.75">
      <c r="A408" s="446" t="s">
        <v>828</v>
      </c>
      <c r="B408" s="3"/>
      <c r="C408" s="3"/>
      <c r="D408" s="41">
        <f>SUM(E408:DZ408)</f>
        <v>158.2000000000005</v>
      </c>
      <c r="E408" s="326">
        <v>158.2000000000005</v>
      </c>
      <c r="F408" s="223"/>
      <c r="G408" s="172"/>
      <c r="H408" s="172"/>
      <c r="I408" s="653"/>
      <c r="J408" s="172"/>
      <c r="K408" s="172"/>
      <c r="L408" s="326"/>
      <c r="M408" s="372"/>
      <c r="N408" s="372"/>
      <c r="O408" s="372"/>
      <c r="P408" s="371"/>
      <c r="Q408" s="371"/>
      <c r="R408" s="352"/>
      <c r="S408" s="352"/>
      <c r="T408" s="350"/>
      <c r="V408" s="354"/>
      <c r="W408" s="134"/>
      <c r="X408" s="134"/>
      <c r="Y408" s="134"/>
      <c r="Z408" s="104"/>
      <c r="AA408" s="104"/>
      <c r="AB408" s="3"/>
      <c r="AC408" s="101"/>
      <c r="AD408" s="170"/>
    </row>
    <row r="409" spans="1:30" ht="15.75">
      <c r="A409" s="446" t="s">
        <v>855</v>
      </c>
      <c r="B409" s="3"/>
      <c r="C409" s="3"/>
      <c r="D409" s="41">
        <f>SUM(E409:DZ409)</f>
        <v>302.4000000000002</v>
      </c>
      <c r="E409" s="326">
        <v>302.4000000000002</v>
      </c>
      <c r="F409" s="223"/>
      <c r="G409" s="172"/>
      <c r="H409" s="172"/>
      <c r="I409" s="654"/>
      <c r="J409" s="172"/>
      <c r="K409" s="172"/>
      <c r="L409" s="326"/>
      <c r="M409" s="372"/>
      <c r="N409" s="372"/>
      <c r="O409" s="372"/>
      <c r="P409" s="342"/>
      <c r="Q409" s="342"/>
      <c r="R409" s="342"/>
      <c r="S409" s="366"/>
      <c r="T409" s="339"/>
      <c r="V409" s="354"/>
      <c r="W409" s="134"/>
      <c r="X409" s="134"/>
      <c r="Y409" s="134"/>
      <c r="Z409" s="104"/>
      <c r="AA409" s="104"/>
      <c r="AB409" s="3"/>
      <c r="AC409" s="101"/>
      <c r="AD409" s="170"/>
    </row>
    <row r="410" spans="1:30" ht="15.75">
      <c r="A410" s="441" t="s">
        <v>33</v>
      </c>
      <c r="B410" s="3"/>
      <c r="C410" s="3"/>
      <c r="D410" s="41">
        <f>SUM(E410:DZ410)</f>
        <v>180.00000000000045</v>
      </c>
      <c r="E410" s="326">
        <v>180.00000000000045</v>
      </c>
      <c r="F410" s="223"/>
      <c r="G410" s="652"/>
      <c r="H410" s="172"/>
      <c r="I410" s="653"/>
      <c r="J410" s="172"/>
      <c r="K410" s="172"/>
      <c r="L410" s="326"/>
      <c r="M410" s="372"/>
      <c r="N410" s="372"/>
      <c r="O410" s="372"/>
      <c r="P410" s="371"/>
      <c r="Q410" s="371"/>
      <c r="R410" s="352"/>
      <c r="S410" s="352"/>
      <c r="T410" s="350"/>
      <c r="V410" s="354"/>
      <c r="W410" s="134"/>
      <c r="X410" s="134"/>
      <c r="Y410" s="134"/>
      <c r="Z410" s="104"/>
      <c r="AA410" s="104"/>
      <c r="AB410" s="3"/>
      <c r="AC410" s="101"/>
      <c r="AD410" s="170"/>
    </row>
    <row r="411" spans="1:30" ht="15.75">
      <c r="A411" s="441" t="s">
        <v>37</v>
      </c>
      <c r="B411" s="3"/>
      <c r="C411" s="3"/>
      <c r="D411" s="41">
        <f>SUM(E411:DZ411)</f>
        <v>191.49999999999977</v>
      </c>
      <c r="E411" s="326">
        <v>191.49999999999977</v>
      </c>
      <c r="F411" s="223"/>
      <c r="G411" s="652"/>
      <c r="H411" s="172"/>
      <c r="I411" s="653"/>
      <c r="J411" s="172"/>
      <c r="K411" s="172"/>
      <c r="L411" s="326"/>
      <c r="M411" s="372"/>
      <c r="N411" s="372"/>
      <c r="O411" s="372"/>
      <c r="P411" s="342"/>
      <c r="Q411" s="342"/>
      <c r="R411" s="342"/>
      <c r="S411" s="366"/>
      <c r="T411" s="339"/>
      <c r="V411" s="354"/>
      <c r="W411" s="134"/>
      <c r="X411" s="134"/>
      <c r="Y411" s="134"/>
      <c r="Z411" s="104"/>
      <c r="AA411" s="104"/>
      <c r="AB411" s="3"/>
      <c r="AC411" s="101"/>
      <c r="AD411" s="170"/>
    </row>
    <row r="412" spans="1:30" s="280" customFormat="1" ht="15.75">
      <c r="A412" s="443" t="s">
        <v>143</v>
      </c>
      <c r="B412" s="282"/>
      <c r="C412" s="282"/>
      <c r="D412" s="41">
        <f>SUM(E412:DZ412)</f>
        <v>200.10000000000127</v>
      </c>
      <c r="E412" s="326">
        <v>200.10000000000127</v>
      </c>
      <c r="F412" s="351"/>
      <c r="G412" s="273"/>
      <c r="H412" s="172"/>
      <c r="I412" s="653"/>
      <c r="J412" s="172"/>
      <c r="K412" s="172"/>
      <c r="L412" s="326"/>
      <c r="M412" s="372"/>
      <c r="N412" s="372"/>
      <c r="O412" s="372"/>
      <c r="P412" s="342"/>
      <c r="Q412" s="342"/>
      <c r="R412" s="342"/>
      <c r="S412" s="366"/>
      <c r="T412" s="339"/>
      <c r="V412" s="354"/>
      <c r="W412" s="134"/>
      <c r="X412" s="134"/>
      <c r="Y412" s="134"/>
      <c r="Z412" s="316"/>
      <c r="AA412" s="316"/>
      <c r="AB412" s="282"/>
      <c r="AC412" s="315"/>
      <c r="AD412" s="340"/>
    </row>
    <row r="413" spans="1:30" s="280" customFormat="1" ht="15.75">
      <c r="A413" s="540" t="s">
        <v>1859</v>
      </c>
      <c r="B413" s="282"/>
      <c r="C413" s="282"/>
      <c r="D413" s="41">
        <f>SUM(E413:DZ413)</f>
        <v>374.49999999999955</v>
      </c>
      <c r="E413" s="326">
        <v>374.49999999999955</v>
      </c>
      <c r="F413" s="351"/>
      <c r="G413" s="343"/>
      <c r="H413" s="172"/>
      <c r="I413" s="653"/>
      <c r="J413" s="172"/>
      <c r="K413" s="172"/>
      <c r="L413" s="326"/>
      <c r="M413" s="372"/>
      <c r="N413" s="372"/>
      <c r="O413" s="372"/>
      <c r="P413" s="342"/>
      <c r="Q413" s="342"/>
      <c r="R413" s="342"/>
      <c r="S413" s="366"/>
      <c r="T413" s="339"/>
      <c r="V413" s="354"/>
      <c r="W413" s="134"/>
      <c r="X413" s="134"/>
      <c r="Y413" s="134"/>
      <c r="Z413" s="316"/>
      <c r="AA413" s="316"/>
      <c r="AB413" s="282"/>
      <c r="AC413" s="315"/>
      <c r="AD413" s="340"/>
    </row>
    <row r="414" spans="1:30" s="280" customFormat="1" ht="15.75">
      <c r="A414" s="441" t="s">
        <v>39</v>
      </c>
      <c r="B414" s="282"/>
      <c r="C414" s="282"/>
      <c r="D414" s="41">
        <f>SUM(E414:DZ414)</f>
        <v>224.40000000000032</v>
      </c>
      <c r="E414" s="326">
        <v>224.40000000000032</v>
      </c>
      <c r="F414" s="351"/>
      <c r="G414" s="652"/>
      <c r="H414" s="172"/>
      <c r="I414" s="653"/>
      <c r="J414" s="172"/>
      <c r="K414" s="172"/>
      <c r="L414" s="326"/>
      <c r="M414" s="372"/>
      <c r="N414" s="372"/>
      <c r="O414" s="372"/>
      <c r="P414" s="342"/>
      <c r="Q414" s="342"/>
      <c r="R414" s="342"/>
      <c r="S414" s="366"/>
      <c r="T414" s="339"/>
      <c r="V414" s="354"/>
      <c r="W414" s="134"/>
      <c r="X414" s="134"/>
      <c r="Y414" s="134"/>
      <c r="Z414" s="316"/>
      <c r="AA414" s="316"/>
      <c r="AB414" s="282"/>
      <c r="AC414" s="315"/>
      <c r="AD414" s="340"/>
    </row>
    <row r="415" spans="1:30" s="280" customFormat="1" ht="15.75">
      <c r="A415" s="518" t="s">
        <v>2284</v>
      </c>
      <c r="B415" s="282"/>
      <c r="C415" s="282"/>
      <c r="D415" s="41">
        <f>SUM(E415:DZ415)</f>
        <v>562.10000000000014</v>
      </c>
      <c r="E415" s="326">
        <v>562.10000000000014</v>
      </c>
      <c r="F415" s="351"/>
      <c r="G415" s="501"/>
      <c r="H415" s="172"/>
      <c r="I415" s="653"/>
      <c r="J415" s="172"/>
      <c r="K415" s="172"/>
      <c r="L415" s="326"/>
      <c r="M415" s="372"/>
      <c r="N415" s="372"/>
      <c r="O415" s="372"/>
      <c r="P415" s="342"/>
      <c r="Q415" s="342"/>
      <c r="R415" s="342"/>
      <c r="S415" s="366"/>
      <c r="T415" s="339"/>
      <c r="V415" s="354"/>
      <c r="W415" s="134"/>
      <c r="X415" s="134"/>
      <c r="Y415" s="134"/>
      <c r="Z415" s="316"/>
      <c r="AA415" s="316"/>
      <c r="AB415" s="282"/>
      <c r="AC415" s="315"/>
      <c r="AD415" s="340"/>
    </row>
    <row r="416" spans="1:30" s="280" customFormat="1" ht="15.75">
      <c r="A416" s="443" t="s">
        <v>144</v>
      </c>
      <c r="B416" s="282"/>
      <c r="C416" s="282"/>
      <c r="D416" s="41">
        <f>SUM(E416:DZ416)</f>
        <v>159.40000000000032</v>
      </c>
      <c r="E416" s="326">
        <v>159.40000000000032</v>
      </c>
      <c r="F416" s="351"/>
      <c r="G416" s="273"/>
      <c r="H416" s="172"/>
      <c r="I416" s="653"/>
      <c r="J416" s="172"/>
      <c r="K416" s="172"/>
      <c r="L416" s="326"/>
      <c r="M416" s="372"/>
      <c r="N416" s="372"/>
      <c r="O416" s="372"/>
      <c r="P416" s="342"/>
      <c r="Q416" s="342"/>
      <c r="R416" s="342"/>
      <c r="S416" s="366"/>
      <c r="T416" s="339"/>
      <c r="V416" s="354"/>
      <c r="W416" s="134"/>
      <c r="X416" s="134"/>
      <c r="Y416" s="134"/>
      <c r="Z416" s="316"/>
      <c r="AA416" s="316"/>
      <c r="AB416" s="282"/>
      <c r="AC416" s="315"/>
      <c r="AD416" s="340"/>
    </row>
    <row r="417" spans="1:30" s="280" customFormat="1" ht="15.75">
      <c r="A417" s="540" t="s">
        <v>1856</v>
      </c>
      <c r="B417" s="282"/>
      <c r="C417" s="282"/>
      <c r="D417" s="41">
        <f>SUM(E417:DZ417)</f>
        <v>290.70000000000027</v>
      </c>
      <c r="E417" s="326">
        <v>290.70000000000027</v>
      </c>
      <c r="F417" s="351"/>
      <c r="G417" s="343"/>
      <c r="H417" s="172"/>
      <c r="I417" s="653"/>
      <c r="J417" s="172"/>
      <c r="K417" s="172"/>
      <c r="L417" s="326"/>
      <c r="M417" s="372"/>
      <c r="N417" s="372"/>
      <c r="O417" s="372"/>
      <c r="P417" s="342"/>
      <c r="Q417" s="342"/>
      <c r="R417" s="342"/>
      <c r="S417" s="366"/>
      <c r="T417" s="339"/>
      <c r="V417" s="354"/>
      <c r="W417" s="134"/>
      <c r="X417" s="134"/>
      <c r="Y417" s="134"/>
      <c r="Z417" s="316"/>
      <c r="AA417" s="316"/>
      <c r="AB417" s="282"/>
      <c r="AC417" s="315"/>
      <c r="AD417" s="340"/>
    </row>
    <row r="418" spans="1:30" s="280" customFormat="1" ht="15.75">
      <c r="A418" s="446" t="s">
        <v>155</v>
      </c>
      <c r="B418" s="282"/>
      <c r="C418" s="282"/>
      <c r="D418" s="41">
        <f>SUM(E418:DZ418)</f>
        <v>191</v>
      </c>
      <c r="E418" s="326">
        <v>191</v>
      </c>
      <c r="F418" s="351"/>
      <c r="G418" s="172"/>
      <c r="H418" s="172"/>
      <c r="I418" s="653"/>
      <c r="J418" s="172"/>
      <c r="K418" s="172"/>
      <c r="L418" s="326"/>
      <c r="M418" s="372"/>
      <c r="N418" s="372"/>
      <c r="O418" s="372"/>
      <c r="P418" s="342"/>
      <c r="Q418" s="342"/>
      <c r="R418" s="342"/>
      <c r="S418" s="366"/>
      <c r="T418" s="339"/>
      <c r="V418" s="354"/>
      <c r="W418" s="134"/>
      <c r="X418" s="134"/>
      <c r="Y418" s="134"/>
      <c r="Z418" s="316"/>
      <c r="AA418" s="316"/>
      <c r="AB418" s="282"/>
      <c r="AC418" s="315"/>
      <c r="AD418" s="340"/>
    </row>
    <row r="419" spans="1:30" s="280" customFormat="1" ht="15.75">
      <c r="A419" s="446" t="s">
        <v>826</v>
      </c>
      <c r="B419" s="282"/>
      <c r="C419" s="282"/>
      <c r="D419" s="41">
        <f>SUM(E419:DZ419)</f>
        <v>313.50000000000023</v>
      </c>
      <c r="E419" s="326">
        <v>313.50000000000023</v>
      </c>
      <c r="F419" s="351"/>
      <c r="G419" s="172"/>
      <c r="H419" s="172"/>
      <c r="I419" s="653"/>
      <c r="J419" s="172"/>
      <c r="K419" s="172"/>
      <c r="L419" s="326"/>
      <c r="M419" s="372"/>
      <c r="N419" s="372"/>
      <c r="O419" s="372"/>
      <c r="P419" s="342"/>
      <c r="Q419" s="342"/>
      <c r="R419" s="342"/>
      <c r="S419" s="366"/>
      <c r="T419" s="339"/>
      <c r="V419" s="354"/>
      <c r="W419" s="134"/>
      <c r="X419" s="134"/>
      <c r="Y419" s="134"/>
      <c r="Z419" s="316"/>
      <c r="AA419" s="316"/>
      <c r="AB419" s="282"/>
      <c r="AC419" s="315"/>
      <c r="AD419" s="340"/>
    </row>
    <row r="420" spans="1:30" s="280" customFormat="1" ht="15.75">
      <c r="A420" s="441" t="s">
        <v>2243</v>
      </c>
      <c r="B420" s="282"/>
      <c r="C420" s="282"/>
      <c r="D420" s="41">
        <f>SUM(E420:DZ420)</f>
        <v>189</v>
      </c>
      <c r="E420" s="326">
        <v>189</v>
      </c>
      <c r="F420" s="351"/>
      <c r="G420" s="652"/>
      <c r="H420" s="172"/>
      <c r="I420" s="653"/>
      <c r="J420" s="172"/>
      <c r="K420" s="172"/>
      <c r="L420" s="326"/>
      <c r="M420" s="372"/>
      <c r="N420" s="372"/>
      <c r="O420" s="372"/>
      <c r="P420" s="342"/>
      <c r="Q420" s="342"/>
      <c r="R420" s="342"/>
      <c r="S420" s="366"/>
      <c r="T420" s="339"/>
      <c r="V420" s="354"/>
      <c r="W420" s="134"/>
      <c r="X420" s="134"/>
      <c r="Y420" s="134"/>
      <c r="Z420" s="316"/>
      <c r="AA420" s="316"/>
      <c r="AB420" s="282"/>
      <c r="AC420" s="315"/>
      <c r="AD420" s="340"/>
    </row>
    <row r="421" spans="1:30" s="280" customFormat="1" ht="15.75">
      <c r="A421" s="316"/>
      <c r="B421" s="282"/>
      <c r="C421" s="282"/>
      <c r="D421" s="41"/>
      <c r="E421" s="351"/>
      <c r="F421" s="351"/>
      <c r="G421" s="351"/>
      <c r="H421" s="351"/>
      <c r="I421" s="351"/>
      <c r="J421" s="351"/>
      <c r="K421" s="372"/>
      <c r="L421" s="372"/>
      <c r="M421" s="372"/>
      <c r="N421" s="372"/>
      <c r="O421" s="372"/>
      <c r="P421" s="342"/>
      <c r="Q421" s="342"/>
      <c r="R421" s="342"/>
      <c r="S421" s="366"/>
      <c r="T421" s="339"/>
      <c r="V421" s="354"/>
      <c r="W421" s="134"/>
      <c r="X421" s="134"/>
      <c r="Y421" s="134"/>
      <c r="Z421" s="316"/>
      <c r="AA421" s="316"/>
      <c r="AB421" s="282"/>
      <c r="AC421" s="315"/>
      <c r="AD421" s="340"/>
    </row>
    <row r="422" spans="1:30" ht="15.75">
      <c r="D422" s="41"/>
    </row>
    <row r="423" spans="1:30" ht="15.75">
      <c r="D423" s="41"/>
    </row>
    <row r="424" spans="1:30" s="38" customFormat="1" ht="20.25">
      <c r="A424" s="38" t="s">
        <v>172</v>
      </c>
      <c r="D424" s="40" t="s">
        <v>40</v>
      </c>
      <c r="E424" s="135" t="s">
        <v>2696</v>
      </c>
      <c r="F424" s="135" t="s">
        <v>2700</v>
      </c>
      <c r="G424" s="135" t="s">
        <v>2699</v>
      </c>
      <c r="H424" s="135" t="s">
        <v>2702</v>
      </c>
      <c r="I424" s="135" t="s">
        <v>2708</v>
      </c>
      <c r="J424" s="135" t="s">
        <v>2598</v>
      </c>
      <c r="K424" s="300"/>
      <c r="L424" s="39"/>
      <c r="M424" s="39"/>
      <c r="N424" s="39"/>
      <c r="O424" s="39"/>
      <c r="P424" s="39"/>
      <c r="Q424" s="39"/>
      <c r="R424" s="39"/>
    </row>
    <row r="425" spans="1:30" ht="15.75">
      <c r="A425" s="441" t="s">
        <v>2245</v>
      </c>
      <c r="B425" s="3"/>
      <c r="C425" s="3"/>
      <c r="D425" s="41">
        <f>SUM(E425:DZ425)</f>
        <v>402.30000000000064</v>
      </c>
      <c r="E425" s="326">
        <v>402.30000000000064</v>
      </c>
      <c r="F425" s="223"/>
      <c r="G425" s="223"/>
      <c r="H425" s="223"/>
      <c r="I425" s="223"/>
      <c r="J425" s="223"/>
      <c r="K425" s="372"/>
      <c r="L425" s="652"/>
      <c r="M425" s="172"/>
      <c r="N425" s="653"/>
      <c r="O425" s="172"/>
      <c r="P425" s="172"/>
      <c r="Q425" s="326"/>
      <c r="R425" s="134"/>
      <c r="S425" s="104"/>
      <c r="T425" s="104"/>
      <c r="U425" s="11"/>
      <c r="V425" s="101"/>
      <c r="W425" s="169"/>
    </row>
    <row r="426" spans="1:30" ht="15.75">
      <c r="A426" s="540" t="s">
        <v>1854</v>
      </c>
      <c r="B426" s="3"/>
      <c r="C426" s="3"/>
      <c r="D426" s="41">
        <f>SUM(E426:DZ426)</f>
        <v>806.50000000000023</v>
      </c>
      <c r="E426" s="326">
        <v>806.50000000000023</v>
      </c>
      <c r="F426" s="223"/>
      <c r="G426" s="223"/>
      <c r="H426" s="223"/>
      <c r="I426" s="223"/>
      <c r="J426" s="223"/>
      <c r="K426" s="372"/>
      <c r="L426" s="343"/>
      <c r="M426" s="172"/>
      <c r="N426" s="653"/>
      <c r="O426" s="172"/>
      <c r="P426" s="172"/>
      <c r="Q426" s="326"/>
      <c r="R426" s="134"/>
      <c r="S426" s="104"/>
      <c r="T426" s="104"/>
      <c r="U426" s="3"/>
      <c r="V426" s="101"/>
      <c r="W426" s="170"/>
    </row>
    <row r="427" spans="1:30" ht="15.75">
      <c r="A427" s="446" t="s">
        <v>156</v>
      </c>
      <c r="B427" s="3"/>
      <c r="C427" s="3"/>
      <c r="D427" s="41">
        <f>SUM(E427:DZ427)</f>
        <v>693.09999999999968</v>
      </c>
      <c r="E427" s="326">
        <v>693.09999999999968</v>
      </c>
      <c r="F427" s="223"/>
      <c r="G427" s="223"/>
      <c r="H427" s="223"/>
      <c r="I427" s="223"/>
      <c r="J427" s="223"/>
      <c r="K427" s="372"/>
      <c r="L427" s="172"/>
      <c r="M427" s="172"/>
      <c r="N427" s="654"/>
      <c r="O427" s="172"/>
      <c r="P427" s="172"/>
      <c r="Q427" s="326"/>
      <c r="R427" s="134"/>
      <c r="S427" s="104"/>
      <c r="T427" s="104"/>
      <c r="U427" s="3"/>
      <c r="V427" s="101"/>
      <c r="W427" s="170"/>
    </row>
    <row r="428" spans="1:30" ht="15.75">
      <c r="A428" s="441" t="s">
        <v>2238</v>
      </c>
      <c r="B428" s="3"/>
      <c r="C428" s="3"/>
      <c r="D428" s="41">
        <f>SUM(E428:DZ428)</f>
        <v>149.49999999999989</v>
      </c>
      <c r="E428" s="326">
        <v>149.49999999999989</v>
      </c>
      <c r="F428" s="223"/>
      <c r="G428" s="223"/>
      <c r="H428" s="223"/>
      <c r="I428" s="223"/>
      <c r="J428" s="223"/>
      <c r="K428" s="372"/>
      <c r="L428" s="652"/>
      <c r="M428" s="172"/>
      <c r="N428" s="653"/>
      <c r="O428" s="172"/>
      <c r="P428" s="172"/>
      <c r="Q428" s="326"/>
      <c r="R428" s="134"/>
      <c r="S428" s="104"/>
      <c r="T428" s="104"/>
      <c r="U428" s="3"/>
      <c r="V428" s="101"/>
      <c r="W428" s="170"/>
    </row>
    <row r="429" spans="1:30" ht="15.75">
      <c r="A429" s="540" t="s">
        <v>1849</v>
      </c>
      <c r="B429" s="3"/>
      <c r="C429" s="3"/>
      <c r="D429" s="41">
        <f>SUM(E429:DZ429)</f>
        <v>623.20000000000095</v>
      </c>
      <c r="E429" s="326">
        <v>623.20000000000095</v>
      </c>
      <c r="F429" s="223"/>
      <c r="G429" s="223"/>
      <c r="H429" s="223"/>
      <c r="I429" s="223"/>
      <c r="J429" s="223"/>
      <c r="K429" s="372"/>
      <c r="L429" s="343"/>
      <c r="M429" s="172"/>
      <c r="N429" s="653"/>
      <c r="O429" s="172"/>
      <c r="P429" s="172"/>
      <c r="Q429" s="326"/>
      <c r="R429" s="134"/>
      <c r="S429" s="104"/>
      <c r="T429" s="104"/>
      <c r="U429" s="3"/>
      <c r="V429" s="101"/>
      <c r="W429" s="170"/>
    </row>
    <row r="430" spans="1:30" ht="15.75">
      <c r="A430" s="540" t="s">
        <v>1844</v>
      </c>
      <c r="B430" s="3"/>
      <c r="C430" s="3"/>
      <c r="D430" s="41">
        <f>SUM(E430:DZ430)</f>
        <v>758.1999999999997</v>
      </c>
      <c r="E430" s="326">
        <v>758.1999999999997</v>
      </c>
      <c r="F430" s="223"/>
      <c r="G430" s="223"/>
      <c r="H430" s="223"/>
      <c r="I430" s="223"/>
      <c r="J430" s="223"/>
      <c r="K430" s="372"/>
      <c r="L430" s="343"/>
      <c r="M430" s="172"/>
      <c r="N430" s="653"/>
      <c r="O430" s="172"/>
      <c r="P430" s="172"/>
      <c r="Q430" s="326"/>
      <c r="R430" s="134"/>
      <c r="S430" s="104"/>
      <c r="T430" s="104"/>
      <c r="U430" s="11"/>
      <c r="V430" s="101"/>
      <c r="W430" s="169"/>
    </row>
    <row r="431" spans="1:30" ht="15.75">
      <c r="A431" s="441" t="s">
        <v>1</v>
      </c>
      <c r="B431" s="3"/>
      <c r="C431" s="3"/>
      <c r="D431" s="41">
        <f>SUM(E431:DZ431)</f>
        <v>700</v>
      </c>
      <c r="E431" s="326">
        <v>700</v>
      </c>
      <c r="F431" s="223"/>
      <c r="G431" s="223"/>
      <c r="H431" s="223"/>
      <c r="I431" s="223"/>
      <c r="J431" s="223"/>
      <c r="K431" s="372"/>
      <c r="L431" s="652"/>
      <c r="M431" s="172"/>
      <c r="N431" s="653"/>
      <c r="O431" s="172"/>
      <c r="P431" s="172"/>
      <c r="Q431" s="326"/>
      <c r="R431" s="134"/>
      <c r="S431" s="104"/>
      <c r="T431" s="104"/>
      <c r="U431" s="3"/>
      <c r="V431" s="101"/>
      <c r="W431" s="170"/>
    </row>
    <row r="432" spans="1:30" ht="15.75">
      <c r="A432" s="441" t="s">
        <v>2244</v>
      </c>
      <c r="B432" s="3"/>
      <c r="C432" s="3"/>
      <c r="D432" s="41">
        <f>SUM(E432:DZ432)</f>
        <v>537.40000000000032</v>
      </c>
      <c r="E432" s="326">
        <v>537.40000000000032</v>
      </c>
      <c r="F432" s="223"/>
      <c r="G432" s="223"/>
      <c r="H432" s="223"/>
      <c r="I432" s="223"/>
      <c r="J432" s="223"/>
      <c r="K432" s="372"/>
      <c r="L432" s="652"/>
      <c r="M432" s="172"/>
      <c r="N432" s="653"/>
      <c r="O432" s="172"/>
      <c r="P432" s="172"/>
      <c r="Q432" s="326"/>
      <c r="R432" s="134"/>
      <c r="S432" s="104"/>
      <c r="T432" s="104"/>
      <c r="U432" s="3"/>
      <c r="V432" s="101"/>
      <c r="W432" s="169"/>
    </row>
    <row r="433" spans="1:23" ht="15.75">
      <c r="A433" s="518" t="s">
        <v>2276</v>
      </c>
      <c r="B433" s="3"/>
      <c r="C433" s="3"/>
      <c r="D433" s="41">
        <f>SUM(E433:DZ433)</f>
        <v>768.49999999999955</v>
      </c>
      <c r="E433" s="326">
        <v>768.49999999999955</v>
      </c>
      <c r="F433" s="223"/>
      <c r="G433" s="223"/>
      <c r="H433" s="223"/>
      <c r="I433" s="223"/>
      <c r="J433" s="223"/>
      <c r="K433" s="372"/>
      <c r="L433" s="501"/>
      <c r="M433" s="172"/>
      <c r="N433" s="653"/>
      <c r="O433" s="172"/>
      <c r="P433" s="172"/>
      <c r="Q433" s="326"/>
      <c r="R433" s="134"/>
      <c r="S433" s="104"/>
      <c r="T433" s="104"/>
      <c r="U433" s="3"/>
      <c r="V433" s="101"/>
      <c r="W433" s="170"/>
    </row>
    <row r="434" spans="1:23" ht="15.75">
      <c r="A434" s="540" t="s">
        <v>1850</v>
      </c>
      <c r="B434" s="3"/>
      <c r="C434" s="3"/>
      <c r="D434" s="41">
        <f>SUM(E434:DZ434)</f>
        <v>528.65000000000055</v>
      </c>
      <c r="E434" s="326">
        <v>528.65000000000055</v>
      </c>
      <c r="F434" s="223"/>
      <c r="G434" s="223"/>
      <c r="H434" s="223"/>
      <c r="I434" s="223"/>
      <c r="J434" s="223"/>
      <c r="K434" s="372"/>
      <c r="L434" s="343"/>
      <c r="M434" s="172"/>
      <c r="N434" s="654"/>
      <c r="O434" s="172"/>
      <c r="P434" s="172"/>
      <c r="Q434" s="326"/>
      <c r="R434" s="134"/>
      <c r="S434" s="104"/>
      <c r="T434" s="104"/>
      <c r="U434" s="3"/>
      <c r="V434" s="101"/>
      <c r="W434" s="170"/>
    </row>
    <row r="435" spans="1:23" ht="15.75">
      <c r="A435" s="446" t="s">
        <v>844</v>
      </c>
      <c r="B435" s="3"/>
      <c r="C435" s="3"/>
      <c r="D435" s="41">
        <f>SUM(E435:DZ435)</f>
        <v>516.90000000000009</v>
      </c>
      <c r="E435" s="326">
        <v>516.90000000000009</v>
      </c>
      <c r="F435" s="223"/>
      <c r="G435" s="223"/>
      <c r="H435" s="223"/>
      <c r="I435" s="223"/>
      <c r="J435" s="223"/>
      <c r="K435" s="372"/>
      <c r="L435" s="172"/>
      <c r="M435" s="172"/>
      <c r="N435" s="653"/>
      <c r="O435" s="172"/>
      <c r="P435" s="172"/>
      <c r="Q435" s="326"/>
      <c r="R435" s="134"/>
      <c r="S435" s="104"/>
      <c r="T435" s="104"/>
      <c r="U435" s="11"/>
      <c r="V435" s="101"/>
      <c r="W435" s="170"/>
    </row>
    <row r="436" spans="1:23" ht="15.75">
      <c r="A436" s="518" t="s">
        <v>2308</v>
      </c>
      <c r="B436" s="3"/>
      <c r="C436" s="3"/>
      <c r="D436" s="41">
        <f>SUM(E436:DZ436)</f>
        <v>459.79999999999961</v>
      </c>
      <c r="E436" s="326">
        <v>459.79999999999961</v>
      </c>
      <c r="F436" s="223"/>
      <c r="G436" s="223"/>
      <c r="H436" s="223"/>
      <c r="I436" s="223"/>
      <c r="J436" s="223"/>
      <c r="K436" s="372"/>
      <c r="L436" s="501"/>
      <c r="M436" s="172"/>
      <c r="N436" s="653"/>
      <c r="O436" s="172"/>
      <c r="P436" s="172"/>
      <c r="Q436" s="326"/>
      <c r="R436" s="134"/>
      <c r="S436" s="104"/>
      <c r="T436" s="104"/>
      <c r="U436" s="3"/>
      <c r="V436" s="101"/>
      <c r="W436" s="170"/>
    </row>
    <row r="437" spans="1:23" ht="15.75">
      <c r="A437" s="446" t="s">
        <v>861</v>
      </c>
      <c r="B437" s="3"/>
      <c r="C437" s="3"/>
      <c r="D437" s="41">
        <f>SUM(E437:DZ437)</f>
        <v>373.80000000000018</v>
      </c>
      <c r="E437" s="326">
        <v>373.80000000000018</v>
      </c>
      <c r="F437" s="223"/>
      <c r="G437" s="223"/>
      <c r="H437" s="223"/>
      <c r="I437" s="223"/>
      <c r="J437" s="223"/>
      <c r="K437" s="372"/>
      <c r="L437" s="172"/>
      <c r="M437" s="172"/>
      <c r="N437" s="653"/>
      <c r="O437" s="172"/>
      <c r="P437" s="172"/>
      <c r="Q437" s="326"/>
      <c r="R437" s="134"/>
      <c r="S437" s="104"/>
      <c r="T437" s="104"/>
      <c r="U437" s="11"/>
      <c r="V437" s="101"/>
      <c r="W437" s="170"/>
    </row>
    <row r="438" spans="1:23" ht="15.75">
      <c r="A438" s="441" t="s">
        <v>2241</v>
      </c>
      <c r="B438" s="3"/>
      <c r="C438" s="3"/>
      <c r="D438" s="41">
        <f>SUM(E438:DZ438)</f>
        <v>663.80000000000041</v>
      </c>
      <c r="E438" s="326">
        <v>663.80000000000041</v>
      </c>
      <c r="F438" s="223"/>
      <c r="G438" s="223"/>
      <c r="H438" s="223"/>
      <c r="I438" s="223"/>
      <c r="J438" s="223"/>
      <c r="K438" s="372"/>
      <c r="L438" s="652"/>
      <c r="M438" s="172"/>
      <c r="N438" s="654"/>
      <c r="O438" s="172"/>
      <c r="P438" s="172"/>
      <c r="Q438" s="326"/>
      <c r="R438" s="134"/>
      <c r="S438" s="104"/>
      <c r="T438" s="104"/>
      <c r="U438" s="11"/>
      <c r="V438" s="101"/>
      <c r="W438" s="169"/>
    </row>
    <row r="439" spans="1:23" ht="15.75">
      <c r="A439" s="446" t="s">
        <v>153</v>
      </c>
      <c r="B439" s="3"/>
      <c r="C439" s="3"/>
      <c r="D439" s="41">
        <f>SUM(E439:DZ439)</f>
        <v>554.70000000000027</v>
      </c>
      <c r="E439" s="326">
        <v>554.70000000000027</v>
      </c>
      <c r="F439" s="223"/>
      <c r="G439" s="223"/>
      <c r="H439" s="223"/>
      <c r="I439" s="223"/>
      <c r="J439" s="223"/>
      <c r="K439" s="372"/>
      <c r="L439" s="172"/>
      <c r="M439" s="172"/>
      <c r="N439" s="653"/>
      <c r="O439" s="172"/>
      <c r="P439" s="172"/>
      <c r="Q439" s="326"/>
      <c r="R439" s="134"/>
      <c r="S439" s="104"/>
      <c r="T439" s="104"/>
      <c r="U439" s="3"/>
      <c r="V439" s="101"/>
      <c r="W439" s="170"/>
    </row>
    <row r="440" spans="1:23" ht="15.75">
      <c r="A440" s="518" t="s">
        <v>2277</v>
      </c>
      <c r="B440" s="3"/>
      <c r="C440" s="3"/>
      <c r="D440" s="41">
        <f>SUM(E440:DZ440)</f>
        <v>302.20000000000005</v>
      </c>
      <c r="E440" s="326">
        <v>302.20000000000005</v>
      </c>
      <c r="F440" s="223"/>
      <c r="G440" s="223"/>
      <c r="H440" s="223"/>
      <c r="I440" s="223"/>
      <c r="J440" s="223"/>
      <c r="K440" s="372"/>
      <c r="L440" s="501"/>
      <c r="M440" s="172"/>
      <c r="N440" s="654"/>
      <c r="O440" s="172"/>
      <c r="P440" s="172"/>
      <c r="Q440" s="326"/>
      <c r="R440" s="134"/>
      <c r="S440" s="104"/>
      <c r="T440" s="104"/>
      <c r="U440" s="3"/>
      <c r="V440" s="101"/>
      <c r="W440" s="170"/>
    </row>
    <row r="441" spans="1:23" ht="15.75">
      <c r="A441" s="446" t="s">
        <v>9</v>
      </c>
      <c r="B441" s="3"/>
      <c r="C441" s="3"/>
      <c r="D441" s="41">
        <f>SUM(E441:DZ441)</f>
        <v>547.15000000000032</v>
      </c>
      <c r="E441" s="326">
        <v>547.15000000000032</v>
      </c>
      <c r="F441" s="223"/>
      <c r="G441" s="223"/>
      <c r="H441" s="223"/>
      <c r="I441" s="223"/>
      <c r="J441" s="223"/>
      <c r="K441" s="372"/>
      <c r="L441" s="172"/>
      <c r="M441" s="172"/>
      <c r="N441" s="653"/>
      <c r="O441" s="172"/>
      <c r="P441" s="172"/>
      <c r="Q441" s="326"/>
      <c r="R441" s="134"/>
      <c r="S441" s="104"/>
      <c r="T441" s="104"/>
      <c r="U441" s="11"/>
      <c r="V441" s="101"/>
      <c r="W441" s="169"/>
    </row>
    <row r="442" spans="1:23" ht="15.75">
      <c r="A442" s="441" t="s">
        <v>2256</v>
      </c>
      <c r="B442" s="3"/>
      <c r="C442" s="3"/>
      <c r="D442" s="41">
        <f>SUM(E442:DZ442)</f>
        <v>857.10000000000059</v>
      </c>
      <c r="E442" s="326">
        <v>857.10000000000059</v>
      </c>
      <c r="F442" s="223"/>
      <c r="G442" s="223"/>
      <c r="H442" s="223"/>
      <c r="I442" s="223"/>
      <c r="J442" s="223"/>
      <c r="K442" s="372"/>
      <c r="L442" s="652"/>
      <c r="M442" s="172"/>
      <c r="N442" s="653"/>
      <c r="O442" s="172"/>
      <c r="P442" s="172"/>
      <c r="Q442" s="326"/>
      <c r="R442" s="134"/>
      <c r="S442" s="104"/>
      <c r="T442" s="104"/>
      <c r="U442" s="3"/>
      <c r="V442" s="101"/>
      <c r="W442" s="170"/>
    </row>
    <row r="443" spans="1:23" ht="15.75">
      <c r="A443" s="441" t="s">
        <v>11</v>
      </c>
      <c r="B443" s="3"/>
      <c r="C443" s="3"/>
      <c r="D443" s="41">
        <f>SUM(E443:DZ443)</f>
        <v>696.30000000000041</v>
      </c>
      <c r="E443" s="326">
        <v>696.30000000000041</v>
      </c>
      <c r="F443" s="223"/>
      <c r="G443" s="223"/>
      <c r="H443" s="223"/>
      <c r="I443" s="223"/>
      <c r="J443" s="223"/>
      <c r="K443" s="372"/>
      <c r="L443" s="652"/>
      <c r="M443" s="172"/>
      <c r="N443" s="653"/>
      <c r="O443" s="172"/>
      <c r="P443" s="172"/>
      <c r="Q443" s="326"/>
      <c r="R443" s="134"/>
      <c r="S443" s="104"/>
      <c r="T443" s="104"/>
      <c r="U443" s="132"/>
      <c r="V443" s="101"/>
      <c r="W443" s="169"/>
    </row>
    <row r="444" spans="1:23" ht="15.75">
      <c r="A444" s="518" t="s">
        <v>2278</v>
      </c>
      <c r="B444" s="3"/>
      <c r="C444" s="3"/>
      <c r="D444" s="41">
        <f>SUM(E444:DZ444)</f>
        <v>412.89999999999986</v>
      </c>
      <c r="E444" s="326">
        <v>412.89999999999986</v>
      </c>
      <c r="F444" s="223"/>
      <c r="G444" s="223"/>
      <c r="H444" s="223"/>
      <c r="I444" s="223"/>
      <c r="J444" s="223"/>
      <c r="K444" s="372"/>
      <c r="L444" s="501"/>
      <c r="M444" s="172"/>
      <c r="N444" s="654"/>
      <c r="O444" s="172"/>
      <c r="P444" s="172"/>
      <c r="Q444" s="326"/>
      <c r="R444" s="134"/>
      <c r="S444" s="104"/>
      <c r="T444" s="104"/>
      <c r="U444" s="11"/>
      <c r="V444" s="101"/>
      <c r="W444" s="169"/>
    </row>
    <row r="445" spans="1:23" ht="15.75">
      <c r="A445" s="540" t="s">
        <v>1852</v>
      </c>
      <c r="B445" s="3"/>
      <c r="C445" s="3"/>
      <c r="D445" s="41">
        <f>SUM(E445:DZ445)</f>
        <v>558.65000000000055</v>
      </c>
      <c r="E445" s="326">
        <v>558.65000000000055</v>
      </c>
      <c r="F445" s="223"/>
      <c r="G445" s="223"/>
      <c r="H445" s="223"/>
      <c r="I445" s="223"/>
      <c r="J445" s="223"/>
      <c r="K445" s="372"/>
      <c r="L445" s="343"/>
      <c r="M445" s="172"/>
      <c r="N445" s="653"/>
      <c r="O445" s="172"/>
      <c r="P445" s="172"/>
      <c r="Q445" s="326"/>
      <c r="R445" s="134"/>
      <c r="S445" s="104"/>
      <c r="T445" s="104"/>
      <c r="U445" s="3"/>
      <c r="V445" s="101"/>
      <c r="W445" s="170"/>
    </row>
    <row r="446" spans="1:23" ht="15.75">
      <c r="A446" s="446" t="s">
        <v>801</v>
      </c>
      <c r="B446" s="3"/>
      <c r="C446" s="3"/>
      <c r="D446" s="41">
        <f>SUM(E446:DZ446)</f>
        <v>284.20000000000005</v>
      </c>
      <c r="E446" s="326">
        <v>284.20000000000005</v>
      </c>
      <c r="F446" s="223"/>
      <c r="G446" s="223"/>
      <c r="H446" s="223"/>
      <c r="I446" s="223"/>
      <c r="J446" s="223"/>
      <c r="K446" s="372"/>
      <c r="L446" s="172"/>
      <c r="M446" s="172"/>
      <c r="N446" s="654"/>
      <c r="O446" s="172"/>
      <c r="P446" s="172"/>
      <c r="Q446" s="326"/>
      <c r="R446" s="134"/>
      <c r="S446" s="104"/>
      <c r="T446" s="104"/>
      <c r="U446" s="11"/>
      <c r="V446" s="101"/>
      <c r="W446" s="169"/>
    </row>
    <row r="447" spans="1:23" ht="15.75">
      <c r="A447" s="441" t="s">
        <v>2246</v>
      </c>
      <c r="B447" s="3"/>
      <c r="C447" s="3"/>
      <c r="D447" s="41">
        <f>SUM(E447:DZ447)</f>
        <v>548.49999999999989</v>
      </c>
      <c r="E447" s="326">
        <v>548.49999999999989</v>
      </c>
      <c r="F447" s="223"/>
      <c r="G447" s="223"/>
      <c r="H447" s="223"/>
      <c r="I447" s="223"/>
      <c r="J447" s="223"/>
      <c r="K447" s="372"/>
      <c r="L447" s="652"/>
      <c r="M447" s="172"/>
      <c r="N447" s="653"/>
      <c r="O447" s="172"/>
      <c r="P447" s="172"/>
      <c r="Q447" s="326"/>
      <c r="R447" s="134"/>
      <c r="S447" s="104"/>
      <c r="T447" s="104"/>
      <c r="U447" s="132"/>
      <c r="V447" s="101"/>
      <c r="W447" s="170"/>
    </row>
    <row r="448" spans="1:23" ht="15.75">
      <c r="A448" s="446" t="s">
        <v>856</v>
      </c>
      <c r="B448" s="3"/>
      <c r="C448" s="3"/>
      <c r="D448" s="41">
        <f>SUM(E448:DZ448)</f>
        <v>777.5</v>
      </c>
      <c r="E448" s="326">
        <v>777.5</v>
      </c>
      <c r="F448" s="223"/>
      <c r="G448" s="223"/>
      <c r="H448" s="223"/>
      <c r="I448" s="223"/>
      <c r="J448" s="223"/>
      <c r="K448" s="372"/>
      <c r="L448" s="172"/>
      <c r="M448" s="172"/>
      <c r="N448" s="653"/>
      <c r="O448" s="172"/>
      <c r="P448" s="172"/>
      <c r="Q448" s="326"/>
      <c r="R448" s="134"/>
      <c r="S448" s="104"/>
      <c r="T448" s="104"/>
      <c r="U448" s="3"/>
      <c r="V448" s="101"/>
      <c r="W448" s="170"/>
    </row>
    <row r="449" spans="1:23" ht="15.75">
      <c r="A449" s="441" t="s">
        <v>13</v>
      </c>
      <c r="B449" s="3"/>
      <c r="C449" s="3"/>
      <c r="D449" s="41">
        <f>SUM(E449:DZ449)</f>
        <v>432.10000000000014</v>
      </c>
      <c r="E449" s="326">
        <v>432.10000000000014</v>
      </c>
      <c r="F449" s="223"/>
      <c r="G449" s="223"/>
      <c r="H449" s="223"/>
      <c r="I449" s="223"/>
      <c r="J449" s="223"/>
      <c r="K449" s="372"/>
      <c r="L449" s="652"/>
      <c r="M449" s="172"/>
      <c r="N449" s="653"/>
      <c r="O449" s="172"/>
      <c r="P449" s="172"/>
      <c r="Q449" s="326"/>
      <c r="R449" s="134"/>
      <c r="S449" s="104"/>
      <c r="T449" s="104"/>
      <c r="U449" s="11"/>
      <c r="V449" s="101"/>
      <c r="W449" s="169"/>
    </row>
    <row r="450" spans="1:23" ht="15.75">
      <c r="A450" s="446" t="s">
        <v>807</v>
      </c>
      <c r="B450" s="3"/>
      <c r="C450" s="3"/>
      <c r="D450" s="41">
        <f>SUM(E450:DZ450)</f>
        <v>533.59999999999991</v>
      </c>
      <c r="E450" s="326">
        <v>533.59999999999991</v>
      </c>
      <c r="F450" s="223"/>
      <c r="G450" s="223"/>
      <c r="H450" s="223"/>
      <c r="I450" s="223"/>
      <c r="J450" s="223"/>
      <c r="K450" s="372"/>
      <c r="L450" s="172"/>
      <c r="M450" s="172"/>
      <c r="N450" s="653"/>
      <c r="O450" s="172"/>
      <c r="P450" s="172"/>
      <c r="Q450" s="326"/>
      <c r="R450" s="134"/>
      <c r="S450" s="104"/>
      <c r="T450" s="104"/>
      <c r="U450" s="11"/>
      <c r="V450" s="101"/>
      <c r="W450" s="169"/>
    </row>
    <row r="451" spans="1:23" ht="15.75">
      <c r="A451" s="441" t="s">
        <v>15</v>
      </c>
      <c r="B451" s="3"/>
      <c r="C451" s="3"/>
      <c r="D451" s="41">
        <f>SUM(E451:DZ451)</f>
        <v>463.1</v>
      </c>
      <c r="E451" s="326">
        <v>463.1</v>
      </c>
      <c r="F451" s="223"/>
      <c r="G451" s="223"/>
      <c r="H451" s="223"/>
      <c r="I451" s="223"/>
      <c r="J451" s="223"/>
      <c r="K451" s="372"/>
      <c r="L451" s="652"/>
      <c r="M451" s="172"/>
      <c r="N451" s="653"/>
      <c r="O451" s="172"/>
      <c r="P451" s="172"/>
      <c r="Q451" s="326"/>
      <c r="R451" s="134"/>
      <c r="S451" s="104"/>
      <c r="T451" s="104"/>
      <c r="U451" s="3"/>
      <c r="V451" s="101"/>
      <c r="W451" s="170"/>
    </row>
    <row r="452" spans="1:23" ht="15.75">
      <c r="A452" s="441" t="s">
        <v>2242</v>
      </c>
      <c r="B452" s="3"/>
      <c r="C452" s="3"/>
      <c r="D452" s="41">
        <f>SUM(E452:DZ452)</f>
        <v>431.4</v>
      </c>
      <c r="E452" s="326">
        <v>431.4</v>
      </c>
      <c r="F452" s="223"/>
      <c r="G452" s="223"/>
      <c r="H452" s="223"/>
      <c r="I452" s="223"/>
      <c r="J452" s="223"/>
      <c r="K452" s="372"/>
      <c r="L452" s="652"/>
      <c r="M452" s="172"/>
      <c r="N452" s="653"/>
      <c r="O452" s="172"/>
      <c r="P452" s="172"/>
      <c r="Q452" s="326"/>
      <c r="R452" s="134"/>
      <c r="S452" s="104"/>
      <c r="T452" s="104"/>
      <c r="U452" s="11"/>
      <c r="V452" s="101"/>
      <c r="W452" s="169"/>
    </row>
    <row r="453" spans="1:23" ht="15.75">
      <c r="A453" s="441" t="s">
        <v>17</v>
      </c>
      <c r="B453" s="3"/>
      <c r="C453" s="3"/>
      <c r="D453" s="41">
        <f>SUM(E453:DZ453)</f>
        <v>492.20000000000073</v>
      </c>
      <c r="E453" s="326">
        <v>492.20000000000073</v>
      </c>
      <c r="F453" s="223"/>
      <c r="G453" s="223"/>
      <c r="H453" s="223"/>
      <c r="I453" s="223"/>
      <c r="J453" s="223"/>
      <c r="K453" s="372"/>
      <c r="L453" s="652"/>
      <c r="M453" s="172"/>
      <c r="N453" s="653"/>
      <c r="O453" s="172"/>
      <c r="P453" s="172"/>
      <c r="Q453" s="326"/>
      <c r="R453" s="134"/>
      <c r="S453" s="104"/>
      <c r="T453" s="104"/>
      <c r="U453" s="11"/>
      <c r="V453" s="101"/>
      <c r="W453" s="169"/>
    </row>
    <row r="454" spans="1:23" ht="15.75">
      <c r="A454" s="446" t="s">
        <v>830</v>
      </c>
      <c r="B454" s="3"/>
      <c r="C454" s="3"/>
      <c r="D454" s="41">
        <f>SUM(E454:DZ454)</f>
        <v>671.44999999999993</v>
      </c>
      <c r="E454" s="326">
        <v>671.44999999999993</v>
      </c>
      <c r="F454" s="223"/>
      <c r="G454" s="223"/>
      <c r="H454" s="223"/>
      <c r="I454" s="223"/>
      <c r="J454" s="223"/>
      <c r="K454" s="372"/>
      <c r="L454" s="172"/>
      <c r="M454" s="172"/>
      <c r="N454" s="653"/>
      <c r="O454" s="172"/>
      <c r="P454" s="172"/>
      <c r="Q454" s="326"/>
      <c r="R454" s="134"/>
      <c r="S454" s="104"/>
      <c r="T454" s="104"/>
      <c r="U454" s="3"/>
      <c r="V454" s="101"/>
      <c r="W454" s="170"/>
    </row>
    <row r="455" spans="1:23" ht="15.75">
      <c r="A455" s="446" t="s">
        <v>162</v>
      </c>
      <c r="B455" s="3"/>
      <c r="C455" s="3"/>
      <c r="D455" s="41">
        <f>SUM(E455:DZ455)</f>
        <v>734.90000000000032</v>
      </c>
      <c r="E455" s="326">
        <v>734.90000000000032</v>
      </c>
      <c r="F455" s="223"/>
      <c r="G455" s="223"/>
      <c r="H455" s="223"/>
      <c r="I455" s="223"/>
      <c r="J455" s="223"/>
      <c r="K455" s="372"/>
      <c r="L455" s="172"/>
      <c r="M455" s="172"/>
      <c r="N455" s="653"/>
      <c r="O455" s="172"/>
      <c r="P455" s="172"/>
      <c r="Q455" s="326"/>
      <c r="R455" s="134"/>
      <c r="S455" s="104"/>
      <c r="T455" s="104"/>
      <c r="U455" s="3"/>
      <c r="V455" s="101"/>
      <c r="W455" s="170"/>
    </row>
    <row r="456" spans="1:23" ht="15.75">
      <c r="A456" s="540" t="s">
        <v>1839</v>
      </c>
      <c r="B456" s="3"/>
      <c r="C456" s="3"/>
      <c r="D456" s="41">
        <f>SUM(E456:DZ456)</f>
        <v>529.00000000000023</v>
      </c>
      <c r="E456" s="326">
        <v>529.00000000000023</v>
      </c>
      <c r="F456" s="223"/>
      <c r="G456" s="223"/>
      <c r="H456" s="223"/>
      <c r="I456" s="223"/>
      <c r="J456" s="223"/>
      <c r="K456" s="372"/>
      <c r="L456" s="343"/>
      <c r="M456" s="172"/>
      <c r="N456" s="653"/>
      <c r="O456" s="172"/>
      <c r="P456" s="172"/>
      <c r="Q456" s="326"/>
      <c r="R456" s="134"/>
      <c r="S456" s="104"/>
      <c r="T456" s="104"/>
      <c r="U456" s="11"/>
      <c r="V456" s="101"/>
      <c r="W456" s="170"/>
    </row>
    <row r="457" spans="1:23" ht="15.75">
      <c r="A457" s="446" t="s">
        <v>873</v>
      </c>
      <c r="B457" s="3"/>
      <c r="C457" s="3"/>
      <c r="D457" s="41">
        <f>SUM(E457:DZ457)</f>
        <v>668.80000000000018</v>
      </c>
      <c r="E457" s="326">
        <v>668.80000000000018</v>
      </c>
      <c r="F457" s="223"/>
      <c r="G457" s="223"/>
      <c r="H457" s="223"/>
      <c r="I457" s="223"/>
      <c r="J457" s="223"/>
      <c r="K457" s="372"/>
      <c r="L457" s="172"/>
      <c r="M457" s="172"/>
      <c r="N457" s="653"/>
      <c r="O457" s="172"/>
      <c r="P457" s="172"/>
      <c r="Q457" s="326"/>
      <c r="R457" s="134"/>
      <c r="S457" s="104"/>
      <c r="T457" s="104"/>
      <c r="U457" s="3"/>
      <c r="V457" s="101"/>
      <c r="W457" s="170"/>
    </row>
    <row r="458" spans="1:23" ht="15.75">
      <c r="A458" s="518" t="s">
        <v>2279</v>
      </c>
      <c r="B458" s="3"/>
      <c r="C458" s="3"/>
      <c r="D458" s="41">
        <f>SUM(E458:DZ458)</f>
        <v>566.3499999999998</v>
      </c>
      <c r="E458" s="326">
        <v>566.3499999999998</v>
      </c>
      <c r="F458" s="223"/>
      <c r="G458" s="223"/>
      <c r="H458" s="223"/>
      <c r="I458" s="223"/>
      <c r="J458" s="223"/>
      <c r="K458" s="372"/>
      <c r="L458" s="501"/>
      <c r="M458" s="172"/>
      <c r="N458" s="653"/>
      <c r="O458" s="172"/>
      <c r="P458" s="172"/>
      <c r="Q458" s="326"/>
      <c r="R458" s="134"/>
      <c r="S458" s="104"/>
      <c r="T458" s="104"/>
      <c r="U458" s="11"/>
      <c r="V458" s="101"/>
      <c r="W458" s="169"/>
    </row>
    <row r="459" spans="1:23" ht="15.75">
      <c r="A459" s="446" t="s">
        <v>869</v>
      </c>
      <c r="B459" s="3"/>
      <c r="C459" s="3"/>
      <c r="D459" s="41">
        <f>SUM(E459:DZ459)</f>
        <v>478.45000000000016</v>
      </c>
      <c r="E459" s="326">
        <v>478.45000000000016</v>
      </c>
      <c r="F459" s="223"/>
      <c r="G459" s="223"/>
      <c r="H459" s="223"/>
      <c r="I459" s="223"/>
      <c r="J459" s="223"/>
      <c r="K459" s="372"/>
      <c r="L459" s="172"/>
      <c r="M459" s="172"/>
      <c r="N459" s="653"/>
      <c r="O459" s="172"/>
      <c r="P459" s="172"/>
      <c r="Q459" s="326"/>
      <c r="R459" s="134"/>
      <c r="S459" s="104"/>
      <c r="T459" s="104"/>
      <c r="U459" s="3"/>
      <c r="V459" s="101"/>
      <c r="W459" s="170"/>
    </row>
    <row r="460" spans="1:23" ht="15.75">
      <c r="A460" s="443" t="s">
        <v>21</v>
      </c>
      <c r="B460" s="3"/>
      <c r="C460" s="3"/>
      <c r="D460" s="41">
        <f>SUM(E460:DZ460)</f>
        <v>710.2</v>
      </c>
      <c r="E460" s="326">
        <v>710.2</v>
      </c>
      <c r="F460" s="223"/>
      <c r="G460" s="223"/>
      <c r="H460" s="223"/>
      <c r="I460" s="223"/>
      <c r="J460" s="223"/>
      <c r="K460" s="372"/>
      <c r="L460" s="273"/>
      <c r="M460" s="172"/>
      <c r="N460" s="654"/>
      <c r="O460" s="172"/>
      <c r="P460" s="172"/>
      <c r="Q460" s="326"/>
      <c r="R460" s="134"/>
      <c r="S460" s="104"/>
      <c r="T460" s="104"/>
      <c r="U460" s="3"/>
      <c r="V460" s="101"/>
      <c r="W460" s="170"/>
    </row>
    <row r="461" spans="1:23" ht="15.75">
      <c r="A461" s="446" t="s">
        <v>141</v>
      </c>
      <c r="B461" s="3"/>
      <c r="C461" s="3"/>
      <c r="D461" s="41">
        <f>SUM(E461:DZ461)</f>
        <v>543.25000000000011</v>
      </c>
      <c r="E461" s="326">
        <v>543.25000000000011</v>
      </c>
      <c r="F461" s="223"/>
      <c r="G461" s="223"/>
      <c r="H461" s="223"/>
      <c r="I461" s="223"/>
      <c r="J461" s="223"/>
      <c r="K461" s="372"/>
      <c r="L461" s="172"/>
      <c r="M461" s="172"/>
      <c r="N461" s="653"/>
      <c r="O461" s="172"/>
      <c r="P461" s="172"/>
      <c r="Q461" s="326"/>
      <c r="R461" s="134"/>
      <c r="S461" s="104"/>
      <c r="T461" s="104"/>
      <c r="U461" s="3"/>
      <c r="V461" s="101"/>
      <c r="W461" s="170"/>
    </row>
    <row r="462" spans="1:23" ht="15.75">
      <c r="A462" s="518" t="s">
        <v>2280</v>
      </c>
      <c r="B462" s="3"/>
      <c r="C462" s="3"/>
      <c r="D462" s="41">
        <f>SUM(E462:DZ462)</f>
        <v>608.80000000000007</v>
      </c>
      <c r="E462" s="326">
        <v>608.80000000000007</v>
      </c>
      <c r="F462" s="223"/>
      <c r="G462" s="223"/>
      <c r="H462" s="223"/>
      <c r="I462" s="223"/>
      <c r="J462" s="223"/>
      <c r="K462" s="372"/>
      <c r="L462" s="501"/>
      <c r="M462" s="172"/>
      <c r="N462" s="654"/>
      <c r="O462" s="172"/>
      <c r="P462" s="172"/>
      <c r="Q462" s="326"/>
      <c r="R462" s="134"/>
      <c r="S462" s="104"/>
      <c r="T462" s="104"/>
      <c r="U462" s="3"/>
      <c r="V462" s="101"/>
      <c r="W462" s="170"/>
    </row>
    <row r="463" spans="1:23" ht="15.75">
      <c r="A463" s="518" t="s">
        <v>2281</v>
      </c>
      <c r="B463" s="3"/>
      <c r="C463" s="3"/>
      <c r="D463" s="41">
        <f>SUM(E463:DZ463)</f>
        <v>610.20000000000005</v>
      </c>
      <c r="E463" s="326">
        <v>610.20000000000005</v>
      </c>
      <c r="F463" s="223"/>
      <c r="G463" s="223"/>
      <c r="H463" s="223"/>
      <c r="I463" s="223"/>
      <c r="J463" s="223"/>
      <c r="K463" s="372"/>
      <c r="L463" s="501"/>
      <c r="M463" s="172"/>
      <c r="N463" s="654"/>
      <c r="O463" s="172"/>
      <c r="P463" s="172"/>
      <c r="Q463" s="326"/>
      <c r="R463" s="134"/>
      <c r="S463" s="104"/>
      <c r="T463" s="104"/>
      <c r="U463" s="11"/>
      <c r="V463" s="101"/>
      <c r="W463" s="170"/>
    </row>
    <row r="464" spans="1:23" ht="15.75">
      <c r="A464" s="540" t="s">
        <v>1841</v>
      </c>
      <c r="B464" s="3"/>
      <c r="C464" s="3"/>
      <c r="D464" s="41">
        <f>SUM(E464:DZ464)</f>
        <v>672.10000000000048</v>
      </c>
      <c r="E464" s="326">
        <v>672.10000000000048</v>
      </c>
      <c r="F464" s="223"/>
      <c r="G464" s="223"/>
      <c r="H464" s="223"/>
      <c r="I464" s="223"/>
      <c r="J464" s="223"/>
      <c r="K464" s="372"/>
      <c r="L464" s="343"/>
      <c r="M464" s="172"/>
      <c r="N464" s="654"/>
      <c r="O464" s="172"/>
      <c r="P464" s="172"/>
      <c r="Q464" s="326"/>
      <c r="R464" s="134"/>
      <c r="S464" s="104"/>
      <c r="T464" s="104"/>
      <c r="U464" s="3"/>
      <c r="V464" s="101"/>
      <c r="W464" s="170"/>
    </row>
    <row r="465" spans="1:23" ht="15.75">
      <c r="A465" s="446" t="s">
        <v>835</v>
      </c>
      <c r="B465" s="3"/>
      <c r="C465" s="3"/>
      <c r="D465" s="41">
        <f>SUM(E465:DZ465)</f>
        <v>524.40000000000009</v>
      </c>
      <c r="E465" s="326">
        <v>524.40000000000009</v>
      </c>
      <c r="F465" s="223"/>
      <c r="G465" s="223"/>
      <c r="H465" s="223"/>
      <c r="I465" s="223"/>
      <c r="J465" s="223"/>
      <c r="K465" s="372"/>
      <c r="L465" s="172"/>
      <c r="M465" s="172"/>
      <c r="N465" s="654"/>
      <c r="O465" s="172"/>
      <c r="P465" s="172"/>
      <c r="Q465" s="326"/>
      <c r="R465" s="134"/>
      <c r="S465" s="104"/>
      <c r="T465" s="104"/>
      <c r="U465" s="11"/>
      <c r="V465" s="101"/>
      <c r="W465" s="169"/>
    </row>
    <row r="466" spans="1:23" ht="15.75">
      <c r="A466" s="446" t="s">
        <v>836</v>
      </c>
      <c r="B466" s="3"/>
      <c r="C466" s="3"/>
      <c r="D466" s="41">
        <f>SUM(E466:DZ466)</f>
        <v>623.30000000000064</v>
      </c>
      <c r="E466" s="326">
        <v>623.30000000000064</v>
      </c>
      <c r="F466" s="223"/>
      <c r="G466" s="223"/>
      <c r="H466" s="223"/>
      <c r="I466" s="223"/>
      <c r="J466" s="223"/>
      <c r="K466" s="372"/>
      <c r="L466" s="172"/>
      <c r="M466" s="172"/>
      <c r="N466" s="653"/>
      <c r="O466" s="172"/>
      <c r="P466" s="172"/>
      <c r="Q466" s="326"/>
      <c r="R466" s="134"/>
      <c r="S466" s="104"/>
      <c r="T466" s="104"/>
      <c r="U466" s="3"/>
      <c r="V466" s="101"/>
      <c r="W466" s="170"/>
    </row>
    <row r="467" spans="1:23" ht="15.75">
      <c r="A467" s="441" t="s">
        <v>23</v>
      </c>
      <c r="B467" s="3"/>
      <c r="C467" s="3"/>
      <c r="D467" s="41">
        <f>SUM(E467:DZ467)</f>
        <v>436.15000000000009</v>
      </c>
      <c r="E467" s="326">
        <v>436.15000000000009</v>
      </c>
      <c r="F467" s="223"/>
      <c r="G467" s="223"/>
      <c r="H467" s="223"/>
      <c r="I467" s="223"/>
      <c r="J467" s="223"/>
      <c r="K467" s="372"/>
      <c r="L467" s="652"/>
      <c r="M467" s="172"/>
      <c r="N467" s="653"/>
      <c r="O467" s="172"/>
      <c r="P467" s="172"/>
      <c r="Q467" s="326"/>
      <c r="R467" s="134"/>
      <c r="S467" s="104"/>
      <c r="T467" s="104"/>
      <c r="U467" s="3"/>
      <c r="V467" s="101"/>
      <c r="W467" s="170"/>
    </row>
    <row r="468" spans="1:23" ht="15.75">
      <c r="A468" s="441" t="s">
        <v>25</v>
      </c>
      <c r="B468" s="3"/>
      <c r="C468" s="3"/>
      <c r="D468" s="41">
        <f>SUM(E468:DZ468)</f>
        <v>708.09999999999991</v>
      </c>
      <c r="E468" s="326">
        <v>708.09999999999991</v>
      </c>
      <c r="F468" s="223"/>
      <c r="G468" s="223"/>
      <c r="H468" s="223"/>
      <c r="I468" s="223"/>
      <c r="J468" s="223"/>
      <c r="K468" s="372"/>
      <c r="L468" s="652"/>
      <c r="M468" s="172"/>
      <c r="N468" s="654"/>
      <c r="O468" s="172"/>
      <c r="P468" s="172"/>
      <c r="Q468" s="326"/>
      <c r="R468" s="134"/>
      <c r="S468" s="104"/>
      <c r="T468" s="104"/>
      <c r="U468" s="11"/>
      <c r="V468" s="101"/>
      <c r="W468" s="170"/>
    </row>
    <row r="469" spans="1:23" ht="15.75">
      <c r="A469" s="540" t="s">
        <v>1851</v>
      </c>
      <c r="B469" s="3"/>
      <c r="C469" s="3"/>
      <c r="D469" s="41">
        <f>SUM(E469:DZ469)</f>
        <v>511.29999999999995</v>
      </c>
      <c r="E469" s="326">
        <v>511.29999999999995</v>
      </c>
      <c r="F469" s="223"/>
      <c r="G469" s="223"/>
      <c r="H469" s="223"/>
      <c r="I469" s="223"/>
      <c r="J469" s="223"/>
      <c r="K469" s="372"/>
      <c r="L469" s="343"/>
      <c r="M469" s="172"/>
      <c r="N469" s="653"/>
      <c r="O469" s="172"/>
      <c r="P469" s="172"/>
      <c r="Q469" s="326"/>
      <c r="R469" s="134"/>
      <c r="S469" s="104"/>
      <c r="T469" s="104"/>
      <c r="U469" s="3"/>
      <c r="V469" s="101"/>
      <c r="W469" s="170"/>
    </row>
    <row r="470" spans="1:23" ht="15.75">
      <c r="A470" s="540" t="s">
        <v>1858</v>
      </c>
      <c r="B470" s="3"/>
      <c r="C470" s="3"/>
      <c r="D470" s="41">
        <f>SUM(E470:DZ470)</f>
        <v>693.5</v>
      </c>
      <c r="E470" s="326">
        <v>693.5</v>
      </c>
      <c r="F470" s="223"/>
      <c r="G470" s="223"/>
      <c r="H470" s="223"/>
      <c r="I470" s="223"/>
      <c r="J470" s="223"/>
      <c r="K470" s="372"/>
      <c r="L470" s="343"/>
      <c r="M470" s="172"/>
      <c r="N470" s="653"/>
      <c r="O470" s="172"/>
      <c r="P470" s="172"/>
      <c r="Q470" s="326"/>
      <c r="R470" s="134"/>
      <c r="S470" s="104"/>
      <c r="T470" s="104"/>
      <c r="U470" s="132"/>
      <c r="V470" s="101"/>
      <c r="W470" s="170"/>
    </row>
    <row r="471" spans="1:23" ht="15.75">
      <c r="A471" s="540" t="s">
        <v>1853</v>
      </c>
      <c r="B471" s="3"/>
      <c r="C471" s="3"/>
      <c r="D471" s="41">
        <f>SUM(E471:DZ471)</f>
        <v>463.94999999999993</v>
      </c>
      <c r="E471" s="326">
        <v>463.94999999999993</v>
      </c>
      <c r="F471" s="223"/>
      <c r="G471" s="223"/>
      <c r="H471" s="223"/>
      <c r="I471" s="223"/>
      <c r="J471" s="223"/>
      <c r="K471" s="372"/>
      <c r="L471" s="343"/>
      <c r="M471" s="172"/>
      <c r="N471" s="653"/>
      <c r="O471" s="172"/>
      <c r="P471" s="172"/>
      <c r="Q471" s="326"/>
      <c r="R471" s="134"/>
      <c r="S471" s="104"/>
      <c r="T471" s="104"/>
      <c r="U471" s="11"/>
      <c r="V471" s="101"/>
      <c r="W471" s="169"/>
    </row>
    <row r="472" spans="1:23" ht="15.75">
      <c r="A472" s="518" t="s">
        <v>2282</v>
      </c>
      <c r="B472" s="3"/>
      <c r="C472" s="3"/>
      <c r="D472" s="41">
        <f>SUM(E472:DZ472)</f>
        <v>374.05000000000007</v>
      </c>
      <c r="E472" s="326">
        <v>374.05000000000007</v>
      </c>
      <c r="F472" s="223"/>
      <c r="G472" s="223"/>
      <c r="H472" s="223"/>
      <c r="I472" s="223"/>
      <c r="J472" s="223"/>
      <c r="K472" s="372"/>
      <c r="L472" s="501"/>
      <c r="M472" s="172"/>
      <c r="N472" s="654"/>
      <c r="O472" s="172"/>
      <c r="P472" s="172"/>
      <c r="Q472" s="326"/>
      <c r="R472" s="134"/>
      <c r="S472" s="104"/>
      <c r="T472" s="104"/>
      <c r="U472" s="3"/>
      <c r="V472" s="101"/>
      <c r="W472" s="170"/>
    </row>
    <row r="473" spans="1:23" ht="15.75">
      <c r="A473" s="446" t="s">
        <v>819</v>
      </c>
      <c r="B473" s="3"/>
      <c r="C473" s="3"/>
      <c r="D473" s="41">
        <f>SUM(E473:DZ473)</f>
        <v>594.04999999999973</v>
      </c>
      <c r="E473" s="326">
        <v>594.04999999999973</v>
      </c>
      <c r="F473" s="223"/>
      <c r="G473" s="223"/>
      <c r="H473" s="223"/>
      <c r="I473" s="223"/>
      <c r="J473" s="223"/>
      <c r="K473" s="372"/>
      <c r="L473" s="172"/>
      <c r="M473" s="172"/>
      <c r="N473" s="653"/>
      <c r="O473" s="172"/>
      <c r="P473" s="172"/>
      <c r="Q473" s="326"/>
      <c r="R473" s="134"/>
      <c r="S473" s="104"/>
      <c r="T473" s="104"/>
      <c r="U473" s="3"/>
      <c r="V473" s="101"/>
      <c r="W473" s="170"/>
    </row>
    <row r="474" spans="1:23" ht="15.75">
      <c r="A474" s="441" t="s">
        <v>27</v>
      </c>
      <c r="B474" s="3"/>
      <c r="C474" s="3"/>
      <c r="D474" s="41">
        <f>SUM(E474:DZ474)</f>
        <v>395.10000000000036</v>
      </c>
      <c r="E474" s="326">
        <v>395.10000000000036</v>
      </c>
      <c r="F474" s="223"/>
      <c r="G474" s="223"/>
      <c r="H474" s="223"/>
      <c r="I474" s="223"/>
      <c r="J474" s="223"/>
      <c r="K474" s="372"/>
      <c r="L474" s="652"/>
      <c r="M474" s="172"/>
      <c r="N474" s="653"/>
      <c r="O474" s="172"/>
      <c r="P474" s="172"/>
      <c r="Q474" s="326"/>
      <c r="R474" s="134"/>
      <c r="S474" s="104"/>
      <c r="T474" s="104"/>
      <c r="U474" s="3"/>
      <c r="V474" s="101"/>
      <c r="W474" s="170"/>
    </row>
    <row r="475" spans="1:23" ht="15.75">
      <c r="A475" s="446" t="s">
        <v>851</v>
      </c>
      <c r="B475" s="3"/>
      <c r="C475" s="3"/>
      <c r="D475" s="41">
        <f>SUM(E475:DZ475)</f>
        <v>545.40000000000009</v>
      </c>
      <c r="E475" s="326">
        <v>545.40000000000009</v>
      </c>
      <c r="F475" s="223"/>
      <c r="G475" s="223"/>
      <c r="H475" s="223"/>
      <c r="I475" s="223"/>
      <c r="J475" s="223"/>
      <c r="K475" s="372"/>
      <c r="L475" s="172"/>
      <c r="M475" s="172"/>
      <c r="N475" s="654"/>
      <c r="O475" s="172"/>
      <c r="P475" s="172"/>
      <c r="Q475" s="326"/>
      <c r="R475" s="134"/>
      <c r="S475" s="104"/>
      <c r="T475" s="104"/>
      <c r="U475" s="3"/>
      <c r="V475" s="101"/>
      <c r="W475" s="170"/>
    </row>
    <row r="476" spans="1:23" ht="15.75">
      <c r="A476" s="446" t="s">
        <v>154</v>
      </c>
      <c r="B476" s="3"/>
      <c r="C476" s="3"/>
      <c r="D476" s="41">
        <f>SUM(E476:DZ476)</f>
        <v>702.79999999999973</v>
      </c>
      <c r="E476" s="326">
        <v>702.79999999999973</v>
      </c>
      <c r="F476" s="223"/>
      <c r="G476" s="223"/>
      <c r="H476" s="223"/>
      <c r="I476" s="223"/>
      <c r="J476" s="223"/>
      <c r="K476" s="372"/>
      <c r="L476" s="172"/>
      <c r="M476" s="172"/>
      <c r="N476" s="653"/>
      <c r="O476" s="172"/>
      <c r="P476" s="172"/>
      <c r="Q476" s="326"/>
      <c r="R476" s="134"/>
      <c r="S476" s="104"/>
      <c r="T476" s="104"/>
      <c r="U476" s="3"/>
      <c r="V476" s="101"/>
      <c r="W476" s="170"/>
    </row>
    <row r="477" spans="1:23" ht="15.75">
      <c r="A477" s="446" t="s">
        <v>837</v>
      </c>
      <c r="B477" s="3"/>
      <c r="C477" s="3"/>
      <c r="D477" s="41">
        <f>SUM(E477:DZ477)</f>
        <v>503.70000000000005</v>
      </c>
      <c r="E477" s="326">
        <v>503.70000000000005</v>
      </c>
      <c r="F477" s="223"/>
      <c r="G477" s="223"/>
      <c r="H477" s="223"/>
      <c r="I477" s="223"/>
      <c r="J477" s="223"/>
      <c r="K477" s="372"/>
      <c r="L477" s="172"/>
      <c r="M477" s="172"/>
      <c r="N477" s="653"/>
      <c r="O477" s="172"/>
      <c r="P477" s="172"/>
      <c r="Q477" s="326"/>
      <c r="R477" s="134"/>
      <c r="S477" s="104"/>
      <c r="T477" s="104"/>
      <c r="U477" s="3"/>
      <c r="V477" s="101"/>
      <c r="W477" s="170"/>
    </row>
    <row r="478" spans="1:23" ht="15.75">
      <c r="A478" s="443" t="s">
        <v>142</v>
      </c>
      <c r="B478" s="3"/>
      <c r="C478" s="3"/>
      <c r="D478" s="41">
        <f>SUM(E478:DZ478)</f>
        <v>530.89999999999964</v>
      </c>
      <c r="E478" s="326">
        <v>530.89999999999964</v>
      </c>
      <c r="F478" s="223"/>
      <c r="G478" s="223"/>
      <c r="H478" s="223"/>
      <c r="I478" s="223"/>
      <c r="J478" s="223"/>
      <c r="K478" s="372"/>
      <c r="L478" s="273"/>
      <c r="M478" s="172"/>
      <c r="N478" s="653"/>
      <c r="O478" s="172"/>
      <c r="P478" s="172"/>
      <c r="Q478" s="326"/>
      <c r="R478" s="134"/>
      <c r="S478" s="104"/>
      <c r="T478" s="104"/>
      <c r="U478" s="3"/>
      <c r="V478" s="101"/>
      <c r="W478" s="170"/>
    </row>
    <row r="479" spans="1:23" ht="15.75">
      <c r="A479" s="446" t="s">
        <v>811</v>
      </c>
      <c r="B479" s="3"/>
      <c r="C479" s="3"/>
      <c r="D479" s="41">
        <f>SUM(E479:DZ479)</f>
        <v>443.69999999999993</v>
      </c>
      <c r="E479" s="326">
        <v>443.69999999999993</v>
      </c>
      <c r="F479" s="223"/>
      <c r="G479" s="223"/>
      <c r="H479" s="223"/>
      <c r="I479" s="223"/>
      <c r="J479" s="223"/>
      <c r="K479" s="372"/>
      <c r="L479" s="172"/>
      <c r="M479" s="172"/>
      <c r="N479" s="653"/>
      <c r="O479" s="172"/>
      <c r="P479" s="172"/>
      <c r="Q479" s="326"/>
      <c r="R479" s="134"/>
      <c r="S479" s="104"/>
      <c r="T479" s="104"/>
      <c r="U479" s="3"/>
      <c r="V479" s="101"/>
      <c r="W479" s="170"/>
    </row>
    <row r="480" spans="1:23" ht="15.75">
      <c r="A480" s="540" t="s">
        <v>1857</v>
      </c>
      <c r="B480" s="3"/>
      <c r="C480" s="3"/>
      <c r="D480" s="41">
        <f>SUM(E480:DZ480)</f>
        <v>673.55</v>
      </c>
      <c r="E480" s="326">
        <v>673.55</v>
      </c>
      <c r="F480" s="223"/>
      <c r="G480" s="223"/>
      <c r="H480" s="223"/>
      <c r="I480" s="223"/>
      <c r="J480" s="223"/>
      <c r="K480" s="372"/>
      <c r="L480" s="343"/>
      <c r="M480" s="172"/>
      <c r="N480" s="653"/>
      <c r="O480" s="172"/>
      <c r="P480" s="172"/>
      <c r="Q480" s="326"/>
      <c r="R480" s="134"/>
      <c r="S480" s="104"/>
      <c r="T480" s="104"/>
      <c r="U480" s="3"/>
      <c r="V480" s="101"/>
      <c r="W480" s="170"/>
    </row>
    <row r="481" spans="1:23" ht="15.75">
      <c r="A481" s="446" t="s">
        <v>852</v>
      </c>
      <c r="B481" s="3"/>
      <c r="C481" s="3"/>
      <c r="D481" s="41">
        <f>SUM(E481:DZ481)</f>
        <v>763.40000000000009</v>
      </c>
      <c r="E481" s="326">
        <v>763.40000000000009</v>
      </c>
      <c r="F481" s="223"/>
      <c r="G481" s="223"/>
      <c r="H481" s="223"/>
      <c r="I481" s="223"/>
      <c r="J481" s="223"/>
      <c r="K481" s="372"/>
      <c r="L481" s="172"/>
      <c r="M481" s="172"/>
      <c r="N481" s="653"/>
      <c r="O481" s="172"/>
      <c r="P481" s="172"/>
      <c r="Q481" s="326"/>
      <c r="R481" s="134"/>
      <c r="S481" s="104"/>
      <c r="T481" s="104"/>
      <c r="U481" s="3"/>
      <c r="V481" s="101"/>
      <c r="W481" s="170"/>
    </row>
    <row r="482" spans="1:23" ht="15.75">
      <c r="A482" s="518" t="s">
        <v>2305</v>
      </c>
      <c r="B482" s="3"/>
      <c r="C482" s="3"/>
      <c r="D482" s="41">
        <f>SUM(E482:DZ482)</f>
        <v>768.99999999999977</v>
      </c>
      <c r="E482" s="326">
        <v>768.99999999999977</v>
      </c>
      <c r="F482" s="223"/>
      <c r="G482" s="223"/>
      <c r="H482" s="223"/>
      <c r="I482" s="223"/>
      <c r="J482" s="223"/>
      <c r="K482" s="372"/>
      <c r="L482" s="501"/>
      <c r="M482" s="172"/>
      <c r="N482" s="654"/>
      <c r="O482" s="172"/>
      <c r="P482" s="172"/>
      <c r="Q482" s="326"/>
      <c r="R482" s="134"/>
      <c r="S482" s="104"/>
      <c r="T482" s="104"/>
      <c r="U482" s="3"/>
      <c r="V482" s="101"/>
      <c r="W482" s="170"/>
    </row>
    <row r="483" spans="1:23" ht="15.75">
      <c r="A483" s="446" t="s">
        <v>822</v>
      </c>
      <c r="B483" s="3"/>
      <c r="C483" s="3"/>
      <c r="D483" s="41">
        <f>SUM(E483:DZ483)</f>
        <v>678.2</v>
      </c>
      <c r="E483" s="326">
        <v>678.2</v>
      </c>
      <c r="F483" s="223"/>
      <c r="G483" s="223"/>
      <c r="H483" s="223"/>
      <c r="I483" s="223"/>
      <c r="J483" s="223"/>
      <c r="K483" s="372"/>
      <c r="L483" s="172"/>
      <c r="M483" s="172"/>
      <c r="N483" s="653"/>
      <c r="O483" s="172"/>
      <c r="P483" s="172"/>
      <c r="Q483" s="326"/>
      <c r="R483" s="134"/>
      <c r="S483" s="104"/>
      <c r="T483" s="104"/>
      <c r="U483" s="3"/>
      <c r="V483" s="101"/>
      <c r="W483" s="170"/>
    </row>
    <row r="484" spans="1:23" ht="15.75">
      <c r="A484" s="446" t="s">
        <v>821</v>
      </c>
      <c r="B484" s="3"/>
      <c r="C484" s="3"/>
      <c r="D484" s="41">
        <f>SUM(E484:DZ484)</f>
        <v>708.99999999999989</v>
      </c>
      <c r="E484" s="326">
        <v>708.99999999999989</v>
      </c>
      <c r="F484" s="223"/>
      <c r="G484" s="223"/>
      <c r="H484" s="223"/>
      <c r="I484" s="223"/>
      <c r="J484" s="223"/>
      <c r="K484" s="372"/>
      <c r="L484" s="172"/>
      <c r="M484" s="172"/>
      <c r="N484" s="654"/>
      <c r="O484" s="172"/>
      <c r="P484" s="172"/>
      <c r="Q484" s="326"/>
      <c r="R484" s="134"/>
      <c r="S484" s="104"/>
      <c r="T484" s="104"/>
      <c r="U484" s="3"/>
      <c r="V484" s="101"/>
      <c r="W484" s="170"/>
    </row>
    <row r="485" spans="1:23" ht="15.75">
      <c r="A485" s="518" t="s">
        <v>2307</v>
      </c>
      <c r="B485" s="3"/>
      <c r="C485" s="3"/>
      <c r="D485" s="41">
        <f>SUM(E485:DZ485)</f>
        <v>465.20000000000005</v>
      </c>
      <c r="E485" s="326">
        <v>465.20000000000005</v>
      </c>
      <c r="F485" s="223"/>
      <c r="G485" s="223"/>
      <c r="H485" s="223"/>
      <c r="I485" s="223"/>
      <c r="J485" s="223"/>
      <c r="K485" s="372"/>
      <c r="L485" s="501"/>
      <c r="M485" s="172"/>
      <c r="N485" s="654"/>
      <c r="O485" s="172"/>
      <c r="P485" s="172"/>
      <c r="Q485" s="326"/>
      <c r="R485" s="134"/>
      <c r="S485" s="104"/>
      <c r="T485" s="104"/>
      <c r="U485" s="3"/>
      <c r="V485" s="101"/>
      <c r="W485" s="170"/>
    </row>
    <row r="486" spans="1:23" ht="15.75">
      <c r="A486" s="518" t="s">
        <v>2567</v>
      </c>
      <c r="B486" s="3"/>
      <c r="C486" s="3"/>
      <c r="D486" s="41">
        <f>SUM(E486:DZ486)</f>
        <v>611.70000000000039</v>
      </c>
      <c r="E486" s="326">
        <v>611.70000000000039</v>
      </c>
      <c r="F486" s="223"/>
      <c r="G486" s="223"/>
      <c r="H486" s="223"/>
      <c r="I486" s="223"/>
      <c r="J486" s="223"/>
      <c r="K486" s="372"/>
      <c r="L486" s="501"/>
      <c r="M486" s="172"/>
      <c r="N486" s="653"/>
      <c r="O486" s="172"/>
      <c r="P486" s="172"/>
      <c r="Q486" s="326"/>
      <c r="R486" s="134"/>
      <c r="S486" s="104"/>
      <c r="T486" s="104"/>
      <c r="U486" s="3"/>
      <c r="V486" s="101"/>
      <c r="W486" s="170"/>
    </row>
    <row r="487" spans="1:23" ht="15.75">
      <c r="A487" s="446" t="s">
        <v>806</v>
      </c>
      <c r="B487" s="3"/>
      <c r="C487" s="3"/>
      <c r="D487" s="41">
        <f>SUM(E487:DZ487)</f>
        <v>583.50000000000011</v>
      </c>
      <c r="E487" s="326">
        <v>583.50000000000011</v>
      </c>
      <c r="F487" s="223"/>
      <c r="G487" s="223"/>
      <c r="H487" s="223"/>
      <c r="I487" s="223"/>
      <c r="J487" s="223"/>
      <c r="K487" s="372"/>
      <c r="L487" s="172"/>
      <c r="M487" s="172"/>
      <c r="N487" s="654"/>
      <c r="O487" s="172"/>
      <c r="P487" s="172"/>
      <c r="Q487" s="326"/>
      <c r="R487" s="134"/>
      <c r="S487" s="104"/>
      <c r="T487" s="104"/>
      <c r="U487" s="3"/>
      <c r="V487" s="101"/>
      <c r="W487" s="170"/>
    </row>
    <row r="488" spans="1:23" ht="15.75">
      <c r="A488" s="518" t="s">
        <v>2283</v>
      </c>
      <c r="B488" s="3"/>
      <c r="C488" s="3"/>
      <c r="D488" s="41">
        <f>SUM(E488:DZ488)</f>
        <v>803.50000000000023</v>
      </c>
      <c r="E488" s="326">
        <v>803.50000000000023</v>
      </c>
      <c r="F488" s="223"/>
      <c r="G488" s="223"/>
      <c r="H488" s="223"/>
      <c r="I488" s="223"/>
      <c r="J488" s="223"/>
      <c r="K488" s="372"/>
      <c r="L488" s="501"/>
      <c r="M488" s="172"/>
      <c r="N488" s="654"/>
      <c r="O488" s="172"/>
      <c r="P488" s="172"/>
      <c r="Q488" s="326"/>
      <c r="R488" s="134"/>
      <c r="S488" s="104"/>
      <c r="T488" s="104"/>
      <c r="U488" s="3"/>
      <c r="V488" s="101"/>
      <c r="W488" s="170"/>
    </row>
    <row r="489" spans="1:23" ht="15.75">
      <c r="A489" s="441" t="s">
        <v>2237</v>
      </c>
      <c r="B489" s="3"/>
      <c r="C489" s="3"/>
      <c r="D489" s="41">
        <f>SUM(E489:DZ489)</f>
        <v>597.60000000000014</v>
      </c>
      <c r="E489" s="326">
        <v>597.60000000000014</v>
      </c>
      <c r="F489" s="223"/>
      <c r="G489" s="223"/>
      <c r="H489" s="223"/>
      <c r="I489" s="223"/>
      <c r="J489" s="223"/>
      <c r="K489" s="372"/>
      <c r="L489" s="652"/>
      <c r="M489" s="172"/>
      <c r="N489" s="653"/>
      <c r="O489" s="172"/>
      <c r="P489" s="172"/>
      <c r="Q489" s="326"/>
      <c r="R489" s="134"/>
      <c r="S489" s="104"/>
      <c r="T489" s="104"/>
      <c r="U489" s="3"/>
      <c r="V489" s="101"/>
      <c r="W489" s="170"/>
    </row>
    <row r="490" spans="1:23" ht="15.75">
      <c r="A490" s="441" t="s">
        <v>31</v>
      </c>
      <c r="B490" s="3"/>
      <c r="C490" s="3"/>
      <c r="D490" s="41">
        <f>SUM(E490:DZ490)</f>
        <v>687.60000000000014</v>
      </c>
      <c r="E490" s="326">
        <v>687.60000000000014</v>
      </c>
      <c r="F490" s="223"/>
      <c r="G490" s="223"/>
      <c r="H490" s="223"/>
      <c r="I490" s="223"/>
      <c r="J490" s="223"/>
      <c r="K490" s="372"/>
      <c r="L490" s="652"/>
      <c r="M490" s="172"/>
      <c r="N490" s="653"/>
      <c r="O490" s="172"/>
      <c r="P490" s="172"/>
      <c r="Q490" s="326"/>
      <c r="R490" s="134"/>
      <c r="S490" s="104"/>
      <c r="T490" s="104"/>
      <c r="U490" s="3"/>
      <c r="V490" s="101"/>
      <c r="W490" s="170"/>
    </row>
    <row r="491" spans="1:23" ht="15.75">
      <c r="A491" s="446" t="s">
        <v>863</v>
      </c>
      <c r="B491" s="3"/>
      <c r="C491" s="3"/>
      <c r="D491" s="41">
        <f>SUM(E491:DZ491)</f>
        <v>614.80000000000007</v>
      </c>
      <c r="E491" s="326">
        <v>614.80000000000007</v>
      </c>
      <c r="F491" s="223"/>
      <c r="G491" s="223"/>
      <c r="H491" s="223"/>
      <c r="I491" s="223"/>
      <c r="J491" s="223"/>
      <c r="K491" s="372"/>
      <c r="L491" s="172"/>
      <c r="M491" s="172"/>
      <c r="N491" s="653"/>
      <c r="O491" s="172"/>
      <c r="P491" s="172"/>
      <c r="Q491" s="326"/>
      <c r="R491" s="134"/>
      <c r="S491" s="104"/>
      <c r="T491" s="104"/>
      <c r="U491" s="3"/>
      <c r="V491" s="101"/>
      <c r="W491" s="170"/>
    </row>
    <row r="492" spans="1:23" ht="15.75">
      <c r="A492" s="446" t="s">
        <v>828</v>
      </c>
      <c r="B492" s="3"/>
      <c r="C492" s="3"/>
      <c r="D492" s="41">
        <f>SUM(E492:DZ492)</f>
        <v>751.05000000000018</v>
      </c>
      <c r="E492" s="326">
        <v>751.05000000000018</v>
      </c>
      <c r="F492" s="223"/>
      <c r="G492" s="223"/>
      <c r="H492" s="223"/>
      <c r="I492" s="223"/>
      <c r="J492" s="223"/>
      <c r="K492" s="372"/>
      <c r="L492" s="172"/>
      <c r="M492" s="172"/>
      <c r="N492" s="653"/>
      <c r="O492" s="172"/>
      <c r="P492" s="172"/>
      <c r="Q492" s="326"/>
      <c r="R492" s="134"/>
      <c r="S492" s="104"/>
      <c r="T492" s="104"/>
      <c r="U492" s="3"/>
      <c r="V492" s="101"/>
      <c r="W492" s="170"/>
    </row>
    <row r="493" spans="1:23" ht="15.75">
      <c r="A493" s="446" t="s">
        <v>855</v>
      </c>
      <c r="B493" s="3"/>
      <c r="C493" s="3"/>
      <c r="D493" s="41">
        <f>SUM(E493:DZ493)</f>
        <v>347.6500000000002</v>
      </c>
      <c r="E493" s="326">
        <v>347.6500000000002</v>
      </c>
      <c r="F493" s="223"/>
      <c r="G493" s="223"/>
      <c r="H493" s="223"/>
      <c r="I493" s="223"/>
      <c r="J493" s="223"/>
      <c r="K493" s="372"/>
      <c r="L493" s="172"/>
      <c r="M493" s="172"/>
      <c r="N493" s="654"/>
      <c r="O493" s="172"/>
      <c r="P493" s="172"/>
      <c r="Q493" s="326"/>
      <c r="R493" s="134"/>
      <c r="S493" s="104"/>
      <c r="T493" s="104"/>
      <c r="U493" s="3"/>
      <c r="V493" s="101"/>
      <c r="W493" s="170"/>
    </row>
    <row r="494" spans="1:23" ht="15.75">
      <c r="A494" s="441" t="s">
        <v>33</v>
      </c>
      <c r="B494" s="3"/>
      <c r="C494" s="3"/>
      <c r="D494" s="41">
        <f>SUM(E494:DZ494)</f>
        <v>651.70000000000027</v>
      </c>
      <c r="E494" s="326">
        <v>651.70000000000027</v>
      </c>
      <c r="F494" s="223"/>
      <c r="G494" s="223"/>
      <c r="H494" s="223"/>
      <c r="I494" s="223"/>
      <c r="J494" s="223"/>
      <c r="K494" s="372"/>
      <c r="L494" s="652"/>
      <c r="M494" s="172"/>
      <c r="N494" s="653"/>
      <c r="O494" s="172"/>
      <c r="P494" s="172"/>
      <c r="Q494" s="326"/>
      <c r="R494" s="134"/>
      <c r="S494" s="104"/>
      <c r="T494" s="104"/>
      <c r="U494" s="3"/>
      <c r="V494" s="101"/>
      <c r="W494" s="170"/>
    </row>
    <row r="495" spans="1:23" ht="15.75">
      <c r="A495" s="441" t="s">
        <v>37</v>
      </c>
      <c r="B495" s="3"/>
      <c r="C495" s="3"/>
      <c r="D495" s="41">
        <f>SUM(E495:DZ495)</f>
        <v>648.69999999999993</v>
      </c>
      <c r="E495" s="326">
        <v>648.69999999999993</v>
      </c>
      <c r="F495" s="223"/>
      <c r="G495" s="223"/>
      <c r="H495" s="223"/>
      <c r="I495" s="223"/>
      <c r="J495" s="223"/>
      <c r="K495" s="372"/>
      <c r="L495" s="652"/>
      <c r="M495" s="172"/>
      <c r="N495" s="653"/>
      <c r="O495" s="172"/>
      <c r="P495" s="172"/>
      <c r="Q495" s="326"/>
      <c r="R495" s="134"/>
      <c r="S495" s="104"/>
      <c r="T495" s="104"/>
      <c r="U495" s="3"/>
      <c r="V495" s="101"/>
      <c r="W495" s="170"/>
    </row>
    <row r="496" spans="1:23" s="280" customFormat="1" ht="15.75">
      <c r="A496" s="443" t="s">
        <v>143</v>
      </c>
      <c r="B496" s="282"/>
      <c r="C496" s="282"/>
      <c r="D496" s="41">
        <f>SUM(E496:DZ496)</f>
        <v>619.30000000000007</v>
      </c>
      <c r="E496" s="326">
        <v>619.30000000000007</v>
      </c>
      <c r="F496" s="351"/>
      <c r="G496" s="351"/>
      <c r="H496" s="351"/>
      <c r="I496" s="351"/>
      <c r="J496" s="351"/>
      <c r="K496" s="372"/>
      <c r="L496" s="273"/>
      <c r="M496" s="172"/>
      <c r="N496" s="653"/>
      <c r="O496" s="172"/>
      <c r="P496" s="172"/>
      <c r="Q496" s="326"/>
      <c r="R496" s="134"/>
      <c r="S496" s="316"/>
      <c r="T496" s="316"/>
      <c r="U496" s="282"/>
      <c r="V496" s="315"/>
      <c r="W496" s="340"/>
    </row>
    <row r="497" spans="1:23" s="280" customFormat="1" ht="15.75">
      <c r="A497" s="540" t="s">
        <v>1859</v>
      </c>
      <c r="B497" s="282"/>
      <c r="C497" s="282"/>
      <c r="D497" s="41">
        <f>SUM(E497:DZ497)</f>
        <v>498.60000000000014</v>
      </c>
      <c r="E497" s="326">
        <v>498.60000000000014</v>
      </c>
      <c r="F497" s="351"/>
      <c r="G497" s="351"/>
      <c r="H497" s="351"/>
      <c r="I497" s="351"/>
      <c r="J497" s="351"/>
      <c r="K497" s="372"/>
      <c r="L497" s="343"/>
      <c r="M497" s="172"/>
      <c r="N497" s="653"/>
      <c r="O497" s="172"/>
      <c r="P497" s="172"/>
      <c r="Q497" s="326"/>
      <c r="R497" s="134"/>
      <c r="S497" s="316"/>
      <c r="T497" s="316"/>
      <c r="U497" s="282"/>
      <c r="V497" s="315"/>
      <c r="W497" s="340"/>
    </row>
    <row r="498" spans="1:23" s="280" customFormat="1" ht="15.75">
      <c r="A498" s="441" t="s">
        <v>39</v>
      </c>
      <c r="B498" s="282"/>
      <c r="C498" s="282"/>
      <c r="D498" s="41">
        <f>SUM(E498:DZ498)</f>
        <v>536.59999999999991</v>
      </c>
      <c r="E498" s="326">
        <v>536.59999999999991</v>
      </c>
      <c r="F498" s="351"/>
      <c r="G498" s="351"/>
      <c r="H498" s="351"/>
      <c r="I498" s="351"/>
      <c r="J498" s="351"/>
      <c r="K498" s="372"/>
      <c r="L498" s="652"/>
      <c r="M498" s="172"/>
      <c r="N498" s="653"/>
      <c r="O498" s="172"/>
      <c r="P498" s="172"/>
      <c r="Q498" s="326"/>
      <c r="R498" s="134"/>
      <c r="S498" s="316"/>
      <c r="T498" s="316"/>
      <c r="U498" s="282"/>
      <c r="V498" s="315"/>
      <c r="W498" s="340"/>
    </row>
    <row r="499" spans="1:23" s="280" customFormat="1" ht="15.75">
      <c r="A499" s="518" t="s">
        <v>2284</v>
      </c>
      <c r="B499" s="282"/>
      <c r="C499" s="282"/>
      <c r="D499" s="41">
        <f>SUM(E499:DZ499)</f>
        <v>316.89999999999986</v>
      </c>
      <c r="E499" s="326">
        <v>316.89999999999986</v>
      </c>
      <c r="F499" s="351"/>
      <c r="G499" s="351"/>
      <c r="H499" s="351"/>
      <c r="I499" s="351"/>
      <c r="J499" s="351"/>
      <c r="K499" s="372"/>
      <c r="L499" s="501"/>
      <c r="M499" s="172"/>
      <c r="N499" s="653"/>
      <c r="O499" s="172"/>
      <c r="P499" s="172"/>
      <c r="Q499" s="326"/>
      <c r="R499" s="134"/>
      <c r="S499" s="316"/>
      <c r="T499" s="316"/>
      <c r="U499" s="282"/>
      <c r="V499" s="315"/>
      <c r="W499" s="340"/>
    </row>
    <row r="500" spans="1:23" s="280" customFormat="1" ht="15.75">
      <c r="A500" s="443" t="s">
        <v>144</v>
      </c>
      <c r="B500" s="282"/>
      <c r="C500" s="282"/>
      <c r="D500" s="41">
        <f>SUM(E500:DZ500)</f>
        <v>517.24999999999977</v>
      </c>
      <c r="E500" s="326">
        <v>517.24999999999977</v>
      </c>
      <c r="F500" s="351"/>
      <c r="G500" s="351"/>
      <c r="H500" s="351"/>
      <c r="I500" s="351"/>
      <c r="J500" s="351"/>
      <c r="K500" s="372"/>
      <c r="L500" s="273"/>
      <c r="M500" s="172"/>
      <c r="N500" s="653"/>
      <c r="O500" s="172"/>
      <c r="P500" s="172"/>
      <c r="Q500" s="326"/>
      <c r="R500" s="134"/>
      <c r="S500" s="316"/>
      <c r="T500" s="316"/>
      <c r="U500" s="282"/>
      <c r="V500" s="315"/>
      <c r="W500" s="340"/>
    </row>
    <row r="501" spans="1:23" s="280" customFormat="1" ht="15.75">
      <c r="A501" s="540" t="s">
        <v>1856</v>
      </c>
      <c r="B501" s="282"/>
      <c r="C501" s="282"/>
      <c r="D501" s="41">
        <f>SUM(E501:DZ501)</f>
        <v>583.70000000000005</v>
      </c>
      <c r="E501" s="326">
        <v>583.70000000000005</v>
      </c>
      <c r="F501" s="351"/>
      <c r="G501" s="351"/>
      <c r="H501" s="351"/>
      <c r="I501" s="351"/>
      <c r="J501" s="351"/>
      <c r="K501" s="372"/>
      <c r="L501" s="343"/>
      <c r="M501" s="172"/>
      <c r="N501" s="653"/>
      <c r="O501" s="172"/>
      <c r="P501" s="172"/>
      <c r="Q501" s="326"/>
      <c r="R501" s="134"/>
      <c r="S501" s="316"/>
      <c r="T501" s="316"/>
      <c r="U501" s="282"/>
      <c r="V501" s="315"/>
      <c r="W501" s="340"/>
    </row>
    <row r="502" spans="1:23" s="280" customFormat="1" ht="15.75">
      <c r="A502" s="446" t="s">
        <v>155</v>
      </c>
      <c r="B502" s="282"/>
      <c r="C502" s="282"/>
      <c r="D502" s="41">
        <f>SUM(E502:DZ502)</f>
        <v>794.95000000000027</v>
      </c>
      <c r="E502" s="326">
        <v>794.95000000000027</v>
      </c>
      <c r="F502" s="351"/>
      <c r="G502" s="351"/>
      <c r="H502" s="351"/>
      <c r="I502" s="351"/>
      <c r="J502" s="351"/>
      <c r="K502" s="372"/>
      <c r="L502" s="172"/>
      <c r="M502" s="172"/>
      <c r="N502" s="653"/>
      <c r="O502" s="172"/>
      <c r="P502" s="172"/>
      <c r="Q502" s="326"/>
      <c r="R502" s="134"/>
      <c r="S502" s="316"/>
      <c r="T502" s="316"/>
      <c r="U502" s="282"/>
      <c r="V502" s="315"/>
      <c r="W502" s="340"/>
    </row>
    <row r="503" spans="1:23" s="280" customFormat="1" ht="15.75">
      <c r="A503" s="446" t="s">
        <v>826</v>
      </c>
      <c r="B503" s="282"/>
      <c r="C503" s="282"/>
      <c r="D503" s="41">
        <f>SUM(E503:DZ503)</f>
        <v>596.60000000000048</v>
      </c>
      <c r="E503" s="326">
        <v>596.60000000000048</v>
      </c>
      <c r="F503" s="351"/>
      <c r="G503" s="351"/>
      <c r="H503" s="351"/>
      <c r="I503" s="351"/>
      <c r="J503" s="351"/>
      <c r="K503" s="372"/>
      <c r="L503" s="172"/>
      <c r="M503" s="172"/>
      <c r="N503" s="653"/>
      <c r="O503" s="172"/>
      <c r="P503" s="172"/>
      <c r="Q503" s="326"/>
      <c r="R503" s="134"/>
      <c r="S503" s="316"/>
      <c r="T503" s="316"/>
      <c r="U503" s="282"/>
      <c r="V503" s="315"/>
      <c r="W503" s="340"/>
    </row>
    <row r="504" spans="1:23" s="280" customFormat="1" ht="15.75">
      <c r="A504" s="441" t="s">
        <v>2243</v>
      </c>
      <c r="B504" s="282"/>
      <c r="C504" s="282"/>
      <c r="D504" s="41">
        <f>SUM(E504:DZ504)</f>
        <v>662.54999999999984</v>
      </c>
      <c r="E504" s="326">
        <v>662.54999999999984</v>
      </c>
      <c r="F504" s="351"/>
      <c r="G504" s="351"/>
      <c r="H504" s="351"/>
      <c r="I504" s="351"/>
      <c r="J504" s="351"/>
      <c r="K504" s="372"/>
      <c r="L504" s="652"/>
      <c r="M504" s="172"/>
      <c r="N504" s="653"/>
      <c r="O504" s="172"/>
      <c r="P504" s="172"/>
      <c r="Q504" s="326"/>
      <c r="R504" s="134"/>
      <c r="S504" s="316"/>
      <c r="T504" s="316"/>
      <c r="U504" s="282"/>
      <c r="V504" s="315"/>
      <c r="W504" s="340"/>
    </row>
    <row r="505" spans="1:23" s="280" customFormat="1" ht="15.75">
      <c r="A505" s="316"/>
      <c r="B505" s="282"/>
      <c r="C505" s="282"/>
      <c r="D505" s="41"/>
      <c r="E505" s="351"/>
      <c r="F505" s="351"/>
      <c r="G505" s="351"/>
      <c r="H505" s="351"/>
      <c r="I505" s="351"/>
      <c r="J505" s="351"/>
      <c r="K505" s="372"/>
      <c r="L505" s="287"/>
      <c r="M505" s="342"/>
      <c r="N505" s="342"/>
      <c r="O505" s="366"/>
      <c r="P505" s="339"/>
      <c r="R505" s="134"/>
      <c r="S505" s="316"/>
      <c r="T505" s="316"/>
      <c r="U505" s="282"/>
      <c r="V505" s="315"/>
      <c r="W505" s="340"/>
    </row>
    <row r="506" spans="1:23" ht="15.75">
      <c r="D506" s="41"/>
    </row>
    <row r="507" spans="1:23" ht="15.75">
      <c r="D507" s="41"/>
    </row>
    <row r="508" spans="1:23" s="38" customFormat="1" ht="20.25">
      <c r="A508" s="38" t="s">
        <v>173</v>
      </c>
      <c r="D508" s="40" t="s">
        <v>40</v>
      </c>
      <c r="E508" s="39"/>
      <c r="F508" s="39"/>
      <c r="G508" s="300"/>
      <c r="H508" s="300"/>
      <c r="I508" s="300"/>
      <c r="J508" s="300"/>
      <c r="K508" s="39"/>
      <c r="L508" s="39"/>
      <c r="M508" s="39"/>
      <c r="N508" s="39"/>
      <c r="O508" s="39"/>
      <c r="P508" s="39"/>
      <c r="Q508" s="39"/>
      <c r="R508" s="39"/>
    </row>
    <row r="509" spans="1:23" ht="15.75">
      <c r="A509" s="441" t="s">
        <v>2245</v>
      </c>
      <c r="B509" s="3"/>
      <c r="C509" s="3"/>
      <c r="D509" s="41">
        <f t="shared" ref="D509:D540" si="12">SUM(E509:DZ509)</f>
        <v>0</v>
      </c>
      <c r="E509" s="223"/>
      <c r="F509" s="223"/>
      <c r="G509" s="372"/>
      <c r="H509" s="372"/>
      <c r="I509" s="372"/>
      <c r="J509" s="372"/>
      <c r="K509" s="371"/>
      <c r="L509" s="371"/>
      <c r="M509" s="352"/>
      <c r="N509" s="352"/>
      <c r="O509" s="350"/>
      <c r="Q509" s="134"/>
      <c r="R509" s="134"/>
      <c r="S509" s="104"/>
      <c r="T509" s="104"/>
      <c r="U509" s="11"/>
      <c r="V509" s="101"/>
      <c r="W509" s="169"/>
    </row>
    <row r="510" spans="1:23" ht="15.75">
      <c r="A510" s="540" t="s">
        <v>1854</v>
      </c>
      <c r="D510" s="41">
        <f t="shared" si="12"/>
        <v>0</v>
      </c>
      <c r="E510" s="223"/>
      <c r="F510" s="223"/>
      <c r="G510" s="372"/>
      <c r="H510" s="372"/>
      <c r="I510" s="372"/>
      <c r="J510" s="372"/>
      <c r="K510" s="342"/>
      <c r="L510" s="342"/>
      <c r="M510" s="342"/>
      <c r="N510" s="366"/>
      <c r="O510" s="339"/>
      <c r="Q510" s="134"/>
      <c r="R510" s="134"/>
      <c r="S510" s="104"/>
      <c r="T510" s="104"/>
      <c r="U510" s="3"/>
      <c r="V510" s="101"/>
      <c r="W510" s="170"/>
    </row>
    <row r="511" spans="1:23" ht="15.75">
      <c r="A511" s="446" t="s">
        <v>156</v>
      </c>
      <c r="B511" s="3"/>
      <c r="C511" s="3"/>
      <c r="D511" s="41">
        <f t="shared" si="12"/>
        <v>0</v>
      </c>
      <c r="E511" s="223"/>
      <c r="F511" s="223"/>
      <c r="G511" s="372"/>
      <c r="H511" s="372"/>
      <c r="I511" s="372"/>
      <c r="J511" s="372"/>
      <c r="K511" s="371"/>
      <c r="L511" s="371"/>
      <c r="M511" s="352"/>
      <c r="N511" s="352"/>
      <c r="O511" s="350"/>
      <c r="Q511" s="134"/>
      <c r="R511" s="134"/>
      <c r="S511" s="104"/>
      <c r="T511" s="104"/>
      <c r="U511" s="3"/>
      <c r="V511" s="101"/>
      <c r="W511" s="170"/>
    </row>
    <row r="512" spans="1:23" ht="15.75">
      <c r="A512" s="441" t="s">
        <v>2238</v>
      </c>
      <c r="B512" s="3"/>
      <c r="C512" s="3"/>
      <c r="D512" s="41">
        <f t="shared" si="12"/>
        <v>0</v>
      </c>
      <c r="E512" s="223"/>
      <c r="F512" s="223"/>
      <c r="G512" s="372"/>
      <c r="H512" s="372"/>
      <c r="I512" s="372"/>
      <c r="J512" s="372"/>
      <c r="K512" s="371"/>
      <c r="L512" s="371"/>
      <c r="M512" s="352"/>
      <c r="N512" s="352"/>
      <c r="O512" s="350"/>
      <c r="Q512" s="134"/>
      <c r="R512" s="134"/>
      <c r="S512" s="104"/>
      <c r="T512" s="104"/>
      <c r="U512" s="3"/>
      <c r="V512" s="101"/>
      <c r="W512" s="170"/>
    </row>
    <row r="513" spans="1:23" ht="15.75">
      <c r="A513" s="540" t="s">
        <v>1849</v>
      </c>
      <c r="D513" s="41">
        <f t="shared" si="12"/>
        <v>0</v>
      </c>
      <c r="E513" s="223"/>
      <c r="F513" s="223"/>
      <c r="G513" s="372"/>
      <c r="H513" s="372"/>
      <c r="I513" s="372"/>
      <c r="J513" s="372"/>
      <c r="K513" s="348"/>
      <c r="L513" s="348"/>
      <c r="M513" s="342"/>
      <c r="N513" s="366"/>
      <c r="O513" s="339"/>
      <c r="Q513" s="134"/>
      <c r="R513" s="134"/>
      <c r="S513" s="104"/>
      <c r="T513" s="104"/>
      <c r="U513" s="3"/>
      <c r="V513" s="101"/>
      <c r="W513" s="170"/>
    </row>
    <row r="514" spans="1:23" ht="15.75">
      <c r="A514" s="540" t="s">
        <v>1844</v>
      </c>
      <c r="D514" s="41">
        <f t="shared" si="12"/>
        <v>0</v>
      </c>
      <c r="E514" s="223"/>
      <c r="F514" s="223"/>
      <c r="G514" s="372"/>
      <c r="H514" s="372"/>
      <c r="I514" s="372"/>
      <c r="J514" s="372"/>
      <c r="K514" s="342"/>
      <c r="L514" s="342"/>
      <c r="M514" s="342"/>
      <c r="N514" s="366"/>
      <c r="O514" s="339"/>
      <c r="Q514" s="134"/>
      <c r="R514" s="134"/>
      <c r="S514" s="104"/>
      <c r="T514" s="104"/>
      <c r="U514" s="11"/>
      <c r="V514" s="101"/>
      <c r="W514" s="169"/>
    </row>
    <row r="515" spans="1:23" ht="15.75">
      <c r="A515" s="441" t="s">
        <v>1</v>
      </c>
      <c r="B515" s="3"/>
      <c r="C515" s="3"/>
      <c r="D515" s="41">
        <f t="shared" si="12"/>
        <v>0</v>
      </c>
      <c r="E515" s="223"/>
      <c r="F515" s="223"/>
      <c r="G515" s="372"/>
      <c r="H515" s="372"/>
      <c r="I515" s="372"/>
      <c r="J515" s="372"/>
      <c r="K515" s="371"/>
      <c r="L515" s="371"/>
      <c r="M515" s="352"/>
      <c r="N515" s="352"/>
      <c r="O515" s="350"/>
      <c r="Q515" s="134"/>
      <c r="R515" s="134"/>
      <c r="S515" s="104"/>
      <c r="T515" s="104"/>
      <c r="U515" s="3"/>
      <c r="V515" s="101"/>
      <c r="W515" s="170"/>
    </row>
    <row r="516" spans="1:23" ht="15.75">
      <c r="A516" s="441" t="s">
        <v>2244</v>
      </c>
      <c r="D516" s="41">
        <f t="shared" si="12"/>
        <v>0</v>
      </c>
      <c r="E516" s="223"/>
      <c r="F516" s="223"/>
      <c r="G516" s="372"/>
      <c r="H516" s="372"/>
      <c r="I516" s="372"/>
      <c r="J516" s="372"/>
      <c r="K516" s="342"/>
      <c r="L516" s="342"/>
      <c r="M516" s="342"/>
      <c r="N516" s="366"/>
      <c r="O516" s="339"/>
      <c r="Q516" s="134"/>
      <c r="R516" s="134"/>
      <c r="S516" s="104"/>
      <c r="T516" s="104"/>
      <c r="U516" s="3"/>
      <c r="V516" s="101"/>
      <c r="W516" s="169"/>
    </row>
    <row r="517" spans="1:23" ht="15.75">
      <c r="A517" s="518" t="s">
        <v>2276</v>
      </c>
      <c r="D517" s="41">
        <f t="shared" si="12"/>
        <v>0</v>
      </c>
      <c r="E517" s="223"/>
      <c r="F517" s="223"/>
      <c r="G517" s="372"/>
      <c r="H517" s="372"/>
      <c r="I517" s="372"/>
      <c r="J517" s="372"/>
      <c r="K517" s="348"/>
      <c r="L517" s="348"/>
      <c r="M517" s="342"/>
      <c r="N517" s="366"/>
      <c r="O517" s="339"/>
      <c r="Q517" s="134"/>
      <c r="R517" s="134"/>
      <c r="S517" s="104"/>
      <c r="T517" s="104"/>
      <c r="U517" s="3"/>
      <c r="V517" s="101"/>
      <c r="W517" s="170"/>
    </row>
    <row r="518" spans="1:23" ht="15.75">
      <c r="A518" s="540" t="s">
        <v>1850</v>
      </c>
      <c r="D518" s="41">
        <f t="shared" si="12"/>
        <v>0</v>
      </c>
      <c r="E518" s="223"/>
      <c r="F518" s="223"/>
      <c r="G518" s="372"/>
      <c r="H518" s="372"/>
      <c r="I518" s="372"/>
      <c r="J518" s="372"/>
      <c r="K518" s="342"/>
      <c r="L518" s="342"/>
      <c r="M518" s="342"/>
      <c r="N518" s="366"/>
      <c r="O518" s="339"/>
      <c r="Q518" s="134"/>
      <c r="R518" s="134"/>
      <c r="S518" s="104"/>
      <c r="T518" s="104"/>
      <c r="U518" s="3"/>
      <c r="V518" s="101"/>
      <c r="W518" s="170"/>
    </row>
    <row r="519" spans="1:23" ht="15.75">
      <c r="A519" s="446" t="s">
        <v>844</v>
      </c>
      <c r="D519" s="41">
        <f t="shared" si="12"/>
        <v>0</v>
      </c>
      <c r="E519" s="223"/>
      <c r="F519" s="223"/>
      <c r="G519" s="372"/>
      <c r="H519" s="372"/>
      <c r="I519" s="372"/>
      <c r="J519" s="372"/>
      <c r="K519" s="348"/>
      <c r="L519" s="348"/>
      <c r="M519" s="342"/>
      <c r="N519" s="366"/>
      <c r="O519" s="339"/>
      <c r="Q519" s="134"/>
      <c r="R519" s="134"/>
      <c r="S519" s="104"/>
      <c r="T519" s="104"/>
      <c r="U519" s="11"/>
      <c r="V519" s="101"/>
      <c r="W519" s="170"/>
    </row>
    <row r="520" spans="1:23" ht="15.75">
      <c r="A520" s="518" t="s">
        <v>2308</v>
      </c>
      <c r="D520" s="41">
        <f t="shared" si="12"/>
        <v>0</v>
      </c>
      <c r="E520" s="223"/>
      <c r="F520" s="223"/>
      <c r="G520" s="372"/>
      <c r="H520" s="372"/>
      <c r="I520" s="372"/>
      <c r="J520" s="372"/>
      <c r="K520" s="342"/>
      <c r="L520" s="342"/>
      <c r="M520" s="342"/>
      <c r="N520" s="366"/>
      <c r="O520" s="339"/>
      <c r="Q520" s="134"/>
      <c r="R520" s="134"/>
      <c r="S520" s="104"/>
      <c r="T520" s="104"/>
      <c r="U520" s="3"/>
      <c r="V520" s="101"/>
      <c r="W520" s="170"/>
    </row>
    <row r="521" spans="1:23" ht="15.75">
      <c r="A521" s="446" t="s">
        <v>861</v>
      </c>
      <c r="D521" s="41">
        <f t="shared" si="12"/>
        <v>0</v>
      </c>
      <c r="E521" s="223"/>
      <c r="F521" s="223"/>
      <c r="G521" s="372"/>
      <c r="H521" s="372"/>
      <c r="I521" s="372"/>
      <c r="J521" s="372"/>
      <c r="K521" s="348"/>
      <c r="L521" s="348"/>
      <c r="M521" s="342"/>
      <c r="N521" s="366"/>
      <c r="O521" s="339"/>
      <c r="Q521" s="134"/>
      <c r="R521" s="134"/>
      <c r="S521" s="104"/>
      <c r="T521" s="104"/>
      <c r="U521" s="11"/>
      <c r="V521" s="101"/>
      <c r="W521" s="170"/>
    </row>
    <row r="522" spans="1:23" ht="15.75">
      <c r="A522" s="441" t="s">
        <v>2241</v>
      </c>
      <c r="D522" s="41">
        <f t="shared" si="12"/>
        <v>0</v>
      </c>
      <c r="E522" s="223"/>
      <c r="F522" s="223"/>
      <c r="G522" s="372"/>
      <c r="H522" s="372"/>
      <c r="I522" s="372"/>
      <c r="J522" s="372"/>
      <c r="K522" s="348"/>
      <c r="L522" s="348"/>
      <c r="M522" s="342"/>
      <c r="N522" s="366"/>
      <c r="O522" s="339"/>
      <c r="Q522" s="134"/>
      <c r="R522" s="134"/>
      <c r="S522" s="104"/>
      <c r="T522" s="104"/>
      <c r="U522" s="11"/>
      <c r="V522" s="101"/>
      <c r="W522" s="169"/>
    </row>
    <row r="523" spans="1:23" ht="15.75">
      <c r="A523" s="446" t="s">
        <v>153</v>
      </c>
      <c r="B523" s="3"/>
      <c r="C523" s="3"/>
      <c r="D523" s="41">
        <f t="shared" si="12"/>
        <v>0</v>
      </c>
      <c r="E523" s="223"/>
      <c r="F523" s="223"/>
      <c r="G523" s="372"/>
      <c r="H523" s="372"/>
      <c r="I523" s="372"/>
      <c r="J523" s="372"/>
      <c r="K523" s="371"/>
      <c r="L523" s="371"/>
      <c r="M523" s="352"/>
      <c r="N523" s="352"/>
      <c r="O523" s="350"/>
      <c r="Q523" s="134"/>
      <c r="R523" s="134"/>
      <c r="S523" s="104"/>
      <c r="T523" s="104"/>
      <c r="U523" s="3"/>
      <c r="V523" s="101"/>
      <c r="W523" s="170"/>
    </row>
    <row r="524" spans="1:23" ht="15.75">
      <c r="A524" s="518" t="s">
        <v>2277</v>
      </c>
      <c r="D524" s="41">
        <f t="shared" si="12"/>
        <v>0</v>
      </c>
      <c r="E524" s="223"/>
      <c r="F524" s="223"/>
      <c r="G524" s="372"/>
      <c r="H524" s="372"/>
      <c r="I524" s="372"/>
      <c r="J524" s="372"/>
      <c r="K524" s="342"/>
      <c r="L524" s="342"/>
      <c r="M524" s="342"/>
      <c r="N524" s="366"/>
      <c r="O524" s="339"/>
      <c r="Q524" s="134"/>
      <c r="R524" s="134"/>
      <c r="S524" s="104"/>
      <c r="T524" s="104"/>
      <c r="U524" s="3"/>
      <c r="V524" s="101"/>
      <c r="W524" s="170"/>
    </row>
    <row r="525" spans="1:23" ht="15.75">
      <c r="A525" s="446" t="s">
        <v>9</v>
      </c>
      <c r="D525" s="41">
        <f t="shared" si="12"/>
        <v>0</v>
      </c>
      <c r="E525" s="223"/>
      <c r="F525" s="223"/>
      <c r="G525" s="372"/>
      <c r="H525" s="372"/>
      <c r="I525" s="372"/>
      <c r="J525" s="372"/>
      <c r="K525" s="342"/>
      <c r="L525" s="342"/>
      <c r="M525" s="342"/>
      <c r="N525" s="366"/>
      <c r="O525" s="339"/>
      <c r="Q525" s="134"/>
      <c r="R525" s="134"/>
      <c r="S525" s="104"/>
      <c r="T525" s="104"/>
      <c r="U525" s="11"/>
      <c r="V525" s="101"/>
      <c r="W525" s="169"/>
    </row>
    <row r="526" spans="1:23" ht="15.75">
      <c r="A526" s="441" t="s">
        <v>2256</v>
      </c>
      <c r="D526" s="41">
        <f t="shared" si="12"/>
        <v>0</v>
      </c>
      <c r="E526" s="223"/>
      <c r="F526" s="223"/>
      <c r="G526" s="372"/>
      <c r="H526" s="372"/>
      <c r="I526" s="372"/>
      <c r="J526" s="372"/>
      <c r="K526" s="348"/>
      <c r="L526" s="348"/>
      <c r="M526" s="342"/>
      <c r="N526" s="366"/>
      <c r="O526" s="339"/>
      <c r="Q526" s="134"/>
      <c r="R526" s="134"/>
      <c r="S526" s="104"/>
      <c r="T526" s="104"/>
      <c r="U526" s="3"/>
      <c r="V526" s="101"/>
      <c r="W526" s="170"/>
    </row>
    <row r="527" spans="1:23" ht="15.75">
      <c r="A527" s="441" t="s">
        <v>11</v>
      </c>
      <c r="D527" s="41">
        <f t="shared" si="12"/>
        <v>0</v>
      </c>
      <c r="E527" s="223"/>
      <c r="F527" s="223"/>
      <c r="G527" s="372"/>
      <c r="H527" s="372"/>
      <c r="I527" s="372"/>
      <c r="J527" s="372"/>
      <c r="K527" s="342"/>
      <c r="L527" s="342"/>
      <c r="M527" s="342"/>
      <c r="N527" s="366"/>
      <c r="O527" s="339"/>
      <c r="Q527" s="134"/>
      <c r="R527" s="134"/>
      <c r="S527" s="104"/>
      <c r="T527" s="104"/>
      <c r="U527" s="132"/>
      <c r="V527" s="101"/>
      <c r="W527" s="169"/>
    </row>
    <row r="528" spans="1:23" ht="15.75">
      <c r="A528" s="518" t="s">
        <v>2278</v>
      </c>
      <c r="D528" s="41">
        <f t="shared" si="12"/>
        <v>0</v>
      </c>
      <c r="E528" s="223"/>
      <c r="F528" s="223"/>
      <c r="G528" s="372"/>
      <c r="H528" s="372"/>
      <c r="I528" s="372"/>
      <c r="J528" s="372"/>
      <c r="K528" s="348"/>
      <c r="L528" s="348"/>
      <c r="M528" s="342"/>
      <c r="N528" s="366"/>
      <c r="O528" s="339"/>
      <c r="Q528" s="134"/>
      <c r="R528" s="134"/>
      <c r="S528" s="104"/>
      <c r="T528" s="104"/>
      <c r="U528" s="11"/>
      <c r="V528" s="101"/>
      <c r="W528" s="169"/>
    </row>
    <row r="529" spans="1:23" ht="15.75">
      <c r="A529" s="540" t="s">
        <v>1852</v>
      </c>
      <c r="D529" s="41">
        <f t="shared" si="12"/>
        <v>0</v>
      </c>
      <c r="E529" s="223"/>
      <c r="F529" s="223"/>
      <c r="G529" s="372"/>
      <c r="H529" s="372"/>
      <c r="I529" s="372"/>
      <c r="J529" s="372"/>
      <c r="K529" s="348"/>
      <c r="L529" s="348"/>
      <c r="M529" s="342"/>
      <c r="N529" s="366"/>
      <c r="O529" s="339"/>
      <c r="Q529" s="134"/>
      <c r="R529" s="134"/>
      <c r="S529" s="104"/>
      <c r="T529" s="104"/>
      <c r="U529" s="3"/>
      <c r="V529" s="101"/>
      <c r="W529" s="170"/>
    </row>
    <row r="530" spans="1:23" ht="15.75">
      <c r="A530" s="446" t="s">
        <v>801</v>
      </c>
      <c r="D530" s="41">
        <f t="shared" si="12"/>
        <v>0</v>
      </c>
      <c r="E530" s="223"/>
      <c r="F530" s="223"/>
      <c r="G530" s="372"/>
      <c r="H530" s="372"/>
      <c r="I530" s="372"/>
      <c r="J530" s="372"/>
      <c r="K530" s="342"/>
      <c r="L530" s="342"/>
      <c r="M530" s="342"/>
      <c r="N530" s="366"/>
      <c r="O530" s="339"/>
      <c r="Q530" s="134"/>
      <c r="R530" s="134"/>
      <c r="S530" s="104"/>
      <c r="T530" s="104"/>
      <c r="U530" s="11"/>
      <c r="V530" s="101"/>
      <c r="W530" s="169"/>
    </row>
    <row r="531" spans="1:23" ht="15.75">
      <c r="A531" s="441" t="s">
        <v>2246</v>
      </c>
      <c r="D531" s="41">
        <f t="shared" si="12"/>
        <v>0</v>
      </c>
      <c r="E531" s="223"/>
      <c r="F531" s="223"/>
      <c r="G531" s="372"/>
      <c r="H531" s="372"/>
      <c r="I531" s="372"/>
      <c r="J531" s="372"/>
      <c r="K531" s="342"/>
      <c r="L531" s="342"/>
      <c r="M531" s="342"/>
      <c r="N531" s="369"/>
      <c r="O531" s="339"/>
      <c r="Q531" s="134"/>
      <c r="R531" s="134"/>
      <c r="S531" s="104"/>
      <c r="T531" s="104"/>
      <c r="U531" s="132"/>
      <c r="V531" s="101"/>
      <c r="W531" s="170"/>
    </row>
    <row r="532" spans="1:23" ht="15.75">
      <c r="A532" s="446" t="s">
        <v>856</v>
      </c>
      <c r="D532" s="41">
        <f t="shared" si="12"/>
        <v>0</v>
      </c>
      <c r="E532" s="223"/>
      <c r="F532" s="223"/>
      <c r="G532" s="372"/>
      <c r="H532" s="372"/>
      <c r="I532" s="372"/>
      <c r="J532" s="372"/>
      <c r="K532" s="342"/>
      <c r="L532" s="342"/>
      <c r="M532" s="342"/>
      <c r="N532" s="366"/>
      <c r="O532" s="339"/>
      <c r="Q532" s="134"/>
      <c r="R532" s="134"/>
      <c r="S532" s="104"/>
      <c r="T532" s="104"/>
      <c r="U532" s="3"/>
      <c r="V532" s="101"/>
      <c r="W532" s="170"/>
    </row>
    <row r="533" spans="1:23" ht="15.75">
      <c r="A533" s="441" t="s">
        <v>13</v>
      </c>
      <c r="D533" s="41">
        <f t="shared" si="12"/>
        <v>0</v>
      </c>
      <c r="E533" s="223"/>
      <c r="F533" s="223"/>
      <c r="G533" s="372"/>
      <c r="H533" s="372"/>
      <c r="I533" s="372"/>
      <c r="J533" s="372"/>
      <c r="K533" s="348"/>
      <c r="L533" s="348"/>
      <c r="M533" s="342"/>
      <c r="N533" s="366"/>
      <c r="O533" s="339"/>
      <c r="Q533" s="134"/>
      <c r="R533" s="134"/>
      <c r="S533" s="104"/>
      <c r="T533" s="104"/>
      <c r="U533" s="11"/>
      <c r="V533" s="101"/>
      <c r="W533" s="169"/>
    </row>
    <row r="534" spans="1:23" ht="15.75">
      <c r="A534" s="446" t="s">
        <v>807</v>
      </c>
      <c r="B534" s="3"/>
      <c r="C534" s="3"/>
      <c r="D534" s="41">
        <f t="shared" si="12"/>
        <v>0</v>
      </c>
      <c r="E534" s="223"/>
      <c r="F534" s="223"/>
      <c r="G534" s="372"/>
      <c r="H534" s="372"/>
      <c r="I534" s="372"/>
      <c r="J534" s="372"/>
      <c r="K534" s="371"/>
      <c r="L534" s="371"/>
      <c r="M534" s="352"/>
      <c r="N534" s="352"/>
      <c r="O534" s="350"/>
      <c r="Q534" s="134"/>
      <c r="R534" s="134"/>
      <c r="S534" s="104"/>
      <c r="T534" s="104"/>
      <c r="U534" s="11"/>
      <c r="V534" s="101"/>
      <c r="W534" s="169"/>
    </row>
    <row r="535" spans="1:23" ht="15.75">
      <c r="A535" s="441" t="s">
        <v>15</v>
      </c>
      <c r="B535" s="3"/>
      <c r="C535" s="3"/>
      <c r="D535" s="41">
        <f t="shared" si="12"/>
        <v>0</v>
      </c>
      <c r="E535" s="223"/>
      <c r="F535" s="223"/>
      <c r="G535" s="372"/>
      <c r="H535" s="372"/>
      <c r="I535" s="372"/>
      <c r="J535" s="372"/>
      <c r="K535" s="371"/>
      <c r="L535" s="371"/>
      <c r="M535" s="352"/>
      <c r="N535" s="352"/>
      <c r="O535" s="350"/>
      <c r="Q535" s="134"/>
      <c r="R535" s="134"/>
      <c r="S535" s="104"/>
      <c r="T535" s="104"/>
      <c r="U535" s="3"/>
      <c r="V535" s="101"/>
      <c r="W535" s="170"/>
    </row>
    <row r="536" spans="1:23" ht="15.75">
      <c r="A536" s="441" t="s">
        <v>2242</v>
      </c>
      <c r="D536" s="41">
        <f t="shared" si="12"/>
        <v>0</v>
      </c>
      <c r="E536" s="223"/>
      <c r="F536" s="223"/>
      <c r="G536" s="372"/>
      <c r="H536" s="372"/>
      <c r="I536" s="372"/>
      <c r="J536" s="372"/>
      <c r="K536" s="342"/>
      <c r="L536" s="342"/>
      <c r="M536" s="342"/>
      <c r="N536" s="366"/>
      <c r="O536" s="339"/>
      <c r="Q536" s="134"/>
      <c r="R536" s="134"/>
      <c r="S536" s="104"/>
      <c r="T536" s="104"/>
      <c r="U536" s="11"/>
      <c r="V536" s="101"/>
      <c r="W536" s="169"/>
    </row>
    <row r="537" spans="1:23" ht="15.75">
      <c r="A537" s="441" t="s">
        <v>17</v>
      </c>
      <c r="D537" s="41">
        <f t="shared" si="12"/>
        <v>0</v>
      </c>
      <c r="E537" s="223"/>
      <c r="F537" s="223"/>
      <c r="G537" s="372"/>
      <c r="H537" s="372"/>
      <c r="I537" s="372"/>
      <c r="J537" s="372"/>
      <c r="K537" s="342"/>
      <c r="L537" s="342"/>
      <c r="M537" s="342"/>
      <c r="N537" s="366"/>
      <c r="O537" s="339"/>
      <c r="Q537" s="134"/>
      <c r="R537" s="134"/>
      <c r="S537" s="104"/>
      <c r="T537" s="104"/>
      <c r="U537" s="11"/>
      <c r="V537" s="101"/>
      <c r="W537" s="169"/>
    </row>
    <row r="538" spans="1:23" ht="15.75">
      <c r="A538" s="446" t="s">
        <v>830</v>
      </c>
      <c r="D538" s="41">
        <f t="shared" si="12"/>
        <v>0</v>
      </c>
      <c r="E538" s="223"/>
      <c r="F538" s="223"/>
      <c r="G538" s="372"/>
      <c r="H538" s="372"/>
      <c r="I538" s="372"/>
      <c r="J538" s="372"/>
      <c r="K538" s="368"/>
      <c r="L538" s="368"/>
      <c r="M538" s="342"/>
      <c r="N538" s="366"/>
      <c r="O538" s="339"/>
      <c r="Q538" s="134"/>
      <c r="R538" s="134"/>
      <c r="S538" s="104"/>
      <c r="T538" s="104"/>
      <c r="U538" s="3"/>
      <c r="V538" s="101"/>
      <c r="W538" s="170"/>
    </row>
    <row r="539" spans="1:23" ht="15.75">
      <c r="A539" s="446" t="s">
        <v>162</v>
      </c>
      <c r="D539" s="41">
        <f t="shared" si="12"/>
        <v>0</v>
      </c>
      <c r="E539" s="223"/>
      <c r="F539" s="223"/>
      <c r="G539" s="372"/>
      <c r="H539" s="372"/>
      <c r="I539" s="372"/>
      <c r="J539" s="372"/>
      <c r="K539" s="342"/>
      <c r="L539" s="342"/>
      <c r="M539" s="342"/>
      <c r="N539" s="366"/>
      <c r="O539" s="339"/>
      <c r="Q539" s="134"/>
      <c r="R539" s="134"/>
      <c r="S539" s="104"/>
      <c r="T539" s="104"/>
      <c r="U539" s="3"/>
      <c r="V539" s="101"/>
      <c r="W539" s="170"/>
    </row>
    <row r="540" spans="1:23" ht="15.75">
      <c r="A540" s="540" t="s">
        <v>1839</v>
      </c>
      <c r="B540" s="3"/>
      <c r="C540" s="3"/>
      <c r="D540" s="41">
        <f t="shared" si="12"/>
        <v>0</v>
      </c>
      <c r="E540" s="223"/>
      <c r="F540" s="223"/>
      <c r="G540" s="372"/>
      <c r="H540" s="372"/>
      <c r="I540" s="372"/>
      <c r="J540" s="372"/>
      <c r="K540" s="371"/>
      <c r="L540" s="371"/>
      <c r="M540" s="352"/>
      <c r="N540" s="352"/>
      <c r="O540" s="350"/>
      <c r="Q540" s="134"/>
      <c r="R540" s="134"/>
      <c r="S540" s="104"/>
      <c r="T540" s="104"/>
      <c r="U540" s="11"/>
      <c r="V540" s="101"/>
      <c r="W540" s="170"/>
    </row>
    <row r="541" spans="1:23" ht="15.75">
      <c r="A541" s="446" t="s">
        <v>873</v>
      </c>
      <c r="B541" s="3"/>
      <c r="C541" s="3"/>
      <c r="D541" s="41">
        <f t="shared" ref="D541:D571" si="13">SUM(E541:DZ541)</f>
        <v>0</v>
      </c>
      <c r="E541" s="223"/>
      <c r="F541" s="223"/>
      <c r="G541" s="372"/>
      <c r="H541" s="372"/>
      <c r="I541" s="372"/>
      <c r="J541" s="372"/>
      <c r="K541" s="371"/>
      <c r="L541" s="371"/>
      <c r="M541" s="352"/>
      <c r="N541" s="352"/>
      <c r="O541" s="350"/>
      <c r="Q541" s="134"/>
      <c r="R541" s="134"/>
      <c r="S541" s="104"/>
      <c r="T541" s="104"/>
      <c r="U541" s="3"/>
      <c r="V541" s="101"/>
      <c r="W541" s="170"/>
    </row>
    <row r="542" spans="1:23" ht="15.75">
      <c r="A542" s="518" t="s">
        <v>2279</v>
      </c>
      <c r="D542" s="41">
        <f t="shared" si="13"/>
        <v>0</v>
      </c>
      <c r="E542" s="223"/>
      <c r="F542" s="223"/>
      <c r="G542" s="372"/>
      <c r="H542" s="372"/>
      <c r="I542" s="372"/>
      <c r="J542" s="372"/>
      <c r="K542" s="342"/>
      <c r="L542" s="342"/>
      <c r="M542" s="342"/>
      <c r="N542" s="366"/>
      <c r="O542" s="339"/>
      <c r="Q542" s="134"/>
      <c r="R542" s="134"/>
      <c r="S542" s="104"/>
      <c r="T542" s="104"/>
      <c r="U542" s="11"/>
      <c r="V542" s="101"/>
      <c r="W542" s="169"/>
    </row>
    <row r="543" spans="1:23" ht="15.75">
      <c r="A543" s="446" t="s">
        <v>869</v>
      </c>
      <c r="D543" s="41">
        <f t="shared" si="13"/>
        <v>0</v>
      </c>
      <c r="E543" s="223"/>
      <c r="F543" s="223"/>
      <c r="G543" s="372"/>
      <c r="H543" s="372"/>
      <c r="I543" s="372"/>
      <c r="J543" s="372"/>
      <c r="K543" s="342"/>
      <c r="L543" s="342"/>
      <c r="M543" s="342"/>
      <c r="N543" s="366"/>
      <c r="O543" s="339"/>
      <c r="Q543" s="134"/>
      <c r="R543" s="134"/>
      <c r="S543" s="104"/>
      <c r="T543" s="104"/>
      <c r="U543" s="3"/>
      <c r="V543" s="101"/>
      <c r="W543" s="170"/>
    </row>
    <row r="544" spans="1:23" ht="15.75">
      <c r="A544" s="443" t="s">
        <v>21</v>
      </c>
      <c r="D544" s="41">
        <f t="shared" si="13"/>
        <v>0</v>
      </c>
      <c r="E544" s="223"/>
      <c r="F544" s="223"/>
      <c r="G544" s="372"/>
      <c r="H544" s="372"/>
      <c r="I544" s="372"/>
      <c r="J544" s="372"/>
      <c r="K544" s="348"/>
      <c r="L544" s="348"/>
      <c r="M544" s="342"/>
      <c r="N544" s="366"/>
      <c r="O544" s="339"/>
      <c r="Q544" s="134"/>
      <c r="R544" s="134"/>
      <c r="S544" s="104"/>
      <c r="T544" s="104"/>
      <c r="U544" s="3"/>
      <c r="V544" s="101"/>
      <c r="W544" s="170"/>
    </row>
    <row r="545" spans="1:23" ht="15.75">
      <c r="A545" s="446" t="s">
        <v>141</v>
      </c>
      <c r="D545" s="41">
        <f t="shared" si="13"/>
        <v>0</v>
      </c>
      <c r="E545" s="223"/>
      <c r="F545" s="223"/>
      <c r="G545" s="372"/>
      <c r="H545" s="372"/>
      <c r="I545" s="372"/>
      <c r="J545" s="372"/>
      <c r="K545" s="348"/>
      <c r="L545" s="348"/>
      <c r="M545" s="342"/>
      <c r="N545" s="366"/>
      <c r="O545" s="339"/>
      <c r="Q545" s="134"/>
      <c r="R545" s="134"/>
      <c r="S545" s="104"/>
      <c r="T545" s="104"/>
      <c r="U545" s="3"/>
      <c r="V545" s="101"/>
      <c r="W545" s="170"/>
    </row>
    <row r="546" spans="1:23" ht="15.75">
      <c r="A546" s="518" t="s">
        <v>2280</v>
      </c>
      <c r="B546" s="3"/>
      <c r="C546" s="3"/>
      <c r="D546" s="41">
        <f t="shared" si="13"/>
        <v>0</v>
      </c>
      <c r="E546" s="223"/>
      <c r="F546" s="223"/>
      <c r="G546" s="372"/>
      <c r="H546" s="372"/>
      <c r="I546" s="372"/>
      <c r="J546" s="372"/>
      <c r="K546" s="371"/>
      <c r="L546" s="371"/>
      <c r="M546" s="352"/>
      <c r="N546" s="352"/>
      <c r="O546" s="350"/>
      <c r="Q546" s="134"/>
      <c r="R546" s="134"/>
      <c r="S546" s="104"/>
      <c r="T546" s="104"/>
      <c r="U546" s="3"/>
      <c r="V546" s="101"/>
      <c r="W546" s="170"/>
    </row>
    <row r="547" spans="1:23" ht="15.75">
      <c r="A547" s="518" t="s">
        <v>2281</v>
      </c>
      <c r="B547" s="3"/>
      <c r="C547" s="3"/>
      <c r="D547" s="41">
        <f t="shared" si="13"/>
        <v>0</v>
      </c>
      <c r="E547" s="223"/>
      <c r="F547" s="223"/>
      <c r="G547" s="372"/>
      <c r="H547" s="372"/>
      <c r="I547" s="372"/>
      <c r="J547" s="372"/>
      <c r="K547" s="371"/>
      <c r="L547" s="371"/>
      <c r="M547" s="352"/>
      <c r="N547" s="352"/>
      <c r="O547" s="350"/>
      <c r="Q547" s="134"/>
      <c r="R547" s="134"/>
      <c r="S547" s="104"/>
      <c r="T547" s="104"/>
      <c r="U547" s="11"/>
      <c r="V547" s="101"/>
      <c r="W547" s="170"/>
    </row>
    <row r="548" spans="1:23" ht="15.75">
      <c r="A548" s="540" t="s">
        <v>1841</v>
      </c>
      <c r="B548" s="3"/>
      <c r="C548" s="3"/>
      <c r="D548" s="41">
        <f t="shared" si="13"/>
        <v>0</v>
      </c>
      <c r="E548" s="223"/>
      <c r="F548" s="223"/>
      <c r="G548" s="372"/>
      <c r="H548" s="372"/>
      <c r="I548" s="372"/>
      <c r="J548" s="372"/>
      <c r="K548" s="371"/>
      <c r="L548" s="371"/>
      <c r="M548" s="352"/>
      <c r="N548" s="352"/>
      <c r="O548" s="350"/>
      <c r="Q548" s="134"/>
      <c r="R548" s="134"/>
      <c r="S548" s="104"/>
      <c r="T548" s="104"/>
      <c r="U548" s="3"/>
      <c r="V548" s="101"/>
      <c r="W548" s="170"/>
    </row>
    <row r="549" spans="1:23" ht="15.75">
      <c r="A549" s="446" t="s">
        <v>835</v>
      </c>
      <c r="B549" s="3"/>
      <c r="C549" s="3"/>
      <c r="D549" s="41">
        <f t="shared" si="13"/>
        <v>0</v>
      </c>
      <c r="E549" s="223"/>
      <c r="F549" s="223"/>
      <c r="G549" s="372"/>
      <c r="H549" s="372"/>
      <c r="I549" s="372"/>
      <c r="J549" s="372"/>
      <c r="K549" s="371"/>
      <c r="L549" s="371"/>
      <c r="M549" s="352"/>
      <c r="N549" s="352"/>
      <c r="O549" s="350"/>
      <c r="Q549" s="134"/>
      <c r="R549" s="134"/>
      <c r="S549" s="104"/>
      <c r="T549" s="104"/>
      <c r="U549" s="11"/>
      <c r="V549" s="101"/>
      <c r="W549" s="169"/>
    </row>
    <row r="550" spans="1:23" ht="15.75">
      <c r="A550" s="446" t="s">
        <v>836</v>
      </c>
      <c r="B550" s="3"/>
      <c r="C550" s="3"/>
      <c r="D550" s="41">
        <f t="shared" si="13"/>
        <v>0</v>
      </c>
      <c r="E550" s="223"/>
      <c r="F550" s="223"/>
      <c r="G550" s="372"/>
      <c r="H550" s="372"/>
      <c r="I550" s="372"/>
      <c r="J550" s="372"/>
      <c r="K550" s="371"/>
      <c r="L550" s="371"/>
      <c r="M550" s="352"/>
      <c r="N550" s="352"/>
      <c r="O550" s="350"/>
      <c r="Q550" s="134"/>
      <c r="R550" s="134"/>
      <c r="S550" s="104"/>
      <c r="T550" s="104"/>
      <c r="U550" s="3"/>
      <c r="V550" s="101"/>
      <c r="W550" s="170"/>
    </row>
    <row r="551" spans="1:23" ht="15.75">
      <c r="A551" s="441" t="s">
        <v>23</v>
      </c>
      <c r="D551" s="41">
        <f t="shared" si="13"/>
        <v>0</v>
      </c>
      <c r="E551" s="223"/>
      <c r="F551" s="223"/>
      <c r="G551" s="372"/>
      <c r="H551" s="372"/>
      <c r="I551" s="372"/>
      <c r="J551" s="372"/>
      <c r="K551" s="342"/>
      <c r="L551" s="342"/>
      <c r="M551" s="342"/>
      <c r="N551" s="366"/>
      <c r="O551" s="339"/>
      <c r="Q551" s="134"/>
      <c r="R551" s="134"/>
      <c r="S551" s="104"/>
      <c r="T551" s="104"/>
      <c r="U551" s="3"/>
      <c r="V551" s="101"/>
      <c r="W551" s="170"/>
    </row>
    <row r="552" spans="1:23" ht="15.75">
      <c r="A552" s="441" t="s">
        <v>25</v>
      </c>
      <c r="D552" s="41">
        <f t="shared" si="13"/>
        <v>0</v>
      </c>
      <c r="E552" s="223"/>
      <c r="F552" s="223"/>
      <c r="G552" s="372"/>
      <c r="H552" s="372"/>
      <c r="I552" s="372"/>
      <c r="J552" s="372"/>
      <c r="K552" s="348"/>
      <c r="L552" s="348"/>
      <c r="M552" s="342"/>
      <c r="N552" s="366"/>
      <c r="O552" s="339"/>
      <c r="Q552" s="134"/>
      <c r="R552" s="134"/>
      <c r="S552" s="104"/>
      <c r="T552" s="104"/>
      <c r="U552" s="11"/>
      <c r="V552" s="101"/>
      <c r="W552" s="170"/>
    </row>
    <row r="553" spans="1:23" ht="15.75">
      <c r="A553" s="540" t="s">
        <v>1851</v>
      </c>
      <c r="D553" s="41">
        <f t="shared" si="13"/>
        <v>0</v>
      </c>
      <c r="E553" s="223"/>
      <c r="F553" s="223"/>
      <c r="G553" s="372"/>
      <c r="H553" s="372"/>
      <c r="I553" s="372"/>
      <c r="J553" s="372"/>
      <c r="K553" s="342"/>
      <c r="L553" s="342"/>
      <c r="M553" s="342"/>
      <c r="N553" s="366"/>
      <c r="O553" s="339"/>
      <c r="Q553" s="134"/>
      <c r="R553" s="134"/>
      <c r="S553" s="104"/>
      <c r="T553" s="104"/>
      <c r="U553" s="3"/>
      <c r="V553" s="101"/>
      <c r="W553" s="170"/>
    </row>
    <row r="554" spans="1:23" ht="15.75">
      <c r="A554" s="540" t="s">
        <v>1858</v>
      </c>
      <c r="D554" s="41">
        <f t="shared" si="13"/>
        <v>0</v>
      </c>
      <c r="E554" s="223"/>
      <c r="F554" s="223"/>
      <c r="G554" s="372"/>
      <c r="H554" s="372"/>
      <c r="I554" s="372"/>
      <c r="J554" s="372"/>
      <c r="K554" s="342"/>
      <c r="L554" s="342"/>
      <c r="M554" s="342"/>
      <c r="N554" s="366"/>
      <c r="O554" s="339"/>
      <c r="Q554" s="134"/>
      <c r="R554" s="134"/>
      <c r="S554" s="104"/>
      <c r="T554" s="104"/>
      <c r="U554" s="132"/>
      <c r="V554" s="101"/>
      <c r="W554" s="170"/>
    </row>
    <row r="555" spans="1:23" ht="15.75">
      <c r="A555" s="540" t="s">
        <v>1853</v>
      </c>
      <c r="D555" s="41">
        <f t="shared" si="13"/>
        <v>0</v>
      </c>
      <c r="E555" s="223"/>
      <c r="F555" s="223"/>
      <c r="G555" s="372"/>
      <c r="H555" s="372"/>
      <c r="I555" s="372"/>
      <c r="J555" s="372"/>
      <c r="K555" s="342"/>
      <c r="L555" s="342"/>
      <c r="M555" s="342"/>
      <c r="N555" s="366"/>
      <c r="O555" s="339"/>
      <c r="Q555" s="134"/>
      <c r="R555" s="134"/>
      <c r="S555" s="104"/>
      <c r="T555" s="104"/>
      <c r="U555" s="11"/>
      <c r="V555" s="101"/>
      <c r="W555" s="169"/>
    </row>
    <row r="556" spans="1:23" ht="15.75">
      <c r="A556" s="518" t="s">
        <v>2282</v>
      </c>
      <c r="D556" s="41">
        <f t="shared" si="13"/>
        <v>0</v>
      </c>
      <c r="E556" s="223"/>
      <c r="F556" s="223"/>
      <c r="G556" s="372"/>
      <c r="H556" s="372"/>
      <c r="I556" s="372"/>
      <c r="J556" s="372"/>
      <c r="K556" s="368"/>
      <c r="L556" s="368"/>
      <c r="M556" s="342"/>
      <c r="N556" s="366"/>
      <c r="O556" s="339"/>
      <c r="Q556" s="134"/>
      <c r="R556" s="134"/>
      <c r="S556" s="104"/>
      <c r="T556" s="104"/>
      <c r="U556" s="3"/>
      <c r="V556" s="101"/>
      <c r="W556" s="170"/>
    </row>
    <row r="557" spans="1:23" ht="15.75">
      <c r="A557" s="446" t="s">
        <v>819</v>
      </c>
      <c r="D557" s="41">
        <f t="shared" si="13"/>
        <v>0</v>
      </c>
      <c r="E557" s="223"/>
      <c r="F557" s="223"/>
      <c r="G557" s="372"/>
      <c r="H557" s="372"/>
      <c r="I557" s="372"/>
      <c r="J557" s="372"/>
      <c r="K557" s="342"/>
      <c r="L557" s="342"/>
      <c r="M557" s="342"/>
      <c r="N557" s="366"/>
      <c r="O557" s="339"/>
      <c r="Q557" s="134"/>
      <c r="R557" s="134"/>
      <c r="S557" s="104"/>
      <c r="T557" s="104"/>
      <c r="U557" s="3"/>
      <c r="V557" s="101"/>
      <c r="W557" s="170"/>
    </row>
    <row r="558" spans="1:23" ht="15.75">
      <c r="A558" s="441" t="s">
        <v>27</v>
      </c>
      <c r="B558" s="3"/>
      <c r="C558" s="3"/>
      <c r="D558" s="41">
        <f t="shared" si="13"/>
        <v>0</v>
      </c>
      <c r="E558" s="223"/>
      <c r="F558" s="223"/>
      <c r="G558" s="372"/>
      <c r="H558" s="372"/>
      <c r="I558" s="372"/>
      <c r="J558" s="372"/>
      <c r="K558" s="371"/>
      <c r="L558" s="371"/>
      <c r="M558" s="352"/>
      <c r="N558" s="352"/>
      <c r="O558" s="350"/>
      <c r="Q558" s="134"/>
      <c r="R558" s="134"/>
      <c r="S558" s="104"/>
      <c r="T558" s="104"/>
      <c r="U558" s="3"/>
      <c r="V558" s="101"/>
      <c r="W558" s="170"/>
    </row>
    <row r="559" spans="1:23" ht="15.75">
      <c r="A559" s="446" t="s">
        <v>851</v>
      </c>
      <c r="D559" s="41">
        <f t="shared" si="13"/>
        <v>0</v>
      </c>
      <c r="E559" s="223"/>
      <c r="F559" s="223"/>
      <c r="G559" s="372"/>
      <c r="H559" s="372"/>
      <c r="I559" s="372"/>
      <c r="J559" s="372"/>
      <c r="K559" s="342"/>
      <c r="L559" s="342"/>
      <c r="M559" s="342"/>
      <c r="N559" s="366"/>
      <c r="O559" s="339"/>
      <c r="Q559" s="134"/>
      <c r="R559" s="134"/>
      <c r="S559" s="104"/>
      <c r="T559" s="104"/>
      <c r="U559" s="3"/>
      <c r="V559" s="101"/>
      <c r="W559" s="170"/>
    </row>
    <row r="560" spans="1:23" ht="15.75">
      <c r="A560" s="446" t="s">
        <v>154</v>
      </c>
      <c r="D560" s="41">
        <f t="shared" si="13"/>
        <v>0</v>
      </c>
      <c r="E560" s="223"/>
      <c r="F560" s="223"/>
      <c r="G560" s="372"/>
      <c r="H560" s="372"/>
      <c r="I560" s="372"/>
      <c r="J560" s="372"/>
      <c r="K560" s="342"/>
      <c r="L560" s="342"/>
      <c r="M560" s="342"/>
      <c r="N560" s="366"/>
      <c r="O560" s="339"/>
      <c r="Q560" s="134"/>
      <c r="R560" s="134"/>
      <c r="S560" s="104"/>
      <c r="T560" s="104"/>
      <c r="U560" s="3"/>
      <c r="V560" s="101"/>
      <c r="W560" s="170"/>
    </row>
    <row r="561" spans="1:23" ht="15.75">
      <c r="A561" s="446" t="s">
        <v>837</v>
      </c>
      <c r="D561" s="41">
        <f t="shared" si="13"/>
        <v>0</v>
      </c>
      <c r="E561" s="223"/>
      <c r="F561" s="223"/>
      <c r="G561" s="372"/>
      <c r="H561" s="372"/>
      <c r="I561" s="372"/>
      <c r="J561" s="372"/>
      <c r="K561" s="342"/>
      <c r="L561" s="342"/>
      <c r="M561" s="342"/>
      <c r="N561" s="366"/>
      <c r="O561" s="339"/>
      <c r="Q561" s="134"/>
      <c r="R561" s="134"/>
      <c r="S561" s="104"/>
      <c r="T561" s="104"/>
      <c r="U561" s="3"/>
      <c r="V561" s="101"/>
      <c r="W561" s="170"/>
    </row>
    <row r="562" spans="1:23" ht="15.75">
      <c r="A562" s="443" t="s">
        <v>142</v>
      </c>
      <c r="B562" s="3"/>
      <c r="C562" s="3"/>
      <c r="D562" s="41">
        <f t="shared" si="13"/>
        <v>0</v>
      </c>
      <c r="E562" s="223"/>
      <c r="F562" s="223"/>
      <c r="G562" s="372"/>
      <c r="H562" s="372"/>
      <c r="I562" s="372"/>
      <c r="J562" s="372"/>
      <c r="K562" s="371"/>
      <c r="L562" s="371"/>
      <c r="M562" s="352"/>
      <c r="N562" s="352"/>
      <c r="O562" s="350"/>
      <c r="Q562" s="134"/>
      <c r="R562" s="134"/>
      <c r="S562" s="104"/>
      <c r="T562" s="104"/>
      <c r="U562" s="3"/>
      <c r="V562" s="101"/>
      <c r="W562" s="170"/>
    </row>
    <row r="563" spans="1:23" ht="15.75">
      <c r="A563" s="446" t="s">
        <v>811</v>
      </c>
      <c r="D563" s="41">
        <f t="shared" si="13"/>
        <v>0</v>
      </c>
      <c r="E563" s="223"/>
      <c r="F563" s="223"/>
      <c r="G563" s="372"/>
      <c r="H563" s="372"/>
      <c r="I563" s="372"/>
      <c r="J563" s="372"/>
      <c r="K563" s="342"/>
      <c r="L563" s="342"/>
      <c r="M563" s="342"/>
      <c r="N563" s="366"/>
      <c r="O563" s="339"/>
      <c r="Q563" s="134"/>
      <c r="R563" s="134"/>
      <c r="S563" s="104"/>
      <c r="T563" s="104"/>
      <c r="U563" s="3"/>
      <c r="V563" s="101"/>
      <c r="W563" s="170"/>
    </row>
    <row r="564" spans="1:23" ht="15.75">
      <c r="A564" s="540" t="s">
        <v>1857</v>
      </c>
      <c r="D564" s="41">
        <f t="shared" si="13"/>
        <v>0</v>
      </c>
      <c r="E564" s="223"/>
      <c r="F564" s="223"/>
      <c r="G564" s="372"/>
      <c r="H564" s="372"/>
      <c r="I564" s="372"/>
      <c r="J564" s="372"/>
      <c r="K564" s="342"/>
      <c r="L564" s="342"/>
      <c r="M564" s="342"/>
      <c r="N564" s="366"/>
      <c r="O564" s="339"/>
      <c r="Q564" s="134"/>
      <c r="R564" s="134"/>
      <c r="S564" s="104"/>
      <c r="T564" s="104"/>
      <c r="U564" s="3"/>
      <c r="V564" s="101"/>
      <c r="W564" s="170"/>
    </row>
    <row r="565" spans="1:23" ht="15.75">
      <c r="A565" s="446" t="s">
        <v>852</v>
      </c>
      <c r="D565" s="41">
        <f t="shared" si="13"/>
        <v>0</v>
      </c>
      <c r="E565" s="223"/>
      <c r="F565" s="223"/>
      <c r="G565" s="372"/>
      <c r="H565" s="372"/>
      <c r="I565" s="372"/>
      <c r="J565" s="372"/>
      <c r="K565" s="348"/>
      <c r="L565" s="348"/>
      <c r="M565" s="342"/>
      <c r="N565" s="366"/>
      <c r="O565" s="339"/>
      <c r="Q565" s="134"/>
      <c r="R565" s="134"/>
      <c r="S565" s="104"/>
      <c r="T565" s="104"/>
      <c r="U565" s="3"/>
      <c r="V565" s="101"/>
      <c r="W565" s="170"/>
    </row>
    <row r="566" spans="1:23" ht="15.75">
      <c r="A566" s="518" t="s">
        <v>2305</v>
      </c>
      <c r="D566" s="41">
        <f t="shared" si="13"/>
        <v>0</v>
      </c>
      <c r="E566" s="223"/>
      <c r="F566" s="223"/>
      <c r="G566" s="372"/>
      <c r="H566" s="372"/>
      <c r="I566" s="372"/>
      <c r="J566" s="372"/>
      <c r="K566" s="342"/>
      <c r="L566" s="342"/>
      <c r="M566" s="342"/>
      <c r="N566" s="366"/>
      <c r="O566" s="339"/>
      <c r="Q566" s="134"/>
      <c r="R566" s="134"/>
      <c r="S566" s="104"/>
      <c r="T566" s="104"/>
      <c r="U566" s="3"/>
      <c r="V566" s="101"/>
      <c r="W566" s="170"/>
    </row>
    <row r="567" spans="1:23" ht="15.75">
      <c r="A567" s="446" t="s">
        <v>822</v>
      </c>
      <c r="D567" s="41">
        <f t="shared" si="13"/>
        <v>0</v>
      </c>
      <c r="E567" s="223"/>
      <c r="F567" s="223"/>
      <c r="G567" s="372"/>
      <c r="H567" s="372"/>
      <c r="I567" s="372"/>
      <c r="J567" s="372"/>
      <c r="K567" s="342"/>
      <c r="L567" s="342"/>
      <c r="M567" s="342"/>
      <c r="N567" s="366"/>
      <c r="O567" s="339"/>
      <c r="Q567" s="134"/>
      <c r="R567" s="134"/>
      <c r="S567" s="104"/>
      <c r="T567" s="104"/>
      <c r="U567" s="3"/>
      <c r="V567" s="101"/>
      <c r="W567" s="170"/>
    </row>
    <row r="568" spans="1:23" ht="15.75">
      <c r="A568" s="446" t="s">
        <v>821</v>
      </c>
      <c r="D568" s="41">
        <f t="shared" si="13"/>
        <v>0</v>
      </c>
      <c r="E568" s="223"/>
      <c r="F568" s="223"/>
      <c r="G568" s="372"/>
      <c r="H568" s="372"/>
      <c r="I568" s="372"/>
      <c r="J568" s="372"/>
      <c r="K568" s="342"/>
      <c r="L568" s="342"/>
      <c r="M568" s="342"/>
      <c r="N568" s="366"/>
      <c r="O568" s="339"/>
      <c r="Q568" s="134"/>
      <c r="R568" s="134"/>
      <c r="S568" s="104"/>
      <c r="T568" s="104"/>
      <c r="U568" s="3"/>
      <c r="V568" s="101"/>
      <c r="W568" s="170"/>
    </row>
    <row r="569" spans="1:23" ht="15.75">
      <c r="A569" s="518" t="s">
        <v>2307</v>
      </c>
      <c r="D569" s="41">
        <f t="shared" si="13"/>
        <v>0</v>
      </c>
      <c r="E569" s="223"/>
      <c r="F569" s="223"/>
      <c r="G569" s="372"/>
      <c r="H569" s="372"/>
      <c r="I569" s="372"/>
      <c r="J569" s="372"/>
      <c r="K569" s="348"/>
      <c r="L569" s="348"/>
      <c r="M569" s="342"/>
      <c r="N569" s="366"/>
      <c r="O569" s="339"/>
      <c r="Q569" s="134"/>
      <c r="R569" s="134"/>
      <c r="S569" s="104"/>
      <c r="T569" s="104"/>
      <c r="U569" s="3"/>
      <c r="V569" s="101"/>
      <c r="W569" s="170"/>
    </row>
    <row r="570" spans="1:23" ht="15.75">
      <c r="A570" s="518" t="s">
        <v>2567</v>
      </c>
      <c r="D570" s="41">
        <f t="shared" si="13"/>
        <v>0</v>
      </c>
      <c r="E570" s="223"/>
      <c r="F570" s="223"/>
      <c r="G570" s="372"/>
      <c r="H570" s="372"/>
      <c r="I570" s="372"/>
      <c r="J570" s="372"/>
      <c r="K570" s="348"/>
      <c r="L570" s="348"/>
      <c r="M570" s="342"/>
      <c r="N570" s="366"/>
      <c r="O570" s="339"/>
      <c r="Q570" s="134"/>
      <c r="R570" s="134"/>
      <c r="S570" s="104"/>
      <c r="T570" s="104"/>
      <c r="U570" s="3"/>
      <c r="V570" s="101"/>
      <c r="W570" s="170"/>
    </row>
    <row r="571" spans="1:23" ht="15.75">
      <c r="A571" s="446" t="s">
        <v>806</v>
      </c>
      <c r="D571" s="41">
        <f t="shared" si="13"/>
        <v>0</v>
      </c>
      <c r="E571" s="223"/>
      <c r="F571" s="223"/>
      <c r="G571" s="372"/>
      <c r="H571" s="372"/>
      <c r="I571" s="372"/>
      <c r="J571" s="372"/>
      <c r="K571" s="348"/>
      <c r="L571" s="348"/>
      <c r="M571" s="342"/>
      <c r="N571" s="366"/>
      <c r="O571" s="339"/>
      <c r="Q571" s="134"/>
      <c r="R571" s="134"/>
      <c r="S571" s="104"/>
      <c r="T571" s="104"/>
      <c r="U571" s="3"/>
      <c r="V571" s="101"/>
      <c r="W571" s="170"/>
    </row>
    <row r="572" spans="1:23" ht="15.75">
      <c r="A572" s="518" t="s">
        <v>2283</v>
      </c>
      <c r="D572" s="41">
        <f t="shared" ref="D572:D588" si="14">SUM(E572:DZ572)</f>
        <v>0</v>
      </c>
      <c r="E572" s="223"/>
      <c r="F572" s="223"/>
      <c r="G572" s="372"/>
      <c r="H572" s="372"/>
      <c r="I572" s="372"/>
      <c r="J572" s="372"/>
      <c r="K572" s="368"/>
      <c r="L572" s="368"/>
      <c r="M572" s="342"/>
      <c r="N572" s="366"/>
      <c r="O572" s="339"/>
      <c r="Q572" s="134"/>
      <c r="R572" s="134"/>
      <c r="S572" s="104"/>
      <c r="T572" s="104"/>
      <c r="U572" s="3"/>
      <c r="V572" s="101"/>
      <c r="W572" s="170"/>
    </row>
    <row r="573" spans="1:23" ht="15.75">
      <c r="A573" s="441" t="s">
        <v>2237</v>
      </c>
      <c r="B573" s="3"/>
      <c r="C573" s="3"/>
      <c r="D573" s="41">
        <f t="shared" si="14"/>
        <v>0</v>
      </c>
      <c r="E573" s="223"/>
      <c r="F573" s="223"/>
      <c r="G573" s="372"/>
      <c r="H573" s="372"/>
      <c r="I573" s="372"/>
      <c r="J573" s="372"/>
      <c r="K573" s="371"/>
      <c r="L573" s="371"/>
      <c r="M573" s="352"/>
      <c r="N573" s="352"/>
      <c r="O573" s="350"/>
      <c r="Q573" s="134"/>
      <c r="R573" s="134"/>
      <c r="S573" s="104"/>
      <c r="T573" s="104"/>
      <c r="U573" s="3"/>
      <c r="V573" s="101"/>
      <c r="W573" s="170"/>
    </row>
    <row r="574" spans="1:23" ht="15.75">
      <c r="A574" s="441" t="s">
        <v>31</v>
      </c>
      <c r="D574" s="41">
        <f t="shared" si="14"/>
        <v>0</v>
      </c>
      <c r="E574" s="223"/>
      <c r="F574" s="223"/>
      <c r="G574" s="372"/>
      <c r="H574" s="372"/>
      <c r="I574" s="372"/>
      <c r="J574" s="372"/>
      <c r="K574" s="348"/>
      <c r="L574" s="348"/>
      <c r="M574" s="342"/>
      <c r="N574" s="366"/>
      <c r="O574" s="339"/>
      <c r="Q574" s="134"/>
      <c r="R574" s="134"/>
      <c r="S574" s="104"/>
      <c r="T574" s="104"/>
      <c r="U574" s="3"/>
      <c r="V574" s="101"/>
      <c r="W574" s="170"/>
    </row>
    <row r="575" spans="1:23" ht="15.75">
      <c r="A575" s="446" t="s">
        <v>863</v>
      </c>
      <c r="D575" s="41">
        <f t="shared" si="14"/>
        <v>0</v>
      </c>
      <c r="E575" s="223"/>
      <c r="F575" s="223"/>
      <c r="G575" s="372"/>
      <c r="H575" s="372"/>
      <c r="I575" s="372"/>
      <c r="J575" s="372"/>
      <c r="K575" s="368"/>
      <c r="L575" s="368"/>
      <c r="M575" s="342"/>
      <c r="N575" s="366"/>
      <c r="O575" s="339"/>
      <c r="Q575" s="134"/>
      <c r="R575" s="134"/>
      <c r="S575" s="104"/>
      <c r="T575" s="104"/>
      <c r="U575" s="3"/>
      <c r="V575" s="101"/>
      <c r="W575" s="170"/>
    </row>
    <row r="576" spans="1:23" ht="15.75">
      <c r="A576" s="446" t="s">
        <v>828</v>
      </c>
      <c r="B576" s="3"/>
      <c r="C576" s="3"/>
      <c r="D576" s="41">
        <f t="shared" si="14"/>
        <v>0</v>
      </c>
      <c r="E576" s="223"/>
      <c r="F576" s="223"/>
      <c r="G576" s="372"/>
      <c r="H576" s="372"/>
      <c r="I576" s="372"/>
      <c r="J576" s="372"/>
      <c r="K576" s="371"/>
      <c r="L576" s="371"/>
      <c r="M576" s="352"/>
      <c r="N576" s="352"/>
      <c r="O576" s="350"/>
      <c r="Q576" s="134"/>
      <c r="R576" s="134"/>
      <c r="S576" s="104"/>
      <c r="T576" s="104"/>
      <c r="U576" s="3"/>
      <c r="V576" s="101"/>
      <c r="W576" s="170"/>
    </row>
    <row r="577" spans="1:23" ht="15.75">
      <c r="A577" s="446" t="s">
        <v>855</v>
      </c>
      <c r="D577" s="41">
        <f t="shared" si="14"/>
        <v>0</v>
      </c>
      <c r="E577" s="223"/>
      <c r="F577" s="223"/>
      <c r="G577" s="372"/>
      <c r="H577" s="372"/>
      <c r="I577" s="372"/>
      <c r="J577" s="372"/>
      <c r="K577" s="342"/>
      <c r="L577" s="342"/>
      <c r="M577" s="342"/>
      <c r="N577" s="366"/>
      <c r="O577" s="339"/>
      <c r="Q577" s="134"/>
      <c r="R577" s="134"/>
      <c r="S577" s="104"/>
      <c r="T577" s="104"/>
      <c r="U577" s="3"/>
      <c r="V577" s="101"/>
      <c r="W577" s="170"/>
    </row>
    <row r="578" spans="1:23" ht="15.75">
      <c r="A578" s="441" t="s">
        <v>33</v>
      </c>
      <c r="B578" s="3"/>
      <c r="C578" s="3"/>
      <c r="D578" s="41">
        <f t="shared" si="14"/>
        <v>0</v>
      </c>
      <c r="E578" s="223"/>
      <c r="F578" s="223"/>
      <c r="G578" s="372"/>
      <c r="H578" s="372"/>
      <c r="I578" s="372"/>
      <c r="J578" s="372"/>
      <c r="K578" s="371"/>
      <c r="L578" s="371"/>
      <c r="M578" s="352"/>
      <c r="N578" s="352"/>
      <c r="O578" s="350"/>
      <c r="Q578" s="134"/>
      <c r="R578" s="134"/>
      <c r="S578" s="104"/>
      <c r="T578" s="104"/>
      <c r="U578" s="3"/>
      <c r="V578" s="101"/>
      <c r="W578" s="170"/>
    </row>
    <row r="579" spans="1:23" ht="15.75">
      <c r="A579" s="441" t="s">
        <v>37</v>
      </c>
      <c r="D579" s="41">
        <f t="shared" si="14"/>
        <v>0</v>
      </c>
      <c r="E579" s="223"/>
      <c r="F579" s="223"/>
      <c r="G579" s="372"/>
      <c r="H579" s="372"/>
      <c r="I579" s="372"/>
      <c r="J579" s="372"/>
      <c r="K579" s="342"/>
      <c r="L579" s="342"/>
      <c r="M579" s="342"/>
      <c r="N579" s="366"/>
      <c r="O579" s="339"/>
      <c r="Q579" s="134"/>
      <c r="R579" s="134"/>
      <c r="S579" s="104"/>
      <c r="T579" s="104"/>
      <c r="U579" s="3"/>
      <c r="V579" s="101"/>
      <c r="W579" s="170"/>
    </row>
    <row r="580" spans="1:23" s="280" customFormat="1" ht="15.75">
      <c r="A580" s="443" t="s">
        <v>143</v>
      </c>
      <c r="D580" s="41">
        <f t="shared" si="14"/>
        <v>0</v>
      </c>
      <c r="E580" s="351"/>
      <c r="F580" s="351"/>
      <c r="G580" s="372"/>
      <c r="H580" s="372"/>
      <c r="I580" s="372"/>
      <c r="J580" s="372"/>
      <c r="K580" s="342"/>
      <c r="L580" s="342"/>
      <c r="M580" s="342"/>
      <c r="N580" s="366"/>
      <c r="O580" s="339"/>
      <c r="Q580" s="134"/>
      <c r="R580" s="134"/>
      <c r="S580" s="316"/>
      <c r="T580" s="316"/>
      <c r="U580" s="282"/>
      <c r="V580" s="315"/>
      <c r="W580" s="340"/>
    </row>
    <row r="581" spans="1:23" s="280" customFormat="1" ht="15.75">
      <c r="A581" s="540" t="s">
        <v>1859</v>
      </c>
      <c r="D581" s="41">
        <f t="shared" si="14"/>
        <v>0</v>
      </c>
      <c r="E581" s="351"/>
      <c r="F581" s="351"/>
      <c r="G581" s="372"/>
      <c r="H581" s="372"/>
      <c r="I581" s="372"/>
      <c r="J581" s="372"/>
      <c r="K581" s="342"/>
      <c r="L581" s="342"/>
      <c r="M581" s="342"/>
      <c r="N581" s="366"/>
      <c r="O581" s="339"/>
      <c r="Q581" s="134"/>
      <c r="R581" s="134"/>
      <c r="S581" s="316"/>
      <c r="T581" s="316"/>
      <c r="U581" s="282"/>
      <c r="V581" s="315"/>
      <c r="W581" s="340"/>
    </row>
    <row r="582" spans="1:23" s="280" customFormat="1" ht="15.75">
      <c r="A582" s="441" t="s">
        <v>39</v>
      </c>
      <c r="D582" s="41">
        <f t="shared" si="14"/>
        <v>0</v>
      </c>
      <c r="E582" s="351"/>
      <c r="F582" s="351"/>
      <c r="G582" s="372"/>
      <c r="H582" s="372"/>
      <c r="I582" s="372"/>
      <c r="J582" s="372"/>
      <c r="K582" s="342"/>
      <c r="L582" s="342"/>
      <c r="M582" s="342"/>
      <c r="N582" s="366"/>
      <c r="O582" s="339"/>
      <c r="Q582" s="134"/>
      <c r="R582" s="134"/>
      <c r="S582" s="316"/>
      <c r="T582" s="316"/>
      <c r="U582" s="282"/>
      <c r="V582" s="315"/>
      <c r="W582" s="340"/>
    </row>
    <row r="583" spans="1:23" s="280" customFormat="1" ht="15.75">
      <c r="A583" s="518" t="s">
        <v>2284</v>
      </c>
      <c r="D583" s="41">
        <f t="shared" si="14"/>
        <v>0</v>
      </c>
      <c r="E583" s="351"/>
      <c r="F583" s="351"/>
      <c r="G583" s="372"/>
      <c r="H583" s="372"/>
      <c r="I583" s="372"/>
      <c r="J583" s="372"/>
      <c r="K583" s="342"/>
      <c r="L583" s="342"/>
      <c r="M583" s="342"/>
      <c r="N583" s="366"/>
      <c r="O583" s="339"/>
      <c r="Q583" s="134"/>
      <c r="R583" s="134"/>
      <c r="S583" s="316"/>
      <c r="T583" s="316"/>
      <c r="U583" s="282"/>
      <c r="V583" s="315"/>
      <c r="W583" s="340"/>
    </row>
    <row r="584" spans="1:23" s="280" customFormat="1" ht="15.75">
      <c r="A584" s="443" t="s">
        <v>144</v>
      </c>
      <c r="D584" s="41">
        <f t="shared" si="14"/>
        <v>0</v>
      </c>
      <c r="E584" s="351"/>
      <c r="F584" s="351"/>
      <c r="G584" s="372"/>
      <c r="H584" s="372"/>
      <c r="I584" s="372"/>
      <c r="J584" s="372"/>
      <c r="K584" s="342"/>
      <c r="L584" s="342"/>
      <c r="M584" s="342"/>
      <c r="N584" s="366"/>
      <c r="O584" s="339"/>
      <c r="Q584" s="134"/>
      <c r="R584" s="134"/>
      <c r="S584" s="316"/>
      <c r="T584" s="316"/>
      <c r="U584" s="282"/>
      <c r="V584" s="315"/>
      <c r="W584" s="340"/>
    </row>
    <row r="585" spans="1:23" s="280" customFormat="1" ht="15.75">
      <c r="A585" s="540" t="s">
        <v>1856</v>
      </c>
      <c r="D585" s="41">
        <f t="shared" si="14"/>
        <v>0</v>
      </c>
      <c r="E585" s="351"/>
      <c r="F585" s="351"/>
      <c r="G585" s="372"/>
      <c r="H585" s="372"/>
      <c r="I585" s="372"/>
      <c r="J585" s="372"/>
      <c r="K585" s="342"/>
      <c r="L585" s="342"/>
      <c r="M585" s="342"/>
      <c r="N585" s="366"/>
      <c r="O585" s="339"/>
      <c r="Q585" s="134"/>
      <c r="R585" s="134"/>
      <c r="S585" s="316"/>
      <c r="T585" s="316"/>
      <c r="U585" s="282"/>
      <c r="V585" s="315"/>
      <c r="W585" s="340"/>
    </row>
    <row r="586" spans="1:23" s="280" customFormat="1" ht="15.75">
      <c r="A586" s="446" t="s">
        <v>155</v>
      </c>
      <c r="D586" s="41">
        <f t="shared" si="14"/>
        <v>0</v>
      </c>
      <c r="E586" s="351"/>
      <c r="F586" s="351"/>
      <c r="G586" s="372"/>
      <c r="H586" s="372"/>
      <c r="I586" s="372"/>
      <c r="J586" s="372"/>
      <c r="K586" s="342"/>
      <c r="L586" s="342"/>
      <c r="M586" s="342"/>
      <c r="N586" s="366"/>
      <c r="O586" s="339"/>
      <c r="Q586" s="134"/>
      <c r="R586" s="134"/>
      <c r="S586" s="316"/>
      <c r="T586" s="316"/>
      <c r="U586" s="282"/>
      <c r="V586" s="315"/>
      <c r="W586" s="340"/>
    </row>
    <row r="587" spans="1:23" s="280" customFormat="1" ht="15.75">
      <c r="A587" s="446" t="s">
        <v>826</v>
      </c>
      <c r="D587" s="41">
        <f t="shared" si="14"/>
        <v>0</v>
      </c>
      <c r="E587" s="351"/>
      <c r="F587" s="351"/>
      <c r="G587" s="372"/>
      <c r="H587" s="372"/>
      <c r="I587" s="372"/>
      <c r="J587" s="372"/>
      <c r="K587" s="342"/>
      <c r="L587" s="342"/>
      <c r="M587" s="342"/>
      <c r="N587" s="366"/>
      <c r="O587" s="339"/>
      <c r="Q587" s="134"/>
      <c r="R587" s="134"/>
      <c r="S587" s="316"/>
      <c r="T587" s="316"/>
      <c r="U587" s="282"/>
      <c r="V587" s="315"/>
      <c r="W587" s="340"/>
    </row>
    <row r="588" spans="1:23" s="280" customFormat="1" ht="15.75">
      <c r="A588" s="441" t="s">
        <v>2243</v>
      </c>
      <c r="D588" s="41">
        <f t="shared" si="14"/>
        <v>0</v>
      </c>
      <c r="E588" s="351"/>
      <c r="F588" s="351"/>
      <c r="G588" s="372"/>
      <c r="H588" s="372"/>
      <c r="I588" s="372"/>
      <c r="J588" s="372"/>
      <c r="K588" s="342"/>
      <c r="L588" s="342"/>
      <c r="M588" s="342"/>
      <c r="N588" s="366"/>
      <c r="O588" s="339"/>
      <c r="Q588" s="134"/>
      <c r="R588" s="134"/>
      <c r="S588" s="316"/>
      <c r="T588" s="316"/>
      <c r="U588" s="282"/>
      <c r="V588" s="315"/>
      <c r="W588" s="340"/>
    </row>
    <row r="589" spans="1:23" s="280" customFormat="1" ht="15.75">
      <c r="A589" s="316"/>
      <c r="D589" s="41"/>
      <c r="E589" s="351"/>
      <c r="F589" s="351"/>
      <c r="G589" s="372"/>
      <c r="H589" s="372"/>
      <c r="I589" s="372"/>
      <c r="J589" s="372"/>
      <c r="K589" s="342"/>
      <c r="L589" s="342"/>
      <c r="M589" s="342"/>
      <c r="N589" s="366"/>
      <c r="O589" s="339"/>
      <c r="Q589" s="134"/>
      <c r="R589" s="134"/>
      <c r="S589" s="316"/>
      <c r="T589" s="316"/>
      <c r="U589" s="282"/>
      <c r="V589" s="315"/>
      <c r="W589" s="340"/>
    </row>
    <row r="590" spans="1:23" s="280" customFormat="1" ht="15.75">
      <c r="A590" s="316"/>
      <c r="D590" s="41"/>
      <c r="E590" s="351"/>
      <c r="F590" s="351"/>
      <c r="G590" s="372"/>
      <c r="H590" s="372"/>
      <c r="I590" s="372"/>
      <c r="J590" s="372"/>
      <c r="K590" s="342"/>
      <c r="L590" s="342"/>
      <c r="M590" s="342"/>
      <c r="N590" s="366"/>
      <c r="O590" s="339"/>
      <c r="Q590" s="134"/>
      <c r="R590" s="134"/>
      <c r="S590" s="316"/>
      <c r="T590" s="316"/>
      <c r="U590" s="282"/>
      <c r="V590" s="315"/>
      <c r="W590" s="340"/>
    </row>
    <row r="591" spans="1:23" s="280" customFormat="1" ht="15.75">
      <c r="A591" s="316"/>
      <c r="D591" s="41"/>
      <c r="E591" s="351"/>
      <c r="F591" s="351"/>
      <c r="G591" s="372"/>
      <c r="H591" s="372"/>
      <c r="I591" s="372"/>
      <c r="J591" s="372"/>
      <c r="K591" s="342"/>
      <c r="L591" s="342"/>
      <c r="M591" s="342"/>
      <c r="N591" s="366"/>
      <c r="O591" s="339"/>
      <c r="Q591" s="134"/>
      <c r="R591" s="134"/>
      <c r="S591" s="316"/>
      <c r="T591" s="316"/>
      <c r="U591" s="282"/>
      <c r="V591" s="315"/>
      <c r="W591" s="340"/>
    </row>
    <row r="592" spans="1:23" s="38" customFormat="1" ht="20.25">
      <c r="A592" s="38" t="s">
        <v>126</v>
      </c>
      <c r="D592" s="40" t="s">
        <v>40</v>
      </c>
      <c r="E592" s="300"/>
      <c r="F592" s="300"/>
      <c r="G592" s="300"/>
    </row>
    <row r="593" spans="1:13" ht="15.75">
      <c r="A593" s="441" t="s">
        <v>2245</v>
      </c>
      <c r="B593" s="3"/>
      <c r="C593" s="3"/>
      <c r="D593" s="41">
        <f t="shared" ref="D593:D624" si="15">SUM(E593:DZ593)</f>
        <v>0</v>
      </c>
      <c r="E593" s="372"/>
      <c r="F593" s="372"/>
      <c r="G593" s="372"/>
      <c r="H593" s="371"/>
      <c r="I593" s="346"/>
      <c r="J593" s="366"/>
      <c r="K593" s="339"/>
      <c r="M593" s="169"/>
    </row>
    <row r="594" spans="1:13" ht="15.75">
      <c r="A594" s="540" t="s">
        <v>1854</v>
      </c>
      <c r="D594" s="41">
        <f t="shared" si="15"/>
        <v>0</v>
      </c>
      <c r="E594" s="372"/>
      <c r="F594" s="372"/>
      <c r="G594" s="372"/>
      <c r="H594" s="342"/>
      <c r="I594" s="342"/>
      <c r="J594" s="366"/>
      <c r="K594" s="339"/>
      <c r="M594" s="170"/>
    </row>
    <row r="595" spans="1:13" ht="15.75">
      <c r="A595" s="446" t="s">
        <v>156</v>
      </c>
      <c r="D595" s="41">
        <f t="shared" si="15"/>
        <v>0</v>
      </c>
      <c r="E595" s="372"/>
      <c r="F595" s="372"/>
      <c r="G595" s="372"/>
      <c r="H595" s="371"/>
      <c r="I595" s="346"/>
      <c r="J595" s="366"/>
      <c r="K595" s="339"/>
      <c r="M595" s="170"/>
    </row>
    <row r="596" spans="1:13" ht="15.75">
      <c r="A596" s="441" t="s">
        <v>2238</v>
      </c>
      <c r="B596" s="3"/>
      <c r="C596" s="3"/>
      <c r="D596" s="41">
        <f t="shared" si="15"/>
        <v>0</v>
      </c>
      <c r="E596" s="372"/>
      <c r="F596" s="372"/>
      <c r="G596" s="372"/>
      <c r="H596" s="371"/>
      <c r="I596" s="346"/>
      <c r="J596" s="366"/>
      <c r="K596" s="339"/>
      <c r="M596" s="170"/>
    </row>
    <row r="597" spans="1:13" ht="15.75">
      <c r="A597" s="540" t="s">
        <v>1849</v>
      </c>
      <c r="D597" s="41">
        <f t="shared" si="15"/>
        <v>0</v>
      </c>
      <c r="E597" s="372"/>
      <c r="F597" s="372"/>
      <c r="G597" s="372"/>
      <c r="H597" s="348"/>
      <c r="I597" s="309"/>
      <c r="J597" s="352"/>
      <c r="K597" s="350"/>
      <c r="M597" s="170"/>
    </row>
    <row r="598" spans="1:13" ht="15.75">
      <c r="A598" s="540" t="s">
        <v>1844</v>
      </c>
      <c r="D598" s="41">
        <f t="shared" si="15"/>
        <v>0</v>
      </c>
      <c r="E598" s="372"/>
      <c r="F598" s="372"/>
      <c r="G598" s="372"/>
      <c r="H598" s="342"/>
      <c r="I598" s="342"/>
      <c r="J598" s="366"/>
      <c r="K598" s="339"/>
      <c r="M598" s="169"/>
    </row>
    <row r="599" spans="1:13" ht="15.75">
      <c r="A599" s="441" t="s">
        <v>1</v>
      </c>
      <c r="D599" s="41">
        <f t="shared" si="15"/>
        <v>0</v>
      </c>
      <c r="E599" s="372"/>
      <c r="F599" s="372"/>
      <c r="G599" s="372"/>
      <c r="H599" s="371"/>
      <c r="I599" s="346"/>
      <c r="J599" s="369"/>
      <c r="K599" s="339"/>
      <c r="M599" s="170"/>
    </row>
    <row r="600" spans="1:13" ht="15.75">
      <c r="A600" s="441" t="s">
        <v>2244</v>
      </c>
      <c r="D600" s="41">
        <f t="shared" si="15"/>
        <v>0</v>
      </c>
      <c r="E600" s="372"/>
      <c r="F600" s="372"/>
      <c r="G600" s="372"/>
      <c r="H600" s="342"/>
      <c r="I600" s="342"/>
      <c r="J600" s="352"/>
      <c r="K600" s="350"/>
      <c r="M600" s="170"/>
    </row>
    <row r="601" spans="1:13" ht="15.75">
      <c r="A601" s="518" t="s">
        <v>2276</v>
      </c>
      <c r="D601" s="41">
        <f t="shared" si="15"/>
        <v>0</v>
      </c>
      <c r="E601" s="372"/>
      <c r="F601" s="372"/>
      <c r="G601" s="372"/>
      <c r="H601" s="348"/>
      <c r="I601" s="309"/>
      <c r="J601" s="366"/>
      <c r="K601" s="339"/>
      <c r="M601" s="170"/>
    </row>
    <row r="602" spans="1:13" ht="15.75">
      <c r="A602" s="540" t="s">
        <v>1850</v>
      </c>
      <c r="D602" s="41">
        <f t="shared" si="15"/>
        <v>0</v>
      </c>
      <c r="E602" s="372"/>
      <c r="F602" s="372"/>
      <c r="G602" s="372"/>
      <c r="H602" s="342"/>
      <c r="I602" s="342"/>
      <c r="J602" s="352"/>
      <c r="K602" s="350"/>
      <c r="M602" s="170"/>
    </row>
    <row r="603" spans="1:13" ht="15.75">
      <c r="A603" s="446" t="s">
        <v>844</v>
      </c>
      <c r="D603" s="41">
        <f t="shared" si="15"/>
        <v>0</v>
      </c>
      <c r="E603" s="372"/>
      <c r="F603" s="372"/>
      <c r="G603" s="372"/>
      <c r="H603" s="348"/>
      <c r="I603" s="309"/>
      <c r="J603" s="366"/>
      <c r="K603" s="339"/>
      <c r="M603" s="170"/>
    </row>
    <row r="604" spans="1:13" ht="15.75">
      <c r="A604" s="518" t="s">
        <v>2308</v>
      </c>
      <c r="D604" s="41">
        <f t="shared" si="15"/>
        <v>0</v>
      </c>
      <c r="E604" s="372"/>
      <c r="F604" s="372"/>
      <c r="G604" s="372"/>
      <c r="H604" s="342"/>
      <c r="I604" s="342"/>
      <c r="J604" s="366"/>
      <c r="K604" s="339"/>
      <c r="M604" s="170"/>
    </row>
    <row r="605" spans="1:13" ht="15.75">
      <c r="A605" s="446" t="s">
        <v>861</v>
      </c>
      <c r="D605" s="41">
        <f t="shared" si="15"/>
        <v>0</v>
      </c>
      <c r="E605" s="372"/>
      <c r="F605" s="372"/>
      <c r="G605" s="372"/>
      <c r="H605" s="348"/>
      <c r="I605" s="309"/>
      <c r="J605" s="352"/>
      <c r="K605" s="350"/>
      <c r="M605" s="170"/>
    </row>
    <row r="606" spans="1:13" ht="15.75">
      <c r="A606" s="441" t="s">
        <v>2241</v>
      </c>
      <c r="D606" s="41">
        <f t="shared" si="15"/>
        <v>0</v>
      </c>
      <c r="E606" s="372"/>
      <c r="F606" s="372"/>
      <c r="G606" s="372"/>
      <c r="H606" s="348"/>
      <c r="I606" s="309"/>
      <c r="J606" s="352"/>
      <c r="K606" s="350"/>
      <c r="M606" s="170"/>
    </row>
    <row r="607" spans="1:13" ht="15.75">
      <c r="A607" s="446" t="s">
        <v>153</v>
      </c>
      <c r="D607" s="41">
        <f t="shared" si="15"/>
        <v>0</v>
      </c>
      <c r="E607" s="372"/>
      <c r="F607" s="372"/>
      <c r="G607" s="372"/>
      <c r="H607" s="371"/>
      <c r="I607" s="346"/>
      <c r="J607" s="352"/>
      <c r="K607" s="350"/>
      <c r="M607" s="170"/>
    </row>
    <row r="608" spans="1:13" ht="15.75">
      <c r="A608" s="518" t="s">
        <v>2277</v>
      </c>
      <c r="D608" s="41">
        <f t="shared" si="15"/>
        <v>0</v>
      </c>
      <c r="E608" s="372"/>
      <c r="F608" s="372"/>
      <c r="G608" s="372"/>
      <c r="H608" s="342"/>
      <c r="I608" s="342"/>
      <c r="J608" s="366"/>
      <c r="K608" s="339"/>
      <c r="M608" s="170"/>
    </row>
    <row r="609" spans="1:13" ht="15.75">
      <c r="A609" s="446" t="s">
        <v>9</v>
      </c>
      <c r="D609" s="41">
        <f t="shared" si="15"/>
        <v>0</v>
      </c>
      <c r="E609" s="372"/>
      <c r="F609" s="372"/>
      <c r="G609" s="372"/>
      <c r="H609" s="342"/>
      <c r="I609" s="342"/>
      <c r="J609" s="352"/>
      <c r="K609" s="350"/>
      <c r="M609" s="169"/>
    </row>
    <row r="610" spans="1:13" ht="15.75">
      <c r="A610" s="441" t="s">
        <v>2256</v>
      </c>
      <c r="D610" s="41">
        <f t="shared" si="15"/>
        <v>0</v>
      </c>
      <c r="E610" s="372"/>
      <c r="F610" s="372"/>
      <c r="G610" s="372"/>
      <c r="H610" s="348"/>
      <c r="I610" s="309"/>
      <c r="J610" s="366"/>
      <c r="K610" s="339"/>
      <c r="M610" s="170"/>
    </row>
    <row r="611" spans="1:13" ht="15.75">
      <c r="A611" s="441" t="s">
        <v>11</v>
      </c>
      <c r="D611" s="41">
        <f t="shared" si="15"/>
        <v>0</v>
      </c>
      <c r="E611" s="372"/>
      <c r="F611" s="372"/>
      <c r="G611" s="372"/>
      <c r="H611" s="342"/>
      <c r="I611" s="342"/>
      <c r="J611" s="366"/>
      <c r="K611" s="339"/>
      <c r="M611" s="169"/>
    </row>
    <row r="612" spans="1:13" ht="15.75">
      <c r="A612" s="518" t="s">
        <v>2278</v>
      </c>
      <c r="D612" s="41">
        <f t="shared" si="15"/>
        <v>0</v>
      </c>
      <c r="E612" s="372"/>
      <c r="F612" s="372"/>
      <c r="G612" s="372"/>
      <c r="H612" s="348"/>
      <c r="I612" s="309"/>
      <c r="J612" s="366"/>
      <c r="K612" s="339"/>
      <c r="M612" s="169"/>
    </row>
    <row r="613" spans="1:13" ht="15.75">
      <c r="A613" s="540" t="s">
        <v>1852</v>
      </c>
      <c r="D613" s="41">
        <f t="shared" si="15"/>
        <v>0</v>
      </c>
      <c r="E613" s="372"/>
      <c r="F613" s="372"/>
      <c r="G613" s="372"/>
      <c r="H613" s="348"/>
      <c r="I613" s="309"/>
      <c r="J613" s="366"/>
      <c r="K613" s="339"/>
      <c r="M613" s="170"/>
    </row>
    <row r="614" spans="1:13" ht="15.75">
      <c r="A614" s="446" t="s">
        <v>801</v>
      </c>
      <c r="D614" s="41">
        <f t="shared" si="15"/>
        <v>0</v>
      </c>
      <c r="E614" s="372"/>
      <c r="F614" s="372"/>
      <c r="G614" s="372"/>
      <c r="H614" s="342"/>
      <c r="I614" s="342"/>
      <c r="J614" s="366"/>
      <c r="K614" s="339"/>
      <c r="M614" s="170"/>
    </row>
    <row r="615" spans="1:13" ht="15.75">
      <c r="A615" s="441" t="s">
        <v>2246</v>
      </c>
      <c r="D615" s="41">
        <f t="shared" si="15"/>
        <v>0</v>
      </c>
      <c r="E615" s="372"/>
      <c r="F615" s="372"/>
      <c r="G615" s="372"/>
      <c r="H615" s="342"/>
      <c r="I615" s="342"/>
      <c r="J615" s="366"/>
      <c r="K615" s="339"/>
      <c r="M615" s="170"/>
    </row>
    <row r="616" spans="1:13" ht="15.75">
      <c r="A616" s="446" t="s">
        <v>856</v>
      </c>
      <c r="D616" s="41">
        <f t="shared" si="15"/>
        <v>0</v>
      </c>
      <c r="E616" s="372"/>
      <c r="F616" s="372"/>
      <c r="G616" s="372"/>
      <c r="H616" s="342"/>
      <c r="I616" s="342"/>
      <c r="J616" s="366"/>
      <c r="K616" s="339"/>
      <c r="M616" s="170"/>
    </row>
    <row r="617" spans="1:13" ht="15.75">
      <c r="A617" s="441" t="s">
        <v>13</v>
      </c>
      <c r="D617" s="41">
        <f t="shared" si="15"/>
        <v>0</v>
      </c>
      <c r="E617" s="372"/>
      <c r="F617" s="372"/>
      <c r="G617" s="372"/>
      <c r="H617" s="348"/>
      <c r="I617" s="309"/>
      <c r="J617" s="366"/>
      <c r="K617" s="339"/>
      <c r="M617" s="169"/>
    </row>
    <row r="618" spans="1:13" ht="15.75">
      <c r="A618" s="446" t="s">
        <v>807</v>
      </c>
      <c r="D618" s="41">
        <f t="shared" si="15"/>
        <v>0</v>
      </c>
      <c r="E618" s="372"/>
      <c r="F618" s="372"/>
      <c r="G618" s="372"/>
      <c r="H618" s="371"/>
      <c r="I618" s="346"/>
      <c r="J618" s="352"/>
      <c r="K618" s="350"/>
      <c r="M618" s="169"/>
    </row>
    <row r="619" spans="1:13" ht="15.75">
      <c r="A619" s="441" t="s">
        <v>15</v>
      </c>
      <c r="D619" s="41">
        <f t="shared" si="15"/>
        <v>0</v>
      </c>
      <c r="E619" s="372"/>
      <c r="F619" s="372"/>
      <c r="G619" s="372"/>
      <c r="H619" s="371"/>
      <c r="I619" s="346"/>
      <c r="J619" s="366"/>
      <c r="K619" s="339"/>
      <c r="M619" s="170"/>
    </row>
    <row r="620" spans="1:13" ht="15.75">
      <c r="A620" s="441" t="s">
        <v>2242</v>
      </c>
      <c r="D620" s="41">
        <f t="shared" si="15"/>
        <v>0</v>
      </c>
      <c r="E620" s="372"/>
      <c r="F620" s="372"/>
      <c r="G620" s="372"/>
      <c r="H620" s="342"/>
      <c r="I620" s="342"/>
      <c r="J620" s="352"/>
      <c r="K620" s="350"/>
      <c r="M620" s="169"/>
    </row>
    <row r="621" spans="1:13" ht="15.75">
      <c r="A621" s="441" t="s">
        <v>17</v>
      </c>
      <c r="D621" s="41">
        <f t="shared" si="15"/>
        <v>0</v>
      </c>
      <c r="E621" s="372"/>
      <c r="F621" s="372"/>
      <c r="G621" s="372"/>
      <c r="H621" s="342"/>
      <c r="I621" s="342"/>
      <c r="J621" s="366"/>
      <c r="K621" s="339"/>
      <c r="M621" s="169"/>
    </row>
    <row r="622" spans="1:13" ht="15.75">
      <c r="A622" s="446" t="s">
        <v>830</v>
      </c>
      <c r="D622" s="41">
        <f t="shared" si="15"/>
        <v>0</v>
      </c>
      <c r="E622" s="372"/>
      <c r="F622" s="372"/>
      <c r="G622" s="372"/>
      <c r="H622" s="368"/>
      <c r="I622" s="368"/>
      <c r="J622" s="366"/>
      <c r="K622" s="339"/>
      <c r="M622" s="170"/>
    </row>
    <row r="623" spans="1:13" ht="15.75">
      <c r="A623" s="446" t="s">
        <v>162</v>
      </c>
      <c r="D623" s="41">
        <f t="shared" si="15"/>
        <v>0</v>
      </c>
      <c r="E623" s="372"/>
      <c r="F623" s="372"/>
      <c r="G623" s="372"/>
      <c r="H623" s="342"/>
      <c r="I623" s="342"/>
      <c r="J623" s="366"/>
      <c r="K623" s="339"/>
      <c r="M623" s="170"/>
    </row>
    <row r="624" spans="1:13" ht="15.75">
      <c r="A624" s="540" t="s">
        <v>1839</v>
      </c>
      <c r="B624" s="3"/>
      <c r="C624" s="3"/>
      <c r="D624" s="41">
        <f t="shared" si="15"/>
        <v>0</v>
      </c>
      <c r="E624" s="372"/>
      <c r="F624" s="372"/>
      <c r="G624" s="372"/>
      <c r="H624" s="371"/>
      <c r="I624" s="346"/>
      <c r="J624" s="366"/>
      <c r="K624" s="339"/>
      <c r="M624" s="170"/>
    </row>
    <row r="625" spans="1:13" ht="15.75">
      <c r="A625" s="446" t="s">
        <v>873</v>
      </c>
      <c r="D625" s="41">
        <f t="shared" ref="D625:D655" si="16">SUM(E625:DZ625)</f>
        <v>0</v>
      </c>
      <c r="E625" s="372"/>
      <c r="F625" s="372"/>
      <c r="G625" s="372"/>
      <c r="H625" s="371"/>
      <c r="I625" s="346"/>
      <c r="J625" s="366"/>
      <c r="K625" s="339"/>
      <c r="M625" s="170"/>
    </row>
    <row r="626" spans="1:13" ht="15.75">
      <c r="A626" s="518" t="s">
        <v>2279</v>
      </c>
      <c r="D626" s="41">
        <f t="shared" si="16"/>
        <v>0</v>
      </c>
      <c r="E626" s="372"/>
      <c r="F626" s="372"/>
      <c r="G626" s="372"/>
      <c r="H626" s="342"/>
      <c r="I626" s="342"/>
      <c r="J626" s="366"/>
      <c r="K626" s="339"/>
      <c r="M626" s="170"/>
    </row>
    <row r="627" spans="1:13" ht="15.75">
      <c r="A627" s="446" t="s">
        <v>869</v>
      </c>
      <c r="D627" s="41">
        <f t="shared" si="16"/>
        <v>0</v>
      </c>
      <c r="E627" s="372"/>
      <c r="F627" s="372"/>
      <c r="G627" s="372"/>
      <c r="H627" s="342"/>
      <c r="I627" s="342"/>
      <c r="J627" s="366"/>
      <c r="K627" s="339"/>
      <c r="M627" s="170"/>
    </row>
    <row r="628" spans="1:13" ht="15.75">
      <c r="A628" s="443" t="s">
        <v>21</v>
      </c>
      <c r="D628" s="41">
        <f t="shared" si="16"/>
        <v>0</v>
      </c>
      <c r="E628" s="372"/>
      <c r="F628" s="372"/>
      <c r="G628" s="372"/>
      <c r="H628" s="348"/>
      <c r="I628" s="309"/>
      <c r="J628" s="366"/>
      <c r="K628" s="339"/>
      <c r="M628" s="170"/>
    </row>
    <row r="629" spans="1:13" ht="15.75">
      <c r="A629" s="446" t="s">
        <v>141</v>
      </c>
      <c r="D629" s="41">
        <f t="shared" si="16"/>
        <v>0</v>
      </c>
      <c r="E629" s="372"/>
      <c r="F629" s="372"/>
      <c r="G629" s="372"/>
      <c r="H629" s="348"/>
      <c r="I629" s="309"/>
      <c r="J629" s="352"/>
      <c r="K629" s="350"/>
      <c r="M629" s="170"/>
    </row>
    <row r="630" spans="1:13" ht="15.75">
      <c r="A630" s="518" t="s">
        <v>2280</v>
      </c>
      <c r="B630" s="3"/>
      <c r="C630" s="3"/>
      <c r="D630" s="41">
        <f t="shared" si="16"/>
        <v>0</v>
      </c>
      <c r="E630" s="372"/>
      <c r="F630" s="372"/>
      <c r="G630" s="372"/>
      <c r="H630" s="371"/>
      <c r="I630" s="346"/>
      <c r="J630" s="366"/>
      <c r="K630" s="339"/>
      <c r="M630" s="170"/>
    </row>
    <row r="631" spans="1:13" ht="15.75">
      <c r="A631" s="518" t="s">
        <v>2281</v>
      </c>
      <c r="B631" s="3"/>
      <c r="C631" s="3"/>
      <c r="D631" s="41">
        <f t="shared" si="16"/>
        <v>0</v>
      </c>
      <c r="E631" s="372"/>
      <c r="F631" s="372"/>
      <c r="G631" s="372"/>
      <c r="H631" s="371"/>
      <c r="I631" s="346"/>
      <c r="J631" s="366"/>
      <c r="K631" s="339"/>
      <c r="M631" s="170"/>
    </row>
    <row r="632" spans="1:13" ht="15.75">
      <c r="A632" s="540" t="s">
        <v>1841</v>
      </c>
      <c r="D632" s="41">
        <f t="shared" si="16"/>
        <v>0</v>
      </c>
      <c r="E632" s="372"/>
      <c r="F632" s="372"/>
      <c r="G632" s="372"/>
      <c r="H632" s="371"/>
      <c r="I632" s="346"/>
      <c r="J632" s="366"/>
      <c r="K632" s="339"/>
      <c r="M632" s="170"/>
    </row>
    <row r="633" spans="1:13" ht="15.75">
      <c r="A633" s="446" t="s">
        <v>835</v>
      </c>
      <c r="D633" s="41">
        <f t="shared" si="16"/>
        <v>0</v>
      </c>
      <c r="E633" s="372"/>
      <c r="F633" s="372"/>
      <c r="G633" s="372"/>
      <c r="H633" s="371"/>
      <c r="I633" s="346"/>
      <c r="J633" s="366"/>
      <c r="K633" s="339"/>
      <c r="M633" s="170"/>
    </row>
    <row r="634" spans="1:13" ht="15.75">
      <c r="A634" s="446" t="s">
        <v>836</v>
      </c>
      <c r="D634" s="41">
        <f t="shared" si="16"/>
        <v>0</v>
      </c>
      <c r="E634" s="372"/>
      <c r="F634" s="372"/>
      <c r="G634" s="372"/>
      <c r="H634" s="371"/>
      <c r="I634" s="346"/>
      <c r="J634" s="366"/>
      <c r="K634" s="339"/>
      <c r="M634" s="170"/>
    </row>
    <row r="635" spans="1:13" ht="15.75">
      <c r="A635" s="441" t="s">
        <v>23</v>
      </c>
      <c r="D635" s="41">
        <f t="shared" si="16"/>
        <v>0</v>
      </c>
      <c r="E635" s="372"/>
      <c r="F635" s="372"/>
      <c r="G635" s="372"/>
      <c r="H635" s="342"/>
      <c r="I635" s="342"/>
      <c r="J635" s="366"/>
      <c r="K635" s="339"/>
      <c r="M635" s="170"/>
    </row>
    <row r="636" spans="1:13" ht="15.75">
      <c r="A636" s="441" t="s">
        <v>25</v>
      </c>
      <c r="D636" s="41">
        <f t="shared" si="16"/>
        <v>0</v>
      </c>
      <c r="E636" s="372"/>
      <c r="F636" s="372"/>
      <c r="G636" s="372"/>
      <c r="H636" s="348"/>
      <c r="I636" s="309"/>
      <c r="J636" s="366"/>
      <c r="K636" s="339"/>
      <c r="M636" s="170"/>
    </row>
    <row r="637" spans="1:13" ht="15.75">
      <c r="A637" s="540" t="s">
        <v>1851</v>
      </c>
      <c r="D637" s="41">
        <f t="shared" si="16"/>
        <v>0</v>
      </c>
      <c r="E637" s="372"/>
      <c r="F637" s="372"/>
      <c r="G637" s="372"/>
      <c r="H637" s="342"/>
      <c r="I637" s="342"/>
      <c r="J637" s="366"/>
      <c r="K637" s="339"/>
      <c r="M637" s="170"/>
    </row>
    <row r="638" spans="1:13" ht="15.75">
      <c r="A638" s="540" t="s">
        <v>1858</v>
      </c>
      <c r="D638" s="41">
        <f t="shared" si="16"/>
        <v>0</v>
      </c>
      <c r="E638" s="372"/>
      <c r="F638" s="372"/>
      <c r="G638" s="372"/>
      <c r="H638" s="342"/>
      <c r="I638" s="342"/>
      <c r="J638" s="366"/>
      <c r="K638" s="339"/>
      <c r="M638" s="170"/>
    </row>
    <row r="639" spans="1:13" ht="15.75">
      <c r="A639" s="540" t="s">
        <v>1853</v>
      </c>
      <c r="D639" s="41">
        <f t="shared" si="16"/>
        <v>0</v>
      </c>
      <c r="E639" s="372"/>
      <c r="F639" s="372"/>
      <c r="G639" s="372"/>
      <c r="H639" s="342"/>
      <c r="I639" s="342"/>
      <c r="J639" s="352"/>
      <c r="K639" s="350"/>
      <c r="M639" s="169"/>
    </row>
    <row r="640" spans="1:13" ht="15.75">
      <c r="A640" s="518" t="s">
        <v>2282</v>
      </c>
      <c r="D640" s="41">
        <f t="shared" si="16"/>
        <v>0</v>
      </c>
      <c r="E640" s="372"/>
      <c r="F640" s="372"/>
      <c r="G640" s="372"/>
      <c r="H640" s="368"/>
      <c r="I640" s="368"/>
      <c r="J640" s="366"/>
      <c r="K640" s="339"/>
      <c r="M640" s="170"/>
    </row>
    <row r="641" spans="1:11" ht="15.75">
      <c r="A641" s="446" t="s">
        <v>819</v>
      </c>
      <c r="D641" s="41">
        <f t="shared" si="16"/>
        <v>0</v>
      </c>
      <c r="E641" s="372"/>
      <c r="F641" s="372"/>
      <c r="G641" s="372"/>
      <c r="H641" s="342"/>
      <c r="I641" s="342"/>
      <c r="J641" s="352"/>
      <c r="K641" s="350"/>
    </row>
    <row r="642" spans="1:11" ht="15.75">
      <c r="A642" s="441" t="s">
        <v>27</v>
      </c>
      <c r="D642" s="41">
        <f t="shared" si="16"/>
        <v>0</v>
      </c>
      <c r="E642" s="372"/>
      <c r="F642" s="372"/>
      <c r="G642" s="372"/>
      <c r="H642" s="371"/>
      <c r="I642" s="346"/>
      <c r="J642" s="366"/>
      <c r="K642" s="339"/>
    </row>
    <row r="643" spans="1:11" ht="15.75">
      <c r="A643" s="446" t="s">
        <v>851</v>
      </c>
      <c r="D643" s="41">
        <f t="shared" si="16"/>
        <v>0</v>
      </c>
      <c r="E643" s="372"/>
      <c r="F643" s="372"/>
      <c r="G643" s="372"/>
      <c r="H643" s="342"/>
      <c r="I643" s="342"/>
      <c r="J643" s="352"/>
      <c r="K643" s="350"/>
    </row>
    <row r="644" spans="1:11" ht="15.75">
      <c r="A644" s="446" t="s">
        <v>154</v>
      </c>
      <c r="D644" s="41">
        <f t="shared" si="16"/>
        <v>0</v>
      </c>
      <c r="E644" s="372"/>
      <c r="F644" s="372"/>
      <c r="G644" s="372"/>
      <c r="H644" s="342"/>
      <c r="I644" s="342"/>
      <c r="J644" s="366"/>
      <c r="K644" s="339"/>
    </row>
    <row r="645" spans="1:11" ht="15.75">
      <c r="A645" s="446" t="s">
        <v>837</v>
      </c>
      <c r="D645" s="41">
        <f t="shared" si="16"/>
        <v>0</v>
      </c>
      <c r="E645" s="372"/>
      <c r="F645" s="372"/>
      <c r="G645" s="372"/>
      <c r="H645" s="342"/>
      <c r="I645" s="342"/>
      <c r="J645" s="352"/>
      <c r="K645" s="350"/>
    </row>
    <row r="646" spans="1:11" ht="15.75">
      <c r="A646" s="443" t="s">
        <v>142</v>
      </c>
      <c r="B646" s="3"/>
      <c r="C646" s="3"/>
      <c r="D646" s="41">
        <f t="shared" si="16"/>
        <v>0</v>
      </c>
      <c r="E646" s="372"/>
      <c r="F646" s="372"/>
      <c r="G646" s="372"/>
      <c r="H646" s="371"/>
      <c r="I646" s="346"/>
      <c r="J646" s="366"/>
      <c r="K646" s="339"/>
    </row>
    <row r="647" spans="1:11" ht="15.75">
      <c r="A647" s="446" t="s">
        <v>811</v>
      </c>
      <c r="D647" s="41">
        <f t="shared" si="16"/>
        <v>0</v>
      </c>
      <c r="E647" s="372"/>
      <c r="F647" s="372"/>
      <c r="G647" s="372"/>
      <c r="H647" s="342"/>
      <c r="I647" s="342"/>
      <c r="J647" s="366"/>
      <c r="K647" s="339"/>
    </row>
    <row r="648" spans="1:11" ht="15.75">
      <c r="A648" s="540" t="s">
        <v>1857</v>
      </c>
      <c r="D648" s="41">
        <f t="shared" si="16"/>
        <v>0</v>
      </c>
      <c r="E648" s="372"/>
      <c r="F648" s="372"/>
      <c r="G648" s="372"/>
      <c r="H648" s="342"/>
      <c r="I648" s="342"/>
      <c r="J648" s="352"/>
      <c r="K648" s="350"/>
    </row>
    <row r="649" spans="1:11" ht="15.75">
      <c r="A649" s="446" t="s">
        <v>852</v>
      </c>
      <c r="D649" s="41">
        <f t="shared" si="16"/>
        <v>0</v>
      </c>
      <c r="E649" s="372"/>
      <c r="F649" s="372"/>
      <c r="G649" s="372"/>
      <c r="H649" s="348"/>
      <c r="I649" s="309"/>
      <c r="J649" s="366"/>
      <c r="K649" s="339"/>
    </row>
    <row r="650" spans="1:11" ht="15.75">
      <c r="A650" s="518" t="s">
        <v>2305</v>
      </c>
      <c r="D650" s="41">
        <f t="shared" si="16"/>
        <v>0</v>
      </c>
      <c r="E650" s="372"/>
      <c r="F650" s="372"/>
      <c r="G650" s="372"/>
      <c r="H650" s="342"/>
      <c r="I650" s="342"/>
      <c r="J650" s="366"/>
      <c r="K650" s="339"/>
    </row>
    <row r="651" spans="1:11" ht="15.75">
      <c r="A651" s="446" t="s">
        <v>822</v>
      </c>
      <c r="D651" s="41">
        <f t="shared" si="16"/>
        <v>0</v>
      </c>
      <c r="E651" s="372"/>
      <c r="F651" s="372"/>
      <c r="G651" s="372"/>
      <c r="H651" s="342"/>
      <c r="I651" s="342"/>
      <c r="J651" s="352"/>
      <c r="K651" s="350"/>
    </row>
    <row r="652" spans="1:11" ht="15.75">
      <c r="A652" s="446" t="s">
        <v>821</v>
      </c>
      <c r="D652" s="41">
        <f t="shared" si="16"/>
        <v>0</v>
      </c>
      <c r="E652" s="372"/>
      <c r="F652" s="372"/>
      <c r="G652" s="372"/>
      <c r="H652" s="342"/>
      <c r="I652" s="342"/>
      <c r="J652" s="352"/>
      <c r="K652" s="350"/>
    </row>
    <row r="653" spans="1:11" ht="15.75">
      <c r="A653" s="518" t="s">
        <v>2307</v>
      </c>
      <c r="D653" s="41">
        <f t="shared" si="16"/>
        <v>0</v>
      </c>
      <c r="E653" s="372"/>
      <c r="F653" s="372"/>
      <c r="G653" s="372"/>
      <c r="H653" s="348"/>
      <c r="I653" s="309"/>
      <c r="J653" s="366"/>
      <c r="K653" s="339"/>
    </row>
    <row r="654" spans="1:11" ht="15.75">
      <c r="A654" s="518" t="s">
        <v>2567</v>
      </c>
      <c r="D654" s="41">
        <f t="shared" si="16"/>
        <v>0</v>
      </c>
      <c r="E654" s="372"/>
      <c r="F654" s="372"/>
      <c r="G654" s="372"/>
      <c r="H654" s="348"/>
      <c r="I654" s="309"/>
      <c r="J654" s="366"/>
      <c r="K654" s="339"/>
    </row>
    <row r="655" spans="1:11" ht="15.75">
      <c r="A655" s="446" t="s">
        <v>806</v>
      </c>
      <c r="D655" s="41">
        <f t="shared" si="16"/>
        <v>0</v>
      </c>
      <c r="E655" s="372"/>
      <c r="F655" s="372"/>
      <c r="G655" s="372"/>
      <c r="H655" s="348"/>
      <c r="I655" s="309"/>
      <c r="J655" s="366"/>
      <c r="K655" s="339"/>
    </row>
    <row r="656" spans="1:11" ht="15.75">
      <c r="A656" s="518" t="s">
        <v>2283</v>
      </c>
      <c r="D656" s="41">
        <f t="shared" ref="D656:D672" si="17">SUM(E656:DZ656)</f>
        <v>0</v>
      </c>
      <c r="E656" s="372"/>
      <c r="F656" s="372"/>
      <c r="G656" s="372"/>
      <c r="H656" s="368"/>
      <c r="I656" s="368"/>
      <c r="J656" s="366"/>
      <c r="K656" s="339"/>
    </row>
    <row r="657" spans="1:11" ht="15.75">
      <c r="A657" s="441" t="s">
        <v>2237</v>
      </c>
      <c r="D657" s="41">
        <f t="shared" si="17"/>
        <v>0</v>
      </c>
      <c r="E657" s="372"/>
      <c r="F657" s="372"/>
      <c r="G657" s="372"/>
      <c r="H657" s="371"/>
      <c r="I657" s="346"/>
      <c r="J657" s="366"/>
      <c r="K657" s="339"/>
    </row>
    <row r="658" spans="1:11" ht="15.75">
      <c r="A658" s="441" t="s">
        <v>31</v>
      </c>
      <c r="D658" s="41">
        <f t="shared" si="17"/>
        <v>0</v>
      </c>
      <c r="E658" s="372"/>
      <c r="F658" s="372"/>
      <c r="G658" s="372"/>
      <c r="H658" s="348"/>
      <c r="I658" s="309"/>
      <c r="J658" s="366"/>
      <c r="K658" s="339"/>
    </row>
    <row r="659" spans="1:11" ht="15.75">
      <c r="A659" s="446" t="s">
        <v>863</v>
      </c>
      <c r="D659" s="41">
        <f t="shared" si="17"/>
        <v>0</v>
      </c>
      <c r="E659" s="372"/>
      <c r="F659" s="372"/>
      <c r="G659" s="372"/>
      <c r="H659" s="368"/>
      <c r="I659" s="368"/>
      <c r="J659" s="366"/>
      <c r="K659" s="339"/>
    </row>
    <row r="660" spans="1:11" ht="15.75">
      <c r="A660" s="446" t="s">
        <v>828</v>
      </c>
      <c r="D660" s="41">
        <f t="shared" si="17"/>
        <v>0</v>
      </c>
      <c r="E660" s="372"/>
      <c r="F660" s="372"/>
      <c r="G660" s="372"/>
      <c r="H660" s="371"/>
      <c r="I660" s="346"/>
      <c r="J660" s="366"/>
      <c r="K660" s="339"/>
    </row>
    <row r="661" spans="1:11" ht="15.75">
      <c r="A661" s="446" t="s">
        <v>855</v>
      </c>
      <c r="D661" s="41">
        <f t="shared" si="17"/>
        <v>0</v>
      </c>
      <c r="E661" s="372"/>
      <c r="F661" s="372"/>
      <c r="G661" s="372"/>
      <c r="H661" s="342"/>
      <c r="I661" s="342"/>
      <c r="J661" s="352"/>
      <c r="K661" s="350"/>
    </row>
    <row r="662" spans="1:11" ht="15.75">
      <c r="A662" s="441" t="s">
        <v>33</v>
      </c>
      <c r="B662" s="3"/>
      <c r="C662" s="3"/>
      <c r="D662" s="41">
        <f t="shared" si="17"/>
        <v>0</v>
      </c>
      <c r="E662" s="372"/>
      <c r="F662" s="372"/>
      <c r="G662" s="372"/>
      <c r="H662" s="371"/>
      <c r="I662" s="346"/>
      <c r="J662" s="366"/>
      <c r="K662" s="339"/>
    </row>
    <row r="663" spans="1:11" ht="15.75">
      <c r="A663" s="441" t="s">
        <v>37</v>
      </c>
      <c r="D663" s="41">
        <f t="shared" si="17"/>
        <v>0</v>
      </c>
      <c r="E663" s="372"/>
      <c r="F663" s="372"/>
      <c r="G663" s="372"/>
      <c r="H663" s="342"/>
      <c r="I663" s="342"/>
      <c r="J663" s="352"/>
      <c r="K663" s="350"/>
    </row>
    <row r="664" spans="1:11" ht="15.75">
      <c r="A664" s="443" t="s">
        <v>143</v>
      </c>
      <c r="D664" s="41">
        <f t="shared" si="17"/>
        <v>0</v>
      </c>
    </row>
    <row r="665" spans="1:11" ht="15.75">
      <c r="A665" s="540" t="s">
        <v>1859</v>
      </c>
      <c r="B665" s="3"/>
      <c r="C665" s="3"/>
      <c r="D665" s="41">
        <f t="shared" si="17"/>
        <v>0</v>
      </c>
    </row>
    <row r="666" spans="1:11" ht="15.75">
      <c r="A666" s="441" t="s">
        <v>39</v>
      </c>
      <c r="B666" s="3"/>
      <c r="C666" s="3"/>
      <c r="D666" s="41">
        <f t="shared" si="17"/>
        <v>0</v>
      </c>
    </row>
    <row r="667" spans="1:11" ht="15.75">
      <c r="A667" s="518" t="s">
        <v>2284</v>
      </c>
      <c r="D667" s="41">
        <f t="shared" si="17"/>
        <v>0</v>
      </c>
    </row>
    <row r="668" spans="1:11" ht="15.75">
      <c r="A668" s="443" t="s">
        <v>144</v>
      </c>
      <c r="B668" s="3"/>
      <c r="C668" s="3"/>
      <c r="D668" s="41">
        <f t="shared" si="17"/>
        <v>0</v>
      </c>
    </row>
    <row r="669" spans="1:11" ht="15.75">
      <c r="A669" s="540" t="s">
        <v>1856</v>
      </c>
      <c r="B669" s="3"/>
      <c r="C669" s="3"/>
      <c r="D669" s="41">
        <f t="shared" si="17"/>
        <v>0</v>
      </c>
    </row>
    <row r="670" spans="1:11" ht="15.75">
      <c r="A670" s="446" t="s">
        <v>155</v>
      </c>
      <c r="D670" s="41">
        <f t="shared" si="17"/>
        <v>0</v>
      </c>
    </row>
    <row r="671" spans="1:11" ht="15.75">
      <c r="A671" s="446" t="s">
        <v>826</v>
      </c>
      <c r="D671" s="41">
        <f t="shared" si="17"/>
        <v>0</v>
      </c>
    </row>
    <row r="672" spans="1:11" ht="15.75">
      <c r="A672" s="441" t="s">
        <v>2243</v>
      </c>
      <c r="B672" s="3"/>
      <c r="C672" s="3"/>
      <c r="D672" s="41">
        <f t="shared" si="17"/>
        <v>0</v>
      </c>
    </row>
    <row r="673" spans="1:4">
      <c r="A673" s="3"/>
      <c r="B673" s="3"/>
      <c r="C673" s="3"/>
    </row>
    <row r="674" spans="1:4">
      <c r="A674" s="3"/>
      <c r="D674" s="1"/>
    </row>
    <row r="675" spans="1:4">
      <c r="A675" s="3"/>
      <c r="D675" s="1"/>
    </row>
    <row r="676" spans="1:4">
      <c r="A676" s="3"/>
      <c r="D676" s="1"/>
    </row>
    <row r="677" spans="1:4">
      <c r="A677" s="3"/>
      <c r="D677" s="1"/>
    </row>
    <row r="678" spans="1:4">
      <c r="A678" s="3"/>
      <c r="D678" s="1"/>
    </row>
    <row r="680" spans="1:4">
      <c r="A680" s="3"/>
      <c r="B680" s="3"/>
      <c r="C680" s="3"/>
    </row>
    <row r="681" spans="1:4">
      <c r="A681" s="3"/>
      <c r="D681" s="1"/>
    </row>
    <row r="682" spans="1:4">
      <c r="A682" s="3"/>
      <c r="D682" s="1"/>
    </row>
    <row r="683" spans="1:4">
      <c r="A683" s="3"/>
      <c r="B683" s="3"/>
      <c r="C683" s="3"/>
    </row>
    <row r="684" spans="1:4">
      <c r="A684" s="3"/>
      <c r="D684" s="1"/>
    </row>
    <row r="685" spans="1:4">
      <c r="A685" s="3"/>
      <c r="B685" s="3"/>
      <c r="C685" s="3"/>
    </row>
    <row r="687" spans="1:4">
      <c r="A687" s="3"/>
      <c r="B687" s="3"/>
      <c r="C687" s="3"/>
    </row>
    <row r="688" spans="1:4">
      <c r="A688" s="3"/>
      <c r="B688" s="3"/>
      <c r="C688" s="3"/>
    </row>
    <row r="689" spans="1:3">
      <c r="A689" s="3"/>
      <c r="B689" s="3"/>
      <c r="C689" s="3"/>
    </row>
    <row r="690" spans="1:3">
      <c r="A690" s="3"/>
      <c r="B690" s="3"/>
      <c r="C690" s="3"/>
    </row>
    <row r="691" spans="1:3">
      <c r="A691" s="3"/>
      <c r="B691" s="3"/>
      <c r="C691" s="3"/>
    </row>
    <row r="692" spans="1:3">
      <c r="A692" s="3"/>
      <c r="B692" s="3"/>
      <c r="C692" s="3"/>
    </row>
    <row r="693" spans="1:3">
      <c r="A693" s="3"/>
      <c r="B693" s="3"/>
      <c r="C693" s="3"/>
    </row>
    <row r="694" spans="1:3">
      <c r="A694" s="3"/>
      <c r="B694" s="3"/>
      <c r="C694" s="3"/>
    </row>
  </sheetData>
  <sortState xmlns:xlrd2="http://schemas.microsoft.com/office/spreadsheetml/2017/richdata2" ref="K5:P84">
    <sortCondition ref="K5:K84"/>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H538"/>
  <sheetViews>
    <sheetView topLeftCell="A78" zoomScaleNormal="100" workbookViewId="0">
      <pane xSplit="2" topLeftCell="C1" activePane="topRight" state="frozen"/>
      <selection pane="topRight" activeCell="A101" sqref="A101"/>
    </sheetView>
  </sheetViews>
  <sheetFormatPr defaultColWidth="8.85546875" defaultRowHeight="12.75"/>
  <cols>
    <col min="1" max="1" width="27.42578125" customWidth="1"/>
    <col min="2" max="2" width="14.42578125" style="56" customWidth="1"/>
    <col min="3" max="3" width="9.140625" style="53"/>
    <col min="4" max="4" width="9.140625" style="24"/>
    <col min="5" max="5" width="9.140625" style="1"/>
    <col min="7" max="7" width="10.7109375" bestFit="1" customWidth="1"/>
    <col min="12" max="12" width="9.140625" style="53"/>
    <col min="21" max="21" width="9.140625" style="53"/>
    <col min="30" max="30" width="9.140625" style="53"/>
    <col min="39" max="39" width="9.140625" style="53"/>
    <col min="46" max="46" width="9.140625" style="22"/>
    <col min="47" max="47" width="10.7109375" bestFit="1" customWidth="1"/>
    <col min="48" max="48" width="9.140625" style="53"/>
    <col min="51" max="51" width="9.140625" style="24"/>
    <col min="53" max="53" width="9.140625" style="24"/>
    <col min="55" max="55" width="9.140625" style="139"/>
    <col min="57" max="57" width="9.140625" style="53"/>
    <col min="61" max="61" width="9.140625" bestFit="1" customWidth="1"/>
    <col min="66" max="66" width="9.140625" style="53"/>
    <col min="75" max="75" width="9.140625" style="53"/>
    <col min="76" max="83" width="9.140625" style="140"/>
    <col min="84" max="84" width="9.140625" style="53"/>
    <col min="93" max="93" width="9.140625" style="53"/>
    <col min="102" max="102" width="9.140625" style="53"/>
    <col min="111" max="111" width="9.140625" style="53"/>
    <col min="120" max="120" width="9.140625" style="53"/>
    <col min="129" max="129" width="9.140625" style="53"/>
    <col min="138" max="138" width="9.140625" style="53"/>
    <col min="147" max="147" width="9.140625" style="53"/>
    <col min="156" max="156" width="9.140625" style="53"/>
    <col min="165" max="165" width="9.140625" style="53"/>
    <col min="172" max="172" width="9.140625" style="22"/>
    <col min="174" max="174" width="9.140625" style="53"/>
    <col min="183" max="183" width="9.140625" style="53"/>
    <col min="192" max="192" width="9.140625" style="53"/>
    <col min="201" max="201" width="9.140625" style="53"/>
    <col min="210" max="210" width="9.140625" style="53"/>
    <col min="219" max="219" width="9.140625" style="53"/>
    <col min="228" max="228" width="9.140625" style="53"/>
    <col min="237" max="237" width="9.140625" style="53"/>
    <col min="245" max="245" width="11.7109375" bestFit="1" customWidth="1"/>
    <col min="246" max="246" width="9.140625" style="53"/>
    <col min="255" max="255" width="9.140625" style="53"/>
    <col min="264" max="264" width="9.140625" style="53"/>
    <col min="273" max="273" width="9.140625" style="53"/>
    <col min="282" max="282" width="9.140625" style="53"/>
    <col min="291" max="291" width="9.140625" style="53"/>
    <col min="300" max="300" width="9.140625" style="53"/>
    <col min="309" max="309" width="9.140625" style="53"/>
    <col min="318" max="318" width="9.140625" style="53"/>
    <col min="327" max="327" width="9.140625" style="53"/>
    <col min="336" max="336" width="9.140625" style="53"/>
    <col min="345" max="345" width="9.140625" style="53"/>
    <col min="354" max="354" width="9.140625" style="53"/>
    <col min="363" max="363" width="9.140625" style="53"/>
  </cols>
  <sheetData>
    <row r="1" spans="1:372" ht="27.75">
      <c r="A1" s="61" t="s">
        <v>177</v>
      </c>
      <c r="C1" s="460"/>
      <c r="E1" s="444"/>
      <c r="F1" s="443"/>
      <c r="G1" s="443"/>
      <c r="H1" s="443"/>
      <c r="I1" s="443"/>
      <c r="J1" s="443"/>
      <c r="K1" s="443"/>
      <c r="L1" s="460"/>
      <c r="M1" s="443"/>
      <c r="N1" s="443"/>
      <c r="O1" s="443"/>
      <c r="P1" s="443"/>
      <c r="Q1" s="443"/>
      <c r="R1" s="443"/>
      <c r="S1" s="443"/>
      <c r="T1" s="443"/>
      <c r="U1" s="460"/>
      <c r="V1" s="443"/>
      <c r="W1" s="443"/>
      <c r="X1" s="443"/>
      <c r="Y1" s="443"/>
      <c r="Z1" s="443"/>
      <c r="AA1" s="443"/>
      <c r="AB1" s="443"/>
      <c r="AC1" s="443"/>
      <c r="AD1" s="460"/>
      <c r="AE1" s="443"/>
      <c r="AF1" s="443"/>
      <c r="AG1" s="443"/>
      <c r="AH1" s="443"/>
      <c r="AI1" s="443"/>
      <c r="AJ1" s="443"/>
      <c r="AK1" s="443"/>
      <c r="AL1" s="443"/>
      <c r="AM1" s="460"/>
      <c r="AN1" s="443"/>
      <c r="AO1" s="443"/>
      <c r="AP1" s="443"/>
      <c r="AQ1" s="443"/>
      <c r="AR1" s="443"/>
      <c r="AS1" s="443"/>
      <c r="AT1" s="443"/>
      <c r="AU1" s="443"/>
      <c r="AV1" s="460"/>
      <c r="AW1" s="443"/>
      <c r="AX1" s="443"/>
      <c r="AZ1" s="443"/>
      <c r="BB1" s="443"/>
      <c r="BC1" s="24"/>
      <c r="BD1" s="443"/>
      <c r="BE1" s="460"/>
      <c r="BF1" s="443"/>
      <c r="BG1" s="443"/>
      <c r="BH1" s="443"/>
      <c r="BI1" s="443"/>
      <c r="BJ1" s="443"/>
      <c r="BK1" s="443"/>
      <c r="BL1" s="443"/>
      <c r="BM1" s="443"/>
      <c r="BN1" s="460"/>
      <c r="BO1" s="443"/>
      <c r="BP1" s="443"/>
      <c r="BQ1" s="443"/>
      <c r="BR1" s="443"/>
      <c r="BS1" s="443"/>
      <c r="BT1" s="443"/>
      <c r="BU1" s="443"/>
      <c r="BV1" s="443"/>
      <c r="BW1" s="460"/>
      <c r="BX1" s="443"/>
      <c r="BY1" s="443"/>
      <c r="BZ1" s="443"/>
      <c r="CA1" s="443"/>
      <c r="CB1" s="443"/>
      <c r="CC1" s="443"/>
      <c r="CD1" s="443"/>
      <c r="CE1" s="443"/>
      <c r="CF1" s="460"/>
      <c r="CG1" s="443"/>
      <c r="CH1" s="443"/>
      <c r="CI1" s="443"/>
      <c r="CJ1" s="443"/>
      <c r="CK1" s="443"/>
      <c r="CL1" s="443"/>
      <c r="CM1" s="443"/>
      <c r="CN1" s="443"/>
      <c r="CO1" s="460"/>
      <c r="CP1" s="443"/>
      <c r="CQ1" s="443"/>
      <c r="CR1" s="443"/>
      <c r="CS1" s="443"/>
      <c r="CT1" s="443"/>
      <c r="CU1" s="443"/>
      <c r="CV1" s="443"/>
      <c r="CW1" s="443"/>
      <c r="CX1" s="460"/>
      <c r="CY1" s="443"/>
      <c r="CZ1" s="443"/>
      <c r="DA1" s="443"/>
      <c r="DB1" s="443"/>
      <c r="DC1" s="443"/>
      <c r="DD1" s="443"/>
      <c r="DE1" s="443"/>
      <c r="DF1" s="443"/>
      <c r="DG1" s="460"/>
      <c r="DH1" s="443"/>
      <c r="DI1" s="443"/>
      <c r="DJ1" s="443"/>
      <c r="DK1" s="443"/>
      <c r="DL1" s="443"/>
      <c r="DM1" s="443"/>
      <c r="DN1" s="443"/>
      <c r="DO1" s="443"/>
      <c r="DP1" s="460"/>
      <c r="DQ1" s="443"/>
      <c r="DR1" s="443"/>
      <c r="DS1" s="443"/>
      <c r="DT1" s="443"/>
      <c r="DU1" s="443"/>
      <c r="DV1" s="443"/>
      <c r="DW1" s="443"/>
      <c r="DX1" s="443"/>
      <c r="DY1" s="460"/>
      <c r="DZ1" s="443"/>
      <c r="EA1" s="443"/>
      <c r="EB1" s="443"/>
      <c r="EC1" s="443"/>
      <c r="ED1" s="443"/>
      <c r="EE1" s="443"/>
      <c r="EF1" s="443"/>
      <c r="EG1" s="443"/>
      <c r="EH1" s="460"/>
      <c r="EI1" s="443"/>
      <c r="EJ1" s="443"/>
      <c r="EK1" s="443"/>
      <c r="EL1" s="443"/>
      <c r="EM1" s="443"/>
      <c r="EN1" s="443"/>
      <c r="EO1" s="443"/>
      <c r="EP1" s="443"/>
      <c r="EQ1" s="460"/>
      <c r="ER1" s="443"/>
      <c r="ES1" s="443"/>
      <c r="ET1" s="443"/>
      <c r="EU1" s="443"/>
      <c r="EV1" s="443"/>
      <c r="EW1" s="443"/>
      <c r="EX1" s="443"/>
      <c r="EY1" s="443"/>
      <c r="EZ1" s="460"/>
      <c r="FA1" s="443"/>
      <c r="FB1" s="443"/>
      <c r="FC1" s="443"/>
      <c r="FD1" s="443"/>
      <c r="FE1" s="443"/>
      <c r="FF1" s="443"/>
      <c r="FG1" s="443"/>
      <c r="FH1" s="443"/>
      <c r="FI1" s="460"/>
      <c r="FJ1" s="443"/>
      <c r="FK1" s="443"/>
      <c r="FL1" s="443"/>
      <c r="FM1" s="443"/>
      <c r="FN1" s="443"/>
      <c r="FO1" s="443"/>
      <c r="FP1" s="443"/>
      <c r="FQ1" s="443"/>
      <c r="FR1" s="460"/>
      <c r="FS1" s="443"/>
      <c r="FT1" s="443"/>
      <c r="FU1" s="443"/>
      <c r="FV1" s="443"/>
      <c r="FW1" s="443"/>
      <c r="FX1" s="443"/>
      <c r="FY1" s="443"/>
      <c r="FZ1" s="443"/>
      <c r="GA1" s="460"/>
      <c r="GB1" s="443"/>
      <c r="GC1" s="443"/>
      <c r="GD1" s="443"/>
      <c r="GE1" s="443"/>
      <c r="GF1" s="443"/>
      <c r="GG1" s="443"/>
      <c r="GH1" s="443"/>
      <c r="GI1" s="443"/>
      <c r="GJ1" s="460"/>
      <c r="GK1" s="443"/>
      <c r="GL1" s="443"/>
      <c r="GM1" s="443"/>
      <c r="GN1" s="443"/>
      <c r="GO1" s="443"/>
      <c r="GP1" s="443"/>
      <c r="GQ1" s="443"/>
      <c r="GR1" s="443"/>
      <c r="GS1" s="460"/>
      <c r="GT1" s="443"/>
      <c r="GU1" s="443"/>
      <c r="GV1" s="443"/>
      <c r="GW1" s="443"/>
      <c r="GX1" s="443"/>
      <c r="GY1" s="443"/>
      <c r="GZ1" s="443"/>
      <c r="HA1" s="443"/>
      <c r="HB1" s="460"/>
      <c r="HC1" s="443"/>
      <c r="HD1" s="443"/>
      <c r="HE1" s="443"/>
      <c r="HF1" s="443"/>
      <c r="HG1" s="443"/>
      <c r="HH1" s="443"/>
      <c r="HI1" s="443"/>
      <c r="HJ1" s="443"/>
      <c r="HK1" s="460"/>
      <c r="HL1" s="443"/>
      <c r="HM1" s="443"/>
      <c r="HN1" s="443"/>
      <c r="HO1" s="443"/>
      <c r="HP1" s="443"/>
      <c r="HQ1" s="443"/>
      <c r="HR1" s="443"/>
      <c r="HS1" s="443"/>
      <c r="HT1" s="460"/>
      <c r="HU1" s="443"/>
      <c r="HV1" s="443"/>
      <c r="HW1" s="443"/>
      <c r="HX1" s="443"/>
      <c r="HY1" s="443"/>
      <c r="HZ1" s="443"/>
      <c r="IA1" s="443"/>
      <c r="IB1" s="443"/>
      <c r="IC1" s="460"/>
      <c r="ID1" s="443"/>
      <c r="IE1" s="443"/>
      <c r="IF1" s="443"/>
      <c r="IG1" s="443"/>
      <c r="IH1" s="443"/>
      <c r="II1" s="443"/>
      <c r="IJ1" s="443"/>
      <c r="IK1" s="443"/>
      <c r="IL1" s="460"/>
      <c r="IM1" s="443"/>
      <c r="IN1" s="443"/>
      <c r="IO1" s="443"/>
      <c r="IP1" s="443"/>
      <c r="IQ1" s="443"/>
      <c r="IR1" s="443"/>
      <c r="IS1" s="443"/>
      <c r="IT1" s="443"/>
      <c r="IU1" s="460"/>
      <c r="IV1" s="443"/>
      <c r="IW1" s="443"/>
      <c r="IX1" s="443"/>
      <c r="IY1" s="443"/>
      <c r="IZ1" s="443"/>
      <c r="JA1" s="443"/>
      <c r="JB1" s="443"/>
      <c r="JC1" s="443"/>
      <c r="JD1" s="460"/>
      <c r="JE1" s="443"/>
      <c r="JF1" s="443"/>
      <c r="JG1" s="443"/>
      <c r="JH1" s="443"/>
      <c r="JI1" s="443"/>
      <c r="JJ1" s="443"/>
      <c r="JK1" s="443"/>
      <c r="JL1" s="443"/>
      <c r="JM1" s="460"/>
      <c r="JN1" s="443"/>
      <c r="JO1" s="443"/>
      <c r="JP1" s="443"/>
      <c r="JQ1" s="443"/>
      <c r="JR1" s="443"/>
      <c r="JS1" s="443"/>
      <c r="JT1" s="443"/>
      <c r="JU1" s="443"/>
      <c r="JV1" s="460"/>
      <c r="JW1" s="443"/>
      <c r="JX1" s="443"/>
      <c r="JY1" s="443"/>
      <c r="JZ1" s="443"/>
      <c r="KA1" s="443"/>
      <c r="KB1" s="443"/>
      <c r="KC1" s="443"/>
      <c r="KD1" s="443"/>
      <c r="KE1" s="460"/>
      <c r="KF1" s="443"/>
      <c r="KG1" s="443"/>
      <c r="KH1" s="443"/>
      <c r="KI1" s="443"/>
      <c r="KJ1" s="443"/>
      <c r="KK1" s="443"/>
      <c r="KL1" s="443"/>
      <c r="KM1" s="443"/>
      <c r="KN1" s="460"/>
      <c r="KO1" s="443"/>
      <c r="KP1" s="443"/>
      <c r="KQ1" s="443"/>
      <c r="KR1" s="443"/>
      <c r="KS1" s="443"/>
      <c r="KT1" s="443"/>
      <c r="KU1" s="443"/>
      <c r="KV1" s="443"/>
      <c r="KW1" s="460"/>
      <c r="KX1" s="443"/>
      <c r="KY1" s="443"/>
      <c r="KZ1" s="443"/>
      <c r="LA1" s="443"/>
      <c r="LB1" s="443"/>
      <c r="LC1" s="443"/>
      <c r="LD1" s="443"/>
      <c r="LE1" s="443"/>
      <c r="LF1" s="460"/>
      <c r="LG1" s="443"/>
      <c r="LH1" s="443"/>
      <c r="LI1" s="443"/>
      <c r="LJ1" s="443"/>
      <c r="LK1" s="443"/>
      <c r="LL1" s="443"/>
      <c r="LM1" s="443"/>
      <c r="LN1" s="443"/>
      <c r="LO1" s="460"/>
      <c r="LP1" s="443"/>
      <c r="LQ1" s="443"/>
      <c r="LR1" s="443"/>
      <c r="LS1" s="443"/>
      <c r="LT1" s="443"/>
      <c r="LU1" s="443"/>
      <c r="LV1" s="443"/>
      <c r="LW1" s="443"/>
      <c r="LX1" s="460"/>
      <c r="LY1" s="443"/>
      <c r="LZ1" s="443"/>
      <c r="MA1" s="443"/>
      <c r="MB1" s="443"/>
      <c r="MC1" s="443"/>
      <c r="MD1" s="443"/>
      <c r="ME1" s="443"/>
      <c r="MF1" s="443"/>
      <c r="MG1" s="460"/>
      <c r="MH1" s="443"/>
      <c r="MI1" s="443"/>
      <c r="MJ1" s="443"/>
      <c r="MK1" s="443"/>
      <c r="ML1" s="443"/>
      <c r="MM1" s="443"/>
      <c r="MN1" s="443"/>
      <c r="MO1" s="443"/>
      <c r="MP1" s="460"/>
      <c r="MQ1" s="443"/>
      <c r="MR1" s="443"/>
      <c r="MS1" s="443"/>
      <c r="MT1" s="443"/>
      <c r="MU1" s="443"/>
      <c r="MV1" s="443"/>
      <c r="MW1" s="443"/>
      <c r="MX1" s="443"/>
      <c r="MY1" s="460"/>
      <c r="MZ1" s="443"/>
      <c r="NA1" s="443"/>
      <c r="NB1" s="443"/>
      <c r="NC1" s="443"/>
      <c r="ND1" s="443"/>
      <c r="NE1" s="443"/>
      <c r="NF1" s="443"/>
      <c r="NG1" s="443"/>
      <c r="NH1" s="460"/>
    </row>
    <row r="2" spans="1:372" ht="30" customHeight="1">
      <c r="A2" s="47"/>
      <c r="B2" s="57" t="s">
        <v>40</v>
      </c>
      <c r="C2" s="460"/>
      <c r="D2" s="29" t="s">
        <v>182</v>
      </c>
      <c r="E2" s="444"/>
      <c r="F2" s="443"/>
      <c r="G2" s="443"/>
      <c r="H2" s="443"/>
      <c r="I2" s="443"/>
      <c r="J2" s="443"/>
      <c r="K2" s="443"/>
      <c r="L2" s="460"/>
      <c r="M2" s="36" t="s">
        <v>188</v>
      </c>
      <c r="N2" s="443"/>
      <c r="O2" s="443"/>
      <c r="P2" s="443"/>
      <c r="Q2" s="443"/>
      <c r="R2" s="443"/>
      <c r="S2" s="443"/>
      <c r="T2" s="443"/>
      <c r="U2" s="460"/>
      <c r="V2" s="36" t="s">
        <v>936</v>
      </c>
      <c r="W2" s="443"/>
      <c r="X2" s="443"/>
      <c r="Y2" s="443"/>
      <c r="Z2" s="443"/>
      <c r="AA2" s="443"/>
      <c r="AB2" s="443"/>
      <c r="AC2" s="443"/>
      <c r="AD2" s="460"/>
      <c r="AE2" s="36" t="s">
        <v>189</v>
      </c>
      <c r="AF2" s="443"/>
      <c r="AG2" s="443"/>
      <c r="AH2" s="443"/>
      <c r="AI2" s="443"/>
      <c r="AJ2" s="443"/>
      <c r="AK2" s="443"/>
      <c r="AL2" s="443"/>
      <c r="AM2" s="460"/>
      <c r="AN2" s="36" t="s">
        <v>190</v>
      </c>
      <c r="AO2" s="443"/>
      <c r="AP2" s="443"/>
      <c r="AQ2" s="443"/>
      <c r="AR2" s="443"/>
      <c r="AS2" s="443"/>
      <c r="AT2" s="443"/>
      <c r="AU2" s="443"/>
      <c r="AV2" s="460"/>
      <c r="AW2" s="36" t="s">
        <v>175</v>
      </c>
      <c r="AX2" s="443"/>
      <c r="AZ2" s="443"/>
      <c r="BB2" s="443"/>
      <c r="BC2" s="24"/>
      <c r="BD2" s="443"/>
      <c r="BE2" s="460"/>
      <c r="BF2" s="36" t="s">
        <v>191</v>
      </c>
      <c r="BG2" s="443"/>
      <c r="BH2" s="443"/>
      <c r="BI2" s="443"/>
      <c r="BJ2" s="443"/>
      <c r="BK2" s="443"/>
      <c r="BL2" s="443"/>
      <c r="BM2" s="443"/>
      <c r="BN2" s="460"/>
      <c r="BO2" s="36" t="s">
        <v>192</v>
      </c>
      <c r="BP2" s="443"/>
      <c r="BQ2" s="443"/>
      <c r="BR2" s="443"/>
      <c r="BS2" s="443"/>
      <c r="BT2" s="443"/>
      <c r="BU2" s="443"/>
      <c r="BV2" s="443"/>
      <c r="BW2" s="460"/>
      <c r="BX2" s="36" t="s">
        <v>970</v>
      </c>
      <c r="BY2" s="443"/>
      <c r="BZ2" s="443"/>
      <c r="CA2" s="443"/>
      <c r="CB2" s="443"/>
      <c r="CC2" s="443"/>
      <c r="CD2" s="443"/>
      <c r="CE2" s="443"/>
      <c r="CF2" s="460"/>
      <c r="CG2" s="36" t="s">
        <v>193</v>
      </c>
      <c r="CH2" s="443"/>
      <c r="CI2" s="443"/>
      <c r="CJ2" s="443"/>
      <c r="CK2" s="443"/>
      <c r="CL2" s="443"/>
      <c r="CM2" s="443"/>
      <c r="CN2" s="443"/>
      <c r="CO2" s="460"/>
      <c r="CP2" s="36" t="s">
        <v>194</v>
      </c>
      <c r="CQ2" s="443"/>
      <c r="CR2" s="443"/>
      <c r="CS2" s="443"/>
      <c r="CT2" s="443"/>
      <c r="CU2" s="443"/>
      <c r="CV2" s="443"/>
      <c r="CW2" s="443"/>
      <c r="CX2" s="460"/>
      <c r="CY2" s="36" t="s">
        <v>195</v>
      </c>
      <c r="CZ2" s="443"/>
      <c r="DA2" s="443"/>
      <c r="DB2" s="443"/>
      <c r="DC2" s="443"/>
      <c r="DD2" s="443"/>
      <c r="DE2" s="443"/>
      <c r="DF2" s="443"/>
      <c r="DG2" s="460"/>
      <c r="DH2" s="36" t="s">
        <v>196</v>
      </c>
      <c r="DI2" s="443"/>
      <c r="DJ2" s="443"/>
      <c r="DK2" s="443"/>
      <c r="DL2" s="443"/>
      <c r="DM2" s="443"/>
      <c r="DN2" s="443"/>
      <c r="DO2" s="443"/>
      <c r="DP2" s="460"/>
      <c r="DQ2" s="36" t="s">
        <v>197</v>
      </c>
      <c r="DR2" s="443"/>
      <c r="DS2" s="443"/>
      <c r="DT2" s="443"/>
      <c r="DU2" s="443"/>
      <c r="DV2" s="443"/>
      <c r="DW2" s="443"/>
      <c r="DX2" s="443"/>
      <c r="DY2" s="460"/>
      <c r="DZ2" s="36" t="s">
        <v>200</v>
      </c>
      <c r="EA2" s="443"/>
      <c r="EB2" s="443"/>
      <c r="EC2" s="443"/>
      <c r="ED2" s="443"/>
      <c r="EE2" s="443"/>
      <c r="EF2" s="443"/>
      <c r="EG2" s="443"/>
      <c r="EH2" s="460"/>
      <c r="EI2" s="36" t="s">
        <v>198</v>
      </c>
      <c r="EJ2" s="443"/>
      <c r="EK2" s="443"/>
      <c r="EL2" s="443"/>
      <c r="EM2" s="443"/>
      <c r="EN2" s="443"/>
      <c r="EO2" s="443"/>
      <c r="EP2" s="443"/>
      <c r="EQ2" s="460"/>
      <c r="ER2" s="36" t="s">
        <v>199</v>
      </c>
      <c r="ES2" s="443"/>
      <c r="ET2" s="443"/>
      <c r="EU2" s="443"/>
      <c r="EV2" s="443"/>
      <c r="EW2" s="443"/>
      <c r="EX2" s="443"/>
      <c r="EY2" s="443"/>
      <c r="EZ2" s="460"/>
      <c r="FA2" s="36" t="s">
        <v>176</v>
      </c>
      <c r="FB2" s="443"/>
      <c r="FC2" s="443"/>
      <c r="FD2" s="443"/>
      <c r="FE2" s="443"/>
      <c r="FF2" s="443"/>
      <c r="FG2" s="443"/>
      <c r="FH2" s="443"/>
      <c r="FI2" s="460"/>
      <c r="FJ2" s="36" t="s">
        <v>201</v>
      </c>
      <c r="FK2" s="443"/>
      <c r="FL2" s="443"/>
      <c r="FM2" s="443"/>
      <c r="FN2" s="443"/>
      <c r="FO2" s="443"/>
      <c r="FP2" s="443"/>
      <c r="FQ2" s="443"/>
      <c r="FR2" s="460"/>
      <c r="FS2" s="36" t="s">
        <v>202</v>
      </c>
      <c r="FT2" s="443"/>
      <c r="FU2" s="443"/>
      <c r="FV2" s="443"/>
      <c r="FW2" s="443"/>
      <c r="FX2" s="443"/>
      <c r="FY2" s="443"/>
      <c r="FZ2" s="443"/>
      <c r="GA2" s="460"/>
      <c r="GB2" s="36" t="s">
        <v>203</v>
      </c>
      <c r="GC2" s="443"/>
      <c r="GD2" s="443"/>
      <c r="GE2" s="443"/>
      <c r="GF2" s="443"/>
      <c r="GG2" s="443"/>
      <c r="GH2" s="443"/>
      <c r="GI2" s="443"/>
      <c r="GJ2" s="460"/>
      <c r="GK2" s="36" t="s">
        <v>204</v>
      </c>
      <c r="GL2" s="443"/>
      <c r="GM2" s="443"/>
      <c r="GN2" s="443"/>
      <c r="GO2" s="443"/>
      <c r="GP2" s="443"/>
      <c r="GQ2" s="443"/>
      <c r="GR2" s="443"/>
      <c r="GS2" s="460"/>
      <c r="GT2" s="36" t="s">
        <v>205</v>
      </c>
      <c r="GU2" s="443"/>
      <c r="GV2" s="443"/>
      <c r="GW2" s="443"/>
      <c r="GX2" s="443"/>
      <c r="GY2" s="443"/>
      <c r="GZ2" s="443"/>
      <c r="HA2" s="443"/>
      <c r="HB2" s="460"/>
      <c r="HC2" s="36" t="s">
        <v>206</v>
      </c>
      <c r="HD2" s="443"/>
      <c r="HE2" s="443"/>
      <c r="HF2" s="443"/>
      <c r="HG2" s="443"/>
      <c r="HH2" s="443"/>
      <c r="HI2" s="443"/>
      <c r="HJ2" s="443"/>
      <c r="HK2" s="460"/>
      <c r="HL2" s="36" t="s">
        <v>207</v>
      </c>
      <c r="HM2" s="443"/>
      <c r="HN2" s="443"/>
      <c r="HO2" s="443"/>
      <c r="HP2" s="443"/>
      <c r="HQ2" s="443"/>
      <c r="HR2" s="443"/>
      <c r="HS2" s="443"/>
      <c r="HT2" s="460"/>
      <c r="HU2" s="36" t="s">
        <v>208</v>
      </c>
      <c r="HV2" s="443"/>
      <c r="HW2" s="443"/>
      <c r="HX2" s="443"/>
      <c r="HY2" s="443"/>
      <c r="HZ2" s="443"/>
      <c r="IA2" s="443"/>
      <c r="IB2" s="443"/>
      <c r="IC2" s="460"/>
      <c r="ID2" s="36" t="s">
        <v>209</v>
      </c>
      <c r="IE2" s="443"/>
      <c r="IF2" s="443"/>
      <c r="IG2" s="443"/>
      <c r="IH2" s="443"/>
      <c r="II2" s="443"/>
      <c r="IJ2" s="443"/>
      <c r="IK2" s="443"/>
      <c r="IL2" s="460"/>
      <c r="IM2" s="36" t="s">
        <v>210</v>
      </c>
      <c r="IN2" s="443"/>
      <c r="IO2" s="443"/>
      <c r="IP2" s="443"/>
      <c r="IQ2" s="443"/>
      <c r="IR2" s="443"/>
      <c r="IS2" s="443"/>
      <c r="IT2" s="443"/>
      <c r="IU2" s="460"/>
      <c r="IV2" s="36" t="s">
        <v>211</v>
      </c>
      <c r="IW2" s="443"/>
      <c r="IX2" s="443"/>
      <c r="IY2" s="443"/>
      <c r="IZ2" s="443"/>
      <c r="JA2" s="443"/>
      <c r="JB2" s="443"/>
      <c r="JC2" s="443"/>
      <c r="JD2" s="460"/>
      <c r="JE2" s="36" t="s">
        <v>212</v>
      </c>
      <c r="JF2" s="443"/>
      <c r="JG2" s="443"/>
      <c r="JH2" s="443"/>
      <c r="JI2" s="443"/>
      <c r="JJ2" s="443"/>
      <c r="JK2" s="443"/>
      <c r="JL2" s="443"/>
      <c r="JM2" s="460"/>
      <c r="JN2" s="36" t="s">
        <v>213</v>
      </c>
      <c r="JO2" s="443"/>
      <c r="JP2" s="443"/>
      <c r="JQ2" s="443"/>
      <c r="JR2" s="443"/>
      <c r="JS2" s="443"/>
      <c r="JT2" s="443"/>
      <c r="JU2" s="443"/>
      <c r="JV2" s="460"/>
      <c r="JW2" s="36" t="s">
        <v>354</v>
      </c>
      <c r="JX2" s="443"/>
      <c r="JY2" s="443"/>
      <c r="JZ2" s="443"/>
      <c r="KA2" s="443"/>
      <c r="KB2" s="443"/>
      <c r="KC2" s="443"/>
      <c r="KD2" s="443"/>
      <c r="KE2" s="460"/>
      <c r="KF2" s="36" t="s">
        <v>214</v>
      </c>
      <c r="KG2" s="443"/>
      <c r="KH2" s="443"/>
      <c r="KI2" s="443"/>
      <c r="KJ2" s="443"/>
      <c r="KK2" s="443"/>
      <c r="KL2" s="443"/>
      <c r="KM2" s="443"/>
      <c r="KN2" s="460"/>
      <c r="KO2" s="36" t="s">
        <v>215</v>
      </c>
      <c r="KP2" s="443"/>
      <c r="KQ2" s="443"/>
      <c r="KR2" s="443"/>
      <c r="KS2" s="443"/>
      <c r="KT2" s="443"/>
      <c r="KU2" s="443"/>
      <c r="KV2" s="443"/>
      <c r="KW2" s="460"/>
      <c r="KX2" s="36" t="s">
        <v>216</v>
      </c>
      <c r="KY2" s="443"/>
      <c r="KZ2" s="443"/>
      <c r="LA2" s="443"/>
      <c r="LB2" s="443"/>
      <c r="LC2" s="443"/>
      <c r="LD2" s="443"/>
      <c r="LE2" s="443"/>
      <c r="LF2" s="460"/>
      <c r="LG2" s="36" t="s">
        <v>217</v>
      </c>
      <c r="LH2" s="443"/>
      <c r="LI2" s="443"/>
      <c r="LJ2" s="443"/>
      <c r="LK2" s="443"/>
      <c r="LL2" s="443"/>
      <c r="LM2" s="443"/>
      <c r="LN2" s="443"/>
      <c r="LO2" s="460"/>
      <c r="LP2" s="36" t="s">
        <v>218</v>
      </c>
      <c r="LQ2" s="443"/>
      <c r="LR2" s="443"/>
      <c r="LS2" s="443"/>
      <c r="LT2" s="443"/>
      <c r="LU2" s="443"/>
      <c r="LV2" s="443"/>
      <c r="LW2" s="443"/>
      <c r="LX2" s="460"/>
      <c r="LY2" s="36" t="s">
        <v>219</v>
      </c>
      <c r="LZ2" s="443"/>
      <c r="MA2" s="443"/>
      <c r="MB2" s="443"/>
      <c r="MC2" s="443"/>
      <c r="MD2" s="443"/>
      <c r="ME2" s="443"/>
      <c r="MF2" s="443"/>
      <c r="MG2" s="460"/>
      <c r="MH2" s="36" t="s">
        <v>220</v>
      </c>
      <c r="MI2" s="443"/>
      <c r="MJ2" s="443"/>
      <c r="MK2" s="443"/>
      <c r="ML2" s="443"/>
      <c r="MM2" s="443"/>
      <c r="MN2" s="443"/>
      <c r="MO2" s="443"/>
      <c r="MP2" s="460"/>
      <c r="MQ2" s="36" t="s">
        <v>359</v>
      </c>
      <c r="MR2" s="443"/>
      <c r="MS2" s="443"/>
      <c r="MT2" s="443"/>
      <c r="MU2" s="443"/>
      <c r="MV2" s="443"/>
      <c r="MW2" s="443"/>
      <c r="MX2" s="443"/>
      <c r="MY2" s="460"/>
      <c r="MZ2" s="36" t="s">
        <v>3701</v>
      </c>
      <c r="NA2" s="443"/>
      <c r="NB2" s="443"/>
      <c r="NC2" s="443"/>
      <c r="ND2" s="443"/>
      <c r="NE2" s="443"/>
      <c r="NF2" s="443"/>
      <c r="NG2" s="443"/>
      <c r="NH2" s="460"/>
    </row>
    <row r="3" spans="1:372" s="27" customFormat="1" ht="18" customHeight="1">
      <c r="A3" s="49"/>
      <c r="B3" s="58"/>
      <c r="C3" s="55"/>
      <c r="D3" s="48">
        <v>2019</v>
      </c>
      <c r="E3" s="48"/>
      <c r="F3" s="48">
        <v>2020</v>
      </c>
      <c r="G3" s="48"/>
      <c r="H3" s="48">
        <v>2021</v>
      </c>
      <c r="I3" s="293"/>
      <c r="J3" s="48">
        <v>2022</v>
      </c>
      <c r="K3" s="48"/>
      <c r="L3" s="54"/>
      <c r="M3" s="48">
        <v>2019</v>
      </c>
      <c r="N3" s="48"/>
      <c r="O3" s="48">
        <v>2020</v>
      </c>
      <c r="P3" s="48"/>
      <c r="Q3" s="48">
        <v>2021</v>
      </c>
      <c r="R3" s="48"/>
      <c r="S3" s="48">
        <v>2022</v>
      </c>
      <c r="T3" s="48"/>
      <c r="U3" s="54"/>
      <c r="V3" s="48">
        <v>2019</v>
      </c>
      <c r="W3" s="48"/>
      <c r="X3" s="48">
        <v>2020</v>
      </c>
      <c r="Y3" s="48"/>
      <c r="Z3" s="48">
        <v>2021</v>
      </c>
      <c r="AA3" s="48"/>
      <c r="AB3" s="48">
        <v>2022</v>
      </c>
      <c r="AC3" s="48"/>
      <c r="AD3" s="54"/>
      <c r="AE3" s="48">
        <v>2019</v>
      </c>
      <c r="AF3" s="48"/>
      <c r="AG3" s="48">
        <v>2020</v>
      </c>
      <c r="AH3" s="48"/>
      <c r="AI3" s="48">
        <v>2021</v>
      </c>
      <c r="AJ3" s="48"/>
      <c r="AK3" s="48">
        <v>2022</v>
      </c>
      <c r="AL3" s="48"/>
      <c r="AM3" s="54"/>
      <c r="AN3" s="48">
        <v>2018</v>
      </c>
      <c r="AO3" s="48"/>
      <c r="AP3" s="48">
        <v>2019</v>
      </c>
      <c r="AQ3" s="48"/>
      <c r="AR3" s="48">
        <v>2020</v>
      </c>
      <c r="AS3" s="48"/>
      <c r="AT3" s="48">
        <v>2021</v>
      </c>
      <c r="AU3" s="48"/>
      <c r="AV3" s="54"/>
      <c r="AW3" s="48">
        <v>2018</v>
      </c>
      <c r="AX3" s="48"/>
      <c r="AY3" s="60">
        <v>2019</v>
      </c>
      <c r="AZ3" s="48"/>
      <c r="BA3" s="60">
        <v>2020</v>
      </c>
      <c r="BB3" s="48"/>
      <c r="BC3" s="60">
        <v>2021</v>
      </c>
      <c r="BD3" s="48"/>
      <c r="BE3" s="54"/>
      <c r="BF3" s="48">
        <v>2018</v>
      </c>
      <c r="BG3" s="48"/>
      <c r="BH3" s="48">
        <v>2019</v>
      </c>
      <c r="BI3" s="48"/>
      <c r="BJ3" s="48">
        <v>2020</v>
      </c>
      <c r="BK3" s="48"/>
      <c r="BL3" s="48">
        <v>2021</v>
      </c>
      <c r="BM3" s="48"/>
      <c r="BN3" s="54"/>
      <c r="BO3" s="48">
        <v>2018</v>
      </c>
      <c r="BP3" s="48"/>
      <c r="BQ3" s="48">
        <v>2019</v>
      </c>
      <c r="BR3" s="48"/>
      <c r="BS3" s="48">
        <v>2020</v>
      </c>
      <c r="BT3" s="48"/>
      <c r="BU3" s="48">
        <v>2021</v>
      </c>
      <c r="BV3" s="48"/>
      <c r="BW3" s="54"/>
      <c r="BX3" s="48">
        <v>2018</v>
      </c>
      <c r="BY3" s="48"/>
      <c r="BZ3" s="48">
        <v>2019</v>
      </c>
      <c r="CA3" s="48"/>
      <c r="CB3" s="48">
        <v>2020</v>
      </c>
      <c r="CC3" s="48"/>
      <c r="CD3" s="48">
        <v>2021</v>
      </c>
      <c r="CE3" s="48"/>
      <c r="CF3" s="54"/>
      <c r="CG3" s="48">
        <v>2018</v>
      </c>
      <c r="CH3" s="48"/>
      <c r="CI3" s="48">
        <v>2019</v>
      </c>
      <c r="CJ3" s="48"/>
      <c r="CK3" s="48">
        <v>2020</v>
      </c>
      <c r="CL3" s="48"/>
      <c r="CM3" s="48">
        <v>2021</v>
      </c>
      <c r="CN3" s="48"/>
      <c r="CO3" s="54"/>
      <c r="CP3" s="48">
        <v>2018</v>
      </c>
      <c r="CQ3" s="48"/>
      <c r="CR3" s="48">
        <v>2019</v>
      </c>
      <c r="CS3" s="48"/>
      <c r="CT3" s="48">
        <v>2020</v>
      </c>
      <c r="CU3" s="48"/>
      <c r="CV3" s="48">
        <v>2021</v>
      </c>
      <c r="CW3" s="48"/>
      <c r="CX3" s="54"/>
      <c r="CY3" s="48">
        <v>2018</v>
      </c>
      <c r="CZ3" s="48"/>
      <c r="DA3" s="48">
        <v>2019</v>
      </c>
      <c r="DB3" s="48"/>
      <c r="DC3" s="48">
        <v>2020</v>
      </c>
      <c r="DD3" s="48"/>
      <c r="DE3" s="48">
        <v>2021</v>
      </c>
      <c r="DF3" s="48"/>
      <c r="DG3" s="54"/>
      <c r="DH3" s="48">
        <v>2018</v>
      </c>
      <c r="DI3" s="48"/>
      <c r="DJ3" s="48">
        <v>2019</v>
      </c>
      <c r="DK3" s="48"/>
      <c r="DL3" s="48">
        <v>2020</v>
      </c>
      <c r="DM3" s="48"/>
      <c r="DN3" s="48">
        <v>2021</v>
      </c>
      <c r="DO3" s="48"/>
      <c r="DP3" s="54"/>
      <c r="DQ3" s="48">
        <v>2018</v>
      </c>
      <c r="DR3" s="48"/>
      <c r="DS3" s="48">
        <v>2019</v>
      </c>
      <c r="DT3" s="48"/>
      <c r="DU3" s="48">
        <v>2020</v>
      </c>
      <c r="DV3" s="48"/>
      <c r="DW3" s="48">
        <v>2021</v>
      </c>
      <c r="DX3" s="48"/>
      <c r="DY3" s="54"/>
      <c r="DZ3" s="48">
        <v>2018</v>
      </c>
      <c r="EA3" s="48"/>
      <c r="EB3" s="48">
        <v>2019</v>
      </c>
      <c r="EC3" s="48"/>
      <c r="ED3" s="48">
        <v>2020</v>
      </c>
      <c r="EE3" s="48"/>
      <c r="EF3" s="48">
        <v>2021</v>
      </c>
      <c r="EG3" s="48"/>
      <c r="EH3" s="54"/>
      <c r="EI3" s="48">
        <v>2018</v>
      </c>
      <c r="EJ3" s="48"/>
      <c r="EK3" s="48">
        <v>2019</v>
      </c>
      <c r="EL3" s="48"/>
      <c r="EM3" s="48">
        <v>2020</v>
      </c>
      <c r="EN3" s="48"/>
      <c r="EO3" s="48">
        <v>2021</v>
      </c>
      <c r="EP3" s="48"/>
      <c r="EQ3" s="54"/>
      <c r="ER3" s="48">
        <v>2018</v>
      </c>
      <c r="ES3" s="48"/>
      <c r="ET3" s="48">
        <v>2019</v>
      </c>
      <c r="EU3" s="48"/>
      <c r="EV3" s="48">
        <v>2020</v>
      </c>
      <c r="EW3" s="48"/>
      <c r="EX3" s="48">
        <v>2021</v>
      </c>
      <c r="EY3" s="48"/>
      <c r="EZ3" s="54"/>
      <c r="FA3" s="48">
        <v>2018</v>
      </c>
      <c r="FB3" s="48"/>
      <c r="FC3" s="48">
        <v>2019</v>
      </c>
      <c r="FD3" s="48"/>
      <c r="FE3" s="48">
        <v>2020</v>
      </c>
      <c r="FF3" s="48"/>
      <c r="FG3" s="48">
        <v>2021</v>
      </c>
      <c r="FH3" s="48"/>
      <c r="FI3" s="54"/>
      <c r="FJ3" s="48">
        <v>2018</v>
      </c>
      <c r="FK3" s="48"/>
      <c r="FL3" s="48">
        <v>2019</v>
      </c>
      <c r="FM3" s="48"/>
      <c r="FN3" s="48">
        <v>2020</v>
      </c>
      <c r="FO3" s="48"/>
      <c r="FP3" s="48">
        <v>2021</v>
      </c>
      <c r="FQ3" s="48"/>
      <c r="FR3" s="54"/>
      <c r="FS3" s="48">
        <v>2018</v>
      </c>
      <c r="FT3" s="48"/>
      <c r="FU3" s="48">
        <v>2019</v>
      </c>
      <c r="FV3" s="48"/>
      <c r="FW3" s="48">
        <v>2020</v>
      </c>
      <c r="FX3" s="48"/>
      <c r="FY3" s="48">
        <v>2021</v>
      </c>
      <c r="FZ3" s="48"/>
      <c r="GA3" s="54"/>
      <c r="GB3" s="48">
        <v>2018</v>
      </c>
      <c r="GC3" s="48"/>
      <c r="GD3" s="48">
        <v>2019</v>
      </c>
      <c r="GE3" s="48"/>
      <c r="GF3" s="48">
        <v>2020</v>
      </c>
      <c r="GG3" s="48"/>
      <c r="GH3" s="48">
        <v>2021</v>
      </c>
      <c r="GI3" s="48"/>
      <c r="GJ3" s="54"/>
      <c r="GK3" s="48">
        <v>2018</v>
      </c>
      <c r="GL3" s="48"/>
      <c r="GM3" s="48">
        <v>2019</v>
      </c>
      <c r="GN3" s="48"/>
      <c r="GO3" s="48">
        <v>2020</v>
      </c>
      <c r="GP3" s="48"/>
      <c r="GQ3" s="48">
        <v>2021</v>
      </c>
      <c r="GR3" s="48"/>
      <c r="GS3" s="54"/>
      <c r="GT3" s="48">
        <v>2018</v>
      </c>
      <c r="GU3" s="48"/>
      <c r="GV3" s="48">
        <v>2019</v>
      </c>
      <c r="GW3" s="48"/>
      <c r="GX3" s="48">
        <v>2020</v>
      </c>
      <c r="GY3" s="48"/>
      <c r="GZ3" s="48">
        <v>2021</v>
      </c>
      <c r="HA3" s="48"/>
      <c r="HB3" s="54"/>
      <c r="HC3" s="48">
        <v>2018</v>
      </c>
      <c r="HD3" s="48"/>
      <c r="HE3" s="48">
        <v>2019</v>
      </c>
      <c r="HF3" s="48"/>
      <c r="HG3" s="48">
        <v>2020</v>
      </c>
      <c r="HH3" s="48"/>
      <c r="HI3" s="48">
        <v>2021</v>
      </c>
      <c r="HJ3" s="48"/>
      <c r="HK3" s="54"/>
      <c r="HL3" s="48">
        <v>2018</v>
      </c>
      <c r="HM3" s="48"/>
      <c r="HN3" s="48">
        <v>2019</v>
      </c>
      <c r="HO3" s="48"/>
      <c r="HP3" s="48">
        <v>2020</v>
      </c>
      <c r="HQ3" s="48"/>
      <c r="HR3" s="48">
        <v>2021</v>
      </c>
      <c r="HS3" s="48"/>
      <c r="HT3" s="54"/>
      <c r="HU3" s="48">
        <v>2018</v>
      </c>
      <c r="HV3" s="48"/>
      <c r="HW3" s="48">
        <v>2019</v>
      </c>
      <c r="HX3" s="48"/>
      <c r="HY3" s="48">
        <v>2020</v>
      </c>
      <c r="HZ3" s="293"/>
      <c r="IA3" s="48">
        <v>2021</v>
      </c>
      <c r="IB3" s="48"/>
      <c r="IC3" s="54"/>
      <c r="ID3" s="48">
        <v>2018</v>
      </c>
      <c r="IE3" s="48"/>
      <c r="IF3" s="48">
        <v>2019</v>
      </c>
      <c r="IG3" s="48"/>
      <c r="IH3" s="48">
        <v>2020</v>
      </c>
      <c r="II3" s="293"/>
      <c r="IJ3" s="48">
        <v>2021</v>
      </c>
      <c r="IK3" s="48"/>
      <c r="IL3" s="54"/>
      <c r="IM3" s="48">
        <v>2018</v>
      </c>
      <c r="IN3" s="48"/>
      <c r="IO3" s="48">
        <v>2019</v>
      </c>
      <c r="IP3" s="48"/>
      <c r="IQ3" s="48">
        <v>2020</v>
      </c>
      <c r="IR3" s="293"/>
      <c r="IS3" s="48">
        <v>2021</v>
      </c>
      <c r="IT3" s="48"/>
      <c r="IU3" s="54"/>
      <c r="IV3" s="48">
        <v>2018</v>
      </c>
      <c r="IW3" s="48"/>
      <c r="IX3" s="48">
        <v>2019</v>
      </c>
      <c r="IY3" s="293"/>
      <c r="IZ3" s="48">
        <v>2020</v>
      </c>
      <c r="JA3" s="293"/>
      <c r="JB3" s="48">
        <v>2021</v>
      </c>
      <c r="JC3" s="48"/>
      <c r="JD3" s="54"/>
      <c r="JE3" s="48">
        <v>2018</v>
      </c>
      <c r="JF3" s="48"/>
      <c r="JG3" s="48">
        <v>2019</v>
      </c>
      <c r="JH3" s="48"/>
      <c r="JI3" s="48">
        <v>2020</v>
      </c>
      <c r="JJ3" s="293"/>
      <c r="JK3" s="48">
        <v>2021</v>
      </c>
      <c r="JL3" s="48"/>
      <c r="JM3" s="54"/>
      <c r="JN3" s="48">
        <v>2018</v>
      </c>
      <c r="JO3" s="48"/>
      <c r="JP3" s="48">
        <v>2019</v>
      </c>
      <c r="JQ3" s="48"/>
      <c r="JR3" s="48">
        <v>2020</v>
      </c>
      <c r="JS3" s="293"/>
      <c r="JT3" s="48">
        <v>2021</v>
      </c>
      <c r="JU3" s="48"/>
      <c r="JV3" s="54"/>
      <c r="JW3" s="48">
        <v>2018</v>
      </c>
      <c r="JX3" s="48"/>
      <c r="JY3" s="48">
        <v>2019</v>
      </c>
      <c r="JZ3" s="48"/>
      <c r="KA3" s="48">
        <v>2020</v>
      </c>
      <c r="KB3" s="48"/>
      <c r="KC3" s="48">
        <v>2021</v>
      </c>
      <c r="KD3" s="48"/>
      <c r="KE3" s="54"/>
      <c r="KF3" s="48">
        <v>2018</v>
      </c>
      <c r="KG3" s="48"/>
      <c r="KH3" s="48">
        <v>2019</v>
      </c>
      <c r="KI3" s="293"/>
      <c r="KJ3" s="48">
        <v>2020</v>
      </c>
      <c r="KK3" s="293"/>
      <c r="KL3" s="48">
        <v>2021</v>
      </c>
      <c r="KM3" s="48"/>
      <c r="KN3" s="54"/>
      <c r="KO3" s="48">
        <v>2018</v>
      </c>
      <c r="KP3" s="48"/>
      <c r="KQ3" s="48">
        <v>2019</v>
      </c>
      <c r="KR3" s="293"/>
      <c r="KS3" s="48">
        <v>2020</v>
      </c>
      <c r="KT3" s="293"/>
      <c r="KU3" s="48">
        <v>2021</v>
      </c>
      <c r="KV3" s="48"/>
      <c r="KW3" s="54"/>
      <c r="KX3" s="48">
        <v>2018</v>
      </c>
      <c r="KY3" s="48"/>
      <c r="KZ3" s="48">
        <v>2019</v>
      </c>
      <c r="LA3" s="293"/>
      <c r="LB3" s="48">
        <v>2020</v>
      </c>
      <c r="LC3" s="293"/>
      <c r="LD3" s="48">
        <v>2021</v>
      </c>
      <c r="LE3" s="48"/>
      <c r="LF3" s="54"/>
      <c r="LG3" s="48">
        <v>2018</v>
      </c>
      <c r="LH3" s="48"/>
      <c r="LI3" s="48">
        <v>2019</v>
      </c>
      <c r="LJ3" s="48"/>
      <c r="LK3" s="48">
        <v>2020</v>
      </c>
      <c r="LL3" s="48"/>
      <c r="LM3" s="48">
        <v>2021</v>
      </c>
      <c r="LN3" s="48"/>
      <c r="LO3" s="54"/>
      <c r="LP3" s="48">
        <v>2018</v>
      </c>
      <c r="LQ3" s="48"/>
      <c r="LR3" s="48">
        <v>2019</v>
      </c>
      <c r="LS3" s="48"/>
      <c r="LT3" s="48">
        <v>2020</v>
      </c>
      <c r="LU3" s="48"/>
      <c r="LV3" s="48">
        <v>2021</v>
      </c>
      <c r="LW3" s="48"/>
      <c r="LX3" s="54"/>
      <c r="LY3" s="48">
        <v>2018</v>
      </c>
      <c r="LZ3" s="48"/>
      <c r="MA3" s="48">
        <v>2019</v>
      </c>
      <c r="MB3" s="48"/>
      <c r="MC3" s="48">
        <v>2020</v>
      </c>
      <c r="MD3" s="48"/>
      <c r="ME3" s="48">
        <v>2021</v>
      </c>
      <c r="MF3" s="48"/>
      <c r="MG3" s="54"/>
      <c r="MH3" s="48">
        <v>2018</v>
      </c>
      <c r="MI3" s="48"/>
      <c r="MJ3" s="48">
        <v>2019</v>
      </c>
      <c r="MK3" s="48"/>
      <c r="ML3" s="48">
        <v>2020</v>
      </c>
      <c r="MM3" s="48"/>
      <c r="MN3" s="48">
        <v>2021</v>
      </c>
      <c r="MO3" s="48"/>
      <c r="MP3" s="54"/>
      <c r="MQ3" s="48">
        <v>2018</v>
      </c>
      <c r="MR3" s="48"/>
      <c r="MS3" s="48">
        <v>2019</v>
      </c>
      <c r="MT3" s="48"/>
      <c r="MU3" s="48">
        <v>2020</v>
      </c>
      <c r="MV3" s="48"/>
      <c r="MW3" s="48">
        <v>2021</v>
      </c>
      <c r="MX3" s="48"/>
      <c r="MY3" s="54"/>
      <c r="MZ3" s="48">
        <v>2018</v>
      </c>
      <c r="NA3" s="48"/>
      <c r="NB3" s="48">
        <v>2019</v>
      </c>
      <c r="NC3" s="48"/>
      <c r="ND3" s="48">
        <v>2020</v>
      </c>
      <c r="NE3" s="48"/>
      <c r="NF3" s="48">
        <v>2021</v>
      </c>
      <c r="NG3" s="48"/>
      <c r="NH3" s="54"/>
    </row>
    <row r="4" spans="1:372" s="27" customFormat="1" ht="18" customHeight="1">
      <c r="A4" s="49"/>
      <c r="B4" s="58"/>
      <c r="C4" s="55"/>
      <c r="D4" s="48"/>
      <c r="E4" s="48"/>
      <c r="F4" s="48"/>
      <c r="G4" s="48"/>
      <c r="H4" s="48"/>
      <c r="I4" s="293"/>
      <c r="J4" s="48"/>
      <c r="K4" s="48"/>
      <c r="L4" s="54"/>
      <c r="M4" s="48"/>
      <c r="N4" s="48"/>
      <c r="O4" s="48"/>
      <c r="P4" s="48"/>
      <c r="Q4" s="48"/>
      <c r="R4" s="48"/>
      <c r="S4" s="48"/>
      <c r="T4" s="48"/>
      <c r="U4" s="54"/>
      <c r="V4" s="48"/>
      <c r="W4" s="48"/>
      <c r="X4" s="48"/>
      <c r="Y4" s="48"/>
      <c r="Z4" s="48"/>
      <c r="AA4" s="48"/>
      <c r="AB4" s="48"/>
      <c r="AC4" s="48"/>
      <c r="AD4" s="54"/>
      <c r="AE4" s="48"/>
      <c r="AF4" s="48"/>
      <c r="AG4" s="48"/>
      <c r="AH4" s="48"/>
      <c r="AI4" s="48"/>
      <c r="AJ4" s="48"/>
      <c r="AK4" s="48"/>
      <c r="AL4" s="48"/>
      <c r="AM4" s="54"/>
      <c r="AN4" s="48"/>
      <c r="AO4" s="48"/>
      <c r="AP4" s="48"/>
      <c r="AQ4" s="48"/>
      <c r="AR4" s="48"/>
      <c r="AS4" s="48"/>
      <c r="AT4" s="48"/>
      <c r="AU4" s="48"/>
      <c r="AV4" s="54"/>
      <c r="AW4" s="48"/>
      <c r="AX4" s="48"/>
      <c r="AY4" s="60"/>
      <c r="AZ4" s="48"/>
      <c r="BA4" s="60"/>
      <c r="BB4" s="48"/>
      <c r="BC4" s="60"/>
      <c r="BD4" s="48"/>
      <c r="BE4" s="54"/>
      <c r="BF4" s="48"/>
      <c r="BG4" s="48"/>
      <c r="BH4" s="48"/>
      <c r="BI4" s="48"/>
      <c r="BJ4" s="48"/>
      <c r="BK4" s="48"/>
      <c r="BL4" s="48"/>
      <c r="BM4" s="48"/>
      <c r="BN4" s="54"/>
      <c r="BO4" s="48"/>
      <c r="BP4" s="48"/>
      <c r="BQ4" s="48"/>
      <c r="BR4" s="48"/>
      <c r="BS4" s="48"/>
      <c r="BT4" s="48"/>
      <c r="BU4" s="48"/>
      <c r="BV4" s="48"/>
      <c r="BW4" s="54"/>
      <c r="BX4" s="48"/>
      <c r="BY4" s="48"/>
      <c r="BZ4" s="48"/>
      <c r="CA4" s="48"/>
      <c r="CB4" s="48"/>
      <c r="CC4" s="48"/>
      <c r="CD4" s="48"/>
      <c r="CE4" s="48"/>
      <c r="CF4" s="54"/>
      <c r="CG4" s="48"/>
      <c r="CH4" s="48"/>
      <c r="CI4" s="48"/>
      <c r="CJ4" s="48"/>
      <c r="CK4" s="48"/>
      <c r="CL4" s="48"/>
      <c r="CM4" s="48"/>
      <c r="CN4" s="48"/>
      <c r="CO4" s="54"/>
      <c r="CP4" s="48"/>
      <c r="CQ4" s="48"/>
      <c r="CR4" s="48"/>
      <c r="CS4" s="48"/>
      <c r="CT4" s="48"/>
      <c r="CU4" s="48"/>
      <c r="CV4" s="48"/>
      <c r="CW4" s="48"/>
      <c r="CX4" s="54"/>
      <c r="CY4" s="48"/>
      <c r="CZ4" s="48"/>
      <c r="DA4" s="48"/>
      <c r="DB4" s="48"/>
      <c r="DC4" s="48"/>
      <c r="DD4" s="48"/>
      <c r="DE4" s="48"/>
      <c r="DF4" s="48"/>
      <c r="DG4" s="54"/>
      <c r="DH4" s="48"/>
      <c r="DI4" s="48"/>
      <c r="DJ4" s="48"/>
      <c r="DK4" s="48"/>
      <c r="DL4" s="48"/>
      <c r="DM4" s="48"/>
      <c r="DN4" s="48"/>
      <c r="DO4" s="48"/>
      <c r="DP4" s="54"/>
      <c r="DQ4" s="48"/>
      <c r="DR4" s="48"/>
      <c r="DS4" s="48"/>
      <c r="DT4" s="48"/>
      <c r="DU4" s="48"/>
      <c r="DV4" s="48"/>
      <c r="DW4" s="48"/>
      <c r="DX4" s="48"/>
      <c r="DY4" s="54"/>
      <c r="DZ4" s="48"/>
      <c r="EA4" s="48"/>
      <c r="EB4" s="48"/>
      <c r="EC4" s="48"/>
      <c r="ED4" s="48"/>
      <c r="EE4" s="48"/>
      <c r="EF4" s="48"/>
      <c r="EG4" s="48"/>
      <c r="EH4" s="54"/>
      <c r="EI4" s="48"/>
      <c r="EJ4" s="48"/>
      <c r="EK4" s="48"/>
      <c r="EL4" s="48"/>
      <c r="EM4" s="48"/>
      <c r="EN4" s="48"/>
      <c r="EO4" s="48"/>
      <c r="EP4" s="48"/>
      <c r="EQ4" s="54"/>
      <c r="ER4" s="48"/>
      <c r="ES4" s="48"/>
      <c r="ET4" s="48"/>
      <c r="EU4" s="48"/>
      <c r="EV4" s="48"/>
      <c r="EW4" s="48"/>
      <c r="EX4" s="48"/>
      <c r="EY4" s="48"/>
      <c r="EZ4" s="54"/>
      <c r="FA4" s="48"/>
      <c r="FB4" s="48"/>
      <c r="FC4" s="48"/>
      <c r="FD4" s="48"/>
      <c r="FE4" s="48"/>
      <c r="FF4" s="48"/>
      <c r="FG4" s="48"/>
      <c r="FH4" s="48"/>
      <c r="FI4" s="54"/>
      <c r="FJ4" s="48"/>
      <c r="FK4" s="48"/>
      <c r="FL4" s="48"/>
      <c r="FM4" s="48"/>
      <c r="FN4" s="48"/>
      <c r="FO4" s="48"/>
      <c r="FP4" s="48"/>
      <c r="FQ4" s="48"/>
      <c r="FR4" s="54"/>
      <c r="FS4" s="48"/>
      <c r="FT4" s="48"/>
      <c r="FU4" s="48"/>
      <c r="FV4" s="48"/>
      <c r="FW4" s="48"/>
      <c r="FX4" s="48"/>
      <c r="FY4" s="48"/>
      <c r="FZ4" s="48"/>
      <c r="GA4" s="54"/>
      <c r="GB4" s="48"/>
      <c r="GC4" s="48"/>
      <c r="GD4" s="48"/>
      <c r="GE4" s="48"/>
      <c r="GF4" s="48"/>
      <c r="GG4" s="48"/>
      <c r="GH4" s="48"/>
      <c r="GI4" s="48"/>
      <c r="GJ4" s="54"/>
      <c r="GK4" s="48"/>
      <c r="GL4" s="48"/>
      <c r="GM4" s="48"/>
      <c r="GN4" s="48"/>
      <c r="GO4" s="48"/>
      <c r="GP4" s="48"/>
      <c r="GQ4" s="48"/>
      <c r="GR4" s="48"/>
      <c r="GS4" s="54"/>
      <c r="GT4" s="48"/>
      <c r="GU4" s="48"/>
      <c r="GV4" s="48"/>
      <c r="GW4" s="48"/>
      <c r="GX4" s="48"/>
      <c r="GY4" s="48"/>
      <c r="GZ4" s="48"/>
      <c r="HA4" s="48"/>
      <c r="HB4" s="54"/>
      <c r="HC4" s="48"/>
      <c r="HD4" s="48"/>
      <c r="HE4" s="48"/>
      <c r="HF4" s="48"/>
      <c r="HG4" s="48"/>
      <c r="HH4" s="48"/>
      <c r="HI4" s="48"/>
      <c r="HJ4" s="48"/>
      <c r="HK4" s="54"/>
      <c r="HL4" s="48"/>
      <c r="HM4" s="48"/>
      <c r="HN4" s="48"/>
      <c r="HO4" s="48"/>
      <c r="HP4" s="48"/>
      <c r="HQ4" s="48"/>
      <c r="HR4" s="48"/>
      <c r="HS4" s="48"/>
      <c r="HT4" s="54"/>
      <c r="HU4" s="48"/>
      <c r="HV4" s="48"/>
      <c r="HW4" s="48"/>
      <c r="HX4" s="48"/>
      <c r="HY4" s="48"/>
      <c r="HZ4" s="293"/>
      <c r="IA4" s="48"/>
      <c r="IB4" s="48"/>
      <c r="IC4" s="54"/>
      <c r="ID4" s="48"/>
      <c r="IE4" s="48"/>
      <c r="IF4" s="48"/>
      <c r="IG4" s="48"/>
      <c r="IH4" s="48"/>
      <c r="II4" s="293"/>
      <c r="IJ4" s="48"/>
      <c r="IK4" s="48"/>
      <c r="IL4" s="54"/>
      <c r="IM4" s="48"/>
      <c r="IN4" s="48"/>
      <c r="IO4" s="48"/>
      <c r="IP4" s="48"/>
      <c r="IQ4" s="48"/>
      <c r="IR4" s="293"/>
      <c r="IS4" s="48"/>
      <c r="IT4" s="48"/>
      <c r="IU4" s="54"/>
      <c r="IV4" s="48"/>
      <c r="IW4" s="48"/>
      <c r="IX4" s="48"/>
      <c r="IY4" s="293"/>
      <c r="IZ4" s="48"/>
      <c r="JA4" s="293"/>
      <c r="JB4" s="48"/>
      <c r="JC4" s="48"/>
      <c r="JD4" s="54"/>
      <c r="JE4" s="48"/>
      <c r="JF4" s="48"/>
      <c r="JG4" s="48"/>
      <c r="JH4" s="48"/>
      <c r="JI4" s="48"/>
      <c r="JJ4" s="293"/>
      <c r="JK4" s="48"/>
      <c r="JL4" s="48"/>
      <c r="JM4" s="54"/>
      <c r="JN4" s="48"/>
      <c r="JO4" s="48"/>
      <c r="JP4" s="48"/>
      <c r="JQ4" s="48"/>
      <c r="JR4" s="48"/>
      <c r="JS4" s="293"/>
      <c r="JT4" s="48"/>
      <c r="JU4" s="48"/>
      <c r="JV4" s="54"/>
      <c r="JW4" s="48"/>
      <c r="JX4" s="48"/>
      <c r="JY4" s="48"/>
      <c r="JZ4" s="48"/>
      <c r="KA4" s="48"/>
      <c r="KB4" s="48"/>
      <c r="KC4" s="48"/>
      <c r="KD4" s="48"/>
      <c r="KE4" s="54"/>
      <c r="KF4" s="48"/>
      <c r="KG4" s="48"/>
      <c r="KH4" s="48"/>
      <c r="KI4" s="293"/>
      <c r="KJ4" s="48"/>
      <c r="KK4" s="293"/>
      <c r="KL4" s="48"/>
      <c r="KM4" s="48"/>
      <c r="KN4" s="54"/>
      <c r="KO4" s="48"/>
      <c r="KP4" s="48"/>
      <c r="KQ4" s="48"/>
      <c r="KR4" s="293"/>
      <c r="KS4" s="48"/>
      <c r="KT4" s="293"/>
      <c r="KU4" s="48"/>
      <c r="KV4" s="48"/>
      <c r="KW4" s="54"/>
      <c r="KX4" s="48"/>
      <c r="KY4" s="48"/>
      <c r="KZ4" s="48"/>
      <c r="LA4" s="48"/>
      <c r="LB4" s="48"/>
      <c r="LC4" s="48"/>
      <c r="LD4" s="48"/>
      <c r="LE4" s="48"/>
      <c r="LF4" s="54"/>
      <c r="LG4" s="48"/>
      <c r="LH4" s="48"/>
      <c r="LI4" s="48"/>
      <c r="LJ4" s="48"/>
      <c r="LK4" s="48"/>
      <c r="LL4" s="48"/>
      <c r="LM4" s="48"/>
      <c r="LN4" s="48"/>
      <c r="LO4" s="54"/>
      <c r="LP4" s="48"/>
      <c r="LQ4" s="48"/>
      <c r="LR4" s="48"/>
      <c r="LS4" s="48"/>
      <c r="LT4" s="48"/>
      <c r="LU4" s="48"/>
      <c r="LV4" s="48"/>
      <c r="LW4" s="48"/>
      <c r="LX4" s="54"/>
      <c r="LY4" s="48"/>
      <c r="LZ4" s="48"/>
      <c r="MA4" s="48"/>
      <c r="MB4" s="48"/>
      <c r="MC4" s="48"/>
      <c r="MD4" s="48"/>
      <c r="ME4" s="48"/>
      <c r="MF4" s="48"/>
      <c r="MG4" s="54"/>
      <c r="MH4" s="48"/>
      <c r="MI4" s="48"/>
      <c r="MJ4" s="48"/>
      <c r="MK4" s="48"/>
      <c r="ML4" s="48"/>
      <c r="MM4" s="48"/>
      <c r="MN4" s="48"/>
      <c r="MO4" s="48"/>
      <c r="MP4" s="54"/>
      <c r="MQ4" s="48"/>
      <c r="MR4" s="48"/>
      <c r="MS4" s="48"/>
      <c r="MT4" s="48"/>
      <c r="MU4" s="48"/>
      <c r="MV4" s="48"/>
      <c r="MW4" s="48"/>
      <c r="MX4" s="48"/>
      <c r="MY4" s="54"/>
      <c r="MZ4" s="48"/>
      <c r="NA4" s="48"/>
      <c r="NB4" s="48"/>
      <c r="NC4" s="48"/>
      <c r="ND4" s="48"/>
      <c r="NE4" s="48"/>
      <c r="NF4" s="48"/>
      <c r="NG4" s="48"/>
      <c r="NH4" s="54"/>
    </row>
    <row r="5" spans="1:372" ht="15">
      <c r="A5" s="106" t="s">
        <v>2245</v>
      </c>
      <c r="B5" s="293"/>
      <c r="C5" s="55"/>
      <c r="D5" s="443"/>
      <c r="E5" s="444" t="s">
        <v>187</v>
      </c>
      <c r="F5" s="661"/>
      <c r="G5" s="444" t="s">
        <v>183</v>
      </c>
      <c r="H5" s="662"/>
      <c r="I5" s="444" t="s">
        <v>184</v>
      </c>
      <c r="J5" s="662"/>
      <c r="K5" s="444" t="s">
        <v>185</v>
      </c>
      <c r="L5" s="460"/>
      <c r="M5" s="443"/>
      <c r="N5" s="444" t="s">
        <v>187</v>
      </c>
      <c r="O5" s="24"/>
      <c r="P5" s="444" t="s">
        <v>183</v>
      </c>
      <c r="Q5" s="24"/>
      <c r="R5" s="444" t="s">
        <v>184</v>
      </c>
      <c r="S5" s="24"/>
      <c r="T5" s="444" t="s">
        <v>185</v>
      </c>
      <c r="U5" s="460"/>
      <c r="V5" s="443"/>
      <c r="W5" s="444" t="s">
        <v>187</v>
      </c>
      <c r="X5" s="24"/>
      <c r="Y5" s="444" t="s">
        <v>183</v>
      </c>
      <c r="Z5" s="24">
        <v>551</v>
      </c>
      <c r="AA5" s="444" t="s">
        <v>184</v>
      </c>
      <c r="AB5" s="722">
        <v>402.30000000000064</v>
      </c>
      <c r="AC5" s="444" t="s">
        <v>185</v>
      </c>
      <c r="AD5" s="460"/>
      <c r="AE5" s="443"/>
      <c r="AF5" s="444" t="s">
        <v>187</v>
      </c>
      <c r="AG5" s="24"/>
      <c r="AH5" s="444" t="s">
        <v>183</v>
      </c>
      <c r="AI5" s="24">
        <v>66</v>
      </c>
      <c r="AJ5" s="444" t="s">
        <v>184</v>
      </c>
      <c r="AK5" s="722">
        <v>176.00000000000091</v>
      </c>
      <c r="AL5" s="444" t="s">
        <v>185</v>
      </c>
      <c r="AM5" s="460"/>
      <c r="AN5" s="443"/>
      <c r="AO5" s="444" t="s">
        <v>187</v>
      </c>
      <c r="AP5" s="443"/>
      <c r="AQ5" s="444" t="s">
        <v>183</v>
      </c>
      <c r="AR5" s="24"/>
      <c r="AS5" s="444" t="s">
        <v>184</v>
      </c>
      <c r="AT5" s="444">
        <v>686.30000000000007</v>
      </c>
      <c r="AU5" s="444" t="s">
        <v>185</v>
      </c>
      <c r="AV5" s="460"/>
      <c r="AW5" s="443"/>
      <c r="AX5" s="444" t="s">
        <v>187</v>
      </c>
      <c r="AY5" s="443"/>
      <c r="AZ5" s="444" t="s">
        <v>183</v>
      </c>
      <c r="BB5" s="444" t="s">
        <v>184</v>
      </c>
      <c r="BC5" s="24">
        <v>274.09999999999968</v>
      </c>
      <c r="BD5" s="444" t="s">
        <v>185</v>
      </c>
      <c r="BE5" s="460"/>
      <c r="BF5" s="443"/>
      <c r="BG5" s="444" t="s">
        <v>187</v>
      </c>
      <c r="BH5" s="443"/>
      <c r="BI5" s="444" t="s">
        <v>183</v>
      </c>
      <c r="BJ5" s="24"/>
      <c r="BK5" s="444" t="s">
        <v>184</v>
      </c>
      <c r="BL5" s="24">
        <v>1083.6000000000001</v>
      </c>
      <c r="BM5" s="444" t="s">
        <v>185</v>
      </c>
      <c r="BN5" s="460"/>
      <c r="BO5" s="443"/>
      <c r="BP5" s="444" t="s">
        <v>187</v>
      </c>
      <c r="BQ5" s="443"/>
      <c r="BR5" s="444" t="s">
        <v>183</v>
      </c>
      <c r="BS5" s="24"/>
      <c r="BT5" s="444" t="s">
        <v>184</v>
      </c>
      <c r="BU5" s="24">
        <v>370.99999999999955</v>
      </c>
      <c r="BV5" s="444" t="s">
        <v>185</v>
      </c>
      <c r="BW5" s="460"/>
      <c r="BX5" s="443"/>
      <c r="BY5" s="444" t="s">
        <v>187</v>
      </c>
      <c r="BZ5" s="443"/>
      <c r="CA5" s="444" t="s">
        <v>183</v>
      </c>
      <c r="CB5" s="663"/>
      <c r="CC5" s="444" t="s">
        <v>184</v>
      </c>
      <c r="CD5" s="24">
        <v>113.99999999999955</v>
      </c>
      <c r="CE5" s="444" t="s">
        <v>185</v>
      </c>
      <c r="CF5" s="460"/>
      <c r="CG5" s="443"/>
      <c r="CH5" s="444" t="s">
        <v>187</v>
      </c>
      <c r="CI5" s="443"/>
      <c r="CJ5" s="444" t="s">
        <v>183</v>
      </c>
      <c r="CK5" s="443"/>
      <c r="CL5" s="444" t="s">
        <v>184</v>
      </c>
      <c r="CM5" s="24">
        <v>758.90000000000146</v>
      </c>
      <c r="CN5" s="444" t="s">
        <v>185</v>
      </c>
      <c r="CO5" s="460"/>
      <c r="CP5" s="443"/>
      <c r="CQ5" s="444" t="s">
        <v>187</v>
      </c>
      <c r="CR5" s="443"/>
      <c r="CS5" s="444" t="s">
        <v>183</v>
      </c>
      <c r="CT5" s="443"/>
      <c r="CU5" s="444" t="s">
        <v>184</v>
      </c>
      <c r="CV5" s="24">
        <v>157.99999999999955</v>
      </c>
      <c r="CW5" s="444" t="s">
        <v>185</v>
      </c>
      <c r="CX5" s="460"/>
      <c r="CY5" s="443"/>
      <c r="CZ5" s="444" t="s">
        <v>187</v>
      </c>
      <c r="DA5" s="443"/>
      <c r="DB5" s="444" t="s">
        <v>183</v>
      </c>
      <c r="DC5" s="24"/>
      <c r="DD5" s="444" t="s">
        <v>184</v>
      </c>
      <c r="DE5" s="24">
        <v>156</v>
      </c>
      <c r="DF5" s="444" t="s">
        <v>185</v>
      </c>
      <c r="DG5" s="460"/>
      <c r="DH5" s="443"/>
      <c r="DI5" s="444" t="s">
        <v>187</v>
      </c>
      <c r="DJ5" s="443"/>
      <c r="DK5" s="444" t="s">
        <v>183</v>
      </c>
      <c r="DL5" s="443"/>
      <c r="DM5" s="444" t="s">
        <v>184</v>
      </c>
      <c r="DN5" s="24">
        <v>5.2000000000025466</v>
      </c>
      <c r="DO5" s="444" t="s">
        <v>185</v>
      </c>
      <c r="DP5" s="460"/>
      <c r="DQ5" s="443"/>
      <c r="DR5" s="444" t="s">
        <v>187</v>
      </c>
      <c r="DS5" s="443"/>
      <c r="DT5" s="444" t="s">
        <v>183</v>
      </c>
      <c r="DU5" s="24"/>
      <c r="DV5" s="444" t="s">
        <v>184</v>
      </c>
      <c r="DW5" s="24">
        <v>233.10000000000127</v>
      </c>
      <c r="DX5" s="444" t="s">
        <v>185</v>
      </c>
      <c r="DY5" s="460"/>
      <c r="DZ5" s="443"/>
      <c r="EA5" s="444" t="s">
        <v>187</v>
      </c>
      <c r="EB5" s="443"/>
      <c r="EC5" s="444" t="s">
        <v>183</v>
      </c>
      <c r="ED5" s="443"/>
      <c r="EE5" s="444" t="s">
        <v>184</v>
      </c>
      <c r="EF5" s="24">
        <v>1070.9000000000024</v>
      </c>
      <c r="EG5" s="444" t="s">
        <v>185</v>
      </c>
      <c r="EH5" s="460"/>
      <c r="EI5" s="443"/>
      <c r="EJ5" s="444" t="s">
        <v>187</v>
      </c>
      <c r="EK5" s="443"/>
      <c r="EL5" s="444" t="s">
        <v>183</v>
      </c>
      <c r="EM5" s="443"/>
      <c r="EN5" s="444" t="s">
        <v>184</v>
      </c>
      <c r="EO5" s="24">
        <v>183.99999999998909</v>
      </c>
      <c r="EP5" s="444" t="s">
        <v>185</v>
      </c>
      <c r="EQ5" s="460"/>
      <c r="ER5" s="443"/>
      <c r="ES5" s="444" t="s">
        <v>187</v>
      </c>
      <c r="ET5" s="443"/>
      <c r="EU5" s="444" t="s">
        <v>183</v>
      </c>
      <c r="EV5" s="443"/>
      <c r="EW5" s="444" t="s">
        <v>184</v>
      </c>
      <c r="EX5" s="24">
        <v>357.30000000000109</v>
      </c>
      <c r="EY5" s="444" t="s">
        <v>185</v>
      </c>
      <c r="EZ5" s="460"/>
      <c r="FA5" s="443"/>
      <c r="FB5" s="444" t="s">
        <v>187</v>
      </c>
      <c r="FC5" s="443"/>
      <c r="FD5" s="444" t="s">
        <v>183</v>
      </c>
      <c r="FE5" s="663"/>
      <c r="FF5" s="444" t="s">
        <v>184</v>
      </c>
      <c r="FG5" s="24">
        <v>559.70000000000255</v>
      </c>
      <c r="FH5" s="444" t="s">
        <v>185</v>
      </c>
      <c r="FI5" s="460"/>
      <c r="FJ5" s="443"/>
      <c r="FK5" s="444" t="s">
        <v>187</v>
      </c>
      <c r="FL5" s="443"/>
      <c r="FM5" s="444" t="s">
        <v>183</v>
      </c>
      <c r="FN5" s="24"/>
      <c r="FO5" s="444" t="s">
        <v>184</v>
      </c>
      <c r="FP5" s="24">
        <v>507.00000000000182</v>
      </c>
      <c r="FQ5" s="444" t="s">
        <v>185</v>
      </c>
      <c r="FR5" s="460"/>
      <c r="FS5" s="443"/>
      <c r="FT5" s="444" t="s">
        <v>187</v>
      </c>
      <c r="FU5" s="443"/>
      <c r="FV5" s="444" t="s">
        <v>183</v>
      </c>
      <c r="FW5" s="443"/>
      <c r="FX5" s="444" t="s">
        <v>184</v>
      </c>
      <c r="FY5" s="24">
        <v>275.20000000000073</v>
      </c>
      <c r="FZ5" s="444" t="s">
        <v>185</v>
      </c>
      <c r="GA5" s="460"/>
      <c r="GB5" s="443"/>
      <c r="GC5" s="444" t="s">
        <v>187</v>
      </c>
      <c r="GD5" s="443"/>
      <c r="GE5" s="444" t="s">
        <v>183</v>
      </c>
      <c r="GF5" s="443"/>
      <c r="GG5" s="444" t="s">
        <v>184</v>
      </c>
      <c r="GH5" s="661">
        <v>0</v>
      </c>
      <c r="GI5" s="444" t="s">
        <v>185</v>
      </c>
      <c r="GJ5" s="460"/>
      <c r="GK5" s="443"/>
      <c r="GL5" s="444" t="s">
        <v>187</v>
      </c>
      <c r="GM5" s="443"/>
      <c r="GN5" s="444" t="s">
        <v>183</v>
      </c>
      <c r="GO5" s="24"/>
      <c r="GP5" s="444" t="s">
        <v>184</v>
      </c>
      <c r="GQ5" s="24">
        <v>3248.1999999999989</v>
      </c>
      <c r="GR5" s="444" t="s">
        <v>185</v>
      </c>
      <c r="GS5" s="460"/>
      <c r="GT5" s="443"/>
      <c r="GU5" s="444" t="s">
        <v>187</v>
      </c>
      <c r="GV5" s="443"/>
      <c r="GW5" s="444" t="s">
        <v>183</v>
      </c>
      <c r="GX5" s="443"/>
      <c r="GY5" s="444" t="s">
        <v>184</v>
      </c>
      <c r="GZ5" s="443"/>
      <c r="HA5" s="444" t="s">
        <v>185</v>
      </c>
      <c r="HB5" s="460"/>
      <c r="HC5" s="443"/>
      <c r="HD5" s="444" t="s">
        <v>187</v>
      </c>
      <c r="HE5" s="443"/>
      <c r="HF5" s="444" t="s">
        <v>183</v>
      </c>
      <c r="HG5" s="24"/>
      <c r="HH5" s="444" t="s">
        <v>184</v>
      </c>
      <c r="HI5" s="24">
        <v>352.19999999999891</v>
      </c>
      <c r="HJ5" s="444" t="s">
        <v>185</v>
      </c>
      <c r="HK5" s="460"/>
      <c r="HL5" s="443"/>
      <c r="HM5" s="444" t="s">
        <v>187</v>
      </c>
      <c r="HN5" s="443"/>
      <c r="HO5" s="444" t="s">
        <v>183</v>
      </c>
      <c r="HP5" s="443"/>
      <c r="HQ5" s="444" t="s">
        <v>184</v>
      </c>
      <c r="HR5" s="24">
        <v>612.899999999996</v>
      </c>
      <c r="HS5" s="444" t="s">
        <v>185</v>
      </c>
      <c r="HT5" s="460"/>
      <c r="HU5" s="443"/>
      <c r="HV5" s="444" t="s">
        <v>187</v>
      </c>
      <c r="HW5" s="443"/>
      <c r="HX5" s="444" t="s">
        <v>183</v>
      </c>
      <c r="HY5" s="24"/>
      <c r="HZ5" s="444" t="s">
        <v>184</v>
      </c>
      <c r="IA5" s="24">
        <v>3514.1999999998643</v>
      </c>
      <c r="IB5" s="444" t="s">
        <v>185</v>
      </c>
      <c r="IC5" s="460"/>
      <c r="ID5" s="443"/>
      <c r="IE5" s="444" t="s">
        <v>187</v>
      </c>
      <c r="IF5" s="443"/>
      <c r="IG5" s="444" t="s">
        <v>183</v>
      </c>
      <c r="IH5" s="443"/>
      <c r="II5" s="444" t="s">
        <v>184</v>
      </c>
      <c r="IJ5" s="443"/>
      <c r="IK5" s="444" t="s">
        <v>185</v>
      </c>
      <c r="IL5" s="460"/>
      <c r="IM5" s="443"/>
      <c r="IN5" s="444" t="s">
        <v>187</v>
      </c>
      <c r="IO5" s="443"/>
      <c r="IP5" s="444" t="s">
        <v>183</v>
      </c>
      <c r="IQ5" s="443"/>
      <c r="IR5" s="444" t="s">
        <v>184</v>
      </c>
      <c r="IS5" s="24">
        <v>111.39999999999054</v>
      </c>
      <c r="IT5" s="444" t="s">
        <v>185</v>
      </c>
      <c r="IU5" s="460"/>
      <c r="IV5" s="443"/>
      <c r="IW5" s="444" t="s">
        <v>187</v>
      </c>
      <c r="IX5" s="443"/>
      <c r="IY5" s="444" t="s">
        <v>183</v>
      </c>
      <c r="IZ5" s="24"/>
      <c r="JA5" s="444" t="s">
        <v>184</v>
      </c>
      <c r="JB5" s="24">
        <v>63.699999999993452</v>
      </c>
      <c r="JC5" s="444" t="s">
        <v>185</v>
      </c>
      <c r="JD5" s="460"/>
      <c r="JE5" s="443"/>
      <c r="JF5" s="444" t="s">
        <v>187</v>
      </c>
      <c r="JG5" s="443"/>
      <c r="JH5" s="444" t="s">
        <v>183</v>
      </c>
      <c r="JI5" s="663"/>
      <c r="JJ5" s="444" t="s">
        <v>184</v>
      </c>
      <c r="JK5" s="24">
        <v>76.199999999993452</v>
      </c>
      <c r="JL5" s="444" t="s">
        <v>185</v>
      </c>
      <c r="JM5" s="460"/>
      <c r="JN5" s="443"/>
      <c r="JO5" s="444" t="s">
        <v>187</v>
      </c>
      <c r="JP5" s="443"/>
      <c r="JQ5" s="444" t="s">
        <v>183</v>
      </c>
      <c r="JR5" s="443"/>
      <c r="JS5" s="444" t="s">
        <v>184</v>
      </c>
      <c r="JT5" s="443"/>
      <c r="JU5" s="444" t="s">
        <v>185</v>
      </c>
      <c r="JV5" s="460"/>
      <c r="JW5" s="443"/>
      <c r="JX5" s="444" t="s">
        <v>187</v>
      </c>
      <c r="JY5" s="443"/>
      <c r="JZ5" s="444" t="s">
        <v>183</v>
      </c>
      <c r="KA5" s="24"/>
      <c r="KB5" s="444" t="s">
        <v>184</v>
      </c>
      <c r="KC5" s="24">
        <v>3271.0000000000327</v>
      </c>
      <c r="KD5" s="444" t="s">
        <v>185</v>
      </c>
      <c r="KE5" s="460"/>
      <c r="KF5" s="443"/>
      <c r="KG5" s="444" t="s">
        <v>187</v>
      </c>
      <c r="KH5" s="443"/>
      <c r="KI5" s="444" t="s">
        <v>183</v>
      </c>
      <c r="KJ5" s="663"/>
      <c r="KK5" s="444" t="s">
        <v>184</v>
      </c>
      <c r="KL5" s="24">
        <v>129.99999999999272</v>
      </c>
      <c r="KM5" s="444" t="s">
        <v>185</v>
      </c>
      <c r="KN5" s="460"/>
      <c r="KO5" s="443"/>
      <c r="KP5" s="444" t="s">
        <v>187</v>
      </c>
      <c r="KQ5" s="443"/>
      <c r="KR5" s="444" t="s">
        <v>183</v>
      </c>
      <c r="KS5" s="443"/>
      <c r="KT5" s="444" t="s">
        <v>184</v>
      </c>
      <c r="KU5" s="443"/>
      <c r="KV5" s="444" t="s">
        <v>185</v>
      </c>
      <c r="KW5" s="460"/>
      <c r="KX5" s="443"/>
      <c r="KY5" s="444" t="s">
        <v>187</v>
      </c>
      <c r="KZ5" s="443"/>
      <c r="LA5" s="444" t="s">
        <v>183</v>
      </c>
      <c r="LB5" s="443"/>
      <c r="LC5" s="444" t="s">
        <v>184</v>
      </c>
      <c r="LD5" s="443"/>
      <c r="LE5" s="444" t="s">
        <v>185</v>
      </c>
      <c r="LF5" s="460"/>
      <c r="LG5" s="443"/>
      <c r="LH5" s="444" t="s">
        <v>187</v>
      </c>
      <c r="LI5" s="443"/>
      <c r="LJ5" s="444" t="s">
        <v>183</v>
      </c>
      <c r="LK5" s="443"/>
      <c r="LL5" s="444" t="s">
        <v>184</v>
      </c>
      <c r="LM5" s="24"/>
      <c r="LN5" s="444" t="s">
        <v>185</v>
      </c>
      <c r="LO5" s="460"/>
      <c r="LP5" s="443"/>
      <c r="LQ5" s="444" t="s">
        <v>187</v>
      </c>
      <c r="LR5" s="443"/>
      <c r="LS5" s="444" t="s">
        <v>183</v>
      </c>
      <c r="LT5" s="24"/>
      <c r="LU5" s="444" t="s">
        <v>184</v>
      </c>
      <c r="LV5" s="24">
        <v>597.49999999999272</v>
      </c>
      <c r="LW5" s="444" t="s">
        <v>185</v>
      </c>
      <c r="LX5" s="460"/>
      <c r="LY5" s="443"/>
      <c r="LZ5" s="444" t="s">
        <v>187</v>
      </c>
      <c r="MA5" s="443"/>
      <c r="MB5" s="444" t="s">
        <v>183</v>
      </c>
      <c r="MC5" s="443"/>
      <c r="MD5" s="444" t="s">
        <v>184</v>
      </c>
      <c r="ME5" s="443"/>
      <c r="MF5" s="444" t="s">
        <v>185</v>
      </c>
      <c r="MG5" s="460"/>
      <c r="MH5" s="443"/>
      <c r="MI5" s="444" t="s">
        <v>187</v>
      </c>
      <c r="MJ5" s="443"/>
      <c r="MK5" s="444" t="s">
        <v>183</v>
      </c>
      <c r="ML5" s="24"/>
      <c r="MM5" s="444" t="s">
        <v>184</v>
      </c>
      <c r="MN5" s="24">
        <v>722.99999999999636</v>
      </c>
      <c r="MO5" s="444" t="s">
        <v>185</v>
      </c>
      <c r="MP5" s="460"/>
      <c r="MQ5" s="443"/>
      <c r="MR5" s="444" t="s">
        <v>187</v>
      </c>
      <c r="MS5" s="443"/>
      <c r="MT5" s="444" t="s">
        <v>183</v>
      </c>
      <c r="MU5" s="24"/>
      <c r="MV5" s="444" t="s">
        <v>184</v>
      </c>
      <c r="MW5" s="443">
        <v>263.49999999999272</v>
      </c>
      <c r="MX5" s="444" t="s">
        <v>185</v>
      </c>
      <c r="MY5" s="460"/>
      <c r="MZ5" s="443"/>
      <c r="NA5" s="444" t="s">
        <v>187</v>
      </c>
      <c r="NB5" s="443"/>
      <c r="NC5" s="444" t="s">
        <v>183</v>
      </c>
      <c r="ND5" s="443"/>
      <c r="NE5" s="444" t="s">
        <v>184</v>
      </c>
      <c r="NF5" s="664">
        <v>1127.1999999999862</v>
      </c>
      <c r="NG5" s="444" t="s">
        <v>185</v>
      </c>
      <c r="NH5" s="460"/>
    </row>
    <row r="6" spans="1:372" ht="18">
      <c r="A6" s="110" t="s">
        <v>3707</v>
      </c>
      <c r="B6" s="59">
        <f>SUM(D6:AAP6)</f>
        <v>21926.349999999831</v>
      </c>
      <c r="C6" s="55"/>
      <c r="D6" s="443"/>
      <c r="E6" s="286">
        <f>D5*0.25</f>
        <v>0</v>
      </c>
      <c r="F6" s="24"/>
      <c r="G6" s="286">
        <f>F5*0.5</f>
        <v>0</v>
      </c>
      <c r="H6" s="443"/>
      <c r="I6" s="286">
        <f>H5*0.75</f>
        <v>0</v>
      </c>
      <c r="J6" s="443"/>
      <c r="K6" s="286">
        <f>J5*1</f>
        <v>0</v>
      </c>
      <c r="L6" s="460"/>
      <c r="M6" s="443"/>
      <c r="N6" s="286">
        <f>M5*0.25</f>
        <v>0</v>
      </c>
      <c r="O6" s="443"/>
      <c r="P6" s="286">
        <f>O5*0.5</f>
        <v>0</v>
      </c>
      <c r="Q6" s="443"/>
      <c r="R6" s="286">
        <f>Q5*0.75</f>
        <v>0</v>
      </c>
      <c r="S6" s="443"/>
      <c r="T6" s="286">
        <f>S5*1</f>
        <v>0</v>
      </c>
      <c r="U6" s="460"/>
      <c r="V6" s="443"/>
      <c r="W6" s="286">
        <f>V5*0.25</f>
        <v>0</v>
      </c>
      <c r="X6" s="443"/>
      <c r="Y6" s="286">
        <f>X5*0.5</f>
        <v>0</v>
      </c>
      <c r="Z6" s="77"/>
      <c r="AA6" s="286">
        <f>Z5*0.75</f>
        <v>413.25</v>
      </c>
      <c r="AC6" s="286">
        <f>AB5*1</f>
        <v>402.30000000000064</v>
      </c>
      <c r="AD6" s="460"/>
      <c r="AE6" s="443"/>
      <c r="AF6" s="286">
        <f>AE5*0.25</f>
        <v>0</v>
      </c>
      <c r="AG6" s="443"/>
      <c r="AH6" s="286">
        <f>AG5*0.5</f>
        <v>0</v>
      </c>
      <c r="AI6" s="293"/>
      <c r="AJ6" s="286">
        <f>AI5*0.75</f>
        <v>49.5</v>
      </c>
      <c r="AL6" s="286">
        <f>AK5*1</f>
        <v>176.00000000000091</v>
      </c>
      <c r="AM6" s="460"/>
      <c r="AN6" s="443"/>
      <c r="AO6" s="286">
        <f>AN5*0.25</f>
        <v>0</v>
      </c>
      <c r="AP6" s="443"/>
      <c r="AQ6" s="286">
        <f>AP5*0.5</f>
        <v>0</v>
      </c>
      <c r="AR6" s="443"/>
      <c r="AS6" s="286">
        <f>AR5*0.75</f>
        <v>0</v>
      </c>
      <c r="AT6" s="293"/>
      <c r="AU6" s="286">
        <f>AT5*1</f>
        <v>686.30000000000007</v>
      </c>
      <c r="AV6" s="460"/>
      <c r="AW6" s="443"/>
      <c r="AX6" s="286">
        <f>AW5*0.25</f>
        <v>0</v>
      </c>
      <c r="AY6" s="443"/>
      <c r="AZ6" s="286">
        <f>AY5*0.5</f>
        <v>0</v>
      </c>
      <c r="BB6" s="286">
        <f>BA5*0.75</f>
        <v>0</v>
      </c>
      <c r="BC6" s="293"/>
      <c r="BD6" s="286">
        <f>BC5*1</f>
        <v>274.09999999999968</v>
      </c>
      <c r="BE6" s="460"/>
      <c r="BF6" s="443"/>
      <c r="BG6" s="286">
        <f>BF5*0.25</f>
        <v>0</v>
      </c>
      <c r="BH6" s="443"/>
      <c r="BI6" s="286">
        <f>BH5*0.5</f>
        <v>0</v>
      </c>
      <c r="BJ6" s="443"/>
      <c r="BK6" s="286">
        <f>BJ5*0.75</f>
        <v>0</v>
      </c>
      <c r="BL6" s="293"/>
      <c r="BM6" s="286">
        <f>BL5*1</f>
        <v>1083.6000000000001</v>
      </c>
      <c r="BN6" s="460"/>
      <c r="BO6" s="443"/>
      <c r="BP6" s="286">
        <f>BO5*0.25</f>
        <v>0</v>
      </c>
      <c r="BQ6" s="443"/>
      <c r="BR6" s="286">
        <f>BQ5*0.5</f>
        <v>0</v>
      </c>
      <c r="BS6" s="443"/>
      <c r="BT6" s="286">
        <f>BS5*0.75</f>
        <v>0</v>
      </c>
      <c r="BU6" s="293"/>
      <c r="BV6" s="286">
        <f>BU5*1</f>
        <v>370.99999999999955</v>
      </c>
      <c r="BW6" s="460"/>
      <c r="BX6" s="443"/>
      <c r="BY6" s="286">
        <f>BX5*0.25</f>
        <v>0</v>
      </c>
      <c r="BZ6" s="443"/>
      <c r="CA6" s="286">
        <f>BZ5*0.5</f>
        <v>0</v>
      </c>
      <c r="CB6" s="443"/>
      <c r="CC6" s="286">
        <f>CB5*0.75</f>
        <v>0</v>
      </c>
      <c r="CD6" s="293"/>
      <c r="CE6" s="286">
        <f>CD5*1</f>
        <v>113.99999999999955</v>
      </c>
      <c r="CF6" s="460"/>
      <c r="CG6" s="443"/>
      <c r="CH6" s="286">
        <f>CG5*0.25</f>
        <v>0</v>
      </c>
      <c r="CI6" s="443"/>
      <c r="CJ6" s="286">
        <f>CI5*0.5</f>
        <v>0</v>
      </c>
      <c r="CK6" s="443"/>
      <c r="CL6" s="286">
        <f>CK5*0.75</f>
        <v>0</v>
      </c>
      <c r="CM6" s="293"/>
      <c r="CN6" s="286">
        <f>CM5*1</f>
        <v>758.90000000000146</v>
      </c>
      <c r="CO6" s="460"/>
      <c r="CP6" s="443"/>
      <c r="CQ6" s="286">
        <f>CP5*0.25</f>
        <v>0</v>
      </c>
      <c r="CR6" s="443"/>
      <c r="CS6" s="286">
        <f>CR5*0.5</f>
        <v>0</v>
      </c>
      <c r="CT6" s="443"/>
      <c r="CU6" s="286">
        <f>CT5*0.75</f>
        <v>0</v>
      </c>
      <c r="CV6" s="293"/>
      <c r="CW6" s="286">
        <f>CV5*1</f>
        <v>157.99999999999955</v>
      </c>
      <c r="CX6" s="460"/>
      <c r="CY6" s="443"/>
      <c r="CZ6" s="286">
        <f>CY5*0.25</f>
        <v>0</v>
      </c>
      <c r="DA6" s="443"/>
      <c r="DB6" s="286">
        <f>DA5*0.5</f>
        <v>0</v>
      </c>
      <c r="DC6" s="443"/>
      <c r="DD6" s="286">
        <f>DC5*0.75</f>
        <v>0</v>
      </c>
      <c r="DE6" s="293"/>
      <c r="DF6" s="286">
        <f>DE5*1</f>
        <v>156</v>
      </c>
      <c r="DG6" s="460"/>
      <c r="DH6" s="443"/>
      <c r="DI6" s="286">
        <f>DH5*0.25</f>
        <v>0</v>
      </c>
      <c r="DJ6" s="443"/>
      <c r="DK6" s="286">
        <f>DJ5*0.5</f>
        <v>0</v>
      </c>
      <c r="DL6" s="443"/>
      <c r="DM6" s="286">
        <f>DL5*0.75</f>
        <v>0</v>
      </c>
      <c r="DN6" s="293"/>
      <c r="DO6" s="286">
        <f>DN5*1</f>
        <v>5.2000000000025466</v>
      </c>
      <c r="DP6" s="460"/>
      <c r="DQ6" s="443"/>
      <c r="DR6" s="286">
        <f>DQ5*0.25</f>
        <v>0</v>
      </c>
      <c r="DS6" s="443"/>
      <c r="DT6" s="286">
        <f>DS5*0.5</f>
        <v>0</v>
      </c>
      <c r="DU6" s="443"/>
      <c r="DV6" s="286">
        <f>DU5*0.75</f>
        <v>0</v>
      </c>
      <c r="DW6" s="293"/>
      <c r="DX6" s="286">
        <f>DW5*1</f>
        <v>233.10000000000127</v>
      </c>
      <c r="DY6" s="460"/>
      <c r="DZ6" s="443"/>
      <c r="EA6" s="286">
        <f>DZ5*0.25</f>
        <v>0</v>
      </c>
      <c r="EB6" s="443"/>
      <c r="EC6" s="286">
        <f>EB5*0.5</f>
        <v>0</v>
      </c>
      <c r="ED6" s="443"/>
      <c r="EE6" s="286">
        <f>ED5*0.75</f>
        <v>0</v>
      </c>
      <c r="EF6" s="293"/>
      <c r="EG6" s="286">
        <f>EF5*1</f>
        <v>1070.9000000000024</v>
      </c>
      <c r="EH6" s="460"/>
      <c r="EI6" s="443"/>
      <c r="EJ6" s="286">
        <f>EI5*0.25</f>
        <v>0</v>
      </c>
      <c r="EK6" s="443"/>
      <c r="EL6" s="286">
        <f>EK5*0.5</f>
        <v>0</v>
      </c>
      <c r="EM6" s="443"/>
      <c r="EN6" s="286">
        <f>EM5*0.75</f>
        <v>0</v>
      </c>
      <c r="EO6" s="293"/>
      <c r="EP6" s="286">
        <f>EO5*1</f>
        <v>183.99999999998909</v>
      </c>
      <c r="EQ6" s="460"/>
      <c r="ER6" s="443"/>
      <c r="ES6" s="286">
        <f>ER5*0.25</f>
        <v>0</v>
      </c>
      <c r="ET6" s="443"/>
      <c r="EU6" s="286">
        <f>ET5*0.5</f>
        <v>0</v>
      </c>
      <c r="EV6" s="443"/>
      <c r="EW6" s="286">
        <f>EV5*0.75</f>
        <v>0</v>
      </c>
      <c r="EX6" s="293"/>
      <c r="EY6" s="286">
        <f>EX5*1</f>
        <v>357.30000000000109</v>
      </c>
      <c r="EZ6" s="460"/>
      <c r="FA6" s="443"/>
      <c r="FB6" s="286">
        <f>FA5*0.25</f>
        <v>0</v>
      </c>
      <c r="FC6" s="443"/>
      <c r="FD6" s="286">
        <f>FC5*0.5</f>
        <v>0</v>
      </c>
      <c r="FE6" s="443"/>
      <c r="FF6" s="286">
        <f>FE5*0.75</f>
        <v>0</v>
      </c>
      <c r="FG6" s="293"/>
      <c r="FH6" s="286">
        <f>FG5*1</f>
        <v>559.70000000000255</v>
      </c>
      <c r="FI6" s="460"/>
      <c r="FJ6" s="443"/>
      <c r="FK6" s="286">
        <f>FJ5*0.25</f>
        <v>0</v>
      </c>
      <c r="FL6" s="443"/>
      <c r="FM6" s="286">
        <f>FL5*0.5</f>
        <v>0</v>
      </c>
      <c r="FN6" s="443"/>
      <c r="FO6" s="286">
        <f>FN5*0.75</f>
        <v>0</v>
      </c>
      <c r="FP6" s="293"/>
      <c r="FQ6" s="286">
        <f>FP5*1</f>
        <v>507.00000000000182</v>
      </c>
      <c r="FR6" s="460"/>
      <c r="FS6" s="443"/>
      <c r="FT6" s="286">
        <f>FS5*0.25</f>
        <v>0</v>
      </c>
      <c r="FU6" s="443"/>
      <c r="FV6" s="286">
        <f>FU5*0.5</f>
        <v>0</v>
      </c>
      <c r="FW6" s="443"/>
      <c r="FX6" s="286">
        <f>FW5*0.75</f>
        <v>0</v>
      </c>
      <c r="FY6" s="293"/>
      <c r="FZ6" s="286">
        <f>FY5*1</f>
        <v>275.20000000000073</v>
      </c>
      <c r="GA6" s="460"/>
      <c r="GB6" s="443"/>
      <c r="GC6" s="286">
        <f>GB5*0.25</f>
        <v>0</v>
      </c>
      <c r="GD6" s="443"/>
      <c r="GE6" s="286">
        <f>GD5*0.5</f>
        <v>0</v>
      </c>
      <c r="GF6" s="443"/>
      <c r="GG6" s="286">
        <f>GF5*0.75</f>
        <v>0</v>
      </c>
      <c r="GH6" s="293"/>
      <c r="GI6" s="286">
        <f>GH5*1</f>
        <v>0</v>
      </c>
      <c r="GJ6" s="460"/>
      <c r="GK6" s="443"/>
      <c r="GL6" s="286">
        <f>GK5*0.25</f>
        <v>0</v>
      </c>
      <c r="GM6" s="443"/>
      <c r="GN6" s="286">
        <f>GM5*0.5</f>
        <v>0</v>
      </c>
      <c r="GO6" s="443"/>
      <c r="GP6" s="286">
        <f>GO5*0.75</f>
        <v>0</v>
      </c>
      <c r="GQ6" s="293"/>
      <c r="GR6" s="286">
        <f>GQ5*1</f>
        <v>3248.1999999999989</v>
      </c>
      <c r="GS6" s="460"/>
      <c r="GT6" s="443"/>
      <c r="GU6" s="286">
        <f>GT5*0.25</f>
        <v>0</v>
      </c>
      <c r="GV6" s="443"/>
      <c r="GW6" s="286">
        <f>GV5*0.5</f>
        <v>0</v>
      </c>
      <c r="GX6" s="443"/>
      <c r="GY6" s="286">
        <f>GX5*0.75</f>
        <v>0</v>
      </c>
      <c r="GZ6" s="443"/>
      <c r="HA6" s="286">
        <f>GZ5*1</f>
        <v>0</v>
      </c>
      <c r="HB6" s="460"/>
      <c r="HC6" s="443"/>
      <c r="HD6" s="286">
        <f>HC5*0.25</f>
        <v>0</v>
      </c>
      <c r="HE6" s="443"/>
      <c r="HF6" s="286">
        <f>HE5*0.5</f>
        <v>0</v>
      </c>
      <c r="HG6" s="443"/>
      <c r="HH6" s="286">
        <f>HG5*0.75</f>
        <v>0</v>
      </c>
      <c r="HI6" s="293"/>
      <c r="HJ6" s="286">
        <f>HI5*1</f>
        <v>352.19999999999891</v>
      </c>
      <c r="HK6" s="460"/>
      <c r="HL6" s="443"/>
      <c r="HM6" s="286">
        <f>HL5*0.25</f>
        <v>0</v>
      </c>
      <c r="HN6" s="443"/>
      <c r="HO6" s="286">
        <f>HN5*0.5</f>
        <v>0</v>
      </c>
      <c r="HP6" s="443"/>
      <c r="HQ6" s="286">
        <f>HP5*0.75</f>
        <v>0</v>
      </c>
      <c r="HR6" s="293"/>
      <c r="HS6" s="286">
        <f>HR5*1</f>
        <v>612.899999999996</v>
      </c>
      <c r="HT6" s="460"/>
      <c r="HU6" s="443"/>
      <c r="HV6" s="286">
        <f>HU5*0.25</f>
        <v>0</v>
      </c>
      <c r="HW6" s="443"/>
      <c r="HX6" s="286">
        <f>HW5*0.5</f>
        <v>0</v>
      </c>
      <c r="HY6" s="443"/>
      <c r="HZ6" s="286">
        <f>HY5*0.75</f>
        <v>0</v>
      </c>
      <c r="IA6" s="293"/>
      <c r="IB6" s="286">
        <f>IA5*1</f>
        <v>3514.1999999998643</v>
      </c>
      <c r="IC6" s="460"/>
      <c r="ID6" s="443"/>
      <c r="IE6" s="286">
        <f>ID5*0.25</f>
        <v>0</v>
      </c>
      <c r="IF6" s="443"/>
      <c r="IG6" s="286">
        <f>IF5*0.5</f>
        <v>0</v>
      </c>
      <c r="IH6" s="443"/>
      <c r="II6" s="286">
        <f>IH5*0.75</f>
        <v>0</v>
      </c>
      <c r="IJ6" s="443"/>
      <c r="IK6" s="286">
        <f>IJ5*1</f>
        <v>0</v>
      </c>
      <c r="IL6" s="460"/>
      <c r="IM6" s="443"/>
      <c r="IN6" s="286">
        <f>IM5*0.25</f>
        <v>0</v>
      </c>
      <c r="IO6" s="443"/>
      <c r="IP6" s="286">
        <f>IO5*0.5</f>
        <v>0</v>
      </c>
      <c r="IQ6" s="443"/>
      <c r="IR6" s="286">
        <f>IQ5*0.75</f>
        <v>0</v>
      </c>
      <c r="IS6" s="293"/>
      <c r="IT6" s="286">
        <f>IS5*1</f>
        <v>111.39999999999054</v>
      </c>
      <c r="IU6" s="460"/>
      <c r="IV6" s="443"/>
      <c r="IW6" s="286">
        <f>IV5*0.25</f>
        <v>0</v>
      </c>
      <c r="IX6" s="443"/>
      <c r="IY6" s="286">
        <f>IX5*0.5</f>
        <v>0</v>
      </c>
      <c r="IZ6" s="443"/>
      <c r="JA6" s="286">
        <f>IZ5*0.75</f>
        <v>0</v>
      </c>
      <c r="JB6" s="293"/>
      <c r="JC6" s="286">
        <f>JB5*1</f>
        <v>63.699999999993452</v>
      </c>
      <c r="JD6" s="460"/>
      <c r="JE6" s="443"/>
      <c r="JF6" s="286">
        <f>JE5*0.25</f>
        <v>0</v>
      </c>
      <c r="JG6" s="443"/>
      <c r="JH6" s="286">
        <f>JG5*0.5</f>
        <v>0</v>
      </c>
      <c r="JI6" s="443"/>
      <c r="JJ6" s="286">
        <f>JI5*0.75</f>
        <v>0</v>
      </c>
      <c r="JK6" s="293"/>
      <c r="JL6" s="286">
        <f>JK5*1</f>
        <v>76.199999999993452</v>
      </c>
      <c r="JM6" s="460"/>
      <c r="JN6" s="443"/>
      <c r="JO6" s="286">
        <f>JN5*0.25</f>
        <v>0</v>
      </c>
      <c r="JP6" s="443"/>
      <c r="JQ6" s="286">
        <f>JP5*0.5</f>
        <v>0</v>
      </c>
      <c r="JR6" s="443"/>
      <c r="JS6" s="286">
        <f>JR5*0.75</f>
        <v>0</v>
      </c>
      <c r="JT6" s="443"/>
      <c r="JU6" s="286">
        <f>JT5*1</f>
        <v>0</v>
      </c>
      <c r="JV6" s="460"/>
      <c r="JW6" s="443"/>
      <c r="JX6" s="286">
        <f>JW5*0.25</f>
        <v>0</v>
      </c>
      <c r="JY6" s="443"/>
      <c r="JZ6" s="286">
        <f>JY5*0.5</f>
        <v>0</v>
      </c>
      <c r="KA6" s="443"/>
      <c r="KB6" s="286">
        <f>KA5*0.75</f>
        <v>0</v>
      </c>
      <c r="KC6" s="293"/>
      <c r="KD6" s="286">
        <f>KC5*1</f>
        <v>3271.0000000000327</v>
      </c>
      <c r="KE6" s="460"/>
      <c r="KF6" s="443"/>
      <c r="KG6" s="286">
        <f>KF5*0.25</f>
        <v>0</v>
      </c>
      <c r="KH6" s="443"/>
      <c r="KI6" s="286">
        <f>KH5*0.5</f>
        <v>0</v>
      </c>
      <c r="KJ6" s="443"/>
      <c r="KK6" s="286">
        <f>KJ5*0.75</f>
        <v>0</v>
      </c>
      <c r="KL6" s="293"/>
      <c r="KM6" s="286">
        <f>KL5*1</f>
        <v>129.99999999999272</v>
      </c>
      <c r="KN6" s="460"/>
      <c r="KO6" s="443"/>
      <c r="KP6" s="286">
        <f>KO5*0.25</f>
        <v>0</v>
      </c>
      <c r="KQ6" s="443"/>
      <c r="KR6" s="286">
        <f>KQ5*0.5</f>
        <v>0</v>
      </c>
      <c r="KS6" s="443"/>
      <c r="KT6" s="286">
        <f>KS5*0.75</f>
        <v>0</v>
      </c>
      <c r="KU6" s="443"/>
      <c r="KV6" s="286">
        <f>KU5*1</f>
        <v>0</v>
      </c>
      <c r="KW6" s="460"/>
      <c r="KX6" s="443"/>
      <c r="KY6" s="286">
        <f>KX5*0.25</f>
        <v>0</v>
      </c>
      <c r="KZ6" s="443"/>
      <c r="LA6" s="286">
        <f>KZ5*0.5</f>
        <v>0</v>
      </c>
      <c r="LB6" s="443"/>
      <c r="LC6" s="286">
        <f>LB5*0.75</f>
        <v>0</v>
      </c>
      <c r="LD6" s="443"/>
      <c r="LE6" s="286">
        <f>LD5*1</f>
        <v>0</v>
      </c>
      <c r="LF6" s="460"/>
      <c r="LG6" s="443"/>
      <c r="LH6" s="286">
        <f>LG5*0.25</f>
        <v>0</v>
      </c>
      <c r="LI6" s="443"/>
      <c r="LJ6" s="286">
        <f>LI5*0.5</f>
        <v>0</v>
      </c>
      <c r="LK6" s="443"/>
      <c r="LL6" s="286">
        <f>LK5*0.75</f>
        <v>0</v>
      </c>
      <c r="LM6" s="293"/>
      <c r="LN6" s="286">
        <f>LM5*1</f>
        <v>0</v>
      </c>
      <c r="LO6" s="460"/>
      <c r="LP6" s="443"/>
      <c r="LQ6" s="286">
        <f>LP5*0.25</f>
        <v>0</v>
      </c>
      <c r="LR6" s="443"/>
      <c r="LS6" s="286">
        <f>LR5*0.5</f>
        <v>0</v>
      </c>
      <c r="LT6" s="443"/>
      <c r="LU6" s="286">
        <f>LT5*0.75</f>
        <v>0</v>
      </c>
      <c r="LV6" s="293"/>
      <c r="LW6" s="286">
        <f>LV5*1</f>
        <v>597.49999999999272</v>
      </c>
      <c r="LX6" s="460"/>
      <c r="LY6" s="443"/>
      <c r="LZ6" s="286">
        <f>LY5*0.25</f>
        <v>0</v>
      </c>
      <c r="MA6" s="443"/>
      <c r="MB6" s="286">
        <f>MA5*0.5</f>
        <v>0</v>
      </c>
      <c r="MC6" s="443"/>
      <c r="MD6" s="286">
        <f>MC5*0.75</f>
        <v>0</v>
      </c>
      <c r="ME6" s="443"/>
      <c r="MF6" s="286">
        <f>ME5*1</f>
        <v>0</v>
      </c>
      <c r="MG6" s="460"/>
      <c r="MH6" s="443"/>
      <c r="MI6" s="286">
        <f>MH5*0.25</f>
        <v>0</v>
      </c>
      <c r="MJ6" s="443"/>
      <c r="MK6" s="286">
        <f>MJ5*0.5</f>
        <v>0</v>
      </c>
      <c r="ML6" s="443"/>
      <c r="MM6" s="286">
        <f>ML5*0.75</f>
        <v>0</v>
      </c>
      <c r="MN6" s="293"/>
      <c r="MO6" s="286">
        <f>MN5*1</f>
        <v>722.99999999999636</v>
      </c>
      <c r="MP6" s="460"/>
      <c r="MQ6" s="443"/>
      <c r="MR6" s="286">
        <f>MQ5*0.25</f>
        <v>0</v>
      </c>
      <c r="MS6" s="443"/>
      <c r="MT6" s="286">
        <f>MS5*0.5</f>
        <v>0</v>
      </c>
      <c r="MU6" s="443"/>
      <c r="MV6" s="286">
        <f>MU5*0.75</f>
        <v>0</v>
      </c>
      <c r="MW6" s="293"/>
      <c r="MX6" s="286">
        <f>MW5*1</f>
        <v>263.49999999999272</v>
      </c>
      <c r="MY6" s="460"/>
      <c r="MZ6" s="443"/>
      <c r="NA6" s="286">
        <f>MZ5*0.25</f>
        <v>0</v>
      </c>
      <c r="NB6" s="443"/>
      <c r="NC6" s="286">
        <f>NB5*0.5</f>
        <v>0</v>
      </c>
      <c r="ND6" s="443"/>
      <c r="NE6" s="286">
        <f>ND5*0.75</f>
        <v>0</v>
      </c>
      <c r="NF6" s="293"/>
      <c r="NG6" s="286">
        <f>NF5*1</f>
        <v>1127.1999999999862</v>
      </c>
      <c r="NH6" s="460"/>
    </row>
    <row r="7" spans="1:372" s="50" customFormat="1" ht="18">
      <c r="A7" s="49"/>
      <c r="B7" s="58"/>
      <c r="C7" s="55"/>
      <c r="D7" s="293"/>
      <c r="E7" s="48"/>
      <c r="F7" s="77"/>
      <c r="G7" s="48"/>
      <c r="H7" s="293"/>
      <c r="I7" s="293"/>
      <c r="J7" s="293"/>
      <c r="K7" s="48"/>
      <c r="L7" s="54"/>
      <c r="M7" s="293"/>
      <c r="N7" s="48"/>
      <c r="O7" s="293"/>
      <c r="P7" s="48"/>
      <c r="Q7" s="293"/>
      <c r="R7" s="293"/>
      <c r="S7" s="293"/>
      <c r="T7" s="48"/>
      <c r="U7" s="54"/>
      <c r="V7" s="293"/>
      <c r="W7" s="48"/>
      <c r="X7" s="293"/>
      <c r="Y7" s="48"/>
      <c r="Z7" s="77"/>
      <c r="AA7" s="293"/>
      <c r="AC7" s="48"/>
      <c r="AD7" s="54"/>
      <c r="AE7" s="293"/>
      <c r="AF7" s="48"/>
      <c r="AG7" s="293"/>
      <c r="AH7" s="48"/>
      <c r="AI7" s="293"/>
      <c r="AJ7" s="293"/>
      <c r="AL7" s="48"/>
      <c r="AM7" s="54"/>
      <c r="AN7" s="293"/>
      <c r="AO7" s="48"/>
      <c r="AP7" s="293"/>
      <c r="AQ7" s="48"/>
      <c r="AR7" s="293"/>
      <c r="AS7" s="293"/>
      <c r="AT7" s="293"/>
      <c r="AU7" s="48"/>
      <c r="AV7" s="54"/>
      <c r="AW7" s="77"/>
      <c r="AX7" s="48"/>
      <c r="AY7" s="77"/>
      <c r="AZ7" s="48"/>
      <c r="BA7" s="77"/>
      <c r="BB7" s="293"/>
      <c r="BC7" s="293"/>
      <c r="BD7" s="48"/>
      <c r="BE7" s="54"/>
      <c r="BF7" s="293"/>
      <c r="BG7" s="48"/>
      <c r="BH7" s="293"/>
      <c r="BI7" s="48"/>
      <c r="BJ7" s="293"/>
      <c r="BK7" s="293"/>
      <c r="BL7" s="293"/>
      <c r="BM7" s="48"/>
      <c r="BN7" s="54"/>
      <c r="BO7" s="293"/>
      <c r="BP7" s="48"/>
      <c r="BQ7" s="293"/>
      <c r="BR7" s="48"/>
      <c r="BS7" s="293"/>
      <c r="BT7" s="293"/>
      <c r="BU7" s="293"/>
      <c r="BV7" s="48"/>
      <c r="BW7" s="54"/>
      <c r="BX7" s="443"/>
      <c r="BY7" s="48"/>
      <c r="BZ7" s="443"/>
      <c r="CA7" s="48"/>
      <c r="CB7" s="443"/>
      <c r="CC7" s="293"/>
      <c r="CD7" s="293"/>
      <c r="CE7" s="48"/>
      <c r="CF7" s="54"/>
      <c r="CG7" s="293"/>
      <c r="CH7" s="48"/>
      <c r="CI7" s="77"/>
      <c r="CJ7" s="48"/>
      <c r="CK7" s="77"/>
      <c r="CL7" s="293"/>
      <c r="CM7" s="293"/>
      <c r="CN7" s="48"/>
      <c r="CO7" s="54"/>
      <c r="CP7" s="293"/>
      <c r="CQ7" s="48"/>
      <c r="CR7" s="77"/>
      <c r="CS7" s="48"/>
      <c r="CT7" s="77"/>
      <c r="CU7" s="293"/>
      <c r="CV7" s="293"/>
      <c r="CW7" s="48"/>
      <c r="CX7" s="54"/>
      <c r="CY7" s="293"/>
      <c r="CZ7" s="48"/>
      <c r="DA7" s="77"/>
      <c r="DB7" s="48"/>
      <c r="DC7" s="77"/>
      <c r="DD7" s="293"/>
      <c r="DE7" s="293"/>
      <c r="DF7" s="48"/>
      <c r="DG7" s="54"/>
      <c r="DH7" s="293"/>
      <c r="DI7" s="48"/>
      <c r="DJ7" s="77"/>
      <c r="DK7" s="48"/>
      <c r="DL7" s="77"/>
      <c r="DM7" s="293"/>
      <c r="DN7" s="293"/>
      <c r="DO7" s="48"/>
      <c r="DP7" s="54"/>
      <c r="DQ7" s="293"/>
      <c r="DR7" s="48"/>
      <c r="DS7" s="77"/>
      <c r="DT7" s="48"/>
      <c r="DU7" s="77"/>
      <c r="DV7" s="293"/>
      <c r="DW7" s="293"/>
      <c r="DX7" s="48"/>
      <c r="DY7" s="54"/>
      <c r="DZ7" s="293"/>
      <c r="EA7" s="48"/>
      <c r="EB7" s="77"/>
      <c r="EC7" s="48"/>
      <c r="ED7" s="77"/>
      <c r="EE7" s="293"/>
      <c r="EF7" s="293"/>
      <c r="EG7" s="48"/>
      <c r="EH7" s="54"/>
      <c r="EI7" s="293"/>
      <c r="EJ7" s="48"/>
      <c r="EK7" s="77"/>
      <c r="EL7" s="48"/>
      <c r="EM7" s="77"/>
      <c r="EN7" s="293"/>
      <c r="EO7" s="293"/>
      <c r="EP7" s="48"/>
      <c r="EQ7" s="54"/>
      <c r="ER7" s="293"/>
      <c r="ES7" s="48"/>
      <c r="ET7" s="77"/>
      <c r="EU7" s="48"/>
      <c r="EV7" s="77"/>
      <c r="EW7" s="293"/>
      <c r="EX7" s="293"/>
      <c r="EY7" s="48"/>
      <c r="EZ7" s="54"/>
      <c r="FA7" s="293"/>
      <c r="FB7" s="48"/>
      <c r="FC7" s="77"/>
      <c r="FD7" s="48"/>
      <c r="FE7" s="77"/>
      <c r="FF7" s="293"/>
      <c r="FG7" s="293"/>
      <c r="FH7" s="48"/>
      <c r="FI7" s="54"/>
      <c r="FJ7" s="293"/>
      <c r="FK7" s="48"/>
      <c r="FL7" s="77"/>
      <c r="FM7" s="48"/>
      <c r="FN7" s="77"/>
      <c r="FO7" s="293"/>
      <c r="FP7" s="293"/>
      <c r="FQ7" s="48"/>
      <c r="FR7" s="54"/>
      <c r="FS7" s="293"/>
      <c r="FT7" s="48"/>
      <c r="FU7" s="77"/>
      <c r="FV7" s="48"/>
      <c r="FW7" s="77"/>
      <c r="FX7" s="293"/>
      <c r="FY7" s="293"/>
      <c r="FZ7" s="48"/>
      <c r="GA7" s="54"/>
      <c r="GB7" s="293"/>
      <c r="GC7" s="48"/>
      <c r="GD7" s="293"/>
      <c r="GE7" s="48"/>
      <c r="GF7" s="293"/>
      <c r="GG7" s="293"/>
      <c r="GH7" s="293"/>
      <c r="GI7" s="48"/>
      <c r="GJ7" s="54"/>
      <c r="GK7" s="293"/>
      <c r="GL7" s="48"/>
      <c r="GM7" s="77"/>
      <c r="GN7" s="48"/>
      <c r="GO7" s="77"/>
      <c r="GP7" s="293"/>
      <c r="GQ7" s="293"/>
      <c r="GR7" s="48"/>
      <c r="GS7" s="54"/>
      <c r="GT7" s="293"/>
      <c r="GU7" s="48"/>
      <c r="GV7" s="293"/>
      <c r="GW7" s="48"/>
      <c r="GX7" s="293"/>
      <c r="GY7" s="293"/>
      <c r="GZ7" s="293"/>
      <c r="HA7" s="48"/>
      <c r="HB7" s="54"/>
      <c r="HC7" s="293"/>
      <c r="HD7" s="48"/>
      <c r="HE7" s="293"/>
      <c r="HF7" s="48"/>
      <c r="HG7" s="293"/>
      <c r="HH7" s="293"/>
      <c r="HI7" s="293"/>
      <c r="HJ7" s="48"/>
      <c r="HK7" s="54"/>
      <c r="HL7" s="293"/>
      <c r="HM7" s="48"/>
      <c r="HN7" s="293"/>
      <c r="HO7" s="48"/>
      <c r="HP7" s="293"/>
      <c r="HQ7" s="293"/>
      <c r="HR7" s="293"/>
      <c r="HS7" s="48"/>
      <c r="HT7" s="54"/>
      <c r="HU7" s="293"/>
      <c r="HV7" s="48"/>
      <c r="HW7" s="293"/>
      <c r="HX7" s="48"/>
      <c r="HY7" s="293"/>
      <c r="HZ7" s="293"/>
      <c r="IA7" s="293"/>
      <c r="IB7" s="48"/>
      <c r="IC7" s="54"/>
      <c r="ID7" s="293"/>
      <c r="IE7" s="48"/>
      <c r="IF7" s="293"/>
      <c r="IG7" s="48"/>
      <c r="IH7" s="293"/>
      <c r="II7" s="293"/>
      <c r="IJ7" s="293"/>
      <c r="IK7" s="48"/>
      <c r="IL7" s="54"/>
      <c r="IM7" s="293"/>
      <c r="IN7" s="48"/>
      <c r="IO7" s="293"/>
      <c r="IP7" s="48"/>
      <c r="IQ7" s="293"/>
      <c r="IR7" s="293"/>
      <c r="IS7" s="293"/>
      <c r="IT7" s="48"/>
      <c r="IU7" s="54"/>
      <c r="IV7" s="293"/>
      <c r="IW7" s="48"/>
      <c r="IX7" s="293"/>
      <c r="IY7" s="48"/>
      <c r="IZ7" s="293"/>
      <c r="JA7" s="293"/>
      <c r="JB7" s="293"/>
      <c r="JC7" s="48"/>
      <c r="JD7" s="54"/>
      <c r="JE7" s="293"/>
      <c r="JF7" s="48"/>
      <c r="JG7" s="293"/>
      <c r="JH7" s="48"/>
      <c r="JI7" s="293"/>
      <c r="JJ7" s="293"/>
      <c r="JK7" s="293"/>
      <c r="JL7" s="48"/>
      <c r="JM7" s="54"/>
      <c r="JN7" s="293"/>
      <c r="JO7" s="48"/>
      <c r="JP7" s="293"/>
      <c r="JQ7" s="48"/>
      <c r="JR7" s="293"/>
      <c r="JS7" s="293"/>
      <c r="JT7" s="293"/>
      <c r="JU7" s="48"/>
      <c r="JV7" s="54"/>
      <c r="JW7" s="293"/>
      <c r="JX7" s="48"/>
      <c r="JY7" s="293"/>
      <c r="JZ7" s="48"/>
      <c r="KA7" s="293"/>
      <c r="KB7" s="293"/>
      <c r="KC7" s="293"/>
      <c r="KD7" s="48"/>
      <c r="KE7" s="54"/>
      <c r="KF7" s="293"/>
      <c r="KG7" s="48"/>
      <c r="KH7" s="293"/>
      <c r="KI7" s="48"/>
      <c r="KJ7" s="293"/>
      <c r="KK7" s="293"/>
      <c r="KL7" s="293"/>
      <c r="KM7" s="48"/>
      <c r="KN7" s="54"/>
      <c r="KO7" s="293"/>
      <c r="KP7" s="48"/>
      <c r="KQ7" s="293"/>
      <c r="KR7" s="48"/>
      <c r="KS7" s="293"/>
      <c r="KT7" s="293"/>
      <c r="KU7" s="293"/>
      <c r="KV7" s="48"/>
      <c r="KW7" s="54"/>
      <c r="KX7" s="293"/>
      <c r="KY7" s="48"/>
      <c r="KZ7" s="293"/>
      <c r="LA7" s="48"/>
      <c r="LB7" s="293"/>
      <c r="LC7" s="293"/>
      <c r="LD7" s="293"/>
      <c r="LE7" s="48"/>
      <c r="LF7" s="54"/>
      <c r="LG7" s="293"/>
      <c r="LH7" s="48"/>
      <c r="LI7" s="293"/>
      <c r="LJ7" s="48"/>
      <c r="LK7" s="293"/>
      <c r="LL7" s="293"/>
      <c r="LM7" s="293"/>
      <c r="LN7" s="48"/>
      <c r="LO7" s="54"/>
      <c r="LP7" s="293"/>
      <c r="LQ7" s="48"/>
      <c r="LR7" s="293"/>
      <c r="LS7" s="48"/>
      <c r="LT7" s="293"/>
      <c r="LU7" s="293"/>
      <c r="LV7" s="293"/>
      <c r="LW7" s="48"/>
      <c r="LX7" s="54"/>
      <c r="LY7" s="293"/>
      <c r="LZ7" s="48"/>
      <c r="MA7" s="293"/>
      <c r="MB7" s="48"/>
      <c r="MC7" s="293"/>
      <c r="MD7" s="293"/>
      <c r="ME7" s="293"/>
      <c r="MF7" s="48"/>
      <c r="MG7" s="54"/>
      <c r="MH7" s="293"/>
      <c r="MI7" s="48"/>
      <c r="MJ7" s="293"/>
      <c r="MK7" s="48"/>
      <c r="ML7" s="293"/>
      <c r="MM7" s="293"/>
      <c r="MN7" s="293"/>
      <c r="MO7" s="48"/>
      <c r="MP7" s="54"/>
      <c r="MQ7" s="293"/>
      <c r="MR7" s="48"/>
      <c r="MS7" s="293"/>
      <c r="MT7" s="48"/>
      <c r="MU7" s="293"/>
      <c r="MV7" s="293"/>
      <c r="MW7" s="293"/>
      <c r="MX7" s="48"/>
      <c r="MY7" s="54"/>
      <c r="MZ7" s="293"/>
      <c r="NA7" s="48"/>
      <c r="NB7" s="293"/>
      <c r="NC7" s="48"/>
      <c r="ND7" s="293"/>
      <c r="NE7" s="293"/>
      <c r="NF7" s="293"/>
      <c r="NG7" s="48"/>
      <c r="NH7" s="54"/>
    </row>
    <row r="8" spans="1:372" ht="18" customHeight="1">
      <c r="A8" s="106" t="s">
        <v>1854</v>
      </c>
      <c r="C8" s="460"/>
      <c r="D8" s="443"/>
      <c r="E8" s="444" t="s">
        <v>187</v>
      </c>
      <c r="F8" s="661">
        <v>144.10000000000002</v>
      </c>
      <c r="G8" s="444" t="s">
        <v>183</v>
      </c>
      <c r="H8" s="662"/>
      <c r="I8" s="444" t="s">
        <v>184</v>
      </c>
      <c r="J8" s="662"/>
      <c r="K8" s="444" t="s">
        <v>185</v>
      </c>
      <c r="L8" s="460"/>
      <c r="M8" s="443"/>
      <c r="N8" s="444" t="s">
        <v>187</v>
      </c>
      <c r="O8" s="24">
        <v>202.69999999999996</v>
      </c>
      <c r="P8" s="444" t="s">
        <v>183</v>
      </c>
      <c r="Q8" s="24"/>
      <c r="R8" s="444" t="s">
        <v>184</v>
      </c>
      <c r="S8" s="24"/>
      <c r="T8" s="444" t="s">
        <v>185</v>
      </c>
      <c r="U8" s="460"/>
      <c r="V8" s="443"/>
      <c r="W8" s="444" t="s">
        <v>187</v>
      </c>
      <c r="X8" s="24">
        <v>420.5</v>
      </c>
      <c r="Y8" s="444" t="s">
        <v>183</v>
      </c>
      <c r="Z8" s="24">
        <v>907.29999999999973</v>
      </c>
      <c r="AA8" s="444" t="s">
        <v>184</v>
      </c>
      <c r="AB8" s="722">
        <v>806.50000000000023</v>
      </c>
      <c r="AC8" s="444" t="s">
        <v>185</v>
      </c>
      <c r="AD8" s="460"/>
      <c r="AE8" s="443"/>
      <c r="AF8" s="444" t="s">
        <v>187</v>
      </c>
      <c r="AG8" s="24">
        <v>246.59999999999991</v>
      </c>
      <c r="AH8" s="444" t="s">
        <v>183</v>
      </c>
      <c r="AI8" s="24">
        <v>0</v>
      </c>
      <c r="AJ8" s="444" t="s">
        <v>184</v>
      </c>
      <c r="AK8" s="722">
        <v>280.30000000000018</v>
      </c>
      <c r="AL8" s="444" t="s">
        <v>185</v>
      </c>
      <c r="AM8" s="460"/>
      <c r="AN8" s="443"/>
      <c r="AO8" s="444" t="s">
        <v>187</v>
      </c>
      <c r="AP8" s="443"/>
      <c r="AQ8" s="444" t="s">
        <v>183</v>
      </c>
      <c r="AR8" s="24">
        <v>107.19999999999936</v>
      </c>
      <c r="AS8" s="444" t="s">
        <v>184</v>
      </c>
      <c r="AT8" s="444">
        <v>495.39999999999986</v>
      </c>
      <c r="AU8" s="444" t="s">
        <v>185</v>
      </c>
      <c r="AV8" s="460"/>
      <c r="AW8" s="443"/>
      <c r="AX8" s="444" t="s">
        <v>187</v>
      </c>
      <c r="AY8" s="443"/>
      <c r="AZ8" s="444" t="s">
        <v>183</v>
      </c>
      <c r="BA8" s="24">
        <v>358.29999999999995</v>
      </c>
      <c r="BB8" s="444" t="s">
        <v>184</v>
      </c>
      <c r="BC8" s="24">
        <v>796.89999999999918</v>
      </c>
      <c r="BD8" s="444" t="s">
        <v>185</v>
      </c>
      <c r="BE8" s="460"/>
      <c r="BF8" s="443"/>
      <c r="BG8" s="444" t="s">
        <v>187</v>
      </c>
      <c r="BH8" s="443"/>
      <c r="BI8" s="444" t="s">
        <v>183</v>
      </c>
      <c r="BJ8" s="24">
        <v>457.00000000000091</v>
      </c>
      <c r="BK8" s="444" t="s">
        <v>184</v>
      </c>
      <c r="BL8" s="24">
        <v>963.79999999999882</v>
      </c>
      <c r="BM8" s="444" t="s">
        <v>185</v>
      </c>
      <c r="BN8" s="460"/>
      <c r="BO8" s="443"/>
      <c r="BP8" s="444" t="s">
        <v>187</v>
      </c>
      <c r="BQ8" s="443"/>
      <c r="BR8" s="444" t="s">
        <v>183</v>
      </c>
      <c r="BS8" s="24">
        <v>329.40000000000055</v>
      </c>
      <c r="BT8" s="444" t="s">
        <v>184</v>
      </c>
      <c r="BU8" s="24">
        <v>338.099999999999</v>
      </c>
      <c r="BV8" s="444" t="s">
        <v>185</v>
      </c>
      <c r="BW8" s="460"/>
      <c r="BX8" s="443"/>
      <c r="BY8" s="444" t="s">
        <v>187</v>
      </c>
      <c r="BZ8" s="443"/>
      <c r="CA8" s="444" t="s">
        <v>183</v>
      </c>
      <c r="CB8" s="663">
        <v>171.49999999999818</v>
      </c>
      <c r="CC8" s="444" t="s">
        <v>184</v>
      </c>
      <c r="CD8" s="24">
        <v>438.50000000000091</v>
      </c>
      <c r="CE8" s="444" t="s">
        <v>185</v>
      </c>
      <c r="CF8" s="460"/>
      <c r="CG8" s="443"/>
      <c r="CH8" s="444" t="s">
        <v>187</v>
      </c>
      <c r="CI8" s="443"/>
      <c r="CJ8" s="444" t="s">
        <v>183</v>
      </c>
      <c r="CK8" s="443"/>
      <c r="CL8" s="444" t="s">
        <v>184</v>
      </c>
      <c r="CM8" s="24">
        <v>741.20000000000073</v>
      </c>
      <c r="CN8" s="444" t="s">
        <v>185</v>
      </c>
      <c r="CO8" s="460"/>
      <c r="CP8" s="443"/>
      <c r="CQ8" s="444" t="s">
        <v>187</v>
      </c>
      <c r="CR8" s="443"/>
      <c r="CS8" s="444" t="s">
        <v>183</v>
      </c>
      <c r="CT8" s="443"/>
      <c r="CU8" s="444" t="s">
        <v>184</v>
      </c>
      <c r="CV8" s="24">
        <v>100.40000000000146</v>
      </c>
      <c r="CW8" s="444" t="s">
        <v>185</v>
      </c>
      <c r="CX8" s="460"/>
      <c r="CY8" s="443"/>
      <c r="CZ8" s="444" t="s">
        <v>187</v>
      </c>
      <c r="DA8" s="443"/>
      <c r="DB8" s="444" t="s">
        <v>183</v>
      </c>
      <c r="DC8" s="24">
        <v>169.39999999999782</v>
      </c>
      <c r="DD8" s="444" t="s">
        <v>184</v>
      </c>
      <c r="DE8" s="24">
        <v>164.40000000000055</v>
      </c>
      <c r="DF8" s="444" t="s">
        <v>185</v>
      </c>
      <c r="DG8" s="460"/>
      <c r="DH8" s="443"/>
      <c r="DI8" s="444" t="s">
        <v>187</v>
      </c>
      <c r="DJ8" s="443"/>
      <c r="DK8" s="444" t="s">
        <v>183</v>
      </c>
      <c r="DL8" s="443"/>
      <c r="DM8" s="444" t="s">
        <v>184</v>
      </c>
      <c r="DN8" s="24">
        <v>177.70000000000073</v>
      </c>
      <c r="DO8" s="444" t="s">
        <v>185</v>
      </c>
      <c r="DP8" s="460"/>
      <c r="DQ8" s="443"/>
      <c r="DR8" s="444" t="s">
        <v>187</v>
      </c>
      <c r="DS8" s="443"/>
      <c r="DT8" s="444" t="s">
        <v>183</v>
      </c>
      <c r="DU8" s="24">
        <v>160.29999999999927</v>
      </c>
      <c r="DV8" s="444" t="s">
        <v>184</v>
      </c>
      <c r="DW8" s="24">
        <v>162.50000000000182</v>
      </c>
      <c r="DX8" s="444" t="s">
        <v>185</v>
      </c>
      <c r="DY8" s="460"/>
      <c r="DZ8" s="443"/>
      <c r="EA8" s="444" t="s">
        <v>187</v>
      </c>
      <c r="EB8" s="443"/>
      <c r="EC8" s="444" t="s">
        <v>183</v>
      </c>
      <c r="ED8" s="443"/>
      <c r="EE8" s="444" t="s">
        <v>184</v>
      </c>
      <c r="EF8" s="24">
        <v>1115.2000000000016</v>
      </c>
      <c r="EG8" s="444" t="s">
        <v>185</v>
      </c>
      <c r="EH8" s="460"/>
      <c r="EI8" s="443"/>
      <c r="EJ8" s="444" t="s">
        <v>187</v>
      </c>
      <c r="EK8" s="443"/>
      <c r="EL8" s="444" t="s">
        <v>183</v>
      </c>
      <c r="EM8" s="443"/>
      <c r="EN8" s="444" t="s">
        <v>184</v>
      </c>
      <c r="EO8" s="24">
        <v>92.799999999991996</v>
      </c>
      <c r="EP8" s="444" t="s">
        <v>185</v>
      </c>
      <c r="EQ8" s="460"/>
      <c r="ER8" s="443"/>
      <c r="ES8" s="444" t="s">
        <v>187</v>
      </c>
      <c r="ET8" s="443"/>
      <c r="EU8" s="444" t="s">
        <v>183</v>
      </c>
      <c r="EV8" s="443"/>
      <c r="EW8" s="444" t="s">
        <v>184</v>
      </c>
      <c r="EX8" s="24">
        <v>487.30000000000109</v>
      </c>
      <c r="EY8" s="444" t="s">
        <v>185</v>
      </c>
      <c r="EZ8" s="460"/>
      <c r="FA8" s="443"/>
      <c r="FB8" s="444" t="s">
        <v>187</v>
      </c>
      <c r="FC8" s="443"/>
      <c r="FD8" s="444" t="s">
        <v>183</v>
      </c>
      <c r="FE8" s="663">
        <v>102.99999999999818</v>
      </c>
      <c r="FF8" s="444" t="s">
        <v>184</v>
      </c>
      <c r="FG8" s="24">
        <v>577.70000000000073</v>
      </c>
      <c r="FH8" s="444" t="s">
        <v>185</v>
      </c>
      <c r="FI8" s="460"/>
      <c r="FJ8" s="443"/>
      <c r="FK8" s="444" t="s">
        <v>187</v>
      </c>
      <c r="FL8" s="443"/>
      <c r="FM8" s="444" t="s">
        <v>183</v>
      </c>
      <c r="FN8" s="24">
        <v>293.19999999999709</v>
      </c>
      <c r="FO8" s="444" t="s">
        <v>184</v>
      </c>
      <c r="FP8" s="24">
        <v>497.5</v>
      </c>
      <c r="FQ8" s="444" t="s">
        <v>185</v>
      </c>
      <c r="FR8" s="460"/>
      <c r="FS8" s="443"/>
      <c r="FT8" s="444" t="s">
        <v>187</v>
      </c>
      <c r="FU8" s="443"/>
      <c r="FV8" s="444" t="s">
        <v>183</v>
      </c>
      <c r="FW8" s="443"/>
      <c r="FX8" s="444" t="s">
        <v>184</v>
      </c>
      <c r="FY8" s="24">
        <v>337.10000000000036</v>
      </c>
      <c r="FZ8" s="444" t="s">
        <v>185</v>
      </c>
      <c r="GA8" s="460"/>
      <c r="GB8" s="443"/>
      <c r="GC8" s="444" t="s">
        <v>187</v>
      </c>
      <c r="GD8" s="443"/>
      <c r="GE8" s="444" t="s">
        <v>183</v>
      </c>
      <c r="GF8" s="443"/>
      <c r="GG8" s="444" t="s">
        <v>184</v>
      </c>
      <c r="GH8" s="661">
        <v>122.3999999999869</v>
      </c>
      <c r="GI8" s="444" t="s">
        <v>185</v>
      </c>
      <c r="GJ8" s="460"/>
      <c r="GK8" s="443"/>
      <c r="GL8" s="444" t="s">
        <v>187</v>
      </c>
      <c r="GM8" s="443"/>
      <c r="GN8" s="444" t="s">
        <v>183</v>
      </c>
      <c r="GO8" s="24">
        <v>1547.2000000000025</v>
      </c>
      <c r="GP8" s="444" t="s">
        <v>184</v>
      </c>
      <c r="GQ8" s="24">
        <v>2246.4999999999982</v>
      </c>
      <c r="GR8" s="444" t="s">
        <v>185</v>
      </c>
      <c r="GS8" s="460"/>
      <c r="GT8" s="443"/>
      <c r="GU8" s="444" t="s">
        <v>187</v>
      </c>
      <c r="GV8" s="443"/>
      <c r="GW8" s="444" t="s">
        <v>183</v>
      </c>
      <c r="GX8" s="443"/>
      <c r="GY8" s="444" t="s">
        <v>184</v>
      </c>
      <c r="GZ8" s="443"/>
      <c r="HA8" s="444" t="s">
        <v>185</v>
      </c>
      <c r="HB8" s="460"/>
      <c r="HC8" s="443"/>
      <c r="HD8" s="444" t="s">
        <v>187</v>
      </c>
      <c r="HE8" s="443"/>
      <c r="HF8" s="444" t="s">
        <v>183</v>
      </c>
      <c r="HG8" s="24">
        <v>653.10000000000036</v>
      </c>
      <c r="HH8" s="444" t="s">
        <v>184</v>
      </c>
      <c r="HI8" s="24">
        <v>408.19999999999891</v>
      </c>
      <c r="HJ8" s="444" t="s">
        <v>185</v>
      </c>
      <c r="HK8" s="460"/>
      <c r="HL8" s="443"/>
      <c r="HM8" s="444" t="s">
        <v>187</v>
      </c>
      <c r="HN8" s="443"/>
      <c r="HO8" s="444" t="s">
        <v>183</v>
      </c>
      <c r="HP8" s="443"/>
      <c r="HQ8" s="444" t="s">
        <v>184</v>
      </c>
      <c r="HR8" s="24">
        <v>517.50000000000182</v>
      </c>
      <c r="HS8" s="444" t="s">
        <v>185</v>
      </c>
      <c r="HT8" s="460"/>
      <c r="HU8" s="443"/>
      <c r="HV8" s="444" t="s">
        <v>187</v>
      </c>
      <c r="HW8" s="443"/>
      <c r="HX8" s="444" t="s">
        <v>183</v>
      </c>
      <c r="HY8" s="24">
        <v>4121.7500000000009</v>
      </c>
      <c r="HZ8" s="444" t="s">
        <v>184</v>
      </c>
      <c r="IA8" s="24">
        <v>3254.5000000000709</v>
      </c>
      <c r="IB8" s="444" t="s">
        <v>185</v>
      </c>
      <c r="IC8" s="460"/>
      <c r="ID8" s="443"/>
      <c r="IE8" s="444" t="s">
        <v>187</v>
      </c>
      <c r="IF8" s="443"/>
      <c r="IG8" s="444" t="s">
        <v>183</v>
      </c>
      <c r="IH8" s="443"/>
      <c r="II8" s="444" t="s">
        <v>184</v>
      </c>
      <c r="IJ8" s="443"/>
      <c r="IK8" s="444" t="s">
        <v>185</v>
      </c>
      <c r="IL8" s="460"/>
      <c r="IM8" s="443"/>
      <c r="IN8" s="444" t="s">
        <v>187</v>
      </c>
      <c r="IO8" s="443"/>
      <c r="IP8" s="444" t="s">
        <v>183</v>
      </c>
      <c r="IQ8" s="443"/>
      <c r="IR8" s="444" t="s">
        <v>184</v>
      </c>
      <c r="IS8" s="24">
        <v>311.19999999999345</v>
      </c>
      <c r="IT8" s="444" t="s">
        <v>185</v>
      </c>
      <c r="IU8" s="460"/>
      <c r="IV8" s="443"/>
      <c r="IW8" s="444" t="s">
        <v>187</v>
      </c>
      <c r="IX8" s="443"/>
      <c r="IY8" s="444" t="s">
        <v>183</v>
      </c>
      <c r="IZ8" s="24">
        <v>148.50000000000045</v>
      </c>
      <c r="JA8" s="444" t="s">
        <v>184</v>
      </c>
      <c r="JB8" s="24">
        <v>452.59999999999491</v>
      </c>
      <c r="JC8" s="444" t="s">
        <v>185</v>
      </c>
      <c r="JD8" s="460"/>
      <c r="JE8" s="443"/>
      <c r="JF8" s="444" t="s">
        <v>187</v>
      </c>
      <c r="JG8" s="443"/>
      <c r="JH8" s="444" t="s">
        <v>183</v>
      </c>
      <c r="JI8" s="663">
        <v>374.59999999999854</v>
      </c>
      <c r="JJ8" s="444" t="s">
        <v>184</v>
      </c>
      <c r="JK8" s="24">
        <v>137.69999999999345</v>
      </c>
      <c r="JL8" s="444" t="s">
        <v>185</v>
      </c>
      <c r="JM8" s="460"/>
      <c r="JN8" s="443"/>
      <c r="JO8" s="444" t="s">
        <v>187</v>
      </c>
      <c r="JP8" s="443"/>
      <c r="JQ8" s="444" t="s">
        <v>183</v>
      </c>
      <c r="JR8" s="443"/>
      <c r="JS8" s="444" t="s">
        <v>184</v>
      </c>
      <c r="JT8" s="443"/>
      <c r="JU8" s="444" t="s">
        <v>185</v>
      </c>
      <c r="JV8" s="460"/>
      <c r="JW8" s="443"/>
      <c r="JX8" s="444" t="s">
        <v>187</v>
      </c>
      <c r="JY8" s="443"/>
      <c r="JZ8" s="444" t="s">
        <v>183</v>
      </c>
      <c r="KA8" s="24">
        <v>2463.7000000000735</v>
      </c>
      <c r="KB8" s="444" t="s">
        <v>184</v>
      </c>
      <c r="KC8" s="24">
        <v>2075.5999999998203</v>
      </c>
      <c r="KD8" s="444" t="s">
        <v>185</v>
      </c>
      <c r="KE8" s="460"/>
      <c r="KF8" s="443"/>
      <c r="KG8" s="444" t="s">
        <v>187</v>
      </c>
      <c r="KH8" s="443"/>
      <c r="KI8" s="444" t="s">
        <v>183</v>
      </c>
      <c r="KJ8" s="663">
        <v>130.00000000000091</v>
      </c>
      <c r="KK8" s="444" t="s">
        <v>184</v>
      </c>
      <c r="KL8" s="24">
        <v>432.39999999999418</v>
      </c>
      <c r="KM8" s="444" t="s">
        <v>185</v>
      </c>
      <c r="KN8" s="460"/>
      <c r="KO8" s="443"/>
      <c r="KP8" s="444" t="s">
        <v>187</v>
      </c>
      <c r="KQ8" s="443"/>
      <c r="KR8" s="444" t="s">
        <v>183</v>
      </c>
      <c r="KS8" s="443"/>
      <c r="KT8" s="444" t="s">
        <v>184</v>
      </c>
      <c r="KU8" s="443"/>
      <c r="KV8" s="444" t="s">
        <v>185</v>
      </c>
      <c r="KW8" s="460"/>
      <c r="KX8" s="443"/>
      <c r="KY8" s="444" t="s">
        <v>187</v>
      </c>
      <c r="KZ8" s="443"/>
      <c r="LA8" s="444" t="s">
        <v>183</v>
      </c>
      <c r="LB8" s="443"/>
      <c r="LC8" s="444" t="s">
        <v>184</v>
      </c>
      <c r="LD8" s="443"/>
      <c r="LE8" s="444" t="s">
        <v>185</v>
      </c>
      <c r="LF8" s="460"/>
      <c r="LG8" s="443"/>
      <c r="LH8" s="444" t="s">
        <v>187</v>
      </c>
      <c r="LI8" s="443"/>
      <c r="LJ8" s="444" t="s">
        <v>183</v>
      </c>
      <c r="LK8" s="443"/>
      <c r="LL8" s="444" t="s">
        <v>184</v>
      </c>
      <c r="LM8" s="24"/>
      <c r="LN8" s="444" t="s">
        <v>185</v>
      </c>
      <c r="LO8" s="460"/>
      <c r="LP8" s="443"/>
      <c r="LQ8" s="444" t="s">
        <v>187</v>
      </c>
      <c r="LR8" s="443"/>
      <c r="LS8" s="444" t="s">
        <v>183</v>
      </c>
      <c r="LT8" s="24">
        <v>203.30000000000064</v>
      </c>
      <c r="LU8" s="444" t="s">
        <v>184</v>
      </c>
      <c r="LV8" s="24">
        <v>662.3999999999869</v>
      </c>
      <c r="LW8" s="444" t="s">
        <v>185</v>
      </c>
      <c r="LX8" s="460"/>
      <c r="LY8" s="443"/>
      <c r="LZ8" s="444" t="s">
        <v>187</v>
      </c>
      <c r="MA8" s="443"/>
      <c r="MB8" s="444" t="s">
        <v>183</v>
      </c>
      <c r="MC8" s="443"/>
      <c r="MD8" s="444" t="s">
        <v>184</v>
      </c>
      <c r="ME8" s="443"/>
      <c r="MF8" s="444" t="s">
        <v>185</v>
      </c>
      <c r="MG8" s="460"/>
      <c r="MH8" s="443"/>
      <c r="MI8" s="444" t="s">
        <v>187</v>
      </c>
      <c r="MJ8" s="443"/>
      <c r="MK8" s="444" t="s">
        <v>183</v>
      </c>
      <c r="ML8" s="24">
        <v>552</v>
      </c>
      <c r="MM8" s="444" t="s">
        <v>184</v>
      </c>
      <c r="MN8" s="24">
        <v>914.39999999997963</v>
      </c>
      <c r="MO8" s="444" t="s">
        <v>185</v>
      </c>
      <c r="MP8" s="460"/>
      <c r="MQ8" s="443"/>
      <c r="MR8" s="444" t="s">
        <v>187</v>
      </c>
      <c r="MS8" s="443"/>
      <c r="MT8" s="444" t="s">
        <v>183</v>
      </c>
      <c r="MU8" s="24">
        <v>235.00000000000728</v>
      </c>
      <c r="MV8" s="444" t="s">
        <v>184</v>
      </c>
      <c r="MW8" s="443">
        <v>253.49999999997817</v>
      </c>
      <c r="MX8" s="444" t="s">
        <v>185</v>
      </c>
      <c r="MY8" s="460"/>
      <c r="MZ8" s="443"/>
      <c r="NA8" s="444" t="s">
        <v>187</v>
      </c>
      <c r="NB8" s="443"/>
      <c r="NC8" s="444" t="s">
        <v>183</v>
      </c>
      <c r="ND8" s="443"/>
      <c r="NE8" s="444" t="s">
        <v>184</v>
      </c>
      <c r="NF8" s="664">
        <v>1369.0999999999913</v>
      </c>
      <c r="NG8" s="444" t="s">
        <v>185</v>
      </c>
      <c r="NH8" s="460"/>
    </row>
    <row r="9" spans="1:372" ht="18">
      <c r="A9" s="110" t="s">
        <v>3709</v>
      </c>
      <c r="B9" s="59">
        <f>SUM(D9:AAP9)</f>
        <v>32352.562499999847</v>
      </c>
      <c r="C9" s="460"/>
      <c r="D9" s="443"/>
      <c r="E9" s="286">
        <f>D8*0.25</f>
        <v>0</v>
      </c>
      <c r="F9" s="24"/>
      <c r="G9" s="286">
        <f>F8*0.5</f>
        <v>72.050000000000011</v>
      </c>
      <c r="H9" s="443"/>
      <c r="I9" s="286">
        <f>H8*0.75</f>
        <v>0</v>
      </c>
      <c r="J9" s="443"/>
      <c r="K9" s="286">
        <f>J8*1</f>
        <v>0</v>
      </c>
      <c r="L9" s="460"/>
      <c r="M9" s="443"/>
      <c r="N9" s="286">
        <f>M8*0.25</f>
        <v>0</v>
      </c>
      <c r="O9" s="443"/>
      <c r="P9" s="286">
        <f>O8*0.5</f>
        <v>101.34999999999998</v>
      </c>
      <c r="Q9" s="443"/>
      <c r="R9" s="286">
        <f>Q8*0.75</f>
        <v>0</v>
      </c>
      <c r="S9" s="443"/>
      <c r="T9" s="286">
        <f>S8*1</f>
        <v>0</v>
      </c>
      <c r="U9" s="460"/>
      <c r="V9" s="443"/>
      <c r="W9" s="286">
        <f>V8*0.25</f>
        <v>0</v>
      </c>
      <c r="X9" s="443"/>
      <c r="Y9" s="286">
        <f>X8*0.5</f>
        <v>210.25</v>
      </c>
      <c r="Z9" s="24"/>
      <c r="AA9" s="286">
        <f>Z8*0.75</f>
        <v>680.4749999999998</v>
      </c>
      <c r="AC9" s="286">
        <f t="shared" ref="AC9" si="0">AB8*1</f>
        <v>806.50000000000023</v>
      </c>
      <c r="AD9" s="460"/>
      <c r="AE9" s="443"/>
      <c r="AF9" s="286">
        <f>AE8*0.25</f>
        <v>0</v>
      </c>
      <c r="AG9" s="443"/>
      <c r="AH9" s="286">
        <f>AG8*0.5</f>
        <v>123.29999999999995</v>
      </c>
      <c r="AI9" s="443"/>
      <c r="AJ9" s="286">
        <f>AI8*0.75</f>
        <v>0</v>
      </c>
      <c r="AL9" s="286">
        <f t="shared" ref="AL9" si="1">AK8*1</f>
        <v>280.30000000000018</v>
      </c>
      <c r="AM9" s="460"/>
      <c r="AN9" s="443"/>
      <c r="AO9" s="286">
        <f>AN8*0.25</f>
        <v>0</v>
      </c>
      <c r="AP9" s="443"/>
      <c r="AQ9" s="286">
        <f>AP8*0.5</f>
        <v>0</v>
      </c>
      <c r="AR9" s="443"/>
      <c r="AS9" s="286">
        <f>AR8*0.75</f>
        <v>80.399999999999523</v>
      </c>
      <c r="AT9" s="443"/>
      <c r="AU9" s="286">
        <f>AT8*1</f>
        <v>495.39999999999986</v>
      </c>
      <c r="AV9" s="460"/>
      <c r="AW9" s="443"/>
      <c r="AX9" s="286">
        <f>AW8*0.25</f>
        <v>0</v>
      </c>
      <c r="AY9" s="443"/>
      <c r="AZ9" s="286">
        <f>AY8*0.5</f>
        <v>0</v>
      </c>
      <c r="BB9" s="286">
        <f>BA8*0.75</f>
        <v>268.72499999999997</v>
      </c>
      <c r="BC9" s="24"/>
      <c r="BD9" s="286">
        <f>BC8*1</f>
        <v>796.89999999999918</v>
      </c>
      <c r="BE9" s="460"/>
      <c r="BF9" s="443"/>
      <c r="BG9" s="286">
        <f>BF8*0.25</f>
        <v>0</v>
      </c>
      <c r="BH9" s="443"/>
      <c r="BI9" s="286">
        <f>BH8*0.5</f>
        <v>0</v>
      </c>
      <c r="BJ9" s="443"/>
      <c r="BK9" s="286">
        <f>BJ8*0.75</f>
        <v>342.75000000000068</v>
      </c>
      <c r="BL9" s="443"/>
      <c r="BM9" s="286">
        <f>BL8*1</f>
        <v>963.79999999999882</v>
      </c>
      <c r="BN9" s="460"/>
      <c r="BO9" s="443"/>
      <c r="BP9" s="286">
        <f>BO8*0.25</f>
        <v>0</v>
      </c>
      <c r="BQ9" s="443"/>
      <c r="BR9" s="286">
        <f>BQ8*0.5</f>
        <v>0</v>
      </c>
      <c r="BS9" s="443"/>
      <c r="BT9" s="286">
        <f>BS8*0.75</f>
        <v>247.05000000000041</v>
      </c>
      <c r="BU9" s="443"/>
      <c r="BV9" s="286">
        <f>BU8*1</f>
        <v>338.099999999999</v>
      </c>
      <c r="BW9" s="460"/>
      <c r="BX9" s="443"/>
      <c r="BY9" s="286">
        <f>BX8*0.25</f>
        <v>0</v>
      </c>
      <c r="BZ9" s="443"/>
      <c r="CA9" s="286">
        <f>BZ8*0.5</f>
        <v>0</v>
      </c>
      <c r="CB9" s="443"/>
      <c r="CC9" s="286">
        <f>CB8*0.75</f>
        <v>128.62499999999864</v>
      </c>
      <c r="CD9" s="443"/>
      <c r="CE9" s="286">
        <f>CD8*1</f>
        <v>438.50000000000091</v>
      </c>
      <c r="CF9" s="460"/>
      <c r="CG9" s="443"/>
      <c r="CH9" s="286">
        <f>CG8*0.25</f>
        <v>0</v>
      </c>
      <c r="CI9" s="443"/>
      <c r="CJ9" s="286">
        <f>CI8*0.5</f>
        <v>0</v>
      </c>
      <c r="CK9" s="443"/>
      <c r="CL9" s="286">
        <f>CK8*0.75</f>
        <v>0</v>
      </c>
      <c r="CM9" s="443"/>
      <c r="CN9" s="286">
        <f>CM8*1</f>
        <v>741.20000000000073</v>
      </c>
      <c r="CO9" s="460"/>
      <c r="CP9" s="443"/>
      <c r="CQ9" s="286">
        <f>CP8*0.25</f>
        <v>0</v>
      </c>
      <c r="CR9" s="443"/>
      <c r="CS9" s="286">
        <f>CR8*0.5</f>
        <v>0</v>
      </c>
      <c r="CT9" s="443"/>
      <c r="CU9" s="286">
        <f>CT8*0.75</f>
        <v>0</v>
      </c>
      <c r="CV9" s="443"/>
      <c r="CW9" s="286">
        <f>CV8*1</f>
        <v>100.40000000000146</v>
      </c>
      <c r="CX9" s="460"/>
      <c r="CY9" s="443"/>
      <c r="CZ9" s="286">
        <f>CY8*0.25</f>
        <v>0</v>
      </c>
      <c r="DA9" s="443"/>
      <c r="DB9" s="286">
        <f>DA8*0.5</f>
        <v>0</v>
      </c>
      <c r="DC9" s="443"/>
      <c r="DD9" s="286">
        <f>DC8*0.75</f>
        <v>127.04999999999836</v>
      </c>
      <c r="DE9" s="443"/>
      <c r="DF9" s="286">
        <f>DE8*1</f>
        <v>164.40000000000055</v>
      </c>
      <c r="DG9" s="460"/>
      <c r="DH9" s="443"/>
      <c r="DI9" s="286">
        <f>DH8*0.25</f>
        <v>0</v>
      </c>
      <c r="DJ9" s="443"/>
      <c r="DK9" s="286">
        <f>DJ8*0.5</f>
        <v>0</v>
      </c>
      <c r="DL9" s="443"/>
      <c r="DM9" s="286">
        <f>DL8*0.75</f>
        <v>0</v>
      </c>
      <c r="DN9" s="443"/>
      <c r="DO9" s="286">
        <f>DN8*1</f>
        <v>177.70000000000073</v>
      </c>
      <c r="DP9" s="460"/>
      <c r="DQ9" s="443"/>
      <c r="DR9" s="286">
        <f>DQ8*0.25</f>
        <v>0</v>
      </c>
      <c r="DS9" s="443"/>
      <c r="DT9" s="286">
        <f>DS8*0.5</f>
        <v>0</v>
      </c>
      <c r="DU9" s="443"/>
      <c r="DV9" s="286">
        <f>DU8*0.75</f>
        <v>120.22499999999945</v>
      </c>
      <c r="DW9" s="443"/>
      <c r="DX9" s="286">
        <f>DW8*1</f>
        <v>162.50000000000182</v>
      </c>
      <c r="DY9" s="460"/>
      <c r="DZ9" s="443"/>
      <c r="EA9" s="286">
        <f>DZ8*0.25</f>
        <v>0</v>
      </c>
      <c r="EB9" s="443"/>
      <c r="EC9" s="286">
        <f>EB8*0.5</f>
        <v>0</v>
      </c>
      <c r="ED9" s="443"/>
      <c r="EE9" s="286">
        <f>ED8*0.75</f>
        <v>0</v>
      </c>
      <c r="EF9" s="443"/>
      <c r="EG9" s="286">
        <f>EF8*1</f>
        <v>1115.2000000000016</v>
      </c>
      <c r="EH9" s="460"/>
      <c r="EI9" s="443"/>
      <c r="EJ9" s="286">
        <f>EI8*0.25</f>
        <v>0</v>
      </c>
      <c r="EK9" s="443"/>
      <c r="EL9" s="286">
        <f>EK8*0.5</f>
        <v>0</v>
      </c>
      <c r="EM9" s="443"/>
      <c r="EN9" s="286">
        <f>EM8*0.75</f>
        <v>0</v>
      </c>
      <c r="EO9" s="443"/>
      <c r="EP9" s="286">
        <f>EO8*1</f>
        <v>92.799999999991996</v>
      </c>
      <c r="EQ9" s="460"/>
      <c r="ER9" s="443"/>
      <c r="ES9" s="286">
        <f>ER8*0.25</f>
        <v>0</v>
      </c>
      <c r="ET9" s="443"/>
      <c r="EU9" s="286">
        <f>ET8*0.5</f>
        <v>0</v>
      </c>
      <c r="EV9" s="443"/>
      <c r="EW9" s="286">
        <f>EV8*0.75</f>
        <v>0</v>
      </c>
      <c r="EX9" s="443"/>
      <c r="EY9" s="286">
        <f>EX8*1</f>
        <v>487.30000000000109</v>
      </c>
      <c r="EZ9" s="460"/>
      <c r="FA9" s="443"/>
      <c r="FB9" s="286">
        <f>FA8*0.25</f>
        <v>0</v>
      </c>
      <c r="FC9" s="443"/>
      <c r="FD9" s="286">
        <f>FC8*0.5</f>
        <v>0</v>
      </c>
      <c r="FE9" s="443"/>
      <c r="FF9" s="286">
        <f>FE8*0.75</f>
        <v>77.249999999998636</v>
      </c>
      <c r="FG9" s="443"/>
      <c r="FH9" s="286">
        <f>FG8*1</f>
        <v>577.70000000000073</v>
      </c>
      <c r="FI9" s="460"/>
      <c r="FJ9" s="443"/>
      <c r="FK9" s="286">
        <f>FJ8*0.25</f>
        <v>0</v>
      </c>
      <c r="FL9" s="443"/>
      <c r="FM9" s="286">
        <f>FL8*0.5</f>
        <v>0</v>
      </c>
      <c r="FN9" s="443"/>
      <c r="FO9" s="286">
        <f>FN8*0.75</f>
        <v>219.89999999999782</v>
      </c>
      <c r="FP9" s="443"/>
      <c r="FQ9" s="286">
        <f>FP8*1</f>
        <v>497.5</v>
      </c>
      <c r="FR9" s="460"/>
      <c r="FS9" s="443"/>
      <c r="FT9" s="286">
        <f>FS8*0.25</f>
        <v>0</v>
      </c>
      <c r="FU9" s="443"/>
      <c r="FV9" s="286">
        <f>FU8*0.5</f>
        <v>0</v>
      </c>
      <c r="FW9" s="443"/>
      <c r="FX9" s="286">
        <f>FW8*0.75</f>
        <v>0</v>
      </c>
      <c r="FY9" s="443"/>
      <c r="FZ9" s="286">
        <f>FY8*1</f>
        <v>337.10000000000036</v>
      </c>
      <c r="GA9" s="460"/>
      <c r="GB9" s="443"/>
      <c r="GC9" s="286">
        <f>GB8*0.25</f>
        <v>0</v>
      </c>
      <c r="GD9" s="443"/>
      <c r="GE9" s="286">
        <f>GD8*0.5</f>
        <v>0</v>
      </c>
      <c r="GF9" s="443"/>
      <c r="GG9" s="286">
        <f>GF8*0.75</f>
        <v>0</v>
      </c>
      <c r="GH9" s="443"/>
      <c r="GI9" s="286">
        <f>GH8*1</f>
        <v>122.3999999999869</v>
      </c>
      <c r="GJ9" s="460"/>
      <c r="GK9" s="443"/>
      <c r="GL9" s="286">
        <f>GK8*0.25</f>
        <v>0</v>
      </c>
      <c r="GM9" s="443"/>
      <c r="GN9" s="286">
        <f>GM8*0.5</f>
        <v>0</v>
      </c>
      <c r="GO9" s="443"/>
      <c r="GP9" s="286">
        <f>GO8*0.75</f>
        <v>1160.4000000000019</v>
      </c>
      <c r="GQ9" s="443"/>
      <c r="GR9" s="286">
        <f>GQ8*1</f>
        <v>2246.4999999999982</v>
      </c>
      <c r="GS9" s="460"/>
      <c r="GT9" s="443"/>
      <c r="GU9" s="286">
        <f>GT8*0.25</f>
        <v>0</v>
      </c>
      <c r="GV9" s="443"/>
      <c r="GW9" s="286">
        <f>GV8*0.5</f>
        <v>0</v>
      </c>
      <c r="GX9" s="443"/>
      <c r="GY9" s="286">
        <f>GX8*0.75</f>
        <v>0</v>
      </c>
      <c r="GZ9" s="443"/>
      <c r="HA9" s="286">
        <f>GZ8*1</f>
        <v>0</v>
      </c>
      <c r="HB9" s="460"/>
      <c r="HC9" s="443"/>
      <c r="HD9" s="286">
        <f>HC8*0.25</f>
        <v>0</v>
      </c>
      <c r="HE9" s="443"/>
      <c r="HF9" s="286">
        <f>HE8*0.5</f>
        <v>0</v>
      </c>
      <c r="HG9" s="443"/>
      <c r="HH9" s="286">
        <f>HG8*0.75</f>
        <v>489.82500000000027</v>
      </c>
      <c r="HI9" s="443"/>
      <c r="HJ9" s="286">
        <f>HI8*1</f>
        <v>408.19999999999891</v>
      </c>
      <c r="HK9" s="460"/>
      <c r="HL9" s="443"/>
      <c r="HM9" s="286">
        <f>HL8*0.25</f>
        <v>0</v>
      </c>
      <c r="HN9" s="443"/>
      <c r="HO9" s="286">
        <f>HN8*0.5</f>
        <v>0</v>
      </c>
      <c r="HP9" s="443"/>
      <c r="HQ9" s="286">
        <f>HP8*0.75</f>
        <v>0</v>
      </c>
      <c r="HR9" s="443"/>
      <c r="HS9" s="286">
        <f>HR8*1</f>
        <v>517.50000000000182</v>
      </c>
      <c r="HT9" s="460"/>
      <c r="HU9" s="443"/>
      <c r="HV9" s="286">
        <f>HU8*0.25</f>
        <v>0</v>
      </c>
      <c r="HW9" s="443"/>
      <c r="HX9" s="286">
        <f>HW8*0.5</f>
        <v>0</v>
      </c>
      <c r="HY9" s="443"/>
      <c r="HZ9" s="286">
        <f>HY8*0.75</f>
        <v>3091.3125000000009</v>
      </c>
      <c r="IA9" s="443"/>
      <c r="IB9" s="286">
        <f>IA8*1</f>
        <v>3254.5000000000709</v>
      </c>
      <c r="IC9" s="460"/>
      <c r="ID9" s="443"/>
      <c r="IE9" s="286">
        <f>ID8*0.25</f>
        <v>0</v>
      </c>
      <c r="IF9" s="443"/>
      <c r="IG9" s="286">
        <f>IF8*0.5</f>
        <v>0</v>
      </c>
      <c r="IH9" s="443"/>
      <c r="II9" s="286">
        <f>IH8*0.75</f>
        <v>0</v>
      </c>
      <c r="IJ9" s="443"/>
      <c r="IK9" s="286">
        <f>IJ8*1</f>
        <v>0</v>
      </c>
      <c r="IL9" s="460"/>
      <c r="IM9" s="443"/>
      <c r="IN9" s="286">
        <f>IM8*0.25</f>
        <v>0</v>
      </c>
      <c r="IO9" s="443"/>
      <c r="IP9" s="286">
        <f>IO8*0.5</f>
        <v>0</v>
      </c>
      <c r="IQ9" s="443"/>
      <c r="IR9" s="286">
        <f>IQ8*0.75</f>
        <v>0</v>
      </c>
      <c r="IS9" s="443"/>
      <c r="IT9" s="286">
        <f>IS8*1</f>
        <v>311.19999999999345</v>
      </c>
      <c r="IU9" s="460"/>
      <c r="IV9" s="443"/>
      <c r="IW9" s="286">
        <f>IV8*0.25</f>
        <v>0</v>
      </c>
      <c r="IX9" s="443"/>
      <c r="IY9" s="286">
        <f>IX8*0.5</f>
        <v>0</v>
      </c>
      <c r="IZ9" s="443"/>
      <c r="JA9" s="286">
        <f>IZ8*0.75</f>
        <v>111.37500000000034</v>
      </c>
      <c r="JB9" s="443"/>
      <c r="JC9" s="286">
        <f>JB8*1</f>
        <v>452.59999999999491</v>
      </c>
      <c r="JD9" s="460"/>
      <c r="JE9" s="443"/>
      <c r="JF9" s="286">
        <f>JE8*0.25</f>
        <v>0</v>
      </c>
      <c r="JG9" s="443"/>
      <c r="JH9" s="286">
        <f>JG8*0.5</f>
        <v>0</v>
      </c>
      <c r="JI9" s="443"/>
      <c r="JJ9" s="286">
        <f>JI8*0.75</f>
        <v>280.94999999999891</v>
      </c>
      <c r="JK9" s="443"/>
      <c r="JL9" s="286">
        <f>JK8*1</f>
        <v>137.69999999999345</v>
      </c>
      <c r="JM9" s="460"/>
      <c r="JN9" s="443"/>
      <c r="JO9" s="286">
        <f>JN8*0.25</f>
        <v>0</v>
      </c>
      <c r="JP9" s="443"/>
      <c r="JQ9" s="286">
        <f>JP8*0.5</f>
        <v>0</v>
      </c>
      <c r="JR9" s="443"/>
      <c r="JS9" s="286">
        <f>JR8*0.75</f>
        <v>0</v>
      </c>
      <c r="JT9" s="443"/>
      <c r="JU9" s="286">
        <f>JT8*1</f>
        <v>0</v>
      </c>
      <c r="JV9" s="460"/>
      <c r="JW9" s="443"/>
      <c r="JX9" s="286">
        <f>JW8*0.25</f>
        <v>0</v>
      </c>
      <c r="JY9" s="443"/>
      <c r="JZ9" s="286">
        <f>JY8*0.5</f>
        <v>0</v>
      </c>
      <c r="KA9" s="443"/>
      <c r="KB9" s="286">
        <f>KA8*0.75</f>
        <v>1847.7750000000551</v>
      </c>
      <c r="KC9" s="443"/>
      <c r="KD9" s="286">
        <f t="shared" ref="KD9" si="2">KC8*1</f>
        <v>2075.5999999998203</v>
      </c>
      <c r="KE9" s="460"/>
      <c r="KF9" s="443"/>
      <c r="KG9" s="286">
        <f>KF8*0.25</f>
        <v>0</v>
      </c>
      <c r="KH9" s="443"/>
      <c r="KI9" s="286">
        <f>KH8*0.5</f>
        <v>0</v>
      </c>
      <c r="KJ9" s="443"/>
      <c r="KK9" s="286">
        <f>KJ8*0.75</f>
        <v>97.500000000000682</v>
      </c>
      <c r="KL9" s="443"/>
      <c r="KM9" s="286">
        <f>KL8*1</f>
        <v>432.39999999999418</v>
      </c>
      <c r="KN9" s="460"/>
      <c r="KO9" s="443"/>
      <c r="KP9" s="286">
        <f>KO8*0.25</f>
        <v>0</v>
      </c>
      <c r="KQ9" s="443"/>
      <c r="KR9" s="286">
        <f>KQ8*0.5</f>
        <v>0</v>
      </c>
      <c r="KS9" s="443"/>
      <c r="KT9" s="286">
        <f>KS8*0.75</f>
        <v>0</v>
      </c>
      <c r="KU9" s="443"/>
      <c r="KV9" s="286">
        <f>KU8*1</f>
        <v>0</v>
      </c>
      <c r="KW9" s="460"/>
      <c r="KX9" s="443"/>
      <c r="KY9" s="286">
        <f>KX8*0.25</f>
        <v>0</v>
      </c>
      <c r="KZ9" s="443"/>
      <c r="LA9" s="286">
        <f>KZ8*0.5</f>
        <v>0</v>
      </c>
      <c r="LB9" s="443"/>
      <c r="LC9" s="286">
        <f>LB8*0.75</f>
        <v>0</v>
      </c>
      <c r="LD9" s="443"/>
      <c r="LE9" s="286">
        <f>LD8*1</f>
        <v>0</v>
      </c>
      <c r="LF9" s="460"/>
      <c r="LG9" s="443"/>
      <c r="LH9" s="286">
        <f>LG8*0.25</f>
        <v>0</v>
      </c>
      <c r="LI9" s="443"/>
      <c r="LJ9" s="286">
        <f>LI8*0.5</f>
        <v>0</v>
      </c>
      <c r="LK9" s="443"/>
      <c r="LL9" s="286">
        <f>LK8*0.75</f>
        <v>0</v>
      </c>
      <c r="LM9" s="443"/>
      <c r="LN9" s="286">
        <f>LM8*1</f>
        <v>0</v>
      </c>
      <c r="LO9" s="460"/>
      <c r="LP9" s="443"/>
      <c r="LQ9" s="286">
        <f>LP8*0.25</f>
        <v>0</v>
      </c>
      <c r="LR9" s="443"/>
      <c r="LS9" s="286">
        <f>LR8*0.5</f>
        <v>0</v>
      </c>
      <c r="LT9" s="443"/>
      <c r="LU9" s="286">
        <f>LT8*0.75</f>
        <v>152.47500000000048</v>
      </c>
      <c r="LV9" s="443"/>
      <c r="LW9" s="286">
        <f>LV8*1</f>
        <v>662.3999999999869</v>
      </c>
      <c r="LX9" s="460"/>
      <c r="LY9" s="443"/>
      <c r="LZ9" s="286">
        <f>LY8*0.25</f>
        <v>0</v>
      </c>
      <c r="MA9" s="443"/>
      <c r="MB9" s="286">
        <f>MA8*0.5</f>
        <v>0</v>
      </c>
      <c r="MC9" s="443"/>
      <c r="MD9" s="286">
        <f>MC8*0.75</f>
        <v>0</v>
      </c>
      <c r="ME9" s="443"/>
      <c r="MF9" s="286">
        <f>ME8*1</f>
        <v>0</v>
      </c>
      <c r="MG9" s="460"/>
      <c r="MH9" s="443"/>
      <c r="MI9" s="286">
        <f>MH8*0.25</f>
        <v>0</v>
      </c>
      <c r="MJ9" s="443"/>
      <c r="MK9" s="286">
        <f>MJ8*0.5</f>
        <v>0</v>
      </c>
      <c r="ML9" s="443"/>
      <c r="MM9" s="286">
        <f>ML8*0.75</f>
        <v>414</v>
      </c>
      <c r="MN9" s="443"/>
      <c r="MO9" s="286">
        <f>MN8*1</f>
        <v>914.39999999997963</v>
      </c>
      <c r="MP9" s="460"/>
      <c r="MQ9" s="443"/>
      <c r="MR9" s="286">
        <f>MQ8*0.25</f>
        <v>0</v>
      </c>
      <c r="MS9" s="443"/>
      <c r="MT9" s="286">
        <f>MS8*0.5</f>
        <v>0</v>
      </c>
      <c r="MU9" s="443"/>
      <c r="MV9" s="286">
        <f>MU8*0.75</f>
        <v>176.25000000000546</v>
      </c>
      <c r="MW9" s="443"/>
      <c r="MX9" s="286">
        <f>MW8*1</f>
        <v>253.49999999997817</v>
      </c>
      <c r="MY9" s="460"/>
      <c r="MZ9" s="443"/>
      <c r="NA9" s="286">
        <f>MZ8*0.25</f>
        <v>0</v>
      </c>
      <c r="NB9" s="443"/>
      <c r="NC9" s="286">
        <f>NB8*0.5</f>
        <v>0</v>
      </c>
      <c r="ND9" s="443"/>
      <c r="NE9" s="286">
        <f>ND8*0.75</f>
        <v>0</v>
      </c>
      <c r="NF9" s="443"/>
      <c r="NG9" s="286">
        <f>NF8*1</f>
        <v>1369.0999999999913</v>
      </c>
      <c r="NH9" s="460"/>
    </row>
    <row r="10" spans="1:372" s="50" customFormat="1" ht="15">
      <c r="A10" s="253"/>
      <c r="B10" s="254"/>
      <c r="C10" s="255"/>
      <c r="D10" s="305"/>
      <c r="E10" s="355"/>
      <c r="F10" s="178"/>
      <c r="G10" s="305"/>
      <c r="H10" s="305"/>
      <c r="I10" s="305"/>
      <c r="J10" s="305"/>
      <c r="K10" s="305"/>
      <c r="L10" s="255"/>
      <c r="M10" s="305"/>
      <c r="N10" s="355"/>
      <c r="O10" s="305"/>
      <c r="P10" s="305"/>
      <c r="Q10" s="305"/>
      <c r="R10" s="305"/>
      <c r="S10" s="305"/>
      <c r="T10" s="305"/>
      <c r="U10" s="255"/>
      <c r="V10" s="305"/>
      <c r="W10" s="355"/>
      <c r="X10" s="305"/>
      <c r="Y10" s="305"/>
      <c r="Z10" s="178"/>
      <c r="AA10" s="305"/>
      <c r="AC10" s="48"/>
      <c r="AD10" s="255"/>
      <c r="AE10" s="305"/>
      <c r="AF10" s="355"/>
      <c r="AG10" s="305"/>
      <c r="AH10" s="305"/>
      <c r="AI10" s="305"/>
      <c r="AJ10" s="305"/>
      <c r="AL10" s="48"/>
      <c r="AM10" s="255"/>
      <c r="AN10" s="305"/>
      <c r="AO10" s="355"/>
      <c r="AP10" s="305"/>
      <c r="AQ10" s="305"/>
      <c r="AR10" s="305"/>
      <c r="AS10" s="305"/>
      <c r="AT10" s="305"/>
      <c r="AU10" s="48"/>
      <c r="AV10" s="255"/>
      <c r="AW10" s="305"/>
      <c r="AX10" s="355"/>
      <c r="AY10" s="305"/>
      <c r="AZ10" s="305"/>
      <c r="BA10" s="305"/>
      <c r="BB10" s="305"/>
      <c r="BC10" s="305"/>
      <c r="BD10" s="48"/>
      <c r="BE10" s="255"/>
      <c r="BF10" s="305"/>
      <c r="BG10" s="355"/>
      <c r="BH10" s="305"/>
      <c r="BI10" s="305"/>
      <c r="BJ10" s="305"/>
      <c r="BK10" s="305"/>
      <c r="BL10" s="305"/>
      <c r="BM10" s="48"/>
      <c r="BN10" s="255"/>
      <c r="BO10" s="305"/>
      <c r="BP10" s="355"/>
      <c r="BQ10" s="305"/>
      <c r="BR10" s="305"/>
      <c r="BS10" s="305"/>
      <c r="BT10" s="305"/>
      <c r="BU10" s="305"/>
      <c r="BV10" s="48"/>
      <c r="BW10" s="255"/>
      <c r="BX10" s="305"/>
      <c r="BY10" s="355"/>
      <c r="BZ10" s="305"/>
      <c r="CA10" s="305"/>
      <c r="CB10" s="305"/>
      <c r="CC10" s="305"/>
      <c r="CD10" s="305"/>
      <c r="CE10" s="48"/>
      <c r="CF10" s="255"/>
      <c r="CG10" s="305"/>
      <c r="CH10" s="355"/>
      <c r="CI10" s="305"/>
      <c r="CJ10" s="305"/>
      <c r="CK10" s="305"/>
      <c r="CL10" s="305"/>
      <c r="CM10" s="305"/>
      <c r="CN10" s="48"/>
      <c r="CO10" s="255"/>
      <c r="CP10" s="305"/>
      <c r="CQ10" s="355"/>
      <c r="CR10" s="305"/>
      <c r="CS10" s="305"/>
      <c r="CT10" s="305"/>
      <c r="CU10" s="305"/>
      <c r="CV10" s="305"/>
      <c r="CW10" s="48"/>
      <c r="CX10" s="255"/>
      <c r="CY10" s="305"/>
      <c r="CZ10" s="355"/>
      <c r="DA10" s="305"/>
      <c r="DB10" s="305"/>
      <c r="DC10" s="305"/>
      <c r="DD10" s="305"/>
      <c r="DE10" s="305"/>
      <c r="DF10" s="48"/>
      <c r="DG10" s="255"/>
      <c r="DH10" s="305"/>
      <c r="DI10" s="355"/>
      <c r="DJ10" s="305"/>
      <c r="DK10" s="305"/>
      <c r="DL10" s="305"/>
      <c r="DM10" s="305"/>
      <c r="DN10" s="305"/>
      <c r="DO10" s="48"/>
      <c r="DP10" s="255"/>
      <c r="DQ10" s="305"/>
      <c r="DR10" s="355"/>
      <c r="DS10" s="305"/>
      <c r="DT10" s="305"/>
      <c r="DU10" s="305"/>
      <c r="DV10" s="305"/>
      <c r="DW10" s="305"/>
      <c r="DX10" s="48"/>
      <c r="DY10" s="255"/>
      <c r="DZ10" s="305"/>
      <c r="EA10" s="355"/>
      <c r="EB10" s="305"/>
      <c r="EC10" s="305"/>
      <c r="ED10" s="305"/>
      <c r="EE10" s="305"/>
      <c r="EF10" s="305"/>
      <c r="EG10" s="48"/>
      <c r="EH10" s="255"/>
      <c r="EI10" s="305"/>
      <c r="EJ10" s="355"/>
      <c r="EK10" s="305"/>
      <c r="EL10" s="305"/>
      <c r="EM10" s="305"/>
      <c r="EN10" s="305"/>
      <c r="EO10" s="305"/>
      <c r="EP10" s="48"/>
      <c r="EQ10" s="255"/>
      <c r="ER10" s="305"/>
      <c r="ES10" s="355"/>
      <c r="ET10" s="305"/>
      <c r="EU10" s="305"/>
      <c r="EV10" s="305"/>
      <c r="EW10" s="305"/>
      <c r="EX10" s="305"/>
      <c r="EY10" s="48"/>
      <c r="EZ10" s="255"/>
      <c r="FA10" s="305"/>
      <c r="FB10" s="355"/>
      <c r="FC10" s="305"/>
      <c r="FD10" s="305"/>
      <c r="FE10" s="305"/>
      <c r="FF10" s="305"/>
      <c r="FG10" s="305"/>
      <c r="FH10" s="48"/>
      <c r="FI10" s="255"/>
      <c r="FJ10" s="305"/>
      <c r="FK10" s="355"/>
      <c r="FL10" s="305"/>
      <c r="FM10" s="305"/>
      <c r="FN10" s="305"/>
      <c r="FO10" s="305"/>
      <c r="FP10" s="305"/>
      <c r="FQ10" s="48"/>
      <c r="FR10" s="255"/>
      <c r="FS10" s="305"/>
      <c r="FT10" s="355"/>
      <c r="FU10" s="305"/>
      <c r="FV10" s="305"/>
      <c r="FW10" s="305"/>
      <c r="FX10" s="305"/>
      <c r="FY10" s="305"/>
      <c r="FZ10" s="48"/>
      <c r="GA10" s="255"/>
      <c r="GB10" s="305"/>
      <c r="GC10" s="355"/>
      <c r="GD10" s="305"/>
      <c r="GE10" s="305"/>
      <c r="GF10" s="305"/>
      <c r="GG10" s="305"/>
      <c r="GH10" s="305"/>
      <c r="GI10" s="48"/>
      <c r="GJ10" s="255"/>
      <c r="GK10" s="305"/>
      <c r="GL10" s="355"/>
      <c r="GM10" s="305"/>
      <c r="GN10" s="305"/>
      <c r="GO10" s="305"/>
      <c r="GP10" s="305"/>
      <c r="GQ10" s="305"/>
      <c r="GR10" s="48"/>
      <c r="GS10" s="255"/>
      <c r="GT10" s="305"/>
      <c r="GU10" s="355"/>
      <c r="GV10" s="305"/>
      <c r="GW10" s="305"/>
      <c r="GX10" s="305"/>
      <c r="GY10" s="305"/>
      <c r="GZ10" s="305"/>
      <c r="HA10" s="305"/>
      <c r="HB10" s="255"/>
      <c r="HC10" s="305"/>
      <c r="HD10" s="355"/>
      <c r="HE10" s="305"/>
      <c r="HF10" s="305"/>
      <c r="HG10" s="305"/>
      <c r="HH10" s="305"/>
      <c r="HI10" s="305"/>
      <c r="HJ10" s="48"/>
      <c r="HK10" s="255"/>
      <c r="HL10" s="305"/>
      <c r="HM10" s="355"/>
      <c r="HN10" s="305"/>
      <c r="HO10" s="305"/>
      <c r="HP10" s="305"/>
      <c r="HQ10" s="305"/>
      <c r="HR10" s="305"/>
      <c r="HS10" s="48"/>
      <c r="HT10" s="255"/>
      <c r="HU10" s="305"/>
      <c r="HV10" s="355"/>
      <c r="HW10" s="305"/>
      <c r="HX10" s="305"/>
      <c r="HY10" s="305"/>
      <c r="HZ10" s="305"/>
      <c r="IA10" s="305"/>
      <c r="IB10" s="48"/>
      <c r="IC10" s="255"/>
      <c r="ID10" s="305"/>
      <c r="IE10" s="355"/>
      <c r="IF10" s="305"/>
      <c r="IG10" s="305"/>
      <c r="IH10" s="305"/>
      <c r="II10" s="305"/>
      <c r="IJ10" s="305"/>
      <c r="IK10" s="305"/>
      <c r="IL10" s="255"/>
      <c r="IM10" s="305"/>
      <c r="IN10" s="355"/>
      <c r="IO10" s="305"/>
      <c r="IP10" s="305"/>
      <c r="IQ10" s="305"/>
      <c r="IR10" s="305"/>
      <c r="IS10" s="305"/>
      <c r="IT10" s="48"/>
      <c r="IU10" s="255"/>
      <c r="IV10" s="305"/>
      <c r="IW10" s="355"/>
      <c r="IX10" s="305"/>
      <c r="IY10" s="305"/>
      <c r="IZ10" s="305"/>
      <c r="JA10" s="305"/>
      <c r="JB10" s="305"/>
      <c r="JC10" s="48"/>
      <c r="JD10" s="255"/>
      <c r="JE10" s="305"/>
      <c r="JF10" s="355"/>
      <c r="JG10" s="305"/>
      <c r="JH10" s="305"/>
      <c r="JI10" s="305"/>
      <c r="JJ10" s="305"/>
      <c r="JK10" s="305"/>
      <c r="JL10" s="48"/>
      <c r="JM10" s="255"/>
      <c r="JN10" s="305"/>
      <c r="JO10" s="355"/>
      <c r="JP10" s="305"/>
      <c r="JQ10" s="305"/>
      <c r="JR10" s="305"/>
      <c r="JS10" s="305"/>
      <c r="JT10" s="305"/>
      <c r="JU10" s="305"/>
      <c r="JV10" s="255"/>
      <c r="JW10" s="305"/>
      <c r="JX10" s="355"/>
      <c r="JY10" s="305"/>
      <c r="JZ10" s="305"/>
      <c r="KA10" s="305"/>
      <c r="KB10" s="305"/>
      <c r="KC10" s="305"/>
      <c r="KD10" s="48"/>
      <c r="KE10" s="255"/>
      <c r="KF10" s="305"/>
      <c r="KG10" s="355"/>
      <c r="KH10" s="305"/>
      <c r="KI10" s="305"/>
      <c r="KJ10" s="305"/>
      <c r="KK10" s="305"/>
      <c r="KL10" s="305"/>
      <c r="KM10" s="48"/>
      <c r="KN10" s="255"/>
      <c r="KO10" s="305"/>
      <c r="KP10" s="355"/>
      <c r="KQ10" s="305"/>
      <c r="KR10" s="305"/>
      <c r="KS10" s="305"/>
      <c r="KT10" s="305"/>
      <c r="KU10" s="305"/>
      <c r="KV10" s="305"/>
      <c r="KW10" s="255"/>
      <c r="KX10" s="305"/>
      <c r="KY10" s="355"/>
      <c r="KZ10" s="305"/>
      <c r="LA10" s="305"/>
      <c r="LB10" s="305"/>
      <c r="LC10" s="305"/>
      <c r="LD10" s="305"/>
      <c r="LE10" s="305"/>
      <c r="LF10" s="255"/>
      <c r="LG10" s="305"/>
      <c r="LH10" s="355"/>
      <c r="LI10" s="305"/>
      <c r="LJ10" s="305"/>
      <c r="LK10" s="305"/>
      <c r="LL10" s="305"/>
      <c r="LM10" s="305"/>
      <c r="LN10" s="48"/>
      <c r="LO10" s="255"/>
      <c r="LP10" s="305"/>
      <c r="LQ10" s="355"/>
      <c r="LR10" s="305"/>
      <c r="LS10" s="305"/>
      <c r="LT10" s="305"/>
      <c r="LU10" s="305"/>
      <c r="LV10" s="305"/>
      <c r="LW10" s="48"/>
      <c r="LX10" s="255"/>
      <c r="LY10" s="305"/>
      <c r="LZ10" s="355"/>
      <c r="MA10" s="305"/>
      <c r="MB10" s="305"/>
      <c r="MC10" s="305"/>
      <c r="MD10" s="305"/>
      <c r="ME10" s="305"/>
      <c r="MF10" s="305"/>
      <c r="MG10" s="255"/>
      <c r="MH10" s="305"/>
      <c r="MI10" s="355"/>
      <c r="MJ10" s="305"/>
      <c r="MK10" s="305"/>
      <c r="ML10" s="305"/>
      <c r="MM10" s="305"/>
      <c r="MN10" s="305"/>
      <c r="MO10" s="48"/>
      <c r="MP10" s="255"/>
      <c r="MQ10" s="305"/>
      <c r="MR10" s="355"/>
      <c r="MS10" s="305"/>
      <c r="MT10" s="305"/>
      <c r="MU10" s="305"/>
      <c r="MV10" s="305"/>
      <c r="MW10" s="305"/>
      <c r="MX10" s="48"/>
      <c r="MY10" s="255"/>
      <c r="MZ10" s="305"/>
      <c r="NA10" s="355"/>
      <c r="NB10" s="305"/>
      <c r="NC10" s="305"/>
      <c r="ND10" s="305"/>
      <c r="NE10" s="305"/>
      <c r="NF10" s="305"/>
      <c r="NG10" s="48"/>
      <c r="NH10" s="255"/>
    </row>
    <row r="11" spans="1:372" ht="18">
      <c r="A11" s="306" t="s">
        <v>156</v>
      </c>
      <c r="B11" s="59"/>
      <c r="C11" s="460"/>
      <c r="D11" s="443">
        <v>513.29999999999995</v>
      </c>
      <c r="E11" s="444" t="s">
        <v>187</v>
      </c>
      <c r="F11" s="661">
        <v>360</v>
      </c>
      <c r="G11" s="444" t="s">
        <v>183</v>
      </c>
      <c r="H11" s="662"/>
      <c r="I11" s="444" t="s">
        <v>184</v>
      </c>
      <c r="J11" s="662"/>
      <c r="K11" s="444" t="s">
        <v>185</v>
      </c>
      <c r="L11" s="460"/>
      <c r="M11" s="443">
        <v>167.4</v>
      </c>
      <c r="N11" s="444" t="s">
        <v>187</v>
      </c>
      <c r="O11" s="24">
        <v>318.39999999999998</v>
      </c>
      <c r="P11" s="444" t="s">
        <v>183</v>
      </c>
      <c r="Q11" s="24"/>
      <c r="R11" s="444" t="s">
        <v>184</v>
      </c>
      <c r="S11" s="24"/>
      <c r="T11" s="444" t="s">
        <v>185</v>
      </c>
      <c r="U11" s="460"/>
      <c r="V11" s="24">
        <v>680.40000000000032</v>
      </c>
      <c r="W11" s="444" t="s">
        <v>187</v>
      </c>
      <c r="X11" s="24">
        <v>373.29999999999995</v>
      </c>
      <c r="Y11" s="444" t="s">
        <v>183</v>
      </c>
      <c r="Z11" s="24">
        <v>643</v>
      </c>
      <c r="AA11" s="444" t="s">
        <v>184</v>
      </c>
      <c r="AB11" s="722">
        <v>693.09999999999968</v>
      </c>
      <c r="AC11" s="444" t="s">
        <v>185</v>
      </c>
      <c r="AD11" s="460"/>
      <c r="AE11" s="24">
        <v>381.00000000000091</v>
      </c>
      <c r="AF11" s="444" t="s">
        <v>187</v>
      </c>
      <c r="AG11" s="24">
        <v>121.69999999999982</v>
      </c>
      <c r="AH11" s="444" t="s">
        <v>183</v>
      </c>
      <c r="AI11" s="24">
        <v>4.2000000000000455</v>
      </c>
      <c r="AJ11" s="444" t="s">
        <v>184</v>
      </c>
      <c r="AK11" s="722">
        <v>266.49999999999977</v>
      </c>
      <c r="AL11" s="444" t="s">
        <v>185</v>
      </c>
      <c r="AM11" s="460"/>
      <c r="AN11" s="443">
        <v>221.2</v>
      </c>
      <c r="AO11" s="444" t="s">
        <v>187</v>
      </c>
      <c r="AP11" s="24">
        <v>321.50000000000091</v>
      </c>
      <c r="AQ11" s="444" t="s">
        <v>183</v>
      </c>
      <c r="AR11" s="24">
        <v>305.09999999999991</v>
      </c>
      <c r="AS11" s="444" t="s">
        <v>184</v>
      </c>
      <c r="AT11" s="444">
        <v>580.70000000000005</v>
      </c>
      <c r="AU11" s="444" t="s">
        <v>185</v>
      </c>
      <c r="AV11" s="460"/>
      <c r="AW11" s="24">
        <v>383.9</v>
      </c>
      <c r="AX11" s="444" t="s">
        <v>187</v>
      </c>
      <c r="AY11" s="24">
        <v>257.80000000000109</v>
      </c>
      <c r="AZ11" s="444" t="s">
        <v>183</v>
      </c>
      <c r="BA11" s="24">
        <v>646.29999999999973</v>
      </c>
      <c r="BB11" s="444" t="s">
        <v>184</v>
      </c>
      <c r="BC11" s="24">
        <v>830.29999999999927</v>
      </c>
      <c r="BD11" s="444" t="s">
        <v>185</v>
      </c>
      <c r="BE11" s="460"/>
      <c r="BF11" s="443">
        <v>442.9</v>
      </c>
      <c r="BG11" s="444" t="s">
        <v>187</v>
      </c>
      <c r="BH11" s="24">
        <v>739.50000000000091</v>
      </c>
      <c r="BI11" s="444" t="s">
        <v>183</v>
      </c>
      <c r="BJ11" s="24">
        <v>377.90000000000055</v>
      </c>
      <c r="BK11" s="444" t="s">
        <v>184</v>
      </c>
      <c r="BL11" s="24">
        <v>893.19999999999936</v>
      </c>
      <c r="BM11" s="444" t="s">
        <v>185</v>
      </c>
      <c r="BN11" s="460"/>
      <c r="BO11" s="443">
        <v>197.45</v>
      </c>
      <c r="BP11" s="444" t="s">
        <v>187</v>
      </c>
      <c r="BQ11" s="24">
        <v>498.59999999999945</v>
      </c>
      <c r="BR11" s="444" t="s">
        <v>183</v>
      </c>
      <c r="BS11" s="24">
        <v>498.5</v>
      </c>
      <c r="BT11" s="444" t="s">
        <v>184</v>
      </c>
      <c r="BU11" s="24">
        <v>497.19999999999982</v>
      </c>
      <c r="BV11" s="444" t="s">
        <v>185</v>
      </c>
      <c r="BW11" s="460"/>
      <c r="BX11" s="443">
        <v>0</v>
      </c>
      <c r="BY11" s="444" t="s">
        <v>187</v>
      </c>
      <c r="BZ11" s="443">
        <v>362.39999999999782</v>
      </c>
      <c r="CA11" s="444" t="s">
        <v>183</v>
      </c>
      <c r="CB11" s="663">
        <v>29.700000000004366</v>
      </c>
      <c r="CC11" s="444" t="s">
        <v>184</v>
      </c>
      <c r="CD11" s="24">
        <v>654.10000000000082</v>
      </c>
      <c r="CE11" s="444" t="s">
        <v>185</v>
      </c>
      <c r="CF11" s="460"/>
      <c r="CG11" s="443">
        <v>249.5</v>
      </c>
      <c r="CH11" s="444" t="s">
        <v>187</v>
      </c>
      <c r="CI11" s="24">
        <v>284.29999999999927</v>
      </c>
      <c r="CJ11" s="444" t="s">
        <v>183</v>
      </c>
      <c r="CK11" s="24"/>
      <c r="CL11" s="444" t="s">
        <v>184</v>
      </c>
      <c r="CM11" s="24">
        <v>96.700000000000728</v>
      </c>
      <c r="CN11" s="444" t="s">
        <v>185</v>
      </c>
      <c r="CO11" s="460"/>
      <c r="CP11" s="443">
        <v>438.95</v>
      </c>
      <c r="CQ11" s="444" t="s">
        <v>187</v>
      </c>
      <c r="CR11" s="24">
        <v>409.59999999999854</v>
      </c>
      <c r="CS11" s="444" t="s">
        <v>183</v>
      </c>
      <c r="CT11" s="24"/>
      <c r="CU11" s="444" t="s">
        <v>184</v>
      </c>
      <c r="CV11" s="24">
        <v>307.50000000000091</v>
      </c>
      <c r="CW11" s="444" t="s">
        <v>185</v>
      </c>
      <c r="CX11" s="460"/>
      <c r="CY11" s="443">
        <v>244.45</v>
      </c>
      <c r="CZ11" s="444" t="s">
        <v>187</v>
      </c>
      <c r="DA11" s="24">
        <v>400.30000000000018</v>
      </c>
      <c r="DB11" s="444" t="s">
        <v>183</v>
      </c>
      <c r="DC11" s="24">
        <v>51.700000000000728</v>
      </c>
      <c r="DD11" s="444" t="s">
        <v>184</v>
      </c>
      <c r="DE11" s="24">
        <v>365.69999999999982</v>
      </c>
      <c r="DF11" s="444" t="s">
        <v>185</v>
      </c>
      <c r="DG11" s="460"/>
      <c r="DH11" s="443">
        <v>336.05</v>
      </c>
      <c r="DI11" s="444" t="s">
        <v>187</v>
      </c>
      <c r="DJ11" s="24">
        <v>209.30000000000018</v>
      </c>
      <c r="DK11" s="444" t="s">
        <v>183</v>
      </c>
      <c r="DL11" s="24"/>
      <c r="DM11" s="444" t="s">
        <v>184</v>
      </c>
      <c r="DN11" s="24">
        <v>201</v>
      </c>
      <c r="DO11" s="444" t="s">
        <v>185</v>
      </c>
      <c r="DP11" s="460"/>
      <c r="DQ11" s="443">
        <v>613.65</v>
      </c>
      <c r="DR11" s="444" t="s">
        <v>187</v>
      </c>
      <c r="DS11" s="663">
        <v>350.89999999999964</v>
      </c>
      <c r="DT11" s="444" t="s">
        <v>183</v>
      </c>
      <c r="DU11" s="24">
        <v>140.70000000000437</v>
      </c>
      <c r="DV11" s="444" t="s">
        <v>184</v>
      </c>
      <c r="DW11" s="24">
        <v>334.09999999999945</v>
      </c>
      <c r="DX11" s="444" t="s">
        <v>185</v>
      </c>
      <c r="DY11" s="460"/>
      <c r="DZ11" s="443">
        <v>224.3</v>
      </c>
      <c r="EA11" s="444" t="s">
        <v>187</v>
      </c>
      <c r="EB11" s="24">
        <v>31.500000000000909</v>
      </c>
      <c r="EC11" s="444" t="s">
        <v>183</v>
      </c>
      <c r="ED11" s="24"/>
      <c r="EE11" s="444" t="s">
        <v>184</v>
      </c>
      <c r="EF11" s="24">
        <v>716.90000000000055</v>
      </c>
      <c r="EG11" s="444" t="s">
        <v>185</v>
      </c>
      <c r="EH11" s="460"/>
      <c r="EI11" s="443">
        <v>435.85</v>
      </c>
      <c r="EJ11" s="444" t="s">
        <v>187</v>
      </c>
      <c r="EK11" s="663">
        <v>347.20000000000164</v>
      </c>
      <c r="EL11" s="444" t="s">
        <v>183</v>
      </c>
      <c r="EM11" s="663"/>
      <c r="EN11" s="444" t="s">
        <v>184</v>
      </c>
      <c r="EO11" s="24">
        <v>209.90000000000146</v>
      </c>
      <c r="EP11" s="444" t="s">
        <v>185</v>
      </c>
      <c r="EQ11" s="460"/>
      <c r="ER11" s="443">
        <v>223.25</v>
      </c>
      <c r="ES11" s="444" t="s">
        <v>187</v>
      </c>
      <c r="ET11" s="24">
        <v>185.09999999999854</v>
      </c>
      <c r="EU11" s="444" t="s">
        <v>183</v>
      </c>
      <c r="EV11" s="24"/>
      <c r="EW11" s="444" t="s">
        <v>184</v>
      </c>
      <c r="EX11" s="24">
        <v>318.50000000000091</v>
      </c>
      <c r="EY11" s="444" t="s">
        <v>185</v>
      </c>
      <c r="EZ11" s="460"/>
      <c r="FA11" s="443">
        <v>173.2</v>
      </c>
      <c r="FB11" s="444" t="s">
        <v>187</v>
      </c>
      <c r="FC11" s="663">
        <v>276.99999999999818</v>
      </c>
      <c r="FD11" s="444" t="s">
        <v>183</v>
      </c>
      <c r="FE11" s="663">
        <v>117</v>
      </c>
      <c r="FF11" s="444" t="s">
        <v>184</v>
      </c>
      <c r="FG11" s="24">
        <v>407.00000000000091</v>
      </c>
      <c r="FH11" s="444" t="s">
        <v>185</v>
      </c>
      <c r="FI11" s="460"/>
      <c r="FJ11" s="443">
        <v>187.5</v>
      </c>
      <c r="FK11" s="444" t="s">
        <v>187</v>
      </c>
      <c r="FL11" s="663">
        <v>75.599999999998545</v>
      </c>
      <c r="FM11" s="444" t="s">
        <v>183</v>
      </c>
      <c r="FN11" s="24">
        <v>409.40000000000146</v>
      </c>
      <c r="FO11" s="444" t="s">
        <v>184</v>
      </c>
      <c r="FP11" s="24">
        <v>510.60000000000036</v>
      </c>
      <c r="FQ11" s="444" t="s">
        <v>185</v>
      </c>
      <c r="FR11" s="460"/>
      <c r="FS11" s="443">
        <v>217.1</v>
      </c>
      <c r="FT11" s="444" t="s">
        <v>187</v>
      </c>
      <c r="FU11" s="663">
        <v>690.60000000000036</v>
      </c>
      <c r="FV11" s="444" t="s">
        <v>183</v>
      </c>
      <c r="FW11" s="663"/>
      <c r="FX11" s="444" t="s">
        <v>184</v>
      </c>
      <c r="FY11" s="24">
        <v>153.69999999999891</v>
      </c>
      <c r="FZ11" s="444" t="s">
        <v>185</v>
      </c>
      <c r="GA11" s="460"/>
      <c r="GB11" s="443">
        <v>228.6</v>
      </c>
      <c r="GC11" s="444" t="s">
        <v>187</v>
      </c>
      <c r="GD11" s="24">
        <v>382.99999999999909</v>
      </c>
      <c r="GE11" s="444" t="s">
        <v>183</v>
      </c>
      <c r="GF11" s="24"/>
      <c r="GG11" s="444" t="s">
        <v>184</v>
      </c>
      <c r="GH11" s="661">
        <v>387.80000000000291</v>
      </c>
      <c r="GI11" s="444" t="s">
        <v>185</v>
      </c>
      <c r="GJ11" s="460"/>
      <c r="GK11" s="443">
        <v>1507.8</v>
      </c>
      <c r="GL11" s="444" t="s">
        <v>187</v>
      </c>
      <c r="GM11" s="663">
        <v>1530.1999999999989</v>
      </c>
      <c r="GN11" s="444" t="s">
        <v>183</v>
      </c>
      <c r="GO11" s="24">
        <v>1432.2000000000044</v>
      </c>
      <c r="GP11" s="444" t="s">
        <v>184</v>
      </c>
      <c r="GQ11" s="24">
        <v>1630.100000000004</v>
      </c>
      <c r="GR11" s="444" t="s">
        <v>185</v>
      </c>
      <c r="GS11" s="460"/>
      <c r="GT11" s="443">
        <v>166.7</v>
      </c>
      <c r="GU11" s="444" t="s">
        <v>187</v>
      </c>
      <c r="GV11" s="663">
        <v>311.60000000000218</v>
      </c>
      <c r="GW11" s="444" t="s">
        <v>183</v>
      </c>
      <c r="GX11" s="663"/>
      <c r="GY11" s="444" t="s">
        <v>184</v>
      </c>
      <c r="GZ11" s="663"/>
      <c r="HA11" s="444" t="s">
        <v>185</v>
      </c>
      <c r="HB11" s="460"/>
      <c r="HC11" s="443">
        <v>423.4</v>
      </c>
      <c r="HD11" s="444" t="s">
        <v>187</v>
      </c>
      <c r="HE11" s="24">
        <v>366.49999999999818</v>
      </c>
      <c r="HF11" s="444" t="s">
        <v>183</v>
      </c>
      <c r="HG11" s="24">
        <v>228.39999999999964</v>
      </c>
      <c r="HH11" s="444" t="s">
        <v>184</v>
      </c>
      <c r="HI11" s="24">
        <v>202.70000000000255</v>
      </c>
      <c r="HJ11" s="444" t="s">
        <v>185</v>
      </c>
      <c r="HK11" s="460"/>
      <c r="HL11" s="443">
        <v>437.5</v>
      </c>
      <c r="HM11" s="444" t="s">
        <v>187</v>
      </c>
      <c r="HN11" s="663">
        <v>480.19999999999891</v>
      </c>
      <c r="HO11" s="444" t="s">
        <v>183</v>
      </c>
      <c r="HP11" s="663"/>
      <c r="HQ11" s="444" t="s">
        <v>184</v>
      </c>
      <c r="HR11" s="24">
        <v>668.50000000000728</v>
      </c>
      <c r="HS11" s="444" t="s">
        <v>185</v>
      </c>
      <c r="HT11" s="460"/>
      <c r="HU11" s="443">
        <v>4156.3</v>
      </c>
      <c r="HV11" s="444" t="s">
        <v>187</v>
      </c>
      <c r="HW11" s="663">
        <v>2364.5999999999949</v>
      </c>
      <c r="HX11" s="444" t="s">
        <v>183</v>
      </c>
      <c r="HY11" s="24">
        <v>2804.1000000000013</v>
      </c>
      <c r="HZ11" s="444" t="s">
        <v>184</v>
      </c>
      <c r="IA11" s="24">
        <v>3401.9000000001452</v>
      </c>
      <c r="IB11" s="444" t="s">
        <v>185</v>
      </c>
      <c r="IC11" s="460"/>
      <c r="ID11" s="443">
        <v>58.5</v>
      </c>
      <c r="IE11" s="444" t="s">
        <v>187</v>
      </c>
      <c r="IF11" s="663">
        <v>125.49999999999636</v>
      </c>
      <c r="IG11" s="444" t="s">
        <v>183</v>
      </c>
      <c r="IH11" s="663"/>
      <c r="II11" s="444" t="s">
        <v>184</v>
      </c>
      <c r="IJ11" s="663"/>
      <c r="IK11" s="444" t="s">
        <v>185</v>
      </c>
      <c r="IL11" s="460"/>
      <c r="IM11" s="443">
        <v>411.15</v>
      </c>
      <c r="IN11" s="444" t="s">
        <v>187</v>
      </c>
      <c r="IO11" s="24">
        <v>162.49999999999636</v>
      </c>
      <c r="IP11" s="444" t="s">
        <v>183</v>
      </c>
      <c r="IQ11" s="24"/>
      <c r="IR11" s="444" t="s">
        <v>184</v>
      </c>
      <c r="IS11" s="24">
        <v>131</v>
      </c>
      <c r="IT11" s="444" t="s">
        <v>185</v>
      </c>
      <c r="IU11" s="460"/>
      <c r="IV11" s="443">
        <v>56.4</v>
      </c>
      <c r="IW11" s="444" t="s">
        <v>187</v>
      </c>
      <c r="IX11" s="663">
        <v>240.79999999999563</v>
      </c>
      <c r="IY11" s="444" t="s">
        <v>183</v>
      </c>
      <c r="IZ11" s="24">
        <v>193.40000000000009</v>
      </c>
      <c r="JA11" s="444" t="s">
        <v>184</v>
      </c>
      <c r="JB11" s="24">
        <v>70</v>
      </c>
      <c r="JC11" s="444" t="s">
        <v>185</v>
      </c>
      <c r="JD11" s="460"/>
      <c r="JE11" s="443">
        <v>191.2</v>
      </c>
      <c r="JF11" s="444" t="s">
        <v>187</v>
      </c>
      <c r="JG11" s="663">
        <v>178.79999999999563</v>
      </c>
      <c r="JH11" s="444" t="s">
        <v>183</v>
      </c>
      <c r="JI11" s="663">
        <v>166.80000000000109</v>
      </c>
      <c r="JJ11" s="444" t="s">
        <v>184</v>
      </c>
      <c r="JK11" s="24">
        <v>179.700000000008</v>
      </c>
      <c r="JL11" s="444" t="s">
        <v>185</v>
      </c>
      <c r="JM11" s="460"/>
      <c r="JN11" s="443">
        <v>311.39999999999998</v>
      </c>
      <c r="JO11" s="444" t="s">
        <v>187</v>
      </c>
      <c r="JP11" s="663">
        <v>223.99999999999636</v>
      </c>
      <c r="JQ11" s="444" t="s">
        <v>183</v>
      </c>
      <c r="JR11" s="663"/>
      <c r="JS11" s="444" t="s">
        <v>184</v>
      </c>
      <c r="JT11" s="663"/>
      <c r="JU11" s="444" t="s">
        <v>185</v>
      </c>
      <c r="JV11" s="460"/>
      <c r="JW11" s="443">
        <v>1933.6</v>
      </c>
      <c r="JX11" s="444" t="s">
        <v>187</v>
      </c>
      <c r="JY11" s="24">
        <v>2255.4999999999964</v>
      </c>
      <c r="JZ11" s="444" t="s">
        <v>183</v>
      </c>
      <c r="KA11" s="24">
        <v>2147.8000000000775</v>
      </c>
      <c r="KB11" s="444" t="s">
        <v>184</v>
      </c>
      <c r="KC11" s="24">
        <v>1761.7000000000771</v>
      </c>
      <c r="KD11" s="444" t="s">
        <v>185</v>
      </c>
      <c r="KE11" s="460"/>
      <c r="KF11" s="443">
        <v>69.400000000000006</v>
      </c>
      <c r="KG11" s="444" t="s">
        <v>187</v>
      </c>
      <c r="KH11" s="24">
        <v>146.59999999999854</v>
      </c>
      <c r="KI11" s="444" t="s">
        <v>183</v>
      </c>
      <c r="KJ11" s="663">
        <v>109.60000000000036</v>
      </c>
      <c r="KK11" s="444" t="s">
        <v>184</v>
      </c>
      <c r="KL11" s="24">
        <v>182.30000000000291</v>
      </c>
      <c r="KM11" s="444" t="s">
        <v>185</v>
      </c>
      <c r="KN11" s="460"/>
      <c r="KO11" s="443">
        <v>184.8</v>
      </c>
      <c r="KP11" s="444" t="s">
        <v>187</v>
      </c>
      <c r="KQ11" s="663">
        <v>538.5</v>
      </c>
      <c r="KR11" s="444" t="s">
        <v>183</v>
      </c>
      <c r="KS11" s="663"/>
      <c r="KT11" s="444" t="s">
        <v>184</v>
      </c>
      <c r="KU11" s="663"/>
      <c r="KV11" s="444" t="s">
        <v>185</v>
      </c>
      <c r="KW11" s="460"/>
      <c r="KX11" s="443">
        <v>178.75</v>
      </c>
      <c r="KY11" s="444" t="s">
        <v>187</v>
      </c>
      <c r="KZ11" s="24">
        <v>241.09999999999854</v>
      </c>
      <c r="LA11" s="444" t="s">
        <v>183</v>
      </c>
      <c r="LB11" s="24"/>
      <c r="LC11" s="444" t="s">
        <v>184</v>
      </c>
      <c r="LD11" s="24"/>
      <c r="LE11" s="444" t="s">
        <v>185</v>
      </c>
      <c r="LF11" s="460"/>
      <c r="LG11" s="443">
        <v>59.5</v>
      </c>
      <c r="LH11" s="444" t="s">
        <v>187</v>
      </c>
      <c r="LI11" s="336">
        <v>151.79999999999927</v>
      </c>
      <c r="LJ11" s="444" t="s">
        <v>183</v>
      </c>
      <c r="LK11" s="336"/>
      <c r="LL11" s="444" t="s">
        <v>184</v>
      </c>
      <c r="LM11" s="24"/>
      <c r="LN11" s="444" t="s">
        <v>185</v>
      </c>
      <c r="LO11" s="460"/>
      <c r="LP11" s="443">
        <v>145</v>
      </c>
      <c r="LQ11" s="444" t="s">
        <v>187</v>
      </c>
      <c r="LR11" s="24">
        <v>247.70000000000073</v>
      </c>
      <c r="LS11" s="444" t="s">
        <v>183</v>
      </c>
      <c r="LT11" s="24">
        <v>364.09999999999945</v>
      </c>
      <c r="LU11" s="444" t="s">
        <v>184</v>
      </c>
      <c r="LV11" s="24">
        <v>356.00000000000364</v>
      </c>
      <c r="LW11" s="444" t="s">
        <v>185</v>
      </c>
      <c r="LX11" s="460"/>
      <c r="LY11" s="443">
        <v>363</v>
      </c>
      <c r="LZ11" s="444" t="s">
        <v>187</v>
      </c>
      <c r="MA11" s="24">
        <v>128.5</v>
      </c>
      <c r="MB11" s="444" t="s">
        <v>183</v>
      </c>
      <c r="MC11" s="24"/>
      <c r="MD11" s="444" t="s">
        <v>184</v>
      </c>
      <c r="ME11" s="24"/>
      <c r="MF11" s="444" t="s">
        <v>185</v>
      </c>
      <c r="MG11" s="460"/>
      <c r="MH11" s="443">
        <v>610.6</v>
      </c>
      <c r="MI11" s="444" t="s">
        <v>187</v>
      </c>
      <c r="MJ11" s="313">
        <v>798.50000000000728</v>
      </c>
      <c r="MK11" s="444" t="s">
        <v>183</v>
      </c>
      <c r="ML11" s="24">
        <v>892.30000000000109</v>
      </c>
      <c r="MM11" s="444" t="s">
        <v>184</v>
      </c>
      <c r="MN11" s="24">
        <v>786.1000000000131</v>
      </c>
      <c r="MO11" s="444" t="s">
        <v>185</v>
      </c>
      <c r="MP11" s="460"/>
      <c r="MQ11" s="443">
        <v>348.5</v>
      </c>
      <c r="MR11" s="444" t="s">
        <v>187</v>
      </c>
      <c r="MS11" s="443">
        <v>232.49999999999272</v>
      </c>
      <c r="MT11" s="444" t="s">
        <v>183</v>
      </c>
      <c r="MU11" s="24">
        <v>265.50000000001091</v>
      </c>
      <c r="MV11" s="444" t="s">
        <v>184</v>
      </c>
      <c r="MW11" s="443">
        <v>216.00000000001455</v>
      </c>
      <c r="MX11" s="444" t="s">
        <v>185</v>
      </c>
      <c r="MY11" s="460"/>
      <c r="MZ11" s="443"/>
      <c r="NA11" s="444" t="s">
        <v>187</v>
      </c>
      <c r="NB11" s="443"/>
      <c r="NC11" s="444" t="s">
        <v>183</v>
      </c>
      <c r="ND11" s="443"/>
      <c r="NE11" s="444" t="s">
        <v>184</v>
      </c>
      <c r="NF11" s="664">
        <v>1440.0000000000036</v>
      </c>
      <c r="NG11" s="444" t="s">
        <v>185</v>
      </c>
      <c r="NH11" s="460"/>
    </row>
    <row r="12" spans="1:372" ht="18">
      <c r="A12" s="110" t="s">
        <v>3708</v>
      </c>
      <c r="B12" s="59">
        <f>SUM(D12:AAP12)</f>
        <v>41726.137500000346</v>
      </c>
      <c r="C12" s="460"/>
      <c r="D12" s="443"/>
      <c r="E12" s="286">
        <f>D11*0.25</f>
        <v>128.32499999999999</v>
      </c>
      <c r="F12" s="24"/>
      <c r="G12" s="286">
        <f>F11*0.5</f>
        <v>180</v>
      </c>
      <c r="H12" s="443"/>
      <c r="I12" s="286">
        <f>H11*0.75</f>
        <v>0</v>
      </c>
      <c r="J12" s="443"/>
      <c r="K12" s="286">
        <f>J11*1</f>
        <v>0</v>
      </c>
      <c r="L12" s="460"/>
      <c r="M12" s="443"/>
      <c r="N12" s="286">
        <f>M11*0.25</f>
        <v>41.85</v>
      </c>
      <c r="O12" s="443"/>
      <c r="P12" s="286">
        <f>O11*0.5</f>
        <v>159.19999999999999</v>
      </c>
      <c r="Q12" s="443"/>
      <c r="R12" s="286">
        <f>Q11*0.75</f>
        <v>0</v>
      </c>
      <c r="S12" s="443"/>
      <c r="T12" s="286">
        <f>S11*1</f>
        <v>0</v>
      </c>
      <c r="U12" s="460"/>
      <c r="V12" s="24"/>
      <c r="W12" s="286">
        <f>V11*0.25</f>
        <v>170.10000000000008</v>
      </c>
      <c r="X12" s="443"/>
      <c r="Y12" s="286">
        <f>X11*0.5</f>
        <v>186.64999999999998</v>
      </c>
      <c r="Z12" s="24"/>
      <c r="AA12" s="286">
        <f>Z11*0.75</f>
        <v>482.25</v>
      </c>
      <c r="AC12" s="286">
        <f t="shared" ref="AC12" si="3">AB11*1</f>
        <v>693.09999999999968</v>
      </c>
      <c r="AD12" s="460"/>
      <c r="AE12" s="24"/>
      <c r="AF12" s="286">
        <f>AE11*0.25</f>
        <v>95.250000000000227</v>
      </c>
      <c r="AG12" s="443"/>
      <c r="AH12" s="286">
        <f>AG11*0.5</f>
        <v>60.849999999999909</v>
      </c>
      <c r="AI12" s="443"/>
      <c r="AJ12" s="286">
        <f>AI11*0.75</f>
        <v>3.1500000000000341</v>
      </c>
      <c r="AL12" s="286">
        <f t="shared" ref="AL12" si="4">AK11*1</f>
        <v>266.49999999999977</v>
      </c>
      <c r="AM12" s="460"/>
      <c r="AN12" s="443"/>
      <c r="AO12" s="286">
        <f>AN11*0.25</f>
        <v>55.3</v>
      </c>
      <c r="AP12" s="24"/>
      <c r="AQ12" s="286">
        <f>AP11*0.5</f>
        <v>160.75000000000045</v>
      </c>
      <c r="AR12" s="443"/>
      <c r="AS12" s="286">
        <f>AR11*0.75</f>
        <v>228.82499999999993</v>
      </c>
      <c r="AT12" s="443"/>
      <c r="AU12" s="286">
        <f>AT11*1</f>
        <v>580.70000000000005</v>
      </c>
      <c r="AV12" s="460"/>
      <c r="AW12" s="24"/>
      <c r="AX12" s="286">
        <f>AW11*0.25</f>
        <v>95.974999999999994</v>
      </c>
      <c r="AZ12" s="286">
        <f>AY11*0.5</f>
        <v>128.90000000000055</v>
      </c>
      <c r="BB12" s="286">
        <f>BA11*0.75</f>
        <v>484.7249999999998</v>
      </c>
      <c r="BC12" s="24"/>
      <c r="BD12" s="286">
        <f>BC11*1</f>
        <v>830.29999999999927</v>
      </c>
      <c r="BE12" s="460"/>
      <c r="BF12" s="443"/>
      <c r="BG12" s="286">
        <f>BF11*0.25</f>
        <v>110.72499999999999</v>
      </c>
      <c r="BH12" s="24"/>
      <c r="BI12" s="286">
        <f>BH11*0.5</f>
        <v>369.75000000000045</v>
      </c>
      <c r="BJ12" s="443"/>
      <c r="BK12" s="286">
        <f>BJ11*0.75</f>
        <v>283.42500000000041</v>
      </c>
      <c r="BL12" s="443"/>
      <c r="BM12" s="286">
        <f>BL11*1</f>
        <v>893.19999999999936</v>
      </c>
      <c r="BN12" s="460"/>
      <c r="BO12" s="443"/>
      <c r="BP12" s="286">
        <f>BO11*0.25</f>
        <v>49.362499999999997</v>
      </c>
      <c r="BQ12" s="24"/>
      <c r="BR12" s="286">
        <f>BQ11*0.5</f>
        <v>249.29999999999973</v>
      </c>
      <c r="BS12" s="443"/>
      <c r="BT12" s="286">
        <f>BS11*0.75</f>
        <v>373.875</v>
      </c>
      <c r="BU12" s="443"/>
      <c r="BV12" s="286">
        <f>BU11*1</f>
        <v>497.19999999999982</v>
      </c>
      <c r="BW12" s="460"/>
      <c r="BX12" s="443"/>
      <c r="BY12" s="286">
        <f>BX11*0.25</f>
        <v>0</v>
      </c>
      <c r="BZ12" s="443"/>
      <c r="CA12" s="286">
        <f>BZ11*0.5</f>
        <v>181.19999999999891</v>
      </c>
      <c r="CB12" s="443"/>
      <c r="CC12" s="286">
        <f>CB11*0.75</f>
        <v>22.275000000003274</v>
      </c>
      <c r="CD12" s="443"/>
      <c r="CE12" s="286">
        <f>CD11*1</f>
        <v>654.10000000000082</v>
      </c>
      <c r="CF12" s="460"/>
      <c r="CG12" s="443"/>
      <c r="CH12" s="286">
        <f>CG11*0.25</f>
        <v>62.375</v>
      </c>
      <c r="CI12" s="24"/>
      <c r="CJ12" s="286">
        <f>CI11*0.5</f>
        <v>142.14999999999964</v>
      </c>
      <c r="CK12" s="24"/>
      <c r="CL12" s="286">
        <f>CK11*0.75</f>
        <v>0</v>
      </c>
      <c r="CM12" s="443"/>
      <c r="CN12" s="286">
        <f>CM11*1</f>
        <v>96.700000000000728</v>
      </c>
      <c r="CO12" s="460"/>
      <c r="CP12" s="443"/>
      <c r="CQ12" s="286">
        <f>CP11*0.25</f>
        <v>109.7375</v>
      </c>
      <c r="CR12" s="24"/>
      <c r="CS12" s="286">
        <f>CR11*0.5</f>
        <v>204.79999999999927</v>
      </c>
      <c r="CT12" s="24"/>
      <c r="CU12" s="286">
        <f>CT11*0.75</f>
        <v>0</v>
      </c>
      <c r="CV12" s="443"/>
      <c r="CW12" s="286">
        <f>CV11*1</f>
        <v>307.50000000000091</v>
      </c>
      <c r="CX12" s="460"/>
      <c r="CY12" s="443"/>
      <c r="CZ12" s="286">
        <f>CY11*0.25</f>
        <v>61.112499999999997</v>
      </c>
      <c r="DA12" s="24"/>
      <c r="DB12" s="286">
        <f>DA11*0.5</f>
        <v>200.15000000000009</v>
      </c>
      <c r="DC12" s="443"/>
      <c r="DD12" s="286">
        <f>DC11*0.75</f>
        <v>38.775000000000546</v>
      </c>
      <c r="DE12" s="443"/>
      <c r="DF12" s="286">
        <f>DE11*1</f>
        <v>365.69999999999982</v>
      </c>
      <c r="DG12" s="460"/>
      <c r="DH12" s="443"/>
      <c r="DI12" s="286">
        <f>DH11*0.25</f>
        <v>84.012500000000003</v>
      </c>
      <c r="DJ12" s="24"/>
      <c r="DK12" s="286">
        <f>DJ11*0.5</f>
        <v>104.65000000000009</v>
      </c>
      <c r="DL12" s="24"/>
      <c r="DM12" s="286">
        <f>DL11*0.75</f>
        <v>0</v>
      </c>
      <c r="DN12" s="443"/>
      <c r="DO12" s="286">
        <f>DN11*1</f>
        <v>201</v>
      </c>
      <c r="DP12" s="460"/>
      <c r="DQ12" s="443"/>
      <c r="DR12" s="286">
        <f>DQ11*0.25</f>
        <v>153.41249999999999</v>
      </c>
      <c r="DS12" s="24"/>
      <c r="DT12" s="286">
        <f>DS11*0.5</f>
        <v>175.44999999999982</v>
      </c>
      <c r="DU12" s="443"/>
      <c r="DV12" s="286">
        <f>DU11*0.75</f>
        <v>105.52500000000327</v>
      </c>
      <c r="DW12" s="443"/>
      <c r="DX12" s="286">
        <f>DW11*1</f>
        <v>334.09999999999945</v>
      </c>
      <c r="DY12" s="460"/>
      <c r="DZ12" s="443"/>
      <c r="EA12" s="286">
        <f>DZ11*0.25</f>
        <v>56.075000000000003</v>
      </c>
      <c r="EB12" s="24"/>
      <c r="EC12" s="286">
        <f>EB11*0.5</f>
        <v>15.750000000000455</v>
      </c>
      <c r="ED12" s="24"/>
      <c r="EE12" s="286">
        <f>ED11*0.75</f>
        <v>0</v>
      </c>
      <c r="EF12" s="443"/>
      <c r="EG12" s="286">
        <f>EF11*1</f>
        <v>716.90000000000055</v>
      </c>
      <c r="EH12" s="460"/>
      <c r="EI12" s="443"/>
      <c r="EJ12" s="286">
        <f>EI11*0.25</f>
        <v>108.96250000000001</v>
      </c>
      <c r="EK12" s="24"/>
      <c r="EL12" s="286">
        <f>EK11*0.5</f>
        <v>173.60000000000082</v>
      </c>
      <c r="EM12" s="24"/>
      <c r="EN12" s="286">
        <f>EM11*0.75</f>
        <v>0</v>
      </c>
      <c r="EO12" s="443"/>
      <c r="EP12" s="286">
        <f>EO11*1</f>
        <v>209.90000000000146</v>
      </c>
      <c r="EQ12" s="460"/>
      <c r="ER12" s="443"/>
      <c r="ES12" s="286">
        <f>ER11*0.25</f>
        <v>55.8125</v>
      </c>
      <c r="ET12" s="24"/>
      <c r="EU12" s="286">
        <f>ET11*0.5</f>
        <v>92.549999999999272</v>
      </c>
      <c r="EV12" s="24"/>
      <c r="EW12" s="286">
        <f>EV11*0.75</f>
        <v>0</v>
      </c>
      <c r="EX12" s="443"/>
      <c r="EY12" s="286">
        <f>EX11*1</f>
        <v>318.50000000000091</v>
      </c>
      <c r="EZ12" s="460"/>
      <c r="FA12" s="443"/>
      <c r="FB12" s="286">
        <f>FA11*0.25</f>
        <v>43.3</v>
      </c>
      <c r="FC12" s="24"/>
      <c r="FD12" s="286">
        <f>FC11*0.5</f>
        <v>138.49999999999909</v>
      </c>
      <c r="FE12" s="443"/>
      <c r="FF12" s="286">
        <f>FE11*0.75</f>
        <v>87.75</v>
      </c>
      <c r="FG12" s="443"/>
      <c r="FH12" s="286">
        <f>FG11*1</f>
        <v>407.00000000000091</v>
      </c>
      <c r="FI12" s="460"/>
      <c r="FJ12" s="443"/>
      <c r="FK12" s="286">
        <f>FJ11*0.25</f>
        <v>46.875</v>
      </c>
      <c r="FL12" s="24"/>
      <c r="FM12" s="286">
        <f>FL11*0.5</f>
        <v>37.799999999999272</v>
      </c>
      <c r="FN12" s="443"/>
      <c r="FO12" s="286">
        <f>FN11*0.75</f>
        <v>307.05000000000109</v>
      </c>
      <c r="FP12" s="443"/>
      <c r="FQ12" s="286">
        <f>FP11*1</f>
        <v>510.60000000000036</v>
      </c>
      <c r="FR12" s="460"/>
      <c r="FS12" s="443"/>
      <c r="FT12" s="286">
        <f>FS11*0.25</f>
        <v>54.274999999999999</v>
      </c>
      <c r="FU12" s="24"/>
      <c r="FV12" s="286">
        <f>FU11*0.5</f>
        <v>345.30000000000018</v>
      </c>
      <c r="FW12" s="24"/>
      <c r="FX12" s="286">
        <f>FW11*0.75</f>
        <v>0</v>
      </c>
      <c r="FY12" s="443"/>
      <c r="FZ12" s="286">
        <f>FY11*1</f>
        <v>153.69999999999891</v>
      </c>
      <c r="GA12" s="460"/>
      <c r="GB12" s="443"/>
      <c r="GC12" s="286">
        <f>GB11*0.25</f>
        <v>57.15</v>
      </c>
      <c r="GD12" s="24"/>
      <c r="GE12" s="286">
        <f>GD11*0.5</f>
        <v>191.49999999999955</v>
      </c>
      <c r="GF12" s="24"/>
      <c r="GG12" s="286">
        <f>GF11*0.75</f>
        <v>0</v>
      </c>
      <c r="GH12" s="443"/>
      <c r="GI12" s="286">
        <f>GH11*1</f>
        <v>387.80000000000291</v>
      </c>
      <c r="GJ12" s="460"/>
      <c r="GK12" s="443"/>
      <c r="GL12" s="286">
        <f>GK11*0.25</f>
        <v>376.95</v>
      </c>
      <c r="GM12" s="24"/>
      <c r="GN12" s="286">
        <f>GM11*0.5</f>
        <v>765.09999999999945</v>
      </c>
      <c r="GO12" s="443"/>
      <c r="GP12" s="286">
        <f>GO11*0.75</f>
        <v>1074.1500000000033</v>
      </c>
      <c r="GQ12" s="443"/>
      <c r="GR12" s="286">
        <f>GQ11*1</f>
        <v>1630.100000000004</v>
      </c>
      <c r="GS12" s="460"/>
      <c r="GT12" s="443"/>
      <c r="GU12" s="286">
        <f>GT11*0.25</f>
        <v>41.674999999999997</v>
      </c>
      <c r="GV12" s="24"/>
      <c r="GW12" s="286">
        <f>GV11*0.5</f>
        <v>155.80000000000109</v>
      </c>
      <c r="GX12" s="24"/>
      <c r="GY12" s="286">
        <f>GX11*0.75</f>
        <v>0</v>
      </c>
      <c r="GZ12" s="24"/>
      <c r="HA12" s="286">
        <f>GZ11*1</f>
        <v>0</v>
      </c>
      <c r="HB12" s="460"/>
      <c r="HC12" s="443"/>
      <c r="HD12" s="286">
        <f>HC11*0.25</f>
        <v>105.85</v>
      </c>
      <c r="HE12" s="443"/>
      <c r="HF12" s="286">
        <f>HE11*0.5</f>
        <v>183.24999999999909</v>
      </c>
      <c r="HG12" s="443"/>
      <c r="HH12" s="286">
        <f>HG11*0.75</f>
        <v>171.29999999999973</v>
      </c>
      <c r="HI12" s="443"/>
      <c r="HJ12" s="286">
        <f>HI11*1</f>
        <v>202.70000000000255</v>
      </c>
      <c r="HK12" s="460"/>
      <c r="HL12" s="443"/>
      <c r="HM12" s="286">
        <f>HL11*0.25</f>
        <v>109.375</v>
      </c>
      <c r="HN12" s="443"/>
      <c r="HO12" s="286">
        <f>HN11*0.5</f>
        <v>240.09999999999945</v>
      </c>
      <c r="HP12" s="443"/>
      <c r="HQ12" s="286">
        <f>HP11*0.75</f>
        <v>0</v>
      </c>
      <c r="HR12" s="443"/>
      <c r="HS12" s="286">
        <f>HR11*1</f>
        <v>668.50000000000728</v>
      </c>
      <c r="HT12" s="460"/>
      <c r="HU12" s="443"/>
      <c r="HV12" s="286">
        <f>HU11*0.25</f>
        <v>1039.075</v>
      </c>
      <c r="HW12" s="443"/>
      <c r="HX12" s="286">
        <f>HW11*0.5</f>
        <v>1182.2999999999975</v>
      </c>
      <c r="HY12" s="443"/>
      <c r="HZ12" s="286">
        <f>HY11*0.75</f>
        <v>2103.0750000000007</v>
      </c>
      <c r="IA12" s="443"/>
      <c r="IB12" s="286">
        <f>IA11*1</f>
        <v>3401.9000000001452</v>
      </c>
      <c r="IC12" s="460"/>
      <c r="ID12" s="443"/>
      <c r="IE12" s="286">
        <f>ID11*0.25</f>
        <v>14.625</v>
      </c>
      <c r="IF12" s="443"/>
      <c r="IG12" s="286">
        <f>IF11*0.5</f>
        <v>62.749999999998181</v>
      </c>
      <c r="IH12" s="443"/>
      <c r="II12" s="286">
        <f>IH11*0.75</f>
        <v>0</v>
      </c>
      <c r="IJ12" s="443"/>
      <c r="IK12" s="286">
        <f>IJ11*1</f>
        <v>0</v>
      </c>
      <c r="IL12" s="460"/>
      <c r="IM12" s="443"/>
      <c r="IN12" s="286">
        <f>IM11*0.25</f>
        <v>102.78749999999999</v>
      </c>
      <c r="IO12" s="443"/>
      <c r="IP12" s="286">
        <f>IO11*0.5</f>
        <v>81.249999999998181</v>
      </c>
      <c r="IQ12" s="443"/>
      <c r="IR12" s="286">
        <f>IQ11*0.75</f>
        <v>0</v>
      </c>
      <c r="IS12" s="443"/>
      <c r="IT12" s="286">
        <f>IS11*1</f>
        <v>131</v>
      </c>
      <c r="IU12" s="460"/>
      <c r="IV12" s="443"/>
      <c r="IW12" s="286">
        <f>IV11*0.25</f>
        <v>14.1</v>
      </c>
      <c r="IX12" s="443"/>
      <c r="IY12" s="286">
        <f>IX11*0.5</f>
        <v>120.39999999999782</v>
      </c>
      <c r="IZ12" s="443"/>
      <c r="JA12" s="286">
        <f>IZ11*0.75</f>
        <v>145.05000000000007</v>
      </c>
      <c r="JB12" s="443"/>
      <c r="JC12" s="286">
        <f>JB11*1</f>
        <v>70</v>
      </c>
      <c r="JD12" s="460"/>
      <c r="JE12" s="443"/>
      <c r="JF12" s="286">
        <f>JE11*0.25</f>
        <v>47.8</v>
      </c>
      <c r="JG12" s="443"/>
      <c r="JH12" s="286">
        <f>JG11*0.5</f>
        <v>89.399999999997817</v>
      </c>
      <c r="JI12" s="443"/>
      <c r="JJ12" s="286">
        <f>JI11*0.75</f>
        <v>125.10000000000082</v>
      </c>
      <c r="JK12" s="443"/>
      <c r="JL12" s="286">
        <f>JK11*1</f>
        <v>179.700000000008</v>
      </c>
      <c r="JM12" s="460"/>
      <c r="JN12" s="443"/>
      <c r="JO12" s="286">
        <f>JN11*0.25</f>
        <v>77.849999999999994</v>
      </c>
      <c r="JP12" s="443"/>
      <c r="JQ12" s="286">
        <f>JP11*0.5</f>
        <v>111.99999999999818</v>
      </c>
      <c r="JR12" s="443"/>
      <c r="JS12" s="286">
        <f>JR11*0.75</f>
        <v>0</v>
      </c>
      <c r="JT12" s="443"/>
      <c r="JU12" s="286">
        <f>JT11*1</f>
        <v>0</v>
      </c>
      <c r="JV12" s="460"/>
      <c r="JW12" s="443"/>
      <c r="JX12" s="286">
        <f>JW11*0.25</f>
        <v>483.4</v>
      </c>
      <c r="JY12" s="443"/>
      <c r="JZ12" s="286">
        <f>JY11*0.5</f>
        <v>1127.7499999999982</v>
      </c>
      <c r="KA12" s="443"/>
      <c r="KB12" s="286">
        <f>KA11*0.75</f>
        <v>1610.8500000000581</v>
      </c>
      <c r="KC12" s="443"/>
      <c r="KD12" s="286">
        <f t="shared" ref="KD12" si="5">KC11*1</f>
        <v>1761.7000000000771</v>
      </c>
      <c r="KE12" s="460"/>
      <c r="KF12" s="443"/>
      <c r="KG12" s="286">
        <f>KF11*0.25</f>
        <v>17.350000000000001</v>
      </c>
      <c r="KH12" s="443"/>
      <c r="KI12" s="286">
        <f>KH11*0.5</f>
        <v>73.299999999999272</v>
      </c>
      <c r="KJ12" s="443"/>
      <c r="KK12" s="286">
        <f>KJ11*0.75</f>
        <v>82.200000000000273</v>
      </c>
      <c r="KL12" s="443"/>
      <c r="KM12" s="286">
        <f>KL11*1</f>
        <v>182.30000000000291</v>
      </c>
      <c r="KN12" s="460"/>
      <c r="KO12" s="443"/>
      <c r="KP12" s="286">
        <f>KO11*0.25</f>
        <v>46.2</v>
      </c>
      <c r="KQ12" s="443"/>
      <c r="KR12" s="286">
        <f>KQ11*0.5</f>
        <v>269.25</v>
      </c>
      <c r="KS12" s="443"/>
      <c r="KT12" s="286">
        <f>KS11*0.75</f>
        <v>0</v>
      </c>
      <c r="KU12" s="443"/>
      <c r="KV12" s="286">
        <f>KU11*1</f>
        <v>0</v>
      </c>
      <c r="KW12" s="460"/>
      <c r="KX12" s="443"/>
      <c r="KY12" s="286">
        <f>KX11*0.25</f>
        <v>44.6875</v>
      </c>
      <c r="KZ12" s="443"/>
      <c r="LA12" s="286">
        <f>KZ11*0.5</f>
        <v>120.54999999999927</v>
      </c>
      <c r="LB12" s="443"/>
      <c r="LC12" s="286">
        <f>LB11*0.75</f>
        <v>0</v>
      </c>
      <c r="LD12" s="443"/>
      <c r="LE12" s="286">
        <f>LD11*1</f>
        <v>0</v>
      </c>
      <c r="LF12" s="460"/>
      <c r="LG12" s="443"/>
      <c r="LH12" s="286">
        <f>LG11*0.25</f>
        <v>14.875</v>
      </c>
      <c r="LI12" s="443"/>
      <c r="LJ12" s="286">
        <f>LI11*0.5</f>
        <v>75.899999999999636</v>
      </c>
      <c r="LK12" s="443"/>
      <c r="LL12" s="286">
        <f>LK11*0.75</f>
        <v>0</v>
      </c>
      <c r="LM12" s="443"/>
      <c r="LN12" s="286">
        <f>LM11*1</f>
        <v>0</v>
      </c>
      <c r="LO12" s="460"/>
      <c r="LP12" s="443"/>
      <c r="LQ12" s="286">
        <f>LP11*0.25</f>
        <v>36.25</v>
      </c>
      <c r="LR12" s="443"/>
      <c r="LS12" s="286">
        <f>LR11*0.5</f>
        <v>123.85000000000036</v>
      </c>
      <c r="LT12" s="443"/>
      <c r="LU12" s="286">
        <f>LT11*0.75</f>
        <v>273.07499999999959</v>
      </c>
      <c r="LV12" s="443"/>
      <c r="LW12" s="286">
        <f>LV11*1</f>
        <v>356.00000000000364</v>
      </c>
      <c r="LX12" s="460"/>
      <c r="LY12" s="443"/>
      <c r="LZ12" s="286">
        <f>LY11*0.25</f>
        <v>90.75</v>
      </c>
      <c r="MA12" s="443"/>
      <c r="MB12" s="286">
        <f>MA11*0.5</f>
        <v>64.25</v>
      </c>
      <c r="MC12" s="443"/>
      <c r="MD12" s="286">
        <f>MC11*0.75</f>
        <v>0</v>
      </c>
      <c r="ME12" s="443"/>
      <c r="MF12" s="286">
        <f>ME11*1</f>
        <v>0</v>
      </c>
      <c r="MG12" s="460"/>
      <c r="MH12" s="443"/>
      <c r="MI12" s="286">
        <f>MH11*0.25</f>
        <v>152.65</v>
      </c>
      <c r="MJ12" s="443"/>
      <c r="MK12" s="286">
        <f>MJ11*0.5</f>
        <v>399.25000000000364</v>
      </c>
      <c r="ML12" s="443"/>
      <c r="MM12" s="286">
        <f>ML11*0.75</f>
        <v>669.22500000000082</v>
      </c>
      <c r="MN12" s="443"/>
      <c r="MO12" s="286">
        <f>MN11*1</f>
        <v>786.1000000000131</v>
      </c>
      <c r="MP12" s="460"/>
      <c r="MQ12" s="443"/>
      <c r="MR12" s="286">
        <f>MQ11*0.25</f>
        <v>87.125</v>
      </c>
      <c r="MS12" s="443"/>
      <c r="MT12" s="286">
        <f>MS11*0.5</f>
        <v>116.24999999999636</v>
      </c>
      <c r="MU12" s="443"/>
      <c r="MV12" s="286">
        <f>MU11*0.75</f>
        <v>199.12500000000819</v>
      </c>
      <c r="MW12" s="443"/>
      <c r="MX12" s="286">
        <f>MW11*1</f>
        <v>216.00000000001455</v>
      </c>
      <c r="MY12" s="460"/>
      <c r="MZ12" s="443"/>
      <c r="NA12" s="286">
        <f>MZ11*0.25</f>
        <v>0</v>
      </c>
      <c r="NB12" s="443"/>
      <c r="NC12" s="286">
        <f>NB11*0.5</f>
        <v>0</v>
      </c>
      <c r="ND12" s="443"/>
      <c r="NE12" s="286">
        <f>ND11*0.75</f>
        <v>0</v>
      </c>
      <c r="NF12" s="443"/>
      <c r="NG12" s="286">
        <f>NF11*1</f>
        <v>1440.0000000000036</v>
      </c>
      <c r="NH12" s="460"/>
    </row>
    <row r="13" spans="1:372" s="50" customFormat="1" ht="18">
      <c r="A13" s="110"/>
      <c r="B13" s="59"/>
      <c r="C13" s="460"/>
      <c r="D13" s="443"/>
      <c r="E13" s="286"/>
      <c r="F13" s="24"/>
      <c r="G13" s="286"/>
      <c r="H13" s="443"/>
      <c r="I13" s="286"/>
      <c r="J13" s="443"/>
      <c r="K13" s="286"/>
      <c r="L13" s="460"/>
      <c r="M13" s="443"/>
      <c r="N13" s="286"/>
      <c r="O13" s="443"/>
      <c r="P13" s="286"/>
      <c r="Q13" s="443"/>
      <c r="R13" s="286"/>
      <c r="S13" s="443"/>
      <c r="T13" s="286"/>
      <c r="U13" s="460"/>
      <c r="V13" s="24"/>
      <c r="W13" s="286"/>
      <c r="X13" s="443"/>
      <c r="Y13" s="286"/>
      <c r="Z13" s="24"/>
      <c r="AA13" s="286"/>
      <c r="AC13" s="48"/>
      <c r="AD13" s="460"/>
      <c r="AE13" s="24"/>
      <c r="AF13" s="286"/>
      <c r="AG13" s="443"/>
      <c r="AH13" s="286"/>
      <c r="AI13" s="443"/>
      <c r="AJ13" s="286"/>
      <c r="AL13" s="48"/>
      <c r="AM13" s="460"/>
      <c r="AN13" s="443"/>
      <c r="AO13" s="286"/>
      <c r="AP13" s="24"/>
      <c r="AQ13" s="286"/>
      <c r="AR13" s="443"/>
      <c r="AS13" s="286"/>
      <c r="AT13" s="443"/>
      <c r="AU13" s="48"/>
      <c r="AV13" s="460"/>
      <c r="AW13" s="24"/>
      <c r="AX13" s="286"/>
      <c r="AY13" s="24"/>
      <c r="AZ13" s="286"/>
      <c r="BA13" s="24"/>
      <c r="BB13" s="286"/>
      <c r="BC13" s="443"/>
      <c r="BD13" s="48"/>
      <c r="BE13" s="460"/>
      <c r="BF13" s="443"/>
      <c r="BG13" s="286"/>
      <c r="BH13" s="24"/>
      <c r="BI13" s="286"/>
      <c r="BJ13" s="443"/>
      <c r="BK13" s="286"/>
      <c r="BL13" s="443"/>
      <c r="BM13" s="48"/>
      <c r="BN13" s="460"/>
      <c r="BO13" s="443"/>
      <c r="BP13" s="286"/>
      <c r="BQ13" s="24"/>
      <c r="BR13" s="286"/>
      <c r="BS13" s="443"/>
      <c r="BT13" s="286"/>
      <c r="BU13" s="443"/>
      <c r="BV13" s="48"/>
      <c r="BW13" s="460"/>
      <c r="BX13" s="443"/>
      <c r="BY13" s="286"/>
      <c r="BZ13" s="443"/>
      <c r="CA13" s="286"/>
      <c r="CB13" s="443"/>
      <c r="CC13" s="286"/>
      <c r="CD13" s="443"/>
      <c r="CE13" s="48"/>
      <c r="CF13" s="460"/>
      <c r="CG13" s="443"/>
      <c r="CH13" s="286"/>
      <c r="CI13" s="24"/>
      <c r="CJ13" s="286"/>
      <c r="CK13" s="24"/>
      <c r="CL13" s="286"/>
      <c r="CM13" s="443"/>
      <c r="CN13" s="48"/>
      <c r="CO13" s="460"/>
      <c r="CP13" s="443"/>
      <c r="CQ13" s="286"/>
      <c r="CR13" s="24"/>
      <c r="CS13" s="286"/>
      <c r="CT13" s="24"/>
      <c r="CU13" s="286"/>
      <c r="CV13" s="443"/>
      <c r="CW13" s="48"/>
      <c r="CX13" s="460"/>
      <c r="CY13" s="443"/>
      <c r="CZ13" s="286"/>
      <c r="DA13" s="24"/>
      <c r="DB13" s="286"/>
      <c r="DC13" s="443"/>
      <c r="DD13" s="286"/>
      <c r="DE13" s="443"/>
      <c r="DF13" s="48"/>
      <c r="DG13" s="460"/>
      <c r="DH13" s="443"/>
      <c r="DI13" s="286"/>
      <c r="DJ13" s="24"/>
      <c r="DK13" s="286"/>
      <c r="DL13" s="24"/>
      <c r="DM13" s="286"/>
      <c r="DN13" s="443"/>
      <c r="DO13" s="48"/>
      <c r="DP13" s="460"/>
      <c r="DQ13" s="443"/>
      <c r="DR13" s="286"/>
      <c r="DS13" s="24"/>
      <c r="DT13" s="286"/>
      <c r="DU13" s="443"/>
      <c r="DV13" s="286"/>
      <c r="DW13" s="443"/>
      <c r="DX13" s="48"/>
      <c r="DY13" s="460"/>
      <c r="DZ13" s="443"/>
      <c r="EA13" s="286"/>
      <c r="EB13" s="24"/>
      <c r="EC13" s="286"/>
      <c r="ED13" s="24"/>
      <c r="EE13" s="286"/>
      <c r="EF13" s="443"/>
      <c r="EG13" s="48"/>
      <c r="EH13" s="460"/>
      <c r="EI13" s="443"/>
      <c r="EJ13" s="286"/>
      <c r="EK13" s="24"/>
      <c r="EL13" s="286"/>
      <c r="EM13" s="24"/>
      <c r="EN13" s="286"/>
      <c r="EO13" s="443"/>
      <c r="EP13" s="48"/>
      <c r="EQ13" s="460"/>
      <c r="ER13" s="443"/>
      <c r="ES13" s="286"/>
      <c r="ET13" s="24"/>
      <c r="EU13" s="286"/>
      <c r="EV13" s="24"/>
      <c r="EW13" s="286"/>
      <c r="EX13" s="443"/>
      <c r="EY13" s="48"/>
      <c r="EZ13" s="460"/>
      <c r="FA13" s="443"/>
      <c r="FB13" s="286"/>
      <c r="FC13" s="24"/>
      <c r="FD13" s="286"/>
      <c r="FE13" s="443"/>
      <c r="FF13" s="286"/>
      <c r="FG13" s="443"/>
      <c r="FH13" s="48"/>
      <c r="FI13" s="460"/>
      <c r="FJ13" s="443"/>
      <c r="FK13" s="286"/>
      <c r="FL13" s="24"/>
      <c r="FM13" s="286"/>
      <c r="FN13" s="443"/>
      <c r="FO13" s="286"/>
      <c r="FP13" s="443"/>
      <c r="FQ13" s="48"/>
      <c r="FR13" s="460"/>
      <c r="FS13" s="443"/>
      <c r="FT13" s="286"/>
      <c r="FU13" s="24"/>
      <c r="FV13" s="286"/>
      <c r="FW13" s="24"/>
      <c r="FX13" s="286"/>
      <c r="FY13" s="443"/>
      <c r="FZ13" s="48"/>
      <c r="GA13" s="460"/>
      <c r="GB13" s="443"/>
      <c r="GC13" s="286"/>
      <c r="GD13" s="24"/>
      <c r="GE13" s="286"/>
      <c r="GF13" s="24"/>
      <c r="GG13" s="286"/>
      <c r="GH13" s="443"/>
      <c r="GI13" s="48"/>
      <c r="GJ13" s="460"/>
      <c r="GK13" s="443"/>
      <c r="GL13" s="286"/>
      <c r="GM13" s="24"/>
      <c r="GN13" s="286"/>
      <c r="GO13" s="443"/>
      <c r="GP13" s="286"/>
      <c r="GQ13" s="443"/>
      <c r="GR13" s="48"/>
      <c r="GS13" s="460"/>
      <c r="GT13" s="443"/>
      <c r="GU13" s="286"/>
      <c r="GV13" s="24"/>
      <c r="GW13" s="286"/>
      <c r="GX13" s="24"/>
      <c r="GY13" s="286"/>
      <c r="GZ13" s="24"/>
      <c r="HA13" s="286"/>
      <c r="HB13" s="460"/>
      <c r="HC13" s="443"/>
      <c r="HD13" s="286"/>
      <c r="HE13" s="443"/>
      <c r="HF13" s="286"/>
      <c r="HG13" s="443"/>
      <c r="HH13" s="286"/>
      <c r="HI13" s="443"/>
      <c r="HJ13" s="48"/>
      <c r="HK13" s="460"/>
      <c r="HL13" s="443"/>
      <c r="HM13" s="286"/>
      <c r="HN13" s="443"/>
      <c r="HO13" s="286"/>
      <c r="HP13" s="443"/>
      <c r="HQ13" s="286"/>
      <c r="HR13" s="443"/>
      <c r="HS13" s="48"/>
      <c r="HT13" s="460"/>
      <c r="HU13" s="443"/>
      <c r="HV13" s="286"/>
      <c r="HW13" s="443"/>
      <c r="HX13" s="286"/>
      <c r="HY13" s="443"/>
      <c r="HZ13" s="286"/>
      <c r="IA13" s="443"/>
      <c r="IB13" s="48"/>
      <c r="IC13" s="460"/>
      <c r="ID13" s="443"/>
      <c r="IE13" s="286"/>
      <c r="IF13" s="443"/>
      <c r="IG13" s="286"/>
      <c r="IH13" s="443"/>
      <c r="II13" s="286"/>
      <c r="IJ13" s="443"/>
      <c r="IK13" s="286"/>
      <c r="IL13" s="460"/>
      <c r="IM13" s="443"/>
      <c r="IN13" s="286"/>
      <c r="IO13" s="443"/>
      <c r="IP13" s="286"/>
      <c r="IQ13" s="443"/>
      <c r="IR13" s="286"/>
      <c r="IS13" s="443"/>
      <c r="IT13" s="48"/>
      <c r="IU13" s="460"/>
      <c r="IV13" s="443"/>
      <c r="IW13" s="286"/>
      <c r="IX13" s="443"/>
      <c r="IY13" s="286"/>
      <c r="IZ13" s="443"/>
      <c r="JA13" s="286"/>
      <c r="JB13" s="443"/>
      <c r="JC13" s="48"/>
      <c r="JD13" s="460"/>
      <c r="JE13" s="443"/>
      <c r="JF13" s="286"/>
      <c r="JG13" s="443"/>
      <c r="JH13" s="286"/>
      <c r="JI13" s="443"/>
      <c r="JJ13" s="286"/>
      <c r="JK13" s="443"/>
      <c r="JL13" s="48"/>
      <c r="JM13" s="460"/>
      <c r="JN13" s="443"/>
      <c r="JO13" s="286"/>
      <c r="JP13" s="443"/>
      <c r="JQ13" s="286"/>
      <c r="JR13" s="443"/>
      <c r="JS13" s="286"/>
      <c r="JT13" s="443"/>
      <c r="JU13" s="286"/>
      <c r="JV13" s="460"/>
      <c r="JW13" s="443"/>
      <c r="JX13" s="286"/>
      <c r="JY13" s="443"/>
      <c r="JZ13" s="286"/>
      <c r="KA13" s="443"/>
      <c r="KB13" s="286"/>
      <c r="KC13" s="443"/>
      <c r="KD13" s="48"/>
      <c r="KE13" s="460"/>
      <c r="KF13" s="443"/>
      <c r="KG13" s="286"/>
      <c r="KH13" s="443"/>
      <c r="KI13" s="286"/>
      <c r="KJ13" s="443"/>
      <c r="KK13" s="286"/>
      <c r="KL13" s="443"/>
      <c r="KM13" s="48"/>
      <c r="KN13" s="460"/>
      <c r="KO13" s="443"/>
      <c r="KP13" s="286"/>
      <c r="KQ13" s="443"/>
      <c r="KR13" s="286"/>
      <c r="KS13" s="443"/>
      <c r="KT13" s="286"/>
      <c r="KU13" s="443"/>
      <c r="KV13" s="286"/>
      <c r="KW13" s="460"/>
      <c r="KX13" s="443"/>
      <c r="KY13" s="286"/>
      <c r="KZ13" s="443"/>
      <c r="LA13" s="286"/>
      <c r="LB13" s="443"/>
      <c r="LC13" s="286"/>
      <c r="LD13" s="443"/>
      <c r="LE13" s="286"/>
      <c r="LF13" s="460"/>
      <c r="LG13" s="443"/>
      <c r="LH13" s="286"/>
      <c r="LI13" s="443"/>
      <c r="LJ13" s="286"/>
      <c r="LK13" s="443"/>
      <c r="LL13" s="286"/>
      <c r="LM13" s="443"/>
      <c r="LN13" s="48"/>
      <c r="LO13" s="460"/>
      <c r="LP13" s="443"/>
      <c r="LQ13" s="286"/>
      <c r="LR13" s="443"/>
      <c r="LS13" s="286"/>
      <c r="LT13" s="443"/>
      <c r="LU13" s="286"/>
      <c r="LV13" s="443"/>
      <c r="LW13" s="48"/>
      <c r="LX13" s="460"/>
      <c r="LY13" s="443"/>
      <c r="LZ13" s="286"/>
      <c r="MA13" s="443"/>
      <c r="MB13" s="286"/>
      <c r="MC13" s="443"/>
      <c r="MD13" s="286"/>
      <c r="ME13" s="443"/>
      <c r="MF13" s="286"/>
      <c r="MG13" s="460"/>
      <c r="MH13" s="443"/>
      <c r="MI13" s="286"/>
      <c r="MJ13" s="443"/>
      <c r="MK13" s="286"/>
      <c r="ML13" s="443"/>
      <c r="MM13" s="286"/>
      <c r="MN13" s="443"/>
      <c r="MO13" s="48"/>
      <c r="MP13" s="460"/>
      <c r="MQ13" s="443"/>
      <c r="MR13" s="286"/>
      <c r="MS13" s="443"/>
      <c r="MT13" s="286"/>
      <c r="MU13" s="443"/>
      <c r="MV13" s="286"/>
      <c r="MW13" s="443"/>
      <c r="MX13" s="48"/>
      <c r="MY13" s="460"/>
      <c r="MZ13" s="443"/>
      <c r="NA13" s="286"/>
      <c r="NB13" s="443"/>
      <c r="NC13" s="286"/>
      <c r="ND13" s="443"/>
      <c r="NE13" s="286"/>
      <c r="NF13" s="443"/>
      <c r="NG13" s="48"/>
      <c r="NH13" s="460"/>
    </row>
    <row r="14" spans="1:372" ht="15">
      <c r="A14" s="106" t="s">
        <v>2238</v>
      </c>
      <c r="B14" s="293"/>
      <c r="C14" s="55"/>
      <c r="D14" s="443"/>
      <c r="E14" s="444" t="s">
        <v>187</v>
      </c>
      <c r="F14" s="661"/>
      <c r="G14" s="444" t="s">
        <v>183</v>
      </c>
      <c r="H14" s="662"/>
      <c r="I14" s="444" t="s">
        <v>184</v>
      </c>
      <c r="J14" s="662"/>
      <c r="K14" s="444" t="s">
        <v>185</v>
      </c>
      <c r="L14" s="460"/>
      <c r="M14" s="443"/>
      <c r="N14" s="444" t="s">
        <v>187</v>
      </c>
      <c r="O14" s="24"/>
      <c r="P14" s="444" t="s">
        <v>183</v>
      </c>
      <c r="Q14" s="24"/>
      <c r="R14" s="444" t="s">
        <v>184</v>
      </c>
      <c r="S14" s="24"/>
      <c r="T14" s="444" t="s">
        <v>185</v>
      </c>
      <c r="U14" s="460"/>
      <c r="V14" s="443"/>
      <c r="W14" s="444" t="s">
        <v>187</v>
      </c>
      <c r="X14" s="24"/>
      <c r="Y14" s="444" t="s">
        <v>183</v>
      </c>
      <c r="Z14" s="24">
        <v>317.8</v>
      </c>
      <c r="AA14" s="444" t="s">
        <v>184</v>
      </c>
      <c r="AB14" s="722">
        <v>149.49999999999989</v>
      </c>
      <c r="AC14" s="444" t="s">
        <v>185</v>
      </c>
      <c r="AD14" s="460"/>
      <c r="AE14" s="443"/>
      <c r="AF14" s="444" t="s">
        <v>187</v>
      </c>
      <c r="AG14" s="24"/>
      <c r="AH14" s="444" t="s">
        <v>183</v>
      </c>
      <c r="AI14" s="24">
        <v>155.00000000000011</v>
      </c>
      <c r="AJ14" s="444" t="s">
        <v>184</v>
      </c>
      <c r="AK14" s="722">
        <v>251.50000000000023</v>
      </c>
      <c r="AL14" s="444" t="s">
        <v>185</v>
      </c>
      <c r="AM14" s="460"/>
      <c r="AN14" s="443"/>
      <c r="AO14" s="444" t="s">
        <v>187</v>
      </c>
      <c r="AP14" s="443"/>
      <c r="AQ14" s="444" t="s">
        <v>183</v>
      </c>
      <c r="AR14" s="24"/>
      <c r="AS14" s="444" t="s">
        <v>184</v>
      </c>
      <c r="AT14" s="444">
        <v>522.99999999999977</v>
      </c>
      <c r="AU14" s="444" t="s">
        <v>185</v>
      </c>
      <c r="AV14" s="460"/>
      <c r="AW14" s="443"/>
      <c r="AX14" s="444" t="s">
        <v>187</v>
      </c>
      <c r="AY14" s="443"/>
      <c r="AZ14" s="444" t="s">
        <v>183</v>
      </c>
      <c r="BB14" s="444" t="s">
        <v>184</v>
      </c>
      <c r="BC14" s="24">
        <v>336.59999999999991</v>
      </c>
      <c r="BD14" s="444" t="s">
        <v>185</v>
      </c>
      <c r="BE14" s="460"/>
      <c r="BF14" s="443"/>
      <c r="BG14" s="444" t="s">
        <v>187</v>
      </c>
      <c r="BH14" s="443"/>
      <c r="BI14" s="444" t="s">
        <v>183</v>
      </c>
      <c r="BJ14" s="24"/>
      <c r="BK14" s="444" t="s">
        <v>184</v>
      </c>
      <c r="BL14" s="24">
        <v>782.8</v>
      </c>
      <c r="BM14" s="444" t="s">
        <v>185</v>
      </c>
      <c r="BN14" s="460"/>
      <c r="BO14" s="443"/>
      <c r="BP14" s="444" t="s">
        <v>187</v>
      </c>
      <c r="BQ14" s="443"/>
      <c r="BR14" s="444" t="s">
        <v>183</v>
      </c>
      <c r="BS14" s="24"/>
      <c r="BT14" s="444" t="s">
        <v>184</v>
      </c>
      <c r="BU14" s="24">
        <v>533.19999999999982</v>
      </c>
      <c r="BV14" s="444" t="s">
        <v>185</v>
      </c>
      <c r="BW14" s="460"/>
      <c r="BX14" s="443"/>
      <c r="BY14" s="444" t="s">
        <v>187</v>
      </c>
      <c r="BZ14" s="443"/>
      <c r="CA14" s="444" t="s">
        <v>183</v>
      </c>
      <c r="CB14" s="663"/>
      <c r="CC14" s="444" t="s">
        <v>184</v>
      </c>
      <c r="CD14" s="24">
        <v>320.49999999999955</v>
      </c>
      <c r="CE14" s="444" t="s">
        <v>185</v>
      </c>
      <c r="CF14" s="460"/>
      <c r="CG14" s="443"/>
      <c r="CH14" s="444" t="s">
        <v>187</v>
      </c>
      <c r="CI14" s="443"/>
      <c r="CJ14" s="444" t="s">
        <v>183</v>
      </c>
      <c r="CK14" s="443"/>
      <c r="CL14" s="444" t="s">
        <v>184</v>
      </c>
      <c r="CM14" s="24">
        <v>674.09999999999945</v>
      </c>
      <c r="CN14" s="444" t="s">
        <v>185</v>
      </c>
      <c r="CO14" s="460"/>
      <c r="CP14" s="443"/>
      <c r="CQ14" s="444" t="s">
        <v>187</v>
      </c>
      <c r="CR14" s="443"/>
      <c r="CS14" s="444" t="s">
        <v>183</v>
      </c>
      <c r="CT14" s="443"/>
      <c r="CU14" s="444" t="s">
        <v>184</v>
      </c>
      <c r="CV14" s="24">
        <v>171.29999999999973</v>
      </c>
      <c r="CW14" s="444" t="s">
        <v>185</v>
      </c>
      <c r="CX14" s="460"/>
      <c r="CY14" s="443"/>
      <c r="CZ14" s="444" t="s">
        <v>187</v>
      </c>
      <c r="DA14" s="443"/>
      <c r="DB14" s="444" t="s">
        <v>183</v>
      </c>
      <c r="DC14" s="24"/>
      <c r="DD14" s="444" t="s">
        <v>184</v>
      </c>
      <c r="DE14" s="24">
        <v>271.99999999999955</v>
      </c>
      <c r="DF14" s="444" t="s">
        <v>185</v>
      </c>
      <c r="DG14" s="460"/>
      <c r="DH14" s="443"/>
      <c r="DI14" s="444" t="s">
        <v>187</v>
      </c>
      <c r="DJ14" s="443"/>
      <c r="DK14" s="444" t="s">
        <v>183</v>
      </c>
      <c r="DL14" s="443"/>
      <c r="DM14" s="444" t="s">
        <v>184</v>
      </c>
      <c r="DN14" s="24">
        <v>223.20000000000073</v>
      </c>
      <c r="DO14" s="444" t="s">
        <v>185</v>
      </c>
      <c r="DP14" s="460"/>
      <c r="DQ14" s="443"/>
      <c r="DR14" s="444" t="s">
        <v>187</v>
      </c>
      <c r="DS14" s="443"/>
      <c r="DT14" s="444" t="s">
        <v>183</v>
      </c>
      <c r="DU14" s="24"/>
      <c r="DV14" s="444" t="s">
        <v>184</v>
      </c>
      <c r="DW14" s="24">
        <v>259.20000000000073</v>
      </c>
      <c r="DX14" s="444" t="s">
        <v>185</v>
      </c>
      <c r="DY14" s="460"/>
      <c r="DZ14" s="443"/>
      <c r="EA14" s="444" t="s">
        <v>187</v>
      </c>
      <c r="EB14" s="443"/>
      <c r="EC14" s="444" t="s">
        <v>183</v>
      </c>
      <c r="ED14" s="443"/>
      <c r="EE14" s="444" t="s">
        <v>184</v>
      </c>
      <c r="EF14" s="24">
        <v>157.20000000000073</v>
      </c>
      <c r="EG14" s="444" t="s">
        <v>185</v>
      </c>
      <c r="EH14" s="460"/>
      <c r="EI14" s="443"/>
      <c r="EJ14" s="444" t="s">
        <v>187</v>
      </c>
      <c r="EK14" s="443"/>
      <c r="EL14" s="444" t="s">
        <v>183</v>
      </c>
      <c r="EM14" s="443"/>
      <c r="EN14" s="444" t="s">
        <v>184</v>
      </c>
      <c r="EO14" s="24">
        <v>219.79999999999563</v>
      </c>
      <c r="EP14" s="444" t="s">
        <v>185</v>
      </c>
      <c r="EQ14" s="460"/>
      <c r="ER14" s="443"/>
      <c r="ES14" s="444" t="s">
        <v>187</v>
      </c>
      <c r="ET14" s="443"/>
      <c r="EU14" s="444" t="s">
        <v>183</v>
      </c>
      <c r="EV14" s="443"/>
      <c r="EW14" s="444" t="s">
        <v>184</v>
      </c>
      <c r="EX14" s="24">
        <v>367.5</v>
      </c>
      <c r="EY14" s="444" t="s">
        <v>185</v>
      </c>
      <c r="EZ14" s="460"/>
      <c r="FA14" s="443"/>
      <c r="FB14" s="444" t="s">
        <v>187</v>
      </c>
      <c r="FC14" s="443"/>
      <c r="FD14" s="444" t="s">
        <v>183</v>
      </c>
      <c r="FE14" s="663"/>
      <c r="FF14" s="444" t="s">
        <v>184</v>
      </c>
      <c r="FG14" s="24">
        <v>302.59999999999945</v>
      </c>
      <c r="FH14" s="444" t="s">
        <v>185</v>
      </c>
      <c r="FI14" s="460"/>
      <c r="FJ14" s="443"/>
      <c r="FK14" s="444" t="s">
        <v>187</v>
      </c>
      <c r="FL14" s="443"/>
      <c r="FM14" s="444" t="s">
        <v>183</v>
      </c>
      <c r="FN14" s="24"/>
      <c r="FO14" s="444" t="s">
        <v>184</v>
      </c>
      <c r="FP14" s="24">
        <v>261.59999999999945</v>
      </c>
      <c r="FQ14" s="444" t="s">
        <v>185</v>
      </c>
      <c r="FR14" s="460"/>
      <c r="FS14" s="443"/>
      <c r="FT14" s="444" t="s">
        <v>187</v>
      </c>
      <c r="FU14" s="443"/>
      <c r="FV14" s="444" t="s">
        <v>183</v>
      </c>
      <c r="FW14" s="443"/>
      <c r="FX14" s="444" t="s">
        <v>184</v>
      </c>
      <c r="FY14" s="24">
        <v>565.80000000000018</v>
      </c>
      <c r="FZ14" s="444" t="s">
        <v>185</v>
      </c>
      <c r="GA14" s="460"/>
      <c r="GB14" s="443"/>
      <c r="GC14" s="444" t="s">
        <v>187</v>
      </c>
      <c r="GD14" s="443"/>
      <c r="GE14" s="444" t="s">
        <v>183</v>
      </c>
      <c r="GF14" s="443"/>
      <c r="GG14" s="444" t="s">
        <v>184</v>
      </c>
      <c r="GH14" s="661">
        <v>253.5</v>
      </c>
      <c r="GI14" s="444" t="s">
        <v>185</v>
      </c>
      <c r="GJ14" s="460"/>
      <c r="GK14" s="443"/>
      <c r="GL14" s="444" t="s">
        <v>187</v>
      </c>
      <c r="GM14" s="443"/>
      <c r="GN14" s="444" t="s">
        <v>183</v>
      </c>
      <c r="GO14" s="24"/>
      <c r="GP14" s="444" t="s">
        <v>184</v>
      </c>
      <c r="GQ14" s="24">
        <v>2803.3999999999996</v>
      </c>
      <c r="GR14" s="444" t="s">
        <v>185</v>
      </c>
      <c r="GS14" s="460"/>
      <c r="GT14" s="443"/>
      <c r="GU14" s="444" t="s">
        <v>187</v>
      </c>
      <c r="GV14" s="443"/>
      <c r="GW14" s="444" t="s">
        <v>183</v>
      </c>
      <c r="GX14" s="443"/>
      <c r="GY14" s="444" t="s">
        <v>184</v>
      </c>
      <c r="GZ14" s="443"/>
      <c r="HA14" s="444" t="s">
        <v>185</v>
      </c>
      <c r="HB14" s="460"/>
      <c r="HC14" s="443"/>
      <c r="HD14" s="444" t="s">
        <v>187</v>
      </c>
      <c r="HE14" s="443"/>
      <c r="HF14" s="444" t="s">
        <v>183</v>
      </c>
      <c r="HG14" s="24"/>
      <c r="HH14" s="444" t="s">
        <v>184</v>
      </c>
      <c r="HI14" s="24">
        <v>545.59999999999854</v>
      </c>
      <c r="HJ14" s="444" t="s">
        <v>185</v>
      </c>
      <c r="HK14" s="460"/>
      <c r="HL14" s="443"/>
      <c r="HM14" s="444" t="s">
        <v>187</v>
      </c>
      <c r="HN14" s="443"/>
      <c r="HO14" s="444" t="s">
        <v>183</v>
      </c>
      <c r="HP14" s="443"/>
      <c r="HQ14" s="444" t="s">
        <v>184</v>
      </c>
      <c r="HR14" s="24">
        <v>156.5</v>
      </c>
      <c r="HS14" s="444" t="s">
        <v>185</v>
      </c>
      <c r="HT14" s="460"/>
      <c r="HU14" s="443"/>
      <c r="HV14" s="444" t="s">
        <v>187</v>
      </c>
      <c r="HW14" s="443"/>
      <c r="HX14" s="444" t="s">
        <v>183</v>
      </c>
      <c r="HY14" s="24"/>
      <c r="HZ14" s="444" t="s">
        <v>184</v>
      </c>
      <c r="IA14" s="24">
        <v>2290.4000000000124</v>
      </c>
      <c r="IB14" s="444" t="s">
        <v>185</v>
      </c>
      <c r="IC14" s="460"/>
      <c r="ID14" s="443"/>
      <c r="IE14" s="444" t="s">
        <v>187</v>
      </c>
      <c r="IF14" s="443"/>
      <c r="IG14" s="444" t="s">
        <v>183</v>
      </c>
      <c r="IH14" s="443"/>
      <c r="II14" s="444" t="s">
        <v>184</v>
      </c>
      <c r="IJ14" s="443"/>
      <c r="IK14" s="444" t="s">
        <v>185</v>
      </c>
      <c r="IL14" s="460"/>
      <c r="IM14" s="443"/>
      <c r="IN14" s="444" t="s">
        <v>187</v>
      </c>
      <c r="IO14" s="443"/>
      <c r="IP14" s="444" t="s">
        <v>183</v>
      </c>
      <c r="IQ14" s="443"/>
      <c r="IR14" s="444" t="s">
        <v>184</v>
      </c>
      <c r="IS14" s="24">
        <v>92.100000000000364</v>
      </c>
      <c r="IT14" s="444" t="s">
        <v>185</v>
      </c>
      <c r="IU14" s="460"/>
      <c r="IV14" s="443"/>
      <c r="IW14" s="444" t="s">
        <v>187</v>
      </c>
      <c r="IX14" s="443"/>
      <c r="IY14" s="444" t="s">
        <v>183</v>
      </c>
      <c r="IZ14" s="24"/>
      <c r="JA14" s="444" t="s">
        <v>184</v>
      </c>
      <c r="JB14" s="24">
        <v>315.90000000000146</v>
      </c>
      <c r="JC14" s="444" t="s">
        <v>185</v>
      </c>
      <c r="JD14" s="460"/>
      <c r="JE14" s="443"/>
      <c r="JF14" s="444" t="s">
        <v>187</v>
      </c>
      <c r="JG14" s="443"/>
      <c r="JH14" s="444" t="s">
        <v>183</v>
      </c>
      <c r="JI14" s="663"/>
      <c r="JJ14" s="444" t="s">
        <v>184</v>
      </c>
      <c r="JK14" s="24">
        <v>226.19999999999891</v>
      </c>
      <c r="JL14" s="444" t="s">
        <v>185</v>
      </c>
      <c r="JM14" s="460"/>
      <c r="JN14" s="443"/>
      <c r="JO14" s="444" t="s">
        <v>187</v>
      </c>
      <c r="JP14" s="443"/>
      <c r="JQ14" s="444" t="s">
        <v>183</v>
      </c>
      <c r="JR14" s="443"/>
      <c r="JS14" s="444" t="s">
        <v>184</v>
      </c>
      <c r="JT14" s="443"/>
      <c r="JU14" s="444" t="s">
        <v>185</v>
      </c>
      <c r="JV14" s="460"/>
      <c r="JW14" s="443"/>
      <c r="JX14" s="444" t="s">
        <v>187</v>
      </c>
      <c r="JY14" s="443"/>
      <c r="JZ14" s="444" t="s">
        <v>183</v>
      </c>
      <c r="KA14" s="24"/>
      <c r="KB14" s="444" t="s">
        <v>184</v>
      </c>
      <c r="KC14" s="24">
        <v>2243.1000000000022</v>
      </c>
      <c r="KD14" s="444" t="s">
        <v>185</v>
      </c>
      <c r="KE14" s="460"/>
      <c r="KF14" s="443"/>
      <c r="KG14" s="444" t="s">
        <v>187</v>
      </c>
      <c r="KH14" s="443"/>
      <c r="KI14" s="444" t="s">
        <v>183</v>
      </c>
      <c r="KJ14" s="663"/>
      <c r="KK14" s="444" t="s">
        <v>184</v>
      </c>
      <c r="KL14" s="24">
        <v>169.5</v>
      </c>
      <c r="KM14" s="444" t="s">
        <v>185</v>
      </c>
      <c r="KN14" s="460"/>
      <c r="KO14" s="443"/>
      <c r="KP14" s="444" t="s">
        <v>187</v>
      </c>
      <c r="KQ14" s="443"/>
      <c r="KR14" s="444" t="s">
        <v>183</v>
      </c>
      <c r="KS14" s="443"/>
      <c r="KT14" s="444" t="s">
        <v>184</v>
      </c>
      <c r="KU14" s="443"/>
      <c r="KV14" s="444" t="s">
        <v>185</v>
      </c>
      <c r="KW14" s="460"/>
      <c r="KX14" s="443"/>
      <c r="KY14" s="444" t="s">
        <v>187</v>
      </c>
      <c r="KZ14" s="443"/>
      <c r="LA14" s="444" t="s">
        <v>183</v>
      </c>
      <c r="LB14" s="443"/>
      <c r="LC14" s="444" t="s">
        <v>184</v>
      </c>
      <c r="LD14" s="443"/>
      <c r="LE14" s="444" t="s">
        <v>185</v>
      </c>
      <c r="LF14" s="460"/>
      <c r="LG14" s="443"/>
      <c r="LH14" s="444" t="s">
        <v>187</v>
      </c>
      <c r="LI14" s="443"/>
      <c r="LJ14" s="444" t="s">
        <v>183</v>
      </c>
      <c r="LK14" s="443"/>
      <c r="LL14" s="444" t="s">
        <v>184</v>
      </c>
      <c r="LM14" s="24"/>
      <c r="LN14" s="444" t="s">
        <v>185</v>
      </c>
      <c r="LO14" s="460"/>
      <c r="LP14" s="443"/>
      <c r="LQ14" s="444" t="s">
        <v>187</v>
      </c>
      <c r="LR14" s="443"/>
      <c r="LS14" s="444" t="s">
        <v>183</v>
      </c>
      <c r="LT14" s="24"/>
      <c r="LU14" s="444" t="s">
        <v>184</v>
      </c>
      <c r="LV14" s="24">
        <v>164.99999999999636</v>
      </c>
      <c r="LW14" s="444" t="s">
        <v>185</v>
      </c>
      <c r="LX14" s="460"/>
      <c r="LY14" s="443"/>
      <c r="LZ14" s="444" t="s">
        <v>187</v>
      </c>
      <c r="MA14" s="443"/>
      <c r="MB14" s="444" t="s">
        <v>183</v>
      </c>
      <c r="MC14" s="443"/>
      <c r="MD14" s="444" t="s">
        <v>184</v>
      </c>
      <c r="ME14" s="443"/>
      <c r="MF14" s="444" t="s">
        <v>185</v>
      </c>
      <c r="MG14" s="460"/>
      <c r="MH14" s="443"/>
      <c r="MI14" s="444" t="s">
        <v>187</v>
      </c>
      <c r="MJ14" s="443"/>
      <c r="MK14" s="444" t="s">
        <v>183</v>
      </c>
      <c r="ML14" s="24"/>
      <c r="MM14" s="444" t="s">
        <v>184</v>
      </c>
      <c r="MN14" s="24">
        <v>751.19999999999345</v>
      </c>
      <c r="MO14" s="444" t="s">
        <v>185</v>
      </c>
      <c r="MP14" s="460"/>
      <c r="MQ14" s="443"/>
      <c r="MR14" s="444" t="s">
        <v>187</v>
      </c>
      <c r="MS14" s="443"/>
      <c r="MT14" s="444" t="s">
        <v>183</v>
      </c>
      <c r="MU14" s="24"/>
      <c r="MV14" s="444" t="s">
        <v>184</v>
      </c>
      <c r="MW14" s="443">
        <v>223.49999999999272</v>
      </c>
      <c r="MX14" s="444" t="s">
        <v>185</v>
      </c>
      <c r="MY14" s="460"/>
      <c r="MZ14" s="443"/>
      <c r="NA14" s="444" t="s">
        <v>187</v>
      </c>
      <c r="NB14" s="443"/>
      <c r="NC14" s="444" t="s">
        <v>183</v>
      </c>
      <c r="ND14" s="443"/>
      <c r="NE14" s="444" t="s">
        <v>184</v>
      </c>
      <c r="NF14" s="664">
        <v>650.20000000000618</v>
      </c>
      <c r="NG14" s="444" t="s">
        <v>185</v>
      </c>
      <c r="NH14" s="460"/>
    </row>
    <row r="15" spans="1:372" ht="18">
      <c r="A15" s="110" t="s">
        <v>3707</v>
      </c>
      <c r="B15" s="59">
        <f>SUM(D15:AAP15)</f>
        <v>17612.099999999999</v>
      </c>
      <c r="C15" s="55"/>
      <c r="D15" s="443"/>
      <c r="E15" s="286">
        <f>D14*0.25</f>
        <v>0</v>
      </c>
      <c r="F15" s="24"/>
      <c r="G15" s="286">
        <f>F14*0.5</f>
        <v>0</v>
      </c>
      <c r="H15" s="443"/>
      <c r="I15" s="286">
        <f>H14*0.75</f>
        <v>0</v>
      </c>
      <c r="J15" s="443"/>
      <c r="K15" s="286">
        <f>J14*1</f>
        <v>0</v>
      </c>
      <c r="L15" s="460"/>
      <c r="M15" s="443"/>
      <c r="N15" s="286">
        <f>M14*0.25</f>
        <v>0</v>
      </c>
      <c r="O15" s="443"/>
      <c r="P15" s="286">
        <f>O14*0.5</f>
        <v>0</v>
      </c>
      <c r="Q15" s="443"/>
      <c r="R15" s="286">
        <f>Q14*0.75</f>
        <v>0</v>
      </c>
      <c r="S15" s="443"/>
      <c r="T15" s="286">
        <f>S14*1</f>
        <v>0</v>
      </c>
      <c r="U15" s="460"/>
      <c r="V15" s="443"/>
      <c r="W15" s="286">
        <f>V14*0.25</f>
        <v>0</v>
      </c>
      <c r="X15" s="443"/>
      <c r="Y15" s="286">
        <f>X14*0.5</f>
        <v>0</v>
      </c>
      <c r="Z15" s="77"/>
      <c r="AA15" s="286">
        <f>Z14*0.75</f>
        <v>238.35000000000002</v>
      </c>
      <c r="AC15" s="286">
        <f t="shared" ref="AC15" si="6">AB14*1</f>
        <v>149.49999999999989</v>
      </c>
      <c r="AD15" s="460"/>
      <c r="AE15" s="443"/>
      <c r="AF15" s="286">
        <f>AE14*0.25</f>
        <v>0</v>
      </c>
      <c r="AG15" s="443"/>
      <c r="AH15" s="286">
        <f>AG14*0.5</f>
        <v>0</v>
      </c>
      <c r="AI15" s="293"/>
      <c r="AJ15" s="286">
        <f>AI14*0.75</f>
        <v>116.25000000000009</v>
      </c>
      <c r="AL15" s="286">
        <f t="shared" ref="AL15" si="7">AK14*1</f>
        <v>251.50000000000023</v>
      </c>
      <c r="AM15" s="460"/>
      <c r="AN15" s="443"/>
      <c r="AO15" s="286">
        <f>AN14*0.25</f>
        <v>0</v>
      </c>
      <c r="AP15" s="443"/>
      <c r="AQ15" s="286">
        <f>AP14*0.5</f>
        <v>0</v>
      </c>
      <c r="AR15" s="443"/>
      <c r="AS15" s="286">
        <f>AR14*0.75</f>
        <v>0</v>
      </c>
      <c r="AT15" s="293"/>
      <c r="AU15" s="286">
        <f>AT14*1</f>
        <v>522.99999999999977</v>
      </c>
      <c r="AV15" s="460"/>
      <c r="AW15" s="443"/>
      <c r="AX15" s="286">
        <f>AW14*0.25</f>
        <v>0</v>
      </c>
      <c r="AY15" s="443"/>
      <c r="AZ15" s="286">
        <f>AY14*0.5</f>
        <v>0</v>
      </c>
      <c r="BB15" s="286">
        <f>BA14*0.75</f>
        <v>0</v>
      </c>
      <c r="BC15" s="293"/>
      <c r="BD15" s="286">
        <f>BC14*1</f>
        <v>336.59999999999991</v>
      </c>
      <c r="BE15" s="460"/>
      <c r="BF15" s="443"/>
      <c r="BG15" s="286">
        <f>BF14*0.25</f>
        <v>0</v>
      </c>
      <c r="BH15" s="443"/>
      <c r="BI15" s="286">
        <f>BH14*0.5</f>
        <v>0</v>
      </c>
      <c r="BJ15" s="443"/>
      <c r="BK15" s="286">
        <f>BJ14*0.75</f>
        <v>0</v>
      </c>
      <c r="BL15" s="293"/>
      <c r="BM15" s="286">
        <f>BL14*1</f>
        <v>782.8</v>
      </c>
      <c r="BN15" s="460"/>
      <c r="BO15" s="443"/>
      <c r="BP15" s="286">
        <f>BO14*0.25</f>
        <v>0</v>
      </c>
      <c r="BQ15" s="443"/>
      <c r="BR15" s="286">
        <f>BQ14*0.5</f>
        <v>0</v>
      </c>
      <c r="BS15" s="443"/>
      <c r="BT15" s="286">
        <f>BS14*0.75</f>
        <v>0</v>
      </c>
      <c r="BU15" s="293"/>
      <c r="BV15" s="286">
        <f>BU14*1</f>
        <v>533.19999999999982</v>
      </c>
      <c r="BW15" s="460"/>
      <c r="BX15" s="443"/>
      <c r="BY15" s="286">
        <f>BX14*0.25</f>
        <v>0</v>
      </c>
      <c r="BZ15" s="443"/>
      <c r="CA15" s="286">
        <f>BZ14*0.5</f>
        <v>0</v>
      </c>
      <c r="CB15" s="443"/>
      <c r="CC15" s="286">
        <f>CB14*0.75</f>
        <v>0</v>
      </c>
      <c r="CD15" s="293"/>
      <c r="CE15" s="286">
        <f>CD14*1</f>
        <v>320.49999999999955</v>
      </c>
      <c r="CF15" s="460"/>
      <c r="CG15" s="443"/>
      <c r="CH15" s="286">
        <f>CG14*0.25</f>
        <v>0</v>
      </c>
      <c r="CI15" s="443"/>
      <c r="CJ15" s="286">
        <f>CI14*0.5</f>
        <v>0</v>
      </c>
      <c r="CK15" s="443"/>
      <c r="CL15" s="286">
        <f>CK14*0.75</f>
        <v>0</v>
      </c>
      <c r="CM15" s="293"/>
      <c r="CN15" s="286">
        <f>CM14*1</f>
        <v>674.09999999999945</v>
      </c>
      <c r="CO15" s="460"/>
      <c r="CP15" s="443"/>
      <c r="CQ15" s="286">
        <f>CP14*0.25</f>
        <v>0</v>
      </c>
      <c r="CR15" s="443"/>
      <c r="CS15" s="286">
        <f>CR14*0.5</f>
        <v>0</v>
      </c>
      <c r="CT15" s="443"/>
      <c r="CU15" s="286">
        <f>CT14*0.75</f>
        <v>0</v>
      </c>
      <c r="CV15" s="293"/>
      <c r="CW15" s="286">
        <f>CV14*1</f>
        <v>171.29999999999973</v>
      </c>
      <c r="CX15" s="460"/>
      <c r="CY15" s="443"/>
      <c r="CZ15" s="286">
        <f>CY14*0.25</f>
        <v>0</v>
      </c>
      <c r="DA15" s="443"/>
      <c r="DB15" s="286">
        <f>DA14*0.5</f>
        <v>0</v>
      </c>
      <c r="DC15" s="443"/>
      <c r="DD15" s="286">
        <f>DC14*0.75</f>
        <v>0</v>
      </c>
      <c r="DE15" s="293"/>
      <c r="DF15" s="286">
        <f>DE14*1</f>
        <v>271.99999999999955</v>
      </c>
      <c r="DG15" s="460"/>
      <c r="DH15" s="443"/>
      <c r="DI15" s="286">
        <f>DH14*0.25</f>
        <v>0</v>
      </c>
      <c r="DJ15" s="443"/>
      <c r="DK15" s="286">
        <f>DJ14*0.5</f>
        <v>0</v>
      </c>
      <c r="DL15" s="443"/>
      <c r="DM15" s="286">
        <f>DL14*0.75</f>
        <v>0</v>
      </c>
      <c r="DN15" s="293"/>
      <c r="DO15" s="286">
        <f>DN14*1</f>
        <v>223.20000000000073</v>
      </c>
      <c r="DP15" s="460"/>
      <c r="DQ15" s="443"/>
      <c r="DR15" s="286">
        <f>DQ14*0.25</f>
        <v>0</v>
      </c>
      <c r="DS15" s="443"/>
      <c r="DT15" s="286">
        <f>DS14*0.5</f>
        <v>0</v>
      </c>
      <c r="DU15" s="443"/>
      <c r="DV15" s="286">
        <f>DU14*0.75</f>
        <v>0</v>
      </c>
      <c r="DW15" s="293"/>
      <c r="DX15" s="286">
        <f>DW14*1</f>
        <v>259.20000000000073</v>
      </c>
      <c r="DY15" s="460"/>
      <c r="DZ15" s="443"/>
      <c r="EA15" s="286">
        <f>DZ14*0.25</f>
        <v>0</v>
      </c>
      <c r="EB15" s="443"/>
      <c r="EC15" s="286">
        <f>EB14*0.5</f>
        <v>0</v>
      </c>
      <c r="ED15" s="443"/>
      <c r="EE15" s="286">
        <f>ED14*0.75</f>
        <v>0</v>
      </c>
      <c r="EF15" s="293"/>
      <c r="EG15" s="286">
        <f>EF14*1</f>
        <v>157.20000000000073</v>
      </c>
      <c r="EH15" s="460"/>
      <c r="EI15" s="443"/>
      <c r="EJ15" s="286">
        <f>EI14*0.25</f>
        <v>0</v>
      </c>
      <c r="EK15" s="443"/>
      <c r="EL15" s="286">
        <f>EK14*0.5</f>
        <v>0</v>
      </c>
      <c r="EM15" s="443"/>
      <c r="EN15" s="286">
        <f>EM14*0.75</f>
        <v>0</v>
      </c>
      <c r="EO15" s="293"/>
      <c r="EP15" s="286">
        <f>EO14*1</f>
        <v>219.79999999999563</v>
      </c>
      <c r="EQ15" s="460"/>
      <c r="ER15" s="443"/>
      <c r="ES15" s="286">
        <f>ER14*0.25</f>
        <v>0</v>
      </c>
      <c r="ET15" s="443"/>
      <c r="EU15" s="286">
        <f>ET14*0.5</f>
        <v>0</v>
      </c>
      <c r="EV15" s="443"/>
      <c r="EW15" s="286">
        <f>EV14*0.75</f>
        <v>0</v>
      </c>
      <c r="EX15" s="293"/>
      <c r="EY15" s="286">
        <f>EX14*1</f>
        <v>367.5</v>
      </c>
      <c r="EZ15" s="460"/>
      <c r="FA15" s="443"/>
      <c r="FB15" s="286">
        <f>FA14*0.25</f>
        <v>0</v>
      </c>
      <c r="FC15" s="443"/>
      <c r="FD15" s="286">
        <f>FC14*0.5</f>
        <v>0</v>
      </c>
      <c r="FE15" s="443"/>
      <c r="FF15" s="286">
        <f>FE14*0.75</f>
        <v>0</v>
      </c>
      <c r="FG15" s="293"/>
      <c r="FH15" s="286">
        <f>FG14*1</f>
        <v>302.59999999999945</v>
      </c>
      <c r="FI15" s="460"/>
      <c r="FJ15" s="443"/>
      <c r="FK15" s="286">
        <f>FJ14*0.25</f>
        <v>0</v>
      </c>
      <c r="FL15" s="443"/>
      <c r="FM15" s="286">
        <f>FL14*0.5</f>
        <v>0</v>
      </c>
      <c r="FN15" s="443"/>
      <c r="FO15" s="286">
        <f>FN14*0.75</f>
        <v>0</v>
      </c>
      <c r="FP15" s="293"/>
      <c r="FQ15" s="286">
        <f>FP14*1</f>
        <v>261.59999999999945</v>
      </c>
      <c r="FR15" s="460"/>
      <c r="FS15" s="443"/>
      <c r="FT15" s="286">
        <f>FS14*0.25</f>
        <v>0</v>
      </c>
      <c r="FU15" s="443"/>
      <c r="FV15" s="286">
        <f>FU14*0.5</f>
        <v>0</v>
      </c>
      <c r="FW15" s="443"/>
      <c r="FX15" s="286">
        <f>FW14*0.75</f>
        <v>0</v>
      </c>
      <c r="FY15" s="293"/>
      <c r="FZ15" s="286">
        <f>FY14*1</f>
        <v>565.80000000000018</v>
      </c>
      <c r="GA15" s="460"/>
      <c r="GB15" s="443"/>
      <c r="GC15" s="286">
        <f>GB14*0.25</f>
        <v>0</v>
      </c>
      <c r="GD15" s="443"/>
      <c r="GE15" s="286">
        <f>GD14*0.5</f>
        <v>0</v>
      </c>
      <c r="GF15" s="443"/>
      <c r="GG15" s="286">
        <f>GF14*0.75</f>
        <v>0</v>
      </c>
      <c r="GH15" s="293"/>
      <c r="GI15" s="286">
        <f>GH14*1</f>
        <v>253.5</v>
      </c>
      <c r="GJ15" s="460"/>
      <c r="GK15" s="443"/>
      <c r="GL15" s="286">
        <f>GK14*0.25</f>
        <v>0</v>
      </c>
      <c r="GM15" s="443"/>
      <c r="GN15" s="286">
        <f>GM14*0.5</f>
        <v>0</v>
      </c>
      <c r="GO15" s="443"/>
      <c r="GP15" s="286">
        <f>GO14*0.75</f>
        <v>0</v>
      </c>
      <c r="GQ15" s="293"/>
      <c r="GR15" s="286">
        <f>GQ14*1</f>
        <v>2803.3999999999996</v>
      </c>
      <c r="GS15" s="460"/>
      <c r="GT15" s="443"/>
      <c r="GU15" s="286">
        <f>GT14*0.25</f>
        <v>0</v>
      </c>
      <c r="GV15" s="443"/>
      <c r="GW15" s="286">
        <f>GV14*0.5</f>
        <v>0</v>
      </c>
      <c r="GX15" s="443"/>
      <c r="GY15" s="286">
        <f>GX14*0.75</f>
        <v>0</v>
      </c>
      <c r="GZ15" s="443"/>
      <c r="HA15" s="286">
        <f>GZ14*1</f>
        <v>0</v>
      </c>
      <c r="HB15" s="460"/>
      <c r="HC15" s="443"/>
      <c r="HD15" s="286">
        <f>HC14*0.25</f>
        <v>0</v>
      </c>
      <c r="HE15" s="443"/>
      <c r="HF15" s="286">
        <f>HE14*0.5</f>
        <v>0</v>
      </c>
      <c r="HG15" s="443"/>
      <c r="HH15" s="286">
        <f>HG14*0.75</f>
        <v>0</v>
      </c>
      <c r="HI15" s="293"/>
      <c r="HJ15" s="286">
        <f>HI14*1</f>
        <v>545.59999999999854</v>
      </c>
      <c r="HK15" s="460"/>
      <c r="HL15" s="443"/>
      <c r="HM15" s="286">
        <f>HL14*0.25</f>
        <v>0</v>
      </c>
      <c r="HN15" s="443"/>
      <c r="HO15" s="286">
        <f>HN14*0.5</f>
        <v>0</v>
      </c>
      <c r="HP15" s="443"/>
      <c r="HQ15" s="286">
        <f>HP14*0.75</f>
        <v>0</v>
      </c>
      <c r="HR15" s="293"/>
      <c r="HS15" s="286">
        <f>HR14*1</f>
        <v>156.5</v>
      </c>
      <c r="HT15" s="460"/>
      <c r="HU15" s="443"/>
      <c r="HV15" s="286">
        <f>HU14*0.25</f>
        <v>0</v>
      </c>
      <c r="HW15" s="443"/>
      <c r="HX15" s="286">
        <f>HW14*0.5</f>
        <v>0</v>
      </c>
      <c r="HY15" s="443"/>
      <c r="HZ15" s="286">
        <f>HY14*0.75</f>
        <v>0</v>
      </c>
      <c r="IA15" s="293"/>
      <c r="IB15" s="286">
        <f>IA14*1</f>
        <v>2290.4000000000124</v>
      </c>
      <c r="IC15" s="460"/>
      <c r="ID15" s="443"/>
      <c r="IE15" s="286">
        <f>ID14*0.25</f>
        <v>0</v>
      </c>
      <c r="IF15" s="443"/>
      <c r="IG15" s="286">
        <f>IF14*0.5</f>
        <v>0</v>
      </c>
      <c r="IH15" s="443"/>
      <c r="II15" s="286">
        <f>IH14*0.75</f>
        <v>0</v>
      </c>
      <c r="IJ15" s="443"/>
      <c r="IK15" s="286">
        <f>IJ14*1</f>
        <v>0</v>
      </c>
      <c r="IL15" s="460"/>
      <c r="IM15" s="443"/>
      <c r="IN15" s="286">
        <f>IM14*0.25</f>
        <v>0</v>
      </c>
      <c r="IO15" s="443"/>
      <c r="IP15" s="286">
        <f>IO14*0.5</f>
        <v>0</v>
      </c>
      <c r="IQ15" s="443"/>
      <c r="IR15" s="286">
        <f>IQ14*0.75</f>
        <v>0</v>
      </c>
      <c r="IS15" s="293"/>
      <c r="IT15" s="286">
        <f>IS14*1</f>
        <v>92.100000000000364</v>
      </c>
      <c r="IU15" s="460"/>
      <c r="IV15" s="443"/>
      <c r="IW15" s="286">
        <f>IV14*0.25</f>
        <v>0</v>
      </c>
      <c r="IX15" s="443"/>
      <c r="IY15" s="286">
        <f>IX14*0.5</f>
        <v>0</v>
      </c>
      <c r="IZ15" s="443"/>
      <c r="JA15" s="286">
        <f>IZ14*0.75</f>
        <v>0</v>
      </c>
      <c r="JB15" s="293"/>
      <c r="JC15" s="286">
        <f>JB14*1</f>
        <v>315.90000000000146</v>
      </c>
      <c r="JD15" s="460"/>
      <c r="JE15" s="443"/>
      <c r="JF15" s="286">
        <f>JE14*0.25</f>
        <v>0</v>
      </c>
      <c r="JG15" s="443"/>
      <c r="JH15" s="286">
        <f>JG14*0.5</f>
        <v>0</v>
      </c>
      <c r="JI15" s="443"/>
      <c r="JJ15" s="286">
        <f>JI14*0.75</f>
        <v>0</v>
      </c>
      <c r="JK15" s="293"/>
      <c r="JL15" s="286">
        <f>JK14*1</f>
        <v>226.19999999999891</v>
      </c>
      <c r="JM15" s="460"/>
      <c r="JN15" s="443"/>
      <c r="JO15" s="286">
        <f>JN14*0.25</f>
        <v>0</v>
      </c>
      <c r="JP15" s="443"/>
      <c r="JQ15" s="286">
        <f>JP14*0.5</f>
        <v>0</v>
      </c>
      <c r="JR15" s="443"/>
      <c r="JS15" s="286">
        <f>JR14*0.75</f>
        <v>0</v>
      </c>
      <c r="JT15" s="443"/>
      <c r="JU15" s="286">
        <f>JT14*1</f>
        <v>0</v>
      </c>
      <c r="JV15" s="460"/>
      <c r="JW15" s="443"/>
      <c r="JX15" s="286">
        <f>JW14*0.25</f>
        <v>0</v>
      </c>
      <c r="JY15" s="443"/>
      <c r="JZ15" s="286">
        <f>JY14*0.5</f>
        <v>0</v>
      </c>
      <c r="KA15" s="443"/>
      <c r="KB15" s="286">
        <f>KA14*0.75</f>
        <v>0</v>
      </c>
      <c r="KC15" s="293"/>
      <c r="KD15" s="286">
        <f t="shared" ref="KD15" si="8">KC14*1</f>
        <v>2243.1000000000022</v>
      </c>
      <c r="KE15" s="460"/>
      <c r="KF15" s="443"/>
      <c r="KG15" s="286">
        <f>KF14*0.25</f>
        <v>0</v>
      </c>
      <c r="KH15" s="443"/>
      <c r="KI15" s="286">
        <f>KH14*0.5</f>
        <v>0</v>
      </c>
      <c r="KJ15" s="443"/>
      <c r="KK15" s="286">
        <f>KJ14*0.75</f>
        <v>0</v>
      </c>
      <c r="KL15" s="293"/>
      <c r="KM15" s="286">
        <f>KL14*1</f>
        <v>169.5</v>
      </c>
      <c r="KN15" s="460"/>
      <c r="KO15" s="443"/>
      <c r="KP15" s="286">
        <f>KO14*0.25</f>
        <v>0</v>
      </c>
      <c r="KQ15" s="443"/>
      <c r="KR15" s="286">
        <f>KQ14*0.5</f>
        <v>0</v>
      </c>
      <c r="KS15" s="443"/>
      <c r="KT15" s="286">
        <f>KS14*0.75</f>
        <v>0</v>
      </c>
      <c r="KU15" s="443"/>
      <c r="KV15" s="286">
        <f>KU14*1</f>
        <v>0</v>
      </c>
      <c r="KW15" s="460"/>
      <c r="KX15" s="443"/>
      <c r="KY15" s="286">
        <f>KX14*0.25</f>
        <v>0</v>
      </c>
      <c r="KZ15" s="443"/>
      <c r="LA15" s="286">
        <f>KZ14*0.5</f>
        <v>0</v>
      </c>
      <c r="LB15" s="443"/>
      <c r="LC15" s="286">
        <f>LB14*0.75</f>
        <v>0</v>
      </c>
      <c r="LD15" s="443"/>
      <c r="LE15" s="286">
        <f>LD14*1</f>
        <v>0</v>
      </c>
      <c r="LF15" s="460"/>
      <c r="LG15" s="443"/>
      <c r="LH15" s="286">
        <f>LG14*0.25</f>
        <v>0</v>
      </c>
      <c r="LI15" s="443"/>
      <c r="LJ15" s="286">
        <f>LI14*0.5</f>
        <v>0</v>
      </c>
      <c r="LK15" s="443"/>
      <c r="LL15" s="286">
        <f>LK14*0.75</f>
        <v>0</v>
      </c>
      <c r="LM15" s="293"/>
      <c r="LN15" s="286">
        <f>LM14*1</f>
        <v>0</v>
      </c>
      <c r="LO15" s="460"/>
      <c r="LP15" s="443"/>
      <c r="LQ15" s="286">
        <f>LP14*0.25</f>
        <v>0</v>
      </c>
      <c r="LR15" s="443"/>
      <c r="LS15" s="286">
        <f>LR14*0.5</f>
        <v>0</v>
      </c>
      <c r="LT15" s="443"/>
      <c r="LU15" s="286">
        <f>LT14*0.75</f>
        <v>0</v>
      </c>
      <c r="LV15" s="293"/>
      <c r="LW15" s="286">
        <f>LV14*1</f>
        <v>164.99999999999636</v>
      </c>
      <c r="LX15" s="460"/>
      <c r="LY15" s="443"/>
      <c r="LZ15" s="286">
        <f>LY14*0.25</f>
        <v>0</v>
      </c>
      <c r="MA15" s="443"/>
      <c r="MB15" s="286">
        <f>MA14*0.5</f>
        <v>0</v>
      </c>
      <c r="MC15" s="443"/>
      <c r="MD15" s="286">
        <f>MC14*0.75</f>
        <v>0</v>
      </c>
      <c r="ME15" s="443"/>
      <c r="MF15" s="286">
        <f>ME14*1</f>
        <v>0</v>
      </c>
      <c r="MG15" s="460"/>
      <c r="MH15" s="443"/>
      <c r="MI15" s="286">
        <f>MH14*0.25</f>
        <v>0</v>
      </c>
      <c r="MJ15" s="443"/>
      <c r="MK15" s="286">
        <f>MJ14*0.5</f>
        <v>0</v>
      </c>
      <c r="ML15" s="443"/>
      <c r="MM15" s="286">
        <f>ML14*0.75</f>
        <v>0</v>
      </c>
      <c r="MN15" s="293"/>
      <c r="MO15" s="286">
        <f>MN14*1</f>
        <v>751.19999999999345</v>
      </c>
      <c r="MP15" s="460"/>
      <c r="MQ15" s="443"/>
      <c r="MR15" s="286">
        <f>MQ14*0.25</f>
        <v>0</v>
      </c>
      <c r="MS15" s="443"/>
      <c r="MT15" s="286">
        <f>MS14*0.5</f>
        <v>0</v>
      </c>
      <c r="MU15" s="443"/>
      <c r="MV15" s="286">
        <f>MU14*0.75</f>
        <v>0</v>
      </c>
      <c r="MW15" s="293"/>
      <c r="MX15" s="286">
        <f>MW14*1</f>
        <v>223.49999999999272</v>
      </c>
      <c r="MY15" s="460"/>
      <c r="MZ15" s="443"/>
      <c r="NA15" s="286">
        <f>MZ14*0.25</f>
        <v>0</v>
      </c>
      <c r="NB15" s="443"/>
      <c r="NC15" s="286">
        <f>NB14*0.5</f>
        <v>0</v>
      </c>
      <c r="ND15" s="443"/>
      <c r="NE15" s="286">
        <f>ND14*0.75</f>
        <v>0</v>
      </c>
      <c r="NF15" s="293"/>
      <c r="NG15" s="286">
        <f>NF14*1</f>
        <v>650.20000000000618</v>
      </c>
      <c r="NH15" s="460"/>
    </row>
    <row r="16" spans="1:372" s="50" customFormat="1" ht="18">
      <c r="A16" s="49"/>
      <c r="B16" s="58"/>
      <c r="C16" s="55"/>
      <c r="D16" s="293"/>
      <c r="E16" s="48"/>
      <c r="F16" s="77"/>
      <c r="G16" s="48"/>
      <c r="H16" s="293"/>
      <c r="I16" s="293"/>
      <c r="J16" s="293"/>
      <c r="K16" s="48"/>
      <c r="L16" s="54"/>
      <c r="M16" s="293"/>
      <c r="N16" s="48"/>
      <c r="O16" s="293"/>
      <c r="P16" s="48"/>
      <c r="Q16" s="293"/>
      <c r="R16" s="293"/>
      <c r="S16" s="293"/>
      <c r="T16" s="48"/>
      <c r="U16" s="54"/>
      <c r="V16" s="293"/>
      <c r="W16" s="48"/>
      <c r="X16" s="293"/>
      <c r="Y16" s="48"/>
      <c r="Z16" s="77"/>
      <c r="AA16" s="293"/>
      <c r="AC16" s="48"/>
      <c r="AD16" s="54"/>
      <c r="AE16" s="293"/>
      <c r="AF16" s="48"/>
      <c r="AG16" s="293"/>
      <c r="AH16" s="48"/>
      <c r="AI16" s="293"/>
      <c r="AJ16" s="293"/>
      <c r="AL16" s="48"/>
      <c r="AM16" s="54"/>
      <c r="AN16" s="293"/>
      <c r="AO16" s="48"/>
      <c r="AP16" s="293"/>
      <c r="AQ16" s="48"/>
      <c r="AR16" s="293"/>
      <c r="AS16" s="293"/>
      <c r="AT16" s="293"/>
      <c r="AU16" s="48"/>
      <c r="AV16" s="54"/>
      <c r="AW16" s="77"/>
      <c r="AX16" s="48"/>
      <c r="AY16" s="77"/>
      <c r="AZ16" s="48"/>
      <c r="BA16" s="77"/>
      <c r="BB16" s="293"/>
      <c r="BC16" s="293"/>
      <c r="BD16" s="48"/>
      <c r="BE16" s="54"/>
      <c r="BF16" s="293"/>
      <c r="BG16" s="48"/>
      <c r="BH16" s="293"/>
      <c r="BI16" s="48"/>
      <c r="BJ16" s="293"/>
      <c r="BK16" s="293"/>
      <c r="BL16" s="293"/>
      <c r="BM16" s="48"/>
      <c r="BN16" s="54"/>
      <c r="BO16" s="293"/>
      <c r="BP16" s="48"/>
      <c r="BQ16" s="293"/>
      <c r="BR16" s="48"/>
      <c r="BS16" s="293"/>
      <c r="BT16" s="293"/>
      <c r="BU16" s="293"/>
      <c r="BV16" s="48"/>
      <c r="BW16" s="54"/>
      <c r="BX16" s="443"/>
      <c r="BY16" s="48"/>
      <c r="BZ16" s="443"/>
      <c r="CA16" s="48"/>
      <c r="CB16" s="443"/>
      <c r="CC16" s="293"/>
      <c r="CD16" s="293"/>
      <c r="CE16" s="48"/>
      <c r="CF16" s="54"/>
      <c r="CG16" s="293"/>
      <c r="CH16" s="48"/>
      <c r="CI16" s="77"/>
      <c r="CJ16" s="48"/>
      <c r="CK16" s="77"/>
      <c r="CL16" s="293"/>
      <c r="CM16" s="293"/>
      <c r="CN16" s="48"/>
      <c r="CO16" s="54"/>
      <c r="CP16" s="293"/>
      <c r="CQ16" s="48"/>
      <c r="CR16" s="77"/>
      <c r="CS16" s="48"/>
      <c r="CT16" s="77"/>
      <c r="CU16" s="293"/>
      <c r="CV16" s="293"/>
      <c r="CW16" s="48"/>
      <c r="CX16" s="54"/>
      <c r="CY16" s="293"/>
      <c r="CZ16" s="48"/>
      <c r="DA16" s="77"/>
      <c r="DB16" s="48"/>
      <c r="DC16" s="77"/>
      <c r="DD16" s="293"/>
      <c r="DE16" s="293"/>
      <c r="DF16" s="48"/>
      <c r="DG16" s="54"/>
      <c r="DH16" s="293"/>
      <c r="DI16" s="48"/>
      <c r="DJ16" s="77"/>
      <c r="DK16" s="48"/>
      <c r="DL16" s="77"/>
      <c r="DM16" s="293"/>
      <c r="DN16" s="293"/>
      <c r="DO16" s="48"/>
      <c r="DP16" s="54"/>
      <c r="DQ16" s="293"/>
      <c r="DR16" s="48"/>
      <c r="DS16" s="77"/>
      <c r="DT16" s="48"/>
      <c r="DU16" s="77"/>
      <c r="DV16" s="293"/>
      <c r="DW16" s="293"/>
      <c r="DX16" s="48"/>
      <c r="DY16" s="54"/>
      <c r="DZ16" s="293"/>
      <c r="EA16" s="48"/>
      <c r="EB16" s="77"/>
      <c r="EC16" s="48"/>
      <c r="ED16" s="77"/>
      <c r="EE16" s="293"/>
      <c r="EF16" s="293"/>
      <c r="EG16" s="48"/>
      <c r="EH16" s="54"/>
      <c r="EI16" s="293"/>
      <c r="EJ16" s="48"/>
      <c r="EK16" s="77"/>
      <c r="EL16" s="48"/>
      <c r="EM16" s="77"/>
      <c r="EN16" s="293"/>
      <c r="EO16" s="293"/>
      <c r="EP16" s="48"/>
      <c r="EQ16" s="54"/>
      <c r="ER16" s="293"/>
      <c r="ES16" s="48"/>
      <c r="ET16" s="77"/>
      <c r="EU16" s="48"/>
      <c r="EV16" s="77"/>
      <c r="EW16" s="293"/>
      <c r="EX16" s="293"/>
      <c r="EY16" s="48"/>
      <c r="EZ16" s="54"/>
      <c r="FA16" s="293"/>
      <c r="FB16" s="48"/>
      <c r="FC16" s="77"/>
      <c r="FD16" s="48"/>
      <c r="FE16" s="77"/>
      <c r="FF16" s="293"/>
      <c r="FG16" s="293"/>
      <c r="FH16" s="48"/>
      <c r="FI16" s="54"/>
      <c r="FJ16" s="293"/>
      <c r="FK16" s="48"/>
      <c r="FL16" s="77"/>
      <c r="FM16" s="48"/>
      <c r="FN16" s="77"/>
      <c r="FO16" s="293"/>
      <c r="FP16" s="293"/>
      <c r="FQ16" s="48"/>
      <c r="FR16" s="54"/>
      <c r="FS16" s="293"/>
      <c r="FT16" s="48"/>
      <c r="FU16" s="77"/>
      <c r="FV16" s="48"/>
      <c r="FW16" s="77"/>
      <c r="FX16" s="293"/>
      <c r="FY16" s="293"/>
      <c r="FZ16" s="48"/>
      <c r="GA16" s="54"/>
      <c r="GB16" s="293"/>
      <c r="GC16" s="48"/>
      <c r="GD16" s="293"/>
      <c r="GE16" s="48"/>
      <c r="GF16" s="293"/>
      <c r="GG16" s="293"/>
      <c r="GH16" s="293"/>
      <c r="GI16" s="48"/>
      <c r="GJ16" s="54"/>
      <c r="GK16" s="293"/>
      <c r="GL16" s="48"/>
      <c r="GM16" s="77"/>
      <c r="GN16" s="48"/>
      <c r="GO16" s="77"/>
      <c r="GP16" s="293"/>
      <c r="GQ16" s="293"/>
      <c r="GR16" s="48"/>
      <c r="GS16" s="54"/>
      <c r="GT16" s="293"/>
      <c r="GU16" s="48"/>
      <c r="GV16" s="293"/>
      <c r="GW16" s="48"/>
      <c r="GX16" s="293"/>
      <c r="GY16" s="293"/>
      <c r="GZ16" s="293"/>
      <c r="HA16" s="48"/>
      <c r="HB16" s="54"/>
      <c r="HC16" s="293"/>
      <c r="HD16" s="48"/>
      <c r="HE16" s="293"/>
      <c r="HF16" s="48"/>
      <c r="HG16" s="293"/>
      <c r="HH16" s="293"/>
      <c r="HI16" s="293"/>
      <c r="HJ16" s="48"/>
      <c r="HK16" s="54"/>
      <c r="HL16" s="293"/>
      <c r="HM16" s="48"/>
      <c r="HN16" s="293"/>
      <c r="HO16" s="48"/>
      <c r="HP16" s="293"/>
      <c r="HQ16" s="293"/>
      <c r="HR16" s="293"/>
      <c r="HS16" s="48"/>
      <c r="HT16" s="54"/>
      <c r="HU16" s="293"/>
      <c r="HV16" s="48"/>
      <c r="HW16" s="293"/>
      <c r="HX16" s="48"/>
      <c r="HY16" s="293"/>
      <c r="HZ16" s="293"/>
      <c r="IA16" s="293"/>
      <c r="IB16" s="48"/>
      <c r="IC16" s="54"/>
      <c r="ID16" s="293"/>
      <c r="IE16" s="48"/>
      <c r="IF16" s="293"/>
      <c r="IG16" s="48"/>
      <c r="IH16" s="293"/>
      <c r="II16" s="293"/>
      <c r="IJ16" s="293"/>
      <c r="IK16" s="48"/>
      <c r="IL16" s="54"/>
      <c r="IM16" s="293"/>
      <c r="IN16" s="48"/>
      <c r="IO16" s="293"/>
      <c r="IP16" s="48"/>
      <c r="IQ16" s="293"/>
      <c r="IR16" s="293"/>
      <c r="IS16" s="293"/>
      <c r="IT16" s="48"/>
      <c r="IU16" s="54"/>
      <c r="IV16" s="293"/>
      <c r="IW16" s="48"/>
      <c r="IX16" s="293"/>
      <c r="IY16" s="48"/>
      <c r="IZ16" s="293"/>
      <c r="JA16" s="293"/>
      <c r="JB16" s="293"/>
      <c r="JC16" s="48"/>
      <c r="JD16" s="54"/>
      <c r="JE16" s="293"/>
      <c r="JF16" s="48"/>
      <c r="JG16" s="293"/>
      <c r="JH16" s="48"/>
      <c r="JI16" s="293"/>
      <c r="JJ16" s="293"/>
      <c r="JK16" s="293"/>
      <c r="JL16" s="48"/>
      <c r="JM16" s="54"/>
      <c r="JN16" s="293"/>
      <c r="JO16" s="48"/>
      <c r="JP16" s="293"/>
      <c r="JQ16" s="48"/>
      <c r="JR16" s="293"/>
      <c r="JS16" s="293"/>
      <c r="JT16" s="293"/>
      <c r="JU16" s="48"/>
      <c r="JV16" s="54"/>
      <c r="JW16" s="293"/>
      <c r="JX16" s="48"/>
      <c r="JY16" s="293"/>
      <c r="JZ16" s="48"/>
      <c r="KA16" s="293"/>
      <c r="KB16" s="293"/>
      <c r="KC16" s="293"/>
      <c r="KD16" s="48"/>
      <c r="KE16" s="54"/>
      <c r="KF16" s="293"/>
      <c r="KG16" s="48"/>
      <c r="KH16" s="293"/>
      <c r="KI16" s="48"/>
      <c r="KJ16" s="293"/>
      <c r="KK16" s="293"/>
      <c r="KL16" s="293"/>
      <c r="KM16" s="48"/>
      <c r="KN16" s="54"/>
      <c r="KO16" s="293"/>
      <c r="KP16" s="48"/>
      <c r="KQ16" s="293"/>
      <c r="KR16" s="48"/>
      <c r="KS16" s="293"/>
      <c r="KT16" s="293"/>
      <c r="KU16" s="293"/>
      <c r="KV16" s="48"/>
      <c r="KW16" s="54"/>
      <c r="KX16" s="293"/>
      <c r="KY16" s="48"/>
      <c r="KZ16" s="293"/>
      <c r="LA16" s="48"/>
      <c r="LB16" s="293"/>
      <c r="LC16" s="293"/>
      <c r="LD16" s="293"/>
      <c r="LE16" s="48"/>
      <c r="LF16" s="54"/>
      <c r="LG16" s="293"/>
      <c r="LH16" s="48"/>
      <c r="LI16" s="293"/>
      <c r="LJ16" s="48"/>
      <c r="LK16" s="293"/>
      <c r="LL16" s="293"/>
      <c r="LM16" s="293"/>
      <c r="LN16" s="48"/>
      <c r="LO16" s="54"/>
      <c r="LP16" s="293"/>
      <c r="LQ16" s="48"/>
      <c r="LR16" s="293"/>
      <c r="LS16" s="48"/>
      <c r="LT16" s="293"/>
      <c r="LU16" s="293"/>
      <c r="LV16" s="293"/>
      <c r="LW16" s="48"/>
      <c r="LX16" s="54"/>
      <c r="LY16" s="293"/>
      <c r="LZ16" s="48"/>
      <c r="MA16" s="293"/>
      <c r="MB16" s="48"/>
      <c r="MC16" s="293"/>
      <c r="MD16" s="293"/>
      <c r="ME16" s="293"/>
      <c r="MF16" s="48"/>
      <c r="MG16" s="54"/>
      <c r="MH16" s="293"/>
      <c r="MI16" s="48"/>
      <c r="MJ16" s="293"/>
      <c r="MK16" s="48"/>
      <c r="ML16" s="293"/>
      <c r="MM16" s="293"/>
      <c r="MN16" s="293"/>
      <c r="MO16" s="48"/>
      <c r="MP16" s="54"/>
      <c r="MQ16" s="293"/>
      <c r="MR16" s="48"/>
      <c r="MS16" s="293"/>
      <c r="MT16" s="48"/>
      <c r="MU16" s="293"/>
      <c r="MV16" s="293"/>
      <c r="MW16" s="293"/>
      <c r="MX16" s="48"/>
      <c r="MY16" s="54"/>
      <c r="MZ16" s="293"/>
      <c r="NA16" s="48"/>
      <c r="NB16" s="293"/>
      <c r="NC16" s="48"/>
      <c r="ND16" s="293"/>
      <c r="NE16" s="293"/>
      <c r="NF16" s="293"/>
      <c r="NG16" s="48"/>
      <c r="NH16" s="54"/>
    </row>
    <row r="17" spans="1:372" ht="15">
      <c r="A17" s="106" t="s">
        <v>1849</v>
      </c>
      <c r="C17" s="460"/>
      <c r="D17" s="443"/>
      <c r="E17" s="444" t="s">
        <v>187</v>
      </c>
      <c r="F17" s="661">
        <v>310.49999999999994</v>
      </c>
      <c r="G17" s="444" t="s">
        <v>183</v>
      </c>
      <c r="H17" s="662"/>
      <c r="I17" s="444" t="s">
        <v>184</v>
      </c>
      <c r="J17" s="662"/>
      <c r="K17" s="444" t="s">
        <v>185</v>
      </c>
      <c r="L17" s="460"/>
      <c r="M17" s="443"/>
      <c r="N17" s="444" t="s">
        <v>187</v>
      </c>
      <c r="O17" s="24">
        <v>197</v>
      </c>
      <c r="P17" s="444" t="s">
        <v>183</v>
      </c>
      <c r="Q17" s="24"/>
      <c r="R17" s="444" t="s">
        <v>184</v>
      </c>
      <c r="S17" s="24"/>
      <c r="T17" s="444" t="s">
        <v>185</v>
      </c>
      <c r="U17" s="460"/>
      <c r="V17" s="443"/>
      <c r="W17" s="444" t="s">
        <v>187</v>
      </c>
      <c r="X17" s="24">
        <v>495.60000000000036</v>
      </c>
      <c r="Y17" s="444" t="s">
        <v>183</v>
      </c>
      <c r="Z17" s="24">
        <v>463.29999999999995</v>
      </c>
      <c r="AA17" s="444" t="s">
        <v>184</v>
      </c>
      <c r="AB17" s="722">
        <v>623.20000000000095</v>
      </c>
      <c r="AC17" s="444" t="s">
        <v>185</v>
      </c>
      <c r="AD17" s="460"/>
      <c r="AE17" s="443"/>
      <c r="AF17" s="444" t="s">
        <v>187</v>
      </c>
      <c r="AG17" s="24">
        <v>352.30000000000041</v>
      </c>
      <c r="AH17" s="444" t="s">
        <v>183</v>
      </c>
      <c r="AI17" s="24">
        <v>164.5</v>
      </c>
      <c r="AJ17" s="444" t="s">
        <v>184</v>
      </c>
      <c r="AK17" s="722">
        <v>285.70000000000073</v>
      </c>
      <c r="AL17" s="444" t="s">
        <v>185</v>
      </c>
      <c r="AM17" s="460"/>
      <c r="AN17" s="443"/>
      <c r="AO17" s="444" t="s">
        <v>187</v>
      </c>
      <c r="AP17" s="443"/>
      <c r="AQ17" s="444" t="s">
        <v>183</v>
      </c>
      <c r="AR17" s="24">
        <v>24</v>
      </c>
      <c r="AS17" s="444" t="s">
        <v>184</v>
      </c>
      <c r="AT17" s="444">
        <v>526.39999999999986</v>
      </c>
      <c r="AU17" s="444" t="s">
        <v>185</v>
      </c>
      <c r="AV17" s="460"/>
      <c r="AW17" s="443"/>
      <c r="AX17" s="444" t="s">
        <v>187</v>
      </c>
      <c r="AY17" s="443"/>
      <c r="AZ17" s="444" t="s">
        <v>183</v>
      </c>
      <c r="BA17" s="24">
        <v>834.40000000000009</v>
      </c>
      <c r="BB17" s="444" t="s">
        <v>184</v>
      </c>
      <c r="BC17" s="24">
        <v>489.50000000000045</v>
      </c>
      <c r="BD17" s="444" t="s">
        <v>185</v>
      </c>
      <c r="BE17" s="460"/>
      <c r="BF17" s="443"/>
      <c r="BG17" s="444" t="s">
        <v>187</v>
      </c>
      <c r="BH17" s="443"/>
      <c r="BI17" s="444" t="s">
        <v>183</v>
      </c>
      <c r="BJ17" s="24">
        <v>219.89999999999782</v>
      </c>
      <c r="BK17" s="444" t="s">
        <v>184</v>
      </c>
      <c r="BL17" s="24">
        <v>894.80000000000018</v>
      </c>
      <c r="BM17" s="444" t="s">
        <v>185</v>
      </c>
      <c r="BN17" s="460"/>
      <c r="BO17" s="443"/>
      <c r="BP17" s="444" t="s">
        <v>187</v>
      </c>
      <c r="BQ17" s="443"/>
      <c r="BR17" s="444" t="s">
        <v>183</v>
      </c>
      <c r="BS17" s="24">
        <v>404.00000000000091</v>
      </c>
      <c r="BT17" s="444" t="s">
        <v>184</v>
      </c>
      <c r="BU17" s="24">
        <v>532.10000000000036</v>
      </c>
      <c r="BV17" s="444" t="s">
        <v>185</v>
      </c>
      <c r="BW17" s="460"/>
      <c r="BX17" s="443"/>
      <c r="BY17" s="444" t="s">
        <v>187</v>
      </c>
      <c r="BZ17" s="443"/>
      <c r="CA17" s="444" t="s">
        <v>183</v>
      </c>
      <c r="CB17" s="663">
        <v>3.5999999999949068</v>
      </c>
      <c r="CC17" s="444" t="s">
        <v>184</v>
      </c>
      <c r="CD17" s="24">
        <v>361.10000000000082</v>
      </c>
      <c r="CE17" s="444" t="s">
        <v>185</v>
      </c>
      <c r="CF17" s="460"/>
      <c r="CG17" s="443"/>
      <c r="CH17" s="444" t="s">
        <v>187</v>
      </c>
      <c r="CI17" s="443"/>
      <c r="CJ17" s="444" t="s">
        <v>183</v>
      </c>
      <c r="CK17" s="443"/>
      <c r="CL17" s="444" t="s">
        <v>184</v>
      </c>
      <c r="CM17" s="24">
        <v>326.70000000000073</v>
      </c>
      <c r="CN17" s="444" t="s">
        <v>185</v>
      </c>
      <c r="CO17" s="460"/>
      <c r="CP17" s="443"/>
      <c r="CQ17" s="444" t="s">
        <v>187</v>
      </c>
      <c r="CR17" s="443"/>
      <c r="CS17" s="444" t="s">
        <v>183</v>
      </c>
      <c r="CT17" s="443"/>
      <c r="CU17" s="444" t="s">
        <v>184</v>
      </c>
      <c r="CV17" s="24">
        <v>352.30000000000018</v>
      </c>
      <c r="CW17" s="444" t="s">
        <v>185</v>
      </c>
      <c r="CX17" s="460"/>
      <c r="CY17" s="443"/>
      <c r="CZ17" s="444" t="s">
        <v>187</v>
      </c>
      <c r="DA17" s="443"/>
      <c r="DB17" s="444" t="s">
        <v>183</v>
      </c>
      <c r="DC17" s="24">
        <v>63.799999999997453</v>
      </c>
      <c r="DD17" s="444" t="s">
        <v>184</v>
      </c>
      <c r="DE17" s="24">
        <v>265.30000000000018</v>
      </c>
      <c r="DF17" s="444" t="s">
        <v>185</v>
      </c>
      <c r="DG17" s="460"/>
      <c r="DH17" s="443"/>
      <c r="DI17" s="444" t="s">
        <v>187</v>
      </c>
      <c r="DJ17" s="443"/>
      <c r="DK17" s="444" t="s">
        <v>183</v>
      </c>
      <c r="DL17" s="443"/>
      <c r="DM17" s="444" t="s">
        <v>184</v>
      </c>
      <c r="DN17" s="24">
        <v>124.90000000000055</v>
      </c>
      <c r="DO17" s="444" t="s">
        <v>185</v>
      </c>
      <c r="DP17" s="460"/>
      <c r="DQ17" s="443"/>
      <c r="DR17" s="444" t="s">
        <v>187</v>
      </c>
      <c r="DS17" s="443"/>
      <c r="DT17" s="444" t="s">
        <v>183</v>
      </c>
      <c r="DU17" s="24">
        <v>252.79999999999745</v>
      </c>
      <c r="DV17" s="444" t="s">
        <v>184</v>
      </c>
      <c r="DW17" s="24">
        <v>355.10000000000036</v>
      </c>
      <c r="DX17" s="444" t="s">
        <v>185</v>
      </c>
      <c r="DY17" s="460"/>
      <c r="DZ17" s="443"/>
      <c r="EA17" s="444" t="s">
        <v>187</v>
      </c>
      <c r="EB17" s="443"/>
      <c r="EC17" s="444" t="s">
        <v>183</v>
      </c>
      <c r="ED17" s="443"/>
      <c r="EE17" s="444" t="s">
        <v>184</v>
      </c>
      <c r="EF17" s="24">
        <v>815.24999999999909</v>
      </c>
      <c r="EG17" s="444" t="s">
        <v>185</v>
      </c>
      <c r="EH17" s="460"/>
      <c r="EI17" s="443"/>
      <c r="EJ17" s="444" t="s">
        <v>187</v>
      </c>
      <c r="EK17" s="443"/>
      <c r="EL17" s="444" t="s">
        <v>183</v>
      </c>
      <c r="EM17" s="443"/>
      <c r="EN17" s="444" t="s">
        <v>184</v>
      </c>
      <c r="EO17" s="24">
        <v>388.29999999999563</v>
      </c>
      <c r="EP17" s="444" t="s">
        <v>185</v>
      </c>
      <c r="EQ17" s="460"/>
      <c r="ER17" s="443"/>
      <c r="ES17" s="444" t="s">
        <v>187</v>
      </c>
      <c r="ET17" s="443"/>
      <c r="EU17" s="444" t="s">
        <v>183</v>
      </c>
      <c r="EV17" s="443"/>
      <c r="EW17" s="444" t="s">
        <v>184</v>
      </c>
      <c r="EX17" s="24">
        <v>341.10000000000036</v>
      </c>
      <c r="EY17" s="444" t="s">
        <v>185</v>
      </c>
      <c r="EZ17" s="460"/>
      <c r="FA17" s="443"/>
      <c r="FB17" s="444" t="s">
        <v>187</v>
      </c>
      <c r="FC17" s="443"/>
      <c r="FD17" s="444" t="s">
        <v>183</v>
      </c>
      <c r="FE17" s="663">
        <v>0</v>
      </c>
      <c r="FF17" s="444" t="s">
        <v>184</v>
      </c>
      <c r="FG17" s="24">
        <v>511.60000000000127</v>
      </c>
      <c r="FH17" s="444" t="s">
        <v>185</v>
      </c>
      <c r="FI17" s="460"/>
      <c r="FJ17" s="443"/>
      <c r="FK17" s="444" t="s">
        <v>187</v>
      </c>
      <c r="FL17" s="443"/>
      <c r="FM17" s="444" t="s">
        <v>183</v>
      </c>
      <c r="FN17" s="24">
        <v>487.19999999999891</v>
      </c>
      <c r="FO17" s="444" t="s">
        <v>184</v>
      </c>
      <c r="FP17" s="24">
        <v>671.79999999999927</v>
      </c>
      <c r="FQ17" s="444" t="s">
        <v>185</v>
      </c>
      <c r="FR17" s="460"/>
      <c r="FS17" s="443"/>
      <c r="FT17" s="444" t="s">
        <v>187</v>
      </c>
      <c r="FU17" s="443"/>
      <c r="FV17" s="444" t="s">
        <v>183</v>
      </c>
      <c r="FW17" s="443"/>
      <c r="FX17" s="444" t="s">
        <v>184</v>
      </c>
      <c r="FY17" s="24">
        <v>428.5</v>
      </c>
      <c r="FZ17" s="444" t="s">
        <v>185</v>
      </c>
      <c r="GA17" s="460"/>
      <c r="GB17" s="443"/>
      <c r="GC17" s="444" t="s">
        <v>187</v>
      </c>
      <c r="GD17" s="443"/>
      <c r="GE17" s="444" t="s">
        <v>183</v>
      </c>
      <c r="GF17" s="443"/>
      <c r="GG17" s="444" t="s">
        <v>184</v>
      </c>
      <c r="GH17" s="661">
        <v>250.5</v>
      </c>
      <c r="GI17" s="444" t="s">
        <v>185</v>
      </c>
      <c r="GJ17" s="460"/>
      <c r="GK17" s="443"/>
      <c r="GL17" s="444" t="s">
        <v>187</v>
      </c>
      <c r="GM17" s="443"/>
      <c r="GN17" s="444" t="s">
        <v>183</v>
      </c>
      <c r="GO17" s="24">
        <v>1368.8999999999978</v>
      </c>
      <c r="GP17" s="444" t="s">
        <v>184</v>
      </c>
      <c r="GQ17" s="24">
        <v>1600.7999999999938</v>
      </c>
      <c r="GR17" s="444" t="s">
        <v>185</v>
      </c>
      <c r="GS17" s="460"/>
      <c r="GT17" s="443"/>
      <c r="GU17" s="444" t="s">
        <v>187</v>
      </c>
      <c r="GV17" s="443"/>
      <c r="GW17" s="444" t="s">
        <v>183</v>
      </c>
      <c r="GX17" s="443"/>
      <c r="GY17" s="444" t="s">
        <v>184</v>
      </c>
      <c r="GZ17" s="443"/>
      <c r="HA17" s="444" t="s">
        <v>185</v>
      </c>
      <c r="HB17" s="460"/>
      <c r="HC17" s="443"/>
      <c r="HD17" s="444" t="s">
        <v>187</v>
      </c>
      <c r="HE17" s="443"/>
      <c r="HF17" s="444" t="s">
        <v>183</v>
      </c>
      <c r="HG17" s="24">
        <v>556.5</v>
      </c>
      <c r="HH17" s="444" t="s">
        <v>184</v>
      </c>
      <c r="HI17" s="24">
        <v>613.79999999999563</v>
      </c>
      <c r="HJ17" s="444" t="s">
        <v>185</v>
      </c>
      <c r="HK17" s="460"/>
      <c r="HL17" s="443"/>
      <c r="HM17" s="444" t="s">
        <v>187</v>
      </c>
      <c r="HN17" s="443"/>
      <c r="HO17" s="444" t="s">
        <v>183</v>
      </c>
      <c r="HP17" s="443"/>
      <c r="HQ17" s="444" t="s">
        <v>184</v>
      </c>
      <c r="HR17" s="24">
        <v>427.89999999999964</v>
      </c>
      <c r="HS17" s="444" t="s">
        <v>185</v>
      </c>
      <c r="HT17" s="460"/>
      <c r="HU17" s="443"/>
      <c r="HV17" s="444" t="s">
        <v>187</v>
      </c>
      <c r="HW17" s="443"/>
      <c r="HX17" s="444" t="s">
        <v>183</v>
      </c>
      <c r="HY17" s="24">
        <v>3791.9999999999982</v>
      </c>
      <c r="HZ17" s="444" t="s">
        <v>184</v>
      </c>
      <c r="IA17" s="24">
        <v>3530.5999999999894</v>
      </c>
      <c r="IB17" s="444" t="s">
        <v>185</v>
      </c>
      <c r="IC17" s="460"/>
      <c r="ID17" s="443"/>
      <c r="IE17" s="444" t="s">
        <v>187</v>
      </c>
      <c r="IF17" s="443"/>
      <c r="IG17" s="444" t="s">
        <v>183</v>
      </c>
      <c r="IH17" s="443"/>
      <c r="II17" s="444" t="s">
        <v>184</v>
      </c>
      <c r="IJ17" s="443"/>
      <c r="IK17" s="444" t="s">
        <v>185</v>
      </c>
      <c r="IL17" s="460"/>
      <c r="IM17" s="443"/>
      <c r="IN17" s="444" t="s">
        <v>187</v>
      </c>
      <c r="IO17" s="443"/>
      <c r="IP17" s="444" t="s">
        <v>183</v>
      </c>
      <c r="IQ17" s="443"/>
      <c r="IR17" s="444" t="s">
        <v>184</v>
      </c>
      <c r="IS17" s="24">
        <v>168.59999999999854</v>
      </c>
      <c r="IT17" s="444" t="s">
        <v>185</v>
      </c>
      <c r="IU17" s="460"/>
      <c r="IV17" s="443"/>
      <c r="IW17" s="444" t="s">
        <v>187</v>
      </c>
      <c r="IX17" s="443"/>
      <c r="IY17" s="444" t="s">
        <v>183</v>
      </c>
      <c r="IZ17" s="24">
        <v>80.500000000000455</v>
      </c>
      <c r="JA17" s="444" t="s">
        <v>184</v>
      </c>
      <c r="JB17" s="24">
        <v>294.69999999999709</v>
      </c>
      <c r="JC17" s="444" t="s">
        <v>185</v>
      </c>
      <c r="JD17" s="460"/>
      <c r="JE17" s="443"/>
      <c r="JF17" s="444" t="s">
        <v>187</v>
      </c>
      <c r="JG17" s="443"/>
      <c r="JH17" s="444" t="s">
        <v>183</v>
      </c>
      <c r="JI17" s="663">
        <v>350.5</v>
      </c>
      <c r="JJ17" s="444" t="s">
        <v>184</v>
      </c>
      <c r="JK17" s="24">
        <v>395.99999999999636</v>
      </c>
      <c r="JL17" s="444" t="s">
        <v>185</v>
      </c>
      <c r="JM17" s="460"/>
      <c r="JN17" s="443"/>
      <c r="JO17" s="444" t="s">
        <v>187</v>
      </c>
      <c r="JP17" s="443"/>
      <c r="JQ17" s="444" t="s">
        <v>183</v>
      </c>
      <c r="JR17" s="443"/>
      <c r="JS17" s="444" t="s">
        <v>184</v>
      </c>
      <c r="JT17" s="443"/>
      <c r="JU17" s="444" t="s">
        <v>185</v>
      </c>
      <c r="JV17" s="460"/>
      <c r="JW17" s="443"/>
      <c r="JX17" s="444" t="s">
        <v>187</v>
      </c>
      <c r="JY17" s="443"/>
      <c r="JZ17" s="444" t="s">
        <v>183</v>
      </c>
      <c r="KA17" s="24">
        <v>2404.3999999999833</v>
      </c>
      <c r="KB17" s="444" t="s">
        <v>184</v>
      </c>
      <c r="KC17" s="24">
        <v>2422.7500000001091</v>
      </c>
      <c r="KD17" s="444" t="s">
        <v>185</v>
      </c>
      <c r="KE17" s="460"/>
      <c r="KF17" s="443"/>
      <c r="KG17" s="444" t="s">
        <v>187</v>
      </c>
      <c r="KH17" s="443"/>
      <c r="KI17" s="444" t="s">
        <v>183</v>
      </c>
      <c r="KJ17" s="663">
        <v>54</v>
      </c>
      <c r="KK17" s="444" t="s">
        <v>184</v>
      </c>
      <c r="KL17" s="24">
        <v>196.799999999992</v>
      </c>
      <c r="KM17" s="444" t="s">
        <v>185</v>
      </c>
      <c r="KN17" s="460"/>
      <c r="KO17" s="443"/>
      <c r="KP17" s="444" t="s">
        <v>187</v>
      </c>
      <c r="KQ17" s="443"/>
      <c r="KR17" s="444" t="s">
        <v>183</v>
      </c>
      <c r="KS17" s="443"/>
      <c r="KT17" s="444" t="s">
        <v>184</v>
      </c>
      <c r="KU17" s="443"/>
      <c r="KV17" s="444" t="s">
        <v>185</v>
      </c>
      <c r="KW17" s="460"/>
      <c r="KX17" s="443"/>
      <c r="KY17" s="444" t="s">
        <v>187</v>
      </c>
      <c r="KZ17" s="443"/>
      <c r="LA17" s="444" t="s">
        <v>183</v>
      </c>
      <c r="LB17" s="443"/>
      <c r="LC17" s="444" t="s">
        <v>184</v>
      </c>
      <c r="LD17" s="443"/>
      <c r="LE17" s="444" t="s">
        <v>185</v>
      </c>
      <c r="LF17" s="460"/>
      <c r="LG17" s="443"/>
      <c r="LH17" s="444" t="s">
        <v>187</v>
      </c>
      <c r="LI17" s="443"/>
      <c r="LJ17" s="444" t="s">
        <v>183</v>
      </c>
      <c r="LK17" s="443"/>
      <c r="LL17" s="444" t="s">
        <v>184</v>
      </c>
      <c r="LM17" s="24"/>
      <c r="LN17" s="444" t="s">
        <v>185</v>
      </c>
      <c r="LO17" s="460"/>
      <c r="LP17" s="443"/>
      <c r="LQ17" s="444" t="s">
        <v>187</v>
      </c>
      <c r="LR17" s="443"/>
      <c r="LS17" s="444" t="s">
        <v>183</v>
      </c>
      <c r="LT17" s="24">
        <v>285.70000000000073</v>
      </c>
      <c r="LU17" s="444" t="s">
        <v>184</v>
      </c>
      <c r="LV17" s="24">
        <v>493.45000000000437</v>
      </c>
      <c r="LW17" s="444" t="s">
        <v>185</v>
      </c>
      <c r="LX17" s="460"/>
      <c r="LY17" s="443"/>
      <c r="LZ17" s="444" t="s">
        <v>187</v>
      </c>
      <c r="MA17" s="443"/>
      <c r="MB17" s="444" t="s">
        <v>183</v>
      </c>
      <c r="MC17" s="443"/>
      <c r="MD17" s="444" t="s">
        <v>184</v>
      </c>
      <c r="ME17" s="443"/>
      <c r="MF17" s="444" t="s">
        <v>185</v>
      </c>
      <c r="MG17" s="460"/>
      <c r="MH17" s="443"/>
      <c r="MI17" s="444" t="s">
        <v>187</v>
      </c>
      <c r="MJ17" s="443"/>
      <c r="MK17" s="444" t="s">
        <v>183</v>
      </c>
      <c r="ML17" s="24">
        <v>757.09999999999491</v>
      </c>
      <c r="MM17" s="444" t="s">
        <v>184</v>
      </c>
      <c r="MN17" s="24">
        <v>1116.6000000000058</v>
      </c>
      <c r="MO17" s="444" t="s">
        <v>185</v>
      </c>
      <c r="MP17" s="460"/>
      <c r="MQ17" s="443"/>
      <c r="MR17" s="444" t="s">
        <v>187</v>
      </c>
      <c r="MS17" s="443"/>
      <c r="MT17" s="444" t="s">
        <v>183</v>
      </c>
      <c r="MU17" s="24">
        <v>312.49999999999636</v>
      </c>
      <c r="MV17" s="444" t="s">
        <v>184</v>
      </c>
      <c r="MW17" s="443">
        <v>203.00000000000728</v>
      </c>
      <c r="MX17" s="444" t="s">
        <v>185</v>
      </c>
      <c r="MY17" s="460"/>
      <c r="MZ17" s="443"/>
      <c r="NA17" s="444" t="s">
        <v>187</v>
      </c>
      <c r="NB17" s="443"/>
      <c r="NC17" s="444" t="s">
        <v>183</v>
      </c>
      <c r="ND17" s="443"/>
      <c r="NE17" s="444" t="s">
        <v>184</v>
      </c>
      <c r="NF17" s="664">
        <v>1320.3500000000022</v>
      </c>
      <c r="NG17" s="444" t="s">
        <v>185</v>
      </c>
      <c r="NH17" s="460"/>
    </row>
    <row r="18" spans="1:372" ht="18">
      <c r="A18" s="110" t="s">
        <v>3709</v>
      </c>
      <c r="B18" s="59">
        <f>SUM(D18:AAP18)</f>
        <v>31666.900000000067</v>
      </c>
      <c r="C18" s="460"/>
      <c r="D18" s="443"/>
      <c r="E18" s="286">
        <f>D17*0.25</f>
        <v>0</v>
      </c>
      <c r="F18" s="24"/>
      <c r="G18" s="286">
        <f>F17*0.5</f>
        <v>155.24999999999997</v>
      </c>
      <c r="H18" s="443"/>
      <c r="I18" s="286">
        <f>H17*0.75</f>
        <v>0</v>
      </c>
      <c r="J18" s="443"/>
      <c r="K18" s="286">
        <f>J17*1</f>
        <v>0</v>
      </c>
      <c r="L18" s="460"/>
      <c r="M18" s="443"/>
      <c r="N18" s="286">
        <f>M17*0.25</f>
        <v>0</v>
      </c>
      <c r="O18" s="443"/>
      <c r="P18" s="286">
        <f>O17*0.5</f>
        <v>98.5</v>
      </c>
      <c r="Q18" s="443"/>
      <c r="R18" s="286">
        <f>Q17*0.75</f>
        <v>0</v>
      </c>
      <c r="S18" s="443"/>
      <c r="T18" s="286">
        <f>S17*1</f>
        <v>0</v>
      </c>
      <c r="U18" s="460"/>
      <c r="V18" s="443"/>
      <c r="W18" s="286">
        <f>V17*0.25</f>
        <v>0</v>
      </c>
      <c r="X18" s="443"/>
      <c r="Y18" s="286">
        <f>X17*0.5</f>
        <v>247.80000000000018</v>
      </c>
      <c r="Z18" s="24"/>
      <c r="AA18" s="286">
        <f>Z17*0.75</f>
        <v>347.47499999999997</v>
      </c>
      <c r="AC18" s="286">
        <f t="shared" ref="AC18" si="9">AB17*1</f>
        <v>623.20000000000095</v>
      </c>
      <c r="AD18" s="460"/>
      <c r="AE18" s="443"/>
      <c r="AF18" s="286">
        <f>AE17*0.25</f>
        <v>0</v>
      </c>
      <c r="AG18" s="443"/>
      <c r="AH18" s="286">
        <f>AG17*0.5</f>
        <v>176.1500000000002</v>
      </c>
      <c r="AI18" s="443"/>
      <c r="AJ18" s="286">
        <f>AI17*0.75</f>
        <v>123.375</v>
      </c>
      <c r="AL18" s="286">
        <f t="shared" ref="AL18" si="10">AK17*1</f>
        <v>285.70000000000073</v>
      </c>
      <c r="AM18" s="460"/>
      <c r="AN18" s="443"/>
      <c r="AO18" s="286">
        <f>AN17*0.25</f>
        <v>0</v>
      </c>
      <c r="AP18" s="443"/>
      <c r="AQ18" s="286">
        <f>AP17*0.5</f>
        <v>0</v>
      </c>
      <c r="AR18" s="443"/>
      <c r="AS18" s="286">
        <f>AR17*0.75</f>
        <v>18</v>
      </c>
      <c r="AT18" s="443"/>
      <c r="AU18" s="286">
        <f>AT17*1</f>
        <v>526.39999999999986</v>
      </c>
      <c r="AV18" s="460"/>
      <c r="AW18" s="443"/>
      <c r="AX18" s="286">
        <f>AW17*0.25</f>
        <v>0</v>
      </c>
      <c r="AY18" s="443"/>
      <c r="AZ18" s="286">
        <f>AY17*0.5</f>
        <v>0</v>
      </c>
      <c r="BA18" s="443"/>
      <c r="BB18" s="286">
        <f>BA17*0.75</f>
        <v>625.80000000000007</v>
      </c>
      <c r="BC18" s="24"/>
      <c r="BD18" s="286">
        <f>BC17*1</f>
        <v>489.50000000000045</v>
      </c>
      <c r="BE18" s="460"/>
      <c r="BF18" s="443"/>
      <c r="BG18" s="286">
        <f>BF17*0.25</f>
        <v>0</v>
      </c>
      <c r="BH18" s="443"/>
      <c r="BI18" s="286">
        <f>BH17*0.5</f>
        <v>0</v>
      </c>
      <c r="BJ18" s="443"/>
      <c r="BK18" s="286">
        <f>BJ17*0.75</f>
        <v>164.92499999999836</v>
      </c>
      <c r="BL18" s="443"/>
      <c r="BM18" s="286">
        <f>BL17*1</f>
        <v>894.80000000000018</v>
      </c>
      <c r="BN18" s="460"/>
      <c r="BO18" s="443"/>
      <c r="BP18" s="286">
        <f>BO17*0.25</f>
        <v>0</v>
      </c>
      <c r="BQ18" s="443"/>
      <c r="BR18" s="286">
        <f>BQ17*0.5</f>
        <v>0</v>
      </c>
      <c r="BS18" s="443"/>
      <c r="BT18" s="286">
        <f>BS17*0.75</f>
        <v>303.00000000000068</v>
      </c>
      <c r="BU18" s="443"/>
      <c r="BV18" s="286">
        <f>BU17*1</f>
        <v>532.10000000000036</v>
      </c>
      <c r="BW18" s="460"/>
      <c r="BX18" s="443"/>
      <c r="BY18" s="286">
        <f>BX17*0.25</f>
        <v>0</v>
      </c>
      <c r="BZ18" s="443"/>
      <c r="CA18" s="286">
        <f>BZ17*0.5</f>
        <v>0</v>
      </c>
      <c r="CB18" s="443"/>
      <c r="CC18" s="286">
        <f>CB17*0.75</f>
        <v>2.6999999999961801</v>
      </c>
      <c r="CD18" s="443"/>
      <c r="CE18" s="286">
        <f>CD17*1</f>
        <v>361.10000000000082</v>
      </c>
      <c r="CF18" s="460"/>
      <c r="CG18" s="443"/>
      <c r="CH18" s="286">
        <f>CG17*0.25</f>
        <v>0</v>
      </c>
      <c r="CI18" s="443"/>
      <c r="CJ18" s="286">
        <f>CI17*0.5</f>
        <v>0</v>
      </c>
      <c r="CK18" s="443"/>
      <c r="CL18" s="286">
        <f>CK17*0.75</f>
        <v>0</v>
      </c>
      <c r="CM18" s="443"/>
      <c r="CN18" s="286">
        <f>CM17*1</f>
        <v>326.70000000000073</v>
      </c>
      <c r="CO18" s="460"/>
      <c r="CP18" s="443"/>
      <c r="CQ18" s="286">
        <f>CP17*0.25</f>
        <v>0</v>
      </c>
      <c r="CR18" s="443"/>
      <c r="CS18" s="286">
        <f>CR17*0.5</f>
        <v>0</v>
      </c>
      <c r="CT18" s="443"/>
      <c r="CU18" s="286">
        <f>CT17*0.75</f>
        <v>0</v>
      </c>
      <c r="CV18" s="443"/>
      <c r="CW18" s="286">
        <f>CV17*1</f>
        <v>352.30000000000018</v>
      </c>
      <c r="CX18" s="460"/>
      <c r="CY18" s="443"/>
      <c r="CZ18" s="286">
        <f>CY17*0.25</f>
        <v>0</v>
      </c>
      <c r="DA18" s="443"/>
      <c r="DB18" s="286">
        <f>DA17*0.5</f>
        <v>0</v>
      </c>
      <c r="DC18" s="443"/>
      <c r="DD18" s="286">
        <f>DC17*0.75</f>
        <v>47.84999999999809</v>
      </c>
      <c r="DE18" s="443"/>
      <c r="DF18" s="286">
        <f>DE17*1</f>
        <v>265.30000000000018</v>
      </c>
      <c r="DG18" s="460"/>
      <c r="DH18" s="443"/>
      <c r="DI18" s="286">
        <f>DH17*0.25</f>
        <v>0</v>
      </c>
      <c r="DJ18" s="443"/>
      <c r="DK18" s="286">
        <f>DJ17*0.5</f>
        <v>0</v>
      </c>
      <c r="DL18" s="443"/>
      <c r="DM18" s="286">
        <f>DL17*0.75</f>
        <v>0</v>
      </c>
      <c r="DN18" s="443"/>
      <c r="DO18" s="286">
        <f>DN17*1</f>
        <v>124.90000000000055</v>
      </c>
      <c r="DP18" s="460"/>
      <c r="DQ18" s="443"/>
      <c r="DR18" s="286">
        <f>DQ17*0.25</f>
        <v>0</v>
      </c>
      <c r="DS18" s="443"/>
      <c r="DT18" s="286">
        <f>DS17*0.5</f>
        <v>0</v>
      </c>
      <c r="DU18" s="443"/>
      <c r="DV18" s="286">
        <f>DU17*0.75</f>
        <v>189.59999999999809</v>
      </c>
      <c r="DW18" s="443"/>
      <c r="DX18" s="286">
        <f>DW17*1</f>
        <v>355.10000000000036</v>
      </c>
      <c r="DY18" s="460"/>
      <c r="DZ18" s="443"/>
      <c r="EA18" s="286">
        <f>DZ17*0.25</f>
        <v>0</v>
      </c>
      <c r="EB18" s="443"/>
      <c r="EC18" s="286">
        <f>EB17*0.5</f>
        <v>0</v>
      </c>
      <c r="ED18" s="443"/>
      <c r="EE18" s="286">
        <f>ED17*0.75</f>
        <v>0</v>
      </c>
      <c r="EF18" s="443"/>
      <c r="EG18" s="286">
        <f>EF17*1</f>
        <v>815.24999999999909</v>
      </c>
      <c r="EH18" s="460"/>
      <c r="EI18" s="443"/>
      <c r="EJ18" s="286">
        <f>EI17*0.25</f>
        <v>0</v>
      </c>
      <c r="EK18" s="443"/>
      <c r="EL18" s="286">
        <f>EK17*0.5</f>
        <v>0</v>
      </c>
      <c r="EM18" s="443"/>
      <c r="EN18" s="286">
        <f>EM17*0.75</f>
        <v>0</v>
      </c>
      <c r="EO18" s="443"/>
      <c r="EP18" s="286">
        <f>EO17*1</f>
        <v>388.29999999999563</v>
      </c>
      <c r="EQ18" s="460"/>
      <c r="ER18" s="443"/>
      <c r="ES18" s="286">
        <f>ER17*0.25</f>
        <v>0</v>
      </c>
      <c r="ET18" s="443"/>
      <c r="EU18" s="286">
        <f>ET17*0.5</f>
        <v>0</v>
      </c>
      <c r="EV18" s="443"/>
      <c r="EW18" s="286">
        <f>EV17*0.75</f>
        <v>0</v>
      </c>
      <c r="EX18" s="443"/>
      <c r="EY18" s="286">
        <f>EX17*1</f>
        <v>341.10000000000036</v>
      </c>
      <c r="EZ18" s="460"/>
      <c r="FA18" s="443"/>
      <c r="FB18" s="286">
        <f>FA17*0.25</f>
        <v>0</v>
      </c>
      <c r="FC18" s="443"/>
      <c r="FD18" s="286">
        <f>FC17*0.5</f>
        <v>0</v>
      </c>
      <c r="FE18" s="443"/>
      <c r="FF18" s="286">
        <f>FE17*0.75</f>
        <v>0</v>
      </c>
      <c r="FG18" s="443"/>
      <c r="FH18" s="286">
        <f>FG17*1</f>
        <v>511.60000000000127</v>
      </c>
      <c r="FI18" s="460"/>
      <c r="FJ18" s="443"/>
      <c r="FK18" s="286">
        <f>FJ17*0.25</f>
        <v>0</v>
      </c>
      <c r="FL18" s="443"/>
      <c r="FM18" s="286">
        <f>FL17*0.5</f>
        <v>0</v>
      </c>
      <c r="FN18" s="443"/>
      <c r="FO18" s="286">
        <f>FN17*0.75</f>
        <v>365.39999999999918</v>
      </c>
      <c r="FP18" s="443"/>
      <c r="FQ18" s="286">
        <f>FP17*1</f>
        <v>671.79999999999927</v>
      </c>
      <c r="FR18" s="460"/>
      <c r="FS18" s="443"/>
      <c r="FT18" s="286">
        <f>FS17*0.25</f>
        <v>0</v>
      </c>
      <c r="FU18" s="443"/>
      <c r="FV18" s="286">
        <f>FU17*0.5</f>
        <v>0</v>
      </c>
      <c r="FW18" s="443"/>
      <c r="FX18" s="286">
        <f>FW17*0.75</f>
        <v>0</v>
      </c>
      <c r="FY18" s="443"/>
      <c r="FZ18" s="286">
        <f>FY17*1</f>
        <v>428.5</v>
      </c>
      <c r="GA18" s="460"/>
      <c r="GB18" s="443"/>
      <c r="GC18" s="286">
        <f>GB17*0.25</f>
        <v>0</v>
      </c>
      <c r="GD18" s="443"/>
      <c r="GE18" s="286">
        <f>GD17*0.5</f>
        <v>0</v>
      </c>
      <c r="GF18" s="443"/>
      <c r="GG18" s="286">
        <f>GF17*0.75</f>
        <v>0</v>
      </c>
      <c r="GH18" s="443"/>
      <c r="GI18" s="286">
        <f>GH17*1</f>
        <v>250.5</v>
      </c>
      <c r="GJ18" s="460"/>
      <c r="GK18" s="443"/>
      <c r="GL18" s="286">
        <f>GK17*0.25</f>
        <v>0</v>
      </c>
      <c r="GM18" s="443"/>
      <c r="GN18" s="286">
        <f>GM17*0.5</f>
        <v>0</v>
      </c>
      <c r="GO18" s="443"/>
      <c r="GP18" s="286">
        <f>GO17*0.75</f>
        <v>1026.6749999999984</v>
      </c>
      <c r="GQ18" s="443"/>
      <c r="GR18" s="286">
        <f>GQ17*1</f>
        <v>1600.7999999999938</v>
      </c>
      <c r="GS18" s="460"/>
      <c r="GT18" s="443"/>
      <c r="GU18" s="286">
        <f>GT17*0.25</f>
        <v>0</v>
      </c>
      <c r="GV18" s="443"/>
      <c r="GW18" s="286">
        <f>GV17*0.5</f>
        <v>0</v>
      </c>
      <c r="GX18" s="443"/>
      <c r="GY18" s="286">
        <f>GX17*0.75</f>
        <v>0</v>
      </c>
      <c r="GZ18" s="443"/>
      <c r="HA18" s="286">
        <f>GZ17*1</f>
        <v>0</v>
      </c>
      <c r="HB18" s="460"/>
      <c r="HC18" s="443"/>
      <c r="HD18" s="286">
        <f>HC17*0.25</f>
        <v>0</v>
      </c>
      <c r="HE18" s="443"/>
      <c r="HF18" s="286">
        <f>HE17*0.5</f>
        <v>0</v>
      </c>
      <c r="HG18" s="443"/>
      <c r="HH18" s="286">
        <f>HG17*0.75</f>
        <v>417.375</v>
      </c>
      <c r="HI18" s="443"/>
      <c r="HJ18" s="286">
        <f>HI17*1</f>
        <v>613.79999999999563</v>
      </c>
      <c r="HK18" s="460"/>
      <c r="HL18" s="443"/>
      <c r="HM18" s="286">
        <f>HL17*0.25</f>
        <v>0</v>
      </c>
      <c r="HN18" s="443"/>
      <c r="HO18" s="286">
        <f>HN17*0.5</f>
        <v>0</v>
      </c>
      <c r="HP18" s="443"/>
      <c r="HQ18" s="286">
        <f>HP17*0.75</f>
        <v>0</v>
      </c>
      <c r="HR18" s="443"/>
      <c r="HS18" s="286">
        <f>HR17*1</f>
        <v>427.89999999999964</v>
      </c>
      <c r="HT18" s="460"/>
      <c r="HU18" s="443"/>
      <c r="HV18" s="286">
        <f>HU17*0.25</f>
        <v>0</v>
      </c>
      <c r="HW18" s="443"/>
      <c r="HX18" s="286">
        <f>HW17*0.5</f>
        <v>0</v>
      </c>
      <c r="HY18" s="443"/>
      <c r="HZ18" s="286">
        <f>HY17*0.75</f>
        <v>2843.9999999999986</v>
      </c>
      <c r="IA18" s="443"/>
      <c r="IB18" s="286">
        <f>IA17*1</f>
        <v>3530.5999999999894</v>
      </c>
      <c r="IC18" s="460"/>
      <c r="ID18" s="443"/>
      <c r="IE18" s="286">
        <f>ID17*0.25</f>
        <v>0</v>
      </c>
      <c r="IF18" s="443"/>
      <c r="IG18" s="286">
        <f>IF17*0.5</f>
        <v>0</v>
      </c>
      <c r="IH18" s="443"/>
      <c r="II18" s="286">
        <f>IH17*0.75</f>
        <v>0</v>
      </c>
      <c r="IJ18" s="443"/>
      <c r="IK18" s="286">
        <f>IJ17*1</f>
        <v>0</v>
      </c>
      <c r="IL18" s="460"/>
      <c r="IM18" s="443"/>
      <c r="IN18" s="286">
        <f>IM17*0.25</f>
        <v>0</v>
      </c>
      <c r="IO18" s="443"/>
      <c r="IP18" s="286">
        <f>IO17*0.5</f>
        <v>0</v>
      </c>
      <c r="IQ18" s="443"/>
      <c r="IR18" s="286">
        <f>IQ17*0.75</f>
        <v>0</v>
      </c>
      <c r="IS18" s="443"/>
      <c r="IT18" s="286">
        <f>IS17*1</f>
        <v>168.59999999999854</v>
      </c>
      <c r="IU18" s="460"/>
      <c r="IV18" s="443"/>
      <c r="IW18" s="286">
        <f>IV17*0.25</f>
        <v>0</v>
      </c>
      <c r="IX18" s="443"/>
      <c r="IY18" s="286">
        <f>IX17*0.5</f>
        <v>0</v>
      </c>
      <c r="IZ18" s="443"/>
      <c r="JA18" s="286">
        <f>IZ17*0.75</f>
        <v>60.375000000000341</v>
      </c>
      <c r="JB18" s="443"/>
      <c r="JC18" s="286">
        <f>JB17*1</f>
        <v>294.69999999999709</v>
      </c>
      <c r="JD18" s="460"/>
      <c r="JE18" s="443"/>
      <c r="JF18" s="286">
        <f>JE17*0.25</f>
        <v>0</v>
      </c>
      <c r="JG18" s="443"/>
      <c r="JH18" s="286">
        <f>JG17*0.5</f>
        <v>0</v>
      </c>
      <c r="JI18" s="443"/>
      <c r="JJ18" s="286">
        <f>JI17*0.75</f>
        <v>262.875</v>
      </c>
      <c r="JK18" s="443"/>
      <c r="JL18" s="286">
        <f>JK17*1</f>
        <v>395.99999999999636</v>
      </c>
      <c r="JM18" s="460"/>
      <c r="JN18" s="443"/>
      <c r="JO18" s="286">
        <f>JN17*0.25</f>
        <v>0</v>
      </c>
      <c r="JP18" s="443"/>
      <c r="JQ18" s="286">
        <f>JP17*0.5</f>
        <v>0</v>
      </c>
      <c r="JR18" s="443"/>
      <c r="JS18" s="286">
        <f>JR17*0.75</f>
        <v>0</v>
      </c>
      <c r="JT18" s="443"/>
      <c r="JU18" s="286">
        <f>JT17*1</f>
        <v>0</v>
      </c>
      <c r="JV18" s="460"/>
      <c r="JW18" s="443"/>
      <c r="JX18" s="286">
        <f>JW17*0.25</f>
        <v>0</v>
      </c>
      <c r="JY18" s="443"/>
      <c r="JZ18" s="286">
        <f>JY17*0.5</f>
        <v>0</v>
      </c>
      <c r="KA18" s="443"/>
      <c r="KB18" s="286">
        <f>KA17*0.75</f>
        <v>1803.2999999999874</v>
      </c>
      <c r="KC18" s="443"/>
      <c r="KD18" s="286">
        <f t="shared" ref="KD18" si="11">KC17*1</f>
        <v>2422.7500000001091</v>
      </c>
      <c r="KE18" s="460"/>
      <c r="KF18" s="443"/>
      <c r="KG18" s="286">
        <f>KF17*0.25</f>
        <v>0</v>
      </c>
      <c r="KH18" s="443"/>
      <c r="KI18" s="286">
        <f>KH17*0.5</f>
        <v>0</v>
      </c>
      <c r="KJ18" s="443"/>
      <c r="KK18" s="286">
        <f>KJ17*0.75</f>
        <v>40.5</v>
      </c>
      <c r="KL18" s="443"/>
      <c r="KM18" s="286">
        <f>KL17*1</f>
        <v>196.799999999992</v>
      </c>
      <c r="KN18" s="460"/>
      <c r="KO18" s="443"/>
      <c r="KP18" s="286">
        <f>KO17*0.25</f>
        <v>0</v>
      </c>
      <c r="KQ18" s="443"/>
      <c r="KR18" s="286">
        <f>KQ17*0.5</f>
        <v>0</v>
      </c>
      <c r="KS18" s="443"/>
      <c r="KT18" s="286">
        <f>KS17*0.75</f>
        <v>0</v>
      </c>
      <c r="KU18" s="443"/>
      <c r="KV18" s="286">
        <f>KU17*1</f>
        <v>0</v>
      </c>
      <c r="KW18" s="460"/>
      <c r="KX18" s="443"/>
      <c r="KY18" s="286">
        <f>KX17*0.25</f>
        <v>0</v>
      </c>
      <c r="KZ18" s="443"/>
      <c r="LA18" s="286">
        <f>KZ17*0.5</f>
        <v>0</v>
      </c>
      <c r="LB18" s="443"/>
      <c r="LC18" s="286">
        <f>LB17*0.75</f>
        <v>0</v>
      </c>
      <c r="LD18" s="443"/>
      <c r="LE18" s="286">
        <f>LD17*1</f>
        <v>0</v>
      </c>
      <c r="LF18" s="460"/>
      <c r="LG18" s="443"/>
      <c r="LH18" s="286">
        <f>LG17*0.25</f>
        <v>0</v>
      </c>
      <c r="LI18" s="443"/>
      <c r="LJ18" s="286">
        <f>LI17*0.5</f>
        <v>0</v>
      </c>
      <c r="LK18" s="443"/>
      <c r="LL18" s="286">
        <f>LK17*0.75</f>
        <v>0</v>
      </c>
      <c r="LM18" s="443"/>
      <c r="LN18" s="286">
        <f>LM17*1</f>
        <v>0</v>
      </c>
      <c r="LO18" s="460"/>
      <c r="LP18" s="443"/>
      <c r="LQ18" s="286">
        <f>LP17*0.25</f>
        <v>0</v>
      </c>
      <c r="LR18" s="443"/>
      <c r="LS18" s="286">
        <f>LR17*0.5</f>
        <v>0</v>
      </c>
      <c r="LT18" s="443"/>
      <c r="LU18" s="286">
        <f>LT17*0.75</f>
        <v>214.27500000000055</v>
      </c>
      <c r="LV18" s="443"/>
      <c r="LW18" s="286">
        <f>LV17*1</f>
        <v>493.45000000000437</v>
      </c>
      <c r="LX18" s="460"/>
      <c r="LY18" s="443"/>
      <c r="LZ18" s="286">
        <f>LY17*0.25</f>
        <v>0</v>
      </c>
      <c r="MA18" s="443"/>
      <c r="MB18" s="286">
        <f>MA17*0.5</f>
        <v>0</v>
      </c>
      <c r="MC18" s="443"/>
      <c r="MD18" s="286">
        <f>MC17*0.75</f>
        <v>0</v>
      </c>
      <c r="ME18" s="443"/>
      <c r="MF18" s="286">
        <f>ME17*1</f>
        <v>0</v>
      </c>
      <c r="MG18" s="460"/>
      <c r="MH18" s="443"/>
      <c r="MI18" s="286">
        <f>MH17*0.25</f>
        <v>0</v>
      </c>
      <c r="MJ18" s="443"/>
      <c r="MK18" s="286">
        <f>MJ17*0.5</f>
        <v>0</v>
      </c>
      <c r="ML18" s="443"/>
      <c r="MM18" s="286">
        <f>ML17*0.75</f>
        <v>567.82499999999618</v>
      </c>
      <c r="MN18" s="443"/>
      <c r="MO18" s="286">
        <f>MN17*1</f>
        <v>1116.6000000000058</v>
      </c>
      <c r="MP18" s="460"/>
      <c r="MQ18" s="443"/>
      <c r="MR18" s="286">
        <f>MQ17*0.25</f>
        <v>0</v>
      </c>
      <c r="MS18" s="443"/>
      <c r="MT18" s="286">
        <f>MS17*0.5</f>
        <v>0</v>
      </c>
      <c r="MU18" s="443"/>
      <c r="MV18" s="286">
        <f>MU17*0.75</f>
        <v>234.37499999999727</v>
      </c>
      <c r="MW18" s="443"/>
      <c r="MX18" s="286">
        <f>MW17*1</f>
        <v>203.00000000000728</v>
      </c>
      <c r="MY18" s="460"/>
      <c r="MZ18" s="443"/>
      <c r="NA18" s="286">
        <f>MZ17*0.25</f>
        <v>0</v>
      </c>
      <c r="NB18" s="443"/>
      <c r="NC18" s="286">
        <f>NB17*0.5</f>
        <v>0</v>
      </c>
      <c r="ND18" s="443"/>
      <c r="NE18" s="286">
        <f>ND17*0.75</f>
        <v>0</v>
      </c>
      <c r="NF18" s="443"/>
      <c r="NG18" s="286">
        <f>NF17*1</f>
        <v>1320.3500000000022</v>
      </c>
      <c r="NH18" s="460"/>
    </row>
    <row r="19" spans="1:372" s="50" customFormat="1" ht="15">
      <c r="A19" s="253"/>
      <c r="B19" s="254"/>
      <c r="C19" s="255"/>
      <c r="D19" s="305"/>
      <c r="E19" s="355"/>
      <c r="F19" s="178"/>
      <c r="G19" s="305"/>
      <c r="H19" s="305"/>
      <c r="I19" s="305"/>
      <c r="J19" s="305"/>
      <c r="K19" s="305"/>
      <c r="L19" s="255"/>
      <c r="M19" s="305"/>
      <c r="N19" s="355"/>
      <c r="O19" s="305"/>
      <c r="P19" s="305"/>
      <c r="Q19" s="305"/>
      <c r="R19" s="305"/>
      <c r="S19" s="305"/>
      <c r="T19" s="305"/>
      <c r="U19" s="255"/>
      <c r="V19" s="305"/>
      <c r="W19" s="355"/>
      <c r="X19" s="305"/>
      <c r="Y19" s="305"/>
      <c r="Z19" s="178"/>
      <c r="AA19" s="305"/>
      <c r="AB19" s="722"/>
      <c r="AC19" s="48"/>
      <c r="AD19" s="255"/>
      <c r="AE19" s="305"/>
      <c r="AF19" s="355"/>
      <c r="AG19" s="305"/>
      <c r="AH19" s="305"/>
      <c r="AI19" s="305"/>
      <c r="AJ19" s="305"/>
      <c r="AL19" s="48"/>
      <c r="AM19" s="255"/>
      <c r="AN19" s="305"/>
      <c r="AO19" s="355"/>
      <c r="AP19" s="305"/>
      <c r="AQ19" s="305"/>
      <c r="AR19" s="305"/>
      <c r="AS19" s="305"/>
      <c r="AT19" s="305"/>
      <c r="AU19" s="48"/>
      <c r="AV19" s="255"/>
      <c r="AW19" s="305"/>
      <c r="AX19" s="355"/>
      <c r="AY19" s="305"/>
      <c r="AZ19" s="305"/>
      <c r="BA19" s="305"/>
      <c r="BB19" s="305"/>
      <c r="BC19" s="305"/>
      <c r="BD19" s="48"/>
      <c r="BE19" s="255"/>
      <c r="BF19" s="305"/>
      <c r="BG19" s="355"/>
      <c r="BH19" s="305"/>
      <c r="BI19" s="305"/>
      <c r="BJ19" s="305"/>
      <c r="BK19" s="305"/>
      <c r="BL19" s="305"/>
      <c r="BM19" s="48"/>
      <c r="BN19" s="255"/>
      <c r="BO19" s="305"/>
      <c r="BP19" s="355"/>
      <c r="BQ19" s="305"/>
      <c r="BR19" s="305"/>
      <c r="BS19" s="305"/>
      <c r="BT19" s="305"/>
      <c r="BU19" s="305"/>
      <c r="BV19" s="48"/>
      <c r="BW19" s="255"/>
      <c r="BX19" s="305"/>
      <c r="BY19" s="355"/>
      <c r="BZ19" s="305"/>
      <c r="CA19" s="305"/>
      <c r="CB19" s="305"/>
      <c r="CC19" s="305"/>
      <c r="CD19" s="305"/>
      <c r="CE19" s="48"/>
      <c r="CF19" s="255"/>
      <c r="CG19" s="305"/>
      <c r="CH19" s="355"/>
      <c r="CI19" s="305"/>
      <c r="CJ19" s="305"/>
      <c r="CK19" s="305"/>
      <c r="CL19" s="305"/>
      <c r="CM19" s="305"/>
      <c r="CN19" s="48"/>
      <c r="CO19" s="255"/>
      <c r="CP19" s="305"/>
      <c r="CQ19" s="355"/>
      <c r="CR19" s="305"/>
      <c r="CS19" s="305"/>
      <c r="CT19" s="305"/>
      <c r="CU19" s="305"/>
      <c r="CV19" s="305"/>
      <c r="CW19" s="48"/>
      <c r="CX19" s="255"/>
      <c r="CY19" s="305"/>
      <c r="CZ19" s="355"/>
      <c r="DA19" s="305"/>
      <c r="DB19" s="305"/>
      <c r="DC19" s="305"/>
      <c r="DD19" s="305"/>
      <c r="DE19" s="305"/>
      <c r="DF19" s="48"/>
      <c r="DG19" s="255"/>
      <c r="DH19" s="305"/>
      <c r="DI19" s="355"/>
      <c r="DJ19" s="305"/>
      <c r="DK19" s="305"/>
      <c r="DL19" s="305"/>
      <c r="DM19" s="305"/>
      <c r="DN19" s="305"/>
      <c r="DO19" s="48"/>
      <c r="DP19" s="255"/>
      <c r="DQ19" s="305"/>
      <c r="DR19" s="355"/>
      <c r="DS19" s="305"/>
      <c r="DT19" s="305"/>
      <c r="DU19" s="305"/>
      <c r="DV19" s="305"/>
      <c r="DW19" s="305"/>
      <c r="DX19" s="48"/>
      <c r="DY19" s="255"/>
      <c r="DZ19" s="305"/>
      <c r="EA19" s="355"/>
      <c r="EB19" s="305"/>
      <c r="EC19" s="305"/>
      <c r="ED19" s="305"/>
      <c r="EE19" s="305"/>
      <c r="EF19" s="305"/>
      <c r="EG19" s="48"/>
      <c r="EH19" s="255"/>
      <c r="EI19" s="305"/>
      <c r="EJ19" s="355"/>
      <c r="EK19" s="305"/>
      <c r="EL19" s="305"/>
      <c r="EM19" s="305"/>
      <c r="EN19" s="305"/>
      <c r="EO19" s="305"/>
      <c r="EP19" s="48"/>
      <c r="EQ19" s="255"/>
      <c r="ER19" s="305"/>
      <c r="ES19" s="355"/>
      <c r="ET19" s="305"/>
      <c r="EU19" s="305"/>
      <c r="EV19" s="305"/>
      <c r="EW19" s="305"/>
      <c r="EX19" s="305"/>
      <c r="EY19" s="48"/>
      <c r="EZ19" s="255"/>
      <c r="FA19" s="305"/>
      <c r="FB19" s="355"/>
      <c r="FC19" s="305"/>
      <c r="FD19" s="305"/>
      <c r="FE19" s="305"/>
      <c r="FF19" s="305"/>
      <c r="FG19" s="305"/>
      <c r="FH19" s="48"/>
      <c r="FI19" s="255"/>
      <c r="FJ19" s="305"/>
      <c r="FK19" s="355"/>
      <c r="FL19" s="305"/>
      <c r="FM19" s="305"/>
      <c r="FN19" s="305"/>
      <c r="FO19" s="305"/>
      <c r="FP19" s="305"/>
      <c r="FQ19" s="48"/>
      <c r="FR19" s="255"/>
      <c r="FS19" s="305"/>
      <c r="FT19" s="355"/>
      <c r="FU19" s="305"/>
      <c r="FV19" s="305"/>
      <c r="FW19" s="305"/>
      <c r="FX19" s="305"/>
      <c r="FY19" s="305"/>
      <c r="FZ19" s="48"/>
      <c r="GA19" s="255"/>
      <c r="GB19" s="305"/>
      <c r="GC19" s="355"/>
      <c r="GD19" s="305"/>
      <c r="GE19" s="305"/>
      <c r="GF19" s="305"/>
      <c r="GG19" s="305"/>
      <c r="GH19" s="305"/>
      <c r="GI19" s="48"/>
      <c r="GJ19" s="255"/>
      <c r="GK19" s="305"/>
      <c r="GL19" s="355"/>
      <c r="GM19" s="305"/>
      <c r="GN19" s="305"/>
      <c r="GO19" s="305"/>
      <c r="GP19" s="305"/>
      <c r="GQ19" s="305"/>
      <c r="GR19" s="48"/>
      <c r="GS19" s="255"/>
      <c r="GT19" s="305"/>
      <c r="GU19" s="355"/>
      <c r="GV19" s="305"/>
      <c r="GW19" s="305"/>
      <c r="GX19" s="305"/>
      <c r="GY19" s="305"/>
      <c r="GZ19" s="305"/>
      <c r="HA19" s="305"/>
      <c r="HB19" s="255"/>
      <c r="HC19" s="305"/>
      <c r="HD19" s="355"/>
      <c r="HE19" s="305"/>
      <c r="HF19" s="305"/>
      <c r="HG19" s="305"/>
      <c r="HH19" s="305"/>
      <c r="HI19" s="305"/>
      <c r="HJ19" s="48"/>
      <c r="HK19" s="255"/>
      <c r="HL19" s="305"/>
      <c r="HM19" s="355"/>
      <c r="HN19" s="305"/>
      <c r="HO19" s="305"/>
      <c r="HP19" s="305"/>
      <c r="HQ19" s="305"/>
      <c r="HR19" s="305"/>
      <c r="HS19" s="48"/>
      <c r="HT19" s="255"/>
      <c r="HU19" s="305"/>
      <c r="HV19" s="355"/>
      <c r="HW19" s="305"/>
      <c r="HX19" s="305"/>
      <c r="HY19" s="305"/>
      <c r="HZ19" s="305"/>
      <c r="IA19" s="305"/>
      <c r="IB19" s="48"/>
      <c r="IC19" s="255"/>
      <c r="ID19" s="305"/>
      <c r="IE19" s="355"/>
      <c r="IF19" s="305"/>
      <c r="IG19" s="305"/>
      <c r="IH19" s="305"/>
      <c r="II19" s="305"/>
      <c r="IJ19" s="305"/>
      <c r="IK19" s="305"/>
      <c r="IL19" s="255"/>
      <c r="IM19" s="305"/>
      <c r="IN19" s="355"/>
      <c r="IO19" s="305"/>
      <c r="IP19" s="305"/>
      <c r="IQ19" s="305"/>
      <c r="IR19" s="305"/>
      <c r="IS19" s="305"/>
      <c r="IT19" s="48"/>
      <c r="IU19" s="255"/>
      <c r="IV19" s="305"/>
      <c r="IW19" s="355"/>
      <c r="IX19" s="305"/>
      <c r="IY19" s="305"/>
      <c r="IZ19" s="305"/>
      <c r="JA19" s="305"/>
      <c r="JB19" s="305"/>
      <c r="JC19" s="48"/>
      <c r="JD19" s="255"/>
      <c r="JE19" s="305"/>
      <c r="JF19" s="355"/>
      <c r="JG19" s="305"/>
      <c r="JH19" s="305"/>
      <c r="JI19" s="305"/>
      <c r="JJ19" s="305"/>
      <c r="JK19" s="305"/>
      <c r="JL19" s="48"/>
      <c r="JM19" s="255"/>
      <c r="JN19" s="305"/>
      <c r="JO19" s="355"/>
      <c r="JP19" s="305"/>
      <c r="JQ19" s="305"/>
      <c r="JR19" s="305"/>
      <c r="JS19" s="305"/>
      <c r="JT19" s="305"/>
      <c r="JU19" s="305"/>
      <c r="JV19" s="255"/>
      <c r="JW19" s="305"/>
      <c r="JX19" s="355"/>
      <c r="JY19" s="305"/>
      <c r="JZ19" s="305"/>
      <c r="KA19" s="305"/>
      <c r="KB19" s="305"/>
      <c r="KC19" s="305"/>
      <c r="KD19" s="48"/>
      <c r="KE19" s="255"/>
      <c r="KF19" s="305"/>
      <c r="KG19" s="355"/>
      <c r="KH19" s="305"/>
      <c r="KI19" s="305"/>
      <c r="KJ19" s="305"/>
      <c r="KK19" s="305"/>
      <c r="KL19" s="305"/>
      <c r="KM19" s="48"/>
      <c r="KN19" s="255"/>
      <c r="KO19" s="305"/>
      <c r="KP19" s="355"/>
      <c r="KQ19" s="305"/>
      <c r="KR19" s="305"/>
      <c r="KS19" s="305"/>
      <c r="KT19" s="305"/>
      <c r="KU19" s="305"/>
      <c r="KV19" s="305"/>
      <c r="KW19" s="255"/>
      <c r="KX19" s="305"/>
      <c r="KY19" s="355"/>
      <c r="KZ19" s="305"/>
      <c r="LA19" s="305"/>
      <c r="LB19" s="305"/>
      <c r="LC19" s="305"/>
      <c r="LD19" s="305"/>
      <c r="LE19" s="305"/>
      <c r="LF19" s="255"/>
      <c r="LG19" s="305"/>
      <c r="LH19" s="355"/>
      <c r="LI19" s="305"/>
      <c r="LJ19" s="305"/>
      <c r="LK19" s="305"/>
      <c r="LL19" s="305"/>
      <c r="LM19" s="305"/>
      <c r="LN19" s="48"/>
      <c r="LO19" s="255"/>
      <c r="LP19" s="305"/>
      <c r="LQ19" s="355"/>
      <c r="LR19" s="305"/>
      <c r="LS19" s="305"/>
      <c r="LT19" s="305"/>
      <c r="LU19" s="305"/>
      <c r="LV19" s="305"/>
      <c r="LW19" s="48"/>
      <c r="LX19" s="255"/>
      <c r="LY19" s="305"/>
      <c r="LZ19" s="355"/>
      <c r="MA19" s="305"/>
      <c r="MB19" s="305"/>
      <c r="MC19" s="305"/>
      <c r="MD19" s="305"/>
      <c r="ME19" s="305"/>
      <c r="MF19" s="305"/>
      <c r="MG19" s="255"/>
      <c r="MH19" s="305"/>
      <c r="MI19" s="355"/>
      <c r="MJ19" s="305"/>
      <c r="MK19" s="305"/>
      <c r="ML19" s="305"/>
      <c r="MM19" s="305"/>
      <c r="MN19" s="305"/>
      <c r="MO19" s="48"/>
      <c r="MP19" s="255"/>
      <c r="MQ19" s="305"/>
      <c r="MR19" s="355"/>
      <c r="MS19" s="305"/>
      <c r="MT19" s="305"/>
      <c r="MU19" s="305"/>
      <c r="MV19" s="305"/>
      <c r="MW19" s="305"/>
      <c r="MX19" s="48"/>
      <c r="MY19" s="255"/>
      <c r="MZ19" s="305"/>
      <c r="NA19" s="355"/>
      <c r="NB19" s="305"/>
      <c r="NC19" s="305"/>
      <c r="ND19" s="305"/>
      <c r="NE19" s="305"/>
      <c r="NF19" s="305"/>
      <c r="NG19" s="48"/>
      <c r="NH19" s="255"/>
    </row>
    <row r="20" spans="1:372" ht="15">
      <c r="A20" s="106" t="s">
        <v>1844</v>
      </c>
      <c r="C20" s="460"/>
      <c r="D20" s="443"/>
      <c r="E20" s="444" t="s">
        <v>187</v>
      </c>
      <c r="F20" s="661">
        <v>471.1</v>
      </c>
      <c r="G20" s="444" t="s">
        <v>183</v>
      </c>
      <c r="H20" s="662"/>
      <c r="I20" s="444" t="s">
        <v>184</v>
      </c>
      <c r="J20" s="662"/>
      <c r="K20" s="444" t="s">
        <v>185</v>
      </c>
      <c r="L20" s="460"/>
      <c r="M20" s="443"/>
      <c r="N20" s="444" t="s">
        <v>187</v>
      </c>
      <c r="O20" s="24">
        <v>129.60000000000014</v>
      </c>
      <c r="P20" s="444" t="s">
        <v>183</v>
      </c>
      <c r="Q20" s="24"/>
      <c r="R20" s="444" t="s">
        <v>184</v>
      </c>
      <c r="S20" s="24"/>
      <c r="T20" s="444" t="s">
        <v>185</v>
      </c>
      <c r="U20" s="460"/>
      <c r="V20" s="443"/>
      <c r="W20" s="444" t="s">
        <v>187</v>
      </c>
      <c r="X20" s="24">
        <v>456.60000000000014</v>
      </c>
      <c r="Y20" s="444" t="s">
        <v>183</v>
      </c>
      <c r="Z20" s="24">
        <v>700.19999999999993</v>
      </c>
      <c r="AA20" s="444" t="s">
        <v>184</v>
      </c>
      <c r="AB20" s="722">
        <v>758.1999999999997</v>
      </c>
      <c r="AC20" s="444" t="s">
        <v>185</v>
      </c>
      <c r="AD20" s="460"/>
      <c r="AE20" s="443"/>
      <c r="AF20" s="444" t="s">
        <v>187</v>
      </c>
      <c r="AG20" s="24">
        <v>0</v>
      </c>
      <c r="AH20" s="444" t="s">
        <v>183</v>
      </c>
      <c r="AI20" s="24">
        <v>222.90000000000009</v>
      </c>
      <c r="AJ20" s="444" t="s">
        <v>184</v>
      </c>
      <c r="AK20" s="722">
        <v>245</v>
      </c>
      <c r="AL20" s="444" t="s">
        <v>185</v>
      </c>
      <c r="AM20" s="460"/>
      <c r="AN20" s="443"/>
      <c r="AO20" s="444" t="s">
        <v>187</v>
      </c>
      <c r="AP20" s="443"/>
      <c r="AQ20" s="444" t="s">
        <v>183</v>
      </c>
      <c r="AR20" s="24">
        <v>104.59999999999945</v>
      </c>
      <c r="AS20" s="444" t="s">
        <v>184</v>
      </c>
      <c r="AT20" s="444">
        <v>805.39999999999986</v>
      </c>
      <c r="AU20" s="444" t="s">
        <v>185</v>
      </c>
      <c r="AV20" s="460"/>
      <c r="AW20" s="443"/>
      <c r="AX20" s="444" t="s">
        <v>187</v>
      </c>
      <c r="AY20" s="443"/>
      <c r="AZ20" s="444" t="s">
        <v>183</v>
      </c>
      <c r="BA20" s="24">
        <v>231.59999999999991</v>
      </c>
      <c r="BB20" s="444" t="s">
        <v>184</v>
      </c>
      <c r="BC20" s="24">
        <v>854.90000000000009</v>
      </c>
      <c r="BD20" s="444" t="s">
        <v>185</v>
      </c>
      <c r="BE20" s="460"/>
      <c r="BF20" s="443"/>
      <c r="BG20" s="444" t="s">
        <v>187</v>
      </c>
      <c r="BH20" s="443"/>
      <c r="BI20" s="444" t="s">
        <v>183</v>
      </c>
      <c r="BJ20" s="24">
        <v>808.75</v>
      </c>
      <c r="BK20" s="444" t="s">
        <v>184</v>
      </c>
      <c r="BL20" s="24">
        <v>1105.2999999999988</v>
      </c>
      <c r="BM20" s="444" t="s">
        <v>185</v>
      </c>
      <c r="BN20" s="460"/>
      <c r="BO20" s="443"/>
      <c r="BP20" s="444" t="s">
        <v>187</v>
      </c>
      <c r="BQ20" s="443"/>
      <c r="BR20" s="444" t="s">
        <v>183</v>
      </c>
      <c r="BS20" s="24">
        <v>458.39999999999918</v>
      </c>
      <c r="BT20" s="444" t="s">
        <v>184</v>
      </c>
      <c r="BU20" s="24">
        <v>520.79999999999836</v>
      </c>
      <c r="BV20" s="444" t="s">
        <v>185</v>
      </c>
      <c r="BW20" s="460"/>
      <c r="BX20" s="443"/>
      <c r="BY20" s="444" t="s">
        <v>187</v>
      </c>
      <c r="BZ20" s="443"/>
      <c r="CA20" s="444" t="s">
        <v>183</v>
      </c>
      <c r="CB20" s="663">
        <v>9.1000000000040018</v>
      </c>
      <c r="CC20" s="444" t="s">
        <v>184</v>
      </c>
      <c r="CD20" s="24">
        <v>334.49999999999818</v>
      </c>
      <c r="CE20" s="444" t="s">
        <v>185</v>
      </c>
      <c r="CF20" s="460"/>
      <c r="CG20" s="443"/>
      <c r="CH20" s="444" t="s">
        <v>187</v>
      </c>
      <c r="CI20" s="443"/>
      <c r="CJ20" s="444" t="s">
        <v>183</v>
      </c>
      <c r="CK20" s="443"/>
      <c r="CL20" s="444" t="s">
        <v>184</v>
      </c>
      <c r="CM20" s="24">
        <v>616.79999999999927</v>
      </c>
      <c r="CN20" s="444" t="s">
        <v>185</v>
      </c>
      <c r="CO20" s="460"/>
      <c r="CP20" s="443"/>
      <c r="CQ20" s="444" t="s">
        <v>187</v>
      </c>
      <c r="CR20" s="443"/>
      <c r="CS20" s="444" t="s">
        <v>183</v>
      </c>
      <c r="CT20" s="443"/>
      <c r="CU20" s="444" t="s">
        <v>184</v>
      </c>
      <c r="CV20" s="24">
        <v>294.89999999999873</v>
      </c>
      <c r="CW20" s="444" t="s">
        <v>185</v>
      </c>
      <c r="CX20" s="460"/>
      <c r="CY20" s="443"/>
      <c r="CZ20" s="444" t="s">
        <v>187</v>
      </c>
      <c r="DA20" s="443"/>
      <c r="DB20" s="444" t="s">
        <v>183</v>
      </c>
      <c r="DC20" s="24">
        <v>85.700000000002547</v>
      </c>
      <c r="DD20" s="444" t="s">
        <v>184</v>
      </c>
      <c r="DE20" s="24">
        <v>178.5</v>
      </c>
      <c r="DF20" s="444" t="s">
        <v>185</v>
      </c>
      <c r="DG20" s="460"/>
      <c r="DH20" s="443"/>
      <c r="DI20" s="444" t="s">
        <v>187</v>
      </c>
      <c r="DJ20" s="443"/>
      <c r="DK20" s="444" t="s">
        <v>183</v>
      </c>
      <c r="DL20" s="443"/>
      <c r="DM20" s="444" t="s">
        <v>184</v>
      </c>
      <c r="DN20" s="24">
        <v>197.99999999999909</v>
      </c>
      <c r="DO20" s="444" t="s">
        <v>185</v>
      </c>
      <c r="DP20" s="460"/>
      <c r="DQ20" s="443"/>
      <c r="DR20" s="444" t="s">
        <v>187</v>
      </c>
      <c r="DS20" s="443"/>
      <c r="DT20" s="444" t="s">
        <v>183</v>
      </c>
      <c r="DU20" s="24">
        <v>241.30000000000291</v>
      </c>
      <c r="DV20" s="444" t="s">
        <v>184</v>
      </c>
      <c r="DW20" s="24">
        <v>463.5</v>
      </c>
      <c r="DX20" s="444" t="s">
        <v>185</v>
      </c>
      <c r="DY20" s="460"/>
      <c r="DZ20" s="443"/>
      <c r="EA20" s="444" t="s">
        <v>187</v>
      </c>
      <c r="EB20" s="443"/>
      <c r="EC20" s="444" t="s">
        <v>183</v>
      </c>
      <c r="ED20" s="443"/>
      <c r="EE20" s="444" t="s">
        <v>184</v>
      </c>
      <c r="EF20" s="24">
        <v>1061.7000000000016</v>
      </c>
      <c r="EG20" s="444" t="s">
        <v>185</v>
      </c>
      <c r="EH20" s="460"/>
      <c r="EI20" s="443"/>
      <c r="EJ20" s="444" t="s">
        <v>187</v>
      </c>
      <c r="EK20" s="443"/>
      <c r="EL20" s="444" t="s">
        <v>183</v>
      </c>
      <c r="EM20" s="443"/>
      <c r="EN20" s="444" t="s">
        <v>184</v>
      </c>
      <c r="EO20" s="24">
        <v>266.59999999999127</v>
      </c>
      <c r="EP20" s="444" t="s">
        <v>185</v>
      </c>
      <c r="EQ20" s="460"/>
      <c r="ER20" s="443"/>
      <c r="ES20" s="444" t="s">
        <v>187</v>
      </c>
      <c r="ET20" s="443"/>
      <c r="EU20" s="444" t="s">
        <v>183</v>
      </c>
      <c r="EV20" s="443"/>
      <c r="EW20" s="444" t="s">
        <v>184</v>
      </c>
      <c r="EX20" s="24">
        <v>462.00000000000182</v>
      </c>
      <c r="EY20" s="444" t="s">
        <v>185</v>
      </c>
      <c r="EZ20" s="460"/>
      <c r="FA20" s="443"/>
      <c r="FB20" s="444" t="s">
        <v>187</v>
      </c>
      <c r="FC20" s="443"/>
      <c r="FD20" s="444" t="s">
        <v>183</v>
      </c>
      <c r="FE20" s="663">
        <v>168.70000000000073</v>
      </c>
      <c r="FF20" s="444" t="s">
        <v>184</v>
      </c>
      <c r="FG20" s="24">
        <v>623.70000000000255</v>
      </c>
      <c r="FH20" s="444" t="s">
        <v>185</v>
      </c>
      <c r="FI20" s="460"/>
      <c r="FJ20" s="443"/>
      <c r="FK20" s="444" t="s">
        <v>187</v>
      </c>
      <c r="FL20" s="443"/>
      <c r="FM20" s="444" t="s">
        <v>183</v>
      </c>
      <c r="FN20" s="24">
        <v>668.45000000000255</v>
      </c>
      <c r="FO20" s="444" t="s">
        <v>184</v>
      </c>
      <c r="FP20" s="24">
        <v>700.00000000000182</v>
      </c>
      <c r="FQ20" s="444" t="s">
        <v>185</v>
      </c>
      <c r="FR20" s="460"/>
      <c r="FS20" s="443"/>
      <c r="FT20" s="444" t="s">
        <v>187</v>
      </c>
      <c r="FU20" s="443"/>
      <c r="FV20" s="444" t="s">
        <v>183</v>
      </c>
      <c r="FW20" s="443"/>
      <c r="FX20" s="444" t="s">
        <v>184</v>
      </c>
      <c r="FY20" s="24">
        <v>599.45000000000255</v>
      </c>
      <c r="FZ20" s="444" t="s">
        <v>185</v>
      </c>
      <c r="GA20" s="460"/>
      <c r="GB20" s="443"/>
      <c r="GC20" s="444" t="s">
        <v>187</v>
      </c>
      <c r="GD20" s="443"/>
      <c r="GE20" s="444" t="s">
        <v>183</v>
      </c>
      <c r="GF20" s="443"/>
      <c r="GG20" s="444" t="s">
        <v>184</v>
      </c>
      <c r="GH20" s="661">
        <v>141.49999999999636</v>
      </c>
      <c r="GI20" s="444" t="s">
        <v>185</v>
      </c>
      <c r="GJ20" s="460"/>
      <c r="GK20" s="443"/>
      <c r="GL20" s="444" t="s">
        <v>187</v>
      </c>
      <c r="GM20" s="443"/>
      <c r="GN20" s="444" t="s">
        <v>183</v>
      </c>
      <c r="GO20" s="24">
        <v>1934.600000000004</v>
      </c>
      <c r="GP20" s="444" t="s">
        <v>184</v>
      </c>
      <c r="GQ20" s="24">
        <v>2607.4999999999982</v>
      </c>
      <c r="GR20" s="444" t="s">
        <v>185</v>
      </c>
      <c r="GS20" s="460"/>
      <c r="GT20" s="443"/>
      <c r="GU20" s="444" t="s">
        <v>187</v>
      </c>
      <c r="GV20" s="443"/>
      <c r="GW20" s="444" t="s">
        <v>183</v>
      </c>
      <c r="GX20" s="443"/>
      <c r="GY20" s="444" t="s">
        <v>184</v>
      </c>
      <c r="GZ20" s="443"/>
      <c r="HA20" s="444" t="s">
        <v>185</v>
      </c>
      <c r="HB20" s="460"/>
      <c r="HC20" s="443"/>
      <c r="HD20" s="444" t="s">
        <v>187</v>
      </c>
      <c r="HE20" s="443"/>
      <c r="HF20" s="444" t="s">
        <v>183</v>
      </c>
      <c r="HG20" s="24">
        <v>507</v>
      </c>
      <c r="HH20" s="444" t="s">
        <v>184</v>
      </c>
      <c r="HI20" s="24">
        <v>566.99999999999636</v>
      </c>
      <c r="HJ20" s="444" t="s">
        <v>185</v>
      </c>
      <c r="HK20" s="460"/>
      <c r="HL20" s="443"/>
      <c r="HM20" s="444" t="s">
        <v>187</v>
      </c>
      <c r="HN20" s="443"/>
      <c r="HO20" s="444" t="s">
        <v>183</v>
      </c>
      <c r="HP20" s="443"/>
      <c r="HQ20" s="444" t="s">
        <v>184</v>
      </c>
      <c r="HR20" s="24">
        <v>821.10000000000036</v>
      </c>
      <c r="HS20" s="444" t="s">
        <v>185</v>
      </c>
      <c r="HT20" s="460"/>
      <c r="HU20" s="443"/>
      <c r="HV20" s="444" t="s">
        <v>187</v>
      </c>
      <c r="HW20" s="443"/>
      <c r="HX20" s="444" t="s">
        <v>183</v>
      </c>
      <c r="HY20" s="24">
        <v>3955.699999999998</v>
      </c>
      <c r="HZ20" s="444" t="s">
        <v>184</v>
      </c>
      <c r="IA20" s="24">
        <v>3700.7999999999702</v>
      </c>
      <c r="IB20" s="444" t="s">
        <v>185</v>
      </c>
      <c r="IC20" s="460"/>
      <c r="ID20" s="443"/>
      <c r="IE20" s="444" t="s">
        <v>187</v>
      </c>
      <c r="IF20" s="443"/>
      <c r="IG20" s="444" t="s">
        <v>183</v>
      </c>
      <c r="IH20" s="443"/>
      <c r="II20" s="444" t="s">
        <v>184</v>
      </c>
      <c r="IJ20" s="443"/>
      <c r="IK20" s="444" t="s">
        <v>185</v>
      </c>
      <c r="IL20" s="460"/>
      <c r="IM20" s="443"/>
      <c r="IN20" s="444" t="s">
        <v>187</v>
      </c>
      <c r="IO20" s="443"/>
      <c r="IP20" s="444" t="s">
        <v>183</v>
      </c>
      <c r="IQ20" s="443"/>
      <c r="IR20" s="444" t="s">
        <v>184</v>
      </c>
      <c r="IS20" s="24">
        <v>306.29999999998836</v>
      </c>
      <c r="IT20" s="444" t="s">
        <v>185</v>
      </c>
      <c r="IU20" s="460"/>
      <c r="IV20" s="443"/>
      <c r="IW20" s="444" t="s">
        <v>187</v>
      </c>
      <c r="IX20" s="443"/>
      <c r="IY20" s="444" t="s">
        <v>183</v>
      </c>
      <c r="IZ20" s="24">
        <v>490.09999999999991</v>
      </c>
      <c r="JA20" s="444" t="s">
        <v>184</v>
      </c>
      <c r="JB20" s="24">
        <v>158.3999999999869</v>
      </c>
      <c r="JC20" s="444" t="s">
        <v>185</v>
      </c>
      <c r="JD20" s="460"/>
      <c r="JE20" s="443"/>
      <c r="JF20" s="444" t="s">
        <v>187</v>
      </c>
      <c r="JG20" s="443"/>
      <c r="JH20" s="444" t="s">
        <v>183</v>
      </c>
      <c r="JI20" s="663">
        <v>318.20000000000255</v>
      </c>
      <c r="JJ20" s="444" t="s">
        <v>184</v>
      </c>
      <c r="JK20" s="24">
        <v>383.89999999999054</v>
      </c>
      <c r="JL20" s="444" t="s">
        <v>185</v>
      </c>
      <c r="JM20" s="460"/>
      <c r="JN20" s="443"/>
      <c r="JO20" s="444" t="s">
        <v>187</v>
      </c>
      <c r="JP20" s="443"/>
      <c r="JQ20" s="444" t="s">
        <v>183</v>
      </c>
      <c r="JR20" s="443"/>
      <c r="JS20" s="444" t="s">
        <v>184</v>
      </c>
      <c r="JT20" s="443"/>
      <c r="JU20" s="444" t="s">
        <v>185</v>
      </c>
      <c r="JV20" s="460"/>
      <c r="JW20" s="443"/>
      <c r="JX20" s="444" t="s">
        <v>187</v>
      </c>
      <c r="JY20" s="443"/>
      <c r="JZ20" s="444" t="s">
        <v>183</v>
      </c>
      <c r="KA20" s="24">
        <v>2188.9000000000633</v>
      </c>
      <c r="KB20" s="444" t="s">
        <v>184</v>
      </c>
      <c r="KC20" s="24">
        <v>2739.6999999999134</v>
      </c>
      <c r="KD20" s="444" t="s">
        <v>185</v>
      </c>
      <c r="KE20" s="460"/>
      <c r="KF20" s="443"/>
      <c r="KG20" s="444" t="s">
        <v>187</v>
      </c>
      <c r="KH20" s="443"/>
      <c r="KI20" s="444" t="s">
        <v>183</v>
      </c>
      <c r="KJ20" s="663">
        <v>142.09999999999945</v>
      </c>
      <c r="KK20" s="444" t="s">
        <v>184</v>
      </c>
      <c r="KL20" s="24">
        <v>204.99999999999272</v>
      </c>
      <c r="KM20" s="444" t="s">
        <v>185</v>
      </c>
      <c r="KN20" s="460"/>
      <c r="KO20" s="443"/>
      <c r="KP20" s="444" t="s">
        <v>187</v>
      </c>
      <c r="KQ20" s="443"/>
      <c r="KR20" s="444" t="s">
        <v>183</v>
      </c>
      <c r="KS20" s="443"/>
      <c r="KT20" s="444" t="s">
        <v>184</v>
      </c>
      <c r="KU20" s="443"/>
      <c r="KV20" s="444" t="s">
        <v>185</v>
      </c>
      <c r="KW20" s="460"/>
      <c r="KX20" s="443"/>
      <c r="KY20" s="444" t="s">
        <v>187</v>
      </c>
      <c r="KZ20" s="443"/>
      <c r="LA20" s="444" t="s">
        <v>183</v>
      </c>
      <c r="LB20" s="443"/>
      <c r="LC20" s="444" t="s">
        <v>184</v>
      </c>
      <c r="LD20" s="443"/>
      <c r="LE20" s="444" t="s">
        <v>185</v>
      </c>
      <c r="LF20" s="460"/>
      <c r="LG20" s="443"/>
      <c r="LH20" s="444" t="s">
        <v>187</v>
      </c>
      <c r="LI20" s="443"/>
      <c r="LJ20" s="444" t="s">
        <v>183</v>
      </c>
      <c r="LK20" s="443"/>
      <c r="LL20" s="444" t="s">
        <v>184</v>
      </c>
      <c r="LM20" s="24"/>
      <c r="LN20" s="444" t="s">
        <v>185</v>
      </c>
      <c r="LO20" s="460"/>
      <c r="LP20" s="443"/>
      <c r="LQ20" s="444" t="s">
        <v>187</v>
      </c>
      <c r="LR20" s="443"/>
      <c r="LS20" s="444" t="s">
        <v>183</v>
      </c>
      <c r="LT20" s="24">
        <v>104.55000000000018</v>
      </c>
      <c r="LU20" s="444" t="s">
        <v>184</v>
      </c>
      <c r="LV20" s="24">
        <v>630.49999999999272</v>
      </c>
      <c r="LW20" s="444" t="s">
        <v>185</v>
      </c>
      <c r="LX20" s="460"/>
      <c r="LY20" s="443"/>
      <c r="LZ20" s="444" t="s">
        <v>187</v>
      </c>
      <c r="MA20" s="443"/>
      <c r="MB20" s="444" t="s">
        <v>183</v>
      </c>
      <c r="MC20" s="443"/>
      <c r="MD20" s="444" t="s">
        <v>184</v>
      </c>
      <c r="ME20" s="443"/>
      <c r="MF20" s="444" t="s">
        <v>185</v>
      </c>
      <c r="MG20" s="460"/>
      <c r="MH20" s="443"/>
      <c r="MI20" s="444" t="s">
        <v>187</v>
      </c>
      <c r="MJ20" s="443"/>
      <c r="MK20" s="444" t="s">
        <v>183</v>
      </c>
      <c r="ML20" s="24">
        <v>683.19999999999891</v>
      </c>
      <c r="MM20" s="444" t="s">
        <v>184</v>
      </c>
      <c r="MN20" s="24">
        <v>1222.299999999992</v>
      </c>
      <c r="MO20" s="444" t="s">
        <v>185</v>
      </c>
      <c r="MP20" s="460"/>
      <c r="MQ20" s="443"/>
      <c r="MR20" s="444" t="s">
        <v>187</v>
      </c>
      <c r="MS20" s="443"/>
      <c r="MT20" s="444" t="s">
        <v>183</v>
      </c>
      <c r="MU20" s="24">
        <v>301.50000000000728</v>
      </c>
      <c r="MV20" s="444" t="s">
        <v>184</v>
      </c>
      <c r="MW20" s="443">
        <v>282.49999999998909</v>
      </c>
      <c r="MX20" s="444" t="s">
        <v>185</v>
      </c>
      <c r="MY20" s="460"/>
      <c r="MZ20" s="443"/>
      <c r="NA20" s="444" t="s">
        <v>187</v>
      </c>
      <c r="NB20" s="443"/>
      <c r="NC20" s="444" t="s">
        <v>183</v>
      </c>
      <c r="ND20" s="443"/>
      <c r="NE20" s="444" t="s">
        <v>184</v>
      </c>
      <c r="NF20" s="664">
        <v>1645.5999999999913</v>
      </c>
      <c r="NG20" s="444" t="s">
        <v>185</v>
      </c>
      <c r="NH20" s="460"/>
    </row>
    <row r="21" spans="1:372" ht="18">
      <c r="A21" s="110" t="s">
        <v>3709</v>
      </c>
      <c r="B21" s="59">
        <f>SUM(D21:AAP21)</f>
        <v>36774.16249999986</v>
      </c>
      <c r="C21" s="460"/>
      <c r="D21" s="443"/>
      <c r="E21" s="286">
        <f>D20*0.25</f>
        <v>0</v>
      </c>
      <c r="F21" s="24"/>
      <c r="G21" s="286">
        <f>F20*0.5</f>
        <v>235.55</v>
      </c>
      <c r="H21" s="443"/>
      <c r="I21" s="286">
        <f>H20*0.75</f>
        <v>0</v>
      </c>
      <c r="J21" s="443"/>
      <c r="K21" s="286">
        <f>J20*1</f>
        <v>0</v>
      </c>
      <c r="L21" s="460"/>
      <c r="M21" s="443"/>
      <c r="N21" s="286">
        <f>M20*0.25</f>
        <v>0</v>
      </c>
      <c r="O21" s="443"/>
      <c r="P21" s="286">
        <f>O20*0.5</f>
        <v>64.800000000000068</v>
      </c>
      <c r="Q21" s="443"/>
      <c r="R21" s="286">
        <f>Q20*0.75</f>
        <v>0</v>
      </c>
      <c r="S21" s="443"/>
      <c r="T21" s="286">
        <f>S20*1</f>
        <v>0</v>
      </c>
      <c r="U21" s="460"/>
      <c r="V21" s="443"/>
      <c r="W21" s="286">
        <f>V20*0.25</f>
        <v>0</v>
      </c>
      <c r="X21" s="443"/>
      <c r="Y21" s="286">
        <f>X20*0.5</f>
        <v>228.30000000000007</v>
      </c>
      <c r="Z21" s="24"/>
      <c r="AA21" s="286">
        <f>Z20*0.75</f>
        <v>525.15</v>
      </c>
      <c r="AB21" s="722"/>
      <c r="AC21" s="286">
        <f t="shared" ref="AC21" si="12">AB20*1</f>
        <v>758.1999999999997</v>
      </c>
      <c r="AD21" s="460"/>
      <c r="AE21" s="443"/>
      <c r="AF21" s="286">
        <f>AE20*0.25</f>
        <v>0</v>
      </c>
      <c r="AG21" s="443"/>
      <c r="AH21" s="286">
        <f>AG20*0.5</f>
        <v>0</v>
      </c>
      <c r="AI21" s="443"/>
      <c r="AJ21" s="286">
        <f>AI20*0.75</f>
        <v>167.17500000000007</v>
      </c>
      <c r="AL21" s="286">
        <f t="shared" ref="AL21" si="13">AK20*1</f>
        <v>245</v>
      </c>
      <c r="AM21" s="460"/>
      <c r="AN21" s="443"/>
      <c r="AO21" s="286">
        <f>AN20*0.25</f>
        <v>0</v>
      </c>
      <c r="AP21" s="443"/>
      <c r="AQ21" s="286">
        <f>AP20*0.5</f>
        <v>0</v>
      </c>
      <c r="AR21" s="443"/>
      <c r="AS21" s="286">
        <f>AR20*0.75</f>
        <v>78.449999999999591</v>
      </c>
      <c r="AT21" s="443"/>
      <c r="AU21" s="286">
        <f>AT20*1</f>
        <v>805.39999999999986</v>
      </c>
      <c r="AV21" s="460"/>
      <c r="AW21" s="443"/>
      <c r="AX21" s="286">
        <f>AW20*0.25</f>
        <v>0</v>
      </c>
      <c r="AY21" s="443"/>
      <c r="AZ21" s="286">
        <f>AY20*0.5</f>
        <v>0</v>
      </c>
      <c r="BA21" s="443"/>
      <c r="BB21" s="286">
        <f>BA20*0.75</f>
        <v>173.69999999999993</v>
      </c>
      <c r="BC21" s="24"/>
      <c r="BD21" s="286">
        <f>BC20*1</f>
        <v>854.90000000000009</v>
      </c>
      <c r="BE21" s="460"/>
      <c r="BF21" s="443"/>
      <c r="BG21" s="286">
        <f>BF20*0.25</f>
        <v>0</v>
      </c>
      <c r="BH21" s="443"/>
      <c r="BI21" s="286">
        <f>BH20*0.5</f>
        <v>0</v>
      </c>
      <c r="BJ21" s="443"/>
      <c r="BK21" s="286">
        <f>BJ20*0.75</f>
        <v>606.5625</v>
      </c>
      <c r="BL21" s="443"/>
      <c r="BM21" s="286">
        <f>BL20*1</f>
        <v>1105.2999999999988</v>
      </c>
      <c r="BN21" s="460"/>
      <c r="BO21" s="443"/>
      <c r="BP21" s="286">
        <f>BO20*0.25</f>
        <v>0</v>
      </c>
      <c r="BQ21" s="443"/>
      <c r="BR21" s="286">
        <f>BQ20*0.5</f>
        <v>0</v>
      </c>
      <c r="BS21" s="443"/>
      <c r="BT21" s="286">
        <f>BS20*0.75</f>
        <v>343.79999999999939</v>
      </c>
      <c r="BU21" s="443"/>
      <c r="BV21" s="286">
        <f>BU20*1</f>
        <v>520.79999999999836</v>
      </c>
      <c r="BW21" s="460"/>
      <c r="BX21" s="443"/>
      <c r="BY21" s="286">
        <f>BX20*0.25</f>
        <v>0</v>
      </c>
      <c r="BZ21" s="443"/>
      <c r="CA21" s="286">
        <f>BZ20*0.5</f>
        <v>0</v>
      </c>
      <c r="CB21" s="443"/>
      <c r="CC21" s="286">
        <f>CB20*0.75</f>
        <v>6.8250000000030013</v>
      </c>
      <c r="CD21" s="443"/>
      <c r="CE21" s="286">
        <f>CD20*1</f>
        <v>334.49999999999818</v>
      </c>
      <c r="CF21" s="460"/>
      <c r="CG21" s="443"/>
      <c r="CH21" s="286">
        <f>CG20*0.25</f>
        <v>0</v>
      </c>
      <c r="CI21" s="443"/>
      <c r="CJ21" s="286">
        <f>CI20*0.5</f>
        <v>0</v>
      </c>
      <c r="CK21" s="443"/>
      <c r="CL21" s="286">
        <f>CK20*0.75</f>
        <v>0</v>
      </c>
      <c r="CM21" s="443"/>
      <c r="CN21" s="286">
        <f>CM20*1</f>
        <v>616.79999999999927</v>
      </c>
      <c r="CO21" s="460"/>
      <c r="CP21" s="443"/>
      <c r="CQ21" s="286">
        <f>CP20*0.25</f>
        <v>0</v>
      </c>
      <c r="CR21" s="443"/>
      <c r="CS21" s="286">
        <f>CR20*0.5</f>
        <v>0</v>
      </c>
      <c r="CT21" s="443"/>
      <c r="CU21" s="286">
        <f>CT20*0.75</f>
        <v>0</v>
      </c>
      <c r="CV21" s="443"/>
      <c r="CW21" s="286">
        <f>CV20*1</f>
        <v>294.89999999999873</v>
      </c>
      <c r="CX21" s="460"/>
      <c r="CY21" s="443"/>
      <c r="CZ21" s="286">
        <f>CY20*0.25</f>
        <v>0</v>
      </c>
      <c r="DA21" s="443"/>
      <c r="DB21" s="286">
        <f>DA20*0.5</f>
        <v>0</v>
      </c>
      <c r="DC21" s="443"/>
      <c r="DD21" s="286">
        <f>DC20*0.75</f>
        <v>64.27500000000191</v>
      </c>
      <c r="DE21" s="443"/>
      <c r="DF21" s="286">
        <f>DE20*1</f>
        <v>178.5</v>
      </c>
      <c r="DG21" s="460"/>
      <c r="DH21" s="443"/>
      <c r="DI21" s="286">
        <f>DH20*0.25</f>
        <v>0</v>
      </c>
      <c r="DJ21" s="443"/>
      <c r="DK21" s="286">
        <f>DJ20*0.5</f>
        <v>0</v>
      </c>
      <c r="DL21" s="443"/>
      <c r="DM21" s="286">
        <f>DL20*0.75</f>
        <v>0</v>
      </c>
      <c r="DN21" s="443"/>
      <c r="DO21" s="286">
        <f>DN20*1</f>
        <v>197.99999999999909</v>
      </c>
      <c r="DP21" s="460"/>
      <c r="DQ21" s="443"/>
      <c r="DR21" s="286">
        <f>DQ20*0.25</f>
        <v>0</v>
      </c>
      <c r="DS21" s="443"/>
      <c r="DT21" s="286">
        <f>DS20*0.5</f>
        <v>0</v>
      </c>
      <c r="DU21" s="443"/>
      <c r="DV21" s="286">
        <f>DU20*0.75</f>
        <v>180.97500000000218</v>
      </c>
      <c r="DW21" s="443"/>
      <c r="DX21" s="286">
        <f>DW20*1</f>
        <v>463.5</v>
      </c>
      <c r="DY21" s="460"/>
      <c r="DZ21" s="443"/>
      <c r="EA21" s="286">
        <f>DZ20*0.25</f>
        <v>0</v>
      </c>
      <c r="EB21" s="443"/>
      <c r="EC21" s="286">
        <f>EB20*0.5</f>
        <v>0</v>
      </c>
      <c r="ED21" s="443"/>
      <c r="EE21" s="286">
        <f>ED20*0.75</f>
        <v>0</v>
      </c>
      <c r="EF21" s="443"/>
      <c r="EG21" s="286">
        <f>EF20*1</f>
        <v>1061.7000000000016</v>
      </c>
      <c r="EH21" s="460"/>
      <c r="EI21" s="443"/>
      <c r="EJ21" s="286">
        <f>EI20*0.25</f>
        <v>0</v>
      </c>
      <c r="EK21" s="443"/>
      <c r="EL21" s="286">
        <f>EK20*0.5</f>
        <v>0</v>
      </c>
      <c r="EM21" s="443"/>
      <c r="EN21" s="286">
        <f>EM20*0.75</f>
        <v>0</v>
      </c>
      <c r="EO21" s="443"/>
      <c r="EP21" s="286">
        <f>EO20*1</f>
        <v>266.59999999999127</v>
      </c>
      <c r="EQ21" s="460"/>
      <c r="ER21" s="443"/>
      <c r="ES21" s="286">
        <f>ER20*0.25</f>
        <v>0</v>
      </c>
      <c r="ET21" s="443"/>
      <c r="EU21" s="286">
        <f>ET20*0.5</f>
        <v>0</v>
      </c>
      <c r="EV21" s="443"/>
      <c r="EW21" s="286">
        <f>EV20*0.75</f>
        <v>0</v>
      </c>
      <c r="EX21" s="443"/>
      <c r="EY21" s="286">
        <f>EX20*1</f>
        <v>462.00000000000182</v>
      </c>
      <c r="EZ21" s="460"/>
      <c r="FA21" s="443"/>
      <c r="FB21" s="286">
        <f>FA20*0.25</f>
        <v>0</v>
      </c>
      <c r="FC21" s="443"/>
      <c r="FD21" s="286">
        <f>FC20*0.5</f>
        <v>0</v>
      </c>
      <c r="FE21" s="443"/>
      <c r="FF21" s="286">
        <f>FE20*0.75</f>
        <v>126.52500000000055</v>
      </c>
      <c r="FG21" s="443"/>
      <c r="FH21" s="286">
        <f>FG20*1</f>
        <v>623.70000000000255</v>
      </c>
      <c r="FI21" s="460"/>
      <c r="FJ21" s="443"/>
      <c r="FK21" s="286">
        <f>FJ20*0.25</f>
        <v>0</v>
      </c>
      <c r="FL21" s="443"/>
      <c r="FM21" s="286">
        <f>FL20*0.5</f>
        <v>0</v>
      </c>
      <c r="FN21" s="443"/>
      <c r="FO21" s="286">
        <f>FN20*0.75</f>
        <v>501.33750000000191</v>
      </c>
      <c r="FP21" s="443"/>
      <c r="FQ21" s="286">
        <f>FP20*1</f>
        <v>700.00000000000182</v>
      </c>
      <c r="FR21" s="460"/>
      <c r="FS21" s="443"/>
      <c r="FT21" s="286">
        <f>FS20*0.25</f>
        <v>0</v>
      </c>
      <c r="FU21" s="443"/>
      <c r="FV21" s="286">
        <f>FU20*0.5</f>
        <v>0</v>
      </c>
      <c r="FW21" s="443"/>
      <c r="FX21" s="286">
        <f>FW20*0.75</f>
        <v>0</v>
      </c>
      <c r="FY21" s="443"/>
      <c r="FZ21" s="286">
        <f>FY20*1</f>
        <v>599.45000000000255</v>
      </c>
      <c r="GA21" s="460"/>
      <c r="GB21" s="443"/>
      <c r="GC21" s="286">
        <f>GB20*0.25</f>
        <v>0</v>
      </c>
      <c r="GD21" s="443"/>
      <c r="GE21" s="286">
        <f>GD20*0.5</f>
        <v>0</v>
      </c>
      <c r="GF21" s="443"/>
      <c r="GG21" s="286">
        <f>GF20*0.75</f>
        <v>0</v>
      </c>
      <c r="GH21" s="443"/>
      <c r="GI21" s="286">
        <f>GH20*1</f>
        <v>141.49999999999636</v>
      </c>
      <c r="GJ21" s="460"/>
      <c r="GK21" s="443"/>
      <c r="GL21" s="286">
        <f>GK20*0.25</f>
        <v>0</v>
      </c>
      <c r="GM21" s="443"/>
      <c r="GN21" s="286">
        <f>GM20*0.5</f>
        <v>0</v>
      </c>
      <c r="GO21" s="443"/>
      <c r="GP21" s="286">
        <f>GO20*0.75</f>
        <v>1450.950000000003</v>
      </c>
      <c r="GQ21" s="443"/>
      <c r="GR21" s="286">
        <f>GQ20*1</f>
        <v>2607.4999999999982</v>
      </c>
      <c r="GS21" s="460"/>
      <c r="GT21" s="443"/>
      <c r="GU21" s="286">
        <f>GT20*0.25</f>
        <v>0</v>
      </c>
      <c r="GV21" s="443"/>
      <c r="GW21" s="286">
        <f>GV20*0.5</f>
        <v>0</v>
      </c>
      <c r="GX21" s="443"/>
      <c r="GY21" s="286">
        <f>GX20*0.75</f>
        <v>0</v>
      </c>
      <c r="GZ21" s="443"/>
      <c r="HA21" s="286">
        <f>GZ20*1</f>
        <v>0</v>
      </c>
      <c r="HB21" s="460"/>
      <c r="HC21" s="443"/>
      <c r="HD21" s="286">
        <f>HC20*0.25</f>
        <v>0</v>
      </c>
      <c r="HE21" s="443"/>
      <c r="HF21" s="286">
        <f>HE20*0.5</f>
        <v>0</v>
      </c>
      <c r="HG21" s="443"/>
      <c r="HH21" s="286">
        <f>HG20*0.75</f>
        <v>380.25</v>
      </c>
      <c r="HI21" s="443"/>
      <c r="HJ21" s="286">
        <f>HI20*1</f>
        <v>566.99999999999636</v>
      </c>
      <c r="HK21" s="460"/>
      <c r="HL21" s="443"/>
      <c r="HM21" s="286">
        <f>HL20*0.25</f>
        <v>0</v>
      </c>
      <c r="HN21" s="443"/>
      <c r="HO21" s="286">
        <f>HN20*0.5</f>
        <v>0</v>
      </c>
      <c r="HP21" s="443"/>
      <c r="HQ21" s="286">
        <f>HP20*0.75</f>
        <v>0</v>
      </c>
      <c r="HR21" s="443"/>
      <c r="HS21" s="286">
        <f>HR20*1</f>
        <v>821.10000000000036</v>
      </c>
      <c r="HT21" s="460"/>
      <c r="HU21" s="443"/>
      <c r="HV21" s="286">
        <f>HU20*0.25</f>
        <v>0</v>
      </c>
      <c r="HW21" s="443"/>
      <c r="HX21" s="286">
        <f>HW20*0.5</f>
        <v>0</v>
      </c>
      <c r="HY21" s="443"/>
      <c r="HZ21" s="286">
        <f>HY20*0.75</f>
        <v>2966.7749999999987</v>
      </c>
      <c r="IA21" s="443"/>
      <c r="IB21" s="286">
        <f>IA20*1</f>
        <v>3700.7999999999702</v>
      </c>
      <c r="IC21" s="460"/>
      <c r="ID21" s="443"/>
      <c r="IE21" s="286">
        <f>ID20*0.25</f>
        <v>0</v>
      </c>
      <c r="IF21" s="443"/>
      <c r="IG21" s="286">
        <f>IF20*0.5</f>
        <v>0</v>
      </c>
      <c r="IH21" s="443"/>
      <c r="II21" s="286">
        <f>IH20*0.75</f>
        <v>0</v>
      </c>
      <c r="IJ21" s="443"/>
      <c r="IK21" s="286">
        <f>IJ20*1</f>
        <v>0</v>
      </c>
      <c r="IL21" s="460"/>
      <c r="IM21" s="443"/>
      <c r="IN21" s="286">
        <f>IM20*0.25</f>
        <v>0</v>
      </c>
      <c r="IO21" s="443"/>
      <c r="IP21" s="286">
        <f>IO20*0.5</f>
        <v>0</v>
      </c>
      <c r="IQ21" s="443"/>
      <c r="IR21" s="286">
        <f>IQ20*0.75</f>
        <v>0</v>
      </c>
      <c r="IS21" s="443"/>
      <c r="IT21" s="286">
        <f>IS20*1</f>
        <v>306.29999999998836</v>
      </c>
      <c r="IU21" s="460"/>
      <c r="IV21" s="443"/>
      <c r="IW21" s="286">
        <f>IV20*0.25</f>
        <v>0</v>
      </c>
      <c r="IX21" s="443"/>
      <c r="IY21" s="286">
        <f>IX20*0.5</f>
        <v>0</v>
      </c>
      <c r="IZ21" s="443"/>
      <c r="JA21" s="286">
        <f>IZ20*0.75</f>
        <v>367.57499999999993</v>
      </c>
      <c r="JB21" s="443"/>
      <c r="JC21" s="286">
        <f>JB20*1</f>
        <v>158.3999999999869</v>
      </c>
      <c r="JD21" s="460"/>
      <c r="JE21" s="443"/>
      <c r="JF21" s="286">
        <f>JE20*0.25</f>
        <v>0</v>
      </c>
      <c r="JG21" s="443"/>
      <c r="JH21" s="286">
        <f>JG20*0.5</f>
        <v>0</v>
      </c>
      <c r="JI21" s="443"/>
      <c r="JJ21" s="286">
        <f>JI20*0.75</f>
        <v>238.65000000000191</v>
      </c>
      <c r="JK21" s="443"/>
      <c r="JL21" s="286">
        <f>JK20*1</f>
        <v>383.89999999999054</v>
      </c>
      <c r="JM21" s="460"/>
      <c r="JN21" s="443"/>
      <c r="JO21" s="286">
        <f>JN20*0.25</f>
        <v>0</v>
      </c>
      <c r="JP21" s="443"/>
      <c r="JQ21" s="286">
        <f>JP20*0.5</f>
        <v>0</v>
      </c>
      <c r="JR21" s="443"/>
      <c r="JS21" s="286">
        <f>JR20*0.75</f>
        <v>0</v>
      </c>
      <c r="JT21" s="443"/>
      <c r="JU21" s="286">
        <f>JT20*1</f>
        <v>0</v>
      </c>
      <c r="JV21" s="460"/>
      <c r="JW21" s="443"/>
      <c r="JX21" s="286">
        <f>JW20*0.25</f>
        <v>0</v>
      </c>
      <c r="JY21" s="443"/>
      <c r="JZ21" s="286">
        <f>JY20*0.5</f>
        <v>0</v>
      </c>
      <c r="KA21" s="443"/>
      <c r="KB21" s="286">
        <f>KA20*0.75</f>
        <v>1641.6750000000475</v>
      </c>
      <c r="KC21" s="443"/>
      <c r="KD21" s="286">
        <f t="shared" ref="KD21" si="14">KC20*1</f>
        <v>2739.6999999999134</v>
      </c>
      <c r="KE21" s="460"/>
      <c r="KF21" s="443"/>
      <c r="KG21" s="286">
        <f>KF20*0.25</f>
        <v>0</v>
      </c>
      <c r="KH21" s="443"/>
      <c r="KI21" s="286">
        <f>KH20*0.5</f>
        <v>0</v>
      </c>
      <c r="KJ21" s="443"/>
      <c r="KK21" s="286">
        <f>KJ20*0.75</f>
        <v>106.57499999999959</v>
      </c>
      <c r="KL21" s="443"/>
      <c r="KM21" s="286">
        <f>KL20*1</f>
        <v>204.99999999999272</v>
      </c>
      <c r="KN21" s="460"/>
      <c r="KO21" s="443"/>
      <c r="KP21" s="286">
        <f>KO20*0.25</f>
        <v>0</v>
      </c>
      <c r="KQ21" s="443"/>
      <c r="KR21" s="286">
        <f>KQ20*0.5</f>
        <v>0</v>
      </c>
      <c r="KS21" s="443"/>
      <c r="KT21" s="286">
        <f>KS20*0.75</f>
        <v>0</v>
      </c>
      <c r="KU21" s="443"/>
      <c r="KV21" s="286">
        <f>KU20*1</f>
        <v>0</v>
      </c>
      <c r="KW21" s="460"/>
      <c r="KX21" s="443"/>
      <c r="KY21" s="286">
        <f>KX20*0.25</f>
        <v>0</v>
      </c>
      <c r="KZ21" s="443"/>
      <c r="LA21" s="286">
        <f>KZ20*0.5</f>
        <v>0</v>
      </c>
      <c r="LB21" s="443"/>
      <c r="LC21" s="286">
        <f>LB20*0.75</f>
        <v>0</v>
      </c>
      <c r="LD21" s="443"/>
      <c r="LE21" s="286">
        <f>LD20*1</f>
        <v>0</v>
      </c>
      <c r="LF21" s="460"/>
      <c r="LG21" s="443"/>
      <c r="LH21" s="286">
        <f>LG20*0.25</f>
        <v>0</v>
      </c>
      <c r="LI21" s="443"/>
      <c r="LJ21" s="286">
        <f>LI20*0.5</f>
        <v>0</v>
      </c>
      <c r="LK21" s="443"/>
      <c r="LL21" s="286">
        <f>LK20*0.75</f>
        <v>0</v>
      </c>
      <c r="LM21" s="443"/>
      <c r="LN21" s="286">
        <f>LM20*1</f>
        <v>0</v>
      </c>
      <c r="LO21" s="460"/>
      <c r="LP21" s="443"/>
      <c r="LQ21" s="286">
        <f>LP20*0.25</f>
        <v>0</v>
      </c>
      <c r="LR21" s="443"/>
      <c r="LS21" s="286">
        <f>LR20*0.5</f>
        <v>0</v>
      </c>
      <c r="LT21" s="443"/>
      <c r="LU21" s="286">
        <f>LT20*0.75</f>
        <v>78.412500000000136</v>
      </c>
      <c r="LV21" s="443"/>
      <c r="LW21" s="286">
        <f>LV20*1</f>
        <v>630.49999999999272</v>
      </c>
      <c r="LX21" s="460"/>
      <c r="LY21" s="443"/>
      <c r="LZ21" s="286">
        <f>LY20*0.25</f>
        <v>0</v>
      </c>
      <c r="MA21" s="443"/>
      <c r="MB21" s="286">
        <f>MA20*0.5</f>
        <v>0</v>
      </c>
      <c r="MC21" s="443"/>
      <c r="MD21" s="286">
        <f>MC20*0.75</f>
        <v>0</v>
      </c>
      <c r="ME21" s="443"/>
      <c r="MF21" s="286">
        <f>ME20*1</f>
        <v>0</v>
      </c>
      <c r="MG21" s="460"/>
      <c r="MH21" s="443"/>
      <c r="MI21" s="286">
        <f>MH20*0.25</f>
        <v>0</v>
      </c>
      <c r="MJ21" s="443"/>
      <c r="MK21" s="286">
        <f>MJ20*0.5</f>
        <v>0</v>
      </c>
      <c r="ML21" s="443"/>
      <c r="MM21" s="286">
        <f>ML20*0.75</f>
        <v>512.39999999999918</v>
      </c>
      <c r="MN21" s="443"/>
      <c r="MO21" s="286">
        <f>MN20*1</f>
        <v>1222.299999999992</v>
      </c>
      <c r="MP21" s="460"/>
      <c r="MQ21" s="443"/>
      <c r="MR21" s="286">
        <f>MQ20*0.25</f>
        <v>0</v>
      </c>
      <c r="MS21" s="443"/>
      <c r="MT21" s="286">
        <f>MS20*0.5</f>
        <v>0</v>
      </c>
      <c r="MU21" s="443"/>
      <c r="MV21" s="286">
        <f>MU20*0.75</f>
        <v>226.12500000000546</v>
      </c>
      <c r="MW21" s="443"/>
      <c r="MX21" s="286">
        <f>MW20*1</f>
        <v>282.49999999998909</v>
      </c>
      <c r="MY21" s="460"/>
      <c r="MZ21" s="443"/>
      <c r="NA21" s="286">
        <f>MZ20*0.25</f>
        <v>0</v>
      </c>
      <c r="NB21" s="443"/>
      <c r="NC21" s="286">
        <f>NB20*0.5</f>
        <v>0</v>
      </c>
      <c r="ND21" s="443"/>
      <c r="NE21" s="286">
        <f>ND20*0.75</f>
        <v>0</v>
      </c>
      <c r="NF21" s="443"/>
      <c r="NG21" s="286">
        <f>NF20*1</f>
        <v>1645.5999999999913</v>
      </c>
      <c r="NH21" s="460"/>
    </row>
    <row r="22" spans="1:372" s="50" customFormat="1" ht="15">
      <c r="A22" s="253"/>
      <c r="B22" s="254"/>
      <c r="C22" s="255"/>
      <c r="D22" s="305"/>
      <c r="E22" s="355"/>
      <c r="F22" s="178"/>
      <c r="G22" s="305"/>
      <c r="H22" s="305"/>
      <c r="I22" s="305"/>
      <c r="J22" s="305"/>
      <c r="K22" s="305"/>
      <c r="L22" s="255"/>
      <c r="M22" s="305"/>
      <c r="N22" s="355"/>
      <c r="O22" s="305"/>
      <c r="P22" s="305"/>
      <c r="Q22" s="305"/>
      <c r="R22" s="305"/>
      <c r="S22" s="305"/>
      <c r="T22" s="305"/>
      <c r="U22" s="255"/>
      <c r="V22" s="305"/>
      <c r="W22" s="355"/>
      <c r="X22" s="305"/>
      <c r="Y22" s="305"/>
      <c r="Z22" s="178"/>
      <c r="AA22" s="305"/>
      <c r="AB22" s="722"/>
      <c r="AC22" s="48"/>
      <c r="AD22" s="255"/>
      <c r="AE22" s="305"/>
      <c r="AF22" s="355"/>
      <c r="AG22" s="305"/>
      <c r="AH22" s="305"/>
      <c r="AI22" s="305"/>
      <c r="AJ22" s="305"/>
      <c r="AL22" s="48"/>
      <c r="AM22" s="255"/>
      <c r="AN22" s="305"/>
      <c r="AO22" s="355"/>
      <c r="AP22" s="305"/>
      <c r="AQ22" s="305"/>
      <c r="AR22" s="305"/>
      <c r="AS22" s="305"/>
      <c r="AT22" s="305"/>
      <c r="AU22" s="48"/>
      <c r="AV22" s="255"/>
      <c r="AW22" s="305"/>
      <c r="AX22" s="355"/>
      <c r="AY22" s="305"/>
      <c r="AZ22" s="305"/>
      <c r="BA22" s="305"/>
      <c r="BB22" s="305"/>
      <c r="BC22" s="305"/>
      <c r="BD22" s="48"/>
      <c r="BE22" s="255"/>
      <c r="BF22" s="305"/>
      <c r="BG22" s="355"/>
      <c r="BH22" s="305"/>
      <c r="BI22" s="305"/>
      <c r="BJ22" s="305"/>
      <c r="BK22" s="305"/>
      <c r="BL22" s="305"/>
      <c r="BM22" s="48"/>
      <c r="BN22" s="255"/>
      <c r="BO22" s="305"/>
      <c r="BP22" s="355"/>
      <c r="BQ22" s="305"/>
      <c r="BR22" s="305"/>
      <c r="BS22" s="305"/>
      <c r="BT22" s="305"/>
      <c r="BU22" s="305"/>
      <c r="BV22" s="48"/>
      <c r="BW22" s="255"/>
      <c r="BX22" s="305"/>
      <c r="BY22" s="355"/>
      <c r="BZ22" s="305"/>
      <c r="CA22" s="305"/>
      <c r="CB22" s="305"/>
      <c r="CC22" s="305"/>
      <c r="CD22" s="305"/>
      <c r="CE22" s="48"/>
      <c r="CF22" s="255"/>
      <c r="CG22" s="305"/>
      <c r="CH22" s="355"/>
      <c r="CI22" s="305"/>
      <c r="CJ22" s="305"/>
      <c r="CK22" s="305"/>
      <c r="CL22" s="305"/>
      <c r="CM22" s="305"/>
      <c r="CN22" s="48"/>
      <c r="CO22" s="255"/>
      <c r="CP22" s="305"/>
      <c r="CQ22" s="355"/>
      <c r="CR22" s="305"/>
      <c r="CS22" s="305"/>
      <c r="CT22" s="305"/>
      <c r="CU22" s="305"/>
      <c r="CV22" s="305"/>
      <c r="CW22" s="48"/>
      <c r="CX22" s="255"/>
      <c r="CY22" s="305"/>
      <c r="CZ22" s="355"/>
      <c r="DA22" s="305"/>
      <c r="DB22" s="305"/>
      <c r="DC22" s="305"/>
      <c r="DD22" s="305"/>
      <c r="DE22" s="305"/>
      <c r="DF22" s="48"/>
      <c r="DG22" s="255"/>
      <c r="DH22" s="305"/>
      <c r="DI22" s="355"/>
      <c r="DJ22" s="305"/>
      <c r="DK22" s="305"/>
      <c r="DL22" s="305"/>
      <c r="DM22" s="305"/>
      <c r="DN22" s="305"/>
      <c r="DO22" s="48"/>
      <c r="DP22" s="255"/>
      <c r="DQ22" s="305"/>
      <c r="DR22" s="355"/>
      <c r="DS22" s="305"/>
      <c r="DT22" s="305"/>
      <c r="DU22" s="305"/>
      <c r="DV22" s="305"/>
      <c r="DW22" s="305"/>
      <c r="DX22" s="48"/>
      <c r="DY22" s="255"/>
      <c r="DZ22" s="305"/>
      <c r="EA22" s="355"/>
      <c r="EB22" s="305"/>
      <c r="EC22" s="305"/>
      <c r="ED22" s="305"/>
      <c r="EE22" s="305"/>
      <c r="EF22" s="305"/>
      <c r="EG22" s="48"/>
      <c r="EH22" s="255"/>
      <c r="EI22" s="305"/>
      <c r="EJ22" s="355"/>
      <c r="EK22" s="305"/>
      <c r="EL22" s="305"/>
      <c r="EM22" s="305"/>
      <c r="EN22" s="305"/>
      <c r="EO22" s="305"/>
      <c r="EP22" s="48"/>
      <c r="EQ22" s="255"/>
      <c r="ER22" s="305"/>
      <c r="ES22" s="355"/>
      <c r="ET22" s="305"/>
      <c r="EU22" s="305"/>
      <c r="EV22" s="305"/>
      <c r="EW22" s="305"/>
      <c r="EX22" s="305"/>
      <c r="EY22" s="48"/>
      <c r="EZ22" s="255"/>
      <c r="FA22" s="305"/>
      <c r="FB22" s="355"/>
      <c r="FC22" s="305"/>
      <c r="FD22" s="305"/>
      <c r="FE22" s="305"/>
      <c r="FF22" s="305"/>
      <c r="FG22" s="305"/>
      <c r="FH22" s="48"/>
      <c r="FI22" s="255"/>
      <c r="FJ22" s="305"/>
      <c r="FK22" s="355"/>
      <c r="FL22" s="305"/>
      <c r="FM22" s="305"/>
      <c r="FN22" s="305"/>
      <c r="FO22" s="305"/>
      <c r="FP22" s="305"/>
      <c r="FQ22" s="48"/>
      <c r="FR22" s="255"/>
      <c r="FS22" s="305"/>
      <c r="FT22" s="355"/>
      <c r="FU22" s="305"/>
      <c r="FV22" s="305"/>
      <c r="FW22" s="305"/>
      <c r="FX22" s="305"/>
      <c r="FY22" s="305"/>
      <c r="FZ22" s="48"/>
      <c r="GA22" s="255"/>
      <c r="GB22" s="305"/>
      <c r="GC22" s="355"/>
      <c r="GD22" s="305"/>
      <c r="GE22" s="305"/>
      <c r="GF22" s="305"/>
      <c r="GG22" s="305"/>
      <c r="GH22" s="305"/>
      <c r="GI22" s="48"/>
      <c r="GJ22" s="255"/>
      <c r="GK22" s="305"/>
      <c r="GL22" s="355"/>
      <c r="GM22" s="305"/>
      <c r="GN22" s="305"/>
      <c r="GO22" s="305"/>
      <c r="GP22" s="305"/>
      <c r="GQ22" s="305"/>
      <c r="GR22" s="48"/>
      <c r="GS22" s="255"/>
      <c r="GT22" s="305"/>
      <c r="GU22" s="355"/>
      <c r="GV22" s="305"/>
      <c r="GW22" s="305"/>
      <c r="GX22" s="305"/>
      <c r="GY22" s="305"/>
      <c r="GZ22" s="305"/>
      <c r="HA22" s="305"/>
      <c r="HB22" s="255"/>
      <c r="HC22" s="305"/>
      <c r="HD22" s="355"/>
      <c r="HE22" s="305"/>
      <c r="HF22" s="305"/>
      <c r="HG22" s="305"/>
      <c r="HH22" s="305"/>
      <c r="HI22" s="305"/>
      <c r="HJ22" s="48"/>
      <c r="HK22" s="255"/>
      <c r="HL22" s="305"/>
      <c r="HM22" s="355"/>
      <c r="HN22" s="305"/>
      <c r="HO22" s="305"/>
      <c r="HP22" s="305"/>
      <c r="HQ22" s="305"/>
      <c r="HR22" s="305"/>
      <c r="HS22" s="48"/>
      <c r="HT22" s="255"/>
      <c r="HU22" s="305"/>
      <c r="HV22" s="355"/>
      <c r="HW22" s="305"/>
      <c r="HX22" s="305"/>
      <c r="HY22" s="305"/>
      <c r="HZ22" s="305"/>
      <c r="IA22" s="305"/>
      <c r="IB22" s="48"/>
      <c r="IC22" s="255"/>
      <c r="ID22" s="305"/>
      <c r="IE22" s="355"/>
      <c r="IF22" s="305"/>
      <c r="IG22" s="305"/>
      <c r="IH22" s="305"/>
      <c r="II22" s="305"/>
      <c r="IJ22" s="305"/>
      <c r="IK22" s="305"/>
      <c r="IL22" s="255"/>
      <c r="IM22" s="305"/>
      <c r="IN22" s="355"/>
      <c r="IO22" s="305"/>
      <c r="IP22" s="305"/>
      <c r="IQ22" s="305"/>
      <c r="IR22" s="305"/>
      <c r="IS22" s="305"/>
      <c r="IT22" s="48"/>
      <c r="IU22" s="255"/>
      <c r="IV22" s="305"/>
      <c r="IW22" s="355"/>
      <c r="IX22" s="305"/>
      <c r="IY22" s="305"/>
      <c r="IZ22" s="305"/>
      <c r="JA22" s="305"/>
      <c r="JB22" s="305"/>
      <c r="JC22" s="48"/>
      <c r="JD22" s="255"/>
      <c r="JE22" s="305"/>
      <c r="JF22" s="355"/>
      <c r="JG22" s="305"/>
      <c r="JH22" s="305"/>
      <c r="JI22" s="305"/>
      <c r="JJ22" s="305"/>
      <c r="JK22" s="305"/>
      <c r="JL22" s="48"/>
      <c r="JM22" s="255"/>
      <c r="JN22" s="305"/>
      <c r="JO22" s="355"/>
      <c r="JP22" s="305"/>
      <c r="JQ22" s="305"/>
      <c r="JR22" s="305"/>
      <c r="JS22" s="305"/>
      <c r="JT22" s="305"/>
      <c r="JU22" s="305"/>
      <c r="JV22" s="255"/>
      <c r="JW22" s="305"/>
      <c r="JX22" s="355"/>
      <c r="JY22" s="305"/>
      <c r="JZ22" s="305"/>
      <c r="KA22" s="305"/>
      <c r="KB22" s="305"/>
      <c r="KC22" s="305"/>
      <c r="KD22" s="48"/>
      <c r="KE22" s="255"/>
      <c r="KF22" s="305"/>
      <c r="KG22" s="355"/>
      <c r="KH22" s="305"/>
      <c r="KI22" s="305"/>
      <c r="KJ22" s="305"/>
      <c r="KK22" s="305"/>
      <c r="KL22" s="305"/>
      <c r="KM22" s="48"/>
      <c r="KN22" s="255"/>
      <c r="KO22" s="305"/>
      <c r="KP22" s="355"/>
      <c r="KQ22" s="305"/>
      <c r="KR22" s="305"/>
      <c r="KS22" s="305"/>
      <c r="KT22" s="305"/>
      <c r="KU22" s="305"/>
      <c r="KV22" s="305"/>
      <c r="KW22" s="255"/>
      <c r="KX22" s="305"/>
      <c r="KY22" s="355"/>
      <c r="KZ22" s="305"/>
      <c r="LA22" s="305"/>
      <c r="LB22" s="305"/>
      <c r="LC22" s="305"/>
      <c r="LD22" s="305"/>
      <c r="LE22" s="305"/>
      <c r="LF22" s="255"/>
      <c r="LG22" s="305"/>
      <c r="LH22" s="355"/>
      <c r="LI22" s="305"/>
      <c r="LJ22" s="305"/>
      <c r="LK22" s="305"/>
      <c r="LL22" s="305"/>
      <c r="LM22" s="305"/>
      <c r="LN22" s="48"/>
      <c r="LO22" s="255"/>
      <c r="LP22" s="305"/>
      <c r="LQ22" s="355"/>
      <c r="LR22" s="305"/>
      <c r="LS22" s="305"/>
      <c r="LT22" s="305"/>
      <c r="LU22" s="305"/>
      <c r="LV22" s="305"/>
      <c r="LW22" s="48"/>
      <c r="LX22" s="255"/>
      <c r="LY22" s="305"/>
      <c r="LZ22" s="355"/>
      <c r="MA22" s="305"/>
      <c r="MB22" s="305"/>
      <c r="MC22" s="305"/>
      <c r="MD22" s="305"/>
      <c r="ME22" s="305"/>
      <c r="MF22" s="305"/>
      <c r="MG22" s="255"/>
      <c r="MH22" s="305"/>
      <c r="MI22" s="355"/>
      <c r="MJ22" s="305"/>
      <c r="MK22" s="305"/>
      <c r="ML22" s="305"/>
      <c r="MM22" s="305"/>
      <c r="MN22" s="305"/>
      <c r="MO22" s="48"/>
      <c r="MP22" s="255"/>
      <c r="MQ22" s="305"/>
      <c r="MR22" s="355"/>
      <c r="MS22" s="305"/>
      <c r="MT22" s="305"/>
      <c r="MU22" s="305"/>
      <c r="MV22" s="305"/>
      <c r="MW22" s="305"/>
      <c r="MX22" s="48"/>
      <c r="MY22" s="255"/>
      <c r="MZ22" s="305"/>
      <c r="NA22" s="355"/>
      <c r="NB22" s="305"/>
      <c r="NC22" s="305"/>
      <c r="ND22" s="305"/>
      <c r="NE22" s="305"/>
      <c r="NF22" s="305"/>
      <c r="NG22" s="48"/>
      <c r="NH22" s="255"/>
    </row>
    <row r="23" spans="1:372" ht="18">
      <c r="A23" s="538" t="s">
        <v>1</v>
      </c>
      <c r="B23" s="59"/>
      <c r="C23" s="460"/>
      <c r="D23" s="443">
        <v>285.39999999999998</v>
      </c>
      <c r="E23" s="444" t="s">
        <v>187</v>
      </c>
      <c r="F23" s="661">
        <v>294.7</v>
      </c>
      <c r="G23" s="444" t="s">
        <v>183</v>
      </c>
      <c r="H23" s="662"/>
      <c r="I23" s="444" t="s">
        <v>184</v>
      </c>
      <c r="J23" s="662"/>
      <c r="K23" s="444" t="s">
        <v>185</v>
      </c>
      <c r="L23" s="460"/>
      <c r="M23" s="443">
        <v>205.7</v>
      </c>
      <c r="N23" s="444" t="s">
        <v>187</v>
      </c>
      <c r="O23" s="24">
        <v>310.49999999999989</v>
      </c>
      <c r="P23" s="444" t="s">
        <v>183</v>
      </c>
      <c r="Q23" s="24"/>
      <c r="R23" s="444" t="s">
        <v>184</v>
      </c>
      <c r="S23" s="24"/>
      <c r="T23" s="444" t="s">
        <v>185</v>
      </c>
      <c r="U23" s="460"/>
      <c r="V23" s="24">
        <v>546.89999999999964</v>
      </c>
      <c r="W23" s="444" t="s">
        <v>187</v>
      </c>
      <c r="X23" s="24">
        <v>259.40000000000009</v>
      </c>
      <c r="Y23" s="444" t="s">
        <v>183</v>
      </c>
      <c r="Z23" s="24">
        <v>697.25</v>
      </c>
      <c r="AA23" s="444" t="s">
        <v>184</v>
      </c>
      <c r="AB23" s="722">
        <v>700</v>
      </c>
      <c r="AC23" s="444" t="s">
        <v>185</v>
      </c>
      <c r="AD23" s="460"/>
      <c r="AE23" s="24">
        <v>186.39999999999986</v>
      </c>
      <c r="AF23" s="444" t="s">
        <v>187</v>
      </c>
      <c r="AG23" s="24">
        <v>300</v>
      </c>
      <c r="AH23" s="444" t="s">
        <v>183</v>
      </c>
      <c r="AI23" s="24">
        <v>207.10000000000014</v>
      </c>
      <c r="AJ23" s="444" t="s">
        <v>184</v>
      </c>
      <c r="AK23" s="722">
        <v>313.60000000000059</v>
      </c>
      <c r="AL23" s="444" t="s">
        <v>185</v>
      </c>
      <c r="AM23" s="460"/>
      <c r="AN23" s="443">
        <v>163.69999999999999</v>
      </c>
      <c r="AO23" s="444" t="s">
        <v>187</v>
      </c>
      <c r="AP23" s="24">
        <v>108.89999999999941</v>
      </c>
      <c r="AQ23" s="444" t="s">
        <v>183</v>
      </c>
      <c r="AR23" s="24">
        <v>282.50000000000045</v>
      </c>
      <c r="AS23" s="444" t="s">
        <v>184</v>
      </c>
      <c r="AT23" s="444">
        <v>626.50000000000023</v>
      </c>
      <c r="AU23" s="444" t="s">
        <v>185</v>
      </c>
      <c r="AV23" s="460"/>
      <c r="AW23" s="24">
        <v>114.9</v>
      </c>
      <c r="AX23" s="444" t="s">
        <v>187</v>
      </c>
      <c r="AY23" s="24">
        <v>442.19999999999936</v>
      </c>
      <c r="AZ23" s="444" t="s">
        <v>183</v>
      </c>
      <c r="BA23" s="24">
        <v>427.30000000000018</v>
      </c>
      <c r="BB23" s="444" t="s">
        <v>184</v>
      </c>
      <c r="BC23" s="24">
        <v>424.05000000000018</v>
      </c>
      <c r="BD23" s="444" t="s">
        <v>185</v>
      </c>
      <c r="BE23" s="460"/>
      <c r="BF23" s="443">
        <v>339.3</v>
      </c>
      <c r="BG23" s="444" t="s">
        <v>187</v>
      </c>
      <c r="BH23" s="24">
        <v>528.09999999999854</v>
      </c>
      <c r="BI23" s="444" t="s">
        <v>183</v>
      </c>
      <c r="BJ23" s="24">
        <v>624.80000000000018</v>
      </c>
      <c r="BK23" s="444" t="s">
        <v>184</v>
      </c>
      <c r="BL23" s="24">
        <v>887.89999999999964</v>
      </c>
      <c r="BM23" s="444" t="s">
        <v>185</v>
      </c>
      <c r="BN23" s="460"/>
      <c r="BO23" s="443">
        <v>191.2</v>
      </c>
      <c r="BP23" s="444" t="s">
        <v>187</v>
      </c>
      <c r="BQ23" s="24">
        <v>223.19999999999936</v>
      </c>
      <c r="BR23" s="444" t="s">
        <v>183</v>
      </c>
      <c r="BS23" s="24">
        <v>363.00000000000045</v>
      </c>
      <c r="BT23" s="444" t="s">
        <v>184</v>
      </c>
      <c r="BU23" s="24">
        <v>266.54999999999927</v>
      </c>
      <c r="BV23" s="444" t="s">
        <v>185</v>
      </c>
      <c r="BW23" s="460"/>
      <c r="BX23" s="443">
        <v>44.000000000000455</v>
      </c>
      <c r="BY23" s="444" t="s">
        <v>187</v>
      </c>
      <c r="BZ23" s="443">
        <v>0</v>
      </c>
      <c r="CA23" s="444" t="s">
        <v>183</v>
      </c>
      <c r="CB23" s="663">
        <v>0</v>
      </c>
      <c r="CC23" s="444" t="s">
        <v>184</v>
      </c>
      <c r="CD23" s="24">
        <v>277.349999999999</v>
      </c>
      <c r="CE23" s="444" t="s">
        <v>185</v>
      </c>
      <c r="CF23" s="460"/>
      <c r="CG23" s="443">
        <v>164.2</v>
      </c>
      <c r="CH23" s="444" t="s">
        <v>187</v>
      </c>
      <c r="CI23" s="24">
        <v>946.59999999999991</v>
      </c>
      <c r="CJ23" s="444" t="s">
        <v>183</v>
      </c>
      <c r="CK23" s="24"/>
      <c r="CL23" s="444" t="s">
        <v>184</v>
      </c>
      <c r="CM23" s="24">
        <v>425.89999999999964</v>
      </c>
      <c r="CN23" s="444" t="s">
        <v>185</v>
      </c>
      <c r="CO23" s="460"/>
      <c r="CP23" s="443">
        <v>325.3</v>
      </c>
      <c r="CQ23" s="444" t="s">
        <v>187</v>
      </c>
      <c r="CR23" s="24">
        <v>177.599999999999</v>
      </c>
      <c r="CS23" s="444" t="s">
        <v>183</v>
      </c>
      <c r="CT23" s="24"/>
      <c r="CU23" s="444" t="s">
        <v>184</v>
      </c>
      <c r="CV23" s="24">
        <v>244.29999999999882</v>
      </c>
      <c r="CW23" s="444" t="s">
        <v>185</v>
      </c>
      <c r="CX23" s="460"/>
      <c r="CY23" s="443">
        <v>387</v>
      </c>
      <c r="CZ23" s="444" t="s">
        <v>187</v>
      </c>
      <c r="DA23" s="24">
        <v>217.00000000000091</v>
      </c>
      <c r="DB23" s="444" t="s">
        <v>183</v>
      </c>
      <c r="DC23" s="24">
        <v>148.20000000000255</v>
      </c>
      <c r="DD23" s="444" t="s">
        <v>184</v>
      </c>
      <c r="DE23" s="24">
        <v>249.50000000000091</v>
      </c>
      <c r="DF23" s="444" t="s">
        <v>185</v>
      </c>
      <c r="DG23" s="460"/>
      <c r="DH23" s="443">
        <v>235.5</v>
      </c>
      <c r="DI23" s="444" t="s">
        <v>187</v>
      </c>
      <c r="DJ23" s="24">
        <v>38.800000000001091</v>
      </c>
      <c r="DK23" s="444" t="s">
        <v>183</v>
      </c>
      <c r="DL23" s="24"/>
      <c r="DM23" s="444" t="s">
        <v>184</v>
      </c>
      <c r="DN23" s="24">
        <v>186.79999999999927</v>
      </c>
      <c r="DO23" s="444" t="s">
        <v>185</v>
      </c>
      <c r="DP23" s="460"/>
      <c r="DQ23" s="443">
        <v>219.3</v>
      </c>
      <c r="DR23" s="444" t="s">
        <v>187</v>
      </c>
      <c r="DS23" s="663">
        <v>313.50000000000091</v>
      </c>
      <c r="DT23" s="444" t="s">
        <v>183</v>
      </c>
      <c r="DU23" s="24">
        <v>287.00000000000182</v>
      </c>
      <c r="DV23" s="444" t="s">
        <v>184</v>
      </c>
      <c r="DW23" s="24">
        <v>345.80000000000018</v>
      </c>
      <c r="DX23" s="444" t="s">
        <v>185</v>
      </c>
      <c r="DY23" s="460"/>
      <c r="DZ23" s="443">
        <v>170.7</v>
      </c>
      <c r="EA23" s="444" t="s">
        <v>187</v>
      </c>
      <c r="EB23" s="24">
        <v>320.00000000000091</v>
      </c>
      <c r="EC23" s="444" t="s">
        <v>183</v>
      </c>
      <c r="ED23" s="24"/>
      <c r="EE23" s="444" t="s">
        <v>184</v>
      </c>
      <c r="EF23" s="24">
        <v>612.5</v>
      </c>
      <c r="EG23" s="444" t="s">
        <v>185</v>
      </c>
      <c r="EH23" s="460"/>
      <c r="EI23" s="443">
        <v>303.89999999999998</v>
      </c>
      <c r="EJ23" s="444" t="s">
        <v>187</v>
      </c>
      <c r="EK23" s="663">
        <v>131.5</v>
      </c>
      <c r="EL23" s="444" t="s">
        <v>183</v>
      </c>
      <c r="EM23" s="663"/>
      <c r="EN23" s="444" t="s">
        <v>184</v>
      </c>
      <c r="EO23" s="24">
        <v>177.90000000000873</v>
      </c>
      <c r="EP23" s="444" t="s">
        <v>185</v>
      </c>
      <c r="EQ23" s="460"/>
      <c r="ER23" s="443">
        <v>128.1</v>
      </c>
      <c r="ES23" s="444" t="s">
        <v>187</v>
      </c>
      <c r="ET23" s="24">
        <v>101</v>
      </c>
      <c r="EU23" s="444" t="s">
        <v>183</v>
      </c>
      <c r="EV23" s="24"/>
      <c r="EW23" s="444" t="s">
        <v>184</v>
      </c>
      <c r="EX23" s="24">
        <v>338.09999999999945</v>
      </c>
      <c r="EY23" s="444" t="s">
        <v>185</v>
      </c>
      <c r="EZ23" s="460"/>
      <c r="FA23" s="443">
        <v>102.3</v>
      </c>
      <c r="FB23" s="444" t="s">
        <v>187</v>
      </c>
      <c r="FC23" s="663">
        <v>181.39999999999964</v>
      </c>
      <c r="FD23" s="444" t="s">
        <v>183</v>
      </c>
      <c r="FE23" s="663">
        <v>0</v>
      </c>
      <c r="FF23" s="444" t="s">
        <v>184</v>
      </c>
      <c r="FG23" s="24">
        <v>330.10000000000036</v>
      </c>
      <c r="FH23" s="444" t="s">
        <v>185</v>
      </c>
      <c r="FI23" s="460"/>
      <c r="FJ23" s="443">
        <v>50.8</v>
      </c>
      <c r="FK23" s="444" t="s">
        <v>187</v>
      </c>
      <c r="FL23" s="663">
        <v>182.10000000000036</v>
      </c>
      <c r="FM23" s="444" t="s">
        <v>183</v>
      </c>
      <c r="FN23" s="24">
        <v>274.50000000000182</v>
      </c>
      <c r="FO23" s="444" t="s">
        <v>184</v>
      </c>
      <c r="FP23" s="24">
        <v>590.19999999999982</v>
      </c>
      <c r="FQ23" s="444" t="s">
        <v>185</v>
      </c>
      <c r="FR23" s="460"/>
      <c r="FS23" s="443">
        <v>610.20000000000005</v>
      </c>
      <c r="FT23" s="444" t="s">
        <v>187</v>
      </c>
      <c r="FU23" s="663">
        <v>549.50000000000091</v>
      </c>
      <c r="FV23" s="444" t="s">
        <v>183</v>
      </c>
      <c r="FW23" s="663"/>
      <c r="FX23" s="444" t="s">
        <v>184</v>
      </c>
      <c r="FY23" s="24">
        <v>54.899999999999636</v>
      </c>
      <c r="FZ23" s="444" t="s">
        <v>185</v>
      </c>
      <c r="GA23" s="460"/>
      <c r="GB23" s="443">
        <v>347.4</v>
      </c>
      <c r="GC23" s="444" t="s">
        <v>187</v>
      </c>
      <c r="GD23" s="24">
        <v>125</v>
      </c>
      <c r="GE23" s="444" t="s">
        <v>183</v>
      </c>
      <c r="GF23" s="24"/>
      <c r="GG23" s="444" t="s">
        <v>184</v>
      </c>
      <c r="GH23" s="661">
        <v>406.25</v>
      </c>
      <c r="GI23" s="444" t="s">
        <v>185</v>
      </c>
      <c r="GJ23" s="460"/>
      <c r="GK23" s="443">
        <v>2425.1</v>
      </c>
      <c r="GL23" s="444" t="s">
        <v>187</v>
      </c>
      <c r="GM23" s="663">
        <v>2296.2999999999956</v>
      </c>
      <c r="GN23" s="444" t="s">
        <v>183</v>
      </c>
      <c r="GO23" s="24">
        <v>994.09999999999854</v>
      </c>
      <c r="GP23" s="444" t="s">
        <v>184</v>
      </c>
      <c r="GQ23" s="24">
        <v>1865.3000000000011</v>
      </c>
      <c r="GR23" s="444" t="s">
        <v>185</v>
      </c>
      <c r="GS23" s="460"/>
      <c r="GT23" s="443">
        <v>684.8</v>
      </c>
      <c r="GU23" s="444" t="s">
        <v>187</v>
      </c>
      <c r="GV23" s="663">
        <v>307.79999999999927</v>
      </c>
      <c r="GW23" s="444" t="s">
        <v>183</v>
      </c>
      <c r="GX23" s="663"/>
      <c r="GY23" s="444" t="s">
        <v>184</v>
      </c>
      <c r="GZ23" s="663"/>
      <c r="HA23" s="444" t="s">
        <v>185</v>
      </c>
      <c r="HB23" s="460"/>
      <c r="HC23" s="443">
        <v>306.5</v>
      </c>
      <c r="HD23" s="444" t="s">
        <v>187</v>
      </c>
      <c r="HE23" s="24">
        <v>482.10000000000036</v>
      </c>
      <c r="HF23" s="444" t="s">
        <v>183</v>
      </c>
      <c r="HG23" s="24">
        <v>304.10000000000036</v>
      </c>
      <c r="HH23" s="444" t="s">
        <v>184</v>
      </c>
      <c r="HI23" s="24">
        <v>287.10000000000036</v>
      </c>
      <c r="HJ23" s="444" t="s">
        <v>185</v>
      </c>
      <c r="HK23" s="460"/>
      <c r="HL23" s="443">
        <v>486.8</v>
      </c>
      <c r="HM23" s="444" t="s">
        <v>187</v>
      </c>
      <c r="HN23" s="663">
        <v>403.29999999999927</v>
      </c>
      <c r="HO23" s="444" t="s">
        <v>183</v>
      </c>
      <c r="HP23" s="663"/>
      <c r="HQ23" s="444" t="s">
        <v>184</v>
      </c>
      <c r="HR23" s="24">
        <v>633.09999999999491</v>
      </c>
      <c r="HS23" s="444" t="s">
        <v>185</v>
      </c>
      <c r="HT23" s="460"/>
      <c r="HU23" s="443">
        <v>2588</v>
      </c>
      <c r="HV23" s="444" t="s">
        <v>187</v>
      </c>
      <c r="HW23" s="663">
        <v>2560.3999999999942</v>
      </c>
      <c r="HX23" s="444" t="s">
        <v>183</v>
      </c>
      <c r="HY23" s="24">
        <v>2527.8999999999996</v>
      </c>
      <c r="HZ23" s="444" t="s">
        <v>184</v>
      </c>
      <c r="IA23" s="24">
        <v>2744.5999999999003</v>
      </c>
      <c r="IB23" s="444" t="s">
        <v>185</v>
      </c>
      <c r="IC23" s="460"/>
      <c r="ID23" s="443">
        <v>212.6</v>
      </c>
      <c r="IE23" s="444" t="s">
        <v>187</v>
      </c>
      <c r="IF23" s="663">
        <v>224.79999999999563</v>
      </c>
      <c r="IG23" s="444" t="s">
        <v>183</v>
      </c>
      <c r="IH23" s="663"/>
      <c r="II23" s="444" t="s">
        <v>184</v>
      </c>
      <c r="IJ23" s="663"/>
      <c r="IK23" s="444" t="s">
        <v>185</v>
      </c>
      <c r="IL23" s="460"/>
      <c r="IM23" s="443">
        <v>213.7</v>
      </c>
      <c r="IN23" s="444" t="s">
        <v>187</v>
      </c>
      <c r="IO23" s="24">
        <v>368.69999999999345</v>
      </c>
      <c r="IP23" s="444" t="s">
        <v>183</v>
      </c>
      <c r="IQ23" s="24"/>
      <c r="IR23" s="444" t="s">
        <v>184</v>
      </c>
      <c r="IS23" s="24">
        <v>203</v>
      </c>
      <c r="IT23" s="444" t="s">
        <v>185</v>
      </c>
      <c r="IU23" s="460"/>
      <c r="IV23" s="443">
        <v>175.5</v>
      </c>
      <c r="IW23" s="444" t="s">
        <v>187</v>
      </c>
      <c r="IX23" s="663">
        <v>7.1999999999952706</v>
      </c>
      <c r="IY23" s="444" t="s">
        <v>183</v>
      </c>
      <c r="IZ23" s="24">
        <v>443.40000000000009</v>
      </c>
      <c r="JA23" s="444" t="s">
        <v>184</v>
      </c>
      <c r="JB23" s="24">
        <v>415.29999999999927</v>
      </c>
      <c r="JC23" s="444" t="s">
        <v>185</v>
      </c>
      <c r="JD23" s="460"/>
      <c r="JE23" s="443">
        <v>261.7</v>
      </c>
      <c r="JF23" s="444" t="s">
        <v>187</v>
      </c>
      <c r="JG23" s="663">
        <v>390.49999999999454</v>
      </c>
      <c r="JH23" s="444" t="s">
        <v>183</v>
      </c>
      <c r="JI23" s="663">
        <v>274.20000000000073</v>
      </c>
      <c r="JJ23" s="444" t="s">
        <v>184</v>
      </c>
      <c r="JK23" s="24">
        <v>233.20000000000073</v>
      </c>
      <c r="JL23" s="444" t="s">
        <v>185</v>
      </c>
      <c r="JM23" s="460"/>
      <c r="JN23" s="443">
        <v>433.5</v>
      </c>
      <c r="JO23" s="444" t="s">
        <v>187</v>
      </c>
      <c r="JP23" s="663">
        <v>333.49999999999454</v>
      </c>
      <c r="JQ23" s="444" t="s">
        <v>183</v>
      </c>
      <c r="JR23" s="663"/>
      <c r="JS23" s="444" t="s">
        <v>184</v>
      </c>
      <c r="JT23" s="663"/>
      <c r="JU23" s="444" t="s">
        <v>185</v>
      </c>
      <c r="JV23" s="460"/>
      <c r="JW23" s="443">
        <v>1612.6</v>
      </c>
      <c r="JX23" s="444" t="s">
        <v>187</v>
      </c>
      <c r="JY23" s="24">
        <v>3358</v>
      </c>
      <c r="JZ23" s="444" t="s">
        <v>183</v>
      </c>
      <c r="KA23" s="24">
        <v>2430.2000000000135</v>
      </c>
      <c r="KB23" s="444" t="s">
        <v>184</v>
      </c>
      <c r="KC23" s="24">
        <v>2584.0000000000618</v>
      </c>
      <c r="KD23" s="444" t="s">
        <v>185</v>
      </c>
      <c r="KE23" s="460"/>
      <c r="KF23" s="443">
        <v>254.4</v>
      </c>
      <c r="KG23" s="444" t="s">
        <v>187</v>
      </c>
      <c r="KH23" s="24">
        <v>280.29999999999927</v>
      </c>
      <c r="KI23" s="444" t="s">
        <v>183</v>
      </c>
      <c r="KJ23" s="663">
        <v>32.399999999999636</v>
      </c>
      <c r="KK23" s="444" t="s">
        <v>184</v>
      </c>
      <c r="KL23" s="24">
        <v>226.50000000000182</v>
      </c>
      <c r="KM23" s="444" t="s">
        <v>185</v>
      </c>
      <c r="KN23" s="460"/>
      <c r="KO23" s="443">
        <v>182</v>
      </c>
      <c r="KP23" s="444" t="s">
        <v>187</v>
      </c>
      <c r="KQ23" s="663">
        <v>527.5</v>
      </c>
      <c r="KR23" s="444" t="s">
        <v>183</v>
      </c>
      <c r="KS23" s="663"/>
      <c r="KT23" s="444" t="s">
        <v>184</v>
      </c>
      <c r="KU23" s="663"/>
      <c r="KV23" s="444" t="s">
        <v>185</v>
      </c>
      <c r="KW23" s="460"/>
      <c r="KX23" s="443">
        <v>275.5</v>
      </c>
      <c r="KY23" s="444" t="s">
        <v>187</v>
      </c>
      <c r="KZ23" s="24">
        <v>552.30000000000655</v>
      </c>
      <c r="LA23" s="444" t="s">
        <v>183</v>
      </c>
      <c r="LB23" s="24"/>
      <c r="LC23" s="444" t="s">
        <v>184</v>
      </c>
      <c r="LD23" s="24"/>
      <c r="LE23" s="444" t="s">
        <v>185</v>
      </c>
      <c r="LF23" s="460"/>
      <c r="LG23" s="443">
        <v>165.4</v>
      </c>
      <c r="LH23" s="444" t="s">
        <v>187</v>
      </c>
      <c r="LI23" s="336">
        <v>468.59999999999945</v>
      </c>
      <c r="LJ23" s="444" t="s">
        <v>183</v>
      </c>
      <c r="LK23" s="336"/>
      <c r="LL23" s="444" t="s">
        <v>184</v>
      </c>
      <c r="LM23" s="24"/>
      <c r="LN23" s="444" t="s">
        <v>185</v>
      </c>
      <c r="LO23" s="460"/>
      <c r="LP23" s="443">
        <v>188.7</v>
      </c>
      <c r="LQ23" s="444" t="s">
        <v>187</v>
      </c>
      <c r="LR23" s="24">
        <v>522.59999999999854</v>
      </c>
      <c r="LS23" s="444" t="s">
        <v>183</v>
      </c>
      <c r="LT23" s="24">
        <v>147.30000000000018</v>
      </c>
      <c r="LU23" s="444" t="s">
        <v>184</v>
      </c>
      <c r="LV23" s="24">
        <v>407.00000000000728</v>
      </c>
      <c r="LW23" s="444" t="s">
        <v>185</v>
      </c>
      <c r="LX23" s="460"/>
      <c r="LY23" s="443">
        <v>260.39999999999998</v>
      </c>
      <c r="LZ23" s="444" t="s">
        <v>187</v>
      </c>
      <c r="MA23" s="24">
        <v>96</v>
      </c>
      <c r="MB23" s="444" t="s">
        <v>183</v>
      </c>
      <c r="MC23" s="24"/>
      <c r="MD23" s="444" t="s">
        <v>184</v>
      </c>
      <c r="ME23" s="24"/>
      <c r="MF23" s="444" t="s">
        <v>185</v>
      </c>
      <c r="MG23" s="460"/>
      <c r="MH23" s="443">
        <v>1065.4000000000001</v>
      </c>
      <c r="MI23" s="444" t="s">
        <v>187</v>
      </c>
      <c r="MJ23" s="313">
        <v>532.69999999999345</v>
      </c>
      <c r="MK23" s="444" t="s">
        <v>183</v>
      </c>
      <c r="ML23" s="24">
        <v>705.20000000000255</v>
      </c>
      <c r="MM23" s="444" t="s">
        <v>184</v>
      </c>
      <c r="MN23" s="24">
        <v>687.70000000001892</v>
      </c>
      <c r="MO23" s="444" t="s">
        <v>185</v>
      </c>
      <c r="MP23" s="460"/>
      <c r="MQ23" s="443">
        <v>410</v>
      </c>
      <c r="MR23" s="444" t="s">
        <v>187</v>
      </c>
      <c r="MS23" s="443">
        <v>208.5</v>
      </c>
      <c r="MT23" s="444" t="s">
        <v>183</v>
      </c>
      <c r="MU23" s="24">
        <v>260.99999999999636</v>
      </c>
      <c r="MV23" s="444" t="s">
        <v>184</v>
      </c>
      <c r="MW23" s="443">
        <v>196.00000000001819</v>
      </c>
      <c r="MX23" s="444" t="s">
        <v>185</v>
      </c>
      <c r="MY23" s="460"/>
      <c r="MZ23" s="443"/>
      <c r="NA23" s="444" t="s">
        <v>187</v>
      </c>
      <c r="NB23" s="443"/>
      <c r="NC23" s="444" t="s">
        <v>183</v>
      </c>
      <c r="ND23" s="443"/>
      <c r="NE23" s="444" t="s">
        <v>184</v>
      </c>
      <c r="NF23" s="664">
        <v>1074.5999999999985</v>
      </c>
      <c r="NG23" s="444" t="s">
        <v>185</v>
      </c>
      <c r="NH23" s="460"/>
    </row>
    <row r="24" spans="1:372" ht="18">
      <c r="A24" s="665" t="s">
        <v>3710</v>
      </c>
      <c r="B24" s="59">
        <f>SUM(D24:AAP24)</f>
        <v>41756.437500000007</v>
      </c>
      <c r="C24" s="460"/>
      <c r="D24" s="443"/>
      <c r="E24" s="286">
        <f>D23*0.25</f>
        <v>71.349999999999994</v>
      </c>
      <c r="F24" s="24"/>
      <c r="G24" s="286">
        <f>F23*0.5</f>
        <v>147.35</v>
      </c>
      <c r="H24" s="443"/>
      <c r="I24" s="286">
        <f>H23*0.75</f>
        <v>0</v>
      </c>
      <c r="J24" s="443"/>
      <c r="K24" s="286">
        <f>J23*1</f>
        <v>0</v>
      </c>
      <c r="L24" s="460"/>
      <c r="M24" s="443"/>
      <c r="N24" s="286">
        <f>M23*0.25</f>
        <v>51.424999999999997</v>
      </c>
      <c r="O24" s="443"/>
      <c r="P24" s="286">
        <f>O23*0.5</f>
        <v>155.24999999999994</v>
      </c>
      <c r="Q24" s="443"/>
      <c r="R24" s="286">
        <f>Q23*0.75</f>
        <v>0</v>
      </c>
      <c r="S24" s="443"/>
      <c r="T24" s="286">
        <f>S23*1</f>
        <v>0</v>
      </c>
      <c r="U24" s="460"/>
      <c r="V24" s="24"/>
      <c r="W24" s="286">
        <f>V23*0.25</f>
        <v>136.72499999999991</v>
      </c>
      <c r="X24" s="24"/>
      <c r="Y24" s="286">
        <f>X23*0.5</f>
        <v>129.70000000000005</v>
      </c>
      <c r="Z24" s="24"/>
      <c r="AA24" s="286">
        <f>Z23*0.75</f>
        <v>522.9375</v>
      </c>
      <c r="AB24" s="722"/>
      <c r="AC24" s="286">
        <f t="shared" ref="AC24" si="15">AB23*1</f>
        <v>700</v>
      </c>
      <c r="AD24" s="460"/>
      <c r="AE24" s="24"/>
      <c r="AF24" s="286">
        <f>AE23*0.25</f>
        <v>46.599999999999966</v>
      </c>
      <c r="AG24" s="24"/>
      <c r="AH24" s="286">
        <f>AG23*0.5</f>
        <v>150</v>
      </c>
      <c r="AI24" s="443"/>
      <c r="AJ24" s="286">
        <f>AI23*0.75</f>
        <v>155.3250000000001</v>
      </c>
      <c r="AL24" s="286">
        <f t="shared" ref="AL24" si="16">AK23*1</f>
        <v>313.60000000000059</v>
      </c>
      <c r="AM24" s="460"/>
      <c r="AN24" s="443"/>
      <c r="AO24" s="286">
        <f>AN23*0.25</f>
        <v>40.924999999999997</v>
      </c>
      <c r="AP24" s="24"/>
      <c r="AQ24" s="286">
        <f>AP23*0.5</f>
        <v>54.449999999999704</v>
      </c>
      <c r="AR24" s="24"/>
      <c r="AS24" s="286">
        <f>AR23*0.75</f>
        <v>211.87500000000034</v>
      </c>
      <c r="AT24" s="443"/>
      <c r="AU24" s="286">
        <f>AT23*1</f>
        <v>626.50000000000023</v>
      </c>
      <c r="AV24" s="460"/>
      <c r="AW24" s="24"/>
      <c r="AX24" s="286">
        <f>AW23*0.25</f>
        <v>28.725000000000001</v>
      </c>
      <c r="AZ24" s="286">
        <f>AY23*0.5</f>
        <v>221.09999999999968</v>
      </c>
      <c r="BB24" s="286">
        <f>BA23*0.75</f>
        <v>320.47500000000014</v>
      </c>
      <c r="BC24" s="24"/>
      <c r="BD24" s="286">
        <f>BC23*1</f>
        <v>424.05000000000018</v>
      </c>
      <c r="BE24" s="460"/>
      <c r="BF24" s="443"/>
      <c r="BG24" s="286">
        <f>BF23*0.25</f>
        <v>84.825000000000003</v>
      </c>
      <c r="BH24" s="24"/>
      <c r="BI24" s="286">
        <f>BH23*0.5</f>
        <v>264.04999999999927</v>
      </c>
      <c r="BJ24" s="24"/>
      <c r="BK24" s="286">
        <f>BJ23*0.75</f>
        <v>468.60000000000014</v>
      </c>
      <c r="BL24" s="443"/>
      <c r="BM24" s="286">
        <f>BL23*1</f>
        <v>887.89999999999964</v>
      </c>
      <c r="BN24" s="460"/>
      <c r="BO24" s="443"/>
      <c r="BP24" s="286">
        <f>BO23*0.25</f>
        <v>47.8</v>
      </c>
      <c r="BQ24" s="24"/>
      <c r="BR24" s="286">
        <f>BQ23*0.5</f>
        <v>111.59999999999968</v>
      </c>
      <c r="BS24" s="24"/>
      <c r="BT24" s="286">
        <f>BS23*0.75</f>
        <v>272.25000000000034</v>
      </c>
      <c r="BU24" s="443"/>
      <c r="BV24" s="286">
        <f>BU23*1</f>
        <v>266.54999999999927</v>
      </c>
      <c r="BW24" s="460"/>
      <c r="BX24" s="443"/>
      <c r="BY24" s="286">
        <f>BX23*0.25</f>
        <v>11.000000000000114</v>
      </c>
      <c r="BZ24" s="443"/>
      <c r="CA24" s="286">
        <f>BZ23*0.5</f>
        <v>0</v>
      </c>
      <c r="CB24" s="443"/>
      <c r="CC24" s="286">
        <f>CB23*0.75</f>
        <v>0</v>
      </c>
      <c r="CD24" s="443"/>
      <c r="CE24" s="286">
        <f>CD23*1</f>
        <v>277.349999999999</v>
      </c>
      <c r="CF24" s="460"/>
      <c r="CG24" s="443"/>
      <c r="CH24" s="286">
        <f>CG23*0.25</f>
        <v>41.05</v>
      </c>
      <c r="CI24" s="24"/>
      <c r="CJ24" s="286">
        <f>CI23*0.5</f>
        <v>473.29999999999995</v>
      </c>
      <c r="CK24" s="24"/>
      <c r="CL24" s="286">
        <f>CK23*0.75</f>
        <v>0</v>
      </c>
      <c r="CM24" s="443"/>
      <c r="CN24" s="286">
        <f>CM23*1</f>
        <v>425.89999999999964</v>
      </c>
      <c r="CO24" s="460"/>
      <c r="CP24" s="443"/>
      <c r="CQ24" s="286">
        <f>CP23*0.25</f>
        <v>81.325000000000003</v>
      </c>
      <c r="CR24" s="24"/>
      <c r="CS24" s="286">
        <f>CR23*0.5</f>
        <v>88.7999999999995</v>
      </c>
      <c r="CT24" s="24"/>
      <c r="CU24" s="286">
        <f>CT23*0.75</f>
        <v>0</v>
      </c>
      <c r="CV24" s="443"/>
      <c r="CW24" s="286">
        <f>CV23*1</f>
        <v>244.29999999999882</v>
      </c>
      <c r="CX24" s="460"/>
      <c r="CY24" s="443"/>
      <c r="CZ24" s="286">
        <f>CY23*0.25</f>
        <v>96.75</v>
      </c>
      <c r="DA24" s="24"/>
      <c r="DB24" s="286">
        <f>DA23*0.5</f>
        <v>108.50000000000045</v>
      </c>
      <c r="DC24" s="443"/>
      <c r="DD24" s="286">
        <f>DC23*0.75</f>
        <v>111.15000000000191</v>
      </c>
      <c r="DE24" s="443"/>
      <c r="DF24" s="286">
        <f>DE23*1</f>
        <v>249.50000000000091</v>
      </c>
      <c r="DG24" s="460"/>
      <c r="DH24" s="443"/>
      <c r="DI24" s="286">
        <f>DH23*0.25</f>
        <v>58.875</v>
      </c>
      <c r="DJ24" s="24"/>
      <c r="DK24" s="286">
        <f>DJ23*0.5</f>
        <v>19.400000000000546</v>
      </c>
      <c r="DL24" s="24"/>
      <c r="DM24" s="286">
        <f>DL23*0.75</f>
        <v>0</v>
      </c>
      <c r="DN24" s="443"/>
      <c r="DO24" s="286">
        <f>DN23*1</f>
        <v>186.79999999999927</v>
      </c>
      <c r="DP24" s="460"/>
      <c r="DQ24" s="443"/>
      <c r="DR24" s="286">
        <f>DQ23*0.25</f>
        <v>54.825000000000003</v>
      </c>
      <c r="DS24" s="24"/>
      <c r="DT24" s="286">
        <f>DS23*0.5</f>
        <v>156.75000000000045</v>
      </c>
      <c r="DU24" s="443"/>
      <c r="DV24" s="286">
        <f>DU23*0.75</f>
        <v>215.25000000000136</v>
      </c>
      <c r="DW24" s="443"/>
      <c r="DX24" s="286">
        <f>DW23*1</f>
        <v>345.80000000000018</v>
      </c>
      <c r="DY24" s="460"/>
      <c r="DZ24" s="443"/>
      <c r="EA24" s="286">
        <f>DZ23*0.25</f>
        <v>42.674999999999997</v>
      </c>
      <c r="EB24" s="24"/>
      <c r="EC24" s="286">
        <f>EB23*0.5</f>
        <v>160.00000000000045</v>
      </c>
      <c r="ED24" s="24"/>
      <c r="EE24" s="286">
        <f>ED23*0.75</f>
        <v>0</v>
      </c>
      <c r="EF24" s="443"/>
      <c r="EG24" s="286">
        <f>EF23*1</f>
        <v>612.5</v>
      </c>
      <c r="EH24" s="460"/>
      <c r="EI24" s="443"/>
      <c r="EJ24" s="286">
        <f>EI23*0.25</f>
        <v>75.974999999999994</v>
      </c>
      <c r="EK24" s="24"/>
      <c r="EL24" s="286">
        <f>EK23*0.5</f>
        <v>65.75</v>
      </c>
      <c r="EM24" s="24"/>
      <c r="EN24" s="286">
        <f>EM23*0.75</f>
        <v>0</v>
      </c>
      <c r="EO24" s="443"/>
      <c r="EP24" s="286">
        <f>EO23*1</f>
        <v>177.90000000000873</v>
      </c>
      <c r="EQ24" s="460"/>
      <c r="ER24" s="443"/>
      <c r="ES24" s="286">
        <f>ER23*0.25</f>
        <v>32.024999999999999</v>
      </c>
      <c r="ET24" s="24"/>
      <c r="EU24" s="286">
        <f>ET23*0.5</f>
        <v>50.5</v>
      </c>
      <c r="EV24" s="24"/>
      <c r="EW24" s="286">
        <f>EV23*0.75</f>
        <v>0</v>
      </c>
      <c r="EX24" s="443"/>
      <c r="EY24" s="286">
        <f>EX23*1</f>
        <v>338.09999999999945</v>
      </c>
      <c r="EZ24" s="460"/>
      <c r="FA24" s="443"/>
      <c r="FB24" s="286">
        <f>FA23*0.25</f>
        <v>25.574999999999999</v>
      </c>
      <c r="FC24" s="24"/>
      <c r="FD24" s="286">
        <f>FC23*0.5</f>
        <v>90.699999999999818</v>
      </c>
      <c r="FE24" s="24"/>
      <c r="FF24" s="286">
        <f>FE23*0.75</f>
        <v>0</v>
      </c>
      <c r="FG24" s="443"/>
      <c r="FH24" s="286">
        <f>FG23*1</f>
        <v>330.10000000000036</v>
      </c>
      <c r="FI24" s="460"/>
      <c r="FJ24" s="443"/>
      <c r="FK24" s="286">
        <f>FJ23*0.25</f>
        <v>12.7</v>
      </c>
      <c r="FL24" s="24"/>
      <c r="FM24" s="286">
        <f>FL23*0.5</f>
        <v>91.050000000000182</v>
      </c>
      <c r="FN24" s="443"/>
      <c r="FO24" s="286">
        <f>FN23*0.75</f>
        <v>205.87500000000136</v>
      </c>
      <c r="FP24" s="443"/>
      <c r="FQ24" s="286">
        <f>FP23*1</f>
        <v>590.19999999999982</v>
      </c>
      <c r="FR24" s="460"/>
      <c r="FS24" s="443"/>
      <c r="FT24" s="286">
        <f>FS23*0.25</f>
        <v>152.55000000000001</v>
      </c>
      <c r="FU24" s="24"/>
      <c r="FV24" s="286">
        <f>FU23*0.5</f>
        <v>274.75000000000045</v>
      </c>
      <c r="FW24" s="24"/>
      <c r="FX24" s="286">
        <f>FW23*0.75</f>
        <v>0</v>
      </c>
      <c r="FY24" s="443"/>
      <c r="FZ24" s="286">
        <f>FY23*1</f>
        <v>54.899999999999636</v>
      </c>
      <c r="GA24" s="460"/>
      <c r="GB24" s="443"/>
      <c r="GC24" s="286">
        <f>GB23*0.25</f>
        <v>86.85</v>
      </c>
      <c r="GD24" s="24"/>
      <c r="GE24" s="286">
        <f>GD23*0.5</f>
        <v>62.5</v>
      </c>
      <c r="GF24" s="24"/>
      <c r="GG24" s="286">
        <f>GF23*0.75</f>
        <v>0</v>
      </c>
      <c r="GH24" s="443"/>
      <c r="GI24" s="286">
        <f>GH23*1</f>
        <v>406.25</v>
      </c>
      <c r="GJ24" s="460"/>
      <c r="GK24" s="443"/>
      <c r="GL24" s="286">
        <f>GK23*0.25</f>
        <v>606.27499999999998</v>
      </c>
      <c r="GM24" s="24"/>
      <c r="GN24" s="286">
        <f>GM23*0.5</f>
        <v>1148.1499999999978</v>
      </c>
      <c r="GO24" s="443"/>
      <c r="GP24" s="286">
        <f>GO23*0.75</f>
        <v>745.57499999999891</v>
      </c>
      <c r="GQ24" s="443"/>
      <c r="GR24" s="286">
        <f>GQ23*1</f>
        <v>1865.3000000000011</v>
      </c>
      <c r="GS24" s="460"/>
      <c r="GT24" s="443"/>
      <c r="GU24" s="286">
        <f>GT23*0.25</f>
        <v>171.2</v>
      </c>
      <c r="GV24" s="24"/>
      <c r="GW24" s="286">
        <f>GV23*0.5</f>
        <v>153.89999999999964</v>
      </c>
      <c r="GX24" s="24"/>
      <c r="GY24" s="286">
        <f>GX23*0.75</f>
        <v>0</v>
      </c>
      <c r="GZ24" s="24"/>
      <c r="HA24" s="286">
        <f>GZ23*1</f>
        <v>0</v>
      </c>
      <c r="HB24" s="460"/>
      <c r="HC24" s="443"/>
      <c r="HD24" s="286">
        <f>HC23*0.25</f>
        <v>76.625</v>
      </c>
      <c r="HE24" s="443"/>
      <c r="HF24" s="286">
        <f>HE23*0.5</f>
        <v>241.05000000000018</v>
      </c>
      <c r="HG24" s="443"/>
      <c r="HH24" s="286">
        <f>HG23*0.75</f>
        <v>228.07500000000027</v>
      </c>
      <c r="HI24" s="443"/>
      <c r="HJ24" s="286">
        <f>HI23*1</f>
        <v>287.10000000000036</v>
      </c>
      <c r="HK24" s="460"/>
      <c r="HL24" s="443"/>
      <c r="HM24" s="286">
        <f>HL23*0.25</f>
        <v>121.7</v>
      </c>
      <c r="HN24" s="443"/>
      <c r="HO24" s="286">
        <f>HN23*0.5</f>
        <v>201.64999999999964</v>
      </c>
      <c r="HP24" s="443"/>
      <c r="HQ24" s="286">
        <f>HP23*0.75</f>
        <v>0</v>
      </c>
      <c r="HR24" s="443"/>
      <c r="HS24" s="286">
        <f>HR23*1</f>
        <v>633.09999999999491</v>
      </c>
      <c r="HT24" s="460"/>
      <c r="HU24" s="443"/>
      <c r="HV24" s="286">
        <f>HU23*0.25</f>
        <v>647</v>
      </c>
      <c r="HW24" s="443"/>
      <c r="HX24" s="286">
        <f>HW23*0.5</f>
        <v>1280.1999999999971</v>
      </c>
      <c r="HY24" s="443"/>
      <c r="HZ24" s="286">
        <f>HY23*0.75</f>
        <v>1895.9249999999997</v>
      </c>
      <c r="IA24" s="443"/>
      <c r="IB24" s="286">
        <f>IA23*1</f>
        <v>2744.5999999999003</v>
      </c>
      <c r="IC24" s="460"/>
      <c r="ID24" s="443"/>
      <c r="IE24" s="286">
        <f>ID23*0.25</f>
        <v>53.15</v>
      </c>
      <c r="IF24" s="443"/>
      <c r="IG24" s="286">
        <f>IF23*0.5</f>
        <v>112.39999999999782</v>
      </c>
      <c r="IH24" s="443"/>
      <c r="II24" s="286">
        <f>IH23*0.75</f>
        <v>0</v>
      </c>
      <c r="IJ24" s="443"/>
      <c r="IK24" s="286">
        <f>IJ23*1</f>
        <v>0</v>
      </c>
      <c r="IL24" s="460"/>
      <c r="IM24" s="443"/>
      <c r="IN24" s="286">
        <f>IM23*0.25</f>
        <v>53.424999999999997</v>
      </c>
      <c r="IO24" s="443"/>
      <c r="IP24" s="286">
        <f>IO23*0.5</f>
        <v>184.34999999999673</v>
      </c>
      <c r="IQ24" s="443"/>
      <c r="IR24" s="286">
        <f>IQ23*0.75</f>
        <v>0</v>
      </c>
      <c r="IS24" s="443"/>
      <c r="IT24" s="286">
        <f>IS23*1</f>
        <v>203</v>
      </c>
      <c r="IU24" s="460"/>
      <c r="IV24" s="443"/>
      <c r="IW24" s="286">
        <f>IV23*0.25</f>
        <v>43.875</v>
      </c>
      <c r="IX24" s="443"/>
      <c r="IY24" s="286">
        <f>IX23*0.5</f>
        <v>3.5999999999976353</v>
      </c>
      <c r="IZ24" s="443"/>
      <c r="JA24" s="286">
        <f>IZ23*0.75</f>
        <v>332.55000000000007</v>
      </c>
      <c r="JB24" s="443"/>
      <c r="JC24" s="286">
        <f>JB23*1</f>
        <v>415.29999999999927</v>
      </c>
      <c r="JD24" s="460"/>
      <c r="JE24" s="443"/>
      <c r="JF24" s="286">
        <f>JE23*0.25</f>
        <v>65.424999999999997</v>
      </c>
      <c r="JG24" s="443"/>
      <c r="JH24" s="286">
        <f>JG23*0.5</f>
        <v>195.24999999999727</v>
      </c>
      <c r="JI24" s="443"/>
      <c r="JJ24" s="286">
        <f>JI23*0.75</f>
        <v>205.65000000000055</v>
      </c>
      <c r="JK24" s="443"/>
      <c r="JL24" s="286">
        <f>JK23*1</f>
        <v>233.20000000000073</v>
      </c>
      <c r="JM24" s="460"/>
      <c r="JN24" s="443"/>
      <c r="JO24" s="286">
        <f>JN23*0.25</f>
        <v>108.375</v>
      </c>
      <c r="JP24" s="443"/>
      <c r="JQ24" s="286">
        <f>JP23*0.5</f>
        <v>166.74999999999727</v>
      </c>
      <c r="JR24" s="443"/>
      <c r="JS24" s="286">
        <f>JR23*0.75</f>
        <v>0</v>
      </c>
      <c r="JT24" s="443"/>
      <c r="JU24" s="286">
        <f>JT23*1</f>
        <v>0</v>
      </c>
      <c r="JV24" s="460"/>
      <c r="JW24" s="443"/>
      <c r="JX24" s="286">
        <f>JW23*0.25</f>
        <v>403.15</v>
      </c>
      <c r="JY24" s="443"/>
      <c r="JZ24" s="286">
        <f>JY23*0.5</f>
        <v>1679</v>
      </c>
      <c r="KA24" s="443"/>
      <c r="KB24" s="286">
        <f>KA23*0.75</f>
        <v>1822.6500000000101</v>
      </c>
      <c r="KC24" s="443"/>
      <c r="KD24" s="286">
        <f t="shared" ref="KD24" si="17">KC23*1</f>
        <v>2584.0000000000618</v>
      </c>
      <c r="KE24" s="460"/>
      <c r="KF24" s="443"/>
      <c r="KG24" s="286">
        <f>KF23*0.25</f>
        <v>63.6</v>
      </c>
      <c r="KH24" s="443"/>
      <c r="KI24" s="286">
        <f>KH23*0.5</f>
        <v>140.14999999999964</v>
      </c>
      <c r="KJ24" s="443"/>
      <c r="KK24" s="286">
        <f>KJ23*0.75</f>
        <v>24.299999999999727</v>
      </c>
      <c r="KL24" s="443"/>
      <c r="KM24" s="286">
        <f>KL23*1</f>
        <v>226.50000000000182</v>
      </c>
      <c r="KN24" s="460"/>
      <c r="KO24" s="443"/>
      <c r="KP24" s="286">
        <f>KO23*0.25</f>
        <v>45.5</v>
      </c>
      <c r="KQ24" s="443"/>
      <c r="KR24" s="286">
        <f>KQ23*0.5</f>
        <v>263.75</v>
      </c>
      <c r="KS24" s="443"/>
      <c r="KT24" s="286">
        <f>KS23*0.75</f>
        <v>0</v>
      </c>
      <c r="KU24" s="443"/>
      <c r="KV24" s="286">
        <f>KU23*1</f>
        <v>0</v>
      </c>
      <c r="KW24" s="460"/>
      <c r="KX24" s="443"/>
      <c r="KY24" s="286">
        <f>KX23*0.25</f>
        <v>68.875</v>
      </c>
      <c r="KZ24" s="443"/>
      <c r="LA24" s="286">
        <f>KZ23*0.5</f>
        <v>276.15000000000327</v>
      </c>
      <c r="LB24" s="443"/>
      <c r="LC24" s="286">
        <f>LB23*0.75</f>
        <v>0</v>
      </c>
      <c r="LD24" s="443"/>
      <c r="LE24" s="286">
        <f>LD23*1</f>
        <v>0</v>
      </c>
      <c r="LF24" s="460"/>
      <c r="LG24" s="443"/>
      <c r="LH24" s="286">
        <f>LG23*0.25</f>
        <v>41.35</v>
      </c>
      <c r="LI24" s="443"/>
      <c r="LJ24" s="286">
        <f>LI23*0.5</f>
        <v>234.29999999999973</v>
      </c>
      <c r="LK24" s="443"/>
      <c r="LL24" s="286">
        <f>LK23*0.75</f>
        <v>0</v>
      </c>
      <c r="LM24" s="443"/>
      <c r="LN24" s="286">
        <f>LM23*1</f>
        <v>0</v>
      </c>
      <c r="LO24" s="460"/>
      <c r="LP24" s="443"/>
      <c r="LQ24" s="286">
        <f>LP23*0.25</f>
        <v>47.174999999999997</v>
      </c>
      <c r="LR24" s="443"/>
      <c r="LS24" s="286">
        <f>LR23*0.5</f>
        <v>261.29999999999927</v>
      </c>
      <c r="LT24" s="443"/>
      <c r="LU24" s="286">
        <f>LT23*0.75</f>
        <v>110.47500000000014</v>
      </c>
      <c r="LV24" s="443"/>
      <c r="LW24" s="286">
        <f>LV23*1</f>
        <v>407.00000000000728</v>
      </c>
      <c r="LX24" s="460"/>
      <c r="LY24" s="443"/>
      <c r="LZ24" s="286">
        <f>LY23*0.25</f>
        <v>65.099999999999994</v>
      </c>
      <c r="MA24" s="443"/>
      <c r="MB24" s="286">
        <f>MA23*0.5</f>
        <v>48</v>
      </c>
      <c r="MC24" s="443"/>
      <c r="MD24" s="286">
        <f>MC23*0.75</f>
        <v>0</v>
      </c>
      <c r="ME24" s="443"/>
      <c r="MF24" s="286">
        <f>ME23*1</f>
        <v>0</v>
      </c>
      <c r="MG24" s="460"/>
      <c r="MH24" s="443"/>
      <c r="MI24" s="286">
        <f>MH23*0.25</f>
        <v>266.35000000000002</v>
      </c>
      <c r="MJ24" s="443"/>
      <c r="MK24" s="286">
        <f>MJ23*0.5</f>
        <v>266.34999999999673</v>
      </c>
      <c r="ML24" s="443"/>
      <c r="MM24" s="286">
        <f>ML23*0.75</f>
        <v>528.90000000000191</v>
      </c>
      <c r="MN24" s="443"/>
      <c r="MO24" s="286">
        <f>MN23*1</f>
        <v>687.70000000001892</v>
      </c>
      <c r="MP24" s="460"/>
      <c r="MQ24" s="443"/>
      <c r="MR24" s="286">
        <f>MQ23*0.25</f>
        <v>102.5</v>
      </c>
      <c r="MS24" s="443"/>
      <c r="MT24" s="286">
        <f>MS23*0.5</f>
        <v>104.25</v>
      </c>
      <c r="MU24" s="443"/>
      <c r="MV24" s="286">
        <f>MU23*0.75</f>
        <v>195.74999999999727</v>
      </c>
      <c r="MW24" s="443"/>
      <c r="MX24" s="286">
        <f>MW23*1</f>
        <v>196.00000000001819</v>
      </c>
      <c r="MY24" s="460"/>
      <c r="MZ24" s="443"/>
      <c r="NA24" s="286">
        <f>MZ23*0.25</f>
        <v>0</v>
      </c>
      <c r="NB24" s="443"/>
      <c r="NC24" s="286">
        <f>NB23*0.5</f>
        <v>0</v>
      </c>
      <c r="ND24" s="443"/>
      <c r="NE24" s="286">
        <f>ND23*0.75</f>
        <v>0</v>
      </c>
      <c r="NF24" s="443"/>
      <c r="NG24" s="286">
        <f>NF23*1</f>
        <v>1074.5999999999985</v>
      </c>
      <c r="NH24" s="460"/>
    </row>
    <row r="25" spans="1:372" s="50" customFormat="1" ht="18">
      <c r="A25" s="665">
        <v>2022</v>
      </c>
      <c r="B25" s="59"/>
      <c r="C25" s="460"/>
      <c r="D25" s="443"/>
      <c r="E25" s="286"/>
      <c r="F25" s="24"/>
      <c r="G25" s="286"/>
      <c r="H25" s="443"/>
      <c r="I25" s="286"/>
      <c r="J25" s="443"/>
      <c r="K25" s="286"/>
      <c r="L25" s="460"/>
      <c r="M25" s="443"/>
      <c r="N25" s="286"/>
      <c r="O25" s="443"/>
      <c r="P25" s="286"/>
      <c r="Q25" s="443"/>
      <c r="R25" s="286"/>
      <c r="S25" s="443"/>
      <c r="T25" s="286"/>
      <c r="U25" s="460"/>
      <c r="V25" s="24"/>
      <c r="W25" s="286"/>
      <c r="X25" s="24"/>
      <c r="Y25" s="286"/>
      <c r="Z25" s="24"/>
      <c r="AA25" s="286"/>
      <c r="AB25" s="722"/>
      <c r="AC25" s="48"/>
      <c r="AD25" s="460"/>
      <c r="AE25" s="24"/>
      <c r="AF25" s="286"/>
      <c r="AG25" s="24"/>
      <c r="AH25" s="286"/>
      <c r="AI25" s="443"/>
      <c r="AJ25" s="286"/>
      <c r="AL25" s="48"/>
      <c r="AM25" s="460"/>
      <c r="AN25" s="443"/>
      <c r="AO25" s="286"/>
      <c r="AP25" s="24"/>
      <c r="AQ25" s="286"/>
      <c r="AR25" s="24"/>
      <c r="AS25" s="286"/>
      <c r="AT25" s="443"/>
      <c r="AU25" s="48"/>
      <c r="AV25" s="460"/>
      <c r="AW25" s="24"/>
      <c r="AX25" s="286"/>
      <c r="AY25" s="24"/>
      <c r="AZ25" s="286"/>
      <c r="BA25" s="24"/>
      <c r="BB25" s="286"/>
      <c r="BC25" s="443"/>
      <c r="BD25" s="48"/>
      <c r="BE25" s="460"/>
      <c r="BF25" s="443"/>
      <c r="BG25" s="286"/>
      <c r="BH25" s="24"/>
      <c r="BI25" s="286"/>
      <c r="BJ25" s="24"/>
      <c r="BK25" s="286"/>
      <c r="BL25" s="443"/>
      <c r="BM25" s="48"/>
      <c r="BN25" s="460"/>
      <c r="BO25" s="443"/>
      <c r="BP25" s="286"/>
      <c r="BQ25" s="24"/>
      <c r="BR25" s="286"/>
      <c r="BS25" s="24"/>
      <c r="BT25" s="286"/>
      <c r="BU25" s="443"/>
      <c r="BV25" s="48"/>
      <c r="BW25" s="460"/>
      <c r="BX25" s="443"/>
      <c r="BY25" s="286"/>
      <c r="BZ25" s="443"/>
      <c r="CA25" s="286"/>
      <c r="CB25" s="443"/>
      <c r="CC25" s="286"/>
      <c r="CD25" s="443"/>
      <c r="CE25" s="48"/>
      <c r="CF25" s="460"/>
      <c r="CG25" s="443"/>
      <c r="CH25" s="286"/>
      <c r="CI25" s="24"/>
      <c r="CJ25" s="286"/>
      <c r="CK25" s="24"/>
      <c r="CL25" s="286"/>
      <c r="CM25" s="443"/>
      <c r="CN25" s="48"/>
      <c r="CO25" s="460"/>
      <c r="CP25" s="443"/>
      <c r="CQ25" s="286"/>
      <c r="CR25" s="24"/>
      <c r="CS25" s="286"/>
      <c r="CT25" s="24"/>
      <c r="CU25" s="286"/>
      <c r="CV25" s="443"/>
      <c r="CW25" s="48"/>
      <c r="CX25" s="460"/>
      <c r="CY25" s="443"/>
      <c r="CZ25" s="286"/>
      <c r="DA25" s="24"/>
      <c r="DB25" s="286"/>
      <c r="DC25" s="443"/>
      <c r="DD25" s="286"/>
      <c r="DE25" s="443"/>
      <c r="DF25" s="48"/>
      <c r="DG25" s="460"/>
      <c r="DH25" s="443"/>
      <c r="DI25" s="286"/>
      <c r="DJ25" s="24"/>
      <c r="DK25" s="286"/>
      <c r="DL25" s="24"/>
      <c r="DM25" s="286"/>
      <c r="DN25" s="443"/>
      <c r="DO25" s="48"/>
      <c r="DP25" s="460"/>
      <c r="DQ25" s="443"/>
      <c r="DR25" s="286"/>
      <c r="DS25" s="24"/>
      <c r="DT25" s="286"/>
      <c r="DU25" s="443"/>
      <c r="DV25" s="286"/>
      <c r="DW25" s="443"/>
      <c r="DX25" s="48"/>
      <c r="DY25" s="460"/>
      <c r="DZ25" s="443"/>
      <c r="EA25" s="286"/>
      <c r="EB25" s="24"/>
      <c r="EC25" s="286"/>
      <c r="ED25" s="24"/>
      <c r="EE25" s="286"/>
      <c r="EF25" s="443"/>
      <c r="EG25" s="48"/>
      <c r="EH25" s="460"/>
      <c r="EI25" s="443"/>
      <c r="EJ25" s="286"/>
      <c r="EK25" s="24"/>
      <c r="EL25" s="286"/>
      <c r="EM25" s="24"/>
      <c r="EN25" s="286"/>
      <c r="EO25" s="443"/>
      <c r="EP25" s="48"/>
      <c r="EQ25" s="460"/>
      <c r="ER25" s="443"/>
      <c r="ES25" s="286"/>
      <c r="ET25" s="24"/>
      <c r="EU25" s="286"/>
      <c r="EV25" s="24"/>
      <c r="EW25" s="286"/>
      <c r="EX25" s="443"/>
      <c r="EY25" s="48"/>
      <c r="EZ25" s="460"/>
      <c r="FA25" s="443"/>
      <c r="FB25" s="286"/>
      <c r="FC25" s="24"/>
      <c r="FD25" s="286"/>
      <c r="FE25" s="24"/>
      <c r="FF25" s="286"/>
      <c r="FG25" s="443"/>
      <c r="FH25" s="48"/>
      <c r="FI25" s="460"/>
      <c r="FJ25" s="443"/>
      <c r="FK25" s="286"/>
      <c r="FL25" s="24"/>
      <c r="FM25" s="286"/>
      <c r="FN25" s="443"/>
      <c r="FO25" s="286"/>
      <c r="FP25" s="443"/>
      <c r="FQ25" s="48"/>
      <c r="FR25" s="460"/>
      <c r="FS25" s="443"/>
      <c r="FT25" s="286"/>
      <c r="FU25" s="24"/>
      <c r="FV25" s="286"/>
      <c r="FW25" s="24"/>
      <c r="FX25" s="286"/>
      <c r="FY25" s="443"/>
      <c r="FZ25" s="48"/>
      <c r="GA25" s="460"/>
      <c r="GB25" s="443"/>
      <c r="GC25" s="286"/>
      <c r="GD25" s="24"/>
      <c r="GE25" s="286"/>
      <c r="GF25" s="24"/>
      <c r="GG25" s="286"/>
      <c r="GH25" s="443"/>
      <c r="GI25" s="48"/>
      <c r="GJ25" s="460"/>
      <c r="GK25" s="443"/>
      <c r="GL25" s="286"/>
      <c r="GM25" s="24"/>
      <c r="GN25" s="286"/>
      <c r="GO25" s="443"/>
      <c r="GP25" s="286"/>
      <c r="GQ25" s="443"/>
      <c r="GR25" s="48"/>
      <c r="GS25" s="460"/>
      <c r="GT25" s="443"/>
      <c r="GU25" s="286"/>
      <c r="GV25" s="24"/>
      <c r="GW25" s="286"/>
      <c r="GX25" s="24"/>
      <c r="GY25" s="286"/>
      <c r="GZ25" s="24"/>
      <c r="HA25" s="286"/>
      <c r="HB25" s="460"/>
      <c r="HC25" s="443"/>
      <c r="HD25" s="286"/>
      <c r="HE25" s="443"/>
      <c r="HF25" s="286"/>
      <c r="HG25" s="443"/>
      <c r="HH25" s="286"/>
      <c r="HI25" s="443"/>
      <c r="HJ25" s="48"/>
      <c r="HK25" s="460"/>
      <c r="HL25" s="443"/>
      <c r="HM25" s="286"/>
      <c r="HN25" s="443"/>
      <c r="HO25" s="286"/>
      <c r="HP25" s="443"/>
      <c r="HQ25" s="286"/>
      <c r="HR25" s="443"/>
      <c r="HS25" s="48"/>
      <c r="HT25" s="460"/>
      <c r="HU25" s="443"/>
      <c r="HV25" s="286"/>
      <c r="HW25" s="443"/>
      <c r="HX25" s="286"/>
      <c r="HY25" s="443"/>
      <c r="HZ25" s="286"/>
      <c r="IA25" s="443"/>
      <c r="IB25" s="48"/>
      <c r="IC25" s="460"/>
      <c r="ID25" s="443"/>
      <c r="IE25" s="286"/>
      <c r="IF25" s="443"/>
      <c r="IG25" s="286"/>
      <c r="IH25" s="443"/>
      <c r="II25" s="286"/>
      <c r="IJ25" s="443"/>
      <c r="IK25" s="286"/>
      <c r="IL25" s="460"/>
      <c r="IM25" s="443"/>
      <c r="IN25" s="286"/>
      <c r="IO25" s="443"/>
      <c r="IP25" s="286"/>
      <c r="IQ25" s="443"/>
      <c r="IR25" s="286"/>
      <c r="IS25" s="443"/>
      <c r="IT25" s="48"/>
      <c r="IU25" s="460"/>
      <c r="IV25" s="443"/>
      <c r="IW25" s="286"/>
      <c r="IX25" s="443"/>
      <c r="IY25" s="286"/>
      <c r="IZ25" s="443"/>
      <c r="JA25" s="286"/>
      <c r="JB25" s="443"/>
      <c r="JC25" s="48"/>
      <c r="JD25" s="460"/>
      <c r="JE25" s="443"/>
      <c r="JF25" s="286"/>
      <c r="JG25" s="443"/>
      <c r="JH25" s="286"/>
      <c r="JI25" s="443"/>
      <c r="JJ25" s="286"/>
      <c r="JK25" s="443"/>
      <c r="JL25" s="48"/>
      <c r="JM25" s="460"/>
      <c r="JN25" s="443"/>
      <c r="JO25" s="286"/>
      <c r="JP25" s="443"/>
      <c r="JQ25" s="286"/>
      <c r="JR25" s="443"/>
      <c r="JS25" s="286"/>
      <c r="JT25" s="443"/>
      <c r="JU25" s="286"/>
      <c r="JV25" s="460"/>
      <c r="JW25" s="443"/>
      <c r="JX25" s="286"/>
      <c r="JY25" s="443"/>
      <c r="JZ25" s="286"/>
      <c r="KA25" s="443"/>
      <c r="KB25" s="286"/>
      <c r="KC25" s="443"/>
      <c r="KD25" s="48"/>
      <c r="KE25" s="460"/>
      <c r="KF25" s="443"/>
      <c r="KG25" s="286"/>
      <c r="KH25" s="443"/>
      <c r="KI25" s="286"/>
      <c r="KJ25" s="443"/>
      <c r="KK25" s="286"/>
      <c r="KL25" s="443"/>
      <c r="KM25" s="48"/>
      <c r="KN25" s="460"/>
      <c r="KO25" s="443"/>
      <c r="KP25" s="286"/>
      <c r="KQ25" s="443"/>
      <c r="KR25" s="286"/>
      <c r="KS25" s="443"/>
      <c r="KT25" s="286"/>
      <c r="KU25" s="443"/>
      <c r="KV25" s="286"/>
      <c r="KW25" s="460"/>
      <c r="KX25" s="443"/>
      <c r="KY25" s="286"/>
      <c r="KZ25" s="443"/>
      <c r="LA25" s="286"/>
      <c r="LB25" s="443"/>
      <c r="LC25" s="286"/>
      <c r="LD25" s="443"/>
      <c r="LE25" s="286"/>
      <c r="LF25" s="460"/>
      <c r="LG25" s="443"/>
      <c r="LH25" s="286"/>
      <c r="LI25" s="443"/>
      <c r="LJ25" s="286"/>
      <c r="LK25" s="443"/>
      <c r="LL25" s="286"/>
      <c r="LM25" s="443"/>
      <c r="LN25" s="48"/>
      <c r="LO25" s="460"/>
      <c r="LP25" s="443"/>
      <c r="LQ25" s="286"/>
      <c r="LR25" s="443"/>
      <c r="LS25" s="286"/>
      <c r="LT25" s="443"/>
      <c r="LU25" s="286"/>
      <c r="LV25" s="443"/>
      <c r="LW25" s="48"/>
      <c r="LX25" s="460"/>
      <c r="LY25" s="443"/>
      <c r="LZ25" s="286"/>
      <c r="MA25" s="443"/>
      <c r="MB25" s="286"/>
      <c r="MC25" s="443"/>
      <c r="MD25" s="286"/>
      <c r="ME25" s="443"/>
      <c r="MF25" s="286"/>
      <c r="MG25" s="460"/>
      <c r="MH25" s="443"/>
      <c r="MI25" s="286"/>
      <c r="MJ25" s="443"/>
      <c r="MK25" s="286"/>
      <c r="ML25" s="443"/>
      <c r="MM25" s="286"/>
      <c r="MN25" s="443"/>
      <c r="MO25" s="48"/>
      <c r="MP25" s="460"/>
      <c r="MQ25" s="443"/>
      <c r="MR25" s="286"/>
      <c r="MS25" s="443"/>
      <c r="MT25" s="286"/>
      <c r="MU25" s="443"/>
      <c r="MV25" s="286"/>
      <c r="MW25" s="443"/>
      <c r="MX25" s="48"/>
      <c r="MY25" s="460"/>
      <c r="MZ25" s="443"/>
      <c r="NA25" s="286"/>
      <c r="NB25" s="443"/>
      <c r="NC25" s="286"/>
      <c r="ND25" s="443"/>
      <c r="NE25" s="286"/>
      <c r="NF25" s="443"/>
      <c r="NG25" s="48"/>
      <c r="NH25" s="460"/>
    </row>
    <row r="26" spans="1:372" ht="15">
      <c r="A26" s="106" t="s">
        <v>2244</v>
      </c>
      <c r="B26" s="293"/>
      <c r="C26" s="55"/>
      <c r="D26" s="443"/>
      <c r="E26" s="444" t="s">
        <v>187</v>
      </c>
      <c r="F26" s="661"/>
      <c r="G26" s="444" t="s">
        <v>183</v>
      </c>
      <c r="H26" s="662"/>
      <c r="I26" s="444" t="s">
        <v>184</v>
      </c>
      <c r="J26" s="662"/>
      <c r="K26" s="444" t="s">
        <v>185</v>
      </c>
      <c r="L26" s="460"/>
      <c r="M26" s="443"/>
      <c r="N26" s="444" t="s">
        <v>187</v>
      </c>
      <c r="O26" s="24"/>
      <c r="P26" s="444" t="s">
        <v>183</v>
      </c>
      <c r="Q26" s="24"/>
      <c r="R26" s="444" t="s">
        <v>184</v>
      </c>
      <c r="S26" s="24"/>
      <c r="T26" s="444" t="s">
        <v>185</v>
      </c>
      <c r="U26" s="460"/>
      <c r="V26" s="443"/>
      <c r="W26" s="444" t="s">
        <v>187</v>
      </c>
      <c r="X26" s="24"/>
      <c r="Y26" s="444" t="s">
        <v>183</v>
      </c>
      <c r="Z26" s="24">
        <v>592.60000000000014</v>
      </c>
      <c r="AA26" s="444" t="s">
        <v>184</v>
      </c>
      <c r="AB26" s="722">
        <v>537.40000000000032</v>
      </c>
      <c r="AC26" s="444" t="s">
        <v>185</v>
      </c>
      <c r="AD26" s="460"/>
      <c r="AE26" s="443"/>
      <c r="AF26" s="444" t="s">
        <v>187</v>
      </c>
      <c r="AG26" s="24"/>
      <c r="AH26" s="444" t="s">
        <v>183</v>
      </c>
      <c r="AI26" s="24">
        <v>264.29999999999995</v>
      </c>
      <c r="AJ26" s="444" t="s">
        <v>184</v>
      </c>
      <c r="AK26" s="722">
        <v>349.2000000000005</v>
      </c>
      <c r="AL26" s="444" t="s">
        <v>185</v>
      </c>
      <c r="AM26" s="460"/>
      <c r="AN26" s="443"/>
      <c r="AO26" s="444" t="s">
        <v>187</v>
      </c>
      <c r="AP26" s="443"/>
      <c r="AQ26" s="444" t="s">
        <v>183</v>
      </c>
      <c r="AR26" s="24"/>
      <c r="AS26" s="444" t="s">
        <v>184</v>
      </c>
      <c r="AT26" s="444">
        <v>679.2999999999995</v>
      </c>
      <c r="AU26" s="444" t="s">
        <v>185</v>
      </c>
      <c r="AV26" s="460"/>
      <c r="AW26" s="443"/>
      <c r="AX26" s="444" t="s">
        <v>187</v>
      </c>
      <c r="AY26" s="443"/>
      <c r="AZ26" s="444" t="s">
        <v>183</v>
      </c>
      <c r="BB26" s="444" t="s">
        <v>184</v>
      </c>
      <c r="BC26" s="24">
        <v>456.89999999999873</v>
      </c>
      <c r="BD26" s="444" t="s">
        <v>185</v>
      </c>
      <c r="BE26" s="460"/>
      <c r="BF26" s="443"/>
      <c r="BG26" s="444" t="s">
        <v>187</v>
      </c>
      <c r="BH26" s="443"/>
      <c r="BI26" s="444" t="s">
        <v>183</v>
      </c>
      <c r="BJ26" s="24"/>
      <c r="BK26" s="444" t="s">
        <v>184</v>
      </c>
      <c r="BL26" s="24">
        <v>949.99999999999818</v>
      </c>
      <c r="BM26" s="444" t="s">
        <v>185</v>
      </c>
      <c r="BN26" s="460"/>
      <c r="BO26" s="443"/>
      <c r="BP26" s="444" t="s">
        <v>187</v>
      </c>
      <c r="BQ26" s="443"/>
      <c r="BR26" s="444" t="s">
        <v>183</v>
      </c>
      <c r="BS26" s="24"/>
      <c r="BT26" s="444" t="s">
        <v>184</v>
      </c>
      <c r="BU26" s="24">
        <v>656.89999999999827</v>
      </c>
      <c r="BV26" s="444" t="s">
        <v>185</v>
      </c>
      <c r="BW26" s="460"/>
      <c r="BX26" s="443"/>
      <c r="BY26" s="444" t="s">
        <v>187</v>
      </c>
      <c r="BZ26" s="443"/>
      <c r="CA26" s="444" t="s">
        <v>183</v>
      </c>
      <c r="CB26" s="663"/>
      <c r="CC26" s="444" t="s">
        <v>184</v>
      </c>
      <c r="CD26" s="24">
        <v>266.99999999999909</v>
      </c>
      <c r="CE26" s="444" t="s">
        <v>185</v>
      </c>
      <c r="CF26" s="460"/>
      <c r="CG26" s="443"/>
      <c r="CH26" s="444" t="s">
        <v>187</v>
      </c>
      <c r="CI26" s="443"/>
      <c r="CJ26" s="444" t="s">
        <v>183</v>
      </c>
      <c r="CK26" s="443"/>
      <c r="CL26" s="444" t="s">
        <v>184</v>
      </c>
      <c r="CM26" s="24">
        <v>222.90000000000146</v>
      </c>
      <c r="CN26" s="444" t="s">
        <v>185</v>
      </c>
      <c r="CO26" s="460"/>
      <c r="CP26" s="443"/>
      <c r="CQ26" s="444" t="s">
        <v>187</v>
      </c>
      <c r="CR26" s="443"/>
      <c r="CS26" s="444" t="s">
        <v>183</v>
      </c>
      <c r="CT26" s="443"/>
      <c r="CU26" s="444" t="s">
        <v>184</v>
      </c>
      <c r="CV26" s="24">
        <v>425.09999999999945</v>
      </c>
      <c r="CW26" s="444" t="s">
        <v>185</v>
      </c>
      <c r="CX26" s="460"/>
      <c r="CY26" s="443"/>
      <c r="CZ26" s="444" t="s">
        <v>187</v>
      </c>
      <c r="DA26" s="443"/>
      <c r="DB26" s="444" t="s">
        <v>183</v>
      </c>
      <c r="DC26" s="24"/>
      <c r="DD26" s="444" t="s">
        <v>184</v>
      </c>
      <c r="DE26" s="24">
        <v>463.30000000000109</v>
      </c>
      <c r="DF26" s="444" t="s">
        <v>185</v>
      </c>
      <c r="DG26" s="460"/>
      <c r="DH26" s="443"/>
      <c r="DI26" s="444" t="s">
        <v>187</v>
      </c>
      <c r="DJ26" s="443"/>
      <c r="DK26" s="444" t="s">
        <v>183</v>
      </c>
      <c r="DL26" s="443"/>
      <c r="DM26" s="444" t="s">
        <v>184</v>
      </c>
      <c r="DN26" s="24">
        <v>182.80000000000018</v>
      </c>
      <c r="DO26" s="444" t="s">
        <v>185</v>
      </c>
      <c r="DP26" s="460"/>
      <c r="DQ26" s="443"/>
      <c r="DR26" s="444" t="s">
        <v>187</v>
      </c>
      <c r="DS26" s="443"/>
      <c r="DT26" s="444" t="s">
        <v>183</v>
      </c>
      <c r="DU26" s="24"/>
      <c r="DV26" s="444" t="s">
        <v>184</v>
      </c>
      <c r="DW26" s="24">
        <v>454.30000000000018</v>
      </c>
      <c r="DX26" s="444" t="s">
        <v>185</v>
      </c>
      <c r="DY26" s="460"/>
      <c r="DZ26" s="443"/>
      <c r="EA26" s="444" t="s">
        <v>187</v>
      </c>
      <c r="EB26" s="443"/>
      <c r="EC26" s="444" t="s">
        <v>183</v>
      </c>
      <c r="ED26" s="443"/>
      <c r="EE26" s="444" t="s">
        <v>184</v>
      </c>
      <c r="EF26" s="24">
        <v>624.50000000000091</v>
      </c>
      <c r="EG26" s="444" t="s">
        <v>185</v>
      </c>
      <c r="EH26" s="460"/>
      <c r="EI26" s="443"/>
      <c r="EJ26" s="444" t="s">
        <v>187</v>
      </c>
      <c r="EK26" s="443"/>
      <c r="EL26" s="444" t="s">
        <v>183</v>
      </c>
      <c r="EM26" s="443"/>
      <c r="EN26" s="444" t="s">
        <v>184</v>
      </c>
      <c r="EO26" s="24">
        <v>432.39999999999782</v>
      </c>
      <c r="EP26" s="444" t="s">
        <v>185</v>
      </c>
      <c r="EQ26" s="460"/>
      <c r="ER26" s="443"/>
      <c r="ES26" s="444" t="s">
        <v>187</v>
      </c>
      <c r="ET26" s="443"/>
      <c r="EU26" s="444" t="s">
        <v>183</v>
      </c>
      <c r="EV26" s="443"/>
      <c r="EW26" s="444" t="s">
        <v>184</v>
      </c>
      <c r="EX26" s="24">
        <v>391.70000000000073</v>
      </c>
      <c r="EY26" s="444" t="s">
        <v>185</v>
      </c>
      <c r="EZ26" s="460"/>
      <c r="FA26" s="443"/>
      <c r="FB26" s="444" t="s">
        <v>187</v>
      </c>
      <c r="FC26" s="443"/>
      <c r="FD26" s="444" t="s">
        <v>183</v>
      </c>
      <c r="FE26" s="663"/>
      <c r="FF26" s="444" t="s">
        <v>184</v>
      </c>
      <c r="FG26" s="24">
        <v>459.00000000000091</v>
      </c>
      <c r="FH26" s="444" t="s">
        <v>185</v>
      </c>
      <c r="FI26" s="460"/>
      <c r="FJ26" s="443"/>
      <c r="FK26" s="444" t="s">
        <v>187</v>
      </c>
      <c r="FL26" s="443"/>
      <c r="FM26" s="444" t="s">
        <v>183</v>
      </c>
      <c r="FN26" s="24"/>
      <c r="FO26" s="444" t="s">
        <v>184</v>
      </c>
      <c r="FP26" s="24">
        <v>467.70000000000164</v>
      </c>
      <c r="FQ26" s="444" t="s">
        <v>185</v>
      </c>
      <c r="FR26" s="460"/>
      <c r="FS26" s="443"/>
      <c r="FT26" s="444" t="s">
        <v>187</v>
      </c>
      <c r="FU26" s="443"/>
      <c r="FV26" s="444" t="s">
        <v>183</v>
      </c>
      <c r="FW26" s="443"/>
      <c r="FX26" s="444" t="s">
        <v>184</v>
      </c>
      <c r="FY26" s="24">
        <v>385.25000000000182</v>
      </c>
      <c r="FZ26" s="444" t="s">
        <v>185</v>
      </c>
      <c r="GA26" s="460"/>
      <c r="GB26" s="443"/>
      <c r="GC26" s="444" t="s">
        <v>187</v>
      </c>
      <c r="GD26" s="443"/>
      <c r="GE26" s="444" t="s">
        <v>183</v>
      </c>
      <c r="GF26" s="443"/>
      <c r="GG26" s="444" t="s">
        <v>184</v>
      </c>
      <c r="GH26" s="661">
        <v>241</v>
      </c>
      <c r="GI26" s="444" t="s">
        <v>185</v>
      </c>
      <c r="GJ26" s="460"/>
      <c r="GK26" s="443"/>
      <c r="GL26" s="444" t="s">
        <v>187</v>
      </c>
      <c r="GM26" s="443"/>
      <c r="GN26" s="444" t="s">
        <v>183</v>
      </c>
      <c r="GO26" s="24"/>
      <c r="GP26" s="444" t="s">
        <v>184</v>
      </c>
      <c r="GQ26" s="24">
        <v>2042.4000000000051</v>
      </c>
      <c r="GR26" s="444" t="s">
        <v>185</v>
      </c>
      <c r="GS26" s="460"/>
      <c r="GT26" s="443"/>
      <c r="GU26" s="444" t="s">
        <v>187</v>
      </c>
      <c r="GV26" s="443"/>
      <c r="GW26" s="444" t="s">
        <v>183</v>
      </c>
      <c r="GX26" s="443"/>
      <c r="GY26" s="444" t="s">
        <v>184</v>
      </c>
      <c r="GZ26" s="443"/>
      <c r="HA26" s="444" t="s">
        <v>185</v>
      </c>
      <c r="HB26" s="460"/>
      <c r="HC26" s="443"/>
      <c r="HD26" s="444" t="s">
        <v>187</v>
      </c>
      <c r="HE26" s="443"/>
      <c r="HF26" s="444" t="s">
        <v>183</v>
      </c>
      <c r="HG26" s="24"/>
      <c r="HH26" s="444" t="s">
        <v>184</v>
      </c>
      <c r="HI26" s="24">
        <v>509.80000000000291</v>
      </c>
      <c r="HJ26" s="444" t="s">
        <v>185</v>
      </c>
      <c r="HK26" s="460"/>
      <c r="HL26" s="443"/>
      <c r="HM26" s="444" t="s">
        <v>187</v>
      </c>
      <c r="HN26" s="443"/>
      <c r="HO26" s="444" t="s">
        <v>183</v>
      </c>
      <c r="HP26" s="443"/>
      <c r="HQ26" s="444" t="s">
        <v>184</v>
      </c>
      <c r="HR26" s="24">
        <v>645.90000000000146</v>
      </c>
      <c r="HS26" s="444" t="s">
        <v>185</v>
      </c>
      <c r="HT26" s="460"/>
      <c r="HU26" s="443"/>
      <c r="HV26" s="444" t="s">
        <v>187</v>
      </c>
      <c r="HW26" s="443"/>
      <c r="HX26" s="444" t="s">
        <v>183</v>
      </c>
      <c r="HY26" s="24"/>
      <c r="HZ26" s="444" t="s">
        <v>184</v>
      </c>
      <c r="IA26" s="24">
        <v>3656.7000000000953</v>
      </c>
      <c r="IB26" s="444" t="s">
        <v>185</v>
      </c>
      <c r="IC26" s="460"/>
      <c r="ID26" s="443"/>
      <c r="IE26" s="444" t="s">
        <v>187</v>
      </c>
      <c r="IF26" s="443"/>
      <c r="IG26" s="444" t="s">
        <v>183</v>
      </c>
      <c r="IH26" s="443"/>
      <c r="II26" s="444" t="s">
        <v>184</v>
      </c>
      <c r="IJ26" s="443"/>
      <c r="IK26" s="444" t="s">
        <v>185</v>
      </c>
      <c r="IL26" s="460"/>
      <c r="IM26" s="443"/>
      <c r="IN26" s="444" t="s">
        <v>187</v>
      </c>
      <c r="IO26" s="443"/>
      <c r="IP26" s="444" t="s">
        <v>183</v>
      </c>
      <c r="IQ26" s="443"/>
      <c r="IR26" s="444" t="s">
        <v>184</v>
      </c>
      <c r="IS26" s="24">
        <v>170.00000000000364</v>
      </c>
      <c r="IT26" s="444" t="s">
        <v>185</v>
      </c>
      <c r="IU26" s="460"/>
      <c r="IV26" s="443"/>
      <c r="IW26" s="444" t="s">
        <v>187</v>
      </c>
      <c r="IX26" s="443"/>
      <c r="IY26" s="444" t="s">
        <v>183</v>
      </c>
      <c r="IZ26" s="24"/>
      <c r="JA26" s="444" t="s">
        <v>184</v>
      </c>
      <c r="JB26" s="24">
        <v>90.100000000005821</v>
      </c>
      <c r="JC26" s="444" t="s">
        <v>185</v>
      </c>
      <c r="JD26" s="460"/>
      <c r="JE26" s="443"/>
      <c r="JF26" s="444" t="s">
        <v>187</v>
      </c>
      <c r="JG26" s="443"/>
      <c r="JH26" s="444" t="s">
        <v>183</v>
      </c>
      <c r="JI26" s="663"/>
      <c r="JJ26" s="444" t="s">
        <v>184</v>
      </c>
      <c r="JK26" s="24">
        <v>401.60000000000582</v>
      </c>
      <c r="JL26" s="444" t="s">
        <v>185</v>
      </c>
      <c r="JM26" s="460"/>
      <c r="JN26" s="443"/>
      <c r="JO26" s="444" t="s">
        <v>187</v>
      </c>
      <c r="JP26" s="443"/>
      <c r="JQ26" s="444" t="s">
        <v>183</v>
      </c>
      <c r="JR26" s="443"/>
      <c r="JS26" s="444" t="s">
        <v>184</v>
      </c>
      <c r="JT26" s="443"/>
      <c r="JU26" s="444" t="s">
        <v>185</v>
      </c>
      <c r="JV26" s="460"/>
      <c r="JW26" s="443"/>
      <c r="JX26" s="444" t="s">
        <v>187</v>
      </c>
      <c r="JY26" s="443"/>
      <c r="JZ26" s="444" t="s">
        <v>183</v>
      </c>
      <c r="KA26" s="24"/>
      <c r="KB26" s="444" t="s">
        <v>184</v>
      </c>
      <c r="KC26" s="24">
        <v>2525.7000000000371</v>
      </c>
      <c r="KD26" s="444" t="s">
        <v>185</v>
      </c>
      <c r="KE26" s="460"/>
      <c r="KF26" s="443"/>
      <c r="KG26" s="444" t="s">
        <v>187</v>
      </c>
      <c r="KH26" s="443"/>
      <c r="KI26" s="444" t="s">
        <v>183</v>
      </c>
      <c r="KJ26" s="663"/>
      <c r="KK26" s="444" t="s">
        <v>184</v>
      </c>
      <c r="KL26" s="24">
        <v>274.70000000001164</v>
      </c>
      <c r="KM26" s="444" t="s">
        <v>185</v>
      </c>
      <c r="KN26" s="460"/>
      <c r="KO26" s="443"/>
      <c r="KP26" s="444" t="s">
        <v>187</v>
      </c>
      <c r="KQ26" s="443"/>
      <c r="KR26" s="444" t="s">
        <v>183</v>
      </c>
      <c r="KS26" s="443"/>
      <c r="KT26" s="444" t="s">
        <v>184</v>
      </c>
      <c r="KU26" s="443"/>
      <c r="KV26" s="444" t="s">
        <v>185</v>
      </c>
      <c r="KW26" s="460"/>
      <c r="KX26" s="443"/>
      <c r="KY26" s="444" t="s">
        <v>187</v>
      </c>
      <c r="KZ26" s="443"/>
      <c r="LA26" s="444" t="s">
        <v>183</v>
      </c>
      <c r="LB26" s="443"/>
      <c r="LC26" s="444" t="s">
        <v>184</v>
      </c>
      <c r="LD26" s="443"/>
      <c r="LE26" s="444" t="s">
        <v>185</v>
      </c>
      <c r="LF26" s="460"/>
      <c r="LG26" s="443"/>
      <c r="LH26" s="444" t="s">
        <v>187</v>
      </c>
      <c r="LI26" s="443"/>
      <c r="LJ26" s="444" t="s">
        <v>183</v>
      </c>
      <c r="LK26" s="443"/>
      <c r="LL26" s="444" t="s">
        <v>184</v>
      </c>
      <c r="LM26" s="24"/>
      <c r="LN26" s="444" t="s">
        <v>185</v>
      </c>
      <c r="LO26" s="460"/>
      <c r="LP26" s="443"/>
      <c r="LQ26" s="444" t="s">
        <v>187</v>
      </c>
      <c r="LR26" s="443"/>
      <c r="LS26" s="444" t="s">
        <v>183</v>
      </c>
      <c r="LT26" s="24"/>
      <c r="LU26" s="444" t="s">
        <v>184</v>
      </c>
      <c r="LV26" s="24">
        <v>409.59999999999854</v>
      </c>
      <c r="LW26" s="444" t="s">
        <v>185</v>
      </c>
      <c r="LX26" s="460"/>
      <c r="LY26" s="443"/>
      <c r="LZ26" s="444" t="s">
        <v>187</v>
      </c>
      <c r="MA26" s="443"/>
      <c r="MB26" s="444" t="s">
        <v>183</v>
      </c>
      <c r="MC26" s="443"/>
      <c r="MD26" s="444" t="s">
        <v>184</v>
      </c>
      <c r="ME26" s="443"/>
      <c r="MF26" s="444" t="s">
        <v>185</v>
      </c>
      <c r="MG26" s="460"/>
      <c r="MH26" s="443"/>
      <c r="MI26" s="444" t="s">
        <v>187</v>
      </c>
      <c r="MJ26" s="443"/>
      <c r="MK26" s="444" t="s">
        <v>183</v>
      </c>
      <c r="ML26" s="24"/>
      <c r="MM26" s="444" t="s">
        <v>184</v>
      </c>
      <c r="MN26" s="24">
        <v>1224.7999999999993</v>
      </c>
      <c r="MO26" s="444" t="s">
        <v>185</v>
      </c>
      <c r="MP26" s="460"/>
      <c r="MQ26" s="443"/>
      <c r="MR26" s="444" t="s">
        <v>187</v>
      </c>
      <c r="MS26" s="443"/>
      <c r="MT26" s="444" t="s">
        <v>183</v>
      </c>
      <c r="MU26" s="24"/>
      <c r="MV26" s="444" t="s">
        <v>184</v>
      </c>
      <c r="MW26" s="443">
        <v>320</v>
      </c>
      <c r="MX26" s="444" t="s">
        <v>185</v>
      </c>
      <c r="MY26" s="460"/>
      <c r="MZ26" s="443"/>
      <c r="NA26" s="444" t="s">
        <v>187</v>
      </c>
      <c r="NB26" s="443"/>
      <c r="NC26" s="444" t="s">
        <v>183</v>
      </c>
      <c r="ND26" s="443"/>
      <c r="NE26" s="444" t="s">
        <v>184</v>
      </c>
      <c r="NF26" s="664">
        <v>1338.1000000000095</v>
      </c>
      <c r="NG26" s="444" t="s">
        <v>185</v>
      </c>
      <c r="NH26" s="460"/>
    </row>
    <row r="27" spans="1:372" ht="18">
      <c r="A27" s="110" t="s">
        <v>3707</v>
      </c>
      <c r="B27" s="59">
        <f>SUM(D27:AAP27)</f>
        <v>22898.725000000177</v>
      </c>
      <c r="C27" s="55"/>
      <c r="D27" s="443"/>
      <c r="E27" s="286">
        <f>D26*0.25</f>
        <v>0</v>
      </c>
      <c r="F27" s="24"/>
      <c r="G27" s="286">
        <f>F26*0.5</f>
        <v>0</v>
      </c>
      <c r="H27" s="443"/>
      <c r="I27" s="286">
        <f>H26*0.75</f>
        <v>0</v>
      </c>
      <c r="J27" s="443"/>
      <c r="K27" s="286">
        <f>J26*1</f>
        <v>0</v>
      </c>
      <c r="L27" s="460"/>
      <c r="M27" s="443"/>
      <c r="N27" s="286">
        <f>M26*0.25</f>
        <v>0</v>
      </c>
      <c r="O27" s="443"/>
      <c r="P27" s="286">
        <f>O26*0.5</f>
        <v>0</v>
      </c>
      <c r="Q27" s="443"/>
      <c r="R27" s="286">
        <f>Q26*0.75</f>
        <v>0</v>
      </c>
      <c r="S27" s="443"/>
      <c r="T27" s="286">
        <f>S26*1</f>
        <v>0</v>
      </c>
      <c r="U27" s="460"/>
      <c r="V27" s="443"/>
      <c r="W27" s="286">
        <f>V26*0.25</f>
        <v>0</v>
      </c>
      <c r="X27" s="443"/>
      <c r="Y27" s="286">
        <f>X26*0.5</f>
        <v>0</v>
      </c>
      <c r="Z27" s="77"/>
      <c r="AA27" s="286">
        <f>Z26*0.75</f>
        <v>444.4500000000001</v>
      </c>
      <c r="AC27" s="286">
        <f t="shared" ref="AC27" si="18">AB26*1</f>
        <v>537.40000000000032</v>
      </c>
      <c r="AD27" s="460"/>
      <c r="AE27" s="443"/>
      <c r="AF27" s="286">
        <f>AE26*0.25</f>
        <v>0</v>
      </c>
      <c r="AG27" s="443"/>
      <c r="AH27" s="286">
        <f>AG26*0.5</f>
        <v>0</v>
      </c>
      <c r="AI27" s="293"/>
      <c r="AJ27" s="286">
        <f>AI26*0.75</f>
        <v>198.22499999999997</v>
      </c>
      <c r="AL27" s="286">
        <f t="shared" ref="AL27" si="19">AK26*1</f>
        <v>349.2000000000005</v>
      </c>
      <c r="AM27" s="460"/>
      <c r="AN27" s="443"/>
      <c r="AO27" s="286">
        <f>AN26*0.25</f>
        <v>0</v>
      </c>
      <c r="AP27" s="443"/>
      <c r="AQ27" s="286">
        <f>AP26*0.5</f>
        <v>0</v>
      </c>
      <c r="AR27" s="443"/>
      <c r="AS27" s="286">
        <f>AR26*0.75</f>
        <v>0</v>
      </c>
      <c r="AT27" s="293"/>
      <c r="AU27" s="286">
        <f>AT26*1</f>
        <v>679.2999999999995</v>
      </c>
      <c r="AV27" s="460"/>
      <c r="AW27" s="443"/>
      <c r="AX27" s="286">
        <f>AW26*0.25</f>
        <v>0</v>
      </c>
      <c r="AY27" s="443"/>
      <c r="AZ27" s="286">
        <f>AY26*0.5</f>
        <v>0</v>
      </c>
      <c r="BB27" s="286">
        <f>BA26*0.75</f>
        <v>0</v>
      </c>
      <c r="BC27" s="293"/>
      <c r="BD27" s="286">
        <f>BC26*1</f>
        <v>456.89999999999873</v>
      </c>
      <c r="BE27" s="460"/>
      <c r="BF27" s="443"/>
      <c r="BG27" s="286">
        <f>BF26*0.25</f>
        <v>0</v>
      </c>
      <c r="BH27" s="443"/>
      <c r="BI27" s="286">
        <f>BH26*0.5</f>
        <v>0</v>
      </c>
      <c r="BJ27" s="443"/>
      <c r="BK27" s="286">
        <f>BJ26*0.75</f>
        <v>0</v>
      </c>
      <c r="BL27" s="293"/>
      <c r="BM27" s="286">
        <f>BL26*1</f>
        <v>949.99999999999818</v>
      </c>
      <c r="BN27" s="460"/>
      <c r="BO27" s="443"/>
      <c r="BP27" s="286">
        <f>BO26*0.25</f>
        <v>0</v>
      </c>
      <c r="BQ27" s="443"/>
      <c r="BR27" s="286">
        <f>BQ26*0.5</f>
        <v>0</v>
      </c>
      <c r="BS27" s="443"/>
      <c r="BT27" s="286">
        <f>BS26*0.75</f>
        <v>0</v>
      </c>
      <c r="BU27" s="293"/>
      <c r="BV27" s="286">
        <f>BU26*1</f>
        <v>656.89999999999827</v>
      </c>
      <c r="BW27" s="460"/>
      <c r="BX27" s="443"/>
      <c r="BY27" s="286">
        <f>BX26*0.25</f>
        <v>0</v>
      </c>
      <c r="BZ27" s="443"/>
      <c r="CA27" s="286">
        <f>BZ26*0.5</f>
        <v>0</v>
      </c>
      <c r="CB27" s="443"/>
      <c r="CC27" s="286">
        <f>CB26*0.75</f>
        <v>0</v>
      </c>
      <c r="CD27" s="293"/>
      <c r="CE27" s="286">
        <f>CD26*1</f>
        <v>266.99999999999909</v>
      </c>
      <c r="CF27" s="460"/>
      <c r="CG27" s="443"/>
      <c r="CH27" s="286">
        <f>CG26*0.25</f>
        <v>0</v>
      </c>
      <c r="CI27" s="443"/>
      <c r="CJ27" s="286">
        <f>CI26*0.5</f>
        <v>0</v>
      </c>
      <c r="CK27" s="443"/>
      <c r="CL27" s="286">
        <f>CK26*0.75</f>
        <v>0</v>
      </c>
      <c r="CM27" s="293"/>
      <c r="CN27" s="286">
        <f>CM26*1</f>
        <v>222.90000000000146</v>
      </c>
      <c r="CO27" s="460"/>
      <c r="CP27" s="443"/>
      <c r="CQ27" s="286">
        <f>CP26*0.25</f>
        <v>0</v>
      </c>
      <c r="CR27" s="443"/>
      <c r="CS27" s="286">
        <f>CR26*0.5</f>
        <v>0</v>
      </c>
      <c r="CT27" s="443"/>
      <c r="CU27" s="286">
        <f>CT26*0.75</f>
        <v>0</v>
      </c>
      <c r="CV27" s="293"/>
      <c r="CW27" s="286">
        <f>CV26*1</f>
        <v>425.09999999999945</v>
      </c>
      <c r="CX27" s="460"/>
      <c r="CY27" s="443"/>
      <c r="CZ27" s="286">
        <f>CY26*0.25</f>
        <v>0</v>
      </c>
      <c r="DA27" s="443"/>
      <c r="DB27" s="286">
        <f>DA26*0.5</f>
        <v>0</v>
      </c>
      <c r="DC27" s="443"/>
      <c r="DD27" s="286">
        <f>DC26*0.75</f>
        <v>0</v>
      </c>
      <c r="DE27" s="293"/>
      <c r="DF27" s="286">
        <f>DE26*1</f>
        <v>463.30000000000109</v>
      </c>
      <c r="DG27" s="460"/>
      <c r="DH27" s="443"/>
      <c r="DI27" s="286">
        <f>DH26*0.25</f>
        <v>0</v>
      </c>
      <c r="DJ27" s="443"/>
      <c r="DK27" s="286">
        <f>DJ26*0.5</f>
        <v>0</v>
      </c>
      <c r="DL27" s="443"/>
      <c r="DM27" s="286">
        <f>DL26*0.75</f>
        <v>0</v>
      </c>
      <c r="DN27" s="293"/>
      <c r="DO27" s="286">
        <f>DN26*1</f>
        <v>182.80000000000018</v>
      </c>
      <c r="DP27" s="460"/>
      <c r="DQ27" s="443"/>
      <c r="DR27" s="286">
        <f>DQ26*0.25</f>
        <v>0</v>
      </c>
      <c r="DS27" s="443"/>
      <c r="DT27" s="286">
        <f>DS26*0.5</f>
        <v>0</v>
      </c>
      <c r="DU27" s="443"/>
      <c r="DV27" s="286">
        <f>DU26*0.75</f>
        <v>0</v>
      </c>
      <c r="DW27" s="293"/>
      <c r="DX27" s="286">
        <f>DW26*1</f>
        <v>454.30000000000018</v>
      </c>
      <c r="DY27" s="460"/>
      <c r="DZ27" s="443"/>
      <c r="EA27" s="286">
        <f>DZ26*0.25</f>
        <v>0</v>
      </c>
      <c r="EB27" s="443"/>
      <c r="EC27" s="286">
        <f>EB26*0.5</f>
        <v>0</v>
      </c>
      <c r="ED27" s="443"/>
      <c r="EE27" s="286">
        <f>ED26*0.75</f>
        <v>0</v>
      </c>
      <c r="EF27" s="293"/>
      <c r="EG27" s="286">
        <f>EF26*1</f>
        <v>624.50000000000091</v>
      </c>
      <c r="EH27" s="460"/>
      <c r="EI27" s="443"/>
      <c r="EJ27" s="286">
        <f>EI26*0.25</f>
        <v>0</v>
      </c>
      <c r="EK27" s="443"/>
      <c r="EL27" s="286">
        <f>EK26*0.5</f>
        <v>0</v>
      </c>
      <c r="EM27" s="443"/>
      <c r="EN27" s="286">
        <f>EM26*0.75</f>
        <v>0</v>
      </c>
      <c r="EO27" s="293"/>
      <c r="EP27" s="286">
        <f>EO26*1</f>
        <v>432.39999999999782</v>
      </c>
      <c r="EQ27" s="460"/>
      <c r="ER27" s="443"/>
      <c r="ES27" s="286">
        <f>ER26*0.25</f>
        <v>0</v>
      </c>
      <c r="ET27" s="443"/>
      <c r="EU27" s="286">
        <f>ET26*0.5</f>
        <v>0</v>
      </c>
      <c r="EV27" s="443"/>
      <c r="EW27" s="286">
        <f>EV26*0.75</f>
        <v>0</v>
      </c>
      <c r="EX27" s="293"/>
      <c r="EY27" s="286">
        <f>EX26*1</f>
        <v>391.70000000000073</v>
      </c>
      <c r="EZ27" s="460"/>
      <c r="FA27" s="443"/>
      <c r="FB27" s="286">
        <f>FA26*0.25</f>
        <v>0</v>
      </c>
      <c r="FC27" s="443"/>
      <c r="FD27" s="286">
        <f>FC26*0.5</f>
        <v>0</v>
      </c>
      <c r="FE27" s="443"/>
      <c r="FF27" s="286">
        <f>FE26*0.75</f>
        <v>0</v>
      </c>
      <c r="FG27" s="293"/>
      <c r="FH27" s="286">
        <f>FG26*1</f>
        <v>459.00000000000091</v>
      </c>
      <c r="FI27" s="460"/>
      <c r="FJ27" s="443"/>
      <c r="FK27" s="286">
        <f>FJ26*0.25</f>
        <v>0</v>
      </c>
      <c r="FL27" s="443"/>
      <c r="FM27" s="286">
        <f>FL26*0.5</f>
        <v>0</v>
      </c>
      <c r="FN27" s="443"/>
      <c r="FO27" s="286">
        <f>FN26*0.75</f>
        <v>0</v>
      </c>
      <c r="FP27" s="293"/>
      <c r="FQ27" s="286">
        <f>FP26*1</f>
        <v>467.70000000000164</v>
      </c>
      <c r="FR27" s="460"/>
      <c r="FS27" s="443"/>
      <c r="FT27" s="286">
        <f>FS26*0.25</f>
        <v>0</v>
      </c>
      <c r="FU27" s="443"/>
      <c r="FV27" s="286">
        <f>FU26*0.5</f>
        <v>0</v>
      </c>
      <c r="FW27" s="443"/>
      <c r="FX27" s="286">
        <f>FW26*0.75</f>
        <v>0</v>
      </c>
      <c r="FY27" s="293"/>
      <c r="FZ27" s="286">
        <f>FY26*1</f>
        <v>385.25000000000182</v>
      </c>
      <c r="GA27" s="460"/>
      <c r="GB27" s="443"/>
      <c r="GC27" s="286">
        <f>GB26*0.25</f>
        <v>0</v>
      </c>
      <c r="GD27" s="443"/>
      <c r="GE27" s="286">
        <f>GD26*0.5</f>
        <v>0</v>
      </c>
      <c r="GF27" s="443"/>
      <c r="GG27" s="286">
        <f>GF26*0.75</f>
        <v>0</v>
      </c>
      <c r="GH27" s="293"/>
      <c r="GI27" s="286">
        <f>GH26*1</f>
        <v>241</v>
      </c>
      <c r="GJ27" s="460"/>
      <c r="GK27" s="443"/>
      <c r="GL27" s="286">
        <f>GK26*0.25</f>
        <v>0</v>
      </c>
      <c r="GM27" s="443"/>
      <c r="GN27" s="286">
        <f>GM26*0.5</f>
        <v>0</v>
      </c>
      <c r="GO27" s="443"/>
      <c r="GP27" s="286">
        <f>GO26*0.75</f>
        <v>0</v>
      </c>
      <c r="GQ27" s="293"/>
      <c r="GR27" s="286">
        <f>GQ26*1</f>
        <v>2042.4000000000051</v>
      </c>
      <c r="GS27" s="460"/>
      <c r="GT27" s="443"/>
      <c r="GU27" s="286">
        <f>GT26*0.25</f>
        <v>0</v>
      </c>
      <c r="GV27" s="443"/>
      <c r="GW27" s="286">
        <f>GV26*0.5</f>
        <v>0</v>
      </c>
      <c r="GX27" s="443"/>
      <c r="GY27" s="286">
        <f>GX26*0.75</f>
        <v>0</v>
      </c>
      <c r="GZ27" s="443"/>
      <c r="HA27" s="286">
        <f>GZ26*1</f>
        <v>0</v>
      </c>
      <c r="HB27" s="460"/>
      <c r="HC27" s="443"/>
      <c r="HD27" s="286">
        <f>HC26*0.25</f>
        <v>0</v>
      </c>
      <c r="HE27" s="443"/>
      <c r="HF27" s="286">
        <f>HE26*0.5</f>
        <v>0</v>
      </c>
      <c r="HG27" s="443"/>
      <c r="HH27" s="286">
        <f>HG26*0.75</f>
        <v>0</v>
      </c>
      <c r="HI27" s="293"/>
      <c r="HJ27" s="286">
        <f>HI26*1</f>
        <v>509.80000000000291</v>
      </c>
      <c r="HK27" s="460"/>
      <c r="HL27" s="443"/>
      <c r="HM27" s="286">
        <f>HL26*0.25</f>
        <v>0</v>
      </c>
      <c r="HN27" s="443"/>
      <c r="HO27" s="286">
        <f>HN26*0.5</f>
        <v>0</v>
      </c>
      <c r="HP27" s="443"/>
      <c r="HQ27" s="286">
        <f>HP26*0.75</f>
        <v>0</v>
      </c>
      <c r="HR27" s="293"/>
      <c r="HS27" s="286">
        <f>HR26*1</f>
        <v>645.90000000000146</v>
      </c>
      <c r="HT27" s="460"/>
      <c r="HU27" s="443"/>
      <c r="HV27" s="286">
        <f>HU26*0.25</f>
        <v>0</v>
      </c>
      <c r="HW27" s="443"/>
      <c r="HX27" s="286">
        <f>HW26*0.5</f>
        <v>0</v>
      </c>
      <c r="HY27" s="443"/>
      <c r="HZ27" s="286">
        <f>HY26*0.75</f>
        <v>0</v>
      </c>
      <c r="IA27" s="293"/>
      <c r="IB27" s="286">
        <f>IA26*1</f>
        <v>3656.7000000000953</v>
      </c>
      <c r="IC27" s="460"/>
      <c r="ID27" s="443"/>
      <c r="IE27" s="286">
        <f>ID26*0.25</f>
        <v>0</v>
      </c>
      <c r="IF27" s="443"/>
      <c r="IG27" s="286">
        <f>IF26*0.5</f>
        <v>0</v>
      </c>
      <c r="IH27" s="443"/>
      <c r="II27" s="286">
        <f>IH26*0.75</f>
        <v>0</v>
      </c>
      <c r="IJ27" s="443"/>
      <c r="IK27" s="286">
        <f>IJ26*1</f>
        <v>0</v>
      </c>
      <c r="IL27" s="460"/>
      <c r="IM27" s="443"/>
      <c r="IN27" s="286">
        <f>IM26*0.25</f>
        <v>0</v>
      </c>
      <c r="IO27" s="443"/>
      <c r="IP27" s="286">
        <f>IO26*0.5</f>
        <v>0</v>
      </c>
      <c r="IQ27" s="443"/>
      <c r="IR27" s="286">
        <f>IQ26*0.75</f>
        <v>0</v>
      </c>
      <c r="IS27" s="293"/>
      <c r="IT27" s="286">
        <f>IS26*1</f>
        <v>170.00000000000364</v>
      </c>
      <c r="IU27" s="460"/>
      <c r="IV27" s="443"/>
      <c r="IW27" s="286">
        <f>IV26*0.25</f>
        <v>0</v>
      </c>
      <c r="IX27" s="443"/>
      <c r="IY27" s="286">
        <f>IX26*0.5</f>
        <v>0</v>
      </c>
      <c r="IZ27" s="443"/>
      <c r="JA27" s="286">
        <f>IZ26*0.75</f>
        <v>0</v>
      </c>
      <c r="JB27" s="293"/>
      <c r="JC27" s="286">
        <f>JB26*1</f>
        <v>90.100000000005821</v>
      </c>
      <c r="JD27" s="460"/>
      <c r="JE27" s="443"/>
      <c r="JF27" s="286">
        <f>JE26*0.25</f>
        <v>0</v>
      </c>
      <c r="JG27" s="443"/>
      <c r="JH27" s="286">
        <f>JG26*0.5</f>
        <v>0</v>
      </c>
      <c r="JI27" s="443"/>
      <c r="JJ27" s="286">
        <f>JI26*0.75</f>
        <v>0</v>
      </c>
      <c r="JK27" s="293"/>
      <c r="JL27" s="286">
        <f>JK26*1</f>
        <v>401.60000000000582</v>
      </c>
      <c r="JM27" s="460"/>
      <c r="JN27" s="443"/>
      <c r="JO27" s="286">
        <f>JN26*0.25</f>
        <v>0</v>
      </c>
      <c r="JP27" s="443"/>
      <c r="JQ27" s="286">
        <f>JP26*0.5</f>
        <v>0</v>
      </c>
      <c r="JR27" s="443"/>
      <c r="JS27" s="286">
        <f>JR26*0.75</f>
        <v>0</v>
      </c>
      <c r="JT27" s="443"/>
      <c r="JU27" s="286">
        <f>JT26*1</f>
        <v>0</v>
      </c>
      <c r="JV27" s="460"/>
      <c r="JW27" s="443"/>
      <c r="JX27" s="286">
        <f>JW26*0.25</f>
        <v>0</v>
      </c>
      <c r="JY27" s="443"/>
      <c r="JZ27" s="286">
        <f>JY26*0.5</f>
        <v>0</v>
      </c>
      <c r="KA27" s="443"/>
      <c r="KB27" s="286">
        <f>KA26*0.75</f>
        <v>0</v>
      </c>
      <c r="KC27" s="293"/>
      <c r="KD27" s="286">
        <f t="shared" ref="KD27" si="20">KC26*1</f>
        <v>2525.7000000000371</v>
      </c>
      <c r="KE27" s="460"/>
      <c r="KF27" s="443"/>
      <c r="KG27" s="286">
        <f>KF26*0.25</f>
        <v>0</v>
      </c>
      <c r="KH27" s="443"/>
      <c r="KI27" s="286">
        <f>KH26*0.5</f>
        <v>0</v>
      </c>
      <c r="KJ27" s="443"/>
      <c r="KK27" s="286">
        <f>KJ26*0.75</f>
        <v>0</v>
      </c>
      <c r="KL27" s="293"/>
      <c r="KM27" s="286">
        <f>KL26*1</f>
        <v>274.70000000001164</v>
      </c>
      <c r="KN27" s="460"/>
      <c r="KO27" s="443"/>
      <c r="KP27" s="286">
        <f>KO26*0.25</f>
        <v>0</v>
      </c>
      <c r="KQ27" s="443"/>
      <c r="KR27" s="286">
        <f>KQ26*0.5</f>
        <v>0</v>
      </c>
      <c r="KS27" s="443"/>
      <c r="KT27" s="286">
        <f>KS26*0.75</f>
        <v>0</v>
      </c>
      <c r="KU27" s="443"/>
      <c r="KV27" s="286">
        <f>KU26*1</f>
        <v>0</v>
      </c>
      <c r="KW27" s="460"/>
      <c r="KX27" s="443"/>
      <c r="KY27" s="286">
        <f>KX26*0.25</f>
        <v>0</v>
      </c>
      <c r="KZ27" s="443"/>
      <c r="LA27" s="286">
        <f>KZ26*0.5</f>
        <v>0</v>
      </c>
      <c r="LB27" s="443"/>
      <c r="LC27" s="286">
        <f>LB26*0.75</f>
        <v>0</v>
      </c>
      <c r="LD27" s="443"/>
      <c r="LE27" s="286">
        <f>LD26*1</f>
        <v>0</v>
      </c>
      <c r="LF27" s="460"/>
      <c r="LG27" s="443"/>
      <c r="LH27" s="286">
        <f>LG26*0.25</f>
        <v>0</v>
      </c>
      <c r="LI27" s="443"/>
      <c r="LJ27" s="286">
        <f>LI26*0.5</f>
        <v>0</v>
      </c>
      <c r="LK27" s="443"/>
      <c r="LL27" s="286">
        <f>LK26*0.75</f>
        <v>0</v>
      </c>
      <c r="LM27" s="293"/>
      <c r="LN27" s="286">
        <f>LM26*1</f>
        <v>0</v>
      </c>
      <c r="LO27" s="460"/>
      <c r="LP27" s="443"/>
      <c r="LQ27" s="286">
        <f>LP26*0.25</f>
        <v>0</v>
      </c>
      <c r="LR27" s="443"/>
      <c r="LS27" s="286">
        <f>LR26*0.5</f>
        <v>0</v>
      </c>
      <c r="LT27" s="443"/>
      <c r="LU27" s="286">
        <f>LT26*0.75</f>
        <v>0</v>
      </c>
      <c r="LV27" s="293"/>
      <c r="LW27" s="286">
        <f>LV26*1</f>
        <v>409.59999999999854</v>
      </c>
      <c r="LX27" s="460"/>
      <c r="LY27" s="443"/>
      <c r="LZ27" s="286">
        <f>LY26*0.25</f>
        <v>0</v>
      </c>
      <c r="MA27" s="443"/>
      <c r="MB27" s="286">
        <f>MA26*0.5</f>
        <v>0</v>
      </c>
      <c r="MC27" s="443"/>
      <c r="MD27" s="286">
        <f>MC26*0.75</f>
        <v>0</v>
      </c>
      <c r="ME27" s="443"/>
      <c r="MF27" s="286">
        <f>ME26*1</f>
        <v>0</v>
      </c>
      <c r="MG27" s="460"/>
      <c r="MH27" s="443"/>
      <c r="MI27" s="286">
        <f>MH26*0.25</f>
        <v>0</v>
      </c>
      <c r="MJ27" s="443"/>
      <c r="MK27" s="286">
        <f>MJ26*0.5</f>
        <v>0</v>
      </c>
      <c r="ML27" s="443"/>
      <c r="MM27" s="286">
        <f>ML26*0.75</f>
        <v>0</v>
      </c>
      <c r="MN27" s="293"/>
      <c r="MO27" s="286">
        <f>MN26*1</f>
        <v>1224.7999999999993</v>
      </c>
      <c r="MP27" s="460"/>
      <c r="MQ27" s="443"/>
      <c r="MR27" s="286">
        <f>MQ26*0.25</f>
        <v>0</v>
      </c>
      <c r="MS27" s="443"/>
      <c r="MT27" s="286">
        <f>MS26*0.5</f>
        <v>0</v>
      </c>
      <c r="MU27" s="443"/>
      <c r="MV27" s="286">
        <f>MU26*0.75</f>
        <v>0</v>
      </c>
      <c r="MW27" s="293"/>
      <c r="MX27" s="286">
        <f>MW26*1</f>
        <v>320</v>
      </c>
      <c r="MY27" s="460"/>
      <c r="MZ27" s="443"/>
      <c r="NA27" s="286">
        <f>MZ26*0.25</f>
        <v>0</v>
      </c>
      <c r="NB27" s="443"/>
      <c r="NC27" s="286">
        <f>NB26*0.5</f>
        <v>0</v>
      </c>
      <c r="ND27" s="443"/>
      <c r="NE27" s="286">
        <f>ND26*0.75</f>
        <v>0</v>
      </c>
      <c r="NF27" s="293"/>
      <c r="NG27" s="286">
        <f>NF26*1</f>
        <v>1338.1000000000095</v>
      </c>
      <c r="NH27" s="460"/>
    </row>
    <row r="28" spans="1:372" s="443" customFormat="1" ht="18">
      <c r="A28" s="110"/>
      <c r="B28" s="59"/>
      <c r="C28" s="55"/>
      <c r="E28" s="286"/>
      <c r="F28" s="24"/>
      <c r="G28" s="286"/>
      <c r="I28" s="286"/>
      <c r="K28" s="286"/>
      <c r="L28" s="460"/>
      <c r="N28" s="286"/>
      <c r="P28" s="286"/>
      <c r="R28" s="286"/>
      <c r="T28" s="286"/>
      <c r="U28" s="460"/>
      <c r="W28" s="286"/>
      <c r="Y28" s="286"/>
      <c r="Z28" s="77"/>
      <c r="AA28" s="286"/>
      <c r="AC28" s="48"/>
      <c r="AD28" s="460"/>
      <c r="AF28" s="286"/>
      <c r="AH28" s="286"/>
      <c r="AI28" s="293"/>
      <c r="AJ28" s="286"/>
      <c r="AL28" s="48"/>
      <c r="AM28" s="460"/>
      <c r="AO28" s="286"/>
      <c r="AQ28" s="286"/>
      <c r="AS28" s="286"/>
      <c r="AT28" s="293"/>
      <c r="AU28" s="286"/>
      <c r="AV28" s="460"/>
      <c r="AX28" s="286"/>
      <c r="AZ28" s="286"/>
      <c r="BA28" s="24"/>
      <c r="BB28" s="286"/>
      <c r="BC28" s="293"/>
      <c r="BD28" s="286"/>
      <c r="BE28" s="460"/>
      <c r="BG28" s="286"/>
      <c r="BI28" s="286"/>
      <c r="BK28" s="286"/>
      <c r="BL28" s="293"/>
      <c r="BM28" s="286"/>
      <c r="BN28" s="460"/>
      <c r="BP28" s="286"/>
      <c r="BR28" s="286"/>
      <c r="BT28" s="286"/>
      <c r="BU28" s="293"/>
      <c r="BV28" s="286"/>
      <c r="BW28" s="460"/>
      <c r="BY28" s="286"/>
      <c r="CA28" s="286"/>
      <c r="CC28" s="286"/>
      <c r="CD28" s="293"/>
      <c r="CE28" s="286"/>
      <c r="CF28" s="460"/>
      <c r="CH28" s="286"/>
      <c r="CJ28" s="286"/>
      <c r="CL28" s="286"/>
      <c r="CM28" s="293"/>
      <c r="CN28" s="286"/>
      <c r="CO28" s="460"/>
      <c r="CQ28" s="286"/>
      <c r="CS28" s="286"/>
      <c r="CU28" s="286"/>
      <c r="CV28" s="293"/>
      <c r="CW28" s="286"/>
      <c r="CX28" s="460"/>
      <c r="CZ28" s="286"/>
      <c r="DB28" s="286"/>
      <c r="DD28" s="286"/>
      <c r="DE28" s="293"/>
      <c r="DF28" s="286"/>
      <c r="DG28" s="460"/>
      <c r="DI28" s="286"/>
      <c r="DK28" s="286"/>
      <c r="DM28" s="286"/>
      <c r="DN28" s="293"/>
      <c r="DO28" s="286"/>
      <c r="DP28" s="460"/>
      <c r="DR28" s="286"/>
      <c r="DT28" s="286"/>
      <c r="DV28" s="286"/>
      <c r="DW28" s="293"/>
      <c r="DX28" s="286"/>
      <c r="DY28" s="460"/>
      <c r="EA28" s="286"/>
      <c r="EC28" s="286"/>
      <c r="EE28" s="286"/>
      <c r="EF28" s="293"/>
      <c r="EG28" s="286"/>
      <c r="EH28" s="460"/>
      <c r="EJ28" s="286"/>
      <c r="EL28" s="286"/>
      <c r="EN28" s="286"/>
      <c r="EO28" s="293"/>
      <c r="EP28" s="286"/>
      <c r="EQ28" s="460"/>
      <c r="ES28" s="286"/>
      <c r="EU28" s="286"/>
      <c r="EW28" s="286"/>
      <c r="EX28" s="293"/>
      <c r="EY28" s="286"/>
      <c r="EZ28" s="460"/>
      <c r="FB28" s="286"/>
      <c r="FD28" s="286"/>
      <c r="FF28" s="286"/>
      <c r="FG28" s="293"/>
      <c r="FH28" s="286"/>
      <c r="FI28" s="460"/>
      <c r="FK28" s="286"/>
      <c r="FM28" s="286"/>
      <c r="FO28" s="286"/>
      <c r="FP28" s="293"/>
      <c r="FQ28" s="286"/>
      <c r="FR28" s="460"/>
      <c r="FT28" s="286"/>
      <c r="FV28" s="286"/>
      <c r="FX28" s="286"/>
      <c r="FY28" s="293"/>
      <c r="FZ28" s="286"/>
      <c r="GA28" s="460"/>
      <c r="GC28" s="286"/>
      <c r="GE28" s="286"/>
      <c r="GG28" s="286"/>
      <c r="GH28" s="293"/>
      <c r="GI28" s="286"/>
      <c r="GJ28" s="460"/>
      <c r="GL28" s="286"/>
      <c r="GN28" s="286"/>
      <c r="GP28" s="286"/>
      <c r="GQ28" s="293"/>
      <c r="GR28" s="286"/>
      <c r="GS28" s="460"/>
      <c r="GU28" s="286"/>
      <c r="GW28" s="286"/>
      <c r="GY28" s="286"/>
      <c r="HA28" s="286"/>
      <c r="HB28" s="460"/>
      <c r="HD28" s="286"/>
      <c r="HF28" s="286"/>
      <c r="HH28" s="286"/>
      <c r="HI28" s="293"/>
      <c r="HJ28" s="286"/>
      <c r="HK28" s="460"/>
      <c r="HM28" s="286"/>
      <c r="HO28" s="286"/>
      <c r="HQ28" s="286"/>
      <c r="HR28" s="293"/>
      <c r="HS28" s="286"/>
      <c r="HT28" s="460"/>
      <c r="HV28" s="286"/>
      <c r="HX28" s="286"/>
      <c r="HZ28" s="286"/>
      <c r="IA28" s="293"/>
      <c r="IB28" s="286"/>
      <c r="IC28" s="460"/>
      <c r="IE28" s="286"/>
      <c r="IG28" s="286"/>
      <c r="II28" s="286"/>
      <c r="IK28" s="286"/>
      <c r="IL28" s="460"/>
      <c r="IN28" s="286"/>
      <c r="IP28" s="286"/>
      <c r="IR28" s="286"/>
      <c r="IS28" s="293"/>
      <c r="IT28" s="286"/>
      <c r="IU28" s="460"/>
      <c r="IW28" s="286"/>
      <c r="IY28" s="286"/>
      <c r="JA28" s="286"/>
      <c r="JB28" s="293"/>
      <c r="JC28" s="286"/>
      <c r="JD28" s="460"/>
      <c r="JF28" s="286"/>
      <c r="JH28" s="286"/>
      <c r="JJ28" s="286"/>
      <c r="JK28" s="293"/>
      <c r="JL28" s="286"/>
      <c r="JM28" s="460"/>
      <c r="JO28" s="286"/>
      <c r="JQ28" s="286"/>
      <c r="JS28" s="286"/>
      <c r="JU28" s="286"/>
      <c r="JV28" s="460"/>
      <c r="JX28" s="286"/>
      <c r="JZ28" s="286"/>
      <c r="KB28" s="286"/>
      <c r="KC28" s="293"/>
      <c r="KD28" s="286"/>
      <c r="KE28" s="460"/>
      <c r="KG28" s="286"/>
      <c r="KI28" s="286"/>
      <c r="KK28" s="286"/>
      <c r="KL28" s="293"/>
      <c r="KM28" s="286"/>
      <c r="KN28" s="460"/>
      <c r="KP28" s="286"/>
      <c r="KR28" s="286"/>
      <c r="KT28" s="286"/>
      <c r="KV28" s="286"/>
      <c r="KW28" s="460"/>
      <c r="KY28" s="286"/>
      <c r="LA28" s="286"/>
      <c r="LC28" s="286"/>
      <c r="LE28" s="286"/>
      <c r="LF28" s="460"/>
      <c r="LH28" s="286"/>
      <c r="LJ28" s="286"/>
      <c r="LL28" s="286"/>
      <c r="LM28" s="293"/>
      <c r="LN28" s="286"/>
      <c r="LO28" s="460"/>
      <c r="LQ28" s="286"/>
      <c r="LS28" s="286"/>
      <c r="LU28" s="286"/>
      <c r="LV28" s="293"/>
      <c r="LW28" s="286"/>
      <c r="LX28" s="460"/>
      <c r="LZ28" s="286"/>
      <c r="MB28" s="286"/>
      <c r="MD28" s="286"/>
      <c r="MF28" s="286"/>
      <c r="MG28" s="460"/>
      <c r="MI28" s="286"/>
      <c r="MK28" s="286"/>
      <c r="MM28" s="286"/>
      <c r="MN28" s="293"/>
      <c r="MO28" s="286"/>
      <c r="MP28" s="460"/>
      <c r="MR28" s="286"/>
      <c r="MT28" s="286"/>
      <c r="MV28" s="286"/>
      <c r="MW28" s="293"/>
      <c r="MX28" s="286"/>
      <c r="MY28" s="460"/>
      <c r="NA28" s="286"/>
      <c r="NC28" s="286"/>
      <c r="NE28" s="286"/>
      <c r="NF28" s="293"/>
      <c r="NG28" s="286"/>
      <c r="NH28" s="460"/>
    </row>
    <row r="29" spans="1:372" s="443" customFormat="1" ht="18">
      <c r="A29" s="106" t="s">
        <v>2276</v>
      </c>
      <c r="B29" s="59"/>
      <c r="C29" s="55"/>
      <c r="E29" s="444" t="s">
        <v>187</v>
      </c>
      <c r="F29" s="661"/>
      <c r="G29" s="444" t="s">
        <v>183</v>
      </c>
      <c r="H29" s="662"/>
      <c r="I29" s="444" t="s">
        <v>184</v>
      </c>
      <c r="J29" s="662"/>
      <c r="K29" s="444" t="s">
        <v>185</v>
      </c>
      <c r="L29" s="460"/>
      <c r="N29" s="444" t="s">
        <v>187</v>
      </c>
      <c r="O29" s="24"/>
      <c r="P29" s="444" t="s">
        <v>183</v>
      </c>
      <c r="Q29" s="24"/>
      <c r="R29" s="444" t="s">
        <v>184</v>
      </c>
      <c r="S29" s="24"/>
      <c r="T29" s="444" t="s">
        <v>185</v>
      </c>
      <c r="U29" s="460"/>
      <c r="V29" s="24"/>
      <c r="W29" s="444" t="s">
        <v>187</v>
      </c>
      <c r="X29" s="24"/>
      <c r="Y29" s="444" t="s">
        <v>183</v>
      </c>
      <c r="Z29" s="24"/>
      <c r="AA29" s="444" t="s">
        <v>184</v>
      </c>
      <c r="AB29" s="722">
        <v>768.5</v>
      </c>
      <c r="AC29" s="444" t="s">
        <v>185</v>
      </c>
      <c r="AD29" s="460"/>
      <c r="AF29" s="444" t="s">
        <v>187</v>
      </c>
      <c r="AG29" s="24"/>
      <c r="AH29" s="444" t="s">
        <v>183</v>
      </c>
      <c r="AI29" s="24"/>
      <c r="AJ29" s="444" t="s">
        <v>184</v>
      </c>
      <c r="AK29" s="722">
        <v>354.30000000000018</v>
      </c>
      <c r="AL29" s="444" t="s">
        <v>185</v>
      </c>
      <c r="AM29" s="460"/>
      <c r="AO29" s="286"/>
      <c r="AQ29" s="286"/>
      <c r="AS29" s="286"/>
      <c r="AT29" s="293"/>
      <c r="AU29" s="286"/>
      <c r="AV29" s="460"/>
      <c r="AX29" s="286"/>
      <c r="AZ29" s="286"/>
      <c r="BA29" s="24"/>
      <c r="BB29" s="286"/>
      <c r="BC29" s="293"/>
      <c r="BD29" s="286"/>
      <c r="BE29" s="460"/>
      <c r="BG29" s="286"/>
      <c r="BI29" s="286"/>
      <c r="BK29" s="286"/>
      <c r="BL29" s="293"/>
      <c r="BM29" s="286"/>
      <c r="BN29" s="460"/>
      <c r="BP29" s="286"/>
      <c r="BR29" s="286"/>
      <c r="BT29" s="286"/>
      <c r="BU29" s="293"/>
      <c r="BV29" s="286"/>
      <c r="BW29" s="460"/>
      <c r="BY29" s="286"/>
      <c r="CA29" s="286"/>
      <c r="CC29" s="286"/>
      <c r="CD29" s="293"/>
      <c r="CE29" s="286"/>
      <c r="CF29" s="460"/>
      <c r="CH29" s="286"/>
      <c r="CJ29" s="286"/>
      <c r="CL29" s="286"/>
      <c r="CM29" s="293"/>
      <c r="CN29" s="286"/>
      <c r="CO29" s="460"/>
      <c r="CQ29" s="286"/>
      <c r="CS29" s="286"/>
      <c r="CU29" s="286"/>
      <c r="CV29" s="293"/>
      <c r="CW29" s="286"/>
      <c r="CX29" s="460"/>
      <c r="CZ29" s="286"/>
      <c r="DB29" s="286"/>
      <c r="DD29" s="286"/>
      <c r="DE29" s="293"/>
      <c r="DF29" s="286"/>
      <c r="DG29" s="460"/>
      <c r="DI29" s="286"/>
      <c r="DK29" s="286"/>
      <c r="DM29" s="286"/>
      <c r="DN29" s="293"/>
      <c r="DO29" s="286"/>
      <c r="DP29" s="460"/>
      <c r="DR29" s="286"/>
      <c r="DT29" s="286"/>
      <c r="DV29" s="286"/>
      <c r="DW29" s="293"/>
      <c r="DX29" s="286"/>
      <c r="DY29" s="460"/>
      <c r="EA29" s="286"/>
      <c r="EC29" s="286"/>
      <c r="EE29" s="286"/>
      <c r="EF29" s="293"/>
      <c r="EG29" s="286"/>
      <c r="EH29" s="460"/>
      <c r="EJ29" s="286"/>
      <c r="EL29" s="286"/>
      <c r="EN29" s="286"/>
      <c r="EO29" s="293"/>
      <c r="EP29" s="286"/>
      <c r="EQ29" s="460"/>
      <c r="ES29" s="286"/>
      <c r="EU29" s="286"/>
      <c r="EW29" s="286"/>
      <c r="EX29" s="293"/>
      <c r="EY29" s="286"/>
      <c r="EZ29" s="460"/>
      <c r="FB29" s="286"/>
      <c r="FD29" s="286"/>
      <c r="FF29" s="286"/>
      <c r="FG29" s="293"/>
      <c r="FH29" s="286"/>
      <c r="FI29" s="460"/>
      <c r="FK29" s="286"/>
      <c r="FM29" s="286"/>
      <c r="FO29" s="286"/>
      <c r="FP29" s="293"/>
      <c r="FQ29" s="286"/>
      <c r="FR29" s="460"/>
      <c r="FT29" s="286"/>
      <c r="FV29" s="286"/>
      <c r="FX29" s="286"/>
      <c r="FY29" s="293"/>
      <c r="FZ29" s="286"/>
      <c r="GA29" s="460"/>
      <c r="GC29" s="286"/>
      <c r="GE29" s="286"/>
      <c r="GG29" s="286"/>
      <c r="GH29" s="293"/>
      <c r="GI29" s="286"/>
      <c r="GJ29" s="460"/>
      <c r="GL29" s="286"/>
      <c r="GN29" s="286"/>
      <c r="GP29" s="286"/>
      <c r="GQ29" s="293"/>
      <c r="GR29" s="286"/>
      <c r="GS29" s="460"/>
      <c r="GU29" s="286"/>
      <c r="GW29" s="286"/>
      <c r="GY29" s="286"/>
      <c r="HA29" s="286"/>
      <c r="HB29" s="460"/>
      <c r="HD29" s="286"/>
      <c r="HF29" s="286"/>
      <c r="HH29" s="286"/>
      <c r="HI29" s="293"/>
      <c r="HJ29" s="286"/>
      <c r="HK29" s="460"/>
      <c r="HM29" s="286"/>
      <c r="HO29" s="286"/>
      <c r="HQ29" s="286"/>
      <c r="HR29" s="293"/>
      <c r="HS29" s="286"/>
      <c r="HT29" s="460"/>
      <c r="HV29" s="286"/>
      <c r="HX29" s="286"/>
      <c r="HZ29" s="286"/>
      <c r="IA29" s="293"/>
      <c r="IB29" s="286"/>
      <c r="IC29" s="460"/>
      <c r="IE29" s="286"/>
      <c r="IG29" s="286"/>
      <c r="II29" s="286"/>
      <c r="IK29" s="286"/>
      <c r="IL29" s="460"/>
      <c r="IN29" s="286"/>
      <c r="IP29" s="286"/>
      <c r="IR29" s="286"/>
      <c r="IS29" s="293"/>
      <c r="IT29" s="286"/>
      <c r="IU29" s="460"/>
      <c r="IW29" s="286"/>
      <c r="IY29" s="286"/>
      <c r="JA29" s="286"/>
      <c r="JB29" s="293"/>
      <c r="JC29" s="286"/>
      <c r="JD29" s="460"/>
      <c r="JF29" s="286"/>
      <c r="JH29" s="286"/>
      <c r="JJ29" s="286"/>
      <c r="JK29" s="293"/>
      <c r="JL29" s="286"/>
      <c r="JM29" s="460"/>
      <c r="JO29" s="286"/>
      <c r="JQ29" s="286"/>
      <c r="JS29" s="286"/>
      <c r="JU29" s="286"/>
      <c r="JV29" s="460"/>
      <c r="JX29" s="286"/>
      <c r="JZ29" s="286"/>
      <c r="KB29" s="286"/>
      <c r="KC29" s="293"/>
      <c r="KD29" s="286"/>
      <c r="KE29" s="460"/>
      <c r="KG29" s="286"/>
      <c r="KI29" s="286"/>
      <c r="KK29" s="286"/>
      <c r="KL29" s="293"/>
      <c r="KM29" s="286"/>
      <c r="KN29" s="460"/>
      <c r="KP29" s="286"/>
      <c r="KR29" s="286"/>
      <c r="KT29" s="286"/>
      <c r="KV29" s="286"/>
      <c r="KW29" s="460"/>
      <c r="KY29" s="286"/>
      <c r="LA29" s="286"/>
      <c r="LC29" s="286"/>
      <c r="LE29" s="286"/>
      <c r="LF29" s="460"/>
      <c r="LH29" s="286"/>
      <c r="LJ29" s="286"/>
      <c r="LL29" s="286"/>
      <c r="LM29" s="293"/>
      <c r="LN29" s="286"/>
      <c r="LO29" s="460"/>
      <c r="LQ29" s="286"/>
      <c r="LS29" s="286"/>
      <c r="LU29" s="286"/>
      <c r="LV29" s="293"/>
      <c r="LW29" s="286"/>
      <c r="LX29" s="460"/>
      <c r="LZ29" s="286"/>
      <c r="MB29" s="286"/>
      <c r="MD29" s="286"/>
      <c r="MF29" s="286"/>
      <c r="MG29" s="460"/>
      <c r="MI29" s="286"/>
      <c r="MK29" s="286"/>
      <c r="MM29" s="286"/>
      <c r="MN29" s="293"/>
      <c r="MO29" s="286"/>
      <c r="MP29" s="460"/>
      <c r="MR29" s="286"/>
      <c r="MT29" s="286"/>
      <c r="MV29" s="286"/>
      <c r="MW29" s="293"/>
      <c r="MX29" s="286"/>
      <c r="MY29" s="460"/>
      <c r="NA29" s="286"/>
      <c r="NC29" s="286"/>
      <c r="NE29" s="286"/>
      <c r="NF29" s="293"/>
      <c r="NG29" s="286"/>
      <c r="NH29" s="460"/>
    </row>
    <row r="30" spans="1:372" s="443" customFormat="1" ht="18">
      <c r="A30" s="110">
        <v>2022</v>
      </c>
      <c r="B30" s="59">
        <f>SUM(D30:AAP30)</f>
        <v>1122.8000000000002</v>
      </c>
      <c r="C30" s="55"/>
      <c r="E30" s="286">
        <f>D29*0.25</f>
        <v>0</v>
      </c>
      <c r="F30" s="24"/>
      <c r="G30" s="286">
        <f>F29*0.5</f>
        <v>0</v>
      </c>
      <c r="I30" s="286">
        <f>H29*0.75</f>
        <v>0</v>
      </c>
      <c r="K30" s="286">
        <f>J29*1</f>
        <v>0</v>
      </c>
      <c r="L30" s="460"/>
      <c r="N30" s="286">
        <f>M29*0.25</f>
        <v>0</v>
      </c>
      <c r="P30" s="286">
        <f>O29*0.5</f>
        <v>0</v>
      </c>
      <c r="R30" s="286">
        <f>Q29*0.75</f>
        <v>0</v>
      </c>
      <c r="T30" s="286">
        <f>S29*1</f>
        <v>0</v>
      </c>
      <c r="U30" s="460"/>
      <c r="V30" s="24"/>
      <c r="W30" s="286">
        <f>V29*0.25</f>
        <v>0</v>
      </c>
      <c r="X30" s="24"/>
      <c r="Y30" s="286">
        <f>X29*0.5</f>
        <v>0</v>
      </c>
      <c r="Z30" s="24"/>
      <c r="AA30" s="286">
        <f>Z29*0.75</f>
        <v>0</v>
      </c>
      <c r="AC30" s="286">
        <f t="shared" ref="AC30" si="21">AB29*1</f>
        <v>768.5</v>
      </c>
      <c r="AD30" s="460"/>
      <c r="AF30" s="286">
        <f>AE29*0.25</f>
        <v>0</v>
      </c>
      <c r="AH30" s="286">
        <f>AG29*0.5</f>
        <v>0</v>
      </c>
      <c r="AI30" s="293"/>
      <c r="AJ30" s="286">
        <f>AI29*0.75</f>
        <v>0</v>
      </c>
      <c r="AL30" s="286">
        <f t="shared" ref="AL30" si="22">AK29*1</f>
        <v>354.30000000000018</v>
      </c>
      <c r="AM30" s="460"/>
      <c r="AO30" s="286"/>
      <c r="AQ30" s="286"/>
      <c r="AS30" s="286"/>
      <c r="AT30" s="293"/>
      <c r="AU30" s="286"/>
      <c r="AV30" s="460"/>
      <c r="AX30" s="286"/>
      <c r="AZ30" s="286"/>
      <c r="BA30" s="24"/>
      <c r="BB30" s="286"/>
      <c r="BC30" s="293"/>
      <c r="BD30" s="286"/>
      <c r="BE30" s="460"/>
      <c r="BG30" s="286"/>
      <c r="BI30" s="286"/>
      <c r="BK30" s="286"/>
      <c r="BL30" s="293"/>
      <c r="BM30" s="286"/>
      <c r="BN30" s="460"/>
      <c r="BP30" s="286"/>
      <c r="BR30" s="286"/>
      <c r="BT30" s="286"/>
      <c r="BU30" s="293"/>
      <c r="BV30" s="286"/>
      <c r="BW30" s="460"/>
      <c r="BY30" s="286"/>
      <c r="CA30" s="286"/>
      <c r="CC30" s="286"/>
      <c r="CD30" s="293"/>
      <c r="CE30" s="286"/>
      <c r="CF30" s="460"/>
      <c r="CH30" s="286"/>
      <c r="CJ30" s="286"/>
      <c r="CL30" s="286"/>
      <c r="CM30" s="293"/>
      <c r="CN30" s="286"/>
      <c r="CO30" s="460"/>
      <c r="CQ30" s="286"/>
      <c r="CS30" s="286"/>
      <c r="CU30" s="286"/>
      <c r="CV30" s="293"/>
      <c r="CW30" s="286"/>
      <c r="CX30" s="460"/>
      <c r="CZ30" s="286"/>
      <c r="DB30" s="286"/>
      <c r="DD30" s="286"/>
      <c r="DE30" s="293"/>
      <c r="DF30" s="286"/>
      <c r="DG30" s="460"/>
      <c r="DI30" s="286"/>
      <c r="DK30" s="286"/>
      <c r="DM30" s="286"/>
      <c r="DN30" s="293"/>
      <c r="DO30" s="286"/>
      <c r="DP30" s="460"/>
      <c r="DR30" s="286"/>
      <c r="DT30" s="286"/>
      <c r="DV30" s="286"/>
      <c r="DW30" s="293"/>
      <c r="DX30" s="286"/>
      <c r="DY30" s="460"/>
      <c r="EA30" s="286"/>
      <c r="EC30" s="286"/>
      <c r="EE30" s="286"/>
      <c r="EF30" s="293"/>
      <c r="EG30" s="286"/>
      <c r="EH30" s="460"/>
      <c r="EJ30" s="286"/>
      <c r="EL30" s="286"/>
      <c r="EN30" s="286"/>
      <c r="EO30" s="293"/>
      <c r="EP30" s="286"/>
      <c r="EQ30" s="460"/>
      <c r="ES30" s="286"/>
      <c r="EU30" s="286"/>
      <c r="EW30" s="286"/>
      <c r="EX30" s="293"/>
      <c r="EY30" s="286"/>
      <c r="EZ30" s="460"/>
      <c r="FB30" s="286"/>
      <c r="FD30" s="286"/>
      <c r="FF30" s="286"/>
      <c r="FG30" s="293"/>
      <c r="FH30" s="286"/>
      <c r="FI30" s="460"/>
      <c r="FK30" s="286"/>
      <c r="FM30" s="286"/>
      <c r="FO30" s="286"/>
      <c r="FP30" s="293"/>
      <c r="FQ30" s="286"/>
      <c r="FR30" s="460"/>
      <c r="FT30" s="286"/>
      <c r="FV30" s="286"/>
      <c r="FX30" s="286"/>
      <c r="FY30" s="293"/>
      <c r="FZ30" s="286"/>
      <c r="GA30" s="460"/>
      <c r="GC30" s="286"/>
      <c r="GE30" s="286"/>
      <c r="GG30" s="286"/>
      <c r="GH30" s="293"/>
      <c r="GI30" s="286"/>
      <c r="GJ30" s="460"/>
      <c r="GL30" s="286"/>
      <c r="GN30" s="286"/>
      <c r="GP30" s="286"/>
      <c r="GQ30" s="293"/>
      <c r="GR30" s="286"/>
      <c r="GS30" s="460"/>
      <c r="GU30" s="286"/>
      <c r="GW30" s="286"/>
      <c r="GY30" s="286"/>
      <c r="HA30" s="286"/>
      <c r="HB30" s="460"/>
      <c r="HD30" s="286"/>
      <c r="HF30" s="286"/>
      <c r="HH30" s="286"/>
      <c r="HI30" s="293"/>
      <c r="HJ30" s="286"/>
      <c r="HK30" s="460"/>
      <c r="HM30" s="286"/>
      <c r="HO30" s="286"/>
      <c r="HQ30" s="286"/>
      <c r="HR30" s="293"/>
      <c r="HS30" s="286"/>
      <c r="HT30" s="460"/>
      <c r="HV30" s="286"/>
      <c r="HX30" s="286"/>
      <c r="HZ30" s="286"/>
      <c r="IA30" s="293"/>
      <c r="IB30" s="286"/>
      <c r="IC30" s="460"/>
      <c r="IE30" s="286"/>
      <c r="IG30" s="286"/>
      <c r="II30" s="286"/>
      <c r="IK30" s="286"/>
      <c r="IL30" s="460"/>
      <c r="IN30" s="286"/>
      <c r="IP30" s="286"/>
      <c r="IR30" s="286"/>
      <c r="IS30" s="293"/>
      <c r="IT30" s="286"/>
      <c r="IU30" s="460"/>
      <c r="IW30" s="286"/>
      <c r="IY30" s="286"/>
      <c r="JA30" s="286"/>
      <c r="JB30" s="293"/>
      <c r="JC30" s="286"/>
      <c r="JD30" s="460"/>
      <c r="JF30" s="286"/>
      <c r="JH30" s="286"/>
      <c r="JJ30" s="286"/>
      <c r="JK30" s="293"/>
      <c r="JL30" s="286"/>
      <c r="JM30" s="460"/>
      <c r="JO30" s="286"/>
      <c r="JQ30" s="286"/>
      <c r="JS30" s="286"/>
      <c r="JU30" s="286"/>
      <c r="JV30" s="460"/>
      <c r="JX30" s="286"/>
      <c r="JZ30" s="286"/>
      <c r="KB30" s="286"/>
      <c r="KC30" s="293"/>
      <c r="KD30" s="286"/>
      <c r="KE30" s="460"/>
      <c r="KG30" s="286"/>
      <c r="KI30" s="286"/>
      <c r="KK30" s="286"/>
      <c r="KL30" s="293"/>
      <c r="KM30" s="286"/>
      <c r="KN30" s="460"/>
      <c r="KP30" s="286"/>
      <c r="KR30" s="286"/>
      <c r="KT30" s="286"/>
      <c r="KV30" s="286"/>
      <c r="KW30" s="460"/>
      <c r="KY30" s="286"/>
      <c r="LA30" s="286"/>
      <c r="LC30" s="286"/>
      <c r="LE30" s="286"/>
      <c r="LF30" s="460"/>
      <c r="LH30" s="286"/>
      <c r="LJ30" s="286"/>
      <c r="LL30" s="286"/>
      <c r="LM30" s="293"/>
      <c r="LN30" s="286"/>
      <c r="LO30" s="460"/>
      <c r="LQ30" s="286"/>
      <c r="LS30" s="286"/>
      <c r="LU30" s="286"/>
      <c r="LV30" s="293"/>
      <c r="LW30" s="286"/>
      <c r="LX30" s="460"/>
      <c r="LZ30" s="286"/>
      <c r="MB30" s="286"/>
      <c r="MD30" s="286"/>
      <c r="MF30" s="286"/>
      <c r="MG30" s="460"/>
      <c r="MI30" s="286"/>
      <c r="MK30" s="286"/>
      <c r="MM30" s="286"/>
      <c r="MN30" s="293"/>
      <c r="MO30" s="286"/>
      <c r="MP30" s="460"/>
      <c r="MR30" s="286"/>
      <c r="MT30" s="286"/>
      <c r="MV30" s="286"/>
      <c r="MW30" s="293"/>
      <c r="MX30" s="286"/>
      <c r="MY30" s="460"/>
      <c r="NA30" s="286"/>
      <c r="NC30" s="286"/>
      <c r="NE30" s="286"/>
      <c r="NF30" s="293"/>
      <c r="NG30" s="286"/>
      <c r="NH30" s="460"/>
    </row>
    <row r="31" spans="1:372" s="50" customFormat="1" ht="15.75">
      <c r="A31" s="666"/>
      <c r="B31" s="256"/>
      <c r="C31" s="255"/>
      <c r="D31" s="305"/>
      <c r="E31" s="463"/>
      <c r="F31" s="178"/>
      <c r="G31" s="463"/>
      <c r="H31" s="305"/>
      <c r="I31" s="463"/>
      <c r="J31" s="305"/>
      <c r="K31" s="305"/>
      <c r="L31" s="255"/>
      <c r="M31" s="305"/>
      <c r="N31" s="463"/>
      <c r="O31" s="305"/>
      <c r="P31" s="463"/>
      <c r="Q31" s="305"/>
      <c r="R31" s="463"/>
      <c r="S31" s="305"/>
      <c r="T31" s="305"/>
      <c r="U31" s="255"/>
      <c r="V31" s="178"/>
      <c r="W31" s="463"/>
      <c r="X31" s="178"/>
      <c r="Y31" s="463"/>
      <c r="Z31" s="178"/>
      <c r="AA31" s="305"/>
      <c r="AC31" s="48"/>
      <c r="AD31" s="255"/>
      <c r="AE31" s="178"/>
      <c r="AF31" s="355"/>
      <c r="AG31" s="178"/>
      <c r="AH31" s="305"/>
      <c r="AI31" s="305"/>
      <c r="AJ31" s="305"/>
      <c r="AL31" s="48"/>
      <c r="AM31" s="255"/>
      <c r="AN31" s="305"/>
      <c r="AO31" s="355"/>
      <c r="AP31" s="178"/>
      <c r="AQ31" s="305"/>
      <c r="AR31" s="178"/>
      <c r="AS31" s="305"/>
      <c r="AT31" s="305"/>
      <c r="AU31" s="48"/>
      <c r="AV31" s="255"/>
      <c r="AW31" s="178"/>
      <c r="AX31" s="355"/>
      <c r="AY31" s="178"/>
      <c r="AZ31" s="305"/>
      <c r="BA31" s="178"/>
      <c r="BB31" s="305"/>
      <c r="BC31" s="305"/>
      <c r="BD31" s="48"/>
      <c r="BE31" s="255"/>
      <c r="BF31" s="305"/>
      <c r="BG31" s="355"/>
      <c r="BH31" s="178"/>
      <c r="BI31" s="305"/>
      <c r="BJ31" s="178"/>
      <c r="BK31" s="305"/>
      <c r="BL31" s="305"/>
      <c r="BM31" s="48"/>
      <c r="BN31" s="255"/>
      <c r="BO31" s="305"/>
      <c r="BP31" s="355"/>
      <c r="BQ31" s="178"/>
      <c r="BR31" s="305"/>
      <c r="BS31" s="178"/>
      <c r="BT31" s="305"/>
      <c r="BU31" s="305"/>
      <c r="BV31" s="48"/>
      <c r="BW31" s="255"/>
      <c r="BX31" s="305"/>
      <c r="BY31" s="355"/>
      <c r="BZ31" s="305"/>
      <c r="CA31" s="305"/>
      <c r="CB31" s="305"/>
      <c r="CC31" s="305"/>
      <c r="CD31" s="305"/>
      <c r="CE31" s="48"/>
      <c r="CF31" s="255"/>
      <c r="CG31" s="305"/>
      <c r="CH31" s="355"/>
      <c r="CI31" s="178"/>
      <c r="CJ31" s="305"/>
      <c r="CK31" s="178"/>
      <c r="CL31" s="305"/>
      <c r="CM31" s="305"/>
      <c r="CN31" s="48"/>
      <c r="CO31" s="255"/>
      <c r="CP31" s="305"/>
      <c r="CQ31" s="355"/>
      <c r="CR31" s="178"/>
      <c r="CS31" s="305"/>
      <c r="CT31" s="178"/>
      <c r="CU31" s="305"/>
      <c r="CV31" s="305"/>
      <c r="CW31" s="48"/>
      <c r="CX31" s="255"/>
      <c r="CY31" s="305"/>
      <c r="CZ31" s="355"/>
      <c r="DA31" s="178"/>
      <c r="DB31" s="305"/>
      <c r="DC31" s="305"/>
      <c r="DD31" s="305"/>
      <c r="DE31" s="305"/>
      <c r="DF31" s="48"/>
      <c r="DG31" s="255"/>
      <c r="DH31" s="305"/>
      <c r="DI31" s="355"/>
      <c r="DJ31" s="178"/>
      <c r="DK31" s="305"/>
      <c r="DL31" s="178"/>
      <c r="DM31" s="305"/>
      <c r="DN31" s="305"/>
      <c r="DO31" s="48"/>
      <c r="DP31" s="255"/>
      <c r="DQ31" s="305"/>
      <c r="DR31" s="355"/>
      <c r="DS31" s="178"/>
      <c r="DT31" s="305"/>
      <c r="DU31" s="305"/>
      <c r="DV31" s="305"/>
      <c r="DW31" s="305"/>
      <c r="DX31" s="48"/>
      <c r="DY31" s="255"/>
      <c r="DZ31" s="305"/>
      <c r="EA31" s="355"/>
      <c r="EB31" s="178"/>
      <c r="EC31" s="305"/>
      <c r="ED31" s="178"/>
      <c r="EE31" s="305"/>
      <c r="EF31" s="305"/>
      <c r="EG31" s="48"/>
      <c r="EH31" s="255"/>
      <c r="EI31" s="305"/>
      <c r="EJ31" s="355"/>
      <c r="EK31" s="178"/>
      <c r="EL31" s="305"/>
      <c r="EM31" s="178"/>
      <c r="EN31" s="305"/>
      <c r="EO31" s="305"/>
      <c r="EP31" s="48"/>
      <c r="EQ31" s="255"/>
      <c r="ER31" s="305"/>
      <c r="ES31" s="355"/>
      <c r="ET31" s="178"/>
      <c r="EU31" s="305"/>
      <c r="EV31" s="178"/>
      <c r="EW31" s="305"/>
      <c r="EX31" s="305"/>
      <c r="EY31" s="48"/>
      <c r="EZ31" s="255"/>
      <c r="FA31" s="305"/>
      <c r="FB31" s="355"/>
      <c r="FC31" s="178"/>
      <c r="FD31" s="305"/>
      <c r="FE31" s="178"/>
      <c r="FF31" s="305"/>
      <c r="FG31" s="305"/>
      <c r="FH31" s="48"/>
      <c r="FI31" s="255"/>
      <c r="FJ31" s="305"/>
      <c r="FK31" s="355"/>
      <c r="FL31" s="178"/>
      <c r="FM31" s="305"/>
      <c r="FN31" s="305"/>
      <c r="FO31" s="305"/>
      <c r="FP31" s="305"/>
      <c r="FQ31" s="48"/>
      <c r="FR31" s="255"/>
      <c r="FS31" s="305"/>
      <c r="FT31" s="355"/>
      <c r="FU31" s="178"/>
      <c r="FV31" s="305"/>
      <c r="FW31" s="178"/>
      <c r="FX31" s="305"/>
      <c r="FY31" s="305"/>
      <c r="FZ31" s="48"/>
      <c r="GA31" s="255"/>
      <c r="GB31" s="305"/>
      <c r="GC31" s="355"/>
      <c r="GD31" s="178"/>
      <c r="GE31" s="305"/>
      <c r="GF31" s="178"/>
      <c r="GG31" s="305"/>
      <c r="GH31" s="305"/>
      <c r="GI31" s="48"/>
      <c r="GJ31" s="255"/>
      <c r="GK31" s="305"/>
      <c r="GL31" s="355"/>
      <c r="GM31" s="178"/>
      <c r="GN31" s="305"/>
      <c r="GO31" s="305"/>
      <c r="GP31" s="305"/>
      <c r="GQ31" s="305"/>
      <c r="GR31" s="48"/>
      <c r="GS31" s="255"/>
      <c r="GT31" s="305"/>
      <c r="GU31" s="355"/>
      <c r="GV31" s="178"/>
      <c r="GW31" s="305"/>
      <c r="GX31" s="178"/>
      <c r="GY31" s="305"/>
      <c r="GZ31" s="178"/>
      <c r="HA31" s="305"/>
      <c r="HB31" s="255"/>
      <c r="HC31" s="305"/>
      <c r="HD31" s="355"/>
      <c r="HE31" s="305"/>
      <c r="HF31" s="305"/>
      <c r="HG31" s="305"/>
      <c r="HH31" s="305"/>
      <c r="HI31" s="305"/>
      <c r="HJ31" s="48"/>
      <c r="HK31" s="255"/>
      <c r="HL31" s="305"/>
      <c r="HM31" s="355"/>
      <c r="HN31" s="305"/>
      <c r="HO31" s="305"/>
      <c r="HP31" s="305"/>
      <c r="HQ31" s="305"/>
      <c r="HR31" s="305"/>
      <c r="HS31" s="48"/>
      <c r="HT31" s="255"/>
      <c r="HU31" s="305"/>
      <c r="HV31" s="355"/>
      <c r="HW31" s="305"/>
      <c r="HX31" s="305"/>
      <c r="HY31" s="305"/>
      <c r="HZ31" s="305"/>
      <c r="IA31" s="305"/>
      <c r="IB31" s="48"/>
      <c r="IC31" s="255"/>
      <c r="ID31" s="305"/>
      <c r="IE31" s="355"/>
      <c r="IF31" s="305"/>
      <c r="IG31" s="305"/>
      <c r="IH31" s="305"/>
      <c r="II31" s="305"/>
      <c r="IJ31" s="305"/>
      <c r="IK31" s="305"/>
      <c r="IL31" s="255"/>
      <c r="IM31" s="305"/>
      <c r="IN31" s="355"/>
      <c r="IO31" s="305"/>
      <c r="IP31" s="305"/>
      <c r="IQ31" s="305"/>
      <c r="IR31" s="305"/>
      <c r="IS31" s="305"/>
      <c r="IT31" s="48"/>
      <c r="IU31" s="255"/>
      <c r="IV31" s="305"/>
      <c r="IW31" s="355"/>
      <c r="IX31" s="305"/>
      <c r="IY31" s="305"/>
      <c r="IZ31" s="305"/>
      <c r="JA31" s="305"/>
      <c r="JB31" s="305"/>
      <c r="JC31" s="48"/>
      <c r="JD31" s="255"/>
      <c r="JE31" s="305"/>
      <c r="JF31" s="355"/>
      <c r="JG31" s="305"/>
      <c r="JH31" s="305"/>
      <c r="JI31" s="305"/>
      <c r="JJ31" s="305"/>
      <c r="JK31" s="305"/>
      <c r="JL31" s="48"/>
      <c r="JM31" s="255"/>
      <c r="JN31" s="305"/>
      <c r="JO31" s="355"/>
      <c r="JP31" s="305"/>
      <c r="JQ31" s="305"/>
      <c r="JR31" s="305"/>
      <c r="JS31" s="305"/>
      <c r="JT31" s="305"/>
      <c r="JU31" s="305"/>
      <c r="JV31" s="255"/>
      <c r="JW31" s="305"/>
      <c r="JX31" s="355"/>
      <c r="JY31" s="305"/>
      <c r="JZ31" s="305"/>
      <c r="KA31" s="305"/>
      <c r="KB31" s="305"/>
      <c r="KC31" s="305"/>
      <c r="KD31" s="48"/>
      <c r="KE31" s="255"/>
      <c r="KF31" s="305"/>
      <c r="KG31" s="355"/>
      <c r="KH31" s="305"/>
      <c r="KI31" s="305"/>
      <c r="KJ31" s="305"/>
      <c r="KK31" s="305"/>
      <c r="KL31" s="305"/>
      <c r="KM31" s="48"/>
      <c r="KN31" s="255"/>
      <c r="KO31" s="305"/>
      <c r="KP31" s="355"/>
      <c r="KQ31" s="305"/>
      <c r="KR31" s="305"/>
      <c r="KS31" s="305"/>
      <c r="KT31" s="305"/>
      <c r="KU31" s="305"/>
      <c r="KV31" s="305"/>
      <c r="KW31" s="255"/>
      <c r="KX31" s="305"/>
      <c r="KY31" s="355"/>
      <c r="KZ31" s="305"/>
      <c r="LA31" s="305"/>
      <c r="LB31" s="305"/>
      <c r="LC31" s="305"/>
      <c r="LD31" s="305"/>
      <c r="LE31" s="305"/>
      <c r="LF31" s="255"/>
      <c r="LG31" s="305"/>
      <c r="LH31" s="355"/>
      <c r="LI31" s="305"/>
      <c r="LJ31" s="305"/>
      <c r="LK31" s="305"/>
      <c r="LL31" s="305"/>
      <c r="LM31" s="305"/>
      <c r="LN31" s="48"/>
      <c r="LO31" s="255"/>
      <c r="LP31" s="305"/>
      <c r="LQ31" s="355"/>
      <c r="LR31" s="305"/>
      <c r="LS31" s="305"/>
      <c r="LT31" s="305"/>
      <c r="LU31" s="305"/>
      <c r="LV31" s="305"/>
      <c r="LW31" s="48"/>
      <c r="LX31" s="255"/>
      <c r="LY31" s="305"/>
      <c r="LZ31" s="355"/>
      <c r="MA31" s="305"/>
      <c r="MB31" s="305"/>
      <c r="MC31" s="305"/>
      <c r="MD31" s="305"/>
      <c r="ME31" s="305"/>
      <c r="MF31" s="305"/>
      <c r="MG31" s="255"/>
      <c r="MH31" s="305"/>
      <c r="MI31" s="355"/>
      <c r="MJ31" s="305"/>
      <c r="MK31" s="305"/>
      <c r="ML31" s="305"/>
      <c r="MM31" s="305"/>
      <c r="MN31" s="305"/>
      <c r="MO31" s="48"/>
      <c r="MP31" s="255"/>
      <c r="MQ31" s="305"/>
      <c r="MR31" s="355"/>
      <c r="MS31" s="305"/>
      <c r="MT31" s="305"/>
      <c r="MU31" s="305"/>
      <c r="MV31" s="305"/>
      <c r="MW31" s="305"/>
      <c r="MX31" s="48"/>
      <c r="MY31" s="255"/>
      <c r="MZ31" s="305"/>
      <c r="NA31" s="355"/>
      <c r="NB31" s="305"/>
      <c r="NC31" s="305"/>
      <c r="ND31" s="305"/>
      <c r="NE31" s="305"/>
      <c r="NF31" s="305"/>
      <c r="NG31" s="48"/>
      <c r="NH31" s="255"/>
    </row>
    <row r="32" spans="1:372" ht="18">
      <c r="A32" s="306" t="s">
        <v>842</v>
      </c>
      <c r="B32" s="59"/>
      <c r="C32" s="460"/>
      <c r="D32" s="443">
        <v>419.8</v>
      </c>
      <c r="E32" s="444" t="s">
        <v>187</v>
      </c>
      <c r="F32" s="661">
        <v>456.19999999999993</v>
      </c>
      <c r="G32" s="444" t="s">
        <v>183</v>
      </c>
      <c r="H32" s="662"/>
      <c r="I32" s="444" t="s">
        <v>184</v>
      </c>
      <c r="J32" s="662"/>
      <c r="K32" s="444" t="s">
        <v>185</v>
      </c>
      <c r="L32" s="460"/>
      <c r="M32" s="443">
        <v>282.3</v>
      </c>
      <c r="N32" s="444" t="s">
        <v>187</v>
      </c>
      <c r="O32" s="24">
        <v>329.49999999999994</v>
      </c>
      <c r="P32" s="444" t="s">
        <v>183</v>
      </c>
      <c r="Q32" s="24"/>
      <c r="R32" s="444" t="s">
        <v>184</v>
      </c>
      <c r="S32" s="24"/>
      <c r="T32" s="444" t="s">
        <v>185</v>
      </c>
      <c r="U32" s="460"/>
      <c r="V32" s="24">
        <v>555.30000000000041</v>
      </c>
      <c r="W32" s="444" t="s">
        <v>187</v>
      </c>
      <c r="X32" s="24">
        <v>397.19999999999982</v>
      </c>
      <c r="Y32" s="444" t="s">
        <v>183</v>
      </c>
      <c r="Z32" s="24"/>
      <c r="AA32" s="444" t="s">
        <v>184</v>
      </c>
      <c r="AC32" s="444" t="s">
        <v>185</v>
      </c>
      <c r="AD32" s="460"/>
      <c r="AE32" s="24">
        <v>296.2000000000005</v>
      </c>
      <c r="AF32" s="444" t="s">
        <v>187</v>
      </c>
      <c r="AG32" s="24">
        <v>151.09999999999968</v>
      </c>
      <c r="AH32" s="444" t="s">
        <v>183</v>
      </c>
      <c r="AI32" s="443"/>
      <c r="AJ32" s="444" t="s">
        <v>184</v>
      </c>
      <c r="AL32" s="444" t="s">
        <v>185</v>
      </c>
      <c r="AM32" s="460"/>
      <c r="AN32" s="443"/>
      <c r="AO32" s="444" t="s">
        <v>187</v>
      </c>
      <c r="AP32" s="24">
        <v>459.60000000000036</v>
      </c>
      <c r="AQ32" s="444" t="s">
        <v>183</v>
      </c>
      <c r="AR32" s="24">
        <v>279.29999999999973</v>
      </c>
      <c r="AS32" s="444" t="s">
        <v>184</v>
      </c>
      <c r="AT32" s="443"/>
      <c r="AU32" s="444" t="s">
        <v>185</v>
      </c>
      <c r="AV32" s="460"/>
      <c r="AW32" s="24"/>
      <c r="AX32" s="444" t="s">
        <v>187</v>
      </c>
      <c r="AY32" s="24">
        <v>673.49999999999955</v>
      </c>
      <c r="AZ32" s="444" t="s">
        <v>183</v>
      </c>
      <c r="BA32" s="24">
        <v>194.89999999999918</v>
      </c>
      <c r="BB32" s="444" t="s">
        <v>184</v>
      </c>
      <c r="BC32" s="24"/>
      <c r="BD32" s="444" t="s">
        <v>185</v>
      </c>
      <c r="BE32" s="460"/>
      <c r="BF32" s="443"/>
      <c r="BG32" s="444" t="s">
        <v>187</v>
      </c>
      <c r="BH32" s="24">
        <v>623.45000000000027</v>
      </c>
      <c r="BI32" s="444" t="s">
        <v>183</v>
      </c>
      <c r="BJ32" s="24">
        <v>300.10000000000036</v>
      </c>
      <c r="BK32" s="444" t="s">
        <v>184</v>
      </c>
      <c r="BL32" s="443"/>
      <c r="BM32" s="444" t="s">
        <v>185</v>
      </c>
      <c r="BN32" s="460"/>
      <c r="BO32" s="443"/>
      <c r="BP32" s="444" t="s">
        <v>187</v>
      </c>
      <c r="BQ32" s="24">
        <v>792.29999999999836</v>
      </c>
      <c r="BR32" s="444" t="s">
        <v>183</v>
      </c>
      <c r="BS32" s="24">
        <v>437.59999999999945</v>
      </c>
      <c r="BT32" s="444" t="s">
        <v>184</v>
      </c>
      <c r="BU32" s="443"/>
      <c r="BV32" s="444" t="s">
        <v>185</v>
      </c>
      <c r="BW32" s="460"/>
      <c r="BX32" s="443"/>
      <c r="BY32" s="444" t="s">
        <v>187</v>
      </c>
      <c r="BZ32" s="443">
        <v>334.6</v>
      </c>
      <c r="CA32" s="444" t="s">
        <v>183</v>
      </c>
      <c r="CB32" s="663">
        <v>188.69999999999527</v>
      </c>
      <c r="CC32" s="444" t="s">
        <v>184</v>
      </c>
      <c r="CD32" s="443"/>
      <c r="CE32" s="444" t="s">
        <v>185</v>
      </c>
      <c r="CF32" s="460"/>
      <c r="CG32" s="443"/>
      <c r="CH32" s="444" t="s">
        <v>187</v>
      </c>
      <c r="CI32" s="24">
        <v>322.80000000000018</v>
      </c>
      <c r="CJ32" s="444" t="s">
        <v>183</v>
      </c>
      <c r="CK32" s="24"/>
      <c r="CL32" s="444" t="s">
        <v>184</v>
      </c>
      <c r="CM32" s="443"/>
      <c r="CN32" s="444" t="s">
        <v>185</v>
      </c>
      <c r="CO32" s="460"/>
      <c r="CP32" s="443"/>
      <c r="CQ32" s="444" t="s">
        <v>187</v>
      </c>
      <c r="CR32" s="24">
        <v>354.90000000000055</v>
      </c>
      <c r="CS32" s="444" t="s">
        <v>183</v>
      </c>
      <c r="CT32" s="24"/>
      <c r="CU32" s="444" t="s">
        <v>184</v>
      </c>
      <c r="CV32" s="443"/>
      <c r="CW32" s="444" t="s">
        <v>185</v>
      </c>
      <c r="CX32" s="460"/>
      <c r="CY32" s="443"/>
      <c r="CZ32" s="444" t="s">
        <v>187</v>
      </c>
      <c r="DA32" s="24">
        <v>468.10000000000127</v>
      </c>
      <c r="DB32" s="444" t="s">
        <v>183</v>
      </c>
      <c r="DC32" s="24">
        <v>324.79999999999563</v>
      </c>
      <c r="DD32" s="444" t="s">
        <v>184</v>
      </c>
      <c r="DE32" s="443"/>
      <c r="DF32" s="444" t="s">
        <v>185</v>
      </c>
      <c r="DG32" s="460"/>
      <c r="DH32" s="443"/>
      <c r="DI32" s="444" t="s">
        <v>187</v>
      </c>
      <c r="DJ32" s="24">
        <v>225.60000000000127</v>
      </c>
      <c r="DK32" s="444" t="s">
        <v>183</v>
      </c>
      <c r="DL32" s="24"/>
      <c r="DM32" s="444" t="s">
        <v>184</v>
      </c>
      <c r="DN32" s="443"/>
      <c r="DO32" s="444" t="s">
        <v>185</v>
      </c>
      <c r="DP32" s="460"/>
      <c r="DQ32" s="443"/>
      <c r="DR32" s="444" t="s">
        <v>187</v>
      </c>
      <c r="DS32" s="663">
        <v>440.70000000000073</v>
      </c>
      <c r="DT32" s="444" t="s">
        <v>183</v>
      </c>
      <c r="DU32" s="24">
        <v>501.99999999999636</v>
      </c>
      <c r="DV32" s="444" t="s">
        <v>184</v>
      </c>
      <c r="DW32" s="443"/>
      <c r="DX32" s="444" t="s">
        <v>185</v>
      </c>
      <c r="DY32" s="460"/>
      <c r="DZ32" s="443"/>
      <c r="EA32" s="444" t="s">
        <v>187</v>
      </c>
      <c r="EB32" s="24">
        <v>482.050000000002</v>
      </c>
      <c r="EC32" s="444" t="s">
        <v>183</v>
      </c>
      <c r="ED32" s="24"/>
      <c r="EE32" s="444" t="s">
        <v>184</v>
      </c>
      <c r="EF32" s="443"/>
      <c r="EG32" s="444" t="s">
        <v>185</v>
      </c>
      <c r="EH32" s="460"/>
      <c r="EI32" s="443"/>
      <c r="EJ32" s="444" t="s">
        <v>187</v>
      </c>
      <c r="EK32" s="663">
        <v>428.50000000000273</v>
      </c>
      <c r="EL32" s="444" t="s">
        <v>183</v>
      </c>
      <c r="EM32" s="663"/>
      <c r="EN32" s="444" t="s">
        <v>184</v>
      </c>
      <c r="EO32" s="443"/>
      <c r="EP32" s="444" t="s">
        <v>185</v>
      </c>
      <c r="EQ32" s="460"/>
      <c r="ER32" s="443"/>
      <c r="ES32" s="444" t="s">
        <v>187</v>
      </c>
      <c r="ET32" s="24">
        <v>600.350000000004</v>
      </c>
      <c r="EU32" s="444" t="s">
        <v>183</v>
      </c>
      <c r="EV32" s="24"/>
      <c r="EW32" s="444" t="s">
        <v>184</v>
      </c>
      <c r="EX32" s="443"/>
      <c r="EY32" s="444" t="s">
        <v>185</v>
      </c>
      <c r="EZ32" s="460"/>
      <c r="FA32" s="443"/>
      <c r="FB32" s="444" t="s">
        <v>187</v>
      </c>
      <c r="FC32" s="663">
        <v>459.50000000000182</v>
      </c>
      <c r="FD32" s="444" t="s">
        <v>183</v>
      </c>
      <c r="FE32" s="663">
        <v>250.49999999999818</v>
      </c>
      <c r="FF32" s="444" t="s">
        <v>184</v>
      </c>
      <c r="FG32" s="443"/>
      <c r="FH32" s="444" t="s">
        <v>185</v>
      </c>
      <c r="FI32" s="460"/>
      <c r="FJ32" s="443"/>
      <c r="FK32" s="444" t="s">
        <v>187</v>
      </c>
      <c r="FL32" s="663">
        <v>276.25000000000364</v>
      </c>
      <c r="FM32" s="444" t="s">
        <v>183</v>
      </c>
      <c r="FN32" s="24">
        <v>521.79999999999563</v>
      </c>
      <c r="FO32" s="444" t="s">
        <v>184</v>
      </c>
      <c r="FP32" s="443"/>
      <c r="FQ32" s="444" t="s">
        <v>185</v>
      </c>
      <c r="FR32" s="460"/>
      <c r="FS32" s="443"/>
      <c r="FT32" s="444" t="s">
        <v>187</v>
      </c>
      <c r="FU32" s="663">
        <v>283.00000000000364</v>
      </c>
      <c r="FV32" s="444" t="s">
        <v>183</v>
      </c>
      <c r="FW32" s="663"/>
      <c r="FX32" s="444" t="s">
        <v>184</v>
      </c>
      <c r="FY32" s="443"/>
      <c r="FZ32" s="444" t="s">
        <v>185</v>
      </c>
      <c r="GA32" s="460"/>
      <c r="GB32" s="443"/>
      <c r="GC32" s="444" t="s">
        <v>187</v>
      </c>
      <c r="GD32" s="24">
        <v>211.90000000000509</v>
      </c>
      <c r="GE32" s="444" t="s">
        <v>183</v>
      </c>
      <c r="GF32" s="24"/>
      <c r="GG32" s="444" t="s">
        <v>184</v>
      </c>
      <c r="GH32" s="443"/>
      <c r="GI32" s="444" t="s">
        <v>185</v>
      </c>
      <c r="GJ32" s="460"/>
      <c r="GK32" s="443"/>
      <c r="GL32" s="444" t="s">
        <v>187</v>
      </c>
      <c r="GM32" s="663">
        <v>1440.2000000000044</v>
      </c>
      <c r="GN32" s="444" t="s">
        <v>183</v>
      </c>
      <c r="GO32" s="24">
        <v>893.89999999999964</v>
      </c>
      <c r="GP32" s="444" t="s">
        <v>184</v>
      </c>
      <c r="GQ32" s="443"/>
      <c r="GR32" s="444" t="s">
        <v>185</v>
      </c>
      <c r="GS32" s="460"/>
      <c r="GT32" s="443"/>
      <c r="GU32" s="444" t="s">
        <v>187</v>
      </c>
      <c r="GV32" s="663">
        <v>181.80000000000473</v>
      </c>
      <c r="GW32" s="444" t="s">
        <v>183</v>
      </c>
      <c r="GX32" s="663"/>
      <c r="GY32" s="444" t="s">
        <v>184</v>
      </c>
      <c r="GZ32" s="663"/>
      <c r="HA32" s="444" t="s">
        <v>185</v>
      </c>
      <c r="HB32" s="460"/>
      <c r="HC32" s="443"/>
      <c r="HD32" s="444" t="s">
        <v>187</v>
      </c>
      <c r="HE32" s="24">
        <v>680.05000000000473</v>
      </c>
      <c r="HF32" s="444" t="s">
        <v>183</v>
      </c>
      <c r="HG32" s="24">
        <v>482.84999999999945</v>
      </c>
      <c r="HH32" s="444" t="s">
        <v>184</v>
      </c>
      <c r="HI32" s="443"/>
      <c r="HJ32" s="444" t="s">
        <v>185</v>
      </c>
      <c r="HK32" s="460"/>
      <c r="HL32" s="443"/>
      <c r="HM32" s="444" t="s">
        <v>187</v>
      </c>
      <c r="HN32" s="663">
        <v>410.10000000000764</v>
      </c>
      <c r="HO32" s="444" t="s">
        <v>183</v>
      </c>
      <c r="HP32" s="663"/>
      <c r="HQ32" s="444" t="s">
        <v>184</v>
      </c>
      <c r="HR32" s="443"/>
      <c r="HS32" s="444" t="s">
        <v>185</v>
      </c>
      <c r="HT32" s="460"/>
      <c r="HU32" s="443"/>
      <c r="HV32" s="444" t="s">
        <v>187</v>
      </c>
      <c r="HW32" s="663">
        <v>2866.7500000000036</v>
      </c>
      <c r="HX32" s="444" t="s">
        <v>183</v>
      </c>
      <c r="HY32" s="24">
        <v>3367.25</v>
      </c>
      <c r="HZ32" s="444" t="s">
        <v>184</v>
      </c>
      <c r="IA32" s="443"/>
      <c r="IB32" s="444" t="s">
        <v>185</v>
      </c>
      <c r="IC32" s="460"/>
      <c r="ID32" s="443"/>
      <c r="IE32" s="444" t="s">
        <v>187</v>
      </c>
      <c r="IF32" s="663">
        <v>300.50000000000364</v>
      </c>
      <c r="IG32" s="444" t="s">
        <v>183</v>
      </c>
      <c r="IH32" s="663"/>
      <c r="II32" s="444" t="s">
        <v>184</v>
      </c>
      <c r="IJ32" s="663"/>
      <c r="IK32" s="444" t="s">
        <v>185</v>
      </c>
      <c r="IL32" s="460"/>
      <c r="IM32" s="443"/>
      <c r="IN32" s="444" t="s">
        <v>187</v>
      </c>
      <c r="IO32" s="24">
        <v>99.5</v>
      </c>
      <c r="IP32" s="444" t="s">
        <v>183</v>
      </c>
      <c r="IQ32" s="24"/>
      <c r="IR32" s="444" t="s">
        <v>184</v>
      </c>
      <c r="IS32" s="443"/>
      <c r="IT32" s="444" t="s">
        <v>185</v>
      </c>
      <c r="IU32" s="460"/>
      <c r="IV32" s="443"/>
      <c r="IW32" s="444" t="s">
        <v>187</v>
      </c>
      <c r="IX32" s="663">
        <v>72.500000000007276</v>
      </c>
      <c r="IY32" s="444" t="s">
        <v>183</v>
      </c>
      <c r="IZ32" s="24">
        <v>341.10000000000036</v>
      </c>
      <c r="JA32" s="444" t="s">
        <v>184</v>
      </c>
      <c r="JB32" s="443"/>
      <c r="JC32" s="444" t="s">
        <v>185</v>
      </c>
      <c r="JD32" s="460"/>
      <c r="JE32" s="443"/>
      <c r="JF32" s="444" t="s">
        <v>187</v>
      </c>
      <c r="JG32" s="663">
        <v>279.60000000000946</v>
      </c>
      <c r="JH32" s="444" t="s">
        <v>183</v>
      </c>
      <c r="JI32" s="663">
        <v>241.99999999999636</v>
      </c>
      <c r="JJ32" s="444" t="s">
        <v>184</v>
      </c>
      <c r="JK32" s="443"/>
      <c r="JL32" s="444" t="s">
        <v>185</v>
      </c>
      <c r="JM32" s="460"/>
      <c r="JN32" s="443"/>
      <c r="JO32" s="444" t="s">
        <v>187</v>
      </c>
      <c r="JP32" s="663">
        <v>438.90000000000873</v>
      </c>
      <c r="JQ32" s="444" t="s">
        <v>183</v>
      </c>
      <c r="JR32" s="663"/>
      <c r="JS32" s="444" t="s">
        <v>184</v>
      </c>
      <c r="JT32" s="663"/>
      <c r="JU32" s="444" t="s">
        <v>185</v>
      </c>
      <c r="JV32" s="460"/>
      <c r="JW32" s="443"/>
      <c r="JX32" s="444" t="s">
        <v>187</v>
      </c>
      <c r="JY32" s="24">
        <v>1946.2000000000044</v>
      </c>
      <c r="JZ32" s="444" t="s">
        <v>183</v>
      </c>
      <c r="KA32" s="24">
        <v>2648.7000000000044</v>
      </c>
      <c r="KB32" s="444" t="s">
        <v>184</v>
      </c>
      <c r="KC32" s="443"/>
      <c r="KD32" s="444" t="s">
        <v>185</v>
      </c>
      <c r="KE32" s="460"/>
      <c r="KF32" s="443"/>
      <c r="KG32" s="444" t="s">
        <v>187</v>
      </c>
      <c r="KH32" s="24">
        <v>209.60000000000582</v>
      </c>
      <c r="KI32" s="444" t="s">
        <v>183</v>
      </c>
      <c r="KJ32" s="663">
        <v>0</v>
      </c>
      <c r="KK32" s="444" t="s">
        <v>184</v>
      </c>
      <c r="KL32" s="443"/>
      <c r="KM32" s="444" t="s">
        <v>185</v>
      </c>
      <c r="KN32" s="460"/>
      <c r="KO32" s="443"/>
      <c r="KP32" s="444" t="s">
        <v>187</v>
      </c>
      <c r="KQ32" s="663">
        <v>477.30000000001019</v>
      </c>
      <c r="KR32" s="444" t="s">
        <v>183</v>
      </c>
      <c r="KS32" s="663"/>
      <c r="KT32" s="444" t="s">
        <v>184</v>
      </c>
      <c r="KU32" s="663"/>
      <c r="KV32" s="444" t="s">
        <v>185</v>
      </c>
      <c r="KW32" s="460"/>
      <c r="KX32" s="443"/>
      <c r="KY32" s="444" t="s">
        <v>187</v>
      </c>
      <c r="KZ32" s="24">
        <v>85.600000000005821</v>
      </c>
      <c r="LA32" s="444" t="s">
        <v>183</v>
      </c>
      <c r="LB32" s="24"/>
      <c r="LC32" s="444" t="s">
        <v>184</v>
      </c>
      <c r="LD32" s="24"/>
      <c r="LE32" s="444" t="s">
        <v>185</v>
      </c>
      <c r="LF32" s="460"/>
      <c r="LG32" s="443"/>
      <c r="LH32" s="444" t="s">
        <v>187</v>
      </c>
      <c r="LI32" s="336">
        <v>15.000000000001819</v>
      </c>
      <c r="LJ32" s="444" t="s">
        <v>183</v>
      </c>
      <c r="LK32" s="336"/>
      <c r="LL32" s="444" t="s">
        <v>184</v>
      </c>
      <c r="LM32" s="443"/>
      <c r="LN32" s="444" t="s">
        <v>185</v>
      </c>
      <c r="LO32" s="460"/>
      <c r="LP32" s="443"/>
      <c r="LQ32" s="444" t="s">
        <v>187</v>
      </c>
      <c r="LR32" s="24">
        <v>356.10000000000218</v>
      </c>
      <c r="LS32" s="444" t="s">
        <v>183</v>
      </c>
      <c r="LT32" s="24">
        <v>91.099999999999909</v>
      </c>
      <c r="LU32" s="444" t="s">
        <v>184</v>
      </c>
      <c r="LV32" s="443"/>
      <c r="LW32" s="444" t="s">
        <v>185</v>
      </c>
      <c r="LX32" s="460"/>
      <c r="LY32" s="443"/>
      <c r="LZ32" s="444" t="s">
        <v>187</v>
      </c>
      <c r="MA32" s="24">
        <v>298.70000000000073</v>
      </c>
      <c r="MB32" s="444" t="s">
        <v>183</v>
      </c>
      <c r="MC32" s="24"/>
      <c r="MD32" s="444" t="s">
        <v>184</v>
      </c>
      <c r="ME32" s="24"/>
      <c r="MF32" s="444" t="s">
        <v>185</v>
      </c>
      <c r="MG32" s="460"/>
      <c r="MH32" s="443"/>
      <c r="MI32" s="444" t="s">
        <v>187</v>
      </c>
      <c r="MJ32" s="313">
        <v>576.15000000001601</v>
      </c>
      <c r="MK32" s="444" t="s">
        <v>183</v>
      </c>
      <c r="ML32" s="24">
        <v>1226.6499999999978</v>
      </c>
      <c r="MM32" s="444" t="s">
        <v>184</v>
      </c>
      <c r="MN32" s="443"/>
      <c r="MO32" s="444" t="s">
        <v>185</v>
      </c>
      <c r="MP32" s="460"/>
      <c r="MQ32" s="443"/>
      <c r="MR32" s="444" t="s">
        <v>187</v>
      </c>
      <c r="MS32" s="443">
        <v>250.00000000001455</v>
      </c>
      <c r="MT32" s="444" t="s">
        <v>183</v>
      </c>
      <c r="MU32" s="24">
        <v>296</v>
      </c>
      <c r="MV32" s="444" t="s">
        <v>184</v>
      </c>
      <c r="MW32" s="443"/>
      <c r="MX32" s="444" t="s">
        <v>185</v>
      </c>
      <c r="MY32" s="460"/>
      <c r="MZ32" s="443"/>
      <c r="NA32" s="444" t="s">
        <v>187</v>
      </c>
      <c r="NB32" s="443"/>
      <c r="NC32" s="444" t="s">
        <v>183</v>
      </c>
      <c r="ND32" s="443"/>
      <c r="NE32" s="444" t="s">
        <v>184</v>
      </c>
      <c r="NF32" s="443"/>
      <c r="NG32" s="444" t="s">
        <v>185</v>
      </c>
      <c r="NH32" s="460"/>
    </row>
    <row r="33" spans="1:372" ht="18">
      <c r="A33" s="110" t="s">
        <v>1953</v>
      </c>
      <c r="B33" s="59">
        <f>SUM(D33:AAP33)</f>
        <v>19708.162500000057</v>
      </c>
      <c r="C33" s="460"/>
      <c r="D33" s="443"/>
      <c r="E33" s="286">
        <f>D32*0.25</f>
        <v>104.95</v>
      </c>
      <c r="F33" s="24"/>
      <c r="G33" s="286">
        <f>F32*0.5</f>
        <v>228.09999999999997</v>
      </c>
      <c r="H33" s="443"/>
      <c r="I33" s="286">
        <f>H32*0.75</f>
        <v>0</v>
      </c>
      <c r="J33" s="443"/>
      <c r="K33" s="286">
        <f>J32*1</f>
        <v>0</v>
      </c>
      <c r="L33" s="460"/>
      <c r="M33" s="443"/>
      <c r="N33" s="286">
        <f>M32*0.25</f>
        <v>70.575000000000003</v>
      </c>
      <c r="O33" s="443"/>
      <c r="P33" s="286">
        <f>O32*0.5</f>
        <v>164.74999999999997</v>
      </c>
      <c r="Q33" s="443"/>
      <c r="R33" s="286">
        <f>Q32*0.75</f>
        <v>0</v>
      </c>
      <c r="S33" s="443"/>
      <c r="T33" s="286">
        <f>S32*1</f>
        <v>0</v>
      </c>
      <c r="U33" s="460"/>
      <c r="V33" s="24"/>
      <c r="W33" s="286">
        <f>V32*0.25</f>
        <v>138.8250000000001</v>
      </c>
      <c r="X33" s="443"/>
      <c r="Y33" s="286">
        <f>X32*0.5</f>
        <v>198.59999999999991</v>
      </c>
      <c r="Z33" s="24"/>
      <c r="AA33" s="286">
        <f>Z32*0.75</f>
        <v>0</v>
      </c>
      <c r="AC33" s="286">
        <f t="shared" ref="AC33" si="23">AB32*1</f>
        <v>0</v>
      </c>
      <c r="AD33" s="460"/>
      <c r="AE33" s="24"/>
      <c r="AF33" s="286">
        <f>AE32*0.25</f>
        <v>74.050000000000125</v>
      </c>
      <c r="AG33" s="443"/>
      <c r="AH33" s="286">
        <f>AG32*0.5</f>
        <v>75.549999999999841</v>
      </c>
      <c r="AI33" s="443"/>
      <c r="AJ33" s="286">
        <f>AI32*0.75</f>
        <v>0</v>
      </c>
      <c r="AL33" s="286">
        <f t="shared" ref="AL33" si="24">AK32*1</f>
        <v>0</v>
      </c>
      <c r="AM33" s="460"/>
      <c r="AN33" s="443"/>
      <c r="AO33" s="286">
        <f>AN32*0.25</f>
        <v>0</v>
      </c>
      <c r="AP33" s="24"/>
      <c r="AQ33" s="286">
        <f>AP32*0.5</f>
        <v>229.80000000000018</v>
      </c>
      <c r="AR33" s="443"/>
      <c r="AS33" s="286">
        <f>AR32*0.75</f>
        <v>209.4749999999998</v>
      </c>
      <c r="AT33" s="443"/>
      <c r="AU33" s="286">
        <f>AT32*1</f>
        <v>0</v>
      </c>
      <c r="AV33" s="460"/>
      <c r="AW33" s="24"/>
      <c r="AX33" s="286">
        <f>AW32*0.25</f>
        <v>0</v>
      </c>
      <c r="AZ33" s="286">
        <f>AY32*0.5</f>
        <v>336.74999999999977</v>
      </c>
      <c r="BB33" s="286">
        <f>BA32*0.75</f>
        <v>146.17499999999939</v>
      </c>
      <c r="BC33" s="24"/>
      <c r="BD33" s="286">
        <f>BC32*1</f>
        <v>0</v>
      </c>
      <c r="BE33" s="460"/>
      <c r="BF33" s="443"/>
      <c r="BG33" s="286">
        <f>BF32*0.25</f>
        <v>0</v>
      </c>
      <c r="BH33" s="24"/>
      <c r="BI33" s="286">
        <f>BH32*0.5</f>
        <v>311.72500000000014</v>
      </c>
      <c r="BJ33" s="24"/>
      <c r="BK33" s="286">
        <f>BJ32*0.75</f>
        <v>225.07500000000027</v>
      </c>
      <c r="BL33" s="443"/>
      <c r="BM33" s="286">
        <f>BL32*1</f>
        <v>0</v>
      </c>
      <c r="BN33" s="460"/>
      <c r="BO33" s="443"/>
      <c r="BP33" s="286">
        <f>BO32*0.25</f>
        <v>0</v>
      </c>
      <c r="BQ33" s="24"/>
      <c r="BR33" s="286">
        <f>BQ32*0.5</f>
        <v>396.14999999999918</v>
      </c>
      <c r="BS33" s="443"/>
      <c r="BT33" s="286">
        <f>BS32*0.75</f>
        <v>328.19999999999959</v>
      </c>
      <c r="BU33" s="443"/>
      <c r="BV33" s="286">
        <f>BU32*1</f>
        <v>0</v>
      </c>
      <c r="BW33" s="460"/>
      <c r="BX33" s="443"/>
      <c r="BY33" s="286">
        <f>BX32*0.25</f>
        <v>0</v>
      </c>
      <c r="BZ33" s="443"/>
      <c r="CA33" s="286">
        <f>BZ32*0.5</f>
        <v>167.3</v>
      </c>
      <c r="CB33" s="443"/>
      <c r="CC33" s="286">
        <f>CB32*0.75</f>
        <v>141.52499999999645</v>
      </c>
      <c r="CD33" s="443"/>
      <c r="CE33" s="286">
        <f>CD32*1</f>
        <v>0</v>
      </c>
      <c r="CF33" s="460"/>
      <c r="CG33" s="443"/>
      <c r="CH33" s="286">
        <f>CG32*0.25</f>
        <v>0</v>
      </c>
      <c r="CI33" s="24"/>
      <c r="CJ33" s="286">
        <f>CI32*0.5</f>
        <v>161.40000000000009</v>
      </c>
      <c r="CK33" s="24"/>
      <c r="CL33" s="286">
        <f>CK32*0.75</f>
        <v>0</v>
      </c>
      <c r="CM33" s="443"/>
      <c r="CN33" s="286">
        <f>CM32*1</f>
        <v>0</v>
      </c>
      <c r="CO33" s="460"/>
      <c r="CP33" s="443"/>
      <c r="CQ33" s="286">
        <f>CP32*0.25</f>
        <v>0</v>
      </c>
      <c r="CR33" s="24"/>
      <c r="CS33" s="286">
        <f>CR32*0.5</f>
        <v>177.45000000000027</v>
      </c>
      <c r="CT33" s="24"/>
      <c r="CU33" s="286">
        <f>CT32*0.75</f>
        <v>0</v>
      </c>
      <c r="CV33" s="443"/>
      <c r="CW33" s="286">
        <f>CV32*1</f>
        <v>0</v>
      </c>
      <c r="CX33" s="460"/>
      <c r="CY33" s="443"/>
      <c r="CZ33" s="286">
        <f>CY32*0.25</f>
        <v>0</v>
      </c>
      <c r="DA33" s="24"/>
      <c r="DB33" s="286">
        <f>DA32*0.5</f>
        <v>234.05000000000064</v>
      </c>
      <c r="DC33" s="443"/>
      <c r="DD33" s="286">
        <f>DC32*0.75</f>
        <v>243.59999999999673</v>
      </c>
      <c r="DE33" s="443"/>
      <c r="DF33" s="286">
        <f>DE32*1</f>
        <v>0</v>
      </c>
      <c r="DG33" s="460"/>
      <c r="DH33" s="443"/>
      <c r="DI33" s="286">
        <f>DH32*0.25</f>
        <v>0</v>
      </c>
      <c r="DJ33" s="24"/>
      <c r="DK33" s="286">
        <f>DJ32*0.5</f>
        <v>112.80000000000064</v>
      </c>
      <c r="DL33" s="24"/>
      <c r="DM33" s="286">
        <f>DL32*0.75</f>
        <v>0</v>
      </c>
      <c r="DN33" s="443"/>
      <c r="DO33" s="286">
        <f>DN32*1</f>
        <v>0</v>
      </c>
      <c r="DP33" s="460"/>
      <c r="DQ33" s="443"/>
      <c r="DR33" s="286">
        <f>DQ32*0.25</f>
        <v>0</v>
      </c>
      <c r="DS33" s="24"/>
      <c r="DT33" s="286">
        <f>DS32*0.5</f>
        <v>220.35000000000036</v>
      </c>
      <c r="DU33" s="443"/>
      <c r="DV33" s="286">
        <f>DU32*0.75</f>
        <v>376.49999999999727</v>
      </c>
      <c r="DW33" s="443"/>
      <c r="DX33" s="286">
        <f>DW32*1</f>
        <v>0</v>
      </c>
      <c r="DY33" s="460"/>
      <c r="DZ33" s="443"/>
      <c r="EA33" s="286">
        <f>DZ32*0.25</f>
        <v>0</v>
      </c>
      <c r="EB33" s="24"/>
      <c r="EC33" s="286">
        <f>EB32*0.5</f>
        <v>241.025000000001</v>
      </c>
      <c r="ED33" s="24"/>
      <c r="EE33" s="286">
        <f>ED32*0.75</f>
        <v>0</v>
      </c>
      <c r="EF33" s="443"/>
      <c r="EG33" s="286">
        <f>EF32*1</f>
        <v>0</v>
      </c>
      <c r="EH33" s="460"/>
      <c r="EI33" s="443"/>
      <c r="EJ33" s="286">
        <f>EI32*0.25</f>
        <v>0</v>
      </c>
      <c r="EK33" s="24"/>
      <c r="EL33" s="286">
        <f>EK32*0.5</f>
        <v>214.25000000000136</v>
      </c>
      <c r="EM33" s="24"/>
      <c r="EN33" s="286">
        <f>EM32*0.75</f>
        <v>0</v>
      </c>
      <c r="EO33" s="443"/>
      <c r="EP33" s="286">
        <f>EO32*1</f>
        <v>0</v>
      </c>
      <c r="EQ33" s="460"/>
      <c r="ER33" s="443"/>
      <c r="ES33" s="286">
        <f>ER32*0.25</f>
        <v>0</v>
      </c>
      <c r="ET33" s="24"/>
      <c r="EU33" s="286">
        <f>ET32*0.5</f>
        <v>300.175000000002</v>
      </c>
      <c r="EV33" s="24"/>
      <c r="EW33" s="286">
        <f>EV32*0.75</f>
        <v>0</v>
      </c>
      <c r="EX33" s="443"/>
      <c r="EY33" s="286">
        <f>EX32*1</f>
        <v>0</v>
      </c>
      <c r="EZ33" s="460"/>
      <c r="FA33" s="443"/>
      <c r="FB33" s="286">
        <f>FA32*0.25</f>
        <v>0</v>
      </c>
      <c r="FC33" s="24"/>
      <c r="FD33" s="286">
        <f>FC32*0.5</f>
        <v>229.75000000000091</v>
      </c>
      <c r="FE33" s="24"/>
      <c r="FF33" s="286">
        <f>FE32*0.75</f>
        <v>187.87499999999864</v>
      </c>
      <c r="FG33" s="443"/>
      <c r="FH33" s="286">
        <f>FG32*1</f>
        <v>0</v>
      </c>
      <c r="FI33" s="460"/>
      <c r="FJ33" s="443"/>
      <c r="FK33" s="286">
        <f>FJ32*0.25</f>
        <v>0</v>
      </c>
      <c r="FL33" s="24"/>
      <c r="FM33" s="286">
        <f>FL32*0.5</f>
        <v>138.12500000000182</v>
      </c>
      <c r="FN33" s="443"/>
      <c r="FO33" s="286">
        <f>FN32*0.75</f>
        <v>391.34999999999673</v>
      </c>
      <c r="FP33" s="443"/>
      <c r="FQ33" s="286">
        <f>FP32*1</f>
        <v>0</v>
      </c>
      <c r="FR33" s="460"/>
      <c r="FS33" s="443"/>
      <c r="FT33" s="286">
        <f>FS32*0.25</f>
        <v>0</v>
      </c>
      <c r="FU33" s="24"/>
      <c r="FV33" s="286">
        <f>FU32*0.5</f>
        <v>141.50000000000182</v>
      </c>
      <c r="FW33" s="24"/>
      <c r="FX33" s="286">
        <f>FW32*0.75</f>
        <v>0</v>
      </c>
      <c r="FY33" s="443"/>
      <c r="FZ33" s="286">
        <f>FY32*1</f>
        <v>0</v>
      </c>
      <c r="GA33" s="460"/>
      <c r="GB33" s="443"/>
      <c r="GC33" s="286">
        <f>GB32*0.25</f>
        <v>0</v>
      </c>
      <c r="GD33" s="24"/>
      <c r="GE33" s="286">
        <f>GD32*0.5</f>
        <v>105.95000000000255</v>
      </c>
      <c r="GF33" s="24"/>
      <c r="GG33" s="286">
        <f>GF32*0.75</f>
        <v>0</v>
      </c>
      <c r="GH33" s="443"/>
      <c r="GI33" s="286">
        <f>GH32*1</f>
        <v>0</v>
      </c>
      <c r="GJ33" s="460"/>
      <c r="GK33" s="443"/>
      <c r="GL33" s="286">
        <f>GK32*0.25</f>
        <v>0</v>
      </c>
      <c r="GM33" s="24"/>
      <c r="GN33" s="286">
        <f>GM32*0.5</f>
        <v>720.10000000000218</v>
      </c>
      <c r="GO33" s="443"/>
      <c r="GP33" s="286">
        <f>GO32*0.75</f>
        <v>670.42499999999973</v>
      </c>
      <c r="GQ33" s="443"/>
      <c r="GR33" s="286">
        <f>GQ32*1</f>
        <v>0</v>
      </c>
      <c r="GS33" s="460"/>
      <c r="GT33" s="443"/>
      <c r="GU33" s="286">
        <f>GT32*0.25</f>
        <v>0</v>
      </c>
      <c r="GV33" s="24"/>
      <c r="GW33" s="286">
        <f>GV32*0.5</f>
        <v>90.900000000002365</v>
      </c>
      <c r="GX33" s="24"/>
      <c r="GY33" s="286">
        <f>GX32*0.75</f>
        <v>0</v>
      </c>
      <c r="GZ33" s="24"/>
      <c r="HA33" s="286">
        <f>GZ32*1</f>
        <v>0</v>
      </c>
      <c r="HB33" s="460"/>
      <c r="HC33" s="443"/>
      <c r="HD33" s="286">
        <f>HC32*0.25</f>
        <v>0</v>
      </c>
      <c r="HE33" s="443"/>
      <c r="HF33" s="286">
        <f>HE32*0.5</f>
        <v>340.02500000000236</v>
      </c>
      <c r="HG33" s="443"/>
      <c r="HH33" s="286">
        <f>HG32*0.75</f>
        <v>362.13749999999959</v>
      </c>
      <c r="HI33" s="443"/>
      <c r="HJ33" s="286">
        <f>HI32*1</f>
        <v>0</v>
      </c>
      <c r="HK33" s="460"/>
      <c r="HL33" s="443"/>
      <c r="HM33" s="286">
        <f>HL32*0.25</f>
        <v>0</v>
      </c>
      <c r="HN33" s="443"/>
      <c r="HO33" s="286">
        <f>HN32*0.5</f>
        <v>205.05000000000382</v>
      </c>
      <c r="HP33" s="443"/>
      <c r="HQ33" s="286">
        <f>HP32*0.75</f>
        <v>0</v>
      </c>
      <c r="HR33" s="443"/>
      <c r="HS33" s="286">
        <f>HR32*1</f>
        <v>0</v>
      </c>
      <c r="HT33" s="460"/>
      <c r="HU33" s="443"/>
      <c r="HV33" s="286">
        <f>HU32*0.25</f>
        <v>0</v>
      </c>
      <c r="HW33" s="443"/>
      <c r="HX33" s="286">
        <f>HW32*0.5</f>
        <v>1433.3750000000018</v>
      </c>
      <c r="HY33" s="443"/>
      <c r="HZ33" s="286">
        <f>HY32*0.75</f>
        <v>2525.4375</v>
      </c>
      <c r="IA33" s="443"/>
      <c r="IB33" s="286">
        <f>IA32*1</f>
        <v>0</v>
      </c>
      <c r="IC33" s="460"/>
      <c r="ID33" s="443"/>
      <c r="IE33" s="286">
        <f>ID32*0.25</f>
        <v>0</v>
      </c>
      <c r="IF33" s="443"/>
      <c r="IG33" s="286">
        <f>IF32*0.5</f>
        <v>150.25000000000182</v>
      </c>
      <c r="IH33" s="443"/>
      <c r="II33" s="286">
        <f>IH32*0.75</f>
        <v>0</v>
      </c>
      <c r="IJ33" s="443"/>
      <c r="IK33" s="286">
        <f>IJ32*1</f>
        <v>0</v>
      </c>
      <c r="IL33" s="460"/>
      <c r="IM33" s="443"/>
      <c r="IN33" s="286">
        <f>IM32*0.25</f>
        <v>0</v>
      </c>
      <c r="IO33" s="443"/>
      <c r="IP33" s="286">
        <f>IO32*0.5</f>
        <v>49.75</v>
      </c>
      <c r="IQ33" s="443"/>
      <c r="IR33" s="286">
        <f>IQ32*0.75</f>
        <v>0</v>
      </c>
      <c r="IS33" s="443"/>
      <c r="IT33" s="286">
        <f>IS32*1</f>
        <v>0</v>
      </c>
      <c r="IU33" s="460"/>
      <c r="IV33" s="443"/>
      <c r="IW33" s="286">
        <f>IV32*0.25</f>
        <v>0</v>
      </c>
      <c r="IX33" s="443"/>
      <c r="IY33" s="286">
        <f>IX32*0.5</f>
        <v>36.250000000003638</v>
      </c>
      <c r="IZ33" s="443"/>
      <c r="JA33" s="286">
        <f>IZ32*0.75</f>
        <v>255.82500000000027</v>
      </c>
      <c r="JB33" s="443"/>
      <c r="JC33" s="286">
        <f>JB32*1</f>
        <v>0</v>
      </c>
      <c r="JD33" s="460"/>
      <c r="JE33" s="443"/>
      <c r="JF33" s="286">
        <f>JE32*0.25</f>
        <v>0</v>
      </c>
      <c r="JG33" s="443"/>
      <c r="JH33" s="286">
        <f>JG32*0.5</f>
        <v>139.80000000000473</v>
      </c>
      <c r="JI33" s="443"/>
      <c r="JJ33" s="286">
        <f>JI32*0.75</f>
        <v>181.49999999999727</v>
      </c>
      <c r="JK33" s="443"/>
      <c r="JL33" s="286">
        <f>JK32*1</f>
        <v>0</v>
      </c>
      <c r="JM33" s="460"/>
      <c r="JN33" s="443"/>
      <c r="JO33" s="286">
        <f>JN32*0.25</f>
        <v>0</v>
      </c>
      <c r="JP33" s="443"/>
      <c r="JQ33" s="286">
        <f>JP32*0.5</f>
        <v>219.45000000000437</v>
      </c>
      <c r="JR33" s="443"/>
      <c r="JS33" s="286">
        <f>JR32*0.75</f>
        <v>0</v>
      </c>
      <c r="JT33" s="443"/>
      <c r="JU33" s="286">
        <f>JT32*1</f>
        <v>0</v>
      </c>
      <c r="JV33" s="460"/>
      <c r="JW33" s="443"/>
      <c r="JX33" s="286">
        <f>JW32*0.25</f>
        <v>0</v>
      </c>
      <c r="JY33" s="443"/>
      <c r="JZ33" s="286">
        <f>JY32*0.5</f>
        <v>973.10000000000218</v>
      </c>
      <c r="KA33" s="443"/>
      <c r="KB33" s="286">
        <f>KA32*0.75</f>
        <v>1986.5250000000033</v>
      </c>
      <c r="KC33" s="443"/>
      <c r="KD33" s="286">
        <f t="shared" ref="KD33" si="25">KC32*1</f>
        <v>0</v>
      </c>
      <c r="KE33" s="460"/>
      <c r="KF33" s="443"/>
      <c r="KG33" s="286">
        <f>KF32*0.25</f>
        <v>0</v>
      </c>
      <c r="KH33" s="443"/>
      <c r="KI33" s="286">
        <f>KH32*0.5</f>
        <v>104.80000000000291</v>
      </c>
      <c r="KJ33" s="443"/>
      <c r="KK33" s="286">
        <f>KJ32*0.75</f>
        <v>0</v>
      </c>
      <c r="KL33" s="443"/>
      <c r="KM33" s="286">
        <f>KL32*1</f>
        <v>0</v>
      </c>
      <c r="KN33" s="460"/>
      <c r="KO33" s="443"/>
      <c r="KP33" s="286">
        <f>KO32*0.25</f>
        <v>0</v>
      </c>
      <c r="KQ33" s="443"/>
      <c r="KR33" s="286">
        <f>KQ32*0.5</f>
        <v>238.65000000000509</v>
      </c>
      <c r="KS33" s="443"/>
      <c r="KT33" s="286">
        <f>KS32*0.75</f>
        <v>0</v>
      </c>
      <c r="KU33" s="443"/>
      <c r="KV33" s="286">
        <f>KU32*1</f>
        <v>0</v>
      </c>
      <c r="KW33" s="460"/>
      <c r="KX33" s="443"/>
      <c r="KY33" s="286">
        <f>KX32*0.25</f>
        <v>0</v>
      </c>
      <c r="KZ33" s="443"/>
      <c r="LA33" s="286">
        <f>KZ32*0.5</f>
        <v>42.80000000000291</v>
      </c>
      <c r="LB33" s="443"/>
      <c r="LC33" s="286">
        <f>LB32*0.75</f>
        <v>0</v>
      </c>
      <c r="LD33" s="443"/>
      <c r="LE33" s="286">
        <f>LD32*1</f>
        <v>0</v>
      </c>
      <c r="LF33" s="460"/>
      <c r="LG33" s="443"/>
      <c r="LH33" s="286">
        <f>LG32*0.25</f>
        <v>0</v>
      </c>
      <c r="LI33" s="443"/>
      <c r="LJ33" s="286">
        <f>LI32*0.5</f>
        <v>7.5000000000009095</v>
      </c>
      <c r="LK33" s="443"/>
      <c r="LL33" s="286">
        <f>LK32*0.75</f>
        <v>0</v>
      </c>
      <c r="LM33" s="443"/>
      <c r="LN33" s="286">
        <f>LM32*1</f>
        <v>0</v>
      </c>
      <c r="LO33" s="460"/>
      <c r="LP33" s="443"/>
      <c r="LQ33" s="286">
        <f>LP32*0.25</f>
        <v>0</v>
      </c>
      <c r="LR33" s="443"/>
      <c r="LS33" s="286">
        <f>LR32*0.5</f>
        <v>178.05000000000109</v>
      </c>
      <c r="LT33" s="443"/>
      <c r="LU33" s="286">
        <f>LT32*0.75</f>
        <v>68.324999999999932</v>
      </c>
      <c r="LV33" s="443"/>
      <c r="LW33" s="286">
        <f>LV32*1</f>
        <v>0</v>
      </c>
      <c r="LX33" s="460"/>
      <c r="LY33" s="443"/>
      <c r="LZ33" s="286">
        <f>LY32*0.25</f>
        <v>0</v>
      </c>
      <c r="MA33" s="443"/>
      <c r="MB33" s="286">
        <f>MA32*0.5</f>
        <v>149.35000000000036</v>
      </c>
      <c r="MC33" s="443"/>
      <c r="MD33" s="286">
        <f>MC32*0.75</f>
        <v>0</v>
      </c>
      <c r="ME33" s="443"/>
      <c r="MF33" s="286">
        <f>ME32*1</f>
        <v>0</v>
      </c>
      <c r="MG33" s="460"/>
      <c r="MH33" s="443"/>
      <c r="MI33" s="286">
        <f>MH32*0.25</f>
        <v>0</v>
      </c>
      <c r="MJ33" s="443"/>
      <c r="MK33" s="286">
        <f>MJ32*0.5</f>
        <v>288.075000000008</v>
      </c>
      <c r="ML33" s="443"/>
      <c r="MM33" s="286">
        <f>ML32*0.75</f>
        <v>919.98749999999836</v>
      </c>
      <c r="MN33" s="443"/>
      <c r="MO33" s="286">
        <f>MN32*1</f>
        <v>0</v>
      </c>
      <c r="MP33" s="460"/>
      <c r="MQ33" s="443"/>
      <c r="MR33" s="286">
        <f>MQ32*0.25</f>
        <v>0</v>
      </c>
      <c r="MS33" s="443"/>
      <c r="MT33" s="286">
        <f>MS32*0.5</f>
        <v>125.00000000000728</v>
      </c>
      <c r="MU33" s="443"/>
      <c r="MV33" s="286">
        <f>MU32*0.75</f>
        <v>222</v>
      </c>
      <c r="MW33" s="443"/>
      <c r="MX33" s="286">
        <f>MW32*1</f>
        <v>0</v>
      </c>
      <c r="MY33" s="460"/>
      <c r="MZ33" s="443"/>
      <c r="NA33" s="286">
        <f>MZ32*0.25</f>
        <v>0</v>
      </c>
      <c r="NB33" s="443"/>
      <c r="NC33" s="286">
        <f>NB32*0.5</f>
        <v>0</v>
      </c>
      <c r="ND33" s="443"/>
      <c r="NE33" s="286">
        <f>ND32*0.75</f>
        <v>0</v>
      </c>
      <c r="NF33" s="443"/>
      <c r="NG33" s="286">
        <f>NF32*1</f>
        <v>0</v>
      </c>
      <c r="NH33" s="460"/>
    </row>
    <row r="34" spans="1:372" s="50" customFormat="1" ht="15.75">
      <c r="A34" s="253"/>
      <c r="B34" s="256"/>
      <c r="C34" s="255"/>
      <c r="D34" s="305"/>
      <c r="E34" s="463"/>
      <c r="F34" s="178"/>
      <c r="G34" s="463"/>
      <c r="H34" s="305"/>
      <c r="I34" s="463"/>
      <c r="J34" s="305"/>
      <c r="K34" s="305"/>
      <c r="L34" s="255"/>
      <c r="M34" s="305"/>
      <c r="N34" s="463"/>
      <c r="O34" s="305"/>
      <c r="P34" s="463"/>
      <c r="Q34" s="305"/>
      <c r="R34" s="463"/>
      <c r="S34" s="305"/>
      <c r="T34" s="305"/>
      <c r="U34" s="255"/>
      <c r="V34" s="178"/>
      <c r="W34" s="463"/>
      <c r="X34" s="305"/>
      <c r="Y34" s="463"/>
      <c r="Z34" s="178"/>
      <c r="AA34" s="305"/>
      <c r="AC34" s="48"/>
      <c r="AD34" s="255"/>
      <c r="AE34" s="178"/>
      <c r="AF34" s="355"/>
      <c r="AG34" s="305"/>
      <c r="AH34" s="305"/>
      <c r="AI34" s="305"/>
      <c r="AJ34" s="305"/>
      <c r="AL34" s="48"/>
      <c r="AM34" s="255"/>
      <c r="AN34" s="305"/>
      <c r="AO34" s="355"/>
      <c r="AP34" s="178"/>
      <c r="AQ34" s="305"/>
      <c r="AR34" s="305"/>
      <c r="AS34" s="305"/>
      <c r="AT34" s="305"/>
      <c r="AU34" s="48"/>
      <c r="AV34" s="255"/>
      <c r="AW34" s="178"/>
      <c r="AX34" s="355"/>
      <c r="AY34" s="178"/>
      <c r="AZ34" s="305"/>
      <c r="BA34" s="305"/>
      <c r="BB34" s="305"/>
      <c r="BC34" s="305"/>
      <c r="BD34" s="48"/>
      <c r="BE34" s="255"/>
      <c r="BF34" s="305"/>
      <c r="BG34" s="355"/>
      <c r="BH34" s="178"/>
      <c r="BI34" s="305"/>
      <c r="BJ34" s="178"/>
      <c r="BK34" s="305"/>
      <c r="BL34" s="305"/>
      <c r="BM34" s="48"/>
      <c r="BN34" s="255"/>
      <c r="BO34" s="305"/>
      <c r="BP34" s="355"/>
      <c r="BQ34" s="178"/>
      <c r="BR34" s="305"/>
      <c r="BS34" s="305"/>
      <c r="BT34" s="305"/>
      <c r="BU34" s="305"/>
      <c r="BV34" s="48"/>
      <c r="BW34" s="255"/>
      <c r="BX34" s="305"/>
      <c r="BY34" s="355"/>
      <c r="BZ34" s="305"/>
      <c r="CA34" s="305"/>
      <c r="CB34" s="305"/>
      <c r="CC34" s="305"/>
      <c r="CD34" s="305"/>
      <c r="CE34" s="48"/>
      <c r="CF34" s="255"/>
      <c r="CG34" s="305"/>
      <c r="CH34" s="355"/>
      <c r="CI34" s="178"/>
      <c r="CJ34" s="305"/>
      <c r="CK34" s="178"/>
      <c r="CL34" s="305"/>
      <c r="CM34" s="305"/>
      <c r="CN34" s="48"/>
      <c r="CO34" s="255"/>
      <c r="CP34" s="305"/>
      <c r="CQ34" s="355"/>
      <c r="CR34" s="178"/>
      <c r="CS34" s="305"/>
      <c r="CT34" s="178"/>
      <c r="CU34" s="305"/>
      <c r="CV34" s="305"/>
      <c r="CW34" s="48"/>
      <c r="CX34" s="255"/>
      <c r="CY34" s="305"/>
      <c r="CZ34" s="355"/>
      <c r="DA34" s="178"/>
      <c r="DB34" s="305"/>
      <c r="DC34" s="305"/>
      <c r="DD34" s="305"/>
      <c r="DE34" s="305"/>
      <c r="DF34" s="48"/>
      <c r="DG34" s="255"/>
      <c r="DH34" s="305"/>
      <c r="DI34" s="355"/>
      <c r="DJ34" s="178"/>
      <c r="DK34" s="305"/>
      <c r="DL34" s="178"/>
      <c r="DM34" s="305"/>
      <c r="DN34" s="305"/>
      <c r="DO34" s="48"/>
      <c r="DP34" s="255"/>
      <c r="DQ34" s="305"/>
      <c r="DR34" s="355"/>
      <c r="DS34" s="178"/>
      <c r="DT34" s="305"/>
      <c r="DU34" s="305"/>
      <c r="DV34" s="305"/>
      <c r="DW34" s="305"/>
      <c r="DX34" s="48"/>
      <c r="DY34" s="255"/>
      <c r="DZ34" s="305"/>
      <c r="EA34" s="355"/>
      <c r="EB34" s="178"/>
      <c r="EC34" s="305"/>
      <c r="ED34" s="178"/>
      <c r="EE34" s="305"/>
      <c r="EF34" s="305"/>
      <c r="EG34" s="48"/>
      <c r="EH34" s="255"/>
      <c r="EI34" s="305"/>
      <c r="EJ34" s="355"/>
      <c r="EK34" s="178"/>
      <c r="EL34" s="305"/>
      <c r="EM34" s="178"/>
      <c r="EN34" s="305"/>
      <c r="EO34" s="305"/>
      <c r="EP34" s="48"/>
      <c r="EQ34" s="255"/>
      <c r="ER34" s="305"/>
      <c r="ES34" s="355"/>
      <c r="ET34" s="178"/>
      <c r="EU34" s="305"/>
      <c r="EV34" s="178"/>
      <c r="EW34" s="305"/>
      <c r="EX34" s="305"/>
      <c r="EY34" s="48"/>
      <c r="EZ34" s="255"/>
      <c r="FA34" s="305"/>
      <c r="FB34" s="355"/>
      <c r="FC34" s="178"/>
      <c r="FD34" s="305"/>
      <c r="FE34" s="178"/>
      <c r="FF34" s="305"/>
      <c r="FG34" s="305"/>
      <c r="FH34" s="48"/>
      <c r="FI34" s="255"/>
      <c r="FJ34" s="305"/>
      <c r="FK34" s="355"/>
      <c r="FL34" s="178"/>
      <c r="FM34" s="305"/>
      <c r="FN34" s="305"/>
      <c r="FO34" s="305"/>
      <c r="FP34" s="305"/>
      <c r="FQ34" s="48"/>
      <c r="FR34" s="255"/>
      <c r="FS34" s="305"/>
      <c r="FT34" s="355"/>
      <c r="FU34" s="178"/>
      <c r="FV34" s="305"/>
      <c r="FW34" s="178"/>
      <c r="FX34" s="305"/>
      <c r="FY34" s="305"/>
      <c r="FZ34" s="48"/>
      <c r="GA34" s="255"/>
      <c r="GB34" s="305"/>
      <c r="GC34" s="355"/>
      <c r="GD34" s="178"/>
      <c r="GE34" s="305"/>
      <c r="GF34" s="178"/>
      <c r="GG34" s="305"/>
      <c r="GH34" s="305"/>
      <c r="GI34" s="48"/>
      <c r="GJ34" s="255"/>
      <c r="GK34" s="305"/>
      <c r="GL34" s="355"/>
      <c r="GM34" s="178"/>
      <c r="GN34" s="305"/>
      <c r="GO34" s="305"/>
      <c r="GP34" s="305"/>
      <c r="GQ34" s="305"/>
      <c r="GR34" s="48"/>
      <c r="GS34" s="255"/>
      <c r="GT34" s="305"/>
      <c r="GU34" s="355"/>
      <c r="GV34" s="178"/>
      <c r="GW34" s="305"/>
      <c r="GX34" s="178"/>
      <c r="GY34" s="305"/>
      <c r="GZ34" s="178"/>
      <c r="HA34" s="305"/>
      <c r="HB34" s="255"/>
      <c r="HC34" s="305"/>
      <c r="HD34" s="355"/>
      <c r="HE34" s="305"/>
      <c r="HF34" s="305"/>
      <c r="HG34" s="305"/>
      <c r="HH34" s="305"/>
      <c r="HI34" s="305"/>
      <c r="HJ34" s="48"/>
      <c r="HK34" s="255"/>
      <c r="HL34" s="305"/>
      <c r="HM34" s="355"/>
      <c r="HN34" s="305"/>
      <c r="HO34" s="305"/>
      <c r="HP34" s="305"/>
      <c r="HQ34" s="305"/>
      <c r="HR34" s="305"/>
      <c r="HS34" s="48"/>
      <c r="HT34" s="255"/>
      <c r="HU34" s="305"/>
      <c r="HV34" s="355"/>
      <c r="HW34" s="305"/>
      <c r="HX34" s="305"/>
      <c r="HY34" s="305"/>
      <c r="HZ34" s="305"/>
      <c r="IA34" s="305"/>
      <c r="IB34" s="48"/>
      <c r="IC34" s="255"/>
      <c r="ID34" s="305"/>
      <c r="IE34" s="355"/>
      <c r="IF34" s="305"/>
      <c r="IG34" s="305"/>
      <c r="IH34" s="305"/>
      <c r="II34" s="305"/>
      <c r="IJ34" s="305"/>
      <c r="IK34" s="305"/>
      <c r="IL34" s="255"/>
      <c r="IM34" s="305"/>
      <c r="IN34" s="355"/>
      <c r="IO34" s="305"/>
      <c r="IP34" s="305"/>
      <c r="IQ34" s="305"/>
      <c r="IR34" s="305"/>
      <c r="IS34" s="305"/>
      <c r="IT34" s="48"/>
      <c r="IU34" s="255"/>
      <c r="IV34" s="305"/>
      <c r="IW34" s="355"/>
      <c r="IX34" s="305"/>
      <c r="IY34" s="305"/>
      <c r="IZ34" s="305"/>
      <c r="JA34" s="305"/>
      <c r="JB34" s="305"/>
      <c r="JC34" s="48"/>
      <c r="JD34" s="255"/>
      <c r="JE34" s="305"/>
      <c r="JF34" s="355"/>
      <c r="JG34" s="305"/>
      <c r="JH34" s="305"/>
      <c r="JI34" s="305"/>
      <c r="JJ34" s="305"/>
      <c r="JK34" s="305"/>
      <c r="JL34" s="48"/>
      <c r="JM34" s="255"/>
      <c r="JN34" s="305"/>
      <c r="JO34" s="355"/>
      <c r="JP34" s="305"/>
      <c r="JQ34" s="305"/>
      <c r="JR34" s="305"/>
      <c r="JS34" s="305"/>
      <c r="JT34" s="305"/>
      <c r="JU34" s="305"/>
      <c r="JV34" s="255"/>
      <c r="JW34" s="305"/>
      <c r="JX34" s="355"/>
      <c r="JY34" s="305"/>
      <c r="JZ34" s="305"/>
      <c r="KA34" s="305"/>
      <c r="KB34" s="305"/>
      <c r="KC34" s="305"/>
      <c r="KD34" s="48"/>
      <c r="KE34" s="255"/>
      <c r="KF34" s="305"/>
      <c r="KG34" s="355"/>
      <c r="KH34" s="305"/>
      <c r="KI34" s="305"/>
      <c r="KJ34" s="305"/>
      <c r="KK34" s="305"/>
      <c r="KL34" s="305"/>
      <c r="KM34" s="48"/>
      <c r="KN34" s="255"/>
      <c r="KO34" s="305"/>
      <c r="KP34" s="355"/>
      <c r="KQ34" s="305"/>
      <c r="KR34" s="305"/>
      <c r="KS34" s="305"/>
      <c r="KT34" s="305"/>
      <c r="KU34" s="305"/>
      <c r="KV34" s="305"/>
      <c r="KW34" s="255"/>
      <c r="KX34" s="305"/>
      <c r="KY34" s="355"/>
      <c r="KZ34" s="305"/>
      <c r="LA34" s="305"/>
      <c r="LB34" s="305"/>
      <c r="LC34" s="305"/>
      <c r="LD34" s="305"/>
      <c r="LE34" s="305"/>
      <c r="LF34" s="255"/>
      <c r="LG34" s="305"/>
      <c r="LH34" s="355"/>
      <c r="LI34" s="305"/>
      <c r="LJ34" s="305"/>
      <c r="LK34" s="305"/>
      <c r="LL34" s="305"/>
      <c r="LM34" s="305"/>
      <c r="LN34" s="48"/>
      <c r="LO34" s="255"/>
      <c r="LP34" s="305"/>
      <c r="LQ34" s="355"/>
      <c r="LR34" s="305"/>
      <c r="LS34" s="305"/>
      <c r="LT34" s="305"/>
      <c r="LU34" s="305"/>
      <c r="LV34" s="305"/>
      <c r="LW34" s="48"/>
      <c r="LX34" s="255"/>
      <c r="LY34" s="305"/>
      <c r="LZ34" s="355"/>
      <c r="MA34" s="305"/>
      <c r="MB34" s="305"/>
      <c r="MC34" s="305"/>
      <c r="MD34" s="305"/>
      <c r="ME34" s="305"/>
      <c r="MF34" s="305"/>
      <c r="MG34" s="255"/>
      <c r="MH34" s="305"/>
      <c r="MI34" s="355"/>
      <c r="MJ34" s="305"/>
      <c r="MK34" s="305"/>
      <c r="ML34" s="305"/>
      <c r="MM34" s="305"/>
      <c r="MN34" s="305"/>
      <c r="MO34" s="48"/>
      <c r="MP34" s="255"/>
      <c r="MQ34" s="305"/>
      <c r="MR34" s="355"/>
      <c r="MS34" s="305"/>
      <c r="MT34" s="305"/>
      <c r="MU34" s="305"/>
      <c r="MV34" s="305"/>
      <c r="MW34" s="305"/>
      <c r="MX34" s="48"/>
      <c r="MY34" s="255"/>
      <c r="MZ34" s="305"/>
      <c r="NA34" s="355"/>
      <c r="NB34" s="305"/>
      <c r="NC34" s="305"/>
      <c r="ND34" s="305"/>
      <c r="NE34" s="305"/>
      <c r="NF34" s="305"/>
      <c r="NG34" s="48"/>
      <c r="NH34" s="255"/>
    </row>
    <row r="35" spans="1:372" ht="15">
      <c r="A35" s="106" t="s">
        <v>1850</v>
      </c>
      <c r="C35" s="460"/>
      <c r="D35" s="443"/>
      <c r="E35" s="444" t="s">
        <v>187</v>
      </c>
      <c r="F35" s="661">
        <v>341.1</v>
      </c>
      <c r="G35" s="444" t="s">
        <v>183</v>
      </c>
      <c r="H35" s="662"/>
      <c r="I35" s="444" t="s">
        <v>184</v>
      </c>
      <c r="J35" s="662"/>
      <c r="K35" s="444" t="s">
        <v>185</v>
      </c>
      <c r="L35" s="460"/>
      <c r="M35" s="443"/>
      <c r="N35" s="444" t="s">
        <v>187</v>
      </c>
      <c r="O35" s="24">
        <v>185</v>
      </c>
      <c r="P35" s="444" t="s">
        <v>183</v>
      </c>
      <c r="Q35" s="24"/>
      <c r="R35" s="444" t="s">
        <v>184</v>
      </c>
      <c r="S35" s="24"/>
      <c r="T35" s="444" t="s">
        <v>185</v>
      </c>
      <c r="U35" s="460"/>
      <c r="V35" s="443"/>
      <c r="W35" s="444" t="s">
        <v>187</v>
      </c>
      <c r="X35" s="24">
        <v>383.00000000000045</v>
      </c>
      <c r="Y35" s="444" t="s">
        <v>183</v>
      </c>
      <c r="Z35" s="24">
        <v>801.69999999999982</v>
      </c>
      <c r="AA35" s="444" t="s">
        <v>184</v>
      </c>
      <c r="AB35" s="722">
        <v>528.65</v>
      </c>
      <c r="AC35" s="444" t="s">
        <v>185</v>
      </c>
      <c r="AD35" s="460"/>
      <c r="AE35" s="443"/>
      <c r="AF35" s="444" t="s">
        <v>187</v>
      </c>
      <c r="AG35" s="24">
        <v>298.50000000000045</v>
      </c>
      <c r="AH35" s="444" t="s">
        <v>183</v>
      </c>
      <c r="AI35" s="24">
        <v>121.59999999999991</v>
      </c>
      <c r="AJ35" s="444" t="s">
        <v>184</v>
      </c>
      <c r="AK35" s="722">
        <v>290.80000000000064</v>
      </c>
      <c r="AL35" s="444" t="s">
        <v>185</v>
      </c>
      <c r="AM35" s="460"/>
      <c r="AN35" s="443"/>
      <c r="AO35" s="444" t="s">
        <v>187</v>
      </c>
      <c r="AP35" s="443"/>
      <c r="AQ35" s="444" t="s">
        <v>183</v>
      </c>
      <c r="AR35" s="24">
        <v>4.5000000000004547</v>
      </c>
      <c r="AS35" s="444" t="s">
        <v>184</v>
      </c>
      <c r="AT35" s="444">
        <v>756.19999999999936</v>
      </c>
      <c r="AU35" s="444" t="s">
        <v>185</v>
      </c>
      <c r="AV35" s="460"/>
      <c r="AW35" s="443"/>
      <c r="AX35" s="444" t="s">
        <v>187</v>
      </c>
      <c r="AY35" s="443"/>
      <c r="AZ35" s="444" t="s">
        <v>183</v>
      </c>
      <c r="BA35" s="24">
        <v>638.5</v>
      </c>
      <c r="BB35" s="444" t="s">
        <v>184</v>
      </c>
      <c r="BC35" s="24">
        <v>447.49999999999909</v>
      </c>
      <c r="BD35" s="444" t="s">
        <v>185</v>
      </c>
      <c r="BE35" s="460"/>
      <c r="BF35" s="443"/>
      <c r="BG35" s="444" t="s">
        <v>187</v>
      </c>
      <c r="BH35" s="443"/>
      <c r="BI35" s="444" t="s">
        <v>183</v>
      </c>
      <c r="BJ35" s="24">
        <v>281.49999999999727</v>
      </c>
      <c r="BK35" s="444" t="s">
        <v>184</v>
      </c>
      <c r="BL35" s="24">
        <v>1307.6999999999994</v>
      </c>
      <c r="BM35" s="444" t="s">
        <v>185</v>
      </c>
      <c r="BN35" s="460"/>
      <c r="BO35" s="443"/>
      <c r="BP35" s="444" t="s">
        <v>187</v>
      </c>
      <c r="BQ35" s="443"/>
      <c r="BR35" s="444" t="s">
        <v>183</v>
      </c>
      <c r="BS35" s="24">
        <v>302.60000000000036</v>
      </c>
      <c r="BT35" s="444" t="s">
        <v>184</v>
      </c>
      <c r="BU35" s="24">
        <v>396.29999999999927</v>
      </c>
      <c r="BV35" s="444" t="s">
        <v>185</v>
      </c>
      <c r="BW35" s="460"/>
      <c r="BX35" s="443"/>
      <c r="BY35" s="444" t="s">
        <v>187</v>
      </c>
      <c r="BZ35" s="443"/>
      <c r="CA35" s="444" t="s">
        <v>183</v>
      </c>
      <c r="CB35" s="663">
        <v>227.19999999999527</v>
      </c>
      <c r="CC35" s="444" t="s">
        <v>184</v>
      </c>
      <c r="CD35" s="24">
        <v>416.09999999999945</v>
      </c>
      <c r="CE35" s="444" t="s">
        <v>185</v>
      </c>
      <c r="CF35" s="460"/>
      <c r="CG35" s="443"/>
      <c r="CH35" s="444" t="s">
        <v>187</v>
      </c>
      <c r="CI35" s="443"/>
      <c r="CJ35" s="444" t="s">
        <v>183</v>
      </c>
      <c r="CK35" s="443"/>
      <c r="CL35" s="444" t="s">
        <v>184</v>
      </c>
      <c r="CM35" s="24">
        <v>358.39999999999873</v>
      </c>
      <c r="CN35" s="444" t="s">
        <v>185</v>
      </c>
      <c r="CO35" s="460"/>
      <c r="CP35" s="443"/>
      <c r="CQ35" s="444" t="s">
        <v>187</v>
      </c>
      <c r="CR35" s="443"/>
      <c r="CS35" s="444" t="s">
        <v>183</v>
      </c>
      <c r="CT35" s="443"/>
      <c r="CU35" s="444" t="s">
        <v>184</v>
      </c>
      <c r="CV35" s="24">
        <v>160.09999999999945</v>
      </c>
      <c r="CW35" s="444" t="s">
        <v>185</v>
      </c>
      <c r="CX35" s="460"/>
      <c r="CY35" s="443"/>
      <c r="CZ35" s="444" t="s">
        <v>187</v>
      </c>
      <c r="DA35" s="443"/>
      <c r="DB35" s="444" t="s">
        <v>183</v>
      </c>
      <c r="DC35" s="24">
        <v>124.99999999999636</v>
      </c>
      <c r="DD35" s="444" t="s">
        <v>184</v>
      </c>
      <c r="DE35" s="24">
        <v>179.99999999999909</v>
      </c>
      <c r="DF35" s="444" t="s">
        <v>185</v>
      </c>
      <c r="DG35" s="460"/>
      <c r="DH35" s="443"/>
      <c r="DI35" s="444" t="s">
        <v>187</v>
      </c>
      <c r="DJ35" s="443"/>
      <c r="DK35" s="444" t="s">
        <v>183</v>
      </c>
      <c r="DL35" s="443"/>
      <c r="DM35" s="444" t="s">
        <v>184</v>
      </c>
      <c r="DN35" s="24">
        <v>113.99999999999909</v>
      </c>
      <c r="DO35" s="444" t="s">
        <v>185</v>
      </c>
      <c r="DP35" s="460"/>
      <c r="DQ35" s="443"/>
      <c r="DR35" s="444" t="s">
        <v>187</v>
      </c>
      <c r="DS35" s="443"/>
      <c r="DT35" s="444" t="s">
        <v>183</v>
      </c>
      <c r="DU35" s="24">
        <v>6.999999999996362</v>
      </c>
      <c r="DV35" s="444" t="s">
        <v>184</v>
      </c>
      <c r="DW35" s="24">
        <v>304.79999999999836</v>
      </c>
      <c r="DX35" s="444" t="s">
        <v>185</v>
      </c>
      <c r="DY35" s="460"/>
      <c r="DZ35" s="443"/>
      <c r="EA35" s="444" t="s">
        <v>187</v>
      </c>
      <c r="EB35" s="443"/>
      <c r="EC35" s="444" t="s">
        <v>183</v>
      </c>
      <c r="ED35" s="443"/>
      <c r="EE35" s="444" t="s">
        <v>184</v>
      </c>
      <c r="EF35" s="24">
        <v>924.29999999999927</v>
      </c>
      <c r="EG35" s="444" t="s">
        <v>185</v>
      </c>
      <c r="EH35" s="460"/>
      <c r="EI35" s="443"/>
      <c r="EJ35" s="444" t="s">
        <v>187</v>
      </c>
      <c r="EK35" s="443"/>
      <c r="EL35" s="444" t="s">
        <v>183</v>
      </c>
      <c r="EM35" s="443"/>
      <c r="EN35" s="444" t="s">
        <v>184</v>
      </c>
      <c r="EO35" s="24">
        <v>189.69999999999709</v>
      </c>
      <c r="EP35" s="444" t="s">
        <v>185</v>
      </c>
      <c r="EQ35" s="460"/>
      <c r="ER35" s="443"/>
      <c r="ES35" s="444" t="s">
        <v>187</v>
      </c>
      <c r="ET35" s="443"/>
      <c r="EU35" s="444" t="s">
        <v>183</v>
      </c>
      <c r="EV35" s="443"/>
      <c r="EW35" s="444" t="s">
        <v>184</v>
      </c>
      <c r="EX35" s="24">
        <v>392.49999999999818</v>
      </c>
      <c r="EY35" s="444" t="s">
        <v>185</v>
      </c>
      <c r="EZ35" s="460"/>
      <c r="FA35" s="443"/>
      <c r="FB35" s="444" t="s">
        <v>187</v>
      </c>
      <c r="FC35" s="443"/>
      <c r="FD35" s="444" t="s">
        <v>183</v>
      </c>
      <c r="FE35" s="663">
        <v>0</v>
      </c>
      <c r="FF35" s="444" t="s">
        <v>184</v>
      </c>
      <c r="FG35" s="24">
        <v>483.60000000000036</v>
      </c>
      <c r="FH35" s="444" t="s">
        <v>185</v>
      </c>
      <c r="FI35" s="460"/>
      <c r="FJ35" s="443"/>
      <c r="FK35" s="444" t="s">
        <v>187</v>
      </c>
      <c r="FL35" s="443"/>
      <c r="FM35" s="444" t="s">
        <v>183</v>
      </c>
      <c r="FN35" s="24">
        <v>327.59999999999673</v>
      </c>
      <c r="FO35" s="444" t="s">
        <v>184</v>
      </c>
      <c r="FP35" s="24">
        <v>491.80000000000109</v>
      </c>
      <c r="FQ35" s="444" t="s">
        <v>185</v>
      </c>
      <c r="FR35" s="460"/>
      <c r="FS35" s="443"/>
      <c r="FT35" s="444" t="s">
        <v>187</v>
      </c>
      <c r="FU35" s="443"/>
      <c r="FV35" s="444" t="s">
        <v>183</v>
      </c>
      <c r="FW35" s="443"/>
      <c r="FX35" s="444" t="s">
        <v>184</v>
      </c>
      <c r="FY35" s="24">
        <v>392.80000000000291</v>
      </c>
      <c r="FZ35" s="444" t="s">
        <v>185</v>
      </c>
      <c r="GA35" s="460"/>
      <c r="GB35" s="443"/>
      <c r="GC35" s="444" t="s">
        <v>187</v>
      </c>
      <c r="GD35" s="443"/>
      <c r="GE35" s="444" t="s">
        <v>183</v>
      </c>
      <c r="GF35" s="443"/>
      <c r="GG35" s="444" t="s">
        <v>184</v>
      </c>
      <c r="GH35" s="661">
        <v>78.000000000007276</v>
      </c>
      <c r="GI35" s="444" t="s">
        <v>185</v>
      </c>
      <c r="GJ35" s="460"/>
      <c r="GK35" s="443"/>
      <c r="GL35" s="444" t="s">
        <v>187</v>
      </c>
      <c r="GM35" s="443"/>
      <c r="GN35" s="444" t="s">
        <v>183</v>
      </c>
      <c r="GO35" s="24">
        <v>1936.2999999999975</v>
      </c>
      <c r="GP35" s="444" t="s">
        <v>184</v>
      </c>
      <c r="GQ35" s="24">
        <v>3066.2000000000007</v>
      </c>
      <c r="GR35" s="444" t="s">
        <v>185</v>
      </c>
      <c r="GS35" s="460"/>
      <c r="GT35" s="443"/>
      <c r="GU35" s="444" t="s">
        <v>187</v>
      </c>
      <c r="GV35" s="443"/>
      <c r="GW35" s="444" t="s">
        <v>183</v>
      </c>
      <c r="GX35" s="443"/>
      <c r="GY35" s="444" t="s">
        <v>184</v>
      </c>
      <c r="GZ35" s="443"/>
      <c r="HA35" s="444" t="s">
        <v>185</v>
      </c>
      <c r="HB35" s="460"/>
      <c r="HC35" s="443"/>
      <c r="HD35" s="444" t="s">
        <v>187</v>
      </c>
      <c r="HE35" s="443"/>
      <c r="HF35" s="444" t="s">
        <v>183</v>
      </c>
      <c r="HG35" s="24">
        <v>595.19999999999891</v>
      </c>
      <c r="HH35" s="444" t="s">
        <v>184</v>
      </c>
      <c r="HI35" s="24">
        <v>561.00000000000182</v>
      </c>
      <c r="HJ35" s="444" t="s">
        <v>185</v>
      </c>
      <c r="HK35" s="460"/>
      <c r="HL35" s="443"/>
      <c r="HM35" s="444" t="s">
        <v>187</v>
      </c>
      <c r="HN35" s="443"/>
      <c r="HO35" s="444" t="s">
        <v>183</v>
      </c>
      <c r="HP35" s="443"/>
      <c r="HQ35" s="444" t="s">
        <v>184</v>
      </c>
      <c r="HR35" s="24">
        <v>574.19999999999709</v>
      </c>
      <c r="HS35" s="444" t="s">
        <v>185</v>
      </c>
      <c r="HT35" s="460"/>
      <c r="HU35" s="443"/>
      <c r="HV35" s="444" t="s">
        <v>187</v>
      </c>
      <c r="HW35" s="443"/>
      <c r="HX35" s="444" t="s">
        <v>183</v>
      </c>
      <c r="HY35" s="24">
        <v>3687.1999999999989</v>
      </c>
      <c r="HZ35" s="444" t="s">
        <v>184</v>
      </c>
      <c r="IA35" s="24">
        <v>3938.8999999999542</v>
      </c>
      <c r="IB35" s="444" t="s">
        <v>185</v>
      </c>
      <c r="IC35" s="460"/>
      <c r="ID35" s="443"/>
      <c r="IE35" s="444" t="s">
        <v>187</v>
      </c>
      <c r="IF35" s="443"/>
      <c r="IG35" s="444" t="s">
        <v>183</v>
      </c>
      <c r="IH35" s="443"/>
      <c r="II35" s="444" t="s">
        <v>184</v>
      </c>
      <c r="IJ35" s="443"/>
      <c r="IK35" s="444" t="s">
        <v>185</v>
      </c>
      <c r="IL35" s="460"/>
      <c r="IM35" s="443"/>
      <c r="IN35" s="444" t="s">
        <v>187</v>
      </c>
      <c r="IO35" s="443"/>
      <c r="IP35" s="444" t="s">
        <v>183</v>
      </c>
      <c r="IQ35" s="443"/>
      <c r="IR35" s="444" t="s">
        <v>184</v>
      </c>
      <c r="IS35" s="24">
        <v>357</v>
      </c>
      <c r="IT35" s="444" t="s">
        <v>185</v>
      </c>
      <c r="IU35" s="460"/>
      <c r="IV35" s="443"/>
      <c r="IW35" s="444" t="s">
        <v>187</v>
      </c>
      <c r="IX35" s="443"/>
      <c r="IY35" s="444" t="s">
        <v>183</v>
      </c>
      <c r="IZ35" s="24">
        <v>330.30000000000018</v>
      </c>
      <c r="JA35" s="444" t="s">
        <v>184</v>
      </c>
      <c r="JB35" s="24">
        <v>419.60000000000582</v>
      </c>
      <c r="JC35" s="444" t="s">
        <v>185</v>
      </c>
      <c r="JD35" s="460"/>
      <c r="JE35" s="443"/>
      <c r="JF35" s="444" t="s">
        <v>187</v>
      </c>
      <c r="JG35" s="443"/>
      <c r="JH35" s="444" t="s">
        <v>183</v>
      </c>
      <c r="JI35" s="663">
        <v>298.09999999999854</v>
      </c>
      <c r="JJ35" s="444" t="s">
        <v>184</v>
      </c>
      <c r="JK35" s="24">
        <v>251.90000000000509</v>
      </c>
      <c r="JL35" s="444" t="s">
        <v>185</v>
      </c>
      <c r="JM35" s="460"/>
      <c r="JN35" s="443"/>
      <c r="JO35" s="444" t="s">
        <v>187</v>
      </c>
      <c r="JP35" s="443"/>
      <c r="JQ35" s="444" t="s">
        <v>183</v>
      </c>
      <c r="JR35" s="443"/>
      <c r="JS35" s="444" t="s">
        <v>184</v>
      </c>
      <c r="JT35" s="443"/>
      <c r="JU35" s="444" t="s">
        <v>185</v>
      </c>
      <c r="JV35" s="460"/>
      <c r="JW35" s="443"/>
      <c r="JX35" s="444" t="s">
        <v>187</v>
      </c>
      <c r="JY35" s="443"/>
      <c r="JZ35" s="444" t="s">
        <v>183</v>
      </c>
      <c r="KA35" s="24">
        <v>2637.5999999999349</v>
      </c>
      <c r="KB35" s="444" t="s">
        <v>184</v>
      </c>
      <c r="KC35" s="24">
        <v>2707.7000000000444</v>
      </c>
      <c r="KD35" s="444" t="s">
        <v>185</v>
      </c>
      <c r="KE35" s="460"/>
      <c r="KF35" s="443"/>
      <c r="KG35" s="444" t="s">
        <v>187</v>
      </c>
      <c r="KH35" s="443"/>
      <c r="KI35" s="444" t="s">
        <v>183</v>
      </c>
      <c r="KJ35" s="663">
        <v>105.99999999999727</v>
      </c>
      <c r="KK35" s="444" t="s">
        <v>184</v>
      </c>
      <c r="KL35" s="24">
        <v>392.50000000000364</v>
      </c>
      <c r="KM35" s="444" t="s">
        <v>185</v>
      </c>
      <c r="KN35" s="460"/>
      <c r="KO35" s="443"/>
      <c r="KP35" s="444" t="s">
        <v>187</v>
      </c>
      <c r="KQ35" s="443"/>
      <c r="KR35" s="444" t="s">
        <v>183</v>
      </c>
      <c r="KS35" s="443"/>
      <c r="KT35" s="444" t="s">
        <v>184</v>
      </c>
      <c r="KU35" s="443"/>
      <c r="KV35" s="444" t="s">
        <v>185</v>
      </c>
      <c r="KW35" s="460"/>
      <c r="KX35" s="443"/>
      <c r="KY35" s="444" t="s">
        <v>187</v>
      </c>
      <c r="KZ35" s="443"/>
      <c r="LA35" s="444" t="s">
        <v>183</v>
      </c>
      <c r="LB35" s="443"/>
      <c r="LC35" s="444" t="s">
        <v>184</v>
      </c>
      <c r="LD35" s="443"/>
      <c r="LE35" s="444" t="s">
        <v>185</v>
      </c>
      <c r="LF35" s="460"/>
      <c r="LG35" s="443"/>
      <c r="LH35" s="444" t="s">
        <v>187</v>
      </c>
      <c r="LI35" s="443"/>
      <c r="LJ35" s="444" t="s">
        <v>183</v>
      </c>
      <c r="LK35" s="443"/>
      <c r="LL35" s="444" t="s">
        <v>184</v>
      </c>
      <c r="LM35" s="24"/>
      <c r="LN35" s="444" t="s">
        <v>185</v>
      </c>
      <c r="LO35" s="460"/>
      <c r="LP35" s="443"/>
      <c r="LQ35" s="444" t="s">
        <v>187</v>
      </c>
      <c r="LR35" s="443"/>
      <c r="LS35" s="444" t="s">
        <v>183</v>
      </c>
      <c r="LT35" s="24">
        <v>180.39999999999964</v>
      </c>
      <c r="LU35" s="444" t="s">
        <v>184</v>
      </c>
      <c r="LV35" s="24">
        <v>461.15000000000146</v>
      </c>
      <c r="LW35" s="444" t="s">
        <v>185</v>
      </c>
      <c r="LX35" s="460"/>
      <c r="LY35" s="443"/>
      <c r="LZ35" s="444" t="s">
        <v>187</v>
      </c>
      <c r="MA35" s="443"/>
      <c r="MB35" s="444" t="s">
        <v>183</v>
      </c>
      <c r="MC35" s="443"/>
      <c r="MD35" s="444" t="s">
        <v>184</v>
      </c>
      <c r="ME35" s="443"/>
      <c r="MF35" s="444" t="s">
        <v>185</v>
      </c>
      <c r="MG35" s="460"/>
      <c r="MH35" s="443"/>
      <c r="MI35" s="444" t="s">
        <v>187</v>
      </c>
      <c r="MJ35" s="443"/>
      <c r="MK35" s="444" t="s">
        <v>183</v>
      </c>
      <c r="ML35" s="24">
        <v>830.59999999999673</v>
      </c>
      <c r="MM35" s="444" t="s">
        <v>184</v>
      </c>
      <c r="MN35" s="24">
        <v>1240.7999999999993</v>
      </c>
      <c r="MO35" s="444" t="s">
        <v>185</v>
      </c>
      <c r="MP35" s="460"/>
      <c r="MQ35" s="443"/>
      <c r="MR35" s="444" t="s">
        <v>187</v>
      </c>
      <c r="MS35" s="443"/>
      <c r="MT35" s="444" t="s">
        <v>183</v>
      </c>
      <c r="MU35" s="24">
        <v>276.49999999999272</v>
      </c>
      <c r="MV35" s="444" t="s">
        <v>184</v>
      </c>
      <c r="MW35" s="443">
        <v>266.75</v>
      </c>
      <c r="MX35" s="444" t="s">
        <v>185</v>
      </c>
      <c r="MY35" s="460"/>
      <c r="MZ35" s="443"/>
      <c r="NA35" s="444" t="s">
        <v>187</v>
      </c>
      <c r="NB35" s="443"/>
      <c r="NC35" s="444" t="s">
        <v>183</v>
      </c>
      <c r="ND35" s="443"/>
      <c r="NE35" s="444" t="s">
        <v>184</v>
      </c>
      <c r="NF35" s="664">
        <v>1529.2000000000007</v>
      </c>
      <c r="NG35" s="444" t="s">
        <v>185</v>
      </c>
      <c r="NH35" s="460"/>
    </row>
    <row r="36" spans="1:372" ht="18">
      <c r="A36" s="110" t="s">
        <v>3711</v>
      </c>
      <c r="B36" s="59">
        <f>SUM(D36:AAP36)</f>
        <v>34870.499999999927</v>
      </c>
      <c r="C36" s="460"/>
      <c r="D36" s="443"/>
      <c r="E36" s="286">
        <f>D35*0.25</f>
        <v>0</v>
      </c>
      <c r="F36" s="24"/>
      <c r="G36" s="286">
        <f>F35*0.5</f>
        <v>170.55</v>
      </c>
      <c r="H36" s="443"/>
      <c r="I36" s="286">
        <f>H35*0.75</f>
        <v>0</v>
      </c>
      <c r="J36" s="443"/>
      <c r="K36" s="286">
        <f>J35*1</f>
        <v>0</v>
      </c>
      <c r="L36" s="460"/>
      <c r="M36" s="443"/>
      <c r="N36" s="286">
        <f>M35*0.25</f>
        <v>0</v>
      </c>
      <c r="O36" s="443"/>
      <c r="P36" s="286">
        <f>O35*0.5</f>
        <v>92.5</v>
      </c>
      <c r="Q36" s="443"/>
      <c r="R36" s="286">
        <f>Q35*0.75</f>
        <v>0</v>
      </c>
      <c r="S36" s="443"/>
      <c r="T36" s="286">
        <f>S35*1</f>
        <v>0</v>
      </c>
      <c r="U36" s="460"/>
      <c r="V36" s="443"/>
      <c r="W36" s="286">
        <f>V35*0.25</f>
        <v>0</v>
      </c>
      <c r="X36" s="443"/>
      <c r="Y36" s="286">
        <f>X35*0.5</f>
        <v>191.50000000000023</v>
      </c>
      <c r="Z36" s="24"/>
      <c r="AA36" s="286">
        <f>Z35*0.75</f>
        <v>601.27499999999986</v>
      </c>
      <c r="AC36" s="286">
        <f t="shared" ref="AC36" si="26">AB35*1</f>
        <v>528.65</v>
      </c>
      <c r="AD36" s="460"/>
      <c r="AE36" s="443"/>
      <c r="AF36" s="286">
        <f>AE35*0.25</f>
        <v>0</v>
      </c>
      <c r="AG36" s="443"/>
      <c r="AH36" s="286">
        <f>AG35*0.5</f>
        <v>149.25000000000023</v>
      </c>
      <c r="AI36" s="443"/>
      <c r="AJ36" s="286">
        <f>AI35*0.75</f>
        <v>91.199999999999932</v>
      </c>
      <c r="AL36" s="286">
        <f t="shared" ref="AL36" si="27">AK35*1</f>
        <v>290.80000000000064</v>
      </c>
      <c r="AM36" s="460"/>
      <c r="AN36" s="443"/>
      <c r="AO36" s="286">
        <f>AN35*0.25</f>
        <v>0</v>
      </c>
      <c r="AP36" s="443"/>
      <c r="AQ36" s="286">
        <f>AP35*0.5</f>
        <v>0</v>
      </c>
      <c r="AR36" s="443"/>
      <c r="AS36" s="286">
        <f>AR35*0.75</f>
        <v>3.3750000000003411</v>
      </c>
      <c r="AT36" s="443"/>
      <c r="AU36" s="286">
        <f>AT35*1</f>
        <v>756.19999999999936</v>
      </c>
      <c r="AV36" s="460"/>
      <c r="AW36" s="443"/>
      <c r="AX36" s="286">
        <f>AW35*0.25</f>
        <v>0</v>
      </c>
      <c r="AY36" s="443"/>
      <c r="AZ36" s="286">
        <f>AY35*0.5</f>
        <v>0</v>
      </c>
      <c r="BB36" s="286">
        <f>BA35*0.75</f>
        <v>478.875</v>
      </c>
      <c r="BC36" s="24"/>
      <c r="BD36" s="286">
        <f>BC35*1</f>
        <v>447.49999999999909</v>
      </c>
      <c r="BE36" s="460"/>
      <c r="BF36" s="443"/>
      <c r="BG36" s="286">
        <f>BF35*0.25</f>
        <v>0</v>
      </c>
      <c r="BH36" s="443"/>
      <c r="BI36" s="286">
        <f>BH35*0.5</f>
        <v>0</v>
      </c>
      <c r="BJ36" s="443"/>
      <c r="BK36" s="286">
        <f>BJ35*0.75</f>
        <v>211.12499999999795</v>
      </c>
      <c r="BL36" s="443"/>
      <c r="BM36" s="286">
        <f>BL35*1</f>
        <v>1307.6999999999994</v>
      </c>
      <c r="BN36" s="460"/>
      <c r="BO36" s="443"/>
      <c r="BP36" s="286">
        <f>BO35*0.25</f>
        <v>0</v>
      </c>
      <c r="BQ36" s="443"/>
      <c r="BR36" s="286">
        <f>BQ35*0.5</f>
        <v>0</v>
      </c>
      <c r="BS36" s="443"/>
      <c r="BT36" s="286">
        <f>BS35*0.75</f>
        <v>226.95000000000027</v>
      </c>
      <c r="BU36" s="443"/>
      <c r="BV36" s="286">
        <f>BU35*1</f>
        <v>396.29999999999927</v>
      </c>
      <c r="BW36" s="460"/>
      <c r="BX36" s="443"/>
      <c r="BY36" s="286">
        <f>BX35*0.25</f>
        <v>0</v>
      </c>
      <c r="BZ36" s="443"/>
      <c r="CA36" s="286">
        <f>BZ35*0.5</f>
        <v>0</v>
      </c>
      <c r="CB36" s="443"/>
      <c r="CC36" s="286">
        <f>CB35*0.75</f>
        <v>170.39999999999645</v>
      </c>
      <c r="CD36" s="443"/>
      <c r="CE36" s="286">
        <f>CD35*1</f>
        <v>416.09999999999945</v>
      </c>
      <c r="CF36" s="460"/>
      <c r="CG36" s="443"/>
      <c r="CH36" s="286">
        <f>CG35*0.25</f>
        <v>0</v>
      </c>
      <c r="CI36" s="443"/>
      <c r="CJ36" s="286">
        <f>CI35*0.5</f>
        <v>0</v>
      </c>
      <c r="CK36" s="443"/>
      <c r="CL36" s="286">
        <f>CK35*0.75</f>
        <v>0</v>
      </c>
      <c r="CM36" s="443"/>
      <c r="CN36" s="286">
        <f>CM35*1</f>
        <v>358.39999999999873</v>
      </c>
      <c r="CO36" s="460"/>
      <c r="CP36" s="443"/>
      <c r="CQ36" s="286">
        <f>CP35*0.25</f>
        <v>0</v>
      </c>
      <c r="CR36" s="443"/>
      <c r="CS36" s="286">
        <f>CR35*0.5</f>
        <v>0</v>
      </c>
      <c r="CT36" s="443"/>
      <c r="CU36" s="286">
        <f>CT35*0.75</f>
        <v>0</v>
      </c>
      <c r="CV36" s="443"/>
      <c r="CW36" s="286">
        <f>CV35*1</f>
        <v>160.09999999999945</v>
      </c>
      <c r="CX36" s="460"/>
      <c r="CY36" s="443"/>
      <c r="CZ36" s="286">
        <f>CY35*0.25</f>
        <v>0</v>
      </c>
      <c r="DA36" s="443"/>
      <c r="DB36" s="286">
        <f>DA35*0.5</f>
        <v>0</v>
      </c>
      <c r="DC36" s="443"/>
      <c r="DD36" s="286">
        <f>DC35*0.75</f>
        <v>93.749999999997272</v>
      </c>
      <c r="DE36" s="443"/>
      <c r="DF36" s="286">
        <f>DE35*1</f>
        <v>179.99999999999909</v>
      </c>
      <c r="DG36" s="460"/>
      <c r="DH36" s="443"/>
      <c r="DI36" s="286">
        <f>DH35*0.25</f>
        <v>0</v>
      </c>
      <c r="DJ36" s="443"/>
      <c r="DK36" s="286">
        <f>DJ35*0.5</f>
        <v>0</v>
      </c>
      <c r="DL36" s="443"/>
      <c r="DM36" s="286">
        <f>DL35*0.75</f>
        <v>0</v>
      </c>
      <c r="DN36" s="443"/>
      <c r="DO36" s="286">
        <f>DN35*1</f>
        <v>113.99999999999909</v>
      </c>
      <c r="DP36" s="460"/>
      <c r="DQ36" s="443"/>
      <c r="DR36" s="286">
        <f>DQ35*0.25</f>
        <v>0</v>
      </c>
      <c r="DS36" s="443"/>
      <c r="DT36" s="286">
        <f>DS35*0.5</f>
        <v>0</v>
      </c>
      <c r="DU36" s="443"/>
      <c r="DV36" s="286">
        <f>DU35*0.75</f>
        <v>5.2499999999972715</v>
      </c>
      <c r="DW36" s="443"/>
      <c r="DX36" s="286">
        <f>DW35*1</f>
        <v>304.79999999999836</v>
      </c>
      <c r="DY36" s="460"/>
      <c r="DZ36" s="443"/>
      <c r="EA36" s="286">
        <f>DZ35*0.25</f>
        <v>0</v>
      </c>
      <c r="EB36" s="443"/>
      <c r="EC36" s="286">
        <f>EB35*0.5</f>
        <v>0</v>
      </c>
      <c r="ED36" s="443"/>
      <c r="EE36" s="286">
        <f>ED35*0.75</f>
        <v>0</v>
      </c>
      <c r="EF36" s="443"/>
      <c r="EG36" s="286">
        <f>EF35*1</f>
        <v>924.29999999999927</v>
      </c>
      <c r="EH36" s="460"/>
      <c r="EI36" s="443"/>
      <c r="EJ36" s="286">
        <f>EI35*0.25</f>
        <v>0</v>
      </c>
      <c r="EK36" s="443"/>
      <c r="EL36" s="286">
        <f>EK35*0.5</f>
        <v>0</v>
      </c>
      <c r="EM36" s="443"/>
      <c r="EN36" s="286">
        <f>EM35*0.75</f>
        <v>0</v>
      </c>
      <c r="EO36" s="443"/>
      <c r="EP36" s="286">
        <f>EO35*1</f>
        <v>189.69999999999709</v>
      </c>
      <c r="EQ36" s="460"/>
      <c r="ER36" s="443"/>
      <c r="ES36" s="286">
        <f>ER35*0.25</f>
        <v>0</v>
      </c>
      <c r="ET36" s="443"/>
      <c r="EU36" s="286">
        <f>ET35*0.5</f>
        <v>0</v>
      </c>
      <c r="EV36" s="443"/>
      <c r="EW36" s="286">
        <f>EV35*0.75</f>
        <v>0</v>
      </c>
      <c r="EX36" s="443"/>
      <c r="EY36" s="286">
        <f>EX35*1</f>
        <v>392.49999999999818</v>
      </c>
      <c r="EZ36" s="460"/>
      <c r="FA36" s="443"/>
      <c r="FB36" s="286">
        <f>FA35*0.25</f>
        <v>0</v>
      </c>
      <c r="FC36" s="443"/>
      <c r="FD36" s="286">
        <f>FC35*0.5</f>
        <v>0</v>
      </c>
      <c r="FE36" s="443"/>
      <c r="FF36" s="286">
        <f>FE35*0.75</f>
        <v>0</v>
      </c>
      <c r="FG36" s="443"/>
      <c r="FH36" s="286">
        <f>FG35*1</f>
        <v>483.60000000000036</v>
      </c>
      <c r="FI36" s="460"/>
      <c r="FJ36" s="443"/>
      <c r="FK36" s="286">
        <f>FJ35*0.25</f>
        <v>0</v>
      </c>
      <c r="FL36" s="443"/>
      <c r="FM36" s="286">
        <f>FL35*0.5</f>
        <v>0</v>
      </c>
      <c r="FN36" s="443"/>
      <c r="FO36" s="286">
        <f>FN35*0.75</f>
        <v>245.69999999999754</v>
      </c>
      <c r="FP36" s="443"/>
      <c r="FQ36" s="286">
        <f>FP35*1</f>
        <v>491.80000000000109</v>
      </c>
      <c r="FR36" s="460"/>
      <c r="FS36" s="443"/>
      <c r="FT36" s="286">
        <f>FS35*0.25</f>
        <v>0</v>
      </c>
      <c r="FU36" s="443"/>
      <c r="FV36" s="286">
        <f>FU35*0.5</f>
        <v>0</v>
      </c>
      <c r="FW36" s="443"/>
      <c r="FX36" s="286">
        <f>FW35*0.75</f>
        <v>0</v>
      </c>
      <c r="FY36" s="443"/>
      <c r="FZ36" s="286">
        <f>FY35*1</f>
        <v>392.80000000000291</v>
      </c>
      <c r="GA36" s="460"/>
      <c r="GB36" s="443"/>
      <c r="GC36" s="286">
        <f>GB35*0.25</f>
        <v>0</v>
      </c>
      <c r="GD36" s="443"/>
      <c r="GE36" s="286">
        <f>GD35*0.5</f>
        <v>0</v>
      </c>
      <c r="GF36" s="443"/>
      <c r="GG36" s="286">
        <f>GF35*0.75</f>
        <v>0</v>
      </c>
      <c r="GH36" s="443"/>
      <c r="GI36" s="286">
        <f>GH35*1</f>
        <v>78.000000000007276</v>
      </c>
      <c r="GJ36" s="460"/>
      <c r="GK36" s="443"/>
      <c r="GL36" s="286">
        <f>GK35*0.25</f>
        <v>0</v>
      </c>
      <c r="GM36" s="443"/>
      <c r="GN36" s="286">
        <f>GM35*0.5</f>
        <v>0</v>
      </c>
      <c r="GO36" s="443"/>
      <c r="GP36" s="286">
        <f>GO35*0.75</f>
        <v>1452.2249999999981</v>
      </c>
      <c r="GQ36" s="443"/>
      <c r="GR36" s="286">
        <f>GQ35*1</f>
        <v>3066.2000000000007</v>
      </c>
      <c r="GS36" s="460"/>
      <c r="GT36" s="443"/>
      <c r="GU36" s="286">
        <f>GT35*0.25</f>
        <v>0</v>
      </c>
      <c r="GV36" s="443"/>
      <c r="GW36" s="286">
        <f>GV35*0.5</f>
        <v>0</v>
      </c>
      <c r="GX36" s="443"/>
      <c r="GY36" s="286">
        <f>GX35*0.75</f>
        <v>0</v>
      </c>
      <c r="GZ36" s="443"/>
      <c r="HA36" s="286">
        <f>GZ35*1</f>
        <v>0</v>
      </c>
      <c r="HB36" s="460"/>
      <c r="HC36" s="443"/>
      <c r="HD36" s="286">
        <f>HC35*0.25</f>
        <v>0</v>
      </c>
      <c r="HE36" s="443"/>
      <c r="HF36" s="286">
        <f>HE35*0.5</f>
        <v>0</v>
      </c>
      <c r="HG36" s="443"/>
      <c r="HH36" s="286">
        <f>HG35*0.75</f>
        <v>446.39999999999918</v>
      </c>
      <c r="HI36" s="443"/>
      <c r="HJ36" s="286">
        <f>HI35*1</f>
        <v>561.00000000000182</v>
      </c>
      <c r="HK36" s="460"/>
      <c r="HL36" s="443"/>
      <c r="HM36" s="286">
        <f>HL35*0.25</f>
        <v>0</v>
      </c>
      <c r="HN36" s="443"/>
      <c r="HO36" s="286">
        <f>HN35*0.5</f>
        <v>0</v>
      </c>
      <c r="HP36" s="443"/>
      <c r="HQ36" s="286">
        <f>HP35*0.75</f>
        <v>0</v>
      </c>
      <c r="HR36" s="443"/>
      <c r="HS36" s="286">
        <f>HR35*1</f>
        <v>574.19999999999709</v>
      </c>
      <c r="HT36" s="460"/>
      <c r="HU36" s="443"/>
      <c r="HV36" s="286">
        <f>HU35*0.25</f>
        <v>0</v>
      </c>
      <c r="HW36" s="443"/>
      <c r="HX36" s="286">
        <f>HW35*0.5</f>
        <v>0</v>
      </c>
      <c r="HY36" s="443"/>
      <c r="HZ36" s="286">
        <f>HY35*0.75</f>
        <v>2765.3999999999992</v>
      </c>
      <c r="IA36" s="443"/>
      <c r="IB36" s="286">
        <f>IA35*1</f>
        <v>3938.8999999999542</v>
      </c>
      <c r="IC36" s="460"/>
      <c r="ID36" s="443"/>
      <c r="IE36" s="286">
        <f>ID35*0.25</f>
        <v>0</v>
      </c>
      <c r="IF36" s="443"/>
      <c r="IG36" s="286">
        <f>IF35*0.5</f>
        <v>0</v>
      </c>
      <c r="IH36" s="443"/>
      <c r="II36" s="286">
        <f>IH35*0.75</f>
        <v>0</v>
      </c>
      <c r="IJ36" s="443"/>
      <c r="IK36" s="286">
        <f>IJ35*1</f>
        <v>0</v>
      </c>
      <c r="IL36" s="460"/>
      <c r="IM36" s="443"/>
      <c r="IN36" s="286">
        <f>IM35*0.25</f>
        <v>0</v>
      </c>
      <c r="IO36" s="443"/>
      <c r="IP36" s="286">
        <f>IO35*0.5</f>
        <v>0</v>
      </c>
      <c r="IQ36" s="443"/>
      <c r="IR36" s="286">
        <f>IQ35*0.75</f>
        <v>0</v>
      </c>
      <c r="IS36" s="443"/>
      <c r="IT36" s="286">
        <f>IS35*1</f>
        <v>357</v>
      </c>
      <c r="IU36" s="460"/>
      <c r="IV36" s="443"/>
      <c r="IW36" s="286">
        <f>IV35*0.25</f>
        <v>0</v>
      </c>
      <c r="IX36" s="443"/>
      <c r="IY36" s="286">
        <f>IX35*0.5</f>
        <v>0</v>
      </c>
      <c r="IZ36" s="443"/>
      <c r="JA36" s="286">
        <f>IZ35*0.75</f>
        <v>247.72500000000014</v>
      </c>
      <c r="JB36" s="443"/>
      <c r="JC36" s="286">
        <f>JB35*1</f>
        <v>419.60000000000582</v>
      </c>
      <c r="JD36" s="460"/>
      <c r="JE36" s="443"/>
      <c r="JF36" s="286">
        <f>JE35*0.25</f>
        <v>0</v>
      </c>
      <c r="JG36" s="443"/>
      <c r="JH36" s="286">
        <f>JG35*0.5</f>
        <v>0</v>
      </c>
      <c r="JI36" s="443"/>
      <c r="JJ36" s="286">
        <f>JI35*0.75</f>
        <v>223.57499999999891</v>
      </c>
      <c r="JK36" s="443"/>
      <c r="JL36" s="286">
        <f>JK35*1</f>
        <v>251.90000000000509</v>
      </c>
      <c r="JM36" s="460"/>
      <c r="JN36" s="443"/>
      <c r="JO36" s="286">
        <f>JN35*0.25</f>
        <v>0</v>
      </c>
      <c r="JP36" s="443"/>
      <c r="JQ36" s="286">
        <f>JP35*0.5</f>
        <v>0</v>
      </c>
      <c r="JR36" s="443"/>
      <c r="JS36" s="286">
        <f>JR35*0.75</f>
        <v>0</v>
      </c>
      <c r="JT36" s="443"/>
      <c r="JU36" s="286">
        <f>JT35*1</f>
        <v>0</v>
      </c>
      <c r="JV36" s="460"/>
      <c r="JW36" s="443"/>
      <c r="JX36" s="286">
        <f>JW35*0.25</f>
        <v>0</v>
      </c>
      <c r="JY36" s="443"/>
      <c r="JZ36" s="286">
        <f>JY35*0.5</f>
        <v>0</v>
      </c>
      <c r="KA36" s="443"/>
      <c r="KB36" s="286">
        <f>KA35*0.75</f>
        <v>1978.1999999999512</v>
      </c>
      <c r="KC36" s="443"/>
      <c r="KD36" s="286">
        <f t="shared" ref="KD36" si="28">KC35*1</f>
        <v>2707.7000000000444</v>
      </c>
      <c r="KE36" s="460"/>
      <c r="KF36" s="443"/>
      <c r="KG36" s="286">
        <f>KF35*0.25</f>
        <v>0</v>
      </c>
      <c r="KH36" s="443"/>
      <c r="KI36" s="286">
        <f>KH35*0.5</f>
        <v>0</v>
      </c>
      <c r="KJ36" s="443"/>
      <c r="KK36" s="286">
        <f>KJ35*0.75</f>
        <v>79.499999999997954</v>
      </c>
      <c r="KL36" s="443"/>
      <c r="KM36" s="286">
        <f>KL35*1</f>
        <v>392.50000000000364</v>
      </c>
      <c r="KN36" s="460"/>
      <c r="KO36" s="443"/>
      <c r="KP36" s="286">
        <f>KO35*0.25</f>
        <v>0</v>
      </c>
      <c r="KQ36" s="443"/>
      <c r="KR36" s="286">
        <f>KQ35*0.5</f>
        <v>0</v>
      </c>
      <c r="KS36" s="443"/>
      <c r="KT36" s="286">
        <f>KS35*0.75</f>
        <v>0</v>
      </c>
      <c r="KU36" s="443"/>
      <c r="KV36" s="286">
        <f>KU35*1</f>
        <v>0</v>
      </c>
      <c r="KW36" s="460"/>
      <c r="KX36" s="443"/>
      <c r="KY36" s="286">
        <f>KX35*0.25</f>
        <v>0</v>
      </c>
      <c r="KZ36" s="443"/>
      <c r="LA36" s="286">
        <f>KZ35*0.5</f>
        <v>0</v>
      </c>
      <c r="LB36" s="443"/>
      <c r="LC36" s="286">
        <f>LB35*0.75</f>
        <v>0</v>
      </c>
      <c r="LD36" s="443"/>
      <c r="LE36" s="286">
        <f>LD35*1</f>
        <v>0</v>
      </c>
      <c r="LF36" s="460"/>
      <c r="LG36" s="443"/>
      <c r="LH36" s="286">
        <f>LG35*0.25</f>
        <v>0</v>
      </c>
      <c r="LI36" s="443"/>
      <c r="LJ36" s="286">
        <f>LI35*0.5</f>
        <v>0</v>
      </c>
      <c r="LK36" s="443"/>
      <c r="LL36" s="286">
        <f>LK35*0.75</f>
        <v>0</v>
      </c>
      <c r="LM36" s="443"/>
      <c r="LN36" s="286">
        <f>LM35*1</f>
        <v>0</v>
      </c>
      <c r="LO36" s="460"/>
      <c r="LP36" s="443"/>
      <c r="LQ36" s="286">
        <f>LP35*0.25</f>
        <v>0</v>
      </c>
      <c r="LR36" s="443"/>
      <c r="LS36" s="286">
        <f>LR35*0.5</f>
        <v>0</v>
      </c>
      <c r="LT36" s="443"/>
      <c r="LU36" s="286">
        <f>LT35*0.75</f>
        <v>135.29999999999973</v>
      </c>
      <c r="LV36" s="443"/>
      <c r="LW36" s="286">
        <f>LV35*1</f>
        <v>461.15000000000146</v>
      </c>
      <c r="LX36" s="460"/>
      <c r="LY36" s="443"/>
      <c r="LZ36" s="286">
        <f>LY35*0.25</f>
        <v>0</v>
      </c>
      <c r="MA36" s="443"/>
      <c r="MB36" s="286">
        <f>MA35*0.5</f>
        <v>0</v>
      </c>
      <c r="MC36" s="443"/>
      <c r="MD36" s="286">
        <f>MC35*0.75</f>
        <v>0</v>
      </c>
      <c r="ME36" s="443"/>
      <c r="MF36" s="286">
        <f>ME35*1</f>
        <v>0</v>
      </c>
      <c r="MG36" s="460"/>
      <c r="MH36" s="443"/>
      <c r="MI36" s="286">
        <f>MH35*0.25</f>
        <v>0</v>
      </c>
      <c r="MJ36" s="443"/>
      <c r="MK36" s="286">
        <f>MJ35*0.5</f>
        <v>0</v>
      </c>
      <c r="ML36" s="443"/>
      <c r="MM36" s="286">
        <f>ML35*0.75</f>
        <v>622.94999999999754</v>
      </c>
      <c r="MN36" s="443"/>
      <c r="MO36" s="286">
        <f>MN35*1</f>
        <v>1240.7999999999993</v>
      </c>
      <c r="MP36" s="460"/>
      <c r="MQ36" s="443"/>
      <c r="MR36" s="286">
        <f>MQ35*0.25</f>
        <v>0</v>
      </c>
      <c r="MS36" s="443"/>
      <c r="MT36" s="286">
        <f>MS35*0.5</f>
        <v>0</v>
      </c>
      <c r="MU36" s="443"/>
      <c r="MV36" s="286">
        <f>MU35*0.75</f>
        <v>207.37499999999454</v>
      </c>
      <c r="MW36" s="443"/>
      <c r="MX36" s="286">
        <f>MW35*1</f>
        <v>266.75</v>
      </c>
      <c r="MY36" s="460"/>
      <c r="MZ36" s="443"/>
      <c r="NA36" s="286">
        <f>MZ35*0.25</f>
        <v>0</v>
      </c>
      <c r="NB36" s="443"/>
      <c r="NC36" s="286">
        <f>NB35*0.5</f>
        <v>0</v>
      </c>
      <c r="ND36" s="443"/>
      <c r="NE36" s="286">
        <f>ND35*0.75</f>
        <v>0</v>
      </c>
      <c r="NF36" s="443"/>
      <c r="NG36" s="286">
        <f>NF35*1</f>
        <v>1529.2000000000007</v>
      </c>
      <c r="NH36" s="460"/>
    </row>
    <row r="37" spans="1:372" s="50" customFormat="1" ht="15">
      <c r="A37" s="253"/>
      <c r="B37" s="254"/>
      <c r="C37" s="255"/>
      <c r="D37" s="305"/>
      <c r="E37" s="355"/>
      <c r="F37" s="178"/>
      <c r="G37" s="305"/>
      <c r="H37" s="305"/>
      <c r="I37" s="305"/>
      <c r="J37" s="305"/>
      <c r="K37" s="305"/>
      <c r="L37" s="255"/>
      <c r="M37" s="305"/>
      <c r="N37" s="355"/>
      <c r="O37" s="305"/>
      <c r="P37" s="305"/>
      <c r="Q37" s="305"/>
      <c r="R37" s="305"/>
      <c r="S37" s="305"/>
      <c r="T37" s="305"/>
      <c r="U37" s="255"/>
      <c r="V37" s="305"/>
      <c r="W37" s="355"/>
      <c r="X37" s="305"/>
      <c r="Y37" s="305"/>
      <c r="Z37" s="178"/>
      <c r="AA37" s="305"/>
      <c r="AC37" s="48"/>
      <c r="AD37" s="255"/>
      <c r="AE37" s="305"/>
      <c r="AF37" s="355"/>
      <c r="AG37" s="305"/>
      <c r="AH37" s="305"/>
      <c r="AI37" s="305"/>
      <c r="AJ37" s="305"/>
      <c r="AL37" s="48"/>
      <c r="AM37" s="255"/>
      <c r="AN37" s="305"/>
      <c r="AO37" s="355"/>
      <c r="AP37" s="305"/>
      <c r="AQ37" s="305"/>
      <c r="AR37" s="305"/>
      <c r="AS37" s="305"/>
      <c r="AT37" s="305"/>
      <c r="AU37" s="48"/>
      <c r="AV37" s="255"/>
      <c r="AW37" s="305"/>
      <c r="AX37" s="355"/>
      <c r="AY37" s="305"/>
      <c r="AZ37" s="305"/>
      <c r="BA37" s="305"/>
      <c r="BB37" s="305"/>
      <c r="BC37" s="305"/>
      <c r="BD37" s="48"/>
      <c r="BE37" s="255"/>
      <c r="BF37" s="305"/>
      <c r="BG37" s="355"/>
      <c r="BH37" s="305"/>
      <c r="BI37" s="305"/>
      <c r="BJ37" s="305"/>
      <c r="BK37" s="305"/>
      <c r="BL37" s="305"/>
      <c r="BM37" s="48"/>
      <c r="BN37" s="255"/>
      <c r="BO37" s="305"/>
      <c r="BP37" s="355"/>
      <c r="BQ37" s="305"/>
      <c r="BR37" s="305"/>
      <c r="BS37" s="305"/>
      <c r="BT37" s="305"/>
      <c r="BU37" s="305"/>
      <c r="BV37" s="48"/>
      <c r="BW37" s="255"/>
      <c r="BX37" s="305"/>
      <c r="BY37" s="355"/>
      <c r="BZ37" s="305"/>
      <c r="CA37" s="305"/>
      <c r="CB37" s="305"/>
      <c r="CC37" s="305"/>
      <c r="CD37" s="305"/>
      <c r="CE37" s="48"/>
      <c r="CF37" s="255"/>
      <c r="CG37" s="305"/>
      <c r="CH37" s="355"/>
      <c r="CI37" s="305"/>
      <c r="CJ37" s="305"/>
      <c r="CK37" s="305"/>
      <c r="CL37" s="305"/>
      <c r="CM37" s="305"/>
      <c r="CN37" s="48"/>
      <c r="CO37" s="255"/>
      <c r="CP37" s="305"/>
      <c r="CQ37" s="355"/>
      <c r="CR37" s="305"/>
      <c r="CS37" s="305"/>
      <c r="CT37" s="305"/>
      <c r="CU37" s="305"/>
      <c r="CV37" s="305"/>
      <c r="CW37" s="48"/>
      <c r="CX37" s="255"/>
      <c r="CY37" s="305"/>
      <c r="CZ37" s="355"/>
      <c r="DA37" s="305"/>
      <c r="DB37" s="305"/>
      <c r="DC37" s="305"/>
      <c r="DD37" s="305"/>
      <c r="DE37" s="305"/>
      <c r="DF37" s="48"/>
      <c r="DG37" s="255"/>
      <c r="DH37" s="305"/>
      <c r="DI37" s="355"/>
      <c r="DJ37" s="305"/>
      <c r="DK37" s="305"/>
      <c r="DL37" s="305"/>
      <c r="DM37" s="305"/>
      <c r="DN37" s="305"/>
      <c r="DO37" s="48"/>
      <c r="DP37" s="255"/>
      <c r="DQ37" s="305"/>
      <c r="DR37" s="355"/>
      <c r="DS37" s="305"/>
      <c r="DT37" s="305"/>
      <c r="DU37" s="305"/>
      <c r="DV37" s="305"/>
      <c r="DW37" s="305"/>
      <c r="DX37" s="48"/>
      <c r="DY37" s="255"/>
      <c r="DZ37" s="305"/>
      <c r="EA37" s="355"/>
      <c r="EB37" s="305"/>
      <c r="EC37" s="305"/>
      <c r="ED37" s="305"/>
      <c r="EE37" s="305"/>
      <c r="EF37" s="305"/>
      <c r="EG37" s="48"/>
      <c r="EH37" s="255"/>
      <c r="EI37" s="305"/>
      <c r="EJ37" s="355"/>
      <c r="EK37" s="305"/>
      <c r="EL37" s="305"/>
      <c r="EM37" s="305"/>
      <c r="EN37" s="305"/>
      <c r="EO37" s="305"/>
      <c r="EP37" s="48"/>
      <c r="EQ37" s="255"/>
      <c r="ER37" s="305"/>
      <c r="ES37" s="355"/>
      <c r="ET37" s="305"/>
      <c r="EU37" s="305"/>
      <c r="EV37" s="305"/>
      <c r="EW37" s="305"/>
      <c r="EX37" s="305"/>
      <c r="EY37" s="48"/>
      <c r="EZ37" s="255"/>
      <c r="FA37" s="305"/>
      <c r="FB37" s="355"/>
      <c r="FC37" s="305"/>
      <c r="FD37" s="305"/>
      <c r="FE37" s="305"/>
      <c r="FF37" s="305"/>
      <c r="FG37" s="305"/>
      <c r="FH37" s="48"/>
      <c r="FI37" s="255"/>
      <c r="FJ37" s="305"/>
      <c r="FK37" s="355"/>
      <c r="FL37" s="305"/>
      <c r="FM37" s="305"/>
      <c r="FN37" s="305"/>
      <c r="FO37" s="305"/>
      <c r="FP37" s="305"/>
      <c r="FQ37" s="48"/>
      <c r="FR37" s="255"/>
      <c r="FS37" s="305"/>
      <c r="FT37" s="355"/>
      <c r="FU37" s="305"/>
      <c r="FV37" s="305"/>
      <c r="FW37" s="305"/>
      <c r="FX37" s="305"/>
      <c r="FY37" s="305"/>
      <c r="FZ37" s="48"/>
      <c r="GA37" s="255"/>
      <c r="GB37" s="305"/>
      <c r="GC37" s="355"/>
      <c r="GD37" s="305"/>
      <c r="GE37" s="305"/>
      <c r="GF37" s="305"/>
      <c r="GG37" s="305"/>
      <c r="GH37" s="305"/>
      <c r="GI37" s="48"/>
      <c r="GJ37" s="255"/>
      <c r="GK37" s="305"/>
      <c r="GL37" s="355"/>
      <c r="GM37" s="305"/>
      <c r="GN37" s="305"/>
      <c r="GO37" s="305"/>
      <c r="GP37" s="305"/>
      <c r="GQ37" s="305"/>
      <c r="GR37" s="48"/>
      <c r="GS37" s="255"/>
      <c r="GT37" s="305"/>
      <c r="GU37" s="355"/>
      <c r="GV37" s="305"/>
      <c r="GW37" s="305"/>
      <c r="GX37" s="305"/>
      <c r="GY37" s="305"/>
      <c r="GZ37" s="305"/>
      <c r="HA37" s="305"/>
      <c r="HB37" s="255"/>
      <c r="HC37" s="305"/>
      <c r="HD37" s="355"/>
      <c r="HE37" s="305"/>
      <c r="HF37" s="305"/>
      <c r="HG37" s="305"/>
      <c r="HH37" s="305"/>
      <c r="HI37" s="305"/>
      <c r="HJ37" s="48"/>
      <c r="HK37" s="255"/>
      <c r="HL37" s="305"/>
      <c r="HM37" s="355"/>
      <c r="HN37" s="305"/>
      <c r="HO37" s="305"/>
      <c r="HP37" s="305"/>
      <c r="HQ37" s="305"/>
      <c r="HR37" s="305"/>
      <c r="HS37" s="48"/>
      <c r="HT37" s="255"/>
      <c r="HU37" s="305"/>
      <c r="HV37" s="355"/>
      <c r="HW37" s="305"/>
      <c r="HX37" s="305"/>
      <c r="HY37" s="305"/>
      <c r="HZ37" s="305"/>
      <c r="IA37" s="305"/>
      <c r="IB37" s="48"/>
      <c r="IC37" s="255"/>
      <c r="ID37" s="305"/>
      <c r="IE37" s="355"/>
      <c r="IF37" s="305"/>
      <c r="IG37" s="305"/>
      <c r="IH37" s="305"/>
      <c r="II37" s="305"/>
      <c r="IJ37" s="305"/>
      <c r="IK37" s="305"/>
      <c r="IL37" s="255"/>
      <c r="IM37" s="305"/>
      <c r="IN37" s="355"/>
      <c r="IO37" s="305"/>
      <c r="IP37" s="305"/>
      <c r="IQ37" s="305"/>
      <c r="IR37" s="305"/>
      <c r="IS37" s="305"/>
      <c r="IT37" s="48"/>
      <c r="IU37" s="255"/>
      <c r="IV37" s="305"/>
      <c r="IW37" s="355"/>
      <c r="IX37" s="305"/>
      <c r="IY37" s="305"/>
      <c r="IZ37" s="305"/>
      <c r="JA37" s="305"/>
      <c r="JB37" s="305"/>
      <c r="JC37" s="48"/>
      <c r="JD37" s="255"/>
      <c r="JE37" s="305"/>
      <c r="JF37" s="355"/>
      <c r="JG37" s="305"/>
      <c r="JH37" s="305"/>
      <c r="JI37" s="305"/>
      <c r="JJ37" s="305"/>
      <c r="JK37" s="305"/>
      <c r="JL37" s="48"/>
      <c r="JM37" s="255"/>
      <c r="JN37" s="305"/>
      <c r="JO37" s="355"/>
      <c r="JP37" s="305"/>
      <c r="JQ37" s="305"/>
      <c r="JR37" s="305"/>
      <c r="JS37" s="305"/>
      <c r="JT37" s="305"/>
      <c r="JU37" s="305"/>
      <c r="JV37" s="255"/>
      <c r="JW37" s="305"/>
      <c r="JX37" s="355"/>
      <c r="JY37" s="305"/>
      <c r="JZ37" s="305"/>
      <c r="KA37" s="305"/>
      <c r="KB37" s="305"/>
      <c r="KC37" s="305"/>
      <c r="KD37" s="48"/>
      <c r="KE37" s="255"/>
      <c r="KF37" s="305"/>
      <c r="KG37" s="355"/>
      <c r="KH37" s="305"/>
      <c r="KI37" s="305"/>
      <c r="KJ37" s="305"/>
      <c r="KK37" s="305"/>
      <c r="KL37" s="305"/>
      <c r="KM37" s="48"/>
      <c r="KN37" s="255"/>
      <c r="KO37" s="305"/>
      <c r="KP37" s="355"/>
      <c r="KQ37" s="305"/>
      <c r="KR37" s="305"/>
      <c r="KS37" s="305"/>
      <c r="KT37" s="305"/>
      <c r="KU37" s="305"/>
      <c r="KV37" s="305"/>
      <c r="KW37" s="255"/>
      <c r="KX37" s="305"/>
      <c r="KY37" s="355"/>
      <c r="KZ37" s="305"/>
      <c r="LA37" s="305"/>
      <c r="LB37" s="305"/>
      <c r="LC37" s="305"/>
      <c r="LD37" s="305"/>
      <c r="LE37" s="305"/>
      <c r="LF37" s="255"/>
      <c r="LG37" s="305"/>
      <c r="LH37" s="355"/>
      <c r="LI37" s="305"/>
      <c r="LJ37" s="305"/>
      <c r="LK37" s="305"/>
      <c r="LL37" s="305"/>
      <c r="LM37" s="305"/>
      <c r="LN37" s="48"/>
      <c r="LO37" s="255"/>
      <c r="LP37" s="305"/>
      <c r="LQ37" s="355"/>
      <c r="LR37" s="305"/>
      <c r="LS37" s="305"/>
      <c r="LT37" s="305"/>
      <c r="LU37" s="305"/>
      <c r="LV37" s="305"/>
      <c r="LW37" s="48"/>
      <c r="LX37" s="255"/>
      <c r="LY37" s="305"/>
      <c r="LZ37" s="355"/>
      <c r="MA37" s="305"/>
      <c r="MB37" s="305"/>
      <c r="MC37" s="305"/>
      <c r="MD37" s="305"/>
      <c r="ME37" s="305"/>
      <c r="MF37" s="305"/>
      <c r="MG37" s="255"/>
      <c r="MH37" s="305"/>
      <c r="MI37" s="355"/>
      <c r="MJ37" s="305"/>
      <c r="MK37" s="305"/>
      <c r="ML37" s="305"/>
      <c r="MM37" s="305"/>
      <c r="MN37" s="305"/>
      <c r="MO37" s="48"/>
      <c r="MP37" s="255"/>
      <c r="MQ37" s="305"/>
      <c r="MR37" s="355"/>
      <c r="MS37" s="305"/>
      <c r="MT37" s="305"/>
      <c r="MU37" s="305"/>
      <c r="MV37" s="305"/>
      <c r="MW37" s="305"/>
      <c r="MX37" s="48"/>
      <c r="MY37" s="255"/>
      <c r="MZ37" s="305"/>
      <c r="NA37" s="355"/>
      <c r="NB37" s="305"/>
      <c r="NC37" s="305"/>
      <c r="ND37" s="305"/>
      <c r="NE37" s="305"/>
      <c r="NF37" s="305"/>
      <c r="NG37" s="48"/>
      <c r="NH37" s="255"/>
    </row>
    <row r="38" spans="1:372" ht="18">
      <c r="A38" s="306" t="s">
        <v>844</v>
      </c>
      <c r="B38" s="59"/>
      <c r="C38" s="460"/>
      <c r="D38" s="443">
        <v>442.3</v>
      </c>
      <c r="E38" s="444" t="s">
        <v>187</v>
      </c>
      <c r="F38" s="661">
        <v>438.6</v>
      </c>
      <c r="G38" s="444" t="s">
        <v>183</v>
      </c>
      <c r="H38" s="662"/>
      <c r="I38" s="444" t="s">
        <v>184</v>
      </c>
      <c r="J38" s="662"/>
      <c r="K38" s="444" t="s">
        <v>185</v>
      </c>
      <c r="L38" s="460"/>
      <c r="M38" s="443">
        <v>111.2</v>
      </c>
      <c r="N38" s="444" t="s">
        <v>187</v>
      </c>
      <c r="O38" s="24">
        <v>184.79999999999995</v>
      </c>
      <c r="P38" s="444" t="s">
        <v>183</v>
      </c>
      <c r="Q38" s="24"/>
      <c r="R38" s="444" t="s">
        <v>184</v>
      </c>
      <c r="S38" s="24"/>
      <c r="T38" s="444" t="s">
        <v>185</v>
      </c>
      <c r="U38" s="460"/>
      <c r="V38" s="24">
        <v>542.29999999999984</v>
      </c>
      <c r="W38" s="444" t="s">
        <v>187</v>
      </c>
      <c r="X38" s="24">
        <v>250.39999999999986</v>
      </c>
      <c r="Y38" s="444" t="s">
        <v>183</v>
      </c>
      <c r="Z38" s="24">
        <v>743.99999999999966</v>
      </c>
      <c r="AA38" s="444" t="s">
        <v>184</v>
      </c>
      <c r="AB38" s="722">
        <v>516.9</v>
      </c>
      <c r="AC38" s="444" t="s">
        <v>185</v>
      </c>
      <c r="AD38" s="460"/>
      <c r="AE38" s="24">
        <v>312.09999999999991</v>
      </c>
      <c r="AF38" s="444" t="s">
        <v>187</v>
      </c>
      <c r="AG38" s="24">
        <v>242.60000000000014</v>
      </c>
      <c r="AH38" s="444" t="s">
        <v>183</v>
      </c>
      <c r="AI38" s="24">
        <v>187.39999999999986</v>
      </c>
      <c r="AJ38" s="444" t="s">
        <v>184</v>
      </c>
      <c r="AK38" s="722">
        <v>347.69999999999982</v>
      </c>
      <c r="AL38" s="444" t="s">
        <v>185</v>
      </c>
      <c r="AM38" s="460"/>
      <c r="AN38" s="443"/>
      <c r="AO38" s="444" t="s">
        <v>187</v>
      </c>
      <c r="AP38" s="24">
        <v>392.10000000000014</v>
      </c>
      <c r="AQ38" s="444" t="s">
        <v>183</v>
      </c>
      <c r="AR38" s="24">
        <v>313.60000000000036</v>
      </c>
      <c r="AS38" s="444" t="s">
        <v>184</v>
      </c>
      <c r="AT38" s="444">
        <v>719.50000000000045</v>
      </c>
      <c r="AU38" s="444" t="s">
        <v>185</v>
      </c>
      <c r="AV38" s="460"/>
      <c r="AW38" s="24"/>
      <c r="AX38" s="444" t="s">
        <v>187</v>
      </c>
      <c r="AY38" s="24">
        <v>533.09999999999991</v>
      </c>
      <c r="AZ38" s="444" t="s">
        <v>183</v>
      </c>
      <c r="BA38" s="24">
        <v>184.19999999999982</v>
      </c>
      <c r="BB38" s="444" t="s">
        <v>184</v>
      </c>
      <c r="BC38" s="24">
        <v>646.20000000000027</v>
      </c>
      <c r="BD38" s="444" t="s">
        <v>185</v>
      </c>
      <c r="BE38" s="460"/>
      <c r="BF38" s="443"/>
      <c r="BG38" s="444" t="s">
        <v>187</v>
      </c>
      <c r="BH38" s="24">
        <v>709.50000000000045</v>
      </c>
      <c r="BI38" s="444" t="s">
        <v>183</v>
      </c>
      <c r="BJ38" s="24">
        <v>186.10000000000036</v>
      </c>
      <c r="BK38" s="444" t="s">
        <v>184</v>
      </c>
      <c r="BL38" s="24">
        <v>1141.0999999999995</v>
      </c>
      <c r="BM38" s="444" t="s">
        <v>185</v>
      </c>
      <c r="BN38" s="460"/>
      <c r="BO38" s="443"/>
      <c r="BP38" s="444" t="s">
        <v>187</v>
      </c>
      <c r="BQ38" s="24">
        <v>620.99999999999909</v>
      </c>
      <c r="BR38" s="444" t="s">
        <v>183</v>
      </c>
      <c r="BS38" s="24">
        <v>450.60000000000036</v>
      </c>
      <c r="BT38" s="444" t="s">
        <v>184</v>
      </c>
      <c r="BU38" s="24">
        <v>542.19999999999891</v>
      </c>
      <c r="BV38" s="444" t="s">
        <v>185</v>
      </c>
      <c r="BW38" s="460"/>
      <c r="BX38" s="443"/>
      <c r="BY38" s="444" t="s">
        <v>187</v>
      </c>
      <c r="BZ38" s="443">
        <v>297.60000000000002</v>
      </c>
      <c r="CA38" s="444" t="s">
        <v>183</v>
      </c>
      <c r="CB38" s="663">
        <v>191.19999999999891</v>
      </c>
      <c r="CC38" s="444" t="s">
        <v>184</v>
      </c>
      <c r="CD38" s="24">
        <v>131.99999999999909</v>
      </c>
      <c r="CE38" s="444" t="s">
        <v>185</v>
      </c>
      <c r="CF38" s="460"/>
      <c r="CG38" s="443"/>
      <c r="CH38" s="444" t="s">
        <v>187</v>
      </c>
      <c r="CI38" s="24">
        <v>269.09999999999854</v>
      </c>
      <c r="CJ38" s="444" t="s">
        <v>183</v>
      </c>
      <c r="CK38" s="24"/>
      <c r="CL38" s="444" t="s">
        <v>184</v>
      </c>
      <c r="CM38" s="24">
        <v>556.59999999999945</v>
      </c>
      <c r="CN38" s="444" t="s">
        <v>185</v>
      </c>
      <c r="CO38" s="460"/>
      <c r="CP38" s="443"/>
      <c r="CQ38" s="444" t="s">
        <v>187</v>
      </c>
      <c r="CR38" s="24">
        <v>458.39999999999782</v>
      </c>
      <c r="CS38" s="444" t="s">
        <v>183</v>
      </c>
      <c r="CT38" s="24"/>
      <c r="CU38" s="444" t="s">
        <v>184</v>
      </c>
      <c r="CV38" s="24">
        <v>345.29999999999927</v>
      </c>
      <c r="CW38" s="444" t="s">
        <v>185</v>
      </c>
      <c r="CX38" s="460"/>
      <c r="CY38" s="443"/>
      <c r="CZ38" s="444" t="s">
        <v>187</v>
      </c>
      <c r="DA38" s="24">
        <v>249.59999999999945</v>
      </c>
      <c r="DB38" s="444" t="s">
        <v>183</v>
      </c>
      <c r="DC38" s="24">
        <v>458.10000000000036</v>
      </c>
      <c r="DD38" s="444" t="s">
        <v>184</v>
      </c>
      <c r="DE38" s="24">
        <v>399.09999999999945</v>
      </c>
      <c r="DF38" s="444" t="s">
        <v>185</v>
      </c>
      <c r="DG38" s="460"/>
      <c r="DH38" s="443"/>
      <c r="DI38" s="444" t="s">
        <v>187</v>
      </c>
      <c r="DJ38" s="24">
        <v>334.19999999999891</v>
      </c>
      <c r="DK38" s="444" t="s">
        <v>183</v>
      </c>
      <c r="DL38" s="24"/>
      <c r="DM38" s="444" t="s">
        <v>184</v>
      </c>
      <c r="DN38" s="24">
        <v>24.199999999998909</v>
      </c>
      <c r="DO38" s="444" t="s">
        <v>185</v>
      </c>
      <c r="DP38" s="460"/>
      <c r="DQ38" s="443"/>
      <c r="DR38" s="444" t="s">
        <v>187</v>
      </c>
      <c r="DS38" s="663">
        <v>425.79999999999927</v>
      </c>
      <c r="DT38" s="444" t="s">
        <v>183</v>
      </c>
      <c r="DU38" s="24">
        <v>355.59999999999854</v>
      </c>
      <c r="DV38" s="444" t="s">
        <v>184</v>
      </c>
      <c r="DW38" s="24">
        <v>330.49999999999727</v>
      </c>
      <c r="DX38" s="444" t="s">
        <v>185</v>
      </c>
      <c r="DY38" s="460"/>
      <c r="DZ38" s="443"/>
      <c r="EA38" s="444" t="s">
        <v>187</v>
      </c>
      <c r="EB38" s="24">
        <v>201.89999999999873</v>
      </c>
      <c r="EC38" s="444" t="s">
        <v>183</v>
      </c>
      <c r="ED38" s="24"/>
      <c r="EE38" s="444" t="s">
        <v>184</v>
      </c>
      <c r="EF38" s="24">
        <v>696.39999999999782</v>
      </c>
      <c r="EG38" s="444" t="s">
        <v>185</v>
      </c>
      <c r="EH38" s="460"/>
      <c r="EI38" s="443"/>
      <c r="EJ38" s="444" t="s">
        <v>187</v>
      </c>
      <c r="EK38" s="663">
        <v>161.69999999999891</v>
      </c>
      <c r="EL38" s="444" t="s">
        <v>183</v>
      </c>
      <c r="EM38" s="663"/>
      <c r="EN38" s="444" t="s">
        <v>184</v>
      </c>
      <c r="EO38" s="24">
        <v>206.70000000000073</v>
      </c>
      <c r="EP38" s="444" t="s">
        <v>185</v>
      </c>
      <c r="EQ38" s="460"/>
      <c r="ER38" s="443"/>
      <c r="ES38" s="444" t="s">
        <v>187</v>
      </c>
      <c r="ET38" s="24">
        <v>495.79999999999836</v>
      </c>
      <c r="EU38" s="444" t="s">
        <v>183</v>
      </c>
      <c r="EV38" s="24"/>
      <c r="EW38" s="444" t="s">
        <v>184</v>
      </c>
      <c r="EX38" s="24">
        <v>635.09999999999854</v>
      </c>
      <c r="EY38" s="444" t="s">
        <v>185</v>
      </c>
      <c r="EZ38" s="460"/>
      <c r="FA38" s="443"/>
      <c r="FB38" s="444" t="s">
        <v>187</v>
      </c>
      <c r="FC38" s="663">
        <v>355.09999999999945</v>
      </c>
      <c r="FD38" s="444" t="s">
        <v>183</v>
      </c>
      <c r="FE38" s="663">
        <v>256.50000000000182</v>
      </c>
      <c r="FF38" s="444" t="s">
        <v>184</v>
      </c>
      <c r="FG38" s="24">
        <v>501</v>
      </c>
      <c r="FH38" s="444" t="s">
        <v>185</v>
      </c>
      <c r="FI38" s="460"/>
      <c r="FJ38" s="443"/>
      <c r="FK38" s="444" t="s">
        <v>187</v>
      </c>
      <c r="FL38" s="663">
        <v>251.59999999999945</v>
      </c>
      <c r="FM38" s="444" t="s">
        <v>183</v>
      </c>
      <c r="FN38" s="24">
        <v>496.80000000000109</v>
      </c>
      <c r="FO38" s="444" t="s">
        <v>184</v>
      </c>
      <c r="FP38" s="24">
        <v>543.79999999999927</v>
      </c>
      <c r="FQ38" s="444" t="s">
        <v>185</v>
      </c>
      <c r="FR38" s="460"/>
      <c r="FS38" s="443"/>
      <c r="FT38" s="444" t="s">
        <v>187</v>
      </c>
      <c r="FU38" s="663">
        <v>383.20000000000164</v>
      </c>
      <c r="FV38" s="444" t="s">
        <v>183</v>
      </c>
      <c r="FW38" s="663"/>
      <c r="FX38" s="444" t="s">
        <v>184</v>
      </c>
      <c r="FY38" s="24">
        <v>597.35000000000036</v>
      </c>
      <c r="FZ38" s="444" t="s">
        <v>185</v>
      </c>
      <c r="GA38" s="460"/>
      <c r="GB38" s="443"/>
      <c r="GC38" s="444" t="s">
        <v>187</v>
      </c>
      <c r="GD38" s="24">
        <v>39</v>
      </c>
      <c r="GE38" s="444" t="s">
        <v>183</v>
      </c>
      <c r="GF38" s="24"/>
      <c r="GG38" s="444" t="s">
        <v>184</v>
      </c>
      <c r="GH38" s="661">
        <v>111.50000000000728</v>
      </c>
      <c r="GI38" s="444" t="s">
        <v>185</v>
      </c>
      <c r="GJ38" s="460"/>
      <c r="GK38" s="443"/>
      <c r="GL38" s="444" t="s">
        <v>187</v>
      </c>
      <c r="GM38" s="663">
        <v>2774.0999999999985</v>
      </c>
      <c r="GN38" s="444" t="s">
        <v>183</v>
      </c>
      <c r="GO38" s="24">
        <v>1190.2000000000007</v>
      </c>
      <c r="GP38" s="444" t="s">
        <v>184</v>
      </c>
      <c r="GQ38" s="24">
        <v>2125.6999999999971</v>
      </c>
      <c r="GR38" s="444" t="s">
        <v>185</v>
      </c>
      <c r="GS38" s="460"/>
      <c r="GT38" s="443"/>
      <c r="GU38" s="444" t="s">
        <v>187</v>
      </c>
      <c r="GV38" s="663">
        <v>387.80000000000109</v>
      </c>
      <c r="GW38" s="444" t="s">
        <v>183</v>
      </c>
      <c r="GX38" s="663"/>
      <c r="GY38" s="444" t="s">
        <v>184</v>
      </c>
      <c r="GZ38" s="663"/>
      <c r="HA38" s="444" t="s">
        <v>185</v>
      </c>
      <c r="HB38" s="460"/>
      <c r="HC38" s="443"/>
      <c r="HD38" s="444" t="s">
        <v>187</v>
      </c>
      <c r="HE38" s="24">
        <v>473.79999999999927</v>
      </c>
      <c r="HF38" s="444" t="s">
        <v>183</v>
      </c>
      <c r="HG38" s="24">
        <v>512.60000000000036</v>
      </c>
      <c r="HH38" s="444" t="s">
        <v>184</v>
      </c>
      <c r="HI38" s="24">
        <v>225.39999999999964</v>
      </c>
      <c r="HJ38" s="444" t="s">
        <v>185</v>
      </c>
      <c r="HK38" s="460"/>
      <c r="HL38" s="443"/>
      <c r="HM38" s="444" t="s">
        <v>187</v>
      </c>
      <c r="HN38" s="663">
        <v>588.99999999999818</v>
      </c>
      <c r="HO38" s="444" t="s">
        <v>183</v>
      </c>
      <c r="HP38" s="663"/>
      <c r="HQ38" s="444" t="s">
        <v>184</v>
      </c>
      <c r="HR38" s="24">
        <v>487.5</v>
      </c>
      <c r="HS38" s="444" t="s">
        <v>185</v>
      </c>
      <c r="HT38" s="460"/>
      <c r="HU38" s="443"/>
      <c r="HV38" s="444" t="s">
        <v>187</v>
      </c>
      <c r="HW38" s="663">
        <v>3372.2999999999975</v>
      </c>
      <c r="HX38" s="444" t="s">
        <v>183</v>
      </c>
      <c r="HY38" s="24">
        <v>3507.2999999999993</v>
      </c>
      <c r="HZ38" s="444" t="s">
        <v>184</v>
      </c>
      <c r="IA38" s="24">
        <v>2915.1999999999425</v>
      </c>
      <c r="IB38" s="444" t="s">
        <v>185</v>
      </c>
      <c r="IC38" s="460"/>
      <c r="ID38" s="443"/>
      <c r="IE38" s="444" t="s">
        <v>187</v>
      </c>
      <c r="IF38" s="663">
        <v>157.99999999999636</v>
      </c>
      <c r="IG38" s="444" t="s">
        <v>183</v>
      </c>
      <c r="IH38" s="663"/>
      <c r="II38" s="444" t="s">
        <v>184</v>
      </c>
      <c r="IJ38" s="663"/>
      <c r="IK38" s="444" t="s">
        <v>185</v>
      </c>
      <c r="IL38" s="460"/>
      <c r="IM38" s="443"/>
      <c r="IN38" s="444" t="s">
        <v>187</v>
      </c>
      <c r="IO38" s="24">
        <v>91</v>
      </c>
      <c r="IP38" s="444" t="s">
        <v>183</v>
      </c>
      <c r="IQ38" s="24"/>
      <c r="IR38" s="444" t="s">
        <v>184</v>
      </c>
      <c r="IS38" s="24">
        <v>138.59999999999854</v>
      </c>
      <c r="IT38" s="444" t="s">
        <v>185</v>
      </c>
      <c r="IU38" s="460"/>
      <c r="IV38" s="443"/>
      <c r="IW38" s="444" t="s">
        <v>187</v>
      </c>
      <c r="IX38" s="663">
        <v>192.89999999999782</v>
      </c>
      <c r="IY38" s="444" t="s">
        <v>183</v>
      </c>
      <c r="IZ38" s="24">
        <v>452.80000000000064</v>
      </c>
      <c r="JA38" s="444" t="s">
        <v>184</v>
      </c>
      <c r="JB38" s="443"/>
      <c r="JC38" s="444" t="s">
        <v>185</v>
      </c>
      <c r="JD38" s="460"/>
      <c r="JE38" s="443"/>
      <c r="JF38" s="444" t="s">
        <v>187</v>
      </c>
      <c r="JG38" s="663">
        <v>311.39999999999782</v>
      </c>
      <c r="JH38" s="444" t="s">
        <v>183</v>
      </c>
      <c r="JI38" s="663">
        <v>353.60000000000218</v>
      </c>
      <c r="JJ38" s="444" t="s">
        <v>184</v>
      </c>
      <c r="JK38" s="24">
        <v>177.29999999999927</v>
      </c>
      <c r="JL38" s="444" t="s">
        <v>185</v>
      </c>
      <c r="JM38" s="460"/>
      <c r="JN38" s="443"/>
      <c r="JO38" s="444" t="s">
        <v>187</v>
      </c>
      <c r="JP38" s="663">
        <v>234.59999999999854</v>
      </c>
      <c r="JQ38" s="444" t="s">
        <v>183</v>
      </c>
      <c r="JR38" s="663"/>
      <c r="JS38" s="444" t="s">
        <v>184</v>
      </c>
      <c r="JT38" s="663"/>
      <c r="JU38" s="444" t="s">
        <v>185</v>
      </c>
      <c r="JV38" s="460"/>
      <c r="JW38" s="443"/>
      <c r="JX38" s="444" t="s">
        <v>187</v>
      </c>
      <c r="JY38" s="24">
        <v>1533.3000000000065</v>
      </c>
      <c r="JZ38" s="444" t="s">
        <v>183</v>
      </c>
      <c r="KA38" s="24">
        <v>2219.9000000000215</v>
      </c>
      <c r="KB38" s="444" t="s">
        <v>184</v>
      </c>
      <c r="KC38" s="24">
        <v>2721.8000000000866</v>
      </c>
      <c r="KD38" s="444" t="s">
        <v>185</v>
      </c>
      <c r="KE38" s="460"/>
      <c r="KF38" s="443"/>
      <c r="KG38" s="444" t="s">
        <v>187</v>
      </c>
      <c r="KH38" s="24">
        <v>218.49999999999636</v>
      </c>
      <c r="KI38" s="444" t="s">
        <v>183</v>
      </c>
      <c r="KJ38" s="663">
        <v>1.3000000000001819</v>
      </c>
      <c r="KK38" s="444" t="s">
        <v>184</v>
      </c>
      <c r="KL38" s="24">
        <v>231.99999999999636</v>
      </c>
      <c r="KM38" s="444" t="s">
        <v>185</v>
      </c>
      <c r="KN38" s="460"/>
      <c r="KO38" s="443"/>
      <c r="KP38" s="444" t="s">
        <v>187</v>
      </c>
      <c r="KQ38" s="663">
        <v>419.30000000000291</v>
      </c>
      <c r="KR38" s="444" t="s">
        <v>183</v>
      </c>
      <c r="KS38" s="663"/>
      <c r="KT38" s="444" t="s">
        <v>184</v>
      </c>
      <c r="KU38" s="663"/>
      <c r="KV38" s="444" t="s">
        <v>185</v>
      </c>
      <c r="KW38" s="460"/>
      <c r="KX38" s="443"/>
      <c r="KY38" s="444" t="s">
        <v>187</v>
      </c>
      <c r="KZ38" s="24">
        <v>185.90000000000146</v>
      </c>
      <c r="LA38" s="444" t="s">
        <v>183</v>
      </c>
      <c r="LB38" s="24"/>
      <c r="LC38" s="444" t="s">
        <v>184</v>
      </c>
      <c r="LD38" s="24"/>
      <c r="LE38" s="444" t="s">
        <v>185</v>
      </c>
      <c r="LF38" s="460"/>
      <c r="LG38" s="443"/>
      <c r="LH38" s="444" t="s">
        <v>187</v>
      </c>
      <c r="LI38" s="336">
        <v>8.9999999999990905</v>
      </c>
      <c r="LJ38" s="444" t="s">
        <v>183</v>
      </c>
      <c r="LK38" s="336"/>
      <c r="LL38" s="444" t="s">
        <v>184</v>
      </c>
      <c r="LM38" s="24"/>
      <c r="LN38" s="444" t="s">
        <v>185</v>
      </c>
      <c r="LO38" s="460"/>
      <c r="LP38" s="443"/>
      <c r="LQ38" s="444" t="s">
        <v>187</v>
      </c>
      <c r="LR38" s="24">
        <v>233.00000000000364</v>
      </c>
      <c r="LS38" s="444" t="s">
        <v>183</v>
      </c>
      <c r="LT38" s="24">
        <v>132</v>
      </c>
      <c r="LU38" s="444" t="s">
        <v>184</v>
      </c>
      <c r="LV38" s="24">
        <v>356.90000000000146</v>
      </c>
      <c r="LW38" s="444" t="s">
        <v>185</v>
      </c>
      <c r="LX38" s="460"/>
      <c r="LY38" s="443"/>
      <c r="LZ38" s="444" t="s">
        <v>187</v>
      </c>
      <c r="MA38" s="24">
        <v>179.40000000000146</v>
      </c>
      <c r="MB38" s="444" t="s">
        <v>183</v>
      </c>
      <c r="MC38" s="24"/>
      <c r="MD38" s="444" t="s">
        <v>184</v>
      </c>
      <c r="ME38" s="24"/>
      <c r="MF38" s="444" t="s">
        <v>185</v>
      </c>
      <c r="MG38" s="460"/>
      <c r="MH38" s="443"/>
      <c r="MI38" s="444" t="s">
        <v>187</v>
      </c>
      <c r="MJ38" s="313">
        <v>859.80000000001019</v>
      </c>
      <c r="MK38" s="444" t="s">
        <v>183</v>
      </c>
      <c r="ML38" s="24">
        <v>1091.0999999999985</v>
      </c>
      <c r="MM38" s="444" t="s">
        <v>184</v>
      </c>
      <c r="MN38" s="24">
        <v>1017.1000000000058</v>
      </c>
      <c r="MO38" s="444" t="s">
        <v>185</v>
      </c>
      <c r="MP38" s="460"/>
      <c r="MQ38" s="443"/>
      <c r="MR38" s="444" t="s">
        <v>187</v>
      </c>
      <c r="MS38" s="443">
        <v>273.99999999999636</v>
      </c>
      <c r="MT38" s="444" t="s">
        <v>183</v>
      </c>
      <c r="MU38" s="24">
        <v>387.5</v>
      </c>
      <c r="MV38" s="444" t="s">
        <v>184</v>
      </c>
      <c r="MW38" s="443">
        <v>279</v>
      </c>
      <c r="MX38" s="444" t="s">
        <v>185</v>
      </c>
      <c r="MY38" s="460"/>
      <c r="MZ38" s="443"/>
      <c r="NA38" s="444" t="s">
        <v>187</v>
      </c>
      <c r="NB38" s="443"/>
      <c r="NC38" s="444" t="s">
        <v>183</v>
      </c>
      <c r="ND38" s="443"/>
      <c r="NE38" s="444" t="s">
        <v>184</v>
      </c>
      <c r="NF38" s="664">
        <v>1683.299999999992</v>
      </c>
      <c r="NG38" s="444" t="s">
        <v>185</v>
      </c>
      <c r="NH38" s="460"/>
    </row>
    <row r="39" spans="1:372" ht="18">
      <c r="A39" s="110" t="s">
        <v>3712</v>
      </c>
      <c r="B39" s="59">
        <f>SUM(D39:AAP39)</f>
        <v>41855.325000000041</v>
      </c>
      <c r="C39" s="460"/>
      <c r="D39" s="443"/>
      <c r="E39" s="286">
        <f>D38*0.25</f>
        <v>110.575</v>
      </c>
      <c r="F39" s="24"/>
      <c r="G39" s="286">
        <f>F38*0.5</f>
        <v>219.3</v>
      </c>
      <c r="H39" s="443"/>
      <c r="I39" s="286">
        <f>H38*0.75</f>
        <v>0</v>
      </c>
      <c r="J39" s="443"/>
      <c r="K39" s="286">
        <f>J38*1</f>
        <v>0</v>
      </c>
      <c r="L39" s="460"/>
      <c r="M39" s="443"/>
      <c r="N39" s="286">
        <f>M38*0.25</f>
        <v>27.8</v>
      </c>
      <c r="O39" s="443"/>
      <c r="P39" s="286">
        <f>O38*0.5</f>
        <v>92.399999999999977</v>
      </c>
      <c r="Q39" s="443"/>
      <c r="R39" s="286">
        <f>Q38*0.75</f>
        <v>0</v>
      </c>
      <c r="S39" s="443"/>
      <c r="T39" s="286">
        <f>S38*1</f>
        <v>0</v>
      </c>
      <c r="U39" s="460"/>
      <c r="V39" s="443"/>
      <c r="W39" s="286">
        <f>V38*0.25</f>
        <v>135.57499999999996</v>
      </c>
      <c r="X39" s="443"/>
      <c r="Y39" s="286">
        <f>X38*0.5</f>
        <v>125.19999999999993</v>
      </c>
      <c r="Z39" s="24"/>
      <c r="AA39" s="286">
        <f>Z38*0.75</f>
        <v>557.99999999999977</v>
      </c>
      <c r="AC39" s="286">
        <f t="shared" ref="AC39" si="29">AB38*1</f>
        <v>516.9</v>
      </c>
      <c r="AD39" s="460"/>
      <c r="AE39" s="24"/>
      <c r="AF39" s="286">
        <f>AE38*0.25</f>
        <v>78.024999999999977</v>
      </c>
      <c r="AG39" s="24"/>
      <c r="AH39" s="286">
        <f>AG38*0.5</f>
        <v>121.30000000000007</v>
      </c>
      <c r="AI39" s="443"/>
      <c r="AJ39" s="286">
        <f>AI38*0.75</f>
        <v>140.5499999999999</v>
      </c>
      <c r="AL39" s="286">
        <f t="shared" ref="AL39" si="30">AK38*1</f>
        <v>347.69999999999982</v>
      </c>
      <c r="AM39" s="460"/>
      <c r="AN39" s="443"/>
      <c r="AO39" s="286">
        <f>AN38*0.25</f>
        <v>0</v>
      </c>
      <c r="AP39" s="24"/>
      <c r="AQ39" s="286">
        <f>AP38*0.5</f>
        <v>196.05000000000007</v>
      </c>
      <c r="AR39" s="24"/>
      <c r="AS39" s="286">
        <f>AR38*0.75</f>
        <v>235.20000000000027</v>
      </c>
      <c r="AT39" s="443"/>
      <c r="AU39" s="286">
        <f>AT38*1</f>
        <v>719.50000000000045</v>
      </c>
      <c r="AV39" s="460"/>
      <c r="AW39" s="24"/>
      <c r="AX39" s="286">
        <f>AW38*0.25</f>
        <v>0</v>
      </c>
      <c r="AZ39" s="286">
        <f>AY38*0.5</f>
        <v>266.54999999999995</v>
      </c>
      <c r="BB39" s="286">
        <f>BA38*0.75</f>
        <v>138.14999999999986</v>
      </c>
      <c r="BC39" s="24"/>
      <c r="BD39" s="286">
        <f>BC38*1</f>
        <v>646.20000000000027</v>
      </c>
      <c r="BE39" s="460"/>
      <c r="BF39" s="443"/>
      <c r="BG39" s="286">
        <f>BF38*0.25</f>
        <v>0</v>
      </c>
      <c r="BH39" s="24"/>
      <c r="BI39" s="286">
        <f>BH38*0.5</f>
        <v>354.75000000000023</v>
      </c>
      <c r="BJ39" s="443"/>
      <c r="BK39" s="286">
        <f>BJ38*0.75</f>
        <v>139.57500000000027</v>
      </c>
      <c r="BL39" s="443"/>
      <c r="BM39" s="286">
        <f>BL38*1</f>
        <v>1141.0999999999995</v>
      </c>
      <c r="BN39" s="460"/>
      <c r="BO39" s="443"/>
      <c r="BP39" s="286">
        <f>BO38*0.25</f>
        <v>0</v>
      </c>
      <c r="BQ39" s="24"/>
      <c r="BR39" s="286">
        <f>BQ38*0.5</f>
        <v>310.49999999999955</v>
      </c>
      <c r="BS39" s="24"/>
      <c r="BT39" s="286">
        <f>BS38*0.75</f>
        <v>337.95000000000027</v>
      </c>
      <c r="BU39" s="443"/>
      <c r="BV39" s="286">
        <f>BU38*1</f>
        <v>542.19999999999891</v>
      </c>
      <c r="BW39" s="460"/>
      <c r="BX39" s="443"/>
      <c r="BY39" s="286">
        <f>BX38*0.25</f>
        <v>0</v>
      </c>
      <c r="BZ39" s="443"/>
      <c r="CA39" s="286">
        <f>BZ38*0.5</f>
        <v>148.80000000000001</v>
      </c>
      <c r="CB39" s="443"/>
      <c r="CC39" s="286">
        <f>CB38*0.75</f>
        <v>143.39999999999918</v>
      </c>
      <c r="CD39" s="443"/>
      <c r="CE39" s="286">
        <f>CD38*1</f>
        <v>131.99999999999909</v>
      </c>
      <c r="CF39" s="460"/>
      <c r="CG39" s="443"/>
      <c r="CH39" s="286">
        <f>CG38*0.25</f>
        <v>0</v>
      </c>
      <c r="CI39" s="24"/>
      <c r="CJ39" s="286">
        <f>CI38*0.5</f>
        <v>134.54999999999927</v>
      </c>
      <c r="CK39" s="24"/>
      <c r="CL39" s="286">
        <f>CK38*0.75</f>
        <v>0</v>
      </c>
      <c r="CM39" s="443"/>
      <c r="CN39" s="286">
        <f>CM38*1</f>
        <v>556.59999999999945</v>
      </c>
      <c r="CO39" s="460"/>
      <c r="CP39" s="443"/>
      <c r="CQ39" s="286">
        <f>CP38*0.25</f>
        <v>0</v>
      </c>
      <c r="CR39" s="24"/>
      <c r="CS39" s="286">
        <f>CR38*0.5</f>
        <v>229.19999999999891</v>
      </c>
      <c r="CT39" s="24"/>
      <c r="CU39" s="286">
        <f>CT38*0.75</f>
        <v>0</v>
      </c>
      <c r="CV39" s="443"/>
      <c r="CW39" s="286">
        <f>CV38*1</f>
        <v>345.29999999999927</v>
      </c>
      <c r="CX39" s="460"/>
      <c r="CY39" s="443"/>
      <c r="CZ39" s="286">
        <f>CY38*0.25</f>
        <v>0</v>
      </c>
      <c r="DA39" s="24"/>
      <c r="DB39" s="286">
        <f>DA38*0.5</f>
        <v>124.79999999999973</v>
      </c>
      <c r="DC39" s="443"/>
      <c r="DD39" s="286">
        <f>DC38*0.75</f>
        <v>343.57500000000027</v>
      </c>
      <c r="DE39" s="443"/>
      <c r="DF39" s="286">
        <f>DE38*1</f>
        <v>399.09999999999945</v>
      </c>
      <c r="DG39" s="460"/>
      <c r="DH39" s="443"/>
      <c r="DI39" s="286">
        <f>DH38*0.25</f>
        <v>0</v>
      </c>
      <c r="DJ39" s="24"/>
      <c r="DK39" s="286">
        <f>DJ38*0.5</f>
        <v>167.09999999999945</v>
      </c>
      <c r="DL39" s="24"/>
      <c r="DM39" s="286">
        <f>DL38*0.75</f>
        <v>0</v>
      </c>
      <c r="DN39" s="443"/>
      <c r="DO39" s="286">
        <f>DN38*1</f>
        <v>24.199999999998909</v>
      </c>
      <c r="DP39" s="460"/>
      <c r="DQ39" s="443"/>
      <c r="DR39" s="286">
        <f>DQ38*0.25</f>
        <v>0</v>
      </c>
      <c r="DS39" s="24"/>
      <c r="DT39" s="286">
        <f>DS38*0.5</f>
        <v>212.89999999999964</v>
      </c>
      <c r="DU39" s="443"/>
      <c r="DV39" s="286">
        <f>DU38*0.75</f>
        <v>266.69999999999891</v>
      </c>
      <c r="DW39" s="443"/>
      <c r="DX39" s="286">
        <f>DW38*1</f>
        <v>330.49999999999727</v>
      </c>
      <c r="DY39" s="460"/>
      <c r="DZ39" s="443"/>
      <c r="EA39" s="286">
        <f>DZ38*0.25</f>
        <v>0</v>
      </c>
      <c r="EB39" s="24"/>
      <c r="EC39" s="286">
        <f>EB38*0.5</f>
        <v>100.94999999999936</v>
      </c>
      <c r="ED39" s="24"/>
      <c r="EE39" s="286">
        <f>ED38*0.75</f>
        <v>0</v>
      </c>
      <c r="EF39" s="443"/>
      <c r="EG39" s="286">
        <f>EF38*1</f>
        <v>696.39999999999782</v>
      </c>
      <c r="EH39" s="460"/>
      <c r="EI39" s="443"/>
      <c r="EJ39" s="286">
        <f>EI38*0.25</f>
        <v>0</v>
      </c>
      <c r="EK39" s="24"/>
      <c r="EL39" s="286">
        <f>EK38*0.5</f>
        <v>80.849999999999454</v>
      </c>
      <c r="EM39" s="24"/>
      <c r="EN39" s="286">
        <f>EM38*0.75</f>
        <v>0</v>
      </c>
      <c r="EO39" s="443"/>
      <c r="EP39" s="286">
        <f>EO38*1</f>
        <v>206.70000000000073</v>
      </c>
      <c r="EQ39" s="460"/>
      <c r="ER39" s="443"/>
      <c r="ES39" s="286">
        <f>ER38*0.25</f>
        <v>0</v>
      </c>
      <c r="ET39" s="24"/>
      <c r="EU39" s="286">
        <f>ET38*0.5</f>
        <v>247.89999999999918</v>
      </c>
      <c r="EV39" s="24"/>
      <c r="EW39" s="286">
        <f>EV38*0.75</f>
        <v>0</v>
      </c>
      <c r="EX39" s="443"/>
      <c r="EY39" s="286">
        <f>EX38*1</f>
        <v>635.09999999999854</v>
      </c>
      <c r="EZ39" s="460"/>
      <c r="FA39" s="443"/>
      <c r="FB39" s="286">
        <f>FA38*0.25</f>
        <v>0</v>
      </c>
      <c r="FC39" s="24"/>
      <c r="FD39" s="286">
        <f>FC38*0.5</f>
        <v>177.54999999999973</v>
      </c>
      <c r="FE39" s="443"/>
      <c r="FF39" s="286">
        <f>FE38*0.75</f>
        <v>192.37500000000136</v>
      </c>
      <c r="FG39" s="443"/>
      <c r="FH39" s="286">
        <f>FG38*1</f>
        <v>501</v>
      </c>
      <c r="FI39" s="460"/>
      <c r="FJ39" s="443"/>
      <c r="FK39" s="286">
        <f>FJ38*0.25</f>
        <v>0</v>
      </c>
      <c r="FL39" s="24"/>
      <c r="FM39" s="286">
        <f>FL38*0.5</f>
        <v>125.79999999999973</v>
      </c>
      <c r="FN39" s="443"/>
      <c r="FO39" s="286">
        <f>FN38*0.75</f>
        <v>372.60000000000082</v>
      </c>
      <c r="FP39" s="443"/>
      <c r="FQ39" s="286">
        <f>FP38*1</f>
        <v>543.79999999999927</v>
      </c>
      <c r="FR39" s="460"/>
      <c r="FS39" s="443"/>
      <c r="FT39" s="286">
        <f>FS38*0.25</f>
        <v>0</v>
      </c>
      <c r="FU39" s="24"/>
      <c r="FV39" s="286">
        <f>FU38*0.5</f>
        <v>191.60000000000082</v>
      </c>
      <c r="FW39" s="24"/>
      <c r="FX39" s="286">
        <f>FW38*0.75</f>
        <v>0</v>
      </c>
      <c r="FY39" s="443"/>
      <c r="FZ39" s="286">
        <f>FY38*1</f>
        <v>597.35000000000036</v>
      </c>
      <c r="GA39" s="460"/>
      <c r="GB39" s="443"/>
      <c r="GC39" s="286">
        <f>GB38*0.25</f>
        <v>0</v>
      </c>
      <c r="GD39" s="24"/>
      <c r="GE39" s="286">
        <f>GD38*0.5</f>
        <v>19.5</v>
      </c>
      <c r="GF39" s="24"/>
      <c r="GG39" s="286">
        <f>GF38*0.75</f>
        <v>0</v>
      </c>
      <c r="GH39" s="443"/>
      <c r="GI39" s="286">
        <f>GH38*1</f>
        <v>111.50000000000728</v>
      </c>
      <c r="GJ39" s="460"/>
      <c r="GK39" s="443"/>
      <c r="GL39" s="286">
        <f>GK38*0.25</f>
        <v>0</v>
      </c>
      <c r="GM39" s="24"/>
      <c r="GN39" s="286">
        <f>GM38*0.5</f>
        <v>1387.0499999999993</v>
      </c>
      <c r="GO39" s="443"/>
      <c r="GP39" s="286">
        <f>GO38*0.75</f>
        <v>892.65000000000055</v>
      </c>
      <c r="GQ39" s="443"/>
      <c r="GR39" s="286">
        <f>GQ38*1</f>
        <v>2125.6999999999971</v>
      </c>
      <c r="GS39" s="460"/>
      <c r="GT39" s="443"/>
      <c r="GU39" s="286">
        <f>GT38*0.25</f>
        <v>0</v>
      </c>
      <c r="GV39" s="24"/>
      <c r="GW39" s="286">
        <f>GV38*0.5</f>
        <v>193.90000000000055</v>
      </c>
      <c r="GX39" s="24"/>
      <c r="GY39" s="286">
        <f>GX38*0.75</f>
        <v>0</v>
      </c>
      <c r="GZ39" s="24"/>
      <c r="HA39" s="286">
        <f>GZ38*1</f>
        <v>0</v>
      </c>
      <c r="HB39" s="460"/>
      <c r="HC39" s="443"/>
      <c r="HD39" s="286">
        <f>HC38*0.25</f>
        <v>0</v>
      </c>
      <c r="HE39" s="443"/>
      <c r="HF39" s="286">
        <f>HE38*0.5</f>
        <v>236.89999999999964</v>
      </c>
      <c r="HG39" s="443"/>
      <c r="HH39" s="286">
        <f>HG38*0.75</f>
        <v>384.45000000000027</v>
      </c>
      <c r="HI39" s="443"/>
      <c r="HJ39" s="286">
        <f>HI38*1</f>
        <v>225.39999999999964</v>
      </c>
      <c r="HK39" s="460"/>
      <c r="HL39" s="443"/>
      <c r="HM39" s="286">
        <f>HL38*0.25</f>
        <v>0</v>
      </c>
      <c r="HN39" s="443"/>
      <c r="HO39" s="286">
        <f>HN38*0.5</f>
        <v>294.49999999999909</v>
      </c>
      <c r="HP39" s="443"/>
      <c r="HQ39" s="286">
        <f>HP38*0.75</f>
        <v>0</v>
      </c>
      <c r="HR39" s="443"/>
      <c r="HS39" s="286">
        <f>HR38*1</f>
        <v>487.5</v>
      </c>
      <c r="HT39" s="460"/>
      <c r="HU39" s="443"/>
      <c r="HV39" s="286">
        <f>HU38*0.25</f>
        <v>0</v>
      </c>
      <c r="HW39" s="443"/>
      <c r="HX39" s="286">
        <f>HW38*0.5</f>
        <v>1686.1499999999987</v>
      </c>
      <c r="HY39" s="443"/>
      <c r="HZ39" s="286">
        <f>HY38*0.75</f>
        <v>2630.4749999999995</v>
      </c>
      <c r="IA39" s="443"/>
      <c r="IB39" s="286">
        <f>IA38*1</f>
        <v>2915.1999999999425</v>
      </c>
      <c r="IC39" s="460"/>
      <c r="ID39" s="443"/>
      <c r="IE39" s="286">
        <f>ID38*0.25</f>
        <v>0</v>
      </c>
      <c r="IF39" s="443"/>
      <c r="IG39" s="286">
        <f>IF38*0.5</f>
        <v>78.999999999998181</v>
      </c>
      <c r="IH39" s="443"/>
      <c r="II39" s="286">
        <f>IH38*0.75</f>
        <v>0</v>
      </c>
      <c r="IJ39" s="443"/>
      <c r="IK39" s="286">
        <f>IJ38*1</f>
        <v>0</v>
      </c>
      <c r="IL39" s="460"/>
      <c r="IM39" s="443"/>
      <c r="IN39" s="286">
        <f>IM38*0.25</f>
        <v>0</v>
      </c>
      <c r="IO39" s="443"/>
      <c r="IP39" s="286">
        <f>IO38*0.5</f>
        <v>45.5</v>
      </c>
      <c r="IQ39" s="443"/>
      <c r="IR39" s="286">
        <f>IQ38*0.75</f>
        <v>0</v>
      </c>
      <c r="IS39" s="443"/>
      <c r="IT39" s="286">
        <f>IS38*1</f>
        <v>138.59999999999854</v>
      </c>
      <c r="IU39" s="460"/>
      <c r="IV39" s="443"/>
      <c r="IW39" s="286">
        <f>IV38*0.25</f>
        <v>0</v>
      </c>
      <c r="IX39" s="443"/>
      <c r="IY39" s="286">
        <f>IX38*0.5</f>
        <v>96.449999999998909</v>
      </c>
      <c r="IZ39" s="443"/>
      <c r="JA39" s="286">
        <f>IZ38*0.75</f>
        <v>339.60000000000048</v>
      </c>
      <c r="JB39" s="443"/>
      <c r="JC39" s="286">
        <f>JB38*1</f>
        <v>0</v>
      </c>
      <c r="JD39" s="460"/>
      <c r="JE39" s="443"/>
      <c r="JF39" s="286">
        <f>JE38*0.25</f>
        <v>0</v>
      </c>
      <c r="JG39" s="443"/>
      <c r="JH39" s="286">
        <f>JG38*0.5</f>
        <v>155.69999999999891</v>
      </c>
      <c r="JI39" s="443"/>
      <c r="JJ39" s="286">
        <f>JI38*0.75</f>
        <v>265.20000000000164</v>
      </c>
      <c r="JK39" s="443"/>
      <c r="JL39" s="286">
        <f>JK38*1</f>
        <v>177.29999999999927</v>
      </c>
      <c r="JM39" s="460"/>
      <c r="JN39" s="443"/>
      <c r="JO39" s="286">
        <f>JN38*0.25</f>
        <v>0</v>
      </c>
      <c r="JP39" s="443"/>
      <c r="JQ39" s="286">
        <f>JP38*0.5</f>
        <v>117.29999999999927</v>
      </c>
      <c r="JR39" s="443"/>
      <c r="JS39" s="286">
        <f>JR38*0.75</f>
        <v>0</v>
      </c>
      <c r="JT39" s="443"/>
      <c r="JU39" s="286">
        <f>JT38*1</f>
        <v>0</v>
      </c>
      <c r="JV39" s="460"/>
      <c r="JW39" s="443"/>
      <c r="JX39" s="286">
        <f>JW38*0.25</f>
        <v>0</v>
      </c>
      <c r="JY39" s="443"/>
      <c r="JZ39" s="286">
        <f>JY38*0.5</f>
        <v>766.65000000000327</v>
      </c>
      <c r="KA39" s="443"/>
      <c r="KB39" s="286">
        <f>KA38*0.75</f>
        <v>1664.9250000000161</v>
      </c>
      <c r="KC39" s="443"/>
      <c r="KD39" s="286">
        <f t="shared" ref="KD39" si="31">KC38*1</f>
        <v>2721.8000000000866</v>
      </c>
      <c r="KE39" s="460"/>
      <c r="KF39" s="443"/>
      <c r="KG39" s="286">
        <f>KF38*0.25</f>
        <v>0</v>
      </c>
      <c r="KH39" s="443"/>
      <c r="KI39" s="286">
        <f>KH38*0.5</f>
        <v>109.24999999999818</v>
      </c>
      <c r="KJ39" s="443"/>
      <c r="KK39" s="286">
        <f>KJ38*0.75</f>
        <v>0.97500000000013642</v>
      </c>
      <c r="KL39" s="443"/>
      <c r="KM39" s="286">
        <f>KL38*1</f>
        <v>231.99999999999636</v>
      </c>
      <c r="KN39" s="460"/>
      <c r="KO39" s="443"/>
      <c r="KP39" s="286">
        <f>KO38*0.25</f>
        <v>0</v>
      </c>
      <c r="KQ39" s="443"/>
      <c r="KR39" s="286">
        <f>KQ38*0.5</f>
        <v>209.65000000000146</v>
      </c>
      <c r="KS39" s="443"/>
      <c r="KT39" s="286">
        <f>KS38*0.75</f>
        <v>0</v>
      </c>
      <c r="KU39" s="443"/>
      <c r="KV39" s="286">
        <f>KU38*1</f>
        <v>0</v>
      </c>
      <c r="KW39" s="460"/>
      <c r="KX39" s="443"/>
      <c r="KY39" s="286">
        <f>KX38*0.25</f>
        <v>0</v>
      </c>
      <c r="KZ39" s="443"/>
      <c r="LA39" s="286">
        <f>KZ38*0.5</f>
        <v>92.950000000000728</v>
      </c>
      <c r="LB39" s="443"/>
      <c r="LC39" s="286">
        <f>LB38*0.75</f>
        <v>0</v>
      </c>
      <c r="LD39" s="443"/>
      <c r="LE39" s="286">
        <f>LD38*1</f>
        <v>0</v>
      </c>
      <c r="LF39" s="460"/>
      <c r="LG39" s="443"/>
      <c r="LH39" s="286">
        <f>LG38*0.25</f>
        <v>0</v>
      </c>
      <c r="LI39" s="443"/>
      <c r="LJ39" s="286">
        <f>LI38*0.5</f>
        <v>4.4999999999995453</v>
      </c>
      <c r="LK39" s="443"/>
      <c r="LL39" s="286">
        <f>LK38*0.75</f>
        <v>0</v>
      </c>
      <c r="LM39" s="443"/>
      <c r="LN39" s="286">
        <f>LM38*1</f>
        <v>0</v>
      </c>
      <c r="LO39" s="460"/>
      <c r="LP39" s="443"/>
      <c r="LQ39" s="286">
        <f>LP38*0.25</f>
        <v>0</v>
      </c>
      <c r="LR39" s="443"/>
      <c r="LS39" s="286">
        <f>LR38*0.5</f>
        <v>116.50000000000182</v>
      </c>
      <c r="LT39" s="443"/>
      <c r="LU39" s="286">
        <f>LT38*0.75</f>
        <v>99</v>
      </c>
      <c r="LV39" s="443"/>
      <c r="LW39" s="286">
        <f>LV38*1</f>
        <v>356.90000000000146</v>
      </c>
      <c r="LX39" s="460"/>
      <c r="LY39" s="443"/>
      <c r="LZ39" s="286">
        <f>LY38*0.25</f>
        <v>0</v>
      </c>
      <c r="MA39" s="443"/>
      <c r="MB39" s="286">
        <f>MA38*0.5</f>
        <v>89.700000000000728</v>
      </c>
      <c r="MC39" s="443"/>
      <c r="MD39" s="286">
        <f>MC38*0.75</f>
        <v>0</v>
      </c>
      <c r="ME39" s="443"/>
      <c r="MF39" s="286">
        <f>ME38*1</f>
        <v>0</v>
      </c>
      <c r="MG39" s="460"/>
      <c r="MH39" s="443"/>
      <c r="MI39" s="286">
        <f>MH38*0.25</f>
        <v>0</v>
      </c>
      <c r="MJ39" s="443"/>
      <c r="MK39" s="286">
        <f>MJ38*0.5</f>
        <v>429.90000000000509</v>
      </c>
      <c r="ML39" s="443"/>
      <c r="MM39" s="286">
        <f>ML38*0.75</f>
        <v>818.32499999999891</v>
      </c>
      <c r="MN39" s="443"/>
      <c r="MO39" s="286">
        <f>MN38*1</f>
        <v>1017.1000000000058</v>
      </c>
      <c r="MP39" s="460"/>
      <c r="MQ39" s="443"/>
      <c r="MR39" s="286">
        <f>MQ38*0.25</f>
        <v>0</v>
      </c>
      <c r="MS39" s="443"/>
      <c r="MT39" s="286">
        <f>MS38*0.5</f>
        <v>136.99999999999818</v>
      </c>
      <c r="MU39" s="443"/>
      <c r="MV39" s="286">
        <f>MU38*0.75</f>
        <v>290.625</v>
      </c>
      <c r="MW39" s="443"/>
      <c r="MX39" s="286">
        <f>MW38*1</f>
        <v>279</v>
      </c>
      <c r="MY39" s="460"/>
      <c r="MZ39" s="443"/>
      <c r="NA39" s="286">
        <f>MZ38*0.25</f>
        <v>0</v>
      </c>
      <c r="NB39" s="443"/>
      <c r="NC39" s="286">
        <f>NB38*0.5</f>
        <v>0</v>
      </c>
      <c r="ND39" s="443"/>
      <c r="NE39" s="286">
        <f>ND38*0.75</f>
        <v>0</v>
      </c>
      <c r="NF39" s="443"/>
      <c r="NG39" s="286">
        <f>NF38*1</f>
        <v>1683.299999999992</v>
      </c>
      <c r="NH39" s="460"/>
    </row>
    <row r="40" spans="1:372" s="443" customFormat="1" ht="18">
      <c r="A40" s="110"/>
      <c r="B40" s="59"/>
      <c r="C40" s="460"/>
      <c r="E40" s="286"/>
      <c r="F40" s="24"/>
      <c r="G40" s="286"/>
      <c r="I40" s="286"/>
      <c r="K40" s="286"/>
      <c r="L40" s="460"/>
      <c r="N40" s="286"/>
      <c r="P40" s="286"/>
      <c r="R40" s="286"/>
      <c r="T40" s="286"/>
      <c r="U40" s="460"/>
      <c r="W40" s="286"/>
      <c r="Y40" s="286"/>
      <c r="Z40" s="24"/>
      <c r="AA40" s="286"/>
      <c r="AC40" s="48"/>
      <c r="AD40" s="460"/>
      <c r="AE40" s="24"/>
      <c r="AF40" s="286"/>
      <c r="AG40" s="24"/>
      <c r="AH40" s="286"/>
      <c r="AJ40" s="286"/>
      <c r="AL40" s="48"/>
      <c r="AM40" s="460"/>
      <c r="AO40" s="286"/>
      <c r="AP40" s="24"/>
      <c r="AQ40" s="286"/>
      <c r="AR40" s="24"/>
      <c r="AS40" s="286"/>
      <c r="AU40" s="286"/>
      <c r="AV40" s="460"/>
      <c r="AW40" s="24"/>
      <c r="AX40" s="286"/>
      <c r="AY40" s="24"/>
      <c r="AZ40" s="286"/>
      <c r="BA40" s="24"/>
      <c r="BB40" s="286"/>
      <c r="BC40" s="24"/>
      <c r="BD40" s="286"/>
      <c r="BE40" s="460"/>
      <c r="BG40" s="286"/>
      <c r="BH40" s="24"/>
      <c r="BI40" s="286"/>
      <c r="BK40" s="286"/>
      <c r="BM40" s="286"/>
      <c r="BN40" s="460"/>
      <c r="BP40" s="286"/>
      <c r="BQ40" s="24"/>
      <c r="BR40" s="286"/>
      <c r="BS40" s="24"/>
      <c r="BT40" s="286"/>
      <c r="BV40" s="286"/>
      <c r="BW40" s="460"/>
      <c r="BY40" s="286"/>
      <c r="CA40" s="286"/>
      <c r="CC40" s="286"/>
      <c r="CE40" s="286"/>
      <c r="CF40" s="460"/>
      <c r="CH40" s="286"/>
      <c r="CI40" s="24"/>
      <c r="CJ40" s="286"/>
      <c r="CK40" s="24"/>
      <c r="CL40" s="286"/>
      <c r="CN40" s="286"/>
      <c r="CO40" s="460"/>
      <c r="CQ40" s="286"/>
      <c r="CR40" s="24"/>
      <c r="CS40" s="286"/>
      <c r="CT40" s="24"/>
      <c r="CU40" s="286"/>
      <c r="CW40" s="286"/>
      <c r="CX40" s="460"/>
      <c r="CZ40" s="286"/>
      <c r="DA40" s="24"/>
      <c r="DB40" s="286"/>
      <c r="DD40" s="286"/>
      <c r="DF40" s="286"/>
      <c r="DG40" s="460"/>
      <c r="DI40" s="286"/>
      <c r="DJ40" s="24"/>
      <c r="DK40" s="286"/>
      <c r="DL40" s="24"/>
      <c r="DM40" s="286"/>
      <c r="DO40" s="286"/>
      <c r="DP40" s="460"/>
      <c r="DR40" s="286"/>
      <c r="DS40" s="24"/>
      <c r="DT40" s="286"/>
      <c r="DV40" s="286"/>
      <c r="DX40" s="286"/>
      <c r="DY40" s="460"/>
      <c r="EA40" s="286"/>
      <c r="EB40" s="24"/>
      <c r="EC40" s="286"/>
      <c r="ED40" s="24"/>
      <c r="EE40" s="286"/>
      <c r="EG40" s="286"/>
      <c r="EH40" s="460"/>
      <c r="EJ40" s="286"/>
      <c r="EK40" s="24"/>
      <c r="EL40" s="286"/>
      <c r="EM40" s="24"/>
      <c r="EN40" s="286"/>
      <c r="EP40" s="286"/>
      <c r="EQ40" s="460"/>
      <c r="ES40" s="286"/>
      <c r="ET40" s="24"/>
      <c r="EU40" s="286"/>
      <c r="EV40" s="24"/>
      <c r="EW40" s="286"/>
      <c r="EY40" s="286"/>
      <c r="EZ40" s="460"/>
      <c r="FB40" s="286"/>
      <c r="FC40" s="24"/>
      <c r="FD40" s="286"/>
      <c r="FF40" s="286"/>
      <c r="FH40" s="286"/>
      <c r="FI40" s="460"/>
      <c r="FK40" s="286"/>
      <c r="FL40" s="24"/>
      <c r="FM40" s="286"/>
      <c r="FO40" s="286"/>
      <c r="FQ40" s="286"/>
      <c r="FR40" s="460"/>
      <c r="FT40" s="286"/>
      <c r="FU40" s="24"/>
      <c r="FV40" s="286"/>
      <c r="FW40" s="24"/>
      <c r="FX40" s="286"/>
      <c r="FZ40" s="286"/>
      <c r="GA40" s="460"/>
      <c r="GC40" s="286"/>
      <c r="GD40" s="24"/>
      <c r="GE40" s="286"/>
      <c r="GF40" s="24"/>
      <c r="GG40" s="286"/>
      <c r="GI40" s="286"/>
      <c r="GJ40" s="460"/>
      <c r="GL40" s="286"/>
      <c r="GM40" s="24"/>
      <c r="GN40" s="286"/>
      <c r="GP40" s="286"/>
      <c r="GR40" s="286"/>
      <c r="GS40" s="460"/>
      <c r="GU40" s="286"/>
      <c r="GV40" s="24"/>
      <c r="GW40" s="286"/>
      <c r="GX40" s="24"/>
      <c r="GY40" s="286"/>
      <c r="GZ40" s="24"/>
      <c r="HA40" s="286"/>
      <c r="HB40" s="460"/>
      <c r="HD40" s="286"/>
      <c r="HF40" s="286"/>
      <c r="HH40" s="286"/>
      <c r="HJ40" s="286"/>
      <c r="HK40" s="460"/>
      <c r="HM40" s="286"/>
      <c r="HO40" s="286"/>
      <c r="HQ40" s="286"/>
      <c r="HS40" s="286"/>
      <c r="HT40" s="460"/>
      <c r="HV40" s="286"/>
      <c r="HX40" s="286"/>
      <c r="HZ40" s="286"/>
      <c r="IB40" s="286"/>
      <c r="IC40" s="460"/>
      <c r="IE40" s="286"/>
      <c r="IG40" s="286"/>
      <c r="II40" s="286"/>
      <c r="IK40" s="286"/>
      <c r="IL40" s="460"/>
      <c r="IN40" s="286"/>
      <c r="IP40" s="286"/>
      <c r="IR40" s="286"/>
      <c r="IT40" s="286"/>
      <c r="IU40" s="460"/>
      <c r="IW40" s="286"/>
      <c r="IY40" s="286"/>
      <c r="JA40" s="286"/>
      <c r="JC40" s="286"/>
      <c r="JD40" s="460"/>
      <c r="JF40" s="286"/>
      <c r="JH40" s="286"/>
      <c r="JJ40" s="286"/>
      <c r="JL40" s="286"/>
      <c r="JM40" s="460"/>
      <c r="JO40" s="286"/>
      <c r="JQ40" s="286"/>
      <c r="JS40" s="286"/>
      <c r="JU40" s="286"/>
      <c r="JV40" s="460"/>
      <c r="JX40" s="286"/>
      <c r="JZ40" s="286"/>
      <c r="KB40" s="286"/>
      <c r="KD40" s="286"/>
      <c r="KE40" s="460"/>
      <c r="KG40" s="286"/>
      <c r="KI40" s="286"/>
      <c r="KK40" s="286"/>
      <c r="KM40" s="286"/>
      <c r="KN40" s="460"/>
      <c r="KP40" s="286"/>
      <c r="KR40" s="286"/>
      <c r="KT40" s="286"/>
      <c r="KV40" s="286"/>
      <c r="KW40" s="460"/>
      <c r="KY40" s="286"/>
      <c r="LA40" s="286"/>
      <c r="LC40" s="286"/>
      <c r="LE40" s="286"/>
      <c r="LF40" s="460"/>
      <c r="LH40" s="286"/>
      <c r="LJ40" s="286"/>
      <c r="LL40" s="286"/>
      <c r="LN40" s="286"/>
      <c r="LO40" s="460"/>
      <c r="LQ40" s="286"/>
      <c r="LS40" s="286"/>
      <c r="LU40" s="286"/>
      <c r="LW40" s="286"/>
      <c r="LX40" s="460"/>
      <c r="LZ40" s="286"/>
      <c r="MB40" s="286"/>
      <c r="MD40" s="286"/>
      <c r="MF40" s="286"/>
      <c r="MG40" s="460"/>
      <c r="MI40" s="286"/>
      <c r="MK40" s="286"/>
      <c r="MM40" s="286"/>
      <c r="MO40" s="286"/>
      <c r="MP40" s="460"/>
      <c r="MR40" s="286"/>
      <c r="MT40" s="286"/>
      <c r="MV40" s="286"/>
      <c r="MX40" s="286"/>
      <c r="MY40" s="460"/>
      <c r="NA40" s="286"/>
      <c r="NC40" s="286"/>
      <c r="NE40" s="286"/>
      <c r="NG40" s="286"/>
      <c r="NH40" s="460"/>
    </row>
    <row r="41" spans="1:372" ht="18">
      <c r="A41" s="538" t="s">
        <v>4</v>
      </c>
      <c r="B41" s="59"/>
      <c r="C41" s="460"/>
      <c r="D41" s="443">
        <v>235.9</v>
      </c>
      <c r="E41" s="444" t="s">
        <v>187</v>
      </c>
      <c r="F41" s="661">
        <v>382.30000000000007</v>
      </c>
      <c r="G41" s="444" t="s">
        <v>183</v>
      </c>
      <c r="H41" s="662"/>
      <c r="I41" s="444" t="s">
        <v>184</v>
      </c>
      <c r="J41" s="662"/>
      <c r="K41" s="444" t="s">
        <v>185</v>
      </c>
      <c r="L41" s="460"/>
      <c r="M41" s="443">
        <v>44.1</v>
      </c>
      <c r="N41" s="444" t="s">
        <v>187</v>
      </c>
      <c r="O41" s="24">
        <v>50</v>
      </c>
      <c r="P41" s="444" t="s">
        <v>183</v>
      </c>
      <c r="Q41" s="24"/>
      <c r="R41" s="444" t="s">
        <v>184</v>
      </c>
      <c r="S41" s="24"/>
      <c r="T41" s="444" t="s">
        <v>185</v>
      </c>
      <c r="U41" s="460"/>
      <c r="V41" s="443"/>
      <c r="W41" s="444" t="s">
        <v>187</v>
      </c>
      <c r="X41" s="24">
        <v>326.69999999999982</v>
      </c>
      <c r="Y41" s="444" t="s">
        <v>183</v>
      </c>
      <c r="Z41" s="24"/>
      <c r="AA41" s="444" t="s">
        <v>184</v>
      </c>
      <c r="AC41" s="444" t="s">
        <v>185</v>
      </c>
      <c r="AD41" s="460"/>
      <c r="AE41" s="24">
        <v>188.40000000000009</v>
      </c>
      <c r="AF41" s="444" t="s">
        <v>187</v>
      </c>
      <c r="AG41" s="24">
        <v>104.99999999999977</v>
      </c>
      <c r="AH41" s="444" t="s">
        <v>183</v>
      </c>
      <c r="AI41" s="443"/>
      <c r="AJ41" s="444" t="s">
        <v>184</v>
      </c>
      <c r="AL41" s="444" t="s">
        <v>185</v>
      </c>
      <c r="AM41" s="460"/>
      <c r="AN41" s="443">
        <v>217.75</v>
      </c>
      <c r="AO41" s="444" t="s">
        <v>187</v>
      </c>
      <c r="AP41" s="24">
        <v>188.00000000000023</v>
      </c>
      <c r="AQ41" s="444" t="s">
        <v>183</v>
      </c>
      <c r="AR41" s="24">
        <v>346.49999999999955</v>
      </c>
      <c r="AS41" s="444" t="s">
        <v>184</v>
      </c>
      <c r="AT41" s="443"/>
      <c r="AU41" s="444" t="s">
        <v>185</v>
      </c>
      <c r="AV41" s="460"/>
      <c r="AW41" s="24">
        <v>442.6</v>
      </c>
      <c r="AX41" s="444" t="s">
        <v>187</v>
      </c>
      <c r="AY41" s="24">
        <v>497.10000000000059</v>
      </c>
      <c r="AZ41" s="444" t="s">
        <v>183</v>
      </c>
      <c r="BA41" s="24">
        <v>356.89999999999941</v>
      </c>
      <c r="BB41" s="444" t="s">
        <v>184</v>
      </c>
      <c r="BC41" s="24"/>
      <c r="BD41" s="444" t="s">
        <v>185</v>
      </c>
      <c r="BE41" s="460"/>
      <c r="BF41" s="443">
        <v>373</v>
      </c>
      <c r="BG41" s="444" t="s">
        <v>187</v>
      </c>
      <c r="BH41" s="24">
        <v>467.05000000000064</v>
      </c>
      <c r="BI41" s="444" t="s">
        <v>183</v>
      </c>
      <c r="BJ41" s="24">
        <v>99.200000000000728</v>
      </c>
      <c r="BK41" s="444" t="s">
        <v>184</v>
      </c>
      <c r="BL41" s="443"/>
      <c r="BM41" s="444" t="s">
        <v>185</v>
      </c>
      <c r="BN41" s="460"/>
      <c r="BO41" s="443">
        <v>439.1</v>
      </c>
      <c r="BP41" s="444" t="s">
        <v>187</v>
      </c>
      <c r="BQ41" s="24">
        <v>393.30000000000064</v>
      </c>
      <c r="BR41" s="444" t="s">
        <v>183</v>
      </c>
      <c r="BS41" s="24">
        <v>296.69999999999982</v>
      </c>
      <c r="BT41" s="444" t="s">
        <v>184</v>
      </c>
      <c r="BU41" s="443"/>
      <c r="BV41" s="444" t="s">
        <v>185</v>
      </c>
      <c r="BW41" s="460"/>
      <c r="BX41" s="443">
        <v>52.000000000000455</v>
      </c>
      <c r="BY41" s="444" t="s">
        <v>187</v>
      </c>
      <c r="BZ41" s="443">
        <v>60.400000000000546</v>
      </c>
      <c r="CA41" s="444" t="s">
        <v>183</v>
      </c>
      <c r="CB41" s="663">
        <v>78.5</v>
      </c>
      <c r="CC41" s="444" t="s">
        <v>184</v>
      </c>
      <c r="CD41" s="443"/>
      <c r="CE41" s="444" t="s">
        <v>185</v>
      </c>
      <c r="CF41" s="460"/>
      <c r="CG41" s="443">
        <v>346.6</v>
      </c>
      <c r="CH41" s="444" t="s">
        <v>187</v>
      </c>
      <c r="CI41" s="24">
        <v>375.60000000000036</v>
      </c>
      <c r="CJ41" s="444" t="s">
        <v>183</v>
      </c>
      <c r="CK41" s="24"/>
      <c r="CL41" s="444" t="s">
        <v>184</v>
      </c>
      <c r="CM41" s="443"/>
      <c r="CN41" s="444" t="s">
        <v>185</v>
      </c>
      <c r="CO41" s="460"/>
      <c r="CP41" s="443">
        <v>123.2</v>
      </c>
      <c r="CQ41" s="444" t="s">
        <v>187</v>
      </c>
      <c r="CR41" s="24">
        <v>271.60000000000082</v>
      </c>
      <c r="CS41" s="444" t="s">
        <v>183</v>
      </c>
      <c r="CT41" s="24"/>
      <c r="CU41" s="444" t="s">
        <v>184</v>
      </c>
      <c r="CV41" s="443"/>
      <c r="CW41" s="444" t="s">
        <v>185</v>
      </c>
      <c r="CX41" s="460"/>
      <c r="CY41" s="443">
        <v>375.2</v>
      </c>
      <c r="CZ41" s="444" t="s">
        <v>187</v>
      </c>
      <c r="DA41" s="24">
        <v>412.5</v>
      </c>
      <c r="DB41" s="444" t="s">
        <v>183</v>
      </c>
      <c r="DC41" s="24">
        <v>184.5</v>
      </c>
      <c r="DD41" s="444" t="s">
        <v>184</v>
      </c>
      <c r="DE41" s="443"/>
      <c r="DF41" s="444" t="s">
        <v>185</v>
      </c>
      <c r="DG41" s="460"/>
      <c r="DH41" s="443">
        <v>69</v>
      </c>
      <c r="DI41" s="444" t="s">
        <v>187</v>
      </c>
      <c r="DJ41" s="24">
        <v>339.89999999999782</v>
      </c>
      <c r="DK41" s="444" t="s">
        <v>183</v>
      </c>
      <c r="DL41" s="24"/>
      <c r="DM41" s="444" t="s">
        <v>184</v>
      </c>
      <c r="DN41" s="443"/>
      <c r="DO41" s="444" t="s">
        <v>185</v>
      </c>
      <c r="DP41" s="460"/>
      <c r="DQ41" s="443">
        <v>170.4</v>
      </c>
      <c r="DR41" s="444" t="s">
        <v>187</v>
      </c>
      <c r="DS41" s="663">
        <v>384.49999999999818</v>
      </c>
      <c r="DT41" s="444" t="s">
        <v>183</v>
      </c>
      <c r="DU41" s="24">
        <v>285</v>
      </c>
      <c r="DV41" s="444" t="s">
        <v>184</v>
      </c>
      <c r="DW41" s="443"/>
      <c r="DX41" s="444" t="s">
        <v>185</v>
      </c>
      <c r="DY41" s="460"/>
      <c r="DZ41" s="443">
        <v>550</v>
      </c>
      <c r="EA41" s="444" t="s">
        <v>187</v>
      </c>
      <c r="EB41" s="24">
        <v>244.99999999999818</v>
      </c>
      <c r="EC41" s="444" t="s">
        <v>183</v>
      </c>
      <c r="ED41" s="24"/>
      <c r="EE41" s="444" t="s">
        <v>184</v>
      </c>
      <c r="EF41" s="443"/>
      <c r="EG41" s="444" t="s">
        <v>185</v>
      </c>
      <c r="EH41" s="460"/>
      <c r="EI41" s="443">
        <v>255.3</v>
      </c>
      <c r="EJ41" s="444" t="s">
        <v>187</v>
      </c>
      <c r="EK41" s="663">
        <v>116.89999999999964</v>
      </c>
      <c r="EL41" s="444" t="s">
        <v>183</v>
      </c>
      <c r="EM41" s="663"/>
      <c r="EN41" s="444" t="s">
        <v>184</v>
      </c>
      <c r="EO41" s="443"/>
      <c r="EP41" s="444" t="s">
        <v>185</v>
      </c>
      <c r="EQ41" s="460"/>
      <c r="ER41" s="443">
        <v>256.3</v>
      </c>
      <c r="ES41" s="444" t="s">
        <v>187</v>
      </c>
      <c r="ET41" s="24">
        <v>446.79999999999836</v>
      </c>
      <c r="EU41" s="444" t="s">
        <v>183</v>
      </c>
      <c r="EV41" s="24"/>
      <c r="EW41" s="444" t="s">
        <v>184</v>
      </c>
      <c r="EX41" s="443"/>
      <c r="EY41" s="444" t="s">
        <v>185</v>
      </c>
      <c r="EZ41" s="460"/>
      <c r="FA41" s="443">
        <v>233.5</v>
      </c>
      <c r="FB41" s="444" t="s">
        <v>187</v>
      </c>
      <c r="FC41" s="663">
        <v>340.99999999999727</v>
      </c>
      <c r="FD41" s="444" t="s">
        <v>183</v>
      </c>
      <c r="FE41" s="663">
        <v>148.100000000004</v>
      </c>
      <c r="FF41" s="444" t="s">
        <v>184</v>
      </c>
      <c r="FG41" s="443"/>
      <c r="FH41" s="444" t="s">
        <v>185</v>
      </c>
      <c r="FI41" s="460"/>
      <c r="FJ41" s="443">
        <v>373.4</v>
      </c>
      <c r="FK41" s="444" t="s">
        <v>187</v>
      </c>
      <c r="FL41" s="663">
        <v>234.59999999999854</v>
      </c>
      <c r="FM41" s="444" t="s">
        <v>183</v>
      </c>
      <c r="FN41" s="24">
        <v>448.60000000000036</v>
      </c>
      <c r="FO41" s="444" t="s">
        <v>184</v>
      </c>
      <c r="FP41" s="443"/>
      <c r="FQ41" s="444" t="s">
        <v>185</v>
      </c>
      <c r="FR41" s="460"/>
      <c r="FS41" s="443">
        <v>245.2</v>
      </c>
      <c r="FT41" s="444" t="s">
        <v>187</v>
      </c>
      <c r="FU41" s="663">
        <v>237.29999999999654</v>
      </c>
      <c r="FV41" s="444" t="s">
        <v>183</v>
      </c>
      <c r="FW41" s="663"/>
      <c r="FX41" s="444" t="s">
        <v>184</v>
      </c>
      <c r="FY41" s="443"/>
      <c r="FZ41" s="444" t="s">
        <v>185</v>
      </c>
      <c r="GA41" s="460"/>
      <c r="GB41" s="443">
        <v>160.5</v>
      </c>
      <c r="GC41" s="444" t="s">
        <v>187</v>
      </c>
      <c r="GD41" s="24">
        <v>288.49999999999818</v>
      </c>
      <c r="GE41" s="444" t="s">
        <v>183</v>
      </c>
      <c r="GF41" s="24"/>
      <c r="GG41" s="444" t="s">
        <v>184</v>
      </c>
      <c r="GH41" s="443"/>
      <c r="GI41" s="444" t="s">
        <v>185</v>
      </c>
      <c r="GJ41" s="460"/>
      <c r="GK41" s="443">
        <v>1989.2</v>
      </c>
      <c r="GL41" s="444" t="s">
        <v>187</v>
      </c>
      <c r="GM41" s="663">
        <v>1501.5499999999956</v>
      </c>
      <c r="GN41" s="444" t="s">
        <v>183</v>
      </c>
      <c r="GO41" s="24">
        <v>1209.1000000000004</v>
      </c>
      <c r="GP41" s="444" t="s">
        <v>184</v>
      </c>
      <c r="GQ41" s="443"/>
      <c r="GR41" s="444" t="s">
        <v>185</v>
      </c>
      <c r="GS41" s="460"/>
      <c r="GT41" s="443">
        <v>328.5</v>
      </c>
      <c r="GU41" s="444" t="s">
        <v>187</v>
      </c>
      <c r="GV41" s="663">
        <v>277.29999999999745</v>
      </c>
      <c r="GW41" s="444" t="s">
        <v>183</v>
      </c>
      <c r="GX41" s="663"/>
      <c r="GY41" s="444" t="s">
        <v>184</v>
      </c>
      <c r="GZ41" s="663"/>
      <c r="HA41" s="444" t="s">
        <v>185</v>
      </c>
      <c r="HB41" s="460"/>
      <c r="HC41" s="443">
        <v>215.2</v>
      </c>
      <c r="HD41" s="444" t="s">
        <v>187</v>
      </c>
      <c r="HE41" s="24">
        <v>537.29999999999745</v>
      </c>
      <c r="HF41" s="444" t="s">
        <v>183</v>
      </c>
      <c r="HG41" s="24">
        <v>848.20000000000073</v>
      </c>
      <c r="HH41" s="444" t="s">
        <v>184</v>
      </c>
      <c r="HI41" s="443"/>
      <c r="HJ41" s="444" t="s">
        <v>185</v>
      </c>
      <c r="HK41" s="460"/>
      <c r="HL41" s="443">
        <v>536.20000000000005</v>
      </c>
      <c r="HM41" s="444" t="s">
        <v>187</v>
      </c>
      <c r="HN41" s="663">
        <v>600.30000000000109</v>
      </c>
      <c r="HO41" s="444" t="s">
        <v>183</v>
      </c>
      <c r="HP41" s="663"/>
      <c r="HQ41" s="444" t="s">
        <v>184</v>
      </c>
      <c r="HR41" s="443"/>
      <c r="HS41" s="444" t="s">
        <v>185</v>
      </c>
      <c r="HT41" s="460"/>
      <c r="HU41" s="443">
        <v>3544.8</v>
      </c>
      <c r="HV41" s="444" t="s">
        <v>187</v>
      </c>
      <c r="HW41" s="663">
        <v>1872.5</v>
      </c>
      <c r="HX41" s="444" t="s">
        <v>183</v>
      </c>
      <c r="HY41" s="24">
        <v>2572.8000000000011</v>
      </c>
      <c r="HZ41" s="444" t="s">
        <v>184</v>
      </c>
      <c r="IA41" s="443"/>
      <c r="IB41" s="444" t="s">
        <v>185</v>
      </c>
      <c r="IC41" s="460"/>
      <c r="ID41" s="443">
        <v>135.80000000000001</v>
      </c>
      <c r="IE41" s="444" t="s">
        <v>187</v>
      </c>
      <c r="IF41" s="663">
        <v>166.69999999999891</v>
      </c>
      <c r="IG41" s="444" t="s">
        <v>183</v>
      </c>
      <c r="IH41" s="663"/>
      <c r="II41" s="444" t="s">
        <v>184</v>
      </c>
      <c r="IJ41" s="663"/>
      <c r="IK41" s="444" t="s">
        <v>185</v>
      </c>
      <c r="IL41" s="460"/>
      <c r="IM41" s="443">
        <v>425.6</v>
      </c>
      <c r="IN41" s="444" t="s">
        <v>187</v>
      </c>
      <c r="IO41" s="24">
        <v>135.59999999999854</v>
      </c>
      <c r="IP41" s="444" t="s">
        <v>183</v>
      </c>
      <c r="IQ41" s="24"/>
      <c r="IR41" s="444" t="s">
        <v>184</v>
      </c>
      <c r="IS41" s="443"/>
      <c r="IT41" s="444" t="s">
        <v>185</v>
      </c>
      <c r="IU41" s="460"/>
      <c r="IV41" s="443">
        <v>86.8</v>
      </c>
      <c r="IW41" s="444" t="s">
        <v>187</v>
      </c>
      <c r="IX41" s="663">
        <v>266.89999999999964</v>
      </c>
      <c r="IY41" s="444" t="s">
        <v>183</v>
      </c>
      <c r="IZ41" s="24">
        <v>344.39999999999964</v>
      </c>
      <c r="JA41" s="444" t="s">
        <v>184</v>
      </c>
      <c r="JB41" s="24">
        <v>318.5</v>
      </c>
      <c r="JC41" s="444" t="s">
        <v>185</v>
      </c>
      <c r="JD41" s="460"/>
      <c r="JE41" s="443">
        <v>104.6</v>
      </c>
      <c r="JF41" s="444" t="s">
        <v>187</v>
      </c>
      <c r="JG41" s="663">
        <v>110.69999999999891</v>
      </c>
      <c r="JH41" s="444" t="s">
        <v>183</v>
      </c>
      <c r="JI41" s="663">
        <v>276.60000000000218</v>
      </c>
      <c r="JJ41" s="444" t="s">
        <v>184</v>
      </c>
      <c r="JK41" s="443"/>
      <c r="JL41" s="444" t="s">
        <v>185</v>
      </c>
      <c r="JM41" s="460"/>
      <c r="JN41" s="443">
        <v>284.60000000000002</v>
      </c>
      <c r="JO41" s="444" t="s">
        <v>187</v>
      </c>
      <c r="JP41" s="663">
        <v>343</v>
      </c>
      <c r="JQ41" s="444" t="s">
        <v>183</v>
      </c>
      <c r="JR41" s="663"/>
      <c r="JS41" s="444" t="s">
        <v>184</v>
      </c>
      <c r="JT41" s="663"/>
      <c r="JU41" s="444" t="s">
        <v>185</v>
      </c>
      <c r="JV41" s="460"/>
      <c r="JW41" s="443">
        <v>2146.5</v>
      </c>
      <c r="JX41" s="444" t="s">
        <v>187</v>
      </c>
      <c r="JY41" s="24">
        <v>1208.8999999999978</v>
      </c>
      <c r="JZ41" s="444" t="s">
        <v>183</v>
      </c>
      <c r="KA41" s="24">
        <v>1878.2999999999811</v>
      </c>
      <c r="KB41" s="444" t="s">
        <v>184</v>
      </c>
      <c r="KC41" s="443"/>
      <c r="KD41" s="444" t="s">
        <v>185</v>
      </c>
      <c r="KE41" s="460"/>
      <c r="KF41" s="443">
        <v>46</v>
      </c>
      <c r="KG41" s="444" t="s">
        <v>187</v>
      </c>
      <c r="KH41" s="24">
        <v>134</v>
      </c>
      <c r="KI41" s="444" t="s">
        <v>183</v>
      </c>
      <c r="KJ41" s="663">
        <v>144</v>
      </c>
      <c r="KK41" s="444" t="s">
        <v>184</v>
      </c>
      <c r="KL41" s="443"/>
      <c r="KM41" s="444" t="s">
        <v>185</v>
      </c>
      <c r="KN41" s="460"/>
      <c r="KO41" s="443">
        <v>175.4</v>
      </c>
      <c r="KP41" s="444" t="s">
        <v>187</v>
      </c>
      <c r="KQ41" s="663">
        <v>588.5</v>
      </c>
      <c r="KR41" s="444" t="s">
        <v>183</v>
      </c>
      <c r="KS41" s="663"/>
      <c r="KT41" s="444" t="s">
        <v>184</v>
      </c>
      <c r="KU41" s="663"/>
      <c r="KV41" s="444" t="s">
        <v>185</v>
      </c>
      <c r="KW41" s="460"/>
      <c r="KX41" s="443">
        <v>163.5</v>
      </c>
      <c r="KY41" s="444" t="s">
        <v>187</v>
      </c>
      <c r="KZ41" s="24">
        <v>386.80000000000109</v>
      </c>
      <c r="LA41" s="444" t="s">
        <v>183</v>
      </c>
      <c r="LB41" s="24"/>
      <c r="LC41" s="444" t="s">
        <v>184</v>
      </c>
      <c r="LD41" s="24"/>
      <c r="LE41" s="444" t="s">
        <v>185</v>
      </c>
      <c r="LF41" s="460"/>
      <c r="LG41" s="443">
        <v>107.8</v>
      </c>
      <c r="LH41" s="444" t="s">
        <v>187</v>
      </c>
      <c r="LI41" s="336">
        <v>37.699999999997999</v>
      </c>
      <c r="LJ41" s="444" t="s">
        <v>183</v>
      </c>
      <c r="LK41" s="336"/>
      <c r="LL41" s="444" t="s">
        <v>184</v>
      </c>
      <c r="LM41" s="443"/>
      <c r="LN41" s="444" t="s">
        <v>185</v>
      </c>
      <c r="LO41" s="460"/>
      <c r="LP41" s="443">
        <v>218.6</v>
      </c>
      <c r="LQ41" s="444" t="s">
        <v>187</v>
      </c>
      <c r="LR41" s="24">
        <v>117.60000000000582</v>
      </c>
      <c r="LS41" s="444" t="s">
        <v>183</v>
      </c>
      <c r="LT41" s="24">
        <v>633.69999999999982</v>
      </c>
      <c r="LU41" s="444" t="s">
        <v>184</v>
      </c>
      <c r="LV41" s="443"/>
      <c r="LW41" s="444" t="s">
        <v>185</v>
      </c>
      <c r="LX41" s="460"/>
      <c r="LY41" s="443">
        <v>127.4</v>
      </c>
      <c r="LZ41" s="444" t="s">
        <v>187</v>
      </c>
      <c r="MA41" s="24">
        <v>73.000000000007276</v>
      </c>
      <c r="MB41" s="444" t="s">
        <v>183</v>
      </c>
      <c r="MC41" s="24"/>
      <c r="MD41" s="444" t="s">
        <v>184</v>
      </c>
      <c r="ME41" s="24"/>
      <c r="MF41" s="444" t="s">
        <v>185</v>
      </c>
      <c r="MG41" s="460"/>
      <c r="MH41" s="443">
        <v>1002.8</v>
      </c>
      <c r="MI41" s="444" t="s">
        <v>187</v>
      </c>
      <c r="MJ41" s="313">
        <v>836.70000000001528</v>
      </c>
      <c r="MK41" s="444" t="s">
        <v>183</v>
      </c>
      <c r="ML41" s="24">
        <v>1020.4000000000033</v>
      </c>
      <c r="MM41" s="444" t="s">
        <v>184</v>
      </c>
      <c r="MN41" s="443"/>
      <c r="MO41" s="444" t="s">
        <v>185</v>
      </c>
      <c r="MP41" s="460"/>
      <c r="MQ41" s="443">
        <v>303</v>
      </c>
      <c r="MR41" s="444" t="s">
        <v>187</v>
      </c>
      <c r="MS41" s="443">
        <v>187.50000000000364</v>
      </c>
      <c r="MT41" s="444" t="s">
        <v>183</v>
      </c>
      <c r="MU41" s="443"/>
      <c r="MV41" s="444" t="s">
        <v>184</v>
      </c>
      <c r="MW41" s="443"/>
      <c r="MX41" s="444" t="s">
        <v>185</v>
      </c>
      <c r="MY41" s="460"/>
      <c r="MZ41" s="443"/>
      <c r="NA41" s="444" t="s">
        <v>187</v>
      </c>
      <c r="NB41" s="443"/>
      <c r="NC41" s="444" t="s">
        <v>183</v>
      </c>
      <c r="ND41" s="443"/>
      <c r="NE41" s="444" t="s">
        <v>184</v>
      </c>
      <c r="NF41" s="443"/>
      <c r="NG41" s="444" t="s">
        <v>185</v>
      </c>
      <c r="NH41" s="460"/>
    </row>
    <row r="42" spans="1:372" ht="18">
      <c r="A42" s="665" t="s">
        <v>1952</v>
      </c>
      <c r="B42" s="59">
        <f>SUM(D42:AAP42)</f>
        <v>21234.662499999999</v>
      </c>
      <c r="C42" s="460"/>
      <c r="D42" s="443"/>
      <c r="E42" s="286">
        <f>D41*0.25</f>
        <v>58.975000000000001</v>
      </c>
      <c r="F42" s="24"/>
      <c r="G42" s="286">
        <f>F41*0.5</f>
        <v>191.15000000000003</v>
      </c>
      <c r="H42" s="443"/>
      <c r="I42" s="286">
        <f>H41*0.75</f>
        <v>0</v>
      </c>
      <c r="J42" s="443"/>
      <c r="K42" s="286">
        <f>J41*1</f>
        <v>0</v>
      </c>
      <c r="L42" s="460"/>
      <c r="M42" s="443"/>
      <c r="N42" s="286">
        <f>M41*0.25</f>
        <v>11.025</v>
      </c>
      <c r="O42" s="443"/>
      <c r="P42" s="286">
        <f>O41*0.5</f>
        <v>25</v>
      </c>
      <c r="Q42" s="443"/>
      <c r="R42" s="286">
        <f>Q41*0.75</f>
        <v>0</v>
      </c>
      <c r="S42" s="443"/>
      <c r="T42" s="286">
        <f>S41*1</f>
        <v>0</v>
      </c>
      <c r="U42" s="460"/>
      <c r="V42" s="24">
        <v>274.30000000000007</v>
      </c>
      <c r="W42" s="286">
        <f>V41*0.25</f>
        <v>0</v>
      </c>
      <c r="X42" s="24"/>
      <c r="Y42" s="286">
        <f>X41*0.5</f>
        <v>163.34999999999991</v>
      </c>
      <c r="Z42" s="24"/>
      <c r="AA42" s="286">
        <f>Z41*0.75</f>
        <v>0</v>
      </c>
      <c r="AC42" s="286">
        <f t="shared" ref="AC42" si="32">AB41*1</f>
        <v>0</v>
      </c>
      <c r="AD42" s="460"/>
      <c r="AE42" s="24"/>
      <c r="AF42" s="286">
        <f>AE41*0.25</f>
        <v>47.100000000000023</v>
      </c>
      <c r="AG42" s="24"/>
      <c r="AH42" s="286">
        <f>AG41*0.5</f>
        <v>52.499999999999886</v>
      </c>
      <c r="AI42" s="443"/>
      <c r="AJ42" s="286">
        <f>AI41*0.75</f>
        <v>0</v>
      </c>
      <c r="AL42" s="286">
        <f t="shared" ref="AL42" si="33">AK41*1</f>
        <v>0</v>
      </c>
      <c r="AM42" s="460"/>
      <c r="AN42" s="443"/>
      <c r="AO42" s="286">
        <f>AN41*0.25</f>
        <v>54.4375</v>
      </c>
      <c r="AP42" s="24"/>
      <c r="AQ42" s="286">
        <f>AP41*0.5</f>
        <v>94.000000000000114</v>
      </c>
      <c r="AR42" s="24"/>
      <c r="AS42" s="286">
        <f>AR41*0.75</f>
        <v>259.87499999999966</v>
      </c>
      <c r="AT42" s="443"/>
      <c r="AU42" s="286">
        <f>AT41*1</f>
        <v>0</v>
      </c>
      <c r="AV42" s="460"/>
      <c r="AW42" s="24"/>
      <c r="AX42" s="286">
        <f>AW41*0.25</f>
        <v>110.65</v>
      </c>
      <c r="AZ42" s="286">
        <f>AY41*0.5</f>
        <v>248.5500000000003</v>
      </c>
      <c r="BB42" s="286">
        <f>BA41*0.75</f>
        <v>267.67499999999956</v>
      </c>
      <c r="BC42" s="24"/>
      <c r="BD42" s="286">
        <f>BC41*1</f>
        <v>0</v>
      </c>
      <c r="BE42" s="460"/>
      <c r="BF42" s="443"/>
      <c r="BG42" s="286">
        <f>BF41*0.25</f>
        <v>93.25</v>
      </c>
      <c r="BH42" s="24"/>
      <c r="BI42" s="286">
        <f>BH41*0.5</f>
        <v>233.52500000000032</v>
      </c>
      <c r="BJ42" s="443"/>
      <c r="BK42" s="286">
        <f>BJ41*0.75</f>
        <v>74.400000000000546</v>
      </c>
      <c r="BL42" s="443"/>
      <c r="BM42" s="286">
        <f>BL41*1</f>
        <v>0</v>
      </c>
      <c r="BN42" s="460"/>
      <c r="BO42" s="443"/>
      <c r="BP42" s="286">
        <f>BO41*0.25</f>
        <v>109.77500000000001</v>
      </c>
      <c r="BQ42" s="443"/>
      <c r="BR42" s="286">
        <f>BQ41*0.5</f>
        <v>196.65000000000032</v>
      </c>
      <c r="BS42" s="443"/>
      <c r="BT42" s="286">
        <f>BS41*0.75</f>
        <v>222.52499999999986</v>
      </c>
      <c r="BU42" s="443"/>
      <c r="BV42" s="286">
        <f>BU41*1</f>
        <v>0</v>
      </c>
      <c r="BW42" s="460"/>
      <c r="BX42" s="443"/>
      <c r="BY42" s="286">
        <f>BX41*0.25</f>
        <v>13.000000000000114</v>
      </c>
      <c r="BZ42" s="443"/>
      <c r="CA42" s="286">
        <f>BZ41*0.5</f>
        <v>30.200000000000273</v>
      </c>
      <c r="CB42" s="443"/>
      <c r="CC42" s="286">
        <f>CB41*0.75</f>
        <v>58.875</v>
      </c>
      <c r="CD42" s="443"/>
      <c r="CE42" s="286">
        <f>CD41*1</f>
        <v>0</v>
      </c>
      <c r="CF42" s="460"/>
      <c r="CG42" s="443"/>
      <c r="CH42" s="286">
        <f>CG41*0.25</f>
        <v>86.65</v>
      </c>
      <c r="CI42" s="24"/>
      <c r="CJ42" s="286">
        <f>CI41*0.5</f>
        <v>187.80000000000018</v>
      </c>
      <c r="CK42" s="24"/>
      <c r="CL42" s="286">
        <f>CK41*0.75</f>
        <v>0</v>
      </c>
      <c r="CM42" s="443"/>
      <c r="CN42" s="286">
        <f>CM41*1</f>
        <v>0</v>
      </c>
      <c r="CO42" s="460"/>
      <c r="CP42" s="443"/>
      <c r="CQ42" s="286">
        <f>CP41*0.25</f>
        <v>30.8</v>
      </c>
      <c r="CR42" s="24"/>
      <c r="CS42" s="286">
        <f>CR41*0.5</f>
        <v>135.80000000000041</v>
      </c>
      <c r="CT42" s="24"/>
      <c r="CU42" s="286">
        <f>CT41*0.75</f>
        <v>0</v>
      </c>
      <c r="CV42" s="443"/>
      <c r="CW42" s="286">
        <f>CV41*1</f>
        <v>0</v>
      </c>
      <c r="CX42" s="460"/>
      <c r="CY42" s="443"/>
      <c r="CZ42" s="286">
        <f>CY41*0.25</f>
        <v>93.8</v>
      </c>
      <c r="DA42" s="24"/>
      <c r="DB42" s="286">
        <f>DA41*0.5</f>
        <v>206.25</v>
      </c>
      <c r="DC42" s="443"/>
      <c r="DD42" s="286">
        <f>DC41*0.75</f>
        <v>138.375</v>
      </c>
      <c r="DE42" s="443"/>
      <c r="DF42" s="286">
        <f>DE41*1</f>
        <v>0</v>
      </c>
      <c r="DG42" s="460"/>
      <c r="DH42" s="443"/>
      <c r="DI42" s="286">
        <f>DH41*0.25</f>
        <v>17.25</v>
      </c>
      <c r="DJ42" s="24"/>
      <c r="DK42" s="286">
        <f>DJ41*0.5</f>
        <v>169.94999999999891</v>
      </c>
      <c r="DL42" s="24"/>
      <c r="DM42" s="286">
        <f>DL41*0.75</f>
        <v>0</v>
      </c>
      <c r="DN42" s="443"/>
      <c r="DO42" s="286">
        <f>DN41*1</f>
        <v>0</v>
      </c>
      <c r="DP42" s="460"/>
      <c r="DQ42" s="443"/>
      <c r="DR42" s="286">
        <f>DQ41*0.25</f>
        <v>42.6</v>
      </c>
      <c r="DS42" s="24"/>
      <c r="DT42" s="286">
        <f>DS41*0.5</f>
        <v>192.24999999999909</v>
      </c>
      <c r="DU42" s="443"/>
      <c r="DV42" s="286">
        <f>DU41*0.75</f>
        <v>213.75</v>
      </c>
      <c r="DW42" s="443"/>
      <c r="DX42" s="286">
        <f>DW41*1</f>
        <v>0</v>
      </c>
      <c r="DY42" s="460"/>
      <c r="DZ42" s="443"/>
      <c r="EA42" s="286">
        <f>DZ41*0.25</f>
        <v>137.5</v>
      </c>
      <c r="EB42" s="24"/>
      <c r="EC42" s="286">
        <f>EB41*0.5</f>
        <v>122.49999999999909</v>
      </c>
      <c r="ED42" s="24"/>
      <c r="EE42" s="286">
        <f>ED41*0.75</f>
        <v>0</v>
      </c>
      <c r="EF42" s="443"/>
      <c r="EG42" s="286">
        <f>EF41*1</f>
        <v>0</v>
      </c>
      <c r="EH42" s="460"/>
      <c r="EI42" s="443"/>
      <c r="EJ42" s="286">
        <f>EI41*0.25</f>
        <v>63.825000000000003</v>
      </c>
      <c r="EK42" s="24"/>
      <c r="EL42" s="286">
        <f>EK41*0.5</f>
        <v>58.449999999999818</v>
      </c>
      <c r="EM42" s="24"/>
      <c r="EN42" s="286">
        <f>EM41*0.75</f>
        <v>0</v>
      </c>
      <c r="EO42" s="443"/>
      <c r="EP42" s="286">
        <f>EO41*1</f>
        <v>0</v>
      </c>
      <c r="EQ42" s="460"/>
      <c r="ER42" s="443"/>
      <c r="ES42" s="286">
        <f>ER41*0.25</f>
        <v>64.075000000000003</v>
      </c>
      <c r="ET42" s="24"/>
      <c r="EU42" s="286">
        <f>ET41*0.5</f>
        <v>223.39999999999918</v>
      </c>
      <c r="EV42" s="24"/>
      <c r="EW42" s="286">
        <f>EV41*0.75</f>
        <v>0</v>
      </c>
      <c r="EX42" s="443"/>
      <c r="EY42" s="286">
        <f>EX41*1</f>
        <v>0</v>
      </c>
      <c r="EZ42" s="460"/>
      <c r="FA42" s="443"/>
      <c r="FB42" s="286">
        <f>FA41*0.25</f>
        <v>58.375</v>
      </c>
      <c r="FC42" s="24"/>
      <c r="FD42" s="286">
        <f>FC41*0.5</f>
        <v>170.49999999999864</v>
      </c>
      <c r="FE42" s="443"/>
      <c r="FF42" s="286">
        <f>FE41*0.75</f>
        <v>111.075000000003</v>
      </c>
      <c r="FG42" s="443"/>
      <c r="FH42" s="286">
        <f>FG41*1</f>
        <v>0</v>
      </c>
      <c r="FI42" s="460"/>
      <c r="FJ42" s="443"/>
      <c r="FK42" s="286">
        <f>FJ41*0.25</f>
        <v>93.35</v>
      </c>
      <c r="FL42" s="24"/>
      <c r="FM42" s="286">
        <f>FL41*0.5</f>
        <v>117.29999999999927</v>
      </c>
      <c r="FN42" s="443"/>
      <c r="FO42" s="286">
        <f>FN41*0.75</f>
        <v>336.45000000000027</v>
      </c>
      <c r="FP42" s="443"/>
      <c r="FQ42" s="286">
        <f>FP41*1</f>
        <v>0</v>
      </c>
      <c r="FR42" s="460"/>
      <c r="FS42" s="443"/>
      <c r="FT42" s="286">
        <f>FS41*0.25</f>
        <v>61.3</v>
      </c>
      <c r="FU42" s="24"/>
      <c r="FV42" s="286">
        <f>FU41*0.5</f>
        <v>118.64999999999827</v>
      </c>
      <c r="FW42" s="24"/>
      <c r="FX42" s="286">
        <f>FW41*0.75</f>
        <v>0</v>
      </c>
      <c r="FY42" s="443"/>
      <c r="FZ42" s="286">
        <f>FY41*1</f>
        <v>0</v>
      </c>
      <c r="GA42" s="460"/>
      <c r="GB42" s="443"/>
      <c r="GC42" s="286">
        <f>GB41*0.25</f>
        <v>40.125</v>
      </c>
      <c r="GD42" s="24"/>
      <c r="GE42" s="286">
        <f>GD41*0.5</f>
        <v>144.24999999999909</v>
      </c>
      <c r="GF42" s="24"/>
      <c r="GG42" s="286">
        <f>GF41*0.75</f>
        <v>0</v>
      </c>
      <c r="GH42" s="443"/>
      <c r="GI42" s="286">
        <f>GH41*1</f>
        <v>0</v>
      </c>
      <c r="GJ42" s="460"/>
      <c r="GK42" s="443"/>
      <c r="GL42" s="286">
        <f>GK41*0.25</f>
        <v>497.3</v>
      </c>
      <c r="GM42" s="24"/>
      <c r="GN42" s="286">
        <f>GM41*0.5</f>
        <v>750.77499999999782</v>
      </c>
      <c r="GO42" s="443"/>
      <c r="GP42" s="286">
        <f>GO41*0.75</f>
        <v>906.82500000000027</v>
      </c>
      <c r="GQ42" s="443"/>
      <c r="GR42" s="286">
        <f>GQ41*1</f>
        <v>0</v>
      </c>
      <c r="GS42" s="460"/>
      <c r="GT42" s="443"/>
      <c r="GU42" s="286">
        <f>GT41*0.25</f>
        <v>82.125</v>
      </c>
      <c r="GV42" s="24"/>
      <c r="GW42" s="286">
        <f>GV41*0.5</f>
        <v>138.64999999999873</v>
      </c>
      <c r="GX42" s="24"/>
      <c r="GY42" s="286">
        <f>GX41*0.75</f>
        <v>0</v>
      </c>
      <c r="GZ42" s="24"/>
      <c r="HA42" s="286">
        <f>GZ41*1</f>
        <v>0</v>
      </c>
      <c r="HB42" s="460"/>
      <c r="HC42" s="443"/>
      <c r="HD42" s="286">
        <f>HC41*0.25</f>
        <v>53.8</v>
      </c>
      <c r="HE42" s="443"/>
      <c r="HF42" s="286">
        <f>HE41*0.5</f>
        <v>268.64999999999873</v>
      </c>
      <c r="HG42" s="443"/>
      <c r="HH42" s="286">
        <f>HG41*0.75</f>
        <v>636.15000000000055</v>
      </c>
      <c r="HI42" s="443"/>
      <c r="HJ42" s="286">
        <f>HI41*1</f>
        <v>0</v>
      </c>
      <c r="HK42" s="460"/>
      <c r="HL42" s="443"/>
      <c r="HM42" s="286">
        <f>HL41*0.25</f>
        <v>134.05000000000001</v>
      </c>
      <c r="HN42" s="443"/>
      <c r="HO42" s="286">
        <f>HN41*0.5</f>
        <v>300.15000000000055</v>
      </c>
      <c r="HP42" s="443"/>
      <c r="HQ42" s="286">
        <f>HP41*0.75</f>
        <v>0</v>
      </c>
      <c r="HR42" s="443"/>
      <c r="HS42" s="286">
        <f>HR41*1</f>
        <v>0</v>
      </c>
      <c r="HT42" s="460"/>
      <c r="HU42" s="443"/>
      <c r="HV42" s="286">
        <f>HU41*0.25</f>
        <v>886.2</v>
      </c>
      <c r="HW42" s="443"/>
      <c r="HX42" s="286">
        <f>HW41*0.5</f>
        <v>936.25</v>
      </c>
      <c r="HY42" s="443"/>
      <c r="HZ42" s="286">
        <f>HY41*0.75</f>
        <v>1929.6000000000008</v>
      </c>
      <c r="IA42" s="443"/>
      <c r="IB42" s="286">
        <f>IA41*1</f>
        <v>0</v>
      </c>
      <c r="IC42" s="460"/>
      <c r="ID42" s="443"/>
      <c r="IE42" s="286">
        <f>ID41*0.25</f>
        <v>33.950000000000003</v>
      </c>
      <c r="IF42" s="443"/>
      <c r="IG42" s="286">
        <f>IF41*0.5</f>
        <v>83.349999999999454</v>
      </c>
      <c r="IH42" s="443"/>
      <c r="II42" s="286">
        <f>IH41*0.75</f>
        <v>0</v>
      </c>
      <c r="IJ42" s="443"/>
      <c r="IK42" s="286">
        <f>IJ41*1</f>
        <v>0</v>
      </c>
      <c r="IL42" s="460"/>
      <c r="IM42" s="443"/>
      <c r="IN42" s="286">
        <f>IM41*0.25</f>
        <v>106.4</v>
      </c>
      <c r="IO42" s="443"/>
      <c r="IP42" s="286">
        <f>IO41*0.5</f>
        <v>67.799999999999272</v>
      </c>
      <c r="IQ42" s="443"/>
      <c r="IR42" s="286">
        <f>IQ41*0.75</f>
        <v>0</v>
      </c>
      <c r="IS42" s="443"/>
      <c r="IT42" s="286">
        <f>IS41*1</f>
        <v>0</v>
      </c>
      <c r="IU42" s="460"/>
      <c r="IV42" s="443"/>
      <c r="IW42" s="286">
        <f>IV41*0.25</f>
        <v>21.7</v>
      </c>
      <c r="IX42" s="443"/>
      <c r="IY42" s="286">
        <f>IX41*0.5</f>
        <v>133.44999999999982</v>
      </c>
      <c r="IZ42" s="443"/>
      <c r="JA42" s="286">
        <f>IZ41*0.75</f>
        <v>258.29999999999973</v>
      </c>
      <c r="JB42" s="443"/>
      <c r="JC42" s="286">
        <f>JB41*1</f>
        <v>318.5</v>
      </c>
      <c r="JD42" s="460"/>
      <c r="JE42" s="443"/>
      <c r="JF42" s="286">
        <f>JE41*0.25</f>
        <v>26.15</v>
      </c>
      <c r="JG42" s="443"/>
      <c r="JH42" s="286">
        <f>JG41*0.5</f>
        <v>55.349999999999454</v>
      </c>
      <c r="JI42" s="443"/>
      <c r="JJ42" s="286">
        <f>JI41*0.75</f>
        <v>207.45000000000164</v>
      </c>
      <c r="JK42" s="443"/>
      <c r="JL42" s="286">
        <f>JK41*1</f>
        <v>0</v>
      </c>
      <c r="JM42" s="460"/>
      <c r="JN42" s="443"/>
      <c r="JO42" s="286">
        <f>JN41*0.25</f>
        <v>71.150000000000006</v>
      </c>
      <c r="JP42" s="443"/>
      <c r="JQ42" s="286">
        <f>JP41*0.5</f>
        <v>171.5</v>
      </c>
      <c r="JR42" s="443"/>
      <c r="JS42" s="286">
        <f>JR41*0.75</f>
        <v>0</v>
      </c>
      <c r="JT42" s="443"/>
      <c r="JU42" s="286">
        <f>JT41*1</f>
        <v>0</v>
      </c>
      <c r="JV42" s="460"/>
      <c r="JW42" s="443"/>
      <c r="JX42" s="286">
        <f>JW41*0.25</f>
        <v>536.625</v>
      </c>
      <c r="JY42" s="443"/>
      <c r="JZ42" s="286">
        <f>JY41*0.5</f>
        <v>604.44999999999891</v>
      </c>
      <c r="KA42" s="443"/>
      <c r="KB42" s="286">
        <f>KA41*0.75</f>
        <v>1408.7249999999858</v>
      </c>
      <c r="KC42" s="443"/>
      <c r="KD42" s="286">
        <f>KC41*1</f>
        <v>0</v>
      </c>
      <c r="KE42" s="460"/>
      <c r="KF42" s="443"/>
      <c r="KG42" s="286">
        <f>KF41*0.25</f>
        <v>11.5</v>
      </c>
      <c r="KH42" s="443"/>
      <c r="KI42" s="286">
        <f>KH41*0.5</f>
        <v>67</v>
      </c>
      <c r="KJ42" s="443"/>
      <c r="KK42" s="286">
        <f>KJ41*0.75</f>
        <v>108</v>
      </c>
      <c r="KL42" s="443"/>
      <c r="KM42" s="286">
        <f>KL41*1</f>
        <v>0</v>
      </c>
      <c r="KN42" s="460"/>
      <c r="KO42" s="443"/>
      <c r="KP42" s="286">
        <f>KO41*0.25</f>
        <v>43.85</v>
      </c>
      <c r="KQ42" s="443"/>
      <c r="KR42" s="286">
        <f>KQ41*0.5</f>
        <v>294.25</v>
      </c>
      <c r="KS42" s="443"/>
      <c r="KT42" s="286">
        <f>KS41*0.75</f>
        <v>0</v>
      </c>
      <c r="KU42" s="443"/>
      <c r="KV42" s="286">
        <f>KU41*1</f>
        <v>0</v>
      </c>
      <c r="KW42" s="460"/>
      <c r="KX42" s="443"/>
      <c r="KY42" s="286">
        <f>KX41*0.25</f>
        <v>40.875</v>
      </c>
      <c r="KZ42" s="443"/>
      <c r="LA42" s="286">
        <f>KZ41*0.5</f>
        <v>193.40000000000055</v>
      </c>
      <c r="LB42" s="443"/>
      <c r="LC42" s="286">
        <f>LB41*0.75</f>
        <v>0</v>
      </c>
      <c r="LD42" s="443"/>
      <c r="LE42" s="286">
        <f>LD41*1</f>
        <v>0</v>
      </c>
      <c r="LF42" s="460"/>
      <c r="LG42" s="443"/>
      <c r="LH42" s="286">
        <f>LG41*0.25</f>
        <v>26.95</v>
      </c>
      <c r="LI42" s="443"/>
      <c r="LJ42" s="286">
        <f>LI41*0.5</f>
        <v>18.849999999999</v>
      </c>
      <c r="LK42" s="443"/>
      <c r="LL42" s="286">
        <f>LK41*0.75</f>
        <v>0</v>
      </c>
      <c r="LM42" s="443"/>
      <c r="LN42" s="286">
        <f>LM41*1</f>
        <v>0</v>
      </c>
      <c r="LO42" s="460"/>
      <c r="LP42" s="443"/>
      <c r="LQ42" s="286">
        <f>LP41*0.25</f>
        <v>54.65</v>
      </c>
      <c r="LR42" s="443"/>
      <c r="LS42" s="286">
        <f>LR41*0.5</f>
        <v>58.80000000000291</v>
      </c>
      <c r="LT42" s="443"/>
      <c r="LU42" s="286">
        <f>LT41*0.75</f>
        <v>475.27499999999986</v>
      </c>
      <c r="LV42" s="443"/>
      <c r="LW42" s="286">
        <f>LV41*1</f>
        <v>0</v>
      </c>
      <c r="LX42" s="460"/>
      <c r="LY42" s="443"/>
      <c r="LZ42" s="286">
        <f>LY41*0.25</f>
        <v>31.85</v>
      </c>
      <c r="MA42" s="443"/>
      <c r="MB42" s="286">
        <f>MA41*0.5</f>
        <v>36.500000000003638</v>
      </c>
      <c r="MC42" s="443"/>
      <c r="MD42" s="286">
        <f>MC41*0.75</f>
        <v>0</v>
      </c>
      <c r="ME42" s="443"/>
      <c r="MF42" s="286">
        <f>ME41*1</f>
        <v>0</v>
      </c>
      <c r="MG42" s="460"/>
      <c r="MH42" s="443"/>
      <c r="MI42" s="286">
        <f>MH41*0.25</f>
        <v>250.7</v>
      </c>
      <c r="MJ42" s="443"/>
      <c r="MK42" s="286">
        <f>MJ41*0.5</f>
        <v>418.35000000000764</v>
      </c>
      <c r="ML42" s="443"/>
      <c r="MM42" s="286">
        <f>ML41*0.75</f>
        <v>765.30000000000246</v>
      </c>
      <c r="MN42" s="443"/>
      <c r="MO42" s="286">
        <f>MN41*1</f>
        <v>0</v>
      </c>
      <c r="MP42" s="460"/>
      <c r="MQ42" s="443"/>
      <c r="MR42" s="286">
        <f>MQ41*0.25</f>
        <v>75.75</v>
      </c>
      <c r="MS42" s="443"/>
      <c r="MT42" s="286">
        <f>MS41*0.5</f>
        <v>93.750000000001819</v>
      </c>
      <c r="MU42" s="24">
        <v>216.5</v>
      </c>
      <c r="MV42" s="286">
        <f>MU41*0.75</f>
        <v>0</v>
      </c>
      <c r="MW42" s="443"/>
      <c r="MX42" s="286">
        <f>MW41*1</f>
        <v>0</v>
      </c>
      <c r="MY42" s="460"/>
      <c r="MZ42" s="443"/>
      <c r="NA42" s="286">
        <f>MZ41*0.25</f>
        <v>0</v>
      </c>
      <c r="NB42" s="443"/>
      <c r="NC42" s="286">
        <f>NB41*0.5</f>
        <v>0</v>
      </c>
      <c r="ND42" s="443"/>
      <c r="NE42" s="286">
        <f>ND41*0.75</f>
        <v>0</v>
      </c>
      <c r="NF42" s="443"/>
      <c r="NG42" s="286">
        <f>NF41*1</f>
        <v>0</v>
      </c>
      <c r="NH42" s="460"/>
    </row>
    <row r="43" spans="1:372" s="50" customFormat="1" ht="15.75">
      <c r="A43" s="538"/>
      <c r="B43" s="256"/>
      <c r="C43" s="255"/>
      <c r="D43" s="305"/>
      <c r="E43" s="355"/>
      <c r="F43" s="178"/>
      <c r="G43" s="463"/>
      <c r="H43" s="305"/>
      <c r="I43" s="305"/>
      <c r="J43" s="305"/>
      <c r="K43" s="305"/>
      <c r="L43" s="255"/>
      <c r="M43" s="305"/>
      <c r="N43" s="355"/>
      <c r="O43" s="305"/>
      <c r="P43" s="463"/>
      <c r="Q43" s="305"/>
      <c r="R43" s="305"/>
      <c r="S43" s="305"/>
      <c r="T43" s="305"/>
      <c r="U43" s="255"/>
      <c r="V43" s="305"/>
      <c r="W43" s="355"/>
      <c r="X43" s="305"/>
      <c r="Y43" s="463"/>
      <c r="Z43" s="178"/>
      <c r="AA43" s="305"/>
      <c r="AC43" s="48"/>
      <c r="AD43" s="255"/>
      <c r="AE43" s="178"/>
      <c r="AF43" s="355"/>
      <c r="AG43" s="178"/>
      <c r="AH43" s="305"/>
      <c r="AI43" s="305"/>
      <c r="AJ43" s="305"/>
      <c r="AL43" s="48"/>
      <c r="AM43" s="255"/>
      <c r="AN43" s="305"/>
      <c r="AO43" s="355"/>
      <c r="AP43" s="178"/>
      <c r="AQ43" s="305"/>
      <c r="AR43" s="178"/>
      <c r="AS43" s="305"/>
      <c r="AT43" s="305"/>
      <c r="AU43" s="48"/>
      <c r="AV43" s="255"/>
      <c r="AW43" s="178"/>
      <c r="AX43" s="355"/>
      <c r="AY43" s="178"/>
      <c r="AZ43" s="305"/>
      <c r="BA43" s="178"/>
      <c r="BB43" s="305"/>
      <c r="BC43" s="305"/>
      <c r="BD43" s="48"/>
      <c r="BE43" s="255"/>
      <c r="BF43" s="305"/>
      <c r="BG43" s="355"/>
      <c r="BH43" s="178"/>
      <c r="BI43" s="305"/>
      <c r="BJ43" s="305"/>
      <c r="BK43" s="305"/>
      <c r="BL43" s="305"/>
      <c r="BM43" s="48"/>
      <c r="BN43" s="255"/>
      <c r="BO43" s="305"/>
      <c r="BP43" s="355"/>
      <c r="BQ43" s="178"/>
      <c r="BR43" s="305"/>
      <c r="BS43" s="178"/>
      <c r="BT43" s="305"/>
      <c r="BU43" s="305"/>
      <c r="BV43" s="48"/>
      <c r="BW43" s="255"/>
      <c r="BX43" s="305"/>
      <c r="BY43" s="355"/>
      <c r="BZ43" s="305"/>
      <c r="CA43" s="305"/>
      <c r="CB43" s="305"/>
      <c r="CC43" s="305"/>
      <c r="CD43" s="305"/>
      <c r="CE43" s="48"/>
      <c r="CF43" s="255"/>
      <c r="CG43" s="305"/>
      <c r="CH43" s="355"/>
      <c r="CI43" s="178"/>
      <c r="CJ43" s="305"/>
      <c r="CK43" s="178"/>
      <c r="CL43" s="305"/>
      <c r="CM43" s="305"/>
      <c r="CN43" s="48"/>
      <c r="CO43" s="255"/>
      <c r="CP43" s="305"/>
      <c r="CQ43" s="355"/>
      <c r="CR43" s="178"/>
      <c r="CS43" s="305"/>
      <c r="CT43" s="178"/>
      <c r="CU43" s="305"/>
      <c r="CV43" s="305"/>
      <c r="CW43" s="48"/>
      <c r="CX43" s="255"/>
      <c r="CY43" s="305"/>
      <c r="CZ43" s="355"/>
      <c r="DA43" s="178"/>
      <c r="DB43" s="305"/>
      <c r="DC43" s="305"/>
      <c r="DD43" s="305"/>
      <c r="DE43" s="305"/>
      <c r="DF43" s="48"/>
      <c r="DG43" s="255"/>
      <c r="DH43" s="305"/>
      <c r="DI43" s="355"/>
      <c r="DJ43" s="178"/>
      <c r="DK43" s="305"/>
      <c r="DL43" s="178"/>
      <c r="DM43" s="305"/>
      <c r="DN43" s="305"/>
      <c r="DO43" s="48"/>
      <c r="DP43" s="255"/>
      <c r="DQ43" s="305"/>
      <c r="DR43" s="355"/>
      <c r="DS43" s="178"/>
      <c r="DT43" s="305"/>
      <c r="DU43" s="305"/>
      <c r="DV43" s="305"/>
      <c r="DW43" s="305"/>
      <c r="DX43" s="48"/>
      <c r="DY43" s="255"/>
      <c r="DZ43" s="305"/>
      <c r="EA43" s="355"/>
      <c r="EB43" s="178"/>
      <c r="EC43" s="305"/>
      <c r="ED43" s="178"/>
      <c r="EE43" s="305"/>
      <c r="EF43" s="305"/>
      <c r="EG43" s="48"/>
      <c r="EH43" s="255"/>
      <c r="EI43" s="305"/>
      <c r="EJ43" s="355"/>
      <c r="EK43" s="178"/>
      <c r="EL43" s="305"/>
      <c r="EM43" s="178"/>
      <c r="EN43" s="305"/>
      <c r="EO43" s="305"/>
      <c r="EP43" s="48"/>
      <c r="EQ43" s="255"/>
      <c r="ER43" s="305"/>
      <c r="ES43" s="355"/>
      <c r="ET43" s="178"/>
      <c r="EU43" s="305"/>
      <c r="EV43" s="178"/>
      <c r="EW43" s="305"/>
      <c r="EX43" s="305"/>
      <c r="EY43" s="48"/>
      <c r="EZ43" s="255"/>
      <c r="FA43" s="305"/>
      <c r="FB43" s="355"/>
      <c r="FC43" s="178"/>
      <c r="FD43" s="305"/>
      <c r="FE43" s="305"/>
      <c r="FF43" s="305"/>
      <c r="FG43" s="305"/>
      <c r="FH43" s="48"/>
      <c r="FI43" s="255"/>
      <c r="FJ43" s="305"/>
      <c r="FK43" s="355"/>
      <c r="FL43" s="178"/>
      <c r="FM43" s="305"/>
      <c r="FN43" s="305"/>
      <c r="FO43" s="305"/>
      <c r="FP43" s="305"/>
      <c r="FQ43" s="48"/>
      <c r="FR43" s="255"/>
      <c r="FS43" s="305"/>
      <c r="FT43" s="355"/>
      <c r="FU43" s="178"/>
      <c r="FV43" s="305"/>
      <c r="FW43" s="178"/>
      <c r="FX43" s="305"/>
      <c r="FY43" s="305"/>
      <c r="FZ43" s="48"/>
      <c r="GA43" s="255"/>
      <c r="GB43" s="305"/>
      <c r="GC43" s="355"/>
      <c r="GD43" s="178"/>
      <c r="GE43" s="305"/>
      <c r="GF43" s="178"/>
      <c r="GG43" s="305"/>
      <c r="GH43" s="305"/>
      <c r="GI43" s="48"/>
      <c r="GJ43" s="255"/>
      <c r="GK43" s="305"/>
      <c r="GL43" s="355"/>
      <c r="GM43" s="178"/>
      <c r="GN43" s="305"/>
      <c r="GO43" s="305"/>
      <c r="GP43" s="305"/>
      <c r="GQ43" s="305"/>
      <c r="GR43" s="48"/>
      <c r="GS43" s="255"/>
      <c r="GT43" s="305"/>
      <c r="GU43" s="355"/>
      <c r="GV43" s="178"/>
      <c r="GW43" s="305"/>
      <c r="GX43" s="178"/>
      <c r="GY43" s="305"/>
      <c r="GZ43" s="178"/>
      <c r="HA43" s="305"/>
      <c r="HB43" s="255"/>
      <c r="HC43" s="305"/>
      <c r="HD43" s="355"/>
      <c r="HE43" s="305"/>
      <c r="HF43" s="305"/>
      <c r="HG43" s="305"/>
      <c r="HH43" s="305"/>
      <c r="HI43" s="305"/>
      <c r="HJ43" s="48"/>
      <c r="HK43" s="255"/>
      <c r="HL43" s="305"/>
      <c r="HM43" s="355"/>
      <c r="HN43" s="305"/>
      <c r="HO43" s="305"/>
      <c r="HP43" s="305"/>
      <c r="HQ43" s="305"/>
      <c r="HR43" s="305"/>
      <c r="HS43" s="48"/>
      <c r="HT43" s="255"/>
      <c r="HU43" s="305"/>
      <c r="HV43" s="355"/>
      <c r="HW43" s="305"/>
      <c r="HX43" s="305"/>
      <c r="HY43" s="305"/>
      <c r="HZ43" s="305"/>
      <c r="IA43" s="305"/>
      <c r="IB43" s="48"/>
      <c r="IC43" s="255"/>
      <c r="ID43" s="305"/>
      <c r="IE43" s="355"/>
      <c r="IF43" s="305"/>
      <c r="IG43" s="305"/>
      <c r="IH43" s="305"/>
      <c r="II43" s="305"/>
      <c r="IJ43" s="305"/>
      <c r="IK43" s="305"/>
      <c r="IL43" s="255"/>
      <c r="IM43" s="305"/>
      <c r="IN43" s="355"/>
      <c r="IO43" s="305"/>
      <c r="IP43" s="305"/>
      <c r="IQ43" s="305"/>
      <c r="IR43" s="305"/>
      <c r="IS43" s="305"/>
      <c r="IT43" s="48"/>
      <c r="IU43" s="255"/>
      <c r="IV43" s="305"/>
      <c r="IW43" s="355"/>
      <c r="IX43" s="305"/>
      <c r="IY43" s="305"/>
      <c r="IZ43" s="305"/>
      <c r="JA43" s="305"/>
      <c r="JB43" s="305"/>
      <c r="JC43" s="48"/>
      <c r="JD43" s="255"/>
      <c r="JE43" s="305"/>
      <c r="JF43" s="355"/>
      <c r="JG43" s="305"/>
      <c r="JH43" s="305"/>
      <c r="JI43" s="305"/>
      <c r="JJ43" s="305"/>
      <c r="JK43" s="305"/>
      <c r="JL43" s="48"/>
      <c r="JM43" s="255"/>
      <c r="JN43" s="305"/>
      <c r="JO43" s="355"/>
      <c r="JP43" s="305"/>
      <c r="JQ43" s="305"/>
      <c r="JR43" s="305"/>
      <c r="JS43" s="305"/>
      <c r="JT43" s="305"/>
      <c r="JU43" s="305"/>
      <c r="JV43" s="255"/>
      <c r="JW43" s="305"/>
      <c r="JX43" s="355"/>
      <c r="JY43" s="305"/>
      <c r="JZ43" s="305"/>
      <c r="KA43" s="305"/>
      <c r="KB43" s="305"/>
      <c r="KC43" s="305"/>
      <c r="KD43" s="48"/>
      <c r="KE43" s="255"/>
      <c r="KF43" s="305"/>
      <c r="KG43" s="355"/>
      <c r="KH43" s="305"/>
      <c r="KI43" s="305"/>
      <c r="KJ43" s="305"/>
      <c r="KK43" s="305"/>
      <c r="KL43" s="305"/>
      <c r="KM43" s="48"/>
      <c r="KN43" s="255"/>
      <c r="KO43" s="305"/>
      <c r="KP43" s="355"/>
      <c r="KQ43" s="305"/>
      <c r="KR43" s="305"/>
      <c r="KS43" s="305"/>
      <c r="KT43" s="305"/>
      <c r="KU43" s="305"/>
      <c r="KV43" s="305"/>
      <c r="KW43" s="255"/>
      <c r="KX43" s="305"/>
      <c r="KY43" s="355"/>
      <c r="KZ43" s="305"/>
      <c r="LA43" s="305"/>
      <c r="LB43" s="305"/>
      <c r="LC43" s="305"/>
      <c r="LD43" s="305"/>
      <c r="LE43" s="305"/>
      <c r="LF43" s="255"/>
      <c r="LG43" s="305"/>
      <c r="LH43" s="355"/>
      <c r="LI43" s="305"/>
      <c r="LJ43" s="305"/>
      <c r="LK43" s="305"/>
      <c r="LL43" s="305"/>
      <c r="LM43" s="305"/>
      <c r="LN43" s="48"/>
      <c r="LO43" s="255"/>
      <c r="LP43" s="305"/>
      <c r="LQ43" s="355"/>
      <c r="LR43" s="305"/>
      <c r="LS43" s="305"/>
      <c r="LT43" s="305"/>
      <c r="LU43" s="305"/>
      <c r="LV43" s="305"/>
      <c r="LW43" s="48"/>
      <c r="LX43" s="255"/>
      <c r="LY43" s="305"/>
      <c r="LZ43" s="355"/>
      <c r="MA43" s="305"/>
      <c r="MB43" s="305"/>
      <c r="MC43" s="305"/>
      <c r="MD43" s="305"/>
      <c r="ME43" s="305"/>
      <c r="MF43" s="305"/>
      <c r="MG43" s="255"/>
      <c r="MH43" s="305"/>
      <c r="MI43" s="355"/>
      <c r="MJ43" s="305"/>
      <c r="MK43" s="305"/>
      <c r="ML43" s="305"/>
      <c r="MM43" s="305"/>
      <c r="MN43" s="305"/>
      <c r="MO43" s="48"/>
      <c r="MP43" s="255"/>
      <c r="MQ43" s="305"/>
      <c r="MR43" s="355"/>
      <c r="MS43" s="305"/>
      <c r="MT43" s="305"/>
      <c r="MU43" s="305"/>
      <c r="MV43" s="305"/>
      <c r="MW43" s="305"/>
      <c r="MX43" s="48"/>
      <c r="MY43" s="255"/>
      <c r="MZ43" s="305"/>
      <c r="NA43" s="355"/>
      <c r="NB43" s="305"/>
      <c r="NC43" s="305"/>
      <c r="ND43" s="305"/>
      <c r="NE43" s="305"/>
      <c r="NF43" s="305"/>
      <c r="NG43" s="48"/>
      <c r="NH43" s="255"/>
    </row>
    <row r="44" spans="1:372" s="443" customFormat="1" ht="18">
      <c r="A44" s="306" t="s">
        <v>2308</v>
      </c>
      <c r="B44" s="59"/>
      <c r="C44" s="460"/>
      <c r="E44" s="444" t="s">
        <v>187</v>
      </c>
      <c r="F44" s="661"/>
      <c r="G44" s="444" t="s">
        <v>183</v>
      </c>
      <c r="H44" s="662"/>
      <c r="I44" s="444" t="s">
        <v>184</v>
      </c>
      <c r="J44" s="662"/>
      <c r="K44" s="444" t="s">
        <v>185</v>
      </c>
      <c r="L44" s="460"/>
      <c r="N44" s="444" t="s">
        <v>187</v>
      </c>
      <c r="O44" s="24"/>
      <c r="P44" s="444" t="s">
        <v>183</v>
      </c>
      <c r="Q44" s="24"/>
      <c r="R44" s="444" t="s">
        <v>184</v>
      </c>
      <c r="S44" s="24"/>
      <c r="T44" s="444" t="s">
        <v>185</v>
      </c>
      <c r="U44" s="460"/>
      <c r="V44" s="24"/>
      <c r="W44" s="444" t="s">
        <v>187</v>
      </c>
      <c r="X44" s="24"/>
      <c r="Y44" s="444" t="s">
        <v>183</v>
      </c>
      <c r="Z44" s="24"/>
      <c r="AA44" s="444" t="s">
        <v>184</v>
      </c>
      <c r="AB44" s="722">
        <v>459.8</v>
      </c>
      <c r="AC44" s="444" t="s">
        <v>185</v>
      </c>
      <c r="AD44" s="460"/>
      <c r="AF44" s="444" t="s">
        <v>187</v>
      </c>
      <c r="AG44" s="24"/>
      <c r="AH44" s="444" t="s">
        <v>183</v>
      </c>
      <c r="AI44" s="24"/>
      <c r="AJ44" s="444" t="s">
        <v>184</v>
      </c>
      <c r="AK44" s="722">
        <v>54.699999999999591</v>
      </c>
      <c r="AL44" s="444" t="s">
        <v>185</v>
      </c>
      <c r="AM44" s="460"/>
      <c r="AO44" s="286"/>
      <c r="AP44" s="24"/>
      <c r="AQ44" s="286"/>
      <c r="AR44" s="24"/>
      <c r="AS44" s="286"/>
      <c r="AU44" s="286"/>
      <c r="AV44" s="460"/>
      <c r="AW44" s="24"/>
      <c r="AX44" s="286"/>
      <c r="AY44" s="24"/>
      <c r="AZ44" s="286"/>
      <c r="BA44" s="24"/>
      <c r="BB44" s="286"/>
      <c r="BC44" s="24"/>
      <c r="BD44" s="286"/>
      <c r="BE44" s="460"/>
      <c r="BG44" s="286"/>
      <c r="BH44" s="24"/>
      <c r="BI44" s="286"/>
      <c r="BK44" s="286"/>
      <c r="BM44" s="286"/>
      <c r="BN44" s="460"/>
      <c r="BP44" s="286"/>
      <c r="BQ44" s="24"/>
      <c r="BR44" s="286"/>
      <c r="BS44" s="24"/>
      <c r="BT44" s="286"/>
      <c r="BV44" s="286"/>
      <c r="BW44" s="460"/>
      <c r="BY44" s="286"/>
      <c r="CA44" s="286"/>
      <c r="CC44" s="286"/>
      <c r="CE44" s="286"/>
      <c r="CF44" s="460"/>
      <c r="CH44" s="286"/>
      <c r="CI44" s="24"/>
      <c r="CJ44" s="286"/>
      <c r="CK44" s="24"/>
      <c r="CL44" s="286"/>
      <c r="CN44" s="286"/>
      <c r="CO44" s="460"/>
      <c r="CQ44" s="286"/>
      <c r="CR44" s="24"/>
      <c r="CS44" s="286"/>
      <c r="CT44" s="24"/>
      <c r="CU44" s="286"/>
      <c r="CW44" s="286"/>
      <c r="CX44" s="460"/>
      <c r="CZ44" s="286"/>
      <c r="DA44" s="24"/>
      <c r="DB44" s="286"/>
      <c r="DD44" s="286"/>
      <c r="DF44" s="286"/>
      <c r="DG44" s="460"/>
      <c r="DI44" s="286"/>
      <c r="DJ44" s="24"/>
      <c r="DK44" s="286"/>
      <c r="DL44" s="24"/>
      <c r="DM44" s="286"/>
      <c r="DO44" s="286"/>
      <c r="DP44" s="460"/>
      <c r="DR44" s="286"/>
      <c r="DS44" s="24"/>
      <c r="DT44" s="286"/>
      <c r="DV44" s="286"/>
      <c r="DX44" s="286"/>
      <c r="DY44" s="460"/>
      <c r="EA44" s="286"/>
      <c r="EB44" s="24"/>
      <c r="EC44" s="286"/>
      <c r="ED44" s="24"/>
      <c r="EE44" s="286"/>
      <c r="EG44" s="286"/>
      <c r="EH44" s="460"/>
      <c r="EJ44" s="286"/>
      <c r="EK44" s="24"/>
      <c r="EL44" s="286"/>
      <c r="EM44" s="24"/>
      <c r="EN44" s="286"/>
      <c r="EP44" s="286"/>
      <c r="EQ44" s="460"/>
      <c r="ES44" s="286"/>
      <c r="ET44" s="24"/>
      <c r="EU44" s="286"/>
      <c r="EV44" s="24"/>
      <c r="EW44" s="286"/>
      <c r="EY44" s="286"/>
      <c r="EZ44" s="460"/>
      <c r="FB44" s="286"/>
      <c r="FC44" s="24"/>
      <c r="FD44" s="286"/>
      <c r="FF44" s="286"/>
      <c r="FH44" s="286"/>
      <c r="FI44" s="460"/>
      <c r="FK44" s="286"/>
      <c r="FL44" s="24"/>
      <c r="FM44" s="286"/>
      <c r="FO44" s="286"/>
      <c r="FQ44" s="286"/>
      <c r="FR44" s="460"/>
      <c r="FT44" s="286"/>
      <c r="FU44" s="24"/>
      <c r="FV44" s="286"/>
      <c r="FW44" s="24"/>
      <c r="FX44" s="286"/>
      <c r="FZ44" s="286"/>
      <c r="GA44" s="460"/>
      <c r="GC44" s="286"/>
      <c r="GD44" s="24"/>
      <c r="GE44" s="286"/>
      <c r="GF44" s="24"/>
      <c r="GG44" s="286"/>
      <c r="GI44" s="286"/>
      <c r="GJ44" s="460"/>
      <c r="GL44" s="286"/>
      <c r="GM44" s="24"/>
      <c r="GN44" s="286"/>
      <c r="GP44" s="286"/>
      <c r="GR44" s="286"/>
      <c r="GS44" s="460"/>
      <c r="GU44" s="286"/>
      <c r="GV44" s="24"/>
      <c r="GW44" s="286"/>
      <c r="GX44" s="24"/>
      <c r="GY44" s="286"/>
      <c r="GZ44" s="24"/>
      <c r="HA44" s="286"/>
      <c r="HB44" s="460"/>
      <c r="HD44" s="286"/>
      <c r="HF44" s="286"/>
      <c r="HH44" s="286"/>
      <c r="HJ44" s="286"/>
      <c r="HK44" s="460"/>
      <c r="HM44" s="286"/>
      <c r="HO44" s="286"/>
      <c r="HQ44" s="286"/>
      <c r="HS44" s="286"/>
      <c r="HT44" s="460"/>
      <c r="HV44" s="286"/>
      <c r="HX44" s="286"/>
      <c r="HZ44" s="286"/>
      <c r="IB44" s="286"/>
      <c r="IC44" s="460"/>
      <c r="IE44" s="286"/>
      <c r="IG44" s="286"/>
      <c r="II44" s="286"/>
      <c r="IK44" s="286"/>
      <c r="IL44" s="460"/>
      <c r="IN44" s="286"/>
      <c r="IP44" s="286"/>
      <c r="IR44" s="286"/>
      <c r="IT44" s="286"/>
      <c r="IU44" s="460"/>
      <c r="IW44" s="286"/>
      <c r="IY44" s="286"/>
      <c r="JA44" s="286"/>
      <c r="JC44" s="286"/>
      <c r="JD44" s="460"/>
      <c r="JF44" s="286"/>
      <c r="JH44" s="286"/>
      <c r="JJ44" s="286"/>
      <c r="JL44" s="286"/>
      <c r="JM44" s="460"/>
      <c r="JO44" s="286"/>
      <c r="JQ44" s="286"/>
      <c r="JS44" s="286"/>
      <c r="JU44" s="286"/>
      <c r="JV44" s="460"/>
      <c r="JX44" s="286"/>
      <c r="JZ44" s="286"/>
      <c r="KB44" s="286"/>
      <c r="KD44" s="286"/>
      <c r="KE44" s="460"/>
      <c r="KG44" s="286"/>
      <c r="KI44" s="286"/>
      <c r="KK44" s="286"/>
      <c r="KM44" s="286"/>
      <c r="KN44" s="460"/>
      <c r="KP44" s="286"/>
      <c r="KR44" s="286"/>
      <c r="KT44" s="286"/>
      <c r="KV44" s="286"/>
      <c r="KW44" s="460"/>
      <c r="KY44" s="286"/>
      <c r="LA44" s="286"/>
      <c r="LC44" s="286"/>
      <c r="LE44" s="286"/>
      <c r="LF44" s="460"/>
      <c r="LH44" s="286"/>
      <c r="LJ44" s="286"/>
      <c r="LL44" s="286"/>
      <c r="LN44" s="286"/>
      <c r="LO44" s="460"/>
      <c r="LQ44" s="286"/>
      <c r="LS44" s="286"/>
      <c r="LU44" s="286"/>
      <c r="LW44" s="286"/>
      <c r="LX44" s="460"/>
      <c r="LZ44" s="286"/>
      <c r="MB44" s="286"/>
      <c r="MD44" s="286"/>
      <c r="MF44" s="286"/>
      <c r="MG44" s="460"/>
      <c r="MI44" s="286"/>
      <c r="MK44" s="286"/>
      <c r="MM44" s="286"/>
      <c r="MO44" s="286"/>
      <c r="MP44" s="460"/>
      <c r="MR44" s="286"/>
      <c r="MT44" s="286"/>
      <c r="MV44" s="286"/>
      <c r="MX44" s="286"/>
      <c r="MY44" s="460"/>
      <c r="NA44" s="286"/>
      <c r="NC44" s="286"/>
      <c r="NE44" s="286"/>
      <c r="NG44" s="286"/>
      <c r="NH44" s="460"/>
    </row>
    <row r="45" spans="1:372" s="443" customFormat="1" ht="18">
      <c r="A45" s="110">
        <v>2022</v>
      </c>
      <c r="B45" s="59">
        <f>SUM(D45:AAP45)</f>
        <v>514.49999999999955</v>
      </c>
      <c r="C45" s="460"/>
      <c r="E45" s="286">
        <f>D44*0.25</f>
        <v>0</v>
      </c>
      <c r="F45" s="24"/>
      <c r="G45" s="286">
        <f>F44*0.5</f>
        <v>0</v>
      </c>
      <c r="I45" s="286">
        <f>H44*0.75</f>
        <v>0</v>
      </c>
      <c r="K45" s="286">
        <f>J44*1</f>
        <v>0</v>
      </c>
      <c r="L45" s="460"/>
      <c r="N45" s="286">
        <f>M44*0.25</f>
        <v>0</v>
      </c>
      <c r="P45" s="286">
        <f>O44*0.5</f>
        <v>0</v>
      </c>
      <c r="R45" s="286">
        <f>Q44*0.75</f>
        <v>0</v>
      </c>
      <c r="T45" s="286">
        <f>S44*1</f>
        <v>0</v>
      </c>
      <c r="U45" s="460"/>
      <c r="V45" s="24"/>
      <c r="W45" s="286">
        <f>V44*0.25</f>
        <v>0</v>
      </c>
      <c r="X45" s="24"/>
      <c r="Y45" s="286">
        <f>X44*0.5</f>
        <v>0</v>
      </c>
      <c r="Z45" s="24"/>
      <c r="AA45" s="286">
        <f>Z44*0.75</f>
        <v>0</v>
      </c>
      <c r="AC45" s="286">
        <f t="shared" ref="AC45" si="34">AB44*1</f>
        <v>459.8</v>
      </c>
      <c r="AD45" s="460"/>
      <c r="AF45" s="286">
        <f>AE44*0.25</f>
        <v>0</v>
      </c>
      <c r="AH45" s="286">
        <f>AG44*0.5</f>
        <v>0</v>
      </c>
      <c r="AI45" s="293"/>
      <c r="AJ45" s="286">
        <f>AI44*0.75</f>
        <v>0</v>
      </c>
      <c r="AL45" s="286">
        <f t="shared" ref="AL45" si="35">AK44*1</f>
        <v>54.699999999999591</v>
      </c>
      <c r="AM45" s="460"/>
      <c r="AO45" s="286"/>
      <c r="AP45" s="24"/>
      <c r="AQ45" s="286"/>
      <c r="AR45" s="24"/>
      <c r="AS45" s="286"/>
      <c r="AU45" s="286"/>
      <c r="AV45" s="460"/>
      <c r="AW45" s="24"/>
      <c r="AX45" s="286"/>
      <c r="AY45" s="24"/>
      <c r="AZ45" s="286"/>
      <c r="BA45" s="24"/>
      <c r="BB45" s="286"/>
      <c r="BC45" s="24"/>
      <c r="BD45" s="286"/>
      <c r="BE45" s="460"/>
      <c r="BG45" s="286"/>
      <c r="BH45" s="24"/>
      <c r="BI45" s="286"/>
      <c r="BK45" s="286"/>
      <c r="BM45" s="286"/>
      <c r="BN45" s="460"/>
      <c r="BP45" s="286"/>
      <c r="BQ45" s="24"/>
      <c r="BR45" s="286"/>
      <c r="BS45" s="24"/>
      <c r="BT45" s="286"/>
      <c r="BV45" s="286"/>
      <c r="BW45" s="460"/>
      <c r="BY45" s="286"/>
      <c r="CA45" s="286"/>
      <c r="CC45" s="286"/>
      <c r="CE45" s="286"/>
      <c r="CF45" s="460"/>
      <c r="CH45" s="286"/>
      <c r="CI45" s="24"/>
      <c r="CJ45" s="286"/>
      <c r="CK45" s="24"/>
      <c r="CL45" s="286"/>
      <c r="CN45" s="286"/>
      <c r="CO45" s="460"/>
      <c r="CQ45" s="286"/>
      <c r="CR45" s="24"/>
      <c r="CS45" s="286"/>
      <c r="CT45" s="24"/>
      <c r="CU45" s="286"/>
      <c r="CW45" s="286"/>
      <c r="CX45" s="460"/>
      <c r="CZ45" s="286"/>
      <c r="DA45" s="24"/>
      <c r="DB45" s="286"/>
      <c r="DD45" s="286"/>
      <c r="DF45" s="286"/>
      <c r="DG45" s="460"/>
      <c r="DI45" s="286"/>
      <c r="DJ45" s="24"/>
      <c r="DK45" s="286"/>
      <c r="DL45" s="24"/>
      <c r="DM45" s="286"/>
      <c r="DO45" s="286"/>
      <c r="DP45" s="460"/>
      <c r="DR45" s="286"/>
      <c r="DS45" s="24"/>
      <c r="DT45" s="286"/>
      <c r="DV45" s="286"/>
      <c r="DX45" s="286"/>
      <c r="DY45" s="460"/>
      <c r="EA45" s="286"/>
      <c r="EB45" s="24"/>
      <c r="EC45" s="286"/>
      <c r="ED45" s="24"/>
      <c r="EE45" s="286"/>
      <c r="EG45" s="286"/>
      <c r="EH45" s="460"/>
      <c r="EJ45" s="286"/>
      <c r="EK45" s="24"/>
      <c r="EL45" s="286"/>
      <c r="EM45" s="24"/>
      <c r="EN45" s="286"/>
      <c r="EP45" s="286"/>
      <c r="EQ45" s="460"/>
      <c r="ES45" s="286"/>
      <c r="ET45" s="24"/>
      <c r="EU45" s="286"/>
      <c r="EV45" s="24"/>
      <c r="EW45" s="286"/>
      <c r="EY45" s="286"/>
      <c r="EZ45" s="460"/>
      <c r="FB45" s="286"/>
      <c r="FC45" s="24"/>
      <c r="FD45" s="286"/>
      <c r="FF45" s="286"/>
      <c r="FH45" s="286"/>
      <c r="FI45" s="460"/>
      <c r="FK45" s="286"/>
      <c r="FL45" s="24"/>
      <c r="FM45" s="286"/>
      <c r="FO45" s="286"/>
      <c r="FQ45" s="286"/>
      <c r="FR45" s="460"/>
      <c r="FT45" s="286"/>
      <c r="FU45" s="24"/>
      <c r="FV45" s="286"/>
      <c r="FW45" s="24"/>
      <c r="FX45" s="286"/>
      <c r="FZ45" s="286"/>
      <c r="GA45" s="460"/>
      <c r="GC45" s="286"/>
      <c r="GD45" s="24"/>
      <c r="GE45" s="286"/>
      <c r="GF45" s="24"/>
      <c r="GG45" s="286"/>
      <c r="GI45" s="286"/>
      <c r="GJ45" s="460"/>
      <c r="GL45" s="286"/>
      <c r="GM45" s="24"/>
      <c r="GN45" s="286"/>
      <c r="GP45" s="286"/>
      <c r="GR45" s="286"/>
      <c r="GS45" s="460"/>
      <c r="GU45" s="286"/>
      <c r="GV45" s="24"/>
      <c r="GW45" s="286"/>
      <c r="GX45" s="24"/>
      <c r="GY45" s="286"/>
      <c r="GZ45" s="24"/>
      <c r="HA45" s="286"/>
      <c r="HB45" s="460"/>
      <c r="HD45" s="286"/>
      <c r="HF45" s="286"/>
      <c r="HH45" s="286"/>
      <c r="HJ45" s="286"/>
      <c r="HK45" s="460"/>
      <c r="HM45" s="286"/>
      <c r="HO45" s="286"/>
      <c r="HQ45" s="286"/>
      <c r="HS45" s="286"/>
      <c r="HT45" s="460"/>
      <c r="HV45" s="286"/>
      <c r="HX45" s="286"/>
      <c r="HZ45" s="286"/>
      <c r="IB45" s="286"/>
      <c r="IC45" s="460"/>
      <c r="IE45" s="286"/>
      <c r="IG45" s="286"/>
      <c r="II45" s="286"/>
      <c r="IK45" s="286"/>
      <c r="IL45" s="460"/>
      <c r="IN45" s="286"/>
      <c r="IP45" s="286"/>
      <c r="IR45" s="286"/>
      <c r="IT45" s="286"/>
      <c r="IU45" s="460"/>
      <c r="IW45" s="286"/>
      <c r="IY45" s="286"/>
      <c r="JA45" s="286"/>
      <c r="JC45" s="286"/>
      <c r="JD45" s="460"/>
      <c r="JF45" s="286"/>
      <c r="JH45" s="286"/>
      <c r="JJ45" s="286"/>
      <c r="JL45" s="286"/>
      <c r="JM45" s="460"/>
      <c r="JO45" s="286"/>
      <c r="JQ45" s="286"/>
      <c r="JS45" s="286"/>
      <c r="JU45" s="286"/>
      <c r="JV45" s="460"/>
      <c r="JX45" s="286"/>
      <c r="JZ45" s="286"/>
      <c r="KB45" s="286"/>
      <c r="KD45" s="286"/>
      <c r="KE45" s="460"/>
      <c r="KG45" s="286"/>
      <c r="KI45" s="286"/>
      <c r="KK45" s="286"/>
      <c r="KM45" s="286"/>
      <c r="KN45" s="460"/>
      <c r="KP45" s="286"/>
      <c r="KR45" s="286"/>
      <c r="KT45" s="286"/>
      <c r="KV45" s="286"/>
      <c r="KW45" s="460"/>
      <c r="KY45" s="286"/>
      <c r="LA45" s="286"/>
      <c r="LC45" s="286"/>
      <c r="LE45" s="286"/>
      <c r="LF45" s="460"/>
      <c r="LH45" s="286"/>
      <c r="LJ45" s="286"/>
      <c r="LL45" s="286"/>
      <c r="LN45" s="286"/>
      <c r="LO45" s="460"/>
      <c r="LQ45" s="286"/>
      <c r="LS45" s="286"/>
      <c r="LU45" s="286"/>
      <c r="LW45" s="286"/>
      <c r="LX45" s="460"/>
      <c r="LZ45" s="286"/>
      <c r="MB45" s="286"/>
      <c r="MD45" s="286"/>
      <c r="MF45" s="286"/>
      <c r="MG45" s="460"/>
      <c r="MI45" s="286"/>
      <c r="MK45" s="286"/>
      <c r="MM45" s="286"/>
      <c r="MO45" s="286"/>
      <c r="MP45" s="460"/>
      <c r="MR45" s="286"/>
      <c r="MT45" s="286"/>
      <c r="MV45" s="286"/>
      <c r="MX45" s="286"/>
      <c r="MY45" s="460"/>
      <c r="NA45" s="286"/>
      <c r="NC45" s="286"/>
      <c r="NE45" s="286"/>
      <c r="NG45" s="286"/>
      <c r="NH45" s="460"/>
    </row>
    <row r="46" spans="1:372" s="50" customFormat="1" ht="15.75">
      <c r="A46" s="666"/>
      <c r="B46" s="256"/>
      <c r="C46" s="255"/>
      <c r="D46" s="305"/>
      <c r="E46" s="463"/>
      <c r="F46" s="178"/>
      <c r="G46" s="463"/>
      <c r="H46" s="305"/>
      <c r="I46" s="463"/>
      <c r="J46" s="305"/>
      <c r="K46" s="305"/>
      <c r="L46" s="255"/>
      <c r="M46" s="305"/>
      <c r="N46" s="463"/>
      <c r="O46" s="305"/>
      <c r="P46" s="463"/>
      <c r="Q46" s="305"/>
      <c r="R46" s="463"/>
      <c r="S46" s="305"/>
      <c r="T46" s="305"/>
      <c r="U46" s="255"/>
      <c r="V46" s="178"/>
      <c r="W46" s="463"/>
      <c r="X46" s="178"/>
      <c r="Y46" s="463"/>
      <c r="Z46" s="178"/>
      <c r="AA46" s="305"/>
      <c r="AC46" s="48"/>
      <c r="AD46" s="255"/>
      <c r="AE46" s="178"/>
      <c r="AF46" s="355"/>
      <c r="AG46" s="178"/>
      <c r="AH46" s="305"/>
      <c r="AI46" s="305"/>
      <c r="AJ46" s="305"/>
      <c r="AL46" s="48"/>
      <c r="AM46" s="255"/>
      <c r="AN46" s="305"/>
      <c r="AO46" s="355"/>
      <c r="AP46" s="178"/>
      <c r="AQ46" s="305"/>
      <c r="AR46" s="178"/>
      <c r="AS46" s="305"/>
      <c r="AT46" s="305"/>
      <c r="AU46" s="48"/>
      <c r="AV46" s="255"/>
      <c r="AW46" s="178"/>
      <c r="AX46" s="355"/>
      <c r="AY46" s="178"/>
      <c r="AZ46" s="305"/>
      <c r="BA46" s="178"/>
      <c r="BB46" s="305"/>
      <c r="BC46" s="305"/>
      <c r="BD46" s="48"/>
      <c r="BE46" s="255"/>
      <c r="BF46" s="305"/>
      <c r="BG46" s="355"/>
      <c r="BH46" s="178"/>
      <c r="BI46" s="305"/>
      <c r="BJ46" s="305"/>
      <c r="BK46" s="305"/>
      <c r="BL46" s="305"/>
      <c r="BM46" s="48"/>
      <c r="BN46" s="255"/>
      <c r="BO46" s="305"/>
      <c r="BP46" s="355"/>
      <c r="BQ46" s="305"/>
      <c r="BR46" s="305"/>
      <c r="BS46" s="305"/>
      <c r="BT46" s="305"/>
      <c r="BU46" s="305"/>
      <c r="BV46" s="48"/>
      <c r="BW46" s="255"/>
      <c r="BX46" s="305"/>
      <c r="BY46" s="355"/>
      <c r="BZ46" s="305"/>
      <c r="CA46" s="305"/>
      <c r="CB46" s="305"/>
      <c r="CC46" s="305"/>
      <c r="CD46" s="305"/>
      <c r="CE46" s="48"/>
      <c r="CF46" s="255"/>
      <c r="CG46" s="305"/>
      <c r="CH46" s="355"/>
      <c r="CI46" s="178"/>
      <c r="CJ46" s="305"/>
      <c r="CK46" s="178"/>
      <c r="CL46" s="305"/>
      <c r="CM46" s="305"/>
      <c r="CN46" s="48"/>
      <c r="CO46" s="255"/>
      <c r="CP46" s="305"/>
      <c r="CQ46" s="355"/>
      <c r="CR46" s="178"/>
      <c r="CS46" s="305"/>
      <c r="CT46" s="178"/>
      <c r="CU46" s="305"/>
      <c r="CV46" s="305"/>
      <c r="CW46" s="48"/>
      <c r="CX46" s="255"/>
      <c r="CY46" s="305"/>
      <c r="CZ46" s="355"/>
      <c r="DA46" s="178"/>
      <c r="DB46" s="305"/>
      <c r="DC46" s="305"/>
      <c r="DD46" s="305"/>
      <c r="DE46" s="305"/>
      <c r="DF46" s="48"/>
      <c r="DG46" s="255"/>
      <c r="DH46" s="305"/>
      <c r="DI46" s="355"/>
      <c r="DJ46" s="178"/>
      <c r="DK46" s="305"/>
      <c r="DL46" s="178"/>
      <c r="DM46" s="305"/>
      <c r="DN46" s="305"/>
      <c r="DO46" s="48"/>
      <c r="DP46" s="255"/>
      <c r="DQ46" s="305"/>
      <c r="DR46" s="355"/>
      <c r="DS46" s="178"/>
      <c r="DT46" s="305"/>
      <c r="DU46" s="305"/>
      <c r="DV46" s="305"/>
      <c r="DW46" s="305"/>
      <c r="DX46" s="48"/>
      <c r="DY46" s="255"/>
      <c r="DZ46" s="305"/>
      <c r="EA46" s="355"/>
      <c r="EB46" s="178"/>
      <c r="EC46" s="305"/>
      <c r="ED46" s="178"/>
      <c r="EE46" s="305"/>
      <c r="EF46" s="305"/>
      <c r="EG46" s="48"/>
      <c r="EH46" s="255"/>
      <c r="EI46" s="305"/>
      <c r="EJ46" s="355"/>
      <c r="EK46" s="178"/>
      <c r="EL46" s="305"/>
      <c r="EM46" s="178"/>
      <c r="EN46" s="305"/>
      <c r="EO46" s="305"/>
      <c r="EP46" s="48"/>
      <c r="EQ46" s="255"/>
      <c r="ER46" s="305"/>
      <c r="ES46" s="355"/>
      <c r="ET46" s="178"/>
      <c r="EU46" s="305"/>
      <c r="EV46" s="178"/>
      <c r="EW46" s="305"/>
      <c r="EX46" s="305"/>
      <c r="EY46" s="48"/>
      <c r="EZ46" s="255"/>
      <c r="FA46" s="305"/>
      <c r="FB46" s="355"/>
      <c r="FC46" s="178"/>
      <c r="FD46" s="305"/>
      <c r="FE46" s="305"/>
      <c r="FF46" s="305"/>
      <c r="FG46" s="305"/>
      <c r="FH46" s="48"/>
      <c r="FI46" s="255"/>
      <c r="FJ46" s="305"/>
      <c r="FK46" s="355"/>
      <c r="FL46" s="178"/>
      <c r="FM46" s="305"/>
      <c r="FN46" s="305"/>
      <c r="FO46" s="305"/>
      <c r="FP46" s="305"/>
      <c r="FQ46" s="48"/>
      <c r="FR46" s="255"/>
      <c r="FS46" s="305"/>
      <c r="FT46" s="355"/>
      <c r="FU46" s="178"/>
      <c r="FV46" s="305"/>
      <c r="FW46" s="178"/>
      <c r="FX46" s="305"/>
      <c r="FY46" s="305"/>
      <c r="FZ46" s="48"/>
      <c r="GA46" s="255"/>
      <c r="GB46" s="305"/>
      <c r="GC46" s="355"/>
      <c r="GD46" s="178"/>
      <c r="GE46" s="305"/>
      <c r="GF46" s="178"/>
      <c r="GG46" s="305"/>
      <c r="GH46" s="305"/>
      <c r="GI46" s="48"/>
      <c r="GJ46" s="255"/>
      <c r="GK46" s="305"/>
      <c r="GL46" s="355"/>
      <c r="GM46" s="178"/>
      <c r="GN46" s="305"/>
      <c r="GO46" s="305"/>
      <c r="GP46" s="305"/>
      <c r="GQ46" s="305"/>
      <c r="GR46" s="48"/>
      <c r="GS46" s="255"/>
      <c r="GT46" s="305"/>
      <c r="GU46" s="355"/>
      <c r="GV46" s="178"/>
      <c r="GW46" s="305"/>
      <c r="GX46" s="178"/>
      <c r="GY46" s="305"/>
      <c r="GZ46" s="178"/>
      <c r="HA46" s="305"/>
      <c r="HB46" s="255"/>
      <c r="HC46" s="305"/>
      <c r="HD46" s="355"/>
      <c r="HE46" s="305"/>
      <c r="HF46" s="305"/>
      <c r="HG46" s="305"/>
      <c r="HH46" s="305"/>
      <c r="HI46" s="305"/>
      <c r="HJ46" s="48"/>
      <c r="HK46" s="255"/>
      <c r="HL46" s="305"/>
      <c r="HM46" s="355"/>
      <c r="HN46" s="305"/>
      <c r="HO46" s="305"/>
      <c r="HP46" s="305"/>
      <c r="HQ46" s="305"/>
      <c r="HR46" s="305"/>
      <c r="HS46" s="48"/>
      <c r="HT46" s="255"/>
      <c r="HU46" s="305"/>
      <c r="HV46" s="355"/>
      <c r="HW46" s="305"/>
      <c r="HX46" s="305"/>
      <c r="HY46" s="305"/>
      <c r="HZ46" s="305"/>
      <c r="IA46" s="305"/>
      <c r="IB46" s="48"/>
      <c r="IC46" s="255"/>
      <c r="ID46" s="305"/>
      <c r="IE46" s="355"/>
      <c r="IF46" s="305"/>
      <c r="IG46" s="305"/>
      <c r="IH46" s="305"/>
      <c r="II46" s="305"/>
      <c r="IJ46" s="305"/>
      <c r="IK46" s="305"/>
      <c r="IL46" s="255"/>
      <c r="IM46" s="305"/>
      <c r="IN46" s="355"/>
      <c r="IO46" s="305"/>
      <c r="IP46" s="305"/>
      <c r="IQ46" s="305"/>
      <c r="IR46" s="305"/>
      <c r="IS46" s="305"/>
      <c r="IT46" s="48"/>
      <c r="IU46" s="255"/>
      <c r="IV46" s="305"/>
      <c r="IW46" s="355"/>
      <c r="IX46" s="305"/>
      <c r="IY46" s="305"/>
      <c r="IZ46" s="305"/>
      <c r="JA46" s="305"/>
      <c r="JB46" s="305"/>
      <c r="JC46" s="48"/>
      <c r="JD46" s="255"/>
      <c r="JE46" s="305"/>
      <c r="JF46" s="355"/>
      <c r="JG46" s="305"/>
      <c r="JH46" s="305"/>
      <c r="JI46" s="305"/>
      <c r="JJ46" s="305"/>
      <c r="JK46" s="305"/>
      <c r="JL46" s="48"/>
      <c r="JM46" s="255"/>
      <c r="JN46" s="305"/>
      <c r="JO46" s="355"/>
      <c r="JP46" s="305"/>
      <c r="JQ46" s="305"/>
      <c r="JR46" s="305"/>
      <c r="JS46" s="305"/>
      <c r="JT46" s="305"/>
      <c r="JU46" s="305"/>
      <c r="JV46" s="255"/>
      <c r="JW46" s="305"/>
      <c r="JX46" s="355"/>
      <c r="JY46" s="305"/>
      <c r="JZ46" s="305"/>
      <c r="KA46" s="305"/>
      <c r="KB46" s="305"/>
      <c r="KC46" s="305"/>
      <c r="KD46" s="48"/>
      <c r="KE46" s="255"/>
      <c r="KF46" s="305"/>
      <c r="KG46" s="355"/>
      <c r="KH46" s="305"/>
      <c r="KI46" s="305"/>
      <c r="KJ46" s="305"/>
      <c r="KK46" s="305"/>
      <c r="KL46" s="305"/>
      <c r="KM46" s="48"/>
      <c r="KN46" s="255"/>
      <c r="KO46" s="305"/>
      <c r="KP46" s="355"/>
      <c r="KQ46" s="305"/>
      <c r="KR46" s="305"/>
      <c r="KS46" s="305"/>
      <c r="KT46" s="305"/>
      <c r="KU46" s="305"/>
      <c r="KV46" s="305"/>
      <c r="KW46" s="255"/>
      <c r="KX46" s="305"/>
      <c r="KY46" s="355"/>
      <c r="KZ46" s="305"/>
      <c r="LA46" s="305"/>
      <c r="LB46" s="305"/>
      <c r="LC46" s="305"/>
      <c r="LD46" s="305"/>
      <c r="LE46" s="305"/>
      <c r="LF46" s="255"/>
      <c r="LG46" s="305"/>
      <c r="LH46" s="355"/>
      <c r="LI46" s="305"/>
      <c r="LJ46" s="305"/>
      <c r="LK46" s="305"/>
      <c r="LL46" s="305"/>
      <c r="LM46" s="305"/>
      <c r="LN46" s="48"/>
      <c r="LO46" s="255"/>
      <c r="LP46" s="305"/>
      <c r="LQ46" s="355"/>
      <c r="LR46" s="305"/>
      <c r="LS46" s="305"/>
      <c r="LT46" s="305"/>
      <c r="LU46" s="305"/>
      <c r="LV46" s="305"/>
      <c r="LW46" s="48"/>
      <c r="LX46" s="255"/>
      <c r="LY46" s="305"/>
      <c r="LZ46" s="355"/>
      <c r="MA46" s="305"/>
      <c r="MB46" s="305"/>
      <c r="MC46" s="305"/>
      <c r="MD46" s="305"/>
      <c r="ME46" s="305"/>
      <c r="MF46" s="305"/>
      <c r="MG46" s="255"/>
      <c r="MH46" s="305"/>
      <c r="MI46" s="355"/>
      <c r="MJ46" s="305"/>
      <c r="MK46" s="305"/>
      <c r="ML46" s="305"/>
      <c r="MM46" s="305"/>
      <c r="MN46" s="305"/>
      <c r="MO46" s="48"/>
      <c r="MP46" s="255"/>
      <c r="MQ46" s="305"/>
      <c r="MR46" s="355"/>
      <c r="MS46" s="305"/>
      <c r="MT46" s="305"/>
      <c r="MU46" s="305"/>
      <c r="MV46" s="305"/>
      <c r="MW46" s="305"/>
      <c r="MX46" s="48"/>
      <c r="MY46" s="255"/>
      <c r="MZ46" s="305"/>
      <c r="NA46" s="355"/>
      <c r="NB46" s="305"/>
      <c r="NC46" s="305"/>
      <c r="ND46" s="305"/>
      <c r="NE46" s="305"/>
      <c r="NF46" s="305"/>
      <c r="NG46" s="48"/>
      <c r="NH46" s="255"/>
    </row>
    <row r="47" spans="1:372" ht="18">
      <c r="A47" s="306" t="s">
        <v>861</v>
      </c>
      <c r="B47" s="59"/>
      <c r="C47" s="460"/>
      <c r="D47" s="443">
        <v>284.39999999999998</v>
      </c>
      <c r="E47" s="444" t="s">
        <v>187</v>
      </c>
      <c r="F47" s="661">
        <v>325.8</v>
      </c>
      <c r="G47" s="444" t="s">
        <v>183</v>
      </c>
      <c r="H47" s="662"/>
      <c r="I47" s="444" t="s">
        <v>184</v>
      </c>
      <c r="J47" s="662"/>
      <c r="K47" s="444" t="s">
        <v>185</v>
      </c>
      <c r="L47" s="460"/>
      <c r="M47" s="443">
        <v>207.1</v>
      </c>
      <c r="N47" s="444" t="s">
        <v>187</v>
      </c>
      <c r="O47" s="24">
        <v>280.49999999999989</v>
      </c>
      <c r="P47" s="444" t="s">
        <v>183</v>
      </c>
      <c r="Q47" s="24"/>
      <c r="R47" s="444" t="s">
        <v>184</v>
      </c>
      <c r="S47" s="24"/>
      <c r="T47" s="444" t="s">
        <v>185</v>
      </c>
      <c r="U47" s="460"/>
      <c r="V47" s="24">
        <v>426.89999999999986</v>
      </c>
      <c r="W47" s="444" t="s">
        <v>187</v>
      </c>
      <c r="X47" s="24">
        <v>374.10000000000014</v>
      </c>
      <c r="Y47" s="444" t="s">
        <v>183</v>
      </c>
      <c r="Z47" s="24">
        <v>522.89999999999986</v>
      </c>
      <c r="AA47" s="444" t="s">
        <v>184</v>
      </c>
      <c r="AB47" s="722">
        <v>373.8</v>
      </c>
      <c r="AC47" s="444" t="s">
        <v>185</v>
      </c>
      <c r="AD47" s="460"/>
      <c r="AE47" s="24">
        <v>281.10000000000014</v>
      </c>
      <c r="AF47" s="444" t="s">
        <v>187</v>
      </c>
      <c r="AG47" s="24">
        <v>190.50000000000023</v>
      </c>
      <c r="AH47" s="444" t="s">
        <v>183</v>
      </c>
      <c r="AI47" s="24">
        <v>308.69999999999982</v>
      </c>
      <c r="AJ47" s="444" t="s">
        <v>184</v>
      </c>
      <c r="AK47" s="722">
        <v>232.50000000000023</v>
      </c>
      <c r="AL47" s="444" t="s">
        <v>185</v>
      </c>
      <c r="AM47" s="460"/>
      <c r="AN47" s="443"/>
      <c r="AO47" s="444" t="s">
        <v>187</v>
      </c>
      <c r="AP47" s="24">
        <v>377.49999999999932</v>
      </c>
      <c r="AQ47" s="444" t="s">
        <v>183</v>
      </c>
      <c r="AR47" s="24">
        <v>197.20000000000027</v>
      </c>
      <c r="AS47" s="444" t="s">
        <v>184</v>
      </c>
      <c r="AT47" s="444">
        <v>778.54999999999973</v>
      </c>
      <c r="AU47" s="444" t="s">
        <v>185</v>
      </c>
      <c r="AV47" s="460"/>
      <c r="AW47" s="24"/>
      <c r="AX47" s="444" t="s">
        <v>187</v>
      </c>
      <c r="AY47" s="24">
        <v>245.80000000000018</v>
      </c>
      <c r="AZ47" s="444" t="s">
        <v>183</v>
      </c>
      <c r="BA47" s="24">
        <v>519.20000000000027</v>
      </c>
      <c r="BB47" s="444" t="s">
        <v>184</v>
      </c>
      <c r="BC47" s="24">
        <v>702.70000000000027</v>
      </c>
      <c r="BD47" s="444" t="s">
        <v>185</v>
      </c>
      <c r="BE47" s="460"/>
      <c r="BF47" s="443"/>
      <c r="BG47" s="444" t="s">
        <v>187</v>
      </c>
      <c r="BH47" s="24">
        <v>486.85000000000036</v>
      </c>
      <c r="BI47" s="444" t="s">
        <v>183</v>
      </c>
      <c r="BJ47" s="24">
        <v>597.39999999999873</v>
      </c>
      <c r="BK47" s="444" t="s">
        <v>184</v>
      </c>
      <c r="BL47" s="24">
        <v>1101.9500000000003</v>
      </c>
      <c r="BM47" s="444" t="s">
        <v>185</v>
      </c>
      <c r="BN47" s="460"/>
      <c r="BO47" s="443"/>
      <c r="BP47" s="444" t="s">
        <v>187</v>
      </c>
      <c r="BQ47" s="24">
        <v>577.60000000000036</v>
      </c>
      <c r="BR47" s="444" t="s">
        <v>183</v>
      </c>
      <c r="BS47" s="24">
        <v>337.00000000000136</v>
      </c>
      <c r="BT47" s="444" t="s">
        <v>184</v>
      </c>
      <c r="BU47" s="24">
        <v>589.04999999999927</v>
      </c>
      <c r="BV47" s="444" t="s">
        <v>185</v>
      </c>
      <c r="BW47" s="460"/>
      <c r="BX47" s="443"/>
      <c r="BY47" s="444" t="s">
        <v>187</v>
      </c>
      <c r="BZ47" s="443">
        <v>121.9</v>
      </c>
      <c r="CA47" s="444" t="s">
        <v>183</v>
      </c>
      <c r="CB47" s="663">
        <v>221.89999999999964</v>
      </c>
      <c r="CC47" s="444" t="s">
        <v>184</v>
      </c>
      <c r="CD47" s="24">
        <v>188</v>
      </c>
      <c r="CE47" s="444" t="s">
        <v>185</v>
      </c>
      <c r="CF47" s="460"/>
      <c r="CG47" s="443"/>
      <c r="CH47" s="444" t="s">
        <v>187</v>
      </c>
      <c r="CI47" s="24">
        <v>496.80000000000018</v>
      </c>
      <c r="CJ47" s="444" t="s">
        <v>183</v>
      </c>
      <c r="CK47" s="24"/>
      <c r="CL47" s="444" t="s">
        <v>184</v>
      </c>
      <c r="CM47" s="24">
        <v>490.10000000000036</v>
      </c>
      <c r="CN47" s="444" t="s">
        <v>185</v>
      </c>
      <c r="CO47" s="460"/>
      <c r="CP47" s="443"/>
      <c r="CQ47" s="444" t="s">
        <v>187</v>
      </c>
      <c r="CR47" s="24">
        <v>316.5</v>
      </c>
      <c r="CS47" s="444" t="s">
        <v>183</v>
      </c>
      <c r="CT47" s="24"/>
      <c r="CU47" s="444" t="s">
        <v>184</v>
      </c>
      <c r="CV47" s="24">
        <v>254.40000000000055</v>
      </c>
      <c r="CW47" s="444" t="s">
        <v>185</v>
      </c>
      <c r="CX47" s="460"/>
      <c r="CY47" s="443"/>
      <c r="CZ47" s="444" t="s">
        <v>187</v>
      </c>
      <c r="DA47" s="24">
        <v>397.30000000000018</v>
      </c>
      <c r="DB47" s="444" t="s">
        <v>183</v>
      </c>
      <c r="DC47" s="24">
        <v>100</v>
      </c>
      <c r="DD47" s="444" t="s">
        <v>184</v>
      </c>
      <c r="DE47" s="24">
        <v>305.70000000000073</v>
      </c>
      <c r="DF47" s="444" t="s">
        <v>185</v>
      </c>
      <c r="DG47" s="460"/>
      <c r="DH47" s="443"/>
      <c r="DI47" s="444" t="s">
        <v>187</v>
      </c>
      <c r="DJ47" s="24">
        <v>142.69999999999982</v>
      </c>
      <c r="DK47" s="444" t="s">
        <v>183</v>
      </c>
      <c r="DL47" s="24"/>
      <c r="DM47" s="444" t="s">
        <v>184</v>
      </c>
      <c r="DN47" s="24">
        <v>306.70000000000073</v>
      </c>
      <c r="DO47" s="444" t="s">
        <v>185</v>
      </c>
      <c r="DP47" s="460"/>
      <c r="DQ47" s="443"/>
      <c r="DR47" s="444" t="s">
        <v>187</v>
      </c>
      <c r="DS47" s="663">
        <v>422.80000000000018</v>
      </c>
      <c r="DT47" s="444" t="s">
        <v>183</v>
      </c>
      <c r="DU47" s="24">
        <v>203.5</v>
      </c>
      <c r="DV47" s="444" t="s">
        <v>184</v>
      </c>
      <c r="DW47" s="24">
        <v>421.35000000000127</v>
      </c>
      <c r="DX47" s="444" t="s">
        <v>185</v>
      </c>
      <c r="DY47" s="460"/>
      <c r="DZ47" s="443"/>
      <c r="EA47" s="444" t="s">
        <v>187</v>
      </c>
      <c r="EB47" s="24">
        <v>344.29999999999927</v>
      </c>
      <c r="EC47" s="444" t="s">
        <v>183</v>
      </c>
      <c r="ED47" s="24"/>
      <c r="EE47" s="444" t="s">
        <v>184</v>
      </c>
      <c r="EF47" s="24">
        <v>714.80000000000109</v>
      </c>
      <c r="EG47" s="444" t="s">
        <v>185</v>
      </c>
      <c r="EH47" s="460"/>
      <c r="EI47" s="443"/>
      <c r="EJ47" s="444" t="s">
        <v>187</v>
      </c>
      <c r="EK47" s="663">
        <v>171.39999999999964</v>
      </c>
      <c r="EL47" s="444" t="s">
        <v>183</v>
      </c>
      <c r="EM47" s="663"/>
      <c r="EN47" s="444" t="s">
        <v>184</v>
      </c>
      <c r="EO47" s="24">
        <v>313</v>
      </c>
      <c r="EP47" s="444" t="s">
        <v>185</v>
      </c>
      <c r="EQ47" s="460"/>
      <c r="ER47" s="443"/>
      <c r="ES47" s="444" t="s">
        <v>187</v>
      </c>
      <c r="ET47" s="24">
        <v>301.69999999999982</v>
      </c>
      <c r="EU47" s="444" t="s">
        <v>183</v>
      </c>
      <c r="EV47" s="24"/>
      <c r="EW47" s="444" t="s">
        <v>184</v>
      </c>
      <c r="EX47" s="24">
        <v>571.19999999999982</v>
      </c>
      <c r="EY47" s="444" t="s">
        <v>185</v>
      </c>
      <c r="EZ47" s="460"/>
      <c r="FA47" s="443"/>
      <c r="FB47" s="444" t="s">
        <v>187</v>
      </c>
      <c r="FC47" s="663">
        <v>484.49999999999909</v>
      </c>
      <c r="FD47" s="444" t="s">
        <v>183</v>
      </c>
      <c r="FE47" s="663">
        <v>139.29999999999927</v>
      </c>
      <c r="FF47" s="444" t="s">
        <v>184</v>
      </c>
      <c r="FG47" s="24">
        <v>529.59999999999764</v>
      </c>
      <c r="FH47" s="444" t="s">
        <v>185</v>
      </c>
      <c r="FI47" s="460"/>
      <c r="FJ47" s="443"/>
      <c r="FK47" s="444" t="s">
        <v>187</v>
      </c>
      <c r="FL47" s="663">
        <v>291.09599999999955</v>
      </c>
      <c r="FM47" s="444" t="s">
        <v>183</v>
      </c>
      <c r="FN47" s="24">
        <v>180.99999999999818</v>
      </c>
      <c r="FO47" s="444" t="s">
        <v>184</v>
      </c>
      <c r="FP47" s="24">
        <v>583.39999999999782</v>
      </c>
      <c r="FQ47" s="444" t="s">
        <v>185</v>
      </c>
      <c r="FR47" s="460"/>
      <c r="FS47" s="443"/>
      <c r="FT47" s="444" t="s">
        <v>187</v>
      </c>
      <c r="FU47" s="663">
        <v>491.60000000000218</v>
      </c>
      <c r="FV47" s="444" t="s">
        <v>183</v>
      </c>
      <c r="FW47" s="663"/>
      <c r="FX47" s="444" t="s">
        <v>184</v>
      </c>
      <c r="FY47" s="24">
        <v>293.29999999999745</v>
      </c>
      <c r="FZ47" s="444" t="s">
        <v>185</v>
      </c>
      <c r="GA47" s="460"/>
      <c r="GB47" s="443"/>
      <c r="GC47" s="444" t="s">
        <v>187</v>
      </c>
      <c r="GD47" s="24">
        <v>253.99999999999909</v>
      </c>
      <c r="GE47" s="444" t="s">
        <v>183</v>
      </c>
      <c r="GF47" s="24"/>
      <c r="GG47" s="444" t="s">
        <v>184</v>
      </c>
      <c r="GH47" s="661">
        <v>302.10000000000582</v>
      </c>
      <c r="GI47" s="444" t="s">
        <v>185</v>
      </c>
      <c r="GJ47" s="460"/>
      <c r="GK47" s="443"/>
      <c r="GL47" s="444" t="s">
        <v>187</v>
      </c>
      <c r="GM47" s="663">
        <v>1344.5500000000047</v>
      </c>
      <c r="GN47" s="444" t="s">
        <v>183</v>
      </c>
      <c r="GO47" s="24">
        <v>1247.2000000000007</v>
      </c>
      <c r="GP47" s="444" t="s">
        <v>184</v>
      </c>
      <c r="GQ47" s="24">
        <v>2439.8000000000011</v>
      </c>
      <c r="GR47" s="444" t="s">
        <v>185</v>
      </c>
      <c r="GS47" s="460"/>
      <c r="GT47" s="443"/>
      <c r="GU47" s="444" t="s">
        <v>187</v>
      </c>
      <c r="GV47" s="663">
        <v>303.80000000000291</v>
      </c>
      <c r="GW47" s="444" t="s">
        <v>183</v>
      </c>
      <c r="GX47" s="663"/>
      <c r="GY47" s="444" t="s">
        <v>184</v>
      </c>
      <c r="GZ47" s="663"/>
      <c r="HA47" s="444" t="s">
        <v>185</v>
      </c>
      <c r="HB47" s="460"/>
      <c r="HC47" s="443"/>
      <c r="HD47" s="444" t="s">
        <v>187</v>
      </c>
      <c r="HE47" s="24">
        <v>414.40000000000146</v>
      </c>
      <c r="HF47" s="444" t="s">
        <v>183</v>
      </c>
      <c r="HG47" s="24">
        <v>644.19999999999982</v>
      </c>
      <c r="HH47" s="444" t="s">
        <v>184</v>
      </c>
      <c r="HI47" s="24">
        <v>270.59999999999673</v>
      </c>
      <c r="HJ47" s="444" t="s">
        <v>185</v>
      </c>
      <c r="HK47" s="460"/>
      <c r="HL47" s="443"/>
      <c r="HM47" s="444" t="s">
        <v>187</v>
      </c>
      <c r="HN47" s="663">
        <v>283.5</v>
      </c>
      <c r="HO47" s="444" t="s">
        <v>183</v>
      </c>
      <c r="HP47" s="663"/>
      <c r="HQ47" s="444" t="s">
        <v>184</v>
      </c>
      <c r="HR47" s="24">
        <v>508.69999999999163</v>
      </c>
      <c r="HS47" s="444" t="s">
        <v>185</v>
      </c>
      <c r="HT47" s="460"/>
      <c r="HU47" s="443"/>
      <c r="HV47" s="444" t="s">
        <v>187</v>
      </c>
      <c r="HW47" s="663">
        <v>2233</v>
      </c>
      <c r="HX47" s="444" t="s">
        <v>183</v>
      </c>
      <c r="HY47" s="24">
        <v>2159</v>
      </c>
      <c r="HZ47" s="444" t="s">
        <v>184</v>
      </c>
      <c r="IA47" s="24">
        <v>3597.5499999998574</v>
      </c>
      <c r="IB47" s="444" t="s">
        <v>185</v>
      </c>
      <c r="IC47" s="460"/>
      <c r="ID47" s="443"/>
      <c r="IE47" s="444" t="s">
        <v>187</v>
      </c>
      <c r="IF47" s="663">
        <v>196.00000000000182</v>
      </c>
      <c r="IG47" s="444" t="s">
        <v>183</v>
      </c>
      <c r="IH47" s="663"/>
      <c r="II47" s="444" t="s">
        <v>184</v>
      </c>
      <c r="IJ47" s="663"/>
      <c r="IK47" s="444" t="s">
        <v>185</v>
      </c>
      <c r="IL47" s="460"/>
      <c r="IM47" s="443"/>
      <c r="IN47" s="444" t="s">
        <v>187</v>
      </c>
      <c r="IO47" s="24">
        <v>381.50000000000182</v>
      </c>
      <c r="IP47" s="444" t="s">
        <v>183</v>
      </c>
      <c r="IQ47" s="24"/>
      <c r="IR47" s="444" t="s">
        <v>184</v>
      </c>
      <c r="IS47" s="24">
        <v>172.79999999999927</v>
      </c>
      <c r="IT47" s="444" t="s">
        <v>185</v>
      </c>
      <c r="IU47" s="460"/>
      <c r="IV47" s="443"/>
      <c r="IW47" s="444" t="s">
        <v>187</v>
      </c>
      <c r="IX47" s="663">
        <v>239.29999999999927</v>
      </c>
      <c r="IY47" s="444" t="s">
        <v>183</v>
      </c>
      <c r="IZ47" s="24">
        <v>445.70000000000027</v>
      </c>
      <c r="JA47" s="444" t="s">
        <v>184</v>
      </c>
      <c r="JB47" s="24">
        <v>263.60000000000218</v>
      </c>
      <c r="JC47" s="444" t="s">
        <v>185</v>
      </c>
      <c r="JD47" s="460"/>
      <c r="JE47" s="443"/>
      <c r="JF47" s="444" t="s">
        <v>187</v>
      </c>
      <c r="JG47" s="663">
        <v>312.89999999999964</v>
      </c>
      <c r="JH47" s="444" t="s">
        <v>183</v>
      </c>
      <c r="JI47" s="663">
        <v>220.49999999999818</v>
      </c>
      <c r="JJ47" s="444" t="s">
        <v>184</v>
      </c>
      <c r="JK47" s="24">
        <v>285.60000000000582</v>
      </c>
      <c r="JL47" s="444" t="s">
        <v>185</v>
      </c>
      <c r="JM47" s="460"/>
      <c r="JN47" s="443"/>
      <c r="JO47" s="444" t="s">
        <v>187</v>
      </c>
      <c r="JP47" s="663">
        <v>302.40000000000146</v>
      </c>
      <c r="JQ47" s="444" t="s">
        <v>183</v>
      </c>
      <c r="JR47" s="663"/>
      <c r="JS47" s="444" t="s">
        <v>184</v>
      </c>
      <c r="JT47" s="663"/>
      <c r="JU47" s="444" t="s">
        <v>185</v>
      </c>
      <c r="JV47" s="460"/>
      <c r="JW47" s="443"/>
      <c r="JX47" s="444" t="s">
        <v>187</v>
      </c>
      <c r="JY47" s="24">
        <v>913.90000000000873</v>
      </c>
      <c r="JZ47" s="444" t="s">
        <v>183</v>
      </c>
      <c r="KA47" s="24">
        <v>802.00000000002728</v>
      </c>
      <c r="KB47" s="444" t="s">
        <v>184</v>
      </c>
      <c r="KC47" s="24">
        <v>2367.4999999999745</v>
      </c>
      <c r="KD47" s="444" t="s">
        <v>185</v>
      </c>
      <c r="KE47" s="460"/>
      <c r="KF47" s="443"/>
      <c r="KG47" s="444" t="s">
        <v>187</v>
      </c>
      <c r="KH47" s="24">
        <v>169.40000000000146</v>
      </c>
      <c r="KI47" s="444" t="s">
        <v>183</v>
      </c>
      <c r="KJ47" s="663">
        <v>19.799999999999272</v>
      </c>
      <c r="KK47" s="444" t="s">
        <v>184</v>
      </c>
      <c r="KL47" s="24">
        <v>238.70000000000437</v>
      </c>
      <c r="KM47" s="444" t="s">
        <v>185</v>
      </c>
      <c r="KN47" s="460"/>
      <c r="KO47" s="443"/>
      <c r="KP47" s="444" t="s">
        <v>187</v>
      </c>
      <c r="KQ47" s="663">
        <v>422.29999999999563</v>
      </c>
      <c r="KR47" s="444" t="s">
        <v>183</v>
      </c>
      <c r="KS47" s="663"/>
      <c r="KT47" s="444" t="s">
        <v>184</v>
      </c>
      <c r="KU47" s="663"/>
      <c r="KV47" s="444" t="s">
        <v>185</v>
      </c>
      <c r="KW47" s="460"/>
      <c r="KX47" s="443"/>
      <c r="KY47" s="444" t="s">
        <v>187</v>
      </c>
      <c r="KZ47" s="24">
        <v>460.09999999999491</v>
      </c>
      <c r="LA47" s="444" t="s">
        <v>183</v>
      </c>
      <c r="LB47" s="24"/>
      <c r="LC47" s="444" t="s">
        <v>184</v>
      </c>
      <c r="LD47" s="24"/>
      <c r="LE47" s="444" t="s">
        <v>185</v>
      </c>
      <c r="LF47" s="460"/>
      <c r="LG47" s="443"/>
      <c r="LH47" s="444" t="s">
        <v>187</v>
      </c>
      <c r="LI47" s="336">
        <v>350.99999999999909</v>
      </c>
      <c r="LJ47" s="444" t="s">
        <v>183</v>
      </c>
      <c r="LK47" s="336"/>
      <c r="LL47" s="444" t="s">
        <v>184</v>
      </c>
      <c r="LM47" s="24"/>
      <c r="LN47" s="444" t="s">
        <v>185</v>
      </c>
      <c r="LO47" s="460"/>
      <c r="LP47" s="443"/>
      <c r="LQ47" s="444" t="s">
        <v>187</v>
      </c>
      <c r="LR47" s="24">
        <v>455.39999999999782</v>
      </c>
      <c r="LS47" s="444" t="s">
        <v>183</v>
      </c>
      <c r="LT47" s="24">
        <v>490.20000000000073</v>
      </c>
      <c r="LU47" s="444" t="s">
        <v>184</v>
      </c>
      <c r="LV47" s="24">
        <v>501.20000000000073</v>
      </c>
      <c r="LW47" s="444" t="s">
        <v>185</v>
      </c>
      <c r="LX47" s="460"/>
      <c r="LY47" s="443"/>
      <c r="LZ47" s="444" t="s">
        <v>187</v>
      </c>
      <c r="MA47" s="24">
        <v>216.90000000000509</v>
      </c>
      <c r="MB47" s="444" t="s">
        <v>183</v>
      </c>
      <c r="MC47" s="24"/>
      <c r="MD47" s="444" t="s">
        <v>184</v>
      </c>
      <c r="ME47" s="24"/>
      <c r="MF47" s="444" t="s">
        <v>185</v>
      </c>
      <c r="MG47" s="460"/>
      <c r="MH47" s="443"/>
      <c r="MI47" s="444" t="s">
        <v>187</v>
      </c>
      <c r="MJ47" s="313">
        <v>464.40000000000873</v>
      </c>
      <c r="MK47" s="444" t="s">
        <v>183</v>
      </c>
      <c r="ML47" s="24">
        <v>901.20000000000073</v>
      </c>
      <c r="MM47" s="444" t="s">
        <v>184</v>
      </c>
      <c r="MN47" s="24">
        <v>858.49999999999636</v>
      </c>
      <c r="MO47" s="444" t="s">
        <v>185</v>
      </c>
      <c r="MP47" s="460"/>
      <c r="MQ47" s="443"/>
      <c r="MR47" s="444" t="s">
        <v>187</v>
      </c>
      <c r="MS47" s="443">
        <v>244.50000000000182</v>
      </c>
      <c r="MT47" s="444" t="s">
        <v>183</v>
      </c>
      <c r="MU47" s="24">
        <v>209</v>
      </c>
      <c r="MV47" s="444" t="s">
        <v>184</v>
      </c>
      <c r="MW47" s="443">
        <v>288.5</v>
      </c>
      <c r="MX47" s="444" t="s">
        <v>185</v>
      </c>
      <c r="MY47" s="460"/>
      <c r="MZ47" s="443"/>
      <c r="NA47" s="444" t="s">
        <v>187</v>
      </c>
      <c r="NB47" s="443"/>
      <c r="NC47" s="444" t="s">
        <v>183</v>
      </c>
      <c r="ND47" s="443"/>
      <c r="NE47" s="444" t="s">
        <v>184</v>
      </c>
      <c r="NF47" s="664">
        <v>1264.3500000000022</v>
      </c>
      <c r="NG47" s="444" t="s">
        <v>185</v>
      </c>
      <c r="NH47" s="460"/>
    </row>
    <row r="48" spans="1:372" ht="18">
      <c r="A48" s="110" t="s">
        <v>3712</v>
      </c>
      <c r="B48" s="59">
        <f>SUM(D48:AAP48)</f>
        <v>38661.897999999856</v>
      </c>
      <c r="C48" s="460"/>
      <c r="D48" s="443"/>
      <c r="E48" s="286">
        <f>D47*0.25</f>
        <v>71.099999999999994</v>
      </c>
      <c r="F48" s="24"/>
      <c r="G48" s="286">
        <f>F47*0.5</f>
        <v>162.9</v>
      </c>
      <c r="H48" s="443"/>
      <c r="I48" s="286">
        <f>H47*0.75</f>
        <v>0</v>
      </c>
      <c r="J48" s="443"/>
      <c r="K48" s="286">
        <f>J47*1</f>
        <v>0</v>
      </c>
      <c r="L48" s="460"/>
      <c r="M48" s="443"/>
      <c r="N48" s="286">
        <f>M47*0.25</f>
        <v>51.774999999999999</v>
      </c>
      <c r="O48" s="443"/>
      <c r="P48" s="286">
        <f>O47*0.5</f>
        <v>140.24999999999994</v>
      </c>
      <c r="Q48" s="443"/>
      <c r="R48" s="286">
        <f>Q47*0.75</f>
        <v>0</v>
      </c>
      <c r="S48" s="443"/>
      <c r="T48" s="286">
        <f>S47*1</f>
        <v>0</v>
      </c>
      <c r="U48" s="460"/>
      <c r="V48" s="24"/>
      <c r="W48" s="286">
        <f>V47*0.25</f>
        <v>106.72499999999997</v>
      </c>
      <c r="X48" s="24"/>
      <c r="Y48" s="286">
        <f>X47*0.5</f>
        <v>187.05000000000007</v>
      </c>
      <c r="Z48" s="24"/>
      <c r="AA48" s="286">
        <f>Z47*0.75</f>
        <v>392.1749999999999</v>
      </c>
      <c r="AC48" s="286">
        <f t="shared" ref="AC48" si="36">AB47*1</f>
        <v>373.8</v>
      </c>
      <c r="AD48" s="460"/>
      <c r="AE48" s="24"/>
      <c r="AF48" s="286">
        <f>AE47*0.25</f>
        <v>70.275000000000034</v>
      </c>
      <c r="AG48" s="24"/>
      <c r="AH48" s="286">
        <f>AG47*0.5</f>
        <v>95.250000000000114</v>
      </c>
      <c r="AI48" s="443"/>
      <c r="AJ48" s="286">
        <f>AI47*0.75</f>
        <v>231.52499999999986</v>
      </c>
      <c r="AL48" s="286">
        <f t="shared" ref="AL48" si="37">AK47*1</f>
        <v>232.50000000000023</v>
      </c>
      <c r="AM48" s="460"/>
      <c r="AN48" s="443"/>
      <c r="AO48" s="286">
        <f>AN47*0.25</f>
        <v>0</v>
      </c>
      <c r="AP48" s="24"/>
      <c r="AQ48" s="286">
        <f>AP47*0.5</f>
        <v>188.74999999999966</v>
      </c>
      <c r="AR48" s="24"/>
      <c r="AS48" s="286">
        <f>AR47*0.75</f>
        <v>147.9000000000002</v>
      </c>
      <c r="AT48" s="443"/>
      <c r="AU48" s="286">
        <f>AT47*1</f>
        <v>778.54999999999973</v>
      </c>
      <c r="AV48" s="460"/>
      <c r="AW48" s="24"/>
      <c r="AX48" s="286">
        <f>AW47*0.25</f>
        <v>0</v>
      </c>
      <c r="AZ48" s="286">
        <f>AY47*0.5</f>
        <v>122.90000000000009</v>
      </c>
      <c r="BB48" s="286">
        <f>BA47*0.75</f>
        <v>389.4000000000002</v>
      </c>
      <c r="BC48" s="24"/>
      <c r="BD48" s="286">
        <f>BC47*1</f>
        <v>702.70000000000027</v>
      </c>
      <c r="BE48" s="460"/>
      <c r="BF48" s="443"/>
      <c r="BG48" s="286">
        <f>BF47*0.25</f>
        <v>0</v>
      </c>
      <c r="BH48" s="24"/>
      <c r="BI48" s="286">
        <f>BH47*0.5</f>
        <v>243.42500000000018</v>
      </c>
      <c r="BJ48" s="24"/>
      <c r="BK48" s="286">
        <f>BJ47*0.75</f>
        <v>448.04999999999905</v>
      </c>
      <c r="BL48" s="443"/>
      <c r="BM48" s="286">
        <f>BL47*1</f>
        <v>1101.9500000000003</v>
      </c>
      <c r="BN48" s="460"/>
      <c r="BO48" s="443"/>
      <c r="BP48" s="286">
        <f>BO47*0.25</f>
        <v>0</v>
      </c>
      <c r="BQ48" s="443"/>
      <c r="BR48" s="286">
        <f>BQ47*0.5</f>
        <v>288.80000000000018</v>
      </c>
      <c r="BS48" s="443"/>
      <c r="BT48" s="286">
        <f>BS47*0.75</f>
        <v>252.75000000000102</v>
      </c>
      <c r="BU48" s="443"/>
      <c r="BV48" s="286">
        <f>BU47*1</f>
        <v>589.04999999999927</v>
      </c>
      <c r="BW48" s="460"/>
      <c r="BX48" s="443"/>
      <c r="BY48" s="286">
        <f>BX47*0.25</f>
        <v>0</v>
      </c>
      <c r="BZ48" s="443"/>
      <c r="CA48" s="286">
        <f>BZ47*0.5</f>
        <v>60.95</v>
      </c>
      <c r="CB48" s="443"/>
      <c r="CC48" s="286">
        <f>CB47*0.75</f>
        <v>166.42499999999973</v>
      </c>
      <c r="CD48" s="443"/>
      <c r="CE48" s="286">
        <f>CD47*1</f>
        <v>188</v>
      </c>
      <c r="CF48" s="460"/>
      <c r="CG48" s="443"/>
      <c r="CH48" s="286">
        <f>CG47*0.25</f>
        <v>0</v>
      </c>
      <c r="CI48" s="24"/>
      <c r="CJ48" s="286">
        <f>CI47*0.5</f>
        <v>248.40000000000009</v>
      </c>
      <c r="CK48" s="24"/>
      <c r="CL48" s="286">
        <f>CK47*0.75</f>
        <v>0</v>
      </c>
      <c r="CM48" s="443"/>
      <c r="CN48" s="286">
        <f>CM47*1</f>
        <v>490.10000000000036</v>
      </c>
      <c r="CO48" s="460"/>
      <c r="CP48" s="443"/>
      <c r="CQ48" s="286">
        <f>CP47*0.25</f>
        <v>0</v>
      </c>
      <c r="CR48" s="24"/>
      <c r="CS48" s="286">
        <f>CR47*0.5</f>
        <v>158.25</v>
      </c>
      <c r="CT48" s="24"/>
      <c r="CU48" s="286">
        <f>CT47*0.75</f>
        <v>0</v>
      </c>
      <c r="CV48" s="443"/>
      <c r="CW48" s="286">
        <f>CV47*1</f>
        <v>254.40000000000055</v>
      </c>
      <c r="CX48" s="460"/>
      <c r="CY48" s="443"/>
      <c r="CZ48" s="286">
        <f>CY47*0.25</f>
        <v>0</v>
      </c>
      <c r="DA48" s="24"/>
      <c r="DB48" s="286">
        <f>DA47*0.5</f>
        <v>198.65000000000009</v>
      </c>
      <c r="DC48" s="443"/>
      <c r="DD48" s="286">
        <f>DC47*0.75</f>
        <v>75</v>
      </c>
      <c r="DE48" s="443"/>
      <c r="DF48" s="286">
        <f>DE47*1</f>
        <v>305.70000000000073</v>
      </c>
      <c r="DG48" s="460"/>
      <c r="DH48" s="443"/>
      <c r="DI48" s="286">
        <f>DH47*0.25</f>
        <v>0</v>
      </c>
      <c r="DJ48" s="24"/>
      <c r="DK48" s="286">
        <f>DJ47*0.5</f>
        <v>71.349999999999909</v>
      </c>
      <c r="DL48" s="24"/>
      <c r="DM48" s="286">
        <f>DL47*0.75</f>
        <v>0</v>
      </c>
      <c r="DN48" s="443"/>
      <c r="DO48" s="286">
        <f>DN47*1</f>
        <v>306.70000000000073</v>
      </c>
      <c r="DP48" s="460"/>
      <c r="DQ48" s="443"/>
      <c r="DR48" s="286">
        <f>DQ47*0.25</f>
        <v>0</v>
      </c>
      <c r="DS48" s="24"/>
      <c r="DT48" s="286">
        <f>DS47*0.5</f>
        <v>211.40000000000009</v>
      </c>
      <c r="DU48" s="443"/>
      <c r="DV48" s="286">
        <f>DU47*0.75</f>
        <v>152.625</v>
      </c>
      <c r="DW48" s="443"/>
      <c r="DX48" s="286">
        <f>DW47*1</f>
        <v>421.35000000000127</v>
      </c>
      <c r="DY48" s="460"/>
      <c r="DZ48" s="443"/>
      <c r="EA48" s="286">
        <f>DZ47*0.25</f>
        <v>0</v>
      </c>
      <c r="EB48" s="24"/>
      <c r="EC48" s="286">
        <f>EB47*0.5</f>
        <v>172.14999999999964</v>
      </c>
      <c r="ED48" s="24"/>
      <c r="EE48" s="286">
        <f>ED47*0.75</f>
        <v>0</v>
      </c>
      <c r="EF48" s="443"/>
      <c r="EG48" s="286">
        <f>EF47*1</f>
        <v>714.80000000000109</v>
      </c>
      <c r="EH48" s="460"/>
      <c r="EI48" s="443"/>
      <c r="EJ48" s="286">
        <f>EI47*0.25</f>
        <v>0</v>
      </c>
      <c r="EK48" s="24"/>
      <c r="EL48" s="286">
        <f>EK47*0.5</f>
        <v>85.699999999999818</v>
      </c>
      <c r="EM48" s="24"/>
      <c r="EN48" s="286">
        <f>EM47*0.75</f>
        <v>0</v>
      </c>
      <c r="EO48" s="443"/>
      <c r="EP48" s="286">
        <f>EO47*1</f>
        <v>313</v>
      </c>
      <c r="EQ48" s="460"/>
      <c r="ER48" s="443"/>
      <c r="ES48" s="286">
        <f>ER47*0.25</f>
        <v>0</v>
      </c>
      <c r="ET48" s="24"/>
      <c r="EU48" s="286">
        <f>ET47*0.5</f>
        <v>150.84999999999991</v>
      </c>
      <c r="EV48" s="24"/>
      <c r="EW48" s="286">
        <f>EV47*0.75</f>
        <v>0</v>
      </c>
      <c r="EX48" s="443"/>
      <c r="EY48" s="286">
        <f>EX47*1</f>
        <v>571.19999999999982</v>
      </c>
      <c r="EZ48" s="460"/>
      <c r="FA48" s="443"/>
      <c r="FB48" s="286">
        <f>FA47*0.25</f>
        <v>0</v>
      </c>
      <c r="FC48" s="24"/>
      <c r="FD48" s="286">
        <f>FC47*0.5</f>
        <v>242.24999999999955</v>
      </c>
      <c r="FE48" s="24"/>
      <c r="FF48" s="286">
        <f>FE47*0.75</f>
        <v>104.47499999999945</v>
      </c>
      <c r="FG48" s="443"/>
      <c r="FH48" s="286">
        <f>FG47*1</f>
        <v>529.59999999999764</v>
      </c>
      <c r="FI48" s="460"/>
      <c r="FJ48" s="443"/>
      <c r="FK48" s="286">
        <f>FJ47*0.25</f>
        <v>0</v>
      </c>
      <c r="FL48" s="24"/>
      <c r="FM48" s="286">
        <f>FL47*0.5</f>
        <v>145.54799999999977</v>
      </c>
      <c r="FN48" s="443"/>
      <c r="FO48" s="286">
        <f>FN47*0.75</f>
        <v>135.74999999999864</v>
      </c>
      <c r="FP48" s="443"/>
      <c r="FQ48" s="286">
        <f>FP47*1</f>
        <v>583.39999999999782</v>
      </c>
      <c r="FR48" s="460"/>
      <c r="FS48" s="443"/>
      <c r="FT48" s="286">
        <f>FS47*0.25</f>
        <v>0</v>
      </c>
      <c r="FU48" s="24"/>
      <c r="FV48" s="286">
        <f>FU47*0.5</f>
        <v>245.80000000000109</v>
      </c>
      <c r="FW48" s="24"/>
      <c r="FX48" s="286">
        <f>FW47*0.75</f>
        <v>0</v>
      </c>
      <c r="FY48" s="443"/>
      <c r="FZ48" s="286">
        <f>FY47*1</f>
        <v>293.29999999999745</v>
      </c>
      <c r="GA48" s="460"/>
      <c r="GB48" s="443"/>
      <c r="GC48" s="286">
        <f>GB47*0.25</f>
        <v>0</v>
      </c>
      <c r="GD48" s="24"/>
      <c r="GE48" s="286">
        <f>GD47*0.5</f>
        <v>126.99999999999955</v>
      </c>
      <c r="GF48" s="24"/>
      <c r="GG48" s="286">
        <f>GF47*0.75</f>
        <v>0</v>
      </c>
      <c r="GH48" s="443"/>
      <c r="GI48" s="286">
        <f>GH47*1</f>
        <v>302.10000000000582</v>
      </c>
      <c r="GJ48" s="460"/>
      <c r="GK48" s="443"/>
      <c r="GL48" s="286">
        <f>GK47*0.25</f>
        <v>0</v>
      </c>
      <c r="GM48" s="24"/>
      <c r="GN48" s="286">
        <f>GM47*0.5</f>
        <v>672.27500000000236</v>
      </c>
      <c r="GO48" s="443"/>
      <c r="GP48" s="286">
        <f>GO47*0.75</f>
        <v>935.40000000000055</v>
      </c>
      <c r="GQ48" s="443"/>
      <c r="GR48" s="286">
        <f>GQ47*1</f>
        <v>2439.8000000000011</v>
      </c>
      <c r="GS48" s="460"/>
      <c r="GT48" s="443"/>
      <c r="GU48" s="286">
        <f>GT47*0.25</f>
        <v>0</v>
      </c>
      <c r="GV48" s="24"/>
      <c r="GW48" s="286">
        <f>GV47*0.5</f>
        <v>151.90000000000146</v>
      </c>
      <c r="GX48" s="24"/>
      <c r="GY48" s="286">
        <f>GX47*0.75</f>
        <v>0</v>
      </c>
      <c r="GZ48" s="24"/>
      <c r="HA48" s="286">
        <f>GZ47*1</f>
        <v>0</v>
      </c>
      <c r="HB48" s="460"/>
      <c r="HC48" s="443"/>
      <c r="HD48" s="286">
        <f>HC47*0.25</f>
        <v>0</v>
      </c>
      <c r="HE48" s="443"/>
      <c r="HF48" s="286">
        <f>HE47*0.5</f>
        <v>207.20000000000073</v>
      </c>
      <c r="HG48" s="443"/>
      <c r="HH48" s="286">
        <f>HG47*0.75</f>
        <v>483.14999999999986</v>
      </c>
      <c r="HI48" s="443"/>
      <c r="HJ48" s="286">
        <f>HI47*1</f>
        <v>270.59999999999673</v>
      </c>
      <c r="HK48" s="460"/>
      <c r="HL48" s="443"/>
      <c r="HM48" s="286">
        <f>HL47*0.25</f>
        <v>0</v>
      </c>
      <c r="HN48" s="443"/>
      <c r="HO48" s="286">
        <f>HN47*0.5</f>
        <v>141.75</v>
      </c>
      <c r="HP48" s="443"/>
      <c r="HQ48" s="286">
        <f>HP47*0.75</f>
        <v>0</v>
      </c>
      <c r="HR48" s="443"/>
      <c r="HS48" s="286">
        <f>HR47*1</f>
        <v>508.69999999999163</v>
      </c>
      <c r="HT48" s="460"/>
      <c r="HU48" s="443"/>
      <c r="HV48" s="286">
        <f>HU47*0.25</f>
        <v>0</v>
      </c>
      <c r="HW48" s="443"/>
      <c r="HX48" s="286">
        <f>HW47*0.5</f>
        <v>1116.5</v>
      </c>
      <c r="HY48" s="443"/>
      <c r="HZ48" s="286">
        <f>HY47*0.75</f>
        <v>1619.25</v>
      </c>
      <c r="IA48" s="443"/>
      <c r="IB48" s="286">
        <f>IA47*1</f>
        <v>3597.5499999998574</v>
      </c>
      <c r="IC48" s="460"/>
      <c r="ID48" s="443"/>
      <c r="IE48" s="286">
        <f>ID47*0.25</f>
        <v>0</v>
      </c>
      <c r="IF48" s="443"/>
      <c r="IG48" s="286">
        <f>IF47*0.5</f>
        <v>98.000000000000909</v>
      </c>
      <c r="IH48" s="443"/>
      <c r="II48" s="286">
        <f>IH47*0.75</f>
        <v>0</v>
      </c>
      <c r="IJ48" s="443"/>
      <c r="IK48" s="286">
        <f>IJ47*1</f>
        <v>0</v>
      </c>
      <c r="IL48" s="460"/>
      <c r="IM48" s="443"/>
      <c r="IN48" s="286">
        <f>IM47*0.25</f>
        <v>0</v>
      </c>
      <c r="IO48" s="443"/>
      <c r="IP48" s="286">
        <f>IO47*0.5</f>
        <v>190.75000000000091</v>
      </c>
      <c r="IQ48" s="443"/>
      <c r="IR48" s="286">
        <f>IQ47*0.75</f>
        <v>0</v>
      </c>
      <c r="IS48" s="443"/>
      <c r="IT48" s="286">
        <f>IS47*1</f>
        <v>172.79999999999927</v>
      </c>
      <c r="IU48" s="460"/>
      <c r="IV48" s="443"/>
      <c r="IW48" s="286">
        <f>IV47*0.25</f>
        <v>0</v>
      </c>
      <c r="IX48" s="443"/>
      <c r="IY48" s="286">
        <f>IX47*0.5</f>
        <v>119.64999999999964</v>
      </c>
      <c r="IZ48" s="443"/>
      <c r="JA48" s="286">
        <f>IZ47*0.75</f>
        <v>334.2750000000002</v>
      </c>
      <c r="JB48" s="443"/>
      <c r="JC48" s="286">
        <f>JB47*1</f>
        <v>263.60000000000218</v>
      </c>
      <c r="JD48" s="460"/>
      <c r="JE48" s="443"/>
      <c r="JF48" s="286">
        <f>JE47*0.25</f>
        <v>0</v>
      </c>
      <c r="JG48" s="443"/>
      <c r="JH48" s="286">
        <f>JG47*0.5</f>
        <v>156.44999999999982</v>
      </c>
      <c r="JI48" s="443"/>
      <c r="JJ48" s="286">
        <f>JI47*0.75</f>
        <v>165.37499999999864</v>
      </c>
      <c r="JK48" s="443"/>
      <c r="JL48" s="286">
        <f>JK47*1</f>
        <v>285.60000000000582</v>
      </c>
      <c r="JM48" s="460"/>
      <c r="JN48" s="443"/>
      <c r="JO48" s="286">
        <f>JN47*0.25</f>
        <v>0</v>
      </c>
      <c r="JP48" s="443"/>
      <c r="JQ48" s="286">
        <f>JP47*0.5</f>
        <v>151.20000000000073</v>
      </c>
      <c r="JR48" s="443"/>
      <c r="JS48" s="286">
        <f>JR47*0.75</f>
        <v>0</v>
      </c>
      <c r="JT48" s="443"/>
      <c r="JU48" s="286">
        <f>JT47*1</f>
        <v>0</v>
      </c>
      <c r="JV48" s="460"/>
      <c r="JW48" s="443"/>
      <c r="JX48" s="286">
        <f>JW47*0.25</f>
        <v>0</v>
      </c>
      <c r="JY48" s="443"/>
      <c r="JZ48" s="286">
        <f>JY47*0.5</f>
        <v>456.95000000000437</v>
      </c>
      <c r="KA48" s="443"/>
      <c r="KB48" s="286">
        <f>KA47*0.75</f>
        <v>601.50000000002046</v>
      </c>
      <c r="KC48" s="443"/>
      <c r="KD48" s="286">
        <f t="shared" ref="KD48" si="38">KC47*1</f>
        <v>2367.4999999999745</v>
      </c>
      <c r="KE48" s="460"/>
      <c r="KF48" s="443"/>
      <c r="KG48" s="286">
        <f>KF47*0.25</f>
        <v>0</v>
      </c>
      <c r="KH48" s="443"/>
      <c r="KI48" s="286">
        <f>KH47*0.5</f>
        <v>84.700000000000728</v>
      </c>
      <c r="KJ48" s="443"/>
      <c r="KK48" s="286">
        <f>KJ47*0.75</f>
        <v>14.849999999999454</v>
      </c>
      <c r="KL48" s="443"/>
      <c r="KM48" s="286">
        <f>KL47*1</f>
        <v>238.70000000000437</v>
      </c>
      <c r="KN48" s="460"/>
      <c r="KO48" s="443"/>
      <c r="KP48" s="286">
        <f>KO47*0.25</f>
        <v>0</v>
      </c>
      <c r="KQ48" s="443"/>
      <c r="KR48" s="286">
        <f>KQ47*0.5</f>
        <v>211.14999999999782</v>
      </c>
      <c r="KS48" s="443"/>
      <c r="KT48" s="286">
        <f>KS47*0.75</f>
        <v>0</v>
      </c>
      <c r="KU48" s="443"/>
      <c r="KV48" s="286">
        <f>KU47*1</f>
        <v>0</v>
      </c>
      <c r="KW48" s="460"/>
      <c r="KX48" s="443"/>
      <c r="KY48" s="286">
        <f>KX47*0.25</f>
        <v>0</v>
      </c>
      <c r="KZ48" s="443"/>
      <c r="LA48" s="286">
        <f>KZ47*0.5</f>
        <v>230.04999999999745</v>
      </c>
      <c r="LB48" s="443"/>
      <c r="LC48" s="286">
        <f>LB47*0.75</f>
        <v>0</v>
      </c>
      <c r="LD48" s="443"/>
      <c r="LE48" s="286">
        <f>LD47*1</f>
        <v>0</v>
      </c>
      <c r="LF48" s="460"/>
      <c r="LG48" s="443"/>
      <c r="LH48" s="286">
        <f>LG47*0.25</f>
        <v>0</v>
      </c>
      <c r="LI48" s="443"/>
      <c r="LJ48" s="286">
        <f>LI47*0.5</f>
        <v>175.49999999999955</v>
      </c>
      <c r="LK48" s="443"/>
      <c r="LL48" s="286">
        <f>LK47*0.75</f>
        <v>0</v>
      </c>
      <c r="LM48" s="443"/>
      <c r="LN48" s="286">
        <f>LM47*1</f>
        <v>0</v>
      </c>
      <c r="LO48" s="460"/>
      <c r="LP48" s="443"/>
      <c r="LQ48" s="286">
        <f>LP47*0.25</f>
        <v>0</v>
      </c>
      <c r="LR48" s="443"/>
      <c r="LS48" s="286">
        <f>LR47*0.5</f>
        <v>227.69999999999891</v>
      </c>
      <c r="LT48" s="443"/>
      <c r="LU48" s="286">
        <f>LT47*0.75</f>
        <v>367.65000000000055</v>
      </c>
      <c r="LV48" s="443"/>
      <c r="LW48" s="286">
        <f>LV47*1</f>
        <v>501.20000000000073</v>
      </c>
      <c r="LX48" s="460"/>
      <c r="LY48" s="443"/>
      <c r="LZ48" s="286">
        <f>LY47*0.25</f>
        <v>0</v>
      </c>
      <c r="MA48" s="443"/>
      <c r="MB48" s="286">
        <f>MA47*0.5</f>
        <v>108.45000000000255</v>
      </c>
      <c r="MC48" s="443"/>
      <c r="MD48" s="286">
        <f>MC47*0.75</f>
        <v>0</v>
      </c>
      <c r="ME48" s="443"/>
      <c r="MF48" s="286">
        <f>ME47*1</f>
        <v>0</v>
      </c>
      <c r="MG48" s="460"/>
      <c r="MH48" s="443"/>
      <c r="MI48" s="286">
        <f>MH47*0.25</f>
        <v>0</v>
      </c>
      <c r="MJ48" s="443"/>
      <c r="MK48" s="286">
        <f>MJ47*0.5</f>
        <v>232.20000000000437</v>
      </c>
      <c r="ML48" s="443"/>
      <c r="MM48" s="286">
        <f>ML47*0.75</f>
        <v>675.90000000000055</v>
      </c>
      <c r="MN48" s="443"/>
      <c r="MO48" s="286">
        <f>MN47*1</f>
        <v>858.49999999999636</v>
      </c>
      <c r="MP48" s="460"/>
      <c r="MQ48" s="443"/>
      <c r="MR48" s="286">
        <f>MQ47*0.25</f>
        <v>0</v>
      </c>
      <c r="MS48" s="443"/>
      <c r="MT48" s="286">
        <f>MS47*0.5</f>
        <v>122.25000000000091</v>
      </c>
      <c r="MU48" s="443"/>
      <c r="MV48" s="286">
        <f>MU47*0.75</f>
        <v>156.75</v>
      </c>
      <c r="MW48" s="443"/>
      <c r="MX48" s="286">
        <f>MW47*1</f>
        <v>288.5</v>
      </c>
      <c r="MY48" s="460"/>
      <c r="MZ48" s="443"/>
      <c r="NA48" s="286">
        <f>MZ47*0.25</f>
        <v>0</v>
      </c>
      <c r="NB48" s="443"/>
      <c r="NC48" s="286">
        <f>NB47*0.5</f>
        <v>0</v>
      </c>
      <c r="ND48" s="443"/>
      <c r="NE48" s="286">
        <f>ND47*0.75</f>
        <v>0</v>
      </c>
      <c r="NF48" s="443"/>
      <c r="NG48" s="286">
        <f>NF47*1</f>
        <v>1264.3500000000022</v>
      </c>
      <c r="NH48" s="460"/>
    </row>
    <row r="49" spans="1:372" s="50" customFormat="1" ht="15.75">
      <c r="A49" s="538"/>
      <c r="B49" s="256"/>
      <c r="C49" s="255"/>
      <c r="D49" s="305"/>
      <c r="E49" s="355"/>
      <c r="F49" s="178"/>
      <c r="G49" s="463"/>
      <c r="H49" s="305"/>
      <c r="I49" s="305"/>
      <c r="J49" s="305"/>
      <c r="K49" s="305"/>
      <c r="L49" s="255"/>
      <c r="M49" s="305"/>
      <c r="N49" s="355"/>
      <c r="O49" s="305"/>
      <c r="P49" s="463"/>
      <c r="Q49" s="305"/>
      <c r="R49" s="305"/>
      <c r="S49" s="305"/>
      <c r="T49" s="305"/>
      <c r="U49" s="255"/>
      <c r="V49" s="178"/>
      <c r="W49" s="355"/>
      <c r="X49" s="178"/>
      <c r="Y49" s="463"/>
      <c r="Z49" s="178"/>
      <c r="AA49" s="305"/>
      <c r="AC49" s="48"/>
      <c r="AD49" s="255"/>
      <c r="AE49" s="178"/>
      <c r="AF49" s="355"/>
      <c r="AG49" s="178"/>
      <c r="AH49" s="305"/>
      <c r="AI49" s="305"/>
      <c r="AJ49" s="305"/>
      <c r="AL49" s="48"/>
      <c r="AM49" s="255"/>
      <c r="AN49" s="305"/>
      <c r="AO49" s="355"/>
      <c r="AP49" s="178"/>
      <c r="AQ49" s="305"/>
      <c r="AR49" s="178"/>
      <c r="AS49" s="305"/>
      <c r="AT49" s="305"/>
      <c r="AU49" s="48"/>
      <c r="AV49" s="255"/>
      <c r="AW49" s="178"/>
      <c r="AX49" s="355"/>
      <c r="AY49" s="178"/>
      <c r="AZ49" s="305"/>
      <c r="BA49" s="178"/>
      <c r="BB49" s="305"/>
      <c r="BC49" s="305"/>
      <c r="BD49" s="48"/>
      <c r="BE49" s="255"/>
      <c r="BF49" s="305"/>
      <c r="BG49" s="355"/>
      <c r="BH49" s="178"/>
      <c r="BI49" s="305"/>
      <c r="BJ49" s="178"/>
      <c r="BK49" s="305"/>
      <c r="BL49" s="305"/>
      <c r="BM49" s="48"/>
      <c r="BN49" s="255"/>
      <c r="BO49" s="305"/>
      <c r="BP49" s="355"/>
      <c r="BQ49" s="305"/>
      <c r="BR49" s="305"/>
      <c r="BS49" s="305"/>
      <c r="BT49" s="305"/>
      <c r="BU49" s="305"/>
      <c r="BV49" s="48"/>
      <c r="BW49" s="255"/>
      <c r="BX49" s="305"/>
      <c r="BY49" s="355"/>
      <c r="BZ49" s="305"/>
      <c r="CA49" s="305"/>
      <c r="CB49" s="305"/>
      <c r="CC49" s="305"/>
      <c r="CD49" s="305"/>
      <c r="CE49" s="48"/>
      <c r="CF49" s="255"/>
      <c r="CG49" s="305"/>
      <c r="CH49" s="355"/>
      <c r="CI49" s="178"/>
      <c r="CJ49" s="305"/>
      <c r="CK49" s="178"/>
      <c r="CL49" s="305"/>
      <c r="CM49" s="305"/>
      <c r="CN49" s="48"/>
      <c r="CO49" s="255"/>
      <c r="CP49" s="305"/>
      <c r="CQ49" s="355"/>
      <c r="CR49" s="178"/>
      <c r="CS49" s="305"/>
      <c r="CT49" s="178"/>
      <c r="CU49" s="305"/>
      <c r="CV49" s="305"/>
      <c r="CW49" s="48"/>
      <c r="CX49" s="255"/>
      <c r="CY49" s="305"/>
      <c r="CZ49" s="355"/>
      <c r="DA49" s="178"/>
      <c r="DB49" s="305"/>
      <c r="DC49" s="305"/>
      <c r="DD49" s="305"/>
      <c r="DE49" s="305"/>
      <c r="DF49" s="48"/>
      <c r="DG49" s="255"/>
      <c r="DH49" s="305"/>
      <c r="DI49" s="355"/>
      <c r="DJ49" s="178"/>
      <c r="DK49" s="305"/>
      <c r="DL49" s="178"/>
      <c r="DM49" s="305"/>
      <c r="DN49" s="305"/>
      <c r="DO49" s="48"/>
      <c r="DP49" s="255"/>
      <c r="DQ49" s="305"/>
      <c r="DR49" s="355"/>
      <c r="DS49" s="178"/>
      <c r="DT49" s="305"/>
      <c r="DU49" s="305"/>
      <c r="DV49" s="305"/>
      <c r="DW49" s="305"/>
      <c r="DX49" s="48"/>
      <c r="DY49" s="255"/>
      <c r="DZ49" s="305"/>
      <c r="EA49" s="355"/>
      <c r="EB49" s="178"/>
      <c r="EC49" s="305"/>
      <c r="ED49" s="178"/>
      <c r="EE49" s="305"/>
      <c r="EF49" s="305"/>
      <c r="EG49" s="48"/>
      <c r="EH49" s="255"/>
      <c r="EI49" s="305"/>
      <c r="EJ49" s="355"/>
      <c r="EK49" s="178"/>
      <c r="EL49" s="305"/>
      <c r="EM49" s="178"/>
      <c r="EN49" s="305"/>
      <c r="EO49" s="305"/>
      <c r="EP49" s="48"/>
      <c r="EQ49" s="255"/>
      <c r="ER49" s="305"/>
      <c r="ES49" s="355"/>
      <c r="ET49" s="178"/>
      <c r="EU49" s="305"/>
      <c r="EV49" s="178"/>
      <c r="EW49" s="305"/>
      <c r="EX49" s="305"/>
      <c r="EY49" s="48"/>
      <c r="EZ49" s="255"/>
      <c r="FA49" s="305"/>
      <c r="FB49" s="355"/>
      <c r="FC49" s="178"/>
      <c r="FD49" s="305"/>
      <c r="FE49" s="178"/>
      <c r="FF49" s="305"/>
      <c r="FG49" s="305"/>
      <c r="FH49" s="48"/>
      <c r="FI49" s="255"/>
      <c r="FJ49" s="305"/>
      <c r="FK49" s="355"/>
      <c r="FL49" s="178"/>
      <c r="FM49" s="305"/>
      <c r="FN49" s="305"/>
      <c r="FO49" s="305"/>
      <c r="FP49" s="305"/>
      <c r="FQ49" s="48"/>
      <c r="FR49" s="255"/>
      <c r="FS49" s="305"/>
      <c r="FT49" s="355"/>
      <c r="FU49" s="178"/>
      <c r="FV49" s="305"/>
      <c r="FW49" s="178"/>
      <c r="FX49" s="305"/>
      <c r="FY49" s="305"/>
      <c r="FZ49" s="48"/>
      <c r="GA49" s="255"/>
      <c r="GB49" s="305"/>
      <c r="GC49" s="355"/>
      <c r="GD49" s="178"/>
      <c r="GE49" s="305"/>
      <c r="GF49" s="178"/>
      <c r="GG49" s="305"/>
      <c r="GH49" s="305"/>
      <c r="GI49" s="48"/>
      <c r="GJ49" s="255"/>
      <c r="GK49" s="305"/>
      <c r="GL49" s="355"/>
      <c r="GM49" s="178"/>
      <c r="GN49" s="305"/>
      <c r="GO49" s="305"/>
      <c r="GP49" s="305"/>
      <c r="GQ49" s="305"/>
      <c r="GR49" s="48"/>
      <c r="GS49" s="255"/>
      <c r="GT49" s="305"/>
      <c r="GU49" s="355"/>
      <c r="GV49" s="178"/>
      <c r="GW49" s="305"/>
      <c r="GX49" s="178"/>
      <c r="GY49" s="305"/>
      <c r="GZ49" s="178"/>
      <c r="HA49" s="305"/>
      <c r="HB49" s="255"/>
      <c r="HC49" s="305"/>
      <c r="HD49" s="355"/>
      <c r="HE49" s="305"/>
      <c r="HF49" s="305"/>
      <c r="HG49" s="305"/>
      <c r="HH49" s="305"/>
      <c r="HI49" s="305"/>
      <c r="HJ49" s="48"/>
      <c r="HK49" s="255"/>
      <c r="HL49" s="305"/>
      <c r="HM49" s="355"/>
      <c r="HN49" s="305"/>
      <c r="HO49" s="305"/>
      <c r="HP49" s="305"/>
      <c r="HQ49" s="305"/>
      <c r="HR49" s="305"/>
      <c r="HS49" s="48"/>
      <c r="HT49" s="255"/>
      <c r="HU49" s="305"/>
      <c r="HV49" s="355"/>
      <c r="HW49" s="305"/>
      <c r="HX49" s="305"/>
      <c r="HY49" s="305"/>
      <c r="HZ49" s="305"/>
      <c r="IA49" s="305"/>
      <c r="IB49" s="48"/>
      <c r="IC49" s="255"/>
      <c r="ID49" s="305"/>
      <c r="IE49" s="355"/>
      <c r="IF49" s="305"/>
      <c r="IG49" s="305"/>
      <c r="IH49" s="305"/>
      <c r="II49" s="305"/>
      <c r="IJ49" s="305"/>
      <c r="IK49" s="305"/>
      <c r="IL49" s="255"/>
      <c r="IM49" s="305"/>
      <c r="IN49" s="355"/>
      <c r="IO49" s="305"/>
      <c r="IP49" s="305"/>
      <c r="IQ49" s="305"/>
      <c r="IR49" s="305"/>
      <c r="IS49" s="305"/>
      <c r="IT49" s="48"/>
      <c r="IU49" s="255"/>
      <c r="IV49" s="305"/>
      <c r="IW49" s="355"/>
      <c r="IX49" s="305"/>
      <c r="IY49" s="305"/>
      <c r="IZ49" s="305"/>
      <c r="JA49" s="305"/>
      <c r="JB49" s="305"/>
      <c r="JC49" s="48"/>
      <c r="JD49" s="255"/>
      <c r="JE49" s="305"/>
      <c r="JF49" s="355"/>
      <c r="JG49" s="305"/>
      <c r="JH49" s="305"/>
      <c r="JI49" s="305"/>
      <c r="JJ49" s="305"/>
      <c r="JK49" s="305"/>
      <c r="JL49" s="48"/>
      <c r="JM49" s="255"/>
      <c r="JN49" s="305"/>
      <c r="JO49" s="355"/>
      <c r="JP49" s="305"/>
      <c r="JQ49" s="305"/>
      <c r="JR49" s="305"/>
      <c r="JS49" s="305"/>
      <c r="JT49" s="305"/>
      <c r="JU49" s="305"/>
      <c r="JV49" s="255"/>
      <c r="JW49" s="305"/>
      <c r="JX49" s="355"/>
      <c r="JY49" s="305"/>
      <c r="JZ49" s="305"/>
      <c r="KA49" s="305"/>
      <c r="KB49" s="305"/>
      <c r="KC49" s="305"/>
      <c r="KD49" s="48"/>
      <c r="KE49" s="255"/>
      <c r="KF49" s="305"/>
      <c r="KG49" s="355"/>
      <c r="KH49" s="305"/>
      <c r="KI49" s="305"/>
      <c r="KJ49" s="305"/>
      <c r="KK49" s="305"/>
      <c r="KL49" s="305"/>
      <c r="KM49" s="48"/>
      <c r="KN49" s="255"/>
      <c r="KO49" s="305"/>
      <c r="KP49" s="355"/>
      <c r="KQ49" s="305"/>
      <c r="KR49" s="305"/>
      <c r="KS49" s="305"/>
      <c r="KT49" s="305"/>
      <c r="KU49" s="305"/>
      <c r="KV49" s="305"/>
      <c r="KW49" s="255"/>
      <c r="KX49" s="305"/>
      <c r="KY49" s="355"/>
      <c r="KZ49" s="305"/>
      <c r="LA49" s="305"/>
      <c r="LB49" s="305"/>
      <c r="LC49" s="305"/>
      <c r="LD49" s="305"/>
      <c r="LE49" s="305"/>
      <c r="LF49" s="255"/>
      <c r="LG49" s="305"/>
      <c r="LH49" s="355"/>
      <c r="LI49" s="305"/>
      <c r="LJ49" s="305"/>
      <c r="LK49" s="305"/>
      <c r="LL49" s="305"/>
      <c r="LM49" s="305"/>
      <c r="LN49" s="48"/>
      <c r="LO49" s="255"/>
      <c r="LP49" s="305"/>
      <c r="LQ49" s="355"/>
      <c r="LR49" s="305"/>
      <c r="LS49" s="305"/>
      <c r="LT49" s="305"/>
      <c r="LU49" s="305"/>
      <c r="LV49" s="305"/>
      <c r="LW49" s="48"/>
      <c r="LX49" s="255"/>
      <c r="LY49" s="305"/>
      <c r="LZ49" s="355"/>
      <c r="MA49" s="305"/>
      <c r="MB49" s="305"/>
      <c r="MC49" s="305"/>
      <c r="MD49" s="305"/>
      <c r="ME49" s="305"/>
      <c r="MF49" s="305"/>
      <c r="MG49" s="255"/>
      <c r="MH49" s="305"/>
      <c r="MI49" s="355"/>
      <c r="MJ49" s="305"/>
      <c r="MK49" s="305"/>
      <c r="ML49" s="305"/>
      <c r="MM49" s="305"/>
      <c r="MN49" s="305"/>
      <c r="MO49" s="48"/>
      <c r="MP49" s="255"/>
      <c r="MQ49" s="305"/>
      <c r="MR49" s="355"/>
      <c r="MS49" s="305"/>
      <c r="MT49" s="305"/>
      <c r="MU49" s="305"/>
      <c r="MV49" s="305"/>
      <c r="MW49" s="305"/>
      <c r="MX49" s="48"/>
      <c r="MY49" s="255"/>
      <c r="MZ49" s="305"/>
      <c r="NA49" s="355"/>
      <c r="NB49" s="305"/>
      <c r="NC49" s="305"/>
      <c r="ND49" s="305"/>
      <c r="NE49" s="305"/>
      <c r="NF49" s="305"/>
      <c r="NG49" s="48"/>
      <c r="NH49" s="255"/>
    </row>
    <row r="50" spans="1:372" ht="18">
      <c r="A50" s="538" t="s">
        <v>6</v>
      </c>
      <c r="B50" s="59"/>
      <c r="C50" s="460"/>
      <c r="D50" s="443">
        <v>496.15</v>
      </c>
      <c r="E50" s="444" t="s">
        <v>187</v>
      </c>
      <c r="F50" s="661">
        <v>294.7</v>
      </c>
      <c r="G50" s="444" t="s">
        <v>183</v>
      </c>
      <c r="H50" s="662"/>
      <c r="I50" s="444" t="s">
        <v>184</v>
      </c>
      <c r="J50" s="662"/>
      <c r="K50" s="444" t="s">
        <v>185</v>
      </c>
      <c r="L50" s="460"/>
      <c r="M50" s="443">
        <v>260.7</v>
      </c>
      <c r="N50" s="444" t="s">
        <v>187</v>
      </c>
      <c r="O50" s="24">
        <v>215.49999999999989</v>
      </c>
      <c r="P50" s="444" t="s">
        <v>183</v>
      </c>
      <c r="Q50" s="24"/>
      <c r="R50" s="444" t="s">
        <v>184</v>
      </c>
      <c r="S50" s="24"/>
      <c r="T50" s="444" t="s">
        <v>185</v>
      </c>
      <c r="U50" s="460"/>
      <c r="V50" s="24">
        <v>556.15000000000032</v>
      </c>
      <c r="W50" s="444" t="s">
        <v>187</v>
      </c>
      <c r="X50" s="24">
        <v>583.09999999999968</v>
      </c>
      <c r="Y50" s="444" t="s">
        <v>183</v>
      </c>
      <c r="Z50" s="24">
        <v>752.19999999999982</v>
      </c>
      <c r="AA50" s="444" t="s">
        <v>184</v>
      </c>
      <c r="AC50" s="444" t="s">
        <v>185</v>
      </c>
      <c r="AD50" s="460"/>
      <c r="AE50" s="24">
        <v>198.60000000000036</v>
      </c>
      <c r="AF50" s="444" t="s">
        <v>187</v>
      </c>
      <c r="AG50" s="24">
        <v>105.59999999999968</v>
      </c>
      <c r="AH50" s="444" t="s">
        <v>183</v>
      </c>
      <c r="AI50" s="24">
        <v>331.40000000000009</v>
      </c>
      <c r="AJ50" s="444" t="s">
        <v>184</v>
      </c>
      <c r="AL50" s="444" t="s">
        <v>185</v>
      </c>
      <c r="AM50" s="460"/>
      <c r="AN50" s="443">
        <v>324.89999999999998</v>
      </c>
      <c r="AO50" s="444" t="s">
        <v>187</v>
      </c>
      <c r="AP50" s="24">
        <v>199.19999999999982</v>
      </c>
      <c r="AQ50" s="444" t="s">
        <v>183</v>
      </c>
      <c r="AR50" s="24">
        <v>224.69999999999982</v>
      </c>
      <c r="AS50" s="444" t="s">
        <v>184</v>
      </c>
      <c r="AT50" s="444">
        <v>726.99999999999977</v>
      </c>
      <c r="AU50" s="444" t="s">
        <v>185</v>
      </c>
      <c r="AV50" s="460"/>
      <c r="AW50" s="24">
        <v>329</v>
      </c>
      <c r="AX50" s="444" t="s">
        <v>187</v>
      </c>
      <c r="AY50" s="24">
        <v>477.49999999999955</v>
      </c>
      <c r="AZ50" s="444" t="s">
        <v>183</v>
      </c>
      <c r="BA50" s="24">
        <v>418.29999999999973</v>
      </c>
      <c r="BB50" s="444" t="s">
        <v>184</v>
      </c>
      <c r="BC50" s="24">
        <v>522.69999999999936</v>
      </c>
      <c r="BD50" s="444" t="s">
        <v>185</v>
      </c>
      <c r="BE50" s="460"/>
      <c r="BF50" s="443">
        <v>861.9</v>
      </c>
      <c r="BG50" s="444" t="s">
        <v>187</v>
      </c>
      <c r="BH50" s="24">
        <v>859.14999999999918</v>
      </c>
      <c r="BI50" s="444" t="s">
        <v>183</v>
      </c>
      <c r="BJ50" s="24">
        <v>329.40000000000055</v>
      </c>
      <c r="BK50" s="444" t="s">
        <v>184</v>
      </c>
      <c r="BL50" s="24">
        <v>1133.0999999999995</v>
      </c>
      <c r="BM50" s="444" t="s">
        <v>185</v>
      </c>
      <c r="BN50" s="460"/>
      <c r="BO50" s="443">
        <v>562.65</v>
      </c>
      <c r="BP50" s="444" t="s">
        <v>187</v>
      </c>
      <c r="BQ50" s="24">
        <v>591.09999999999991</v>
      </c>
      <c r="BR50" s="444" t="s">
        <v>183</v>
      </c>
      <c r="BS50" s="24">
        <v>281.50000000000045</v>
      </c>
      <c r="BT50" s="444" t="s">
        <v>184</v>
      </c>
      <c r="BU50" s="24">
        <v>465.70000000000073</v>
      </c>
      <c r="BV50" s="444" t="s">
        <v>185</v>
      </c>
      <c r="BW50" s="460"/>
      <c r="BX50" s="443">
        <v>0</v>
      </c>
      <c r="BY50" s="444" t="s">
        <v>187</v>
      </c>
      <c r="BZ50" s="443">
        <v>435.75</v>
      </c>
      <c r="CA50" s="444" t="s">
        <v>183</v>
      </c>
      <c r="CB50" s="663">
        <v>95.600000000000364</v>
      </c>
      <c r="CC50" s="444" t="s">
        <v>184</v>
      </c>
      <c r="CD50" s="24">
        <v>315.10000000000036</v>
      </c>
      <c r="CE50" s="444" t="s">
        <v>185</v>
      </c>
      <c r="CF50" s="460"/>
      <c r="CG50" s="443">
        <v>249.9</v>
      </c>
      <c r="CH50" s="444" t="s">
        <v>187</v>
      </c>
      <c r="CI50" s="24">
        <v>493.59999999999854</v>
      </c>
      <c r="CJ50" s="444" t="s">
        <v>183</v>
      </c>
      <c r="CK50" s="24"/>
      <c r="CL50" s="444" t="s">
        <v>184</v>
      </c>
      <c r="CM50" s="24">
        <v>570.20000000000073</v>
      </c>
      <c r="CN50" s="444" t="s">
        <v>185</v>
      </c>
      <c r="CO50" s="460"/>
      <c r="CP50" s="443">
        <v>234.55</v>
      </c>
      <c r="CQ50" s="444" t="s">
        <v>187</v>
      </c>
      <c r="CR50" s="24">
        <v>177.09999999999854</v>
      </c>
      <c r="CS50" s="444" t="s">
        <v>183</v>
      </c>
      <c r="CT50" s="24"/>
      <c r="CU50" s="444" t="s">
        <v>184</v>
      </c>
      <c r="CV50" s="24">
        <v>332.5</v>
      </c>
      <c r="CW50" s="444" t="s">
        <v>185</v>
      </c>
      <c r="CX50" s="460"/>
      <c r="CY50" s="443">
        <v>414.65</v>
      </c>
      <c r="CZ50" s="444" t="s">
        <v>187</v>
      </c>
      <c r="DA50" s="24">
        <v>435.84999999999945</v>
      </c>
      <c r="DB50" s="444" t="s">
        <v>183</v>
      </c>
      <c r="DC50" s="24">
        <v>321.50000000000182</v>
      </c>
      <c r="DD50" s="444" t="s">
        <v>184</v>
      </c>
      <c r="DE50" s="24">
        <v>195.30000000000018</v>
      </c>
      <c r="DF50" s="444" t="s">
        <v>185</v>
      </c>
      <c r="DG50" s="460"/>
      <c r="DH50" s="443">
        <v>112.75</v>
      </c>
      <c r="DI50" s="444" t="s">
        <v>187</v>
      </c>
      <c r="DJ50" s="24">
        <v>211.79999999999927</v>
      </c>
      <c r="DK50" s="444" t="s">
        <v>183</v>
      </c>
      <c r="DL50" s="24"/>
      <c r="DM50" s="444" t="s">
        <v>184</v>
      </c>
      <c r="DN50" s="24">
        <v>222.5</v>
      </c>
      <c r="DO50" s="444" t="s">
        <v>185</v>
      </c>
      <c r="DP50" s="460"/>
      <c r="DQ50" s="443">
        <v>314.55</v>
      </c>
      <c r="DR50" s="444" t="s">
        <v>187</v>
      </c>
      <c r="DS50" s="663">
        <v>270.69999999999891</v>
      </c>
      <c r="DT50" s="444" t="s">
        <v>183</v>
      </c>
      <c r="DU50" s="24">
        <v>281.5</v>
      </c>
      <c r="DV50" s="444" t="s">
        <v>184</v>
      </c>
      <c r="DW50" s="24">
        <v>500.79999999999927</v>
      </c>
      <c r="DX50" s="444" t="s">
        <v>185</v>
      </c>
      <c r="DY50" s="460"/>
      <c r="DZ50" s="443">
        <v>268.5</v>
      </c>
      <c r="EA50" s="444" t="s">
        <v>187</v>
      </c>
      <c r="EB50" s="24">
        <v>347.90000000000055</v>
      </c>
      <c r="EC50" s="444" t="s">
        <v>183</v>
      </c>
      <c r="ED50" s="24"/>
      <c r="EE50" s="444" t="s">
        <v>184</v>
      </c>
      <c r="EF50" s="24">
        <v>907.84999999999854</v>
      </c>
      <c r="EG50" s="444" t="s">
        <v>185</v>
      </c>
      <c r="EH50" s="460"/>
      <c r="EI50" s="443">
        <v>389.65</v>
      </c>
      <c r="EJ50" s="444" t="s">
        <v>187</v>
      </c>
      <c r="EK50" s="663">
        <v>219.30000000000018</v>
      </c>
      <c r="EL50" s="444" t="s">
        <v>183</v>
      </c>
      <c r="EM50" s="663"/>
      <c r="EN50" s="444" t="s">
        <v>184</v>
      </c>
      <c r="EO50" s="24">
        <v>331.5</v>
      </c>
      <c r="EP50" s="444" t="s">
        <v>185</v>
      </c>
      <c r="EQ50" s="460"/>
      <c r="ER50" s="443">
        <v>279.64999999999998</v>
      </c>
      <c r="ES50" s="444" t="s">
        <v>187</v>
      </c>
      <c r="ET50" s="24">
        <v>392.29999999999927</v>
      </c>
      <c r="EU50" s="444" t="s">
        <v>183</v>
      </c>
      <c r="EV50" s="24"/>
      <c r="EW50" s="444" t="s">
        <v>184</v>
      </c>
      <c r="EX50" s="24">
        <v>240.70000000000073</v>
      </c>
      <c r="EY50" s="444" t="s">
        <v>185</v>
      </c>
      <c r="EZ50" s="460"/>
      <c r="FA50" s="443">
        <v>195.9</v>
      </c>
      <c r="FB50" s="444" t="s">
        <v>187</v>
      </c>
      <c r="FC50" s="663">
        <v>286.699999999998</v>
      </c>
      <c r="FD50" s="444" t="s">
        <v>183</v>
      </c>
      <c r="FE50" s="663">
        <v>171.60000000000218</v>
      </c>
      <c r="FF50" s="444" t="s">
        <v>184</v>
      </c>
      <c r="FG50" s="24">
        <v>516.5</v>
      </c>
      <c r="FH50" s="444" t="s">
        <v>185</v>
      </c>
      <c r="FI50" s="460"/>
      <c r="FJ50" s="443">
        <v>191.4</v>
      </c>
      <c r="FK50" s="444" t="s">
        <v>187</v>
      </c>
      <c r="FL50" s="663">
        <v>275.99999999999818</v>
      </c>
      <c r="FM50" s="444" t="s">
        <v>183</v>
      </c>
      <c r="FN50" s="24">
        <v>710.70000000000073</v>
      </c>
      <c r="FO50" s="444" t="s">
        <v>184</v>
      </c>
      <c r="FP50" s="24">
        <v>563.600000000004</v>
      </c>
      <c r="FQ50" s="444" t="s">
        <v>185</v>
      </c>
      <c r="FR50" s="460"/>
      <c r="FS50" s="443">
        <v>415.2</v>
      </c>
      <c r="FT50" s="444" t="s">
        <v>187</v>
      </c>
      <c r="FU50" s="663">
        <v>553.69999999999709</v>
      </c>
      <c r="FV50" s="444" t="s">
        <v>183</v>
      </c>
      <c r="FW50" s="663"/>
      <c r="FX50" s="444" t="s">
        <v>184</v>
      </c>
      <c r="FY50" s="24">
        <v>80.30000000000291</v>
      </c>
      <c r="FZ50" s="444" t="s">
        <v>185</v>
      </c>
      <c r="GA50" s="460"/>
      <c r="GB50" s="443">
        <v>14.9</v>
      </c>
      <c r="GC50" s="444" t="s">
        <v>187</v>
      </c>
      <c r="GD50" s="24">
        <v>156.19999999999982</v>
      </c>
      <c r="GE50" s="444" t="s">
        <v>183</v>
      </c>
      <c r="GF50" s="24"/>
      <c r="GG50" s="444" t="s">
        <v>184</v>
      </c>
      <c r="GH50" s="661">
        <v>88.69999999999709</v>
      </c>
      <c r="GI50" s="444" t="s">
        <v>185</v>
      </c>
      <c r="GJ50" s="460"/>
      <c r="GK50" s="443">
        <v>2400.8000000000002</v>
      </c>
      <c r="GL50" s="444" t="s">
        <v>187</v>
      </c>
      <c r="GM50" s="663">
        <v>2078.2499999999964</v>
      </c>
      <c r="GN50" s="444" t="s">
        <v>183</v>
      </c>
      <c r="GO50" s="24">
        <v>787.40000000000146</v>
      </c>
      <c r="GP50" s="444" t="s">
        <v>184</v>
      </c>
      <c r="GQ50" s="24">
        <v>2795.8999999999996</v>
      </c>
      <c r="GR50" s="444" t="s">
        <v>185</v>
      </c>
      <c r="GS50" s="460"/>
      <c r="GT50" s="443">
        <v>317.3</v>
      </c>
      <c r="GU50" s="444" t="s">
        <v>187</v>
      </c>
      <c r="GV50" s="663">
        <v>357.79999999999563</v>
      </c>
      <c r="GW50" s="444" t="s">
        <v>183</v>
      </c>
      <c r="GX50" s="663"/>
      <c r="GY50" s="444" t="s">
        <v>184</v>
      </c>
      <c r="GZ50" s="663"/>
      <c r="HA50" s="444" t="s">
        <v>185</v>
      </c>
      <c r="HB50" s="460"/>
      <c r="HC50" s="443">
        <v>758.4</v>
      </c>
      <c r="HD50" s="444" t="s">
        <v>187</v>
      </c>
      <c r="HE50" s="24">
        <v>383.29999999999927</v>
      </c>
      <c r="HF50" s="444" t="s">
        <v>183</v>
      </c>
      <c r="HG50" s="24">
        <v>665.99999999999909</v>
      </c>
      <c r="HH50" s="444" t="s">
        <v>184</v>
      </c>
      <c r="HI50" s="24">
        <v>124.59999999999854</v>
      </c>
      <c r="HJ50" s="444" t="s">
        <v>185</v>
      </c>
      <c r="HK50" s="460"/>
      <c r="HL50" s="443">
        <v>587.1</v>
      </c>
      <c r="HM50" s="444" t="s">
        <v>187</v>
      </c>
      <c r="HN50" s="663">
        <v>768.04999999999563</v>
      </c>
      <c r="HO50" s="444" t="s">
        <v>183</v>
      </c>
      <c r="HP50" s="663"/>
      <c r="HQ50" s="444" t="s">
        <v>184</v>
      </c>
      <c r="HR50" s="24">
        <v>475.59999999999673</v>
      </c>
      <c r="HS50" s="444" t="s">
        <v>185</v>
      </c>
      <c r="HT50" s="460"/>
      <c r="HU50" s="443">
        <v>4045.1</v>
      </c>
      <c r="HV50" s="444" t="s">
        <v>187</v>
      </c>
      <c r="HW50" s="663">
        <v>3370.3500000000004</v>
      </c>
      <c r="HX50" s="444" t="s">
        <v>183</v>
      </c>
      <c r="HY50" s="24">
        <v>3683.7999999999993</v>
      </c>
      <c r="HZ50" s="444" t="s">
        <v>184</v>
      </c>
      <c r="IA50" s="24">
        <v>3003.2999999999738</v>
      </c>
      <c r="IB50" s="444" t="s">
        <v>185</v>
      </c>
      <c r="IC50" s="460"/>
      <c r="ID50" s="443">
        <v>172.8</v>
      </c>
      <c r="IE50" s="444" t="s">
        <v>187</v>
      </c>
      <c r="IF50" s="663">
        <v>407.20000000000618</v>
      </c>
      <c r="IG50" s="444" t="s">
        <v>183</v>
      </c>
      <c r="IH50" s="663"/>
      <c r="II50" s="444" t="s">
        <v>184</v>
      </c>
      <c r="IJ50" s="663"/>
      <c r="IK50" s="444" t="s">
        <v>185</v>
      </c>
      <c r="IL50" s="460"/>
      <c r="IM50" s="443">
        <v>252.65</v>
      </c>
      <c r="IN50" s="444" t="s">
        <v>187</v>
      </c>
      <c r="IO50" s="24">
        <v>124.50000000000182</v>
      </c>
      <c r="IP50" s="444" t="s">
        <v>183</v>
      </c>
      <c r="IQ50" s="24"/>
      <c r="IR50" s="444" t="s">
        <v>184</v>
      </c>
      <c r="IS50" s="24">
        <v>146.5</v>
      </c>
      <c r="IT50" s="444" t="s">
        <v>185</v>
      </c>
      <c r="IU50" s="460"/>
      <c r="IV50" s="443">
        <v>392.9</v>
      </c>
      <c r="IW50" s="444" t="s">
        <v>187</v>
      </c>
      <c r="IX50" s="663">
        <v>269.00000000001091</v>
      </c>
      <c r="IY50" s="444" t="s">
        <v>183</v>
      </c>
      <c r="IZ50" s="24">
        <v>358.90000000000009</v>
      </c>
      <c r="JA50" s="444" t="s">
        <v>184</v>
      </c>
      <c r="JB50" s="24">
        <v>75.399999999997817</v>
      </c>
      <c r="JC50" s="444" t="s">
        <v>185</v>
      </c>
      <c r="JD50" s="460"/>
      <c r="JE50" s="443">
        <v>298.10000000000002</v>
      </c>
      <c r="JF50" s="444" t="s">
        <v>187</v>
      </c>
      <c r="JG50" s="663">
        <v>293.10000000000946</v>
      </c>
      <c r="JH50" s="444" t="s">
        <v>183</v>
      </c>
      <c r="JI50" s="663">
        <v>400.50000000000182</v>
      </c>
      <c r="JJ50" s="444" t="s">
        <v>184</v>
      </c>
      <c r="JK50" s="24">
        <v>270.19999999999709</v>
      </c>
      <c r="JL50" s="444" t="s">
        <v>185</v>
      </c>
      <c r="JM50" s="460"/>
      <c r="JN50" s="443">
        <v>180.3</v>
      </c>
      <c r="JO50" s="444" t="s">
        <v>187</v>
      </c>
      <c r="JP50" s="663">
        <v>420.60000000000946</v>
      </c>
      <c r="JQ50" s="444" t="s">
        <v>183</v>
      </c>
      <c r="JR50" s="663"/>
      <c r="JS50" s="444" t="s">
        <v>184</v>
      </c>
      <c r="JT50" s="663"/>
      <c r="JU50" s="444" t="s">
        <v>185</v>
      </c>
      <c r="JV50" s="460"/>
      <c r="JW50" s="443">
        <v>2247.1999999999998</v>
      </c>
      <c r="JX50" s="444" t="s">
        <v>187</v>
      </c>
      <c r="JY50" s="24">
        <v>1576.5</v>
      </c>
      <c r="JZ50" s="444" t="s">
        <v>183</v>
      </c>
      <c r="KA50" s="24">
        <v>3379.1000000000222</v>
      </c>
      <c r="KB50" s="444" t="s">
        <v>184</v>
      </c>
      <c r="KC50" s="24">
        <v>2953.049999999992</v>
      </c>
      <c r="KD50" s="444" t="s">
        <v>185</v>
      </c>
      <c r="KE50" s="460"/>
      <c r="KF50" s="443">
        <v>9.1</v>
      </c>
      <c r="KG50" s="444" t="s">
        <v>187</v>
      </c>
      <c r="KH50" s="24">
        <v>152.30000000000999</v>
      </c>
      <c r="KI50" s="444" t="s">
        <v>183</v>
      </c>
      <c r="KJ50" s="663">
        <v>1.5000000000009095</v>
      </c>
      <c r="KK50" s="444" t="s">
        <v>184</v>
      </c>
      <c r="KL50" s="24">
        <v>185.09999999999491</v>
      </c>
      <c r="KM50" s="444" t="s">
        <v>185</v>
      </c>
      <c r="KN50" s="460"/>
      <c r="KO50" s="443">
        <v>258.5</v>
      </c>
      <c r="KP50" s="444" t="s">
        <v>187</v>
      </c>
      <c r="KQ50" s="663">
        <v>434.50000000001455</v>
      </c>
      <c r="KR50" s="444" t="s">
        <v>183</v>
      </c>
      <c r="KS50" s="663"/>
      <c r="KT50" s="444" t="s">
        <v>184</v>
      </c>
      <c r="KU50" s="663"/>
      <c r="KV50" s="444" t="s">
        <v>185</v>
      </c>
      <c r="KW50" s="460"/>
      <c r="KX50" s="443">
        <v>293.35000000000002</v>
      </c>
      <c r="KY50" s="444" t="s">
        <v>187</v>
      </c>
      <c r="KZ50" s="24">
        <v>245.6000000000131</v>
      </c>
      <c r="LA50" s="444" t="s">
        <v>183</v>
      </c>
      <c r="LB50" s="24"/>
      <c r="LC50" s="444" t="s">
        <v>184</v>
      </c>
      <c r="LD50" s="24"/>
      <c r="LE50" s="444" t="s">
        <v>185</v>
      </c>
      <c r="LF50" s="460"/>
      <c r="LG50" s="443">
        <v>0</v>
      </c>
      <c r="LH50" s="444" t="s">
        <v>187</v>
      </c>
      <c r="LI50" s="336">
        <v>137.80000000000018</v>
      </c>
      <c r="LJ50" s="444" t="s">
        <v>183</v>
      </c>
      <c r="LK50" s="336"/>
      <c r="LL50" s="444" t="s">
        <v>184</v>
      </c>
      <c r="LM50" s="24"/>
      <c r="LN50" s="444" t="s">
        <v>185</v>
      </c>
      <c r="LO50" s="460"/>
      <c r="LP50" s="443">
        <v>166.2</v>
      </c>
      <c r="LQ50" s="444" t="s">
        <v>187</v>
      </c>
      <c r="LR50" s="24">
        <v>266.70000000001164</v>
      </c>
      <c r="LS50" s="444" t="s">
        <v>183</v>
      </c>
      <c r="LT50" s="24">
        <v>250.19999999999982</v>
      </c>
      <c r="LU50" s="444" t="s">
        <v>184</v>
      </c>
      <c r="LV50" s="24">
        <v>623.54999999999927</v>
      </c>
      <c r="LW50" s="444" t="s">
        <v>185</v>
      </c>
      <c r="LX50" s="460"/>
      <c r="LY50" s="443">
        <v>116.8</v>
      </c>
      <c r="LZ50" s="444" t="s">
        <v>187</v>
      </c>
      <c r="MA50" s="24">
        <v>366.60000000000946</v>
      </c>
      <c r="MB50" s="444" t="s">
        <v>183</v>
      </c>
      <c r="MC50" s="24"/>
      <c r="MD50" s="444" t="s">
        <v>184</v>
      </c>
      <c r="ME50" s="24"/>
      <c r="MF50" s="444" t="s">
        <v>185</v>
      </c>
      <c r="MG50" s="460"/>
      <c r="MH50" s="443">
        <v>740.4</v>
      </c>
      <c r="MI50" s="444" t="s">
        <v>187</v>
      </c>
      <c r="MJ50" s="313">
        <v>720.80000000001746</v>
      </c>
      <c r="MK50" s="444" t="s">
        <v>183</v>
      </c>
      <c r="ML50" s="24">
        <v>783.5</v>
      </c>
      <c r="MM50" s="444" t="s">
        <v>184</v>
      </c>
      <c r="MN50" s="24">
        <v>1007.2999999999956</v>
      </c>
      <c r="MO50" s="444" t="s">
        <v>185</v>
      </c>
      <c r="MP50" s="460"/>
      <c r="MQ50" s="443">
        <v>206</v>
      </c>
      <c r="MR50" s="444" t="s">
        <v>187</v>
      </c>
      <c r="MS50" s="443">
        <v>123.49999999999272</v>
      </c>
      <c r="MT50" s="444" t="s">
        <v>183</v>
      </c>
      <c r="MU50" s="24">
        <v>275.5</v>
      </c>
      <c r="MV50" s="444" t="s">
        <v>184</v>
      </c>
      <c r="MW50" s="443">
        <v>212.49999999999636</v>
      </c>
      <c r="MX50" s="444" t="s">
        <v>185</v>
      </c>
      <c r="MY50" s="460"/>
      <c r="MZ50" s="443"/>
      <c r="NA50" s="444" t="s">
        <v>187</v>
      </c>
      <c r="NB50" s="443"/>
      <c r="NC50" s="444" t="s">
        <v>183</v>
      </c>
      <c r="ND50" s="443"/>
      <c r="NE50" s="444" t="s">
        <v>184</v>
      </c>
      <c r="NF50" s="664">
        <v>1481.3499999999985</v>
      </c>
      <c r="NG50" s="444" t="s">
        <v>185</v>
      </c>
      <c r="NH50" s="460"/>
    </row>
    <row r="51" spans="1:372" ht="18">
      <c r="A51" s="665" t="s">
        <v>3704</v>
      </c>
      <c r="B51" s="59">
        <f>SUM(D51:AAP51)</f>
        <v>47015.262500000004</v>
      </c>
      <c r="C51" s="460"/>
      <c r="D51" s="443"/>
      <c r="E51" s="286">
        <f>D50*0.25</f>
        <v>124.03749999999999</v>
      </c>
      <c r="F51" s="24"/>
      <c r="G51" s="286">
        <f>F50*0.5</f>
        <v>147.35</v>
      </c>
      <c r="H51" s="443"/>
      <c r="I51" s="286">
        <f>H50*0.75</f>
        <v>0</v>
      </c>
      <c r="J51" s="443"/>
      <c r="K51" s="286">
        <f>J50*1</f>
        <v>0</v>
      </c>
      <c r="L51" s="460"/>
      <c r="M51" s="443"/>
      <c r="N51" s="286">
        <f>M50*0.25</f>
        <v>65.174999999999997</v>
      </c>
      <c r="O51" s="443"/>
      <c r="P51" s="286">
        <f>O50*0.5</f>
        <v>107.74999999999994</v>
      </c>
      <c r="Q51" s="443"/>
      <c r="R51" s="286">
        <f>Q50*0.75</f>
        <v>0</v>
      </c>
      <c r="S51" s="443"/>
      <c r="T51" s="286">
        <f>S50*1</f>
        <v>0</v>
      </c>
      <c r="U51" s="460"/>
      <c r="V51" s="24"/>
      <c r="W51" s="286">
        <f>V50*0.25</f>
        <v>139.03750000000008</v>
      </c>
      <c r="X51" s="443"/>
      <c r="Y51" s="286">
        <f>X50*0.5</f>
        <v>291.54999999999984</v>
      </c>
      <c r="Z51" s="24"/>
      <c r="AA51" s="286">
        <f>Z50*0.75</f>
        <v>564.14999999999986</v>
      </c>
      <c r="AC51" s="286">
        <f t="shared" ref="AC51" si="39">AB50*1</f>
        <v>0</v>
      </c>
      <c r="AD51" s="460"/>
      <c r="AE51" s="24"/>
      <c r="AF51" s="286">
        <f>AE50*0.25</f>
        <v>49.650000000000091</v>
      </c>
      <c r="AG51" s="443"/>
      <c r="AH51" s="286">
        <f>AG50*0.5</f>
        <v>52.799999999999841</v>
      </c>
      <c r="AI51" s="443"/>
      <c r="AJ51" s="286">
        <f>AI50*0.75</f>
        <v>248.55000000000007</v>
      </c>
      <c r="AL51" s="286">
        <f t="shared" ref="AL51" si="40">AK50*1</f>
        <v>0</v>
      </c>
      <c r="AM51" s="460"/>
      <c r="AN51" s="443"/>
      <c r="AO51" s="286">
        <f>AN50*0.25</f>
        <v>81.224999999999994</v>
      </c>
      <c r="AP51" s="24"/>
      <c r="AQ51" s="286">
        <f>AP50*0.5</f>
        <v>99.599999999999909</v>
      </c>
      <c r="AR51" s="443"/>
      <c r="AS51" s="286">
        <f>AR50*0.75</f>
        <v>168.52499999999986</v>
      </c>
      <c r="AT51" s="443"/>
      <c r="AU51" s="286">
        <f>AT50*1</f>
        <v>726.99999999999977</v>
      </c>
      <c r="AV51" s="460"/>
      <c r="AW51" s="24"/>
      <c r="AX51" s="286">
        <f>AW50*0.25</f>
        <v>82.25</v>
      </c>
      <c r="AZ51" s="286">
        <f>AY50*0.5</f>
        <v>238.74999999999977</v>
      </c>
      <c r="BB51" s="286">
        <f>BA50*0.75</f>
        <v>313.7249999999998</v>
      </c>
      <c r="BC51" s="24"/>
      <c r="BD51" s="286">
        <f>BC50*1</f>
        <v>522.69999999999936</v>
      </c>
      <c r="BE51" s="460"/>
      <c r="BF51" s="443"/>
      <c r="BG51" s="286">
        <f>BF50*0.25</f>
        <v>215.47499999999999</v>
      </c>
      <c r="BH51" s="24"/>
      <c r="BI51" s="286">
        <f>BH50*0.5</f>
        <v>429.57499999999959</v>
      </c>
      <c r="BJ51" s="24"/>
      <c r="BK51" s="286">
        <f>BJ50*0.75</f>
        <v>247.05000000000041</v>
      </c>
      <c r="BL51" s="443"/>
      <c r="BM51" s="286">
        <f>BL50*1</f>
        <v>1133.0999999999995</v>
      </c>
      <c r="BN51" s="460"/>
      <c r="BO51" s="443"/>
      <c r="BP51" s="286">
        <f>BO50*0.25</f>
        <v>140.66249999999999</v>
      </c>
      <c r="BQ51" s="443"/>
      <c r="BR51" s="286">
        <f>BQ50*0.5</f>
        <v>295.54999999999995</v>
      </c>
      <c r="BS51" s="443"/>
      <c r="BT51" s="286">
        <f>BS50*0.75</f>
        <v>211.12500000000034</v>
      </c>
      <c r="BU51" s="443"/>
      <c r="BV51" s="286">
        <f>BU50*1</f>
        <v>465.70000000000073</v>
      </c>
      <c r="BW51" s="460"/>
      <c r="BX51" s="443"/>
      <c r="BY51" s="286">
        <f>BX50*0.25</f>
        <v>0</v>
      </c>
      <c r="BZ51" s="443"/>
      <c r="CA51" s="286">
        <f>BZ50*0.5</f>
        <v>217.875</v>
      </c>
      <c r="CB51" s="443"/>
      <c r="CC51" s="286">
        <f>CB50*0.75</f>
        <v>71.700000000000273</v>
      </c>
      <c r="CD51" s="443"/>
      <c r="CE51" s="286">
        <f>CD50*1</f>
        <v>315.10000000000036</v>
      </c>
      <c r="CF51" s="460"/>
      <c r="CG51" s="443"/>
      <c r="CH51" s="286">
        <f>CG50*0.25</f>
        <v>62.475000000000001</v>
      </c>
      <c r="CI51" s="24"/>
      <c r="CJ51" s="286">
        <f>CI50*0.5</f>
        <v>246.79999999999927</v>
      </c>
      <c r="CK51" s="24"/>
      <c r="CL51" s="286">
        <f>CK50*0.75</f>
        <v>0</v>
      </c>
      <c r="CM51" s="443"/>
      <c r="CN51" s="286">
        <f>CM50*1</f>
        <v>570.20000000000073</v>
      </c>
      <c r="CO51" s="460"/>
      <c r="CP51" s="443"/>
      <c r="CQ51" s="286">
        <f>CP50*0.25</f>
        <v>58.637500000000003</v>
      </c>
      <c r="CR51" s="24"/>
      <c r="CS51" s="286">
        <f>CR50*0.5</f>
        <v>88.549999999999272</v>
      </c>
      <c r="CT51" s="24"/>
      <c r="CU51" s="286">
        <f>CT50*0.75</f>
        <v>0</v>
      </c>
      <c r="CV51" s="443"/>
      <c r="CW51" s="286">
        <f>CV50*1</f>
        <v>332.5</v>
      </c>
      <c r="CX51" s="460"/>
      <c r="CY51" s="443"/>
      <c r="CZ51" s="286">
        <f>CY50*0.25</f>
        <v>103.66249999999999</v>
      </c>
      <c r="DA51" s="24"/>
      <c r="DB51" s="286">
        <f>DA50*0.5</f>
        <v>217.92499999999973</v>
      </c>
      <c r="DC51" s="443"/>
      <c r="DD51" s="286">
        <f>DC50*0.75</f>
        <v>241.12500000000136</v>
      </c>
      <c r="DE51" s="443"/>
      <c r="DF51" s="286">
        <f>DE50*1</f>
        <v>195.30000000000018</v>
      </c>
      <c r="DG51" s="460"/>
      <c r="DH51" s="443"/>
      <c r="DI51" s="286">
        <f>DH50*0.25</f>
        <v>28.1875</v>
      </c>
      <c r="DJ51" s="24"/>
      <c r="DK51" s="286">
        <f>DJ50*0.5</f>
        <v>105.89999999999964</v>
      </c>
      <c r="DL51" s="24"/>
      <c r="DM51" s="286">
        <f>DL50*0.75</f>
        <v>0</v>
      </c>
      <c r="DN51" s="443"/>
      <c r="DO51" s="286">
        <f>DN50*1</f>
        <v>222.5</v>
      </c>
      <c r="DP51" s="460"/>
      <c r="DQ51" s="443"/>
      <c r="DR51" s="286">
        <f>DQ50*0.25</f>
        <v>78.637500000000003</v>
      </c>
      <c r="DS51" s="24"/>
      <c r="DT51" s="286">
        <f>DS50*0.5</f>
        <v>135.34999999999945</v>
      </c>
      <c r="DU51" s="443"/>
      <c r="DV51" s="286">
        <f>DU50*0.75</f>
        <v>211.125</v>
      </c>
      <c r="DW51" s="443"/>
      <c r="DX51" s="286">
        <f>DW50*1</f>
        <v>500.79999999999927</v>
      </c>
      <c r="DY51" s="460"/>
      <c r="DZ51" s="443"/>
      <c r="EA51" s="286">
        <f>DZ50*0.25</f>
        <v>67.125</v>
      </c>
      <c r="EB51" s="24"/>
      <c r="EC51" s="286">
        <f>EB50*0.5</f>
        <v>173.95000000000027</v>
      </c>
      <c r="ED51" s="24"/>
      <c r="EE51" s="286">
        <f>ED50*0.75</f>
        <v>0</v>
      </c>
      <c r="EF51" s="443"/>
      <c r="EG51" s="286">
        <f>EF50*1</f>
        <v>907.84999999999854</v>
      </c>
      <c r="EH51" s="460"/>
      <c r="EI51" s="443"/>
      <c r="EJ51" s="286">
        <f>EI50*0.25</f>
        <v>97.412499999999994</v>
      </c>
      <c r="EK51" s="24"/>
      <c r="EL51" s="286">
        <f>EK50*0.5</f>
        <v>109.65000000000009</v>
      </c>
      <c r="EM51" s="24"/>
      <c r="EN51" s="286">
        <f>EM50*0.75</f>
        <v>0</v>
      </c>
      <c r="EO51" s="443"/>
      <c r="EP51" s="286">
        <f>EO50*1</f>
        <v>331.5</v>
      </c>
      <c r="EQ51" s="460"/>
      <c r="ER51" s="443"/>
      <c r="ES51" s="286">
        <f>ER50*0.25</f>
        <v>69.912499999999994</v>
      </c>
      <c r="ET51" s="24"/>
      <c r="EU51" s="286">
        <f>ET50*0.5</f>
        <v>196.14999999999964</v>
      </c>
      <c r="EV51" s="24"/>
      <c r="EW51" s="286">
        <f>EV50*0.75</f>
        <v>0</v>
      </c>
      <c r="EX51" s="443"/>
      <c r="EY51" s="286">
        <f>EX50*1</f>
        <v>240.70000000000073</v>
      </c>
      <c r="EZ51" s="460"/>
      <c r="FA51" s="443"/>
      <c r="FB51" s="286">
        <f>FA50*0.25</f>
        <v>48.975000000000001</v>
      </c>
      <c r="FC51" s="24"/>
      <c r="FD51" s="286">
        <f>FC50*0.5</f>
        <v>143.349999999999</v>
      </c>
      <c r="FE51" s="24"/>
      <c r="FF51" s="286">
        <f>FE50*0.75</f>
        <v>128.70000000000164</v>
      </c>
      <c r="FG51" s="443"/>
      <c r="FH51" s="286">
        <f>FG50*1</f>
        <v>516.5</v>
      </c>
      <c r="FI51" s="460"/>
      <c r="FJ51" s="443"/>
      <c r="FK51" s="286">
        <f>FJ50*0.25</f>
        <v>47.85</v>
      </c>
      <c r="FL51" s="24"/>
      <c r="FM51" s="286">
        <f>FL50*0.5</f>
        <v>137.99999999999909</v>
      </c>
      <c r="FN51" s="443"/>
      <c r="FO51" s="286">
        <f>FN50*0.75</f>
        <v>533.02500000000055</v>
      </c>
      <c r="FP51" s="443"/>
      <c r="FQ51" s="286">
        <f>FP50*1</f>
        <v>563.600000000004</v>
      </c>
      <c r="FR51" s="460"/>
      <c r="FS51" s="443"/>
      <c r="FT51" s="286">
        <f>FS50*0.25</f>
        <v>103.8</v>
      </c>
      <c r="FU51" s="24"/>
      <c r="FV51" s="286">
        <f>FU50*0.5</f>
        <v>276.84999999999854</v>
      </c>
      <c r="FW51" s="24"/>
      <c r="FX51" s="286">
        <f>FW50*0.75</f>
        <v>0</v>
      </c>
      <c r="FY51" s="443"/>
      <c r="FZ51" s="286">
        <f>FY50*1</f>
        <v>80.30000000000291</v>
      </c>
      <c r="GA51" s="460"/>
      <c r="GB51" s="443"/>
      <c r="GC51" s="286">
        <f>GB50*0.25</f>
        <v>3.7250000000000001</v>
      </c>
      <c r="GD51" s="24"/>
      <c r="GE51" s="286">
        <f>GD50*0.5</f>
        <v>78.099999999999909</v>
      </c>
      <c r="GF51" s="24"/>
      <c r="GG51" s="286">
        <f>GF50*0.75</f>
        <v>0</v>
      </c>
      <c r="GH51" s="443"/>
      <c r="GI51" s="286">
        <f>GH50*1</f>
        <v>88.69999999999709</v>
      </c>
      <c r="GJ51" s="460"/>
      <c r="GK51" s="443"/>
      <c r="GL51" s="286">
        <f>GK50*0.25</f>
        <v>600.20000000000005</v>
      </c>
      <c r="GM51" s="24"/>
      <c r="GN51" s="286">
        <f>GM50*0.5</f>
        <v>1039.1249999999982</v>
      </c>
      <c r="GO51" s="443"/>
      <c r="GP51" s="286">
        <f>GO50*0.75</f>
        <v>590.55000000000109</v>
      </c>
      <c r="GQ51" s="443"/>
      <c r="GR51" s="286">
        <f>GQ50*1</f>
        <v>2795.8999999999996</v>
      </c>
      <c r="GS51" s="460"/>
      <c r="GT51" s="443"/>
      <c r="GU51" s="286">
        <f>GT50*0.25</f>
        <v>79.325000000000003</v>
      </c>
      <c r="GV51" s="24"/>
      <c r="GW51" s="286">
        <f>GV50*0.5</f>
        <v>178.89999999999782</v>
      </c>
      <c r="GX51" s="24"/>
      <c r="GY51" s="286">
        <f>GX50*0.75</f>
        <v>0</v>
      </c>
      <c r="GZ51" s="24"/>
      <c r="HA51" s="286">
        <f>GZ50*1</f>
        <v>0</v>
      </c>
      <c r="HB51" s="460"/>
      <c r="HC51" s="443"/>
      <c r="HD51" s="286">
        <f>HC50*0.25</f>
        <v>189.6</v>
      </c>
      <c r="HE51" s="443"/>
      <c r="HF51" s="286">
        <f>HE50*0.5</f>
        <v>191.64999999999964</v>
      </c>
      <c r="HG51" s="443"/>
      <c r="HH51" s="286">
        <f>HG50*0.75</f>
        <v>499.49999999999932</v>
      </c>
      <c r="HI51" s="443"/>
      <c r="HJ51" s="286">
        <f>HI50*1</f>
        <v>124.59999999999854</v>
      </c>
      <c r="HK51" s="460"/>
      <c r="HL51" s="443"/>
      <c r="HM51" s="286">
        <f>HL50*0.25</f>
        <v>146.77500000000001</v>
      </c>
      <c r="HN51" s="443"/>
      <c r="HO51" s="286">
        <f>HN50*0.5</f>
        <v>384.02499999999782</v>
      </c>
      <c r="HP51" s="443"/>
      <c r="HQ51" s="286">
        <f>HP50*0.75</f>
        <v>0</v>
      </c>
      <c r="HR51" s="443"/>
      <c r="HS51" s="286">
        <f>HR50*1</f>
        <v>475.59999999999673</v>
      </c>
      <c r="HT51" s="460"/>
      <c r="HU51" s="443"/>
      <c r="HV51" s="286">
        <f>HU50*0.25</f>
        <v>1011.275</v>
      </c>
      <c r="HW51" s="443"/>
      <c r="HX51" s="286">
        <f>HW50*0.5</f>
        <v>1685.1750000000002</v>
      </c>
      <c r="HY51" s="443"/>
      <c r="HZ51" s="286">
        <f>HY50*0.75</f>
        <v>2762.8499999999995</v>
      </c>
      <c r="IA51" s="443"/>
      <c r="IB51" s="286">
        <f>IA50*1</f>
        <v>3003.2999999999738</v>
      </c>
      <c r="IC51" s="460"/>
      <c r="ID51" s="443"/>
      <c r="IE51" s="286">
        <f>ID50*0.25</f>
        <v>43.2</v>
      </c>
      <c r="IF51" s="443"/>
      <c r="IG51" s="286">
        <f>IF50*0.5</f>
        <v>203.60000000000309</v>
      </c>
      <c r="IH51" s="443"/>
      <c r="II51" s="286">
        <f>IH50*0.75</f>
        <v>0</v>
      </c>
      <c r="IJ51" s="443"/>
      <c r="IK51" s="286">
        <f>IJ50*1</f>
        <v>0</v>
      </c>
      <c r="IL51" s="460"/>
      <c r="IM51" s="443"/>
      <c r="IN51" s="286">
        <f>IM50*0.25</f>
        <v>63.162500000000001</v>
      </c>
      <c r="IO51" s="443"/>
      <c r="IP51" s="286">
        <f>IO50*0.5</f>
        <v>62.250000000000909</v>
      </c>
      <c r="IQ51" s="443"/>
      <c r="IR51" s="286">
        <f>IQ50*0.75</f>
        <v>0</v>
      </c>
      <c r="IS51" s="443"/>
      <c r="IT51" s="286">
        <f>IS50*1</f>
        <v>146.5</v>
      </c>
      <c r="IU51" s="460"/>
      <c r="IV51" s="443"/>
      <c r="IW51" s="286">
        <f>IV50*0.25</f>
        <v>98.224999999999994</v>
      </c>
      <c r="IX51" s="443"/>
      <c r="IY51" s="286">
        <f>IX50*0.5</f>
        <v>134.50000000000546</v>
      </c>
      <c r="IZ51" s="443"/>
      <c r="JA51" s="286">
        <f>IZ50*0.75</f>
        <v>269.17500000000007</v>
      </c>
      <c r="JB51" s="443"/>
      <c r="JC51" s="286">
        <f>JB50*1</f>
        <v>75.399999999997817</v>
      </c>
      <c r="JD51" s="460"/>
      <c r="JE51" s="443"/>
      <c r="JF51" s="286">
        <f>JE50*0.25</f>
        <v>74.525000000000006</v>
      </c>
      <c r="JG51" s="443"/>
      <c r="JH51" s="286">
        <f>JG50*0.5</f>
        <v>146.55000000000473</v>
      </c>
      <c r="JI51" s="443"/>
      <c r="JJ51" s="286">
        <f>JI50*0.75</f>
        <v>300.37500000000136</v>
      </c>
      <c r="JK51" s="443"/>
      <c r="JL51" s="286">
        <f>JK50*1</f>
        <v>270.19999999999709</v>
      </c>
      <c r="JM51" s="460"/>
      <c r="JN51" s="443"/>
      <c r="JO51" s="286">
        <f>JN50*0.25</f>
        <v>45.075000000000003</v>
      </c>
      <c r="JP51" s="443"/>
      <c r="JQ51" s="286">
        <f>JP50*0.5</f>
        <v>210.30000000000473</v>
      </c>
      <c r="JR51" s="443"/>
      <c r="JS51" s="286">
        <f>JR50*0.75</f>
        <v>0</v>
      </c>
      <c r="JT51" s="443"/>
      <c r="JU51" s="286">
        <f>JT50*1</f>
        <v>0</v>
      </c>
      <c r="JV51" s="460"/>
      <c r="JW51" s="443"/>
      <c r="JX51" s="286">
        <f>JW50*0.25</f>
        <v>561.79999999999995</v>
      </c>
      <c r="JY51" s="443"/>
      <c r="JZ51" s="286">
        <f>JY50*0.5</f>
        <v>788.25</v>
      </c>
      <c r="KA51" s="443"/>
      <c r="KB51" s="286">
        <f>KA50*0.75</f>
        <v>2534.3250000000166</v>
      </c>
      <c r="KC51" s="443"/>
      <c r="KD51" s="286">
        <f t="shared" ref="KD51" si="41">KC50*1</f>
        <v>2953.049999999992</v>
      </c>
      <c r="KE51" s="460"/>
      <c r="KF51" s="443"/>
      <c r="KG51" s="286">
        <f>KF50*0.25</f>
        <v>2.2749999999999999</v>
      </c>
      <c r="KH51" s="443"/>
      <c r="KI51" s="286">
        <f>KH50*0.5</f>
        <v>76.150000000004994</v>
      </c>
      <c r="KJ51" s="443"/>
      <c r="KK51" s="286">
        <f>KJ50*0.75</f>
        <v>1.1250000000006821</v>
      </c>
      <c r="KL51" s="443"/>
      <c r="KM51" s="286">
        <f>KL50*1</f>
        <v>185.09999999999491</v>
      </c>
      <c r="KN51" s="460"/>
      <c r="KO51" s="443"/>
      <c r="KP51" s="286">
        <f>KO50*0.25</f>
        <v>64.625</v>
      </c>
      <c r="KQ51" s="443"/>
      <c r="KR51" s="286">
        <f>KQ50*0.5</f>
        <v>217.25000000000728</v>
      </c>
      <c r="KS51" s="443"/>
      <c r="KT51" s="286">
        <f>KS50*0.75</f>
        <v>0</v>
      </c>
      <c r="KU51" s="443"/>
      <c r="KV51" s="286">
        <f>KU50*1</f>
        <v>0</v>
      </c>
      <c r="KW51" s="460"/>
      <c r="KX51" s="443"/>
      <c r="KY51" s="286">
        <f>KX50*0.25</f>
        <v>73.337500000000006</v>
      </c>
      <c r="KZ51" s="443"/>
      <c r="LA51" s="286">
        <f>KZ50*0.5</f>
        <v>122.80000000000655</v>
      </c>
      <c r="LB51" s="443"/>
      <c r="LC51" s="286">
        <f>LB50*0.75</f>
        <v>0</v>
      </c>
      <c r="LD51" s="443"/>
      <c r="LE51" s="286">
        <f>LD50*1</f>
        <v>0</v>
      </c>
      <c r="LF51" s="460"/>
      <c r="LG51" s="443"/>
      <c r="LH51" s="286">
        <f>LG50*0.25</f>
        <v>0</v>
      </c>
      <c r="LI51" s="443"/>
      <c r="LJ51" s="286">
        <f>LI50*0.5</f>
        <v>68.900000000000091</v>
      </c>
      <c r="LK51" s="443"/>
      <c r="LL51" s="286">
        <f>LK50*0.75</f>
        <v>0</v>
      </c>
      <c r="LM51" s="443"/>
      <c r="LN51" s="286">
        <f>LM50*1</f>
        <v>0</v>
      </c>
      <c r="LO51" s="460"/>
      <c r="LP51" s="443"/>
      <c r="LQ51" s="286">
        <f>LP50*0.25</f>
        <v>41.55</v>
      </c>
      <c r="LR51" s="443"/>
      <c r="LS51" s="286">
        <f>LR50*0.5</f>
        <v>133.35000000000582</v>
      </c>
      <c r="LT51" s="443"/>
      <c r="LU51" s="286">
        <f>LT50*0.75</f>
        <v>187.64999999999986</v>
      </c>
      <c r="LV51" s="443"/>
      <c r="LW51" s="286">
        <f>LV50*1</f>
        <v>623.54999999999927</v>
      </c>
      <c r="LX51" s="460"/>
      <c r="LY51" s="443"/>
      <c r="LZ51" s="286">
        <f>LY50*0.25</f>
        <v>29.2</v>
      </c>
      <c r="MA51" s="443"/>
      <c r="MB51" s="286">
        <f>MA50*0.5</f>
        <v>183.30000000000473</v>
      </c>
      <c r="MC51" s="443"/>
      <c r="MD51" s="286">
        <f>MC50*0.75</f>
        <v>0</v>
      </c>
      <c r="ME51" s="443"/>
      <c r="MF51" s="286">
        <f>ME50*1</f>
        <v>0</v>
      </c>
      <c r="MG51" s="460"/>
      <c r="MH51" s="443"/>
      <c r="MI51" s="286">
        <f>MH50*0.25</f>
        <v>185.1</v>
      </c>
      <c r="MJ51" s="443"/>
      <c r="MK51" s="286">
        <f>MJ50*0.5</f>
        <v>360.40000000000873</v>
      </c>
      <c r="ML51" s="443"/>
      <c r="MM51" s="286">
        <f>ML50*0.75</f>
        <v>587.625</v>
      </c>
      <c r="MN51" s="443"/>
      <c r="MO51" s="286">
        <f>MN50*1</f>
        <v>1007.2999999999956</v>
      </c>
      <c r="MP51" s="460"/>
      <c r="MQ51" s="443"/>
      <c r="MR51" s="286">
        <f>MQ50*0.25</f>
        <v>51.5</v>
      </c>
      <c r="MS51" s="443"/>
      <c r="MT51" s="286">
        <f>MS50*0.5</f>
        <v>61.749999999996362</v>
      </c>
      <c r="MU51" s="443"/>
      <c r="MV51" s="286">
        <f>MU50*0.75</f>
        <v>206.625</v>
      </c>
      <c r="MW51" s="443"/>
      <c r="MX51" s="286">
        <f>MW50*1</f>
        <v>212.49999999999636</v>
      </c>
      <c r="MY51" s="460"/>
      <c r="MZ51" s="443"/>
      <c r="NA51" s="286">
        <f>MZ50*0.25</f>
        <v>0</v>
      </c>
      <c r="NB51" s="443"/>
      <c r="NC51" s="286">
        <f>NB50*0.5</f>
        <v>0</v>
      </c>
      <c r="ND51" s="443"/>
      <c r="NE51" s="286">
        <f>ND50*0.75</f>
        <v>0</v>
      </c>
      <c r="NF51" s="443"/>
      <c r="NG51" s="286">
        <f>NF50*1</f>
        <v>1481.3499999999985</v>
      </c>
      <c r="NH51" s="460"/>
    </row>
    <row r="52" spans="1:372" s="50" customFormat="1" ht="18">
      <c r="A52" s="665"/>
      <c r="B52" s="59"/>
      <c r="C52" s="460"/>
      <c r="D52" s="443"/>
      <c r="E52" s="286"/>
      <c r="F52" s="24"/>
      <c r="G52" s="286"/>
      <c r="H52" s="443"/>
      <c r="I52" s="286"/>
      <c r="J52" s="443"/>
      <c r="K52" s="286"/>
      <c r="L52" s="460"/>
      <c r="M52" s="443"/>
      <c r="N52" s="286"/>
      <c r="O52" s="443"/>
      <c r="P52" s="286"/>
      <c r="Q52" s="443"/>
      <c r="R52" s="286"/>
      <c r="S52" s="443"/>
      <c r="T52" s="286"/>
      <c r="U52" s="460"/>
      <c r="V52" s="24"/>
      <c r="W52" s="286"/>
      <c r="X52" s="443"/>
      <c r="Y52" s="286"/>
      <c r="Z52" s="24"/>
      <c r="AA52" s="286"/>
      <c r="AC52" s="48"/>
      <c r="AD52" s="460"/>
      <c r="AE52" s="24"/>
      <c r="AF52" s="286"/>
      <c r="AG52" s="443"/>
      <c r="AH52" s="286"/>
      <c r="AI52" s="443"/>
      <c r="AJ52" s="286"/>
      <c r="AL52" s="48"/>
      <c r="AM52" s="460"/>
      <c r="AN52" s="443"/>
      <c r="AO52" s="286"/>
      <c r="AP52" s="24"/>
      <c r="AQ52" s="286"/>
      <c r="AR52" s="443"/>
      <c r="AS52" s="286"/>
      <c r="AT52" s="443"/>
      <c r="AU52" s="48"/>
      <c r="AV52" s="460"/>
      <c r="AW52" s="24"/>
      <c r="AX52" s="286"/>
      <c r="AY52" s="24"/>
      <c r="AZ52" s="286"/>
      <c r="BA52" s="24"/>
      <c r="BB52" s="286"/>
      <c r="BC52" s="443"/>
      <c r="BD52" s="48"/>
      <c r="BE52" s="460"/>
      <c r="BF52" s="443"/>
      <c r="BG52" s="286"/>
      <c r="BH52" s="24"/>
      <c r="BI52" s="286"/>
      <c r="BJ52" s="24"/>
      <c r="BK52" s="286"/>
      <c r="BL52" s="443"/>
      <c r="BM52" s="48"/>
      <c r="BN52" s="460"/>
      <c r="BO52" s="443"/>
      <c r="BP52" s="286"/>
      <c r="BQ52" s="443"/>
      <c r="BR52" s="286"/>
      <c r="BS52" s="443"/>
      <c r="BT52" s="286"/>
      <c r="BU52" s="443"/>
      <c r="BV52" s="48"/>
      <c r="BW52" s="460"/>
      <c r="BX52" s="443"/>
      <c r="BY52" s="286"/>
      <c r="BZ52" s="443"/>
      <c r="CA52" s="286"/>
      <c r="CB52" s="443"/>
      <c r="CC52" s="286"/>
      <c r="CD52" s="443"/>
      <c r="CE52" s="48"/>
      <c r="CF52" s="460"/>
      <c r="CG52" s="443"/>
      <c r="CH52" s="286"/>
      <c r="CI52" s="24"/>
      <c r="CJ52" s="286"/>
      <c r="CK52" s="24"/>
      <c r="CL52" s="286"/>
      <c r="CM52" s="443"/>
      <c r="CN52" s="48"/>
      <c r="CO52" s="460"/>
      <c r="CP52" s="443"/>
      <c r="CQ52" s="286"/>
      <c r="CR52" s="24"/>
      <c r="CS52" s="286"/>
      <c r="CT52" s="24"/>
      <c r="CU52" s="286"/>
      <c r="CV52" s="443"/>
      <c r="CW52" s="48"/>
      <c r="CX52" s="460"/>
      <c r="CY52" s="443"/>
      <c r="CZ52" s="286"/>
      <c r="DA52" s="24"/>
      <c r="DB52" s="286"/>
      <c r="DC52" s="443"/>
      <c r="DD52" s="286"/>
      <c r="DE52" s="443"/>
      <c r="DF52" s="48"/>
      <c r="DG52" s="460"/>
      <c r="DH52" s="443"/>
      <c r="DI52" s="286"/>
      <c r="DJ52" s="24"/>
      <c r="DK52" s="286"/>
      <c r="DL52" s="24"/>
      <c r="DM52" s="286"/>
      <c r="DN52" s="443"/>
      <c r="DO52" s="48"/>
      <c r="DP52" s="460"/>
      <c r="DQ52" s="443"/>
      <c r="DR52" s="286"/>
      <c r="DS52" s="24"/>
      <c r="DT52" s="286"/>
      <c r="DU52" s="443"/>
      <c r="DV52" s="286"/>
      <c r="DW52" s="443"/>
      <c r="DX52" s="48"/>
      <c r="DY52" s="460"/>
      <c r="DZ52" s="443"/>
      <c r="EA52" s="286"/>
      <c r="EB52" s="24"/>
      <c r="EC52" s="286"/>
      <c r="ED52" s="24"/>
      <c r="EE52" s="286"/>
      <c r="EF52" s="443"/>
      <c r="EG52" s="48"/>
      <c r="EH52" s="460"/>
      <c r="EI52" s="443"/>
      <c r="EJ52" s="286"/>
      <c r="EK52" s="24"/>
      <c r="EL52" s="286"/>
      <c r="EM52" s="24"/>
      <c r="EN52" s="286"/>
      <c r="EO52" s="443"/>
      <c r="EP52" s="48"/>
      <c r="EQ52" s="460"/>
      <c r="ER52" s="443"/>
      <c r="ES52" s="286"/>
      <c r="ET52" s="24"/>
      <c r="EU52" s="286"/>
      <c r="EV52" s="24"/>
      <c r="EW52" s="286"/>
      <c r="EX52" s="443"/>
      <c r="EY52" s="48"/>
      <c r="EZ52" s="460"/>
      <c r="FA52" s="443"/>
      <c r="FB52" s="286"/>
      <c r="FC52" s="24"/>
      <c r="FD52" s="286"/>
      <c r="FE52" s="24"/>
      <c r="FF52" s="286"/>
      <c r="FG52" s="443"/>
      <c r="FH52" s="48"/>
      <c r="FI52" s="460"/>
      <c r="FJ52" s="443"/>
      <c r="FK52" s="286"/>
      <c r="FL52" s="24"/>
      <c r="FM52" s="286"/>
      <c r="FN52" s="443"/>
      <c r="FO52" s="286"/>
      <c r="FP52" s="443"/>
      <c r="FQ52" s="48"/>
      <c r="FR52" s="460"/>
      <c r="FS52" s="443"/>
      <c r="FT52" s="286"/>
      <c r="FU52" s="24"/>
      <c r="FV52" s="286"/>
      <c r="FW52" s="24"/>
      <c r="FX52" s="286"/>
      <c r="FY52" s="443"/>
      <c r="FZ52" s="48"/>
      <c r="GA52" s="460"/>
      <c r="GB52" s="443"/>
      <c r="GC52" s="286"/>
      <c r="GD52" s="24"/>
      <c r="GE52" s="286"/>
      <c r="GF52" s="24"/>
      <c r="GG52" s="286"/>
      <c r="GH52" s="443"/>
      <c r="GI52" s="48"/>
      <c r="GJ52" s="460"/>
      <c r="GK52" s="443"/>
      <c r="GL52" s="286"/>
      <c r="GM52" s="24"/>
      <c r="GN52" s="286"/>
      <c r="GO52" s="443"/>
      <c r="GP52" s="286"/>
      <c r="GQ52" s="443"/>
      <c r="GR52" s="48"/>
      <c r="GS52" s="460"/>
      <c r="GT52" s="443"/>
      <c r="GU52" s="286"/>
      <c r="GV52" s="24"/>
      <c r="GW52" s="286"/>
      <c r="GX52" s="24"/>
      <c r="GY52" s="286"/>
      <c r="GZ52" s="24"/>
      <c r="HA52" s="286"/>
      <c r="HB52" s="460"/>
      <c r="HC52" s="443"/>
      <c r="HD52" s="286"/>
      <c r="HE52" s="443"/>
      <c r="HF52" s="286"/>
      <c r="HG52" s="443"/>
      <c r="HH52" s="286"/>
      <c r="HI52" s="443"/>
      <c r="HJ52" s="48"/>
      <c r="HK52" s="460"/>
      <c r="HL52" s="443"/>
      <c r="HM52" s="286"/>
      <c r="HN52" s="443"/>
      <c r="HO52" s="286"/>
      <c r="HP52" s="443"/>
      <c r="HQ52" s="286"/>
      <c r="HR52" s="443"/>
      <c r="HS52" s="48"/>
      <c r="HT52" s="460"/>
      <c r="HU52" s="443"/>
      <c r="HV52" s="286"/>
      <c r="HW52" s="443"/>
      <c r="HX52" s="286"/>
      <c r="HY52" s="443"/>
      <c r="HZ52" s="286"/>
      <c r="IA52" s="443"/>
      <c r="IB52" s="48"/>
      <c r="IC52" s="460"/>
      <c r="ID52" s="443"/>
      <c r="IE52" s="286"/>
      <c r="IF52" s="443"/>
      <c r="IG52" s="286"/>
      <c r="IH52" s="443"/>
      <c r="II52" s="286"/>
      <c r="IJ52" s="443"/>
      <c r="IK52" s="286"/>
      <c r="IL52" s="460"/>
      <c r="IM52" s="443"/>
      <c r="IN52" s="286"/>
      <c r="IO52" s="443"/>
      <c r="IP52" s="286"/>
      <c r="IQ52" s="443"/>
      <c r="IR52" s="286"/>
      <c r="IS52" s="443"/>
      <c r="IT52" s="48"/>
      <c r="IU52" s="460"/>
      <c r="IV52" s="443"/>
      <c r="IW52" s="286"/>
      <c r="IX52" s="443"/>
      <c r="IY52" s="286"/>
      <c r="IZ52" s="443"/>
      <c r="JA52" s="286"/>
      <c r="JB52" s="443"/>
      <c r="JC52" s="48"/>
      <c r="JD52" s="460"/>
      <c r="JE52" s="443"/>
      <c r="JF52" s="286"/>
      <c r="JG52" s="443"/>
      <c r="JH52" s="286"/>
      <c r="JI52" s="443"/>
      <c r="JJ52" s="286"/>
      <c r="JK52" s="443"/>
      <c r="JL52" s="48"/>
      <c r="JM52" s="460"/>
      <c r="JN52" s="443"/>
      <c r="JO52" s="286"/>
      <c r="JP52" s="443"/>
      <c r="JQ52" s="286"/>
      <c r="JR52" s="443"/>
      <c r="JS52" s="286"/>
      <c r="JT52" s="443"/>
      <c r="JU52" s="286"/>
      <c r="JV52" s="460"/>
      <c r="JW52" s="443"/>
      <c r="JX52" s="286"/>
      <c r="JY52" s="443"/>
      <c r="JZ52" s="286"/>
      <c r="KA52" s="443"/>
      <c r="KB52" s="286"/>
      <c r="KC52" s="443"/>
      <c r="KD52" s="48"/>
      <c r="KE52" s="460"/>
      <c r="KF52" s="443"/>
      <c r="KG52" s="286"/>
      <c r="KH52" s="443"/>
      <c r="KI52" s="286"/>
      <c r="KJ52" s="443"/>
      <c r="KK52" s="286"/>
      <c r="KL52" s="443"/>
      <c r="KM52" s="48"/>
      <c r="KN52" s="460"/>
      <c r="KO52" s="443"/>
      <c r="KP52" s="286"/>
      <c r="KQ52" s="443"/>
      <c r="KR52" s="286"/>
      <c r="KS52" s="443"/>
      <c r="KT52" s="286"/>
      <c r="KU52" s="443"/>
      <c r="KV52" s="286"/>
      <c r="KW52" s="460"/>
      <c r="KX52" s="443"/>
      <c r="KY52" s="286"/>
      <c r="KZ52" s="443"/>
      <c r="LA52" s="286"/>
      <c r="LB52" s="443"/>
      <c r="LC52" s="286"/>
      <c r="LD52" s="443"/>
      <c r="LE52" s="286"/>
      <c r="LF52" s="460"/>
      <c r="LG52" s="443"/>
      <c r="LH52" s="286"/>
      <c r="LI52" s="443"/>
      <c r="LJ52" s="286"/>
      <c r="LK52" s="443"/>
      <c r="LL52" s="286"/>
      <c r="LM52" s="443"/>
      <c r="LN52" s="48"/>
      <c r="LO52" s="460"/>
      <c r="LP52" s="443"/>
      <c r="LQ52" s="286"/>
      <c r="LR52" s="443"/>
      <c r="LS52" s="286"/>
      <c r="LT52" s="443"/>
      <c r="LU52" s="286"/>
      <c r="LV52" s="443"/>
      <c r="LW52" s="48"/>
      <c r="LX52" s="460"/>
      <c r="LY52" s="443"/>
      <c r="LZ52" s="286"/>
      <c r="MA52" s="443"/>
      <c r="MB52" s="286"/>
      <c r="MC52" s="443"/>
      <c r="MD52" s="286"/>
      <c r="ME52" s="443"/>
      <c r="MF52" s="286"/>
      <c r="MG52" s="460"/>
      <c r="MH52" s="443"/>
      <c r="MI52" s="286"/>
      <c r="MJ52" s="443"/>
      <c r="MK52" s="286"/>
      <c r="ML52" s="443"/>
      <c r="MM52" s="286"/>
      <c r="MN52" s="443"/>
      <c r="MO52" s="48"/>
      <c r="MP52" s="460"/>
      <c r="MQ52" s="443"/>
      <c r="MR52" s="286"/>
      <c r="MS52" s="443"/>
      <c r="MT52" s="286"/>
      <c r="MU52" s="443"/>
      <c r="MV52" s="286"/>
      <c r="MW52" s="443"/>
      <c r="MX52" s="48"/>
      <c r="MY52" s="460"/>
      <c r="MZ52" s="443"/>
      <c r="NA52" s="286"/>
      <c r="NB52" s="443"/>
      <c r="NC52" s="286"/>
      <c r="ND52" s="443"/>
      <c r="NE52" s="286"/>
      <c r="NF52" s="443"/>
      <c r="NG52" s="48"/>
      <c r="NH52" s="460"/>
    </row>
    <row r="53" spans="1:372" ht="15">
      <c r="A53" s="106" t="s">
        <v>2241</v>
      </c>
      <c r="B53" s="293"/>
      <c r="C53" s="55"/>
      <c r="D53" s="443"/>
      <c r="E53" s="444" t="s">
        <v>187</v>
      </c>
      <c r="F53" s="661"/>
      <c r="G53" s="444" t="s">
        <v>183</v>
      </c>
      <c r="H53" s="662"/>
      <c r="I53" s="444" t="s">
        <v>184</v>
      </c>
      <c r="J53" s="662"/>
      <c r="K53" s="444" t="s">
        <v>185</v>
      </c>
      <c r="L53" s="460"/>
      <c r="M53" s="443"/>
      <c r="N53" s="444" t="s">
        <v>187</v>
      </c>
      <c r="O53" s="24"/>
      <c r="P53" s="444" t="s">
        <v>183</v>
      </c>
      <c r="Q53" s="24"/>
      <c r="R53" s="444" t="s">
        <v>184</v>
      </c>
      <c r="S53" s="24"/>
      <c r="T53" s="444" t="s">
        <v>185</v>
      </c>
      <c r="U53" s="460"/>
      <c r="V53" s="443"/>
      <c r="W53" s="444" t="s">
        <v>187</v>
      </c>
      <c r="X53" s="24"/>
      <c r="Y53" s="444" t="s">
        <v>183</v>
      </c>
      <c r="Z53" s="24">
        <v>722.2</v>
      </c>
      <c r="AA53" s="444" t="s">
        <v>184</v>
      </c>
      <c r="AB53" s="722">
        <v>663.8</v>
      </c>
      <c r="AC53" s="444" t="s">
        <v>185</v>
      </c>
      <c r="AD53" s="460"/>
      <c r="AE53" s="443"/>
      <c r="AF53" s="444" t="s">
        <v>187</v>
      </c>
      <c r="AG53" s="24"/>
      <c r="AH53" s="444" t="s">
        <v>183</v>
      </c>
      <c r="AI53" s="24">
        <v>228.10000000000036</v>
      </c>
      <c r="AJ53" s="444" t="s">
        <v>184</v>
      </c>
      <c r="AK53" s="722">
        <v>235.20000000000005</v>
      </c>
      <c r="AL53" s="444" t="s">
        <v>185</v>
      </c>
      <c r="AM53" s="460"/>
      <c r="AN53" s="443"/>
      <c r="AO53" s="444" t="s">
        <v>187</v>
      </c>
      <c r="AP53" s="443"/>
      <c r="AQ53" s="444" t="s">
        <v>183</v>
      </c>
      <c r="AR53" s="24"/>
      <c r="AS53" s="444" t="s">
        <v>184</v>
      </c>
      <c r="AT53" s="444">
        <v>638.79999999999995</v>
      </c>
      <c r="AU53" s="444" t="s">
        <v>185</v>
      </c>
      <c r="AV53" s="460"/>
      <c r="AW53" s="443"/>
      <c r="AX53" s="444" t="s">
        <v>187</v>
      </c>
      <c r="AY53" s="443"/>
      <c r="AZ53" s="444" t="s">
        <v>183</v>
      </c>
      <c r="BB53" s="444" t="s">
        <v>184</v>
      </c>
      <c r="BC53" s="24">
        <v>786.50000000000045</v>
      </c>
      <c r="BD53" s="444" t="s">
        <v>185</v>
      </c>
      <c r="BE53" s="460"/>
      <c r="BF53" s="443"/>
      <c r="BG53" s="444" t="s">
        <v>187</v>
      </c>
      <c r="BH53" s="443"/>
      <c r="BI53" s="444" t="s">
        <v>183</v>
      </c>
      <c r="BJ53" s="24"/>
      <c r="BK53" s="444" t="s">
        <v>184</v>
      </c>
      <c r="BL53" s="24">
        <v>1092.4999999999995</v>
      </c>
      <c r="BM53" s="444" t="s">
        <v>185</v>
      </c>
      <c r="BN53" s="460"/>
      <c r="BO53" s="443"/>
      <c r="BP53" s="444" t="s">
        <v>187</v>
      </c>
      <c r="BQ53" s="443"/>
      <c r="BR53" s="444" t="s">
        <v>183</v>
      </c>
      <c r="BS53" s="24"/>
      <c r="BT53" s="444" t="s">
        <v>184</v>
      </c>
      <c r="BU53" s="24">
        <v>532.99999999999864</v>
      </c>
      <c r="BV53" s="444" t="s">
        <v>185</v>
      </c>
      <c r="BW53" s="460"/>
      <c r="BX53" s="443"/>
      <c r="BY53" s="444" t="s">
        <v>187</v>
      </c>
      <c r="BZ53" s="443"/>
      <c r="CA53" s="444" t="s">
        <v>183</v>
      </c>
      <c r="CB53" s="663"/>
      <c r="CC53" s="444" t="s">
        <v>184</v>
      </c>
      <c r="CD53" s="24">
        <v>315.39999999999873</v>
      </c>
      <c r="CE53" s="444" t="s">
        <v>185</v>
      </c>
      <c r="CF53" s="460"/>
      <c r="CG53" s="443"/>
      <c r="CH53" s="444" t="s">
        <v>187</v>
      </c>
      <c r="CI53" s="443"/>
      <c r="CJ53" s="444" t="s">
        <v>183</v>
      </c>
      <c r="CK53" s="443"/>
      <c r="CL53" s="444" t="s">
        <v>184</v>
      </c>
      <c r="CM53" s="24">
        <v>583.99999999999818</v>
      </c>
      <c r="CN53" s="444" t="s">
        <v>185</v>
      </c>
      <c r="CO53" s="460"/>
      <c r="CP53" s="443"/>
      <c r="CQ53" s="444" t="s">
        <v>187</v>
      </c>
      <c r="CR53" s="443"/>
      <c r="CS53" s="444" t="s">
        <v>183</v>
      </c>
      <c r="CT53" s="443"/>
      <c r="CU53" s="444" t="s">
        <v>184</v>
      </c>
      <c r="CV53" s="24">
        <v>265.99999999999818</v>
      </c>
      <c r="CW53" s="444" t="s">
        <v>185</v>
      </c>
      <c r="CX53" s="460"/>
      <c r="CY53" s="443"/>
      <c r="CZ53" s="444" t="s">
        <v>187</v>
      </c>
      <c r="DA53" s="443"/>
      <c r="DB53" s="444" t="s">
        <v>183</v>
      </c>
      <c r="DC53" s="24"/>
      <c r="DD53" s="444" t="s">
        <v>184</v>
      </c>
      <c r="DE53" s="24">
        <v>281.29999999999836</v>
      </c>
      <c r="DF53" s="444" t="s">
        <v>185</v>
      </c>
      <c r="DG53" s="460"/>
      <c r="DH53" s="443"/>
      <c r="DI53" s="444" t="s">
        <v>187</v>
      </c>
      <c r="DJ53" s="443"/>
      <c r="DK53" s="444" t="s">
        <v>183</v>
      </c>
      <c r="DL53" s="443"/>
      <c r="DM53" s="444" t="s">
        <v>184</v>
      </c>
      <c r="DN53" s="24">
        <v>159.59999999999854</v>
      </c>
      <c r="DO53" s="444" t="s">
        <v>185</v>
      </c>
      <c r="DP53" s="460"/>
      <c r="DQ53" s="443"/>
      <c r="DR53" s="444" t="s">
        <v>187</v>
      </c>
      <c r="DS53" s="443"/>
      <c r="DT53" s="444" t="s">
        <v>183</v>
      </c>
      <c r="DU53" s="24"/>
      <c r="DV53" s="444" t="s">
        <v>184</v>
      </c>
      <c r="DW53" s="24">
        <v>353.39999999999873</v>
      </c>
      <c r="DX53" s="444" t="s">
        <v>185</v>
      </c>
      <c r="DY53" s="460"/>
      <c r="DZ53" s="443"/>
      <c r="EA53" s="444" t="s">
        <v>187</v>
      </c>
      <c r="EB53" s="443"/>
      <c r="EC53" s="444" t="s">
        <v>183</v>
      </c>
      <c r="ED53" s="443"/>
      <c r="EE53" s="444" t="s">
        <v>184</v>
      </c>
      <c r="EF53" s="24">
        <v>788.80000000000018</v>
      </c>
      <c r="EG53" s="444" t="s">
        <v>185</v>
      </c>
      <c r="EH53" s="460"/>
      <c r="EI53" s="443"/>
      <c r="EJ53" s="444" t="s">
        <v>187</v>
      </c>
      <c r="EK53" s="443"/>
      <c r="EL53" s="444" t="s">
        <v>183</v>
      </c>
      <c r="EM53" s="443"/>
      <c r="EN53" s="444" t="s">
        <v>184</v>
      </c>
      <c r="EO53" s="24">
        <v>193.50000000000364</v>
      </c>
      <c r="EP53" s="444" t="s">
        <v>185</v>
      </c>
      <c r="EQ53" s="460"/>
      <c r="ER53" s="443"/>
      <c r="ES53" s="444" t="s">
        <v>187</v>
      </c>
      <c r="ET53" s="443"/>
      <c r="EU53" s="444" t="s">
        <v>183</v>
      </c>
      <c r="EV53" s="443"/>
      <c r="EW53" s="444" t="s">
        <v>184</v>
      </c>
      <c r="EX53" s="24">
        <v>345.29999999999927</v>
      </c>
      <c r="EY53" s="444" t="s">
        <v>185</v>
      </c>
      <c r="EZ53" s="460"/>
      <c r="FA53" s="443"/>
      <c r="FB53" s="444" t="s">
        <v>187</v>
      </c>
      <c r="FC53" s="443"/>
      <c r="FD53" s="444" t="s">
        <v>183</v>
      </c>
      <c r="FE53" s="663"/>
      <c r="FF53" s="444" t="s">
        <v>184</v>
      </c>
      <c r="FG53" s="24">
        <v>446.19999999999709</v>
      </c>
      <c r="FH53" s="444" t="s">
        <v>185</v>
      </c>
      <c r="FI53" s="460"/>
      <c r="FJ53" s="443"/>
      <c r="FK53" s="444" t="s">
        <v>187</v>
      </c>
      <c r="FL53" s="443"/>
      <c r="FM53" s="444" t="s">
        <v>183</v>
      </c>
      <c r="FN53" s="24"/>
      <c r="FO53" s="444" t="s">
        <v>184</v>
      </c>
      <c r="FP53" s="24">
        <v>458.19999999999709</v>
      </c>
      <c r="FQ53" s="444" t="s">
        <v>185</v>
      </c>
      <c r="FR53" s="460"/>
      <c r="FS53" s="443"/>
      <c r="FT53" s="444" t="s">
        <v>187</v>
      </c>
      <c r="FU53" s="443"/>
      <c r="FV53" s="444" t="s">
        <v>183</v>
      </c>
      <c r="FW53" s="443"/>
      <c r="FX53" s="444" t="s">
        <v>184</v>
      </c>
      <c r="FY53" s="24">
        <v>328.49999999999636</v>
      </c>
      <c r="FZ53" s="444" t="s">
        <v>185</v>
      </c>
      <c r="GA53" s="460"/>
      <c r="GB53" s="443"/>
      <c r="GC53" s="444" t="s">
        <v>187</v>
      </c>
      <c r="GD53" s="443"/>
      <c r="GE53" s="444" t="s">
        <v>183</v>
      </c>
      <c r="GF53" s="443"/>
      <c r="GG53" s="444" t="s">
        <v>184</v>
      </c>
      <c r="GH53" s="661">
        <v>119.5</v>
      </c>
      <c r="GI53" s="444" t="s">
        <v>185</v>
      </c>
      <c r="GJ53" s="460"/>
      <c r="GK53" s="443"/>
      <c r="GL53" s="444" t="s">
        <v>187</v>
      </c>
      <c r="GM53" s="443"/>
      <c r="GN53" s="444" t="s">
        <v>183</v>
      </c>
      <c r="GO53" s="24"/>
      <c r="GP53" s="444" t="s">
        <v>184</v>
      </c>
      <c r="GQ53" s="24">
        <v>3281.8000000000011</v>
      </c>
      <c r="GR53" s="444" t="s">
        <v>185</v>
      </c>
      <c r="GS53" s="460"/>
      <c r="GT53" s="443"/>
      <c r="GU53" s="444" t="s">
        <v>187</v>
      </c>
      <c r="GV53" s="443"/>
      <c r="GW53" s="444" t="s">
        <v>183</v>
      </c>
      <c r="GX53" s="443"/>
      <c r="GY53" s="444" t="s">
        <v>184</v>
      </c>
      <c r="GZ53" s="443"/>
      <c r="HA53" s="444" t="s">
        <v>185</v>
      </c>
      <c r="HB53" s="460"/>
      <c r="HC53" s="443"/>
      <c r="HD53" s="444" t="s">
        <v>187</v>
      </c>
      <c r="HE53" s="443"/>
      <c r="HF53" s="444" t="s">
        <v>183</v>
      </c>
      <c r="HG53" s="24"/>
      <c r="HH53" s="444" t="s">
        <v>184</v>
      </c>
      <c r="HI53" s="24">
        <v>130.90000000000146</v>
      </c>
      <c r="HJ53" s="444" t="s">
        <v>185</v>
      </c>
      <c r="HK53" s="460"/>
      <c r="HL53" s="443"/>
      <c r="HM53" s="444" t="s">
        <v>187</v>
      </c>
      <c r="HN53" s="443"/>
      <c r="HO53" s="444" t="s">
        <v>183</v>
      </c>
      <c r="HP53" s="443"/>
      <c r="HQ53" s="444" t="s">
        <v>184</v>
      </c>
      <c r="HR53" s="24">
        <v>706.80000000000109</v>
      </c>
      <c r="HS53" s="444" t="s">
        <v>185</v>
      </c>
      <c r="HT53" s="460"/>
      <c r="HU53" s="443"/>
      <c r="HV53" s="444" t="s">
        <v>187</v>
      </c>
      <c r="HW53" s="443"/>
      <c r="HX53" s="444" t="s">
        <v>183</v>
      </c>
      <c r="HY53" s="24"/>
      <c r="HZ53" s="444" t="s">
        <v>184</v>
      </c>
      <c r="IA53" s="24">
        <v>3208.8000000000357</v>
      </c>
      <c r="IB53" s="444" t="s">
        <v>185</v>
      </c>
      <c r="IC53" s="460"/>
      <c r="ID53" s="443"/>
      <c r="IE53" s="444" t="s">
        <v>187</v>
      </c>
      <c r="IF53" s="443"/>
      <c r="IG53" s="444" t="s">
        <v>183</v>
      </c>
      <c r="IH53" s="443"/>
      <c r="II53" s="444" t="s">
        <v>184</v>
      </c>
      <c r="IJ53" s="443"/>
      <c r="IK53" s="444" t="s">
        <v>185</v>
      </c>
      <c r="IL53" s="460"/>
      <c r="IM53" s="443"/>
      <c r="IN53" s="444" t="s">
        <v>187</v>
      </c>
      <c r="IO53" s="443"/>
      <c r="IP53" s="444" t="s">
        <v>183</v>
      </c>
      <c r="IQ53" s="443"/>
      <c r="IR53" s="444" t="s">
        <v>184</v>
      </c>
      <c r="IS53" s="24">
        <v>137.89999999999782</v>
      </c>
      <c r="IT53" s="444" t="s">
        <v>185</v>
      </c>
      <c r="IU53" s="460"/>
      <c r="IV53" s="443"/>
      <c r="IW53" s="444" t="s">
        <v>187</v>
      </c>
      <c r="IX53" s="443"/>
      <c r="IY53" s="444" t="s">
        <v>183</v>
      </c>
      <c r="IZ53" s="24"/>
      <c r="JA53" s="444" t="s">
        <v>184</v>
      </c>
      <c r="JB53" s="24">
        <v>119.19999999999709</v>
      </c>
      <c r="JC53" s="444" t="s">
        <v>185</v>
      </c>
      <c r="JD53" s="460"/>
      <c r="JE53" s="443"/>
      <c r="JF53" s="444" t="s">
        <v>187</v>
      </c>
      <c r="JG53" s="443"/>
      <c r="JH53" s="444" t="s">
        <v>183</v>
      </c>
      <c r="JI53" s="663"/>
      <c r="JJ53" s="444" t="s">
        <v>184</v>
      </c>
      <c r="JK53" s="24">
        <v>259.59999999999854</v>
      </c>
      <c r="JL53" s="444" t="s">
        <v>185</v>
      </c>
      <c r="JM53" s="460"/>
      <c r="JN53" s="443"/>
      <c r="JO53" s="444" t="s">
        <v>187</v>
      </c>
      <c r="JP53" s="443"/>
      <c r="JQ53" s="444" t="s">
        <v>183</v>
      </c>
      <c r="JR53" s="443"/>
      <c r="JS53" s="444" t="s">
        <v>184</v>
      </c>
      <c r="JT53" s="443"/>
      <c r="JU53" s="444" t="s">
        <v>185</v>
      </c>
      <c r="JV53" s="460"/>
      <c r="JW53" s="443"/>
      <c r="JX53" s="444" t="s">
        <v>187</v>
      </c>
      <c r="JY53" s="443"/>
      <c r="JZ53" s="444" t="s">
        <v>183</v>
      </c>
      <c r="KA53" s="24"/>
      <c r="KB53" s="444" t="s">
        <v>184</v>
      </c>
      <c r="KC53" s="24">
        <v>2946.6000000000422</v>
      </c>
      <c r="KD53" s="444" t="s">
        <v>185</v>
      </c>
      <c r="KE53" s="460"/>
      <c r="KF53" s="443"/>
      <c r="KG53" s="444" t="s">
        <v>187</v>
      </c>
      <c r="KH53" s="443"/>
      <c r="KI53" s="444" t="s">
        <v>183</v>
      </c>
      <c r="KJ53" s="663"/>
      <c r="KK53" s="444" t="s">
        <v>184</v>
      </c>
      <c r="KL53" s="24">
        <v>254.99999999999636</v>
      </c>
      <c r="KM53" s="444" t="s">
        <v>185</v>
      </c>
      <c r="KN53" s="460"/>
      <c r="KO53" s="443"/>
      <c r="KP53" s="444" t="s">
        <v>187</v>
      </c>
      <c r="KQ53" s="443"/>
      <c r="KR53" s="444" t="s">
        <v>183</v>
      </c>
      <c r="KS53" s="443"/>
      <c r="KT53" s="444" t="s">
        <v>184</v>
      </c>
      <c r="KU53" s="443"/>
      <c r="KV53" s="444" t="s">
        <v>185</v>
      </c>
      <c r="KW53" s="460"/>
      <c r="KX53" s="443"/>
      <c r="KY53" s="444" t="s">
        <v>187</v>
      </c>
      <c r="KZ53" s="443"/>
      <c r="LA53" s="444" t="s">
        <v>183</v>
      </c>
      <c r="LB53" s="443"/>
      <c r="LC53" s="444" t="s">
        <v>184</v>
      </c>
      <c r="LD53" s="443"/>
      <c r="LE53" s="444" t="s">
        <v>185</v>
      </c>
      <c r="LF53" s="460"/>
      <c r="LG53" s="443"/>
      <c r="LH53" s="444" t="s">
        <v>187</v>
      </c>
      <c r="LI53" s="443"/>
      <c r="LJ53" s="444" t="s">
        <v>183</v>
      </c>
      <c r="LK53" s="443"/>
      <c r="LL53" s="444" t="s">
        <v>184</v>
      </c>
      <c r="LM53" s="24"/>
      <c r="LN53" s="444" t="s">
        <v>185</v>
      </c>
      <c r="LO53" s="460"/>
      <c r="LP53" s="443"/>
      <c r="LQ53" s="444" t="s">
        <v>187</v>
      </c>
      <c r="LR53" s="443"/>
      <c r="LS53" s="444" t="s">
        <v>183</v>
      </c>
      <c r="LT53" s="24"/>
      <c r="LU53" s="444" t="s">
        <v>184</v>
      </c>
      <c r="LV53" s="24">
        <v>525.85000000000582</v>
      </c>
      <c r="LW53" s="444" t="s">
        <v>185</v>
      </c>
      <c r="LX53" s="460"/>
      <c r="LY53" s="443"/>
      <c r="LZ53" s="444" t="s">
        <v>187</v>
      </c>
      <c r="MA53" s="443"/>
      <c r="MB53" s="444" t="s">
        <v>183</v>
      </c>
      <c r="MC53" s="443"/>
      <c r="MD53" s="444" t="s">
        <v>184</v>
      </c>
      <c r="ME53" s="443"/>
      <c r="MF53" s="444" t="s">
        <v>185</v>
      </c>
      <c r="MG53" s="460"/>
      <c r="MH53" s="443"/>
      <c r="MI53" s="444" t="s">
        <v>187</v>
      </c>
      <c r="MJ53" s="443"/>
      <c r="MK53" s="444" t="s">
        <v>183</v>
      </c>
      <c r="ML53" s="24"/>
      <c r="MM53" s="444" t="s">
        <v>184</v>
      </c>
      <c r="MN53" s="24">
        <v>1078.2000000000153</v>
      </c>
      <c r="MO53" s="444" t="s">
        <v>185</v>
      </c>
      <c r="MP53" s="460"/>
      <c r="MQ53" s="443"/>
      <c r="MR53" s="444" t="s">
        <v>187</v>
      </c>
      <c r="MS53" s="443"/>
      <c r="MT53" s="444" t="s">
        <v>183</v>
      </c>
      <c r="MU53" s="24"/>
      <c r="MV53" s="444" t="s">
        <v>184</v>
      </c>
      <c r="MW53" s="443">
        <v>263.25000000001091</v>
      </c>
      <c r="MX53" s="444" t="s">
        <v>185</v>
      </c>
      <c r="MY53" s="460"/>
      <c r="MZ53" s="443"/>
      <c r="NA53" s="444" t="s">
        <v>187</v>
      </c>
      <c r="NB53" s="443"/>
      <c r="NC53" s="444" t="s">
        <v>183</v>
      </c>
      <c r="ND53" s="443"/>
      <c r="NE53" s="444" t="s">
        <v>184</v>
      </c>
      <c r="NF53" s="664">
        <v>1450.799999999992</v>
      </c>
      <c r="NG53" s="444" t="s">
        <v>185</v>
      </c>
      <c r="NH53" s="460"/>
    </row>
    <row r="54" spans="1:372" ht="18">
      <c r="A54" s="110" t="s">
        <v>3707</v>
      </c>
      <c r="B54" s="59">
        <f>SUM(D54:AAP54)</f>
        <v>23666.925000000079</v>
      </c>
      <c r="C54" s="55"/>
      <c r="D54" s="443"/>
      <c r="E54" s="286">
        <f>D53*0.25</f>
        <v>0</v>
      </c>
      <c r="F54" s="24"/>
      <c r="G54" s="286">
        <f>F53*0.5</f>
        <v>0</v>
      </c>
      <c r="H54" s="443"/>
      <c r="I54" s="286">
        <f>H53*0.75</f>
        <v>0</v>
      </c>
      <c r="J54" s="443"/>
      <c r="K54" s="286">
        <f>J53*1</f>
        <v>0</v>
      </c>
      <c r="L54" s="460"/>
      <c r="M54" s="443"/>
      <c r="N54" s="286">
        <f>M53*0.25</f>
        <v>0</v>
      </c>
      <c r="O54" s="443"/>
      <c r="P54" s="286">
        <f>O53*0.5</f>
        <v>0</v>
      </c>
      <c r="Q54" s="443"/>
      <c r="R54" s="286">
        <f>Q53*0.75</f>
        <v>0</v>
      </c>
      <c r="S54" s="443"/>
      <c r="T54" s="286">
        <f>S53*1</f>
        <v>0</v>
      </c>
      <c r="U54" s="460"/>
      <c r="V54" s="443"/>
      <c r="W54" s="286">
        <f>V53*0.25</f>
        <v>0</v>
      </c>
      <c r="X54" s="443"/>
      <c r="Y54" s="286">
        <f>X53*0.5</f>
        <v>0</v>
      </c>
      <c r="Z54" s="77"/>
      <c r="AA54" s="286">
        <f>Z53*0.75</f>
        <v>541.65000000000009</v>
      </c>
      <c r="AB54" s="443"/>
      <c r="AC54" s="286">
        <f t="shared" ref="AC54" si="42">AB53*1</f>
        <v>663.8</v>
      </c>
      <c r="AD54" s="460"/>
      <c r="AE54" s="443"/>
      <c r="AF54" s="286">
        <f>AE53*0.25</f>
        <v>0</v>
      </c>
      <c r="AG54" s="443"/>
      <c r="AH54" s="286">
        <f>AG53*0.5</f>
        <v>0</v>
      </c>
      <c r="AI54" s="293"/>
      <c r="AJ54" s="286">
        <f>AI53*0.75</f>
        <v>171.07500000000027</v>
      </c>
      <c r="AL54" s="286">
        <f t="shared" ref="AL54" si="43">AK53*1</f>
        <v>235.20000000000005</v>
      </c>
      <c r="AM54" s="460"/>
      <c r="AN54" s="443"/>
      <c r="AO54" s="286">
        <f>AN53*0.25</f>
        <v>0</v>
      </c>
      <c r="AP54" s="443"/>
      <c r="AQ54" s="286">
        <f>AP53*0.5</f>
        <v>0</v>
      </c>
      <c r="AR54" s="443"/>
      <c r="AS54" s="286">
        <f>AR53*0.75</f>
        <v>0</v>
      </c>
      <c r="AT54" s="293"/>
      <c r="AU54" s="286">
        <f>AT53*1</f>
        <v>638.79999999999995</v>
      </c>
      <c r="AV54" s="460"/>
      <c r="AW54" s="443"/>
      <c r="AX54" s="286">
        <f>AW53*0.25</f>
        <v>0</v>
      </c>
      <c r="AY54" s="443"/>
      <c r="AZ54" s="286">
        <f>AY53*0.5</f>
        <v>0</v>
      </c>
      <c r="BB54" s="286">
        <f>BA53*0.75</f>
        <v>0</v>
      </c>
      <c r="BC54" s="293"/>
      <c r="BD54" s="286">
        <f>BC53*1</f>
        <v>786.50000000000045</v>
      </c>
      <c r="BE54" s="460"/>
      <c r="BF54" s="443"/>
      <c r="BG54" s="286">
        <f>BF53*0.25</f>
        <v>0</v>
      </c>
      <c r="BH54" s="443"/>
      <c r="BI54" s="286">
        <f>BH53*0.5</f>
        <v>0</v>
      </c>
      <c r="BJ54" s="443"/>
      <c r="BK54" s="286">
        <f>BJ53*0.75</f>
        <v>0</v>
      </c>
      <c r="BL54" s="293"/>
      <c r="BM54" s="286">
        <f>BL53*1</f>
        <v>1092.4999999999995</v>
      </c>
      <c r="BN54" s="460"/>
      <c r="BO54" s="443"/>
      <c r="BP54" s="286">
        <f>BO53*0.25</f>
        <v>0</v>
      </c>
      <c r="BQ54" s="443"/>
      <c r="BR54" s="286">
        <f>BQ53*0.5</f>
        <v>0</v>
      </c>
      <c r="BS54" s="443"/>
      <c r="BT54" s="286">
        <f>BS53*0.75</f>
        <v>0</v>
      </c>
      <c r="BU54" s="293"/>
      <c r="BV54" s="286">
        <f>BU53*1</f>
        <v>532.99999999999864</v>
      </c>
      <c r="BW54" s="460"/>
      <c r="BX54" s="443"/>
      <c r="BY54" s="286">
        <f>BX53*0.25</f>
        <v>0</v>
      </c>
      <c r="BZ54" s="443"/>
      <c r="CA54" s="286">
        <f>BZ53*0.5</f>
        <v>0</v>
      </c>
      <c r="CB54" s="443"/>
      <c r="CC54" s="286">
        <f>CB53*0.75</f>
        <v>0</v>
      </c>
      <c r="CD54" s="293"/>
      <c r="CE54" s="286">
        <f>CD53*1</f>
        <v>315.39999999999873</v>
      </c>
      <c r="CF54" s="460"/>
      <c r="CG54" s="443"/>
      <c r="CH54" s="286">
        <f>CG53*0.25</f>
        <v>0</v>
      </c>
      <c r="CI54" s="443"/>
      <c r="CJ54" s="286">
        <f>CI53*0.5</f>
        <v>0</v>
      </c>
      <c r="CK54" s="443"/>
      <c r="CL54" s="286">
        <f>CK53*0.75</f>
        <v>0</v>
      </c>
      <c r="CM54" s="293"/>
      <c r="CN54" s="286">
        <f>CM53*1</f>
        <v>583.99999999999818</v>
      </c>
      <c r="CO54" s="460"/>
      <c r="CP54" s="443"/>
      <c r="CQ54" s="286">
        <f>CP53*0.25</f>
        <v>0</v>
      </c>
      <c r="CR54" s="443"/>
      <c r="CS54" s="286">
        <f>CR53*0.5</f>
        <v>0</v>
      </c>
      <c r="CT54" s="443"/>
      <c r="CU54" s="286">
        <f>CT53*0.75</f>
        <v>0</v>
      </c>
      <c r="CV54" s="293"/>
      <c r="CW54" s="286">
        <f>CV53*1</f>
        <v>265.99999999999818</v>
      </c>
      <c r="CX54" s="460"/>
      <c r="CY54" s="443"/>
      <c r="CZ54" s="286">
        <f>CY53*0.25</f>
        <v>0</v>
      </c>
      <c r="DA54" s="443"/>
      <c r="DB54" s="286">
        <f>DA53*0.5</f>
        <v>0</v>
      </c>
      <c r="DC54" s="443"/>
      <c r="DD54" s="286">
        <f>DC53*0.75</f>
        <v>0</v>
      </c>
      <c r="DE54" s="293"/>
      <c r="DF54" s="286">
        <f>DE53*1</f>
        <v>281.29999999999836</v>
      </c>
      <c r="DG54" s="460"/>
      <c r="DH54" s="443"/>
      <c r="DI54" s="286">
        <f>DH53*0.25</f>
        <v>0</v>
      </c>
      <c r="DJ54" s="443"/>
      <c r="DK54" s="286">
        <f>DJ53*0.5</f>
        <v>0</v>
      </c>
      <c r="DL54" s="443"/>
      <c r="DM54" s="286">
        <f>DL53*0.75</f>
        <v>0</v>
      </c>
      <c r="DN54" s="293"/>
      <c r="DO54" s="286">
        <f>DN53*1</f>
        <v>159.59999999999854</v>
      </c>
      <c r="DP54" s="460"/>
      <c r="DQ54" s="443"/>
      <c r="DR54" s="286">
        <f>DQ53*0.25</f>
        <v>0</v>
      </c>
      <c r="DS54" s="443"/>
      <c r="DT54" s="286">
        <f>DS53*0.5</f>
        <v>0</v>
      </c>
      <c r="DU54" s="443"/>
      <c r="DV54" s="286">
        <f>DU53*0.75</f>
        <v>0</v>
      </c>
      <c r="DW54" s="293"/>
      <c r="DX54" s="286">
        <f>DW53*1</f>
        <v>353.39999999999873</v>
      </c>
      <c r="DY54" s="460"/>
      <c r="DZ54" s="443"/>
      <c r="EA54" s="286">
        <f>DZ53*0.25</f>
        <v>0</v>
      </c>
      <c r="EB54" s="443"/>
      <c r="EC54" s="286">
        <f>EB53*0.5</f>
        <v>0</v>
      </c>
      <c r="ED54" s="443"/>
      <c r="EE54" s="286">
        <f>ED53*0.75</f>
        <v>0</v>
      </c>
      <c r="EF54" s="293"/>
      <c r="EG54" s="286">
        <f>EF53*1</f>
        <v>788.80000000000018</v>
      </c>
      <c r="EH54" s="460"/>
      <c r="EI54" s="443"/>
      <c r="EJ54" s="286">
        <f>EI53*0.25</f>
        <v>0</v>
      </c>
      <c r="EK54" s="443"/>
      <c r="EL54" s="286">
        <f>EK53*0.5</f>
        <v>0</v>
      </c>
      <c r="EM54" s="443"/>
      <c r="EN54" s="286">
        <f>EM53*0.75</f>
        <v>0</v>
      </c>
      <c r="EO54" s="293"/>
      <c r="EP54" s="286">
        <f>EO53*1</f>
        <v>193.50000000000364</v>
      </c>
      <c r="EQ54" s="460"/>
      <c r="ER54" s="443"/>
      <c r="ES54" s="286">
        <f>ER53*0.25</f>
        <v>0</v>
      </c>
      <c r="ET54" s="443"/>
      <c r="EU54" s="286">
        <f>ET53*0.5</f>
        <v>0</v>
      </c>
      <c r="EV54" s="443"/>
      <c r="EW54" s="286">
        <f>EV53*0.75</f>
        <v>0</v>
      </c>
      <c r="EX54" s="293"/>
      <c r="EY54" s="286">
        <f>EX53*1</f>
        <v>345.29999999999927</v>
      </c>
      <c r="EZ54" s="460"/>
      <c r="FA54" s="443"/>
      <c r="FB54" s="286">
        <f>FA53*0.25</f>
        <v>0</v>
      </c>
      <c r="FC54" s="443"/>
      <c r="FD54" s="286">
        <f>FC53*0.5</f>
        <v>0</v>
      </c>
      <c r="FE54" s="443"/>
      <c r="FF54" s="286">
        <f>FE53*0.75</f>
        <v>0</v>
      </c>
      <c r="FG54" s="293"/>
      <c r="FH54" s="286">
        <f>FG53*1</f>
        <v>446.19999999999709</v>
      </c>
      <c r="FI54" s="460"/>
      <c r="FJ54" s="443"/>
      <c r="FK54" s="286">
        <f>FJ53*0.25</f>
        <v>0</v>
      </c>
      <c r="FL54" s="443"/>
      <c r="FM54" s="286">
        <f>FL53*0.5</f>
        <v>0</v>
      </c>
      <c r="FN54" s="443"/>
      <c r="FO54" s="286">
        <f>FN53*0.75</f>
        <v>0</v>
      </c>
      <c r="FP54" s="293"/>
      <c r="FQ54" s="286">
        <f>FP53*1</f>
        <v>458.19999999999709</v>
      </c>
      <c r="FR54" s="460"/>
      <c r="FS54" s="443"/>
      <c r="FT54" s="286">
        <f>FS53*0.25</f>
        <v>0</v>
      </c>
      <c r="FU54" s="443"/>
      <c r="FV54" s="286">
        <f>FU53*0.5</f>
        <v>0</v>
      </c>
      <c r="FW54" s="443"/>
      <c r="FX54" s="286">
        <f>FW53*0.75</f>
        <v>0</v>
      </c>
      <c r="FY54" s="293"/>
      <c r="FZ54" s="286">
        <f>FY53*1</f>
        <v>328.49999999999636</v>
      </c>
      <c r="GA54" s="460"/>
      <c r="GB54" s="443"/>
      <c r="GC54" s="286">
        <f>GB53*0.25</f>
        <v>0</v>
      </c>
      <c r="GD54" s="443"/>
      <c r="GE54" s="286">
        <f>GD53*0.5</f>
        <v>0</v>
      </c>
      <c r="GF54" s="443"/>
      <c r="GG54" s="286">
        <f>GF53*0.75</f>
        <v>0</v>
      </c>
      <c r="GH54" s="293"/>
      <c r="GI54" s="286">
        <f>GH53*1</f>
        <v>119.5</v>
      </c>
      <c r="GJ54" s="460"/>
      <c r="GK54" s="443"/>
      <c r="GL54" s="286">
        <f>GK53*0.25</f>
        <v>0</v>
      </c>
      <c r="GM54" s="443"/>
      <c r="GN54" s="286">
        <f>GM53*0.5</f>
        <v>0</v>
      </c>
      <c r="GO54" s="443"/>
      <c r="GP54" s="286">
        <f>GO53*0.75</f>
        <v>0</v>
      </c>
      <c r="GQ54" s="293"/>
      <c r="GR54" s="286">
        <f>GQ53*1</f>
        <v>3281.8000000000011</v>
      </c>
      <c r="GS54" s="460"/>
      <c r="GT54" s="443"/>
      <c r="GU54" s="286">
        <f>GT53*0.25</f>
        <v>0</v>
      </c>
      <c r="GV54" s="443"/>
      <c r="GW54" s="286">
        <f>GV53*0.5</f>
        <v>0</v>
      </c>
      <c r="GX54" s="443"/>
      <c r="GY54" s="286">
        <f>GX53*0.75</f>
        <v>0</v>
      </c>
      <c r="GZ54" s="443"/>
      <c r="HA54" s="286">
        <f>GZ53*1</f>
        <v>0</v>
      </c>
      <c r="HB54" s="460"/>
      <c r="HC54" s="443"/>
      <c r="HD54" s="286">
        <f>HC53*0.25</f>
        <v>0</v>
      </c>
      <c r="HE54" s="443"/>
      <c r="HF54" s="286">
        <f>HE53*0.5</f>
        <v>0</v>
      </c>
      <c r="HG54" s="443"/>
      <c r="HH54" s="286">
        <f>HG53*0.75</f>
        <v>0</v>
      </c>
      <c r="HI54" s="293"/>
      <c r="HJ54" s="286">
        <f>HI53*1</f>
        <v>130.90000000000146</v>
      </c>
      <c r="HK54" s="460"/>
      <c r="HL54" s="443"/>
      <c r="HM54" s="286">
        <f>HL53*0.25</f>
        <v>0</v>
      </c>
      <c r="HN54" s="443"/>
      <c r="HO54" s="286">
        <f>HN53*0.5</f>
        <v>0</v>
      </c>
      <c r="HP54" s="443"/>
      <c r="HQ54" s="286">
        <f>HP53*0.75</f>
        <v>0</v>
      </c>
      <c r="HR54" s="293"/>
      <c r="HS54" s="286">
        <f>HR53*1</f>
        <v>706.80000000000109</v>
      </c>
      <c r="HT54" s="460"/>
      <c r="HU54" s="443"/>
      <c r="HV54" s="286">
        <f>HU53*0.25</f>
        <v>0</v>
      </c>
      <c r="HW54" s="443"/>
      <c r="HX54" s="286">
        <f>HW53*0.5</f>
        <v>0</v>
      </c>
      <c r="HY54" s="443"/>
      <c r="HZ54" s="286">
        <f>HY53*0.75</f>
        <v>0</v>
      </c>
      <c r="IA54" s="293"/>
      <c r="IB54" s="286">
        <f>IA53*1</f>
        <v>3208.8000000000357</v>
      </c>
      <c r="IC54" s="460"/>
      <c r="ID54" s="443"/>
      <c r="IE54" s="286">
        <f>ID53*0.25</f>
        <v>0</v>
      </c>
      <c r="IF54" s="443"/>
      <c r="IG54" s="286">
        <f>IF53*0.5</f>
        <v>0</v>
      </c>
      <c r="IH54" s="443"/>
      <c r="II54" s="286">
        <f>IH53*0.75</f>
        <v>0</v>
      </c>
      <c r="IJ54" s="443"/>
      <c r="IK54" s="286">
        <f>IJ53*1</f>
        <v>0</v>
      </c>
      <c r="IL54" s="460"/>
      <c r="IM54" s="443"/>
      <c r="IN54" s="286">
        <f>IM53*0.25</f>
        <v>0</v>
      </c>
      <c r="IO54" s="443"/>
      <c r="IP54" s="286">
        <f>IO53*0.5</f>
        <v>0</v>
      </c>
      <c r="IQ54" s="443"/>
      <c r="IR54" s="286">
        <f>IQ53*0.75</f>
        <v>0</v>
      </c>
      <c r="IS54" s="293"/>
      <c r="IT54" s="286">
        <f>IS53*1</f>
        <v>137.89999999999782</v>
      </c>
      <c r="IU54" s="460"/>
      <c r="IV54" s="443"/>
      <c r="IW54" s="286">
        <f>IV53*0.25</f>
        <v>0</v>
      </c>
      <c r="IX54" s="443"/>
      <c r="IY54" s="286">
        <f>IX53*0.5</f>
        <v>0</v>
      </c>
      <c r="IZ54" s="443"/>
      <c r="JA54" s="286">
        <f>IZ53*0.75</f>
        <v>0</v>
      </c>
      <c r="JB54" s="293"/>
      <c r="JC54" s="286">
        <f>JB53*1</f>
        <v>119.19999999999709</v>
      </c>
      <c r="JD54" s="460"/>
      <c r="JE54" s="443"/>
      <c r="JF54" s="286">
        <f>JE53*0.25</f>
        <v>0</v>
      </c>
      <c r="JG54" s="443"/>
      <c r="JH54" s="286">
        <f>JG53*0.5</f>
        <v>0</v>
      </c>
      <c r="JI54" s="443"/>
      <c r="JJ54" s="286">
        <f>JI53*0.75</f>
        <v>0</v>
      </c>
      <c r="JK54" s="293"/>
      <c r="JL54" s="286">
        <f>JK53*1</f>
        <v>259.59999999999854</v>
      </c>
      <c r="JM54" s="460"/>
      <c r="JN54" s="443"/>
      <c r="JO54" s="286">
        <f>JN53*0.25</f>
        <v>0</v>
      </c>
      <c r="JP54" s="443"/>
      <c r="JQ54" s="286">
        <f>JP53*0.5</f>
        <v>0</v>
      </c>
      <c r="JR54" s="443"/>
      <c r="JS54" s="286">
        <f>JR53*0.75</f>
        <v>0</v>
      </c>
      <c r="JT54" s="443"/>
      <c r="JU54" s="286">
        <f>JT53*1</f>
        <v>0</v>
      </c>
      <c r="JV54" s="460"/>
      <c r="JW54" s="443"/>
      <c r="JX54" s="286">
        <f>JW53*0.25</f>
        <v>0</v>
      </c>
      <c r="JY54" s="443"/>
      <c r="JZ54" s="286">
        <f>JY53*0.5</f>
        <v>0</v>
      </c>
      <c r="KA54" s="443"/>
      <c r="KB54" s="286">
        <f>KA53*0.75</f>
        <v>0</v>
      </c>
      <c r="KC54" s="293"/>
      <c r="KD54" s="286">
        <f t="shared" ref="KD54" si="44">KC53*1</f>
        <v>2946.6000000000422</v>
      </c>
      <c r="KE54" s="460"/>
      <c r="KF54" s="443"/>
      <c r="KG54" s="286">
        <f>KF53*0.25</f>
        <v>0</v>
      </c>
      <c r="KH54" s="443"/>
      <c r="KI54" s="286">
        <f>KH53*0.5</f>
        <v>0</v>
      </c>
      <c r="KJ54" s="443"/>
      <c r="KK54" s="286">
        <f>KJ53*0.75</f>
        <v>0</v>
      </c>
      <c r="KL54" s="293"/>
      <c r="KM54" s="286">
        <f>KL53*1</f>
        <v>254.99999999999636</v>
      </c>
      <c r="KN54" s="460"/>
      <c r="KO54" s="443"/>
      <c r="KP54" s="286">
        <f>KO53*0.25</f>
        <v>0</v>
      </c>
      <c r="KQ54" s="443"/>
      <c r="KR54" s="286">
        <f>KQ53*0.5</f>
        <v>0</v>
      </c>
      <c r="KS54" s="443"/>
      <c r="KT54" s="286">
        <f>KS53*0.75</f>
        <v>0</v>
      </c>
      <c r="KU54" s="443"/>
      <c r="KV54" s="286">
        <f>KU53*1</f>
        <v>0</v>
      </c>
      <c r="KW54" s="460"/>
      <c r="KX54" s="443"/>
      <c r="KY54" s="286">
        <f>KX53*0.25</f>
        <v>0</v>
      </c>
      <c r="KZ54" s="443"/>
      <c r="LA54" s="286">
        <f>KZ53*0.5</f>
        <v>0</v>
      </c>
      <c r="LB54" s="443"/>
      <c r="LC54" s="286">
        <f>LB53*0.75</f>
        <v>0</v>
      </c>
      <c r="LD54" s="443"/>
      <c r="LE54" s="286">
        <f>LD53*1</f>
        <v>0</v>
      </c>
      <c r="LF54" s="460"/>
      <c r="LG54" s="443"/>
      <c r="LH54" s="286">
        <f>LG53*0.25</f>
        <v>0</v>
      </c>
      <c r="LI54" s="443"/>
      <c r="LJ54" s="286">
        <f>LI53*0.5</f>
        <v>0</v>
      </c>
      <c r="LK54" s="443"/>
      <c r="LL54" s="286">
        <f>LK53*0.75</f>
        <v>0</v>
      </c>
      <c r="LM54" s="293"/>
      <c r="LN54" s="286">
        <f>LM53*1</f>
        <v>0</v>
      </c>
      <c r="LO54" s="460"/>
      <c r="LP54" s="443"/>
      <c r="LQ54" s="286">
        <f>LP53*0.25</f>
        <v>0</v>
      </c>
      <c r="LR54" s="443"/>
      <c r="LS54" s="286">
        <f>LR53*0.5</f>
        <v>0</v>
      </c>
      <c r="LT54" s="443"/>
      <c r="LU54" s="286">
        <f>LT53*0.75</f>
        <v>0</v>
      </c>
      <c r="LV54" s="293"/>
      <c r="LW54" s="286">
        <f>LV53*1</f>
        <v>525.85000000000582</v>
      </c>
      <c r="LX54" s="460"/>
      <c r="LY54" s="443"/>
      <c r="LZ54" s="286">
        <f>LY53*0.25</f>
        <v>0</v>
      </c>
      <c r="MA54" s="443"/>
      <c r="MB54" s="286">
        <f>MA53*0.5</f>
        <v>0</v>
      </c>
      <c r="MC54" s="443"/>
      <c r="MD54" s="286">
        <f>MC53*0.75</f>
        <v>0</v>
      </c>
      <c r="ME54" s="443"/>
      <c r="MF54" s="286">
        <f>ME53*1</f>
        <v>0</v>
      </c>
      <c r="MG54" s="460"/>
      <c r="MH54" s="443"/>
      <c r="MI54" s="286">
        <f>MH53*0.25</f>
        <v>0</v>
      </c>
      <c r="MJ54" s="443"/>
      <c r="MK54" s="286">
        <f>MJ53*0.5</f>
        <v>0</v>
      </c>
      <c r="ML54" s="443"/>
      <c r="MM54" s="286">
        <f>ML53*0.75</f>
        <v>0</v>
      </c>
      <c r="MN54" s="293"/>
      <c r="MO54" s="286">
        <f>MN53*1</f>
        <v>1078.2000000000153</v>
      </c>
      <c r="MP54" s="460"/>
      <c r="MQ54" s="443"/>
      <c r="MR54" s="286">
        <f>MQ53*0.25</f>
        <v>0</v>
      </c>
      <c r="MS54" s="443"/>
      <c r="MT54" s="286">
        <f>MS53*0.5</f>
        <v>0</v>
      </c>
      <c r="MU54" s="443"/>
      <c r="MV54" s="286">
        <f>MU53*0.75</f>
        <v>0</v>
      </c>
      <c r="MW54" s="293"/>
      <c r="MX54" s="286">
        <f>MW53*1</f>
        <v>263.25000000001091</v>
      </c>
      <c r="MY54" s="460"/>
      <c r="MZ54" s="443"/>
      <c r="NA54" s="286">
        <f>MZ53*0.25</f>
        <v>0</v>
      </c>
      <c r="NB54" s="443"/>
      <c r="NC54" s="286">
        <f>NB53*0.5</f>
        <v>0</v>
      </c>
      <c r="ND54" s="443"/>
      <c r="NE54" s="286">
        <f>ND53*0.75</f>
        <v>0</v>
      </c>
      <c r="NF54" s="293"/>
      <c r="NG54" s="286">
        <f>NF53*1</f>
        <v>1450.799999999992</v>
      </c>
      <c r="NH54" s="460"/>
    </row>
    <row r="55" spans="1:372" s="50" customFormat="1" ht="18">
      <c r="A55" s="49"/>
      <c r="B55" s="58"/>
      <c r="C55" s="55"/>
      <c r="D55" s="293"/>
      <c r="E55" s="48"/>
      <c r="F55" s="77"/>
      <c r="G55" s="48"/>
      <c r="H55" s="293"/>
      <c r="I55" s="293"/>
      <c r="J55" s="293"/>
      <c r="K55" s="48"/>
      <c r="L55" s="54"/>
      <c r="M55" s="293"/>
      <c r="N55" s="48"/>
      <c r="O55" s="293"/>
      <c r="P55" s="48"/>
      <c r="Q55" s="293"/>
      <c r="R55" s="293"/>
      <c r="S55" s="293"/>
      <c r="T55" s="48"/>
      <c r="U55" s="54"/>
      <c r="V55" s="293"/>
      <c r="W55" s="48"/>
      <c r="X55" s="293"/>
      <c r="Y55" s="48"/>
      <c r="Z55" s="77"/>
      <c r="AA55" s="293"/>
      <c r="AC55" s="48"/>
      <c r="AD55" s="54"/>
      <c r="AE55" s="293"/>
      <c r="AF55" s="48"/>
      <c r="AG55" s="293"/>
      <c r="AH55" s="48"/>
      <c r="AI55" s="293"/>
      <c r="AJ55" s="293"/>
      <c r="AL55" s="48"/>
      <c r="AM55" s="54"/>
      <c r="AN55" s="293"/>
      <c r="AO55" s="48"/>
      <c r="AP55" s="293"/>
      <c r="AQ55" s="48"/>
      <c r="AR55" s="293"/>
      <c r="AS55" s="293"/>
      <c r="AT55" s="293"/>
      <c r="AU55" s="48"/>
      <c r="AV55" s="54"/>
      <c r="AW55" s="77"/>
      <c r="AX55" s="48"/>
      <c r="AY55" s="77"/>
      <c r="AZ55" s="48"/>
      <c r="BA55" s="77"/>
      <c r="BB55" s="293"/>
      <c r="BC55" s="293"/>
      <c r="BD55" s="48"/>
      <c r="BE55" s="54"/>
      <c r="BF55" s="293"/>
      <c r="BG55" s="48"/>
      <c r="BH55" s="293"/>
      <c r="BI55" s="48"/>
      <c r="BJ55" s="293"/>
      <c r="BK55" s="293"/>
      <c r="BL55" s="293"/>
      <c r="BM55" s="48"/>
      <c r="BN55" s="54"/>
      <c r="BO55" s="293"/>
      <c r="BP55" s="48"/>
      <c r="BQ55" s="293"/>
      <c r="BR55" s="48"/>
      <c r="BS55" s="293"/>
      <c r="BT55" s="293"/>
      <c r="BU55" s="293"/>
      <c r="BV55" s="48"/>
      <c r="BW55" s="54"/>
      <c r="BX55" s="443"/>
      <c r="BY55" s="48"/>
      <c r="BZ55" s="443"/>
      <c r="CA55" s="48"/>
      <c r="CB55" s="443"/>
      <c r="CC55" s="293"/>
      <c r="CD55" s="293"/>
      <c r="CE55" s="48"/>
      <c r="CF55" s="54"/>
      <c r="CG55" s="293"/>
      <c r="CH55" s="48"/>
      <c r="CI55" s="77"/>
      <c r="CJ55" s="48"/>
      <c r="CK55" s="77"/>
      <c r="CL55" s="293"/>
      <c r="CM55" s="293"/>
      <c r="CN55" s="48"/>
      <c r="CO55" s="54"/>
      <c r="CP55" s="293"/>
      <c r="CQ55" s="48"/>
      <c r="CR55" s="77"/>
      <c r="CS55" s="48"/>
      <c r="CT55" s="77"/>
      <c r="CU55" s="293"/>
      <c r="CV55" s="293"/>
      <c r="CW55" s="48"/>
      <c r="CX55" s="54"/>
      <c r="CY55" s="293"/>
      <c r="CZ55" s="48"/>
      <c r="DA55" s="77"/>
      <c r="DB55" s="48"/>
      <c r="DC55" s="77"/>
      <c r="DD55" s="293"/>
      <c r="DE55" s="293"/>
      <c r="DF55" s="48"/>
      <c r="DG55" s="54"/>
      <c r="DH55" s="293"/>
      <c r="DI55" s="48"/>
      <c r="DJ55" s="77"/>
      <c r="DK55" s="48"/>
      <c r="DL55" s="77"/>
      <c r="DM55" s="293"/>
      <c r="DN55" s="293"/>
      <c r="DO55" s="48"/>
      <c r="DP55" s="54"/>
      <c r="DQ55" s="293"/>
      <c r="DR55" s="48"/>
      <c r="DS55" s="77"/>
      <c r="DT55" s="48"/>
      <c r="DU55" s="77"/>
      <c r="DV55" s="293"/>
      <c r="DW55" s="293"/>
      <c r="DX55" s="48"/>
      <c r="DY55" s="54"/>
      <c r="DZ55" s="293"/>
      <c r="EA55" s="48"/>
      <c r="EB55" s="77"/>
      <c r="EC55" s="48"/>
      <c r="ED55" s="77"/>
      <c r="EE55" s="293"/>
      <c r="EF55" s="293"/>
      <c r="EG55" s="48"/>
      <c r="EH55" s="54"/>
      <c r="EI55" s="293"/>
      <c r="EJ55" s="48"/>
      <c r="EK55" s="77"/>
      <c r="EL55" s="48"/>
      <c r="EM55" s="77"/>
      <c r="EN55" s="293"/>
      <c r="EO55" s="293"/>
      <c r="EP55" s="48"/>
      <c r="EQ55" s="54"/>
      <c r="ER55" s="293"/>
      <c r="ES55" s="48"/>
      <c r="ET55" s="77"/>
      <c r="EU55" s="48"/>
      <c r="EV55" s="77"/>
      <c r="EW55" s="293"/>
      <c r="EX55" s="293"/>
      <c r="EY55" s="48"/>
      <c r="EZ55" s="54"/>
      <c r="FA55" s="293"/>
      <c r="FB55" s="48"/>
      <c r="FC55" s="77"/>
      <c r="FD55" s="48"/>
      <c r="FE55" s="77"/>
      <c r="FF55" s="293"/>
      <c r="FG55" s="293"/>
      <c r="FH55" s="48"/>
      <c r="FI55" s="54"/>
      <c r="FJ55" s="293"/>
      <c r="FK55" s="48"/>
      <c r="FL55" s="77"/>
      <c r="FM55" s="48"/>
      <c r="FN55" s="77"/>
      <c r="FO55" s="293"/>
      <c r="FP55" s="293"/>
      <c r="FQ55" s="48"/>
      <c r="FR55" s="54"/>
      <c r="FS55" s="293"/>
      <c r="FT55" s="48"/>
      <c r="FU55" s="77"/>
      <c r="FV55" s="48"/>
      <c r="FW55" s="77"/>
      <c r="FX55" s="293"/>
      <c r="FY55" s="293"/>
      <c r="FZ55" s="48"/>
      <c r="GA55" s="54"/>
      <c r="GB55" s="293"/>
      <c r="GC55" s="48"/>
      <c r="GD55" s="293"/>
      <c r="GE55" s="48"/>
      <c r="GF55" s="293"/>
      <c r="GG55" s="293"/>
      <c r="GH55" s="293"/>
      <c r="GI55" s="48"/>
      <c r="GJ55" s="54"/>
      <c r="GK55" s="293"/>
      <c r="GL55" s="48"/>
      <c r="GM55" s="77"/>
      <c r="GN55" s="48"/>
      <c r="GO55" s="77"/>
      <c r="GP55" s="293"/>
      <c r="GQ55" s="293"/>
      <c r="GR55" s="48"/>
      <c r="GS55" s="54"/>
      <c r="GT55" s="293"/>
      <c r="GU55" s="48"/>
      <c r="GV55" s="293"/>
      <c r="GW55" s="48"/>
      <c r="GX55" s="293"/>
      <c r="GY55" s="293"/>
      <c r="GZ55" s="293"/>
      <c r="HA55" s="48"/>
      <c r="HB55" s="54"/>
      <c r="HC55" s="293"/>
      <c r="HD55" s="48"/>
      <c r="HE55" s="293"/>
      <c r="HF55" s="48"/>
      <c r="HG55" s="293"/>
      <c r="HH55" s="293"/>
      <c r="HI55" s="293"/>
      <c r="HJ55" s="48"/>
      <c r="HK55" s="54"/>
      <c r="HL55" s="293"/>
      <c r="HM55" s="48"/>
      <c r="HN55" s="293"/>
      <c r="HO55" s="48"/>
      <c r="HP55" s="293"/>
      <c r="HQ55" s="293"/>
      <c r="HR55" s="293"/>
      <c r="HS55" s="48"/>
      <c r="HT55" s="54"/>
      <c r="HU55" s="293"/>
      <c r="HV55" s="48"/>
      <c r="HW55" s="293"/>
      <c r="HX55" s="48"/>
      <c r="HY55" s="293"/>
      <c r="HZ55" s="293"/>
      <c r="IA55" s="293"/>
      <c r="IB55" s="48"/>
      <c r="IC55" s="54"/>
      <c r="ID55" s="293"/>
      <c r="IE55" s="48"/>
      <c r="IF55" s="293"/>
      <c r="IG55" s="48"/>
      <c r="IH55" s="293"/>
      <c r="II55" s="293"/>
      <c r="IJ55" s="293"/>
      <c r="IK55" s="48"/>
      <c r="IL55" s="54"/>
      <c r="IM55" s="293"/>
      <c r="IN55" s="48"/>
      <c r="IO55" s="293"/>
      <c r="IP55" s="48"/>
      <c r="IQ55" s="293"/>
      <c r="IR55" s="293"/>
      <c r="IS55" s="293"/>
      <c r="IT55" s="48"/>
      <c r="IU55" s="54"/>
      <c r="IV55" s="293"/>
      <c r="IW55" s="48"/>
      <c r="IX55" s="293"/>
      <c r="IY55" s="48"/>
      <c r="IZ55" s="293"/>
      <c r="JA55" s="293"/>
      <c r="JB55" s="293"/>
      <c r="JC55" s="48"/>
      <c r="JD55" s="54"/>
      <c r="JE55" s="293"/>
      <c r="JF55" s="48"/>
      <c r="JG55" s="293"/>
      <c r="JH55" s="48"/>
      <c r="JI55" s="293"/>
      <c r="JJ55" s="293"/>
      <c r="JK55" s="293"/>
      <c r="JL55" s="48"/>
      <c r="JM55" s="54"/>
      <c r="JN55" s="293"/>
      <c r="JO55" s="48"/>
      <c r="JP55" s="293"/>
      <c r="JQ55" s="48"/>
      <c r="JR55" s="293"/>
      <c r="JS55" s="293"/>
      <c r="JT55" s="293"/>
      <c r="JU55" s="48"/>
      <c r="JV55" s="54"/>
      <c r="JW55" s="293"/>
      <c r="JX55" s="48"/>
      <c r="JY55" s="293"/>
      <c r="JZ55" s="48"/>
      <c r="KA55" s="293"/>
      <c r="KB55" s="293"/>
      <c r="KC55" s="293"/>
      <c r="KD55" s="48"/>
      <c r="KE55" s="54"/>
      <c r="KF55" s="293"/>
      <c r="KG55" s="48"/>
      <c r="KH55" s="293"/>
      <c r="KI55" s="48"/>
      <c r="KJ55" s="293"/>
      <c r="KK55" s="293"/>
      <c r="KL55" s="293"/>
      <c r="KM55" s="48"/>
      <c r="KN55" s="54"/>
      <c r="KO55" s="293"/>
      <c r="KP55" s="48"/>
      <c r="KQ55" s="293"/>
      <c r="KR55" s="48"/>
      <c r="KS55" s="293"/>
      <c r="KT55" s="293"/>
      <c r="KU55" s="293"/>
      <c r="KV55" s="48"/>
      <c r="KW55" s="54"/>
      <c r="KX55" s="293"/>
      <c r="KY55" s="48"/>
      <c r="KZ55" s="293"/>
      <c r="LA55" s="48"/>
      <c r="LB55" s="293"/>
      <c r="LC55" s="293"/>
      <c r="LD55" s="293"/>
      <c r="LE55" s="48"/>
      <c r="LF55" s="54"/>
      <c r="LG55" s="293"/>
      <c r="LH55" s="48"/>
      <c r="LI55" s="293"/>
      <c r="LJ55" s="48"/>
      <c r="LK55" s="293"/>
      <c r="LL55" s="293"/>
      <c r="LM55" s="293"/>
      <c r="LN55" s="48"/>
      <c r="LO55" s="54"/>
      <c r="LP55" s="293"/>
      <c r="LQ55" s="48"/>
      <c r="LR55" s="293"/>
      <c r="LS55" s="48"/>
      <c r="LT55" s="293"/>
      <c r="LU55" s="293"/>
      <c r="LV55" s="293"/>
      <c r="LW55" s="48"/>
      <c r="LX55" s="54"/>
      <c r="LY55" s="293"/>
      <c r="LZ55" s="48"/>
      <c r="MA55" s="293"/>
      <c r="MB55" s="48"/>
      <c r="MC55" s="293"/>
      <c r="MD55" s="293"/>
      <c r="ME55" s="293"/>
      <c r="MF55" s="48"/>
      <c r="MG55" s="54"/>
      <c r="MH55" s="293"/>
      <c r="MI55" s="48"/>
      <c r="MJ55" s="293"/>
      <c r="MK55" s="48"/>
      <c r="ML55" s="293"/>
      <c r="MM55" s="293"/>
      <c r="MN55" s="293"/>
      <c r="MO55" s="48"/>
      <c r="MP55" s="54"/>
      <c r="MQ55" s="293"/>
      <c r="MR55" s="48"/>
      <c r="MS55" s="293"/>
      <c r="MT55" s="48"/>
      <c r="MU55" s="293"/>
      <c r="MV55" s="293"/>
      <c r="MW55" s="293"/>
      <c r="MX55" s="48"/>
      <c r="MY55" s="54"/>
      <c r="MZ55" s="293"/>
      <c r="NA55" s="48"/>
      <c r="NB55" s="293"/>
      <c r="NC55" s="48"/>
      <c r="ND55" s="293"/>
      <c r="NE55" s="293"/>
      <c r="NF55" s="293"/>
      <c r="NG55" s="48"/>
      <c r="NH55" s="54"/>
    </row>
    <row r="56" spans="1:372" ht="18">
      <c r="A56" s="306" t="s">
        <v>153</v>
      </c>
      <c r="B56" s="59"/>
      <c r="C56" s="460"/>
      <c r="D56" s="443">
        <v>200.7</v>
      </c>
      <c r="E56" s="444" t="s">
        <v>187</v>
      </c>
      <c r="F56" s="661">
        <v>121.9</v>
      </c>
      <c r="G56" s="444" t="s">
        <v>183</v>
      </c>
      <c r="H56" s="662"/>
      <c r="I56" s="444" t="s">
        <v>184</v>
      </c>
      <c r="J56" s="662"/>
      <c r="K56" s="444" t="s">
        <v>185</v>
      </c>
      <c r="L56" s="460"/>
      <c r="M56" s="443">
        <v>284</v>
      </c>
      <c r="N56" s="444" t="s">
        <v>187</v>
      </c>
      <c r="O56" s="24">
        <v>143.60000000000002</v>
      </c>
      <c r="P56" s="444" t="s">
        <v>183</v>
      </c>
      <c r="Q56" s="24"/>
      <c r="R56" s="444" t="s">
        <v>184</v>
      </c>
      <c r="S56" s="24"/>
      <c r="T56" s="444" t="s">
        <v>185</v>
      </c>
      <c r="U56" s="460"/>
      <c r="V56" s="24">
        <v>583.99999999999977</v>
      </c>
      <c r="W56" s="444" t="s">
        <v>187</v>
      </c>
      <c r="X56" s="24">
        <v>361.00000000000023</v>
      </c>
      <c r="Y56" s="444" t="s">
        <v>183</v>
      </c>
      <c r="Z56" s="24">
        <v>869.8</v>
      </c>
      <c r="AA56" s="444" t="s">
        <v>184</v>
      </c>
      <c r="AB56" s="722">
        <v>554.70000000000005</v>
      </c>
      <c r="AC56" s="444" t="s">
        <v>185</v>
      </c>
      <c r="AD56" s="460"/>
      <c r="AE56" s="24">
        <v>168.69999999999982</v>
      </c>
      <c r="AF56" s="444" t="s">
        <v>187</v>
      </c>
      <c r="AG56" s="24">
        <v>369.40000000000055</v>
      </c>
      <c r="AH56" s="444" t="s">
        <v>183</v>
      </c>
      <c r="AI56" s="24">
        <v>243</v>
      </c>
      <c r="AJ56" s="444" t="s">
        <v>184</v>
      </c>
      <c r="AK56" s="722">
        <v>208.15000000000032</v>
      </c>
      <c r="AL56" s="444" t="s">
        <v>185</v>
      </c>
      <c r="AM56" s="460"/>
      <c r="AN56" s="443">
        <v>172.7</v>
      </c>
      <c r="AO56" s="444" t="s">
        <v>187</v>
      </c>
      <c r="AP56" s="24">
        <v>50.699999999999818</v>
      </c>
      <c r="AQ56" s="444" t="s">
        <v>183</v>
      </c>
      <c r="AR56" s="24">
        <v>67.300000000000182</v>
      </c>
      <c r="AS56" s="444" t="s">
        <v>184</v>
      </c>
      <c r="AT56" s="444">
        <v>773.90000000000055</v>
      </c>
      <c r="AU56" s="444" t="s">
        <v>185</v>
      </c>
      <c r="AV56" s="460"/>
      <c r="AW56" s="24">
        <v>349.4</v>
      </c>
      <c r="AX56" s="444" t="s">
        <v>187</v>
      </c>
      <c r="AY56" s="24">
        <v>538.60000000000036</v>
      </c>
      <c r="AZ56" s="444" t="s">
        <v>183</v>
      </c>
      <c r="BA56" s="24">
        <v>555</v>
      </c>
      <c r="BB56" s="444" t="s">
        <v>184</v>
      </c>
      <c r="BC56" s="24">
        <v>622.10000000000036</v>
      </c>
      <c r="BD56" s="444" t="s">
        <v>185</v>
      </c>
      <c r="BE56" s="460"/>
      <c r="BF56" s="443">
        <v>505.2</v>
      </c>
      <c r="BG56" s="444" t="s">
        <v>187</v>
      </c>
      <c r="BH56" s="24">
        <v>487.20000000000073</v>
      </c>
      <c r="BI56" s="444" t="s">
        <v>183</v>
      </c>
      <c r="BJ56" s="24">
        <v>206.59999999999854</v>
      </c>
      <c r="BK56" s="444" t="s">
        <v>184</v>
      </c>
      <c r="BL56" s="24">
        <v>1218.7000000000003</v>
      </c>
      <c r="BM56" s="444" t="s">
        <v>185</v>
      </c>
      <c r="BN56" s="460"/>
      <c r="BO56" s="443">
        <v>389.3</v>
      </c>
      <c r="BP56" s="444" t="s">
        <v>187</v>
      </c>
      <c r="BQ56" s="24">
        <v>514.60000000000036</v>
      </c>
      <c r="BR56" s="444" t="s">
        <v>183</v>
      </c>
      <c r="BS56" s="24">
        <v>283.40000000000009</v>
      </c>
      <c r="BT56" s="444" t="s">
        <v>184</v>
      </c>
      <c r="BU56" s="24">
        <v>408.90000000000146</v>
      </c>
      <c r="BV56" s="444" t="s">
        <v>185</v>
      </c>
      <c r="BW56" s="460"/>
      <c r="BX56" s="443">
        <v>74</v>
      </c>
      <c r="BY56" s="444" t="s">
        <v>187</v>
      </c>
      <c r="BZ56" s="443">
        <v>699.5</v>
      </c>
      <c r="CA56" s="444" t="s">
        <v>183</v>
      </c>
      <c r="CB56" s="663">
        <v>108.00000000000364</v>
      </c>
      <c r="CC56" s="444" t="s">
        <v>184</v>
      </c>
      <c r="CD56" s="24">
        <v>609.09999999999945</v>
      </c>
      <c r="CE56" s="444" t="s">
        <v>185</v>
      </c>
      <c r="CF56" s="460"/>
      <c r="CG56" s="443">
        <v>122.4</v>
      </c>
      <c r="CH56" s="444" t="s">
        <v>187</v>
      </c>
      <c r="CI56" s="24">
        <v>611.19999999999709</v>
      </c>
      <c r="CJ56" s="444" t="s">
        <v>183</v>
      </c>
      <c r="CK56" s="24"/>
      <c r="CL56" s="444" t="s">
        <v>184</v>
      </c>
      <c r="CM56" s="24">
        <v>560.40000000000146</v>
      </c>
      <c r="CN56" s="444" t="s">
        <v>185</v>
      </c>
      <c r="CO56" s="460"/>
      <c r="CP56" s="443">
        <v>389.9</v>
      </c>
      <c r="CQ56" s="444" t="s">
        <v>187</v>
      </c>
      <c r="CR56" s="24">
        <v>203.59999999999854</v>
      </c>
      <c r="CS56" s="444" t="s">
        <v>183</v>
      </c>
      <c r="CT56" s="24"/>
      <c r="CU56" s="444" t="s">
        <v>184</v>
      </c>
      <c r="CV56" s="24">
        <v>190.70000000000073</v>
      </c>
      <c r="CW56" s="444" t="s">
        <v>185</v>
      </c>
      <c r="CX56" s="460"/>
      <c r="CY56" s="443">
        <v>515.9</v>
      </c>
      <c r="CZ56" s="444" t="s">
        <v>187</v>
      </c>
      <c r="DA56" s="24">
        <v>320.39999999999782</v>
      </c>
      <c r="DB56" s="444" t="s">
        <v>183</v>
      </c>
      <c r="DC56" s="24">
        <v>117.00000000000182</v>
      </c>
      <c r="DD56" s="444" t="s">
        <v>184</v>
      </c>
      <c r="DE56" s="24">
        <v>168</v>
      </c>
      <c r="DF56" s="444" t="s">
        <v>185</v>
      </c>
      <c r="DG56" s="460"/>
      <c r="DH56" s="443">
        <v>357.7</v>
      </c>
      <c r="DI56" s="444" t="s">
        <v>187</v>
      </c>
      <c r="DJ56" s="24">
        <v>213.99999999999727</v>
      </c>
      <c r="DK56" s="444" t="s">
        <v>183</v>
      </c>
      <c r="DL56" s="24"/>
      <c r="DM56" s="444" t="s">
        <v>184</v>
      </c>
      <c r="DN56" s="24">
        <v>176.50000000000182</v>
      </c>
      <c r="DO56" s="444" t="s">
        <v>185</v>
      </c>
      <c r="DP56" s="460"/>
      <c r="DQ56" s="443">
        <v>446.5</v>
      </c>
      <c r="DR56" s="444" t="s">
        <v>187</v>
      </c>
      <c r="DS56" s="663">
        <v>359.09999999999854</v>
      </c>
      <c r="DT56" s="444" t="s">
        <v>183</v>
      </c>
      <c r="DU56" s="24">
        <v>397.20000000000437</v>
      </c>
      <c r="DV56" s="444" t="s">
        <v>184</v>
      </c>
      <c r="DW56" s="24">
        <v>263.70000000000164</v>
      </c>
      <c r="DX56" s="444" t="s">
        <v>185</v>
      </c>
      <c r="DY56" s="460"/>
      <c r="DZ56" s="443">
        <v>446.4</v>
      </c>
      <c r="EA56" s="444" t="s">
        <v>187</v>
      </c>
      <c r="EB56" s="24">
        <v>283.699999999998</v>
      </c>
      <c r="EC56" s="444" t="s">
        <v>183</v>
      </c>
      <c r="ED56" s="24"/>
      <c r="EE56" s="444" t="s">
        <v>184</v>
      </c>
      <c r="EF56" s="24">
        <v>725.40000000000055</v>
      </c>
      <c r="EG56" s="444" t="s">
        <v>185</v>
      </c>
      <c r="EH56" s="460"/>
      <c r="EI56" s="443">
        <v>566.6</v>
      </c>
      <c r="EJ56" s="444" t="s">
        <v>187</v>
      </c>
      <c r="EK56" s="663">
        <v>187.49999999999727</v>
      </c>
      <c r="EL56" s="444" t="s">
        <v>183</v>
      </c>
      <c r="EM56" s="663"/>
      <c r="EN56" s="444" t="s">
        <v>184</v>
      </c>
      <c r="EO56" s="24">
        <v>197.5</v>
      </c>
      <c r="EP56" s="444" t="s">
        <v>185</v>
      </c>
      <c r="EQ56" s="460"/>
      <c r="ER56" s="443">
        <v>136.19999999999999</v>
      </c>
      <c r="ES56" s="444" t="s">
        <v>187</v>
      </c>
      <c r="ET56" s="24">
        <v>288.29999999999836</v>
      </c>
      <c r="EU56" s="444" t="s">
        <v>183</v>
      </c>
      <c r="EV56" s="24"/>
      <c r="EW56" s="444" t="s">
        <v>184</v>
      </c>
      <c r="EX56" s="24">
        <v>512.80000000000109</v>
      </c>
      <c r="EY56" s="444" t="s">
        <v>185</v>
      </c>
      <c r="EZ56" s="460"/>
      <c r="FA56" s="443">
        <v>224.8</v>
      </c>
      <c r="FB56" s="444" t="s">
        <v>187</v>
      </c>
      <c r="FC56" s="663">
        <v>174.199999999998</v>
      </c>
      <c r="FD56" s="444" t="s">
        <v>183</v>
      </c>
      <c r="FE56" s="663">
        <v>188.29999999999927</v>
      </c>
      <c r="FF56" s="444" t="s">
        <v>184</v>
      </c>
      <c r="FG56" s="24">
        <v>485.50000000000182</v>
      </c>
      <c r="FH56" s="444" t="s">
        <v>185</v>
      </c>
      <c r="FI56" s="460"/>
      <c r="FJ56" s="443">
        <v>167.3</v>
      </c>
      <c r="FK56" s="444" t="s">
        <v>187</v>
      </c>
      <c r="FL56" s="663">
        <v>253.49999999999818</v>
      </c>
      <c r="FM56" s="444" t="s">
        <v>183</v>
      </c>
      <c r="FN56" s="24">
        <v>685.19999999999891</v>
      </c>
      <c r="FO56" s="444" t="s">
        <v>184</v>
      </c>
      <c r="FP56" s="24">
        <v>566.29999999999927</v>
      </c>
      <c r="FQ56" s="444" t="s">
        <v>185</v>
      </c>
      <c r="FR56" s="460"/>
      <c r="FS56" s="443">
        <v>207.35</v>
      </c>
      <c r="FT56" s="444" t="s">
        <v>187</v>
      </c>
      <c r="FU56" s="663">
        <v>253.29999999999745</v>
      </c>
      <c r="FV56" s="444" t="s">
        <v>183</v>
      </c>
      <c r="FW56" s="663"/>
      <c r="FX56" s="444" t="s">
        <v>184</v>
      </c>
      <c r="FY56" s="24">
        <v>364.19999999999891</v>
      </c>
      <c r="FZ56" s="444" t="s">
        <v>185</v>
      </c>
      <c r="GA56" s="460"/>
      <c r="GB56" s="443">
        <v>176.2</v>
      </c>
      <c r="GC56" s="444" t="s">
        <v>187</v>
      </c>
      <c r="GD56" s="24">
        <v>19.499999999998181</v>
      </c>
      <c r="GE56" s="444" t="s">
        <v>183</v>
      </c>
      <c r="GF56" s="24"/>
      <c r="GG56" s="444" t="s">
        <v>184</v>
      </c>
      <c r="GH56" s="661">
        <v>184.90000000000146</v>
      </c>
      <c r="GI56" s="444" t="s">
        <v>185</v>
      </c>
      <c r="GJ56" s="460"/>
      <c r="GK56" s="443">
        <v>2291.6</v>
      </c>
      <c r="GL56" s="444" t="s">
        <v>187</v>
      </c>
      <c r="GM56" s="663">
        <v>2488.7000000000025</v>
      </c>
      <c r="GN56" s="444" t="s">
        <v>183</v>
      </c>
      <c r="GO56" s="24">
        <v>750.600000000004</v>
      </c>
      <c r="GP56" s="444" t="s">
        <v>184</v>
      </c>
      <c r="GQ56" s="24">
        <v>2925.6000000000004</v>
      </c>
      <c r="GR56" s="444" t="s">
        <v>185</v>
      </c>
      <c r="GS56" s="460"/>
      <c r="GT56" s="443">
        <v>138.19999999999999</v>
      </c>
      <c r="GU56" s="444" t="s">
        <v>187</v>
      </c>
      <c r="GV56" s="663">
        <v>174.29999999999745</v>
      </c>
      <c r="GW56" s="444" t="s">
        <v>183</v>
      </c>
      <c r="GX56" s="663"/>
      <c r="GY56" s="444" t="s">
        <v>184</v>
      </c>
      <c r="GZ56" s="663"/>
      <c r="HA56" s="444" t="s">
        <v>185</v>
      </c>
      <c r="HB56" s="460"/>
      <c r="HC56" s="443">
        <v>130.5</v>
      </c>
      <c r="HD56" s="444" t="s">
        <v>187</v>
      </c>
      <c r="HE56" s="24">
        <v>81.299999999997453</v>
      </c>
      <c r="HF56" s="444" t="s">
        <v>183</v>
      </c>
      <c r="HG56" s="24">
        <v>742.79999999999836</v>
      </c>
      <c r="HH56" s="444" t="s">
        <v>184</v>
      </c>
      <c r="HI56" s="24">
        <v>150.80000000000291</v>
      </c>
      <c r="HJ56" s="444" t="s">
        <v>185</v>
      </c>
      <c r="HK56" s="460"/>
      <c r="HL56" s="443">
        <v>658.85</v>
      </c>
      <c r="HM56" s="444" t="s">
        <v>187</v>
      </c>
      <c r="HN56" s="663">
        <v>650.89999999999964</v>
      </c>
      <c r="HO56" s="444" t="s">
        <v>183</v>
      </c>
      <c r="HP56" s="663"/>
      <c r="HQ56" s="444" t="s">
        <v>184</v>
      </c>
      <c r="HR56" s="24">
        <v>516.29999999999927</v>
      </c>
      <c r="HS56" s="444" t="s">
        <v>185</v>
      </c>
      <c r="HT56" s="460"/>
      <c r="HU56" s="443">
        <v>2759</v>
      </c>
      <c r="HV56" s="444" t="s">
        <v>187</v>
      </c>
      <c r="HW56" s="663">
        <v>4199.1000000000004</v>
      </c>
      <c r="HX56" s="444" t="s">
        <v>183</v>
      </c>
      <c r="HY56" s="24">
        <v>4205.9999999999982</v>
      </c>
      <c r="HZ56" s="444" t="s">
        <v>184</v>
      </c>
      <c r="IA56" s="24">
        <v>2726.4999999999745</v>
      </c>
      <c r="IB56" s="444" t="s">
        <v>185</v>
      </c>
      <c r="IC56" s="460"/>
      <c r="ID56" s="443">
        <v>357.9</v>
      </c>
      <c r="IE56" s="444" t="s">
        <v>187</v>
      </c>
      <c r="IF56" s="663">
        <v>315.00000000000364</v>
      </c>
      <c r="IG56" s="444" t="s">
        <v>183</v>
      </c>
      <c r="IH56" s="663"/>
      <c r="II56" s="444" t="s">
        <v>184</v>
      </c>
      <c r="IJ56" s="663"/>
      <c r="IK56" s="444" t="s">
        <v>185</v>
      </c>
      <c r="IL56" s="460"/>
      <c r="IM56" s="443">
        <v>477</v>
      </c>
      <c r="IN56" s="444" t="s">
        <v>187</v>
      </c>
      <c r="IO56" s="24">
        <v>176</v>
      </c>
      <c r="IP56" s="444" t="s">
        <v>183</v>
      </c>
      <c r="IQ56" s="24"/>
      <c r="IR56" s="444" t="s">
        <v>184</v>
      </c>
      <c r="IS56" s="24">
        <v>136</v>
      </c>
      <c r="IT56" s="444" t="s">
        <v>185</v>
      </c>
      <c r="IU56" s="460"/>
      <c r="IV56" s="443">
        <v>293.7</v>
      </c>
      <c r="IW56" s="444" t="s">
        <v>187</v>
      </c>
      <c r="IX56" s="663">
        <v>104.60000000000582</v>
      </c>
      <c r="IY56" s="444" t="s">
        <v>183</v>
      </c>
      <c r="IZ56" s="24">
        <v>131.59999999999945</v>
      </c>
      <c r="JA56" s="444" t="s">
        <v>184</v>
      </c>
      <c r="JB56" s="24">
        <v>274.00000000000364</v>
      </c>
      <c r="JC56" s="444" t="s">
        <v>185</v>
      </c>
      <c r="JD56" s="460"/>
      <c r="JE56" s="443">
        <v>552.6</v>
      </c>
      <c r="JF56" s="444" t="s">
        <v>187</v>
      </c>
      <c r="JG56" s="663">
        <v>403.90000000000146</v>
      </c>
      <c r="JH56" s="444" t="s">
        <v>183</v>
      </c>
      <c r="JI56" s="663">
        <v>234.59999999999673</v>
      </c>
      <c r="JJ56" s="444" t="s">
        <v>184</v>
      </c>
      <c r="JK56" s="24">
        <v>298.90000000000509</v>
      </c>
      <c r="JL56" s="444" t="s">
        <v>185</v>
      </c>
      <c r="JM56" s="460"/>
      <c r="JN56" s="443">
        <v>327.3</v>
      </c>
      <c r="JO56" s="444" t="s">
        <v>187</v>
      </c>
      <c r="JP56" s="663">
        <v>761.00000000000364</v>
      </c>
      <c r="JQ56" s="444" t="s">
        <v>183</v>
      </c>
      <c r="JR56" s="663"/>
      <c r="JS56" s="444" t="s">
        <v>184</v>
      </c>
      <c r="JT56" s="663"/>
      <c r="JU56" s="444" t="s">
        <v>185</v>
      </c>
      <c r="JV56" s="460"/>
      <c r="JW56" s="443">
        <v>2602.6</v>
      </c>
      <c r="JX56" s="444" t="s">
        <v>187</v>
      </c>
      <c r="JY56" s="24">
        <v>1135.3000000000065</v>
      </c>
      <c r="JZ56" s="444" t="s">
        <v>183</v>
      </c>
      <c r="KA56" s="24">
        <v>3336.8000000000739</v>
      </c>
      <c r="KB56" s="444" t="s">
        <v>184</v>
      </c>
      <c r="KC56" s="24">
        <v>2841.2999999999665</v>
      </c>
      <c r="KD56" s="444" t="s">
        <v>185</v>
      </c>
      <c r="KE56" s="460"/>
      <c r="KF56" s="443">
        <v>153.30000000000001</v>
      </c>
      <c r="KG56" s="444" t="s">
        <v>187</v>
      </c>
      <c r="KH56" s="24">
        <v>69.69999999999709</v>
      </c>
      <c r="KI56" s="444" t="s">
        <v>183</v>
      </c>
      <c r="KJ56" s="663">
        <v>0</v>
      </c>
      <c r="KK56" s="444" t="s">
        <v>184</v>
      </c>
      <c r="KL56" s="24">
        <v>362.50000000000364</v>
      </c>
      <c r="KM56" s="444" t="s">
        <v>185</v>
      </c>
      <c r="KN56" s="460"/>
      <c r="KO56" s="443">
        <v>399.5</v>
      </c>
      <c r="KP56" s="444" t="s">
        <v>187</v>
      </c>
      <c r="KQ56" s="663">
        <v>298.49999999999636</v>
      </c>
      <c r="KR56" s="444" t="s">
        <v>183</v>
      </c>
      <c r="KS56" s="663"/>
      <c r="KT56" s="444" t="s">
        <v>184</v>
      </c>
      <c r="KU56" s="663"/>
      <c r="KV56" s="444" t="s">
        <v>185</v>
      </c>
      <c r="KW56" s="460"/>
      <c r="KX56" s="443">
        <v>282.5</v>
      </c>
      <c r="KY56" s="444" t="s">
        <v>187</v>
      </c>
      <c r="KZ56" s="24">
        <v>97.100000000002183</v>
      </c>
      <c r="LA56" s="444" t="s">
        <v>183</v>
      </c>
      <c r="LB56" s="24"/>
      <c r="LC56" s="444" t="s">
        <v>184</v>
      </c>
      <c r="LD56" s="24"/>
      <c r="LE56" s="444" t="s">
        <v>185</v>
      </c>
      <c r="LF56" s="460"/>
      <c r="LG56" s="443">
        <v>275.60000000000002</v>
      </c>
      <c r="LH56" s="444" t="s">
        <v>187</v>
      </c>
      <c r="LI56" s="336">
        <v>202.39999999999873</v>
      </c>
      <c r="LJ56" s="444" t="s">
        <v>183</v>
      </c>
      <c r="LK56" s="336"/>
      <c r="LL56" s="444" t="s">
        <v>184</v>
      </c>
      <c r="LM56" s="24"/>
      <c r="LN56" s="444" t="s">
        <v>185</v>
      </c>
      <c r="LO56" s="460"/>
      <c r="LP56" s="443">
        <v>411</v>
      </c>
      <c r="LQ56" s="444" t="s">
        <v>187</v>
      </c>
      <c r="LR56" s="24">
        <v>446.30000000001382</v>
      </c>
      <c r="LS56" s="444" t="s">
        <v>183</v>
      </c>
      <c r="LT56" s="24">
        <v>69.699999999999363</v>
      </c>
      <c r="LU56" s="444" t="s">
        <v>184</v>
      </c>
      <c r="LV56" s="24">
        <v>536.00000000000364</v>
      </c>
      <c r="LW56" s="444" t="s">
        <v>185</v>
      </c>
      <c r="LX56" s="460"/>
      <c r="LY56" s="443">
        <v>355.7</v>
      </c>
      <c r="LZ56" s="444" t="s">
        <v>187</v>
      </c>
      <c r="MA56" s="24">
        <v>241.10000000000946</v>
      </c>
      <c r="MB56" s="444" t="s">
        <v>183</v>
      </c>
      <c r="MC56" s="24"/>
      <c r="MD56" s="444" t="s">
        <v>184</v>
      </c>
      <c r="ME56" s="24"/>
      <c r="MF56" s="444" t="s">
        <v>185</v>
      </c>
      <c r="MG56" s="460"/>
      <c r="MH56" s="443">
        <v>753.8</v>
      </c>
      <c r="MI56" s="444" t="s">
        <v>187</v>
      </c>
      <c r="MJ56" s="313">
        <v>411.00000000001455</v>
      </c>
      <c r="MK56" s="444" t="s">
        <v>183</v>
      </c>
      <c r="ML56" s="24">
        <v>688.19999999999709</v>
      </c>
      <c r="MM56" s="444" t="s">
        <v>184</v>
      </c>
      <c r="MN56" s="24">
        <v>1089.799999999992</v>
      </c>
      <c r="MO56" s="444" t="s">
        <v>185</v>
      </c>
      <c r="MP56" s="460"/>
      <c r="MQ56" s="24">
        <v>253</v>
      </c>
      <c r="MR56" s="444" t="s">
        <v>187</v>
      </c>
      <c r="MS56" s="443">
        <v>182.49999999999636</v>
      </c>
      <c r="MT56" s="444" t="s">
        <v>183</v>
      </c>
      <c r="MU56" s="24">
        <v>242.00000000001091</v>
      </c>
      <c r="MV56" s="444" t="s">
        <v>184</v>
      </c>
      <c r="MW56" s="443">
        <v>285</v>
      </c>
      <c r="MX56" s="444" t="s">
        <v>185</v>
      </c>
      <c r="MY56" s="460"/>
      <c r="MZ56" s="446"/>
      <c r="NA56" s="444" t="s">
        <v>187</v>
      </c>
      <c r="NB56" s="24"/>
      <c r="NC56" s="444" t="s">
        <v>183</v>
      </c>
      <c r="ND56" s="443"/>
      <c r="NE56" s="444" t="s">
        <v>184</v>
      </c>
      <c r="NF56" s="664">
        <v>1651.7000000000007</v>
      </c>
      <c r="NG56" s="444" t="s">
        <v>185</v>
      </c>
      <c r="NH56" s="460"/>
    </row>
    <row r="57" spans="1:372" ht="18">
      <c r="A57" s="110" t="s">
        <v>3708</v>
      </c>
      <c r="B57" s="59">
        <f>SUM(D57:AAP57)</f>
        <v>47614.650000000052</v>
      </c>
      <c r="C57" s="460"/>
      <c r="D57" s="443"/>
      <c r="E57" s="286">
        <f>D56*0.25</f>
        <v>50.174999999999997</v>
      </c>
      <c r="F57" s="24"/>
      <c r="G57" s="286">
        <f>F56*0.5</f>
        <v>60.95</v>
      </c>
      <c r="H57" s="443"/>
      <c r="I57" s="286">
        <f>H56*0.75</f>
        <v>0</v>
      </c>
      <c r="J57" s="443"/>
      <c r="K57" s="286">
        <f>J56*1</f>
        <v>0</v>
      </c>
      <c r="L57" s="460"/>
      <c r="M57" s="443"/>
      <c r="N57" s="286">
        <f>M56*0.25</f>
        <v>71</v>
      </c>
      <c r="O57" s="443"/>
      <c r="P57" s="286">
        <f>O56*0.5</f>
        <v>71.800000000000011</v>
      </c>
      <c r="Q57" s="443"/>
      <c r="R57" s="286">
        <f>Q56*0.75</f>
        <v>0</v>
      </c>
      <c r="S57" s="443"/>
      <c r="T57" s="286">
        <f>S56*1</f>
        <v>0</v>
      </c>
      <c r="U57" s="460"/>
      <c r="V57" s="24"/>
      <c r="W57" s="286">
        <f>V56*0.25</f>
        <v>145.99999999999994</v>
      </c>
      <c r="X57" s="443"/>
      <c r="Y57" s="286">
        <f>X56*0.5</f>
        <v>180.50000000000011</v>
      </c>
      <c r="Z57" s="24"/>
      <c r="AA57" s="286">
        <f>Z56*0.75</f>
        <v>652.34999999999991</v>
      </c>
      <c r="AC57" s="286">
        <f t="shared" ref="AC57" si="45">AB56*1</f>
        <v>554.70000000000005</v>
      </c>
      <c r="AD57" s="460"/>
      <c r="AE57" s="24"/>
      <c r="AF57" s="286">
        <f>AE56*0.25</f>
        <v>42.174999999999955</v>
      </c>
      <c r="AG57" s="443"/>
      <c r="AH57" s="286">
        <f>AG56*0.5</f>
        <v>184.70000000000027</v>
      </c>
      <c r="AI57" s="443"/>
      <c r="AJ57" s="286">
        <f>AI56*0.75</f>
        <v>182.25</v>
      </c>
      <c r="AL57" s="286">
        <f t="shared" ref="AL57" si="46">AK56*1</f>
        <v>208.15000000000032</v>
      </c>
      <c r="AM57" s="460"/>
      <c r="AN57" s="443"/>
      <c r="AO57" s="286">
        <f>AN56*0.25</f>
        <v>43.174999999999997</v>
      </c>
      <c r="AP57" s="24"/>
      <c r="AQ57" s="286">
        <f>AP56*0.5</f>
        <v>25.349999999999909</v>
      </c>
      <c r="AR57" s="443"/>
      <c r="AS57" s="286">
        <f>AR56*0.75</f>
        <v>50.475000000000136</v>
      </c>
      <c r="AT57" s="443"/>
      <c r="AU57" s="286">
        <f>AT56*1</f>
        <v>773.90000000000055</v>
      </c>
      <c r="AV57" s="460"/>
      <c r="AW57" s="24"/>
      <c r="AX57" s="286">
        <f>AW56*0.25</f>
        <v>87.35</v>
      </c>
      <c r="AZ57" s="286">
        <f>AY56*0.5</f>
        <v>269.30000000000018</v>
      </c>
      <c r="BB57" s="286">
        <f>BA56*0.75</f>
        <v>416.25</v>
      </c>
      <c r="BC57" s="24"/>
      <c r="BD57" s="286">
        <f>BC56*1</f>
        <v>622.10000000000036</v>
      </c>
      <c r="BE57" s="460"/>
      <c r="BF57" s="443"/>
      <c r="BG57" s="286">
        <f>BF56*0.25</f>
        <v>126.3</v>
      </c>
      <c r="BH57" s="24"/>
      <c r="BI57" s="286">
        <f>BH56*0.5</f>
        <v>243.60000000000036</v>
      </c>
      <c r="BJ57" s="24"/>
      <c r="BK57" s="286">
        <f>BJ56*0.75</f>
        <v>154.94999999999891</v>
      </c>
      <c r="BL57" s="443"/>
      <c r="BM57" s="286">
        <f>BL56*1</f>
        <v>1218.7000000000003</v>
      </c>
      <c r="BN57" s="460"/>
      <c r="BO57" s="443"/>
      <c r="BP57" s="286">
        <f>BO56*0.25</f>
        <v>97.325000000000003</v>
      </c>
      <c r="BQ57" s="443"/>
      <c r="BR57" s="286">
        <f>BQ56*0.5</f>
        <v>257.30000000000018</v>
      </c>
      <c r="BS57" s="443"/>
      <c r="BT57" s="286">
        <f>BS56*0.75</f>
        <v>212.55000000000007</v>
      </c>
      <c r="BU57" s="443"/>
      <c r="BV57" s="286">
        <f>BU56*1</f>
        <v>408.90000000000146</v>
      </c>
      <c r="BW57" s="460"/>
      <c r="BX57" s="443"/>
      <c r="BY57" s="286">
        <f>BX56*0.25</f>
        <v>18.5</v>
      </c>
      <c r="BZ57" s="443"/>
      <c r="CA57" s="286">
        <f>BZ56*0.5</f>
        <v>349.75</v>
      </c>
      <c r="CB57" s="443"/>
      <c r="CC57" s="286">
        <f>CB56*0.75</f>
        <v>81.000000000002728</v>
      </c>
      <c r="CD57" s="443"/>
      <c r="CE57" s="286">
        <f>CD56*1</f>
        <v>609.09999999999945</v>
      </c>
      <c r="CF57" s="460"/>
      <c r="CG57" s="443"/>
      <c r="CH57" s="286">
        <f>CG56*0.25</f>
        <v>30.6</v>
      </c>
      <c r="CI57" s="24"/>
      <c r="CJ57" s="286">
        <f>CI56*0.5</f>
        <v>305.59999999999854</v>
      </c>
      <c r="CK57" s="24"/>
      <c r="CL57" s="286">
        <f>CK56*0.75</f>
        <v>0</v>
      </c>
      <c r="CM57" s="443"/>
      <c r="CN57" s="286">
        <f>CM56*1</f>
        <v>560.40000000000146</v>
      </c>
      <c r="CO57" s="460"/>
      <c r="CP57" s="443"/>
      <c r="CQ57" s="286">
        <f>CP56*0.25</f>
        <v>97.474999999999994</v>
      </c>
      <c r="CR57" s="24"/>
      <c r="CS57" s="286">
        <f>CR56*0.5</f>
        <v>101.79999999999927</v>
      </c>
      <c r="CT57" s="24"/>
      <c r="CU57" s="286">
        <f>CT56*0.75</f>
        <v>0</v>
      </c>
      <c r="CV57" s="443"/>
      <c r="CW57" s="286">
        <f>CV56*1</f>
        <v>190.70000000000073</v>
      </c>
      <c r="CX57" s="460"/>
      <c r="CY57" s="443"/>
      <c r="CZ57" s="286">
        <f>CY56*0.25</f>
        <v>128.97499999999999</v>
      </c>
      <c r="DA57" s="24"/>
      <c r="DB57" s="286">
        <f>DA56*0.5</f>
        <v>160.19999999999891</v>
      </c>
      <c r="DC57" s="443"/>
      <c r="DD57" s="286">
        <f>DC56*0.75</f>
        <v>87.750000000001364</v>
      </c>
      <c r="DE57" s="443"/>
      <c r="DF57" s="286">
        <f>DE56*1</f>
        <v>168</v>
      </c>
      <c r="DG57" s="460"/>
      <c r="DH57" s="443"/>
      <c r="DI57" s="286">
        <f>DH56*0.25</f>
        <v>89.424999999999997</v>
      </c>
      <c r="DJ57" s="24"/>
      <c r="DK57" s="286">
        <f>DJ56*0.5</f>
        <v>106.99999999999864</v>
      </c>
      <c r="DL57" s="24"/>
      <c r="DM57" s="286">
        <f>DL56*0.75</f>
        <v>0</v>
      </c>
      <c r="DN57" s="443"/>
      <c r="DO57" s="286">
        <f>DN56*1</f>
        <v>176.50000000000182</v>
      </c>
      <c r="DP57" s="460"/>
      <c r="DQ57" s="443"/>
      <c r="DR57" s="286">
        <f>DQ56*0.25</f>
        <v>111.625</v>
      </c>
      <c r="DS57" s="24"/>
      <c r="DT57" s="286">
        <f>DS56*0.5</f>
        <v>179.54999999999927</v>
      </c>
      <c r="DU57" s="443"/>
      <c r="DV57" s="286">
        <f>DU56*0.75</f>
        <v>297.90000000000327</v>
      </c>
      <c r="DW57" s="443"/>
      <c r="DX57" s="286">
        <f>DW56*1</f>
        <v>263.70000000000164</v>
      </c>
      <c r="DY57" s="460"/>
      <c r="DZ57" s="443"/>
      <c r="EA57" s="286">
        <f>DZ56*0.25</f>
        <v>111.6</v>
      </c>
      <c r="EB57" s="24"/>
      <c r="EC57" s="286">
        <f>EB56*0.5</f>
        <v>141.849999999999</v>
      </c>
      <c r="ED57" s="24"/>
      <c r="EE57" s="286">
        <f>ED56*0.75</f>
        <v>0</v>
      </c>
      <c r="EF57" s="443"/>
      <c r="EG57" s="286">
        <f>EF56*1</f>
        <v>725.40000000000055</v>
      </c>
      <c r="EH57" s="460"/>
      <c r="EI57" s="443"/>
      <c r="EJ57" s="286">
        <f>EI56*0.25</f>
        <v>141.65</v>
      </c>
      <c r="EK57" s="24"/>
      <c r="EL57" s="286">
        <f>EK56*0.5</f>
        <v>93.749999999998636</v>
      </c>
      <c r="EM57" s="24"/>
      <c r="EN57" s="286">
        <f>EM56*0.75</f>
        <v>0</v>
      </c>
      <c r="EO57" s="443"/>
      <c r="EP57" s="286">
        <f>EO56*1</f>
        <v>197.5</v>
      </c>
      <c r="EQ57" s="460"/>
      <c r="ER57" s="443"/>
      <c r="ES57" s="286">
        <f>ER56*0.25</f>
        <v>34.049999999999997</v>
      </c>
      <c r="ET57" s="24"/>
      <c r="EU57" s="286">
        <f>ET56*0.5</f>
        <v>144.14999999999918</v>
      </c>
      <c r="EV57" s="24"/>
      <c r="EW57" s="286">
        <f>EV56*0.75</f>
        <v>0</v>
      </c>
      <c r="EX57" s="443"/>
      <c r="EY57" s="286">
        <f>EX56*1</f>
        <v>512.80000000000109</v>
      </c>
      <c r="EZ57" s="460"/>
      <c r="FA57" s="443"/>
      <c r="FB57" s="286">
        <f>FA56*0.25</f>
        <v>56.2</v>
      </c>
      <c r="FC57" s="24"/>
      <c r="FD57" s="286">
        <f>FC56*0.5</f>
        <v>87.099999999999</v>
      </c>
      <c r="FE57" s="24"/>
      <c r="FF57" s="286">
        <f>FE56*0.75</f>
        <v>141.22499999999945</v>
      </c>
      <c r="FG57" s="443"/>
      <c r="FH57" s="286">
        <f>FG56*1</f>
        <v>485.50000000000182</v>
      </c>
      <c r="FI57" s="460"/>
      <c r="FJ57" s="443"/>
      <c r="FK57" s="286">
        <f>FJ56*0.25</f>
        <v>41.825000000000003</v>
      </c>
      <c r="FL57" s="24"/>
      <c r="FM57" s="286">
        <f>FL56*0.5</f>
        <v>126.74999999999909</v>
      </c>
      <c r="FN57" s="443"/>
      <c r="FO57" s="286">
        <f>FN56*0.75</f>
        <v>513.89999999999918</v>
      </c>
      <c r="FP57" s="443"/>
      <c r="FQ57" s="286">
        <f>FP56*1</f>
        <v>566.29999999999927</v>
      </c>
      <c r="FR57" s="460"/>
      <c r="FS57" s="443"/>
      <c r="FT57" s="286">
        <f>FS56*0.25</f>
        <v>51.837499999999999</v>
      </c>
      <c r="FU57" s="24"/>
      <c r="FV57" s="286">
        <f>FU56*0.5</f>
        <v>126.64999999999873</v>
      </c>
      <c r="FW57" s="24"/>
      <c r="FX57" s="286">
        <f>FW56*0.75</f>
        <v>0</v>
      </c>
      <c r="FY57" s="443"/>
      <c r="FZ57" s="286">
        <f>FY56*1</f>
        <v>364.19999999999891</v>
      </c>
      <c r="GA57" s="460"/>
      <c r="GB57" s="443"/>
      <c r="GC57" s="286">
        <f>GB56*0.25</f>
        <v>44.05</v>
      </c>
      <c r="GD57" s="24"/>
      <c r="GE57" s="286">
        <f>GD56*0.5</f>
        <v>9.7499999999990905</v>
      </c>
      <c r="GF57" s="24"/>
      <c r="GG57" s="286">
        <f>GF56*0.75</f>
        <v>0</v>
      </c>
      <c r="GH57" s="443"/>
      <c r="GI57" s="286">
        <f>GH56*1</f>
        <v>184.90000000000146</v>
      </c>
      <c r="GJ57" s="460"/>
      <c r="GK57" s="443"/>
      <c r="GL57" s="286">
        <f>GK56*0.25</f>
        <v>572.9</v>
      </c>
      <c r="GM57" s="24"/>
      <c r="GN57" s="286">
        <f>GM56*0.5</f>
        <v>1244.3500000000013</v>
      </c>
      <c r="GO57" s="443"/>
      <c r="GP57" s="286">
        <f>GO56*0.75</f>
        <v>562.950000000003</v>
      </c>
      <c r="GQ57" s="443"/>
      <c r="GR57" s="286">
        <f>GQ56*1</f>
        <v>2925.6000000000004</v>
      </c>
      <c r="GS57" s="460"/>
      <c r="GT57" s="443"/>
      <c r="GU57" s="286">
        <f>GT56*0.25</f>
        <v>34.549999999999997</v>
      </c>
      <c r="GV57" s="24"/>
      <c r="GW57" s="286">
        <f>GV56*0.5</f>
        <v>87.149999999998727</v>
      </c>
      <c r="GX57" s="24"/>
      <c r="GY57" s="286">
        <f>GX56*0.75</f>
        <v>0</v>
      </c>
      <c r="GZ57" s="24"/>
      <c r="HA57" s="286">
        <f>GZ56*1</f>
        <v>0</v>
      </c>
      <c r="HB57" s="460"/>
      <c r="HC57" s="443"/>
      <c r="HD57" s="286">
        <f>HC56*0.25</f>
        <v>32.625</v>
      </c>
      <c r="HE57" s="443"/>
      <c r="HF57" s="286">
        <f>HE56*0.5</f>
        <v>40.649999999998727</v>
      </c>
      <c r="HG57" s="443"/>
      <c r="HH57" s="286">
        <f>HG56*0.75</f>
        <v>557.09999999999877</v>
      </c>
      <c r="HI57" s="443"/>
      <c r="HJ57" s="286">
        <f>HI56*1</f>
        <v>150.80000000000291</v>
      </c>
      <c r="HK57" s="460"/>
      <c r="HL57" s="443"/>
      <c r="HM57" s="286">
        <f>HL56*0.25</f>
        <v>164.71250000000001</v>
      </c>
      <c r="HN57" s="443"/>
      <c r="HO57" s="286">
        <f>HN56*0.5</f>
        <v>325.44999999999982</v>
      </c>
      <c r="HP57" s="443"/>
      <c r="HQ57" s="286">
        <f>HP56*0.75</f>
        <v>0</v>
      </c>
      <c r="HR57" s="443"/>
      <c r="HS57" s="286">
        <f>HR56*1</f>
        <v>516.29999999999927</v>
      </c>
      <c r="HT57" s="460"/>
      <c r="HU57" s="443"/>
      <c r="HV57" s="286">
        <f>HU56*0.25</f>
        <v>689.75</v>
      </c>
      <c r="HW57" s="443"/>
      <c r="HX57" s="286">
        <f>HW56*0.5</f>
        <v>2099.5500000000002</v>
      </c>
      <c r="HY57" s="443"/>
      <c r="HZ57" s="286">
        <f>HY56*0.75</f>
        <v>3154.4999999999986</v>
      </c>
      <c r="IA57" s="443"/>
      <c r="IB57" s="286">
        <f>IA56*1</f>
        <v>2726.4999999999745</v>
      </c>
      <c r="IC57" s="460"/>
      <c r="ID57" s="443"/>
      <c r="IE57" s="286">
        <f>ID56*0.25</f>
        <v>89.474999999999994</v>
      </c>
      <c r="IF57" s="443"/>
      <c r="IG57" s="286">
        <f>IF56*0.5</f>
        <v>157.50000000000182</v>
      </c>
      <c r="IH57" s="443"/>
      <c r="II57" s="286">
        <f>IH56*0.75</f>
        <v>0</v>
      </c>
      <c r="IJ57" s="443"/>
      <c r="IK57" s="286">
        <f>IJ56*1</f>
        <v>0</v>
      </c>
      <c r="IL57" s="460"/>
      <c r="IM57" s="443"/>
      <c r="IN57" s="286">
        <f>IM56*0.25</f>
        <v>119.25</v>
      </c>
      <c r="IO57" s="443"/>
      <c r="IP57" s="286">
        <f>IO56*0.5</f>
        <v>88</v>
      </c>
      <c r="IQ57" s="443"/>
      <c r="IR57" s="286">
        <f>IQ56*0.75</f>
        <v>0</v>
      </c>
      <c r="IS57" s="443"/>
      <c r="IT57" s="286">
        <f>IS56*1</f>
        <v>136</v>
      </c>
      <c r="IU57" s="460"/>
      <c r="IV57" s="443"/>
      <c r="IW57" s="286">
        <f>IV56*0.25</f>
        <v>73.424999999999997</v>
      </c>
      <c r="IX57" s="443"/>
      <c r="IY57" s="286">
        <f>IX56*0.5</f>
        <v>52.30000000000291</v>
      </c>
      <c r="IZ57" s="443"/>
      <c r="JA57" s="286">
        <f>IZ56*0.75</f>
        <v>98.699999999999591</v>
      </c>
      <c r="JB57" s="443"/>
      <c r="JC57" s="286">
        <f>JB56*1</f>
        <v>274.00000000000364</v>
      </c>
      <c r="JD57" s="460"/>
      <c r="JE57" s="443"/>
      <c r="JF57" s="286">
        <f>JE56*0.25</f>
        <v>138.15</v>
      </c>
      <c r="JG57" s="443"/>
      <c r="JH57" s="286">
        <f>JG56*0.5</f>
        <v>201.95000000000073</v>
      </c>
      <c r="JI57" s="443"/>
      <c r="JJ57" s="286">
        <f>JI56*0.75</f>
        <v>175.94999999999754</v>
      </c>
      <c r="JK57" s="443"/>
      <c r="JL57" s="286">
        <f>JK56*1</f>
        <v>298.90000000000509</v>
      </c>
      <c r="JM57" s="460"/>
      <c r="JN57" s="443"/>
      <c r="JO57" s="286">
        <f>JN56*0.25</f>
        <v>81.825000000000003</v>
      </c>
      <c r="JP57" s="443"/>
      <c r="JQ57" s="286">
        <f>JP56*0.5</f>
        <v>380.50000000000182</v>
      </c>
      <c r="JR57" s="443"/>
      <c r="JS57" s="286">
        <f>JR56*0.75</f>
        <v>0</v>
      </c>
      <c r="JT57" s="443"/>
      <c r="JU57" s="286">
        <f>JT56*1</f>
        <v>0</v>
      </c>
      <c r="JV57" s="460"/>
      <c r="JW57" s="443"/>
      <c r="JX57" s="286">
        <f>JW56*0.25</f>
        <v>650.65</v>
      </c>
      <c r="JY57" s="443"/>
      <c r="JZ57" s="286">
        <f>JY56*0.5</f>
        <v>567.65000000000327</v>
      </c>
      <c r="KA57" s="443"/>
      <c r="KB57" s="286">
        <f>KA56*0.75</f>
        <v>2502.6000000000554</v>
      </c>
      <c r="KC57" s="443"/>
      <c r="KD57" s="286">
        <f t="shared" ref="KD57" si="47">KC56*1</f>
        <v>2841.2999999999665</v>
      </c>
      <c r="KE57" s="460"/>
      <c r="KF57" s="443"/>
      <c r="KG57" s="286">
        <f>KF56*0.25</f>
        <v>38.325000000000003</v>
      </c>
      <c r="KH57" s="443"/>
      <c r="KI57" s="286">
        <f>KH56*0.5</f>
        <v>34.849999999998545</v>
      </c>
      <c r="KJ57" s="443"/>
      <c r="KK57" s="286">
        <f>KJ56*0.75</f>
        <v>0</v>
      </c>
      <c r="KL57" s="443"/>
      <c r="KM57" s="286">
        <f>KL56*1</f>
        <v>362.50000000000364</v>
      </c>
      <c r="KN57" s="460"/>
      <c r="KO57" s="443"/>
      <c r="KP57" s="286">
        <f>KO56*0.25</f>
        <v>99.875</v>
      </c>
      <c r="KQ57" s="443"/>
      <c r="KR57" s="286">
        <f>KQ56*0.5</f>
        <v>149.24999999999818</v>
      </c>
      <c r="KS57" s="443"/>
      <c r="KT57" s="286">
        <f>KS56*0.75</f>
        <v>0</v>
      </c>
      <c r="KU57" s="443"/>
      <c r="KV57" s="286">
        <f>KU56*1</f>
        <v>0</v>
      </c>
      <c r="KW57" s="460"/>
      <c r="KX57" s="443"/>
      <c r="KY57" s="286">
        <f>KX56*0.25</f>
        <v>70.625</v>
      </c>
      <c r="KZ57" s="443"/>
      <c r="LA57" s="286">
        <f>KZ56*0.5</f>
        <v>48.550000000001091</v>
      </c>
      <c r="LB57" s="443"/>
      <c r="LC57" s="286">
        <f>LB56*0.75</f>
        <v>0</v>
      </c>
      <c r="LD57" s="443"/>
      <c r="LE57" s="286">
        <f>LD56*1</f>
        <v>0</v>
      </c>
      <c r="LF57" s="460"/>
      <c r="LG57" s="443"/>
      <c r="LH57" s="286">
        <f>LG56*0.25</f>
        <v>68.900000000000006</v>
      </c>
      <c r="LI57" s="443"/>
      <c r="LJ57" s="286">
        <f>LI56*0.5</f>
        <v>101.19999999999936</v>
      </c>
      <c r="LK57" s="443"/>
      <c r="LL57" s="286">
        <f>LK56*0.75</f>
        <v>0</v>
      </c>
      <c r="LM57" s="443"/>
      <c r="LN57" s="286">
        <f>LM56*1</f>
        <v>0</v>
      </c>
      <c r="LO57" s="460"/>
      <c r="LP57" s="443"/>
      <c r="LQ57" s="286">
        <f>LP56*0.25</f>
        <v>102.75</v>
      </c>
      <c r="LR57" s="443"/>
      <c r="LS57" s="286">
        <f>LR56*0.5</f>
        <v>223.15000000000691</v>
      </c>
      <c r="LT57" s="443"/>
      <c r="LU57" s="286">
        <f>LT56*0.75</f>
        <v>52.274999999999523</v>
      </c>
      <c r="LV57" s="443"/>
      <c r="LW57" s="286">
        <f>LV56*1</f>
        <v>536.00000000000364</v>
      </c>
      <c r="LX57" s="460"/>
      <c r="LY57" s="443"/>
      <c r="LZ57" s="286">
        <f>LY56*0.25</f>
        <v>88.924999999999997</v>
      </c>
      <c r="MA57" s="443"/>
      <c r="MB57" s="286">
        <f>MA56*0.5</f>
        <v>120.55000000000473</v>
      </c>
      <c r="MC57" s="443"/>
      <c r="MD57" s="286">
        <f>MC56*0.75</f>
        <v>0</v>
      </c>
      <c r="ME57" s="443"/>
      <c r="MF57" s="286">
        <f>ME56*1</f>
        <v>0</v>
      </c>
      <c r="MG57" s="460"/>
      <c r="MH57" s="443"/>
      <c r="MI57" s="286">
        <f>MH56*0.25</f>
        <v>188.45</v>
      </c>
      <c r="MJ57" s="443"/>
      <c r="MK57" s="286">
        <f>MJ56*0.5</f>
        <v>205.50000000000728</v>
      </c>
      <c r="ML57" s="443"/>
      <c r="MM57" s="286">
        <f>ML56*0.75</f>
        <v>516.14999999999782</v>
      </c>
      <c r="MN57" s="443"/>
      <c r="MO57" s="286">
        <f>MN56*1</f>
        <v>1089.799999999992</v>
      </c>
      <c r="MP57" s="460"/>
      <c r="MQ57" s="444"/>
      <c r="MR57" s="286">
        <f>MQ56*0.25</f>
        <v>63.25</v>
      </c>
      <c r="MS57" s="444"/>
      <c r="MT57" s="286">
        <f>MS56*0.5</f>
        <v>91.249999999998181</v>
      </c>
      <c r="MU57" s="443"/>
      <c r="MV57" s="286">
        <f>MU56*0.75</f>
        <v>181.50000000000819</v>
      </c>
      <c r="MW57" s="443"/>
      <c r="MX57" s="286">
        <f>MW56*1</f>
        <v>285</v>
      </c>
      <c r="MY57" s="460"/>
      <c r="MZ57" s="446"/>
      <c r="NA57" s="286">
        <f>MZ56*0.25</f>
        <v>0</v>
      </c>
      <c r="NB57" s="444"/>
      <c r="NC57" s="286">
        <f>NB56*0.5</f>
        <v>0</v>
      </c>
      <c r="ND57" s="444"/>
      <c r="NE57" s="286">
        <f>ND56*0.75</f>
        <v>0</v>
      </c>
      <c r="NF57" s="443"/>
      <c r="NG57" s="286">
        <f>NF56*1</f>
        <v>1651.7000000000007</v>
      </c>
      <c r="NH57" s="460"/>
    </row>
    <row r="58" spans="1:372" s="443" customFormat="1" ht="18">
      <c r="A58" s="110"/>
      <c r="B58" s="59"/>
      <c r="C58" s="460"/>
      <c r="E58" s="286"/>
      <c r="F58" s="24"/>
      <c r="G58" s="286"/>
      <c r="I58" s="286"/>
      <c r="K58" s="286"/>
      <c r="L58" s="460"/>
      <c r="N58" s="286"/>
      <c r="P58" s="286"/>
      <c r="R58" s="286"/>
      <c r="T58" s="286"/>
      <c r="U58" s="460"/>
      <c r="V58" s="24"/>
      <c r="W58" s="286"/>
      <c r="Y58" s="286"/>
      <c r="Z58" s="24"/>
      <c r="AA58" s="286"/>
      <c r="AC58" s="48"/>
      <c r="AD58" s="460"/>
      <c r="AE58" s="24"/>
      <c r="AF58" s="286"/>
      <c r="AH58" s="286"/>
      <c r="AJ58" s="286"/>
      <c r="AL58" s="48"/>
      <c r="AM58" s="460"/>
      <c r="AO58" s="286"/>
      <c r="AP58" s="24"/>
      <c r="AQ58" s="286"/>
      <c r="AS58" s="286"/>
      <c r="AU58" s="286"/>
      <c r="AV58" s="460"/>
      <c r="AW58" s="24"/>
      <c r="AX58" s="286"/>
      <c r="AY58" s="24"/>
      <c r="AZ58" s="286"/>
      <c r="BA58" s="24"/>
      <c r="BB58" s="286"/>
      <c r="BC58" s="24"/>
      <c r="BD58" s="286"/>
      <c r="BE58" s="460"/>
      <c r="BG58" s="286"/>
      <c r="BH58" s="24"/>
      <c r="BI58" s="286"/>
      <c r="BJ58" s="24"/>
      <c r="BK58" s="286"/>
      <c r="BM58" s="286"/>
      <c r="BN58" s="460"/>
      <c r="BP58" s="286"/>
      <c r="BR58" s="286"/>
      <c r="BT58" s="286"/>
      <c r="BV58" s="286"/>
      <c r="BW58" s="460"/>
      <c r="BY58" s="286"/>
      <c r="CA58" s="286"/>
      <c r="CC58" s="286"/>
      <c r="CE58" s="286"/>
      <c r="CF58" s="460"/>
      <c r="CH58" s="286"/>
      <c r="CI58" s="24"/>
      <c r="CJ58" s="286"/>
      <c r="CK58" s="24"/>
      <c r="CL58" s="286"/>
      <c r="CN58" s="286"/>
      <c r="CO58" s="460"/>
      <c r="CQ58" s="286"/>
      <c r="CR58" s="24"/>
      <c r="CS58" s="286"/>
      <c r="CT58" s="24"/>
      <c r="CU58" s="286"/>
      <c r="CW58" s="286"/>
      <c r="CX58" s="460"/>
      <c r="CZ58" s="286"/>
      <c r="DA58" s="24"/>
      <c r="DB58" s="286"/>
      <c r="DD58" s="286"/>
      <c r="DF58" s="286"/>
      <c r="DG58" s="460"/>
      <c r="DI58" s="286"/>
      <c r="DJ58" s="24"/>
      <c r="DK58" s="286"/>
      <c r="DL58" s="24"/>
      <c r="DM58" s="286"/>
      <c r="DO58" s="286"/>
      <c r="DP58" s="460"/>
      <c r="DR58" s="286"/>
      <c r="DS58" s="24"/>
      <c r="DT58" s="286"/>
      <c r="DV58" s="286"/>
      <c r="DX58" s="286"/>
      <c r="DY58" s="460"/>
      <c r="EA58" s="286"/>
      <c r="EB58" s="24"/>
      <c r="EC58" s="286"/>
      <c r="ED58" s="24"/>
      <c r="EE58" s="286"/>
      <c r="EG58" s="286"/>
      <c r="EH58" s="460"/>
      <c r="EJ58" s="286"/>
      <c r="EK58" s="24"/>
      <c r="EL58" s="286"/>
      <c r="EM58" s="24"/>
      <c r="EN58" s="286"/>
      <c r="EP58" s="286"/>
      <c r="EQ58" s="460"/>
      <c r="ES58" s="286"/>
      <c r="ET58" s="24"/>
      <c r="EU58" s="286"/>
      <c r="EV58" s="24"/>
      <c r="EW58" s="286"/>
      <c r="EY58" s="286"/>
      <c r="EZ58" s="460"/>
      <c r="FB58" s="286"/>
      <c r="FC58" s="24"/>
      <c r="FD58" s="286"/>
      <c r="FE58" s="24"/>
      <c r="FF58" s="286"/>
      <c r="FH58" s="286"/>
      <c r="FI58" s="460"/>
      <c r="FK58" s="286"/>
      <c r="FL58" s="24"/>
      <c r="FM58" s="286"/>
      <c r="FO58" s="286"/>
      <c r="FQ58" s="286"/>
      <c r="FR58" s="460"/>
      <c r="FT58" s="286"/>
      <c r="FU58" s="24"/>
      <c r="FV58" s="286"/>
      <c r="FW58" s="24"/>
      <c r="FX58" s="286"/>
      <c r="FZ58" s="286"/>
      <c r="GA58" s="460"/>
      <c r="GC58" s="286"/>
      <c r="GD58" s="24"/>
      <c r="GE58" s="286"/>
      <c r="GF58" s="24"/>
      <c r="GG58" s="286"/>
      <c r="GI58" s="286"/>
      <c r="GJ58" s="460"/>
      <c r="GL58" s="286"/>
      <c r="GM58" s="24"/>
      <c r="GN58" s="286"/>
      <c r="GP58" s="286"/>
      <c r="GR58" s="286"/>
      <c r="GS58" s="460"/>
      <c r="GU58" s="286"/>
      <c r="GV58" s="24"/>
      <c r="GW58" s="286"/>
      <c r="GX58" s="24"/>
      <c r="GY58" s="286"/>
      <c r="GZ58" s="24"/>
      <c r="HA58" s="286"/>
      <c r="HB58" s="460"/>
      <c r="HD58" s="286"/>
      <c r="HF58" s="286"/>
      <c r="HH58" s="286"/>
      <c r="HJ58" s="286"/>
      <c r="HK58" s="460"/>
      <c r="HM58" s="286"/>
      <c r="HO58" s="286"/>
      <c r="HQ58" s="286"/>
      <c r="HS58" s="286"/>
      <c r="HT58" s="460"/>
      <c r="HV58" s="286"/>
      <c r="HX58" s="286"/>
      <c r="HZ58" s="286"/>
      <c r="IB58" s="286"/>
      <c r="IC58" s="460"/>
      <c r="IE58" s="286"/>
      <c r="IG58" s="286"/>
      <c r="II58" s="286"/>
      <c r="IK58" s="286"/>
      <c r="IL58" s="460"/>
      <c r="IN58" s="286"/>
      <c r="IP58" s="286"/>
      <c r="IR58" s="286"/>
      <c r="IT58" s="286"/>
      <c r="IU58" s="460"/>
      <c r="IW58" s="286"/>
      <c r="IY58" s="286"/>
      <c r="JA58" s="286"/>
      <c r="JC58" s="286"/>
      <c r="JD58" s="460"/>
      <c r="JF58" s="286"/>
      <c r="JH58" s="286"/>
      <c r="JJ58" s="286"/>
      <c r="JL58" s="286"/>
      <c r="JM58" s="460"/>
      <c r="JO58" s="286"/>
      <c r="JQ58" s="286"/>
      <c r="JS58" s="286"/>
      <c r="JU58" s="286"/>
      <c r="JV58" s="460"/>
      <c r="JX58" s="286"/>
      <c r="JZ58" s="286"/>
      <c r="KB58" s="286"/>
      <c r="KD58" s="286"/>
      <c r="KE58" s="460"/>
      <c r="KG58" s="286"/>
      <c r="KI58" s="286"/>
      <c r="KK58" s="286"/>
      <c r="KM58" s="286"/>
      <c r="KN58" s="460"/>
      <c r="KP58" s="286"/>
      <c r="KR58" s="286"/>
      <c r="KT58" s="286"/>
      <c r="KV58" s="286"/>
      <c r="KW58" s="460"/>
      <c r="KY58" s="286"/>
      <c r="LA58" s="286"/>
      <c r="LC58" s="286"/>
      <c r="LE58" s="286"/>
      <c r="LF58" s="460"/>
      <c r="LH58" s="286"/>
      <c r="LJ58" s="286"/>
      <c r="LL58" s="286"/>
      <c r="LN58" s="286"/>
      <c r="LO58" s="460"/>
      <c r="LQ58" s="286"/>
      <c r="LS58" s="286"/>
      <c r="LU58" s="286"/>
      <c r="LW58" s="286"/>
      <c r="LX58" s="460"/>
      <c r="LZ58" s="286"/>
      <c r="MB58" s="286"/>
      <c r="MD58" s="286"/>
      <c r="MF58" s="286"/>
      <c r="MG58" s="460"/>
      <c r="MI58" s="286"/>
      <c r="MK58" s="286"/>
      <c r="MM58" s="286"/>
      <c r="MO58" s="286"/>
      <c r="MP58" s="460"/>
      <c r="MQ58" s="444"/>
      <c r="MR58" s="286"/>
      <c r="MS58" s="444"/>
      <c r="MT58" s="286"/>
      <c r="MV58" s="286"/>
      <c r="MX58" s="286"/>
      <c r="MY58" s="460"/>
      <c r="MZ58" s="446"/>
      <c r="NA58" s="286"/>
      <c r="NB58" s="444"/>
      <c r="NC58" s="286"/>
      <c r="ND58" s="444"/>
      <c r="NE58" s="286"/>
      <c r="NG58" s="286"/>
      <c r="NH58" s="460"/>
    </row>
    <row r="59" spans="1:372" s="443" customFormat="1" ht="18">
      <c r="A59" s="306" t="s">
        <v>2277</v>
      </c>
      <c r="B59" s="59"/>
      <c r="C59" s="460"/>
      <c r="E59" s="444" t="s">
        <v>187</v>
      </c>
      <c r="F59" s="661"/>
      <c r="G59" s="444" t="s">
        <v>183</v>
      </c>
      <c r="H59" s="662"/>
      <c r="I59" s="444" t="s">
        <v>184</v>
      </c>
      <c r="J59" s="662"/>
      <c r="K59" s="444" t="s">
        <v>185</v>
      </c>
      <c r="L59" s="460"/>
      <c r="N59" s="444" t="s">
        <v>187</v>
      </c>
      <c r="O59" s="24"/>
      <c r="P59" s="444" t="s">
        <v>183</v>
      </c>
      <c r="Q59" s="24"/>
      <c r="R59" s="444" t="s">
        <v>184</v>
      </c>
      <c r="S59" s="24"/>
      <c r="T59" s="444" t="s">
        <v>185</v>
      </c>
      <c r="U59" s="460"/>
      <c r="V59" s="24"/>
      <c r="W59" s="444" t="s">
        <v>187</v>
      </c>
      <c r="X59" s="24"/>
      <c r="Y59" s="444" t="s">
        <v>183</v>
      </c>
      <c r="Z59" s="24"/>
      <c r="AA59" s="444" t="s">
        <v>184</v>
      </c>
      <c r="AB59" s="722">
        <v>302.2</v>
      </c>
      <c r="AC59" s="444" t="s">
        <v>185</v>
      </c>
      <c r="AD59" s="460"/>
      <c r="AF59" s="444" t="s">
        <v>187</v>
      </c>
      <c r="AG59" s="24"/>
      <c r="AH59" s="444" t="s">
        <v>183</v>
      </c>
      <c r="AI59" s="24"/>
      <c r="AJ59" s="444" t="s">
        <v>184</v>
      </c>
      <c r="AK59" s="722">
        <v>203.79999999999995</v>
      </c>
      <c r="AL59" s="444" t="s">
        <v>185</v>
      </c>
      <c r="AM59" s="460"/>
      <c r="AO59" s="286"/>
      <c r="AP59" s="24"/>
      <c r="AQ59" s="286"/>
      <c r="AS59" s="286"/>
      <c r="AU59" s="286"/>
      <c r="AV59" s="460"/>
      <c r="AW59" s="24"/>
      <c r="AX59" s="286"/>
      <c r="AY59" s="24"/>
      <c r="AZ59" s="286"/>
      <c r="BA59" s="24"/>
      <c r="BB59" s="286"/>
      <c r="BC59" s="24"/>
      <c r="BD59" s="286"/>
      <c r="BE59" s="460"/>
      <c r="BG59" s="286"/>
      <c r="BH59" s="24"/>
      <c r="BI59" s="286"/>
      <c r="BJ59" s="24"/>
      <c r="BK59" s="286"/>
      <c r="BM59" s="286"/>
      <c r="BN59" s="460"/>
      <c r="BP59" s="286"/>
      <c r="BR59" s="286"/>
      <c r="BT59" s="286"/>
      <c r="BV59" s="286"/>
      <c r="BW59" s="460"/>
      <c r="BY59" s="286"/>
      <c r="CA59" s="286"/>
      <c r="CC59" s="286"/>
      <c r="CE59" s="286"/>
      <c r="CF59" s="460"/>
      <c r="CH59" s="286"/>
      <c r="CI59" s="24"/>
      <c r="CJ59" s="286"/>
      <c r="CK59" s="24"/>
      <c r="CL59" s="286"/>
      <c r="CN59" s="286"/>
      <c r="CO59" s="460"/>
      <c r="CQ59" s="286"/>
      <c r="CR59" s="24"/>
      <c r="CS59" s="286"/>
      <c r="CT59" s="24"/>
      <c r="CU59" s="286"/>
      <c r="CW59" s="286"/>
      <c r="CX59" s="460"/>
      <c r="CZ59" s="286"/>
      <c r="DA59" s="24"/>
      <c r="DB59" s="286"/>
      <c r="DD59" s="286"/>
      <c r="DF59" s="286"/>
      <c r="DG59" s="460"/>
      <c r="DI59" s="286"/>
      <c r="DJ59" s="24"/>
      <c r="DK59" s="286"/>
      <c r="DL59" s="24"/>
      <c r="DM59" s="286"/>
      <c r="DO59" s="286"/>
      <c r="DP59" s="460"/>
      <c r="DR59" s="286"/>
      <c r="DS59" s="24"/>
      <c r="DT59" s="286"/>
      <c r="DV59" s="286"/>
      <c r="DX59" s="286"/>
      <c r="DY59" s="460"/>
      <c r="EA59" s="286"/>
      <c r="EB59" s="24"/>
      <c r="EC59" s="286"/>
      <c r="ED59" s="24"/>
      <c r="EE59" s="286"/>
      <c r="EG59" s="286"/>
      <c r="EH59" s="460"/>
      <c r="EJ59" s="286"/>
      <c r="EK59" s="24"/>
      <c r="EL59" s="286"/>
      <c r="EM59" s="24"/>
      <c r="EN59" s="286"/>
      <c r="EP59" s="286"/>
      <c r="EQ59" s="460"/>
      <c r="ES59" s="286"/>
      <c r="ET59" s="24"/>
      <c r="EU59" s="286"/>
      <c r="EV59" s="24"/>
      <c r="EW59" s="286"/>
      <c r="EY59" s="286"/>
      <c r="EZ59" s="460"/>
      <c r="FB59" s="286"/>
      <c r="FC59" s="24"/>
      <c r="FD59" s="286"/>
      <c r="FE59" s="24"/>
      <c r="FF59" s="286"/>
      <c r="FH59" s="286"/>
      <c r="FI59" s="460"/>
      <c r="FK59" s="286"/>
      <c r="FL59" s="24"/>
      <c r="FM59" s="286"/>
      <c r="FO59" s="286"/>
      <c r="FQ59" s="286"/>
      <c r="FR59" s="460"/>
      <c r="FT59" s="286"/>
      <c r="FU59" s="24"/>
      <c r="FV59" s="286"/>
      <c r="FW59" s="24"/>
      <c r="FX59" s="286"/>
      <c r="FZ59" s="286"/>
      <c r="GA59" s="460"/>
      <c r="GC59" s="286"/>
      <c r="GD59" s="24"/>
      <c r="GE59" s="286"/>
      <c r="GF59" s="24"/>
      <c r="GG59" s="286"/>
      <c r="GI59" s="286"/>
      <c r="GJ59" s="460"/>
      <c r="GL59" s="286"/>
      <c r="GM59" s="24"/>
      <c r="GN59" s="286"/>
      <c r="GP59" s="286"/>
      <c r="GR59" s="286"/>
      <c r="GS59" s="460"/>
      <c r="GU59" s="286"/>
      <c r="GV59" s="24"/>
      <c r="GW59" s="286"/>
      <c r="GX59" s="24"/>
      <c r="GY59" s="286"/>
      <c r="GZ59" s="24"/>
      <c r="HA59" s="286"/>
      <c r="HB59" s="460"/>
      <c r="HD59" s="286"/>
      <c r="HF59" s="286"/>
      <c r="HH59" s="286"/>
      <c r="HJ59" s="286"/>
      <c r="HK59" s="460"/>
      <c r="HM59" s="286"/>
      <c r="HO59" s="286"/>
      <c r="HQ59" s="286"/>
      <c r="HS59" s="286"/>
      <c r="HT59" s="460"/>
      <c r="HV59" s="286"/>
      <c r="HX59" s="286"/>
      <c r="HZ59" s="286"/>
      <c r="IB59" s="286"/>
      <c r="IC59" s="460"/>
      <c r="IE59" s="286"/>
      <c r="IG59" s="286"/>
      <c r="II59" s="286"/>
      <c r="IK59" s="286"/>
      <c r="IL59" s="460"/>
      <c r="IN59" s="286"/>
      <c r="IP59" s="286"/>
      <c r="IR59" s="286"/>
      <c r="IT59" s="286"/>
      <c r="IU59" s="460"/>
      <c r="IW59" s="286"/>
      <c r="IY59" s="286"/>
      <c r="JA59" s="286"/>
      <c r="JC59" s="286"/>
      <c r="JD59" s="460"/>
      <c r="JF59" s="286"/>
      <c r="JH59" s="286"/>
      <c r="JJ59" s="286"/>
      <c r="JL59" s="286"/>
      <c r="JM59" s="460"/>
      <c r="JO59" s="286"/>
      <c r="JQ59" s="286"/>
      <c r="JS59" s="286"/>
      <c r="JU59" s="286"/>
      <c r="JV59" s="460"/>
      <c r="JX59" s="286"/>
      <c r="JZ59" s="286"/>
      <c r="KB59" s="286"/>
      <c r="KD59" s="286"/>
      <c r="KE59" s="460"/>
      <c r="KG59" s="286"/>
      <c r="KI59" s="286"/>
      <c r="KK59" s="286"/>
      <c r="KM59" s="286"/>
      <c r="KN59" s="460"/>
      <c r="KP59" s="286"/>
      <c r="KR59" s="286"/>
      <c r="KT59" s="286"/>
      <c r="KV59" s="286"/>
      <c r="KW59" s="460"/>
      <c r="KY59" s="286"/>
      <c r="LA59" s="286"/>
      <c r="LC59" s="286"/>
      <c r="LE59" s="286"/>
      <c r="LF59" s="460"/>
      <c r="LH59" s="286"/>
      <c r="LJ59" s="286"/>
      <c r="LL59" s="286"/>
      <c r="LN59" s="286"/>
      <c r="LO59" s="460"/>
      <c r="LQ59" s="286"/>
      <c r="LS59" s="286"/>
      <c r="LU59" s="286"/>
      <c r="LW59" s="286"/>
      <c r="LX59" s="460"/>
      <c r="LZ59" s="286"/>
      <c r="MB59" s="286"/>
      <c r="MD59" s="286"/>
      <c r="MF59" s="286"/>
      <c r="MG59" s="460"/>
      <c r="MI59" s="286"/>
      <c r="MK59" s="286"/>
      <c r="MM59" s="286"/>
      <c r="MO59" s="286"/>
      <c r="MP59" s="460"/>
      <c r="MQ59" s="444"/>
      <c r="MR59" s="286"/>
      <c r="MS59" s="444"/>
      <c r="MT59" s="286"/>
      <c r="MV59" s="286"/>
      <c r="MX59" s="286"/>
      <c r="MY59" s="460"/>
      <c r="MZ59" s="446"/>
      <c r="NA59" s="286"/>
      <c r="NB59" s="444"/>
      <c r="NC59" s="286"/>
      <c r="ND59" s="444"/>
      <c r="NE59" s="286"/>
      <c r="NG59" s="286"/>
      <c r="NH59" s="460"/>
    </row>
    <row r="60" spans="1:372" s="443" customFormat="1" ht="18">
      <c r="A60" s="110">
        <v>2022</v>
      </c>
      <c r="B60" s="59">
        <f>SUM(D60:AAP60)</f>
        <v>505.99999999999994</v>
      </c>
      <c r="C60" s="460"/>
      <c r="E60" s="286">
        <f>D59*0.25</f>
        <v>0</v>
      </c>
      <c r="F60" s="24"/>
      <c r="G60" s="286">
        <f>F59*0.5</f>
        <v>0</v>
      </c>
      <c r="I60" s="286">
        <f>H59*0.75</f>
        <v>0</v>
      </c>
      <c r="K60" s="286">
        <f>J59*1</f>
        <v>0</v>
      </c>
      <c r="L60" s="460"/>
      <c r="N60" s="286">
        <f>M59*0.25</f>
        <v>0</v>
      </c>
      <c r="P60" s="286">
        <f>O59*0.5</f>
        <v>0</v>
      </c>
      <c r="R60" s="286">
        <f>Q59*0.75</f>
        <v>0</v>
      </c>
      <c r="T60" s="286">
        <f>S59*1</f>
        <v>0</v>
      </c>
      <c r="U60" s="460"/>
      <c r="V60" s="24"/>
      <c r="W60" s="286">
        <f>V59*0.25</f>
        <v>0</v>
      </c>
      <c r="X60" s="24"/>
      <c r="Y60" s="286">
        <f>X59*0.5</f>
        <v>0</v>
      </c>
      <c r="Z60" s="24"/>
      <c r="AA60" s="286">
        <f>Z59*0.75</f>
        <v>0</v>
      </c>
      <c r="AB60"/>
      <c r="AC60" s="286">
        <f t="shared" ref="AC60" si="48">AB59*1</f>
        <v>302.2</v>
      </c>
      <c r="AD60" s="460"/>
      <c r="AF60" s="286">
        <f>AE59*0.25</f>
        <v>0</v>
      </c>
      <c r="AH60" s="286">
        <f>AG59*0.5</f>
        <v>0</v>
      </c>
      <c r="AI60" s="293"/>
      <c r="AJ60" s="286">
        <f>AI59*0.75</f>
        <v>0</v>
      </c>
      <c r="AL60" s="286">
        <f t="shared" ref="AL60" si="49">AK59*1</f>
        <v>203.79999999999995</v>
      </c>
      <c r="AM60" s="460"/>
      <c r="AO60" s="286"/>
      <c r="AP60" s="24"/>
      <c r="AQ60" s="286"/>
      <c r="AS60" s="286"/>
      <c r="AU60" s="286"/>
      <c r="AV60" s="460"/>
      <c r="AW60" s="24"/>
      <c r="AX60" s="286"/>
      <c r="AY60" s="24"/>
      <c r="AZ60" s="286"/>
      <c r="BA60" s="24"/>
      <c r="BB60" s="286"/>
      <c r="BC60" s="24"/>
      <c r="BD60" s="286"/>
      <c r="BE60" s="460"/>
      <c r="BG60" s="286"/>
      <c r="BH60" s="24"/>
      <c r="BI60" s="286"/>
      <c r="BJ60" s="24"/>
      <c r="BK60" s="286"/>
      <c r="BM60" s="286"/>
      <c r="BN60" s="460"/>
      <c r="BP60" s="286"/>
      <c r="BR60" s="286"/>
      <c r="BT60" s="286"/>
      <c r="BV60" s="286"/>
      <c r="BW60" s="460"/>
      <c r="BY60" s="286"/>
      <c r="CA60" s="286"/>
      <c r="CC60" s="286"/>
      <c r="CE60" s="286"/>
      <c r="CF60" s="460"/>
      <c r="CH60" s="286"/>
      <c r="CI60" s="24"/>
      <c r="CJ60" s="286"/>
      <c r="CK60" s="24"/>
      <c r="CL60" s="286"/>
      <c r="CN60" s="286"/>
      <c r="CO60" s="460"/>
      <c r="CQ60" s="286"/>
      <c r="CR60" s="24"/>
      <c r="CS60" s="286"/>
      <c r="CT60" s="24"/>
      <c r="CU60" s="286"/>
      <c r="CW60" s="286"/>
      <c r="CX60" s="460"/>
      <c r="CZ60" s="286"/>
      <c r="DA60" s="24"/>
      <c r="DB60" s="286"/>
      <c r="DD60" s="286"/>
      <c r="DF60" s="286"/>
      <c r="DG60" s="460"/>
      <c r="DI60" s="286"/>
      <c r="DJ60" s="24"/>
      <c r="DK60" s="286"/>
      <c r="DL60" s="24"/>
      <c r="DM60" s="286"/>
      <c r="DO60" s="286"/>
      <c r="DP60" s="460"/>
      <c r="DR60" s="286"/>
      <c r="DS60" s="24"/>
      <c r="DT60" s="286"/>
      <c r="DV60" s="286"/>
      <c r="DX60" s="286"/>
      <c r="DY60" s="460"/>
      <c r="EA60" s="286"/>
      <c r="EB60" s="24"/>
      <c r="EC60" s="286"/>
      <c r="ED60" s="24"/>
      <c r="EE60" s="286"/>
      <c r="EG60" s="286"/>
      <c r="EH60" s="460"/>
      <c r="EJ60" s="286"/>
      <c r="EK60" s="24"/>
      <c r="EL60" s="286"/>
      <c r="EM60" s="24"/>
      <c r="EN60" s="286"/>
      <c r="EP60" s="286"/>
      <c r="EQ60" s="460"/>
      <c r="ES60" s="286"/>
      <c r="ET60" s="24"/>
      <c r="EU60" s="286"/>
      <c r="EV60" s="24"/>
      <c r="EW60" s="286"/>
      <c r="EY60" s="286"/>
      <c r="EZ60" s="460"/>
      <c r="FB60" s="286"/>
      <c r="FC60" s="24"/>
      <c r="FD60" s="286"/>
      <c r="FE60" s="24"/>
      <c r="FF60" s="286"/>
      <c r="FH60" s="286"/>
      <c r="FI60" s="460"/>
      <c r="FK60" s="286"/>
      <c r="FL60" s="24"/>
      <c r="FM60" s="286"/>
      <c r="FO60" s="286"/>
      <c r="FQ60" s="286"/>
      <c r="FR60" s="460"/>
      <c r="FT60" s="286"/>
      <c r="FU60" s="24"/>
      <c r="FV60" s="286"/>
      <c r="FW60" s="24"/>
      <c r="FX60" s="286"/>
      <c r="FZ60" s="286"/>
      <c r="GA60" s="460"/>
      <c r="GC60" s="286"/>
      <c r="GD60" s="24"/>
      <c r="GE60" s="286"/>
      <c r="GF60" s="24"/>
      <c r="GG60" s="286"/>
      <c r="GI60" s="286"/>
      <c r="GJ60" s="460"/>
      <c r="GL60" s="286"/>
      <c r="GM60" s="24"/>
      <c r="GN60" s="286"/>
      <c r="GP60" s="286"/>
      <c r="GR60" s="286"/>
      <c r="GS60" s="460"/>
      <c r="GU60" s="286"/>
      <c r="GV60" s="24"/>
      <c r="GW60" s="286"/>
      <c r="GX60" s="24"/>
      <c r="GY60" s="286"/>
      <c r="GZ60" s="24"/>
      <c r="HA60" s="286"/>
      <c r="HB60" s="460"/>
      <c r="HD60" s="286"/>
      <c r="HF60" s="286"/>
      <c r="HH60" s="286"/>
      <c r="HJ60" s="286"/>
      <c r="HK60" s="460"/>
      <c r="HM60" s="286"/>
      <c r="HO60" s="286"/>
      <c r="HQ60" s="286"/>
      <c r="HS60" s="286"/>
      <c r="HT60" s="460"/>
      <c r="HV60" s="286"/>
      <c r="HX60" s="286"/>
      <c r="HZ60" s="286"/>
      <c r="IB60" s="286"/>
      <c r="IC60" s="460"/>
      <c r="IE60" s="286"/>
      <c r="IG60" s="286"/>
      <c r="II60" s="286"/>
      <c r="IK60" s="286"/>
      <c r="IL60" s="460"/>
      <c r="IN60" s="286"/>
      <c r="IP60" s="286"/>
      <c r="IR60" s="286"/>
      <c r="IT60" s="286"/>
      <c r="IU60" s="460"/>
      <c r="IW60" s="286"/>
      <c r="IY60" s="286"/>
      <c r="JA60" s="286"/>
      <c r="JC60" s="286"/>
      <c r="JD60" s="460"/>
      <c r="JF60" s="286"/>
      <c r="JH60" s="286"/>
      <c r="JJ60" s="286"/>
      <c r="JL60" s="286"/>
      <c r="JM60" s="460"/>
      <c r="JO60" s="286"/>
      <c r="JQ60" s="286"/>
      <c r="JS60" s="286"/>
      <c r="JU60" s="286"/>
      <c r="JV60" s="460"/>
      <c r="JX60" s="286"/>
      <c r="JZ60" s="286"/>
      <c r="KB60" s="286"/>
      <c r="KD60" s="286"/>
      <c r="KE60" s="460"/>
      <c r="KG60" s="286"/>
      <c r="KI60" s="286"/>
      <c r="KK60" s="286"/>
      <c r="KM60" s="286"/>
      <c r="KN60" s="460"/>
      <c r="KP60" s="286"/>
      <c r="KR60" s="286"/>
      <c r="KT60" s="286"/>
      <c r="KV60" s="286"/>
      <c r="KW60" s="460"/>
      <c r="KY60" s="286"/>
      <c r="LA60" s="286"/>
      <c r="LC60" s="286"/>
      <c r="LE60" s="286"/>
      <c r="LF60" s="460"/>
      <c r="LH60" s="286"/>
      <c r="LJ60" s="286"/>
      <c r="LL60" s="286"/>
      <c r="LN60" s="286"/>
      <c r="LO60" s="460"/>
      <c r="LQ60" s="286"/>
      <c r="LS60" s="286"/>
      <c r="LU60" s="286"/>
      <c r="LW60" s="286"/>
      <c r="LX60" s="460"/>
      <c r="LZ60" s="286"/>
      <c r="MB60" s="286"/>
      <c r="MD60" s="286"/>
      <c r="MF60" s="286"/>
      <c r="MG60" s="460"/>
      <c r="MI60" s="286"/>
      <c r="MK60" s="286"/>
      <c r="MM60" s="286"/>
      <c r="MO60" s="286"/>
      <c r="MP60" s="460"/>
      <c r="MQ60" s="444"/>
      <c r="MR60" s="286"/>
      <c r="MS60" s="444"/>
      <c r="MT60" s="286"/>
      <c r="MV60" s="286"/>
      <c r="MX60" s="286"/>
      <c r="MY60" s="460"/>
      <c r="MZ60" s="446"/>
      <c r="NA60" s="286"/>
      <c r="NB60" s="444"/>
      <c r="NC60" s="286"/>
      <c r="ND60" s="444"/>
      <c r="NE60" s="286"/>
      <c r="NG60" s="286"/>
      <c r="NH60" s="460"/>
    </row>
    <row r="61" spans="1:372" s="50" customFormat="1" ht="18">
      <c r="A61" s="110"/>
      <c r="B61" s="59"/>
      <c r="C61" s="460"/>
      <c r="D61" s="443"/>
      <c r="E61" s="286"/>
      <c r="F61" s="24"/>
      <c r="G61" s="286"/>
      <c r="H61" s="443"/>
      <c r="I61" s="286"/>
      <c r="J61" s="443"/>
      <c r="K61" s="286"/>
      <c r="L61" s="460"/>
      <c r="M61" s="443"/>
      <c r="N61" s="286"/>
      <c r="O61" s="443"/>
      <c r="P61" s="286"/>
      <c r="Q61" s="443"/>
      <c r="R61" s="286"/>
      <c r="S61" s="443"/>
      <c r="T61" s="286"/>
      <c r="U61" s="460"/>
      <c r="V61" s="24"/>
      <c r="W61" s="286"/>
      <c r="X61" s="443"/>
      <c r="Y61" s="286"/>
      <c r="Z61" s="24"/>
      <c r="AA61" s="286"/>
      <c r="AC61" s="48"/>
      <c r="AD61" s="460"/>
      <c r="AE61" s="24"/>
      <c r="AF61" s="286"/>
      <c r="AG61" s="443"/>
      <c r="AH61" s="286"/>
      <c r="AI61" s="443"/>
      <c r="AJ61" s="286"/>
      <c r="AL61" s="48"/>
      <c r="AM61" s="460"/>
      <c r="AN61" s="443"/>
      <c r="AO61" s="286"/>
      <c r="AP61" s="24"/>
      <c r="AQ61" s="286"/>
      <c r="AR61" s="443"/>
      <c r="AS61" s="286"/>
      <c r="AT61" s="443"/>
      <c r="AU61" s="48"/>
      <c r="AV61" s="460"/>
      <c r="AW61" s="24"/>
      <c r="AX61" s="286"/>
      <c r="AY61" s="24"/>
      <c r="AZ61" s="286"/>
      <c r="BA61" s="24"/>
      <c r="BB61" s="286"/>
      <c r="BC61" s="443"/>
      <c r="BD61" s="48"/>
      <c r="BE61" s="460"/>
      <c r="BF61" s="443"/>
      <c r="BG61" s="286"/>
      <c r="BH61" s="24"/>
      <c r="BI61" s="286"/>
      <c r="BJ61" s="24"/>
      <c r="BK61" s="286"/>
      <c r="BL61" s="443"/>
      <c r="BM61" s="48"/>
      <c r="BN61" s="460"/>
      <c r="BO61" s="443"/>
      <c r="BP61" s="286"/>
      <c r="BQ61" s="443"/>
      <c r="BR61" s="286"/>
      <c r="BS61" s="443"/>
      <c r="BT61" s="286"/>
      <c r="BU61" s="443"/>
      <c r="BV61" s="48"/>
      <c r="BW61" s="460"/>
      <c r="BX61" s="443"/>
      <c r="BY61" s="286"/>
      <c r="BZ61" s="443"/>
      <c r="CA61" s="286"/>
      <c r="CB61" s="443"/>
      <c r="CC61" s="286"/>
      <c r="CD61" s="443"/>
      <c r="CE61" s="48"/>
      <c r="CF61" s="460"/>
      <c r="CG61" s="443"/>
      <c r="CH61" s="286"/>
      <c r="CI61" s="24"/>
      <c r="CJ61" s="286"/>
      <c r="CK61" s="24"/>
      <c r="CL61" s="286"/>
      <c r="CM61" s="443"/>
      <c r="CN61" s="48"/>
      <c r="CO61" s="460"/>
      <c r="CP61" s="443"/>
      <c r="CQ61" s="286"/>
      <c r="CR61" s="24"/>
      <c r="CS61" s="286"/>
      <c r="CT61" s="24"/>
      <c r="CU61" s="286"/>
      <c r="CV61" s="443"/>
      <c r="CW61" s="48"/>
      <c r="CX61" s="460"/>
      <c r="CY61" s="443"/>
      <c r="CZ61" s="286"/>
      <c r="DA61" s="24"/>
      <c r="DB61" s="286"/>
      <c r="DC61" s="443"/>
      <c r="DD61" s="286"/>
      <c r="DE61" s="443"/>
      <c r="DF61" s="48"/>
      <c r="DG61" s="460"/>
      <c r="DH61" s="443"/>
      <c r="DI61" s="286"/>
      <c r="DJ61" s="24"/>
      <c r="DK61" s="286"/>
      <c r="DL61" s="24"/>
      <c r="DM61" s="286"/>
      <c r="DN61" s="443"/>
      <c r="DO61" s="48"/>
      <c r="DP61" s="460"/>
      <c r="DQ61" s="443"/>
      <c r="DR61" s="286"/>
      <c r="DS61" s="24"/>
      <c r="DT61" s="286"/>
      <c r="DU61" s="443"/>
      <c r="DV61" s="286"/>
      <c r="DW61" s="443"/>
      <c r="DX61" s="48"/>
      <c r="DY61" s="460"/>
      <c r="DZ61" s="443"/>
      <c r="EA61" s="286"/>
      <c r="EB61" s="24"/>
      <c r="EC61" s="286"/>
      <c r="ED61" s="24"/>
      <c r="EE61" s="286"/>
      <c r="EF61" s="443"/>
      <c r="EG61" s="48"/>
      <c r="EH61" s="460"/>
      <c r="EI61" s="443"/>
      <c r="EJ61" s="286"/>
      <c r="EK61" s="24"/>
      <c r="EL61" s="286"/>
      <c r="EM61" s="24"/>
      <c r="EN61" s="286"/>
      <c r="EO61" s="443"/>
      <c r="EP61" s="48"/>
      <c r="EQ61" s="460"/>
      <c r="ER61" s="443"/>
      <c r="ES61" s="286"/>
      <c r="ET61" s="24"/>
      <c r="EU61" s="286"/>
      <c r="EV61" s="24"/>
      <c r="EW61" s="286"/>
      <c r="EX61" s="443"/>
      <c r="EY61" s="48"/>
      <c r="EZ61" s="460"/>
      <c r="FA61" s="443"/>
      <c r="FB61" s="286"/>
      <c r="FC61" s="24"/>
      <c r="FD61" s="286"/>
      <c r="FE61" s="24"/>
      <c r="FF61" s="286"/>
      <c r="FG61" s="443"/>
      <c r="FH61" s="48"/>
      <c r="FI61" s="460"/>
      <c r="FJ61" s="443"/>
      <c r="FK61" s="286"/>
      <c r="FL61" s="24"/>
      <c r="FM61" s="286"/>
      <c r="FN61" s="443"/>
      <c r="FO61" s="286"/>
      <c r="FP61" s="443"/>
      <c r="FQ61" s="48"/>
      <c r="FR61" s="460"/>
      <c r="FS61" s="443"/>
      <c r="FT61" s="286"/>
      <c r="FU61" s="24"/>
      <c r="FV61" s="286"/>
      <c r="FW61" s="24"/>
      <c r="FX61" s="286"/>
      <c r="FY61" s="443"/>
      <c r="FZ61" s="48"/>
      <c r="GA61" s="460"/>
      <c r="GB61" s="443"/>
      <c r="GC61" s="286"/>
      <c r="GD61" s="24"/>
      <c r="GE61" s="286"/>
      <c r="GF61" s="24"/>
      <c r="GG61" s="286"/>
      <c r="GH61" s="443"/>
      <c r="GI61" s="48"/>
      <c r="GJ61" s="460"/>
      <c r="GK61" s="443"/>
      <c r="GL61" s="286"/>
      <c r="GM61" s="24"/>
      <c r="GN61" s="286"/>
      <c r="GO61" s="443"/>
      <c r="GP61" s="286"/>
      <c r="GQ61" s="443"/>
      <c r="GR61" s="48"/>
      <c r="GS61" s="460"/>
      <c r="GT61" s="443"/>
      <c r="GU61" s="286"/>
      <c r="GV61" s="24"/>
      <c r="GW61" s="286"/>
      <c r="GX61" s="24"/>
      <c r="GY61" s="286"/>
      <c r="GZ61" s="24"/>
      <c r="HA61" s="286"/>
      <c r="HB61" s="460"/>
      <c r="HC61" s="443"/>
      <c r="HD61" s="286"/>
      <c r="HE61" s="443"/>
      <c r="HF61" s="286"/>
      <c r="HG61" s="443"/>
      <c r="HH61" s="286"/>
      <c r="HI61" s="443"/>
      <c r="HJ61" s="48"/>
      <c r="HK61" s="460"/>
      <c r="HL61" s="443"/>
      <c r="HM61" s="286"/>
      <c r="HN61" s="443"/>
      <c r="HO61" s="286"/>
      <c r="HP61" s="443"/>
      <c r="HQ61" s="286"/>
      <c r="HR61" s="443"/>
      <c r="HS61" s="48"/>
      <c r="HT61" s="460"/>
      <c r="HU61" s="443"/>
      <c r="HV61" s="286"/>
      <c r="HW61" s="443"/>
      <c r="HX61" s="286"/>
      <c r="HY61" s="443"/>
      <c r="HZ61" s="286"/>
      <c r="IA61" s="443"/>
      <c r="IB61" s="48"/>
      <c r="IC61" s="460"/>
      <c r="ID61" s="443"/>
      <c r="IE61" s="286"/>
      <c r="IF61" s="443"/>
      <c r="IG61" s="286"/>
      <c r="IH61" s="443"/>
      <c r="II61" s="286"/>
      <c r="IJ61" s="443"/>
      <c r="IK61" s="286"/>
      <c r="IL61" s="460"/>
      <c r="IM61" s="443"/>
      <c r="IN61" s="286"/>
      <c r="IO61" s="443"/>
      <c r="IP61" s="286"/>
      <c r="IQ61" s="443"/>
      <c r="IR61" s="286"/>
      <c r="IS61" s="443"/>
      <c r="IT61" s="48"/>
      <c r="IU61" s="460"/>
      <c r="IV61" s="443"/>
      <c r="IW61" s="286"/>
      <c r="IX61" s="443"/>
      <c r="IY61" s="286"/>
      <c r="IZ61" s="443"/>
      <c r="JA61" s="286"/>
      <c r="JB61" s="443"/>
      <c r="JC61" s="48"/>
      <c r="JD61" s="460"/>
      <c r="JE61" s="443"/>
      <c r="JF61" s="286"/>
      <c r="JG61" s="443"/>
      <c r="JH61" s="286"/>
      <c r="JI61" s="443"/>
      <c r="JJ61" s="286"/>
      <c r="JK61" s="443"/>
      <c r="JL61" s="48"/>
      <c r="JM61" s="460"/>
      <c r="JN61" s="443"/>
      <c r="JO61" s="286"/>
      <c r="JP61" s="443"/>
      <c r="JQ61" s="286"/>
      <c r="JR61" s="443"/>
      <c r="JS61" s="286"/>
      <c r="JT61" s="443"/>
      <c r="JU61" s="286"/>
      <c r="JV61" s="460"/>
      <c r="JW61" s="443"/>
      <c r="JX61" s="286"/>
      <c r="JY61" s="443"/>
      <c r="JZ61" s="286"/>
      <c r="KA61" s="443"/>
      <c r="KB61" s="286"/>
      <c r="KC61" s="443"/>
      <c r="KD61" s="48"/>
      <c r="KE61" s="460"/>
      <c r="KF61" s="443"/>
      <c r="KG61" s="286"/>
      <c r="KH61" s="443"/>
      <c r="KI61" s="286"/>
      <c r="KJ61" s="443"/>
      <c r="KK61" s="286"/>
      <c r="KL61" s="443"/>
      <c r="KM61" s="48"/>
      <c r="KN61" s="460"/>
      <c r="KO61" s="443"/>
      <c r="KP61" s="286"/>
      <c r="KQ61" s="443"/>
      <c r="KR61" s="286"/>
      <c r="KS61" s="443"/>
      <c r="KT61" s="286"/>
      <c r="KU61" s="443"/>
      <c r="KV61" s="286"/>
      <c r="KW61" s="460"/>
      <c r="KX61" s="443"/>
      <c r="KY61" s="286"/>
      <c r="KZ61" s="443"/>
      <c r="LA61" s="286"/>
      <c r="LB61" s="443"/>
      <c r="LC61" s="286"/>
      <c r="LD61" s="443"/>
      <c r="LE61" s="286"/>
      <c r="LF61" s="460"/>
      <c r="LG61" s="443"/>
      <c r="LH61" s="286"/>
      <c r="LI61" s="443"/>
      <c r="LJ61" s="286"/>
      <c r="LK61" s="443"/>
      <c r="LL61" s="286"/>
      <c r="LM61" s="443"/>
      <c r="LN61" s="48"/>
      <c r="LO61" s="460"/>
      <c r="LP61" s="443"/>
      <c r="LQ61" s="286"/>
      <c r="LR61" s="443"/>
      <c r="LS61" s="286"/>
      <c r="LT61" s="443"/>
      <c r="LU61" s="286"/>
      <c r="LV61" s="443"/>
      <c r="LW61" s="48"/>
      <c r="LX61" s="460"/>
      <c r="LY61" s="443"/>
      <c r="LZ61" s="286"/>
      <c r="MA61" s="443"/>
      <c r="MB61" s="286"/>
      <c r="MC61" s="443"/>
      <c r="MD61" s="286"/>
      <c r="ME61" s="443"/>
      <c r="MF61" s="286"/>
      <c r="MG61" s="460"/>
      <c r="MH61" s="443"/>
      <c r="MI61" s="286"/>
      <c r="MJ61" s="443"/>
      <c r="MK61" s="286"/>
      <c r="ML61" s="443"/>
      <c r="MM61" s="286"/>
      <c r="MN61" s="443"/>
      <c r="MO61" s="48"/>
      <c r="MP61" s="460"/>
      <c r="MQ61" s="444"/>
      <c r="MR61" s="286"/>
      <c r="MS61" s="444"/>
      <c r="MT61" s="286"/>
      <c r="MU61" s="443"/>
      <c r="MV61" s="286"/>
      <c r="MW61" s="443"/>
      <c r="MX61" s="48"/>
      <c r="MY61" s="460"/>
      <c r="MZ61" s="446"/>
      <c r="NA61" s="286"/>
      <c r="NB61" s="444"/>
      <c r="NC61" s="286"/>
      <c r="ND61" s="444"/>
      <c r="NE61" s="286"/>
      <c r="NF61" s="443"/>
      <c r="NG61" s="48"/>
      <c r="NH61" s="460"/>
    </row>
    <row r="62" spans="1:372" ht="15">
      <c r="A62" s="106" t="s">
        <v>2239</v>
      </c>
      <c r="B62" s="293"/>
      <c r="C62" s="55"/>
      <c r="D62" s="443"/>
      <c r="E62" s="444" t="s">
        <v>187</v>
      </c>
      <c r="F62" s="661"/>
      <c r="G62" s="444" t="s">
        <v>183</v>
      </c>
      <c r="H62" s="662"/>
      <c r="I62" s="444" t="s">
        <v>184</v>
      </c>
      <c r="J62" s="662"/>
      <c r="K62" s="444" t="s">
        <v>185</v>
      </c>
      <c r="L62" s="460"/>
      <c r="M62" s="443"/>
      <c r="N62" s="444" t="s">
        <v>187</v>
      </c>
      <c r="O62" s="24"/>
      <c r="P62" s="444" t="s">
        <v>183</v>
      </c>
      <c r="Q62" s="24"/>
      <c r="R62" s="444" t="s">
        <v>184</v>
      </c>
      <c r="S62" s="24"/>
      <c r="T62" s="444" t="s">
        <v>185</v>
      </c>
      <c r="U62" s="460"/>
      <c r="V62" s="443"/>
      <c r="W62" s="444" t="s">
        <v>187</v>
      </c>
      <c r="X62" s="24"/>
      <c r="Y62" s="444" t="s">
        <v>183</v>
      </c>
      <c r="Z62" s="24">
        <v>425.20000000000005</v>
      </c>
      <c r="AA62" s="444" t="s">
        <v>184</v>
      </c>
      <c r="AC62" s="444" t="s">
        <v>185</v>
      </c>
      <c r="AD62" s="460"/>
      <c r="AE62" s="443"/>
      <c r="AF62" s="444" t="s">
        <v>187</v>
      </c>
      <c r="AG62" s="24"/>
      <c r="AH62" s="444" t="s">
        <v>183</v>
      </c>
      <c r="AI62" s="24">
        <v>56.200000000000045</v>
      </c>
      <c r="AJ62" s="444" t="s">
        <v>184</v>
      </c>
      <c r="AL62" s="444" t="s">
        <v>185</v>
      </c>
      <c r="AM62" s="460"/>
      <c r="AN62" s="443"/>
      <c r="AO62" s="444" t="s">
        <v>187</v>
      </c>
      <c r="AP62" s="443"/>
      <c r="AQ62" s="444" t="s">
        <v>183</v>
      </c>
      <c r="AR62" s="24"/>
      <c r="AS62" s="444" t="s">
        <v>184</v>
      </c>
      <c r="AT62" s="444">
        <v>580.99999999999977</v>
      </c>
      <c r="AU62" s="444" t="s">
        <v>185</v>
      </c>
      <c r="AV62" s="460"/>
      <c r="AW62" s="443"/>
      <c r="AX62" s="444" t="s">
        <v>187</v>
      </c>
      <c r="AY62" s="443"/>
      <c r="AZ62" s="444" t="s">
        <v>183</v>
      </c>
      <c r="BB62" s="444" t="s">
        <v>184</v>
      </c>
      <c r="BC62" s="24">
        <v>632.09999999999968</v>
      </c>
      <c r="BD62" s="444" t="s">
        <v>185</v>
      </c>
      <c r="BE62" s="460"/>
      <c r="BF62" s="443"/>
      <c r="BG62" s="444" t="s">
        <v>187</v>
      </c>
      <c r="BH62" s="443"/>
      <c r="BI62" s="444" t="s">
        <v>183</v>
      </c>
      <c r="BJ62" s="24"/>
      <c r="BK62" s="444" t="s">
        <v>184</v>
      </c>
      <c r="BL62" s="24">
        <v>745.60000000000036</v>
      </c>
      <c r="BM62" s="444" t="s">
        <v>185</v>
      </c>
      <c r="BN62" s="460"/>
      <c r="BO62" s="443"/>
      <c r="BP62" s="444" t="s">
        <v>187</v>
      </c>
      <c r="BQ62" s="443"/>
      <c r="BR62" s="444" t="s">
        <v>183</v>
      </c>
      <c r="BS62" s="24"/>
      <c r="BT62" s="444" t="s">
        <v>184</v>
      </c>
      <c r="BU62" s="24">
        <v>565.79999999999927</v>
      </c>
      <c r="BV62" s="444" t="s">
        <v>185</v>
      </c>
      <c r="BW62" s="460"/>
      <c r="BX62" s="443"/>
      <c r="BY62" s="444" t="s">
        <v>187</v>
      </c>
      <c r="BZ62" s="443"/>
      <c r="CA62" s="444" t="s">
        <v>183</v>
      </c>
      <c r="CB62" s="663"/>
      <c r="CC62" s="444" t="s">
        <v>184</v>
      </c>
      <c r="CD62" s="24">
        <v>281.49999999999955</v>
      </c>
      <c r="CE62" s="444" t="s">
        <v>185</v>
      </c>
      <c r="CF62" s="460"/>
      <c r="CG62" s="443"/>
      <c r="CH62" s="444" t="s">
        <v>187</v>
      </c>
      <c r="CI62" s="443"/>
      <c r="CJ62" s="444" t="s">
        <v>183</v>
      </c>
      <c r="CK62" s="443"/>
      <c r="CL62" s="444" t="s">
        <v>184</v>
      </c>
      <c r="CM62" s="24">
        <v>368.00000000000091</v>
      </c>
      <c r="CN62" s="444" t="s">
        <v>185</v>
      </c>
      <c r="CO62" s="460"/>
      <c r="CP62" s="443"/>
      <c r="CQ62" s="444" t="s">
        <v>187</v>
      </c>
      <c r="CR62" s="443"/>
      <c r="CS62" s="444" t="s">
        <v>183</v>
      </c>
      <c r="CT62" s="443"/>
      <c r="CU62" s="444" t="s">
        <v>184</v>
      </c>
      <c r="CV62" s="24">
        <v>188.69999999999982</v>
      </c>
      <c r="CW62" s="444" t="s">
        <v>185</v>
      </c>
      <c r="CX62" s="460"/>
      <c r="CY62" s="443"/>
      <c r="CZ62" s="444" t="s">
        <v>187</v>
      </c>
      <c r="DA62" s="443"/>
      <c r="DB62" s="444" t="s">
        <v>183</v>
      </c>
      <c r="DC62" s="24"/>
      <c r="DD62" s="444" t="s">
        <v>184</v>
      </c>
      <c r="DE62" s="24">
        <v>375.00000000000091</v>
      </c>
      <c r="DF62" s="444" t="s">
        <v>185</v>
      </c>
      <c r="DG62" s="460"/>
      <c r="DH62" s="443"/>
      <c r="DI62" s="444" t="s">
        <v>187</v>
      </c>
      <c r="DJ62" s="443"/>
      <c r="DK62" s="444" t="s">
        <v>183</v>
      </c>
      <c r="DL62" s="443"/>
      <c r="DM62" s="444" t="s">
        <v>184</v>
      </c>
      <c r="DN62" s="24">
        <v>14.000000000000909</v>
      </c>
      <c r="DO62" s="444" t="s">
        <v>185</v>
      </c>
      <c r="DP62" s="460"/>
      <c r="DQ62" s="443"/>
      <c r="DR62" s="444" t="s">
        <v>187</v>
      </c>
      <c r="DS62" s="443"/>
      <c r="DT62" s="444" t="s">
        <v>183</v>
      </c>
      <c r="DU62" s="24"/>
      <c r="DV62" s="444" t="s">
        <v>184</v>
      </c>
      <c r="DW62" s="24">
        <v>252.29999999999927</v>
      </c>
      <c r="DX62" s="444" t="s">
        <v>185</v>
      </c>
      <c r="DY62" s="460"/>
      <c r="DZ62" s="443"/>
      <c r="EA62" s="444" t="s">
        <v>187</v>
      </c>
      <c r="EB62" s="443"/>
      <c r="EC62" s="444" t="s">
        <v>183</v>
      </c>
      <c r="ED62" s="443"/>
      <c r="EE62" s="444" t="s">
        <v>184</v>
      </c>
      <c r="EF62" s="24">
        <v>506</v>
      </c>
      <c r="EG62" s="444" t="s">
        <v>185</v>
      </c>
      <c r="EH62" s="460"/>
      <c r="EI62" s="443"/>
      <c r="EJ62" s="444" t="s">
        <v>187</v>
      </c>
      <c r="EK62" s="443"/>
      <c r="EL62" s="444" t="s">
        <v>183</v>
      </c>
      <c r="EM62" s="443"/>
      <c r="EN62" s="444" t="s">
        <v>184</v>
      </c>
      <c r="EO62" s="24">
        <v>365.50000000000364</v>
      </c>
      <c r="EP62" s="444" t="s">
        <v>185</v>
      </c>
      <c r="EQ62" s="460"/>
      <c r="ER62" s="443"/>
      <c r="ES62" s="444" t="s">
        <v>187</v>
      </c>
      <c r="ET62" s="443"/>
      <c r="EU62" s="444" t="s">
        <v>183</v>
      </c>
      <c r="EV62" s="443"/>
      <c r="EW62" s="444" t="s">
        <v>184</v>
      </c>
      <c r="EX62" s="24">
        <v>397.29999999999927</v>
      </c>
      <c r="EY62" s="444" t="s">
        <v>185</v>
      </c>
      <c r="EZ62" s="460"/>
      <c r="FA62" s="443"/>
      <c r="FB62" s="444" t="s">
        <v>187</v>
      </c>
      <c r="FC62" s="443"/>
      <c r="FD62" s="444" t="s">
        <v>183</v>
      </c>
      <c r="FE62" s="663"/>
      <c r="FF62" s="444" t="s">
        <v>184</v>
      </c>
      <c r="FG62" s="24">
        <v>401.5</v>
      </c>
      <c r="FH62" s="444" t="s">
        <v>185</v>
      </c>
      <c r="FI62" s="460"/>
      <c r="FJ62" s="443"/>
      <c r="FK62" s="444" t="s">
        <v>187</v>
      </c>
      <c r="FL62" s="443"/>
      <c r="FM62" s="444" t="s">
        <v>183</v>
      </c>
      <c r="FN62" s="24"/>
      <c r="FO62" s="444" t="s">
        <v>184</v>
      </c>
      <c r="FP62" s="24">
        <v>387.70000000000255</v>
      </c>
      <c r="FQ62" s="444" t="s">
        <v>185</v>
      </c>
      <c r="FR62" s="460"/>
      <c r="FS62" s="443"/>
      <c r="FT62" s="444" t="s">
        <v>187</v>
      </c>
      <c r="FU62" s="443"/>
      <c r="FV62" s="444" t="s">
        <v>183</v>
      </c>
      <c r="FW62" s="443"/>
      <c r="FX62" s="444" t="s">
        <v>184</v>
      </c>
      <c r="FY62" s="24">
        <v>279.30000000000109</v>
      </c>
      <c r="FZ62" s="444" t="s">
        <v>185</v>
      </c>
      <c r="GA62" s="460"/>
      <c r="GB62" s="443"/>
      <c r="GC62" s="444" t="s">
        <v>187</v>
      </c>
      <c r="GD62" s="443"/>
      <c r="GE62" s="444" t="s">
        <v>183</v>
      </c>
      <c r="GF62" s="443"/>
      <c r="GG62" s="444" t="s">
        <v>184</v>
      </c>
      <c r="GH62" s="661">
        <v>90.999999999996362</v>
      </c>
      <c r="GI62" s="444" t="s">
        <v>185</v>
      </c>
      <c r="GJ62" s="460"/>
      <c r="GK62" s="443"/>
      <c r="GL62" s="444" t="s">
        <v>187</v>
      </c>
      <c r="GM62" s="443"/>
      <c r="GN62" s="444" t="s">
        <v>183</v>
      </c>
      <c r="GO62" s="24"/>
      <c r="GP62" s="444" t="s">
        <v>184</v>
      </c>
      <c r="GQ62" s="24">
        <v>2621.7999999999947</v>
      </c>
      <c r="GR62" s="444" t="s">
        <v>185</v>
      </c>
      <c r="GS62" s="460"/>
      <c r="GT62" s="443"/>
      <c r="GU62" s="444" t="s">
        <v>187</v>
      </c>
      <c r="GV62" s="443"/>
      <c r="GW62" s="444" t="s">
        <v>183</v>
      </c>
      <c r="GX62" s="443"/>
      <c r="GY62" s="444" t="s">
        <v>184</v>
      </c>
      <c r="GZ62" s="443"/>
      <c r="HA62" s="444" t="s">
        <v>185</v>
      </c>
      <c r="HB62" s="460"/>
      <c r="HC62" s="443"/>
      <c r="HD62" s="444" t="s">
        <v>187</v>
      </c>
      <c r="HE62" s="443"/>
      <c r="HF62" s="444" t="s">
        <v>183</v>
      </c>
      <c r="HG62" s="24"/>
      <c r="HH62" s="444" t="s">
        <v>184</v>
      </c>
      <c r="HI62" s="24">
        <v>482.49999999999454</v>
      </c>
      <c r="HJ62" s="444" t="s">
        <v>185</v>
      </c>
      <c r="HK62" s="460"/>
      <c r="HL62" s="443"/>
      <c r="HM62" s="444" t="s">
        <v>187</v>
      </c>
      <c r="HN62" s="443"/>
      <c r="HO62" s="444" t="s">
        <v>183</v>
      </c>
      <c r="HP62" s="443"/>
      <c r="HQ62" s="444" t="s">
        <v>184</v>
      </c>
      <c r="HR62" s="24">
        <v>381.79999999999382</v>
      </c>
      <c r="HS62" s="444" t="s">
        <v>185</v>
      </c>
      <c r="HT62" s="460"/>
      <c r="HU62" s="443"/>
      <c r="HV62" s="444" t="s">
        <v>187</v>
      </c>
      <c r="HW62" s="443"/>
      <c r="HX62" s="444" t="s">
        <v>183</v>
      </c>
      <c r="HY62" s="24"/>
      <c r="HZ62" s="444" t="s">
        <v>184</v>
      </c>
      <c r="IA62" s="24">
        <v>2458.3999999998978</v>
      </c>
      <c r="IB62" s="444" t="s">
        <v>185</v>
      </c>
      <c r="IC62" s="460"/>
      <c r="ID62" s="443"/>
      <c r="IE62" s="444" t="s">
        <v>187</v>
      </c>
      <c r="IF62" s="443"/>
      <c r="IG62" s="444" t="s">
        <v>183</v>
      </c>
      <c r="IH62" s="443"/>
      <c r="II62" s="444" t="s">
        <v>184</v>
      </c>
      <c r="IJ62" s="443"/>
      <c r="IK62" s="444" t="s">
        <v>185</v>
      </c>
      <c r="IL62" s="460"/>
      <c r="IM62" s="443"/>
      <c r="IN62" s="444" t="s">
        <v>187</v>
      </c>
      <c r="IO62" s="443"/>
      <c r="IP62" s="444" t="s">
        <v>183</v>
      </c>
      <c r="IQ62" s="443"/>
      <c r="IR62" s="444" t="s">
        <v>184</v>
      </c>
      <c r="IS62" s="24">
        <v>369.79999999999745</v>
      </c>
      <c r="IT62" s="444" t="s">
        <v>185</v>
      </c>
      <c r="IU62" s="460"/>
      <c r="IV62" s="443"/>
      <c r="IW62" s="444" t="s">
        <v>187</v>
      </c>
      <c r="IX62" s="443"/>
      <c r="IY62" s="444" t="s">
        <v>183</v>
      </c>
      <c r="IZ62" s="24"/>
      <c r="JA62" s="444" t="s">
        <v>184</v>
      </c>
      <c r="JB62" s="24">
        <v>392.29999999999927</v>
      </c>
      <c r="JC62" s="444" t="s">
        <v>185</v>
      </c>
      <c r="JD62" s="460"/>
      <c r="JE62" s="443"/>
      <c r="JF62" s="444" t="s">
        <v>187</v>
      </c>
      <c r="JG62" s="443"/>
      <c r="JH62" s="444" t="s">
        <v>183</v>
      </c>
      <c r="JI62" s="663"/>
      <c r="JJ62" s="444" t="s">
        <v>184</v>
      </c>
      <c r="JK62" s="24">
        <v>586.10000000000218</v>
      </c>
      <c r="JL62" s="444" t="s">
        <v>185</v>
      </c>
      <c r="JM62" s="460"/>
      <c r="JN62" s="443"/>
      <c r="JO62" s="444" t="s">
        <v>187</v>
      </c>
      <c r="JP62" s="443"/>
      <c r="JQ62" s="444" t="s">
        <v>183</v>
      </c>
      <c r="JR62" s="443"/>
      <c r="JS62" s="444" t="s">
        <v>184</v>
      </c>
      <c r="JT62" s="443"/>
      <c r="JU62" s="444" t="s">
        <v>185</v>
      </c>
      <c r="JV62" s="460"/>
      <c r="JW62" s="443"/>
      <c r="JX62" s="444" t="s">
        <v>187</v>
      </c>
      <c r="JY62" s="443"/>
      <c r="JZ62" s="444" t="s">
        <v>183</v>
      </c>
      <c r="KA62" s="24"/>
      <c r="KB62" s="444" t="s">
        <v>184</v>
      </c>
      <c r="KC62" s="24">
        <v>2561.6999999999425</v>
      </c>
      <c r="KD62" s="444" t="s">
        <v>185</v>
      </c>
      <c r="KE62" s="460"/>
      <c r="KF62" s="443"/>
      <c r="KG62" s="444" t="s">
        <v>187</v>
      </c>
      <c r="KH62" s="443"/>
      <c r="KI62" s="444" t="s">
        <v>183</v>
      </c>
      <c r="KJ62" s="663"/>
      <c r="KK62" s="444" t="s">
        <v>184</v>
      </c>
      <c r="KL62" s="24">
        <v>196.00000000000364</v>
      </c>
      <c r="KM62" s="444" t="s">
        <v>185</v>
      </c>
      <c r="KN62" s="460"/>
      <c r="KO62" s="443"/>
      <c r="KP62" s="444" t="s">
        <v>187</v>
      </c>
      <c r="KQ62" s="443"/>
      <c r="KR62" s="444" t="s">
        <v>183</v>
      </c>
      <c r="KS62" s="443"/>
      <c r="KT62" s="444" t="s">
        <v>184</v>
      </c>
      <c r="KU62" s="443"/>
      <c r="KV62" s="444" t="s">
        <v>185</v>
      </c>
      <c r="KW62" s="460"/>
      <c r="KX62" s="443"/>
      <c r="KY62" s="444" t="s">
        <v>187</v>
      </c>
      <c r="KZ62" s="443"/>
      <c r="LA62" s="444" t="s">
        <v>183</v>
      </c>
      <c r="LB62" s="443"/>
      <c r="LC62" s="444" t="s">
        <v>184</v>
      </c>
      <c r="LD62" s="443"/>
      <c r="LE62" s="444" t="s">
        <v>185</v>
      </c>
      <c r="LF62" s="460"/>
      <c r="LG62" s="443"/>
      <c r="LH62" s="444" t="s">
        <v>187</v>
      </c>
      <c r="LI62" s="443"/>
      <c r="LJ62" s="444" t="s">
        <v>183</v>
      </c>
      <c r="LK62" s="443"/>
      <c r="LL62" s="444" t="s">
        <v>184</v>
      </c>
      <c r="LM62" s="24"/>
      <c r="LN62" s="444" t="s">
        <v>185</v>
      </c>
      <c r="LO62" s="460"/>
      <c r="LP62" s="443"/>
      <c r="LQ62" s="444" t="s">
        <v>187</v>
      </c>
      <c r="LR62" s="443"/>
      <c r="LS62" s="444" t="s">
        <v>183</v>
      </c>
      <c r="LT62" s="24"/>
      <c r="LU62" s="444" t="s">
        <v>184</v>
      </c>
      <c r="LV62" s="293"/>
      <c r="LW62" s="444" t="s">
        <v>185</v>
      </c>
      <c r="LX62" s="460"/>
      <c r="LY62" s="443"/>
      <c r="LZ62" s="444" t="s">
        <v>187</v>
      </c>
      <c r="MA62" s="443"/>
      <c r="MB62" s="444" t="s">
        <v>183</v>
      </c>
      <c r="MC62" s="443"/>
      <c r="MD62" s="444" t="s">
        <v>184</v>
      </c>
      <c r="ME62" s="443"/>
      <c r="MF62" s="444" t="s">
        <v>185</v>
      </c>
      <c r="MG62" s="460"/>
      <c r="MH62" s="443"/>
      <c r="MI62" s="444" t="s">
        <v>187</v>
      </c>
      <c r="MJ62" s="443"/>
      <c r="MK62" s="444" t="s">
        <v>183</v>
      </c>
      <c r="ML62" s="24"/>
      <c r="MM62" s="444" t="s">
        <v>184</v>
      </c>
      <c r="MN62" s="24">
        <v>1090.5999999999985</v>
      </c>
      <c r="MO62" s="444" t="s">
        <v>185</v>
      </c>
      <c r="MP62" s="460"/>
      <c r="MQ62" s="443"/>
      <c r="MR62" s="444" t="s">
        <v>187</v>
      </c>
      <c r="MS62" s="443"/>
      <c r="MT62" s="444" t="s">
        <v>183</v>
      </c>
      <c r="MU62" s="24"/>
      <c r="MV62" s="444" t="s">
        <v>184</v>
      </c>
      <c r="MW62" s="443">
        <v>357.99999999999272</v>
      </c>
      <c r="MX62" s="444" t="s">
        <v>185</v>
      </c>
      <c r="MY62" s="460"/>
      <c r="MZ62" s="443"/>
      <c r="NA62" s="444" t="s">
        <v>187</v>
      </c>
      <c r="NB62" s="443"/>
      <c r="NC62" s="444" t="s">
        <v>183</v>
      </c>
      <c r="ND62" s="443"/>
      <c r="NE62" s="444" t="s">
        <v>184</v>
      </c>
      <c r="NF62" s="664">
        <v>1210.7999999999938</v>
      </c>
      <c r="NG62" s="444" t="s">
        <v>185</v>
      </c>
      <c r="NH62" s="460"/>
    </row>
    <row r="63" spans="1:372" ht="18">
      <c r="A63" s="110">
        <v>2021</v>
      </c>
      <c r="B63" s="59">
        <f>SUM(D63:AAP63)</f>
        <v>19503.149999999812</v>
      </c>
      <c r="C63" s="55"/>
      <c r="D63" s="443"/>
      <c r="E63" s="286">
        <f>D62*0.25</f>
        <v>0</v>
      </c>
      <c r="F63" s="24"/>
      <c r="G63" s="286">
        <f>F62*0.5</f>
        <v>0</v>
      </c>
      <c r="H63" s="443"/>
      <c r="I63" s="286">
        <f>H62*0.75</f>
        <v>0</v>
      </c>
      <c r="J63" s="443"/>
      <c r="K63" s="286">
        <f>J62*1</f>
        <v>0</v>
      </c>
      <c r="L63" s="460"/>
      <c r="M63" s="443"/>
      <c r="N63" s="286">
        <f>M62*0.25</f>
        <v>0</v>
      </c>
      <c r="O63" s="443"/>
      <c r="P63" s="286">
        <f>O62*0.5</f>
        <v>0</v>
      </c>
      <c r="Q63" s="443"/>
      <c r="R63" s="286">
        <f>Q62*0.75</f>
        <v>0</v>
      </c>
      <c r="S63" s="443"/>
      <c r="T63" s="286">
        <f>S62*1</f>
        <v>0</v>
      </c>
      <c r="U63" s="460"/>
      <c r="V63" s="443"/>
      <c r="W63" s="286">
        <f>V62*0.25</f>
        <v>0</v>
      </c>
      <c r="X63" s="443"/>
      <c r="Y63" s="286">
        <f>X62*0.5</f>
        <v>0</v>
      </c>
      <c r="Z63" s="77"/>
      <c r="AA63" s="286">
        <f>Z62*0.75</f>
        <v>318.90000000000003</v>
      </c>
      <c r="AC63" s="286">
        <f t="shared" ref="AC63" si="50">AB62*1</f>
        <v>0</v>
      </c>
      <c r="AD63" s="460"/>
      <c r="AE63" s="443"/>
      <c r="AF63" s="286">
        <f>AE62*0.25</f>
        <v>0</v>
      </c>
      <c r="AG63" s="443"/>
      <c r="AH63" s="286">
        <f>AG62*0.5</f>
        <v>0</v>
      </c>
      <c r="AI63" s="293"/>
      <c r="AJ63" s="286">
        <f>AI62*0.75</f>
        <v>42.150000000000034</v>
      </c>
      <c r="AL63" s="286">
        <f t="shared" ref="AL63" si="51">AK62*1</f>
        <v>0</v>
      </c>
      <c r="AM63" s="460"/>
      <c r="AN63" s="443"/>
      <c r="AO63" s="286">
        <f>AN62*0.25</f>
        <v>0</v>
      </c>
      <c r="AP63" s="443"/>
      <c r="AQ63" s="286">
        <f>AP62*0.5</f>
        <v>0</v>
      </c>
      <c r="AR63" s="443"/>
      <c r="AS63" s="286">
        <f>AR62*0.75</f>
        <v>0</v>
      </c>
      <c r="AT63" s="293"/>
      <c r="AU63" s="286">
        <f>AT62*1</f>
        <v>580.99999999999977</v>
      </c>
      <c r="AV63" s="460"/>
      <c r="AW63" s="443"/>
      <c r="AX63" s="286">
        <f>AW62*0.25</f>
        <v>0</v>
      </c>
      <c r="AY63" s="443"/>
      <c r="AZ63" s="286">
        <f>AY62*0.5</f>
        <v>0</v>
      </c>
      <c r="BB63" s="286">
        <f>BA62*0.75</f>
        <v>0</v>
      </c>
      <c r="BC63" s="293"/>
      <c r="BD63" s="286">
        <f>BC62*1</f>
        <v>632.09999999999968</v>
      </c>
      <c r="BE63" s="460"/>
      <c r="BF63" s="443"/>
      <c r="BG63" s="286">
        <f>BF62*0.25</f>
        <v>0</v>
      </c>
      <c r="BH63" s="443"/>
      <c r="BI63" s="286">
        <f>BH62*0.5</f>
        <v>0</v>
      </c>
      <c r="BJ63" s="443"/>
      <c r="BK63" s="286">
        <f>BJ62*0.75</f>
        <v>0</v>
      </c>
      <c r="BL63" s="293"/>
      <c r="BM63" s="286">
        <f>BL62*1</f>
        <v>745.60000000000036</v>
      </c>
      <c r="BN63" s="460"/>
      <c r="BO63" s="443"/>
      <c r="BP63" s="286">
        <f>BO62*0.25</f>
        <v>0</v>
      </c>
      <c r="BQ63" s="443"/>
      <c r="BR63" s="286">
        <f>BQ62*0.5</f>
        <v>0</v>
      </c>
      <c r="BS63" s="443"/>
      <c r="BT63" s="286">
        <f>BS62*0.75</f>
        <v>0</v>
      </c>
      <c r="BU63" s="293"/>
      <c r="BV63" s="286">
        <f>BU62*1</f>
        <v>565.79999999999927</v>
      </c>
      <c r="BW63" s="460"/>
      <c r="BX63" s="443"/>
      <c r="BY63" s="286">
        <f>BX62*0.25</f>
        <v>0</v>
      </c>
      <c r="BZ63" s="443"/>
      <c r="CA63" s="286">
        <f>BZ62*0.5</f>
        <v>0</v>
      </c>
      <c r="CB63" s="443"/>
      <c r="CC63" s="286">
        <f>CB62*0.75</f>
        <v>0</v>
      </c>
      <c r="CD63" s="293"/>
      <c r="CE63" s="286">
        <f>CD62*1</f>
        <v>281.49999999999955</v>
      </c>
      <c r="CF63" s="460"/>
      <c r="CG63" s="443"/>
      <c r="CH63" s="286">
        <f>CG62*0.25</f>
        <v>0</v>
      </c>
      <c r="CI63" s="443"/>
      <c r="CJ63" s="286">
        <f>CI62*0.5</f>
        <v>0</v>
      </c>
      <c r="CK63" s="443"/>
      <c r="CL63" s="286">
        <f>CK62*0.75</f>
        <v>0</v>
      </c>
      <c r="CM63" s="293"/>
      <c r="CN63" s="286">
        <f>CM62*1</f>
        <v>368.00000000000091</v>
      </c>
      <c r="CO63" s="460"/>
      <c r="CP63" s="443"/>
      <c r="CQ63" s="286">
        <f>CP62*0.25</f>
        <v>0</v>
      </c>
      <c r="CR63" s="443"/>
      <c r="CS63" s="286">
        <f>CR62*0.5</f>
        <v>0</v>
      </c>
      <c r="CT63" s="443"/>
      <c r="CU63" s="286">
        <f>CT62*0.75</f>
        <v>0</v>
      </c>
      <c r="CV63" s="293"/>
      <c r="CW63" s="286">
        <f>CV62*1</f>
        <v>188.69999999999982</v>
      </c>
      <c r="CX63" s="460"/>
      <c r="CY63" s="443"/>
      <c r="CZ63" s="286">
        <f>CY62*0.25</f>
        <v>0</v>
      </c>
      <c r="DA63" s="443"/>
      <c r="DB63" s="286">
        <f>DA62*0.5</f>
        <v>0</v>
      </c>
      <c r="DC63" s="443"/>
      <c r="DD63" s="286">
        <f>DC62*0.75</f>
        <v>0</v>
      </c>
      <c r="DE63" s="293"/>
      <c r="DF63" s="286">
        <f>DE62*1</f>
        <v>375.00000000000091</v>
      </c>
      <c r="DG63" s="460"/>
      <c r="DH63" s="443"/>
      <c r="DI63" s="286">
        <f>DH62*0.25</f>
        <v>0</v>
      </c>
      <c r="DJ63" s="443"/>
      <c r="DK63" s="286">
        <f>DJ62*0.5</f>
        <v>0</v>
      </c>
      <c r="DL63" s="443"/>
      <c r="DM63" s="286">
        <f>DL62*0.75</f>
        <v>0</v>
      </c>
      <c r="DN63" s="293"/>
      <c r="DO63" s="286">
        <f>DN62*1</f>
        <v>14.000000000000909</v>
      </c>
      <c r="DP63" s="460"/>
      <c r="DQ63" s="443"/>
      <c r="DR63" s="286">
        <f>DQ62*0.25</f>
        <v>0</v>
      </c>
      <c r="DS63" s="443"/>
      <c r="DT63" s="286">
        <f>DS62*0.5</f>
        <v>0</v>
      </c>
      <c r="DU63" s="443"/>
      <c r="DV63" s="286">
        <f>DU62*0.75</f>
        <v>0</v>
      </c>
      <c r="DW63" s="293"/>
      <c r="DX63" s="286">
        <f>DW62*1</f>
        <v>252.29999999999927</v>
      </c>
      <c r="DY63" s="460"/>
      <c r="DZ63" s="443"/>
      <c r="EA63" s="286">
        <f>DZ62*0.25</f>
        <v>0</v>
      </c>
      <c r="EB63" s="443"/>
      <c r="EC63" s="286">
        <f>EB62*0.5</f>
        <v>0</v>
      </c>
      <c r="ED63" s="443"/>
      <c r="EE63" s="286">
        <f>ED62*0.75</f>
        <v>0</v>
      </c>
      <c r="EF63" s="293"/>
      <c r="EG63" s="286">
        <f>EF62*1</f>
        <v>506</v>
      </c>
      <c r="EH63" s="460"/>
      <c r="EI63" s="443"/>
      <c r="EJ63" s="286">
        <f>EI62*0.25</f>
        <v>0</v>
      </c>
      <c r="EK63" s="443"/>
      <c r="EL63" s="286">
        <f>EK62*0.5</f>
        <v>0</v>
      </c>
      <c r="EM63" s="443"/>
      <c r="EN63" s="286">
        <f>EM62*0.75</f>
        <v>0</v>
      </c>
      <c r="EO63" s="293"/>
      <c r="EP63" s="286">
        <f>EO62*1</f>
        <v>365.50000000000364</v>
      </c>
      <c r="EQ63" s="460"/>
      <c r="ER63" s="443"/>
      <c r="ES63" s="286">
        <f>ER62*0.25</f>
        <v>0</v>
      </c>
      <c r="ET63" s="443"/>
      <c r="EU63" s="286">
        <f>ET62*0.5</f>
        <v>0</v>
      </c>
      <c r="EV63" s="443"/>
      <c r="EW63" s="286">
        <f>EV62*0.75</f>
        <v>0</v>
      </c>
      <c r="EX63" s="293"/>
      <c r="EY63" s="286">
        <f>EX62*1</f>
        <v>397.29999999999927</v>
      </c>
      <c r="EZ63" s="460"/>
      <c r="FA63" s="443"/>
      <c r="FB63" s="286">
        <f>FA62*0.25</f>
        <v>0</v>
      </c>
      <c r="FC63" s="443"/>
      <c r="FD63" s="286">
        <f>FC62*0.5</f>
        <v>0</v>
      </c>
      <c r="FE63" s="443"/>
      <c r="FF63" s="286">
        <f>FE62*0.75</f>
        <v>0</v>
      </c>
      <c r="FG63" s="293"/>
      <c r="FH63" s="286">
        <f>FG62*1</f>
        <v>401.5</v>
      </c>
      <c r="FI63" s="460"/>
      <c r="FJ63" s="443"/>
      <c r="FK63" s="286">
        <f>FJ62*0.25</f>
        <v>0</v>
      </c>
      <c r="FL63" s="443"/>
      <c r="FM63" s="286">
        <f>FL62*0.5</f>
        <v>0</v>
      </c>
      <c r="FN63" s="443"/>
      <c r="FO63" s="286">
        <f>FN62*0.75</f>
        <v>0</v>
      </c>
      <c r="FP63" s="293"/>
      <c r="FQ63" s="286">
        <f>FP62*1</f>
        <v>387.70000000000255</v>
      </c>
      <c r="FR63" s="460"/>
      <c r="FS63" s="443"/>
      <c r="FT63" s="286">
        <f>FS62*0.25</f>
        <v>0</v>
      </c>
      <c r="FU63" s="443"/>
      <c r="FV63" s="286">
        <f>FU62*0.5</f>
        <v>0</v>
      </c>
      <c r="FW63" s="443"/>
      <c r="FX63" s="286">
        <f>FW62*0.75</f>
        <v>0</v>
      </c>
      <c r="FY63" s="293"/>
      <c r="FZ63" s="286">
        <f>FY62*1</f>
        <v>279.30000000000109</v>
      </c>
      <c r="GA63" s="460"/>
      <c r="GB63" s="443"/>
      <c r="GC63" s="286">
        <f>GB62*0.25</f>
        <v>0</v>
      </c>
      <c r="GD63" s="443"/>
      <c r="GE63" s="286">
        <f>GD62*0.5</f>
        <v>0</v>
      </c>
      <c r="GF63" s="443"/>
      <c r="GG63" s="286">
        <f>GF62*0.75</f>
        <v>0</v>
      </c>
      <c r="GH63" s="293"/>
      <c r="GI63" s="286">
        <f>GH62*1</f>
        <v>90.999999999996362</v>
      </c>
      <c r="GJ63" s="460"/>
      <c r="GK63" s="443"/>
      <c r="GL63" s="286">
        <f>GK62*0.25</f>
        <v>0</v>
      </c>
      <c r="GM63" s="443"/>
      <c r="GN63" s="286">
        <f>GM62*0.5</f>
        <v>0</v>
      </c>
      <c r="GO63" s="443"/>
      <c r="GP63" s="286">
        <f>GO62*0.75</f>
        <v>0</v>
      </c>
      <c r="GQ63" s="293"/>
      <c r="GR63" s="286">
        <f>GQ62*1</f>
        <v>2621.7999999999947</v>
      </c>
      <c r="GS63" s="460"/>
      <c r="GT63" s="443"/>
      <c r="GU63" s="286">
        <f>GT62*0.25</f>
        <v>0</v>
      </c>
      <c r="GV63" s="443"/>
      <c r="GW63" s="286">
        <f>GV62*0.5</f>
        <v>0</v>
      </c>
      <c r="GX63" s="443"/>
      <c r="GY63" s="286">
        <f>GX62*0.75</f>
        <v>0</v>
      </c>
      <c r="GZ63" s="443"/>
      <c r="HA63" s="286">
        <f>GZ62*1</f>
        <v>0</v>
      </c>
      <c r="HB63" s="460"/>
      <c r="HC63" s="443"/>
      <c r="HD63" s="286">
        <f>HC62*0.25</f>
        <v>0</v>
      </c>
      <c r="HE63" s="443"/>
      <c r="HF63" s="286">
        <f>HE62*0.5</f>
        <v>0</v>
      </c>
      <c r="HG63" s="443"/>
      <c r="HH63" s="286">
        <f>HG62*0.75</f>
        <v>0</v>
      </c>
      <c r="HI63" s="293"/>
      <c r="HJ63" s="286">
        <f>HI62*1</f>
        <v>482.49999999999454</v>
      </c>
      <c r="HK63" s="460"/>
      <c r="HL63" s="443"/>
      <c r="HM63" s="286">
        <f>HL62*0.25</f>
        <v>0</v>
      </c>
      <c r="HN63" s="443"/>
      <c r="HO63" s="286">
        <f>HN62*0.5</f>
        <v>0</v>
      </c>
      <c r="HP63" s="443"/>
      <c r="HQ63" s="286">
        <f>HP62*0.75</f>
        <v>0</v>
      </c>
      <c r="HR63" s="293"/>
      <c r="HS63" s="286">
        <f>HR62*1</f>
        <v>381.79999999999382</v>
      </c>
      <c r="HT63" s="460"/>
      <c r="HU63" s="443"/>
      <c r="HV63" s="286">
        <f>HU62*0.25</f>
        <v>0</v>
      </c>
      <c r="HW63" s="443"/>
      <c r="HX63" s="286">
        <f>HW62*0.5</f>
        <v>0</v>
      </c>
      <c r="HY63" s="443"/>
      <c r="HZ63" s="286">
        <f>HY62*0.75</f>
        <v>0</v>
      </c>
      <c r="IA63" s="293"/>
      <c r="IB63" s="286">
        <f>IA62*1</f>
        <v>2458.3999999998978</v>
      </c>
      <c r="IC63" s="460"/>
      <c r="ID63" s="443"/>
      <c r="IE63" s="286">
        <f>ID62*0.25</f>
        <v>0</v>
      </c>
      <c r="IF63" s="443"/>
      <c r="IG63" s="286">
        <f>IF62*0.5</f>
        <v>0</v>
      </c>
      <c r="IH63" s="443"/>
      <c r="II63" s="286">
        <f>IH62*0.75</f>
        <v>0</v>
      </c>
      <c r="IJ63" s="443"/>
      <c r="IK63" s="286">
        <f>IJ62*1</f>
        <v>0</v>
      </c>
      <c r="IL63" s="460"/>
      <c r="IM63" s="443"/>
      <c r="IN63" s="286">
        <f>IM62*0.25</f>
        <v>0</v>
      </c>
      <c r="IO63" s="443"/>
      <c r="IP63" s="286">
        <f>IO62*0.5</f>
        <v>0</v>
      </c>
      <c r="IQ63" s="443"/>
      <c r="IR63" s="286">
        <f>IQ62*0.75</f>
        <v>0</v>
      </c>
      <c r="IS63" s="293"/>
      <c r="IT63" s="286">
        <f>IS62*1</f>
        <v>369.79999999999745</v>
      </c>
      <c r="IU63" s="460"/>
      <c r="IV63" s="443"/>
      <c r="IW63" s="286">
        <f>IV62*0.25</f>
        <v>0</v>
      </c>
      <c r="IX63" s="443"/>
      <c r="IY63" s="286">
        <f>IX62*0.5</f>
        <v>0</v>
      </c>
      <c r="IZ63" s="443"/>
      <c r="JA63" s="286">
        <f>IZ62*0.75</f>
        <v>0</v>
      </c>
      <c r="JB63" s="293"/>
      <c r="JC63" s="286">
        <f>JB62*1</f>
        <v>392.29999999999927</v>
      </c>
      <c r="JD63" s="460"/>
      <c r="JE63" s="443"/>
      <c r="JF63" s="286">
        <f>JE62*0.25</f>
        <v>0</v>
      </c>
      <c r="JG63" s="443"/>
      <c r="JH63" s="286">
        <f>JG62*0.5</f>
        <v>0</v>
      </c>
      <c r="JI63" s="443"/>
      <c r="JJ63" s="286">
        <f>JI62*0.75</f>
        <v>0</v>
      </c>
      <c r="JK63" s="293"/>
      <c r="JL63" s="286">
        <f>JK62*1</f>
        <v>586.10000000000218</v>
      </c>
      <c r="JM63" s="460"/>
      <c r="JN63" s="443"/>
      <c r="JO63" s="286">
        <f>JN62*0.25</f>
        <v>0</v>
      </c>
      <c r="JP63" s="443"/>
      <c r="JQ63" s="286">
        <f>JP62*0.5</f>
        <v>0</v>
      </c>
      <c r="JR63" s="443"/>
      <c r="JS63" s="286">
        <f>JR62*0.75</f>
        <v>0</v>
      </c>
      <c r="JT63" s="443"/>
      <c r="JU63" s="286">
        <f>JT62*1</f>
        <v>0</v>
      </c>
      <c r="JV63" s="460"/>
      <c r="JW63" s="443"/>
      <c r="JX63" s="286">
        <f>JW62*0.25</f>
        <v>0</v>
      </c>
      <c r="JY63" s="443"/>
      <c r="JZ63" s="286">
        <f>JY62*0.5</f>
        <v>0</v>
      </c>
      <c r="KA63" s="443"/>
      <c r="KB63" s="286">
        <f>KA62*0.75</f>
        <v>0</v>
      </c>
      <c r="KC63" s="293"/>
      <c r="KD63" s="286">
        <f t="shared" ref="KD63" si="52">KC62*1</f>
        <v>2561.6999999999425</v>
      </c>
      <c r="KE63" s="460"/>
      <c r="KF63" s="443"/>
      <c r="KG63" s="286">
        <f>KF62*0.25</f>
        <v>0</v>
      </c>
      <c r="KH63" s="443"/>
      <c r="KI63" s="286">
        <f>KH62*0.5</f>
        <v>0</v>
      </c>
      <c r="KJ63" s="443"/>
      <c r="KK63" s="286">
        <f>KJ62*0.75</f>
        <v>0</v>
      </c>
      <c r="KL63" s="293"/>
      <c r="KM63" s="286">
        <f>KL62*1</f>
        <v>196.00000000000364</v>
      </c>
      <c r="KN63" s="460"/>
      <c r="KO63" s="443"/>
      <c r="KP63" s="286">
        <f>KO62*0.25</f>
        <v>0</v>
      </c>
      <c r="KQ63" s="443"/>
      <c r="KR63" s="286">
        <f>KQ62*0.5</f>
        <v>0</v>
      </c>
      <c r="KS63" s="443"/>
      <c r="KT63" s="286">
        <f>KS62*0.75</f>
        <v>0</v>
      </c>
      <c r="KU63" s="443"/>
      <c r="KV63" s="286">
        <f>KU62*1</f>
        <v>0</v>
      </c>
      <c r="KW63" s="460"/>
      <c r="KX63" s="443"/>
      <c r="KY63" s="286">
        <f>KX62*0.25</f>
        <v>0</v>
      </c>
      <c r="KZ63" s="443"/>
      <c r="LA63" s="286">
        <f>KZ62*0.5</f>
        <v>0</v>
      </c>
      <c r="LB63" s="443"/>
      <c r="LC63" s="286">
        <f>LB62*0.75</f>
        <v>0</v>
      </c>
      <c r="LD63" s="443"/>
      <c r="LE63" s="286">
        <f>LD62*1</f>
        <v>0</v>
      </c>
      <c r="LF63" s="460"/>
      <c r="LG63" s="443"/>
      <c r="LH63" s="286">
        <f>LG62*0.25</f>
        <v>0</v>
      </c>
      <c r="LI63" s="443"/>
      <c r="LJ63" s="286">
        <f>LI62*0.5</f>
        <v>0</v>
      </c>
      <c r="LK63" s="443"/>
      <c r="LL63" s="286">
        <f>LK62*0.75</f>
        <v>0</v>
      </c>
      <c r="LM63" s="293"/>
      <c r="LN63" s="286">
        <f>LM62*1</f>
        <v>0</v>
      </c>
      <c r="LO63" s="460"/>
      <c r="LP63" s="443"/>
      <c r="LQ63" s="286">
        <f>LP62*0.25</f>
        <v>0</v>
      </c>
      <c r="LR63" s="443"/>
      <c r="LS63" s="286">
        <f>LR62*0.5</f>
        <v>0</v>
      </c>
      <c r="LT63" s="443"/>
      <c r="LU63" s="286">
        <f>LT62*0.75</f>
        <v>0</v>
      </c>
      <c r="LV63" s="293"/>
      <c r="LW63" s="286">
        <f>LV62*1</f>
        <v>0</v>
      </c>
      <c r="LX63" s="460"/>
      <c r="LY63" s="443"/>
      <c r="LZ63" s="286">
        <f>LY62*0.25</f>
        <v>0</v>
      </c>
      <c r="MA63" s="443"/>
      <c r="MB63" s="286">
        <f>MA62*0.5</f>
        <v>0</v>
      </c>
      <c r="MC63" s="443"/>
      <c r="MD63" s="286">
        <f>MC62*0.75</f>
        <v>0</v>
      </c>
      <c r="ME63" s="443"/>
      <c r="MF63" s="286">
        <f>ME62*1</f>
        <v>0</v>
      </c>
      <c r="MG63" s="460"/>
      <c r="MH63" s="443"/>
      <c r="MI63" s="286">
        <f>MH62*0.25</f>
        <v>0</v>
      </c>
      <c r="MJ63" s="443"/>
      <c r="MK63" s="286">
        <f>MJ62*0.5</f>
        <v>0</v>
      </c>
      <c r="ML63" s="443"/>
      <c r="MM63" s="286">
        <f>ML62*0.75</f>
        <v>0</v>
      </c>
      <c r="MN63" s="293"/>
      <c r="MO63" s="286">
        <f>MN62*1</f>
        <v>1090.5999999999985</v>
      </c>
      <c r="MP63" s="460"/>
      <c r="MQ63" s="443"/>
      <c r="MR63" s="286">
        <f>MQ62*0.25</f>
        <v>0</v>
      </c>
      <c r="MS63" s="443"/>
      <c r="MT63" s="286">
        <f>MS62*0.5</f>
        <v>0</v>
      </c>
      <c r="MU63" s="443"/>
      <c r="MV63" s="286">
        <f>MU62*0.75</f>
        <v>0</v>
      </c>
      <c r="MW63" s="293"/>
      <c r="MX63" s="286">
        <f>MW62*1</f>
        <v>357.99999999999272</v>
      </c>
      <c r="MY63" s="460"/>
      <c r="MZ63" s="443"/>
      <c r="NA63" s="286">
        <f>MZ62*0.25</f>
        <v>0</v>
      </c>
      <c r="NB63" s="443"/>
      <c r="NC63" s="286">
        <f>NB62*0.5</f>
        <v>0</v>
      </c>
      <c r="ND63" s="443"/>
      <c r="NE63" s="286">
        <f>ND62*0.75</f>
        <v>0</v>
      </c>
      <c r="NF63" s="293"/>
      <c r="NG63" s="286">
        <f>NF62*1</f>
        <v>1210.7999999999938</v>
      </c>
      <c r="NH63" s="460"/>
    </row>
    <row r="64" spans="1:372" s="50" customFormat="1" ht="18">
      <c r="A64" s="49"/>
      <c r="B64" s="58"/>
      <c r="C64" s="55"/>
      <c r="D64" s="293"/>
      <c r="E64" s="48"/>
      <c r="F64" s="77"/>
      <c r="G64" s="48"/>
      <c r="H64" s="293"/>
      <c r="I64" s="293"/>
      <c r="J64" s="293"/>
      <c r="K64" s="48"/>
      <c r="L64" s="54"/>
      <c r="M64" s="293"/>
      <c r="N64" s="48"/>
      <c r="O64" s="293"/>
      <c r="P64" s="48"/>
      <c r="Q64" s="293"/>
      <c r="R64" s="293"/>
      <c r="S64" s="293"/>
      <c r="T64" s="48"/>
      <c r="U64" s="54"/>
      <c r="V64" s="293"/>
      <c r="W64" s="48"/>
      <c r="X64" s="293"/>
      <c r="Y64" s="48"/>
      <c r="Z64" s="77"/>
      <c r="AA64" s="293"/>
      <c r="AB64" s="443"/>
      <c r="AC64" s="48"/>
      <c r="AD64" s="54"/>
      <c r="AE64" s="293"/>
      <c r="AF64" s="48"/>
      <c r="AG64" s="293"/>
      <c r="AH64" s="48"/>
      <c r="AI64" s="293"/>
      <c r="AJ64" s="293"/>
      <c r="AL64" s="48"/>
      <c r="AM64" s="54"/>
      <c r="AN64" s="293"/>
      <c r="AO64" s="48"/>
      <c r="AP64" s="293"/>
      <c r="AQ64" s="48"/>
      <c r="AR64" s="293"/>
      <c r="AS64" s="293"/>
      <c r="AT64" s="293"/>
      <c r="AU64" s="48"/>
      <c r="AV64" s="54"/>
      <c r="AW64" s="77"/>
      <c r="AX64" s="48"/>
      <c r="AY64" s="77"/>
      <c r="AZ64" s="48"/>
      <c r="BA64" s="77"/>
      <c r="BB64" s="293"/>
      <c r="BC64" s="293"/>
      <c r="BD64" s="48"/>
      <c r="BE64" s="54"/>
      <c r="BF64" s="293"/>
      <c r="BG64" s="48"/>
      <c r="BH64" s="293"/>
      <c r="BI64" s="48"/>
      <c r="BJ64" s="293"/>
      <c r="BK64" s="293"/>
      <c r="BL64" s="293"/>
      <c r="BM64" s="48"/>
      <c r="BN64" s="54"/>
      <c r="BO64" s="293"/>
      <c r="BP64" s="48"/>
      <c r="BQ64" s="293"/>
      <c r="BR64" s="48"/>
      <c r="BS64" s="293"/>
      <c r="BT64" s="293"/>
      <c r="BU64" s="293"/>
      <c r="BV64" s="48"/>
      <c r="BW64" s="54"/>
      <c r="BX64" s="443"/>
      <c r="BY64" s="48"/>
      <c r="BZ64" s="443"/>
      <c r="CA64" s="48"/>
      <c r="CB64" s="443"/>
      <c r="CC64" s="293"/>
      <c r="CD64" s="293"/>
      <c r="CE64" s="48"/>
      <c r="CF64" s="54"/>
      <c r="CG64" s="293"/>
      <c r="CH64" s="48"/>
      <c r="CI64" s="77"/>
      <c r="CJ64" s="48"/>
      <c r="CK64" s="77"/>
      <c r="CL64" s="293"/>
      <c r="CM64" s="293"/>
      <c r="CN64" s="48"/>
      <c r="CO64" s="54"/>
      <c r="CP64" s="293"/>
      <c r="CQ64" s="48"/>
      <c r="CR64" s="77"/>
      <c r="CS64" s="48"/>
      <c r="CT64" s="77"/>
      <c r="CU64" s="293"/>
      <c r="CV64" s="293"/>
      <c r="CW64" s="48"/>
      <c r="CX64" s="54"/>
      <c r="CY64" s="293"/>
      <c r="CZ64" s="48"/>
      <c r="DA64" s="77"/>
      <c r="DB64" s="48"/>
      <c r="DC64" s="77"/>
      <c r="DD64" s="293"/>
      <c r="DE64" s="293"/>
      <c r="DF64" s="48"/>
      <c r="DG64" s="54"/>
      <c r="DH64" s="293"/>
      <c r="DI64" s="48"/>
      <c r="DJ64" s="77"/>
      <c r="DK64" s="48"/>
      <c r="DL64" s="77"/>
      <c r="DM64" s="293"/>
      <c r="DN64" s="293"/>
      <c r="DO64" s="48"/>
      <c r="DP64" s="54"/>
      <c r="DQ64" s="293"/>
      <c r="DR64" s="48"/>
      <c r="DS64" s="77"/>
      <c r="DT64" s="48"/>
      <c r="DU64" s="77"/>
      <c r="DV64" s="293"/>
      <c r="DW64" s="293"/>
      <c r="DX64" s="48"/>
      <c r="DY64" s="54"/>
      <c r="DZ64" s="293"/>
      <c r="EA64" s="48"/>
      <c r="EB64" s="77"/>
      <c r="EC64" s="48"/>
      <c r="ED64" s="77"/>
      <c r="EE64" s="293"/>
      <c r="EF64" s="293"/>
      <c r="EG64" s="48"/>
      <c r="EH64" s="54"/>
      <c r="EI64" s="293"/>
      <c r="EJ64" s="48"/>
      <c r="EK64" s="77"/>
      <c r="EL64" s="48"/>
      <c r="EM64" s="77"/>
      <c r="EN64" s="293"/>
      <c r="EO64" s="293"/>
      <c r="EP64" s="48"/>
      <c r="EQ64" s="54"/>
      <c r="ER64" s="293"/>
      <c r="ES64" s="48"/>
      <c r="ET64" s="77"/>
      <c r="EU64" s="48"/>
      <c r="EV64" s="77"/>
      <c r="EW64" s="293"/>
      <c r="EX64" s="293"/>
      <c r="EY64" s="48"/>
      <c r="EZ64" s="54"/>
      <c r="FA64" s="293"/>
      <c r="FB64" s="48"/>
      <c r="FC64" s="77"/>
      <c r="FD64" s="48"/>
      <c r="FE64" s="77"/>
      <c r="FF64" s="293"/>
      <c r="FG64" s="293"/>
      <c r="FH64" s="48"/>
      <c r="FI64" s="54"/>
      <c r="FJ64" s="293"/>
      <c r="FK64" s="48"/>
      <c r="FL64" s="77"/>
      <c r="FM64" s="48"/>
      <c r="FN64" s="77"/>
      <c r="FO64" s="293"/>
      <c r="FP64" s="293"/>
      <c r="FQ64" s="48"/>
      <c r="FR64" s="54"/>
      <c r="FS64" s="293"/>
      <c r="FT64" s="48"/>
      <c r="FU64" s="77"/>
      <c r="FV64" s="48"/>
      <c r="FW64" s="77"/>
      <c r="FX64" s="293"/>
      <c r="FY64" s="293"/>
      <c r="FZ64" s="48"/>
      <c r="GA64" s="54"/>
      <c r="GB64" s="293"/>
      <c r="GC64" s="48"/>
      <c r="GD64" s="293"/>
      <c r="GE64" s="48"/>
      <c r="GF64" s="293"/>
      <c r="GG64" s="293"/>
      <c r="GH64" s="293"/>
      <c r="GI64" s="48"/>
      <c r="GJ64" s="54"/>
      <c r="GK64" s="293"/>
      <c r="GL64" s="48"/>
      <c r="GM64" s="77"/>
      <c r="GN64" s="48"/>
      <c r="GO64" s="77"/>
      <c r="GP64" s="293"/>
      <c r="GQ64" s="293"/>
      <c r="GR64" s="48"/>
      <c r="GS64" s="54"/>
      <c r="GT64" s="293"/>
      <c r="GU64" s="48"/>
      <c r="GV64" s="293"/>
      <c r="GW64" s="48"/>
      <c r="GX64" s="293"/>
      <c r="GY64" s="293"/>
      <c r="GZ64" s="293"/>
      <c r="HA64" s="48"/>
      <c r="HB64" s="54"/>
      <c r="HC64" s="293"/>
      <c r="HD64" s="48"/>
      <c r="HE64" s="293"/>
      <c r="HF64" s="48"/>
      <c r="HG64" s="293"/>
      <c r="HH64" s="293"/>
      <c r="HI64" s="293"/>
      <c r="HJ64" s="48"/>
      <c r="HK64" s="54"/>
      <c r="HL64" s="293"/>
      <c r="HM64" s="48"/>
      <c r="HN64" s="293"/>
      <c r="HO64" s="48"/>
      <c r="HP64" s="293"/>
      <c r="HQ64" s="293"/>
      <c r="HR64" s="293"/>
      <c r="HS64" s="48"/>
      <c r="HT64" s="54"/>
      <c r="HU64" s="293"/>
      <c r="HV64" s="48"/>
      <c r="HW64" s="293"/>
      <c r="HX64" s="48"/>
      <c r="HY64" s="293"/>
      <c r="HZ64" s="293"/>
      <c r="IA64" s="293"/>
      <c r="IB64" s="48"/>
      <c r="IC64" s="54"/>
      <c r="ID64" s="293"/>
      <c r="IE64" s="48"/>
      <c r="IF64" s="293"/>
      <c r="IG64" s="48"/>
      <c r="IH64" s="293"/>
      <c r="II64" s="293"/>
      <c r="IJ64" s="293"/>
      <c r="IK64" s="48"/>
      <c r="IL64" s="54"/>
      <c r="IM64" s="293"/>
      <c r="IN64" s="48"/>
      <c r="IO64" s="293"/>
      <c r="IP64" s="48"/>
      <c r="IQ64" s="293"/>
      <c r="IR64" s="293"/>
      <c r="IS64" s="293"/>
      <c r="IT64" s="48"/>
      <c r="IU64" s="54"/>
      <c r="IV64" s="293"/>
      <c r="IW64" s="48"/>
      <c r="IX64" s="293"/>
      <c r="IY64" s="48"/>
      <c r="IZ64" s="293"/>
      <c r="JA64" s="293"/>
      <c r="JB64" s="293"/>
      <c r="JC64" s="48"/>
      <c r="JD64" s="54"/>
      <c r="JE64" s="293"/>
      <c r="JF64" s="48"/>
      <c r="JG64" s="293"/>
      <c r="JH64" s="48"/>
      <c r="JI64" s="293"/>
      <c r="JJ64" s="293"/>
      <c r="JK64" s="293"/>
      <c r="JL64" s="48"/>
      <c r="JM64" s="54"/>
      <c r="JN64" s="293"/>
      <c r="JO64" s="48"/>
      <c r="JP64" s="293"/>
      <c r="JQ64" s="48"/>
      <c r="JR64" s="293"/>
      <c r="JS64" s="293"/>
      <c r="JT64" s="293"/>
      <c r="JU64" s="48"/>
      <c r="JV64" s="54"/>
      <c r="JW64" s="293"/>
      <c r="JX64" s="48"/>
      <c r="JY64" s="293"/>
      <c r="JZ64" s="48"/>
      <c r="KA64" s="293"/>
      <c r="KB64" s="293"/>
      <c r="KC64" s="293"/>
      <c r="KD64" s="48"/>
      <c r="KE64" s="54"/>
      <c r="KF64" s="293"/>
      <c r="KG64" s="48"/>
      <c r="KH64" s="293"/>
      <c r="KI64" s="48"/>
      <c r="KJ64" s="293"/>
      <c r="KK64" s="293"/>
      <c r="KL64" s="293"/>
      <c r="KM64" s="48"/>
      <c r="KN64" s="54"/>
      <c r="KO64" s="293"/>
      <c r="KP64" s="48"/>
      <c r="KQ64" s="293"/>
      <c r="KR64" s="48"/>
      <c r="KS64" s="293"/>
      <c r="KT64" s="293"/>
      <c r="KU64" s="293"/>
      <c r="KV64" s="48"/>
      <c r="KW64" s="54"/>
      <c r="KX64" s="293"/>
      <c r="KY64" s="48"/>
      <c r="KZ64" s="293"/>
      <c r="LA64" s="48"/>
      <c r="LB64" s="293"/>
      <c r="LC64" s="293"/>
      <c r="LD64" s="293"/>
      <c r="LE64" s="48"/>
      <c r="LF64" s="54"/>
      <c r="LG64" s="293"/>
      <c r="LH64" s="48"/>
      <c r="LI64" s="293"/>
      <c r="LJ64" s="48"/>
      <c r="LK64" s="293"/>
      <c r="LL64" s="293"/>
      <c r="LM64" s="293"/>
      <c r="LN64" s="48"/>
      <c r="LO64" s="54"/>
      <c r="LP64" s="293"/>
      <c r="LQ64" s="48"/>
      <c r="LR64" s="293"/>
      <c r="LS64" s="48"/>
      <c r="LT64" s="293"/>
      <c r="LU64" s="293"/>
      <c r="LV64" s="24">
        <v>259.59999999999854</v>
      </c>
      <c r="LW64" s="48"/>
      <c r="LX64" s="54"/>
      <c r="LY64" s="293"/>
      <c r="LZ64" s="48"/>
      <c r="MA64" s="293"/>
      <c r="MB64" s="48"/>
      <c r="MC64" s="293"/>
      <c r="MD64" s="293"/>
      <c r="ME64" s="293"/>
      <c r="MF64" s="48"/>
      <c r="MG64" s="54"/>
      <c r="MH64" s="293"/>
      <c r="MI64" s="48"/>
      <c r="MJ64" s="293"/>
      <c r="MK64" s="48"/>
      <c r="ML64" s="293"/>
      <c r="MM64" s="293"/>
      <c r="MN64" s="293"/>
      <c r="MO64" s="48"/>
      <c r="MP64" s="54"/>
      <c r="MQ64" s="293"/>
      <c r="MR64" s="48"/>
      <c r="MS64" s="293"/>
      <c r="MT64" s="48"/>
      <c r="MU64" s="293"/>
      <c r="MV64" s="293"/>
      <c r="MW64" s="293"/>
      <c r="MX64" s="48"/>
      <c r="MY64" s="54"/>
      <c r="MZ64" s="293"/>
      <c r="NA64" s="48"/>
      <c r="NB64" s="293"/>
      <c r="NC64" s="48"/>
      <c r="ND64" s="293"/>
      <c r="NE64" s="293"/>
      <c r="NF64" s="293"/>
      <c r="NG64" s="48"/>
      <c r="NH64" s="54"/>
    </row>
    <row r="65" spans="1:372" ht="18">
      <c r="A65" s="538" t="s">
        <v>9</v>
      </c>
      <c r="B65" s="59"/>
      <c r="C65" s="460"/>
      <c r="D65" s="443">
        <v>274.89999999999998</v>
      </c>
      <c r="E65" s="444" t="s">
        <v>187</v>
      </c>
      <c r="F65" s="661">
        <v>281.89999999999998</v>
      </c>
      <c r="G65" s="444" t="s">
        <v>183</v>
      </c>
      <c r="H65" s="662"/>
      <c r="I65" s="444" t="s">
        <v>184</v>
      </c>
      <c r="J65" s="662"/>
      <c r="K65" s="444" t="s">
        <v>185</v>
      </c>
      <c r="L65" s="460"/>
      <c r="M65" s="443">
        <v>9.1</v>
      </c>
      <c r="N65" s="444" t="s">
        <v>187</v>
      </c>
      <c r="O65" s="24">
        <v>45.5</v>
      </c>
      <c r="P65" s="444" t="s">
        <v>183</v>
      </c>
      <c r="Q65" s="24"/>
      <c r="R65" s="444" t="s">
        <v>184</v>
      </c>
      <c r="S65" s="24"/>
      <c r="T65" s="444" t="s">
        <v>185</v>
      </c>
      <c r="U65" s="460"/>
      <c r="V65" s="24">
        <v>723.99999999999977</v>
      </c>
      <c r="W65" s="444" t="s">
        <v>187</v>
      </c>
      <c r="X65" s="24">
        <v>456.89999999999986</v>
      </c>
      <c r="Y65" s="444" t="s">
        <v>183</v>
      </c>
      <c r="Z65" s="24">
        <v>404.2000000000001</v>
      </c>
      <c r="AA65" s="444" t="s">
        <v>184</v>
      </c>
      <c r="AB65" s="722">
        <v>547.15000000000032</v>
      </c>
      <c r="AC65" s="444" t="s">
        <v>185</v>
      </c>
      <c r="AD65" s="460"/>
      <c r="AE65" s="24">
        <v>79.099999999999682</v>
      </c>
      <c r="AF65" s="444" t="s">
        <v>187</v>
      </c>
      <c r="AG65" s="24">
        <v>110.49999999999977</v>
      </c>
      <c r="AH65" s="444" t="s">
        <v>183</v>
      </c>
      <c r="AI65" s="24">
        <v>166</v>
      </c>
      <c r="AJ65" s="444" t="s">
        <v>184</v>
      </c>
      <c r="AK65" s="722">
        <v>189.40000000000077</v>
      </c>
      <c r="AL65" s="444" t="s">
        <v>185</v>
      </c>
      <c r="AM65" s="460"/>
      <c r="AN65" s="443">
        <v>395.4</v>
      </c>
      <c r="AO65" s="444" t="s">
        <v>187</v>
      </c>
      <c r="AP65" s="24">
        <v>183.89999999999964</v>
      </c>
      <c r="AQ65" s="444" t="s">
        <v>183</v>
      </c>
      <c r="AR65" s="24">
        <v>85</v>
      </c>
      <c r="AS65" s="444" t="s">
        <v>184</v>
      </c>
      <c r="AT65" s="444">
        <v>620</v>
      </c>
      <c r="AU65" s="444" t="s">
        <v>185</v>
      </c>
      <c r="AV65" s="460"/>
      <c r="AW65" s="24">
        <v>927.95</v>
      </c>
      <c r="AX65" s="444" t="s">
        <v>187</v>
      </c>
      <c r="AY65" s="24">
        <v>668.90000000000055</v>
      </c>
      <c r="AZ65" s="444" t="s">
        <v>183</v>
      </c>
      <c r="BA65" s="24">
        <v>620.69999999999982</v>
      </c>
      <c r="BB65" s="444" t="s">
        <v>184</v>
      </c>
      <c r="BC65" s="24">
        <v>410.59999999999945</v>
      </c>
      <c r="BD65" s="444" t="s">
        <v>185</v>
      </c>
      <c r="BE65" s="460"/>
      <c r="BF65" s="443">
        <v>630.29999999999995</v>
      </c>
      <c r="BG65" s="444" t="s">
        <v>187</v>
      </c>
      <c r="BH65" s="24">
        <v>489.10000000000036</v>
      </c>
      <c r="BI65" s="444" t="s">
        <v>183</v>
      </c>
      <c r="BJ65" s="24">
        <v>433.29999999999927</v>
      </c>
      <c r="BK65" s="444" t="s">
        <v>184</v>
      </c>
      <c r="BL65" s="24">
        <v>1041.7999999999997</v>
      </c>
      <c r="BM65" s="444" t="s">
        <v>185</v>
      </c>
      <c r="BN65" s="460"/>
      <c r="BO65" s="443">
        <v>419.6</v>
      </c>
      <c r="BP65" s="444" t="s">
        <v>187</v>
      </c>
      <c r="BQ65" s="24">
        <v>682.49999999999955</v>
      </c>
      <c r="BR65" s="444" t="s">
        <v>183</v>
      </c>
      <c r="BS65" s="24">
        <v>222.49999999999955</v>
      </c>
      <c r="BT65" s="444" t="s">
        <v>184</v>
      </c>
      <c r="BU65" s="24">
        <v>255.19999999999982</v>
      </c>
      <c r="BV65" s="444" t="s">
        <v>185</v>
      </c>
      <c r="BW65" s="460"/>
      <c r="BX65" s="443">
        <v>2.1999999999998181</v>
      </c>
      <c r="BY65" s="444" t="s">
        <v>187</v>
      </c>
      <c r="BZ65" s="443">
        <v>220.09999999999945</v>
      </c>
      <c r="CA65" s="444" t="s">
        <v>183</v>
      </c>
      <c r="CB65" s="663">
        <v>191.00000000000182</v>
      </c>
      <c r="CC65" s="444" t="s">
        <v>184</v>
      </c>
      <c r="CD65" s="24">
        <v>278.59999999999991</v>
      </c>
      <c r="CE65" s="444" t="s">
        <v>185</v>
      </c>
      <c r="CF65" s="460"/>
      <c r="CG65" s="443">
        <v>808.6</v>
      </c>
      <c r="CH65" s="444" t="s">
        <v>187</v>
      </c>
      <c r="CI65" s="24">
        <v>805.800000000002</v>
      </c>
      <c r="CJ65" s="444" t="s">
        <v>183</v>
      </c>
      <c r="CK65" s="24"/>
      <c r="CL65" s="444" t="s">
        <v>184</v>
      </c>
      <c r="CM65" s="24">
        <v>352.10000000000036</v>
      </c>
      <c r="CN65" s="444" t="s">
        <v>185</v>
      </c>
      <c r="CO65" s="460"/>
      <c r="CP65" s="443">
        <v>329.4</v>
      </c>
      <c r="CQ65" s="444" t="s">
        <v>187</v>
      </c>
      <c r="CR65" s="24">
        <v>217.99999999999955</v>
      </c>
      <c r="CS65" s="444" t="s">
        <v>183</v>
      </c>
      <c r="CT65" s="24"/>
      <c r="CU65" s="444" t="s">
        <v>184</v>
      </c>
      <c r="CV65" s="24">
        <v>183.20000000000027</v>
      </c>
      <c r="CW65" s="444" t="s">
        <v>185</v>
      </c>
      <c r="CX65" s="460"/>
      <c r="CY65" s="443">
        <v>348.4</v>
      </c>
      <c r="CZ65" s="444" t="s">
        <v>187</v>
      </c>
      <c r="DA65" s="24">
        <v>247.00000000000182</v>
      </c>
      <c r="DB65" s="444" t="s">
        <v>183</v>
      </c>
      <c r="DC65" s="24">
        <v>134</v>
      </c>
      <c r="DD65" s="444" t="s">
        <v>184</v>
      </c>
      <c r="DE65" s="24">
        <v>144.00000000000045</v>
      </c>
      <c r="DF65" s="444" t="s">
        <v>185</v>
      </c>
      <c r="DG65" s="460"/>
      <c r="DH65" s="443">
        <v>145.80000000000001</v>
      </c>
      <c r="DI65" s="444" t="s">
        <v>187</v>
      </c>
      <c r="DJ65" s="24">
        <v>170.10000000000218</v>
      </c>
      <c r="DK65" s="444" t="s">
        <v>183</v>
      </c>
      <c r="DL65" s="24"/>
      <c r="DM65" s="444" t="s">
        <v>184</v>
      </c>
      <c r="DN65" s="24">
        <v>5.5999999999994543</v>
      </c>
      <c r="DO65" s="444" t="s">
        <v>185</v>
      </c>
      <c r="DP65" s="460"/>
      <c r="DQ65" s="443">
        <v>282.39999999999998</v>
      </c>
      <c r="DR65" s="444" t="s">
        <v>187</v>
      </c>
      <c r="DS65" s="663">
        <v>284.90000000000146</v>
      </c>
      <c r="DT65" s="444" t="s">
        <v>183</v>
      </c>
      <c r="DU65" s="24">
        <v>212.50000000000182</v>
      </c>
      <c r="DV65" s="444" t="s">
        <v>184</v>
      </c>
      <c r="DW65" s="24">
        <v>317.89999999999964</v>
      </c>
      <c r="DX65" s="444" t="s">
        <v>185</v>
      </c>
      <c r="DY65" s="460"/>
      <c r="DZ65" s="443">
        <v>230.9</v>
      </c>
      <c r="EA65" s="444" t="s">
        <v>187</v>
      </c>
      <c r="EB65" s="24">
        <v>379.19999999999982</v>
      </c>
      <c r="EC65" s="444" t="s">
        <v>183</v>
      </c>
      <c r="ED65" s="24"/>
      <c r="EE65" s="444" t="s">
        <v>184</v>
      </c>
      <c r="EF65" s="24">
        <v>986.30000000000018</v>
      </c>
      <c r="EG65" s="444" t="s">
        <v>185</v>
      </c>
      <c r="EH65" s="460"/>
      <c r="EI65" s="443">
        <v>409.5</v>
      </c>
      <c r="EJ65" s="444" t="s">
        <v>187</v>
      </c>
      <c r="EK65" s="663">
        <v>134.30000000000109</v>
      </c>
      <c r="EL65" s="444" t="s">
        <v>183</v>
      </c>
      <c r="EM65" s="663"/>
      <c r="EN65" s="444" t="s">
        <v>184</v>
      </c>
      <c r="EO65" s="24">
        <v>191.99999999999272</v>
      </c>
      <c r="EP65" s="444" t="s">
        <v>185</v>
      </c>
      <c r="EQ65" s="460"/>
      <c r="ER65" s="443">
        <v>659.3</v>
      </c>
      <c r="ES65" s="444" t="s">
        <v>187</v>
      </c>
      <c r="ET65" s="24">
        <v>284.10000000000218</v>
      </c>
      <c r="EU65" s="444" t="s">
        <v>183</v>
      </c>
      <c r="EV65" s="24"/>
      <c r="EW65" s="444" t="s">
        <v>184</v>
      </c>
      <c r="EX65" s="24">
        <v>371</v>
      </c>
      <c r="EY65" s="444" t="s">
        <v>185</v>
      </c>
      <c r="EZ65" s="460"/>
      <c r="FA65" s="443">
        <v>586.75</v>
      </c>
      <c r="FB65" s="444" t="s">
        <v>187</v>
      </c>
      <c r="FC65" s="663">
        <v>146.50000000000273</v>
      </c>
      <c r="FD65" s="444" t="s">
        <v>183</v>
      </c>
      <c r="FE65" s="663">
        <v>258.00000000000182</v>
      </c>
      <c r="FF65" s="444" t="s">
        <v>184</v>
      </c>
      <c r="FG65" s="24">
        <v>563.50000000000091</v>
      </c>
      <c r="FH65" s="444" t="s">
        <v>185</v>
      </c>
      <c r="FI65" s="460"/>
      <c r="FJ65" s="443">
        <v>582.65</v>
      </c>
      <c r="FK65" s="444" t="s">
        <v>187</v>
      </c>
      <c r="FL65" s="663">
        <v>256.70000000000346</v>
      </c>
      <c r="FM65" s="444" t="s">
        <v>183</v>
      </c>
      <c r="FN65" s="24">
        <v>616</v>
      </c>
      <c r="FO65" s="444" t="s">
        <v>184</v>
      </c>
      <c r="FP65" s="24">
        <v>577.00000000000091</v>
      </c>
      <c r="FQ65" s="444" t="s">
        <v>185</v>
      </c>
      <c r="FR65" s="460"/>
      <c r="FS65" s="443">
        <v>177.4</v>
      </c>
      <c r="FT65" s="444" t="s">
        <v>187</v>
      </c>
      <c r="FU65" s="663">
        <v>515.800000000002</v>
      </c>
      <c r="FV65" s="444" t="s">
        <v>183</v>
      </c>
      <c r="FW65" s="663"/>
      <c r="FX65" s="444" t="s">
        <v>184</v>
      </c>
      <c r="FY65" s="24">
        <v>586.65000000000146</v>
      </c>
      <c r="FZ65" s="444" t="s">
        <v>185</v>
      </c>
      <c r="GA65" s="460"/>
      <c r="GB65" s="443">
        <v>242.5</v>
      </c>
      <c r="GC65" s="444" t="s">
        <v>187</v>
      </c>
      <c r="GD65" s="24">
        <v>69.80000000000382</v>
      </c>
      <c r="GE65" s="444" t="s">
        <v>183</v>
      </c>
      <c r="GF65" s="24"/>
      <c r="GG65" s="444" t="s">
        <v>184</v>
      </c>
      <c r="GH65" s="661">
        <v>215.49999999999636</v>
      </c>
      <c r="GI65" s="444" t="s">
        <v>185</v>
      </c>
      <c r="GJ65" s="460"/>
      <c r="GK65" s="443">
        <v>2231.1</v>
      </c>
      <c r="GL65" s="444" t="s">
        <v>187</v>
      </c>
      <c r="GM65" s="663">
        <v>3127</v>
      </c>
      <c r="GN65" s="444" t="s">
        <v>183</v>
      </c>
      <c r="GO65" s="24">
        <v>373.80000000000109</v>
      </c>
      <c r="GP65" s="444" t="s">
        <v>184</v>
      </c>
      <c r="GQ65" s="24">
        <v>1922.7999999999975</v>
      </c>
      <c r="GR65" s="444" t="s">
        <v>185</v>
      </c>
      <c r="GS65" s="460"/>
      <c r="GT65" s="443">
        <v>467.8</v>
      </c>
      <c r="GU65" s="444" t="s">
        <v>187</v>
      </c>
      <c r="GV65" s="663">
        <v>223.90000000000236</v>
      </c>
      <c r="GW65" s="444" t="s">
        <v>183</v>
      </c>
      <c r="GX65" s="663"/>
      <c r="GY65" s="444" t="s">
        <v>184</v>
      </c>
      <c r="GZ65" s="663"/>
      <c r="HA65" s="444" t="s">
        <v>185</v>
      </c>
      <c r="HB65" s="460"/>
      <c r="HC65" s="443">
        <v>641.9</v>
      </c>
      <c r="HD65" s="444" t="s">
        <v>187</v>
      </c>
      <c r="HE65" s="24">
        <v>515.10000000000036</v>
      </c>
      <c r="HF65" s="444" t="s">
        <v>183</v>
      </c>
      <c r="HG65" s="24">
        <v>939.30000000000018</v>
      </c>
      <c r="HH65" s="444" t="s">
        <v>184</v>
      </c>
      <c r="HI65" s="24">
        <v>552.10000000000218</v>
      </c>
      <c r="HJ65" s="444" t="s">
        <v>185</v>
      </c>
      <c r="HK65" s="460"/>
      <c r="HL65" s="443">
        <v>678.1</v>
      </c>
      <c r="HM65" s="444" t="s">
        <v>187</v>
      </c>
      <c r="HN65" s="663">
        <v>727.59999999999854</v>
      </c>
      <c r="HO65" s="444" t="s">
        <v>183</v>
      </c>
      <c r="HP65" s="663"/>
      <c r="HQ65" s="444" t="s">
        <v>184</v>
      </c>
      <c r="HR65" s="24">
        <v>584.10000000000582</v>
      </c>
      <c r="HS65" s="444" t="s">
        <v>185</v>
      </c>
      <c r="HT65" s="460"/>
      <c r="HU65" s="443">
        <v>3640.6</v>
      </c>
      <c r="HV65" s="444" t="s">
        <v>187</v>
      </c>
      <c r="HW65" s="663">
        <v>3157.399999999996</v>
      </c>
      <c r="HX65" s="444" t="s">
        <v>183</v>
      </c>
      <c r="HY65" s="24">
        <v>4076.2999999999993</v>
      </c>
      <c r="HZ65" s="444" t="s">
        <v>184</v>
      </c>
      <c r="IA65" s="24">
        <v>3678.8000000001521</v>
      </c>
      <c r="IB65" s="444" t="s">
        <v>185</v>
      </c>
      <c r="IC65" s="460"/>
      <c r="ID65" s="443">
        <v>206.2</v>
      </c>
      <c r="IE65" s="444" t="s">
        <v>187</v>
      </c>
      <c r="IF65" s="663">
        <v>58.5</v>
      </c>
      <c r="IG65" s="444" t="s">
        <v>183</v>
      </c>
      <c r="IH65" s="663"/>
      <c r="II65" s="444" t="s">
        <v>184</v>
      </c>
      <c r="IJ65" s="663"/>
      <c r="IK65" s="444" t="s">
        <v>185</v>
      </c>
      <c r="IL65" s="460"/>
      <c r="IM65" s="443">
        <v>275.60000000000002</v>
      </c>
      <c r="IN65" s="444" t="s">
        <v>187</v>
      </c>
      <c r="IO65" s="24">
        <v>197.29999999999927</v>
      </c>
      <c r="IP65" s="444" t="s">
        <v>183</v>
      </c>
      <c r="IQ65" s="24"/>
      <c r="IR65" s="444" t="s">
        <v>184</v>
      </c>
      <c r="IS65" s="24">
        <v>157.19999999999709</v>
      </c>
      <c r="IT65" s="444" t="s">
        <v>185</v>
      </c>
      <c r="IU65" s="460"/>
      <c r="IV65" s="443">
        <v>512.4</v>
      </c>
      <c r="IW65" s="444" t="s">
        <v>187</v>
      </c>
      <c r="IX65" s="663">
        <v>139.59999999999854</v>
      </c>
      <c r="IY65" s="444" t="s">
        <v>183</v>
      </c>
      <c r="IZ65" s="24">
        <v>462.69999999999936</v>
      </c>
      <c r="JA65" s="444" t="s">
        <v>184</v>
      </c>
      <c r="JB65" s="24">
        <v>128.39999999999418</v>
      </c>
      <c r="JC65" s="444" t="s">
        <v>185</v>
      </c>
      <c r="JD65" s="460"/>
      <c r="JE65" s="443">
        <v>404.1</v>
      </c>
      <c r="JF65" s="444" t="s">
        <v>187</v>
      </c>
      <c r="JG65" s="663">
        <v>189.799999999992</v>
      </c>
      <c r="JH65" s="444" t="s">
        <v>183</v>
      </c>
      <c r="JI65" s="663">
        <v>515.20000000000073</v>
      </c>
      <c r="JJ65" s="444" t="s">
        <v>184</v>
      </c>
      <c r="JK65" s="24">
        <v>149.49999999999272</v>
      </c>
      <c r="JL65" s="444" t="s">
        <v>185</v>
      </c>
      <c r="JM65" s="460"/>
      <c r="JN65" s="443">
        <v>265</v>
      </c>
      <c r="JO65" s="444" t="s">
        <v>187</v>
      </c>
      <c r="JP65" s="663">
        <v>139.49999999999636</v>
      </c>
      <c r="JQ65" s="444" t="s">
        <v>183</v>
      </c>
      <c r="JR65" s="663"/>
      <c r="JS65" s="444" t="s">
        <v>184</v>
      </c>
      <c r="JT65" s="663"/>
      <c r="JU65" s="444" t="s">
        <v>185</v>
      </c>
      <c r="JV65" s="460"/>
      <c r="JW65" s="443">
        <v>2423.8000000000002</v>
      </c>
      <c r="JX65" s="444" t="s">
        <v>187</v>
      </c>
      <c r="JY65" s="24">
        <v>3034.8000000000102</v>
      </c>
      <c r="JZ65" s="444" t="s">
        <v>183</v>
      </c>
      <c r="KA65" s="24">
        <v>2635.3000000000156</v>
      </c>
      <c r="KB65" s="444" t="s">
        <v>184</v>
      </c>
      <c r="KC65" s="24">
        <v>2973.2000000000262</v>
      </c>
      <c r="KD65" s="444" t="s">
        <v>185</v>
      </c>
      <c r="KE65" s="460"/>
      <c r="KF65" s="443">
        <v>331.5</v>
      </c>
      <c r="KG65" s="444" t="s">
        <v>187</v>
      </c>
      <c r="KH65" s="24">
        <v>90.69999999999709</v>
      </c>
      <c r="KI65" s="444" t="s">
        <v>183</v>
      </c>
      <c r="KJ65" s="663">
        <v>58.500000000000909</v>
      </c>
      <c r="KK65" s="444" t="s">
        <v>184</v>
      </c>
      <c r="KL65" s="24">
        <v>139.99999999999636</v>
      </c>
      <c r="KM65" s="444" t="s">
        <v>185</v>
      </c>
      <c r="KN65" s="460"/>
      <c r="KO65" s="443">
        <v>192.7</v>
      </c>
      <c r="KP65" s="444" t="s">
        <v>187</v>
      </c>
      <c r="KQ65" s="663">
        <v>181.59999999999491</v>
      </c>
      <c r="KR65" s="444" t="s">
        <v>183</v>
      </c>
      <c r="KS65" s="663"/>
      <c r="KT65" s="444" t="s">
        <v>184</v>
      </c>
      <c r="KU65" s="663"/>
      <c r="KV65" s="444" t="s">
        <v>185</v>
      </c>
      <c r="KW65" s="460"/>
      <c r="KX65" s="443">
        <v>238.5</v>
      </c>
      <c r="KY65" s="444" t="s">
        <v>187</v>
      </c>
      <c r="KZ65" s="24">
        <v>138.90000000000146</v>
      </c>
      <c r="LA65" s="444" t="s">
        <v>183</v>
      </c>
      <c r="LB65" s="24"/>
      <c r="LC65" s="444" t="s">
        <v>184</v>
      </c>
      <c r="LD65" s="24"/>
      <c r="LE65" s="444" t="s">
        <v>185</v>
      </c>
      <c r="LF65" s="460"/>
      <c r="LG65" s="443">
        <v>123.2</v>
      </c>
      <c r="LH65" s="444" t="s">
        <v>187</v>
      </c>
      <c r="LI65" s="336">
        <v>73.900000000002365</v>
      </c>
      <c r="LJ65" s="444" t="s">
        <v>183</v>
      </c>
      <c r="LK65" s="336"/>
      <c r="LL65" s="444" t="s">
        <v>184</v>
      </c>
      <c r="LM65" s="24"/>
      <c r="LN65" s="444" t="s">
        <v>185</v>
      </c>
      <c r="LO65" s="460"/>
      <c r="LP65" s="443">
        <v>240.4</v>
      </c>
      <c r="LQ65" s="444" t="s">
        <v>187</v>
      </c>
      <c r="LR65" s="24">
        <v>525.299999999992</v>
      </c>
      <c r="LS65" s="444" t="s">
        <v>183</v>
      </c>
      <c r="LT65" s="24">
        <v>45.5</v>
      </c>
      <c r="LU65" s="444" t="s">
        <v>184</v>
      </c>
      <c r="LV65" s="24">
        <v>506.49999999999272</v>
      </c>
      <c r="LW65" s="444" t="s">
        <v>185</v>
      </c>
      <c r="LX65" s="460"/>
      <c r="LY65" s="443">
        <v>494.9</v>
      </c>
      <c r="LZ65" s="444" t="s">
        <v>187</v>
      </c>
      <c r="MA65" s="24">
        <v>610.59999999999854</v>
      </c>
      <c r="MB65" s="444" t="s">
        <v>183</v>
      </c>
      <c r="MC65" s="24"/>
      <c r="MD65" s="444" t="s">
        <v>184</v>
      </c>
      <c r="ME65" s="24"/>
      <c r="MF65" s="444" t="s">
        <v>185</v>
      </c>
      <c r="MG65" s="460"/>
      <c r="MH65" s="443">
        <v>1245.45</v>
      </c>
      <c r="MI65" s="444" t="s">
        <v>187</v>
      </c>
      <c r="MJ65" s="313">
        <v>462.60000000000582</v>
      </c>
      <c r="MK65" s="444" t="s">
        <v>183</v>
      </c>
      <c r="ML65" s="24">
        <v>780.30000000000291</v>
      </c>
      <c r="MM65" s="444" t="s">
        <v>184</v>
      </c>
      <c r="MN65" s="24">
        <v>1141.3999999999869</v>
      </c>
      <c r="MO65" s="444" t="s">
        <v>185</v>
      </c>
      <c r="MP65" s="460"/>
      <c r="MQ65" s="24">
        <v>453.5</v>
      </c>
      <c r="MR65" s="444" t="s">
        <v>187</v>
      </c>
      <c r="MS65" s="443">
        <v>341.49999999999454</v>
      </c>
      <c r="MT65" s="444" t="s">
        <v>183</v>
      </c>
      <c r="MU65" s="24">
        <v>246.5</v>
      </c>
      <c r="MV65" s="444" t="s">
        <v>184</v>
      </c>
      <c r="MW65" s="443">
        <v>310.99999999998909</v>
      </c>
      <c r="MX65" s="444" t="s">
        <v>185</v>
      </c>
      <c r="MY65" s="460"/>
      <c r="MZ65" s="24"/>
      <c r="NA65" s="444" t="s">
        <v>187</v>
      </c>
      <c r="NB65" s="24"/>
      <c r="NC65" s="444" t="s">
        <v>183</v>
      </c>
      <c r="ND65" s="443"/>
      <c r="NE65" s="444" t="s">
        <v>184</v>
      </c>
      <c r="NF65" s="664">
        <v>1703.5000000000055</v>
      </c>
      <c r="NG65" s="444" t="s">
        <v>185</v>
      </c>
      <c r="NH65" s="460"/>
    </row>
    <row r="66" spans="1:372" ht="18">
      <c r="A66" s="665" t="s">
        <v>1954</v>
      </c>
      <c r="B66" s="59">
        <f>SUM(D66:AAP66)</f>
        <v>48020.225000000188</v>
      </c>
      <c r="C66" s="460"/>
      <c r="D66" s="443"/>
      <c r="E66" s="286">
        <f>D65*0.25</f>
        <v>68.724999999999994</v>
      </c>
      <c r="F66" s="24"/>
      <c r="G66" s="286">
        <f>F65*0.5</f>
        <v>140.94999999999999</v>
      </c>
      <c r="H66" s="443"/>
      <c r="I66" s="286">
        <f>H65*0.75</f>
        <v>0</v>
      </c>
      <c r="J66" s="443"/>
      <c r="K66" s="286">
        <f>J65*1</f>
        <v>0</v>
      </c>
      <c r="L66" s="460"/>
      <c r="M66" s="443"/>
      <c r="N66" s="286">
        <f>M65*0.25</f>
        <v>2.2749999999999999</v>
      </c>
      <c r="O66" s="443"/>
      <c r="P66" s="286">
        <f>O65*0.5</f>
        <v>22.75</v>
      </c>
      <c r="Q66" s="443"/>
      <c r="R66" s="286">
        <f>Q65*0.75</f>
        <v>0</v>
      </c>
      <c r="S66" s="443"/>
      <c r="T66" s="286">
        <f>S65*1</f>
        <v>0</v>
      </c>
      <c r="U66" s="460"/>
      <c r="V66" s="443"/>
      <c r="W66" s="286">
        <f>V65*0.25</f>
        <v>180.99999999999994</v>
      </c>
      <c r="X66" s="443"/>
      <c r="Y66" s="286">
        <f>X65*0.5</f>
        <v>228.44999999999993</v>
      </c>
      <c r="Z66" s="24"/>
      <c r="AA66" s="286">
        <f>Z65*0.75</f>
        <v>303.15000000000009</v>
      </c>
      <c r="AC66" s="286">
        <f t="shared" ref="AC66" si="53">AB65*1</f>
        <v>547.15000000000032</v>
      </c>
      <c r="AD66" s="460"/>
      <c r="AE66" s="24"/>
      <c r="AF66" s="286">
        <f>AE65*0.25</f>
        <v>19.77499999999992</v>
      </c>
      <c r="AG66" s="24"/>
      <c r="AH66" s="286">
        <f>AG65*0.5</f>
        <v>55.249999999999886</v>
      </c>
      <c r="AI66" s="443"/>
      <c r="AJ66" s="286">
        <f>AI65*0.75</f>
        <v>124.5</v>
      </c>
      <c r="AL66" s="286">
        <f t="shared" ref="AL66" si="54">AK65*1</f>
        <v>189.40000000000077</v>
      </c>
      <c r="AM66" s="460"/>
      <c r="AN66" s="443"/>
      <c r="AO66" s="286">
        <f>AN65*0.25</f>
        <v>98.85</v>
      </c>
      <c r="AP66" s="24"/>
      <c r="AQ66" s="286">
        <f>AP65*0.5</f>
        <v>91.949999999999818</v>
      </c>
      <c r="AR66" s="24"/>
      <c r="AS66" s="286">
        <f>AR65*0.75</f>
        <v>63.75</v>
      </c>
      <c r="AT66" s="443"/>
      <c r="AU66" s="286">
        <f>AT65*1</f>
        <v>620</v>
      </c>
      <c r="AV66" s="460"/>
      <c r="AW66" s="24"/>
      <c r="AX66" s="286">
        <f>AW65*0.25</f>
        <v>231.98750000000001</v>
      </c>
      <c r="AZ66" s="286">
        <f>AY65*0.5</f>
        <v>334.45000000000027</v>
      </c>
      <c r="BB66" s="286">
        <f>BA65*0.75</f>
        <v>465.52499999999986</v>
      </c>
      <c r="BC66" s="24"/>
      <c r="BD66" s="286">
        <f>BC65*1</f>
        <v>410.59999999999945</v>
      </c>
      <c r="BE66" s="460"/>
      <c r="BF66" s="443"/>
      <c r="BG66" s="286">
        <f>BF65*0.25</f>
        <v>157.57499999999999</v>
      </c>
      <c r="BH66" s="24"/>
      <c r="BI66" s="286">
        <f>BH65*0.5</f>
        <v>244.55000000000018</v>
      </c>
      <c r="BJ66" s="24"/>
      <c r="BK66" s="286">
        <f>BJ65*0.75</f>
        <v>324.97499999999945</v>
      </c>
      <c r="BL66" s="443"/>
      <c r="BM66" s="286">
        <f>BL65*1</f>
        <v>1041.7999999999997</v>
      </c>
      <c r="BN66" s="460"/>
      <c r="BO66" s="443"/>
      <c r="BP66" s="286">
        <f>BO65*0.25</f>
        <v>104.9</v>
      </c>
      <c r="BQ66" s="443"/>
      <c r="BR66" s="286">
        <f>BQ65*0.5</f>
        <v>341.24999999999977</v>
      </c>
      <c r="BS66" s="443"/>
      <c r="BT66" s="286">
        <f>BS65*0.75</f>
        <v>166.87499999999966</v>
      </c>
      <c r="BU66" s="443"/>
      <c r="BV66" s="286">
        <f>BU65*1</f>
        <v>255.19999999999982</v>
      </c>
      <c r="BW66" s="460"/>
      <c r="BX66" s="443"/>
      <c r="BY66" s="286">
        <f>BX65*0.25</f>
        <v>0.54999999999995453</v>
      </c>
      <c r="BZ66" s="443"/>
      <c r="CA66" s="286">
        <f>BZ65*0.5</f>
        <v>110.04999999999973</v>
      </c>
      <c r="CB66" s="443"/>
      <c r="CC66" s="286">
        <f>CB65*0.75</f>
        <v>143.25000000000136</v>
      </c>
      <c r="CD66" s="443"/>
      <c r="CE66" s="286">
        <f>CD65*1</f>
        <v>278.59999999999991</v>
      </c>
      <c r="CF66" s="460"/>
      <c r="CG66" s="443"/>
      <c r="CH66" s="286">
        <f>CG65*0.25</f>
        <v>202.15</v>
      </c>
      <c r="CI66" s="24"/>
      <c r="CJ66" s="286">
        <f>CI65*0.5</f>
        <v>402.900000000001</v>
      </c>
      <c r="CK66" s="24"/>
      <c r="CL66" s="286">
        <f>CK65*0.75</f>
        <v>0</v>
      </c>
      <c r="CM66" s="443"/>
      <c r="CN66" s="286">
        <f>CM65*1</f>
        <v>352.10000000000036</v>
      </c>
      <c r="CO66" s="460"/>
      <c r="CP66" s="443"/>
      <c r="CQ66" s="286">
        <f>CP65*0.25</f>
        <v>82.35</v>
      </c>
      <c r="CR66" s="24"/>
      <c r="CS66" s="286">
        <f>CR65*0.5</f>
        <v>108.99999999999977</v>
      </c>
      <c r="CT66" s="24"/>
      <c r="CU66" s="286">
        <f>CT65*0.75</f>
        <v>0</v>
      </c>
      <c r="CV66" s="443"/>
      <c r="CW66" s="286">
        <f>CV65*1</f>
        <v>183.20000000000027</v>
      </c>
      <c r="CX66" s="460"/>
      <c r="CY66" s="443"/>
      <c r="CZ66" s="286">
        <f>CY65*0.25</f>
        <v>87.1</v>
      </c>
      <c r="DA66" s="24"/>
      <c r="DB66" s="286">
        <f>DA65*0.5</f>
        <v>123.50000000000091</v>
      </c>
      <c r="DC66" s="443"/>
      <c r="DD66" s="286">
        <f>DC65*0.75</f>
        <v>100.5</v>
      </c>
      <c r="DE66" s="443"/>
      <c r="DF66" s="286">
        <f>DE65*1</f>
        <v>144.00000000000045</v>
      </c>
      <c r="DG66" s="460"/>
      <c r="DH66" s="443"/>
      <c r="DI66" s="286">
        <f>DH65*0.25</f>
        <v>36.450000000000003</v>
      </c>
      <c r="DJ66" s="24"/>
      <c r="DK66" s="286">
        <f>DJ65*0.5</f>
        <v>85.050000000001091</v>
      </c>
      <c r="DL66" s="24"/>
      <c r="DM66" s="286">
        <f>DL65*0.75</f>
        <v>0</v>
      </c>
      <c r="DN66" s="443"/>
      <c r="DO66" s="286">
        <f>DN65*1</f>
        <v>5.5999999999994543</v>
      </c>
      <c r="DP66" s="460"/>
      <c r="DQ66" s="443"/>
      <c r="DR66" s="286">
        <f>DQ65*0.25</f>
        <v>70.599999999999994</v>
      </c>
      <c r="DS66" s="24"/>
      <c r="DT66" s="286">
        <f>DS65*0.5</f>
        <v>142.45000000000073</v>
      </c>
      <c r="DU66" s="443"/>
      <c r="DV66" s="286">
        <f>DU65*0.75</f>
        <v>159.37500000000136</v>
      </c>
      <c r="DW66" s="443"/>
      <c r="DX66" s="286">
        <f>DW65*1</f>
        <v>317.89999999999964</v>
      </c>
      <c r="DY66" s="460"/>
      <c r="DZ66" s="443"/>
      <c r="EA66" s="286">
        <f>DZ65*0.25</f>
        <v>57.725000000000001</v>
      </c>
      <c r="EB66" s="24"/>
      <c r="EC66" s="286">
        <f>EB65*0.5</f>
        <v>189.59999999999991</v>
      </c>
      <c r="ED66" s="24"/>
      <c r="EE66" s="286">
        <f>ED65*0.75</f>
        <v>0</v>
      </c>
      <c r="EF66" s="443"/>
      <c r="EG66" s="286">
        <f>EF65*1</f>
        <v>986.30000000000018</v>
      </c>
      <c r="EH66" s="460"/>
      <c r="EI66" s="443"/>
      <c r="EJ66" s="286">
        <f>EI65*0.25</f>
        <v>102.375</v>
      </c>
      <c r="EK66" s="24"/>
      <c r="EL66" s="286">
        <f>EK65*0.5</f>
        <v>67.150000000000546</v>
      </c>
      <c r="EM66" s="24"/>
      <c r="EN66" s="286">
        <f>EM65*0.75</f>
        <v>0</v>
      </c>
      <c r="EO66" s="443"/>
      <c r="EP66" s="286">
        <f>EO65*1</f>
        <v>191.99999999999272</v>
      </c>
      <c r="EQ66" s="460"/>
      <c r="ER66" s="443"/>
      <c r="ES66" s="286">
        <f>ER65*0.25</f>
        <v>164.82499999999999</v>
      </c>
      <c r="ET66" s="24"/>
      <c r="EU66" s="286">
        <f>ET65*0.5</f>
        <v>142.05000000000109</v>
      </c>
      <c r="EV66" s="24"/>
      <c r="EW66" s="286">
        <f>EV65*0.75</f>
        <v>0</v>
      </c>
      <c r="EX66" s="443"/>
      <c r="EY66" s="286">
        <f>EX65*1</f>
        <v>371</v>
      </c>
      <c r="EZ66" s="460"/>
      <c r="FA66" s="443"/>
      <c r="FB66" s="286">
        <f>FA65*0.25</f>
        <v>146.6875</v>
      </c>
      <c r="FC66" s="24"/>
      <c r="FD66" s="286">
        <f>FC65*0.5</f>
        <v>73.250000000001364</v>
      </c>
      <c r="FE66" s="24"/>
      <c r="FF66" s="286">
        <f>FE65*0.75</f>
        <v>193.50000000000136</v>
      </c>
      <c r="FG66" s="443"/>
      <c r="FH66" s="286">
        <f>FG65*1</f>
        <v>563.50000000000091</v>
      </c>
      <c r="FI66" s="460"/>
      <c r="FJ66" s="443"/>
      <c r="FK66" s="286">
        <f>FJ65*0.25</f>
        <v>145.66249999999999</v>
      </c>
      <c r="FL66" s="24"/>
      <c r="FM66" s="286">
        <f>FL65*0.5</f>
        <v>128.35000000000173</v>
      </c>
      <c r="FN66" s="443"/>
      <c r="FO66" s="286">
        <f>FN65*0.75</f>
        <v>462</v>
      </c>
      <c r="FP66" s="443"/>
      <c r="FQ66" s="286">
        <f>FP65*1</f>
        <v>577.00000000000091</v>
      </c>
      <c r="FR66" s="460"/>
      <c r="FS66" s="443"/>
      <c r="FT66" s="286">
        <f>FS65*0.25</f>
        <v>44.35</v>
      </c>
      <c r="FU66" s="24"/>
      <c r="FV66" s="286">
        <f>FU65*0.5</f>
        <v>257.900000000001</v>
      </c>
      <c r="FW66" s="24"/>
      <c r="FX66" s="286">
        <f>FW65*0.75</f>
        <v>0</v>
      </c>
      <c r="FY66" s="443"/>
      <c r="FZ66" s="286">
        <f>FY65*1</f>
        <v>586.65000000000146</v>
      </c>
      <c r="GA66" s="460"/>
      <c r="GB66" s="443"/>
      <c r="GC66" s="286">
        <f>GB65*0.25</f>
        <v>60.625</v>
      </c>
      <c r="GD66" s="24"/>
      <c r="GE66" s="286">
        <f>GD65*0.5</f>
        <v>34.90000000000191</v>
      </c>
      <c r="GF66" s="24"/>
      <c r="GG66" s="286">
        <f>GF65*0.75</f>
        <v>0</v>
      </c>
      <c r="GH66" s="443"/>
      <c r="GI66" s="286">
        <f>GH65*1</f>
        <v>215.49999999999636</v>
      </c>
      <c r="GJ66" s="460"/>
      <c r="GK66" s="443"/>
      <c r="GL66" s="286">
        <f>GK65*0.25</f>
        <v>557.77499999999998</v>
      </c>
      <c r="GM66" s="24"/>
      <c r="GN66" s="286">
        <f>GM65*0.5</f>
        <v>1563.5</v>
      </c>
      <c r="GO66" s="443"/>
      <c r="GP66" s="286">
        <f>GO65*0.75</f>
        <v>280.35000000000082</v>
      </c>
      <c r="GQ66" s="443"/>
      <c r="GR66" s="286">
        <f>GQ65*1</f>
        <v>1922.7999999999975</v>
      </c>
      <c r="GS66" s="460"/>
      <c r="GT66" s="443"/>
      <c r="GU66" s="286">
        <f>GT65*0.25</f>
        <v>116.95</v>
      </c>
      <c r="GV66" s="24"/>
      <c r="GW66" s="286">
        <f>GV65*0.5</f>
        <v>111.95000000000118</v>
      </c>
      <c r="GX66" s="24"/>
      <c r="GY66" s="286">
        <f>GX65*0.75</f>
        <v>0</v>
      </c>
      <c r="GZ66" s="24"/>
      <c r="HA66" s="286">
        <f>GZ65*1</f>
        <v>0</v>
      </c>
      <c r="HB66" s="460"/>
      <c r="HC66" s="443"/>
      <c r="HD66" s="286">
        <f>HC65*0.25</f>
        <v>160.47499999999999</v>
      </c>
      <c r="HE66" s="443"/>
      <c r="HF66" s="286">
        <f>HE65*0.5</f>
        <v>257.55000000000018</v>
      </c>
      <c r="HG66" s="443"/>
      <c r="HH66" s="286">
        <f>HG65*0.75</f>
        <v>704.47500000000014</v>
      </c>
      <c r="HI66" s="443"/>
      <c r="HJ66" s="286">
        <f>HI65*1</f>
        <v>552.10000000000218</v>
      </c>
      <c r="HK66" s="460"/>
      <c r="HL66" s="443"/>
      <c r="HM66" s="286">
        <f>HL65*0.25</f>
        <v>169.52500000000001</v>
      </c>
      <c r="HN66" s="443"/>
      <c r="HO66" s="286">
        <f>HN65*0.5</f>
        <v>363.79999999999927</v>
      </c>
      <c r="HP66" s="443"/>
      <c r="HQ66" s="286">
        <f>HP65*0.75</f>
        <v>0</v>
      </c>
      <c r="HR66" s="443"/>
      <c r="HS66" s="286">
        <f>HR65*1</f>
        <v>584.10000000000582</v>
      </c>
      <c r="HT66" s="460"/>
      <c r="HU66" s="443"/>
      <c r="HV66" s="286">
        <f>HU65*0.25</f>
        <v>910.15</v>
      </c>
      <c r="HW66" s="443"/>
      <c r="HX66" s="286">
        <f>HW65*0.5</f>
        <v>1578.699999999998</v>
      </c>
      <c r="HY66" s="443"/>
      <c r="HZ66" s="286">
        <f>HY65*0.75</f>
        <v>3057.2249999999995</v>
      </c>
      <c r="IA66" s="443"/>
      <c r="IB66" s="286">
        <f>IA65*1</f>
        <v>3678.8000000001521</v>
      </c>
      <c r="IC66" s="460"/>
      <c r="ID66" s="443"/>
      <c r="IE66" s="286">
        <f>ID65*0.25</f>
        <v>51.55</v>
      </c>
      <c r="IF66" s="443"/>
      <c r="IG66" s="286">
        <f>IF65*0.5</f>
        <v>29.25</v>
      </c>
      <c r="IH66" s="443"/>
      <c r="II66" s="286">
        <f>IH65*0.75</f>
        <v>0</v>
      </c>
      <c r="IJ66" s="443"/>
      <c r="IK66" s="286">
        <f>IJ65*1</f>
        <v>0</v>
      </c>
      <c r="IL66" s="460"/>
      <c r="IM66" s="443"/>
      <c r="IN66" s="286">
        <f>IM65*0.25</f>
        <v>68.900000000000006</v>
      </c>
      <c r="IO66" s="443"/>
      <c r="IP66" s="286">
        <f>IO65*0.5</f>
        <v>98.649999999999636</v>
      </c>
      <c r="IQ66" s="443"/>
      <c r="IR66" s="286">
        <f>IQ65*0.75</f>
        <v>0</v>
      </c>
      <c r="IS66" s="443"/>
      <c r="IT66" s="286">
        <f>IS65*1</f>
        <v>157.19999999999709</v>
      </c>
      <c r="IU66" s="460"/>
      <c r="IV66" s="443"/>
      <c r="IW66" s="286">
        <f>IV65*0.25</f>
        <v>128.1</v>
      </c>
      <c r="IX66" s="443"/>
      <c r="IY66" s="286">
        <f>IX65*0.5</f>
        <v>69.799999999999272</v>
      </c>
      <c r="IZ66" s="443"/>
      <c r="JA66" s="286">
        <f>IZ65*0.75</f>
        <v>347.02499999999952</v>
      </c>
      <c r="JB66" s="443"/>
      <c r="JC66" s="286">
        <f>JB65*1</f>
        <v>128.39999999999418</v>
      </c>
      <c r="JD66" s="460"/>
      <c r="JE66" s="443"/>
      <c r="JF66" s="286">
        <f>JE65*0.25</f>
        <v>101.02500000000001</v>
      </c>
      <c r="JG66" s="443"/>
      <c r="JH66" s="286">
        <f>JG65*0.5</f>
        <v>94.899999999995998</v>
      </c>
      <c r="JI66" s="443"/>
      <c r="JJ66" s="286">
        <f>JI65*0.75</f>
        <v>386.40000000000055</v>
      </c>
      <c r="JK66" s="443"/>
      <c r="JL66" s="286">
        <f>JK65*1</f>
        <v>149.49999999999272</v>
      </c>
      <c r="JM66" s="460"/>
      <c r="JN66" s="443"/>
      <c r="JO66" s="286">
        <f>JN65*0.25</f>
        <v>66.25</v>
      </c>
      <c r="JP66" s="443"/>
      <c r="JQ66" s="286">
        <f>JP65*0.5</f>
        <v>69.749999999998181</v>
      </c>
      <c r="JR66" s="443"/>
      <c r="JS66" s="286">
        <f>JR65*0.75</f>
        <v>0</v>
      </c>
      <c r="JT66" s="443"/>
      <c r="JU66" s="286">
        <f>JT65*1</f>
        <v>0</v>
      </c>
      <c r="JV66" s="460"/>
      <c r="JW66" s="443"/>
      <c r="JX66" s="286">
        <f>JW65*0.25</f>
        <v>605.95000000000005</v>
      </c>
      <c r="JY66" s="443"/>
      <c r="JZ66" s="286">
        <f>JY65*0.5</f>
        <v>1517.4000000000051</v>
      </c>
      <c r="KA66" s="443"/>
      <c r="KB66" s="286">
        <f>KA65*0.75</f>
        <v>1976.4750000000117</v>
      </c>
      <c r="KC66" s="443"/>
      <c r="KD66" s="286">
        <f t="shared" ref="KD66" si="55">KC65*1</f>
        <v>2973.2000000000262</v>
      </c>
      <c r="KE66" s="460"/>
      <c r="KF66" s="443"/>
      <c r="KG66" s="286">
        <f>KF65*0.25</f>
        <v>82.875</v>
      </c>
      <c r="KH66" s="443"/>
      <c r="KI66" s="286">
        <f>KH65*0.5</f>
        <v>45.349999999998545</v>
      </c>
      <c r="KJ66" s="443"/>
      <c r="KK66" s="286">
        <f>KJ65*0.75</f>
        <v>43.875000000000682</v>
      </c>
      <c r="KL66" s="443"/>
      <c r="KM66" s="286">
        <f>KL65*1</f>
        <v>139.99999999999636</v>
      </c>
      <c r="KN66" s="460"/>
      <c r="KO66" s="443"/>
      <c r="KP66" s="286">
        <f>KO65*0.25</f>
        <v>48.174999999999997</v>
      </c>
      <c r="KQ66" s="443"/>
      <c r="KR66" s="286">
        <f>KQ65*0.5</f>
        <v>90.799999999997453</v>
      </c>
      <c r="KS66" s="443"/>
      <c r="KT66" s="286">
        <f>KS65*0.75</f>
        <v>0</v>
      </c>
      <c r="KU66" s="443"/>
      <c r="KV66" s="286">
        <f>KU65*1</f>
        <v>0</v>
      </c>
      <c r="KW66" s="460"/>
      <c r="KX66" s="443"/>
      <c r="KY66" s="286">
        <f>KX65*0.25</f>
        <v>59.625</v>
      </c>
      <c r="KZ66" s="443"/>
      <c r="LA66" s="286">
        <f>KZ65*0.5</f>
        <v>69.450000000000728</v>
      </c>
      <c r="LB66" s="443"/>
      <c r="LC66" s="286">
        <f>LB65*0.75</f>
        <v>0</v>
      </c>
      <c r="LD66" s="443"/>
      <c r="LE66" s="286">
        <f>LD65*1</f>
        <v>0</v>
      </c>
      <c r="LF66" s="460"/>
      <c r="LG66" s="443"/>
      <c r="LH66" s="286">
        <f>LG65*0.25</f>
        <v>30.8</v>
      </c>
      <c r="LI66" s="443"/>
      <c r="LJ66" s="286">
        <f>LI65*0.5</f>
        <v>36.950000000001182</v>
      </c>
      <c r="LK66" s="443"/>
      <c r="LL66" s="286">
        <f>LK65*0.75</f>
        <v>0</v>
      </c>
      <c r="LM66" s="443"/>
      <c r="LN66" s="286">
        <f>LM65*1</f>
        <v>0</v>
      </c>
      <c r="LO66" s="460"/>
      <c r="LP66" s="443"/>
      <c r="LQ66" s="286">
        <f>LP65*0.25</f>
        <v>60.1</v>
      </c>
      <c r="LR66" s="443"/>
      <c r="LS66" s="286">
        <f>LR65*0.5</f>
        <v>262.649999999996</v>
      </c>
      <c r="LT66" s="443"/>
      <c r="LU66" s="286">
        <f>LT65*0.75</f>
        <v>34.125</v>
      </c>
      <c r="LV66" s="443"/>
      <c r="LW66" s="286">
        <f>LV65*1</f>
        <v>506.49999999999272</v>
      </c>
      <c r="LX66" s="460"/>
      <c r="LY66" s="443"/>
      <c r="LZ66" s="286">
        <f>LY65*0.25</f>
        <v>123.72499999999999</v>
      </c>
      <c r="MA66" s="443"/>
      <c r="MB66" s="286">
        <f>MA65*0.5</f>
        <v>305.29999999999927</v>
      </c>
      <c r="MC66" s="443"/>
      <c r="MD66" s="286">
        <f>MC65*0.75</f>
        <v>0</v>
      </c>
      <c r="ME66" s="443"/>
      <c r="MF66" s="286">
        <f>ME65*1</f>
        <v>0</v>
      </c>
      <c r="MG66" s="460"/>
      <c r="MH66" s="443"/>
      <c r="MI66" s="286">
        <f>MH65*0.25</f>
        <v>311.36250000000001</v>
      </c>
      <c r="MJ66" s="443"/>
      <c r="MK66" s="286">
        <f>MJ65*0.5</f>
        <v>231.30000000000291</v>
      </c>
      <c r="ML66" s="443"/>
      <c r="MM66" s="286">
        <f>ML65*0.75</f>
        <v>585.22500000000218</v>
      </c>
      <c r="MN66" s="443"/>
      <c r="MO66" s="286">
        <f>MN65*1</f>
        <v>1141.3999999999869</v>
      </c>
      <c r="MP66" s="460"/>
      <c r="MQ66" s="444"/>
      <c r="MR66" s="286">
        <f>MQ65*0.25</f>
        <v>113.375</v>
      </c>
      <c r="MS66" s="444"/>
      <c r="MT66" s="286">
        <f>MS65*0.5</f>
        <v>170.74999999999727</v>
      </c>
      <c r="MU66" s="443"/>
      <c r="MV66" s="286">
        <f>MU65*0.75</f>
        <v>184.875</v>
      </c>
      <c r="MW66" s="443"/>
      <c r="MX66" s="286">
        <f>MW65*1</f>
        <v>310.99999999998909</v>
      </c>
      <c r="MY66" s="460"/>
      <c r="MZ66" s="446"/>
      <c r="NA66" s="286">
        <f>MZ65*0.25</f>
        <v>0</v>
      </c>
      <c r="NB66" s="444"/>
      <c r="NC66" s="286">
        <f>NB65*0.5</f>
        <v>0</v>
      </c>
      <c r="ND66" s="444"/>
      <c r="NE66" s="286">
        <f>ND65*0.75</f>
        <v>0</v>
      </c>
      <c r="NF66" s="443"/>
      <c r="NG66" s="286">
        <f>NF65*1</f>
        <v>1703.5000000000055</v>
      </c>
      <c r="NH66" s="460"/>
    </row>
    <row r="67" spans="1:372" s="50" customFormat="1" ht="18">
      <c r="A67" s="665" t="s">
        <v>3709</v>
      </c>
      <c r="B67" s="59"/>
      <c r="C67" s="460"/>
      <c r="D67" s="443"/>
      <c r="E67" s="286"/>
      <c r="F67" s="24"/>
      <c r="G67" s="286"/>
      <c r="H67" s="443"/>
      <c r="I67" s="286"/>
      <c r="J67" s="443"/>
      <c r="K67" s="286"/>
      <c r="L67" s="460"/>
      <c r="M67" s="443"/>
      <c r="N67" s="286"/>
      <c r="O67" s="443"/>
      <c r="P67" s="286"/>
      <c r="Q67" s="443"/>
      <c r="R67" s="286"/>
      <c r="S67" s="443"/>
      <c r="T67" s="286"/>
      <c r="U67" s="460"/>
      <c r="V67" s="443"/>
      <c r="W67" s="286"/>
      <c r="X67" s="443"/>
      <c r="Y67" s="286"/>
      <c r="Z67" s="24"/>
      <c r="AA67" s="286"/>
      <c r="AC67" s="48"/>
      <c r="AD67" s="460"/>
      <c r="AE67" s="24"/>
      <c r="AF67" s="286"/>
      <c r="AG67" s="24"/>
      <c r="AH67" s="286"/>
      <c r="AI67" s="443"/>
      <c r="AJ67" s="286"/>
      <c r="AL67" s="48"/>
      <c r="AM67" s="460"/>
      <c r="AN67" s="443"/>
      <c r="AO67" s="286"/>
      <c r="AP67" s="24"/>
      <c r="AQ67" s="286"/>
      <c r="AR67" s="24"/>
      <c r="AS67" s="286"/>
      <c r="AT67" s="443"/>
      <c r="AU67" s="48"/>
      <c r="AV67" s="460"/>
      <c r="AW67" s="24"/>
      <c r="AX67" s="286"/>
      <c r="AY67" s="24"/>
      <c r="AZ67" s="286"/>
      <c r="BA67" s="24"/>
      <c r="BB67" s="286"/>
      <c r="BC67" s="443"/>
      <c r="BD67" s="48"/>
      <c r="BE67" s="460"/>
      <c r="BF67" s="443"/>
      <c r="BG67" s="286"/>
      <c r="BH67" s="24"/>
      <c r="BI67" s="286"/>
      <c r="BJ67" s="24"/>
      <c r="BK67" s="286"/>
      <c r="BL67" s="443"/>
      <c r="BM67" s="48"/>
      <c r="BN67" s="460"/>
      <c r="BO67" s="443"/>
      <c r="BP67" s="286"/>
      <c r="BQ67" s="443"/>
      <c r="BR67" s="286"/>
      <c r="BS67" s="443"/>
      <c r="BT67" s="286"/>
      <c r="BU67" s="443"/>
      <c r="BV67" s="48"/>
      <c r="BW67" s="460"/>
      <c r="BX67" s="443"/>
      <c r="BY67" s="286"/>
      <c r="BZ67" s="443"/>
      <c r="CA67" s="286"/>
      <c r="CB67" s="443"/>
      <c r="CC67" s="286"/>
      <c r="CD67" s="443"/>
      <c r="CE67" s="48"/>
      <c r="CF67" s="460"/>
      <c r="CG67" s="443"/>
      <c r="CH67" s="286"/>
      <c r="CI67" s="24"/>
      <c r="CJ67" s="286"/>
      <c r="CK67" s="24"/>
      <c r="CL67" s="286"/>
      <c r="CM67" s="443"/>
      <c r="CN67" s="48"/>
      <c r="CO67" s="460"/>
      <c r="CP67" s="443"/>
      <c r="CQ67" s="286"/>
      <c r="CR67" s="24"/>
      <c r="CS67" s="286"/>
      <c r="CT67" s="24"/>
      <c r="CU67" s="286"/>
      <c r="CV67" s="443"/>
      <c r="CW67" s="48"/>
      <c r="CX67" s="460"/>
      <c r="CY67" s="443"/>
      <c r="CZ67" s="286"/>
      <c r="DA67" s="24"/>
      <c r="DB67" s="286"/>
      <c r="DC67" s="443"/>
      <c r="DD67" s="286"/>
      <c r="DE67" s="443"/>
      <c r="DF67" s="48"/>
      <c r="DG67" s="460"/>
      <c r="DH67" s="443"/>
      <c r="DI67" s="286"/>
      <c r="DJ67" s="24"/>
      <c r="DK67" s="286"/>
      <c r="DL67" s="24"/>
      <c r="DM67" s="286"/>
      <c r="DN67" s="443"/>
      <c r="DO67" s="48"/>
      <c r="DP67" s="460"/>
      <c r="DQ67" s="443"/>
      <c r="DR67" s="286"/>
      <c r="DS67" s="24"/>
      <c r="DT67" s="286"/>
      <c r="DU67" s="443"/>
      <c r="DV67" s="286"/>
      <c r="DW67" s="443"/>
      <c r="DX67" s="48"/>
      <c r="DY67" s="460"/>
      <c r="DZ67" s="443"/>
      <c r="EA67" s="286"/>
      <c r="EB67" s="24"/>
      <c r="EC67" s="286"/>
      <c r="ED67" s="24"/>
      <c r="EE67" s="286"/>
      <c r="EF67" s="443"/>
      <c r="EG67" s="48"/>
      <c r="EH67" s="460"/>
      <c r="EI67" s="443"/>
      <c r="EJ67" s="286"/>
      <c r="EK67" s="24"/>
      <c r="EL67" s="286"/>
      <c r="EM67" s="24"/>
      <c r="EN67" s="286"/>
      <c r="EO67" s="443"/>
      <c r="EP67" s="48"/>
      <c r="EQ67" s="460"/>
      <c r="ER67" s="443"/>
      <c r="ES67" s="286"/>
      <c r="ET67" s="24"/>
      <c r="EU67" s="286"/>
      <c r="EV67" s="24"/>
      <c r="EW67" s="286"/>
      <c r="EX67" s="443"/>
      <c r="EY67" s="48"/>
      <c r="EZ67" s="460"/>
      <c r="FA67" s="443"/>
      <c r="FB67" s="286"/>
      <c r="FC67" s="24"/>
      <c r="FD67" s="286"/>
      <c r="FE67" s="24"/>
      <c r="FF67" s="286"/>
      <c r="FG67" s="443"/>
      <c r="FH67" s="48"/>
      <c r="FI67" s="460"/>
      <c r="FJ67" s="443"/>
      <c r="FK67" s="286"/>
      <c r="FL67" s="24"/>
      <c r="FM67" s="286"/>
      <c r="FN67" s="443"/>
      <c r="FO67" s="286"/>
      <c r="FP67" s="443"/>
      <c r="FQ67" s="48"/>
      <c r="FR67" s="460"/>
      <c r="FS67" s="443"/>
      <c r="FT67" s="286"/>
      <c r="FU67" s="24"/>
      <c r="FV67" s="286"/>
      <c r="FW67" s="24"/>
      <c r="FX67" s="286"/>
      <c r="FY67" s="443"/>
      <c r="FZ67" s="48"/>
      <c r="GA67" s="460"/>
      <c r="GB67" s="443"/>
      <c r="GC67" s="286"/>
      <c r="GD67" s="24"/>
      <c r="GE67" s="286"/>
      <c r="GF67" s="24"/>
      <c r="GG67" s="286"/>
      <c r="GH67" s="443"/>
      <c r="GI67" s="48"/>
      <c r="GJ67" s="460"/>
      <c r="GK67" s="443"/>
      <c r="GL67" s="286"/>
      <c r="GM67" s="24"/>
      <c r="GN67" s="286"/>
      <c r="GO67" s="443"/>
      <c r="GP67" s="286"/>
      <c r="GQ67" s="443"/>
      <c r="GR67" s="48"/>
      <c r="GS67" s="460"/>
      <c r="GT67" s="443"/>
      <c r="GU67" s="286"/>
      <c r="GV67" s="24"/>
      <c r="GW67" s="286"/>
      <c r="GX67" s="24"/>
      <c r="GY67" s="286"/>
      <c r="GZ67" s="24"/>
      <c r="HA67" s="286"/>
      <c r="HB67" s="460"/>
      <c r="HC67" s="443"/>
      <c r="HD67" s="286"/>
      <c r="HE67" s="443"/>
      <c r="HF67" s="286"/>
      <c r="HG67" s="443"/>
      <c r="HH67" s="286"/>
      <c r="HI67" s="443"/>
      <c r="HJ67" s="48"/>
      <c r="HK67" s="460"/>
      <c r="HL67" s="443"/>
      <c r="HM67" s="286"/>
      <c r="HN67" s="443"/>
      <c r="HO67" s="286"/>
      <c r="HP67" s="443"/>
      <c r="HQ67" s="286"/>
      <c r="HR67" s="443"/>
      <c r="HS67" s="48"/>
      <c r="HT67" s="460"/>
      <c r="HU67" s="443"/>
      <c r="HV67" s="286"/>
      <c r="HW67" s="443"/>
      <c r="HX67" s="286"/>
      <c r="HY67" s="443"/>
      <c r="HZ67" s="286"/>
      <c r="IA67" s="443"/>
      <c r="IB67" s="48"/>
      <c r="IC67" s="460"/>
      <c r="ID67" s="443"/>
      <c r="IE67" s="286"/>
      <c r="IF67" s="443"/>
      <c r="IG67" s="286"/>
      <c r="IH67" s="443"/>
      <c r="II67" s="286"/>
      <c r="IJ67" s="443"/>
      <c r="IK67" s="286"/>
      <c r="IL67" s="460"/>
      <c r="IM67" s="443"/>
      <c r="IN67" s="286"/>
      <c r="IO67" s="443"/>
      <c r="IP67" s="286"/>
      <c r="IQ67" s="443"/>
      <c r="IR67" s="286"/>
      <c r="IS67" s="443"/>
      <c r="IT67" s="48"/>
      <c r="IU67" s="460"/>
      <c r="IV67" s="443"/>
      <c r="IW67" s="286"/>
      <c r="IX67" s="443"/>
      <c r="IY67" s="286"/>
      <c r="IZ67" s="443"/>
      <c r="JA67" s="286"/>
      <c r="JB67" s="443"/>
      <c r="JC67" s="48"/>
      <c r="JD67" s="460"/>
      <c r="JE67" s="443"/>
      <c r="JF67" s="286"/>
      <c r="JG67" s="443"/>
      <c r="JH67" s="286"/>
      <c r="JI67" s="443"/>
      <c r="JJ67" s="286"/>
      <c r="JK67" s="443"/>
      <c r="JL67" s="48"/>
      <c r="JM67" s="460"/>
      <c r="JN67" s="443"/>
      <c r="JO67" s="286"/>
      <c r="JP67" s="443"/>
      <c r="JQ67" s="286"/>
      <c r="JR67" s="443"/>
      <c r="JS67" s="286"/>
      <c r="JT67" s="443"/>
      <c r="JU67" s="286"/>
      <c r="JV67" s="460"/>
      <c r="JW67" s="443"/>
      <c r="JX67" s="286"/>
      <c r="JY67" s="443"/>
      <c r="JZ67" s="286"/>
      <c r="KA67" s="443"/>
      <c r="KB67" s="286"/>
      <c r="KC67" s="443"/>
      <c r="KD67" s="48"/>
      <c r="KE67" s="460"/>
      <c r="KF67" s="443"/>
      <c r="KG67" s="286"/>
      <c r="KH67" s="443"/>
      <c r="KI67" s="286"/>
      <c r="KJ67" s="443"/>
      <c r="KK67" s="286"/>
      <c r="KL67" s="443"/>
      <c r="KM67" s="48"/>
      <c r="KN67" s="460"/>
      <c r="KO67" s="443"/>
      <c r="KP67" s="286"/>
      <c r="KQ67" s="443"/>
      <c r="KR67" s="286"/>
      <c r="KS67" s="443"/>
      <c r="KT67" s="286"/>
      <c r="KU67" s="443"/>
      <c r="KV67" s="286"/>
      <c r="KW67" s="460"/>
      <c r="KX67" s="443"/>
      <c r="KY67" s="286"/>
      <c r="KZ67" s="443"/>
      <c r="LA67" s="286"/>
      <c r="LB67" s="443"/>
      <c r="LC67" s="286"/>
      <c r="LD67" s="443"/>
      <c r="LE67" s="286"/>
      <c r="LF67" s="460"/>
      <c r="LG67" s="443"/>
      <c r="LH67" s="286"/>
      <c r="LI67" s="443"/>
      <c r="LJ67" s="286"/>
      <c r="LK67" s="443"/>
      <c r="LL67" s="286"/>
      <c r="LM67" s="443"/>
      <c r="LN67" s="48"/>
      <c r="LO67" s="460"/>
      <c r="LP67" s="443"/>
      <c r="LQ67" s="286"/>
      <c r="LR67" s="443"/>
      <c r="LS67" s="286"/>
      <c r="LT67" s="443"/>
      <c r="LU67" s="286"/>
      <c r="LV67" s="443"/>
      <c r="LW67" s="48"/>
      <c r="LX67" s="460"/>
      <c r="LY67" s="443"/>
      <c r="LZ67" s="286"/>
      <c r="MA67" s="443"/>
      <c r="MB67" s="286"/>
      <c r="MC67" s="443"/>
      <c r="MD67" s="286"/>
      <c r="ME67" s="443"/>
      <c r="MF67" s="286"/>
      <c r="MG67" s="460"/>
      <c r="MH67" s="443"/>
      <c r="MI67" s="286"/>
      <c r="MJ67" s="443"/>
      <c r="MK67" s="286"/>
      <c r="ML67" s="443"/>
      <c r="MM67" s="286"/>
      <c r="MN67" s="443"/>
      <c r="MO67" s="48"/>
      <c r="MP67" s="460"/>
      <c r="MQ67" s="444"/>
      <c r="MR67" s="286"/>
      <c r="MS67" s="444"/>
      <c r="MT67" s="286"/>
      <c r="MU67" s="443"/>
      <c r="MV67" s="286"/>
      <c r="MW67" s="443"/>
      <c r="MX67" s="48"/>
      <c r="MY67" s="460"/>
      <c r="MZ67" s="446"/>
      <c r="NA67" s="286"/>
      <c r="NB67" s="444"/>
      <c r="NC67" s="286"/>
      <c r="ND67" s="444"/>
      <c r="NE67" s="286"/>
      <c r="NF67" s="443"/>
      <c r="NG67" s="48"/>
      <c r="NH67" s="460"/>
    </row>
    <row r="68" spans="1:372" ht="15">
      <c r="A68" s="106" t="s">
        <v>2256</v>
      </c>
      <c r="B68" s="293"/>
      <c r="C68" s="55"/>
      <c r="D68" s="443"/>
      <c r="E68" s="444" t="s">
        <v>187</v>
      </c>
      <c r="F68" s="661"/>
      <c r="G68" s="444" t="s">
        <v>183</v>
      </c>
      <c r="H68" s="662"/>
      <c r="I68" s="444" t="s">
        <v>184</v>
      </c>
      <c r="J68" s="662"/>
      <c r="K68" s="444" t="s">
        <v>185</v>
      </c>
      <c r="L68" s="460"/>
      <c r="M68" s="443"/>
      <c r="N68" s="444" t="s">
        <v>187</v>
      </c>
      <c r="O68" s="24"/>
      <c r="P68" s="444" t="s">
        <v>183</v>
      </c>
      <c r="Q68" s="24"/>
      <c r="R68" s="444" t="s">
        <v>184</v>
      </c>
      <c r="S68" s="24"/>
      <c r="T68" s="444" t="s">
        <v>185</v>
      </c>
      <c r="U68" s="460"/>
      <c r="V68" s="443"/>
      <c r="W68" s="444" t="s">
        <v>187</v>
      </c>
      <c r="X68" s="24"/>
      <c r="Y68" s="444" t="s">
        <v>183</v>
      </c>
      <c r="Z68" s="24">
        <v>686.09999999999991</v>
      </c>
      <c r="AA68" s="444" t="s">
        <v>184</v>
      </c>
      <c r="AB68" s="722">
        <v>857.10000000000059</v>
      </c>
      <c r="AC68" s="444" t="s">
        <v>185</v>
      </c>
      <c r="AD68" s="460"/>
      <c r="AE68" s="443"/>
      <c r="AF68" s="444" t="s">
        <v>187</v>
      </c>
      <c r="AG68" s="24"/>
      <c r="AH68" s="444" t="s">
        <v>183</v>
      </c>
      <c r="AI68" s="24">
        <v>60.500000000000227</v>
      </c>
      <c r="AJ68" s="444" t="s">
        <v>184</v>
      </c>
      <c r="AK68" s="722">
        <v>184.49999999999955</v>
      </c>
      <c r="AL68" s="444" t="s">
        <v>185</v>
      </c>
      <c r="AM68" s="460"/>
      <c r="AN68" s="443"/>
      <c r="AO68" s="444" t="s">
        <v>187</v>
      </c>
      <c r="AP68" s="443"/>
      <c r="AQ68" s="444" t="s">
        <v>183</v>
      </c>
      <c r="AR68" s="24"/>
      <c r="AS68" s="444" t="s">
        <v>184</v>
      </c>
      <c r="AT68" s="444">
        <v>743.90000000000009</v>
      </c>
      <c r="AU68" s="444" t="s">
        <v>185</v>
      </c>
      <c r="AV68" s="460"/>
      <c r="AW68" s="443"/>
      <c r="AX68" s="444" t="s">
        <v>187</v>
      </c>
      <c r="AY68" s="443"/>
      <c r="AZ68" s="444" t="s">
        <v>183</v>
      </c>
      <c r="BB68" s="444" t="s">
        <v>184</v>
      </c>
      <c r="BC68" s="24">
        <v>428.00000000000091</v>
      </c>
      <c r="BD68" s="444" t="s">
        <v>185</v>
      </c>
      <c r="BE68" s="460"/>
      <c r="BF68" s="443"/>
      <c r="BG68" s="444" t="s">
        <v>187</v>
      </c>
      <c r="BH68" s="443"/>
      <c r="BI68" s="444" t="s">
        <v>183</v>
      </c>
      <c r="BJ68" s="24"/>
      <c r="BK68" s="444" t="s">
        <v>184</v>
      </c>
      <c r="BL68" s="24">
        <v>1162.1999999999998</v>
      </c>
      <c r="BM68" s="444" t="s">
        <v>185</v>
      </c>
      <c r="BN68" s="460"/>
      <c r="BO68" s="443"/>
      <c r="BP68" s="444" t="s">
        <v>187</v>
      </c>
      <c r="BQ68" s="443"/>
      <c r="BR68" s="444" t="s">
        <v>183</v>
      </c>
      <c r="BS68" s="24"/>
      <c r="BT68" s="444" t="s">
        <v>184</v>
      </c>
      <c r="BU68" s="24">
        <v>538.5</v>
      </c>
      <c r="BV68" s="444" t="s">
        <v>185</v>
      </c>
      <c r="BW68" s="460"/>
      <c r="BX68" s="443"/>
      <c r="BY68" s="444" t="s">
        <v>187</v>
      </c>
      <c r="BZ68" s="443"/>
      <c r="CA68" s="444" t="s">
        <v>183</v>
      </c>
      <c r="CB68" s="663"/>
      <c r="CC68" s="444" t="s">
        <v>184</v>
      </c>
      <c r="CD68" s="24">
        <v>223.89999999999964</v>
      </c>
      <c r="CE68" s="444" t="s">
        <v>185</v>
      </c>
      <c r="CF68" s="460"/>
      <c r="CG68" s="443"/>
      <c r="CH68" s="444" t="s">
        <v>187</v>
      </c>
      <c r="CI68" s="443"/>
      <c r="CJ68" s="444" t="s">
        <v>183</v>
      </c>
      <c r="CK68" s="443"/>
      <c r="CL68" s="444" t="s">
        <v>184</v>
      </c>
      <c r="CM68" s="24">
        <v>370.49999999999909</v>
      </c>
      <c r="CN68" s="444" t="s">
        <v>185</v>
      </c>
      <c r="CO68" s="460"/>
      <c r="CP68" s="443"/>
      <c r="CQ68" s="444" t="s">
        <v>187</v>
      </c>
      <c r="CR68" s="443"/>
      <c r="CS68" s="444" t="s">
        <v>183</v>
      </c>
      <c r="CT68" s="443"/>
      <c r="CU68" s="444" t="s">
        <v>184</v>
      </c>
      <c r="CV68" s="24">
        <v>184.5</v>
      </c>
      <c r="CW68" s="444" t="s">
        <v>185</v>
      </c>
      <c r="CX68" s="460"/>
      <c r="CY68" s="443"/>
      <c r="CZ68" s="444" t="s">
        <v>187</v>
      </c>
      <c r="DA68" s="443"/>
      <c r="DB68" s="444" t="s">
        <v>183</v>
      </c>
      <c r="DC68" s="24"/>
      <c r="DD68" s="444" t="s">
        <v>184</v>
      </c>
      <c r="DE68" s="24">
        <v>156</v>
      </c>
      <c r="DF68" s="444" t="s">
        <v>185</v>
      </c>
      <c r="DG68" s="460"/>
      <c r="DH68" s="443"/>
      <c r="DI68" s="444" t="s">
        <v>187</v>
      </c>
      <c r="DJ68" s="443"/>
      <c r="DK68" s="444" t="s">
        <v>183</v>
      </c>
      <c r="DL68" s="443"/>
      <c r="DM68" s="444" t="s">
        <v>184</v>
      </c>
      <c r="DN68" s="24">
        <v>38.599999999999454</v>
      </c>
      <c r="DO68" s="444" t="s">
        <v>185</v>
      </c>
      <c r="DP68" s="460"/>
      <c r="DQ68" s="443"/>
      <c r="DR68" s="444" t="s">
        <v>187</v>
      </c>
      <c r="DS68" s="443"/>
      <c r="DT68" s="444" t="s">
        <v>183</v>
      </c>
      <c r="DU68" s="24"/>
      <c r="DV68" s="444" t="s">
        <v>184</v>
      </c>
      <c r="DW68" s="24">
        <v>244.89999999999964</v>
      </c>
      <c r="DX68" s="444" t="s">
        <v>185</v>
      </c>
      <c r="DY68" s="460"/>
      <c r="DZ68" s="443"/>
      <c r="EA68" s="444" t="s">
        <v>187</v>
      </c>
      <c r="EB68" s="443"/>
      <c r="EC68" s="444" t="s">
        <v>183</v>
      </c>
      <c r="ED68" s="443"/>
      <c r="EE68" s="444" t="s">
        <v>184</v>
      </c>
      <c r="EF68" s="24">
        <v>832.70000000000073</v>
      </c>
      <c r="EG68" s="444" t="s">
        <v>185</v>
      </c>
      <c r="EH68" s="460"/>
      <c r="EI68" s="443"/>
      <c r="EJ68" s="444" t="s">
        <v>187</v>
      </c>
      <c r="EK68" s="443"/>
      <c r="EL68" s="444" t="s">
        <v>183</v>
      </c>
      <c r="EM68" s="443"/>
      <c r="EN68" s="444" t="s">
        <v>184</v>
      </c>
      <c r="EO68" s="24">
        <v>302.49999999999272</v>
      </c>
      <c r="EP68" s="444" t="s">
        <v>185</v>
      </c>
      <c r="EQ68" s="460"/>
      <c r="ER68" s="443"/>
      <c r="ES68" s="444" t="s">
        <v>187</v>
      </c>
      <c r="ET68" s="443"/>
      <c r="EU68" s="444" t="s">
        <v>183</v>
      </c>
      <c r="EV68" s="443"/>
      <c r="EW68" s="444" t="s">
        <v>184</v>
      </c>
      <c r="EX68" s="24">
        <v>416.00000000000091</v>
      </c>
      <c r="EY68" s="444" t="s">
        <v>185</v>
      </c>
      <c r="EZ68" s="460"/>
      <c r="FA68" s="443"/>
      <c r="FB68" s="444" t="s">
        <v>187</v>
      </c>
      <c r="FC68" s="443"/>
      <c r="FD68" s="444" t="s">
        <v>183</v>
      </c>
      <c r="FE68" s="663"/>
      <c r="FF68" s="444" t="s">
        <v>184</v>
      </c>
      <c r="FG68" s="24">
        <v>524.10000000000036</v>
      </c>
      <c r="FH68" s="444" t="s">
        <v>185</v>
      </c>
      <c r="FI68" s="460"/>
      <c r="FJ68" s="443"/>
      <c r="FK68" s="444" t="s">
        <v>187</v>
      </c>
      <c r="FL68" s="443"/>
      <c r="FM68" s="444" t="s">
        <v>183</v>
      </c>
      <c r="FN68" s="24"/>
      <c r="FO68" s="444" t="s">
        <v>184</v>
      </c>
      <c r="FP68" s="24">
        <v>469.5</v>
      </c>
      <c r="FQ68" s="444" t="s">
        <v>185</v>
      </c>
      <c r="FR68" s="460"/>
      <c r="FS68" s="443"/>
      <c r="FT68" s="444" t="s">
        <v>187</v>
      </c>
      <c r="FU68" s="443"/>
      <c r="FV68" s="444" t="s">
        <v>183</v>
      </c>
      <c r="FW68" s="443"/>
      <c r="FX68" s="444" t="s">
        <v>184</v>
      </c>
      <c r="FY68" s="24">
        <v>401.94999999999982</v>
      </c>
      <c r="FZ68" s="444" t="s">
        <v>185</v>
      </c>
      <c r="GA68" s="460"/>
      <c r="GB68" s="443"/>
      <c r="GC68" s="444" t="s">
        <v>187</v>
      </c>
      <c r="GD68" s="443"/>
      <c r="GE68" s="444" t="s">
        <v>183</v>
      </c>
      <c r="GF68" s="443"/>
      <c r="GG68" s="444" t="s">
        <v>184</v>
      </c>
      <c r="GH68" s="661">
        <v>5.5999999999912689</v>
      </c>
      <c r="GI68" s="444" t="s">
        <v>185</v>
      </c>
      <c r="GJ68" s="460"/>
      <c r="GK68" s="443"/>
      <c r="GL68" s="444" t="s">
        <v>187</v>
      </c>
      <c r="GM68" s="443"/>
      <c r="GN68" s="444" t="s">
        <v>183</v>
      </c>
      <c r="GO68" s="24"/>
      <c r="GP68" s="444" t="s">
        <v>184</v>
      </c>
      <c r="GQ68" s="24">
        <v>3506.1999999999989</v>
      </c>
      <c r="GR68" s="444" t="s">
        <v>185</v>
      </c>
      <c r="GS68" s="460"/>
      <c r="GT68" s="443"/>
      <c r="GU68" s="444" t="s">
        <v>187</v>
      </c>
      <c r="GV68" s="443"/>
      <c r="GW68" s="444" t="s">
        <v>183</v>
      </c>
      <c r="GX68" s="443"/>
      <c r="GY68" s="444" t="s">
        <v>184</v>
      </c>
      <c r="GZ68" s="443"/>
      <c r="HA68" s="444" t="s">
        <v>185</v>
      </c>
      <c r="HB68" s="460"/>
      <c r="HC68" s="443"/>
      <c r="HD68" s="444" t="s">
        <v>187</v>
      </c>
      <c r="HE68" s="443"/>
      <c r="HF68" s="444" t="s">
        <v>183</v>
      </c>
      <c r="HG68" s="24"/>
      <c r="HH68" s="444" t="s">
        <v>184</v>
      </c>
      <c r="HI68" s="24">
        <v>190.89999999999964</v>
      </c>
      <c r="HJ68" s="444" t="s">
        <v>185</v>
      </c>
      <c r="HK68" s="460"/>
      <c r="HL68" s="443"/>
      <c r="HM68" s="444" t="s">
        <v>187</v>
      </c>
      <c r="HN68" s="443"/>
      <c r="HO68" s="444" t="s">
        <v>183</v>
      </c>
      <c r="HP68" s="443"/>
      <c r="HQ68" s="444" t="s">
        <v>184</v>
      </c>
      <c r="HR68" s="24">
        <v>461.20000000000073</v>
      </c>
      <c r="HS68" s="444" t="s">
        <v>185</v>
      </c>
      <c r="HT68" s="460"/>
      <c r="HU68" s="443"/>
      <c r="HV68" s="444" t="s">
        <v>187</v>
      </c>
      <c r="HW68" s="443"/>
      <c r="HX68" s="444" t="s">
        <v>183</v>
      </c>
      <c r="HY68" s="24"/>
      <c r="HZ68" s="444" t="s">
        <v>184</v>
      </c>
      <c r="IA68" s="24">
        <v>2618.300000000032</v>
      </c>
      <c r="IB68" s="444" t="s">
        <v>185</v>
      </c>
      <c r="IC68" s="460"/>
      <c r="ID68" s="443"/>
      <c r="IE68" s="444" t="s">
        <v>187</v>
      </c>
      <c r="IF68" s="443"/>
      <c r="IG68" s="444" t="s">
        <v>183</v>
      </c>
      <c r="IH68" s="443"/>
      <c r="II68" s="444" t="s">
        <v>184</v>
      </c>
      <c r="IJ68" s="443"/>
      <c r="IK68" s="444" t="s">
        <v>185</v>
      </c>
      <c r="IL68" s="460"/>
      <c r="IM68" s="443"/>
      <c r="IN68" s="444" t="s">
        <v>187</v>
      </c>
      <c r="IO68" s="443"/>
      <c r="IP68" s="444" t="s">
        <v>183</v>
      </c>
      <c r="IQ68" s="443"/>
      <c r="IR68" s="444" t="s">
        <v>184</v>
      </c>
      <c r="IS68" s="24">
        <v>148.20000000000073</v>
      </c>
      <c r="IT68" s="444" t="s">
        <v>185</v>
      </c>
      <c r="IU68" s="460"/>
      <c r="IV68" s="443"/>
      <c r="IW68" s="444" t="s">
        <v>187</v>
      </c>
      <c r="IX68" s="443"/>
      <c r="IY68" s="444" t="s">
        <v>183</v>
      </c>
      <c r="IZ68" s="24"/>
      <c r="JA68" s="444" t="s">
        <v>184</v>
      </c>
      <c r="JB68" s="24">
        <v>264.99999999999272</v>
      </c>
      <c r="JC68" s="444" t="s">
        <v>185</v>
      </c>
      <c r="JD68" s="460"/>
      <c r="JE68" s="443"/>
      <c r="JF68" s="444" t="s">
        <v>187</v>
      </c>
      <c r="JG68" s="443"/>
      <c r="JH68" s="444" t="s">
        <v>183</v>
      </c>
      <c r="JI68" s="663"/>
      <c r="JJ68" s="444" t="s">
        <v>184</v>
      </c>
      <c r="JK68" s="24">
        <v>135.799999999992</v>
      </c>
      <c r="JL68" s="444" t="s">
        <v>185</v>
      </c>
      <c r="JM68" s="460"/>
      <c r="JN68" s="443"/>
      <c r="JO68" s="444" t="s">
        <v>187</v>
      </c>
      <c r="JP68" s="443"/>
      <c r="JQ68" s="444" t="s">
        <v>183</v>
      </c>
      <c r="JR68" s="443"/>
      <c r="JS68" s="444" t="s">
        <v>184</v>
      </c>
      <c r="JT68" s="443"/>
      <c r="JU68" s="444" t="s">
        <v>185</v>
      </c>
      <c r="JV68" s="460"/>
      <c r="JW68" s="443"/>
      <c r="JX68" s="444" t="s">
        <v>187</v>
      </c>
      <c r="JY68" s="443"/>
      <c r="JZ68" s="444" t="s">
        <v>183</v>
      </c>
      <c r="KA68" s="24"/>
      <c r="KB68" s="444" t="s">
        <v>184</v>
      </c>
      <c r="KC68" s="24">
        <v>3249.4999999999309</v>
      </c>
      <c r="KD68" s="444" t="s">
        <v>185</v>
      </c>
      <c r="KE68" s="460"/>
      <c r="KF68" s="443"/>
      <c r="KG68" s="444" t="s">
        <v>187</v>
      </c>
      <c r="KH68" s="443"/>
      <c r="KI68" s="444" t="s">
        <v>183</v>
      </c>
      <c r="KJ68" s="663"/>
      <c r="KK68" s="444" t="s">
        <v>184</v>
      </c>
      <c r="KL68" s="24">
        <v>366.49999999999272</v>
      </c>
      <c r="KM68" s="444" t="s">
        <v>185</v>
      </c>
      <c r="KN68" s="460"/>
      <c r="KO68" s="443"/>
      <c r="KP68" s="444" t="s">
        <v>187</v>
      </c>
      <c r="KQ68" s="443"/>
      <c r="KR68" s="444" t="s">
        <v>183</v>
      </c>
      <c r="KS68" s="443"/>
      <c r="KT68" s="444" t="s">
        <v>184</v>
      </c>
      <c r="KU68" s="443"/>
      <c r="KV68" s="444" t="s">
        <v>185</v>
      </c>
      <c r="KW68" s="460"/>
      <c r="KX68" s="443"/>
      <c r="KY68" s="444" t="s">
        <v>187</v>
      </c>
      <c r="KZ68" s="443"/>
      <c r="LA68" s="444" t="s">
        <v>183</v>
      </c>
      <c r="LB68" s="443"/>
      <c r="LC68" s="444" t="s">
        <v>184</v>
      </c>
      <c r="LD68" s="443"/>
      <c r="LE68" s="444" t="s">
        <v>185</v>
      </c>
      <c r="LF68" s="460"/>
      <c r="LG68" s="443"/>
      <c r="LH68" s="444" t="s">
        <v>187</v>
      </c>
      <c r="LI68" s="443"/>
      <c r="LJ68" s="444" t="s">
        <v>183</v>
      </c>
      <c r="LK68" s="443"/>
      <c r="LL68" s="444" t="s">
        <v>184</v>
      </c>
      <c r="LM68" s="24"/>
      <c r="LN68" s="444" t="s">
        <v>185</v>
      </c>
      <c r="LO68" s="460"/>
      <c r="LP68" s="443"/>
      <c r="LQ68" s="444" t="s">
        <v>187</v>
      </c>
      <c r="LR68" s="443"/>
      <c r="LS68" s="444" t="s">
        <v>183</v>
      </c>
      <c r="LT68" s="24"/>
      <c r="LU68" s="444" t="s">
        <v>184</v>
      </c>
      <c r="LV68" s="24">
        <v>626.299999999992</v>
      </c>
      <c r="LW68" s="444" t="s">
        <v>185</v>
      </c>
      <c r="LX68" s="460"/>
      <c r="LY68" s="443"/>
      <c r="LZ68" s="444" t="s">
        <v>187</v>
      </c>
      <c r="MA68" s="443"/>
      <c r="MB68" s="444" t="s">
        <v>183</v>
      </c>
      <c r="MC68" s="443"/>
      <c r="MD68" s="444" t="s">
        <v>184</v>
      </c>
      <c r="ME68" s="443"/>
      <c r="MF68" s="444" t="s">
        <v>185</v>
      </c>
      <c r="MG68" s="460"/>
      <c r="MH68" s="443"/>
      <c r="MI68" s="444" t="s">
        <v>187</v>
      </c>
      <c r="MJ68" s="443"/>
      <c r="MK68" s="444" t="s">
        <v>183</v>
      </c>
      <c r="ML68" s="24"/>
      <c r="MM68" s="444" t="s">
        <v>184</v>
      </c>
      <c r="MN68" s="24">
        <v>1154.1999999999898</v>
      </c>
      <c r="MO68" s="444" t="s">
        <v>185</v>
      </c>
      <c r="MP68" s="460"/>
      <c r="MQ68" s="443"/>
      <c r="MR68" s="444" t="s">
        <v>187</v>
      </c>
      <c r="MS68" s="443"/>
      <c r="MT68" s="444" t="s">
        <v>183</v>
      </c>
      <c r="MU68" s="24"/>
      <c r="MV68" s="444" t="s">
        <v>184</v>
      </c>
      <c r="MW68" s="443">
        <v>339.99999999998545</v>
      </c>
      <c r="MX68" s="444" t="s">
        <v>185</v>
      </c>
      <c r="MY68" s="460"/>
      <c r="MZ68" s="443"/>
      <c r="NA68" s="444" t="s">
        <v>187</v>
      </c>
      <c r="NB68" s="443"/>
      <c r="NC68" s="444" t="s">
        <v>183</v>
      </c>
      <c r="ND68" s="443"/>
      <c r="NE68" s="444" t="s">
        <v>184</v>
      </c>
      <c r="NF68" s="664">
        <v>1549.7000000000007</v>
      </c>
      <c r="NG68" s="444" t="s">
        <v>185</v>
      </c>
      <c r="NH68" s="460"/>
    </row>
    <row r="69" spans="1:372" ht="18">
      <c r="A69" s="110" t="s">
        <v>3707</v>
      </c>
      <c r="B69" s="59">
        <f>SUM(D69:AAP69)</f>
        <v>23256.699999999895</v>
      </c>
      <c r="C69" s="55"/>
      <c r="D69" s="443"/>
      <c r="E69" s="286">
        <f>D68*0.25</f>
        <v>0</v>
      </c>
      <c r="F69" s="24"/>
      <c r="G69" s="286">
        <f>F68*0.5</f>
        <v>0</v>
      </c>
      <c r="H69" s="443"/>
      <c r="I69" s="286">
        <f>H68*0.75</f>
        <v>0</v>
      </c>
      <c r="J69" s="443"/>
      <c r="K69" s="286">
        <f>J68*1</f>
        <v>0</v>
      </c>
      <c r="L69" s="460"/>
      <c r="M69" s="443"/>
      <c r="N69" s="286">
        <f>M68*0.25</f>
        <v>0</v>
      </c>
      <c r="O69" s="443"/>
      <c r="P69" s="286">
        <f>O68*0.5</f>
        <v>0</v>
      </c>
      <c r="Q69" s="443"/>
      <c r="R69" s="286">
        <f>Q68*0.75</f>
        <v>0</v>
      </c>
      <c r="S69" s="443"/>
      <c r="T69" s="286">
        <f>S68*1</f>
        <v>0</v>
      </c>
      <c r="U69" s="460"/>
      <c r="V69" s="443"/>
      <c r="W69" s="286">
        <f>V68*0.25</f>
        <v>0</v>
      </c>
      <c r="X69" s="443"/>
      <c r="Y69" s="286">
        <f>X68*0.5</f>
        <v>0</v>
      </c>
      <c r="Z69" s="77"/>
      <c r="AA69" s="286">
        <f>Z68*0.75</f>
        <v>514.57499999999993</v>
      </c>
      <c r="AB69" s="443"/>
      <c r="AC69" s="286">
        <f t="shared" ref="AC69" si="56">AB68*1</f>
        <v>857.10000000000059</v>
      </c>
      <c r="AD69" s="460"/>
      <c r="AE69" s="443"/>
      <c r="AF69" s="286">
        <f>AE68*0.25</f>
        <v>0</v>
      </c>
      <c r="AG69" s="443"/>
      <c r="AH69" s="286">
        <f>AG68*0.5</f>
        <v>0</v>
      </c>
      <c r="AI69" s="293"/>
      <c r="AJ69" s="286">
        <f>AI68*0.75</f>
        <v>45.375000000000171</v>
      </c>
      <c r="AL69" s="286">
        <f t="shared" ref="AL69" si="57">AK68*1</f>
        <v>184.49999999999955</v>
      </c>
      <c r="AM69" s="460"/>
      <c r="AN69" s="443"/>
      <c r="AO69" s="286">
        <f>AN68*0.25</f>
        <v>0</v>
      </c>
      <c r="AP69" s="443"/>
      <c r="AQ69" s="286">
        <f>AP68*0.5</f>
        <v>0</v>
      </c>
      <c r="AR69" s="443"/>
      <c r="AS69" s="286">
        <f>AR68*0.75</f>
        <v>0</v>
      </c>
      <c r="AT69" s="293"/>
      <c r="AU69" s="286">
        <f>AT68*1</f>
        <v>743.90000000000009</v>
      </c>
      <c r="AV69" s="460"/>
      <c r="AW69" s="443"/>
      <c r="AX69" s="286">
        <f>AW68*0.25</f>
        <v>0</v>
      </c>
      <c r="AY69" s="443"/>
      <c r="AZ69" s="286">
        <f>AY68*0.5</f>
        <v>0</v>
      </c>
      <c r="BB69" s="286">
        <f>BA68*0.75</f>
        <v>0</v>
      </c>
      <c r="BC69" s="293"/>
      <c r="BD69" s="286">
        <f>BC68*1</f>
        <v>428.00000000000091</v>
      </c>
      <c r="BE69" s="460"/>
      <c r="BF69" s="443"/>
      <c r="BG69" s="286">
        <f>BF68*0.25</f>
        <v>0</v>
      </c>
      <c r="BH69" s="443"/>
      <c r="BI69" s="286">
        <f>BH68*0.5</f>
        <v>0</v>
      </c>
      <c r="BJ69" s="443"/>
      <c r="BK69" s="286">
        <f>BJ68*0.75</f>
        <v>0</v>
      </c>
      <c r="BL69" s="293"/>
      <c r="BM69" s="286">
        <f>BL68*1</f>
        <v>1162.1999999999998</v>
      </c>
      <c r="BN69" s="460"/>
      <c r="BO69" s="443"/>
      <c r="BP69" s="286">
        <f>BO68*0.25</f>
        <v>0</v>
      </c>
      <c r="BQ69" s="443"/>
      <c r="BR69" s="286">
        <f>BQ68*0.5</f>
        <v>0</v>
      </c>
      <c r="BS69" s="443"/>
      <c r="BT69" s="286">
        <f>BS68*0.75</f>
        <v>0</v>
      </c>
      <c r="BU69" s="293"/>
      <c r="BV69" s="286">
        <f>BU68*1</f>
        <v>538.5</v>
      </c>
      <c r="BW69" s="460"/>
      <c r="BX69" s="443"/>
      <c r="BY69" s="286">
        <f>BX68*0.25</f>
        <v>0</v>
      </c>
      <c r="BZ69" s="443"/>
      <c r="CA69" s="286">
        <f>BZ68*0.5</f>
        <v>0</v>
      </c>
      <c r="CB69" s="443"/>
      <c r="CC69" s="286">
        <f>CB68*0.75</f>
        <v>0</v>
      </c>
      <c r="CD69" s="293"/>
      <c r="CE69" s="286">
        <f>CD68*1</f>
        <v>223.89999999999964</v>
      </c>
      <c r="CF69" s="460"/>
      <c r="CG69" s="443"/>
      <c r="CH69" s="286">
        <f>CG68*0.25</f>
        <v>0</v>
      </c>
      <c r="CI69" s="443"/>
      <c r="CJ69" s="286">
        <f>CI68*0.5</f>
        <v>0</v>
      </c>
      <c r="CK69" s="443"/>
      <c r="CL69" s="286">
        <f>CK68*0.75</f>
        <v>0</v>
      </c>
      <c r="CM69" s="293"/>
      <c r="CN69" s="286">
        <f>CM68*1</f>
        <v>370.49999999999909</v>
      </c>
      <c r="CO69" s="460"/>
      <c r="CP69" s="443"/>
      <c r="CQ69" s="286">
        <f>CP68*0.25</f>
        <v>0</v>
      </c>
      <c r="CR69" s="443"/>
      <c r="CS69" s="286">
        <f>CR68*0.5</f>
        <v>0</v>
      </c>
      <c r="CT69" s="443"/>
      <c r="CU69" s="286">
        <f>CT68*0.75</f>
        <v>0</v>
      </c>
      <c r="CV69" s="293"/>
      <c r="CW69" s="286">
        <f>CV68*1</f>
        <v>184.5</v>
      </c>
      <c r="CX69" s="460"/>
      <c r="CY69" s="443"/>
      <c r="CZ69" s="286">
        <f>CY68*0.25</f>
        <v>0</v>
      </c>
      <c r="DA69" s="443"/>
      <c r="DB69" s="286">
        <f>DA68*0.5</f>
        <v>0</v>
      </c>
      <c r="DC69" s="443"/>
      <c r="DD69" s="286">
        <f>DC68*0.75</f>
        <v>0</v>
      </c>
      <c r="DE69" s="293"/>
      <c r="DF69" s="286">
        <f>DE68*1</f>
        <v>156</v>
      </c>
      <c r="DG69" s="460"/>
      <c r="DH69" s="443"/>
      <c r="DI69" s="286">
        <f>DH68*0.25</f>
        <v>0</v>
      </c>
      <c r="DJ69" s="443"/>
      <c r="DK69" s="286">
        <f>DJ68*0.5</f>
        <v>0</v>
      </c>
      <c r="DL69" s="443"/>
      <c r="DM69" s="286">
        <f>DL68*0.75</f>
        <v>0</v>
      </c>
      <c r="DN69" s="293"/>
      <c r="DO69" s="286">
        <f>DN68*1</f>
        <v>38.599999999999454</v>
      </c>
      <c r="DP69" s="460"/>
      <c r="DQ69" s="443"/>
      <c r="DR69" s="286">
        <f>DQ68*0.25</f>
        <v>0</v>
      </c>
      <c r="DS69" s="443"/>
      <c r="DT69" s="286">
        <f>DS68*0.5</f>
        <v>0</v>
      </c>
      <c r="DU69" s="443"/>
      <c r="DV69" s="286">
        <f>DU68*0.75</f>
        <v>0</v>
      </c>
      <c r="DW69" s="293"/>
      <c r="DX69" s="286">
        <f>DW68*1</f>
        <v>244.89999999999964</v>
      </c>
      <c r="DY69" s="460"/>
      <c r="DZ69" s="443"/>
      <c r="EA69" s="286">
        <f>DZ68*0.25</f>
        <v>0</v>
      </c>
      <c r="EB69" s="443"/>
      <c r="EC69" s="286">
        <f>EB68*0.5</f>
        <v>0</v>
      </c>
      <c r="ED69" s="443"/>
      <c r="EE69" s="286">
        <f>ED68*0.75</f>
        <v>0</v>
      </c>
      <c r="EF69" s="293"/>
      <c r="EG69" s="286">
        <f>EF68*1</f>
        <v>832.70000000000073</v>
      </c>
      <c r="EH69" s="460"/>
      <c r="EI69" s="443"/>
      <c r="EJ69" s="286">
        <f>EI68*0.25</f>
        <v>0</v>
      </c>
      <c r="EK69" s="443"/>
      <c r="EL69" s="286">
        <f>EK68*0.5</f>
        <v>0</v>
      </c>
      <c r="EM69" s="443"/>
      <c r="EN69" s="286">
        <f>EM68*0.75</f>
        <v>0</v>
      </c>
      <c r="EO69" s="293"/>
      <c r="EP69" s="286">
        <f>EO68*1</f>
        <v>302.49999999999272</v>
      </c>
      <c r="EQ69" s="460"/>
      <c r="ER69" s="443"/>
      <c r="ES69" s="286">
        <f>ER68*0.25</f>
        <v>0</v>
      </c>
      <c r="ET69" s="443"/>
      <c r="EU69" s="286">
        <f>ET68*0.5</f>
        <v>0</v>
      </c>
      <c r="EV69" s="443"/>
      <c r="EW69" s="286">
        <f>EV68*0.75</f>
        <v>0</v>
      </c>
      <c r="EX69" s="293"/>
      <c r="EY69" s="286">
        <f>EX68*1</f>
        <v>416.00000000000091</v>
      </c>
      <c r="EZ69" s="460"/>
      <c r="FA69" s="443"/>
      <c r="FB69" s="286">
        <f>FA68*0.25</f>
        <v>0</v>
      </c>
      <c r="FC69" s="443"/>
      <c r="FD69" s="286">
        <f>FC68*0.5</f>
        <v>0</v>
      </c>
      <c r="FE69" s="443"/>
      <c r="FF69" s="286">
        <f>FE68*0.75</f>
        <v>0</v>
      </c>
      <c r="FG69" s="293"/>
      <c r="FH69" s="286">
        <f>FG68*1</f>
        <v>524.10000000000036</v>
      </c>
      <c r="FI69" s="460"/>
      <c r="FJ69" s="443"/>
      <c r="FK69" s="286">
        <f>FJ68*0.25</f>
        <v>0</v>
      </c>
      <c r="FL69" s="443"/>
      <c r="FM69" s="286">
        <f>FL68*0.5</f>
        <v>0</v>
      </c>
      <c r="FN69" s="443"/>
      <c r="FO69" s="286">
        <f>FN68*0.75</f>
        <v>0</v>
      </c>
      <c r="FP69" s="293"/>
      <c r="FQ69" s="286">
        <f>FP68*1</f>
        <v>469.5</v>
      </c>
      <c r="FR69" s="460"/>
      <c r="FS69" s="443"/>
      <c r="FT69" s="286">
        <f>FS68*0.25</f>
        <v>0</v>
      </c>
      <c r="FU69" s="443"/>
      <c r="FV69" s="286">
        <f>FU68*0.5</f>
        <v>0</v>
      </c>
      <c r="FW69" s="443"/>
      <c r="FX69" s="286">
        <f>FW68*0.75</f>
        <v>0</v>
      </c>
      <c r="FY69" s="293"/>
      <c r="FZ69" s="286">
        <f>FY68*1</f>
        <v>401.94999999999982</v>
      </c>
      <c r="GA69" s="460"/>
      <c r="GB69" s="443"/>
      <c r="GC69" s="286">
        <f>GB68*0.25</f>
        <v>0</v>
      </c>
      <c r="GD69" s="443"/>
      <c r="GE69" s="286">
        <f>GD68*0.5</f>
        <v>0</v>
      </c>
      <c r="GF69" s="443"/>
      <c r="GG69" s="286">
        <f>GF68*0.75</f>
        <v>0</v>
      </c>
      <c r="GH69" s="293"/>
      <c r="GI69" s="286">
        <f>GH68*1</f>
        <v>5.5999999999912689</v>
      </c>
      <c r="GJ69" s="460"/>
      <c r="GK69" s="443"/>
      <c r="GL69" s="286">
        <f>GK68*0.25</f>
        <v>0</v>
      </c>
      <c r="GM69" s="443"/>
      <c r="GN69" s="286">
        <f>GM68*0.5</f>
        <v>0</v>
      </c>
      <c r="GO69" s="443"/>
      <c r="GP69" s="286">
        <f>GO68*0.75</f>
        <v>0</v>
      </c>
      <c r="GQ69" s="293"/>
      <c r="GR69" s="286">
        <f>GQ68*1</f>
        <v>3506.1999999999989</v>
      </c>
      <c r="GS69" s="460"/>
      <c r="GT69" s="443"/>
      <c r="GU69" s="286">
        <f>GT68*0.25</f>
        <v>0</v>
      </c>
      <c r="GV69" s="443"/>
      <c r="GW69" s="286">
        <f>GV68*0.5</f>
        <v>0</v>
      </c>
      <c r="GX69" s="443"/>
      <c r="GY69" s="286">
        <f>GX68*0.75</f>
        <v>0</v>
      </c>
      <c r="GZ69" s="443"/>
      <c r="HA69" s="286">
        <f>GZ68*1</f>
        <v>0</v>
      </c>
      <c r="HB69" s="460"/>
      <c r="HC69" s="443"/>
      <c r="HD69" s="286">
        <f>HC68*0.25</f>
        <v>0</v>
      </c>
      <c r="HE69" s="443"/>
      <c r="HF69" s="286">
        <f>HE68*0.5</f>
        <v>0</v>
      </c>
      <c r="HG69" s="443"/>
      <c r="HH69" s="286">
        <f>HG68*0.75</f>
        <v>0</v>
      </c>
      <c r="HI69" s="293"/>
      <c r="HJ69" s="286">
        <f>HI68*1</f>
        <v>190.89999999999964</v>
      </c>
      <c r="HK69" s="460"/>
      <c r="HL69" s="443"/>
      <c r="HM69" s="286">
        <f>HL68*0.25</f>
        <v>0</v>
      </c>
      <c r="HN69" s="443"/>
      <c r="HO69" s="286">
        <f>HN68*0.5</f>
        <v>0</v>
      </c>
      <c r="HP69" s="443"/>
      <c r="HQ69" s="286">
        <f>HP68*0.75</f>
        <v>0</v>
      </c>
      <c r="HR69" s="293"/>
      <c r="HS69" s="286">
        <f>HR68*1</f>
        <v>461.20000000000073</v>
      </c>
      <c r="HT69" s="460"/>
      <c r="HU69" s="443"/>
      <c r="HV69" s="286">
        <f>HU68*0.25</f>
        <v>0</v>
      </c>
      <c r="HW69" s="443"/>
      <c r="HX69" s="286">
        <f>HW68*0.5</f>
        <v>0</v>
      </c>
      <c r="HY69" s="443"/>
      <c r="HZ69" s="286">
        <f>HY68*0.75</f>
        <v>0</v>
      </c>
      <c r="IA69" s="293"/>
      <c r="IB69" s="286">
        <f>IA68*1</f>
        <v>2618.300000000032</v>
      </c>
      <c r="IC69" s="460"/>
      <c r="ID69" s="443"/>
      <c r="IE69" s="286">
        <f>ID68*0.25</f>
        <v>0</v>
      </c>
      <c r="IF69" s="443"/>
      <c r="IG69" s="286">
        <f>IF68*0.5</f>
        <v>0</v>
      </c>
      <c r="IH69" s="443"/>
      <c r="II69" s="286">
        <f>IH68*0.75</f>
        <v>0</v>
      </c>
      <c r="IJ69" s="443"/>
      <c r="IK69" s="286">
        <f>IJ68*1</f>
        <v>0</v>
      </c>
      <c r="IL69" s="460"/>
      <c r="IM69" s="443"/>
      <c r="IN69" s="286">
        <f>IM68*0.25</f>
        <v>0</v>
      </c>
      <c r="IO69" s="443"/>
      <c r="IP69" s="286">
        <f>IO68*0.5</f>
        <v>0</v>
      </c>
      <c r="IQ69" s="443"/>
      <c r="IR69" s="286">
        <f>IQ68*0.75</f>
        <v>0</v>
      </c>
      <c r="IS69" s="293"/>
      <c r="IT69" s="286">
        <f>IS68*1</f>
        <v>148.20000000000073</v>
      </c>
      <c r="IU69" s="460"/>
      <c r="IV69" s="443"/>
      <c r="IW69" s="286">
        <f>IV68*0.25</f>
        <v>0</v>
      </c>
      <c r="IX69" s="443"/>
      <c r="IY69" s="286">
        <f>IX68*0.5</f>
        <v>0</v>
      </c>
      <c r="IZ69" s="443"/>
      <c r="JA69" s="286">
        <f>IZ68*0.75</f>
        <v>0</v>
      </c>
      <c r="JB69" s="293"/>
      <c r="JC69" s="286">
        <f>JB68*1</f>
        <v>264.99999999999272</v>
      </c>
      <c r="JD69" s="460"/>
      <c r="JE69" s="443"/>
      <c r="JF69" s="286">
        <f>JE68*0.25</f>
        <v>0</v>
      </c>
      <c r="JG69" s="443"/>
      <c r="JH69" s="286">
        <f>JG68*0.5</f>
        <v>0</v>
      </c>
      <c r="JI69" s="443"/>
      <c r="JJ69" s="286">
        <f>JI68*0.75</f>
        <v>0</v>
      </c>
      <c r="JK69" s="293"/>
      <c r="JL69" s="286">
        <f>JK68*1</f>
        <v>135.799999999992</v>
      </c>
      <c r="JM69" s="460"/>
      <c r="JN69" s="443"/>
      <c r="JO69" s="286">
        <f>JN68*0.25</f>
        <v>0</v>
      </c>
      <c r="JP69" s="443"/>
      <c r="JQ69" s="286">
        <f>JP68*0.5</f>
        <v>0</v>
      </c>
      <c r="JR69" s="443"/>
      <c r="JS69" s="286">
        <f>JR68*0.75</f>
        <v>0</v>
      </c>
      <c r="JT69" s="443"/>
      <c r="JU69" s="286">
        <f>JT68*1</f>
        <v>0</v>
      </c>
      <c r="JV69" s="460"/>
      <c r="JW69" s="443"/>
      <c r="JX69" s="286">
        <f>JW68*0.25</f>
        <v>0</v>
      </c>
      <c r="JY69" s="443"/>
      <c r="JZ69" s="286">
        <f>JY68*0.5</f>
        <v>0</v>
      </c>
      <c r="KA69" s="443"/>
      <c r="KB69" s="286">
        <f>KA68*0.75</f>
        <v>0</v>
      </c>
      <c r="KC69" s="293"/>
      <c r="KD69" s="286">
        <f t="shared" ref="KD69" si="58">KC68*1</f>
        <v>3249.4999999999309</v>
      </c>
      <c r="KE69" s="460"/>
      <c r="KF69" s="443"/>
      <c r="KG69" s="286">
        <f>KF68*0.25</f>
        <v>0</v>
      </c>
      <c r="KH69" s="443"/>
      <c r="KI69" s="286">
        <f>KH68*0.5</f>
        <v>0</v>
      </c>
      <c r="KJ69" s="443"/>
      <c r="KK69" s="286">
        <f>KJ68*0.75</f>
        <v>0</v>
      </c>
      <c r="KL69" s="293"/>
      <c r="KM69" s="286">
        <f>KL68*1</f>
        <v>366.49999999999272</v>
      </c>
      <c r="KN69" s="460"/>
      <c r="KO69" s="443"/>
      <c r="KP69" s="286">
        <f>KO68*0.25</f>
        <v>0</v>
      </c>
      <c r="KQ69" s="443"/>
      <c r="KR69" s="286">
        <f>KQ68*0.5</f>
        <v>0</v>
      </c>
      <c r="KS69" s="443"/>
      <c r="KT69" s="286">
        <f>KS68*0.75</f>
        <v>0</v>
      </c>
      <c r="KU69" s="443"/>
      <c r="KV69" s="286">
        <f>KU68*1</f>
        <v>0</v>
      </c>
      <c r="KW69" s="460"/>
      <c r="KX69" s="443"/>
      <c r="KY69" s="286">
        <f>KX68*0.25</f>
        <v>0</v>
      </c>
      <c r="KZ69" s="443"/>
      <c r="LA69" s="286">
        <f>KZ68*0.5</f>
        <v>0</v>
      </c>
      <c r="LB69" s="443"/>
      <c r="LC69" s="286">
        <f>LB68*0.75</f>
        <v>0</v>
      </c>
      <c r="LD69" s="443"/>
      <c r="LE69" s="286">
        <f>LD68*1</f>
        <v>0</v>
      </c>
      <c r="LF69" s="460"/>
      <c r="LG69" s="443"/>
      <c r="LH69" s="286">
        <f>LG68*0.25</f>
        <v>0</v>
      </c>
      <c r="LI69" s="443"/>
      <c r="LJ69" s="286">
        <f>LI68*0.5</f>
        <v>0</v>
      </c>
      <c r="LK69" s="443"/>
      <c r="LL69" s="286">
        <f>LK68*0.75</f>
        <v>0</v>
      </c>
      <c r="LM69" s="293"/>
      <c r="LN69" s="286">
        <f>LM68*1</f>
        <v>0</v>
      </c>
      <c r="LO69" s="460"/>
      <c r="LP69" s="443"/>
      <c r="LQ69" s="286">
        <f>LP68*0.25</f>
        <v>0</v>
      </c>
      <c r="LR69" s="443"/>
      <c r="LS69" s="286">
        <f>LR68*0.5</f>
        <v>0</v>
      </c>
      <c r="LT69" s="443"/>
      <c r="LU69" s="286">
        <f>LT68*0.75</f>
        <v>0</v>
      </c>
      <c r="LV69" s="293"/>
      <c r="LW69" s="286">
        <f>LV68*1</f>
        <v>626.299999999992</v>
      </c>
      <c r="LX69" s="460"/>
      <c r="LY69" s="443"/>
      <c r="LZ69" s="286">
        <f>LY68*0.25</f>
        <v>0</v>
      </c>
      <c r="MA69" s="443"/>
      <c r="MB69" s="286">
        <f>MA68*0.5</f>
        <v>0</v>
      </c>
      <c r="MC69" s="443"/>
      <c r="MD69" s="286">
        <f>MC68*0.75</f>
        <v>0</v>
      </c>
      <c r="ME69" s="443"/>
      <c r="MF69" s="286">
        <f>ME68*1</f>
        <v>0</v>
      </c>
      <c r="MG69" s="460"/>
      <c r="MH69" s="443"/>
      <c r="MI69" s="286">
        <f>MH68*0.25</f>
        <v>0</v>
      </c>
      <c r="MJ69" s="443"/>
      <c r="MK69" s="286">
        <f>MJ68*0.5</f>
        <v>0</v>
      </c>
      <c r="ML69" s="443"/>
      <c r="MM69" s="286">
        <f>ML68*0.75</f>
        <v>0</v>
      </c>
      <c r="MN69" s="293"/>
      <c r="MO69" s="286">
        <f>MN68*1</f>
        <v>1154.1999999999898</v>
      </c>
      <c r="MP69" s="460"/>
      <c r="MQ69" s="443"/>
      <c r="MR69" s="286">
        <f>MQ68*0.25</f>
        <v>0</v>
      </c>
      <c r="MS69" s="443"/>
      <c r="MT69" s="286">
        <f>MS68*0.5</f>
        <v>0</v>
      </c>
      <c r="MU69" s="443"/>
      <c r="MV69" s="286">
        <f>MU68*0.75</f>
        <v>0</v>
      </c>
      <c r="MW69" s="293"/>
      <c r="MX69" s="286">
        <f>MW68*1</f>
        <v>339.99999999998545</v>
      </c>
      <c r="MY69" s="460"/>
      <c r="MZ69" s="443"/>
      <c r="NA69" s="286">
        <f>MZ68*0.25</f>
        <v>0</v>
      </c>
      <c r="NB69" s="443"/>
      <c r="NC69" s="286">
        <f>NB68*0.5</f>
        <v>0</v>
      </c>
      <c r="ND69" s="443"/>
      <c r="NE69" s="286">
        <f>ND68*0.75</f>
        <v>0</v>
      </c>
      <c r="NF69" s="293"/>
      <c r="NG69" s="286">
        <f>NF68*1</f>
        <v>1549.7000000000007</v>
      </c>
      <c r="NH69" s="460"/>
    </row>
    <row r="70" spans="1:372" s="50" customFormat="1" ht="18">
      <c r="A70" s="49"/>
      <c r="B70" s="58"/>
      <c r="C70" s="55"/>
      <c r="D70" s="293"/>
      <c r="E70" s="48"/>
      <c r="F70" s="77"/>
      <c r="G70" s="48"/>
      <c r="H70" s="293"/>
      <c r="I70" s="293"/>
      <c r="J70" s="293"/>
      <c r="K70" s="48"/>
      <c r="L70" s="54"/>
      <c r="M70" s="293"/>
      <c r="N70" s="48"/>
      <c r="O70" s="293"/>
      <c r="P70" s="48"/>
      <c r="Q70" s="293"/>
      <c r="R70" s="293"/>
      <c r="S70" s="293"/>
      <c r="T70" s="48"/>
      <c r="U70" s="54"/>
      <c r="V70" s="293"/>
      <c r="W70" s="48"/>
      <c r="X70" s="293"/>
      <c r="Y70" s="48"/>
      <c r="Z70" s="77"/>
      <c r="AA70" s="293"/>
      <c r="AC70" s="48"/>
      <c r="AD70" s="54"/>
      <c r="AE70" s="293"/>
      <c r="AF70" s="48"/>
      <c r="AG70" s="293"/>
      <c r="AH70" s="48"/>
      <c r="AI70" s="293"/>
      <c r="AJ70" s="293"/>
      <c r="AL70" s="48"/>
      <c r="AM70" s="54"/>
      <c r="AN70" s="293"/>
      <c r="AO70" s="48"/>
      <c r="AP70" s="293"/>
      <c r="AQ70" s="48"/>
      <c r="AR70" s="293"/>
      <c r="AS70" s="293"/>
      <c r="AT70" s="293"/>
      <c r="AU70" s="48"/>
      <c r="AV70" s="54"/>
      <c r="AW70" s="77"/>
      <c r="AX70" s="48"/>
      <c r="AY70" s="77"/>
      <c r="AZ70" s="48"/>
      <c r="BA70" s="77"/>
      <c r="BB70" s="293"/>
      <c r="BC70" s="293"/>
      <c r="BD70" s="48"/>
      <c r="BE70" s="54"/>
      <c r="BF70" s="293"/>
      <c r="BG70" s="48"/>
      <c r="BH70" s="293"/>
      <c r="BI70" s="48"/>
      <c r="BJ70" s="293"/>
      <c r="BK70" s="293"/>
      <c r="BL70" s="293"/>
      <c r="BM70" s="48"/>
      <c r="BN70" s="54"/>
      <c r="BO70" s="293"/>
      <c r="BP70" s="48"/>
      <c r="BQ70" s="293"/>
      <c r="BR70" s="48"/>
      <c r="BS70" s="293"/>
      <c r="BT70" s="293"/>
      <c r="BU70" s="293"/>
      <c r="BV70" s="48"/>
      <c r="BW70" s="54"/>
      <c r="BX70" s="443"/>
      <c r="BY70" s="48"/>
      <c r="BZ70" s="443"/>
      <c r="CA70" s="48"/>
      <c r="CB70" s="443"/>
      <c r="CC70" s="293"/>
      <c r="CD70" s="293"/>
      <c r="CE70" s="48"/>
      <c r="CF70" s="54"/>
      <c r="CG70" s="293"/>
      <c r="CH70" s="48"/>
      <c r="CI70" s="77"/>
      <c r="CJ70" s="48"/>
      <c r="CK70" s="77"/>
      <c r="CL70" s="293"/>
      <c r="CM70" s="293"/>
      <c r="CN70" s="48"/>
      <c r="CO70" s="54"/>
      <c r="CP70" s="293"/>
      <c r="CQ70" s="48"/>
      <c r="CR70" s="77"/>
      <c r="CS70" s="48"/>
      <c r="CT70" s="77"/>
      <c r="CU70" s="293"/>
      <c r="CV70" s="293"/>
      <c r="CW70" s="48"/>
      <c r="CX70" s="54"/>
      <c r="CY70" s="293"/>
      <c r="CZ70" s="48"/>
      <c r="DA70" s="77"/>
      <c r="DB70" s="48"/>
      <c r="DC70" s="77"/>
      <c r="DD70" s="293"/>
      <c r="DE70" s="293"/>
      <c r="DF70" s="48"/>
      <c r="DG70" s="54"/>
      <c r="DH70" s="293"/>
      <c r="DI70" s="48"/>
      <c r="DJ70" s="77"/>
      <c r="DK70" s="48"/>
      <c r="DL70" s="77"/>
      <c r="DM70" s="293"/>
      <c r="DN70" s="293"/>
      <c r="DO70" s="48"/>
      <c r="DP70" s="54"/>
      <c r="DQ70" s="293"/>
      <c r="DR70" s="48"/>
      <c r="DS70" s="77"/>
      <c r="DT70" s="48"/>
      <c r="DU70" s="77"/>
      <c r="DV70" s="293"/>
      <c r="DW70" s="293"/>
      <c r="DX70" s="48"/>
      <c r="DY70" s="54"/>
      <c r="DZ70" s="293"/>
      <c r="EA70" s="48"/>
      <c r="EB70" s="77"/>
      <c r="EC70" s="48"/>
      <c r="ED70" s="77"/>
      <c r="EE70" s="293"/>
      <c r="EF70" s="293"/>
      <c r="EG70" s="48"/>
      <c r="EH70" s="54"/>
      <c r="EI70" s="293"/>
      <c r="EJ70" s="48"/>
      <c r="EK70" s="77"/>
      <c r="EL70" s="48"/>
      <c r="EM70" s="77"/>
      <c r="EN70" s="293"/>
      <c r="EO70" s="293"/>
      <c r="EP70" s="48"/>
      <c r="EQ70" s="54"/>
      <c r="ER70" s="293"/>
      <c r="ES70" s="48"/>
      <c r="ET70" s="77"/>
      <c r="EU70" s="48"/>
      <c r="EV70" s="77"/>
      <c r="EW70" s="293"/>
      <c r="EX70" s="293"/>
      <c r="EY70" s="48"/>
      <c r="EZ70" s="54"/>
      <c r="FA70" s="293"/>
      <c r="FB70" s="48"/>
      <c r="FC70" s="77"/>
      <c r="FD70" s="48"/>
      <c r="FE70" s="77"/>
      <c r="FF70" s="293"/>
      <c r="FG70" s="293"/>
      <c r="FH70" s="48"/>
      <c r="FI70" s="54"/>
      <c r="FJ70" s="293"/>
      <c r="FK70" s="48"/>
      <c r="FL70" s="77"/>
      <c r="FM70" s="48"/>
      <c r="FN70" s="77"/>
      <c r="FO70" s="293"/>
      <c r="FP70" s="293"/>
      <c r="FQ70" s="48"/>
      <c r="FR70" s="54"/>
      <c r="FS70" s="293"/>
      <c r="FT70" s="48"/>
      <c r="FU70" s="77"/>
      <c r="FV70" s="48"/>
      <c r="FW70" s="77"/>
      <c r="FX70" s="293"/>
      <c r="FY70" s="293"/>
      <c r="FZ70" s="48"/>
      <c r="GA70" s="54"/>
      <c r="GB70" s="293"/>
      <c r="GC70" s="48"/>
      <c r="GD70" s="293"/>
      <c r="GE70" s="48"/>
      <c r="GF70" s="293"/>
      <c r="GG70" s="293"/>
      <c r="GH70" s="293"/>
      <c r="GI70" s="48"/>
      <c r="GJ70" s="54"/>
      <c r="GK70" s="293"/>
      <c r="GL70" s="48"/>
      <c r="GM70" s="77"/>
      <c r="GN70" s="48"/>
      <c r="GO70" s="77"/>
      <c r="GP70" s="293"/>
      <c r="GQ70" s="293"/>
      <c r="GR70" s="48"/>
      <c r="GS70" s="54"/>
      <c r="GT70" s="293"/>
      <c r="GU70" s="48"/>
      <c r="GV70" s="293"/>
      <c r="GW70" s="48"/>
      <c r="GX70" s="293"/>
      <c r="GY70" s="293"/>
      <c r="GZ70" s="293"/>
      <c r="HA70" s="48"/>
      <c r="HB70" s="54"/>
      <c r="HC70" s="293"/>
      <c r="HD70" s="48"/>
      <c r="HE70" s="293"/>
      <c r="HF70" s="48"/>
      <c r="HG70" s="293"/>
      <c r="HH70" s="293"/>
      <c r="HI70" s="293"/>
      <c r="HJ70" s="48"/>
      <c r="HK70" s="54"/>
      <c r="HL70" s="293"/>
      <c r="HM70" s="48"/>
      <c r="HN70" s="293"/>
      <c r="HO70" s="48"/>
      <c r="HP70" s="293"/>
      <c r="HQ70" s="293"/>
      <c r="HR70" s="293"/>
      <c r="HS70" s="48"/>
      <c r="HT70" s="54"/>
      <c r="HU70" s="293"/>
      <c r="HV70" s="48"/>
      <c r="HW70" s="293"/>
      <c r="HX70" s="48"/>
      <c r="HY70" s="293"/>
      <c r="HZ70" s="293"/>
      <c r="IA70" s="293"/>
      <c r="IB70" s="48"/>
      <c r="IC70" s="54"/>
      <c r="ID70" s="293"/>
      <c r="IE70" s="48"/>
      <c r="IF70" s="293"/>
      <c r="IG70" s="48"/>
      <c r="IH70" s="293"/>
      <c r="II70" s="293"/>
      <c r="IJ70" s="293"/>
      <c r="IK70" s="48"/>
      <c r="IL70" s="54"/>
      <c r="IM70" s="293"/>
      <c r="IN70" s="48"/>
      <c r="IO70" s="293"/>
      <c r="IP70" s="48"/>
      <c r="IQ70" s="293"/>
      <c r="IR70" s="293"/>
      <c r="IS70" s="293"/>
      <c r="IT70" s="48"/>
      <c r="IU70" s="54"/>
      <c r="IV70" s="293"/>
      <c r="IW70" s="48"/>
      <c r="IX70" s="293"/>
      <c r="IY70" s="48"/>
      <c r="IZ70" s="293"/>
      <c r="JA70" s="293"/>
      <c r="JB70" s="293"/>
      <c r="JC70" s="48"/>
      <c r="JD70" s="54"/>
      <c r="JE70" s="293"/>
      <c r="JF70" s="48"/>
      <c r="JG70" s="293"/>
      <c r="JH70" s="48"/>
      <c r="JI70" s="293"/>
      <c r="JJ70" s="293"/>
      <c r="JK70" s="293"/>
      <c r="JL70" s="48"/>
      <c r="JM70" s="54"/>
      <c r="JN70" s="293"/>
      <c r="JO70" s="48"/>
      <c r="JP70" s="293"/>
      <c r="JQ70" s="48"/>
      <c r="JR70" s="293"/>
      <c r="JS70" s="293"/>
      <c r="JT70" s="293"/>
      <c r="JU70" s="48"/>
      <c r="JV70" s="54"/>
      <c r="JW70" s="293"/>
      <c r="JX70" s="48"/>
      <c r="JY70" s="293"/>
      <c r="JZ70" s="48"/>
      <c r="KA70" s="293"/>
      <c r="KB70" s="293"/>
      <c r="KC70" s="293"/>
      <c r="KD70" s="48"/>
      <c r="KE70" s="54"/>
      <c r="KF70" s="293"/>
      <c r="KG70" s="48"/>
      <c r="KH70" s="293"/>
      <c r="KI70" s="48"/>
      <c r="KJ70" s="293"/>
      <c r="KK70" s="293"/>
      <c r="KL70" s="293"/>
      <c r="KM70" s="48"/>
      <c r="KN70" s="54"/>
      <c r="KO70" s="293"/>
      <c r="KP70" s="48"/>
      <c r="KQ70" s="293"/>
      <c r="KR70" s="48"/>
      <c r="KS70" s="293"/>
      <c r="KT70" s="293"/>
      <c r="KU70" s="293"/>
      <c r="KV70" s="48"/>
      <c r="KW70" s="54"/>
      <c r="KX70" s="293"/>
      <c r="KY70" s="48"/>
      <c r="KZ70" s="293"/>
      <c r="LA70" s="48"/>
      <c r="LB70" s="293"/>
      <c r="LC70" s="293"/>
      <c r="LD70" s="293"/>
      <c r="LE70" s="48"/>
      <c r="LF70" s="54"/>
      <c r="LG70" s="293"/>
      <c r="LH70" s="48"/>
      <c r="LI70" s="293"/>
      <c r="LJ70" s="48"/>
      <c r="LK70" s="293"/>
      <c r="LL70" s="293"/>
      <c r="LM70" s="293"/>
      <c r="LN70" s="48"/>
      <c r="LO70" s="54"/>
      <c r="LP70" s="293"/>
      <c r="LQ70" s="48"/>
      <c r="LR70" s="293"/>
      <c r="LS70" s="48"/>
      <c r="LT70" s="293"/>
      <c r="LU70" s="293"/>
      <c r="LV70" s="293"/>
      <c r="LW70" s="48"/>
      <c r="LX70" s="54"/>
      <c r="LY70" s="293"/>
      <c r="LZ70" s="48"/>
      <c r="MA70" s="293"/>
      <c r="MB70" s="48"/>
      <c r="MC70" s="293"/>
      <c r="MD70" s="293"/>
      <c r="ME70" s="293"/>
      <c r="MF70" s="48"/>
      <c r="MG70" s="54"/>
      <c r="MH70" s="293"/>
      <c r="MI70" s="48"/>
      <c r="MJ70" s="293"/>
      <c r="MK70" s="48"/>
      <c r="ML70" s="293"/>
      <c r="MM70" s="293"/>
      <c r="MN70" s="293"/>
      <c r="MO70" s="48"/>
      <c r="MP70" s="54"/>
      <c r="MQ70" s="293"/>
      <c r="MR70" s="48"/>
      <c r="MS70" s="293"/>
      <c r="MT70" s="48"/>
      <c r="MU70" s="293"/>
      <c r="MV70" s="293"/>
      <c r="MW70" s="293"/>
      <c r="MX70" s="48"/>
      <c r="MY70" s="54"/>
      <c r="MZ70" s="293"/>
      <c r="NA70" s="48"/>
      <c r="NB70" s="293"/>
      <c r="NC70" s="48"/>
      <c r="ND70" s="293"/>
      <c r="NE70" s="293"/>
      <c r="NF70" s="293"/>
      <c r="NG70" s="48"/>
      <c r="NH70" s="54"/>
    </row>
    <row r="71" spans="1:372" ht="18">
      <c r="A71" s="538" t="s">
        <v>11</v>
      </c>
      <c r="B71" s="59"/>
      <c r="C71" s="460"/>
      <c r="D71" s="443">
        <v>326.8</v>
      </c>
      <c r="E71" s="444" t="s">
        <v>187</v>
      </c>
      <c r="F71" s="661">
        <v>303.99999999999994</v>
      </c>
      <c r="G71" s="444" t="s">
        <v>183</v>
      </c>
      <c r="H71" s="662"/>
      <c r="I71" s="444" t="s">
        <v>184</v>
      </c>
      <c r="J71" s="662"/>
      <c r="K71" s="444" t="s">
        <v>185</v>
      </c>
      <c r="L71" s="460"/>
      <c r="M71" s="443">
        <v>236.4</v>
      </c>
      <c r="N71" s="444" t="s">
        <v>187</v>
      </c>
      <c r="O71" s="24">
        <v>106.79999999999995</v>
      </c>
      <c r="P71" s="444" t="s">
        <v>183</v>
      </c>
      <c r="Q71" s="24"/>
      <c r="R71" s="444" t="s">
        <v>184</v>
      </c>
      <c r="S71" s="24"/>
      <c r="T71" s="444" t="s">
        <v>185</v>
      </c>
      <c r="U71" s="460"/>
      <c r="V71" s="24">
        <v>815.90000000000032</v>
      </c>
      <c r="W71" s="444" t="s">
        <v>187</v>
      </c>
      <c r="X71" s="24">
        <v>553.10000000000014</v>
      </c>
      <c r="Y71" s="444" t="s">
        <v>183</v>
      </c>
      <c r="Z71" s="24">
        <v>682.70000000000027</v>
      </c>
      <c r="AA71" s="444" t="s">
        <v>184</v>
      </c>
      <c r="AB71" s="722">
        <v>696.30000000000041</v>
      </c>
      <c r="AC71" s="444" t="s">
        <v>185</v>
      </c>
      <c r="AD71" s="460"/>
      <c r="AE71" s="24">
        <v>239.39999999999986</v>
      </c>
      <c r="AF71" s="444" t="s">
        <v>187</v>
      </c>
      <c r="AG71" s="24">
        <v>277</v>
      </c>
      <c r="AH71" s="444" t="s">
        <v>183</v>
      </c>
      <c r="AI71" s="24">
        <v>228.60000000000036</v>
      </c>
      <c r="AJ71" s="444" t="s">
        <v>184</v>
      </c>
      <c r="AK71" s="722">
        <v>185.10000000000014</v>
      </c>
      <c r="AL71" s="444" t="s">
        <v>185</v>
      </c>
      <c r="AM71" s="460"/>
      <c r="AN71" s="443">
        <v>365.8</v>
      </c>
      <c r="AO71" s="444" t="s">
        <v>187</v>
      </c>
      <c r="AP71" s="24">
        <v>250.49999999999955</v>
      </c>
      <c r="AQ71" s="444" t="s">
        <v>183</v>
      </c>
      <c r="AR71" s="24">
        <v>168.19999999999891</v>
      </c>
      <c r="AS71" s="444" t="s">
        <v>184</v>
      </c>
      <c r="AT71" s="444">
        <v>711.69999999999936</v>
      </c>
      <c r="AU71" s="444" t="s">
        <v>185</v>
      </c>
      <c r="AV71" s="460"/>
      <c r="AW71" s="24">
        <v>307.5</v>
      </c>
      <c r="AX71" s="444" t="s">
        <v>187</v>
      </c>
      <c r="AY71" s="24">
        <v>640.29999999999927</v>
      </c>
      <c r="AZ71" s="444" t="s">
        <v>183</v>
      </c>
      <c r="BA71" s="24">
        <v>976.99999999999818</v>
      </c>
      <c r="BB71" s="444" t="s">
        <v>184</v>
      </c>
      <c r="BC71" s="24">
        <v>969.19999999999982</v>
      </c>
      <c r="BD71" s="444" t="s">
        <v>185</v>
      </c>
      <c r="BE71" s="460"/>
      <c r="BF71" s="443">
        <v>647.9</v>
      </c>
      <c r="BG71" s="444" t="s">
        <v>187</v>
      </c>
      <c r="BH71" s="24">
        <v>724.89999999999918</v>
      </c>
      <c r="BI71" s="444" t="s">
        <v>183</v>
      </c>
      <c r="BJ71" s="24">
        <v>927.99999999999727</v>
      </c>
      <c r="BK71" s="444" t="s">
        <v>184</v>
      </c>
      <c r="BL71" s="24">
        <v>1119.2999999999997</v>
      </c>
      <c r="BM71" s="444" t="s">
        <v>185</v>
      </c>
      <c r="BN71" s="460"/>
      <c r="BO71" s="443">
        <v>352.2</v>
      </c>
      <c r="BP71" s="444" t="s">
        <v>187</v>
      </c>
      <c r="BQ71" s="24">
        <v>588.74999999999909</v>
      </c>
      <c r="BR71" s="444" t="s">
        <v>183</v>
      </c>
      <c r="BS71" s="24">
        <v>473.29999999999973</v>
      </c>
      <c r="BT71" s="444" t="s">
        <v>184</v>
      </c>
      <c r="BU71" s="24">
        <v>612.80000000000018</v>
      </c>
      <c r="BV71" s="444" t="s">
        <v>185</v>
      </c>
      <c r="BW71" s="460"/>
      <c r="BX71" s="443">
        <v>0</v>
      </c>
      <c r="BY71" s="444" t="s">
        <v>187</v>
      </c>
      <c r="BZ71" s="443">
        <v>154.30000000000001</v>
      </c>
      <c r="CA71" s="444" t="s">
        <v>183</v>
      </c>
      <c r="CB71" s="663">
        <v>55.600000000004002</v>
      </c>
      <c r="CC71" s="444" t="s">
        <v>184</v>
      </c>
      <c r="CD71" s="24">
        <v>0</v>
      </c>
      <c r="CE71" s="444" t="s">
        <v>185</v>
      </c>
      <c r="CF71" s="460"/>
      <c r="CG71" s="443">
        <v>534.1</v>
      </c>
      <c r="CH71" s="444" t="s">
        <v>187</v>
      </c>
      <c r="CI71" s="24">
        <v>1153.1999999999998</v>
      </c>
      <c r="CJ71" s="444" t="s">
        <v>183</v>
      </c>
      <c r="CK71" s="24"/>
      <c r="CL71" s="444" t="s">
        <v>184</v>
      </c>
      <c r="CM71" s="24">
        <v>453.59999999999945</v>
      </c>
      <c r="CN71" s="444" t="s">
        <v>185</v>
      </c>
      <c r="CO71" s="460"/>
      <c r="CP71" s="443">
        <v>278.39999999999998</v>
      </c>
      <c r="CQ71" s="444" t="s">
        <v>187</v>
      </c>
      <c r="CR71" s="24">
        <v>365.49999999999909</v>
      </c>
      <c r="CS71" s="444" t="s">
        <v>183</v>
      </c>
      <c r="CT71" s="24"/>
      <c r="CU71" s="444" t="s">
        <v>184</v>
      </c>
      <c r="CV71" s="24">
        <v>348.49999999999909</v>
      </c>
      <c r="CW71" s="444" t="s">
        <v>185</v>
      </c>
      <c r="CX71" s="460"/>
      <c r="CY71" s="443">
        <v>360.9</v>
      </c>
      <c r="CZ71" s="444" t="s">
        <v>187</v>
      </c>
      <c r="DA71" s="24">
        <v>323.49999999999909</v>
      </c>
      <c r="DB71" s="444" t="s">
        <v>183</v>
      </c>
      <c r="DC71" s="24">
        <v>176.50000000000182</v>
      </c>
      <c r="DD71" s="444" t="s">
        <v>184</v>
      </c>
      <c r="DE71" s="24">
        <v>335.89999999999964</v>
      </c>
      <c r="DF71" s="444" t="s">
        <v>185</v>
      </c>
      <c r="DG71" s="460"/>
      <c r="DH71" s="443">
        <v>283.39999999999998</v>
      </c>
      <c r="DI71" s="444" t="s">
        <v>187</v>
      </c>
      <c r="DJ71" s="24">
        <v>278.09999999999945</v>
      </c>
      <c r="DK71" s="444" t="s">
        <v>183</v>
      </c>
      <c r="DL71" s="24"/>
      <c r="DM71" s="444" t="s">
        <v>184</v>
      </c>
      <c r="DN71" s="24">
        <v>93.600000000000364</v>
      </c>
      <c r="DO71" s="444" t="s">
        <v>185</v>
      </c>
      <c r="DP71" s="460"/>
      <c r="DQ71" s="443">
        <v>346.4</v>
      </c>
      <c r="DR71" s="444" t="s">
        <v>187</v>
      </c>
      <c r="DS71" s="663">
        <v>631.60000000000036</v>
      </c>
      <c r="DT71" s="444" t="s">
        <v>183</v>
      </c>
      <c r="DU71" s="24">
        <v>38.100000000002183</v>
      </c>
      <c r="DV71" s="444" t="s">
        <v>184</v>
      </c>
      <c r="DW71" s="24">
        <v>481.85000000000036</v>
      </c>
      <c r="DX71" s="444" t="s">
        <v>185</v>
      </c>
      <c r="DY71" s="460"/>
      <c r="DZ71" s="443">
        <v>327.5</v>
      </c>
      <c r="EA71" s="444" t="s">
        <v>187</v>
      </c>
      <c r="EB71" s="24">
        <v>892.30000000000109</v>
      </c>
      <c r="EC71" s="444" t="s">
        <v>183</v>
      </c>
      <c r="ED71" s="24"/>
      <c r="EE71" s="444" t="s">
        <v>184</v>
      </c>
      <c r="EF71" s="24">
        <v>978.99999999999818</v>
      </c>
      <c r="EG71" s="444" t="s">
        <v>185</v>
      </c>
      <c r="EH71" s="460"/>
      <c r="EI71" s="443">
        <v>509.7</v>
      </c>
      <c r="EJ71" s="444" t="s">
        <v>187</v>
      </c>
      <c r="EK71" s="663">
        <v>170.30000000000109</v>
      </c>
      <c r="EL71" s="444" t="s">
        <v>183</v>
      </c>
      <c r="EM71" s="663"/>
      <c r="EN71" s="444" t="s">
        <v>184</v>
      </c>
      <c r="EO71" s="24">
        <v>193.5</v>
      </c>
      <c r="EP71" s="444" t="s">
        <v>185</v>
      </c>
      <c r="EQ71" s="460"/>
      <c r="ER71" s="443">
        <v>355.9</v>
      </c>
      <c r="ES71" s="444" t="s">
        <v>187</v>
      </c>
      <c r="ET71" s="24">
        <v>343.20000000000073</v>
      </c>
      <c r="EU71" s="444" t="s">
        <v>183</v>
      </c>
      <c r="EV71" s="24"/>
      <c r="EW71" s="444" t="s">
        <v>184</v>
      </c>
      <c r="EX71" s="24">
        <v>538.79999999999927</v>
      </c>
      <c r="EY71" s="444" t="s">
        <v>185</v>
      </c>
      <c r="EZ71" s="460"/>
      <c r="FA71" s="443">
        <v>350.1</v>
      </c>
      <c r="FB71" s="444" t="s">
        <v>187</v>
      </c>
      <c r="FC71" s="663">
        <v>210.90000000000327</v>
      </c>
      <c r="FD71" s="444" t="s">
        <v>183</v>
      </c>
      <c r="FE71" s="663">
        <v>78.000000000003638</v>
      </c>
      <c r="FF71" s="444" t="s">
        <v>184</v>
      </c>
      <c r="FG71" s="24">
        <v>537.59999999999854</v>
      </c>
      <c r="FH71" s="444" t="s">
        <v>185</v>
      </c>
      <c r="FI71" s="460"/>
      <c r="FJ71" s="443">
        <v>291.39999999999998</v>
      </c>
      <c r="FK71" s="444" t="s">
        <v>187</v>
      </c>
      <c r="FL71" s="663">
        <v>418.45000000000073</v>
      </c>
      <c r="FM71" s="444" t="s">
        <v>183</v>
      </c>
      <c r="FN71" s="24">
        <v>258.40000000000146</v>
      </c>
      <c r="FO71" s="444" t="s">
        <v>184</v>
      </c>
      <c r="FP71" s="24">
        <v>628.89999999999964</v>
      </c>
      <c r="FQ71" s="444" t="s">
        <v>185</v>
      </c>
      <c r="FR71" s="460"/>
      <c r="FS71" s="443">
        <v>264.7</v>
      </c>
      <c r="FT71" s="444" t="s">
        <v>187</v>
      </c>
      <c r="FU71" s="663">
        <v>369</v>
      </c>
      <c r="FV71" s="444" t="s">
        <v>183</v>
      </c>
      <c r="FW71" s="663"/>
      <c r="FX71" s="444" t="s">
        <v>184</v>
      </c>
      <c r="FY71" s="24">
        <v>318.10000000000036</v>
      </c>
      <c r="FZ71" s="444" t="s">
        <v>185</v>
      </c>
      <c r="GA71" s="460"/>
      <c r="GB71" s="443">
        <v>366.3</v>
      </c>
      <c r="GC71" s="444" t="s">
        <v>187</v>
      </c>
      <c r="GD71" s="24">
        <v>22.5</v>
      </c>
      <c r="GE71" s="444" t="s">
        <v>183</v>
      </c>
      <c r="GF71" s="24"/>
      <c r="GG71" s="444" t="s">
        <v>184</v>
      </c>
      <c r="GH71" s="661">
        <v>149.50000000000364</v>
      </c>
      <c r="GI71" s="444" t="s">
        <v>185</v>
      </c>
      <c r="GJ71" s="460"/>
      <c r="GK71" s="443">
        <v>2715.7</v>
      </c>
      <c r="GL71" s="444" t="s">
        <v>187</v>
      </c>
      <c r="GM71" s="663">
        <v>3009.0499999999956</v>
      </c>
      <c r="GN71" s="444" t="s">
        <v>183</v>
      </c>
      <c r="GO71" s="24">
        <v>1961.1000000000004</v>
      </c>
      <c r="GP71" s="444" t="s">
        <v>184</v>
      </c>
      <c r="GQ71" s="24">
        <v>2611.6000000000058</v>
      </c>
      <c r="GR71" s="444" t="s">
        <v>185</v>
      </c>
      <c r="GS71" s="460"/>
      <c r="GT71" s="443">
        <v>270.2</v>
      </c>
      <c r="GU71" s="444" t="s">
        <v>187</v>
      </c>
      <c r="GV71" s="663">
        <v>719.19999999999891</v>
      </c>
      <c r="GW71" s="444" t="s">
        <v>183</v>
      </c>
      <c r="GX71" s="663"/>
      <c r="GY71" s="444" t="s">
        <v>184</v>
      </c>
      <c r="GZ71" s="663"/>
      <c r="HA71" s="444" t="s">
        <v>185</v>
      </c>
      <c r="HB71" s="460"/>
      <c r="HC71" s="443">
        <v>294.89999999999998</v>
      </c>
      <c r="HD71" s="444" t="s">
        <v>187</v>
      </c>
      <c r="HE71" s="24">
        <v>276.29999999999927</v>
      </c>
      <c r="HF71" s="444" t="s">
        <v>183</v>
      </c>
      <c r="HG71" s="24">
        <v>914.39999999999964</v>
      </c>
      <c r="HH71" s="444" t="s">
        <v>184</v>
      </c>
      <c r="HI71" s="24">
        <v>466.30000000000655</v>
      </c>
      <c r="HJ71" s="444" t="s">
        <v>185</v>
      </c>
      <c r="HK71" s="460"/>
      <c r="HL71" s="443">
        <v>484.9</v>
      </c>
      <c r="HM71" s="444" t="s">
        <v>187</v>
      </c>
      <c r="HN71" s="663">
        <v>776.39999999999782</v>
      </c>
      <c r="HO71" s="444" t="s">
        <v>183</v>
      </c>
      <c r="HP71" s="663"/>
      <c r="HQ71" s="444" t="s">
        <v>184</v>
      </c>
      <c r="HR71" s="24">
        <v>619.20000000000437</v>
      </c>
      <c r="HS71" s="444" t="s">
        <v>185</v>
      </c>
      <c r="HT71" s="460"/>
      <c r="HU71" s="443">
        <v>3339.2</v>
      </c>
      <c r="HV71" s="444" t="s">
        <v>187</v>
      </c>
      <c r="HW71" s="663">
        <v>3439.5000000000055</v>
      </c>
      <c r="HX71" s="444" t="s">
        <v>183</v>
      </c>
      <c r="HY71" s="24">
        <v>3255.3000000000038</v>
      </c>
      <c r="HZ71" s="444" t="s">
        <v>184</v>
      </c>
      <c r="IA71" s="24">
        <v>3790.8000000000629</v>
      </c>
      <c r="IB71" s="444" t="s">
        <v>185</v>
      </c>
      <c r="IC71" s="460"/>
      <c r="ID71" s="443">
        <v>168</v>
      </c>
      <c r="IE71" s="444" t="s">
        <v>187</v>
      </c>
      <c r="IF71" s="663">
        <v>67.500000000007276</v>
      </c>
      <c r="IG71" s="444" t="s">
        <v>183</v>
      </c>
      <c r="IH71" s="663"/>
      <c r="II71" s="444" t="s">
        <v>184</v>
      </c>
      <c r="IJ71" s="663"/>
      <c r="IK71" s="444" t="s">
        <v>185</v>
      </c>
      <c r="IL71" s="460"/>
      <c r="IM71" s="443">
        <v>499.7</v>
      </c>
      <c r="IN71" s="444" t="s">
        <v>187</v>
      </c>
      <c r="IO71" s="24">
        <v>353.30000000000655</v>
      </c>
      <c r="IP71" s="444" t="s">
        <v>183</v>
      </c>
      <c r="IQ71" s="24"/>
      <c r="IR71" s="444" t="s">
        <v>184</v>
      </c>
      <c r="IS71" s="24">
        <v>261.00000000000364</v>
      </c>
      <c r="IT71" s="444" t="s">
        <v>185</v>
      </c>
      <c r="IU71" s="460"/>
      <c r="IV71" s="443">
        <v>559.9</v>
      </c>
      <c r="IW71" s="444" t="s">
        <v>187</v>
      </c>
      <c r="IX71" s="663">
        <v>92.300000000006548</v>
      </c>
      <c r="IY71" s="444" t="s">
        <v>183</v>
      </c>
      <c r="IZ71" s="24">
        <v>593.80000000000018</v>
      </c>
      <c r="JA71" s="444" t="s">
        <v>184</v>
      </c>
      <c r="JB71" s="24">
        <v>436.34999999999854</v>
      </c>
      <c r="JC71" s="444" t="s">
        <v>185</v>
      </c>
      <c r="JD71" s="460"/>
      <c r="JE71" s="443">
        <v>286.39999999999998</v>
      </c>
      <c r="JF71" s="444" t="s">
        <v>187</v>
      </c>
      <c r="JG71" s="663">
        <v>665.00000000000728</v>
      </c>
      <c r="JH71" s="444" t="s">
        <v>183</v>
      </c>
      <c r="JI71" s="663">
        <v>403.20000000000255</v>
      </c>
      <c r="JJ71" s="444" t="s">
        <v>184</v>
      </c>
      <c r="JK71" s="24">
        <v>434.05000000000291</v>
      </c>
      <c r="JL71" s="444" t="s">
        <v>185</v>
      </c>
      <c r="JM71" s="460"/>
      <c r="JN71" s="443">
        <v>255.5</v>
      </c>
      <c r="JO71" s="444" t="s">
        <v>187</v>
      </c>
      <c r="JP71" s="663">
        <v>322.70000000000073</v>
      </c>
      <c r="JQ71" s="444" t="s">
        <v>183</v>
      </c>
      <c r="JR71" s="663"/>
      <c r="JS71" s="444" t="s">
        <v>184</v>
      </c>
      <c r="JT71" s="663"/>
      <c r="JU71" s="444" t="s">
        <v>185</v>
      </c>
      <c r="JV71" s="460"/>
      <c r="JW71" s="443">
        <v>3657.6</v>
      </c>
      <c r="JX71" s="444" t="s">
        <v>187</v>
      </c>
      <c r="JY71" s="24">
        <v>3866.8999999999978</v>
      </c>
      <c r="JZ71" s="444" t="s">
        <v>183</v>
      </c>
      <c r="KA71" s="24">
        <v>1843.599999999984</v>
      </c>
      <c r="KB71" s="444" t="s">
        <v>184</v>
      </c>
      <c r="KC71" s="24">
        <v>3338.0999999999658</v>
      </c>
      <c r="KD71" s="444" t="s">
        <v>185</v>
      </c>
      <c r="KE71" s="460"/>
      <c r="KF71" s="443">
        <v>336.3</v>
      </c>
      <c r="KG71" s="444" t="s">
        <v>187</v>
      </c>
      <c r="KH71" s="24">
        <v>260.49999999999636</v>
      </c>
      <c r="KI71" s="444" t="s">
        <v>183</v>
      </c>
      <c r="KJ71" s="663">
        <v>258.29999999999927</v>
      </c>
      <c r="KK71" s="444" t="s">
        <v>184</v>
      </c>
      <c r="KL71" s="24">
        <v>180.79999999999927</v>
      </c>
      <c r="KM71" s="444" t="s">
        <v>185</v>
      </c>
      <c r="KN71" s="460"/>
      <c r="KO71" s="443">
        <v>271.2</v>
      </c>
      <c r="KP71" s="444" t="s">
        <v>187</v>
      </c>
      <c r="KQ71" s="663">
        <v>453.09999999999854</v>
      </c>
      <c r="KR71" s="444" t="s">
        <v>183</v>
      </c>
      <c r="KS71" s="663"/>
      <c r="KT71" s="444" t="s">
        <v>184</v>
      </c>
      <c r="KU71" s="663"/>
      <c r="KV71" s="444" t="s">
        <v>185</v>
      </c>
      <c r="KW71" s="460"/>
      <c r="KX71" s="443">
        <v>266</v>
      </c>
      <c r="KY71" s="444" t="s">
        <v>187</v>
      </c>
      <c r="KZ71" s="24">
        <v>231.20000000000073</v>
      </c>
      <c r="LA71" s="444" t="s">
        <v>183</v>
      </c>
      <c r="LB71" s="24"/>
      <c r="LC71" s="444" t="s">
        <v>184</v>
      </c>
      <c r="LD71" s="24"/>
      <c r="LE71" s="444" t="s">
        <v>185</v>
      </c>
      <c r="LF71" s="460"/>
      <c r="LG71" s="443">
        <v>114.8</v>
      </c>
      <c r="LH71" s="444" t="s">
        <v>187</v>
      </c>
      <c r="LI71" s="336">
        <v>109.20000000000073</v>
      </c>
      <c r="LJ71" s="444" t="s">
        <v>183</v>
      </c>
      <c r="LK71" s="336"/>
      <c r="LL71" s="444" t="s">
        <v>184</v>
      </c>
      <c r="LM71" s="24"/>
      <c r="LN71" s="444" t="s">
        <v>185</v>
      </c>
      <c r="LO71" s="460"/>
      <c r="LP71" s="443">
        <v>464.6</v>
      </c>
      <c r="LQ71" s="444" t="s">
        <v>187</v>
      </c>
      <c r="LR71" s="24">
        <v>369.59999999999854</v>
      </c>
      <c r="LS71" s="444" t="s">
        <v>183</v>
      </c>
      <c r="LT71" s="24">
        <v>263.30000000000018</v>
      </c>
      <c r="LU71" s="444" t="s">
        <v>184</v>
      </c>
      <c r="LV71" s="24">
        <v>654.30000000000655</v>
      </c>
      <c r="LW71" s="444" t="s">
        <v>185</v>
      </c>
      <c r="LX71" s="460"/>
      <c r="LY71" s="443">
        <v>335.1</v>
      </c>
      <c r="LZ71" s="444" t="s">
        <v>187</v>
      </c>
      <c r="MA71" s="24">
        <v>540.20000000000073</v>
      </c>
      <c r="MB71" s="444" t="s">
        <v>183</v>
      </c>
      <c r="MC71" s="24"/>
      <c r="MD71" s="444" t="s">
        <v>184</v>
      </c>
      <c r="ME71" s="24"/>
      <c r="MF71" s="444" t="s">
        <v>185</v>
      </c>
      <c r="MG71" s="460"/>
      <c r="MH71" s="443">
        <v>639.6</v>
      </c>
      <c r="MI71" s="444" t="s">
        <v>187</v>
      </c>
      <c r="MJ71" s="313">
        <v>653.49999999999636</v>
      </c>
      <c r="MK71" s="444" t="s">
        <v>183</v>
      </c>
      <c r="ML71" s="24">
        <v>1100.8000000000084</v>
      </c>
      <c r="MM71" s="444" t="s">
        <v>184</v>
      </c>
      <c r="MN71" s="24">
        <v>1133.8000000000138</v>
      </c>
      <c r="MO71" s="444" t="s">
        <v>185</v>
      </c>
      <c r="MP71" s="460"/>
      <c r="MQ71" s="443">
        <v>199</v>
      </c>
      <c r="MR71" s="444" t="s">
        <v>187</v>
      </c>
      <c r="MS71" s="443">
        <v>279.99999999999272</v>
      </c>
      <c r="MT71" s="444" t="s">
        <v>183</v>
      </c>
      <c r="MU71" s="24">
        <v>254.5</v>
      </c>
      <c r="MV71" s="444" t="s">
        <v>184</v>
      </c>
      <c r="MW71" s="443">
        <v>315.50000000001455</v>
      </c>
      <c r="MX71" s="444" t="s">
        <v>185</v>
      </c>
      <c r="MY71" s="460"/>
      <c r="MZ71" s="443"/>
      <c r="NA71" s="444" t="s">
        <v>187</v>
      </c>
      <c r="NB71" s="443"/>
      <c r="NC71" s="444" t="s">
        <v>183</v>
      </c>
      <c r="ND71" s="443"/>
      <c r="NE71" s="444" t="s">
        <v>184</v>
      </c>
      <c r="NF71" s="664">
        <v>1350.7000000000007</v>
      </c>
      <c r="NG71" s="444" t="s">
        <v>185</v>
      </c>
      <c r="NH71" s="460"/>
    </row>
    <row r="72" spans="1:372" ht="18">
      <c r="A72" s="665" t="s">
        <v>3710</v>
      </c>
      <c r="B72" s="59">
        <f>SUM(D72:AAP72)</f>
        <v>54441.925000000076</v>
      </c>
      <c r="C72" s="460"/>
      <c r="D72" s="443"/>
      <c r="E72" s="286">
        <f>D71*0.25</f>
        <v>81.7</v>
      </c>
      <c r="F72" s="24"/>
      <c r="G72" s="286">
        <f>F71*0.5</f>
        <v>151.99999999999997</v>
      </c>
      <c r="H72" s="443"/>
      <c r="I72" s="286">
        <f>H71*0.75</f>
        <v>0</v>
      </c>
      <c r="J72" s="443"/>
      <c r="K72" s="286">
        <f>J71*1</f>
        <v>0</v>
      </c>
      <c r="L72" s="460"/>
      <c r="M72" s="443"/>
      <c r="N72" s="286">
        <f>M71*0.25</f>
        <v>59.1</v>
      </c>
      <c r="O72" s="443"/>
      <c r="P72" s="286">
        <f>O71*0.5</f>
        <v>53.399999999999977</v>
      </c>
      <c r="Q72" s="443"/>
      <c r="R72" s="286">
        <f>Q71*0.75</f>
        <v>0</v>
      </c>
      <c r="S72" s="443"/>
      <c r="T72" s="286">
        <f>S71*1</f>
        <v>0</v>
      </c>
      <c r="U72" s="460"/>
      <c r="V72" s="24"/>
      <c r="W72" s="286">
        <f>V71*0.25</f>
        <v>203.97500000000008</v>
      </c>
      <c r="X72" s="24"/>
      <c r="Y72" s="286">
        <f>X71*0.5</f>
        <v>276.55000000000007</v>
      </c>
      <c r="Z72" s="24"/>
      <c r="AA72" s="286">
        <f>Z71*0.75</f>
        <v>512.0250000000002</v>
      </c>
      <c r="AC72" s="286">
        <f t="shared" ref="AC72" si="59">AB71*1</f>
        <v>696.30000000000041</v>
      </c>
      <c r="AD72" s="460"/>
      <c r="AE72" s="24"/>
      <c r="AF72" s="286">
        <f>AE71*0.25</f>
        <v>59.849999999999966</v>
      </c>
      <c r="AG72" s="24"/>
      <c r="AH72" s="286">
        <f>AG71*0.5</f>
        <v>138.5</v>
      </c>
      <c r="AI72" s="443"/>
      <c r="AJ72" s="286">
        <f>AI71*0.75</f>
        <v>171.45000000000027</v>
      </c>
      <c r="AL72" s="286">
        <f t="shared" ref="AL72" si="60">AK71*1</f>
        <v>185.10000000000014</v>
      </c>
      <c r="AM72" s="460"/>
      <c r="AN72" s="443"/>
      <c r="AO72" s="286">
        <f>AN71*0.25</f>
        <v>91.45</v>
      </c>
      <c r="AP72" s="24"/>
      <c r="AQ72" s="286">
        <f>AP71*0.5</f>
        <v>125.24999999999977</v>
      </c>
      <c r="AR72" s="24"/>
      <c r="AS72" s="286">
        <f>AR71*0.75</f>
        <v>126.14999999999918</v>
      </c>
      <c r="AT72" s="443"/>
      <c r="AU72" s="286">
        <f>AT71*1</f>
        <v>711.69999999999936</v>
      </c>
      <c r="AV72" s="460"/>
      <c r="AW72" s="24"/>
      <c r="AX72" s="286">
        <f>AW71*0.25</f>
        <v>76.875</v>
      </c>
      <c r="AZ72" s="286">
        <f>AY71*0.5</f>
        <v>320.14999999999964</v>
      </c>
      <c r="BB72" s="286">
        <f>BA71*0.75</f>
        <v>732.74999999999864</v>
      </c>
      <c r="BC72" s="24"/>
      <c r="BD72" s="286">
        <f>BC71*1</f>
        <v>969.19999999999982</v>
      </c>
      <c r="BE72" s="460"/>
      <c r="BF72" s="443"/>
      <c r="BG72" s="286">
        <f>BF71*0.25</f>
        <v>161.97499999999999</v>
      </c>
      <c r="BH72" s="24"/>
      <c r="BI72" s="286">
        <f>BH71*0.5</f>
        <v>362.44999999999959</v>
      </c>
      <c r="BJ72" s="24"/>
      <c r="BK72" s="286">
        <f>BJ71*0.75</f>
        <v>695.99999999999795</v>
      </c>
      <c r="BL72" s="443"/>
      <c r="BM72" s="286">
        <f>BL71*1</f>
        <v>1119.2999999999997</v>
      </c>
      <c r="BN72" s="460"/>
      <c r="BO72" s="443"/>
      <c r="BP72" s="286">
        <f>BO71*0.25</f>
        <v>88.05</v>
      </c>
      <c r="BQ72" s="443"/>
      <c r="BR72" s="286">
        <f>BQ71*0.5</f>
        <v>294.37499999999955</v>
      </c>
      <c r="BS72" s="443"/>
      <c r="BT72" s="286">
        <f>BS71*0.75</f>
        <v>354.9749999999998</v>
      </c>
      <c r="BU72" s="443"/>
      <c r="BV72" s="286">
        <f>BU71*1</f>
        <v>612.80000000000018</v>
      </c>
      <c r="BW72" s="460"/>
      <c r="BX72" s="443"/>
      <c r="BY72" s="286">
        <f>BX71*0.25</f>
        <v>0</v>
      </c>
      <c r="BZ72" s="443"/>
      <c r="CA72" s="286">
        <f>BZ71*0.5</f>
        <v>77.150000000000006</v>
      </c>
      <c r="CB72" s="443"/>
      <c r="CC72" s="286">
        <f>CB71*0.75</f>
        <v>41.700000000003001</v>
      </c>
      <c r="CD72" s="443"/>
      <c r="CE72" s="286">
        <f>CD71*1</f>
        <v>0</v>
      </c>
      <c r="CF72" s="460"/>
      <c r="CG72" s="443"/>
      <c r="CH72" s="286">
        <f>CG71*0.25</f>
        <v>133.52500000000001</v>
      </c>
      <c r="CI72" s="24"/>
      <c r="CJ72" s="286">
        <f>CI71*0.5</f>
        <v>576.59999999999991</v>
      </c>
      <c r="CK72" s="24"/>
      <c r="CL72" s="286">
        <f>CK71*0.75</f>
        <v>0</v>
      </c>
      <c r="CM72" s="443"/>
      <c r="CN72" s="286">
        <f>CM71*1</f>
        <v>453.59999999999945</v>
      </c>
      <c r="CO72" s="460"/>
      <c r="CP72" s="443"/>
      <c r="CQ72" s="286">
        <f>CP71*0.25</f>
        <v>69.599999999999994</v>
      </c>
      <c r="CR72" s="24"/>
      <c r="CS72" s="286">
        <f>CR71*0.5</f>
        <v>182.74999999999955</v>
      </c>
      <c r="CT72" s="24"/>
      <c r="CU72" s="286">
        <f>CT71*0.75</f>
        <v>0</v>
      </c>
      <c r="CV72" s="443"/>
      <c r="CW72" s="286">
        <f>CV71*1</f>
        <v>348.49999999999909</v>
      </c>
      <c r="CX72" s="460"/>
      <c r="CY72" s="443"/>
      <c r="CZ72" s="286">
        <f>CY71*0.25</f>
        <v>90.224999999999994</v>
      </c>
      <c r="DA72" s="24"/>
      <c r="DB72" s="286">
        <f>DA71*0.5</f>
        <v>161.74999999999955</v>
      </c>
      <c r="DC72" s="443"/>
      <c r="DD72" s="286">
        <f>DC71*0.75</f>
        <v>132.37500000000136</v>
      </c>
      <c r="DE72" s="443"/>
      <c r="DF72" s="286">
        <f>DE71*1</f>
        <v>335.89999999999964</v>
      </c>
      <c r="DG72" s="460"/>
      <c r="DH72" s="443"/>
      <c r="DI72" s="286">
        <f>DH71*0.25</f>
        <v>70.849999999999994</v>
      </c>
      <c r="DJ72" s="24"/>
      <c r="DK72" s="286">
        <f>DJ71*0.5</f>
        <v>139.04999999999973</v>
      </c>
      <c r="DL72" s="24"/>
      <c r="DM72" s="286">
        <f>DL71*0.75</f>
        <v>0</v>
      </c>
      <c r="DN72" s="443"/>
      <c r="DO72" s="286">
        <f>DN71*1</f>
        <v>93.600000000000364</v>
      </c>
      <c r="DP72" s="460"/>
      <c r="DQ72" s="443"/>
      <c r="DR72" s="286">
        <f>DQ71*0.25</f>
        <v>86.6</v>
      </c>
      <c r="DS72" s="24"/>
      <c r="DT72" s="286">
        <f>DS71*0.5</f>
        <v>315.80000000000018</v>
      </c>
      <c r="DU72" s="443"/>
      <c r="DV72" s="286">
        <f>DU71*0.75</f>
        <v>28.575000000001637</v>
      </c>
      <c r="DW72" s="443"/>
      <c r="DX72" s="286">
        <f>DW71*1</f>
        <v>481.85000000000036</v>
      </c>
      <c r="DY72" s="460"/>
      <c r="DZ72" s="443"/>
      <c r="EA72" s="286">
        <f>DZ71*0.25</f>
        <v>81.875</v>
      </c>
      <c r="EB72" s="24"/>
      <c r="EC72" s="286">
        <f>EB71*0.5</f>
        <v>446.15000000000055</v>
      </c>
      <c r="ED72" s="24"/>
      <c r="EE72" s="286">
        <f>ED71*0.75</f>
        <v>0</v>
      </c>
      <c r="EF72" s="443"/>
      <c r="EG72" s="286">
        <f>EF71*1</f>
        <v>978.99999999999818</v>
      </c>
      <c r="EH72" s="460"/>
      <c r="EI72" s="443"/>
      <c r="EJ72" s="286">
        <f>EI71*0.25</f>
        <v>127.425</v>
      </c>
      <c r="EK72" s="24"/>
      <c r="EL72" s="286">
        <f>EK71*0.5</f>
        <v>85.150000000000546</v>
      </c>
      <c r="EM72" s="24"/>
      <c r="EN72" s="286">
        <f>EM71*0.75</f>
        <v>0</v>
      </c>
      <c r="EO72" s="443"/>
      <c r="EP72" s="286">
        <f>EO71*1</f>
        <v>193.5</v>
      </c>
      <c r="EQ72" s="460"/>
      <c r="ER72" s="443"/>
      <c r="ES72" s="286">
        <f>ER71*0.25</f>
        <v>88.974999999999994</v>
      </c>
      <c r="ET72" s="24"/>
      <c r="EU72" s="286">
        <f>ET71*0.5</f>
        <v>171.60000000000036</v>
      </c>
      <c r="EV72" s="24"/>
      <c r="EW72" s="286">
        <f>EV71*0.75</f>
        <v>0</v>
      </c>
      <c r="EX72" s="443"/>
      <c r="EY72" s="286">
        <f>EX71*1</f>
        <v>538.79999999999927</v>
      </c>
      <c r="EZ72" s="460"/>
      <c r="FA72" s="443"/>
      <c r="FB72" s="286">
        <f>FA71*0.25</f>
        <v>87.525000000000006</v>
      </c>
      <c r="FC72" s="24"/>
      <c r="FD72" s="286">
        <f>FC71*0.5</f>
        <v>105.45000000000164</v>
      </c>
      <c r="FE72" s="24"/>
      <c r="FF72" s="286">
        <f>FE71*0.75</f>
        <v>58.500000000002728</v>
      </c>
      <c r="FG72" s="443"/>
      <c r="FH72" s="286">
        <f>FG71*1</f>
        <v>537.59999999999854</v>
      </c>
      <c r="FI72" s="460"/>
      <c r="FJ72" s="443"/>
      <c r="FK72" s="286">
        <f>FJ71*0.25</f>
        <v>72.849999999999994</v>
      </c>
      <c r="FL72" s="24"/>
      <c r="FM72" s="286">
        <f>FL71*0.5</f>
        <v>209.22500000000036</v>
      </c>
      <c r="FN72" s="443"/>
      <c r="FO72" s="286">
        <f>FN71*0.75</f>
        <v>193.80000000000109</v>
      </c>
      <c r="FP72" s="443"/>
      <c r="FQ72" s="286">
        <f>FP71*1</f>
        <v>628.89999999999964</v>
      </c>
      <c r="FR72" s="460"/>
      <c r="FS72" s="443"/>
      <c r="FT72" s="286">
        <f>FS71*0.25</f>
        <v>66.174999999999997</v>
      </c>
      <c r="FU72" s="24"/>
      <c r="FV72" s="286">
        <f>FU71*0.5</f>
        <v>184.5</v>
      </c>
      <c r="FW72" s="24"/>
      <c r="FX72" s="286">
        <f>FW71*0.75</f>
        <v>0</v>
      </c>
      <c r="FY72" s="443"/>
      <c r="FZ72" s="286">
        <f>FY71*1</f>
        <v>318.10000000000036</v>
      </c>
      <c r="GA72" s="460"/>
      <c r="GB72" s="443"/>
      <c r="GC72" s="286">
        <f>GB71*0.25</f>
        <v>91.575000000000003</v>
      </c>
      <c r="GD72" s="24"/>
      <c r="GE72" s="286">
        <f>GD71*0.5</f>
        <v>11.25</v>
      </c>
      <c r="GF72" s="24"/>
      <c r="GG72" s="286">
        <f>GF71*0.75</f>
        <v>0</v>
      </c>
      <c r="GH72" s="443"/>
      <c r="GI72" s="286">
        <f>GH71*1</f>
        <v>149.50000000000364</v>
      </c>
      <c r="GJ72" s="460"/>
      <c r="GK72" s="443"/>
      <c r="GL72" s="286">
        <f>GK71*0.25</f>
        <v>678.92499999999995</v>
      </c>
      <c r="GM72" s="24"/>
      <c r="GN72" s="286">
        <f>GM71*0.5</f>
        <v>1504.5249999999978</v>
      </c>
      <c r="GO72" s="443"/>
      <c r="GP72" s="286">
        <f>GO71*0.75</f>
        <v>1470.8250000000003</v>
      </c>
      <c r="GQ72" s="443"/>
      <c r="GR72" s="286">
        <f>GQ71*1</f>
        <v>2611.6000000000058</v>
      </c>
      <c r="GS72" s="460"/>
      <c r="GT72" s="443"/>
      <c r="GU72" s="286">
        <f>GT71*0.25</f>
        <v>67.55</v>
      </c>
      <c r="GV72" s="24"/>
      <c r="GW72" s="286">
        <f>GV71*0.5</f>
        <v>359.59999999999945</v>
      </c>
      <c r="GX72" s="24"/>
      <c r="GY72" s="286">
        <f>GX71*0.75</f>
        <v>0</v>
      </c>
      <c r="GZ72" s="24"/>
      <c r="HA72" s="286">
        <f>GZ71*1</f>
        <v>0</v>
      </c>
      <c r="HB72" s="460"/>
      <c r="HC72" s="443"/>
      <c r="HD72" s="286">
        <f>HC71*0.25</f>
        <v>73.724999999999994</v>
      </c>
      <c r="HE72" s="443"/>
      <c r="HF72" s="286">
        <f>HE71*0.5</f>
        <v>138.14999999999964</v>
      </c>
      <c r="HG72" s="443"/>
      <c r="HH72" s="286">
        <f>HG71*0.75</f>
        <v>685.79999999999973</v>
      </c>
      <c r="HI72" s="443"/>
      <c r="HJ72" s="286">
        <f>HI71*1</f>
        <v>466.30000000000655</v>
      </c>
      <c r="HK72" s="460"/>
      <c r="HL72" s="443"/>
      <c r="HM72" s="286">
        <f>HL71*0.25</f>
        <v>121.22499999999999</v>
      </c>
      <c r="HN72" s="443"/>
      <c r="HO72" s="286">
        <f>HN71*0.5</f>
        <v>388.19999999999891</v>
      </c>
      <c r="HP72" s="443"/>
      <c r="HQ72" s="286">
        <f>HP71*0.75</f>
        <v>0</v>
      </c>
      <c r="HR72" s="443"/>
      <c r="HS72" s="286">
        <f>HR71*1</f>
        <v>619.20000000000437</v>
      </c>
      <c r="HT72" s="460"/>
      <c r="HU72" s="443"/>
      <c r="HV72" s="286">
        <f>HU71*0.25</f>
        <v>834.8</v>
      </c>
      <c r="HW72" s="443"/>
      <c r="HX72" s="286">
        <f>HW71*0.5</f>
        <v>1719.7500000000027</v>
      </c>
      <c r="HY72" s="443"/>
      <c r="HZ72" s="286">
        <f>HY71*0.75</f>
        <v>2441.4750000000031</v>
      </c>
      <c r="IA72" s="443"/>
      <c r="IB72" s="286">
        <f>IA71*1</f>
        <v>3790.8000000000629</v>
      </c>
      <c r="IC72" s="460"/>
      <c r="ID72" s="443"/>
      <c r="IE72" s="286">
        <f>ID71*0.25</f>
        <v>42</v>
      </c>
      <c r="IF72" s="443"/>
      <c r="IG72" s="286">
        <f>IF71*0.5</f>
        <v>33.750000000003638</v>
      </c>
      <c r="IH72" s="443"/>
      <c r="II72" s="286">
        <f>IH71*0.75</f>
        <v>0</v>
      </c>
      <c r="IJ72" s="443"/>
      <c r="IK72" s="286">
        <f>IJ71*1</f>
        <v>0</v>
      </c>
      <c r="IL72" s="460"/>
      <c r="IM72" s="443"/>
      <c r="IN72" s="286">
        <f>IM71*0.25</f>
        <v>124.925</v>
      </c>
      <c r="IO72" s="443"/>
      <c r="IP72" s="286">
        <f>IO71*0.5</f>
        <v>176.65000000000327</v>
      </c>
      <c r="IQ72" s="443"/>
      <c r="IR72" s="286">
        <f>IQ71*0.75</f>
        <v>0</v>
      </c>
      <c r="IS72" s="443"/>
      <c r="IT72" s="286">
        <f>IS71*1</f>
        <v>261.00000000000364</v>
      </c>
      <c r="IU72" s="460"/>
      <c r="IV72" s="443"/>
      <c r="IW72" s="286">
        <f>IV71*0.25</f>
        <v>139.97499999999999</v>
      </c>
      <c r="IX72" s="443"/>
      <c r="IY72" s="286">
        <f>IX71*0.5</f>
        <v>46.150000000003274</v>
      </c>
      <c r="IZ72" s="443"/>
      <c r="JA72" s="286">
        <f>IZ71*0.75</f>
        <v>445.35000000000014</v>
      </c>
      <c r="JB72" s="443"/>
      <c r="JC72" s="286">
        <f>JB71*1</f>
        <v>436.34999999999854</v>
      </c>
      <c r="JD72" s="460"/>
      <c r="JE72" s="443"/>
      <c r="JF72" s="286">
        <f>JE71*0.25</f>
        <v>71.599999999999994</v>
      </c>
      <c r="JG72" s="443"/>
      <c r="JH72" s="286">
        <f>JG71*0.5</f>
        <v>332.50000000000364</v>
      </c>
      <c r="JI72" s="443"/>
      <c r="JJ72" s="286">
        <f>JI71*0.75</f>
        <v>302.40000000000191</v>
      </c>
      <c r="JK72" s="443"/>
      <c r="JL72" s="286">
        <f>JK71*1</f>
        <v>434.05000000000291</v>
      </c>
      <c r="JM72" s="460"/>
      <c r="JN72" s="443"/>
      <c r="JO72" s="286">
        <f>JN71*0.25</f>
        <v>63.875</v>
      </c>
      <c r="JP72" s="443"/>
      <c r="JQ72" s="286">
        <f>JP71*0.5</f>
        <v>161.35000000000036</v>
      </c>
      <c r="JR72" s="443"/>
      <c r="JS72" s="286">
        <f>JR71*0.75</f>
        <v>0</v>
      </c>
      <c r="JT72" s="443"/>
      <c r="JU72" s="286">
        <f>JT71*1</f>
        <v>0</v>
      </c>
      <c r="JV72" s="460"/>
      <c r="JW72" s="443"/>
      <c r="JX72" s="286">
        <f>JW71*0.25</f>
        <v>914.4</v>
      </c>
      <c r="JY72" s="443"/>
      <c r="JZ72" s="286">
        <f>JY71*0.5</f>
        <v>1933.4499999999989</v>
      </c>
      <c r="KA72" s="443"/>
      <c r="KB72" s="286">
        <f>KA71*0.75</f>
        <v>1382.699999999988</v>
      </c>
      <c r="KC72" s="443"/>
      <c r="KD72" s="286">
        <f t="shared" ref="KD72" si="61">KC71*1</f>
        <v>3338.0999999999658</v>
      </c>
      <c r="KE72" s="460"/>
      <c r="KF72" s="443"/>
      <c r="KG72" s="286">
        <f>KF71*0.25</f>
        <v>84.075000000000003</v>
      </c>
      <c r="KH72" s="443"/>
      <c r="KI72" s="286">
        <f>KH71*0.5</f>
        <v>130.24999999999818</v>
      </c>
      <c r="KJ72" s="443"/>
      <c r="KK72" s="286">
        <f>KJ71*0.75</f>
        <v>193.72499999999945</v>
      </c>
      <c r="KL72" s="443"/>
      <c r="KM72" s="286">
        <f>KL71*1</f>
        <v>180.79999999999927</v>
      </c>
      <c r="KN72" s="460"/>
      <c r="KO72" s="443"/>
      <c r="KP72" s="286">
        <f>KO71*0.25</f>
        <v>67.8</v>
      </c>
      <c r="KQ72" s="443"/>
      <c r="KR72" s="286">
        <f>KQ71*0.5</f>
        <v>226.54999999999927</v>
      </c>
      <c r="KS72" s="443"/>
      <c r="KT72" s="286">
        <f>KS71*0.75</f>
        <v>0</v>
      </c>
      <c r="KU72" s="443"/>
      <c r="KV72" s="286">
        <f>KU71*1</f>
        <v>0</v>
      </c>
      <c r="KW72" s="460"/>
      <c r="KX72" s="443"/>
      <c r="KY72" s="286">
        <f>KX71*0.25</f>
        <v>66.5</v>
      </c>
      <c r="KZ72" s="443"/>
      <c r="LA72" s="286">
        <f>KZ71*0.5</f>
        <v>115.60000000000036</v>
      </c>
      <c r="LB72" s="443"/>
      <c r="LC72" s="286">
        <f>LB71*0.75</f>
        <v>0</v>
      </c>
      <c r="LD72" s="443"/>
      <c r="LE72" s="286">
        <f>LD71*1</f>
        <v>0</v>
      </c>
      <c r="LF72" s="460"/>
      <c r="LG72" s="443"/>
      <c r="LH72" s="286">
        <f>LG71*0.25</f>
        <v>28.7</v>
      </c>
      <c r="LI72" s="443"/>
      <c r="LJ72" s="286">
        <f>LI71*0.5</f>
        <v>54.600000000000364</v>
      </c>
      <c r="LK72" s="443"/>
      <c r="LL72" s="286">
        <f>LK71*0.75</f>
        <v>0</v>
      </c>
      <c r="LM72" s="443"/>
      <c r="LN72" s="286">
        <f>LM71*1</f>
        <v>0</v>
      </c>
      <c r="LO72" s="460"/>
      <c r="LP72" s="443"/>
      <c r="LQ72" s="286">
        <f>LP71*0.25</f>
        <v>116.15</v>
      </c>
      <c r="LR72" s="443"/>
      <c r="LS72" s="286">
        <f>LR71*0.5</f>
        <v>184.79999999999927</v>
      </c>
      <c r="LT72" s="443"/>
      <c r="LU72" s="286">
        <f>LT71*0.75</f>
        <v>197.47500000000014</v>
      </c>
      <c r="LV72" s="443"/>
      <c r="LW72" s="286">
        <f>LV71*1</f>
        <v>654.30000000000655</v>
      </c>
      <c r="LX72" s="460"/>
      <c r="LY72" s="443"/>
      <c r="LZ72" s="286">
        <f>LY71*0.25</f>
        <v>83.775000000000006</v>
      </c>
      <c r="MA72" s="443"/>
      <c r="MB72" s="286">
        <f>MA71*0.5</f>
        <v>270.10000000000036</v>
      </c>
      <c r="MC72" s="443"/>
      <c r="MD72" s="286">
        <f>MC71*0.75</f>
        <v>0</v>
      </c>
      <c r="ME72" s="443"/>
      <c r="MF72" s="286">
        <f>ME71*1</f>
        <v>0</v>
      </c>
      <c r="MG72" s="460"/>
      <c r="MH72" s="443"/>
      <c r="MI72" s="286">
        <f>MH71*0.25</f>
        <v>159.9</v>
      </c>
      <c r="MJ72" s="443"/>
      <c r="MK72" s="286">
        <f>MJ71*0.5</f>
        <v>326.74999999999818</v>
      </c>
      <c r="ML72" s="443"/>
      <c r="MM72" s="286">
        <f>ML71*0.75</f>
        <v>825.60000000000628</v>
      </c>
      <c r="MN72" s="443"/>
      <c r="MO72" s="286">
        <f>MN71*1</f>
        <v>1133.8000000000138</v>
      </c>
      <c r="MP72" s="460"/>
      <c r="MQ72" s="443"/>
      <c r="MR72" s="286">
        <f>MQ71*0.25</f>
        <v>49.75</v>
      </c>
      <c r="MS72" s="443"/>
      <c r="MT72" s="286">
        <f>MS71*0.5</f>
        <v>139.99999999999636</v>
      </c>
      <c r="MU72" s="443"/>
      <c r="MV72" s="286">
        <f>MU71*0.75</f>
        <v>190.875</v>
      </c>
      <c r="MW72" s="443"/>
      <c r="MX72" s="286">
        <f>MW71*1</f>
        <v>315.50000000001455</v>
      </c>
      <c r="MY72" s="460"/>
      <c r="MZ72" s="443"/>
      <c r="NA72" s="286">
        <f>MZ71*0.25</f>
        <v>0</v>
      </c>
      <c r="NB72" s="443"/>
      <c r="NC72" s="286">
        <f>NB71*0.5</f>
        <v>0</v>
      </c>
      <c r="ND72" s="443"/>
      <c r="NE72" s="286">
        <f>ND71*0.75</f>
        <v>0</v>
      </c>
      <c r="NF72" s="443"/>
      <c r="NG72" s="286">
        <f>NF71*1</f>
        <v>1350.7000000000007</v>
      </c>
      <c r="NH72" s="460"/>
    </row>
    <row r="73" spans="1:372" s="443" customFormat="1" ht="18">
      <c r="A73" s="665">
        <v>2022</v>
      </c>
      <c r="B73" s="59"/>
      <c r="C73" s="460"/>
      <c r="E73" s="286"/>
      <c r="F73" s="24"/>
      <c r="G73" s="286"/>
      <c r="I73" s="286"/>
      <c r="K73" s="286"/>
      <c r="L73" s="460"/>
      <c r="N73" s="286"/>
      <c r="P73" s="286"/>
      <c r="R73" s="286"/>
      <c r="T73" s="286"/>
      <c r="U73" s="460"/>
      <c r="V73" s="24"/>
      <c r="W73" s="286"/>
      <c r="X73" s="24"/>
      <c r="Y73" s="286"/>
      <c r="Z73" s="24"/>
      <c r="AA73" s="286"/>
      <c r="AB73" s="50"/>
      <c r="AC73" s="48"/>
      <c r="AD73" s="460"/>
      <c r="AE73" s="24"/>
      <c r="AF73" s="286"/>
      <c r="AG73" s="24"/>
      <c r="AH73" s="286"/>
      <c r="AJ73" s="286"/>
      <c r="AL73" s="48"/>
      <c r="AM73" s="460"/>
      <c r="AO73" s="286"/>
      <c r="AP73" s="24"/>
      <c r="AQ73" s="286"/>
      <c r="AR73" s="24"/>
      <c r="AS73" s="286"/>
      <c r="AU73" s="286"/>
      <c r="AV73" s="460"/>
      <c r="AW73" s="24"/>
      <c r="AX73" s="286"/>
      <c r="AY73" s="24"/>
      <c r="AZ73" s="286"/>
      <c r="BA73" s="24"/>
      <c r="BB73" s="286"/>
      <c r="BC73" s="24"/>
      <c r="BD73" s="286"/>
      <c r="BE73" s="460"/>
      <c r="BG73" s="286"/>
      <c r="BH73" s="24"/>
      <c r="BI73" s="286"/>
      <c r="BJ73" s="24"/>
      <c r="BK73" s="286"/>
      <c r="BM73" s="286"/>
      <c r="BN73" s="460"/>
      <c r="BP73" s="286"/>
      <c r="BR73" s="286"/>
      <c r="BT73" s="286"/>
      <c r="BV73" s="286"/>
      <c r="BW73" s="460"/>
      <c r="BY73" s="286"/>
      <c r="CA73" s="286"/>
      <c r="CC73" s="286"/>
      <c r="CE73" s="286"/>
      <c r="CF73" s="460"/>
      <c r="CH73" s="286"/>
      <c r="CI73" s="24"/>
      <c r="CJ73" s="286"/>
      <c r="CK73" s="24"/>
      <c r="CL73" s="286"/>
      <c r="CN73" s="286"/>
      <c r="CO73" s="460"/>
      <c r="CQ73" s="286"/>
      <c r="CR73" s="24"/>
      <c r="CS73" s="286"/>
      <c r="CT73" s="24"/>
      <c r="CU73" s="286"/>
      <c r="CW73" s="286"/>
      <c r="CX73" s="460"/>
      <c r="CZ73" s="286"/>
      <c r="DA73" s="24"/>
      <c r="DB73" s="286"/>
      <c r="DD73" s="286"/>
      <c r="DF73" s="286"/>
      <c r="DG73" s="460"/>
      <c r="DI73" s="286"/>
      <c r="DJ73" s="24"/>
      <c r="DK73" s="286"/>
      <c r="DL73" s="24"/>
      <c r="DM73" s="286"/>
      <c r="DO73" s="286"/>
      <c r="DP73" s="460"/>
      <c r="DR73" s="286"/>
      <c r="DS73" s="24"/>
      <c r="DT73" s="286"/>
      <c r="DV73" s="286"/>
      <c r="DX73" s="286"/>
      <c r="DY73" s="460"/>
      <c r="EA73" s="286"/>
      <c r="EB73" s="24"/>
      <c r="EC73" s="286"/>
      <c r="ED73" s="24"/>
      <c r="EE73" s="286"/>
      <c r="EG73" s="286"/>
      <c r="EH73" s="460"/>
      <c r="EJ73" s="286"/>
      <c r="EK73" s="24"/>
      <c r="EL73" s="286"/>
      <c r="EM73" s="24"/>
      <c r="EN73" s="286"/>
      <c r="EP73" s="286"/>
      <c r="EQ73" s="460"/>
      <c r="ES73" s="286"/>
      <c r="ET73" s="24"/>
      <c r="EU73" s="286"/>
      <c r="EV73" s="24"/>
      <c r="EW73" s="286"/>
      <c r="EY73" s="286"/>
      <c r="EZ73" s="460"/>
      <c r="FB73" s="286"/>
      <c r="FC73" s="24"/>
      <c r="FD73" s="286"/>
      <c r="FE73" s="24"/>
      <c r="FF73" s="286"/>
      <c r="FH73" s="286"/>
      <c r="FI73" s="460"/>
      <c r="FK73" s="286"/>
      <c r="FL73" s="24"/>
      <c r="FM73" s="286"/>
      <c r="FO73" s="286"/>
      <c r="FQ73" s="286"/>
      <c r="FR73" s="460"/>
      <c r="FT73" s="286"/>
      <c r="FU73" s="24"/>
      <c r="FV73" s="286"/>
      <c r="FW73" s="24"/>
      <c r="FX73" s="286"/>
      <c r="FZ73" s="286"/>
      <c r="GA73" s="460"/>
      <c r="GC73" s="286"/>
      <c r="GD73" s="24"/>
      <c r="GE73" s="286"/>
      <c r="GF73" s="24"/>
      <c r="GG73" s="286"/>
      <c r="GI73" s="286"/>
      <c r="GJ73" s="460"/>
      <c r="GL73" s="286"/>
      <c r="GM73" s="24"/>
      <c r="GN73" s="286"/>
      <c r="GP73" s="286"/>
      <c r="GR73" s="286"/>
      <c r="GS73" s="460"/>
      <c r="GU73" s="286"/>
      <c r="GV73" s="24"/>
      <c r="GW73" s="286"/>
      <c r="GX73" s="24"/>
      <c r="GY73" s="286"/>
      <c r="GZ73" s="24"/>
      <c r="HA73" s="286"/>
      <c r="HB73" s="460"/>
      <c r="HD73" s="286"/>
      <c r="HF73" s="286"/>
      <c r="HH73" s="286"/>
      <c r="HJ73" s="286"/>
      <c r="HK73" s="460"/>
      <c r="HM73" s="286"/>
      <c r="HO73" s="286"/>
      <c r="HQ73" s="286"/>
      <c r="HS73" s="286"/>
      <c r="HT73" s="460"/>
      <c r="HV73" s="286"/>
      <c r="HX73" s="286"/>
      <c r="HZ73" s="286"/>
      <c r="IB73" s="286"/>
      <c r="IC73" s="460"/>
      <c r="IE73" s="286"/>
      <c r="IG73" s="286"/>
      <c r="II73" s="286"/>
      <c r="IK73" s="286"/>
      <c r="IL73" s="460"/>
      <c r="IN73" s="286"/>
      <c r="IP73" s="286"/>
      <c r="IR73" s="286"/>
      <c r="IT73" s="286"/>
      <c r="IU73" s="460"/>
      <c r="IW73" s="286"/>
      <c r="IY73" s="286"/>
      <c r="JA73" s="286"/>
      <c r="JC73" s="286"/>
      <c r="JD73" s="460"/>
      <c r="JF73" s="286"/>
      <c r="JH73" s="286"/>
      <c r="JJ73" s="286"/>
      <c r="JL73" s="286"/>
      <c r="JM73" s="460"/>
      <c r="JO73" s="286"/>
      <c r="JQ73" s="286"/>
      <c r="JS73" s="286"/>
      <c r="JU73" s="286"/>
      <c r="JV73" s="460"/>
      <c r="JX73" s="286"/>
      <c r="JZ73" s="286"/>
      <c r="KB73" s="286"/>
      <c r="KD73" s="286"/>
      <c r="KE73" s="460"/>
      <c r="KG73" s="286"/>
      <c r="KI73" s="286"/>
      <c r="KK73" s="286"/>
      <c r="KM73" s="286"/>
      <c r="KN73" s="460"/>
      <c r="KP73" s="286"/>
      <c r="KR73" s="286"/>
      <c r="KT73" s="286"/>
      <c r="KV73" s="286"/>
      <c r="KW73" s="460"/>
      <c r="KY73" s="286"/>
      <c r="LA73" s="286"/>
      <c r="LC73" s="286"/>
      <c r="LE73" s="286"/>
      <c r="LF73" s="460"/>
      <c r="LH73" s="286"/>
      <c r="LJ73" s="286"/>
      <c r="LL73" s="286"/>
      <c r="LN73" s="286"/>
      <c r="LO73" s="460"/>
      <c r="LQ73" s="286"/>
      <c r="LS73" s="286"/>
      <c r="LU73" s="286"/>
      <c r="LW73" s="286"/>
      <c r="LX73" s="460"/>
      <c r="LZ73" s="286"/>
      <c r="MB73" s="286"/>
      <c r="MD73" s="286"/>
      <c r="MF73" s="286"/>
      <c r="MG73" s="460"/>
      <c r="MI73" s="286"/>
      <c r="MK73" s="286"/>
      <c r="MM73" s="286"/>
      <c r="MO73" s="286"/>
      <c r="MP73" s="460"/>
      <c r="MR73" s="286"/>
      <c r="MT73" s="286"/>
      <c r="MV73" s="286"/>
      <c r="MX73" s="286"/>
      <c r="MY73" s="460"/>
      <c r="NA73" s="286"/>
      <c r="NC73" s="286"/>
      <c r="NE73" s="286"/>
      <c r="NG73" s="286"/>
      <c r="NH73" s="460"/>
    </row>
    <row r="74" spans="1:372" s="443" customFormat="1" ht="18">
      <c r="A74" s="538" t="s">
        <v>2278</v>
      </c>
      <c r="B74" s="59"/>
      <c r="C74" s="460"/>
      <c r="E74" s="444" t="s">
        <v>187</v>
      </c>
      <c r="F74" s="661"/>
      <c r="G74" s="444" t="s">
        <v>183</v>
      </c>
      <c r="H74" s="662"/>
      <c r="I74" s="444" t="s">
        <v>184</v>
      </c>
      <c r="J74" s="662"/>
      <c r="K74" s="444" t="s">
        <v>185</v>
      </c>
      <c r="L74" s="460"/>
      <c r="N74" s="444" t="s">
        <v>187</v>
      </c>
      <c r="O74" s="24"/>
      <c r="P74" s="444" t="s">
        <v>183</v>
      </c>
      <c r="Q74" s="24"/>
      <c r="R74" s="444" t="s">
        <v>184</v>
      </c>
      <c r="S74" s="24"/>
      <c r="T74" s="444" t="s">
        <v>185</v>
      </c>
      <c r="U74" s="460"/>
      <c r="V74" s="24"/>
      <c r="W74" s="444" t="s">
        <v>187</v>
      </c>
      <c r="X74" s="24"/>
      <c r="Y74" s="444" t="s">
        <v>183</v>
      </c>
      <c r="Z74" s="24"/>
      <c r="AA74" s="444" t="s">
        <v>184</v>
      </c>
      <c r="AB74" s="722">
        <v>412.89999999999986</v>
      </c>
      <c r="AC74" s="444" t="s">
        <v>185</v>
      </c>
      <c r="AD74" s="460"/>
      <c r="AF74" s="444" t="s">
        <v>187</v>
      </c>
      <c r="AG74" s="24"/>
      <c r="AH74" s="444" t="s">
        <v>183</v>
      </c>
      <c r="AI74" s="24"/>
      <c r="AJ74" s="444" t="s">
        <v>184</v>
      </c>
      <c r="AK74" s="722">
        <v>210.09999999999991</v>
      </c>
      <c r="AL74" s="444" t="s">
        <v>185</v>
      </c>
      <c r="AM74" s="460"/>
      <c r="AO74" s="286"/>
      <c r="AP74" s="24"/>
      <c r="AQ74" s="286"/>
      <c r="AR74" s="24"/>
      <c r="AS74" s="286"/>
      <c r="AU74" s="286"/>
      <c r="AV74" s="460"/>
      <c r="AW74" s="24"/>
      <c r="AX74" s="286"/>
      <c r="AY74" s="24"/>
      <c r="AZ74" s="286"/>
      <c r="BA74" s="24"/>
      <c r="BB74" s="286"/>
      <c r="BC74" s="24"/>
      <c r="BD74" s="286"/>
      <c r="BE74" s="460"/>
      <c r="BG74" s="286"/>
      <c r="BH74" s="24"/>
      <c r="BI74" s="286"/>
      <c r="BJ74" s="24"/>
      <c r="BK74" s="286"/>
      <c r="BM74" s="286"/>
      <c r="BN74" s="460"/>
      <c r="BP74" s="286"/>
      <c r="BR74" s="286"/>
      <c r="BT74" s="286"/>
      <c r="BV74" s="286"/>
      <c r="BW74" s="460"/>
      <c r="BY74" s="286"/>
      <c r="CA74" s="286"/>
      <c r="CC74" s="286"/>
      <c r="CE74" s="286"/>
      <c r="CF74" s="460"/>
      <c r="CH74" s="286"/>
      <c r="CI74" s="24"/>
      <c r="CJ74" s="286"/>
      <c r="CK74" s="24"/>
      <c r="CL74" s="286"/>
      <c r="CN74" s="286"/>
      <c r="CO74" s="460"/>
      <c r="CQ74" s="286"/>
      <c r="CR74" s="24"/>
      <c r="CS74" s="286"/>
      <c r="CT74" s="24"/>
      <c r="CU74" s="286"/>
      <c r="CW74" s="286"/>
      <c r="CX74" s="460"/>
      <c r="CZ74" s="286"/>
      <c r="DA74" s="24"/>
      <c r="DB74" s="286"/>
      <c r="DD74" s="286"/>
      <c r="DF74" s="286"/>
      <c r="DG74" s="460"/>
      <c r="DI74" s="286"/>
      <c r="DJ74" s="24"/>
      <c r="DK74" s="286"/>
      <c r="DL74" s="24"/>
      <c r="DM74" s="286"/>
      <c r="DO74" s="286"/>
      <c r="DP74" s="460"/>
      <c r="DR74" s="286"/>
      <c r="DS74" s="24"/>
      <c r="DT74" s="286"/>
      <c r="DV74" s="286"/>
      <c r="DX74" s="286"/>
      <c r="DY74" s="460"/>
      <c r="EA74" s="286"/>
      <c r="EB74" s="24"/>
      <c r="EC74" s="286"/>
      <c r="ED74" s="24"/>
      <c r="EE74" s="286"/>
      <c r="EG74" s="286"/>
      <c r="EH74" s="460"/>
      <c r="EJ74" s="286"/>
      <c r="EK74" s="24"/>
      <c r="EL74" s="286"/>
      <c r="EM74" s="24"/>
      <c r="EN74" s="286"/>
      <c r="EP74" s="286"/>
      <c r="EQ74" s="460"/>
      <c r="ES74" s="286"/>
      <c r="ET74" s="24"/>
      <c r="EU74" s="286"/>
      <c r="EV74" s="24"/>
      <c r="EW74" s="286"/>
      <c r="EY74" s="286"/>
      <c r="EZ74" s="460"/>
      <c r="FB74" s="286"/>
      <c r="FC74" s="24"/>
      <c r="FD74" s="286"/>
      <c r="FE74" s="24"/>
      <c r="FF74" s="286"/>
      <c r="FH74" s="286"/>
      <c r="FI74" s="460"/>
      <c r="FK74" s="286"/>
      <c r="FL74" s="24"/>
      <c r="FM74" s="286"/>
      <c r="FO74" s="286"/>
      <c r="FQ74" s="286"/>
      <c r="FR74" s="460"/>
      <c r="FT74" s="286"/>
      <c r="FU74" s="24"/>
      <c r="FV74" s="286"/>
      <c r="FW74" s="24"/>
      <c r="FX74" s="286"/>
      <c r="FZ74" s="286"/>
      <c r="GA74" s="460"/>
      <c r="GC74" s="286"/>
      <c r="GD74" s="24"/>
      <c r="GE74" s="286"/>
      <c r="GF74" s="24"/>
      <c r="GG74" s="286"/>
      <c r="GI74" s="286"/>
      <c r="GJ74" s="460"/>
      <c r="GL74" s="286"/>
      <c r="GM74" s="24"/>
      <c r="GN74" s="286"/>
      <c r="GP74" s="286"/>
      <c r="GR74" s="286"/>
      <c r="GS74" s="460"/>
      <c r="GU74" s="286"/>
      <c r="GV74" s="24"/>
      <c r="GW74" s="286"/>
      <c r="GX74" s="24"/>
      <c r="GY74" s="286"/>
      <c r="GZ74" s="24"/>
      <c r="HA74" s="286"/>
      <c r="HB74" s="460"/>
      <c r="HD74" s="286"/>
      <c r="HF74" s="286"/>
      <c r="HH74" s="286"/>
      <c r="HJ74" s="286"/>
      <c r="HK74" s="460"/>
      <c r="HM74" s="286"/>
      <c r="HO74" s="286"/>
      <c r="HQ74" s="286"/>
      <c r="HS74" s="286"/>
      <c r="HT74" s="460"/>
      <c r="HV74" s="286"/>
      <c r="HX74" s="286"/>
      <c r="HZ74" s="286"/>
      <c r="IB74" s="286"/>
      <c r="IC74" s="460"/>
      <c r="IE74" s="286"/>
      <c r="IG74" s="286"/>
      <c r="II74" s="286"/>
      <c r="IK74" s="286"/>
      <c r="IL74" s="460"/>
      <c r="IN74" s="286"/>
      <c r="IP74" s="286"/>
      <c r="IR74" s="286"/>
      <c r="IT74" s="286"/>
      <c r="IU74" s="460"/>
      <c r="IW74" s="286"/>
      <c r="IY74" s="286"/>
      <c r="JA74" s="286"/>
      <c r="JC74" s="286"/>
      <c r="JD74" s="460"/>
      <c r="JF74" s="286"/>
      <c r="JH74" s="286"/>
      <c r="JJ74" s="286"/>
      <c r="JL74" s="286"/>
      <c r="JM74" s="460"/>
      <c r="JO74" s="286"/>
      <c r="JQ74" s="286"/>
      <c r="JS74" s="286"/>
      <c r="JU74" s="286"/>
      <c r="JV74" s="460"/>
      <c r="JX74" s="286"/>
      <c r="JZ74" s="286"/>
      <c r="KB74" s="286"/>
      <c r="KD74" s="286"/>
      <c r="KE74" s="460"/>
      <c r="KG74" s="286"/>
      <c r="KI74" s="286"/>
      <c r="KK74" s="286"/>
      <c r="KM74" s="286"/>
      <c r="KN74" s="460"/>
      <c r="KP74" s="286"/>
      <c r="KR74" s="286"/>
      <c r="KT74" s="286"/>
      <c r="KV74" s="286"/>
      <c r="KW74" s="460"/>
      <c r="KY74" s="286"/>
      <c r="LA74" s="286"/>
      <c r="LC74" s="286"/>
      <c r="LE74" s="286"/>
      <c r="LF74" s="460"/>
      <c r="LH74" s="286"/>
      <c r="LJ74" s="286"/>
      <c r="LL74" s="286"/>
      <c r="LN74" s="286"/>
      <c r="LO74" s="460"/>
      <c r="LQ74" s="286"/>
      <c r="LS74" s="286"/>
      <c r="LU74" s="286"/>
      <c r="LW74" s="286"/>
      <c r="LX74" s="460"/>
      <c r="LZ74" s="286"/>
      <c r="MB74" s="286"/>
      <c r="MD74" s="286"/>
      <c r="MF74" s="286"/>
      <c r="MG74" s="460"/>
      <c r="MI74" s="286"/>
      <c r="MK74" s="286"/>
      <c r="MM74" s="286"/>
      <c r="MO74" s="286"/>
      <c r="MP74" s="460"/>
      <c r="MR74" s="286"/>
      <c r="MT74" s="286"/>
      <c r="MV74" s="286"/>
      <c r="MX74" s="286"/>
      <c r="MY74" s="460"/>
      <c r="NA74" s="286"/>
      <c r="NC74" s="286"/>
      <c r="NE74" s="286"/>
      <c r="NG74" s="286"/>
      <c r="NH74" s="460"/>
    </row>
    <row r="75" spans="1:372" s="443" customFormat="1" ht="18">
      <c r="A75" s="665">
        <v>2022</v>
      </c>
      <c r="B75" s="59">
        <f>SUM(D75:AAP75)</f>
        <v>622.99999999999977</v>
      </c>
      <c r="C75" s="460"/>
      <c r="E75" s="286">
        <f>D74*0.25</f>
        <v>0</v>
      </c>
      <c r="F75" s="24"/>
      <c r="G75" s="286">
        <f>F74*0.5</f>
        <v>0</v>
      </c>
      <c r="I75" s="286">
        <f>H74*0.75</f>
        <v>0</v>
      </c>
      <c r="K75" s="286">
        <f>J74*1</f>
        <v>0</v>
      </c>
      <c r="L75" s="460"/>
      <c r="N75" s="286">
        <f>M74*0.25</f>
        <v>0</v>
      </c>
      <c r="P75" s="286">
        <f>O74*0.5</f>
        <v>0</v>
      </c>
      <c r="R75" s="286">
        <f>Q74*0.75</f>
        <v>0</v>
      </c>
      <c r="T75" s="286">
        <f>S74*1</f>
        <v>0</v>
      </c>
      <c r="U75" s="460"/>
      <c r="V75" s="24"/>
      <c r="W75" s="286">
        <f>V74*0.25</f>
        <v>0</v>
      </c>
      <c r="X75" s="24"/>
      <c r="Y75" s="286">
        <f>X74*0.5</f>
        <v>0</v>
      </c>
      <c r="Z75" s="24"/>
      <c r="AA75" s="286">
        <f>Z74*0.75</f>
        <v>0</v>
      </c>
      <c r="AB75"/>
      <c r="AC75" s="286">
        <f t="shared" ref="AC75" si="62">AB74*1</f>
        <v>412.89999999999986</v>
      </c>
      <c r="AD75" s="460"/>
      <c r="AF75" s="286">
        <f>AE74*0.25</f>
        <v>0</v>
      </c>
      <c r="AH75" s="286">
        <f>AG74*0.5</f>
        <v>0</v>
      </c>
      <c r="AI75" s="293"/>
      <c r="AJ75" s="286">
        <f>AI74*0.75</f>
        <v>0</v>
      </c>
      <c r="AL75" s="286">
        <f t="shared" ref="AL75" si="63">AK74*1</f>
        <v>210.09999999999991</v>
      </c>
      <c r="AM75" s="460"/>
      <c r="AO75" s="286"/>
      <c r="AP75" s="24"/>
      <c r="AQ75" s="286"/>
      <c r="AR75" s="24"/>
      <c r="AS75" s="286"/>
      <c r="AU75" s="286"/>
      <c r="AV75" s="460"/>
      <c r="AW75" s="24"/>
      <c r="AX75" s="286"/>
      <c r="AY75" s="24"/>
      <c r="AZ75" s="286"/>
      <c r="BA75" s="24"/>
      <c r="BB75" s="286"/>
      <c r="BC75" s="24"/>
      <c r="BD75" s="286"/>
      <c r="BE75" s="460"/>
      <c r="BG75" s="286"/>
      <c r="BH75" s="24"/>
      <c r="BI75" s="286"/>
      <c r="BJ75" s="24"/>
      <c r="BK75" s="286"/>
      <c r="BM75" s="286"/>
      <c r="BN75" s="460"/>
      <c r="BP75" s="286"/>
      <c r="BR75" s="286"/>
      <c r="BT75" s="286"/>
      <c r="BV75" s="286"/>
      <c r="BW75" s="460"/>
      <c r="BY75" s="286"/>
      <c r="CA75" s="286"/>
      <c r="CC75" s="286"/>
      <c r="CE75" s="286"/>
      <c r="CF75" s="460"/>
      <c r="CH75" s="286"/>
      <c r="CI75" s="24"/>
      <c r="CJ75" s="286"/>
      <c r="CK75" s="24"/>
      <c r="CL75" s="286"/>
      <c r="CN75" s="286"/>
      <c r="CO75" s="460"/>
      <c r="CQ75" s="286"/>
      <c r="CR75" s="24"/>
      <c r="CS75" s="286"/>
      <c r="CT75" s="24"/>
      <c r="CU75" s="286"/>
      <c r="CW75" s="286"/>
      <c r="CX75" s="460"/>
      <c r="CZ75" s="286"/>
      <c r="DA75" s="24"/>
      <c r="DB75" s="286"/>
      <c r="DD75" s="286"/>
      <c r="DF75" s="286"/>
      <c r="DG75" s="460"/>
      <c r="DI75" s="286"/>
      <c r="DJ75" s="24"/>
      <c r="DK75" s="286"/>
      <c r="DL75" s="24"/>
      <c r="DM75" s="286"/>
      <c r="DO75" s="286"/>
      <c r="DP75" s="460"/>
      <c r="DR75" s="286"/>
      <c r="DS75" s="24"/>
      <c r="DT75" s="286"/>
      <c r="DV75" s="286"/>
      <c r="DX75" s="286"/>
      <c r="DY75" s="460"/>
      <c r="EA75" s="286"/>
      <c r="EB75" s="24"/>
      <c r="EC75" s="286"/>
      <c r="ED75" s="24"/>
      <c r="EE75" s="286"/>
      <c r="EG75" s="286"/>
      <c r="EH75" s="460"/>
      <c r="EJ75" s="286"/>
      <c r="EK75" s="24"/>
      <c r="EL75" s="286"/>
      <c r="EM75" s="24"/>
      <c r="EN75" s="286"/>
      <c r="EP75" s="286"/>
      <c r="EQ75" s="460"/>
      <c r="ES75" s="286"/>
      <c r="ET75" s="24"/>
      <c r="EU75" s="286"/>
      <c r="EV75" s="24"/>
      <c r="EW75" s="286"/>
      <c r="EY75" s="286"/>
      <c r="EZ75" s="460"/>
      <c r="FB75" s="286"/>
      <c r="FC75" s="24"/>
      <c r="FD75" s="286"/>
      <c r="FE75" s="24"/>
      <c r="FF75" s="286"/>
      <c r="FH75" s="286"/>
      <c r="FI75" s="460"/>
      <c r="FK75" s="286"/>
      <c r="FL75" s="24"/>
      <c r="FM75" s="286"/>
      <c r="FO75" s="286"/>
      <c r="FQ75" s="286"/>
      <c r="FR75" s="460"/>
      <c r="FT75" s="286"/>
      <c r="FU75" s="24"/>
      <c r="FV75" s="286"/>
      <c r="FW75" s="24"/>
      <c r="FX75" s="286"/>
      <c r="FZ75" s="286"/>
      <c r="GA75" s="460"/>
      <c r="GC75" s="286"/>
      <c r="GD75" s="24"/>
      <c r="GE75" s="286"/>
      <c r="GF75" s="24"/>
      <c r="GG75" s="286"/>
      <c r="GI75" s="286"/>
      <c r="GJ75" s="460"/>
      <c r="GL75" s="286"/>
      <c r="GM75" s="24"/>
      <c r="GN75" s="286"/>
      <c r="GP75" s="286"/>
      <c r="GR75" s="286"/>
      <c r="GS75" s="460"/>
      <c r="GU75" s="286"/>
      <c r="GV75" s="24"/>
      <c r="GW75" s="286"/>
      <c r="GX75" s="24"/>
      <c r="GY75" s="286"/>
      <c r="GZ75" s="24"/>
      <c r="HA75" s="286"/>
      <c r="HB75" s="460"/>
      <c r="HD75" s="286"/>
      <c r="HF75" s="286"/>
      <c r="HH75" s="286"/>
      <c r="HJ75" s="286"/>
      <c r="HK75" s="460"/>
      <c r="HM75" s="286"/>
      <c r="HO75" s="286"/>
      <c r="HQ75" s="286"/>
      <c r="HS75" s="286"/>
      <c r="HT75" s="460"/>
      <c r="HV75" s="286"/>
      <c r="HX75" s="286"/>
      <c r="HZ75" s="286"/>
      <c r="IB75" s="286"/>
      <c r="IC75" s="460"/>
      <c r="IE75" s="286"/>
      <c r="IG75" s="286"/>
      <c r="II75" s="286"/>
      <c r="IK75" s="286"/>
      <c r="IL75" s="460"/>
      <c r="IN75" s="286"/>
      <c r="IP75" s="286"/>
      <c r="IR75" s="286"/>
      <c r="IT75" s="286"/>
      <c r="IU75" s="460"/>
      <c r="IW75" s="286"/>
      <c r="IY75" s="286"/>
      <c r="JA75" s="286"/>
      <c r="JC75" s="286"/>
      <c r="JD75" s="460"/>
      <c r="JF75" s="286"/>
      <c r="JH75" s="286"/>
      <c r="JJ75" s="286"/>
      <c r="JL75" s="286"/>
      <c r="JM75" s="460"/>
      <c r="JO75" s="286"/>
      <c r="JQ75" s="286"/>
      <c r="JS75" s="286"/>
      <c r="JU75" s="286"/>
      <c r="JV75" s="460"/>
      <c r="JX75" s="286"/>
      <c r="JZ75" s="286"/>
      <c r="KB75" s="286"/>
      <c r="KD75" s="286"/>
      <c r="KE75" s="460"/>
      <c r="KG75" s="286"/>
      <c r="KI75" s="286"/>
      <c r="KK75" s="286"/>
      <c r="KM75" s="286"/>
      <c r="KN75" s="460"/>
      <c r="KP75" s="286"/>
      <c r="KR75" s="286"/>
      <c r="KT75" s="286"/>
      <c r="KV75" s="286"/>
      <c r="KW75" s="460"/>
      <c r="KY75" s="286"/>
      <c r="LA75" s="286"/>
      <c r="LC75" s="286"/>
      <c r="LE75" s="286"/>
      <c r="LF75" s="460"/>
      <c r="LH75" s="286"/>
      <c r="LJ75" s="286"/>
      <c r="LL75" s="286"/>
      <c r="LN75" s="286"/>
      <c r="LO75" s="460"/>
      <c r="LQ75" s="286"/>
      <c r="LS75" s="286"/>
      <c r="LU75" s="286"/>
      <c r="LW75" s="286"/>
      <c r="LX75" s="460"/>
      <c r="LZ75" s="286"/>
      <c r="MB75" s="286"/>
      <c r="MD75" s="286"/>
      <c r="MF75" s="286"/>
      <c r="MG75" s="460"/>
      <c r="MI75" s="286"/>
      <c r="MK75" s="286"/>
      <c r="MM75" s="286"/>
      <c r="MO75" s="286"/>
      <c r="MP75" s="460"/>
      <c r="MR75" s="286"/>
      <c r="MT75" s="286"/>
      <c r="MV75" s="286"/>
      <c r="MX75" s="286"/>
      <c r="MY75" s="460"/>
      <c r="NA75" s="286"/>
      <c r="NC75" s="286"/>
      <c r="NE75" s="286"/>
      <c r="NG75" s="286"/>
      <c r="NH75" s="460"/>
    </row>
    <row r="76" spans="1:372" s="50" customFormat="1" ht="15.75">
      <c r="B76" s="256"/>
      <c r="C76" s="255"/>
      <c r="D76" s="305"/>
      <c r="E76" s="463"/>
      <c r="F76" s="178"/>
      <c r="G76" s="463"/>
      <c r="H76" s="305"/>
      <c r="I76" s="463"/>
      <c r="J76" s="305"/>
      <c r="K76" s="305"/>
      <c r="L76" s="255"/>
      <c r="M76" s="305"/>
      <c r="N76" s="463"/>
      <c r="O76" s="305"/>
      <c r="P76" s="463"/>
      <c r="Q76" s="305"/>
      <c r="R76" s="463"/>
      <c r="S76" s="305"/>
      <c r="T76" s="305"/>
      <c r="U76" s="255"/>
      <c r="V76" s="178"/>
      <c r="W76" s="463"/>
      <c r="X76" s="178"/>
      <c r="Y76" s="463"/>
      <c r="Z76" s="178"/>
      <c r="AA76" s="305"/>
      <c r="AC76" s="48"/>
      <c r="AD76" s="255"/>
      <c r="AE76" s="178"/>
      <c r="AF76" s="355"/>
      <c r="AG76" s="178"/>
      <c r="AH76" s="305"/>
      <c r="AI76" s="305"/>
      <c r="AJ76" s="305"/>
      <c r="AL76" s="48"/>
      <c r="AM76" s="255"/>
      <c r="AN76" s="305"/>
      <c r="AO76" s="355"/>
      <c r="AP76" s="178"/>
      <c r="AQ76" s="305"/>
      <c r="AR76" s="178"/>
      <c r="AS76" s="305"/>
      <c r="AT76" s="305"/>
      <c r="AU76" s="48"/>
      <c r="AV76" s="255"/>
      <c r="AW76" s="178"/>
      <c r="AX76" s="355"/>
      <c r="AY76" s="178"/>
      <c r="AZ76" s="305"/>
      <c r="BA76" s="178"/>
      <c r="BB76" s="305"/>
      <c r="BC76" s="305"/>
      <c r="BD76" s="48"/>
      <c r="BE76" s="255"/>
      <c r="BF76" s="305"/>
      <c r="BG76" s="355"/>
      <c r="BH76" s="178"/>
      <c r="BI76" s="305"/>
      <c r="BJ76" s="178"/>
      <c r="BK76" s="305"/>
      <c r="BL76" s="305"/>
      <c r="BM76" s="48"/>
      <c r="BN76" s="255"/>
      <c r="BO76" s="305"/>
      <c r="BP76" s="355"/>
      <c r="BQ76" s="305"/>
      <c r="BR76" s="305"/>
      <c r="BS76" s="305"/>
      <c r="BT76" s="305"/>
      <c r="BU76" s="305"/>
      <c r="BV76" s="48"/>
      <c r="BW76" s="255"/>
      <c r="BX76" s="305"/>
      <c r="BY76" s="355"/>
      <c r="BZ76" s="305"/>
      <c r="CA76" s="305"/>
      <c r="CB76" s="305"/>
      <c r="CC76" s="305"/>
      <c r="CD76" s="305"/>
      <c r="CE76" s="48"/>
      <c r="CF76" s="255"/>
      <c r="CG76" s="305"/>
      <c r="CH76" s="355"/>
      <c r="CI76" s="178"/>
      <c r="CJ76" s="305"/>
      <c r="CK76" s="178"/>
      <c r="CL76" s="305"/>
      <c r="CM76" s="305"/>
      <c r="CN76" s="48"/>
      <c r="CO76" s="255"/>
      <c r="CP76" s="305"/>
      <c r="CQ76" s="355"/>
      <c r="CR76" s="178"/>
      <c r="CS76" s="305"/>
      <c r="CT76" s="178"/>
      <c r="CU76" s="305"/>
      <c r="CV76" s="305"/>
      <c r="CW76" s="48"/>
      <c r="CX76" s="255"/>
      <c r="CY76" s="305"/>
      <c r="CZ76" s="355"/>
      <c r="DA76" s="178"/>
      <c r="DB76" s="305"/>
      <c r="DC76" s="305"/>
      <c r="DD76" s="305"/>
      <c r="DE76" s="305"/>
      <c r="DF76" s="48"/>
      <c r="DG76" s="255"/>
      <c r="DH76" s="305"/>
      <c r="DI76" s="355"/>
      <c r="DJ76" s="178"/>
      <c r="DK76" s="305"/>
      <c r="DL76" s="178"/>
      <c r="DM76" s="305"/>
      <c r="DN76" s="305"/>
      <c r="DO76" s="48"/>
      <c r="DP76" s="255"/>
      <c r="DQ76" s="305"/>
      <c r="DR76" s="355"/>
      <c r="DS76" s="178"/>
      <c r="DT76" s="305"/>
      <c r="DU76" s="305"/>
      <c r="DV76" s="305"/>
      <c r="DW76" s="305"/>
      <c r="DX76" s="48"/>
      <c r="DY76" s="255"/>
      <c r="DZ76" s="305"/>
      <c r="EA76" s="355"/>
      <c r="EB76" s="178"/>
      <c r="EC76" s="305"/>
      <c r="ED76" s="178"/>
      <c r="EE76" s="305"/>
      <c r="EF76" s="305"/>
      <c r="EG76" s="48"/>
      <c r="EH76" s="255"/>
      <c r="EI76" s="305"/>
      <c r="EJ76" s="355"/>
      <c r="EK76" s="178"/>
      <c r="EL76" s="305"/>
      <c r="EM76" s="178"/>
      <c r="EN76" s="305"/>
      <c r="EO76" s="305"/>
      <c r="EP76" s="48"/>
      <c r="EQ76" s="255"/>
      <c r="ER76" s="305"/>
      <c r="ES76" s="355"/>
      <c r="ET76" s="178"/>
      <c r="EU76" s="305"/>
      <c r="EV76" s="178"/>
      <c r="EW76" s="305"/>
      <c r="EX76" s="305"/>
      <c r="EY76" s="48"/>
      <c r="EZ76" s="255"/>
      <c r="FA76" s="305"/>
      <c r="FB76" s="355"/>
      <c r="FC76" s="178"/>
      <c r="FD76" s="305"/>
      <c r="FE76" s="178"/>
      <c r="FF76" s="305"/>
      <c r="FG76" s="305"/>
      <c r="FH76" s="48"/>
      <c r="FI76" s="255"/>
      <c r="FJ76" s="305"/>
      <c r="FK76" s="355"/>
      <c r="FL76" s="178"/>
      <c r="FM76" s="305"/>
      <c r="FN76" s="305"/>
      <c r="FO76" s="305"/>
      <c r="FP76" s="305"/>
      <c r="FQ76" s="48"/>
      <c r="FR76" s="255"/>
      <c r="FS76" s="305"/>
      <c r="FT76" s="355"/>
      <c r="FU76" s="178"/>
      <c r="FV76" s="305"/>
      <c r="FW76" s="178"/>
      <c r="FX76" s="305"/>
      <c r="FY76" s="305"/>
      <c r="FZ76" s="48"/>
      <c r="GA76" s="255"/>
      <c r="GB76" s="305"/>
      <c r="GC76" s="355"/>
      <c r="GD76" s="178"/>
      <c r="GE76" s="305"/>
      <c r="GF76" s="178"/>
      <c r="GG76" s="305"/>
      <c r="GH76" s="305"/>
      <c r="GI76" s="48"/>
      <c r="GJ76" s="255"/>
      <c r="GK76" s="305"/>
      <c r="GL76" s="355"/>
      <c r="GM76" s="178"/>
      <c r="GN76" s="305"/>
      <c r="GO76" s="305"/>
      <c r="GP76" s="305"/>
      <c r="GQ76" s="305"/>
      <c r="GR76" s="48"/>
      <c r="GS76" s="255"/>
      <c r="GT76" s="305"/>
      <c r="GU76" s="355"/>
      <c r="GV76" s="178"/>
      <c r="GW76" s="305"/>
      <c r="GX76" s="178"/>
      <c r="GY76" s="305"/>
      <c r="GZ76" s="178"/>
      <c r="HA76" s="305"/>
      <c r="HB76" s="255"/>
      <c r="HC76" s="305"/>
      <c r="HD76" s="355"/>
      <c r="HE76" s="305"/>
      <c r="HF76" s="305"/>
      <c r="HG76" s="305"/>
      <c r="HH76" s="305"/>
      <c r="HI76" s="305"/>
      <c r="HJ76" s="48"/>
      <c r="HK76" s="255"/>
      <c r="HL76" s="305"/>
      <c r="HM76" s="355"/>
      <c r="HN76" s="305"/>
      <c r="HO76" s="305"/>
      <c r="HP76" s="305"/>
      <c r="HQ76" s="305"/>
      <c r="HR76" s="305"/>
      <c r="HS76" s="48"/>
      <c r="HT76" s="255"/>
      <c r="HU76" s="305"/>
      <c r="HV76" s="355"/>
      <c r="HW76" s="305"/>
      <c r="HX76" s="305"/>
      <c r="HY76" s="305"/>
      <c r="HZ76" s="305"/>
      <c r="IA76" s="305"/>
      <c r="IB76" s="48"/>
      <c r="IC76" s="255"/>
      <c r="ID76" s="305"/>
      <c r="IE76" s="355"/>
      <c r="IF76" s="305"/>
      <c r="IG76" s="305"/>
      <c r="IH76" s="305"/>
      <c r="II76" s="305"/>
      <c r="IJ76" s="305"/>
      <c r="IK76" s="305"/>
      <c r="IL76" s="255"/>
      <c r="IM76" s="305"/>
      <c r="IN76" s="355"/>
      <c r="IO76" s="305"/>
      <c r="IP76" s="305"/>
      <c r="IQ76" s="305"/>
      <c r="IR76" s="305"/>
      <c r="IS76" s="305"/>
      <c r="IT76" s="48"/>
      <c r="IU76" s="255"/>
      <c r="IV76" s="305"/>
      <c r="IW76" s="355"/>
      <c r="IX76" s="305"/>
      <c r="IY76" s="305"/>
      <c r="IZ76" s="305"/>
      <c r="JA76" s="305"/>
      <c r="JB76" s="305"/>
      <c r="JC76" s="48"/>
      <c r="JD76" s="255"/>
      <c r="JE76" s="305"/>
      <c r="JF76" s="355"/>
      <c r="JG76" s="305"/>
      <c r="JH76" s="305"/>
      <c r="JI76" s="305"/>
      <c r="JJ76" s="305"/>
      <c r="JK76" s="305"/>
      <c r="JL76" s="48"/>
      <c r="JM76" s="255"/>
      <c r="JN76" s="305"/>
      <c r="JO76" s="355"/>
      <c r="JP76" s="305"/>
      <c r="JQ76" s="305"/>
      <c r="JR76" s="305"/>
      <c r="JS76" s="305"/>
      <c r="JT76" s="305"/>
      <c r="JU76" s="305"/>
      <c r="JV76" s="255"/>
      <c r="JW76" s="305"/>
      <c r="JX76" s="355"/>
      <c r="JY76" s="305"/>
      <c r="JZ76" s="305"/>
      <c r="KA76" s="305"/>
      <c r="KB76" s="305"/>
      <c r="KC76" s="305"/>
      <c r="KD76" s="48"/>
      <c r="KE76" s="255"/>
      <c r="KF76" s="305"/>
      <c r="KG76" s="355"/>
      <c r="KH76" s="305"/>
      <c r="KI76" s="305"/>
      <c r="KJ76" s="305"/>
      <c r="KK76" s="305"/>
      <c r="KL76" s="305"/>
      <c r="KM76" s="48"/>
      <c r="KN76" s="255"/>
      <c r="KO76" s="305"/>
      <c r="KP76" s="355"/>
      <c r="KQ76" s="305"/>
      <c r="KR76" s="305"/>
      <c r="KS76" s="305"/>
      <c r="KT76" s="305"/>
      <c r="KU76" s="305"/>
      <c r="KV76" s="305"/>
      <c r="KW76" s="255"/>
      <c r="KX76" s="305"/>
      <c r="KY76" s="355"/>
      <c r="KZ76" s="305"/>
      <c r="LA76" s="305"/>
      <c r="LB76" s="305"/>
      <c r="LC76" s="305"/>
      <c r="LD76" s="305"/>
      <c r="LE76" s="305"/>
      <c r="LF76" s="255"/>
      <c r="LG76" s="305"/>
      <c r="LH76" s="355"/>
      <c r="LI76" s="305"/>
      <c r="LJ76" s="305"/>
      <c r="LK76" s="305"/>
      <c r="LL76" s="305"/>
      <c r="LM76" s="305"/>
      <c r="LN76" s="48"/>
      <c r="LO76" s="255"/>
      <c r="LP76" s="305"/>
      <c r="LQ76" s="355"/>
      <c r="LR76" s="305"/>
      <c r="LS76" s="305"/>
      <c r="LT76" s="305"/>
      <c r="LU76" s="305"/>
      <c r="LV76" s="305"/>
      <c r="LW76" s="48"/>
      <c r="LX76" s="255"/>
      <c r="LY76" s="305"/>
      <c r="LZ76" s="355"/>
      <c r="MA76" s="305"/>
      <c r="MB76" s="305"/>
      <c r="MC76" s="305"/>
      <c r="MD76" s="305"/>
      <c r="ME76" s="305"/>
      <c r="MF76" s="305"/>
      <c r="MG76" s="255"/>
      <c r="MH76" s="305"/>
      <c r="MI76" s="355"/>
      <c r="MJ76" s="305"/>
      <c r="MK76" s="305"/>
      <c r="ML76" s="305"/>
      <c r="MM76" s="305"/>
      <c r="MN76" s="305"/>
      <c r="MO76" s="48"/>
      <c r="MP76" s="255"/>
      <c r="MQ76" s="305"/>
      <c r="MR76" s="355"/>
      <c r="MS76" s="305"/>
      <c r="MT76" s="305"/>
      <c r="MU76" s="305"/>
      <c r="MV76" s="305"/>
      <c r="MW76" s="305"/>
      <c r="MX76" s="48"/>
      <c r="MY76" s="255"/>
      <c r="MZ76" s="305"/>
      <c r="NA76" s="355"/>
      <c r="NB76" s="305"/>
      <c r="NC76" s="305"/>
      <c r="ND76" s="305"/>
      <c r="NE76" s="305"/>
      <c r="NF76" s="305"/>
      <c r="NG76" s="48"/>
      <c r="NH76" s="255"/>
    </row>
    <row r="77" spans="1:372" ht="15">
      <c r="A77" s="106" t="s">
        <v>1852</v>
      </c>
      <c r="C77" s="460"/>
      <c r="D77" s="443"/>
      <c r="E77" s="444" t="s">
        <v>187</v>
      </c>
      <c r="F77" s="661">
        <v>301.60000000000002</v>
      </c>
      <c r="G77" s="444" t="s">
        <v>183</v>
      </c>
      <c r="H77" s="662"/>
      <c r="I77" s="444" t="s">
        <v>184</v>
      </c>
      <c r="J77" s="662"/>
      <c r="K77" s="444" t="s">
        <v>185</v>
      </c>
      <c r="L77" s="460"/>
      <c r="M77" s="443"/>
      <c r="N77" s="444" t="s">
        <v>187</v>
      </c>
      <c r="O77" s="24">
        <v>147.49999999999994</v>
      </c>
      <c r="P77" s="444" t="s">
        <v>183</v>
      </c>
      <c r="Q77" s="24"/>
      <c r="R77" s="444" t="s">
        <v>184</v>
      </c>
      <c r="S77" s="24"/>
      <c r="T77" s="444" t="s">
        <v>185</v>
      </c>
      <c r="U77" s="460"/>
      <c r="V77" s="443"/>
      <c r="W77" s="444" t="s">
        <v>187</v>
      </c>
      <c r="X77" s="24">
        <v>504.89999999999986</v>
      </c>
      <c r="Y77" s="444" t="s">
        <v>183</v>
      </c>
      <c r="Z77" s="24">
        <v>602.89999999999986</v>
      </c>
      <c r="AA77" s="444" t="s">
        <v>184</v>
      </c>
      <c r="AB77" s="722">
        <v>558.65000000000055</v>
      </c>
      <c r="AC77" s="444" t="s">
        <v>185</v>
      </c>
      <c r="AD77" s="460"/>
      <c r="AE77" s="443"/>
      <c r="AF77" s="444" t="s">
        <v>187</v>
      </c>
      <c r="AG77" s="24">
        <v>97.500000000000227</v>
      </c>
      <c r="AH77" s="444" t="s">
        <v>183</v>
      </c>
      <c r="AI77" s="24">
        <v>199.0999999999998</v>
      </c>
      <c r="AJ77" s="444" t="s">
        <v>184</v>
      </c>
      <c r="AK77" s="722">
        <v>324.20000000000073</v>
      </c>
      <c r="AL77" s="444" t="s">
        <v>185</v>
      </c>
      <c r="AM77" s="460"/>
      <c r="AN77" s="443"/>
      <c r="AO77" s="444" t="s">
        <v>187</v>
      </c>
      <c r="AP77" s="443"/>
      <c r="AQ77" s="444" t="s">
        <v>183</v>
      </c>
      <c r="AR77" s="24">
        <v>153.09999999999991</v>
      </c>
      <c r="AS77" s="444" t="s">
        <v>184</v>
      </c>
      <c r="AT77" s="444">
        <v>672.49999999999955</v>
      </c>
      <c r="AU77" s="444" t="s">
        <v>185</v>
      </c>
      <c r="AV77" s="460"/>
      <c r="AW77" s="443"/>
      <c r="AX77" s="444" t="s">
        <v>187</v>
      </c>
      <c r="AY77" s="443"/>
      <c r="AZ77" s="444" t="s">
        <v>183</v>
      </c>
      <c r="BA77" s="24">
        <v>238.70000000000027</v>
      </c>
      <c r="BB77" s="444" t="s">
        <v>184</v>
      </c>
      <c r="BC77" s="24">
        <v>917.30000000000064</v>
      </c>
      <c r="BD77" s="444" t="s">
        <v>185</v>
      </c>
      <c r="BE77" s="460"/>
      <c r="BF77" s="443"/>
      <c r="BG77" s="444" t="s">
        <v>187</v>
      </c>
      <c r="BH77" s="443"/>
      <c r="BI77" s="444" t="s">
        <v>183</v>
      </c>
      <c r="BJ77" s="24">
        <v>730.39999999999964</v>
      </c>
      <c r="BK77" s="444" t="s">
        <v>184</v>
      </c>
      <c r="BL77" s="24">
        <v>1075.4000000000005</v>
      </c>
      <c r="BM77" s="444" t="s">
        <v>185</v>
      </c>
      <c r="BN77" s="460"/>
      <c r="BO77" s="443"/>
      <c r="BP77" s="444" t="s">
        <v>187</v>
      </c>
      <c r="BQ77" s="443"/>
      <c r="BR77" s="444" t="s">
        <v>183</v>
      </c>
      <c r="BS77" s="24">
        <v>209.49999999999909</v>
      </c>
      <c r="BT77" s="444" t="s">
        <v>184</v>
      </c>
      <c r="BU77" s="24">
        <v>450.69999999999982</v>
      </c>
      <c r="BV77" s="444" t="s">
        <v>185</v>
      </c>
      <c r="BW77" s="460"/>
      <c r="BX77" s="443"/>
      <c r="BY77" s="444" t="s">
        <v>187</v>
      </c>
      <c r="BZ77" s="443"/>
      <c r="CA77" s="444" t="s">
        <v>183</v>
      </c>
      <c r="CB77" s="663">
        <v>164.99999999999818</v>
      </c>
      <c r="CC77" s="444" t="s">
        <v>184</v>
      </c>
      <c r="CD77" s="24">
        <v>374.5</v>
      </c>
      <c r="CE77" s="444" t="s">
        <v>185</v>
      </c>
      <c r="CF77" s="460"/>
      <c r="CG77" s="443"/>
      <c r="CH77" s="444" t="s">
        <v>187</v>
      </c>
      <c r="CI77" s="443"/>
      <c r="CJ77" s="444" t="s">
        <v>183</v>
      </c>
      <c r="CK77" s="443"/>
      <c r="CL77" s="444" t="s">
        <v>184</v>
      </c>
      <c r="CM77" s="24">
        <v>113.69999999999982</v>
      </c>
      <c r="CN77" s="444" t="s">
        <v>185</v>
      </c>
      <c r="CO77" s="460"/>
      <c r="CP77" s="443"/>
      <c r="CQ77" s="444" t="s">
        <v>187</v>
      </c>
      <c r="CR77" s="443"/>
      <c r="CS77" s="444" t="s">
        <v>183</v>
      </c>
      <c r="CT77" s="443"/>
      <c r="CU77" s="444" t="s">
        <v>184</v>
      </c>
      <c r="CV77" s="24">
        <v>170.39999999999964</v>
      </c>
      <c r="CW77" s="444" t="s">
        <v>185</v>
      </c>
      <c r="CX77" s="460"/>
      <c r="CY77" s="443"/>
      <c r="CZ77" s="444" t="s">
        <v>187</v>
      </c>
      <c r="DA77" s="443"/>
      <c r="DB77" s="444" t="s">
        <v>183</v>
      </c>
      <c r="DC77" s="24">
        <v>110.49999999999818</v>
      </c>
      <c r="DD77" s="444" t="s">
        <v>184</v>
      </c>
      <c r="DE77" s="24">
        <v>169.20000000000073</v>
      </c>
      <c r="DF77" s="444" t="s">
        <v>185</v>
      </c>
      <c r="DG77" s="460"/>
      <c r="DH77" s="443"/>
      <c r="DI77" s="444" t="s">
        <v>187</v>
      </c>
      <c r="DJ77" s="443"/>
      <c r="DK77" s="444" t="s">
        <v>183</v>
      </c>
      <c r="DL77" s="443"/>
      <c r="DM77" s="444" t="s">
        <v>184</v>
      </c>
      <c r="DN77" s="24">
        <v>15.299999999998363</v>
      </c>
      <c r="DO77" s="444" t="s">
        <v>185</v>
      </c>
      <c r="DP77" s="460"/>
      <c r="DQ77" s="443"/>
      <c r="DR77" s="444" t="s">
        <v>187</v>
      </c>
      <c r="DS77" s="443"/>
      <c r="DT77" s="444" t="s">
        <v>183</v>
      </c>
      <c r="DU77" s="24">
        <v>1.3999999999978172</v>
      </c>
      <c r="DV77" s="444" t="s">
        <v>184</v>
      </c>
      <c r="DW77" s="24">
        <v>327.09999999999854</v>
      </c>
      <c r="DX77" s="444" t="s">
        <v>185</v>
      </c>
      <c r="DY77" s="460"/>
      <c r="DZ77" s="443"/>
      <c r="EA77" s="444" t="s">
        <v>187</v>
      </c>
      <c r="EB77" s="443"/>
      <c r="EC77" s="444" t="s">
        <v>183</v>
      </c>
      <c r="ED77" s="443"/>
      <c r="EE77" s="444" t="s">
        <v>184</v>
      </c>
      <c r="EF77" s="24">
        <v>823.79999999999745</v>
      </c>
      <c r="EG77" s="444" t="s">
        <v>185</v>
      </c>
      <c r="EH77" s="460"/>
      <c r="EI77" s="443"/>
      <c r="EJ77" s="444" t="s">
        <v>187</v>
      </c>
      <c r="EK77" s="443"/>
      <c r="EL77" s="444" t="s">
        <v>183</v>
      </c>
      <c r="EM77" s="443"/>
      <c r="EN77" s="444" t="s">
        <v>184</v>
      </c>
      <c r="EO77" s="24">
        <v>181.79999999999927</v>
      </c>
      <c r="EP77" s="444" t="s">
        <v>185</v>
      </c>
      <c r="EQ77" s="460"/>
      <c r="ER77" s="443"/>
      <c r="ES77" s="444" t="s">
        <v>187</v>
      </c>
      <c r="ET77" s="443"/>
      <c r="EU77" s="444" t="s">
        <v>183</v>
      </c>
      <c r="EV77" s="443"/>
      <c r="EW77" s="444" t="s">
        <v>184</v>
      </c>
      <c r="EX77" s="24">
        <v>461.79999999999836</v>
      </c>
      <c r="EY77" s="444" t="s">
        <v>185</v>
      </c>
      <c r="EZ77" s="460"/>
      <c r="FA77" s="443"/>
      <c r="FB77" s="444" t="s">
        <v>187</v>
      </c>
      <c r="FC77" s="443"/>
      <c r="FD77" s="444" t="s">
        <v>183</v>
      </c>
      <c r="FE77" s="663">
        <v>233.09999999999854</v>
      </c>
      <c r="FF77" s="444" t="s">
        <v>184</v>
      </c>
      <c r="FG77" s="24">
        <v>499.89999999999782</v>
      </c>
      <c r="FH77" s="444" t="s">
        <v>185</v>
      </c>
      <c r="FI77" s="460"/>
      <c r="FJ77" s="443"/>
      <c r="FK77" s="444" t="s">
        <v>187</v>
      </c>
      <c r="FL77" s="443"/>
      <c r="FM77" s="444" t="s">
        <v>183</v>
      </c>
      <c r="FN77" s="24">
        <v>512.59999999999854</v>
      </c>
      <c r="FO77" s="444" t="s">
        <v>184</v>
      </c>
      <c r="FP77" s="24">
        <v>545.59999999999854</v>
      </c>
      <c r="FQ77" s="444" t="s">
        <v>185</v>
      </c>
      <c r="FR77" s="460"/>
      <c r="FS77" s="443"/>
      <c r="FT77" s="444" t="s">
        <v>187</v>
      </c>
      <c r="FU77" s="443"/>
      <c r="FV77" s="444" t="s">
        <v>183</v>
      </c>
      <c r="FW77" s="443"/>
      <c r="FX77" s="444" t="s">
        <v>184</v>
      </c>
      <c r="FY77" s="24">
        <v>554.79999999999927</v>
      </c>
      <c r="FZ77" s="444" t="s">
        <v>185</v>
      </c>
      <c r="GA77" s="460"/>
      <c r="GB77" s="443"/>
      <c r="GC77" s="444" t="s">
        <v>187</v>
      </c>
      <c r="GD77" s="443"/>
      <c r="GE77" s="444" t="s">
        <v>183</v>
      </c>
      <c r="GF77" s="443"/>
      <c r="GG77" s="444" t="s">
        <v>184</v>
      </c>
      <c r="GH77" s="661">
        <v>143.99999999999272</v>
      </c>
      <c r="GI77" s="444" t="s">
        <v>185</v>
      </c>
      <c r="GJ77" s="460"/>
      <c r="GK77" s="443"/>
      <c r="GL77" s="444" t="s">
        <v>187</v>
      </c>
      <c r="GM77" s="443"/>
      <c r="GN77" s="444" t="s">
        <v>183</v>
      </c>
      <c r="GO77" s="24">
        <v>2156.2000000000007</v>
      </c>
      <c r="GP77" s="444" t="s">
        <v>184</v>
      </c>
      <c r="GQ77" s="24">
        <v>2476.6499999999996</v>
      </c>
      <c r="GR77" s="444" t="s">
        <v>185</v>
      </c>
      <c r="GS77" s="460"/>
      <c r="GT77" s="443"/>
      <c r="GU77" s="444" t="s">
        <v>187</v>
      </c>
      <c r="GV77" s="443"/>
      <c r="GW77" s="444" t="s">
        <v>183</v>
      </c>
      <c r="GX77" s="443"/>
      <c r="GY77" s="444" t="s">
        <v>184</v>
      </c>
      <c r="GZ77" s="443"/>
      <c r="HA77" s="444" t="s">
        <v>185</v>
      </c>
      <c r="HB77" s="460"/>
      <c r="HC77" s="443"/>
      <c r="HD77" s="444" t="s">
        <v>187</v>
      </c>
      <c r="HE77" s="443"/>
      <c r="HF77" s="444" t="s">
        <v>183</v>
      </c>
      <c r="HG77" s="24">
        <v>576.40000000000055</v>
      </c>
      <c r="HH77" s="444" t="s">
        <v>184</v>
      </c>
      <c r="HI77" s="24">
        <v>518.899999999996</v>
      </c>
      <c r="HJ77" s="444" t="s">
        <v>185</v>
      </c>
      <c r="HK77" s="460"/>
      <c r="HL77" s="443"/>
      <c r="HM77" s="444" t="s">
        <v>187</v>
      </c>
      <c r="HN77" s="443"/>
      <c r="HO77" s="444" t="s">
        <v>183</v>
      </c>
      <c r="HP77" s="443"/>
      <c r="HQ77" s="444" t="s">
        <v>184</v>
      </c>
      <c r="HR77" s="24">
        <v>558.39999999999236</v>
      </c>
      <c r="HS77" s="444" t="s">
        <v>185</v>
      </c>
      <c r="HT77" s="460"/>
      <c r="HU77" s="443"/>
      <c r="HV77" s="444" t="s">
        <v>187</v>
      </c>
      <c r="HW77" s="443"/>
      <c r="HX77" s="444" t="s">
        <v>183</v>
      </c>
      <c r="HY77" s="24">
        <v>3617.1000000000004</v>
      </c>
      <c r="HZ77" s="444" t="s">
        <v>184</v>
      </c>
      <c r="IA77" s="24">
        <v>2825.2999999998319</v>
      </c>
      <c r="IB77" s="444" t="s">
        <v>185</v>
      </c>
      <c r="IC77" s="460"/>
      <c r="ID77" s="443"/>
      <c r="IE77" s="444" t="s">
        <v>187</v>
      </c>
      <c r="IF77" s="443"/>
      <c r="IG77" s="444" t="s">
        <v>183</v>
      </c>
      <c r="IH77" s="443"/>
      <c r="II77" s="444" t="s">
        <v>184</v>
      </c>
      <c r="IJ77" s="443"/>
      <c r="IK77" s="444" t="s">
        <v>185</v>
      </c>
      <c r="IL77" s="460"/>
      <c r="IM77" s="443"/>
      <c r="IN77" s="444" t="s">
        <v>187</v>
      </c>
      <c r="IO77" s="443"/>
      <c r="IP77" s="444" t="s">
        <v>183</v>
      </c>
      <c r="IQ77" s="443"/>
      <c r="IR77" s="444" t="s">
        <v>184</v>
      </c>
      <c r="IS77" s="24">
        <v>163.49999999999636</v>
      </c>
      <c r="IT77" s="444" t="s">
        <v>185</v>
      </c>
      <c r="IU77" s="460"/>
      <c r="IV77" s="443"/>
      <c r="IW77" s="444" t="s">
        <v>187</v>
      </c>
      <c r="IX77" s="443"/>
      <c r="IY77" s="444" t="s">
        <v>183</v>
      </c>
      <c r="IZ77" s="24">
        <v>644.39999999999873</v>
      </c>
      <c r="JA77" s="444" t="s">
        <v>184</v>
      </c>
      <c r="JB77" s="24">
        <v>176.69999999999709</v>
      </c>
      <c r="JC77" s="444" t="s">
        <v>185</v>
      </c>
      <c r="JD77" s="460"/>
      <c r="JE77" s="443"/>
      <c r="JF77" s="444" t="s">
        <v>187</v>
      </c>
      <c r="JG77" s="443"/>
      <c r="JH77" s="444" t="s">
        <v>183</v>
      </c>
      <c r="JI77" s="663">
        <v>46.099999999998545</v>
      </c>
      <c r="JJ77" s="444" t="s">
        <v>184</v>
      </c>
      <c r="JK77" s="24">
        <v>129.19999999999345</v>
      </c>
      <c r="JL77" s="444" t="s">
        <v>185</v>
      </c>
      <c r="JM77" s="460"/>
      <c r="JN77" s="443"/>
      <c r="JO77" s="444" t="s">
        <v>187</v>
      </c>
      <c r="JP77" s="443"/>
      <c r="JQ77" s="444" t="s">
        <v>183</v>
      </c>
      <c r="JR77" s="443"/>
      <c r="JS77" s="444" t="s">
        <v>184</v>
      </c>
      <c r="JT77" s="443"/>
      <c r="JU77" s="444" t="s">
        <v>185</v>
      </c>
      <c r="JV77" s="460"/>
      <c r="JW77" s="443"/>
      <c r="JX77" s="444" t="s">
        <v>187</v>
      </c>
      <c r="JY77" s="443"/>
      <c r="JZ77" s="444" t="s">
        <v>183</v>
      </c>
      <c r="KA77" s="24">
        <v>2255.3999999999851</v>
      </c>
      <c r="KB77" s="444" t="s">
        <v>184</v>
      </c>
      <c r="KC77" s="24">
        <v>3089.3999999999796</v>
      </c>
      <c r="KD77" s="444" t="s">
        <v>185</v>
      </c>
      <c r="KE77" s="460"/>
      <c r="KF77" s="443"/>
      <c r="KG77" s="444" t="s">
        <v>187</v>
      </c>
      <c r="KH77" s="443"/>
      <c r="KI77" s="444" t="s">
        <v>183</v>
      </c>
      <c r="KJ77" s="663">
        <v>0</v>
      </c>
      <c r="KK77" s="444" t="s">
        <v>184</v>
      </c>
      <c r="KL77" s="24">
        <v>348.59999999999127</v>
      </c>
      <c r="KM77" s="444" t="s">
        <v>185</v>
      </c>
      <c r="KN77" s="460"/>
      <c r="KO77" s="443"/>
      <c r="KP77" s="444" t="s">
        <v>187</v>
      </c>
      <c r="KQ77" s="443"/>
      <c r="KR77" s="444" t="s">
        <v>183</v>
      </c>
      <c r="KS77" s="443"/>
      <c r="KT77" s="444" t="s">
        <v>184</v>
      </c>
      <c r="KU77" s="443"/>
      <c r="KV77" s="444" t="s">
        <v>185</v>
      </c>
      <c r="KW77" s="460"/>
      <c r="KX77" s="443"/>
      <c r="KY77" s="444" t="s">
        <v>187</v>
      </c>
      <c r="KZ77" s="443"/>
      <c r="LA77" s="444" t="s">
        <v>183</v>
      </c>
      <c r="LB77" s="443"/>
      <c r="LC77" s="444" t="s">
        <v>184</v>
      </c>
      <c r="LD77" s="443"/>
      <c r="LE77" s="444" t="s">
        <v>185</v>
      </c>
      <c r="LF77" s="460"/>
      <c r="LG77" s="443"/>
      <c r="LH77" s="444" t="s">
        <v>187</v>
      </c>
      <c r="LI77" s="443"/>
      <c r="LJ77" s="444" t="s">
        <v>183</v>
      </c>
      <c r="LK77" s="443"/>
      <c r="LL77" s="444" t="s">
        <v>184</v>
      </c>
      <c r="LM77" s="24"/>
      <c r="LN77" s="444" t="s">
        <v>185</v>
      </c>
      <c r="LO77" s="460"/>
      <c r="LP77" s="443"/>
      <c r="LQ77" s="444" t="s">
        <v>187</v>
      </c>
      <c r="LR77" s="443"/>
      <c r="LS77" s="444" t="s">
        <v>183</v>
      </c>
      <c r="LT77" s="24">
        <v>242.5</v>
      </c>
      <c r="LU77" s="444" t="s">
        <v>184</v>
      </c>
      <c r="LV77" s="24">
        <v>496.49999999999636</v>
      </c>
      <c r="LW77" s="444" t="s">
        <v>185</v>
      </c>
      <c r="LX77" s="460"/>
      <c r="LY77" s="443"/>
      <c r="LZ77" s="444" t="s">
        <v>187</v>
      </c>
      <c r="MA77" s="443"/>
      <c r="MB77" s="444" t="s">
        <v>183</v>
      </c>
      <c r="MC77" s="443"/>
      <c r="MD77" s="444" t="s">
        <v>184</v>
      </c>
      <c r="ME77" s="443"/>
      <c r="MF77" s="444" t="s">
        <v>185</v>
      </c>
      <c r="MG77" s="460"/>
      <c r="MH77" s="443"/>
      <c r="MI77" s="444" t="s">
        <v>187</v>
      </c>
      <c r="MJ77" s="443"/>
      <c r="MK77" s="444" t="s">
        <v>183</v>
      </c>
      <c r="ML77" s="24">
        <v>610.19999999999709</v>
      </c>
      <c r="MM77" s="444" t="s">
        <v>184</v>
      </c>
      <c r="MN77" s="24">
        <v>1008.799999999992</v>
      </c>
      <c r="MO77" s="444" t="s">
        <v>185</v>
      </c>
      <c r="MP77" s="460"/>
      <c r="MQ77" s="443"/>
      <c r="MR77" s="444" t="s">
        <v>187</v>
      </c>
      <c r="MS77" s="443"/>
      <c r="MT77" s="444" t="s">
        <v>183</v>
      </c>
      <c r="MU77" s="24">
        <v>139.99999999999636</v>
      </c>
      <c r="MV77" s="444" t="s">
        <v>184</v>
      </c>
      <c r="MW77" s="443">
        <v>297.99999999999272</v>
      </c>
      <c r="MX77" s="444" t="s">
        <v>185</v>
      </c>
      <c r="MY77" s="460"/>
      <c r="MZ77" s="443"/>
      <c r="NA77" s="444" t="s">
        <v>187</v>
      </c>
      <c r="NB77" s="443"/>
      <c r="NC77" s="444" t="s">
        <v>183</v>
      </c>
      <c r="ND77" s="443"/>
      <c r="NE77" s="444" t="s">
        <v>184</v>
      </c>
      <c r="NF77" s="664">
        <v>1059.1999999999898</v>
      </c>
      <c r="NG77" s="444" t="s">
        <v>185</v>
      </c>
      <c r="NH77" s="460"/>
    </row>
    <row r="78" spans="1:372" ht="18">
      <c r="A78" s="110" t="s">
        <v>3709</v>
      </c>
      <c r="B78" s="59">
        <f>SUM(D78:AAP78)</f>
        <v>32138.999999999705</v>
      </c>
      <c r="C78" s="460"/>
      <c r="D78" s="443"/>
      <c r="E78" s="286">
        <f>D77*0.25</f>
        <v>0</v>
      </c>
      <c r="F78" s="24"/>
      <c r="G78" s="286">
        <f>F77*0.5</f>
        <v>150.80000000000001</v>
      </c>
      <c r="H78" s="443"/>
      <c r="I78" s="286">
        <f>H77*0.75</f>
        <v>0</v>
      </c>
      <c r="J78" s="443"/>
      <c r="K78" s="286">
        <f>J77*1</f>
        <v>0</v>
      </c>
      <c r="L78" s="460"/>
      <c r="M78" s="443"/>
      <c r="N78" s="286">
        <f>M77*0.25</f>
        <v>0</v>
      </c>
      <c r="O78" s="443"/>
      <c r="P78" s="286">
        <f>O77*0.5</f>
        <v>73.749999999999972</v>
      </c>
      <c r="Q78" s="443"/>
      <c r="R78" s="286">
        <f>Q77*0.75</f>
        <v>0</v>
      </c>
      <c r="S78" s="443"/>
      <c r="T78" s="286">
        <f>S77*1</f>
        <v>0</v>
      </c>
      <c r="U78" s="460"/>
      <c r="V78" s="443"/>
      <c r="W78" s="286">
        <f>V77*0.25</f>
        <v>0</v>
      </c>
      <c r="X78" s="443"/>
      <c r="Y78" s="286">
        <f>X77*0.5</f>
        <v>252.44999999999993</v>
      </c>
      <c r="Z78" s="24"/>
      <c r="AA78" s="286">
        <f>Z77*0.75</f>
        <v>452.1749999999999</v>
      </c>
      <c r="AC78" s="286">
        <f t="shared" ref="AC78" si="64">AB77*1</f>
        <v>558.65000000000055</v>
      </c>
      <c r="AD78" s="460"/>
      <c r="AE78" s="443"/>
      <c r="AF78" s="286">
        <f>AE77*0.25</f>
        <v>0</v>
      </c>
      <c r="AG78" s="443"/>
      <c r="AH78" s="286">
        <f>AG77*0.5</f>
        <v>48.750000000000114</v>
      </c>
      <c r="AI78" s="443"/>
      <c r="AJ78" s="286">
        <f>AI77*0.75</f>
        <v>149.32499999999985</v>
      </c>
      <c r="AK78" s="722"/>
      <c r="AL78" s="286">
        <f t="shared" ref="AL78" si="65">AK77*1</f>
        <v>324.20000000000073</v>
      </c>
      <c r="AM78" s="460"/>
      <c r="AN78" s="443"/>
      <c r="AO78" s="286">
        <f>AN77*0.25</f>
        <v>0</v>
      </c>
      <c r="AP78" s="443"/>
      <c r="AQ78" s="286">
        <f>AP77*0.5</f>
        <v>0</v>
      </c>
      <c r="AR78" s="443"/>
      <c r="AS78" s="286">
        <f>AR77*0.75</f>
        <v>114.82499999999993</v>
      </c>
      <c r="AT78" s="443"/>
      <c r="AU78" s="286">
        <f>AT77*1</f>
        <v>672.49999999999955</v>
      </c>
      <c r="AV78" s="460"/>
      <c r="AW78" s="443"/>
      <c r="AX78" s="286">
        <f>AW77*0.25</f>
        <v>0</v>
      </c>
      <c r="AY78" s="443"/>
      <c r="AZ78" s="286">
        <f>AY77*0.5</f>
        <v>0</v>
      </c>
      <c r="BA78" s="443"/>
      <c r="BB78" s="286">
        <f>BA77*0.75</f>
        <v>179.0250000000002</v>
      </c>
      <c r="BC78" s="24"/>
      <c r="BD78" s="286">
        <f>BC77*1</f>
        <v>917.30000000000064</v>
      </c>
      <c r="BE78" s="460"/>
      <c r="BF78" s="443"/>
      <c r="BG78" s="286">
        <f>BF77*0.25</f>
        <v>0</v>
      </c>
      <c r="BH78" s="443"/>
      <c r="BI78" s="286">
        <f>BH77*0.5</f>
        <v>0</v>
      </c>
      <c r="BJ78" s="443"/>
      <c r="BK78" s="286">
        <f>BJ77*0.75</f>
        <v>547.79999999999973</v>
      </c>
      <c r="BL78" s="443"/>
      <c r="BM78" s="286">
        <f>BL77*1</f>
        <v>1075.4000000000005</v>
      </c>
      <c r="BN78" s="460"/>
      <c r="BO78" s="443"/>
      <c r="BP78" s="286">
        <f>BO77*0.25</f>
        <v>0</v>
      </c>
      <c r="BQ78" s="443"/>
      <c r="BR78" s="286">
        <f>BQ77*0.5</f>
        <v>0</v>
      </c>
      <c r="BS78" s="443"/>
      <c r="BT78" s="286">
        <f>BS77*0.75</f>
        <v>157.12499999999932</v>
      </c>
      <c r="BU78" s="443"/>
      <c r="BV78" s="286">
        <f>BU77*1</f>
        <v>450.69999999999982</v>
      </c>
      <c r="BW78" s="460"/>
      <c r="BX78" s="443"/>
      <c r="BY78" s="286">
        <f>BX77*0.25</f>
        <v>0</v>
      </c>
      <c r="BZ78" s="443"/>
      <c r="CA78" s="286">
        <f>BZ77*0.5</f>
        <v>0</v>
      </c>
      <c r="CB78" s="443"/>
      <c r="CC78" s="286">
        <f>CB77*0.75</f>
        <v>123.74999999999864</v>
      </c>
      <c r="CD78" s="443"/>
      <c r="CE78" s="286">
        <f>CD77*1</f>
        <v>374.5</v>
      </c>
      <c r="CF78" s="460"/>
      <c r="CG78" s="443"/>
      <c r="CH78" s="286">
        <f>CG77*0.25</f>
        <v>0</v>
      </c>
      <c r="CI78" s="443"/>
      <c r="CJ78" s="286">
        <f>CI77*0.5</f>
        <v>0</v>
      </c>
      <c r="CK78" s="443"/>
      <c r="CL78" s="286">
        <f>CK77*0.75</f>
        <v>0</v>
      </c>
      <c r="CM78" s="443"/>
      <c r="CN78" s="286">
        <f>CM77*1</f>
        <v>113.69999999999982</v>
      </c>
      <c r="CO78" s="460"/>
      <c r="CP78" s="443"/>
      <c r="CQ78" s="286">
        <f>CP77*0.25</f>
        <v>0</v>
      </c>
      <c r="CR78" s="443"/>
      <c r="CS78" s="286">
        <f>CR77*0.5</f>
        <v>0</v>
      </c>
      <c r="CT78" s="443"/>
      <c r="CU78" s="286">
        <f>CT77*0.75</f>
        <v>0</v>
      </c>
      <c r="CV78" s="443"/>
      <c r="CW78" s="286">
        <f>CV77*1</f>
        <v>170.39999999999964</v>
      </c>
      <c r="CX78" s="460"/>
      <c r="CY78" s="443"/>
      <c r="CZ78" s="286">
        <f>CY77*0.25</f>
        <v>0</v>
      </c>
      <c r="DA78" s="443"/>
      <c r="DB78" s="286">
        <f>DA77*0.5</f>
        <v>0</v>
      </c>
      <c r="DC78" s="443"/>
      <c r="DD78" s="286">
        <f>DC77*0.75</f>
        <v>82.874999999998636</v>
      </c>
      <c r="DE78" s="443"/>
      <c r="DF78" s="286">
        <f>DE77*1</f>
        <v>169.20000000000073</v>
      </c>
      <c r="DG78" s="460"/>
      <c r="DH78" s="443"/>
      <c r="DI78" s="286">
        <f>DH77*0.25</f>
        <v>0</v>
      </c>
      <c r="DJ78" s="443"/>
      <c r="DK78" s="286">
        <f>DJ77*0.5</f>
        <v>0</v>
      </c>
      <c r="DL78" s="443"/>
      <c r="DM78" s="286">
        <f>DL77*0.75</f>
        <v>0</v>
      </c>
      <c r="DN78" s="443"/>
      <c r="DO78" s="286">
        <f>DN77*1</f>
        <v>15.299999999998363</v>
      </c>
      <c r="DP78" s="460"/>
      <c r="DQ78" s="443"/>
      <c r="DR78" s="286">
        <f>DQ77*0.25</f>
        <v>0</v>
      </c>
      <c r="DS78" s="443"/>
      <c r="DT78" s="286">
        <f>DS77*0.5</f>
        <v>0</v>
      </c>
      <c r="DU78" s="443"/>
      <c r="DV78" s="286">
        <f>DU77*0.75</f>
        <v>1.0499999999983629</v>
      </c>
      <c r="DW78" s="443"/>
      <c r="DX78" s="286">
        <f>DW77*1</f>
        <v>327.09999999999854</v>
      </c>
      <c r="DY78" s="460"/>
      <c r="DZ78" s="443"/>
      <c r="EA78" s="286">
        <f>DZ77*0.25</f>
        <v>0</v>
      </c>
      <c r="EB78" s="443"/>
      <c r="EC78" s="286">
        <f>EB77*0.5</f>
        <v>0</v>
      </c>
      <c r="ED78" s="443"/>
      <c r="EE78" s="286">
        <f>ED77*0.75</f>
        <v>0</v>
      </c>
      <c r="EF78" s="443"/>
      <c r="EG78" s="286">
        <f>EF77*1</f>
        <v>823.79999999999745</v>
      </c>
      <c r="EH78" s="460"/>
      <c r="EI78" s="443"/>
      <c r="EJ78" s="286">
        <f>EI77*0.25</f>
        <v>0</v>
      </c>
      <c r="EK78" s="443"/>
      <c r="EL78" s="286">
        <f>EK77*0.5</f>
        <v>0</v>
      </c>
      <c r="EM78" s="443"/>
      <c r="EN78" s="286">
        <f>EM77*0.75</f>
        <v>0</v>
      </c>
      <c r="EO78" s="443"/>
      <c r="EP78" s="286">
        <f>EO77*1</f>
        <v>181.79999999999927</v>
      </c>
      <c r="EQ78" s="460"/>
      <c r="ER78" s="443"/>
      <c r="ES78" s="286">
        <f>ER77*0.25</f>
        <v>0</v>
      </c>
      <c r="ET78" s="443"/>
      <c r="EU78" s="286">
        <f>ET77*0.5</f>
        <v>0</v>
      </c>
      <c r="EV78" s="443"/>
      <c r="EW78" s="286">
        <f>EV77*0.75</f>
        <v>0</v>
      </c>
      <c r="EX78" s="443"/>
      <c r="EY78" s="286">
        <f>EX77*1</f>
        <v>461.79999999999836</v>
      </c>
      <c r="EZ78" s="460"/>
      <c r="FA78" s="443"/>
      <c r="FB78" s="286">
        <f>FA77*0.25</f>
        <v>0</v>
      </c>
      <c r="FC78" s="443"/>
      <c r="FD78" s="286">
        <f>FC77*0.5</f>
        <v>0</v>
      </c>
      <c r="FE78" s="443"/>
      <c r="FF78" s="286">
        <f>FE77*0.75</f>
        <v>174.82499999999891</v>
      </c>
      <c r="FG78" s="443"/>
      <c r="FH78" s="286">
        <f>FG77*1</f>
        <v>499.89999999999782</v>
      </c>
      <c r="FI78" s="460"/>
      <c r="FJ78" s="443"/>
      <c r="FK78" s="286">
        <f>FJ77*0.25</f>
        <v>0</v>
      </c>
      <c r="FL78" s="443"/>
      <c r="FM78" s="286">
        <f>FL77*0.5</f>
        <v>0</v>
      </c>
      <c r="FN78" s="443"/>
      <c r="FO78" s="286">
        <f>FN77*0.75</f>
        <v>384.44999999999891</v>
      </c>
      <c r="FP78" s="443"/>
      <c r="FQ78" s="286">
        <f>FP77*1</f>
        <v>545.59999999999854</v>
      </c>
      <c r="FR78" s="460"/>
      <c r="FS78" s="443"/>
      <c r="FT78" s="286">
        <f>FS77*0.25</f>
        <v>0</v>
      </c>
      <c r="FU78" s="443"/>
      <c r="FV78" s="286">
        <f>FU77*0.5</f>
        <v>0</v>
      </c>
      <c r="FW78" s="443"/>
      <c r="FX78" s="286">
        <f>FW77*0.75</f>
        <v>0</v>
      </c>
      <c r="FY78" s="443"/>
      <c r="FZ78" s="286">
        <f>FY77*1</f>
        <v>554.79999999999927</v>
      </c>
      <c r="GA78" s="460"/>
      <c r="GB78" s="443"/>
      <c r="GC78" s="286">
        <f>GB77*0.25</f>
        <v>0</v>
      </c>
      <c r="GD78" s="443"/>
      <c r="GE78" s="286">
        <f>GD77*0.5</f>
        <v>0</v>
      </c>
      <c r="GF78" s="443"/>
      <c r="GG78" s="286">
        <f>GF77*0.75</f>
        <v>0</v>
      </c>
      <c r="GH78" s="443"/>
      <c r="GI78" s="286">
        <f>GH77*1</f>
        <v>143.99999999999272</v>
      </c>
      <c r="GJ78" s="460"/>
      <c r="GK78" s="443"/>
      <c r="GL78" s="286">
        <f>GK77*0.25</f>
        <v>0</v>
      </c>
      <c r="GM78" s="443"/>
      <c r="GN78" s="286">
        <f>GM77*0.5</f>
        <v>0</v>
      </c>
      <c r="GO78" s="443"/>
      <c r="GP78" s="286">
        <f>GO77*0.75</f>
        <v>1617.1500000000005</v>
      </c>
      <c r="GQ78" s="24"/>
      <c r="GR78" s="286">
        <f>GQ77*1</f>
        <v>2476.6499999999996</v>
      </c>
      <c r="GS78" s="460"/>
      <c r="GT78" s="443"/>
      <c r="GU78" s="286">
        <f>GT77*0.25</f>
        <v>0</v>
      </c>
      <c r="GV78" s="443"/>
      <c r="GW78" s="286">
        <f>GV77*0.5</f>
        <v>0</v>
      </c>
      <c r="GX78" s="443"/>
      <c r="GY78" s="286">
        <f>GX77*0.75</f>
        <v>0</v>
      </c>
      <c r="GZ78" s="443"/>
      <c r="HA78" s="286">
        <f>GZ77*1</f>
        <v>0</v>
      </c>
      <c r="HB78" s="460"/>
      <c r="HC78" s="443"/>
      <c r="HD78" s="286">
        <f>HC77*0.25</f>
        <v>0</v>
      </c>
      <c r="HE78" s="443"/>
      <c r="HF78" s="286">
        <f>HE77*0.5</f>
        <v>0</v>
      </c>
      <c r="HG78" s="443"/>
      <c r="HH78" s="286">
        <f>HG77*0.75</f>
        <v>432.30000000000041</v>
      </c>
      <c r="HI78" s="443"/>
      <c r="HJ78" s="286">
        <f>HI77*1</f>
        <v>518.899999999996</v>
      </c>
      <c r="HK78" s="460"/>
      <c r="HL78" s="443"/>
      <c r="HM78" s="286">
        <f>HL77*0.25</f>
        <v>0</v>
      </c>
      <c r="HN78" s="443"/>
      <c r="HO78" s="286">
        <f>HN77*0.5</f>
        <v>0</v>
      </c>
      <c r="HP78" s="443"/>
      <c r="HQ78" s="286">
        <f>HP77*0.75</f>
        <v>0</v>
      </c>
      <c r="HR78" s="443"/>
      <c r="HS78" s="286">
        <f>HR77*1</f>
        <v>558.39999999999236</v>
      </c>
      <c r="HT78" s="460"/>
      <c r="HU78" s="443"/>
      <c r="HV78" s="286">
        <f>HU77*0.25</f>
        <v>0</v>
      </c>
      <c r="HW78" s="443"/>
      <c r="HX78" s="286">
        <f>HW77*0.5</f>
        <v>0</v>
      </c>
      <c r="HY78" s="443"/>
      <c r="HZ78" s="286">
        <f>HY77*0.75</f>
        <v>2712.8250000000003</v>
      </c>
      <c r="IA78" s="443"/>
      <c r="IB78" s="286">
        <f>IA77*1</f>
        <v>2825.2999999998319</v>
      </c>
      <c r="IC78" s="460"/>
      <c r="ID78" s="443"/>
      <c r="IE78" s="286">
        <f>ID77*0.25</f>
        <v>0</v>
      </c>
      <c r="IF78" s="443"/>
      <c r="IG78" s="286">
        <f>IF77*0.5</f>
        <v>0</v>
      </c>
      <c r="IH78" s="443"/>
      <c r="II78" s="286">
        <f>IH77*0.75</f>
        <v>0</v>
      </c>
      <c r="IJ78" s="443"/>
      <c r="IK78" s="286">
        <f>IJ77*1</f>
        <v>0</v>
      </c>
      <c r="IL78" s="460"/>
      <c r="IM78" s="443"/>
      <c r="IN78" s="286">
        <f>IM77*0.25</f>
        <v>0</v>
      </c>
      <c r="IO78" s="443"/>
      <c r="IP78" s="286">
        <f>IO77*0.5</f>
        <v>0</v>
      </c>
      <c r="IQ78" s="443"/>
      <c r="IR78" s="286">
        <f>IQ77*0.75</f>
        <v>0</v>
      </c>
      <c r="IS78" s="443"/>
      <c r="IT78" s="286">
        <f>IS77*1</f>
        <v>163.49999999999636</v>
      </c>
      <c r="IU78" s="460"/>
      <c r="IV78" s="443"/>
      <c r="IW78" s="286">
        <f>IV77*0.25</f>
        <v>0</v>
      </c>
      <c r="IX78" s="443"/>
      <c r="IY78" s="286">
        <f>IX77*0.5</f>
        <v>0</v>
      </c>
      <c r="IZ78" s="443"/>
      <c r="JA78" s="286">
        <f>IZ77*0.75</f>
        <v>483.29999999999905</v>
      </c>
      <c r="JB78" s="443"/>
      <c r="JC78" s="286">
        <f>JB77*1</f>
        <v>176.69999999999709</v>
      </c>
      <c r="JD78" s="460"/>
      <c r="JE78" s="443"/>
      <c r="JF78" s="286">
        <f>JE77*0.25</f>
        <v>0</v>
      </c>
      <c r="JG78" s="443"/>
      <c r="JH78" s="286">
        <f>JG77*0.5</f>
        <v>0</v>
      </c>
      <c r="JI78" s="443"/>
      <c r="JJ78" s="286">
        <f>JI77*0.75</f>
        <v>34.574999999998909</v>
      </c>
      <c r="JK78" s="443"/>
      <c r="JL78" s="286">
        <f>JK77*1</f>
        <v>129.19999999999345</v>
      </c>
      <c r="JM78" s="460"/>
      <c r="JN78" s="443"/>
      <c r="JO78" s="286">
        <f>JN77*0.25</f>
        <v>0</v>
      </c>
      <c r="JP78" s="443"/>
      <c r="JQ78" s="286">
        <f>JP77*0.5</f>
        <v>0</v>
      </c>
      <c r="JR78" s="443"/>
      <c r="JS78" s="286">
        <f>JR77*0.75</f>
        <v>0</v>
      </c>
      <c r="JT78" s="443"/>
      <c r="JU78" s="286">
        <f>JT77*1</f>
        <v>0</v>
      </c>
      <c r="JV78" s="460"/>
      <c r="JW78" s="443"/>
      <c r="JX78" s="286">
        <f>JW77*0.25</f>
        <v>0</v>
      </c>
      <c r="JY78" s="443"/>
      <c r="JZ78" s="286">
        <f>JY77*0.5</f>
        <v>0</v>
      </c>
      <c r="KA78" s="443"/>
      <c r="KB78" s="286">
        <f>KA77*0.75</f>
        <v>1691.5499999999888</v>
      </c>
      <c r="KC78" s="443"/>
      <c r="KD78" s="286">
        <f t="shared" ref="KD78" si="66">KC77*1</f>
        <v>3089.3999999999796</v>
      </c>
      <c r="KE78" s="460"/>
      <c r="KF78" s="443"/>
      <c r="KG78" s="286">
        <f>KF77*0.25</f>
        <v>0</v>
      </c>
      <c r="KH78" s="443"/>
      <c r="KI78" s="286">
        <f>KH77*0.5</f>
        <v>0</v>
      </c>
      <c r="KJ78" s="443"/>
      <c r="KK78" s="286">
        <f>KJ77*0.75</f>
        <v>0</v>
      </c>
      <c r="KL78" s="443"/>
      <c r="KM78" s="286">
        <f>KL77*1</f>
        <v>348.59999999999127</v>
      </c>
      <c r="KN78" s="460"/>
      <c r="KO78" s="443"/>
      <c r="KP78" s="286">
        <f>KO77*0.25</f>
        <v>0</v>
      </c>
      <c r="KQ78" s="443"/>
      <c r="KR78" s="286">
        <f>KQ77*0.5</f>
        <v>0</v>
      </c>
      <c r="KS78" s="443"/>
      <c r="KT78" s="286">
        <f>KS77*0.75</f>
        <v>0</v>
      </c>
      <c r="KU78" s="443"/>
      <c r="KV78" s="286">
        <f>KU77*1</f>
        <v>0</v>
      </c>
      <c r="KW78" s="460"/>
      <c r="KX78" s="443"/>
      <c r="KY78" s="286">
        <f>KX77*0.25</f>
        <v>0</v>
      </c>
      <c r="KZ78" s="443"/>
      <c r="LA78" s="286">
        <f>KZ77*0.5</f>
        <v>0</v>
      </c>
      <c r="LB78" s="443"/>
      <c r="LC78" s="286">
        <f>LB77*0.75</f>
        <v>0</v>
      </c>
      <c r="LD78" s="443"/>
      <c r="LE78" s="286">
        <f>LD77*1</f>
        <v>0</v>
      </c>
      <c r="LF78" s="460"/>
      <c r="LG78" s="443"/>
      <c r="LH78" s="286">
        <f>LG77*0.25</f>
        <v>0</v>
      </c>
      <c r="LI78" s="443"/>
      <c r="LJ78" s="286">
        <f>LI77*0.5</f>
        <v>0</v>
      </c>
      <c r="LK78" s="443"/>
      <c r="LL78" s="286">
        <f>LK77*0.75</f>
        <v>0</v>
      </c>
      <c r="LM78" s="443"/>
      <c r="LN78" s="286">
        <f>LM77*1</f>
        <v>0</v>
      </c>
      <c r="LO78" s="460"/>
      <c r="LP78" s="443"/>
      <c r="LQ78" s="286">
        <f>LP77*0.25</f>
        <v>0</v>
      </c>
      <c r="LR78" s="443"/>
      <c r="LS78" s="286">
        <f>LR77*0.5</f>
        <v>0</v>
      </c>
      <c r="LT78" s="443"/>
      <c r="LU78" s="286">
        <f>LT77*0.75</f>
        <v>181.875</v>
      </c>
      <c r="LV78" s="443"/>
      <c r="LW78" s="286">
        <f>LV77*1</f>
        <v>496.49999999999636</v>
      </c>
      <c r="LX78" s="460"/>
      <c r="LY78" s="443"/>
      <c r="LZ78" s="286">
        <f>LY77*0.25</f>
        <v>0</v>
      </c>
      <c r="MA78" s="443"/>
      <c r="MB78" s="286">
        <f>MA77*0.5</f>
        <v>0</v>
      </c>
      <c r="MC78" s="443"/>
      <c r="MD78" s="286">
        <f>MC77*0.75</f>
        <v>0</v>
      </c>
      <c r="ME78" s="443"/>
      <c r="MF78" s="286">
        <f>ME77*1</f>
        <v>0</v>
      </c>
      <c r="MG78" s="460"/>
      <c r="MH78" s="443"/>
      <c r="MI78" s="286">
        <f>MH77*0.25</f>
        <v>0</v>
      </c>
      <c r="MJ78" s="443"/>
      <c r="MK78" s="286">
        <f>MJ77*0.5</f>
        <v>0</v>
      </c>
      <c r="ML78" s="443"/>
      <c r="MM78" s="286">
        <f>ML77*0.75</f>
        <v>457.64999999999782</v>
      </c>
      <c r="MN78" s="443"/>
      <c r="MO78" s="286">
        <f>MN77*1</f>
        <v>1008.799999999992</v>
      </c>
      <c r="MP78" s="460"/>
      <c r="MQ78" s="443"/>
      <c r="MR78" s="286">
        <f>MQ77*0.25</f>
        <v>0</v>
      </c>
      <c r="MS78" s="443"/>
      <c r="MT78" s="286">
        <f>MS77*0.5</f>
        <v>0</v>
      </c>
      <c r="MU78" s="443"/>
      <c r="MV78" s="286">
        <f>MU77*0.75</f>
        <v>104.99999999999727</v>
      </c>
      <c r="MW78" s="443"/>
      <c r="MX78" s="286">
        <f>MW77*1</f>
        <v>297.99999999999272</v>
      </c>
      <c r="MY78" s="460"/>
      <c r="MZ78" s="443"/>
      <c r="NA78" s="286">
        <f>MZ77*0.25</f>
        <v>0</v>
      </c>
      <c r="NB78" s="443"/>
      <c r="NC78" s="286">
        <f>NB77*0.5</f>
        <v>0</v>
      </c>
      <c r="ND78" s="443"/>
      <c r="NE78" s="286">
        <f>ND77*0.75</f>
        <v>0</v>
      </c>
      <c r="NF78" s="443"/>
      <c r="NG78" s="286">
        <f>NF77*1</f>
        <v>1059.1999999999898</v>
      </c>
      <c r="NH78" s="460"/>
    </row>
    <row r="79" spans="1:372" s="50" customFormat="1" ht="15">
      <c r="A79" s="253"/>
      <c r="B79" s="254"/>
      <c r="C79" s="255"/>
      <c r="D79" s="305"/>
      <c r="E79" s="355"/>
      <c r="F79" s="178"/>
      <c r="G79" s="305"/>
      <c r="H79" s="305"/>
      <c r="I79" s="305"/>
      <c r="J79" s="305"/>
      <c r="K79" s="305"/>
      <c r="L79" s="255"/>
      <c r="M79" s="305"/>
      <c r="N79" s="355"/>
      <c r="O79" s="305"/>
      <c r="P79" s="305"/>
      <c r="Q79" s="305"/>
      <c r="R79" s="305"/>
      <c r="S79" s="305"/>
      <c r="T79" s="305"/>
      <c r="U79" s="255"/>
      <c r="V79" s="305"/>
      <c r="W79" s="355"/>
      <c r="X79" s="305"/>
      <c r="Y79" s="305"/>
      <c r="Z79" s="178"/>
      <c r="AA79" s="305"/>
      <c r="AC79" s="48"/>
      <c r="AD79" s="255"/>
      <c r="AE79" s="305"/>
      <c r="AF79" s="355"/>
      <c r="AG79" s="305"/>
      <c r="AH79" s="305"/>
      <c r="AI79" s="305"/>
      <c r="AJ79" s="305"/>
      <c r="AL79" s="48"/>
      <c r="AM79" s="255"/>
      <c r="AN79" s="305"/>
      <c r="AO79" s="355"/>
      <c r="AP79" s="305"/>
      <c r="AQ79" s="305"/>
      <c r="AR79" s="305"/>
      <c r="AS79" s="305"/>
      <c r="AT79" s="305"/>
      <c r="AU79" s="48"/>
      <c r="AV79" s="255"/>
      <c r="AW79" s="305"/>
      <c r="AX79" s="355"/>
      <c r="AY79" s="305"/>
      <c r="AZ79" s="305"/>
      <c r="BA79" s="305"/>
      <c r="BB79" s="305"/>
      <c r="BC79" s="305"/>
      <c r="BD79" s="48"/>
      <c r="BE79" s="255"/>
      <c r="BF79" s="305"/>
      <c r="BG79" s="355"/>
      <c r="BH79" s="305"/>
      <c r="BI79" s="305"/>
      <c r="BJ79" s="305"/>
      <c r="BK79" s="305"/>
      <c r="BL79" s="305"/>
      <c r="BM79" s="48"/>
      <c r="BN79" s="255"/>
      <c r="BO79" s="305"/>
      <c r="BP79" s="355"/>
      <c r="BQ79" s="305"/>
      <c r="BR79" s="305"/>
      <c r="BS79" s="305"/>
      <c r="BT79" s="305"/>
      <c r="BU79" s="305"/>
      <c r="BV79" s="48"/>
      <c r="BW79" s="255"/>
      <c r="BX79" s="305"/>
      <c r="BY79" s="355"/>
      <c r="BZ79" s="305"/>
      <c r="CA79" s="305"/>
      <c r="CB79" s="305"/>
      <c r="CC79" s="305"/>
      <c r="CD79" s="305"/>
      <c r="CE79" s="48"/>
      <c r="CF79" s="255"/>
      <c r="CG79" s="305"/>
      <c r="CH79" s="355"/>
      <c r="CI79" s="305"/>
      <c r="CJ79" s="305"/>
      <c r="CK79" s="305"/>
      <c r="CL79" s="305"/>
      <c r="CM79" s="305"/>
      <c r="CN79" s="48"/>
      <c r="CO79" s="255"/>
      <c r="CP79" s="305"/>
      <c r="CQ79" s="355"/>
      <c r="CR79" s="305"/>
      <c r="CS79" s="305"/>
      <c r="CT79" s="305"/>
      <c r="CU79" s="305"/>
      <c r="CV79" s="305"/>
      <c r="CW79" s="48"/>
      <c r="CX79" s="255"/>
      <c r="CY79" s="305"/>
      <c r="CZ79" s="355"/>
      <c r="DA79" s="305"/>
      <c r="DB79" s="305"/>
      <c r="DC79" s="305"/>
      <c r="DD79" s="305"/>
      <c r="DE79" s="305"/>
      <c r="DF79" s="48"/>
      <c r="DG79" s="255"/>
      <c r="DH79" s="305"/>
      <c r="DI79" s="355"/>
      <c r="DJ79" s="305"/>
      <c r="DK79" s="305"/>
      <c r="DL79" s="305"/>
      <c r="DM79" s="305"/>
      <c r="DN79" s="305"/>
      <c r="DO79" s="48"/>
      <c r="DP79" s="255"/>
      <c r="DQ79" s="305"/>
      <c r="DR79" s="355"/>
      <c r="DS79" s="305"/>
      <c r="DT79" s="305"/>
      <c r="DU79" s="305"/>
      <c r="DV79" s="305"/>
      <c r="DW79" s="305"/>
      <c r="DX79" s="48"/>
      <c r="DY79" s="255"/>
      <c r="DZ79" s="305"/>
      <c r="EA79" s="355"/>
      <c r="EB79" s="305"/>
      <c r="EC79" s="305"/>
      <c r="ED79" s="305"/>
      <c r="EE79" s="305"/>
      <c r="EF79" s="305"/>
      <c r="EG79" s="48"/>
      <c r="EH79" s="255"/>
      <c r="EI79" s="305"/>
      <c r="EJ79" s="355"/>
      <c r="EK79" s="305"/>
      <c r="EL79" s="305"/>
      <c r="EM79" s="305"/>
      <c r="EN79" s="305"/>
      <c r="EO79" s="305"/>
      <c r="EP79" s="48"/>
      <c r="EQ79" s="255"/>
      <c r="ER79" s="305"/>
      <c r="ES79" s="355"/>
      <c r="ET79" s="305"/>
      <c r="EU79" s="305"/>
      <c r="EV79" s="305"/>
      <c r="EW79" s="305"/>
      <c r="EX79" s="305"/>
      <c r="EY79" s="48"/>
      <c r="EZ79" s="255"/>
      <c r="FA79" s="305"/>
      <c r="FB79" s="355"/>
      <c r="FC79" s="305"/>
      <c r="FD79" s="305"/>
      <c r="FE79" s="305"/>
      <c r="FF79" s="305"/>
      <c r="FG79" s="305"/>
      <c r="FH79" s="48"/>
      <c r="FI79" s="255"/>
      <c r="FJ79" s="305"/>
      <c r="FK79" s="355"/>
      <c r="FL79" s="305"/>
      <c r="FM79" s="305"/>
      <c r="FN79" s="305"/>
      <c r="FO79" s="305"/>
      <c r="FP79" s="305"/>
      <c r="FQ79" s="48"/>
      <c r="FR79" s="255"/>
      <c r="FS79" s="305"/>
      <c r="FT79" s="355"/>
      <c r="FU79" s="305"/>
      <c r="FV79" s="305"/>
      <c r="FW79" s="305"/>
      <c r="FX79" s="305"/>
      <c r="FY79" s="305"/>
      <c r="FZ79" s="48"/>
      <c r="GA79" s="255"/>
      <c r="GB79" s="305"/>
      <c r="GC79" s="355"/>
      <c r="GD79" s="305"/>
      <c r="GE79" s="305"/>
      <c r="GF79" s="305"/>
      <c r="GG79" s="305"/>
      <c r="GH79" s="305"/>
      <c r="GI79" s="48"/>
      <c r="GJ79" s="255"/>
      <c r="GK79" s="305"/>
      <c r="GL79" s="355"/>
      <c r="GM79" s="305"/>
      <c r="GN79" s="305"/>
      <c r="GO79" s="305"/>
      <c r="GP79" s="305"/>
      <c r="GQ79" s="24"/>
      <c r="GR79" s="48"/>
      <c r="GS79" s="255"/>
      <c r="GT79" s="305"/>
      <c r="GU79" s="355"/>
      <c r="GV79" s="305"/>
      <c r="GW79" s="305"/>
      <c r="GX79" s="305"/>
      <c r="GY79" s="305"/>
      <c r="GZ79" s="305"/>
      <c r="HA79" s="305"/>
      <c r="HB79" s="255"/>
      <c r="HC79" s="305"/>
      <c r="HD79" s="355"/>
      <c r="HE79" s="305"/>
      <c r="HF79" s="305"/>
      <c r="HG79" s="305"/>
      <c r="HH79" s="305"/>
      <c r="HI79" s="305"/>
      <c r="HJ79" s="48"/>
      <c r="HK79" s="255"/>
      <c r="HL79" s="305"/>
      <c r="HM79" s="355"/>
      <c r="HN79" s="305"/>
      <c r="HO79" s="305"/>
      <c r="HP79" s="305"/>
      <c r="HQ79" s="305"/>
      <c r="HR79" s="305"/>
      <c r="HS79" s="48"/>
      <c r="HT79" s="255"/>
      <c r="HU79" s="305"/>
      <c r="HV79" s="355"/>
      <c r="HW79" s="305"/>
      <c r="HX79" s="305"/>
      <c r="HY79" s="305"/>
      <c r="HZ79" s="305"/>
      <c r="IA79" s="305"/>
      <c r="IB79" s="48"/>
      <c r="IC79" s="255"/>
      <c r="ID79" s="305"/>
      <c r="IE79" s="355"/>
      <c r="IF79" s="305"/>
      <c r="IG79" s="305"/>
      <c r="IH79" s="305"/>
      <c r="II79" s="305"/>
      <c r="IJ79" s="305"/>
      <c r="IK79" s="305"/>
      <c r="IL79" s="255"/>
      <c r="IM79" s="305"/>
      <c r="IN79" s="355"/>
      <c r="IO79" s="305"/>
      <c r="IP79" s="305"/>
      <c r="IQ79" s="305"/>
      <c r="IR79" s="305"/>
      <c r="IS79" s="305"/>
      <c r="IT79" s="48"/>
      <c r="IU79" s="255"/>
      <c r="IV79" s="305"/>
      <c r="IW79" s="355"/>
      <c r="IX79" s="305"/>
      <c r="IY79" s="305"/>
      <c r="IZ79" s="305"/>
      <c r="JA79" s="305"/>
      <c r="JB79" s="305"/>
      <c r="JC79" s="48"/>
      <c r="JD79" s="255"/>
      <c r="JE79" s="305"/>
      <c r="JF79" s="355"/>
      <c r="JG79" s="305"/>
      <c r="JH79" s="305"/>
      <c r="JI79" s="305"/>
      <c r="JJ79" s="305"/>
      <c r="JK79" s="305"/>
      <c r="JL79" s="48"/>
      <c r="JM79" s="255"/>
      <c r="JN79" s="305"/>
      <c r="JO79" s="355"/>
      <c r="JP79" s="305"/>
      <c r="JQ79" s="305"/>
      <c r="JR79" s="305"/>
      <c r="JS79" s="305"/>
      <c r="JT79" s="305"/>
      <c r="JU79" s="305"/>
      <c r="JV79" s="255"/>
      <c r="JW79" s="305"/>
      <c r="JX79" s="355"/>
      <c r="JY79" s="305"/>
      <c r="JZ79" s="305"/>
      <c r="KA79" s="305"/>
      <c r="KB79" s="305"/>
      <c r="KC79" s="305"/>
      <c r="KD79" s="48"/>
      <c r="KE79" s="255"/>
      <c r="KF79" s="305"/>
      <c r="KG79" s="355"/>
      <c r="KH79" s="305"/>
      <c r="KI79" s="305"/>
      <c r="KJ79" s="305"/>
      <c r="KK79" s="305"/>
      <c r="KL79" s="305"/>
      <c r="KM79" s="48"/>
      <c r="KN79" s="255"/>
      <c r="KO79" s="305"/>
      <c r="KP79" s="355"/>
      <c r="KQ79" s="305"/>
      <c r="KR79" s="305"/>
      <c r="KS79" s="305"/>
      <c r="KT79" s="305"/>
      <c r="KU79" s="305"/>
      <c r="KV79" s="305"/>
      <c r="KW79" s="255"/>
      <c r="KX79" s="305"/>
      <c r="KY79" s="355"/>
      <c r="KZ79" s="305"/>
      <c r="LA79" s="305"/>
      <c r="LB79" s="305"/>
      <c r="LC79" s="305"/>
      <c r="LD79" s="305"/>
      <c r="LE79" s="305"/>
      <c r="LF79" s="255"/>
      <c r="LG79" s="305"/>
      <c r="LH79" s="355"/>
      <c r="LI79" s="305"/>
      <c r="LJ79" s="305"/>
      <c r="LK79" s="305"/>
      <c r="LL79" s="305"/>
      <c r="LM79" s="305"/>
      <c r="LN79" s="48"/>
      <c r="LO79" s="255"/>
      <c r="LP79" s="305"/>
      <c r="LQ79" s="355"/>
      <c r="LR79" s="305"/>
      <c r="LS79" s="305"/>
      <c r="LT79" s="305"/>
      <c r="LU79" s="305"/>
      <c r="LV79" s="305"/>
      <c r="LW79" s="48"/>
      <c r="LX79" s="255"/>
      <c r="LY79" s="305"/>
      <c r="LZ79" s="355"/>
      <c r="MA79" s="305"/>
      <c r="MB79" s="305"/>
      <c r="MC79" s="305"/>
      <c r="MD79" s="305"/>
      <c r="ME79" s="305"/>
      <c r="MF79" s="305"/>
      <c r="MG79" s="255"/>
      <c r="MH79" s="305"/>
      <c r="MI79" s="355"/>
      <c r="MJ79" s="305"/>
      <c r="MK79" s="305"/>
      <c r="ML79" s="305"/>
      <c r="MM79" s="305"/>
      <c r="MN79" s="305"/>
      <c r="MO79" s="48"/>
      <c r="MP79" s="255"/>
      <c r="MQ79" s="305"/>
      <c r="MR79" s="355"/>
      <c r="MS79" s="305"/>
      <c r="MT79" s="305"/>
      <c r="MU79" s="305"/>
      <c r="MV79" s="305"/>
      <c r="MW79" s="305"/>
      <c r="MX79" s="48"/>
      <c r="MY79" s="255"/>
      <c r="MZ79" s="305"/>
      <c r="NA79" s="355"/>
      <c r="NB79" s="305"/>
      <c r="NC79" s="305"/>
      <c r="ND79" s="305"/>
      <c r="NE79" s="305"/>
      <c r="NF79" s="305"/>
      <c r="NG79" s="48"/>
      <c r="NH79" s="255"/>
    </row>
    <row r="80" spans="1:372" ht="18">
      <c r="A80" s="538" t="s">
        <v>801</v>
      </c>
      <c r="B80" s="59"/>
      <c r="C80" s="460"/>
      <c r="D80" s="443">
        <v>226.8</v>
      </c>
      <c r="E80" s="444" t="s">
        <v>187</v>
      </c>
      <c r="F80" s="661">
        <v>137.5</v>
      </c>
      <c r="G80" s="444" t="s">
        <v>183</v>
      </c>
      <c r="H80" s="662"/>
      <c r="I80" s="444" t="s">
        <v>184</v>
      </c>
      <c r="J80" s="662"/>
      <c r="K80" s="444" t="s">
        <v>185</v>
      </c>
      <c r="L80" s="460"/>
      <c r="M80" s="443">
        <v>0</v>
      </c>
      <c r="N80" s="444" t="s">
        <v>187</v>
      </c>
      <c r="O80" s="24">
        <v>71.099999999999994</v>
      </c>
      <c r="P80" s="444" t="s">
        <v>183</v>
      </c>
      <c r="Q80" s="24"/>
      <c r="R80" s="444" t="s">
        <v>184</v>
      </c>
      <c r="S80" s="24"/>
      <c r="T80" s="444" t="s">
        <v>185</v>
      </c>
      <c r="U80" s="460"/>
      <c r="V80" s="24">
        <v>467.99999999999989</v>
      </c>
      <c r="W80" s="444" t="s">
        <v>187</v>
      </c>
      <c r="X80" s="24">
        <v>441.5</v>
      </c>
      <c r="Y80" s="444" t="s">
        <v>183</v>
      </c>
      <c r="Z80" s="24">
        <v>740.69999999999993</v>
      </c>
      <c r="AA80" s="444" t="s">
        <v>184</v>
      </c>
      <c r="AB80" s="722">
        <v>284.20000000000005</v>
      </c>
      <c r="AC80" s="444" t="s">
        <v>185</v>
      </c>
      <c r="AD80" s="460"/>
      <c r="AE80" s="24">
        <v>205</v>
      </c>
      <c r="AF80" s="444" t="s">
        <v>187</v>
      </c>
      <c r="AG80" s="24">
        <v>98</v>
      </c>
      <c r="AH80" s="444" t="s">
        <v>183</v>
      </c>
      <c r="AI80" s="24">
        <v>377.19999999999982</v>
      </c>
      <c r="AJ80" s="444" t="s">
        <v>184</v>
      </c>
      <c r="AK80" s="722">
        <v>331.09999999999991</v>
      </c>
      <c r="AL80" s="444" t="s">
        <v>185</v>
      </c>
      <c r="AM80" s="460"/>
      <c r="AN80" s="443"/>
      <c r="AO80" s="444" t="s">
        <v>187</v>
      </c>
      <c r="AP80" s="24">
        <v>386.5</v>
      </c>
      <c r="AQ80" s="444" t="s">
        <v>183</v>
      </c>
      <c r="AR80" s="24">
        <v>245.09999999999945</v>
      </c>
      <c r="AS80" s="444" t="s">
        <v>184</v>
      </c>
      <c r="AT80" s="444">
        <v>136.39999999999941</v>
      </c>
      <c r="AU80" s="444" t="s">
        <v>185</v>
      </c>
      <c r="AV80" s="460"/>
      <c r="AW80" s="24"/>
      <c r="AX80" s="444" t="s">
        <v>187</v>
      </c>
      <c r="AY80" s="24">
        <v>621.50000000000091</v>
      </c>
      <c r="AZ80" s="444" t="s">
        <v>183</v>
      </c>
      <c r="BA80" s="24">
        <v>565.10000000000014</v>
      </c>
      <c r="BB80" s="444" t="s">
        <v>184</v>
      </c>
      <c r="BC80" s="24">
        <v>354</v>
      </c>
      <c r="BD80" s="444" t="s">
        <v>185</v>
      </c>
      <c r="BE80" s="460"/>
      <c r="BF80" s="443"/>
      <c r="BG80" s="444" t="s">
        <v>187</v>
      </c>
      <c r="BH80" s="24">
        <v>810.00000000000091</v>
      </c>
      <c r="BI80" s="444" t="s">
        <v>183</v>
      </c>
      <c r="BJ80" s="24">
        <v>285.60000000000127</v>
      </c>
      <c r="BK80" s="444" t="s">
        <v>184</v>
      </c>
      <c r="BL80" s="24">
        <v>639.29999999999995</v>
      </c>
      <c r="BM80" s="444" t="s">
        <v>185</v>
      </c>
      <c r="BN80" s="460"/>
      <c r="BO80" s="443"/>
      <c r="BP80" s="444" t="s">
        <v>187</v>
      </c>
      <c r="BQ80" s="24">
        <v>400.50000000000136</v>
      </c>
      <c r="BR80" s="444" t="s">
        <v>183</v>
      </c>
      <c r="BS80" s="24">
        <v>362.59999999999991</v>
      </c>
      <c r="BT80" s="444" t="s">
        <v>184</v>
      </c>
      <c r="BU80" s="24">
        <v>138.60000000000036</v>
      </c>
      <c r="BV80" s="444" t="s">
        <v>185</v>
      </c>
      <c r="BW80" s="460"/>
      <c r="BX80" s="443"/>
      <c r="BY80" s="444" t="s">
        <v>187</v>
      </c>
      <c r="BZ80" s="443">
        <v>285</v>
      </c>
      <c r="CA80" s="444" t="s">
        <v>183</v>
      </c>
      <c r="CB80" s="663">
        <v>103.70000000000073</v>
      </c>
      <c r="CC80" s="444" t="s">
        <v>184</v>
      </c>
      <c r="CD80" s="24">
        <v>209.5</v>
      </c>
      <c r="CE80" s="444" t="s">
        <v>185</v>
      </c>
      <c r="CF80" s="460"/>
      <c r="CG80" s="443"/>
      <c r="CH80" s="444" t="s">
        <v>187</v>
      </c>
      <c r="CI80" s="24">
        <v>896.70000000000073</v>
      </c>
      <c r="CJ80" s="444" t="s">
        <v>183</v>
      </c>
      <c r="CK80" s="24"/>
      <c r="CL80" s="444" t="s">
        <v>184</v>
      </c>
      <c r="CM80" s="24">
        <v>448.49999999999955</v>
      </c>
      <c r="CN80" s="444" t="s">
        <v>185</v>
      </c>
      <c r="CO80" s="460"/>
      <c r="CP80" s="443"/>
      <c r="CQ80" s="444" t="s">
        <v>187</v>
      </c>
      <c r="CR80" s="24">
        <v>302.10000000000036</v>
      </c>
      <c r="CS80" s="444" t="s">
        <v>183</v>
      </c>
      <c r="CT80" s="24"/>
      <c r="CU80" s="444" t="s">
        <v>184</v>
      </c>
      <c r="CV80" s="24">
        <v>48.900000000000091</v>
      </c>
      <c r="CW80" s="444" t="s">
        <v>185</v>
      </c>
      <c r="CX80" s="460"/>
      <c r="CY80" s="443"/>
      <c r="CZ80" s="444" t="s">
        <v>187</v>
      </c>
      <c r="DA80" s="24">
        <v>128.5</v>
      </c>
      <c r="DB80" s="444" t="s">
        <v>183</v>
      </c>
      <c r="DC80" s="24">
        <v>204.30000000000109</v>
      </c>
      <c r="DD80" s="444" t="s">
        <v>184</v>
      </c>
      <c r="DE80" s="24">
        <v>300.69999999999982</v>
      </c>
      <c r="DF80" s="444" t="s">
        <v>185</v>
      </c>
      <c r="DG80" s="460"/>
      <c r="DH80" s="443"/>
      <c r="DI80" s="444" t="s">
        <v>187</v>
      </c>
      <c r="DJ80" s="24">
        <v>190</v>
      </c>
      <c r="DK80" s="444" t="s">
        <v>183</v>
      </c>
      <c r="DL80" s="24"/>
      <c r="DM80" s="444" t="s">
        <v>184</v>
      </c>
      <c r="DN80" s="24">
        <v>84.299999999999727</v>
      </c>
      <c r="DO80" s="444" t="s">
        <v>185</v>
      </c>
      <c r="DP80" s="460"/>
      <c r="DQ80" s="443"/>
      <c r="DR80" s="444" t="s">
        <v>187</v>
      </c>
      <c r="DS80" s="663">
        <v>235.09999999999945</v>
      </c>
      <c r="DT80" s="444" t="s">
        <v>183</v>
      </c>
      <c r="DU80" s="24">
        <v>117.39999999999964</v>
      </c>
      <c r="DV80" s="444" t="s">
        <v>184</v>
      </c>
      <c r="DW80" s="24">
        <v>133.40000000000009</v>
      </c>
      <c r="DX80" s="444" t="s">
        <v>185</v>
      </c>
      <c r="DY80" s="460"/>
      <c r="DZ80" s="443"/>
      <c r="EA80" s="444" t="s">
        <v>187</v>
      </c>
      <c r="EB80" s="24">
        <v>504.60000000000127</v>
      </c>
      <c r="EC80" s="444" t="s">
        <v>183</v>
      </c>
      <c r="ED80" s="24"/>
      <c r="EE80" s="444" t="s">
        <v>184</v>
      </c>
      <c r="EF80" s="24">
        <v>701.30000000000109</v>
      </c>
      <c r="EG80" s="444" t="s">
        <v>185</v>
      </c>
      <c r="EH80" s="460"/>
      <c r="EI80" s="443"/>
      <c r="EJ80" s="444" t="s">
        <v>187</v>
      </c>
      <c r="EK80" s="663">
        <v>112.60000000000036</v>
      </c>
      <c r="EL80" s="444" t="s">
        <v>183</v>
      </c>
      <c r="EM80" s="663"/>
      <c r="EN80" s="444" t="s">
        <v>184</v>
      </c>
      <c r="EO80" s="24">
        <v>43.700000000000728</v>
      </c>
      <c r="EP80" s="444" t="s">
        <v>185</v>
      </c>
      <c r="EQ80" s="460"/>
      <c r="ER80" s="443"/>
      <c r="ES80" s="444" t="s">
        <v>187</v>
      </c>
      <c r="ET80" s="24">
        <v>276.29999999999927</v>
      </c>
      <c r="EU80" s="444" t="s">
        <v>183</v>
      </c>
      <c r="EV80" s="24"/>
      <c r="EW80" s="444" t="s">
        <v>184</v>
      </c>
      <c r="EX80" s="24">
        <v>46.500000000000909</v>
      </c>
      <c r="EY80" s="444" t="s">
        <v>185</v>
      </c>
      <c r="EZ80" s="460"/>
      <c r="FA80" s="443"/>
      <c r="FB80" s="444" t="s">
        <v>187</v>
      </c>
      <c r="FC80" s="663">
        <v>167.99999999999909</v>
      </c>
      <c r="FD80" s="444" t="s">
        <v>183</v>
      </c>
      <c r="FE80" s="663">
        <v>187.79999999999927</v>
      </c>
      <c r="FF80" s="444" t="s">
        <v>184</v>
      </c>
      <c r="FG80" s="24">
        <v>184.40000000000055</v>
      </c>
      <c r="FH80" s="444" t="s">
        <v>185</v>
      </c>
      <c r="FI80" s="460"/>
      <c r="FJ80" s="443"/>
      <c r="FK80" s="444" t="s">
        <v>187</v>
      </c>
      <c r="FL80" s="663">
        <v>253.39999999999964</v>
      </c>
      <c r="FM80" s="444" t="s">
        <v>183</v>
      </c>
      <c r="FN80" s="24">
        <v>424.59999999999854</v>
      </c>
      <c r="FO80" s="444" t="s">
        <v>184</v>
      </c>
      <c r="FP80" s="24">
        <v>261.30000000000018</v>
      </c>
      <c r="FQ80" s="444" t="s">
        <v>185</v>
      </c>
      <c r="FR80" s="460"/>
      <c r="FS80" s="443"/>
      <c r="FT80" s="444" t="s">
        <v>187</v>
      </c>
      <c r="FU80" s="663">
        <v>412.60000000000036</v>
      </c>
      <c r="FV80" s="444" t="s">
        <v>183</v>
      </c>
      <c r="FW80" s="663"/>
      <c r="FX80" s="444" t="s">
        <v>184</v>
      </c>
      <c r="FY80" s="24">
        <v>97.800000000000182</v>
      </c>
      <c r="FZ80" s="444" t="s">
        <v>185</v>
      </c>
      <c r="GA80" s="460"/>
      <c r="GB80" s="443"/>
      <c r="GC80" s="444" t="s">
        <v>187</v>
      </c>
      <c r="GD80" s="24">
        <v>15.600000000000364</v>
      </c>
      <c r="GE80" s="444" t="s">
        <v>183</v>
      </c>
      <c r="GF80" s="24"/>
      <c r="GG80" s="444" t="s">
        <v>184</v>
      </c>
      <c r="GH80" s="661">
        <v>0</v>
      </c>
      <c r="GI80" s="444" t="s">
        <v>185</v>
      </c>
      <c r="GJ80" s="460"/>
      <c r="GK80" s="443"/>
      <c r="GL80" s="444" t="s">
        <v>187</v>
      </c>
      <c r="GM80" s="663">
        <v>2643.0000000000036</v>
      </c>
      <c r="GN80" s="444" t="s">
        <v>183</v>
      </c>
      <c r="GO80" s="24">
        <v>942.19999999999891</v>
      </c>
      <c r="GP80" s="444" t="s">
        <v>184</v>
      </c>
      <c r="GQ80" s="24">
        <v>1842.4999999999973</v>
      </c>
      <c r="GR80" s="444" t="s">
        <v>185</v>
      </c>
      <c r="GS80" s="460"/>
      <c r="GT80" s="443"/>
      <c r="GU80" s="444" t="s">
        <v>187</v>
      </c>
      <c r="GV80" s="663">
        <v>438.80000000000291</v>
      </c>
      <c r="GW80" s="444" t="s">
        <v>183</v>
      </c>
      <c r="GX80" s="663"/>
      <c r="GY80" s="444" t="s">
        <v>184</v>
      </c>
      <c r="GZ80" s="663"/>
      <c r="HA80" s="444" t="s">
        <v>185</v>
      </c>
      <c r="HB80" s="460"/>
      <c r="HC80" s="443"/>
      <c r="HD80" s="444" t="s">
        <v>187</v>
      </c>
      <c r="HE80" s="24">
        <v>386.50000000000364</v>
      </c>
      <c r="HF80" s="444" t="s">
        <v>183</v>
      </c>
      <c r="HG80" s="24">
        <v>876.00000000000136</v>
      </c>
      <c r="HH80" s="444" t="s">
        <v>184</v>
      </c>
      <c r="HI80" s="24">
        <v>105.09999999999673</v>
      </c>
      <c r="HJ80" s="444" t="s">
        <v>185</v>
      </c>
      <c r="HK80" s="460"/>
      <c r="HL80" s="443"/>
      <c r="HM80" s="444" t="s">
        <v>187</v>
      </c>
      <c r="HN80" s="663">
        <v>823.60000000000218</v>
      </c>
      <c r="HO80" s="444" t="s">
        <v>183</v>
      </c>
      <c r="HP80" s="663"/>
      <c r="HQ80" s="444" t="s">
        <v>184</v>
      </c>
      <c r="HR80" s="24">
        <v>346.89999999999782</v>
      </c>
      <c r="HS80" s="444" t="s">
        <v>185</v>
      </c>
      <c r="HT80" s="460"/>
      <c r="HU80" s="443"/>
      <c r="HV80" s="444" t="s">
        <v>187</v>
      </c>
      <c r="HW80" s="663">
        <v>3400.8999999999996</v>
      </c>
      <c r="HX80" s="444" t="s">
        <v>183</v>
      </c>
      <c r="HY80" s="24">
        <v>3074.7</v>
      </c>
      <c r="HZ80" s="444" t="s">
        <v>184</v>
      </c>
      <c r="IA80" s="24">
        <v>1916.3000000000147</v>
      </c>
      <c r="IB80" s="444" t="s">
        <v>185</v>
      </c>
      <c r="IC80" s="460"/>
      <c r="ID80" s="443"/>
      <c r="IE80" s="444" t="s">
        <v>187</v>
      </c>
      <c r="IF80" s="663">
        <v>150</v>
      </c>
      <c r="IG80" s="444" t="s">
        <v>183</v>
      </c>
      <c r="IH80" s="663"/>
      <c r="II80" s="444" t="s">
        <v>184</v>
      </c>
      <c r="IJ80" s="663"/>
      <c r="IK80" s="444" t="s">
        <v>185</v>
      </c>
      <c r="IL80" s="460"/>
      <c r="IM80" s="443"/>
      <c r="IN80" s="444" t="s">
        <v>187</v>
      </c>
      <c r="IO80" s="24">
        <v>184</v>
      </c>
      <c r="IP80" s="444" t="s">
        <v>183</v>
      </c>
      <c r="IQ80" s="24"/>
      <c r="IR80" s="444" t="s">
        <v>184</v>
      </c>
      <c r="IS80" s="24">
        <v>25.299999999997453</v>
      </c>
      <c r="IT80" s="444" t="s">
        <v>185</v>
      </c>
      <c r="IU80" s="460"/>
      <c r="IV80" s="443"/>
      <c r="IW80" s="444" t="s">
        <v>187</v>
      </c>
      <c r="IX80" s="663">
        <v>212.60000000000218</v>
      </c>
      <c r="IY80" s="444" t="s">
        <v>183</v>
      </c>
      <c r="IZ80" s="24">
        <v>374.70000000000073</v>
      </c>
      <c r="JA80" s="444" t="s">
        <v>184</v>
      </c>
      <c r="JB80" s="24">
        <v>551.99999999999818</v>
      </c>
      <c r="JC80" s="444" t="s">
        <v>185</v>
      </c>
      <c r="JD80" s="460"/>
      <c r="JE80" s="443"/>
      <c r="JF80" s="444" t="s">
        <v>187</v>
      </c>
      <c r="JG80" s="663">
        <v>274</v>
      </c>
      <c r="JH80" s="444" t="s">
        <v>183</v>
      </c>
      <c r="JI80" s="663">
        <v>99.799999999997453</v>
      </c>
      <c r="JJ80" s="444" t="s">
        <v>184</v>
      </c>
      <c r="JK80" s="24">
        <v>112.39999999999964</v>
      </c>
      <c r="JL80" s="444" t="s">
        <v>185</v>
      </c>
      <c r="JM80" s="460"/>
      <c r="JN80" s="443"/>
      <c r="JO80" s="444" t="s">
        <v>187</v>
      </c>
      <c r="JP80" s="663">
        <v>60.500000000007276</v>
      </c>
      <c r="JQ80" s="444" t="s">
        <v>183</v>
      </c>
      <c r="JR80" s="663"/>
      <c r="JS80" s="444" t="s">
        <v>184</v>
      </c>
      <c r="JT80" s="663"/>
      <c r="JU80" s="444" t="s">
        <v>185</v>
      </c>
      <c r="JV80" s="460"/>
      <c r="JW80" s="443"/>
      <c r="JX80" s="444" t="s">
        <v>187</v>
      </c>
      <c r="JY80" s="24">
        <v>2966.1000000000131</v>
      </c>
      <c r="JZ80" s="444" t="s">
        <v>183</v>
      </c>
      <c r="KA80" s="24">
        <v>2637.8999999999887</v>
      </c>
      <c r="KB80" s="444" t="s">
        <v>184</v>
      </c>
      <c r="KC80" s="24">
        <v>2280.1999999999916</v>
      </c>
      <c r="KD80" s="444" t="s">
        <v>185</v>
      </c>
      <c r="KE80" s="460"/>
      <c r="KF80" s="443"/>
      <c r="KG80" s="444" t="s">
        <v>187</v>
      </c>
      <c r="KH80" s="24">
        <v>253.80000000000655</v>
      </c>
      <c r="KI80" s="444" t="s">
        <v>183</v>
      </c>
      <c r="KJ80" s="663">
        <v>180.00000000000091</v>
      </c>
      <c r="KK80" s="444" t="s">
        <v>184</v>
      </c>
      <c r="KL80" s="24">
        <v>79.000000000001819</v>
      </c>
      <c r="KM80" s="444" t="s">
        <v>185</v>
      </c>
      <c r="KN80" s="460"/>
      <c r="KO80" s="443"/>
      <c r="KP80" s="444" t="s">
        <v>187</v>
      </c>
      <c r="KQ80" s="663">
        <v>319.50000000001091</v>
      </c>
      <c r="KR80" s="444" t="s">
        <v>183</v>
      </c>
      <c r="KS80" s="663"/>
      <c r="KT80" s="444" t="s">
        <v>184</v>
      </c>
      <c r="KU80" s="663"/>
      <c r="KV80" s="444" t="s">
        <v>185</v>
      </c>
      <c r="KW80" s="460"/>
      <c r="KX80" s="443"/>
      <c r="KY80" s="444" t="s">
        <v>187</v>
      </c>
      <c r="KZ80" s="24">
        <v>289.00000000001455</v>
      </c>
      <c r="LA80" s="444" t="s">
        <v>183</v>
      </c>
      <c r="LB80" s="24"/>
      <c r="LC80" s="444" t="s">
        <v>184</v>
      </c>
      <c r="LD80" s="24"/>
      <c r="LE80" s="444" t="s">
        <v>185</v>
      </c>
      <c r="LF80" s="460"/>
      <c r="LG80" s="443"/>
      <c r="LH80" s="444" t="s">
        <v>187</v>
      </c>
      <c r="LI80" s="336">
        <v>199.59999999999945</v>
      </c>
      <c r="LJ80" s="444" t="s">
        <v>183</v>
      </c>
      <c r="LK80" s="336"/>
      <c r="LL80" s="444" t="s">
        <v>184</v>
      </c>
      <c r="LM80" s="24"/>
      <c r="LN80" s="444" t="s">
        <v>185</v>
      </c>
      <c r="LO80" s="460"/>
      <c r="LP80" s="443"/>
      <c r="LQ80" s="444" t="s">
        <v>187</v>
      </c>
      <c r="LR80" s="24">
        <v>367.200000000008</v>
      </c>
      <c r="LS80" s="444" t="s">
        <v>183</v>
      </c>
      <c r="LT80" s="24">
        <v>94.300000000001091</v>
      </c>
      <c r="LU80" s="444" t="s">
        <v>184</v>
      </c>
      <c r="LV80" s="24">
        <v>380.09999999999854</v>
      </c>
      <c r="LW80" s="444" t="s">
        <v>185</v>
      </c>
      <c r="LX80" s="460"/>
      <c r="LY80" s="443"/>
      <c r="LZ80" s="444" t="s">
        <v>187</v>
      </c>
      <c r="MA80" s="24">
        <v>339.60000000000946</v>
      </c>
      <c r="MB80" s="444" t="s">
        <v>183</v>
      </c>
      <c r="MC80" s="24"/>
      <c r="MD80" s="444" t="s">
        <v>184</v>
      </c>
      <c r="ME80" s="24"/>
      <c r="MF80" s="444" t="s">
        <v>185</v>
      </c>
      <c r="MG80" s="460"/>
      <c r="MH80" s="443"/>
      <c r="MI80" s="444" t="s">
        <v>187</v>
      </c>
      <c r="MJ80" s="313">
        <v>612.90000000001965</v>
      </c>
      <c r="MK80" s="444" t="s">
        <v>183</v>
      </c>
      <c r="ML80" s="24">
        <v>558.29999999999745</v>
      </c>
      <c r="MM80" s="444" t="s">
        <v>184</v>
      </c>
      <c r="MN80" s="24">
        <v>491.39999999999782</v>
      </c>
      <c r="MO80" s="444" t="s">
        <v>185</v>
      </c>
      <c r="MP80" s="460"/>
      <c r="MQ80" s="443"/>
      <c r="MR80" s="444" t="s">
        <v>187</v>
      </c>
      <c r="MS80" s="443">
        <v>282.00000000000364</v>
      </c>
      <c r="MT80" s="444" t="s">
        <v>183</v>
      </c>
      <c r="MU80" s="24">
        <v>267.99999999999636</v>
      </c>
      <c r="MV80" s="444" t="s">
        <v>184</v>
      </c>
      <c r="MW80" s="443">
        <v>211.99999999999636</v>
      </c>
      <c r="MX80" s="444" t="s">
        <v>185</v>
      </c>
      <c r="MY80" s="460"/>
      <c r="MZ80" s="443"/>
      <c r="NA80" s="444" t="s">
        <v>187</v>
      </c>
      <c r="NB80" s="443"/>
      <c r="NC80" s="444" t="s">
        <v>183</v>
      </c>
      <c r="ND80" s="443"/>
      <c r="NE80" s="444" t="s">
        <v>184</v>
      </c>
      <c r="NF80" s="664">
        <v>1104.2000000000007</v>
      </c>
      <c r="NG80" s="444" t="s">
        <v>185</v>
      </c>
      <c r="NH80" s="460"/>
    </row>
    <row r="81" spans="1:372" ht="18">
      <c r="A81" s="110" t="s">
        <v>3712</v>
      </c>
      <c r="B81" s="59">
        <f>SUM(D81:AAP81)</f>
        <v>34131.600000000049</v>
      </c>
      <c r="C81" s="460"/>
      <c r="D81" s="443"/>
      <c r="E81" s="286">
        <f>D80*0.25</f>
        <v>56.7</v>
      </c>
      <c r="F81" s="24"/>
      <c r="G81" s="286">
        <f>F80*0.5</f>
        <v>68.75</v>
      </c>
      <c r="H81" s="443"/>
      <c r="I81" s="286">
        <f>H80*0.75</f>
        <v>0</v>
      </c>
      <c r="J81" s="443"/>
      <c r="K81" s="286">
        <f>J80*1</f>
        <v>0</v>
      </c>
      <c r="L81" s="460"/>
      <c r="M81" s="443"/>
      <c r="N81" s="286">
        <f>M80*0.25</f>
        <v>0</v>
      </c>
      <c r="O81" s="443"/>
      <c r="P81" s="286">
        <f>O80*0.5</f>
        <v>35.549999999999997</v>
      </c>
      <c r="Q81" s="443"/>
      <c r="R81" s="286">
        <f>Q80*0.75</f>
        <v>0</v>
      </c>
      <c r="S81" s="443"/>
      <c r="T81" s="286">
        <f>S80*1</f>
        <v>0</v>
      </c>
      <c r="U81" s="460"/>
      <c r="V81" s="24"/>
      <c r="W81" s="286">
        <f>V80*0.25</f>
        <v>116.99999999999997</v>
      </c>
      <c r="X81" s="443"/>
      <c r="Y81" s="286">
        <f>X80*0.5</f>
        <v>220.75</v>
      </c>
      <c r="Z81" s="24"/>
      <c r="AA81" s="286">
        <f>Z80*0.75</f>
        <v>555.52499999999998</v>
      </c>
      <c r="AC81" s="286">
        <f t="shared" ref="AC81" si="67">AB80*1</f>
        <v>284.20000000000005</v>
      </c>
      <c r="AD81" s="460"/>
      <c r="AE81" s="24"/>
      <c r="AF81" s="286">
        <f>AE80*0.25</f>
        <v>51.25</v>
      </c>
      <c r="AG81" s="443"/>
      <c r="AH81" s="286">
        <f>AG80*0.5</f>
        <v>49</v>
      </c>
      <c r="AI81" s="443"/>
      <c r="AJ81" s="286">
        <f>AI80*0.75</f>
        <v>282.89999999999986</v>
      </c>
      <c r="AL81" s="286">
        <f t="shared" ref="AL81" si="68">AK80*1</f>
        <v>331.09999999999991</v>
      </c>
      <c r="AM81" s="460"/>
      <c r="AN81" s="443"/>
      <c r="AO81" s="286">
        <f>AN80*0.25</f>
        <v>0</v>
      </c>
      <c r="AP81" s="24"/>
      <c r="AQ81" s="286">
        <f>AP80*0.5</f>
        <v>193.25</v>
      </c>
      <c r="AR81" s="443"/>
      <c r="AS81" s="286">
        <f>AR80*0.75</f>
        <v>183.82499999999959</v>
      </c>
      <c r="AT81" s="443"/>
      <c r="AU81" s="286">
        <f>AT80*1</f>
        <v>136.39999999999941</v>
      </c>
      <c r="AV81" s="460"/>
      <c r="AW81" s="24"/>
      <c r="AX81" s="286">
        <f>AW80*0.25</f>
        <v>0</v>
      </c>
      <c r="AZ81" s="286">
        <f>AY80*0.5</f>
        <v>310.75000000000045</v>
      </c>
      <c r="BB81" s="286">
        <f>BA80*0.75</f>
        <v>423.8250000000001</v>
      </c>
      <c r="BC81" s="24"/>
      <c r="BD81" s="286">
        <f>BC80*1</f>
        <v>354</v>
      </c>
      <c r="BE81" s="460"/>
      <c r="BF81" s="443"/>
      <c r="BG81" s="286">
        <f>BF80*0.25</f>
        <v>0</v>
      </c>
      <c r="BH81" s="24"/>
      <c r="BI81" s="286">
        <f>BH80*0.5</f>
        <v>405.00000000000045</v>
      </c>
      <c r="BJ81" s="443"/>
      <c r="BK81" s="286">
        <f>BJ80*0.75</f>
        <v>214.20000000000095</v>
      </c>
      <c r="BL81" s="443"/>
      <c r="BM81" s="286">
        <f>BL80*1</f>
        <v>639.29999999999995</v>
      </c>
      <c r="BN81" s="460"/>
      <c r="BO81" s="443"/>
      <c r="BP81" s="286">
        <f>BO80*0.25</f>
        <v>0</v>
      </c>
      <c r="BQ81" s="443"/>
      <c r="BR81" s="286">
        <f>BQ80*0.5</f>
        <v>200.25000000000068</v>
      </c>
      <c r="BS81" s="443"/>
      <c r="BT81" s="286">
        <f>BS80*0.75</f>
        <v>271.94999999999993</v>
      </c>
      <c r="BU81" s="443"/>
      <c r="BV81" s="286">
        <f>BU80*1</f>
        <v>138.60000000000036</v>
      </c>
      <c r="BW81" s="460"/>
      <c r="BX81" s="443"/>
      <c r="BY81" s="286">
        <f>BX80*0.25</f>
        <v>0</v>
      </c>
      <c r="BZ81" s="443"/>
      <c r="CA81" s="286">
        <f>BZ80*0.5</f>
        <v>142.5</v>
      </c>
      <c r="CB81" s="663"/>
      <c r="CC81" s="286">
        <f>CB80*0.75</f>
        <v>77.775000000000546</v>
      </c>
      <c r="CD81" s="443"/>
      <c r="CE81" s="286">
        <f>CD80*1</f>
        <v>209.5</v>
      </c>
      <c r="CF81" s="460"/>
      <c r="CG81" s="443"/>
      <c r="CH81" s="286">
        <f>CG80*0.25</f>
        <v>0</v>
      </c>
      <c r="CI81" s="24"/>
      <c r="CJ81" s="286">
        <f>CI80*0.5</f>
        <v>448.35000000000036</v>
      </c>
      <c r="CK81" s="24"/>
      <c r="CL81" s="286">
        <f>CK80*0.75</f>
        <v>0</v>
      </c>
      <c r="CM81" s="443"/>
      <c r="CN81" s="286">
        <f>CM80*1</f>
        <v>448.49999999999955</v>
      </c>
      <c r="CO81" s="460"/>
      <c r="CP81" s="443"/>
      <c r="CQ81" s="286">
        <f>CP80*0.25</f>
        <v>0</v>
      </c>
      <c r="CR81" s="24"/>
      <c r="CS81" s="286">
        <f>CR80*0.5</f>
        <v>151.05000000000018</v>
      </c>
      <c r="CT81" s="24"/>
      <c r="CU81" s="286">
        <f>CT80*0.75</f>
        <v>0</v>
      </c>
      <c r="CV81" s="443"/>
      <c r="CW81" s="286">
        <f>CV80*1</f>
        <v>48.900000000000091</v>
      </c>
      <c r="CX81" s="460"/>
      <c r="CY81" s="443"/>
      <c r="CZ81" s="286">
        <f>CY80*0.25</f>
        <v>0</v>
      </c>
      <c r="DA81" s="24"/>
      <c r="DB81" s="286">
        <f>DA80*0.5</f>
        <v>64.25</v>
      </c>
      <c r="DC81" s="443"/>
      <c r="DD81" s="286">
        <f>DC80*0.75</f>
        <v>153.22500000000082</v>
      </c>
      <c r="DE81" s="443"/>
      <c r="DF81" s="286">
        <f>DE80*1</f>
        <v>300.69999999999982</v>
      </c>
      <c r="DG81" s="460"/>
      <c r="DH81" s="443"/>
      <c r="DI81" s="286">
        <f>DH80*0.25</f>
        <v>0</v>
      </c>
      <c r="DJ81" s="24"/>
      <c r="DK81" s="286">
        <f>DJ80*0.5</f>
        <v>95</v>
      </c>
      <c r="DL81" s="24"/>
      <c r="DM81" s="286">
        <f>DL80*0.75</f>
        <v>0</v>
      </c>
      <c r="DN81" s="443"/>
      <c r="DO81" s="286">
        <f>DN80*1</f>
        <v>84.299999999999727</v>
      </c>
      <c r="DP81" s="460"/>
      <c r="DQ81" s="443"/>
      <c r="DR81" s="286">
        <f>DQ80*0.25</f>
        <v>0</v>
      </c>
      <c r="DS81" s="24"/>
      <c r="DT81" s="286">
        <f>DS80*0.5</f>
        <v>117.54999999999973</v>
      </c>
      <c r="DU81" s="443"/>
      <c r="DV81" s="286">
        <f>DU80*0.75</f>
        <v>88.049999999999727</v>
      </c>
      <c r="DW81" s="443"/>
      <c r="DX81" s="286">
        <f>DW80*1</f>
        <v>133.40000000000009</v>
      </c>
      <c r="DY81" s="460"/>
      <c r="DZ81" s="443"/>
      <c r="EA81" s="286">
        <f>DZ80*0.25</f>
        <v>0</v>
      </c>
      <c r="EB81" s="24"/>
      <c r="EC81" s="286">
        <f>EB80*0.5</f>
        <v>252.30000000000064</v>
      </c>
      <c r="ED81" s="24"/>
      <c r="EE81" s="286">
        <f>ED80*0.75</f>
        <v>0</v>
      </c>
      <c r="EF81" s="443"/>
      <c r="EG81" s="286">
        <f>EF80*1</f>
        <v>701.30000000000109</v>
      </c>
      <c r="EH81" s="460"/>
      <c r="EI81" s="443"/>
      <c r="EJ81" s="286">
        <f>EI80*0.25</f>
        <v>0</v>
      </c>
      <c r="EK81" s="24"/>
      <c r="EL81" s="286">
        <f>EK80*0.5</f>
        <v>56.300000000000182</v>
      </c>
      <c r="EM81" s="24"/>
      <c r="EN81" s="286">
        <f>EM80*0.75</f>
        <v>0</v>
      </c>
      <c r="EO81" s="443"/>
      <c r="EP81" s="286">
        <f>EO80*1</f>
        <v>43.700000000000728</v>
      </c>
      <c r="EQ81" s="460"/>
      <c r="ER81" s="443"/>
      <c r="ES81" s="286">
        <f>ER80*0.25</f>
        <v>0</v>
      </c>
      <c r="ET81" s="24"/>
      <c r="EU81" s="286">
        <f>ET80*0.5</f>
        <v>138.14999999999964</v>
      </c>
      <c r="EV81" s="24"/>
      <c r="EW81" s="286">
        <f>EV80*0.75</f>
        <v>0</v>
      </c>
      <c r="EX81" s="443"/>
      <c r="EY81" s="286">
        <f>EX80*1</f>
        <v>46.500000000000909</v>
      </c>
      <c r="EZ81" s="460"/>
      <c r="FA81" s="443"/>
      <c r="FB81" s="286">
        <f>FA80*0.25</f>
        <v>0</v>
      </c>
      <c r="FC81" s="24"/>
      <c r="FD81" s="286">
        <f>FC80*0.5</f>
        <v>83.999999999999545</v>
      </c>
      <c r="FE81" s="443"/>
      <c r="FF81" s="286">
        <f>FE80*0.75</f>
        <v>140.84999999999945</v>
      </c>
      <c r="FG81" s="443"/>
      <c r="FH81" s="286">
        <f>FG80*1</f>
        <v>184.40000000000055</v>
      </c>
      <c r="FI81" s="460"/>
      <c r="FJ81" s="443"/>
      <c r="FK81" s="286">
        <f>FJ80*0.25</f>
        <v>0</v>
      </c>
      <c r="FL81" s="24"/>
      <c r="FM81" s="286">
        <f>FL80*0.5</f>
        <v>126.69999999999982</v>
      </c>
      <c r="FN81" s="443"/>
      <c r="FO81" s="286">
        <f>FN80*0.75</f>
        <v>318.44999999999891</v>
      </c>
      <c r="FP81" s="443"/>
      <c r="FQ81" s="286">
        <f>FP80*1</f>
        <v>261.30000000000018</v>
      </c>
      <c r="FR81" s="460"/>
      <c r="FS81" s="443"/>
      <c r="FT81" s="286">
        <f>FS80*0.25</f>
        <v>0</v>
      </c>
      <c r="FU81" s="24"/>
      <c r="FV81" s="286">
        <f>FU80*0.5</f>
        <v>206.30000000000018</v>
      </c>
      <c r="FW81" s="24"/>
      <c r="FX81" s="286">
        <f>FW80*0.75</f>
        <v>0</v>
      </c>
      <c r="FY81" s="443"/>
      <c r="FZ81" s="286">
        <f>FY80*1</f>
        <v>97.800000000000182</v>
      </c>
      <c r="GA81" s="460"/>
      <c r="GB81" s="443"/>
      <c r="GC81" s="286">
        <f>GB80*0.25</f>
        <v>0</v>
      </c>
      <c r="GD81" s="24"/>
      <c r="GE81" s="286">
        <f>GD80*0.5</f>
        <v>7.8000000000001819</v>
      </c>
      <c r="GF81" s="24"/>
      <c r="GG81" s="286">
        <f>GF80*0.75</f>
        <v>0</v>
      </c>
      <c r="GH81" s="443"/>
      <c r="GI81" s="286">
        <f>GH80*1</f>
        <v>0</v>
      </c>
      <c r="GJ81" s="460"/>
      <c r="GK81" s="443"/>
      <c r="GL81" s="286">
        <f>GK80*0.25</f>
        <v>0</v>
      </c>
      <c r="GM81" s="24"/>
      <c r="GN81" s="286">
        <f>GM80*0.5</f>
        <v>1321.5000000000018</v>
      </c>
      <c r="GO81" s="443"/>
      <c r="GP81" s="286">
        <f>GO80*0.75</f>
        <v>706.64999999999918</v>
      </c>
      <c r="GQ81" s="24"/>
      <c r="GR81" s="286">
        <f>GQ80*1</f>
        <v>1842.4999999999973</v>
      </c>
      <c r="GS81" s="460"/>
      <c r="GT81" s="443"/>
      <c r="GU81" s="286">
        <f>GT80*0.25</f>
        <v>0</v>
      </c>
      <c r="GV81" s="24"/>
      <c r="GW81" s="286">
        <f>GV80*0.5</f>
        <v>219.40000000000146</v>
      </c>
      <c r="GX81" s="24"/>
      <c r="GY81" s="286">
        <f>GX80*0.75</f>
        <v>0</v>
      </c>
      <c r="GZ81" s="24"/>
      <c r="HA81" s="286">
        <f>GZ80*1</f>
        <v>0</v>
      </c>
      <c r="HB81" s="460"/>
      <c r="HC81" s="443"/>
      <c r="HD81" s="286">
        <f>HC80*0.25</f>
        <v>0</v>
      </c>
      <c r="HE81" s="443"/>
      <c r="HF81" s="286">
        <f>HE80*0.5</f>
        <v>193.25000000000182</v>
      </c>
      <c r="HG81" s="443"/>
      <c r="HH81" s="286">
        <f>HG80*0.75</f>
        <v>657.00000000000102</v>
      </c>
      <c r="HI81" s="443"/>
      <c r="HJ81" s="286">
        <f>HI80*1</f>
        <v>105.09999999999673</v>
      </c>
      <c r="HK81" s="460"/>
      <c r="HL81" s="443"/>
      <c r="HM81" s="286">
        <f>HL80*0.25</f>
        <v>0</v>
      </c>
      <c r="HN81" s="443"/>
      <c r="HO81" s="286">
        <f>HN80*0.5</f>
        <v>411.80000000000109</v>
      </c>
      <c r="HP81" s="443"/>
      <c r="HQ81" s="286">
        <f>HP80*0.75</f>
        <v>0</v>
      </c>
      <c r="HR81" s="443"/>
      <c r="HS81" s="286">
        <f>HR80*1</f>
        <v>346.89999999999782</v>
      </c>
      <c r="HT81" s="460"/>
      <c r="HU81" s="443"/>
      <c r="HV81" s="286">
        <f>HU80*0.25</f>
        <v>0</v>
      </c>
      <c r="HW81" s="443"/>
      <c r="HX81" s="286">
        <f>HW80*0.5</f>
        <v>1700.4499999999998</v>
      </c>
      <c r="HY81" s="443"/>
      <c r="HZ81" s="286">
        <f>HY80*0.75</f>
        <v>2306.0249999999996</v>
      </c>
      <c r="IA81" s="443"/>
      <c r="IB81" s="286">
        <f>IA80*1</f>
        <v>1916.3000000000147</v>
      </c>
      <c r="IC81" s="460"/>
      <c r="ID81" s="443"/>
      <c r="IE81" s="286">
        <f>ID80*0.25</f>
        <v>0</v>
      </c>
      <c r="IF81" s="443"/>
      <c r="IG81" s="286">
        <f>IF80*0.5</f>
        <v>75</v>
      </c>
      <c r="IH81" s="443"/>
      <c r="II81" s="286">
        <f>IH80*0.75</f>
        <v>0</v>
      </c>
      <c r="IJ81" s="443"/>
      <c r="IK81" s="286">
        <f>IJ80*1</f>
        <v>0</v>
      </c>
      <c r="IL81" s="460"/>
      <c r="IM81" s="443"/>
      <c r="IN81" s="286">
        <f>IM80*0.25</f>
        <v>0</v>
      </c>
      <c r="IO81" s="443"/>
      <c r="IP81" s="286">
        <f>IO80*0.5</f>
        <v>92</v>
      </c>
      <c r="IQ81" s="443"/>
      <c r="IR81" s="286">
        <f>IQ80*0.75</f>
        <v>0</v>
      </c>
      <c r="IS81" s="443"/>
      <c r="IT81" s="286">
        <f>IS80*1</f>
        <v>25.299999999997453</v>
      </c>
      <c r="IU81" s="460"/>
      <c r="IV81" s="443"/>
      <c r="IW81" s="286">
        <f>IV80*0.25</f>
        <v>0</v>
      </c>
      <c r="IX81" s="443"/>
      <c r="IY81" s="286">
        <f>IX80*0.5</f>
        <v>106.30000000000109</v>
      </c>
      <c r="IZ81" s="443"/>
      <c r="JA81" s="286">
        <f>IZ80*0.75</f>
        <v>281.02500000000055</v>
      </c>
      <c r="JB81" s="443"/>
      <c r="JC81" s="286">
        <f>JB80*1</f>
        <v>551.99999999999818</v>
      </c>
      <c r="JD81" s="460"/>
      <c r="JE81" s="443"/>
      <c r="JF81" s="286">
        <f>JE80*0.25</f>
        <v>0</v>
      </c>
      <c r="JG81" s="443"/>
      <c r="JH81" s="286">
        <f>JG80*0.5</f>
        <v>137</v>
      </c>
      <c r="JI81" s="443"/>
      <c r="JJ81" s="286">
        <f>JI80*0.75</f>
        <v>74.84999999999809</v>
      </c>
      <c r="JK81" s="443"/>
      <c r="JL81" s="286">
        <f>JK80*1</f>
        <v>112.39999999999964</v>
      </c>
      <c r="JM81" s="460"/>
      <c r="JN81" s="443"/>
      <c r="JO81" s="286">
        <f>JN80*0.25</f>
        <v>0</v>
      </c>
      <c r="JP81" s="443"/>
      <c r="JQ81" s="286">
        <f>JP80*0.5</f>
        <v>30.250000000003638</v>
      </c>
      <c r="JR81" s="443"/>
      <c r="JS81" s="286">
        <f>JR80*0.75</f>
        <v>0</v>
      </c>
      <c r="JT81" s="443"/>
      <c r="JU81" s="286">
        <f>JT80*1</f>
        <v>0</v>
      </c>
      <c r="JV81" s="460"/>
      <c r="JW81" s="443"/>
      <c r="JX81" s="286">
        <f>JW80*0.25</f>
        <v>0</v>
      </c>
      <c r="JY81" s="443"/>
      <c r="JZ81" s="286">
        <f>JY80*0.5</f>
        <v>1483.0500000000065</v>
      </c>
      <c r="KA81" s="443"/>
      <c r="KB81" s="286">
        <f>KA80*0.75</f>
        <v>1978.4249999999915</v>
      </c>
      <c r="KC81" s="443"/>
      <c r="KD81" s="286">
        <f t="shared" ref="KD81" si="69">KC80*1</f>
        <v>2280.1999999999916</v>
      </c>
      <c r="KE81" s="460"/>
      <c r="KF81" s="443"/>
      <c r="KG81" s="286">
        <f>KF80*0.25</f>
        <v>0</v>
      </c>
      <c r="KH81" s="443"/>
      <c r="KI81" s="286">
        <f>KH80*0.5</f>
        <v>126.90000000000327</v>
      </c>
      <c r="KJ81" s="443"/>
      <c r="KK81" s="286">
        <f>KJ80*0.75</f>
        <v>135.00000000000068</v>
      </c>
      <c r="KL81" s="443"/>
      <c r="KM81" s="286">
        <f>KL80*1</f>
        <v>79.000000000001819</v>
      </c>
      <c r="KN81" s="460"/>
      <c r="KO81" s="443"/>
      <c r="KP81" s="286">
        <f>KO80*0.25</f>
        <v>0</v>
      </c>
      <c r="KQ81" s="443"/>
      <c r="KR81" s="286">
        <f>KQ80*0.5</f>
        <v>159.75000000000546</v>
      </c>
      <c r="KS81" s="443"/>
      <c r="KT81" s="286">
        <f>KS80*0.75</f>
        <v>0</v>
      </c>
      <c r="KU81" s="443"/>
      <c r="KV81" s="286">
        <f>KU80*1</f>
        <v>0</v>
      </c>
      <c r="KW81" s="460"/>
      <c r="KX81" s="443"/>
      <c r="KY81" s="286">
        <f>KX80*0.25</f>
        <v>0</v>
      </c>
      <c r="KZ81" s="443"/>
      <c r="LA81" s="286">
        <f>KZ80*0.5</f>
        <v>144.50000000000728</v>
      </c>
      <c r="LB81" s="443"/>
      <c r="LC81" s="286">
        <f>LB80*0.75</f>
        <v>0</v>
      </c>
      <c r="LD81" s="443"/>
      <c r="LE81" s="286">
        <f>LD80*1</f>
        <v>0</v>
      </c>
      <c r="LF81" s="460"/>
      <c r="LG81" s="443"/>
      <c r="LH81" s="286">
        <f>LG80*0.25</f>
        <v>0</v>
      </c>
      <c r="LI81" s="443"/>
      <c r="LJ81" s="286">
        <f>LI80*0.5</f>
        <v>99.799999999999727</v>
      </c>
      <c r="LK81" s="443"/>
      <c r="LL81" s="286">
        <f>LK80*0.75</f>
        <v>0</v>
      </c>
      <c r="LM81" s="443"/>
      <c r="LN81" s="286">
        <f>LM80*1</f>
        <v>0</v>
      </c>
      <c r="LO81" s="460"/>
      <c r="LP81" s="443"/>
      <c r="LQ81" s="286">
        <f>LP80*0.25</f>
        <v>0</v>
      </c>
      <c r="LR81" s="443"/>
      <c r="LS81" s="286">
        <f>LR80*0.5</f>
        <v>183.600000000004</v>
      </c>
      <c r="LT81" s="443"/>
      <c r="LU81" s="286">
        <f>LT80*0.75</f>
        <v>70.725000000000819</v>
      </c>
      <c r="LV81" s="443"/>
      <c r="LW81" s="286">
        <f>LV80*1</f>
        <v>380.09999999999854</v>
      </c>
      <c r="LX81" s="460"/>
      <c r="LY81" s="443"/>
      <c r="LZ81" s="286">
        <f>LY80*0.25</f>
        <v>0</v>
      </c>
      <c r="MA81" s="443"/>
      <c r="MB81" s="286">
        <f>MA80*0.5</f>
        <v>169.80000000000473</v>
      </c>
      <c r="MC81" s="443"/>
      <c r="MD81" s="286">
        <f>MC80*0.75</f>
        <v>0</v>
      </c>
      <c r="ME81" s="443"/>
      <c r="MF81" s="286">
        <f>ME80*1</f>
        <v>0</v>
      </c>
      <c r="MG81" s="460"/>
      <c r="MH81" s="443"/>
      <c r="MI81" s="286">
        <f>MH80*0.25</f>
        <v>0</v>
      </c>
      <c r="MJ81" s="443"/>
      <c r="MK81" s="286">
        <f>MJ80*0.5</f>
        <v>306.45000000000982</v>
      </c>
      <c r="ML81" s="443"/>
      <c r="MM81" s="286">
        <f>ML80*0.75</f>
        <v>418.72499999999809</v>
      </c>
      <c r="MN81" s="443"/>
      <c r="MO81" s="286">
        <f>MN80*1</f>
        <v>491.39999999999782</v>
      </c>
      <c r="MP81" s="460"/>
      <c r="MQ81" s="443"/>
      <c r="MR81" s="286">
        <f>MQ80*0.25</f>
        <v>0</v>
      </c>
      <c r="MS81" s="443"/>
      <c r="MT81" s="286">
        <f>MS80*0.5</f>
        <v>141.00000000000182</v>
      </c>
      <c r="MU81" s="443"/>
      <c r="MV81" s="286">
        <f>MU80*0.75</f>
        <v>200.99999999999727</v>
      </c>
      <c r="MW81" s="443"/>
      <c r="MX81" s="286">
        <f>MW80*1</f>
        <v>211.99999999999636</v>
      </c>
      <c r="MY81" s="460"/>
      <c r="MZ81" s="443"/>
      <c r="NA81" s="286">
        <f>MZ80*0.25</f>
        <v>0</v>
      </c>
      <c r="NB81" s="443"/>
      <c r="NC81" s="286">
        <f>NB80*0.5</f>
        <v>0</v>
      </c>
      <c r="ND81" s="443"/>
      <c r="NE81" s="286">
        <f>ND80*0.75</f>
        <v>0</v>
      </c>
      <c r="NF81" s="443"/>
      <c r="NG81" s="286">
        <f>NF80*1</f>
        <v>1104.2000000000007</v>
      </c>
      <c r="NH81" s="460"/>
    </row>
    <row r="82" spans="1:372" s="50" customFormat="1" ht="18">
      <c r="A82" s="110"/>
      <c r="B82" s="59"/>
      <c r="C82" s="460"/>
      <c r="D82" s="443"/>
      <c r="E82" s="286"/>
      <c r="F82" s="24"/>
      <c r="G82" s="286"/>
      <c r="H82" s="443"/>
      <c r="I82" s="286"/>
      <c r="J82" s="443"/>
      <c r="K82" s="286"/>
      <c r="L82" s="460"/>
      <c r="M82" s="443"/>
      <c r="N82" s="286"/>
      <c r="O82" s="443"/>
      <c r="P82" s="286"/>
      <c r="Q82" s="443"/>
      <c r="R82" s="286"/>
      <c r="S82" s="443"/>
      <c r="T82" s="286"/>
      <c r="U82" s="460"/>
      <c r="V82" s="24"/>
      <c r="W82" s="286"/>
      <c r="X82" s="443"/>
      <c r="Y82" s="286"/>
      <c r="Z82" s="24"/>
      <c r="AA82" s="286"/>
      <c r="AB82" s="443"/>
      <c r="AC82" s="48"/>
      <c r="AD82" s="460"/>
      <c r="AE82" s="24"/>
      <c r="AF82" s="286"/>
      <c r="AG82" s="443"/>
      <c r="AH82" s="286"/>
      <c r="AI82" s="443"/>
      <c r="AJ82" s="286"/>
      <c r="AL82" s="48"/>
      <c r="AM82" s="460"/>
      <c r="AN82" s="443"/>
      <c r="AO82" s="286"/>
      <c r="AP82" s="24"/>
      <c r="AQ82" s="286"/>
      <c r="AR82" s="443"/>
      <c r="AS82" s="286"/>
      <c r="AT82" s="443"/>
      <c r="AU82" s="48"/>
      <c r="AV82" s="460"/>
      <c r="AW82" s="24"/>
      <c r="AX82" s="286"/>
      <c r="AY82" s="24"/>
      <c r="AZ82" s="286"/>
      <c r="BA82" s="24"/>
      <c r="BB82" s="286"/>
      <c r="BC82" s="443"/>
      <c r="BD82" s="48"/>
      <c r="BE82" s="460"/>
      <c r="BF82" s="443"/>
      <c r="BG82" s="286"/>
      <c r="BH82" s="24"/>
      <c r="BI82" s="286"/>
      <c r="BJ82" s="443"/>
      <c r="BK82" s="286"/>
      <c r="BL82" s="443"/>
      <c r="BM82" s="48"/>
      <c r="BN82" s="460"/>
      <c r="BO82" s="443"/>
      <c r="BP82" s="286"/>
      <c r="BQ82" s="443"/>
      <c r="BR82" s="286"/>
      <c r="BS82" s="443"/>
      <c r="BT82" s="286"/>
      <c r="BU82" s="443"/>
      <c r="BV82" s="48"/>
      <c r="BW82" s="460"/>
      <c r="BX82" s="443"/>
      <c r="BY82" s="286"/>
      <c r="BZ82" s="443"/>
      <c r="CA82" s="286"/>
      <c r="CB82" s="663"/>
      <c r="CC82" s="286"/>
      <c r="CD82" s="443"/>
      <c r="CE82" s="48"/>
      <c r="CF82" s="460"/>
      <c r="CG82" s="443"/>
      <c r="CH82" s="286"/>
      <c r="CI82" s="24"/>
      <c r="CJ82" s="286"/>
      <c r="CK82" s="24"/>
      <c r="CL82" s="286"/>
      <c r="CM82" s="443"/>
      <c r="CN82" s="48"/>
      <c r="CO82" s="460"/>
      <c r="CP82" s="443"/>
      <c r="CQ82" s="286"/>
      <c r="CR82" s="24"/>
      <c r="CS82" s="286"/>
      <c r="CT82" s="24"/>
      <c r="CU82" s="286"/>
      <c r="CV82" s="443"/>
      <c r="CW82" s="48"/>
      <c r="CX82" s="460"/>
      <c r="CY82" s="443"/>
      <c r="CZ82" s="286"/>
      <c r="DA82" s="24"/>
      <c r="DB82" s="286"/>
      <c r="DC82" s="443"/>
      <c r="DD82" s="286"/>
      <c r="DE82" s="443"/>
      <c r="DF82" s="48"/>
      <c r="DG82" s="460"/>
      <c r="DH82" s="443"/>
      <c r="DI82" s="286"/>
      <c r="DJ82" s="24"/>
      <c r="DK82" s="286"/>
      <c r="DL82" s="24"/>
      <c r="DM82" s="286"/>
      <c r="DN82" s="443"/>
      <c r="DO82" s="48"/>
      <c r="DP82" s="460"/>
      <c r="DQ82" s="443"/>
      <c r="DR82" s="286"/>
      <c r="DS82" s="24"/>
      <c r="DT82" s="286"/>
      <c r="DU82" s="443"/>
      <c r="DV82" s="286"/>
      <c r="DW82" s="443"/>
      <c r="DX82" s="48"/>
      <c r="DY82" s="460"/>
      <c r="DZ82" s="443"/>
      <c r="EA82" s="286"/>
      <c r="EB82" s="24"/>
      <c r="EC82" s="286"/>
      <c r="ED82" s="24"/>
      <c r="EE82" s="286"/>
      <c r="EF82" s="443"/>
      <c r="EG82" s="48"/>
      <c r="EH82" s="460"/>
      <c r="EI82" s="443"/>
      <c r="EJ82" s="286"/>
      <c r="EK82" s="24"/>
      <c r="EL82" s="286"/>
      <c r="EM82" s="24"/>
      <c r="EN82" s="286"/>
      <c r="EO82" s="443"/>
      <c r="EP82" s="48"/>
      <c r="EQ82" s="460"/>
      <c r="ER82" s="443"/>
      <c r="ES82" s="286"/>
      <c r="ET82" s="24"/>
      <c r="EU82" s="286"/>
      <c r="EV82" s="24"/>
      <c r="EW82" s="286"/>
      <c r="EX82" s="443"/>
      <c r="EY82" s="48"/>
      <c r="EZ82" s="460"/>
      <c r="FA82" s="443"/>
      <c r="FB82" s="286"/>
      <c r="FC82" s="24"/>
      <c r="FD82" s="286"/>
      <c r="FE82" s="443"/>
      <c r="FF82" s="286"/>
      <c r="FG82" s="443"/>
      <c r="FH82" s="48"/>
      <c r="FI82" s="460"/>
      <c r="FJ82" s="443"/>
      <c r="FK82" s="286"/>
      <c r="FL82" s="24"/>
      <c r="FM82" s="286"/>
      <c r="FN82" s="443"/>
      <c r="FO82" s="286"/>
      <c r="FP82" s="443"/>
      <c r="FQ82" s="48"/>
      <c r="FR82" s="460"/>
      <c r="FS82" s="443"/>
      <c r="FT82" s="286"/>
      <c r="FU82" s="24"/>
      <c r="FV82" s="286"/>
      <c r="FW82" s="24"/>
      <c r="FX82" s="286"/>
      <c r="FY82" s="443"/>
      <c r="FZ82" s="48"/>
      <c r="GA82" s="460"/>
      <c r="GB82" s="443"/>
      <c r="GC82" s="286"/>
      <c r="GD82" s="24"/>
      <c r="GE82" s="286"/>
      <c r="GF82" s="24"/>
      <c r="GG82" s="286"/>
      <c r="GH82" s="443"/>
      <c r="GI82" s="48"/>
      <c r="GJ82" s="460"/>
      <c r="GK82" s="443"/>
      <c r="GL82" s="286"/>
      <c r="GM82" s="24"/>
      <c r="GN82" s="286"/>
      <c r="GO82" s="443"/>
      <c r="GP82" s="286"/>
      <c r="GQ82" s="24"/>
      <c r="GR82" s="48"/>
      <c r="GS82" s="460"/>
      <c r="GT82" s="443"/>
      <c r="GU82" s="286"/>
      <c r="GV82" s="24"/>
      <c r="GW82" s="286"/>
      <c r="GX82" s="24"/>
      <c r="GY82" s="286"/>
      <c r="GZ82" s="24"/>
      <c r="HA82" s="286"/>
      <c r="HB82" s="460"/>
      <c r="HC82" s="443"/>
      <c r="HD82" s="286"/>
      <c r="HE82" s="443"/>
      <c r="HF82" s="286"/>
      <c r="HG82" s="443"/>
      <c r="HH82" s="286"/>
      <c r="HI82" s="443"/>
      <c r="HJ82" s="48"/>
      <c r="HK82" s="460"/>
      <c r="HL82" s="443"/>
      <c r="HM82" s="286"/>
      <c r="HN82" s="443"/>
      <c r="HO82" s="286"/>
      <c r="HP82" s="443"/>
      <c r="HQ82" s="286"/>
      <c r="HR82" s="443"/>
      <c r="HS82" s="48"/>
      <c r="HT82" s="460"/>
      <c r="HU82" s="443"/>
      <c r="HV82" s="286"/>
      <c r="HW82" s="443"/>
      <c r="HX82" s="286"/>
      <c r="HY82" s="443"/>
      <c r="HZ82" s="286"/>
      <c r="IA82" s="443"/>
      <c r="IB82" s="48"/>
      <c r="IC82" s="460"/>
      <c r="ID82" s="443"/>
      <c r="IE82" s="286"/>
      <c r="IF82" s="443"/>
      <c r="IG82" s="286"/>
      <c r="IH82" s="443"/>
      <c r="II82" s="286"/>
      <c r="IJ82" s="443"/>
      <c r="IK82" s="286"/>
      <c r="IL82" s="460"/>
      <c r="IM82" s="443"/>
      <c r="IN82" s="286"/>
      <c r="IO82" s="443"/>
      <c r="IP82" s="286"/>
      <c r="IQ82" s="443"/>
      <c r="IR82" s="286"/>
      <c r="IS82" s="443"/>
      <c r="IT82" s="48"/>
      <c r="IU82" s="460"/>
      <c r="IV82" s="443"/>
      <c r="IW82" s="286"/>
      <c r="IX82" s="443"/>
      <c r="IY82" s="286"/>
      <c r="IZ82" s="443"/>
      <c r="JA82" s="286"/>
      <c r="JB82" s="443"/>
      <c r="JC82" s="48"/>
      <c r="JD82" s="460"/>
      <c r="JE82" s="443"/>
      <c r="JF82" s="286"/>
      <c r="JG82" s="443"/>
      <c r="JH82" s="286"/>
      <c r="JI82" s="443"/>
      <c r="JJ82" s="286"/>
      <c r="JK82" s="443"/>
      <c r="JL82" s="48"/>
      <c r="JM82" s="460"/>
      <c r="JN82" s="443"/>
      <c r="JO82" s="286"/>
      <c r="JP82" s="443"/>
      <c r="JQ82" s="286"/>
      <c r="JR82" s="443"/>
      <c r="JS82" s="286"/>
      <c r="JT82" s="443"/>
      <c r="JU82" s="286"/>
      <c r="JV82" s="460"/>
      <c r="JW82" s="443"/>
      <c r="JX82" s="286"/>
      <c r="JY82" s="443"/>
      <c r="JZ82" s="286"/>
      <c r="KA82" s="443"/>
      <c r="KB82" s="286"/>
      <c r="KC82" s="443"/>
      <c r="KD82" s="48"/>
      <c r="KE82" s="460"/>
      <c r="KF82" s="443"/>
      <c r="KG82" s="286"/>
      <c r="KH82" s="443"/>
      <c r="KI82" s="286"/>
      <c r="KJ82" s="443"/>
      <c r="KK82" s="286"/>
      <c r="KL82" s="443"/>
      <c r="KM82" s="48"/>
      <c r="KN82" s="460"/>
      <c r="KO82" s="443"/>
      <c r="KP82" s="286"/>
      <c r="KQ82" s="443"/>
      <c r="KR82" s="286"/>
      <c r="KS82" s="443"/>
      <c r="KT82" s="286"/>
      <c r="KU82" s="443"/>
      <c r="KV82" s="286"/>
      <c r="KW82" s="460"/>
      <c r="KX82" s="443"/>
      <c r="KY82" s="286"/>
      <c r="KZ82" s="443"/>
      <c r="LA82" s="286"/>
      <c r="LB82" s="443"/>
      <c r="LC82" s="286"/>
      <c r="LD82" s="443"/>
      <c r="LE82" s="286"/>
      <c r="LF82" s="460"/>
      <c r="LG82" s="443"/>
      <c r="LH82" s="286"/>
      <c r="LI82" s="443"/>
      <c r="LJ82" s="286"/>
      <c r="LK82" s="443"/>
      <c r="LL82" s="286"/>
      <c r="LM82" s="443"/>
      <c r="LN82" s="48"/>
      <c r="LO82" s="460"/>
      <c r="LP82" s="443"/>
      <c r="LQ82" s="286"/>
      <c r="LR82" s="443"/>
      <c r="LS82" s="286"/>
      <c r="LT82" s="443"/>
      <c r="LU82" s="286"/>
      <c r="LV82" s="443"/>
      <c r="LW82" s="48"/>
      <c r="LX82" s="460"/>
      <c r="LY82" s="443"/>
      <c r="LZ82" s="286"/>
      <c r="MA82" s="443"/>
      <c r="MB82" s="286"/>
      <c r="MC82" s="443"/>
      <c r="MD82" s="286"/>
      <c r="ME82" s="443"/>
      <c r="MF82" s="286"/>
      <c r="MG82" s="460"/>
      <c r="MH82" s="443"/>
      <c r="MI82" s="286"/>
      <c r="MJ82" s="443"/>
      <c r="MK82" s="286"/>
      <c r="ML82" s="443"/>
      <c r="MM82" s="286"/>
      <c r="MN82" s="443"/>
      <c r="MO82" s="48"/>
      <c r="MP82" s="460"/>
      <c r="MQ82" s="443"/>
      <c r="MR82" s="286"/>
      <c r="MS82" s="443"/>
      <c r="MT82" s="286"/>
      <c r="MU82" s="443"/>
      <c r="MV82" s="286"/>
      <c r="MW82" s="443"/>
      <c r="MX82" s="48"/>
      <c r="MY82" s="460"/>
      <c r="MZ82" s="443"/>
      <c r="NA82" s="286"/>
      <c r="NB82" s="443"/>
      <c r="NC82" s="286"/>
      <c r="ND82" s="443"/>
      <c r="NE82" s="286"/>
      <c r="NF82" s="443"/>
      <c r="NG82" s="48"/>
      <c r="NH82" s="460"/>
    </row>
    <row r="83" spans="1:372" ht="15">
      <c r="A83" s="106" t="s">
        <v>2246</v>
      </c>
      <c r="B83" s="293"/>
      <c r="C83" s="55"/>
      <c r="D83" s="443"/>
      <c r="E83" s="444" t="s">
        <v>187</v>
      </c>
      <c r="F83" s="661"/>
      <c r="G83" s="444" t="s">
        <v>183</v>
      </c>
      <c r="H83" s="662"/>
      <c r="I83" s="444" t="s">
        <v>184</v>
      </c>
      <c r="J83" s="662"/>
      <c r="K83" s="444" t="s">
        <v>185</v>
      </c>
      <c r="L83" s="460"/>
      <c r="M83" s="443"/>
      <c r="N83" s="444" t="s">
        <v>187</v>
      </c>
      <c r="O83" s="24"/>
      <c r="P83" s="444" t="s">
        <v>183</v>
      </c>
      <c r="Q83" s="24"/>
      <c r="R83" s="444" t="s">
        <v>184</v>
      </c>
      <c r="S83" s="24"/>
      <c r="T83" s="444" t="s">
        <v>185</v>
      </c>
      <c r="U83" s="460"/>
      <c r="V83" s="443"/>
      <c r="W83" s="444" t="s">
        <v>187</v>
      </c>
      <c r="X83" s="24"/>
      <c r="Y83" s="444" t="s">
        <v>183</v>
      </c>
      <c r="Z83" s="24">
        <v>687.80000000000018</v>
      </c>
      <c r="AA83" s="444" t="s">
        <v>184</v>
      </c>
      <c r="AB83" s="722">
        <v>548.49999999999989</v>
      </c>
      <c r="AC83" s="444" t="s">
        <v>185</v>
      </c>
      <c r="AD83" s="460"/>
      <c r="AE83" s="443"/>
      <c r="AF83" s="444" t="s">
        <v>187</v>
      </c>
      <c r="AG83" s="24"/>
      <c r="AH83" s="444" t="s">
        <v>183</v>
      </c>
      <c r="AI83" s="24">
        <v>122.60000000000014</v>
      </c>
      <c r="AJ83" s="444" t="s">
        <v>184</v>
      </c>
      <c r="AK83" s="722">
        <v>255.79999999999973</v>
      </c>
      <c r="AL83" s="444" t="s">
        <v>185</v>
      </c>
      <c r="AM83" s="460"/>
      <c r="AN83" s="443"/>
      <c r="AO83" s="444" t="s">
        <v>187</v>
      </c>
      <c r="AP83" s="443"/>
      <c r="AQ83" s="444" t="s">
        <v>183</v>
      </c>
      <c r="AR83" s="24"/>
      <c r="AS83" s="444" t="s">
        <v>184</v>
      </c>
      <c r="AT83" s="444">
        <v>668.09999999999945</v>
      </c>
      <c r="AU83" s="444" t="s">
        <v>185</v>
      </c>
      <c r="AV83" s="460"/>
      <c r="AW83" s="443"/>
      <c r="AX83" s="444" t="s">
        <v>187</v>
      </c>
      <c r="AY83" s="443"/>
      <c r="AZ83" s="444" t="s">
        <v>183</v>
      </c>
      <c r="BB83" s="444" t="s">
        <v>184</v>
      </c>
      <c r="BC83" s="24">
        <v>492.20000000000027</v>
      </c>
      <c r="BD83" s="444" t="s">
        <v>185</v>
      </c>
      <c r="BE83" s="460"/>
      <c r="BF83" s="443"/>
      <c r="BG83" s="444" t="s">
        <v>187</v>
      </c>
      <c r="BH83" s="443"/>
      <c r="BI83" s="444" t="s">
        <v>183</v>
      </c>
      <c r="BJ83" s="24"/>
      <c r="BK83" s="444" t="s">
        <v>184</v>
      </c>
      <c r="BL83" s="24">
        <v>1033.2000000000007</v>
      </c>
      <c r="BM83" s="444" t="s">
        <v>185</v>
      </c>
      <c r="BN83" s="460"/>
      <c r="BO83" s="443"/>
      <c r="BP83" s="444" t="s">
        <v>187</v>
      </c>
      <c r="BQ83" s="443"/>
      <c r="BR83" s="444" t="s">
        <v>183</v>
      </c>
      <c r="BS83" s="24"/>
      <c r="BT83" s="444" t="s">
        <v>184</v>
      </c>
      <c r="BU83" s="24">
        <v>569</v>
      </c>
      <c r="BV83" s="444" t="s">
        <v>185</v>
      </c>
      <c r="BW83" s="460"/>
      <c r="BX83" s="443"/>
      <c r="BY83" s="444" t="s">
        <v>187</v>
      </c>
      <c r="BZ83" s="443"/>
      <c r="CA83" s="444" t="s">
        <v>183</v>
      </c>
      <c r="CB83" s="663"/>
      <c r="CC83" s="444" t="s">
        <v>184</v>
      </c>
      <c r="CD83" s="24">
        <v>174.5</v>
      </c>
      <c r="CE83" s="444" t="s">
        <v>185</v>
      </c>
      <c r="CF83" s="460"/>
      <c r="CG83" s="443"/>
      <c r="CH83" s="444" t="s">
        <v>187</v>
      </c>
      <c r="CI83" s="443"/>
      <c r="CJ83" s="444" t="s">
        <v>183</v>
      </c>
      <c r="CK83" s="443"/>
      <c r="CL83" s="444" t="s">
        <v>184</v>
      </c>
      <c r="CM83" s="24">
        <v>397.80000000000018</v>
      </c>
      <c r="CN83" s="444" t="s">
        <v>185</v>
      </c>
      <c r="CO83" s="460"/>
      <c r="CP83" s="443"/>
      <c r="CQ83" s="444" t="s">
        <v>187</v>
      </c>
      <c r="CR83" s="443"/>
      <c r="CS83" s="444" t="s">
        <v>183</v>
      </c>
      <c r="CT83" s="443"/>
      <c r="CU83" s="444" t="s">
        <v>184</v>
      </c>
      <c r="CV83" s="24">
        <v>204</v>
      </c>
      <c r="CW83" s="444" t="s">
        <v>185</v>
      </c>
      <c r="CX83" s="460"/>
      <c r="CY83" s="443"/>
      <c r="CZ83" s="444" t="s">
        <v>187</v>
      </c>
      <c r="DA83" s="443"/>
      <c r="DB83" s="444" t="s">
        <v>183</v>
      </c>
      <c r="DC83" s="24"/>
      <c r="DD83" s="444" t="s">
        <v>184</v>
      </c>
      <c r="DE83" s="24">
        <v>241.59999999999945</v>
      </c>
      <c r="DF83" s="444" t="s">
        <v>185</v>
      </c>
      <c r="DG83" s="460"/>
      <c r="DH83" s="443"/>
      <c r="DI83" s="444" t="s">
        <v>187</v>
      </c>
      <c r="DJ83" s="443"/>
      <c r="DK83" s="444" t="s">
        <v>183</v>
      </c>
      <c r="DL83" s="443"/>
      <c r="DM83" s="444" t="s">
        <v>184</v>
      </c>
      <c r="DN83" s="24">
        <v>83.5</v>
      </c>
      <c r="DO83" s="444" t="s">
        <v>185</v>
      </c>
      <c r="DP83" s="460"/>
      <c r="DQ83" s="443"/>
      <c r="DR83" s="444" t="s">
        <v>187</v>
      </c>
      <c r="DS83" s="443"/>
      <c r="DT83" s="444" t="s">
        <v>183</v>
      </c>
      <c r="DU83" s="24"/>
      <c r="DV83" s="444" t="s">
        <v>184</v>
      </c>
      <c r="DW83" s="24">
        <v>318.5</v>
      </c>
      <c r="DX83" s="444" t="s">
        <v>185</v>
      </c>
      <c r="DY83" s="460"/>
      <c r="DZ83" s="443"/>
      <c r="EA83" s="444" t="s">
        <v>187</v>
      </c>
      <c r="EB83" s="443"/>
      <c r="EC83" s="444" t="s">
        <v>183</v>
      </c>
      <c r="ED83" s="443"/>
      <c r="EE83" s="444" t="s">
        <v>184</v>
      </c>
      <c r="EF83" s="24">
        <v>842.39999999999964</v>
      </c>
      <c r="EG83" s="444" t="s">
        <v>185</v>
      </c>
      <c r="EH83" s="460"/>
      <c r="EI83" s="443"/>
      <c r="EJ83" s="444" t="s">
        <v>187</v>
      </c>
      <c r="EK83" s="443"/>
      <c r="EL83" s="444" t="s">
        <v>183</v>
      </c>
      <c r="EM83" s="443"/>
      <c r="EN83" s="444" t="s">
        <v>184</v>
      </c>
      <c r="EO83" s="24">
        <v>192.40000000000873</v>
      </c>
      <c r="EP83" s="444" t="s">
        <v>185</v>
      </c>
      <c r="EQ83" s="460"/>
      <c r="ER83" s="443"/>
      <c r="ES83" s="444" t="s">
        <v>187</v>
      </c>
      <c r="ET83" s="443"/>
      <c r="EU83" s="444" t="s">
        <v>183</v>
      </c>
      <c r="EV83" s="443"/>
      <c r="EW83" s="444" t="s">
        <v>184</v>
      </c>
      <c r="EX83" s="24">
        <v>335.99999999999909</v>
      </c>
      <c r="EY83" s="444" t="s">
        <v>185</v>
      </c>
      <c r="EZ83" s="460"/>
      <c r="FA83" s="443"/>
      <c r="FB83" s="444" t="s">
        <v>187</v>
      </c>
      <c r="FC83" s="443"/>
      <c r="FD83" s="444" t="s">
        <v>183</v>
      </c>
      <c r="FE83" s="663"/>
      <c r="FF83" s="444" t="s">
        <v>184</v>
      </c>
      <c r="FG83" s="24">
        <v>453.29999999999927</v>
      </c>
      <c r="FH83" s="444" t="s">
        <v>185</v>
      </c>
      <c r="FI83" s="460"/>
      <c r="FJ83" s="443"/>
      <c r="FK83" s="444" t="s">
        <v>187</v>
      </c>
      <c r="FL83" s="443"/>
      <c r="FM83" s="444" t="s">
        <v>183</v>
      </c>
      <c r="FN83" s="24"/>
      <c r="FO83" s="444" t="s">
        <v>184</v>
      </c>
      <c r="FP83" s="24">
        <v>602.5</v>
      </c>
      <c r="FQ83" s="444" t="s">
        <v>185</v>
      </c>
      <c r="FR83" s="460"/>
      <c r="FS83" s="443"/>
      <c r="FT83" s="444" t="s">
        <v>187</v>
      </c>
      <c r="FU83" s="443"/>
      <c r="FV83" s="444" t="s">
        <v>183</v>
      </c>
      <c r="FW83" s="443"/>
      <c r="FX83" s="444" t="s">
        <v>184</v>
      </c>
      <c r="FY83" s="24">
        <v>454.29999999999745</v>
      </c>
      <c r="FZ83" s="444" t="s">
        <v>185</v>
      </c>
      <c r="GA83" s="460"/>
      <c r="GB83" s="443"/>
      <c r="GC83" s="444" t="s">
        <v>187</v>
      </c>
      <c r="GD83" s="443"/>
      <c r="GE83" s="444" t="s">
        <v>183</v>
      </c>
      <c r="GF83" s="443"/>
      <c r="GG83" s="444" t="s">
        <v>184</v>
      </c>
      <c r="GH83" s="661">
        <v>303.700000000008</v>
      </c>
      <c r="GI83" s="444" t="s">
        <v>185</v>
      </c>
      <c r="GJ83" s="460"/>
      <c r="GK83" s="443"/>
      <c r="GL83" s="444" t="s">
        <v>187</v>
      </c>
      <c r="GM83" s="443"/>
      <c r="GN83" s="444" t="s">
        <v>183</v>
      </c>
      <c r="GO83" s="24"/>
      <c r="GP83" s="444" t="s">
        <v>184</v>
      </c>
      <c r="GQ83" s="24">
        <v>2793.6999999999989</v>
      </c>
      <c r="GR83" s="444" t="s">
        <v>185</v>
      </c>
      <c r="GS83" s="460"/>
      <c r="GT83" s="443"/>
      <c r="GU83" s="444" t="s">
        <v>187</v>
      </c>
      <c r="GV83" s="443"/>
      <c r="GW83" s="444" t="s">
        <v>183</v>
      </c>
      <c r="GX83" s="443"/>
      <c r="GY83" s="444" t="s">
        <v>184</v>
      </c>
      <c r="GZ83" s="443"/>
      <c r="HA83" s="444" t="s">
        <v>185</v>
      </c>
      <c r="HB83" s="460"/>
      <c r="HC83" s="443"/>
      <c r="HD83" s="444" t="s">
        <v>187</v>
      </c>
      <c r="HE83" s="443"/>
      <c r="HF83" s="444" t="s">
        <v>183</v>
      </c>
      <c r="HG83" s="24"/>
      <c r="HH83" s="444" t="s">
        <v>184</v>
      </c>
      <c r="HI83" s="24">
        <v>289.40000000000146</v>
      </c>
      <c r="HJ83" s="444" t="s">
        <v>185</v>
      </c>
      <c r="HK83" s="460"/>
      <c r="HL83" s="443"/>
      <c r="HM83" s="444" t="s">
        <v>187</v>
      </c>
      <c r="HN83" s="443"/>
      <c r="HO83" s="444" t="s">
        <v>183</v>
      </c>
      <c r="HP83" s="443"/>
      <c r="HQ83" s="444" t="s">
        <v>184</v>
      </c>
      <c r="HR83" s="24">
        <v>597.70000000000255</v>
      </c>
      <c r="HS83" s="444" t="s">
        <v>185</v>
      </c>
      <c r="HT83" s="460"/>
      <c r="HU83" s="443"/>
      <c r="HV83" s="444" t="s">
        <v>187</v>
      </c>
      <c r="HW83" s="443"/>
      <c r="HX83" s="444" t="s">
        <v>183</v>
      </c>
      <c r="HY83" s="24"/>
      <c r="HZ83" s="444" t="s">
        <v>184</v>
      </c>
      <c r="IA83" s="24">
        <v>3563.6000000000586</v>
      </c>
      <c r="IB83" s="444" t="s">
        <v>185</v>
      </c>
      <c r="IC83" s="460"/>
      <c r="ID83" s="443"/>
      <c r="IE83" s="444" t="s">
        <v>187</v>
      </c>
      <c r="IF83" s="443"/>
      <c r="IG83" s="444" t="s">
        <v>183</v>
      </c>
      <c r="IH83" s="443"/>
      <c r="II83" s="444" t="s">
        <v>184</v>
      </c>
      <c r="IJ83" s="443"/>
      <c r="IK83" s="444" t="s">
        <v>185</v>
      </c>
      <c r="IL83" s="460"/>
      <c r="IM83" s="443"/>
      <c r="IN83" s="444" t="s">
        <v>187</v>
      </c>
      <c r="IO83" s="443"/>
      <c r="IP83" s="444" t="s">
        <v>183</v>
      </c>
      <c r="IQ83" s="443"/>
      <c r="IR83" s="444" t="s">
        <v>184</v>
      </c>
      <c r="IS83" s="24">
        <v>319.59999999999127</v>
      </c>
      <c r="IT83" s="444" t="s">
        <v>185</v>
      </c>
      <c r="IU83" s="460"/>
      <c r="IV83" s="443"/>
      <c r="IW83" s="444" t="s">
        <v>187</v>
      </c>
      <c r="IX83" s="443"/>
      <c r="IY83" s="444" t="s">
        <v>183</v>
      </c>
      <c r="IZ83" s="24"/>
      <c r="JA83" s="444" t="s">
        <v>184</v>
      </c>
      <c r="JB83" s="24">
        <v>295.99999999999636</v>
      </c>
      <c r="JC83" s="444" t="s">
        <v>185</v>
      </c>
      <c r="JD83" s="460"/>
      <c r="JE83" s="443"/>
      <c r="JF83" s="444" t="s">
        <v>187</v>
      </c>
      <c r="JG83" s="443"/>
      <c r="JH83" s="444" t="s">
        <v>183</v>
      </c>
      <c r="JI83" s="663"/>
      <c r="JJ83" s="444" t="s">
        <v>184</v>
      </c>
      <c r="JK83" s="24">
        <v>146.49999999999636</v>
      </c>
      <c r="JL83" s="444" t="s">
        <v>185</v>
      </c>
      <c r="JM83" s="460"/>
      <c r="JN83" s="443"/>
      <c r="JO83" s="444" t="s">
        <v>187</v>
      </c>
      <c r="JP83" s="443"/>
      <c r="JQ83" s="444" t="s">
        <v>183</v>
      </c>
      <c r="JR83" s="443"/>
      <c r="JS83" s="444" t="s">
        <v>184</v>
      </c>
      <c r="JT83" s="443"/>
      <c r="JU83" s="444" t="s">
        <v>185</v>
      </c>
      <c r="JV83" s="460"/>
      <c r="JW83" s="443"/>
      <c r="JX83" s="444" t="s">
        <v>187</v>
      </c>
      <c r="JY83" s="443"/>
      <c r="JZ83" s="444" t="s">
        <v>183</v>
      </c>
      <c r="KA83" s="24"/>
      <c r="KB83" s="444" t="s">
        <v>184</v>
      </c>
      <c r="KC83" s="24">
        <v>2424.0000000001783</v>
      </c>
      <c r="KD83" s="444" t="s">
        <v>185</v>
      </c>
      <c r="KE83" s="460"/>
      <c r="KF83" s="443"/>
      <c r="KG83" s="444" t="s">
        <v>187</v>
      </c>
      <c r="KH83" s="443"/>
      <c r="KI83" s="444" t="s">
        <v>183</v>
      </c>
      <c r="KJ83" s="663"/>
      <c r="KK83" s="444" t="s">
        <v>184</v>
      </c>
      <c r="KL83" s="24">
        <v>263.29999999999563</v>
      </c>
      <c r="KM83" s="444" t="s">
        <v>185</v>
      </c>
      <c r="KN83" s="460"/>
      <c r="KO83" s="443"/>
      <c r="KP83" s="444" t="s">
        <v>187</v>
      </c>
      <c r="KQ83" s="443"/>
      <c r="KR83" s="444" t="s">
        <v>183</v>
      </c>
      <c r="KS83" s="443"/>
      <c r="KT83" s="444" t="s">
        <v>184</v>
      </c>
      <c r="KU83" s="443"/>
      <c r="KV83" s="444" t="s">
        <v>185</v>
      </c>
      <c r="KW83" s="460"/>
      <c r="KX83" s="443"/>
      <c r="KY83" s="444" t="s">
        <v>187</v>
      </c>
      <c r="KZ83" s="443"/>
      <c r="LA83" s="444" t="s">
        <v>183</v>
      </c>
      <c r="LB83" s="443"/>
      <c r="LC83" s="444" t="s">
        <v>184</v>
      </c>
      <c r="LD83" s="443"/>
      <c r="LE83" s="444" t="s">
        <v>185</v>
      </c>
      <c r="LF83" s="460"/>
      <c r="LG83" s="443"/>
      <c r="LH83" s="444" t="s">
        <v>187</v>
      </c>
      <c r="LI83" s="443"/>
      <c r="LJ83" s="444" t="s">
        <v>183</v>
      </c>
      <c r="LK83" s="443"/>
      <c r="LL83" s="444" t="s">
        <v>184</v>
      </c>
      <c r="LM83" s="24"/>
      <c r="LN83" s="444" t="s">
        <v>185</v>
      </c>
      <c r="LO83" s="460"/>
      <c r="LP83" s="443"/>
      <c r="LQ83" s="444" t="s">
        <v>187</v>
      </c>
      <c r="LR83" s="443"/>
      <c r="LS83" s="444" t="s">
        <v>183</v>
      </c>
      <c r="LT83" s="24"/>
      <c r="LU83" s="444" t="s">
        <v>184</v>
      </c>
      <c r="LV83" s="24">
        <v>424.25000000000364</v>
      </c>
      <c r="LW83" s="444" t="s">
        <v>185</v>
      </c>
      <c r="LX83" s="460"/>
      <c r="LY83" s="443"/>
      <c r="LZ83" s="444" t="s">
        <v>187</v>
      </c>
      <c r="MA83" s="443"/>
      <c r="MB83" s="444" t="s">
        <v>183</v>
      </c>
      <c r="MC83" s="443"/>
      <c r="MD83" s="444" t="s">
        <v>184</v>
      </c>
      <c r="ME83" s="443"/>
      <c r="MF83" s="444" t="s">
        <v>185</v>
      </c>
      <c r="MG83" s="460"/>
      <c r="MH83" s="443"/>
      <c r="MI83" s="444" t="s">
        <v>187</v>
      </c>
      <c r="MJ83" s="443"/>
      <c r="MK83" s="444" t="s">
        <v>183</v>
      </c>
      <c r="ML83" s="24"/>
      <c r="MM83" s="444" t="s">
        <v>184</v>
      </c>
      <c r="MN83" s="24">
        <v>1044.5000000000146</v>
      </c>
      <c r="MO83" s="444" t="s">
        <v>185</v>
      </c>
      <c r="MP83" s="460"/>
      <c r="MQ83" s="443"/>
      <c r="MR83" s="444" t="s">
        <v>187</v>
      </c>
      <c r="MS83" s="443"/>
      <c r="MT83" s="444" t="s">
        <v>183</v>
      </c>
      <c r="MU83" s="24"/>
      <c r="MV83" s="444" t="s">
        <v>184</v>
      </c>
      <c r="MW83" s="443">
        <v>281.75000000000728</v>
      </c>
      <c r="MX83" s="444" t="s">
        <v>185</v>
      </c>
      <c r="MY83" s="460"/>
      <c r="MZ83" s="443"/>
      <c r="NA83" s="444" t="s">
        <v>187</v>
      </c>
      <c r="NB83" s="443"/>
      <c r="NC83" s="444" t="s">
        <v>183</v>
      </c>
      <c r="ND83" s="443"/>
      <c r="NE83" s="444" t="s">
        <v>184</v>
      </c>
      <c r="NF83" s="664">
        <v>1397.4999999999854</v>
      </c>
      <c r="NG83" s="444" t="s">
        <v>185</v>
      </c>
      <c r="NH83" s="460"/>
    </row>
    <row r="84" spans="1:372" ht="18">
      <c r="A84" s="110" t="s">
        <v>3707</v>
      </c>
      <c r="B84" s="59">
        <f>SUM(D84:AAP84)</f>
        <v>22620.900000000245</v>
      </c>
      <c r="C84" s="55"/>
      <c r="D84" s="443"/>
      <c r="E84" s="286">
        <f>D83*0.25</f>
        <v>0</v>
      </c>
      <c r="F84" s="24"/>
      <c r="G84" s="286">
        <f>F83*0.5</f>
        <v>0</v>
      </c>
      <c r="H84" s="443"/>
      <c r="I84" s="286">
        <f>H83*0.75</f>
        <v>0</v>
      </c>
      <c r="J84" s="443"/>
      <c r="K84" s="286">
        <f>J83*1</f>
        <v>0</v>
      </c>
      <c r="L84" s="460"/>
      <c r="M84" s="443"/>
      <c r="N84" s="286">
        <f>M83*0.25</f>
        <v>0</v>
      </c>
      <c r="O84" s="443"/>
      <c r="P84" s="286">
        <f>O83*0.5</f>
        <v>0</v>
      </c>
      <c r="Q84" s="443"/>
      <c r="R84" s="286">
        <f>Q83*0.75</f>
        <v>0</v>
      </c>
      <c r="S84" s="443"/>
      <c r="T84" s="286">
        <f>S83*1</f>
        <v>0</v>
      </c>
      <c r="U84" s="460"/>
      <c r="V84" s="443"/>
      <c r="W84" s="286">
        <f>V83*0.25</f>
        <v>0</v>
      </c>
      <c r="X84" s="443"/>
      <c r="Y84" s="286">
        <f>X83*0.5</f>
        <v>0</v>
      </c>
      <c r="Z84" s="77"/>
      <c r="AA84" s="286">
        <f>Z83*0.75</f>
        <v>515.85000000000014</v>
      </c>
      <c r="AB84" s="443"/>
      <c r="AC84" s="286">
        <f t="shared" ref="AC84" si="70">AB83*1</f>
        <v>548.49999999999989</v>
      </c>
      <c r="AD84" s="460"/>
      <c r="AE84" s="443"/>
      <c r="AF84" s="286">
        <f>AE83*0.25</f>
        <v>0</v>
      </c>
      <c r="AG84" s="443"/>
      <c r="AH84" s="286">
        <f>AG83*0.5</f>
        <v>0</v>
      </c>
      <c r="AI84" s="293"/>
      <c r="AJ84" s="286">
        <f>AI83*0.75</f>
        <v>91.950000000000102</v>
      </c>
      <c r="AL84" s="286">
        <f t="shared" ref="AL84" si="71">AK83*1</f>
        <v>255.79999999999973</v>
      </c>
      <c r="AM84" s="460"/>
      <c r="AN84" s="443"/>
      <c r="AO84" s="286">
        <f>AN83*0.25</f>
        <v>0</v>
      </c>
      <c r="AP84" s="443"/>
      <c r="AQ84" s="286">
        <f>AP83*0.5</f>
        <v>0</v>
      </c>
      <c r="AR84" s="443"/>
      <c r="AS84" s="286">
        <f>AR83*0.75</f>
        <v>0</v>
      </c>
      <c r="AT84" s="293"/>
      <c r="AU84" s="286">
        <f>AT83*1</f>
        <v>668.09999999999945</v>
      </c>
      <c r="AV84" s="460"/>
      <c r="AW84" s="443"/>
      <c r="AX84" s="286">
        <f>AW83*0.25</f>
        <v>0</v>
      </c>
      <c r="AY84" s="443"/>
      <c r="AZ84" s="286">
        <f>AY83*0.5</f>
        <v>0</v>
      </c>
      <c r="BB84" s="286">
        <f>BA83*0.75</f>
        <v>0</v>
      </c>
      <c r="BC84" s="293"/>
      <c r="BD84" s="286">
        <f>BC83*1</f>
        <v>492.20000000000027</v>
      </c>
      <c r="BE84" s="460"/>
      <c r="BF84" s="443"/>
      <c r="BG84" s="286">
        <f>BF83*0.25</f>
        <v>0</v>
      </c>
      <c r="BH84" s="443"/>
      <c r="BI84" s="286">
        <f>BH83*0.5</f>
        <v>0</v>
      </c>
      <c r="BJ84" s="443"/>
      <c r="BK84" s="286">
        <f>BJ83*0.75</f>
        <v>0</v>
      </c>
      <c r="BL84" s="293"/>
      <c r="BM84" s="286">
        <f>BL83*1</f>
        <v>1033.2000000000007</v>
      </c>
      <c r="BN84" s="460"/>
      <c r="BO84" s="443"/>
      <c r="BP84" s="286">
        <f>BO83*0.25</f>
        <v>0</v>
      </c>
      <c r="BQ84" s="443"/>
      <c r="BR84" s="286">
        <f>BQ83*0.5</f>
        <v>0</v>
      </c>
      <c r="BS84" s="443"/>
      <c r="BT84" s="286">
        <f>BS83*0.75</f>
        <v>0</v>
      </c>
      <c r="BU84" s="293"/>
      <c r="BV84" s="286">
        <f>BU83*1</f>
        <v>569</v>
      </c>
      <c r="BW84" s="460"/>
      <c r="BX84" s="443"/>
      <c r="BY84" s="286">
        <f>BX83*0.25</f>
        <v>0</v>
      </c>
      <c r="BZ84" s="443"/>
      <c r="CA84" s="286">
        <f>BZ83*0.5</f>
        <v>0</v>
      </c>
      <c r="CB84" s="443"/>
      <c r="CC84" s="286">
        <f>CB83*0.75</f>
        <v>0</v>
      </c>
      <c r="CD84" s="293"/>
      <c r="CE84" s="286">
        <f>CD83*1</f>
        <v>174.5</v>
      </c>
      <c r="CF84" s="460"/>
      <c r="CG84" s="443"/>
      <c r="CH84" s="286">
        <f>CG83*0.25</f>
        <v>0</v>
      </c>
      <c r="CI84" s="443"/>
      <c r="CJ84" s="286">
        <f>CI83*0.5</f>
        <v>0</v>
      </c>
      <c r="CK84" s="443"/>
      <c r="CL84" s="286">
        <f>CK83*0.75</f>
        <v>0</v>
      </c>
      <c r="CM84" s="293"/>
      <c r="CN84" s="286">
        <f>CM83*1</f>
        <v>397.80000000000018</v>
      </c>
      <c r="CO84" s="460"/>
      <c r="CP84" s="443"/>
      <c r="CQ84" s="286">
        <f>CP83*0.25</f>
        <v>0</v>
      </c>
      <c r="CR84" s="443"/>
      <c r="CS84" s="286">
        <f>CR83*0.5</f>
        <v>0</v>
      </c>
      <c r="CT84" s="443"/>
      <c r="CU84" s="286">
        <f>CT83*0.75</f>
        <v>0</v>
      </c>
      <c r="CV84" s="293"/>
      <c r="CW84" s="286">
        <f>CV83*1</f>
        <v>204</v>
      </c>
      <c r="CX84" s="460"/>
      <c r="CY84" s="443"/>
      <c r="CZ84" s="286">
        <f>CY83*0.25</f>
        <v>0</v>
      </c>
      <c r="DA84" s="443"/>
      <c r="DB84" s="286">
        <f>DA83*0.5</f>
        <v>0</v>
      </c>
      <c r="DC84" s="443"/>
      <c r="DD84" s="286">
        <f>DC83*0.75</f>
        <v>0</v>
      </c>
      <c r="DE84" s="293"/>
      <c r="DF84" s="286">
        <f>DE83*1</f>
        <v>241.59999999999945</v>
      </c>
      <c r="DG84" s="460"/>
      <c r="DH84" s="443"/>
      <c r="DI84" s="286">
        <f>DH83*0.25</f>
        <v>0</v>
      </c>
      <c r="DJ84" s="443"/>
      <c r="DK84" s="286">
        <f>DJ83*0.5</f>
        <v>0</v>
      </c>
      <c r="DL84" s="443"/>
      <c r="DM84" s="286">
        <f>DL83*0.75</f>
        <v>0</v>
      </c>
      <c r="DN84" s="293"/>
      <c r="DO84" s="286">
        <f>DN83*1</f>
        <v>83.5</v>
      </c>
      <c r="DP84" s="460"/>
      <c r="DQ84" s="443"/>
      <c r="DR84" s="286">
        <f>DQ83*0.25</f>
        <v>0</v>
      </c>
      <c r="DS84" s="443"/>
      <c r="DT84" s="286">
        <f>DS83*0.5</f>
        <v>0</v>
      </c>
      <c r="DU84" s="443"/>
      <c r="DV84" s="286">
        <f>DU83*0.75</f>
        <v>0</v>
      </c>
      <c r="DW84" s="293"/>
      <c r="DX84" s="286">
        <f>DW83*1</f>
        <v>318.5</v>
      </c>
      <c r="DY84" s="460"/>
      <c r="DZ84" s="443"/>
      <c r="EA84" s="286">
        <f>DZ83*0.25</f>
        <v>0</v>
      </c>
      <c r="EB84" s="443"/>
      <c r="EC84" s="286">
        <f>EB83*0.5</f>
        <v>0</v>
      </c>
      <c r="ED84" s="443"/>
      <c r="EE84" s="286">
        <f>ED83*0.75</f>
        <v>0</v>
      </c>
      <c r="EF84" s="293"/>
      <c r="EG84" s="286">
        <f>EF83*1</f>
        <v>842.39999999999964</v>
      </c>
      <c r="EH84" s="460"/>
      <c r="EI84" s="443"/>
      <c r="EJ84" s="286">
        <f>EI83*0.25</f>
        <v>0</v>
      </c>
      <c r="EK84" s="443"/>
      <c r="EL84" s="286">
        <f>EK83*0.5</f>
        <v>0</v>
      </c>
      <c r="EM84" s="443"/>
      <c r="EN84" s="286">
        <f>EM83*0.75</f>
        <v>0</v>
      </c>
      <c r="EO84" s="293"/>
      <c r="EP84" s="286">
        <f>EO83*1</f>
        <v>192.40000000000873</v>
      </c>
      <c r="EQ84" s="460"/>
      <c r="ER84" s="443"/>
      <c r="ES84" s="286">
        <f>ER83*0.25</f>
        <v>0</v>
      </c>
      <c r="ET84" s="443"/>
      <c r="EU84" s="286">
        <f>ET83*0.5</f>
        <v>0</v>
      </c>
      <c r="EV84" s="443"/>
      <c r="EW84" s="286">
        <f>EV83*0.75</f>
        <v>0</v>
      </c>
      <c r="EX84" s="293"/>
      <c r="EY84" s="286">
        <f>EX83*1</f>
        <v>335.99999999999909</v>
      </c>
      <c r="EZ84" s="460"/>
      <c r="FA84" s="443"/>
      <c r="FB84" s="286">
        <f>FA83*0.25</f>
        <v>0</v>
      </c>
      <c r="FC84" s="443"/>
      <c r="FD84" s="286">
        <f>FC83*0.5</f>
        <v>0</v>
      </c>
      <c r="FE84" s="443"/>
      <c r="FF84" s="286">
        <f>FE83*0.75</f>
        <v>0</v>
      </c>
      <c r="FG84" s="293"/>
      <c r="FH84" s="286">
        <f>FG83*1</f>
        <v>453.29999999999927</v>
      </c>
      <c r="FI84" s="460"/>
      <c r="FJ84" s="443"/>
      <c r="FK84" s="286">
        <f>FJ83*0.25</f>
        <v>0</v>
      </c>
      <c r="FL84" s="443"/>
      <c r="FM84" s="286">
        <f>FL83*0.5</f>
        <v>0</v>
      </c>
      <c r="FN84" s="443"/>
      <c r="FO84" s="286">
        <f>FN83*0.75</f>
        <v>0</v>
      </c>
      <c r="FP84" s="293"/>
      <c r="FQ84" s="286">
        <f>FP83*1</f>
        <v>602.5</v>
      </c>
      <c r="FR84" s="460"/>
      <c r="FS84" s="443"/>
      <c r="FT84" s="286">
        <f>FS83*0.25</f>
        <v>0</v>
      </c>
      <c r="FU84" s="443"/>
      <c r="FV84" s="286">
        <f>FU83*0.5</f>
        <v>0</v>
      </c>
      <c r="FW84" s="443"/>
      <c r="FX84" s="286">
        <f>FW83*0.75</f>
        <v>0</v>
      </c>
      <c r="FY84" s="293"/>
      <c r="FZ84" s="286">
        <f>FY83*1</f>
        <v>454.29999999999745</v>
      </c>
      <c r="GA84" s="460"/>
      <c r="GB84" s="443"/>
      <c r="GC84" s="286">
        <f>GB83*0.25</f>
        <v>0</v>
      </c>
      <c r="GD84" s="443"/>
      <c r="GE84" s="286">
        <f>GD83*0.5</f>
        <v>0</v>
      </c>
      <c r="GF84" s="443"/>
      <c r="GG84" s="286">
        <f>GF83*0.75</f>
        <v>0</v>
      </c>
      <c r="GH84" s="293"/>
      <c r="GI84" s="286">
        <f>GH83*1</f>
        <v>303.700000000008</v>
      </c>
      <c r="GJ84" s="460"/>
      <c r="GK84" s="443"/>
      <c r="GL84" s="286">
        <f>GK83*0.25</f>
        <v>0</v>
      </c>
      <c r="GM84" s="443"/>
      <c r="GN84" s="286">
        <f>GM83*0.5</f>
        <v>0</v>
      </c>
      <c r="GO84" s="443"/>
      <c r="GP84" s="286">
        <f>GO83*0.75</f>
        <v>0</v>
      </c>
      <c r="GQ84" s="24"/>
      <c r="GR84" s="286">
        <f>GQ83*1</f>
        <v>2793.6999999999989</v>
      </c>
      <c r="GS84" s="460"/>
      <c r="GT84" s="443"/>
      <c r="GU84" s="286">
        <f>GT83*0.25</f>
        <v>0</v>
      </c>
      <c r="GV84" s="443"/>
      <c r="GW84" s="286">
        <f>GV83*0.5</f>
        <v>0</v>
      </c>
      <c r="GX84" s="443"/>
      <c r="GY84" s="286">
        <f>GX83*0.75</f>
        <v>0</v>
      </c>
      <c r="GZ84" s="443"/>
      <c r="HA84" s="286">
        <f>GZ83*1</f>
        <v>0</v>
      </c>
      <c r="HB84" s="460"/>
      <c r="HC84" s="443"/>
      <c r="HD84" s="286">
        <f>HC83*0.25</f>
        <v>0</v>
      </c>
      <c r="HE84" s="443"/>
      <c r="HF84" s="286">
        <f>HE83*0.5</f>
        <v>0</v>
      </c>
      <c r="HG84" s="443"/>
      <c r="HH84" s="286">
        <f>HG83*0.75</f>
        <v>0</v>
      </c>
      <c r="HI84" s="293"/>
      <c r="HJ84" s="286">
        <f>HI83*1</f>
        <v>289.40000000000146</v>
      </c>
      <c r="HK84" s="460"/>
      <c r="HL84" s="443"/>
      <c r="HM84" s="286">
        <f>HL83*0.25</f>
        <v>0</v>
      </c>
      <c r="HN84" s="443"/>
      <c r="HO84" s="286">
        <f>HN83*0.5</f>
        <v>0</v>
      </c>
      <c r="HP84" s="443"/>
      <c r="HQ84" s="286">
        <f>HP83*0.75</f>
        <v>0</v>
      </c>
      <c r="HR84" s="293"/>
      <c r="HS84" s="286">
        <f>HR83*1</f>
        <v>597.70000000000255</v>
      </c>
      <c r="HT84" s="460"/>
      <c r="HU84" s="443"/>
      <c r="HV84" s="286">
        <f>HU83*0.25</f>
        <v>0</v>
      </c>
      <c r="HW84" s="443"/>
      <c r="HX84" s="286">
        <f>HW83*0.5</f>
        <v>0</v>
      </c>
      <c r="HY84" s="443"/>
      <c r="HZ84" s="286">
        <f>HY83*0.75</f>
        <v>0</v>
      </c>
      <c r="IA84" s="293"/>
      <c r="IB84" s="286">
        <f>IA83*1</f>
        <v>3563.6000000000586</v>
      </c>
      <c r="IC84" s="460"/>
      <c r="ID84" s="443"/>
      <c r="IE84" s="286">
        <f>ID83*0.25</f>
        <v>0</v>
      </c>
      <c r="IF84" s="443"/>
      <c r="IG84" s="286">
        <f>IF83*0.5</f>
        <v>0</v>
      </c>
      <c r="IH84" s="443"/>
      <c r="II84" s="286">
        <f>IH83*0.75</f>
        <v>0</v>
      </c>
      <c r="IJ84" s="443"/>
      <c r="IK84" s="286">
        <f>IJ83*1</f>
        <v>0</v>
      </c>
      <c r="IL84" s="460"/>
      <c r="IM84" s="443"/>
      <c r="IN84" s="286">
        <f>IM83*0.25</f>
        <v>0</v>
      </c>
      <c r="IO84" s="443"/>
      <c r="IP84" s="286">
        <f>IO83*0.5</f>
        <v>0</v>
      </c>
      <c r="IQ84" s="443"/>
      <c r="IR84" s="286">
        <f>IQ83*0.75</f>
        <v>0</v>
      </c>
      <c r="IS84" s="293"/>
      <c r="IT84" s="286">
        <f>IS83*1</f>
        <v>319.59999999999127</v>
      </c>
      <c r="IU84" s="460"/>
      <c r="IV84" s="443"/>
      <c r="IW84" s="286">
        <f>IV83*0.25</f>
        <v>0</v>
      </c>
      <c r="IX84" s="443"/>
      <c r="IY84" s="286">
        <f>IX83*0.5</f>
        <v>0</v>
      </c>
      <c r="IZ84" s="443"/>
      <c r="JA84" s="286">
        <f>IZ83*0.75</f>
        <v>0</v>
      </c>
      <c r="JB84" s="293"/>
      <c r="JC84" s="286">
        <f>JB83*1</f>
        <v>295.99999999999636</v>
      </c>
      <c r="JD84" s="460"/>
      <c r="JE84" s="443"/>
      <c r="JF84" s="286">
        <f>JE83*0.25</f>
        <v>0</v>
      </c>
      <c r="JG84" s="443"/>
      <c r="JH84" s="286">
        <f>JG83*0.5</f>
        <v>0</v>
      </c>
      <c r="JI84" s="443"/>
      <c r="JJ84" s="286">
        <f>JI83*0.75</f>
        <v>0</v>
      </c>
      <c r="JK84" s="293"/>
      <c r="JL84" s="286">
        <f>JK83*1</f>
        <v>146.49999999999636</v>
      </c>
      <c r="JM84" s="460"/>
      <c r="JN84" s="443"/>
      <c r="JO84" s="286">
        <f>JN83*0.25</f>
        <v>0</v>
      </c>
      <c r="JP84" s="443"/>
      <c r="JQ84" s="286">
        <f>JP83*0.5</f>
        <v>0</v>
      </c>
      <c r="JR84" s="443"/>
      <c r="JS84" s="286">
        <f>JR83*0.75</f>
        <v>0</v>
      </c>
      <c r="JT84" s="443"/>
      <c r="JU84" s="286">
        <f>JT83*1</f>
        <v>0</v>
      </c>
      <c r="JV84" s="460"/>
      <c r="JW84" s="443"/>
      <c r="JX84" s="286">
        <f>JW83*0.25</f>
        <v>0</v>
      </c>
      <c r="JY84" s="443"/>
      <c r="JZ84" s="286">
        <f>JY83*0.5</f>
        <v>0</v>
      </c>
      <c r="KA84" s="443"/>
      <c r="KB84" s="286">
        <f>KA83*0.75</f>
        <v>0</v>
      </c>
      <c r="KC84" s="293"/>
      <c r="KD84" s="286">
        <f t="shared" ref="KD84" si="72">KC83*1</f>
        <v>2424.0000000001783</v>
      </c>
      <c r="KE84" s="460"/>
      <c r="KF84" s="443"/>
      <c r="KG84" s="286">
        <f>KF83*0.25</f>
        <v>0</v>
      </c>
      <c r="KH84" s="443"/>
      <c r="KI84" s="286">
        <f>KH83*0.5</f>
        <v>0</v>
      </c>
      <c r="KJ84" s="443"/>
      <c r="KK84" s="286">
        <f>KJ83*0.75</f>
        <v>0</v>
      </c>
      <c r="KL84" s="293"/>
      <c r="KM84" s="286">
        <f>KL83*1</f>
        <v>263.29999999999563</v>
      </c>
      <c r="KN84" s="460"/>
      <c r="KO84" s="443"/>
      <c r="KP84" s="286">
        <f>KO83*0.25</f>
        <v>0</v>
      </c>
      <c r="KQ84" s="443"/>
      <c r="KR84" s="286">
        <f>KQ83*0.5</f>
        <v>0</v>
      </c>
      <c r="KS84" s="443"/>
      <c r="KT84" s="286">
        <f>KS83*0.75</f>
        <v>0</v>
      </c>
      <c r="KU84" s="443"/>
      <c r="KV84" s="286">
        <f>KU83*1</f>
        <v>0</v>
      </c>
      <c r="KW84" s="460"/>
      <c r="KX84" s="443"/>
      <c r="KY84" s="286">
        <f>KX83*0.25</f>
        <v>0</v>
      </c>
      <c r="KZ84" s="443"/>
      <c r="LA84" s="286">
        <f>KZ83*0.5</f>
        <v>0</v>
      </c>
      <c r="LB84" s="443"/>
      <c r="LC84" s="286">
        <f>LB83*0.75</f>
        <v>0</v>
      </c>
      <c r="LD84" s="443"/>
      <c r="LE84" s="286">
        <f>LD83*1</f>
        <v>0</v>
      </c>
      <c r="LF84" s="460"/>
      <c r="LG84" s="443"/>
      <c r="LH84" s="286">
        <f>LG83*0.25</f>
        <v>0</v>
      </c>
      <c r="LI84" s="443"/>
      <c r="LJ84" s="286">
        <f>LI83*0.5</f>
        <v>0</v>
      </c>
      <c r="LK84" s="443"/>
      <c r="LL84" s="286">
        <f>LK83*0.75</f>
        <v>0</v>
      </c>
      <c r="LM84" s="293"/>
      <c r="LN84" s="286">
        <f>LM83*1</f>
        <v>0</v>
      </c>
      <c r="LO84" s="460"/>
      <c r="LP84" s="443"/>
      <c r="LQ84" s="286">
        <f>LP83*0.25</f>
        <v>0</v>
      </c>
      <c r="LR84" s="443"/>
      <c r="LS84" s="286">
        <f>LR83*0.5</f>
        <v>0</v>
      </c>
      <c r="LT84" s="443"/>
      <c r="LU84" s="286">
        <f>LT83*0.75</f>
        <v>0</v>
      </c>
      <c r="LV84" s="293"/>
      <c r="LW84" s="286">
        <f>LV83*1</f>
        <v>424.25000000000364</v>
      </c>
      <c r="LX84" s="460"/>
      <c r="LY84" s="443"/>
      <c r="LZ84" s="286">
        <f>LY83*0.25</f>
        <v>0</v>
      </c>
      <c r="MA84" s="443"/>
      <c r="MB84" s="286">
        <f>MA83*0.5</f>
        <v>0</v>
      </c>
      <c r="MC84" s="443"/>
      <c r="MD84" s="286">
        <f>MC83*0.75</f>
        <v>0</v>
      </c>
      <c r="ME84" s="443"/>
      <c r="MF84" s="286">
        <f>ME83*1</f>
        <v>0</v>
      </c>
      <c r="MG84" s="460"/>
      <c r="MH84" s="443"/>
      <c r="MI84" s="286">
        <f>MH83*0.25</f>
        <v>0</v>
      </c>
      <c r="MJ84" s="443"/>
      <c r="MK84" s="286">
        <f>MJ83*0.5</f>
        <v>0</v>
      </c>
      <c r="ML84" s="443"/>
      <c r="MM84" s="286">
        <f>ML83*0.75</f>
        <v>0</v>
      </c>
      <c r="MN84" s="293"/>
      <c r="MO84" s="286">
        <f>MN83*1</f>
        <v>1044.5000000000146</v>
      </c>
      <c r="MP84" s="460"/>
      <c r="MQ84" s="443"/>
      <c r="MR84" s="286">
        <f>MQ83*0.25</f>
        <v>0</v>
      </c>
      <c r="MS84" s="443"/>
      <c r="MT84" s="286">
        <f>MS83*0.5</f>
        <v>0</v>
      </c>
      <c r="MU84" s="443"/>
      <c r="MV84" s="286">
        <f>MU83*0.75</f>
        <v>0</v>
      </c>
      <c r="MW84" s="293"/>
      <c r="MX84" s="286">
        <f>MW83*1</f>
        <v>281.75000000000728</v>
      </c>
      <c r="MY84" s="460"/>
      <c r="MZ84" s="443"/>
      <c r="NA84" s="286">
        <f>MZ83*0.25</f>
        <v>0</v>
      </c>
      <c r="NB84" s="443"/>
      <c r="NC84" s="286">
        <f>NB83*0.5</f>
        <v>0</v>
      </c>
      <c r="ND84" s="443"/>
      <c r="NE84" s="286">
        <f>ND83*0.75</f>
        <v>0</v>
      </c>
      <c r="NF84" s="293"/>
      <c r="NG84" s="286">
        <f>NF83*1</f>
        <v>1397.4999999999854</v>
      </c>
      <c r="NH84" s="460"/>
    </row>
    <row r="85" spans="1:372" s="50" customFormat="1" ht="18">
      <c r="A85" s="49"/>
      <c r="B85" s="58"/>
      <c r="C85" s="55"/>
      <c r="D85" s="293"/>
      <c r="E85" s="48"/>
      <c r="F85" s="77"/>
      <c r="G85" s="48"/>
      <c r="H85" s="293"/>
      <c r="I85" s="293"/>
      <c r="J85" s="293"/>
      <c r="K85" s="48"/>
      <c r="L85" s="54"/>
      <c r="M85" s="293"/>
      <c r="N85" s="48"/>
      <c r="O85" s="293"/>
      <c r="P85" s="48"/>
      <c r="Q85" s="293"/>
      <c r="R85" s="293"/>
      <c r="S85" s="293"/>
      <c r="T85" s="48"/>
      <c r="U85" s="54"/>
      <c r="V85" s="293"/>
      <c r="W85" s="48"/>
      <c r="X85" s="293"/>
      <c r="Y85" s="48"/>
      <c r="Z85" s="77"/>
      <c r="AA85" s="293"/>
      <c r="AC85" s="48"/>
      <c r="AD85" s="54"/>
      <c r="AE85" s="293"/>
      <c r="AF85" s="48"/>
      <c r="AG85" s="293"/>
      <c r="AH85" s="48"/>
      <c r="AI85" s="293"/>
      <c r="AJ85" s="293"/>
      <c r="AL85" s="48"/>
      <c r="AM85" s="54"/>
      <c r="AN85" s="293"/>
      <c r="AO85" s="48"/>
      <c r="AP85" s="293"/>
      <c r="AQ85" s="48"/>
      <c r="AR85" s="293"/>
      <c r="AS85" s="293"/>
      <c r="AT85" s="293"/>
      <c r="AU85" s="48"/>
      <c r="AV85" s="54"/>
      <c r="AW85" s="77"/>
      <c r="AX85" s="48"/>
      <c r="AY85" s="77"/>
      <c r="AZ85" s="48"/>
      <c r="BA85" s="77"/>
      <c r="BB85" s="293"/>
      <c r="BC85" s="293"/>
      <c r="BD85" s="48"/>
      <c r="BE85" s="54"/>
      <c r="BF85" s="293"/>
      <c r="BG85" s="48"/>
      <c r="BH85" s="293"/>
      <c r="BI85" s="48"/>
      <c r="BJ85" s="293"/>
      <c r="BK85" s="293"/>
      <c r="BL85" s="293"/>
      <c r="BM85" s="48"/>
      <c r="BN85" s="54"/>
      <c r="BO85" s="293"/>
      <c r="BP85" s="48"/>
      <c r="BQ85" s="293"/>
      <c r="BR85" s="48"/>
      <c r="BS85" s="293"/>
      <c r="BT85" s="293"/>
      <c r="BU85" s="293"/>
      <c r="BV85" s="48"/>
      <c r="BW85" s="54"/>
      <c r="BX85" s="443"/>
      <c r="BY85" s="48"/>
      <c r="BZ85" s="443"/>
      <c r="CA85" s="48"/>
      <c r="CB85" s="443"/>
      <c r="CC85" s="293"/>
      <c r="CD85" s="293"/>
      <c r="CE85" s="48"/>
      <c r="CF85" s="54"/>
      <c r="CG85" s="293"/>
      <c r="CH85" s="48"/>
      <c r="CI85" s="77"/>
      <c r="CJ85" s="48"/>
      <c r="CK85" s="77"/>
      <c r="CL85" s="293"/>
      <c r="CM85" s="293"/>
      <c r="CN85" s="48"/>
      <c r="CO85" s="54"/>
      <c r="CP85" s="293"/>
      <c r="CQ85" s="48"/>
      <c r="CR85" s="77"/>
      <c r="CS85" s="48"/>
      <c r="CT85" s="77"/>
      <c r="CU85" s="293"/>
      <c r="CV85" s="293"/>
      <c r="CW85" s="48"/>
      <c r="CX85" s="54"/>
      <c r="CY85" s="293"/>
      <c r="CZ85" s="48"/>
      <c r="DA85" s="77"/>
      <c r="DB85" s="48"/>
      <c r="DC85" s="77"/>
      <c r="DD85" s="293"/>
      <c r="DE85" s="293"/>
      <c r="DF85" s="48"/>
      <c r="DG85" s="54"/>
      <c r="DH85" s="293"/>
      <c r="DI85" s="48"/>
      <c r="DJ85" s="77"/>
      <c r="DK85" s="48"/>
      <c r="DL85" s="77"/>
      <c r="DM85" s="293"/>
      <c r="DN85" s="293"/>
      <c r="DO85" s="48"/>
      <c r="DP85" s="54"/>
      <c r="DQ85" s="293"/>
      <c r="DR85" s="48"/>
      <c r="DS85" s="77"/>
      <c r="DT85" s="48"/>
      <c r="DU85" s="77"/>
      <c r="DV85" s="293"/>
      <c r="DW85" s="293"/>
      <c r="DX85" s="48"/>
      <c r="DY85" s="54"/>
      <c r="DZ85" s="293"/>
      <c r="EA85" s="48"/>
      <c r="EB85" s="77"/>
      <c r="EC85" s="48"/>
      <c r="ED85" s="77"/>
      <c r="EE85" s="293"/>
      <c r="EF85" s="293"/>
      <c r="EG85" s="48"/>
      <c r="EH85" s="54"/>
      <c r="EI85" s="293"/>
      <c r="EJ85" s="48"/>
      <c r="EK85" s="77"/>
      <c r="EL85" s="48"/>
      <c r="EM85" s="77"/>
      <c r="EN85" s="293"/>
      <c r="EO85" s="293"/>
      <c r="EP85" s="48"/>
      <c r="EQ85" s="54"/>
      <c r="ER85" s="293"/>
      <c r="ES85" s="48"/>
      <c r="ET85" s="77"/>
      <c r="EU85" s="48"/>
      <c r="EV85" s="77"/>
      <c r="EW85" s="293"/>
      <c r="EX85" s="293"/>
      <c r="EY85" s="48"/>
      <c r="EZ85" s="54"/>
      <c r="FA85" s="293"/>
      <c r="FB85" s="48"/>
      <c r="FC85" s="77"/>
      <c r="FD85" s="48"/>
      <c r="FE85" s="77"/>
      <c r="FF85" s="293"/>
      <c r="FG85" s="293"/>
      <c r="FH85" s="48"/>
      <c r="FI85" s="54"/>
      <c r="FJ85" s="293"/>
      <c r="FK85" s="48"/>
      <c r="FL85" s="77"/>
      <c r="FM85" s="48"/>
      <c r="FN85" s="77"/>
      <c r="FO85" s="293"/>
      <c r="FP85" s="293"/>
      <c r="FQ85" s="48"/>
      <c r="FR85" s="54"/>
      <c r="FS85" s="293"/>
      <c r="FT85" s="48"/>
      <c r="FU85" s="77"/>
      <c r="FV85" s="48"/>
      <c r="FW85" s="77"/>
      <c r="FX85" s="293"/>
      <c r="FY85" s="293"/>
      <c r="FZ85" s="48"/>
      <c r="GA85" s="54"/>
      <c r="GB85" s="293"/>
      <c r="GC85" s="48"/>
      <c r="GD85" s="293"/>
      <c r="GE85" s="48"/>
      <c r="GF85" s="293"/>
      <c r="GG85" s="293"/>
      <c r="GH85" s="293"/>
      <c r="GI85" s="48"/>
      <c r="GJ85" s="54"/>
      <c r="GK85" s="293"/>
      <c r="GL85" s="48"/>
      <c r="GM85" s="77"/>
      <c r="GN85" s="48"/>
      <c r="GO85" s="77"/>
      <c r="GP85" s="293"/>
      <c r="GQ85" s="293"/>
      <c r="GR85" s="48"/>
      <c r="GS85" s="54"/>
      <c r="GT85" s="293"/>
      <c r="GU85" s="48"/>
      <c r="GV85" s="293"/>
      <c r="GW85" s="48"/>
      <c r="GX85" s="293"/>
      <c r="GY85" s="293"/>
      <c r="GZ85" s="293"/>
      <c r="HA85" s="48"/>
      <c r="HB85" s="54"/>
      <c r="HC85" s="293"/>
      <c r="HD85" s="48"/>
      <c r="HE85" s="293"/>
      <c r="HF85" s="48"/>
      <c r="HG85" s="293"/>
      <c r="HH85" s="293"/>
      <c r="HI85" s="293"/>
      <c r="HJ85" s="48"/>
      <c r="HK85" s="54"/>
      <c r="HL85" s="293"/>
      <c r="HM85" s="48"/>
      <c r="HN85" s="293"/>
      <c r="HO85" s="48"/>
      <c r="HP85" s="293"/>
      <c r="HQ85" s="293"/>
      <c r="HR85" s="293"/>
      <c r="HS85" s="48"/>
      <c r="HT85" s="54"/>
      <c r="HU85" s="293"/>
      <c r="HV85" s="48"/>
      <c r="HW85" s="293"/>
      <c r="HX85" s="48"/>
      <c r="HY85" s="293"/>
      <c r="HZ85" s="293"/>
      <c r="IA85" s="293"/>
      <c r="IB85" s="48"/>
      <c r="IC85" s="54"/>
      <c r="ID85" s="293"/>
      <c r="IE85" s="48"/>
      <c r="IF85" s="293"/>
      <c r="IG85" s="48"/>
      <c r="IH85" s="293"/>
      <c r="II85" s="293"/>
      <c r="IJ85" s="293"/>
      <c r="IK85" s="48"/>
      <c r="IL85" s="54"/>
      <c r="IM85" s="293"/>
      <c r="IN85" s="48"/>
      <c r="IO85" s="293"/>
      <c r="IP85" s="48"/>
      <c r="IQ85" s="293"/>
      <c r="IR85" s="293"/>
      <c r="IS85" s="293"/>
      <c r="IT85" s="48"/>
      <c r="IU85" s="54"/>
      <c r="IV85" s="293"/>
      <c r="IW85" s="48"/>
      <c r="IX85" s="293"/>
      <c r="IY85" s="48"/>
      <c r="IZ85" s="293"/>
      <c r="JA85" s="293"/>
      <c r="JB85" s="293"/>
      <c r="JC85" s="48"/>
      <c r="JD85" s="54"/>
      <c r="JE85" s="293"/>
      <c r="JF85" s="48"/>
      <c r="JG85" s="293"/>
      <c r="JH85" s="48"/>
      <c r="JI85" s="293"/>
      <c r="JJ85" s="293"/>
      <c r="JK85" s="293"/>
      <c r="JL85" s="48"/>
      <c r="JM85" s="54"/>
      <c r="JN85" s="293"/>
      <c r="JO85" s="48"/>
      <c r="JP85" s="293"/>
      <c r="JQ85" s="48"/>
      <c r="JR85" s="293"/>
      <c r="JS85" s="293"/>
      <c r="JT85" s="293"/>
      <c r="JU85" s="48"/>
      <c r="JV85" s="54"/>
      <c r="JW85" s="293"/>
      <c r="JX85" s="48"/>
      <c r="JY85" s="293"/>
      <c r="JZ85" s="48"/>
      <c r="KA85" s="293"/>
      <c r="KB85" s="293"/>
      <c r="KC85" s="293"/>
      <c r="KD85" s="48"/>
      <c r="KE85" s="54"/>
      <c r="KF85" s="293"/>
      <c r="KG85" s="48"/>
      <c r="KH85" s="293"/>
      <c r="KI85" s="48"/>
      <c r="KJ85" s="293"/>
      <c r="KK85" s="293"/>
      <c r="KL85" s="293"/>
      <c r="KM85" s="48"/>
      <c r="KN85" s="54"/>
      <c r="KO85" s="293"/>
      <c r="KP85" s="48"/>
      <c r="KQ85" s="293"/>
      <c r="KR85" s="48"/>
      <c r="KS85" s="293"/>
      <c r="KT85" s="293"/>
      <c r="KU85" s="293"/>
      <c r="KV85" s="48"/>
      <c r="KW85" s="54"/>
      <c r="KX85" s="293"/>
      <c r="KY85" s="48"/>
      <c r="KZ85" s="293"/>
      <c r="LA85" s="48"/>
      <c r="LB85" s="293"/>
      <c r="LC85" s="293"/>
      <c r="LD85" s="293"/>
      <c r="LE85" s="48"/>
      <c r="LF85" s="54"/>
      <c r="LG85" s="293"/>
      <c r="LH85" s="48"/>
      <c r="LI85" s="293"/>
      <c r="LJ85" s="48"/>
      <c r="LK85" s="293"/>
      <c r="LL85" s="293"/>
      <c r="LM85" s="293"/>
      <c r="LN85" s="48"/>
      <c r="LO85" s="54"/>
      <c r="LP85" s="293"/>
      <c r="LQ85" s="48"/>
      <c r="LR85" s="293"/>
      <c r="LS85" s="48"/>
      <c r="LT85" s="293"/>
      <c r="LU85" s="293"/>
      <c r="LV85" s="293"/>
      <c r="LW85" s="48"/>
      <c r="LX85" s="54"/>
      <c r="LY85" s="293"/>
      <c r="LZ85" s="48"/>
      <c r="MA85" s="293"/>
      <c r="MB85" s="48"/>
      <c r="MC85" s="293"/>
      <c r="MD85" s="293"/>
      <c r="ME85" s="293"/>
      <c r="MF85" s="48"/>
      <c r="MG85" s="54"/>
      <c r="MH85" s="293"/>
      <c r="MI85" s="48"/>
      <c r="MJ85" s="293"/>
      <c r="MK85" s="48"/>
      <c r="ML85" s="293"/>
      <c r="MM85" s="293"/>
      <c r="MN85" s="293"/>
      <c r="MO85" s="48"/>
      <c r="MP85" s="54"/>
      <c r="MQ85" s="293"/>
      <c r="MR85" s="48"/>
      <c r="MS85" s="293"/>
      <c r="MT85" s="48"/>
      <c r="MU85" s="293"/>
      <c r="MV85" s="293"/>
      <c r="MW85" s="293"/>
      <c r="MX85" s="48"/>
      <c r="MY85" s="54"/>
      <c r="MZ85" s="293"/>
      <c r="NA85" s="48"/>
      <c r="NB85" s="293"/>
      <c r="NC85" s="48"/>
      <c r="ND85" s="293"/>
      <c r="NE85" s="293"/>
      <c r="NF85" s="293"/>
      <c r="NG85" s="48"/>
      <c r="NH85" s="54"/>
    </row>
    <row r="86" spans="1:372" ht="18">
      <c r="A86" s="538" t="s">
        <v>856</v>
      </c>
      <c r="B86" s="59"/>
      <c r="C86" s="460"/>
      <c r="D86" s="443">
        <v>376.1</v>
      </c>
      <c r="E86" s="444" t="s">
        <v>187</v>
      </c>
      <c r="F86" s="661">
        <v>334.3</v>
      </c>
      <c r="G86" s="444" t="s">
        <v>183</v>
      </c>
      <c r="H86" s="662"/>
      <c r="I86" s="444" t="s">
        <v>184</v>
      </c>
      <c r="J86" s="662"/>
      <c r="K86" s="444" t="s">
        <v>185</v>
      </c>
      <c r="L86" s="460"/>
      <c r="M86" s="443">
        <v>176.4</v>
      </c>
      <c r="N86" s="444" t="s">
        <v>187</v>
      </c>
      <c r="O86" s="24">
        <v>115.50000000000011</v>
      </c>
      <c r="P86" s="444" t="s">
        <v>183</v>
      </c>
      <c r="Q86" s="24"/>
      <c r="R86" s="444" t="s">
        <v>184</v>
      </c>
      <c r="S86" s="24"/>
      <c r="T86" s="444" t="s">
        <v>185</v>
      </c>
      <c r="U86" s="460"/>
      <c r="V86" s="24">
        <v>579.10000000000059</v>
      </c>
      <c r="W86" s="444" t="s">
        <v>187</v>
      </c>
      <c r="X86" s="24">
        <v>574.00000000000023</v>
      </c>
      <c r="Y86" s="444" t="s">
        <v>183</v>
      </c>
      <c r="Z86" s="24">
        <v>509</v>
      </c>
      <c r="AA86" s="444" t="s">
        <v>184</v>
      </c>
      <c r="AB86" s="722">
        <v>777.5</v>
      </c>
      <c r="AC86" s="444" t="s">
        <v>185</v>
      </c>
      <c r="AD86" s="460"/>
      <c r="AE86" s="24">
        <v>363.20000000000073</v>
      </c>
      <c r="AF86" s="444" t="s">
        <v>187</v>
      </c>
      <c r="AG86" s="24">
        <v>170</v>
      </c>
      <c r="AH86" s="444" t="s">
        <v>183</v>
      </c>
      <c r="AI86" s="24">
        <v>145.79999999999984</v>
      </c>
      <c r="AJ86" s="444" t="s">
        <v>184</v>
      </c>
      <c r="AK86" s="722">
        <v>252.49999999999955</v>
      </c>
      <c r="AL86" s="444" t="s">
        <v>185</v>
      </c>
      <c r="AM86" s="460"/>
      <c r="AN86" s="443"/>
      <c r="AO86" s="444" t="s">
        <v>187</v>
      </c>
      <c r="AP86" s="24">
        <v>403.40000000000055</v>
      </c>
      <c r="AQ86" s="444" t="s">
        <v>183</v>
      </c>
      <c r="AR86" s="24">
        <v>54.499999999999545</v>
      </c>
      <c r="AS86" s="444" t="s">
        <v>184</v>
      </c>
      <c r="AT86" s="444">
        <v>734.89999999999986</v>
      </c>
      <c r="AU86" s="444" t="s">
        <v>185</v>
      </c>
      <c r="AV86" s="460"/>
      <c r="AW86" s="24"/>
      <c r="AX86" s="444" t="s">
        <v>187</v>
      </c>
      <c r="AY86" s="24">
        <v>408.50000000000091</v>
      </c>
      <c r="AZ86" s="444" t="s">
        <v>183</v>
      </c>
      <c r="BA86" s="24">
        <v>474.29999999999973</v>
      </c>
      <c r="BB86" s="444" t="s">
        <v>184</v>
      </c>
      <c r="BC86" s="24">
        <v>684.40000000000009</v>
      </c>
      <c r="BD86" s="444" t="s">
        <v>185</v>
      </c>
      <c r="BE86" s="460"/>
      <c r="BF86" s="443"/>
      <c r="BG86" s="444" t="s">
        <v>187</v>
      </c>
      <c r="BH86" s="24">
        <v>524.900000000001</v>
      </c>
      <c r="BI86" s="444" t="s">
        <v>183</v>
      </c>
      <c r="BJ86" s="24">
        <v>566.39999999999691</v>
      </c>
      <c r="BK86" s="444" t="s">
        <v>184</v>
      </c>
      <c r="BL86" s="24">
        <v>1146.5999999999999</v>
      </c>
      <c r="BM86" s="444" t="s">
        <v>185</v>
      </c>
      <c r="BN86" s="460"/>
      <c r="BO86" s="443"/>
      <c r="BP86" s="444" t="s">
        <v>187</v>
      </c>
      <c r="BQ86" s="24">
        <v>403.40000000000009</v>
      </c>
      <c r="BR86" s="444" t="s">
        <v>183</v>
      </c>
      <c r="BS86" s="24">
        <v>281.09999999999945</v>
      </c>
      <c r="BT86" s="444" t="s">
        <v>184</v>
      </c>
      <c r="BU86" s="24">
        <v>434.50000000000136</v>
      </c>
      <c r="BV86" s="444" t="s">
        <v>185</v>
      </c>
      <c r="BW86" s="460"/>
      <c r="BX86" s="443"/>
      <c r="BY86" s="444" t="s">
        <v>187</v>
      </c>
      <c r="BZ86" s="443">
        <v>232.5</v>
      </c>
      <c r="CA86" s="444" t="s">
        <v>183</v>
      </c>
      <c r="CB86" s="663">
        <v>177</v>
      </c>
      <c r="CC86" s="444" t="s">
        <v>184</v>
      </c>
      <c r="CD86" s="24">
        <v>86.700000000000728</v>
      </c>
      <c r="CE86" s="444" t="s">
        <v>185</v>
      </c>
      <c r="CF86" s="460"/>
      <c r="CG86" s="443"/>
      <c r="CH86" s="444" t="s">
        <v>187</v>
      </c>
      <c r="CI86" s="24">
        <v>721.19999999999982</v>
      </c>
      <c r="CJ86" s="444" t="s">
        <v>183</v>
      </c>
      <c r="CK86" s="24"/>
      <c r="CL86" s="444" t="s">
        <v>184</v>
      </c>
      <c r="CM86" s="24">
        <v>481.50000000000091</v>
      </c>
      <c r="CN86" s="444" t="s">
        <v>185</v>
      </c>
      <c r="CO86" s="460"/>
      <c r="CP86" s="443"/>
      <c r="CQ86" s="444" t="s">
        <v>187</v>
      </c>
      <c r="CR86" s="24">
        <v>169.59999999999945</v>
      </c>
      <c r="CS86" s="444" t="s">
        <v>183</v>
      </c>
      <c r="CT86" s="24"/>
      <c r="CU86" s="444" t="s">
        <v>184</v>
      </c>
      <c r="CV86" s="24">
        <v>256.90000000000055</v>
      </c>
      <c r="CW86" s="444" t="s">
        <v>185</v>
      </c>
      <c r="CX86" s="460"/>
      <c r="CY86" s="443"/>
      <c r="CZ86" s="444" t="s">
        <v>187</v>
      </c>
      <c r="DA86" s="24">
        <v>193.29999999999927</v>
      </c>
      <c r="DB86" s="444" t="s">
        <v>183</v>
      </c>
      <c r="DC86" s="24">
        <v>114.29999999999927</v>
      </c>
      <c r="DD86" s="444" t="s">
        <v>184</v>
      </c>
      <c r="DE86" s="24">
        <v>253.50000000000091</v>
      </c>
      <c r="DF86" s="444" t="s">
        <v>185</v>
      </c>
      <c r="DG86" s="460"/>
      <c r="DH86" s="443"/>
      <c r="DI86" s="444" t="s">
        <v>187</v>
      </c>
      <c r="DJ86" s="24">
        <v>262.19999999999982</v>
      </c>
      <c r="DK86" s="444" t="s">
        <v>183</v>
      </c>
      <c r="DL86" s="24"/>
      <c r="DM86" s="444" t="s">
        <v>184</v>
      </c>
      <c r="DN86" s="24">
        <v>16.900000000000546</v>
      </c>
      <c r="DO86" s="444" t="s">
        <v>185</v>
      </c>
      <c r="DP86" s="460"/>
      <c r="DQ86" s="443"/>
      <c r="DR86" s="444" t="s">
        <v>187</v>
      </c>
      <c r="DS86" s="663">
        <v>318.19999999999891</v>
      </c>
      <c r="DT86" s="444" t="s">
        <v>183</v>
      </c>
      <c r="DU86" s="24">
        <v>65.5</v>
      </c>
      <c r="DV86" s="444" t="s">
        <v>184</v>
      </c>
      <c r="DW86" s="24">
        <v>346.90000000000055</v>
      </c>
      <c r="DX86" s="444" t="s">
        <v>185</v>
      </c>
      <c r="DY86" s="460"/>
      <c r="DZ86" s="443"/>
      <c r="EA86" s="444" t="s">
        <v>187</v>
      </c>
      <c r="EB86" s="24">
        <v>357.89999999999873</v>
      </c>
      <c r="EC86" s="444" t="s">
        <v>183</v>
      </c>
      <c r="ED86" s="24"/>
      <c r="EE86" s="444" t="s">
        <v>184</v>
      </c>
      <c r="EF86" s="24">
        <v>761.70000000000073</v>
      </c>
      <c r="EG86" s="444" t="s">
        <v>185</v>
      </c>
      <c r="EH86" s="460"/>
      <c r="EI86" s="443"/>
      <c r="EJ86" s="444" t="s">
        <v>187</v>
      </c>
      <c r="EK86" s="663">
        <v>267.19999999999982</v>
      </c>
      <c r="EL86" s="444" t="s">
        <v>183</v>
      </c>
      <c r="EM86" s="663"/>
      <c r="EN86" s="444" t="s">
        <v>184</v>
      </c>
      <c r="EO86" s="24">
        <v>237.69999999999345</v>
      </c>
      <c r="EP86" s="444" t="s">
        <v>185</v>
      </c>
      <c r="EQ86" s="460"/>
      <c r="ER86" s="443"/>
      <c r="ES86" s="444" t="s">
        <v>187</v>
      </c>
      <c r="ET86" s="24">
        <v>467</v>
      </c>
      <c r="EU86" s="444" t="s">
        <v>183</v>
      </c>
      <c r="EV86" s="24"/>
      <c r="EW86" s="444" t="s">
        <v>184</v>
      </c>
      <c r="EX86" s="24">
        <v>494.10000000000036</v>
      </c>
      <c r="EY86" s="444" t="s">
        <v>185</v>
      </c>
      <c r="EZ86" s="460"/>
      <c r="FA86" s="443"/>
      <c r="FB86" s="444" t="s">
        <v>187</v>
      </c>
      <c r="FC86" s="663">
        <v>430.80000000000018</v>
      </c>
      <c r="FD86" s="444" t="s">
        <v>183</v>
      </c>
      <c r="FE86" s="663">
        <v>367.79999999999563</v>
      </c>
      <c r="FF86" s="444" t="s">
        <v>184</v>
      </c>
      <c r="FG86" s="24">
        <v>525.50000000000091</v>
      </c>
      <c r="FH86" s="444" t="s">
        <v>185</v>
      </c>
      <c r="FI86" s="460"/>
      <c r="FJ86" s="443"/>
      <c r="FK86" s="444" t="s">
        <v>187</v>
      </c>
      <c r="FL86" s="663">
        <v>158.89999999999964</v>
      </c>
      <c r="FM86" s="444" t="s">
        <v>183</v>
      </c>
      <c r="FN86" s="24">
        <v>641.29999999999745</v>
      </c>
      <c r="FO86" s="444" t="s">
        <v>184</v>
      </c>
      <c r="FP86" s="24">
        <v>521.80000000000291</v>
      </c>
      <c r="FQ86" s="444" t="s">
        <v>185</v>
      </c>
      <c r="FR86" s="460"/>
      <c r="FS86" s="443"/>
      <c r="FT86" s="444" t="s">
        <v>187</v>
      </c>
      <c r="FU86" s="663">
        <v>364.79999999999563</v>
      </c>
      <c r="FV86" s="444" t="s">
        <v>183</v>
      </c>
      <c r="FW86" s="663"/>
      <c r="FX86" s="444" t="s">
        <v>184</v>
      </c>
      <c r="FY86" s="24">
        <v>637.59999999999673</v>
      </c>
      <c r="FZ86" s="444" t="s">
        <v>185</v>
      </c>
      <c r="GA86" s="460"/>
      <c r="GB86" s="443"/>
      <c r="GC86" s="444" t="s">
        <v>187</v>
      </c>
      <c r="GD86" s="24">
        <v>212.30000000000109</v>
      </c>
      <c r="GE86" s="444" t="s">
        <v>183</v>
      </c>
      <c r="GF86" s="24"/>
      <c r="GG86" s="444" t="s">
        <v>184</v>
      </c>
      <c r="GH86" s="661">
        <v>101.99999999999272</v>
      </c>
      <c r="GI86" s="444" t="s">
        <v>185</v>
      </c>
      <c r="GJ86" s="460"/>
      <c r="GK86" s="443"/>
      <c r="GL86" s="444" t="s">
        <v>187</v>
      </c>
      <c r="GM86" s="663">
        <v>2214.6999999999953</v>
      </c>
      <c r="GN86" s="444" t="s">
        <v>183</v>
      </c>
      <c r="GO86" s="24">
        <v>1393.0000000000018</v>
      </c>
      <c r="GP86" s="444" t="s">
        <v>184</v>
      </c>
      <c r="GQ86" s="24">
        <v>3333.4000000000015</v>
      </c>
      <c r="GR86" s="444" t="s">
        <v>185</v>
      </c>
      <c r="GS86" s="460"/>
      <c r="GT86" s="443"/>
      <c r="GU86" s="444" t="s">
        <v>187</v>
      </c>
      <c r="GV86" s="663">
        <v>210.59999999999673</v>
      </c>
      <c r="GW86" s="444" t="s">
        <v>183</v>
      </c>
      <c r="GX86" s="663"/>
      <c r="GY86" s="444" t="s">
        <v>184</v>
      </c>
      <c r="GZ86" s="663"/>
      <c r="HA86" s="444" t="s">
        <v>185</v>
      </c>
      <c r="HB86" s="460"/>
      <c r="HC86" s="443"/>
      <c r="HD86" s="444" t="s">
        <v>187</v>
      </c>
      <c r="HE86" s="24">
        <v>409.59999999999491</v>
      </c>
      <c r="HF86" s="444" t="s">
        <v>183</v>
      </c>
      <c r="HG86" s="24">
        <v>766.99999999999909</v>
      </c>
      <c r="HH86" s="444" t="s">
        <v>184</v>
      </c>
      <c r="HI86" s="24">
        <v>323.10000000000036</v>
      </c>
      <c r="HJ86" s="444" t="s">
        <v>185</v>
      </c>
      <c r="HK86" s="460"/>
      <c r="HL86" s="443"/>
      <c r="HM86" s="444" t="s">
        <v>187</v>
      </c>
      <c r="HN86" s="663">
        <v>824.79999999999927</v>
      </c>
      <c r="HO86" s="444" t="s">
        <v>183</v>
      </c>
      <c r="HP86" s="663"/>
      <c r="HQ86" s="444" t="s">
        <v>184</v>
      </c>
      <c r="HR86" s="24">
        <v>426.59999999999854</v>
      </c>
      <c r="HS86" s="444" t="s">
        <v>185</v>
      </c>
      <c r="HT86" s="460"/>
      <c r="HU86" s="443"/>
      <c r="HV86" s="444" t="s">
        <v>187</v>
      </c>
      <c r="HW86" s="663">
        <v>3159.399999999996</v>
      </c>
      <c r="HX86" s="444" t="s">
        <v>183</v>
      </c>
      <c r="HY86" s="24">
        <v>3845.4999999999964</v>
      </c>
      <c r="HZ86" s="444" t="s">
        <v>184</v>
      </c>
      <c r="IA86" s="24">
        <v>3333.2000000000189</v>
      </c>
      <c r="IB86" s="444" t="s">
        <v>185</v>
      </c>
      <c r="IC86" s="460"/>
      <c r="ID86" s="443"/>
      <c r="IE86" s="444" t="s">
        <v>187</v>
      </c>
      <c r="IF86" s="663">
        <v>19.799999999999272</v>
      </c>
      <c r="IG86" s="444" t="s">
        <v>183</v>
      </c>
      <c r="IH86" s="663"/>
      <c r="II86" s="444" t="s">
        <v>184</v>
      </c>
      <c r="IJ86" s="663"/>
      <c r="IK86" s="444" t="s">
        <v>185</v>
      </c>
      <c r="IL86" s="460"/>
      <c r="IM86" s="443"/>
      <c r="IN86" s="444" t="s">
        <v>187</v>
      </c>
      <c r="IO86" s="24">
        <v>334.90000000000146</v>
      </c>
      <c r="IP86" s="444" t="s">
        <v>183</v>
      </c>
      <c r="IQ86" s="24"/>
      <c r="IR86" s="444" t="s">
        <v>184</v>
      </c>
      <c r="IS86" s="24">
        <v>290.90000000000146</v>
      </c>
      <c r="IT86" s="444" t="s">
        <v>185</v>
      </c>
      <c r="IU86" s="460"/>
      <c r="IV86" s="443"/>
      <c r="IW86" s="444" t="s">
        <v>187</v>
      </c>
      <c r="IX86" s="663">
        <v>250.30000000000291</v>
      </c>
      <c r="IY86" s="444" t="s">
        <v>183</v>
      </c>
      <c r="IZ86" s="24">
        <v>421.49999999999909</v>
      </c>
      <c r="JA86" s="444" t="s">
        <v>184</v>
      </c>
      <c r="JB86" s="24">
        <v>117.89999999999418</v>
      </c>
      <c r="JC86" s="444" t="s">
        <v>185</v>
      </c>
      <c r="JD86" s="460"/>
      <c r="JE86" s="443"/>
      <c r="JF86" s="444" t="s">
        <v>187</v>
      </c>
      <c r="JG86" s="663">
        <v>375.19999999999709</v>
      </c>
      <c r="JH86" s="444" t="s">
        <v>183</v>
      </c>
      <c r="JI86" s="663">
        <v>430.29999999999563</v>
      </c>
      <c r="JJ86" s="444" t="s">
        <v>184</v>
      </c>
      <c r="JK86" s="24">
        <v>268.19999999999345</v>
      </c>
      <c r="JL86" s="444" t="s">
        <v>185</v>
      </c>
      <c r="JM86" s="460"/>
      <c r="JN86" s="443"/>
      <c r="JO86" s="444" t="s">
        <v>187</v>
      </c>
      <c r="JP86" s="663">
        <v>184.5</v>
      </c>
      <c r="JQ86" s="444" t="s">
        <v>183</v>
      </c>
      <c r="JR86" s="663"/>
      <c r="JS86" s="444" t="s">
        <v>184</v>
      </c>
      <c r="JT86" s="663"/>
      <c r="JU86" s="444" t="s">
        <v>185</v>
      </c>
      <c r="JV86" s="460"/>
      <c r="JW86" s="443"/>
      <c r="JX86" s="444" t="s">
        <v>187</v>
      </c>
      <c r="JY86" s="24">
        <v>2022.9999999999927</v>
      </c>
      <c r="JZ86" s="444" t="s">
        <v>183</v>
      </c>
      <c r="KA86" s="24">
        <v>2247.2000000000044</v>
      </c>
      <c r="KB86" s="444" t="s">
        <v>184</v>
      </c>
      <c r="KC86" s="24">
        <v>3031.6999999998952</v>
      </c>
      <c r="KD86" s="444" t="s">
        <v>185</v>
      </c>
      <c r="KE86" s="460"/>
      <c r="KF86" s="443"/>
      <c r="KG86" s="444" t="s">
        <v>187</v>
      </c>
      <c r="KH86" s="24">
        <v>461</v>
      </c>
      <c r="KI86" s="444" t="s">
        <v>183</v>
      </c>
      <c r="KJ86" s="663">
        <v>173.99999999999909</v>
      </c>
      <c r="KK86" s="444" t="s">
        <v>184</v>
      </c>
      <c r="KL86" s="24">
        <v>315.59999999999127</v>
      </c>
      <c r="KM86" s="444" t="s">
        <v>185</v>
      </c>
      <c r="KN86" s="460"/>
      <c r="KO86" s="443"/>
      <c r="KP86" s="444" t="s">
        <v>187</v>
      </c>
      <c r="KQ86" s="663">
        <v>420.30000000000291</v>
      </c>
      <c r="KR86" s="444" t="s">
        <v>183</v>
      </c>
      <c r="KS86" s="663"/>
      <c r="KT86" s="444" t="s">
        <v>184</v>
      </c>
      <c r="KU86" s="663"/>
      <c r="KV86" s="444" t="s">
        <v>185</v>
      </c>
      <c r="KW86" s="460"/>
      <c r="KX86" s="443"/>
      <c r="KY86" s="444" t="s">
        <v>187</v>
      </c>
      <c r="KZ86" s="24">
        <v>417.40000000000146</v>
      </c>
      <c r="LA86" s="444" t="s">
        <v>183</v>
      </c>
      <c r="LB86" s="24"/>
      <c r="LC86" s="444" t="s">
        <v>184</v>
      </c>
      <c r="LD86" s="24"/>
      <c r="LE86" s="444" t="s">
        <v>185</v>
      </c>
      <c r="LF86" s="460"/>
      <c r="LG86" s="443"/>
      <c r="LH86" s="444" t="s">
        <v>187</v>
      </c>
      <c r="LI86" s="336">
        <v>88.299999999999272</v>
      </c>
      <c r="LJ86" s="444" t="s">
        <v>183</v>
      </c>
      <c r="LK86" s="336"/>
      <c r="LL86" s="444" t="s">
        <v>184</v>
      </c>
      <c r="LM86" s="24"/>
      <c r="LN86" s="444" t="s">
        <v>185</v>
      </c>
      <c r="LO86" s="460"/>
      <c r="LP86" s="443"/>
      <c r="LQ86" s="444" t="s">
        <v>187</v>
      </c>
      <c r="LR86" s="24">
        <v>515.39999999999418</v>
      </c>
      <c r="LS86" s="444" t="s">
        <v>183</v>
      </c>
      <c r="LT86" s="24">
        <v>227.79999999999927</v>
      </c>
      <c r="LU86" s="444" t="s">
        <v>184</v>
      </c>
      <c r="LV86" s="24">
        <v>496.89999999999418</v>
      </c>
      <c r="LW86" s="444" t="s">
        <v>185</v>
      </c>
      <c r="LX86" s="460"/>
      <c r="LY86" s="443"/>
      <c r="LZ86" s="444" t="s">
        <v>187</v>
      </c>
      <c r="MA86" s="24">
        <v>530.19999999998981</v>
      </c>
      <c r="MB86" s="444" t="s">
        <v>183</v>
      </c>
      <c r="MC86" s="24"/>
      <c r="MD86" s="444" t="s">
        <v>184</v>
      </c>
      <c r="ME86" s="24"/>
      <c r="MF86" s="444" t="s">
        <v>185</v>
      </c>
      <c r="MG86" s="460"/>
      <c r="MH86" s="443"/>
      <c r="MI86" s="444" t="s">
        <v>187</v>
      </c>
      <c r="MJ86" s="313">
        <v>862.09999999998035</v>
      </c>
      <c r="MK86" s="444" t="s">
        <v>183</v>
      </c>
      <c r="ML86" s="24">
        <v>1061.6999999999935</v>
      </c>
      <c r="MM86" s="444" t="s">
        <v>184</v>
      </c>
      <c r="MN86" s="24">
        <v>1326.2999999999847</v>
      </c>
      <c r="MO86" s="444" t="s">
        <v>185</v>
      </c>
      <c r="MP86" s="460"/>
      <c r="MQ86" s="443"/>
      <c r="MR86" s="444" t="s">
        <v>187</v>
      </c>
      <c r="MS86" s="443">
        <v>298.99999999999636</v>
      </c>
      <c r="MT86" s="444" t="s">
        <v>183</v>
      </c>
      <c r="MU86" s="24">
        <v>241.00000000000364</v>
      </c>
      <c r="MV86" s="444" t="s">
        <v>184</v>
      </c>
      <c r="MW86" s="443">
        <v>249.99999999998545</v>
      </c>
      <c r="MX86" s="444" t="s">
        <v>185</v>
      </c>
      <c r="MY86" s="460"/>
      <c r="MZ86" s="443"/>
      <c r="NA86" s="444" t="s">
        <v>187</v>
      </c>
      <c r="NB86" s="443"/>
      <c r="NC86" s="444" t="s">
        <v>183</v>
      </c>
      <c r="ND86" s="443"/>
      <c r="NE86" s="444" t="s">
        <v>184</v>
      </c>
      <c r="NF86" s="664">
        <v>1442.9999999999964</v>
      </c>
      <c r="NG86" s="444" t="s">
        <v>185</v>
      </c>
      <c r="NH86" s="460"/>
    </row>
    <row r="87" spans="1:372" ht="18">
      <c r="A87" s="110" t="s">
        <v>3712</v>
      </c>
      <c r="B87" s="59">
        <f>SUM(D87:AAP87)</f>
        <v>45083.399999999805</v>
      </c>
      <c r="C87" s="460"/>
      <c r="D87" s="443"/>
      <c r="E87" s="286">
        <f>D86*0.25</f>
        <v>94.025000000000006</v>
      </c>
      <c r="F87" s="24"/>
      <c r="G87" s="286">
        <f>F86*0.5</f>
        <v>167.15</v>
      </c>
      <c r="H87" s="443"/>
      <c r="I87" s="286">
        <f>H86*0.75</f>
        <v>0</v>
      </c>
      <c r="J87" s="443"/>
      <c r="K87" s="286">
        <f>J86*1</f>
        <v>0</v>
      </c>
      <c r="L87" s="460"/>
      <c r="M87" s="443"/>
      <c r="N87" s="286">
        <f>M86*0.25</f>
        <v>44.1</v>
      </c>
      <c r="O87" s="443"/>
      <c r="P87" s="286">
        <f>O86*0.5</f>
        <v>57.750000000000057</v>
      </c>
      <c r="Q87" s="443"/>
      <c r="R87" s="286">
        <f>Q86*0.75</f>
        <v>0</v>
      </c>
      <c r="S87" s="443"/>
      <c r="T87" s="286">
        <f>S86*1</f>
        <v>0</v>
      </c>
      <c r="U87" s="460"/>
      <c r="V87" s="443"/>
      <c r="W87" s="286">
        <f>V86*0.25</f>
        <v>144.77500000000015</v>
      </c>
      <c r="X87" s="443"/>
      <c r="Y87" s="286">
        <f>X86*0.5</f>
        <v>287.00000000000011</v>
      </c>
      <c r="Z87" s="24"/>
      <c r="AA87" s="286">
        <f>Z86*0.75</f>
        <v>381.75</v>
      </c>
      <c r="AC87" s="286">
        <f t="shared" ref="AC87" si="73">AB86*1</f>
        <v>777.5</v>
      </c>
      <c r="AD87" s="460"/>
      <c r="AE87" s="24"/>
      <c r="AF87" s="286">
        <f>AE86*0.25</f>
        <v>90.800000000000182</v>
      </c>
      <c r="AG87" s="443"/>
      <c r="AH87" s="286">
        <f>AG86*0.5</f>
        <v>85</v>
      </c>
      <c r="AI87" s="443"/>
      <c r="AJ87" s="286">
        <f>AI86*0.75</f>
        <v>109.34999999999988</v>
      </c>
      <c r="AK87" s="443"/>
      <c r="AL87" s="286">
        <f t="shared" ref="AL87" si="74">AK86*1</f>
        <v>252.49999999999955</v>
      </c>
      <c r="AM87" s="460"/>
      <c r="AN87" s="443"/>
      <c r="AO87" s="286">
        <f>AN86*0.25</f>
        <v>0</v>
      </c>
      <c r="AP87" s="24"/>
      <c r="AQ87" s="286">
        <f>AP86*0.5</f>
        <v>201.70000000000027</v>
      </c>
      <c r="AR87" s="443"/>
      <c r="AS87" s="286">
        <f>AR86*0.75</f>
        <v>40.874999999999659</v>
      </c>
      <c r="AT87" s="443"/>
      <c r="AU87" s="286">
        <f>AT86*1</f>
        <v>734.89999999999986</v>
      </c>
      <c r="AV87" s="460"/>
      <c r="AW87" s="24"/>
      <c r="AX87" s="286">
        <f>AW86*0.25</f>
        <v>0</v>
      </c>
      <c r="AZ87" s="286">
        <f>AY86*0.5</f>
        <v>204.25000000000045</v>
      </c>
      <c r="BB87" s="286">
        <f>BA86*0.75</f>
        <v>355.7249999999998</v>
      </c>
      <c r="BC87" s="24"/>
      <c r="BD87" s="286">
        <f>BC86*1</f>
        <v>684.40000000000009</v>
      </c>
      <c r="BE87" s="460"/>
      <c r="BF87" s="443"/>
      <c r="BG87" s="286">
        <f>BF86*0.25</f>
        <v>0</v>
      </c>
      <c r="BH87" s="24"/>
      <c r="BI87" s="286">
        <f>BH86*0.5</f>
        <v>262.4500000000005</v>
      </c>
      <c r="BJ87" s="24"/>
      <c r="BK87" s="286">
        <f>BJ86*0.75</f>
        <v>424.79999999999768</v>
      </c>
      <c r="BL87" s="443"/>
      <c r="BM87" s="286">
        <f>BL86*1</f>
        <v>1146.5999999999999</v>
      </c>
      <c r="BN87" s="460"/>
      <c r="BO87" s="443"/>
      <c r="BP87" s="286">
        <f>BO86*0.25</f>
        <v>0</v>
      </c>
      <c r="BQ87" s="443"/>
      <c r="BR87" s="286">
        <f>BQ86*0.5</f>
        <v>201.70000000000005</v>
      </c>
      <c r="BS87" s="443"/>
      <c r="BT87" s="286">
        <f>BS86*0.75</f>
        <v>210.82499999999959</v>
      </c>
      <c r="BU87" s="443"/>
      <c r="BV87" s="286">
        <f>BU86*1</f>
        <v>434.50000000000136</v>
      </c>
      <c r="BW87" s="460"/>
      <c r="BX87" s="443"/>
      <c r="BY87" s="286">
        <f>BX86*0.25</f>
        <v>0</v>
      </c>
      <c r="BZ87" s="443"/>
      <c r="CA87" s="286">
        <f>BZ86*0.5</f>
        <v>116.25</v>
      </c>
      <c r="CB87" s="443"/>
      <c r="CC87" s="286">
        <f>CB86*0.75</f>
        <v>132.75</v>
      </c>
      <c r="CD87" s="443"/>
      <c r="CE87" s="286">
        <f>CD86*1</f>
        <v>86.700000000000728</v>
      </c>
      <c r="CF87" s="460"/>
      <c r="CG87" s="443"/>
      <c r="CH87" s="286">
        <f>CG86*0.25</f>
        <v>0</v>
      </c>
      <c r="CI87" s="24"/>
      <c r="CJ87" s="286">
        <f>CI86*0.5</f>
        <v>360.59999999999991</v>
      </c>
      <c r="CK87" s="24"/>
      <c r="CL87" s="286">
        <f>CK86*0.75</f>
        <v>0</v>
      </c>
      <c r="CM87" s="443"/>
      <c r="CN87" s="286">
        <f>CM86*1</f>
        <v>481.50000000000091</v>
      </c>
      <c r="CO87" s="460"/>
      <c r="CP87" s="443"/>
      <c r="CQ87" s="286">
        <f>CP86*0.25</f>
        <v>0</v>
      </c>
      <c r="CR87" s="24"/>
      <c r="CS87" s="286">
        <f>CR86*0.5</f>
        <v>84.799999999999727</v>
      </c>
      <c r="CT87" s="24"/>
      <c r="CU87" s="286">
        <f>CT86*0.75</f>
        <v>0</v>
      </c>
      <c r="CV87" s="443"/>
      <c r="CW87" s="286">
        <f>CV86*1</f>
        <v>256.90000000000055</v>
      </c>
      <c r="CX87" s="460"/>
      <c r="CY87" s="443"/>
      <c r="CZ87" s="286">
        <f>CY86*0.25</f>
        <v>0</v>
      </c>
      <c r="DA87" s="24"/>
      <c r="DB87" s="286">
        <f>DA86*0.5</f>
        <v>96.649999999999636</v>
      </c>
      <c r="DC87" s="443"/>
      <c r="DD87" s="286">
        <f>DC86*0.75</f>
        <v>85.724999999999454</v>
      </c>
      <c r="DE87" s="443"/>
      <c r="DF87" s="286">
        <f>DE86*1</f>
        <v>253.50000000000091</v>
      </c>
      <c r="DG87" s="460"/>
      <c r="DH87" s="443"/>
      <c r="DI87" s="286">
        <f>DH86*0.25</f>
        <v>0</v>
      </c>
      <c r="DJ87" s="24"/>
      <c r="DK87" s="286">
        <f>DJ86*0.5</f>
        <v>131.09999999999991</v>
      </c>
      <c r="DL87" s="24"/>
      <c r="DM87" s="286">
        <f>DL86*0.75</f>
        <v>0</v>
      </c>
      <c r="DN87" s="443"/>
      <c r="DO87" s="286">
        <f>DN86*1</f>
        <v>16.900000000000546</v>
      </c>
      <c r="DP87" s="460"/>
      <c r="DQ87" s="443"/>
      <c r="DR87" s="286">
        <f>DQ86*0.25</f>
        <v>0</v>
      </c>
      <c r="DS87" s="24"/>
      <c r="DT87" s="286">
        <f>DS86*0.5</f>
        <v>159.09999999999945</v>
      </c>
      <c r="DU87" s="443"/>
      <c r="DV87" s="286">
        <f>DU86*0.75</f>
        <v>49.125</v>
      </c>
      <c r="DW87" s="443"/>
      <c r="DX87" s="286">
        <f>DW86*1</f>
        <v>346.90000000000055</v>
      </c>
      <c r="DY87" s="460"/>
      <c r="DZ87" s="443"/>
      <c r="EA87" s="286">
        <f>DZ86*0.25</f>
        <v>0</v>
      </c>
      <c r="EB87" s="24"/>
      <c r="EC87" s="286">
        <f>EB86*0.5</f>
        <v>178.94999999999936</v>
      </c>
      <c r="ED87" s="24"/>
      <c r="EE87" s="286">
        <f>ED86*0.75</f>
        <v>0</v>
      </c>
      <c r="EF87" s="443"/>
      <c r="EG87" s="286">
        <f>EF86*1</f>
        <v>761.70000000000073</v>
      </c>
      <c r="EH87" s="460"/>
      <c r="EI87" s="443"/>
      <c r="EJ87" s="286">
        <f>EI86*0.25</f>
        <v>0</v>
      </c>
      <c r="EK87" s="24"/>
      <c r="EL87" s="286">
        <f>EK86*0.5</f>
        <v>133.59999999999991</v>
      </c>
      <c r="EM87" s="24"/>
      <c r="EN87" s="286">
        <f>EM86*0.75</f>
        <v>0</v>
      </c>
      <c r="EO87" s="443"/>
      <c r="EP87" s="286">
        <f>EO86*1</f>
        <v>237.69999999999345</v>
      </c>
      <c r="EQ87" s="460"/>
      <c r="ER87" s="443"/>
      <c r="ES87" s="286">
        <f>ER86*0.25</f>
        <v>0</v>
      </c>
      <c r="ET87" s="24"/>
      <c r="EU87" s="286">
        <f>ET86*0.5</f>
        <v>233.5</v>
      </c>
      <c r="EV87" s="24"/>
      <c r="EW87" s="286">
        <f>EV86*0.75</f>
        <v>0</v>
      </c>
      <c r="EX87" s="443"/>
      <c r="EY87" s="286">
        <f>EX86*1</f>
        <v>494.10000000000036</v>
      </c>
      <c r="EZ87" s="460"/>
      <c r="FA87" s="443"/>
      <c r="FB87" s="286">
        <f>FA86*0.25</f>
        <v>0</v>
      </c>
      <c r="FC87" s="24"/>
      <c r="FD87" s="286">
        <f>FC86*0.5</f>
        <v>215.40000000000009</v>
      </c>
      <c r="FE87" s="24"/>
      <c r="FF87" s="286">
        <f>FE86*0.75</f>
        <v>275.84999999999673</v>
      </c>
      <c r="FG87" s="443"/>
      <c r="FH87" s="286">
        <f>FG86*1</f>
        <v>525.50000000000091</v>
      </c>
      <c r="FI87" s="460"/>
      <c r="FJ87" s="443"/>
      <c r="FK87" s="286">
        <f>FJ86*0.25</f>
        <v>0</v>
      </c>
      <c r="FL87" s="24"/>
      <c r="FM87" s="286">
        <f>FL86*0.5</f>
        <v>79.449999999999818</v>
      </c>
      <c r="FN87" s="443"/>
      <c r="FO87" s="286">
        <f>FN86*0.75</f>
        <v>480.97499999999809</v>
      </c>
      <c r="FP87" s="443"/>
      <c r="FQ87" s="286">
        <f>FP86*1</f>
        <v>521.80000000000291</v>
      </c>
      <c r="FR87" s="460"/>
      <c r="FS87" s="443"/>
      <c r="FT87" s="286">
        <f>FS86*0.25</f>
        <v>0</v>
      </c>
      <c r="FU87" s="24"/>
      <c r="FV87" s="286">
        <f>FU86*0.5</f>
        <v>182.39999999999782</v>
      </c>
      <c r="FW87" s="24"/>
      <c r="FX87" s="286">
        <f>FW86*0.75</f>
        <v>0</v>
      </c>
      <c r="FY87" s="443"/>
      <c r="FZ87" s="286">
        <f>FY86*1</f>
        <v>637.59999999999673</v>
      </c>
      <c r="GA87" s="460"/>
      <c r="GB87" s="443"/>
      <c r="GC87" s="286">
        <f>GB86*0.25</f>
        <v>0</v>
      </c>
      <c r="GD87" s="24"/>
      <c r="GE87" s="286">
        <f>GD86*0.5</f>
        <v>106.15000000000055</v>
      </c>
      <c r="GF87" s="24"/>
      <c r="GG87" s="286">
        <f>GF86*0.75</f>
        <v>0</v>
      </c>
      <c r="GH87" s="443"/>
      <c r="GI87" s="286">
        <f>GH86*1</f>
        <v>101.99999999999272</v>
      </c>
      <c r="GJ87" s="460"/>
      <c r="GK87" s="443"/>
      <c r="GL87" s="286">
        <f>GK86*0.25</f>
        <v>0</v>
      </c>
      <c r="GM87" s="24"/>
      <c r="GN87" s="286">
        <f>GM86*0.5</f>
        <v>1107.3499999999976</v>
      </c>
      <c r="GO87" s="443"/>
      <c r="GP87" s="286">
        <f>GO86*0.75</f>
        <v>1044.7500000000014</v>
      </c>
      <c r="GQ87" s="443"/>
      <c r="GR87" s="286">
        <f>GQ86*1</f>
        <v>3333.4000000000015</v>
      </c>
      <c r="GS87" s="460"/>
      <c r="GT87" s="443"/>
      <c r="GU87" s="286">
        <f>GT86*0.25</f>
        <v>0</v>
      </c>
      <c r="GV87" s="24"/>
      <c r="GW87" s="286">
        <f>GV86*0.5</f>
        <v>105.29999999999836</v>
      </c>
      <c r="GX87" s="24"/>
      <c r="GY87" s="286">
        <f>GX86*0.75</f>
        <v>0</v>
      </c>
      <c r="GZ87" s="24"/>
      <c r="HA87" s="286">
        <f>GZ86*1</f>
        <v>0</v>
      </c>
      <c r="HB87" s="460"/>
      <c r="HC87" s="443"/>
      <c r="HD87" s="286">
        <f>HC86*0.25</f>
        <v>0</v>
      </c>
      <c r="HE87" s="443"/>
      <c r="HF87" s="286">
        <f>HE86*0.5</f>
        <v>204.79999999999745</v>
      </c>
      <c r="HG87" s="443"/>
      <c r="HH87" s="286">
        <f>HG86*0.75</f>
        <v>575.24999999999932</v>
      </c>
      <c r="HI87" s="443"/>
      <c r="HJ87" s="286">
        <f>HI86*1</f>
        <v>323.10000000000036</v>
      </c>
      <c r="HK87" s="460"/>
      <c r="HL87" s="443"/>
      <c r="HM87" s="286">
        <f>HL86*0.25</f>
        <v>0</v>
      </c>
      <c r="HN87" s="443"/>
      <c r="HO87" s="286">
        <f>HN86*0.5</f>
        <v>412.39999999999964</v>
      </c>
      <c r="HP87" s="443"/>
      <c r="HQ87" s="286">
        <f>HP86*0.75</f>
        <v>0</v>
      </c>
      <c r="HR87" s="443"/>
      <c r="HS87" s="286">
        <f>HR86*1</f>
        <v>426.59999999999854</v>
      </c>
      <c r="HT87" s="460"/>
      <c r="HU87" s="443"/>
      <c r="HV87" s="286">
        <f>HU86*0.25</f>
        <v>0</v>
      </c>
      <c r="HW87" s="443"/>
      <c r="HX87" s="286">
        <f>HW86*0.5</f>
        <v>1579.699999999998</v>
      </c>
      <c r="HY87" s="443"/>
      <c r="HZ87" s="286">
        <f>HY86*0.75</f>
        <v>2884.1249999999973</v>
      </c>
      <c r="IA87" s="443"/>
      <c r="IB87" s="286">
        <f>IA86*1</f>
        <v>3333.2000000000189</v>
      </c>
      <c r="IC87" s="460"/>
      <c r="ID87" s="443"/>
      <c r="IE87" s="286">
        <f>ID86*0.25</f>
        <v>0</v>
      </c>
      <c r="IF87" s="443"/>
      <c r="IG87" s="286">
        <f>IF86*0.5</f>
        <v>9.8999999999996362</v>
      </c>
      <c r="IH87" s="443"/>
      <c r="II87" s="286">
        <f>IH86*0.75</f>
        <v>0</v>
      </c>
      <c r="IJ87" s="443"/>
      <c r="IK87" s="286">
        <f>IJ86*1</f>
        <v>0</v>
      </c>
      <c r="IL87" s="460"/>
      <c r="IM87" s="443"/>
      <c r="IN87" s="286">
        <f>IM86*0.25</f>
        <v>0</v>
      </c>
      <c r="IO87" s="443"/>
      <c r="IP87" s="286">
        <f>IO86*0.5</f>
        <v>167.45000000000073</v>
      </c>
      <c r="IQ87" s="443"/>
      <c r="IR87" s="286">
        <f>IQ86*0.75</f>
        <v>0</v>
      </c>
      <c r="IS87" s="443"/>
      <c r="IT87" s="286">
        <f>IS86*1</f>
        <v>290.90000000000146</v>
      </c>
      <c r="IU87" s="460"/>
      <c r="IV87" s="443"/>
      <c r="IW87" s="286">
        <f>IV86*0.25</f>
        <v>0</v>
      </c>
      <c r="IX87" s="443"/>
      <c r="IY87" s="286">
        <f>IX86*0.5</f>
        <v>125.15000000000146</v>
      </c>
      <c r="IZ87" s="443"/>
      <c r="JA87" s="286">
        <f>IZ86*0.75</f>
        <v>316.12499999999932</v>
      </c>
      <c r="JB87" s="443"/>
      <c r="JC87" s="286">
        <f>JB86*1</f>
        <v>117.89999999999418</v>
      </c>
      <c r="JD87" s="460"/>
      <c r="JE87" s="443"/>
      <c r="JF87" s="286">
        <f>JE86*0.25</f>
        <v>0</v>
      </c>
      <c r="JG87" s="443"/>
      <c r="JH87" s="286">
        <f>JG86*0.5</f>
        <v>187.59999999999854</v>
      </c>
      <c r="JI87" s="443"/>
      <c r="JJ87" s="286">
        <f>JI86*0.75</f>
        <v>322.72499999999673</v>
      </c>
      <c r="JK87" s="443"/>
      <c r="JL87" s="286">
        <f>JK86*1</f>
        <v>268.19999999999345</v>
      </c>
      <c r="JM87" s="460"/>
      <c r="JN87" s="443"/>
      <c r="JO87" s="286">
        <f>JN86*0.25</f>
        <v>0</v>
      </c>
      <c r="JP87" s="443"/>
      <c r="JQ87" s="286">
        <f>JP86*0.5</f>
        <v>92.25</v>
      </c>
      <c r="JR87" s="443"/>
      <c r="JS87" s="286">
        <f>JR86*0.75</f>
        <v>0</v>
      </c>
      <c r="JT87" s="443"/>
      <c r="JU87" s="286">
        <f>JT86*1</f>
        <v>0</v>
      </c>
      <c r="JV87" s="460"/>
      <c r="JW87" s="443"/>
      <c r="JX87" s="286">
        <f>JW86*0.25</f>
        <v>0</v>
      </c>
      <c r="JY87" s="443"/>
      <c r="JZ87" s="286">
        <f>JY86*0.5</f>
        <v>1011.4999999999964</v>
      </c>
      <c r="KA87" s="443"/>
      <c r="KB87" s="286">
        <f>KA86*0.75</f>
        <v>1685.4000000000033</v>
      </c>
      <c r="KC87" s="443"/>
      <c r="KD87" s="286">
        <f t="shared" ref="KD87" si="75">KC86*1</f>
        <v>3031.6999999998952</v>
      </c>
      <c r="KE87" s="460"/>
      <c r="KF87" s="443"/>
      <c r="KG87" s="286">
        <f>KF86*0.25</f>
        <v>0</v>
      </c>
      <c r="KH87" s="443"/>
      <c r="KI87" s="286">
        <f>KH86*0.5</f>
        <v>230.5</v>
      </c>
      <c r="KJ87" s="443"/>
      <c r="KK87" s="286">
        <f>KJ86*0.75</f>
        <v>130.49999999999932</v>
      </c>
      <c r="KL87" s="443"/>
      <c r="KM87" s="286">
        <f>KL86*1</f>
        <v>315.59999999999127</v>
      </c>
      <c r="KN87" s="460"/>
      <c r="KO87" s="443"/>
      <c r="KP87" s="286">
        <f>KO86*0.25</f>
        <v>0</v>
      </c>
      <c r="KQ87" s="443"/>
      <c r="KR87" s="286">
        <f>KQ86*0.5</f>
        <v>210.15000000000146</v>
      </c>
      <c r="KS87" s="443"/>
      <c r="KT87" s="286">
        <f>KS86*0.75</f>
        <v>0</v>
      </c>
      <c r="KU87" s="443"/>
      <c r="KV87" s="286">
        <f>KU86*1</f>
        <v>0</v>
      </c>
      <c r="KW87" s="460"/>
      <c r="KX87" s="443"/>
      <c r="KY87" s="286">
        <f>KX86*0.25</f>
        <v>0</v>
      </c>
      <c r="KZ87" s="443"/>
      <c r="LA87" s="286">
        <f>KZ86*0.5</f>
        <v>208.70000000000073</v>
      </c>
      <c r="LB87" s="443"/>
      <c r="LC87" s="286">
        <f>LB86*0.75</f>
        <v>0</v>
      </c>
      <c r="LD87" s="443"/>
      <c r="LE87" s="286">
        <f>LD86*1</f>
        <v>0</v>
      </c>
      <c r="LF87" s="460"/>
      <c r="LG87" s="443"/>
      <c r="LH87" s="286">
        <f>LG86*0.25</f>
        <v>0</v>
      </c>
      <c r="LI87" s="443"/>
      <c r="LJ87" s="286">
        <f>LI86*0.5</f>
        <v>44.149999999999636</v>
      </c>
      <c r="LK87" s="443"/>
      <c r="LL87" s="286">
        <f>LK86*0.75</f>
        <v>0</v>
      </c>
      <c r="LM87" s="443"/>
      <c r="LN87" s="286">
        <f>LM86*1</f>
        <v>0</v>
      </c>
      <c r="LO87" s="460"/>
      <c r="LP87" s="443"/>
      <c r="LQ87" s="286">
        <f>LP86*0.25</f>
        <v>0</v>
      </c>
      <c r="LR87" s="443"/>
      <c r="LS87" s="286">
        <f>LR86*0.5</f>
        <v>257.69999999999709</v>
      </c>
      <c r="LT87" s="443"/>
      <c r="LU87" s="286">
        <f>LT86*0.75</f>
        <v>170.84999999999945</v>
      </c>
      <c r="LV87" s="443"/>
      <c r="LW87" s="286">
        <f>LV86*1</f>
        <v>496.89999999999418</v>
      </c>
      <c r="LX87" s="460"/>
      <c r="LY87" s="443"/>
      <c r="LZ87" s="286">
        <f>LY86*0.25</f>
        <v>0</v>
      </c>
      <c r="MA87" s="443"/>
      <c r="MB87" s="286">
        <f>MA86*0.5</f>
        <v>265.09999999999491</v>
      </c>
      <c r="MC87" s="443"/>
      <c r="MD87" s="286">
        <f>MC86*0.75</f>
        <v>0</v>
      </c>
      <c r="ME87" s="443"/>
      <c r="MF87" s="286">
        <f>ME86*1</f>
        <v>0</v>
      </c>
      <c r="MG87" s="460"/>
      <c r="MH87" s="443"/>
      <c r="MI87" s="286">
        <f>MH86*0.25</f>
        <v>0</v>
      </c>
      <c r="MJ87" s="443"/>
      <c r="MK87" s="286">
        <f>MJ86*0.5</f>
        <v>431.04999999999018</v>
      </c>
      <c r="ML87" s="443"/>
      <c r="MM87" s="286">
        <f>ML86*0.75</f>
        <v>796.27499999999509</v>
      </c>
      <c r="MN87" s="443"/>
      <c r="MO87" s="286">
        <f>MN86*1</f>
        <v>1326.2999999999847</v>
      </c>
      <c r="MP87" s="460"/>
      <c r="MQ87" s="443"/>
      <c r="MR87" s="286">
        <f>MQ86*0.25</f>
        <v>0</v>
      </c>
      <c r="MS87" s="443"/>
      <c r="MT87" s="286">
        <f>MS86*0.5</f>
        <v>149.49999999999818</v>
      </c>
      <c r="MU87" s="443"/>
      <c r="MV87" s="286">
        <f>MU86*0.75</f>
        <v>180.75000000000273</v>
      </c>
      <c r="MW87" s="443"/>
      <c r="MX87" s="286">
        <f>MW86*1</f>
        <v>249.99999999998545</v>
      </c>
      <c r="MY87" s="460"/>
      <c r="MZ87" s="443"/>
      <c r="NA87" s="286">
        <f>MZ86*0.25</f>
        <v>0</v>
      </c>
      <c r="NB87" s="443"/>
      <c r="NC87" s="286">
        <f>NB86*0.5</f>
        <v>0</v>
      </c>
      <c r="ND87" s="443"/>
      <c r="NE87" s="286">
        <f>ND86*0.75</f>
        <v>0</v>
      </c>
      <c r="NF87" s="443"/>
      <c r="NG87" s="286">
        <f>NF86*1</f>
        <v>1442.9999999999964</v>
      </c>
      <c r="NH87" s="460"/>
    </row>
    <row r="88" spans="1:372" s="50" customFormat="1" ht="15.75">
      <c r="A88" s="538"/>
      <c r="B88" s="256"/>
      <c r="C88" s="255"/>
      <c r="D88" s="305"/>
      <c r="E88" s="355"/>
      <c r="F88" s="178"/>
      <c r="G88" s="463"/>
      <c r="H88" s="305"/>
      <c r="I88" s="305"/>
      <c r="J88" s="305"/>
      <c r="K88" s="305"/>
      <c r="L88" s="255"/>
      <c r="M88" s="305"/>
      <c r="N88" s="355"/>
      <c r="O88" s="305"/>
      <c r="P88" s="463"/>
      <c r="Q88" s="305"/>
      <c r="R88" s="305"/>
      <c r="S88" s="305"/>
      <c r="T88" s="305"/>
      <c r="U88" s="255"/>
      <c r="V88" s="305"/>
      <c r="W88" s="355"/>
      <c r="X88" s="305"/>
      <c r="Y88" s="463"/>
      <c r="Z88" s="178"/>
      <c r="AA88" s="305"/>
      <c r="AC88" s="48"/>
      <c r="AD88" s="255"/>
      <c r="AE88" s="178"/>
      <c r="AF88" s="355"/>
      <c r="AG88" s="305"/>
      <c r="AH88" s="305"/>
      <c r="AI88" s="305"/>
      <c r="AJ88" s="305"/>
      <c r="AK88" s="305"/>
      <c r="AL88" s="48"/>
      <c r="AM88" s="255"/>
      <c r="AN88" s="305"/>
      <c r="AO88" s="355"/>
      <c r="AP88" s="178"/>
      <c r="AQ88" s="305"/>
      <c r="AR88" s="178"/>
      <c r="AS88" s="305"/>
      <c r="AT88" s="305"/>
      <c r="AU88" s="48"/>
      <c r="AV88" s="255"/>
      <c r="AW88" s="178"/>
      <c r="AX88" s="355"/>
      <c r="AY88" s="178"/>
      <c r="AZ88" s="305"/>
      <c r="BA88" s="178"/>
      <c r="BB88" s="305"/>
      <c r="BC88" s="305"/>
      <c r="BD88" s="48"/>
      <c r="BE88" s="255"/>
      <c r="BF88" s="305"/>
      <c r="BG88" s="355"/>
      <c r="BH88" s="178"/>
      <c r="BI88" s="305"/>
      <c r="BJ88" s="178"/>
      <c r="BK88" s="305"/>
      <c r="BL88" s="305"/>
      <c r="BM88" s="48"/>
      <c r="BN88" s="255"/>
      <c r="BO88" s="305"/>
      <c r="BP88" s="355"/>
      <c r="BQ88" s="305"/>
      <c r="BR88" s="305"/>
      <c r="BS88" s="305"/>
      <c r="BT88" s="305"/>
      <c r="BU88" s="305"/>
      <c r="BV88" s="48"/>
      <c r="BW88" s="255"/>
      <c r="BX88" s="305"/>
      <c r="BY88" s="355"/>
      <c r="BZ88" s="305"/>
      <c r="CA88" s="305"/>
      <c r="CB88" s="305"/>
      <c r="CC88" s="305"/>
      <c r="CD88" s="305"/>
      <c r="CE88" s="48"/>
      <c r="CF88" s="255"/>
      <c r="CG88" s="305"/>
      <c r="CH88" s="355"/>
      <c r="CI88" s="178"/>
      <c r="CJ88" s="305"/>
      <c r="CK88" s="178"/>
      <c r="CL88" s="305"/>
      <c r="CM88" s="305"/>
      <c r="CN88" s="48"/>
      <c r="CO88" s="255"/>
      <c r="CP88" s="305"/>
      <c r="CQ88" s="355"/>
      <c r="CR88" s="178"/>
      <c r="CS88" s="305"/>
      <c r="CT88" s="178"/>
      <c r="CU88" s="305"/>
      <c r="CV88" s="305"/>
      <c r="CW88" s="48"/>
      <c r="CX88" s="255"/>
      <c r="CY88" s="305"/>
      <c r="CZ88" s="355"/>
      <c r="DA88" s="178"/>
      <c r="DB88" s="305"/>
      <c r="DC88" s="305"/>
      <c r="DD88" s="305"/>
      <c r="DE88" s="305"/>
      <c r="DF88" s="48"/>
      <c r="DG88" s="255"/>
      <c r="DH88" s="305"/>
      <c r="DI88" s="355"/>
      <c r="DJ88" s="178"/>
      <c r="DK88" s="305"/>
      <c r="DL88" s="178"/>
      <c r="DM88" s="305"/>
      <c r="DN88" s="305"/>
      <c r="DO88" s="48"/>
      <c r="DP88" s="255"/>
      <c r="DQ88" s="305"/>
      <c r="DR88" s="355"/>
      <c r="DS88" s="178"/>
      <c r="DT88" s="305"/>
      <c r="DU88" s="305"/>
      <c r="DV88" s="305"/>
      <c r="DW88" s="305"/>
      <c r="DX88" s="48"/>
      <c r="DY88" s="255"/>
      <c r="DZ88" s="305"/>
      <c r="EA88" s="355"/>
      <c r="EB88" s="178"/>
      <c r="EC88" s="305"/>
      <c r="ED88" s="178"/>
      <c r="EE88" s="305"/>
      <c r="EF88" s="305"/>
      <c r="EG88" s="48"/>
      <c r="EH88" s="255"/>
      <c r="EI88" s="305"/>
      <c r="EJ88" s="355"/>
      <c r="EK88" s="178"/>
      <c r="EL88" s="305"/>
      <c r="EM88" s="178"/>
      <c r="EN88" s="305"/>
      <c r="EO88" s="305"/>
      <c r="EP88" s="48"/>
      <c r="EQ88" s="255"/>
      <c r="ER88" s="305"/>
      <c r="ES88" s="355"/>
      <c r="ET88" s="178"/>
      <c r="EU88" s="305"/>
      <c r="EV88" s="178"/>
      <c r="EW88" s="305"/>
      <c r="EX88" s="305"/>
      <c r="EY88" s="48"/>
      <c r="EZ88" s="255"/>
      <c r="FA88" s="305"/>
      <c r="FB88" s="355"/>
      <c r="FC88" s="178"/>
      <c r="FD88" s="305"/>
      <c r="FE88" s="178"/>
      <c r="FF88" s="305"/>
      <c r="FG88" s="305"/>
      <c r="FH88" s="48"/>
      <c r="FI88" s="255"/>
      <c r="FJ88" s="305"/>
      <c r="FK88" s="355"/>
      <c r="FL88" s="178"/>
      <c r="FM88" s="305"/>
      <c r="FN88" s="305"/>
      <c r="FO88" s="305"/>
      <c r="FP88" s="305"/>
      <c r="FQ88" s="48"/>
      <c r="FR88" s="255"/>
      <c r="FS88" s="305"/>
      <c r="FT88" s="355"/>
      <c r="FU88" s="178"/>
      <c r="FV88" s="305"/>
      <c r="FW88" s="178"/>
      <c r="FX88" s="305"/>
      <c r="FY88" s="305"/>
      <c r="FZ88" s="48"/>
      <c r="GA88" s="255"/>
      <c r="GB88" s="305"/>
      <c r="GC88" s="355"/>
      <c r="GD88" s="178"/>
      <c r="GE88" s="305"/>
      <c r="GF88" s="178"/>
      <c r="GG88" s="305"/>
      <c r="GH88" s="305"/>
      <c r="GI88" s="48"/>
      <c r="GJ88" s="255"/>
      <c r="GK88" s="305"/>
      <c r="GL88" s="355"/>
      <c r="GM88" s="178"/>
      <c r="GN88" s="305"/>
      <c r="GO88" s="305"/>
      <c r="GP88" s="305"/>
      <c r="GQ88" s="305"/>
      <c r="GR88" s="48"/>
      <c r="GS88" s="255"/>
      <c r="GT88" s="305"/>
      <c r="GU88" s="355"/>
      <c r="GV88" s="178"/>
      <c r="GW88" s="305"/>
      <c r="GX88" s="178"/>
      <c r="GY88" s="305"/>
      <c r="GZ88" s="178"/>
      <c r="HA88" s="305"/>
      <c r="HB88" s="255"/>
      <c r="HC88" s="305"/>
      <c r="HD88" s="355"/>
      <c r="HE88" s="305"/>
      <c r="HF88" s="305"/>
      <c r="HG88" s="305"/>
      <c r="HH88" s="305"/>
      <c r="HI88" s="305"/>
      <c r="HJ88" s="48"/>
      <c r="HK88" s="255"/>
      <c r="HL88" s="305"/>
      <c r="HM88" s="355"/>
      <c r="HN88" s="305"/>
      <c r="HO88" s="305"/>
      <c r="HP88" s="305"/>
      <c r="HQ88" s="305"/>
      <c r="HR88" s="305"/>
      <c r="HS88" s="48"/>
      <c r="HT88" s="255"/>
      <c r="HU88" s="305"/>
      <c r="HV88" s="355"/>
      <c r="HW88" s="305"/>
      <c r="HX88" s="305"/>
      <c r="HY88" s="305"/>
      <c r="HZ88" s="305"/>
      <c r="IA88" s="305"/>
      <c r="IB88" s="48"/>
      <c r="IC88" s="255"/>
      <c r="ID88" s="305"/>
      <c r="IE88" s="355"/>
      <c r="IF88" s="305"/>
      <c r="IG88" s="305"/>
      <c r="IH88" s="305"/>
      <c r="II88" s="305"/>
      <c r="IJ88" s="305"/>
      <c r="IK88" s="305"/>
      <c r="IL88" s="255"/>
      <c r="IM88" s="305"/>
      <c r="IN88" s="355"/>
      <c r="IO88" s="305"/>
      <c r="IP88" s="305"/>
      <c r="IQ88" s="305"/>
      <c r="IR88" s="305"/>
      <c r="IS88" s="305"/>
      <c r="IT88" s="48"/>
      <c r="IU88" s="255"/>
      <c r="IV88" s="305"/>
      <c r="IW88" s="355"/>
      <c r="IX88" s="305"/>
      <c r="IY88" s="305"/>
      <c r="IZ88" s="305"/>
      <c r="JA88" s="305"/>
      <c r="JB88" s="305"/>
      <c r="JC88" s="48"/>
      <c r="JD88" s="255"/>
      <c r="JE88" s="305"/>
      <c r="JF88" s="355"/>
      <c r="JG88" s="305"/>
      <c r="JH88" s="305"/>
      <c r="JI88" s="305"/>
      <c r="JJ88" s="305"/>
      <c r="JK88" s="305"/>
      <c r="JL88" s="48"/>
      <c r="JM88" s="255"/>
      <c r="JN88" s="305"/>
      <c r="JO88" s="355"/>
      <c r="JP88" s="305"/>
      <c r="JQ88" s="305"/>
      <c r="JR88" s="305"/>
      <c r="JS88" s="305"/>
      <c r="JT88" s="305"/>
      <c r="JU88" s="305"/>
      <c r="JV88" s="255"/>
      <c r="JW88" s="305"/>
      <c r="JX88" s="355"/>
      <c r="JY88" s="305"/>
      <c r="JZ88" s="305"/>
      <c r="KA88" s="305"/>
      <c r="KB88" s="305"/>
      <c r="KC88" s="305"/>
      <c r="KD88" s="48"/>
      <c r="KE88" s="255"/>
      <c r="KF88" s="305"/>
      <c r="KG88" s="355"/>
      <c r="KH88" s="305"/>
      <c r="KI88" s="305"/>
      <c r="KJ88" s="305"/>
      <c r="KK88" s="305"/>
      <c r="KL88" s="305"/>
      <c r="KM88" s="48"/>
      <c r="KN88" s="255"/>
      <c r="KO88" s="305"/>
      <c r="KP88" s="355"/>
      <c r="KQ88" s="305"/>
      <c r="KR88" s="305"/>
      <c r="KS88" s="305"/>
      <c r="KT88" s="305"/>
      <c r="KU88" s="305"/>
      <c r="KV88" s="305"/>
      <c r="KW88" s="255"/>
      <c r="KX88" s="305"/>
      <c r="KY88" s="355"/>
      <c r="KZ88" s="305"/>
      <c r="LA88" s="305"/>
      <c r="LB88" s="305"/>
      <c r="LC88" s="305"/>
      <c r="LD88" s="305"/>
      <c r="LE88" s="305"/>
      <c r="LF88" s="255"/>
      <c r="LG88" s="305"/>
      <c r="LH88" s="355"/>
      <c r="LI88" s="305"/>
      <c r="LJ88" s="305"/>
      <c r="LK88" s="305"/>
      <c r="LL88" s="305"/>
      <c r="LM88" s="305"/>
      <c r="LN88" s="48"/>
      <c r="LO88" s="255"/>
      <c r="LP88" s="305"/>
      <c r="LQ88" s="355"/>
      <c r="LR88" s="305"/>
      <c r="LS88" s="305"/>
      <c r="LT88" s="305"/>
      <c r="LU88" s="305"/>
      <c r="LV88" s="305"/>
      <c r="LW88" s="48"/>
      <c r="LX88" s="255"/>
      <c r="LY88" s="305"/>
      <c r="LZ88" s="355"/>
      <c r="MA88" s="305"/>
      <c r="MB88" s="305"/>
      <c r="MC88" s="305"/>
      <c r="MD88" s="305"/>
      <c r="ME88" s="305"/>
      <c r="MF88" s="305"/>
      <c r="MG88" s="255"/>
      <c r="MH88" s="305"/>
      <c r="MI88" s="355"/>
      <c r="MJ88" s="305"/>
      <c r="MK88" s="305"/>
      <c r="ML88" s="305"/>
      <c r="MM88" s="305"/>
      <c r="MN88" s="305"/>
      <c r="MO88" s="48"/>
      <c r="MP88" s="255"/>
      <c r="MQ88" s="305"/>
      <c r="MR88" s="355"/>
      <c r="MS88" s="305"/>
      <c r="MT88" s="305"/>
      <c r="MU88" s="305"/>
      <c r="MV88" s="305"/>
      <c r="MW88" s="305"/>
      <c r="MX88" s="48"/>
      <c r="MY88" s="255"/>
      <c r="MZ88" s="305"/>
      <c r="NA88" s="355"/>
      <c r="NB88" s="305"/>
      <c r="NC88" s="305"/>
      <c r="ND88" s="305"/>
      <c r="NE88" s="305"/>
      <c r="NF88" s="305"/>
      <c r="NG88" s="48"/>
      <c r="NH88" s="255"/>
    </row>
    <row r="89" spans="1:372" ht="18">
      <c r="A89" s="538" t="s">
        <v>13</v>
      </c>
      <c r="B89" s="59"/>
      <c r="C89" s="460"/>
      <c r="D89" s="443">
        <v>295.39999999999998</v>
      </c>
      <c r="E89" s="444" t="s">
        <v>187</v>
      </c>
      <c r="F89" s="661">
        <v>621.9</v>
      </c>
      <c r="G89" s="444" t="s">
        <v>183</v>
      </c>
      <c r="H89" s="662"/>
      <c r="I89" s="444" t="s">
        <v>184</v>
      </c>
      <c r="J89" s="662"/>
      <c r="K89" s="444" t="s">
        <v>185</v>
      </c>
      <c r="L89" s="460"/>
      <c r="M89" s="443">
        <v>240.3</v>
      </c>
      <c r="N89" s="444" t="s">
        <v>187</v>
      </c>
      <c r="O89" s="24">
        <v>416.5</v>
      </c>
      <c r="P89" s="444" t="s">
        <v>183</v>
      </c>
      <c r="Q89" s="24"/>
      <c r="R89" s="444" t="s">
        <v>184</v>
      </c>
      <c r="S89" s="24"/>
      <c r="T89" s="444" t="s">
        <v>185</v>
      </c>
      <c r="U89" s="460"/>
      <c r="V89" s="24">
        <v>498.7000000000005</v>
      </c>
      <c r="W89" s="444" t="s">
        <v>187</v>
      </c>
      <c r="X89" s="24">
        <v>422.20000000000027</v>
      </c>
      <c r="Y89" s="444" t="s">
        <v>183</v>
      </c>
      <c r="Z89" s="24">
        <v>745.80000000000007</v>
      </c>
      <c r="AA89" s="444" t="s">
        <v>184</v>
      </c>
      <c r="AB89" s="722">
        <v>432.10000000000014</v>
      </c>
      <c r="AC89" s="444" t="s">
        <v>185</v>
      </c>
      <c r="AD89" s="460"/>
      <c r="AE89" s="24">
        <v>266.50000000000045</v>
      </c>
      <c r="AF89" s="444" t="s">
        <v>187</v>
      </c>
      <c r="AG89" s="24">
        <v>37.799999999999727</v>
      </c>
      <c r="AH89" s="444" t="s">
        <v>183</v>
      </c>
      <c r="AI89" s="24">
        <v>0</v>
      </c>
      <c r="AJ89" s="444" t="s">
        <v>184</v>
      </c>
      <c r="AK89" s="722">
        <v>249.70000000000005</v>
      </c>
      <c r="AL89" s="444" t="s">
        <v>185</v>
      </c>
      <c r="AM89" s="460"/>
      <c r="AN89" s="443">
        <v>126.8</v>
      </c>
      <c r="AO89" s="444" t="s">
        <v>187</v>
      </c>
      <c r="AP89" s="24">
        <v>308.80000000000064</v>
      </c>
      <c r="AQ89" s="444" t="s">
        <v>183</v>
      </c>
      <c r="AR89" s="24">
        <v>57.699999999999363</v>
      </c>
      <c r="AS89" s="444" t="s">
        <v>184</v>
      </c>
      <c r="AT89" s="444">
        <v>543.84999999999968</v>
      </c>
      <c r="AU89" s="444" t="s">
        <v>185</v>
      </c>
      <c r="AV89" s="460"/>
      <c r="AW89" s="24">
        <v>343.1</v>
      </c>
      <c r="AX89" s="444" t="s">
        <v>187</v>
      </c>
      <c r="AY89" s="24">
        <v>817.50000000000091</v>
      </c>
      <c r="AZ89" s="444" t="s">
        <v>183</v>
      </c>
      <c r="BA89" s="24">
        <v>283.89999999999964</v>
      </c>
      <c r="BB89" s="444" t="s">
        <v>184</v>
      </c>
      <c r="BC89" s="24">
        <v>669.70000000000027</v>
      </c>
      <c r="BD89" s="444" t="s">
        <v>185</v>
      </c>
      <c r="BE89" s="460"/>
      <c r="BF89" s="443">
        <v>545</v>
      </c>
      <c r="BG89" s="444" t="s">
        <v>187</v>
      </c>
      <c r="BH89" s="24">
        <v>520.80000000000109</v>
      </c>
      <c r="BI89" s="444" t="s">
        <v>183</v>
      </c>
      <c r="BJ89" s="24">
        <v>403.39999999999873</v>
      </c>
      <c r="BK89" s="444" t="s">
        <v>184</v>
      </c>
      <c r="BL89" s="24">
        <v>920.04999999999973</v>
      </c>
      <c r="BM89" s="444" t="s">
        <v>185</v>
      </c>
      <c r="BN89" s="460"/>
      <c r="BO89" s="443">
        <v>272.5</v>
      </c>
      <c r="BP89" s="444" t="s">
        <v>187</v>
      </c>
      <c r="BQ89" s="24">
        <v>636.900000000001</v>
      </c>
      <c r="BR89" s="444" t="s">
        <v>183</v>
      </c>
      <c r="BS89" s="24">
        <v>372.59999999999991</v>
      </c>
      <c r="BT89" s="444" t="s">
        <v>184</v>
      </c>
      <c r="BU89" s="24">
        <v>472.34999999999945</v>
      </c>
      <c r="BV89" s="444" t="s">
        <v>185</v>
      </c>
      <c r="BW89" s="460"/>
      <c r="BX89" s="443">
        <v>0</v>
      </c>
      <c r="BY89" s="444" t="s">
        <v>187</v>
      </c>
      <c r="BZ89" s="443">
        <v>565.4</v>
      </c>
      <c r="CA89" s="444" t="s">
        <v>183</v>
      </c>
      <c r="CB89" s="663">
        <v>197.50000000000546</v>
      </c>
      <c r="CC89" s="444" t="s">
        <v>184</v>
      </c>
      <c r="CD89" s="24">
        <v>186.39999999999964</v>
      </c>
      <c r="CE89" s="444" t="s">
        <v>185</v>
      </c>
      <c r="CF89" s="460"/>
      <c r="CG89" s="443">
        <v>513.79999999999995</v>
      </c>
      <c r="CH89" s="444" t="s">
        <v>187</v>
      </c>
      <c r="CI89" s="24">
        <v>338.99999999999636</v>
      </c>
      <c r="CJ89" s="444" t="s">
        <v>183</v>
      </c>
      <c r="CK89" s="24"/>
      <c r="CL89" s="444" t="s">
        <v>184</v>
      </c>
      <c r="CM89" s="24">
        <v>658.50000000000091</v>
      </c>
      <c r="CN89" s="444" t="s">
        <v>185</v>
      </c>
      <c r="CO89" s="460"/>
      <c r="CP89" s="443">
        <v>177.6</v>
      </c>
      <c r="CQ89" s="444" t="s">
        <v>187</v>
      </c>
      <c r="CR89" s="24">
        <v>173.09999999999673</v>
      </c>
      <c r="CS89" s="444" t="s">
        <v>183</v>
      </c>
      <c r="CT89" s="24"/>
      <c r="CU89" s="444" t="s">
        <v>184</v>
      </c>
      <c r="CV89" s="24">
        <v>320.49999999999909</v>
      </c>
      <c r="CW89" s="444" t="s">
        <v>185</v>
      </c>
      <c r="CX89" s="460"/>
      <c r="CY89" s="443">
        <v>313.89999999999998</v>
      </c>
      <c r="CZ89" s="444" t="s">
        <v>187</v>
      </c>
      <c r="DA89" s="24">
        <v>414.49999999999545</v>
      </c>
      <c r="DB89" s="444" t="s">
        <v>183</v>
      </c>
      <c r="DC89" s="24">
        <v>159.70000000000618</v>
      </c>
      <c r="DD89" s="444" t="s">
        <v>184</v>
      </c>
      <c r="DE89" s="24">
        <v>329.20000000000073</v>
      </c>
      <c r="DF89" s="444" t="s">
        <v>185</v>
      </c>
      <c r="DG89" s="460"/>
      <c r="DH89" s="443">
        <v>67.5</v>
      </c>
      <c r="DI89" s="444" t="s">
        <v>187</v>
      </c>
      <c r="DJ89" s="24">
        <v>184.69999999999436</v>
      </c>
      <c r="DK89" s="444" t="s">
        <v>183</v>
      </c>
      <c r="DL89" s="24"/>
      <c r="DM89" s="444" t="s">
        <v>184</v>
      </c>
      <c r="DN89" s="24">
        <v>77.500000000000909</v>
      </c>
      <c r="DO89" s="444" t="s">
        <v>185</v>
      </c>
      <c r="DP89" s="460"/>
      <c r="DQ89" s="443">
        <v>210.8</v>
      </c>
      <c r="DR89" s="444" t="s">
        <v>187</v>
      </c>
      <c r="DS89" s="663">
        <v>278.099999999994</v>
      </c>
      <c r="DT89" s="444" t="s">
        <v>183</v>
      </c>
      <c r="DU89" s="24">
        <v>315.50000000000546</v>
      </c>
      <c r="DV89" s="444" t="s">
        <v>184</v>
      </c>
      <c r="DW89" s="24">
        <v>343.25000000000091</v>
      </c>
      <c r="DX89" s="444" t="s">
        <v>185</v>
      </c>
      <c r="DY89" s="460"/>
      <c r="DZ89" s="443">
        <v>318.10000000000002</v>
      </c>
      <c r="EA89" s="444" t="s">
        <v>187</v>
      </c>
      <c r="EB89" s="24">
        <v>187.49999999999545</v>
      </c>
      <c r="EC89" s="444" t="s">
        <v>183</v>
      </c>
      <c r="ED89" s="24"/>
      <c r="EE89" s="444" t="s">
        <v>184</v>
      </c>
      <c r="EF89" s="24">
        <v>822.80000000000109</v>
      </c>
      <c r="EG89" s="444" t="s">
        <v>185</v>
      </c>
      <c r="EH89" s="460"/>
      <c r="EI89" s="443">
        <v>280.5</v>
      </c>
      <c r="EJ89" s="444" t="s">
        <v>187</v>
      </c>
      <c r="EK89" s="663">
        <v>355.29999999999563</v>
      </c>
      <c r="EL89" s="444" t="s">
        <v>183</v>
      </c>
      <c r="EM89" s="663"/>
      <c r="EN89" s="444" t="s">
        <v>184</v>
      </c>
      <c r="EO89" s="24">
        <v>332</v>
      </c>
      <c r="EP89" s="444" t="s">
        <v>185</v>
      </c>
      <c r="EQ89" s="460"/>
      <c r="ER89" s="443">
        <v>136.5</v>
      </c>
      <c r="ES89" s="444" t="s">
        <v>187</v>
      </c>
      <c r="ET89" s="24">
        <v>365.29999999999563</v>
      </c>
      <c r="EU89" s="444" t="s">
        <v>183</v>
      </c>
      <c r="EV89" s="24"/>
      <c r="EW89" s="444" t="s">
        <v>184</v>
      </c>
      <c r="EX89" s="24">
        <v>419.19999999999891</v>
      </c>
      <c r="EY89" s="444" t="s">
        <v>185</v>
      </c>
      <c r="EZ89" s="460"/>
      <c r="FA89" s="443">
        <v>9.9</v>
      </c>
      <c r="FB89" s="444" t="s">
        <v>187</v>
      </c>
      <c r="FC89" s="663">
        <v>343.19999999999618</v>
      </c>
      <c r="FD89" s="444" t="s">
        <v>183</v>
      </c>
      <c r="FE89" s="663">
        <v>175.5</v>
      </c>
      <c r="FF89" s="444" t="s">
        <v>184</v>
      </c>
      <c r="FG89" s="24">
        <v>576.20000000000164</v>
      </c>
      <c r="FH89" s="444" t="s">
        <v>185</v>
      </c>
      <c r="FI89" s="460"/>
      <c r="FJ89" s="443">
        <v>262.2</v>
      </c>
      <c r="FK89" s="444" t="s">
        <v>187</v>
      </c>
      <c r="FL89" s="663">
        <v>298.79999999999563</v>
      </c>
      <c r="FM89" s="444" t="s">
        <v>183</v>
      </c>
      <c r="FN89" s="24">
        <v>420.80000000000109</v>
      </c>
      <c r="FO89" s="444" t="s">
        <v>184</v>
      </c>
      <c r="FP89" s="443"/>
      <c r="FQ89" s="444" t="s">
        <v>185</v>
      </c>
      <c r="FR89" s="460"/>
      <c r="FS89" s="443">
        <v>315.2</v>
      </c>
      <c r="FT89" s="444" t="s">
        <v>187</v>
      </c>
      <c r="FU89" s="663">
        <v>50.399999999997817</v>
      </c>
      <c r="FV89" s="444" t="s">
        <v>183</v>
      </c>
      <c r="FW89" s="663"/>
      <c r="FX89" s="444" t="s">
        <v>184</v>
      </c>
      <c r="FY89" s="24">
        <v>226.60000000000218</v>
      </c>
      <c r="FZ89" s="444" t="s">
        <v>185</v>
      </c>
      <c r="GA89" s="460"/>
      <c r="GB89" s="443">
        <v>133.5</v>
      </c>
      <c r="GC89" s="444" t="s">
        <v>187</v>
      </c>
      <c r="GD89" s="24">
        <v>243.399999999996</v>
      </c>
      <c r="GE89" s="444" t="s">
        <v>183</v>
      </c>
      <c r="GF89" s="24"/>
      <c r="GG89" s="444" t="s">
        <v>184</v>
      </c>
      <c r="GH89" s="661">
        <v>133.19999999999709</v>
      </c>
      <c r="GI89" s="444" t="s">
        <v>185</v>
      </c>
      <c r="GJ89" s="460"/>
      <c r="GK89" s="443">
        <v>2222.1999999999998</v>
      </c>
      <c r="GL89" s="444" t="s">
        <v>187</v>
      </c>
      <c r="GM89" s="663">
        <v>1811.9999999999945</v>
      </c>
      <c r="GN89" s="444" t="s">
        <v>183</v>
      </c>
      <c r="GO89" s="24">
        <v>1359.9000000000033</v>
      </c>
      <c r="GP89" s="444" t="s">
        <v>184</v>
      </c>
      <c r="GQ89" s="24">
        <v>1106.899999999996</v>
      </c>
      <c r="GR89" s="444" t="s">
        <v>185</v>
      </c>
      <c r="GS89" s="460"/>
      <c r="GT89" s="443">
        <v>229.8</v>
      </c>
      <c r="GU89" s="444" t="s">
        <v>187</v>
      </c>
      <c r="GV89" s="663">
        <v>83.799999999995634</v>
      </c>
      <c r="GW89" s="444" t="s">
        <v>183</v>
      </c>
      <c r="GX89" s="663"/>
      <c r="GY89" s="444" t="s">
        <v>184</v>
      </c>
      <c r="GZ89" s="663"/>
      <c r="HA89" s="444" t="s">
        <v>185</v>
      </c>
      <c r="HB89" s="460"/>
      <c r="HC89" s="443">
        <v>185</v>
      </c>
      <c r="HD89" s="444" t="s">
        <v>187</v>
      </c>
      <c r="HE89" s="24">
        <v>295.49999999999272</v>
      </c>
      <c r="HF89" s="444" t="s">
        <v>183</v>
      </c>
      <c r="HG89" s="24">
        <v>408.69999999999891</v>
      </c>
      <c r="HH89" s="444" t="s">
        <v>184</v>
      </c>
      <c r="HI89" s="24">
        <v>232.89999999999964</v>
      </c>
      <c r="HJ89" s="444" t="s">
        <v>185</v>
      </c>
      <c r="HK89" s="460"/>
      <c r="HL89" s="443">
        <v>535.70000000000005</v>
      </c>
      <c r="HM89" s="444" t="s">
        <v>187</v>
      </c>
      <c r="HN89" s="663">
        <v>787.799999999992</v>
      </c>
      <c r="HO89" s="444" t="s">
        <v>183</v>
      </c>
      <c r="HP89" s="663"/>
      <c r="HQ89" s="444" t="s">
        <v>184</v>
      </c>
      <c r="HR89" s="24">
        <v>597.5</v>
      </c>
      <c r="HS89" s="444" t="s">
        <v>185</v>
      </c>
      <c r="HT89" s="460"/>
      <c r="HU89" s="443">
        <v>3733</v>
      </c>
      <c r="HV89" s="444" t="s">
        <v>187</v>
      </c>
      <c r="HW89" s="663">
        <v>3368.7999999999956</v>
      </c>
      <c r="HX89" s="444" t="s">
        <v>183</v>
      </c>
      <c r="HY89" s="24">
        <v>3312.3000000000038</v>
      </c>
      <c r="HZ89" s="444" t="s">
        <v>184</v>
      </c>
      <c r="IA89" s="24">
        <v>2971.2499999999545</v>
      </c>
      <c r="IB89" s="444" t="s">
        <v>185</v>
      </c>
      <c r="IC89" s="460"/>
      <c r="ID89" s="443">
        <v>139.80000000000001</v>
      </c>
      <c r="IE89" s="444" t="s">
        <v>187</v>
      </c>
      <c r="IF89" s="663">
        <v>450.49999999999636</v>
      </c>
      <c r="IG89" s="444" t="s">
        <v>183</v>
      </c>
      <c r="IH89" s="663"/>
      <c r="II89" s="444" t="s">
        <v>184</v>
      </c>
      <c r="IJ89" s="663"/>
      <c r="IK89" s="444" t="s">
        <v>185</v>
      </c>
      <c r="IL89" s="460"/>
      <c r="IM89" s="443">
        <v>264.39999999999998</v>
      </c>
      <c r="IN89" s="444" t="s">
        <v>187</v>
      </c>
      <c r="IO89" s="24">
        <v>136.49999999999636</v>
      </c>
      <c r="IP89" s="444" t="s">
        <v>183</v>
      </c>
      <c r="IQ89" s="24"/>
      <c r="IR89" s="444" t="s">
        <v>184</v>
      </c>
      <c r="IS89" s="24">
        <v>121.00000000000364</v>
      </c>
      <c r="IT89" s="444" t="s">
        <v>185</v>
      </c>
      <c r="IU89" s="460"/>
      <c r="IV89" s="443">
        <v>529.70000000000005</v>
      </c>
      <c r="IW89" s="444" t="s">
        <v>187</v>
      </c>
      <c r="IX89" s="663">
        <v>337.29999999999563</v>
      </c>
      <c r="IY89" s="444" t="s">
        <v>183</v>
      </c>
      <c r="IZ89" s="24">
        <v>319.09999999999991</v>
      </c>
      <c r="JA89" s="444" t="s">
        <v>184</v>
      </c>
      <c r="JB89" s="24">
        <v>274.79999999999927</v>
      </c>
      <c r="JC89" s="444" t="s">
        <v>185</v>
      </c>
      <c r="JD89" s="460"/>
      <c r="JE89" s="443">
        <v>260.5</v>
      </c>
      <c r="JF89" s="444" t="s">
        <v>187</v>
      </c>
      <c r="JG89" s="663">
        <v>295.49999999999636</v>
      </c>
      <c r="JH89" s="444" t="s">
        <v>183</v>
      </c>
      <c r="JI89" s="663">
        <v>269.5</v>
      </c>
      <c r="JJ89" s="444" t="s">
        <v>184</v>
      </c>
      <c r="JK89" s="24">
        <v>490.49999999999636</v>
      </c>
      <c r="JL89" s="444" t="s">
        <v>185</v>
      </c>
      <c r="JM89" s="460"/>
      <c r="JN89" s="443">
        <v>318.5</v>
      </c>
      <c r="JO89" s="444" t="s">
        <v>187</v>
      </c>
      <c r="JP89" s="663">
        <v>553.99999999999272</v>
      </c>
      <c r="JQ89" s="444" t="s">
        <v>183</v>
      </c>
      <c r="JR89" s="663"/>
      <c r="JS89" s="444" t="s">
        <v>184</v>
      </c>
      <c r="JT89" s="663"/>
      <c r="JU89" s="444" t="s">
        <v>185</v>
      </c>
      <c r="JV89" s="460"/>
      <c r="JW89" s="443">
        <v>2264.6</v>
      </c>
      <c r="JX89" s="444" t="s">
        <v>187</v>
      </c>
      <c r="JY89" s="24">
        <v>1384.6000000000058</v>
      </c>
      <c r="JZ89" s="444" t="s">
        <v>183</v>
      </c>
      <c r="KA89" s="24">
        <v>1976.3000000000175</v>
      </c>
      <c r="KB89" s="444" t="s">
        <v>184</v>
      </c>
      <c r="KC89" s="24">
        <v>1674.1000000000458</v>
      </c>
      <c r="KD89" s="444" t="s">
        <v>185</v>
      </c>
      <c r="KE89" s="460"/>
      <c r="KF89" s="443">
        <v>33</v>
      </c>
      <c r="KG89" s="444" t="s">
        <v>187</v>
      </c>
      <c r="KH89" s="24">
        <v>173.79999999999927</v>
      </c>
      <c r="KI89" s="444" t="s">
        <v>183</v>
      </c>
      <c r="KJ89" s="663">
        <v>1.3000000000001819</v>
      </c>
      <c r="KK89" s="444" t="s">
        <v>184</v>
      </c>
      <c r="KL89" s="24">
        <v>351.00000000000364</v>
      </c>
      <c r="KM89" s="444" t="s">
        <v>185</v>
      </c>
      <c r="KN89" s="460"/>
      <c r="KO89" s="443">
        <v>186.3</v>
      </c>
      <c r="KP89" s="444" t="s">
        <v>187</v>
      </c>
      <c r="KQ89" s="663">
        <v>283.50000000000364</v>
      </c>
      <c r="KR89" s="444" t="s">
        <v>183</v>
      </c>
      <c r="KS89" s="663"/>
      <c r="KT89" s="444" t="s">
        <v>184</v>
      </c>
      <c r="KU89" s="663"/>
      <c r="KV89" s="444" t="s">
        <v>185</v>
      </c>
      <c r="KW89" s="460"/>
      <c r="KX89" s="443">
        <v>206.4</v>
      </c>
      <c r="KY89" s="444" t="s">
        <v>187</v>
      </c>
      <c r="KZ89" s="24">
        <v>128.20000000000073</v>
      </c>
      <c r="LA89" s="444" t="s">
        <v>183</v>
      </c>
      <c r="LB89" s="24"/>
      <c r="LC89" s="444" t="s">
        <v>184</v>
      </c>
      <c r="LD89" s="24"/>
      <c r="LE89" s="444" t="s">
        <v>185</v>
      </c>
      <c r="LF89" s="460"/>
      <c r="LG89" s="443">
        <v>188.2</v>
      </c>
      <c r="LH89" s="444" t="s">
        <v>187</v>
      </c>
      <c r="LI89" s="336">
        <v>165.899999999996</v>
      </c>
      <c r="LJ89" s="444" t="s">
        <v>183</v>
      </c>
      <c r="LK89" s="336"/>
      <c r="LL89" s="444" t="s">
        <v>184</v>
      </c>
      <c r="LM89" s="443"/>
      <c r="LN89" s="444" t="s">
        <v>185</v>
      </c>
      <c r="LO89" s="460"/>
      <c r="LP89" s="443">
        <v>194.3</v>
      </c>
      <c r="LQ89" s="444" t="s">
        <v>187</v>
      </c>
      <c r="LR89" s="24">
        <v>497.40000000000146</v>
      </c>
      <c r="LS89" s="444" t="s">
        <v>183</v>
      </c>
      <c r="LT89" s="24">
        <v>184.49999999999955</v>
      </c>
      <c r="LU89" s="444" t="s">
        <v>184</v>
      </c>
      <c r="LV89" s="24">
        <v>474.29999999999563</v>
      </c>
      <c r="LW89" s="444" t="s">
        <v>185</v>
      </c>
      <c r="LX89" s="460"/>
      <c r="LY89" s="443">
        <v>288.8</v>
      </c>
      <c r="LZ89" s="444" t="s">
        <v>187</v>
      </c>
      <c r="MA89" s="24">
        <v>214.00000000000728</v>
      </c>
      <c r="MB89" s="444" t="s">
        <v>183</v>
      </c>
      <c r="MC89" s="24"/>
      <c r="MD89" s="444" t="s">
        <v>184</v>
      </c>
      <c r="ME89" s="24"/>
      <c r="MF89" s="444" t="s">
        <v>185</v>
      </c>
      <c r="MG89" s="460"/>
      <c r="MH89" s="443">
        <v>687.9</v>
      </c>
      <c r="MI89" s="444" t="s">
        <v>187</v>
      </c>
      <c r="MJ89" s="313">
        <v>467.60000000002037</v>
      </c>
      <c r="MK89" s="444" t="s">
        <v>183</v>
      </c>
      <c r="ML89" s="24">
        <v>774.80000000000291</v>
      </c>
      <c r="MM89" s="444" t="s">
        <v>184</v>
      </c>
      <c r="MN89" s="24">
        <v>1011.6999999999971</v>
      </c>
      <c r="MO89" s="444" t="s">
        <v>185</v>
      </c>
      <c r="MP89" s="460"/>
      <c r="MQ89" s="443">
        <v>282</v>
      </c>
      <c r="MR89" s="444" t="s">
        <v>187</v>
      </c>
      <c r="MS89" s="443">
        <v>219.49999999998181</v>
      </c>
      <c r="MT89" s="444" t="s">
        <v>183</v>
      </c>
      <c r="MU89" s="24">
        <v>308.50000000000364</v>
      </c>
      <c r="MV89" s="444" t="s">
        <v>184</v>
      </c>
      <c r="MW89" s="443">
        <v>383.49999999999272</v>
      </c>
      <c r="MX89" s="444" t="s">
        <v>185</v>
      </c>
      <c r="MY89" s="460"/>
      <c r="MZ89" s="443"/>
      <c r="NA89" s="444" t="s">
        <v>187</v>
      </c>
      <c r="NB89" s="443"/>
      <c r="NC89" s="444" t="s">
        <v>183</v>
      </c>
      <c r="ND89" s="443"/>
      <c r="NE89" s="444" t="s">
        <v>184</v>
      </c>
      <c r="NF89" s="664">
        <v>1681.2500000000109</v>
      </c>
      <c r="NG89" s="444" t="s">
        <v>185</v>
      </c>
      <c r="NH89" s="460"/>
    </row>
    <row r="90" spans="1:372" ht="18">
      <c r="A90" s="665" t="s">
        <v>3710</v>
      </c>
      <c r="B90" s="59">
        <f>SUM(D90:AAP90)</f>
        <v>42257.39999999998</v>
      </c>
      <c r="C90" s="460"/>
      <c r="D90" s="443"/>
      <c r="E90" s="286">
        <f>D89*0.25</f>
        <v>73.849999999999994</v>
      </c>
      <c r="F90" s="24"/>
      <c r="G90" s="286">
        <f>F89*0.5</f>
        <v>310.95</v>
      </c>
      <c r="H90" s="443"/>
      <c r="I90" s="286">
        <f>H89*0.75</f>
        <v>0</v>
      </c>
      <c r="J90" s="443"/>
      <c r="K90" s="286">
        <f>J89*1</f>
        <v>0</v>
      </c>
      <c r="L90" s="460"/>
      <c r="M90" s="443"/>
      <c r="N90" s="286">
        <f>M89*0.25</f>
        <v>60.075000000000003</v>
      </c>
      <c r="O90" s="443"/>
      <c r="P90" s="286">
        <f>O89*0.5</f>
        <v>208.25</v>
      </c>
      <c r="Q90" s="443"/>
      <c r="R90" s="286">
        <f>Q89*0.75</f>
        <v>0</v>
      </c>
      <c r="S90" s="443"/>
      <c r="T90" s="286">
        <f>S89*1</f>
        <v>0</v>
      </c>
      <c r="U90" s="460"/>
      <c r="V90" s="24"/>
      <c r="W90" s="286">
        <f>V89*0.25</f>
        <v>124.67500000000013</v>
      </c>
      <c r="X90" s="24"/>
      <c r="Y90" s="286">
        <f>X89*0.5</f>
        <v>211.10000000000014</v>
      </c>
      <c r="Z90" s="24"/>
      <c r="AA90" s="286">
        <f>Z89*0.75</f>
        <v>559.35</v>
      </c>
      <c r="AC90" s="286">
        <f t="shared" ref="AC90" si="76">AB89*1</f>
        <v>432.10000000000014</v>
      </c>
      <c r="AD90" s="460"/>
      <c r="AE90" s="24"/>
      <c r="AF90" s="286">
        <f>AE89*0.25</f>
        <v>66.625000000000114</v>
      </c>
      <c r="AG90" s="443"/>
      <c r="AH90" s="286">
        <f>AG89*0.5</f>
        <v>18.899999999999864</v>
      </c>
      <c r="AI90" s="443"/>
      <c r="AJ90" s="286">
        <f>AI89*0.75</f>
        <v>0</v>
      </c>
      <c r="AK90" s="443"/>
      <c r="AL90" s="286">
        <f t="shared" ref="AL90" si="77">AK89*1</f>
        <v>249.70000000000005</v>
      </c>
      <c r="AM90" s="460"/>
      <c r="AN90" s="443"/>
      <c r="AO90" s="286">
        <f>AN89*0.25</f>
        <v>31.7</v>
      </c>
      <c r="AP90" s="24"/>
      <c r="AQ90" s="286">
        <f>AP89*0.5</f>
        <v>154.40000000000032</v>
      </c>
      <c r="AR90" s="24"/>
      <c r="AS90" s="286">
        <f>AR89*0.75</f>
        <v>43.274999999999523</v>
      </c>
      <c r="AT90" s="443"/>
      <c r="AU90" s="286">
        <f>AT89*1</f>
        <v>543.84999999999968</v>
      </c>
      <c r="AV90" s="460"/>
      <c r="AW90" s="24"/>
      <c r="AX90" s="286">
        <f>AW89*0.25</f>
        <v>85.775000000000006</v>
      </c>
      <c r="AZ90" s="286">
        <f>AY89*0.5</f>
        <v>408.75000000000045</v>
      </c>
      <c r="BB90" s="286">
        <f>BA89*0.75</f>
        <v>212.92499999999973</v>
      </c>
      <c r="BC90" s="24"/>
      <c r="BD90" s="286">
        <f>BC89*1</f>
        <v>669.70000000000027</v>
      </c>
      <c r="BE90" s="460"/>
      <c r="BF90" s="443"/>
      <c r="BG90" s="286">
        <f>BF89*0.25</f>
        <v>136.25</v>
      </c>
      <c r="BH90" s="24"/>
      <c r="BI90" s="286">
        <f>BH89*0.5</f>
        <v>260.40000000000055</v>
      </c>
      <c r="BJ90" s="24"/>
      <c r="BK90" s="286">
        <f>BJ89*0.75</f>
        <v>302.54999999999905</v>
      </c>
      <c r="BL90" s="443"/>
      <c r="BM90" s="286">
        <f>BL89*1</f>
        <v>920.04999999999973</v>
      </c>
      <c r="BN90" s="460"/>
      <c r="BO90" s="443"/>
      <c r="BP90" s="286">
        <f>BO89*0.25</f>
        <v>68.125</v>
      </c>
      <c r="BQ90" s="443"/>
      <c r="BR90" s="286">
        <f>BQ89*0.5</f>
        <v>318.4500000000005</v>
      </c>
      <c r="BS90" s="443"/>
      <c r="BT90" s="286">
        <f>BS89*0.75</f>
        <v>279.44999999999993</v>
      </c>
      <c r="BU90" s="443"/>
      <c r="BV90" s="286">
        <f>BU89*1</f>
        <v>472.34999999999945</v>
      </c>
      <c r="BW90" s="460"/>
      <c r="BX90" s="443"/>
      <c r="BY90" s="286">
        <f>BX89*0.25</f>
        <v>0</v>
      </c>
      <c r="BZ90" s="443"/>
      <c r="CA90" s="286">
        <f>BZ89*0.5</f>
        <v>282.7</v>
      </c>
      <c r="CB90" s="443"/>
      <c r="CC90" s="286">
        <f>CB89*0.75</f>
        <v>148.12500000000409</v>
      </c>
      <c r="CD90" s="443"/>
      <c r="CE90" s="286">
        <f>CD89*1</f>
        <v>186.39999999999964</v>
      </c>
      <c r="CF90" s="460"/>
      <c r="CG90" s="443"/>
      <c r="CH90" s="286">
        <f>CG89*0.25</f>
        <v>128.44999999999999</v>
      </c>
      <c r="CI90" s="24"/>
      <c r="CJ90" s="286">
        <f>CI89*0.5</f>
        <v>169.49999999999818</v>
      </c>
      <c r="CK90" s="24"/>
      <c r="CL90" s="286">
        <f>CK89*0.75</f>
        <v>0</v>
      </c>
      <c r="CM90" s="443"/>
      <c r="CN90" s="286">
        <f>CM89*1</f>
        <v>658.50000000000091</v>
      </c>
      <c r="CO90" s="460"/>
      <c r="CP90" s="443"/>
      <c r="CQ90" s="286">
        <f>CP89*0.25</f>
        <v>44.4</v>
      </c>
      <c r="CR90" s="24"/>
      <c r="CS90" s="286">
        <f>CR89*0.5</f>
        <v>86.549999999998363</v>
      </c>
      <c r="CT90" s="24"/>
      <c r="CU90" s="286">
        <f>CT89*0.75</f>
        <v>0</v>
      </c>
      <c r="CV90" s="443"/>
      <c r="CW90" s="286">
        <f>CV89*1</f>
        <v>320.49999999999909</v>
      </c>
      <c r="CX90" s="460"/>
      <c r="CY90" s="443"/>
      <c r="CZ90" s="286">
        <f>CY89*0.25</f>
        <v>78.474999999999994</v>
      </c>
      <c r="DA90" s="24"/>
      <c r="DB90" s="286">
        <f>DA89*0.5</f>
        <v>207.24999999999773</v>
      </c>
      <c r="DC90" s="443"/>
      <c r="DD90" s="286">
        <f>DC89*0.75</f>
        <v>119.77500000000464</v>
      </c>
      <c r="DE90" s="443"/>
      <c r="DF90" s="286">
        <f>DE89*1</f>
        <v>329.20000000000073</v>
      </c>
      <c r="DG90" s="460"/>
      <c r="DH90" s="443"/>
      <c r="DI90" s="286">
        <f>DH89*0.25</f>
        <v>16.875</v>
      </c>
      <c r="DJ90" s="24"/>
      <c r="DK90" s="286">
        <f>DJ89*0.5</f>
        <v>92.349999999997181</v>
      </c>
      <c r="DL90" s="24"/>
      <c r="DM90" s="286">
        <f>DL89*0.75</f>
        <v>0</v>
      </c>
      <c r="DN90" s="443"/>
      <c r="DO90" s="286">
        <f>DN89*1</f>
        <v>77.500000000000909</v>
      </c>
      <c r="DP90" s="460"/>
      <c r="DQ90" s="443"/>
      <c r="DR90" s="286">
        <f>DQ89*0.25</f>
        <v>52.7</v>
      </c>
      <c r="DS90" s="24"/>
      <c r="DT90" s="286">
        <f>DS89*0.5</f>
        <v>139.049999999997</v>
      </c>
      <c r="DU90" s="443"/>
      <c r="DV90" s="286">
        <f>DU89*0.75</f>
        <v>236.62500000000409</v>
      </c>
      <c r="DW90" s="443"/>
      <c r="DX90" s="286">
        <f>DW89*1</f>
        <v>343.25000000000091</v>
      </c>
      <c r="DY90" s="460"/>
      <c r="DZ90" s="443"/>
      <c r="EA90" s="286">
        <f>DZ89*0.25</f>
        <v>79.525000000000006</v>
      </c>
      <c r="EB90" s="24"/>
      <c r="EC90" s="286">
        <f>EB89*0.5</f>
        <v>93.749999999997726</v>
      </c>
      <c r="ED90" s="24"/>
      <c r="EE90" s="286">
        <f>ED89*0.75</f>
        <v>0</v>
      </c>
      <c r="EF90" s="443"/>
      <c r="EG90" s="286">
        <f>EF89*1</f>
        <v>822.80000000000109</v>
      </c>
      <c r="EH90" s="460"/>
      <c r="EI90" s="443"/>
      <c r="EJ90" s="286">
        <f>EI89*0.25</f>
        <v>70.125</v>
      </c>
      <c r="EK90" s="24"/>
      <c r="EL90" s="286">
        <f>EK89*0.5</f>
        <v>177.64999999999782</v>
      </c>
      <c r="EM90" s="24"/>
      <c r="EN90" s="286">
        <f>EM89*0.75</f>
        <v>0</v>
      </c>
      <c r="EO90" s="443"/>
      <c r="EP90" s="286">
        <f>EO89*1</f>
        <v>332</v>
      </c>
      <c r="EQ90" s="460"/>
      <c r="ER90" s="443"/>
      <c r="ES90" s="286">
        <f>ER89*0.25</f>
        <v>34.125</v>
      </c>
      <c r="ET90" s="24"/>
      <c r="EU90" s="286">
        <f>ET89*0.5</f>
        <v>182.64999999999782</v>
      </c>
      <c r="EV90" s="24"/>
      <c r="EW90" s="286">
        <f>EV89*0.75</f>
        <v>0</v>
      </c>
      <c r="EX90" s="443"/>
      <c r="EY90" s="286">
        <f>EX89*1</f>
        <v>419.19999999999891</v>
      </c>
      <c r="EZ90" s="460"/>
      <c r="FA90" s="443"/>
      <c r="FB90" s="286">
        <f>FA89*0.25</f>
        <v>2.4750000000000001</v>
      </c>
      <c r="FC90" s="24"/>
      <c r="FD90" s="286">
        <f>FC89*0.5</f>
        <v>171.59999999999809</v>
      </c>
      <c r="FE90" s="24"/>
      <c r="FF90" s="286">
        <f>FE89*0.75</f>
        <v>131.625</v>
      </c>
      <c r="FG90" s="443"/>
      <c r="FH90" s="286">
        <f>FG89*1</f>
        <v>576.20000000000164</v>
      </c>
      <c r="FI90" s="460"/>
      <c r="FJ90" s="443"/>
      <c r="FK90" s="286">
        <f>FJ89*0.25</f>
        <v>65.55</v>
      </c>
      <c r="FL90" s="24"/>
      <c r="FM90" s="286">
        <f>FL89*0.5</f>
        <v>149.39999999999782</v>
      </c>
      <c r="FN90" s="443"/>
      <c r="FO90" s="286">
        <f>FN89*0.75</f>
        <v>315.60000000000082</v>
      </c>
      <c r="FP90" s="443"/>
      <c r="FQ90" s="286">
        <f>FP89*1</f>
        <v>0</v>
      </c>
      <c r="FR90" s="460"/>
      <c r="FS90" s="443"/>
      <c r="FT90" s="286">
        <f>FS89*0.25</f>
        <v>78.8</v>
      </c>
      <c r="FU90" s="24"/>
      <c r="FV90" s="286">
        <f>FU89*0.5</f>
        <v>25.199999999998909</v>
      </c>
      <c r="FW90" s="24"/>
      <c r="FX90" s="286">
        <f>FW89*0.75</f>
        <v>0</v>
      </c>
      <c r="FY90" s="443"/>
      <c r="FZ90" s="286">
        <f>FY89*1</f>
        <v>226.60000000000218</v>
      </c>
      <c r="GA90" s="460"/>
      <c r="GB90" s="443"/>
      <c r="GC90" s="286">
        <f>GB89*0.25</f>
        <v>33.375</v>
      </c>
      <c r="GD90" s="24"/>
      <c r="GE90" s="286">
        <f>GD89*0.5</f>
        <v>121.699999999998</v>
      </c>
      <c r="GF90" s="24"/>
      <c r="GG90" s="286">
        <f>GF89*0.75</f>
        <v>0</v>
      </c>
      <c r="GH90" s="443"/>
      <c r="GI90" s="286">
        <f>GH89*1</f>
        <v>133.19999999999709</v>
      </c>
      <c r="GJ90" s="460"/>
      <c r="GK90" s="443"/>
      <c r="GL90" s="286">
        <f>GK89*0.25</f>
        <v>555.54999999999995</v>
      </c>
      <c r="GM90" s="24"/>
      <c r="GN90" s="286">
        <f>GM89*0.5</f>
        <v>905.99999999999727</v>
      </c>
      <c r="GO90" s="443"/>
      <c r="GP90" s="286">
        <f>GO89*0.75</f>
        <v>1019.9250000000025</v>
      </c>
      <c r="GQ90" s="443"/>
      <c r="GR90" s="286">
        <f>GQ89*1</f>
        <v>1106.899999999996</v>
      </c>
      <c r="GS90" s="460"/>
      <c r="GT90" s="443"/>
      <c r="GU90" s="286">
        <f>GT89*0.25</f>
        <v>57.45</v>
      </c>
      <c r="GV90" s="24"/>
      <c r="GW90" s="286">
        <f>GV89*0.5</f>
        <v>41.899999999997817</v>
      </c>
      <c r="GX90" s="24"/>
      <c r="GY90" s="286">
        <f>GX89*0.75</f>
        <v>0</v>
      </c>
      <c r="GZ90" s="24"/>
      <c r="HA90" s="286">
        <f>GZ89*1</f>
        <v>0</v>
      </c>
      <c r="HB90" s="460"/>
      <c r="HC90" s="443"/>
      <c r="HD90" s="286">
        <f>HC89*0.25</f>
        <v>46.25</v>
      </c>
      <c r="HE90" s="443"/>
      <c r="HF90" s="286">
        <f>HE89*0.5</f>
        <v>147.74999999999636</v>
      </c>
      <c r="HG90" s="443"/>
      <c r="HH90" s="286">
        <f>HG89*0.75</f>
        <v>306.52499999999918</v>
      </c>
      <c r="HI90" s="443"/>
      <c r="HJ90" s="286">
        <f>HI89*1</f>
        <v>232.89999999999964</v>
      </c>
      <c r="HK90" s="460"/>
      <c r="HL90" s="443"/>
      <c r="HM90" s="286">
        <f>HL89*0.25</f>
        <v>133.92500000000001</v>
      </c>
      <c r="HN90" s="443"/>
      <c r="HO90" s="286">
        <f>HN89*0.5</f>
        <v>393.899999999996</v>
      </c>
      <c r="HP90" s="443"/>
      <c r="HQ90" s="286">
        <f>HP89*0.75</f>
        <v>0</v>
      </c>
      <c r="HR90" s="443"/>
      <c r="HS90" s="286">
        <f>HR89*1</f>
        <v>597.5</v>
      </c>
      <c r="HT90" s="460"/>
      <c r="HU90" s="443"/>
      <c r="HV90" s="286">
        <f>HU89*0.25</f>
        <v>933.25</v>
      </c>
      <c r="HW90" s="443"/>
      <c r="HX90" s="286">
        <f>HW89*0.5</f>
        <v>1684.3999999999978</v>
      </c>
      <c r="HY90" s="443"/>
      <c r="HZ90" s="286">
        <f>HY89*0.75</f>
        <v>2484.2250000000031</v>
      </c>
      <c r="IA90" s="443"/>
      <c r="IB90" s="286">
        <f>IA89*1</f>
        <v>2971.2499999999545</v>
      </c>
      <c r="IC90" s="460"/>
      <c r="ID90" s="443"/>
      <c r="IE90" s="286">
        <f>ID89*0.25</f>
        <v>34.950000000000003</v>
      </c>
      <c r="IF90" s="443"/>
      <c r="IG90" s="286">
        <f>IF89*0.5</f>
        <v>225.24999999999818</v>
      </c>
      <c r="IH90" s="443"/>
      <c r="II90" s="286">
        <f>IH89*0.75</f>
        <v>0</v>
      </c>
      <c r="IJ90" s="443"/>
      <c r="IK90" s="286">
        <f>IJ89*1</f>
        <v>0</v>
      </c>
      <c r="IL90" s="460"/>
      <c r="IM90" s="443"/>
      <c r="IN90" s="286">
        <f>IM89*0.25</f>
        <v>66.099999999999994</v>
      </c>
      <c r="IO90" s="443"/>
      <c r="IP90" s="286">
        <f>IO89*0.5</f>
        <v>68.249999999998181</v>
      </c>
      <c r="IQ90" s="443"/>
      <c r="IR90" s="286">
        <f>IQ89*0.75</f>
        <v>0</v>
      </c>
      <c r="IS90" s="443"/>
      <c r="IT90" s="286">
        <f>IS89*1</f>
        <v>121.00000000000364</v>
      </c>
      <c r="IU90" s="460"/>
      <c r="IV90" s="443"/>
      <c r="IW90" s="286">
        <f>IV89*0.25</f>
        <v>132.42500000000001</v>
      </c>
      <c r="IX90" s="443"/>
      <c r="IY90" s="286">
        <f>IX89*0.5</f>
        <v>168.64999999999782</v>
      </c>
      <c r="IZ90" s="443"/>
      <c r="JA90" s="286">
        <f>IZ89*0.75</f>
        <v>239.32499999999993</v>
      </c>
      <c r="JB90" s="443"/>
      <c r="JC90" s="286">
        <f>JB89*1</f>
        <v>274.79999999999927</v>
      </c>
      <c r="JD90" s="460"/>
      <c r="JE90" s="443"/>
      <c r="JF90" s="286">
        <f>JE89*0.25</f>
        <v>65.125</v>
      </c>
      <c r="JG90" s="443"/>
      <c r="JH90" s="286">
        <f>JG89*0.5</f>
        <v>147.74999999999818</v>
      </c>
      <c r="JI90" s="443"/>
      <c r="JJ90" s="286">
        <f>JI89*0.75</f>
        <v>202.125</v>
      </c>
      <c r="JK90" s="443"/>
      <c r="JL90" s="286">
        <f>JK89*1</f>
        <v>490.49999999999636</v>
      </c>
      <c r="JM90" s="460"/>
      <c r="JN90" s="443"/>
      <c r="JO90" s="286">
        <f>JN89*0.25</f>
        <v>79.625</v>
      </c>
      <c r="JP90" s="443"/>
      <c r="JQ90" s="286">
        <f>JP89*0.5</f>
        <v>276.99999999999636</v>
      </c>
      <c r="JR90" s="443"/>
      <c r="JS90" s="286">
        <f>JR89*0.75</f>
        <v>0</v>
      </c>
      <c r="JT90" s="443"/>
      <c r="JU90" s="286">
        <f>JT89*1</f>
        <v>0</v>
      </c>
      <c r="JV90" s="460"/>
      <c r="JW90" s="443"/>
      <c r="JX90" s="286">
        <f>JW89*0.25</f>
        <v>566.15</v>
      </c>
      <c r="JY90" s="443"/>
      <c r="JZ90" s="286">
        <f>JY89*0.5</f>
        <v>692.30000000000291</v>
      </c>
      <c r="KA90" s="443"/>
      <c r="KB90" s="286">
        <f>KA89*0.75</f>
        <v>1482.2250000000131</v>
      </c>
      <c r="KC90" s="443"/>
      <c r="KD90" s="286">
        <f t="shared" ref="KD90" si="78">KC89*1</f>
        <v>1674.1000000000458</v>
      </c>
      <c r="KE90" s="460"/>
      <c r="KF90" s="443"/>
      <c r="KG90" s="286">
        <f>KF89*0.25</f>
        <v>8.25</v>
      </c>
      <c r="KH90" s="443"/>
      <c r="KI90" s="286">
        <f>KH89*0.5</f>
        <v>86.899999999999636</v>
      </c>
      <c r="KJ90" s="443"/>
      <c r="KK90" s="286">
        <f>KJ89*0.75</f>
        <v>0.97500000000013642</v>
      </c>
      <c r="KL90" s="443"/>
      <c r="KM90" s="286">
        <f>KL89*1</f>
        <v>351.00000000000364</v>
      </c>
      <c r="KN90" s="460"/>
      <c r="KO90" s="443"/>
      <c r="KP90" s="286">
        <f>KO89*0.25</f>
        <v>46.575000000000003</v>
      </c>
      <c r="KQ90" s="443"/>
      <c r="KR90" s="286">
        <f>KQ89*0.5</f>
        <v>141.75000000000182</v>
      </c>
      <c r="KS90" s="443"/>
      <c r="KT90" s="286">
        <f>KS89*0.75</f>
        <v>0</v>
      </c>
      <c r="KU90" s="443"/>
      <c r="KV90" s="286">
        <f>KU89*1</f>
        <v>0</v>
      </c>
      <c r="KW90" s="460"/>
      <c r="KX90" s="443"/>
      <c r="KY90" s="286">
        <f>KX89*0.25</f>
        <v>51.6</v>
      </c>
      <c r="KZ90" s="443"/>
      <c r="LA90" s="286">
        <f>KZ89*0.5</f>
        <v>64.100000000000364</v>
      </c>
      <c r="LB90" s="443"/>
      <c r="LC90" s="286">
        <f>LB89*0.75</f>
        <v>0</v>
      </c>
      <c r="LD90" s="443"/>
      <c r="LE90" s="286">
        <f>LD89*1</f>
        <v>0</v>
      </c>
      <c r="LF90" s="460"/>
      <c r="LG90" s="443"/>
      <c r="LH90" s="286">
        <f>LG89*0.25</f>
        <v>47.05</v>
      </c>
      <c r="LI90" s="443"/>
      <c r="LJ90" s="286">
        <f>LI89*0.5</f>
        <v>82.949999999997999</v>
      </c>
      <c r="LK90" s="443"/>
      <c r="LL90" s="286">
        <f>LK89*0.75</f>
        <v>0</v>
      </c>
      <c r="LM90" s="443"/>
      <c r="LN90" s="286">
        <f>LM89*1</f>
        <v>0</v>
      </c>
      <c r="LO90" s="460"/>
      <c r="LP90" s="443"/>
      <c r="LQ90" s="286">
        <f>LP89*0.25</f>
        <v>48.575000000000003</v>
      </c>
      <c r="LR90" s="443"/>
      <c r="LS90" s="286">
        <f>LR89*0.5</f>
        <v>248.70000000000073</v>
      </c>
      <c r="LT90" s="443"/>
      <c r="LU90" s="286">
        <f>LT89*0.75</f>
        <v>138.37499999999966</v>
      </c>
      <c r="LV90" s="443"/>
      <c r="LW90" s="286">
        <f>LV89*1</f>
        <v>474.29999999999563</v>
      </c>
      <c r="LX90" s="460"/>
      <c r="LY90" s="443"/>
      <c r="LZ90" s="286">
        <f>LY89*0.25</f>
        <v>72.2</v>
      </c>
      <c r="MA90" s="443"/>
      <c r="MB90" s="286">
        <f>MA89*0.5</f>
        <v>107.00000000000364</v>
      </c>
      <c r="MC90" s="443"/>
      <c r="MD90" s="286">
        <f>MC89*0.75</f>
        <v>0</v>
      </c>
      <c r="ME90" s="443"/>
      <c r="MF90" s="286">
        <f>ME89*1</f>
        <v>0</v>
      </c>
      <c r="MG90" s="460"/>
      <c r="MH90" s="443"/>
      <c r="MI90" s="286">
        <f>MH89*0.25</f>
        <v>171.97499999999999</v>
      </c>
      <c r="MJ90" s="443"/>
      <c r="MK90" s="286">
        <f>MJ89*0.5</f>
        <v>233.80000000001019</v>
      </c>
      <c r="ML90" s="443"/>
      <c r="MM90" s="286">
        <f>ML89*0.75</f>
        <v>581.10000000000218</v>
      </c>
      <c r="MN90" s="443"/>
      <c r="MO90" s="286">
        <f>MN89*1</f>
        <v>1011.6999999999971</v>
      </c>
      <c r="MP90" s="460"/>
      <c r="MQ90" s="443"/>
      <c r="MR90" s="286">
        <f>MQ89*0.25</f>
        <v>70.5</v>
      </c>
      <c r="MS90" s="443"/>
      <c r="MT90" s="286">
        <f>MS89*0.5</f>
        <v>109.74999999999091</v>
      </c>
      <c r="MU90" s="443"/>
      <c r="MV90" s="286">
        <f>MU89*0.75</f>
        <v>231.37500000000273</v>
      </c>
      <c r="MW90" s="443"/>
      <c r="MX90" s="286">
        <f>MW89*1</f>
        <v>383.49999999999272</v>
      </c>
      <c r="MY90" s="460"/>
      <c r="MZ90" s="443"/>
      <c r="NA90" s="286">
        <f>MZ89*0.25</f>
        <v>0</v>
      </c>
      <c r="NB90" s="443"/>
      <c r="NC90" s="286">
        <f>NB89*0.5</f>
        <v>0</v>
      </c>
      <c r="ND90" s="443"/>
      <c r="NE90" s="286">
        <f>ND89*0.75</f>
        <v>0</v>
      </c>
      <c r="NF90" s="443"/>
      <c r="NG90" s="286">
        <f>NF89*1</f>
        <v>1681.2500000000109</v>
      </c>
      <c r="NH90" s="460"/>
    </row>
    <row r="91" spans="1:372" s="50" customFormat="1" ht="15.75">
      <c r="A91" s="110">
        <v>2022</v>
      </c>
      <c r="B91" s="256"/>
      <c r="C91" s="255"/>
      <c r="D91" s="305"/>
      <c r="E91" s="463"/>
      <c r="F91" s="178"/>
      <c r="G91" s="463"/>
      <c r="H91" s="305"/>
      <c r="I91" s="463"/>
      <c r="J91" s="305"/>
      <c r="K91" s="305"/>
      <c r="L91" s="255"/>
      <c r="M91" s="305"/>
      <c r="N91" s="463"/>
      <c r="O91" s="305"/>
      <c r="P91" s="463"/>
      <c r="Q91" s="305"/>
      <c r="R91" s="463"/>
      <c r="S91" s="305"/>
      <c r="T91" s="305"/>
      <c r="U91" s="255"/>
      <c r="V91" s="178"/>
      <c r="W91" s="463"/>
      <c r="X91" s="178"/>
      <c r="Y91" s="463"/>
      <c r="Z91" s="178"/>
      <c r="AA91" s="305"/>
      <c r="AC91" s="48"/>
      <c r="AD91" s="255"/>
      <c r="AE91" s="178"/>
      <c r="AF91" s="355"/>
      <c r="AG91" s="305"/>
      <c r="AH91" s="305"/>
      <c r="AI91" s="305"/>
      <c r="AJ91" s="305"/>
      <c r="AK91" s="305"/>
      <c r="AL91" s="48"/>
      <c r="AM91" s="255"/>
      <c r="AN91" s="305"/>
      <c r="AO91" s="355"/>
      <c r="AP91" s="178"/>
      <c r="AQ91" s="305"/>
      <c r="AR91" s="178"/>
      <c r="AS91" s="305"/>
      <c r="AT91" s="305"/>
      <c r="AU91" s="48"/>
      <c r="AV91" s="255"/>
      <c r="AW91" s="178"/>
      <c r="AX91" s="355"/>
      <c r="AY91" s="178"/>
      <c r="AZ91" s="305"/>
      <c r="BA91" s="178"/>
      <c r="BB91" s="305"/>
      <c r="BC91" s="305"/>
      <c r="BD91" s="48"/>
      <c r="BE91" s="255"/>
      <c r="BF91" s="305"/>
      <c r="BG91" s="355"/>
      <c r="BH91" s="178"/>
      <c r="BI91" s="305"/>
      <c r="BJ91" s="178"/>
      <c r="BK91" s="305"/>
      <c r="BL91" s="305"/>
      <c r="BM91" s="48"/>
      <c r="BN91" s="255"/>
      <c r="BO91" s="305"/>
      <c r="BP91" s="355"/>
      <c r="BQ91" s="305"/>
      <c r="BR91" s="305"/>
      <c r="BS91" s="305"/>
      <c r="BT91" s="305"/>
      <c r="BU91" s="305"/>
      <c r="BV91" s="48"/>
      <c r="BW91" s="255"/>
      <c r="BX91" s="305"/>
      <c r="BY91" s="355"/>
      <c r="BZ91" s="305"/>
      <c r="CA91" s="305"/>
      <c r="CB91" s="305"/>
      <c r="CC91" s="305"/>
      <c r="CD91" s="305"/>
      <c r="CE91" s="48"/>
      <c r="CF91" s="255"/>
      <c r="CG91" s="305"/>
      <c r="CH91" s="355"/>
      <c r="CI91" s="178"/>
      <c r="CJ91" s="305"/>
      <c r="CK91" s="178"/>
      <c r="CL91" s="305"/>
      <c r="CM91" s="305"/>
      <c r="CN91" s="48"/>
      <c r="CO91" s="255"/>
      <c r="CP91" s="305"/>
      <c r="CQ91" s="355"/>
      <c r="CR91" s="178"/>
      <c r="CS91" s="305"/>
      <c r="CT91" s="178"/>
      <c r="CU91" s="305"/>
      <c r="CV91" s="305"/>
      <c r="CW91" s="48"/>
      <c r="CX91" s="255"/>
      <c r="CY91" s="305"/>
      <c r="CZ91" s="355"/>
      <c r="DA91" s="178"/>
      <c r="DB91" s="305"/>
      <c r="DC91" s="305"/>
      <c r="DD91" s="305"/>
      <c r="DE91" s="305"/>
      <c r="DF91" s="48"/>
      <c r="DG91" s="255"/>
      <c r="DH91" s="305"/>
      <c r="DI91" s="355"/>
      <c r="DJ91" s="178"/>
      <c r="DK91" s="305"/>
      <c r="DL91" s="178"/>
      <c r="DM91" s="305"/>
      <c r="DN91" s="305"/>
      <c r="DO91" s="48"/>
      <c r="DP91" s="255"/>
      <c r="DQ91" s="305"/>
      <c r="DR91" s="355"/>
      <c r="DS91" s="178"/>
      <c r="DT91" s="305"/>
      <c r="DU91" s="305"/>
      <c r="DV91" s="305"/>
      <c r="DW91" s="305"/>
      <c r="DX91" s="48"/>
      <c r="DY91" s="255"/>
      <c r="DZ91" s="305"/>
      <c r="EA91" s="355"/>
      <c r="EB91" s="178"/>
      <c r="EC91" s="305"/>
      <c r="ED91" s="178"/>
      <c r="EE91" s="305"/>
      <c r="EF91" s="305"/>
      <c r="EG91" s="48"/>
      <c r="EH91" s="255"/>
      <c r="EI91" s="305"/>
      <c r="EJ91" s="355"/>
      <c r="EK91" s="178"/>
      <c r="EL91" s="305"/>
      <c r="EM91" s="178"/>
      <c r="EN91" s="305"/>
      <c r="EO91" s="305"/>
      <c r="EP91" s="48"/>
      <c r="EQ91" s="255"/>
      <c r="ER91" s="305"/>
      <c r="ES91" s="355"/>
      <c r="ET91" s="178"/>
      <c r="EU91" s="305"/>
      <c r="EV91" s="178"/>
      <c r="EW91" s="305"/>
      <c r="EX91" s="305"/>
      <c r="EY91" s="48"/>
      <c r="EZ91" s="255"/>
      <c r="FA91" s="305"/>
      <c r="FB91" s="355"/>
      <c r="FC91" s="178"/>
      <c r="FD91" s="305"/>
      <c r="FE91" s="178"/>
      <c r="FF91" s="305"/>
      <c r="FG91" s="305"/>
      <c r="FH91" s="48"/>
      <c r="FI91" s="255"/>
      <c r="FJ91" s="305"/>
      <c r="FK91" s="355"/>
      <c r="FL91" s="178"/>
      <c r="FM91" s="305"/>
      <c r="FN91" s="305"/>
      <c r="FO91" s="305"/>
      <c r="FP91" s="24">
        <v>673.90000000000146</v>
      </c>
      <c r="FQ91" s="48"/>
      <c r="FR91" s="255"/>
      <c r="FS91" s="305"/>
      <c r="FT91" s="355"/>
      <c r="FU91" s="178"/>
      <c r="FV91" s="305"/>
      <c r="FW91" s="178"/>
      <c r="FX91" s="305"/>
      <c r="FY91" s="305"/>
      <c r="FZ91" s="48"/>
      <c r="GA91" s="255"/>
      <c r="GB91" s="305"/>
      <c r="GC91" s="355"/>
      <c r="GD91" s="178"/>
      <c r="GE91" s="305"/>
      <c r="GF91" s="178"/>
      <c r="GG91" s="305"/>
      <c r="GH91" s="305"/>
      <c r="GI91" s="48"/>
      <c r="GJ91" s="255"/>
      <c r="GK91" s="305"/>
      <c r="GL91" s="355"/>
      <c r="GM91" s="178"/>
      <c r="GN91" s="305"/>
      <c r="GO91" s="305"/>
      <c r="GP91" s="305"/>
      <c r="GQ91" s="305"/>
      <c r="GR91" s="48"/>
      <c r="GS91" s="255"/>
      <c r="GT91" s="305"/>
      <c r="GU91" s="355"/>
      <c r="GV91" s="178"/>
      <c r="GW91" s="305"/>
      <c r="GX91" s="178"/>
      <c r="GY91" s="305"/>
      <c r="GZ91" s="178"/>
      <c r="HA91" s="305"/>
      <c r="HB91" s="255"/>
      <c r="HC91" s="305"/>
      <c r="HD91" s="355"/>
      <c r="HE91" s="305"/>
      <c r="HF91" s="305"/>
      <c r="HG91" s="305"/>
      <c r="HH91" s="305"/>
      <c r="HI91" s="305"/>
      <c r="HJ91" s="48"/>
      <c r="HK91" s="255"/>
      <c r="HL91" s="305"/>
      <c r="HM91" s="355"/>
      <c r="HN91" s="305"/>
      <c r="HO91" s="305"/>
      <c r="HP91" s="305"/>
      <c r="HQ91" s="305"/>
      <c r="HR91" s="305"/>
      <c r="HS91" s="48"/>
      <c r="HT91" s="255"/>
      <c r="HU91" s="305"/>
      <c r="HV91" s="355"/>
      <c r="HW91" s="305"/>
      <c r="HX91" s="305"/>
      <c r="HY91" s="305"/>
      <c r="HZ91" s="305"/>
      <c r="IA91" s="305"/>
      <c r="IB91" s="48"/>
      <c r="IC91" s="255"/>
      <c r="ID91" s="305"/>
      <c r="IE91" s="355"/>
      <c r="IF91" s="305"/>
      <c r="IG91" s="305"/>
      <c r="IH91" s="305"/>
      <c r="II91" s="305"/>
      <c r="IJ91" s="305"/>
      <c r="IK91" s="305"/>
      <c r="IL91" s="255"/>
      <c r="IM91" s="305"/>
      <c r="IN91" s="355"/>
      <c r="IO91" s="305"/>
      <c r="IP91" s="305"/>
      <c r="IQ91" s="305"/>
      <c r="IR91" s="305"/>
      <c r="IS91" s="305"/>
      <c r="IT91" s="48"/>
      <c r="IU91" s="255"/>
      <c r="IV91" s="305"/>
      <c r="IW91" s="355"/>
      <c r="IX91" s="305"/>
      <c r="IY91" s="305"/>
      <c r="IZ91" s="305"/>
      <c r="JA91" s="305"/>
      <c r="JB91" s="305"/>
      <c r="JC91" s="48"/>
      <c r="JD91" s="255"/>
      <c r="JE91" s="305"/>
      <c r="JF91" s="355"/>
      <c r="JG91" s="305"/>
      <c r="JH91" s="305"/>
      <c r="JI91" s="305"/>
      <c r="JJ91" s="305"/>
      <c r="JK91" s="305"/>
      <c r="JL91" s="48"/>
      <c r="JM91" s="255"/>
      <c r="JN91" s="305"/>
      <c r="JO91" s="355"/>
      <c r="JP91" s="305"/>
      <c r="JQ91" s="305"/>
      <c r="JR91" s="305"/>
      <c r="JS91" s="305"/>
      <c r="JT91" s="305"/>
      <c r="JU91" s="305"/>
      <c r="JV91" s="255"/>
      <c r="JW91" s="305"/>
      <c r="JX91" s="355"/>
      <c r="JY91" s="305"/>
      <c r="JZ91" s="305"/>
      <c r="KA91" s="305"/>
      <c r="KB91" s="305"/>
      <c r="KC91" s="305"/>
      <c r="KD91" s="48"/>
      <c r="KE91" s="255"/>
      <c r="KF91" s="305"/>
      <c r="KG91" s="355"/>
      <c r="KH91" s="305"/>
      <c r="KI91" s="305"/>
      <c r="KJ91" s="305"/>
      <c r="KK91" s="305"/>
      <c r="KL91" s="305"/>
      <c r="KM91" s="48"/>
      <c r="KN91" s="255"/>
      <c r="KO91" s="305"/>
      <c r="KP91" s="355"/>
      <c r="KQ91" s="305"/>
      <c r="KR91" s="305"/>
      <c r="KS91" s="305"/>
      <c r="KT91" s="305"/>
      <c r="KU91" s="305"/>
      <c r="KV91" s="305"/>
      <c r="KW91" s="255"/>
      <c r="KX91" s="305"/>
      <c r="KY91" s="355"/>
      <c r="KZ91" s="305"/>
      <c r="LA91" s="305"/>
      <c r="LB91" s="305"/>
      <c r="LC91" s="305"/>
      <c r="LD91" s="305"/>
      <c r="LE91" s="305"/>
      <c r="LF91" s="255"/>
      <c r="LG91" s="305"/>
      <c r="LH91" s="355"/>
      <c r="LI91" s="305"/>
      <c r="LJ91" s="305"/>
      <c r="LK91" s="305"/>
      <c r="LL91" s="305"/>
      <c r="LM91" s="24"/>
      <c r="LN91" s="48"/>
      <c r="LO91" s="255"/>
      <c r="LP91" s="305"/>
      <c r="LQ91" s="355"/>
      <c r="LR91" s="305"/>
      <c r="LS91" s="305"/>
      <c r="LT91" s="305"/>
      <c r="LU91" s="305"/>
      <c r="LV91" s="305"/>
      <c r="LW91" s="48"/>
      <c r="LX91" s="255"/>
      <c r="LY91" s="305"/>
      <c r="LZ91" s="355"/>
      <c r="MA91" s="305"/>
      <c r="MB91" s="305"/>
      <c r="MC91" s="305"/>
      <c r="MD91" s="305"/>
      <c r="ME91" s="305"/>
      <c r="MF91" s="305"/>
      <c r="MG91" s="255"/>
      <c r="MH91" s="305"/>
      <c r="MI91" s="355"/>
      <c r="MJ91" s="305"/>
      <c r="MK91" s="305"/>
      <c r="ML91" s="305"/>
      <c r="MM91" s="305"/>
      <c r="MN91" s="305"/>
      <c r="MO91" s="48"/>
      <c r="MP91" s="255"/>
      <c r="MQ91" s="305"/>
      <c r="MR91" s="355"/>
      <c r="MS91" s="305"/>
      <c r="MT91" s="305"/>
      <c r="MU91" s="305"/>
      <c r="MV91" s="305"/>
      <c r="MW91" s="305"/>
      <c r="MX91" s="48"/>
      <c r="MY91" s="255"/>
      <c r="MZ91" s="305"/>
      <c r="NA91" s="355"/>
      <c r="NB91" s="305"/>
      <c r="NC91" s="305"/>
      <c r="ND91" s="305"/>
      <c r="NE91" s="305"/>
      <c r="NF91" s="305"/>
      <c r="NG91" s="48"/>
      <c r="NH91" s="255"/>
    </row>
    <row r="92" spans="1:372" ht="18">
      <c r="A92" s="538" t="s">
        <v>807</v>
      </c>
      <c r="B92" s="59"/>
      <c r="C92" s="460"/>
      <c r="D92" s="443">
        <v>76.900000000000006</v>
      </c>
      <c r="E92" s="444" t="s">
        <v>187</v>
      </c>
      <c r="F92" s="661">
        <v>313.5</v>
      </c>
      <c r="G92" s="444" t="s">
        <v>183</v>
      </c>
      <c r="H92" s="662"/>
      <c r="I92" s="444" t="s">
        <v>184</v>
      </c>
      <c r="J92" s="662"/>
      <c r="K92" s="444" t="s">
        <v>185</v>
      </c>
      <c r="L92" s="460"/>
      <c r="M92" s="443">
        <v>74.3</v>
      </c>
      <c r="N92" s="444" t="s">
        <v>187</v>
      </c>
      <c r="O92" s="24">
        <v>199.5</v>
      </c>
      <c r="P92" s="444" t="s">
        <v>183</v>
      </c>
      <c r="Q92" s="24"/>
      <c r="R92" s="444" t="s">
        <v>184</v>
      </c>
      <c r="S92" s="24"/>
      <c r="T92" s="444" t="s">
        <v>185</v>
      </c>
      <c r="U92" s="460"/>
      <c r="V92" s="24">
        <v>443.00000000000023</v>
      </c>
      <c r="W92" s="444" t="s">
        <v>187</v>
      </c>
      <c r="X92" s="24">
        <v>605.09999999999991</v>
      </c>
      <c r="Y92" s="444" t="s">
        <v>183</v>
      </c>
      <c r="Z92" s="24">
        <v>804.6</v>
      </c>
      <c r="AA92" s="444" t="s">
        <v>184</v>
      </c>
      <c r="AB92" s="722">
        <v>533.59999999999991</v>
      </c>
      <c r="AC92" s="444" t="s">
        <v>185</v>
      </c>
      <c r="AD92" s="460"/>
      <c r="AE92" s="24">
        <v>542.90000000000032</v>
      </c>
      <c r="AF92" s="444" t="s">
        <v>187</v>
      </c>
      <c r="AG92" s="24">
        <v>42</v>
      </c>
      <c r="AH92" s="444" t="s">
        <v>183</v>
      </c>
      <c r="AI92" s="24">
        <v>177.59999999999968</v>
      </c>
      <c r="AJ92" s="444" t="s">
        <v>184</v>
      </c>
      <c r="AK92" s="722">
        <v>287.49999999999955</v>
      </c>
      <c r="AL92" s="444" t="s">
        <v>185</v>
      </c>
      <c r="AM92" s="460"/>
      <c r="AN92" s="443"/>
      <c r="AO92" s="444" t="s">
        <v>187</v>
      </c>
      <c r="AP92" s="24">
        <v>453.90000000000009</v>
      </c>
      <c r="AQ92" s="444" t="s">
        <v>183</v>
      </c>
      <c r="AR92" s="24">
        <v>430.19999999999936</v>
      </c>
      <c r="AS92" s="444" t="s">
        <v>184</v>
      </c>
      <c r="AT92" s="444">
        <v>462.59999999999968</v>
      </c>
      <c r="AU92" s="444" t="s">
        <v>185</v>
      </c>
      <c r="AV92" s="460"/>
      <c r="AW92" s="24"/>
      <c r="AX92" s="444" t="s">
        <v>187</v>
      </c>
      <c r="AY92" s="24">
        <v>656.5</v>
      </c>
      <c r="AZ92" s="444" t="s">
        <v>183</v>
      </c>
      <c r="BA92" s="24">
        <v>602.99999999999909</v>
      </c>
      <c r="BB92" s="444" t="s">
        <v>184</v>
      </c>
      <c r="BC92" s="24">
        <v>375.59999999999945</v>
      </c>
      <c r="BD92" s="444" t="s">
        <v>185</v>
      </c>
      <c r="BE92" s="460"/>
      <c r="BF92" s="443"/>
      <c r="BG92" s="444" t="s">
        <v>187</v>
      </c>
      <c r="BH92" s="24">
        <v>785.5</v>
      </c>
      <c r="BI92" s="444" t="s">
        <v>183</v>
      </c>
      <c r="BJ92" s="24">
        <v>256.70000000000073</v>
      </c>
      <c r="BK92" s="444" t="s">
        <v>184</v>
      </c>
      <c r="BL92" s="24">
        <v>1036.3000000000002</v>
      </c>
      <c r="BM92" s="444" t="s">
        <v>185</v>
      </c>
      <c r="BN92" s="460"/>
      <c r="BO92" s="443"/>
      <c r="BP92" s="444" t="s">
        <v>187</v>
      </c>
      <c r="BQ92" s="24">
        <v>618</v>
      </c>
      <c r="BR92" s="444" t="s">
        <v>183</v>
      </c>
      <c r="BS92" s="24">
        <v>211.19999999999936</v>
      </c>
      <c r="BT92" s="444" t="s">
        <v>184</v>
      </c>
      <c r="BU92" s="24">
        <v>431.00000000000045</v>
      </c>
      <c r="BV92" s="444" t="s">
        <v>185</v>
      </c>
      <c r="BW92" s="460"/>
      <c r="BX92" s="443"/>
      <c r="BY92" s="444" t="s">
        <v>187</v>
      </c>
      <c r="BZ92" s="443">
        <v>308</v>
      </c>
      <c r="CA92" s="444" t="s">
        <v>183</v>
      </c>
      <c r="CB92" s="663">
        <v>15.600000000002183</v>
      </c>
      <c r="CC92" s="444" t="s">
        <v>184</v>
      </c>
      <c r="CD92" s="24">
        <v>156.00000000000045</v>
      </c>
      <c r="CE92" s="444" t="s">
        <v>185</v>
      </c>
      <c r="CF92" s="460"/>
      <c r="CG92" s="443"/>
      <c r="CH92" s="444" t="s">
        <v>187</v>
      </c>
      <c r="CI92" s="24">
        <v>422.80000000000109</v>
      </c>
      <c r="CJ92" s="444" t="s">
        <v>183</v>
      </c>
      <c r="CK92" s="24"/>
      <c r="CL92" s="444" t="s">
        <v>184</v>
      </c>
      <c r="CM92" s="24">
        <v>560.20000000000073</v>
      </c>
      <c r="CN92" s="444" t="s">
        <v>185</v>
      </c>
      <c r="CO92" s="460"/>
      <c r="CP92" s="443"/>
      <c r="CQ92" s="444" t="s">
        <v>187</v>
      </c>
      <c r="CR92" s="24">
        <v>406.19999999999982</v>
      </c>
      <c r="CS92" s="444" t="s">
        <v>183</v>
      </c>
      <c r="CT92" s="24"/>
      <c r="CU92" s="444" t="s">
        <v>184</v>
      </c>
      <c r="CV92" s="24">
        <v>206.70000000000027</v>
      </c>
      <c r="CW92" s="444" t="s">
        <v>185</v>
      </c>
      <c r="CX92" s="460"/>
      <c r="CY92" s="443"/>
      <c r="CZ92" s="444" t="s">
        <v>187</v>
      </c>
      <c r="DA92" s="24">
        <v>238.10000000000127</v>
      </c>
      <c r="DB92" s="444" t="s">
        <v>183</v>
      </c>
      <c r="DC92" s="24">
        <v>262.50000000000364</v>
      </c>
      <c r="DD92" s="444" t="s">
        <v>184</v>
      </c>
      <c r="DE92" s="24">
        <v>197.400000000001</v>
      </c>
      <c r="DF92" s="444" t="s">
        <v>185</v>
      </c>
      <c r="DG92" s="460"/>
      <c r="DH92" s="443"/>
      <c r="DI92" s="444" t="s">
        <v>187</v>
      </c>
      <c r="DJ92" s="24">
        <v>201.50000000000182</v>
      </c>
      <c r="DK92" s="444" t="s">
        <v>183</v>
      </c>
      <c r="DL92" s="24"/>
      <c r="DM92" s="444" t="s">
        <v>184</v>
      </c>
      <c r="DN92" s="24">
        <v>151.39999999999964</v>
      </c>
      <c r="DO92" s="444" t="s">
        <v>185</v>
      </c>
      <c r="DP92" s="460"/>
      <c r="DQ92" s="443"/>
      <c r="DR92" s="444" t="s">
        <v>187</v>
      </c>
      <c r="DS92" s="663">
        <v>133.20000000000255</v>
      </c>
      <c r="DT92" s="444" t="s">
        <v>183</v>
      </c>
      <c r="DU92" s="24">
        <v>309.90000000000327</v>
      </c>
      <c r="DV92" s="444" t="s">
        <v>184</v>
      </c>
      <c r="DW92" s="24">
        <v>250</v>
      </c>
      <c r="DX92" s="444" t="s">
        <v>185</v>
      </c>
      <c r="DY92" s="460"/>
      <c r="DZ92" s="443"/>
      <c r="EA92" s="444" t="s">
        <v>187</v>
      </c>
      <c r="EB92" s="24">
        <v>430.90000000000327</v>
      </c>
      <c r="EC92" s="444" t="s">
        <v>183</v>
      </c>
      <c r="ED92" s="24"/>
      <c r="EE92" s="444" t="s">
        <v>184</v>
      </c>
      <c r="EF92" s="24">
        <v>936.94999999999891</v>
      </c>
      <c r="EG92" s="444" t="s">
        <v>185</v>
      </c>
      <c r="EH92" s="460"/>
      <c r="EI92" s="443"/>
      <c r="EJ92" s="444" t="s">
        <v>187</v>
      </c>
      <c r="EK92" s="663">
        <v>288.40000000000327</v>
      </c>
      <c r="EL92" s="444" t="s">
        <v>183</v>
      </c>
      <c r="EM92" s="663"/>
      <c r="EN92" s="444" t="s">
        <v>184</v>
      </c>
      <c r="EO92" s="24">
        <v>290.90000000000146</v>
      </c>
      <c r="EP92" s="444" t="s">
        <v>185</v>
      </c>
      <c r="EQ92" s="460"/>
      <c r="ER92" s="443"/>
      <c r="ES92" s="444" t="s">
        <v>187</v>
      </c>
      <c r="ET92" s="24">
        <v>256.300000000002</v>
      </c>
      <c r="EU92" s="444" t="s">
        <v>183</v>
      </c>
      <c r="EV92" s="24"/>
      <c r="EW92" s="444" t="s">
        <v>184</v>
      </c>
      <c r="EX92" s="24">
        <v>254.89999999999782</v>
      </c>
      <c r="EY92" s="444" t="s">
        <v>185</v>
      </c>
      <c r="EZ92" s="460"/>
      <c r="FA92" s="443"/>
      <c r="FB92" s="444" t="s">
        <v>187</v>
      </c>
      <c r="FC92" s="663">
        <v>245.50000000000273</v>
      </c>
      <c r="FD92" s="444" t="s">
        <v>183</v>
      </c>
      <c r="FE92" s="663">
        <v>370.600000000004</v>
      </c>
      <c r="FF92" s="444" t="s">
        <v>184</v>
      </c>
      <c r="FG92" s="24">
        <v>304.69999999999891</v>
      </c>
      <c r="FH92" s="444" t="s">
        <v>185</v>
      </c>
      <c r="FI92" s="460"/>
      <c r="FJ92" s="443"/>
      <c r="FK92" s="444" t="s">
        <v>187</v>
      </c>
      <c r="FL92" s="663">
        <v>192.10000000000309</v>
      </c>
      <c r="FM92" s="444" t="s">
        <v>183</v>
      </c>
      <c r="FN92" s="24">
        <v>620.100000000004</v>
      </c>
      <c r="FO92" s="444" t="s">
        <v>184</v>
      </c>
      <c r="FP92" s="24">
        <v>403.19999999999891</v>
      </c>
      <c r="FQ92" s="444" t="s">
        <v>185</v>
      </c>
      <c r="FR92" s="460"/>
      <c r="FS92" s="443"/>
      <c r="FT92" s="444" t="s">
        <v>187</v>
      </c>
      <c r="FU92" s="663">
        <v>365.60000000000036</v>
      </c>
      <c r="FV92" s="444" t="s">
        <v>183</v>
      </c>
      <c r="FW92" s="663"/>
      <c r="FX92" s="444" t="s">
        <v>184</v>
      </c>
      <c r="FY92" s="24">
        <v>462.39999999999873</v>
      </c>
      <c r="FZ92" s="444" t="s">
        <v>185</v>
      </c>
      <c r="GA92" s="460"/>
      <c r="GB92" s="443"/>
      <c r="GC92" s="444" t="s">
        <v>187</v>
      </c>
      <c r="GD92" s="24">
        <v>64.800000000004729</v>
      </c>
      <c r="GE92" s="444" t="s">
        <v>183</v>
      </c>
      <c r="GF92" s="24"/>
      <c r="GG92" s="444" t="s">
        <v>184</v>
      </c>
      <c r="GH92" s="661">
        <v>0</v>
      </c>
      <c r="GI92" s="444" t="s">
        <v>185</v>
      </c>
      <c r="GJ92" s="460"/>
      <c r="GK92" s="443"/>
      <c r="GL92" s="444" t="s">
        <v>187</v>
      </c>
      <c r="GM92" s="663">
        <v>2245.4000000000015</v>
      </c>
      <c r="GN92" s="444" t="s">
        <v>183</v>
      </c>
      <c r="GO92" s="24">
        <v>1437.7000000000007</v>
      </c>
      <c r="GP92" s="444" t="s">
        <v>184</v>
      </c>
      <c r="GQ92" s="24">
        <v>2011.1999999999953</v>
      </c>
      <c r="GR92" s="444" t="s">
        <v>185</v>
      </c>
      <c r="GS92" s="460"/>
      <c r="GT92" s="443"/>
      <c r="GU92" s="444" t="s">
        <v>187</v>
      </c>
      <c r="GV92" s="663">
        <v>209.79999999999927</v>
      </c>
      <c r="GW92" s="444" t="s">
        <v>183</v>
      </c>
      <c r="GX92" s="663"/>
      <c r="GY92" s="444" t="s">
        <v>184</v>
      </c>
      <c r="GZ92" s="663"/>
      <c r="HA92" s="444" t="s">
        <v>185</v>
      </c>
      <c r="HB92" s="460"/>
      <c r="HC92" s="443"/>
      <c r="HD92" s="444" t="s">
        <v>187</v>
      </c>
      <c r="HE92" s="24">
        <v>450.10000000000218</v>
      </c>
      <c r="HF92" s="444" t="s">
        <v>183</v>
      </c>
      <c r="HG92" s="24">
        <v>510.00000000000273</v>
      </c>
      <c r="HH92" s="444" t="s">
        <v>184</v>
      </c>
      <c r="HI92" s="24">
        <v>438.39999999999782</v>
      </c>
      <c r="HJ92" s="444" t="s">
        <v>185</v>
      </c>
      <c r="HK92" s="460"/>
      <c r="HL92" s="443"/>
      <c r="HM92" s="444" t="s">
        <v>187</v>
      </c>
      <c r="HN92" s="663">
        <v>259.40000000000327</v>
      </c>
      <c r="HO92" s="444" t="s">
        <v>183</v>
      </c>
      <c r="HP92" s="663"/>
      <c r="HQ92" s="444" t="s">
        <v>184</v>
      </c>
      <c r="HR92" s="24">
        <v>288.69999999999709</v>
      </c>
      <c r="HS92" s="444" t="s">
        <v>185</v>
      </c>
      <c r="HT92" s="460"/>
      <c r="HU92" s="443"/>
      <c r="HV92" s="444" t="s">
        <v>187</v>
      </c>
      <c r="HW92" s="663">
        <v>2731.8000000000029</v>
      </c>
      <c r="HX92" s="444" t="s">
        <v>183</v>
      </c>
      <c r="HY92" s="24">
        <v>3042.3000000000011</v>
      </c>
      <c r="HZ92" s="444" t="s">
        <v>184</v>
      </c>
      <c r="IA92" s="24">
        <v>2177.5999999999458</v>
      </c>
      <c r="IB92" s="444" t="s">
        <v>185</v>
      </c>
      <c r="IC92" s="460"/>
      <c r="ID92" s="443"/>
      <c r="IE92" s="444" t="s">
        <v>187</v>
      </c>
      <c r="IF92" s="663">
        <v>49.500000000003638</v>
      </c>
      <c r="IG92" s="444" t="s">
        <v>183</v>
      </c>
      <c r="IH92" s="663"/>
      <c r="II92" s="444" t="s">
        <v>184</v>
      </c>
      <c r="IJ92" s="663"/>
      <c r="IK92" s="444" t="s">
        <v>185</v>
      </c>
      <c r="IL92" s="460"/>
      <c r="IM92" s="443"/>
      <c r="IN92" s="444" t="s">
        <v>187</v>
      </c>
      <c r="IO92" s="24">
        <v>154.20000000000437</v>
      </c>
      <c r="IP92" s="444" t="s">
        <v>183</v>
      </c>
      <c r="IQ92" s="24"/>
      <c r="IR92" s="444" t="s">
        <v>184</v>
      </c>
      <c r="IS92" s="24">
        <v>177.39999999999782</v>
      </c>
      <c r="IT92" s="444" t="s">
        <v>185</v>
      </c>
      <c r="IU92" s="460"/>
      <c r="IV92" s="443"/>
      <c r="IW92" s="444" t="s">
        <v>187</v>
      </c>
      <c r="IX92" s="663">
        <v>169.40000000000327</v>
      </c>
      <c r="IY92" s="444" t="s">
        <v>183</v>
      </c>
      <c r="IZ92" s="24">
        <v>405.20000000000073</v>
      </c>
      <c r="JA92" s="444" t="s">
        <v>184</v>
      </c>
      <c r="JB92" s="24">
        <v>210.90000000000509</v>
      </c>
      <c r="JC92" s="444" t="s">
        <v>185</v>
      </c>
      <c r="JD92" s="460"/>
      <c r="JE92" s="443"/>
      <c r="JF92" s="444" t="s">
        <v>187</v>
      </c>
      <c r="JG92" s="663">
        <v>383.09999999999854</v>
      </c>
      <c r="JH92" s="444" t="s">
        <v>183</v>
      </c>
      <c r="JI92" s="663">
        <v>320.100000000004</v>
      </c>
      <c r="JJ92" s="444" t="s">
        <v>184</v>
      </c>
      <c r="JK92" s="24">
        <v>157.20000000000437</v>
      </c>
      <c r="JL92" s="444" t="s">
        <v>185</v>
      </c>
      <c r="JM92" s="460"/>
      <c r="JN92" s="443"/>
      <c r="JO92" s="444" t="s">
        <v>187</v>
      </c>
      <c r="JP92" s="663">
        <v>154</v>
      </c>
      <c r="JQ92" s="444" t="s">
        <v>183</v>
      </c>
      <c r="JR92" s="663"/>
      <c r="JS92" s="444" t="s">
        <v>184</v>
      </c>
      <c r="JT92" s="663"/>
      <c r="JU92" s="444" t="s">
        <v>185</v>
      </c>
      <c r="JV92" s="460"/>
      <c r="JW92" s="443"/>
      <c r="JX92" s="444" t="s">
        <v>187</v>
      </c>
      <c r="JY92" s="24">
        <v>1712</v>
      </c>
      <c r="JZ92" s="444" t="s">
        <v>183</v>
      </c>
      <c r="KA92" s="24">
        <v>2179.1999999999553</v>
      </c>
      <c r="KB92" s="444" t="s">
        <v>184</v>
      </c>
      <c r="KC92" s="24">
        <v>3253.4500000000589</v>
      </c>
      <c r="KD92" s="444" t="s">
        <v>185</v>
      </c>
      <c r="KE92" s="460"/>
      <c r="KF92" s="443"/>
      <c r="KG92" s="444" t="s">
        <v>187</v>
      </c>
      <c r="KH92" s="24">
        <v>68.19999999999709</v>
      </c>
      <c r="KI92" s="444" t="s">
        <v>183</v>
      </c>
      <c r="KJ92" s="663">
        <v>151.00000000000182</v>
      </c>
      <c r="KK92" s="444" t="s">
        <v>184</v>
      </c>
      <c r="KL92" s="24">
        <v>249.100000000004</v>
      </c>
      <c r="KM92" s="444" t="s">
        <v>185</v>
      </c>
      <c r="KN92" s="460"/>
      <c r="KO92" s="443"/>
      <c r="KP92" s="444" t="s">
        <v>187</v>
      </c>
      <c r="KQ92" s="663">
        <v>237.20000000000073</v>
      </c>
      <c r="KR92" s="444" t="s">
        <v>183</v>
      </c>
      <c r="KS92" s="663"/>
      <c r="KT92" s="444" t="s">
        <v>184</v>
      </c>
      <c r="KU92" s="663"/>
      <c r="KV92" s="444" t="s">
        <v>185</v>
      </c>
      <c r="KW92" s="460"/>
      <c r="KX92" s="443"/>
      <c r="KY92" s="444" t="s">
        <v>187</v>
      </c>
      <c r="KZ92" s="24">
        <v>244.79999999999563</v>
      </c>
      <c r="LA92" s="444" t="s">
        <v>183</v>
      </c>
      <c r="LB92" s="24"/>
      <c r="LC92" s="444" t="s">
        <v>184</v>
      </c>
      <c r="LD92" s="24"/>
      <c r="LE92" s="444" t="s">
        <v>185</v>
      </c>
      <c r="LF92" s="460"/>
      <c r="LG92" s="443"/>
      <c r="LH92" s="444" t="s">
        <v>187</v>
      </c>
      <c r="LI92" s="336">
        <v>187.60000000000309</v>
      </c>
      <c r="LJ92" s="444" t="s">
        <v>183</v>
      </c>
      <c r="LK92" s="336"/>
      <c r="LL92" s="444" t="s">
        <v>184</v>
      </c>
      <c r="LM92" s="24"/>
      <c r="LN92" s="444" t="s">
        <v>185</v>
      </c>
      <c r="LO92" s="460"/>
      <c r="LP92" s="443"/>
      <c r="LQ92" s="444" t="s">
        <v>187</v>
      </c>
      <c r="LR92" s="24">
        <v>102.29999999999927</v>
      </c>
      <c r="LS92" s="444" t="s">
        <v>183</v>
      </c>
      <c r="LT92" s="24">
        <v>279.90000000000146</v>
      </c>
      <c r="LU92" s="444" t="s">
        <v>184</v>
      </c>
      <c r="LV92" s="24">
        <v>433.75000000000364</v>
      </c>
      <c r="LW92" s="444" t="s">
        <v>185</v>
      </c>
      <c r="LX92" s="460"/>
      <c r="LY92" s="443"/>
      <c r="LZ92" s="444" t="s">
        <v>187</v>
      </c>
      <c r="MA92" s="24">
        <v>245.90000000000146</v>
      </c>
      <c r="MB92" s="444" t="s">
        <v>183</v>
      </c>
      <c r="MC92" s="24"/>
      <c r="MD92" s="444" t="s">
        <v>184</v>
      </c>
      <c r="ME92" s="24"/>
      <c r="MF92" s="444" t="s">
        <v>185</v>
      </c>
      <c r="MG92" s="460"/>
      <c r="MH92" s="443"/>
      <c r="MI92" s="444" t="s">
        <v>187</v>
      </c>
      <c r="MJ92" s="313">
        <v>524.70000000000073</v>
      </c>
      <c r="MK92" s="444" t="s">
        <v>183</v>
      </c>
      <c r="ML92" s="24">
        <v>946.50000000000364</v>
      </c>
      <c r="MM92" s="444" t="s">
        <v>184</v>
      </c>
      <c r="MN92" s="24">
        <v>958.200000000008</v>
      </c>
      <c r="MO92" s="444" t="s">
        <v>185</v>
      </c>
      <c r="MP92" s="460"/>
      <c r="MQ92" s="443"/>
      <c r="MR92" s="444" t="s">
        <v>187</v>
      </c>
      <c r="MS92" s="443">
        <v>232.00000000000728</v>
      </c>
      <c r="MT92" s="444" t="s">
        <v>183</v>
      </c>
      <c r="MU92" s="24">
        <v>376.5</v>
      </c>
      <c r="MV92" s="444" t="s">
        <v>184</v>
      </c>
      <c r="MW92" s="443">
        <v>317.00000000000728</v>
      </c>
      <c r="MX92" s="444" t="s">
        <v>185</v>
      </c>
      <c r="MY92" s="460"/>
      <c r="MZ92" s="443"/>
      <c r="NA92" s="444" t="s">
        <v>187</v>
      </c>
      <c r="NB92" s="443"/>
      <c r="NC92" s="444" t="s">
        <v>183</v>
      </c>
      <c r="ND92" s="443"/>
      <c r="NE92" s="444" t="s">
        <v>184</v>
      </c>
      <c r="NF92" s="664">
        <v>1138.1499999999942</v>
      </c>
      <c r="NG92" s="444" t="s">
        <v>185</v>
      </c>
      <c r="NH92" s="460"/>
    </row>
    <row r="93" spans="1:372" ht="18">
      <c r="A93" s="665" t="s">
        <v>3712</v>
      </c>
      <c r="B93" s="59">
        <f>SUM(D93:AAP93)</f>
        <v>38473.875000000022</v>
      </c>
      <c r="C93" s="460"/>
      <c r="D93" s="443"/>
      <c r="E93" s="286">
        <f>D92*0.25</f>
        <v>19.225000000000001</v>
      </c>
      <c r="F93" s="24"/>
      <c r="G93" s="286">
        <f>F92*0.5</f>
        <v>156.75</v>
      </c>
      <c r="H93" s="443"/>
      <c r="I93" s="286">
        <f>H92*0.75</f>
        <v>0</v>
      </c>
      <c r="J93" s="443"/>
      <c r="K93" s="286">
        <f>J92*1</f>
        <v>0</v>
      </c>
      <c r="L93" s="460"/>
      <c r="M93" s="443"/>
      <c r="N93" s="286">
        <f>M92*0.25</f>
        <v>18.574999999999999</v>
      </c>
      <c r="O93" s="443"/>
      <c r="P93" s="286">
        <f>O92*0.5</f>
        <v>99.75</v>
      </c>
      <c r="Q93" s="443"/>
      <c r="R93" s="286">
        <f>Q92*0.75</f>
        <v>0</v>
      </c>
      <c r="S93" s="443"/>
      <c r="T93" s="286">
        <f>S92*1</f>
        <v>0</v>
      </c>
      <c r="U93" s="460"/>
      <c r="V93" s="24"/>
      <c r="W93" s="286">
        <f>V92*0.25</f>
        <v>110.75000000000006</v>
      </c>
      <c r="X93" s="24"/>
      <c r="Y93" s="286">
        <f>X92*0.5</f>
        <v>302.54999999999995</v>
      </c>
      <c r="Z93" s="24"/>
      <c r="AA93" s="286">
        <f>Z92*0.75</f>
        <v>603.45000000000005</v>
      </c>
      <c r="AC93" s="286">
        <f t="shared" ref="AC93" si="79">AB92*1</f>
        <v>533.59999999999991</v>
      </c>
      <c r="AD93" s="460"/>
      <c r="AE93" s="24"/>
      <c r="AF93" s="286">
        <f>AE92*0.25</f>
        <v>135.72500000000008</v>
      </c>
      <c r="AG93" s="24"/>
      <c r="AH93" s="286">
        <f>AG92*0.5</f>
        <v>21</v>
      </c>
      <c r="AI93" s="24"/>
      <c r="AJ93" s="286">
        <f>AI92*0.75</f>
        <v>133.19999999999976</v>
      </c>
      <c r="AK93" s="24"/>
      <c r="AL93" s="286">
        <f t="shared" ref="AL93" si="80">AK92*1</f>
        <v>287.49999999999955</v>
      </c>
      <c r="AM93" s="460"/>
      <c r="AN93" s="443"/>
      <c r="AO93" s="286">
        <f>AN92*0.25</f>
        <v>0</v>
      </c>
      <c r="AP93" s="24"/>
      <c r="AQ93" s="286">
        <f>AP92*0.5</f>
        <v>226.95000000000005</v>
      </c>
      <c r="AR93" s="24"/>
      <c r="AS93" s="286">
        <f>AR92*0.75</f>
        <v>322.64999999999952</v>
      </c>
      <c r="AT93" s="24"/>
      <c r="AU93" s="286">
        <f>AT92*1</f>
        <v>462.59999999999968</v>
      </c>
      <c r="AV93" s="460"/>
      <c r="AW93" s="24"/>
      <c r="AX93" s="286">
        <f>AW92*0.25</f>
        <v>0</v>
      </c>
      <c r="AZ93" s="286">
        <f>AY92*0.5</f>
        <v>328.25</v>
      </c>
      <c r="BB93" s="286">
        <f>BA92*0.75</f>
        <v>452.24999999999932</v>
      </c>
      <c r="BC93" s="24"/>
      <c r="BD93" s="286">
        <f>BC92*1</f>
        <v>375.59999999999945</v>
      </c>
      <c r="BE93" s="460"/>
      <c r="BF93" s="443"/>
      <c r="BG93" s="286">
        <f>BF92*0.25</f>
        <v>0</v>
      </c>
      <c r="BH93" s="24"/>
      <c r="BI93" s="286">
        <f>BH92*0.5</f>
        <v>392.75</v>
      </c>
      <c r="BJ93" s="24"/>
      <c r="BK93" s="286">
        <f>BJ92*0.75</f>
        <v>192.52500000000055</v>
      </c>
      <c r="BL93" s="24"/>
      <c r="BM93" s="286">
        <f>BL92*1</f>
        <v>1036.3000000000002</v>
      </c>
      <c r="BN93" s="460"/>
      <c r="BO93" s="443"/>
      <c r="BP93" s="286">
        <f>BO92*0.25</f>
        <v>0</v>
      </c>
      <c r="BQ93" s="443"/>
      <c r="BR93" s="286">
        <f>BQ92*0.5</f>
        <v>309</v>
      </c>
      <c r="BS93" s="443"/>
      <c r="BT93" s="286">
        <f>BS92*0.75</f>
        <v>158.39999999999952</v>
      </c>
      <c r="BU93" s="443"/>
      <c r="BV93" s="286">
        <f>BU92*1</f>
        <v>431.00000000000045</v>
      </c>
      <c r="BW93" s="460"/>
      <c r="BX93" s="443"/>
      <c r="BY93" s="286">
        <f>BX92*0.25</f>
        <v>0</v>
      </c>
      <c r="BZ93" s="443"/>
      <c r="CA93" s="286">
        <f>BZ92*0.5</f>
        <v>154</v>
      </c>
      <c r="CB93" s="443"/>
      <c r="CC93" s="286">
        <f>CB92*0.75</f>
        <v>11.700000000001637</v>
      </c>
      <c r="CD93" s="443"/>
      <c r="CE93" s="286">
        <f>CD92*1</f>
        <v>156.00000000000045</v>
      </c>
      <c r="CF93" s="460"/>
      <c r="CG93" s="443"/>
      <c r="CH93" s="286">
        <f>CG92*0.25</f>
        <v>0</v>
      </c>
      <c r="CI93" s="24"/>
      <c r="CJ93" s="286">
        <f>CI92*0.5</f>
        <v>211.40000000000055</v>
      </c>
      <c r="CK93" s="24"/>
      <c r="CL93" s="286">
        <f>CK92*0.75</f>
        <v>0</v>
      </c>
      <c r="CM93" s="24"/>
      <c r="CN93" s="286">
        <f>CM92*1</f>
        <v>560.20000000000073</v>
      </c>
      <c r="CO93" s="460"/>
      <c r="CP93" s="443"/>
      <c r="CQ93" s="286">
        <f>CP92*0.25</f>
        <v>0</v>
      </c>
      <c r="CR93" s="24"/>
      <c r="CS93" s="286">
        <f>CR92*0.5</f>
        <v>203.09999999999991</v>
      </c>
      <c r="CT93" s="24"/>
      <c r="CU93" s="286">
        <f>CT92*0.75</f>
        <v>0</v>
      </c>
      <c r="CV93" s="24"/>
      <c r="CW93" s="286">
        <f>CV92*1</f>
        <v>206.70000000000027</v>
      </c>
      <c r="CX93" s="460"/>
      <c r="CY93" s="443"/>
      <c r="CZ93" s="286">
        <f>CY92*0.25</f>
        <v>0</v>
      </c>
      <c r="DA93" s="24"/>
      <c r="DB93" s="286">
        <f>DA92*0.5</f>
        <v>119.05000000000064</v>
      </c>
      <c r="DC93" s="443"/>
      <c r="DD93" s="286">
        <f>DC92*0.75</f>
        <v>196.87500000000273</v>
      </c>
      <c r="DE93" s="443"/>
      <c r="DF93" s="286">
        <f>DE92*1</f>
        <v>197.400000000001</v>
      </c>
      <c r="DG93" s="460"/>
      <c r="DH93" s="443"/>
      <c r="DI93" s="286">
        <f>DH92*0.25</f>
        <v>0</v>
      </c>
      <c r="DJ93" s="24"/>
      <c r="DK93" s="286">
        <f>DJ92*0.5</f>
        <v>100.75000000000091</v>
      </c>
      <c r="DL93" s="24"/>
      <c r="DM93" s="286">
        <f>DL92*0.75</f>
        <v>0</v>
      </c>
      <c r="DN93" s="24"/>
      <c r="DO93" s="286">
        <f>DN92*1</f>
        <v>151.39999999999964</v>
      </c>
      <c r="DP93" s="460"/>
      <c r="DQ93" s="443"/>
      <c r="DR93" s="286">
        <f>DQ92*0.25</f>
        <v>0</v>
      </c>
      <c r="DS93" s="24"/>
      <c r="DT93" s="286">
        <f>DS92*0.5</f>
        <v>66.600000000001273</v>
      </c>
      <c r="DU93" s="443"/>
      <c r="DV93" s="286">
        <f>DU92*0.75</f>
        <v>232.42500000000246</v>
      </c>
      <c r="DW93" s="443"/>
      <c r="DX93" s="286">
        <f>DW92*1</f>
        <v>250</v>
      </c>
      <c r="DY93" s="460"/>
      <c r="DZ93" s="443"/>
      <c r="EA93" s="286">
        <f>DZ92*0.25</f>
        <v>0</v>
      </c>
      <c r="EB93" s="24"/>
      <c r="EC93" s="286">
        <f>EB92*0.5</f>
        <v>215.45000000000164</v>
      </c>
      <c r="ED93" s="24"/>
      <c r="EE93" s="286">
        <f>ED92*0.75</f>
        <v>0</v>
      </c>
      <c r="EF93" s="24"/>
      <c r="EG93" s="286">
        <f>EF92*1</f>
        <v>936.94999999999891</v>
      </c>
      <c r="EH93" s="460"/>
      <c r="EI93" s="443"/>
      <c r="EJ93" s="286">
        <f>EI92*0.25</f>
        <v>0</v>
      </c>
      <c r="EK93" s="24"/>
      <c r="EL93" s="286">
        <f>EK92*0.5</f>
        <v>144.20000000000164</v>
      </c>
      <c r="EM93" s="24"/>
      <c r="EN93" s="286">
        <f>EM92*0.75</f>
        <v>0</v>
      </c>
      <c r="EO93" s="24"/>
      <c r="EP93" s="286">
        <f>EO92*1</f>
        <v>290.90000000000146</v>
      </c>
      <c r="EQ93" s="460"/>
      <c r="ER93" s="443"/>
      <c r="ES93" s="286">
        <f>ER92*0.25</f>
        <v>0</v>
      </c>
      <c r="ET93" s="24"/>
      <c r="EU93" s="286">
        <f>ET92*0.5</f>
        <v>128.150000000001</v>
      </c>
      <c r="EV93" s="24"/>
      <c r="EW93" s="286">
        <f>EV92*0.75</f>
        <v>0</v>
      </c>
      <c r="EX93" s="24"/>
      <c r="EY93" s="286">
        <f>EX92*1</f>
        <v>254.89999999999782</v>
      </c>
      <c r="EZ93" s="460"/>
      <c r="FA93" s="443"/>
      <c r="FB93" s="286">
        <f>FA92*0.25</f>
        <v>0</v>
      </c>
      <c r="FC93" s="24"/>
      <c r="FD93" s="286">
        <f>FC92*0.5</f>
        <v>122.75000000000136</v>
      </c>
      <c r="FE93" s="24"/>
      <c r="FF93" s="286">
        <f>FE92*0.75</f>
        <v>277.950000000003</v>
      </c>
      <c r="FG93" s="24"/>
      <c r="FH93" s="286">
        <f>FG92*1</f>
        <v>304.69999999999891</v>
      </c>
      <c r="FI93" s="460"/>
      <c r="FJ93" s="443"/>
      <c r="FK93" s="286">
        <f>FJ92*0.25</f>
        <v>0</v>
      </c>
      <c r="FL93" s="24"/>
      <c r="FM93" s="286">
        <f>FL92*0.5</f>
        <v>96.050000000001546</v>
      </c>
      <c r="FN93" s="443"/>
      <c r="FO93" s="286">
        <f>FN92*0.75</f>
        <v>465.075000000003</v>
      </c>
      <c r="FP93" s="443"/>
      <c r="FQ93" s="286">
        <f>FP92*1</f>
        <v>403.19999999999891</v>
      </c>
      <c r="FR93" s="460"/>
      <c r="FS93" s="443"/>
      <c r="FT93" s="286">
        <f>FS92*0.25</f>
        <v>0</v>
      </c>
      <c r="FU93" s="24"/>
      <c r="FV93" s="286">
        <f>FU92*0.5</f>
        <v>182.80000000000018</v>
      </c>
      <c r="FW93" s="24"/>
      <c r="FX93" s="286">
        <f>FW92*0.75</f>
        <v>0</v>
      </c>
      <c r="FY93" s="24"/>
      <c r="FZ93" s="286">
        <f>FY92*1</f>
        <v>462.39999999999873</v>
      </c>
      <c r="GA93" s="460"/>
      <c r="GB93" s="443"/>
      <c r="GC93" s="286">
        <f>GB92*0.25</f>
        <v>0</v>
      </c>
      <c r="GD93" s="24"/>
      <c r="GE93" s="286">
        <f>GD92*0.5</f>
        <v>32.400000000002365</v>
      </c>
      <c r="GF93" s="24"/>
      <c r="GG93" s="286">
        <f>GF92*0.75</f>
        <v>0</v>
      </c>
      <c r="GH93" s="24"/>
      <c r="GI93" s="286">
        <f>GH92*1</f>
        <v>0</v>
      </c>
      <c r="GJ93" s="460"/>
      <c r="GK93" s="443"/>
      <c r="GL93" s="286">
        <f>GK92*0.25</f>
        <v>0</v>
      </c>
      <c r="GM93" s="24"/>
      <c r="GN93" s="286">
        <f>GM92*0.5</f>
        <v>1122.7000000000007</v>
      </c>
      <c r="GO93" s="443"/>
      <c r="GP93" s="286">
        <f>GO92*0.75</f>
        <v>1078.2750000000005</v>
      </c>
      <c r="GQ93" s="443"/>
      <c r="GR93" s="286">
        <f>GQ92*1</f>
        <v>2011.1999999999953</v>
      </c>
      <c r="GS93" s="460"/>
      <c r="GT93" s="443"/>
      <c r="GU93" s="286">
        <f>GT92*0.25</f>
        <v>0</v>
      </c>
      <c r="GV93" s="24"/>
      <c r="GW93" s="286">
        <f>GV92*0.5</f>
        <v>104.89999999999964</v>
      </c>
      <c r="GX93" s="24"/>
      <c r="GY93" s="286">
        <f>GX92*0.75</f>
        <v>0</v>
      </c>
      <c r="GZ93" s="24"/>
      <c r="HA93" s="286">
        <f>GZ92*1</f>
        <v>0</v>
      </c>
      <c r="HB93" s="460"/>
      <c r="HC93" s="443"/>
      <c r="HD93" s="286">
        <f>HC92*0.25</f>
        <v>0</v>
      </c>
      <c r="HE93" s="443"/>
      <c r="HF93" s="286">
        <f>HE92*0.5</f>
        <v>225.05000000000109</v>
      </c>
      <c r="HG93" s="443"/>
      <c r="HH93" s="286">
        <f>HG92*0.75</f>
        <v>382.50000000000205</v>
      </c>
      <c r="HI93" s="443"/>
      <c r="HJ93" s="286">
        <f>HI92*1</f>
        <v>438.39999999999782</v>
      </c>
      <c r="HK93" s="460"/>
      <c r="HL93" s="443"/>
      <c r="HM93" s="286">
        <f>HL92*0.25</f>
        <v>0</v>
      </c>
      <c r="HN93" s="443"/>
      <c r="HO93" s="286">
        <f>HN92*0.5</f>
        <v>129.70000000000164</v>
      </c>
      <c r="HP93" s="443"/>
      <c r="HQ93" s="286">
        <f>HP92*0.75</f>
        <v>0</v>
      </c>
      <c r="HR93" s="443"/>
      <c r="HS93" s="286">
        <f>HR92*1</f>
        <v>288.69999999999709</v>
      </c>
      <c r="HT93" s="460"/>
      <c r="HU93" s="443"/>
      <c r="HV93" s="286">
        <f>HU92*0.25</f>
        <v>0</v>
      </c>
      <c r="HW93" s="443"/>
      <c r="HX93" s="286">
        <f>HW92*0.5</f>
        <v>1365.9000000000015</v>
      </c>
      <c r="HY93" s="443"/>
      <c r="HZ93" s="286">
        <f>HY92*0.75</f>
        <v>2281.7250000000008</v>
      </c>
      <c r="IA93" s="443"/>
      <c r="IB93" s="286">
        <f>IA92*1</f>
        <v>2177.5999999999458</v>
      </c>
      <c r="IC93" s="460"/>
      <c r="ID93" s="443"/>
      <c r="IE93" s="286">
        <f>ID92*0.25</f>
        <v>0</v>
      </c>
      <c r="IF93" s="443"/>
      <c r="IG93" s="286">
        <f>IF92*0.5</f>
        <v>24.750000000001819</v>
      </c>
      <c r="IH93" s="443"/>
      <c r="II93" s="286">
        <f>IH92*0.75</f>
        <v>0</v>
      </c>
      <c r="IJ93" s="443"/>
      <c r="IK93" s="286">
        <f>IJ92*1</f>
        <v>0</v>
      </c>
      <c r="IL93" s="460"/>
      <c r="IM93" s="443"/>
      <c r="IN93" s="286">
        <f>IM92*0.25</f>
        <v>0</v>
      </c>
      <c r="IO93" s="443"/>
      <c r="IP93" s="286">
        <f>IO92*0.5</f>
        <v>77.100000000002183</v>
      </c>
      <c r="IQ93" s="443"/>
      <c r="IR93" s="286">
        <f>IQ92*0.75</f>
        <v>0</v>
      </c>
      <c r="IS93" s="443"/>
      <c r="IT93" s="286">
        <f>IS92*1</f>
        <v>177.39999999999782</v>
      </c>
      <c r="IU93" s="460"/>
      <c r="IV93" s="443"/>
      <c r="IW93" s="286">
        <f>IV92*0.25</f>
        <v>0</v>
      </c>
      <c r="IX93" s="443"/>
      <c r="IY93" s="286">
        <f>IX92*0.5</f>
        <v>84.700000000001637</v>
      </c>
      <c r="IZ93" s="443"/>
      <c r="JA93" s="286">
        <f>IZ92*0.75</f>
        <v>303.90000000000055</v>
      </c>
      <c r="JB93" s="443"/>
      <c r="JC93" s="286">
        <f>JB92*1</f>
        <v>210.90000000000509</v>
      </c>
      <c r="JD93" s="460"/>
      <c r="JE93" s="443"/>
      <c r="JF93" s="286">
        <f>JE92*0.25</f>
        <v>0</v>
      </c>
      <c r="JG93" s="443"/>
      <c r="JH93" s="286">
        <f>JG92*0.5</f>
        <v>191.54999999999927</v>
      </c>
      <c r="JI93" s="443"/>
      <c r="JJ93" s="286">
        <f>JI92*0.75</f>
        <v>240.075000000003</v>
      </c>
      <c r="JK93" s="443"/>
      <c r="JL93" s="286">
        <f>JK92*1</f>
        <v>157.20000000000437</v>
      </c>
      <c r="JM93" s="460"/>
      <c r="JN93" s="443"/>
      <c r="JO93" s="286">
        <f>JN92*0.25</f>
        <v>0</v>
      </c>
      <c r="JP93" s="443"/>
      <c r="JQ93" s="286">
        <f>JP92*0.5</f>
        <v>77</v>
      </c>
      <c r="JR93" s="443"/>
      <c r="JS93" s="286">
        <f>JR92*0.75</f>
        <v>0</v>
      </c>
      <c r="JT93" s="443"/>
      <c r="JU93" s="286">
        <f>JT92*1</f>
        <v>0</v>
      </c>
      <c r="JV93" s="460"/>
      <c r="JW93" s="443"/>
      <c r="JX93" s="286">
        <f>JW92*0.25</f>
        <v>0</v>
      </c>
      <c r="JY93" s="443"/>
      <c r="JZ93" s="286">
        <f>JY92*0.5</f>
        <v>856</v>
      </c>
      <c r="KA93" s="443"/>
      <c r="KB93" s="286">
        <f>KA92*0.75</f>
        <v>1634.3999999999664</v>
      </c>
      <c r="KC93" s="443"/>
      <c r="KD93" s="286">
        <f t="shared" ref="KD93" si="81">KC92*1</f>
        <v>3253.4500000000589</v>
      </c>
      <c r="KE93" s="460"/>
      <c r="KF93" s="443"/>
      <c r="KG93" s="286">
        <f>KF92*0.25</f>
        <v>0</v>
      </c>
      <c r="KH93" s="443"/>
      <c r="KI93" s="286">
        <f>KH92*0.5</f>
        <v>34.099999999998545</v>
      </c>
      <c r="KJ93" s="443"/>
      <c r="KK93" s="286">
        <f>KJ92*0.75</f>
        <v>113.25000000000136</v>
      </c>
      <c r="KL93" s="443"/>
      <c r="KM93" s="286">
        <f>KL92*1</f>
        <v>249.100000000004</v>
      </c>
      <c r="KN93" s="460"/>
      <c r="KO93" s="443"/>
      <c r="KP93" s="286">
        <f>KO92*0.25</f>
        <v>0</v>
      </c>
      <c r="KQ93" s="443"/>
      <c r="KR93" s="286">
        <f>KQ92*0.5</f>
        <v>118.60000000000036</v>
      </c>
      <c r="KS93" s="443"/>
      <c r="KT93" s="286">
        <f>KS92*0.75</f>
        <v>0</v>
      </c>
      <c r="KU93" s="443"/>
      <c r="KV93" s="286">
        <f>KU92*1</f>
        <v>0</v>
      </c>
      <c r="KW93" s="460"/>
      <c r="KX93" s="443"/>
      <c r="KY93" s="286">
        <f>KX92*0.25</f>
        <v>0</v>
      </c>
      <c r="KZ93" s="443"/>
      <c r="LA93" s="286">
        <f>KZ92*0.5</f>
        <v>122.39999999999782</v>
      </c>
      <c r="LB93" s="443"/>
      <c r="LC93" s="286">
        <f>LB92*0.75</f>
        <v>0</v>
      </c>
      <c r="LD93" s="443"/>
      <c r="LE93" s="286">
        <f>LD92*1</f>
        <v>0</v>
      </c>
      <c r="LF93" s="460"/>
      <c r="LG93" s="443"/>
      <c r="LH93" s="286">
        <f>LG92*0.25</f>
        <v>0</v>
      </c>
      <c r="LI93" s="443"/>
      <c r="LJ93" s="286">
        <f>LI92*0.5</f>
        <v>93.800000000001546</v>
      </c>
      <c r="LK93" s="443"/>
      <c r="LL93" s="286">
        <f>LK92*0.75</f>
        <v>0</v>
      </c>
      <c r="LM93" s="443"/>
      <c r="LN93" s="286">
        <f>LM92*1</f>
        <v>0</v>
      </c>
      <c r="LO93" s="460"/>
      <c r="LP93" s="443"/>
      <c r="LQ93" s="286">
        <f>LP92*0.25</f>
        <v>0</v>
      </c>
      <c r="LR93" s="443"/>
      <c r="LS93" s="286">
        <f>LR92*0.5</f>
        <v>51.149999999999636</v>
      </c>
      <c r="LT93" s="443"/>
      <c r="LU93" s="286">
        <f>LT92*0.75</f>
        <v>209.92500000000109</v>
      </c>
      <c r="LV93" s="443"/>
      <c r="LW93" s="286">
        <f>LV92*1</f>
        <v>433.75000000000364</v>
      </c>
      <c r="LX93" s="460"/>
      <c r="LY93" s="443"/>
      <c r="LZ93" s="286">
        <f>LY92*0.25</f>
        <v>0</v>
      </c>
      <c r="MA93" s="443"/>
      <c r="MB93" s="286">
        <f>MA92*0.5</f>
        <v>122.95000000000073</v>
      </c>
      <c r="MC93" s="443"/>
      <c r="MD93" s="286">
        <f>MC92*0.75</f>
        <v>0</v>
      </c>
      <c r="ME93" s="443"/>
      <c r="MF93" s="286">
        <f>ME92*1</f>
        <v>0</v>
      </c>
      <c r="MG93" s="460"/>
      <c r="MH93" s="443"/>
      <c r="MI93" s="286">
        <f>MH92*0.25</f>
        <v>0</v>
      </c>
      <c r="MJ93" s="443"/>
      <c r="MK93" s="286">
        <f>MJ92*0.5</f>
        <v>262.35000000000036</v>
      </c>
      <c r="ML93" s="443"/>
      <c r="MM93" s="286">
        <f>ML92*0.75</f>
        <v>709.87500000000273</v>
      </c>
      <c r="MN93" s="443"/>
      <c r="MO93" s="286">
        <f>MN92*1</f>
        <v>958.200000000008</v>
      </c>
      <c r="MP93" s="460"/>
      <c r="MQ93" s="443"/>
      <c r="MR93" s="286">
        <f>MQ92*0.25</f>
        <v>0</v>
      </c>
      <c r="MS93" s="443"/>
      <c r="MT93" s="286">
        <f>MS92*0.5</f>
        <v>116.00000000000364</v>
      </c>
      <c r="MU93" s="443"/>
      <c r="MV93" s="286">
        <f>MU92*0.75</f>
        <v>282.375</v>
      </c>
      <c r="MW93" s="443"/>
      <c r="MX93" s="286">
        <f>MW92*1</f>
        <v>317.00000000000728</v>
      </c>
      <c r="MY93" s="460"/>
      <c r="MZ93" s="443"/>
      <c r="NA93" s="286">
        <f>MZ92*0.25</f>
        <v>0</v>
      </c>
      <c r="NB93" s="443"/>
      <c r="NC93" s="286">
        <f>NB92*0.5</f>
        <v>0</v>
      </c>
      <c r="ND93" s="443"/>
      <c r="NE93" s="286">
        <f>ND92*0.75</f>
        <v>0</v>
      </c>
      <c r="NF93" s="443"/>
      <c r="NG93" s="286">
        <f>NF92*1</f>
        <v>1138.1499999999942</v>
      </c>
      <c r="NH93" s="460"/>
    </row>
    <row r="94" spans="1:372" s="50" customFormat="1" ht="15.75">
      <c r="A94" s="538"/>
      <c r="B94" s="256"/>
      <c r="C94" s="255"/>
      <c r="D94" s="305"/>
      <c r="E94" s="355"/>
      <c r="F94" s="178"/>
      <c r="G94" s="463"/>
      <c r="H94" s="305"/>
      <c r="I94" s="305"/>
      <c r="J94" s="305"/>
      <c r="K94" s="305"/>
      <c r="L94" s="255"/>
      <c r="M94" s="305"/>
      <c r="N94" s="355"/>
      <c r="O94" s="305"/>
      <c r="P94" s="463"/>
      <c r="Q94" s="305"/>
      <c r="R94" s="305"/>
      <c r="S94" s="305"/>
      <c r="T94" s="305"/>
      <c r="U94" s="255"/>
      <c r="V94" s="178"/>
      <c r="W94" s="355"/>
      <c r="X94" s="178"/>
      <c r="Y94" s="463"/>
      <c r="Z94" s="178"/>
      <c r="AA94" s="305"/>
      <c r="AC94" s="48"/>
      <c r="AD94" s="255"/>
      <c r="AE94" s="178"/>
      <c r="AF94" s="355"/>
      <c r="AG94" s="178"/>
      <c r="AH94" s="305"/>
      <c r="AI94" s="178"/>
      <c r="AJ94" s="305"/>
      <c r="AK94" s="178"/>
      <c r="AL94" s="48"/>
      <c r="AM94" s="255"/>
      <c r="AN94" s="305"/>
      <c r="AO94" s="355"/>
      <c r="AP94" s="178"/>
      <c r="AQ94" s="305"/>
      <c r="AR94" s="178"/>
      <c r="AS94" s="305"/>
      <c r="AT94" s="178"/>
      <c r="AU94" s="48"/>
      <c r="AV94" s="255"/>
      <c r="AW94" s="178"/>
      <c r="AX94" s="355"/>
      <c r="AY94" s="178"/>
      <c r="AZ94" s="305"/>
      <c r="BA94" s="178"/>
      <c r="BB94" s="305"/>
      <c r="BC94" s="178"/>
      <c r="BD94" s="48"/>
      <c r="BE94" s="255"/>
      <c r="BF94" s="305"/>
      <c r="BG94" s="355"/>
      <c r="BH94" s="178"/>
      <c r="BI94" s="305"/>
      <c r="BJ94" s="178"/>
      <c r="BK94" s="305"/>
      <c r="BL94" s="178"/>
      <c r="BM94" s="48"/>
      <c r="BN94" s="255"/>
      <c r="BO94" s="305"/>
      <c r="BP94" s="355"/>
      <c r="BQ94" s="305"/>
      <c r="BR94" s="305"/>
      <c r="BS94" s="305"/>
      <c r="BT94" s="305"/>
      <c r="BU94" s="305"/>
      <c r="BV94" s="48"/>
      <c r="BW94" s="255"/>
      <c r="BX94" s="305"/>
      <c r="BY94" s="355"/>
      <c r="BZ94" s="305"/>
      <c r="CA94" s="305"/>
      <c r="CB94" s="305"/>
      <c r="CC94" s="305"/>
      <c r="CD94" s="305"/>
      <c r="CE94" s="48"/>
      <c r="CF94" s="255"/>
      <c r="CG94" s="305"/>
      <c r="CH94" s="355"/>
      <c r="CI94" s="178"/>
      <c r="CJ94" s="305"/>
      <c r="CK94" s="178"/>
      <c r="CL94" s="305"/>
      <c r="CM94" s="178"/>
      <c r="CN94" s="48"/>
      <c r="CO94" s="255"/>
      <c r="CP94" s="305"/>
      <c r="CQ94" s="355"/>
      <c r="CR94" s="178"/>
      <c r="CS94" s="305"/>
      <c r="CT94" s="178"/>
      <c r="CU94" s="305"/>
      <c r="CV94" s="178"/>
      <c r="CW94" s="48"/>
      <c r="CX94" s="255"/>
      <c r="CY94" s="305"/>
      <c r="CZ94" s="355"/>
      <c r="DA94" s="178"/>
      <c r="DB94" s="305"/>
      <c r="DC94" s="305"/>
      <c r="DD94" s="305"/>
      <c r="DE94" s="305"/>
      <c r="DF94" s="48"/>
      <c r="DG94" s="255"/>
      <c r="DH94" s="305"/>
      <c r="DI94" s="355"/>
      <c r="DJ94" s="178"/>
      <c r="DK94" s="305"/>
      <c r="DL94" s="178"/>
      <c r="DM94" s="305"/>
      <c r="DN94" s="178"/>
      <c r="DO94" s="48"/>
      <c r="DP94" s="255"/>
      <c r="DQ94" s="305"/>
      <c r="DR94" s="355"/>
      <c r="DS94" s="178"/>
      <c r="DT94" s="305"/>
      <c r="DU94" s="305"/>
      <c r="DV94" s="305"/>
      <c r="DW94" s="305"/>
      <c r="DX94" s="48"/>
      <c r="DY94" s="255"/>
      <c r="DZ94" s="305"/>
      <c r="EA94" s="355"/>
      <c r="EB94" s="178"/>
      <c r="EC94" s="305"/>
      <c r="ED94" s="178"/>
      <c r="EE94" s="305"/>
      <c r="EF94" s="178"/>
      <c r="EG94" s="48"/>
      <c r="EH94" s="255"/>
      <c r="EI94" s="305"/>
      <c r="EJ94" s="355"/>
      <c r="EK94" s="178"/>
      <c r="EL94" s="305"/>
      <c r="EM94" s="178"/>
      <c r="EN94" s="305"/>
      <c r="EO94" s="178"/>
      <c r="EP94" s="48"/>
      <c r="EQ94" s="255"/>
      <c r="ER94" s="305"/>
      <c r="ES94" s="355"/>
      <c r="ET94" s="178"/>
      <c r="EU94" s="305"/>
      <c r="EV94" s="178"/>
      <c r="EW94" s="305"/>
      <c r="EX94" s="178"/>
      <c r="EY94" s="48"/>
      <c r="EZ94" s="255"/>
      <c r="FA94" s="305"/>
      <c r="FB94" s="355"/>
      <c r="FC94" s="178"/>
      <c r="FD94" s="305"/>
      <c r="FE94" s="178"/>
      <c r="FF94" s="305"/>
      <c r="FG94" s="178"/>
      <c r="FH94" s="48"/>
      <c r="FI94" s="255"/>
      <c r="FJ94" s="305"/>
      <c r="FK94" s="355"/>
      <c r="FL94" s="178"/>
      <c r="FM94" s="305"/>
      <c r="FN94" s="305"/>
      <c r="FO94" s="305"/>
      <c r="FP94" s="305"/>
      <c r="FQ94" s="48"/>
      <c r="FR94" s="255"/>
      <c r="FS94" s="305"/>
      <c r="FT94" s="355"/>
      <c r="FU94" s="178"/>
      <c r="FV94" s="305"/>
      <c r="FW94" s="178"/>
      <c r="FX94" s="305"/>
      <c r="FY94" s="178"/>
      <c r="FZ94" s="48"/>
      <c r="GA94" s="255"/>
      <c r="GB94" s="305"/>
      <c r="GC94" s="355"/>
      <c r="GD94" s="178"/>
      <c r="GE94" s="305"/>
      <c r="GF94" s="178"/>
      <c r="GG94" s="305"/>
      <c r="GH94" s="178"/>
      <c r="GI94" s="48"/>
      <c r="GJ94" s="255"/>
      <c r="GK94" s="305"/>
      <c r="GL94" s="355"/>
      <c r="GM94" s="178"/>
      <c r="GN94" s="305"/>
      <c r="GO94" s="305"/>
      <c r="GP94" s="305"/>
      <c r="GQ94" s="305"/>
      <c r="GR94" s="48"/>
      <c r="GS94" s="255"/>
      <c r="GT94" s="305"/>
      <c r="GU94" s="355"/>
      <c r="GV94" s="178"/>
      <c r="GW94" s="305"/>
      <c r="GX94" s="178"/>
      <c r="GY94" s="305"/>
      <c r="GZ94" s="178"/>
      <c r="HA94" s="305"/>
      <c r="HB94" s="255"/>
      <c r="HC94" s="305"/>
      <c r="HD94" s="355"/>
      <c r="HE94" s="305"/>
      <c r="HF94" s="305"/>
      <c r="HG94" s="305"/>
      <c r="HH94" s="305"/>
      <c r="HI94" s="305"/>
      <c r="HJ94" s="48"/>
      <c r="HK94" s="255"/>
      <c r="HL94" s="305"/>
      <c r="HM94" s="355"/>
      <c r="HN94" s="305"/>
      <c r="HO94" s="305"/>
      <c r="HP94" s="305"/>
      <c r="HQ94" s="305"/>
      <c r="HR94" s="305"/>
      <c r="HS94" s="48"/>
      <c r="HT94" s="255"/>
      <c r="HU94" s="305"/>
      <c r="HV94" s="355"/>
      <c r="HW94" s="305"/>
      <c r="HX94" s="305"/>
      <c r="HY94" s="305"/>
      <c r="HZ94" s="305"/>
      <c r="IA94" s="305"/>
      <c r="IB94" s="48"/>
      <c r="IC94" s="255"/>
      <c r="ID94" s="305"/>
      <c r="IE94" s="355"/>
      <c r="IF94" s="305"/>
      <c r="IG94" s="305"/>
      <c r="IH94" s="305"/>
      <c r="II94" s="305"/>
      <c r="IJ94" s="305"/>
      <c r="IK94" s="305"/>
      <c r="IL94" s="255"/>
      <c r="IM94" s="305"/>
      <c r="IN94" s="355"/>
      <c r="IO94" s="305"/>
      <c r="IP94" s="305"/>
      <c r="IQ94" s="305"/>
      <c r="IR94" s="305"/>
      <c r="IS94" s="305"/>
      <c r="IT94" s="48"/>
      <c r="IU94" s="255"/>
      <c r="IV94" s="305"/>
      <c r="IW94" s="355"/>
      <c r="IX94" s="305"/>
      <c r="IY94" s="305"/>
      <c r="IZ94" s="305"/>
      <c r="JA94" s="305"/>
      <c r="JB94" s="305"/>
      <c r="JC94" s="48"/>
      <c r="JD94" s="255"/>
      <c r="JE94" s="305"/>
      <c r="JF94" s="355"/>
      <c r="JG94" s="305"/>
      <c r="JH94" s="305"/>
      <c r="JI94" s="305"/>
      <c r="JJ94" s="305"/>
      <c r="JK94" s="305"/>
      <c r="JL94" s="48"/>
      <c r="JM94" s="255"/>
      <c r="JN94" s="305"/>
      <c r="JO94" s="355"/>
      <c r="JP94" s="305"/>
      <c r="JQ94" s="305"/>
      <c r="JR94" s="305"/>
      <c r="JS94" s="305"/>
      <c r="JT94" s="305"/>
      <c r="JU94" s="305"/>
      <c r="JV94" s="255"/>
      <c r="JW94" s="305"/>
      <c r="JX94" s="355"/>
      <c r="JY94" s="305"/>
      <c r="JZ94" s="305"/>
      <c r="KA94" s="305"/>
      <c r="KB94" s="305"/>
      <c r="KC94" s="305"/>
      <c r="KD94" s="48"/>
      <c r="KE94" s="255"/>
      <c r="KF94" s="305"/>
      <c r="KG94" s="355"/>
      <c r="KH94" s="305"/>
      <c r="KI94" s="305"/>
      <c r="KJ94" s="305"/>
      <c r="KK94" s="305"/>
      <c r="KL94" s="305"/>
      <c r="KM94" s="48"/>
      <c r="KN94" s="255"/>
      <c r="KO94" s="305"/>
      <c r="KP94" s="355"/>
      <c r="KQ94" s="305"/>
      <c r="KR94" s="305"/>
      <c r="KS94" s="305"/>
      <c r="KT94" s="305"/>
      <c r="KU94" s="305"/>
      <c r="KV94" s="305"/>
      <c r="KW94" s="255"/>
      <c r="KX94" s="305"/>
      <c r="KY94" s="355"/>
      <c r="KZ94" s="305"/>
      <c r="LA94" s="305"/>
      <c r="LB94" s="305"/>
      <c r="LC94" s="305"/>
      <c r="LD94" s="305"/>
      <c r="LE94" s="305"/>
      <c r="LF94" s="255"/>
      <c r="LG94" s="305"/>
      <c r="LH94" s="355"/>
      <c r="LI94" s="305"/>
      <c r="LJ94" s="305"/>
      <c r="LK94" s="305"/>
      <c r="LL94" s="305"/>
      <c r="LM94" s="305"/>
      <c r="LN94" s="48"/>
      <c r="LO94" s="255"/>
      <c r="LP94" s="305"/>
      <c r="LQ94" s="355"/>
      <c r="LR94" s="305"/>
      <c r="LS94" s="305"/>
      <c r="LT94" s="305"/>
      <c r="LU94" s="305"/>
      <c r="LV94" s="305"/>
      <c r="LW94" s="48"/>
      <c r="LX94" s="255"/>
      <c r="LY94" s="305"/>
      <c r="LZ94" s="355"/>
      <c r="MA94" s="305"/>
      <c r="MB94" s="305"/>
      <c r="MC94" s="305"/>
      <c r="MD94" s="305"/>
      <c r="ME94" s="305"/>
      <c r="MF94" s="305"/>
      <c r="MG94" s="255"/>
      <c r="MH94" s="305"/>
      <c r="MI94" s="355"/>
      <c r="MJ94" s="305"/>
      <c r="MK94" s="305"/>
      <c r="ML94" s="305"/>
      <c r="MM94" s="305"/>
      <c r="MN94" s="305"/>
      <c r="MO94" s="48"/>
      <c r="MP94" s="255"/>
      <c r="MQ94" s="305"/>
      <c r="MR94" s="355"/>
      <c r="MS94" s="305"/>
      <c r="MT94" s="305"/>
      <c r="MU94" s="305"/>
      <c r="MV94" s="305"/>
      <c r="MW94" s="305"/>
      <c r="MX94" s="48"/>
      <c r="MY94" s="255"/>
      <c r="MZ94" s="305"/>
      <c r="NA94" s="355"/>
      <c r="NB94" s="305"/>
      <c r="NC94" s="305"/>
      <c r="ND94" s="305"/>
      <c r="NE94" s="305"/>
      <c r="NF94" s="305"/>
      <c r="NG94" s="48"/>
      <c r="NH94" s="255"/>
    </row>
    <row r="95" spans="1:372" ht="18">
      <c r="A95" s="306" t="s">
        <v>164</v>
      </c>
      <c r="B95" s="59"/>
      <c r="C95" s="460"/>
      <c r="D95" s="443"/>
      <c r="E95" s="444" t="s">
        <v>187</v>
      </c>
      <c r="F95" s="24"/>
      <c r="G95" s="444" t="s">
        <v>183</v>
      </c>
      <c r="H95" s="443"/>
      <c r="I95" s="444" t="s">
        <v>184</v>
      </c>
      <c r="J95" s="443"/>
      <c r="K95" s="444" t="s">
        <v>185</v>
      </c>
      <c r="L95" s="460"/>
      <c r="M95" s="443"/>
      <c r="N95" s="444" t="s">
        <v>187</v>
      </c>
      <c r="O95" s="443"/>
      <c r="P95" s="444" t="s">
        <v>183</v>
      </c>
      <c r="Q95" s="443"/>
      <c r="R95" s="444" t="s">
        <v>184</v>
      </c>
      <c r="S95" s="443"/>
      <c r="T95" s="444" t="s">
        <v>185</v>
      </c>
      <c r="U95" s="460"/>
      <c r="V95" s="24"/>
      <c r="W95" s="444" t="s">
        <v>187</v>
      </c>
      <c r="X95" s="24"/>
      <c r="Y95" s="444" t="s">
        <v>183</v>
      </c>
      <c r="Z95" s="24"/>
      <c r="AA95" s="444" t="s">
        <v>184</v>
      </c>
      <c r="AC95" s="444" t="s">
        <v>185</v>
      </c>
      <c r="AD95" s="460"/>
      <c r="AE95" s="24"/>
      <c r="AF95" s="444" t="s">
        <v>187</v>
      </c>
      <c r="AG95" s="24"/>
      <c r="AH95" s="444" t="s">
        <v>183</v>
      </c>
      <c r="AI95" s="24"/>
      <c r="AJ95" s="444" t="s">
        <v>184</v>
      </c>
      <c r="AK95" s="24"/>
      <c r="AL95" s="444" t="s">
        <v>185</v>
      </c>
      <c r="AM95" s="460"/>
      <c r="AN95" s="443">
        <v>368.4</v>
      </c>
      <c r="AO95" s="444" t="s">
        <v>187</v>
      </c>
      <c r="AP95" s="24"/>
      <c r="AQ95" s="444" t="s">
        <v>183</v>
      </c>
      <c r="AR95" s="24"/>
      <c r="AS95" s="444" t="s">
        <v>184</v>
      </c>
      <c r="AT95" s="24"/>
      <c r="AU95" s="444" t="s">
        <v>185</v>
      </c>
      <c r="AV95" s="460"/>
      <c r="AW95" s="24">
        <v>387.4</v>
      </c>
      <c r="AX95" s="444" t="s">
        <v>187</v>
      </c>
      <c r="AZ95" s="444" t="s">
        <v>183</v>
      </c>
      <c r="BB95" s="444" t="s">
        <v>184</v>
      </c>
      <c r="BC95" s="24"/>
      <c r="BD95" s="444" t="s">
        <v>185</v>
      </c>
      <c r="BE95" s="460"/>
      <c r="BF95" s="443">
        <v>660.9</v>
      </c>
      <c r="BG95" s="444" t="s">
        <v>187</v>
      </c>
      <c r="BH95" s="24"/>
      <c r="BI95" s="444" t="s">
        <v>183</v>
      </c>
      <c r="BJ95" s="24"/>
      <c r="BK95" s="444" t="s">
        <v>184</v>
      </c>
      <c r="BL95" s="24"/>
      <c r="BM95" s="444" t="s">
        <v>185</v>
      </c>
      <c r="BN95" s="460"/>
      <c r="BO95" s="443">
        <v>556.79999999999995</v>
      </c>
      <c r="BP95" s="444" t="s">
        <v>187</v>
      </c>
      <c r="BQ95" s="443"/>
      <c r="BR95" s="444" t="s">
        <v>183</v>
      </c>
      <c r="BS95" s="443"/>
      <c r="BT95" s="444" t="s">
        <v>184</v>
      </c>
      <c r="BU95" s="443"/>
      <c r="BV95" s="444" t="s">
        <v>185</v>
      </c>
      <c r="BW95" s="460"/>
      <c r="BX95" s="443">
        <v>14.3</v>
      </c>
      <c r="BY95" s="444" t="s">
        <v>187</v>
      </c>
      <c r="BZ95" s="443"/>
      <c r="CA95" s="444" t="s">
        <v>183</v>
      </c>
      <c r="CB95" s="443"/>
      <c r="CC95" s="444" t="s">
        <v>184</v>
      </c>
      <c r="CD95" s="443"/>
      <c r="CE95" s="444" t="s">
        <v>185</v>
      </c>
      <c r="CF95" s="460"/>
      <c r="CG95" s="443">
        <v>658.8</v>
      </c>
      <c r="CH95" s="444" t="s">
        <v>187</v>
      </c>
      <c r="CI95" s="24"/>
      <c r="CJ95" s="444" t="s">
        <v>183</v>
      </c>
      <c r="CK95" s="24"/>
      <c r="CL95" s="444" t="s">
        <v>184</v>
      </c>
      <c r="CM95" s="24"/>
      <c r="CN95" s="444" t="s">
        <v>185</v>
      </c>
      <c r="CO95" s="460"/>
      <c r="CP95" s="443">
        <v>186.2</v>
      </c>
      <c r="CQ95" s="444" t="s">
        <v>187</v>
      </c>
      <c r="CR95" s="24"/>
      <c r="CS95" s="444" t="s">
        <v>183</v>
      </c>
      <c r="CT95" s="24"/>
      <c r="CU95" s="444" t="s">
        <v>184</v>
      </c>
      <c r="CV95" s="24"/>
      <c r="CW95" s="444" t="s">
        <v>185</v>
      </c>
      <c r="CX95" s="460"/>
      <c r="CY95" s="443">
        <v>372.2</v>
      </c>
      <c r="CZ95" s="444" t="s">
        <v>187</v>
      </c>
      <c r="DA95" s="24"/>
      <c r="DB95" s="444" t="s">
        <v>183</v>
      </c>
      <c r="DC95" s="443"/>
      <c r="DD95" s="444" t="s">
        <v>184</v>
      </c>
      <c r="DE95" s="443"/>
      <c r="DF95" s="444" t="s">
        <v>185</v>
      </c>
      <c r="DG95" s="460"/>
      <c r="DH95" s="443">
        <v>261</v>
      </c>
      <c r="DI95" s="444" t="s">
        <v>187</v>
      </c>
      <c r="DJ95" s="24"/>
      <c r="DK95" s="444" t="s">
        <v>183</v>
      </c>
      <c r="DL95" s="24"/>
      <c r="DM95" s="444" t="s">
        <v>184</v>
      </c>
      <c r="DN95" s="24"/>
      <c r="DO95" s="444" t="s">
        <v>185</v>
      </c>
      <c r="DP95" s="460"/>
      <c r="DQ95" s="443">
        <v>163.9</v>
      </c>
      <c r="DR95" s="444" t="s">
        <v>187</v>
      </c>
      <c r="DS95" s="24"/>
      <c r="DT95" s="444" t="s">
        <v>183</v>
      </c>
      <c r="DU95" s="443"/>
      <c r="DV95" s="444" t="s">
        <v>184</v>
      </c>
      <c r="DW95" s="443"/>
      <c r="DX95" s="444" t="s">
        <v>185</v>
      </c>
      <c r="DY95" s="460"/>
      <c r="DZ95" s="443">
        <v>391.9</v>
      </c>
      <c r="EA95" s="444" t="s">
        <v>187</v>
      </c>
      <c r="EB95" s="24"/>
      <c r="EC95" s="444" t="s">
        <v>183</v>
      </c>
      <c r="ED95" s="24"/>
      <c r="EE95" s="444" t="s">
        <v>184</v>
      </c>
      <c r="EF95" s="24"/>
      <c r="EG95" s="444" t="s">
        <v>185</v>
      </c>
      <c r="EH95" s="460"/>
      <c r="EI95" s="443">
        <v>238.5</v>
      </c>
      <c r="EJ95" s="444" t="s">
        <v>187</v>
      </c>
      <c r="EK95" s="24"/>
      <c r="EL95" s="444" t="s">
        <v>183</v>
      </c>
      <c r="EM95" s="24"/>
      <c r="EN95" s="444" t="s">
        <v>184</v>
      </c>
      <c r="EO95" s="24"/>
      <c r="EP95" s="444" t="s">
        <v>185</v>
      </c>
      <c r="EQ95" s="460"/>
      <c r="ER95" s="443">
        <v>195.1</v>
      </c>
      <c r="ES95" s="444" t="s">
        <v>187</v>
      </c>
      <c r="ET95" s="24"/>
      <c r="EU95" s="444" t="s">
        <v>183</v>
      </c>
      <c r="EV95" s="24"/>
      <c r="EW95" s="444" t="s">
        <v>184</v>
      </c>
      <c r="EX95" s="24"/>
      <c r="EY95" s="444" t="s">
        <v>185</v>
      </c>
      <c r="EZ95" s="460"/>
      <c r="FA95" s="443">
        <v>321.85000000000002</v>
      </c>
      <c r="FB95" s="444" t="s">
        <v>187</v>
      </c>
      <c r="FC95" s="24"/>
      <c r="FD95" s="444" t="s">
        <v>183</v>
      </c>
      <c r="FE95" s="24"/>
      <c r="FF95" s="444" t="s">
        <v>184</v>
      </c>
      <c r="FG95" s="24"/>
      <c r="FH95" s="444" t="s">
        <v>185</v>
      </c>
      <c r="FI95" s="460"/>
      <c r="FJ95" s="443">
        <v>182.3</v>
      </c>
      <c r="FK95" s="444" t="s">
        <v>187</v>
      </c>
      <c r="FL95" s="24"/>
      <c r="FM95" s="444" t="s">
        <v>183</v>
      </c>
      <c r="FN95" s="443"/>
      <c r="FO95" s="444" t="s">
        <v>184</v>
      </c>
      <c r="FP95" s="443"/>
      <c r="FQ95" s="444" t="s">
        <v>185</v>
      </c>
      <c r="FR95" s="460"/>
      <c r="FS95" s="443">
        <v>559.20000000000005</v>
      </c>
      <c r="FT95" s="444" t="s">
        <v>187</v>
      </c>
      <c r="FU95" s="24"/>
      <c r="FV95" s="444" t="s">
        <v>183</v>
      </c>
      <c r="FW95" s="24"/>
      <c r="FX95" s="444" t="s">
        <v>184</v>
      </c>
      <c r="FY95" s="24"/>
      <c r="FZ95" s="444" t="s">
        <v>185</v>
      </c>
      <c r="GA95" s="460"/>
      <c r="GB95" s="443">
        <v>330.5</v>
      </c>
      <c r="GC95" s="444" t="s">
        <v>187</v>
      </c>
      <c r="GD95" s="24"/>
      <c r="GE95" s="444" t="s">
        <v>183</v>
      </c>
      <c r="GF95" s="24"/>
      <c r="GG95" s="444" t="s">
        <v>184</v>
      </c>
      <c r="GH95" s="24"/>
      <c r="GI95" s="444" t="s">
        <v>185</v>
      </c>
      <c r="GJ95" s="460"/>
      <c r="GK95" s="443">
        <v>1249.2</v>
      </c>
      <c r="GL95" s="444" t="s">
        <v>187</v>
      </c>
      <c r="GM95" s="24"/>
      <c r="GN95" s="444" t="s">
        <v>183</v>
      </c>
      <c r="GO95" s="443"/>
      <c r="GP95" s="444" t="s">
        <v>184</v>
      </c>
      <c r="GQ95" s="443"/>
      <c r="GR95" s="444" t="s">
        <v>185</v>
      </c>
      <c r="GS95" s="460"/>
      <c r="GT95" s="443">
        <v>484.2</v>
      </c>
      <c r="GU95" s="444" t="s">
        <v>187</v>
      </c>
      <c r="GV95" s="24"/>
      <c r="GW95" s="444" t="s">
        <v>183</v>
      </c>
      <c r="GX95" s="24"/>
      <c r="GY95" s="444" t="s">
        <v>184</v>
      </c>
      <c r="GZ95" s="24"/>
      <c r="HA95" s="444" t="s">
        <v>185</v>
      </c>
      <c r="HB95" s="460"/>
      <c r="HC95" s="443">
        <v>280.8</v>
      </c>
      <c r="HD95" s="444" t="s">
        <v>187</v>
      </c>
      <c r="HE95" s="443"/>
      <c r="HF95" s="444" t="s">
        <v>183</v>
      </c>
      <c r="HG95" s="443"/>
      <c r="HH95" s="444" t="s">
        <v>184</v>
      </c>
      <c r="HI95" s="443"/>
      <c r="HJ95" s="444" t="s">
        <v>185</v>
      </c>
      <c r="HK95" s="460"/>
      <c r="HL95" s="443">
        <v>556.54999999999995</v>
      </c>
      <c r="HM95" s="444" t="s">
        <v>187</v>
      </c>
      <c r="HN95" s="443"/>
      <c r="HO95" s="444" t="s">
        <v>183</v>
      </c>
      <c r="HP95" s="443"/>
      <c r="HQ95" s="444" t="s">
        <v>184</v>
      </c>
      <c r="HR95" s="443"/>
      <c r="HS95" s="444" t="s">
        <v>185</v>
      </c>
      <c r="HT95" s="460"/>
      <c r="HU95" s="443">
        <v>2971</v>
      </c>
      <c r="HV95" s="444" t="s">
        <v>187</v>
      </c>
      <c r="HW95" s="443"/>
      <c r="HX95" s="444" t="s">
        <v>183</v>
      </c>
      <c r="HY95" s="443"/>
      <c r="HZ95" s="444" t="s">
        <v>184</v>
      </c>
      <c r="IA95" s="443"/>
      <c r="IB95" s="444" t="s">
        <v>185</v>
      </c>
      <c r="IC95" s="460"/>
      <c r="ID95" s="443">
        <v>37.25</v>
      </c>
      <c r="IE95" s="444" t="s">
        <v>187</v>
      </c>
      <c r="IF95" s="443"/>
      <c r="IG95" s="444" t="s">
        <v>183</v>
      </c>
      <c r="IH95" s="443"/>
      <c r="II95" s="444" t="s">
        <v>184</v>
      </c>
      <c r="IJ95" s="443"/>
      <c r="IK95" s="444" t="s">
        <v>185</v>
      </c>
      <c r="IL95" s="460"/>
      <c r="IM95" s="443">
        <v>156.85</v>
      </c>
      <c r="IN95" s="444" t="s">
        <v>187</v>
      </c>
      <c r="IO95" s="443"/>
      <c r="IP95" s="444" t="s">
        <v>183</v>
      </c>
      <c r="IQ95" s="443"/>
      <c r="IR95" s="444" t="s">
        <v>184</v>
      </c>
      <c r="IS95" s="443"/>
      <c r="IT95" s="444" t="s">
        <v>185</v>
      </c>
      <c r="IU95" s="460"/>
      <c r="IV95" s="443">
        <v>433</v>
      </c>
      <c r="IW95" s="444" t="s">
        <v>187</v>
      </c>
      <c r="IX95" s="443"/>
      <c r="IY95" s="444" t="s">
        <v>183</v>
      </c>
      <c r="IZ95" s="443"/>
      <c r="JA95" s="444" t="s">
        <v>184</v>
      </c>
      <c r="JB95" s="443"/>
      <c r="JC95" s="444" t="s">
        <v>185</v>
      </c>
      <c r="JD95" s="460"/>
      <c r="JE95" s="443">
        <v>271.55</v>
      </c>
      <c r="JF95" s="444" t="s">
        <v>187</v>
      </c>
      <c r="JG95" s="443"/>
      <c r="JH95" s="444" t="s">
        <v>183</v>
      </c>
      <c r="JI95" s="443"/>
      <c r="JJ95" s="444" t="s">
        <v>184</v>
      </c>
      <c r="JK95" s="443"/>
      <c r="JL95" s="444" t="s">
        <v>185</v>
      </c>
      <c r="JM95" s="460"/>
      <c r="JN95" s="443">
        <v>350.5</v>
      </c>
      <c r="JO95" s="444" t="s">
        <v>187</v>
      </c>
      <c r="JP95" s="443"/>
      <c r="JQ95" s="444" t="s">
        <v>183</v>
      </c>
      <c r="JR95" s="443"/>
      <c r="JS95" s="444" t="s">
        <v>184</v>
      </c>
      <c r="JT95" s="443"/>
      <c r="JU95" s="444" t="s">
        <v>185</v>
      </c>
      <c r="JV95" s="460"/>
      <c r="JW95" s="443">
        <v>1980.7</v>
      </c>
      <c r="JX95" s="444" t="s">
        <v>187</v>
      </c>
      <c r="JY95" s="443"/>
      <c r="JZ95" s="444" t="s">
        <v>183</v>
      </c>
      <c r="KA95" s="443"/>
      <c r="KB95" s="444" t="s">
        <v>184</v>
      </c>
      <c r="KC95" s="443"/>
      <c r="KD95" s="444" t="s">
        <v>185</v>
      </c>
      <c r="KE95" s="460"/>
      <c r="KF95" s="443">
        <v>138</v>
      </c>
      <c r="KG95" s="444" t="s">
        <v>187</v>
      </c>
      <c r="KH95" s="443"/>
      <c r="KI95" s="444" t="s">
        <v>183</v>
      </c>
      <c r="KJ95" s="443"/>
      <c r="KK95" s="444" t="s">
        <v>184</v>
      </c>
      <c r="KL95" s="443"/>
      <c r="KM95" s="444" t="s">
        <v>185</v>
      </c>
      <c r="KN95" s="460"/>
      <c r="KO95" s="443">
        <v>357.3</v>
      </c>
      <c r="KP95" s="444" t="s">
        <v>187</v>
      </c>
      <c r="KQ95" s="443"/>
      <c r="KR95" s="444" t="s">
        <v>183</v>
      </c>
      <c r="KS95" s="443"/>
      <c r="KT95" s="444" t="s">
        <v>184</v>
      </c>
      <c r="KU95" s="443"/>
      <c r="KV95" s="444" t="s">
        <v>185</v>
      </c>
      <c r="KW95" s="460"/>
      <c r="KX95" s="443">
        <v>464.1</v>
      </c>
      <c r="KY95" s="444" t="s">
        <v>187</v>
      </c>
      <c r="KZ95" s="443"/>
      <c r="LA95" s="444" t="s">
        <v>183</v>
      </c>
      <c r="LB95" s="443"/>
      <c r="LC95" s="444" t="s">
        <v>184</v>
      </c>
      <c r="LD95" s="443"/>
      <c r="LE95" s="444" t="s">
        <v>185</v>
      </c>
      <c r="LF95" s="460"/>
      <c r="LG95" s="443">
        <v>270.14999999999998</v>
      </c>
      <c r="LH95" s="444" t="s">
        <v>187</v>
      </c>
      <c r="LI95" s="443"/>
      <c r="LJ95" s="444" t="s">
        <v>183</v>
      </c>
      <c r="LK95" s="443"/>
      <c r="LL95" s="444" t="s">
        <v>184</v>
      </c>
      <c r="LM95" s="443"/>
      <c r="LN95" s="444" t="s">
        <v>185</v>
      </c>
      <c r="LO95" s="460"/>
      <c r="LP95" s="443">
        <v>593.5</v>
      </c>
      <c r="LQ95" s="444" t="s">
        <v>187</v>
      </c>
      <c r="LR95" s="443"/>
      <c r="LS95" s="444" t="s">
        <v>183</v>
      </c>
      <c r="LT95" s="443"/>
      <c r="LU95" s="444" t="s">
        <v>184</v>
      </c>
      <c r="LV95" s="443"/>
      <c r="LW95" s="444" t="s">
        <v>185</v>
      </c>
      <c r="LX95" s="460"/>
      <c r="LY95" s="443">
        <v>256.2</v>
      </c>
      <c r="LZ95" s="444" t="s">
        <v>187</v>
      </c>
      <c r="MA95" s="443"/>
      <c r="MB95" s="444" t="s">
        <v>183</v>
      </c>
      <c r="MC95" s="443"/>
      <c r="MD95" s="444" t="s">
        <v>184</v>
      </c>
      <c r="ME95" s="443"/>
      <c r="MF95" s="444" t="s">
        <v>185</v>
      </c>
      <c r="MG95" s="460"/>
      <c r="MH95" s="443">
        <v>1067.0999999999999</v>
      </c>
      <c r="MI95" s="444" t="s">
        <v>187</v>
      </c>
      <c r="MJ95" s="443"/>
      <c r="MK95" s="444" t="s">
        <v>183</v>
      </c>
      <c r="ML95" s="443"/>
      <c r="MM95" s="444" t="s">
        <v>184</v>
      </c>
      <c r="MN95" s="443"/>
      <c r="MO95" s="444" t="s">
        <v>185</v>
      </c>
      <c r="MP95" s="460"/>
      <c r="MQ95" s="443">
        <v>376.5</v>
      </c>
      <c r="MR95" s="444" t="s">
        <v>187</v>
      </c>
      <c r="MS95" s="443"/>
      <c r="MT95" s="444" t="s">
        <v>183</v>
      </c>
      <c r="MU95" s="443"/>
      <c r="MV95" s="444" t="s">
        <v>184</v>
      </c>
      <c r="MW95" s="443"/>
      <c r="MX95" s="444" t="s">
        <v>185</v>
      </c>
      <c r="MY95" s="460"/>
      <c r="MZ95" s="443"/>
      <c r="NA95" s="444" t="s">
        <v>187</v>
      </c>
      <c r="NB95" s="443"/>
      <c r="NC95" s="444" t="s">
        <v>183</v>
      </c>
      <c r="ND95" s="443"/>
      <c r="NE95" s="444" t="s">
        <v>184</v>
      </c>
      <c r="NF95" s="443"/>
      <c r="NG95" s="444" t="s">
        <v>185</v>
      </c>
      <c r="NH95" s="460"/>
    </row>
    <row r="96" spans="1:372" ht="18">
      <c r="A96" s="110">
        <v>2018</v>
      </c>
      <c r="B96" s="59">
        <f>SUM(D96:AAP96)</f>
        <v>4535.9250000000002</v>
      </c>
      <c r="C96" s="460"/>
      <c r="D96" s="443"/>
      <c r="E96" s="286">
        <f>D95*0.25</f>
        <v>0</v>
      </c>
      <c r="F96" s="24"/>
      <c r="G96" s="286">
        <f>F95*0.5</f>
        <v>0</v>
      </c>
      <c r="H96" s="443"/>
      <c r="I96" s="286">
        <f>H95*0.75</f>
        <v>0</v>
      </c>
      <c r="J96" s="443"/>
      <c r="K96" s="286">
        <f>J95*1</f>
        <v>0</v>
      </c>
      <c r="L96" s="460"/>
      <c r="M96" s="443"/>
      <c r="N96" s="286">
        <f>M95*0.25</f>
        <v>0</v>
      </c>
      <c r="O96" s="443"/>
      <c r="P96" s="286">
        <f>O95*0.5</f>
        <v>0</v>
      </c>
      <c r="Q96" s="443"/>
      <c r="R96" s="286">
        <f>Q95*0.75</f>
        <v>0</v>
      </c>
      <c r="S96" s="443"/>
      <c r="T96" s="286">
        <f>S95*1</f>
        <v>0</v>
      </c>
      <c r="U96" s="460"/>
      <c r="V96" s="24"/>
      <c r="W96" s="286">
        <f>V95*0.25</f>
        <v>0</v>
      </c>
      <c r="X96" s="24"/>
      <c r="Y96" s="286">
        <f>X95*0.5</f>
        <v>0</v>
      </c>
      <c r="Z96" s="24"/>
      <c r="AA96" s="286">
        <f>Z95*0.75</f>
        <v>0</v>
      </c>
      <c r="AC96" s="286">
        <f t="shared" ref="AC96" si="82">AB95*1</f>
        <v>0</v>
      </c>
      <c r="AD96" s="460"/>
      <c r="AE96" s="24"/>
      <c r="AF96" s="286">
        <f>AE95*0.25</f>
        <v>0</v>
      </c>
      <c r="AG96" s="24"/>
      <c r="AH96" s="286">
        <f>AG95*0.5</f>
        <v>0</v>
      </c>
      <c r="AI96" s="24"/>
      <c r="AJ96" s="286">
        <f>AI95*0.75</f>
        <v>0</v>
      </c>
      <c r="AK96" s="24"/>
      <c r="AL96" s="286">
        <f t="shared" ref="AL96" si="83">AK95*1</f>
        <v>0</v>
      </c>
      <c r="AM96" s="460"/>
      <c r="AN96" s="443"/>
      <c r="AO96" s="286">
        <f>AN95*0.25</f>
        <v>92.1</v>
      </c>
      <c r="AP96" s="24"/>
      <c r="AQ96" s="286">
        <f>AP95*0.5</f>
        <v>0</v>
      </c>
      <c r="AR96" s="24"/>
      <c r="AS96" s="286">
        <f>AR95*0.75</f>
        <v>0</v>
      </c>
      <c r="AT96" s="24"/>
      <c r="AU96" s="286">
        <f>AT95*1</f>
        <v>0</v>
      </c>
      <c r="AV96" s="460"/>
      <c r="AW96" s="24"/>
      <c r="AX96" s="286">
        <f>AW95*0.25</f>
        <v>96.85</v>
      </c>
      <c r="AZ96" s="286">
        <f>AY95*0.5</f>
        <v>0</v>
      </c>
      <c r="BB96" s="286">
        <f>BA95*0.75</f>
        <v>0</v>
      </c>
      <c r="BC96" s="24"/>
      <c r="BD96" s="286">
        <f>BC95*1</f>
        <v>0</v>
      </c>
      <c r="BE96" s="460"/>
      <c r="BF96" s="443"/>
      <c r="BG96" s="286">
        <f>BF95*0.25</f>
        <v>165.22499999999999</v>
      </c>
      <c r="BH96" s="24"/>
      <c r="BI96" s="286">
        <f>BH95*0.5</f>
        <v>0</v>
      </c>
      <c r="BJ96" s="24"/>
      <c r="BK96" s="286">
        <f>BJ95*0.75</f>
        <v>0</v>
      </c>
      <c r="BL96" s="24"/>
      <c r="BM96" s="286">
        <f>BL95*1</f>
        <v>0</v>
      </c>
      <c r="BN96" s="460"/>
      <c r="BO96" s="443"/>
      <c r="BP96" s="286">
        <f>BO95*0.25</f>
        <v>139.19999999999999</v>
      </c>
      <c r="BQ96" s="443"/>
      <c r="BR96" s="286">
        <f>BQ95*0.5</f>
        <v>0</v>
      </c>
      <c r="BS96" s="443"/>
      <c r="BT96" s="286">
        <f>BS95*0.75</f>
        <v>0</v>
      </c>
      <c r="BU96" s="443"/>
      <c r="BV96" s="286">
        <f>BU95*1</f>
        <v>0</v>
      </c>
      <c r="BW96" s="460"/>
      <c r="BX96" s="443"/>
      <c r="BY96" s="286">
        <f>BX95*0.25</f>
        <v>3.5750000000000002</v>
      </c>
      <c r="BZ96" s="443"/>
      <c r="CA96" s="286">
        <f>BZ95*0.5</f>
        <v>0</v>
      </c>
      <c r="CB96" s="443"/>
      <c r="CC96" s="286">
        <f>CB95*0.75</f>
        <v>0</v>
      </c>
      <c r="CD96" s="443"/>
      <c r="CE96" s="286">
        <f>CD95*1</f>
        <v>0</v>
      </c>
      <c r="CF96" s="460"/>
      <c r="CG96" s="443"/>
      <c r="CH96" s="286">
        <f>CG95*0.25</f>
        <v>164.7</v>
      </c>
      <c r="CI96" s="24"/>
      <c r="CJ96" s="286">
        <f>CI95*0.5</f>
        <v>0</v>
      </c>
      <c r="CK96" s="24"/>
      <c r="CL96" s="286">
        <f>CK95*0.75</f>
        <v>0</v>
      </c>
      <c r="CM96" s="24"/>
      <c r="CN96" s="286">
        <f>CM95*1</f>
        <v>0</v>
      </c>
      <c r="CO96" s="460"/>
      <c r="CP96" s="443"/>
      <c r="CQ96" s="286">
        <f>CP95*0.25</f>
        <v>46.55</v>
      </c>
      <c r="CR96" s="24"/>
      <c r="CS96" s="286">
        <f>CR95*0.5</f>
        <v>0</v>
      </c>
      <c r="CT96" s="24"/>
      <c r="CU96" s="286">
        <f>CT95*0.75</f>
        <v>0</v>
      </c>
      <c r="CV96" s="24"/>
      <c r="CW96" s="286">
        <f>CV95*1</f>
        <v>0</v>
      </c>
      <c r="CX96" s="460"/>
      <c r="CY96" s="443"/>
      <c r="CZ96" s="286">
        <f>CY95*0.25</f>
        <v>93.05</v>
      </c>
      <c r="DA96" s="24"/>
      <c r="DB96" s="286">
        <f>DA95*0.5</f>
        <v>0</v>
      </c>
      <c r="DC96" s="443"/>
      <c r="DD96" s="286">
        <f>DC95*0.75</f>
        <v>0</v>
      </c>
      <c r="DE96" s="443"/>
      <c r="DF96" s="286">
        <f>DE95*1</f>
        <v>0</v>
      </c>
      <c r="DG96" s="460"/>
      <c r="DH96" s="443"/>
      <c r="DI96" s="286">
        <f>DH95*0.25</f>
        <v>65.25</v>
      </c>
      <c r="DJ96" s="24"/>
      <c r="DK96" s="286">
        <f>DJ95*0.5</f>
        <v>0</v>
      </c>
      <c r="DL96" s="24"/>
      <c r="DM96" s="286">
        <f>DL95*0.75</f>
        <v>0</v>
      </c>
      <c r="DN96" s="24"/>
      <c r="DO96" s="286">
        <f>DN95*1</f>
        <v>0</v>
      </c>
      <c r="DP96" s="460"/>
      <c r="DQ96" s="443"/>
      <c r="DR96" s="286">
        <f>DQ95*0.25</f>
        <v>40.975000000000001</v>
      </c>
      <c r="DS96" s="24"/>
      <c r="DT96" s="286">
        <f>DS95*0.5</f>
        <v>0</v>
      </c>
      <c r="DU96" s="443"/>
      <c r="DV96" s="286">
        <f>DU95*0.75</f>
        <v>0</v>
      </c>
      <c r="DW96" s="443"/>
      <c r="DX96" s="286">
        <f>DW95*1</f>
        <v>0</v>
      </c>
      <c r="DY96" s="460"/>
      <c r="DZ96" s="443"/>
      <c r="EA96" s="286">
        <f>DZ95*0.25</f>
        <v>97.974999999999994</v>
      </c>
      <c r="EB96" s="24"/>
      <c r="EC96" s="286">
        <f>EB95*0.5</f>
        <v>0</v>
      </c>
      <c r="ED96" s="24"/>
      <c r="EE96" s="286">
        <f>ED95*0.75</f>
        <v>0</v>
      </c>
      <c r="EF96" s="24"/>
      <c r="EG96" s="286">
        <f>EF95*1</f>
        <v>0</v>
      </c>
      <c r="EH96" s="460"/>
      <c r="EI96" s="443"/>
      <c r="EJ96" s="286">
        <f>EI95*0.25</f>
        <v>59.625</v>
      </c>
      <c r="EK96" s="24"/>
      <c r="EL96" s="286">
        <f>EK95*0.5</f>
        <v>0</v>
      </c>
      <c r="EM96" s="24"/>
      <c r="EN96" s="286">
        <f>EM95*0.75</f>
        <v>0</v>
      </c>
      <c r="EO96" s="24"/>
      <c r="EP96" s="286">
        <f>EO95*1</f>
        <v>0</v>
      </c>
      <c r="EQ96" s="460"/>
      <c r="ER96" s="443"/>
      <c r="ES96" s="286">
        <f>ER95*0.25</f>
        <v>48.774999999999999</v>
      </c>
      <c r="ET96" s="24"/>
      <c r="EU96" s="286">
        <f>ET95*0.5</f>
        <v>0</v>
      </c>
      <c r="EV96" s="24"/>
      <c r="EW96" s="286">
        <f>EV95*0.75</f>
        <v>0</v>
      </c>
      <c r="EX96" s="24"/>
      <c r="EY96" s="286">
        <f>EX95*1</f>
        <v>0</v>
      </c>
      <c r="EZ96" s="460"/>
      <c r="FA96" s="443"/>
      <c r="FB96" s="286">
        <f>FA95*0.25</f>
        <v>80.462500000000006</v>
      </c>
      <c r="FC96" s="24"/>
      <c r="FD96" s="286">
        <f>FC95*0.5</f>
        <v>0</v>
      </c>
      <c r="FE96" s="24"/>
      <c r="FF96" s="286">
        <f>FE95*0.75</f>
        <v>0</v>
      </c>
      <c r="FG96" s="24"/>
      <c r="FH96" s="286">
        <f>FG95*1</f>
        <v>0</v>
      </c>
      <c r="FI96" s="460"/>
      <c r="FJ96" s="443"/>
      <c r="FK96" s="286">
        <f>FJ95*0.25</f>
        <v>45.575000000000003</v>
      </c>
      <c r="FL96" s="24"/>
      <c r="FM96" s="286">
        <f>FL95*0.5</f>
        <v>0</v>
      </c>
      <c r="FN96" s="443"/>
      <c r="FO96" s="286">
        <f>FN95*0.75</f>
        <v>0</v>
      </c>
      <c r="FP96" s="443"/>
      <c r="FQ96" s="286">
        <f>FP95*1</f>
        <v>0</v>
      </c>
      <c r="FR96" s="460"/>
      <c r="FS96" s="443"/>
      <c r="FT96" s="286">
        <f>FS95*0.25</f>
        <v>139.80000000000001</v>
      </c>
      <c r="FU96" s="24"/>
      <c r="FV96" s="286">
        <f>FU95*0.5</f>
        <v>0</v>
      </c>
      <c r="FW96" s="24"/>
      <c r="FX96" s="286">
        <f>FW95*0.75</f>
        <v>0</v>
      </c>
      <c r="FY96" s="24"/>
      <c r="FZ96" s="286">
        <f>FY95*1</f>
        <v>0</v>
      </c>
      <c r="GA96" s="460"/>
      <c r="GB96" s="443"/>
      <c r="GC96" s="286">
        <f>GB95*0.25</f>
        <v>82.625</v>
      </c>
      <c r="GD96" s="24"/>
      <c r="GE96" s="286">
        <f>GD95*0.5</f>
        <v>0</v>
      </c>
      <c r="GF96" s="24"/>
      <c r="GG96" s="286">
        <f>GF95*0.75</f>
        <v>0</v>
      </c>
      <c r="GH96" s="24"/>
      <c r="GI96" s="286">
        <f>GH95*1</f>
        <v>0</v>
      </c>
      <c r="GJ96" s="460"/>
      <c r="GK96" s="443"/>
      <c r="GL96" s="286">
        <f>GK95*0.25</f>
        <v>312.3</v>
      </c>
      <c r="GM96" s="24"/>
      <c r="GN96" s="286">
        <f>GM95*0.5</f>
        <v>0</v>
      </c>
      <c r="GO96" s="443"/>
      <c r="GP96" s="286">
        <f>GO95*0.75</f>
        <v>0</v>
      </c>
      <c r="GQ96" s="443"/>
      <c r="GR96" s="286">
        <f>GQ95*1</f>
        <v>0</v>
      </c>
      <c r="GS96" s="460"/>
      <c r="GT96" s="443"/>
      <c r="GU96" s="286">
        <f>GT95*0.25</f>
        <v>121.05</v>
      </c>
      <c r="GV96" s="24"/>
      <c r="GW96" s="286">
        <f>GV95*0.5</f>
        <v>0</v>
      </c>
      <c r="GX96" s="24"/>
      <c r="GY96" s="286">
        <f>GX95*0.75</f>
        <v>0</v>
      </c>
      <c r="GZ96" s="24"/>
      <c r="HA96" s="286">
        <f>GZ95*1</f>
        <v>0</v>
      </c>
      <c r="HB96" s="460"/>
      <c r="HC96" s="443"/>
      <c r="HD96" s="286">
        <f>HC95*0.25</f>
        <v>70.2</v>
      </c>
      <c r="HE96" s="443"/>
      <c r="HF96" s="286">
        <f>HE95*0.5</f>
        <v>0</v>
      </c>
      <c r="HG96" s="443"/>
      <c r="HH96" s="286">
        <f>HG95*0.75</f>
        <v>0</v>
      </c>
      <c r="HI96" s="443"/>
      <c r="HJ96" s="286">
        <f>HI95*1</f>
        <v>0</v>
      </c>
      <c r="HK96" s="460"/>
      <c r="HL96" s="443"/>
      <c r="HM96" s="286">
        <f>HL95*0.25</f>
        <v>139.13749999999999</v>
      </c>
      <c r="HN96" s="443"/>
      <c r="HO96" s="286">
        <f>HN95*0.5</f>
        <v>0</v>
      </c>
      <c r="HP96" s="443"/>
      <c r="HQ96" s="286">
        <f>HP95*0.75</f>
        <v>0</v>
      </c>
      <c r="HR96" s="443"/>
      <c r="HS96" s="286">
        <f>HR95*1</f>
        <v>0</v>
      </c>
      <c r="HT96" s="460"/>
      <c r="HU96" s="443"/>
      <c r="HV96" s="286">
        <f>HU95*0.25</f>
        <v>742.75</v>
      </c>
      <c r="HW96" s="443"/>
      <c r="HX96" s="286">
        <f>HW95*0.5</f>
        <v>0</v>
      </c>
      <c r="HY96" s="443"/>
      <c r="HZ96" s="286">
        <f>HY95*0.75</f>
        <v>0</v>
      </c>
      <c r="IA96" s="443"/>
      <c r="IB96" s="286">
        <f>IA95*1</f>
        <v>0</v>
      </c>
      <c r="IC96" s="460"/>
      <c r="ID96" s="443"/>
      <c r="IE96" s="286">
        <f>ID95*0.25</f>
        <v>9.3125</v>
      </c>
      <c r="IF96" s="443"/>
      <c r="IG96" s="286">
        <f>IF95*0.5</f>
        <v>0</v>
      </c>
      <c r="IH96" s="443"/>
      <c r="II96" s="286">
        <f>IH95*0.75</f>
        <v>0</v>
      </c>
      <c r="IJ96" s="443"/>
      <c r="IK96" s="286">
        <f>IJ95*1</f>
        <v>0</v>
      </c>
      <c r="IL96" s="460"/>
      <c r="IM96" s="443"/>
      <c r="IN96" s="286">
        <f>IM95*0.25</f>
        <v>39.212499999999999</v>
      </c>
      <c r="IO96" s="443"/>
      <c r="IP96" s="286">
        <f>IO95*0.5</f>
        <v>0</v>
      </c>
      <c r="IQ96" s="443"/>
      <c r="IR96" s="286">
        <f>IQ95*0.75</f>
        <v>0</v>
      </c>
      <c r="IS96" s="443"/>
      <c r="IT96" s="286">
        <f>IS95*1</f>
        <v>0</v>
      </c>
      <c r="IU96" s="460"/>
      <c r="IV96" s="443"/>
      <c r="IW96" s="286">
        <f>IV95*0.25</f>
        <v>108.25</v>
      </c>
      <c r="IX96" s="443"/>
      <c r="IY96" s="286">
        <f>IX95*0.5</f>
        <v>0</v>
      </c>
      <c r="IZ96" s="443"/>
      <c r="JA96" s="286">
        <f>IZ95*0.75</f>
        <v>0</v>
      </c>
      <c r="JB96" s="443"/>
      <c r="JC96" s="286">
        <f>JB95*1</f>
        <v>0</v>
      </c>
      <c r="JD96" s="460"/>
      <c r="JE96" s="443"/>
      <c r="JF96" s="286">
        <f>JE95*0.25</f>
        <v>67.887500000000003</v>
      </c>
      <c r="JG96" s="443"/>
      <c r="JH96" s="286">
        <f>JG95*0.5</f>
        <v>0</v>
      </c>
      <c r="JI96" s="443"/>
      <c r="JJ96" s="286">
        <f>JI95*0.75</f>
        <v>0</v>
      </c>
      <c r="JK96" s="443"/>
      <c r="JL96" s="286">
        <f>JK95*1</f>
        <v>0</v>
      </c>
      <c r="JM96" s="460"/>
      <c r="JN96" s="443"/>
      <c r="JO96" s="286">
        <f>JN95*0.25</f>
        <v>87.625</v>
      </c>
      <c r="JP96" s="443"/>
      <c r="JQ96" s="286">
        <f>JP95*0.5</f>
        <v>0</v>
      </c>
      <c r="JR96" s="443"/>
      <c r="JS96" s="286">
        <f>JR95*0.75</f>
        <v>0</v>
      </c>
      <c r="JT96" s="443"/>
      <c r="JU96" s="286">
        <f>JT95*1</f>
        <v>0</v>
      </c>
      <c r="JV96" s="460"/>
      <c r="JW96" s="443"/>
      <c r="JX96" s="286">
        <f>JW95*0.25</f>
        <v>495.17500000000001</v>
      </c>
      <c r="JY96" s="443"/>
      <c r="JZ96" s="286">
        <f>JY95*0.5</f>
        <v>0</v>
      </c>
      <c r="KA96" s="443"/>
      <c r="KB96" s="286">
        <f>KA95*0.75</f>
        <v>0</v>
      </c>
      <c r="KC96" s="443"/>
      <c r="KD96" s="286">
        <f t="shared" ref="KD96" si="84">KC95*1</f>
        <v>0</v>
      </c>
      <c r="KE96" s="460"/>
      <c r="KF96" s="443"/>
      <c r="KG96" s="286">
        <f>KF95*0.25</f>
        <v>34.5</v>
      </c>
      <c r="KH96" s="443"/>
      <c r="KI96" s="286">
        <f>KH95*0.5</f>
        <v>0</v>
      </c>
      <c r="KJ96" s="443"/>
      <c r="KK96" s="286">
        <f>KJ95*0.75</f>
        <v>0</v>
      </c>
      <c r="KL96" s="443"/>
      <c r="KM96" s="286">
        <f>KL95*1</f>
        <v>0</v>
      </c>
      <c r="KN96" s="460"/>
      <c r="KO96" s="443"/>
      <c r="KP96" s="286">
        <f>KO95*0.25</f>
        <v>89.325000000000003</v>
      </c>
      <c r="KQ96" s="443"/>
      <c r="KR96" s="286">
        <f>KQ95*0.5</f>
        <v>0</v>
      </c>
      <c r="KS96" s="443"/>
      <c r="KT96" s="286">
        <f>KS95*0.75</f>
        <v>0</v>
      </c>
      <c r="KU96" s="443"/>
      <c r="KV96" s="286">
        <f>KU95*1</f>
        <v>0</v>
      </c>
      <c r="KW96" s="460"/>
      <c r="KX96" s="443"/>
      <c r="KY96" s="286">
        <f>KX95*0.25</f>
        <v>116.02500000000001</v>
      </c>
      <c r="KZ96" s="443"/>
      <c r="LA96" s="286">
        <f>KZ95*0.5</f>
        <v>0</v>
      </c>
      <c r="LB96" s="443"/>
      <c r="LC96" s="286">
        <f>LB95*0.75</f>
        <v>0</v>
      </c>
      <c r="LD96" s="443"/>
      <c r="LE96" s="286">
        <f>LD95*1</f>
        <v>0</v>
      </c>
      <c r="LF96" s="460"/>
      <c r="LG96" s="443"/>
      <c r="LH96" s="286">
        <f>LG95*0.25</f>
        <v>67.537499999999994</v>
      </c>
      <c r="LI96" s="443"/>
      <c r="LJ96" s="286">
        <f>LI95*0.5</f>
        <v>0</v>
      </c>
      <c r="LK96" s="443"/>
      <c r="LL96" s="286">
        <f>LK95*0.75</f>
        <v>0</v>
      </c>
      <c r="LM96" s="443"/>
      <c r="LN96" s="286">
        <f>LM95*1</f>
        <v>0</v>
      </c>
      <c r="LO96" s="460"/>
      <c r="LP96" s="443"/>
      <c r="LQ96" s="286">
        <f>LP95*0.25</f>
        <v>148.375</v>
      </c>
      <c r="LR96" s="443"/>
      <c r="LS96" s="286">
        <f>LR95*0.5</f>
        <v>0</v>
      </c>
      <c r="LT96" s="443"/>
      <c r="LU96" s="286">
        <f>LT95*0.75</f>
        <v>0</v>
      </c>
      <c r="LV96" s="443"/>
      <c r="LW96" s="286">
        <f>LV95*1</f>
        <v>0</v>
      </c>
      <c r="LX96" s="460"/>
      <c r="LY96" s="443"/>
      <c r="LZ96" s="286">
        <f>LY95*0.25</f>
        <v>64.05</v>
      </c>
      <c r="MA96" s="443"/>
      <c r="MB96" s="286">
        <f>MA95*0.5</f>
        <v>0</v>
      </c>
      <c r="MC96" s="443"/>
      <c r="MD96" s="286">
        <f>MC95*0.75</f>
        <v>0</v>
      </c>
      <c r="ME96" s="443"/>
      <c r="MF96" s="286">
        <f>ME95*1</f>
        <v>0</v>
      </c>
      <c r="MG96" s="460"/>
      <c r="MH96" s="443"/>
      <c r="MI96" s="286">
        <f>MH95*0.25</f>
        <v>266.77499999999998</v>
      </c>
      <c r="MJ96" s="443"/>
      <c r="MK96" s="286">
        <f>MJ95*0.5</f>
        <v>0</v>
      </c>
      <c r="ML96" s="443"/>
      <c r="MM96" s="286">
        <f>ML95*0.75</f>
        <v>0</v>
      </c>
      <c r="MN96" s="443"/>
      <c r="MO96" s="286">
        <f>MN95*1</f>
        <v>0</v>
      </c>
      <c r="MP96" s="460"/>
      <c r="MQ96" s="443"/>
      <c r="MR96" s="286">
        <f>MQ95*0.25</f>
        <v>94.125</v>
      </c>
      <c r="MS96" s="443"/>
      <c r="MT96" s="286">
        <f>MS95*0.5</f>
        <v>0</v>
      </c>
      <c r="MU96" s="443"/>
      <c r="MV96" s="286">
        <f>MU95*0.75</f>
        <v>0</v>
      </c>
      <c r="MW96" s="443"/>
      <c r="MX96" s="286">
        <f>MW95*1</f>
        <v>0</v>
      </c>
      <c r="MY96" s="460"/>
      <c r="MZ96" s="443"/>
      <c r="NA96" s="286">
        <f>MZ95*0.25</f>
        <v>0</v>
      </c>
      <c r="NB96" s="443"/>
      <c r="NC96" s="286">
        <f>NB95*0.5</f>
        <v>0</v>
      </c>
      <c r="ND96" s="443"/>
      <c r="NE96" s="286">
        <f>ND95*0.75</f>
        <v>0</v>
      </c>
      <c r="NF96" s="443"/>
      <c r="NG96" s="286">
        <f>NF95*1</f>
        <v>0</v>
      </c>
      <c r="NH96" s="460"/>
    </row>
    <row r="97" spans="1:372" s="50" customFormat="1" ht="15.75">
      <c r="A97" s="306"/>
      <c r="B97" s="256"/>
      <c r="C97" s="255"/>
      <c r="D97" s="305"/>
      <c r="E97" s="355"/>
      <c r="F97" s="178"/>
      <c r="G97" s="355"/>
      <c r="H97" s="305"/>
      <c r="I97" s="305"/>
      <c r="J97" s="305"/>
      <c r="K97" s="305"/>
      <c r="L97" s="255"/>
      <c r="M97" s="305"/>
      <c r="N97" s="355"/>
      <c r="O97" s="305"/>
      <c r="P97" s="355"/>
      <c r="Q97" s="305"/>
      <c r="R97" s="305"/>
      <c r="S97" s="305"/>
      <c r="T97" s="305"/>
      <c r="U97" s="255"/>
      <c r="V97" s="178"/>
      <c r="W97" s="355"/>
      <c r="X97" s="178"/>
      <c r="Y97" s="355"/>
      <c r="Z97" s="178"/>
      <c r="AA97" s="305"/>
      <c r="AB97" s="443"/>
      <c r="AC97" s="48"/>
      <c r="AD97" s="255"/>
      <c r="AE97" s="178"/>
      <c r="AF97" s="355"/>
      <c r="AG97" s="178"/>
      <c r="AH97" s="305"/>
      <c r="AI97" s="178"/>
      <c r="AJ97" s="305"/>
      <c r="AK97" s="178"/>
      <c r="AL97" s="48"/>
      <c r="AM97" s="255"/>
      <c r="AN97" s="305"/>
      <c r="AO97" s="355"/>
      <c r="AP97" s="178"/>
      <c r="AQ97" s="305"/>
      <c r="AR97" s="178"/>
      <c r="AS97" s="305"/>
      <c r="AT97" s="178"/>
      <c r="AU97" s="48"/>
      <c r="AV97" s="255"/>
      <c r="AW97" s="178"/>
      <c r="AX97" s="355"/>
      <c r="AY97" s="178"/>
      <c r="AZ97" s="305"/>
      <c r="BA97" s="178"/>
      <c r="BB97" s="305"/>
      <c r="BC97" s="178"/>
      <c r="BD97" s="48"/>
      <c r="BE97" s="255"/>
      <c r="BF97" s="305"/>
      <c r="BG97" s="355"/>
      <c r="BH97" s="178"/>
      <c r="BI97" s="305"/>
      <c r="BJ97" s="178"/>
      <c r="BK97" s="305"/>
      <c r="BL97" s="178"/>
      <c r="BM97" s="48"/>
      <c r="BN97" s="255"/>
      <c r="BO97" s="305"/>
      <c r="BP97" s="355"/>
      <c r="BQ97" s="305"/>
      <c r="BR97" s="305"/>
      <c r="BS97" s="305"/>
      <c r="BT97" s="305"/>
      <c r="BU97" s="305"/>
      <c r="BV97" s="48"/>
      <c r="BW97" s="255"/>
      <c r="BX97" s="305"/>
      <c r="BY97" s="355"/>
      <c r="BZ97" s="305"/>
      <c r="CA97" s="305"/>
      <c r="CB97" s="305"/>
      <c r="CC97" s="305"/>
      <c r="CD97" s="305"/>
      <c r="CE97" s="48"/>
      <c r="CF97" s="255"/>
      <c r="CG97" s="305"/>
      <c r="CH97" s="355"/>
      <c r="CI97" s="178"/>
      <c r="CJ97" s="305"/>
      <c r="CK97" s="178"/>
      <c r="CL97" s="305"/>
      <c r="CM97" s="178"/>
      <c r="CN97" s="48"/>
      <c r="CO97" s="255"/>
      <c r="CP97" s="305"/>
      <c r="CQ97" s="355"/>
      <c r="CR97" s="178"/>
      <c r="CS97" s="305"/>
      <c r="CT97" s="178"/>
      <c r="CU97" s="305"/>
      <c r="CV97" s="178"/>
      <c r="CW97" s="48"/>
      <c r="CX97" s="255"/>
      <c r="CY97" s="305"/>
      <c r="CZ97" s="355"/>
      <c r="DA97" s="178"/>
      <c r="DB97" s="305"/>
      <c r="DC97" s="305"/>
      <c r="DD97" s="305"/>
      <c r="DE97" s="305"/>
      <c r="DF97" s="48"/>
      <c r="DG97" s="255"/>
      <c r="DH97" s="305"/>
      <c r="DI97" s="355"/>
      <c r="DJ97" s="178"/>
      <c r="DK97" s="305"/>
      <c r="DL97" s="178"/>
      <c r="DM97" s="305"/>
      <c r="DN97" s="178"/>
      <c r="DO97" s="48"/>
      <c r="DP97" s="255"/>
      <c r="DQ97" s="305"/>
      <c r="DR97" s="355"/>
      <c r="DS97" s="178"/>
      <c r="DT97" s="305"/>
      <c r="DU97" s="305"/>
      <c r="DV97" s="305"/>
      <c r="DW97" s="305"/>
      <c r="DX97" s="48"/>
      <c r="DY97" s="255"/>
      <c r="DZ97" s="305"/>
      <c r="EA97" s="355"/>
      <c r="EB97" s="178"/>
      <c r="EC97" s="305"/>
      <c r="ED97" s="178"/>
      <c r="EE97" s="305"/>
      <c r="EF97" s="178"/>
      <c r="EG97" s="48"/>
      <c r="EH97" s="255"/>
      <c r="EI97" s="305"/>
      <c r="EJ97" s="355"/>
      <c r="EK97" s="178"/>
      <c r="EL97" s="305"/>
      <c r="EM97" s="178"/>
      <c r="EN97" s="305"/>
      <c r="EO97" s="178"/>
      <c r="EP97" s="48"/>
      <c r="EQ97" s="255"/>
      <c r="ER97" s="305"/>
      <c r="ES97" s="355"/>
      <c r="ET97" s="178"/>
      <c r="EU97" s="305"/>
      <c r="EV97" s="178"/>
      <c r="EW97" s="305"/>
      <c r="EX97" s="178"/>
      <c r="EY97" s="48"/>
      <c r="EZ97" s="255"/>
      <c r="FA97" s="305"/>
      <c r="FB97" s="355"/>
      <c r="FC97" s="178"/>
      <c r="FD97" s="305"/>
      <c r="FE97" s="178"/>
      <c r="FF97" s="305"/>
      <c r="FG97" s="178"/>
      <c r="FH97" s="48"/>
      <c r="FI97" s="255"/>
      <c r="FJ97" s="305"/>
      <c r="FK97" s="355"/>
      <c r="FL97" s="178"/>
      <c r="FM97" s="305"/>
      <c r="FN97" s="305"/>
      <c r="FO97" s="305"/>
      <c r="FP97" s="305"/>
      <c r="FQ97" s="48"/>
      <c r="FR97" s="255"/>
      <c r="FS97" s="305"/>
      <c r="FT97" s="355"/>
      <c r="FU97" s="178"/>
      <c r="FV97" s="305"/>
      <c r="FW97" s="178"/>
      <c r="FX97" s="305"/>
      <c r="FY97" s="178"/>
      <c r="FZ97" s="48"/>
      <c r="GA97" s="255"/>
      <c r="GB97" s="305"/>
      <c r="GC97" s="355"/>
      <c r="GD97" s="178"/>
      <c r="GE97" s="305"/>
      <c r="GF97" s="178"/>
      <c r="GG97" s="305"/>
      <c r="GH97" s="178"/>
      <c r="GI97" s="48"/>
      <c r="GJ97" s="255"/>
      <c r="GK97" s="305"/>
      <c r="GL97" s="355"/>
      <c r="GM97" s="178"/>
      <c r="GN97" s="305"/>
      <c r="GO97" s="305"/>
      <c r="GP97" s="305"/>
      <c r="GQ97" s="305"/>
      <c r="GR97" s="48"/>
      <c r="GS97" s="255"/>
      <c r="GT97" s="305"/>
      <c r="GU97" s="355"/>
      <c r="GV97" s="178"/>
      <c r="GW97" s="305"/>
      <c r="GX97" s="178"/>
      <c r="GY97" s="305"/>
      <c r="GZ97" s="178"/>
      <c r="HA97" s="305"/>
      <c r="HB97" s="255"/>
      <c r="HC97" s="305"/>
      <c r="HD97" s="355"/>
      <c r="HE97" s="305"/>
      <c r="HF97" s="305"/>
      <c r="HG97" s="305"/>
      <c r="HH97" s="305"/>
      <c r="HI97" s="305"/>
      <c r="HJ97" s="48"/>
      <c r="HK97" s="255"/>
      <c r="HL97" s="305"/>
      <c r="HM97" s="355"/>
      <c r="HN97" s="305"/>
      <c r="HO97" s="305"/>
      <c r="HP97" s="305"/>
      <c r="HQ97" s="305"/>
      <c r="HR97" s="305"/>
      <c r="HS97" s="48"/>
      <c r="HT97" s="255"/>
      <c r="HU97" s="305"/>
      <c r="HV97" s="355"/>
      <c r="HW97" s="305"/>
      <c r="HX97" s="305"/>
      <c r="HY97" s="305"/>
      <c r="HZ97" s="305"/>
      <c r="IA97" s="305"/>
      <c r="IB97" s="48"/>
      <c r="IC97" s="255"/>
      <c r="ID97" s="305"/>
      <c r="IE97" s="355"/>
      <c r="IF97" s="305"/>
      <c r="IG97" s="305"/>
      <c r="IH97" s="305"/>
      <c r="II97" s="305"/>
      <c r="IJ97" s="305"/>
      <c r="IK97" s="305"/>
      <c r="IL97" s="255"/>
      <c r="IM97" s="305"/>
      <c r="IN97" s="355"/>
      <c r="IO97" s="305"/>
      <c r="IP97" s="305"/>
      <c r="IQ97" s="305"/>
      <c r="IR97" s="305"/>
      <c r="IS97" s="305"/>
      <c r="IT97" s="48"/>
      <c r="IU97" s="255"/>
      <c r="IV97" s="305"/>
      <c r="IW97" s="355"/>
      <c r="IX97" s="305"/>
      <c r="IY97" s="305"/>
      <c r="IZ97" s="305"/>
      <c r="JA97" s="305"/>
      <c r="JB97" s="305"/>
      <c r="JC97" s="48"/>
      <c r="JD97" s="255"/>
      <c r="JE97" s="305"/>
      <c r="JF97" s="355"/>
      <c r="JG97" s="305"/>
      <c r="JH97" s="305"/>
      <c r="JI97" s="305"/>
      <c r="JJ97" s="305"/>
      <c r="JK97" s="305"/>
      <c r="JL97" s="48"/>
      <c r="JM97" s="255"/>
      <c r="JN97" s="305"/>
      <c r="JO97" s="355"/>
      <c r="JP97" s="305"/>
      <c r="JQ97" s="305"/>
      <c r="JR97" s="305"/>
      <c r="JS97" s="305"/>
      <c r="JT97" s="305"/>
      <c r="JU97" s="305"/>
      <c r="JV97" s="255"/>
      <c r="JW97" s="305"/>
      <c r="JX97" s="355"/>
      <c r="JY97" s="305"/>
      <c r="JZ97" s="305"/>
      <c r="KA97" s="305"/>
      <c r="KB97" s="305"/>
      <c r="KC97" s="305"/>
      <c r="KD97" s="48"/>
      <c r="KE97" s="255"/>
      <c r="KF97" s="305"/>
      <c r="KG97" s="355"/>
      <c r="KH97" s="305"/>
      <c r="KI97" s="305"/>
      <c r="KJ97" s="305"/>
      <c r="KK97" s="305"/>
      <c r="KL97" s="305"/>
      <c r="KM97" s="48"/>
      <c r="KN97" s="255"/>
      <c r="KO97" s="305"/>
      <c r="KP97" s="355"/>
      <c r="KQ97" s="305"/>
      <c r="KR97" s="305"/>
      <c r="KS97" s="305"/>
      <c r="KT97" s="305"/>
      <c r="KU97" s="305"/>
      <c r="KV97" s="305"/>
      <c r="KW97" s="255"/>
      <c r="KX97" s="305"/>
      <c r="KY97" s="355"/>
      <c r="KZ97" s="305"/>
      <c r="LA97" s="305"/>
      <c r="LB97" s="305"/>
      <c r="LC97" s="305"/>
      <c r="LD97" s="305"/>
      <c r="LE97" s="305"/>
      <c r="LF97" s="255"/>
      <c r="LG97" s="305"/>
      <c r="LH97" s="355"/>
      <c r="LI97" s="305"/>
      <c r="LJ97" s="305"/>
      <c r="LK97" s="305"/>
      <c r="LL97" s="305"/>
      <c r="LM97" s="305"/>
      <c r="LN97" s="48"/>
      <c r="LO97" s="255"/>
      <c r="LP97" s="305"/>
      <c r="LQ97" s="355"/>
      <c r="LR97" s="305"/>
      <c r="LS97" s="305"/>
      <c r="LT97" s="305"/>
      <c r="LU97" s="305"/>
      <c r="LV97" s="305"/>
      <c r="LW97" s="48"/>
      <c r="LX97" s="255"/>
      <c r="LY97" s="305"/>
      <c r="LZ97" s="355"/>
      <c r="MA97" s="305"/>
      <c r="MB97" s="305"/>
      <c r="MC97" s="305"/>
      <c r="MD97" s="305"/>
      <c r="ME97" s="305"/>
      <c r="MF97" s="305"/>
      <c r="MG97" s="255"/>
      <c r="MH97" s="305"/>
      <c r="MI97" s="355"/>
      <c r="MJ97" s="305"/>
      <c r="MK97" s="305"/>
      <c r="ML97" s="305"/>
      <c r="MM97" s="305"/>
      <c r="MN97" s="305"/>
      <c r="MO97" s="48"/>
      <c r="MP97" s="255"/>
      <c r="MQ97" s="305"/>
      <c r="MR97" s="355"/>
      <c r="MS97" s="305"/>
      <c r="MT97" s="305"/>
      <c r="MU97" s="305"/>
      <c r="MV97" s="305"/>
      <c r="MW97" s="305"/>
      <c r="MX97" s="48"/>
      <c r="MY97" s="255"/>
      <c r="MZ97" s="305"/>
      <c r="NA97" s="355"/>
      <c r="NB97" s="305"/>
      <c r="NC97" s="305"/>
      <c r="ND97" s="305"/>
      <c r="NE97" s="305"/>
      <c r="NF97" s="305"/>
      <c r="NG97" s="48"/>
      <c r="NH97" s="255"/>
    </row>
    <row r="98" spans="1:372" ht="18">
      <c r="A98" s="538" t="s">
        <v>15</v>
      </c>
      <c r="B98" s="59"/>
      <c r="C98" s="460"/>
      <c r="D98" s="443">
        <v>279.39999999999998</v>
      </c>
      <c r="E98" s="444" t="s">
        <v>187</v>
      </c>
      <c r="F98" s="661">
        <v>566.9</v>
      </c>
      <c r="G98" s="444" t="s">
        <v>183</v>
      </c>
      <c r="H98" s="662"/>
      <c r="I98" s="444" t="s">
        <v>184</v>
      </c>
      <c r="J98" s="662"/>
      <c r="K98" s="444" t="s">
        <v>185</v>
      </c>
      <c r="L98" s="460"/>
      <c r="M98" s="443">
        <v>147.69999999999999</v>
      </c>
      <c r="N98" s="444" t="s">
        <v>187</v>
      </c>
      <c r="O98" s="24">
        <v>437.99999999999977</v>
      </c>
      <c r="P98" s="444" t="s">
        <v>183</v>
      </c>
      <c r="Q98" s="24"/>
      <c r="R98" s="444" t="s">
        <v>184</v>
      </c>
      <c r="S98" s="24"/>
      <c r="T98" s="444" t="s">
        <v>185</v>
      </c>
      <c r="U98" s="460"/>
      <c r="V98" s="24">
        <v>664.39999999999964</v>
      </c>
      <c r="W98" s="444" t="s">
        <v>187</v>
      </c>
      <c r="X98" s="24">
        <v>442.59999999999945</v>
      </c>
      <c r="Y98" s="444" t="s">
        <v>183</v>
      </c>
      <c r="Z98" s="24">
        <v>698.10000000000036</v>
      </c>
      <c r="AA98" s="444" t="s">
        <v>184</v>
      </c>
      <c r="AB98" s="722">
        <v>463.1</v>
      </c>
      <c r="AC98" s="444" t="s">
        <v>185</v>
      </c>
      <c r="AD98" s="460"/>
      <c r="AE98" s="24">
        <v>35.699999999999818</v>
      </c>
      <c r="AF98" s="444" t="s">
        <v>187</v>
      </c>
      <c r="AG98" s="24">
        <v>0</v>
      </c>
      <c r="AH98" s="444" t="s">
        <v>183</v>
      </c>
      <c r="AI98" s="24">
        <v>144.99999999999977</v>
      </c>
      <c r="AJ98" s="444" t="s">
        <v>184</v>
      </c>
      <c r="AK98" s="722">
        <v>279.2000000000005</v>
      </c>
      <c r="AL98" s="444" t="s">
        <v>185</v>
      </c>
      <c r="AM98" s="460"/>
      <c r="AN98" s="443">
        <v>167</v>
      </c>
      <c r="AO98" s="444" t="s">
        <v>187</v>
      </c>
      <c r="AP98" s="24">
        <v>90.999999999999773</v>
      </c>
      <c r="AQ98" s="444" t="s">
        <v>183</v>
      </c>
      <c r="AR98" s="24">
        <v>29.400000000000546</v>
      </c>
      <c r="AS98" s="444" t="s">
        <v>184</v>
      </c>
      <c r="AT98" s="444">
        <v>660.40000000000009</v>
      </c>
      <c r="AU98" s="444" t="s">
        <v>185</v>
      </c>
      <c r="AV98" s="460"/>
      <c r="AW98" s="24">
        <v>547</v>
      </c>
      <c r="AX98" s="444" t="s">
        <v>187</v>
      </c>
      <c r="AY98" s="24">
        <v>453.099999999999</v>
      </c>
      <c r="AZ98" s="444" t="s">
        <v>183</v>
      </c>
      <c r="BA98" s="24">
        <v>568.29999999999973</v>
      </c>
      <c r="BB98" s="444" t="s">
        <v>184</v>
      </c>
      <c r="BC98" s="24">
        <v>405.40000000000055</v>
      </c>
      <c r="BD98" s="444" t="s">
        <v>185</v>
      </c>
      <c r="BE98" s="460"/>
      <c r="BF98" s="443">
        <v>415.2</v>
      </c>
      <c r="BG98" s="444" t="s">
        <v>187</v>
      </c>
      <c r="BH98" s="24">
        <v>557.39999999999964</v>
      </c>
      <c r="BI98" s="444" t="s">
        <v>183</v>
      </c>
      <c r="BJ98" s="24">
        <v>236.89999999999964</v>
      </c>
      <c r="BK98" s="444" t="s">
        <v>184</v>
      </c>
      <c r="BL98" s="24">
        <v>1174.2999999999997</v>
      </c>
      <c r="BM98" s="444" t="s">
        <v>185</v>
      </c>
      <c r="BN98" s="460"/>
      <c r="BO98" s="443">
        <v>597.5</v>
      </c>
      <c r="BP98" s="444" t="s">
        <v>187</v>
      </c>
      <c r="BQ98" s="24">
        <v>461.84999999999945</v>
      </c>
      <c r="BR98" s="444" t="s">
        <v>183</v>
      </c>
      <c r="BS98" s="24">
        <v>288.29999999999973</v>
      </c>
      <c r="BT98" s="444" t="s">
        <v>184</v>
      </c>
      <c r="BU98" s="24">
        <v>649.09999999999991</v>
      </c>
      <c r="BV98" s="444" t="s">
        <v>185</v>
      </c>
      <c r="BW98" s="460"/>
      <c r="BX98" s="443">
        <v>2.2000000000007276</v>
      </c>
      <c r="BY98" s="444" t="s">
        <v>187</v>
      </c>
      <c r="BZ98" s="443">
        <v>210.39999999999918</v>
      </c>
      <c r="CA98" s="444" t="s">
        <v>183</v>
      </c>
      <c r="CB98" s="663">
        <v>55.999999999994543</v>
      </c>
      <c r="CC98" s="444" t="s">
        <v>184</v>
      </c>
      <c r="CD98" s="24">
        <v>343</v>
      </c>
      <c r="CE98" s="444" t="s">
        <v>185</v>
      </c>
      <c r="CF98" s="460"/>
      <c r="CG98" s="443">
        <v>396</v>
      </c>
      <c r="CH98" s="444" t="s">
        <v>187</v>
      </c>
      <c r="CI98" s="24">
        <v>452.09999999999945</v>
      </c>
      <c r="CJ98" s="444" t="s">
        <v>183</v>
      </c>
      <c r="CK98" s="24"/>
      <c r="CL98" s="444" t="s">
        <v>184</v>
      </c>
      <c r="CM98" s="24">
        <v>229.30000000000018</v>
      </c>
      <c r="CN98" s="444" t="s">
        <v>185</v>
      </c>
      <c r="CO98" s="460"/>
      <c r="CP98" s="443">
        <v>193.9</v>
      </c>
      <c r="CQ98" s="444" t="s">
        <v>187</v>
      </c>
      <c r="CR98" s="24">
        <v>81.299999999999727</v>
      </c>
      <c r="CS98" s="444" t="s">
        <v>183</v>
      </c>
      <c r="CT98" s="24"/>
      <c r="CU98" s="444" t="s">
        <v>184</v>
      </c>
      <c r="CV98" s="24">
        <v>314</v>
      </c>
      <c r="CW98" s="444" t="s">
        <v>185</v>
      </c>
      <c r="CX98" s="460"/>
      <c r="CY98" s="443">
        <v>407.9</v>
      </c>
      <c r="CZ98" s="444" t="s">
        <v>187</v>
      </c>
      <c r="DA98" s="24">
        <v>258.09999999999854</v>
      </c>
      <c r="DB98" s="444" t="s">
        <v>183</v>
      </c>
      <c r="DC98" s="24">
        <v>173.99999999999636</v>
      </c>
      <c r="DD98" s="444" t="s">
        <v>184</v>
      </c>
      <c r="DE98" s="24">
        <v>208.19999999999982</v>
      </c>
      <c r="DF98" s="444" t="s">
        <v>185</v>
      </c>
      <c r="DG98" s="460"/>
      <c r="DH98" s="443">
        <v>193.5</v>
      </c>
      <c r="DI98" s="444" t="s">
        <v>187</v>
      </c>
      <c r="DJ98" s="24">
        <v>137.199999999998</v>
      </c>
      <c r="DK98" s="444" t="s">
        <v>183</v>
      </c>
      <c r="DL98" s="24"/>
      <c r="DM98" s="444" t="s">
        <v>184</v>
      </c>
      <c r="DN98" s="24">
        <v>248</v>
      </c>
      <c r="DO98" s="444" t="s">
        <v>185</v>
      </c>
      <c r="DP98" s="460"/>
      <c r="DQ98" s="443">
        <v>201.1</v>
      </c>
      <c r="DR98" s="444" t="s">
        <v>187</v>
      </c>
      <c r="DS98" s="663">
        <v>224.49999999999909</v>
      </c>
      <c r="DT98" s="444" t="s">
        <v>183</v>
      </c>
      <c r="DU98" s="24">
        <v>114.29999999999382</v>
      </c>
      <c r="DV98" s="444" t="s">
        <v>184</v>
      </c>
      <c r="DW98" s="24">
        <v>334.69999999999982</v>
      </c>
      <c r="DX98" s="444" t="s">
        <v>185</v>
      </c>
      <c r="DY98" s="460"/>
      <c r="DZ98" s="443">
        <v>544.5</v>
      </c>
      <c r="EA98" s="444" t="s">
        <v>187</v>
      </c>
      <c r="EB98" s="24">
        <v>50.399999999999636</v>
      </c>
      <c r="EC98" s="444" t="s">
        <v>183</v>
      </c>
      <c r="ED98" s="24"/>
      <c r="EE98" s="444" t="s">
        <v>184</v>
      </c>
      <c r="EF98" s="24">
        <v>706.10000000000036</v>
      </c>
      <c r="EG98" s="444" t="s">
        <v>185</v>
      </c>
      <c r="EH98" s="460"/>
      <c r="EI98" s="443">
        <v>310.5</v>
      </c>
      <c r="EJ98" s="444" t="s">
        <v>187</v>
      </c>
      <c r="EK98" s="663">
        <v>117.29999999999927</v>
      </c>
      <c r="EL98" s="444" t="s">
        <v>183</v>
      </c>
      <c r="EM98" s="663"/>
      <c r="EN98" s="444" t="s">
        <v>184</v>
      </c>
      <c r="EO98" s="24">
        <v>273.99999999999272</v>
      </c>
      <c r="EP98" s="444" t="s">
        <v>185</v>
      </c>
      <c r="EQ98" s="460"/>
      <c r="ER98" s="443">
        <v>119.9</v>
      </c>
      <c r="ES98" s="444" t="s">
        <v>187</v>
      </c>
      <c r="ET98" s="24">
        <v>64.5</v>
      </c>
      <c r="EU98" s="444" t="s">
        <v>183</v>
      </c>
      <c r="EV98" s="24"/>
      <c r="EW98" s="444" t="s">
        <v>184</v>
      </c>
      <c r="EX98" s="24">
        <v>343.5</v>
      </c>
      <c r="EY98" s="444" t="s">
        <v>185</v>
      </c>
      <c r="EZ98" s="460"/>
      <c r="FA98" s="443">
        <v>91.3</v>
      </c>
      <c r="FB98" s="444" t="s">
        <v>187</v>
      </c>
      <c r="FC98" s="663">
        <v>147.30000000000018</v>
      </c>
      <c r="FD98" s="444" t="s">
        <v>183</v>
      </c>
      <c r="FE98" s="663">
        <v>239.49999999999636</v>
      </c>
      <c r="FF98" s="444" t="s">
        <v>184</v>
      </c>
      <c r="FG98" s="24">
        <v>453.00000000000182</v>
      </c>
      <c r="FH98" s="444" t="s">
        <v>185</v>
      </c>
      <c r="FI98" s="460"/>
      <c r="FJ98" s="443">
        <v>71.7</v>
      </c>
      <c r="FK98" s="444" t="s">
        <v>187</v>
      </c>
      <c r="FL98" s="663">
        <v>126.75000000000091</v>
      </c>
      <c r="FM98" s="444" t="s">
        <v>183</v>
      </c>
      <c r="FN98" s="24">
        <v>433.99999999999636</v>
      </c>
      <c r="FO98" s="444" t="s">
        <v>184</v>
      </c>
      <c r="FP98" s="24">
        <v>531.29999999999836</v>
      </c>
      <c r="FQ98" s="444" t="s">
        <v>185</v>
      </c>
      <c r="FR98" s="460"/>
      <c r="FS98" s="443">
        <v>549.1</v>
      </c>
      <c r="FT98" s="444" t="s">
        <v>187</v>
      </c>
      <c r="FU98" s="663">
        <v>329.89999999999873</v>
      </c>
      <c r="FV98" s="444" t="s">
        <v>183</v>
      </c>
      <c r="FW98" s="663"/>
      <c r="FX98" s="444" t="s">
        <v>184</v>
      </c>
      <c r="FY98" s="24">
        <v>181.55000000000109</v>
      </c>
      <c r="FZ98" s="444" t="s">
        <v>185</v>
      </c>
      <c r="GA98" s="460"/>
      <c r="GB98" s="443">
        <v>254</v>
      </c>
      <c r="GC98" s="444" t="s">
        <v>187</v>
      </c>
      <c r="GD98" s="24">
        <v>171.20000000000073</v>
      </c>
      <c r="GE98" s="444" t="s">
        <v>183</v>
      </c>
      <c r="GF98" s="24"/>
      <c r="GG98" s="444" t="s">
        <v>184</v>
      </c>
      <c r="GH98" s="661">
        <v>204.19999999999345</v>
      </c>
      <c r="GI98" s="444" t="s">
        <v>185</v>
      </c>
      <c r="GJ98" s="460"/>
      <c r="GK98" s="443">
        <v>2282.4</v>
      </c>
      <c r="GL98" s="444" t="s">
        <v>187</v>
      </c>
      <c r="GM98" s="663">
        <v>2671.6499999999969</v>
      </c>
      <c r="GN98" s="444" t="s">
        <v>183</v>
      </c>
      <c r="GO98" s="24">
        <v>1705.4999999999945</v>
      </c>
      <c r="GP98" s="444" t="s">
        <v>184</v>
      </c>
      <c r="GQ98" s="24">
        <v>3220.2999999999993</v>
      </c>
      <c r="GR98" s="444" t="s">
        <v>185</v>
      </c>
      <c r="GS98" s="460"/>
      <c r="GT98" s="443">
        <v>156.19999999999999</v>
      </c>
      <c r="GU98" s="444" t="s">
        <v>187</v>
      </c>
      <c r="GV98" s="663">
        <v>391</v>
      </c>
      <c r="GW98" s="444" t="s">
        <v>183</v>
      </c>
      <c r="GX98" s="663"/>
      <c r="GY98" s="444" t="s">
        <v>184</v>
      </c>
      <c r="GZ98" s="663"/>
      <c r="HA98" s="444" t="s">
        <v>185</v>
      </c>
      <c r="HB98" s="460"/>
      <c r="HC98" s="443">
        <v>193.6</v>
      </c>
      <c r="HD98" s="444" t="s">
        <v>187</v>
      </c>
      <c r="HE98" s="24">
        <v>405.69999999999709</v>
      </c>
      <c r="HF98" s="444" t="s">
        <v>183</v>
      </c>
      <c r="HG98" s="24">
        <v>877.29999999999927</v>
      </c>
      <c r="HH98" s="444" t="s">
        <v>184</v>
      </c>
      <c r="HI98" s="24">
        <v>236.39999999999782</v>
      </c>
      <c r="HJ98" s="444" t="s">
        <v>185</v>
      </c>
      <c r="HK98" s="460"/>
      <c r="HL98" s="443">
        <v>836.15</v>
      </c>
      <c r="HM98" s="444" t="s">
        <v>187</v>
      </c>
      <c r="HN98" s="663">
        <v>425.80000000000109</v>
      </c>
      <c r="HO98" s="444" t="s">
        <v>183</v>
      </c>
      <c r="HP98" s="663"/>
      <c r="HQ98" s="444" t="s">
        <v>184</v>
      </c>
      <c r="HR98" s="24">
        <v>339.39999999999418</v>
      </c>
      <c r="HS98" s="444" t="s">
        <v>185</v>
      </c>
      <c r="HT98" s="460"/>
      <c r="HU98" s="443">
        <v>3017.6</v>
      </c>
      <c r="HV98" s="444" t="s">
        <v>187</v>
      </c>
      <c r="HW98" s="663">
        <v>2976.7999999999975</v>
      </c>
      <c r="HX98" s="444" t="s">
        <v>183</v>
      </c>
      <c r="HY98" s="24">
        <v>4530.5999999999976</v>
      </c>
      <c r="HZ98" s="444" t="s">
        <v>184</v>
      </c>
      <c r="IA98" s="24">
        <v>2938.3999999999596</v>
      </c>
      <c r="IB98" s="444" t="s">
        <v>185</v>
      </c>
      <c r="IC98" s="460"/>
      <c r="ID98" s="443">
        <v>315.89999999999998</v>
      </c>
      <c r="IE98" s="444" t="s">
        <v>187</v>
      </c>
      <c r="IF98" s="663">
        <v>102.09999999999491</v>
      </c>
      <c r="IG98" s="444" t="s">
        <v>183</v>
      </c>
      <c r="IH98" s="663"/>
      <c r="II98" s="444" t="s">
        <v>184</v>
      </c>
      <c r="IJ98" s="663"/>
      <c r="IK98" s="444" t="s">
        <v>185</v>
      </c>
      <c r="IL98" s="460"/>
      <c r="IM98" s="443">
        <v>92.4</v>
      </c>
      <c r="IN98" s="444" t="s">
        <v>187</v>
      </c>
      <c r="IO98" s="24">
        <v>53.399999999995998</v>
      </c>
      <c r="IP98" s="444" t="s">
        <v>183</v>
      </c>
      <c r="IQ98" s="24"/>
      <c r="IR98" s="444" t="s">
        <v>184</v>
      </c>
      <c r="IS98" s="24">
        <v>214.19999999999345</v>
      </c>
      <c r="IT98" s="444" t="s">
        <v>185</v>
      </c>
      <c r="IU98" s="460"/>
      <c r="IV98" s="443">
        <v>332.1</v>
      </c>
      <c r="IW98" s="444" t="s">
        <v>187</v>
      </c>
      <c r="IX98" s="663">
        <v>407.89999999999418</v>
      </c>
      <c r="IY98" s="444" t="s">
        <v>183</v>
      </c>
      <c r="IZ98" s="24">
        <v>308.400000000001</v>
      </c>
      <c r="JA98" s="444" t="s">
        <v>184</v>
      </c>
      <c r="JB98" s="24">
        <v>487.299999999992</v>
      </c>
      <c r="JC98" s="444" t="s">
        <v>185</v>
      </c>
      <c r="JD98" s="460"/>
      <c r="JE98" s="443">
        <v>351.8</v>
      </c>
      <c r="JF98" s="444" t="s">
        <v>187</v>
      </c>
      <c r="JG98" s="663">
        <v>218.19999999999527</v>
      </c>
      <c r="JH98" s="444" t="s">
        <v>183</v>
      </c>
      <c r="JI98" s="663">
        <v>222.09999999999673</v>
      </c>
      <c r="JJ98" s="444" t="s">
        <v>184</v>
      </c>
      <c r="JK98" s="24">
        <v>277.299999999992</v>
      </c>
      <c r="JL98" s="444" t="s">
        <v>185</v>
      </c>
      <c r="JM98" s="460"/>
      <c r="JN98" s="443">
        <v>292.7</v>
      </c>
      <c r="JO98" s="444" t="s">
        <v>187</v>
      </c>
      <c r="JP98" s="663">
        <v>434.99999999999636</v>
      </c>
      <c r="JQ98" s="444" t="s">
        <v>183</v>
      </c>
      <c r="JR98" s="663"/>
      <c r="JS98" s="444" t="s">
        <v>184</v>
      </c>
      <c r="JT98" s="663"/>
      <c r="JU98" s="444" t="s">
        <v>185</v>
      </c>
      <c r="JV98" s="460"/>
      <c r="JW98" s="443">
        <v>1945.3</v>
      </c>
      <c r="JX98" s="444" t="s">
        <v>187</v>
      </c>
      <c r="JY98" s="24">
        <v>2778.0000000000036</v>
      </c>
      <c r="JZ98" s="444" t="s">
        <v>183</v>
      </c>
      <c r="KA98" s="24">
        <v>2144.5999999999112</v>
      </c>
      <c r="KB98" s="444" t="s">
        <v>184</v>
      </c>
      <c r="KC98" s="24">
        <v>2692.6999999998079</v>
      </c>
      <c r="KD98" s="444" t="s">
        <v>185</v>
      </c>
      <c r="KE98" s="460"/>
      <c r="KF98" s="443">
        <v>260</v>
      </c>
      <c r="KG98" s="444" t="s">
        <v>187</v>
      </c>
      <c r="KH98" s="24">
        <v>246.5</v>
      </c>
      <c r="KI98" s="444" t="s">
        <v>183</v>
      </c>
      <c r="KJ98" s="663">
        <v>0</v>
      </c>
      <c r="KK98" s="444" t="s">
        <v>184</v>
      </c>
      <c r="KL98" s="24">
        <v>149.99999999999272</v>
      </c>
      <c r="KM98" s="444" t="s">
        <v>185</v>
      </c>
      <c r="KN98" s="460"/>
      <c r="KO98" s="443">
        <v>289.7</v>
      </c>
      <c r="KP98" s="444" t="s">
        <v>187</v>
      </c>
      <c r="KQ98" s="663">
        <v>282</v>
      </c>
      <c r="KR98" s="444" t="s">
        <v>183</v>
      </c>
      <c r="KS98" s="663"/>
      <c r="KT98" s="444" t="s">
        <v>184</v>
      </c>
      <c r="KU98" s="663"/>
      <c r="KV98" s="444" t="s">
        <v>185</v>
      </c>
      <c r="KW98" s="460"/>
      <c r="KX98" s="443">
        <v>132</v>
      </c>
      <c r="KY98" s="444" t="s">
        <v>187</v>
      </c>
      <c r="KZ98" s="24">
        <v>26.399999999997817</v>
      </c>
      <c r="LA98" s="444" t="s">
        <v>183</v>
      </c>
      <c r="LB98" s="24"/>
      <c r="LC98" s="444" t="s">
        <v>184</v>
      </c>
      <c r="LD98" s="24"/>
      <c r="LE98" s="444" t="s">
        <v>185</v>
      </c>
      <c r="LF98" s="460"/>
      <c r="LG98" s="443">
        <v>121.8</v>
      </c>
      <c r="LH98" s="444" t="s">
        <v>187</v>
      </c>
      <c r="LI98" s="336">
        <v>165.30000000000018</v>
      </c>
      <c r="LJ98" s="444" t="s">
        <v>183</v>
      </c>
      <c r="LK98" s="336"/>
      <c r="LL98" s="444" t="s">
        <v>184</v>
      </c>
      <c r="LM98" s="24"/>
      <c r="LN98" s="444" t="s">
        <v>185</v>
      </c>
      <c r="LO98" s="460"/>
      <c r="LP98" s="443">
        <v>203.6</v>
      </c>
      <c r="LQ98" s="444" t="s">
        <v>187</v>
      </c>
      <c r="LR98" s="24">
        <v>351.29999999999927</v>
      </c>
      <c r="LS98" s="444" t="s">
        <v>183</v>
      </c>
      <c r="LT98" s="24">
        <v>66.000000000001819</v>
      </c>
      <c r="LU98" s="444" t="s">
        <v>184</v>
      </c>
      <c r="LV98" s="24">
        <v>480.299999999992</v>
      </c>
      <c r="LW98" s="444" t="s">
        <v>185</v>
      </c>
      <c r="LX98" s="460"/>
      <c r="LY98" s="443">
        <v>59.6</v>
      </c>
      <c r="LZ98" s="444" t="s">
        <v>187</v>
      </c>
      <c r="MA98" s="24">
        <v>58</v>
      </c>
      <c r="MB98" s="444" t="s">
        <v>183</v>
      </c>
      <c r="MC98" s="24"/>
      <c r="MD98" s="444" t="s">
        <v>184</v>
      </c>
      <c r="ME98" s="24"/>
      <c r="MF98" s="444" t="s">
        <v>185</v>
      </c>
      <c r="MG98" s="460"/>
      <c r="MH98" s="443">
        <v>497.9</v>
      </c>
      <c r="MI98" s="444" t="s">
        <v>187</v>
      </c>
      <c r="MJ98" s="313">
        <v>433.30000000000291</v>
      </c>
      <c r="MK98" s="444" t="s">
        <v>183</v>
      </c>
      <c r="ML98" s="24">
        <v>826.89999999999418</v>
      </c>
      <c r="MM98" s="444" t="s">
        <v>184</v>
      </c>
      <c r="MN98" s="24">
        <v>838.39999999997599</v>
      </c>
      <c r="MO98" s="444" t="s">
        <v>185</v>
      </c>
      <c r="MP98" s="460"/>
      <c r="MQ98" s="443">
        <v>163.25</v>
      </c>
      <c r="MR98" s="444" t="s">
        <v>187</v>
      </c>
      <c r="MS98" s="443">
        <v>177.5</v>
      </c>
      <c r="MT98" s="444" t="s">
        <v>183</v>
      </c>
      <c r="MU98" s="24">
        <v>302.49999999998909</v>
      </c>
      <c r="MV98" s="444" t="s">
        <v>184</v>
      </c>
      <c r="MW98" s="443">
        <v>242.99999999997817</v>
      </c>
      <c r="MX98" s="444" t="s">
        <v>185</v>
      </c>
      <c r="MY98" s="460"/>
      <c r="MZ98" s="443"/>
      <c r="NA98" s="444" t="s">
        <v>187</v>
      </c>
      <c r="NB98" s="443"/>
      <c r="NC98" s="444" t="s">
        <v>183</v>
      </c>
      <c r="ND98" s="443"/>
      <c r="NE98" s="444" t="s">
        <v>184</v>
      </c>
      <c r="NF98" s="664">
        <v>1146.5999999999858</v>
      </c>
      <c r="NG98" s="444" t="s">
        <v>185</v>
      </c>
      <c r="NH98" s="460"/>
    </row>
    <row r="99" spans="1:372" ht="18">
      <c r="A99" s="665" t="s">
        <v>1954</v>
      </c>
      <c r="B99" s="59">
        <f>SUM(D99:AAP99)</f>
        <v>45169.624999999527</v>
      </c>
      <c r="C99" s="460"/>
      <c r="D99" s="443"/>
      <c r="E99" s="286">
        <f>D98*0.25</f>
        <v>69.849999999999994</v>
      </c>
      <c r="F99" s="24"/>
      <c r="G99" s="286">
        <f>F98*0.5</f>
        <v>283.45</v>
      </c>
      <c r="H99" s="443"/>
      <c r="I99" s="286">
        <f>H98*0.75</f>
        <v>0</v>
      </c>
      <c r="J99" s="443"/>
      <c r="K99" s="286">
        <f>J98*1</f>
        <v>0</v>
      </c>
      <c r="L99" s="460"/>
      <c r="M99" s="443"/>
      <c r="N99" s="286">
        <f>M98*0.25</f>
        <v>36.924999999999997</v>
      </c>
      <c r="O99" s="443"/>
      <c r="P99" s="286">
        <f>O98*0.5</f>
        <v>218.99999999999989</v>
      </c>
      <c r="Q99" s="443"/>
      <c r="R99" s="286">
        <f>Q98*0.75</f>
        <v>0</v>
      </c>
      <c r="S99" s="443"/>
      <c r="T99" s="286">
        <f>S98*1</f>
        <v>0</v>
      </c>
      <c r="U99" s="460"/>
      <c r="V99" s="443"/>
      <c r="W99" s="286">
        <f>V98*0.25</f>
        <v>166.09999999999991</v>
      </c>
      <c r="X99" s="443"/>
      <c r="Y99" s="286">
        <f>X98*0.5</f>
        <v>221.29999999999973</v>
      </c>
      <c r="Z99" s="24"/>
      <c r="AA99" s="286">
        <f>Z98*0.75</f>
        <v>523.57500000000027</v>
      </c>
      <c r="AB99" s="443"/>
      <c r="AC99" s="286">
        <f t="shared" ref="AC99:AC162" si="85">AB98*1</f>
        <v>463.1</v>
      </c>
      <c r="AD99" s="460"/>
      <c r="AE99" s="24"/>
      <c r="AF99" s="286">
        <f>AE98*0.25</f>
        <v>8.9249999999999545</v>
      </c>
      <c r="AG99" s="24"/>
      <c r="AH99" s="286">
        <f>AG98*0.5</f>
        <v>0</v>
      </c>
      <c r="AI99" s="24"/>
      <c r="AJ99" s="286">
        <f>AI98*0.75</f>
        <v>108.74999999999983</v>
      </c>
      <c r="AK99" s="24"/>
      <c r="AL99" s="286">
        <f t="shared" ref="AL99:AL162" si="86">AK98*1</f>
        <v>279.2000000000005</v>
      </c>
      <c r="AM99" s="460"/>
      <c r="AN99" s="443"/>
      <c r="AO99" s="286">
        <f>AN98*0.25</f>
        <v>41.75</v>
      </c>
      <c r="AP99" s="24"/>
      <c r="AQ99" s="286">
        <f>AP98*0.5</f>
        <v>45.499999999999886</v>
      </c>
      <c r="AR99" s="24"/>
      <c r="AS99" s="286">
        <f>AR98*0.75</f>
        <v>22.050000000000409</v>
      </c>
      <c r="AT99" s="24"/>
      <c r="AU99" s="286">
        <f>AT98*1</f>
        <v>660.40000000000009</v>
      </c>
      <c r="AV99" s="460"/>
      <c r="AW99" s="24"/>
      <c r="AX99" s="286">
        <f>AW98*0.25</f>
        <v>136.75</v>
      </c>
      <c r="AZ99" s="286">
        <f>AY98*0.5</f>
        <v>226.5499999999995</v>
      </c>
      <c r="BB99" s="286">
        <f>BA98*0.75</f>
        <v>426.2249999999998</v>
      </c>
      <c r="BC99" s="24"/>
      <c r="BD99" s="286">
        <f>BC98*1</f>
        <v>405.40000000000055</v>
      </c>
      <c r="BE99" s="460"/>
      <c r="BF99" s="443"/>
      <c r="BG99" s="286">
        <f>BF98*0.25</f>
        <v>103.8</v>
      </c>
      <c r="BH99" s="24"/>
      <c r="BI99" s="286">
        <f>BH98*0.5</f>
        <v>278.69999999999982</v>
      </c>
      <c r="BJ99" s="24"/>
      <c r="BK99" s="286">
        <f>BJ98*0.75</f>
        <v>177.67499999999973</v>
      </c>
      <c r="BL99" s="24"/>
      <c r="BM99" s="286">
        <f>BL98*1</f>
        <v>1174.2999999999997</v>
      </c>
      <c r="BN99" s="460"/>
      <c r="BO99" s="443"/>
      <c r="BP99" s="286">
        <f>BO98*0.25</f>
        <v>149.375</v>
      </c>
      <c r="BQ99" s="443"/>
      <c r="BR99" s="286">
        <f>BQ98*0.5</f>
        <v>230.92499999999973</v>
      </c>
      <c r="BS99" s="443"/>
      <c r="BT99" s="286">
        <f>BS98*0.75</f>
        <v>216.2249999999998</v>
      </c>
      <c r="BU99" s="443"/>
      <c r="BV99" s="286">
        <f>BU98*1</f>
        <v>649.09999999999991</v>
      </c>
      <c r="BW99" s="460"/>
      <c r="BX99" s="443"/>
      <c r="BY99" s="286">
        <f>BX98*0.25</f>
        <v>0.5500000000001819</v>
      </c>
      <c r="BZ99" s="443"/>
      <c r="CA99" s="286">
        <f>BZ98*0.5</f>
        <v>105.19999999999959</v>
      </c>
      <c r="CB99" s="443"/>
      <c r="CC99" s="286">
        <f>CB98*0.75</f>
        <v>41.999999999995907</v>
      </c>
      <c r="CD99" s="443"/>
      <c r="CE99" s="286">
        <f>CD98*1</f>
        <v>343</v>
      </c>
      <c r="CF99" s="460"/>
      <c r="CG99" s="443"/>
      <c r="CH99" s="286">
        <f>CG98*0.25</f>
        <v>99</v>
      </c>
      <c r="CI99" s="24"/>
      <c r="CJ99" s="286">
        <f>CI98*0.5</f>
        <v>226.04999999999973</v>
      </c>
      <c r="CK99" s="24"/>
      <c r="CL99" s="286">
        <f>CK98*0.75</f>
        <v>0</v>
      </c>
      <c r="CM99" s="24"/>
      <c r="CN99" s="286">
        <f>CM98*1</f>
        <v>229.30000000000018</v>
      </c>
      <c r="CO99" s="460"/>
      <c r="CP99" s="443"/>
      <c r="CQ99" s="286">
        <f>CP98*0.25</f>
        <v>48.475000000000001</v>
      </c>
      <c r="CR99" s="24"/>
      <c r="CS99" s="286">
        <f>CR98*0.5</f>
        <v>40.649999999999864</v>
      </c>
      <c r="CT99" s="24"/>
      <c r="CU99" s="286">
        <f>CT98*0.75</f>
        <v>0</v>
      </c>
      <c r="CV99" s="24"/>
      <c r="CW99" s="286">
        <f>CV98*1</f>
        <v>314</v>
      </c>
      <c r="CX99" s="460"/>
      <c r="CY99" s="443"/>
      <c r="CZ99" s="286">
        <f>CY98*0.25</f>
        <v>101.97499999999999</v>
      </c>
      <c r="DA99" s="24"/>
      <c r="DB99" s="286">
        <f>DA98*0.5</f>
        <v>129.04999999999927</v>
      </c>
      <c r="DC99" s="443"/>
      <c r="DD99" s="286">
        <f>DC98*0.75</f>
        <v>130.49999999999727</v>
      </c>
      <c r="DE99" s="443"/>
      <c r="DF99" s="286">
        <f>DE98*1</f>
        <v>208.19999999999982</v>
      </c>
      <c r="DG99" s="460"/>
      <c r="DH99" s="443"/>
      <c r="DI99" s="286">
        <f>DH98*0.25</f>
        <v>48.375</v>
      </c>
      <c r="DJ99" s="24"/>
      <c r="DK99" s="286">
        <f>DJ98*0.5</f>
        <v>68.599999999999</v>
      </c>
      <c r="DL99" s="24"/>
      <c r="DM99" s="286">
        <f>DL98*0.75</f>
        <v>0</v>
      </c>
      <c r="DN99" s="24"/>
      <c r="DO99" s="286">
        <f>DN98*1</f>
        <v>248</v>
      </c>
      <c r="DP99" s="460"/>
      <c r="DQ99" s="443"/>
      <c r="DR99" s="286">
        <f>DQ98*0.25</f>
        <v>50.274999999999999</v>
      </c>
      <c r="DS99" s="24"/>
      <c r="DT99" s="286">
        <f>DS98*0.5</f>
        <v>112.24999999999955</v>
      </c>
      <c r="DU99" s="443"/>
      <c r="DV99" s="286">
        <f>DU98*0.75</f>
        <v>85.724999999995362</v>
      </c>
      <c r="DW99" s="443"/>
      <c r="DX99" s="286">
        <f>DW98*1</f>
        <v>334.69999999999982</v>
      </c>
      <c r="DY99" s="460"/>
      <c r="DZ99" s="443"/>
      <c r="EA99" s="286">
        <f>DZ98*0.25</f>
        <v>136.125</v>
      </c>
      <c r="EB99" s="24"/>
      <c r="EC99" s="286">
        <f>EB98*0.5</f>
        <v>25.199999999999818</v>
      </c>
      <c r="ED99" s="24"/>
      <c r="EE99" s="286">
        <f>ED98*0.75</f>
        <v>0</v>
      </c>
      <c r="EF99" s="24"/>
      <c r="EG99" s="286">
        <f>EF98*1</f>
        <v>706.10000000000036</v>
      </c>
      <c r="EH99" s="460"/>
      <c r="EI99" s="443"/>
      <c r="EJ99" s="286">
        <f>EI98*0.25</f>
        <v>77.625</v>
      </c>
      <c r="EK99" s="24"/>
      <c r="EL99" s="286">
        <f>EK98*0.5</f>
        <v>58.649999999999636</v>
      </c>
      <c r="EM99" s="24"/>
      <c r="EN99" s="286">
        <f>EM98*0.75</f>
        <v>0</v>
      </c>
      <c r="EO99" s="24"/>
      <c r="EP99" s="286">
        <f>EO98*1</f>
        <v>273.99999999999272</v>
      </c>
      <c r="EQ99" s="460"/>
      <c r="ER99" s="443"/>
      <c r="ES99" s="286">
        <f>ER98*0.25</f>
        <v>29.975000000000001</v>
      </c>
      <c r="ET99" s="24"/>
      <c r="EU99" s="286">
        <f>ET98*0.5</f>
        <v>32.25</v>
      </c>
      <c r="EV99" s="24"/>
      <c r="EW99" s="286">
        <f>EV98*0.75</f>
        <v>0</v>
      </c>
      <c r="EX99" s="24"/>
      <c r="EY99" s="286">
        <f>EX98*1</f>
        <v>343.5</v>
      </c>
      <c r="EZ99" s="460"/>
      <c r="FA99" s="443"/>
      <c r="FB99" s="286">
        <f>FA98*0.25</f>
        <v>22.824999999999999</v>
      </c>
      <c r="FC99" s="24"/>
      <c r="FD99" s="286">
        <f>FC98*0.5</f>
        <v>73.650000000000091</v>
      </c>
      <c r="FE99" s="24"/>
      <c r="FF99" s="286">
        <f>FE98*0.75</f>
        <v>179.62499999999727</v>
      </c>
      <c r="FG99" s="24"/>
      <c r="FH99" s="286">
        <f>FG98*1</f>
        <v>453.00000000000182</v>
      </c>
      <c r="FI99" s="460"/>
      <c r="FJ99" s="443"/>
      <c r="FK99" s="286">
        <f>FJ98*0.25</f>
        <v>17.925000000000001</v>
      </c>
      <c r="FL99" s="24"/>
      <c r="FM99" s="286">
        <f>FL98*0.5</f>
        <v>63.375000000000455</v>
      </c>
      <c r="FN99" s="443"/>
      <c r="FO99" s="286">
        <f>FN98*0.75</f>
        <v>325.49999999999727</v>
      </c>
      <c r="FP99" s="443"/>
      <c r="FQ99" s="286">
        <f>FP98*1</f>
        <v>531.29999999999836</v>
      </c>
      <c r="FR99" s="460"/>
      <c r="FS99" s="443"/>
      <c r="FT99" s="286">
        <f>FS98*0.25</f>
        <v>137.27500000000001</v>
      </c>
      <c r="FU99" s="24"/>
      <c r="FV99" s="286">
        <f>FU98*0.5</f>
        <v>164.94999999999936</v>
      </c>
      <c r="FW99" s="24"/>
      <c r="FX99" s="286">
        <f>FW98*0.75</f>
        <v>0</v>
      </c>
      <c r="FY99" s="24"/>
      <c r="FZ99" s="286">
        <f>FY98*1</f>
        <v>181.55000000000109</v>
      </c>
      <c r="GA99" s="460"/>
      <c r="GB99" s="443"/>
      <c r="GC99" s="286">
        <f>GB98*0.25</f>
        <v>63.5</v>
      </c>
      <c r="GD99" s="24"/>
      <c r="GE99" s="286">
        <f>GD98*0.5</f>
        <v>85.600000000000364</v>
      </c>
      <c r="GF99" s="24"/>
      <c r="GG99" s="286">
        <f>GF98*0.75</f>
        <v>0</v>
      </c>
      <c r="GH99" s="24"/>
      <c r="GI99" s="286">
        <f>GH98*1</f>
        <v>204.19999999999345</v>
      </c>
      <c r="GJ99" s="460"/>
      <c r="GK99" s="443"/>
      <c r="GL99" s="286">
        <f>GK98*0.25</f>
        <v>570.6</v>
      </c>
      <c r="GM99" s="24"/>
      <c r="GN99" s="286">
        <f>GM98*0.5</f>
        <v>1335.8249999999985</v>
      </c>
      <c r="GO99" s="443"/>
      <c r="GP99" s="286">
        <f>GO98*0.75</f>
        <v>1279.1249999999959</v>
      </c>
      <c r="GQ99" s="443"/>
      <c r="GR99" s="286">
        <f>GQ98*1</f>
        <v>3220.2999999999993</v>
      </c>
      <c r="GS99" s="460"/>
      <c r="GT99" s="443"/>
      <c r="GU99" s="286">
        <f>GT98*0.25</f>
        <v>39.049999999999997</v>
      </c>
      <c r="GV99" s="24"/>
      <c r="GW99" s="286">
        <f>GV98*0.5</f>
        <v>195.5</v>
      </c>
      <c r="GX99" s="24"/>
      <c r="GY99" s="286">
        <f>GX98*0.75</f>
        <v>0</v>
      </c>
      <c r="GZ99" s="24"/>
      <c r="HA99" s="286">
        <f>GZ98*1</f>
        <v>0</v>
      </c>
      <c r="HB99" s="460"/>
      <c r="HC99" s="443"/>
      <c r="HD99" s="286">
        <f>HC98*0.25</f>
        <v>48.4</v>
      </c>
      <c r="HE99" s="443"/>
      <c r="HF99" s="286">
        <f>HE98*0.5</f>
        <v>202.84999999999854</v>
      </c>
      <c r="HG99" s="443"/>
      <c r="HH99" s="286">
        <f>HG98*0.75</f>
        <v>657.97499999999945</v>
      </c>
      <c r="HI99" s="443"/>
      <c r="HJ99" s="286">
        <f>HI98*1</f>
        <v>236.39999999999782</v>
      </c>
      <c r="HK99" s="460"/>
      <c r="HL99" s="443"/>
      <c r="HM99" s="286">
        <f>HL98*0.25</f>
        <v>209.03749999999999</v>
      </c>
      <c r="HN99" s="443"/>
      <c r="HO99" s="286">
        <f>HN98*0.5</f>
        <v>212.90000000000055</v>
      </c>
      <c r="HP99" s="443"/>
      <c r="HQ99" s="286">
        <f>HP98*0.75</f>
        <v>0</v>
      </c>
      <c r="HR99" s="443"/>
      <c r="HS99" s="286">
        <f>HR98*1</f>
        <v>339.39999999999418</v>
      </c>
      <c r="HT99" s="460"/>
      <c r="HU99" s="443"/>
      <c r="HV99" s="286">
        <f>HU98*0.25</f>
        <v>754.4</v>
      </c>
      <c r="HW99" s="443"/>
      <c r="HX99" s="286">
        <f>HW98*0.5</f>
        <v>1488.3999999999987</v>
      </c>
      <c r="HY99" s="443"/>
      <c r="HZ99" s="286">
        <f>HY98*0.75</f>
        <v>3397.949999999998</v>
      </c>
      <c r="IA99" s="443"/>
      <c r="IB99" s="286">
        <f>IA98*1</f>
        <v>2938.3999999999596</v>
      </c>
      <c r="IC99" s="460"/>
      <c r="ID99" s="443"/>
      <c r="IE99" s="286">
        <f>ID98*0.25</f>
        <v>78.974999999999994</v>
      </c>
      <c r="IF99" s="443"/>
      <c r="IG99" s="286">
        <f>IF98*0.5</f>
        <v>51.049999999997453</v>
      </c>
      <c r="IH99" s="443"/>
      <c r="II99" s="286">
        <f>IH98*0.75</f>
        <v>0</v>
      </c>
      <c r="IJ99" s="443"/>
      <c r="IK99" s="286">
        <f>IJ98*1</f>
        <v>0</v>
      </c>
      <c r="IL99" s="460"/>
      <c r="IM99" s="443"/>
      <c r="IN99" s="286">
        <f>IM98*0.25</f>
        <v>23.1</v>
      </c>
      <c r="IO99" s="443"/>
      <c r="IP99" s="286">
        <f>IO98*0.5</f>
        <v>26.699999999997999</v>
      </c>
      <c r="IQ99" s="443"/>
      <c r="IR99" s="286">
        <f>IQ98*0.75</f>
        <v>0</v>
      </c>
      <c r="IS99" s="443"/>
      <c r="IT99" s="286">
        <f>IS98*1</f>
        <v>214.19999999999345</v>
      </c>
      <c r="IU99" s="460"/>
      <c r="IV99" s="443"/>
      <c r="IW99" s="286">
        <f>IV98*0.25</f>
        <v>83.025000000000006</v>
      </c>
      <c r="IX99" s="443"/>
      <c r="IY99" s="286">
        <f>IX98*0.5</f>
        <v>203.94999999999709</v>
      </c>
      <c r="IZ99" s="443"/>
      <c r="JA99" s="286">
        <f>IZ98*0.75</f>
        <v>231.30000000000075</v>
      </c>
      <c r="JB99" s="443"/>
      <c r="JC99" s="286">
        <f>JB98*1</f>
        <v>487.299999999992</v>
      </c>
      <c r="JD99" s="460"/>
      <c r="JE99" s="443"/>
      <c r="JF99" s="286">
        <f>JE98*0.25</f>
        <v>87.95</v>
      </c>
      <c r="JG99" s="443"/>
      <c r="JH99" s="286">
        <f>JG98*0.5</f>
        <v>109.09999999999764</v>
      </c>
      <c r="JI99" s="443"/>
      <c r="JJ99" s="286">
        <f>JI98*0.75</f>
        <v>166.57499999999754</v>
      </c>
      <c r="JK99" s="443"/>
      <c r="JL99" s="286">
        <f>JK98*1</f>
        <v>277.299999999992</v>
      </c>
      <c r="JM99" s="460"/>
      <c r="JN99" s="443"/>
      <c r="JO99" s="286">
        <f>JN98*0.25</f>
        <v>73.174999999999997</v>
      </c>
      <c r="JP99" s="443"/>
      <c r="JQ99" s="286">
        <f>JP98*0.5</f>
        <v>217.49999999999818</v>
      </c>
      <c r="JR99" s="443"/>
      <c r="JS99" s="286">
        <f>JR98*0.75</f>
        <v>0</v>
      </c>
      <c r="JT99" s="443"/>
      <c r="JU99" s="286">
        <f>JT98*1</f>
        <v>0</v>
      </c>
      <c r="JV99" s="460"/>
      <c r="JW99" s="443"/>
      <c r="JX99" s="286">
        <f>JW98*0.25</f>
        <v>486.32499999999999</v>
      </c>
      <c r="JY99" s="443"/>
      <c r="JZ99" s="286">
        <f>JY98*0.5</f>
        <v>1389.0000000000018</v>
      </c>
      <c r="KA99" s="443"/>
      <c r="KB99" s="286">
        <f>KA98*0.75</f>
        <v>1608.4499999999334</v>
      </c>
      <c r="KC99" s="443"/>
      <c r="KD99" s="286">
        <f t="shared" ref="KD99" si="87">KC98*1</f>
        <v>2692.6999999998079</v>
      </c>
      <c r="KE99" s="460"/>
      <c r="KF99" s="443"/>
      <c r="KG99" s="286">
        <f>KF98*0.25</f>
        <v>65</v>
      </c>
      <c r="KH99" s="443"/>
      <c r="KI99" s="286">
        <f>KH98*0.5</f>
        <v>123.25</v>
      </c>
      <c r="KJ99" s="443"/>
      <c r="KK99" s="286">
        <f>KJ98*0.75</f>
        <v>0</v>
      </c>
      <c r="KL99" s="443"/>
      <c r="KM99" s="286">
        <f>KL98*1</f>
        <v>149.99999999999272</v>
      </c>
      <c r="KN99" s="460"/>
      <c r="KO99" s="443"/>
      <c r="KP99" s="286">
        <f>KO98*0.25</f>
        <v>72.424999999999997</v>
      </c>
      <c r="KQ99" s="443"/>
      <c r="KR99" s="286">
        <f>KQ98*0.5</f>
        <v>141</v>
      </c>
      <c r="KS99" s="443"/>
      <c r="KT99" s="286">
        <f>KS98*0.75</f>
        <v>0</v>
      </c>
      <c r="KU99" s="443"/>
      <c r="KV99" s="286">
        <f>KU98*1</f>
        <v>0</v>
      </c>
      <c r="KW99" s="460"/>
      <c r="KX99" s="443"/>
      <c r="KY99" s="286">
        <f>KX98*0.25</f>
        <v>33</v>
      </c>
      <c r="KZ99" s="443"/>
      <c r="LA99" s="286">
        <f>KZ98*0.5</f>
        <v>13.199999999998909</v>
      </c>
      <c r="LB99" s="443"/>
      <c r="LC99" s="286">
        <f>LB98*0.75</f>
        <v>0</v>
      </c>
      <c r="LD99" s="443"/>
      <c r="LE99" s="286">
        <f>LD98*1</f>
        <v>0</v>
      </c>
      <c r="LF99" s="460"/>
      <c r="LG99" s="443"/>
      <c r="LH99" s="286">
        <f>LG98*0.25</f>
        <v>30.45</v>
      </c>
      <c r="LI99" s="443"/>
      <c r="LJ99" s="286">
        <f>LI98*0.5</f>
        <v>82.650000000000091</v>
      </c>
      <c r="LK99" s="443"/>
      <c r="LL99" s="286">
        <f>LK98*0.75</f>
        <v>0</v>
      </c>
      <c r="LM99" s="443"/>
      <c r="LN99" s="286">
        <f>LM98*1</f>
        <v>0</v>
      </c>
      <c r="LO99" s="460"/>
      <c r="LP99" s="443"/>
      <c r="LQ99" s="286">
        <f>LP98*0.25</f>
        <v>50.9</v>
      </c>
      <c r="LR99" s="443"/>
      <c r="LS99" s="286">
        <f>LR98*0.5</f>
        <v>175.64999999999964</v>
      </c>
      <c r="LT99" s="443"/>
      <c r="LU99" s="286">
        <f>LT98*0.75</f>
        <v>49.500000000001364</v>
      </c>
      <c r="LV99" s="443"/>
      <c r="LW99" s="286">
        <f>LV98*1</f>
        <v>480.299999999992</v>
      </c>
      <c r="LX99" s="460"/>
      <c r="LY99" s="443"/>
      <c r="LZ99" s="286">
        <f>LY98*0.25</f>
        <v>14.9</v>
      </c>
      <c r="MA99" s="443"/>
      <c r="MB99" s="286">
        <f>MA98*0.5</f>
        <v>29</v>
      </c>
      <c r="MC99" s="443"/>
      <c r="MD99" s="286">
        <f>MC98*0.75</f>
        <v>0</v>
      </c>
      <c r="ME99" s="443"/>
      <c r="MF99" s="286">
        <f>ME98*1</f>
        <v>0</v>
      </c>
      <c r="MG99" s="460"/>
      <c r="MH99" s="443"/>
      <c r="MI99" s="286">
        <f>MH98*0.25</f>
        <v>124.47499999999999</v>
      </c>
      <c r="MJ99" s="443"/>
      <c r="MK99" s="286">
        <f>MJ98*0.5</f>
        <v>216.65000000000146</v>
      </c>
      <c r="ML99" s="443"/>
      <c r="MM99" s="286">
        <f>ML98*0.75</f>
        <v>620.17499999999563</v>
      </c>
      <c r="MN99" s="443"/>
      <c r="MO99" s="286">
        <f>MN98*1</f>
        <v>838.39999999997599</v>
      </c>
      <c r="MP99" s="460"/>
      <c r="MQ99" s="443"/>
      <c r="MR99" s="286">
        <f>MQ98*0.25</f>
        <v>40.8125</v>
      </c>
      <c r="MS99" s="443"/>
      <c r="MT99" s="286">
        <f>MS98*0.5</f>
        <v>88.75</v>
      </c>
      <c r="MU99" s="443"/>
      <c r="MV99" s="286">
        <f>MU98*0.75</f>
        <v>226.87499999999181</v>
      </c>
      <c r="MW99" s="443"/>
      <c r="MX99" s="286">
        <f>MW98*1</f>
        <v>242.99999999997817</v>
      </c>
      <c r="MY99" s="460"/>
      <c r="MZ99" s="443"/>
      <c r="NA99" s="286">
        <f>MZ98*0.25</f>
        <v>0</v>
      </c>
      <c r="NB99" s="443"/>
      <c r="NC99" s="286">
        <f>NB98*0.5</f>
        <v>0</v>
      </c>
      <c r="ND99" s="443"/>
      <c r="NE99" s="286">
        <f>ND98*0.75</f>
        <v>0</v>
      </c>
      <c r="NF99" s="443"/>
      <c r="NG99" s="286">
        <f>NF98*1</f>
        <v>1146.5999999999858</v>
      </c>
      <c r="NH99" s="460"/>
    </row>
    <row r="100" spans="1:372" s="50" customFormat="1" ht="18">
      <c r="A100" s="665" t="s">
        <v>3709</v>
      </c>
      <c r="B100" s="59"/>
      <c r="C100" s="460"/>
      <c r="D100" s="443"/>
      <c r="E100" s="286"/>
      <c r="F100" s="24"/>
      <c r="G100" s="286"/>
      <c r="H100" s="443"/>
      <c r="I100" s="286"/>
      <c r="J100" s="443"/>
      <c r="K100" s="286"/>
      <c r="L100" s="460"/>
      <c r="M100" s="443"/>
      <c r="N100" s="286"/>
      <c r="O100" s="443"/>
      <c r="P100" s="286"/>
      <c r="Q100" s="443"/>
      <c r="R100" s="286"/>
      <c r="S100" s="443"/>
      <c r="T100" s="286"/>
      <c r="U100" s="460"/>
      <c r="V100" s="443"/>
      <c r="W100" s="286"/>
      <c r="X100" s="443"/>
      <c r="Y100" s="286"/>
      <c r="Z100" s="24"/>
      <c r="AA100" s="286"/>
      <c r="AC100" s="48"/>
      <c r="AD100" s="460"/>
      <c r="AE100" s="24"/>
      <c r="AF100" s="286"/>
      <c r="AG100" s="24"/>
      <c r="AH100" s="286"/>
      <c r="AI100" s="24"/>
      <c r="AJ100" s="286"/>
      <c r="AK100" s="24"/>
      <c r="AL100" s="48"/>
      <c r="AM100" s="460"/>
      <c r="AN100" s="443"/>
      <c r="AO100" s="286"/>
      <c r="AP100" s="24"/>
      <c r="AQ100" s="286"/>
      <c r="AR100" s="24"/>
      <c r="AS100" s="286"/>
      <c r="AT100" s="24"/>
      <c r="AU100" s="48"/>
      <c r="AV100" s="460"/>
      <c r="AW100" s="24"/>
      <c r="AX100" s="286"/>
      <c r="AY100" s="24"/>
      <c r="AZ100" s="286"/>
      <c r="BA100" s="24"/>
      <c r="BB100" s="286"/>
      <c r="BC100" s="24"/>
      <c r="BD100" s="48"/>
      <c r="BE100" s="460"/>
      <c r="BF100" s="443"/>
      <c r="BG100" s="286"/>
      <c r="BH100" s="24"/>
      <c r="BI100" s="286"/>
      <c r="BJ100" s="24"/>
      <c r="BK100" s="286"/>
      <c r="BL100" s="24"/>
      <c r="BM100" s="48"/>
      <c r="BN100" s="460"/>
      <c r="BO100" s="443"/>
      <c r="BP100" s="286"/>
      <c r="BQ100" s="443"/>
      <c r="BR100" s="286"/>
      <c r="BS100" s="443"/>
      <c r="BT100" s="286"/>
      <c r="BU100" s="443"/>
      <c r="BV100" s="48"/>
      <c r="BW100" s="460"/>
      <c r="BX100" s="443"/>
      <c r="BY100" s="286"/>
      <c r="BZ100" s="443"/>
      <c r="CA100" s="286"/>
      <c r="CB100" s="443"/>
      <c r="CC100" s="286"/>
      <c r="CD100" s="443"/>
      <c r="CE100" s="48"/>
      <c r="CF100" s="460"/>
      <c r="CG100" s="443"/>
      <c r="CH100" s="286"/>
      <c r="CI100" s="24"/>
      <c r="CJ100" s="286"/>
      <c r="CK100" s="24"/>
      <c r="CL100" s="286"/>
      <c r="CM100" s="24"/>
      <c r="CN100" s="48"/>
      <c r="CO100" s="460"/>
      <c r="CP100" s="443"/>
      <c r="CQ100" s="286"/>
      <c r="CR100" s="24"/>
      <c r="CS100" s="286"/>
      <c r="CT100" s="24"/>
      <c r="CU100" s="286"/>
      <c r="CV100" s="24"/>
      <c r="CW100" s="48"/>
      <c r="CX100" s="460"/>
      <c r="CY100" s="443"/>
      <c r="CZ100" s="286"/>
      <c r="DA100" s="24"/>
      <c r="DB100" s="286"/>
      <c r="DC100" s="443"/>
      <c r="DD100" s="286"/>
      <c r="DE100" s="443"/>
      <c r="DF100" s="48"/>
      <c r="DG100" s="460"/>
      <c r="DH100" s="443"/>
      <c r="DI100" s="286"/>
      <c r="DJ100" s="24"/>
      <c r="DK100" s="286"/>
      <c r="DL100" s="24"/>
      <c r="DM100" s="286"/>
      <c r="DN100" s="24"/>
      <c r="DO100" s="48"/>
      <c r="DP100" s="460"/>
      <c r="DQ100" s="443"/>
      <c r="DR100" s="286"/>
      <c r="DS100" s="24"/>
      <c r="DT100" s="286"/>
      <c r="DU100" s="443"/>
      <c r="DV100" s="286"/>
      <c r="DW100" s="443"/>
      <c r="DX100" s="48"/>
      <c r="DY100" s="460"/>
      <c r="DZ100" s="443"/>
      <c r="EA100" s="286"/>
      <c r="EB100" s="24"/>
      <c r="EC100" s="286"/>
      <c r="ED100" s="24"/>
      <c r="EE100" s="286"/>
      <c r="EF100" s="24"/>
      <c r="EG100" s="48"/>
      <c r="EH100" s="460"/>
      <c r="EI100" s="443"/>
      <c r="EJ100" s="286"/>
      <c r="EK100" s="24"/>
      <c r="EL100" s="286"/>
      <c r="EM100" s="24"/>
      <c r="EN100" s="286"/>
      <c r="EO100" s="24"/>
      <c r="EP100" s="48"/>
      <c r="EQ100" s="460"/>
      <c r="ER100" s="443"/>
      <c r="ES100" s="286"/>
      <c r="ET100" s="24"/>
      <c r="EU100" s="286"/>
      <c r="EV100" s="24"/>
      <c r="EW100" s="286"/>
      <c r="EX100" s="24"/>
      <c r="EY100" s="48"/>
      <c r="EZ100" s="460"/>
      <c r="FA100" s="443"/>
      <c r="FB100" s="286"/>
      <c r="FC100" s="24"/>
      <c r="FD100" s="286"/>
      <c r="FE100" s="24"/>
      <c r="FF100" s="286"/>
      <c r="FG100" s="24"/>
      <c r="FH100" s="48"/>
      <c r="FI100" s="460"/>
      <c r="FJ100" s="443"/>
      <c r="FK100" s="286"/>
      <c r="FL100" s="24"/>
      <c r="FM100" s="286"/>
      <c r="FN100" s="443"/>
      <c r="FO100" s="286"/>
      <c r="FP100" s="443"/>
      <c r="FQ100" s="48"/>
      <c r="FR100" s="460"/>
      <c r="FS100" s="443"/>
      <c r="FT100" s="286"/>
      <c r="FU100" s="24"/>
      <c r="FV100" s="286"/>
      <c r="FW100" s="24"/>
      <c r="FX100" s="286"/>
      <c r="FY100" s="24"/>
      <c r="FZ100" s="48"/>
      <c r="GA100" s="460"/>
      <c r="GB100" s="443"/>
      <c r="GC100" s="286"/>
      <c r="GD100" s="24"/>
      <c r="GE100" s="286"/>
      <c r="GF100" s="24"/>
      <c r="GG100" s="286"/>
      <c r="GH100" s="24"/>
      <c r="GI100" s="48"/>
      <c r="GJ100" s="460"/>
      <c r="GK100" s="443"/>
      <c r="GL100" s="286"/>
      <c r="GM100" s="24"/>
      <c r="GN100" s="286"/>
      <c r="GO100" s="443"/>
      <c r="GP100" s="286"/>
      <c r="GQ100" s="443"/>
      <c r="GR100" s="48"/>
      <c r="GS100" s="460"/>
      <c r="GT100" s="443"/>
      <c r="GU100" s="286"/>
      <c r="GV100" s="24"/>
      <c r="GW100" s="286"/>
      <c r="GX100" s="24"/>
      <c r="GY100" s="286"/>
      <c r="GZ100" s="24"/>
      <c r="HA100" s="286"/>
      <c r="HB100" s="460"/>
      <c r="HC100" s="443"/>
      <c r="HD100" s="286"/>
      <c r="HE100" s="443"/>
      <c r="HF100" s="286"/>
      <c r="HG100" s="443"/>
      <c r="HH100" s="286"/>
      <c r="HI100" s="443"/>
      <c r="HJ100" s="48"/>
      <c r="HK100" s="460"/>
      <c r="HL100" s="443"/>
      <c r="HM100" s="286"/>
      <c r="HN100" s="443"/>
      <c r="HO100" s="286"/>
      <c r="HP100" s="443"/>
      <c r="HQ100" s="286"/>
      <c r="HR100" s="443"/>
      <c r="HS100" s="48"/>
      <c r="HT100" s="460"/>
      <c r="HU100" s="443"/>
      <c r="HV100" s="286"/>
      <c r="HW100" s="443"/>
      <c r="HX100" s="286"/>
      <c r="HY100" s="443"/>
      <c r="HZ100" s="286"/>
      <c r="IA100" s="443"/>
      <c r="IB100" s="48"/>
      <c r="IC100" s="460"/>
      <c r="ID100" s="443"/>
      <c r="IE100" s="286"/>
      <c r="IF100" s="443"/>
      <c r="IG100" s="286"/>
      <c r="IH100" s="443"/>
      <c r="II100" s="286"/>
      <c r="IJ100" s="443"/>
      <c r="IK100" s="286"/>
      <c r="IL100" s="460"/>
      <c r="IM100" s="443"/>
      <c r="IN100" s="286"/>
      <c r="IO100" s="443"/>
      <c r="IP100" s="286"/>
      <c r="IQ100" s="443"/>
      <c r="IR100" s="286"/>
      <c r="IS100" s="443"/>
      <c r="IT100" s="48"/>
      <c r="IU100" s="460"/>
      <c r="IV100" s="443"/>
      <c r="IW100" s="286"/>
      <c r="IX100" s="443"/>
      <c r="IY100" s="286"/>
      <c r="IZ100" s="443"/>
      <c r="JA100" s="286"/>
      <c r="JB100" s="443"/>
      <c r="JC100" s="48"/>
      <c r="JD100" s="460"/>
      <c r="JE100" s="443"/>
      <c r="JF100" s="286"/>
      <c r="JG100" s="443"/>
      <c r="JH100" s="286"/>
      <c r="JI100" s="443"/>
      <c r="JJ100" s="286"/>
      <c r="JK100" s="443"/>
      <c r="JL100" s="48"/>
      <c r="JM100" s="460"/>
      <c r="JN100" s="443"/>
      <c r="JO100" s="286"/>
      <c r="JP100" s="443"/>
      <c r="JQ100" s="286"/>
      <c r="JR100" s="443"/>
      <c r="JS100" s="286"/>
      <c r="JT100" s="443"/>
      <c r="JU100" s="286"/>
      <c r="JV100" s="460"/>
      <c r="JW100" s="443"/>
      <c r="JX100" s="286"/>
      <c r="JY100" s="443"/>
      <c r="JZ100" s="286"/>
      <c r="KA100" s="443"/>
      <c r="KB100" s="286"/>
      <c r="KC100" s="443"/>
      <c r="KD100" s="48"/>
      <c r="KE100" s="460"/>
      <c r="KF100" s="443"/>
      <c r="KG100" s="286"/>
      <c r="KH100" s="443"/>
      <c r="KI100" s="286"/>
      <c r="KJ100" s="443"/>
      <c r="KK100" s="286"/>
      <c r="KL100" s="443"/>
      <c r="KM100" s="48"/>
      <c r="KN100" s="460"/>
      <c r="KO100" s="443"/>
      <c r="KP100" s="286"/>
      <c r="KQ100" s="443"/>
      <c r="KR100" s="286"/>
      <c r="KS100" s="443"/>
      <c r="KT100" s="286"/>
      <c r="KU100" s="443"/>
      <c r="KV100" s="286"/>
      <c r="KW100" s="460"/>
      <c r="KX100" s="443"/>
      <c r="KY100" s="286"/>
      <c r="KZ100" s="443"/>
      <c r="LA100" s="286"/>
      <c r="LB100" s="443"/>
      <c r="LC100" s="286"/>
      <c r="LD100" s="443"/>
      <c r="LE100" s="286"/>
      <c r="LF100" s="460"/>
      <c r="LG100" s="443"/>
      <c r="LH100" s="286"/>
      <c r="LI100" s="443"/>
      <c r="LJ100" s="286"/>
      <c r="LK100" s="443"/>
      <c r="LL100" s="286"/>
      <c r="LM100" s="443"/>
      <c r="LN100" s="48"/>
      <c r="LO100" s="460"/>
      <c r="LP100" s="443"/>
      <c r="LQ100" s="286"/>
      <c r="LR100" s="443"/>
      <c r="LS100" s="286"/>
      <c r="LT100" s="443"/>
      <c r="LU100" s="286"/>
      <c r="LV100" s="443"/>
      <c r="LW100" s="48"/>
      <c r="LX100" s="460"/>
      <c r="LY100" s="443"/>
      <c r="LZ100" s="286"/>
      <c r="MA100" s="443"/>
      <c r="MB100" s="286"/>
      <c r="MC100" s="443"/>
      <c r="MD100" s="286"/>
      <c r="ME100" s="443"/>
      <c r="MF100" s="286"/>
      <c r="MG100" s="460"/>
      <c r="MH100" s="443"/>
      <c r="MI100" s="286"/>
      <c r="MJ100" s="443"/>
      <c r="MK100" s="286"/>
      <c r="ML100" s="443"/>
      <c r="MM100" s="286"/>
      <c r="MN100" s="443"/>
      <c r="MO100" s="48"/>
      <c r="MP100" s="460"/>
      <c r="MQ100" s="443"/>
      <c r="MR100" s="286"/>
      <c r="MS100" s="443"/>
      <c r="MT100" s="286"/>
      <c r="MU100" s="443"/>
      <c r="MV100" s="286"/>
      <c r="MW100" s="443"/>
      <c r="MX100" s="48"/>
      <c r="MY100" s="460"/>
      <c r="MZ100" s="443"/>
      <c r="NA100" s="286"/>
      <c r="NB100" s="443"/>
      <c r="NC100" s="286"/>
      <c r="ND100" s="443"/>
      <c r="NE100" s="286"/>
      <c r="NF100" s="443"/>
      <c r="NG100" s="48"/>
      <c r="NH100" s="460"/>
    </row>
    <row r="101" spans="1:372" ht="15">
      <c r="A101" s="106" t="s">
        <v>2242</v>
      </c>
      <c r="B101" s="293"/>
      <c r="C101" s="55"/>
      <c r="D101" s="443"/>
      <c r="E101" s="444" t="s">
        <v>187</v>
      </c>
      <c r="F101" s="661"/>
      <c r="G101" s="444" t="s">
        <v>183</v>
      </c>
      <c r="H101" s="662"/>
      <c r="I101" s="444" t="s">
        <v>184</v>
      </c>
      <c r="J101" s="662"/>
      <c r="K101" s="444" t="s">
        <v>185</v>
      </c>
      <c r="L101" s="460"/>
      <c r="M101" s="443"/>
      <c r="N101" s="444" t="s">
        <v>187</v>
      </c>
      <c r="O101" s="24"/>
      <c r="P101" s="444" t="s">
        <v>183</v>
      </c>
      <c r="Q101" s="24"/>
      <c r="R101" s="444" t="s">
        <v>184</v>
      </c>
      <c r="S101" s="24"/>
      <c r="T101" s="444" t="s">
        <v>185</v>
      </c>
      <c r="U101" s="460"/>
      <c r="V101" s="443"/>
      <c r="W101" s="444" t="s">
        <v>187</v>
      </c>
      <c r="X101" s="24"/>
      <c r="Y101" s="444" t="s">
        <v>183</v>
      </c>
      <c r="Z101" s="24">
        <v>894</v>
      </c>
      <c r="AA101" s="444" t="s">
        <v>184</v>
      </c>
      <c r="AB101" s="722">
        <v>431.4</v>
      </c>
      <c r="AC101" s="444" t="s">
        <v>185</v>
      </c>
      <c r="AD101" s="460"/>
      <c r="AE101" s="443"/>
      <c r="AF101" s="444" t="s">
        <v>187</v>
      </c>
      <c r="AG101" s="24"/>
      <c r="AH101" s="444" t="s">
        <v>183</v>
      </c>
      <c r="AI101" s="24">
        <v>245</v>
      </c>
      <c r="AJ101" s="444" t="s">
        <v>184</v>
      </c>
      <c r="AK101" s="722">
        <v>495.80000000000064</v>
      </c>
      <c r="AL101" s="444" t="s">
        <v>185</v>
      </c>
      <c r="AM101" s="460"/>
      <c r="AN101" s="443"/>
      <c r="AO101" s="444" t="s">
        <v>187</v>
      </c>
      <c r="AP101" s="443"/>
      <c r="AQ101" s="444" t="s">
        <v>183</v>
      </c>
      <c r="AR101" s="24"/>
      <c r="AS101" s="444" t="s">
        <v>184</v>
      </c>
      <c r="AT101" s="444">
        <v>318.80000000000018</v>
      </c>
      <c r="AU101" s="444" t="s">
        <v>185</v>
      </c>
      <c r="AV101" s="460"/>
      <c r="AW101" s="443"/>
      <c r="AX101" s="444" t="s">
        <v>187</v>
      </c>
      <c r="AY101" s="443"/>
      <c r="AZ101" s="444" t="s">
        <v>183</v>
      </c>
      <c r="BB101" s="444" t="s">
        <v>184</v>
      </c>
      <c r="BC101" s="24">
        <v>533.5</v>
      </c>
      <c r="BD101" s="444" t="s">
        <v>185</v>
      </c>
      <c r="BE101" s="460"/>
      <c r="BF101" s="443"/>
      <c r="BG101" s="444" t="s">
        <v>187</v>
      </c>
      <c r="BH101" s="443"/>
      <c r="BI101" s="444" t="s">
        <v>183</v>
      </c>
      <c r="BJ101" s="24"/>
      <c r="BK101" s="444" t="s">
        <v>184</v>
      </c>
      <c r="BL101" s="24">
        <v>769.09999999999991</v>
      </c>
      <c r="BM101" s="444" t="s">
        <v>185</v>
      </c>
      <c r="BN101" s="460"/>
      <c r="BO101" s="443"/>
      <c r="BP101" s="444" t="s">
        <v>187</v>
      </c>
      <c r="BQ101" s="443"/>
      <c r="BR101" s="444" t="s">
        <v>183</v>
      </c>
      <c r="BS101" s="24"/>
      <c r="BT101" s="444" t="s">
        <v>184</v>
      </c>
      <c r="BU101" s="24">
        <v>160.30000000000018</v>
      </c>
      <c r="BV101" s="444" t="s">
        <v>185</v>
      </c>
      <c r="BW101" s="460"/>
      <c r="BX101" s="443"/>
      <c r="BY101" s="444" t="s">
        <v>187</v>
      </c>
      <c r="BZ101" s="443"/>
      <c r="CA101" s="444" t="s">
        <v>183</v>
      </c>
      <c r="CB101" s="663"/>
      <c r="CC101" s="444" t="s">
        <v>184</v>
      </c>
      <c r="CD101" s="24">
        <v>168</v>
      </c>
      <c r="CE101" s="444" t="s">
        <v>185</v>
      </c>
      <c r="CF101" s="460"/>
      <c r="CG101" s="443"/>
      <c r="CH101" s="444" t="s">
        <v>187</v>
      </c>
      <c r="CI101" s="443"/>
      <c r="CJ101" s="444" t="s">
        <v>183</v>
      </c>
      <c r="CK101" s="443"/>
      <c r="CL101" s="444" t="s">
        <v>184</v>
      </c>
      <c r="CM101" s="24">
        <v>345.49999999999909</v>
      </c>
      <c r="CN101" s="444" t="s">
        <v>185</v>
      </c>
      <c r="CO101" s="460"/>
      <c r="CP101" s="443"/>
      <c r="CQ101" s="444" t="s">
        <v>187</v>
      </c>
      <c r="CR101" s="443"/>
      <c r="CS101" s="444" t="s">
        <v>183</v>
      </c>
      <c r="CT101" s="443"/>
      <c r="CU101" s="444" t="s">
        <v>184</v>
      </c>
      <c r="CV101" s="24">
        <v>435.90000000000009</v>
      </c>
      <c r="CW101" s="444" t="s">
        <v>185</v>
      </c>
      <c r="CX101" s="460"/>
      <c r="CY101" s="443"/>
      <c r="CZ101" s="444" t="s">
        <v>187</v>
      </c>
      <c r="DA101" s="443"/>
      <c r="DB101" s="444" t="s">
        <v>183</v>
      </c>
      <c r="DC101" s="24"/>
      <c r="DD101" s="444" t="s">
        <v>184</v>
      </c>
      <c r="DE101" s="24">
        <v>243.099999999999</v>
      </c>
      <c r="DF101" s="444" t="s">
        <v>185</v>
      </c>
      <c r="DG101" s="460"/>
      <c r="DH101" s="443"/>
      <c r="DI101" s="444" t="s">
        <v>187</v>
      </c>
      <c r="DJ101" s="443"/>
      <c r="DK101" s="444" t="s">
        <v>183</v>
      </c>
      <c r="DL101" s="443"/>
      <c r="DM101" s="444" t="s">
        <v>184</v>
      </c>
      <c r="DN101" s="24">
        <v>200.99999999999818</v>
      </c>
      <c r="DO101" s="444" t="s">
        <v>185</v>
      </c>
      <c r="DP101" s="460"/>
      <c r="DQ101" s="443"/>
      <c r="DR101" s="444" t="s">
        <v>187</v>
      </c>
      <c r="DS101" s="443"/>
      <c r="DT101" s="444" t="s">
        <v>183</v>
      </c>
      <c r="DU101" s="24"/>
      <c r="DV101" s="444" t="s">
        <v>184</v>
      </c>
      <c r="DW101" s="24">
        <v>305.89999999999873</v>
      </c>
      <c r="DX101" s="444" t="s">
        <v>185</v>
      </c>
      <c r="DY101" s="460"/>
      <c r="DZ101" s="443"/>
      <c r="EA101" s="444" t="s">
        <v>187</v>
      </c>
      <c r="EB101" s="443"/>
      <c r="EC101" s="444" t="s">
        <v>183</v>
      </c>
      <c r="ED101" s="443"/>
      <c r="EE101" s="444" t="s">
        <v>184</v>
      </c>
      <c r="EF101" s="24">
        <v>1036.7999999999993</v>
      </c>
      <c r="EG101" s="444" t="s">
        <v>185</v>
      </c>
      <c r="EH101" s="460"/>
      <c r="EI101" s="443"/>
      <c r="EJ101" s="444" t="s">
        <v>187</v>
      </c>
      <c r="EK101" s="443"/>
      <c r="EL101" s="444" t="s">
        <v>183</v>
      </c>
      <c r="EM101" s="443"/>
      <c r="EN101" s="444" t="s">
        <v>184</v>
      </c>
      <c r="EO101" s="24">
        <v>164.00000000000364</v>
      </c>
      <c r="EP101" s="444" t="s">
        <v>185</v>
      </c>
      <c r="EQ101" s="460"/>
      <c r="ER101" s="443"/>
      <c r="ES101" s="444" t="s">
        <v>187</v>
      </c>
      <c r="ET101" s="443"/>
      <c r="EU101" s="444" t="s">
        <v>183</v>
      </c>
      <c r="EV101" s="443"/>
      <c r="EW101" s="444" t="s">
        <v>184</v>
      </c>
      <c r="EX101" s="24">
        <v>348.99999999999818</v>
      </c>
      <c r="EY101" s="444" t="s">
        <v>185</v>
      </c>
      <c r="EZ101" s="460"/>
      <c r="FA101" s="443"/>
      <c r="FB101" s="444" t="s">
        <v>187</v>
      </c>
      <c r="FC101" s="443"/>
      <c r="FD101" s="444" t="s">
        <v>183</v>
      </c>
      <c r="FE101" s="663"/>
      <c r="FF101" s="444" t="s">
        <v>184</v>
      </c>
      <c r="FG101" s="24">
        <v>375.49999999999818</v>
      </c>
      <c r="FH101" s="444" t="s">
        <v>185</v>
      </c>
      <c r="FI101" s="460"/>
      <c r="FJ101" s="443"/>
      <c r="FK101" s="444" t="s">
        <v>187</v>
      </c>
      <c r="FL101" s="443"/>
      <c r="FM101" s="444" t="s">
        <v>183</v>
      </c>
      <c r="FN101" s="24"/>
      <c r="FO101" s="444" t="s">
        <v>184</v>
      </c>
      <c r="FP101" s="24">
        <v>482.99999999999818</v>
      </c>
      <c r="FQ101" s="444" t="s">
        <v>185</v>
      </c>
      <c r="FR101" s="460"/>
      <c r="FS101" s="443"/>
      <c r="FT101" s="444" t="s">
        <v>187</v>
      </c>
      <c r="FU101" s="443"/>
      <c r="FV101" s="444" t="s">
        <v>183</v>
      </c>
      <c r="FW101" s="443"/>
      <c r="FX101" s="444" t="s">
        <v>184</v>
      </c>
      <c r="FY101" s="24">
        <v>255.89999999999873</v>
      </c>
      <c r="FZ101" s="444" t="s">
        <v>185</v>
      </c>
      <c r="GA101" s="460"/>
      <c r="GB101" s="443"/>
      <c r="GC101" s="444" t="s">
        <v>187</v>
      </c>
      <c r="GD101" s="443"/>
      <c r="GE101" s="444" t="s">
        <v>183</v>
      </c>
      <c r="GF101" s="443"/>
      <c r="GG101" s="444" t="s">
        <v>184</v>
      </c>
      <c r="GH101" s="661">
        <v>156.50000000000364</v>
      </c>
      <c r="GI101" s="444" t="s">
        <v>185</v>
      </c>
      <c r="GJ101" s="460"/>
      <c r="GK101" s="443"/>
      <c r="GL101" s="444" t="s">
        <v>187</v>
      </c>
      <c r="GM101" s="443"/>
      <c r="GN101" s="444" t="s">
        <v>183</v>
      </c>
      <c r="GO101" s="24"/>
      <c r="GP101" s="444" t="s">
        <v>184</v>
      </c>
      <c r="GQ101" s="24">
        <v>1775.6000000000013</v>
      </c>
      <c r="GR101" s="444" t="s">
        <v>185</v>
      </c>
      <c r="GS101" s="460"/>
      <c r="GT101" s="443"/>
      <c r="GU101" s="444" t="s">
        <v>187</v>
      </c>
      <c r="GV101" s="443"/>
      <c r="GW101" s="444" t="s">
        <v>183</v>
      </c>
      <c r="GX101" s="443"/>
      <c r="GY101" s="444" t="s">
        <v>184</v>
      </c>
      <c r="GZ101" s="443"/>
      <c r="HA101" s="444" t="s">
        <v>185</v>
      </c>
      <c r="HB101" s="460"/>
      <c r="HC101" s="443"/>
      <c r="HD101" s="444" t="s">
        <v>187</v>
      </c>
      <c r="HE101" s="443"/>
      <c r="HF101" s="444" t="s">
        <v>183</v>
      </c>
      <c r="HG101" s="24"/>
      <c r="HH101" s="444" t="s">
        <v>184</v>
      </c>
      <c r="HI101" s="24">
        <v>166.40000000000327</v>
      </c>
      <c r="HJ101" s="444" t="s">
        <v>185</v>
      </c>
      <c r="HK101" s="460"/>
      <c r="HL101" s="443"/>
      <c r="HM101" s="444" t="s">
        <v>187</v>
      </c>
      <c r="HN101" s="443"/>
      <c r="HO101" s="444" t="s">
        <v>183</v>
      </c>
      <c r="HP101" s="443"/>
      <c r="HQ101" s="444" t="s">
        <v>184</v>
      </c>
      <c r="HR101" s="24">
        <v>386.20000000000437</v>
      </c>
      <c r="HS101" s="444" t="s">
        <v>185</v>
      </c>
      <c r="HT101" s="460"/>
      <c r="HU101" s="443"/>
      <c r="HV101" s="444" t="s">
        <v>187</v>
      </c>
      <c r="HW101" s="443"/>
      <c r="HX101" s="444" t="s">
        <v>183</v>
      </c>
      <c r="HY101" s="24"/>
      <c r="HZ101" s="444" t="s">
        <v>184</v>
      </c>
      <c r="IA101" s="24">
        <v>3296.0000000000746</v>
      </c>
      <c r="IB101" s="444" t="s">
        <v>185</v>
      </c>
      <c r="IC101" s="460"/>
      <c r="ID101" s="443"/>
      <c r="IE101" s="444" t="s">
        <v>187</v>
      </c>
      <c r="IF101" s="443"/>
      <c r="IG101" s="444" t="s">
        <v>183</v>
      </c>
      <c r="IH101" s="443"/>
      <c r="II101" s="444" t="s">
        <v>184</v>
      </c>
      <c r="IJ101" s="443"/>
      <c r="IK101" s="444" t="s">
        <v>185</v>
      </c>
      <c r="IL101" s="460"/>
      <c r="IM101" s="443"/>
      <c r="IN101" s="444" t="s">
        <v>187</v>
      </c>
      <c r="IO101" s="443"/>
      <c r="IP101" s="444" t="s">
        <v>183</v>
      </c>
      <c r="IQ101" s="443"/>
      <c r="IR101" s="444" t="s">
        <v>184</v>
      </c>
      <c r="IS101" s="24">
        <v>259.89999999999964</v>
      </c>
      <c r="IT101" s="444" t="s">
        <v>185</v>
      </c>
      <c r="IU101" s="460"/>
      <c r="IV101" s="443"/>
      <c r="IW101" s="444" t="s">
        <v>187</v>
      </c>
      <c r="IX101" s="443"/>
      <c r="IY101" s="444" t="s">
        <v>183</v>
      </c>
      <c r="IZ101" s="24"/>
      <c r="JA101" s="444" t="s">
        <v>184</v>
      </c>
      <c r="JB101" s="24">
        <v>544.60000000000036</v>
      </c>
      <c r="JC101" s="444" t="s">
        <v>185</v>
      </c>
      <c r="JD101" s="460"/>
      <c r="JE101" s="443"/>
      <c r="JF101" s="444" t="s">
        <v>187</v>
      </c>
      <c r="JG101" s="443"/>
      <c r="JH101" s="444" t="s">
        <v>183</v>
      </c>
      <c r="JI101" s="663"/>
      <c r="JJ101" s="444" t="s">
        <v>184</v>
      </c>
      <c r="JK101" s="24">
        <v>244.70000000000437</v>
      </c>
      <c r="JL101" s="444" t="s">
        <v>185</v>
      </c>
      <c r="JM101" s="460"/>
      <c r="JN101" s="443"/>
      <c r="JO101" s="444" t="s">
        <v>187</v>
      </c>
      <c r="JP101" s="443"/>
      <c r="JQ101" s="444" t="s">
        <v>183</v>
      </c>
      <c r="JR101" s="443"/>
      <c r="JS101" s="444" t="s">
        <v>184</v>
      </c>
      <c r="JT101" s="443"/>
      <c r="JU101" s="444" t="s">
        <v>185</v>
      </c>
      <c r="JV101" s="460"/>
      <c r="JW101" s="443"/>
      <c r="JX101" s="444" t="s">
        <v>187</v>
      </c>
      <c r="JY101" s="443"/>
      <c r="JZ101" s="444" t="s">
        <v>183</v>
      </c>
      <c r="KA101" s="24"/>
      <c r="KB101" s="444" t="s">
        <v>184</v>
      </c>
      <c r="KC101" s="24">
        <v>2421.4999999999563</v>
      </c>
      <c r="KD101" s="444" t="s">
        <v>185</v>
      </c>
      <c r="KE101" s="460"/>
      <c r="KF101" s="443"/>
      <c r="KG101" s="444" t="s">
        <v>187</v>
      </c>
      <c r="KH101" s="443"/>
      <c r="KI101" s="444" t="s">
        <v>183</v>
      </c>
      <c r="KJ101" s="663"/>
      <c r="KK101" s="444" t="s">
        <v>184</v>
      </c>
      <c r="KL101" s="24">
        <v>292.50000000000364</v>
      </c>
      <c r="KM101" s="444" t="s">
        <v>185</v>
      </c>
      <c r="KN101" s="460"/>
      <c r="KO101" s="443"/>
      <c r="KP101" s="444" t="s">
        <v>187</v>
      </c>
      <c r="KQ101" s="443"/>
      <c r="KR101" s="444" t="s">
        <v>183</v>
      </c>
      <c r="KS101" s="443"/>
      <c r="KT101" s="444" t="s">
        <v>184</v>
      </c>
      <c r="KU101" s="443"/>
      <c r="KV101" s="444" t="s">
        <v>185</v>
      </c>
      <c r="KW101" s="460"/>
      <c r="KX101" s="443"/>
      <c r="KY101" s="444" t="s">
        <v>187</v>
      </c>
      <c r="KZ101" s="443"/>
      <c r="LA101" s="444" t="s">
        <v>183</v>
      </c>
      <c r="LB101" s="443"/>
      <c r="LC101" s="444" t="s">
        <v>184</v>
      </c>
      <c r="LD101" s="443"/>
      <c r="LE101" s="444" t="s">
        <v>185</v>
      </c>
      <c r="LF101" s="460"/>
      <c r="LG101" s="443"/>
      <c r="LH101" s="444" t="s">
        <v>187</v>
      </c>
      <c r="LI101" s="443"/>
      <c r="LJ101" s="444" t="s">
        <v>183</v>
      </c>
      <c r="LK101" s="443"/>
      <c r="LL101" s="444" t="s">
        <v>184</v>
      </c>
      <c r="LM101" s="24"/>
      <c r="LN101" s="444" t="s">
        <v>185</v>
      </c>
      <c r="LO101" s="460"/>
      <c r="LP101" s="443"/>
      <c r="LQ101" s="444" t="s">
        <v>187</v>
      </c>
      <c r="LR101" s="443"/>
      <c r="LS101" s="444" t="s">
        <v>183</v>
      </c>
      <c r="LT101" s="24"/>
      <c r="LU101" s="444" t="s">
        <v>184</v>
      </c>
      <c r="LV101" s="24">
        <v>551.15000000000146</v>
      </c>
      <c r="LW101" s="444" t="s">
        <v>185</v>
      </c>
      <c r="LX101" s="460"/>
      <c r="LY101" s="443"/>
      <c r="LZ101" s="444" t="s">
        <v>187</v>
      </c>
      <c r="MA101" s="443"/>
      <c r="MB101" s="444" t="s">
        <v>183</v>
      </c>
      <c r="MC101" s="443"/>
      <c r="MD101" s="444" t="s">
        <v>184</v>
      </c>
      <c r="ME101" s="443"/>
      <c r="MF101" s="444" t="s">
        <v>185</v>
      </c>
      <c r="MG101" s="460"/>
      <c r="MH101" s="443"/>
      <c r="MI101" s="444" t="s">
        <v>187</v>
      </c>
      <c r="MJ101" s="443"/>
      <c r="MK101" s="444" t="s">
        <v>183</v>
      </c>
      <c r="ML101" s="24"/>
      <c r="MM101" s="444" t="s">
        <v>184</v>
      </c>
      <c r="MN101" s="24">
        <v>1292</v>
      </c>
      <c r="MO101" s="444" t="s">
        <v>185</v>
      </c>
      <c r="MP101" s="460"/>
      <c r="MQ101" s="443"/>
      <c r="MR101" s="444" t="s">
        <v>187</v>
      </c>
      <c r="MS101" s="443"/>
      <c r="MT101" s="444" t="s">
        <v>183</v>
      </c>
      <c r="MU101" s="24"/>
      <c r="MV101" s="444" t="s">
        <v>184</v>
      </c>
      <c r="MW101" s="443">
        <v>501.75000000000364</v>
      </c>
      <c r="MX101" s="444" t="s">
        <v>185</v>
      </c>
      <c r="MY101" s="460"/>
      <c r="MZ101" s="443"/>
      <c r="NA101" s="444" t="s">
        <v>187</v>
      </c>
      <c r="NB101" s="443"/>
      <c r="NC101" s="444" t="s">
        <v>183</v>
      </c>
      <c r="ND101" s="443"/>
      <c r="NE101" s="444" t="s">
        <v>184</v>
      </c>
      <c r="NF101" s="664">
        <v>1423.1999999999989</v>
      </c>
      <c r="NG101" s="444" t="s">
        <v>185</v>
      </c>
      <c r="NH101" s="460"/>
    </row>
    <row r="102" spans="1:372" ht="18">
      <c r="A102" s="110" t="s">
        <v>3713</v>
      </c>
      <c r="B102" s="59">
        <f>SUM(D102:AAP102)</f>
        <v>21238.750000000051</v>
      </c>
      <c r="C102" s="55"/>
      <c r="D102" s="443"/>
      <c r="E102" s="286">
        <f>D101*0.25</f>
        <v>0</v>
      </c>
      <c r="F102" s="24"/>
      <c r="G102" s="286">
        <f>F101*0.5</f>
        <v>0</v>
      </c>
      <c r="H102" s="443"/>
      <c r="I102" s="286">
        <f>H101*0.75</f>
        <v>0</v>
      </c>
      <c r="J102" s="443"/>
      <c r="K102" s="286">
        <f>J101*1</f>
        <v>0</v>
      </c>
      <c r="L102" s="460"/>
      <c r="M102" s="443"/>
      <c r="N102" s="286">
        <f>M101*0.25</f>
        <v>0</v>
      </c>
      <c r="O102" s="443"/>
      <c r="P102" s="286">
        <f>O101*0.5</f>
        <v>0</v>
      </c>
      <c r="Q102" s="443"/>
      <c r="R102" s="286">
        <f>Q101*0.75</f>
        <v>0</v>
      </c>
      <c r="S102" s="443"/>
      <c r="T102" s="286">
        <f>S101*1</f>
        <v>0</v>
      </c>
      <c r="U102" s="460"/>
      <c r="V102" s="443"/>
      <c r="W102" s="286">
        <f>V101*0.25</f>
        <v>0</v>
      </c>
      <c r="X102" s="443"/>
      <c r="Y102" s="286">
        <f>X101*0.5</f>
        <v>0</v>
      </c>
      <c r="Z102" s="24"/>
      <c r="AA102" s="286">
        <f>Z101*0.75</f>
        <v>670.5</v>
      </c>
      <c r="AC102" s="286">
        <f t="shared" ref="AC102:AC133" si="88">AB101*1</f>
        <v>431.4</v>
      </c>
      <c r="AD102" s="460"/>
      <c r="AE102" s="443"/>
      <c r="AF102" s="286">
        <f>AE101*0.25</f>
        <v>0</v>
      </c>
      <c r="AG102" s="443"/>
      <c r="AH102" s="286">
        <f>AG101*0.5</f>
        <v>0</v>
      </c>
      <c r="AI102" s="443"/>
      <c r="AJ102" s="286">
        <f>AI101*0.75</f>
        <v>183.75</v>
      </c>
      <c r="AK102" s="443"/>
      <c r="AL102" s="286">
        <f t="shared" ref="AL102:AL133" si="89">AK101*1</f>
        <v>495.80000000000064</v>
      </c>
      <c r="AM102" s="460"/>
      <c r="AN102" s="443"/>
      <c r="AO102" s="286">
        <f>AN101*0.25</f>
        <v>0</v>
      </c>
      <c r="AP102" s="443"/>
      <c r="AQ102" s="286">
        <f>AP101*0.5</f>
        <v>0</v>
      </c>
      <c r="AR102" s="443"/>
      <c r="AS102" s="286">
        <f>AR101*0.75</f>
        <v>0</v>
      </c>
      <c r="AT102" s="443"/>
      <c r="AU102" s="286">
        <f>AT101*1</f>
        <v>318.80000000000018</v>
      </c>
      <c r="AV102" s="460"/>
      <c r="AW102" s="443"/>
      <c r="AX102" s="286">
        <f>AW101*0.25</f>
        <v>0</v>
      </c>
      <c r="AY102" s="443"/>
      <c r="AZ102" s="286">
        <f>AY101*0.5</f>
        <v>0</v>
      </c>
      <c r="BB102" s="286">
        <f>BA101*0.75</f>
        <v>0</v>
      </c>
      <c r="BC102" s="24"/>
      <c r="BD102" s="286">
        <f>BC101*1</f>
        <v>533.5</v>
      </c>
      <c r="BE102" s="460"/>
      <c r="BF102" s="443"/>
      <c r="BG102" s="286">
        <f>BF101*0.25</f>
        <v>0</v>
      </c>
      <c r="BH102" s="443"/>
      <c r="BI102" s="286">
        <f>BH101*0.5</f>
        <v>0</v>
      </c>
      <c r="BJ102" s="443"/>
      <c r="BK102" s="286">
        <f>BJ101*0.75</f>
        <v>0</v>
      </c>
      <c r="BL102" s="443"/>
      <c r="BM102" s="286">
        <f>BL101*1</f>
        <v>769.09999999999991</v>
      </c>
      <c r="BN102" s="460"/>
      <c r="BO102" s="443"/>
      <c r="BP102" s="286">
        <f>BO101*0.25</f>
        <v>0</v>
      </c>
      <c r="BQ102" s="443"/>
      <c r="BR102" s="286">
        <f>BQ101*0.5</f>
        <v>0</v>
      </c>
      <c r="BS102" s="443"/>
      <c r="BT102" s="286">
        <f>BS101*0.75</f>
        <v>0</v>
      </c>
      <c r="BU102" s="443"/>
      <c r="BV102" s="286">
        <f>BU101*1</f>
        <v>160.30000000000018</v>
      </c>
      <c r="BW102" s="460"/>
      <c r="BX102" s="443"/>
      <c r="BY102" s="286">
        <f>BX101*0.25</f>
        <v>0</v>
      </c>
      <c r="BZ102" s="443"/>
      <c r="CA102" s="286">
        <f>BZ101*0.5</f>
        <v>0</v>
      </c>
      <c r="CB102" s="443"/>
      <c r="CC102" s="286">
        <f>CB101*0.75</f>
        <v>0</v>
      </c>
      <c r="CD102" s="443"/>
      <c r="CE102" s="286">
        <f>CD101*1</f>
        <v>168</v>
      </c>
      <c r="CF102" s="460"/>
      <c r="CG102" s="443"/>
      <c r="CH102" s="286">
        <f>CG101*0.25</f>
        <v>0</v>
      </c>
      <c r="CI102" s="443"/>
      <c r="CJ102" s="286">
        <f>CI101*0.5</f>
        <v>0</v>
      </c>
      <c r="CK102" s="443"/>
      <c r="CL102" s="286">
        <f>CK101*0.75</f>
        <v>0</v>
      </c>
      <c r="CM102" s="443"/>
      <c r="CN102" s="286">
        <f>CM101*1</f>
        <v>345.49999999999909</v>
      </c>
      <c r="CO102" s="460"/>
      <c r="CP102" s="443"/>
      <c r="CQ102" s="286">
        <f>CP101*0.25</f>
        <v>0</v>
      </c>
      <c r="CR102" s="443"/>
      <c r="CS102" s="286">
        <f>CR101*0.5</f>
        <v>0</v>
      </c>
      <c r="CT102" s="443"/>
      <c r="CU102" s="286">
        <f>CT101*0.75</f>
        <v>0</v>
      </c>
      <c r="CV102" s="443"/>
      <c r="CW102" s="286">
        <f>CV101*1</f>
        <v>435.90000000000009</v>
      </c>
      <c r="CX102" s="460"/>
      <c r="CY102" s="443"/>
      <c r="CZ102" s="286">
        <f>CY101*0.25</f>
        <v>0</v>
      </c>
      <c r="DA102" s="443"/>
      <c r="DB102" s="286">
        <f>DA101*0.5</f>
        <v>0</v>
      </c>
      <c r="DC102" s="443"/>
      <c r="DD102" s="286">
        <f>DC101*0.75</f>
        <v>0</v>
      </c>
      <c r="DE102" s="443"/>
      <c r="DF102" s="286">
        <f>DE101*1</f>
        <v>243.099999999999</v>
      </c>
      <c r="DG102" s="460"/>
      <c r="DH102" s="443"/>
      <c r="DI102" s="286">
        <f>DH101*0.25</f>
        <v>0</v>
      </c>
      <c r="DJ102" s="443"/>
      <c r="DK102" s="286">
        <f>DJ101*0.5</f>
        <v>0</v>
      </c>
      <c r="DL102" s="443"/>
      <c r="DM102" s="286">
        <f>DL101*0.75</f>
        <v>0</v>
      </c>
      <c r="DN102" s="443"/>
      <c r="DO102" s="286">
        <f>DN101*1</f>
        <v>200.99999999999818</v>
      </c>
      <c r="DP102" s="460"/>
      <c r="DQ102" s="443"/>
      <c r="DR102" s="286">
        <f>DQ101*0.25</f>
        <v>0</v>
      </c>
      <c r="DS102" s="443"/>
      <c r="DT102" s="286">
        <f>DS101*0.5</f>
        <v>0</v>
      </c>
      <c r="DU102" s="443"/>
      <c r="DV102" s="286">
        <f>DU101*0.75</f>
        <v>0</v>
      </c>
      <c r="DW102" s="443"/>
      <c r="DX102" s="286">
        <f>DW101*1</f>
        <v>305.89999999999873</v>
      </c>
      <c r="DY102" s="460"/>
      <c r="DZ102" s="443"/>
      <c r="EA102" s="286">
        <f>DZ101*0.25</f>
        <v>0</v>
      </c>
      <c r="EB102" s="443"/>
      <c r="EC102" s="286">
        <f>EB101*0.5</f>
        <v>0</v>
      </c>
      <c r="ED102" s="443"/>
      <c r="EE102" s="286">
        <f>ED101*0.75</f>
        <v>0</v>
      </c>
      <c r="EF102" s="443"/>
      <c r="EG102" s="286">
        <f>EF101*1</f>
        <v>1036.7999999999993</v>
      </c>
      <c r="EH102" s="460"/>
      <c r="EI102" s="443"/>
      <c r="EJ102" s="286">
        <f>EI101*0.25</f>
        <v>0</v>
      </c>
      <c r="EK102" s="443"/>
      <c r="EL102" s="286">
        <f>EK101*0.5</f>
        <v>0</v>
      </c>
      <c r="EM102" s="443"/>
      <c r="EN102" s="286">
        <f>EM101*0.75</f>
        <v>0</v>
      </c>
      <c r="EO102" s="443"/>
      <c r="EP102" s="286">
        <f>EO101*1</f>
        <v>164.00000000000364</v>
      </c>
      <c r="EQ102" s="460"/>
      <c r="ER102" s="443"/>
      <c r="ES102" s="286">
        <f>ER101*0.25</f>
        <v>0</v>
      </c>
      <c r="ET102" s="443"/>
      <c r="EU102" s="286">
        <f>ET101*0.5</f>
        <v>0</v>
      </c>
      <c r="EV102" s="443"/>
      <c r="EW102" s="286">
        <f>EV101*0.75</f>
        <v>0</v>
      </c>
      <c r="EX102" s="443"/>
      <c r="EY102" s="286">
        <f>EX101*1</f>
        <v>348.99999999999818</v>
      </c>
      <c r="EZ102" s="460"/>
      <c r="FA102" s="443"/>
      <c r="FB102" s="286">
        <f>FA101*0.25</f>
        <v>0</v>
      </c>
      <c r="FC102" s="443"/>
      <c r="FD102" s="286">
        <f>FC101*0.5</f>
        <v>0</v>
      </c>
      <c r="FE102" s="443"/>
      <c r="FF102" s="286">
        <f>FE101*0.75</f>
        <v>0</v>
      </c>
      <c r="FG102" s="443"/>
      <c r="FH102" s="286">
        <f>FG101*1</f>
        <v>375.49999999999818</v>
      </c>
      <c r="FI102" s="460"/>
      <c r="FJ102" s="443"/>
      <c r="FK102" s="286">
        <f>FJ101*0.25</f>
        <v>0</v>
      </c>
      <c r="FL102" s="443"/>
      <c r="FM102" s="286">
        <f>FL101*0.5</f>
        <v>0</v>
      </c>
      <c r="FN102" s="443"/>
      <c r="FO102" s="286">
        <f>FN101*0.75</f>
        <v>0</v>
      </c>
      <c r="FP102" s="443"/>
      <c r="FQ102" s="286">
        <f>FP101*1</f>
        <v>482.99999999999818</v>
      </c>
      <c r="FR102" s="460"/>
      <c r="FS102" s="443"/>
      <c r="FT102" s="286">
        <f>FS101*0.25</f>
        <v>0</v>
      </c>
      <c r="FU102" s="443"/>
      <c r="FV102" s="286">
        <f>FU101*0.5</f>
        <v>0</v>
      </c>
      <c r="FW102" s="443"/>
      <c r="FX102" s="286">
        <f>FW101*0.75</f>
        <v>0</v>
      </c>
      <c r="FY102" s="443"/>
      <c r="FZ102" s="286">
        <f>FY101*1</f>
        <v>255.89999999999873</v>
      </c>
      <c r="GA102" s="460"/>
      <c r="GB102" s="443"/>
      <c r="GC102" s="286">
        <f>GB101*0.25</f>
        <v>0</v>
      </c>
      <c r="GD102" s="443"/>
      <c r="GE102" s="286">
        <f>GD101*0.5</f>
        <v>0</v>
      </c>
      <c r="GF102" s="443"/>
      <c r="GG102" s="286">
        <f>GF101*0.75</f>
        <v>0</v>
      </c>
      <c r="GH102" s="443"/>
      <c r="GI102" s="286">
        <f>GH101*1</f>
        <v>156.50000000000364</v>
      </c>
      <c r="GJ102" s="460"/>
      <c r="GK102" s="443"/>
      <c r="GL102" s="286">
        <f>GK101*0.25</f>
        <v>0</v>
      </c>
      <c r="GM102" s="443"/>
      <c r="GN102" s="286">
        <f>GM101*0.5</f>
        <v>0</v>
      </c>
      <c r="GO102" s="443"/>
      <c r="GP102" s="286">
        <f>GO101*0.75</f>
        <v>0</v>
      </c>
      <c r="GQ102" s="443"/>
      <c r="GR102" s="286">
        <f>GQ101*1</f>
        <v>1775.6000000000013</v>
      </c>
      <c r="GS102" s="460"/>
      <c r="GT102" s="443"/>
      <c r="GU102" s="286">
        <f>GT101*0.25</f>
        <v>0</v>
      </c>
      <c r="GV102" s="443"/>
      <c r="GW102" s="286">
        <f>GV101*0.5</f>
        <v>0</v>
      </c>
      <c r="GX102" s="443"/>
      <c r="GY102" s="286">
        <f>GX101*0.75</f>
        <v>0</v>
      </c>
      <c r="GZ102" s="443"/>
      <c r="HA102" s="286">
        <f>GZ101*1</f>
        <v>0</v>
      </c>
      <c r="HB102" s="460"/>
      <c r="HC102" s="443"/>
      <c r="HD102" s="286">
        <f>HC101*0.25</f>
        <v>0</v>
      </c>
      <c r="HE102" s="443"/>
      <c r="HF102" s="286">
        <f>HE101*0.5</f>
        <v>0</v>
      </c>
      <c r="HG102" s="443"/>
      <c r="HH102" s="286">
        <f>HG101*0.75</f>
        <v>0</v>
      </c>
      <c r="HI102" s="443"/>
      <c r="HJ102" s="286">
        <f>HI101*1</f>
        <v>166.40000000000327</v>
      </c>
      <c r="HK102" s="460"/>
      <c r="HL102" s="443"/>
      <c r="HM102" s="286">
        <f>HL101*0.25</f>
        <v>0</v>
      </c>
      <c r="HN102" s="443"/>
      <c r="HO102" s="286">
        <f>HN101*0.5</f>
        <v>0</v>
      </c>
      <c r="HP102" s="443"/>
      <c r="HQ102" s="286">
        <f>HP101*0.75</f>
        <v>0</v>
      </c>
      <c r="HR102" s="443"/>
      <c r="HS102" s="286">
        <f>HR101*1</f>
        <v>386.20000000000437</v>
      </c>
      <c r="HT102" s="460"/>
      <c r="HU102" s="443"/>
      <c r="HV102" s="286">
        <f>HU101*0.25</f>
        <v>0</v>
      </c>
      <c r="HW102" s="443"/>
      <c r="HX102" s="286">
        <f>HW101*0.5</f>
        <v>0</v>
      </c>
      <c r="HY102" s="443"/>
      <c r="HZ102" s="286">
        <f>HY101*0.75</f>
        <v>0</v>
      </c>
      <c r="IA102" s="443"/>
      <c r="IB102" s="286">
        <f>IA101*1</f>
        <v>3296.0000000000746</v>
      </c>
      <c r="IC102" s="460"/>
      <c r="ID102" s="443"/>
      <c r="IE102" s="286">
        <f>ID101*0.25</f>
        <v>0</v>
      </c>
      <c r="IF102" s="443"/>
      <c r="IG102" s="286">
        <f>IF101*0.5</f>
        <v>0</v>
      </c>
      <c r="IH102" s="443"/>
      <c r="II102" s="286">
        <f>IH101*0.75</f>
        <v>0</v>
      </c>
      <c r="IJ102" s="443"/>
      <c r="IK102" s="286">
        <f>IJ101*1</f>
        <v>0</v>
      </c>
      <c r="IL102" s="460"/>
      <c r="IM102" s="443"/>
      <c r="IN102" s="286">
        <f>IM101*0.25</f>
        <v>0</v>
      </c>
      <c r="IO102" s="443"/>
      <c r="IP102" s="286">
        <f>IO101*0.5</f>
        <v>0</v>
      </c>
      <c r="IQ102" s="443"/>
      <c r="IR102" s="286">
        <f>IQ101*0.75</f>
        <v>0</v>
      </c>
      <c r="IS102" s="443"/>
      <c r="IT102" s="286">
        <f>IS101*1</f>
        <v>259.89999999999964</v>
      </c>
      <c r="IU102" s="460"/>
      <c r="IV102" s="443"/>
      <c r="IW102" s="286">
        <f>IV101*0.25</f>
        <v>0</v>
      </c>
      <c r="IX102" s="443"/>
      <c r="IY102" s="286">
        <f>IX101*0.5</f>
        <v>0</v>
      </c>
      <c r="IZ102" s="443"/>
      <c r="JA102" s="286">
        <f>IZ101*0.75</f>
        <v>0</v>
      </c>
      <c r="JB102" s="443"/>
      <c r="JC102" s="286">
        <f>JB101*1</f>
        <v>544.60000000000036</v>
      </c>
      <c r="JD102" s="460"/>
      <c r="JE102" s="443"/>
      <c r="JF102" s="286">
        <f>JE101*0.25</f>
        <v>0</v>
      </c>
      <c r="JG102" s="443"/>
      <c r="JH102" s="286">
        <f>JG101*0.5</f>
        <v>0</v>
      </c>
      <c r="JI102" s="443"/>
      <c r="JJ102" s="286">
        <f>JI101*0.75</f>
        <v>0</v>
      </c>
      <c r="JK102" s="443"/>
      <c r="JL102" s="286">
        <f>JK101*1</f>
        <v>244.70000000000437</v>
      </c>
      <c r="JM102" s="460"/>
      <c r="JN102" s="443"/>
      <c r="JO102" s="286">
        <f>JN101*0.25</f>
        <v>0</v>
      </c>
      <c r="JP102" s="443"/>
      <c r="JQ102" s="286">
        <f>JP101*0.5</f>
        <v>0</v>
      </c>
      <c r="JR102" s="443"/>
      <c r="JS102" s="286">
        <f>JR101*0.75</f>
        <v>0</v>
      </c>
      <c r="JT102" s="443"/>
      <c r="JU102" s="286">
        <f>JT101*1</f>
        <v>0</v>
      </c>
      <c r="JV102" s="460"/>
      <c r="JW102" s="443"/>
      <c r="JX102" s="286">
        <f>JW101*0.25</f>
        <v>0</v>
      </c>
      <c r="JY102" s="443"/>
      <c r="JZ102" s="286">
        <f>JY101*0.5</f>
        <v>0</v>
      </c>
      <c r="KA102" s="443"/>
      <c r="KB102" s="286">
        <f>KA101*0.75</f>
        <v>0</v>
      </c>
      <c r="KC102" s="443"/>
      <c r="KD102" s="286">
        <f t="shared" ref="KD102" si="90">KC101*1</f>
        <v>2421.4999999999563</v>
      </c>
      <c r="KE102" s="460"/>
      <c r="KF102" s="443"/>
      <c r="KG102" s="286">
        <f>KF101*0.25</f>
        <v>0</v>
      </c>
      <c r="KH102" s="443"/>
      <c r="KI102" s="286">
        <f>KH101*0.5</f>
        <v>0</v>
      </c>
      <c r="KJ102" s="443"/>
      <c r="KK102" s="286">
        <f>KJ101*0.75</f>
        <v>0</v>
      </c>
      <c r="KL102" s="443"/>
      <c r="KM102" s="286">
        <f>KL101*1</f>
        <v>292.50000000000364</v>
      </c>
      <c r="KN102" s="460"/>
      <c r="KO102" s="443"/>
      <c r="KP102" s="286">
        <f>KO101*0.25</f>
        <v>0</v>
      </c>
      <c r="KQ102" s="443"/>
      <c r="KR102" s="286">
        <f>KQ101*0.5</f>
        <v>0</v>
      </c>
      <c r="KS102" s="443"/>
      <c r="KT102" s="286">
        <f>KS101*0.75</f>
        <v>0</v>
      </c>
      <c r="KU102" s="443"/>
      <c r="KV102" s="286">
        <f>KU101*1</f>
        <v>0</v>
      </c>
      <c r="KW102" s="460"/>
      <c r="KX102" s="443"/>
      <c r="KY102" s="286">
        <f>KX101*0.25</f>
        <v>0</v>
      </c>
      <c r="KZ102" s="443"/>
      <c r="LA102" s="286">
        <f>KZ101*0.5</f>
        <v>0</v>
      </c>
      <c r="LB102" s="443"/>
      <c r="LC102" s="286">
        <f>LB101*0.75</f>
        <v>0</v>
      </c>
      <c r="LD102" s="443"/>
      <c r="LE102" s="286">
        <f>LD101*1</f>
        <v>0</v>
      </c>
      <c r="LF102" s="460"/>
      <c r="LG102" s="443"/>
      <c r="LH102" s="286">
        <f>LG101*0.25</f>
        <v>0</v>
      </c>
      <c r="LI102" s="443"/>
      <c r="LJ102" s="286">
        <f>LI101*0.5</f>
        <v>0</v>
      </c>
      <c r="LK102" s="443"/>
      <c r="LL102" s="286">
        <f>LK101*0.75</f>
        <v>0</v>
      </c>
      <c r="LM102" s="443"/>
      <c r="LN102" s="286">
        <f>LM101*1</f>
        <v>0</v>
      </c>
      <c r="LO102" s="460"/>
      <c r="LP102" s="443"/>
      <c r="LQ102" s="286">
        <f>LP101*0.25</f>
        <v>0</v>
      </c>
      <c r="LR102" s="443"/>
      <c r="LS102" s="286">
        <f>LR101*0.5</f>
        <v>0</v>
      </c>
      <c r="LT102" s="443"/>
      <c r="LU102" s="286">
        <f>LT101*0.75</f>
        <v>0</v>
      </c>
      <c r="LV102" s="443"/>
      <c r="LW102" s="286">
        <f>LV101*1</f>
        <v>551.15000000000146</v>
      </c>
      <c r="LX102" s="460"/>
      <c r="LY102" s="443"/>
      <c r="LZ102" s="286">
        <f>LY101*0.25</f>
        <v>0</v>
      </c>
      <c r="MA102" s="443"/>
      <c r="MB102" s="286">
        <f>MA101*0.5</f>
        <v>0</v>
      </c>
      <c r="MC102" s="443"/>
      <c r="MD102" s="286">
        <f>MC101*0.75</f>
        <v>0</v>
      </c>
      <c r="ME102" s="443"/>
      <c r="MF102" s="286">
        <f>ME101*1</f>
        <v>0</v>
      </c>
      <c r="MG102" s="460"/>
      <c r="MH102" s="443"/>
      <c r="MI102" s="286">
        <f>MH101*0.25</f>
        <v>0</v>
      </c>
      <c r="MJ102" s="443"/>
      <c r="MK102" s="286">
        <f>MJ101*0.5</f>
        <v>0</v>
      </c>
      <c r="ML102" s="443"/>
      <c r="MM102" s="286">
        <f>ML101*0.75</f>
        <v>0</v>
      </c>
      <c r="MN102" s="443"/>
      <c r="MO102" s="286">
        <f>MN101*1</f>
        <v>1292</v>
      </c>
      <c r="MP102" s="460"/>
      <c r="MQ102" s="443"/>
      <c r="MR102" s="286">
        <f>MQ101*0.25</f>
        <v>0</v>
      </c>
      <c r="MS102" s="443"/>
      <c r="MT102" s="286">
        <f>MS101*0.5</f>
        <v>0</v>
      </c>
      <c r="MU102" s="443"/>
      <c r="MV102" s="286">
        <f>MU101*0.75</f>
        <v>0</v>
      </c>
      <c r="MW102" s="443"/>
      <c r="MX102" s="286">
        <f>MW101*1</f>
        <v>501.75000000000364</v>
      </c>
      <c r="MY102" s="460"/>
      <c r="MZ102" s="443"/>
      <c r="NA102" s="286">
        <f>MZ101*0.25</f>
        <v>0</v>
      </c>
      <c r="NB102" s="443"/>
      <c r="NC102" s="286">
        <f>NB101*0.5</f>
        <v>0</v>
      </c>
      <c r="ND102" s="443"/>
      <c r="NE102" s="286">
        <f>ND101*0.75</f>
        <v>0</v>
      </c>
      <c r="NF102" s="443"/>
      <c r="NG102" s="286">
        <f>NF101*1</f>
        <v>1423.1999999999989</v>
      </c>
      <c r="NH102" s="460"/>
    </row>
    <row r="103" spans="1:372" s="50" customFormat="1" ht="18">
      <c r="A103" s="49"/>
      <c r="B103" s="58"/>
      <c r="C103" s="55"/>
      <c r="D103" s="293"/>
      <c r="E103" s="48"/>
      <c r="F103" s="77"/>
      <c r="G103" s="48"/>
      <c r="H103" s="293"/>
      <c r="I103" s="293"/>
      <c r="J103" s="293"/>
      <c r="K103" s="48"/>
      <c r="L103" s="54"/>
      <c r="M103" s="293"/>
      <c r="N103" s="48"/>
      <c r="O103" s="293"/>
      <c r="P103" s="48"/>
      <c r="Q103" s="293"/>
      <c r="R103" s="293"/>
      <c r="S103" s="293"/>
      <c r="T103" s="48"/>
      <c r="U103" s="54"/>
      <c r="V103" s="293"/>
      <c r="W103" s="48"/>
      <c r="X103" s="293"/>
      <c r="Y103" s="48"/>
      <c r="Z103" s="77"/>
      <c r="AA103" s="293"/>
      <c r="AC103" s="48"/>
      <c r="AD103" s="54"/>
      <c r="AE103" s="293"/>
      <c r="AF103" s="48"/>
      <c r="AG103" s="293"/>
      <c r="AH103" s="48"/>
      <c r="AI103" s="293"/>
      <c r="AJ103" s="293"/>
      <c r="AK103" s="293"/>
      <c r="AL103" s="48"/>
      <c r="AM103" s="54"/>
      <c r="AN103" s="293"/>
      <c r="AO103" s="48"/>
      <c r="AP103" s="293"/>
      <c r="AQ103" s="48"/>
      <c r="AR103" s="293"/>
      <c r="AS103" s="293"/>
      <c r="AT103" s="293"/>
      <c r="AU103" s="48"/>
      <c r="AV103" s="54"/>
      <c r="AW103" s="77"/>
      <c r="AX103" s="48"/>
      <c r="AY103" s="77"/>
      <c r="AZ103" s="48"/>
      <c r="BA103" s="77"/>
      <c r="BB103" s="293"/>
      <c r="BC103" s="77"/>
      <c r="BD103" s="48"/>
      <c r="BE103" s="54"/>
      <c r="BF103" s="293"/>
      <c r="BG103" s="48"/>
      <c r="BH103" s="293"/>
      <c r="BI103" s="48"/>
      <c r="BJ103" s="293"/>
      <c r="BK103" s="293"/>
      <c r="BL103" s="293"/>
      <c r="BM103" s="48"/>
      <c r="BN103" s="54"/>
      <c r="BO103" s="293"/>
      <c r="BP103" s="48"/>
      <c r="BQ103" s="293"/>
      <c r="BR103" s="48"/>
      <c r="BS103" s="293"/>
      <c r="BT103" s="293"/>
      <c r="BU103" s="293"/>
      <c r="BV103" s="48"/>
      <c r="BW103" s="54"/>
      <c r="BX103" s="443"/>
      <c r="BY103" s="48"/>
      <c r="BZ103" s="443"/>
      <c r="CA103" s="48"/>
      <c r="CB103" s="443"/>
      <c r="CC103" s="293"/>
      <c r="CD103" s="443"/>
      <c r="CE103" s="48"/>
      <c r="CF103" s="54"/>
      <c r="CG103" s="293"/>
      <c r="CH103" s="48"/>
      <c r="CI103" s="77"/>
      <c r="CJ103" s="48"/>
      <c r="CK103" s="77"/>
      <c r="CL103" s="293"/>
      <c r="CM103" s="77"/>
      <c r="CN103" s="48"/>
      <c r="CO103" s="54"/>
      <c r="CP103" s="293"/>
      <c r="CQ103" s="48"/>
      <c r="CR103" s="77"/>
      <c r="CS103" s="48"/>
      <c r="CT103" s="77"/>
      <c r="CU103" s="293"/>
      <c r="CV103" s="77"/>
      <c r="CW103" s="48"/>
      <c r="CX103" s="54"/>
      <c r="CY103" s="293"/>
      <c r="CZ103" s="48"/>
      <c r="DA103" s="77"/>
      <c r="DB103" s="48"/>
      <c r="DC103" s="77"/>
      <c r="DD103" s="293"/>
      <c r="DE103" s="77"/>
      <c r="DF103" s="48"/>
      <c r="DG103" s="54"/>
      <c r="DH103" s="293"/>
      <c r="DI103" s="48"/>
      <c r="DJ103" s="77"/>
      <c r="DK103" s="48"/>
      <c r="DL103" s="77"/>
      <c r="DM103" s="293"/>
      <c r="DN103" s="77"/>
      <c r="DO103" s="48"/>
      <c r="DP103" s="54"/>
      <c r="DQ103" s="293"/>
      <c r="DR103" s="48"/>
      <c r="DS103" s="77"/>
      <c r="DT103" s="48"/>
      <c r="DU103" s="77"/>
      <c r="DV103" s="293"/>
      <c r="DW103" s="77"/>
      <c r="DX103" s="48"/>
      <c r="DY103" s="54"/>
      <c r="DZ103" s="293"/>
      <c r="EA103" s="48"/>
      <c r="EB103" s="77"/>
      <c r="EC103" s="48"/>
      <c r="ED103" s="77"/>
      <c r="EE103" s="293"/>
      <c r="EF103" s="77"/>
      <c r="EG103" s="48"/>
      <c r="EH103" s="54"/>
      <c r="EI103" s="293"/>
      <c r="EJ103" s="48"/>
      <c r="EK103" s="77"/>
      <c r="EL103" s="48"/>
      <c r="EM103" s="77"/>
      <c r="EN103" s="293"/>
      <c r="EO103" s="77"/>
      <c r="EP103" s="48"/>
      <c r="EQ103" s="54"/>
      <c r="ER103" s="293"/>
      <c r="ES103" s="48"/>
      <c r="ET103" s="77"/>
      <c r="EU103" s="48"/>
      <c r="EV103" s="77"/>
      <c r="EW103" s="293"/>
      <c r="EX103" s="77"/>
      <c r="EY103" s="48"/>
      <c r="EZ103" s="54"/>
      <c r="FA103" s="293"/>
      <c r="FB103" s="48"/>
      <c r="FC103" s="77"/>
      <c r="FD103" s="48"/>
      <c r="FE103" s="77"/>
      <c r="FF103" s="293"/>
      <c r="FG103" s="77"/>
      <c r="FH103" s="48"/>
      <c r="FI103" s="54"/>
      <c r="FJ103" s="293"/>
      <c r="FK103" s="48"/>
      <c r="FL103" s="77"/>
      <c r="FM103" s="48"/>
      <c r="FN103" s="77"/>
      <c r="FO103" s="293"/>
      <c r="FP103" s="77"/>
      <c r="FQ103" s="48"/>
      <c r="FR103" s="54"/>
      <c r="FS103" s="293"/>
      <c r="FT103" s="48"/>
      <c r="FU103" s="77"/>
      <c r="FV103" s="48"/>
      <c r="FW103" s="77"/>
      <c r="FX103" s="293"/>
      <c r="FY103" s="77"/>
      <c r="FZ103" s="48"/>
      <c r="GA103" s="54"/>
      <c r="GB103" s="293"/>
      <c r="GC103" s="48"/>
      <c r="GD103" s="293"/>
      <c r="GE103" s="48"/>
      <c r="GF103" s="293"/>
      <c r="GG103" s="293"/>
      <c r="GH103" s="293"/>
      <c r="GI103" s="48"/>
      <c r="GJ103" s="54"/>
      <c r="GK103" s="293"/>
      <c r="GL103" s="48"/>
      <c r="GM103" s="77"/>
      <c r="GN103" s="48"/>
      <c r="GO103" s="77"/>
      <c r="GP103" s="293"/>
      <c r="GQ103" s="77"/>
      <c r="GR103" s="48"/>
      <c r="GS103" s="54"/>
      <c r="GT103" s="293"/>
      <c r="GU103" s="48"/>
      <c r="GV103" s="293"/>
      <c r="GW103" s="48"/>
      <c r="GX103" s="293"/>
      <c r="GY103" s="293"/>
      <c r="GZ103" s="293"/>
      <c r="HA103" s="48"/>
      <c r="HB103" s="54"/>
      <c r="HC103" s="293"/>
      <c r="HD103" s="48"/>
      <c r="HE103" s="293"/>
      <c r="HF103" s="48"/>
      <c r="HG103" s="293"/>
      <c r="HH103" s="293"/>
      <c r="HI103" s="293"/>
      <c r="HJ103" s="48"/>
      <c r="HK103" s="54"/>
      <c r="HL103" s="293"/>
      <c r="HM103" s="48"/>
      <c r="HN103" s="293"/>
      <c r="HO103" s="48"/>
      <c r="HP103" s="293"/>
      <c r="HQ103" s="293"/>
      <c r="HR103" s="293"/>
      <c r="HS103" s="48"/>
      <c r="HT103" s="54"/>
      <c r="HU103" s="293"/>
      <c r="HV103" s="48"/>
      <c r="HW103" s="293"/>
      <c r="HX103" s="48"/>
      <c r="HY103" s="293"/>
      <c r="HZ103" s="293"/>
      <c r="IA103" s="293"/>
      <c r="IB103" s="48"/>
      <c r="IC103" s="54"/>
      <c r="ID103" s="293"/>
      <c r="IE103" s="48"/>
      <c r="IF103" s="293"/>
      <c r="IG103" s="48"/>
      <c r="IH103" s="293"/>
      <c r="II103" s="293"/>
      <c r="IJ103" s="293"/>
      <c r="IK103" s="48"/>
      <c r="IL103" s="54"/>
      <c r="IM103" s="293"/>
      <c r="IN103" s="48"/>
      <c r="IO103" s="293"/>
      <c r="IP103" s="48"/>
      <c r="IQ103" s="293"/>
      <c r="IR103" s="293"/>
      <c r="IS103" s="293"/>
      <c r="IT103" s="48"/>
      <c r="IU103" s="54"/>
      <c r="IV103" s="293"/>
      <c r="IW103" s="48"/>
      <c r="IX103" s="293"/>
      <c r="IY103" s="48"/>
      <c r="IZ103" s="293"/>
      <c r="JA103" s="293"/>
      <c r="JB103" s="293"/>
      <c r="JC103" s="48"/>
      <c r="JD103" s="54"/>
      <c r="JE103" s="293"/>
      <c r="JF103" s="48"/>
      <c r="JG103" s="293"/>
      <c r="JH103" s="48"/>
      <c r="JI103" s="293"/>
      <c r="JJ103" s="293"/>
      <c r="JK103" s="293"/>
      <c r="JL103" s="48"/>
      <c r="JM103" s="54"/>
      <c r="JN103" s="293"/>
      <c r="JO103" s="48"/>
      <c r="JP103" s="293"/>
      <c r="JQ103" s="48"/>
      <c r="JR103" s="293"/>
      <c r="JS103" s="293"/>
      <c r="JT103" s="293"/>
      <c r="JU103" s="48"/>
      <c r="JV103" s="54"/>
      <c r="JW103" s="293"/>
      <c r="JX103" s="48"/>
      <c r="JY103" s="293"/>
      <c r="JZ103" s="48"/>
      <c r="KA103" s="293"/>
      <c r="KB103" s="293"/>
      <c r="KC103" s="293"/>
      <c r="KD103" s="48"/>
      <c r="KE103" s="54"/>
      <c r="KF103" s="293"/>
      <c r="KG103" s="48"/>
      <c r="KH103" s="293"/>
      <c r="KI103" s="48"/>
      <c r="KJ103" s="293"/>
      <c r="KK103" s="293"/>
      <c r="KL103" s="293"/>
      <c r="KM103" s="48"/>
      <c r="KN103" s="54"/>
      <c r="KO103" s="293"/>
      <c r="KP103" s="48"/>
      <c r="KQ103" s="293"/>
      <c r="KR103" s="48"/>
      <c r="KS103" s="293"/>
      <c r="KT103" s="293"/>
      <c r="KU103" s="293"/>
      <c r="KV103" s="48"/>
      <c r="KW103" s="54"/>
      <c r="KX103" s="293"/>
      <c r="KY103" s="48"/>
      <c r="KZ103" s="293"/>
      <c r="LA103" s="48"/>
      <c r="LB103" s="293"/>
      <c r="LC103" s="293"/>
      <c r="LD103" s="293"/>
      <c r="LE103" s="48"/>
      <c r="LF103" s="54"/>
      <c r="LG103" s="293"/>
      <c r="LH103" s="48"/>
      <c r="LI103" s="293"/>
      <c r="LJ103" s="48"/>
      <c r="LK103" s="293"/>
      <c r="LL103" s="293"/>
      <c r="LM103" s="293"/>
      <c r="LN103" s="48"/>
      <c r="LO103" s="54"/>
      <c r="LP103" s="293"/>
      <c r="LQ103" s="48"/>
      <c r="LR103" s="293"/>
      <c r="LS103" s="48"/>
      <c r="LT103" s="293"/>
      <c r="LU103" s="293"/>
      <c r="LV103" s="293"/>
      <c r="LW103" s="48"/>
      <c r="LX103" s="54"/>
      <c r="LY103" s="293"/>
      <c r="LZ103" s="48"/>
      <c r="MA103" s="293"/>
      <c r="MB103" s="48"/>
      <c r="MC103" s="293"/>
      <c r="MD103" s="293"/>
      <c r="ME103" s="293"/>
      <c r="MF103" s="48"/>
      <c r="MG103" s="54"/>
      <c r="MH103" s="293"/>
      <c r="MI103" s="48"/>
      <c r="MJ103" s="293"/>
      <c r="MK103" s="48"/>
      <c r="ML103" s="293"/>
      <c r="MM103" s="293"/>
      <c r="MN103" s="293"/>
      <c r="MO103" s="48"/>
      <c r="MP103" s="54"/>
      <c r="MQ103" s="293"/>
      <c r="MR103" s="48"/>
      <c r="MS103" s="293"/>
      <c r="MT103" s="48"/>
      <c r="MU103" s="293"/>
      <c r="MV103" s="293"/>
      <c r="MW103" s="293"/>
      <c r="MX103" s="48"/>
      <c r="MY103" s="54"/>
      <c r="MZ103" s="293"/>
      <c r="NA103" s="48"/>
      <c r="NB103" s="293"/>
      <c r="NC103" s="48"/>
      <c r="ND103" s="293"/>
      <c r="NE103" s="293"/>
      <c r="NF103" s="293"/>
      <c r="NG103" s="48"/>
      <c r="NH103" s="54"/>
    </row>
    <row r="104" spans="1:372" ht="18">
      <c r="A104" s="538" t="s">
        <v>17</v>
      </c>
      <c r="B104" s="59"/>
      <c r="C104" s="460"/>
      <c r="D104" s="443">
        <v>557.6</v>
      </c>
      <c r="E104" s="444" t="s">
        <v>187</v>
      </c>
      <c r="F104" s="661">
        <v>521.29999999999995</v>
      </c>
      <c r="G104" s="444" t="s">
        <v>183</v>
      </c>
      <c r="H104" s="662"/>
      <c r="I104" s="444" t="s">
        <v>184</v>
      </c>
      <c r="J104" s="662"/>
      <c r="K104" s="444" t="s">
        <v>185</v>
      </c>
      <c r="L104" s="460"/>
      <c r="M104" s="443">
        <v>16.899999999999999</v>
      </c>
      <c r="N104" s="444" t="s">
        <v>187</v>
      </c>
      <c r="O104" s="24">
        <v>277.80000000000007</v>
      </c>
      <c r="P104" s="444" t="s">
        <v>183</v>
      </c>
      <c r="Q104" s="24"/>
      <c r="R104" s="444" t="s">
        <v>184</v>
      </c>
      <c r="S104" s="24"/>
      <c r="T104" s="444" t="s">
        <v>185</v>
      </c>
      <c r="U104" s="460"/>
      <c r="V104" s="443"/>
      <c r="W104" s="444" t="s">
        <v>187</v>
      </c>
      <c r="X104" s="24">
        <v>432.49999999999977</v>
      </c>
      <c r="Y104" s="444" t="s">
        <v>183</v>
      </c>
      <c r="Z104" s="24">
        <v>795.9</v>
      </c>
      <c r="AA104" s="444" t="s">
        <v>184</v>
      </c>
      <c r="AB104" s="722">
        <v>492.20000000000073</v>
      </c>
      <c r="AC104" s="444" t="s">
        <v>185</v>
      </c>
      <c r="AD104" s="460"/>
      <c r="AE104" s="24">
        <v>60.899999999999636</v>
      </c>
      <c r="AF104" s="444" t="s">
        <v>187</v>
      </c>
      <c r="AG104" s="24">
        <v>53.300000000000182</v>
      </c>
      <c r="AH104" s="444" t="s">
        <v>183</v>
      </c>
      <c r="AI104" s="24">
        <v>336.29999999999995</v>
      </c>
      <c r="AJ104" s="444" t="s">
        <v>184</v>
      </c>
      <c r="AK104" s="722">
        <v>172.50000000000068</v>
      </c>
      <c r="AL104" s="444" t="s">
        <v>185</v>
      </c>
      <c r="AM104" s="460"/>
      <c r="AN104" s="443">
        <v>348.2</v>
      </c>
      <c r="AO104" s="444" t="s">
        <v>187</v>
      </c>
      <c r="AP104" s="24">
        <v>128.69999999999982</v>
      </c>
      <c r="AQ104" s="444" t="s">
        <v>183</v>
      </c>
      <c r="AR104" s="24">
        <v>508.19999999999982</v>
      </c>
      <c r="AS104" s="444" t="s">
        <v>184</v>
      </c>
      <c r="AT104" s="444">
        <v>817.99999999999932</v>
      </c>
      <c r="AU104" s="444" t="s">
        <v>185</v>
      </c>
      <c r="AV104" s="460"/>
      <c r="AW104" s="24">
        <v>363.85</v>
      </c>
      <c r="AX104" s="444" t="s">
        <v>187</v>
      </c>
      <c r="AY104" s="24">
        <v>539.09999999999991</v>
      </c>
      <c r="AZ104" s="444" t="s">
        <v>183</v>
      </c>
      <c r="BA104" s="24">
        <v>726.09999999999991</v>
      </c>
      <c r="BB104" s="444" t="s">
        <v>184</v>
      </c>
      <c r="BC104" s="24">
        <v>719.5</v>
      </c>
      <c r="BD104" s="444" t="s">
        <v>185</v>
      </c>
      <c r="BE104" s="460"/>
      <c r="BF104" s="443">
        <v>546.79999999999995</v>
      </c>
      <c r="BG104" s="444" t="s">
        <v>187</v>
      </c>
      <c r="BH104" s="24">
        <v>506.99999999999955</v>
      </c>
      <c r="BI104" s="444" t="s">
        <v>183</v>
      </c>
      <c r="BJ104" s="24">
        <v>444.29999999999927</v>
      </c>
      <c r="BK104" s="444" t="s">
        <v>184</v>
      </c>
      <c r="BL104" s="24">
        <v>1041.9999999999991</v>
      </c>
      <c r="BM104" s="444" t="s">
        <v>185</v>
      </c>
      <c r="BN104" s="460"/>
      <c r="BO104" s="443">
        <v>468.5</v>
      </c>
      <c r="BP104" s="444" t="s">
        <v>187</v>
      </c>
      <c r="BQ104" s="24">
        <v>527.29999999999973</v>
      </c>
      <c r="BR104" s="444" t="s">
        <v>183</v>
      </c>
      <c r="BS104" s="24">
        <v>451.09999999999991</v>
      </c>
      <c r="BT104" s="444" t="s">
        <v>184</v>
      </c>
      <c r="BU104" s="24">
        <v>467</v>
      </c>
      <c r="BV104" s="444" t="s">
        <v>185</v>
      </c>
      <c r="BW104" s="460"/>
      <c r="BX104" s="443">
        <v>58.299999999999272</v>
      </c>
      <c r="BY104" s="444" t="s">
        <v>187</v>
      </c>
      <c r="BZ104" s="443">
        <v>217</v>
      </c>
      <c r="CA104" s="444" t="s">
        <v>183</v>
      </c>
      <c r="CB104" s="663">
        <v>0</v>
      </c>
      <c r="CC104" s="444" t="s">
        <v>184</v>
      </c>
      <c r="CD104" s="24">
        <v>305.10000000000036</v>
      </c>
      <c r="CE104" s="444" t="s">
        <v>185</v>
      </c>
      <c r="CF104" s="460"/>
      <c r="CG104" s="443">
        <v>746</v>
      </c>
      <c r="CH104" s="444" t="s">
        <v>187</v>
      </c>
      <c r="CI104" s="24">
        <v>911.30000000000109</v>
      </c>
      <c r="CJ104" s="444" t="s">
        <v>183</v>
      </c>
      <c r="CK104" s="24"/>
      <c r="CL104" s="444" t="s">
        <v>184</v>
      </c>
      <c r="CM104" s="24">
        <v>526.90000000000055</v>
      </c>
      <c r="CN104" s="444" t="s">
        <v>185</v>
      </c>
      <c r="CO104" s="460"/>
      <c r="CP104" s="443">
        <v>202.8</v>
      </c>
      <c r="CQ104" s="444" t="s">
        <v>187</v>
      </c>
      <c r="CR104" s="24">
        <v>162.30000000000109</v>
      </c>
      <c r="CS104" s="444" t="s">
        <v>183</v>
      </c>
      <c r="CT104" s="24"/>
      <c r="CU104" s="444" t="s">
        <v>184</v>
      </c>
      <c r="CV104" s="24">
        <v>248.80000000000109</v>
      </c>
      <c r="CW104" s="444" t="s">
        <v>185</v>
      </c>
      <c r="CX104" s="460"/>
      <c r="CY104" s="443">
        <v>537.4</v>
      </c>
      <c r="CZ104" s="444" t="s">
        <v>187</v>
      </c>
      <c r="DA104" s="24">
        <v>199.50000000000091</v>
      </c>
      <c r="DB104" s="444" t="s">
        <v>183</v>
      </c>
      <c r="DC104" s="24">
        <v>110.89999999999964</v>
      </c>
      <c r="DD104" s="444" t="s">
        <v>184</v>
      </c>
      <c r="DE104" s="24">
        <v>292.70000000000164</v>
      </c>
      <c r="DF104" s="444" t="s">
        <v>185</v>
      </c>
      <c r="DG104" s="460"/>
      <c r="DH104" s="443">
        <v>348.6</v>
      </c>
      <c r="DI104" s="444" t="s">
        <v>187</v>
      </c>
      <c r="DJ104" s="24">
        <v>137.60000000000127</v>
      </c>
      <c r="DK104" s="444" t="s">
        <v>183</v>
      </c>
      <c r="DL104" s="24"/>
      <c r="DM104" s="444" t="s">
        <v>184</v>
      </c>
      <c r="DN104" s="24">
        <v>204.50000000000091</v>
      </c>
      <c r="DO104" s="444" t="s">
        <v>185</v>
      </c>
      <c r="DP104" s="460"/>
      <c r="DQ104" s="443">
        <v>305.7</v>
      </c>
      <c r="DR104" s="444" t="s">
        <v>187</v>
      </c>
      <c r="DS104" s="663">
        <v>269.30000000000109</v>
      </c>
      <c r="DT104" s="444" t="s">
        <v>183</v>
      </c>
      <c r="DU104" s="24">
        <v>383.99999999999818</v>
      </c>
      <c r="DV104" s="444" t="s">
        <v>184</v>
      </c>
      <c r="DW104" s="24">
        <v>372.70000000000164</v>
      </c>
      <c r="DX104" s="444" t="s">
        <v>185</v>
      </c>
      <c r="DY104" s="460"/>
      <c r="DZ104" s="443">
        <v>364.4</v>
      </c>
      <c r="EA104" s="444" t="s">
        <v>187</v>
      </c>
      <c r="EB104" s="24">
        <v>749.60000000000036</v>
      </c>
      <c r="EC104" s="444" t="s">
        <v>183</v>
      </c>
      <c r="ED104" s="24"/>
      <c r="EE104" s="444" t="s">
        <v>184</v>
      </c>
      <c r="EF104" s="24">
        <v>803.00000000000273</v>
      </c>
      <c r="EG104" s="444" t="s">
        <v>185</v>
      </c>
      <c r="EH104" s="460"/>
      <c r="EI104" s="443">
        <v>483.5</v>
      </c>
      <c r="EJ104" s="444" t="s">
        <v>187</v>
      </c>
      <c r="EK104" s="663">
        <v>102.69999999999982</v>
      </c>
      <c r="EL104" s="444" t="s">
        <v>183</v>
      </c>
      <c r="EM104" s="663"/>
      <c r="EN104" s="444" t="s">
        <v>184</v>
      </c>
      <c r="EO104" s="24">
        <v>492</v>
      </c>
      <c r="EP104" s="444" t="s">
        <v>185</v>
      </c>
      <c r="EQ104" s="460"/>
      <c r="ER104" s="443">
        <v>342.65</v>
      </c>
      <c r="ES104" s="444" t="s">
        <v>187</v>
      </c>
      <c r="ET104" s="24">
        <v>353.60000000000036</v>
      </c>
      <c r="EU104" s="444" t="s">
        <v>183</v>
      </c>
      <c r="EV104" s="24"/>
      <c r="EW104" s="444" t="s">
        <v>184</v>
      </c>
      <c r="EX104" s="24">
        <v>432.70000000000255</v>
      </c>
      <c r="EY104" s="444" t="s">
        <v>185</v>
      </c>
      <c r="EZ104" s="460"/>
      <c r="FA104" s="443">
        <v>241.75</v>
      </c>
      <c r="FB104" s="444" t="s">
        <v>187</v>
      </c>
      <c r="FC104" s="663">
        <v>322.30000000000018</v>
      </c>
      <c r="FD104" s="444" t="s">
        <v>183</v>
      </c>
      <c r="FE104" s="663">
        <v>111.80000000000109</v>
      </c>
      <c r="FF104" s="444" t="s">
        <v>184</v>
      </c>
      <c r="FG104" s="24">
        <v>477.60000000000582</v>
      </c>
      <c r="FH104" s="444" t="s">
        <v>185</v>
      </c>
      <c r="FI104" s="460"/>
      <c r="FJ104" s="443">
        <v>349.65</v>
      </c>
      <c r="FK104" s="444" t="s">
        <v>187</v>
      </c>
      <c r="FL104" s="663">
        <v>359.40000000000146</v>
      </c>
      <c r="FM104" s="444" t="s">
        <v>183</v>
      </c>
      <c r="FN104" s="24">
        <v>543.39999999999964</v>
      </c>
      <c r="FO104" s="444" t="s">
        <v>184</v>
      </c>
      <c r="FP104" s="24">
        <v>570.60000000000218</v>
      </c>
      <c r="FQ104" s="444" t="s">
        <v>185</v>
      </c>
      <c r="FR104" s="460"/>
      <c r="FS104" s="443">
        <v>809.65</v>
      </c>
      <c r="FT104" s="444" t="s">
        <v>187</v>
      </c>
      <c r="FU104" s="663">
        <v>346.30000000000109</v>
      </c>
      <c r="FV104" s="444" t="s">
        <v>183</v>
      </c>
      <c r="FW104" s="663"/>
      <c r="FX104" s="444" t="s">
        <v>184</v>
      </c>
      <c r="FY104" s="24">
        <v>316.5</v>
      </c>
      <c r="FZ104" s="444" t="s">
        <v>185</v>
      </c>
      <c r="GA104" s="460"/>
      <c r="GB104" s="443">
        <v>120</v>
      </c>
      <c r="GC104" s="444" t="s">
        <v>187</v>
      </c>
      <c r="GD104" s="24">
        <v>293.5</v>
      </c>
      <c r="GE104" s="444" t="s">
        <v>183</v>
      </c>
      <c r="GF104" s="24"/>
      <c r="GG104" s="444" t="s">
        <v>184</v>
      </c>
      <c r="GH104" s="661">
        <v>133.00000000000728</v>
      </c>
      <c r="GI104" s="444" t="s">
        <v>185</v>
      </c>
      <c r="GJ104" s="460"/>
      <c r="GK104" s="443">
        <v>2526.1</v>
      </c>
      <c r="GL104" s="444" t="s">
        <v>187</v>
      </c>
      <c r="GM104" s="663">
        <v>3670.8999999999978</v>
      </c>
      <c r="GN104" s="444" t="s">
        <v>183</v>
      </c>
      <c r="GO104" s="24">
        <v>438.89999999999782</v>
      </c>
      <c r="GP104" s="444" t="s">
        <v>184</v>
      </c>
      <c r="GQ104" s="24">
        <v>2658.25</v>
      </c>
      <c r="GR104" s="444" t="s">
        <v>185</v>
      </c>
      <c r="GS104" s="460"/>
      <c r="GT104" s="443">
        <v>629.9</v>
      </c>
      <c r="GU104" s="444" t="s">
        <v>187</v>
      </c>
      <c r="GV104" s="663">
        <v>635.79999999999927</v>
      </c>
      <c r="GW104" s="444" t="s">
        <v>183</v>
      </c>
      <c r="GX104" s="663"/>
      <c r="GY104" s="444" t="s">
        <v>184</v>
      </c>
      <c r="GZ104" s="663"/>
      <c r="HA104" s="444" t="s">
        <v>185</v>
      </c>
      <c r="HB104" s="460"/>
      <c r="HC104" s="443">
        <v>519.70000000000005</v>
      </c>
      <c r="HD104" s="444" t="s">
        <v>187</v>
      </c>
      <c r="HE104" s="24">
        <v>589.99999999999818</v>
      </c>
      <c r="HF104" s="444" t="s">
        <v>183</v>
      </c>
      <c r="HG104" s="24">
        <v>1037.1000000000004</v>
      </c>
      <c r="HH104" s="444" t="s">
        <v>184</v>
      </c>
      <c r="HI104" s="24">
        <v>386.80000000000109</v>
      </c>
      <c r="HJ104" s="444" t="s">
        <v>185</v>
      </c>
      <c r="HK104" s="460"/>
      <c r="HL104" s="443">
        <v>1033.4000000000001</v>
      </c>
      <c r="HM104" s="444" t="s">
        <v>187</v>
      </c>
      <c r="HN104" s="663">
        <v>652.39999999999782</v>
      </c>
      <c r="HO104" s="444" t="s">
        <v>183</v>
      </c>
      <c r="HP104" s="663"/>
      <c r="HQ104" s="444" t="s">
        <v>184</v>
      </c>
      <c r="HR104" s="24">
        <v>364.50000000000182</v>
      </c>
      <c r="HS104" s="444" t="s">
        <v>185</v>
      </c>
      <c r="HT104" s="460"/>
      <c r="HU104" s="443">
        <v>4383.2</v>
      </c>
      <c r="HV104" s="444" t="s">
        <v>187</v>
      </c>
      <c r="HW104" s="663">
        <v>3079.700000000008</v>
      </c>
      <c r="HX104" s="444" t="s">
        <v>183</v>
      </c>
      <c r="HY104" s="24">
        <v>4041.8999999999978</v>
      </c>
      <c r="HZ104" s="444" t="s">
        <v>184</v>
      </c>
      <c r="IA104" s="24">
        <v>3310.4000000000324</v>
      </c>
      <c r="IB104" s="444" t="s">
        <v>185</v>
      </c>
      <c r="IC104" s="460"/>
      <c r="ID104" s="443">
        <v>276.3</v>
      </c>
      <c r="IE104" s="444" t="s">
        <v>187</v>
      </c>
      <c r="IF104" s="663">
        <v>21.000000000007276</v>
      </c>
      <c r="IG104" s="444" t="s">
        <v>183</v>
      </c>
      <c r="IH104" s="663"/>
      <c r="II104" s="444" t="s">
        <v>184</v>
      </c>
      <c r="IJ104" s="663"/>
      <c r="IK104" s="444" t="s">
        <v>185</v>
      </c>
      <c r="IL104" s="460"/>
      <c r="IM104" s="443">
        <v>215.5</v>
      </c>
      <c r="IN104" s="444" t="s">
        <v>187</v>
      </c>
      <c r="IO104" s="24">
        <v>149.50000000000728</v>
      </c>
      <c r="IP104" s="444" t="s">
        <v>183</v>
      </c>
      <c r="IQ104" s="24"/>
      <c r="IR104" s="444" t="s">
        <v>184</v>
      </c>
      <c r="IS104" s="24">
        <v>291.80000000000655</v>
      </c>
      <c r="IT104" s="444" t="s">
        <v>185</v>
      </c>
      <c r="IU104" s="460"/>
      <c r="IV104" s="443">
        <v>241.6</v>
      </c>
      <c r="IW104" s="444" t="s">
        <v>187</v>
      </c>
      <c r="IX104" s="663">
        <v>343.20000000000437</v>
      </c>
      <c r="IY104" s="444" t="s">
        <v>183</v>
      </c>
      <c r="IZ104" s="24">
        <v>467.00000000000091</v>
      </c>
      <c r="JA104" s="444" t="s">
        <v>184</v>
      </c>
      <c r="JB104" s="24">
        <v>370.80000000000291</v>
      </c>
      <c r="JC104" s="444" t="s">
        <v>185</v>
      </c>
      <c r="JD104" s="460"/>
      <c r="JE104" s="443">
        <v>455</v>
      </c>
      <c r="JF104" s="444" t="s">
        <v>187</v>
      </c>
      <c r="JG104" s="663">
        <v>302.70000000000437</v>
      </c>
      <c r="JH104" s="444" t="s">
        <v>183</v>
      </c>
      <c r="JI104" s="663">
        <v>188.99999999999818</v>
      </c>
      <c r="JJ104" s="444" t="s">
        <v>184</v>
      </c>
      <c r="JK104" s="24">
        <v>523.10000000000218</v>
      </c>
      <c r="JL104" s="444" t="s">
        <v>185</v>
      </c>
      <c r="JM104" s="460"/>
      <c r="JN104" s="443">
        <v>376</v>
      </c>
      <c r="JO104" s="444" t="s">
        <v>187</v>
      </c>
      <c r="JP104" s="663">
        <v>82.5</v>
      </c>
      <c r="JQ104" s="444" t="s">
        <v>183</v>
      </c>
      <c r="JR104" s="663"/>
      <c r="JS104" s="444" t="s">
        <v>184</v>
      </c>
      <c r="JT104" s="663"/>
      <c r="JU104" s="444" t="s">
        <v>185</v>
      </c>
      <c r="JV104" s="460"/>
      <c r="JW104" s="443">
        <v>2899.9</v>
      </c>
      <c r="JX104" s="444" t="s">
        <v>187</v>
      </c>
      <c r="JY104" s="24">
        <v>3243.1999999999898</v>
      </c>
      <c r="JZ104" s="444" t="s">
        <v>183</v>
      </c>
      <c r="KA104" s="24">
        <v>2867.5999999998967</v>
      </c>
      <c r="KB104" s="444" t="s">
        <v>184</v>
      </c>
      <c r="KC104" s="24">
        <v>3082.7000000002663</v>
      </c>
      <c r="KD104" s="444" t="s">
        <v>185</v>
      </c>
      <c r="KE104" s="460"/>
      <c r="KF104" s="443">
        <v>139</v>
      </c>
      <c r="KG104" s="444" t="s">
        <v>187</v>
      </c>
      <c r="KH104" s="24">
        <v>60.899999999994179</v>
      </c>
      <c r="KI104" s="444" t="s">
        <v>183</v>
      </c>
      <c r="KJ104" s="663">
        <v>12.599999999999454</v>
      </c>
      <c r="KK104" s="444" t="s">
        <v>184</v>
      </c>
      <c r="KL104" s="24">
        <v>179.70000000000437</v>
      </c>
      <c r="KM104" s="444" t="s">
        <v>185</v>
      </c>
      <c r="KN104" s="460"/>
      <c r="KO104" s="443">
        <v>369.2</v>
      </c>
      <c r="KP104" s="444" t="s">
        <v>187</v>
      </c>
      <c r="KQ104" s="663">
        <v>313.19999999999709</v>
      </c>
      <c r="KR104" s="444" t="s">
        <v>183</v>
      </c>
      <c r="KS104" s="663"/>
      <c r="KT104" s="444" t="s">
        <v>184</v>
      </c>
      <c r="KU104" s="663"/>
      <c r="KV104" s="444" t="s">
        <v>185</v>
      </c>
      <c r="KW104" s="460"/>
      <c r="KX104" s="443">
        <v>332.6</v>
      </c>
      <c r="KY104" s="444" t="s">
        <v>187</v>
      </c>
      <c r="KZ104" s="24">
        <v>120.39999999999418</v>
      </c>
      <c r="LA104" s="444" t="s">
        <v>183</v>
      </c>
      <c r="LB104" s="24"/>
      <c r="LC104" s="444" t="s">
        <v>184</v>
      </c>
      <c r="LD104" s="24"/>
      <c r="LE104" s="444" t="s">
        <v>185</v>
      </c>
      <c r="LF104" s="460"/>
      <c r="LG104" s="443">
        <v>145.69999999999999</v>
      </c>
      <c r="LH104" s="444" t="s">
        <v>187</v>
      </c>
      <c r="LI104" s="336">
        <v>35.400000000000546</v>
      </c>
      <c r="LJ104" s="444" t="s">
        <v>183</v>
      </c>
      <c r="LK104" s="336"/>
      <c r="LL104" s="444" t="s">
        <v>184</v>
      </c>
      <c r="LM104" s="24"/>
      <c r="LN104" s="444" t="s">
        <v>185</v>
      </c>
      <c r="LO104" s="460"/>
      <c r="LP104" s="443">
        <v>538.85</v>
      </c>
      <c r="LQ104" s="444" t="s">
        <v>187</v>
      </c>
      <c r="LR104" s="24">
        <v>444.29999999999563</v>
      </c>
      <c r="LS104" s="444" t="s">
        <v>183</v>
      </c>
      <c r="LT104" s="24">
        <v>358.50000000000182</v>
      </c>
      <c r="LU104" s="444" t="s">
        <v>184</v>
      </c>
      <c r="LV104" s="24">
        <v>535.30000000001019</v>
      </c>
      <c r="LW104" s="444" t="s">
        <v>185</v>
      </c>
      <c r="LX104" s="460"/>
      <c r="LY104" s="443">
        <v>192.4</v>
      </c>
      <c r="LZ104" s="444" t="s">
        <v>187</v>
      </c>
      <c r="MA104" s="24">
        <v>523.89999999999782</v>
      </c>
      <c r="MB104" s="444" t="s">
        <v>183</v>
      </c>
      <c r="MC104" s="24"/>
      <c r="MD104" s="444" t="s">
        <v>184</v>
      </c>
      <c r="ME104" s="24"/>
      <c r="MF104" s="444" t="s">
        <v>185</v>
      </c>
      <c r="MG104" s="460"/>
      <c r="MH104" s="443">
        <v>1016.6</v>
      </c>
      <c r="MI104" s="444" t="s">
        <v>187</v>
      </c>
      <c r="MJ104" s="313">
        <v>496.59999999999127</v>
      </c>
      <c r="MK104" s="444" t="s">
        <v>183</v>
      </c>
      <c r="ML104" s="24">
        <v>1135.8000000000011</v>
      </c>
      <c r="MM104" s="444" t="s">
        <v>184</v>
      </c>
      <c r="MN104" s="24">
        <v>1128.1000000000131</v>
      </c>
      <c r="MO104" s="444" t="s">
        <v>185</v>
      </c>
      <c r="MP104" s="460"/>
      <c r="MQ104" s="443">
        <v>362</v>
      </c>
      <c r="MR104" s="444" t="s">
        <v>187</v>
      </c>
      <c r="MS104" s="443">
        <v>203.99999999999272</v>
      </c>
      <c r="MT104" s="444" t="s">
        <v>183</v>
      </c>
      <c r="MU104" s="24">
        <v>321.99999999999636</v>
      </c>
      <c r="MV104" s="444" t="s">
        <v>184</v>
      </c>
      <c r="MW104" s="443">
        <v>315.50000000001819</v>
      </c>
      <c r="MX104" s="444" t="s">
        <v>185</v>
      </c>
      <c r="MY104" s="460"/>
      <c r="MZ104" s="443"/>
      <c r="NA104" s="444" t="s">
        <v>187</v>
      </c>
      <c r="NB104" s="443"/>
      <c r="NC104" s="444" t="s">
        <v>183</v>
      </c>
      <c r="ND104" s="443"/>
      <c r="NE104" s="444" t="s">
        <v>184</v>
      </c>
      <c r="NF104" s="664">
        <v>1061.4000000000015</v>
      </c>
      <c r="NG104" s="444" t="s">
        <v>185</v>
      </c>
      <c r="NH104" s="460"/>
    </row>
    <row r="105" spans="1:372" ht="18">
      <c r="A105" s="665" t="s">
        <v>1955</v>
      </c>
      <c r="B105" s="59">
        <f>SUM(D105:AAP105)</f>
        <v>52580.47500000029</v>
      </c>
      <c r="C105" s="460"/>
      <c r="D105" s="443"/>
      <c r="E105" s="286">
        <f>D104*0.25</f>
        <v>139.4</v>
      </c>
      <c r="F105" s="24"/>
      <c r="G105" s="286">
        <f>F104*0.5</f>
        <v>260.64999999999998</v>
      </c>
      <c r="H105" s="443"/>
      <c r="I105" s="286">
        <f>H104*0.75</f>
        <v>0</v>
      </c>
      <c r="J105" s="443"/>
      <c r="K105" s="286">
        <f>J104*1</f>
        <v>0</v>
      </c>
      <c r="L105" s="460"/>
      <c r="M105" s="443"/>
      <c r="N105" s="286">
        <f>M104*0.25</f>
        <v>4.2249999999999996</v>
      </c>
      <c r="O105" s="443"/>
      <c r="P105" s="286">
        <f>O104*0.5</f>
        <v>138.90000000000003</v>
      </c>
      <c r="Q105" s="443"/>
      <c r="R105" s="286">
        <f>Q104*0.75</f>
        <v>0</v>
      </c>
      <c r="S105" s="443"/>
      <c r="T105" s="286">
        <f>S104*1</f>
        <v>0</v>
      </c>
      <c r="U105" s="460"/>
      <c r="V105" s="24">
        <v>851</v>
      </c>
      <c r="W105" s="286">
        <f>V104*0.25</f>
        <v>0</v>
      </c>
      <c r="X105" s="443"/>
      <c r="Y105" s="286">
        <f>X104*0.5</f>
        <v>216.24999999999989</v>
      </c>
      <c r="Z105" s="24"/>
      <c r="AA105" s="286">
        <f>Z104*0.75</f>
        <v>596.92499999999995</v>
      </c>
      <c r="AC105" s="286">
        <f t="shared" ref="AC105:AC136" si="91">AB104*1</f>
        <v>492.20000000000073</v>
      </c>
      <c r="AD105" s="460"/>
      <c r="AE105" s="24"/>
      <c r="AF105" s="286">
        <f>AE104*0.25</f>
        <v>15.224999999999909</v>
      </c>
      <c r="AG105" s="24"/>
      <c r="AH105" s="286">
        <f>AG104*0.5</f>
        <v>26.650000000000091</v>
      </c>
      <c r="AI105" s="24"/>
      <c r="AJ105" s="286">
        <f>AI104*0.75</f>
        <v>252.22499999999997</v>
      </c>
      <c r="AK105" s="24"/>
      <c r="AL105" s="286">
        <f t="shared" ref="AL105:AL136" si="92">AK104*1</f>
        <v>172.50000000000068</v>
      </c>
      <c r="AM105" s="460"/>
      <c r="AN105" s="443"/>
      <c r="AO105" s="286">
        <f>AN104*0.25</f>
        <v>87.05</v>
      </c>
      <c r="AP105" s="24"/>
      <c r="AQ105" s="286">
        <f>AP104*0.5</f>
        <v>64.349999999999909</v>
      </c>
      <c r="AR105" s="443"/>
      <c r="AS105" s="286">
        <f>AR104*0.75</f>
        <v>381.14999999999986</v>
      </c>
      <c r="AT105" s="443"/>
      <c r="AU105" s="286">
        <f>AT104*1</f>
        <v>817.99999999999932</v>
      </c>
      <c r="AV105" s="460"/>
      <c r="AW105" s="24"/>
      <c r="AX105" s="286">
        <f>AW104*0.25</f>
        <v>90.962500000000006</v>
      </c>
      <c r="AZ105" s="286">
        <f>AY104*0.5</f>
        <v>269.54999999999995</v>
      </c>
      <c r="BB105" s="286">
        <f>BA104*0.75</f>
        <v>544.57499999999993</v>
      </c>
      <c r="BC105" s="24"/>
      <c r="BD105" s="286">
        <f>BC104*1</f>
        <v>719.5</v>
      </c>
      <c r="BE105" s="460"/>
      <c r="BF105" s="443"/>
      <c r="BG105" s="286">
        <f>BF104*0.25</f>
        <v>136.69999999999999</v>
      </c>
      <c r="BH105" s="24"/>
      <c r="BI105" s="286">
        <f>BH104*0.5</f>
        <v>253.49999999999977</v>
      </c>
      <c r="BJ105" s="24"/>
      <c r="BK105" s="286">
        <f>BJ104*0.75</f>
        <v>333.22499999999945</v>
      </c>
      <c r="BL105" s="24"/>
      <c r="BM105" s="286">
        <f>BL104*1</f>
        <v>1041.9999999999991</v>
      </c>
      <c r="BN105" s="460"/>
      <c r="BO105" s="443"/>
      <c r="BP105" s="286">
        <f>BO104*0.25</f>
        <v>117.125</v>
      </c>
      <c r="BQ105" s="443"/>
      <c r="BR105" s="286">
        <f>BQ104*0.5</f>
        <v>263.64999999999986</v>
      </c>
      <c r="BS105" s="443"/>
      <c r="BT105" s="286">
        <f>BS104*0.75</f>
        <v>338.32499999999993</v>
      </c>
      <c r="BU105" s="443"/>
      <c r="BV105" s="286">
        <f>BU104*1</f>
        <v>467</v>
      </c>
      <c r="BW105" s="460"/>
      <c r="BX105" s="443"/>
      <c r="BY105" s="286">
        <f>BX104*0.25</f>
        <v>14.574999999999818</v>
      </c>
      <c r="BZ105" s="443"/>
      <c r="CA105" s="286">
        <f>BZ104*0.5</f>
        <v>108.5</v>
      </c>
      <c r="CB105" s="443"/>
      <c r="CC105" s="286">
        <f>CB104*0.75</f>
        <v>0</v>
      </c>
      <c r="CD105" s="443"/>
      <c r="CE105" s="286">
        <f>CD104*1</f>
        <v>305.10000000000036</v>
      </c>
      <c r="CF105" s="460"/>
      <c r="CG105" s="443"/>
      <c r="CH105" s="286">
        <f>CG104*0.25</f>
        <v>186.5</v>
      </c>
      <c r="CI105" s="24"/>
      <c r="CJ105" s="286">
        <f>CI104*0.5</f>
        <v>455.65000000000055</v>
      </c>
      <c r="CK105" s="24"/>
      <c r="CL105" s="286">
        <f>CK104*0.75</f>
        <v>0</v>
      </c>
      <c r="CM105" s="24"/>
      <c r="CN105" s="286">
        <f>CM104*1</f>
        <v>526.90000000000055</v>
      </c>
      <c r="CO105" s="460"/>
      <c r="CP105" s="443"/>
      <c r="CQ105" s="286">
        <f>CP104*0.25</f>
        <v>50.7</v>
      </c>
      <c r="CR105" s="24"/>
      <c r="CS105" s="286">
        <f>CR104*0.5</f>
        <v>81.150000000000546</v>
      </c>
      <c r="CT105" s="24"/>
      <c r="CU105" s="286">
        <f>CT104*0.75</f>
        <v>0</v>
      </c>
      <c r="CV105" s="24"/>
      <c r="CW105" s="286">
        <f>CV104*1</f>
        <v>248.80000000000109</v>
      </c>
      <c r="CX105" s="460"/>
      <c r="CY105" s="443"/>
      <c r="CZ105" s="286">
        <f>CY104*0.25</f>
        <v>134.35</v>
      </c>
      <c r="DA105" s="24"/>
      <c r="DB105" s="286">
        <f>DA104*0.5</f>
        <v>99.750000000000455</v>
      </c>
      <c r="DC105" s="443"/>
      <c r="DD105" s="286">
        <f>DC104*0.75</f>
        <v>83.174999999999727</v>
      </c>
      <c r="DE105" s="443"/>
      <c r="DF105" s="286">
        <f>DE104*1</f>
        <v>292.70000000000164</v>
      </c>
      <c r="DG105" s="460"/>
      <c r="DH105" s="443"/>
      <c r="DI105" s="286">
        <f>DH104*0.25</f>
        <v>87.15</v>
      </c>
      <c r="DJ105" s="24"/>
      <c r="DK105" s="286">
        <f>DJ104*0.5</f>
        <v>68.800000000000637</v>
      </c>
      <c r="DL105" s="24"/>
      <c r="DM105" s="286">
        <f>DL104*0.75</f>
        <v>0</v>
      </c>
      <c r="DN105" s="24"/>
      <c r="DO105" s="286">
        <f>DN104*1</f>
        <v>204.50000000000091</v>
      </c>
      <c r="DP105" s="460"/>
      <c r="DQ105" s="443"/>
      <c r="DR105" s="286">
        <f>DQ104*0.25</f>
        <v>76.424999999999997</v>
      </c>
      <c r="DS105" s="24"/>
      <c r="DT105" s="286">
        <f>DS104*0.5</f>
        <v>134.65000000000055</v>
      </c>
      <c r="DU105" s="443"/>
      <c r="DV105" s="286">
        <f>DU104*0.75</f>
        <v>287.99999999999864</v>
      </c>
      <c r="DW105" s="443"/>
      <c r="DX105" s="286">
        <f>DW104*1</f>
        <v>372.70000000000164</v>
      </c>
      <c r="DY105" s="460"/>
      <c r="DZ105" s="443"/>
      <c r="EA105" s="286">
        <f>DZ104*0.25</f>
        <v>91.1</v>
      </c>
      <c r="EB105" s="24"/>
      <c r="EC105" s="286">
        <f>EB104*0.5</f>
        <v>374.80000000000018</v>
      </c>
      <c r="ED105" s="24"/>
      <c r="EE105" s="286">
        <f>ED104*0.75</f>
        <v>0</v>
      </c>
      <c r="EF105" s="24"/>
      <c r="EG105" s="286">
        <f>EF104*1</f>
        <v>803.00000000000273</v>
      </c>
      <c r="EH105" s="460"/>
      <c r="EI105" s="443"/>
      <c r="EJ105" s="286">
        <f>EI104*0.25</f>
        <v>120.875</v>
      </c>
      <c r="EK105" s="24"/>
      <c r="EL105" s="286">
        <f>EK104*0.5</f>
        <v>51.349999999999909</v>
      </c>
      <c r="EM105" s="24"/>
      <c r="EN105" s="286">
        <f>EM104*0.75</f>
        <v>0</v>
      </c>
      <c r="EO105" s="24"/>
      <c r="EP105" s="286">
        <f>EO104*1</f>
        <v>492</v>
      </c>
      <c r="EQ105" s="460"/>
      <c r="ER105" s="443"/>
      <c r="ES105" s="286">
        <f>ER104*0.25</f>
        <v>85.662499999999994</v>
      </c>
      <c r="ET105" s="24"/>
      <c r="EU105" s="286">
        <f>ET104*0.5</f>
        <v>176.80000000000018</v>
      </c>
      <c r="EV105" s="24"/>
      <c r="EW105" s="286">
        <f>EV104*0.75</f>
        <v>0</v>
      </c>
      <c r="EX105" s="24"/>
      <c r="EY105" s="286">
        <f>EX104*1</f>
        <v>432.70000000000255</v>
      </c>
      <c r="EZ105" s="460"/>
      <c r="FA105" s="443"/>
      <c r="FB105" s="286">
        <f>FA104*0.25</f>
        <v>60.4375</v>
      </c>
      <c r="FC105" s="24"/>
      <c r="FD105" s="286">
        <f>FC104*0.5</f>
        <v>161.15000000000009</v>
      </c>
      <c r="FE105" s="24"/>
      <c r="FF105" s="286">
        <f>FE104*0.75</f>
        <v>83.850000000000819</v>
      </c>
      <c r="FG105" s="24"/>
      <c r="FH105" s="286">
        <f>FG104*1</f>
        <v>477.60000000000582</v>
      </c>
      <c r="FI105" s="460"/>
      <c r="FJ105" s="443"/>
      <c r="FK105" s="286">
        <f>FJ104*0.25</f>
        <v>87.412499999999994</v>
      </c>
      <c r="FL105" s="24"/>
      <c r="FM105" s="286">
        <f>FL104*0.5</f>
        <v>179.70000000000073</v>
      </c>
      <c r="FN105" s="443"/>
      <c r="FO105" s="286">
        <f>FN104*0.75</f>
        <v>407.54999999999973</v>
      </c>
      <c r="FP105" s="443"/>
      <c r="FQ105" s="286">
        <f>FP104*1</f>
        <v>570.60000000000218</v>
      </c>
      <c r="FR105" s="460"/>
      <c r="FS105" s="443"/>
      <c r="FT105" s="286">
        <f>FS104*0.25</f>
        <v>202.41249999999999</v>
      </c>
      <c r="FU105" s="24"/>
      <c r="FV105" s="286">
        <f>FU104*0.5</f>
        <v>173.15000000000055</v>
      </c>
      <c r="FW105" s="24"/>
      <c r="FX105" s="286">
        <f>FW104*0.75</f>
        <v>0</v>
      </c>
      <c r="FY105" s="24"/>
      <c r="FZ105" s="286">
        <f>FY104*1</f>
        <v>316.5</v>
      </c>
      <c r="GA105" s="460"/>
      <c r="GB105" s="443"/>
      <c r="GC105" s="286">
        <f>GB104*0.25</f>
        <v>30</v>
      </c>
      <c r="GD105" s="24"/>
      <c r="GE105" s="286">
        <f>GD104*0.5</f>
        <v>146.75</v>
      </c>
      <c r="GF105" s="24"/>
      <c r="GG105" s="286">
        <f>GF104*0.75</f>
        <v>0</v>
      </c>
      <c r="GH105" s="24"/>
      <c r="GI105" s="286">
        <f>GH104*1</f>
        <v>133.00000000000728</v>
      </c>
      <c r="GJ105" s="460"/>
      <c r="GK105" s="443"/>
      <c r="GL105" s="286">
        <f>GK104*0.25</f>
        <v>631.52499999999998</v>
      </c>
      <c r="GM105" s="24"/>
      <c r="GN105" s="286">
        <f>GM104*0.5</f>
        <v>1835.4499999999989</v>
      </c>
      <c r="GO105" s="443"/>
      <c r="GP105" s="286">
        <f>GO104*0.75</f>
        <v>329.17499999999836</v>
      </c>
      <c r="GQ105" s="443"/>
      <c r="GR105" s="286">
        <f>GQ104*1</f>
        <v>2658.25</v>
      </c>
      <c r="GS105" s="460"/>
      <c r="GT105" s="443"/>
      <c r="GU105" s="286">
        <f>GT104*0.25</f>
        <v>157.47499999999999</v>
      </c>
      <c r="GV105" s="24"/>
      <c r="GW105" s="286">
        <f>GV104*0.5</f>
        <v>317.89999999999964</v>
      </c>
      <c r="GX105" s="24"/>
      <c r="GY105" s="286">
        <f>GX104*0.75</f>
        <v>0</v>
      </c>
      <c r="GZ105" s="24"/>
      <c r="HA105" s="286">
        <f>GZ104*1</f>
        <v>0</v>
      </c>
      <c r="HB105" s="460"/>
      <c r="HC105" s="443"/>
      <c r="HD105" s="286">
        <f>HC104*0.25</f>
        <v>129.92500000000001</v>
      </c>
      <c r="HE105" s="443"/>
      <c r="HF105" s="286">
        <f>HE104*0.5</f>
        <v>294.99999999999909</v>
      </c>
      <c r="HG105" s="443"/>
      <c r="HH105" s="286">
        <f>HG104*0.75</f>
        <v>777.82500000000027</v>
      </c>
      <c r="HI105" s="443"/>
      <c r="HJ105" s="286">
        <f>HI104*1</f>
        <v>386.80000000000109</v>
      </c>
      <c r="HK105" s="460"/>
      <c r="HL105" s="443"/>
      <c r="HM105" s="286">
        <f>HL104*0.25</f>
        <v>258.35000000000002</v>
      </c>
      <c r="HN105" s="443"/>
      <c r="HO105" s="286">
        <f>HN104*0.5</f>
        <v>326.19999999999891</v>
      </c>
      <c r="HP105" s="443"/>
      <c r="HQ105" s="286">
        <f>HP104*0.75</f>
        <v>0</v>
      </c>
      <c r="HR105" s="443"/>
      <c r="HS105" s="286">
        <f>HR104*1</f>
        <v>364.50000000000182</v>
      </c>
      <c r="HT105" s="460"/>
      <c r="HU105" s="443"/>
      <c r="HV105" s="286">
        <f>HU104*0.25</f>
        <v>1095.8</v>
      </c>
      <c r="HW105" s="443"/>
      <c r="HX105" s="286">
        <f>HW104*0.5</f>
        <v>1539.850000000004</v>
      </c>
      <c r="HY105" s="443"/>
      <c r="HZ105" s="286">
        <f>HY104*0.75</f>
        <v>3031.4249999999984</v>
      </c>
      <c r="IA105" s="443"/>
      <c r="IB105" s="286">
        <f>IA104*1</f>
        <v>3310.4000000000324</v>
      </c>
      <c r="IC105" s="460"/>
      <c r="ID105" s="443"/>
      <c r="IE105" s="286">
        <f>ID104*0.25</f>
        <v>69.075000000000003</v>
      </c>
      <c r="IF105" s="443"/>
      <c r="IG105" s="286">
        <f>IF104*0.5</f>
        <v>10.500000000003638</v>
      </c>
      <c r="IH105" s="443"/>
      <c r="II105" s="286">
        <f>IH104*0.75</f>
        <v>0</v>
      </c>
      <c r="IJ105" s="443"/>
      <c r="IK105" s="286">
        <f>IJ104*1</f>
        <v>0</v>
      </c>
      <c r="IL105" s="460"/>
      <c r="IM105" s="443"/>
      <c r="IN105" s="286">
        <f>IM104*0.25</f>
        <v>53.875</v>
      </c>
      <c r="IO105" s="443"/>
      <c r="IP105" s="286">
        <f>IO104*0.5</f>
        <v>74.750000000003638</v>
      </c>
      <c r="IQ105" s="443"/>
      <c r="IR105" s="286">
        <f>IQ104*0.75</f>
        <v>0</v>
      </c>
      <c r="IS105" s="443"/>
      <c r="IT105" s="286">
        <f>IS104*1</f>
        <v>291.80000000000655</v>
      </c>
      <c r="IU105" s="460"/>
      <c r="IV105" s="443"/>
      <c r="IW105" s="286">
        <f>IV104*0.25</f>
        <v>60.4</v>
      </c>
      <c r="IX105" s="443"/>
      <c r="IY105" s="286">
        <f>IX104*0.5</f>
        <v>171.60000000000218</v>
      </c>
      <c r="IZ105" s="443"/>
      <c r="JA105" s="286">
        <f>IZ104*0.75</f>
        <v>350.25000000000068</v>
      </c>
      <c r="JB105" s="443"/>
      <c r="JC105" s="286">
        <f>JB104*1</f>
        <v>370.80000000000291</v>
      </c>
      <c r="JD105" s="460"/>
      <c r="JE105" s="443"/>
      <c r="JF105" s="286">
        <f>JE104*0.25</f>
        <v>113.75</v>
      </c>
      <c r="JG105" s="443"/>
      <c r="JH105" s="286">
        <f>JG104*0.5</f>
        <v>151.35000000000218</v>
      </c>
      <c r="JI105" s="443"/>
      <c r="JJ105" s="286">
        <f>JI104*0.75</f>
        <v>141.74999999999864</v>
      </c>
      <c r="JK105" s="443"/>
      <c r="JL105" s="286">
        <f>JK104*1</f>
        <v>523.10000000000218</v>
      </c>
      <c r="JM105" s="460"/>
      <c r="JN105" s="443"/>
      <c r="JO105" s="286">
        <f>JN104*0.25</f>
        <v>94</v>
      </c>
      <c r="JP105" s="443"/>
      <c r="JQ105" s="286">
        <f>JP104*0.5</f>
        <v>41.25</v>
      </c>
      <c r="JR105" s="443"/>
      <c r="JS105" s="286">
        <f>JR104*0.75</f>
        <v>0</v>
      </c>
      <c r="JT105" s="443"/>
      <c r="JU105" s="286">
        <f>JT104*1</f>
        <v>0</v>
      </c>
      <c r="JV105" s="460"/>
      <c r="JW105" s="443"/>
      <c r="JX105" s="286">
        <f>JW104*0.25</f>
        <v>724.97500000000002</v>
      </c>
      <c r="JY105" s="443"/>
      <c r="JZ105" s="286">
        <f>JY104*0.5</f>
        <v>1621.5999999999949</v>
      </c>
      <c r="KA105" s="443"/>
      <c r="KB105" s="286">
        <f>KA104*0.75</f>
        <v>2150.6999999999225</v>
      </c>
      <c r="KC105" s="443"/>
      <c r="KD105" s="286">
        <f t="shared" ref="KD105" si="93">KC104*1</f>
        <v>3082.7000000002663</v>
      </c>
      <c r="KE105" s="460"/>
      <c r="KF105" s="443"/>
      <c r="KG105" s="286">
        <f>KF104*0.25</f>
        <v>34.75</v>
      </c>
      <c r="KH105" s="443"/>
      <c r="KI105" s="286">
        <f>KH104*0.5</f>
        <v>30.44999999999709</v>
      </c>
      <c r="KJ105" s="443"/>
      <c r="KK105" s="286">
        <f>KJ104*0.75</f>
        <v>9.4499999999995907</v>
      </c>
      <c r="KL105" s="443"/>
      <c r="KM105" s="286">
        <f>KL104*1</f>
        <v>179.70000000000437</v>
      </c>
      <c r="KN105" s="460"/>
      <c r="KO105" s="443"/>
      <c r="KP105" s="286">
        <f>KO104*0.25</f>
        <v>92.3</v>
      </c>
      <c r="KQ105" s="443"/>
      <c r="KR105" s="286">
        <f>KQ104*0.5</f>
        <v>156.59999999999854</v>
      </c>
      <c r="KS105" s="443"/>
      <c r="KT105" s="286">
        <f>KS104*0.75</f>
        <v>0</v>
      </c>
      <c r="KU105" s="443"/>
      <c r="KV105" s="286">
        <f>KU104*1</f>
        <v>0</v>
      </c>
      <c r="KW105" s="460"/>
      <c r="KX105" s="443"/>
      <c r="KY105" s="286">
        <f>KX104*0.25</f>
        <v>83.15</v>
      </c>
      <c r="KZ105" s="443"/>
      <c r="LA105" s="286">
        <f>KZ104*0.5</f>
        <v>60.19999999999709</v>
      </c>
      <c r="LB105" s="443"/>
      <c r="LC105" s="286">
        <f>LB104*0.75</f>
        <v>0</v>
      </c>
      <c r="LD105" s="443"/>
      <c r="LE105" s="286">
        <f>LD104*1</f>
        <v>0</v>
      </c>
      <c r="LF105" s="460"/>
      <c r="LG105" s="443"/>
      <c r="LH105" s="286">
        <f>LG104*0.25</f>
        <v>36.424999999999997</v>
      </c>
      <c r="LI105" s="443"/>
      <c r="LJ105" s="286">
        <f>LI104*0.5</f>
        <v>17.700000000000273</v>
      </c>
      <c r="LK105" s="443"/>
      <c r="LL105" s="286">
        <f>LK104*0.75</f>
        <v>0</v>
      </c>
      <c r="LM105" s="443"/>
      <c r="LN105" s="286">
        <f>LM104*1</f>
        <v>0</v>
      </c>
      <c r="LO105" s="460"/>
      <c r="LP105" s="443"/>
      <c r="LQ105" s="286">
        <f>LP104*0.25</f>
        <v>134.71250000000001</v>
      </c>
      <c r="LR105" s="443"/>
      <c r="LS105" s="286">
        <f>LR104*0.5</f>
        <v>222.14999999999782</v>
      </c>
      <c r="LT105" s="443"/>
      <c r="LU105" s="286">
        <f>LT104*0.75</f>
        <v>268.87500000000136</v>
      </c>
      <c r="LV105" s="443"/>
      <c r="LW105" s="286">
        <f>LV104*1</f>
        <v>535.30000000001019</v>
      </c>
      <c r="LX105" s="460"/>
      <c r="LY105" s="443"/>
      <c r="LZ105" s="286">
        <f>LY104*0.25</f>
        <v>48.1</v>
      </c>
      <c r="MA105" s="443"/>
      <c r="MB105" s="286">
        <f>MA104*0.5</f>
        <v>261.94999999999891</v>
      </c>
      <c r="MC105" s="443"/>
      <c r="MD105" s="286">
        <f>MC104*0.75</f>
        <v>0</v>
      </c>
      <c r="ME105" s="443"/>
      <c r="MF105" s="286">
        <f>ME104*1</f>
        <v>0</v>
      </c>
      <c r="MG105" s="460"/>
      <c r="MH105" s="443"/>
      <c r="MI105" s="286">
        <f>MH104*0.25</f>
        <v>254.15</v>
      </c>
      <c r="MJ105" s="443"/>
      <c r="MK105" s="286">
        <f>MJ104*0.5</f>
        <v>248.29999999999563</v>
      </c>
      <c r="ML105" s="443"/>
      <c r="MM105" s="286">
        <f>ML104*0.75</f>
        <v>851.85000000000082</v>
      </c>
      <c r="MN105" s="443"/>
      <c r="MO105" s="286">
        <f>MN104*1</f>
        <v>1128.1000000000131</v>
      </c>
      <c r="MP105" s="460"/>
      <c r="MQ105" s="443"/>
      <c r="MR105" s="286">
        <f>MQ104*0.25</f>
        <v>90.5</v>
      </c>
      <c r="MS105" s="443"/>
      <c r="MT105" s="286">
        <f>MS104*0.5</f>
        <v>101.99999999999636</v>
      </c>
      <c r="MU105" s="443"/>
      <c r="MV105" s="286">
        <f>MU104*0.75</f>
        <v>241.49999999999727</v>
      </c>
      <c r="MW105" s="443"/>
      <c r="MX105" s="286">
        <f>MW104*1</f>
        <v>315.50000000001819</v>
      </c>
      <c r="MY105" s="460"/>
      <c r="MZ105" s="443"/>
      <c r="NA105" s="286">
        <f>MZ104*0.25</f>
        <v>0</v>
      </c>
      <c r="NB105" s="443"/>
      <c r="NC105" s="286">
        <f>NB104*0.5</f>
        <v>0</v>
      </c>
      <c r="ND105" s="443"/>
      <c r="NE105" s="286">
        <f>ND104*0.75</f>
        <v>0</v>
      </c>
      <c r="NF105" s="443"/>
      <c r="NG105" s="286">
        <f>NF104*1</f>
        <v>1061.4000000000015</v>
      </c>
      <c r="NH105" s="460"/>
    </row>
    <row r="106" spans="1:372" s="50" customFormat="1" ht="15.75">
      <c r="A106" s="665" t="s">
        <v>3713</v>
      </c>
      <c r="B106" s="256"/>
      <c r="C106" s="255"/>
      <c r="D106" s="305"/>
      <c r="E106" s="463"/>
      <c r="F106" s="178"/>
      <c r="G106" s="463"/>
      <c r="H106" s="305"/>
      <c r="I106" s="463"/>
      <c r="J106" s="305"/>
      <c r="K106" s="305"/>
      <c r="L106" s="255"/>
      <c r="M106" s="305"/>
      <c r="N106" s="463"/>
      <c r="O106" s="305"/>
      <c r="P106" s="463"/>
      <c r="Q106" s="305"/>
      <c r="R106" s="463"/>
      <c r="S106" s="305"/>
      <c r="T106" s="305"/>
      <c r="U106" s="255"/>
      <c r="V106" s="178"/>
      <c r="W106" s="463"/>
      <c r="X106" s="305"/>
      <c r="Y106" s="463"/>
      <c r="Z106" s="178"/>
      <c r="AA106" s="305"/>
      <c r="AC106" s="48"/>
      <c r="AD106" s="255"/>
      <c r="AE106" s="178"/>
      <c r="AF106" s="355"/>
      <c r="AG106" s="178"/>
      <c r="AH106" s="305"/>
      <c r="AI106" s="178"/>
      <c r="AJ106" s="305"/>
      <c r="AK106" s="178"/>
      <c r="AL106" s="48"/>
      <c r="AM106" s="255"/>
      <c r="AN106" s="305"/>
      <c r="AO106" s="355"/>
      <c r="AP106" s="178"/>
      <c r="AQ106" s="305"/>
      <c r="AR106" s="305"/>
      <c r="AS106" s="305"/>
      <c r="AT106" s="305"/>
      <c r="AU106" s="48"/>
      <c r="AV106" s="255"/>
      <c r="AW106" s="178"/>
      <c r="AX106" s="355"/>
      <c r="AY106" s="178"/>
      <c r="AZ106" s="305"/>
      <c r="BA106" s="305"/>
      <c r="BB106" s="305"/>
      <c r="BC106" s="305"/>
      <c r="BD106" s="48"/>
      <c r="BE106" s="255"/>
      <c r="BF106" s="305"/>
      <c r="BG106" s="355"/>
      <c r="BH106" s="178"/>
      <c r="BI106" s="305"/>
      <c r="BJ106" s="178"/>
      <c r="BK106" s="305"/>
      <c r="BL106" s="178"/>
      <c r="BM106" s="48"/>
      <c r="BN106" s="255"/>
      <c r="BO106" s="305"/>
      <c r="BP106" s="355"/>
      <c r="BQ106" s="305"/>
      <c r="BR106" s="305"/>
      <c r="BS106" s="305"/>
      <c r="BT106" s="305"/>
      <c r="BU106" s="305"/>
      <c r="BV106" s="48"/>
      <c r="BW106" s="255"/>
      <c r="BX106" s="305"/>
      <c r="BY106" s="355"/>
      <c r="BZ106" s="305"/>
      <c r="CA106" s="305"/>
      <c r="CB106" s="305"/>
      <c r="CC106" s="305"/>
      <c r="CD106" s="305"/>
      <c r="CE106" s="48"/>
      <c r="CF106" s="255"/>
      <c r="CG106" s="305"/>
      <c r="CH106" s="355"/>
      <c r="CI106" s="178"/>
      <c r="CJ106" s="305"/>
      <c r="CK106" s="178"/>
      <c r="CL106" s="305"/>
      <c r="CM106" s="178"/>
      <c r="CN106" s="48"/>
      <c r="CO106" s="255"/>
      <c r="CP106" s="305"/>
      <c r="CQ106" s="355"/>
      <c r="CR106" s="178"/>
      <c r="CS106" s="305"/>
      <c r="CT106" s="178"/>
      <c r="CU106" s="305"/>
      <c r="CV106" s="178"/>
      <c r="CW106" s="48"/>
      <c r="CX106" s="255"/>
      <c r="CY106" s="305"/>
      <c r="CZ106" s="355"/>
      <c r="DA106" s="178"/>
      <c r="DB106" s="305"/>
      <c r="DC106" s="305"/>
      <c r="DD106" s="305"/>
      <c r="DE106" s="305"/>
      <c r="DF106" s="48"/>
      <c r="DG106" s="255"/>
      <c r="DH106" s="305"/>
      <c r="DI106" s="355"/>
      <c r="DJ106" s="178"/>
      <c r="DK106" s="305"/>
      <c r="DL106" s="178"/>
      <c r="DM106" s="305"/>
      <c r="DN106" s="178"/>
      <c r="DO106" s="48"/>
      <c r="DP106" s="255"/>
      <c r="DQ106" s="305"/>
      <c r="DR106" s="355"/>
      <c r="DS106" s="178"/>
      <c r="DT106" s="305"/>
      <c r="DU106" s="305"/>
      <c r="DV106" s="305"/>
      <c r="DW106" s="305"/>
      <c r="DX106" s="48"/>
      <c r="DY106" s="255"/>
      <c r="DZ106" s="305"/>
      <c r="EA106" s="355"/>
      <c r="EB106" s="178"/>
      <c r="EC106" s="305"/>
      <c r="ED106" s="178"/>
      <c r="EE106" s="305"/>
      <c r="EF106" s="178"/>
      <c r="EG106" s="48"/>
      <c r="EH106" s="255"/>
      <c r="EI106" s="305"/>
      <c r="EJ106" s="355"/>
      <c r="EK106" s="178"/>
      <c r="EL106" s="305"/>
      <c r="EM106" s="178"/>
      <c r="EN106" s="305"/>
      <c r="EO106" s="178"/>
      <c r="EP106" s="48"/>
      <c r="EQ106" s="255"/>
      <c r="ER106" s="305"/>
      <c r="ES106" s="355"/>
      <c r="ET106" s="178"/>
      <c r="EU106" s="305"/>
      <c r="EV106" s="178"/>
      <c r="EW106" s="305"/>
      <c r="EX106" s="178"/>
      <c r="EY106" s="48"/>
      <c r="EZ106" s="255"/>
      <c r="FA106" s="305"/>
      <c r="FB106" s="355"/>
      <c r="FC106" s="178"/>
      <c r="FD106" s="305"/>
      <c r="FE106" s="178"/>
      <c r="FF106" s="305"/>
      <c r="FG106" s="178"/>
      <c r="FH106" s="48"/>
      <c r="FI106" s="255"/>
      <c r="FJ106" s="305"/>
      <c r="FK106" s="355"/>
      <c r="FL106" s="178"/>
      <c r="FM106" s="305"/>
      <c r="FN106" s="305"/>
      <c r="FO106" s="305"/>
      <c r="FP106" s="305"/>
      <c r="FQ106" s="48"/>
      <c r="FR106" s="255"/>
      <c r="FS106" s="305"/>
      <c r="FT106" s="355"/>
      <c r="FU106" s="178"/>
      <c r="FV106" s="305"/>
      <c r="FW106" s="178"/>
      <c r="FX106" s="305"/>
      <c r="FY106" s="178"/>
      <c r="FZ106" s="48"/>
      <c r="GA106" s="255"/>
      <c r="GB106" s="305"/>
      <c r="GC106" s="355"/>
      <c r="GD106" s="178"/>
      <c r="GE106" s="305"/>
      <c r="GF106" s="178"/>
      <c r="GG106" s="305"/>
      <c r="GH106" s="178"/>
      <c r="GI106" s="48"/>
      <c r="GJ106" s="255"/>
      <c r="GK106" s="305"/>
      <c r="GL106" s="355"/>
      <c r="GM106" s="178"/>
      <c r="GN106" s="305"/>
      <c r="GO106" s="305"/>
      <c r="GP106" s="305"/>
      <c r="GQ106" s="305"/>
      <c r="GR106" s="48"/>
      <c r="GS106" s="255"/>
      <c r="GT106" s="305"/>
      <c r="GU106" s="355"/>
      <c r="GV106" s="178"/>
      <c r="GW106" s="305"/>
      <c r="GX106" s="178"/>
      <c r="GY106" s="305"/>
      <c r="GZ106" s="178"/>
      <c r="HA106" s="305"/>
      <c r="HB106" s="255"/>
      <c r="HC106" s="305"/>
      <c r="HD106" s="355"/>
      <c r="HE106" s="305"/>
      <c r="HF106" s="305"/>
      <c r="HG106" s="305"/>
      <c r="HH106" s="305"/>
      <c r="HI106" s="305"/>
      <c r="HJ106" s="48"/>
      <c r="HK106" s="255"/>
      <c r="HL106" s="305"/>
      <c r="HM106" s="355"/>
      <c r="HN106" s="305"/>
      <c r="HO106" s="305"/>
      <c r="HP106" s="305"/>
      <c r="HQ106" s="305"/>
      <c r="HR106" s="305"/>
      <c r="HS106" s="48"/>
      <c r="HT106" s="255"/>
      <c r="HU106" s="305"/>
      <c r="HV106" s="355"/>
      <c r="HW106" s="305"/>
      <c r="HX106" s="305"/>
      <c r="HY106" s="305"/>
      <c r="HZ106" s="305"/>
      <c r="IA106" s="305"/>
      <c r="IB106" s="48"/>
      <c r="IC106" s="255"/>
      <c r="ID106" s="305"/>
      <c r="IE106" s="355"/>
      <c r="IF106" s="305"/>
      <c r="IG106" s="305"/>
      <c r="IH106" s="305"/>
      <c r="II106" s="305"/>
      <c r="IJ106" s="305"/>
      <c r="IK106" s="305"/>
      <c r="IL106" s="255"/>
      <c r="IM106" s="305"/>
      <c r="IN106" s="355"/>
      <c r="IO106" s="305"/>
      <c r="IP106" s="305"/>
      <c r="IQ106" s="305"/>
      <c r="IR106" s="305"/>
      <c r="IS106" s="305"/>
      <c r="IT106" s="48"/>
      <c r="IU106" s="255"/>
      <c r="IV106" s="305"/>
      <c r="IW106" s="355"/>
      <c r="IX106" s="305"/>
      <c r="IY106" s="305"/>
      <c r="IZ106" s="305"/>
      <c r="JA106" s="305"/>
      <c r="JB106" s="305"/>
      <c r="JC106" s="48"/>
      <c r="JD106" s="255"/>
      <c r="JE106" s="305"/>
      <c r="JF106" s="355"/>
      <c r="JG106" s="305"/>
      <c r="JH106" s="305"/>
      <c r="JI106" s="305"/>
      <c r="JJ106" s="305"/>
      <c r="JK106" s="305"/>
      <c r="JL106" s="48"/>
      <c r="JM106" s="255"/>
      <c r="JN106" s="305"/>
      <c r="JO106" s="355"/>
      <c r="JP106" s="305"/>
      <c r="JQ106" s="305"/>
      <c r="JR106" s="305"/>
      <c r="JS106" s="305"/>
      <c r="JT106" s="305"/>
      <c r="JU106" s="305"/>
      <c r="JV106" s="255"/>
      <c r="JW106" s="305"/>
      <c r="JX106" s="355"/>
      <c r="JY106" s="305"/>
      <c r="JZ106" s="305"/>
      <c r="KA106" s="305"/>
      <c r="KB106" s="305"/>
      <c r="KC106" s="305"/>
      <c r="KD106" s="48"/>
      <c r="KE106" s="255"/>
      <c r="KF106" s="305"/>
      <c r="KG106" s="355"/>
      <c r="KH106" s="305"/>
      <c r="KI106" s="305"/>
      <c r="KJ106" s="305"/>
      <c r="KK106" s="305"/>
      <c r="KL106" s="305"/>
      <c r="KM106" s="48"/>
      <c r="KN106" s="255"/>
      <c r="KO106" s="305"/>
      <c r="KP106" s="355"/>
      <c r="KQ106" s="305"/>
      <c r="KR106" s="305"/>
      <c r="KS106" s="305"/>
      <c r="KT106" s="305"/>
      <c r="KU106" s="305"/>
      <c r="KV106" s="305"/>
      <c r="KW106" s="255"/>
      <c r="KX106" s="305"/>
      <c r="KY106" s="355"/>
      <c r="KZ106" s="305"/>
      <c r="LA106" s="305"/>
      <c r="LB106" s="305"/>
      <c r="LC106" s="305"/>
      <c r="LD106" s="305"/>
      <c r="LE106" s="305"/>
      <c r="LF106" s="255"/>
      <c r="LG106" s="305"/>
      <c r="LH106" s="355"/>
      <c r="LI106" s="305"/>
      <c r="LJ106" s="305"/>
      <c r="LK106" s="305"/>
      <c r="LL106" s="305"/>
      <c r="LM106" s="305"/>
      <c r="LN106" s="48"/>
      <c r="LO106" s="255"/>
      <c r="LP106" s="305"/>
      <c r="LQ106" s="355"/>
      <c r="LR106" s="305"/>
      <c r="LS106" s="305"/>
      <c r="LT106" s="305"/>
      <c r="LU106" s="305"/>
      <c r="LV106" s="305"/>
      <c r="LW106" s="48"/>
      <c r="LX106" s="255"/>
      <c r="LY106" s="305"/>
      <c r="LZ106" s="355"/>
      <c r="MA106" s="305"/>
      <c r="MB106" s="305"/>
      <c r="MC106" s="305"/>
      <c r="MD106" s="305"/>
      <c r="ME106" s="305"/>
      <c r="MF106" s="305"/>
      <c r="MG106" s="255"/>
      <c r="MH106" s="305"/>
      <c r="MI106" s="355"/>
      <c r="MJ106" s="305"/>
      <c r="MK106" s="305"/>
      <c r="ML106" s="305"/>
      <c r="MM106" s="305"/>
      <c r="MN106" s="305"/>
      <c r="MO106" s="48"/>
      <c r="MP106" s="255"/>
      <c r="MQ106" s="305"/>
      <c r="MR106" s="355"/>
      <c r="MS106" s="305"/>
      <c r="MT106" s="305"/>
      <c r="MU106" s="305"/>
      <c r="MV106" s="305"/>
      <c r="MW106" s="305"/>
      <c r="MX106" s="48"/>
      <c r="MY106" s="255"/>
      <c r="MZ106" s="305"/>
      <c r="NA106" s="355"/>
      <c r="NB106" s="305"/>
      <c r="NC106" s="305"/>
      <c r="ND106" s="305"/>
      <c r="NE106" s="305"/>
      <c r="NF106" s="305"/>
      <c r="NG106" s="48"/>
      <c r="NH106" s="255"/>
    </row>
    <row r="107" spans="1:372" ht="18">
      <c r="A107" s="538" t="s">
        <v>817</v>
      </c>
      <c r="B107" s="59"/>
      <c r="C107" s="460"/>
      <c r="D107" s="443">
        <v>393.2</v>
      </c>
      <c r="E107" s="444" t="s">
        <v>187</v>
      </c>
      <c r="F107" s="661">
        <v>473.19999999999993</v>
      </c>
      <c r="G107" s="444" t="s">
        <v>183</v>
      </c>
      <c r="H107" s="662"/>
      <c r="I107" s="444" t="s">
        <v>184</v>
      </c>
      <c r="J107" s="662"/>
      <c r="K107" s="444" t="s">
        <v>185</v>
      </c>
      <c r="L107" s="460"/>
      <c r="M107" s="443">
        <v>317</v>
      </c>
      <c r="N107" s="444" t="s">
        <v>187</v>
      </c>
      <c r="O107" s="24">
        <v>202.49999999999977</v>
      </c>
      <c r="P107" s="444" t="s">
        <v>183</v>
      </c>
      <c r="Q107" s="24"/>
      <c r="R107" s="444" t="s">
        <v>184</v>
      </c>
      <c r="S107" s="24"/>
      <c r="T107" s="444" t="s">
        <v>185</v>
      </c>
      <c r="U107" s="460"/>
      <c r="V107" s="24">
        <v>706.39999999999941</v>
      </c>
      <c r="W107" s="444" t="s">
        <v>187</v>
      </c>
      <c r="X107" s="24">
        <v>244.99999999999977</v>
      </c>
      <c r="Y107" s="444" t="s">
        <v>183</v>
      </c>
      <c r="Z107" s="24"/>
      <c r="AA107" s="444" t="s">
        <v>184</v>
      </c>
      <c r="AC107" s="444" t="s">
        <v>185</v>
      </c>
      <c r="AD107" s="460"/>
      <c r="AE107" s="24">
        <v>228.599999999999</v>
      </c>
      <c r="AF107" s="444" t="s">
        <v>187</v>
      </c>
      <c r="AG107" s="24">
        <v>373</v>
      </c>
      <c r="AH107" s="444" t="s">
        <v>183</v>
      </c>
      <c r="AI107" s="443"/>
      <c r="AJ107" s="444" t="s">
        <v>184</v>
      </c>
      <c r="AK107" s="443"/>
      <c r="AL107" s="444" t="s">
        <v>185</v>
      </c>
      <c r="AM107" s="460"/>
      <c r="AN107" s="443"/>
      <c r="AO107" s="444" t="s">
        <v>187</v>
      </c>
      <c r="AP107" s="24">
        <v>204.69999999999891</v>
      </c>
      <c r="AQ107" s="444" t="s">
        <v>183</v>
      </c>
      <c r="AR107" s="24">
        <v>205.19999999999982</v>
      </c>
      <c r="AS107" s="444" t="s">
        <v>184</v>
      </c>
      <c r="AT107" s="24"/>
      <c r="AU107" s="444" t="s">
        <v>185</v>
      </c>
      <c r="AV107" s="460"/>
      <c r="AW107" s="24"/>
      <c r="AX107" s="444" t="s">
        <v>187</v>
      </c>
      <c r="AY107" s="24">
        <v>542.5</v>
      </c>
      <c r="AZ107" s="444" t="s">
        <v>183</v>
      </c>
      <c r="BA107" s="24">
        <v>339.90000000000009</v>
      </c>
      <c r="BB107" s="444" t="s">
        <v>184</v>
      </c>
      <c r="BC107" s="24"/>
      <c r="BD107" s="444" t="s">
        <v>185</v>
      </c>
      <c r="BE107" s="460"/>
      <c r="BF107" s="443"/>
      <c r="BG107" s="444" t="s">
        <v>187</v>
      </c>
      <c r="BH107" s="24">
        <v>405.54999999999973</v>
      </c>
      <c r="BI107" s="444" t="s">
        <v>183</v>
      </c>
      <c r="BJ107" s="24">
        <v>339.09999999999945</v>
      </c>
      <c r="BK107" s="444" t="s">
        <v>184</v>
      </c>
      <c r="BL107" s="24"/>
      <c r="BM107" s="444" t="s">
        <v>185</v>
      </c>
      <c r="BN107" s="460"/>
      <c r="BO107" s="443"/>
      <c r="BP107" s="444" t="s">
        <v>187</v>
      </c>
      <c r="BQ107" s="24">
        <v>711.64999999999918</v>
      </c>
      <c r="BR107" s="444" t="s">
        <v>183</v>
      </c>
      <c r="BS107" s="24">
        <v>387.10000000000036</v>
      </c>
      <c r="BT107" s="444" t="s">
        <v>184</v>
      </c>
      <c r="BU107" s="24"/>
      <c r="BV107" s="444" t="s">
        <v>185</v>
      </c>
      <c r="BW107" s="460"/>
      <c r="BX107" s="443"/>
      <c r="BY107" s="444" t="s">
        <v>187</v>
      </c>
      <c r="BZ107" s="443">
        <v>567.59999999999854</v>
      </c>
      <c r="CA107" s="444" t="s">
        <v>183</v>
      </c>
      <c r="CB107" s="663">
        <v>159.30000000000109</v>
      </c>
      <c r="CC107" s="444" t="s">
        <v>184</v>
      </c>
      <c r="CD107" s="663"/>
      <c r="CE107" s="444" t="s">
        <v>185</v>
      </c>
      <c r="CF107" s="460"/>
      <c r="CG107" s="443"/>
      <c r="CH107" s="444" t="s">
        <v>187</v>
      </c>
      <c r="CI107" s="24">
        <v>428.89999999999782</v>
      </c>
      <c r="CJ107" s="444" t="s">
        <v>183</v>
      </c>
      <c r="CK107" s="24"/>
      <c r="CL107" s="444" t="s">
        <v>184</v>
      </c>
      <c r="CM107" s="24"/>
      <c r="CN107" s="444" t="s">
        <v>185</v>
      </c>
      <c r="CO107" s="460"/>
      <c r="CP107" s="443"/>
      <c r="CQ107" s="444" t="s">
        <v>187</v>
      </c>
      <c r="CR107" s="24">
        <v>303.449999999998</v>
      </c>
      <c r="CS107" s="444" t="s">
        <v>183</v>
      </c>
      <c r="CT107" s="24"/>
      <c r="CU107" s="444" t="s">
        <v>184</v>
      </c>
      <c r="CV107" s="24"/>
      <c r="CW107" s="444" t="s">
        <v>185</v>
      </c>
      <c r="CX107" s="460"/>
      <c r="CY107" s="443"/>
      <c r="CZ107" s="444" t="s">
        <v>187</v>
      </c>
      <c r="DA107" s="24">
        <v>544.199999999998</v>
      </c>
      <c r="DB107" s="444" t="s">
        <v>183</v>
      </c>
      <c r="DC107" s="24">
        <v>451.10000000000036</v>
      </c>
      <c r="DD107" s="444" t="s">
        <v>184</v>
      </c>
      <c r="DE107" s="24"/>
      <c r="DF107" s="444" t="s">
        <v>185</v>
      </c>
      <c r="DG107" s="460"/>
      <c r="DH107" s="443"/>
      <c r="DI107" s="444" t="s">
        <v>187</v>
      </c>
      <c r="DJ107" s="24">
        <v>304.79999999999745</v>
      </c>
      <c r="DK107" s="444" t="s">
        <v>183</v>
      </c>
      <c r="DL107" s="24"/>
      <c r="DM107" s="444" t="s">
        <v>184</v>
      </c>
      <c r="DN107" s="24"/>
      <c r="DO107" s="444" t="s">
        <v>185</v>
      </c>
      <c r="DP107" s="460"/>
      <c r="DQ107" s="443"/>
      <c r="DR107" s="444" t="s">
        <v>187</v>
      </c>
      <c r="DS107" s="663">
        <v>412.29999999999836</v>
      </c>
      <c r="DT107" s="444" t="s">
        <v>183</v>
      </c>
      <c r="DU107" s="24">
        <v>443.79999999999927</v>
      </c>
      <c r="DV107" s="444" t="s">
        <v>184</v>
      </c>
      <c r="DW107" s="24"/>
      <c r="DX107" s="444" t="s">
        <v>185</v>
      </c>
      <c r="DY107" s="460"/>
      <c r="DZ107" s="443"/>
      <c r="EA107" s="444" t="s">
        <v>187</v>
      </c>
      <c r="EB107" s="24">
        <v>105.09999999999764</v>
      </c>
      <c r="EC107" s="444" t="s">
        <v>183</v>
      </c>
      <c r="ED107" s="24"/>
      <c r="EE107" s="444" t="s">
        <v>184</v>
      </c>
      <c r="EF107" s="24"/>
      <c r="EG107" s="444" t="s">
        <v>185</v>
      </c>
      <c r="EH107" s="460"/>
      <c r="EI107" s="443"/>
      <c r="EJ107" s="444" t="s">
        <v>187</v>
      </c>
      <c r="EK107" s="663">
        <v>251.74999999999727</v>
      </c>
      <c r="EL107" s="444" t="s">
        <v>183</v>
      </c>
      <c r="EM107" s="663"/>
      <c r="EN107" s="444" t="s">
        <v>184</v>
      </c>
      <c r="EO107" s="663"/>
      <c r="EP107" s="444" t="s">
        <v>185</v>
      </c>
      <c r="EQ107" s="460"/>
      <c r="ER107" s="443"/>
      <c r="ES107" s="444" t="s">
        <v>187</v>
      </c>
      <c r="ET107" s="24">
        <v>459.49999999999909</v>
      </c>
      <c r="EU107" s="444" t="s">
        <v>183</v>
      </c>
      <c r="EV107" s="24"/>
      <c r="EW107" s="444" t="s">
        <v>184</v>
      </c>
      <c r="EX107" s="24"/>
      <c r="EY107" s="444" t="s">
        <v>185</v>
      </c>
      <c r="EZ107" s="460"/>
      <c r="FA107" s="443"/>
      <c r="FB107" s="444" t="s">
        <v>187</v>
      </c>
      <c r="FC107" s="663">
        <v>121.00000000000182</v>
      </c>
      <c r="FD107" s="444" t="s">
        <v>183</v>
      </c>
      <c r="FE107" s="663">
        <v>176.69999999999709</v>
      </c>
      <c r="FF107" s="444" t="s">
        <v>184</v>
      </c>
      <c r="FG107" s="663"/>
      <c r="FH107" s="444" t="s">
        <v>185</v>
      </c>
      <c r="FI107" s="460"/>
      <c r="FJ107" s="443"/>
      <c r="FK107" s="444" t="s">
        <v>187</v>
      </c>
      <c r="FL107" s="663">
        <v>118.50000000000182</v>
      </c>
      <c r="FM107" s="444" t="s">
        <v>183</v>
      </c>
      <c r="FN107" s="24">
        <v>510.59999999999854</v>
      </c>
      <c r="FO107" s="444" t="s">
        <v>184</v>
      </c>
      <c r="FP107" s="24"/>
      <c r="FQ107" s="444" t="s">
        <v>185</v>
      </c>
      <c r="FR107" s="460"/>
      <c r="FS107" s="443"/>
      <c r="FT107" s="444" t="s">
        <v>187</v>
      </c>
      <c r="FU107" s="663">
        <v>327.60000000000218</v>
      </c>
      <c r="FV107" s="444" t="s">
        <v>183</v>
      </c>
      <c r="FW107" s="663"/>
      <c r="FX107" s="444" t="s">
        <v>184</v>
      </c>
      <c r="FY107" s="663"/>
      <c r="FZ107" s="444" t="s">
        <v>185</v>
      </c>
      <c r="GA107" s="460"/>
      <c r="GB107" s="443"/>
      <c r="GC107" s="444" t="s">
        <v>187</v>
      </c>
      <c r="GD107" s="24">
        <v>359.5</v>
      </c>
      <c r="GE107" s="444" t="s">
        <v>183</v>
      </c>
      <c r="GF107" s="24"/>
      <c r="GG107" s="444" t="s">
        <v>184</v>
      </c>
      <c r="GH107" s="24"/>
      <c r="GI107" s="444" t="s">
        <v>185</v>
      </c>
      <c r="GJ107" s="460"/>
      <c r="GK107" s="443"/>
      <c r="GL107" s="444" t="s">
        <v>187</v>
      </c>
      <c r="GM107" s="663">
        <v>3079.8000000000011</v>
      </c>
      <c r="GN107" s="444" t="s">
        <v>183</v>
      </c>
      <c r="GO107" s="24">
        <v>1272.2000000000007</v>
      </c>
      <c r="GP107" s="444" t="s">
        <v>184</v>
      </c>
      <c r="GQ107" s="24"/>
      <c r="GR107" s="444" t="s">
        <v>185</v>
      </c>
      <c r="GS107" s="460"/>
      <c r="GT107" s="443"/>
      <c r="GU107" s="444" t="s">
        <v>187</v>
      </c>
      <c r="GV107" s="663">
        <v>174.85000000000218</v>
      </c>
      <c r="GW107" s="444" t="s">
        <v>183</v>
      </c>
      <c r="GX107" s="663"/>
      <c r="GY107" s="444" t="s">
        <v>184</v>
      </c>
      <c r="GZ107" s="663"/>
      <c r="HA107" s="444" t="s">
        <v>185</v>
      </c>
      <c r="HB107" s="460"/>
      <c r="HC107" s="443"/>
      <c r="HD107" s="444" t="s">
        <v>187</v>
      </c>
      <c r="HE107" s="24">
        <v>189.40000000000327</v>
      </c>
      <c r="HF107" s="444" t="s">
        <v>183</v>
      </c>
      <c r="HG107" s="24">
        <v>1020.4999999999982</v>
      </c>
      <c r="HH107" s="444" t="s">
        <v>184</v>
      </c>
      <c r="HI107" s="24"/>
      <c r="HJ107" s="444" t="s">
        <v>185</v>
      </c>
      <c r="HK107" s="460"/>
      <c r="HL107" s="443"/>
      <c r="HM107" s="444" t="s">
        <v>187</v>
      </c>
      <c r="HN107" s="663">
        <v>1016.0000000000018</v>
      </c>
      <c r="HO107" s="444" t="s">
        <v>183</v>
      </c>
      <c r="HP107" s="663"/>
      <c r="HQ107" s="444" t="s">
        <v>184</v>
      </c>
      <c r="HR107" s="663"/>
      <c r="HS107" s="444" t="s">
        <v>185</v>
      </c>
      <c r="HT107" s="460"/>
      <c r="HU107" s="443"/>
      <c r="HV107" s="444" t="s">
        <v>187</v>
      </c>
      <c r="HW107" s="663">
        <v>3231.6000000000004</v>
      </c>
      <c r="HX107" s="444" t="s">
        <v>183</v>
      </c>
      <c r="HY107" s="24">
        <v>3900.8999999999969</v>
      </c>
      <c r="HZ107" s="444" t="s">
        <v>184</v>
      </c>
      <c r="IA107" s="24"/>
      <c r="IB107" s="444" t="s">
        <v>185</v>
      </c>
      <c r="IC107" s="460"/>
      <c r="ID107" s="443"/>
      <c r="IE107" s="444" t="s">
        <v>187</v>
      </c>
      <c r="IF107" s="663">
        <v>383.49999999999636</v>
      </c>
      <c r="IG107" s="444" t="s">
        <v>183</v>
      </c>
      <c r="IH107" s="663"/>
      <c r="II107" s="444" t="s">
        <v>184</v>
      </c>
      <c r="IJ107" s="663"/>
      <c r="IK107" s="444" t="s">
        <v>185</v>
      </c>
      <c r="IL107" s="460"/>
      <c r="IM107" s="443"/>
      <c r="IN107" s="444" t="s">
        <v>187</v>
      </c>
      <c r="IO107" s="24">
        <v>74.900000000001455</v>
      </c>
      <c r="IP107" s="444" t="s">
        <v>183</v>
      </c>
      <c r="IQ107" s="24"/>
      <c r="IR107" s="444" t="s">
        <v>184</v>
      </c>
      <c r="IS107" s="24"/>
      <c r="IT107" s="444" t="s">
        <v>185</v>
      </c>
      <c r="IU107" s="460"/>
      <c r="IV107" s="443"/>
      <c r="IW107" s="444" t="s">
        <v>187</v>
      </c>
      <c r="IX107" s="663">
        <v>443.79999999999927</v>
      </c>
      <c r="IY107" s="444" t="s">
        <v>183</v>
      </c>
      <c r="IZ107" s="24">
        <v>308.89999999999873</v>
      </c>
      <c r="JA107" s="444" t="s">
        <v>184</v>
      </c>
      <c r="JB107" s="24"/>
      <c r="JC107" s="444" t="s">
        <v>185</v>
      </c>
      <c r="JD107" s="460"/>
      <c r="JE107" s="443"/>
      <c r="JF107" s="444" t="s">
        <v>187</v>
      </c>
      <c r="JG107" s="663">
        <v>283.70000000000437</v>
      </c>
      <c r="JH107" s="444" t="s">
        <v>183</v>
      </c>
      <c r="JI107" s="663">
        <v>422.09999999999854</v>
      </c>
      <c r="JJ107" s="444" t="s">
        <v>184</v>
      </c>
      <c r="JK107" s="663"/>
      <c r="JL107" s="444" t="s">
        <v>185</v>
      </c>
      <c r="JM107" s="460"/>
      <c r="JN107" s="443"/>
      <c r="JO107" s="444" t="s">
        <v>187</v>
      </c>
      <c r="JP107" s="663">
        <v>504.35000000000946</v>
      </c>
      <c r="JQ107" s="444" t="s">
        <v>183</v>
      </c>
      <c r="JR107" s="663"/>
      <c r="JS107" s="444" t="s">
        <v>184</v>
      </c>
      <c r="JT107" s="663"/>
      <c r="JU107" s="444" t="s">
        <v>185</v>
      </c>
      <c r="JV107" s="460"/>
      <c r="JW107" s="443"/>
      <c r="JX107" s="444" t="s">
        <v>187</v>
      </c>
      <c r="JY107" s="24">
        <v>1746.9000000000124</v>
      </c>
      <c r="JZ107" s="444" t="s">
        <v>183</v>
      </c>
      <c r="KA107" s="24">
        <v>2819.0999999999804</v>
      </c>
      <c r="KB107" s="444" t="s">
        <v>184</v>
      </c>
      <c r="KC107" s="24"/>
      <c r="KD107" s="444" t="s">
        <v>185</v>
      </c>
      <c r="KE107" s="460"/>
      <c r="KF107" s="443"/>
      <c r="KG107" s="444" t="s">
        <v>187</v>
      </c>
      <c r="KH107" s="24">
        <v>240.80000000000655</v>
      </c>
      <c r="KI107" s="444" t="s">
        <v>183</v>
      </c>
      <c r="KJ107" s="663">
        <v>67.499999999997272</v>
      </c>
      <c r="KK107" s="444" t="s">
        <v>184</v>
      </c>
      <c r="KL107" s="663"/>
      <c r="KM107" s="444" t="s">
        <v>185</v>
      </c>
      <c r="KN107" s="460"/>
      <c r="KO107" s="443"/>
      <c r="KP107" s="444" t="s">
        <v>187</v>
      </c>
      <c r="KQ107" s="663">
        <v>453.20000000000437</v>
      </c>
      <c r="KR107" s="444" t="s">
        <v>183</v>
      </c>
      <c r="KS107" s="663"/>
      <c r="KT107" s="444" t="s">
        <v>184</v>
      </c>
      <c r="KU107" s="663"/>
      <c r="KV107" s="444" t="s">
        <v>185</v>
      </c>
      <c r="KW107" s="460"/>
      <c r="KX107" s="443"/>
      <c r="KY107" s="444" t="s">
        <v>187</v>
      </c>
      <c r="KZ107" s="24">
        <v>31.650000000005093</v>
      </c>
      <c r="LA107" s="444" t="s">
        <v>183</v>
      </c>
      <c r="LB107" s="24"/>
      <c r="LC107" s="444" t="s">
        <v>184</v>
      </c>
      <c r="LD107" s="24"/>
      <c r="LE107" s="444" t="s">
        <v>185</v>
      </c>
      <c r="LF107" s="460"/>
      <c r="LG107" s="443"/>
      <c r="LH107" s="444" t="s">
        <v>187</v>
      </c>
      <c r="LI107" s="336">
        <v>93.199999999997999</v>
      </c>
      <c r="LJ107" s="444" t="s">
        <v>183</v>
      </c>
      <c r="LK107" s="336"/>
      <c r="LL107" s="444" t="s">
        <v>184</v>
      </c>
      <c r="LM107" s="336"/>
      <c r="LN107" s="444" t="s">
        <v>185</v>
      </c>
      <c r="LO107" s="460"/>
      <c r="LP107" s="443"/>
      <c r="LQ107" s="444" t="s">
        <v>187</v>
      </c>
      <c r="LR107" s="24">
        <v>324.00000000001091</v>
      </c>
      <c r="LS107" s="444" t="s">
        <v>183</v>
      </c>
      <c r="LT107" s="24">
        <v>101.69999999999891</v>
      </c>
      <c r="LU107" s="444" t="s">
        <v>184</v>
      </c>
      <c r="LV107" s="24"/>
      <c r="LW107" s="444" t="s">
        <v>185</v>
      </c>
      <c r="LX107" s="460"/>
      <c r="LY107" s="443"/>
      <c r="LZ107" s="444" t="s">
        <v>187</v>
      </c>
      <c r="MA107" s="24">
        <v>460.50000000001091</v>
      </c>
      <c r="MB107" s="444" t="s">
        <v>183</v>
      </c>
      <c r="MC107" s="24"/>
      <c r="MD107" s="444" t="s">
        <v>184</v>
      </c>
      <c r="ME107" s="24"/>
      <c r="MF107" s="444" t="s">
        <v>185</v>
      </c>
      <c r="MG107" s="460"/>
      <c r="MH107" s="443"/>
      <c r="MI107" s="444" t="s">
        <v>187</v>
      </c>
      <c r="MJ107" s="313">
        <v>989.00000000002183</v>
      </c>
      <c r="MK107" s="444" t="s">
        <v>183</v>
      </c>
      <c r="ML107" s="24">
        <v>979.59999999999491</v>
      </c>
      <c r="MM107" s="444" t="s">
        <v>184</v>
      </c>
      <c r="MN107" s="24"/>
      <c r="MO107" s="444" t="s">
        <v>185</v>
      </c>
      <c r="MP107" s="460"/>
      <c r="MQ107" s="443"/>
      <c r="MR107" s="444" t="s">
        <v>187</v>
      </c>
      <c r="MS107" s="443">
        <v>337.00000000000364</v>
      </c>
      <c r="MT107" s="444" t="s">
        <v>183</v>
      </c>
      <c r="MU107" s="24">
        <v>248.5</v>
      </c>
      <c r="MV107" s="444" t="s">
        <v>184</v>
      </c>
      <c r="MW107" s="24"/>
      <c r="MX107" s="444" t="s">
        <v>185</v>
      </c>
      <c r="MY107" s="460"/>
      <c r="MZ107" s="443"/>
      <c r="NA107" s="444" t="s">
        <v>187</v>
      </c>
      <c r="NB107" s="443"/>
      <c r="NC107" s="444" t="s">
        <v>183</v>
      </c>
      <c r="ND107" s="443"/>
      <c r="NE107" s="444" t="s">
        <v>184</v>
      </c>
      <c r="NF107" s="24"/>
      <c r="NG107" s="444" t="s">
        <v>185</v>
      </c>
      <c r="NH107" s="460"/>
    </row>
    <row r="108" spans="1:372" ht="18">
      <c r="A108" s="665" t="s">
        <v>1953</v>
      </c>
      <c r="B108" s="59">
        <f>SUM(D108:AAP108)</f>
        <v>21786.875000000007</v>
      </c>
      <c r="C108" s="460"/>
      <c r="D108" s="443"/>
      <c r="E108" s="286">
        <f>D107*0.25</f>
        <v>98.3</v>
      </c>
      <c r="F108" s="24"/>
      <c r="G108" s="286">
        <f>F107*0.5</f>
        <v>236.59999999999997</v>
      </c>
      <c r="H108" s="443"/>
      <c r="I108" s="286">
        <f>H107*0.75</f>
        <v>0</v>
      </c>
      <c r="J108" s="443"/>
      <c r="K108" s="286">
        <f>J107*1</f>
        <v>0</v>
      </c>
      <c r="L108" s="460"/>
      <c r="M108" s="443"/>
      <c r="N108" s="286">
        <f>M107*0.25</f>
        <v>79.25</v>
      </c>
      <c r="O108" s="443"/>
      <c r="P108" s="286">
        <f>O107*0.5</f>
        <v>101.24999999999989</v>
      </c>
      <c r="Q108" s="443"/>
      <c r="R108" s="286">
        <f>Q107*0.75</f>
        <v>0</v>
      </c>
      <c r="S108" s="443"/>
      <c r="T108" s="286">
        <f>S107*1</f>
        <v>0</v>
      </c>
      <c r="U108" s="460"/>
      <c r="V108" s="24"/>
      <c r="W108" s="286">
        <f>V107*0.25</f>
        <v>176.59999999999985</v>
      </c>
      <c r="X108" s="443"/>
      <c r="Y108" s="286">
        <f>X107*0.5</f>
        <v>122.49999999999989</v>
      </c>
      <c r="Z108" s="24"/>
      <c r="AA108" s="286">
        <f>Z107*0.75</f>
        <v>0</v>
      </c>
      <c r="AC108" s="286">
        <f t="shared" ref="AC108:AC139" si="94">AB107*1</f>
        <v>0</v>
      </c>
      <c r="AD108" s="460"/>
      <c r="AE108" s="24"/>
      <c r="AF108" s="286">
        <f>AE107*0.25</f>
        <v>57.14999999999975</v>
      </c>
      <c r="AG108" s="24"/>
      <c r="AH108" s="286">
        <f>AG107*0.5</f>
        <v>186.5</v>
      </c>
      <c r="AI108" s="24"/>
      <c r="AJ108" s="286">
        <f>AI107*0.75</f>
        <v>0</v>
      </c>
      <c r="AK108" s="24"/>
      <c r="AL108" s="286">
        <f t="shared" ref="AL108:AL139" si="95">AK107*1</f>
        <v>0</v>
      </c>
      <c r="AM108" s="460"/>
      <c r="AN108" s="443"/>
      <c r="AO108" s="286">
        <f>AN107*0.25</f>
        <v>0</v>
      </c>
      <c r="AP108" s="24"/>
      <c r="AQ108" s="286">
        <f>AP107*0.5</f>
        <v>102.34999999999945</v>
      </c>
      <c r="AR108" s="443"/>
      <c r="AS108" s="286">
        <f>AR107*0.75</f>
        <v>153.89999999999986</v>
      </c>
      <c r="AT108" s="443"/>
      <c r="AU108" s="286">
        <f>AT107*1</f>
        <v>0</v>
      </c>
      <c r="AV108" s="460"/>
      <c r="AW108" s="24"/>
      <c r="AX108" s="286">
        <f>AW107*0.25</f>
        <v>0</v>
      </c>
      <c r="AZ108" s="286">
        <f>AY107*0.5</f>
        <v>271.25</v>
      </c>
      <c r="BB108" s="286">
        <f>BA107*0.75</f>
        <v>254.92500000000007</v>
      </c>
      <c r="BC108" s="24"/>
      <c r="BD108" s="286">
        <f>BC107*1</f>
        <v>0</v>
      </c>
      <c r="BE108" s="460"/>
      <c r="BF108" s="443"/>
      <c r="BG108" s="286">
        <f>BF107*0.25</f>
        <v>0</v>
      </c>
      <c r="BH108" s="24"/>
      <c r="BI108" s="286">
        <f>BH107*0.5</f>
        <v>202.77499999999986</v>
      </c>
      <c r="BJ108" s="443"/>
      <c r="BK108" s="286">
        <f>BJ107*0.75</f>
        <v>254.32499999999959</v>
      </c>
      <c r="BL108" s="443"/>
      <c r="BM108" s="286">
        <f>BL107*1</f>
        <v>0</v>
      </c>
      <c r="BN108" s="460"/>
      <c r="BO108" s="443"/>
      <c r="BP108" s="286">
        <f>BO107*0.25</f>
        <v>0</v>
      </c>
      <c r="BQ108" s="443"/>
      <c r="BR108" s="286">
        <f>BQ107*0.5</f>
        <v>355.82499999999959</v>
      </c>
      <c r="BS108" s="443"/>
      <c r="BT108" s="286">
        <f>BS107*0.75</f>
        <v>290.32500000000027</v>
      </c>
      <c r="BU108" s="443"/>
      <c r="BV108" s="286">
        <f>BU107*1</f>
        <v>0</v>
      </c>
      <c r="BW108" s="460"/>
      <c r="BX108" s="443"/>
      <c r="BY108" s="286">
        <f>BX107*0.25</f>
        <v>0</v>
      </c>
      <c r="BZ108" s="443"/>
      <c r="CA108" s="286">
        <f>BZ107*0.5</f>
        <v>283.79999999999927</v>
      </c>
      <c r="CB108" s="443"/>
      <c r="CC108" s="286">
        <f>CB107*0.75</f>
        <v>119.47500000000082</v>
      </c>
      <c r="CD108" s="443"/>
      <c r="CE108" s="286">
        <f>CD107*1</f>
        <v>0</v>
      </c>
      <c r="CF108" s="460"/>
      <c r="CG108" s="443"/>
      <c r="CH108" s="286">
        <f>CG107*0.25</f>
        <v>0</v>
      </c>
      <c r="CI108" s="24"/>
      <c r="CJ108" s="286">
        <f>CI107*0.5</f>
        <v>214.44999999999891</v>
      </c>
      <c r="CK108" s="24"/>
      <c r="CL108" s="286">
        <f>CK107*0.75</f>
        <v>0</v>
      </c>
      <c r="CM108" s="24"/>
      <c r="CN108" s="286">
        <f>CM107*1</f>
        <v>0</v>
      </c>
      <c r="CO108" s="460"/>
      <c r="CP108" s="443"/>
      <c r="CQ108" s="286">
        <f>CP107*0.25</f>
        <v>0</v>
      </c>
      <c r="CR108" s="24"/>
      <c r="CS108" s="286">
        <f>CR107*0.5</f>
        <v>151.724999999999</v>
      </c>
      <c r="CT108" s="24"/>
      <c r="CU108" s="286">
        <f>CT107*0.75</f>
        <v>0</v>
      </c>
      <c r="CV108" s="24"/>
      <c r="CW108" s="286">
        <f>CV107*1</f>
        <v>0</v>
      </c>
      <c r="CX108" s="460"/>
      <c r="CY108" s="443"/>
      <c r="CZ108" s="286">
        <f>CY107*0.25</f>
        <v>0</v>
      </c>
      <c r="DA108" s="24"/>
      <c r="DB108" s="286">
        <f>DA107*0.5</f>
        <v>272.099999999999</v>
      </c>
      <c r="DC108" s="24"/>
      <c r="DD108" s="286">
        <f>DC107*0.75</f>
        <v>338.32500000000027</v>
      </c>
      <c r="DE108" s="24"/>
      <c r="DF108" s="286">
        <f>DE107*1</f>
        <v>0</v>
      </c>
      <c r="DG108" s="460"/>
      <c r="DH108" s="443"/>
      <c r="DI108" s="286">
        <f>DH107*0.25</f>
        <v>0</v>
      </c>
      <c r="DJ108" s="24"/>
      <c r="DK108" s="286">
        <f>DJ107*0.5</f>
        <v>152.39999999999873</v>
      </c>
      <c r="DL108" s="24"/>
      <c r="DM108" s="286">
        <f>DL107*0.75</f>
        <v>0</v>
      </c>
      <c r="DN108" s="24"/>
      <c r="DO108" s="286">
        <f>DN107*1</f>
        <v>0</v>
      </c>
      <c r="DP108" s="460"/>
      <c r="DQ108" s="443"/>
      <c r="DR108" s="286">
        <f>DQ107*0.25</f>
        <v>0</v>
      </c>
      <c r="DS108" s="24"/>
      <c r="DT108" s="286">
        <f>DS107*0.5</f>
        <v>206.14999999999918</v>
      </c>
      <c r="DU108" s="24"/>
      <c r="DV108" s="286">
        <f>DU107*0.75</f>
        <v>332.84999999999945</v>
      </c>
      <c r="DW108" s="24"/>
      <c r="DX108" s="286">
        <f>DW107*1</f>
        <v>0</v>
      </c>
      <c r="DY108" s="460"/>
      <c r="DZ108" s="443"/>
      <c r="EA108" s="286">
        <f>DZ107*0.25</f>
        <v>0</v>
      </c>
      <c r="EB108" s="24"/>
      <c r="EC108" s="286">
        <f>EB107*0.5</f>
        <v>52.549999999998818</v>
      </c>
      <c r="ED108" s="24"/>
      <c r="EE108" s="286">
        <f>ED107*0.75</f>
        <v>0</v>
      </c>
      <c r="EF108" s="24"/>
      <c r="EG108" s="286">
        <f>EF107*1</f>
        <v>0</v>
      </c>
      <c r="EH108" s="460"/>
      <c r="EI108" s="443"/>
      <c r="EJ108" s="286">
        <f>EI107*0.25</f>
        <v>0</v>
      </c>
      <c r="EK108" s="24"/>
      <c r="EL108" s="286">
        <f>EK107*0.5</f>
        <v>125.87499999999864</v>
      </c>
      <c r="EM108" s="24"/>
      <c r="EN108" s="286">
        <f>EM107*0.75</f>
        <v>0</v>
      </c>
      <c r="EO108" s="24"/>
      <c r="EP108" s="286">
        <f>EO107*1</f>
        <v>0</v>
      </c>
      <c r="EQ108" s="460"/>
      <c r="ER108" s="443"/>
      <c r="ES108" s="286">
        <f>ER107*0.25</f>
        <v>0</v>
      </c>
      <c r="ET108" s="24"/>
      <c r="EU108" s="286">
        <f>ET107*0.5</f>
        <v>229.74999999999955</v>
      </c>
      <c r="EV108" s="24"/>
      <c r="EW108" s="286">
        <f>EV107*0.75</f>
        <v>0</v>
      </c>
      <c r="EX108" s="24"/>
      <c r="EY108" s="286">
        <f>EX107*1</f>
        <v>0</v>
      </c>
      <c r="EZ108" s="460"/>
      <c r="FA108" s="443"/>
      <c r="FB108" s="286">
        <f>FA107*0.25</f>
        <v>0</v>
      </c>
      <c r="FC108" s="24"/>
      <c r="FD108" s="286">
        <f>FC107*0.5</f>
        <v>60.500000000000909</v>
      </c>
      <c r="FE108" s="443"/>
      <c r="FF108" s="286">
        <f>FE107*0.75</f>
        <v>132.52499999999782</v>
      </c>
      <c r="FG108" s="443"/>
      <c r="FH108" s="286">
        <f>FG107*1</f>
        <v>0</v>
      </c>
      <c r="FI108" s="460"/>
      <c r="FJ108" s="443"/>
      <c r="FK108" s="286">
        <f>FJ107*0.25</f>
        <v>0</v>
      </c>
      <c r="FL108" s="24"/>
      <c r="FM108" s="286">
        <f>FL107*0.5</f>
        <v>59.250000000000909</v>
      </c>
      <c r="FN108" s="24"/>
      <c r="FO108" s="286">
        <f>FN107*0.75</f>
        <v>382.94999999999891</v>
      </c>
      <c r="FP108" s="24"/>
      <c r="FQ108" s="286">
        <f>FP107*1</f>
        <v>0</v>
      </c>
      <c r="FR108" s="460"/>
      <c r="FS108" s="443"/>
      <c r="FT108" s="286">
        <f>FS107*0.25</f>
        <v>0</v>
      </c>
      <c r="FU108" s="24"/>
      <c r="FV108" s="286">
        <f>FU107*0.5</f>
        <v>163.80000000000109</v>
      </c>
      <c r="FW108" s="24"/>
      <c r="FX108" s="286">
        <f>FW107*0.75</f>
        <v>0</v>
      </c>
      <c r="FY108" s="24"/>
      <c r="FZ108" s="286">
        <f>FY107*1</f>
        <v>0</v>
      </c>
      <c r="GA108" s="460"/>
      <c r="GB108" s="443"/>
      <c r="GC108" s="286">
        <f>GB107*0.25</f>
        <v>0</v>
      </c>
      <c r="GD108" s="24"/>
      <c r="GE108" s="286">
        <f>GD107*0.5</f>
        <v>179.75</v>
      </c>
      <c r="GF108" s="24"/>
      <c r="GG108" s="286">
        <f>GF107*0.75</f>
        <v>0</v>
      </c>
      <c r="GH108" s="24"/>
      <c r="GI108" s="286">
        <f>GH107*1</f>
        <v>0</v>
      </c>
      <c r="GJ108" s="460"/>
      <c r="GK108" s="443"/>
      <c r="GL108" s="286">
        <f>GK107*0.25</f>
        <v>0</v>
      </c>
      <c r="GM108" s="24"/>
      <c r="GN108" s="286">
        <f>GM107*0.5</f>
        <v>1539.9000000000005</v>
      </c>
      <c r="GO108" s="24"/>
      <c r="GP108" s="286">
        <f>GO107*0.75</f>
        <v>954.15000000000055</v>
      </c>
      <c r="GQ108" s="24"/>
      <c r="GR108" s="286">
        <f>GQ107*1</f>
        <v>0</v>
      </c>
      <c r="GS108" s="460"/>
      <c r="GT108" s="443"/>
      <c r="GU108" s="286">
        <f>GT107*0.25</f>
        <v>0</v>
      </c>
      <c r="GV108" s="24"/>
      <c r="GW108" s="286">
        <f>GV107*0.5</f>
        <v>87.425000000001091</v>
      </c>
      <c r="GX108" s="24"/>
      <c r="GY108" s="286">
        <f>GX107*0.75</f>
        <v>0</v>
      </c>
      <c r="GZ108" s="24"/>
      <c r="HA108" s="286">
        <f>GZ107*1</f>
        <v>0</v>
      </c>
      <c r="HB108" s="460"/>
      <c r="HC108" s="443"/>
      <c r="HD108" s="286">
        <f>HC107*0.25</f>
        <v>0</v>
      </c>
      <c r="HE108" s="443"/>
      <c r="HF108" s="286">
        <f>HE107*0.5</f>
        <v>94.700000000001637</v>
      </c>
      <c r="HG108" s="443"/>
      <c r="HH108" s="286">
        <f>HG107*0.75</f>
        <v>765.37499999999864</v>
      </c>
      <c r="HI108" s="443"/>
      <c r="HJ108" s="286">
        <f>HI107*1</f>
        <v>0</v>
      </c>
      <c r="HK108" s="460"/>
      <c r="HL108" s="443"/>
      <c r="HM108" s="286">
        <f>HL107*0.25</f>
        <v>0</v>
      </c>
      <c r="HN108" s="443"/>
      <c r="HO108" s="286">
        <f>HN107*0.5</f>
        <v>508.00000000000091</v>
      </c>
      <c r="HP108" s="443"/>
      <c r="HQ108" s="286">
        <f>HP107*0.75</f>
        <v>0</v>
      </c>
      <c r="HR108" s="443"/>
      <c r="HS108" s="286">
        <f>HR107*1</f>
        <v>0</v>
      </c>
      <c r="HT108" s="460"/>
      <c r="HU108" s="443"/>
      <c r="HV108" s="286">
        <f>HU107*0.25</f>
        <v>0</v>
      </c>
      <c r="HW108" s="443"/>
      <c r="HX108" s="286">
        <f>HW107*0.5</f>
        <v>1615.8000000000002</v>
      </c>
      <c r="HY108" s="443"/>
      <c r="HZ108" s="286">
        <f>HY107*0.75</f>
        <v>2925.6749999999975</v>
      </c>
      <c r="IA108" s="443"/>
      <c r="IB108" s="286">
        <f>IA107*1</f>
        <v>0</v>
      </c>
      <c r="IC108" s="460"/>
      <c r="ID108" s="443"/>
      <c r="IE108" s="286">
        <f>ID107*0.25</f>
        <v>0</v>
      </c>
      <c r="IF108" s="443"/>
      <c r="IG108" s="286">
        <f>IF107*0.5</f>
        <v>191.74999999999818</v>
      </c>
      <c r="IH108" s="443"/>
      <c r="II108" s="286">
        <f>IH107*0.75</f>
        <v>0</v>
      </c>
      <c r="IJ108" s="443"/>
      <c r="IK108" s="286">
        <f>IJ107*1</f>
        <v>0</v>
      </c>
      <c r="IL108" s="460"/>
      <c r="IM108" s="443"/>
      <c r="IN108" s="286">
        <f>IM107*0.25</f>
        <v>0</v>
      </c>
      <c r="IO108" s="443"/>
      <c r="IP108" s="286">
        <f>IO107*0.5</f>
        <v>37.450000000000728</v>
      </c>
      <c r="IQ108" s="443"/>
      <c r="IR108" s="286">
        <f>IQ107*0.75</f>
        <v>0</v>
      </c>
      <c r="IS108" s="443"/>
      <c r="IT108" s="286">
        <f>IS107*1</f>
        <v>0</v>
      </c>
      <c r="IU108" s="460"/>
      <c r="IV108" s="443"/>
      <c r="IW108" s="286">
        <f>IV107*0.25</f>
        <v>0</v>
      </c>
      <c r="IX108" s="443"/>
      <c r="IY108" s="286">
        <f>IX107*0.5</f>
        <v>221.89999999999964</v>
      </c>
      <c r="IZ108" s="443"/>
      <c r="JA108" s="286">
        <f>IZ107*0.75</f>
        <v>231.67499999999905</v>
      </c>
      <c r="JB108" s="443"/>
      <c r="JC108" s="286">
        <f>JB107*1</f>
        <v>0</v>
      </c>
      <c r="JD108" s="460"/>
      <c r="JE108" s="443"/>
      <c r="JF108" s="286">
        <f>JE107*0.25</f>
        <v>0</v>
      </c>
      <c r="JG108" s="443"/>
      <c r="JH108" s="286">
        <f>JG107*0.5</f>
        <v>141.85000000000218</v>
      </c>
      <c r="JI108" s="443"/>
      <c r="JJ108" s="286">
        <f>JI107*0.75</f>
        <v>316.57499999999891</v>
      </c>
      <c r="JK108" s="443"/>
      <c r="JL108" s="286">
        <f>JK107*1</f>
        <v>0</v>
      </c>
      <c r="JM108" s="460"/>
      <c r="JN108" s="443"/>
      <c r="JO108" s="286">
        <f>JN107*0.25</f>
        <v>0</v>
      </c>
      <c r="JP108" s="443"/>
      <c r="JQ108" s="286">
        <f>JP107*0.5</f>
        <v>252.17500000000473</v>
      </c>
      <c r="JR108" s="443"/>
      <c r="JS108" s="286">
        <f>JR107*0.75</f>
        <v>0</v>
      </c>
      <c r="JT108" s="443"/>
      <c r="JU108" s="286">
        <f>JT107*1</f>
        <v>0</v>
      </c>
      <c r="JV108" s="460"/>
      <c r="JW108" s="443"/>
      <c r="JX108" s="286">
        <f>JW107*0.25</f>
        <v>0</v>
      </c>
      <c r="JY108" s="443"/>
      <c r="JZ108" s="286">
        <f>JY107*0.5</f>
        <v>873.45000000000618</v>
      </c>
      <c r="KA108" s="443"/>
      <c r="KB108" s="286">
        <f>KA107*0.75</f>
        <v>2114.3249999999853</v>
      </c>
      <c r="KC108" s="443"/>
      <c r="KD108" s="286">
        <f t="shared" ref="KD108" si="96">KC107*1</f>
        <v>0</v>
      </c>
      <c r="KE108" s="460"/>
      <c r="KF108" s="443"/>
      <c r="KG108" s="286">
        <f>KF107*0.25</f>
        <v>0</v>
      </c>
      <c r="KH108" s="443"/>
      <c r="KI108" s="286">
        <f>KH107*0.5</f>
        <v>120.40000000000327</v>
      </c>
      <c r="KJ108" s="443"/>
      <c r="KK108" s="286">
        <f>KJ107*0.75</f>
        <v>50.624999999997954</v>
      </c>
      <c r="KL108" s="443"/>
      <c r="KM108" s="286">
        <f>KL107*1</f>
        <v>0</v>
      </c>
      <c r="KN108" s="460"/>
      <c r="KO108" s="443"/>
      <c r="KP108" s="286">
        <f>KO107*0.25</f>
        <v>0</v>
      </c>
      <c r="KQ108" s="443"/>
      <c r="KR108" s="286">
        <f>KQ107*0.5</f>
        <v>226.60000000000218</v>
      </c>
      <c r="KS108" s="443"/>
      <c r="KT108" s="286">
        <f>KS107*0.75</f>
        <v>0</v>
      </c>
      <c r="KU108" s="443"/>
      <c r="KV108" s="286">
        <f>KU107*1</f>
        <v>0</v>
      </c>
      <c r="KW108" s="460"/>
      <c r="KX108" s="443"/>
      <c r="KY108" s="286">
        <f>KX107*0.25</f>
        <v>0</v>
      </c>
      <c r="KZ108" s="443"/>
      <c r="LA108" s="286">
        <f>KZ107*0.5</f>
        <v>15.825000000002547</v>
      </c>
      <c r="LB108" s="443"/>
      <c r="LC108" s="286">
        <f>LB107*0.75</f>
        <v>0</v>
      </c>
      <c r="LD108" s="443"/>
      <c r="LE108" s="286">
        <f>LD107*1</f>
        <v>0</v>
      </c>
      <c r="LF108" s="460"/>
      <c r="LG108" s="443"/>
      <c r="LH108" s="286">
        <f>LG107*0.25</f>
        <v>0</v>
      </c>
      <c r="LI108" s="443"/>
      <c r="LJ108" s="286">
        <f>LI107*0.5</f>
        <v>46.599999999999</v>
      </c>
      <c r="LK108" s="443"/>
      <c r="LL108" s="286">
        <f>LK107*0.75</f>
        <v>0</v>
      </c>
      <c r="LM108" s="443"/>
      <c r="LN108" s="286">
        <f>LM107*1</f>
        <v>0</v>
      </c>
      <c r="LO108" s="460"/>
      <c r="LP108" s="443"/>
      <c r="LQ108" s="286">
        <f>LP107*0.25</f>
        <v>0</v>
      </c>
      <c r="LR108" s="443"/>
      <c r="LS108" s="286">
        <f>LR107*0.5</f>
        <v>162.00000000000546</v>
      </c>
      <c r="LT108" s="443"/>
      <c r="LU108" s="286">
        <f>LT107*0.75</f>
        <v>76.274999999999181</v>
      </c>
      <c r="LV108" s="443"/>
      <c r="LW108" s="286">
        <f>LV107*1</f>
        <v>0</v>
      </c>
      <c r="LX108" s="460"/>
      <c r="LY108" s="443"/>
      <c r="LZ108" s="286">
        <f>LY107*0.25</f>
        <v>0</v>
      </c>
      <c r="MA108" s="443"/>
      <c r="MB108" s="286">
        <f>MA107*0.5</f>
        <v>230.25000000000546</v>
      </c>
      <c r="MC108" s="443"/>
      <c r="MD108" s="286">
        <f>MC107*0.75</f>
        <v>0</v>
      </c>
      <c r="ME108" s="443"/>
      <c r="MF108" s="286">
        <f>ME107*1</f>
        <v>0</v>
      </c>
      <c r="MG108" s="460"/>
      <c r="MH108" s="443"/>
      <c r="MI108" s="286">
        <f>MH107*0.25</f>
        <v>0</v>
      </c>
      <c r="MJ108" s="443"/>
      <c r="MK108" s="286">
        <f>MJ107*0.5</f>
        <v>494.50000000001091</v>
      </c>
      <c r="ML108" s="443"/>
      <c r="MM108" s="286">
        <f>ML107*0.75</f>
        <v>734.69999999999618</v>
      </c>
      <c r="MN108" s="443"/>
      <c r="MO108" s="286">
        <f>MN107*1</f>
        <v>0</v>
      </c>
      <c r="MP108" s="460"/>
      <c r="MQ108" s="443"/>
      <c r="MR108" s="286">
        <f>MQ107*0.25</f>
        <v>0</v>
      </c>
      <c r="MS108" s="443"/>
      <c r="MT108" s="286">
        <f>MS107*0.5</f>
        <v>168.50000000000182</v>
      </c>
      <c r="MU108" s="443"/>
      <c r="MV108" s="286">
        <f>MU107*0.75</f>
        <v>186.375</v>
      </c>
      <c r="MW108" s="443"/>
      <c r="MX108" s="286">
        <f>MW107*1</f>
        <v>0</v>
      </c>
      <c r="MY108" s="460"/>
      <c r="MZ108" s="443"/>
      <c r="NA108" s="286">
        <f>MZ107*0.25</f>
        <v>0</v>
      </c>
      <c r="NB108" s="443"/>
      <c r="NC108" s="286">
        <f>NB107*0.5</f>
        <v>0</v>
      </c>
      <c r="ND108" s="443"/>
      <c r="NE108" s="286">
        <f>ND107*0.75</f>
        <v>0</v>
      </c>
      <c r="NF108" s="443"/>
      <c r="NG108" s="286">
        <f>NF107*1</f>
        <v>0</v>
      </c>
      <c r="NH108" s="460"/>
    </row>
    <row r="109" spans="1:372" s="50" customFormat="1" ht="15.75">
      <c r="A109" s="666"/>
      <c r="B109" s="256"/>
      <c r="C109" s="255"/>
      <c r="D109" s="305"/>
      <c r="E109" s="463"/>
      <c r="F109" s="178"/>
      <c r="G109" s="463"/>
      <c r="H109" s="305"/>
      <c r="I109" s="463"/>
      <c r="J109" s="305"/>
      <c r="K109" s="305"/>
      <c r="L109" s="255"/>
      <c r="M109" s="305"/>
      <c r="N109" s="463"/>
      <c r="O109" s="305"/>
      <c r="P109" s="463"/>
      <c r="Q109" s="305"/>
      <c r="R109" s="463"/>
      <c r="S109" s="305"/>
      <c r="T109" s="305"/>
      <c r="U109" s="255"/>
      <c r="V109" s="178"/>
      <c r="W109" s="463"/>
      <c r="X109" s="178"/>
      <c r="Y109" s="463"/>
      <c r="Z109" s="178"/>
      <c r="AA109" s="305"/>
      <c r="AC109" s="48"/>
      <c r="AD109" s="255"/>
      <c r="AE109" s="178"/>
      <c r="AF109" s="355"/>
      <c r="AG109" s="178"/>
      <c r="AH109" s="305"/>
      <c r="AI109" s="178"/>
      <c r="AJ109" s="305"/>
      <c r="AK109" s="178"/>
      <c r="AL109" s="48"/>
      <c r="AM109" s="255"/>
      <c r="AN109" s="305"/>
      <c r="AO109" s="355"/>
      <c r="AP109" s="178"/>
      <c r="AQ109" s="305"/>
      <c r="AR109" s="178"/>
      <c r="AS109" s="305"/>
      <c r="AT109" s="178"/>
      <c r="AU109" s="48"/>
      <c r="AV109" s="255"/>
      <c r="AW109" s="178"/>
      <c r="AX109" s="355"/>
      <c r="AY109" s="178"/>
      <c r="AZ109" s="305"/>
      <c r="BA109" s="178"/>
      <c r="BB109" s="305"/>
      <c r="BC109" s="178"/>
      <c r="BD109" s="48"/>
      <c r="BE109" s="255"/>
      <c r="BF109" s="305"/>
      <c r="BG109" s="355"/>
      <c r="BH109" s="178"/>
      <c r="BI109" s="305"/>
      <c r="BJ109" s="305"/>
      <c r="BK109" s="305"/>
      <c r="BL109" s="305"/>
      <c r="BM109" s="48"/>
      <c r="BN109" s="255"/>
      <c r="BO109" s="305"/>
      <c r="BP109" s="355"/>
      <c r="BQ109" s="305"/>
      <c r="BR109" s="305"/>
      <c r="BS109" s="305"/>
      <c r="BT109" s="305"/>
      <c r="BU109" s="305"/>
      <c r="BV109" s="48"/>
      <c r="BW109" s="255"/>
      <c r="BX109" s="305"/>
      <c r="BY109" s="355"/>
      <c r="BZ109" s="305"/>
      <c r="CA109" s="305"/>
      <c r="CB109" s="305"/>
      <c r="CC109" s="305"/>
      <c r="CD109" s="305"/>
      <c r="CE109" s="48"/>
      <c r="CF109" s="255"/>
      <c r="CG109" s="305"/>
      <c r="CH109" s="355"/>
      <c r="CI109" s="178"/>
      <c r="CJ109" s="305"/>
      <c r="CK109" s="178"/>
      <c r="CL109" s="305"/>
      <c r="CM109" s="178"/>
      <c r="CN109" s="48"/>
      <c r="CO109" s="255"/>
      <c r="CP109" s="305"/>
      <c r="CQ109" s="355"/>
      <c r="CR109" s="178"/>
      <c r="CS109" s="305"/>
      <c r="CT109" s="178"/>
      <c r="CU109" s="305"/>
      <c r="CV109" s="178"/>
      <c r="CW109" s="48"/>
      <c r="CX109" s="255"/>
      <c r="CY109" s="305"/>
      <c r="CZ109" s="355"/>
      <c r="DA109" s="178"/>
      <c r="DB109" s="305"/>
      <c r="DC109" s="178"/>
      <c r="DD109" s="305"/>
      <c r="DE109" s="178"/>
      <c r="DF109" s="48"/>
      <c r="DG109" s="255"/>
      <c r="DH109" s="305"/>
      <c r="DI109" s="355"/>
      <c r="DJ109" s="178"/>
      <c r="DK109" s="305"/>
      <c r="DL109" s="178"/>
      <c r="DM109" s="305"/>
      <c r="DN109" s="178"/>
      <c r="DO109" s="48"/>
      <c r="DP109" s="255"/>
      <c r="DQ109" s="305"/>
      <c r="DR109" s="355"/>
      <c r="DS109" s="178"/>
      <c r="DT109" s="305"/>
      <c r="DU109" s="178"/>
      <c r="DV109" s="305"/>
      <c r="DW109" s="178"/>
      <c r="DX109" s="48"/>
      <c r="DY109" s="255"/>
      <c r="DZ109" s="305"/>
      <c r="EA109" s="355"/>
      <c r="EB109" s="178"/>
      <c r="EC109" s="305"/>
      <c r="ED109" s="178"/>
      <c r="EE109" s="305"/>
      <c r="EF109" s="178"/>
      <c r="EG109" s="48"/>
      <c r="EH109" s="255"/>
      <c r="EI109" s="305"/>
      <c r="EJ109" s="355"/>
      <c r="EK109" s="178"/>
      <c r="EL109" s="305"/>
      <c r="EM109" s="178"/>
      <c r="EN109" s="305"/>
      <c r="EO109" s="178"/>
      <c r="EP109" s="48"/>
      <c r="EQ109" s="255"/>
      <c r="ER109" s="305"/>
      <c r="ES109" s="355"/>
      <c r="ET109" s="178"/>
      <c r="EU109" s="305"/>
      <c r="EV109" s="178"/>
      <c r="EW109" s="305"/>
      <c r="EX109" s="178"/>
      <c r="EY109" s="48"/>
      <c r="EZ109" s="255"/>
      <c r="FA109" s="305"/>
      <c r="FB109" s="355"/>
      <c r="FC109" s="178"/>
      <c r="FD109" s="305"/>
      <c r="FE109" s="305"/>
      <c r="FF109" s="305"/>
      <c r="FG109" s="305"/>
      <c r="FH109" s="48"/>
      <c r="FI109" s="255"/>
      <c r="FJ109" s="305"/>
      <c r="FK109" s="355"/>
      <c r="FL109" s="178"/>
      <c r="FM109" s="305"/>
      <c r="FN109" s="178"/>
      <c r="FO109" s="305"/>
      <c r="FP109" s="178"/>
      <c r="FQ109" s="48"/>
      <c r="FR109" s="255"/>
      <c r="FS109" s="305"/>
      <c r="FT109" s="355"/>
      <c r="FU109" s="178"/>
      <c r="FV109" s="305"/>
      <c r="FW109" s="178"/>
      <c r="FX109" s="305"/>
      <c r="FY109" s="178"/>
      <c r="FZ109" s="48"/>
      <c r="GA109" s="255"/>
      <c r="GB109" s="305"/>
      <c r="GC109" s="355"/>
      <c r="GD109" s="178"/>
      <c r="GE109" s="305"/>
      <c r="GF109" s="178"/>
      <c r="GG109" s="305"/>
      <c r="GH109" s="178"/>
      <c r="GI109" s="48"/>
      <c r="GJ109" s="255"/>
      <c r="GK109" s="305"/>
      <c r="GL109" s="355"/>
      <c r="GM109" s="178"/>
      <c r="GN109" s="305"/>
      <c r="GO109" s="178"/>
      <c r="GP109" s="305"/>
      <c r="GQ109" s="178"/>
      <c r="GR109" s="48"/>
      <c r="GS109" s="255"/>
      <c r="GT109" s="305"/>
      <c r="GU109" s="355"/>
      <c r="GV109" s="178"/>
      <c r="GW109" s="305"/>
      <c r="GX109" s="178"/>
      <c r="GY109" s="305"/>
      <c r="GZ109" s="178"/>
      <c r="HA109" s="305"/>
      <c r="HB109" s="255"/>
      <c r="HC109" s="305"/>
      <c r="HD109" s="355"/>
      <c r="HE109" s="305"/>
      <c r="HF109" s="305"/>
      <c r="HG109" s="305"/>
      <c r="HH109" s="305"/>
      <c r="HI109" s="305"/>
      <c r="HJ109" s="48"/>
      <c r="HK109" s="255"/>
      <c r="HL109" s="305"/>
      <c r="HM109" s="355"/>
      <c r="HN109" s="305"/>
      <c r="HO109" s="305"/>
      <c r="HP109" s="305"/>
      <c r="HQ109" s="305"/>
      <c r="HR109" s="305"/>
      <c r="HS109" s="48"/>
      <c r="HT109" s="255"/>
      <c r="HU109" s="305"/>
      <c r="HV109" s="355"/>
      <c r="HW109" s="305"/>
      <c r="HX109" s="305"/>
      <c r="HY109" s="305"/>
      <c r="HZ109" s="305"/>
      <c r="IA109" s="305"/>
      <c r="IB109" s="48"/>
      <c r="IC109" s="255"/>
      <c r="ID109" s="305"/>
      <c r="IE109" s="355"/>
      <c r="IF109" s="305"/>
      <c r="IG109" s="305"/>
      <c r="IH109" s="305"/>
      <c r="II109" s="305"/>
      <c r="IJ109" s="305"/>
      <c r="IK109" s="305"/>
      <c r="IL109" s="255"/>
      <c r="IM109" s="305"/>
      <c r="IN109" s="355"/>
      <c r="IO109" s="305"/>
      <c r="IP109" s="305"/>
      <c r="IQ109" s="305"/>
      <c r="IR109" s="305"/>
      <c r="IS109" s="305"/>
      <c r="IT109" s="48"/>
      <c r="IU109" s="255"/>
      <c r="IV109" s="305"/>
      <c r="IW109" s="355"/>
      <c r="IX109" s="305"/>
      <c r="IY109" s="305"/>
      <c r="IZ109" s="305"/>
      <c r="JA109" s="305"/>
      <c r="JB109" s="305"/>
      <c r="JC109" s="48"/>
      <c r="JD109" s="255"/>
      <c r="JE109" s="305"/>
      <c r="JF109" s="355"/>
      <c r="JG109" s="305"/>
      <c r="JH109" s="305"/>
      <c r="JI109" s="305"/>
      <c r="JJ109" s="305"/>
      <c r="JK109" s="305"/>
      <c r="JL109" s="48"/>
      <c r="JM109" s="255"/>
      <c r="JN109" s="305"/>
      <c r="JO109" s="355"/>
      <c r="JP109" s="305"/>
      <c r="JQ109" s="305"/>
      <c r="JR109" s="305"/>
      <c r="JS109" s="305"/>
      <c r="JT109" s="305"/>
      <c r="JU109" s="305"/>
      <c r="JV109" s="255"/>
      <c r="JW109" s="305"/>
      <c r="JX109" s="355"/>
      <c r="JY109" s="305"/>
      <c r="JZ109" s="305"/>
      <c r="KA109" s="305"/>
      <c r="KB109" s="305"/>
      <c r="KC109" s="305"/>
      <c r="KD109" s="48"/>
      <c r="KE109" s="255"/>
      <c r="KF109" s="305"/>
      <c r="KG109" s="355"/>
      <c r="KH109" s="305"/>
      <c r="KI109" s="305"/>
      <c r="KJ109" s="305"/>
      <c r="KK109" s="305"/>
      <c r="KL109" s="305"/>
      <c r="KM109" s="48"/>
      <c r="KN109" s="255"/>
      <c r="KO109" s="305"/>
      <c r="KP109" s="355"/>
      <c r="KQ109" s="305"/>
      <c r="KR109" s="305"/>
      <c r="KS109" s="305"/>
      <c r="KT109" s="305"/>
      <c r="KU109" s="305"/>
      <c r="KV109" s="305"/>
      <c r="KW109" s="255"/>
      <c r="KX109" s="305"/>
      <c r="KY109" s="355"/>
      <c r="KZ109" s="305"/>
      <c r="LA109" s="305"/>
      <c r="LB109" s="305"/>
      <c r="LC109" s="305"/>
      <c r="LD109" s="305"/>
      <c r="LE109" s="305"/>
      <c r="LF109" s="255"/>
      <c r="LG109" s="305"/>
      <c r="LH109" s="355"/>
      <c r="LI109" s="305"/>
      <c r="LJ109" s="305"/>
      <c r="LK109" s="305"/>
      <c r="LL109" s="305"/>
      <c r="LM109" s="305"/>
      <c r="LN109" s="48"/>
      <c r="LO109" s="255"/>
      <c r="LP109" s="305"/>
      <c r="LQ109" s="355"/>
      <c r="LR109" s="305"/>
      <c r="LS109" s="305"/>
      <c r="LT109" s="305"/>
      <c r="LU109" s="305"/>
      <c r="LV109" s="305"/>
      <c r="LW109" s="48"/>
      <c r="LX109" s="255"/>
      <c r="LY109" s="305"/>
      <c r="LZ109" s="355"/>
      <c r="MA109" s="305"/>
      <c r="MB109" s="305"/>
      <c r="MC109" s="305"/>
      <c r="MD109" s="305"/>
      <c r="ME109" s="305"/>
      <c r="MF109" s="305"/>
      <c r="MG109" s="255"/>
      <c r="MH109" s="305"/>
      <c r="MI109" s="355"/>
      <c r="MJ109" s="305"/>
      <c r="MK109" s="305"/>
      <c r="ML109" s="305"/>
      <c r="MM109" s="305"/>
      <c r="MN109" s="305"/>
      <c r="MO109" s="48"/>
      <c r="MP109" s="255"/>
      <c r="MQ109" s="305"/>
      <c r="MR109" s="355"/>
      <c r="MS109" s="305"/>
      <c r="MT109" s="305"/>
      <c r="MU109" s="305"/>
      <c r="MV109" s="305"/>
      <c r="MW109" s="305"/>
      <c r="MX109" s="48"/>
      <c r="MY109" s="255"/>
      <c r="MZ109" s="305"/>
      <c r="NA109" s="355"/>
      <c r="NB109" s="305"/>
      <c r="NC109" s="305"/>
      <c r="ND109" s="305"/>
      <c r="NE109" s="305"/>
      <c r="NF109" s="305"/>
      <c r="NG109" s="48"/>
      <c r="NH109" s="255"/>
    </row>
    <row r="110" spans="1:372" ht="18">
      <c r="A110" s="538" t="s">
        <v>830</v>
      </c>
      <c r="B110" s="59"/>
      <c r="C110" s="460"/>
      <c r="D110" s="443">
        <v>326.89999999999998</v>
      </c>
      <c r="E110" s="444" t="s">
        <v>187</v>
      </c>
      <c r="F110" s="661">
        <v>446.79999999999995</v>
      </c>
      <c r="G110" s="444" t="s">
        <v>183</v>
      </c>
      <c r="H110" s="662"/>
      <c r="I110" s="444" t="s">
        <v>184</v>
      </c>
      <c r="J110" s="662"/>
      <c r="K110" s="444" t="s">
        <v>185</v>
      </c>
      <c r="L110" s="460"/>
      <c r="M110" s="443">
        <v>223</v>
      </c>
      <c r="N110" s="444" t="s">
        <v>187</v>
      </c>
      <c r="O110" s="24">
        <v>191</v>
      </c>
      <c r="P110" s="444" t="s">
        <v>183</v>
      </c>
      <c r="Q110" s="24"/>
      <c r="R110" s="444" t="s">
        <v>184</v>
      </c>
      <c r="S110" s="24"/>
      <c r="T110" s="444" t="s">
        <v>185</v>
      </c>
      <c r="U110" s="460"/>
      <c r="V110" s="24">
        <v>719.79999999999973</v>
      </c>
      <c r="W110" s="444" t="s">
        <v>187</v>
      </c>
      <c r="X110" s="24">
        <v>332.60000000000014</v>
      </c>
      <c r="Y110" s="444" t="s">
        <v>183</v>
      </c>
      <c r="Z110" s="24">
        <v>519.80000000000007</v>
      </c>
      <c r="AA110" s="444" t="s">
        <v>184</v>
      </c>
      <c r="AB110" s="722">
        <v>671.44999999999993</v>
      </c>
      <c r="AC110" s="444" t="s">
        <v>185</v>
      </c>
      <c r="AD110" s="460"/>
      <c r="AE110" s="24">
        <v>350.5</v>
      </c>
      <c r="AF110" s="444" t="s">
        <v>187</v>
      </c>
      <c r="AG110" s="24">
        <v>141.50000000000023</v>
      </c>
      <c r="AH110" s="444" t="s">
        <v>183</v>
      </c>
      <c r="AI110" s="24">
        <v>293.09999999999991</v>
      </c>
      <c r="AJ110" s="444" t="s">
        <v>184</v>
      </c>
      <c r="AK110" s="722">
        <v>348.49999999999977</v>
      </c>
      <c r="AL110" s="444" t="s">
        <v>185</v>
      </c>
      <c r="AM110" s="460"/>
      <c r="AN110" s="443"/>
      <c r="AO110" s="444" t="s">
        <v>187</v>
      </c>
      <c r="AP110" s="24">
        <v>304.70000000000027</v>
      </c>
      <c r="AQ110" s="444" t="s">
        <v>183</v>
      </c>
      <c r="AR110" s="24">
        <v>218.89999999999918</v>
      </c>
      <c r="AS110" s="444" t="s">
        <v>184</v>
      </c>
      <c r="AT110" s="444">
        <v>754.59999999999991</v>
      </c>
      <c r="AU110" s="444" t="s">
        <v>185</v>
      </c>
      <c r="AV110" s="460"/>
      <c r="AW110" s="24"/>
      <c r="AX110" s="444" t="s">
        <v>187</v>
      </c>
      <c r="AY110" s="24">
        <v>493</v>
      </c>
      <c r="AZ110" s="444" t="s">
        <v>183</v>
      </c>
      <c r="BA110" s="24">
        <v>365.19999999999891</v>
      </c>
      <c r="BB110" s="444" t="s">
        <v>184</v>
      </c>
      <c r="BC110" s="24">
        <v>686.40000000000032</v>
      </c>
      <c r="BD110" s="444" t="s">
        <v>185</v>
      </c>
      <c r="BE110" s="460"/>
      <c r="BF110" s="443"/>
      <c r="BG110" s="444" t="s">
        <v>187</v>
      </c>
      <c r="BH110" s="24">
        <v>698.40000000000146</v>
      </c>
      <c r="BI110" s="444" t="s">
        <v>183</v>
      </c>
      <c r="BJ110" s="24">
        <v>784.99999999999818</v>
      </c>
      <c r="BK110" s="444" t="s">
        <v>184</v>
      </c>
      <c r="BL110" s="24">
        <v>864.20000000000118</v>
      </c>
      <c r="BM110" s="444" t="s">
        <v>185</v>
      </c>
      <c r="BN110" s="460"/>
      <c r="BO110" s="443"/>
      <c r="BP110" s="444" t="s">
        <v>187</v>
      </c>
      <c r="BQ110" s="24">
        <v>595.69999999999982</v>
      </c>
      <c r="BR110" s="444" t="s">
        <v>183</v>
      </c>
      <c r="BS110" s="24">
        <v>281.79999999999927</v>
      </c>
      <c r="BT110" s="444" t="s">
        <v>184</v>
      </c>
      <c r="BU110" s="24">
        <v>550</v>
      </c>
      <c r="BV110" s="444" t="s">
        <v>185</v>
      </c>
      <c r="BW110" s="460"/>
      <c r="BX110" s="443"/>
      <c r="BY110" s="444" t="s">
        <v>187</v>
      </c>
      <c r="BZ110" s="443">
        <v>587.80000000000018</v>
      </c>
      <c r="CA110" s="444" t="s">
        <v>183</v>
      </c>
      <c r="CB110" s="663">
        <v>282.49999999999818</v>
      </c>
      <c r="CC110" s="444" t="s">
        <v>184</v>
      </c>
      <c r="CD110" s="24">
        <v>497.5</v>
      </c>
      <c r="CE110" s="444" t="s">
        <v>185</v>
      </c>
      <c r="CF110" s="460"/>
      <c r="CG110" s="443"/>
      <c r="CH110" s="444" t="s">
        <v>187</v>
      </c>
      <c r="CI110" s="24">
        <v>413.99999999999909</v>
      </c>
      <c r="CJ110" s="444" t="s">
        <v>183</v>
      </c>
      <c r="CK110" s="24"/>
      <c r="CL110" s="444" t="s">
        <v>184</v>
      </c>
      <c r="CM110" s="24">
        <v>314.40000000000055</v>
      </c>
      <c r="CN110" s="444" t="s">
        <v>185</v>
      </c>
      <c r="CO110" s="460"/>
      <c r="CP110" s="443"/>
      <c r="CQ110" s="444" t="s">
        <v>187</v>
      </c>
      <c r="CR110" s="24">
        <v>416.80000000000018</v>
      </c>
      <c r="CS110" s="444" t="s">
        <v>183</v>
      </c>
      <c r="CT110" s="24"/>
      <c r="CU110" s="444" t="s">
        <v>184</v>
      </c>
      <c r="CV110" s="24">
        <v>416.10000000000036</v>
      </c>
      <c r="CW110" s="444" t="s">
        <v>185</v>
      </c>
      <c r="CX110" s="460"/>
      <c r="CY110" s="443"/>
      <c r="CZ110" s="444" t="s">
        <v>187</v>
      </c>
      <c r="DA110" s="24">
        <v>544</v>
      </c>
      <c r="DB110" s="444" t="s">
        <v>183</v>
      </c>
      <c r="DC110" s="24">
        <v>518.99999999999818</v>
      </c>
      <c r="DD110" s="444" t="s">
        <v>184</v>
      </c>
      <c r="DE110" s="24">
        <v>545.00000000000091</v>
      </c>
      <c r="DF110" s="444" t="s">
        <v>185</v>
      </c>
      <c r="DG110" s="460"/>
      <c r="DH110" s="443"/>
      <c r="DI110" s="444" t="s">
        <v>187</v>
      </c>
      <c r="DJ110" s="24">
        <v>416.30000000000109</v>
      </c>
      <c r="DK110" s="444" t="s">
        <v>183</v>
      </c>
      <c r="DL110" s="24"/>
      <c r="DM110" s="444" t="s">
        <v>184</v>
      </c>
      <c r="DN110" s="24">
        <v>255.20000000000073</v>
      </c>
      <c r="DO110" s="444" t="s">
        <v>185</v>
      </c>
      <c r="DP110" s="460"/>
      <c r="DQ110" s="443"/>
      <c r="DR110" s="444" t="s">
        <v>187</v>
      </c>
      <c r="DS110" s="663">
        <v>529.90000000000055</v>
      </c>
      <c r="DT110" s="444" t="s">
        <v>183</v>
      </c>
      <c r="DU110" s="24">
        <v>227.19999999999891</v>
      </c>
      <c r="DV110" s="444" t="s">
        <v>184</v>
      </c>
      <c r="DW110" s="24">
        <v>654.40000000000146</v>
      </c>
      <c r="DX110" s="444" t="s">
        <v>185</v>
      </c>
      <c r="DY110" s="460"/>
      <c r="DZ110" s="443"/>
      <c r="EA110" s="444" t="s">
        <v>187</v>
      </c>
      <c r="EB110" s="24">
        <v>179.60000000000036</v>
      </c>
      <c r="EC110" s="444" t="s">
        <v>183</v>
      </c>
      <c r="ED110" s="24"/>
      <c r="EE110" s="444" t="s">
        <v>184</v>
      </c>
      <c r="EF110" s="24">
        <v>731.40000000000055</v>
      </c>
      <c r="EG110" s="444" t="s">
        <v>185</v>
      </c>
      <c r="EH110" s="460"/>
      <c r="EI110" s="443"/>
      <c r="EJ110" s="444" t="s">
        <v>187</v>
      </c>
      <c r="EK110" s="663">
        <v>172.30000000000018</v>
      </c>
      <c r="EL110" s="444" t="s">
        <v>183</v>
      </c>
      <c r="EM110" s="663"/>
      <c r="EN110" s="444" t="s">
        <v>184</v>
      </c>
      <c r="EO110" s="24">
        <v>447.79999999999927</v>
      </c>
      <c r="EP110" s="444" t="s">
        <v>185</v>
      </c>
      <c r="EQ110" s="460"/>
      <c r="ER110" s="443"/>
      <c r="ES110" s="444" t="s">
        <v>187</v>
      </c>
      <c r="ET110" s="24">
        <v>465.19999999999891</v>
      </c>
      <c r="EU110" s="444" t="s">
        <v>183</v>
      </c>
      <c r="EV110" s="24"/>
      <c r="EW110" s="444" t="s">
        <v>184</v>
      </c>
      <c r="EX110" s="24">
        <v>546.30000000000018</v>
      </c>
      <c r="EY110" s="444" t="s">
        <v>185</v>
      </c>
      <c r="EZ110" s="460"/>
      <c r="FA110" s="443"/>
      <c r="FB110" s="444" t="s">
        <v>187</v>
      </c>
      <c r="FC110" s="663">
        <v>253.49999999999818</v>
      </c>
      <c r="FD110" s="444" t="s">
        <v>183</v>
      </c>
      <c r="FE110" s="663">
        <v>53.999999999998181</v>
      </c>
      <c r="FF110" s="444" t="s">
        <v>184</v>
      </c>
      <c r="FG110" s="24">
        <v>585.19999999999891</v>
      </c>
      <c r="FH110" s="444" t="s">
        <v>185</v>
      </c>
      <c r="FI110" s="460"/>
      <c r="FJ110" s="443"/>
      <c r="FK110" s="444" t="s">
        <v>187</v>
      </c>
      <c r="FL110" s="663">
        <v>207.89999999999782</v>
      </c>
      <c r="FM110" s="444" t="s">
        <v>183</v>
      </c>
      <c r="FN110" s="24">
        <v>443.19999999999891</v>
      </c>
      <c r="FO110" s="444" t="s">
        <v>184</v>
      </c>
      <c r="FP110" s="24">
        <v>429.899999999996</v>
      </c>
      <c r="FQ110" s="444" t="s">
        <v>185</v>
      </c>
      <c r="FR110" s="460"/>
      <c r="FS110" s="443"/>
      <c r="FT110" s="444" t="s">
        <v>187</v>
      </c>
      <c r="FU110" s="663">
        <v>472.69999999999891</v>
      </c>
      <c r="FV110" s="444" t="s">
        <v>183</v>
      </c>
      <c r="FW110" s="663"/>
      <c r="FX110" s="444" t="s">
        <v>184</v>
      </c>
      <c r="FY110" s="24">
        <v>205.69999999999527</v>
      </c>
      <c r="FZ110" s="444" t="s">
        <v>185</v>
      </c>
      <c r="GA110" s="460"/>
      <c r="GB110" s="443"/>
      <c r="GC110" s="444" t="s">
        <v>187</v>
      </c>
      <c r="GD110" s="24">
        <v>19.499999999998181</v>
      </c>
      <c r="GE110" s="444" t="s">
        <v>183</v>
      </c>
      <c r="GF110" s="24"/>
      <c r="GG110" s="444" t="s">
        <v>184</v>
      </c>
      <c r="GH110" s="661">
        <v>166.40000000000146</v>
      </c>
      <c r="GI110" s="444" t="s">
        <v>185</v>
      </c>
      <c r="GJ110" s="460"/>
      <c r="GK110" s="443"/>
      <c r="GL110" s="444" t="s">
        <v>187</v>
      </c>
      <c r="GM110" s="663">
        <v>1567.9000000000015</v>
      </c>
      <c r="GN110" s="444" t="s">
        <v>183</v>
      </c>
      <c r="GO110" s="24">
        <v>1453.7000000000044</v>
      </c>
      <c r="GP110" s="444" t="s">
        <v>184</v>
      </c>
      <c r="GQ110" s="24">
        <v>2139.3999999999978</v>
      </c>
      <c r="GR110" s="444" t="s">
        <v>185</v>
      </c>
      <c r="GS110" s="460"/>
      <c r="GT110" s="443"/>
      <c r="GU110" s="444" t="s">
        <v>187</v>
      </c>
      <c r="GV110" s="663">
        <v>221.89999999999782</v>
      </c>
      <c r="GW110" s="444" t="s">
        <v>183</v>
      </c>
      <c r="GX110" s="663"/>
      <c r="GY110" s="444" t="s">
        <v>184</v>
      </c>
      <c r="GZ110" s="663"/>
      <c r="HA110" s="444" t="s">
        <v>185</v>
      </c>
      <c r="HB110" s="460"/>
      <c r="HC110" s="443"/>
      <c r="HD110" s="444" t="s">
        <v>187</v>
      </c>
      <c r="HE110" s="24">
        <v>360.59999999999854</v>
      </c>
      <c r="HF110" s="444" t="s">
        <v>183</v>
      </c>
      <c r="HG110" s="24">
        <v>600.35000000000127</v>
      </c>
      <c r="HH110" s="444" t="s">
        <v>184</v>
      </c>
      <c r="HI110" s="24">
        <v>448.899999999996</v>
      </c>
      <c r="HJ110" s="444" t="s">
        <v>185</v>
      </c>
      <c r="HK110" s="460"/>
      <c r="HL110" s="443"/>
      <c r="HM110" s="444" t="s">
        <v>187</v>
      </c>
      <c r="HN110" s="663">
        <v>989.19999999999709</v>
      </c>
      <c r="HO110" s="444" t="s">
        <v>183</v>
      </c>
      <c r="HP110" s="663"/>
      <c r="HQ110" s="444" t="s">
        <v>184</v>
      </c>
      <c r="HR110" s="24">
        <v>726.89999999999782</v>
      </c>
      <c r="HS110" s="444" t="s">
        <v>185</v>
      </c>
      <c r="HT110" s="460"/>
      <c r="HU110" s="443"/>
      <c r="HV110" s="444" t="s">
        <v>187</v>
      </c>
      <c r="HW110" s="663">
        <v>2623.0999999999949</v>
      </c>
      <c r="HX110" s="444" t="s">
        <v>183</v>
      </c>
      <c r="HY110" s="24">
        <v>3766.0500000000011</v>
      </c>
      <c r="HZ110" s="444" t="s">
        <v>184</v>
      </c>
      <c r="IA110" s="24">
        <v>3006.5000000000182</v>
      </c>
      <c r="IB110" s="444" t="s">
        <v>185</v>
      </c>
      <c r="IC110" s="460"/>
      <c r="ID110" s="443"/>
      <c r="IE110" s="444" t="s">
        <v>187</v>
      </c>
      <c r="IF110" s="663">
        <v>310.50000000000728</v>
      </c>
      <c r="IG110" s="444" t="s">
        <v>183</v>
      </c>
      <c r="IH110" s="663"/>
      <c r="II110" s="444" t="s">
        <v>184</v>
      </c>
      <c r="IJ110" s="663"/>
      <c r="IK110" s="444" t="s">
        <v>185</v>
      </c>
      <c r="IL110" s="460"/>
      <c r="IM110" s="443"/>
      <c r="IN110" s="444" t="s">
        <v>187</v>
      </c>
      <c r="IO110" s="24">
        <v>226</v>
      </c>
      <c r="IP110" s="444" t="s">
        <v>183</v>
      </c>
      <c r="IQ110" s="24"/>
      <c r="IR110" s="444" t="s">
        <v>184</v>
      </c>
      <c r="IS110" s="24">
        <v>100.5</v>
      </c>
      <c r="IT110" s="444" t="s">
        <v>185</v>
      </c>
      <c r="IU110" s="460"/>
      <c r="IV110" s="443"/>
      <c r="IW110" s="444" t="s">
        <v>187</v>
      </c>
      <c r="IX110" s="663">
        <v>186.30000000000291</v>
      </c>
      <c r="IY110" s="444" t="s">
        <v>183</v>
      </c>
      <c r="IZ110" s="24">
        <v>666.39999999999873</v>
      </c>
      <c r="JA110" s="444" t="s">
        <v>184</v>
      </c>
      <c r="JB110" s="24">
        <v>81.200000000000728</v>
      </c>
      <c r="JC110" s="444" t="s">
        <v>185</v>
      </c>
      <c r="JD110" s="460"/>
      <c r="JE110" s="443"/>
      <c r="JF110" s="444" t="s">
        <v>187</v>
      </c>
      <c r="JG110" s="663">
        <v>370.200000000008</v>
      </c>
      <c r="JH110" s="444" t="s">
        <v>183</v>
      </c>
      <c r="JI110" s="663">
        <v>472.29999999999927</v>
      </c>
      <c r="JJ110" s="444" t="s">
        <v>184</v>
      </c>
      <c r="JK110" s="24">
        <v>378.09999999999854</v>
      </c>
      <c r="JL110" s="444" t="s">
        <v>185</v>
      </c>
      <c r="JM110" s="460"/>
      <c r="JN110" s="443"/>
      <c r="JO110" s="444" t="s">
        <v>187</v>
      </c>
      <c r="JP110" s="663">
        <v>327.70000000000437</v>
      </c>
      <c r="JQ110" s="444" t="s">
        <v>183</v>
      </c>
      <c r="JR110" s="663"/>
      <c r="JS110" s="444" t="s">
        <v>184</v>
      </c>
      <c r="JT110" s="663"/>
      <c r="JU110" s="444" t="s">
        <v>185</v>
      </c>
      <c r="JV110" s="460"/>
      <c r="JW110" s="443"/>
      <c r="JX110" s="444" t="s">
        <v>187</v>
      </c>
      <c r="JY110" s="24">
        <v>2411.3000000000029</v>
      </c>
      <c r="JZ110" s="444" t="s">
        <v>183</v>
      </c>
      <c r="KA110" s="24">
        <v>2124.4000000000906</v>
      </c>
      <c r="KB110" s="444" t="s">
        <v>184</v>
      </c>
      <c r="KC110" s="24">
        <v>2487.1000000001513</v>
      </c>
      <c r="KD110" s="444" t="s">
        <v>185</v>
      </c>
      <c r="KE110" s="460"/>
      <c r="KF110" s="443"/>
      <c r="KG110" s="444" t="s">
        <v>187</v>
      </c>
      <c r="KH110" s="24">
        <v>122.50000000000364</v>
      </c>
      <c r="KI110" s="444" t="s">
        <v>183</v>
      </c>
      <c r="KJ110" s="663">
        <v>119.99999999999909</v>
      </c>
      <c r="KK110" s="444" t="s">
        <v>184</v>
      </c>
      <c r="KL110" s="24">
        <v>329.99999999999636</v>
      </c>
      <c r="KM110" s="444" t="s">
        <v>185</v>
      </c>
      <c r="KN110" s="460"/>
      <c r="KO110" s="443"/>
      <c r="KP110" s="444" t="s">
        <v>187</v>
      </c>
      <c r="KQ110" s="663">
        <v>397.30000000000655</v>
      </c>
      <c r="KR110" s="444" t="s">
        <v>183</v>
      </c>
      <c r="KS110" s="663"/>
      <c r="KT110" s="444" t="s">
        <v>184</v>
      </c>
      <c r="KU110" s="663"/>
      <c r="KV110" s="444" t="s">
        <v>185</v>
      </c>
      <c r="KW110" s="460"/>
      <c r="KX110" s="443"/>
      <c r="KY110" s="444" t="s">
        <v>187</v>
      </c>
      <c r="KZ110" s="24">
        <v>208.20000000000437</v>
      </c>
      <c r="LA110" s="444" t="s">
        <v>183</v>
      </c>
      <c r="LB110" s="24"/>
      <c r="LC110" s="444" t="s">
        <v>184</v>
      </c>
      <c r="LD110" s="24"/>
      <c r="LE110" s="444" t="s">
        <v>185</v>
      </c>
      <c r="LF110" s="460"/>
      <c r="LG110" s="443"/>
      <c r="LH110" s="444" t="s">
        <v>187</v>
      </c>
      <c r="LI110" s="336">
        <v>434.19999999999891</v>
      </c>
      <c r="LJ110" s="444" t="s">
        <v>183</v>
      </c>
      <c r="LK110" s="336"/>
      <c r="LL110" s="444" t="s">
        <v>184</v>
      </c>
      <c r="LM110" s="24"/>
      <c r="LN110" s="444" t="s">
        <v>185</v>
      </c>
      <c r="LO110" s="460"/>
      <c r="LP110" s="443"/>
      <c r="LQ110" s="444" t="s">
        <v>187</v>
      </c>
      <c r="LR110" s="24">
        <v>391.50000000000728</v>
      </c>
      <c r="LS110" s="444" t="s">
        <v>183</v>
      </c>
      <c r="LT110" s="24">
        <v>204.69999999999891</v>
      </c>
      <c r="LU110" s="444" t="s">
        <v>184</v>
      </c>
      <c r="LV110" s="24">
        <v>403.50000000000364</v>
      </c>
      <c r="LW110" s="444" t="s">
        <v>185</v>
      </c>
      <c r="LX110" s="460"/>
      <c r="LY110" s="443"/>
      <c r="LZ110" s="444" t="s">
        <v>187</v>
      </c>
      <c r="MA110" s="24">
        <v>269.10000000000946</v>
      </c>
      <c r="MB110" s="444" t="s">
        <v>183</v>
      </c>
      <c r="MC110" s="24"/>
      <c r="MD110" s="444" t="s">
        <v>184</v>
      </c>
      <c r="ME110" s="24"/>
      <c r="MF110" s="444" t="s">
        <v>185</v>
      </c>
      <c r="MG110" s="460"/>
      <c r="MH110" s="443"/>
      <c r="MI110" s="444" t="s">
        <v>187</v>
      </c>
      <c r="MJ110" s="313">
        <v>754.30000000001382</v>
      </c>
      <c r="MK110" s="444" t="s">
        <v>183</v>
      </c>
      <c r="ML110" s="24">
        <v>1010.4499999999989</v>
      </c>
      <c r="MM110" s="444" t="s">
        <v>184</v>
      </c>
      <c r="MN110" s="24">
        <v>1333.4000000000124</v>
      </c>
      <c r="MO110" s="444" t="s">
        <v>185</v>
      </c>
      <c r="MP110" s="460"/>
      <c r="MQ110" s="443"/>
      <c r="MR110" s="444" t="s">
        <v>187</v>
      </c>
      <c r="MS110" s="443">
        <v>243.99999999999272</v>
      </c>
      <c r="MT110" s="444" t="s">
        <v>183</v>
      </c>
      <c r="MU110" s="24">
        <v>204.00000000001091</v>
      </c>
      <c r="MV110" s="444" t="s">
        <v>184</v>
      </c>
      <c r="MW110" s="443">
        <v>328.50000000000728</v>
      </c>
      <c r="MX110" s="444" t="s">
        <v>185</v>
      </c>
      <c r="MY110" s="460"/>
      <c r="MZ110" s="443"/>
      <c r="NA110" s="444" t="s">
        <v>187</v>
      </c>
      <c r="NB110" s="443"/>
      <c r="NC110" s="444" t="s">
        <v>183</v>
      </c>
      <c r="ND110" s="443"/>
      <c r="NE110" s="444" t="s">
        <v>184</v>
      </c>
      <c r="NF110" s="664">
        <v>1436.2999999999993</v>
      </c>
      <c r="NG110" s="444" t="s">
        <v>185</v>
      </c>
      <c r="NH110" s="460"/>
    </row>
    <row r="111" spans="1:372" ht="18">
      <c r="A111" s="665" t="s">
        <v>3712</v>
      </c>
      <c r="B111" s="59">
        <f>SUM(D111:AAP111)</f>
        <v>44384.337500000285</v>
      </c>
      <c r="C111" s="460"/>
      <c r="D111" s="443"/>
      <c r="E111" s="286">
        <f>D110*0.25</f>
        <v>81.724999999999994</v>
      </c>
      <c r="F111" s="24"/>
      <c r="G111" s="286">
        <f>F110*0.5</f>
        <v>223.39999999999998</v>
      </c>
      <c r="H111" s="443"/>
      <c r="I111" s="286">
        <f>H110*0.75</f>
        <v>0</v>
      </c>
      <c r="J111" s="443"/>
      <c r="K111" s="286">
        <f>J110*1</f>
        <v>0</v>
      </c>
      <c r="L111" s="460"/>
      <c r="M111" s="443"/>
      <c r="N111" s="286">
        <f>M110*0.25</f>
        <v>55.75</v>
      </c>
      <c r="O111" s="443"/>
      <c r="P111" s="286">
        <f>O110*0.5</f>
        <v>95.5</v>
      </c>
      <c r="Q111" s="443"/>
      <c r="R111" s="286">
        <f>Q110*0.75</f>
        <v>0</v>
      </c>
      <c r="S111" s="443"/>
      <c r="T111" s="286">
        <f>S110*1</f>
        <v>0</v>
      </c>
      <c r="U111" s="460"/>
      <c r="V111" s="24"/>
      <c r="W111" s="286">
        <f>V110*0.25</f>
        <v>179.94999999999993</v>
      </c>
      <c r="X111" s="24"/>
      <c r="Y111" s="286">
        <f>X110*0.5</f>
        <v>166.30000000000007</v>
      </c>
      <c r="Z111" s="24"/>
      <c r="AA111" s="286">
        <f>Z110*0.75</f>
        <v>389.85</v>
      </c>
      <c r="AB111" s="24"/>
      <c r="AC111" s="286">
        <f t="shared" ref="AC111:AC142" si="97">AB110*1</f>
        <v>671.44999999999993</v>
      </c>
      <c r="AD111" s="460"/>
      <c r="AE111" s="24"/>
      <c r="AF111" s="286">
        <f>AE110*0.25</f>
        <v>87.625</v>
      </c>
      <c r="AG111" s="24"/>
      <c r="AH111" s="286">
        <f>AG110*0.5</f>
        <v>70.750000000000114</v>
      </c>
      <c r="AI111" s="24"/>
      <c r="AJ111" s="286">
        <f>AI110*0.75</f>
        <v>219.82499999999993</v>
      </c>
      <c r="AK111" s="24"/>
      <c r="AL111" s="286">
        <f t="shared" ref="AL111:AL142" si="98">AK110*1</f>
        <v>348.49999999999977</v>
      </c>
      <c r="AM111" s="460"/>
      <c r="AN111" s="443"/>
      <c r="AO111" s="286">
        <f>AN110*0.25</f>
        <v>0</v>
      </c>
      <c r="AP111" s="24"/>
      <c r="AQ111" s="286">
        <f>AP110*0.5</f>
        <v>152.35000000000014</v>
      </c>
      <c r="AR111" s="24"/>
      <c r="AS111" s="286">
        <f>AR110*0.75</f>
        <v>164.17499999999939</v>
      </c>
      <c r="AT111" s="24"/>
      <c r="AU111" s="286">
        <f>AT110*1</f>
        <v>754.59999999999991</v>
      </c>
      <c r="AV111" s="460"/>
      <c r="AW111" s="24"/>
      <c r="AX111" s="286">
        <f>AW110*0.25</f>
        <v>0</v>
      </c>
      <c r="AZ111" s="286">
        <f>AY110*0.5</f>
        <v>246.5</v>
      </c>
      <c r="BB111" s="286">
        <f>BA110*0.75</f>
        <v>273.89999999999918</v>
      </c>
      <c r="BC111" s="24"/>
      <c r="BD111" s="286">
        <f>BC110*1</f>
        <v>686.40000000000032</v>
      </c>
      <c r="BE111" s="460"/>
      <c r="BF111" s="443"/>
      <c r="BG111" s="286">
        <f>BF110*0.25</f>
        <v>0</v>
      </c>
      <c r="BH111" s="24"/>
      <c r="BI111" s="286">
        <f>BH110*0.5</f>
        <v>349.20000000000073</v>
      </c>
      <c r="BJ111" s="443"/>
      <c r="BK111" s="286">
        <f>BJ110*0.75</f>
        <v>588.74999999999864</v>
      </c>
      <c r="BL111" s="443"/>
      <c r="BM111" s="286">
        <f>BL110*1</f>
        <v>864.20000000000118</v>
      </c>
      <c r="BN111" s="460"/>
      <c r="BO111" s="443"/>
      <c r="BP111" s="286">
        <f>BO110*0.25</f>
        <v>0</v>
      </c>
      <c r="BQ111" s="443"/>
      <c r="BR111" s="286">
        <f>BQ110*0.5</f>
        <v>297.84999999999991</v>
      </c>
      <c r="BS111" s="443"/>
      <c r="BT111" s="286">
        <f>BS110*0.75</f>
        <v>211.34999999999945</v>
      </c>
      <c r="BU111" s="443"/>
      <c r="BV111" s="286">
        <f>BU110*1</f>
        <v>550</v>
      </c>
      <c r="BW111" s="460"/>
      <c r="BX111" s="443"/>
      <c r="BY111" s="286">
        <f>BX110*0.25</f>
        <v>0</v>
      </c>
      <c r="BZ111" s="443"/>
      <c r="CA111" s="286">
        <f>BZ110*0.5</f>
        <v>293.90000000000009</v>
      </c>
      <c r="CB111" s="443"/>
      <c r="CC111" s="286">
        <f>CB110*0.75</f>
        <v>211.87499999999864</v>
      </c>
      <c r="CD111" s="443"/>
      <c r="CE111" s="286">
        <f>CD110*1</f>
        <v>497.5</v>
      </c>
      <c r="CF111" s="460"/>
      <c r="CG111" s="443"/>
      <c r="CH111" s="286">
        <f>CG110*0.25</f>
        <v>0</v>
      </c>
      <c r="CI111" s="24"/>
      <c r="CJ111" s="286">
        <f>CI110*0.5</f>
        <v>206.99999999999955</v>
      </c>
      <c r="CK111" s="24"/>
      <c r="CL111" s="286">
        <f>CK110*0.75</f>
        <v>0</v>
      </c>
      <c r="CM111" s="24"/>
      <c r="CN111" s="286">
        <f>CM110*1</f>
        <v>314.40000000000055</v>
      </c>
      <c r="CO111" s="460"/>
      <c r="CP111" s="443"/>
      <c r="CQ111" s="286">
        <f>CP110*0.25</f>
        <v>0</v>
      </c>
      <c r="CR111" s="24"/>
      <c r="CS111" s="286">
        <f>CR110*0.5</f>
        <v>208.40000000000009</v>
      </c>
      <c r="CT111" s="24"/>
      <c r="CU111" s="286">
        <f>CT110*0.75</f>
        <v>0</v>
      </c>
      <c r="CV111" s="24"/>
      <c r="CW111" s="286">
        <f>CV110*1</f>
        <v>416.10000000000036</v>
      </c>
      <c r="CX111" s="460"/>
      <c r="CY111" s="443"/>
      <c r="CZ111" s="286">
        <f>CY110*0.25</f>
        <v>0</v>
      </c>
      <c r="DA111" s="24"/>
      <c r="DB111" s="286">
        <f>DA110*0.5</f>
        <v>272</v>
      </c>
      <c r="DC111" s="24"/>
      <c r="DD111" s="286">
        <f>DC110*0.75</f>
        <v>389.24999999999864</v>
      </c>
      <c r="DE111" s="24"/>
      <c r="DF111" s="286">
        <f>DE110*1</f>
        <v>545.00000000000091</v>
      </c>
      <c r="DG111" s="460"/>
      <c r="DH111" s="443"/>
      <c r="DI111" s="286">
        <f>DH110*0.25</f>
        <v>0</v>
      </c>
      <c r="DJ111" s="24"/>
      <c r="DK111" s="286">
        <f>DJ110*0.5</f>
        <v>208.15000000000055</v>
      </c>
      <c r="DL111" s="24"/>
      <c r="DM111" s="286">
        <f>DL110*0.75</f>
        <v>0</v>
      </c>
      <c r="DN111" s="24"/>
      <c r="DO111" s="286">
        <f>DN110*1</f>
        <v>255.20000000000073</v>
      </c>
      <c r="DP111" s="460"/>
      <c r="DQ111" s="443"/>
      <c r="DR111" s="286">
        <f>DQ110*0.25</f>
        <v>0</v>
      </c>
      <c r="DS111" s="24"/>
      <c r="DT111" s="286">
        <f>DS110*0.5</f>
        <v>264.95000000000027</v>
      </c>
      <c r="DU111" s="24"/>
      <c r="DV111" s="286">
        <f>DU110*0.75</f>
        <v>170.39999999999918</v>
      </c>
      <c r="DW111" s="24"/>
      <c r="DX111" s="286">
        <f>DW110*1</f>
        <v>654.40000000000146</v>
      </c>
      <c r="DY111" s="460"/>
      <c r="DZ111" s="443"/>
      <c r="EA111" s="286">
        <f>DZ110*0.25</f>
        <v>0</v>
      </c>
      <c r="EB111" s="24"/>
      <c r="EC111" s="286">
        <f>EB110*0.5</f>
        <v>89.800000000000182</v>
      </c>
      <c r="ED111" s="24"/>
      <c r="EE111" s="286">
        <f>ED110*0.75</f>
        <v>0</v>
      </c>
      <c r="EF111" s="24"/>
      <c r="EG111" s="286">
        <f>EF110*1</f>
        <v>731.40000000000055</v>
      </c>
      <c r="EH111" s="460"/>
      <c r="EI111" s="443"/>
      <c r="EJ111" s="286">
        <f>EI110*0.25</f>
        <v>0</v>
      </c>
      <c r="EK111" s="24"/>
      <c r="EL111" s="286">
        <f>EK110*0.5</f>
        <v>86.150000000000091</v>
      </c>
      <c r="EM111" s="24"/>
      <c r="EN111" s="286">
        <f>EM110*0.75</f>
        <v>0</v>
      </c>
      <c r="EO111" s="24"/>
      <c r="EP111" s="286">
        <f>EO110*1</f>
        <v>447.79999999999927</v>
      </c>
      <c r="EQ111" s="460"/>
      <c r="ER111" s="443"/>
      <c r="ES111" s="286">
        <f>ER110*0.25</f>
        <v>0</v>
      </c>
      <c r="ET111" s="24"/>
      <c r="EU111" s="286">
        <f>ET110*0.5</f>
        <v>232.59999999999945</v>
      </c>
      <c r="EV111" s="24"/>
      <c r="EW111" s="286">
        <f>EV110*0.75</f>
        <v>0</v>
      </c>
      <c r="EX111" s="24"/>
      <c r="EY111" s="286">
        <f>EX110*1</f>
        <v>546.30000000000018</v>
      </c>
      <c r="EZ111" s="460"/>
      <c r="FA111" s="443"/>
      <c r="FB111" s="286">
        <f>FA110*0.25</f>
        <v>0</v>
      </c>
      <c r="FC111" s="24"/>
      <c r="FD111" s="286">
        <f>FC110*0.5</f>
        <v>126.74999999999909</v>
      </c>
      <c r="FE111" s="443"/>
      <c r="FF111" s="286">
        <f>FE110*0.75</f>
        <v>40.499999999998636</v>
      </c>
      <c r="FG111" s="443"/>
      <c r="FH111" s="286">
        <f>FG110*1</f>
        <v>585.19999999999891</v>
      </c>
      <c r="FI111" s="460"/>
      <c r="FJ111" s="443"/>
      <c r="FK111" s="286">
        <f>FJ110*0.25</f>
        <v>0</v>
      </c>
      <c r="FL111" s="24"/>
      <c r="FM111" s="286">
        <f>FL110*0.5</f>
        <v>103.94999999999891</v>
      </c>
      <c r="FN111" s="24"/>
      <c r="FO111" s="286">
        <f>FN110*0.75</f>
        <v>332.39999999999918</v>
      </c>
      <c r="FP111" s="24"/>
      <c r="FQ111" s="286">
        <f>FP110*1</f>
        <v>429.899999999996</v>
      </c>
      <c r="FR111" s="460"/>
      <c r="FS111" s="443"/>
      <c r="FT111" s="286">
        <f>FS110*0.25</f>
        <v>0</v>
      </c>
      <c r="FU111" s="24"/>
      <c r="FV111" s="286">
        <f>FU110*0.5</f>
        <v>236.34999999999945</v>
      </c>
      <c r="FW111" s="24"/>
      <c r="FX111" s="286">
        <f>FW110*0.75</f>
        <v>0</v>
      </c>
      <c r="FY111" s="24"/>
      <c r="FZ111" s="286">
        <f>FY110*1</f>
        <v>205.69999999999527</v>
      </c>
      <c r="GA111" s="460"/>
      <c r="GB111" s="443"/>
      <c r="GC111" s="286">
        <f>GB110*0.25</f>
        <v>0</v>
      </c>
      <c r="GD111" s="24"/>
      <c r="GE111" s="286">
        <f>GD110*0.5</f>
        <v>9.7499999999990905</v>
      </c>
      <c r="GF111" s="24"/>
      <c r="GG111" s="286">
        <f>GF110*0.75</f>
        <v>0</v>
      </c>
      <c r="GH111" s="24"/>
      <c r="GI111" s="286">
        <f>GH110*1</f>
        <v>166.40000000000146</v>
      </c>
      <c r="GJ111" s="460"/>
      <c r="GK111" s="443"/>
      <c r="GL111" s="286">
        <f>GK110*0.25</f>
        <v>0</v>
      </c>
      <c r="GM111" s="24"/>
      <c r="GN111" s="286">
        <f>GM110*0.5</f>
        <v>783.95000000000073</v>
      </c>
      <c r="GO111" s="24"/>
      <c r="GP111" s="286">
        <f>GO110*0.75</f>
        <v>1090.2750000000033</v>
      </c>
      <c r="GQ111" s="24"/>
      <c r="GR111" s="286">
        <f>GQ110*1</f>
        <v>2139.3999999999978</v>
      </c>
      <c r="GS111" s="460"/>
      <c r="GT111" s="443"/>
      <c r="GU111" s="286">
        <f>GT110*0.25</f>
        <v>0</v>
      </c>
      <c r="GV111" s="24"/>
      <c r="GW111" s="286">
        <f>GV110*0.5</f>
        <v>110.94999999999891</v>
      </c>
      <c r="GX111" s="24"/>
      <c r="GY111" s="286">
        <f>GX110*0.75</f>
        <v>0</v>
      </c>
      <c r="GZ111" s="24"/>
      <c r="HA111" s="286">
        <f>GZ110*1</f>
        <v>0</v>
      </c>
      <c r="HB111" s="460"/>
      <c r="HC111" s="443"/>
      <c r="HD111" s="286">
        <f>HC110*0.25</f>
        <v>0</v>
      </c>
      <c r="HE111" s="443"/>
      <c r="HF111" s="286">
        <f>HE110*0.5</f>
        <v>180.29999999999927</v>
      </c>
      <c r="HG111" s="443"/>
      <c r="HH111" s="286">
        <f>HG110*0.75</f>
        <v>450.26250000000095</v>
      </c>
      <c r="HI111" s="443"/>
      <c r="HJ111" s="286">
        <f>HI110*1</f>
        <v>448.899999999996</v>
      </c>
      <c r="HK111" s="460"/>
      <c r="HL111" s="443"/>
      <c r="HM111" s="286">
        <f>HL110*0.25</f>
        <v>0</v>
      </c>
      <c r="HN111" s="443"/>
      <c r="HO111" s="286">
        <f>HN110*0.5</f>
        <v>494.59999999999854</v>
      </c>
      <c r="HP111" s="443"/>
      <c r="HQ111" s="286">
        <f>HP110*0.75</f>
        <v>0</v>
      </c>
      <c r="HR111" s="443"/>
      <c r="HS111" s="286">
        <f>HR110*1</f>
        <v>726.89999999999782</v>
      </c>
      <c r="HT111" s="460"/>
      <c r="HU111" s="443"/>
      <c r="HV111" s="286">
        <f>HU110*0.25</f>
        <v>0</v>
      </c>
      <c r="HW111" s="443"/>
      <c r="HX111" s="286">
        <f>HW110*0.5</f>
        <v>1311.5499999999975</v>
      </c>
      <c r="HY111" s="443"/>
      <c r="HZ111" s="286">
        <f>HY110*0.75</f>
        <v>2824.5375000000008</v>
      </c>
      <c r="IA111" s="443"/>
      <c r="IB111" s="286">
        <f>IA110*1</f>
        <v>3006.5000000000182</v>
      </c>
      <c r="IC111" s="460"/>
      <c r="ID111" s="443"/>
      <c r="IE111" s="286">
        <f>ID110*0.25</f>
        <v>0</v>
      </c>
      <c r="IF111" s="443"/>
      <c r="IG111" s="286">
        <f>IF110*0.5</f>
        <v>155.25000000000364</v>
      </c>
      <c r="IH111" s="443"/>
      <c r="II111" s="286">
        <f>IH110*0.75</f>
        <v>0</v>
      </c>
      <c r="IJ111" s="443"/>
      <c r="IK111" s="286">
        <f>IJ110*1</f>
        <v>0</v>
      </c>
      <c r="IL111" s="460"/>
      <c r="IM111" s="443"/>
      <c r="IN111" s="286">
        <f>IM110*0.25</f>
        <v>0</v>
      </c>
      <c r="IO111" s="443"/>
      <c r="IP111" s="286">
        <f>IO110*0.5</f>
        <v>113</v>
      </c>
      <c r="IQ111" s="443"/>
      <c r="IR111" s="286">
        <f>IQ110*0.75</f>
        <v>0</v>
      </c>
      <c r="IS111" s="443"/>
      <c r="IT111" s="286">
        <f>IS110*1</f>
        <v>100.5</v>
      </c>
      <c r="IU111" s="460"/>
      <c r="IV111" s="443"/>
      <c r="IW111" s="286">
        <f>IV110*0.25</f>
        <v>0</v>
      </c>
      <c r="IX111" s="443"/>
      <c r="IY111" s="286">
        <f>IX110*0.5</f>
        <v>93.150000000001455</v>
      </c>
      <c r="IZ111" s="443"/>
      <c r="JA111" s="286">
        <f>IZ110*0.75</f>
        <v>499.79999999999905</v>
      </c>
      <c r="JB111" s="443"/>
      <c r="JC111" s="286">
        <f>JB110*1</f>
        <v>81.200000000000728</v>
      </c>
      <c r="JD111" s="460"/>
      <c r="JE111" s="443"/>
      <c r="JF111" s="286">
        <f>JE110*0.25</f>
        <v>0</v>
      </c>
      <c r="JG111" s="443"/>
      <c r="JH111" s="286">
        <f>JG110*0.5</f>
        <v>185.100000000004</v>
      </c>
      <c r="JI111" s="443"/>
      <c r="JJ111" s="286">
        <f>JI110*0.75</f>
        <v>354.22499999999945</v>
      </c>
      <c r="JK111" s="443"/>
      <c r="JL111" s="286">
        <f>JK110*1</f>
        <v>378.09999999999854</v>
      </c>
      <c r="JM111" s="460"/>
      <c r="JN111" s="443"/>
      <c r="JO111" s="286">
        <f>JN110*0.25</f>
        <v>0</v>
      </c>
      <c r="JP111" s="443"/>
      <c r="JQ111" s="286">
        <f>JP110*0.5</f>
        <v>163.85000000000218</v>
      </c>
      <c r="JR111" s="443"/>
      <c r="JS111" s="286">
        <f>JR110*0.75</f>
        <v>0</v>
      </c>
      <c r="JT111" s="443"/>
      <c r="JU111" s="286">
        <f>JT110*1</f>
        <v>0</v>
      </c>
      <c r="JV111" s="460"/>
      <c r="JW111" s="443"/>
      <c r="JX111" s="286">
        <f>JW110*0.25</f>
        <v>0</v>
      </c>
      <c r="JY111" s="443"/>
      <c r="JZ111" s="286">
        <f>JY110*0.5</f>
        <v>1205.6500000000015</v>
      </c>
      <c r="KA111" s="443"/>
      <c r="KB111" s="286">
        <f>KA110*0.75</f>
        <v>1593.3000000000679</v>
      </c>
      <c r="KC111" s="443"/>
      <c r="KD111" s="286">
        <f t="shared" ref="KD111" si="99">KC110*1</f>
        <v>2487.1000000001513</v>
      </c>
      <c r="KE111" s="460"/>
      <c r="KF111" s="443"/>
      <c r="KG111" s="286">
        <f>KF110*0.25</f>
        <v>0</v>
      </c>
      <c r="KH111" s="443"/>
      <c r="KI111" s="286">
        <f>KH110*0.5</f>
        <v>61.250000000001819</v>
      </c>
      <c r="KJ111" s="443"/>
      <c r="KK111" s="286">
        <f>KJ110*0.75</f>
        <v>89.999999999999318</v>
      </c>
      <c r="KL111" s="443"/>
      <c r="KM111" s="286">
        <f>KL110*1</f>
        <v>329.99999999999636</v>
      </c>
      <c r="KN111" s="460"/>
      <c r="KO111" s="443"/>
      <c r="KP111" s="286">
        <f>KO110*0.25</f>
        <v>0</v>
      </c>
      <c r="KQ111" s="443"/>
      <c r="KR111" s="286">
        <f>KQ110*0.5</f>
        <v>198.65000000000327</v>
      </c>
      <c r="KS111" s="443"/>
      <c r="KT111" s="286">
        <f>KS110*0.75</f>
        <v>0</v>
      </c>
      <c r="KU111" s="443"/>
      <c r="KV111" s="286">
        <f>KU110*1</f>
        <v>0</v>
      </c>
      <c r="KW111" s="460"/>
      <c r="KX111" s="443"/>
      <c r="KY111" s="286">
        <f>KX110*0.25</f>
        <v>0</v>
      </c>
      <c r="KZ111" s="443"/>
      <c r="LA111" s="286">
        <f>KZ110*0.5</f>
        <v>104.10000000000218</v>
      </c>
      <c r="LB111" s="443"/>
      <c r="LC111" s="286">
        <f>LB110*0.75</f>
        <v>0</v>
      </c>
      <c r="LD111" s="443"/>
      <c r="LE111" s="286">
        <f>LD110*1</f>
        <v>0</v>
      </c>
      <c r="LF111" s="460"/>
      <c r="LG111" s="443"/>
      <c r="LH111" s="286">
        <f>LG110*0.25</f>
        <v>0</v>
      </c>
      <c r="LI111" s="443"/>
      <c r="LJ111" s="286">
        <f>LI110*0.5</f>
        <v>217.09999999999945</v>
      </c>
      <c r="LK111" s="443"/>
      <c r="LL111" s="286">
        <f>LK110*0.75</f>
        <v>0</v>
      </c>
      <c r="LM111" s="443"/>
      <c r="LN111" s="286">
        <f>LM110*1</f>
        <v>0</v>
      </c>
      <c r="LO111" s="460"/>
      <c r="LP111" s="443"/>
      <c r="LQ111" s="286">
        <f>LP110*0.25</f>
        <v>0</v>
      </c>
      <c r="LR111" s="443"/>
      <c r="LS111" s="286">
        <f>LR110*0.5</f>
        <v>195.75000000000364</v>
      </c>
      <c r="LT111" s="443"/>
      <c r="LU111" s="286">
        <f>LT110*0.75</f>
        <v>153.52499999999918</v>
      </c>
      <c r="LV111" s="443"/>
      <c r="LW111" s="286">
        <f>LV110*1</f>
        <v>403.50000000000364</v>
      </c>
      <c r="LX111" s="460"/>
      <c r="LY111" s="443"/>
      <c r="LZ111" s="286">
        <f>LY110*0.25</f>
        <v>0</v>
      </c>
      <c r="MA111" s="443"/>
      <c r="MB111" s="286">
        <f>MA110*0.5</f>
        <v>134.55000000000473</v>
      </c>
      <c r="MC111" s="443"/>
      <c r="MD111" s="286">
        <f>MC110*0.75</f>
        <v>0</v>
      </c>
      <c r="ME111" s="443"/>
      <c r="MF111" s="286">
        <f>ME110*1</f>
        <v>0</v>
      </c>
      <c r="MG111" s="460"/>
      <c r="MH111" s="443"/>
      <c r="MI111" s="286">
        <f>MH110*0.25</f>
        <v>0</v>
      </c>
      <c r="MJ111" s="443"/>
      <c r="MK111" s="286">
        <f>MJ110*0.5</f>
        <v>377.15000000000691</v>
      </c>
      <c r="ML111" s="443"/>
      <c r="MM111" s="286">
        <f>ML110*0.75</f>
        <v>757.83749999999918</v>
      </c>
      <c r="MN111" s="443"/>
      <c r="MO111" s="286">
        <f>MN110*1</f>
        <v>1333.4000000000124</v>
      </c>
      <c r="MP111" s="460"/>
      <c r="MQ111" s="443"/>
      <c r="MR111" s="286">
        <f>MQ110*0.25</f>
        <v>0</v>
      </c>
      <c r="MS111" s="443"/>
      <c r="MT111" s="286">
        <f>MS110*0.5</f>
        <v>121.99999999999636</v>
      </c>
      <c r="MU111" s="443"/>
      <c r="MV111" s="286">
        <f>MU110*0.75</f>
        <v>153.00000000000819</v>
      </c>
      <c r="MW111" s="443"/>
      <c r="MX111" s="286">
        <f>MW110*1</f>
        <v>328.50000000000728</v>
      </c>
      <c r="MY111" s="460"/>
      <c r="MZ111" s="443"/>
      <c r="NA111" s="286">
        <f>MZ110*0.25</f>
        <v>0</v>
      </c>
      <c r="NB111" s="443"/>
      <c r="NC111" s="286">
        <f>NB110*0.5</f>
        <v>0</v>
      </c>
      <c r="ND111" s="443"/>
      <c r="NE111" s="286">
        <f>ND110*0.75</f>
        <v>0</v>
      </c>
      <c r="NF111" s="443"/>
      <c r="NG111" s="286">
        <f>NF110*1</f>
        <v>1436.2999999999993</v>
      </c>
      <c r="NH111" s="460"/>
    </row>
    <row r="112" spans="1:372" s="50" customFormat="1" ht="15.75">
      <c r="A112" s="538"/>
      <c r="B112" s="256"/>
      <c r="C112" s="255"/>
      <c r="D112" s="305"/>
      <c r="E112" s="355"/>
      <c r="F112" s="178"/>
      <c r="G112" s="463"/>
      <c r="H112" s="305"/>
      <c r="I112" s="305"/>
      <c r="J112" s="305"/>
      <c r="K112" s="305"/>
      <c r="L112" s="255"/>
      <c r="M112" s="305"/>
      <c r="N112" s="355"/>
      <c r="O112" s="305"/>
      <c r="P112" s="463"/>
      <c r="Q112" s="305"/>
      <c r="R112" s="305"/>
      <c r="S112" s="305"/>
      <c r="T112" s="305"/>
      <c r="U112" s="255"/>
      <c r="V112" s="178"/>
      <c r="W112" s="355"/>
      <c r="X112" s="178"/>
      <c r="Y112" s="463"/>
      <c r="Z112" s="178"/>
      <c r="AA112" s="305"/>
      <c r="AB112" s="178"/>
      <c r="AC112" s="48"/>
      <c r="AD112" s="255"/>
      <c r="AE112" s="178"/>
      <c r="AF112" s="355"/>
      <c r="AG112" s="178"/>
      <c r="AH112" s="305"/>
      <c r="AI112" s="178"/>
      <c r="AJ112" s="305"/>
      <c r="AK112" s="178"/>
      <c r="AL112" s="48"/>
      <c r="AM112" s="255"/>
      <c r="AN112" s="305"/>
      <c r="AO112" s="355"/>
      <c r="AP112" s="178"/>
      <c r="AQ112" s="305"/>
      <c r="AR112" s="178"/>
      <c r="AS112" s="305"/>
      <c r="AT112" s="178"/>
      <c r="AU112" s="48"/>
      <c r="AV112" s="255"/>
      <c r="AW112" s="178"/>
      <c r="AX112" s="355"/>
      <c r="AY112" s="178"/>
      <c r="AZ112" s="305"/>
      <c r="BA112" s="178"/>
      <c r="BB112" s="305"/>
      <c r="BC112" s="178"/>
      <c r="BD112" s="48"/>
      <c r="BE112" s="255"/>
      <c r="BF112" s="305"/>
      <c r="BG112" s="355"/>
      <c r="BH112" s="178"/>
      <c r="BI112" s="305"/>
      <c r="BJ112" s="305"/>
      <c r="BK112" s="305"/>
      <c r="BL112" s="305"/>
      <c r="BM112" s="48"/>
      <c r="BN112" s="255"/>
      <c r="BO112" s="305"/>
      <c r="BP112" s="355"/>
      <c r="BQ112" s="305"/>
      <c r="BR112" s="305"/>
      <c r="BS112" s="305"/>
      <c r="BT112" s="305"/>
      <c r="BU112" s="305"/>
      <c r="BV112" s="48"/>
      <c r="BW112" s="255"/>
      <c r="BX112" s="305"/>
      <c r="BY112" s="355"/>
      <c r="BZ112" s="305"/>
      <c r="CA112" s="305"/>
      <c r="CB112" s="305"/>
      <c r="CC112" s="305"/>
      <c r="CD112" s="305"/>
      <c r="CE112" s="48"/>
      <c r="CF112" s="255"/>
      <c r="CG112" s="305"/>
      <c r="CH112" s="355"/>
      <c r="CI112" s="178"/>
      <c r="CJ112" s="305"/>
      <c r="CK112" s="178"/>
      <c r="CL112" s="305"/>
      <c r="CM112" s="178"/>
      <c r="CN112" s="48"/>
      <c r="CO112" s="255"/>
      <c r="CP112" s="305"/>
      <c r="CQ112" s="355"/>
      <c r="CR112" s="178"/>
      <c r="CS112" s="305"/>
      <c r="CT112" s="178"/>
      <c r="CU112" s="305"/>
      <c r="CV112" s="178"/>
      <c r="CW112" s="48"/>
      <c r="CX112" s="255"/>
      <c r="CY112" s="305"/>
      <c r="CZ112" s="355"/>
      <c r="DA112" s="178"/>
      <c r="DB112" s="305"/>
      <c r="DC112" s="178"/>
      <c r="DD112" s="305"/>
      <c r="DE112" s="178"/>
      <c r="DF112" s="48"/>
      <c r="DG112" s="255"/>
      <c r="DH112" s="305"/>
      <c r="DI112" s="355"/>
      <c r="DJ112" s="178"/>
      <c r="DK112" s="305"/>
      <c r="DL112" s="178"/>
      <c r="DM112" s="305"/>
      <c r="DN112" s="178"/>
      <c r="DO112" s="48"/>
      <c r="DP112" s="255"/>
      <c r="DQ112" s="305"/>
      <c r="DR112" s="355"/>
      <c r="DS112" s="178"/>
      <c r="DT112" s="305"/>
      <c r="DU112" s="178"/>
      <c r="DV112" s="305"/>
      <c r="DW112" s="178"/>
      <c r="DX112" s="48"/>
      <c r="DY112" s="255"/>
      <c r="DZ112" s="305"/>
      <c r="EA112" s="355"/>
      <c r="EB112" s="178"/>
      <c r="EC112" s="305"/>
      <c r="ED112" s="178"/>
      <c r="EE112" s="305"/>
      <c r="EF112" s="178"/>
      <c r="EG112" s="48"/>
      <c r="EH112" s="255"/>
      <c r="EI112" s="305"/>
      <c r="EJ112" s="355"/>
      <c r="EK112" s="178"/>
      <c r="EL112" s="305"/>
      <c r="EM112" s="178"/>
      <c r="EN112" s="305"/>
      <c r="EO112" s="178"/>
      <c r="EP112" s="48"/>
      <c r="EQ112" s="255"/>
      <c r="ER112" s="305"/>
      <c r="ES112" s="355"/>
      <c r="ET112" s="178"/>
      <c r="EU112" s="305"/>
      <c r="EV112" s="178"/>
      <c r="EW112" s="305"/>
      <c r="EX112" s="178"/>
      <c r="EY112" s="48"/>
      <c r="EZ112" s="255"/>
      <c r="FA112" s="305"/>
      <c r="FB112" s="355"/>
      <c r="FC112" s="178"/>
      <c r="FD112" s="305"/>
      <c r="FE112" s="305"/>
      <c r="FF112" s="305"/>
      <c r="FG112" s="305"/>
      <c r="FH112" s="48"/>
      <c r="FI112" s="255"/>
      <c r="FJ112" s="305"/>
      <c r="FK112" s="355"/>
      <c r="FL112" s="178"/>
      <c r="FM112" s="305"/>
      <c r="FN112" s="178"/>
      <c r="FO112" s="305"/>
      <c r="FP112" s="178"/>
      <c r="FQ112" s="48"/>
      <c r="FR112" s="255"/>
      <c r="FS112" s="305"/>
      <c r="FT112" s="355"/>
      <c r="FU112" s="178"/>
      <c r="FV112" s="305"/>
      <c r="FW112" s="178"/>
      <c r="FX112" s="305"/>
      <c r="FY112" s="178"/>
      <c r="FZ112" s="48"/>
      <c r="GA112" s="255"/>
      <c r="GB112" s="305"/>
      <c r="GC112" s="355"/>
      <c r="GD112" s="178"/>
      <c r="GE112" s="305"/>
      <c r="GF112" s="178"/>
      <c r="GG112" s="305"/>
      <c r="GH112" s="178"/>
      <c r="GI112" s="48"/>
      <c r="GJ112" s="255"/>
      <c r="GK112" s="305"/>
      <c r="GL112" s="355"/>
      <c r="GM112" s="178"/>
      <c r="GN112" s="305"/>
      <c r="GO112" s="178"/>
      <c r="GP112" s="305"/>
      <c r="GQ112" s="178"/>
      <c r="GR112" s="48"/>
      <c r="GS112" s="255"/>
      <c r="GT112" s="305"/>
      <c r="GU112" s="355"/>
      <c r="GV112" s="178"/>
      <c r="GW112" s="305"/>
      <c r="GX112" s="178"/>
      <c r="GY112" s="305"/>
      <c r="GZ112" s="178"/>
      <c r="HA112" s="305"/>
      <c r="HB112" s="255"/>
      <c r="HC112" s="305"/>
      <c r="HD112" s="355"/>
      <c r="HE112" s="305"/>
      <c r="HF112" s="305"/>
      <c r="HG112" s="305"/>
      <c r="HH112" s="305"/>
      <c r="HI112" s="305"/>
      <c r="HJ112" s="48"/>
      <c r="HK112" s="255"/>
      <c r="HL112" s="305"/>
      <c r="HM112" s="355"/>
      <c r="HN112" s="305"/>
      <c r="HO112" s="305"/>
      <c r="HP112" s="305"/>
      <c r="HQ112" s="305"/>
      <c r="HR112" s="305"/>
      <c r="HS112" s="48"/>
      <c r="HT112" s="255"/>
      <c r="HU112" s="305"/>
      <c r="HV112" s="355"/>
      <c r="HW112" s="305"/>
      <c r="HX112" s="305"/>
      <c r="HY112" s="305"/>
      <c r="HZ112" s="305"/>
      <c r="IA112" s="305"/>
      <c r="IB112" s="48"/>
      <c r="IC112" s="255"/>
      <c r="ID112" s="305"/>
      <c r="IE112" s="355"/>
      <c r="IF112" s="305"/>
      <c r="IG112" s="305"/>
      <c r="IH112" s="305"/>
      <c r="II112" s="305"/>
      <c r="IJ112" s="305"/>
      <c r="IK112" s="305"/>
      <c r="IL112" s="255"/>
      <c r="IM112" s="305"/>
      <c r="IN112" s="355"/>
      <c r="IO112" s="305"/>
      <c r="IP112" s="305"/>
      <c r="IQ112" s="305"/>
      <c r="IR112" s="305"/>
      <c r="IS112" s="305"/>
      <c r="IT112" s="48"/>
      <c r="IU112" s="255"/>
      <c r="IV112" s="305"/>
      <c r="IW112" s="355"/>
      <c r="IX112" s="305"/>
      <c r="IY112" s="305"/>
      <c r="IZ112" s="305"/>
      <c r="JA112" s="305"/>
      <c r="JB112" s="305"/>
      <c r="JC112" s="48"/>
      <c r="JD112" s="255"/>
      <c r="JE112" s="305"/>
      <c r="JF112" s="355"/>
      <c r="JG112" s="305"/>
      <c r="JH112" s="305"/>
      <c r="JI112" s="305"/>
      <c r="JJ112" s="305"/>
      <c r="JK112" s="305"/>
      <c r="JL112" s="48"/>
      <c r="JM112" s="255"/>
      <c r="JN112" s="305"/>
      <c r="JO112" s="355"/>
      <c r="JP112" s="305"/>
      <c r="JQ112" s="305"/>
      <c r="JR112" s="305"/>
      <c r="JS112" s="305"/>
      <c r="JT112" s="305"/>
      <c r="JU112" s="305"/>
      <c r="JV112" s="255"/>
      <c r="JW112" s="305"/>
      <c r="JX112" s="355"/>
      <c r="JY112" s="305"/>
      <c r="JZ112" s="305"/>
      <c r="KA112" s="305"/>
      <c r="KB112" s="305"/>
      <c r="KC112" s="305"/>
      <c r="KD112" s="48"/>
      <c r="KE112" s="255"/>
      <c r="KF112" s="305"/>
      <c r="KG112" s="355"/>
      <c r="KH112" s="305"/>
      <c r="KI112" s="305"/>
      <c r="KJ112" s="305"/>
      <c r="KK112" s="305"/>
      <c r="KL112" s="305"/>
      <c r="KM112" s="48"/>
      <c r="KN112" s="255"/>
      <c r="KO112" s="305"/>
      <c r="KP112" s="355"/>
      <c r="KQ112" s="305"/>
      <c r="KR112" s="305"/>
      <c r="KS112" s="305"/>
      <c r="KT112" s="305"/>
      <c r="KU112" s="305"/>
      <c r="KV112" s="305"/>
      <c r="KW112" s="255"/>
      <c r="KX112" s="305"/>
      <c r="KY112" s="355"/>
      <c r="KZ112" s="305"/>
      <c r="LA112" s="305"/>
      <c r="LB112" s="305"/>
      <c r="LC112" s="305"/>
      <c r="LD112" s="305"/>
      <c r="LE112" s="305"/>
      <c r="LF112" s="255"/>
      <c r="LG112" s="305"/>
      <c r="LH112" s="355"/>
      <c r="LI112" s="305"/>
      <c r="LJ112" s="305"/>
      <c r="LK112" s="305"/>
      <c r="LL112" s="305"/>
      <c r="LM112" s="305"/>
      <c r="LN112" s="48"/>
      <c r="LO112" s="255"/>
      <c r="LP112" s="305"/>
      <c r="LQ112" s="355"/>
      <c r="LR112" s="305"/>
      <c r="LS112" s="305"/>
      <c r="LT112" s="305"/>
      <c r="LU112" s="305"/>
      <c r="LV112" s="305"/>
      <c r="LW112" s="48"/>
      <c r="LX112" s="255"/>
      <c r="LY112" s="305"/>
      <c r="LZ112" s="355"/>
      <c r="MA112" s="305"/>
      <c r="MB112" s="305"/>
      <c r="MC112" s="305"/>
      <c r="MD112" s="305"/>
      <c r="ME112" s="305"/>
      <c r="MF112" s="305"/>
      <c r="MG112" s="255"/>
      <c r="MH112" s="305"/>
      <c r="MI112" s="355"/>
      <c r="MJ112" s="305"/>
      <c r="MK112" s="305"/>
      <c r="ML112" s="305"/>
      <c r="MM112" s="305"/>
      <c r="MN112" s="305"/>
      <c r="MO112" s="48"/>
      <c r="MP112" s="255"/>
      <c r="MQ112" s="305"/>
      <c r="MR112" s="355"/>
      <c r="MS112" s="305"/>
      <c r="MT112" s="305"/>
      <c r="MU112" s="305"/>
      <c r="MV112" s="305"/>
      <c r="MW112" s="305"/>
      <c r="MX112" s="48"/>
      <c r="MY112" s="255"/>
      <c r="MZ112" s="305"/>
      <c r="NA112" s="355"/>
      <c r="NB112" s="305"/>
      <c r="NC112" s="305"/>
      <c r="ND112" s="305"/>
      <c r="NE112" s="305"/>
      <c r="NF112" s="305"/>
      <c r="NG112" s="48"/>
      <c r="NH112" s="255"/>
    </row>
    <row r="113" spans="1:372" ht="18">
      <c r="A113" s="306" t="s">
        <v>162</v>
      </c>
      <c r="B113" s="59"/>
      <c r="C113" s="460"/>
      <c r="D113" s="443">
        <v>329.8</v>
      </c>
      <c r="E113" s="444" t="s">
        <v>187</v>
      </c>
      <c r="F113" s="661">
        <v>185.7</v>
      </c>
      <c r="G113" s="444" t="s">
        <v>183</v>
      </c>
      <c r="H113" s="662"/>
      <c r="I113" s="444" t="s">
        <v>184</v>
      </c>
      <c r="J113" s="662"/>
      <c r="K113" s="444" t="s">
        <v>185</v>
      </c>
      <c r="L113" s="460"/>
      <c r="M113" s="443">
        <v>176.2</v>
      </c>
      <c r="N113" s="444" t="s">
        <v>187</v>
      </c>
      <c r="O113" s="24">
        <v>20.999999999999943</v>
      </c>
      <c r="P113" s="444" t="s">
        <v>183</v>
      </c>
      <c r="Q113" s="24"/>
      <c r="R113" s="444" t="s">
        <v>184</v>
      </c>
      <c r="S113" s="24"/>
      <c r="T113" s="444" t="s">
        <v>185</v>
      </c>
      <c r="U113" s="460"/>
      <c r="V113" s="24">
        <v>631.10000000000036</v>
      </c>
      <c r="W113" s="444" t="s">
        <v>187</v>
      </c>
      <c r="X113" s="24">
        <v>261.29999999999984</v>
      </c>
      <c r="Y113" s="444" t="s">
        <v>183</v>
      </c>
      <c r="Z113" s="24">
        <v>399.8</v>
      </c>
      <c r="AA113" s="444" t="s">
        <v>184</v>
      </c>
      <c r="AB113" s="722">
        <v>734.90000000000032</v>
      </c>
      <c r="AC113" s="444" t="s">
        <v>185</v>
      </c>
      <c r="AD113" s="460"/>
      <c r="AE113" s="24">
        <v>321.80000000000018</v>
      </c>
      <c r="AF113" s="444" t="s">
        <v>187</v>
      </c>
      <c r="AG113" s="24">
        <v>114.59999999999968</v>
      </c>
      <c r="AH113" s="444" t="s">
        <v>183</v>
      </c>
      <c r="AI113" s="24">
        <v>124</v>
      </c>
      <c r="AJ113" s="444" t="s">
        <v>184</v>
      </c>
      <c r="AK113" s="722">
        <v>193.40000000000009</v>
      </c>
      <c r="AL113" s="444" t="s">
        <v>185</v>
      </c>
      <c r="AM113" s="460"/>
      <c r="AN113" s="443">
        <v>155.5</v>
      </c>
      <c r="AO113" s="444" t="s">
        <v>187</v>
      </c>
      <c r="AP113" s="24">
        <v>308.49999999999909</v>
      </c>
      <c r="AQ113" s="444" t="s">
        <v>183</v>
      </c>
      <c r="AR113" s="24">
        <v>163.400000000001</v>
      </c>
      <c r="AS113" s="444" t="s">
        <v>184</v>
      </c>
      <c r="AT113" s="444">
        <v>659.39999999999964</v>
      </c>
      <c r="AU113" s="444" t="s">
        <v>185</v>
      </c>
      <c r="AV113" s="460"/>
      <c r="AW113" s="24">
        <v>291.5</v>
      </c>
      <c r="AX113" s="444" t="s">
        <v>187</v>
      </c>
      <c r="AY113" s="24">
        <v>685.19999999999845</v>
      </c>
      <c r="AZ113" s="444" t="s">
        <v>183</v>
      </c>
      <c r="BA113" s="24">
        <v>530.30000000000018</v>
      </c>
      <c r="BB113" s="444" t="s">
        <v>184</v>
      </c>
      <c r="BC113" s="24">
        <v>596.79999999999973</v>
      </c>
      <c r="BD113" s="444" t="s">
        <v>185</v>
      </c>
      <c r="BE113" s="460"/>
      <c r="BF113" s="443">
        <v>498.7</v>
      </c>
      <c r="BG113" s="444" t="s">
        <v>187</v>
      </c>
      <c r="BH113" s="24">
        <v>600.09999999999945</v>
      </c>
      <c r="BI113" s="444" t="s">
        <v>183</v>
      </c>
      <c r="BJ113" s="24">
        <v>402.20000000000073</v>
      </c>
      <c r="BK113" s="444" t="s">
        <v>184</v>
      </c>
      <c r="BL113" s="24">
        <v>969.20000000000027</v>
      </c>
      <c r="BM113" s="444" t="s">
        <v>185</v>
      </c>
      <c r="BN113" s="460"/>
      <c r="BO113" s="443">
        <v>410.5</v>
      </c>
      <c r="BP113" s="444" t="s">
        <v>187</v>
      </c>
      <c r="BQ113" s="24">
        <v>640</v>
      </c>
      <c r="BR113" s="444" t="s">
        <v>183</v>
      </c>
      <c r="BS113" s="24">
        <v>381.00000000000045</v>
      </c>
      <c r="BT113" s="444" t="s">
        <v>184</v>
      </c>
      <c r="BU113" s="24">
        <v>300.10000000000082</v>
      </c>
      <c r="BV113" s="444" t="s">
        <v>185</v>
      </c>
      <c r="BW113" s="460"/>
      <c r="BX113" s="443">
        <v>0</v>
      </c>
      <c r="BY113" s="444" t="s">
        <v>187</v>
      </c>
      <c r="BZ113" s="443">
        <v>168</v>
      </c>
      <c r="CA113" s="444" t="s">
        <v>183</v>
      </c>
      <c r="CB113" s="663">
        <v>98.900000000001455</v>
      </c>
      <c r="CC113" s="444" t="s">
        <v>184</v>
      </c>
      <c r="CD113" s="24">
        <v>198.10000000000036</v>
      </c>
      <c r="CE113" s="444" t="s">
        <v>185</v>
      </c>
      <c r="CF113" s="460"/>
      <c r="CG113" s="443">
        <v>549.1</v>
      </c>
      <c r="CH113" s="444" t="s">
        <v>187</v>
      </c>
      <c r="CI113" s="24">
        <v>743.99999999999909</v>
      </c>
      <c r="CJ113" s="444" t="s">
        <v>183</v>
      </c>
      <c r="CK113" s="24"/>
      <c r="CL113" s="444" t="s">
        <v>184</v>
      </c>
      <c r="CM113" s="24">
        <v>210.20000000000073</v>
      </c>
      <c r="CN113" s="444" t="s">
        <v>185</v>
      </c>
      <c r="CO113" s="460"/>
      <c r="CP113" s="443">
        <v>318.3</v>
      </c>
      <c r="CQ113" s="444" t="s">
        <v>187</v>
      </c>
      <c r="CR113" s="24">
        <v>302.09999999999945</v>
      </c>
      <c r="CS113" s="444" t="s">
        <v>183</v>
      </c>
      <c r="CT113" s="24"/>
      <c r="CU113" s="444" t="s">
        <v>184</v>
      </c>
      <c r="CV113" s="24">
        <v>280.10000000000036</v>
      </c>
      <c r="CW113" s="444" t="s">
        <v>185</v>
      </c>
      <c r="CX113" s="460"/>
      <c r="CY113" s="443">
        <v>343.8</v>
      </c>
      <c r="CZ113" s="444" t="s">
        <v>187</v>
      </c>
      <c r="DA113" s="24">
        <v>508.29999999999836</v>
      </c>
      <c r="DB113" s="444" t="s">
        <v>183</v>
      </c>
      <c r="DC113" s="24">
        <v>308.10000000000036</v>
      </c>
      <c r="DD113" s="444" t="s">
        <v>184</v>
      </c>
      <c r="DE113" s="24">
        <v>265.30000000000064</v>
      </c>
      <c r="DF113" s="444" t="s">
        <v>185</v>
      </c>
      <c r="DG113" s="460"/>
      <c r="DH113" s="443">
        <v>177.1</v>
      </c>
      <c r="DI113" s="444" t="s">
        <v>187</v>
      </c>
      <c r="DJ113" s="24">
        <v>240.49999999999818</v>
      </c>
      <c r="DK113" s="444" t="s">
        <v>183</v>
      </c>
      <c r="DL113" s="24"/>
      <c r="DM113" s="444" t="s">
        <v>184</v>
      </c>
      <c r="DN113" s="24">
        <v>192</v>
      </c>
      <c r="DO113" s="444" t="s">
        <v>185</v>
      </c>
      <c r="DP113" s="460"/>
      <c r="DQ113" s="443">
        <v>359.4</v>
      </c>
      <c r="DR113" s="444" t="s">
        <v>187</v>
      </c>
      <c r="DS113" s="663">
        <v>424.49999999999909</v>
      </c>
      <c r="DT113" s="444" t="s">
        <v>183</v>
      </c>
      <c r="DU113" s="24">
        <v>381.00000000000182</v>
      </c>
      <c r="DV113" s="444" t="s">
        <v>184</v>
      </c>
      <c r="DW113" s="24">
        <v>372.39999999999873</v>
      </c>
      <c r="DX113" s="444" t="s">
        <v>185</v>
      </c>
      <c r="DY113" s="460"/>
      <c r="DZ113" s="443">
        <v>453.2</v>
      </c>
      <c r="EA113" s="444" t="s">
        <v>187</v>
      </c>
      <c r="EB113" s="24">
        <v>450.19999999999891</v>
      </c>
      <c r="EC113" s="444" t="s">
        <v>183</v>
      </c>
      <c r="ED113" s="24"/>
      <c r="EE113" s="444" t="s">
        <v>184</v>
      </c>
      <c r="EF113" s="24">
        <v>554.79999999999927</v>
      </c>
      <c r="EG113" s="444" t="s">
        <v>185</v>
      </c>
      <c r="EH113" s="460"/>
      <c r="EI113" s="443">
        <v>394.6</v>
      </c>
      <c r="EJ113" s="444" t="s">
        <v>187</v>
      </c>
      <c r="EK113" s="663">
        <v>304.5</v>
      </c>
      <c r="EL113" s="444" t="s">
        <v>183</v>
      </c>
      <c r="EM113" s="663"/>
      <c r="EN113" s="444" t="s">
        <v>184</v>
      </c>
      <c r="EO113" s="24">
        <v>284.99999999999636</v>
      </c>
      <c r="EP113" s="444" t="s">
        <v>185</v>
      </c>
      <c r="EQ113" s="460"/>
      <c r="ER113" s="443">
        <v>274.3</v>
      </c>
      <c r="ES113" s="444" t="s">
        <v>187</v>
      </c>
      <c r="ET113" s="24">
        <v>382.19999999999709</v>
      </c>
      <c r="EU113" s="444" t="s">
        <v>183</v>
      </c>
      <c r="EV113" s="24"/>
      <c r="EW113" s="444" t="s">
        <v>184</v>
      </c>
      <c r="EX113" s="24">
        <v>374</v>
      </c>
      <c r="EY113" s="444" t="s">
        <v>185</v>
      </c>
      <c r="EZ113" s="460"/>
      <c r="FA113" s="443">
        <v>438</v>
      </c>
      <c r="FB113" s="444" t="s">
        <v>187</v>
      </c>
      <c r="FC113" s="663">
        <v>444.39999999999782</v>
      </c>
      <c r="FD113" s="444" t="s">
        <v>183</v>
      </c>
      <c r="FE113" s="663">
        <v>154.10000000000036</v>
      </c>
      <c r="FF113" s="444" t="s">
        <v>184</v>
      </c>
      <c r="FG113" s="24">
        <v>478.70000000000073</v>
      </c>
      <c r="FH113" s="444" t="s">
        <v>185</v>
      </c>
      <c r="FI113" s="460"/>
      <c r="FJ113" s="443">
        <v>376.1</v>
      </c>
      <c r="FK113" s="444" t="s">
        <v>187</v>
      </c>
      <c r="FL113" s="663">
        <v>217.70000000000073</v>
      </c>
      <c r="FM113" s="444" t="s">
        <v>183</v>
      </c>
      <c r="FN113" s="24">
        <v>556.80000000000109</v>
      </c>
      <c r="FO113" s="444" t="s">
        <v>184</v>
      </c>
      <c r="FP113" s="24">
        <v>369.50000000000091</v>
      </c>
      <c r="FQ113" s="444" t="s">
        <v>185</v>
      </c>
      <c r="FR113" s="460"/>
      <c r="FS113" s="443">
        <v>332.2</v>
      </c>
      <c r="FT113" s="444" t="s">
        <v>187</v>
      </c>
      <c r="FU113" s="663">
        <v>496.29999999999745</v>
      </c>
      <c r="FV113" s="444" t="s">
        <v>183</v>
      </c>
      <c r="FW113" s="663"/>
      <c r="FX113" s="444" t="s">
        <v>184</v>
      </c>
      <c r="FY113" s="24">
        <v>141.35000000000036</v>
      </c>
      <c r="FZ113" s="444" t="s">
        <v>185</v>
      </c>
      <c r="GA113" s="460"/>
      <c r="GB113" s="443">
        <v>124.5</v>
      </c>
      <c r="GC113" s="444" t="s">
        <v>187</v>
      </c>
      <c r="GD113" s="24">
        <v>274.5</v>
      </c>
      <c r="GE113" s="444" t="s">
        <v>183</v>
      </c>
      <c r="GF113" s="24"/>
      <c r="GG113" s="444" t="s">
        <v>184</v>
      </c>
      <c r="GH113" s="661">
        <v>93.5</v>
      </c>
      <c r="GI113" s="444" t="s">
        <v>185</v>
      </c>
      <c r="GJ113" s="460"/>
      <c r="GK113" s="443">
        <v>2099.6</v>
      </c>
      <c r="GL113" s="444" t="s">
        <v>187</v>
      </c>
      <c r="GM113" s="663">
        <v>2368.2000000000025</v>
      </c>
      <c r="GN113" s="444" t="s">
        <v>183</v>
      </c>
      <c r="GO113" s="24">
        <v>1108.7999999999975</v>
      </c>
      <c r="GP113" s="444" t="s">
        <v>184</v>
      </c>
      <c r="GQ113" s="24">
        <v>2405</v>
      </c>
      <c r="GR113" s="444" t="s">
        <v>185</v>
      </c>
      <c r="GS113" s="460"/>
      <c r="GT113" s="443">
        <v>328.1</v>
      </c>
      <c r="GU113" s="444" t="s">
        <v>187</v>
      </c>
      <c r="GV113" s="663">
        <v>184.899999999996</v>
      </c>
      <c r="GW113" s="444" t="s">
        <v>183</v>
      </c>
      <c r="GX113" s="663"/>
      <c r="GY113" s="444" t="s">
        <v>184</v>
      </c>
      <c r="GZ113" s="663"/>
      <c r="HA113" s="444" t="s">
        <v>185</v>
      </c>
      <c r="HB113" s="460"/>
      <c r="HC113" s="443">
        <v>172.3</v>
      </c>
      <c r="HD113" s="444" t="s">
        <v>187</v>
      </c>
      <c r="HE113" s="24">
        <v>191.89999999999964</v>
      </c>
      <c r="HF113" s="444" t="s">
        <v>183</v>
      </c>
      <c r="HG113" s="24">
        <v>776.30000000000155</v>
      </c>
      <c r="HH113" s="444" t="s">
        <v>184</v>
      </c>
      <c r="HI113" s="24">
        <v>285.5</v>
      </c>
      <c r="HJ113" s="444" t="s">
        <v>185</v>
      </c>
      <c r="HK113" s="460"/>
      <c r="HL113" s="443">
        <v>591.6</v>
      </c>
      <c r="HM113" s="444" t="s">
        <v>187</v>
      </c>
      <c r="HN113" s="663">
        <v>921.80000000000291</v>
      </c>
      <c r="HO113" s="444" t="s">
        <v>183</v>
      </c>
      <c r="HP113" s="663"/>
      <c r="HQ113" s="444" t="s">
        <v>184</v>
      </c>
      <c r="HR113" s="24">
        <v>512.60000000000218</v>
      </c>
      <c r="HS113" s="444" t="s">
        <v>185</v>
      </c>
      <c r="HT113" s="460"/>
      <c r="HU113" s="443">
        <v>3223</v>
      </c>
      <c r="HV113" s="444" t="s">
        <v>187</v>
      </c>
      <c r="HW113" s="663">
        <v>2948.3999999999996</v>
      </c>
      <c r="HX113" s="444" t="s">
        <v>183</v>
      </c>
      <c r="HY113" s="24">
        <v>3473.5999999999967</v>
      </c>
      <c r="HZ113" s="444" t="s">
        <v>184</v>
      </c>
      <c r="IA113" s="24">
        <v>2225.8000000000338</v>
      </c>
      <c r="IB113" s="444" t="s">
        <v>185</v>
      </c>
      <c r="IC113" s="460"/>
      <c r="ID113" s="443">
        <v>138.9</v>
      </c>
      <c r="IE113" s="444" t="s">
        <v>187</v>
      </c>
      <c r="IF113" s="663">
        <v>261.79999999999927</v>
      </c>
      <c r="IG113" s="444" t="s">
        <v>183</v>
      </c>
      <c r="IH113" s="663"/>
      <c r="II113" s="444" t="s">
        <v>184</v>
      </c>
      <c r="IJ113" s="663"/>
      <c r="IK113" s="444" t="s">
        <v>185</v>
      </c>
      <c r="IL113" s="460"/>
      <c r="IM113" s="443">
        <v>545</v>
      </c>
      <c r="IN113" s="444" t="s">
        <v>187</v>
      </c>
      <c r="IO113" s="24">
        <v>354.89999999999782</v>
      </c>
      <c r="IP113" s="444" t="s">
        <v>183</v>
      </c>
      <c r="IQ113" s="24"/>
      <c r="IR113" s="444" t="s">
        <v>184</v>
      </c>
      <c r="IS113" s="24">
        <v>144.79999999999927</v>
      </c>
      <c r="IT113" s="444" t="s">
        <v>185</v>
      </c>
      <c r="IU113" s="460"/>
      <c r="IV113" s="443">
        <v>107.9</v>
      </c>
      <c r="IW113" s="444" t="s">
        <v>187</v>
      </c>
      <c r="IX113" s="663">
        <v>142.20000000000437</v>
      </c>
      <c r="IY113" s="444" t="s">
        <v>183</v>
      </c>
      <c r="IZ113" s="24">
        <v>332.40000000000055</v>
      </c>
      <c r="JA113" s="444" t="s">
        <v>184</v>
      </c>
      <c r="JB113" s="24">
        <v>271.80000000000109</v>
      </c>
      <c r="JC113" s="444" t="s">
        <v>185</v>
      </c>
      <c r="JD113" s="460"/>
      <c r="JE113" s="443">
        <v>317.8</v>
      </c>
      <c r="JF113" s="444" t="s">
        <v>187</v>
      </c>
      <c r="JG113" s="663">
        <v>612.60000000000218</v>
      </c>
      <c r="JH113" s="444" t="s">
        <v>183</v>
      </c>
      <c r="JI113" s="663">
        <v>395.40000000000146</v>
      </c>
      <c r="JJ113" s="444" t="s">
        <v>184</v>
      </c>
      <c r="JK113" s="24">
        <v>162.39999999999964</v>
      </c>
      <c r="JL113" s="444" t="s">
        <v>185</v>
      </c>
      <c r="JM113" s="460"/>
      <c r="JN113" s="443">
        <v>289.7</v>
      </c>
      <c r="JO113" s="444" t="s">
        <v>187</v>
      </c>
      <c r="JP113" s="663">
        <v>208.50000000000364</v>
      </c>
      <c r="JQ113" s="444" t="s">
        <v>183</v>
      </c>
      <c r="JR113" s="663"/>
      <c r="JS113" s="444" t="s">
        <v>184</v>
      </c>
      <c r="JT113" s="663"/>
      <c r="JU113" s="444" t="s">
        <v>185</v>
      </c>
      <c r="JV113" s="460"/>
      <c r="JW113" s="443">
        <v>3231.3</v>
      </c>
      <c r="JX113" s="444" t="s">
        <v>187</v>
      </c>
      <c r="JY113" s="24">
        <v>1938.6000000000058</v>
      </c>
      <c r="JZ113" s="444" t="s">
        <v>183</v>
      </c>
      <c r="KA113" s="24">
        <v>3284.7999999999465</v>
      </c>
      <c r="KB113" s="444" t="s">
        <v>184</v>
      </c>
      <c r="KC113" s="24">
        <v>2793.199999999928</v>
      </c>
      <c r="KD113" s="444" t="s">
        <v>185</v>
      </c>
      <c r="KE113" s="460"/>
      <c r="KF113" s="443">
        <v>190.3</v>
      </c>
      <c r="KG113" s="444" t="s">
        <v>187</v>
      </c>
      <c r="KH113" s="24">
        <v>146.39999999999782</v>
      </c>
      <c r="KI113" s="444" t="s">
        <v>183</v>
      </c>
      <c r="KJ113" s="663">
        <v>177.50000000000182</v>
      </c>
      <c r="KK113" s="444" t="s">
        <v>184</v>
      </c>
      <c r="KL113" s="24">
        <v>150</v>
      </c>
      <c r="KM113" s="444" t="s">
        <v>185</v>
      </c>
      <c r="KN113" s="460"/>
      <c r="KO113" s="443">
        <v>328.9</v>
      </c>
      <c r="KP113" s="444" t="s">
        <v>187</v>
      </c>
      <c r="KQ113" s="663">
        <v>518.20000000000437</v>
      </c>
      <c r="KR113" s="444" t="s">
        <v>183</v>
      </c>
      <c r="KS113" s="663"/>
      <c r="KT113" s="444" t="s">
        <v>184</v>
      </c>
      <c r="KU113" s="663"/>
      <c r="KV113" s="444" t="s">
        <v>185</v>
      </c>
      <c r="KW113" s="460"/>
      <c r="KX113" s="443">
        <v>347.4</v>
      </c>
      <c r="KY113" s="444" t="s">
        <v>187</v>
      </c>
      <c r="KZ113" s="24">
        <v>354.29999999999927</v>
      </c>
      <c r="LA113" s="444" t="s">
        <v>183</v>
      </c>
      <c r="LB113" s="24"/>
      <c r="LC113" s="444" t="s">
        <v>184</v>
      </c>
      <c r="LD113" s="24"/>
      <c r="LE113" s="444" t="s">
        <v>185</v>
      </c>
      <c r="LF113" s="460"/>
      <c r="LG113" s="443">
        <v>99.5</v>
      </c>
      <c r="LH113" s="444" t="s">
        <v>187</v>
      </c>
      <c r="LI113" s="336">
        <v>128.99999999999818</v>
      </c>
      <c r="LJ113" s="444" t="s">
        <v>183</v>
      </c>
      <c r="LK113" s="336"/>
      <c r="LL113" s="444" t="s">
        <v>184</v>
      </c>
      <c r="LM113" s="24"/>
      <c r="LN113" s="444" t="s">
        <v>185</v>
      </c>
      <c r="LO113" s="460"/>
      <c r="LP113" s="443">
        <v>211</v>
      </c>
      <c r="LQ113" s="444" t="s">
        <v>187</v>
      </c>
      <c r="LR113" s="24">
        <v>493.20000000000073</v>
      </c>
      <c r="LS113" s="444" t="s">
        <v>183</v>
      </c>
      <c r="LT113" s="24">
        <v>349.30000000000064</v>
      </c>
      <c r="LU113" s="444" t="s">
        <v>184</v>
      </c>
      <c r="LV113" s="24">
        <v>341.99999999999636</v>
      </c>
      <c r="LW113" s="444" t="s">
        <v>185</v>
      </c>
      <c r="LX113" s="460"/>
      <c r="LY113" s="443">
        <v>112.3</v>
      </c>
      <c r="LZ113" s="444" t="s">
        <v>187</v>
      </c>
      <c r="MA113" s="24">
        <v>347.90000000000146</v>
      </c>
      <c r="MB113" s="444" t="s">
        <v>183</v>
      </c>
      <c r="MC113" s="24"/>
      <c r="MD113" s="444" t="s">
        <v>184</v>
      </c>
      <c r="ME113" s="24"/>
      <c r="MF113" s="444" t="s">
        <v>185</v>
      </c>
      <c r="MG113" s="460"/>
      <c r="MH113" s="443">
        <v>1070.3</v>
      </c>
      <c r="MI113" s="444" t="s">
        <v>187</v>
      </c>
      <c r="MJ113" s="313">
        <v>731.90000000000873</v>
      </c>
      <c r="MK113" s="444" t="s">
        <v>183</v>
      </c>
      <c r="ML113" s="24">
        <v>1181.1999999999989</v>
      </c>
      <c r="MM113" s="444" t="s">
        <v>184</v>
      </c>
      <c r="MN113" s="24">
        <v>713.59999999999854</v>
      </c>
      <c r="MO113" s="444" t="s">
        <v>185</v>
      </c>
      <c r="MP113" s="460"/>
      <c r="MQ113" s="443">
        <v>246.5</v>
      </c>
      <c r="MR113" s="444" t="s">
        <v>187</v>
      </c>
      <c r="MS113" s="443">
        <v>297.50000000000728</v>
      </c>
      <c r="MT113" s="444" t="s">
        <v>183</v>
      </c>
      <c r="MU113" s="24">
        <v>293.49999999999636</v>
      </c>
      <c r="MV113" s="444" t="s">
        <v>184</v>
      </c>
      <c r="MW113" s="443">
        <v>326</v>
      </c>
      <c r="MX113" s="444" t="s">
        <v>185</v>
      </c>
      <c r="MY113" s="460"/>
      <c r="MZ113" s="443"/>
      <c r="NA113" s="444" t="s">
        <v>187</v>
      </c>
      <c r="NB113" s="443"/>
      <c r="NC113" s="444" t="s">
        <v>183</v>
      </c>
      <c r="ND113" s="443"/>
      <c r="NE113" s="444" t="s">
        <v>184</v>
      </c>
      <c r="NF113" s="664">
        <v>1229.8999999999978</v>
      </c>
      <c r="NG113" s="444" t="s">
        <v>185</v>
      </c>
      <c r="NH113" s="460"/>
    </row>
    <row r="114" spans="1:372" ht="18">
      <c r="A114" s="110" t="s">
        <v>3708</v>
      </c>
      <c r="B114" s="59">
        <f>SUM(D114:AAP114)</f>
        <v>45600.32499999991</v>
      </c>
      <c r="C114" s="460"/>
      <c r="D114" s="443"/>
      <c r="E114" s="286">
        <f>D113*0.25</f>
        <v>82.45</v>
      </c>
      <c r="F114" s="24"/>
      <c r="G114" s="286">
        <f>F113*0.5</f>
        <v>92.85</v>
      </c>
      <c r="H114" s="443"/>
      <c r="I114" s="286">
        <f>H113*0.75</f>
        <v>0</v>
      </c>
      <c r="J114" s="443"/>
      <c r="K114" s="286">
        <f>J113*1</f>
        <v>0</v>
      </c>
      <c r="L114" s="460"/>
      <c r="M114" s="443"/>
      <c r="N114" s="286">
        <f>M113*0.25</f>
        <v>44.05</v>
      </c>
      <c r="O114" s="443"/>
      <c r="P114" s="286">
        <f>O113*0.5</f>
        <v>10.499999999999972</v>
      </c>
      <c r="Q114" s="443"/>
      <c r="R114" s="286">
        <f>Q113*0.75</f>
        <v>0</v>
      </c>
      <c r="S114" s="443"/>
      <c r="T114" s="286">
        <f>S113*1</f>
        <v>0</v>
      </c>
      <c r="U114" s="460"/>
      <c r="V114" s="24"/>
      <c r="W114" s="286">
        <f>V113*0.25</f>
        <v>157.77500000000009</v>
      </c>
      <c r="X114" s="24"/>
      <c r="Y114" s="286">
        <f>X113*0.5</f>
        <v>130.64999999999992</v>
      </c>
      <c r="Z114" s="24"/>
      <c r="AA114" s="286">
        <f>Z113*0.75</f>
        <v>299.85000000000002</v>
      </c>
      <c r="AB114" s="24"/>
      <c r="AC114" s="286">
        <f t="shared" ref="AC114:AC145" si="100">AB113*1</f>
        <v>734.90000000000032</v>
      </c>
      <c r="AD114" s="460"/>
      <c r="AE114" s="24"/>
      <c r="AF114" s="286">
        <f>AE113*0.25</f>
        <v>80.450000000000045</v>
      </c>
      <c r="AG114" s="24"/>
      <c r="AH114" s="286">
        <f>AG113*0.5</f>
        <v>57.299999999999841</v>
      </c>
      <c r="AI114" s="24"/>
      <c r="AJ114" s="286">
        <f>AI113*0.75</f>
        <v>93</v>
      </c>
      <c r="AK114" s="24"/>
      <c r="AL114" s="286">
        <f t="shared" ref="AL114:AL145" si="101">AK113*1</f>
        <v>193.40000000000009</v>
      </c>
      <c r="AM114" s="460"/>
      <c r="AN114" s="443"/>
      <c r="AO114" s="286">
        <f>AN113*0.25</f>
        <v>38.875</v>
      </c>
      <c r="AP114" s="24"/>
      <c r="AQ114" s="286">
        <f>AP113*0.5</f>
        <v>154.24999999999955</v>
      </c>
      <c r="AR114" s="24"/>
      <c r="AS114" s="286">
        <f>AR113*0.75</f>
        <v>122.55000000000075</v>
      </c>
      <c r="AT114" s="24"/>
      <c r="AU114" s="286">
        <f>AT113*1</f>
        <v>659.39999999999964</v>
      </c>
      <c r="AV114" s="460"/>
      <c r="AW114" s="24"/>
      <c r="AX114" s="286">
        <f>AW113*0.25</f>
        <v>72.875</v>
      </c>
      <c r="AZ114" s="286">
        <f>AY113*0.5</f>
        <v>342.59999999999923</v>
      </c>
      <c r="BB114" s="286">
        <f>BA113*0.75</f>
        <v>397.72500000000014</v>
      </c>
      <c r="BC114" s="24"/>
      <c r="BD114" s="286">
        <f>BC113*1</f>
        <v>596.79999999999973</v>
      </c>
      <c r="BE114" s="460"/>
      <c r="BF114" s="443"/>
      <c r="BG114" s="286">
        <f>BF113*0.25</f>
        <v>124.675</v>
      </c>
      <c r="BH114" s="24"/>
      <c r="BI114" s="286">
        <f>BH113*0.5</f>
        <v>300.04999999999973</v>
      </c>
      <c r="BJ114" s="24"/>
      <c r="BK114" s="286">
        <f>BJ113*0.75</f>
        <v>301.65000000000055</v>
      </c>
      <c r="BL114" s="24"/>
      <c r="BM114" s="286">
        <f>BL113*1</f>
        <v>969.20000000000027</v>
      </c>
      <c r="BN114" s="460"/>
      <c r="BO114" s="443"/>
      <c r="BP114" s="286">
        <f>BO113*0.25</f>
        <v>102.625</v>
      </c>
      <c r="BQ114" s="443"/>
      <c r="BR114" s="286">
        <f>BQ113*0.5</f>
        <v>320</v>
      </c>
      <c r="BS114" s="443"/>
      <c r="BT114" s="286">
        <f>BS113*0.75</f>
        <v>285.75000000000034</v>
      </c>
      <c r="BU114" s="443"/>
      <c r="BV114" s="286">
        <f>BU113*1</f>
        <v>300.10000000000082</v>
      </c>
      <c r="BW114" s="460"/>
      <c r="BX114" s="443"/>
      <c r="BY114" s="286">
        <f>BX113*0.25</f>
        <v>0</v>
      </c>
      <c r="BZ114" s="443"/>
      <c r="CA114" s="286">
        <f>BZ113*0.5</f>
        <v>84</v>
      </c>
      <c r="CB114" s="443"/>
      <c r="CC114" s="286">
        <f>CB113*0.75</f>
        <v>74.175000000001091</v>
      </c>
      <c r="CD114" s="443"/>
      <c r="CE114" s="286">
        <f>CD113*1</f>
        <v>198.10000000000036</v>
      </c>
      <c r="CF114" s="460"/>
      <c r="CG114" s="443"/>
      <c r="CH114" s="286">
        <f>CG113*0.25</f>
        <v>137.27500000000001</v>
      </c>
      <c r="CI114" s="24"/>
      <c r="CJ114" s="286">
        <f>CI113*0.5</f>
        <v>371.99999999999955</v>
      </c>
      <c r="CK114" s="24"/>
      <c r="CL114" s="286">
        <f>CK113*0.75</f>
        <v>0</v>
      </c>
      <c r="CM114" s="24"/>
      <c r="CN114" s="286">
        <f>CM113*1</f>
        <v>210.20000000000073</v>
      </c>
      <c r="CO114" s="460"/>
      <c r="CP114" s="443"/>
      <c r="CQ114" s="286">
        <f>CP113*0.25</f>
        <v>79.575000000000003</v>
      </c>
      <c r="CR114" s="24"/>
      <c r="CS114" s="286">
        <f>CR113*0.5</f>
        <v>151.04999999999973</v>
      </c>
      <c r="CT114" s="24"/>
      <c r="CU114" s="286">
        <f>CT113*0.75</f>
        <v>0</v>
      </c>
      <c r="CV114" s="24"/>
      <c r="CW114" s="286">
        <f>CV113*1</f>
        <v>280.10000000000036</v>
      </c>
      <c r="CX114" s="460"/>
      <c r="CY114" s="443"/>
      <c r="CZ114" s="286">
        <f>CY113*0.25</f>
        <v>85.95</v>
      </c>
      <c r="DA114" s="24"/>
      <c r="DB114" s="286">
        <f>DA113*0.5</f>
        <v>254.14999999999918</v>
      </c>
      <c r="DC114" s="24"/>
      <c r="DD114" s="286">
        <f>DC113*0.75</f>
        <v>231.07500000000027</v>
      </c>
      <c r="DE114" s="24"/>
      <c r="DF114" s="286">
        <f>DE113*1</f>
        <v>265.30000000000064</v>
      </c>
      <c r="DG114" s="460"/>
      <c r="DH114" s="443"/>
      <c r="DI114" s="286">
        <f>DH113*0.25</f>
        <v>44.274999999999999</v>
      </c>
      <c r="DJ114" s="24"/>
      <c r="DK114" s="286">
        <f>DJ113*0.5</f>
        <v>120.24999999999909</v>
      </c>
      <c r="DL114" s="24"/>
      <c r="DM114" s="286">
        <f>DL113*0.75</f>
        <v>0</v>
      </c>
      <c r="DN114" s="24"/>
      <c r="DO114" s="286">
        <f>DN113*1</f>
        <v>192</v>
      </c>
      <c r="DP114" s="460"/>
      <c r="DQ114" s="443"/>
      <c r="DR114" s="286">
        <f>DQ113*0.25</f>
        <v>89.85</v>
      </c>
      <c r="DS114" s="24"/>
      <c r="DT114" s="286">
        <f>DS113*0.5</f>
        <v>212.24999999999955</v>
      </c>
      <c r="DU114" s="24"/>
      <c r="DV114" s="286">
        <f>DU113*0.75</f>
        <v>285.75000000000136</v>
      </c>
      <c r="DW114" s="24"/>
      <c r="DX114" s="286">
        <f>DW113*1</f>
        <v>372.39999999999873</v>
      </c>
      <c r="DY114" s="460"/>
      <c r="DZ114" s="443"/>
      <c r="EA114" s="286">
        <f>DZ113*0.25</f>
        <v>113.3</v>
      </c>
      <c r="EB114" s="24"/>
      <c r="EC114" s="286">
        <f>EB113*0.5</f>
        <v>225.09999999999945</v>
      </c>
      <c r="ED114" s="24"/>
      <c r="EE114" s="286">
        <f>ED113*0.75</f>
        <v>0</v>
      </c>
      <c r="EF114" s="24"/>
      <c r="EG114" s="286">
        <f>EF113*1</f>
        <v>554.79999999999927</v>
      </c>
      <c r="EH114" s="460"/>
      <c r="EI114" s="443"/>
      <c r="EJ114" s="286">
        <f>EI113*0.25</f>
        <v>98.65</v>
      </c>
      <c r="EK114" s="24"/>
      <c r="EL114" s="286">
        <f>EK113*0.5</f>
        <v>152.25</v>
      </c>
      <c r="EM114" s="24"/>
      <c r="EN114" s="286">
        <f>EM113*0.75</f>
        <v>0</v>
      </c>
      <c r="EO114" s="24"/>
      <c r="EP114" s="286">
        <f>EO113*1</f>
        <v>284.99999999999636</v>
      </c>
      <c r="EQ114" s="460"/>
      <c r="ER114" s="443"/>
      <c r="ES114" s="286">
        <f>ER113*0.25</f>
        <v>68.575000000000003</v>
      </c>
      <c r="ET114" s="24"/>
      <c r="EU114" s="286">
        <f>ET113*0.5</f>
        <v>191.09999999999854</v>
      </c>
      <c r="EV114" s="24"/>
      <c r="EW114" s="286">
        <f>EV113*0.75</f>
        <v>0</v>
      </c>
      <c r="EX114" s="24"/>
      <c r="EY114" s="286">
        <f>EX113*1</f>
        <v>374</v>
      </c>
      <c r="EZ114" s="460"/>
      <c r="FA114" s="443"/>
      <c r="FB114" s="286">
        <f>FA113*0.25</f>
        <v>109.5</v>
      </c>
      <c r="FC114" s="24"/>
      <c r="FD114" s="286">
        <f>FC113*0.5</f>
        <v>222.19999999999891</v>
      </c>
      <c r="FE114" s="24"/>
      <c r="FF114" s="286">
        <f>FE113*0.75</f>
        <v>115.57500000000027</v>
      </c>
      <c r="FG114" s="24"/>
      <c r="FH114" s="286">
        <f>FG113*1</f>
        <v>478.70000000000073</v>
      </c>
      <c r="FI114" s="460"/>
      <c r="FJ114" s="443"/>
      <c r="FK114" s="286">
        <f>FJ113*0.25</f>
        <v>94.025000000000006</v>
      </c>
      <c r="FL114" s="24"/>
      <c r="FM114" s="286">
        <f>FL113*0.5</f>
        <v>108.85000000000036</v>
      </c>
      <c r="FN114" s="24"/>
      <c r="FO114" s="286">
        <f>FN113*0.75</f>
        <v>417.60000000000082</v>
      </c>
      <c r="FP114" s="24"/>
      <c r="FQ114" s="286">
        <f>FP113*1</f>
        <v>369.50000000000091</v>
      </c>
      <c r="FR114" s="460"/>
      <c r="FS114" s="443"/>
      <c r="FT114" s="286">
        <f>FS113*0.25</f>
        <v>83.05</v>
      </c>
      <c r="FU114" s="24"/>
      <c r="FV114" s="286">
        <f>FU113*0.5</f>
        <v>248.14999999999873</v>
      </c>
      <c r="FW114" s="24"/>
      <c r="FX114" s="286">
        <f>FW113*0.75</f>
        <v>0</v>
      </c>
      <c r="FY114" s="24"/>
      <c r="FZ114" s="286">
        <f>FY113*1</f>
        <v>141.35000000000036</v>
      </c>
      <c r="GA114" s="460"/>
      <c r="GB114" s="443"/>
      <c r="GC114" s="286">
        <f>GB113*0.25</f>
        <v>31.125</v>
      </c>
      <c r="GD114" s="24"/>
      <c r="GE114" s="286">
        <f>GD113*0.5</f>
        <v>137.25</v>
      </c>
      <c r="GF114" s="24"/>
      <c r="GG114" s="286">
        <f>GF113*0.75</f>
        <v>0</v>
      </c>
      <c r="GH114" s="24"/>
      <c r="GI114" s="286">
        <f>GH113*1</f>
        <v>93.5</v>
      </c>
      <c r="GJ114" s="460"/>
      <c r="GK114" s="443"/>
      <c r="GL114" s="286">
        <f>GK113*0.25</f>
        <v>524.9</v>
      </c>
      <c r="GM114" s="24"/>
      <c r="GN114" s="286">
        <f>GM113*0.5</f>
        <v>1184.1000000000013</v>
      </c>
      <c r="GO114" s="24"/>
      <c r="GP114" s="286">
        <f>GO113*0.75</f>
        <v>831.59999999999809</v>
      </c>
      <c r="GQ114" s="24"/>
      <c r="GR114" s="286">
        <f>GQ113*1</f>
        <v>2405</v>
      </c>
      <c r="GS114" s="460"/>
      <c r="GT114" s="443"/>
      <c r="GU114" s="286">
        <f>GT113*0.25</f>
        <v>82.025000000000006</v>
      </c>
      <c r="GV114" s="24"/>
      <c r="GW114" s="286">
        <f>GV113*0.5</f>
        <v>92.449999999997999</v>
      </c>
      <c r="GX114" s="24"/>
      <c r="GY114" s="286">
        <f>GX113*0.75</f>
        <v>0</v>
      </c>
      <c r="GZ114" s="24"/>
      <c r="HA114" s="286">
        <f>GZ113*1</f>
        <v>0</v>
      </c>
      <c r="HB114" s="460"/>
      <c r="HC114" s="443"/>
      <c r="HD114" s="286">
        <f>HC113*0.25</f>
        <v>43.075000000000003</v>
      </c>
      <c r="HE114" s="443"/>
      <c r="HF114" s="286">
        <f>HE113*0.5</f>
        <v>95.949999999999818</v>
      </c>
      <c r="HG114" s="443"/>
      <c r="HH114" s="286">
        <f>HG113*0.75</f>
        <v>582.22500000000116</v>
      </c>
      <c r="HI114" s="443"/>
      <c r="HJ114" s="286">
        <f>HI113*1</f>
        <v>285.5</v>
      </c>
      <c r="HK114" s="460"/>
      <c r="HL114" s="443"/>
      <c r="HM114" s="286">
        <f>HL113*0.25</f>
        <v>147.9</v>
      </c>
      <c r="HN114" s="443"/>
      <c r="HO114" s="286">
        <f>HN113*0.5</f>
        <v>460.90000000000146</v>
      </c>
      <c r="HP114" s="443"/>
      <c r="HQ114" s="286">
        <f>HP113*0.75</f>
        <v>0</v>
      </c>
      <c r="HR114" s="443"/>
      <c r="HS114" s="286">
        <f>HR113*1</f>
        <v>512.60000000000218</v>
      </c>
      <c r="HT114" s="460"/>
      <c r="HU114" s="443"/>
      <c r="HV114" s="286">
        <f>HU113*0.25</f>
        <v>805.75</v>
      </c>
      <c r="HW114" s="443"/>
      <c r="HX114" s="286">
        <f>HW113*0.5</f>
        <v>1474.1999999999998</v>
      </c>
      <c r="HY114" s="443"/>
      <c r="HZ114" s="286">
        <f>HY113*0.75</f>
        <v>2605.1999999999975</v>
      </c>
      <c r="IA114" s="443"/>
      <c r="IB114" s="286">
        <f>IA113*1</f>
        <v>2225.8000000000338</v>
      </c>
      <c r="IC114" s="460"/>
      <c r="ID114" s="443"/>
      <c r="IE114" s="286">
        <f>ID113*0.25</f>
        <v>34.725000000000001</v>
      </c>
      <c r="IF114" s="443"/>
      <c r="IG114" s="286">
        <f>IF113*0.5</f>
        <v>130.89999999999964</v>
      </c>
      <c r="IH114" s="443"/>
      <c r="II114" s="286">
        <f>IH113*0.75</f>
        <v>0</v>
      </c>
      <c r="IJ114" s="443"/>
      <c r="IK114" s="286">
        <f>IJ113*1</f>
        <v>0</v>
      </c>
      <c r="IL114" s="460"/>
      <c r="IM114" s="443"/>
      <c r="IN114" s="286">
        <f>IM113*0.25</f>
        <v>136.25</v>
      </c>
      <c r="IO114" s="443"/>
      <c r="IP114" s="286">
        <f>IO113*0.5</f>
        <v>177.44999999999891</v>
      </c>
      <c r="IQ114" s="443"/>
      <c r="IR114" s="286">
        <f>IQ113*0.75</f>
        <v>0</v>
      </c>
      <c r="IS114" s="443"/>
      <c r="IT114" s="286">
        <f>IS113*1</f>
        <v>144.79999999999927</v>
      </c>
      <c r="IU114" s="460"/>
      <c r="IV114" s="443"/>
      <c r="IW114" s="286">
        <f>IV113*0.25</f>
        <v>26.975000000000001</v>
      </c>
      <c r="IX114" s="443"/>
      <c r="IY114" s="286">
        <f>IX113*0.5</f>
        <v>71.100000000002183</v>
      </c>
      <c r="IZ114" s="443"/>
      <c r="JA114" s="286">
        <f>IZ113*0.75</f>
        <v>249.30000000000041</v>
      </c>
      <c r="JB114" s="443"/>
      <c r="JC114" s="286">
        <f>JB113*1</f>
        <v>271.80000000000109</v>
      </c>
      <c r="JD114" s="460"/>
      <c r="JE114" s="443"/>
      <c r="JF114" s="286">
        <f>JE113*0.25</f>
        <v>79.45</v>
      </c>
      <c r="JG114" s="443"/>
      <c r="JH114" s="286">
        <f>JG113*0.5</f>
        <v>306.30000000000109</v>
      </c>
      <c r="JI114" s="443"/>
      <c r="JJ114" s="286">
        <f>JI113*0.75</f>
        <v>296.55000000000109</v>
      </c>
      <c r="JK114" s="443"/>
      <c r="JL114" s="286">
        <f>JK113*1</f>
        <v>162.39999999999964</v>
      </c>
      <c r="JM114" s="460"/>
      <c r="JN114" s="443"/>
      <c r="JO114" s="286">
        <f>JN113*0.25</f>
        <v>72.424999999999997</v>
      </c>
      <c r="JP114" s="443"/>
      <c r="JQ114" s="286">
        <f>JP113*0.5</f>
        <v>104.25000000000182</v>
      </c>
      <c r="JR114" s="443"/>
      <c r="JS114" s="286">
        <f>JR113*0.75</f>
        <v>0</v>
      </c>
      <c r="JT114" s="443"/>
      <c r="JU114" s="286">
        <f>JT113*1</f>
        <v>0</v>
      </c>
      <c r="JV114" s="460"/>
      <c r="JW114" s="443"/>
      <c r="JX114" s="286">
        <f>JW113*0.25</f>
        <v>807.82500000000005</v>
      </c>
      <c r="JY114" s="443"/>
      <c r="JZ114" s="286">
        <f>JY113*0.5</f>
        <v>969.30000000000291</v>
      </c>
      <c r="KA114" s="443"/>
      <c r="KB114" s="286">
        <f>KA113*0.75</f>
        <v>2463.5999999999599</v>
      </c>
      <c r="KC114" s="443"/>
      <c r="KD114" s="286">
        <f t="shared" ref="KD114" si="102">KC113*1</f>
        <v>2793.199999999928</v>
      </c>
      <c r="KE114" s="460"/>
      <c r="KF114" s="443"/>
      <c r="KG114" s="286">
        <f>KF113*0.25</f>
        <v>47.575000000000003</v>
      </c>
      <c r="KH114" s="443"/>
      <c r="KI114" s="286">
        <f>KH113*0.5</f>
        <v>73.199999999998909</v>
      </c>
      <c r="KJ114" s="443"/>
      <c r="KK114" s="286">
        <f>KJ113*0.75</f>
        <v>133.12500000000136</v>
      </c>
      <c r="KL114" s="443"/>
      <c r="KM114" s="286">
        <f>KL113*1</f>
        <v>150</v>
      </c>
      <c r="KN114" s="460"/>
      <c r="KO114" s="443"/>
      <c r="KP114" s="286">
        <f>KO113*0.25</f>
        <v>82.224999999999994</v>
      </c>
      <c r="KQ114" s="443"/>
      <c r="KR114" s="286">
        <f>KQ113*0.5</f>
        <v>259.10000000000218</v>
      </c>
      <c r="KS114" s="443"/>
      <c r="KT114" s="286">
        <f>KS113*0.75</f>
        <v>0</v>
      </c>
      <c r="KU114" s="443"/>
      <c r="KV114" s="286">
        <f>KU113*1</f>
        <v>0</v>
      </c>
      <c r="KW114" s="460"/>
      <c r="KX114" s="443"/>
      <c r="KY114" s="286">
        <f>KX113*0.25</f>
        <v>86.85</v>
      </c>
      <c r="KZ114" s="443"/>
      <c r="LA114" s="286">
        <f>KZ113*0.5</f>
        <v>177.14999999999964</v>
      </c>
      <c r="LB114" s="443"/>
      <c r="LC114" s="286">
        <f>LB113*0.75</f>
        <v>0</v>
      </c>
      <c r="LD114" s="443"/>
      <c r="LE114" s="286">
        <f>LD113*1</f>
        <v>0</v>
      </c>
      <c r="LF114" s="460"/>
      <c r="LG114" s="443"/>
      <c r="LH114" s="286">
        <f>LG113*0.25</f>
        <v>24.875</v>
      </c>
      <c r="LI114" s="443"/>
      <c r="LJ114" s="286">
        <f>LI113*0.5</f>
        <v>64.499999999999091</v>
      </c>
      <c r="LK114" s="443"/>
      <c r="LL114" s="286">
        <f>LK113*0.75</f>
        <v>0</v>
      </c>
      <c r="LM114" s="443"/>
      <c r="LN114" s="286">
        <f>LM113*1</f>
        <v>0</v>
      </c>
      <c r="LO114" s="460"/>
      <c r="LP114" s="443"/>
      <c r="LQ114" s="286">
        <f>LP113*0.25</f>
        <v>52.75</v>
      </c>
      <c r="LR114" s="443"/>
      <c r="LS114" s="286">
        <f>LR113*0.5</f>
        <v>246.60000000000036</v>
      </c>
      <c r="LT114" s="443"/>
      <c r="LU114" s="286">
        <f>LT113*0.75</f>
        <v>261.97500000000048</v>
      </c>
      <c r="LV114" s="443"/>
      <c r="LW114" s="286">
        <f>LV113*1</f>
        <v>341.99999999999636</v>
      </c>
      <c r="LX114" s="460"/>
      <c r="LY114" s="443"/>
      <c r="LZ114" s="286">
        <f>LY113*0.25</f>
        <v>28.074999999999999</v>
      </c>
      <c r="MA114" s="443"/>
      <c r="MB114" s="286">
        <f>MA113*0.5</f>
        <v>173.95000000000073</v>
      </c>
      <c r="MC114" s="443"/>
      <c r="MD114" s="286">
        <f>MC113*0.75</f>
        <v>0</v>
      </c>
      <c r="ME114" s="443"/>
      <c r="MF114" s="286">
        <f>ME113*1</f>
        <v>0</v>
      </c>
      <c r="MG114" s="460"/>
      <c r="MH114" s="443"/>
      <c r="MI114" s="286">
        <f>MH113*0.25</f>
        <v>267.57499999999999</v>
      </c>
      <c r="MJ114" s="443"/>
      <c r="MK114" s="286">
        <f>MJ113*0.5</f>
        <v>365.95000000000437</v>
      </c>
      <c r="ML114" s="443"/>
      <c r="MM114" s="286">
        <f>ML113*0.75</f>
        <v>885.89999999999918</v>
      </c>
      <c r="MN114" s="443"/>
      <c r="MO114" s="286">
        <f>MN113*1</f>
        <v>713.59999999999854</v>
      </c>
      <c r="MP114" s="460"/>
      <c r="MQ114" s="443"/>
      <c r="MR114" s="286">
        <f>MQ113*0.25</f>
        <v>61.625</v>
      </c>
      <c r="MS114" s="443"/>
      <c r="MT114" s="286">
        <f>MS113*0.5</f>
        <v>148.75000000000364</v>
      </c>
      <c r="MU114" s="443"/>
      <c r="MV114" s="286">
        <f>MU113*0.75</f>
        <v>220.12499999999727</v>
      </c>
      <c r="MW114" s="443"/>
      <c r="MX114" s="286">
        <f>MW113*1</f>
        <v>326</v>
      </c>
      <c r="MY114" s="460"/>
      <c r="MZ114" s="443"/>
      <c r="NA114" s="286">
        <f>MZ113*0.25</f>
        <v>0</v>
      </c>
      <c r="NB114" s="443"/>
      <c r="NC114" s="286">
        <f>NB113*0.5</f>
        <v>0</v>
      </c>
      <c r="ND114" s="443"/>
      <c r="NE114" s="286">
        <f>ND113*0.75</f>
        <v>0</v>
      </c>
      <c r="NF114" s="443"/>
      <c r="NG114" s="286">
        <f>NF113*1</f>
        <v>1229.8999999999978</v>
      </c>
      <c r="NH114" s="460"/>
    </row>
    <row r="115" spans="1:372" s="50" customFormat="1" ht="15.75">
      <c r="A115" s="253"/>
      <c r="B115" s="256"/>
      <c r="C115" s="255"/>
      <c r="D115" s="305"/>
      <c r="E115" s="463"/>
      <c r="F115" s="178"/>
      <c r="G115" s="463"/>
      <c r="H115" s="305"/>
      <c r="I115" s="463"/>
      <c r="J115" s="305"/>
      <c r="K115" s="305"/>
      <c r="L115" s="255"/>
      <c r="M115" s="305"/>
      <c r="N115" s="463"/>
      <c r="O115" s="305"/>
      <c r="P115" s="463"/>
      <c r="Q115" s="305"/>
      <c r="R115" s="463"/>
      <c r="S115" s="305"/>
      <c r="T115" s="305"/>
      <c r="U115" s="255"/>
      <c r="V115" s="178"/>
      <c r="W115" s="463"/>
      <c r="X115" s="178"/>
      <c r="Y115" s="463"/>
      <c r="Z115" s="178"/>
      <c r="AA115" s="305"/>
      <c r="AB115" s="178"/>
      <c r="AC115" s="48"/>
      <c r="AD115" s="255"/>
      <c r="AE115" s="178"/>
      <c r="AF115" s="355"/>
      <c r="AG115" s="178"/>
      <c r="AH115" s="305"/>
      <c r="AI115" s="178"/>
      <c r="AJ115" s="305"/>
      <c r="AK115" s="178"/>
      <c r="AL115" s="48"/>
      <c r="AM115" s="255"/>
      <c r="AN115" s="305"/>
      <c r="AO115" s="355"/>
      <c r="AP115" s="178"/>
      <c r="AQ115" s="305"/>
      <c r="AR115" s="178"/>
      <c r="AS115" s="305"/>
      <c r="AT115" s="178"/>
      <c r="AU115" s="48"/>
      <c r="AV115" s="255"/>
      <c r="AW115" s="178"/>
      <c r="AX115" s="355"/>
      <c r="AY115" s="178"/>
      <c r="AZ115" s="305"/>
      <c r="BA115" s="178"/>
      <c r="BB115" s="305"/>
      <c r="BC115" s="178"/>
      <c r="BD115" s="48"/>
      <c r="BE115" s="255"/>
      <c r="BF115" s="305"/>
      <c r="BG115" s="355"/>
      <c r="BH115" s="178"/>
      <c r="BI115" s="305"/>
      <c r="BJ115" s="178"/>
      <c r="BK115" s="305"/>
      <c r="BL115" s="178"/>
      <c r="BM115" s="48"/>
      <c r="BN115" s="255"/>
      <c r="BO115" s="305"/>
      <c r="BP115" s="355"/>
      <c r="BQ115" s="305"/>
      <c r="BR115" s="305"/>
      <c r="BS115" s="305"/>
      <c r="BT115" s="305"/>
      <c r="BU115" s="305"/>
      <c r="BV115" s="48"/>
      <c r="BW115" s="255"/>
      <c r="BX115" s="305"/>
      <c r="BY115" s="355"/>
      <c r="BZ115" s="305"/>
      <c r="CA115" s="305"/>
      <c r="CB115" s="305"/>
      <c r="CC115" s="305"/>
      <c r="CD115" s="305"/>
      <c r="CE115" s="48"/>
      <c r="CF115" s="255"/>
      <c r="CG115" s="305"/>
      <c r="CH115" s="355"/>
      <c r="CI115" s="178"/>
      <c r="CJ115" s="305"/>
      <c r="CK115" s="178"/>
      <c r="CL115" s="305"/>
      <c r="CM115" s="178"/>
      <c r="CN115" s="48"/>
      <c r="CO115" s="255"/>
      <c r="CP115" s="305"/>
      <c r="CQ115" s="355"/>
      <c r="CR115" s="178"/>
      <c r="CS115" s="305"/>
      <c r="CT115" s="178"/>
      <c r="CU115" s="305"/>
      <c r="CV115" s="178"/>
      <c r="CW115" s="48"/>
      <c r="CX115" s="255"/>
      <c r="CY115" s="305"/>
      <c r="CZ115" s="355"/>
      <c r="DA115" s="178"/>
      <c r="DB115" s="305"/>
      <c r="DC115" s="178"/>
      <c r="DD115" s="305"/>
      <c r="DE115" s="178"/>
      <c r="DF115" s="48"/>
      <c r="DG115" s="255"/>
      <c r="DH115" s="305"/>
      <c r="DI115" s="355"/>
      <c r="DJ115" s="178"/>
      <c r="DK115" s="305"/>
      <c r="DL115" s="178"/>
      <c r="DM115" s="305"/>
      <c r="DN115" s="178"/>
      <c r="DO115" s="48"/>
      <c r="DP115" s="255"/>
      <c r="DQ115" s="305"/>
      <c r="DR115" s="355"/>
      <c r="DS115" s="178"/>
      <c r="DT115" s="305"/>
      <c r="DU115" s="178"/>
      <c r="DV115" s="305"/>
      <c r="DW115" s="178"/>
      <c r="DX115" s="48"/>
      <c r="DY115" s="255"/>
      <c r="DZ115" s="305"/>
      <c r="EA115" s="355"/>
      <c r="EB115" s="178"/>
      <c r="EC115" s="305"/>
      <c r="ED115" s="178"/>
      <c r="EE115" s="305"/>
      <c r="EF115" s="178"/>
      <c r="EG115" s="48"/>
      <c r="EH115" s="255"/>
      <c r="EI115" s="305"/>
      <c r="EJ115" s="355"/>
      <c r="EK115" s="178"/>
      <c r="EL115" s="305"/>
      <c r="EM115" s="178"/>
      <c r="EN115" s="305"/>
      <c r="EO115" s="178"/>
      <c r="EP115" s="48"/>
      <c r="EQ115" s="255"/>
      <c r="ER115" s="305"/>
      <c r="ES115" s="355"/>
      <c r="ET115" s="178"/>
      <c r="EU115" s="305"/>
      <c r="EV115" s="178"/>
      <c r="EW115" s="305"/>
      <c r="EX115" s="178"/>
      <c r="EY115" s="48"/>
      <c r="EZ115" s="255"/>
      <c r="FA115" s="305"/>
      <c r="FB115" s="355"/>
      <c r="FC115" s="178"/>
      <c r="FD115" s="305"/>
      <c r="FE115" s="178"/>
      <c r="FF115" s="305"/>
      <c r="FG115" s="178"/>
      <c r="FH115" s="48"/>
      <c r="FI115" s="255"/>
      <c r="FJ115" s="305"/>
      <c r="FK115" s="355"/>
      <c r="FL115" s="178"/>
      <c r="FM115" s="305"/>
      <c r="FN115" s="178"/>
      <c r="FO115" s="305"/>
      <c r="FP115" s="178"/>
      <c r="FQ115" s="48"/>
      <c r="FR115" s="255"/>
      <c r="FS115" s="305"/>
      <c r="FT115" s="355"/>
      <c r="FU115" s="178"/>
      <c r="FV115" s="305"/>
      <c r="FW115" s="178"/>
      <c r="FX115" s="305"/>
      <c r="FY115" s="178"/>
      <c r="FZ115" s="48"/>
      <c r="GA115" s="255"/>
      <c r="GB115" s="305"/>
      <c r="GC115" s="355"/>
      <c r="GD115" s="178"/>
      <c r="GE115" s="305"/>
      <c r="GF115" s="178"/>
      <c r="GG115" s="305"/>
      <c r="GH115" s="178"/>
      <c r="GI115" s="48"/>
      <c r="GJ115" s="255"/>
      <c r="GK115" s="305"/>
      <c r="GL115" s="355"/>
      <c r="GM115" s="178"/>
      <c r="GN115" s="305"/>
      <c r="GO115" s="178"/>
      <c r="GP115" s="305"/>
      <c r="GQ115" s="178"/>
      <c r="GR115" s="48"/>
      <c r="GS115" s="255"/>
      <c r="GT115" s="305"/>
      <c r="GU115" s="355"/>
      <c r="GV115" s="178"/>
      <c r="GW115" s="305"/>
      <c r="GX115" s="178"/>
      <c r="GY115" s="305"/>
      <c r="GZ115" s="178"/>
      <c r="HA115" s="305"/>
      <c r="HB115" s="255"/>
      <c r="HC115" s="305"/>
      <c r="HD115" s="355"/>
      <c r="HE115" s="305"/>
      <c r="HF115" s="305"/>
      <c r="HG115" s="305"/>
      <c r="HH115" s="305"/>
      <c r="HI115" s="305"/>
      <c r="HJ115" s="48"/>
      <c r="HK115" s="255"/>
      <c r="HL115" s="305"/>
      <c r="HM115" s="355"/>
      <c r="HN115" s="305"/>
      <c r="HO115" s="305"/>
      <c r="HP115" s="305"/>
      <c r="HQ115" s="305"/>
      <c r="HR115" s="305"/>
      <c r="HS115" s="48"/>
      <c r="HT115" s="255"/>
      <c r="HU115" s="305"/>
      <c r="HV115" s="355"/>
      <c r="HW115" s="305"/>
      <c r="HX115" s="305"/>
      <c r="HY115" s="305"/>
      <c r="HZ115" s="305"/>
      <c r="IA115" s="305"/>
      <c r="IB115" s="48"/>
      <c r="IC115" s="255"/>
      <c r="ID115" s="305"/>
      <c r="IE115" s="355"/>
      <c r="IF115" s="305"/>
      <c r="IG115" s="305"/>
      <c r="IH115" s="305"/>
      <c r="II115" s="305"/>
      <c r="IJ115" s="305"/>
      <c r="IK115" s="305"/>
      <c r="IL115" s="255"/>
      <c r="IM115" s="305"/>
      <c r="IN115" s="355"/>
      <c r="IO115" s="305"/>
      <c r="IP115" s="305"/>
      <c r="IQ115" s="305"/>
      <c r="IR115" s="305"/>
      <c r="IS115" s="305"/>
      <c r="IT115" s="48"/>
      <c r="IU115" s="255"/>
      <c r="IV115" s="305"/>
      <c r="IW115" s="355"/>
      <c r="IX115" s="305"/>
      <c r="IY115" s="305"/>
      <c r="IZ115" s="305"/>
      <c r="JA115" s="305"/>
      <c r="JB115" s="305"/>
      <c r="JC115" s="48"/>
      <c r="JD115" s="255"/>
      <c r="JE115" s="305"/>
      <c r="JF115" s="355"/>
      <c r="JG115" s="305"/>
      <c r="JH115" s="305"/>
      <c r="JI115" s="305"/>
      <c r="JJ115" s="305"/>
      <c r="JK115" s="305"/>
      <c r="JL115" s="48"/>
      <c r="JM115" s="255"/>
      <c r="JN115" s="305"/>
      <c r="JO115" s="355"/>
      <c r="JP115" s="305"/>
      <c r="JQ115" s="305"/>
      <c r="JR115" s="305"/>
      <c r="JS115" s="305"/>
      <c r="JT115" s="305"/>
      <c r="JU115" s="305"/>
      <c r="JV115" s="255"/>
      <c r="JW115" s="305"/>
      <c r="JX115" s="355"/>
      <c r="JY115" s="305"/>
      <c r="JZ115" s="305"/>
      <c r="KA115" s="305"/>
      <c r="KB115" s="305"/>
      <c r="KC115" s="305"/>
      <c r="KD115" s="48"/>
      <c r="KE115" s="255"/>
      <c r="KF115" s="305"/>
      <c r="KG115" s="355"/>
      <c r="KH115" s="305"/>
      <c r="KI115" s="305"/>
      <c r="KJ115" s="305"/>
      <c r="KK115" s="305"/>
      <c r="KL115" s="305"/>
      <c r="KM115" s="48"/>
      <c r="KN115" s="255"/>
      <c r="KO115" s="305"/>
      <c r="KP115" s="355"/>
      <c r="KQ115" s="305"/>
      <c r="KR115" s="305"/>
      <c r="KS115" s="305"/>
      <c r="KT115" s="305"/>
      <c r="KU115" s="305"/>
      <c r="KV115" s="305"/>
      <c r="KW115" s="255"/>
      <c r="KX115" s="305"/>
      <c r="KY115" s="355"/>
      <c r="KZ115" s="305"/>
      <c r="LA115" s="305"/>
      <c r="LB115" s="305"/>
      <c r="LC115" s="305"/>
      <c r="LD115" s="305"/>
      <c r="LE115" s="305"/>
      <c r="LF115" s="255"/>
      <c r="LG115" s="305"/>
      <c r="LH115" s="355"/>
      <c r="LI115" s="305"/>
      <c r="LJ115" s="305"/>
      <c r="LK115" s="305"/>
      <c r="LL115" s="305"/>
      <c r="LM115" s="305"/>
      <c r="LN115" s="48"/>
      <c r="LO115" s="255"/>
      <c r="LP115" s="305"/>
      <c r="LQ115" s="355"/>
      <c r="LR115" s="305"/>
      <c r="LS115" s="305"/>
      <c r="LT115" s="305"/>
      <c r="LU115" s="305"/>
      <c r="LV115" s="305"/>
      <c r="LW115" s="48"/>
      <c r="LX115" s="255"/>
      <c r="LY115" s="305"/>
      <c r="LZ115" s="355"/>
      <c r="MA115" s="305"/>
      <c r="MB115" s="305"/>
      <c r="MC115" s="305"/>
      <c r="MD115" s="305"/>
      <c r="ME115" s="305"/>
      <c r="MF115" s="305"/>
      <c r="MG115" s="255"/>
      <c r="MH115" s="305"/>
      <c r="MI115" s="355"/>
      <c r="MJ115" s="305"/>
      <c r="MK115" s="305"/>
      <c r="ML115" s="305"/>
      <c r="MM115" s="305"/>
      <c r="MN115" s="305"/>
      <c r="MO115" s="48"/>
      <c r="MP115" s="255"/>
      <c r="MQ115" s="305"/>
      <c r="MR115" s="355"/>
      <c r="MS115" s="305"/>
      <c r="MT115" s="305"/>
      <c r="MU115" s="305"/>
      <c r="MV115" s="305"/>
      <c r="MW115" s="305"/>
      <c r="MX115" s="48"/>
      <c r="MY115" s="255"/>
      <c r="MZ115" s="305"/>
      <c r="NA115" s="355"/>
      <c r="NB115" s="305"/>
      <c r="NC115" s="305"/>
      <c r="ND115" s="305"/>
      <c r="NE115" s="305"/>
      <c r="NF115" s="305"/>
      <c r="NG115" s="48"/>
      <c r="NH115" s="255"/>
    </row>
    <row r="116" spans="1:372" ht="18">
      <c r="A116" s="538" t="s">
        <v>847</v>
      </c>
      <c r="B116" s="59"/>
      <c r="C116" s="460"/>
      <c r="D116" s="443">
        <v>417</v>
      </c>
      <c r="E116" s="444" t="s">
        <v>187</v>
      </c>
      <c r="F116" s="24"/>
      <c r="G116" s="444" t="s">
        <v>183</v>
      </c>
      <c r="H116" s="443"/>
      <c r="I116" s="444" t="s">
        <v>184</v>
      </c>
      <c r="J116" s="443"/>
      <c r="K116" s="444" t="s">
        <v>185</v>
      </c>
      <c r="L116" s="460"/>
      <c r="M116" s="443">
        <v>205.5</v>
      </c>
      <c r="N116" s="444" t="s">
        <v>187</v>
      </c>
      <c r="O116" s="443"/>
      <c r="P116" s="444" t="s">
        <v>183</v>
      </c>
      <c r="Q116" s="443"/>
      <c r="R116" s="444" t="s">
        <v>184</v>
      </c>
      <c r="S116" s="443"/>
      <c r="T116" s="444" t="s">
        <v>185</v>
      </c>
      <c r="U116" s="460"/>
      <c r="V116" s="24">
        <v>767.99999999999955</v>
      </c>
      <c r="W116" s="444" t="s">
        <v>187</v>
      </c>
      <c r="X116" s="24"/>
      <c r="Y116" s="444" t="s">
        <v>183</v>
      </c>
      <c r="Z116" s="24"/>
      <c r="AA116" s="444" t="s">
        <v>184</v>
      </c>
      <c r="AC116" s="444" t="s">
        <v>185</v>
      </c>
      <c r="AD116" s="460"/>
      <c r="AE116" s="24">
        <v>371.20000000000073</v>
      </c>
      <c r="AF116" s="444" t="s">
        <v>187</v>
      </c>
      <c r="AG116" s="24"/>
      <c r="AH116" s="444" t="s">
        <v>183</v>
      </c>
      <c r="AI116" s="24"/>
      <c r="AJ116" s="444" t="s">
        <v>184</v>
      </c>
      <c r="AK116" s="24"/>
      <c r="AL116" s="444" t="s">
        <v>185</v>
      </c>
      <c r="AM116" s="460"/>
      <c r="AN116" s="443"/>
      <c r="AO116" s="444" t="s">
        <v>187</v>
      </c>
      <c r="AP116" s="24">
        <v>199.14999999999964</v>
      </c>
      <c r="AQ116" s="444" t="s">
        <v>183</v>
      </c>
      <c r="AR116" s="24"/>
      <c r="AS116" s="444" t="s">
        <v>184</v>
      </c>
      <c r="AT116" s="24"/>
      <c r="AU116" s="444" t="s">
        <v>185</v>
      </c>
      <c r="AV116" s="460"/>
      <c r="AW116" s="24"/>
      <c r="AX116" s="444" t="s">
        <v>187</v>
      </c>
      <c r="AY116" s="24">
        <v>362.20000000000027</v>
      </c>
      <c r="AZ116" s="444" t="s">
        <v>183</v>
      </c>
      <c r="BB116" s="444" t="s">
        <v>184</v>
      </c>
      <c r="BC116" s="24"/>
      <c r="BD116" s="444" t="s">
        <v>185</v>
      </c>
      <c r="BE116" s="460"/>
      <c r="BF116" s="443"/>
      <c r="BG116" s="444" t="s">
        <v>187</v>
      </c>
      <c r="BH116" s="24">
        <v>579.89999999999964</v>
      </c>
      <c r="BI116" s="444" t="s">
        <v>183</v>
      </c>
      <c r="BJ116" s="24"/>
      <c r="BK116" s="444" t="s">
        <v>184</v>
      </c>
      <c r="BL116" s="24"/>
      <c r="BM116" s="444" t="s">
        <v>185</v>
      </c>
      <c r="BN116" s="460"/>
      <c r="BO116" s="443"/>
      <c r="BP116" s="444" t="s">
        <v>187</v>
      </c>
      <c r="BQ116" s="24">
        <v>461.09999999999945</v>
      </c>
      <c r="BR116" s="444" t="s">
        <v>183</v>
      </c>
      <c r="BS116" s="24"/>
      <c r="BT116" s="444" t="s">
        <v>184</v>
      </c>
      <c r="BU116" s="24"/>
      <c r="BV116" s="444" t="s">
        <v>185</v>
      </c>
      <c r="BW116" s="460"/>
      <c r="BX116" s="443"/>
      <c r="BY116" s="444" t="s">
        <v>187</v>
      </c>
      <c r="BZ116" s="443">
        <v>252.00000000000045</v>
      </c>
      <c r="CA116" s="444" t="s">
        <v>183</v>
      </c>
      <c r="CB116" s="443"/>
      <c r="CC116" s="444" t="s">
        <v>184</v>
      </c>
      <c r="CD116" s="443"/>
      <c r="CE116" s="444" t="s">
        <v>185</v>
      </c>
      <c r="CF116" s="460"/>
      <c r="CG116" s="443"/>
      <c r="CH116" s="444" t="s">
        <v>187</v>
      </c>
      <c r="CI116" s="24">
        <v>321.19999999999891</v>
      </c>
      <c r="CJ116" s="444" t="s">
        <v>183</v>
      </c>
      <c r="CK116" s="24"/>
      <c r="CL116" s="444" t="s">
        <v>184</v>
      </c>
      <c r="CM116" s="24"/>
      <c r="CN116" s="444" t="s">
        <v>185</v>
      </c>
      <c r="CO116" s="460"/>
      <c r="CP116" s="443"/>
      <c r="CQ116" s="444" t="s">
        <v>187</v>
      </c>
      <c r="CR116" s="24">
        <v>303.44999999999982</v>
      </c>
      <c r="CS116" s="444" t="s">
        <v>183</v>
      </c>
      <c r="CT116" s="24"/>
      <c r="CU116" s="444" t="s">
        <v>184</v>
      </c>
      <c r="CV116" s="24"/>
      <c r="CW116" s="444" t="s">
        <v>185</v>
      </c>
      <c r="CX116" s="460"/>
      <c r="CY116" s="443"/>
      <c r="CZ116" s="444" t="s">
        <v>187</v>
      </c>
      <c r="DA116" s="24">
        <v>298.14999999999873</v>
      </c>
      <c r="DB116" s="444" t="s">
        <v>183</v>
      </c>
      <c r="DC116" s="24"/>
      <c r="DD116" s="444" t="s">
        <v>184</v>
      </c>
      <c r="DE116" s="24"/>
      <c r="DF116" s="444" t="s">
        <v>185</v>
      </c>
      <c r="DG116" s="460"/>
      <c r="DH116" s="443"/>
      <c r="DI116" s="444" t="s">
        <v>187</v>
      </c>
      <c r="DJ116" s="24">
        <v>68.099999999999454</v>
      </c>
      <c r="DK116" s="444" t="s">
        <v>183</v>
      </c>
      <c r="DL116" s="24"/>
      <c r="DM116" s="444" t="s">
        <v>184</v>
      </c>
      <c r="DN116" s="24"/>
      <c r="DO116" s="444" t="s">
        <v>185</v>
      </c>
      <c r="DP116" s="460"/>
      <c r="DQ116" s="443"/>
      <c r="DR116" s="444" t="s">
        <v>187</v>
      </c>
      <c r="DS116" s="663">
        <v>315.54999999999927</v>
      </c>
      <c r="DT116" s="444" t="s">
        <v>183</v>
      </c>
      <c r="DU116" s="663"/>
      <c r="DV116" s="444" t="s">
        <v>184</v>
      </c>
      <c r="DW116" s="663"/>
      <c r="DX116" s="444" t="s">
        <v>185</v>
      </c>
      <c r="DY116" s="460"/>
      <c r="DZ116" s="443"/>
      <c r="EA116" s="444" t="s">
        <v>187</v>
      </c>
      <c r="EB116" s="24">
        <v>112.29999999999927</v>
      </c>
      <c r="EC116" s="444" t="s">
        <v>183</v>
      </c>
      <c r="ED116" s="24"/>
      <c r="EE116" s="444" t="s">
        <v>184</v>
      </c>
      <c r="EF116" s="24"/>
      <c r="EG116" s="444" t="s">
        <v>185</v>
      </c>
      <c r="EH116" s="460"/>
      <c r="EI116" s="443"/>
      <c r="EJ116" s="444" t="s">
        <v>187</v>
      </c>
      <c r="EK116" s="663">
        <v>400.14999999999964</v>
      </c>
      <c r="EL116" s="444" t="s">
        <v>183</v>
      </c>
      <c r="EM116" s="663"/>
      <c r="EN116" s="444" t="s">
        <v>184</v>
      </c>
      <c r="EO116" s="663"/>
      <c r="EP116" s="444" t="s">
        <v>185</v>
      </c>
      <c r="EQ116" s="460"/>
      <c r="ER116" s="443"/>
      <c r="ES116" s="444" t="s">
        <v>187</v>
      </c>
      <c r="ET116" s="24">
        <v>143.44999999999982</v>
      </c>
      <c r="EU116" s="444" t="s">
        <v>183</v>
      </c>
      <c r="EV116" s="24"/>
      <c r="EW116" s="444" t="s">
        <v>184</v>
      </c>
      <c r="EX116" s="24"/>
      <c r="EY116" s="444" t="s">
        <v>185</v>
      </c>
      <c r="EZ116" s="460"/>
      <c r="FA116" s="443"/>
      <c r="FB116" s="444" t="s">
        <v>187</v>
      </c>
      <c r="FC116" s="663">
        <v>113.5</v>
      </c>
      <c r="FD116" s="444" t="s">
        <v>183</v>
      </c>
      <c r="FE116" s="663"/>
      <c r="FF116" s="444" t="s">
        <v>184</v>
      </c>
      <c r="FG116" s="663"/>
      <c r="FH116" s="444" t="s">
        <v>185</v>
      </c>
      <c r="FI116" s="460"/>
      <c r="FJ116" s="443"/>
      <c r="FK116" s="444" t="s">
        <v>187</v>
      </c>
      <c r="FL116" s="663">
        <v>175.50000000000091</v>
      </c>
      <c r="FM116" s="444" t="s">
        <v>183</v>
      </c>
      <c r="FN116" s="663"/>
      <c r="FO116" s="444" t="s">
        <v>184</v>
      </c>
      <c r="FP116" s="663"/>
      <c r="FQ116" s="444" t="s">
        <v>185</v>
      </c>
      <c r="FR116" s="460"/>
      <c r="FS116" s="443"/>
      <c r="FT116" s="444" t="s">
        <v>187</v>
      </c>
      <c r="FU116" s="663">
        <v>399.30000000000018</v>
      </c>
      <c r="FV116" s="444" t="s">
        <v>183</v>
      </c>
      <c r="FW116" s="663"/>
      <c r="FX116" s="444" t="s">
        <v>184</v>
      </c>
      <c r="FY116" s="663"/>
      <c r="FZ116" s="444" t="s">
        <v>185</v>
      </c>
      <c r="GA116" s="460"/>
      <c r="GB116" s="443"/>
      <c r="GC116" s="444" t="s">
        <v>187</v>
      </c>
      <c r="GD116" s="24">
        <v>246.80000000000109</v>
      </c>
      <c r="GE116" s="444" t="s">
        <v>183</v>
      </c>
      <c r="GF116" s="24"/>
      <c r="GG116" s="444" t="s">
        <v>184</v>
      </c>
      <c r="GH116" s="24"/>
      <c r="GI116" s="444" t="s">
        <v>185</v>
      </c>
      <c r="GJ116" s="460"/>
      <c r="GK116" s="443"/>
      <c r="GL116" s="444" t="s">
        <v>187</v>
      </c>
      <c r="GM116" s="663">
        <v>2107.8999999999951</v>
      </c>
      <c r="GN116" s="444" t="s">
        <v>183</v>
      </c>
      <c r="GO116" s="663"/>
      <c r="GP116" s="444" t="s">
        <v>184</v>
      </c>
      <c r="GQ116" s="663"/>
      <c r="GR116" s="444" t="s">
        <v>185</v>
      </c>
      <c r="GS116" s="460"/>
      <c r="GT116" s="443"/>
      <c r="GU116" s="444" t="s">
        <v>187</v>
      </c>
      <c r="GV116" s="663">
        <v>184.29999999999927</v>
      </c>
      <c r="GW116" s="444" t="s">
        <v>183</v>
      </c>
      <c r="GX116" s="663"/>
      <c r="GY116" s="444" t="s">
        <v>184</v>
      </c>
      <c r="GZ116" s="663"/>
      <c r="HA116" s="444" t="s">
        <v>185</v>
      </c>
      <c r="HB116" s="460"/>
      <c r="HC116" s="443"/>
      <c r="HD116" s="444" t="s">
        <v>187</v>
      </c>
      <c r="HE116" s="24">
        <v>464.09999999999309</v>
      </c>
      <c r="HF116" s="444" t="s">
        <v>183</v>
      </c>
      <c r="HG116" s="443"/>
      <c r="HH116" s="444" t="s">
        <v>184</v>
      </c>
      <c r="HI116" s="443"/>
      <c r="HJ116" s="444" t="s">
        <v>185</v>
      </c>
      <c r="HK116" s="460"/>
      <c r="HL116" s="443"/>
      <c r="HM116" s="444" t="s">
        <v>187</v>
      </c>
      <c r="HN116" s="663">
        <v>499.59999999999491</v>
      </c>
      <c r="HO116" s="444" t="s">
        <v>183</v>
      </c>
      <c r="HP116" s="663"/>
      <c r="HQ116" s="444" t="s">
        <v>184</v>
      </c>
      <c r="HR116" s="663"/>
      <c r="HS116" s="444" t="s">
        <v>185</v>
      </c>
      <c r="HT116" s="460"/>
      <c r="HU116" s="443"/>
      <c r="HV116" s="444" t="s">
        <v>187</v>
      </c>
      <c r="HW116" s="663">
        <v>2154.899999999996</v>
      </c>
      <c r="HX116" s="444" t="s">
        <v>183</v>
      </c>
      <c r="HY116" s="663"/>
      <c r="HZ116" s="444" t="s">
        <v>184</v>
      </c>
      <c r="IA116" s="663"/>
      <c r="IB116" s="444" t="s">
        <v>185</v>
      </c>
      <c r="IC116" s="460"/>
      <c r="ID116" s="443"/>
      <c r="IE116" s="444" t="s">
        <v>187</v>
      </c>
      <c r="IF116" s="663">
        <v>356.99999999999454</v>
      </c>
      <c r="IG116" s="444" t="s">
        <v>183</v>
      </c>
      <c r="IH116" s="663"/>
      <c r="II116" s="444" t="s">
        <v>184</v>
      </c>
      <c r="IJ116" s="663"/>
      <c r="IK116" s="444" t="s">
        <v>185</v>
      </c>
      <c r="IL116" s="460"/>
      <c r="IM116" s="443"/>
      <c r="IN116" s="444" t="s">
        <v>187</v>
      </c>
      <c r="IO116" s="24">
        <v>262.09999999999491</v>
      </c>
      <c r="IP116" s="444" t="s">
        <v>183</v>
      </c>
      <c r="IQ116" s="24"/>
      <c r="IR116" s="444" t="s">
        <v>184</v>
      </c>
      <c r="IS116" s="24"/>
      <c r="IT116" s="444" t="s">
        <v>185</v>
      </c>
      <c r="IU116" s="460"/>
      <c r="IV116" s="443"/>
      <c r="IW116" s="444" t="s">
        <v>187</v>
      </c>
      <c r="IX116" s="663">
        <v>288.399999999996</v>
      </c>
      <c r="IY116" s="444" t="s">
        <v>183</v>
      </c>
      <c r="IZ116" s="663"/>
      <c r="JA116" s="444" t="s">
        <v>184</v>
      </c>
      <c r="JB116" s="663"/>
      <c r="JC116" s="444" t="s">
        <v>185</v>
      </c>
      <c r="JD116" s="460"/>
      <c r="JE116" s="443"/>
      <c r="JF116" s="444" t="s">
        <v>187</v>
      </c>
      <c r="JG116" s="663">
        <v>422.49999999999636</v>
      </c>
      <c r="JH116" s="444" t="s">
        <v>183</v>
      </c>
      <c r="JI116" s="663"/>
      <c r="JJ116" s="444" t="s">
        <v>184</v>
      </c>
      <c r="JK116" s="663"/>
      <c r="JL116" s="444" t="s">
        <v>185</v>
      </c>
      <c r="JM116" s="460"/>
      <c r="JN116" s="443"/>
      <c r="JO116" s="444" t="s">
        <v>187</v>
      </c>
      <c r="JP116" s="663">
        <v>267.09999999999854</v>
      </c>
      <c r="JQ116" s="444" t="s">
        <v>183</v>
      </c>
      <c r="JR116" s="663"/>
      <c r="JS116" s="444" t="s">
        <v>184</v>
      </c>
      <c r="JT116" s="663"/>
      <c r="JU116" s="444" t="s">
        <v>185</v>
      </c>
      <c r="JV116" s="460"/>
      <c r="JW116" s="443"/>
      <c r="JX116" s="444" t="s">
        <v>187</v>
      </c>
      <c r="JY116" s="24">
        <v>2768.7999999999956</v>
      </c>
      <c r="JZ116" s="444" t="s">
        <v>183</v>
      </c>
      <c r="KA116" s="443"/>
      <c r="KB116" s="444" t="s">
        <v>184</v>
      </c>
      <c r="KC116" s="443"/>
      <c r="KD116" s="444" t="s">
        <v>185</v>
      </c>
      <c r="KE116" s="460"/>
      <c r="KF116" s="443"/>
      <c r="KG116" s="444" t="s">
        <v>187</v>
      </c>
      <c r="KH116" s="24">
        <v>188.44999999999709</v>
      </c>
      <c r="KI116" s="444" t="s">
        <v>183</v>
      </c>
      <c r="KJ116" s="24"/>
      <c r="KK116" s="444" t="s">
        <v>184</v>
      </c>
      <c r="KL116" s="24"/>
      <c r="KM116" s="444" t="s">
        <v>185</v>
      </c>
      <c r="KN116" s="460"/>
      <c r="KO116" s="443"/>
      <c r="KP116" s="444" t="s">
        <v>187</v>
      </c>
      <c r="KQ116" s="663">
        <v>494.54999999999563</v>
      </c>
      <c r="KR116" s="444" t="s">
        <v>183</v>
      </c>
      <c r="KS116" s="663"/>
      <c r="KT116" s="444" t="s">
        <v>184</v>
      </c>
      <c r="KU116" s="663"/>
      <c r="KV116" s="444" t="s">
        <v>185</v>
      </c>
      <c r="KW116" s="460"/>
      <c r="KX116" s="443"/>
      <c r="KY116" s="444" t="s">
        <v>187</v>
      </c>
      <c r="KZ116" s="24">
        <v>234.39999999999782</v>
      </c>
      <c r="LA116" s="444" t="s">
        <v>183</v>
      </c>
      <c r="LB116" s="24"/>
      <c r="LC116" s="444" t="s">
        <v>184</v>
      </c>
      <c r="LD116" s="24"/>
      <c r="LE116" s="444" t="s">
        <v>185</v>
      </c>
      <c r="LF116" s="460"/>
      <c r="LG116" s="443"/>
      <c r="LH116" s="444" t="s">
        <v>187</v>
      </c>
      <c r="LI116" s="336">
        <v>197.50000000000091</v>
      </c>
      <c r="LJ116" s="444" t="s">
        <v>183</v>
      </c>
      <c r="LK116" s="336"/>
      <c r="LL116" s="444" t="s">
        <v>184</v>
      </c>
      <c r="LM116" s="336"/>
      <c r="LN116" s="444" t="s">
        <v>185</v>
      </c>
      <c r="LO116" s="460"/>
      <c r="LP116" s="443"/>
      <c r="LQ116" s="444" t="s">
        <v>187</v>
      </c>
      <c r="LR116" s="24">
        <v>254.20000000000073</v>
      </c>
      <c r="LS116" s="444" t="s">
        <v>183</v>
      </c>
      <c r="LT116" s="24"/>
      <c r="LU116" s="444" t="s">
        <v>184</v>
      </c>
      <c r="LV116" s="24"/>
      <c r="LW116" s="444" t="s">
        <v>185</v>
      </c>
      <c r="LX116" s="460"/>
      <c r="LY116" s="443"/>
      <c r="LZ116" s="444" t="s">
        <v>187</v>
      </c>
      <c r="MA116" s="24">
        <v>97.799999999995634</v>
      </c>
      <c r="MB116" s="444" t="s">
        <v>183</v>
      </c>
      <c r="MC116" s="24"/>
      <c r="MD116" s="444" t="s">
        <v>184</v>
      </c>
      <c r="ME116" s="24"/>
      <c r="MF116" s="444" t="s">
        <v>185</v>
      </c>
      <c r="MG116" s="460"/>
      <c r="MH116" s="443"/>
      <c r="MI116" s="444" t="s">
        <v>187</v>
      </c>
      <c r="MJ116" s="313">
        <v>453.44999999999345</v>
      </c>
      <c r="MK116" s="444" t="s">
        <v>183</v>
      </c>
      <c r="ML116" s="313"/>
      <c r="MM116" s="444" t="s">
        <v>184</v>
      </c>
      <c r="MN116" s="313"/>
      <c r="MO116" s="444" t="s">
        <v>185</v>
      </c>
      <c r="MP116" s="460"/>
      <c r="MQ116" s="443"/>
      <c r="MR116" s="444" t="s">
        <v>187</v>
      </c>
      <c r="MS116" s="443">
        <v>268.99999999999272</v>
      </c>
      <c r="MT116" s="444" t="s">
        <v>183</v>
      </c>
      <c r="MU116" s="443"/>
      <c r="MV116" s="444" t="s">
        <v>184</v>
      </c>
      <c r="MW116" s="443"/>
      <c r="MX116" s="444" t="s">
        <v>185</v>
      </c>
      <c r="MY116" s="460"/>
      <c r="MZ116" s="443"/>
      <c r="NA116" s="444" t="s">
        <v>187</v>
      </c>
      <c r="NB116" s="443"/>
      <c r="NC116" s="444" t="s">
        <v>183</v>
      </c>
      <c r="ND116" s="443"/>
      <c r="NE116" s="444" t="s">
        <v>184</v>
      </c>
      <c r="NF116" s="443"/>
      <c r="NG116" s="444" t="s">
        <v>185</v>
      </c>
      <c r="NH116" s="460"/>
    </row>
    <row r="117" spans="1:372" ht="18">
      <c r="A117" s="665">
        <v>2019</v>
      </c>
      <c r="B117" s="59">
        <f>SUM(D117:AAP117)</f>
        <v>8799.3499999999622</v>
      </c>
      <c r="C117" s="460"/>
      <c r="D117" s="443"/>
      <c r="E117" s="286">
        <f>D116*0.25</f>
        <v>104.25</v>
      </c>
      <c r="F117" s="24"/>
      <c r="G117" s="286">
        <f>F116*0.5</f>
        <v>0</v>
      </c>
      <c r="H117" s="443"/>
      <c r="I117" s="286">
        <f>H116*0.75</f>
        <v>0</v>
      </c>
      <c r="J117" s="443"/>
      <c r="K117" s="286">
        <f>J116*1</f>
        <v>0</v>
      </c>
      <c r="L117" s="460"/>
      <c r="M117" s="443"/>
      <c r="N117" s="286">
        <f>M116*0.25</f>
        <v>51.375</v>
      </c>
      <c r="O117" s="443"/>
      <c r="P117" s="286">
        <f>O116*0.5</f>
        <v>0</v>
      </c>
      <c r="Q117" s="443"/>
      <c r="R117" s="286">
        <f>Q116*0.75</f>
        <v>0</v>
      </c>
      <c r="S117" s="443"/>
      <c r="T117" s="286">
        <f>S116*1</f>
        <v>0</v>
      </c>
      <c r="U117" s="460"/>
      <c r="V117" s="443"/>
      <c r="W117" s="286">
        <f>V116*0.25</f>
        <v>191.99999999999989</v>
      </c>
      <c r="X117" s="443"/>
      <c r="Y117" s="286">
        <f>X116*0.5</f>
        <v>0</v>
      </c>
      <c r="Z117" s="24"/>
      <c r="AA117" s="286">
        <f>Z116*0.75</f>
        <v>0</v>
      </c>
      <c r="AB117" s="24"/>
      <c r="AC117" s="286">
        <f t="shared" ref="AC117:AC148" si="103">AB116*1</f>
        <v>0</v>
      </c>
      <c r="AD117" s="460"/>
      <c r="AE117" s="24"/>
      <c r="AF117" s="286">
        <f>AE116*0.25</f>
        <v>92.800000000000182</v>
      </c>
      <c r="AG117" s="24"/>
      <c r="AH117" s="286">
        <f>AG116*0.5</f>
        <v>0</v>
      </c>
      <c r="AI117" s="24"/>
      <c r="AJ117" s="286">
        <f>AI116*0.75</f>
        <v>0</v>
      </c>
      <c r="AK117" s="24"/>
      <c r="AL117" s="286">
        <f t="shared" ref="AL117:AL148" si="104">AK116*1</f>
        <v>0</v>
      </c>
      <c r="AM117" s="460"/>
      <c r="AN117" s="443"/>
      <c r="AO117" s="286">
        <f>AN116*0.25</f>
        <v>0</v>
      </c>
      <c r="AP117" s="24"/>
      <c r="AQ117" s="286">
        <f>AP116*0.5</f>
        <v>99.574999999999818</v>
      </c>
      <c r="AR117" s="24"/>
      <c r="AS117" s="286">
        <f>AR116*0.75</f>
        <v>0</v>
      </c>
      <c r="AT117" s="24"/>
      <c r="AU117" s="286">
        <f>AT116*1</f>
        <v>0</v>
      </c>
      <c r="AV117" s="460"/>
      <c r="AW117" s="24"/>
      <c r="AX117" s="286">
        <f>AW116*0.25</f>
        <v>0</v>
      </c>
      <c r="AZ117" s="286">
        <f>AY116*0.5</f>
        <v>181.10000000000014</v>
      </c>
      <c r="BB117" s="286">
        <f>BA116*0.75</f>
        <v>0</v>
      </c>
      <c r="BC117" s="24"/>
      <c r="BD117" s="286">
        <f>BC116*1</f>
        <v>0</v>
      </c>
      <c r="BE117" s="460"/>
      <c r="BF117" s="443"/>
      <c r="BG117" s="286">
        <f>BF116*0.25</f>
        <v>0</v>
      </c>
      <c r="BH117" s="24"/>
      <c r="BI117" s="286">
        <f>BH116*0.5</f>
        <v>289.94999999999982</v>
      </c>
      <c r="BJ117" s="24"/>
      <c r="BK117" s="286">
        <f>BJ116*0.75</f>
        <v>0</v>
      </c>
      <c r="BL117" s="24"/>
      <c r="BM117" s="286">
        <f>BL116*1</f>
        <v>0</v>
      </c>
      <c r="BN117" s="460"/>
      <c r="BO117" s="443"/>
      <c r="BP117" s="286">
        <f>BO116*0.25</f>
        <v>0</v>
      </c>
      <c r="BQ117" s="443"/>
      <c r="BR117" s="286">
        <f>BQ116*0.5</f>
        <v>230.54999999999973</v>
      </c>
      <c r="BS117" s="443"/>
      <c r="BT117" s="286">
        <f>BS116*0.75</f>
        <v>0</v>
      </c>
      <c r="BU117" s="443"/>
      <c r="BV117" s="286">
        <f>BU116*1</f>
        <v>0</v>
      </c>
      <c r="BW117" s="460"/>
      <c r="BX117" s="443"/>
      <c r="BY117" s="286">
        <f>BX116*0.25</f>
        <v>0</v>
      </c>
      <c r="BZ117" s="443"/>
      <c r="CA117" s="286">
        <f>BZ116*0.5</f>
        <v>126.00000000000023</v>
      </c>
      <c r="CB117" s="443"/>
      <c r="CC117" s="286">
        <f>CB116*0.75</f>
        <v>0</v>
      </c>
      <c r="CD117" s="443"/>
      <c r="CE117" s="286">
        <f>CD116*1</f>
        <v>0</v>
      </c>
      <c r="CF117" s="460"/>
      <c r="CG117" s="443"/>
      <c r="CH117" s="286">
        <f>CG116*0.25</f>
        <v>0</v>
      </c>
      <c r="CI117" s="24"/>
      <c r="CJ117" s="286">
        <f>CI116*0.5</f>
        <v>160.59999999999945</v>
      </c>
      <c r="CK117" s="24"/>
      <c r="CL117" s="286">
        <f>CK116*0.75</f>
        <v>0</v>
      </c>
      <c r="CM117" s="24"/>
      <c r="CN117" s="286">
        <f>CM116*1</f>
        <v>0</v>
      </c>
      <c r="CO117" s="460"/>
      <c r="CP117" s="443"/>
      <c r="CQ117" s="286">
        <f>CP116*0.25</f>
        <v>0</v>
      </c>
      <c r="CR117" s="24"/>
      <c r="CS117" s="286">
        <f>CR116*0.5</f>
        <v>151.72499999999991</v>
      </c>
      <c r="CT117" s="24"/>
      <c r="CU117" s="286">
        <f>CT116*0.75</f>
        <v>0</v>
      </c>
      <c r="CV117" s="24"/>
      <c r="CW117" s="286">
        <f>CV116*1</f>
        <v>0</v>
      </c>
      <c r="CX117" s="460"/>
      <c r="CY117" s="443"/>
      <c r="CZ117" s="286">
        <f>CY116*0.25</f>
        <v>0</v>
      </c>
      <c r="DA117" s="24"/>
      <c r="DB117" s="286">
        <f>DA116*0.5</f>
        <v>149.07499999999936</v>
      </c>
      <c r="DC117" s="24"/>
      <c r="DD117" s="286">
        <f>DC116*0.75</f>
        <v>0</v>
      </c>
      <c r="DE117" s="24"/>
      <c r="DF117" s="286">
        <f>DE116*1</f>
        <v>0</v>
      </c>
      <c r="DG117" s="460"/>
      <c r="DH117" s="443"/>
      <c r="DI117" s="286">
        <f>DH116*0.25</f>
        <v>0</v>
      </c>
      <c r="DJ117" s="24"/>
      <c r="DK117" s="286">
        <f>DJ116*0.5</f>
        <v>34.049999999999727</v>
      </c>
      <c r="DL117" s="24"/>
      <c r="DM117" s="286">
        <f>DL116*0.75</f>
        <v>0</v>
      </c>
      <c r="DN117" s="24"/>
      <c r="DO117" s="286">
        <f>DN116*1</f>
        <v>0</v>
      </c>
      <c r="DP117" s="460"/>
      <c r="DQ117" s="443"/>
      <c r="DR117" s="286">
        <f>DQ116*0.25</f>
        <v>0</v>
      </c>
      <c r="DS117" s="24"/>
      <c r="DT117" s="286">
        <f>DS116*0.5</f>
        <v>157.77499999999964</v>
      </c>
      <c r="DU117" s="24"/>
      <c r="DV117" s="286">
        <f>DU116*0.75</f>
        <v>0</v>
      </c>
      <c r="DW117" s="24"/>
      <c r="DX117" s="286">
        <f>DW116*1</f>
        <v>0</v>
      </c>
      <c r="DY117" s="460"/>
      <c r="DZ117" s="443"/>
      <c r="EA117" s="286">
        <f>DZ116*0.25</f>
        <v>0</v>
      </c>
      <c r="EB117" s="24"/>
      <c r="EC117" s="286">
        <f>EB116*0.5</f>
        <v>56.149999999999636</v>
      </c>
      <c r="ED117" s="24"/>
      <c r="EE117" s="286">
        <f>ED116*0.75</f>
        <v>0</v>
      </c>
      <c r="EF117" s="24"/>
      <c r="EG117" s="286">
        <f>EF116*1</f>
        <v>0</v>
      </c>
      <c r="EH117" s="460"/>
      <c r="EI117" s="443"/>
      <c r="EJ117" s="286">
        <f>EI116*0.25</f>
        <v>0</v>
      </c>
      <c r="EK117" s="24"/>
      <c r="EL117" s="286">
        <f>EK116*0.5</f>
        <v>200.07499999999982</v>
      </c>
      <c r="EM117" s="24"/>
      <c r="EN117" s="286">
        <f>EM116*0.75</f>
        <v>0</v>
      </c>
      <c r="EO117" s="24"/>
      <c r="EP117" s="286">
        <f>EO116*1</f>
        <v>0</v>
      </c>
      <c r="EQ117" s="460"/>
      <c r="ER117" s="443"/>
      <c r="ES117" s="286">
        <f>ER116*0.25</f>
        <v>0</v>
      </c>
      <c r="ET117" s="24"/>
      <c r="EU117" s="286">
        <f>ET116*0.5</f>
        <v>71.724999999999909</v>
      </c>
      <c r="EV117" s="24"/>
      <c r="EW117" s="286">
        <f>EV116*0.75</f>
        <v>0</v>
      </c>
      <c r="EX117" s="24"/>
      <c r="EY117" s="286">
        <f>EX116*1</f>
        <v>0</v>
      </c>
      <c r="EZ117" s="460"/>
      <c r="FA117" s="443"/>
      <c r="FB117" s="286">
        <f>FA116*0.25</f>
        <v>0</v>
      </c>
      <c r="FC117" s="24"/>
      <c r="FD117" s="286">
        <f>FC116*0.5</f>
        <v>56.75</v>
      </c>
      <c r="FE117" s="24"/>
      <c r="FF117" s="286">
        <f>FE116*0.75</f>
        <v>0</v>
      </c>
      <c r="FG117" s="24"/>
      <c r="FH117" s="286">
        <f>FG116*1</f>
        <v>0</v>
      </c>
      <c r="FI117" s="460"/>
      <c r="FJ117" s="443"/>
      <c r="FK117" s="286">
        <f>FJ116*0.25</f>
        <v>0</v>
      </c>
      <c r="FL117" s="24"/>
      <c r="FM117" s="286">
        <f>FL116*0.5</f>
        <v>87.750000000000455</v>
      </c>
      <c r="FN117" s="24"/>
      <c r="FO117" s="286">
        <f>FN116*0.75</f>
        <v>0</v>
      </c>
      <c r="FP117" s="24"/>
      <c r="FQ117" s="286">
        <f>FP116*1</f>
        <v>0</v>
      </c>
      <c r="FR117" s="460"/>
      <c r="FS117" s="443"/>
      <c r="FT117" s="286">
        <f>FS116*0.25</f>
        <v>0</v>
      </c>
      <c r="FU117" s="24"/>
      <c r="FV117" s="286">
        <f>FU116*0.5</f>
        <v>199.65000000000009</v>
      </c>
      <c r="FW117" s="24"/>
      <c r="FX117" s="286">
        <f>FW116*0.75</f>
        <v>0</v>
      </c>
      <c r="FY117" s="24"/>
      <c r="FZ117" s="286">
        <f>FY116*1</f>
        <v>0</v>
      </c>
      <c r="GA117" s="460"/>
      <c r="GB117" s="443"/>
      <c r="GC117" s="286">
        <f>GB116*0.25</f>
        <v>0</v>
      </c>
      <c r="GD117" s="24"/>
      <c r="GE117" s="286">
        <f>GD116*0.5</f>
        <v>123.40000000000055</v>
      </c>
      <c r="GF117" s="24"/>
      <c r="GG117" s="286">
        <f>GF116*0.75</f>
        <v>0</v>
      </c>
      <c r="GH117" s="24"/>
      <c r="GI117" s="286">
        <f>GH116*1</f>
        <v>0</v>
      </c>
      <c r="GJ117" s="460"/>
      <c r="GK117" s="443"/>
      <c r="GL117" s="286">
        <f>GK116*0.25</f>
        <v>0</v>
      </c>
      <c r="GM117" s="24"/>
      <c r="GN117" s="286">
        <f>GM116*0.5</f>
        <v>1053.9499999999975</v>
      </c>
      <c r="GO117" s="24"/>
      <c r="GP117" s="286">
        <f>GO116*0.75</f>
        <v>0</v>
      </c>
      <c r="GQ117" s="24"/>
      <c r="GR117" s="286">
        <f>GQ116*1</f>
        <v>0</v>
      </c>
      <c r="GS117" s="460"/>
      <c r="GT117" s="443"/>
      <c r="GU117" s="286">
        <f>GT116*0.25</f>
        <v>0</v>
      </c>
      <c r="GV117" s="24"/>
      <c r="GW117" s="286">
        <f>GV116*0.5</f>
        <v>92.149999999999636</v>
      </c>
      <c r="GX117" s="24"/>
      <c r="GY117" s="286">
        <f>GX116*0.75</f>
        <v>0</v>
      </c>
      <c r="GZ117" s="24"/>
      <c r="HA117" s="286">
        <f>GZ116*1</f>
        <v>0</v>
      </c>
      <c r="HB117" s="460"/>
      <c r="HC117" s="443"/>
      <c r="HD117" s="286">
        <f>HC116*0.25</f>
        <v>0</v>
      </c>
      <c r="HE117" s="443"/>
      <c r="HF117" s="286">
        <f>HE116*0.5</f>
        <v>232.04999999999654</v>
      </c>
      <c r="HG117" s="443"/>
      <c r="HH117" s="286">
        <f>HG116*0.75</f>
        <v>0</v>
      </c>
      <c r="HI117" s="443"/>
      <c r="HJ117" s="286">
        <f>HI116*1</f>
        <v>0</v>
      </c>
      <c r="HK117" s="460"/>
      <c r="HL117" s="443"/>
      <c r="HM117" s="286">
        <f>HL116*0.25</f>
        <v>0</v>
      </c>
      <c r="HN117" s="443"/>
      <c r="HO117" s="286">
        <f>HN116*0.5</f>
        <v>249.79999999999745</v>
      </c>
      <c r="HP117" s="443"/>
      <c r="HQ117" s="286">
        <f>HP116*0.75</f>
        <v>0</v>
      </c>
      <c r="HR117" s="443"/>
      <c r="HS117" s="286">
        <f>HR116*1</f>
        <v>0</v>
      </c>
      <c r="HT117" s="460"/>
      <c r="HU117" s="443"/>
      <c r="HV117" s="286">
        <f>HU116*0.25</f>
        <v>0</v>
      </c>
      <c r="HW117" s="443"/>
      <c r="HX117" s="286">
        <f>HW116*0.5</f>
        <v>1077.449999999998</v>
      </c>
      <c r="HY117" s="443"/>
      <c r="HZ117" s="286">
        <f>HY116*0.75</f>
        <v>0</v>
      </c>
      <c r="IA117" s="443"/>
      <c r="IB117" s="286">
        <f>IA116*1</f>
        <v>0</v>
      </c>
      <c r="IC117" s="460"/>
      <c r="ID117" s="443"/>
      <c r="IE117" s="286">
        <f>ID116*0.25</f>
        <v>0</v>
      </c>
      <c r="IF117" s="443"/>
      <c r="IG117" s="286">
        <f>IF116*0.5</f>
        <v>178.49999999999727</v>
      </c>
      <c r="IH117" s="443"/>
      <c r="II117" s="286">
        <f>IH116*0.75</f>
        <v>0</v>
      </c>
      <c r="IJ117" s="443"/>
      <c r="IK117" s="286">
        <f>IJ116*1</f>
        <v>0</v>
      </c>
      <c r="IL117" s="460"/>
      <c r="IM117" s="443"/>
      <c r="IN117" s="286">
        <f>IM116*0.25</f>
        <v>0</v>
      </c>
      <c r="IO117" s="443"/>
      <c r="IP117" s="286">
        <f>IO116*0.5</f>
        <v>131.04999999999745</v>
      </c>
      <c r="IQ117" s="443"/>
      <c r="IR117" s="286">
        <f>IQ116*0.75</f>
        <v>0</v>
      </c>
      <c r="IS117" s="443"/>
      <c r="IT117" s="286">
        <f>IS116*1</f>
        <v>0</v>
      </c>
      <c r="IU117" s="460"/>
      <c r="IV117" s="443"/>
      <c r="IW117" s="286">
        <f>IV116*0.25</f>
        <v>0</v>
      </c>
      <c r="IX117" s="443"/>
      <c r="IY117" s="286">
        <f>IX116*0.5</f>
        <v>144.199999999998</v>
      </c>
      <c r="IZ117" s="443"/>
      <c r="JA117" s="286">
        <f>IZ116*0.75</f>
        <v>0</v>
      </c>
      <c r="JB117" s="443"/>
      <c r="JC117" s="286">
        <f>JB116*1</f>
        <v>0</v>
      </c>
      <c r="JD117" s="460"/>
      <c r="JE117" s="443"/>
      <c r="JF117" s="286">
        <f>JE116*0.25</f>
        <v>0</v>
      </c>
      <c r="JG117" s="443"/>
      <c r="JH117" s="286">
        <f>JG116*0.5</f>
        <v>211.24999999999818</v>
      </c>
      <c r="JI117" s="443"/>
      <c r="JJ117" s="286">
        <f>JI116*0.75</f>
        <v>0</v>
      </c>
      <c r="JK117" s="443"/>
      <c r="JL117" s="286">
        <f>JK116*1</f>
        <v>0</v>
      </c>
      <c r="JM117" s="460"/>
      <c r="JN117" s="443"/>
      <c r="JO117" s="286">
        <f>JN116*0.25</f>
        <v>0</v>
      </c>
      <c r="JP117" s="443"/>
      <c r="JQ117" s="286">
        <f>JP116*0.5</f>
        <v>133.54999999999927</v>
      </c>
      <c r="JR117" s="443"/>
      <c r="JS117" s="286">
        <f>JR116*0.75</f>
        <v>0</v>
      </c>
      <c r="JT117" s="443"/>
      <c r="JU117" s="286">
        <f>JT116*1</f>
        <v>0</v>
      </c>
      <c r="JV117" s="460"/>
      <c r="JW117" s="443"/>
      <c r="JX117" s="286">
        <f>JW116*0.25</f>
        <v>0</v>
      </c>
      <c r="JY117" s="443"/>
      <c r="JZ117" s="286">
        <f>JY116*0.5</f>
        <v>1384.3999999999978</v>
      </c>
      <c r="KA117" s="443"/>
      <c r="KB117" s="286">
        <f>KA116*0.75</f>
        <v>0</v>
      </c>
      <c r="KC117" s="443"/>
      <c r="KD117" s="286">
        <f t="shared" ref="KD117" si="105">KC116*1</f>
        <v>0</v>
      </c>
      <c r="KE117" s="460"/>
      <c r="KF117" s="443"/>
      <c r="KG117" s="286">
        <f>KF116*0.25</f>
        <v>0</v>
      </c>
      <c r="KH117" s="443"/>
      <c r="KI117" s="286">
        <f>KH116*0.5</f>
        <v>94.224999999998545</v>
      </c>
      <c r="KJ117" s="443"/>
      <c r="KK117" s="286">
        <f>KJ116*0.75</f>
        <v>0</v>
      </c>
      <c r="KL117" s="443"/>
      <c r="KM117" s="286">
        <f>KL116*1</f>
        <v>0</v>
      </c>
      <c r="KN117" s="460"/>
      <c r="KO117" s="443"/>
      <c r="KP117" s="286">
        <f>KO116*0.25</f>
        <v>0</v>
      </c>
      <c r="KQ117" s="443"/>
      <c r="KR117" s="286">
        <f>KQ116*0.5</f>
        <v>247.27499999999782</v>
      </c>
      <c r="KS117" s="443"/>
      <c r="KT117" s="286">
        <f>KS116*0.75</f>
        <v>0</v>
      </c>
      <c r="KU117" s="443"/>
      <c r="KV117" s="286">
        <f>KU116*1</f>
        <v>0</v>
      </c>
      <c r="KW117" s="460"/>
      <c r="KX117" s="443"/>
      <c r="KY117" s="286">
        <f>KX116*0.25</f>
        <v>0</v>
      </c>
      <c r="KZ117" s="443"/>
      <c r="LA117" s="286">
        <f>KZ116*0.5</f>
        <v>117.19999999999891</v>
      </c>
      <c r="LB117" s="443"/>
      <c r="LC117" s="286">
        <f>LB116*0.75</f>
        <v>0</v>
      </c>
      <c r="LD117" s="443"/>
      <c r="LE117" s="286">
        <f>LD116*1</f>
        <v>0</v>
      </c>
      <c r="LF117" s="460"/>
      <c r="LG117" s="443"/>
      <c r="LH117" s="286">
        <f>LG116*0.25</f>
        <v>0</v>
      </c>
      <c r="LI117" s="443"/>
      <c r="LJ117" s="286">
        <f>LI116*0.5</f>
        <v>98.750000000000455</v>
      </c>
      <c r="LK117" s="443"/>
      <c r="LL117" s="286">
        <f>LK116*0.75</f>
        <v>0</v>
      </c>
      <c r="LM117" s="443"/>
      <c r="LN117" s="286">
        <f>LM116*1</f>
        <v>0</v>
      </c>
      <c r="LO117" s="460"/>
      <c r="LP117" s="443"/>
      <c r="LQ117" s="286">
        <f>LP116*0.25</f>
        <v>0</v>
      </c>
      <c r="LR117" s="443"/>
      <c r="LS117" s="286">
        <f>LR116*0.5</f>
        <v>127.10000000000036</v>
      </c>
      <c r="LT117" s="443"/>
      <c r="LU117" s="286">
        <f>LT116*0.75</f>
        <v>0</v>
      </c>
      <c r="LV117" s="443"/>
      <c r="LW117" s="286">
        <f>LV116*1</f>
        <v>0</v>
      </c>
      <c r="LX117" s="460"/>
      <c r="LY117" s="443"/>
      <c r="LZ117" s="286">
        <f>LY116*0.25</f>
        <v>0</v>
      </c>
      <c r="MA117" s="443"/>
      <c r="MB117" s="286">
        <f>MA116*0.5</f>
        <v>48.899999999997817</v>
      </c>
      <c r="MC117" s="443"/>
      <c r="MD117" s="286">
        <f>MC116*0.75</f>
        <v>0</v>
      </c>
      <c r="ME117" s="443"/>
      <c r="MF117" s="286">
        <f>ME116*1</f>
        <v>0</v>
      </c>
      <c r="MG117" s="460"/>
      <c r="MH117" s="443"/>
      <c r="MI117" s="286">
        <f>MH116*0.25</f>
        <v>0</v>
      </c>
      <c r="MJ117" s="443"/>
      <c r="MK117" s="286">
        <f>MJ116*0.5</f>
        <v>226.72499999999673</v>
      </c>
      <c r="ML117" s="443"/>
      <c r="MM117" s="286">
        <f>ML116*0.75</f>
        <v>0</v>
      </c>
      <c r="MN117" s="443"/>
      <c r="MO117" s="286">
        <f>MN116*1</f>
        <v>0</v>
      </c>
      <c r="MP117" s="460"/>
      <c r="MQ117" s="443"/>
      <c r="MR117" s="286">
        <f>MQ116*0.25</f>
        <v>0</v>
      </c>
      <c r="MS117" s="443"/>
      <c r="MT117" s="286">
        <f>MS116*0.5</f>
        <v>134.49999999999636</v>
      </c>
      <c r="MU117" s="443"/>
      <c r="MV117" s="286">
        <f>MU116*0.75</f>
        <v>0</v>
      </c>
      <c r="MW117" s="443"/>
      <c r="MX117" s="286">
        <f>MW116*1</f>
        <v>0</v>
      </c>
      <c r="MY117" s="460"/>
      <c r="MZ117" s="443"/>
      <c r="NA117" s="286">
        <f>MZ116*0.25</f>
        <v>0</v>
      </c>
      <c r="NB117" s="443"/>
      <c r="NC117" s="286">
        <f>NB116*0.5</f>
        <v>0</v>
      </c>
      <c r="ND117" s="443"/>
      <c r="NE117" s="286">
        <f>ND116*0.75</f>
        <v>0</v>
      </c>
      <c r="NF117" s="443"/>
      <c r="NG117" s="286">
        <f>NF116*1</f>
        <v>0</v>
      </c>
      <c r="NH117" s="460"/>
    </row>
    <row r="118" spans="1:372" s="50" customFormat="1" ht="15.75">
      <c r="A118" s="306"/>
      <c r="B118" s="256"/>
      <c r="C118" s="255"/>
      <c r="D118" s="305"/>
      <c r="E118" s="355"/>
      <c r="F118" s="178"/>
      <c r="G118" s="355"/>
      <c r="H118" s="305"/>
      <c r="I118" s="305"/>
      <c r="J118" s="305"/>
      <c r="K118" s="305"/>
      <c r="L118" s="255"/>
      <c r="M118" s="305"/>
      <c r="N118" s="355"/>
      <c r="O118" s="305"/>
      <c r="P118" s="355"/>
      <c r="Q118" s="305"/>
      <c r="R118" s="305"/>
      <c r="S118" s="305"/>
      <c r="T118" s="305"/>
      <c r="U118" s="255"/>
      <c r="V118" s="305"/>
      <c r="W118" s="355"/>
      <c r="X118" s="305"/>
      <c r="Y118" s="355"/>
      <c r="Z118" s="178"/>
      <c r="AA118" s="305"/>
      <c r="AB118" s="178"/>
      <c r="AC118" s="48"/>
      <c r="AD118" s="255"/>
      <c r="AE118" s="178"/>
      <c r="AF118" s="355"/>
      <c r="AG118" s="178"/>
      <c r="AH118" s="305"/>
      <c r="AI118" s="178"/>
      <c r="AJ118" s="305"/>
      <c r="AL118" s="48"/>
      <c r="AM118" s="255"/>
      <c r="AN118" s="305"/>
      <c r="AO118" s="355"/>
      <c r="AP118" s="178"/>
      <c r="AQ118" s="305"/>
      <c r="AR118" s="178"/>
      <c r="AS118" s="305"/>
      <c r="AT118" s="178"/>
      <c r="AU118" s="48"/>
      <c r="AV118" s="255"/>
      <c r="AW118" s="178"/>
      <c r="AX118" s="355"/>
      <c r="AY118" s="178"/>
      <c r="AZ118" s="305"/>
      <c r="BA118" s="178"/>
      <c r="BB118" s="305"/>
      <c r="BC118" s="178"/>
      <c r="BD118" s="48"/>
      <c r="BE118" s="255"/>
      <c r="BF118" s="305"/>
      <c r="BG118" s="355"/>
      <c r="BH118" s="178"/>
      <c r="BI118" s="305"/>
      <c r="BJ118" s="178"/>
      <c r="BK118" s="305"/>
      <c r="BL118" s="178"/>
      <c r="BM118" s="48"/>
      <c r="BN118" s="255"/>
      <c r="BO118" s="305"/>
      <c r="BP118" s="355"/>
      <c r="BQ118" s="305"/>
      <c r="BR118" s="305"/>
      <c r="BS118" s="305"/>
      <c r="BT118" s="305"/>
      <c r="BU118" s="305"/>
      <c r="BV118" s="48"/>
      <c r="BW118" s="255"/>
      <c r="BX118" s="305"/>
      <c r="BY118" s="355"/>
      <c r="BZ118" s="305"/>
      <c r="CA118" s="305"/>
      <c r="CB118" s="305"/>
      <c r="CC118" s="305"/>
      <c r="CD118" s="305"/>
      <c r="CE118" s="48"/>
      <c r="CF118" s="255"/>
      <c r="CG118" s="305"/>
      <c r="CH118" s="355"/>
      <c r="CI118" s="178"/>
      <c r="CJ118" s="305"/>
      <c r="CK118" s="178"/>
      <c r="CL118" s="305"/>
      <c r="CM118" s="178"/>
      <c r="CN118" s="48"/>
      <c r="CO118" s="255"/>
      <c r="CP118" s="305"/>
      <c r="CQ118" s="355"/>
      <c r="CR118" s="178"/>
      <c r="CS118" s="305"/>
      <c r="CT118" s="178"/>
      <c r="CU118" s="305"/>
      <c r="CV118" s="178"/>
      <c r="CW118" s="48"/>
      <c r="CX118" s="255"/>
      <c r="CY118" s="305"/>
      <c r="CZ118" s="355"/>
      <c r="DA118" s="178"/>
      <c r="DB118" s="305"/>
      <c r="DC118" s="178"/>
      <c r="DD118" s="305"/>
      <c r="DE118" s="178"/>
      <c r="DF118" s="48"/>
      <c r="DG118" s="255"/>
      <c r="DH118" s="305"/>
      <c r="DI118" s="355"/>
      <c r="DJ118" s="178"/>
      <c r="DK118" s="305"/>
      <c r="DL118" s="178"/>
      <c r="DM118" s="305"/>
      <c r="DN118" s="178"/>
      <c r="DO118" s="48"/>
      <c r="DP118" s="255"/>
      <c r="DQ118" s="305"/>
      <c r="DR118" s="355"/>
      <c r="DS118" s="178"/>
      <c r="DT118" s="305"/>
      <c r="DU118" s="178"/>
      <c r="DV118" s="305"/>
      <c r="DW118" s="178"/>
      <c r="DX118" s="48"/>
      <c r="DY118" s="255"/>
      <c r="DZ118" s="305"/>
      <c r="EA118" s="355"/>
      <c r="EB118" s="178"/>
      <c r="EC118" s="305"/>
      <c r="ED118" s="178"/>
      <c r="EE118" s="305"/>
      <c r="EF118" s="178"/>
      <c r="EG118" s="48"/>
      <c r="EH118" s="255"/>
      <c r="EI118" s="305"/>
      <c r="EJ118" s="355"/>
      <c r="EK118" s="178"/>
      <c r="EL118" s="305"/>
      <c r="EM118" s="178"/>
      <c r="EN118" s="305"/>
      <c r="EO118" s="178"/>
      <c r="EP118" s="48"/>
      <c r="EQ118" s="255"/>
      <c r="ER118" s="305"/>
      <c r="ES118" s="355"/>
      <c r="ET118" s="178"/>
      <c r="EU118" s="305"/>
      <c r="EV118" s="178"/>
      <c r="EW118" s="305"/>
      <c r="EX118" s="178"/>
      <c r="EY118" s="48"/>
      <c r="EZ118" s="255"/>
      <c r="FA118" s="305"/>
      <c r="FB118" s="355"/>
      <c r="FC118" s="178"/>
      <c r="FD118" s="305"/>
      <c r="FE118" s="178"/>
      <c r="FF118" s="305"/>
      <c r="FG118" s="178"/>
      <c r="FH118" s="48"/>
      <c r="FI118" s="255"/>
      <c r="FJ118" s="305"/>
      <c r="FK118" s="355"/>
      <c r="FL118" s="178"/>
      <c r="FM118" s="305"/>
      <c r="FN118" s="178"/>
      <c r="FO118" s="305"/>
      <c r="FP118" s="178"/>
      <c r="FQ118" s="48"/>
      <c r="FR118" s="255"/>
      <c r="FS118" s="305"/>
      <c r="FT118" s="355"/>
      <c r="FU118" s="178"/>
      <c r="FV118" s="305"/>
      <c r="FW118" s="178"/>
      <c r="FX118" s="305"/>
      <c r="FY118" s="178"/>
      <c r="FZ118" s="48"/>
      <c r="GA118" s="255"/>
      <c r="GB118" s="305"/>
      <c r="GC118" s="355"/>
      <c r="GD118" s="178"/>
      <c r="GE118" s="305"/>
      <c r="GF118" s="178"/>
      <c r="GG118" s="305"/>
      <c r="GH118" s="178"/>
      <c r="GI118" s="48"/>
      <c r="GJ118" s="255"/>
      <c r="GK118" s="305"/>
      <c r="GL118" s="355"/>
      <c r="GM118" s="178"/>
      <c r="GN118" s="305"/>
      <c r="GO118" s="178"/>
      <c r="GP118" s="305"/>
      <c r="GQ118" s="178"/>
      <c r="GR118" s="48"/>
      <c r="GS118" s="255"/>
      <c r="GT118" s="305"/>
      <c r="GU118" s="355"/>
      <c r="GV118" s="178"/>
      <c r="GW118" s="305"/>
      <c r="GX118" s="178"/>
      <c r="GY118" s="305"/>
      <c r="GZ118" s="178"/>
      <c r="HA118" s="305"/>
      <c r="HB118" s="255"/>
      <c r="HC118" s="305"/>
      <c r="HD118" s="355"/>
      <c r="HE118" s="305"/>
      <c r="HF118" s="305"/>
      <c r="HG118" s="305"/>
      <c r="HH118" s="305"/>
      <c r="HI118" s="305"/>
      <c r="HJ118" s="48"/>
      <c r="HK118" s="255"/>
      <c r="HL118" s="305"/>
      <c r="HM118" s="355"/>
      <c r="HN118" s="305"/>
      <c r="HO118" s="305"/>
      <c r="HP118" s="305"/>
      <c r="HQ118" s="305"/>
      <c r="HR118" s="305"/>
      <c r="HS118" s="48"/>
      <c r="HT118" s="255"/>
      <c r="HU118" s="305"/>
      <c r="HV118" s="355"/>
      <c r="HW118" s="305"/>
      <c r="HX118" s="305"/>
      <c r="HY118" s="305"/>
      <c r="HZ118" s="305"/>
      <c r="IA118" s="305"/>
      <c r="IB118" s="48"/>
      <c r="IC118" s="255"/>
      <c r="ID118" s="305"/>
      <c r="IE118" s="355"/>
      <c r="IF118" s="305"/>
      <c r="IG118" s="305"/>
      <c r="IH118" s="305"/>
      <c r="II118" s="305"/>
      <c r="IJ118" s="305"/>
      <c r="IK118" s="305"/>
      <c r="IL118" s="255"/>
      <c r="IM118" s="305"/>
      <c r="IN118" s="355"/>
      <c r="IO118" s="305"/>
      <c r="IP118" s="305"/>
      <c r="IQ118" s="305"/>
      <c r="IR118" s="305"/>
      <c r="IS118" s="305"/>
      <c r="IT118" s="48"/>
      <c r="IU118" s="255"/>
      <c r="IV118" s="305"/>
      <c r="IW118" s="355"/>
      <c r="IX118" s="305"/>
      <c r="IY118" s="305"/>
      <c r="IZ118" s="305"/>
      <c r="JA118" s="305"/>
      <c r="JB118" s="305"/>
      <c r="JC118" s="48"/>
      <c r="JD118" s="255"/>
      <c r="JE118" s="305"/>
      <c r="JF118" s="355"/>
      <c r="JG118" s="305"/>
      <c r="JH118" s="305"/>
      <c r="JI118" s="305"/>
      <c r="JJ118" s="305"/>
      <c r="JK118" s="305"/>
      <c r="JL118" s="48"/>
      <c r="JM118" s="255"/>
      <c r="JN118" s="305"/>
      <c r="JO118" s="355"/>
      <c r="JP118" s="305"/>
      <c r="JQ118" s="305"/>
      <c r="JR118" s="305"/>
      <c r="JS118" s="305"/>
      <c r="JT118" s="305"/>
      <c r="JU118" s="305"/>
      <c r="JV118" s="255"/>
      <c r="JW118" s="305"/>
      <c r="JX118" s="355"/>
      <c r="JY118" s="305"/>
      <c r="JZ118" s="305"/>
      <c r="KA118" s="305"/>
      <c r="KB118" s="305"/>
      <c r="KC118" s="305"/>
      <c r="KD118" s="48"/>
      <c r="KE118" s="255"/>
      <c r="KF118" s="305"/>
      <c r="KG118" s="355"/>
      <c r="KH118" s="305"/>
      <c r="KI118" s="305"/>
      <c r="KJ118" s="305"/>
      <c r="KK118" s="305"/>
      <c r="KL118" s="305"/>
      <c r="KM118" s="48"/>
      <c r="KN118" s="255"/>
      <c r="KO118" s="305"/>
      <c r="KP118" s="355"/>
      <c r="KQ118" s="305"/>
      <c r="KR118" s="305"/>
      <c r="KS118" s="305"/>
      <c r="KT118" s="305"/>
      <c r="KU118" s="305"/>
      <c r="KV118" s="305"/>
      <c r="KW118" s="255"/>
      <c r="KX118" s="305"/>
      <c r="KY118" s="355"/>
      <c r="KZ118" s="305"/>
      <c r="LA118" s="305"/>
      <c r="LB118" s="305"/>
      <c r="LC118" s="305"/>
      <c r="LD118" s="305"/>
      <c r="LE118" s="305"/>
      <c r="LF118" s="255"/>
      <c r="LG118" s="305"/>
      <c r="LH118" s="355"/>
      <c r="LI118" s="305"/>
      <c r="LJ118" s="305"/>
      <c r="LK118" s="305"/>
      <c r="LL118" s="305"/>
      <c r="LM118" s="305"/>
      <c r="LN118" s="48"/>
      <c r="LO118" s="255"/>
      <c r="LP118" s="305"/>
      <c r="LQ118" s="355"/>
      <c r="LR118" s="305"/>
      <c r="LS118" s="305"/>
      <c r="LT118" s="305"/>
      <c r="LU118" s="305"/>
      <c r="LV118" s="305"/>
      <c r="LW118" s="48"/>
      <c r="LX118" s="255"/>
      <c r="LY118" s="305"/>
      <c r="LZ118" s="355"/>
      <c r="MA118" s="305"/>
      <c r="MB118" s="305"/>
      <c r="MC118" s="305"/>
      <c r="MD118" s="305"/>
      <c r="ME118" s="305"/>
      <c r="MF118" s="305"/>
      <c r="MG118" s="255"/>
      <c r="MH118" s="305"/>
      <c r="MI118" s="355"/>
      <c r="MJ118" s="305"/>
      <c r="MK118" s="305"/>
      <c r="ML118" s="305"/>
      <c r="MM118" s="305"/>
      <c r="MN118" s="305"/>
      <c r="MO118" s="48"/>
      <c r="MP118" s="255"/>
      <c r="MQ118" s="305"/>
      <c r="MR118" s="355"/>
      <c r="MS118" s="305"/>
      <c r="MT118" s="305"/>
      <c r="MU118" s="305"/>
      <c r="MV118" s="305"/>
      <c r="MW118" s="305"/>
      <c r="MX118" s="48"/>
      <c r="MY118" s="255"/>
      <c r="MZ118" s="305"/>
      <c r="NA118" s="355"/>
      <c r="NB118" s="305"/>
      <c r="NC118" s="305"/>
      <c r="ND118" s="305"/>
      <c r="NE118" s="305"/>
      <c r="NF118" s="305"/>
      <c r="NG118" s="48"/>
      <c r="NH118" s="255"/>
    </row>
    <row r="119" spans="1:372" ht="18">
      <c r="A119" s="538" t="s">
        <v>19</v>
      </c>
      <c r="B119" s="59"/>
      <c r="C119" s="460"/>
      <c r="D119" s="443">
        <v>582.1</v>
      </c>
      <c r="E119" s="444" t="s">
        <v>187</v>
      </c>
      <c r="F119" s="661">
        <v>424.7</v>
      </c>
      <c r="G119" s="444" t="s">
        <v>183</v>
      </c>
      <c r="H119" s="662"/>
      <c r="I119" s="444" t="s">
        <v>184</v>
      </c>
      <c r="J119" s="662"/>
      <c r="K119" s="444" t="s">
        <v>185</v>
      </c>
      <c r="L119" s="460"/>
      <c r="M119" s="443">
        <v>397.1</v>
      </c>
      <c r="N119" s="444" t="s">
        <v>187</v>
      </c>
      <c r="O119" s="24">
        <v>304.99999999999989</v>
      </c>
      <c r="P119" s="444" t="s">
        <v>183</v>
      </c>
      <c r="Q119" s="24"/>
      <c r="R119" s="444" t="s">
        <v>184</v>
      </c>
      <c r="S119" s="24"/>
      <c r="T119" s="444" t="s">
        <v>185</v>
      </c>
      <c r="U119" s="460"/>
      <c r="V119" s="24">
        <v>951.19999999999914</v>
      </c>
      <c r="W119" s="444" t="s">
        <v>187</v>
      </c>
      <c r="X119" s="24">
        <v>268.99999999999977</v>
      </c>
      <c r="Y119" s="444" t="s">
        <v>183</v>
      </c>
      <c r="Z119" s="24">
        <v>782.10000000000014</v>
      </c>
      <c r="AA119" s="444" t="s">
        <v>184</v>
      </c>
      <c r="AB119" s="24"/>
      <c r="AC119" s="444" t="s">
        <v>185</v>
      </c>
      <c r="AD119" s="460"/>
      <c r="AE119" s="24">
        <v>28.799999999998818</v>
      </c>
      <c r="AF119" s="444" t="s">
        <v>187</v>
      </c>
      <c r="AG119" s="24">
        <v>0</v>
      </c>
      <c r="AH119" s="444" t="s">
        <v>183</v>
      </c>
      <c r="AI119" s="24">
        <v>132.30000000000018</v>
      </c>
      <c r="AJ119" s="444" t="s">
        <v>184</v>
      </c>
      <c r="AL119" s="444" t="s">
        <v>185</v>
      </c>
      <c r="AM119" s="460"/>
      <c r="AN119" s="443">
        <v>163.80000000000001</v>
      </c>
      <c r="AO119" s="444" t="s">
        <v>187</v>
      </c>
      <c r="AP119" s="24">
        <v>275.49999999999909</v>
      </c>
      <c r="AQ119" s="444" t="s">
        <v>183</v>
      </c>
      <c r="AR119" s="24">
        <v>97.700000000000273</v>
      </c>
      <c r="AS119" s="444" t="s">
        <v>184</v>
      </c>
      <c r="AT119" s="444">
        <v>666.80000000000018</v>
      </c>
      <c r="AU119" s="444" t="s">
        <v>185</v>
      </c>
      <c r="AV119" s="460"/>
      <c r="AW119" s="24">
        <v>201.4</v>
      </c>
      <c r="AX119" s="444" t="s">
        <v>187</v>
      </c>
      <c r="AY119" s="24">
        <v>607.69999999999891</v>
      </c>
      <c r="AZ119" s="444" t="s">
        <v>183</v>
      </c>
      <c r="BA119" s="24">
        <v>315.60000000000036</v>
      </c>
      <c r="BB119" s="444" t="s">
        <v>184</v>
      </c>
      <c r="BC119" s="24">
        <v>598.59999999999945</v>
      </c>
      <c r="BD119" s="444" t="s">
        <v>185</v>
      </c>
      <c r="BE119" s="460"/>
      <c r="BF119" s="443">
        <v>856.4</v>
      </c>
      <c r="BG119" s="444" t="s">
        <v>187</v>
      </c>
      <c r="BH119" s="24">
        <v>785.5</v>
      </c>
      <c r="BI119" s="444" t="s">
        <v>183</v>
      </c>
      <c r="BJ119" s="24">
        <v>642.60000000000036</v>
      </c>
      <c r="BK119" s="444" t="s">
        <v>184</v>
      </c>
      <c r="BL119" s="24">
        <v>980.79999999999927</v>
      </c>
      <c r="BM119" s="444" t="s">
        <v>185</v>
      </c>
      <c r="BN119" s="460"/>
      <c r="BO119" s="443">
        <v>495.7</v>
      </c>
      <c r="BP119" s="444" t="s">
        <v>187</v>
      </c>
      <c r="BQ119" s="24">
        <v>450</v>
      </c>
      <c r="BR119" s="444" t="s">
        <v>183</v>
      </c>
      <c r="BS119" s="24">
        <v>175.40000000000009</v>
      </c>
      <c r="BT119" s="444" t="s">
        <v>184</v>
      </c>
      <c r="BU119" s="24">
        <v>462.80000000000018</v>
      </c>
      <c r="BV119" s="444" t="s">
        <v>185</v>
      </c>
      <c r="BW119" s="460"/>
      <c r="BX119" s="443">
        <v>0</v>
      </c>
      <c r="BY119" s="444" t="s">
        <v>187</v>
      </c>
      <c r="BZ119" s="443">
        <v>536.9</v>
      </c>
      <c r="CA119" s="444" t="s">
        <v>183</v>
      </c>
      <c r="CB119" s="663">
        <v>127.50000000000364</v>
      </c>
      <c r="CC119" s="444" t="s">
        <v>184</v>
      </c>
      <c r="CD119" s="24">
        <v>293</v>
      </c>
      <c r="CE119" s="444" t="s">
        <v>185</v>
      </c>
      <c r="CF119" s="460"/>
      <c r="CG119" s="443">
        <v>243.3</v>
      </c>
      <c r="CH119" s="444" t="s">
        <v>187</v>
      </c>
      <c r="CI119" s="24">
        <v>535.00000000000091</v>
      </c>
      <c r="CJ119" s="444" t="s">
        <v>183</v>
      </c>
      <c r="CK119" s="24"/>
      <c r="CL119" s="444" t="s">
        <v>184</v>
      </c>
      <c r="CM119" s="24">
        <v>497.19999999999891</v>
      </c>
      <c r="CN119" s="444" t="s">
        <v>185</v>
      </c>
      <c r="CO119" s="460"/>
      <c r="CP119" s="443">
        <v>103.1</v>
      </c>
      <c r="CQ119" s="444" t="s">
        <v>187</v>
      </c>
      <c r="CR119" s="24">
        <v>139.50000000000091</v>
      </c>
      <c r="CS119" s="444" t="s">
        <v>183</v>
      </c>
      <c r="CT119" s="24"/>
      <c r="CU119" s="444" t="s">
        <v>184</v>
      </c>
      <c r="CV119" s="24">
        <v>222.10000000000036</v>
      </c>
      <c r="CW119" s="444" t="s">
        <v>185</v>
      </c>
      <c r="CX119" s="460"/>
      <c r="CY119" s="443">
        <v>392.8</v>
      </c>
      <c r="CZ119" s="444" t="s">
        <v>187</v>
      </c>
      <c r="DA119" s="24">
        <v>158.70000000000164</v>
      </c>
      <c r="DB119" s="444" t="s">
        <v>183</v>
      </c>
      <c r="DC119" s="24">
        <v>52.000000000001819</v>
      </c>
      <c r="DD119" s="444" t="s">
        <v>184</v>
      </c>
      <c r="DE119" s="24">
        <v>222</v>
      </c>
      <c r="DF119" s="444" t="s">
        <v>185</v>
      </c>
      <c r="DG119" s="460"/>
      <c r="DH119" s="443">
        <v>89.3</v>
      </c>
      <c r="DI119" s="444" t="s">
        <v>187</v>
      </c>
      <c r="DJ119" s="24">
        <v>162.00000000000091</v>
      </c>
      <c r="DK119" s="444" t="s">
        <v>183</v>
      </c>
      <c r="DL119" s="24"/>
      <c r="DM119" s="444" t="s">
        <v>184</v>
      </c>
      <c r="DN119" s="24">
        <v>186.79999999999836</v>
      </c>
      <c r="DO119" s="444" t="s">
        <v>185</v>
      </c>
      <c r="DP119" s="460"/>
      <c r="DQ119" s="443">
        <v>234.8</v>
      </c>
      <c r="DR119" s="444" t="s">
        <v>187</v>
      </c>
      <c r="DS119" s="663">
        <v>367.20000000000073</v>
      </c>
      <c r="DT119" s="444" t="s">
        <v>183</v>
      </c>
      <c r="DU119" s="24">
        <v>177.10000000000218</v>
      </c>
      <c r="DV119" s="444" t="s">
        <v>184</v>
      </c>
      <c r="DW119" s="24">
        <v>258.99999999999909</v>
      </c>
      <c r="DX119" s="444" t="s">
        <v>185</v>
      </c>
      <c r="DY119" s="460"/>
      <c r="DZ119" s="443">
        <v>710.6</v>
      </c>
      <c r="EA119" s="444" t="s">
        <v>187</v>
      </c>
      <c r="EB119" s="24">
        <v>401.19999999999982</v>
      </c>
      <c r="EC119" s="444" t="s">
        <v>183</v>
      </c>
      <c r="ED119" s="24"/>
      <c r="EE119" s="444" t="s">
        <v>184</v>
      </c>
      <c r="EF119" s="24">
        <v>845.04999999999927</v>
      </c>
      <c r="EG119" s="444" t="s">
        <v>185</v>
      </c>
      <c r="EH119" s="460"/>
      <c r="EI119" s="443">
        <v>271.5</v>
      </c>
      <c r="EJ119" s="444" t="s">
        <v>187</v>
      </c>
      <c r="EK119" s="663">
        <v>102.30000000000018</v>
      </c>
      <c r="EL119" s="444" t="s">
        <v>183</v>
      </c>
      <c r="EM119" s="663"/>
      <c r="EN119" s="444" t="s">
        <v>184</v>
      </c>
      <c r="EO119" s="24">
        <v>188.99999999999636</v>
      </c>
      <c r="EP119" s="444" t="s">
        <v>185</v>
      </c>
      <c r="EQ119" s="460"/>
      <c r="ER119" s="443">
        <v>197.7</v>
      </c>
      <c r="ES119" s="444" t="s">
        <v>187</v>
      </c>
      <c r="ET119" s="24">
        <v>285.80000000000018</v>
      </c>
      <c r="EU119" s="444" t="s">
        <v>183</v>
      </c>
      <c r="EV119" s="24"/>
      <c r="EW119" s="444" t="s">
        <v>184</v>
      </c>
      <c r="EX119" s="24">
        <v>416.30000000000109</v>
      </c>
      <c r="EY119" s="444" t="s">
        <v>185</v>
      </c>
      <c r="EZ119" s="460"/>
      <c r="FA119" s="443">
        <v>34.200000000000003</v>
      </c>
      <c r="FB119" s="444" t="s">
        <v>187</v>
      </c>
      <c r="FC119" s="663">
        <v>247.10000000000036</v>
      </c>
      <c r="FD119" s="444" t="s">
        <v>183</v>
      </c>
      <c r="FE119" s="663">
        <v>22.000000000001819</v>
      </c>
      <c r="FF119" s="444" t="s">
        <v>184</v>
      </c>
      <c r="FG119" s="24">
        <v>521.10000000000127</v>
      </c>
      <c r="FH119" s="444" t="s">
        <v>185</v>
      </c>
      <c r="FI119" s="460"/>
      <c r="FJ119" s="443">
        <v>320.3</v>
      </c>
      <c r="FK119" s="444" t="s">
        <v>187</v>
      </c>
      <c r="FL119" s="663">
        <v>317.09999999999854</v>
      </c>
      <c r="FM119" s="444" t="s">
        <v>183</v>
      </c>
      <c r="FN119" s="24">
        <v>427.10000000000036</v>
      </c>
      <c r="FO119" s="444" t="s">
        <v>184</v>
      </c>
      <c r="FP119" s="24">
        <v>395.50000000000182</v>
      </c>
      <c r="FQ119" s="444" t="s">
        <v>185</v>
      </c>
      <c r="FR119" s="460"/>
      <c r="FS119" s="443">
        <v>996.8</v>
      </c>
      <c r="FT119" s="444" t="s">
        <v>187</v>
      </c>
      <c r="FU119" s="663">
        <v>426.10000000000036</v>
      </c>
      <c r="FV119" s="444" t="s">
        <v>183</v>
      </c>
      <c r="FW119" s="663"/>
      <c r="FX119" s="444" t="s">
        <v>184</v>
      </c>
      <c r="FY119" s="24">
        <v>658.69999999999891</v>
      </c>
      <c r="FZ119" s="444" t="s">
        <v>185</v>
      </c>
      <c r="GA119" s="460"/>
      <c r="GB119" s="443">
        <v>139.80000000000001</v>
      </c>
      <c r="GC119" s="444" t="s">
        <v>187</v>
      </c>
      <c r="GD119" s="24">
        <v>175.49999999999818</v>
      </c>
      <c r="GE119" s="444" t="s">
        <v>183</v>
      </c>
      <c r="GF119" s="24"/>
      <c r="GG119" s="444" t="s">
        <v>184</v>
      </c>
      <c r="GH119" s="661">
        <v>0</v>
      </c>
      <c r="GI119" s="444" t="s">
        <v>185</v>
      </c>
      <c r="GJ119" s="460"/>
      <c r="GK119" s="443">
        <v>1736.9</v>
      </c>
      <c r="GL119" s="444" t="s">
        <v>187</v>
      </c>
      <c r="GM119" s="663">
        <v>2386.3999999999996</v>
      </c>
      <c r="GN119" s="444" t="s">
        <v>183</v>
      </c>
      <c r="GO119" s="24">
        <v>2558.2000000000007</v>
      </c>
      <c r="GP119" s="444" t="s">
        <v>184</v>
      </c>
      <c r="GQ119" s="24">
        <v>1677.6999999999989</v>
      </c>
      <c r="GR119" s="444" t="s">
        <v>185</v>
      </c>
      <c r="GS119" s="460"/>
      <c r="GT119" s="443">
        <v>603.20000000000005</v>
      </c>
      <c r="GU119" s="444" t="s">
        <v>187</v>
      </c>
      <c r="GV119" s="663">
        <v>567.69999999999709</v>
      </c>
      <c r="GW119" s="444" t="s">
        <v>183</v>
      </c>
      <c r="GX119" s="663"/>
      <c r="GY119" s="444" t="s">
        <v>184</v>
      </c>
      <c r="GZ119" s="663"/>
      <c r="HA119" s="444" t="s">
        <v>185</v>
      </c>
      <c r="HB119" s="460"/>
      <c r="HC119" s="443">
        <v>647.70000000000005</v>
      </c>
      <c r="HD119" s="444" t="s">
        <v>187</v>
      </c>
      <c r="HE119" s="24">
        <v>587.79999999999927</v>
      </c>
      <c r="HF119" s="444" t="s">
        <v>183</v>
      </c>
      <c r="HG119" s="24">
        <v>562.60000000000036</v>
      </c>
      <c r="HH119" s="444" t="s">
        <v>184</v>
      </c>
      <c r="HI119" s="24">
        <v>635.19999999999891</v>
      </c>
      <c r="HJ119" s="444" t="s">
        <v>185</v>
      </c>
      <c r="HK119" s="460"/>
      <c r="HL119" s="443">
        <v>859.6</v>
      </c>
      <c r="HM119" s="444" t="s">
        <v>187</v>
      </c>
      <c r="HN119" s="663">
        <v>900.10000000000218</v>
      </c>
      <c r="HO119" s="444" t="s">
        <v>183</v>
      </c>
      <c r="HP119" s="663"/>
      <c r="HQ119" s="444" t="s">
        <v>184</v>
      </c>
      <c r="HR119" s="24">
        <v>610.80000000000109</v>
      </c>
      <c r="HS119" s="444" t="s">
        <v>185</v>
      </c>
      <c r="HT119" s="460"/>
      <c r="HU119" s="443">
        <v>4923.3999999999996</v>
      </c>
      <c r="HV119" s="444" t="s">
        <v>187</v>
      </c>
      <c r="HW119" s="663">
        <v>3475.3000000000011</v>
      </c>
      <c r="HX119" s="444" t="s">
        <v>183</v>
      </c>
      <c r="HY119" s="24">
        <v>2871.9000000000005</v>
      </c>
      <c r="HZ119" s="444" t="s">
        <v>184</v>
      </c>
      <c r="IA119" s="24">
        <v>3142.3999999999887</v>
      </c>
      <c r="IB119" s="444" t="s">
        <v>185</v>
      </c>
      <c r="IC119" s="460"/>
      <c r="ID119" s="443">
        <v>144.69999999999999</v>
      </c>
      <c r="IE119" s="444" t="s">
        <v>187</v>
      </c>
      <c r="IF119" s="663">
        <v>155.99999999999636</v>
      </c>
      <c r="IG119" s="444" t="s">
        <v>183</v>
      </c>
      <c r="IH119" s="663"/>
      <c r="II119" s="444" t="s">
        <v>184</v>
      </c>
      <c r="IJ119" s="663"/>
      <c r="IK119" s="444" t="s">
        <v>185</v>
      </c>
      <c r="IL119" s="460"/>
      <c r="IM119" s="443">
        <v>247.4</v>
      </c>
      <c r="IN119" s="444" t="s">
        <v>187</v>
      </c>
      <c r="IO119" s="24">
        <v>211.69999999999709</v>
      </c>
      <c r="IP119" s="444" t="s">
        <v>183</v>
      </c>
      <c r="IQ119" s="24"/>
      <c r="IR119" s="444" t="s">
        <v>184</v>
      </c>
      <c r="IS119" s="24">
        <v>144.20000000000073</v>
      </c>
      <c r="IT119" s="444" t="s">
        <v>185</v>
      </c>
      <c r="IU119" s="460"/>
      <c r="IV119" s="443">
        <v>173.4</v>
      </c>
      <c r="IW119" s="444" t="s">
        <v>187</v>
      </c>
      <c r="IX119" s="663">
        <v>370.29999999999927</v>
      </c>
      <c r="IY119" s="444" t="s">
        <v>183</v>
      </c>
      <c r="IZ119" s="24">
        <v>574.39999999999964</v>
      </c>
      <c r="JA119" s="444" t="s">
        <v>184</v>
      </c>
      <c r="JB119" s="24">
        <v>264.10000000000218</v>
      </c>
      <c r="JC119" s="444" t="s">
        <v>185</v>
      </c>
      <c r="JD119" s="460"/>
      <c r="JE119" s="443">
        <v>519</v>
      </c>
      <c r="JF119" s="444" t="s">
        <v>187</v>
      </c>
      <c r="JG119" s="663">
        <v>256.50000000001091</v>
      </c>
      <c r="JH119" s="444" t="s">
        <v>183</v>
      </c>
      <c r="JI119" s="663">
        <v>209.90000000000146</v>
      </c>
      <c r="JJ119" s="444" t="s">
        <v>184</v>
      </c>
      <c r="JK119" s="24">
        <v>69.500000000003638</v>
      </c>
      <c r="JL119" s="444" t="s">
        <v>185</v>
      </c>
      <c r="JM119" s="460"/>
      <c r="JN119" s="443">
        <v>318.5</v>
      </c>
      <c r="JO119" s="444" t="s">
        <v>187</v>
      </c>
      <c r="JP119" s="663">
        <v>447.40000000000873</v>
      </c>
      <c r="JQ119" s="444" t="s">
        <v>183</v>
      </c>
      <c r="JR119" s="663"/>
      <c r="JS119" s="444" t="s">
        <v>184</v>
      </c>
      <c r="JT119" s="663"/>
      <c r="JU119" s="444" t="s">
        <v>185</v>
      </c>
      <c r="JV119" s="460"/>
      <c r="JW119" s="443">
        <v>2240.8000000000002</v>
      </c>
      <c r="JX119" s="444" t="s">
        <v>187</v>
      </c>
      <c r="JY119" s="24">
        <v>2036.5000000000036</v>
      </c>
      <c r="JZ119" s="444" t="s">
        <v>183</v>
      </c>
      <c r="KA119" s="24">
        <v>3146.4999999999691</v>
      </c>
      <c r="KB119" s="444" t="s">
        <v>184</v>
      </c>
      <c r="KC119" s="24">
        <v>2250.5499999999374</v>
      </c>
      <c r="KD119" s="444" t="s">
        <v>185</v>
      </c>
      <c r="KE119" s="460"/>
      <c r="KF119" s="443">
        <v>95.6</v>
      </c>
      <c r="KG119" s="444" t="s">
        <v>187</v>
      </c>
      <c r="KH119" s="24">
        <v>99.900000000008731</v>
      </c>
      <c r="KI119" s="444" t="s">
        <v>183</v>
      </c>
      <c r="KJ119" s="663">
        <v>0</v>
      </c>
      <c r="KK119" s="444" t="s">
        <v>184</v>
      </c>
      <c r="KL119" s="24">
        <v>120.00000000000364</v>
      </c>
      <c r="KM119" s="444" t="s">
        <v>185</v>
      </c>
      <c r="KN119" s="460"/>
      <c r="KO119" s="443">
        <v>214.4</v>
      </c>
      <c r="KP119" s="444" t="s">
        <v>187</v>
      </c>
      <c r="KQ119" s="663">
        <v>160.80000000000291</v>
      </c>
      <c r="KR119" s="444" t="s">
        <v>183</v>
      </c>
      <c r="KS119" s="663"/>
      <c r="KT119" s="444" t="s">
        <v>184</v>
      </c>
      <c r="KU119" s="663"/>
      <c r="KV119" s="444" t="s">
        <v>185</v>
      </c>
      <c r="KW119" s="460"/>
      <c r="KX119" s="443">
        <v>222.1</v>
      </c>
      <c r="KY119" s="444" t="s">
        <v>187</v>
      </c>
      <c r="KZ119" s="24">
        <v>129.30000000000291</v>
      </c>
      <c r="LA119" s="444" t="s">
        <v>183</v>
      </c>
      <c r="LB119" s="24"/>
      <c r="LC119" s="444" t="s">
        <v>184</v>
      </c>
      <c r="LD119" s="24"/>
      <c r="LE119" s="444" t="s">
        <v>185</v>
      </c>
      <c r="LF119" s="460"/>
      <c r="LG119" s="443">
        <v>160.6</v>
      </c>
      <c r="LH119" s="444" t="s">
        <v>187</v>
      </c>
      <c r="LI119" s="336">
        <v>330.39999999999964</v>
      </c>
      <c r="LJ119" s="444" t="s">
        <v>183</v>
      </c>
      <c r="LK119" s="336"/>
      <c r="LL119" s="444" t="s">
        <v>184</v>
      </c>
      <c r="LM119" s="24"/>
      <c r="LN119" s="444" t="s">
        <v>185</v>
      </c>
      <c r="LO119" s="460"/>
      <c r="LP119" s="443">
        <v>368.4</v>
      </c>
      <c r="LQ119" s="444" t="s">
        <v>187</v>
      </c>
      <c r="LR119" s="24">
        <v>436.80000000000655</v>
      </c>
      <c r="LS119" s="444" t="s">
        <v>183</v>
      </c>
      <c r="LT119" s="24">
        <v>392.19999999999982</v>
      </c>
      <c r="LU119" s="444" t="s">
        <v>184</v>
      </c>
      <c r="LV119" s="24">
        <v>381.24999999999272</v>
      </c>
      <c r="LW119" s="444" t="s">
        <v>185</v>
      </c>
      <c r="LX119" s="460"/>
      <c r="LY119" s="443">
        <v>244</v>
      </c>
      <c r="LZ119" s="444" t="s">
        <v>187</v>
      </c>
      <c r="MA119" s="24">
        <v>538.30000000000291</v>
      </c>
      <c r="MB119" s="444" t="s">
        <v>183</v>
      </c>
      <c r="MC119" s="24"/>
      <c r="MD119" s="444" t="s">
        <v>184</v>
      </c>
      <c r="ME119" s="24"/>
      <c r="MF119" s="444" t="s">
        <v>185</v>
      </c>
      <c r="MG119" s="460"/>
      <c r="MH119" s="443">
        <v>453.2</v>
      </c>
      <c r="MI119" s="444" t="s">
        <v>187</v>
      </c>
      <c r="MJ119" s="313">
        <v>592.00000000000728</v>
      </c>
      <c r="MK119" s="444" t="s">
        <v>183</v>
      </c>
      <c r="ML119" s="24">
        <v>920.70000000000255</v>
      </c>
      <c r="MM119" s="444" t="s">
        <v>184</v>
      </c>
      <c r="MN119" s="24">
        <v>1027.7999999999811</v>
      </c>
      <c r="MO119" s="444" t="s">
        <v>185</v>
      </c>
      <c r="MP119" s="460"/>
      <c r="MQ119" s="443">
        <v>289.5</v>
      </c>
      <c r="MR119" s="444" t="s">
        <v>187</v>
      </c>
      <c r="MS119" s="443">
        <v>219.50000000000364</v>
      </c>
      <c r="MT119" s="444" t="s">
        <v>183</v>
      </c>
      <c r="MU119" s="24">
        <v>262.5</v>
      </c>
      <c r="MV119" s="444" t="s">
        <v>184</v>
      </c>
      <c r="MW119" s="443">
        <v>278.49999999998545</v>
      </c>
      <c r="MX119" s="444" t="s">
        <v>185</v>
      </c>
      <c r="MY119" s="460"/>
      <c r="MZ119" s="443"/>
      <c r="NA119" s="444" t="s">
        <v>187</v>
      </c>
      <c r="NB119" s="443"/>
      <c r="NC119" s="444" t="s">
        <v>183</v>
      </c>
      <c r="ND119" s="443"/>
      <c r="NE119" s="444" t="s">
        <v>184</v>
      </c>
      <c r="NF119" s="664">
        <v>1391.0499999999956</v>
      </c>
      <c r="NG119" s="444" t="s">
        <v>185</v>
      </c>
      <c r="NH119" s="460"/>
    </row>
    <row r="120" spans="1:372" ht="18">
      <c r="A120" s="665" t="s">
        <v>1955</v>
      </c>
      <c r="B120" s="59">
        <f>SUM(D120:AAP120)</f>
        <v>46151.049999999908</v>
      </c>
      <c r="C120" s="460"/>
      <c r="D120" s="443"/>
      <c r="E120" s="286">
        <f>D119*0.25</f>
        <v>145.52500000000001</v>
      </c>
      <c r="F120" s="24"/>
      <c r="G120" s="286">
        <f>F119*0.5</f>
        <v>212.35</v>
      </c>
      <c r="H120" s="443"/>
      <c r="I120" s="286">
        <f>H119*0.75</f>
        <v>0</v>
      </c>
      <c r="J120" s="443"/>
      <c r="K120" s="286">
        <f>J119*1</f>
        <v>0</v>
      </c>
      <c r="L120" s="460"/>
      <c r="M120" s="443"/>
      <c r="N120" s="286">
        <f>M119*0.25</f>
        <v>99.275000000000006</v>
      </c>
      <c r="O120" s="443"/>
      <c r="P120" s="286">
        <f>O119*0.5</f>
        <v>152.49999999999994</v>
      </c>
      <c r="Q120" s="443"/>
      <c r="R120" s="286">
        <f>Q119*0.75</f>
        <v>0</v>
      </c>
      <c r="S120" s="443"/>
      <c r="T120" s="286">
        <f>S119*1</f>
        <v>0</v>
      </c>
      <c r="U120" s="460"/>
      <c r="V120" s="443"/>
      <c r="W120" s="286">
        <f>V119*0.25</f>
        <v>237.79999999999978</v>
      </c>
      <c r="X120" s="443"/>
      <c r="Y120" s="286">
        <f>X119*0.5</f>
        <v>134.49999999999989</v>
      </c>
      <c r="Z120" s="24"/>
      <c r="AA120" s="286">
        <f>Z119*0.75</f>
        <v>586.57500000000005</v>
      </c>
      <c r="AB120" s="24"/>
      <c r="AC120" s="286">
        <f t="shared" ref="AC120:AC151" si="106">AB119*1</f>
        <v>0</v>
      </c>
      <c r="AD120" s="460"/>
      <c r="AE120" s="24"/>
      <c r="AF120" s="286">
        <f>AE119*0.25</f>
        <v>7.1999999999997044</v>
      </c>
      <c r="AG120" s="24"/>
      <c r="AH120" s="286">
        <f>AG119*0.5</f>
        <v>0</v>
      </c>
      <c r="AI120" s="443"/>
      <c r="AJ120" s="286">
        <f>AI119*0.75</f>
        <v>99.225000000000136</v>
      </c>
      <c r="AL120" s="286">
        <f t="shared" ref="AL120:AL151" si="107">AK119*1</f>
        <v>0</v>
      </c>
      <c r="AM120" s="460"/>
      <c r="AN120" s="443"/>
      <c r="AO120" s="286">
        <f>AN119*0.25</f>
        <v>40.950000000000003</v>
      </c>
      <c r="AP120" s="24"/>
      <c r="AQ120" s="286">
        <f>AP119*0.5</f>
        <v>137.74999999999955</v>
      </c>
      <c r="AR120" s="24"/>
      <c r="AS120" s="286">
        <f>AR119*0.75</f>
        <v>73.275000000000205</v>
      </c>
      <c r="AT120" s="24"/>
      <c r="AU120" s="286">
        <f>AT119*1</f>
        <v>666.80000000000018</v>
      </c>
      <c r="AV120" s="460"/>
      <c r="AW120" s="24"/>
      <c r="AX120" s="286">
        <f>AW119*0.25</f>
        <v>50.35</v>
      </c>
      <c r="AZ120" s="286">
        <f>AY119*0.5</f>
        <v>303.84999999999945</v>
      </c>
      <c r="BB120" s="286">
        <f>BA119*0.75</f>
        <v>236.70000000000027</v>
      </c>
      <c r="BC120" s="24"/>
      <c r="BD120" s="286">
        <f>BC119*1</f>
        <v>598.59999999999945</v>
      </c>
      <c r="BE120" s="460"/>
      <c r="BF120" s="443"/>
      <c r="BG120" s="286">
        <f>BF119*0.25</f>
        <v>214.1</v>
      </c>
      <c r="BH120" s="24"/>
      <c r="BI120" s="286">
        <f>BH119*0.5</f>
        <v>392.75</v>
      </c>
      <c r="BJ120" s="24"/>
      <c r="BK120" s="286">
        <f>BJ119*0.75</f>
        <v>481.95000000000027</v>
      </c>
      <c r="BL120" s="24"/>
      <c r="BM120" s="286">
        <f>BL119*1</f>
        <v>980.79999999999927</v>
      </c>
      <c r="BN120" s="460"/>
      <c r="BO120" s="443"/>
      <c r="BP120" s="286">
        <f>BO119*0.25</f>
        <v>123.925</v>
      </c>
      <c r="BQ120" s="443"/>
      <c r="BR120" s="286">
        <f>BQ119*0.5</f>
        <v>225</v>
      </c>
      <c r="BS120" s="443"/>
      <c r="BT120" s="286">
        <f>BS119*0.75</f>
        <v>131.55000000000007</v>
      </c>
      <c r="BU120" s="443"/>
      <c r="BV120" s="286">
        <f>BU119*1</f>
        <v>462.80000000000018</v>
      </c>
      <c r="BW120" s="460"/>
      <c r="BX120" s="443"/>
      <c r="BY120" s="286">
        <f>BX119*0.25</f>
        <v>0</v>
      </c>
      <c r="BZ120" s="443"/>
      <c r="CA120" s="286">
        <f>BZ119*0.5</f>
        <v>268.45</v>
      </c>
      <c r="CB120" s="443"/>
      <c r="CC120" s="286">
        <f>CB119*0.75</f>
        <v>95.625000000002728</v>
      </c>
      <c r="CD120" s="443"/>
      <c r="CE120" s="286">
        <f>CD119*1</f>
        <v>293</v>
      </c>
      <c r="CF120" s="460"/>
      <c r="CG120" s="443"/>
      <c r="CH120" s="286">
        <f>CG119*0.25</f>
        <v>60.825000000000003</v>
      </c>
      <c r="CI120" s="24"/>
      <c r="CJ120" s="286">
        <f>CI119*0.5</f>
        <v>267.50000000000045</v>
      </c>
      <c r="CK120" s="24"/>
      <c r="CL120" s="286">
        <f>CK119*0.75</f>
        <v>0</v>
      </c>
      <c r="CM120" s="24"/>
      <c r="CN120" s="286">
        <f>CM119*1</f>
        <v>497.19999999999891</v>
      </c>
      <c r="CO120" s="460"/>
      <c r="CP120" s="443"/>
      <c r="CQ120" s="286">
        <f>CP119*0.25</f>
        <v>25.774999999999999</v>
      </c>
      <c r="CR120" s="24"/>
      <c r="CS120" s="286">
        <f>CR119*0.5</f>
        <v>69.750000000000455</v>
      </c>
      <c r="CT120" s="24"/>
      <c r="CU120" s="286">
        <f>CT119*0.75</f>
        <v>0</v>
      </c>
      <c r="CV120" s="24"/>
      <c r="CW120" s="286">
        <f>CV119*1</f>
        <v>222.10000000000036</v>
      </c>
      <c r="CX120" s="460"/>
      <c r="CY120" s="443"/>
      <c r="CZ120" s="286">
        <f>CY119*0.25</f>
        <v>98.2</v>
      </c>
      <c r="DA120" s="24"/>
      <c r="DB120" s="286">
        <f>DA119*0.5</f>
        <v>79.350000000000819</v>
      </c>
      <c r="DC120" s="24"/>
      <c r="DD120" s="286">
        <f>DC119*0.75</f>
        <v>39.000000000001364</v>
      </c>
      <c r="DE120" s="24"/>
      <c r="DF120" s="286">
        <f>DE119*1</f>
        <v>222</v>
      </c>
      <c r="DG120" s="460"/>
      <c r="DH120" s="443"/>
      <c r="DI120" s="286">
        <f>DH119*0.25</f>
        <v>22.324999999999999</v>
      </c>
      <c r="DJ120" s="24"/>
      <c r="DK120" s="286">
        <f>DJ119*0.5</f>
        <v>81.000000000000455</v>
      </c>
      <c r="DL120" s="24"/>
      <c r="DM120" s="286">
        <f>DL119*0.75</f>
        <v>0</v>
      </c>
      <c r="DN120" s="24"/>
      <c r="DO120" s="286">
        <f>DN119*1</f>
        <v>186.79999999999836</v>
      </c>
      <c r="DP120" s="460"/>
      <c r="DQ120" s="443"/>
      <c r="DR120" s="286">
        <f>DQ119*0.25</f>
        <v>58.7</v>
      </c>
      <c r="DS120" s="24"/>
      <c r="DT120" s="286">
        <f>DS119*0.5</f>
        <v>183.60000000000036</v>
      </c>
      <c r="DU120" s="24"/>
      <c r="DV120" s="286">
        <f>DU119*0.75</f>
        <v>132.82500000000164</v>
      </c>
      <c r="DW120" s="24"/>
      <c r="DX120" s="286">
        <f>DW119*1</f>
        <v>258.99999999999909</v>
      </c>
      <c r="DY120" s="460"/>
      <c r="DZ120" s="443"/>
      <c r="EA120" s="286">
        <f>DZ119*0.25</f>
        <v>177.65</v>
      </c>
      <c r="EB120" s="24"/>
      <c r="EC120" s="286">
        <f>EB119*0.5</f>
        <v>200.59999999999991</v>
      </c>
      <c r="ED120" s="24"/>
      <c r="EE120" s="286">
        <f>ED119*0.75</f>
        <v>0</v>
      </c>
      <c r="EF120" s="24"/>
      <c r="EG120" s="286">
        <f>EF119*1</f>
        <v>845.04999999999927</v>
      </c>
      <c r="EH120" s="460"/>
      <c r="EI120" s="443"/>
      <c r="EJ120" s="286">
        <f>EI119*0.25</f>
        <v>67.875</v>
      </c>
      <c r="EK120" s="24"/>
      <c r="EL120" s="286">
        <f>EK119*0.5</f>
        <v>51.150000000000091</v>
      </c>
      <c r="EM120" s="24"/>
      <c r="EN120" s="286">
        <f>EM119*0.75</f>
        <v>0</v>
      </c>
      <c r="EO120" s="24"/>
      <c r="EP120" s="286">
        <f>EO119*1</f>
        <v>188.99999999999636</v>
      </c>
      <c r="EQ120" s="460"/>
      <c r="ER120" s="443"/>
      <c r="ES120" s="286">
        <f>ER119*0.25</f>
        <v>49.424999999999997</v>
      </c>
      <c r="ET120" s="24"/>
      <c r="EU120" s="286">
        <f>ET119*0.5</f>
        <v>142.90000000000009</v>
      </c>
      <c r="EV120" s="24"/>
      <c r="EW120" s="286">
        <f>EV119*0.75</f>
        <v>0</v>
      </c>
      <c r="EX120" s="24"/>
      <c r="EY120" s="286">
        <f>EX119*1</f>
        <v>416.30000000000109</v>
      </c>
      <c r="EZ120" s="460"/>
      <c r="FA120" s="443"/>
      <c r="FB120" s="286">
        <f>FA119*0.25</f>
        <v>8.5500000000000007</v>
      </c>
      <c r="FC120" s="24"/>
      <c r="FD120" s="286">
        <f>FC119*0.5</f>
        <v>123.55000000000018</v>
      </c>
      <c r="FE120" s="24"/>
      <c r="FF120" s="286">
        <f>FE119*0.75</f>
        <v>16.500000000001364</v>
      </c>
      <c r="FG120" s="24"/>
      <c r="FH120" s="286">
        <f>FG119*1</f>
        <v>521.10000000000127</v>
      </c>
      <c r="FI120" s="460"/>
      <c r="FJ120" s="443"/>
      <c r="FK120" s="286">
        <f>FJ119*0.25</f>
        <v>80.075000000000003</v>
      </c>
      <c r="FL120" s="24"/>
      <c r="FM120" s="286">
        <f>FL119*0.5</f>
        <v>158.54999999999927</v>
      </c>
      <c r="FN120" s="24"/>
      <c r="FO120" s="286">
        <f>FN119*0.75</f>
        <v>320.32500000000027</v>
      </c>
      <c r="FP120" s="24"/>
      <c r="FQ120" s="286">
        <f>FP119*1</f>
        <v>395.50000000000182</v>
      </c>
      <c r="FR120" s="460"/>
      <c r="FS120" s="443"/>
      <c r="FT120" s="286">
        <f>FS119*0.25</f>
        <v>249.2</v>
      </c>
      <c r="FU120" s="24"/>
      <c r="FV120" s="286">
        <f>FU119*0.5</f>
        <v>213.05000000000018</v>
      </c>
      <c r="FW120" s="24"/>
      <c r="FX120" s="286">
        <f>FW119*0.75</f>
        <v>0</v>
      </c>
      <c r="FY120" s="24"/>
      <c r="FZ120" s="286">
        <f>FY119*1</f>
        <v>658.69999999999891</v>
      </c>
      <c r="GA120" s="460"/>
      <c r="GB120" s="443"/>
      <c r="GC120" s="286">
        <f>GB119*0.25</f>
        <v>34.950000000000003</v>
      </c>
      <c r="GD120" s="24"/>
      <c r="GE120" s="286">
        <f>GD119*0.5</f>
        <v>87.749999999999091</v>
      </c>
      <c r="GF120" s="24"/>
      <c r="GG120" s="286">
        <f>GF119*0.75</f>
        <v>0</v>
      </c>
      <c r="GH120" s="24"/>
      <c r="GI120" s="286">
        <f>GH119*1</f>
        <v>0</v>
      </c>
      <c r="GJ120" s="460"/>
      <c r="GK120" s="443"/>
      <c r="GL120" s="286">
        <f>GK119*0.25</f>
        <v>434.22500000000002</v>
      </c>
      <c r="GM120" s="24"/>
      <c r="GN120" s="286">
        <f>GM119*0.5</f>
        <v>1193.1999999999998</v>
      </c>
      <c r="GO120" s="24"/>
      <c r="GP120" s="286">
        <f>GO119*0.75</f>
        <v>1918.6500000000005</v>
      </c>
      <c r="GQ120" s="24"/>
      <c r="GR120" s="286">
        <f>GQ119*1</f>
        <v>1677.6999999999989</v>
      </c>
      <c r="GS120" s="460"/>
      <c r="GT120" s="443"/>
      <c r="GU120" s="286">
        <f>GT119*0.25</f>
        <v>150.80000000000001</v>
      </c>
      <c r="GV120" s="24"/>
      <c r="GW120" s="286">
        <f>GV119*0.5</f>
        <v>283.84999999999854</v>
      </c>
      <c r="GX120" s="24"/>
      <c r="GY120" s="286">
        <f>GX119*0.75</f>
        <v>0</v>
      </c>
      <c r="GZ120" s="24"/>
      <c r="HA120" s="286">
        <f>GZ119*1</f>
        <v>0</v>
      </c>
      <c r="HB120" s="460"/>
      <c r="HC120" s="443"/>
      <c r="HD120" s="286">
        <f>HC119*0.25</f>
        <v>161.92500000000001</v>
      </c>
      <c r="HE120" s="443"/>
      <c r="HF120" s="286">
        <f>HE119*0.5</f>
        <v>293.89999999999964</v>
      </c>
      <c r="HG120" s="443"/>
      <c r="HH120" s="286">
        <f>HG119*0.75</f>
        <v>421.95000000000027</v>
      </c>
      <c r="HI120" s="443"/>
      <c r="HJ120" s="286">
        <f>HI119*1</f>
        <v>635.19999999999891</v>
      </c>
      <c r="HK120" s="460"/>
      <c r="HL120" s="443"/>
      <c r="HM120" s="286">
        <f>HL119*0.25</f>
        <v>214.9</v>
      </c>
      <c r="HN120" s="443"/>
      <c r="HO120" s="286">
        <f>HN119*0.5</f>
        <v>450.05000000000109</v>
      </c>
      <c r="HP120" s="443"/>
      <c r="HQ120" s="286">
        <f>HP119*0.75</f>
        <v>0</v>
      </c>
      <c r="HR120" s="443"/>
      <c r="HS120" s="286">
        <f>HR119*1</f>
        <v>610.80000000000109</v>
      </c>
      <c r="HT120" s="460"/>
      <c r="HU120" s="443"/>
      <c r="HV120" s="286">
        <f>HU119*0.25</f>
        <v>1230.8499999999999</v>
      </c>
      <c r="HW120" s="443"/>
      <c r="HX120" s="286">
        <f>HW119*0.5</f>
        <v>1737.6500000000005</v>
      </c>
      <c r="HY120" s="443"/>
      <c r="HZ120" s="286">
        <f>HY119*0.75</f>
        <v>2153.9250000000002</v>
      </c>
      <c r="IA120" s="443"/>
      <c r="IB120" s="286">
        <f>IA119*1</f>
        <v>3142.3999999999887</v>
      </c>
      <c r="IC120" s="460"/>
      <c r="ID120" s="443"/>
      <c r="IE120" s="286">
        <f>ID119*0.25</f>
        <v>36.174999999999997</v>
      </c>
      <c r="IF120" s="443"/>
      <c r="IG120" s="286">
        <f>IF119*0.5</f>
        <v>77.999999999998181</v>
      </c>
      <c r="IH120" s="443"/>
      <c r="II120" s="286">
        <f>IH119*0.75</f>
        <v>0</v>
      </c>
      <c r="IJ120" s="443"/>
      <c r="IK120" s="286">
        <f>IJ119*1</f>
        <v>0</v>
      </c>
      <c r="IL120" s="460"/>
      <c r="IM120" s="443"/>
      <c r="IN120" s="286">
        <f>IM119*0.25</f>
        <v>61.85</v>
      </c>
      <c r="IO120" s="443"/>
      <c r="IP120" s="286">
        <f>IO119*0.5</f>
        <v>105.84999999999854</v>
      </c>
      <c r="IQ120" s="443"/>
      <c r="IR120" s="286">
        <f>IQ119*0.75</f>
        <v>0</v>
      </c>
      <c r="IS120" s="443"/>
      <c r="IT120" s="286">
        <f>IS119*1</f>
        <v>144.20000000000073</v>
      </c>
      <c r="IU120" s="460"/>
      <c r="IV120" s="443"/>
      <c r="IW120" s="286">
        <f>IV119*0.25</f>
        <v>43.35</v>
      </c>
      <c r="IX120" s="443"/>
      <c r="IY120" s="286">
        <f>IX119*0.5</f>
        <v>185.14999999999964</v>
      </c>
      <c r="IZ120" s="443"/>
      <c r="JA120" s="286">
        <f>IZ119*0.75</f>
        <v>430.79999999999973</v>
      </c>
      <c r="JB120" s="443"/>
      <c r="JC120" s="286">
        <f>JB119*1</f>
        <v>264.10000000000218</v>
      </c>
      <c r="JD120" s="460"/>
      <c r="JE120" s="443"/>
      <c r="JF120" s="286">
        <f>JE119*0.25</f>
        <v>129.75</v>
      </c>
      <c r="JG120" s="443"/>
      <c r="JH120" s="286">
        <f>JG119*0.5</f>
        <v>128.25000000000546</v>
      </c>
      <c r="JI120" s="443"/>
      <c r="JJ120" s="286">
        <f>JI119*0.75</f>
        <v>157.42500000000109</v>
      </c>
      <c r="JK120" s="443"/>
      <c r="JL120" s="286">
        <f>JK119*1</f>
        <v>69.500000000003638</v>
      </c>
      <c r="JM120" s="460"/>
      <c r="JN120" s="443"/>
      <c r="JO120" s="286">
        <f>JN119*0.25</f>
        <v>79.625</v>
      </c>
      <c r="JP120" s="443"/>
      <c r="JQ120" s="286">
        <f>JP119*0.5</f>
        <v>223.70000000000437</v>
      </c>
      <c r="JR120" s="443"/>
      <c r="JS120" s="286">
        <f>JR119*0.75</f>
        <v>0</v>
      </c>
      <c r="JT120" s="443"/>
      <c r="JU120" s="286">
        <f>JT119*1</f>
        <v>0</v>
      </c>
      <c r="JV120" s="460"/>
      <c r="JW120" s="443"/>
      <c r="JX120" s="286">
        <f>JW119*0.25</f>
        <v>560.20000000000005</v>
      </c>
      <c r="JY120" s="443"/>
      <c r="JZ120" s="286">
        <f>JY119*0.5</f>
        <v>1018.2500000000018</v>
      </c>
      <c r="KA120" s="443"/>
      <c r="KB120" s="286">
        <f>KA119*0.75</f>
        <v>2359.8749999999768</v>
      </c>
      <c r="KC120" s="443"/>
      <c r="KD120" s="286">
        <f t="shared" ref="KD120" si="108">KC119*1</f>
        <v>2250.5499999999374</v>
      </c>
      <c r="KE120" s="460"/>
      <c r="KF120" s="443"/>
      <c r="KG120" s="286">
        <f>KF119*0.25</f>
        <v>23.9</v>
      </c>
      <c r="KH120" s="443"/>
      <c r="KI120" s="286">
        <f>KH119*0.5</f>
        <v>49.950000000004366</v>
      </c>
      <c r="KJ120" s="443"/>
      <c r="KK120" s="286">
        <f>KJ119*0.75</f>
        <v>0</v>
      </c>
      <c r="KL120" s="443"/>
      <c r="KM120" s="286">
        <f>KL119*1</f>
        <v>120.00000000000364</v>
      </c>
      <c r="KN120" s="460"/>
      <c r="KO120" s="443"/>
      <c r="KP120" s="286">
        <f>KO119*0.25</f>
        <v>53.6</v>
      </c>
      <c r="KQ120" s="443"/>
      <c r="KR120" s="286">
        <f>KQ119*0.5</f>
        <v>80.400000000001455</v>
      </c>
      <c r="KS120" s="443"/>
      <c r="KT120" s="286">
        <f>KS119*0.75</f>
        <v>0</v>
      </c>
      <c r="KU120" s="443"/>
      <c r="KV120" s="286">
        <f>KU119*1</f>
        <v>0</v>
      </c>
      <c r="KW120" s="460"/>
      <c r="KX120" s="443"/>
      <c r="KY120" s="286">
        <f>KX119*0.25</f>
        <v>55.524999999999999</v>
      </c>
      <c r="KZ120" s="443"/>
      <c r="LA120" s="286">
        <f>KZ119*0.5</f>
        <v>64.650000000001455</v>
      </c>
      <c r="LB120" s="443"/>
      <c r="LC120" s="286">
        <f>LB119*0.75</f>
        <v>0</v>
      </c>
      <c r="LD120" s="443"/>
      <c r="LE120" s="286">
        <f>LD119*1</f>
        <v>0</v>
      </c>
      <c r="LF120" s="460"/>
      <c r="LG120" s="443"/>
      <c r="LH120" s="286">
        <f>LG119*0.25</f>
        <v>40.15</v>
      </c>
      <c r="LI120" s="443"/>
      <c r="LJ120" s="286">
        <f>LI119*0.5</f>
        <v>165.19999999999982</v>
      </c>
      <c r="LK120" s="443"/>
      <c r="LL120" s="286">
        <f>LK119*0.75</f>
        <v>0</v>
      </c>
      <c r="LM120" s="443"/>
      <c r="LN120" s="286">
        <f>LM119*1</f>
        <v>0</v>
      </c>
      <c r="LO120" s="460"/>
      <c r="LP120" s="443"/>
      <c r="LQ120" s="286">
        <f>LP119*0.25</f>
        <v>92.1</v>
      </c>
      <c r="LR120" s="443"/>
      <c r="LS120" s="286">
        <f>LR119*0.5</f>
        <v>218.40000000000327</v>
      </c>
      <c r="LT120" s="443"/>
      <c r="LU120" s="286">
        <f>LT119*0.75</f>
        <v>294.14999999999986</v>
      </c>
      <c r="LV120" s="443"/>
      <c r="LW120" s="286">
        <f>LV119*1</f>
        <v>381.24999999999272</v>
      </c>
      <c r="LX120" s="460"/>
      <c r="LY120" s="443"/>
      <c r="LZ120" s="286">
        <f>LY119*0.25</f>
        <v>61</v>
      </c>
      <c r="MA120" s="443"/>
      <c r="MB120" s="286">
        <f>MA119*0.5</f>
        <v>269.15000000000146</v>
      </c>
      <c r="MC120" s="443"/>
      <c r="MD120" s="286">
        <f>MC119*0.75</f>
        <v>0</v>
      </c>
      <c r="ME120" s="443"/>
      <c r="MF120" s="286">
        <f>ME119*1</f>
        <v>0</v>
      </c>
      <c r="MG120" s="460"/>
      <c r="MH120" s="443"/>
      <c r="MI120" s="286">
        <f>MH119*0.25</f>
        <v>113.3</v>
      </c>
      <c r="MJ120" s="443"/>
      <c r="MK120" s="286">
        <f>MJ119*0.5</f>
        <v>296.00000000000364</v>
      </c>
      <c r="ML120" s="443"/>
      <c r="MM120" s="286">
        <f>ML119*0.75</f>
        <v>690.52500000000191</v>
      </c>
      <c r="MN120" s="443"/>
      <c r="MO120" s="286">
        <f>MN119*1</f>
        <v>1027.7999999999811</v>
      </c>
      <c r="MP120" s="460"/>
      <c r="MQ120" s="443"/>
      <c r="MR120" s="286">
        <f>MQ119*0.25</f>
        <v>72.375</v>
      </c>
      <c r="MS120" s="443"/>
      <c r="MT120" s="286">
        <f>MS119*0.5</f>
        <v>109.75000000000182</v>
      </c>
      <c r="MU120" s="443"/>
      <c r="MV120" s="286">
        <f>MU119*0.75</f>
        <v>196.875</v>
      </c>
      <c r="MW120" s="443"/>
      <c r="MX120" s="286">
        <f>MW119*1</f>
        <v>278.49999999998545</v>
      </c>
      <c r="MY120" s="460"/>
      <c r="MZ120" s="443"/>
      <c r="NA120" s="286">
        <f>MZ119*0.25</f>
        <v>0</v>
      </c>
      <c r="NB120" s="443"/>
      <c r="NC120" s="286">
        <f>NB119*0.5</f>
        <v>0</v>
      </c>
      <c r="ND120" s="443"/>
      <c r="NE120" s="286">
        <f>ND119*0.75</f>
        <v>0</v>
      </c>
      <c r="NF120" s="443"/>
      <c r="NG120" s="286">
        <f>NF119*1</f>
        <v>1391.0499999999956</v>
      </c>
      <c r="NH120" s="460"/>
    </row>
    <row r="121" spans="1:372" s="50" customFormat="1" ht="15.75">
      <c r="A121" s="665">
        <v>2021</v>
      </c>
      <c r="B121" s="256"/>
      <c r="C121" s="255"/>
      <c r="D121" s="305"/>
      <c r="E121" s="463"/>
      <c r="F121" s="178"/>
      <c r="G121" s="463"/>
      <c r="H121" s="305"/>
      <c r="I121" s="463"/>
      <c r="J121" s="305"/>
      <c r="K121" s="305"/>
      <c r="L121" s="255"/>
      <c r="M121" s="305"/>
      <c r="N121" s="463"/>
      <c r="O121" s="305"/>
      <c r="P121" s="463"/>
      <c r="Q121" s="305"/>
      <c r="R121" s="463"/>
      <c r="S121" s="305"/>
      <c r="T121" s="305"/>
      <c r="U121" s="255"/>
      <c r="V121" s="178"/>
      <c r="W121" s="463"/>
      <c r="X121" s="178"/>
      <c r="Y121" s="463"/>
      <c r="Z121" s="178"/>
      <c r="AA121" s="305"/>
      <c r="AB121" s="178"/>
      <c r="AC121" s="48"/>
      <c r="AD121" s="255"/>
      <c r="AE121" s="178"/>
      <c r="AF121" s="355"/>
      <c r="AG121" s="178"/>
      <c r="AH121" s="305"/>
      <c r="AI121" s="305"/>
      <c r="AJ121" s="305"/>
      <c r="AL121" s="48"/>
      <c r="AM121" s="255"/>
      <c r="AN121" s="305"/>
      <c r="AO121" s="355"/>
      <c r="AP121" s="178"/>
      <c r="AQ121" s="305"/>
      <c r="AR121" s="178"/>
      <c r="AS121" s="305"/>
      <c r="AT121" s="305"/>
      <c r="AU121" s="48"/>
      <c r="AV121" s="255"/>
      <c r="AW121" s="178"/>
      <c r="AX121" s="355"/>
      <c r="AY121" s="178"/>
      <c r="AZ121" s="305"/>
      <c r="BA121" s="178"/>
      <c r="BB121" s="305"/>
      <c r="BC121" s="305"/>
      <c r="BD121" s="48"/>
      <c r="BE121" s="255"/>
      <c r="BF121" s="305"/>
      <c r="BG121" s="355"/>
      <c r="BH121" s="178"/>
      <c r="BI121" s="305"/>
      <c r="BJ121" s="178"/>
      <c r="BK121" s="305"/>
      <c r="BL121" s="305"/>
      <c r="BM121" s="48"/>
      <c r="BN121" s="255"/>
      <c r="BO121" s="305"/>
      <c r="BP121" s="355"/>
      <c r="BQ121" s="305"/>
      <c r="BR121" s="305"/>
      <c r="BS121" s="305"/>
      <c r="BT121" s="305"/>
      <c r="BU121" s="305"/>
      <c r="BV121" s="48"/>
      <c r="BW121" s="255"/>
      <c r="BX121" s="305"/>
      <c r="BY121" s="355"/>
      <c r="BZ121" s="305"/>
      <c r="CA121" s="305"/>
      <c r="CB121" s="305"/>
      <c r="CC121" s="305"/>
      <c r="CD121" s="305"/>
      <c r="CE121" s="48"/>
      <c r="CF121" s="255"/>
      <c r="CG121" s="305"/>
      <c r="CH121" s="355"/>
      <c r="CI121" s="178"/>
      <c r="CJ121" s="305"/>
      <c r="CK121" s="178"/>
      <c r="CL121" s="305"/>
      <c r="CM121" s="305"/>
      <c r="CN121" s="48"/>
      <c r="CO121" s="255"/>
      <c r="CP121" s="305"/>
      <c r="CQ121" s="355"/>
      <c r="CR121" s="178"/>
      <c r="CS121" s="305"/>
      <c r="CT121" s="178"/>
      <c r="CU121" s="305"/>
      <c r="CV121" s="305"/>
      <c r="CW121" s="48"/>
      <c r="CX121" s="255"/>
      <c r="CY121" s="305"/>
      <c r="CZ121" s="355"/>
      <c r="DA121" s="178"/>
      <c r="DB121" s="305"/>
      <c r="DC121" s="178"/>
      <c r="DD121" s="305"/>
      <c r="DE121" s="305"/>
      <c r="DF121" s="48"/>
      <c r="DG121" s="255"/>
      <c r="DH121" s="305"/>
      <c r="DI121" s="355"/>
      <c r="DJ121" s="178"/>
      <c r="DK121" s="305"/>
      <c r="DL121" s="178"/>
      <c r="DM121" s="305"/>
      <c r="DN121" s="305"/>
      <c r="DO121" s="48"/>
      <c r="DP121" s="255"/>
      <c r="DQ121" s="305"/>
      <c r="DR121" s="355"/>
      <c r="DS121" s="178"/>
      <c r="DT121" s="305"/>
      <c r="DU121" s="178"/>
      <c r="DV121" s="305"/>
      <c r="DW121" s="305"/>
      <c r="DX121" s="48"/>
      <c r="DY121" s="255"/>
      <c r="DZ121" s="305"/>
      <c r="EA121" s="355"/>
      <c r="EB121" s="178"/>
      <c r="EC121" s="305"/>
      <c r="ED121" s="178"/>
      <c r="EE121" s="305"/>
      <c r="EF121" s="305"/>
      <c r="EG121" s="48"/>
      <c r="EH121" s="255"/>
      <c r="EI121" s="305"/>
      <c r="EJ121" s="355"/>
      <c r="EK121" s="178"/>
      <c r="EL121" s="305"/>
      <c r="EM121" s="178"/>
      <c r="EN121" s="305"/>
      <c r="EO121" s="305"/>
      <c r="EP121" s="48"/>
      <c r="EQ121" s="255"/>
      <c r="ER121" s="305"/>
      <c r="ES121" s="355"/>
      <c r="ET121" s="178"/>
      <c r="EU121" s="305"/>
      <c r="EV121" s="178"/>
      <c r="EW121" s="305"/>
      <c r="EX121" s="305"/>
      <c r="EY121" s="48"/>
      <c r="EZ121" s="255"/>
      <c r="FA121" s="305"/>
      <c r="FB121" s="355"/>
      <c r="FC121" s="178"/>
      <c r="FD121" s="305"/>
      <c r="FE121" s="178"/>
      <c r="FF121" s="305"/>
      <c r="FG121" s="305"/>
      <c r="FH121" s="48"/>
      <c r="FI121" s="255"/>
      <c r="FJ121" s="305"/>
      <c r="FK121" s="355"/>
      <c r="FL121" s="178"/>
      <c r="FM121" s="305"/>
      <c r="FN121" s="178"/>
      <c r="FO121" s="305"/>
      <c r="FP121" s="305"/>
      <c r="FQ121" s="48"/>
      <c r="FR121" s="255"/>
      <c r="FS121" s="305"/>
      <c r="FT121" s="355"/>
      <c r="FU121" s="178"/>
      <c r="FV121" s="305"/>
      <c r="FW121" s="178"/>
      <c r="FX121" s="305"/>
      <c r="FY121" s="305"/>
      <c r="FZ121" s="48"/>
      <c r="GA121" s="255"/>
      <c r="GB121" s="305"/>
      <c r="GC121" s="355"/>
      <c r="GD121" s="178"/>
      <c r="GE121" s="305"/>
      <c r="GF121" s="178"/>
      <c r="GG121" s="305"/>
      <c r="GH121" s="305"/>
      <c r="GI121" s="48"/>
      <c r="GJ121" s="255"/>
      <c r="GK121" s="305"/>
      <c r="GL121" s="355"/>
      <c r="GM121" s="178"/>
      <c r="GN121" s="305"/>
      <c r="GO121" s="178"/>
      <c r="GP121" s="305"/>
      <c r="GQ121" s="305"/>
      <c r="GR121" s="48"/>
      <c r="GS121" s="255"/>
      <c r="GT121" s="305"/>
      <c r="GU121" s="355"/>
      <c r="GV121" s="178"/>
      <c r="GW121" s="305"/>
      <c r="GX121" s="178"/>
      <c r="GY121" s="305"/>
      <c r="GZ121" s="178"/>
      <c r="HA121" s="305"/>
      <c r="HB121" s="255"/>
      <c r="HC121" s="305"/>
      <c r="HD121" s="355"/>
      <c r="HE121" s="305"/>
      <c r="HF121" s="305"/>
      <c r="HG121" s="305"/>
      <c r="HH121" s="305"/>
      <c r="HI121" s="305"/>
      <c r="HJ121" s="48"/>
      <c r="HK121" s="255"/>
      <c r="HL121" s="305"/>
      <c r="HM121" s="355"/>
      <c r="HN121" s="305"/>
      <c r="HO121" s="305"/>
      <c r="HP121" s="305"/>
      <c r="HQ121" s="305"/>
      <c r="HR121" s="305"/>
      <c r="HS121" s="48"/>
      <c r="HT121" s="255"/>
      <c r="HU121" s="305"/>
      <c r="HV121" s="355"/>
      <c r="HW121" s="305"/>
      <c r="HX121" s="305"/>
      <c r="HY121" s="305"/>
      <c r="HZ121" s="305"/>
      <c r="IA121" s="305"/>
      <c r="IB121" s="48"/>
      <c r="IC121" s="255"/>
      <c r="ID121" s="305"/>
      <c r="IE121" s="355"/>
      <c r="IF121" s="305"/>
      <c r="IG121" s="305"/>
      <c r="IH121" s="305"/>
      <c r="II121" s="305"/>
      <c r="IJ121" s="305"/>
      <c r="IK121" s="305"/>
      <c r="IL121" s="255"/>
      <c r="IM121" s="305"/>
      <c r="IN121" s="355"/>
      <c r="IO121" s="305"/>
      <c r="IP121" s="305"/>
      <c r="IQ121" s="305"/>
      <c r="IR121" s="305"/>
      <c r="IS121" s="305"/>
      <c r="IT121" s="48"/>
      <c r="IU121" s="255"/>
      <c r="IV121" s="305"/>
      <c r="IW121" s="355"/>
      <c r="IX121" s="305"/>
      <c r="IY121" s="305"/>
      <c r="IZ121" s="305"/>
      <c r="JA121" s="305"/>
      <c r="JB121" s="305"/>
      <c r="JC121" s="48"/>
      <c r="JD121" s="255"/>
      <c r="JE121" s="305"/>
      <c r="JF121" s="355"/>
      <c r="JG121" s="305"/>
      <c r="JH121" s="305"/>
      <c r="JI121" s="305"/>
      <c r="JJ121" s="305"/>
      <c r="JK121" s="305"/>
      <c r="JL121" s="48"/>
      <c r="JM121" s="255"/>
      <c r="JN121" s="305"/>
      <c r="JO121" s="355"/>
      <c r="JP121" s="305"/>
      <c r="JQ121" s="305"/>
      <c r="JR121" s="305"/>
      <c r="JS121" s="305"/>
      <c r="JT121" s="305"/>
      <c r="JU121" s="305"/>
      <c r="JV121" s="255"/>
      <c r="JW121" s="305"/>
      <c r="JX121" s="355"/>
      <c r="JY121" s="305"/>
      <c r="JZ121" s="305"/>
      <c r="KA121" s="305"/>
      <c r="KB121" s="305"/>
      <c r="KC121" s="305"/>
      <c r="KD121" s="48"/>
      <c r="KE121" s="255"/>
      <c r="KF121" s="305"/>
      <c r="KG121" s="355"/>
      <c r="KH121" s="305"/>
      <c r="KI121" s="305"/>
      <c r="KJ121" s="305"/>
      <c r="KK121" s="305"/>
      <c r="KL121" s="305"/>
      <c r="KM121" s="48"/>
      <c r="KN121" s="255"/>
      <c r="KO121" s="305"/>
      <c r="KP121" s="355"/>
      <c r="KQ121" s="305"/>
      <c r="KR121" s="305"/>
      <c r="KS121" s="305"/>
      <c r="KT121" s="305"/>
      <c r="KU121" s="305"/>
      <c r="KV121" s="305"/>
      <c r="KW121" s="255"/>
      <c r="KX121" s="305"/>
      <c r="KY121" s="355"/>
      <c r="KZ121" s="305"/>
      <c r="LA121" s="305"/>
      <c r="LB121" s="305"/>
      <c r="LC121" s="305"/>
      <c r="LD121" s="305"/>
      <c r="LE121" s="305"/>
      <c r="LF121" s="255"/>
      <c r="LG121" s="305"/>
      <c r="LH121" s="355"/>
      <c r="LI121" s="305"/>
      <c r="LJ121" s="305"/>
      <c r="LK121" s="305"/>
      <c r="LL121" s="305"/>
      <c r="LM121" s="305"/>
      <c r="LN121" s="48"/>
      <c r="LO121" s="255"/>
      <c r="LP121" s="305"/>
      <c r="LQ121" s="355"/>
      <c r="LR121" s="305"/>
      <c r="LS121" s="305"/>
      <c r="LT121" s="305"/>
      <c r="LU121" s="305"/>
      <c r="LV121" s="305"/>
      <c r="LW121" s="48"/>
      <c r="LX121" s="255"/>
      <c r="LY121" s="305"/>
      <c r="LZ121" s="355"/>
      <c r="MA121" s="305"/>
      <c r="MB121" s="305"/>
      <c r="MC121" s="305"/>
      <c r="MD121" s="305"/>
      <c r="ME121" s="305"/>
      <c r="MF121" s="305"/>
      <c r="MG121" s="255"/>
      <c r="MH121" s="305"/>
      <c r="MI121" s="355"/>
      <c r="MJ121" s="305"/>
      <c r="MK121" s="305"/>
      <c r="ML121" s="305"/>
      <c r="MM121" s="305"/>
      <c r="MN121" s="305"/>
      <c r="MO121" s="48"/>
      <c r="MP121" s="255"/>
      <c r="MQ121" s="305"/>
      <c r="MR121" s="355"/>
      <c r="MS121" s="305"/>
      <c r="MT121" s="305"/>
      <c r="MU121" s="305"/>
      <c r="MV121" s="305"/>
      <c r="MW121" s="305"/>
      <c r="MX121" s="48"/>
      <c r="MY121" s="255"/>
      <c r="MZ121" s="305"/>
      <c r="NA121" s="355"/>
      <c r="NB121" s="305"/>
      <c r="NC121" s="305"/>
      <c r="ND121" s="305"/>
      <c r="NE121" s="305"/>
      <c r="NF121" s="305"/>
      <c r="NG121" s="48"/>
      <c r="NH121" s="255"/>
    </row>
    <row r="122" spans="1:372" ht="15">
      <c r="A122" s="306" t="s">
        <v>1837</v>
      </c>
      <c r="C122" s="460"/>
      <c r="D122" s="443"/>
      <c r="E122" s="444" t="s">
        <v>187</v>
      </c>
      <c r="F122" s="661">
        <v>198.9</v>
      </c>
      <c r="G122" s="444" t="s">
        <v>183</v>
      </c>
      <c r="H122" s="662"/>
      <c r="I122" s="444" t="s">
        <v>184</v>
      </c>
      <c r="J122" s="662"/>
      <c r="K122" s="444" t="s">
        <v>185</v>
      </c>
      <c r="L122" s="460"/>
      <c r="M122" s="443"/>
      <c r="N122" s="444" t="s">
        <v>187</v>
      </c>
      <c r="O122" s="24">
        <v>265.50000000000006</v>
      </c>
      <c r="P122" s="444" t="s">
        <v>183</v>
      </c>
      <c r="Q122" s="24"/>
      <c r="R122" s="444" t="s">
        <v>184</v>
      </c>
      <c r="S122" s="24"/>
      <c r="T122" s="444" t="s">
        <v>185</v>
      </c>
      <c r="U122" s="460"/>
      <c r="V122" s="443"/>
      <c r="W122" s="444" t="s">
        <v>187</v>
      </c>
      <c r="X122" s="24">
        <v>753.10000000000014</v>
      </c>
      <c r="Y122" s="444" t="s">
        <v>183</v>
      </c>
      <c r="Z122" s="24"/>
      <c r="AA122" s="444" t="s">
        <v>184</v>
      </c>
      <c r="AC122" s="444" t="s">
        <v>185</v>
      </c>
      <c r="AD122" s="460"/>
      <c r="AE122" s="443"/>
      <c r="AF122" s="444" t="s">
        <v>187</v>
      </c>
      <c r="AG122" s="24">
        <v>197.19999999999982</v>
      </c>
      <c r="AH122" s="444" t="s">
        <v>183</v>
      </c>
      <c r="AI122" s="443"/>
      <c r="AJ122" s="444" t="s">
        <v>184</v>
      </c>
      <c r="AL122" s="444" t="s">
        <v>185</v>
      </c>
      <c r="AM122" s="460"/>
      <c r="AN122" s="443"/>
      <c r="AO122" s="444" t="s">
        <v>187</v>
      </c>
      <c r="AP122" s="443"/>
      <c r="AQ122" s="444" t="s">
        <v>183</v>
      </c>
      <c r="AR122" s="24">
        <v>310.69999999999982</v>
      </c>
      <c r="AS122" s="444" t="s">
        <v>184</v>
      </c>
      <c r="AT122" s="443"/>
      <c r="AU122" s="444" t="s">
        <v>185</v>
      </c>
      <c r="AV122" s="460"/>
      <c r="AW122" s="443"/>
      <c r="AX122" s="444" t="s">
        <v>187</v>
      </c>
      <c r="AY122" s="443"/>
      <c r="AZ122" s="444" t="s">
        <v>183</v>
      </c>
      <c r="BA122" s="24">
        <v>363.70000000000027</v>
      </c>
      <c r="BB122" s="444" t="s">
        <v>184</v>
      </c>
      <c r="BC122" s="24"/>
      <c r="BD122" s="444" t="s">
        <v>185</v>
      </c>
      <c r="BE122" s="460"/>
      <c r="BF122" s="443"/>
      <c r="BG122" s="444" t="s">
        <v>187</v>
      </c>
      <c r="BH122" s="443"/>
      <c r="BI122" s="444" t="s">
        <v>183</v>
      </c>
      <c r="BJ122" s="24">
        <v>365.69999999999982</v>
      </c>
      <c r="BK122" s="444" t="s">
        <v>184</v>
      </c>
      <c r="BL122" s="443"/>
      <c r="BM122" s="444" t="s">
        <v>185</v>
      </c>
      <c r="BN122" s="460"/>
      <c r="BO122" s="443"/>
      <c r="BP122" s="444" t="s">
        <v>187</v>
      </c>
      <c r="BQ122" s="443"/>
      <c r="BR122" s="444" t="s">
        <v>183</v>
      </c>
      <c r="BS122" s="24">
        <v>420.39999999999964</v>
      </c>
      <c r="BT122" s="444" t="s">
        <v>184</v>
      </c>
      <c r="BU122" s="443"/>
      <c r="BV122" s="444" t="s">
        <v>185</v>
      </c>
      <c r="BW122" s="460"/>
      <c r="BX122" s="443"/>
      <c r="BY122" s="444" t="s">
        <v>187</v>
      </c>
      <c r="BZ122" s="443"/>
      <c r="CA122" s="444" t="s">
        <v>183</v>
      </c>
      <c r="CB122" s="663">
        <v>213.69999999999345</v>
      </c>
      <c r="CC122" s="444" t="s">
        <v>184</v>
      </c>
      <c r="CD122" s="443"/>
      <c r="CE122" s="444" t="s">
        <v>185</v>
      </c>
      <c r="CF122" s="460"/>
      <c r="CG122" s="443"/>
      <c r="CH122" s="444" t="s">
        <v>187</v>
      </c>
      <c r="CI122" s="443"/>
      <c r="CJ122" s="444" t="s">
        <v>183</v>
      </c>
      <c r="CK122" s="443"/>
      <c r="CL122" s="444" t="s">
        <v>184</v>
      </c>
      <c r="CM122" s="443"/>
      <c r="CN122" s="444" t="s">
        <v>185</v>
      </c>
      <c r="CO122" s="460"/>
      <c r="CP122" s="443"/>
      <c r="CQ122" s="444" t="s">
        <v>187</v>
      </c>
      <c r="CR122" s="443"/>
      <c r="CS122" s="444" t="s">
        <v>183</v>
      </c>
      <c r="CT122" s="443"/>
      <c r="CU122" s="444" t="s">
        <v>184</v>
      </c>
      <c r="CV122" s="443"/>
      <c r="CW122" s="444" t="s">
        <v>185</v>
      </c>
      <c r="CX122" s="460"/>
      <c r="CY122" s="443"/>
      <c r="CZ122" s="444" t="s">
        <v>187</v>
      </c>
      <c r="DA122" s="443"/>
      <c r="DB122" s="444" t="s">
        <v>183</v>
      </c>
      <c r="DC122" s="24">
        <v>330.99999999999454</v>
      </c>
      <c r="DD122" s="444" t="s">
        <v>184</v>
      </c>
      <c r="DE122" s="443"/>
      <c r="DF122" s="444" t="s">
        <v>185</v>
      </c>
      <c r="DG122" s="460"/>
      <c r="DH122" s="443"/>
      <c r="DI122" s="444" t="s">
        <v>187</v>
      </c>
      <c r="DJ122" s="443"/>
      <c r="DK122" s="444" t="s">
        <v>183</v>
      </c>
      <c r="DL122" s="443"/>
      <c r="DM122" s="444" t="s">
        <v>184</v>
      </c>
      <c r="DN122" s="443"/>
      <c r="DO122" s="444" t="s">
        <v>185</v>
      </c>
      <c r="DP122" s="460"/>
      <c r="DQ122" s="443"/>
      <c r="DR122" s="444" t="s">
        <v>187</v>
      </c>
      <c r="DS122" s="443"/>
      <c r="DT122" s="444" t="s">
        <v>183</v>
      </c>
      <c r="DU122" s="24">
        <v>305.49999999999454</v>
      </c>
      <c r="DV122" s="444" t="s">
        <v>184</v>
      </c>
      <c r="DW122" s="443"/>
      <c r="DX122" s="444" t="s">
        <v>185</v>
      </c>
      <c r="DY122" s="460"/>
      <c r="DZ122" s="443"/>
      <c r="EA122" s="444" t="s">
        <v>187</v>
      </c>
      <c r="EB122" s="443"/>
      <c r="EC122" s="444" t="s">
        <v>183</v>
      </c>
      <c r="ED122" s="443"/>
      <c r="EE122" s="444" t="s">
        <v>184</v>
      </c>
      <c r="EF122" s="443"/>
      <c r="EG122" s="444" t="s">
        <v>185</v>
      </c>
      <c r="EH122" s="460"/>
      <c r="EI122" s="443"/>
      <c r="EJ122" s="444" t="s">
        <v>187</v>
      </c>
      <c r="EK122" s="443"/>
      <c r="EL122" s="444" t="s">
        <v>183</v>
      </c>
      <c r="EM122" s="443"/>
      <c r="EN122" s="444" t="s">
        <v>184</v>
      </c>
      <c r="EO122" s="443"/>
      <c r="EP122" s="444" t="s">
        <v>185</v>
      </c>
      <c r="EQ122" s="460"/>
      <c r="ER122" s="443"/>
      <c r="ES122" s="444" t="s">
        <v>187</v>
      </c>
      <c r="ET122" s="443"/>
      <c r="EU122" s="444" t="s">
        <v>183</v>
      </c>
      <c r="EV122" s="443"/>
      <c r="EW122" s="444" t="s">
        <v>184</v>
      </c>
      <c r="EX122" s="443"/>
      <c r="EY122" s="444" t="s">
        <v>185</v>
      </c>
      <c r="EZ122" s="460"/>
      <c r="FA122" s="443"/>
      <c r="FB122" s="444" t="s">
        <v>187</v>
      </c>
      <c r="FC122" s="443"/>
      <c r="FD122" s="444" t="s">
        <v>183</v>
      </c>
      <c r="FE122" s="663">
        <v>217.10000000000218</v>
      </c>
      <c r="FF122" s="444" t="s">
        <v>184</v>
      </c>
      <c r="FG122" s="443"/>
      <c r="FH122" s="444" t="s">
        <v>185</v>
      </c>
      <c r="FI122" s="460"/>
      <c r="FJ122" s="443"/>
      <c r="FK122" s="444" t="s">
        <v>187</v>
      </c>
      <c r="FL122" s="443"/>
      <c r="FM122" s="444" t="s">
        <v>183</v>
      </c>
      <c r="FN122" s="24">
        <v>713.49999999999818</v>
      </c>
      <c r="FO122" s="444" t="s">
        <v>184</v>
      </c>
      <c r="FP122" s="443"/>
      <c r="FQ122" s="444" t="s">
        <v>185</v>
      </c>
      <c r="FR122" s="460"/>
      <c r="FS122" s="443"/>
      <c r="FT122" s="444" t="s">
        <v>187</v>
      </c>
      <c r="FU122" s="443"/>
      <c r="FV122" s="444" t="s">
        <v>183</v>
      </c>
      <c r="FW122" s="443"/>
      <c r="FX122" s="444" t="s">
        <v>184</v>
      </c>
      <c r="FY122" s="443"/>
      <c r="FZ122" s="444" t="s">
        <v>185</v>
      </c>
      <c r="GA122" s="460"/>
      <c r="GB122" s="443"/>
      <c r="GC122" s="444" t="s">
        <v>187</v>
      </c>
      <c r="GD122" s="443"/>
      <c r="GE122" s="444" t="s">
        <v>183</v>
      </c>
      <c r="GF122" s="443"/>
      <c r="GG122" s="444" t="s">
        <v>184</v>
      </c>
      <c r="GH122" s="443"/>
      <c r="GI122" s="444" t="s">
        <v>185</v>
      </c>
      <c r="GJ122" s="460"/>
      <c r="GK122" s="443"/>
      <c r="GL122" s="444" t="s">
        <v>187</v>
      </c>
      <c r="GM122" s="443"/>
      <c r="GN122" s="444" t="s">
        <v>183</v>
      </c>
      <c r="GO122" s="24">
        <v>529.19999999999527</v>
      </c>
      <c r="GP122" s="444" t="s">
        <v>184</v>
      </c>
      <c r="GQ122" s="443"/>
      <c r="GR122" s="444" t="s">
        <v>185</v>
      </c>
      <c r="GS122" s="460"/>
      <c r="GT122" s="443"/>
      <c r="GU122" s="444" t="s">
        <v>187</v>
      </c>
      <c r="GV122" s="443"/>
      <c r="GW122" s="444" t="s">
        <v>183</v>
      </c>
      <c r="GX122" s="443"/>
      <c r="GY122" s="444" t="s">
        <v>184</v>
      </c>
      <c r="GZ122" s="443"/>
      <c r="HA122" s="444" t="s">
        <v>185</v>
      </c>
      <c r="HB122" s="460"/>
      <c r="HC122" s="443"/>
      <c r="HD122" s="444" t="s">
        <v>187</v>
      </c>
      <c r="HE122" s="443"/>
      <c r="HF122" s="444" t="s">
        <v>183</v>
      </c>
      <c r="HG122" s="24">
        <v>858.80000000000018</v>
      </c>
      <c r="HH122" s="444" t="s">
        <v>184</v>
      </c>
      <c r="HI122" s="443"/>
      <c r="HJ122" s="444" t="s">
        <v>185</v>
      </c>
      <c r="HK122" s="460"/>
      <c r="HL122" s="443"/>
      <c r="HM122" s="444" t="s">
        <v>187</v>
      </c>
      <c r="HN122" s="443"/>
      <c r="HO122" s="444" t="s">
        <v>183</v>
      </c>
      <c r="HP122" s="443"/>
      <c r="HQ122" s="444" t="s">
        <v>184</v>
      </c>
      <c r="HR122" s="443"/>
      <c r="HS122" s="444" t="s">
        <v>185</v>
      </c>
      <c r="HT122" s="460"/>
      <c r="HU122" s="443"/>
      <c r="HV122" s="444" t="s">
        <v>187</v>
      </c>
      <c r="HW122" s="443"/>
      <c r="HX122" s="444" t="s">
        <v>183</v>
      </c>
      <c r="HY122" s="24">
        <v>4226.1000000000022</v>
      </c>
      <c r="HZ122" s="444" t="s">
        <v>184</v>
      </c>
      <c r="IA122" s="443"/>
      <c r="IB122" s="444" t="s">
        <v>185</v>
      </c>
      <c r="IC122" s="460"/>
      <c r="ID122" s="443"/>
      <c r="IE122" s="444" t="s">
        <v>187</v>
      </c>
      <c r="IF122" s="443"/>
      <c r="IG122" s="444" t="s">
        <v>183</v>
      </c>
      <c r="IH122" s="443"/>
      <c r="II122" s="444" t="s">
        <v>184</v>
      </c>
      <c r="IJ122" s="443"/>
      <c r="IK122" s="444" t="s">
        <v>185</v>
      </c>
      <c r="IL122" s="460"/>
      <c r="IM122" s="443"/>
      <c r="IN122" s="444" t="s">
        <v>187</v>
      </c>
      <c r="IO122" s="443"/>
      <c r="IP122" s="444" t="s">
        <v>183</v>
      </c>
      <c r="IQ122" s="443"/>
      <c r="IR122" s="444" t="s">
        <v>184</v>
      </c>
      <c r="IS122" s="443"/>
      <c r="IT122" s="444" t="s">
        <v>185</v>
      </c>
      <c r="IU122" s="460"/>
      <c r="IV122" s="443"/>
      <c r="IW122" s="444" t="s">
        <v>187</v>
      </c>
      <c r="IX122" s="443"/>
      <c r="IY122" s="444" t="s">
        <v>183</v>
      </c>
      <c r="IZ122" s="24">
        <v>383.70000000000118</v>
      </c>
      <c r="JA122" s="444" t="s">
        <v>184</v>
      </c>
      <c r="JB122" s="443"/>
      <c r="JC122" s="444" t="s">
        <v>185</v>
      </c>
      <c r="JD122" s="460"/>
      <c r="JE122" s="443"/>
      <c r="JF122" s="444" t="s">
        <v>187</v>
      </c>
      <c r="JG122" s="443"/>
      <c r="JH122" s="444" t="s">
        <v>183</v>
      </c>
      <c r="JI122" s="663">
        <v>572.79999999999745</v>
      </c>
      <c r="JJ122" s="444" t="s">
        <v>184</v>
      </c>
      <c r="JK122" s="443"/>
      <c r="JL122" s="444" t="s">
        <v>185</v>
      </c>
      <c r="JM122" s="460"/>
      <c r="JN122" s="443"/>
      <c r="JO122" s="444" t="s">
        <v>187</v>
      </c>
      <c r="JP122" s="443"/>
      <c r="JQ122" s="444" t="s">
        <v>183</v>
      </c>
      <c r="JR122" s="443"/>
      <c r="JS122" s="444" t="s">
        <v>184</v>
      </c>
      <c r="JT122" s="443"/>
      <c r="JU122" s="444" t="s">
        <v>185</v>
      </c>
      <c r="JV122" s="460"/>
      <c r="JW122" s="443"/>
      <c r="JX122" s="444" t="s">
        <v>187</v>
      </c>
      <c r="JY122" s="443"/>
      <c r="JZ122" s="444" t="s">
        <v>183</v>
      </c>
      <c r="KA122" s="24">
        <v>1995.6999999999207</v>
      </c>
      <c r="KB122" s="444" t="s">
        <v>184</v>
      </c>
      <c r="KC122" s="443"/>
      <c r="KD122" s="444" t="s">
        <v>185</v>
      </c>
      <c r="KE122" s="460"/>
      <c r="KF122" s="443"/>
      <c r="KG122" s="444" t="s">
        <v>187</v>
      </c>
      <c r="KH122" s="443"/>
      <c r="KI122" s="444" t="s">
        <v>183</v>
      </c>
      <c r="KJ122" s="663">
        <v>0</v>
      </c>
      <c r="KK122" s="444" t="s">
        <v>184</v>
      </c>
      <c r="KL122" s="443"/>
      <c r="KM122" s="444" t="s">
        <v>185</v>
      </c>
      <c r="KN122" s="460"/>
      <c r="KO122" s="443"/>
      <c r="KP122" s="444" t="s">
        <v>187</v>
      </c>
      <c r="KQ122" s="443"/>
      <c r="KR122" s="444" t="s">
        <v>183</v>
      </c>
      <c r="KS122" s="443"/>
      <c r="KT122" s="444" t="s">
        <v>184</v>
      </c>
      <c r="KU122" s="443"/>
      <c r="KV122" s="444" t="s">
        <v>185</v>
      </c>
      <c r="KW122" s="460"/>
      <c r="KX122" s="443"/>
      <c r="KY122" s="444" t="s">
        <v>187</v>
      </c>
      <c r="KZ122" s="443"/>
      <c r="LA122" s="444" t="s">
        <v>183</v>
      </c>
      <c r="LB122" s="443"/>
      <c r="LC122" s="444" t="s">
        <v>184</v>
      </c>
      <c r="LD122" s="443"/>
      <c r="LE122" s="444" t="s">
        <v>185</v>
      </c>
      <c r="LF122" s="460"/>
      <c r="LG122" s="443"/>
      <c r="LH122" s="444" t="s">
        <v>187</v>
      </c>
      <c r="LI122" s="443"/>
      <c r="LJ122" s="444" t="s">
        <v>183</v>
      </c>
      <c r="LK122" s="443"/>
      <c r="LL122" s="444" t="s">
        <v>184</v>
      </c>
      <c r="LM122" s="443"/>
      <c r="LN122" s="444" t="s">
        <v>185</v>
      </c>
      <c r="LO122" s="460"/>
      <c r="LP122" s="443"/>
      <c r="LQ122" s="444" t="s">
        <v>187</v>
      </c>
      <c r="LR122" s="443"/>
      <c r="LS122" s="444" t="s">
        <v>183</v>
      </c>
      <c r="LT122" s="24">
        <v>106.10000000000127</v>
      </c>
      <c r="LU122" s="444" t="s">
        <v>184</v>
      </c>
      <c r="LV122" s="443"/>
      <c r="LW122" s="444" t="s">
        <v>185</v>
      </c>
      <c r="LX122" s="460"/>
      <c r="LY122" s="443"/>
      <c r="LZ122" s="444" t="s">
        <v>187</v>
      </c>
      <c r="MA122" s="443"/>
      <c r="MB122" s="444" t="s">
        <v>183</v>
      </c>
      <c r="MC122" s="443"/>
      <c r="MD122" s="444" t="s">
        <v>184</v>
      </c>
      <c r="ME122" s="443"/>
      <c r="MF122" s="444" t="s">
        <v>185</v>
      </c>
      <c r="MG122" s="460"/>
      <c r="MH122" s="443"/>
      <c r="MI122" s="444" t="s">
        <v>187</v>
      </c>
      <c r="MJ122" s="443"/>
      <c r="MK122" s="444" t="s">
        <v>183</v>
      </c>
      <c r="ML122" s="24">
        <v>1241.6000000000076</v>
      </c>
      <c r="MM122" s="444" t="s">
        <v>184</v>
      </c>
      <c r="MN122" s="443"/>
      <c r="MO122" s="444" t="s">
        <v>185</v>
      </c>
      <c r="MP122" s="460"/>
      <c r="MQ122" s="443"/>
      <c r="MR122" s="444" t="s">
        <v>187</v>
      </c>
      <c r="MS122" s="443"/>
      <c r="MT122" s="444" t="s">
        <v>183</v>
      </c>
      <c r="MU122" s="24">
        <v>314.49999999998909</v>
      </c>
      <c r="MV122" s="444" t="s">
        <v>184</v>
      </c>
      <c r="MW122" s="443"/>
      <c r="MX122" s="444" t="s">
        <v>185</v>
      </c>
      <c r="MY122" s="460"/>
      <c r="MZ122" s="443"/>
      <c r="NA122" s="444" t="s">
        <v>187</v>
      </c>
      <c r="NB122" s="443"/>
      <c r="NC122" s="444" t="s">
        <v>183</v>
      </c>
      <c r="ND122" s="443"/>
      <c r="NE122" s="444" t="s">
        <v>184</v>
      </c>
      <c r="NF122" s="443"/>
      <c r="NG122" s="444" t="s">
        <v>185</v>
      </c>
      <c r="NH122" s="460"/>
    </row>
    <row r="123" spans="1:372" ht="18">
      <c r="A123" s="110">
        <v>2020</v>
      </c>
      <c r="B123" s="59">
        <f>SUM(D123:AAP123)</f>
        <v>10809.699999999921</v>
      </c>
      <c r="C123" s="460"/>
      <c r="D123" s="443"/>
      <c r="E123" s="286">
        <f>D122*0.25</f>
        <v>0</v>
      </c>
      <c r="F123" s="24"/>
      <c r="G123" s="286">
        <f>F122*0.5</f>
        <v>99.45</v>
      </c>
      <c r="H123" s="443"/>
      <c r="I123" s="286">
        <f>H122*0.75</f>
        <v>0</v>
      </c>
      <c r="J123" s="443"/>
      <c r="K123" s="286">
        <f>J122*1</f>
        <v>0</v>
      </c>
      <c r="L123" s="460"/>
      <c r="M123" s="443"/>
      <c r="N123" s="286">
        <f>M122*0.25</f>
        <v>0</v>
      </c>
      <c r="O123" s="443"/>
      <c r="P123" s="286">
        <f>O122*0.5</f>
        <v>132.75000000000003</v>
      </c>
      <c r="Q123" s="443"/>
      <c r="R123" s="286">
        <f>Q122*0.75</f>
        <v>0</v>
      </c>
      <c r="S123" s="443"/>
      <c r="T123" s="286">
        <f>S122*1</f>
        <v>0</v>
      </c>
      <c r="U123" s="460"/>
      <c r="V123" s="443"/>
      <c r="W123" s="286">
        <f>V122*0.25</f>
        <v>0</v>
      </c>
      <c r="X123" s="443"/>
      <c r="Y123" s="286">
        <f>X122*0.5</f>
        <v>376.55000000000007</v>
      </c>
      <c r="Z123" s="24"/>
      <c r="AA123" s="286">
        <f>Z122*0.75</f>
        <v>0</v>
      </c>
      <c r="AB123" s="24"/>
      <c r="AC123" s="286">
        <f t="shared" ref="AC123:AC154" si="109">AB122*1</f>
        <v>0</v>
      </c>
      <c r="AD123" s="460"/>
      <c r="AE123" s="443"/>
      <c r="AF123" s="286">
        <f>AE122*0.25</f>
        <v>0</v>
      </c>
      <c r="AG123" s="443"/>
      <c r="AH123" s="286">
        <f>AG122*0.5</f>
        <v>98.599999999999909</v>
      </c>
      <c r="AI123" s="443"/>
      <c r="AJ123" s="286">
        <f>AI122*0.75</f>
        <v>0</v>
      </c>
      <c r="AL123" s="286">
        <f t="shared" ref="AL123:AL154" si="110">AK122*1</f>
        <v>0</v>
      </c>
      <c r="AM123" s="460"/>
      <c r="AN123" s="443"/>
      <c r="AO123" s="286">
        <f>AN122*0.25</f>
        <v>0</v>
      </c>
      <c r="AP123" s="443"/>
      <c r="AQ123" s="286">
        <f>AP122*0.5</f>
        <v>0</v>
      </c>
      <c r="AR123" s="443"/>
      <c r="AS123" s="286">
        <f>AR122*0.75</f>
        <v>233.02499999999986</v>
      </c>
      <c r="AT123" s="443"/>
      <c r="AU123" s="286">
        <f>AT122*1</f>
        <v>0</v>
      </c>
      <c r="AV123" s="460"/>
      <c r="AW123" s="443"/>
      <c r="AX123" s="286">
        <f>AW122*0.25</f>
        <v>0</v>
      </c>
      <c r="AY123" s="443"/>
      <c r="AZ123" s="286">
        <f>AY122*0.5</f>
        <v>0</v>
      </c>
      <c r="BB123" s="286">
        <f>BA122*0.75</f>
        <v>272.7750000000002</v>
      </c>
      <c r="BC123" s="24"/>
      <c r="BD123" s="286">
        <f>BC122*1</f>
        <v>0</v>
      </c>
      <c r="BE123" s="460"/>
      <c r="BF123" s="443"/>
      <c r="BG123" s="286">
        <f>BF122*0.25</f>
        <v>0</v>
      </c>
      <c r="BH123" s="443"/>
      <c r="BI123" s="286">
        <f>BH122*0.5</f>
        <v>0</v>
      </c>
      <c r="BJ123" s="443"/>
      <c r="BK123" s="286">
        <f>BJ122*0.75</f>
        <v>274.27499999999986</v>
      </c>
      <c r="BL123" s="443"/>
      <c r="BM123" s="286">
        <f>BL122*1</f>
        <v>0</v>
      </c>
      <c r="BN123" s="460"/>
      <c r="BO123" s="443"/>
      <c r="BP123" s="286">
        <f>BO122*0.25</f>
        <v>0</v>
      </c>
      <c r="BQ123" s="443"/>
      <c r="BR123" s="286">
        <f>BQ122*0.5</f>
        <v>0</v>
      </c>
      <c r="BS123" s="443"/>
      <c r="BT123" s="286">
        <f>BS122*0.75</f>
        <v>315.29999999999973</v>
      </c>
      <c r="BU123" s="443"/>
      <c r="BV123" s="286">
        <f>BU122*1</f>
        <v>0</v>
      </c>
      <c r="BW123" s="460"/>
      <c r="BX123" s="443"/>
      <c r="BY123" s="286">
        <f>BX122*0.25</f>
        <v>0</v>
      </c>
      <c r="BZ123" s="443"/>
      <c r="CA123" s="286">
        <f>BZ122*0.5</f>
        <v>0</v>
      </c>
      <c r="CB123" s="443"/>
      <c r="CC123" s="286">
        <f>CB122*0.75</f>
        <v>160.27499999999509</v>
      </c>
      <c r="CD123" s="443"/>
      <c r="CE123" s="286">
        <f>CD122*1</f>
        <v>0</v>
      </c>
      <c r="CF123" s="460"/>
      <c r="CG123" s="443"/>
      <c r="CH123" s="286">
        <f>CG122*0.25</f>
        <v>0</v>
      </c>
      <c r="CI123" s="443"/>
      <c r="CJ123" s="286">
        <f>CI122*0.5</f>
        <v>0</v>
      </c>
      <c r="CK123" s="443"/>
      <c r="CL123" s="286">
        <f>CK122*0.75</f>
        <v>0</v>
      </c>
      <c r="CM123" s="443"/>
      <c r="CN123" s="286">
        <f>CM122*1</f>
        <v>0</v>
      </c>
      <c r="CO123" s="460"/>
      <c r="CP123" s="443"/>
      <c r="CQ123" s="286">
        <f>CP122*0.25</f>
        <v>0</v>
      </c>
      <c r="CR123" s="443"/>
      <c r="CS123" s="286">
        <f>CR122*0.5</f>
        <v>0</v>
      </c>
      <c r="CT123" s="443"/>
      <c r="CU123" s="286">
        <f>CT122*0.75</f>
        <v>0</v>
      </c>
      <c r="CV123" s="443"/>
      <c r="CW123" s="286">
        <f>CV122*1</f>
        <v>0</v>
      </c>
      <c r="CX123" s="460"/>
      <c r="CY123" s="443"/>
      <c r="CZ123" s="286">
        <f>CY122*0.25</f>
        <v>0</v>
      </c>
      <c r="DA123" s="443"/>
      <c r="DB123" s="286">
        <f>DA122*0.5</f>
        <v>0</v>
      </c>
      <c r="DC123" s="443"/>
      <c r="DD123" s="286">
        <f>DC122*0.75</f>
        <v>248.24999999999591</v>
      </c>
      <c r="DE123" s="443"/>
      <c r="DF123" s="286">
        <f>DE122*1</f>
        <v>0</v>
      </c>
      <c r="DG123" s="460"/>
      <c r="DH123" s="443"/>
      <c r="DI123" s="286">
        <f>DH122*0.25</f>
        <v>0</v>
      </c>
      <c r="DJ123" s="443"/>
      <c r="DK123" s="286">
        <f>DJ122*0.5</f>
        <v>0</v>
      </c>
      <c r="DL123" s="443"/>
      <c r="DM123" s="286">
        <f>DL122*0.75</f>
        <v>0</v>
      </c>
      <c r="DN123" s="443"/>
      <c r="DO123" s="286">
        <f>DN122*1</f>
        <v>0</v>
      </c>
      <c r="DP123" s="460"/>
      <c r="DQ123" s="443"/>
      <c r="DR123" s="286">
        <f>DQ122*0.25</f>
        <v>0</v>
      </c>
      <c r="DS123" s="443"/>
      <c r="DT123" s="286">
        <f>DS122*0.5</f>
        <v>0</v>
      </c>
      <c r="DU123" s="443"/>
      <c r="DV123" s="286">
        <f>DU122*0.75</f>
        <v>229.12499999999591</v>
      </c>
      <c r="DW123" s="443"/>
      <c r="DX123" s="286">
        <f>DW122*1</f>
        <v>0</v>
      </c>
      <c r="DY123" s="460"/>
      <c r="DZ123" s="443"/>
      <c r="EA123" s="286">
        <f>DZ122*0.25</f>
        <v>0</v>
      </c>
      <c r="EB123" s="443"/>
      <c r="EC123" s="286">
        <f>EB122*0.5</f>
        <v>0</v>
      </c>
      <c r="ED123" s="443"/>
      <c r="EE123" s="286">
        <f>ED122*0.75</f>
        <v>0</v>
      </c>
      <c r="EF123" s="443"/>
      <c r="EG123" s="286">
        <f>EF122*1</f>
        <v>0</v>
      </c>
      <c r="EH123" s="460"/>
      <c r="EI123" s="443"/>
      <c r="EJ123" s="286">
        <f>EI122*0.25</f>
        <v>0</v>
      </c>
      <c r="EK123" s="443"/>
      <c r="EL123" s="286">
        <f>EK122*0.5</f>
        <v>0</v>
      </c>
      <c r="EM123" s="443"/>
      <c r="EN123" s="286">
        <f>EM122*0.75</f>
        <v>0</v>
      </c>
      <c r="EO123" s="443"/>
      <c r="EP123" s="286">
        <f>EO122*1</f>
        <v>0</v>
      </c>
      <c r="EQ123" s="460"/>
      <c r="ER123" s="443"/>
      <c r="ES123" s="286">
        <f>ER122*0.25</f>
        <v>0</v>
      </c>
      <c r="ET123" s="443"/>
      <c r="EU123" s="286">
        <f>ET122*0.5</f>
        <v>0</v>
      </c>
      <c r="EV123" s="443"/>
      <c r="EW123" s="286">
        <f>EV122*0.75</f>
        <v>0</v>
      </c>
      <c r="EX123" s="443"/>
      <c r="EY123" s="286">
        <f>EX122*1</f>
        <v>0</v>
      </c>
      <c r="EZ123" s="460"/>
      <c r="FA123" s="443"/>
      <c r="FB123" s="286">
        <f>FA122*0.25</f>
        <v>0</v>
      </c>
      <c r="FC123" s="443"/>
      <c r="FD123" s="286">
        <f>FC122*0.5</f>
        <v>0</v>
      </c>
      <c r="FE123" s="443"/>
      <c r="FF123" s="286">
        <f>FE122*0.75</f>
        <v>162.82500000000164</v>
      </c>
      <c r="FG123" s="443"/>
      <c r="FH123" s="286">
        <f>FG122*1</f>
        <v>0</v>
      </c>
      <c r="FI123" s="460"/>
      <c r="FJ123" s="443"/>
      <c r="FK123" s="286">
        <f>FJ122*0.25</f>
        <v>0</v>
      </c>
      <c r="FL123" s="443"/>
      <c r="FM123" s="286">
        <f>FL122*0.5</f>
        <v>0</v>
      </c>
      <c r="FN123" s="443"/>
      <c r="FO123" s="286">
        <f>FN122*0.75</f>
        <v>535.12499999999864</v>
      </c>
      <c r="FP123" s="443"/>
      <c r="FQ123" s="286">
        <f>FP122*1</f>
        <v>0</v>
      </c>
      <c r="FR123" s="460"/>
      <c r="FS123" s="443"/>
      <c r="FT123" s="286">
        <f>FS122*0.25</f>
        <v>0</v>
      </c>
      <c r="FU123" s="443"/>
      <c r="FV123" s="286">
        <f>FU122*0.5</f>
        <v>0</v>
      </c>
      <c r="FW123" s="443"/>
      <c r="FX123" s="286">
        <f>FW122*0.75</f>
        <v>0</v>
      </c>
      <c r="FY123" s="443"/>
      <c r="FZ123" s="286">
        <f>FY122*1</f>
        <v>0</v>
      </c>
      <c r="GA123" s="460"/>
      <c r="GB123" s="443"/>
      <c r="GC123" s="286">
        <f>GB122*0.25</f>
        <v>0</v>
      </c>
      <c r="GD123" s="443"/>
      <c r="GE123" s="286">
        <f>GD122*0.5</f>
        <v>0</v>
      </c>
      <c r="GF123" s="443"/>
      <c r="GG123" s="286">
        <f>GF122*0.75</f>
        <v>0</v>
      </c>
      <c r="GH123" s="443"/>
      <c r="GI123" s="286">
        <f>GH122*1</f>
        <v>0</v>
      </c>
      <c r="GJ123" s="460"/>
      <c r="GK123" s="443"/>
      <c r="GL123" s="286">
        <f>GK122*0.25</f>
        <v>0</v>
      </c>
      <c r="GM123" s="443"/>
      <c r="GN123" s="286">
        <f>GM122*0.5</f>
        <v>0</v>
      </c>
      <c r="GO123" s="443"/>
      <c r="GP123" s="286">
        <f>GO122*0.75</f>
        <v>396.89999999999645</v>
      </c>
      <c r="GQ123" s="443"/>
      <c r="GR123" s="286">
        <f>GQ122*1</f>
        <v>0</v>
      </c>
      <c r="GS123" s="460"/>
      <c r="GT123" s="443"/>
      <c r="GU123" s="286">
        <f>GT122*0.25</f>
        <v>0</v>
      </c>
      <c r="GV123" s="443"/>
      <c r="GW123" s="286">
        <f>GV122*0.5</f>
        <v>0</v>
      </c>
      <c r="GX123" s="443"/>
      <c r="GY123" s="286">
        <f>GX122*0.75</f>
        <v>0</v>
      </c>
      <c r="GZ123" s="443"/>
      <c r="HA123" s="286">
        <f>GZ122*1</f>
        <v>0</v>
      </c>
      <c r="HB123" s="460"/>
      <c r="HC123" s="443"/>
      <c r="HD123" s="286">
        <f>HC122*0.25</f>
        <v>0</v>
      </c>
      <c r="HE123" s="443"/>
      <c r="HF123" s="286">
        <f>HE122*0.5</f>
        <v>0</v>
      </c>
      <c r="HG123" s="443"/>
      <c r="HH123" s="286">
        <f>HG122*0.75</f>
        <v>644.10000000000014</v>
      </c>
      <c r="HI123" s="443"/>
      <c r="HJ123" s="286">
        <f>HI122*1</f>
        <v>0</v>
      </c>
      <c r="HK123" s="460"/>
      <c r="HL123" s="443"/>
      <c r="HM123" s="286">
        <f>HL122*0.25</f>
        <v>0</v>
      </c>
      <c r="HN123" s="443"/>
      <c r="HO123" s="286">
        <f>HN122*0.5</f>
        <v>0</v>
      </c>
      <c r="HP123" s="443"/>
      <c r="HQ123" s="286">
        <f>HP122*0.75</f>
        <v>0</v>
      </c>
      <c r="HR123" s="443"/>
      <c r="HS123" s="286">
        <f>HR122*1</f>
        <v>0</v>
      </c>
      <c r="HT123" s="460"/>
      <c r="HU123" s="443"/>
      <c r="HV123" s="286">
        <f>HU122*0.25</f>
        <v>0</v>
      </c>
      <c r="HW123" s="443"/>
      <c r="HX123" s="286">
        <f>HW122*0.5</f>
        <v>0</v>
      </c>
      <c r="HY123" s="443"/>
      <c r="HZ123" s="286">
        <f>HY122*0.75</f>
        <v>3169.5750000000016</v>
      </c>
      <c r="IA123" s="443"/>
      <c r="IB123" s="286">
        <f>IA122*1</f>
        <v>0</v>
      </c>
      <c r="IC123" s="460"/>
      <c r="ID123" s="443"/>
      <c r="IE123" s="286">
        <f>ID122*0.25</f>
        <v>0</v>
      </c>
      <c r="IF123" s="443"/>
      <c r="IG123" s="286">
        <f>IF122*0.5</f>
        <v>0</v>
      </c>
      <c r="IH123" s="443"/>
      <c r="II123" s="286">
        <f>IH122*0.75</f>
        <v>0</v>
      </c>
      <c r="IJ123" s="443"/>
      <c r="IK123" s="286">
        <f>IJ122*1</f>
        <v>0</v>
      </c>
      <c r="IL123" s="460"/>
      <c r="IM123" s="443"/>
      <c r="IN123" s="286">
        <f>IM122*0.25</f>
        <v>0</v>
      </c>
      <c r="IO123" s="443"/>
      <c r="IP123" s="286">
        <f>IO122*0.5</f>
        <v>0</v>
      </c>
      <c r="IQ123" s="443"/>
      <c r="IR123" s="286">
        <f>IQ122*0.75</f>
        <v>0</v>
      </c>
      <c r="IS123" s="443"/>
      <c r="IT123" s="286">
        <f>IS122*1</f>
        <v>0</v>
      </c>
      <c r="IU123" s="460"/>
      <c r="IV123" s="443"/>
      <c r="IW123" s="286">
        <f>IV122*0.25</f>
        <v>0</v>
      </c>
      <c r="IX123" s="443"/>
      <c r="IY123" s="286">
        <f>IX122*0.5</f>
        <v>0</v>
      </c>
      <c r="IZ123" s="443"/>
      <c r="JA123" s="286">
        <f>IZ122*0.75</f>
        <v>287.77500000000089</v>
      </c>
      <c r="JB123" s="443"/>
      <c r="JC123" s="286">
        <f>JB122*1</f>
        <v>0</v>
      </c>
      <c r="JD123" s="460"/>
      <c r="JE123" s="443"/>
      <c r="JF123" s="286">
        <f>JE122*0.25</f>
        <v>0</v>
      </c>
      <c r="JG123" s="443"/>
      <c r="JH123" s="286">
        <f>JG122*0.5</f>
        <v>0</v>
      </c>
      <c r="JI123" s="443"/>
      <c r="JJ123" s="286">
        <f>JI122*0.75</f>
        <v>429.59999999999809</v>
      </c>
      <c r="JK123" s="443"/>
      <c r="JL123" s="286">
        <f>JK122*1</f>
        <v>0</v>
      </c>
      <c r="JM123" s="460"/>
      <c r="JN123" s="443"/>
      <c r="JO123" s="286">
        <f>JN122*0.25</f>
        <v>0</v>
      </c>
      <c r="JP123" s="443"/>
      <c r="JQ123" s="286">
        <f>JP122*0.5</f>
        <v>0</v>
      </c>
      <c r="JR123" s="443"/>
      <c r="JS123" s="286">
        <f>JR122*0.75</f>
        <v>0</v>
      </c>
      <c r="JT123" s="443"/>
      <c r="JU123" s="286">
        <f>JT122*1</f>
        <v>0</v>
      </c>
      <c r="JV123" s="460"/>
      <c r="JW123" s="443"/>
      <c r="JX123" s="286">
        <f>JW122*0.25</f>
        <v>0</v>
      </c>
      <c r="JY123" s="443"/>
      <c r="JZ123" s="286">
        <f>JY122*0.5</f>
        <v>0</v>
      </c>
      <c r="KA123" s="443"/>
      <c r="KB123" s="286">
        <f>KA122*0.75</f>
        <v>1496.7749999999405</v>
      </c>
      <c r="KC123" s="443"/>
      <c r="KD123" s="286">
        <f t="shared" ref="KD123" si="111">KC122*1</f>
        <v>0</v>
      </c>
      <c r="KE123" s="460"/>
      <c r="KF123" s="443"/>
      <c r="KG123" s="286">
        <f>KF122*0.25</f>
        <v>0</v>
      </c>
      <c r="KH123" s="443"/>
      <c r="KI123" s="286">
        <f>KH122*0.5</f>
        <v>0</v>
      </c>
      <c r="KJ123" s="443"/>
      <c r="KK123" s="286">
        <f>KJ122*0.75</f>
        <v>0</v>
      </c>
      <c r="KL123" s="443"/>
      <c r="KM123" s="286">
        <f>KL122*1</f>
        <v>0</v>
      </c>
      <c r="KN123" s="460"/>
      <c r="KO123" s="443"/>
      <c r="KP123" s="286">
        <f>KO122*0.25</f>
        <v>0</v>
      </c>
      <c r="KQ123" s="443"/>
      <c r="KR123" s="286">
        <f>KQ122*0.5</f>
        <v>0</v>
      </c>
      <c r="KS123" s="443"/>
      <c r="KT123" s="286">
        <f>KS122*0.75</f>
        <v>0</v>
      </c>
      <c r="KU123" s="443"/>
      <c r="KV123" s="286">
        <f>KU122*1</f>
        <v>0</v>
      </c>
      <c r="KW123" s="460"/>
      <c r="KX123" s="443"/>
      <c r="KY123" s="286">
        <f>KX122*0.25</f>
        <v>0</v>
      </c>
      <c r="KZ123" s="443"/>
      <c r="LA123" s="286">
        <f>KZ122*0.5</f>
        <v>0</v>
      </c>
      <c r="LB123" s="443"/>
      <c r="LC123" s="286">
        <f>LB122*0.75</f>
        <v>0</v>
      </c>
      <c r="LD123" s="443"/>
      <c r="LE123" s="286">
        <f>LD122*1</f>
        <v>0</v>
      </c>
      <c r="LF123" s="460"/>
      <c r="LG123" s="443"/>
      <c r="LH123" s="286">
        <f>LG122*0.25</f>
        <v>0</v>
      </c>
      <c r="LI123" s="443"/>
      <c r="LJ123" s="286">
        <f>LI122*0.5</f>
        <v>0</v>
      </c>
      <c r="LK123" s="443"/>
      <c r="LL123" s="286">
        <f>LK122*0.75</f>
        <v>0</v>
      </c>
      <c r="LM123" s="443"/>
      <c r="LN123" s="286">
        <f>LM122*1</f>
        <v>0</v>
      </c>
      <c r="LO123" s="460"/>
      <c r="LP123" s="443"/>
      <c r="LQ123" s="286">
        <f>LP122*0.25</f>
        <v>0</v>
      </c>
      <c r="LR123" s="443"/>
      <c r="LS123" s="286">
        <f>LR122*0.5</f>
        <v>0</v>
      </c>
      <c r="LT123" s="443"/>
      <c r="LU123" s="286">
        <f>LT122*0.75</f>
        <v>79.575000000000955</v>
      </c>
      <c r="LV123" s="443"/>
      <c r="LW123" s="286">
        <f>LV122*1</f>
        <v>0</v>
      </c>
      <c r="LX123" s="460"/>
      <c r="LY123" s="443"/>
      <c r="LZ123" s="286">
        <f>LY122*0.25</f>
        <v>0</v>
      </c>
      <c r="MA123" s="443"/>
      <c r="MB123" s="286">
        <f>MA122*0.5</f>
        <v>0</v>
      </c>
      <c r="MC123" s="443"/>
      <c r="MD123" s="286">
        <f>MC122*0.75</f>
        <v>0</v>
      </c>
      <c r="ME123" s="443"/>
      <c r="MF123" s="286">
        <f>ME122*1</f>
        <v>0</v>
      </c>
      <c r="MG123" s="460"/>
      <c r="MH123" s="443"/>
      <c r="MI123" s="286">
        <f>MH122*0.25</f>
        <v>0</v>
      </c>
      <c r="MJ123" s="443"/>
      <c r="MK123" s="286">
        <f>MJ122*0.5</f>
        <v>0</v>
      </c>
      <c r="ML123" s="443"/>
      <c r="MM123" s="286">
        <f>ML122*0.75</f>
        <v>931.20000000000573</v>
      </c>
      <c r="MN123" s="443"/>
      <c r="MO123" s="286">
        <f>MN122*1</f>
        <v>0</v>
      </c>
      <c r="MP123" s="460"/>
      <c r="MQ123" s="443"/>
      <c r="MR123" s="286">
        <f>MQ122*0.25</f>
        <v>0</v>
      </c>
      <c r="MS123" s="443"/>
      <c r="MT123" s="286">
        <f>MS122*0.5</f>
        <v>0</v>
      </c>
      <c r="MU123" s="443"/>
      <c r="MV123" s="286">
        <f>MU122*0.75</f>
        <v>235.87499999999181</v>
      </c>
      <c r="MW123" s="443"/>
      <c r="MX123" s="286">
        <f>MW122*1</f>
        <v>0</v>
      </c>
      <c r="MY123" s="460"/>
      <c r="MZ123" s="443"/>
      <c r="NA123" s="286">
        <f>MZ122*0.25</f>
        <v>0</v>
      </c>
      <c r="NB123" s="443"/>
      <c r="NC123" s="286">
        <f>NB122*0.5</f>
        <v>0</v>
      </c>
      <c r="ND123" s="443"/>
      <c r="NE123" s="286">
        <f>ND122*0.75</f>
        <v>0</v>
      </c>
      <c r="NF123" s="443"/>
      <c r="NG123" s="286">
        <f>NF122*1</f>
        <v>0</v>
      </c>
      <c r="NH123" s="460"/>
    </row>
    <row r="124" spans="1:372" s="50" customFormat="1" ht="15">
      <c r="A124" s="253"/>
      <c r="B124" s="254"/>
      <c r="C124" s="255"/>
      <c r="D124" s="305"/>
      <c r="E124" s="355"/>
      <c r="F124" s="178"/>
      <c r="G124" s="305"/>
      <c r="H124" s="305"/>
      <c r="I124" s="305"/>
      <c r="J124" s="305"/>
      <c r="K124" s="305"/>
      <c r="L124" s="255"/>
      <c r="M124" s="305"/>
      <c r="N124" s="355"/>
      <c r="O124" s="305"/>
      <c r="P124" s="305"/>
      <c r="Q124" s="305"/>
      <c r="R124" s="305"/>
      <c r="S124" s="305"/>
      <c r="T124" s="305"/>
      <c r="U124" s="255"/>
      <c r="V124" s="305"/>
      <c r="W124" s="355"/>
      <c r="X124" s="305"/>
      <c r="Y124" s="305"/>
      <c r="Z124" s="178"/>
      <c r="AA124" s="305"/>
      <c r="AB124" s="24"/>
      <c r="AC124" s="48"/>
      <c r="AD124" s="255"/>
      <c r="AE124" s="305"/>
      <c r="AF124" s="355"/>
      <c r="AG124" s="305"/>
      <c r="AH124" s="305"/>
      <c r="AI124" s="305"/>
      <c r="AJ124" s="305"/>
      <c r="AL124" s="48"/>
      <c r="AM124" s="255"/>
      <c r="AN124" s="305"/>
      <c r="AO124" s="355"/>
      <c r="AP124" s="305"/>
      <c r="AQ124" s="305"/>
      <c r="AR124" s="305"/>
      <c r="AS124" s="305"/>
      <c r="AT124" s="305"/>
      <c r="AU124" s="48"/>
      <c r="AV124" s="255"/>
      <c r="AW124" s="305"/>
      <c r="AX124" s="355"/>
      <c r="AY124" s="305"/>
      <c r="AZ124" s="305"/>
      <c r="BA124" s="305"/>
      <c r="BB124" s="305"/>
      <c r="BC124" s="305"/>
      <c r="BD124" s="48"/>
      <c r="BE124" s="255"/>
      <c r="BF124" s="305"/>
      <c r="BG124" s="355"/>
      <c r="BH124" s="305"/>
      <c r="BI124" s="305"/>
      <c r="BJ124" s="305"/>
      <c r="BK124" s="305"/>
      <c r="BL124" s="305"/>
      <c r="BM124" s="48"/>
      <c r="BN124" s="255"/>
      <c r="BO124" s="305"/>
      <c r="BP124" s="355"/>
      <c r="BQ124" s="305"/>
      <c r="BR124" s="305"/>
      <c r="BS124" s="305"/>
      <c r="BT124" s="305"/>
      <c r="BU124" s="305"/>
      <c r="BV124" s="48"/>
      <c r="BW124" s="255"/>
      <c r="BX124" s="305"/>
      <c r="BY124" s="355"/>
      <c r="BZ124" s="305"/>
      <c r="CA124" s="305"/>
      <c r="CB124" s="305"/>
      <c r="CC124" s="305"/>
      <c r="CD124" s="305"/>
      <c r="CE124" s="48"/>
      <c r="CF124" s="255"/>
      <c r="CG124" s="305"/>
      <c r="CH124" s="355"/>
      <c r="CI124" s="305"/>
      <c r="CJ124" s="305"/>
      <c r="CK124" s="305"/>
      <c r="CL124" s="305"/>
      <c r="CM124" s="305"/>
      <c r="CN124" s="48"/>
      <c r="CO124" s="255"/>
      <c r="CP124" s="305"/>
      <c r="CQ124" s="355"/>
      <c r="CR124" s="305"/>
      <c r="CS124" s="305"/>
      <c r="CT124" s="305"/>
      <c r="CU124" s="305"/>
      <c r="CV124" s="305"/>
      <c r="CW124" s="48"/>
      <c r="CX124" s="255"/>
      <c r="CY124" s="305"/>
      <c r="CZ124" s="355"/>
      <c r="DA124" s="305"/>
      <c r="DB124" s="305"/>
      <c r="DC124" s="305"/>
      <c r="DD124" s="305"/>
      <c r="DE124" s="305"/>
      <c r="DF124" s="48"/>
      <c r="DG124" s="255"/>
      <c r="DH124" s="305"/>
      <c r="DI124" s="355"/>
      <c r="DJ124" s="305"/>
      <c r="DK124" s="305"/>
      <c r="DL124" s="305"/>
      <c r="DM124" s="305"/>
      <c r="DN124" s="305"/>
      <c r="DO124" s="48"/>
      <c r="DP124" s="255"/>
      <c r="DQ124" s="305"/>
      <c r="DR124" s="355"/>
      <c r="DS124" s="305"/>
      <c r="DT124" s="305"/>
      <c r="DU124" s="305"/>
      <c r="DV124" s="305"/>
      <c r="DW124" s="305"/>
      <c r="DX124" s="48"/>
      <c r="DY124" s="255"/>
      <c r="DZ124" s="305"/>
      <c r="EA124" s="355"/>
      <c r="EB124" s="305"/>
      <c r="EC124" s="305"/>
      <c r="ED124" s="305"/>
      <c r="EE124" s="305"/>
      <c r="EF124" s="305"/>
      <c r="EG124" s="48"/>
      <c r="EH124" s="255"/>
      <c r="EI124" s="305"/>
      <c r="EJ124" s="355"/>
      <c r="EK124" s="305"/>
      <c r="EL124" s="305"/>
      <c r="EM124" s="305"/>
      <c r="EN124" s="305"/>
      <c r="EO124" s="305"/>
      <c r="EP124" s="48"/>
      <c r="EQ124" s="255"/>
      <c r="ER124" s="305"/>
      <c r="ES124" s="355"/>
      <c r="ET124" s="305"/>
      <c r="EU124" s="305"/>
      <c r="EV124" s="305"/>
      <c r="EW124" s="305"/>
      <c r="EX124" s="305"/>
      <c r="EY124" s="48"/>
      <c r="EZ124" s="255"/>
      <c r="FA124" s="305"/>
      <c r="FB124" s="355"/>
      <c r="FC124" s="305"/>
      <c r="FD124" s="305"/>
      <c r="FE124" s="305"/>
      <c r="FF124" s="305"/>
      <c r="FG124" s="305"/>
      <c r="FH124" s="48"/>
      <c r="FI124" s="255"/>
      <c r="FJ124" s="305"/>
      <c r="FK124" s="355"/>
      <c r="FL124" s="305"/>
      <c r="FM124" s="305"/>
      <c r="FN124" s="305"/>
      <c r="FO124" s="305"/>
      <c r="FP124" s="305"/>
      <c r="FQ124" s="48"/>
      <c r="FR124" s="255"/>
      <c r="FS124" s="305"/>
      <c r="FT124" s="355"/>
      <c r="FU124" s="305"/>
      <c r="FV124" s="305"/>
      <c r="FW124" s="305"/>
      <c r="FX124" s="305"/>
      <c r="FY124" s="305"/>
      <c r="FZ124" s="48"/>
      <c r="GA124" s="255"/>
      <c r="GB124" s="305"/>
      <c r="GC124" s="355"/>
      <c r="GD124" s="305"/>
      <c r="GE124" s="305"/>
      <c r="GF124" s="305"/>
      <c r="GG124" s="305"/>
      <c r="GH124" s="305"/>
      <c r="GI124" s="48"/>
      <c r="GJ124" s="255"/>
      <c r="GK124" s="305"/>
      <c r="GL124" s="355"/>
      <c r="GM124" s="305"/>
      <c r="GN124" s="305"/>
      <c r="GO124" s="305"/>
      <c r="GP124" s="305"/>
      <c r="GQ124" s="305"/>
      <c r="GR124" s="48"/>
      <c r="GS124" s="255"/>
      <c r="GT124" s="305"/>
      <c r="GU124" s="355"/>
      <c r="GV124" s="305"/>
      <c r="GW124" s="305"/>
      <c r="GX124" s="305"/>
      <c r="GY124" s="305"/>
      <c r="GZ124" s="305"/>
      <c r="HA124" s="305"/>
      <c r="HB124" s="255"/>
      <c r="HC124" s="305"/>
      <c r="HD124" s="355"/>
      <c r="HE124" s="305"/>
      <c r="HF124" s="305"/>
      <c r="HG124" s="305"/>
      <c r="HH124" s="305"/>
      <c r="HI124" s="305"/>
      <c r="HJ124" s="48"/>
      <c r="HK124" s="255"/>
      <c r="HL124" s="305"/>
      <c r="HM124" s="355"/>
      <c r="HN124" s="305"/>
      <c r="HO124" s="305"/>
      <c r="HP124" s="305"/>
      <c r="HQ124" s="305"/>
      <c r="HR124" s="305"/>
      <c r="HS124" s="48"/>
      <c r="HT124" s="255"/>
      <c r="HU124" s="305"/>
      <c r="HV124" s="355"/>
      <c r="HW124" s="305"/>
      <c r="HX124" s="305"/>
      <c r="HY124" s="305"/>
      <c r="HZ124" s="305"/>
      <c r="IA124" s="305"/>
      <c r="IB124" s="48"/>
      <c r="IC124" s="255"/>
      <c r="ID124" s="305"/>
      <c r="IE124" s="355"/>
      <c r="IF124" s="305"/>
      <c r="IG124" s="305"/>
      <c r="IH124" s="305"/>
      <c r="II124" s="305"/>
      <c r="IJ124" s="305"/>
      <c r="IK124" s="305"/>
      <c r="IL124" s="255"/>
      <c r="IM124" s="305"/>
      <c r="IN124" s="355"/>
      <c r="IO124" s="305"/>
      <c r="IP124" s="305"/>
      <c r="IQ124" s="305"/>
      <c r="IR124" s="305"/>
      <c r="IS124" s="305"/>
      <c r="IT124" s="48"/>
      <c r="IU124" s="255"/>
      <c r="IV124" s="305"/>
      <c r="IW124" s="355"/>
      <c r="IX124" s="305"/>
      <c r="IY124" s="305"/>
      <c r="IZ124" s="305"/>
      <c r="JA124" s="305"/>
      <c r="JB124" s="305"/>
      <c r="JC124" s="48"/>
      <c r="JD124" s="255"/>
      <c r="JE124" s="305"/>
      <c r="JF124" s="355"/>
      <c r="JG124" s="305"/>
      <c r="JH124" s="305"/>
      <c r="JI124" s="305"/>
      <c r="JJ124" s="305"/>
      <c r="JK124" s="305"/>
      <c r="JL124" s="48"/>
      <c r="JM124" s="255"/>
      <c r="JN124" s="305"/>
      <c r="JO124" s="355"/>
      <c r="JP124" s="305"/>
      <c r="JQ124" s="305"/>
      <c r="JR124" s="305"/>
      <c r="JS124" s="305"/>
      <c r="JT124" s="305"/>
      <c r="JU124" s="305"/>
      <c r="JV124" s="255"/>
      <c r="JW124" s="305"/>
      <c r="JX124" s="355"/>
      <c r="JY124" s="305"/>
      <c r="JZ124" s="305"/>
      <c r="KA124" s="305"/>
      <c r="KB124" s="305"/>
      <c r="KC124" s="305"/>
      <c r="KD124" s="48"/>
      <c r="KE124" s="255"/>
      <c r="KF124" s="305"/>
      <c r="KG124" s="355"/>
      <c r="KH124" s="305"/>
      <c r="KI124" s="305"/>
      <c r="KJ124" s="305"/>
      <c r="KK124" s="305"/>
      <c r="KL124" s="305"/>
      <c r="KM124" s="48"/>
      <c r="KN124" s="255"/>
      <c r="KO124" s="305"/>
      <c r="KP124" s="355"/>
      <c r="KQ124" s="305"/>
      <c r="KR124" s="305"/>
      <c r="KS124" s="305"/>
      <c r="KT124" s="305"/>
      <c r="KU124" s="305"/>
      <c r="KV124" s="305"/>
      <c r="KW124" s="255"/>
      <c r="KX124" s="305"/>
      <c r="KY124" s="355"/>
      <c r="KZ124" s="305"/>
      <c r="LA124" s="305"/>
      <c r="LB124" s="305"/>
      <c r="LC124" s="305"/>
      <c r="LD124" s="305"/>
      <c r="LE124" s="305"/>
      <c r="LF124" s="255"/>
      <c r="LG124" s="305"/>
      <c r="LH124" s="355"/>
      <c r="LI124" s="305"/>
      <c r="LJ124" s="305"/>
      <c r="LK124" s="305"/>
      <c r="LL124" s="305"/>
      <c r="LM124" s="305"/>
      <c r="LN124" s="48"/>
      <c r="LO124" s="255"/>
      <c r="LP124" s="305"/>
      <c r="LQ124" s="355"/>
      <c r="LR124" s="305"/>
      <c r="LS124" s="305"/>
      <c r="LT124" s="305"/>
      <c r="LU124" s="305"/>
      <c r="LV124" s="305"/>
      <c r="LW124" s="48"/>
      <c r="LX124" s="255"/>
      <c r="LY124" s="305"/>
      <c r="LZ124" s="355"/>
      <c r="MA124" s="305"/>
      <c r="MB124" s="305"/>
      <c r="MC124" s="305"/>
      <c r="MD124" s="305"/>
      <c r="ME124" s="305"/>
      <c r="MF124" s="305"/>
      <c r="MG124" s="255"/>
      <c r="MH124" s="305"/>
      <c r="MI124" s="355"/>
      <c r="MJ124" s="305"/>
      <c r="MK124" s="305"/>
      <c r="ML124" s="305"/>
      <c r="MM124" s="305"/>
      <c r="MN124" s="305"/>
      <c r="MO124" s="48"/>
      <c r="MP124" s="255"/>
      <c r="MQ124" s="305"/>
      <c r="MR124" s="355"/>
      <c r="MS124" s="305"/>
      <c r="MT124" s="305"/>
      <c r="MU124" s="305"/>
      <c r="MV124" s="305"/>
      <c r="MW124" s="305"/>
      <c r="MX124" s="48"/>
      <c r="MY124" s="255"/>
      <c r="MZ124" s="305"/>
      <c r="NA124" s="355"/>
      <c r="NB124" s="305"/>
      <c r="NC124" s="305"/>
      <c r="ND124" s="305"/>
      <c r="NE124" s="305"/>
      <c r="NF124" s="305"/>
      <c r="NG124" s="48"/>
      <c r="NH124" s="255"/>
    </row>
    <row r="125" spans="1:372" ht="18">
      <c r="A125" s="106" t="s">
        <v>1839</v>
      </c>
      <c r="B125" s="59"/>
      <c r="C125" s="460"/>
      <c r="D125" s="443"/>
      <c r="E125" s="444" t="s">
        <v>187</v>
      </c>
      <c r="F125" s="661">
        <v>277.60000000000002</v>
      </c>
      <c r="G125" s="444" t="s">
        <v>183</v>
      </c>
      <c r="H125" s="662"/>
      <c r="I125" s="444" t="s">
        <v>184</v>
      </c>
      <c r="J125" s="662"/>
      <c r="K125" s="444" t="s">
        <v>185</v>
      </c>
      <c r="L125" s="460"/>
      <c r="M125" s="443"/>
      <c r="N125" s="444" t="s">
        <v>187</v>
      </c>
      <c r="O125" s="24">
        <v>71.5</v>
      </c>
      <c r="P125" s="444" t="s">
        <v>183</v>
      </c>
      <c r="Q125" s="24"/>
      <c r="R125" s="444" t="s">
        <v>184</v>
      </c>
      <c r="S125" s="24"/>
      <c r="T125" s="444" t="s">
        <v>185</v>
      </c>
      <c r="U125" s="460"/>
      <c r="V125" s="443"/>
      <c r="W125" s="444" t="s">
        <v>187</v>
      </c>
      <c r="X125" s="24">
        <v>415.69999999999982</v>
      </c>
      <c r="Y125" s="444" t="s">
        <v>183</v>
      </c>
      <c r="Z125" s="24">
        <v>548.29999999999995</v>
      </c>
      <c r="AA125" s="444" t="s">
        <v>184</v>
      </c>
      <c r="AB125" s="722">
        <v>529.00000000000023</v>
      </c>
      <c r="AC125" s="444" t="s">
        <v>185</v>
      </c>
      <c r="AD125" s="460"/>
      <c r="AE125" s="443"/>
      <c r="AF125" s="444" t="s">
        <v>187</v>
      </c>
      <c r="AG125" s="24">
        <v>153.79999999999995</v>
      </c>
      <c r="AH125" s="444" t="s">
        <v>183</v>
      </c>
      <c r="AI125" s="24">
        <v>80.799999999999841</v>
      </c>
      <c r="AJ125" s="444" t="s">
        <v>184</v>
      </c>
      <c r="AK125" s="722">
        <v>119</v>
      </c>
      <c r="AL125" s="444" t="s">
        <v>185</v>
      </c>
      <c r="AM125" s="460"/>
      <c r="AN125" s="443"/>
      <c r="AO125" s="444" t="s">
        <v>187</v>
      </c>
      <c r="AP125" s="443"/>
      <c r="AQ125" s="444" t="s">
        <v>183</v>
      </c>
      <c r="AR125" s="24">
        <v>144.29999999999973</v>
      </c>
      <c r="AS125" s="444" t="s">
        <v>184</v>
      </c>
      <c r="AT125" s="444">
        <v>518.70000000000005</v>
      </c>
      <c r="AU125" s="444" t="s">
        <v>185</v>
      </c>
      <c r="AV125" s="460"/>
      <c r="AW125" s="443"/>
      <c r="AX125" s="444" t="s">
        <v>187</v>
      </c>
      <c r="AY125" s="443"/>
      <c r="AZ125" s="444" t="s">
        <v>183</v>
      </c>
      <c r="BA125" s="24">
        <v>520.40000000000009</v>
      </c>
      <c r="BB125" s="444" t="s">
        <v>184</v>
      </c>
      <c r="BC125" s="24">
        <v>647.09999999999945</v>
      </c>
      <c r="BD125" s="444" t="s">
        <v>185</v>
      </c>
      <c r="BE125" s="460"/>
      <c r="BF125" s="443"/>
      <c r="BG125" s="444" t="s">
        <v>187</v>
      </c>
      <c r="BH125" s="443"/>
      <c r="BI125" s="444" t="s">
        <v>183</v>
      </c>
      <c r="BJ125" s="24">
        <v>194.59999999999945</v>
      </c>
      <c r="BK125" s="444" t="s">
        <v>184</v>
      </c>
      <c r="BL125" s="24">
        <v>681.30000000000018</v>
      </c>
      <c r="BM125" s="444" t="s">
        <v>185</v>
      </c>
      <c r="BN125" s="460"/>
      <c r="BO125" s="443"/>
      <c r="BP125" s="444" t="s">
        <v>187</v>
      </c>
      <c r="BQ125" s="443"/>
      <c r="BR125" s="444" t="s">
        <v>183</v>
      </c>
      <c r="BS125" s="24">
        <v>422.69999999999982</v>
      </c>
      <c r="BT125" s="444" t="s">
        <v>184</v>
      </c>
      <c r="BU125" s="24">
        <v>230.09999999999991</v>
      </c>
      <c r="BV125" s="444" t="s">
        <v>185</v>
      </c>
      <c r="BW125" s="460"/>
      <c r="BX125" s="443"/>
      <c r="BY125" s="444" t="s">
        <v>187</v>
      </c>
      <c r="BZ125" s="443"/>
      <c r="CA125" s="444" t="s">
        <v>183</v>
      </c>
      <c r="CB125" s="663">
        <v>62.700000000004366</v>
      </c>
      <c r="CC125" s="444" t="s">
        <v>184</v>
      </c>
      <c r="CD125" s="24">
        <v>321.90000000000009</v>
      </c>
      <c r="CE125" s="444" t="s">
        <v>185</v>
      </c>
      <c r="CF125" s="460"/>
      <c r="CG125" s="443"/>
      <c r="CH125" s="444" t="s">
        <v>187</v>
      </c>
      <c r="CI125" s="443"/>
      <c r="CJ125" s="444" t="s">
        <v>183</v>
      </c>
      <c r="CK125" s="443"/>
      <c r="CL125" s="444" t="s">
        <v>184</v>
      </c>
      <c r="CM125" s="24">
        <v>571.40000000000055</v>
      </c>
      <c r="CN125" s="444" t="s">
        <v>185</v>
      </c>
      <c r="CO125" s="460"/>
      <c r="CP125" s="443"/>
      <c r="CQ125" s="444" t="s">
        <v>187</v>
      </c>
      <c r="CR125" s="443"/>
      <c r="CS125" s="444" t="s">
        <v>183</v>
      </c>
      <c r="CT125" s="443"/>
      <c r="CU125" s="444" t="s">
        <v>184</v>
      </c>
      <c r="CV125" s="24">
        <v>238.09999999999991</v>
      </c>
      <c r="CW125" s="444" t="s">
        <v>185</v>
      </c>
      <c r="CX125" s="460"/>
      <c r="CY125" s="443"/>
      <c r="CZ125" s="444" t="s">
        <v>187</v>
      </c>
      <c r="DA125" s="443"/>
      <c r="DB125" s="444" t="s">
        <v>183</v>
      </c>
      <c r="DC125" s="24">
        <v>188.80000000000291</v>
      </c>
      <c r="DD125" s="444" t="s">
        <v>184</v>
      </c>
      <c r="DE125" s="24">
        <v>321.59999999999945</v>
      </c>
      <c r="DF125" s="444" t="s">
        <v>185</v>
      </c>
      <c r="DG125" s="460"/>
      <c r="DH125" s="443"/>
      <c r="DI125" s="444" t="s">
        <v>187</v>
      </c>
      <c r="DJ125" s="443"/>
      <c r="DK125" s="444" t="s">
        <v>183</v>
      </c>
      <c r="DL125" s="443"/>
      <c r="DM125" s="444" t="s">
        <v>184</v>
      </c>
      <c r="DN125" s="24">
        <v>378.80000000000109</v>
      </c>
      <c r="DO125" s="444" t="s">
        <v>185</v>
      </c>
      <c r="DP125" s="460"/>
      <c r="DQ125" s="443"/>
      <c r="DR125" s="444" t="s">
        <v>187</v>
      </c>
      <c r="DS125" s="443"/>
      <c r="DT125" s="444" t="s">
        <v>183</v>
      </c>
      <c r="DU125" s="24">
        <v>253.80000000000291</v>
      </c>
      <c r="DV125" s="444" t="s">
        <v>184</v>
      </c>
      <c r="DW125" s="24">
        <v>329.60000000000127</v>
      </c>
      <c r="DX125" s="444" t="s">
        <v>185</v>
      </c>
      <c r="DY125" s="460"/>
      <c r="DZ125" s="443"/>
      <c r="EA125" s="444" t="s">
        <v>187</v>
      </c>
      <c r="EB125" s="443"/>
      <c r="EC125" s="444" t="s">
        <v>183</v>
      </c>
      <c r="ED125" s="443"/>
      <c r="EE125" s="444" t="s">
        <v>184</v>
      </c>
      <c r="EF125" s="24">
        <v>822.75</v>
      </c>
      <c r="EG125" s="444" t="s">
        <v>185</v>
      </c>
      <c r="EH125" s="460"/>
      <c r="EI125" s="443"/>
      <c r="EJ125" s="444" t="s">
        <v>187</v>
      </c>
      <c r="EK125" s="443"/>
      <c r="EL125" s="444" t="s">
        <v>183</v>
      </c>
      <c r="EM125" s="443"/>
      <c r="EN125" s="444" t="s">
        <v>184</v>
      </c>
      <c r="EO125" s="24">
        <v>369.40000000000146</v>
      </c>
      <c r="EP125" s="444" t="s">
        <v>185</v>
      </c>
      <c r="EQ125" s="460"/>
      <c r="ER125" s="443"/>
      <c r="ES125" s="444" t="s">
        <v>187</v>
      </c>
      <c r="ET125" s="443"/>
      <c r="EU125" s="444" t="s">
        <v>183</v>
      </c>
      <c r="EV125" s="443"/>
      <c r="EW125" s="444" t="s">
        <v>184</v>
      </c>
      <c r="EX125" s="24">
        <v>303.69999999999982</v>
      </c>
      <c r="EY125" s="444" t="s">
        <v>185</v>
      </c>
      <c r="EZ125" s="460"/>
      <c r="FA125" s="443"/>
      <c r="FB125" s="444" t="s">
        <v>187</v>
      </c>
      <c r="FC125" s="443"/>
      <c r="FD125" s="444" t="s">
        <v>183</v>
      </c>
      <c r="FE125" s="663">
        <v>167.00000000000182</v>
      </c>
      <c r="FF125" s="444" t="s">
        <v>184</v>
      </c>
      <c r="FG125" s="24">
        <v>649</v>
      </c>
      <c r="FH125" s="444" t="s">
        <v>185</v>
      </c>
      <c r="FI125" s="460"/>
      <c r="FJ125" s="443"/>
      <c r="FK125" s="444" t="s">
        <v>187</v>
      </c>
      <c r="FL125" s="443"/>
      <c r="FM125" s="444" t="s">
        <v>183</v>
      </c>
      <c r="FN125" s="24">
        <v>525.20000000000255</v>
      </c>
      <c r="FO125" s="444" t="s">
        <v>184</v>
      </c>
      <c r="FP125" s="24">
        <v>577.29999999999927</v>
      </c>
      <c r="FQ125" s="444" t="s">
        <v>185</v>
      </c>
      <c r="FR125" s="460"/>
      <c r="FS125" s="443"/>
      <c r="FT125" s="444" t="s">
        <v>187</v>
      </c>
      <c r="FU125" s="443"/>
      <c r="FV125" s="444" t="s">
        <v>183</v>
      </c>
      <c r="FW125" s="443"/>
      <c r="FX125" s="444" t="s">
        <v>184</v>
      </c>
      <c r="FY125" s="24">
        <v>257.70000000000073</v>
      </c>
      <c r="FZ125" s="444" t="s">
        <v>185</v>
      </c>
      <c r="GA125" s="460"/>
      <c r="GB125" s="443"/>
      <c r="GC125" s="444" t="s">
        <v>187</v>
      </c>
      <c r="GD125" s="443"/>
      <c r="GE125" s="444" t="s">
        <v>183</v>
      </c>
      <c r="GF125" s="443"/>
      <c r="GG125" s="444" t="s">
        <v>184</v>
      </c>
      <c r="GH125" s="661">
        <v>177.10000000000582</v>
      </c>
      <c r="GI125" s="444" t="s">
        <v>185</v>
      </c>
      <c r="GJ125" s="460"/>
      <c r="GK125" s="443"/>
      <c r="GL125" s="444" t="s">
        <v>187</v>
      </c>
      <c r="GM125" s="443"/>
      <c r="GN125" s="444" t="s">
        <v>183</v>
      </c>
      <c r="GO125" s="24">
        <v>645.70000000000437</v>
      </c>
      <c r="GP125" s="444" t="s">
        <v>184</v>
      </c>
      <c r="GQ125" s="24">
        <v>1448.4000000000015</v>
      </c>
      <c r="GR125" s="444" t="s">
        <v>185</v>
      </c>
      <c r="GS125" s="460"/>
      <c r="GT125" s="443"/>
      <c r="GU125" s="444" t="s">
        <v>187</v>
      </c>
      <c r="GV125" s="443"/>
      <c r="GW125" s="444" t="s">
        <v>183</v>
      </c>
      <c r="GX125" s="443"/>
      <c r="GY125" s="444" t="s">
        <v>184</v>
      </c>
      <c r="GZ125" s="443"/>
      <c r="HA125" s="444" t="s">
        <v>185</v>
      </c>
      <c r="HB125" s="460"/>
      <c r="HC125" s="443"/>
      <c r="HD125" s="444" t="s">
        <v>187</v>
      </c>
      <c r="HE125" s="443"/>
      <c r="HF125" s="444" t="s">
        <v>183</v>
      </c>
      <c r="HG125" s="24">
        <v>666.80000000000109</v>
      </c>
      <c r="HH125" s="444" t="s">
        <v>184</v>
      </c>
      <c r="HI125" s="24">
        <v>491.90000000000146</v>
      </c>
      <c r="HJ125" s="444" t="s">
        <v>185</v>
      </c>
      <c r="HK125" s="460"/>
      <c r="HL125" s="443"/>
      <c r="HM125" s="444" t="s">
        <v>187</v>
      </c>
      <c r="HN125" s="443"/>
      <c r="HO125" s="444" t="s">
        <v>183</v>
      </c>
      <c r="HP125" s="443"/>
      <c r="HQ125" s="444" t="s">
        <v>184</v>
      </c>
      <c r="HR125" s="24">
        <v>289.30000000000109</v>
      </c>
      <c r="HS125" s="444" t="s">
        <v>185</v>
      </c>
      <c r="HT125" s="460"/>
      <c r="HU125" s="443"/>
      <c r="HV125" s="444" t="s">
        <v>187</v>
      </c>
      <c r="HW125" s="443"/>
      <c r="HX125" s="444" t="s">
        <v>183</v>
      </c>
      <c r="HY125" s="24">
        <v>3270.3000000000011</v>
      </c>
      <c r="HZ125" s="444" t="s">
        <v>184</v>
      </c>
      <c r="IA125" s="24">
        <v>3175.3000000000229</v>
      </c>
      <c r="IB125" s="444" t="s">
        <v>185</v>
      </c>
      <c r="IC125" s="460"/>
      <c r="ID125" s="443"/>
      <c r="IE125" s="444" t="s">
        <v>187</v>
      </c>
      <c r="IF125" s="443"/>
      <c r="IG125" s="444" t="s">
        <v>183</v>
      </c>
      <c r="IH125" s="443"/>
      <c r="II125" s="444" t="s">
        <v>184</v>
      </c>
      <c r="IJ125" s="443"/>
      <c r="IK125" s="444" t="s">
        <v>185</v>
      </c>
      <c r="IL125" s="460"/>
      <c r="IM125" s="443"/>
      <c r="IN125" s="444" t="s">
        <v>187</v>
      </c>
      <c r="IO125" s="443"/>
      <c r="IP125" s="444" t="s">
        <v>183</v>
      </c>
      <c r="IQ125" s="443"/>
      <c r="IR125" s="444" t="s">
        <v>184</v>
      </c>
      <c r="IS125" s="24">
        <v>221.49999999999818</v>
      </c>
      <c r="IT125" s="444" t="s">
        <v>185</v>
      </c>
      <c r="IU125" s="460"/>
      <c r="IV125" s="443"/>
      <c r="IW125" s="444" t="s">
        <v>187</v>
      </c>
      <c r="IX125" s="443"/>
      <c r="IY125" s="444" t="s">
        <v>183</v>
      </c>
      <c r="IZ125" s="24">
        <v>257.5</v>
      </c>
      <c r="JA125" s="444" t="s">
        <v>184</v>
      </c>
      <c r="JB125" s="24">
        <v>144.39999999999964</v>
      </c>
      <c r="JC125" s="444" t="s">
        <v>185</v>
      </c>
      <c r="JD125" s="460"/>
      <c r="JE125" s="443"/>
      <c r="JF125" s="444" t="s">
        <v>187</v>
      </c>
      <c r="JG125" s="443"/>
      <c r="JH125" s="444" t="s">
        <v>183</v>
      </c>
      <c r="JI125" s="663">
        <v>307.70000000000255</v>
      </c>
      <c r="JJ125" s="444" t="s">
        <v>184</v>
      </c>
      <c r="JK125" s="24">
        <v>446.20000000000073</v>
      </c>
      <c r="JL125" s="444" t="s">
        <v>185</v>
      </c>
      <c r="JM125" s="460"/>
      <c r="JN125" s="443"/>
      <c r="JO125" s="444" t="s">
        <v>187</v>
      </c>
      <c r="JP125" s="443"/>
      <c r="JQ125" s="444" t="s">
        <v>183</v>
      </c>
      <c r="JR125" s="443"/>
      <c r="JS125" s="444" t="s">
        <v>184</v>
      </c>
      <c r="JT125" s="443"/>
      <c r="JU125" s="444" t="s">
        <v>185</v>
      </c>
      <c r="JV125" s="460"/>
      <c r="JW125" s="443"/>
      <c r="JX125" s="444" t="s">
        <v>187</v>
      </c>
      <c r="JY125" s="443"/>
      <c r="JZ125" s="444" t="s">
        <v>183</v>
      </c>
      <c r="KA125" s="24">
        <v>1547.4000000000506</v>
      </c>
      <c r="KB125" s="444" t="s">
        <v>184</v>
      </c>
      <c r="KC125" s="24">
        <v>2398.0499999999156</v>
      </c>
      <c r="KD125" s="444" t="s">
        <v>185</v>
      </c>
      <c r="KE125" s="460"/>
      <c r="KF125" s="443"/>
      <c r="KG125" s="444" t="s">
        <v>187</v>
      </c>
      <c r="KH125" s="443"/>
      <c r="KI125" s="444" t="s">
        <v>183</v>
      </c>
      <c r="KJ125" s="663">
        <v>287.5</v>
      </c>
      <c r="KK125" s="444" t="s">
        <v>184</v>
      </c>
      <c r="KL125" s="24">
        <v>188.5</v>
      </c>
      <c r="KM125" s="444" t="s">
        <v>185</v>
      </c>
      <c r="KN125" s="460"/>
      <c r="KO125" s="443"/>
      <c r="KP125" s="444" t="s">
        <v>187</v>
      </c>
      <c r="KQ125" s="443"/>
      <c r="KR125" s="444" t="s">
        <v>183</v>
      </c>
      <c r="KS125" s="443"/>
      <c r="KT125" s="444" t="s">
        <v>184</v>
      </c>
      <c r="KU125" s="443"/>
      <c r="KV125" s="444" t="s">
        <v>185</v>
      </c>
      <c r="KW125" s="460"/>
      <c r="KX125" s="443"/>
      <c r="KY125" s="444" t="s">
        <v>187</v>
      </c>
      <c r="KZ125" s="443"/>
      <c r="LA125" s="444" t="s">
        <v>183</v>
      </c>
      <c r="LB125" s="443"/>
      <c r="LC125" s="444" t="s">
        <v>184</v>
      </c>
      <c r="LD125" s="443"/>
      <c r="LE125" s="444" t="s">
        <v>185</v>
      </c>
      <c r="LF125" s="460"/>
      <c r="LG125" s="443"/>
      <c r="LH125" s="444" t="s">
        <v>187</v>
      </c>
      <c r="LI125" s="443"/>
      <c r="LJ125" s="444" t="s">
        <v>183</v>
      </c>
      <c r="LK125" s="443"/>
      <c r="LL125" s="444" t="s">
        <v>184</v>
      </c>
      <c r="LM125" s="24"/>
      <c r="LN125" s="444" t="s">
        <v>185</v>
      </c>
      <c r="LO125" s="460"/>
      <c r="LP125" s="443"/>
      <c r="LQ125" s="444" t="s">
        <v>187</v>
      </c>
      <c r="LR125" s="443"/>
      <c r="LS125" s="444" t="s">
        <v>183</v>
      </c>
      <c r="LT125" s="24">
        <v>167.69999999999936</v>
      </c>
      <c r="LU125" s="444" t="s">
        <v>184</v>
      </c>
      <c r="LV125" s="24">
        <v>606.54999999999927</v>
      </c>
      <c r="LW125" s="444" t="s">
        <v>185</v>
      </c>
      <c r="LX125" s="460"/>
      <c r="LY125" s="443"/>
      <c r="LZ125" s="444" t="s">
        <v>187</v>
      </c>
      <c r="MA125" s="443"/>
      <c r="MB125" s="444" t="s">
        <v>183</v>
      </c>
      <c r="MC125" s="443"/>
      <c r="MD125" s="444" t="s">
        <v>184</v>
      </c>
      <c r="ME125" s="443"/>
      <c r="MF125" s="444" t="s">
        <v>185</v>
      </c>
      <c r="MG125" s="460"/>
      <c r="MH125" s="443"/>
      <c r="MI125" s="444" t="s">
        <v>187</v>
      </c>
      <c r="MJ125" s="443"/>
      <c r="MK125" s="444" t="s">
        <v>183</v>
      </c>
      <c r="ML125" s="24">
        <v>737.70000000000255</v>
      </c>
      <c r="MM125" s="444" t="s">
        <v>184</v>
      </c>
      <c r="MN125" s="24">
        <v>1182.9999999999964</v>
      </c>
      <c r="MO125" s="444" t="s">
        <v>185</v>
      </c>
      <c r="MP125" s="460"/>
      <c r="MQ125" s="443"/>
      <c r="MR125" s="444" t="s">
        <v>187</v>
      </c>
      <c r="MS125" s="443"/>
      <c r="MT125" s="444" t="s">
        <v>183</v>
      </c>
      <c r="MU125" s="24">
        <v>233.00000000000728</v>
      </c>
      <c r="MV125" s="444" t="s">
        <v>184</v>
      </c>
      <c r="MW125" s="443">
        <v>201.5</v>
      </c>
      <c r="MX125" s="444" t="s">
        <v>185</v>
      </c>
      <c r="MY125" s="460"/>
      <c r="MZ125" s="443"/>
      <c r="NA125" s="444" t="s">
        <v>187</v>
      </c>
      <c r="NB125" s="443"/>
      <c r="NC125" s="444" t="s">
        <v>183</v>
      </c>
      <c r="ND125" s="443"/>
      <c r="NE125" s="444" t="s">
        <v>184</v>
      </c>
      <c r="NF125" s="664">
        <v>1036.2499999999964</v>
      </c>
      <c r="NG125" s="444" t="s">
        <v>185</v>
      </c>
      <c r="NH125" s="460"/>
    </row>
    <row r="126" spans="1:372" ht="18">
      <c r="A126" s="110" t="s">
        <v>3709</v>
      </c>
      <c r="B126" s="59">
        <f>SUM(D126:AAP126)</f>
        <v>28756.125000000011</v>
      </c>
      <c r="C126" s="460"/>
      <c r="D126" s="443"/>
      <c r="E126" s="286">
        <f>D125*0.25</f>
        <v>0</v>
      </c>
      <c r="F126" s="24"/>
      <c r="G126" s="286">
        <f>F125*0.5</f>
        <v>138.80000000000001</v>
      </c>
      <c r="H126" s="443"/>
      <c r="I126" s="286">
        <f>H125*0.75</f>
        <v>0</v>
      </c>
      <c r="J126" s="443"/>
      <c r="K126" s="286">
        <f>J125*1</f>
        <v>0</v>
      </c>
      <c r="L126" s="460"/>
      <c r="M126" s="443"/>
      <c r="N126" s="286">
        <f>M125*0.25</f>
        <v>0</v>
      </c>
      <c r="O126" s="443"/>
      <c r="P126" s="286">
        <f>O125*0.5</f>
        <v>35.75</v>
      </c>
      <c r="Q126" s="443"/>
      <c r="R126" s="286">
        <f>Q125*0.75</f>
        <v>0</v>
      </c>
      <c r="S126" s="443"/>
      <c r="T126" s="286">
        <f>S125*1</f>
        <v>0</v>
      </c>
      <c r="U126" s="460"/>
      <c r="V126" s="443"/>
      <c r="W126" s="286">
        <f>V125*0.25</f>
        <v>0</v>
      </c>
      <c r="X126" s="443"/>
      <c r="Y126" s="286">
        <f>X125*0.5</f>
        <v>207.84999999999991</v>
      </c>
      <c r="Z126" s="24"/>
      <c r="AA126" s="286">
        <f>Z125*0.75</f>
        <v>411.22499999999997</v>
      </c>
      <c r="AB126" s="24"/>
      <c r="AC126" s="286">
        <f t="shared" ref="AC126:AC157" si="112">AB125*1</f>
        <v>529.00000000000023</v>
      </c>
      <c r="AD126" s="460"/>
      <c r="AE126" s="443"/>
      <c r="AF126" s="286">
        <f>AE125*0.25</f>
        <v>0</v>
      </c>
      <c r="AG126" s="443"/>
      <c r="AH126" s="286">
        <f>AG125*0.5</f>
        <v>76.899999999999977</v>
      </c>
      <c r="AI126" s="443"/>
      <c r="AJ126" s="286">
        <f>AI125*0.75</f>
        <v>60.599999999999881</v>
      </c>
      <c r="AK126" s="443"/>
      <c r="AL126" s="286">
        <f t="shared" ref="AL126:AL157" si="113">AK125*1</f>
        <v>119</v>
      </c>
      <c r="AM126" s="460"/>
      <c r="AN126" s="443"/>
      <c r="AO126" s="286">
        <f>AN125*0.25</f>
        <v>0</v>
      </c>
      <c r="AP126" s="443"/>
      <c r="AQ126" s="286">
        <f>AP125*0.5</f>
        <v>0</v>
      </c>
      <c r="AR126" s="443"/>
      <c r="AS126" s="286">
        <f>AR125*0.75</f>
        <v>108.2249999999998</v>
      </c>
      <c r="AT126" s="443"/>
      <c r="AU126" s="286">
        <f>AT125*1</f>
        <v>518.70000000000005</v>
      </c>
      <c r="AV126" s="460"/>
      <c r="AW126" s="443"/>
      <c r="AX126" s="286">
        <f>AW125*0.25</f>
        <v>0</v>
      </c>
      <c r="AY126" s="443"/>
      <c r="AZ126" s="286">
        <f>AY125*0.5</f>
        <v>0</v>
      </c>
      <c r="BB126" s="286">
        <f>BA125*0.75</f>
        <v>390.30000000000007</v>
      </c>
      <c r="BC126" s="24"/>
      <c r="BD126" s="286">
        <f>BC125*1</f>
        <v>647.09999999999945</v>
      </c>
      <c r="BE126" s="460"/>
      <c r="BF126" s="443"/>
      <c r="BG126" s="286">
        <f>BF125*0.25</f>
        <v>0</v>
      </c>
      <c r="BH126" s="443"/>
      <c r="BI126" s="286">
        <f>BH125*0.5</f>
        <v>0</v>
      </c>
      <c r="BJ126" s="443"/>
      <c r="BK126" s="286">
        <f>BJ125*0.75</f>
        <v>145.94999999999959</v>
      </c>
      <c r="BL126" s="443"/>
      <c r="BM126" s="286">
        <f>BL125*1</f>
        <v>681.30000000000018</v>
      </c>
      <c r="BN126" s="460"/>
      <c r="BO126" s="443"/>
      <c r="BP126" s="286">
        <f>BO125*0.25</f>
        <v>0</v>
      </c>
      <c r="BQ126" s="443"/>
      <c r="BR126" s="286">
        <f>BQ125*0.5</f>
        <v>0</v>
      </c>
      <c r="BS126" s="443"/>
      <c r="BT126" s="286">
        <f>BS125*0.75</f>
        <v>317.02499999999986</v>
      </c>
      <c r="BU126" s="443"/>
      <c r="BV126" s="286">
        <f>BU125*1</f>
        <v>230.09999999999991</v>
      </c>
      <c r="BW126" s="460"/>
      <c r="BX126" s="443"/>
      <c r="BY126" s="286">
        <f>BX125*0.25</f>
        <v>0</v>
      </c>
      <c r="BZ126" s="443"/>
      <c r="CA126" s="286">
        <f>BZ125*0.5</f>
        <v>0</v>
      </c>
      <c r="CB126" s="443"/>
      <c r="CC126" s="286">
        <f>CB125*0.75</f>
        <v>47.025000000003274</v>
      </c>
      <c r="CD126" s="443"/>
      <c r="CE126" s="286">
        <f>CD125*1</f>
        <v>321.90000000000009</v>
      </c>
      <c r="CF126" s="460"/>
      <c r="CG126" s="443"/>
      <c r="CH126" s="286">
        <f>CG125*0.25</f>
        <v>0</v>
      </c>
      <c r="CI126" s="443"/>
      <c r="CJ126" s="286">
        <f>CI125*0.5</f>
        <v>0</v>
      </c>
      <c r="CK126" s="443"/>
      <c r="CL126" s="286">
        <f>CK125*0.75</f>
        <v>0</v>
      </c>
      <c r="CM126" s="443"/>
      <c r="CN126" s="286">
        <f>CM125*1</f>
        <v>571.40000000000055</v>
      </c>
      <c r="CO126" s="460"/>
      <c r="CP126" s="443"/>
      <c r="CQ126" s="286">
        <f>CP125*0.25</f>
        <v>0</v>
      </c>
      <c r="CR126" s="443"/>
      <c r="CS126" s="286">
        <f>CR125*0.5</f>
        <v>0</v>
      </c>
      <c r="CT126" s="443"/>
      <c r="CU126" s="286">
        <f>CT125*0.75</f>
        <v>0</v>
      </c>
      <c r="CV126" s="443"/>
      <c r="CW126" s="286">
        <f>CV125*1</f>
        <v>238.09999999999991</v>
      </c>
      <c r="CX126" s="460"/>
      <c r="CY126" s="443"/>
      <c r="CZ126" s="286">
        <f>CY125*0.25</f>
        <v>0</v>
      </c>
      <c r="DA126" s="443"/>
      <c r="DB126" s="286">
        <f>DA125*0.5</f>
        <v>0</v>
      </c>
      <c r="DC126" s="443"/>
      <c r="DD126" s="286">
        <f>DC125*0.75</f>
        <v>141.60000000000218</v>
      </c>
      <c r="DE126" s="443"/>
      <c r="DF126" s="286">
        <f>DE125*1</f>
        <v>321.59999999999945</v>
      </c>
      <c r="DG126" s="460"/>
      <c r="DH126" s="443"/>
      <c r="DI126" s="286">
        <f>DH125*0.25</f>
        <v>0</v>
      </c>
      <c r="DJ126" s="443"/>
      <c r="DK126" s="286">
        <f>DJ125*0.5</f>
        <v>0</v>
      </c>
      <c r="DL126" s="443"/>
      <c r="DM126" s="286">
        <f>DL125*0.75</f>
        <v>0</v>
      </c>
      <c r="DN126" s="443"/>
      <c r="DO126" s="286">
        <f>DN125*1</f>
        <v>378.80000000000109</v>
      </c>
      <c r="DP126" s="460"/>
      <c r="DQ126" s="443"/>
      <c r="DR126" s="286">
        <f>DQ125*0.25</f>
        <v>0</v>
      </c>
      <c r="DS126" s="443"/>
      <c r="DT126" s="286">
        <f>DS125*0.5</f>
        <v>0</v>
      </c>
      <c r="DU126" s="443"/>
      <c r="DV126" s="286">
        <f>DU125*0.75</f>
        <v>190.35000000000218</v>
      </c>
      <c r="DW126" s="443"/>
      <c r="DX126" s="286">
        <f>DW125*1</f>
        <v>329.60000000000127</v>
      </c>
      <c r="DY126" s="460"/>
      <c r="DZ126" s="443"/>
      <c r="EA126" s="286">
        <f>DZ125*0.25</f>
        <v>0</v>
      </c>
      <c r="EB126" s="443"/>
      <c r="EC126" s="286">
        <f>EB125*0.5</f>
        <v>0</v>
      </c>
      <c r="ED126" s="443"/>
      <c r="EE126" s="286">
        <f>ED125*0.75</f>
        <v>0</v>
      </c>
      <c r="EF126" s="443"/>
      <c r="EG126" s="286">
        <f>EF125*1</f>
        <v>822.75</v>
      </c>
      <c r="EH126" s="460"/>
      <c r="EI126" s="443"/>
      <c r="EJ126" s="286">
        <f>EI125*0.25</f>
        <v>0</v>
      </c>
      <c r="EK126" s="443"/>
      <c r="EL126" s="286">
        <f>EK125*0.5</f>
        <v>0</v>
      </c>
      <c r="EM126" s="443"/>
      <c r="EN126" s="286">
        <f>EM125*0.75</f>
        <v>0</v>
      </c>
      <c r="EO126" s="443"/>
      <c r="EP126" s="286">
        <f>EO125*1</f>
        <v>369.40000000000146</v>
      </c>
      <c r="EQ126" s="460"/>
      <c r="ER126" s="443"/>
      <c r="ES126" s="286">
        <f>ER125*0.25</f>
        <v>0</v>
      </c>
      <c r="ET126" s="443"/>
      <c r="EU126" s="286">
        <f>ET125*0.5</f>
        <v>0</v>
      </c>
      <c r="EV126" s="443"/>
      <c r="EW126" s="286">
        <f>EV125*0.75</f>
        <v>0</v>
      </c>
      <c r="EX126" s="443"/>
      <c r="EY126" s="286">
        <f>EX125*1</f>
        <v>303.69999999999982</v>
      </c>
      <c r="EZ126" s="460"/>
      <c r="FA126" s="443"/>
      <c r="FB126" s="286">
        <f>FA125*0.25</f>
        <v>0</v>
      </c>
      <c r="FC126" s="443"/>
      <c r="FD126" s="286">
        <f>FC125*0.5</f>
        <v>0</v>
      </c>
      <c r="FE126" s="443"/>
      <c r="FF126" s="286">
        <f>FE125*0.75</f>
        <v>125.25000000000136</v>
      </c>
      <c r="FG126" s="443"/>
      <c r="FH126" s="286">
        <f>FG125*1</f>
        <v>649</v>
      </c>
      <c r="FI126" s="460"/>
      <c r="FJ126" s="443"/>
      <c r="FK126" s="286">
        <f>FJ125*0.25</f>
        <v>0</v>
      </c>
      <c r="FL126" s="443"/>
      <c r="FM126" s="286">
        <f>FL125*0.5</f>
        <v>0</v>
      </c>
      <c r="FN126" s="443"/>
      <c r="FO126" s="286">
        <f>FN125*0.75</f>
        <v>393.90000000000191</v>
      </c>
      <c r="FP126" s="443"/>
      <c r="FQ126" s="286">
        <f>FP125*1</f>
        <v>577.29999999999927</v>
      </c>
      <c r="FR126" s="460"/>
      <c r="FS126" s="443"/>
      <c r="FT126" s="286">
        <f>FS125*0.25</f>
        <v>0</v>
      </c>
      <c r="FU126" s="443"/>
      <c r="FV126" s="286">
        <f>FU125*0.5</f>
        <v>0</v>
      </c>
      <c r="FW126" s="443"/>
      <c r="FX126" s="286">
        <f>FW125*0.75</f>
        <v>0</v>
      </c>
      <c r="FY126" s="443"/>
      <c r="FZ126" s="286">
        <f>FY125*1</f>
        <v>257.70000000000073</v>
      </c>
      <c r="GA126" s="460"/>
      <c r="GB126" s="443"/>
      <c r="GC126" s="286">
        <f>GB125*0.25</f>
        <v>0</v>
      </c>
      <c r="GD126" s="443"/>
      <c r="GE126" s="286">
        <f>GD125*0.5</f>
        <v>0</v>
      </c>
      <c r="GF126" s="443"/>
      <c r="GG126" s="286">
        <f>GF125*0.75</f>
        <v>0</v>
      </c>
      <c r="GH126" s="443"/>
      <c r="GI126" s="286">
        <f>GH125*1</f>
        <v>177.10000000000582</v>
      </c>
      <c r="GJ126" s="460"/>
      <c r="GK126" s="443"/>
      <c r="GL126" s="286">
        <f>GK125*0.25</f>
        <v>0</v>
      </c>
      <c r="GM126" s="443"/>
      <c r="GN126" s="286">
        <f>GM125*0.5</f>
        <v>0</v>
      </c>
      <c r="GO126" s="443"/>
      <c r="GP126" s="286">
        <f>GO125*0.75</f>
        <v>484.27500000000327</v>
      </c>
      <c r="GQ126" s="443"/>
      <c r="GR126" s="286">
        <f>GQ125*1</f>
        <v>1448.4000000000015</v>
      </c>
      <c r="GS126" s="460"/>
      <c r="GT126" s="443"/>
      <c r="GU126" s="286">
        <f>GT125*0.25</f>
        <v>0</v>
      </c>
      <c r="GV126" s="443"/>
      <c r="GW126" s="286">
        <f>GV125*0.5</f>
        <v>0</v>
      </c>
      <c r="GX126" s="443"/>
      <c r="GY126" s="286">
        <f>GX125*0.75</f>
        <v>0</v>
      </c>
      <c r="GZ126" s="443"/>
      <c r="HA126" s="286">
        <f>GZ125*1</f>
        <v>0</v>
      </c>
      <c r="HB126" s="460"/>
      <c r="HC126" s="443"/>
      <c r="HD126" s="286">
        <f>HC125*0.25</f>
        <v>0</v>
      </c>
      <c r="HE126" s="443"/>
      <c r="HF126" s="286">
        <f>HE125*0.5</f>
        <v>0</v>
      </c>
      <c r="HG126" s="443"/>
      <c r="HH126" s="286">
        <f>HG125*0.75</f>
        <v>500.10000000000082</v>
      </c>
      <c r="HI126" s="443"/>
      <c r="HJ126" s="286">
        <f>HI125*1</f>
        <v>491.90000000000146</v>
      </c>
      <c r="HK126" s="460"/>
      <c r="HL126" s="443"/>
      <c r="HM126" s="286">
        <f>HL125*0.25</f>
        <v>0</v>
      </c>
      <c r="HN126" s="443"/>
      <c r="HO126" s="286">
        <f>HN125*0.5</f>
        <v>0</v>
      </c>
      <c r="HP126" s="443"/>
      <c r="HQ126" s="286">
        <f>HP125*0.75</f>
        <v>0</v>
      </c>
      <c r="HR126" s="443"/>
      <c r="HS126" s="286">
        <f>HR125*1</f>
        <v>289.30000000000109</v>
      </c>
      <c r="HT126" s="460"/>
      <c r="HU126" s="443"/>
      <c r="HV126" s="286">
        <f>HU125*0.25</f>
        <v>0</v>
      </c>
      <c r="HW126" s="443"/>
      <c r="HX126" s="286">
        <f>HW125*0.5</f>
        <v>0</v>
      </c>
      <c r="HY126" s="443"/>
      <c r="HZ126" s="286">
        <f>HY125*0.75</f>
        <v>2452.7250000000008</v>
      </c>
      <c r="IA126" s="443"/>
      <c r="IB126" s="286">
        <f>IA125*1</f>
        <v>3175.3000000000229</v>
      </c>
      <c r="IC126" s="460"/>
      <c r="ID126" s="443"/>
      <c r="IE126" s="286">
        <f>ID125*0.25</f>
        <v>0</v>
      </c>
      <c r="IF126" s="443"/>
      <c r="IG126" s="286">
        <f>IF125*0.5</f>
        <v>0</v>
      </c>
      <c r="IH126" s="443"/>
      <c r="II126" s="286">
        <f>IH125*0.75</f>
        <v>0</v>
      </c>
      <c r="IJ126" s="443"/>
      <c r="IK126" s="286">
        <f>IJ125*1</f>
        <v>0</v>
      </c>
      <c r="IL126" s="460"/>
      <c r="IM126" s="443"/>
      <c r="IN126" s="286">
        <f>IM125*0.25</f>
        <v>0</v>
      </c>
      <c r="IO126" s="443"/>
      <c r="IP126" s="286">
        <f>IO125*0.5</f>
        <v>0</v>
      </c>
      <c r="IQ126" s="443"/>
      <c r="IR126" s="286">
        <f>IQ125*0.75</f>
        <v>0</v>
      </c>
      <c r="IS126" s="443"/>
      <c r="IT126" s="286">
        <f>IS125*1</f>
        <v>221.49999999999818</v>
      </c>
      <c r="IU126" s="460"/>
      <c r="IV126" s="443"/>
      <c r="IW126" s="286">
        <f>IV125*0.25</f>
        <v>0</v>
      </c>
      <c r="IX126" s="443"/>
      <c r="IY126" s="286">
        <f>IX125*0.5</f>
        <v>0</v>
      </c>
      <c r="IZ126" s="443"/>
      <c r="JA126" s="286">
        <f>IZ125*0.75</f>
        <v>193.125</v>
      </c>
      <c r="JB126" s="443"/>
      <c r="JC126" s="286">
        <f>JB125*1</f>
        <v>144.39999999999964</v>
      </c>
      <c r="JD126" s="460"/>
      <c r="JE126" s="443"/>
      <c r="JF126" s="286">
        <f>JE125*0.25</f>
        <v>0</v>
      </c>
      <c r="JG126" s="443"/>
      <c r="JH126" s="286">
        <f>JG125*0.5</f>
        <v>0</v>
      </c>
      <c r="JI126" s="443"/>
      <c r="JJ126" s="286">
        <f>JI125*0.75</f>
        <v>230.77500000000191</v>
      </c>
      <c r="JK126" s="443"/>
      <c r="JL126" s="286">
        <f>JK125*1</f>
        <v>446.20000000000073</v>
      </c>
      <c r="JM126" s="460"/>
      <c r="JN126" s="443"/>
      <c r="JO126" s="286">
        <f>JN125*0.25</f>
        <v>0</v>
      </c>
      <c r="JP126" s="443"/>
      <c r="JQ126" s="286">
        <f>JP125*0.5</f>
        <v>0</v>
      </c>
      <c r="JR126" s="443"/>
      <c r="JS126" s="286">
        <f>JR125*0.75</f>
        <v>0</v>
      </c>
      <c r="JT126" s="443"/>
      <c r="JU126" s="286">
        <f>JT125*1</f>
        <v>0</v>
      </c>
      <c r="JV126" s="460"/>
      <c r="JW126" s="443"/>
      <c r="JX126" s="286">
        <f>JW125*0.25</f>
        <v>0</v>
      </c>
      <c r="JY126" s="443"/>
      <c r="JZ126" s="286">
        <f>JY125*0.5</f>
        <v>0</v>
      </c>
      <c r="KA126" s="443"/>
      <c r="KB126" s="286">
        <f>KA125*0.75</f>
        <v>1160.5500000000379</v>
      </c>
      <c r="KC126" s="443"/>
      <c r="KD126" s="286">
        <f t="shared" ref="KD126" si="114">KC125*1</f>
        <v>2398.0499999999156</v>
      </c>
      <c r="KE126" s="460"/>
      <c r="KF126" s="443"/>
      <c r="KG126" s="286">
        <f>KF125*0.25</f>
        <v>0</v>
      </c>
      <c r="KH126" s="443"/>
      <c r="KI126" s="286">
        <f>KH125*0.5</f>
        <v>0</v>
      </c>
      <c r="KJ126" s="443"/>
      <c r="KK126" s="286">
        <f>KJ125*0.75</f>
        <v>215.625</v>
      </c>
      <c r="KL126" s="443"/>
      <c r="KM126" s="286">
        <f>KL125*1</f>
        <v>188.5</v>
      </c>
      <c r="KN126" s="460"/>
      <c r="KO126" s="443"/>
      <c r="KP126" s="286">
        <f>KO125*0.25</f>
        <v>0</v>
      </c>
      <c r="KQ126" s="443"/>
      <c r="KR126" s="286">
        <f>KQ125*0.5</f>
        <v>0</v>
      </c>
      <c r="KS126" s="443"/>
      <c r="KT126" s="286">
        <f>KS125*0.75</f>
        <v>0</v>
      </c>
      <c r="KU126" s="443"/>
      <c r="KV126" s="286">
        <f>KU125*1</f>
        <v>0</v>
      </c>
      <c r="KW126" s="460"/>
      <c r="KX126" s="443"/>
      <c r="KY126" s="286">
        <f>KX125*0.25</f>
        <v>0</v>
      </c>
      <c r="KZ126" s="443"/>
      <c r="LA126" s="286">
        <f>KZ125*0.5</f>
        <v>0</v>
      </c>
      <c r="LB126" s="443"/>
      <c r="LC126" s="286">
        <f>LB125*0.75</f>
        <v>0</v>
      </c>
      <c r="LD126" s="443"/>
      <c r="LE126" s="286">
        <f>LD125*1</f>
        <v>0</v>
      </c>
      <c r="LF126" s="460"/>
      <c r="LG126" s="443"/>
      <c r="LH126" s="286">
        <f>LG125*0.25</f>
        <v>0</v>
      </c>
      <c r="LI126" s="443"/>
      <c r="LJ126" s="286">
        <f>LI125*0.5</f>
        <v>0</v>
      </c>
      <c r="LK126" s="443"/>
      <c r="LL126" s="286">
        <f>LK125*0.75</f>
        <v>0</v>
      </c>
      <c r="LM126" s="443"/>
      <c r="LN126" s="286">
        <f>LM125*1</f>
        <v>0</v>
      </c>
      <c r="LO126" s="460"/>
      <c r="LP126" s="443"/>
      <c r="LQ126" s="286">
        <f>LP125*0.25</f>
        <v>0</v>
      </c>
      <c r="LR126" s="443"/>
      <c r="LS126" s="286">
        <f>LR125*0.5</f>
        <v>0</v>
      </c>
      <c r="LT126" s="443"/>
      <c r="LU126" s="286">
        <f>LT125*0.75</f>
        <v>125.77499999999952</v>
      </c>
      <c r="LV126" s="443"/>
      <c r="LW126" s="286">
        <f>LV125*1</f>
        <v>606.54999999999927</v>
      </c>
      <c r="LX126" s="460"/>
      <c r="LY126" s="443"/>
      <c r="LZ126" s="286">
        <f>LY125*0.25</f>
        <v>0</v>
      </c>
      <c r="MA126" s="443"/>
      <c r="MB126" s="286">
        <f>MA125*0.5</f>
        <v>0</v>
      </c>
      <c r="MC126" s="443"/>
      <c r="MD126" s="286">
        <f>MC125*0.75</f>
        <v>0</v>
      </c>
      <c r="ME126" s="443"/>
      <c r="MF126" s="286">
        <f>ME125*1</f>
        <v>0</v>
      </c>
      <c r="MG126" s="460"/>
      <c r="MH126" s="443"/>
      <c r="MI126" s="286">
        <f>MH125*0.25</f>
        <v>0</v>
      </c>
      <c r="MJ126" s="443"/>
      <c r="MK126" s="286">
        <f>MJ125*0.5</f>
        <v>0</v>
      </c>
      <c r="ML126" s="443"/>
      <c r="MM126" s="286">
        <f>ML125*0.75</f>
        <v>553.27500000000191</v>
      </c>
      <c r="MN126" s="443"/>
      <c r="MO126" s="286">
        <f>MN125*1</f>
        <v>1182.9999999999964</v>
      </c>
      <c r="MP126" s="460"/>
      <c r="MQ126" s="443"/>
      <c r="MR126" s="286">
        <f>MQ125*0.25</f>
        <v>0</v>
      </c>
      <c r="MS126" s="443"/>
      <c r="MT126" s="286">
        <f>MS125*0.5</f>
        <v>0</v>
      </c>
      <c r="MU126" s="443"/>
      <c r="MV126" s="286">
        <f>MU125*0.75</f>
        <v>174.75000000000546</v>
      </c>
      <c r="MW126" s="443"/>
      <c r="MX126" s="286">
        <f>MW125*1</f>
        <v>201.5</v>
      </c>
      <c r="MY126" s="460"/>
      <c r="MZ126" s="443"/>
      <c r="NA126" s="286">
        <f>MZ125*0.25</f>
        <v>0</v>
      </c>
      <c r="NB126" s="443"/>
      <c r="NC126" s="286">
        <f>NB125*0.5</f>
        <v>0</v>
      </c>
      <c r="ND126" s="443"/>
      <c r="NE126" s="286">
        <f>ND125*0.75</f>
        <v>0</v>
      </c>
      <c r="NF126" s="443"/>
      <c r="NG126" s="286">
        <f>NF125*1</f>
        <v>1036.2499999999964</v>
      </c>
      <c r="NH126" s="460"/>
    </row>
    <row r="127" spans="1:372" s="50" customFormat="1" ht="15.75">
      <c r="A127" s="253"/>
      <c r="B127" s="256"/>
      <c r="C127" s="255"/>
      <c r="D127" s="305"/>
      <c r="E127" s="355"/>
      <c r="F127" s="178"/>
      <c r="G127" s="305"/>
      <c r="H127" s="305"/>
      <c r="I127" s="305"/>
      <c r="J127" s="305"/>
      <c r="K127" s="305"/>
      <c r="L127" s="255"/>
      <c r="M127" s="305"/>
      <c r="N127" s="355"/>
      <c r="O127" s="305"/>
      <c r="P127" s="305"/>
      <c r="Q127" s="305"/>
      <c r="R127" s="305"/>
      <c r="S127" s="305"/>
      <c r="T127" s="305"/>
      <c r="U127" s="255"/>
      <c r="V127" s="305"/>
      <c r="W127" s="355"/>
      <c r="X127" s="305"/>
      <c r="Y127" s="305"/>
      <c r="Z127" s="178"/>
      <c r="AA127" s="305"/>
      <c r="AB127" s="77"/>
      <c r="AC127" s="48"/>
      <c r="AD127" s="255"/>
      <c r="AE127" s="305"/>
      <c r="AF127" s="355"/>
      <c r="AG127" s="305"/>
      <c r="AH127" s="305"/>
      <c r="AI127" s="305"/>
      <c r="AJ127" s="305"/>
      <c r="AK127" s="305"/>
      <c r="AL127" s="48"/>
      <c r="AM127" s="255"/>
      <c r="AN127" s="305"/>
      <c r="AO127" s="355"/>
      <c r="AP127" s="305"/>
      <c r="AQ127" s="305"/>
      <c r="AR127" s="305"/>
      <c r="AS127" s="305"/>
      <c r="AT127" s="305"/>
      <c r="AU127" s="48"/>
      <c r="AV127" s="255"/>
      <c r="AW127" s="305"/>
      <c r="AX127" s="355"/>
      <c r="AY127" s="305"/>
      <c r="AZ127" s="305"/>
      <c r="BA127" s="305"/>
      <c r="BB127" s="305"/>
      <c r="BC127" s="305"/>
      <c r="BD127" s="48"/>
      <c r="BE127" s="255"/>
      <c r="BF127" s="305"/>
      <c r="BG127" s="355"/>
      <c r="BH127" s="305"/>
      <c r="BI127" s="305"/>
      <c r="BJ127" s="305"/>
      <c r="BK127" s="305"/>
      <c r="BL127" s="305"/>
      <c r="BM127" s="48"/>
      <c r="BN127" s="255"/>
      <c r="BO127" s="305"/>
      <c r="BP127" s="355"/>
      <c r="BQ127" s="305"/>
      <c r="BR127" s="305"/>
      <c r="BS127" s="305"/>
      <c r="BT127" s="305"/>
      <c r="BU127" s="305"/>
      <c r="BV127" s="48"/>
      <c r="BW127" s="255"/>
      <c r="BX127" s="305"/>
      <c r="BY127" s="355"/>
      <c r="BZ127" s="305"/>
      <c r="CA127" s="305"/>
      <c r="CB127" s="305"/>
      <c r="CC127" s="305"/>
      <c r="CD127" s="305"/>
      <c r="CE127" s="48"/>
      <c r="CF127" s="255"/>
      <c r="CG127" s="305"/>
      <c r="CH127" s="355"/>
      <c r="CI127" s="305"/>
      <c r="CJ127" s="305"/>
      <c r="CK127" s="305"/>
      <c r="CL127" s="305"/>
      <c r="CM127" s="305"/>
      <c r="CN127" s="48"/>
      <c r="CO127" s="255"/>
      <c r="CP127" s="305"/>
      <c r="CQ127" s="355"/>
      <c r="CR127" s="305"/>
      <c r="CS127" s="305"/>
      <c r="CT127" s="305"/>
      <c r="CU127" s="305"/>
      <c r="CV127" s="305"/>
      <c r="CW127" s="48"/>
      <c r="CX127" s="255"/>
      <c r="CY127" s="305"/>
      <c r="CZ127" s="355"/>
      <c r="DA127" s="305"/>
      <c r="DB127" s="305"/>
      <c r="DC127" s="305"/>
      <c r="DD127" s="305"/>
      <c r="DE127" s="305"/>
      <c r="DF127" s="48"/>
      <c r="DG127" s="255"/>
      <c r="DH127" s="305"/>
      <c r="DI127" s="355"/>
      <c r="DJ127" s="305"/>
      <c r="DK127" s="305"/>
      <c r="DL127" s="305"/>
      <c r="DM127" s="305"/>
      <c r="DN127" s="305"/>
      <c r="DO127" s="48"/>
      <c r="DP127" s="255"/>
      <c r="DQ127" s="305"/>
      <c r="DR127" s="355"/>
      <c r="DS127" s="305"/>
      <c r="DT127" s="305"/>
      <c r="DU127" s="305"/>
      <c r="DV127" s="305"/>
      <c r="DW127" s="305"/>
      <c r="DX127" s="48"/>
      <c r="DY127" s="255"/>
      <c r="DZ127" s="305"/>
      <c r="EA127" s="355"/>
      <c r="EB127" s="305"/>
      <c r="EC127" s="305"/>
      <c r="ED127" s="305"/>
      <c r="EE127" s="305"/>
      <c r="EF127" s="305"/>
      <c r="EG127" s="48"/>
      <c r="EH127" s="255"/>
      <c r="EI127" s="305"/>
      <c r="EJ127" s="355"/>
      <c r="EK127" s="305"/>
      <c r="EL127" s="305"/>
      <c r="EM127" s="305"/>
      <c r="EN127" s="305"/>
      <c r="EO127" s="305"/>
      <c r="EP127" s="48"/>
      <c r="EQ127" s="255"/>
      <c r="ER127" s="305"/>
      <c r="ES127" s="355"/>
      <c r="ET127" s="305"/>
      <c r="EU127" s="305"/>
      <c r="EV127" s="305"/>
      <c r="EW127" s="305"/>
      <c r="EX127" s="305"/>
      <c r="EY127" s="48"/>
      <c r="EZ127" s="255"/>
      <c r="FA127" s="305"/>
      <c r="FB127" s="355"/>
      <c r="FC127" s="305"/>
      <c r="FD127" s="305"/>
      <c r="FE127" s="305"/>
      <c r="FF127" s="305"/>
      <c r="FG127" s="305"/>
      <c r="FH127" s="48"/>
      <c r="FI127" s="255"/>
      <c r="FJ127" s="305"/>
      <c r="FK127" s="355"/>
      <c r="FL127" s="305"/>
      <c r="FM127" s="305"/>
      <c r="FN127" s="305"/>
      <c r="FO127" s="305"/>
      <c r="FP127" s="305"/>
      <c r="FQ127" s="48"/>
      <c r="FR127" s="255"/>
      <c r="FS127" s="305"/>
      <c r="FT127" s="355"/>
      <c r="FU127" s="305"/>
      <c r="FV127" s="305"/>
      <c r="FW127" s="305"/>
      <c r="FX127" s="305"/>
      <c r="FY127" s="305"/>
      <c r="FZ127" s="48"/>
      <c r="GA127" s="255"/>
      <c r="GB127" s="305"/>
      <c r="GC127" s="355"/>
      <c r="GD127" s="305"/>
      <c r="GE127" s="305"/>
      <c r="GF127" s="305"/>
      <c r="GG127" s="305"/>
      <c r="GH127" s="305"/>
      <c r="GI127" s="48"/>
      <c r="GJ127" s="255"/>
      <c r="GK127" s="305"/>
      <c r="GL127" s="355"/>
      <c r="GM127" s="305"/>
      <c r="GN127" s="305"/>
      <c r="GO127" s="305"/>
      <c r="GP127" s="305"/>
      <c r="GQ127" s="305"/>
      <c r="GR127" s="48"/>
      <c r="GS127" s="255"/>
      <c r="GT127" s="305"/>
      <c r="GU127" s="355"/>
      <c r="GV127" s="305"/>
      <c r="GW127" s="305"/>
      <c r="GX127" s="305"/>
      <c r="GY127" s="305"/>
      <c r="GZ127" s="305"/>
      <c r="HA127" s="305"/>
      <c r="HB127" s="255"/>
      <c r="HC127" s="305"/>
      <c r="HD127" s="355"/>
      <c r="HE127" s="305"/>
      <c r="HF127" s="305"/>
      <c r="HG127" s="305"/>
      <c r="HH127" s="305"/>
      <c r="HI127" s="305"/>
      <c r="HJ127" s="48"/>
      <c r="HK127" s="255"/>
      <c r="HL127" s="305"/>
      <c r="HM127" s="355"/>
      <c r="HN127" s="305"/>
      <c r="HO127" s="305"/>
      <c r="HP127" s="305"/>
      <c r="HQ127" s="305"/>
      <c r="HR127" s="305"/>
      <c r="HS127" s="48"/>
      <c r="HT127" s="255"/>
      <c r="HU127" s="305"/>
      <c r="HV127" s="355"/>
      <c r="HW127" s="305"/>
      <c r="HX127" s="305"/>
      <c r="HY127" s="305"/>
      <c r="HZ127" s="305"/>
      <c r="IA127" s="305"/>
      <c r="IB127" s="48"/>
      <c r="IC127" s="255"/>
      <c r="ID127" s="305"/>
      <c r="IE127" s="355"/>
      <c r="IF127" s="305"/>
      <c r="IG127" s="305"/>
      <c r="IH127" s="305"/>
      <c r="II127" s="305"/>
      <c r="IJ127" s="305"/>
      <c r="IK127" s="305"/>
      <c r="IL127" s="255"/>
      <c r="IM127" s="305"/>
      <c r="IN127" s="355"/>
      <c r="IO127" s="305"/>
      <c r="IP127" s="305"/>
      <c r="IQ127" s="305"/>
      <c r="IR127" s="305"/>
      <c r="IS127" s="305"/>
      <c r="IT127" s="48"/>
      <c r="IU127" s="255"/>
      <c r="IV127" s="305"/>
      <c r="IW127" s="355"/>
      <c r="IX127" s="305"/>
      <c r="IY127" s="305"/>
      <c r="IZ127" s="305"/>
      <c r="JA127" s="305"/>
      <c r="JB127" s="305"/>
      <c r="JC127" s="48"/>
      <c r="JD127" s="255"/>
      <c r="JE127" s="305"/>
      <c r="JF127" s="355"/>
      <c r="JG127" s="305"/>
      <c r="JH127" s="305"/>
      <c r="JI127" s="305"/>
      <c r="JJ127" s="305"/>
      <c r="JK127" s="305"/>
      <c r="JL127" s="48"/>
      <c r="JM127" s="255"/>
      <c r="JN127" s="305"/>
      <c r="JO127" s="355"/>
      <c r="JP127" s="305"/>
      <c r="JQ127" s="305"/>
      <c r="JR127" s="305"/>
      <c r="JS127" s="305"/>
      <c r="JT127" s="305"/>
      <c r="JU127" s="305"/>
      <c r="JV127" s="255"/>
      <c r="JW127" s="305"/>
      <c r="JX127" s="355"/>
      <c r="JY127" s="305"/>
      <c r="JZ127" s="305"/>
      <c r="KA127" s="305"/>
      <c r="KB127" s="305"/>
      <c r="KC127" s="305"/>
      <c r="KD127" s="48"/>
      <c r="KE127" s="255"/>
      <c r="KF127" s="305"/>
      <c r="KG127" s="355"/>
      <c r="KH127" s="305"/>
      <c r="KI127" s="305"/>
      <c r="KJ127" s="305"/>
      <c r="KK127" s="305"/>
      <c r="KL127" s="305"/>
      <c r="KM127" s="48"/>
      <c r="KN127" s="255"/>
      <c r="KO127" s="305"/>
      <c r="KP127" s="355"/>
      <c r="KQ127" s="305"/>
      <c r="KR127" s="305"/>
      <c r="KS127" s="305"/>
      <c r="KT127" s="305"/>
      <c r="KU127" s="305"/>
      <c r="KV127" s="305"/>
      <c r="KW127" s="255"/>
      <c r="KX127" s="305"/>
      <c r="KY127" s="355"/>
      <c r="KZ127" s="305"/>
      <c r="LA127" s="305"/>
      <c r="LB127" s="305"/>
      <c r="LC127" s="305"/>
      <c r="LD127" s="305"/>
      <c r="LE127" s="305"/>
      <c r="LF127" s="255"/>
      <c r="LG127" s="305"/>
      <c r="LH127" s="355"/>
      <c r="LI127" s="305"/>
      <c r="LJ127" s="305"/>
      <c r="LK127" s="305"/>
      <c r="LL127" s="305"/>
      <c r="LM127" s="305"/>
      <c r="LN127" s="48"/>
      <c r="LO127" s="255"/>
      <c r="LP127" s="305"/>
      <c r="LQ127" s="355"/>
      <c r="LR127" s="305"/>
      <c r="LS127" s="305"/>
      <c r="LT127" s="305"/>
      <c r="LU127" s="305"/>
      <c r="LV127" s="305"/>
      <c r="LW127" s="48"/>
      <c r="LX127" s="255"/>
      <c r="LY127" s="305"/>
      <c r="LZ127" s="355"/>
      <c r="MA127" s="305"/>
      <c r="MB127" s="305"/>
      <c r="MC127" s="305"/>
      <c r="MD127" s="305"/>
      <c r="ME127" s="305"/>
      <c r="MF127" s="305"/>
      <c r="MG127" s="255"/>
      <c r="MH127" s="305"/>
      <c r="MI127" s="355"/>
      <c r="MJ127" s="305"/>
      <c r="MK127" s="305"/>
      <c r="ML127" s="305"/>
      <c r="MM127" s="305"/>
      <c r="MN127" s="305"/>
      <c r="MO127" s="48"/>
      <c r="MP127" s="255"/>
      <c r="MQ127" s="305"/>
      <c r="MR127" s="355"/>
      <c r="MS127" s="305"/>
      <c r="MT127" s="305"/>
      <c r="MU127" s="305"/>
      <c r="MV127" s="305"/>
      <c r="MW127" s="305"/>
      <c r="MX127" s="48"/>
      <c r="MY127" s="255"/>
      <c r="MZ127" s="305"/>
      <c r="NA127" s="355"/>
      <c r="NB127" s="305"/>
      <c r="NC127" s="305"/>
      <c r="ND127" s="305"/>
      <c r="NE127" s="305"/>
      <c r="NF127" s="305"/>
      <c r="NG127" s="48"/>
      <c r="NH127" s="255"/>
    </row>
    <row r="128" spans="1:372" ht="18">
      <c r="A128" s="538" t="s">
        <v>873</v>
      </c>
      <c r="B128" s="59"/>
      <c r="C128" s="460"/>
      <c r="D128" s="443">
        <v>313.10000000000002</v>
      </c>
      <c r="E128" s="444" t="s">
        <v>187</v>
      </c>
      <c r="F128" s="661">
        <v>460.40000000000003</v>
      </c>
      <c r="G128" s="444" t="s">
        <v>183</v>
      </c>
      <c r="H128" s="662"/>
      <c r="I128" s="444" t="s">
        <v>184</v>
      </c>
      <c r="J128" s="662"/>
      <c r="K128" s="444" t="s">
        <v>185</v>
      </c>
      <c r="L128" s="460"/>
      <c r="M128" s="443">
        <v>318.10000000000002</v>
      </c>
      <c r="N128" s="444" t="s">
        <v>187</v>
      </c>
      <c r="O128" s="24">
        <v>278.5</v>
      </c>
      <c r="P128" s="444" t="s">
        <v>183</v>
      </c>
      <c r="Q128" s="24"/>
      <c r="R128" s="444" t="s">
        <v>184</v>
      </c>
      <c r="S128" s="24"/>
      <c r="T128" s="444" t="s">
        <v>185</v>
      </c>
      <c r="U128" s="460"/>
      <c r="V128" s="24">
        <v>852.19999999999936</v>
      </c>
      <c r="W128" s="444" t="s">
        <v>187</v>
      </c>
      <c r="X128" s="24">
        <v>331.79999999999973</v>
      </c>
      <c r="Y128" s="444" t="s">
        <v>183</v>
      </c>
      <c r="Z128" s="24">
        <v>665.5</v>
      </c>
      <c r="AA128" s="444" t="s">
        <v>184</v>
      </c>
      <c r="AB128" s="722">
        <v>668.80000000000018</v>
      </c>
      <c r="AC128" s="444" t="s">
        <v>185</v>
      </c>
      <c r="AD128" s="460"/>
      <c r="AE128" s="24">
        <v>124.49999999999955</v>
      </c>
      <c r="AF128" s="444" t="s">
        <v>187</v>
      </c>
      <c r="AG128" s="24">
        <v>280.5</v>
      </c>
      <c r="AH128" s="444" t="s">
        <v>183</v>
      </c>
      <c r="AI128" s="24">
        <v>355.20000000000005</v>
      </c>
      <c r="AJ128" s="444" t="s">
        <v>184</v>
      </c>
      <c r="AK128" s="722">
        <v>179.99999999999955</v>
      </c>
      <c r="AL128" s="444" t="s">
        <v>185</v>
      </c>
      <c r="AM128" s="460"/>
      <c r="AN128" s="443"/>
      <c r="AO128" s="444" t="s">
        <v>187</v>
      </c>
      <c r="AP128" s="24">
        <v>127.29999999999973</v>
      </c>
      <c r="AQ128" s="444" t="s">
        <v>183</v>
      </c>
      <c r="AR128" s="24">
        <v>55.799999999999272</v>
      </c>
      <c r="AS128" s="444" t="s">
        <v>184</v>
      </c>
      <c r="AT128" s="444">
        <v>641.50000000000023</v>
      </c>
      <c r="AU128" s="444" t="s">
        <v>185</v>
      </c>
      <c r="AV128" s="460"/>
      <c r="AW128" s="24"/>
      <c r="AX128" s="444" t="s">
        <v>187</v>
      </c>
      <c r="AY128" s="24">
        <v>443.70000000000073</v>
      </c>
      <c r="AZ128" s="444" t="s">
        <v>183</v>
      </c>
      <c r="BA128" s="24">
        <v>501</v>
      </c>
      <c r="BB128" s="444" t="s">
        <v>184</v>
      </c>
      <c r="BC128" s="24">
        <v>841.39999999999964</v>
      </c>
      <c r="BD128" s="444" t="s">
        <v>185</v>
      </c>
      <c r="BE128" s="460"/>
      <c r="BF128" s="443"/>
      <c r="BG128" s="444" t="s">
        <v>187</v>
      </c>
      <c r="BH128" s="24">
        <v>595.85000000000127</v>
      </c>
      <c r="BI128" s="444" t="s">
        <v>183</v>
      </c>
      <c r="BJ128" s="24">
        <v>439.40000000000236</v>
      </c>
      <c r="BK128" s="444" t="s">
        <v>184</v>
      </c>
      <c r="BL128" s="24">
        <v>1129.2999999999997</v>
      </c>
      <c r="BM128" s="444" t="s">
        <v>185</v>
      </c>
      <c r="BN128" s="460"/>
      <c r="BO128" s="443"/>
      <c r="BP128" s="444" t="s">
        <v>187</v>
      </c>
      <c r="BQ128" s="24">
        <v>416.55000000000064</v>
      </c>
      <c r="BR128" s="444" t="s">
        <v>183</v>
      </c>
      <c r="BS128" s="24">
        <v>476.79999999999882</v>
      </c>
      <c r="BT128" s="444" t="s">
        <v>184</v>
      </c>
      <c r="BU128" s="24">
        <v>395.19999999999891</v>
      </c>
      <c r="BV128" s="444" t="s">
        <v>185</v>
      </c>
      <c r="BW128" s="460"/>
      <c r="BX128" s="443"/>
      <c r="BY128" s="444" t="s">
        <v>187</v>
      </c>
      <c r="BZ128" s="443">
        <v>641.1</v>
      </c>
      <c r="CA128" s="444" t="s">
        <v>183</v>
      </c>
      <c r="CB128" s="663">
        <v>178.5</v>
      </c>
      <c r="CC128" s="444" t="s">
        <v>184</v>
      </c>
      <c r="CD128" s="24">
        <v>321.49999999999909</v>
      </c>
      <c r="CE128" s="444" t="s">
        <v>185</v>
      </c>
      <c r="CF128" s="460"/>
      <c r="CG128" s="443"/>
      <c r="CH128" s="444" t="s">
        <v>187</v>
      </c>
      <c r="CI128" s="24">
        <v>674.39999999999873</v>
      </c>
      <c r="CJ128" s="444" t="s">
        <v>183</v>
      </c>
      <c r="CK128" s="24"/>
      <c r="CL128" s="444" t="s">
        <v>184</v>
      </c>
      <c r="CM128" s="24">
        <v>479.49999999999909</v>
      </c>
      <c r="CN128" s="444" t="s">
        <v>185</v>
      </c>
      <c r="CO128" s="460"/>
      <c r="CP128" s="443"/>
      <c r="CQ128" s="444" t="s">
        <v>187</v>
      </c>
      <c r="CR128" s="24">
        <v>109.74999999999909</v>
      </c>
      <c r="CS128" s="444" t="s">
        <v>183</v>
      </c>
      <c r="CT128" s="24"/>
      <c r="CU128" s="444" t="s">
        <v>184</v>
      </c>
      <c r="CV128" s="24">
        <v>258.49999999999909</v>
      </c>
      <c r="CW128" s="444" t="s">
        <v>185</v>
      </c>
      <c r="CX128" s="460"/>
      <c r="CY128" s="443"/>
      <c r="CZ128" s="444" t="s">
        <v>187</v>
      </c>
      <c r="DA128" s="24">
        <v>273.79999999999836</v>
      </c>
      <c r="DB128" s="444" t="s">
        <v>183</v>
      </c>
      <c r="DC128" s="24">
        <v>248.00000000000182</v>
      </c>
      <c r="DD128" s="444" t="s">
        <v>184</v>
      </c>
      <c r="DE128" s="24">
        <v>280.89999999999873</v>
      </c>
      <c r="DF128" s="444" t="s">
        <v>185</v>
      </c>
      <c r="DG128" s="460"/>
      <c r="DH128" s="443"/>
      <c r="DI128" s="444" t="s">
        <v>187</v>
      </c>
      <c r="DJ128" s="24">
        <v>422.29999999999927</v>
      </c>
      <c r="DK128" s="444" t="s">
        <v>183</v>
      </c>
      <c r="DL128" s="24"/>
      <c r="DM128" s="444" t="s">
        <v>184</v>
      </c>
      <c r="DN128" s="24">
        <v>17.699999999998909</v>
      </c>
      <c r="DO128" s="444" t="s">
        <v>185</v>
      </c>
      <c r="DP128" s="460"/>
      <c r="DQ128" s="443"/>
      <c r="DR128" s="444" t="s">
        <v>187</v>
      </c>
      <c r="DS128" s="663">
        <v>541.59999999999854</v>
      </c>
      <c r="DT128" s="444" t="s">
        <v>183</v>
      </c>
      <c r="DU128" s="24">
        <v>227.99999999999818</v>
      </c>
      <c r="DV128" s="444" t="s">
        <v>184</v>
      </c>
      <c r="DW128" s="24">
        <v>349.29999999999745</v>
      </c>
      <c r="DX128" s="444" t="s">
        <v>185</v>
      </c>
      <c r="DY128" s="460"/>
      <c r="DZ128" s="443"/>
      <c r="EA128" s="444" t="s">
        <v>187</v>
      </c>
      <c r="EB128" s="24">
        <v>495.89999999999873</v>
      </c>
      <c r="EC128" s="444" t="s">
        <v>183</v>
      </c>
      <c r="ED128" s="24"/>
      <c r="EE128" s="444" t="s">
        <v>184</v>
      </c>
      <c r="EF128" s="24">
        <v>749.89999999999873</v>
      </c>
      <c r="EG128" s="444" t="s">
        <v>185</v>
      </c>
      <c r="EH128" s="460"/>
      <c r="EI128" s="443"/>
      <c r="EJ128" s="444" t="s">
        <v>187</v>
      </c>
      <c r="EK128" s="663">
        <v>200.74999999999909</v>
      </c>
      <c r="EL128" s="444" t="s">
        <v>183</v>
      </c>
      <c r="EM128" s="663"/>
      <c r="EN128" s="444" t="s">
        <v>184</v>
      </c>
      <c r="EO128" s="24">
        <v>275.99999999999272</v>
      </c>
      <c r="EP128" s="444" t="s">
        <v>185</v>
      </c>
      <c r="EQ128" s="460"/>
      <c r="ER128" s="443"/>
      <c r="ES128" s="444" t="s">
        <v>187</v>
      </c>
      <c r="ET128" s="24">
        <v>289</v>
      </c>
      <c r="EU128" s="444" t="s">
        <v>183</v>
      </c>
      <c r="EV128" s="24"/>
      <c r="EW128" s="444" t="s">
        <v>184</v>
      </c>
      <c r="EX128" s="24">
        <v>366.89999999999782</v>
      </c>
      <c r="EY128" s="444" t="s">
        <v>185</v>
      </c>
      <c r="EZ128" s="460"/>
      <c r="FA128" s="443"/>
      <c r="FB128" s="444" t="s">
        <v>187</v>
      </c>
      <c r="FC128" s="663">
        <v>188.79999999999927</v>
      </c>
      <c r="FD128" s="444" t="s">
        <v>183</v>
      </c>
      <c r="FE128" s="663">
        <v>122</v>
      </c>
      <c r="FF128" s="444" t="s">
        <v>184</v>
      </c>
      <c r="FG128" s="24">
        <v>442.59999999999764</v>
      </c>
      <c r="FH128" s="444" t="s">
        <v>185</v>
      </c>
      <c r="FI128" s="460"/>
      <c r="FJ128" s="443"/>
      <c r="FK128" s="444" t="s">
        <v>187</v>
      </c>
      <c r="FL128" s="663">
        <v>279.5</v>
      </c>
      <c r="FM128" s="444" t="s">
        <v>183</v>
      </c>
      <c r="FN128" s="24">
        <v>542.30000000000109</v>
      </c>
      <c r="FO128" s="444" t="s">
        <v>184</v>
      </c>
      <c r="FP128" s="24">
        <v>534.60000000000036</v>
      </c>
      <c r="FQ128" s="444" t="s">
        <v>185</v>
      </c>
      <c r="FR128" s="460"/>
      <c r="FS128" s="443"/>
      <c r="FT128" s="444" t="s">
        <v>187</v>
      </c>
      <c r="FU128" s="663">
        <v>390.70000000000437</v>
      </c>
      <c r="FV128" s="444" t="s">
        <v>183</v>
      </c>
      <c r="FW128" s="663"/>
      <c r="FX128" s="444" t="s">
        <v>184</v>
      </c>
      <c r="FY128" s="24">
        <v>481</v>
      </c>
      <c r="FZ128" s="444" t="s">
        <v>185</v>
      </c>
      <c r="GA128" s="460"/>
      <c r="GB128" s="443"/>
      <c r="GC128" s="444" t="s">
        <v>187</v>
      </c>
      <c r="GD128" s="24">
        <v>189</v>
      </c>
      <c r="GE128" s="444" t="s">
        <v>183</v>
      </c>
      <c r="GF128" s="24"/>
      <c r="GG128" s="444" t="s">
        <v>184</v>
      </c>
      <c r="GH128" s="661">
        <v>196.49999999999636</v>
      </c>
      <c r="GI128" s="444" t="s">
        <v>185</v>
      </c>
      <c r="GJ128" s="460"/>
      <c r="GK128" s="443"/>
      <c r="GL128" s="444" t="s">
        <v>187</v>
      </c>
      <c r="GM128" s="663">
        <v>2436.0999999999985</v>
      </c>
      <c r="GN128" s="444" t="s">
        <v>183</v>
      </c>
      <c r="GO128" s="24">
        <v>875.40000000000327</v>
      </c>
      <c r="GP128" s="444" t="s">
        <v>184</v>
      </c>
      <c r="GQ128" s="24">
        <v>3284.5999999999985</v>
      </c>
      <c r="GR128" s="444" t="s">
        <v>185</v>
      </c>
      <c r="GS128" s="460"/>
      <c r="GT128" s="443"/>
      <c r="GU128" s="444" t="s">
        <v>187</v>
      </c>
      <c r="GV128" s="663">
        <v>497.350000000004</v>
      </c>
      <c r="GW128" s="444" t="s">
        <v>183</v>
      </c>
      <c r="GX128" s="663"/>
      <c r="GY128" s="444" t="s">
        <v>184</v>
      </c>
      <c r="GZ128" s="663"/>
      <c r="HA128" s="444" t="s">
        <v>185</v>
      </c>
      <c r="HB128" s="460"/>
      <c r="HC128" s="443"/>
      <c r="HD128" s="444" t="s">
        <v>187</v>
      </c>
      <c r="HE128" s="24">
        <v>206.79999999999745</v>
      </c>
      <c r="HF128" s="444" t="s">
        <v>183</v>
      </c>
      <c r="HG128" s="24">
        <v>687.19999999999982</v>
      </c>
      <c r="HH128" s="444" t="s">
        <v>184</v>
      </c>
      <c r="HI128" s="24">
        <v>331.49999999999818</v>
      </c>
      <c r="HJ128" s="444" t="s">
        <v>185</v>
      </c>
      <c r="HK128" s="460"/>
      <c r="HL128" s="443"/>
      <c r="HM128" s="444" t="s">
        <v>187</v>
      </c>
      <c r="HN128" s="663">
        <v>956.29999999999382</v>
      </c>
      <c r="HO128" s="444" t="s">
        <v>183</v>
      </c>
      <c r="HP128" s="663"/>
      <c r="HQ128" s="444" t="s">
        <v>184</v>
      </c>
      <c r="HR128" s="24">
        <v>465.09999999999673</v>
      </c>
      <c r="HS128" s="444" t="s">
        <v>185</v>
      </c>
      <c r="HT128" s="460"/>
      <c r="HU128" s="443"/>
      <c r="HV128" s="444" t="s">
        <v>187</v>
      </c>
      <c r="HW128" s="663">
        <v>3274.1999999999953</v>
      </c>
      <c r="HX128" s="444" t="s">
        <v>183</v>
      </c>
      <c r="HY128" s="24">
        <v>4280.3999999999969</v>
      </c>
      <c r="HZ128" s="444" t="s">
        <v>184</v>
      </c>
      <c r="IA128" s="443"/>
      <c r="IB128" s="444" t="s">
        <v>185</v>
      </c>
      <c r="IC128" s="460"/>
      <c r="ID128" s="443"/>
      <c r="IE128" s="444" t="s">
        <v>187</v>
      </c>
      <c r="IF128" s="663">
        <v>187.79999999999563</v>
      </c>
      <c r="IG128" s="444" t="s">
        <v>183</v>
      </c>
      <c r="IH128" s="663"/>
      <c r="II128" s="444" t="s">
        <v>184</v>
      </c>
      <c r="IJ128" s="663"/>
      <c r="IK128" s="444" t="s">
        <v>185</v>
      </c>
      <c r="IL128" s="460"/>
      <c r="IM128" s="443"/>
      <c r="IN128" s="444" t="s">
        <v>187</v>
      </c>
      <c r="IO128" s="24">
        <v>129.49999999999636</v>
      </c>
      <c r="IP128" s="444" t="s">
        <v>183</v>
      </c>
      <c r="IQ128" s="24"/>
      <c r="IR128" s="444" t="s">
        <v>184</v>
      </c>
      <c r="IS128" s="24">
        <v>218.89999999999782</v>
      </c>
      <c r="IT128" s="444" t="s">
        <v>185</v>
      </c>
      <c r="IU128" s="460"/>
      <c r="IV128" s="443"/>
      <c r="IW128" s="444" t="s">
        <v>187</v>
      </c>
      <c r="IX128" s="663">
        <v>307.5</v>
      </c>
      <c r="IY128" s="444" t="s">
        <v>183</v>
      </c>
      <c r="IZ128" s="24">
        <v>435.59999999999854</v>
      </c>
      <c r="JA128" s="444" t="s">
        <v>184</v>
      </c>
      <c r="JB128" s="24">
        <v>38.69999999999709</v>
      </c>
      <c r="JC128" s="444" t="s">
        <v>185</v>
      </c>
      <c r="JD128" s="460"/>
      <c r="JE128" s="443"/>
      <c r="JF128" s="444" t="s">
        <v>187</v>
      </c>
      <c r="JG128" s="663">
        <v>268.89999999999782</v>
      </c>
      <c r="JH128" s="444" t="s">
        <v>183</v>
      </c>
      <c r="JI128" s="663">
        <v>482.50000000000182</v>
      </c>
      <c r="JJ128" s="444" t="s">
        <v>184</v>
      </c>
      <c r="JK128" s="24">
        <v>143.70000000000437</v>
      </c>
      <c r="JL128" s="444" t="s">
        <v>185</v>
      </c>
      <c r="JM128" s="460"/>
      <c r="JN128" s="443"/>
      <c r="JO128" s="444" t="s">
        <v>187</v>
      </c>
      <c r="JP128" s="663">
        <v>441.84999999999854</v>
      </c>
      <c r="JQ128" s="444" t="s">
        <v>183</v>
      </c>
      <c r="JR128" s="663"/>
      <c r="JS128" s="444" t="s">
        <v>184</v>
      </c>
      <c r="JT128" s="663"/>
      <c r="JU128" s="444" t="s">
        <v>185</v>
      </c>
      <c r="JV128" s="460"/>
      <c r="JW128" s="443"/>
      <c r="JX128" s="444" t="s">
        <v>187</v>
      </c>
      <c r="JY128" s="24">
        <v>2215.3000000000065</v>
      </c>
      <c r="JZ128" s="444" t="s">
        <v>183</v>
      </c>
      <c r="KA128" s="24">
        <v>3546.9000000000524</v>
      </c>
      <c r="KB128" s="444" t="s">
        <v>184</v>
      </c>
      <c r="KC128" s="24">
        <v>4006.4999999998981</v>
      </c>
      <c r="KD128" s="444" t="s">
        <v>185</v>
      </c>
      <c r="KE128" s="460"/>
      <c r="KF128" s="443"/>
      <c r="KG128" s="444" t="s">
        <v>187</v>
      </c>
      <c r="KH128" s="24">
        <v>325.59999999999491</v>
      </c>
      <c r="KI128" s="444" t="s">
        <v>183</v>
      </c>
      <c r="KJ128" s="663">
        <v>314.00000000000091</v>
      </c>
      <c r="KK128" s="444" t="s">
        <v>184</v>
      </c>
      <c r="KL128" s="24">
        <v>184.10000000000218</v>
      </c>
      <c r="KM128" s="444" t="s">
        <v>185</v>
      </c>
      <c r="KN128" s="460"/>
      <c r="KO128" s="443"/>
      <c r="KP128" s="444" t="s">
        <v>187</v>
      </c>
      <c r="KQ128" s="663">
        <v>322.49999999999272</v>
      </c>
      <c r="KR128" s="444" t="s">
        <v>183</v>
      </c>
      <c r="KS128" s="663"/>
      <c r="KT128" s="444" t="s">
        <v>184</v>
      </c>
      <c r="KU128" s="663"/>
      <c r="KV128" s="444" t="s">
        <v>185</v>
      </c>
      <c r="KW128" s="460"/>
      <c r="KX128" s="443"/>
      <c r="KY128" s="444" t="s">
        <v>187</v>
      </c>
      <c r="KZ128" s="24">
        <v>261.44999999999709</v>
      </c>
      <c r="LA128" s="444" t="s">
        <v>183</v>
      </c>
      <c r="LB128" s="24"/>
      <c r="LC128" s="444" t="s">
        <v>184</v>
      </c>
      <c r="LD128" s="24"/>
      <c r="LE128" s="444" t="s">
        <v>185</v>
      </c>
      <c r="LF128" s="460"/>
      <c r="LG128" s="443"/>
      <c r="LH128" s="444" t="s">
        <v>187</v>
      </c>
      <c r="LI128" s="336">
        <v>171.699999999998</v>
      </c>
      <c r="LJ128" s="444" t="s">
        <v>183</v>
      </c>
      <c r="LK128" s="336"/>
      <c r="LL128" s="444" t="s">
        <v>184</v>
      </c>
      <c r="LM128" s="24"/>
      <c r="LN128" s="444" t="s">
        <v>185</v>
      </c>
      <c r="LO128" s="460"/>
      <c r="LP128" s="443"/>
      <c r="LQ128" s="444" t="s">
        <v>187</v>
      </c>
      <c r="LR128" s="24">
        <v>362.50000000000364</v>
      </c>
      <c r="LS128" s="444" t="s">
        <v>183</v>
      </c>
      <c r="LT128" s="24">
        <v>80.199999999997999</v>
      </c>
      <c r="LU128" s="444" t="s">
        <v>184</v>
      </c>
      <c r="LV128" s="24">
        <v>568.64999999999418</v>
      </c>
      <c r="LW128" s="444" t="s">
        <v>185</v>
      </c>
      <c r="LX128" s="460"/>
      <c r="LY128" s="443"/>
      <c r="LZ128" s="444" t="s">
        <v>187</v>
      </c>
      <c r="MA128" s="24">
        <v>645.700000000008</v>
      </c>
      <c r="MB128" s="444" t="s">
        <v>183</v>
      </c>
      <c r="MC128" s="24"/>
      <c r="MD128" s="444" t="s">
        <v>184</v>
      </c>
      <c r="ME128" s="24"/>
      <c r="MF128" s="444" t="s">
        <v>185</v>
      </c>
      <c r="MG128" s="460"/>
      <c r="MH128" s="443"/>
      <c r="MI128" s="444" t="s">
        <v>187</v>
      </c>
      <c r="MJ128" s="313">
        <v>430.60000000000946</v>
      </c>
      <c r="MK128" s="444" t="s">
        <v>183</v>
      </c>
      <c r="ML128" s="24">
        <v>892.59999999999854</v>
      </c>
      <c r="MM128" s="444" t="s">
        <v>184</v>
      </c>
      <c r="MN128" s="24">
        <v>1082.6999999999898</v>
      </c>
      <c r="MO128" s="444" t="s">
        <v>185</v>
      </c>
      <c r="MP128" s="460"/>
      <c r="MQ128" s="443"/>
      <c r="MR128" s="444" t="s">
        <v>187</v>
      </c>
      <c r="MS128" s="443">
        <v>249.49999999998909</v>
      </c>
      <c r="MT128" s="444" t="s">
        <v>183</v>
      </c>
      <c r="MU128" s="24">
        <v>264.00000000000546</v>
      </c>
      <c r="MV128" s="444" t="s">
        <v>184</v>
      </c>
      <c r="MW128" s="443">
        <v>269.24999999999272</v>
      </c>
      <c r="MX128" s="444" t="s">
        <v>185</v>
      </c>
      <c r="MY128" s="460"/>
      <c r="MZ128" s="443"/>
      <c r="NA128" s="444" t="s">
        <v>187</v>
      </c>
      <c r="NB128" s="443"/>
      <c r="NC128" s="444" t="s">
        <v>183</v>
      </c>
      <c r="ND128" s="443"/>
      <c r="NE128" s="444" t="s">
        <v>184</v>
      </c>
      <c r="NF128" s="664">
        <v>1348.299999999992</v>
      </c>
      <c r="NG128" s="444" t="s">
        <v>185</v>
      </c>
      <c r="NH128" s="460"/>
    </row>
    <row r="129" spans="1:372" ht="18">
      <c r="A129" s="665" t="s">
        <v>3712</v>
      </c>
      <c r="B129" s="59">
        <f>SUM(D129:AAP129)</f>
        <v>46228.724999999817</v>
      </c>
      <c r="C129" s="460"/>
      <c r="D129" s="443"/>
      <c r="E129" s="286">
        <f>D128*0.25</f>
        <v>78.275000000000006</v>
      </c>
      <c r="F129" s="24"/>
      <c r="G129" s="286">
        <f>F128*0.5</f>
        <v>230.20000000000002</v>
      </c>
      <c r="H129" s="443"/>
      <c r="I129" s="286">
        <f>H128*0.75</f>
        <v>0</v>
      </c>
      <c r="J129" s="443"/>
      <c r="K129" s="286">
        <f>J128*1</f>
        <v>0</v>
      </c>
      <c r="L129" s="460"/>
      <c r="M129" s="443"/>
      <c r="N129" s="286">
        <f>M128*0.25</f>
        <v>79.525000000000006</v>
      </c>
      <c r="O129" s="443"/>
      <c r="P129" s="286">
        <f>O128*0.5</f>
        <v>139.25</v>
      </c>
      <c r="Q129" s="443"/>
      <c r="R129" s="286">
        <f>Q128*0.75</f>
        <v>0</v>
      </c>
      <c r="S129" s="443"/>
      <c r="T129" s="286">
        <f>S128*1</f>
        <v>0</v>
      </c>
      <c r="U129" s="460"/>
      <c r="V129" s="24"/>
      <c r="W129" s="286">
        <f>V128*0.25</f>
        <v>213.04999999999984</v>
      </c>
      <c r="X129" s="24"/>
      <c r="Y129" s="286">
        <f>X128*0.5</f>
        <v>165.89999999999986</v>
      </c>
      <c r="Z129" s="24"/>
      <c r="AA129" s="286">
        <f>Z128*0.75</f>
        <v>499.125</v>
      </c>
      <c r="AB129" s="24"/>
      <c r="AC129" s="286">
        <f t="shared" ref="AC129:AC160" si="115">AB128*1</f>
        <v>668.80000000000018</v>
      </c>
      <c r="AD129" s="460"/>
      <c r="AE129" s="24"/>
      <c r="AF129" s="286">
        <f>AE128*0.25</f>
        <v>31.124999999999886</v>
      </c>
      <c r="AG129" s="443"/>
      <c r="AH129" s="286">
        <f>AG128*0.5</f>
        <v>140.25</v>
      </c>
      <c r="AI129" s="443"/>
      <c r="AJ129" s="286">
        <f>AI128*0.75</f>
        <v>266.40000000000003</v>
      </c>
      <c r="AK129" s="443"/>
      <c r="AL129" s="286">
        <f t="shared" ref="AL129:AL160" si="116">AK128*1</f>
        <v>179.99999999999955</v>
      </c>
      <c r="AM129" s="460"/>
      <c r="AN129" s="443"/>
      <c r="AO129" s="286">
        <f>AN128*0.25</f>
        <v>0</v>
      </c>
      <c r="AP129" s="24"/>
      <c r="AQ129" s="286">
        <f>AP128*0.5</f>
        <v>63.649999999999864</v>
      </c>
      <c r="AR129" s="24"/>
      <c r="AS129" s="286">
        <f>AR128*0.75</f>
        <v>41.849999999999454</v>
      </c>
      <c r="AT129" s="24"/>
      <c r="AU129" s="286">
        <f>AT128*1</f>
        <v>641.50000000000023</v>
      </c>
      <c r="AV129" s="460"/>
      <c r="AW129" s="24"/>
      <c r="AX129" s="286">
        <f>AW128*0.25</f>
        <v>0</v>
      </c>
      <c r="AZ129" s="286">
        <f>AY128*0.5</f>
        <v>221.85000000000036</v>
      </c>
      <c r="BB129" s="286">
        <f>BA128*0.75</f>
        <v>375.75</v>
      </c>
      <c r="BC129" s="24"/>
      <c r="BD129" s="286">
        <f>BC128*1</f>
        <v>841.39999999999964</v>
      </c>
      <c r="BE129" s="460"/>
      <c r="BF129" s="443"/>
      <c r="BG129" s="286">
        <f>BF128*0.25</f>
        <v>0</v>
      </c>
      <c r="BH129" s="24"/>
      <c r="BI129" s="286">
        <f>BH128*0.5</f>
        <v>297.92500000000064</v>
      </c>
      <c r="BJ129" s="24"/>
      <c r="BK129" s="286">
        <f>BJ128*0.75</f>
        <v>329.55000000000177</v>
      </c>
      <c r="BL129" s="24"/>
      <c r="BM129" s="286">
        <f>BL128*1</f>
        <v>1129.2999999999997</v>
      </c>
      <c r="BN129" s="460"/>
      <c r="BO129" s="443"/>
      <c r="BP129" s="286">
        <f>BO128*0.25</f>
        <v>0</v>
      </c>
      <c r="BQ129" s="443"/>
      <c r="BR129" s="286">
        <f>BQ128*0.5</f>
        <v>208.27500000000032</v>
      </c>
      <c r="BS129" s="443"/>
      <c r="BT129" s="286">
        <f>BS128*0.75</f>
        <v>357.59999999999911</v>
      </c>
      <c r="BU129" s="443"/>
      <c r="BV129" s="286">
        <f>BU128*1</f>
        <v>395.19999999999891</v>
      </c>
      <c r="BW129" s="460"/>
      <c r="BX129" s="443"/>
      <c r="BY129" s="286">
        <f>BX128*0.25</f>
        <v>0</v>
      </c>
      <c r="BZ129" s="443"/>
      <c r="CA129" s="286">
        <f>BZ128*0.5</f>
        <v>320.55</v>
      </c>
      <c r="CB129" s="443"/>
      <c r="CC129" s="286">
        <f>CB128*0.75</f>
        <v>133.875</v>
      </c>
      <c r="CD129" s="443"/>
      <c r="CE129" s="286">
        <f>CD128*1</f>
        <v>321.49999999999909</v>
      </c>
      <c r="CF129" s="460"/>
      <c r="CG129" s="443"/>
      <c r="CH129" s="286">
        <f>CG128*0.25</f>
        <v>0</v>
      </c>
      <c r="CI129" s="24"/>
      <c r="CJ129" s="286">
        <f>CI128*0.5</f>
        <v>337.19999999999936</v>
      </c>
      <c r="CK129" s="24"/>
      <c r="CL129" s="286">
        <f>CK128*0.75</f>
        <v>0</v>
      </c>
      <c r="CM129" s="24"/>
      <c r="CN129" s="286">
        <f>CM128*1</f>
        <v>479.49999999999909</v>
      </c>
      <c r="CO129" s="460"/>
      <c r="CP129" s="443"/>
      <c r="CQ129" s="286">
        <f>CP128*0.25</f>
        <v>0</v>
      </c>
      <c r="CR129" s="24"/>
      <c r="CS129" s="286">
        <f>CR128*0.5</f>
        <v>54.874999999999545</v>
      </c>
      <c r="CT129" s="24"/>
      <c r="CU129" s="286">
        <f>CT128*0.75</f>
        <v>0</v>
      </c>
      <c r="CV129" s="24"/>
      <c r="CW129" s="286">
        <f>CV128*1</f>
        <v>258.49999999999909</v>
      </c>
      <c r="CX129" s="460"/>
      <c r="CY129" s="443"/>
      <c r="CZ129" s="286">
        <f>CY128*0.25</f>
        <v>0</v>
      </c>
      <c r="DA129" s="24"/>
      <c r="DB129" s="286">
        <f>DA128*0.5</f>
        <v>136.89999999999918</v>
      </c>
      <c r="DC129" s="24"/>
      <c r="DD129" s="286">
        <f>DC128*0.75</f>
        <v>186.00000000000136</v>
      </c>
      <c r="DE129" s="24"/>
      <c r="DF129" s="286">
        <f>DE128*1</f>
        <v>280.89999999999873</v>
      </c>
      <c r="DG129" s="460"/>
      <c r="DH129" s="443"/>
      <c r="DI129" s="286">
        <f>DH128*0.25</f>
        <v>0</v>
      </c>
      <c r="DJ129" s="24"/>
      <c r="DK129" s="286">
        <f>DJ128*0.5</f>
        <v>211.14999999999964</v>
      </c>
      <c r="DL129" s="24"/>
      <c r="DM129" s="286">
        <f>DL128*0.75</f>
        <v>0</v>
      </c>
      <c r="DN129" s="24"/>
      <c r="DO129" s="286">
        <f>DN128*1</f>
        <v>17.699999999998909</v>
      </c>
      <c r="DP129" s="460"/>
      <c r="DQ129" s="443"/>
      <c r="DR129" s="286">
        <f>DQ128*0.25</f>
        <v>0</v>
      </c>
      <c r="DS129" s="24"/>
      <c r="DT129" s="286">
        <f>DS128*0.5</f>
        <v>270.79999999999927</v>
      </c>
      <c r="DU129" s="24"/>
      <c r="DV129" s="286">
        <f>DU128*0.75</f>
        <v>170.99999999999864</v>
      </c>
      <c r="DW129" s="24"/>
      <c r="DX129" s="286">
        <f>DW128*1</f>
        <v>349.29999999999745</v>
      </c>
      <c r="DY129" s="460"/>
      <c r="DZ129" s="443"/>
      <c r="EA129" s="286">
        <f>DZ128*0.25</f>
        <v>0</v>
      </c>
      <c r="EB129" s="24"/>
      <c r="EC129" s="286">
        <f>EB128*0.5</f>
        <v>247.94999999999936</v>
      </c>
      <c r="ED129" s="24"/>
      <c r="EE129" s="286">
        <f>ED128*0.75</f>
        <v>0</v>
      </c>
      <c r="EF129" s="24"/>
      <c r="EG129" s="286">
        <f>EF128*1</f>
        <v>749.89999999999873</v>
      </c>
      <c r="EH129" s="460"/>
      <c r="EI129" s="443"/>
      <c r="EJ129" s="286">
        <f>EI128*0.25</f>
        <v>0</v>
      </c>
      <c r="EK129" s="24"/>
      <c r="EL129" s="286">
        <f>EK128*0.5</f>
        <v>100.37499999999955</v>
      </c>
      <c r="EM129" s="24"/>
      <c r="EN129" s="286">
        <f>EM128*0.75</f>
        <v>0</v>
      </c>
      <c r="EO129" s="24"/>
      <c r="EP129" s="286">
        <f>EO128*1</f>
        <v>275.99999999999272</v>
      </c>
      <c r="EQ129" s="460"/>
      <c r="ER129" s="443"/>
      <c r="ES129" s="286">
        <f>ER128*0.25</f>
        <v>0</v>
      </c>
      <c r="ET129" s="24"/>
      <c r="EU129" s="286">
        <f>ET128*0.5</f>
        <v>144.5</v>
      </c>
      <c r="EV129" s="24"/>
      <c r="EW129" s="286">
        <f>EV128*0.75</f>
        <v>0</v>
      </c>
      <c r="EX129" s="24"/>
      <c r="EY129" s="286">
        <f>EX128*1</f>
        <v>366.89999999999782</v>
      </c>
      <c r="EZ129" s="460"/>
      <c r="FA129" s="443"/>
      <c r="FB129" s="286">
        <f>FA128*0.25</f>
        <v>0</v>
      </c>
      <c r="FC129" s="24"/>
      <c r="FD129" s="286">
        <f>FC128*0.5</f>
        <v>94.399999999999636</v>
      </c>
      <c r="FE129" s="24"/>
      <c r="FF129" s="286">
        <f>FE128*0.75</f>
        <v>91.5</v>
      </c>
      <c r="FG129" s="24"/>
      <c r="FH129" s="286">
        <f>FG128*1</f>
        <v>442.59999999999764</v>
      </c>
      <c r="FI129" s="460"/>
      <c r="FJ129" s="443"/>
      <c r="FK129" s="286">
        <f>FJ128*0.25</f>
        <v>0</v>
      </c>
      <c r="FL129" s="24"/>
      <c r="FM129" s="286">
        <f>FL128*0.5</f>
        <v>139.75</v>
      </c>
      <c r="FN129" s="24"/>
      <c r="FO129" s="286">
        <f>FN128*0.75</f>
        <v>406.72500000000082</v>
      </c>
      <c r="FP129" s="24"/>
      <c r="FQ129" s="286">
        <f>FP128*1</f>
        <v>534.60000000000036</v>
      </c>
      <c r="FR129" s="460"/>
      <c r="FS129" s="443"/>
      <c r="FT129" s="286">
        <f>FS128*0.25</f>
        <v>0</v>
      </c>
      <c r="FU129" s="24"/>
      <c r="FV129" s="286">
        <f>FU128*0.5</f>
        <v>195.35000000000218</v>
      </c>
      <c r="FW129" s="24"/>
      <c r="FX129" s="286">
        <f>FW128*0.75</f>
        <v>0</v>
      </c>
      <c r="FY129" s="24"/>
      <c r="FZ129" s="286">
        <f>FY128*1</f>
        <v>481</v>
      </c>
      <c r="GA129" s="460"/>
      <c r="GB129" s="443"/>
      <c r="GC129" s="286">
        <f>GB128*0.25</f>
        <v>0</v>
      </c>
      <c r="GD129" s="24"/>
      <c r="GE129" s="286">
        <f>GD128*0.5</f>
        <v>94.5</v>
      </c>
      <c r="GF129" s="24"/>
      <c r="GG129" s="286">
        <f>GF128*0.75</f>
        <v>0</v>
      </c>
      <c r="GH129" s="24"/>
      <c r="GI129" s="286">
        <f>GH128*1</f>
        <v>196.49999999999636</v>
      </c>
      <c r="GJ129" s="460"/>
      <c r="GK129" s="443"/>
      <c r="GL129" s="286">
        <f>GK128*0.25</f>
        <v>0</v>
      </c>
      <c r="GM129" s="24"/>
      <c r="GN129" s="286">
        <f>GM128*0.5</f>
        <v>1218.0499999999993</v>
      </c>
      <c r="GO129" s="24"/>
      <c r="GP129" s="286">
        <f>GO128*0.75</f>
        <v>656.55000000000246</v>
      </c>
      <c r="GQ129" s="24"/>
      <c r="GR129" s="286">
        <f>GQ128*1</f>
        <v>3284.5999999999985</v>
      </c>
      <c r="GS129" s="460"/>
      <c r="GT129" s="443"/>
      <c r="GU129" s="286">
        <f>GT128*0.25</f>
        <v>0</v>
      </c>
      <c r="GV129" s="24"/>
      <c r="GW129" s="286">
        <f>GV128*0.5</f>
        <v>248.675000000002</v>
      </c>
      <c r="GX129" s="24"/>
      <c r="GY129" s="286">
        <f>GX128*0.75</f>
        <v>0</v>
      </c>
      <c r="GZ129" s="24"/>
      <c r="HA129" s="286">
        <f>GZ128*1</f>
        <v>0</v>
      </c>
      <c r="HB129" s="460"/>
      <c r="HC129" s="443"/>
      <c r="HD129" s="286">
        <f>HC128*0.25</f>
        <v>0</v>
      </c>
      <c r="HE129" s="443"/>
      <c r="HF129" s="286">
        <f>HE128*0.5</f>
        <v>103.39999999999873</v>
      </c>
      <c r="HG129" s="443"/>
      <c r="HH129" s="286">
        <f>HG128*0.75</f>
        <v>515.39999999999986</v>
      </c>
      <c r="HI129" s="443"/>
      <c r="HJ129" s="286">
        <f>HI128*1</f>
        <v>331.49999999999818</v>
      </c>
      <c r="HK129" s="460"/>
      <c r="HL129" s="443"/>
      <c r="HM129" s="286">
        <f>HL128*0.25</f>
        <v>0</v>
      </c>
      <c r="HN129" s="443"/>
      <c r="HO129" s="286">
        <f>HN128*0.5</f>
        <v>478.14999999999691</v>
      </c>
      <c r="HP129" s="443"/>
      <c r="HQ129" s="286">
        <f>HP128*0.75</f>
        <v>0</v>
      </c>
      <c r="HR129" s="443"/>
      <c r="HS129" s="286">
        <f>HR128*1</f>
        <v>465.09999999999673</v>
      </c>
      <c r="HT129" s="460"/>
      <c r="HU129" s="443"/>
      <c r="HV129" s="286">
        <f>HU128*0.25</f>
        <v>0</v>
      </c>
      <c r="HW129" s="443"/>
      <c r="HX129" s="286">
        <f>HW128*0.5</f>
        <v>1637.0999999999976</v>
      </c>
      <c r="HY129" s="443"/>
      <c r="HZ129" s="286">
        <f>HY128*0.75</f>
        <v>3210.2999999999975</v>
      </c>
      <c r="IA129" s="24">
        <v>2858.9999999999509</v>
      </c>
      <c r="IB129" s="286">
        <f>IA128*1</f>
        <v>0</v>
      </c>
      <c r="IC129" s="460"/>
      <c r="ID129" s="443"/>
      <c r="IE129" s="286">
        <f>ID128*0.25</f>
        <v>0</v>
      </c>
      <c r="IF129" s="443"/>
      <c r="IG129" s="286">
        <f>IF128*0.5</f>
        <v>93.899999999997817</v>
      </c>
      <c r="IH129" s="443"/>
      <c r="II129" s="286">
        <f>IH128*0.75</f>
        <v>0</v>
      </c>
      <c r="IJ129" s="443"/>
      <c r="IK129" s="286">
        <f>IJ128*1</f>
        <v>0</v>
      </c>
      <c r="IL129" s="460"/>
      <c r="IM129" s="443"/>
      <c r="IN129" s="286">
        <f>IM128*0.25</f>
        <v>0</v>
      </c>
      <c r="IO129" s="443"/>
      <c r="IP129" s="286">
        <f>IO128*0.5</f>
        <v>64.749999999998181</v>
      </c>
      <c r="IQ129" s="443"/>
      <c r="IR129" s="286">
        <f>IQ128*0.75</f>
        <v>0</v>
      </c>
      <c r="IS129" s="443"/>
      <c r="IT129" s="286">
        <f>IS128*1</f>
        <v>218.89999999999782</v>
      </c>
      <c r="IU129" s="460"/>
      <c r="IV129" s="443"/>
      <c r="IW129" s="286">
        <f>IV128*0.25</f>
        <v>0</v>
      </c>
      <c r="IX129" s="443"/>
      <c r="IY129" s="286">
        <f>IX128*0.5</f>
        <v>153.75</v>
      </c>
      <c r="IZ129" s="443"/>
      <c r="JA129" s="286">
        <f>IZ128*0.75</f>
        <v>326.69999999999891</v>
      </c>
      <c r="JB129" s="443"/>
      <c r="JC129" s="286">
        <f>JB128*1</f>
        <v>38.69999999999709</v>
      </c>
      <c r="JD129" s="460"/>
      <c r="JE129" s="443"/>
      <c r="JF129" s="286">
        <f>JE128*0.25</f>
        <v>0</v>
      </c>
      <c r="JG129" s="443"/>
      <c r="JH129" s="286">
        <f>JG128*0.5</f>
        <v>134.44999999999891</v>
      </c>
      <c r="JI129" s="443"/>
      <c r="JJ129" s="286">
        <f>JI128*0.75</f>
        <v>361.87500000000136</v>
      </c>
      <c r="JK129" s="443"/>
      <c r="JL129" s="286">
        <f>JK128*1</f>
        <v>143.70000000000437</v>
      </c>
      <c r="JM129" s="460"/>
      <c r="JN129" s="443"/>
      <c r="JO129" s="286">
        <f>JN128*0.25</f>
        <v>0</v>
      </c>
      <c r="JP129" s="443"/>
      <c r="JQ129" s="286">
        <f>JP128*0.5</f>
        <v>220.92499999999927</v>
      </c>
      <c r="JR129" s="443"/>
      <c r="JS129" s="286">
        <f>JR128*0.75</f>
        <v>0</v>
      </c>
      <c r="JT129" s="443"/>
      <c r="JU129" s="286">
        <f>JT128*1</f>
        <v>0</v>
      </c>
      <c r="JV129" s="460"/>
      <c r="JW129" s="443"/>
      <c r="JX129" s="286">
        <f>JW128*0.25</f>
        <v>0</v>
      </c>
      <c r="JY129" s="443"/>
      <c r="JZ129" s="286">
        <f>JY128*0.5</f>
        <v>1107.6500000000033</v>
      </c>
      <c r="KA129" s="443"/>
      <c r="KB129" s="286">
        <f>KA128*0.75</f>
        <v>2660.1750000000393</v>
      </c>
      <c r="KC129" s="443"/>
      <c r="KD129" s="286">
        <f t="shared" ref="KD129" si="117">KC128*1</f>
        <v>4006.4999999998981</v>
      </c>
      <c r="KE129" s="460"/>
      <c r="KF129" s="443"/>
      <c r="KG129" s="286">
        <f>KF128*0.25</f>
        <v>0</v>
      </c>
      <c r="KH129" s="443"/>
      <c r="KI129" s="286">
        <f>KH128*0.5</f>
        <v>162.79999999999745</v>
      </c>
      <c r="KJ129" s="443"/>
      <c r="KK129" s="286">
        <f>KJ128*0.75</f>
        <v>235.50000000000068</v>
      </c>
      <c r="KL129" s="443"/>
      <c r="KM129" s="286">
        <f>KL128*1</f>
        <v>184.10000000000218</v>
      </c>
      <c r="KN129" s="460"/>
      <c r="KO129" s="443"/>
      <c r="KP129" s="286">
        <f>KO128*0.25</f>
        <v>0</v>
      </c>
      <c r="KQ129" s="443"/>
      <c r="KR129" s="286">
        <f>KQ128*0.5</f>
        <v>161.24999999999636</v>
      </c>
      <c r="KS129" s="443"/>
      <c r="KT129" s="286">
        <f>KS128*0.75</f>
        <v>0</v>
      </c>
      <c r="KU129" s="443"/>
      <c r="KV129" s="286">
        <f>KU128*1</f>
        <v>0</v>
      </c>
      <c r="KW129" s="460"/>
      <c r="KX129" s="443"/>
      <c r="KY129" s="286">
        <f>KX128*0.25</f>
        <v>0</v>
      </c>
      <c r="KZ129" s="443"/>
      <c r="LA129" s="286">
        <f>KZ128*0.5</f>
        <v>130.72499999999854</v>
      </c>
      <c r="LB129" s="443"/>
      <c r="LC129" s="286">
        <f>LB128*0.75</f>
        <v>0</v>
      </c>
      <c r="LD129" s="443"/>
      <c r="LE129" s="286">
        <f>LD128*1</f>
        <v>0</v>
      </c>
      <c r="LF129" s="460"/>
      <c r="LG129" s="443"/>
      <c r="LH129" s="286">
        <f>LG128*0.25</f>
        <v>0</v>
      </c>
      <c r="LI129" s="443"/>
      <c r="LJ129" s="286">
        <f>LI128*0.5</f>
        <v>85.849999999999</v>
      </c>
      <c r="LK129" s="443"/>
      <c r="LL129" s="286">
        <f>LK128*0.75</f>
        <v>0</v>
      </c>
      <c r="LM129" s="443"/>
      <c r="LN129" s="286">
        <f>LM128*1</f>
        <v>0</v>
      </c>
      <c r="LO129" s="460"/>
      <c r="LP129" s="443"/>
      <c r="LQ129" s="286">
        <f>LP128*0.25</f>
        <v>0</v>
      </c>
      <c r="LR129" s="443"/>
      <c r="LS129" s="286">
        <f>LR128*0.5</f>
        <v>181.25000000000182</v>
      </c>
      <c r="LT129" s="443"/>
      <c r="LU129" s="286">
        <f>LT128*0.75</f>
        <v>60.149999999998499</v>
      </c>
      <c r="LV129" s="443"/>
      <c r="LW129" s="286">
        <f>LV128*1</f>
        <v>568.64999999999418</v>
      </c>
      <c r="LX129" s="460"/>
      <c r="LY129" s="443"/>
      <c r="LZ129" s="286">
        <f>LY128*0.25</f>
        <v>0</v>
      </c>
      <c r="MA129" s="443"/>
      <c r="MB129" s="286">
        <f>MA128*0.5</f>
        <v>322.850000000004</v>
      </c>
      <c r="MC129" s="443"/>
      <c r="MD129" s="286">
        <f>MC128*0.75</f>
        <v>0</v>
      </c>
      <c r="ME129" s="443"/>
      <c r="MF129" s="286">
        <f>ME128*1</f>
        <v>0</v>
      </c>
      <c r="MG129" s="460"/>
      <c r="MH129" s="443"/>
      <c r="MI129" s="286">
        <f>MH128*0.25</f>
        <v>0</v>
      </c>
      <c r="MJ129" s="443"/>
      <c r="MK129" s="286">
        <f>MJ128*0.5</f>
        <v>215.30000000000473</v>
      </c>
      <c r="ML129" s="443"/>
      <c r="MM129" s="286">
        <f>ML128*0.75</f>
        <v>669.44999999999891</v>
      </c>
      <c r="MN129" s="443"/>
      <c r="MO129" s="286">
        <f>MN128*1</f>
        <v>1082.6999999999898</v>
      </c>
      <c r="MP129" s="460"/>
      <c r="MQ129" s="443"/>
      <c r="MR129" s="286">
        <f>MQ128*0.25</f>
        <v>0</v>
      </c>
      <c r="MS129" s="443"/>
      <c r="MT129" s="286">
        <f>MS128*0.5</f>
        <v>124.74999999999454</v>
      </c>
      <c r="MU129" s="443"/>
      <c r="MV129" s="286">
        <f>MU128*0.75</f>
        <v>198.00000000000409</v>
      </c>
      <c r="MW129" s="443"/>
      <c r="MX129" s="286">
        <f>MW128*1</f>
        <v>269.24999999999272</v>
      </c>
      <c r="MY129" s="460"/>
      <c r="MZ129" s="443"/>
      <c r="NA129" s="286">
        <f>MZ128*0.25</f>
        <v>0</v>
      </c>
      <c r="NB129" s="443"/>
      <c r="NC129" s="286">
        <f>NB128*0.5</f>
        <v>0</v>
      </c>
      <c r="ND129" s="443"/>
      <c r="NE129" s="286">
        <f>ND128*0.75</f>
        <v>0</v>
      </c>
      <c r="NF129" s="443"/>
      <c r="NG129" s="286">
        <f>NF128*1</f>
        <v>1348.299999999992</v>
      </c>
      <c r="NH129" s="460"/>
    </row>
    <row r="130" spans="1:372" s="443" customFormat="1" ht="18">
      <c r="A130" s="665"/>
      <c r="B130" s="59"/>
      <c r="C130" s="460"/>
      <c r="E130" s="286"/>
      <c r="F130" s="24"/>
      <c r="G130" s="286"/>
      <c r="I130" s="286"/>
      <c r="K130" s="286"/>
      <c r="L130" s="460"/>
      <c r="N130" s="286"/>
      <c r="P130" s="286"/>
      <c r="R130" s="286"/>
      <c r="T130" s="286"/>
      <c r="U130" s="460"/>
      <c r="V130" s="24"/>
      <c r="W130" s="286"/>
      <c r="X130" s="24"/>
      <c r="Y130" s="286"/>
      <c r="Z130" s="24"/>
      <c r="AA130" s="286"/>
      <c r="AB130" s="178"/>
      <c r="AC130" s="48"/>
      <c r="AD130" s="460"/>
      <c r="AE130" s="24"/>
      <c r="AF130" s="286"/>
      <c r="AH130" s="286"/>
      <c r="AJ130" s="286"/>
      <c r="AL130" s="48"/>
      <c r="AM130" s="460"/>
      <c r="AO130" s="286"/>
      <c r="AP130" s="24"/>
      <c r="AQ130" s="286"/>
      <c r="AR130" s="24"/>
      <c r="AS130" s="286"/>
      <c r="AT130" s="24"/>
      <c r="AU130" s="286"/>
      <c r="AV130" s="460"/>
      <c r="AW130" s="24"/>
      <c r="AX130" s="286"/>
      <c r="AY130" s="24"/>
      <c r="AZ130" s="286"/>
      <c r="BA130" s="24"/>
      <c r="BB130" s="286"/>
      <c r="BC130" s="24"/>
      <c r="BD130" s="286"/>
      <c r="BE130" s="460"/>
      <c r="BG130" s="286"/>
      <c r="BH130" s="24"/>
      <c r="BI130" s="286"/>
      <c r="BJ130" s="24"/>
      <c r="BK130" s="286"/>
      <c r="BL130" s="24"/>
      <c r="BM130" s="286"/>
      <c r="BN130" s="460"/>
      <c r="BP130" s="286"/>
      <c r="BR130" s="286"/>
      <c r="BT130" s="286"/>
      <c r="BV130" s="286"/>
      <c r="BW130" s="460"/>
      <c r="BY130" s="286"/>
      <c r="CA130" s="286"/>
      <c r="CC130" s="286"/>
      <c r="CE130" s="286"/>
      <c r="CF130" s="460"/>
      <c r="CH130" s="286"/>
      <c r="CI130" s="24"/>
      <c r="CJ130" s="286"/>
      <c r="CK130" s="24"/>
      <c r="CL130" s="286"/>
      <c r="CM130" s="24"/>
      <c r="CN130" s="286"/>
      <c r="CO130" s="460"/>
      <c r="CQ130" s="286"/>
      <c r="CR130" s="24"/>
      <c r="CS130" s="286"/>
      <c r="CT130" s="24"/>
      <c r="CU130" s="286"/>
      <c r="CV130" s="24"/>
      <c r="CW130" s="286"/>
      <c r="CX130" s="460"/>
      <c r="CZ130" s="286"/>
      <c r="DA130" s="24"/>
      <c r="DB130" s="286"/>
      <c r="DC130" s="24"/>
      <c r="DD130" s="286"/>
      <c r="DE130" s="24"/>
      <c r="DF130" s="286"/>
      <c r="DG130" s="460"/>
      <c r="DI130" s="286"/>
      <c r="DJ130" s="24"/>
      <c r="DK130" s="286"/>
      <c r="DL130" s="24"/>
      <c r="DM130" s="286"/>
      <c r="DN130" s="24"/>
      <c r="DO130" s="286"/>
      <c r="DP130" s="460"/>
      <c r="DR130" s="286"/>
      <c r="DS130" s="24"/>
      <c r="DT130" s="286"/>
      <c r="DU130" s="24"/>
      <c r="DV130" s="286"/>
      <c r="DW130" s="24"/>
      <c r="DX130" s="286"/>
      <c r="DY130" s="460"/>
      <c r="EA130" s="286"/>
      <c r="EB130" s="24"/>
      <c r="EC130" s="286"/>
      <c r="ED130" s="24"/>
      <c r="EE130" s="286"/>
      <c r="EF130" s="24"/>
      <c r="EG130" s="286"/>
      <c r="EH130" s="460"/>
      <c r="EJ130" s="286"/>
      <c r="EK130" s="24"/>
      <c r="EL130" s="286"/>
      <c r="EM130" s="24"/>
      <c r="EN130" s="286"/>
      <c r="EO130" s="24"/>
      <c r="EP130" s="286"/>
      <c r="EQ130" s="460"/>
      <c r="ES130" s="286"/>
      <c r="ET130" s="24"/>
      <c r="EU130" s="286"/>
      <c r="EV130" s="24"/>
      <c r="EW130" s="286"/>
      <c r="EX130" s="24"/>
      <c r="EY130" s="286"/>
      <c r="EZ130" s="460"/>
      <c r="FB130" s="286"/>
      <c r="FC130" s="24"/>
      <c r="FD130" s="286"/>
      <c r="FE130" s="24"/>
      <c r="FF130" s="286"/>
      <c r="FG130" s="24"/>
      <c r="FH130" s="286"/>
      <c r="FI130" s="460"/>
      <c r="FK130" s="286"/>
      <c r="FL130" s="24"/>
      <c r="FM130" s="286"/>
      <c r="FN130" s="24"/>
      <c r="FO130" s="286"/>
      <c r="FP130" s="24"/>
      <c r="FQ130" s="286"/>
      <c r="FR130" s="460"/>
      <c r="FT130" s="286"/>
      <c r="FU130" s="24"/>
      <c r="FV130" s="286"/>
      <c r="FW130" s="24"/>
      <c r="FX130" s="286"/>
      <c r="FY130" s="24"/>
      <c r="FZ130" s="286"/>
      <c r="GA130" s="460"/>
      <c r="GC130" s="286"/>
      <c r="GD130" s="24"/>
      <c r="GE130" s="286"/>
      <c r="GF130" s="24"/>
      <c r="GG130" s="286"/>
      <c r="GH130" s="24"/>
      <c r="GI130" s="286"/>
      <c r="GJ130" s="460"/>
      <c r="GL130" s="286"/>
      <c r="GM130" s="24"/>
      <c r="GN130" s="286"/>
      <c r="GO130" s="24"/>
      <c r="GP130" s="286"/>
      <c r="GQ130" s="24"/>
      <c r="GR130" s="286"/>
      <c r="GS130" s="460"/>
      <c r="GU130" s="286"/>
      <c r="GV130" s="24"/>
      <c r="GW130" s="286"/>
      <c r="GX130" s="24"/>
      <c r="GY130" s="286"/>
      <c r="GZ130" s="24"/>
      <c r="HA130" s="286"/>
      <c r="HB130" s="460"/>
      <c r="HD130" s="286"/>
      <c r="HF130" s="286"/>
      <c r="HH130" s="286"/>
      <c r="HJ130" s="286"/>
      <c r="HK130" s="460"/>
      <c r="HM130" s="286"/>
      <c r="HO130" s="286"/>
      <c r="HQ130" s="286"/>
      <c r="HS130" s="286"/>
      <c r="HT130" s="460"/>
      <c r="HV130" s="286"/>
      <c r="HX130" s="286"/>
      <c r="HZ130" s="286"/>
      <c r="IA130" s="24"/>
      <c r="IB130" s="286"/>
      <c r="IC130" s="460"/>
      <c r="IE130" s="286"/>
      <c r="IG130" s="286"/>
      <c r="II130" s="286"/>
      <c r="IK130" s="286"/>
      <c r="IL130" s="460"/>
      <c r="IN130" s="286"/>
      <c r="IP130" s="286"/>
      <c r="IR130" s="286"/>
      <c r="IT130" s="286"/>
      <c r="IU130" s="460"/>
      <c r="IW130" s="286"/>
      <c r="IY130" s="286"/>
      <c r="JA130" s="286"/>
      <c r="JC130" s="286"/>
      <c r="JD130" s="460"/>
      <c r="JF130" s="286"/>
      <c r="JH130" s="286"/>
      <c r="JJ130" s="286"/>
      <c r="JL130" s="286"/>
      <c r="JM130" s="460"/>
      <c r="JO130" s="286"/>
      <c r="JQ130" s="286"/>
      <c r="JS130" s="286"/>
      <c r="JU130" s="286"/>
      <c r="JV130" s="460"/>
      <c r="JX130" s="286"/>
      <c r="JZ130" s="286"/>
      <c r="KB130" s="286"/>
      <c r="KD130" s="286"/>
      <c r="KE130" s="460"/>
      <c r="KG130" s="286"/>
      <c r="KI130" s="286"/>
      <c r="KK130" s="286"/>
      <c r="KM130" s="286"/>
      <c r="KN130" s="460"/>
      <c r="KP130" s="286"/>
      <c r="KR130" s="286"/>
      <c r="KT130" s="286"/>
      <c r="KV130" s="286"/>
      <c r="KW130" s="460"/>
      <c r="KY130" s="286"/>
      <c r="LA130" s="286"/>
      <c r="LC130" s="286"/>
      <c r="LE130" s="286"/>
      <c r="LF130" s="460"/>
      <c r="LH130" s="286"/>
      <c r="LJ130" s="286"/>
      <c r="LL130" s="286"/>
      <c r="LN130" s="286"/>
      <c r="LO130" s="460"/>
      <c r="LQ130" s="286"/>
      <c r="LS130" s="286"/>
      <c r="LU130" s="286"/>
      <c r="LW130" s="286"/>
      <c r="LX130" s="460"/>
      <c r="LZ130" s="286"/>
      <c r="MB130" s="286"/>
      <c r="MD130" s="286"/>
      <c r="MF130" s="286"/>
      <c r="MG130" s="460"/>
      <c r="MI130" s="286"/>
      <c r="MK130" s="286"/>
      <c r="MM130" s="286"/>
      <c r="MO130" s="286"/>
      <c r="MP130" s="460"/>
      <c r="MR130" s="286"/>
      <c r="MT130" s="286"/>
      <c r="MV130" s="286"/>
      <c r="MX130" s="286"/>
      <c r="MY130" s="460"/>
      <c r="NA130" s="286"/>
      <c r="NC130" s="286"/>
      <c r="NE130" s="286"/>
      <c r="NG130" s="286"/>
      <c r="NH130" s="460"/>
    </row>
    <row r="131" spans="1:372" s="443" customFormat="1" ht="18">
      <c r="A131" s="538" t="s">
        <v>2279</v>
      </c>
      <c r="B131" s="59"/>
      <c r="C131" s="460"/>
      <c r="E131" s="444" t="s">
        <v>187</v>
      </c>
      <c r="F131" s="661"/>
      <c r="G131" s="444" t="s">
        <v>183</v>
      </c>
      <c r="H131" s="662"/>
      <c r="I131" s="444" t="s">
        <v>184</v>
      </c>
      <c r="J131" s="662"/>
      <c r="K131" s="444" t="s">
        <v>185</v>
      </c>
      <c r="L131" s="460"/>
      <c r="N131" s="444" t="s">
        <v>187</v>
      </c>
      <c r="O131" s="24"/>
      <c r="P131" s="444" t="s">
        <v>183</v>
      </c>
      <c r="Q131" s="24"/>
      <c r="R131" s="444" t="s">
        <v>184</v>
      </c>
      <c r="S131" s="24"/>
      <c r="T131" s="444" t="s">
        <v>185</v>
      </c>
      <c r="U131" s="460"/>
      <c r="V131" s="24"/>
      <c r="W131" s="444" t="s">
        <v>187</v>
      </c>
      <c r="X131" s="24"/>
      <c r="Y131" s="444" t="s">
        <v>183</v>
      </c>
      <c r="Z131" s="24"/>
      <c r="AA131" s="444" t="s">
        <v>184</v>
      </c>
      <c r="AB131" s="722">
        <v>566.3499999999998</v>
      </c>
      <c r="AC131" s="444" t="s">
        <v>185</v>
      </c>
      <c r="AD131" s="460"/>
      <c r="AF131" s="444" t="s">
        <v>187</v>
      </c>
      <c r="AG131" s="24"/>
      <c r="AH131" s="444" t="s">
        <v>183</v>
      </c>
      <c r="AI131" s="24"/>
      <c r="AJ131" s="444" t="s">
        <v>184</v>
      </c>
      <c r="AK131" s="722">
        <v>302.09999999999968</v>
      </c>
      <c r="AL131" s="444" t="s">
        <v>185</v>
      </c>
      <c r="AM131" s="460"/>
      <c r="AO131" s="286"/>
      <c r="AP131" s="24"/>
      <c r="AQ131" s="286"/>
      <c r="AR131" s="24"/>
      <c r="AS131" s="286"/>
      <c r="AT131" s="24"/>
      <c r="AU131" s="286"/>
      <c r="AV131" s="460"/>
      <c r="AW131" s="24"/>
      <c r="AX131" s="286"/>
      <c r="AY131" s="24"/>
      <c r="AZ131" s="286"/>
      <c r="BA131" s="24"/>
      <c r="BB131" s="286"/>
      <c r="BC131" s="24"/>
      <c r="BD131" s="286"/>
      <c r="BE131" s="460"/>
      <c r="BG131" s="286"/>
      <c r="BH131" s="24"/>
      <c r="BI131" s="286"/>
      <c r="BJ131" s="24"/>
      <c r="BK131" s="286"/>
      <c r="BL131" s="24"/>
      <c r="BM131" s="286"/>
      <c r="BN131" s="460"/>
      <c r="BP131" s="286"/>
      <c r="BR131" s="286"/>
      <c r="BT131" s="286"/>
      <c r="BV131" s="286"/>
      <c r="BW131" s="460"/>
      <c r="BY131" s="286"/>
      <c r="CA131" s="286"/>
      <c r="CC131" s="286"/>
      <c r="CE131" s="286"/>
      <c r="CF131" s="460"/>
      <c r="CH131" s="286"/>
      <c r="CI131" s="24"/>
      <c r="CJ131" s="286"/>
      <c r="CK131" s="24"/>
      <c r="CL131" s="286"/>
      <c r="CM131" s="24"/>
      <c r="CN131" s="286"/>
      <c r="CO131" s="460"/>
      <c r="CQ131" s="286"/>
      <c r="CR131" s="24"/>
      <c r="CS131" s="286"/>
      <c r="CT131" s="24"/>
      <c r="CU131" s="286"/>
      <c r="CV131" s="24"/>
      <c r="CW131" s="286"/>
      <c r="CX131" s="460"/>
      <c r="CZ131" s="286"/>
      <c r="DA131" s="24"/>
      <c r="DB131" s="286"/>
      <c r="DC131" s="24"/>
      <c r="DD131" s="286"/>
      <c r="DE131" s="24"/>
      <c r="DF131" s="286"/>
      <c r="DG131" s="460"/>
      <c r="DI131" s="286"/>
      <c r="DJ131" s="24"/>
      <c r="DK131" s="286"/>
      <c r="DL131" s="24"/>
      <c r="DM131" s="286"/>
      <c r="DN131" s="24"/>
      <c r="DO131" s="286"/>
      <c r="DP131" s="460"/>
      <c r="DR131" s="286"/>
      <c r="DS131" s="24"/>
      <c r="DT131" s="286"/>
      <c r="DU131" s="24"/>
      <c r="DV131" s="286"/>
      <c r="DW131" s="24"/>
      <c r="DX131" s="286"/>
      <c r="DY131" s="460"/>
      <c r="EA131" s="286"/>
      <c r="EB131" s="24"/>
      <c r="EC131" s="286"/>
      <c r="ED131" s="24"/>
      <c r="EE131" s="286"/>
      <c r="EF131" s="24"/>
      <c r="EG131" s="286"/>
      <c r="EH131" s="460"/>
      <c r="EJ131" s="286"/>
      <c r="EK131" s="24"/>
      <c r="EL131" s="286"/>
      <c r="EM131" s="24"/>
      <c r="EN131" s="286"/>
      <c r="EO131" s="24"/>
      <c r="EP131" s="286"/>
      <c r="EQ131" s="460"/>
      <c r="ES131" s="286"/>
      <c r="ET131" s="24"/>
      <c r="EU131" s="286"/>
      <c r="EV131" s="24"/>
      <c r="EW131" s="286"/>
      <c r="EX131" s="24"/>
      <c r="EY131" s="286"/>
      <c r="EZ131" s="460"/>
      <c r="FB131" s="286"/>
      <c r="FC131" s="24"/>
      <c r="FD131" s="286"/>
      <c r="FE131" s="24"/>
      <c r="FF131" s="286"/>
      <c r="FG131" s="24"/>
      <c r="FH131" s="286"/>
      <c r="FI131" s="460"/>
      <c r="FK131" s="286"/>
      <c r="FL131" s="24"/>
      <c r="FM131" s="286"/>
      <c r="FN131" s="24"/>
      <c r="FO131" s="286"/>
      <c r="FP131" s="24"/>
      <c r="FQ131" s="286"/>
      <c r="FR131" s="460"/>
      <c r="FT131" s="286"/>
      <c r="FU131" s="24"/>
      <c r="FV131" s="286"/>
      <c r="FW131" s="24"/>
      <c r="FX131" s="286"/>
      <c r="FY131" s="24"/>
      <c r="FZ131" s="286"/>
      <c r="GA131" s="460"/>
      <c r="GC131" s="286"/>
      <c r="GD131" s="24"/>
      <c r="GE131" s="286"/>
      <c r="GF131" s="24"/>
      <c r="GG131" s="286"/>
      <c r="GH131" s="24"/>
      <c r="GI131" s="286"/>
      <c r="GJ131" s="460"/>
      <c r="GL131" s="286"/>
      <c r="GM131" s="24"/>
      <c r="GN131" s="286"/>
      <c r="GO131" s="24"/>
      <c r="GP131" s="286"/>
      <c r="GQ131" s="24"/>
      <c r="GR131" s="286"/>
      <c r="GS131" s="460"/>
      <c r="GU131" s="286"/>
      <c r="GV131" s="24"/>
      <c r="GW131" s="286"/>
      <c r="GX131" s="24"/>
      <c r="GY131" s="286"/>
      <c r="GZ131" s="24"/>
      <c r="HA131" s="286"/>
      <c r="HB131" s="460"/>
      <c r="HD131" s="286"/>
      <c r="HF131" s="286"/>
      <c r="HH131" s="286"/>
      <c r="HJ131" s="286"/>
      <c r="HK131" s="460"/>
      <c r="HM131" s="286"/>
      <c r="HO131" s="286"/>
      <c r="HQ131" s="286"/>
      <c r="HS131" s="286"/>
      <c r="HT131" s="460"/>
      <c r="HV131" s="286"/>
      <c r="HX131" s="286"/>
      <c r="HZ131" s="286"/>
      <c r="IA131" s="24"/>
      <c r="IB131" s="286"/>
      <c r="IC131" s="460"/>
      <c r="IE131" s="286"/>
      <c r="IG131" s="286"/>
      <c r="II131" s="286"/>
      <c r="IK131" s="286"/>
      <c r="IL131" s="460"/>
      <c r="IN131" s="286"/>
      <c r="IP131" s="286"/>
      <c r="IR131" s="286"/>
      <c r="IT131" s="286"/>
      <c r="IU131" s="460"/>
      <c r="IW131" s="286"/>
      <c r="IY131" s="286"/>
      <c r="JA131" s="286"/>
      <c r="JC131" s="286"/>
      <c r="JD131" s="460"/>
      <c r="JF131" s="286"/>
      <c r="JH131" s="286"/>
      <c r="JJ131" s="286"/>
      <c r="JL131" s="286"/>
      <c r="JM131" s="460"/>
      <c r="JO131" s="286"/>
      <c r="JQ131" s="286"/>
      <c r="JS131" s="286"/>
      <c r="JU131" s="286"/>
      <c r="JV131" s="460"/>
      <c r="JX131" s="286"/>
      <c r="JZ131" s="286"/>
      <c r="KB131" s="286"/>
      <c r="KD131" s="286"/>
      <c r="KE131" s="460"/>
      <c r="KG131" s="286"/>
      <c r="KI131" s="286"/>
      <c r="KK131" s="286"/>
      <c r="KM131" s="286"/>
      <c r="KN131" s="460"/>
      <c r="KP131" s="286"/>
      <c r="KR131" s="286"/>
      <c r="KT131" s="286"/>
      <c r="KV131" s="286"/>
      <c r="KW131" s="460"/>
      <c r="KY131" s="286"/>
      <c r="LA131" s="286"/>
      <c r="LC131" s="286"/>
      <c r="LE131" s="286"/>
      <c r="LF131" s="460"/>
      <c r="LH131" s="286"/>
      <c r="LJ131" s="286"/>
      <c r="LL131" s="286"/>
      <c r="LN131" s="286"/>
      <c r="LO131" s="460"/>
      <c r="LQ131" s="286"/>
      <c r="LS131" s="286"/>
      <c r="LU131" s="286"/>
      <c r="LW131" s="286"/>
      <c r="LX131" s="460"/>
      <c r="LZ131" s="286"/>
      <c r="MB131" s="286"/>
      <c r="MD131" s="286"/>
      <c r="MF131" s="286"/>
      <c r="MG131" s="460"/>
      <c r="MI131" s="286"/>
      <c r="MK131" s="286"/>
      <c r="MM131" s="286"/>
      <c r="MO131" s="286"/>
      <c r="MP131" s="460"/>
      <c r="MR131" s="286"/>
      <c r="MT131" s="286"/>
      <c r="MV131" s="286"/>
      <c r="MX131" s="286"/>
      <c r="MY131" s="460"/>
      <c r="NA131" s="286"/>
      <c r="NC131" s="286"/>
      <c r="NE131" s="286"/>
      <c r="NG131" s="286"/>
      <c r="NH131" s="460"/>
    </row>
    <row r="132" spans="1:372" s="443" customFormat="1" ht="18">
      <c r="A132" s="665">
        <v>2022</v>
      </c>
      <c r="B132" s="59">
        <f>SUM(D132:AAP132)</f>
        <v>868.44999999999948</v>
      </c>
      <c r="C132" s="460"/>
      <c r="E132" s="286">
        <f>D131*0.25</f>
        <v>0</v>
      </c>
      <c r="F132" s="24"/>
      <c r="G132" s="286">
        <f>F131*0.5</f>
        <v>0</v>
      </c>
      <c r="I132" s="286">
        <f>H131*0.75</f>
        <v>0</v>
      </c>
      <c r="K132" s="286">
        <f>J131*1</f>
        <v>0</v>
      </c>
      <c r="L132" s="460"/>
      <c r="N132" s="286">
        <f>M131*0.25</f>
        <v>0</v>
      </c>
      <c r="P132" s="286">
        <f>O131*0.5</f>
        <v>0</v>
      </c>
      <c r="R132" s="286">
        <f>Q131*0.75</f>
        <v>0</v>
      </c>
      <c r="T132" s="286">
        <f>S131*1</f>
        <v>0</v>
      </c>
      <c r="U132" s="460"/>
      <c r="V132" s="24"/>
      <c r="W132" s="286">
        <f>V131*0.25</f>
        <v>0</v>
      </c>
      <c r="X132" s="24"/>
      <c r="Y132" s="286">
        <f>X131*0.5</f>
        <v>0</v>
      </c>
      <c r="Z132" s="24"/>
      <c r="AA132" s="286">
        <f>Z131*0.75</f>
        <v>0</v>
      </c>
      <c r="AB132" s="24"/>
      <c r="AC132" s="286">
        <f t="shared" ref="AC132:AC163" si="118">AB131*1</f>
        <v>566.3499999999998</v>
      </c>
      <c r="AD132" s="460"/>
      <c r="AF132" s="286">
        <f>AE131*0.25</f>
        <v>0</v>
      </c>
      <c r="AH132" s="286">
        <f>AG131*0.5</f>
        <v>0</v>
      </c>
      <c r="AI132" s="293"/>
      <c r="AJ132" s="286">
        <f>AI131*0.75</f>
        <v>0</v>
      </c>
      <c r="AK132" s="293"/>
      <c r="AL132" s="286">
        <f t="shared" ref="AL132:AL163" si="119">AK131*1</f>
        <v>302.09999999999968</v>
      </c>
      <c r="AM132" s="460"/>
      <c r="AO132" s="286"/>
      <c r="AP132" s="24"/>
      <c r="AQ132" s="286"/>
      <c r="AR132" s="24"/>
      <c r="AS132" s="286"/>
      <c r="AT132" s="24"/>
      <c r="AU132" s="286"/>
      <c r="AV132" s="460"/>
      <c r="AW132" s="24"/>
      <c r="AX132" s="286"/>
      <c r="AY132" s="24"/>
      <c r="AZ132" s="286"/>
      <c r="BA132" s="24"/>
      <c r="BB132" s="286"/>
      <c r="BC132" s="24"/>
      <c r="BD132" s="286"/>
      <c r="BE132" s="460"/>
      <c r="BG132" s="286"/>
      <c r="BH132" s="24"/>
      <c r="BI132" s="286"/>
      <c r="BJ132" s="24"/>
      <c r="BK132" s="286"/>
      <c r="BL132" s="24"/>
      <c r="BM132" s="286"/>
      <c r="BN132" s="460"/>
      <c r="BP132" s="286"/>
      <c r="BR132" s="286"/>
      <c r="BT132" s="286"/>
      <c r="BV132" s="286"/>
      <c r="BW132" s="460"/>
      <c r="BY132" s="286"/>
      <c r="CA132" s="286"/>
      <c r="CC132" s="286"/>
      <c r="CE132" s="286"/>
      <c r="CF132" s="460"/>
      <c r="CH132" s="286"/>
      <c r="CI132" s="24"/>
      <c r="CJ132" s="286"/>
      <c r="CK132" s="24"/>
      <c r="CL132" s="286"/>
      <c r="CM132" s="24"/>
      <c r="CN132" s="286"/>
      <c r="CO132" s="460"/>
      <c r="CQ132" s="286"/>
      <c r="CR132" s="24"/>
      <c r="CS132" s="286"/>
      <c r="CT132" s="24"/>
      <c r="CU132" s="286"/>
      <c r="CV132" s="24"/>
      <c r="CW132" s="286"/>
      <c r="CX132" s="460"/>
      <c r="CZ132" s="286"/>
      <c r="DA132" s="24"/>
      <c r="DB132" s="286"/>
      <c r="DC132" s="24"/>
      <c r="DD132" s="286"/>
      <c r="DE132" s="24"/>
      <c r="DF132" s="286"/>
      <c r="DG132" s="460"/>
      <c r="DI132" s="286"/>
      <c r="DJ132" s="24"/>
      <c r="DK132" s="286"/>
      <c r="DL132" s="24"/>
      <c r="DM132" s="286"/>
      <c r="DN132" s="24"/>
      <c r="DO132" s="286"/>
      <c r="DP132" s="460"/>
      <c r="DR132" s="286"/>
      <c r="DS132" s="24"/>
      <c r="DT132" s="286"/>
      <c r="DU132" s="24"/>
      <c r="DV132" s="286"/>
      <c r="DW132" s="24"/>
      <c r="DX132" s="286"/>
      <c r="DY132" s="460"/>
      <c r="EA132" s="286"/>
      <c r="EB132" s="24"/>
      <c r="EC132" s="286"/>
      <c r="ED132" s="24"/>
      <c r="EE132" s="286"/>
      <c r="EF132" s="24"/>
      <c r="EG132" s="286"/>
      <c r="EH132" s="460"/>
      <c r="EJ132" s="286"/>
      <c r="EK132" s="24"/>
      <c r="EL132" s="286"/>
      <c r="EM132" s="24"/>
      <c r="EN132" s="286"/>
      <c r="EO132" s="24"/>
      <c r="EP132" s="286"/>
      <c r="EQ132" s="460"/>
      <c r="ES132" s="286"/>
      <c r="ET132" s="24"/>
      <c r="EU132" s="286"/>
      <c r="EV132" s="24"/>
      <c r="EW132" s="286"/>
      <c r="EX132" s="24"/>
      <c r="EY132" s="286"/>
      <c r="EZ132" s="460"/>
      <c r="FB132" s="286"/>
      <c r="FC132" s="24"/>
      <c r="FD132" s="286"/>
      <c r="FE132" s="24"/>
      <c r="FF132" s="286"/>
      <c r="FG132" s="24"/>
      <c r="FH132" s="286"/>
      <c r="FI132" s="460"/>
      <c r="FK132" s="286"/>
      <c r="FL132" s="24"/>
      <c r="FM132" s="286"/>
      <c r="FN132" s="24"/>
      <c r="FO132" s="286"/>
      <c r="FP132" s="24"/>
      <c r="FQ132" s="286"/>
      <c r="FR132" s="460"/>
      <c r="FT132" s="286"/>
      <c r="FU132" s="24"/>
      <c r="FV132" s="286"/>
      <c r="FW132" s="24"/>
      <c r="FX132" s="286"/>
      <c r="FY132" s="24"/>
      <c r="FZ132" s="286"/>
      <c r="GA132" s="460"/>
      <c r="GC132" s="286"/>
      <c r="GD132" s="24"/>
      <c r="GE132" s="286"/>
      <c r="GF132" s="24"/>
      <c r="GG132" s="286"/>
      <c r="GH132" s="24"/>
      <c r="GI132" s="286"/>
      <c r="GJ132" s="460"/>
      <c r="GL132" s="286"/>
      <c r="GM132" s="24"/>
      <c r="GN132" s="286"/>
      <c r="GO132" s="24"/>
      <c r="GP132" s="286"/>
      <c r="GQ132" s="24"/>
      <c r="GR132" s="286"/>
      <c r="GS132" s="460"/>
      <c r="GU132" s="286"/>
      <c r="GV132" s="24"/>
      <c r="GW132" s="286"/>
      <c r="GX132" s="24"/>
      <c r="GY132" s="286"/>
      <c r="GZ132" s="24"/>
      <c r="HA132" s="286"/>
      <c r="HB132" s="460"/>
      <c r="HD132" s="286"/>
      <c r="HF132" s="286"/>
      <c r="HH132" s="286"/>
      <c r="HJ132" s="286"/>
      <c r="HK132" s="460"/>
      <c r="HM132" s="286"/>
      <c r="HO132" s="286"/>
      <c r="HQ132" s="286"/>
      <c r="HS132" s="286"/>
      <c r="HT132" s="460"/>
      <c r="HV132" s="286"/>
      <c r="HX132" s="286"/>
      <c r="HZ132" s="286"/>
      <c r="IA132" s="24"/>
      <c r="IB132" s="286"/>
      <c r="IC132" s="460"/>
      <c r="IE132" s="286"/>
      <c r="IG132" s="286"/>
      <c r="II132" s="286"/>
      <c r="IK132" s="286"/>
      <c r="IL132" s="460"/>
      <c r="IN132" s="286"/>
      <c r="IP132" s="286"/>
      <c r="IR132" s="286"/>
      <c r="IT132" s="286"/>
      <c r="IU132" s="460"/>
      <c r="IW132" s="286"/>
      <c r="IY132" s="286"/>
      <c r="JA132" s="286"/>
      <c r="JC132" s="286"/>
      <c r="JD132" s="460"/>
      <c r="JF132" s="286"/>
      <c r="JH132" s="286"/>
      <c r="JJ132" s="286"/>
      <c r="JL132" s="286"/>
      <c r="JM132" s="460"/>
      <c r="JO132" s="286"/>
      <c r="JQ132" s="286"/>
      <c r="JS132" s="286"/>
      <c r="JU132" s="286"/>
      <c r="JV132" s="460"/>
      <c r="JX132" s="286"/>
      <c r="JZ132" s="286"/>
      <c r="KB132" s="286"/>
      <c r="KD132" s="286"/>
      <c r="KE132" s="460"/>
      <c r="KG132" s="286"/>
      <c r="KI132" s="286"/>
      <c r="KK132" s="286"/>
      <c r="KM132" s="286"/>
      <c r="KN132" s="460"/>
      <c r="KP132" s="286"/>
      <c r="KR132" s="286"/>
      <c r="KT132" s="286"/>
      <c r="KV132" s="286"/>
      <c r="KW132" s="460"/>
      <c r="KY132" s="286"/>
      <c r="LA132" s="286"/>
      <c r="LC132" s="286"/>
      <c r="LE132" s="286"/>
      <c r="LF132" s="460"/>
      <c r="LH132" s="286"/>
      <c r="LJ132" s="286"/>
      <c r="LL132" s="286"/>
      <c r="LN132" s="286"/>
      <c r="LO132" s="460"/>
      <c r="LQ132" s="286"/>
      <c r="LS132" s="286"/>
      <c r="LU132" s="286"/>
      <c r="LW132" s="286"/>
      <c r="LX132" s="460"/>
      <c r="LZ132" s="286"/>
      <c r="MB132" s="286"/>
      <c r="MD132" s="286"/>
      <c r="MF132" s="286"/>
      <c r="MG132" s="460"/>
      <c r="MI132" s="286"/>
      <c r="MK132" s="286"/>
      <c r="MM132" s="286"/>
      <c r="MO132" s="286"/>
      <c r="MP132" s="460"/>
      <c r="MR132" s="286"/>
      <c r="MT132" s="286"/>
      <c r="MV132" s="286"/>
      <c r="MX132" s="286"/>
      <c r="MY132" s="460"/>
      <c r="NA132" s="286"/>
      <c r="NC132" s="286"/>
      <c r="NE132" s="286"/>
      <c r="NG132" s="286"/>
      <c r="NH132" s="460"/>
    </row>
    <row r="133" spans="1:372" s="50" customFormat="1" ht="15.75">
      <c r="A133" s="666"/>
      <c r="B133" s="256"/>
      <c r="C133" s="255"/>
      <c r="D133" s="305"/>
      <c r="E133" s="463"/>
      <c r="F133" s="178"/>
      <c r="G133" s="463"/>
      <c r="H133" s="305"/>
      <c r="I133" s="463"/>
      <c r="J133" s="305"/>
      <c r="K133" s="305"/>
      <c r="L133" s="255"/>
      <c r="M133" s="305"/>
      <c r="N133" s="463"/>
      <c r="O133" s="305"/>
      <c r="P133" s="463"/>
      <c r="Q133" s="305"/>
      <c r="R133" s="463"/>
      <c r="S133" s="305"/>
      <c r="T133" s="305"/>
      <c r="U133" s="255"/>
      <c r="V133" s="178"/>
      <c r="W133" s="463"/>
      <c r="X133" s="178"/>
      <c r="Y133" s="463"/>
      <c r="Z133" s="178"/>
      <c r="AA133" s="305"/>
      <c r="AB133" s="178"/>
      <c r="AC133" s="48"/>
      <c r="AD133" s="255"/>
      <c r="AE133" s="178"/>
      <c r="AF133" s="355"/>
      <c r="AG133" s="305"/>
      <c r="AH133" s="305"/>
      <c r="AI133" s="305"/>
      <c r="AJ133" s="305"/>
      <c r="AK133" s="305"/>
      <c r="AL133" s="48"/>
      <c r="AM133" s="255"/>
      <c r="AN133" s="305"/>
      <c r="AO133" s="355"/>
      <c r="AP133" s="178"/>
      <c r="AQ133" s="305"/>
      <c r="AR133" s="178"/>
      <c r="AS133" s="305"/>
      <c r="AT133" s="178"/>
      <c r="AU133" s="48"/>
      <c r="AV133" s="255"/>
      <c r="AW133" s="178"/>
      <c r="AX133" s="355"/>
      <c r="AY133" s="178"/>
      <c r="AZ133" s="305"/>
      <c r="BA133" s="178"/>
      <c r="BB133" s="305"/>
      <c r="BC133" s="178"/>
      <c r="BD133" s="48"/>
      <c r="BE133" s="255"/>
      <c r="BF133" s="305"/>
      <c r="BG133" s="355"/>
      <c r="BH133" s="178"/>
      <c r="BI133" s="305"/>
      <c r="BJ133" s="178"/>
      <c r="BK133" s="305"/>
      <c r="BL133" s="178"/>
      <c r="BM133" s="48"/>
      <c r="BN133" s="255"/>
      <c r="BO133" s="305"/>
      <c r="BP133" s="355"/>
      <c r="BQ133" s="305"/>
      <c r="BR133" s="305"/>
      <c r="BS133" s="305"/>
      <c r="BT133" s="305"/>
      <c r="BU133" s="305"/>
      <c r="BV133" s="48"/>
      <c r="BW133" s="255"/>
      <c r="BX133" s="305"/>
      <c r="BY133" s="355"/>
      <c r="BZ133" s="305"/>
      <c r="CA133" s="305"/>
      <c r="CB133" s="305"/>
      <c r="CC133" s="305"/>
      <c r="CD133" s="305"/>
      <c r="CE133" s="48"/>
      <c r="CF133" s="255"/>
      <c r="CG133" s="305"/>
      <c r="CH133" s="355"/>
      <c r="CI133" s="178"/>
      <c r="CJ133" s="305"/>
      <c r="CK133" s="178"/>
      <c r="CL133" s="305"/>
      <c r="CM133" s="178"/>
      <c r="CN133" s="48"/>
      <c r="CO133" s="255"/>
      <c r="CP133" s="305"/>
      <c r="CQ133" s="355"/>
      <c r="CR133" s="178"/>
      <c r="CS133" s="305"/>
      <c r="CT133" s="178"/>
      <c r="CU133" s="305"/>
      <c r="CV133" s="178"/>
      <c r="CW133" s="48"/>
      <c r="CX133" s="255"/>
      <c r="CY133" s="305"/>
      <c r="CZ133" s="355"/>
      <c r="DA133" s="178"/>
      <c r="DB133" s="305"/>
      <c r="DC133" s="178"/>
      <c r="DD133" s="305"/>
      <c r="DE133" s="178"/>
      <c r="DF133" s="48"/>
      <c r="DG133" s="255"/>
      <c r="DH133" s="305"/>
      <c r="DI133" s="355"/>
      <c r="DJ133" s="178"/>
      <c r="DK133" s="305"/>
      <c r="DL133" s="178"/>
      <c r="DM133" s="305"/>
      <c r="DN133" s="178"/>
      <c r="DO133" s="48"/>
      <c r="DP133" s="255"/>
      <c r="DQ133" s="305"/>
      <c r="DR133" s="355"/>
      <c r="DS133" s="178"/>
      <c r="DT133" s="305"/>
      <c r="DU133" s="178"/>
      <c r="DV133" s="305"/>
      <c r="DW133" s="178"/>
      <c r="DX133" s="48"/>
      <c r="DY133" s="255"/>
      <c r="DZ133" s="305"/>
      <c r="EA133" s="355"/>
      <c r="EB133" s="178"/>
      <c r="EC133" s="305"/>
      <c r="ED133" s="178"/>
      <c r="EE133" s="305"/>
      <c r="EF133" s="178"/>
      <c r="EG133" s="48"/>
      <c r="EH133" s="255"/>
      <c r="EI133" s="305"/>
      <c r="EJ133" s="355"/>
      <c r="EK133" s="178"/>
      <c r="EL133" s="305"/>
      <c r="EM133" s="178"/>
      <c r="EN133" s="305"/>
      <c r="EO133" s="178"/>
      <c r="EP133" s="48"/>
      <c r="EQ133" s="255"/>
      <c r="ER133" s="305"/>
      <c r="ES133" s="355"/>
      <c r="ET133" s="178"/>
      <c r="EU133" s="305"/>
      <c r="EV133" s="178"/>
      <c r="EW133" s="305"/>
      <c r="EX133" s="178"/>
      <c r="EY133" s="48"/>
      <c r="EZ133" s="255"/>
      <c r="FA133" s="305"/>
      <c r="FB133" s="355"/>
      <c r="FC133" s="178"/>
      <c r="FD133" s="305"/>
      <c r="FE133" s="178"/>
      <c r="FF133" s="305"/>
      <c r="FG133" s="178"/>
      <c r="FH133" s="48"/>
      <c r="FI133" s="255"/>
      <c r="FJ133" s="305"/>
      <c r="FK133" s="355"/>
      <c r="FL133" s="178"/>
      <c r="FM133" s="305"/>
      <c r="FN133" s="178"/>
      <c r="FO133" s="305"/>
      <c r="FP133" s="178"/>
      <c r="FQ133" s="48"/>
      <c r="FR133" s="255"/>
      <c r="FS133" s="305"/>
      <c r="FT133" s="355"/>
      <c r="FU133" s="178"/>
      <c r="FV133" s="305"/>
      <c r="FW133" s="178"/>
      <c r="FX133" s="305"/>
      <c r="FY133" s="178"/>
      <c r="FZ133" s="48"/>
      <c r="GA133" s="255"/>
      <c r="GB133" s="305"/>
      <c r="GC133" s="355"/>
      <c r="GD133" s="178"/>
      <c r="GE133" s="305"/>
      <c r="GF133" s="178"/>
      <c r="GG133" s="305"/>
      <c r="GH133" s="178"/>
      <c r="GI133" s="48"/>
      <c r="GJ133" s="255"/>
      <c r="GK133" s="305"/>
      <c r="GL133" s="355"/>
      <c r="GM133" s="178"/>
      <c r="GN133" s="305"/>
      <c r="GO133" s="178"/>
      <c r="GP133" s="305"/>
      <c r="GQ133" s="178"/>
      <c r="GR133" s="48"/>
      <c r="GS133" s="255"/>
      <c r="GT133" s="305"/>
      <c r="GU133" s="355"/>
      <c r="GV133" s="178"/>
      <c r="GW133" s="305"/>
      <c r="GX133" s="178"/>
      <c r="GY133" s="305"/>
      <c r="GZ133" s="178"/>
      <c r="HA133" s="305"/>
      <c r="HB133" s="255"/>
      <c r="HC133" s="305"/>
      <c r="HD133" s="355"/>
      <c r="HE133" s="305"/>
      <c r="HF133" s="305"/>
      <c r="HG133" s="305"/>
      <c r="HH133" s="305"/>
      <c r="HI133" s="305"/>
      <c r="HJ133" s="48"/>
      <c r="HK133" s="255"/>
      <c r="HL133" s="305"/>
      <c r="HM133" s="355"/>
      <c r="HN133" s="305"/>
      <c r="HO133" s="305"/>
      <c r="HP133" s="305"/>
      <c r="HQ133" s="305"/>
      <c r="HR133" s="305"/>
      <c r="HS133" s="48"/>
      <c r="HT133" s="255"/>
      <c r="HU133" s="305"/>
      <c r="HV133" s="355"/>
      <c r="HW133" s="305"/>
      <c r="HX133" s="305"/>
      <c r="HY133" s="305"/>
      <c r="HZ133" s="305"/>
      <c r="IA133" s="305"/>
      <c r="IB133" s="48"/>
      <c r="IC133" s="255"/>
      <c r="ID133" s="305"/>
      <c r="IE133" s="355"/>
      <c r="IF133" s="305"/>
      <c r="IG133" s="305"/>
      <c r="IH133" s="305"/>
      <c r="II133" s="305"/>
      <c r="IJ133" s="305"/>
      <c r="IK133" s="305"/>
      <c r="IL133" s="255"/>
      <c r="IM133" s="305"/>
      <c r="IN133" s="355"/>
      <c r="IO133" s="305"/>
      <c r="IP133" s="305"/>
      <c r="IQ133" s="305"/>
      <c r="IR133" s="305"/>
      <c r="IS133" s="305"/>
      <c r="IT133" s="48"/>
      <c r="IU133" s="255"/>
      <c r="IV133" s="305"/>
      <c r="IW133" s="355"/>
      <c r="IX133" s="305"/>
      <c r="IY133" s="305"/>
      <c r="IZ133" s="305"/>
      <c r="JA133" s="305"/>
      <c r="JB133" s="305"/>
      <c r="JC133" s="48"/>
      <c r="JD133" s="255"/>
      <c r="JE133" s="305"/>
      <c r="JF133" s="355"/>
      <c r="JG133" s="305"/>
      <c r="JH133" s="305"/>
      <c r="JI133" s="305"/>
      <c r="JJ133" s="305"/>
      <c r="JK133" s="305"/>
      <c r="JL133" s="48"/>
      <c r="JM133" s="255"/>
      <c r="JN133" s="305"/>
      <c r="JO133" s="355"/>
      <c r="JP133" s="305"/>
      <c r="JQ133" s="305"/>
      <c r="JR133" s="305"/>
      <c r="JS133" s="305"/>
      <c r="JT133" s="305"/>
      <c r="JU133" s="305"/>
      <c r="JV133" s="255"/>
      <c r="JW133" s="305"/>
      <c r="JX133" s="355"/>
      <c r="JY133" s="305"/>
      <c r="JZ133" s="305"/>
      <c r="KA133" s="305"/>
      <c r="KB133" s="305"/>
      <c r="KC133" s="305"/>
      <c r="KD133" s="48"/>
      <c r="KE133" s="255"/>
      <c r="KF133" s="305"/>
      <c r="KG133" s="355"/>
      <c r="KH133" s="305"/>
      <c r="KI133" s="305"/>
      <c r="KJ133" s="305"/>
      <c r="KK133" s="305"/>
      <c r="KL133" s="305"/>
      <c r="KM133" s="48"/>
      <c r="KN133" s="255"/>
      <c r="KO133" s="305"/>
      <c r="KP133" s="355"/>
      <c r="KQ133" s="305"/>
      <c r="KR133" s="305"/>
      <c r="KS133" s="305"/>
      <c r="KT133" s="305"/>
      <c r="KU133" s="305"/>
      <c r="KV133" s="305"/>
      <c r="KW133" s="255"/>
      <c r="KX133" s="305"/>
      <c r="KY133" s="355"/>
      <c r="KZ133" s="305"/>
      <c r="LA133" s="305"/>
      <c r="LB133" s="305"/>
      <c r="LC133" s="305"/>
      <c r="LD133" s="305"/>
      <c r="LE133" s="305"/>
      <c r="LF133" s="255"/>
      <c r="LG133" s="305"/>
      <c r="LH133" s="355"/>
      <c r="LI133" s="305"/>
      <c r="LJ133" s="305"/>
      <c r="LK133" s="305"/>
      <c r="LL133" s="305"/>
      <c r="LM133" s="305"/>
      <c r="LN133" s="48"/>
      <c r="LO133" s="255"/>
      <c r="LP133" s="305"/>
      <c r="LQ133" s="355"/>
      <c r="LR133" s="305"/>
      <c r="LS133" s="305"/>
      <c r="LT133" s="305"/>
      <c r="LU133" s="305"/>
      <c r="LV133" s="305"/>
      <c r="LW133" s="48"/>
      <c r="LX133" s="255"/>
      <c r="LY133" s="305"/>
      <c r="LZ133" s="355"/>
      <c r="MA133" s="305"/>
      <c r="MB133" s="305"/>
      <c r="MC133" s="305"/>
      <c r="MD133" s="305"/>
      <c r="ME133" s="305"/>
      <c r="MF133" s="305"/>
      <c r="MG133" s="255"/>
      <c r="MH133" s="305"/>
      <c r="MI133" s="355"/>
      <c r="MJ133" s="305"/>
      <c r="MK133" s="305"/>
      <c r="ML133" s="305"/>
      <c r="MM133" s="305"/>
      <c r="MN133" s="305"/>
      <c r="MO133" s="48"/>
      <c r="MP133" s="255"/>
      <c r="MQ133" s="305"/>
      <c r="MR133" s="355"/>
      <c r="MS133" s="305"/>
      <c r="MT133" s="305"/>
      <c r="MU133" s="305"/>
      <c r="MV133" s="305"/>
      <c r="MW133" s="305"/>
      <c r="MX133" s="48"/>
      <c r="MY133" s="255"/>
      <c r="MZ133" s="305"/>
      <c r="NA133" s="355"/>
      <c r="NB133" s="305"/>
      <c r="NC133" s="305"/>
      <c r="ND133" s="305"/>
      <c r="NE133" s="305"/>
      <c r="NF133" s="305"/>
      <c r="NG133" s="48"/>
      <c r="NH133" s="255"/>
    </row>
    <row r="134" spans="1:372" ht="18">
      <c r="A134" s="538" t="s">
        <v>869</v>
      </c>
      <c r="B134" s="59"/>
      <c r="C134" s="460"/>
      <c r="D134" s="443">
        <v>438.9</v>
      </c>
      <c r="E134" s="444" t="s">
        <v>187</v>
      </c>
      <c r="F134" s="661">
        <v>449.59999999999997</v>
      </c>
      <c r="G134" s="444" t="s">
        <v>183</v>
      </c>
      <c r="H134" s="662"/>
      <c r="I134" s="444" t="s">
        <v>184</v>
      </c>
      <c r="J134" s="662"/>
      <c r="K134" s="444" t="s">
        <v>185</v>
      </c>
      <c r="L134" s="460"/>
      <c r="M134" s="443">
        <v>168.2</v>
      </c>
      <c r="N134" s="444" t="s">
        <v>187</v>
      </c>
      <c r="O134" s="24">
        <v>185.5</v>
      </c>
      <c r="P134" s="444" t="s">
        <v>183</v>
      </c>
      <c r="Q134" s="24"/>
      <c r="R134" s="444" t="s">
        <v>184</v>
      </c>
      <c r="S134" s="24"/>
      <c r="T134" s="444" t="s">
        <v>185</v>
      </c>
      <c r="U134" s="460"/>
      <c r="V134" s="24">
        <v>608.54999999999995</v>
      </c>
      <c r="W134" s="444" t="s">
        <v>187</v>
      </c>
      <c r="X134" s="24">
        <v>281.59999999999945</v>
      </c>
      <c r="Y134" s="444" t="s">
        <v>183</v>
      </c>
      <c r="Z134" s="24">
        <v>790.10000000000036</v>
      </c>
      <c r="AA134" s="444" t="s">
        <v>184</v>
      </c>
      <c r="AB134" s="722">
        <v>478.45000000000016</v>
      </c>
      <c r="AC134" s="444" t="s">
        <v>185</v>
      </c>
      <c r="AD134" s="460"/>
      <c r="AE134" s="24">
        <v>489.80000000000041</v>
      </c>
      <c r="AF134" s="444" t="s">
        <v>187</v>
      </c>
      <c r="AG134" s="24">
        <v>188.99999999999955</v>
      </c>
      <c r="AH134" s="444" t="s">
        <v>183</v>
      </c>
      <c r="AI134" s="24">
        <v>255.09999999999991</v>
      </c>
      <c r="AJ134" s="444" t="s">
        <v>184</v>
      </c>
      <c r="AK134" s="722">
        <v>422.40000000000032</v>
      </c>
      <c r="AL134" s="444" t="s">
        <v>185</v>
      </c>
      <c r="AM134" s="460"/>
      <c r="AN134" s="443"/>
      <c r="AO134" s="444" t="s">
        <v>187</v>
      </c>
      <c r="AP134" s="24">
        <v>473.5</v>
      </c>
      <c r="AQ134" s="444" t="s">
        <v>183</v>
      </c>
      <c r="AR134" s="24">
        <v>295.29999999999973</v>
      </c>
      <c r="AS134" s="444" t="s">
        <v>184</v>
      </c>
      <c r="AT134" s="444">
        <v>781.39999999999986</v>
      </c>
      <c r="AU134" s="444" t="s">
        <v>185</v>
      </c>
      <c r="AV134" s="460"/>
      <c r="AW134" s="24"/>
      <c r="AX134" s="444" t="s">
        <v>187</v>
      </c>
      <c r="AY134" s="24">
        <v>694.40000000000055</v>
      </c>
      <c r="AZ134" s="444" t="s">
        <v>183</v>
      </c>
      <c r="BA134" s="24">
        <v>234.39999999999964</v>
      </c>
      <c r="BB134" s="444" t="s">
        <v>184</v>
      </c>
      <c r="BC134" s="24">
        <v>361.00000000000045</v>
      </c>
      <c r="BD134" s="444" t="s">
        <v>185</v>
      </c>
      <c r="BE134" s="460"/>
      <c r="BF134" s="443"/>
      <c r="BG134" s="444" t="s">
        <v>187</v>
      </c>
      <c r="BH134" s="24">
        <v>881.19999999999891</v>
      </c>
      <c r="BI134" s="444" t="s">
        <v>183</v>
      </c>
      <c r="BJ134" s="24">
        <v>722.5</v>
      </c>
      <c r="BK134" s="444" t="s">
        <v>184</v>
      </c>
      <c r="BL134" s="24">
        <v>1246.5000000000009</v>
      </c>
      <c r="BM134" s="444" t="s">
        <v>185</v>
      </c>
      <c r="BN134" s="460"/>
      <c r="BO134" s="443"/>
      <c r="BP134" s="444" t="s">
        <v>187</v>
      </c>
      <c r="BQ134" s="24">
        <v>510.99999999999909</v>
      </c>
      <c r="BR134" s="444" t="s">
        <v>183</v>
      </c>
      <c r="BS134" s="24">
        <v>490.59999999999945</v>
      </c>
      <c r="BT134" s="444" t="s">
        <v>184</v>
      </c>
      <c r="BU134" s="24">
        <v>384.5</v>
      </c>
      <c r="BV134" s="444" t="s">
        <v>185</v>
      </c>
      <c r="BW134" s="460"/>
      <c r="BX134" s="443"/>
      <c r="BY134" s="444" t="s">
        <v>187</v>
      </c>
      <c r="BZ134" s="443">
        <v>360.1</v>
      </c>
      <c r="CA134" s="444" t="s">
        <v>183</v>
      </c>
      <c r="CB134" s="663">
        <v>320.79999999999745</v>
      </c>
      <c r="CC134" s="444" t="s">
        <v>184</v>
      </c>
      <c r="CD134" s="24">
        <v>253.39999999999964</v>
      </c>
      <c r="CE134" s="444" t="s">
        <v>185</v>
      </c>
      <c r="CF134" s="460"/>
      <c r="CG134" s="443"/>
      <c r="CH134" s="444" t="s">
        <v>187</v>
      </c>
      <c r="CI134" s="24">
        <v>518.64999999999964</v>
      </c>
      <c r="CJ134" s="444" t="s">
        <v>183</v>
      </c>
      <c r="CK134" s="24"/>
      <c r="CL134" s="444" t="s">
        <v>184</v>
      </c>
      <c r="CM134" s="24">
        <v>639.90000000000055</v>
      </c>
      <c r="CN134" s="444" t="s">
        <v>185</v>
      </c>
      <c r="CO134" s="460"/>
      <c r="CP134" s="443"/>
      <c r="CQ134" s="444" t="s">
        <v>187</v>
      </c>
      <c r="CR134" s="24">
        <v>490.69999999999891</v>
      </c>
      <c r="CS134" s="444" t="s">
        <v>183</v>
      </c>
      <c r="CT134" s="24"/>
      <c r="CU134" s="444" t="s">
        <v>184</v>
      </c>
      <c r="CV134" s="24">
        <v>296.30000000000018</v>
      </c>
      <c r="CW134" s="444" t="s">
        <v>185</v>
      </c>
      <c r="CX134" s="460"/>
      <c r="CY134" s="443"/>
      <c r="CZ134" s="444" t="s">
        <v>187</v>
      </c>
      <c r="DA134" s="24">
        <v>231.20000000000073</v>
      </c>
      <c r="DB134" s="444" t="s">
        <v>183</v>
      </c>
      <c r="DC134" s="24">
        <v>479.39999999999964</v>
      </c>
      <c r="DD134" s="444" t="s">
        <v>184</v>
      </c>
      <c r="DE134" s="24">
        <v>468.29999999999927</v>
      </c>
      <c r="DF134" s="444" t="s">
        <v>185</v>
      </c>
      <c r="DG134" s="460"/>
      <c r="DH134" s="443"/>
      <c r="DI134" s="444" t="s">
        <v>187</v>
      </c>
      <c r="DJ134" s="24">
        <v>432.89999999999964</v>
      </c>
      <c r="DK134" s="444" t="s">
        <v>183</v>
      </c>
      <c r="DL134" s="24"/>
      <c r="DM134" s="444" t="s">
        <v>184</v>
      </c>
      <c r="DN134" s="24">
        <v>197.39999999999964</v>
      </c>
      <c r="DO134" s="444" t="s">
        <v>185</v>
      </c>
      <c r="DP134" s="460"/>
      <c r="DQ134" s="443"/>
      <c r="DR134" s="444" t="s">
        <v>187</v>
      </c>
      <c r="DS134" s="663">
        <v>407.05000000000018</v>
      </c>
      <c r="DT134" s="444" t="s">
        <v>183</v>
      </c>
      <c r="DU134" s="24">
        <v>457.5</v>
      </c>
      <c r="DV134" s="444" t="s">
        <v>184</v>
      </c>
      <c r="DW134" s="24">
        <v>405.10000000000036</v>
      </c>
      <c r="DX134" s="444" t="s">
        <v>185</v>
      </c>
      <c r="DY134" s="460"/>
      <c r="DZ134" s="443"/>
      <c r="EA134" s="444" t="s">
        <v>187</v>
      </c>
      <c r="EB134" s="24">
        <v>227.39999999999964</v>
      </c>
      <c r="EC134" s="444" t="s">
        <v>183</v>
      </c>
      <c r="ED134" s="24"/>
      <c r="EE134" s="444" t="s">
        <v>184</v>
      </c>
      <c r="EF134" s="24">
        <v>686.30000000000109</v>
      </c>
      <c r="EG134" s="444" t="s">
        <v>185</v>
      </c>
      <c r="EH134" s="460"/>
      <c r="EI134" s="443"/>
      <c r="EJ134" s="444" t="s">
        <v>187</v>
      </c>
      <c r="EK134" s="663">
        <v>382.39999999999782</v>
      </c>
      <c r="EL134" s="444" t="s">
        <v>183</v>
      </c>
      <c r="EM134" s="663"/>
      <c r="EN134" s="444" t="s">
        <v>184</v>
      </c>
      <c r="EO134" s="24">
        <v>443.29999999999927</v>
      </c>
      <c r="EP134" s="444" t="s">
        <v>185</v>
      </c>
      <c r="EQ134" s="460"/>
      <c r="ER134" s="443"/>
      <c r="ES134" s="444" t="s">
        <v>187</v>
      </c>
      <c r="ET134" s="24">
        <v>403.39999999999964</v>
      </c>
      <c r="EU134" s="444" t="s">
        <v>183</v>
      </c>
      <c r="EV134" s="24"/>
      <c r="EW134" s="444" t="s">
        <v>184</v>
      </c>
      <c r="EX134" s="24">
        <v>397.40000000000055</v>
      </c>
      <c r="EY134" s="444" t="s">
        <v>185</v>
      </c>
      <c r="EZ134" s="460"/>
      <c r="FA134" s="443"/>
      <c r="FB134" s="444" t="s">
        <v>187</v>
      </c>
      <c r="FC134" s="663">
        <v>375.99999999999818</v>
      </c>
      <c r="FD134" s="444" t="s">
        <v>183</v>
      </c>
      <c r="FE134" s="663">
        <v>93.5</v>
      </c>
      <c r="FF134" s="444" t="s">
        <v>184</v>
      </c>
      <c r="FG134" s="24">
        <v>597.20000000000073</v>
      </c>
      <c r="FH134" s="444" t="s">
        <v>185</v>
      </c>
      <c r="FI134" s="460"/>
      <c r="FJ134" s="443"/>
      <c r="FK134" s="444" t="s">
        <v>187</v>
      </c>
      <c r="FL134" s="663">
        <v>233.59999999999854</v>
      </c>
      <c r="FM134" s="444" t="s">
        <v>183</v>
      </c>
      <c r="FN134" s="24">
        <v>407.5</v>
      </c>
      <c r="FO134" s="444" t="s">
        <v>184</v>
      </c>
      <c r="FP134" s="24">
        <v>556.5</v>
      </c>
      <c r="FQ134" s="444" t="s">
        <v>185</v>
      </c>
      <c r="FR134" s="460"/>
      <c r="FS134" s="443"/>
      <c r="FT134" s="444" t="s">
        <v>187</v>
      </c>
      <c r="FU134" s="663">
        <v>309.19999999999891</v>
      </c>
      <c r="FV134" s="444" t="s">
        <v>183</v>
      </c>
      <c r="FW134" s="663"/>
      <c r="FX134" s="444" t="s">
        <v>184</v>
      </c>
      <c r="FY134" s="24">
        <v>274.30000000000291</v>
      </c>
      <c r="FZ134" s="444" t="s">
        <v>185</v>
      </c>
      <c r="GA134" s="460"/>
      <c r="GB134" s="443"/>
      <c r="GC134" s="444" t="s">
        <v>187</v>
      </c>
      <c r="GD134" s="24">
        <v>16.899999999997817</v>
      </c>
      <c r="GE134" s="444" t="s">
        <v>183</v>
      </c>
      <c r="GF134" s="24"/>
      <c r="GG134" s="444" t="s">
        <v>184</v>
      </c>
      <c r="GH134" s="661">
        <v>97.499999999996362</v>
      </c>
      <c r="GI134" s="444" t="s">
        <v>185</v>
      </c>
      <c r="GJ134" s="460"/>
      <c r="GK134" s="443"/>
      <c r="GL134" s="444" t="s">
        <v>187</v>
      </c>
      <c r="GM134" s="663">
        <v>1178.2000000000007</v>
      </c>
      <c r="GN134" s="444" t="s">
        <v>183</v>
      </c>
      <c r="GO134" s="24">
        <v>1697.0999999999967</v>
      </c>
      <c r="GP134" s="444" t="s">
        <v>184</v>
      </c>
      <c r="GQ134" s="24">
        <v>3150.8999999999996</v>
      </c>
      <c r="GR134" s="444" t="s">
        <v>185</v>
      </c>
      <c r="GS134" s="460"/>
      <c r="GT134" s="443"/>
      <c r="GU134" s="444" t="s">
        <v>187</v>
      </c>
      <c r="GV134" s="663">
        <v>221.20000000000073</v>
      </c>
      <c r="GW134" s="444" t="s">
        <v>183</v>
      </c>
      <c r="GX134" s="663"/>
      <c r="GY134" s="444" t="s">
        <v>184</v>
      </c>
      <c r="GZ134" s="663"/>
      <c r="HA134" s="444" t="s">
        <v>185</v>
      </c>
      <c r="HB134" s="460"/>
      <c r="HC134" s="443"/>
      <c r="HD134" s="444" t="s">
        <v>187</v>
      </c>
      <c r="HE134" s="24">
        <v>590.70000000000073</v>
      </c>
      <c r="HF134" s="444" t="s">
        <v>183</v>
      </c>
      <c r="HG134" s="24">
        <v>238</v>
      </c>
      <c r="HH134" s="444" t="s">
        <v>184</v>
      </c>
      <c r="HI134" s="24">
        <v>227.40000000000146</v>
      </c>
      <c r="HJ134" s="444" t="s">
        <v>185</v>
      </c>
      <c r="HK134" s="460"/>
      <c r="HL134" s="443"/>
      <c r="HM134" s="444" t="s">
        <v>187</v>
      </c>
      <c r="HN134" s="663">
        <v>961.49999999999818</v>
      </c>
      <c r="HO134" s="444" t="s">
        <v>183</v>
      </c>
      <c r="HP134" s="663"/>
      <c r="HQ134" s="444" t="s">
        <v>184</v>
      </c>
      <c r="HR134" s="24">
        <v>660.99999999999818</v>
      </c>
      <c r="HS134" s="444" t="s">
        <v>185</v>
      </c>
      <c r="HT134" s="460"/>
      <c r="HU134" s="443"/>
      <c r="HV134" s="444" t="s">
        <v>187</v>
      </c>
      <c r="HW134" s="663">
        <v>3349.5499999999938</v>
      </c>
      <c r="HX134" s="444" t="s">
        <v>183</v>
      </c>
      <c r="HY134" s="24">
        <v>2532.4999999999991</v>
      </c>
      <c r="HZ134" s="444" t="s">
        <v>184</v>
      </c>
      <c r="IA134" s="24">
        <v>3392.9000000000378</v>
      </c>
      <c r="IB134" s="444" t="s">
        <v>185</v>
      </c>
      <c r="IC134" s="460"/>
      <c r="ID134" s="443"/>
      <c r="IE134" s="444" t="s">
        <v>187</v>
      </c>
      <c r="IF134" s="663">
        <v>0</v>
      </c>
      <c r="IG134" s="444" t="s">
        <v>183</v>
      </c>
      <c r="IH134" s="663"/>
      <c r="II134" s="444" t="s">
        <v>184</v>
      </c>
      <c r="IJ134" s="663"/>
      <c r="IK134" s="444" t="s">
        <v>185</v>
      </c>
      <c r="IL134" s="460"/>
      <c r="IM134" s="443"/>
      <c r="IN134" s="444" t="s">
        <v>187</v>
      </c>
      <c r="IO134" s="24">
        <v>324.84999999999854</v>
      </c>
      <c r="IP134" s="444" t="s">
        <v>183</v>
      </c>
      <c r="IQ134" s="24"/>
      <c r="IR134" s="444" t="s">
        <v>184</v>
      </c>
      <c r="IS134" s="24">
        <v>145.90000000000146</v>
      </c>
      <c r="IT134" s="444" t="s">
        <v>185</v>
      </c>
      <c r="IU134" s="460"/>
      <c r="IV134" s="443"/>
      <c r="IW134" s="444" t="s">
        <v>187</v>
      </c>
      <c r="IX134" s="663">
        <v>197.59999999999854</v>
      </c>
      <c r="IY134" s="444" t="s">
        <v>183</v>
      </c>
      <c r="IZ134" s="24">
        <v>625.59999999999991</v>
      </c>
      <c r="JA134" s="444" t="s">
        <v>184</v>
      </c>
      <c r="JB134" s="24">
        <v>523.90000000000146</v>
      </c>
      <c r="JC134" s="444" t="s">
        <v>185</v>
      </c>
      <c r="JD134" s="460"/>
      <c r="JE134" s="443"/>
      <c r="JF134" s="444" t="s">
        <v>187</v>
      </c>
      <c r="JG134" s="663">
        <v>317.99999999999636</v>
      </c>
      <c r="JH134" s="444" t="s">
        <v>183</v>
      </c>
      <c r="JI134" s="663">
        <v>630</v>
      </c>
      <c r="JJ134" s="444" t="s">
        <v>184</v>
      </c>
      <c r="JK134" s="24">
        <v>539.59999999999854</v>
      </c>
      <c r="JL134" s="444" t="s">
        <v>185</v>
      </c>
      <c r="JM134" s="460"/>
      <c r="JN134" s="443"/>
      <c r="JO134" s="444" t="s">
        <v>187</v>
      </c>
      <c r="JP134" s="663">
        <v>331.69999999999345</v>
      </c>
      <c r="JQ134" s="444" t="s">
        <v>183</v>
      </c>
      <c r="JR134" s="663"/>
      <c r="JS134" s="444" t="s">
        <v>184</v>
      </c>
      <c r="JT134" s="663"/>
      <c r="JU134" s="444" t="s">
        <v>185</v>
      </c>
      <c r="JV134" s="460"/>
      <c r="JW134" s="443"/>
      <c r="JX134" s="444" t="s">
        <v>187</v>
      </c>
      <c r="JY134" s="24">
        <v>2321.8500000000022</v>
      </c>
      <c r="JZ134" s="444" t="s">
        <v>183</v>
      </c>
      <c r="KA134" s="24">
        <v>1443.4999999999636</v>
      </c>
      <c r="KB134" s="444" t="s">
        <v>184</v>
      </c>
      <c r="KC134" s="24">
        <v>2557.2999999998719</v>
      </c>
      <c r="KD134" s="444" t="s">
        <v>185</v>
      </c>
      <c r="KE134" s="460"/>
      <c r="KF134" s="443"/>
      <c r="KG134" s="444" t="s">
        <v>187</v>
      </c>
      <c r="KH134" s="24">
        <v>367.09999999999127</v>
      </c>
      <c r="KI134" s="444" t="s">
        <v>183</v>
      </c>
      <c r="KJ134" s="663">
        <v>35.999999999999091</v>
      </c>
      <c r="KK134" s="444" t="s">
        <v>184</v>
      </c>
      <c r="KL134" s="24">
        <v>140</v>
      </c>
      <c r="KM134" s="444" t="s">
        <v>185</v>
      </c>
      <c r="KN134" s="460"/>
      <c r="KO134" s="443"/>
      <c r="KP134" s="444" t="s">
        <v>187</v>
      </c>
      <c r="KQ134" s="663">
        <v>388.19999999998618</v>
      </c>
      <c r="KR134" s="444" t="s">
        <v>183</v>
      </c>
      <c r="KS134" s="663"/>
      <c r="KT134" s="444" t="s">
        <v>184</v>
      </c>
      <c r="KU134" s="663"/>
      <c r="KV134" s="444" t="s">
        <v>185</v>
      </c>
      <c r="KW134" s="460"/>
      <c r="KX134" s="443"/>
      <c r="KY134" s="444" t="s">
        <v>187</v>
      </c>
      <c r="KZ134" s="24">
        <v>403.69999999999345</v>
      </c>
      <c r="LA134" s="444" t="s">
        <v>183</v>
      </c>
      <c r="LB134" s="24"/>
      <c r="LC134" s="444" t="s">
        <v>184</v>
      </c>
      <c r="LD134" s="24"/>
      <c r="LE134" s="444" t="s">
        <v>185</v>
      </c>
      <c r="LF134" s="460"/>
      <c r="LG134" s="443"/>
      <c r="LH134" s="444" t="s">
        <v>187</v>
      </c>
      <c r="LI134" s="336">
        <v>170.69999999999891</v>
      </c>
      <c r="LJ134" s="444" t="s">
        <v>183</v>
      </c>
      <c r="LK134" s="336"/>
      <c r="LL134" s="444" t="s">
        <v>184</v>
      </c>
      <c r="LM134" s="24"/>
      <c r="LN134" s="444" t="s">
        <v>185</v>
      </c>
      <c r="LO134" s="460"/>
      <c r="LP134" s="443"/>
      <c r="LQ134" s="444" t="s">
        <v>187</v>
      </c>
      <c r="LR134" s="24">
        <v>695.59999999999491</v>
      </c>
      <c r="LS134" s="444" t="s">
        <v>183</v>
      </c>
      <c r="LT134" s="24">
        <v>382.19999999999982</v>
      </c>
      <c r="LU134" s="444" t="s">
        <v>184</v>
      </c>
      <c r="LV134" s="24">
        <v>548.49999999999636</v>
      </c>
      <c r="LW134" s="444" t="s">
        <v>185</v>
      </c>
      <c r="LX134" s="460"/>
      <c r="LY134" s="443"/>
      <c r="LZ134" s="444" t="s">
        <v>187</v>
      </c>
      <c r="MA134" s="24">
        <v>192.90000000000146</v>
      </c>
      <c r="MB134" s="444" t="s">
        <v>183</v>
      </c>
      <c r="MC134" s="24"/>
      <c r="MD134" s="444" t="s">
        <v>184</v>
      </c>
      <c r="ME134" s="24"/>
      <c r="MF134" s="444" t="s">
        <v>185</v>
      </c>
      <c r="MG134" s="460"/>
      <c r="MH134" s="443"/>
      <c r="MI134" s="444" t="s">
        <v>187</v>
      </c>
      <c r="MJ134" s="313">
        <v>852.89999999999418</v>
      </c>
      <c r="MK134" s="444" t="s">
        <v>183</v>
      </c>
      <c r="ML134" s="24">
        <v>977.99999999999818</v>
      </c>
      <c r="MM134" s="444" t="s">
        <v>184</v>
      </c>
      <c r="MN134" s="24">
        <v>1357.3999999999905</v>
      </c>
      <c r="MO134" s="444" t="s">
        <v>185</v>
      </c>
      <c r="MP134" s="460"/>
      <c r="MQ134" s="443"/>
      <c r="MR134" s="444" t="s">
        <v>187</v>
      </c>
      <c r="MS134" s="443">
        <v>273.99999999999636</v>
      </c>
      <c r="MT134" s="444" t="s">
        <v>183</v>
      </c>
      <c r="MU134" s="24">
        <v>237.49999999999636</v>
      </c>
      <c r="MV134" s="444" t="s">
        <v>184</v>
      </c>
      <c r="MW134" s="443">
        <v>306.49999999999272</v>
      </c>
      <c r="MX134" s="444" t="s">
        <v>185</v>
      </c>
      <c r="MY134" s="460"/>
      <c r="MZ134" s="443"/>
      <c r="NA134" s="444" t="s">
        <v>187</v>
      </c>
      <c r="NB134" s="443"/>
      <c r="NC134" s="444" t="s">
        <v>183</v>
      </c>
      <c r="ND134" s="443"/>
      <c r="NE134" s="444" t="s">
        <v>184</v>
      </c>
      <c r="NF134" s="664">
        <v>1565.7999999999993</v>
      </c>
      <c r="NG134" s="444" t="s">
        <v>185</v>
      </c>
      <c r="NH134" s="460"/>
    </row>
    <row r="135" spans="1:372" ht="18">
      <c r="A135" s="665" t="s">
        <v>3712</v>
      </c>
      <c r="B135" s="59">
        <f>SUM(D135:AAP135)</f>
        <v>45138.71249999982</v>
      </c>
      <c r="C135" s="460"/>
      <c r="D135" s="443"/>
      <c r="E135" s="286">
        <f>D134*0.25</f>
        <v>109.72499999999999</v>
      </c>
      <c r="F135" s="24"/>
      <c r="G135" s="286">
        <f>F134*0.5</f>
        <v>224.79999999999998</v>
      </c>
      <c r="H135" s="443"/>
      <c r="I135" s="286">
        <f>H134*0.75</f>
        <v>0</v>
      </c>
      <c r="J135" s="443"/>
      <c r="K135" s="286">
        <f>J134*1</f>
        <v>0</v>
      </c>
      <c r="L135" s="460"/>
      <c r="M135" s="443"/>
      <c r="N135" s="286">
        <f>M134*0.25</f>
        <v>42.05</v>
      </c>
      <c r="O135" s="443"/>
      <c r="P135" s="286">
        <f>O134*0.5</f>
        <v>92.75</v>
      </c>
      <c r="Q135" s="443"/>
      <c r="R135" s="286">
        <f>Q134*0.75</f>
        <v>0</v>
      </c>
      <c r="S135" s="443"/>
      <c r="T135" s="286">
        <f>S134*1</f>
        <v>0</v>
      </c>
      <c r="U135" s="460"/>
      <c r="V135" s="24"/>
      <c r="W135" s="286">
        <f>V134*0.25</f>
        <v>152.13749999999999</v>
      </c>
      <c r="X135" s="24"/>
      <c r="Y135" s="286">
        <f>X134*0.5</f>
        <v>140.79999999999973</v>
      </c>
      <c r="Z135" s="24"/>
      <c r="AA135" s="286">
        <f>Z134*0.75</f>
        <v>592.57500000000027</v>
      </c>
      <c r="AB135" s="24"/>
      <c r="AC135" s="286">
        <f t="shared" ref="AC135:AC166" si="120">AB134*1</f>
        <v>478.45000000000016</v>
      </c>
      <c r="AD135" s="460"/>
      <c r="AE135" s="24"/>
      <c r="AF135" s="286">
        <f>AE134*0.25</f>
        <v>122.4500000000001</v>
      </c>
      <c r="AG135" s="24"/>
      <c r="AH135" s="286">
        <f>AG134*0.5</f>
        <v>94.499999999999773</v>
      </c>
      <c r="AI135" s="24"/>
      <c r="AJ135" s="286">
        <f>AI134*0.75</f>
        <v>191.32499999999993</v>
      </c>
      <c r="AK135" s="24"/>
      <c r="AL135" s="286">
        <f t="shared" ref="AL135:AL166" si="121">AK134*1</f>
        <v>422.40000000000032</v>
      </c>
      <c r="AM135" s="460"/>
      <c r="AN135" s="443"/>
      <c r="AO135" s="286">
        <f>AN134*0.25</f>
        <v>0</v>
      </c>
      <c r="AP135" s="24"/>
      <c r="AQ135" s="286">
        <f>AP134*0.5</f>
        <v>236.75</v>
      </c>
      <c r="AR135" s="24"/>
      <c r="AS135" s="286">
        <f>AR134*0.75</f>
        <v>221.4749999999998</v>
      </c>
      <c r="AT135" s="24"/>
      <c r="AU135" s="286">
        <f>AT134*1</f>
        <v>781.39999999999986</v>
      </c>
      <c r="AV135" s="460"/>
      <c r="AW135" s="24"/>
      <c r="AX135" s="286">
        <f>AW134*0.25</f>
        <v>0</v>
      </c>
      <c r="AZ135" s="286">
        <f>AY134*0.5</f>
        <v>347.20000000000027</v>
      </c>
      <c r="BB135" s="286">
        <f>BA134*0.75</f>
        <v>175.79999999999973</v>
      </c>
      <c r="BC135" s="24"/>
      <c r="BD135" s="286">
        <f>BC134*1</f>
        <v>361.00000000000045</v>
      </c>
      <c r="BE135" s="460"/>
      <c r="BF135" s="443"/>
      <c r="BG135" s="286">
        <f>BF134*0.25</f>
        <v>0</v>
      </c>
      <c r="BH135" s="24"/>
      <c r="BI135" s="286">
        <f>BH134*0.5</f>
        <v>440.59999999999945</v>
      </c>
      <c r="BJ135" s="443"/>
      <c r="BK135" s="286">
        <f>BJ134*0.75</f>
        <v>541.875</v>
      </c>
      <c r="BL135" s="443"/>
      <c r="BM135" s="286">
        <f>BL134*1</f>
        <v>1246.5000000000009</v>
      </c>
      <c r="BN135" s="460"/>
      <c r="BO135" s="443"/>
      <c r="BP135" s="286">
        <f>BO134*0.25</f>
        <v>0</v>
      </c>
      <c r="BQ135" s="443"/>
      <c r="BR135" s="286">
        <f>BQ134*0.5</f>
        <v>255.49999999999955</v>
      </c>
      <c r="BS135" s="443"/>
      <c r="BT135" s="286">
        <f>BS134*0.75</f>
        <v>367.94999999999959</v>
      </c>
      <c r="BU135" s="443"/>
      <c r="BV135" s="286">
        <f>BU134*1</f>
        <v>384.5</v>
      </c>
      <c r="BW135" s="460"/>
      <c r="BX135" s="443"/>
      <c r="BY135" s="286">
        <f>BX134*0.25</f>
        <v>0</v>
      </c>
      <c r="BZ135" s="443"/>
      <c r="CA135" s="286">
        <f>BZ134*0.5</f>
        <v>180.05</v>
      </c>
      <c r="CB135" s="443"/>
      <c r="CC135" s="286">
        <f>CB134*0.75</f>
        <v>240.59999999999809</v>
      </c>
      <c r="CD135" s="443"/>
      <c r="CE135" s="286">
        <f>CD134*1</f>
        <v>253.39999999999964</v>
      </c>
      <c r="CF135" s="460"/>
      <c r="CG135" s="443"/>
      <c r="CH135" s="286">
        <f>CG134*0.25</f>
        <v>0</v>
      </c>
      <c r="CI135" s="24"/>
      <c r="CJ135" s="286">
        <f>CI134*0.5</f>
        <v>259.32499999999982</v>
      </c>
      <c r="CK135" s="24"/>
      <c r="CL135" s="286">
        <f>CK134*0.75</f>
        <v>0</v>
      </c>
      <c r="CM135" s="24"/>
      <c r="CN135" s="286">
        <f>CM134*1</f>
        <v>639.90000000000055</v>
      </c>
      <c r="CO135" s="460"/>
      <c r="CP135" s="443"/>
      <c r="CQ135" s="286">
        <f>CP134*0.25</f>
        <v>0</v>
      </c>
      <c r="CR135" s="24"/>
      <c r="CS135" s="286">
        <f>CR134*0.5</f>
        <v>245.34999999999945</v>
      </c>
      <c r="CT135" s="24"/>
      <c r="CU135" s="286">
        <f>CT134*0.75</f>
        <v>0</v>
      </c>
      <c r="CV135" s="24"/>
      <c r="CW135" s="286">
        <f>CV134*1</f>
        <v>296.30000000000018</v>
      </c>
      <c r="CX135" s="460"/>
      <c r="CY135" s="443"/>
      <c r="CZ135" s="286">
        <f>CY134*0.25</f>
        <v>0</v>
      </c>
      <c r="DA135" s="24"/>
      <c r="DB135" s="286">
        <f>DA134*0.5</f>
        <v>115.60000000000036</v>
      </c>
      <c r="DC135" s="24"/>
      <c r="DD135" s="286">
        <f>DC134*0.75</f>
        <v>359.54999999999973</v>
      </c>
      <c r="DE135" s="24"/>
      <c r="DF135" s="286">
        <f>DE134*1</f>
        <v>468.29999999999927</v>
      </c>
      <c r="DG135" s="460"/>
      <c r="DH135" s="443"/>
      <c r="DI135" s="286">
        <f>DH134*0.25</f>
        <v>0</v>
      </c>
      <c r="DJ135" s="24"/>
      <c r="DK135" s="286">
        <f>DJ134*0.5</f>
        <v>216.44999999999982</v>
      </c>
      <c r="DL135" s="24"/>
      <c r="DM135" s="286">
        <f>DL134*0.75</f>
        <v>0</v>
      </c>
      <c r="DN135" s="24"/>
      <c r="DO135" s="286">
        <f>DN134*1</f>
        <v>197.39999999999964</v>
      </c>
      <c r="DP135" s="460"/>
      <c r="DQ135" s="443"/>
      <c r="DR135" s="286">
        <f>DQ134*0.25</f>
        <v>0</v>
      </c>
      <c r="DS135" s="24"/>
      <c r="DT135" s="286">
        <f>DS134*0.5</f>
        <v>203.52500000000009</v>
      </c>
      <c r="DU135" s="24"/>
      <c r="DV135" s="286">
        <f>DU134*0.75</f>
        <v>343.125</v>
      </c>
      <c r="DW135" s="24"/>
      <c r="DX135" s="286">
        <f>DW134*1</f>
        <v>405.10000000000036</v>
      </c>
      <c r="DY135" s="460"/>
      <c r="DZ135" s="443"/>
      <c r="EA135" s="286">
        <f>DZ134*0.25</f>
        <v>0</v>
      </c>
      <c r="EB135" s="24"/>
      <c r="EC135" s="286">
        <f>EB134*0.5</f>
        <v>113.69999999999982</v>
      </c>
      <c r="ED135" s="24"/>
      <c r="EE135" s="286">
        <f>ED134*0.75</f>
        <v>0</v>
      </c>
      <c r="EF135" s="24"/>
      <c r="EG135" s="286">
        <f>EF134*1</f>
        <v>686.30000000000109</v>
      </c>
      <c r="EH135" s="460"/>
      <c r="EI135" s="443"/>
      <c r="EJ135" s="286">
        <f>EI134*0.25</f>
        <v>0</v>
      </c>
      <c r="EK135" s="24"/>
      <c r="EL135" s="286">
        <f>EK134*0.5</f>
        <v>191.19999999999891</v>
      </c>
      <c r="EM135" s="24"/>
      <c r="EN135" s="286">
        <f>EM134*0.75</f>
        <v>0</v>
      </c>
      <c r="EO135" s="24"/>
      <c r="EP135" s="286">
        <f>EO134*1</f>
        <v>443.29999999999927</v>
      </c>
      <c r="EQ135" s="460"/>
      <c r="ER135" s="443"/>
      <c r="ES135" s="286">
        <f>ER134*0.25</f>
        <v>0</v>
      </c>
      <c r="ET135" s="24"/>
      <c r="EU135" s="286">
        <f>ET134*0.5</f>
        <v>201.69999999999982</v>
      </c>
      <c r="EV135" s="24"/>
      <c r="EW135" s="286">
        <f>EV134*0.75</f>
        <v>0</v>
      </c>
      <c r="EX135" s="24"/>
      <c r="EY135" s="286">
        <f>EX134*1</f>
        <v>397.40000000000055</v>
      </c>
      <c r="EZ135" s="460"/>
      <c r="FA135" s="443"/>
      <c r="FB135" s="286">
        <f>FA134*0.25</f>
        <v>0</v>
      </c>
      <c r="FC135" s="24"/>
      <c r="FD135" s="286">
        <f>FC134*0.5</f>
        <v>187.99999999999909</v>
      </c>
      <c r="FE135" s="443"/>
      <c r="FF135" s="286">
        <f>FE134*0.75</f>
        <v>70.125</v>
      </c>
      <c r="FG135" s="443"/>
      <c r="FH135" s="286">
        <f>FG134*1</f>
        <v>597.20000000000073</v>
      </c>
      <c r="FI135" s="460"/>
      <c r="FJ135" s="443"/>
      <c r="FK135" s="286">
        <f>FJ134*0.25</f>
        <v>0</v>
      </c>
      <c r="FL135" s="24"/>
      <c r="FM135" s="286">
        <f>FL134*0.5</f>
        <v>116.79999999999927</v>
      </c>
      <c r="FN135" s="24"/>
      <c r="FO135" s="286">
        <f>FN134*0.75</f>
        <v>305.625</v>
      </c>
      <c r="FP135" s="24"/>
      <c r="FQ135" s="286">
        <f>FP134*1</f>
        <v>556.5</v>
      </c>
      <c r="FR135" s="460"/>
      <c r="FS135" s="443"/>
      <c r="FT135" s="286">
        <f>FS134*0.25</f>
        <v>0</v>
      </c>
      <c r="FU135" s="24"/>
      <c r="FV135" s="286">
        <f>FU134*0.5</f>
        <v>154.59999999999945</v>
      </c>
      <c r="FW135" s="24"/>
      <c r="FX135" s="286">
        <f>FW134*0.75</f>
        <v>0</v>
      </c>
      <c r="FY135" s="24"/>
      <c r="FZ135" s="286">
        <f>FY134*1</f>
        <v>274.30000000000291</v>
      </c>
      <c r="GA135" s="460"/>
      <c r="GB135" s="443"/>
      <c r="GC135" s="286">
        <f>GB134*0.25</f>
        <v>0</v>
      </c>
      <c r="GD135" s="24"/>
      <c r="GE135" s="286">
        <f>GD134*0.5</f>
        <v>8.4499999999989086</v>
      </c>
      <c r="GF135" s="24"/>
      <c r="GG135" s="286">
        <f>GF134*0.75</f>
        <v>0</v>
      </c>
      <c r="GH135" s="24"/>
      <c r="GI135" s="286">
        <f>GH134*1</f>
        <v>97.499999999996362</v>
      </c>
      <c r="GJ135" s="460"/>
      <c r="GK135" s="443"/>
      <c r="GL135" s="286">
        <f>GK134*0.25</f>
        <v>0</v>
      </c>
      <c r="GM135" s="24"/>
      <c r="GN135" s="286">
        <f>GM134*0.5</f>
        <v>589.10000000000036</v>
      </c>
      <c r="GO135" s="24"/>
      <c r="GP135" s="286">
        <f>GO134*0.75</f>
        <v>1272.8249999999975</v>
      </c>
      <c r="GQ135" s="24"/>
      <c r="GR135" s="286">
        <f>GQ134*1</f>
        <v>3150.8999999999996</v>
      </c>
      <c r="GS135" s="460"/>
      <c r="GT135" s="443"/>
      <c r="GU135" s="286">
        <f>GT134*0.25</f>
        <v>0</v>
      </c>
      <c r="GV135" s="24"/>
      <c r="GW135" s="286">
        <f>GV134*0.5</f>
        <v>110.60000000000036</v>
      </c>
      <c r="GX135" s="24"/>
      <c r="GY135" s="286">
        <f>GX134*0.75</f>
        <v>0</v>
      </c>
      <c r="GZ135" s="24"/>
      <c r="HA135" s="286">
        <f>GZ134*1</f>
        <v>0</v>
      </c>
      <c r="HB135" s="460"/>
      <c r="HC135" s="443"/>
      <c r="HD135" s="286">
        <f>HC134*0.25</f>
        <v>0</v>
      </c>
      <c r="HE135" s="443"/>
      <c r="HF135" s="286">
        <f>HE134*0.5</f>
        <v>295.35000000000036</v>
      </c>
      <c r="HG135" s="443"/>
      <c r="HH135" s="286">
        <f>HG134*0.75</f>
        <v>178.5</v>
      </c>
      <c r="HI135" s="443"/>
      <c r="HJ135" s="286">
        <f>HI134*1</f>
        <v>227.40000000000146</v>
      </c>
      <c r="HK135" s="460"/>
      <c r="HL135" s="443"/>
      <c r="HM135" s="286">
        <f>HL134*0.25</f>
        <v>0</v>
      </c>
      <c r="HN135" s="443"/>
      <c r="HO135" s="286">
        <f>HN134*0.5</f>
        <v>480.74999999999909</v>
      </c>
      <c r="HP135" s="443"/>
      <c r="HQ135" s="286">
        <f>HP134*0.75</f>
        <v>0</v>
      </c>
      <c r="HR135" s="443"/>
      <c r="HS135" s="286">
        <f>HR134*1</f>
        <v>660.99999999999818</v>
      </c>
      <c r="HT135" s="460"/>
      <c r="HU135" s="443"/>
      <c r="HV135" s="286">
        <f>HU134*0.25</f>
        <v>0</v>
      </c>
      <c r="HW135" s="443"/>
      <c r="HX135" s="286">
        <f>HW134*0.5</f>
        <v>1674.7749999999969</v>
      </c>
      <c r="HY135" s="443"/>
      <c r="HZ135" s="286">
        <f>HY134*0.75</f>
        <v>1899.3749999999993</v>
      </c>
      <c r="IA135" s="443"/>
      <c r="IB135" s="286">
        <f>IA134*1</f>
        <v>3392.9000000000378</v>
      </c>
      <c r="IC135" s="460"/>
      <c r="ID135" s="443"/>
      <c r="IE135" s="286">
        <f>ID134*0.25</f>
        <v>0</v>
      </c>
      <c r="IF135" s="443"/>
      <c r="IG135" s="286">
        <f>IF134*0.5</f>
        <v>0</v>
      </c>
      <c r="IH135" s="443"/>
      <c r="II135" s="286">
        <f>IH134*0.75</f>
        <v>0</v>
      </c>
      <c r="IJ135" s="443"/>
      <c r="IK135" s="286">
        <f>IJ134*1</f>
        <v>0</v>
      </c>
      <c r="IL135" s="460"/>
      <c r="IM135" s="443"/>
      <c r="IN135" s="286">
        <f>IM134*0.25</f>
        <v>0</v>
      </c>
      <c r="IO135" s="443"/>
      <c r="IP135" s="286">
        <f>IO134*0.5</f>
        <v>162.42499999999927</v>
      </c>
      <c r="IQ135" s="443"/>
      <c r="IR135" s="286">
        <f>IQ134*0.75</f>
        <v>0</v>
      </c>
      <c r="IS135" s="443"/>
      <c r="IT135" s="286">
        <f>IS134*1</f>
        <v>145.90000000000146</v>
      </c>
      <c r="IU135" s="460"/>
      <c r="IV135" s="443"/>
      <c r="IW135" s="286">
        <f>IV134*0.25</f>
        <v>0</v>
      </c>
      <c r="IX135" s="443"/>
      <c r="IY135" s="286">
        <f>IX134*0.5</f>
        <v>98.799999999999272</v>
      </c>
      <c r="IZ135" s="443"/>
      <c r="JA135" s="286">
        <f>IZ134*0.75</f>
        <v>469.19999999999993</v>
      </c>
      <c r="JB135" s="443"/>
      <c r="JC135" s="286">
        <f>JB134*1</f>
        <v>523.90000000000146</v>
      </c>
      <c r="JD135" s="460"/>
      <c r="JE135" s="443"/>
      <c r="JF135" s="286">
        <f>JE134*0.25</f>
        <v>0</v>
      </c>
      <c r="JG135" s="443"/>
      <c r="JH135" s="286">
        <f>JG134*0.5</f>
        <v>158.99999999999818</v>
      </c>
      <c r="JI135" s="443"/>
      <c r="JJ135" s="286">
        <f>JI134*0.75</f>
        <v>472.5</v>
      </c>
      <c r="JK135" s="443"/>
      <c r="JL135" s="286">
        <f>JK134*1</f>
        <v>539.59999999999854</v>
      </c>
      <c r="JM135" s="460"/>
      <c r="JN135" s="443"/>
      <c r="JO135" s="286">
        <f>JN134*0.25</f>
        <v>0</v>
      </c>
      <c r="JP135" s="443"/>
      <c r="JQ135" s="286">
        <f>JP134*0.5</f>
        <v>165.84999999999673</v>
      </c>
      <c r="JR135" s="443"/>
      <c r="JS135" s="286">
        <f>JR134*0.75</f>
        <v>0</v>
      </c>
      <c r="JT135" s="443"/>
      <c r="JU135" s="286">
        <f>JT134*1</f>
        <v>0</v>
      </c>
      <c r="JV135" s="460"/>
      <c r="JW135" s="443"/>
      <c r="JX135" s="286">
        <f>JW134*0.25</f>
        <v>0</v>
      </c>
      <c r="JY135" s="443"/>
      <c r="JZ135" s="286">
        <f>JY134*0.5</f>
        <v>1160.9250000000011</v>
      </c>
      <c r="KA135" s="443"/>
      <c r="KB135" s="286">
        <f>KA134*0.75</f>
        <v>1082.6249999999727</v>
      </c>
      <c r="KC135" s="443"/>
      <c r="KD135" s="286">
        <f t="shared" ref="KD135" si="122">KC134*1</f>
        <v>2557.2999999998719</v>
      </c>
      <c r="KE135" s="460"/>
      <c r="KF135" s="443"/>
      <c r="KG135" s="286">
        <f>KF134*0.25</f>
        <v>0</v>
      </c>
      <c r="KH135" s="443"/>
      <c r="KI135" s="286">
        <f>KH134*0.5</f>
        <v>183.54999999999563</v>
      </c>
      <c r="KJ135" s="443"/>
      <c r="KK135" s="286">
        <f>KJ134*0.75</f>
        <v>26.999999999999318</v>
      </c>
      <c r="KL135" s="443"/>
      <c r="KM135" s="286">
        <f>KL134*1</f>
        <v>140</v>
      </c>
      <c r="KN135" s="460"/>
      <c r="KO135" s="443"/>
      <c r="KP135" s="286">
        <f>KO134*0.25</f>
        <v>0</v>
      </c>
      <c r="KQ135" s="443"/>
      <c r="KR135" s="286">
        <f>KQ134*0.5</f>
        <v>194.09999999999309</v>
      </c>
      <c r="KS135" s="443"/>
      <c r="KT135" s="286">
        <f>KS134*0.75</f>
        <v>0</v>
      </c>
      <c r="KU135" s="443"/>
      <c r="KV135" s="286">
        <f>KU134*1</f>
        <v>0</v>
      </c>
      <c r="KW135" s="460"/>
      <c r="KX135" s="443"/>
      <c r="KY135" s="286">
        <f>KX134*0.25</f>
        <v>0</v>
      </c>
      <c r="KZ135" s="443"/>
      <c r="LA135" s="286">
        <f>KZ134*0.5</f>
        <v>201.84999999999673</v>
      </c>
      <c r="LB135" s="443"/>
      <c r="LC135" s="286">
        <f>LB134*0.75</f>
        <v>0</v>
      </c>
      <c r="LD135" s="443"/>
      <c r="LE135" s="286">
        <f>LD134*1</f>
        <v>0</v>
      </c>
      <c r="LF135" s="460"/>
      <c r="LG135" s="443"/>
      <c r="LH135" s="286">
        <f>LG134*0.25</f>
        <v>0</v>
      </c>
      <c r="LI135" s="443"/>
      <c r="LJ135" s="286">
        <f>LI134*0.5</f>
        <v>85.349999999999454</v>
      </c>
      <c r="LK135" s="443"/>
      <c r="LL135" s="286">
        <f>LK134*0.75</f>
        <v>0</v>
      </c>
      <c r="LM135" s="443"/>
      <c r="LN135" s="286">
        <f>LM134*1</f>
        <v>0</v>
      </c>
      <c r="LO135" s="460"/>
      <c r="LP135" s="443"/>
      <c r="LQ135" s="286">
        <f>LP134*0.25</f>
        <v>0</v>
      </c>
      <c r="LR135" s="443"/>
      <c r="LS135" s="286">
        <f>LR134*0.5</f>
        <v>347.79999999999745</v>
      </c>
      <c r="LT135" s="443"/>
      <c r="LU135" s="286">
        <f>LT134*0.75</f>
        <v>286.64999999999986</v>
      </c>
      <c r="LV135" s="443"/>
      <c r="LW135" s="286">
        <f>LV134*1</f>
        <v>548.49999999999636</v>
      </c>
      <c r="LX135" s="460"/>
      <c r="LY135" s="443"/>
      <c r="LZ135" s="286">
        <f>LY134*0.25</f>
        <v>0</v>
      </c>
      <c r="MA135" s="443"/>
      <c r="MB135" s="286">
        <f>MA134*0.5</f>
        <v>96.450000000000728</v>
      </c>
      <c r="MC135" s="443"/>
      <c r="MD135" s="286">
        <f>MC134*0.75</f>
        <v>0</v>
      </c>
      <c r="ME135" s="443"/>
      <c r="MF135" s="286">
        <f>ME134*1</f>
        <v>0</v>
      </c>
      <c r="MG135" s="460"/>
      <c r="MH135" s="443"/>
      <c r="MI135" s="286">
        <f>MH134*0.25</f>
        <v>0</v>
      </c>
      <c r="MJ135" s="443"/>
      <c r="MK135" s="286">
        <f>MJ134*0.5</f>
        <v>426.44999999999709</v>
      </c>
      <c r="ML135" s="443"/>
      <c r="MM135" s="286">
        <f>ML134*0.75</f>
        <v>733.49999999999864</v>
      </c>
      <c r="MN135" s="443"/>
      <c r="MO135" s="286">
        <f>MN134*1</f>
        <v>1357.3999999999905</v>
      </c>
      <c r="MP135" s="460"/>
      <c r="MQ135" s="443"/>
      <c r="MR135" s="286">
        <f>MQ134*0.25</f>
        <v>0</v>
      </c>
      <c r="MS135" s="443"/>
      <c r="MT135" s="286">
        <f>MS134*0.5</f>
        <v>136.99999999999818</v>
      </c>
      <c r="MU135" s="443"/>
      <c r="MV135" s="286">
        <f>MU134*0.75</f>
        <v>178.12499999999727</v>
      </c>
      <c r="MW135" s="443"/>
      <c r="MX135" s="286">
        <f>MW134*1</f>
        <v>306.49999999999272</v>
      </c>
      <c r="MY135" s="460"/>
      <c r="MZ135" s="443"/>
      <c r="NA135" s="286">
        <f>MZ134*0.25</f>
        <v>0</v>
      </c>
      <c r="NB135" s="443"/>
      <c r="NC135" s="286">
        <f>NB134*0.5</f>
        <v>0</v>
      </c>
      <c r="ND135" s="443"/>
      <c r="NE135" s="286">
        <f>ND134*0.75</f>
        <v>0</v>
      </c>
      <c r="NF135" s="443"/>
      <c r="NG135" s="286">
        <f>NF134*1</f>
        <v>1565.7999999999993</v>
      </c>
      <c r="NH135" s="460"/>
    </row>
    <row r="136" spans="1:372" s="50" customFormat="1" ht="15.75">
      <c r="A136" s="538"/>
      <c r="B136" s="256"/>
      <c r="C136" s="255"/>
      <c r="D136" s="305"/>
      <c r="E136" s="355"/>
      <c r="F136" s="178"/>
      <c r="G136" s="463"/>
      <c r="H136" s="305"/>
      <c r="I136" s="305"/>
      <c r="J136" s="305"/>
      <c r="K136" s="305"/>
      <c r="L136" s="255"/>
      <c r="M136" s="305"/>
      <c r="N136" s="355"/>
      <c r="O136" s="305"/>
      <c r="P136" s="463"/>
      <c r="Q136" s="305"/>
      <c r="R136" s="305"/>
      <c r="S136" s="305"/>
      <c r="T136" s="305"/>
      <c r="U136" s="255"/>
      <c r="V136" s="178"/>
      <c r="W136" s="355"/>
      <c r="X136" s="178"/>
      <c r="Y136" s="463"/>
      <c r="Z136" s="178"/>
      <c r="AA136" s="305"/>
      <c r="AB136" s="178"/>
      <c r="AC136" s="48"/>
      <c r="AD136" s="255"/>
      <c r="AE136" s="178"/>
      <c r="AF136" s="355"/>
      <c r="AG136" s="178"/>
      <c r="AH136" s="305"/>
      <c r="AI136" s="178"/>
      <c r="AJ136" s="305"/>
      <c r="AK136" s="178"/>
      <c r="AL136" s="48"/>
      <c r="AM136" s="255"/>
      <c r="AN136" s="305"/>
      <c r="AO136" s="355"/>
      <c r="AP136" s="178"/>
      <c r="AQ136" s="305"/>
      <c r="AR136" s="178"/>
      <c r="AS136" s="305"/>
      <c r="AT136" s="178"/>
      <c r="AU136" s="48"/>
      <c r="AV136" s="255"/>
      <c r="AW136" s="178"/>
      <c r="AX136" s="355"/>
      <c r="AY136" s="178"/>
      <c r="AZ136" s="305"/>
      <c r="BA136" s="178"/>
      <c r="BB136" s="305"/>
      <c r="BC136" s="178"/>
      <c r="BD136" s="48"/>
      <c r="BE136" s="255"/>
      <c r="BF136" s="305"/>
      <c r="BG136" s="355"/>
      <c r="BH136" s="178"/>
      <c r="BI136" s="305"/>
      <c r="BJ136" s="305"/>
      <c r="BK136" s="305"/>
      <c r="BL136" s="305"/>
      <c r="BM136" s="48"/>
      <c r="BN136" s="255"/>
      <c r="BO136" s="305"/>
      <c r="BP136" s="355"/>
      <c r="BQ136" s="305"/>
      <c r="BR136" s="305"/>
      <c r="BS136" s="305"/>
      <c r="BT136" s="305"/>
      <c r="BU136" s="305"/>
      <c r="BV136" s="48"/>
      <c r="BW136" s="255"/>
      <c r="BX136" s="305"/>
      <c r="BY136" s="355"/>
      <c r="BZ136" s="305"/>
      <c r="CA136" s="305"/>
      <c r="CB136" s="305"/>
      <c r="CC136" s="305"/>
      <c r="CD136" s="305"/>
      <c r="CE136" s="48"/>
      <c r="CF136" s="255"/>
      <c r="CG136" s="305"/>
      <c r="CH136" s="355"/>
      <c r="CI136" s="178"/>
      <c r="CJ136" s="305"/>
      <c r="CK136" s="178"/>
      <c r="CL136" s="305"/>
      <c r="CM136" s="178"/>
      <c r="CN136" s="48"/>
      <c r="CO136" s="255"/>
      <c r="CP136" s="305"/>
      <c r="CQ136" s="355"/>
      <c r="CR136" s="178"/>
      <c r="CS136" s="305"/>
      <c r="CT136" s="178"/>
      <c r="CU136" s="305"/>
      <c r="CV136" s="178"/>
      <c r="CW136" s="48"/>
      <c r="CX136" s="255"/>
      <c r="CY136" s="305"/>
      <c r="CZ136" s="355"/>
      <c r="DA136" s="178"/>
      <c r="DB136" s="305"/>
      <c r="DC136" s="178"/>
      <c r="DD136" s="305"/>
      <c r="DE136" s="178"/>
      <c r="DF136" s="48"/>
      <c r="DG136" s="255"/>
      <c r="DH136" s="305"/>
      <c r="DI136" s="355"/>
      <c r="DJ136" s="178"/>
      <c r="DK136" s="305"/>
      <c r="DL136" s="178"/>
      <c r="DM136" s="305"/>
      <c r="DN136" s="178"/>
      <c r="DO136" s="48"/>
      <c r="DP136" s="255"/>
      <c r="DQ136" s="305"/>
      <c r="DR136" s="355"/>
      <c r="DS136" s="178"/>
      <c r="DT136" s="305"/>
      <c r="DU136" s="178"/>
      <c r="DV136" s="305"/>
      <c r="DW136" s="178"/>
      <c r="DX136" s="48"/>
      <c r="DY136" s="255"/>
      <c r="DZ136" s="305"/>
      <c r="EA136" s="355"/>
      <c r="EB136" s="178"/>
      <c r="EC136" s="305"/>
      <c r="ED136" s="178"/>
      <c r="EE136" s="305"/>
      <c r="EF136" s="178"/>
      <c r="EG136" s="48"/>
      <c r="EH136" s="255"/>
      <c r="EI136" s="305"/>
      <c r="EJ136" s="355"/>
      <c r="EK136" s="178"/>
      <c r="EL136" s="305"/>
      <c r="EM136" s="178"/>
      <c r="EN136" s="305"/>
      <c r="EO136" s="178"/>
      <c r="EP136" s="48"/>
      <c r="EQ136" s="255"/>
      <c r="ER136" s="305"/>
      <c r="ES136" s="355"/>
      <c r="ET136" s="178"/>
      <c r="EU136" s="305"/>
      <c r="EV136" s="178"/>
      <c r="EW136" s="305"/>
      <c r="EX136" s="178"/>
      <c r="EY136" s="48"/>
      <c r="EZ136" s="255"/>
      <c r="FA136" s="305"/>
      <c r="FB136" s="355"/>
      <c r="FC136" s="178"/>
      <c r="FD136" s="305"/>
      <c r="FE136" s="305"/>
      <c r="FF136" s="305"/>
      <c r="FG136" s="305"/>
      <c r="FH136" s="48"/>
      <c r="FI136" s="255"/>
      <c r="FJ136" s="305"/>
      <c r="FK136" s="355"/>
      <c r="FL136" s="178"/>
      <c r="FM136" s="305"/>
      <c r="FN136" s="178"/>
      <c r="FO136" s="305"/>
      <c r="FP136" s="178"/>
      <c r="FQ136" s="48"/>
      <c r="FR136" s="255"/>
      <c r="FS136" s="305"/>
      <c r="FT136" s="355"/>
      <c r="FU136" s="178"/>
      <c r="FV136" s="305"/>
      <c r="FW136" s="178"/>
      <c r="FX136" s="305"/>
      <c r="FY136" s="178"/>
      <c r="FZ136" s="48"/>
      <c r="GA136" s="255"/>
      <c r="GB136" s="305"/>
      <c r="GC136" s="355"/>
      <c r="GD136" s="178"/>
      <c r="GE136" s="305"/>
      <c r="GF136" s="178"/>
      <c r="GG136" s="305"/>
      <c r="GH136" s="178"/>
      <c r="GI136" s="48"/>
      <c r="GJ136" s="255"/>
      <c r="GK136" s="305"/>
      <c r="GL136" s="355"/>
      <c r="GM136" s="178"/>
      <c r="GN136" s="305"/>
      <c r="GO136" s="178"/>
      <c r="GP136" s="305"/>
      <c r="GQ136" s="178"/>
      <c r="GR136" s="48"/>
      <c r="GS136" s="255"/>
      <c r="GT136" s="305"/>
      <c r="GU136" s="355"/>
      <c r="GV136" s="178"/>
      <c r="GW136" s="305"/>
      <c r="GX136" s="178"/>
      <c r="GY136" s="305"/>
      <c r="GZ136" s="178"/>
      <c r="HA136" s="305"/>
      <c r="HB136" s="255"/>
      <c r="HC136" s="305"/>
      <c r="HD136" s="355"/>
      <c r="HE136" s="305"/>
      <c r="HF136" s="305"/>
      <c r="HG136" s="305"/>
      <c r="HH136" s="305"/>
      <c r="HI136" s="305"/>
      <c r="HJ136" s="48"/>
      <c r="HK136" s="255"/>
      <c r="HL136" s="305"/>
      <c r="HM136" s="355"/>
      <c r="HN136" s="305"/>
      <c r="HO136" s="305"/>
      <c r="HP136" s="305"/>
      <c r="HQ136" s="305"/>
      <c r="HR136" s="305"/>
      <c r="HS136" s="48"/>
      <c r="HT136" s="255"/>
      <c r="HU136" s="305"/>
      <c r="HV136" s="355"/>
      <c r="HW136" s="305"/>
      <c r="HX136" s="305"/>
      <c r="HY136" s="305"/>
      <c r="HZ136" s="305"/>
      <c r="IA136" s="305"/>
      <c r="IB136" s="48"/>
      <c r="IC136" s="255"/>
      <c r="ID136" s="305"/>
      <c r="IE136" s="355"/>
      <c r="IF136" s="305"/>
      <c r="IG136" s="305"/>
      <c r="IH136" s="305"/>
      <c r="II136" s="305"/>
      <c r="IJ136" s="305"/>
      <c r="IK136" s="305"/>
      <c r="IL136" s="255"/>
      <c r="IM136" s="305"/>
      <c r="IN136" s="355"/>
      <c r="IO136" s="305"/>
      <c r="IP136" s="305"/>
      <c r="IQ136" s="305"/>
      <c r="IR136" s="305"/>
      <c r="IS136" s="305"/>
      <c r="IT136" s="48"/>
      <c r="IU136" s="255"/>
      <c r="IV136" s="305"/>
      <c r="IW136" s="355"/>
      <c r="IX136" s="305"/>
      <c r="IY136" s="305"/>
      <c r="IZ136" s="305"/>
      <c r="JA136" s="305"/>
      <c r="JB136" s="305"/>
      <c r="JC136" s="48"/>
      <c r="JD136" s="255"/>
      <c r="JE136" s="305"/>
      <c r="JF136" s="355"/>
      <c r="JG136" s="305"/>
      <c r="JH136" s="305"/>
      <c r="JI136" s="305"/>
      <c r="JJ136" s="305"/>
      <c r="JK136" s="305"/>
      <c r="JL136" s="48"/>
      <c r="JM136" s="255"/>
      <c r="JN136" s="305"/>
      <c r="JO136" s="355"/>
      <c r="JP136" s="305"/>
      <c r="JQ136" s="305"/>
      <c r="JR136" s="305"/>
      <c r="JS136" s="305"/>
      <c r="JT136" s="305"/>
      <c r="JU136" s="305"/>
      <c r="JV136" s="255"/>
      <c r="JW136" s="305"/>
      <c r="JX136" s="355"/>
      <c r="JY136" s="305"/>
      <c r="JZ136" s="305"/>
      <c r="KA136" s="305"/>
      <c r="KB136" s="305"/>
      <c r="KC136" s="305"/>
      <c r="KD136" s="48"/>
      <c r="KE136" s="255"/>
      <c r="KF136" s="305"/>
      <c r="KG136" s="355"/>
      <c r="KH136" s="305"/>
      <c r="KI136" s="305"/>
      <c r="KJ136" s="305"/>
      <c r="KK136" s="305"/>
      <c r="KL136" s="305"/>
      <c r="KM136" s="48"/>
      <c r="KN136" s="255"/>
      <c r="KO136" s="305"/>
      <c r="KP136" s="355"/>
      <c r="KQ136" s="305"/>
      <c r="KR136" s="305"/>
      <c r="KS136" s="305"/>
      <c r="KT136" s="305"/>
      <c r="KU136" s="305"/>
      <c r="KV136" s="305"/>
      <c r="KW136" s="255"/>
      <c r="KX136" s="305"/>
      <c r="KY136" s="355"/>
      <c r="KZ136" s="305"/>
      <c r="LA136" s="305"/>
      <c r="LB136" s="305"/>
      <c r="LC136" s="305"/>
      <c r="LD136" s="305"/>
      <c r="LE136" s="305"/>
      <c r="LF136" s="255"/>
      <c r="LG136" s="305"/>
      <c r="LH136" s="355"/>
      <c r="LI136" s="305"/>
      <c r="LJ136" s="305"/>
      <c r="LK136" s="305"/>
      <c r="LL136" s="305"/>
      <c r="LM136" s="305"/>
      <c r="LN136" s="48"/>
      <c r="LO136" s="255"/>
      <c r="LP136" s="305"/>
      <c r="LQ136" s="355"/>
      <c r="LR136" s="305"/>
      <c r="LS136" s="305"/>
      <c r="LT136" s="305"/>
      <c r="LU136" s="305"/>
      <c r="LV136" s="305"/>
      <c r="LW136" s="48"/>
      <c r="LX136" s="255"/>
      <c r="LY136" s="305"/>
      <c r="LZ136" s="355"/>
      <c r="MA136" s="305"/>
      <c r="MB136" s="305"/>
      <c r="MC136" s="305"/>
      <c r="MD136" s="305"/>
      <c r="ME136" s="305"/>
      <c r="MF136" s="305"/>
      <c r="MG136" s="255"/>
      <c r="MH136" s="305"/>
      <c r="MI136" s="355"/>
      <c r="MJ136" s="305"/>
      <c r="MK136" s="305"/>
      <c r="ML136" s="305"/>
      <c r="MM136" s="305"/>
      <c r="MN136" s="305"/>
      <c r="MO136" s="48"/>
      <c r="MP136" s="255"/>
      <c r="MQ136" s="305"/>
      <c r="MR136" s="355"/>
      <c r="MS136" s="305"/>
      <c r="MT136" s="305"/>
      <c r="MU136" s="305"/>
      <c r="MV136" s="305"/>
      <c r="MW136" s="305"/>
      <c r="MX136" s="48"/>
      <c r="MY136" s="255"/>
      <c r="MZ136" s="305"/>
      <c r="NA136" s="355"/>
      <c r="NB136" s="305"/>
      <c r="NC136" s="305"/>
      <c r="ND136" s="305"/>
      <c r="NE136" s="305"/>
      <c r="NF136" s="305"/>
      <c r="NG136" s="48"/>
      <c r="NH136" s="255"/>
    </row>
    <row r="137" spans="1:372" ht="18">
      <c r="A137" s="538" t="s">
        <v>21</v>
      </c>
      <c r="B137" s="59"/>
      <c r="C137" s="460"/>
      <c r="D137" s="443">
        <v>609.9</v>
      </c>
      <c r="E137" s="444" t="s">
        <v>187</v>
      </c>
      <c r="F137" s="661">
        <v>98.8</v>
      </c>
      <c r="G137" s="444" t="s">
        <v>183</v>
      </c>
      <c r="H137" s="662"/>
      <c r="I137" s="444" t="s">
        <v>184</v>
      </c>
      <c r="J137" s="662"/>
      <c r="K137" s="444" t="s">
        <v>185</v>
      </c>
      <c r="L137" s="460"/>
      <c r="M137" s="443">
        <v>51</v>
      </c>
      <c r="N137" s="444" t="s">
        <v>187</v>
      </c>
      <c r="O137" s="24">
        <v>48.999999999999972</v>
      </c>
      <c r="P137" s="444" t="s">
        <v>183</v>
      </c>
      <c r="Q137" s="24"/>
      <c r="R137" s="444" t="s">
        <v>184</v>
      </c>
      <c r="S137" s="24"/>
      <c r="T137" s="444" t="s">
        <v>185</v>
      </c>
      <c r="U137" s="460"/>
      <c r="V137" s="24">
        <v>985.8</v>
      </c>
      <c r="W137" s="444" t="s">
        <v>187</v>
      </c>
      <c r="X137" s="24">
        <v>676.49999999999977</v>
      </c>
      <c r="Y137" s="444" t="s">
        <v>183</v>
      </c>
      <c r="Z137" s="24">
        <v>789.89999999999952</v>
      </c>
      <c r="AA137" s="444" t="s">
        <v>184</v>
      </c>
      <c r="AB137" s="722">
        <v>710.2</v>
      </c>
      <c r="AC137" s="444" t="s">
        <v>185</v>
      </c>
      <c r="AD137" s="460"/>
      <c r="AE137" s="24">
        <v>149.20000000000027</v>
      </c>
      <c r="AF137" s="444" t="s">
        <v>187</v>
      </c>
      <c r="AG137" s="24">
        <v>226.49999999999909</v>
      </c>
      <c r="AH137" s="444" t="s">
        <v>183</v>
      </c>
      <c r="AI137" s="24">
        <v>103.39999999999941</v>
      </c>
      <c r="AJ137" s="444" t="s">
        <v>184</v>
      </c>
      <c r="AK137" s="722">
        <v>191.99999999999955</v>
      </c>
      <c r="AL137" s="444" t="s">
        <v>185</v>
      </c>
      <c r="AM137" s="460"/>
      <c r="AN137" s="443">
        <v>361.5</v>
      </c>
      <c r="AO137" s="444" t="s">
        <v>187</v>
      </c>
      <c r="AP137" s="24">
        <v>171.50000000000045</v>
      </c>
      <c r="AQ137" s="444" t="s">
        <v>183</v>
      </c>
      <c r="AR137" s="24">
        <v>245.39999999999964</v>
      </c>
      <c r="AS137" s="444" t="s">
        <v>184</v>
      </c>
      <c r="AT137" s="444">
        <v>763.900000000001</v>
      </c>
      <c r="AU137" s="444" t="s">
        <v>185</v>
      </c>
      <c r="AV137" s="460"/>
      <c r="AW137" s="24">
        <v>521.29999999999995</v>
      </c>
      <c r="AX137" s="444" t="s">
        <v>187</v>
      </c>
      <c r="AY137" s="24">
        <v>645.80000000000064</v>
      </c>
      <c r="AZ137" s="444" t="s">
        <v>183</v>
      </c>
      <c r="BA137" s="24">
        <v>515.39999999999918</v>
      </c>
      <c r="BB137" s="444" t="s">
        <v>184</v>
      </c>
      <c r="BC137" s="24">
        <v>860.00000000000091</v>
      </c>
      <c r="BD137" s="444" t="s">
        <v>185</v>
      </c>
      <c r="BE137" s="460"/>
      <c r="BF137" s="443">
        <v>629.5</v>
      </c>
      <c r="BG137" s="444" t="s">
        <v>187</v>
      </c>
      <c r="BH137" s="24">
        <v>729.80000000000064</v>
      </c>
      <c r="BI137" s="444" t="s">
        <v>183</v>
      </c>
      <c r="BJ137" s="24">
        <v>757.39999999999873</v>
      </c>
      <c r="BK137" s="444" t="s">
        <v>184</v>
      </c>
      <c r="BL137" s="24">
        <v>1257.5</v>
      </c>
      <c r="BM137" s="444" t="s">
        <v>185</v>
      </c>
      <c r="BN137" s="460"/>
      <c r="BO137" s="443">
        <v>398.6</v>
      </c>
      <c r="BP137" s="444" t="s">
        <v>187</v>
      </c>
      <c r="BQ137" s="24">
        <v>527.300000000002</v>
      </c>
      <c r="BR137" s="444" t="s">
        <v>183</v>
      </c>
      <c r="BS137" s="24">
        <v>510.29999999999927</v>
      </c>
      <c r="BT137" s="444" t="s">
        <v>184</v>
      </c>
      <c r="BU137" s="24">
        <v>460.30000000000109</v>
      </c>
      <c r="BV137" s="444" t="s">
        <v>185</v>
      </c>
      <c r="BW137" s="460"/>
      <c r="BX137" s="443">
        <v>0</v>
      </c>
      <c r="BY137" s="444" t="s">
        <v>187</v>
      </c>
      <c r="BZ137" s="443">
        <v>269</v>
      </c>
      <c r="CA137" s="444" t="s">
        <v>183</v>
      </c>
      <c r="CB137" s="663">
        <v>150.69999999999891</v>
      </c>
      <c r="CC137" s="444" t="s">
        <v>184</v>
      </c>
      <c r="CD137" s="24">
        <v>204.00000000000091</v>
      </c>
      <c r="CE137" s="444" t="s">
        <v>185</v>
      </c>
      <c r="CF137" s="460"/>
      <c r="CG137" s="443">
        <v>884.5</v>
      </c>
      <c r="CH137" s="444" t="s">
        <v>187</v>
      </c>
      <c r="CI137" s="24">
        <v>775.80000000000291</v>
      </c>
      <c r="CJ137" s="444" t="s">
        <v>183</v>
      </c>
      <c r="CK137" s="24"/>
      <c r="CL137" s="444" t="s">
        <v>184</v>
      </c>
      <c r="CM137" s="24">
        <v>237.50000000000091</v>
      </c>
      <c r="CN137" s="444" t="s">
        <v>185</v>
      </c>
      <c r="CO137" s="460"/>
      <c r="CP137" s="443">
        <v>407.6</v>
      </c>
      <c r="CQ137" s="444" t="s">
        <v>187</v>
      </c>
      <c r="CR137" s="24">
        <v>185.20000000000073</v>
      </c>
      <c r="CS137" s="444" t="s">
        <v>183</v>
      </c>
      <c r="CT137" s="24"/>
      <c r="CU137" s="444" t="s">
        <v>184</v>
      </c>
      <c r="CV137" s="24">
        <v>310.70000000000073</v>
      </c>
      <c r="CW137" s="444" t="s">
        <v>185</v>
      </c>
      <c r="CX137" s="460"/>
      <c r="CY137" s="443">
        <v>263.5</v>
      </c>
      <c r="CZ137" s="444" t="s">
        <v>187</v>
      </c>
      <c r="DA137" s="24">
        <v>281.80000000000291</v>
      </c>
      <c r="DB137" s="444" t="s">
        <v>183</v>
      </c>
      <c r="DC137" s="24">
        <v>217</v>
      </c>
      <c r="DD137" s="444" t="s">
        <v>184</v>
      </c>
      <c r="DE137" s="24">
        <v>273.70000000000164</v>
      </c>
      <c r="DF137" s="444" t="s">
        <v>185</v>
      </c>
      <c r="DG137" s="460"/>
      <c r="DH137" s="443">
        <v>390.1</v>
      </c>
      <c r="DI137" s="444" t="s">
        <v>187</v>
      </c>
      <c r="DJ137" s="24">
        <v>299.20000000000073</v>
      </c>
      <c r="DK137" s="444" t="s">
        <v>183</v>
      </c>
      <c r="DL137" s="24"/>
      <c r="DM137" s="444" t="s">
        <v>184</v>
      </c>
      <c r="DN137" s="24">
        <v>109.5</v>
      </c>
      <c r="DO137" s="444" t="s">
        <v>185</v>
      </c>
      <c r="DP137" s="460"/>
      <c r="DQ137" s="443">
        <v>397.6</v>
      </c>
      <c r="DR137" s="444" t="s">
        <v>187</v>
      </c>
      <c r="DS137" s="663">
        <v>371</v>
      </c>
      <c r="DT137" s="444" t="s">
        <v>183</v>
      </c>
      <c r="DU137" s="24">
        <v>185.49999999999818</v>
      </c>
      <c r="DV137" s="444" t="s">
        <v>184</v>
      </c>
      <c r="DW137" s="24">
        <v>413.59999999999945</v>
      </c>
      <c r="DX137" s="444" t="s">
        <v>185</v>
      </c>
      <c r="DY137" s="460"/>
      <c r="DZ137" s="443">
        <v>708.3</v>
      </c>
      <c r="EA137" s="444" t="s">
        <v>187</v>
      </c>
      <c r="EB137" s="24">
        <v>550.20000000000073</v>
      </c>
      <c r="EC137" s="444" t="s">
        <v>183</v>
      </c>
      <c r="ED137" s="24"/>
      <c r="EE137" s="444" t="s">
        <v>184</v>
      </c>
      <c r="EF137" s="24">
        <v>1036.4000000000015</v>
      </c>
      <c r="EG137" s="444" t="s">
        <v>185</v>
      </c>
      <c r="EH137" s="460"/>
      <c r="EI137" s="443">
        <v>390.6</v>
      </c>
      <c r="EJ137" s="444" t="s">
        <v>187</v>
      </c>
      <c r="EK137" s="663">
        <v>140.50000000000091</v>
      </c>
      <c r="EL137" s="444" t="s">
        <v>183</v>
      </c>
      <c r="EM137" s="663"/>
      <c r="EN137" s="444" t="s">
        <v>184</v>
      </c>
      <c r="EO137" s="24">
        <v>195.79999999998836</v>
      </c>
      <c r="EP137" s="444" t="s">
        <v>185</v>
      </c>
      <c r="EQ137" s="460"/>
      <c r="ER137" s="443">
        <v>279.7</v>
      </c>
      <c r="ES137" s="444" t="s">
        <v>187</v>
      </c>
      <c r="ET137" s="24">
        <v>287.60000000000036</v>
      </c>
      <c r="EU137" s="444" t="s">
        <v>183</v>
      </c>
      <c r="EV137" s="24"/>
      <c r="EW137" s="444" t="s">
        <v>184</v>
      </c>
      <c r="EX137" s="24">
        <v>561.79999999999927</v>
      </c>
      <c r="EY137" s="444" t="s">
        <v>185</v>
      </c>
      <c r="EZ137" s="460"/>
      <c r="FA137" s="443">
        <v>225.5</v>
      </c>
      <c r="FB137" s="444" t="s">
        <v>187</v>
      </c>
      <c r="FC137" s="663">
        <v>220.69999999999891</v>
      </c>
      <c r="FD137" s="444" t="s">
        <v>183</v>
      </c>
      <c r="FE137" s="663">
        <v>116.99999999999818</v>
      </c>
      <c r="FF137" s="444" t="s">
        <v>184</v>
      </c>
      <c r="FG137" s="24">
        <v>536.99999999999818</v>
      </c>
      <c r="FH137" s="444" t="s">
        <v>185</v>
      </c>
      <c r="FI137" s="460"/>
      <c r="FJ137" s="443">
        <v>339.8</v>
      </c>
      <c r="FK137" s="444" t="s">
        <v>187</v>
      </c>
      <c r="FL137" s="663">
        <v>360.19999999999709</v>
      </c>
      <c r="FM137" s="444" t="s">
        <v>183</v>
      </c>
      <c r="FN137" s="24">
        <v>567.79999999999745</v>
      </c>
      <c r="FO137" s="444" t="s">
        <v>184</v>
      </c>
      <c r="FP137" s="24">
        <v>601.09999999999673</v>
      </c>
      <c r="FQ137" s="444" t="s">
        <v>185</v>
      </c>
      <c r="FR137" s="460"/>
      <c r="FS137" s="443">
        <v>1048.8</v>
      </c>
      <c r="FT137" s="444" t="s">
        <v>187</v>
      </c>
      <c r="FU137" s="663">
        <v>614.09999999999673</v>
      </c>
      <c r="FV137" s="444" t="s">
        <v>183</v>
      </c>
      <c r="FW137" s="663"/>
      <c r="FX137" s="444" t="s">
        <v>184</v>
      </c>
      <c r="FY137" s="24">
        <v>436.10000000000218</v>
      </c>
      <c r="FZ137" s="444" t="s">
        <v>185</v>
      </c>
      <c r="GA137" s="460"/>
      <c r="GB137" s="443">
        <v>150</v>
      </c>
      <c r="GC137" s="444" t="s">
        <v>187</v>
      </c>
      <c r="GD137" s="24">
        <v>34.299999999995634</v>
      </c>
      <c r="GE137" s="444" t="s">
        <v>183</v>
      </c>
      <c r="GF137" s="24"/>
      <c r="GG137" s="444" t="s">
        <v>184</v>
      </c>
      <c r="GH137" s="661">
        <v>105.59999999999854</v>
      </c>
      <c r="GI137" s="444" t="s">
        <v>185</v>
      </c>
      <c r="GJ137" s="460"/>
      <c r="GK137" s="443">
        <v>2716.4</v>
      </c>
      <c r="GL137" s="444" t="s">
        <v>187</v>
      </c>
      <c r="GM137" s="663">
        <v>2523.5000000000018</v>
      </c>
      <c r="GN137" s="444" t="s">
        <v>183</v>
      </c>
      <c r="GO137" s="24">
        <v>1965.8000000000029</v>
      </c>
      <c r="GP137" s="444" t="s">
        <v>184</v>
      </c>
      <c r="GQ137" s="24">
        <v>4063.7000000000062</v>
      </c>
      <c r="GR137" s="444" t="s">
        <v>185</v>
      </c>
      <c r="GS137" s="460"/>
      <c r="GT137" s="443">
        <v>482.4</v>
      </c>
      <c r="GU137" s="444" t="s">
        <v>187</v>
      </c>
      <c r="GV137" s="663">
        <v>511.99999999999818</v>
      </c>
      <c r="GW137" s="444" t="s">
        <v>183</v>
      </c>
      <c r="GX137" s="663"/>
      <c r="GY137" s="444" t="s">
        <v>184</v>
      </c>
      <c r="GZ137" s="663"/>
      <c r="HA137" s="444" t="s">
        <v>185</v>
      </c>
      <c r="HB137" s="460"/>
      <c r="HC137" s="443">
        <v>438.7</v>
      </c>
      <c r="HD137" s="444" t="s">
        <v>187</v>
      </c>
      <c r="HE137" s="24">
        <v>508.69999999999891</v>
      </c>
      <c r="HF137" s="444" t="s">
        <v>183</v>
      </c>
      <c r="HG137" s="24">
        <v>808.29999999999836</v>
      </c>
      <c r="HH137" s="444" t="s">
        <v>184</v>
      </c>
      <c r="HI137" s="24">
        <v>226.60000000000218</v>
      </c>
      <c r="HJ137" s="444" t="s">
        <v>185</v>
      </c>
      <c r="HK137" s="460"/>
      <c r="HL137" s="443">
        <v>961</v>
      </c>
      <c r="HM137" s="444" t="s">
        <v>187</v>
      </c>
      <c r="HN137" s="663">
        <v>779.30000000000109</v>
      </c>
      <c r="HO137" s="444" t="s">
        <v>183</v>
      </c>
      <c r="HP137" s="663"/>
      <c r="HQ137" s="444" t="s">
        <v>184</v>
      </c>
      <c r="HR137" s="24">
        <v>480.70000000000255</v>
      </c>
      <c r="HS137" s="444" t="s">
        <v>185</v>
      </c>
      <c r="HT137" s="460"/>
      <c r="HU137" s="443">
        <v>4117.7</v>
      </c>
      <c r="HV137" s="444" t="s">
        <v>187</v>
      </c>
      <c r="HW137" s="663">
        <v>3242.4000000000069</v>
      </c>
      <c r="HX137" s="444" t="s">
        <v>183</v>
      </c>
      <c r="HY137" s="24">
        <v>4198.3999999999996</v>
      </c>
      <c r="HZ137" s="444" t="s">
        <v>184</v>
      </c>
      <c r="IA137" s="24">
        <v>3903.5000000000346</v>
      </c>
      <c r="IB137" s="444" t="s">
        <v>185</v>
      </c>
      <c r="IC137" s="460"/>
      <c r="ID137" s="443">
        <v>173.2</v>
      </c>
      <c r="IE137" s="444" t="s">
        <v>187</v>
      </c>
      <c r="IF137" s="663">
        <v>0</v>
      </c>
      <c r="IG137" s="444" t="s">
        <v>183</v>
      </c>
      <c r="IH137" s="663"/>
      <c r="II137" s="444" t="s">
        <v>184</v>
      </c>
      <c r="IJ137" s="663"/>
      <c r="IK137" s="444" t="s">
        <v>185</v>
      </c>
      <c r="IL137" s="460"/>
      <c r="IM137" s="443">
        <v>290.89999999999998</v>
      </c>
      <c r="IN137" s="444" t="s">
        <v>187</v>
      </c>
      <c r="IO137" s="24">
        <v>391.60000000000946</v>
      </c>
      <c r="IP137" s="444" t="s">
        <v>183</v>
      </c>
      <c r="IQ137" s="24"/>
      <c r="IR137" s="444" t="s">
        <v>184</v>
      </c>
      <c r="IS137" s="24">
        <v>210.29999999999927</v>
      </c>
      <c r="IT137" s="444" t="s">
        <v>185</v>
      </c>
      <c r="IU137" s="460"/>
      <c r="IV137" s="443">
        <v>367</v>
      </c>
      <c r="IW137" s="444" t="s">
        <v>187</v>
      </c>
      <c r="IX137" s="663">
        <v>198.50000000000728</v>
      </c>
      <c r="IY137" s="444" t="s">
        <v>183</v>
      </c>
      <c r="IZ137" s="24">
        <v>405.69999999999709</v>
      </c>
      <c r="JA137" s="444" t="s">
        <v>184</v>
      </c>
      <c r="JB137" s="24">
        <v>263.49999999999636</v>
      </c>
      <c r="JC137" s="444" t="s">
        <v>185</v>
      </c>
      <c r="JD137" s="460"/>
      <c r="JE137" s="443">
        <v>576.9</v>
      </c>
      <c r="JF137" s="444" t="s">
        <v>187</v>
      </c>
      <c r="JG137" s="663">
        <v>341.00000000000364</v>
      </c>
      <c r="JH137" s="444" t="s">
        <v>183</v>
      </c>
      <c r="JI137" s="663">
        <v>178.49999999999818</v>
      </c>
      <c r="JJ137" s="444" t="s">
        <v>184</v>
      </c>
      <c r="JK137" s="24">
        <v>129.5</v>
      </c>
      <c r="JL137" s="444" t="s">
        <v>185</v>
      </c>
      <c r="JM137" s="460"/>
      <c r="JN137" s="443">
        <v>277.89999999999998</v>
      </c>
      <c r="JO137" s="444" t="s">
        <v>187</v>
      </c>
      <c r="JP137" s="663">
        <v>92.900000000001455</v>
      </c>
      <c r="JQ137" s="444" t="s">
        <v>183</v>
      </c>
      <c r="JR137" s="663"/>
      <c r="JS137" s="444" t="s">
        <v>184</v>
      </c>
      <c r="JT137" s="663"/>
      <c r="JU137" s="444" t="s">
        <v>185</v>
      </c>
      <c r="JV137" s="460"/>
      <c r="JW137" s="443">
        <v>3442.6</v>
      </c>
      <c r="JX137" s="444" t="s">
        <v>187</v>
      </c>
      <c r="JY137" s="24">
        <v>3731</v>
      </c>
      <c r="JZ137" s="444" t="s">
        <v>183</v>
      </c>
      <c r="KA137" s="24">
        <v>2560.2000000000389</v>
      </c>
      <c r="KB137" s="444" t="s">
        <v>184</v>
      </c>
      <c r="KC137" s="24">
        <v>2481.7999999998101</v>
      </c>
      <c r="KD137" s="444" t="s">
        <v>185</v>
      </c>
      <c r="KE137" s="460"/>
      <c r="KF137" s="443">
        <v>181.6</v>
      </c>
      <c r="KG137" s="444" t="s">
        <v>187</v>
      </c>
      <c r="KH137" s="24">
        <v>286.29999999999927</v>
      </c>
      <c r="KI137" s="444" t="s">
        <v>183</v>
      </c>
      <c r="KJ137" s="663">
        <v>0</v>
      </c>
      <c r="KK137" s="444" t="s">
        <v>184</v>
      </c>
      <c r="KL137" s="24">
        <v>262.70000000000073</v>
      </c>
      <c r="KM137" s="444" t="s">
        <v>185</v>
      </c>
      <c r="KN137" s="460"/>
      <c r="KO137" s="443">
        <v>348.4</v>
      </c>
      <c r="KP137" s="444" t="s">
        <v>187</v>
      </c>
      <c r="KQ137" s="663">
        <v>401.50000000000728</v>
      </c>
      <c r="KR137" s="444" t="s">
        <v>183</v>
      </c>
      <c r="KS137" s="663"/>
      <c r="KT137" s="444" t="s">
        <v>184</v>
      </c>
      <c r="KU137" s="663"/>
      <c r="KV137" s="444" t="s">
        <v>185</v>
      </c>
      <c r="KW137" s="460"/>
      <c r="KX137" s="443">
        <v>308.7</v>
      </c>
      <c r="KY137" s="444" t="s">
        <v>187</v>
      </c>
      <c r="KZ137" s="24">
        <v>182.50000000000364</v>
      </c>
      <c r="LA137" s="444" t="s">
        <v>183</v>
      </c>
      <c r="LB137" s="24"/>
      <c r="LC137" s="444" t="s">
        <v>184</v>
      </c>
      <c r="LD137" s="24"/>
      <c r="LE137" s="444" t="s">
        <v>185</v>
      </c>
      <c r="LF137" s="460"/>
      <c r="LG137" s="443">
        <v>78.400000000000006</v>
      </c>
      <c r="LH137" s="444" t="s">
        <v>187</v>
      </c>
      <c r="LI137" s="336">
        <v>8.4000000000005457</v>
      </c>
      <c r="LJ137" s="444" t="s">
        <v>183</v>
      </c>
      <c r="LK137" s="336"/>
      <c r="LL137" s="444" t="s">
        <v>184</v>
      </c>
      <c r="LM137" s="24"/>
      <c r="LN137" s="444" t="s">
        <v>185</v>
      </c>
      <c r="LO137" s="460"/>
      <c r="LP137" s="443">
        <v>379.4</v>
      </c>
      <c r="LQ137" s="444" t="s">
        <v>187</v>
      </c>
      <c r="LR137" s="24">
        <v>443.50000000000364</v>
      </c>
      <c r="LS137" s="444" t="s">
        <v>183</v>
      </c>
      <c r="LT137" s="24">
        <v>123.09999999999764</v>
      </c>
      <c r="LU137" s="444" t="s">
        <v>184</v>
      </c>
      <c r="LV137" s="24">
        <v>702.69999999999345</v>
      </c>
      <c r="LW137" s="444" t="s">
        <v>185</v>
      </c>
      <c r="LX137" s="460"/>
      <c r="LY137" s="443">
        <v>216.6</v>
      </c>
      <c r="LZ137" s="444" t="s">
        <v>187</v>
      </c>
      <c r="MA137" s="24">
        <v>510.30000000000655</v>
      </c>
      <c r="MB137" s="444" t="s">
        <v>183</v>
      </c>
      <c r="MC137" s="24"/>
      <c r="MD137" s="444" t="s">
        <v>184</v>
      </c>
      <c r="ME137" s="24"/>
      <c r="MF137" s="444" t="s">
        <v>185</v>
      </c>
      <c r="MG137" s="460"/>
      <c r="MH137" s="443">
        <v>752.6</v>
      </c>
      <c r="MI137" s="444" t="s">
        <v>187</v>
      </c>
      <c r="MJ137" s="313">
        <v>407.00000000000728</v>
      </c>
      <c r="MK137" s="444" t="s">
        <v>183</v>
      </c>
      <c r="ML137" s="24">
        <v>1135.6999999999989</v>
      </c>
      <c r="MM137" s="444" t="s">
        <v>184</v>
      </c>
      <c r="MN137" s="24">
        <v>1329.7499999999854</v>
      </c>
      <c r="MO137" s="444" t="s">
        <v>185</v>
      </c>
      <c r="MP137" s="460"/>
      <c r="MQ137" s="443">
        <v>314</v>
      </c>
      <c r="MR137" s="444" t="s">
        <v>187</v>
      </c>
      <c r="MS137" s="443">
        <v>224.50000000000364</v>
      </c>
      <c r="MT137" s="444" t="s">
        <v>183</v>
      </c>
      <c r="MU137" s="24">
        <v>329.50000000000364</v>
      </c>
      <c r="MV137" s="444" t="s">
        <v>184</v>
      </c>
      <c r="MW137" s="443">
        <v>320.49999999998545</v>
      </c>
      <c r="MX137" s="444" t="s">
        <v>185</v>
      </c>
      <c r="MY137" s="460"/>
      <c r="MZ137" s="443"/>
      <c r="NA137" s="444" t="s">
        <v>187</v>
      </c>
      <c r="NB137" s="443"/>
      <c r="NC137" s="444" t="s">
        <v>183</v>
      </c>
      <c r="ND137" s="443"/>
      <c r="NE137" s="444" t="s">
        <v>184</v>
      </c>
      <c r="NF137" s="664">
        <v>1407.8999999999978</v>
      </c>
      <c r="NG137" s="444" t="s">
        <v>185</v>
      </c>
      <c r="NH137" s="460"/>
    </row>
    <row r="138" spans="1:372" ht="18">
      <c r="A138" s="665" t="s">
        <v>1954</v>
      </c>
      <c r="B138" s="59">
        <f>SUM(D138:AAP138)</f>
        <v>54502.749999999854</v>
      </c>
      <c r="C138" s="460"/>
      <c r="D138" s="443"/>
      <c r="E138" s="286">
        <f>D137*0.25</f>
        <v>152.47499999999999</v>
      </c>
      <c r="F138" s="24"/>
      <c r="G138" s="286">
        <f>F137*0.5</f>
        <v>49.4</v>
      </c>
      <c r="H138" s="443"/>
      <c r="I138" s="286">
        <f>H137*0.75</f>
        <v>0</v>
      </c>
      <c r="J138" s="443"/>
      <c r="K138" s="286">
        <f>J137*1</f>
        <v>0</v>
      </c>
      <c r="L138" s="460"/>
      <c r="M138" s="443"/>
      <c r="N138" s="286">
        <f>M137*0.25</f>
        <v>12.75</v>
      </c>
      <c r="O138" s="443"/>
      <c r="P138" s="286">
        <f>O137*0.5</f>
        <v>24.499999999999986</v>
      </c>
      <c r="Q138" s="443"/>
      <c r="R138" s="286">
        <f>Q137*0.75</f>
        <v>0</v>
      </c>
      <c r="S138" s="443"/>
      <c r="T138" s="286">
        <f>S137*1</f>
        <v>0</v>
      </c>
      <c r="U138" s="460"/>
      <c r="V138" s="24"/>
      <c r="W138" s="286">
        <f>V137*0.25</f>
        <v>246.45</v>
      </c>
      <c r="X138" s="24"/>
      <c r="Y138" s="286">
        <f>X137*0.5</f>
        <v>338.24999999999989</v>
      </c>
      <c r="Z138" s="24"/>
      <c r="AA138" s="286">
        <f>Z137*0.75</f>
        <v>592.42499999999961</v>
      </c>
      <c r="AB138" s="24"/>
      <c r="AC138" s="286">
        <f t="shared" ref="AC138:AC169" si="123">AB137*1</f>
        <v>710.2</v>
      </c>
      <c r="AD138" s="460"/>
      <c r="AE138" s="24"/>
      <c r="AF138" s="286">
        <f>AE137*0.25</f>
        <v>37.300000000000068</v>
      </c>
      <c r="AG138" s="24"/>
      <c r="AH138" s="286">
        <f>AG137*0.5</f>
        <v>113.24999999999955</v>
      </c>
      <c r="AI138" s="24"/>
      <c r="AJ138" s="286">
        <f>AI137*0.75</f>
        <v>77.549999999999557</v>
      </c>
      <c r="AK138" s="24"/>
      <c r="AL138" s="286">
        <f t="shared" ref="AL138:AL169" si="124">AK137*1</f>
        <v>191.99999999999955</v>
      </c>
      <c r="AM138" s="460"/>
      <c r="AN138" s="443"/>
      <c r="AO138" s="286">
        <f>AN137*0.25</f>
        <v>90.375</v>
      </c>
      <c r="AP138" s="24"/>
      <c r="AQ138" s="286">
        <f>AP137*0.5</f>
        <v>85.750000000000227</v>
      </c>
      <c r="AR138" s="24"/>
      <c r="AS138" s="286">
        <f>AR137*0.75</f>
        <v>184.04999999999973</v>
      </c>
      <c r="AT138" s="24"/>
      <c r="AU138" s="286">
        <f>AT137*1</f>
        <v>763.900000000001</v>
      </c>
      <c r="AV138" s="460"/>
      <c r="AW138" s="24"/>
      <c r="AX138" s="286">
        <f>AW137*0.25</f>
        <v>130.32499999999999</v>
      </c>
      <c r="AZ138" s="286">
        <f>AY137*0.5</f>
        <v>322.90000000000032</v>
      </c>
      <c r="BB138" s="286">
        <f>BA137*0.75</f>
        <v>386.54999999999939</v>
      </c>
      <c r="BC138" s="24"/>
      <c r="BD138" s="286">
        <f>BC137*1</f>
        <v>860.00000000000091</v>
      </c>
      <c r="BE138" s="460"/>
      <c r="BF138" s="443"/>
      <c r="BG138" s="286">
        <f>BF137*0.25</f>
        <v>157.375</v>
      </c>
      <c r="BH138" s="24"/>
      <c r="BI138" s="286">
        <f>BH137*0.5</f>
        <v>364.90000000000032</v>
      </c>
      <c r="BJ138" s="443"/>
      <c r="BK138" s="286">
        <f>BJ137*0.75</f>
        <v>568.04999999999905</v>
      </c>
      <c r="BL138" s="443"/>
      <c r="BM138" s="286">
        <f>BL137*1</f>
        <v>1257.5</v>
      </c>
      <c r="BN138" s="460"/>
      <c r="BO138" s="443"/>
      <c r="BP138" s="286">
        <f>BO137*0.25</f>
        <v>99.65</v>
      </c>
      <c r="BQ138" s="443"/>
      <c r="BR138" s="286">
        <f>BQ137*0.5</f>
        <v>263.650000000001</v>
      </c>
      <c r="BS138" s="443"/>
      <c r="BT138" s="286">
        <f>BS137*0.75</f>
        <v>382.72499999999945</v>
      </c>
      <c r="BU138" s="443"/>
      <c r="BV138" s="286">
        <f>BU137*1</f>
        <v>460.30000000000109</v>
      </c>
      <c r="BW138" s="460"/>
      <c r="BX138" s="443"/>
      <c r="BY138" s="286">
        <f>BX137*0.25</f>
        <v>0</v>
      </c>
      <c r="BZ138" s="443"/>
      <c r="CA138" s="286">
        <f>BZ137*0.5</f>
        <v>134.5</v>
      </c>
      <c r="CB138" s="443"/>
      <c r="CC138" s="286">
        <f>CB137*0.75</f>
        <v>113.02499999999918</v>
      </c>
      <c r="CD138" s="443"/>
      <c r="CE138" s="286">
        <f>CD137*1</f>
        <v>204.00000000000091</v>
      </c>
      <c r="CF138" s="460"/>
      <c r="CG138" s="443"/>
      <c r="CH138" s="286">
        <f>CG137*0.25</f>
        <v>221.125</v>
      </c>
      <c r="CI138" s="24"/>
      <c r="CJ138" s="286">
        <f>CI137*0.5</f>
        <v>387.90000000000146</v>
      </c>
      <c r="CK138" s="24"/>
      <c r="CL138" s="286">
        <f>CK137*0.75</f>
        <v>0</v>
      </c>
      <c r="CM138" s="24"/>
      <c r="CN138" s="286">
        <f>CM137*1</f>
        <v>237.50000000000091</v>
      </c>
      <c r="CO138" s="460"/>
      <c r="CP138" s="443"/>
      <c r="CQ138" s="286">
        <f>CP137*0.25</f>
        <v>101.9</v>
      </c>
      <c r="CR138" s="24"/>
      <c r="CS138" s="286">
        <f>CR137*0.5</f>
        <v>92.600000000000364</v>
      </c>
      <c r="CT138" s="24"/>
      <c r="CU138" s="286">
        <f>CT137*0.75</f>
        <v>0</v>
      </c>
      <c r="CV138" s="24"/>
      <c r="CW138" s="286">
        <f>CV137*1</f>
        <v>310.70000000000073</v>
      </c>
      <c r="CX138" s="460"/>
      <c r="CY138" s="443"/>
      <c r="CZ138" s="286">
        <f>CY137*0.25</f>
        <v>65.875</v>
      </c>
      <c r="DA138" s="24"/>
      <c r="DB138" s="286">
        <f>DA137*0.5</f>
        <v>140.90000000000146</v>
      </c>
      <c r="DC138" s="24"/>
      <c r="DD138" s="286">
        <f>DC137*0.75</f>
        <v>162.75</v>
      </c>
      <c r="DE138" s="24"/>
      <c r="DF138" s="286">
        <f>DE137*1</f>
        <v>273.70000000000164</v>
      </c>
      <c r="DG138" s="460"/>
      <c r="DH138" s="443"/>
      <c r="DI138" s="286">
        <f>DH137*0.25</f>
        <v>97.525000000000006</v>
      </c>
      <c r="DJ138" s="24"/>
      <c r="DK138" s="286">
        <f>DJ137*0.5</f>
        <v>149.60000000000036</v>
      </c>
      <c r="DL138" s="24"/>
      <c r="DM138" s="286">
        <f>DL137*0.75</f>
        <v>0</v>
      </c>
      <c r="DN138" s="24"/>
      <c r="DO138" s="286">
        <f>DN137*1</f>
        <v>109.5</v>
      </c>
      <c r="DP138" s="460"/>
      <c r="DQ138" s="443"/>
      <c r="DR138" s="286">
        <f>DQ137*0.25</f>
        <v>99.4</v>
      </c>
      <c r="DS138" s="24"/>
      <c r="DT138" s="286">
        <f>DS137*0.5</f>
        <v>185.5</v>
      </c>
      <c r="DU138" s="24"/>
      <c r="DV138" s="286">
        <f>DU137*0.75</f>
        <v>139.12499999999864</v>
      </c>
      <c r="DW138" s="24"/>
      <c r="DX138" s="286">
        <f>DW137*1</f>
        <v>413.59999999999945</v>
      </c>
      <c r="DY138" s="460"/>
      <c r="DZ138" s="443"/>
      <c r="EA138" s="286">
        <f>DZ137*0.25</f>
        <v>177.07499999999999</v>
      </c>
      <c r="EB138" s="24"/>
      <c r="EC138" s="286">
        <f>EB137*0.5</f>
        <v>275.10000000000036</v>
      </c>
      <c r="ED138" s="24"/>
      <c r="EE138" s="286">
        <f>ED137*0.75</f>
        <v>0</v>
      </c>
      <c r="EF138" s="24"/>
      <c r="EG138" s="286">
        <f>EF137*1</f>
        <v>1036.4000000000015</v>
      </c>
      <c r="EH138" s="460"/>
      <c r="EI138" s="443"/>
      <c r="EJ138" s="286">
        <f>EI137*0.25</f>
        <v>97.65</v>
      </c>
      <c r="EK138" s="24"/>
      <c r="EL138" s="286">
        <f>EK137*0.5</f>
        <v>70.250000000000455</v>
      </c>
      <c r="EM138" s="24"/>
      <c r="EN138" s="286">
        <f>EM137*0.75</f>
        <v>0</v>
      </c>
      <c r="EO138" s="24"/>
      <c r="EP138" s="286">
        <f>EO137*1</f>
        <v>195.79999999998836</v>
      </c>
      <c r="EQ138" s="460"/>
      <c r="ER138" s="443"/>
      <c r="ES138" s="286">
        <f>ER137*0.25</f>
        <v>69.924999999999997</v>
      </c>
      <c r="ET138" s="24"/>
      <c r="EU138" s="286">
        <f>ET137*0.5</f>
        <v>143.80000000000018</v>
      </c>
      <c r="EV138" s="24"/>
      <c r="EW138" s="286">
        <f>EV137*0.75</f>
        <v>0</v>
      </c>
      <c r="EX138" s="24"/>
      <c r="EY138" s="286">
        <f>EX137*1</f>
        <v>561.79999999999927</v>
      </c>
      <c r="EZ138" s="460"/>
      <c r="FA138" s="443"/>
      <c r="FB138" s="286">
        <f>FA137*0.25</f>
        <v>56.375</v>
      </c>
      <c r="FC138" s="24"/>
      <c r="FD138" s="286">
        <f>FC137*0.5</f>
        <v>110.34999999999945</v>
      </c>
      <c r="FE138" s="443"/>
      <c r="FF138" s="286">
        <f>FE137*0.75</f>
        <v>87.749999999998636</v>
      </c>
      <c r="FG138" s="443"/>
      <c r="FH138" s="286">
        <f>FG137*1</f>
        <v>536.99999999999818</v>
      </c>
      <c r="FI138" s="460"/>
      <c r="FJ138" s="443"/>
      <c r="FK138" s="286">
        <f>FJ137*0.25</f>
        <v>84.95</v>
      </c>
      <c r="FL138" s="24"/>
      <c r="FM138" s="286">
        <f>FL137*0.5</f>
        <v>180.09999999999854</v>
      </c>
      <c r="FN138" s="24"/>
      <c r="FO138" s="286">
        <f>FN137*0.75</f>
        <v>425.84999999999809</v>
      </c>
      <c r="FP138" s="24"/>
      <c r="FQ138" s="286">
        <f>FP137*1</f>
        <v>601.09999999999673</v>
      </c>
      <c r="FR138" s="460"/>
      <c r="FS138" s="443"/>
      <c r="FT138" s="286">
        <f>FS137*0.25</f>
        <v>262.2</v>
      </c>
      <c r="FU138" s="24"/>
      <c r="FV138" s="286">
        <f>FU137*0.5</f>
        <v>307.04999999999836</v>
      </c>
      <c r="FW138" s="24"/>
      <c r="FX138" s="286">
        <f>FW137*0.75</f>
        <v>0</v>
      </c>
      <c r="FY138" s="24"/>
      <c r="FZ138" s="286">
        <f>FY137*1</f>
        <v>436.10000000000218</v>
      </c>
      <c r="GA138" s="460"/>
      <c r="GB138" s="443"/>
      <c r="GC138" s="286">
        <f>GB137*0.25</f>
        <v>37.5</v>
      </c>
      <c r="GD138" s="24"/>
      <c r="GE138" s="286">
        <f>GD137*0.5</f>
        <v>17.149999999997817</v>
      </c>
      <c r="GF138" s="24"/>
      <c r="GG138" s="286">
        <f>GF137*0.75</f>
        <v>0</v>
      </c>
      <c r="GH138" s="24"/>
      <c r="GI138" s="286">
        <f>GH137*1</f>
        <v>105.59999999999854</v>
      </c>
      <c r="GJ138" s="460"/>
      <c r="GK138" s="443"/>
      <c r="GL138" s="286">
        <f>GK137*0.25</f>
        <v>679.1</v>
      </c>
      <c r="GM138" s="24"/>
      <c r="GN138" s="286">
        <f>GM137*0.5</f>
        <v>1261.7500000000009</v>
      </c>
      <c r="GO138" s="24"/>
      <c r="GP138" s="286">
        <f>GO137*0.75</f>
        <v>1474.3500000000022</v>
      </c>
      <c r="GQ138" s="24"/>
      <c r="GR138" s="286">
        <f>GQ137*1</f>
        <v>4063.7000000000062</v>
      </c>
      <c r="GS138" s="460"/>
      <c r="GT138" s="443"/>
      <c r="GU138" s="286">
        <f>GT137*0.25</f>
        <v>120.6</v>
      </c>
      <c r="GV138" s="24"/>
      <c r="GW138" s="286">
        <f>GV137*0.5</f>
        <v>255.99999999999909</v>
      </c>
      <c r="GX138" s="24"/>
      <c r="GY138" s="286">
        <f>GX137*0.75</f>
        <v>0</v>
      </c>
      <c r="GZ138" s="24"/>
      <c r="HA138" s="286">
        <f>GZ137*1</f>
        <v>0</v>
      </c>
      <c r="HB138" s="460"/>
      <c r="HC138" s="443"/>
      <c r="HD138" s="286">
        <f>HC137*0.25</f>
        <v>109.675</v>
      </c>
      <c r="HE138" s="443"/>
      <c r="HF138" s="286">
        <f>HE137*0.5</f>
        <v>254.34999999999945</v>
      </c>
      <c r="HG138" s="443"/>
      <c r="HH138" s="286">
        <f>HG137*0.75</f>
        <v>606.22499999999877</v>
      </c>
      <c r="HI138" s="443"/>
      <c r="HJ138" s="286">
        <f>HI137*1</f>
        <v>226.60000000000218</v>
      </c>
      <c r="HK138" s="460"/>
      <c r="HL138" s="443"/>
      <c r="HM138" s="286">
        <f>HL137*0.25</f>
        <v>240.25</v>
      </c>
      <c r="HN138" s="443"/>
      <c r="HO138" s="286">
        <f>HN137*0.5</f>
        <v>389.65000000000055</v>
      </c>
      <c r="HP138" s="443"/>
      <c r="HQ138" s="286">
        <f>HP137*0.75</f>
        <v>0</v>
      </c>
      <c r="HR138" s="443"/>
      <c r="HS138" s="286">
        <f>HR137*1</f>
        <v>480.70000000000255</v>
      </c>
      <c r="HT138" s="460"/>
      <c r="HU138" s="443"/>
      <c r="HV138" s="286">
        <f>HU137*0.25</f>
        <v>1029.425</v>
      </c>
      <c r="HW138" s="443"/>
      <c r="HX138" s="286">
        <f>HW137*0.5</f>
        <v>1621.2000000000035</v>
      </c>
      <c r="HY138" s="443"/>
      <c r="HZ138" s="286">
        <f>HY137*0.75</f>
        <v>3148.7999999999997</v>
      </c>
      <c r="IA138" s="443"/>
      <c r="IB138" s="286">
        <f>IA137*1</f>
        <v>3903.5000000000346</v>
      </c>
      <c r="IC138" s="460"/>
      <c r="ID138" s="443"/>
      <c r="IE138" s="286">
        <f>ID137*0.25</f>
        <v>43.3</v>
      </c>
      <c r="IF138" s="443"/>
      <c r="IG138" s="286">
        <f>IF137*0.5</f>
        <v>0</v>
      </c>
      <c r="IH138" s="443"/>
      <c r="II138" s="286">
        <f>IH137*0.75</f>
        <v>0</v>
      </c>
      <c r="IJ138" s="443"/>
      <c r="IK138" s="286">
        <f>IJ137*1</f>
        <v>0</v>
      </c>
      <c r="IL138" s="460"/>
      <c r="IM138" s="443"/>
      <c r="IN138" s="286">
        <f>IM137*0.25</f>
        <v>72.724999999999994</v>
      </c>
      <c r="IO138" s="443"/>
      <c r="IP138" s="286">
        <f>IO137*0.5</f>
        <v>195.80000000000473</v>
      </c>
      <c r="IQ138" s="443"/>
      <c r="IR138" s="286">
        <f>IQ137*0.75</f>
        <v>0</v>
      </c>
      <c r="IS138" s="443"/>
      <c r="IT138" s="286">
        <f>IS137*1</f>
        <v>210.29999999999927</v>
      </c>
      <c r="IU138" s="460"/>
      <c r="IV138" s="443"/>
      <c r="IW138" s="286">
        <f>IV137*0.25</f>
        <v>91.75</v>
      </c>
      <c r="IX138" s="443"/>
      <c r="IY138" s="286">
        <f>IX137*0.5</f>
        <v>99.250000000003638</v>
      </c>
      <c r="IZ138" s="443"/>
      <c r="JA138" s="286">
        <f>IZ137*0.75</f>
        <v>304.27499999999782</v>
      </c>
      <c r="JB138" s="443"/>
      <c r="JC138" s="286">
        <f>JB137*1</f>
        <v>263.49999999999636</v>
      </c>
      <c r="JD138" s="460"/>
      <c r="JE138" s="443"/>
      <c r="JF138" s="286">
        <f>JE137*0.25</f>
        <v>144.22499999999999</v>
      </c>
      <c r="JG138" s="443"/>
      <c r="JH138" s="286">
        <f>JG137*0.5</f>
        <v>170.50000000000182</v>
      </c>
      <c r="JI138" s="443"/>
      <c r="JJ138" s="286">
        <f>JI137*0.75</f>
        <v>133.87499999999864</v>
      </c>
      <c r="JK138" s="443"/>
      <c r="JL138" s="286">
        <f>JK137*1</f>
        <v>129.5</v>
      </c>
      <c r="JM138" s="460"/>
      <c r="JN138" s="443"/>
      <c r="JO138" s="286">
        <f>JN137*0.25</f>
        <v>69.474999999999994</v>
      </c>
      <c r="JP138" s="443"/>
      <c r="JQ138" s="286">
        <f>JP137*0.5</f>
        <v>46.450000000000728</v>
      </c>
      <c r="JR138" s="443"/>
      <c r="JS138" s="286">
        <f>JR137*0.75</f>
        <v>0</v>
      </c>
      <c r="JT138" s="443"/>
      <c r="JU138" s="286">
        <f>JT137*1</f>
        <v>0</v>
      </c>
      <c r="JV138" s="460"/>
      <c r="JW138" s="443"/>
      <c r="JX138" s="286">
        <f>JW137*0.25</f>
        <v>860.65</v>
      </c>
      <c r="JY138" s="443"/>
      <c r="JZ138" s="286">
        <f>JY137*0.5</f>
        <v>1865.5</v>
      </c>
      <c r="KA138" s="443"/>
      <c r="KB138" s="286">
        <f>KA137*0.75</f>
        <v>1920.1500000000292</v>
      </c>
      <c r="KC138" s="443"/>
      <c r="KD138" s="286">
        <f t="shared" ref="KD138" si="125">KC137*1</f>
        <v>2481.7999999998101</v>
      </c>
      <c r="KE138" s="460"/>
      <c r="KF138" s="443"/>
      <c r="KG138" s="286">
        <f>KF137*0.25</f>
        <v>45.4</v>
      </c>
      <c r="KH138" s="443"/>
      <c r="KI138" s="286">
        <f>KH137*0.5</f>
        <v>143.14999999999964</v>
      </c>
      <c r="KJ138" s="443"/>
      <c r="KK138" s="286">
        <f>KJ137*0.75</f>
        <v>0</v>
      </c>
      <c r="KL138" s="443"/>
      <c r="KM138" s="286">
        <f>KL137*1</f>
        <v>262.70000000000073</v>
      </c>
      <c r="KN138" s="460"/>
      <c r="KO138" s="443"/>
      <c r="KP138" s="286">
        <f>KO137*0.25</f>
        <v>87.1</v>
      </c>
      <c r="KQ138" s="443"/>
      <c r="KR138" s="286">
        <f>KQ137*0.5</f>
        <v>200.75000000000364</v>
      </c>
      <c r="KS138" s="443"/>
      <c r="KT138" s="286">
        <f>KS137*0.75</f>
        <v>0</v>
      </c>
      <c r="KU138" s="443"/>
      <c r="KV138" s="286">
        <f>KU137*1</f>
        <v>0</v>
      </c>
      <c r="KW138" s="460"/>
      <c r="KX138" s="443"/>
      <c r="KY138" s="286">
        <f>KX137*0.25</f>
        <v>77.174999999999997</v>
      </c>
      <c r="KZ138" s="443"/>
      <c r="LA138" s="286">
        <f>KZ137*0.5</f>
        <v>91.250000000001819</v>
      </c>
      <c r="LB138" s="443"/>
      <c r="LC138" s="286">
        <f>LB137*0.75</f>
        <v>0</v>
      </c>
      <c r="LD138" s="443"/>
      <c r="LE138" s="286">
        <f>LD137*1</f>
        <v>0</v>
      </c>
      <c r="LF138" s="460"/>
      <c r="LG138" s="443"/>
      <c r="LH138" s="286">
        <f>LG137*0.25</f>
        <v>19.600000000000001</v>
      </c>
      <c r="LI138" s="443"/>
      <c r="LJ138" s="286">
        <f>LI137*0.5</f>
        <v>4.2000000000002728</v>
      </c>
      <c r="LK138" s="443"/>
      <c r="LL138" s="286">
        <f>LK137*0.75</f>
        <v>0</v>
      </c>
      <c r="LM138" s="443"/>
      <c r="LN138" s="286">
        <f>LM137*1</f>
        <v>0</v>
      </c>
      <c r="LO138" s="460"/>
      <c r="LP138" s="443"/>
      <c r="LQ138" s="286">
        <f>LP137*0.25</f>
        <v>94.85</v>
      </c>
      <c r="LR138" s="443"/>
      <c r="LS138" s="286">
        <f>LR137*0.5</f>
        <v>221.75000000000182</v>
      </c>
      <c r="LT138" s="443"/>
      <c r="LU138" s="286">
        <f>LT137*0.75</f>
        <v>92.324999999998226</v>
      </c>
      <c r="LV138" s="443"/>
      <c r="LW138" s="286">
        <f>LV137*1</f>
        <v>702.69999999999345</v>
      </c>
      <c r="LX138" s="460"/>
      <c r="LY138" s="443"/>
      <c r="LZ138" s="286">
        <f>LY137*0.25</f>
        <v>54.15</v>
      </c>
      <c r="MA138" s="443"/>
      <c r="MB138" s="286">
        <f>MA137*0.5</f>
        <v>255.15000000000327</v>
      </c>
      <c r="MC138" s="443"/>
      <c r="MD138" s="286">
        <f>MC137*0.75</f>
        <v>0</v>
      </c>
      <c r="ME138" s="443"/>
      <c r="MF138" s="286">
        <f>ME137*1</f>
        <v>0</v>
      </c>
      <c r="MG138" s="460"/>
      <c r="MH138" s="443"/>
      <c r="MI138" s="286">
        <f>MH137*0.25</f>
        <v>188.15</v>
      </c>
      <c r="MJ138" s="443"/>
      <c r="MK138" s="286">
        <f>MJ137*0.5</f>
        <v>203.50000000000364</v>
      </c>
      <c r="ML138" s="443"/>
      <c r="MM138" s="286">
        <f>ML137*0.75</f>
        <v>851.77499999999918</v>
      </c>
      <c r="MN138" s="443"/>
      <c r="MO138" s="286">
        <f>MN137*1</f>
        <v>1329.7499999999854</v>
      </c>
      <c r="MP138" s="460"/>
      <c r="MQ138" s="443"/>
      <c r="MR138" s="286">
        <f>MQ137*0.25</f>
        <v>78.5</v>
      </c>
      <c r="MS138" s="443"/>
      <c r="MT138" s="286">
        <f>MS137*0.5</f>
        <v>112.25000000000182</v>
      </c>
      <c r="MU138" s="443"/>
      <c r="MV138" s="286">
        <f>MU137*0.75</f>
        <v>247.12500000000273</v>
      </c>
      <c r="MW138" s="443"/>
      <c r="MX138" s="286">
        <f>MW137*1</f>
        <v>320.49999999998545</v>
      </c>
      <c r="MY138" s="460"/>
      <c r="MZ138" s="443"/>
      <c r="NA138" s="286">
        <f>MZ137*0.25</f>
        <v>0</v>
      </c>
      <c r="NB138" s="443"/>
      <c r="NC138" s="286">
        <f>NB137*0.5</f>
        <v>0</v>
      </c>
      <c r="ND138" s="443"/>
      <c r="NE138" s="286">
        <f>ND137*0.75</f>
        <v>0</v>
      </c>
      <c r="NF138" s="443"/>
      <c r="NG138" s="286">
        <f>NF137*1</f>
        <v>1407.8999999999978</v>
      </c>
      <c r="NH138" s="460"/>
    </row>
    <row r="139" spans="1:372" s="50" customFormat="1" ht="15.75">
      <c r="A139" s="665" t="s">
        <v>3709</v>
      </c>
      <c r="B139" s="256"/>
      <c r="C139" s="255"/>
      <c r="D139" s="305"/>
      <c r="E139" s="355"/>
      <c r="F139" s="178"/>
      <c r="G139" s="463"/>
      <c r="H139" s="305"/>
      <c r="I139" s="305"/>
      <c r="J139" s="305"/>
      <c r="K139" s="305"/>
      <c r="L139" s="255"/>
      <c r="M139" s="305"/>
      <c r="N139" s="355"/>
      <c r="O139" s="305"/>
      <c r="P139" s="463"/>
      <c r="Q139" s="305"/>
      <c r="R139" s="305"/>
      <c r="S139" s="305"/>
      <c r="T139" s="305"/>
      <c r="U139" s="255"/>
      <c r="V139" s="178"/>
      <c r="W139" s="355"/>
      <c r="X139" s="178"/>
      <c r="Y139" s="463"/>
      <c r="Z139" s="178"/>
      <c r="AA139" s="305"/>
      <c r="AB139" s="178"/>
      <c r="AC139" s="48"/>
      <c r="AD139" s="255"/>
      <c r="AE139" s="178"/>
      <c r="AF139" s="355"/>
      <c r="AG139" s="178"/>
      <c r="AH139" s="305"/>
      <c r="AI139" s="178"/>
      <c r="AJ139" s="305"/>
      <c r="AK139" s="178"/>
      <c r="AL139" s="48"/>
      <c r="AM139" s="255"/>
      <c r="AN139" s="305"/>
      <c r="AO139" s="355"/>
      <c r="AP139" s="178"/>
      <c r="AQ139" s="305"/>
      <c r="AR139" s="178"/>
      <c r="AS139" s="305"/>
      <c r="AT139" s="178"/>
      <c r="AU139" s="48"/>
      <c r="AV139" s="255"/>
      <c r="AW139" s="178"/>
      <c r="AX139" s="355"/>
      <c r="AY139" s="178"/>
      <c r="AZ139" s="305"/>
      <c r="BA139" s="178"/>
      <c r="BB139" s="305"/>
      <c r="BC139" s="178"/>
      <c r="BD139" s="48"/>
      <c r="BE139" s="255"/>
      <c r="BF139" s="305"/>
      <c r="BG139" s="355"/>
      <c r="BH139" s="178"/>
      <c r="BI139" s="305"/>
      <c r="BJ139" s="305"/>
      <c r="BK139" s="305"/>
      <c r="BL139" s="305"/>
      <c r="BM139" s="48"/>
      <c r="BN139" s="255"/>
      <c r="BO139" s="305"/>
      <c r="BP139" s="355"/>
      <c r="BQ139" s="305"/>
      <c r="BR139" s="305"/>
      <c r="BS139" s="305"/>
      <c r="BT139" s="305"/>
      <c r="BU139" s="305"/>
      <c r="BV139" s="48"/>
      <c r="BW139" s="255"/>
      <c r="BX139" s="305"/>
      <c r="BY139" s="355"/>
      <c r="BZ139" s="305"/>
      <c r="CA139" s="305"/>
      <c r="CB139" s="305"/>
      <c r="CC139" s="305"/>
      <c r="CD139" s="305"/>
      <c r="CE139" s="48"/>
      <c r="CF139" s="255"/>
      <c r="CG139" s="305"/>
      <c r="CH139" s="355"/>
      <c r="CI139" s="178"/>
      <c r="CJ139" s="305"/>
      <c r="CK139" s="178"/>
      <c r="CL139" s="305"/>
      <c r="CM139" s="178"/>
      <c r="CN139" s="48"/>
      <c r="CO139" s="255"/>
      <c r="CP139" s="305"/>
      <c r="CQ139" s="355"/>
      <c r="CR139" s="178"/>
      <c r="CS139" s="305"/>
      <c r="CT139" s="178"/>
      <c r="CU139" s="305"/>
      <c r="CV139" s="178"/>
      <c r="CW139" s="48"/>
      <c r="CX139" s="255"/>
      <c r="CY139" s="305"/>
      <c r="CZ139" s="355"/>
      <c r="DA139" s="178"/>
      <c r="DB139" s="305"/>
      <c r="DC139" s="178"/>
      <c r="DD139" s="305"/>
      <c r="DE139" s="178"/>
      <c r="DF139" s="48"/>
      <c r="DG139" s="255"/>
      <c r="DH139" s="305"/>
      <c r="DI139" s="355"/>
      <c r="DJ139" s="178"/>
      <c r="DK139" s="305"/>
      <c r="DL139" s="178"/>
      <c r="DM139" s="305"/>
      <c r="DN139" s="178"/>
      <c r="DO139" s="48"/>
      <c r="DP139" s="255"/>
      <c r="DQ139" s="305"/>
      <c r="DR139" s="355"/>
      <c r="DS139" s="178"/>
      <c r="DT139" s="305"/>
      <c r="DU139" s="178"/>
      <c r="DV139" s="305"/>
      <c r="DW139" s="178"/>
      <c r="DX139" s="48"/>
      <c r="DY139" s="255"/>
      <c r="DZ139" s="305"/>
      <c r="EA139" s="355"/>
      <c r="EB139" s="178"/>
      <c r="EC139" s="305"/>
      <c r="ED139" s="178"/>
      <c r="EE139" s="305"/>
      <c r="EF139" s="178"/>
      <c r="EG139" s="48"/>
      <c r="EH139" s="255"/>
      <c r="EI139" s="305"/>
      <c r="EJ139" s="355"/>
      <c r="EK139" s="178"/>
      <c r="EL139" s="305"/>
      <c r="EM139" s="178"/>
      <c r="EN139" s="305"/>
      <c r="EO139" s="178"/>
      <c r="EP139" s="48"/>
      <c r="EQ139" s="255"/>
      <c r="ER139" s="305"/>
      <c r="ES139" s="355"/>
      <c r="ET139" s="178"/>
      <c r="EU139" s="305"/>
      <c r="EV139" s="178"/>
      <c r="EW139" s="305"/>
      <c r="EX139" s="178"/>
      <c r="EY139" s="48"/>
      <c r="EZ139" s="255"/>
      <c r="FA139" s="305"/>
      <c r="FB139" s="355"/>
      <c r="FC139" s="178"/>
      <c r="FD139" s="305"/>
      <c r="FE139" s="305"/>
      <c r="FF139" s="305"/>
      <c r="FG139" s="305"/>
      <c r="FH139" s="48"/>
      <c r="FI139" s="255"/>
      <c r="FJ139" s="305"/>
      <c r="FK139" s="355"/>
      <c r="FL139" s="178"/>
      <c r="FM139" s="305"/>
      <c r="FN139" s="178"/>
      <c r="FO139" s="305"/>
      <c r="FP139" s="178"/>
      <c r="FQ139" s="48"/>
      <c r="FR139" s="255"/>
      <c r="FS139" s="305"/>
      <c r="FT139" s="355"/>
      <c r="FU139" s="178"/>
      <c r="FV139" s="305"/>
      <c r="FW139" s="178"/>
      <c r="FX139" s="305"/>
      <c r="FY139" s="178"/>
      <c r="FZ139" s="48"/>
      <c r="GA139" s="255"/>
      <c r="GB139" s="305"/>
      <c r="GC139" s="355"/>
      <c r="GD139" s="178"/>
      <c r="GE139" s="305"/>
      <c r="GF139" s="178"/>
      <c r="GG139" s="305"/>
      <c r="GH139" s="178"/>
      <c r="GI139" s="48"/>
      <c r="GJ139" s="255"/>
      <c r="GK139" s="305"/>
      <c r="GL139" s="355"/>
      <c r="GM139" s="178"/>
      <c r="GN139" s="305"/>
      <c r="GO139" s="178"/>
      <c r="GP139" s="305"/>
      <c r="GQ139" s="178"/>
      <c r="GR139" s="48"/>
      <c r="GS139" s="255"/>
      <c r="GT139" s="305"/>
      <c r="GU139" s="355"/>
      <c r="GV139" s="178"/>
      <c r="GW139" s="305"/>
      <c r="GX139" s="178"/>
      <c r="GY139" s="305"/>
      <c r="GZ139" s="178"/>
      <c r="HA139" s="305"/>
      <c r="HB139" s="255"/>
      <c r="HC139" s="305"/>
      <c r="HD139" s="355"/>
      <c r="HE139" s="305"/>
      <c r="HF139" s="305"/>
      <c r="HG139" s="305"/>
      <c r="HH139" s="305"/>
      <c r="HI139" s="305"/>
      <c r="HJ139" s="48"/>
      <c r="HK139" s="255"/>
      <c r="HL139" s="305"/>
      <c r="HM139" s="355"/>
      <c r="HN139" s="305"/>
      <c r="HO139" s="305"/>
      <c r="HP139" s="305"/>
      <c r="HQ139" s="305"/>
      <c r="HR139" s="305"/>
      <c r="HS139" s="48"/>
      <c r="HT139" s="255"/>
      <c r="HU139" s="305"/>
      <c r="HV139" s="355"/>
      <c r="HW139" s="305"/>
      <c r="HX139" s="305"/>
      <c r="HY139" s="305"/>
      <c r="HZ139" s="305"/>
      <c r="IA139" s="305"/>
      <c r="IB139" s="48"/>
      <c r="IC139" s="255"/>
      <c r="ID139" s="305"/>
      <c r="IE139" s="355"/>
      <c r="IF139" s="305"/>
      <c r="IG139" s="305"/>
      <c r="IH139" s="305"/>
      <c r="II139" s="305"/>
      <c r="IJ139" s="305"/>
      <c r="IK139" s="305"/>
      <c r="IL139" s="255"/>
      <c r="IM139" s="305"/>
      <c r="IN139" s="355"/>
      <c r="IO139" s="305"/>
      <c r="IP139" s="305"/>
      <c r="IQ139" s="305"/>
      <c r="IR139" s="305"/>
      <c r="IS139" s="305"/>
      <c r="IT139" s="48"/>
      <c r="IU139" s="255"/>
      <c r="IV139" s="305"/>
      <c r="IW139" s="355"/>
      <c r="IX139" s="305"/>
      <c r="IY139" s="305"/>
      <c r="IZ139" s="305"/>
      <c r="JA139" s="305"/>
      <c r="JB139" s="305"/>
      <c r="JC139" s="48"/>
      <c r="JD139" s="255"/>
      <c r="JE139" s="305"/>
      <c r="JF139" s="355"/>
      <c r="JG139" s="305"/>
      <c r="JH139" s="305"/>
      <c r="JI139" s="305"/>
      <c r="JJ139" s="305"/>
      <c r="JK139" s="305"/>
      <c r="JL139" s="48"/>
      <c r="JM139" s="255"/>
      <c r="JN139" s="305"/>
      <c r="JO139" s="355"/>
      <c r="JP139" s="305"/>
      <c r="JQ139" s="305"/>
      <c r="JR139" s="305"/>
      <c r="JS139" s="305"/>
      <c r="JT139" s="305"/>
      <c r="JU139" s="305"/>
      <c r="JV139" s="255"/>
      <c r="JW139" s="305"/>
      <c r="JX139" s="355"/>
      <c r="JY139" s="305"/>
      <c r="JZ139" s="305"/>
      <c r="KA139" s="305"/>
      <c r="KB139" s="305"/>
      <c r="KC139" s="305"/>
      <c r="KD139" s="48"/>
      <c r="KE139" s="255"/>
      <c r="KF139" s="305"/>
      <c r="KG139" s="355"/>
      <c r="KH139" s="305"/>
      <c r="KI139" s="305"/>
      <c r="KJ139" s="305"/>
      <c r="KK139" s="305"/>
      <c r="KL139" s="305"/>
      <c r="KM139" s="48"/>
      <c r="KN139" s="255"/>
      <c r="KO139" s="305"/>
      <c r="KP139" s="355"/>
      <c r="KQ139" s="305"/>
      <c r="KR139" s="305"/>
      <c r="KS139" s="305"/>
      <c r="KT139" s="305"/>
      <c r="KU139" s="305"/>
      <c r="KV139" s="305"/>
      <c r="KW139" s="255"/>
      <c r="KX139" s="305"/>
      <c r="KY139" s="355"/>
      <c r="KZ139" s="305"/>
      <c r="LA139" s="305"/>
      <c r="LB139" s="305"/>
      <c r="LC139" s="305"/>
      <c r="LD139" s="305"/>
      <c r="LE139" s="305"/>
      <c r="LF139" s="255"/>
      <c r="LG139" s="305"/>
      <c r="LH139" s="355"/>
      <c r="LI139" s="305"/>
      <c r="LJ139" s="305"/>
      <c r="LK139" s="305"/>
      <c r="LL139" s="305"/>
      <c r="LM139" s="305"/>
      <c r="LN139" s="48"/>
      <c r="LO139" s="255"/>
      <c r="LP139" s="305"/>
      <c r="LQ139" s="355"/>
      <c r="LR139" s="305"/>
      <c r="LS139" s="305"/>
      <c r="LT139" s="305"/>
      <c r="LU139" s="305"/>
      <c r="LV139" s="305"/>
      <c r="LW139" s="48"/>
      <c r="LX139" s="255"/>
      <c r="LY139" s="305"/>
      <c r="LZ139" s="355"/>
      <c r="MA139" s="305"/>
      <c r="MB139" s="305"/>
      <c r="MC139" s="305"/>
      <c r="MD139" s="305"/>
      <c r="ME139" s="305"/>
      <c r="MF139" s="305"/>
      <c r="MG139" s="255"/>
      <c r="MH139" s="305"/>
      <c r="MI139" s="355"/>
      <c r="MJ139" s="305"/>
      <c r="MK139" s="305"/>
      <c r="ML139" s="305"/>
      <c r="MM139" s="305"/>
      <c r="MN139" s="305"/>
      <c r="MO139" s="48"/>
      <c r="MP139" s="255"/>
      <c r="MQ139" s="305"/>
      <c r="MR139" s="355"/>
      <c r="MS139" s="305"/>
      <c r="MT139" s="305"/>
      <c r="MU139" s="305"/>
      <c r="MV139" s="305"/>
      <c r="MW139" s="305"/>
      <c r="MX139" s="48"/>
      <c r="MY139" s="255"/>
      <c r="MZ139" s="305"/>
      <c r="NA139" s="355"/>
      <c r="NB139" s="305"/>
      <c r="NC139" s="305"/>
      <c r="ND139" s="305"/>
      <c r="NE139" s="305"/>
      <c r="NF139" s="305"/>
      <c r="NG139" s="48"/>
      <c r="NH139" s="255"/>
    </row>
    <row r="140" spans="1:372" ht="18">
      <c r="A140" s="306" t="s">
        <v>141</v>
      </c>
      <c r="B140" s="59"/>
      <c r="C140" s="460"/>
      <c r="D140" s="443">
        <v>298.2</v>
      </c>
      <c r="E140" s="444" t="s">
        <v>187</v>
      </c>
      <c r="F140" s="661">
        <v>254</v>
      </c>
      <c r="G140" s="444" t="s">
        <v>183</v>
      </c>
      <c r="H140" s="662"/>
      <c r="I140" s="444" t="s">
        <v>184</v>
      </c>
      <c r="J140" s="662"/>
      <c r="K140" s="444" t="s">
        <v>185</v>
      </c>
      <c r="L140" s="460"/>
      <c r="M140" s="443">
        <v>0</v>
      </c>
      <c r="N140" s="444" t="s">
        <v>187</v>
      </c>
      <c r="O140" s="24">
        <v>179.00000000000006</v>
      </c>
      <c r="P140" s="444" t="s">
        <v>183</v>
      </c>
      <c r="Q140" s="24"/>
      <c r="R140" s="444" t="s">
        <v>184</v>
      </c>
      <c r="S140" s="24"/>
      <c r="T140" s="444" t="s">
        <v>185</v>
      </c>
      <c r="U140" s="460"/>
      <c r="V140" s="24">
        <v>811.99999999999977</v>
      </c>
      <c r="W140" s="444" t="s">
        <v>187</v>
      </c>
      <c r="X140" s="24">
        <v>507.90000000000009</v>
      </c>
      <c r="Y140" s="444" t="s">
        <v>183</v>
      </c>
      <c r="Z140" s="24">
        <v>615.6999999999997</v>
      </c>
      <c r="AA140" s="444" t="s">
        <v>184</v>
      </c>
      <c r="AB140" s="722">
        <v>543.25000000000011</v>
      </c>
      <c r="AC140" s="444" t="s">
        <v>185</v>
      </c>
      <c r="AD140" s="460"/>
      <c r="AE140" s="24">
        <v>69.300000000000182</v>
      </c>
      <c r="AF140" s="444" t="s">
        <v>187</v>
      </c>
      <c r="AG140" s="24">
        <v>192.20000000000027</v>
      </c>
      <c r="AH140" s="444" t="s">
        <v>183</v>
      </c>
      <c r="AI140" s="24">
        <v>207.59999999999968</v>
      </c>
      <c r="AJ140" s="444" t="s">
        <v>184</v>
      </c>
      <c r="AK140" s="722">
        <v>176.10000000000059</v>
      </c>
      <c r="AL140" s="444" t="s">
        <v>185</v>
      </c>
      <c r="AM140" s="460"/>
      <c r="AN140" s="443">
        <v>178.5</v>
      </c>
      <c r="AO140" s="444" t="s">
        <v>187</v>
      </c>
      <c r="AP140" s="24">
        <v>117.59999999999968</v>
      </c>
      <c r="AQ140" s="444" t="s">
        <v>183</v>
      </c>
      <c r="AR140" s="24">
        <v>149.29999999999973</v>
      </c>
      <c r="AS140" s="444" t="s">
        <v>184</v>
      </c>
      <c r="AT140" s="444">
        <v>795.7</v>
      </c>
      <c r="AU140" s="444" t="s">
        <v>185</v>
      </c>
      <c r="AV140" s="460"/>
      <c r="AW140" s="24">
        <v>278</v>
      </c>
      <c r="AX140" s="444" t="s">
        <v>187</v>
      </c>
      <c r="AY140" s="24">
        <v>557.7999999999995</v>
      </c>
      <c r="AZ140" s="444" t="s">
        <v>183</v>
      </c>
      <c r="BA140" s="24">
        <v>872.39999999999964</v>
      </c>
      <c r="BB140" s="444" t="s">
        <v>184</v>
      </c>
      <c r="BC140" s="24">
        <v>846.40000000000009</v>
      </c>
      <c r="BD140" s="444" t="s">
        <v>185</v>
      </c>
      <c r="BE140" s="460"/>
      <c r="BF140" s="443">
        <v>901.4</v>
      </c>
      <c r="BG140" s="444" t="s">
        <v>187</v>
      </c>
      <c r="BH140" s="24">
        <v>693.49999999999955</v>
      </c>
      <c r="BI140" s="444" t="s">
        <v>183</v>
      </c>
      <c r="BJ140" s="24">
        <v>575.10000000000036</v>
      </c>
      <c r="BK140" s="444" t="s">
        <v>184</v>
      </c>
      <c r="BL140" s="24">
        <v>1001.3999999999983</v>
      </c>
      <c r="BM140" s="444" t="s">
        <v>185</v>
      </c>
      <c r="BN140" s="460"/>
      <c r="BO140" s="443">
        <v>448.7</v>
      </c>
      <c r="BP140" s="444" t="s">
        <v>187</v>
      </c>
      <c r="BQ140" s="24">
        <v>517.94999999999982</v>
      </c>
      <c r="BR140" s="444" t="s">
        <v>183</v>
      </c>
      <c r="BS140" s="24">
        <v>296.40000000000009</v>
      </c>
      <c r="BT140" s="444" t="s">
        <v>184</v>
      </c>
      <c r="BU140" s="24">
        <v>461.30000000000018</v>
      </c>
      <c r="BV140" s="444" t="s">
        <v>185</v>
      </c>
      <c r="BW140" s="460"/>
      <c r="BX140" s="443">
        <v>0</v>
      </c>
      <c r="BY140" s="444" t="s">
        <v>187</v>
      </c>
      <c r="BZ140" s="443">
        <v>142.80000000000001</v>
      </c>
      <c r="CA140" s="444" t="s">
        <v>183</v>
      </c>
      <c r="CB140" s="663">
        <v>0</v>
      </c>
      <c r="CC140" s="444" t="s">
        <v>184</v>
      </c>
      <c r="CD140" s="24">
        <v>29.399999999999636</v>
      </c>
      <c r="CE140" s="444" t="s">
        <v>185</v>
      </c>
      <c r="CF140" s="460"/>
      <c r="CG140" s="443">
        <v>693.3</v>
      </c>
      <c r="CH140" s="444" t="s">
        <v>187</v>
      </c>
      <c r="CI140" s="24">
        <v>918.90000000000236</v>
      </c>
      <c r="CJ140" s="444" t="s">
        <v>183</v>
      </c>
      <c r="CK140" s="24"/>
      <c r="CL140" s="444" t="s">
        <v>184</v>
      </c>
      <c r="CM140" s="24">
        <v>206.70000000000164</v>
      </c>
      <c r="CN140" s="444" t="s">
        <v>185</v>
      </c>
      <c r="CO140" s="460"/>
      <c r="CP140" s="443">
        <v>126.7</v>
      </c>
      <c r="CQ140" s="444" t="s">
        <v>187</v>
      </c>
      <c r="CR140" s="24">
        <v>251</v>
      </c>
      <c r="CS140" s="444" t="s">
        <v>183</v>
      </c>
      <c r="CT140" s="24"/>
      <c r="CU140" s="444" t="s">
        <v>184</v>
      </c>
      <c r="CV140" s="24">
        <v>410.89999999999964</v>
      </c>
      <c r="CW140" s="444" t="s">
        <v>185</v>
      </c>
      <c r="CX140" s="460"/>
      <c r="CY140" s="443">
        <v>312.7</v>
      </c>
      <c r="CZ140" s="444" t="s">
        <v>187</v>
      </c>
      <c r="DA140" s="24">
        <v>171.50000000000273</v>
      </c>
      <c r="DB140" s="444" t="s">
        <v>183</v>
      </c>
      <c r="DC140" s="24">
        <v>87.299999999995634</v>
      </c>
      <c r="DD140" s="444" t="s">
        <v>184</v>
      </c>
      <c r="DE140" s="24">
        <v>269.90000000000055</v>
      </c>
      <c r="DF140" s="444" t="s">
        <v>185</v>
      </c>
      <c r="DG140" s="460"/>
      <c r="DH140" s="443">
        <v>291.8</v>
      </c>
      <c r="DI140" s="444" t="s">
        <v>187</v>
      </c>
      <c r="DJ140" s="24">
        <v>215.00000000000273</v>
      </c>
      <c r="DK140" s="444" t="s">
        <v>183</v>
      </c>
      <c r="DL140" s="24"/>
      <c r="DM140" s="444" t="s">
        <v>184</v>
      </c>
      <c r="DN140" s="24">
        <v>201.40000000000236</v>
      </c>
      <c r="DO140" s="444" t="s">
        <v>185</v>
      </c>
      <c r="DP140" s="460"/>
      <c r="DQ140" s="443">
        <v>356.7</v>
      </c>
      <c r="DR140" s="444" t="s">
        <v>187</v>
      </c>
      <c r="DS140" s="663">
        <v>384.20000000000255</v>
      </c>
      <c r="DT140" s="444" t="s">
        <v>183</v>
      </c>
      <c r="DU140" s="24">
        <v>298.09999999999309</v>
      </c>
      <c r="DV140" s="444" t="s">
        <v>184</v>
      </c>
      <c r="DW140" s="24">
        <v>486.20000000000164</v>
      </c>
      <c r="DX140" s="444" t="s">
        <v>185</v>
      </c>
      <c r="DY140" s="460"/>
      <c r="DZ140" s="443">
        <v>274.7</v>
      </c>
      <c r="EA140" s="444" t="s">
        <v>187</v>
      </c>
      <c r="EB140" s="24">
        <v>801.30000000000018</v>
      </c>
      <c r="EC140" s="444" t="s">
        <v>183</v>
      </c>
      <c r="ED140" s="24"/>
      <c r="EE140" s="444" t="s">
        <v>184</v>
      </c>
      <c r="EF140" s="24">
        <v>752.30000000000291</v>
      </c>
      <c r="EG140" s="444" t="s">
        <v>185</v>
      </c>
      <c r="EH140" s="460"/>
      <c r="EI140" s="443">
        <v>299.3</v>
      </c>
      <c r="EJ140" s="444" t="s">
        <v>187</v>
      </c>
      <c r="EK140" s="663">
        <v>222.30000000000018</v>
      </c>
      <c r="EL140" s="444" t="s">
        <v>183</v>
      </c>
      <c r="EM140" s="663"/>
      <c r="EN140" s="444" t="s">
        <v>184</v>
      </c>
      <c r="EO140" s="24">
        <v>257.69999999999709</v>
      </c>
      <c r="EP140" s="444" t="s">
        <v>185</v>
      </c>
      <c r="EQ140" s="460"/>
      <c r="ER140" s="443">
        <v>295.89999999999998</v>
      </c>
      <c r="ES140" s="444" t="s">
        <v>187</v>
      </c>
      <c r="ET140" s="24">
        <v>313.00000000000091</v>
      </c>
      <c r="EU140" s="444" t="s">
        <v>183</v>
      </c>
      <c r="EV140" s="24"/>
      <c r="EW140" s="444" t="s">
        <v>184</v>
      </c>
      <c r="EX140" s="24">
        <v>539.80000000000473</v>
      </c>
      <c r="EY140" s="444" t="s">
        <v>185</v>
      </c>
      <c r="EZ140" s="460"/>
      <c r="FA140" s="443">
        <v>177.9</v>
      </c>
      <c r="FB140" s="444" t="s">
        <v>187</v>
      </c>
      <c r="FC140" s="663">
        <v>208.80000000000109</v>
      </c>
      <c r="FD140" s="444" t="s">
        <v>183</v>
      </c>
      <c r="FE140" s="663">
        <v>214.79999999999563</v>
      </c>
      <c r="FF140" s="444" t="s">
        <v>184</v>
      </c>
      <c r="FG140" s="24">
        <v>530.00000000000364</v>
      </c>
      <c r="FH140" s="444" t="s">
        <v>185</v>
      </c>
      <c r="FI140" s="460"/>
      <c r="FJ140" s="443">
        <v>117.4</v>
      </c>
      <c r="FK140" s="444" t="s">
        <v>187</v>
      </c>
      <c r="FL140" s="663">
        <v>370.75</v>
      </c>
      <c r="FM140" s="444" t="s">
        <v>183</v>
      </c>
      <c r="FN140" s="24">
        <v>704.99999999999454</v>
      </c>
      <c r="FO140" s="444" t="s">
        <v>184</v>
      </c>
      <c r="FP140" s="24">
        <v>545.60000000000218</v>
      </c>
      <c r="FQ140" s="444" t="s">
        <v>185</v>
      </c>
      <c r="FR140" s="460"/>
      <c r="FS140" s="443">
        <v>753.95</v>
      </c>
      <c r="FT140" s="444" t="s">
        <v>187</v>
      </c>
      <c r="FU140" s="663">
        <v>578.19999999999891</v>
      </c>
      <c r="FV140" s="444" t="s">
        <v>183</v>
      </c>
      <c r="FW140" s="663"/>
      <c r="FX140" s="444" t="s">
        <v>184</v>
      </c>
      <c r="FY140" s="24">
        <v>353.10000000000218</v>
      </c>
      <c r="FZ140" s="444" t="s">
        <v>185</v>
      </c>
      <c r="GA140" s="460"/>
      <c r="GB140" s="443">
        <v>205.5</v>
      </c>
      <c r="GC140" s="444" t="s">
        <v>187</v>
      </c>
      <c r="GD140" s="24">
        <v>39</v>
      </c>
      <c r="GE140" s="444" t="s">
        <v>183</v>
      </c>
      <c r="GF140" s="24"/>
      <c r="GG140" s="444" t="s">
        <v>184</v>
      </c>
      <c r="GH140" s="661">
        <v>258.299999999992</v>
      </c>
      <c r="GI140" s="444" t="s">
        <v>185</v>
      </c>
      <c r="GJ140" s="460"/>
      <c r="GK140" s="443">
        <v>2481.3000000000002</v>
      </c>
      <c r="GL140" s="444" t="s">
        <v>187</v>
      </c>
      <c r="GM140" s="663">
        <v>3672.8500000000004</v>
      </c>
      <c r="GN140" s="444" t="s">
        <v>183</v>
      </c>
      <c r="GO140" s="24">
        <v>1422.6999999999953</v>
      </c>
      <c r="GP140" s="444" t="s">
        <v>184</v>
      </c>
      <c r="GQ140" s="24">
        <v>3511.3500000000022</v>
      </c>
      <c r="GR140" s="444" t="s">
        <v>185</v>
      </c>
      <c r="GS140" s="460"/>
      <c r="GT140" s="443">
        <v>501</v>
      </c>
      <c r="GU140" s="444" t="s">
        <v>187</v>
      </c>
      <c r="GV140" s="663">
        <v>574.80000000000291</v>
      </c>
      <c r="GW140" s="444" t="s">
        <v>183</v>
      </c>
      <c r="GX140" s="663"/>
      <c r="GY140" s="444" t="s">
        <v>184</v>
      </c>
      <c r="GZ140" s="663"/>
      <c r="HA140" s="444" t="s">
        <v>185</v>
      </c>
      <c r="HB140" s="460"/>
      <c r="HC140" s="443">
        <v>499.2</v>
      </c>
      <c r="HD140" s="444" t="s">
        <v>187</v>
      </c>
      <c r="HE140" s="24">
        <v>455.5</v>
      </c>
      <c r="HF140" s="444" t="s">
        <v>183</v>
      </c>
      <c r="HG140" s="24">
        <v>1219.1999999999998</v>
      </c>
      <c r="HH140" s="444" t="s">
        <v>184</v>
      </c>
      <c r="HI140" s="24">
        <v>114.80000000000109</v>
      </c>
      <c r="HJ140" s="444" t="s">
        <v>185</v>
      </c>
      <c r="HK140" s="460"/>
      <c r="HL140" s="443">
        <v>757.6</v>
      </c>
      <c r="HM140" s="444" t="s">
        <v>187</v>
      </c>
      <c r="HN140" s="663">
        <v>761.69999999999891</v>
      </c>
      <c r="HO140" s="444" t="s">
        <v>183</v>
      </c>
      <c r="HP140" s="663"/>
      <c r="HQ140" s="444" t="s">
        <v>184</v>
      </c>
      <c r="HR140" s="24">
        <v>745.79999999999927</v>
      </c>
      <c r="HS140" s="444" t="s">
        <v>185</v>
      </c>
      <c r="HT140" s="460"/>
      <c r="HU140" s="443">
        <v>4571.5</v>
      </c>
      <c r="HV140" s="444" t="s">
        <v>187</v>
      </c>
      <c r="HW140" s="663">
        <v>3344.9000000000033</v>
      </c>
      <c r="HX140" s="444" t="s">
        <v>183</v>
      </c>
      <c r="HY140" s="24">
        <v>4076.2999999999965</v>
      </c>
      <c r="HZ140" s="444" t="s">
        <v>184</v>
      </c>
      <c r="IA140" s="24">
        <v>3370.0999999999713</v>
      </c>
      <c r="IB140" s="444" t="s">
        <v>185</v>
      </c>
      <c r="IC140" s="460"/>
      <c r="ID140" s="443">
        <v>40.5</v>
      </c>
      <c r="IE140" s="444" t="s">
        <v>187</v>
      </c>
      <c r="IF140" s="663">
        <v>0</v>
      </c>
      <c r="IG140" s="444" t="s">
        <v>183</v>
      </c>
      <c r="IH140" s="663"/>
      <c r="II140" s="444" t="s">
        <v>184</v>
      </c>
      <c r="IJ140" s="663"/>
      <c r="IK140" s="444" t="s">
        <v>185</v>
      </c>
      <c r="IL140" s="460"/>
      <c r="IM140" s="443">
        <v>263.14999999999998</v>
      </c>
      <c r="IN140" s="444" t="s">
        <v>187</v>
      </c>
      <c r="IO140" s="24">
        <v>304.40000000000146</v>
      </c>
      <c r="IP140" s="444" t="s">
        <v>183</v>
      </c>
      <c r="IQ140" s="24"/>
      <c r="IR140" s="444" t="s">
        <v>184</v>
      </c>
      <c r="IS140" s="24">
        <v>144.99999999999272</v>
      </c>
      <c r="IT140" s="444" t="s">
        <v>185</v>
      </c>
      <c r="IU140" s="460"/>
      <c r="IV140" s="443">
        <v>318.10000000000002</v>
      </c>
      <c r="IW140" s="444" t="s">
        <v>187</v>
      </c>
      <c r="IX140" s="663">
        <v>477.50000000000364</v>
      </c>
      <c r="IY140" s="444" t="s">
        <v>183</v>
      </c>
      <c r="IZ140" s="24">
        <v>398.49999999999955</v>
      </c>
      <c r="JA140" s="444" t="s">
        <v>184</v>
      </c>
      <c r="JB140" s="24">
        <v>96.499999999996362</v>
      </c>
      <c r="JC140" s="444" t="s">
        <v>185</v>
      </c>
      <c r="JD140" s="460"/>
      <c r="JE140" s="443">
        <v>148</v>
      </c>
      <c r="JF140" s="444" t="s">
        <v>187</v>
      </c>
      <c r="JG140" s="663">
        <v>117.10000000000582</v>
      </c>
      <c r="JH140" s="444" t="s">
        <v>183</v>
      </c>
      <c r="JI140" s="663">
        <v>341.29999999999563</v>
      </c>
      <c r="JJ140" s="444" t="s">
        <v>184</v>
      </c>
      <c r="JK140" s="24">
        <v>231.799999999992</v>
      </c>
      <c r="JL140" s="444" t="s">
        <v>185</v>
      </c>
      <c r="JM140" s="460"/>
      <c r="JN140" s="443">
        <v>365.5</v>
      </c>
      <c r="JO140" s="444" t="s">
        <v>187</v>
      </c>
      <c r="JP140" s="663">
        <v>107.00000000000364</v>
      </c>
      <c r="JQ140" s="444" t="s">
        <v>183</v>
      </c>
      <c r="JR140" s="663"/>
      <c r="JS140" s="444" t="s">
        <v>184</v>
      </c>
      <c r="JT140" s="663"/>
      <c r="JU140" s="444" t="s">
        <v>185</v>
      </c>
      <c r="JV140" s="460"/>
      <c r="JW140" s="443">
        <v>3158.5</v>
      </c>
      <c r="JX140" s="444" t="s">
        <v>187</v>
      </c>
      <c r="JY140" s="24">
        <v>3301.9999999999964</v>
      </c>
      <c r="JZ140" s="444" t="s">
        <v>183</v>
      </c>
      <c r="KA140" s="24">
        <v>3305.1999999999553</v>
      </c>
      <c r="KB140" s="444" t="s">
        <v>184</v>
      </c>
      <c r="KC140" s="24">
        <v>2818.5999999998967</v>
      </c>
      <c r="KD140" s="444" t="s">
        <v>185</v>
      </c>
      <c r="KE140" s="460"/>
      <c r="KF140" s="443">
        <v>120.7</v>
      </c>
      <c r="KG140" s="444" t="s">
        <v>187</v>
      </c>
      <c r="KH140" s="24">
        <v>62.099999999994907</v>
      </c>
      <c r="KI140" s="444" t="s">
        <v>183</v>
      </c>
      <c r="KJ140" s="663">
        <v>0</v>
      </c>
      <c r="KK140" s="444" t="s">
        <v>184</v>
      </c>
      <c r="KL140" s="24">
        <v>139.99999999999272</v>
      </c>
      <c r="KM140" s="444" t="s">
        <v>185</v>
      </c>
      <c r="KN140" s="460"/>
      <c r="KO140" s="443">
        <v>163.4</v>
      </c>
      <c r="KP140" s="444" t="s">
        <v>187</v>
      </c>
      <c r="KQ140" s="663">
        <v>288.99999999999636</v>
      </c>
      <c r="KR140" s="444" t="s">
        <v>183</v>
      </c>
      <c r="KS140" s="663"/>
      <c r="KT140" s="444" t="s">
        <v>184</v>
      </c>
      <c r="KU140" s="663"/>
      <c r="KV140" s="444" t="s">
        <v>185</v>
      </c>
      <c r="KW140" s="460"/>
      <c r="KX140" s="443">
        <v>170.7</v>
      </c>
      <c r="KY140" s="444" t="s">
        <v>187</v>
      </c>
      <c r="KZ140" s="24">
        <v>76.799999999999272</v>
      </c>
      <c r="LA140" s="444" t="s">
        <v>183</v>
      </c>
      <c r="LB140" s="24"/>
      <c r="LC140" s="444" t="s">
        <v>184</v>
      </c>
      <c r="LD140" s="24"/>
      <c r="LE140" s="444" t="s">
        <v>185</v>
      </c>
      <c r="LF140" s="460"/>
      <c r="LG140" s="443">
        <v>65.900000000000006</v>
      </c>
      <c r="LH140" s="444" t="s">
        <v>187</v>
      </c>
      <c r="LI140" s="336">
        <v>288.60000000000036</v>
      </c>
      <c r="LJ140" s="444" t="s">
        <v>183</v>
      </c>
      <c r="LK140" s="336"/>
      <c r="LL140" s="444" t="s">
        <v>184</v>
      </c>
      <c r="LM140" s="24"/>
      <c r="LN140" s="444" t="s">
        <v>185</v>
      </c>
      <c r="LO140" s="460"/>
      <c r="LP140" s="443">
        <v>437.6</v>
      </c>
      <c r="LQ140" s="444" t="s">
        <v>187</v>
      </c>
      <c r="LR140" s="24">
        <v>464.70000000000073</v>
      </c>
      <c r="LS140" s="444" t="s">
        <v>183</v>
      </c>
      <c r="LT140" s="24">
        <v>293.49999999999909</v>
      </c>
      <c r="LU140" s="444" t="s">
        <v>184</v>
      </c>
      <c r="LV140" s="24">
        <v>626.59999999998399</v>
      </c>
      <c r="LW140" s="444" t="s">
        <v>185</v>
      </c>
      <c r="LX140" s="460"/>
      <c r="LY140" s="443">
        <v>262.10000000000002</v>
      </c>
      <c r="LZ140" s="444" t="s">
        <v>187</v>
      </c>
      <c r="MA140" s="24">
        <v>558.09999999999491</v>
      </c>
      <c r="MB140" s="444" t="s">
        <v>183</v>
      </c>
      <c r="MC140" s="24"/>
      <c r="MD140" s="444" t="s">
        <v>184</v>
      </c>
      <c r="ME140" s="24"/>
      <c r="MF140" s="444" t="s">
        <v>185</v>
      </c>
      <c r="MG140" s="460"/>
      <c r="MH140" s="443">
        <v>787.7</v>
      </c>
      <c r="MI140" s="444" t="s">
        <v>187</v>
      </c>
      <c r="MJ140" s="313">
        <v>390.19999999999345</v>
      </c>
      <c r="MK140" s="444" t="s">
        <v>183</v>
      </c>
      <c r="ML140" s="24">
        <v>853.49999999999454</v>
      </c>
      <c r="MM140" s="444" t="s">
        <v>184</v>
      </c>
      <c r="MN140" s="24">
        <v>1126.8999999999796</v>
      </c>
      <c r="MO140" s="444" t="s">
        <v>185</v>
      </c>
      <c r="MP140" s="460"/>
      <c r="MQ140" s="443">
        <v>280.5</v>
      </c>
      <c r="MR140" s="444" t="s">
        <v>187</v>
      </c>
      <c r="MS140" s="443">
        <v>257</v>
      </c>
      <c r="MT140" s="444" t="s">
        <v>183</v>
      </c>
      <c r="MU140" s="24">
        <v>293.49999999999272</v>
      </c>
      <c r="MV140" s="444" t="s">
        <v>184</v>
      </c>
      <c r="MW140" s="443">
        <v>295.9999999999709</v>
      </c>
      <c r="MX140" s="444" t="s">
        <v>185</v>
      </c>
      <c r="MY140" s="460"/>
      <c r="MZ140" s="443"/>
      <c r="NA140" s="444" t="s">
        <v>187</v>
      </c>
      <c r="NB140" s="443"/>
      <c r="NC140" s="444" t="s">
        <v>183</v>
      </c>
      <c r="ND140" s="443"/>
      <c r="NE140" s="444" t="s">
        <v>184</v>
      </c>
      <c r="NF140" s="664">
        <v>1413.9999999999891</v>
      </c>
      <c r="NG140" s="444" t="s">
        <v>185</v>
      </c>
      <c r="NH140" s="460"/>
    </row>
    <row r="141" spans="1:372" ht="18">
      <c r="A141" s="110" t="s">
        <v>3714</v>
      </c>
      <c r="B141" s="59">
        <f>SUM(D141:AAP141)</f>
        <v>52613.649999999718</v>
      </c>
      <c r="C141" s="460"/>
      <c r="D141" s="443"/>
      <c r="E141" s="286">
        <f>D140*0.25</f>
        <v>74.55</v>
      </c>
      <c r="F141" s="24"/>
      <c r="G141" s="286">
        <f>F140*0.5</f>
        <v>127</v>
      </c>
      <c r="H141" s="443"/>
      <c r="I141" s="286">
        <f>H140*0.75</f>
        <v>0</v>
      </c>
      <c r="J141" s="443"/>
      <c r="K141" s="286">
        <f>J140*1</f>
        <v>0</v>
      </c>
      <c r="L141" s="460"/>
      <c r="M141" s="443"/>
      <c r="N141" s="286">
        <f>M140*0.25</f>
        <v>0</v>
      </c>
      <c r="O141" s="443"/>
      <c r="P141" s="286">
        <f>O140*0.5</f>
        <v>89.500000000000028</v>
      </c>
      <c r="Q141" s="443"/>
      <c r="R141" s="286">
        <f>Q140*0.75</f>
        <v>0</v>
      </c>
      <c r="S141" s="443"/>
      <c r="T141" s="286">
        <f>S140*1</f>
        <v>0</v>
      </c>
      <c r="U141" s="460"/>
      <c r="V141" s="443"/>
      <c r="W141" s="286">
        <f>V140*0.25</f>
        <v>202.99999999999994</v>
      </c>
      <c r="X141" s="443"/>
      <c r="Y141" s="286">
        <f>X140*0.5</f>
        <v>253.95000000000005</v>
      </c>
      <c r="Z141" s="24"/>
      <c r="AA141" s="286">
        <f>Z140*0.75</f>
        <v>461.77499999999975</v>
      </c>
      <c r="AB141" s="24"/>
      <c r="AC141" s="286">
        <f t="shared" ref="AC141:AC172" si="126">AB140*1</f>
        <v>543.25000000000011</v>
      </c>
      <c r="AD141" s="460"/>
      <c r="AE141" s="24"/>
      <c r="AF141" s="286">
        <f>AE140*0.25</f>
        <v>17.325000000000045</v>
      </c>
      <c r="AG141" s="24"/>
      <c r="AH141" s="286">
        <f>AG140*0.5</f>
        <v>96.100000000000136</v>
      </c>
      <c r="AI141" s="24"/>
      <c r="AJ141" s="286">
        <f>AI140*0.75</f>
        <v>155.69999999999976</v>
      </c>
      <c r="AK141" s="24"/>
      <c r="AL141" s="286">
        <f t="shared" ref="AL141:AL172" si="127">AK140*1</f>
        <v>176.10000000000059</v>
      </c>
      <c r="AM141" s="460"/>
      <c r="AN141" s="443"/>
      <c r="AO141" s="286">
        <f>AN140*0.25</f>
        <v>44.625</v>
      </c>
      <c r="AP141" s="24"/>
      <c r="AQ141" s="286">
        <f>AP140*0.5</f>
        <v>58.799999999999841</v>
      </c>
      <c r="AR141" s="443"/>
      <c r="AS141" s="286">
        <f>AR140*0.75</f>
        <v>111.9749999999998</v>
      </c>
      <c r="AT141" s="443"/>
      <c r="AU141" s="286">
        <f>AT140*1</f>
        <v>795.7</v>
      </c>
      <c r="AV141" s="460"/>
      <c r="AW141" s="24"/>
      <c r="AX141" s="286">
        <f>AW140*0.25</f>
        <v>69.5</v>
      </c>
      <c r="AZ141" s="286">
        <f>AY140*0.5</f>
        <v>278.89999999999975</v>
      </c>
      <c r="BB141" s="286">
        <f>BA140*0.75</f>
        <v>654.29999999999973</v>
      </c>
      <c r="BC141" s="24"/>
      <c r="BD141" s="286">
        <f>BC140*1</f>
        <v>846.40000000000009</v>
      </c>
      <c r="BE141" s="460"/>
      <c r="BF141" s="443"/>
      <c r="BG141" s="286">
        <f>BF140*0.25</f>
        <v>225.35</v>
      </c>
      <c r="BH141" s="24"/>
      <c r="BI141" s="286">
        <f>BH140*0.5</f>
        <v>346.74999999999977</v>
      </c>
      <c r="BJ141" s="24"/>
      <c r="BK141" s="286">
        <f>BJ140*0.75</f>
        <v>431.32500000000027</v>
      </c>
      <c r="BL141" s="24"/>
      <c r="BM141" s="286">
        <f>BL140*1</f>
        <v>1001.3999999999983</v>
      </c>
      <c r="BN141" s="460"/>
      <c r="BO141" s="443"/>
      <c r="BP141" s="286">
        <f>BO140*0.25</f>
        <v>112.175</v>
      </c>
      <c r="BQ141" s="443"/>
      <c r="BR141" s="286">
        <f>BQ140*0.5</f>
        <v>258.97499999999991</v>
      </c>
      <c r="BS141" s="443"/>
      <c r="BT141" s="286">
        <f>BS140*0.75</f>
        <v>222.30000000000007</v>
      </c>
      <c r="BU141" s="443"/>
      <c r="BV141" s="286">
        <f>BU140*1</f>
        <v>461.30000000000018</v>
      </c>
      <c r="BW141" s="460"/>
      <c r="BX141" s="443"/>
      <c r="BY141" s="286">
        <f>BX140*0.25</f>
        <v>0</v>
      </c>
      <c r="BZ141" s="443"/>
      <c r="CA141" s="286">
        <f>BZ140*0.5</f>
        <v>71.400000000000006</v>
      </c>
      <c r="CB141" s="443"/>
      <c r="CC141" s="286">
        <f>CB140*0.75</f>
        <v>0</v>
      </c>
      <c r="CD141" s="443"/>
      <c r="CE141" s="286">
        <f>CD140*1</f>
        <v>29.399999999999636</v>
      </c>
      <c r="CF141" s="460"/>
      <c r="CG141" s="443"/>
      <c r="CH141" s="286">
        <f>CG140*0.25</f>
        <v>173.32499999999999</v>
      </c>
      <c r="CI141" s="24"/>
      <c r="CJ141" s="286">
        <f>CI140*0.5</f>
        <v>459.45000000000118</v>
      </c>
      <c r="CK141" s="24"/>
      <c r="CL141" s="286">
        <f>CK140*0.75</f>
        <v>0</v>
      </c>
      <c r="CM141" s="24"/>
      <c r="CN141" s="286">
        <f>CM140*1</f>
        <v>206.70000000000164</v>
      </c>
      <c r="CO141" s="460"/>
      <c r="CP141" s="443"/>
      <c r="CQ141" s="286">
        <f>CP140*0.25</f>
        <v>31.675000000000001</v>
      </c>
      <c r="CR141" s="24"/>
      <c r="CS141" s="286">
        <f>CR140*0.5</f>
        <v>125.5</v>
      </c>
      <c r="CT141" s="24"/>
      <c r="CU141" s="286">
        <f>CT140*0.75</f>
        <v>0</v>
      </c>
      <c r="CV141" s="24"/>
      <c r="CW141" s="286">
        <f>CV140*1</f>
        <v>410.89999999999964</v>
      </c>
      <c r="CX141" s="460"/>
      <c r="CY141" s="443"/>
      <c r="CZ141" s="286">
        <f>CY140*0.25</f>
        <v>78.174999999999997</v>
      </c>
      <c r="DA141" s="24"/>
      <c r="DB141" s="286">
        <f>DA140*0.5</f>
        <v>85.750000000001364</v>
      </c>
      <c r="DC141" s="24"/>
      <c r="DD141" s="286">
        <f>DC140*0.75</f>
        <v>65.474999999996726</v>
      </c>
      <c r="DE141" s="24"/>
      <c r="DF141" s="286">
        <f>DE140*1</f>
        <v>269.90000000000055</v>
      </c>
      <c r="DG141" s="460"/>
      <c r="DH141" s="443"/>
      <c r="DI141" s="286">
        <f>DH140*0.25</f>
        <v>72.95</v>
      </c>
      <c r="DJ141" s="24"/>
      <c r="DK141" s="286">
        <f>DJ140*0.5</f>
        <v>107.50000000000136</v>
      </c>
      <c r="DL141" s="24"/>
      <c r="DM141" s="286">
        <f>DL140*0.75</f>
        <v>0</v>
      </c>
      <c r="DN141" s="24"/>
      <c r="DO141" s="286">
        <f>DN140*1</f>
        <v>201.40000000000236</v>
      </c>
      <c r="DP141" s="460"/>
      <c r="DQ141" s="443"/>
      <c r="DR141" s="286">
        <f>DQ140*0.25</f>
        <v>89.174999999999997</v>
      </c>
      <c r="DS141" s="24"/>
      <c r="DT141" s="286">
        <f>DS140*0.5</f>
        <v>192.10000000000127</v>
      </c>
      <c r="DU141" s="24"/>
      <c r="DV141" s="286">
        <f>DU140*0.75</f>
        <v>223.57499999999482</v>
      </c>
      <c r="DW141" s="24"/>
      <c r="DX141" s="286">
        <f>DW140*1</f>
        <v>486.20000000000164</v>
      </c>
      <c r="DY141" s="460"/>
      <c r="DZ141" s="443"/>
      <c r="EA141" s="286">
        <f>DZ140*0.25</f>
        <v>68.674999999999997</v>
      </c>
      <c r="EB141" s="24"/>
      <c r="EC141" s="286">
        <f>EB140*0.5</f>
        <v>400.65000000000009</v>
      </c>
      <c r="ED141" s="24"/>
      <c r="EE141" s="286">
        <f>ED140*0.75</f>
        <v>0</v>
      </c>
      <c r="EF141" s="24"/>
      <c r="EG141" s="286">
        <f>EF140*1</f>
        <v>752.30000000000291</v>
      </c>
      <c r="EH141" s="460"/>
      <c r="EI141" s="443"/>
      <c r="EJ141" s="286">
        <f>EI140*0.25</f>
        <v>74.825000000000003</v>
      </c>
      <c r="EK141" s="24"/>
      <c r="EL141" s="286">
        <f>EK140*0.5</f>
        <v>111.15000000000009</v>
      </c>
      <c r="EM141" s="24"/>
      <c r="EN141" s="286">
        <f>EM140*0.75</f>
        <v>0</v>
      </c>
      <c r="EO141" s="24"/>
      <c r="EP141" s="286">
        <f>EO140*1</f>
        <v>257.69999999999709</v>
      </c>
      <c r="EQ141" s="460"/>
      <c r="ER141" s="443"/>
      <c r="ES141" s="286">
        <f>ER140*0.25</f>
        <v>73.974999999999994</v>
      </c>
      <c r="ET141" s="24"/>
      <c r="EU141" s="286">
        <f>ET140*0.5</f>
        <v>156.50000000000045</v>
      </c>
      <c r="EV141" s="24"/>
      <c r="EW141" s="286">
        <f>EV140*0.75</f>
        <v>0</v>
      </c>
      <c r="EX141" s="24"/>
      <c r="EY141" s="286">
        <f>EX140*1</f>
        <v>539.80000000000473</v>
      </c>
      <c r="EZ141" s="460"/>
      <c r="FA141" s="443"/>
      <c r="FB141" s="286">
        <f>FA140*0.25</f>
        <v>44.475000000000001</v>
      </c>
      <c r="FC141" s="24"/>
      <c r="FD141" s="286">
        <f>FC140*0.5</f>
        <v>104.40000000000055</v>
      </c>
      <c r="FE141" s="24"/>
      <c r="FF141" s="286">
        <f>FE140*0.75</f>
        <v>161.09999999999673</v>
      </c>
      <c r="FG141" s="24"/>
      <c r="FH141" s="286">
        <f>FG140*1</f>
        <v>530.00000000000364</v>
      </c>
      <c r="FI141" s="460"/>
      <c r="FJ141" s="443"/>
      <c r="FK141" s="286">
        <f>FJ140*0.25</f>
        <v>29.35</v>
      </c>
      <c r="FL141" s="24"/>
      <c r="FM141" s="286">
        <f>FL140*0.5</f>
        <v>185.375</v>
      </c>
      <c r="FN141" s="24"/>
      <c r="FO141" s="286">
        <f>FN140*0.75</f>
        <v>528.74999999999591</v>
      </c>
      <c r="FP141" s="24"/>
      <c r="FQ141" s="286">
        <f>FP140*1</f>
        <v>545.60000000000218</v>
      </c>
      <c r="FR141" s="460"/>
      <c r="FS141" s="443"/>
      <c r="FT141" s="286">
        <f>FS140*0.25</f>
        <v>188.48750000000001</v>
      </c>
      <c r="FU141" s="24"/>
      <c r="FV141" s="286">
        <f>FU140*0.5</f>
        <v>289.09999999999945</v>
      </c>
      <c r="FW141" s="24"/>
      <c r="FX141" s="286">
        <f>FW140*0.75</f>
        <v>0</v>
      </c>
      <c r="FY141" s="24"/>
      <c r="FZ141" s="286">
        <f>FY140*1</f>
        <v>353.10000000000218</v>
      </c>
      <c r="GA141" s="460"/>
      <c r="GB141" s="443"/>
      <c r="GC141" s="286">
        <f>GB140*0.25</f>
        <v>51.375</v>
      </c>
      <c r="GD141" s="24"/>
      <c r="GE141" s="286">
        <f>GD140*0.5</f>
        <v>19.5</v>
      </c>
      <c r="GF141" s="24"/>
      <c r="GG141" s="286">
        <f>GF140*0.75</f>
        <v>0</v>
      </c>
      <c r="GH141" s="24"/>
      <c r="GI141" s="286">
        <f>GH140*1</f>
        <v>258.299999999992</v>
      </c>
      <c r="GJ141" s="460"/>
      <c r="GK141" s="443"/>
      <c r="GL141" s="286">
        <f>GK140*0.25</f>
        <v>620.32500000000005</v>
      </c>
      <c r="GM141" s="24"/>
      <c r="GN141" s="286">
        <f>GM140*0.5</f>
        <v>1836.4250000000002</v>
      </c>
      <c r="GO141" s="24"/>
      <c r="GP141" s="286">
        <f>GO140*0.75</f>
        <v>1067.0249999999965</v>
      </c>
      <c r="GQ141" s="24"/>
      <c r="GR141" s="286">
        <f>GQ140*1</f>
        <v>3511.3500000000022</v>
      </c>
      <c r="GS141" s="460"/>
      <c r="GT141" s="443"/>
      <c r="GU141" s="286">
        <f>GT140*0.25</f>
        <v>125.25</v>
      </c>
      <c r="GV141" s="24"/>
      <c r="GW141" s="286">
        <f>GV140*0.5</f>
        <v>287.40000000000146</v>
      </c>
      <c r="GX141" s="24"/>
      <c r="GY141" s="286">
        <f>GX140*0.75</f>
        <v>0</v>
      </c>
      <c r="GZ141" s="24"/>
      <c r="HA141" s="286">
        <f>GZ140*1</f>
        <v>0</v>
      </c>
      <c r="HB141" s="460"/>
      <c r="HC141" s="443"/>
      <c r="HD141" s="286">
        <f>HC140*0.25</f>
        <v>124.8</v>
      </c>
      <c r="HE141" s="443"/>
      <c r="HF141" s="286">
        <f>HE140*0.5</f>
        <v>227.75</v>
      </c>
      <c r="HG141" s="443"/>
      <c r="HH141" s="286">
        <f>HG140*0.75</f>
        <v>914.39999999999986</v>
      </c>
      <c r="HI141" s="443"/>
      <c r="HJ141" s="286">
        <f>HI140*1</f>
        <v>114.80000000000109</v>
      </c>
      <c r="HK141" s="460"/>
      <c r="HL141" s="443"/>
      <c r="HM141" s="286">
        <f>HL140*0.25</f>
        <v>189.4</v>
      </c>
      <c r="HN141" s="443"/>
      <c r="HO141" s="286">
        <f>HN140*0.5</f>
        <v>380.84999999999945</v>
      </c>
      <c r="HP141" s="443"/>
      <c r="HQ141" s="286">
        <f>HP140*0.75</f>
        <v>0</v>
      </c>
      <c r="HR141" s="443"/>
      <c r="HS141" s="286">
        <f>HR140*1</f>
        <v>745.79999999999927</v>
      </c>
      <c r="HT141" s="460"/>
      <c r="HU141" s="443"/>
      <c r="HV141" s="286">
        <f>HU140*0.25</f>
        <v>1142.875</v>
      </c>
      <c r="HW141" s="443"/>
      <c r="HX141" s="286">
        <f>HW140*0.5</f>
        <v>1672.4500000000016</v>
      </c>
      <c r="HY141" s="443"/>
      <c r="HZ141" s="286">
        <f>HY140*0.75</f>
        <v>3057.2249999999976</v>
      </c>
      <c r="IA141" s="443"/>
      <c r="IB141" s="286">
        <f>IA140*1</f>
        <v>3370.0999999999713</v>
      </c>
      <c r="IC141" s="460"/>
      <c r="ID141" s="443"/>
      <c r="IE141" s="286">
        <f>ID140*0.25</f>
        <v>10.125</v>
      </c>
      <c r="IF141" s="443"/>
      <c r="IG141" s="286">
        <f>IF140*0.5</f>
        <v>0</v>
      </c>
      <c r="IH141" s="443"/>
      <c r="II141" s="286">
        <f>IH140*0.75</f>
        <v>0</v>
      </c>
      <c r="IJ141" s="443"/>
      <c r="IK141" s="286">
        <f>IJ140*1</f>
        <v>0</v>
      </c>
      <c r="IL141" s="460"/>
      <c r="IM141" s="443"/>
      <c r="IN141" s="286">
        <f>IM140*0.25</f>
        <v>65.787499999999994</v>
      </c>
      <c r="IO141" s="443"/>
      <c r="IP141" s="286">
        <f>IO140*0.5</f>
        <v>152.20000000000073</v>
      </c>
      <c r="IQ141" s="443"/>
      <c r="IR141" s="286">
        <f>IQ140*0.75</f>
        <v>0</v>
      </c>
      <c r="IS141" s="443"/>
      <c r="IT141" s="286">
        <f>IS140*1</f>
        <v>144.99999999999272</v>
      </c>
      <c r="IU141" s="460"/>
      <c r="IV141" s="443"/>
      <c r="IW141" s="286">
        <f>IV140*0.25</f>
        <v>79.525000000000006</v>
      </c>
      <c r="IX141" s="443"/>
      <c r="IY141" s="286">
        <f>IX140*0.5</f>
        <v>238.75000000000182</v>
      </c>
      <c r="IZ141" s="443"/>
      <c r="JA141" s="286">
        <f>IZ140*0.75</f>
        <v>298.87499999999966</v>
      </c>
      <c r="JB141" s="443"/>
      <c r="JC141" s="286">
        <f>JB140*1</f>
        <v>96.499999999996362</v>
      </c>
      <c r="JD141" s="460"/>
      <c r="JE141" s="443"/>
      <c r="JF141" s="286">
        <f>JE140*0.25</f>
        <v>37</v>
      </c>
      <c r="JG141" s="443"/>
      <c r="JH141" s="286">
        <f>JG140*0.5</f>
        <v>58.55000000000291</v>
      </c>
      <c r="JI141" s="443"/>
      <c r="JJ141" s="286">
        <f>JI140*0.75</f>
        <v>255.97499999999673</v>
      </c>
      <c r="JK141" s="443"/>
      <c r="JL141" s="286">
        <f>JK140*1</f>
        <v>231.799999999992</v>
      </c>
      <c r="JM141" s="460"/>
      <c r="JN141" s="443"/>
      <c r="JO141" s="286">
        <f>JN140*0.25</f>
        <v>91.375</v>
      </c>
      <c r="JP141" s="443"/>
      <c r="JQ141" s="286">
        <f>JP140*0.5</f>
        <v>53.500000000001819</v>
      </c>
      <c r="JR141" s="443"/>
      <c r="JS141" s="286">
        <f>JR140*0.75</f>
        <v>0</v>
      </c>
      <c r="JT141" s="443"/>
      <c r="JU141" s="286">
        <f>JT140*1</f>
        <v>0</v>
      </c>
      <c r="JV141" s="460"/>
      <c r="JW141" s="443"/>
      <c r="JX141" s="286">
        <f>JW140*0.25</f>
        <v>789.625</v>
      </c>
      <c r="JY141" s="443"/>
      <c r="JZ141" s="286">
        <f>JY140*0.5</f>
        <v>1650.9999999999982</v>
      </c>
      <c r="KA141" s="443"/>
      <c r="KB141" s="286">
        <f>KA140*0.75</f>
        <v>2478.8999999999664</v>
      </c>
      <c r="KC141" s="443"/>
      <c r="KD141" s="286">
        <f t="shared" ref="KD141" si="128">KC140*1</f>
        <v>2818.5999999998967</v>
      </c>
      <c r="KE141" s="460"/>
      <c r="KF141" s="443"/>
      <c r="KG141" s="286">
        <f>KF140*0.25</f>
        <v>30.175000000000001</v>
      </c>
      <c r="KH141" s="443"/>
      <c r="KI141" s="286">
        <f>KH140*0.5</f>
        <v>31.049999999997453</v>
      </c>
      <c r="KJ141" s="443"/>
      <c r="KK141" s="286">
        <f>KJ140*0.75</f>
        <v>0</v>
      </c>
      <c r="KL141" s="443"/>
      <c r="KM141" s="286">
        <f>KL140*1</f>
        <v>139.99999999999272</v>
      </c>
      <c r="KN141" s="460"/>
      <c r="KO141" s="443"/>
      <c r="KP141" s="286">
        <f>KO140*0.25</f>
        <v>40.85</v>
      </c>
      <c r="KQ141" s="443"/>
      <c r="KR141" s="286">
        <f>KQ140*0.5</f>
        <v>144.49999999999818</v>
      </c>
      <c r="KS141" s="443"/>
      <c r="KT141" s="286">
        <f>KS140*0.75</f>
        <v>0</v>
      </c>
      <c r="KU141" s="443"/>
      <c r="KV141" s="286">
        <f>KU140*1</f>
        <v>0</v>
      </c>
      <c r="KW141" s="460"/>
      <c r="KX141" s="443"/>
      <c r="KY141" s="286">
        <f>KX140*0.25</f>
        <v>42.674999999999997</v>
      </c>
      <c r="KZ141" s="443"/>
      <c r="LA141" s="286">
        <f>KZ140*0.5</f>
        <v>38.399999999999636</v>
      </c>
      <c r="LB141" s="443"/>
      <c r="LC141" s="286">
        <f>LB140*0.75</f>
        <v>0</v>
      </c>
      <c r="LD141" s="443"/>
      <c r="LE141" s="286">
        <f>LD140*1</f>
        <v>0</v>
      </c>
      <c r="LF141" s="460"/>
      <c r="LG141" s="443"/>
      <c r="LH141" s="286">
        <f>LG140*0.25</f>
        <v>16.475000000000001</v>
      </c>
      <c r="LI141" s="443"/>
      <c r="LJ141" s="286">
        <f>LI140*0.5</f>
        <v>144.30000000000018</v>
      </c>
      <c r="LK141" s="443"/>
      <c r="LL141" s="286">
        <f>LK140*0.75</f>
        <v>0</v>
      </c>
      <c r="LM141" s="443"/>
      <c r="LN141" s="286">
        <f>LM140*1</f>
        <v>0</v>
      </c>
      <c r="LO141" s="460"/>
      <c r="LP141" s="443"/>
      <c r="LQ141" s="286">
        <f>LP140*0.25</f>
        <v>109.4</v>
      </c>
      <c r="LR141" s="443"/>
      <c r="LS141" s="286">
        <f>LR140*0.5</f>
        <v>232.35000000000036</v>
      </c>
      <c r="LT141" s="443"/>
      <c r="LU141" s="286">
        <f>LT140*0.75</f>
        <v>220.12499999999932</v>
      </c>
      <c r="LV141" s="443"/>
      <c r="LW141" s="286">
        <f>LV140*1</f>
        <v>626.59999999998399</v>
      </c>
      <c r="LX141" s="460"/>
      <c r="LY141" s="443"/>
      <c r="LZ141" s="286">
        <f>LY140*0.25</f>
        <v>65.525000000000006</v>
      </c>
      <c r="MA141" s="443"/>
      <c r="MB141" s="286">
        <f>MA140*0.5</f>
        <v>279.04999999999745</v>
      </c>
      <c r="MC141" s="443"/>
      <c r="MD141" s="286">
        <f>MC140*0.75</f>
        <v>0</v>
      </c>
      <c r="ME141" s="443"/>
      <c r="MF141" s="286">
        <f>ME140*1</f>
        <v>0</v>
      </c>
      <c r="MG141" s="460"/>
      <c r="MH141" s="443"/>
      <c r="MI141" s="286">
        <f>MH140*0.25</f>
        <v>196.92500000000001</v>
      </c>
      <c r="MJ141" s="443"/>
      <c r="MK141" s="286">
        <f>MJ140*0.5</f>
        <v>195.09999999999673</v>
      </c>
      <c r="ML141" s="443"/>
      <c r="MM141" s="286">
        <f>ML140*0.75</f>
        <v>640.12499999999591</v>
      </c>
      <c r="MN141" s="443"/>
      <c r="MO141" s="286">
        <f>MN140*1</f>
        <v>1126.8999999999796</v>
      </c>
      <c r="MP141" s="460"/>
      <c r="MQ141" s="443"/>
      <c r="MR141" s="286">
        <f>MQ140*0.25</f>
        <v>70.125</v>
      </c>
      <c r="MS141" s="443"/>
      <c r="MT141" s="286">
        <f>MS140*0.5</f>
        <v>128.5</v>
      </c>
      <c r="MU141" s="443"/>
      <c r="MV141" s="286">
        <f>MU140*0.75</f>
        <v>220.12499999999454</v>
      </c>
      <c r="MW141" s="443"/>
      <c r="MX141" s="286">
        <f>MW140*1</f>
        <v>295.9999999999709</v>
      </c>
      <c r="MY141" s="460"/>
      <c r="MZ141" s="443"/>
      <c r="NA141" s="286">
        <f>MZ140*0.25</f>
        <v>0</v>
      </c>
      <c r="NB141" s="443"/>
      <c r="NC141" s="286">
        <f>NB140*0.5</f>
        <v>0</v>
      </c>
      <c r="ND141" s="443"/>
      <c r="NE141" s="286">
        <f>ND140*0.75</f>
        <v>0</v>
      </c>
      <c r="NF141" s="443"/>
      <c r="NG141" s="286">
        <f>NF140*1</f>
        <v>1413.9999999999891</v>
      </c>
      <c r="NH141" s="460"/>
    </row>
    <row r="142" spans="1:372" s="443" customFormat="1" ht="18">
      <c r="A142" s="110"/>
      <c r="B142" s="59"/>
      <c r="C142" s="460"/>
      <c r="E142" s="286"/>
      <c r="F142" s="24"/>
      <c r="G142" s="286"/>
      <c r="I142" s="286"/>
      <c r="K142" s="286"/>
      <c r="L142" s="460"/>
      <c r="N142" s="286"/>
      <c r="P142" s="286"/>
      <c r="R142" s="286"/>
      <c r="T142" s="286"/>
      <c r="U142" s="460"/>
      <c r="W142" s="286"/>
      <c r="Y142" s="286"/>
      <c r="Z142" s="24"/>
      <c r="AA142" s="286"/>
      <c r="AB142" s="50"/>
      <c r="AC142" s="48"/>
      <c r="AD142" s="460"/>
      <c r="AE142" s="24"/>
      <c r="AF142" s="286"/>
      <c r="AG142" s="24"/>
      <c r="AH142" s="286"/>
      <c r="AI142" s="24"/>
      <c r="AJ142" s="286"/>
      <c r="AK142" s="24"/>
      <c r="AL142" s="48"/>
      <c r="AM142" s="460"/>
      <c r="AO142" s="286"/>
      <c r="AP142" s="24"/>
      <c r="AQ142" s="286"/>
      <c r="AS142" s="286"/>
      <c r="AU142" s="286"/>
      <c r="AV142" s="460"/>
      <c r="AW142" s="24"/>
      <c r="AX142" s="286"/>
      <c r="AY142" s="24"/>
      <c r="AZ142" s="286"/>
      <c r="BA142" s="24"/>
      <c r="BB142" s="286"/>
      <c r="BC142" s="24"/>
      <c r="BD142" s="286"/>
      <c r="BE142" s="460"/>
      <c r="BG142" s="286"/>
      <c r="BH142" s="24"/>
      <c r="BI142" s="286"/>
      <c r="BJ142" s="24"/>
      <c r="BK142" s="286"/>
      <c r="BL142" s="24"/>
      <c r="BM142" s="286"/>
      <c r="BN142" s="460"/>
      <c r="BP142" s="286"/>
      <c r="BR142" s="286"/>
      <c r="BT142" s="286"/>
      <c r="BV142" s="286"/>
      <c r="BW142" s="460"/>
      <c r="BY142" s="286"/>
      <c r="CA142" s="286"/>
      <c r="CC142" s="286"/>
      <c r="CE142" s="286"/>
      <c r="CF142" s="460"/>
      <c r="CH142" s="286"/>
      <c r="CI142" s="24"/>
      <c r="CJ142" s="286"/>
      <c r="CK142" s="24"/>
      <c r="CL142" s="286"/>
      <c r="CM142" s="24"/>
      <c r="CN142" s="286"/>
      <c r="CO142" s="460"/>
      <c r="CQ142" s="286"/>
      <c r="CR142" s="24"/>
      <c r="CS142" s="286"/>
      <c r="CT142" s="24"/>
      <c r="CU142" s="286"/>
      <c r="CV142" s="24"/>
      <c r="CW142" s="286"/>
      <c r="CX142" s="460"/>
      <c r="CZ142" s="286"/>
      <c r="DA142" s="24"/>
      <c r="DB142" s="286"/>
      <c r="DC142" s="24"/>
      <c r="DD142" s="286"/>
      <c r="DE142" s="24"/>
      <c r="DF142" s="286"/>
      <c r="DG142" s="460"/>
      <c r="DI142" s="286"/>
      <c r="DJ142" s="24"/>
      <c r="DK142" s="286"/>
      <c r="DL142" s="24"/>
      <c r="DM142" s="286"/>
      <c r="DN142" s="24"/>
      <c r="DO142" s="286"/>
      <c r="DP142" s="460"/>
      <c r="DR142" s="286"/>
      <c r="DS142" s="24"/>
      <c r="DT142" s="286"/>
      <c r="DU142" s="24"/>
      <c r="DV142" s="286"/>
      <c r="DW142" s="24"/>
      <c r="DX142" s="286"/>
      <c r="DY142" s="460"/>
      <c r="EA142" s="286"/>
      <c r="EB142" s="24"/>
      <c r="EC142" s="286"/>
      <c r="ED142" s="24"/>
      <c r="EE142" s="286"/>
      <c r="EF142" s="24"/>
      <c r="EG142" s="286"/>
      <c r="EH142" s="460"/>
      <c r="EJ142" s="286"/>
      <c r="EK142" s="24"/>
      <c r="EL142" s="286"/>
      <c r="EM142" s="24"/>
      <c r="EN142" s="286"/>
      <c r="EO142" s="24"/>
      <c r="EP142" s="286"/>
      <c r="EQ142" s="460"/>
      <c r="ES142" s="286"/>
      <c r="ET142" s="24"/>
      <c r="EU142" s="286"/>
      <c r="EV142" s="24"/>
      <c r="EW142" s="286"/>
      <c r="EX142" s="24"/>
      <c r="EY142" s="286"/>
      <c r="EZ142" s="460"/>
      <c r="FB142" s="286"/>
      <c r="FC142" s="24"/>
      <c r="FD142" s="286"/>
      <c r="FE142" s="24"/>
      <c r="FF142" s="286"/>
      <c r="FG142" s="24"/>
      <c r="FH142" s="286"/>
      <c r="FI142" s="460"/>
      <c r="FK142" s="286"/>
      <c r="FL142" s="24"/>
      <c r="FM142" s="286"/>
      <c r="FN142" s="24"/>
      <c r="FO142" s="286"/>
      <c r="FP142" s="24"/>
      <c r="FQ142" s="286"/>
      <c r="FR142" s="460"/>
      <c r="FT142" s="286"/>
      <c r="FU142" s="24"/>
      <c r="FV142" s="286"/>
      <c r="FW142" s="24"/>
      <c r="FX142" s="286"/>
      <c r="FY142" s="24"/>
      <c r="FZ142" s="286"/>
      <c r="GA142" s="460"/>
      <c r="GC142" s="286"/>
      <c r="GD142" s="24"/>
      <c r="GE142" s="286"/>
      <c r="GF142" s="24"/>
      <c r="GG142" s="286"/>
      <c r="GH142" s="24"/>
      <c r="GI142" s="286"/>
      <c r="GJ142" s="460"/>
      <c r="GL142" s="286"/>
      <c r="GM142" s="24"/>
      <c r="GN142" s="286"/>
      <c r="GO142" s="24"/>
      <c r="GP142" s="286"/>
      <c r="GQ142" s="24"/>
      <c r="GR142" s="286"/>
      <c r="GS142" s="460"/>
      <c r="GU142" s="286"/>
      <c r="GV142" s="24"/>
      <c r="GW142" s="286"/>
      <c r="GX142" s="24"/>
      <c r="GY142" s="286"/>
      <c r="GZ142" s="24"/>
      <c r="HA142" s="286"/>
      <c r="HB142" s="460"/>
      <c r="HD142" s="286"/>
      <c r="HF142" s="286"/>
      <c r="HH142" s="286"/>
      <c r="HJ142" s="286"/>
      <c r="HK142" s="460"/>
      <c r="HM142" s="286"/>
      <c r="HO142" s="286"/>
      <c r="HQ142" s="286"/>
      <c r="HS142" s="286"/>
      <c r="HT142" s="460"/>
      <c r="HV142" s="286"/>
      <c r="HX142" s="286"/>
      <c r="HZ142" s="286"/>
      <c r="IB142" s="286"/>
      <c r="IC142" s="460"/>
      <c r="IE142" s="286"/>
      <c r="IG142" s="286"/>
      <c r="II142" s="286"/>
      <c r="IK142" s="286"/>
      <c r="IL142" s="460"/>
      <c r="IN142" s="286"/>
      <c r="IP142" s="286"/>
      <c r="IR142" s="286"/>
      <c r="IT142" s="286"/>
      <c r="IU142" s="460"/>
      <c r="IW142" s="286"/>
      <c r="IY142" s="286"/>
      <c r="JA142" s="286"/>
      <c r="JC142" s="286"/>
      <c r="JD142" s="460"/>
      <c r="JF142" s="286"/>
      <c r="JH142" s="286"/>
      <c r="JJ142" s="286"/>
      <c r="JL142" s="286"/>
      <c r="JM142" s="460"/>
      <c r="JO142" s="286"/>
      <c r="JQ142" s="286"/>
      <c r="JS142" s="286"/>
      <c r="JU142" s="286"/>
      <c r="JV142" s="460"/>
      <c r="JX142" s="286"/>
      <c r="JZ142" s="286"/>
      <c r="KB142" s="286"/>
      <c r="KD142" s="286"/>
      <c r="KE142" s="460"/>
      <c r="KG142" s="286"/>
      <c r="KI142" s="286"/>
      <c r="KK142" s="286"/>
      <c r="KM142" s="286"/>
      <c r="KN142" s="460"/>
      <c r="KP142" s="286"/>
      <c r="KR142" s="286"/>
      <c r="KT142" s="286"/>
      <c r="KV142" s="286"/>
      <c r="KW142" s="460"/>
      <c r="KY142" s="286"/>
      <c r="LA142" s="286"/>
      <c r="LC142" s="286"/>
      <c r="LE142" s="286"/>
      <c r="LF142" s="460"/>
      <c r="LH142" s="286"/>
      <c r="LJ142" s="286"/>
      <c r="LL142" s="286"/>
      <c r="LN142" s="286"/>
      <c r="LO142" s="460"/>
      <c r="LQ142" s="286"/>
      <c r="LS142" s="286"/>
      <c r="LU142" s="286"/>
      <c r="LW142" s="286"/>
      <c r="LX142" s="460"/>
      <c r="LZ142" s="286"/>
      <c r="MB142" s="286"/>
      <c r="MD142" s="286"/>
      <c r="MF142" s="286"/>
      <c r="MG142" s="460"/>
      <c r="MI142" s="286"/>
      <c r="MK142" s="286"/>
      <c r="MM142" s="286"/>
      <c r="MO142" s="286"/>
      <c r="MP142" s="460"/>
      <c r="MR142" s="286"/>
      <c r="MT142" s="286"/>
      <c r="MV142" s="286"/>
      <c r="MX142" s="286"/>
      <c r="MY142" s="460"/>
      <c r="NA142" s="286"/>
      <c r="NC142" s="286"/>
      <c r="NE142" s="286"/>
      <c r="NG142" s="286"/>
      <c r="NH142" s="460"/>
    </row>
    <row r="143" spans="1:372" s="443" customFormat="1" ht="18">
      <c r="A143" s="306" t="s">
        <v>2280</v>
      </c>
      <c r="B143" s="59"/>
      <c r="C143" s="460"/>
      <c r="E143" s="444" t="s">
        <v>187</v>
      </c>
      <c r="F143" s="661"/>
      <c r="G143" s="444" t="s">
        <v>183</v>
      </c>
      <c r="H143" s="662"/>
      <c r="I143" s="444" t="s">
        <v>184</v>
      </c>
      <c r="J143" s="662"/>
      <c r="K143" s="444" t="s">
        <v>185</v>
      </c>
      <c r="L143" s="460"/>
      <c r="N143" s="444" t="s">
        <v>187</v>
      </c>
      <c r="O143" s="24"/>
      <c r="P143" s="444" t="s">
        <v>183</v>
      </c>
      <c r="Q143" s="24"/>
      <c r="R143" s="444" t="s">
        <v>184</v>
      </c>
      <c r="S143" s="24"/>
      <c r="T143" s="444" t="s">
        <v>185</v>
      </c>
      <c r="U143" s="460"/>
      <c r="V143" s="24"/>
      <c r="W143" s="444" t="s">
        <v>187</v>
      </c>
      <c r="X143" s="24"/>
      <c r="Y143" s="444" t="s">
        <v>183</v>
      </c>
      <c r="Z143" s="24"/>
      <c r="AA143" s="444" t="s">
        <v>184</v>
      </c>
      <c r="AB143" s="722">
        <v>608.80000000000007</v>
      </c>
      <c r="AC143" s="444" t="s">
        <v>185</v>
      </c>
      <c r="AD143" s="460"/>
      <c r="AF143" s="444" t="s">
        <v>187</v>
      </c>
      <c r="AG143" s="24"/>
      <c r="AH143" s="444" t="s">
        <v>183</v>
      </c>
      <c r="AI143" s="24"/>
      <c r="AJ143" s="444" t="s">
        <v>184</v>
      </c>
      <c r="AK143" s="722">
        <v>362.39999999999986</v>
      </c>
      <c r="AL143" s="444" t="s">
        <v>185</v>
      </c>
      <c r="AM143" s="460"/>
      <c r="AO143" s="286"/>
      <c r="AP143" s="24"/>
      <c r="AQ143" s="286"/>
      <c r="AS143" s="286"/>
      <c r="AU143" s="286"/>
      <c r="AV143" s="460"/>
      <c r="AW143" s="24"/>
      <c r="AX143" s="286"/>
      <c r="AY143" s="24"/>
      <c r="AZ143" s="286"/>
      <c r="BA143" s="24"/>
      <c r="BB143" s="286"/>
      <c r="BC143" s="24"/>
      <c r="BD143" s="286"/>
      <c r="BE143" s="460"/>
      <c r="BG143" s="286"/>
      <c r="BH143" s="24"/>
      <c r="BI143" s="286"/>
      <c r="BJ143" s="24"/>
      <c r="BK143" s="286"/>
      <c r="BL143" s="24"/>
      <c r="BM143" s="286"/>
      <c r="BN143" s="460"/>
      <c r="BP143" s="286"/>
      <c r="BR143" s="286"/>
      <c r="BT143" s="286"/>
      <c r="BV143" s="286"/>
      <c r="BW143" s="460"/>
      <c r="BY143" s="286"/>
      <c r="CA143" s="286"/>
      <c r="CC143" s="286"/>
      <c r="CE143" s="286"/>
      <c r="CF143" s="460"/>
      <c r="CH143" s="286"/>
      <c r="CI143" s="24"/>
      <c r="CJ143" s="286"/>
      <c r="CK143" s="24"/>
      <c r="CL143" s="286"/>
      <c r="CM143" s="24"/>
      <c r="CN143" s="286"/>
      <c r="CO143" s="460"/>
      <c r="CQ143" s="286"/>
      <c r="CR143" s="24"/>
      <c r="CS143" s="286"/>
      <c r="CT143" s="24"/>
      <c r="CU143" s="286"/>
      <c r="CV143" s="24"/>
      <c r="CW143" s="286"/>
      <c r="CX143" s="460"/>
      <c r="CZ143" s="286"/>
      <c r="DA143" s="24"/>
      <c r="DB143" s="286"/>
      <c r="DC143" s="24"/>
      <c r="DD143" s="286"/>
      <c r="DE143" s="24"/>
      <c r="DF143" s="286"/>
      <c r="DG143" s="460"/>
      <c r="DI143" s="286"/>
      <c r="DJ143" s="24"/>
      <c r="DK143" s="286"/>
      <c r="DL143" s="24"/>
      <c r="DM143" s="286"/>
      <c r="DN143" s="24"/>
      <c r="DO143" s="286"/>
      <c r="DP143" s="460"/>
      <c r="DR143" s="286"/>
      <c r="DS143" s="24"/>
      <c r="DT143" s="286"/>
      <c r="DU143" s="24"/>
      <c r="DV143" s="286"/>
      <c r="DW143" s="24"/>
      <c r="DX143" s="286"/>
      <c r="DY143" s="460"/>
      <c r="EA143" s="286"/>
      <c r="EB143" s="24"/>
      <c r="EC143" s="286"/>
      <c r="ED143" s="24"/>
      <c r="EE143" s="286"/>
      <c r="EF143" s="24"/>
      <c r="EG143" s="286"/>
      <c r="EH143" s="460"/>
      <c r="EJ143" s="286"/>
      <c r="EK143" s="24"/>
      <c r="EL143" s="286"/>
      <c r="EM143" s="24"/>
      <c r="EN143" s="286"/>
      <c r="EO143" s="24"/>
      <c r="EP143" s="286"/>
      <c r="EQ143" s="460"/>
      <c r="ES143" s="286"/>
      <c r="ET143" s="24"/>
      <c r="EU143" s="286"/>
      <c r="EV143" s="24"/>
      <c r="EW143" s="286"/>
      <c r="EX143" s="24"/>
      <c r="EY143" s="286"/>
      <c r="EZ143" s="460"/>
      <c r="FB143" s="286"/>
      <c r="FC143" s="24"/>
      <c r="FD143" s="286"/>
      <c r="FE143" s="24"/>
      <c r="FF143" s="286"/>
      <c r="FG143" s="24"/>
      <c r="FH143" s="286"/>
      <c r="FI143" s="460"/>
      <c r="FK143" s="286"/>
      <c r="FL143" s="24"/>
      <c r="FM143" s="286"/>
      <c r="FN143" s="24"/>
      <c r="FO143" s="286"/>
      <c r="FP143" s="24"/>
      <c r="FQ143" s="286"/>
      <c r="FR143" s="460"/>
      <c r="FT143" s="286"/>
      <c r="FU143" s="24"/>
      <c r="FV143" s="286"/>
      <c r="FW143" s="24"/>
      <c r="FX143" s="286"/>
      <c r="FY143" s="24"/>
      <c r="FZ143" s="286"/>
      <c r="GA143" s="460"/>
      <c r="GC143" s="286"/>
      <c r="GD143" s="24"/>
      <c r="GE143" s="286"/>
      <c r="GF143" s="24"/>
      <c r="GG143" s="286"/>
      <c r="GH143" s="24"/>
      <c r="GI143" s="286"/>
      <c r="GJ143" s="460"/>
      <c r="GL143" s="286"/>
      <c r="GM143" s="24"/>
      <c r="GN143" s="286"/>
      <c r="GO143" s="24"/>
      <c r="GP143" s="286"/>
      <c r="GQ143" s="24"/>
      <c r="GR143" s="286"/>
      <c r="GS143" s="460"/>
      <c r="GU143" s="286"/>
      <c r="GV143" s="24"/>
      <c r="GW143" s="286"/>
      <c r="GX143" s="24"/>
      <c r="GY143" s="286"/>
      <c r="GZ143" s="24"/>
      <c r="HA143" s="286"/>
      <c r="HB143" s="460"/>
      <c r="HD143" s="286"/>
      <c r="HF143" s="286"/>
      <c r="HH143" s="286"/>
      <c r="HJ143" s="286"/>
      <c r="HK143" s="460"/>
      <c r="HM143" s="286"/>
      <c r="HO143" s="286"/>
      <c r="HQ143" s="286"/>
      <c r="HS143" s="286"/>
      <c r="HT143" s="460"/>
      <c r="HV143" s="286"/>
      <c r="HX143" s="286"/>
      <c r="HZ143" s="286"/>
      <c r="IB143" s="286"/>
      <c r="IC143" s="460"/>
      <c r="IE143" s="286"/>
      <c r="IG143" s="286"/>
      <c r="II143" s="286"/>
      <c r="IK143" s="286"/>
      <c r="IL143" s="460"/>
      <c r="IN143" s="286"/>
      <c r="IP143" s="286"/>
      <c r="IR143" s="286"/>
      <c r="IT143" s="286"/>
      <c r="IU143" s="460"/>
      <c r="IW143" s="286"/>
      <c r="IY143" s="286"/>
      <c r="JA143" s="286"/>
      <c r="JC143" s="286"/>
      <c r="JD143" s="460"/>
      <c r="JF143" s="286"/>
      <c r="JH143" s="286"/>
      <c r="JJ143" s="286"/>
      <c r="JL143" s="286"/>
      <c r="JM143" s="460"/>
      <c r="JO143" s="286"/>
      <c r="JQ143" s="286"/>
      <c r="JS143" s="286"/>
      <c r="JU143" s="286"/>
      <c r="JV143" s="460"/>
      <c r="JX143" s="286"/>
      <c r="JZ143" s="286"/>
      <c r="KB143" s="286"/>
      <c r="KD143" s="286"/>
      <c r="KE143" s="460"/>
      <c r="KG143" s="286"/>
      <c r="KI143" s="286"/>
      <c r="KK143" s="286"/>
      <c r="KM143" s="286"/>
      <c r="KN143" s="460"/>
      <c r="KP143" s="286"/>
      <c r="KR143" s="286"/>
      <c r="KT143" s="286"/>
      <c r="KV143" s="286"/>
      <c r="KW143" s="460"/>
      <c r="KY143" s="286"/>
      <c r="LA143" s="286"/>
      <c r="LC143" s="286"/>
      <c r="LE143" s="286"/>
      <c r="LF143" s="460"/>
      <c r="LH143" s="286"/>
      <c r="LJ143" s="286"/>
      <c r="LL143" s="286"/>
      <c r="LN143" s="286"/>
      <c r="LO143" s="460"/>
      <c r="LQ143" s="286"/>
      <c r="LS143" s="286"/>
      <c r="LU143" s="286"/>
      <c r="LW143" s="286"/>
      <c r="LX143" s="460"/>
      <c r="LZ143" s="286"/>
      <c r="MB143" s="286"/>
      <c r="MD143" s="286"/>
      <c r="MF143" s="286"/>
      <c r="MG143" s="460"/>
      <c r="MI143" s="286"/>
      <c r="MK143" s="286"/>
      <c r="MM143" s="286"/>
      <c r="MO143" s="286"/>
      <c r="MP143" s="460"/>
      <c r="MR143" s="286"/>
      <c r="MT143" s="286"/>
      <c r="MV143" s="286"/>
      <c r="MX143" s="286"/>
      <c r="MY143" s="460"/>
      <c r="NA143" s="286"/>
      <c r="NC143" s="286"/>
      <c r="NE143" s="286"/>
      <c r="NG143" s="286"/>
      <c r="NH143" s="460"/>
    </row>
    <row r="144" spans="1:372" s="443" customFormat="1" ht="18">
      <c r="A144" s="110">
        <v>2022</v>
      </c>
      <c r="B144" s="59">
        <f>SUM(D144:AAP144)</f>
        <v>971.19999999999993</v>
      </c>
      <c r="C144" s="460"/>
      <c r="E144" s="286">
        <f>D143*0.25</f>
        <v>0</v>
      </c>
      <c r="F144" s="24"/>
      <c r="G144" s="286">
        <f>F143*0.5</f>
        <v>0</v>
      </c>
      <c r="I144" s="286">
        <f>H143*0.75</f>
        <v>0</v>
      </c>
      <c r="K144" s="286">
        <f>J143*1</f>
        <v>0</v>
      </c>
      <c r="L144" s="460"/>
      <c r="N144" s="286">
        <f>M143*0.25</f>
        <v>0</v>
      </c>
      <c r="P144" s="286">
        <f>O143*0.5</f>
        <v>0</v>
      </c>
      <c r="R144" s="286">
        <f>Q143*0.75</f>
        <v>0</v>
      </c>
      <c r="T144" s="286">
        <f>S143*1</f>
        <v>0</v>
      </c>
      <c r="U144" s="460"/>
      <c r="V144" s="24"/>
      <c r="W144" s="286">
        <f>V143*0.25</f>
        <v>0</v>
      </c>
      <c r="X144" s="24"/>
      <c r="Y144" s="286">
        <f>X143*0.5</f>
        <v>0</v>
      </c>
      <c r="Z144" s="24"/>
      <c r="AA144" s="286">
        <f>Z143*0.75</f>
        <v>0</v>
      </c>
      <c r="AB144"/>
      <c r="AC144" s="286">
        <f t="shared" ref="AC144:AC175" si="129">AB143*1</f>
        <v>608.80000000000007</v>
      </c>
      <c r="AD144" s="460"/>
      <c r="AF144" s="286">
        <f>AE143*0.25</f>
        <v>0</v>
      </c>
      <c r="AH144" s="286">
        <f>AG143*0.5</f>
        <v>0</v>
      </c>
      <c r="AI144" s="293"/>
      <c r="AJ144" s="286">
        <f>AI143*0.75</f>
        <v>0</v>
      </c>
      <c r="AK144" s="293"/>
      <c r="AL144" s="286">
        <f t="shared" ref="AL144:AL175" si="130">AK143*1</f>
        <v>362.39999999999986</v>
      </c>
      <c r="AM144" s="460"/>
      <c r="AO144" s="286"/>
      <c r="AP144" s="24"/>
      <c r="AQ144" s="286"/>
      <c r="AS144" s="286"/>
      <c r="AU144" s="286"/>
      <c r="AV144" s="460"/>
      <c r="AW144" s="24"/>
      <c r="AX144" s="286"/>
      <c r="AY144" s="24"/>
      <c r="AZ144" s="286"/>
      <c r="BA144" s="24"/>
      <c r="BB144" s="286"/>
      <c r="BC144" s="24"/>
      <c r="BD144" s="286"/>
      <c r="BE144" s="460"/>
      <c r="BG144" s="286"/>
      <c r="BH144" s="24"/>
      <c r="BI144" s="286"/>
      <c r="BJ144" s="24"/>
      <c r="BK144" s="286"/>
      <c r="BL144" s="24"/>
      <c r="BM144" s="286"/>
      <c r="BN144" s="460"/>
      <c r="BP144" s="286"/>
      <c r="BR144" s="286"/>
      <c r="BT144" s="286"/>
      <c r="BV144" s="286"/>
      <c r="BW144" s="460"/>
      <c r="BY144" s="286"/>
      <c r="CA144" s="286"/>
      <c r="CC144" s="286"/>
      <c r="CE144" s="286"/>
      <c r="CF144" s="460"/>
      <c r="CH144" s="286"/>
      <c r="CI144" s="24"/>
      <c r="CJ144" s="286"/>
      <c r="CK144" s="24"/>
      <c r="CL144" s="286"/>
      <c r="CM144" s="24"/>
      <c r="CN144" s="286"/>
      <c r="CO144" s="460"/>
      <c r="CQ144" s="286"/>
      <c r="CR144" s="24"/>
      <c r="CS144" s="286"/>
      <c r="CT144" s="24"/>
      <c r="CU144" s="286"/>
      <c r="CV144" s="24"/>
      <c r="CW144" s="286"/>
      <c r="CX144" s="460"/>
      <c r="CZ144" s="286"/>
      <c r="DA144" s="24"/>
      <c r="DB144" s="286"/>
      <c r="DC144" s="24"/>
      <c r="DD144" s="286"/>
      <c r="DE144" s="24"/>
      <c r="DF144" s="286"/>
      <c r="DG144" s="460"/>
      <c r="DI144" s="286"/>
      <c r="DJ144" s="24"/>
      <c r="DK144" s="286"/>
      <c r="DL144" s="24"/>
      <c r="DM144" s="286"/>
      <c r="DN144" s="24"/>
      <c r="DO144" s="286"/>
      <c r="DP144" s="460"/>
      <c r="DR144" s="286"/>
      <c r="DS144" s="24"/>
      <c r="DT144" s="286"/>
      <c r="DU144" s="24"/>
      <c r="DV144" s="286"/>
      <c r="DW144" s="24"/>
      <c r="DX144" s="286"/>
      <c r="DY144" s="460"/>
      <c r="EA144" s="286"/>
      <c r="EB144" s="24"/>
      <c r="EC144" s="286"/>
      <c r="ED144" s="24"/>
      <c r="EE144" s="286"/>
      <c r="EF144" s="24"/>
      <c r="EG144" s="286"/>
      <c r="EH144" s="460"/>
      <c r="EJ144" s="286"/>
      <c r="EK144" s="24"/>
      <c r="EL144" s="286"/>
      <c r="EM144" s="24"/>
      <c r="EN144" s="286"/>
      <c r="EO144" s="24"/>
      <c r="EP144" s="286"/>
      <c r="EQ144" s="460"/>
      <c r="ES144" s="286"/>
      <c r="ET144" s="24"/>
      <c r="EU144" s="286"/>
      <c r="EV144" s="24"/>
      <c r="EW144" s="286"/>
      <c r="EX144" s="24"/>
      <c r="EY144" s="286"/>
      <c r="EZ144" s="460"/>
      <c r="FB144" s="286"/>
      <c r="FC144" s="24"/>
      <c r="FD144" s="286"/>
      <c r="FE144" s="24"/>
      <c r="FF144" s="286"/>
      <c r="FG144" s="24"/>
      <c r="FH144" s="286"/>
      <c r="FI144" s="460"/>
      <c r="FK144" s="286"/>
      <c r="FL144" s="24"/>
      <c r="FM144" s="286"/>
      <c r="FN144" s="24"/>
      <c r="FO144" s="286"/>
      <c r="FP144" s="24"/>
      <c r="FQ144" s="286"/>
      <c r="FR144" s="460"/>
      <c r="FT144" s="286"/>
      <c r="FU144" s="24"/>
      <c r="FV144" s="286"/>
      <c r="FW144" s="24"/>
      <c r="FX144" s="286"/>
      <c r="FY144" s="24"/>
      <c r="FZ144" s="286"/>
      <c r="GA144" s="460"/>
      <c r="GC144" s="286"/>
      <c r="GD144" s="24"/>
      <c r="GE144" s="286"/>
      <c r="GF144" s="24"/>
      <c r="GG144" s="286"/>
      <c r="GH144" s="24"/>
      <c r="GI144" s="286"/>
      <c r="GJ144" s="460"/>
      <c r="GL144" s="286"/>
      <c r="GM144" s="24"/>
      <c r="GN144" s="286"/>
      <c r="GO144" s="24"/>
      <c r="GP144" s="286"/>
      <c r="GQ144" s="24"/>
      <c r="GR144" s="286"/>
      <c r="GS144" s="460"/>
      <c r="GU144" s="286"/>
      <c r="GV144" s="24"/>
      <c r="GW144" s="286"/>
      <c r="GX144" s="24"/>
      <c r="GY144" s="286"/>
      <c r="GZ144" s="24"/>
      <c r="HA144" s="286"/>
      <c r="HB144" s="460"/>
      <c r="HD144" s="286"/>
      <c r="HF144" s="286"/>
      <c r="HH144" s="286"/>
      <c r="HJ144" s="286"/>
      <c r="HK144" s="460"/>
      <c r="HM144" s="286"/>
      <c r="HO144" s="286"/>
      <c r="HQ144" s="286"/>
      <c r="HS144" s="286"/>
      <c r="HT144" s="460"/>
      <c r="HV144" s="286"/>
      <c r="HX144" s="286"/>
      <c r="HZ144" s="286"/>
      <c r="IB144" s="286"/>
      <c r="IC144" s="460"/>
      <c r="IE144" s="286"/>
      <c r="IG144" s="286"/>
      <c r="II144" s="286"/>
      <c r="IK144" s="286"/>
      <c r="IL144" s="460"/>
      <c r="IN144" s="286"/>
      <c r="IP144" s="286"/>
      <c r="IR144" s="286"/>
      <c r="IT144" s="286"/>
      <c r="IU144" s="460"/>
      <c r="IW144" s="286"/>
      <c r="IY144" s="286"/>
      <c r="JA144" s="286"/>
      <c r="JC144" s="286"/>
      <c r="JD144" s="460"/>
      <c r="JF144" s="286"/>
      <c r="JH144" s="286"/>
      <c r="JJ144" s="286"/>
      <c r="JL144" s="286"/>
      <c r="JM144" s="460"/>
      <c r="JO144" s="286"/>
      <c r="JQ144" s="286"/>
      <c r="JS144" s="286"/>
      <c r="JU144" s="286"/>
      <c r="JV144" s="460"/>
      <c r="JX144" s="286"/>
      <c r="JZ144" s="286"/>
      <c r="KB144" s="286"/>
      <c r="KD144" s="286"/>
      <c r="KE144" s="460"/>
      <c r="KG144" s="286"/>
      <c r="KI144" s="286"/>
      <c r="KK144" s="286"/>
      <c r="KM144" s="286"/>
      <c r="KN144" s="460"/>
      <c r="KP144" s="286"/>
      <c r="KR144" s="286"/>
      <c r="KT144" s="286"/>
      <c r="KV144" s="286"/>
      <c r="KW144" s="460"/>
      <c r="KY144" s="286"/>
      <c r="LA144" s="286"/>
      <c r="LC144" s="286"/>
      <c r="LE144" s="286"/>
      <c r="LF144" s="460"/>
      <c r="LH144" s="286"/>
      <c r="LJ144" s="286"/>
      <c r="LL144" s="286"/>
      <c r="LN144" s="286"/>
      <c r="LO144" s="460"/>
      <c r="LQ144" s="286"/>
      <c r="LS144" s="286"/>
      <c r="LU144" s="286"/>
      <c r="LW144" s="286"/>
      <c r="LX144" s="460"/>
      <c r="LZ144" s="286"/>
      <c r="MB144" s="286"/>
      <c r="MD144" s="286"/>
      <c r="MF144" s="286"/>
      <c r="MG144" s="460"/>
      <c r="MI144" s="286"/>
      <c r="MK144" s="286"/>
      <c r="MM144" s="286"/>
      <c r="MO144" s="286"/>
      <c r="MP144" s="460"/>
      <c r="MR144" s="286"/>
      <c r="MT144" s="286"/>
      <c r="MV144" s="286"/>
      <c r="MX144" s="286"/>
      <c r="MY144" s="460"/>
      <c r="NA144" s="286"/>
      <c r="NC144" s="286"/>
      <c r="NE144" s="286"/>
      <c r="NG144" s="286"/>
      <c r="NH144" s="460"/>
    </row>
    <row r="145" spans="1:372" s="50" customFormat="1" ht="15.75">
      <c r="A145" s="253"/>
      <c r="B145" s="256"/>
      <c r="C145" s="255"/>
      <c r="D145" s="305"/>
      <c r="E145" s="463"/>
      <c r="F145" s="178"/>
      <c r="G145" s="463"/>
      <c r="H145" s="305"/>
      <c r="I145" s="463"/>
      <c r="J145" s="305"/>
      <c r="K145" s="305"/>
      <c r="L145" s="255"/>
      <c r="M145" s="305"/>
      <c r="N145" s="463"/>
      <c r="O145" s="305"/>
      <c r="P145" s="463"/>
      <c r="Q145" s="305"/>
      <c r="R145" s="463"/>
      <c r="S145" s="305"/>
      <c r="T145" s="305"/>
      <c r="U145" s="255"/>
      <c r="V145" s="305"/>
      <c r="W145" s="463"/>
      <c r="X145" s="305"/>
      <c r="Y145" s="463"/>
      <c r="Z145" s="178"/>
      <c r="AA145" s="305"/>
      <c r="AC145" s="48"/>
      <c r="AD145" s="255"/>
      <c r="AE145" s="178"/>
      <c r="AF145" s="355"/>
      <c r="AG145" s="178"/>
      <c r="AH145" s="305"/>
      <c r="AI145" s="178"/>
      <c r="AJ145" s="305"/>
      <c r="AL145" s="48"/>
      <c r="AM145" s="255"/>
      <c r="AN145" s="305"/>
      <c r="AO145" s="355"/>
      <c r="AP145" s="178"/>
      <c r="AQ145" s="305"/>
      <c r="AR145" s="305"/>
      <c r="AS145" s="305"/>
      <c r="AT145" s="305"/>
      <c r="AU145" s="48"/>
      <c r="AV145" s="255"/>
      <c r="AW145" s="178"/>
      <c r="AX145" s="355"/>
      <c r="AY145" s="178"/>
      <c r="AZ145" s="305"/>
      <c r="BA145" s="305"/>
      <c r="BB145" s="305"/>
      <c r="BC145" s="305"/>
      <c r="BD145" s="48"/>
      <c r="BE145" s="255"/>
      <c r="BF145" s="305"/>
      <c r="BG145" s="355"/>
      <c r="BH145" s="178"/>
      <c r="BI145" s="305"/>
      <c r="BJ145" s="178"/>
      <c r="BK145" s="305"/>
      <c r="BL145" s="178"/>
      <c r="BM145" s="48"/>
      <c r="BN145" s="255"/>
      <c r="BO145" s="305"/>
      <c r="BP145" s="355"/>
      <c r="BQ145" s="305"/>
      <c r="BR145" s="305"/>
      <c r="BS145" s="305"/>
      <c r="BT145" s="305"/>
      <c r="BU145" s="305"/>
      <c r="BV145" s="48"/>
      <c r="BW145" s="255"/>
      <c r="BX145" s="305"/>
      <c r="BY145" s="355"/>
      <c r="BZ145" s="305"/>
      <c r="CA145" s="305"/>
      <c r="CB145" s="305"/>
      <c r="CC145" s="305"/>
      <c r="CD145" s="305"/>
      <c r="CE145" s="48"/>
      <c r="CF145" s="255"/>
      <c r="CG145" s="305"/>
      <c r="CH145" s="355"/>
      <c r="CI145" s="178"/>
      <c r="CJ145" s="305"/>
      <c r="CK145" s="178"/>
      <c r="CL145" s="305"/>
      <c r="CM145" s="178"/>
      <c r="CN145" s="48"/>
      <c r="CO145" s="255"/>
      <c r="CP145" s="305"/>
      <c r="CQ145" s="355"/>
      <c r="CR145" s="178"/>
      <c r="CS145" s="305"/>
      <c r="CT145" s="178"/>
      <c r="CU145" s="305"/>
      <c r="CV145" s="178"/>
      <c r="CW145" s="48"/>
      <c r="CX145" s="255"/>
      <c r="CY145" s="305"/>
      <c r="CZ145" s="355"/>
      <c r="DA145" s="178"/>
      <c r="DB145" s="305"/>
      <c r="DC145" s="178"/>
      <c r="DD145" s="305"/>
      <c r="DE145" s="178"/>
      <c r="DF145" s="48"/>
      <c r="DG145" s="255"/>
      <c r="DH145" s="305"/>
      <c r="DI145" s="355"/>
      <c r="DJ145" s="178"/>
      <c r="DK145" s="305"/>
      <c r="DL145" s="178"/>
      <c r="DM145" s="305"/>
      <c r="DN145" s="178"/>
      <c r="DO145" s="48"/>
      <c r="DP145" s="255"/>
      <c r="DQ145" s="305"/>
      <c r="DR145" s="355"/>
      <c r="DS145" s="178"/>
      <c r="DT145" s="305"/>
      <c r="DU145" s="178"/>
      <c r="DV145" s="305"/>
      <c r="DW145" s="178"/>
      <c r="DX145" s="48"/>
      <c r="DY145" s="255"/>
      <c r="DZ145" s="305"/>
      <c r="EA145" s="355"/>
      <c r="EB145" s="178"/>
      <c r="EC145" s="305"/>
      <c r="ED145" s="178"/>
      <c r="EE145" s="305"/>
      <c r="EF145" s="178"/>
      <c r="EG145" s="48"/>
      <c r="EH145" s="255"/>
      <c r="EI145" s="305"/>
      <c r="EJ145" s="355"/>
      <c r="EK145" s="178"/>
      <c r="EL145" s="305"/>
      <c r="EM145" s="178"/>
      <c r="EN145" s="305"/>
      <c r="EO145" s="178"/>
      <c r="EP145" s="48"/>
      <c r="EQ145" s="255"/>
      <c r="ER145" s="305"/>
      <c r="ES145" s="355"/>
      <c r="ET145" s="178"/>
      <c r="EU145" s="305"/>
      <c r="EV145" s="178"/>
      <c r="EW145" s="305"/>
      <c r="EX145" s="178"/>
      <c r="EY145" s="48"/>
      <c r="EZ145" s="255"/>
      <c r="FA145" s="305"/>
      <c r="FB145" s="355"/>
      <c r="FC145" s="178"/>
      <c r="FD145" s="305"/>
      <c r="FE145" s="178"/>
      <c r="FF145" s="305"/>
      <c r="FG145" s="178"/>
      <c r="FH145" s="48"/>
      <c r="FI145" s="255"/>
      <c r="FJ145" s="305"/>
      <c r="FK145" s="355"/>
      <c r="FL145" s="178"/>
      <c r="FM145" s="305"/>
      <c r="FN145" s="178"/>
      <c r="FO145" s="305"/>
      <c r="FP145" s="178"/>
      <c r="FQ145" s="48"/>
      <c r="FR145" s="255"/>
      <c r="FS145" s="305"/>
      <c r="FT145" s="355"/>
      <c r="FU145" s="178"/>
      <c r="FV145" s="305"/>
      <c r="FW145" s="178"/>
      <c r="FX145" s="305"/>
      <c r="FY145" s="178"/>
      <c r="FZ145" s="48"/>
      <c r="GA145" s="255"/>
      <c r="GB145" s="305"/>
      <c r="GC145" s="355"/>
      <c r="GD145" s="178"/>
      <c r="GE145" s="305"/>
      <c r="GF145" s="178"/>
      <c r="GG145" s="305"/>
      <c r="GH145" s="178"/>
      <c r="GI145" s="48"/>
      <c r="GJ145" s="255"/>
      <c r="GK145" s="305"/>
      <c r="GL145" s="355"/>
      <c r="GM145" s="178"/>
      <c r="GN145" s="305"/>
      <c r="GO145" s="178"/>
      <c r="GP145" s="305"/>
      <c r="GQ145" s="178"/>
      <c r="GR145" s="48"/>
      <c r="GS145" s="255"/>
      <c r="GT145" s="305"/>
      <c r="GU145" s="355"/>
      <c r="GV145" s="178"/>
      <c r="GW145" s="305"/>
      <c r="GX145" s="178"/>
      <c r="GY145" s="305"/>
      <c r="GZ145" s="178"/>
      <c r="HA145" s="305"/>
      <c r="HB145" s="255"/>
      <c r="HC145" s="305"/>
      <c r="HD145" s="355"/>
      <c r="HE145" s="305"/>
      <c r="HF145" s="305"/>
      <c r="HG145" s="305"/>
      <c r="HH145" s="305"/>
      <c r="HI145" s="305"/>
      <c r="HJ145" s="48"/>
      <c r="HK145" s="255"/>
      <c r="HL145" s="305"/>
      <c r="HM145" s="355"/>
      <c r="HN145" s="305"/>
      <c r="HO145" s="305"/>
      <c r="HP145" s="305"/>
      <c r="HQ145" s="305"/>
      <c r="HR145" s="305"/>
      <c r="HS145" s="48"/>
      <c r="HT145" s="255"/>
      <c r="HU145" s="305"/>
      <c r="HV145" s="355"/>
      <c r="HW145" s="305"/>
      <c r="HX145" s="305"/>
      <c r="HY145" s="305"/>
      <c r="HZ145" s="305"/>
      <c r="IA145" s="305"/>
      <c r="IB145" s="48"/>
      <c r="IC145" s="255"/>
      <c r="ID145" s="305"/>
      <c r="IE145" s="355"/>
      <c r="IF145" s="305"/>
      <c r="IG145" s="305"/>
      <c r="IH145" s="305"/>
      <c r="II145" s="305"/>
      <c r="IJ145" s="305"/>
      <c r="IK145" s="305"/>
      <c r="IL145" s="255"/>
      <c r="IM145" s="305"/>
      <c r="IN145" s="355"/>
      <c r="IO145" s="305"/>
      <c r="IP145" s="305"/>
      <c r="IQ145" s="305"/>
      <c r="IR145" s="305"/>
      <c r="IS145" s="305"/>
      <c r="IT145" s="48"/>
      <c r="IU145" s="255"/>
      <c r="IV145" s="305"/>
      <c r="IW145" s="355"/>
      <c r="IX145" s="305"/>
      <c r="IY145" s="305"/>
      <c r="IZ145" s="305"/>
      <c r="JA145" s="305"/>
      <c r="JB145" s="305"/>
      <c r="JC145" s="48"/>
      <c r="JD145" s="255"/>
      <c r="JE145" s="305"/>
      <c r="JF145" s="355"/>
      <c r="JG145" s="305"/>
      <c r="JH145" s="305"/>
      <c r="JI145" s="305"/>
      <c r="JJ145" s="305"/>
      <c r="JK145" s="305"/>
      <c r="JL145" s="48"/>
      <c r="JM145" s="255"/>
      <c r="JN145" s="305"/>
      <c r="JO145" s="355"/>
      <c r="JP145" s="305"/>
      <c r="JQ145" s="305"/>
      <c r="JR145" s="305"/>
      <c r="JS145" s="305"/>
      <c r="JT145" s="305"/>
      <c r="JU145" s="305"/>
      <c r="JV145" s="255"/>
      <c r="JW145" s="305"/>
      <c r="JX145" s="355"/>
      <c r="JY145" s="305"/>
      <c r="JZ145" s="305"/>
      <c r="KA145" s="305"/>
      <c r="KB145" s="305"/>
      <c r="KC145" s="305"/>
      <c r="KD145" s="48"/>
      <c r="KE145" s="255"/>
      <c r="KF145" s="305"/>
      <c r="KG145" s="355"/>
      <c r="KH145" s="305"/>
      <c r="KI145" s="305"/>
      <c r="KJ145" s="305"/>
      <c r="KK145" s="305"/>
      <c r="KL145" s="305"/>
      <c r="KM145" s="48"/>
      <c r="KN145" s="255"/>
      <c r="KO145" s="305"/>
      <c r="KP145" s="355"/>
      <c r="KQ145" s="305"/>
      <c r="KR145" s="305"/>
      <c r="KS145" s="305"/>
      <c r="KT145" s="305"/>
      <c r="KU145" s="305"/>
      <c r="KV145" s="305"/>
      <c r="KW145" s="255"/>
      <c r="KX145" s="305"/>
      <c r="KY145" s="355"/>
      <c r="KZ145" s="305"/>
      <c r="LA145" s="305"/>
      <c r="LB145" s="305"/>
      <c r="LC145" s="305"/>
      <c r="LD145" s="305"/>
      <c r="LE145" s="305"/>
      <c r="LF145" s="255"/>
      <c r="LG145" s="305"/>
      <c r="LH145" s="355"/>
      <c r="LI145" s="305"/>
      <c r="LJ145" s="305"/>
      <c r="LK145" s="305"/>
      <c r="LL145" s="305"/>
      <c r="LM145" s="305"/>
      <c r="LN145" s="48"/>
      <c r="LO145" s="255"/>
      <c r="LP145" s="305"/>
      <c r="LQ145" s="355"/>
      <c r="LR145" s="305"/>
      <c r="LS145" s="305"/>
      <c r="LT145" s="305"/>
      <c r="LU145" s="305"/>
      <c r="LV145" s="305"/>
      <c r="LW145" s="48"/>
      <c r="LX145" s="255"/>
      <c r="LY145" s="305"/>
      <c r="LZ145" s="355"/>
      <c r="MA145" s="305"/>
      <c r="MB145" s="305"/>
      <c r="MC145" s="305"/>
      <c r="MD145" s="305"/>
      <c r="ME145" s="305"/>
      <c r="MF145" s="305"/>
      <c r="MG145" s="255"/>
      <c r="MH145" s="305"/>
      <c r="MI145" s="355"/>
      <c r="MJ145" s="305"/>
      <c r="MK145" s="305"/>
      <c r="ML145" s="305"/>
      <c r="MM145" s="305"/>
      <c r="MN145" s="305"/>
      <c r="MO145" s="48"/>
      <c r="MP145" s="255"/>
      <c r="MQ145" s="305"/>
      <c r="MR145" s="355"/>
      <c r="MS145" s="305"/>
      <c r="MT145" s="305"/>
      <c r="MU145" s="305"/>
      <c r="MV145" s="305"/>
      <c r="MW145" s="305"/>
      <c r="MX145" s="48"/>
      <c r="MY145" s="255"/>
      <c r="MZ145" s="305"/>
      <c r="NA145" s="355"/>
      <c r="NB145" s="305"/>
      <c r="NC145" s="305"/>
      <c r="ND145" s="305"/>
      <c r="NE145" s="305"/>
      <c r="NF145" s="305"/>
      <c r="NG145" s="48"/>
      <c r="NH145" s="255"/>
    </row>
    <row r="146" spans="1:372" ht="15">
      <c r="A146" s="106" t="s">
        <v>1842</v>
      </c>
      <c r="C146" s="460"/>
      <c r="D146" s="443"/>
      <c r="E146" s="444" t="s">
        <v>187</v>
      </c>
      <c r="F146" s="661">
        <v>151.80000000000001</v>
      </c>
      <c r="G146" s="444" t="s">
        <v>183</v>
      </c>
      <c r="H146" s="662"/>
      <c r="I146" s="444" t="s">
        <v>184</v>
      </c>
      <c r="J146" s="662"/>
      <c r="K146" s="444" t="s">
        <v>185</v>
      </c>
      <c r="L146" s="460"/>
      <c r="M146" s="443"/>
      <c r="N146" s="444" t="s">
        <v>187</v>
      </c>
      <c r="O146" s="24">
        <v>202.50000000000003</v>
      </c>
      <c r="P146" s="444" t="s">
        <v>183</v>
      </c>
      <c r="Q146" s="24"/>
      <c r="R146" s="444" t="s">
        <v>184</v>
      </c>
      <c r="S146" s="24"/>
      <c r="T146" s="444" t="s">
        <v>185</v>
      </c>
      <c r="U146" s="460"/>
      <c r="V146" s="443"/>
      <c r="W146" s="444" t="s">
        <v>187</v>
      </c>
      <c r="X146" s="24">
        <v>499.89999999999964</v>
      </c>
      <c r="Y146" s="444" t="s">
        <v>183</v>
      </c>
      <c r="Z146" s="24">
        <v>501.80000000000013</v>
      </c>
      <c r="AA146" s="444" t="s">
        <v>184</v>
      </c>
      <c r="AC146" s="444" t="s">
        <v>185</v>
      </c>
      <c r="AD146" s="460"/>
      <c r="AE146" s="443"/>
      <c r="AF146" s="444" t="s">
        <v>187</v>
      </c>
      <c r="AG146" s="24">
        <v>302.39999999999964</v>
      </c>
      <c r="AH146" s="444" t="s">
        <v>183</v>
      </c>
      <c r="AI146" s="24">
        <v>135.30000000000018</v>
      </c>
      <c r="AJ146" s="444" t="s">
        <v>184</v>
      </c>
      <c r="AL146" s="444" t="s">
        <v>185</v>
      </c>
      <c r="AM146" s="460"/>
      <c r="AN146" s="443"/>
      <c r="AO146" s="444" t="s">
        <v>187</v>
      </c>
      <c r="AP146" s="443"/>
      <c r="AQ146" s="444" t="s">
        <v>183</v>
      </c>
      <c r="AR146" s="24">
        <v>181.59999999999991</v>
      </c>
      <c r="AS146" s="444" t="s">
        <v>184</v>
      </c>
      <c r="AT146" s="444">
        <v>787.3</v>
      </c>
      <c r="AU146" s="444" t="s">
        <v>185</v>
      </c>
      <c r="AV146" s="460"/>
      <c r="AW146" s="443"/>
      <c r="AX146" s="444" t="s">
        <v>187</v>
      </c>
      <c r="AY146" s="443"/>
      <c r="AZ146" s="444" t="s">
        <v>183</v>
      </c>
      <c r="BA146" s="24">
        <v>491.69999999999959</v>
      </c>
      <c r="BB146" s="444" t="s">
        <v>184</v>
      </c>
      <c r="BC146" s="24">
        <v>788.39999999999964</v>
      </c>
      <c r="BD146" s="444" t="s">
        <v>185</v>
      </c>
      <c r="BE146" s="460"/>
      <c r="BF146" s="443"/>
      <c r="BG146" s="444" t="s">
        <v>187</v>
      </c>
      <c r="BH146" s="443"/>
      <c r="BI146" s="444" t="s">
        <v>183</v>
      </c>
      <c r="BJ146" s="24">
        <v>409.69999999999982</v>
      </c>
      <c r="BK146" s="444" t="s">
        <v>184</v>
      </c>
      <c r="BL146" s="24">
        <v>1053.0999999999999</v>
      </c>
      <c r="BM146" s="444" t="s">
        <v>185</v>
      </c>
      <c r="BN146" s="460"/>
      <c r="BO146" s="443"/>
      <c r="BP146" s="444" t="s">
        <v>187</v>
      </c>
      <c r="BQ146" s="443"/>
      <c r="BR146" s="444" t="s">
        <v>183</v>
      </c>
      <c r="BS146" s="24">
        <v>422.89999999999964</v>
      </c>
      <c r="BT146" s="444" t="s">
        <v>184</v>
      </c>
      <c r="BU146" s="24">
        <v>807.80000000000018</v>
      </c>
      <c r="BV146" s="444" t="s">
        <v>185</v>
      </c>
      <c r="BW146" s="460"/>
      <c r="BX146" s="443"/>
      <c r="BY146" s="444" t="s">
        <v>187</v>
      </c>
      <c r="BZ146" s="443"/>
      <c r="CA146" s="444" t="s">
        <v>183</v>
      </c>
      <c r="CB146" s="663">
        <v>129.20000000000073</v>
      </c>
      <c r="CC146" s="444" t="s">
        <v>184</v>
      </c>
      <c r="CD146" s="24">
        <v>501.40000000000055</v>
      </c>
      <c r="CE146" s="444" t="s">
        <v>185</v>
      </c>
      <c r="CF146" s="460"/>
      <c r="CG146" s="443"/>
      <c r="CH146" s="444" t="s">
        <v>187</v>
      </c>
      <c r="CI146" s="443"/>
      <c r="CJ146" s="444" t="s">
        <v>183</v>
      </c>
      <c r="CK146" s="443"/>
      <c r="CL146" s="444" t="s">
        <v>184</v>
      </c>
      <c r="CM146" s="24">
        <v>430.50000000000091</v>
      </c>
      <c r="CN146" s="444" t="s">
        <v>185</v>
      </c>
      <c r="CO146" s="460"/>
      <c r="CP146" s="443"/>
      <c r="CQ146" s="444" t="s">
        <v>187</v>
      </c>
      <c r="CR146" s="443"/>
      <c r="CS146" s="444" t="s">
        <v>183</v>
      </c>
      <c r="CT146" s="443"/>
      <c r="CU146" s="444" t="s">
        <v>184</v>
      </c>
      <c r="CV146" s="24">
        <v>283.19999999999982</v>
      </c>
      <c r="CW146" s="444" t="s">
        <v>185</v>
      </c>
      <c r="CX146" s="460"/>
      <c r="CY146" s="443"/>
      <c r="CZ146" s="444" t="s">
        <v>187</v>
      </c>
      <c r="DA146" s="443"/>
      <c r="DB146" s="444" t="s">
        <v>183</v>
      </c>
      <c r="DC146" s="24">
        <v>154.99999999999818</v>
      </c>
      <c r="DD146" s="444" t="s">
        <v>184</v>
      </c>
      <c r="DE146" s="24">
        <v>180</v>
      </c>
      <c r="DF146" s="444" t="s">
        <v>185</v>
      </c>
      <c r="DG146" s="460"/>
      <c r="DH146" s="443"/>
      <c r="DI146" s="444" t="s">
        <v>187</v>
      </c>
      <c r="DJ146" s="443"/>
      <c r="DK146" s="444" t="s">
        <v>183</v>
      </c>
      <c r="DL146" s="443"/>
      <c r="DM146" s="444" t="s">
        <v>184</v>
      </c>
      <c r="DN146" s="24">
        <v>175.10000000000127</v>
      </c>
      <c r="DO146" s="444" t="s">
        <v>185</v>
      </c>
      <c r="DP146" s="460"/>
      <c r="DQ146" s="443"/>
      <c r="DR146" s="444" t="s">
        <v>187</v>
      </c>
      <c r="DS146" s="443"/>
      <c r="DT146" s="444" t="s">
        <v>183</v>
      </c>
      <c r="DU146" s="24">
        <v>145.29999999999927</v>
      </c>
      <c r="DV146" s="444" t="s">
        <v>184</v>
      </c>
      <c r="DW146" s="24">
        <v>393.60000000000036</v>
      </c>
      <c r="DX146" s="444" t="s">
        <v>185</v>
      </c>
      <c r="DY146" s="460"/>
      <c r="DZ146" s="443"/>
      <c r="EA146" s="444" t="s">
        <v>187</v>
      </c>
      <c r="EB146" s="443"/>
      <c r="EC146" s="444" t="s">
        <v>183</v>
      </c>
      <c r="ED146" s="443"/>
      <c r="EE146" s="444" t="s">
        <v>184</v>
      </c>
      <c r="EF146" s="24">
        <v>748.70000000000073</v>
      </c>
      <c r="EG146" s="444" t="s">
        <v>185</v>
      </c>
      <c r="EH146" s="460"/>
      <c r="EI146" s="443"/>
      <c r="EJ146" s="444" t="s">
        <v>187</v>
      </c>
      <c r="EK146" s="443"/>
      <c r="EL146" s="444" t="s">
        <v>183</v>
      </c>
      <c r="EM146" s="443"/>
      <c r="EN146" s="444" t="s">
        <v>184</v>
      </c>
      <c r="EO146" s="24">
        <v>286.200000000008</v>
      </c>
      <c r="EP146" s="444" t="s">
        <v>185</v>
      </c>
      <c r="EQ146" s="460"/>
      <c r="ER146" s="443"/>
      <c r="ES146" s="444" t="s">
        <v>187</v>
      </c>
      <c r="ET146" s="443"/>
      <c r="EU146" s="444" t="s">
        <v>183</v>
      </c>
      <c r="EV146" s="443"/>
      <c r="EW146" s="444" t="s">
        <v>184</v>
      </c>
      <c r="EX146" s="24">
        <v>502.39999999999964</v>
      </c>
      <c r="EY146" s="444" t="s">
        <v>185</v>
      </c>
      <c r="EZ146" s="460"/>
      <c r="FA146" s="443"/>
      <c r="FB146" s="444" t="s">
        <v>187</v>
      </c>
      <c r="FC146" s="443"/>
      <c r="FD146" s="444" t="s">
        <v>183</v>
      </c>
      <c r="FE146" s="663">
        <v>245.79999999999745</v>
      </c>
      <c r="FF146" s="444" t="s">
        <v>184</v>
      </c>
      <c r="FG146" s="24">
        <v>435.80000000000291</v>
      </c>
      <c r="FH146" s="444" t="s">
        <v>185</v>
      </c>
      <c r="FI146" s="460"/>
      <c r="FJ146" s="443"/>
      <c r="FK146" s="444" t="s">
        <v>187</v>
      </c>
      <c r="FL146" s="443"/>
      <c r="FM146" s="444" t="s">
        <v>183</v>
      </c>
      <c r="FN146" s="24">
        <v>652.89999999999964</v>
      </c>
      <c r="FO146" s="444" t="s">
        <v>184</v>
      </c>
      <c r="FP146" s="24">
        <v>422.90000000000327</v>
      </c>
      <c r="FQ146" s="444" t="s">
        <v>185</v>
      </c>
      <c r="FR146" s="460"/>
      <c r="FS146" s="443"/>
      <c r="FT146" s="444" t="s">
        <v>187</v>
      </c>
      <c r="FU146" s="443"/>
      <c r="FV146" s="444" t="s">
        <v>183</v>
      </c>
      <c r="FW146" s="443"/>
      <c r="FX146" s="444" t="s">
        <v>184</v>
      </c>
      <c r="FY146" s="24">
        <v>356.70000000000073</v>
      </c>
      <c r="FZ146" s="444" t="s">
        <v>185</v>
      </c>
      <c r="GA146" s="460"/>
      <c r="GB146" s="443"/>
      <c r="GC146" s="444" t="s">
        <v>187</v>
      </c>
      <c r="GD146" s="443"/>
      <c r="GE146" s="444" t="s">
        <v>183</v>
      </c>
      <c r="GF146" s="443"/>
      <c r="GG146" s="444" t="s">
        <v>184</v>
      </c>
      <c r="GH146" s="661">
        <v>241.50000000000364</v>
      </c>
      <c r="GI146" s="444" t="s">
        <v>185</v>
      </c>
      <c r="GJ146" s="460"/>
      <c r="GK146" s="443"/>
      <c r="GL146" s="444" t="s">
        <v>187</v>
      </c>
      <c r="GM146" s="443"/>
      <c r="GN146" s="444" t="s">
        <v>183</v>
      </c>
      <c r="GO146" s="24">
        <v>1249.9999999999982</v>
      </c>
      <c r="GP146" s="444" t="s">
        <v>184</v>
      </c>
      <c r="GQ146" s="24">
        <v>2719.7999999999938</v>
      </c>
      <c r="GR146" s="444" t="s">
        <v>185</v>
      </c>
      <c r="GS146" s="460"/>
      <c r="GT146" s="443"/>
      <c r="GU146" s="444" t="s">
        <v>187</v>
      </c>
      <c r="GV146" s="443"/>
      <c r="GW146" s="444" t="s">
        <v>183</v>
      </c>
      <c r="GX146" s="443"/>
      <c r="GY146" s="444" t="s">
        <v>184</v>
      </c>
      <c r="GZ146" s="443"/>
      <c r="HA146" s="444" t="s">
        <v>185</v>
      </c>
      <c r="HB146" s="460"/>
      <c r="HC146" s="443"/>
      <c r="HD146" s="444" t="s">
        <v>187</v>
      </c>
      <c r="HE146" s="443"/>
      <c r="HF146" s="444" t="s">
        <v>183</v>
      </c>
      <c r="HG146" s="24">
        <v>475.79999999999927</v>
      </c>
      <c r="HH146" s="444" t="s">
        <v>184</v>
      </c>
      <c r="HI146" s="24">
        <v>182.49999999999454</v>
      </c>
      <c r="HJ146" s="444" t="s">
        <v>185</v>
      </c>
      <c r="HK146" s="460"/>
      <c r="HL146" s="443"/>
      <c r="HM146" s="444" t="s">
        <v>187</v>
      </c>
      <c r="HN146" s="443"/>
      <c r="HO146" s="444" t="s">
        <v>183</v>
      </c>
      <c r="HP146" s="443"/>
      <c r="HQ146" s="444" t="s">
        <v>184</v>
      </c>
      <c r="HR146" s="24">
        <v>160.59999999999491</v>
      </c>
      <c r="HS146" s="444" t="s">
        <v>185</v>
      </c>
      <c r="HT146" s="460"/>
      <c r="HU146" s="443"/>
      <c r="HV146" s="444" t="s">
        <v>187</v>
      </c>
      <c r="HW146" s="443"/>
      <c r="HX146" s="444" t="s">
        <v>183</v>
      </c>
      <c r="HY146" s="24">
        <v>3666.3999999999996</v>
      </c>
      <c r="HZ146" s="444" t="s">
        <v>184</v>
      </c>
      <c r="IA146" s="24">
        <v>2711.8999999999014</v>
      </c>
      <c r="IB146" s="444" t="s">
        <v>185</v>
      </c>
      <c r="IC146" s="460"/>
      <c r="ID146" s="443"/>
      <c r="IE146" s="444" t="s">
        <v>187</v>
      </c>
      <c r="IF146" s="443"/>
      <c r="IG146" s="444" t="s">
        <v>183</v>
      </c>
      <c r="IH146" s="443"/>
      <c r="II146" s="444" t="s">
        <v>184</v>
      </c>
      <c r="IJ146" s="443"/>
      <c r="IK146" s="444" t="s">
        <v>185</v>
      </c>
      <c r="IL146" s="460"/>
      <c r="IM146" s="443"/>
      <c r="IN146" s="444" t="s">
        <v>187</v>
      </c>
      <c r="IO146" s="443"/>
      <c r="IP146" s="444" t="s">
        <v>183</v>
      </c>
      <c r="IQ146" s="443"/>
      <c r="IR146" s="444" t="s">
        <v>184</v>
      </c>
      <c r="IS146" s="24">
        <v>137.79999999999927</v>
      </c>
      <c r="IT146" s="444" t="s">
        <v>185</v>
      </c>
      <c r="IU146" s="460"/>
      <c r="IV146" s="443"/>
      <c r="IW146" s="444" t="s">
        <v>187</v>
      </c>
      <c r="IX146" s="443"/>
      <c r="IY146" s="444" t="s">
        <v>183</v>
      </c>
      <c r="IZ146" s="24">
        <v>104.29999999999973</v>
      </c>
      <c r="JA146" s="444" t="s">
        <v>184</v>
      </c>
      <c r="JB146" s="24">
        <v>276.30000000000291</v>
      </c>
      <c r="JC146" s="444" t="s">
        <v>185</v>
      </c>
      <c r="JD146" s="460"/>
      <c r="JE146" s="443"/>
      <c r="JF146" s="444" t="s">
        <v>187</v>
      </c>
      <c r="JG146" s="443"/>
      <c r="JH146" s="444" t="s">
        <v>183</v>
      </c>
      <c r="JI146" s="663">
        <v>116.79999999999927</v>
      </c>
      <c r="JJ146" s="444" t="s">
        <v>184</v>
      </c>
      <c r="JK146" s="24">
        <v>378.79999999999563</v>
      </c>
      <c r="JL146" s="444" t="s">
        <v>185</v>
      </c>
      <c r="JM146" s="460"/>
      <c r="JN146" s="443"/>
      <c r="JO146" s="444" t="s">
        <v>187</v>
      </c>
      <c r="JP146" s="443"/>
      <c r="JQ146" s="444" t="s">
        <v>183</v>
      </c>
      <c r="JR146" s="443"/>
      <c r="JS146" s="444" t="s">
        <v>184</v>
      </c>
      <c r="JT146" s="443"/>
      <c r="JU146" s="444" t="s">
        <v>185</v>
      </c>
      <c r="JV146" s="460"/>
      <c r="JW146" s="443"/>
      <c r="JX146" s="444" t="s">
        <v>187</v>
      </c>
      <c r="JY146" s="443"/>
      <c r="JZ146" s="444" t="s">
        <v>183</v>
      </c>
      <c r="KA146" s="24">
        <v>3028.0999999999058</v>
      </c>
      <c r="KB146" s="444" t="s">
        <v>184</v>
      </c>
      <c r="KC146" s="24">
        <v>2926.3999999999905</v>
      </c>
      <c r="KD146" s="444" t="s">
        <v>185</v>
      </c>
      <c r="KE146" s="460"/>
      <c r="KF146" s="443"/>
      <c r="KG146" s="444" t="s">
        <v>187</v>
      </c>
      <c r="KH146" s="443"/>
      <c r="KI146" s="444" t="s">
        <v>183</v>
      </c>
      <c r="KJ146" s="663">
        <v>132</v>
      </c>
      <c r="KK146" s="444" t="s">
        <v>184</v>
      </c>
      <c r="KL146" s="24">
        <v>268.20000000000073</v>
      </c>
      <c r="KM146" s="444" t="s">
        <v>185</v>
      </c>
      <c r="KN146" s="460"/>
      <c r="KO146" s="443"/>
      <c r="KP146" s="444" t="s">
        <v>187</v>
      </c>
      <c r="KQ146" s="443"/>
      <c r="KR146" s="444" t="s">
        <v>183</v>
      </c>
      <c r="KS146" s="443"/>
      <c r="KT146" s="444" t="s">
        <v>184</v>
      </c>
      <c r="KU146" s="443"/>
      <c r="KV146" s="444" t="s">
        <v>185</v>
      </c>
      <c r="KW146" s="460"/>
      <c r="KX146" s="443"/>
      <c r="KY146" s="444" t="s">
        <v>187</v>
      </c>
      <c r="KZ146" s="443"/>
      <c r="LA146" s="444" t="s">
        <v>183</v>
      </c>
      <c r="LB146" s="443"/>
      <c r="LC146" s="444" t="s">
        <v>184</v>
      </c>
      <c r="LD146" s="443"/>
      <c r="LE146" s="444" t="s">
        <v>185</v>
      </c>
      <c r="LF146" s="460"/>
      <c r="LG146" s="443"/>
      <c r="LH146" s="444" t="s">
        <v>187</v>
      </c>
      <c r="LI146" s="443"/>
      <c r="LJ146" s="444" t="s">
        <v>183</v>
      </c>
      <c r="LK146" s="443"/>
      <c r="LL146" s="444" t="s">
        <v>184</v>
      </c>
      <c r="LM146" s="24"/>
      <c r="LN146" s="444" t="s">
        <v>185</v>
      </c>
      <c r="LO146" s="460"/>
      <c r="LP146" s="443"/>
      <c r="LQ146" s="444" t="s">
        <v>187</v>
      </c>
      <c r="LR146" s="443"/>
      <c r="LS146" s="444" t="s">
        <v>183</v>
      </c>
      <c r="LT146" s="24">
        <v>68.099999999999454</v>
      </c>
      <c r="LU146" s="444" t="s">
        <v>184</v>
      </c>
      <c r="LV146" s="24">
        <v>341.60000000000218</v>
      </c>
      <c r="LW146" s="444" t="s">
        <v>185</v>
      </c>
      <c r="LX146" s="460"/>
      <c r="LY146" s="443"/>
      <c r="LZ146" s="444" t="s">
        <v>187</v>
      </c>
      <c r="MA146" s="443"/>
      <c r="MB146" s="444" t="s">
        <v>183</v>
      </c>
      <c r="MC146" s="443"/>
      <c r="MD146" s="444" t="s">
        <v>184</v>
      </c>
      <c r="ME146" s="443"/>
      <c r="MF146" s="444" t="s">
        <v>185</v>
      </c>
      <c r="MG146" s="460"/>
      <c r="MH146" s="443"/>
      <c r="MI146" s="444" t="s">
        <v>187</v>
      </c>
      <c r="MJ146" s="443"/>
      <c r="MK146" s="444" t="s">
        <v>183</v>
      </c>
      <c r="ML146" s="24">
        <v>860.70000000000073</v>
      </c>
      <c r="MM146" s="444" t="s">
        <v>184</v>
      </c>
      <c r="MN146" s="24">
        <v>1198.8000000000065</v>
      </c>
      <c r="MO146" s="444" t="s">
        <v>185</v>
      </c>
      <c r="MP146" s="460"/>
      <c r="MQ146" s="443"/>
      <c r="MR146" s="444" t="s">
        <v>187</v>
      </c>
      <c r="MS146" s="443"/>
      <c r="MT146" s="444" t="s">
        <v>183</v>
      </c>
      <c r="MU146" s="24">
        <v>259.99999999999454</v>
      </c>
      <c r="MV146" s="444" t="s">
        <v>184</v>
      </c>
      <c r="MW146" s="443">
        <v>113.00000000000728</v>
      </c>
      <c r="MX146" s="444" t="s">
        <v>185</v>
      </c>
      <c r="MY146" s="460"/>
      <c r="MZ146" s="443"/>
      <c r="NA146" s="444" t="s">
        <v>187</v>
      </c>
      <c r="NB146" s="443"/>
      <c r="NC146" s="444" t="s">
        <v>183</v>
      </c>
      <c r="ND146" s="443"/>
      <c r="NE146" s="444" t="s">
        <v>184</v>
      </c>
      <c r="NF146" s="664">
        <v>864.799999999992</v>
      </c>
      <c r="NG146" s="444" t="s">
        <v>185</v>
      </c>
      <c r="NH146" s="460"/>
    </row>
    <row r="147" spans="1:372" ht="18">
      <c r="A147" s="110" t="s">
        <v>3703</v>
      </c>
      <c r="B147" s="59">
        <f>SUM(D147:AAP147)</f>
        <v>31328.449999999819</v>
      </c>
      <c r="C147" s="460"/>
      <c r="D147" s="443"/>
      <c r="E147" s="286">
        <f>D146*0.25</f>
        <v>0</v>
      </c>
      <c r="F147" s="24"/>
      <c r="G147" s="286">
        <f>F146*0.5</f>
        <v>75.900000000000006</v>
      </c>
      <c r="H147" s="443"/>
      <c r="I147" s="286">
        <f>H146*0.75</f>
        <v>0</v>
      </c>
      <c r="J147" s="443"/>
      <c r="K147" s="286">
        <f>J146*1</f>
        <v>0</v>
      </c>
      <c r="L147" s="460"/>
      <c r="M147" s="443"/>
      <c r="N147" s="286">
        <f>M146*0.25</f>
        <v>0</v>
      </c>
      <c r="O147" s="443"/>
      <c r="P147" s="286">
        <f>O146*0.5</f>
        <v>101.25000000000001</v>
      </c>
      <c r="Q147" s="443"/>
      <c r="R147" s="286">
        <f>Q146*0.75</f>
        <v>0</v>
      </c>
      <c r="S147" s="443"/>
      <c r="T147" s="286">
        <f>S146*1</f>
        <v>0</v>
      </c>
      <c r="U147" s="460"/>
      <c r="V147" s="443"/>
      <c r="W147" s="286">
        <f>V146*0.25</f>
        <v>0</v>
      </c>
      <c r="X147" s="443"/>
      <c r="Y147" s="286">
        <f>X146*0.5</f>
        <v>249.94999999999982</v>
      </c>
      <c r="Z147" s="24"/>
      <c r="AA147" s="286">
        <f>Z146*0.75</f>
        <v>376.35000000000008</v>
      </c>
      <c r="AC147" s="286">
        <f t="shared" ref="AC147:AC178" si="131">AB146*1</f>
        <v>0</v>
      </c>
      <c r="AD147" s="460"/>
      <c r="AE147" s="443"/>
      <c r="AF147" s="286">
        <f>AE146*0.25</f>
        <v>0</v>
      </c>
      <c r="AG147" s="443"/>
      <c r="AH147" s="286">
        <f>AG146*0.5</f>
        <v>151.19999999999982</v>
      </c>
      <c r="AI147" s="443"/>
      <c r="AJ147" s="286">
        <f>AI146*0.75</f>
        <v>101.47500000000014</v>
      </c>
      <c r="AL147" s="286">
        <f t="shared" ref="AL147:AL178" si="132">AK146*1</f>
        <v>0</v>
      </c>
      <c r="AM147" s="460"/>
      <c r="AN147" s="443"/>
      <c r="AO147" s="286">
        <f>AN146*0.25</f>
        <v>0</v>
      </c>
      <c r="AP147" s="443"/>
      <c r="AQ147" s="286">
        <f>AP146*0.5</f>
        <v>0</v>
      </c>
      <c r="AR147" s="443"/>
      <c r="AS147" s="286">
        <f>AR146*0.75</f>
        <v>136.19999999999993</v>
      </c>
      <c r="AT147" s="443"/>
      <c r="AU147" s="286">
        <f>AT146*1</f>
        <v>787.3</v>
      </c>
      <c r="AV147" s="460"/>
      <c r="AW147" s="443"/>
      <c r="AX147" s="286">
        <f>AW146*0.25</f>
        <v>0</v>
      </c>
      <c r="AY147" s="443"/>
      <c r="AZ147" s="286">
        <f>AY146*0.5</f>
        <v>0</v>
      </c>
      <c r="BB147" s="286">
        <f>BA146*0.75</f>
        <v>368.77499999999969</v>
      </c>
      <c r="BC147" s="24"/>
      <c r="BD147" s="286">
        <f>BC146*1</f>
        <v>788.39999999999964</v>
      </c>
      <c r="BE147" s="460"/>
      <c r="BF147" s="443"/>
      <c r="BG147" s="286">
        <f>BF146*0.25</f>
        <v>0</v>
      </c>
      <c r="BH147" s="443"/>
      <c r="BI147" s="286">
        <f>BH146*0.5</f>
        <v>0</v>
      </c>
      <c r="BJ147" s="443"/>
      <c r="BK147" s="286">
        <f>BJ146*0.75</f>
        <v>307.27499999999986</v>
      </c>
      <c r="BL147" s="443"/>
      <c r="BM147" s="286">
        <f>BL146*1</f>
        <v>1053.0999999999999</v>
      </c>
      <c r="BN147" s="460"/>
      <c r="BO147" s="443"/>
      <c r="BP147" s="286">
        <f>BO146*0.25</f>
        <v>0</v>
      </c>
      <c r="BQ147" s="443"/>
      <c r="BR147" s="286">
        <f>BQ146*0.5</f>
        <v>0</v>
      </c>
      <c r="BS147" s="443"/>
      <c r="BT147" s="286">
        <f>BS146*0.75</f>
        <v>317.17499999999973</v>
      </c>
      <c r="BU147" s="443"/>
      <c r="BV147" s="286">
        <f>BU146*1</f>
        <v>807.80000000000018</v>
      </c>
      <c r="BW147" s="460"/>
      <c r="BX147" s="443"/>
      <c r="BY147" s="286">
        <f>BX146*0.25</f>
        <v>0</v>
      </c>
      <c r="BZ147" s="443"/>
      <c r="CA147" s="286">
        <f>BZ146*0.5</f>
        <v>0</v>
      </c>
      <c r="CB147" s="443"/>
      <c r="CC147" s="286">
        <f>CB146*0.75</f>
        <v>96.900000000000546</v>
      </c>
      <c r="CD147" s="443"/>
      <c r="CE147" s="286">
        <f>CD146*1</f>
        <v>501.40000000000055</v>
      </c>
      <c r="CF147" s="460"/>
      <c r="CG147" s="443"/>
      <c r="CH147" s="286">
        <f>CG146*0.25</f>
        <v>0</v>
      </c>
      <c r="CI147" s="443"/>
      <c r="CJ147" s="286">
        <f>CI146*0.5</f>
        <v>0</v>
      </c>
      <c r="CK147" s="443"/>
      <c r="CL147" s="286">
        <f>CK146*0.75</f>
        <v>0</v>
      </c>
      <c r="CM147" s="443"/>
      <c r="CN147" s="286">
        <f>CM146*1</f>
        <v>430.50000000000091</v>
      </c>
      <c r="CO147" s="460"/>
      <c r="CP147" s="443"/>
      <c r="CQ147" s="286">
        <f>CP146*0.25</f>
        <v>0</v>
      </c>
      <c r="CR147" s="443"/>
      <c r="CS147" s="286">
        <f>CR146*0.5</f>
        <v>0</v>
      </c>
      <c r="CT147" s="443"/>
      <c r="CU147" s="286">
        <f>CT146*0.75</f>
        <v>0</v>
      </c>
      <c r="CV147" s="443"/>
      <c r="CW147" s="286">
        <f>CV146*1</f>
        <v>283.19999999999982</v>
      </c>
      <c r="CX147" s="460"/>
      <c r="CY147" s="443"/>
      <c r="CZ147" s="286">
        <f>CY146*0.25</f>
        <v>0</v>
      </c>
      <c r="DA147" s="443"/>
      <c r="DB147" s="286">
        <f>DA146*0.5</f>
        <v>0</v>
      </c>
      <c r="DC147" s="443"/>
      <c r="DD147" s="286">
        <f>DC146*0.75</f>
        <v>116.24999999999864</v>
      </c>
      <c r="DE147" s="443"/>
      <c r="DF147" s="286">
        <f>DE146*1</f>
        <v>180</v>
      </c>
      <c r="DG147" s="460"/>
      <c r="DH147" s="443"/>
      <c r="DI147" s="286">
        <f>DH146*0.25</f>
        <v>0</v>
      </c>
      <c r="DJ147" s="443"/>
      <c r="DK147" s="286">
        <f>DJ146*0.5</f>
        <v>0</v>
      </c>
      <c r="DL147" s="443"/>
      <c r="DM147" s="286">
        <f>DL146*0.75</f>
        <v>0</v>
      </c>
      <c r="DN147" s="443"/>
      <c r="DO147" s="286">
        <f>DN146*1</f>
        <v>175.10000000000127</v>
      </c>
      <c r="DP147" s="460"/>
      <c r="DQ147" s="443"/>
      <c r="DR147" s="286">
        <f>DQ146*0.25</f>
        <v>0</v>
      </c>
      <c r="DS147" s="443"/>
      <c r="DT147" s="286">
        <f>DS146*0.5</f>
        <v>0</v>
      </c>
      <c r="DU147" s="443"/>
      <c r="DV147" s="286">
        <f>DU146*0.75</f>
        <v>108.97499999999945</v>
      </c>
      <c r="DW147" s="443"/>
      <c r="DX147" s="286">
        <f>DW146*1</f>
        <v>393.60000000000036</v>
      </c>
      <c r="DY147" s="460"/>
      <c r="DZ147" s="443"/>
      <c r="EA147" s="286">
        <f>DZ146*0.25</f>
        <v>0</v>
      </c>
      <c r="EB147" s="443"/>
      <c r="EC147" s="286">
        <f>EB146*0.5</f>
        <v>0</v>
      </c>
      <c r="ED147" s="443"/>
      <c r="EE147" s="286">
        <f>ED146*0.75</f>
        <v>0</v>
      </c>
      <c r="EF147" s="443"/>
      <c r="EG147" s="286">
        <f>EF146*1</f>
        <v>748.70000000000073</v>
      </c>
      <c r="EH147" s="460"/>
      <c r="EI147" s="443"/>
      <c r="EJ147" s="286">
        <f>EI146*0.25</f>
        <v>0</v>
      </c>
      <c r="EK147" s="443"/>
      <c r="EL147" s="286">
        <f>EK146*0.5</f>
        <v>0</v>
      </c>
      <c r="EM147" s="443"/>
      <c r="EN147" s="286">
        <f>EM146*0.75</f>
        <v>0</v>
      </c>
      <c r="EO147" s="443"/>
      <c r="EP147" s="286">
        <f>EO146*1</f>
        <v>286.200000000008</v>
      </c>
      <c r="EQ147" s="460"/>
      <c r="ER147" s="443"/>
      <c r="ES147" s="286">
        <f>ER146*0.25</f>
        <v>0</v>
      </c>
      <c r="ET147" s="443"/>
      <c r="EU147" s="286">
        <f>ET146*0.5</f>
        <v>0</v>
      </c>
      <c r="EV147" s="443"/>
      <c r="EW147" s="286">
        <f>EV146*0.75</f>
        <v>0</v>
      </c>
      <c r="EX147" s="443"/>
      <c r="EY147" s="286">
        <f>EX146*1</f>
        <v>502.39999999999964</v>
      </c>
      <c r="EZ147" s="460"/>
      <c r="FA147" s="443"/>
      <c r="FB147" s="286">
        <f>FA146*0.25</f>
        <v>0</v>
      </c>
      <c r="FC147" s="443"/>
      <c r="FD147" s="286">
        <f>FC146*0.5</f>
        <v>0</v>
      </c>
      <c r="FE147" s="443"/>
      <c r="FF147" s="286">
        <f>FE146*0.75</f>
        <v>184.34999999999809</v>
      </c>
      <c r="FG147" s="443"/>
      <c r="FH147" s="286">
        <f>FG146*1</f>
        <v>435.80000000000291</v>
      </c>
      <c r="FI147" s="460"/>
      <c r="FJ147" s="443"/>
      <c r="FK147" s="286">
        <f>FJ146*0.25</f>
        <v>0</v>
      </c>
      <c r="FL147" s="443"/>
      <c r="FM147" s="286">
        <f>FL146*0.5</f>
        <v>0</v>
      </c>
      <c r="FN147" s="443"/>
      <c r="FO147" s="286">
        <f>FN146*0.75</f>
        <v>489.67499999999973</v>
      </c>
      <c r="FP147" s="443"/>
      <c r="FQ147" s="286">
        <f>FP146*1</f>
        <v>422.90000000000327</v>
      </c>
      <c r="FR147" s="460"/>
      <c r="FS147" s="443"/>
      <c r="FT147" s="286">
        <f>FS146*0.25</f>
        <v>0</v>
      </c>
      <c r="FU147" s="443"/>
      <c r="FV147" s="286">
        <f>FU146*0.5</f>
        <v>0</v>
      </c>
      <c r="FW147" s="443"/>
      <c r="FX147" s="286">
        <f>FW146*0.75</f>
        <v>0</v>
      </c>
      <c r="FY147" s="443"/>
      <c r="FZ147" s="286">
        <f>FY146*1</f>
        <v>356.70000000000073</v>
      </c>
      <c r="GA147" s="460"/>
      <c r="GB147" s="443"/>
      <c r="GC147" s="286">
        <f>GB146*0.25</f>
        <v>0</v>
      </c>
      <c r="GD147" s="443"/>
      <c r="GE147" s="286">
        <f>GD146*0.5</f>
        <v>0</v>
      </c>
      <c r="GF147" s="443"/>
      <c r="GG147" s="286">
        <f>GF146*0.75</f>
        <v>0</v>
      </c>
      <c r="GH147" s="443"/>
      <c r="GI147" s="286">
        <f>GH146*1</f>
        <v>241.50000000000364</v>
      </c>
      <c r="GJ147" s="460"/>
      <c r="GK147" s="443"/>
      <c r="GL147" s="286">
        <f>GK146*0.25</f>
        <v>0</v>
      </c>
      <c r="GM147" s="443"/>
      <c r="GN147" s="286">
        <f>GM146*0.5</f>
        <v>0</v>
      </c>
      <c r="GO147" s="443"/>
      <c r="GP147" s="286">
        <f>GO146*0.75</f>
        <v>937.49999999999864</v>
      </c>
      <c r="GQ147" s="443"/>
      <c r="GR147" s="286">
        <f>GQ146*1</f>
        <v>2719.7999999999938</v>
      </c>
      <c r="GS147" s="460"/>
      <c r="GT147" s="443"/>
      <c r="GU147" s="286">
        <f>GT146*0.25</f>
        <v>0</v>
      </c>
      <c r="GV147" s="443"/>
      <c r="GW147" s="286">
        <f>GV146*0.5</f>
        <v>0</v>
      </c>
      <c r="GX147" s="443"/>
      <c r="GY147" s="286">
        <f>GX146*0.75</f>
        <v>0</v>
      </c>
      <c r="GZ147" s="443"/>
      <c r="HA147" s="286">
        <f>GZ146*1</f>
        <v>0</v>
      </c>
      <c r="HB147" s="460"/>
      <c r="HC147" s="443"/>
      <c r="HD147" s="286">
        <f>HC146*0.25</f>
        <v>0</v>
      </c>
      <c r="HE147" s="443"/>
      <c r="HF147" s="286">
        <f>HE146*0.5</f>
        <v>0</v>
      </c>
      <c r="HG147" s="443"/>
      <c r="HH147" s="286">
        <f>HG146*0.75</f>
        <v>356.84999999999945</v>
      </c>
      <c r="HI147" s="443"/>
      <c r="HJ147" s="286">
        <f>HI146*1</f>
        <v>182.49999999999454</v>
      </c>
      <c r="HK147" s="460"/>
      <c r="HL147" s="443"/>
      <c r="HM147" s="286">
        <f>HL146*0.25</f>
        <v>0</v>
      </c>
      <c r="HN147" s="443"/>
      <c r="HO147" s="286">
        <f>HN146*0.5</f>
        <v>0</v>
      </c>
      <c r="HP147" s="443"/>
      <c r="HQ147" s="286">
        <f>HP146*0.75</f>
        <v>0</v>
      </c>
      <c r="HR147" s="443"/>
      <c r="HS147" s="286">
        <f>HR146*1</f>
        <v>160.59999999999491</v>
      </c>
      <c r="HT147" s="460"/>
      <c r="HU147" s="443"/>
      <c r="HV147" s="286">
        <f>HU146*0.25</f>
        <v>0</v>
      </c>
      <c r="HW147" s="443"/>
      <c r="HX147" s="286">
        <f>HW146*0.5</f>
        <v>0</v>
      </c>
      <c r="HY147" s="443"/>
      <c r="HZ147" s="286">
        <f>HY146*0.75</f>
        <v>2749.7999999999997</v>
      </c>
      <c r="IA147" s="443"/>
      <c r="IB147" s="286">
        <f>IA146*1</f>
        <v>2711.8999999999014</v>
      </c>
      <c r="IC147" s="460"/>
      <c r="ID147" s="443"/>
      <c r="IE147" s="286">
        <f>ID146*0.25</f>
        <v>0</v>
      </c>
      <c r="IF147" s="443"/>
      <c r="IG147" s="286">
        <f>IF146*0.5</f>
        <v>0</v>
      </c>
      <c r="IH147" s="443"/>
      <c r="II147" s="286">
        <f>IH146*0.75</f>
        <v>0</v>
      </c>
      <c r="IJ147" s="443"/>
      <c r="IK147" s="286">
        <f>IJ146*1</f>
        <v>0</v>
      </c>
      <c r="IL147" s="460"/>
      <c r="IM147" s="443"/>
      <c r="IN147" s="286">
        <f>IM146*0.25</f>
        <v>0</v>
      </c>
      <c r="IO147" s="443"/>
      <c r="IP147" s="286">
        <f>IO146*0.5</f>
        <v>0</v>
      </c>
      <c r="IQ147" s="443"/>
      <c r="IR147" s="286">
        <f>IQ146*0.75</f>
        <v>0</v>
      </c>
      <c r="IS147" s="443"/>
      <c r="IT147" s="286">
        <f>IS146*1</f>
        <v>137.79999999999927</v>
      </c>
      <c r="IU147" s="460"/>
      <c r="IV147" s="443"/>
      <c r="IW147" s="286">
        <f>IV146*0.25</f>
        <v>0</v>
      </c>
      <c r="IX147" s="443"/>
      <c r="IY147" s="286">
        <f>IX146*0.5</f>
        <v>0</v>
      </c>
      <c r="IZ147" s="443"/>
      <c r="JA147" s="286">
        <f>IZ146*0.75</f>
        <v>78.224999999999795</v>
      </c>
      <c r="JB147" s="443"/>
      <c r="JC147" s="286">
        <f>JB146*1</f>
        <v>276.30000000000291</v>
      </c>
      <c r="JD147" s="460"/>
      <c r="JE147" s="443"/>
      <c r="JF147" s="286">
        <f>JE146*0.25</f>
        <v>0</v>
      </c>
      <c r="JG147" s="443"/>
      <c r="JH147" s="286">
        <f>JG146*0.5</f>
        <v>0</v>
      </c>
      <c r="JI147" s="443"/>
      <c r="JJ147" s="286">
        <f>JI146*0.75</f>
        <v>87.599999999999454</v>
      </c>
      <c r="JK147" s="443"/>
      <c r="JL147" s="286">
        <f>JK146*1</f>
        <v>378.79999999999563</v>
      </c>
      <c r="JM147" s="460"/>
      <c r="JN147" s="443"/>
      <c r="JO147" s="286">
        <f>JN146*0.25</f>
        <v>0</v>
      </c>
      <c r="JP147" s="443"/>
      <c r="JQ147" s="286">
        <f>JP146*0.5</f>
        <v>0</v>
      </c>
      <c r="JR147" s="443"/>
      <c r="JS147" s="286">
        <f>JR146*0.75</f>
        <v>0</v>
      </c>
      <c r="JT147" s="443"/>
      <c r="JU147" s="286">
        <f>JT146*1</f>
        <v>0</v>
      </c>
      <c r="JV147" s="460"/>
      <c r="JW147" s="443"/>
      <c r="JX147" s="286">
        <f>JW146*0.25</f>
        <v>0</v>
      </c>
      <c r="JY147" s="443"/>
      <c r="JZ147" s="286">
        <f>JY146*0.5</f>
        <v>0</v>
      </c>
      <c r="KA147" s="443"/>
      <c r="KB147" s="286">
        <f>KA146*0.75</f>
        <v>2271.0749999999293</v>
      </c>
      <c r="KC147" s="443"/>
      <c r="KD147" s="286">
        <f t="shared" ref="KD147" si="133">KC146*1</f>
        <v>2926.3999999999905</v>
      </c>
      <c r="KE147" s="460"/>
      <c r="KF147" s="443"/>
      <c r="KG147" s="286">
        <f>KF146*0.25</f>
        <v>0</v>
      </c>
      <c r="KH147" s="443"/>
      <c r="KI147" s="286">
        <f>KH146*0.5</f>
        <v>0</v>
      </c>
      <c r="KJ147" s="443"/>
      <c r="KK147" s="286">
        <f>KJ146*0.75</f>
        <v>99</v>
      </c>
      <c r="KL147" s="443"/>
      <c r="KM147" s="286">
        <f>KL146*1</f>
        <v>268.20000000000073</v>
      </c>
      <c r="KN147" s="460"/>
      <c r="KO147" s="443"/>
      <c r="KP147" s="286">
        <f>KO146*0.25</f>
        <v>0</v>
      </c>
      <c r="KQ147" s="443"/>
      <c r="KR147" s="286">
        <f>KQ146*0.5</f>
        <v>0</v>
      </c>
      <c r="KS147" s="443"/>
      <c r="KT147" s="286">
        <f>KS146*0.75</f>
        <v>0</v>
      </c>
      <c r="KU147" s="443"/>
      <c r="KV147" s="286">
        <f>KU146*1</f>
        <v>0</v>
      </c>
      <c r="KW147" s="460"/>
      <c r="KX147" s="443"/>
      <c r="KY147" s="286">
        <f>KX146*0.25</f>
        <v>0</v>
      </c>
      <c r="KZ147" s="443"/>
      <c r="LA147" s="286">
        <f>KZ146*0.5</f>
        <v>0</v>
      </c>
      <c r="LB147" s="443"/>
      <c r="LC147" s="286">
        <f>LB146*0.75</f>
        <v>0</v>
      </c>
      <c r="LD147" s="443"/>
      <c r="LE147" s="286">
        <f>LD146*1</f>
        <v>0</v>
      </c>
      <c r="LF147" s="460"/>
      <c r="LG147" s="443"/>
      <c r="LH147" s="286">
        <f>LG146*0.25</f>
        <v>0</v>
      </c>
      <c r="LI147" s="443"/>
      <c r="LJ147" s="286">
        <f>LI146*0.5</f>
        <v>0</v>
      </c>
      <c r="LK147" s="443"/>
      <c r="LL147" s="286">
        <f>LK146*0.75</f>
        <v>0</v>
      </c>
      <c r="LM147" s="443"/>
      <c r="LN147" s="286">
        <f>LM146*1</f>
        <v>0</v>
      </c>
      <c r="LO147" s="460"/>
      <c r="LP147" s="443"/>
      <c r="LQ147" s="286">
        <f>LP146*0.25</f>
        <v>0</v>
      </c>
      <c r="LR147" s="443"/>
      <c r="LS147" s="286">
        <f>LR146*0.5</f>
        <v>0</v>
      </c>
      <c r="LT147" s="443"/>
      <c r="LU147" s="286">
        <f>LT146*0.75</f>
        <v>51.074999999999591</v>
      </c>
      <c r="LV147" s="443"/>
      <c r="LW147" s="286">
        <f>LV146*1</f>
        <v>341.60000000000218</v>
      </c>
      <c r="LX147" s="460"/>
      <c r="LY147" s="443"/>
      <c r="LZ147" s="286">
        <f>LY146*0.25</f>
        <v>0</v>
      </c>
      <c r="MA147" s="443"/>
      <c r="MB147" s="286">
        <f>MA146*0.5</f>
        <v>0</v>
      </c>
      <c r="MC147" s="443"/>
      <c r="MD147" s="286">
        <f>MC146*0.75</f>
        <v>0</v>
      </c>
      <c r="ME147" s="443"/>
      <c r="MF147" s="286">
        <f>ME146*1</f>
        <v>0</v>
      </c>
      <c r="MG147" s="460"/>
      <c r="MH147" s="443"/>
      <c r="MI147" s="286">
        <f>MH146*0.25</f>
        <v>0</v>
      </c>
      <c r="MJ147" s="443"/>
      <c r="MK147" s="286">
        <f>MJ146*0.5</f>
        <v>0</v>
      </c>
      <c r="ML147" s="443"/>
      <c r="MM147" s="286">
        <f>ML146*0.75</f>
        <v>645.52500000000055</v>
      </c>
      <c r="MN147" s="443"/>
      <c r="MO147" s="286">
        <f>MN146*1</f>
        <v>1198.8000000000065</v>
      </c>
      <c r="MP147" s="460"/>
      <c r="MQ147" s="443"/>
      <c r="MR147" s="286">
        <f>MQ146*0.25</f>
        <v>0</v>
      </c>
      <c r="MS147" s="443"/>
      <c r="MT147" s="286">
        <f>MS146*0.5</f>
        <v>0</v>
      </c>
      <c r="MU147" s="443"/>
      <c r="MV147" s="286">
        <f>MU146*0.75</f>
        <v>194.99999999999591</v>
      </c>
      <c r="MW147" s="443"/>
      <c r="MX147" s="286">
        <f>MW146*1</f>
        <v>113.00000000000728</v>
      </c>
      <c r="MY147" s="460"/>
      <c r="MZ147" s="443"/>
      <c r="NA147" s="286">
        <f>MZ146*0.25</f>
        <v>0</v>
      </c>
      <c r="NB147" s="443"/>
      <c r="NC147" s="286">
        <f>NB146*0.5</f>
        <v>0</v>
      </c>
      <c r="ND147" s="443"/>
      <c r="NE147" s="286">
        <f>ND146*0.75</f>
        <v>0</v>
      </c>
      <c r="NF147" s="443"/>
      <c r="NG147" s="286">
        <f>NF146*1</f>
        <v>864.799999999992</v>
      </c>
      <c r="NH147" s="460"/>
    </row>
    <row r="148" spans="1:372" s="443" customFormat="1" ht="18">
      <c r="A148" s="110"/>
      <c r="B148" s="59"/>
      <c r="C148" s="460"/>
      <c r="E148" s="286"/>
      <c r="F148" s="24"/>
      <c r="G148" s="286"/>
      <c r="I148" s="286"/>
      <c r="K148" s="286"/>
      <c r="L148" s="460"/>
      <c r="N148" s="286"/>
      <c r="P148" s="286"/>
      <c r="R148" s="286"/>
      <c r="T148" s="286"/>
      <c r="U148" s="460"/>
      <c r="W148" s="286"/>
      <c r="Y148" s="286"/>
      <c r="Z148" s="24"/>
      <c r="AA148" s="286"/>
      <c r="AB148" s="50"/>
      <c r="AC148" s="48"/>
      <c r="AD148" s="460"/>
      <c r="AF148" s="286"/>
      <c r="AH148" s="286"/>
      <c r="AJ148" s="286"/>
      <c r="AL148" s="48"/>
      <c r="AM148" s="460"/>
      <c r="AO148" s="286"/>
      <c r="AQ148" s="286"/>
      <c r="AS148" s="286"/>
      <c r="AU148" s="286"/>
      <c r="AV148" s="460"/>
      <c r="AX148" s="286"/>
      <c r="AZ148" s="286"/>
      <c r="BA148" s="24"/>
      <c r="BB148" s="286"/>
      <c r="BC148" s="24"/>
      <c r="BD148" s="286"/>
      <c r="BE148" s="460"/>
      <c r="BG148" s="286"/>
      <c r="BI148" s="286"/>
      <c r="BK148" s="286"/>
      <c r="BM148" s="286"/>
      <c r="BN148" s="460"/>
      <c r="BP148" s="286"/>
      <c r="BR148" s="286"/>
      <c r="BT148" s="286"/>
      <c r="BV148" s="286"/>
      <c r="BW148" s="460"/>
      <c r="BY148" s="286"/>
      <c r="CA148" s="286"/>
      <c r="CC148" s="286"/>
      <c r="CE148" s="286"/>
      <c r="CF148" s="460"/>
      <c r="CH148" s="286"/>
      <c r="CJ148" s="286"/>
      <c r="CL148" s="286"/>
      <c r="CN148" s="286"/>
      <c r="CO148" s="460"/>
      <c r="CQ148" s="286"/>
      <c r="CS148" s="286"/>
      <c r="CU148" s="286"/>
      <c r="CW148" s="286"/>
      <c r="CX148" s="460"/>
      <c r="CZ148" s="286"/>
      <c r="DB148" s="286"/>
      <c r="DD148" s="286"/>
      <c r="DF148" s="286"/>
      <c r="DG148" s="460"/>
      <c r="DI148" s="286"/>
      <c r="DK148" s="286"/>
      <c r="DM148" s="286"/>
      <c r="DO148" s="286"/>
      <c r="DP148" s="460"/>
      <c r="DR148" s="286"/>
      <c r="DT148" s="286"/>
      <c r="DV148" s="286"/>
      <c r="DX148" s="286"/>
      <c r="DY148" s="460"/>
      <c r="EA148" s="286"/>
      <c r="EC148" s="286"/>
      <c r="EE148" s="286"/>
      <c r="EG148" s="286"/>
      <c r="EH148" s="460"/>
      <c r="EJ148" s="286"/>
      <c r="EL148" s="286"/>
      <c r="EN148" s="286"/>
      <c r="EP148" s="286"/>
      <c r="EQ148" s="460"/>
      <c r="ES148" s="286"/>
      <c r="EU148" s="286"/>
      <c r="EW148" s="286"/>
      <c r="EY148" s="286"/>
      <c r="EZ148" s="460"/>
      <c r="FB148" s="286"/>
      <c r="FD148" s="286"/>
      <c r="FF148" s="286"/>
      <c r="FH148" s="286"/>
      <c r="FI148" s="460"/>
      <c r="FK148" s="286"/>
      <c r="FM148" s="286"/>
      <c r="FO148" s="286"/>
      <c r="FQ148" s="286"/>
      <c r="FR148" s="460"/>
      <c r="FT148" s="286"/>
      <c r="FV148" s="286"/>
      <c r="FX148" s="286"/>
      <c r="FZ148" s="286"/>
      <c r="GA148" s="460"/>
      <c r="GC148" s="286"/>
      <c r="GE148" s="286"/>
      <c r="GG148" s="286"/>
      <c r="GI148" s="286"/>
      <c r="GJ148" s="460"/>
      <c r="GL148" s="286"/>
      <c r="GN148" s="286"/>
      <c r="GP148" s="286"/>
      <c r="GR148" s="286"/>
      <c r="GS148" s="460"/>
      <c r="GU148" s="286"/>
      <c r="GW148" s="286"/>
      <c r="GY148" s="286"/>
      <c r="HA148" s="286"/>
      <c r="HB148" s="460"/>
      <c r="HD148" s="286"/>
      <c r="HF148" s="286"/>
      <c r="HH148" s="286"/>
      <c r="HJ148" s="286"/>
      <c r="HK148" s="460"/>
      <c r="HM148" s="286"/>
      <c r="HO148" s="286"/>
      <c r="HQ148" s="286"/>
      <c r="HS148" s="286"/>
      <c r="HT148" s="460"/>
      <c r="HV148" s="286"/>
      <c r="HX148" s="286"/>
      <c r="HZ148" s="286"/>
      <c r="IB148" s="286"/>
      <c r="IC148" s="460"/>
      <c r="IE148" s="286"/>
      <c r="IG148" s="286"/>
      <c r="II148" s="286"/>
      <c r="IK148" s="286"/>
      <c r="IL148" s="460"/>
      <c r="IN148" s="286"/>
      <c r="IP148" s="286"/>
      <c r="IR148" s="286"/>
      <c r="IT148" s="286"/>
      <c r="IU148" s="460"/>
      <c r="IW148" s="286"/>
      <c r="IY148" s="286"/>
      <c r="JA148" s="286"/>
      <c r="JC148" s="286"/>
      <c r="JD148" s="460"/>
      <c r="JF148" s="286"/>
      <c r="JH148" s="286"/>
      <c r="JJ148" s="286"/>
      <c r="JL148" s="286"/>
      <c r="JM148" s="460"/>
      <c r="JO148" s="286"/>
      <c r="JQ148" s="286"/>
      <c r="JS148" s="286"/>
      <c r="JU148" s="286"/>
      <c r="JV148" s="460"/>
      <c r="JX148" s="286"/>
      <c r="JZ148" s="286"/>
      <c r="KB148" s="286"/>
      <c r="KD148" s="286"/>
      <c r="KE148" s="460"/>
      <c r="KG148" s="286"/>
      <c r="KI148" s="286"/>
      <c r="KK148" s="286"/>
      <c r="KM148" s="286"/>
      <c r="KN148" s="460"/>
      <c r="KP148" s="286"/>
      <c r="KR148" s="286"/>
      <c r="KT148" s="286"/>
      <c r="KV148" s="286"/>
      <c r="KW148" s="460"/>
      <c r="KY148" s="286"/>
      <c r="LA148" s="286"/>
      <c r="LC148" s="286"/>
      <c r="LE148" s="286"/>
      <c r="LF148" s="460"/>
      <c r="LH148" s="286"/>
      <c r="LJ148" s="286"/>
      <c r="LL148" s="286"/>
      <c r="LN148" s="286"/>
      <c r="LO148" s="460"/>
      <c r="LQ148" s="286"/>
      <c r="LS148" s="286"/>
      <c r="LU148" s="286"/>
      <c r="LW148" s="286"/>
      <c r="LX148" s="460"/>
      <c r="LZ148" s="286"/>
      <c r="MB148" s="286"/>
      <c r="MD148" s="286"/>
      <c r="MF148" s="286"/>
      <c r="MG148" s="460"/>
      <c r="MI148" s="286"/>
      <c r="MK148" s="286"/>
      <c r="MM148" s="286"/>
      <c r="MO148" s="286"/>
      <c r="MP148" s="460"/>
      <c r="MR148" s="286"/>
      <c r="MT148" s="286"/>
      <c r="MV148" s="286"/>
      <c r="MX148" s="286"/>
      <c r="MY148" s="460"/>
      <c r="NA148" s="286"/>
      <c r="NC148" s="286"/>
      <c r="NE148" s="286"/>
      <c r="NG148" s="286"/>
      <c r="NH148" s="460"/>
    </row>
    <row r="149" spans="1:372" s="443" customFormat="1" ht="18">
      <c r="A149" s="106" t="s">
        <v>2281</v>
      </c>
      <c r="B149" s="59"/>
      <c r="C149" s="460"/>
      <c r="E149" s="444" t="s">
        <v>187</v>
      </c>
      <c r="F149" s="661"/>
      <c r="G149" s="444" t="s">
        <v>183</v>
      </c>
      <c r="H149" s="662"/>
      <c r="I149" s="444" t="s">
        <v>184</v>
      </c>
      <c r="J149" s="662"/>
      <c r="K149" s="444" t="s">
        <v>185</v>
      </c>
      <c r="L149" s="460"/>
      <c r="N149" s="444" t="s">
        <v>187</v>
      </c>
      <c r="O149" s="24"/>
      <c r="P149" s="444" t="s">
        <v>183</v>
      </c>
      <c r="Q149" s="24"/>
      <c r="R149" s="444" t="s">
        <v>184</v>
      </c>
      <c r="S149" s="24"/>
      <c r="T149" s="444" t="s">
        <v>185</v>
      </c>
      <c r="U149" s="460"/>
      <c r="V149" s="24"/>
      <c r="W149" s="444" t="s">
        <v>187</v>
      </c>
      <c r="X149" s="24"/>
      <c r="Y149" s="444" t="s">
        <v>183</v>
      </c>
      <c r="Z149" s="24"/>
      <c r="AA149" s="444" t="s">
        <v>184</v>
      </c>
      <c r="AB149" s="722">
        <v>610.20000000000005</v>
      </c>
      <c r="AC149" s="444" t="s">
        <v>185</v>
      </c>
      <c r="AD149" s="460"/>
      <c r="AF149" s="444" t="s">
        <v>187</v>
      </c>
      <c r="AG149" s="24"/>
      <c r="AH149" s="444" t="s">
        <v>183</v>
      </c>
      <c r="AI149" s="24"/>
      <c r="AJ149" s="444" t="s">
        <v>184</v>
      </c>
      <c r="AK149" s="722">
        <v>256.99999999999977</v>
      </c>
      <c r="AL149" s="444" t="s">
        <v>185</v>
      </c>
      <c r="AM149" s="460"/>
      <c r="AO149" s="286"/>
      <c r="AQ149" s="286"/>
      <c r="AS149" s="286"/>
      <c r="AU149" s="286"/>
      <c r="AV149" s="460"/>
      <c r="AX149" s="286"/>
      <c r="AZ149" s="286"/>
      <c r="BA149" s="24"/>
      <c r="BB149" s="286"/>
      <c r="BC149" s="24"/>
      <c r="BD149" s="286"/>
      <c r="BE149" s="460"/>
      <c r="BG149" s="286"/>
      <c r="BI149" s="286"/>
      <c r="BK149" s="286"/>
      <c r="BM149" s="286"/>
      <c r="BN149" s="460"/>
      <c r="BP149" s="286"/>
      <c r="BR149" s="286"/>
      <c r="BT149" s="286"/>
      <c r="BV149" s="286"/>
      <c r="BW149" s="460"/>
      <c r="BY149" s="286"/>
      <c r="CA149" s="286"/>
      <c r="CC149" s="286"/>
      <c r="CE149" s="286"/>
      <c r="CF149" s="460"/>
      <c r="CH149" s="286"/>
      <c r="CJ149" s="286"/>
      <c r="CL149" s="286"/>
      <c r="CN149" s="286"/>
      <c r="CO149" s="460"/>
      <c r="CQ149" s="286"/>
      <c r="CS149" s="286"/>
      <c r="CU149" s="286"/>
      <c r="CW149" s="286"/>
      <c r="CX149" s="460"/>
      <c r="CZ149" s="286"/>
      <c r="DB149" s="286"/>
      <c r="DD149" s="286"/>
      <c r="DF149" s="286"/>
      <c r="DG149" s="460"/>
      <c r="DI149" s="286"/>
      <c r="DK149" s="286"/>
      <c r="DM149" s="286"/>
      <c r="DO149" s="286"/>
      <c r="DP149" s="460"/>
      <c r="DR149" s="286"/>
      <c r="DT149" s="286"/>
      <c r="DV149" s="286"/>
      <c r="DX149" s="286"/>
      <c r="DY149" s="460"/>
      <c r="EA149" s="286"/>
      <c r="EC149" s="286"/>
      <c r="EE149" s="286"/>
      <c r="EG149" s="286"/>
      <c r="EH149" s="460"/>
      <c r="EJ149" s="286"/>
      <c r="EL149" s="286"/>
      <c r="EN149" s="286"/>
      <c r="EP149" s="286"/>
      <c r="EQ149" s="460"/>
      <c r="ES149" s="286"/>
      <c r="EU149" s="286"/>
      <c r="EW149" s="286"/>
      <c r="EY149" s="286"/>
      <c r="EZ149" s="460"/>
      <c r="FB149" s="286"/>
      <c r="FD149" s="286"/>
      <c r="FF149" s="286"/>
      <c r="FH149" s="286"/>
      <c r="FI149" s="460"/>
      <c r="FK149" s="286"/>
      <c r="FM149" s="286"/>
      <c r="FO149" s="286"/>
      <c r="FQ149" s="286"/>
      <c r="FR149" s="460"/>
      <c r="FT149" s="286"/>
      <c r="FV149" s="286"/>
      <c r="FX149" s="286"/>
      <c r="FZ149" s="286"/>
      <c r="GA149" s="460"/>
      <c r="GC149" s="286"/>
      <c r="GE149" s="286"/>
      <c r="GG149" s="286"/>
      <c r="GI149" s="286"/>
      <c r="GJ149" s="460"/>
      <c r="GL149" s="286"/>
      <c r="GN149" s="286"/>
      <c r="GP149" s="286"/>
      <c r="GR149" s="286"/>
      <c r="GS149" s="460"/>
      <c r="GU149" s="286"/>
      <c r="GW149" s="286"/>
      <c r="GY149" s="286"/>
      <c r="HA149" s="286"/>
      <c r="HB149" s="460"/>
      <c r="HD149" s="286"/>
      <c r="HF149" s="286"/>
      <c r="HH149" s="286"/>
      <c r="HJ149" s="286"/>
      <c r="HK149" s="460"/>
      <c r="HM149" s="286"/>
      <c r="HO149" s="286"/>
      <c r="HQ149" s="286"/>
      <c r="HS149" s="286"/>
      <c r="HT149" s="460"/>
      <c r="HV149" s="286"/>
      <c r="HX149" s="286"/>
      <c r="HZ149" s="286"/>
      <c r="IB149" s="286"/>
      <c r="IC149" s="460"/>
      <c r="IE149" s="286"/>
      <c r="IG149" s="286"/>
      <c r="II149" s="286"/>
      <c r="IK149" s="286"/>
      <c r="IL149" s="460"/>
      <c r="IN149" s="286"/>
      <c r="IP149" s="286"/>
      <c r="IR149" s="286"/>
      <c r="IT149" s="286"/>
      <c r="IU149" s="460"/>
      <c r="IW149" s="286"/>
      <c r="IY149" s="286"/>
      <c r="JA149" s="286"/>
      <c r="JC149" s="286"/>
      <c r="JD149" s="460"/>
      <c r="JF149" s="286"/>
      <c r="JH149" s="286"/>
      <c r="JJ149" s="286"/>
      <c r="JL149" s="286"/>
      <c r="JM149" s="460"/>
      <c r="JO149" s="286"/>
      <c r="JQ149" s="286"/>
      <c r="JS149" s="286"/>
      <c r="JU149" s="286"/>
      <c r="JV149" s="460"/>
      <c r="JX149" s="286"/>
      <c r="JZ149" s="286"/>
      <c r="KB149" s="286"/>
      <c r="KD149" s="286"/>
      <c r="KE149" s="460"/>
      <c r="KG149" s="286"/>
      <c r="KI149" s="286"/>
      <c r="KK149" s="286"/>
      <c r="KM149" s="286"/>
      <c r="KN149" s="460"/>
      <c r="KP149" s="286"/>
      <c r="KR149" s="286"/>
      <c r="KT149" s="286"/>
      <c r="KV149" s="286"/>
      <c r="KW149" s="460"/>
      <c r="KY149" s="286"/>
      <c r="LA149" s="286"/>
      <c r="LC149" s="286"/>
      <c r="LE149" s="286"/>
      <c r="LF149" s="460"/>
      <c r="LH149" s="286"/>
      <c r="LJ149" s="286"/>
      <c r="LL149" s="286"/>
      <c r="LN149" s="286"/>
      <c r="LO149" s="460"/>
      <c r="LQ149" s="286"/>
      <c r="LS149" s="286"/>
      <c r="LU149" s="286"/>
      <c r="LW149" s="286"/>
      <c r="LX149" s="460"/>
      <c r="LZ149" s="286"/>
      <c r="MB149" s="286"/>
      <c r="MD149" s="286"/>
      <c r="MF149" s="286"/>
      <c r="MG149" s="460"/>
      <c r="MI149" s="286"/>
      <c r="MK149" s="286"/>
      <c r="MM149" s="286"/>
      <c r="MO149" s="286"/>
      <c r="MP149" s="460"/>
      <c r="MR149" s="286"/>
      <c r="MT149" s="286"/>
      <c r="MV149" s="286"/>
      <c r="MX149" s="286"/>
      <c r="MY149" s="460"/>
      <c r="NA149" s="286"/>
      <c r="NC149" s="286"/>
      <c r="NE149" s="286"/>
      <c r="NG149" s="286"/>
      <c r="NH149" s="460"/>
    </row>
    <row r="150" spans="1:372" s="443" customFormat="1" ht="18">
      <c r="A150" s="110">
        <v>2022</v>
      </c>
      <c r="B150" s="59">
        <f>SUM(D150:AAP150)</f>
        <v>867.19999999999982</v>
      </c>
      <c r="C150" s="460"/>
      <c r="E150" s="286">
        <f>D149*0.25</f>
        <v>0</v>
      </c>
      <c r="F150" s="24"/>
      <c r="G150" s="286">
        <f>F149*0.5</f>
        <v>0</v>
      </c>
      <c r="I150" s="286">
        <f>H149*0.75</f>
        <v>0</v>
      </c>
      <c r="K150" s="286">
        <f>J149*1</f>
        <v>0</v>
      </c>
      <c r="L150" s="460"/>
      <c r="N150" s="286">
        <f>M149*0.25</f>
        <v>0</v>
      </c>
      <c r="P150" s="286">
        <f>O149*0.5</f>
        <v>0</v>
      </c>
      <c r="R150" s="286">
        <f>Q149*0.75</f>
        <v>0</v>
      </c>
      <c r="T150" s="286">
        <f>S149*1</f>
        <v>0</v>
      </c>
      <c r="U150" s="460"/>
      <c r="V150" s="24"/>
      <c r="W150" s="286">
        <f>V149*0.25</f>
        <v>0</v>
      </c>
      <c r="X150" s="24"/>
      <c r="Y150" s="286">
        <f>X149*0.5</f>
        <v>0</v>
      </c>
      <c r="Z150" s="24"/>
      <c r="AA150" s="286">
        <f>Z149*0.75</f>
        <v>0</v>
      </c>
      <c r="AB150" s="24"/>
      <c r="AC150" s="286">
        <f t="shared" ref="AC150:AC181" si="134">AB149*1</f>
        <v>610.20000000000005</v>
      </c>
      <c r="AD150" s="460"/>
      <c r="AF150" s="286">
        <f>AE149*0.25</f>
        <v>0</v>
      </c>
      <c r="AH150" s="286">
        <f>AG149*0.5</f>
        <v>0</v>
      </c>
      <c r="AI150" s="293"/>
      <c r="AJ150" s="286">
        <f>AI149*0.75</f>
        <v>0</v>
      </c>
      <c r="AL150" s="286">
        <f t="shared" ref="AL150:AL181" si="135">AK149*1</f>
        <v>256.99999999999977</v>
      </c>
      <c r="AM150" s="460"/>
      <c r="AO150" s="286"/>
      <c r="AQ150" s="286"/>
      <c r="AS150" s="286"/>
      <c r="AU150" s="286"/>
      <c r="AV150" s="460"/>
      <c r="AX150" s="286"/>
      <c r="AZ150" s="286"/>
      <c r="BA150" s="24"/>
      <c r="BB150" s="286"/>
      <c r="BC150" s="24"/>
      <c r="BD150" s="286"/>
      <c r="BE150" s="460"/>
      <c r="BG150" s="286"/>
      <c r="BI150" s="286"/>
      <c r="BK150" s="286"/>
      <c r="BM150" s="286"/>
      <c r="BN150" s="460"/>
      <c r="BP150" s="286"/>
      <c r="BR150" s="286"/>
      <c r="BT150" s="286"/>
      <c r="BV150" s="286"/>
      <c r="BW150" s="460"/>
      <c r="BY150" s="286"/>
      <c r="CA150" s="286"/>
      <c r="CC150" s="286"/>
      <c r="CE150" s="286"/>
      <c r="CF150" s="460"/>
      <c r="CH150" s="286"/>
      <c r="CJ150" s="286"/>
      <c r="CL150" s="286"/>
      <c r="CN150" s="286"/>
      <c r="CO150" s="460"/>
      <c r="CQ150" s="286"/>
      <c r="CS150" s="286"/>
      <c r="CU150" s="286"/>
      <c r="CW150" s="286"/>
      <c r="CX150" s="460"/>
      <c r="CZ150" s="286"/>
      <c r="DB150" s="286"/>
      <c r="DD150" s="286"/>
      <c r="DF150" s="286"/>
      <c r="DG150" s="460"/>
      <c r="DI150" s="286"/>
      <c r="DK150" s="286"/>
      <c r="DM150" s="286"/>
      <c r="DO150" s="286"/>
      <c r="DP150" s="460"/>
      <c r="DR150" s="286"/>
      <c r="DT150" s="286"/>
      <c r="DV150" s="286"/>
      <c r="DX150" s="286"/>
      <c r="DY150" s="460"/>
      <c r="EA150" s="286"/>
      <c r="EC150" s="286"/>
      <c r="EE150" s="286"/>
      <c r="EG150" s="286"/>
      <c r="EH150" s="460"/>
      <c r="EJ150" s="286"/>
      <c r="EL150" s="286"/>
      <c r="EN150" s="286"/>
      <c r="EP150" s="286"/>
      <c r="EQ150" s="460"/>
      <c r="ES150" s="286"/>
      <c r="EU150" s="286"/>
      <c r="EW150" s="286"/>
      <c r="EY150" s="286"/>
      <c r="EZ150" s="460"/>
      <c r="FB150" s="286"/>
      <c r="FD150" s="286"/>
      <c r="FF150" s="286"/>
      <c r="FH150" s="286"/>
      <c r="FI150" s="460"/>
      <c r="FK150" s="286"/>
      <c r="FM150" s="286"/>
      <c r="FO150" s="286"/>
      <c r="FQ150" s="286"/>
      <c r="FR150" s="460"/>
      <c r="FT150" s="286"/>
      <c r="FV150" s="286"/>
      <c r="FX150" s="286"/>
      <c r="FZ150" s="286"/>
      <c r="GA150" s="460"/>
      <c r="GC150" s="286"/>
      <c r="GE150" s="286"/>
      <c r="GG150" s="286"/>
      <c r="GI150" s="286"/>
      <c r="GJ150" s="460"/>
      <c r="GL150" s="286"/>
      <c r="GN150" s="286"/>
      <c r="GP150" s="286"/>
      <c r="GR150" s="286"/>
      <c r="GS150" s="460"/>
      <c r="GU150" s="286"/>
      <c r="GW150" s="286"/>
      <c r="GY150" s="286"/>
      <c r="HA150" s="286"/>
      <c r="HB150" s="460"/>
      <c r="HD150" s="286"/>
      <c r="HF150" s="286"/>
      <c r="HH150" s="286"/>
      <c r="HJ150" s="286"/>
      <c r="HK150" s="460"/>
      <c r="HM150" s="286"/>
      <c r="HO150" s="286"/>
      <c r="HQ150" s="286"/>
      <c r="HS150" s="286"/>
      <c r="HT150" s="460"/>
      <c r="HV150" s="286"/>
      <c r="HX150" s="286"/>
      <c r="HZ150" s="286"/>
      <c r="IB150" s="286"/>
      <c r="IC150" s="460"/>
      <c r="IE150" s="286"/>
      <c r="IG150" s="286"/>
      <c r="II150" s="286"/>
      <c r="IK150" s="286"/>
      <c r="IL150" s="460"/>
      <c r="IN150" s="286"/>
      <c r="IP150" s="286"/>
      <c r="IR150" s="286"/>
      <c r="IT150" s="286"/>
      <c r="IU150" s="460"/>
      <c r="IW150" s="286"/>
      <c r="IY150" s="286"/>
      <c r="JA150" s="286"/>
      <c r="JC150" s="286"/>
      <c r="JD150" s="460"/>
      <c r="JF150" s="286"/>
      <c r="JH150" s="286"/>
      <c r="JJ150" s="286"/>
      <c r="JL150" s="286"/>
      <c r="JM150" s="460"/>
      <c r="JO150" s="286"/>
      <c r="JQ150" s="286"/>
      <c r="JS150" s="286"/>
      <c r="JU150" s="286"/>
      <c r="JV150" s="460"/>
      <c r="JX150" s="286"/>
      <c r="JZ150" s="286"/>
      <c r="KB150" s="286"/>
      <c r="KD150" s="286"/>
      <c r="KE150" s="460"/>
      <c r="KG150" s="286"/>
      <c r="KI150" s="286"/>
      <c r="KK150" s="286"/>
      <c r="KM150" s="286"/>
      <c r="KN150" s="460"/>
      <c r="KP150" s="286"/>
      <c r="KR150" s="286"/>
      <c r="KT150" s="286"/>
      <c r="KV150" s="286"/>
      <c r="KW150" s="460"/>
      <c r="KY150" s="286"/>
      <c r="LA150" s="286"/>
      <c r="LC150" s="286"/>
      <c r="LE150" s="286"/>
      <c r="LF150" s="460"/>
      <c r="LH150" s="286"/>
      <c r="LJ150" s="286"/>
      <c r="LL150" s="286"/>
      <c r="LN150" s="286"/>
      <c r="LO150" s="460"/>
      <c r="LQ150" s="286"/>
      <c r="LS150" s="286"/>
      <c r="LU150" s="286"/>
      <c r="LW150" s="286"/>
      <c r="LX150" s="460"/>
      <c r="LZ150" s="286"/>
      <c r="MB150" s="286"/>
      <c r="MD150" s="286"/>
      <c r="MF150" s="286"/>
      <c r="MG150" s="460"/>
      <c r="MI150" s="286"/>
      <c r="MK150" s="286"/>
      <c r="MM150" s="286"/>
      <c r="MO150" s="286"/>
      <c r="MP150" s="460"/>
      <c r="MR150" s="286"/>
      <c r="MT150" s="286"/>
      <c r="MV150" s="286"/>
      <c r="MX150" s="286"/>
      <c r="MY150" s="460"/>
      <c r="NA150" s="286"/>
      <c r="NC150" s="286"/>
      <c r="NE150" s="286"/>
      <c r="NG150" s="286"/>
      <c r="NH150" s="460"/>
    </row>
    <row r="151" spans="1:372" s="50" customFormat="1" ht="15">
      <c r="A151" s="305"/>
      <c r="B151" s="254"/>
      <c r="C151" s="255"/>
      <c r="D151" s="305"/>
      <c r="E151" s="355"/>
      <c r="F151" s="178"/>
      <c r="G151" s="305"/>
      <c r="H151" s="305"/>
      <c r="I151" s="305"/>
      <c r="J151" s="305"/>
      <c r="K151" s="305"/>
      <c r="L151" s="255"/>
      <c r="M151" s="305"/>
      <c r="N151" s="305"/>
      <c r="O151" s="305"/>
      <c r="P151" s="305"/>
      <c r="Q151" s="305"/>
      <c r="R151" s="305"/>
      <c r="S151" s="305"/>
      <c r="T151" s="305"/>
      <c r="U151" s="255"/>
      <c r="V151" s="305"/>
      <c r="W151" s="305"/>
      <c r="X151" s="305"/>
      <c r="Y151" s="305"/>
      <c r="Z151" s="178"/>
      <c r="AA151" s="305"/>
      <c r="AB151" s="178"/>
      <c r="AC151" s="48"/>
      <c r="AD151" s="255"/>
      <c r="AE151" s="305"/>
      <c r="AF151" s="305"/>
      <c r="AG151" s="305"/>
      <c r="AH151" s="305"/>
      <c r="AI151" s="305"/>
      <c r="AJ151" s="305"/>
      <c r="AL151" s="48"/>
      <c r="AM151" s="255"/>
      <c r="AN151" s="305"/>
      <c r="AO151" s="305"/>
      <c r="AP151" s="305"/>
      <c r="AQ151" s="305"/>
      <c r="AR151" s="305"/>
      <c r="AS151" s="305"/>
      <c r="AT151" s="305"/>
      <c r="AU151" s="48"/>
      <c r="AV151" s="255"/>
      <c r="AW151" s="178"/>
      <c r="AX151" s="305"/>
      <c r="AY151" s="178"/>
      <c r="AZ151" s="305"/>
      <c r="BA151" s="178"/>
      <c r="BB151" s="305"/>
      <c r="BC151" s="178"/>
      <c r="BD151" s="48"/>
      <c r="BE151" s="255"/>
      <c r="BF151" s="305"/>
      <c r="BG151" s="305"/>
      <c r="BH151" s="305"/>
      <c r="BI151" s="305"/>
      <c r="BJ151" s="305"/>
      <c r="BK151" s="305"/>
      <c r="BL151" s="305"/>
      <c r="BM151" s="48"/>
      <c r="BN151" s="255"/>
      <c r="BO151" s="305"/>
      <c r="BP151" s="305"/>
      <c r="BQ151" s="305"/>
      <c r="BR151" s="305"/>
      <c r="BS151" s="305"/>
      <c r="BT151" s="305"/>
      <c r="BU151" s="305"/>
      <c r="BV151" s="48"/>
      <c r="BW151" s="255"/>
      <c r="BX151" s="305"/>
      <c r="BY151" s="305"/>
      <c r="BZ151" s="305"/>
      <c r="CA151" s="305"/>
      <c r="CB151" s="305"/>
      <c r="CC151" s="305"/>
      <c r="CD151" s="305"/>
      <c r="CE151" s="48"/>
      <c r="CF151" s="255"/>
      <c r="CG151" s="305"/>
      <c r="CH151" s="305"/>
      <c r="CI151" s="305"/>
      <c r="CJ151" s="305"/>
      <c r="CK151" s="305"/>
      <c r="CL151" s="305"/>
      <c r="CM151" s="305"/>
      <c r="CN151" s="48"/>
      <c r="CO151" s="255"/>
      <c r="CP151" s="305"/>
      <c r="CQ151" s="305"/>
      <c r="CR151" s="305"/>
      <c r="CS151" s="305"/>
      <c r="CT151" s="305"/>
      <c r="CU151" s="305"/>
      <c r="CV151" s="305"/>
      <c r="CW151" s="48"/>
      <c r="CX151" s="255"/>
      <c r="CY151" s="305"/>
      <c r="CZ151" s="305"/>
      <c r="DA151" s="305"/>
      <c r="DB151" s="305"/>
      <c r="DC151" s="305"/>
      <c r="DD151" s="305"/>
      <c r="DE151" s="305"/>
      <c r="DF151" s="48"/>
      <c r="DG151" s="255"/>
      <c r="DH151" s="305"/>
      <c r="DI151" s="305"/>
      <c r="DJ151" s="305"/>
      <c r="DK151" s="305"/>
      <c r="DL151" s="305"/>
      <c r="DM151" s="305"/>
      <c r="DN151" s="305"/>
      <c r="DO151" s="48"/>
      <c r="DP151" s="255"/>
      <c r="DQ151" s="305"/>
      <c r="DR151" s="305"/>
      <c r="DS151" s="305"/>
      <c r="DT151" s="305"/>
      <c r="DU151" s="305"/>
      <c r="DV151" s="305"/>
      <c r="DW151" s="305"/>
      <c r="DX151" s="48"/>
      <c r="DY151" s="255"/>
      <c r="DZ151" s="305"/>
      <c r="EA151" s="305"/>
      <c r="EB151" s="305"/>
      <c r="EC151" s="305"/>
      <c r="ED151" s="305"/>
      <c r="EE151" s="305"/>
      <c r="EF151" s="305"/>
      <c r="EG151" s="48"/>
      <c r="EH151" s="255"/>
      <c r="EI151" s="305"/>
      <c r="EJ151" s="305"/>
      <c r="EK151" s="305"/>
      <c r="EL151" s="305"/>
      <c r="EM151" s="305"/>
      <c r="EN151" s="305"/>
      <c r="EO151" s="305"/>
      <c r="EP151" s="48"/>
      <c r="EQ151" s="255"/>
      <c r="ER151" s="305"/>
      <c r="ES151" s="305"/>
      <c r="ET151" s="305"/>
      <c r="EU151" s="305"/>
      <c r="EV151" s="305"/>
      <c r="EW151" s="305"/>
      <c r="EX151" s="305"/>
      <c r="EY151" s="48"/>
      <c r="EZ151" s="255"/>
      <c r="FA151" s="305"/>
      <c r="FB151" s="305"/>
      <c r="FC151" s="305"/>
      <c r="FD151" s="305"/>
      <c r="FE151" s="305"/>
      <c r="FF151" s="305"/>
      <c r="FG151" s="305"/>
      <c r="FH151" s="48"/>
      <c r="FI151" s="255"/>
      <c r="FJ151" s="305"/>
      <c r="FK151" s="305"/>
      <c r="FL151" s="305"/>
      <c r="FM151" s="305"/>
      <c r="FN151" s="305"/>
      <c r="FO151" s="305"/>
      <c r="FP151" s="305"/>
      <c r="FQ151" s="48"/>
      <c r="FR151" s="255"/>
      <c r="FS151" s="305"/>
      <c r="FT151" s="305"/>
      <c r="FU151" s="305"/>
      <c r="FV151" s="305"/>
      <c r="FW151" s="305"/>
      <c r="FX151" s="305"/>
      <c r="FY151" s="305"/>
      <c r="FZ151" s="48"/>
      <c r="GA151" s="255"/>
      <c r="GB151" s="305"/>
      <c r="GC151" s="305"/>
      <c r="GD151" s="305"/>
      <c r="GE151" s="305"/>
      <c r="GF151" s="305"/>
      <c r="GG151" s="305"/>
      <c r="GH151" s="305"/>
      <c r="GI151" s="48"/>
      <c r="GJ151" s="255"/>
      <c r="GK151" s="305"/>
      <c r="GL151" s="305"/>
      <c r="GM151" s="305"/>
      <c r="GN151" s="305"/>
      <c r="GO151" s="305"/>
      <c r="GP151" s="305"/>
      <c r="GQ151" s="305"/>
      <c r="GR151" s="48"/>
      <c r="GS151" s="255"/>
      <c r="GT151" s="305"/>
      <c r="GU151" s="305"/>
      <c r="GV151" s="305"/>
      <c r="GW151" s="305"/>
      <c r="GX151" s="305"/>
      <c r="GY151" s="305"/>
      <c r="GZ151" s="305"/>
      <c r="HA151" s="305"/>
      <c r="HB151" s="255"/>
      <c r="HC151" s="305"/>
      <c r="HD151" s="305"/>
      <c r="HE151" s="305"/>
      <c r="HF151" s="305"/>
      <c r="HG151" s="305"/>
      <c r="HH151" s="305"/>
      <c r="HI151" s="305"/>
      <c r="HJ151" s="48"/>
      <c r="HK151" s="255"/>
      <c r="HL151" s="305"/>
      <c r="HM151" s="305"/>
      <c r="HN151" s="305"/>
      <c r="HO151" s="305"/>
      <c r="HP151" s="305"/>
      <c r="HQ151" s="305"/>
      <c r="HR151" s="305"/>
      <c r="HS151" s="48"/>
      <c r="HT151" s="255"/>
      <c r="HU151" s="305"/>
      <c r="HV151" s="305"/>
      <c r="HW151" s="305"/>
      <c r="HX151" s="305"/>
      <c r="HY151" s="305"/>
      <c r="HZ151" s="305"/>
      <c r="IA151" s="305"/>
      <c r="IB151" s="48"/>
      <c r="IC151" s="255"/>
      <c r="ID151" s="305"/>
      <c r="IE151" s="305"/>
      <c r="IF151" s="305"/>
      <c r="IG151" s="305"/>
      <c r="IH151" s="305"/>
      <c r="II151" s="305"/>
      <c r="IJ151" s="305"/>
      <c r="IK151" s="305"/>
      <c r="IL151" s="255"/>
      <c r="IM151" s="305"/>
      <c r="IN151" s="305"/>
      <c r="IO151" s="305"/>
      <c r="IP151" s="305"/>
      <c r="IQ151" s="305"/>
      <c r="IR151" s="305"/>
      <c r="IS151" s="305"/>
      <c r="IT151" s="48"/>
      <c r="IU151" s="255"/>
      <c r="IV151" s="305"/>
      <c r="IW151" s="305"/>
      <c r="IX151" s="305"/>
      <c r="IY151" s="305"/>
      <c r="IZ151" s="305"/>
      <c r="JA151" s="305"/>
      <c r="JB151" s="305"/>
      <c r="JC151" s="48"/>
      <c r="JD151" s="255"/>
      <c r="JE151" s="305"/>
      <c r="JF151" s="305"/>
      <c r="JG151" s="305"/>
      <c r="JH151" s="305"/>
      <c r="JI151" s="305"/>
      <c r="JJ151" s="305"/>
      <c r="JK151" s="305"/>
      <c r="JL151" s="48"/>
      <c r="JM151" s="255"/>
      <c r="JN151" s="305"/>
      <c r="JO151" s="305"/>
      <c r="JP151" s="305"/>
      <c r="JQ151" s="305"/>
      <c r="JR151" s="305"/>
      <c r="JS151" s="305"/>
      <c r="JT151" s="305"/>
      <c r="JU151" s="305"/>
      <c r="JV151" s="255"/>
      <c r="JW151" s="305"/>
      <c r="JX151" s="305"/>
      <c r="JY151" s="305"/>
      <c r="JZ151" s="305"/>
      <c r="KA151" s="305"/>
      <c r="KB151" s="305"/>
      <c r="KC151" s="305"/>
      <c r="KD151" s="48"/>
      <c r="KE151" s="255"/>
      <c r="KF151" s="305"/>
      <c r="KG151" s="305"/>
      <c r="KH151" s="305"/>
      <c r="KI151" s="305"/>
      <c r="KJ151" s="305"/>
      <c r="KK151" s="305"/>
      <c r="KL151" s="305"/>
      <c r="KM151" s="48"/>
      <c r="KN151" s="255"/>
      <c r="KO151" s="305"/>
      <c r="KP151" s="305"/>
      <c r="KQ151" s="305"/>
      <c r="KR151" s="305"/>
      <c r="KS151" s="305"/>
      <c r="KT151" s="305"/>
      <c r="KU151" s="305"/>
      <c r="KV151" s="305"/>
      <c r="KW151" s="255"/>
      <c r="KX151" s="305"/>
      <c r="KY151" s="305"/>
      <c r="KZ151" s="305"/>
      <c r="LA151" s="305"/>
      <c r="LB151" s="305"/>
      <c r="LC151" s="305"/>
      <c r="LD151" s="305"/>
      <c r="LE151" s="305"/>
      <c r="LF151" s="255"/>
      <c r="LG151" s="305"/>
      <c r="LH151" s="305"/>
      <c r="LI151" s="305"/>
      <c r="LJ151" s="305"/>
      <c r="LK151" s="305"/>
      <c r="LL151" s="305"/>
      <c r="LM151" s="305"/>
      <c r="LN151" s="48"/>
      <c r="LO151" s="255"/>
      <c r="LP151" s="305"/>
      <c r="LQ151" s="305"/>
      <c r="LR151" s="305"/>
      <c r="LS151" s="305"/>
      <c r="LT151" s="305"/>
      <c r="LU151" s="305"/>
      <c r="LV151" s="305"/>
      <c r="LW151" s="48"/>
      <c r="LX151" s="255"/>
      <c r="LY151" s="305"/>
      <c r="LZ151" s="305"/>
      <c r="MA151" s="305"/>
      <c r="MB151" s="305"/>
      <c r="MC151" s="305"/>
      <c r="MD151" s="305"/>
      <c r="ME151" s="305"/>
      <c r="MF151" s="305"/>
      <c r="MG151" s="255"/>
      <c r="MH151" s="305"/>
      <c r="MI151" s="305"/>
      <c r="MJ151" s="305"/>
      <c r="MK151" s="305"/>
      <c r="ML151" s="305"/>
      <c r="MM151" s="305"/>
      <c r="MN151" s="305"/>
      <c r="MO151" s="48"/>
      <c r="MP151" s="255"/>
      <c r="MQ151" s="305"/>
      <c r="MR151" s="305"/>
      <c r="MS151" s="305"/>
      <c r="MT151" s="305"/>
      <c r="MU151" s="305"/>
      <c r="MV151" s="305"/>
      <c r="MW151" s="305"/>
      <c r="MX151" s="48"/>
      <c r="MY151" s="255"/>
      <c r="MZ151" s="305"/>
      <c r="NA151" s="305"/>
      <c r="NB151" s="305"/>
      <c r="NC151" s="305"/>
      <c r="ND151" s="305"/>
      <c r="NE151" s="305"/>
      <c r="NF151" s="305"/>
      <c r="NG151" s="48"/>
      <c r="NH151" s="255"/>
    </row>
    <row r="152" spans="1:372" ht="18">
      <c r="A152" s="106" t="s">
        <v>1841</v>
      </c>
      <c r="B152" s="59"/>
      <c r="C152" s="460"/>
      <c r="D152" s="443"/>
      <c r="E152" s="444" t="s">
        <v>187</v>
      </c>
      <c r="F152" s="661">
        <v>332</v>
      </c>
      <c r="G152" s="444" t="s">
        <v>183</v>
      </c>
      <c r="H152" s="662"/>
      <c r="I152" s="444" t="s">
        <v>184</v>
      </c>
      <c r="J152" s="662"/>
      <c r="K152" s="444" t="s">
        <v>185</v>
      </c>
      <c r="L152" s="460"/>
      <c r="M152" s="443"/>
      <c r="N152" s="444" t="s">
        <v>187</v>
      </c>
      <c r="O152" s="24">
        <v>42.000000000000057</v>
      </c>
      <c r="P152" s="444" t="s">
        <v>183</v>
      </c>
      <c r="Q152" s="24"/>
      <c r="R152" s="444" t="s">
        <v>184</v>
      </c>
      <c r="S152" s="24"/>
      <c r="T152" s="444" t="s">
        <v>185</v>
      </c>
      <c r="U152" s="460"/>
      <c r="V152" s="443"/>
      <c r="W152" s="444" t="s">
        <v>187</v>
      </c>
      <c r="X152" s="24">
        <v>641.99999999999955</v>
      </c>
      <c r="Y152" s="444" t="s">
        <v>183</v>
      </c>
      <c r="Z152" s="24">
        <v>101.69999999999999</v>
      </c>
      <c r="AA152" s="444" t="s">
        <v>184</v>
      </c>
      <c r="AB152" s="722">
        <v>672.10000000000048</v>
      </c>
      <c r="AC152" s="444" t="s">
        <v>185</v>
      </c>
      <c r="AD152" s="460"/>
      <c r="AE152" s="443"/>
      <c r="AF152" s="444" t="s">
        <v>187</v>
      </c>
      <c r="AG152" s="24">
        <v>105.19999999999959</v>
      </c>
      <c r="AH152" s="444" t="s">
        <v>183</v>
      </c>
      <c r="AI152" s="24">
        <v>82.900000000000034</v>
      </c>
      <c r="AJ152" s="444" t="s">
        <v>184</v>
      </c>
      <c r="AK152" s="722">
        <v>43.150000000000318</v>
      </c>
      <c r="AL152" s="444" t="s">
        <v>185</v>
      </c>
      <c r="AM152" s="460"/>
      <c r="AN152" s="443"/>
      <c r="AO152" s="444" t="s">
        <v>187</v>
      </c>
      <c r="AP152" s="443"/>
      <c r="AQ152" s="444" t="s">
        <v>183</v>
      </c>
      <c r="AR152" s="24">
        <v>175.20000000000027</v>
      </c>
      <c r="AS152" s="444" t="s">
        <v>184</v>
      </c>
      <c r="AT152" s="444">
        <v>313.70000000000005</v>
      </c>
      <c r="AU152" s="444" t="s">
        <v>185</v>
      </c>
      <c r="AV152" s="460"/>
      <c r="AW152" s="443"/>
      <c r="AX152" s="444" t="s">
        <v>187</v>
      </c>
      <c r="AY152" s="443"/>
      <c r="AZ152" s="444" t="s">
        <v>183</v>
      </c>
      <c r="BA152" s="24">
        <v>328.49999999999977</v>
      </c>
      <c r="BB152" s="444" t="s">
        <v>184</v>
      </c>
      <c r="BC152" s="24">
        <v>391.60000000000014</v>
      </c>
      <c r="BD152" s="444" t="s">
        <v>185</v>
      </c>
      <c r="BE152" s="460"/>
      <c r="BF152" s="443"/>
      <c r="BG152" s="444" t="s">
        <v>187</v>
      </c>
      <c r="BH152" s="443"/>
      <c r="BI152" s="444" t="s">
        <v>183</v>
      </c>
      <c r="BJ152" s="24">
        <v>497.00000000000182</v>
      </c>
      <c r="BK152" s="444" t="s">
        <v>184</v>
      </c>
      <c r="BL152" s="24">
        <v>522.49999999999977</v>
      </c>
      <c r="BM152" s="444" t="s">
        <v>185</v>
      </c>
      <c r="BN152" s="460"/>
      <c r="BO152" s="443"/>
      <c r="BP152" s="444" t="s">
        <v>187</v>
      </c>
      <c r="BQ152" s="443"/>
      <c r="BR152" s="444" t="s">
        <v>183</v>
      </c>
      <c r="BS152" s="24">
        <v>218.10000000000082</v>
      </c>
      <c r="BT152" s="444" t="s">
        <v>184</v>
      </c>
      <c r="BU152" s="24">
        <v>426.59999999999991</v>
      </c>
      <c r="BV152" s="444" t="s">
        <v>185</v>
      </c>
      <c r="BW152" s="460"/>
      <c r="BX152" s="443"/>
      <c r="BY152" s="444" t="s">
        <v>187</v>
      </c>
      <c r="BZ152" s="443"/>
      <c r="CA152" s="444" t="s">
        <v>183</v>
      </c>
      <c r="CB152" s="663">
        <v>172.49999999999636</v>
      </c>
      <c r="CC152" s="444" t="s">
        <v>184</v>
      </c>
      <c r="CD152" s="24">
        <v>177.5</v>
      </c>
      <c r="CE152" s="444" t="s">
        <v>185</v>
      </c>
      <c r="CF152" s="460"/>
      <c r="CG152" s="443"/>
      <c r="CH152" s="444" t="s">
        <v>187</v>
      </c>
      <c r="CI152" s="443"/>
      <c r="CJ152" s="444" t="s">
        <v>183</v>
      </c>
      <c r="CK152" s="443"/>
      <c r="CL152" s="444" t="s">
        <v>184</v>
      </c>
      <c r="CM152" s="24">
        <v>481.49999999999955</v>
      </c>
      <c r="CN152" s="444" t="s">
        <v>185</v>
      </c>
      <c r="CO152" s="460"/>
      <c r="CP152" s="443"/>
      <c r="CQ152" s="444" t="s">
        <v>187</v>
      </c>
      <c r="CR152" s="443"/>
      <c r="CS152" s="444" t="s">
        <v>183</v>
      </c>
      <c r="CT152" s="443"/>
      <c r="CU152" s="444" t="s">
        <v>184</v>
      </c>
      <c r="CV152" s="24">
        <v>278.90000000000009</v>
      </c>
      <c r="CW152" s="444" t="s">
        <v>185</v>
      </c>
      <c r="CX152" s="460"/>
      <c r="CY152" s="443"/>
      <c r="CZ152" s="444" t="s">
        <v>187</v>
      </c>
      <c r="DA152" s="443"/>
      <c r="DB152" s="444" t="s">
        <v>183</v>
      </c>
      <c r="DC152" s="24">
        <v>310.29999999999563</v>
      </c>
      <c r="DD152" s="444" t="s">
        <v>184</v>
      </c>
      <c r="DE152" s="24">
        <v>347.29999999999973</v>
      </c>
      <c r="DF152" s="444" t="s">
        <v>185</v>
      </c>
      <c r="DG152" s="460"/>
      <c r="DH152" s="443"/>
      <c r="DI152" s="444" t="s">
        <v>187</v>
      </c>
      <c r="DJ152" s="443"/>
      <c r="DK152" s="444" t="s">
        <v>183</v>
      </c>
      <c r="DL152" s="443"/>
      <c r="DM152" s="444" t="s">
        <v>184</v>
      </c>
      <c r="DN152" s="24">
        <v>293.69999999999982</v>
      </c>
      <c r="DO152" s="444" t="s">
        <v>185</v>
      </c>
      <c r="DP152" s="460"/>
      <c r="DQ152" s="443"/>
      <c r="DR152" s="444" t="s">
        <v>187</v>
      </c>
      <c r="DS152" s="443"/>
      <c r="DT152" s="444" t="s">
        <v>183</v>
      </c>
      <c r="DU152" s="24">
        <v>272.79999999999563</v>
      </c>
      <c r="DV152" s="444" t="s">
        <v>184</v>
      </c>
      <c r="DW152" s="24">
        <v>321.09999999999945</v>
      </c>
      <c r="DX152" s="444" t="s">
        <v>185</v>
      </c>
      <c r="DY152" s="460"/>
      <c r="DZ152" s="443"/>
      <c r="EA152" s="444" t="s">
        <v>187</v>
      </c>
      <c r="EB152" s="443"/>
      <c r="EC152" s="444" t="s">
        <v>183</v>
      </c>
      <c r="ED152" s="443"/>
      <c r="EE152" s="444" t="s">
        <v>184</v>
      </c>
      <c r="EF152" s="24">
        <v>429.10000000000036</v>
      </c>
      <c r="EG152" s="444" t="s">
        <v>185</v>
      </c>
      <c r="EH152" s="460"/>
      <c r="EI152" s="443"/>
      <c r="EJ152" s="444" t="s">
        <v>187</v>
      </c>
      <c r="EK152" s="443"/>
      <c r="EL152" s="444" t="s">
        <v>183</v>
      </c>
      <c r="EM152" s="443"/>
      <c r="EN152" s="444" t="s">
        <v>184</v>
      </c>
      <c r="EO152" s="24">
        <v>367.20000000000437</v>
      </c>
      <c r="EP152" s="444" t="s">
        <v>185</v>
      </c>
      <c r="EQ152" s="460"/>
      <c r="ER152" s="443"/>
      <c r="ES152" s="444" t="s">
        <v>187</v>
      </c>
      <c r="ET152" s="443"/>
      <c r="EU152" s="444" t="s">
        <v>183</v>
      </c>
      <c r="EV152" s="443"/>
      <c r="EW152" s="444" t="s">
        <v>184</v>
      </c>
      <c r="EX152" s="24">
        <v>430</v>
      </c>
      <c r="EY152" s="444" t="s">
        <v>185</v>
      </c>
      <c r="EZ152" s="460"/>
      <c r="FA152" s="443"/>
      <c r="FB152" s="444" t="s">
        <v>187</v>
      </c>
      <c r="FC152" s="443"/>
      <c r="FD152" s="444" t="s">
        <v>183</v>
      </c>
      <c r="FE152" s="663">
        <v>160.19999999999891</v>
      </c>
      <c r="FF152" s="444" t="s">
        <v>184</v>
      </c>
      <c r="FG152" s="24">
        <v>415.30000000000109</v>
      </c>
      <c r="FH152" s="444" t="s">
        <v>185</v>
      </c>
      <c r="FI152" s="460"/>
      <c r="FJ152" s="443"/>
      <c r="FK152" s="444" t="s">
        <v>187</v>
      </c>
      <c r="FL152" s="443"/>
      <c r="FM152" s="444" t="s">
        <v>183</v>
      </c>
      <c r="FN152" s="24">
        <v>468.49999999999636</v>
      </c>
      <c r="FO152" s="444" t="s">
        <v>184</v>
      </c>
      <c r="FP152" s="24">
        <v>266.20000000000073</v>
      </c>
      <c r="FQ152" s="444" t="s">
        <v>185</v>
      </c>
      <c r="FR152" s="460"/>
      <c r="FS152" s="443"/>
      <c r="FT152" s="444" t="s">
        <v>187</v>
      </c>
      <c r="FU152" s="443"/>
      <c r="FV152" s="444" t="s">
        <v>183</v>
      </c>
      <c r="FW152" s="443"/>
      <c r="FX152" s="444" t="s">
        <v>184</v>
      </c>
      <c r="FY152" s="24">
        <v>331.10000000000218</v>
      </c>
      <c r="FZ152" s="444" t="s">
        <v>185</v>
      </c>
      <c r="GA152" s="460"/>
      <c r="GB152" s="443"/>
      <c r="GC152" s="444" t="s">
        <v>187</v>
      </c>
      <c r="GD152" s="443"/>
      <c r="GE152" s="444" t="s">
        <v>183</v>
      </c>
      <c r="GF152" s="443"/>
      <c r="GG152" s="444" t="s">
        <v>184</v>
      </c>
      <c r="GH152" s="661">
        <v>282.10000000000582</v>
      </c>
      <c r="GI152" s="444" t="s">
        <v>185</v>
      </c>
      <c r="GJ152" s="460"/>
      <c r="GK152" s="443"/>
      <c r="GL152" s="444" t="s">
        <v>187</v>
      </c>
      <c r="GM152" s="443"/>
      <c r="GN152" s="444" t="s">
        <v>183</v>
      </c>
      <c r="GO152" s="24">
        <v>1342.4999999999964</v>
      </c>
      <c r="GP152" s="444" t="s">
        <v>184</v>
      </c>
      <c r="GQ152" s="24">
        <v>996.300000000002</v>
      </c>
      <c r="GR152" s="444" t="s">
        <v>185</v>
      </c>
      <c r="GS152" s="460"/>
      <c r="GT152" s="443"/>
      <c r="GU152" s="444" t="s">
        <v>187</v>
      </c>
      <c r="GV152" s="443"/>
      <c r="GW152" s="444" t="s">
        <v>183</v>
      </c>
      <c r="GX152" s="443"/>
      <c r="GY152" s="444" t="s">
        <v>184</v>
      </c>
      <c r="GZ152" s="443"/>
      <c r="HA152" s="444" t="s">
        <v>185</v>
      </c>
      <c r="HB152" s="460"/>
      <c r="HC152" s="443"/>
      <c r="HD152" s="444" t="s">
        <v>187</v>
      </c>
      <c r="HE152" s="443"/>
      <c r="HF152" s="444" t="s">
        <v>183</v>
      </c>
      <c r="HG152" s="24">
        <v>562.29999999999973</v>
      </c>
      <c r="HH152" s="444" t="s">
        <v>184</v>
      </c>
      <c r="HI152" s="24">
        <v>401.5</v>
      </c>
      <c r="HJ152" s="444" t="s">
        <v>185</v>
      </c>
      <c r="HK152" s="460"/>
      <c r="HL152" s="443"/>
      <c r="HM152" s="444" t="s">
        <v>187</v>
      </c>
      <c r="HN152" s="443"/>
      <c r="HO152" s="444" t="s">
        <v>183</v>
      </c>
      <c r="HP152" s="443"/>
      <c r="HQ152" s="444" t="s">
        <v>184</v>
      </c>
      <c r="HR152" s="24">
        <v>411.09999999999764</v>
      </c>
      <c r="HS152" s="444" t="s">
        <v>185</v>
      </c>
      <c r="HT152" s="460"/>
      <c r="HU152" s="443"/>
      <c r="HV152" s="444" t="s">
        <v>187</v>
      </c>
      <c r="HW152" s="443"/>
      <c r="HX152" s="444" t="s">
        <v>183</v>
      </c>
      <c r="HY152" s="24">
        <v>3992.5999999999985</v>
      </c>
      <c r="HZ152" s="444" t="s">
        <v>184</v>
      </c>
      <c r="IA152" s="24">
        <v>2332.0999999999949</v>
      </c>
      <c r="IB152" s="444" t="s">
        <v>185</v>
      </c>
      <c r="IC152" s="460"/>
      <c r="ID152" s="443"/>
      <c r="IE152" s="444" t="s">
        <v>187</v>
      </c>
      <c r="IF152" s="443"/>
      <c r="IG152" s="444" t="s">
        <v>183</v>
      </c>
      <c r="IH152" s="443"/>
      <c r="II152" s="444" t="s">
        <v>184</v>
      </c>
      <c r="IJ152" s="443"/>
      <c r="IK152" s="444" t="s">
        <v>185</v>
      </c>
      <c r="IL152" s="460"/>
      <c r="IM152" s="443"/>
      <c r="IN152" s="444" t="s">
        <v>187</v>
      </c>
      <c r="IO152" s="443"/>
      <c r="IP152" s="444" t="s">
        <v>183</v>
      </c>
      <c r="IQ152" s="443"/>
      <c r="IR152" s="444" t="s">
        <v>184</v>
      </c>
      <c r="IS152" s="24">
        <v>105.00000000000182</v>
      </c>
      <c r="IT152" s="444" t="s">
        <v>185</v>
      </c>
      <c r="IU152" s="460"/>
      <c r="IV152" s="443"/>
      <c r="IW152" s="444" t="s">
        <v>187</v>
      </c>
      <c r="IX152" s="443"/>
      <c r="IY152" s="444" t="s">
        <v>183</v>
      </c>
      <c r="IZ152" s="24">
        <v>323.20000000000073</v>
      </c>
      <c r="JA152" s="444" t="s">
        <v>184</v>
      </c>
      <c r="JB152" s="24">
        <v>324.20000000000255</v>
      </c>
      <c r="JC152" s="444" t="s">
        <v>185</v>
      </c>
      <c r="JD152" s="460"/>
      <c r="JE152" s="443"/>
      <c r="JF152" s="444" t="s">
        <v>187</v>
      </c>
      <c r="JG152" s="443"/>
      <c r="JH152" s="444" t="s">
        <v>183</v>
      </c>
      <c r="JI152" s="663">
        <v>384.70000000000073</v>
      </c>
      <c r="JJ152" s="444" t="s">
        <v>184</v>
      </c>
      <c r="JK152" s="24">
        <v>342.100000000004</v>
      </c>
      <c r="JL152" s="444" t="s">
        <v>185</v>
      </c>
      <c r="JM152" s="460"/>
      <c r="JN152" s="443"/>
      <c r="JO152" s="444" t="s">
        <v>187</v>
      </c>
      <c r="JP152" s="443"/>
      <c r="JQ152" s="444" t="s">
        <v>183</v>
      </c>
      <c r="JR152" s="443"/>
      <c r="JS152" s="444" t="s">
        <v>184</v>
      </c>
      <c r="JT152" s="443"/>
      <c r="JU152" s="444" t="s">
        <v>185</v>
      </c>
      <c r="JV152" s="460"/>
      <c r="JW152" s="443"/>
      <c r="JX152" s="444" t="s">
        <v>187</v>
      </c>
      <c r="JY152" s="443"/>
      <c r="JZ152" s="444" t="s">
        <v>183</v>
      </c>
      <c r="KA152" s="24">
        <v>1630.0999999999312</v>
      </c>
      <c r="KB152" s="444" t="s">
        <v>184</v>
      </c>
      <c r="KC152" s="24">
        <v>2527.7999999999538</v>
      </c>
      <c r="KD152" s="444" t="s">
        <v>185</v>
      </c>
      <c r="KE152" s="460"/>
      <c r="KF152" s="443"/>
      <c r="KG152" s="444" t="s">
        <v>187</v>
      </c>
      <c r="KH152" s="443"/>
      <c r="KI152" s="444" t="s">
        <v>183</v>
      </c>
      <c r="KJ152" s="663">
        <v>49.000000000000909</v>
      </c>
      <c r="KK152" s="444" t="s">
        <v>184</v>
      </c>
      <c r="KL152" s="24">
        <v>9.1000000000003638</v>
      </c>
      <c r="KM152" s="444" t="s">
        <v>185</v>
      </c>
      <c r="KN152" s="460"/>
      <c r="KO152" s="443"/>
      <c r="KP152" s="444" t="s">
        <v>187</v>
      </c>
      <c r="KQ152" s="443"/>
      <c r="KR152" s="444" t="s">
        <v>183</v>
      </c>
      <c r="KS152" s="443"/>
      <c r="KT152" s="444" t="s">
        <v>184</v>
      </c>
      <c r="KU152" s="443"/>
      <c r="KV152" s="444" t="s">
        <v>185</v>
      </c>
      <c r="KW152" s="460"/>
      <c r="KX152" s="443"/>
      <c r="KY152" s="444" t="s">
        <v>187</v>
      </c>
      <c r="KZ152" s="443"/>
      <c r="LA152" s="444" t="s">
        <v>183</v>
      </c>
      <c r="LB152" s="443"/>
      <c r="LC152" s="444" t="s">
        <v>184</v>
      </c>
      <c r="LD152" s="443"/>
      <c r="LE152" s="444" t="s">
        <v>185</v>
      </c>
      <c r="LF152" s="460"/>
      <c r="LG152" s="443"/>
      <c r="LH152" s="444" t="s">
        <v>187</v>
      </c>
      <c r="LI152" s="443"/>
      <c r="LJ152" s="444" t="s">
        <v>183</v>
      </c>
      <c r="LK152" s="443"/>
      <c r="LL152" s="444" t="s">
        <v>184</v>
      </c>
      <c r="LM152" s="24"/>
      <c r="LN152" s="444" t="s">
        <v>185</v>
      </c>
      <c r="LO152" s="460"/>
      <c r="LP152" s="443"/>
      <c r="LQ152" s="444" t="s">
        <v>187</v>
      </c>
      <c r="LR152" s="443"/>
      <c r="LS152" s="444" t="s">
        <v>183</v>
      </c>
      <c r="LT152" s="24">
        <v>235.40000000000146</v>
      </c>
      <c r="LU152" s="444" t="s">
        <v>184</v>
      </c>
      <c r="LV152" s="24">
        <v>293.40000000000327</v>
      </c>
      <c r="LW152" s="444" t="s">
        <v>185</v>
      </c>
      <c r="LX152" s="460"/>
      <c r="LY152" s="443"/>
      <c r="LZ152" s="444" t="s">
        <v>187</v>
      </c>
      <c r="MA152" s="443"/>
      <c r="MB152" s="444" t="s">
        <v>183</v>
      </c>
      <c r="MC152" s="443"/>
      <c r="MD152" s="444" t="s">
        <v>184</v>
      </c>
      <c r="ME152" s="443"/>
      <c r="MF152" s="444" t="s">
        <v>185</v>
      </c>
      <c r="MG152" s="460"/>
      <c r="MH152" s="443"/>
      <c r="MI152" s="444" t="s">
        <v>187</v>
      </c>
      <c r="MJ152" s="443"/>
      <c r="MK152" s="444" t="s">
        <v>183</v>
      </c>
      <c r="ML152" s="24">
        <v>648.59999999999673</v>
      </c>
      <c r="MM152" s="444" t="s">
        <v>184</v>
      </c>
      <c r="MN152" s="24">
        <v>512.89999999999964</v>
      </c>
      <c r="MO152" s="444" t="s">
        <v>185</v>
      </c>
      <c r="MP152" s="460"/>
      <c r="MQ152" s="443"/>
      <c r="MR152" s="444" t="s">
        <v>187</v>
      </c>
      <c r="MS152" s="443"/>
      <c r="MT152" s="444" t="s">
        <v>183</v>
      </c>
      <c r="MU152" s="24">
        <v>191.99999999999272</v>
      </c>
      <c r="MV152" s="444" t="s">
        <v>184</v>
      </c>
      <c r="MW152" s="443">
        <v>169.00000000000364</v>
      </c>
      <c r="MX152" s="444" t="s">
        <v>185</v>
      </c>
      <c r="MY152" s="460"/>
      <c r="MZ152" s="443"/>
      <c r="NA152" s="444" t="s">
        <v>187</v>
      </c>
      <c r="NB152" s="443"/>
      <c r="NC152" s="444" t="s">
        <v>183</v>
      </c>
      <c r="ND152" s="443"/>
      <c r="NE152" s="444" t="s">
        <v>184</v>
      </c>
      <c r="NF152" s="664">
        <v>988.40000000000691</v>
      </c>
      <c r="NG152" s="444" t="s">
        <v>185</v>
      </c>
      <c r="NH152" s="460"/>
    </row>
    <row r="153" spans="1:372" ht="18">
      <c r="A153" s="110" t="s">
        <v>3709</v>
      </c>
      <c r="B153" s="59">
        <f>SUM(D153:AAP153)</f>
        <v>25875.224999999911</v>
      </c>
      <c r="C153" s="460"/>
      <c r="D153" s="443"/>
      <c r="E153" s="286">
        <f>D152*0.25</f>
        <v>0</v>
      </c>
      <c r="F153" s="24"/>
      <c r="G153" s="286">
        <f>F152*0.5</f>
        <v>166</v>
      </c>
      <c r="H153" s="443"/>
      <c r="I153" s="286">
        <f>H152*0.75</f>
        <v>0</v>
      </c>
      <c r="J153" s="443"/>
      <c r="K153" s="286">
        <f>J152*1</f>
        <v>0</v>
      </c>
      <c r="L153" s="460"/>
      <c r="M153" s="443"/>
      <c r="N153" s="286">
        <f>M152*0.25</f>
        <v>0</v>
      </c>
      <c r="O153" s="443"/>
      <c r="P153" s="286">
        <f>O152*0.5</f>
        <v>21.000000000000028</v>
      </c>
      <c r="Q153" s="443"/>
      <c r="R153" s="286">
        <f>Q152*0.75</f>
        <v>0</v>
      </c>
      <c r="S153" s="443"/>
      <c r="T153" s="286">
        <f>S152*1</f>
        <v>0</v>
      </c>
      <c r="U153" s="460"/>
      <c r="V153" s="443"/>
      <c r="W153" s="286">
        <f>V152*0.25</f>
        <v>0</v>
      </c>
      <c r="X153" s="443"/>
      <c r="Y153" s="286">
        <f>X152*0.5</f>
        <v>320.99999999999977</v>
      </c>
      <c r="Z153" s="24"/>
      <c r="AA153" s="286">
        <f>Z152*0.75</f>
        <v>76.274999999999991</v>
      </c>
      <c r="AB153" s="24"/>
      <c r="AC153" s="286">
        <f t="shared" ref="AC153:AC184" si="136">AB152*1</f>
        <v>672.10000000000048</v>
      </c>
      <c r="AD153" s="460"/>
      <c r="AE153" s="443"/>
      <c r="AF153" s="286">
        <f>AE152*0.25</f>
        <v>0</v>
      </c>
      <c r="AG153" s="443"/>
      <c r="AH153" s="286">
        <f>AG152*0.5</f>
        <v>52.599999999999795</v>
      </c>
      <c r="AI153" s="443"/>
      <c r="AJ153" s="286">
        <f>AI152*0.75</f>
        <v>62.175000000000026</v>
      </c>
      <c r="AK153" s="443"/>
      <c r="AL153" s="286">
        <f t="shared" ref="AL153:AL184" si="137">AK152*1</f>
        <v>43.150000000000318</v>
      </c>
      <c r="AM153" s="460"/>
      <c r="AN153" s="443"/>
      <c r="AO153" s="286">
        <f>AN152*0.25</f>
        <v>0</v>
      </c>
      <c r="AP153" s="443"/>
      <c r="AQ153" s="286">
        <f>AP152*0.5</f>
        <v>0</v>
      </c>
      <c r="AR153" s="443"/>
      <c r="AS153" s="286">
        <f>AR152*0.75</f>
        <v>131.4000000000002</v>
      </c>
      <c r="AT153" s="443"/>
      <c r="AU153" s="286">
        <f>AT152*1</f>
        <v>313.70000000000005</v>
      </c>
      <c r="AV153" s="460"/>
      <c r="AW153" s="443"/>
      <c r="AX153" s="286">
        <f>AW152*0.25</f>
        <v>0</v>
      </c>
      <c r="AY153" s="443"/>
      <c r="AZ153" s="286">
        <f>AY152*0.5</f>
        <v>0</v>
      </c>
      <c r="BA153" s="443"/>
      <c r="BB153" s="286">
        <f>BA152*0.75</f>
        <v>246.37499999999983</v>
      </c>
      <c r="BC153" s="443"/>
      <c r="BD153" s="286">
        <f>BC152*1</f>
        <v>391.60000000000014</v>
      </c>
      <c r="BE153" s="460"/>
      <c r="BF153" s="443"/>
      <c r="BG153" s="286">
        <f>BF152*0.25</f>
        <v>0</v>
      </c>
      <c r="BH153" s="443"/>
      <c r="BI153" s="286">
        <f>BH152*0.5</f>
        <v>0</v>
      </c>
      <c r="BJ153" s="443"/>
      <c r="BK153" s="286">
        <f>BJ152*0.75</f>
        <v>372.75000000000136</v>
      </c>
      <c r="BL153" s="443"/>
      <c r="BM153" s="286">
        <f>BL152*1</f>
        <v>522.49999999999977</v>
      </c>
      <c r="BN153" s="460"/>
      <c r="BO153" s="443"/>
      <c r="BP153" s="286">
        <f>BO152*0.25</f>
        <v>0</v>
      </c>
      <c r="BQ153" s="443"/>
      <c r="BR153" s="286">
        <f>BQ152*0.5</f>
        <v>0</v>
      </c>
      <c r="BS153" s="443"/>
      <c r="BT153" s="286">
        <f>BS152*0.75</f>
        <v>163.57500000000061</v>
      </c>
      <c r="BU153" s="443"/>
      <c r="BV153" s="286">
        <f>BU152*1</f>
        <v>426.59999999999991</v>
      </c>
      <c r="BW153" s="460"/>
      <c r="BX153" s="443"/>
      <c r="BY153" s="286">
        <f>BX152*0.25</f>
        <v>0</v>
      </c>
      <c r="BZ153" s="443"/>
      <c r="CA153" s="286">
        <f>BZ152*0.5</f>
        <v>0</v>
      </c>
      <c r="CB153" s="443"/>
      <c r="CC153" s="286">
        <f>CB152*0.75</f>
        <v>129.37499999999727</v>
      </c>
      <c r="CD153" s="443"/>
      <c r="CE153" s="286">
        <f>CD152*1</f>
        <v>177.5</v>
      </c>
      <c r="CF153" s="460"/>
      <c r="CG153" s="443"/>
      <c r="CH153" s="286">
        <f>CG152*0.25</f>
        <v>0</v>
      </c>
      <c r="CI153" s="443"/>
      <c r="CJ153" s="286">
        <f>CI152*0.5</f>
        <v>0</v>
      </c>
      <c r="CK153" s="443"/>
      <c r="CL153" s="286">
        <f>CK152*0.75</f>
        <v>0</v>
      </c>
      <c r="CM153" s="443"/>
      <c r="CN153" s="286">
        <f>CM152*1</f>
        <v>481.49999999999955</v>
      </c>
      <c r="CO153" s="460"/>
      <c r="CP153" s="443"/>
      <c r="CQ153" s="286">
        <f>CP152*0.25</f>
        <v>0</v>
      </c>
      <c r="CR153" s="443"/>
      <c r="CS153" s="286">
        <f>CR152*0.5</f>
        <v>0</v>
      </c>
      <c r="CT153" s="443"/>
      <c r="CU153" s="286">
        <f>CT152*0.75</f>
        <v>0</v>
      </c>
      <c r="CV153" s="443"/>
      <c r="CW153" s="286">
        <f>CV152*1</f>
        <v>278.90000000000009</v>
      </c>
      <c r="CX153" s="460"/>
      <c r="CY153" s="443"/>
      <c r="CZ153" s="286">
        <f>CY152*0.25</f>
        <v>0</v>
      </c>
      <c r="DA153" s="443"/>
      <c r="DB153" s="286">
        <f>DA152*0.5</f>
        <v>0</v>
      </c>
      <c r="DC153" s="443"/>
      <c r="DD153" s="286">
        <f>DC152*0.75</f>
        <v>232.72499999999673</v>
      </c>
      <c r="DE153" s="443"/>
      <c r="DF153" s="286">
        <f>DE152*1</f>
        <v>347.29999999999973</v>
      </c>
      <c r="DG153" s="460"/>
      <c r="DH153" s="443"/>
      <c r="DI153" s="286">
        <f>DH152*0.25</f>
        <v>0</v>
      </c>
      <c r="DJ153" s="443"/>
      <c r="DK153" s="286">
        <f>DJ152*0.5</f>
        <v>0</v>
      </c>
      <c r="DL153" s="443"/>
      <c r="DM153" s="286">
        <f>DL152*0.75</f>
        <v>0</v>
      </c>
      <c r="DN153" s="443"/>
      <c r="DO153" s="286">
        <f>DN152*1</f>
        <v>293.69999999999982</v>
      </c>
      <c r="DP153" s="460"/>
      <c r="DQ153" s="443"/>
      <c r="DR153" s="286">
        <f>DQ152*0.25</f>
        <v>0</v>
      </c>
      <c r="DS153" s="443"/>
      <c r="DT153" s="286">
        <f>DS152*0.5</f>
        <v>0</v>
      </c>
      <c r="DU153" s="443"/>
      <c r="DV153" s="286">
        <f>DU152*0.75</f>
        <v>204.59999999999673</v>
      </c>
      <c r="DW153" s="443"/>
      <c r="DX153" s="286">
        <f>DW152*1</f>
        <v>321.09999999999945</v>
      </c>
      <c r="DY153" s="460"/>
      <c r="DZ153" s="443"/>
      <c r="EA153" s="286">
        <f>DZ152*0.25</f>
        <v>0</v>
      </c>
      <c r="EB153" s="443"/>
      <c r="EC153" s="286">
        <f>EB152*0.5</f>
        <v>0</v>
      </c>
      <c r="ED153" s="443"/>
      <c r="EE153" s="286">
        <f>ED152*0.75</f>
        <v>0</v>
      </c>
      <c r="EF153" s="443"/>
      <c r="EG153" s="286">
        <f>EF152*1</f>
        <v>429.10000000000036</v>
      </c>
      <c r="EH153" s="460"/>
      <c r="EI153" s="443"/>
      <c r="EJ153" s="286">
        <f>EI152*0.25</f>
        <v>0</v>
      </c>
      <c r="EK153" s="443"/>
      <c r="EL153" s="286">
        <f>EK152*0.5</f>
        <v>0</v>
      </c>
      <c r="EM153" s="443"/>
      <c r="EN153" s="286">
        <f>EM152*0.75</f>
        <v>0</v>
      </c>
      <c r="EO153" s="443"/>
      <c r="EP153" s="286">
        <f>EO152*1</f>
        <v>367.20000000000437</v>
      </c>
      <c r="EQ153" s="460"/>
      <c r="ER153" s="443"/>
      <c r="ES153" s="286">
        <f>ER152*0.25</f>
        <v>0</v>
      </c>
      <c r="ET153" s="443"/>
      <c r="EU153" s="286">
        <f>ET152*0.5</f>
        <v>0</v>
      </c>
      <c r="EV153" s="443"/>
      <c r="EW153" s="286">
        <f>EV152*0.75</f>
        <v>0</v>
      </c>
      <c r="EX153" s="443"/>
      <c r="EY153" s="286">
        <f>EX152*1</f>
        <v>430</v>
      </c>
      <c r="EZ153" s="460"/>
      <c r="FA153" s="443"/>
      <c r="FB153" s="286">
        <f>FA152*0.25</f>
        <v>0</v>
      </c>
      <c r="FC153" s="443"/>
      <c r="FD153" s="286">
        <f>FC152*0.5</f>
        <v>0</v>
      </c>
      <c r="FE153" s="443"/>
      <c r="FF153" s="286">
        <f>FE152*0.75</f>
        <v>120.14999999999918</v>
      </c>
      <c r="FG153" s="443"/>
      <c r="FH153" s="286">
        <f>FG152*1</f>
        <v>415.30000000000109</v>
      </c>
      <c r="FI153" s="460"/>
      <c r="FJ153" s="443"/>
      <c r="FK153" s="286">
        <f>FJ152*0.25</f>
        <v>0</v>
      </c>
      <c r="FL153" s="443"/>
      <c r="FM153" s="286">
        <f>FL152*0.5</f>
        <v>0</v>
      </c>
      <c r="FN153" s="443"/>
      <c r="FO153" s="286">
        <f>FN152*0.75</f>
        <v>351.37499999999727</v>
      </c>
      <c r="FP153" s="443"/>
      <c r="FQ153" s="286">
        <f>FP152*1</f>
        <v>266.20000000000073</v>
      </c>
      <c r="FR153" s="460"/>
      <c r="FS153" s="443"/>
      <c r="FT153" s="286">
        <f>FS152*0.25</f>
        <v>0</v>
      </c>
      <c r="FU153" s="443"/>
      <c r="FV153" s="286">
        <f>FU152*0.5</f>
        <v>0</v>
      </c>
      <c r="FW153" s="443"/>
      <c r="FX153" s="286">
        <f>FW152*0.75</f>
        <v>0</v>
      </c>
      <c r="FY153" s="443"/>
      <c r="FZ153" s="286">
        <f>FY152*1</f>
        <v>331.10000000000218</v>
      </c>
      <c r="GA153" s="460"/>
      <c r="GB153" s="443"/>
      <c r="GC153" s="286">
        <f>GB152*0.25</f>
        <v>0</v>
      </c>
      <c r="GD153" s="443"/>
      <c r="GE153" s="286">
        <f>GD152*0.5</f>
        <v>0</v>
      </c>
      <c r="GF153" s="443"/>
      <c r="GG153" s="286">
        <f>GF152*0.75</f>
        <v>0</v>
      </c>
      <c r="GH153" s="443"/>
      <c r="GI153" s="286">
        <f>GH152*1</f>
        <v>282.10000000000582</v>
      </c>
      <c r="GJ153" s="460"/>
      <c r="GK153" s="443"/>
      <c r="GL153" s="286">
        <f>GK152*0.25</f>
        <v>0</v>
      </c>
      <c r="GM153" s="443"/>
      <c r="GN153" s="286">
        <f>GM152*0.5</f>
        <v>0</v>
      </c>
      <c r="GO153" s="443"/>
      <c r="GP153" s="286">
        <f>GO152*0.75</f>
        <v>1006.8749999999973</v>
      </c>
      <c r="GQ153" s="443"/>
      <c r="GR153" s="286">
        <f>GQ152*1</f>
        <v>996.300000000002</v>
      </c>
      <c r="GS153" s="460"/>
      <c r="GT153" s="443"/>
      <c r="GU153" s="286">
        <f>GT152*0.25</f>
        <v>0</v>
      </c>
      <c r="GV153" s="443"/>
      <c r="GW153" s="286">
        <f>GV152*0.5</f>
        <v>0</v>
      </c>
      <c r="GX153" s="443"/>
      <c r="GY153" s="286">
        <f>GX152*0.75</f>
        <v>0</v>
      </c>
      <c r="GZ153" s="443"/>
      <c r="HA153" s="286">
        <f>GZ152*1</f>
        <v>0</v>
      </c>
      <c r="HB153" s="460"/>
      <c r="HC153" s="443"/>
      <c r="HD153" s="286">
        <f>HC152*0.25</f>
        <v>0</v>
      </c>
      <c r="HE153" s="443"/>
      <c r="HF153" s="286">
        <f>HE152*0.5</f>
        <v>0</v>
      </c>
      <c r="HG153" s="443"/>
      <c r="HH153" s="286">
        <f>HG152*0.75</f>
        <v>421.7249999999998</v>
      </c>
      <c r="HI153" s="443"/>
      <c r="HJ153" s="286">
        <f>HI152*1</f>
        <v>401.5</v>
      </c>
      <c r="HK153" s="460"/>
      <c r="HL153" s="443"/>
      <c r="HM153" s="286">
        <f>HL152*0.25</f>
        <v>0</v>
      </c>
      <c r="HN153" s="443"/>
      <c r="HO153" s="286">
        <f>HN152*0.5</f>
        <v>0</v>
      </c>
      <c r="HP153" s="443"/>
      <c r="HQ153" s="286">
        <f>HP152*0.75</f>
        <v>0</v>
      </c>
      <c r="HR153" s="443"/>
      <c r="HS153" s="286">
        <f>HR152*1</f>
        <v>411.09999999999764</v>
      </c>
      <c r="HT153" s="460"/>
      <c r="HU153" s="443"/>
      <c r="HV153" s="286">
        <f>HU152*0.25</f>
        <v>0</v>
      </c>
      <c r="HW153" s="443"/>
      <c r="HX153" s="286">
        <f>HW152*0.5</f>
        <v>0</v>
      </c>
      <c r="HY153" s="443"/>
      <c r="HZ153" s="286">
        <f>HY152*0.75</f>
        <v>2994.4499999999989</v>
      </c>
      <c r="IA153" s="443"/>
      <c r="IB153" s="286">
        <f>IA152*1</f>
        <v>2332.0999999999949</v>
      </c>
      <c r="IC153" s="460"/>
      <c r="ID153" s="443"/>
      <c r="IE153" s="286">
        <f>ID152*0.25</f>
        <v>0</v>
      </c>
      <c r="IF153" s="443"/>
      <c r="IG153" s="286">
        <f>IF152*0.5</f>
        <v>0</v>
      </c>
      <c r="IH153" s="443"/>
      <c r="II153" s="286">
        <f>IH152*0.75</f>
        <v>0</v>
      </c>
      <c r="IJ153" s="443"/>
      <c r="IK153" s="286">
        <f>IJ152*1</f>
        <v>0</v>
      </c>
      <c r="IL153" s="460"/>
      <c r="IM153" s="443"/>
      <c r="IN153" s="286">
        <f>IM152*0.25</f>
        <v>0</v>
      </c>
      <c r="IO153" s="443"/>
      <c r="IP153" s="286">
        <f>IO152*0.5</f>
        <v>0</v>
      </c>
      <c r="IQ153" s="443"/>
      <c r="IR153" s="286">
        <f>IQ152*0.75</f>
        <v>0</v>
      </c>
      <c r="IS153" s="443"/>
      <c r="IT153" s="286">
        <f>IS152*1</f>
        <v>105.00000000000182</v>
      </c>
      <c r="IU153" s="460"/>
      <c r="IV153" s="443"/>
      <c r="IW153" s="286">
        <f>IV152*0.25</f>
        <v>0</v>
      </c>
      <c r="IX153" s="443"/>
      <c r="IY153" s="286">
        <f>IX152*0.5</f>
        <v>0</v>
      </c>
      <c r="IZ153" s="443"/>
      <c r="JA153" s="286">
        <f>IZ152*0.75</f>
        <v>242.40000000000055</v>
      </c>
      <c r="JB153" s="443"/>
      <c r="JC153" s="286">
        <f>JB152*1</f>
        <v>324.20000000000255</v>
      </c>
      <c r="JD153" s="460"/>
      <c r="JE153" s="443"/>
      <c r="JF153" s="286">
        <f>JE152*0.25</f>
        <v>0</v>
      </c>
      <c r="JG153" s="443"/>
      <c r="JH153" s="286">
        <f>JG152*0.5</f>
        <v>0</v>
      </c>
      <c r="JI153" s="443"/>
      <c r="JJ153" s="286">
        <f>JI152*0.75</f>
        <v>288.52500000000055</v>
      </c>
      <c r="JK153" s="443"/>
      <c r="JL153" s="286">
        <f>JK152*1</f>
        <v>342.100000000004</v>
      </c>
      <c r="JM153" s="460"/>
      <c r="JN153" s="443"/>
      <c r="JO153" s="286">
        <f>JN152*0.25</f>
        <v>0</v>
      </c>
      <c r="JP153" s="443"/>
      <c r="JQ153" s="286">
        <f>JP152*0.5</f>
        <v>0</v>
      </c>
      <c r="JR153" s="443"/>
      <c r="JS153" s="286">
        <f>JR152*0.75</f>
        <v>0</v>
      </c>
      <c r="JT153" s="443"/>
      <c r="JU153" s="286">
        <f>JT152*1</f>
        <v>0</v>
      </c>
      <c r="JV153" s="460"/>
      <c r="JW153" s="443"/>
      <c r="JX153" s="286">
        <f>JW152*0.25</f>
        <v>0</v>
      </c>
      <c r="JY153" s="443"/>
      <c r="JZ153" s="286">
        <f>JY152*0.5</f>
        <v>0</v>
      </c>
      <c r="KA153" s="443"/>
      <c r="KB153" s="286">
        <f>KA152*0.75</f>
        <v>1222.5749999999484</v>
      </c>
      <c r="KC153" s="443"/>
      <c r="KD153" s="286">
        <f t="shared" ref="KD153" si="138">KC152*1</f>
        <v>2527.7999999999538</v>
      </c>
      <c r="KE153" s="460"/>
      <c r="KF153" s="443"/>
      <c r="KG153" s="286">
        <f>KF152*0.25</f>
        <v>0</v>
      </c>
      <c r="KH153" s="443"/>
      <c r="KI153" s="286">
        <f>KH152*0.5</f>
        <v>0</v>
      </c>
      <c r="KJ153" s="443"/>
      <c r="KK153" s="286">
        <f>KJ152*0.75</f>
        <v>36.750000000000682</v>
      </c>
      <c r="KL153" s="443"/>
      <c r="KM153" s="286">
        <f>KL152*1</f>
        <v>9.1000000000003638</v>
      </c>
      <c r="KN153" s="460"/>
      <c r="KO153" s="443"/>
      <c r="KP153" s="286">
        <f>KO152*0.25</f>
        <v>0</v>
      </c>
      <c r="KQ153" s="443"/>
      <c r="KR153" s="286">
        <f>KQ152*0.5</f>
        <v>0</v>
      </c>
      <c r="KS153" s="443"/>
      <c r="KT153" s="286">
        <f>KS152*0.75</f>
        <v>0</v>
      </c>
      <c r="KU153" s="443"/>
      <c r="KV153" s="286">
        <f>KU152*1</f>
        <v>0</v>
      </c>
      <c r="KW153" s="460"/>
      <c r="KX153" s="443"/>
      <c r="KY153" s="286">
        <f>KX152*0.25</f>
        <v>0</v>
      </c>
      <c r="KZ153" s="443"/>
      <c r="LA153" s="286">
        <f>KZ152*0.5</f>
        <v>0</v>
      </c>
      <c r="LB153" s="443"/>
      <c r="LC153" s="286">
        <f>LB152*0.75</f>
        <v>0</v>
      </c>
      <c r="LD153" s="443"/>
      <c r="LE153" s="286">
        <f>LD152*1</f>
        <v>0</v>
      </c>
      <c r="LF153" s="460"/>
      <c r="LG153" s="443"/>
      <c r="LH153" s="286">
        <f>LG152*0.25</f>
        <v>0</v>
      </c>
      <c r="LI153" s="443"/>
      <c r="LJ153" s="286">
        <f>LI152*0.5</f>
        <v>0</v>
      </c>
      <c r="LK153" s="443"/>
      <c r="LL153" s="286">
        <f>LK152*0.75</f>
        <v>0</v>
      </c>
      <c r="LM153" s="443"/>
      <c r="LN153" s="286">
        <f>LM152*1</f>
        <v>0</v>
      </c>
      <c r="LO153" s="460"/>
      <c r="LP153" s="443"/>
      <c r="LQ153" s="286">
        <f>LP152*0.25</f>
        <v>0</v>
      </c>
      <c r="LR153" s="443"/>
      <c r="LS153" s="286">
        <f>LR152*0.5</f>
        <v>0</v>
      </c>
      <c r="LT153" s="443"/>
      <c r="LU153" s="286">
        <f>LT152*0.75</f>
        <v>176.55000000000109</v>
      </c>
      <c r="LV153" s="443"/>
      <c r="LW153" s="286">
        <f>LV152*1</f>
        <v>293.40000000000327</v>
      </c>
      <c r="LX153" s="460"/>
      <c r="LY153" s="443"/>
      <c r="LZ153" s="286">
        <f>LY152*0.25</f>
        <v>0</v>
      </c>
      <c r="MA153" s="443"/>
      <c r="MB153" s="286">
        <f>MA152*0.5</f>
        <v>0</v>
      </c>
      <c r="MC153" s="443"/>
      <c r="MD153" s="286">
        <f>MC152*0.75</f>
        <v>0</v>
      </c>
      <c r="ME153" s="443"/>
      <c r="MF153" s="286">
        <f>ME152*1</f>
        <v>0</v>
      </c>
      <c r="MG153" s="460"/>
      <c r="MH153" s="443"/>
      <c r="MI153" s="286">
        <f>MH152*0.25</f>
        <v>0</v>
      </c>
      <c r="MJ153" s="443"/>
      <c r="MK153" s="286">
        <f>MJ152*0.5</f>
        <v>0</v>
      </c>
      <c r="ML153" s="443"/>
      <c r="MM153" s="286">
        <f>ML152*0.75</f>
        <v>486.44999999999754</v>
      </c>
      <c r="MN153" s="443"/>
      <c r="MO153" s="286">
        <f>MN152*1</f>
        <v>512.89999999999964</v>
      </c>
      <c r="MP153" s="460"/>
      <c r="MQ153" s="443"/>
      <c r="MR153" s="286">
        <f>MQ152*0.25</f>
        <v>0</v>
      </c>
      <c r="MS153" s="443"/>
      <c r="MT153" s="286">
        <f>MS152*0.5</f>
        <v>0</v>
      </c>
      <c r="MU153" s="443"/>
      <c r="MV153" s="286">
        <f>MU152*0.75</f>
        <v>143.99999999999454</v>
      </c>
      <c r="MW153" s="443"/>
      <c r="MX153" s="286">
        <f>MW152*1</f>
        <v>169.00000000000364</v>
      </c>
      <c r="MY153" s="460"/>
      <c r="MZ153" s="443"/>
      <c r="NA153" s="286">
        <f>MZ152*0.25</f>
        <v>0</v>
      </c>
      <c r="NB153" s="443"/>
      <c r="NC153" s="286">
        <f>NB152*0.5</f>
        <v>0</v>
      </c>
      <c r="ND153" s="443"/>
      <c r="NE153" s="286">
        <f>ND152*0.75</f>
        <v>0</v>
      </c>
      <c r="NF153" s="443"/>
      <c r="NG153" s="286">
        <f>NF152*1</f>
        <v>988.40000000000691</v>
      </c>
      <c r="NH153" s="460"/>
    </row>
    <row r="154" spans="1:372" s="50" customFormat="1" ht="15">
      <c r="A154" s="253"/>
      <c r="B154" s="254"/>
      <c r="C154" s="255"/>
      <c r="D154" s="305"/>
      <c r="E154" s="355"/>
      <c r="F154" s="178"/>
      <c r="G154" s="305"/>
      <c r="H154" s="305"/>
      <c r="I154" s="305"/>
      <c r="J154" s="305"/>
      <c r="K154" s="305"/>
      <c r="L154" s="255"/>
      <c r="M154" s="305"/>
      <c r="N154" s="355"/>
      <c r="O154" s="305"/>
      <c r="P154" s="305"/>
      <c r="Q154" s="305"/>
      <c r="R154" s="305"/>
      <c r="S154" s="305"/>
      <c r="T154" s="305"/>
      <c r="U154" s="255"/>
      <c r="V154" s="305"/>
      <c r="W154" s="355"/>
      <c r="X154" s="305"/>
      <c r="Y154" s="305"/>
      <c r="Z154" s="178"/>
      <c r="AA154" s="305"/>
      <c r="AB154" s="24"/>
      <c r="AC154" s="48"/>
      <c r="AD154" s="255"/>
      <c r="AE154" s="305"/>
      <c r="AF154" s="355"/>
      <c r="AG154" s="305"/>
      <c r="AH154" s="305"/>
      <c r="AI154" s="305"/>
      <c r="AJ154" s="305"/>
      <c r="AK154" s="305"/>
      <c r="AL154" s="48"/>
      <c r="AM154" s="255"/>
      <c r="AN154" s="305"/>
      <c r="AO154" s="355"/>
      <c r="AP154" s="305"/>
      <c r="AQ154" s="305"/>
      <c r="AR154" s="305"/>
      <c r="AS154" s="305"/>
      <c r="AT154" s="305"/>
      <c r="AU154" s="48"/>
      <c r="AV154" s="255"/>
      <c r="AW154" s="305"/>
      <c r="AX154" s="355"/>
      <c r="AY154" s="305"/>
      <c r="AZ154" s="305"/>
      <c r="BA154" s="305"/>
      <c r="BB154" s="305"/>
      <c r="BC154" s="305"/>
      <c r="BD154" s="48"/>
      <c r="BE154" s="255"/>
      <c r="BF154" s="305"/>
      <c r="BG154" s="355"/>
      <c r="BH154" s="305"/>
      <c r="BI154" s="305"/>
      <c r="BJ154" s="305"/>
      <c r="BK154" s="305"/>
      <c r="BL154" s="305"/>
      <c r="BM154" s="48"/>
      <c r="BN154" s="255"/>
      <c r="BO154" s="305"/>
      <c r="BP154" s="355"/>
      <c r="BQ154" s="305"/>
      <c r="BR154" s="305"/>
      <c r="BS154" s="305"/>
      <c r="BT154" s="305"/>
      <c r="BU154" s="305"/>
      <c r="BV154" s="48"/>
      <c r="BW154" s="255"/>
      <c r="BX154" s="305"/>
      <c r="BY154" s="355"/>
      <c r="BZ154" s="305"/>
      <c r="CA154" s="305"/>
      <c r="CB154" s="305"/>
      <c r="CC154" s="305"/>
      <c r="CD154" s="305"/>
      <c r="CE154" s="48"/>
      <c r="CF154" s="255"/>
      <c r="CG154" s="305"/>
      <c r="CH154" s="355"/>
      <c r="CI154" s="305"/>
      <c r="CJ154" s="305"/>
      <c r="CK154" s="305"/>
      <c r="CL154" s="305"/>
      <c r="CM154" s="305"/>
      <c r="CN154" s="48"/>
      <c r="CO154" s="255"/>
      <c r="CP154" s="305"/>
      <c r="CQ154" s="355"/>
      <c r="CR154" s="305"/>
      <c r="CS154" s="305"/>
      <c r="CT154" s="305"/>
      <c r="CU154" s="305"/>
      <c r="CV154" s="305"/>
      <c r="CW154" s="48"/>
      <c r="CX154" s="255"/>
      <c r="CY154" s="305"/>
      <c r="CZ154" s="355"/>
      <c r="DA154" s="305"/>
      <c r="DB154" s="305"/>
      <c r="DC154" s="305"/>
      <c r="DD154" s="305"/>
      <c r="DE154" s="305"/>
      <c r="DF154" s="48"/>
      <c r="DG154" s="255"/>
      <c r="DH154" s="305"/>
      <c r="DI154" s="355"/>
      <c r="DJ154" s="305"/>
      <c r="DK154" s="305"/>
      <c r="DL154" s="305"/>
      <c r="DM154" s="305"/>
      <c r="DN154" s="305"/>
      <c r="DO154" s="48"/>
      <c r="DP154" s="255"/>
      <c r="DQ154" s="305"/>
      <c r="DR154" s="355"/>
      <c r="DS154" s="305"/>
      <c r="DT154" s="305"/>
      <c r="DU154" s="305"/>
      <c r="DV154" s="305"/>
      <c r="DW154" s="305"/>
      <c r="DX154" s="48"/>
      <c r="DY154" s="255"/>
      <c r="DZ154" s="305"/>
      <c r="EA154" s="355"/>
      <c r="EB154" s="305"/>
      <c r="EC154" s="305"/>
      <c r="ED154" s="305"/>
      <c r="EE154" s="305"/>
      <c r="EF154" s="305"/>
      <c r="EG154" s="48"/>
      <c r="EH154" s="255"/>
      <c r="EI154" s="305"/>
      <c r="EJ154" s="355"/>
      <c r="EK154" s="305"/>
      <c r="EL154" s="305"/>
      <c r="EM154" s="305"/>
      <c r="EN154" s="305"/>
      <c r="EO154" s="305"/>
      <c r="EP154" s="48"/>
      <c r="EQ154" s="255"/>
      <c r="ER154" s="305"/>
      <c r="ES154" s="355"/>
      <c r="ET154" s="305"/>
      <c r="EU154" s="305"/>
      <c r="EV154" s="305"/>
      <c r="EW154" s="305"/>
      <c r="EX154" s="305"/>
      <c r="EY154" s="48"/>
      <c r="EZ154" s="255"/>
      <c r="FA154" s="305"/>
      <c r="FB154" s="355"/>
      <c r="FC154" s="305"/>
      <c r="FD154" s="305"/>
      <c r="FE154" s="305"/>
      <c r="FF154" s="305"/>
      <c r="FG154" s="305"/>
      <c r="FH154" s="48"/>
      <c r="FI154" s="255"/>
      <c r="FJ154" s="305"/>
      <c r="FK154" s="355"/>
      <c r="FL154" s="305"/>
      <c r="FM154" s="305"/>
      <c r="FN154" s="305"/>
      <c r="FO154" s="305"/>
      <c r="FP154" s="305"/>
      <c r="FQ154" s="48"/>
      <c r="FR154" s="255"/>
      <c r="FS154" s="305"/>
      <c r="FT154" s="355"/>
      <c r="FU154" s="305"/>
      <c r="FV154" s="305"/>
      <c r="FW154" s="305"/>
      <c r="FX154" s="305"/>
      <c r="FY154" s="305"/>
      <c r="FZ154" s="48"/>
      <c r="GA154" s="255"/>
      <c r="GB154" s="305"/>
      <c r="GC154" s="355"/>
      <c r="GD154" s="305"/>
      <c r="GE154" s="305"/>
      <c r="GF154" s="305"/>
      <c r="GG154" s="305"/>
      <c r="GH154" s="305"/>
      <c r="GI154" s="48"/>
      <c r="GJ154" s="255"/>
      <c r="GK154" s="305"/>
      <c r="GL154" s="355"/>
      <c r="GM154" s="305"/>
      <c r="GN154" s="305"/>
      <c r="GO154" s="305"/>
      <c r="GP154" s="305"/>
      <c r="GQ154" s="305"/>
      <c r="GR154" s="48"/>
      <c r="GS154" s="255"/>
      <c r="GT154" s="305"/>
      <c r="GU154" s="355"/>
      <c r="GV154" s="305"/>
      <c r="GW154" s="305"/>
      <c r="GX154" s="305"/>
      <c r="GY154" s="305"/>
      <c r="GZ154" s="305"/>
      <c r="HA154" s="305"/>
      <c r="HB154" s="255"/>
      <c r="HC154" s="305"/>
      <c r="HD154" s="355"/>
      <c r="HE154" s="305"/>
      <c r="HF154" s="305"/>
      <c r="HG154" s="305"/>
      <c r="HH154" s="305"/>
      <c r="HI154" s="305"/>
      <c r="HJ154" s="48"/>
      <c r="HK154" s="255"/>
      <c r="HL154" s="305"/>
      <c r="HM154" s="355"/>
      <c r="HN154" s="305"/>
      <c r="HO154" s="305"/>
      <c r="HP154" s="305"/>
      <c r="HQ154" s="305"/>
      <c r="HR154" s="305"/>
      <c r="HS154" s="48"/>
      <c r="HT154" s="255"/>
      <c r="HU154" s="305"/>
      <c r="HV154" s="355"/>
      <c r="HW154" s="305"/>
      <c r="HX154" s="305"/>
      <c r="HY154" s="305"/>
      <c r="HZ154" s="305"/>
      <c r="IA154" s="305"/>
      <c r="IB154" s="48"/>
      <c r="IC154" s="255"/>
      <c r="ID154" s="305"/>
      <c r="IE154" s="355"/>
      <c r="IF154" s="305"/>
      <c r="IG154" s="305"/>
      <c r="IH154" s="305"/>
      <c r="II154" s="305"/>
      <c r="IJ154" s="305"/>
      <c r="IK154" s="305"/>
      <c r="IL154" s="255"/>
      <c r="IM154" s="305"/>
      <c r="IN154" s="355"/>
      <c r="IO154" s="305"/>
      <c r="IP154" s="305"/>
      <c r="IQ154" s="305"/>
      <c r="IR154" s="305"/>
      <c r="IS154" s="305"/>
      <c r="IT154" s="48"/>
      <c r="IU154" s="255"/>
      <c r="IV154" s="305"/>
      <c r="IW154" s="355"/>
      <c r="IX154" s="305"/>
      <c r="IY154" s="305"/>
      <c r="IZ154" s="305"/>
      <c r="JA154" s="305"/>
      <c r="JB154" s="305"/>
      <c r="JC154" s="48"/>
      <c r="JD154" s="255"/>
      <c r="JE154" s="305"/>
      <c r="JF154" s="355"/>
      <c r="JG154" s="305"/>
      <c r="JH154" s="305"/>
      <c r="JI154" s="305"/>
      <c r="JJ154" s="305"/>
      <c r="JK154" s="305"/>
      <c r="JL154" s="48"/>
      <c r="JM154" s="255"/>
      <c r="JN154" s="305"/>
      <c r="JO154" s="355"/>
      <c r="JP154" s="305"/>
      <c r="JQ154" s="305"/>
      <c r="JR154" s="305"/>
      <c r="JS154" s="305"/>
      <c r="JT154" s="305"/>
      <c r="JU154" s="305"/>
      <c r="JV154" s="255"/>
      <c r="JW154" s="305"/>
      <c r="JX154" s="355"/>
      <c r="JY154" s="305"/>
      <c r="JZ154" s="305"/>
      <c r="KA154" s="305"/>
      <c r="KB154" s="305"/>
      <c r="KC154" s="305"/>
      <c r="KD154" s="48"/>
      <c r="KE154" s="255"/>
      <c r="KF154" s="305"/>
      <c r="KG154" s="355"/>
      <c r="KH154" s="305"/>
      <c r="KI154" s="305"/>
      <c r="KJ154" s="305"/>
      <c r="KK154" s="305"/>
      <c r="KL154" s="305"/>
      <c r="KM154" s="48"/>
      <c r="KN154" s="255"/>
      <c r="KO154" s="305"/>
      <c r="KP154" s="355"/>
      <c r="KQ154" s="305"/>
      <c r="KR154" s="305"/>
      <c r="KS154" s="305"/>
      <c r="KT154" s="305"/>
      <c r="KU154" s="305"/>
      <c r="KV154" s="305"/>
      <c r="KW154" s="255"/>
      <c r="KX154" s="305"/>
      <c r="KY154" s="355"/>
      <c r="KZ154" s="305"/>
      <c r="LA154" s="305"/>
      <c r="LB154" s="305"/>
      <c r="LC154" s="305"/>
      <c r="LD154" s="305"/>
      <c r="LE154" s="305"/>
      <c r="LF154" s="255"/>
      <c r="LG154" s="305"/>
      <c r="LH154" s="355"/>
      <c r="LI154" s="305"/>
      <c r="LJ154" s="305"/>
      <c r="LK154" s="305"/>
      <c r="LL154" s="305"/>
      <c r="LM154" s="305"/>
      <c r="LN154" s="48"/>
      <c r="LO154" s="255"/>
      <c r="LP154" s="305"/>
      <c r="LQ154" s="355"/>
      <c r="LR154" s="305"/>
      <c r="LS154" s="305"/>
      <c r="LT154" s="305"/>
      <c r="LU154" s="305"/>
      <c r="LV154" s="305"/>
      <c r="LW154" s="48"/>
      <c r="LX154" s="255"/>
      <c r="LY154" s="305"/>
      <c r="LZ154" s="355"/>
      <c r="MA154" s="305"/>
      <c r="MB154" s="305"/>
      <c r="MC154" s="305"/>
      <c r="MD154" s="305"/>
      <c r="ME154" s="305"/>
      <c r="MF154" s="305"/>
      <c r="MG154" s="255"/>
      <c r="MH154" s="305"/>
      <c r="MI154" s="355"/>
      <c r="MJ154" s="305"/>
      <c r="MK154" s="305"/>
      <c r="ML154" s="305"/>
      <c r="MM154" s="305"/>
      <c r="MN154" s="305"/>
      <c r="MO154" s="48"/>
      <c r="MP154" s="255"/>
      <c r="MQ154" s="305"/>
      <c r="MR154" s="355"/>
      <c r="MS154" s="305"/>
      <c r="MT154" s="305"/>
      <c r="MU154" s="305"/>
      <c r="MV154" s="305"/>
      <c r="MW154" s="305"/>
      <c r="MX154" s="48"/>
      <c r="MY154" s="255"/>
      <c r="MZ154" s="305"/>
      <c r="NA154" s="355"/>
      <c r="NB154" s="305"/>
      <c r="NC154" s="305"/>
      <c r="ND154" s="305"/>
      <c r="NE154" s="305"/>
      <c r="NF154" s="305"/>
      <c r="NG154" s="48"/>
      <c r="NH154" s="255"/>
    </row>
    <row r="155" spans="1:372" ht="18">
      <c r="A155" s="538" t="s">
        <v>835</v>
      </c>
      <c r="B155" s="59"/>
      <c r="C155" s="460"/>
      <c r="D155" s="443">
        <v>236.9</v>
      </c>
      <c r="E155" s="444" t="s">
        <v>187</v>
      </c>
      <c r="F155" s="661">
        <v>232.3</v>
      </c>
      <c r="G155" s="444" t="s">
        <v>183</v>
      </c>
      <c r="H155" s="662"/>
      <c r="I155" s="444" t="s">
        <v>184</v>
      </c>
      <c r="J155" s="662"/>
      <c r="K155" s="444" t="s">
        <v>185</v>
      </c>
      <c r="L155" s="460"/>
      <c r="M155" s="443">
        <v>364.5</v>
      </c>
      <c r="N155" s="444" t="s">
        <v>187</v>
      </c>
      <c r="O155" s="24">
        <v>204.80000000000007</v>
      </c>
      <c r="P155" s="444" t="s">
        <v>183</v>
      </c>
      <c r="Q155" s="24"/>
      <c r="R155" s="444" t="s">
        <v>184</v>
      </c>
      <c r="S155" s="24"/>
      <c r="T155" s="444" t="s">
        <v>185</v>
      </c>
      <c r="U155" s="460"/>
      <c r="V155" s="24">
        <v>715</v>
      </c>
      <c r="W155" s="444" t="s">
        <v>187</v>
      </c>
      <c r="X155" s="24">
        <v>436.99999999999977</v>
      </c>
      <c r="Y155" s="444" t="s">
        <v>183</v>
      </c>
      <c r="Z155" s="24">
        <v>653.99999999999989</v>
      </c>
      <c r="AA155" s="444" t="s">
        <v>184</v>
      </c>
      <c r="AB155" s="722">
        <v>524.40000000000009</v>
      </c>
      <c r="AC155" s="444" t="s">
        <v>185</v>
      </c>
      <c r="AD155" s="460"/>
      <c r="AE155" s="24">
        <v>231.80000000000018</v>
      </c>
      <c r="AF155" s="444" t="s">
        <v>187</v>
      </c>
      <c r="AG155" s="24">
        <v>38.399999999999864</v>
      </c>
      <c r="AH155" s="444" t="s">
        <v>183</v>
      </c>
      <c r="AI155" s="24">
        <v>71.700000000000045</v>
      </c>
      <c r="AJ155" s="444" t="s">
        <v>184</v>
      </c>
      <c r="AK155" s="722">
        <v>338</v>
      </c>
      <c r="AL155" s="444" t="s">
        <v>185</v>
      </c>
      <c r="AM155" s="460"/>
      <c r="AN155" s="443"/>
      <c r="AO155" s="444" t="s">
        <v>187</v>
      </c>
      <c r="AP155" s="24">
        <v>316.69999999999982</v>
      </c>
      <c r="AQ155" s="444" t="s">
        <v>183</v>
      </c>
      <c r="AR155" s="24">
        <v>331.40000000000055</v>
      </c>
      <c r="AS155" s="444" t="s">
        <v>184</v>
      </c>
      <c r="AT155" s="444">
        <v>627.70000000000027</v>
      </c>
      <c r="AU155" s="444" t="s">
        <v>185</v>
      </c>
      <c r="AV155" s="460"/>
      <c r="AW155" s="24"/>
      <c r="AX155" s="444" t="s">
        <v>187</v>
      </c>
      <c r="AY155" s="24">
        <v>578.09999999999945</v>
      </c>
      <c r="AZ155" s="444" t="s">
        <v>183</v>
      </c>
      <c r="BA155" s="24">
        <v>593</v>
      </c>
      <c r="BB155" s="444" t="s">
        <v>184</v>
      </c>
      <c r="BC155" s="24">
        <v>614.89999999999986</v>
      </c>
      <c r="BD155" s="444" t="s">
        <v>185</v>
      </c>
      <c r="BE155" s="460"/>
      <c r="BF155" s="443"/>
      <c r="BG155" s="444" t="s">
        <v>187</v>
      </c>
      <c r="BH155" s="24">
        <v>580.599999999999</v>
      </c>
      <c r="BI155" s="444" t="s">
        <v>183</v>
      </c>
      <c r="BJ155" s="24">
        <v>312.90000000000146</v>
      </c>
      <c r="BK155" s="444" t="s">
        <v>184</v>
      </c>
      <c r="BL155" s="24">
        <v>943.69999999999982</v>
      </c>
      <c r="BM155" s="444" t="s">
        <v>185</v>
      </c>
      <c r="BN155" s="460"/>
      <c r="BO155" s="443"/>
      <c r="BP155" s="444" t="s">
        <v>187</v>
      </c>
      <c r="BQ155" s="24">
        <v>482.25000000000045</v>
      </c>
      <c r="BR155" s="444" t="s">
        <v>183</v>
      </c>
      <c r="BS155" s="24">
        <v>539.80000000000018</v>
      </c>
      <c r="BT155" s="444" t="s">
        <v>184</v>
      </c>
      <c r="BU155" s="24">
        <v>639.79999999999882</v>
      </c>
      <c r="BV155" s="444" t="s">
        <v>185</v>
      </c>
      <c r="BW155" s="460"/>
      <c r="BX155" s="443"/>
      <c r="BY155" s="444" t="s">
        <v>187</v>
      </c>
      <c r="BZ155" s="443">
        <v>585.6</v>
      </c>
      <c r="CA155" s="444" t="s">
        <v>183</v>
      </c>
      <c r="CB155" s="663">
        <v>0</v>
      </c>
      <c r="CC155" s="444" t="s">
        <v>184</v>
      </c>
      <c r="CD155" s="24">
        <v>323.80000000000018</v>
      </c>
      <c r="CE155" s="444" t="s">
        <v>185</v>
      </c>
      <c r="CF155" s="460"/>
      <c r="CG155" s="443"/>
      <c r="CH155" s="444" t="s">
        <v>187</v>
      </c>
      <c r="CI155" s="24">
        <v>714.00000000000182</v>
      </c>
      <c r="CJ155" s="444" t="s">
        <v>183</v>
      </c>
      <c r="CK155" s="24"/>
      <c r="CL155" s="444" t="s">
        <v>184</v>
      </c>
      <c r="CM155" s="24">
        <v>354.80000000000109</v>
      </c>
      <c r="CN155" s="444" t="s">
        <v>185</v>
      </c>
      <c r="CO155" s="460"/>
      <c r="CP155" s="443"/>
      <c r="CQ155" s="444" t="s">
        <v>187</v>
      </c>
      <c r="CR155" s="24">
        <v>374.90000000000146</v>
      </c>
      <c r="CS155" s="444" t="s">
        <v>183</v>
      </c>
      <c r="CT155" s="24"/>
      <c r="CU155" s="444" t="s">
        <v>184</v>
      </c>
      <c r="CV155" s="24">
        <v>276.69999999999891</v>
      </c>
      <c r="CW155" s="444" t="s">
        <v>185</v>
      </c>
      <c r="CX155" s="460"/>
      <c r="CY155" s="443"/>
      <c r="CZ155" s="444" t="s">
        <v>187</v>
      </c>
      <c r="DA155" s="24">
        <v>228.45000000000164</v>
      </c>
      <c r="DB155" s="444" t="s">
        <v>183</v>
      </c>
      <c r="DC155" s="24">
        <v>115.10000000000036</v>
      </c>
      <c r="DD155" s="444" t="s">
        <v>184</v>
      </c>
      <c r="DE155" s="24">
        <v>267.09999999999945</v>
      </c>
      <c r="DF155" s="444" t="s">
        <v>185</v>
      </c>
      <c r="DG155" s="460"/>
      <c r="DH155" s="443"/>
      <c r="DI155" s="444" t="s">
        <v>187</v>
      </c>
      <c r="DJ155" s="24">
        <v>287.40000000000146</v>
      </c>
      <c r="DK155" s="444" t="s">
        <v>183</v>
      </c>
      <c r="DL155" s="24"/>
      <c r="DM155" s="444" t="s">
        <v>184</v>
      </c>
      <c r="DN155" s="24">
        <v>183.50000000000091</v>
      </c>
      <c r="DO155" s="444" t="s">
        <v>185</v>
      </c>
      <c r="DP155" s="460"/>
      <c r="DQ155" s="443"/>
      <c r="DR155" s="444" t="s">
        <v>187</v>
      </c>
      <c r="DS155" s="663">
        <v>340.800000000002</v>
      </c>
      <c r="DT155" s="444" t="s">
        <v>183</v>
      </c>
      <c r="DU155" s="24">
        <v>278.60000000000036</v>
      </c>
      <c r="DV155" s="444" t="s">
        <v>184</v>
      </c>
      <c r="DW155" s="24">
        <v>377.30000000000109</v>
      </c>
      <c r="DX155" s="444" t="s">
        <v>185</v>
      </c>
      <c r="DY155" s="460"/>
      <c r="DZ155" s="443"/>
      <c r="EA155" s="444" t="s">
        <v>187</v>
      </c>
      <c r="EB155" s="24">
        <v>232.60000000000127</v>
      </c>
      <c r="EC155" s="444" t="s">
        <v>183</v>
      </c>
      <c r="ED155" s="24"/>
      <c r="EE155" s="444" t="s">
        <v>184</v>
      </c>
      <c r="EF155" s="24">
        <v>793.70000000000164</v>
      </c>
      <c r="EG155" s="444" t="s">
        <v>185</v>
      </c>
      <c r="EH155" s="460"/>
      <c r="EI155" s="443"/>
      <c r="EJ155" s="444" t="s">
        <v>187</v>
      </c>
      <c r="EK155" s="663">
        <v>242.50000000000273</v>
      </c>
      <c r="EL155" s="444" t="s">
        <v>183</v>
      </c>
      <c r="EM155" s="663"/>
      <c r="EN155" s="444" t="s">
        <v>184</v>
      </c>
      <c r="EO155" s="24">
        <v>374.59999999999491</v>
      </c>
      <c r="EP155" s="444" t="s">
        <v>185</v>
      </c>
      <c r="EQ155" s="460"/>
      <c r="ER155" s="443"/>
      <c r="ES155" s="444" t="s">
        <v>187</v>
      </c>
      <c r="ET155" s="24">
        <v>391.20000000000164</v>
      </c>
      <c r="EU155" s="444" t="s">
        <v>183</v>
      </c>
      <c r="EV155" s="24"/>
      <c r="EW155" s="444" t="s">
        <v>184</v>
      </c>
      <c r="EX155" s="24">
        <v>296.90000000000055</v>
      </c>
      <c r="EY155" s="444" t="s">
        <v>185</v>
      </c>
      <c r="EZ155" s="460"/>
      <c r="FA155" s="443"/>
      <c r="FB155" s="444" t="s">
        <v>187</v>
      </c>
      <c r="FC155" s="663">
        <v>243.00000000000182</v>
      </c>
      <c r="FD155" s="444" t="s">
        <v>183</v>
      </c>
      <c r="FE155" s="663">
        <v>276.20000000000255</v>
      </c>
      <c r="FF155" s="444" t="s">
        <v>184</v>
      </c>
      <c r="FG155" s="24">
        <v>378.40000000000055</v>
      </c>
      <c r="FH155" s="444" t="s">
        <v>185</v>
      </c>
      <c r="FI155" s="460"/>
      <c r="FJ155" s="443"/>
      <c r="FK155" s="444" t="s">
        <v>187</v>
      </c>
      <c r="FL155" s="663">
        <v>124.30000000000109</v>
      </c>
      <c r="FM155" s="444" t="s">
        <v>183</v>
      </c>
      <c r="FN155" s="24">
        <v>753.69999999999709</v>
      </c>
      <c r="FO155" s="444" t="s">
        <v>184</v>
      </c>
      <c r="FP155" s="24">
        <v>513.80000000000018</v>
      </c>
      <c r="FQ155" s="444" t="s">
        <v>185</v>
      </c>
      <c r="FR155" s="460"/>
      <c r="FS155" s="443"/>
      <c r="FT155" s="444" t="s">
        <v>187</v>
      </c>
      <c r="FU155" s="663">
        <v>487.30000000000109</v>
      </c>
      <c r="FV155" s="444" t="s">
        <v>183</v>
      </c>
      <c r="FW155" s="663"/>
      <c r="FX155" s="444" t="s">
        <v>184</v>
      </c>
      <c r="FY155" s="24">
        <v>290.09999999999945</v>
      </c>
      <c r="FZ155" s="444" t="s">
        <v>185</v>
      </c>
      <c r="GA155" s="460"/>
      <c r="GB155" s="443"/>
      <c r="GC155" s="444" t="s">
        <v>187</v>
      </c>
      <c r="GD155" s="24">
        <v>0</v>
      </c>
      <c r="GE155" s="444" t="s">
        <v>183</v>
      </c>
      <c r="GF155" s="24"/>
      <c r="GG155" s="444" t="s">
        <v>184</v>
      </c>
      <c r="GH155" s="661">
        <v>217.99999999999272</v>
      </c>
      <c r="GI155" s="444" t="s">
        <v>185</v>
      </c>
      <c r="GJ155" s="460"/>
      <c r="GK155" s="443"/>
      <c r="GL155" s="444" t="s">
        <v>187</v>
      </c>
      <c r="GM155" s="663">
        <v>1784.7500000000018</v>
      </c>
      <c r="GN155" s="444" t="s">
        <v>183</v>
      </c>
      <c r="GO155" s="24">
        <v>490.90000000000327</v>
      </c>
      <c r="GP155" s="444" t="s">
        <v>184</v>
      </c>
      <c r="GQ155" s="24">
        <v>3058.7999999999993</v>
      </c>
      <c r="GR155" s="444" t="s">
        <v>185</v>
      </c>
      <c r="GS155" s="460"/>
      <c r="GT155" s="443"/>
      <c r="GU155" s="444" t="s">
        <v>187</v>
      </c>
      <c r="GV155" s="663">
        <v>146.79999999999927</v>
      </c>
      <c r="GW155" s="444" t="s">
        <v>183</v>
      </c>
      <c r="GX155" s="663"/>
      <c r="GY155" s="444" t="s">
        <v>184</v>
      </c>
      <c r="GZ155" s="663"/>
      <c r="HA155" s="444" t="s">
        <v>185</v>
      </c>
      <c r="HB155" s="460"/>
      <c r="HC155" s="443"/>
      <c r="HD155" s="444" t="s">
        <v>187</v>
      </c>
      <c r="HE155" s="24">
        <v>564.09999999999854</v>
      </c>
      <c r="HF155" s="444" t="s">
        <v>183</v>
      </c>
      <c r="HG155" s="24">
        <v>862.29999999999836</v>
      </c>
      <c r="HH155" s="444" t="s">
        <v>184</v>
      </c>
      <c r="HI155" s="24">
        <v>551.19999999999709</v>
      </c>
      <c r="HJ155" s="444" t="s">
        <v>185</v>
      </c>
      <c r="HK155" s="460"/>
      <c r="HL155" s="443"/>
      <c r="HM155" s="444" t="s">
        <v>187</v>
      </c>
      <c r="HN155" s="663">
        <v>799.29999999999745</v>
      </c>
      <c r="HO155" s="444" t="s">
        <v>183</v>
      </c>
      <c r="HP155" s="663"/>
      <c r="HQ155" s="444" t="s">
        <v>184</v>
      </c>
      <c r="HR155" s="24">
        <v>504.09999999999673</v>
      </c>
      <c r="HS155" s="444" t="s">
        <v>185</v>
      </c>
      <c r="HT155" s="460"/>
      <c r="HU155" s="443"/>
      <c r="HV155" s="444" t="s">
        <v>187</v>
      </c>
      <c r="HW155" s="663">
        <v>3987.6000000000022</v>
      </c>
      <c r="HX155" s="444" t="s">
        <v>183</v>
      </c>
      <c r="HY155" s="24">
        <v>3683.3000000000011</v>
      </c>
      <c r="HZ155" s="444" t="s">
        <v>184</v>
      </c>
      <c r="IA155" s="24">
        <v>3168.3999999999669</v>
      </c>
      <c r="IB155" s="444" t="s">
        <v>185</v>
      </c>
      <c r="IC155" s="460"/>
      <c r="ID155" s="443"/>
      <c r="IE155" s="444" t="s">
        <v>187</v>
      </c>
      <c r="IF155" s="663">
        <v>332.30000000000655</v>
      </c>
      <c r="IG155" s="444" t="s">
        <v>183</v>
      </c>
      <c r="IH155" s="663"/>
      <c r="II155" s="444" t="s">
        <v>184</v>
      </c>
      <c r="IJ155" s="663"/>
      <c r="IK155" s="444" t="s">
        <v>185</v>
      </c>
      <c r="IL155" s="460"/>
      <c r="IM155" s="443"/>
      <c r="IN155" s="444" t="s">
        <v>187</v>
      </c>
      <c r="IO155" s="24">
        <v>128.00000000000364</v>
      </c>
      <c r="IP155" s="444" t="s">
        <v>183</v>
      </c>
      <c r="IQ155" s="24"/>
      <c r="IR155" s="444" t="s">
        <v>184</v>
      </c>
      <c r="IS155" s="24">
        <v>157.20000000000437</v>
      </c>
      <c r="IT155" s="444" t="s">
        <v>185</v>
      </c>
      <c r="IU155" s="460"/>
      <c r="IV155" s="443"/>
      <c r="IW155" s="444" t="s">
        <v>187</v>
      </c>
      <c r="IX155" s="663">
        <v>404.00000000000728</v>
      </c>
      <c r="IY155" s="444" t="s">
        <v>183</v>
      </c>
      <c r="IZ155" s="24">
        <v>369</v>
      </c>
      <c r="JA155" s="444" t="s">
        <v>184</v>
      </c>
      <c r="JB155" s="24">
        <v>90.400000000012369</v>
      </c>
      <c r="JC155" s="444" t="s">
        <v>185</v>
      </c>
      <c r="JD155" s="460"/>
      <c r="JE155" s="443"/>
      <c r="JF155" s="444" t="s">
        <v>187</v>
      </c>
      <c r="JG155" s="663">
        <v>277.10000000000946</v>
      </c>
      <c r="JH155" s="444" t="s">
        <v>183</v>
      </c>
      <c r="JI155" s="663">
        <v>392.70000000000073</v>
      </c>
      <c r="JJ155" s="444" t="s">
        <v>184</v>
      </c>
      <c r="JK155" s="24">
        <v>549.79999999999563</v>
      </c>
      <c r="JL155" s="444" t="s">
        <v>185</v>
      </c>
      <c r="JM155" s="460"/>
      <c r="JN155" s="443"/>
      <c r="JO155" s="444" t="s">
        <v>187</v>
      </c>
      <c r="JP155" s="663">
        <v>505.50000000000728</v>
      </c>
      <c r="JQ155" s="444" t="s">
        <v>183</v>
      </c>
      <c r="JR155" s="663"/>
      <c r="JS155" s="444" t="s">
        <v>184</v>
      </c>
      <c r="JT155" s="663"/>
      <c r="JU155" s="444" t="s">
        <v>185</v>
      </c>
      <c r="JV155" s="460"/>
      <c r="JW155" s="443"/>
      <c r="JX155" s="444" t="s">
        <v>187</v>
      </c>
      <c r="JY155" s="24">
        <v>1910.0000000000036</v>
      </c>
      <c r="JZ155" s="444" t="s">
        <v>183</v>
      </c>
      <c r="KA155" s="24">
        <v>2092.7000000000498</v>
      </c>
      <c r="KB155" s="444" t="s">
        <v>184</v>
      </c>
      <c r="KC155" s="24">
        <v>2788.4999999998327</v>
      </c>
      <c r="KD155" s="444" t="s">
        <v>185</v>
      </c>
      <c r="KE155" s="460"/>
      <c r="KF155" s="443"/>
      <c r="KG155" s="444" t="s">
        <v>187</v>
      </c>
      <c r="KH155" s="24">
        <v>33.80000000000291</v>
      </c>
      <c r="KI155" s="444" t="s">
        <v>183</v>
      </c>
      <c r="KJ155" s="663">
        <v>119.89999999999964</v>
      </c>
      <c r="KK155" s="444" t="s">
        <v>184</v>
      </c>
      <c r="KL155" s="24">
        <v>210.20000000000073</v>
      </c>
      <c r="KM155" s="444" t="s">
        <v>185</v>
      </c>
      <c r="KN155" s="460"/>
      <c r="KO155" s="443"/>
      <c r="KP155" s="444" t="s">
        <v>187</v>
      </c>
      <c r="KQ155" s="663">
        <v>423.5</v>
      </c>
      <c r="KR155" s="444" t="s">
        <v>183</v>
      </c>
      <c r="KS155" s="663"/>
      <c r="KT155" s="444" t="s">
        <v>184</v>
      </c>
      <c r="KU155" s="663"/>
      <c r="KV155" s="444" t="s">
        <v>185</v>
      </c>
      <c r="KW155" s="460"/>
      <c r="KX155" s="443"/>
      <c r="KY155" s="444" t="s">
        <v>187</v>
      </c>
      <c r="KZ155" s="24">
        <v>201.40000000000146</v>
      </c>
      <c r="LA155" s="444" t="s">
        <v>183</v>
      </c>
      <c r="LB155" s="24"/>
      <c r="LC155" s="444" t="s">
        <v>184</v>
      </c>
      <c r="LD155" s="24"/>
      <c r="LE155" s="444" t="s">
        <v>185</v>
      </c>
      <c r="LF155" s="460"/>
      <c r="LG155" s="443"/>
      <c r="LH155" s="444" t="s">
        <v>187</v>
      </c>
      <c r="LI155" s="336">
        <v>351.00000000000182</v>
      </c>
      <c r="LJ155" s="444" t="s">
        <v>183</v>
      </c>
      <c r="LK155" s="336"/>
      <c r="LL155" s="444" t="s">
        <v>184</v>
      </c>
      <c r="LM155" s="24"/>
      <c r="LN155" s="444" t="s">
        <v>185</v>
      </c>
      <c r="LO155" s="460"/>
      <c r="LP155" s="443"/>
      <c r="LQ155" s="444" t="s">
        <v>187</v>
      </c>
      <c r="LR155" s="24">
        <v>373.60000000000218</v>
      </c>
      <c r="LS155" s="444" t="s">
        <v>183</v>
      </c>
      <c r="LT155" s="24">
        <v>115.5</v>
      </c>
      <c r="LU155" s="444" t="s">
        <v>184</v>
      </c>
      <c r="LV155" s="24">
        <v>536.09999999999127</v>
      </c>
      <c r="LW155" s="444" t="s">
        <v>185</v>
      </c>
      <c r="LX155" s="460"/>
      <c r="LY155" s="443"/>
      <c r="LZ155" s="444" t="s">
        <v>187</v>
      </c>
      <c r="MA155" s="24">
        <v>576.90000000000146</v>
      </c>
      <c r="MB155" s="444" t="s">
        <v>183</v>
      </c>
      <c r="MC155" s="24"/>
      <c r="MD155" s="444" t="s">
        <v>184</v>
      </c>
      <c r="ME155" s="24"/>
      <c r="MF155" s="444" t="s">
        <v>185</v>
      </c>
      <c r="MG155" s="460"/>
      <c r="MH155" s="443"/>
      <c r="MI155" s="444" t="s">
        <v>187</v>
      </c>
      <c r="MJ155" s="313">
        <v>670.29999999999563</v>
      </c>
      <c r="MK155" s="444" t="s">
        <v>183</v>
      </c>
      <c r="ML155" s="24">
        <v>1078.1000000000004</v>
      </c>
      <c r="MM155" s="444" t="s">
        <v>184</v>
      </c>
      <c r="MN155" s="24">
        <v>1213.9999999999891</v>
      </c>
      <c r="MO155" s="444" t="s">
        <v>185</v>
      </c>
      <c r="MP155" s="460"/>
      <c r="MQ155" s="443"/>
      <c r="MR155" s="444" t="s">
        <v>187</v>
      </c>
      <c r="MS155" s="443">
        <v>224.99999999999272</v>
      </c>
      <c r="MT155" s="444" t="s">
        <v>183</v>
      </c>
      <c r="MU155" s="24">
        <v>278.00000000000728</v>
      </c>
      <c r="MV155" s="444" t="s">
        <v>184</v>
      </c>
      <c r="MW155" s="443">
        <v>279.99999999999272</v>
      </c>
      <c r="MX155" s="444" t="s">
        <v>185</v>
      </c>
      <c r="MY155" s="460"/>
      <c r="MZ155" s="443"/>
      <c r="NA155" s="444" t="s">
        <v>187</v>
      </c>
      <c r="NB155" s="443"/>
      <c r="NC155" s="444" t="s">
        <v>183</v>
      </c>
      <c r="ND155" s="443"/>
      <c r="NE155" s="444" t="s">
        <v>184</v>
      </c>
      <c r="NF155" s="664">
        <v>1290.8000000000065</v>
      </c>
      <c r="NG155" s="444" t="s">
        <v>185</v>
      </c>
      <c r="NH155" s="460"/>
    </row>
    <row r="156" spans="1:372" ht="18">
      <c r="A156" s="665" t="s">
        <v>3712</v>
      </c>
      <c r="B156" s="59">
        <f>SUM(D156:AAP156)</f>
        <v>43588.924999999843</v>
      </c>
      <c r="C156" s="460"/>
      <c r="D156" s="443"/>
      <c r="E156" s="286">
        <f>D155*0.25</f>
        <v>59.225000000000001</v>
      </c>
      <c r="F156" s="24"/>
      <c r="G156" s="286">
        <f>F155*0.5</f>
        <v>116.15</v>
      </c>
      <c r="H156" s="443"/>
      <c r="I156" s="286">
        <f>H155*0.75</f>
        <v>0</v>
      </c>
      <c r="J156" s="443"/>
      <c r="K156" s="286">
        <f>J155*1</f>
        <v>0</v>
      </c>
      <c r="L156" s="460"/>
      <c r="M156" s="443"/>
      <c r="N156" s="286">
        <f>M155*0.25</f>
        <v>91.125</v>
      </c>
      <c r="O156" s="443"/>
      <c r="P156" s="286">
        <f>O155*0.5</f>
        <v>102.40000000000003</v>
      </c>
      <c r="Q156" s="443"/>
      <c r="R156" s="286">
        <f>Q155*0.75</f>
        <v>0</v>
      </c>
      <c r="S156" s="443"/>
      <c r="T156" s="286">
        <f>S155*1</f>
        <v>0</v>
      </c>
      <c r="U156" s="460"/>
      <c r="V156" s="443"/>
      <c r="W156" s="286">
        <f>V155*0.25</f>
        <v>178.75</v>
      </c>
      <c r="X156" s="443"/>
      <c r="Y156" s="286">
        <f>X155*0.5</f>
        <v>218.49999999999989</v>
      </c>
      <c r="Z156" s="24"/>
      <c r="AA156" s="286">
        <f>Z155*0.75</f>
        <v>490.49999999999989</v>
      </c>
      <c r="AB156" s="24"/>
      <c r="AC156" s="286">
        <f t="shared" ref="AC156:AC187" si="139">AB155*1</f>
        <v>524.40000000000009</v>
      </c>
      <c r="AD156" s="460"/>
      <c r="AE156" s="24"/>
      <c r="AF156" s="286">
        <f>AE155*0.25</f>
        <v>57.950000000000045</v>
      </c>
      <c r="AG156" s="24"/>
      <c r="AH156" s="286">
        <f>AG155*0.5</f>
        <v>19.199999999999932</v>
      </c>
      <c r="AI156" s="24"/>
      <c r="AJ156" s="286">
        <f>AI155*0.75</f>
        <v>53.775000000000034</v>
      </c>
      <c r="AK156" s="24"/>
      <c r="AL156" s="286">
        <f t="shared" ref="AL156:AL187" si="140">AK155*1</f>
        <v>338</v>
      </c>
      <c r="AM156" s="460"/>
      <c r="AN156" s="443"/>
      <c r="AO156" s="286">
        <f>AN155*0.25</f>
        <v>0</v>
      </c>
      <c r="AP156" s="24"/>
      <c r="AQ156" s="286">
        <f>AP155*0.5</f>
        <v>158.34999999999991</v>
      </c>
      <c r="AR156" s="24"/>
      <c r="AS156" s="286">
        <f>AR155*0.75</f>
        <v>248.55000000000041</v>
      </c>
      <c r="AT156" s="443"/>
      <c r="AU156" s="286">
        <f>AT155*1</f>
        <v>627.70000000000027</v>
      </c>
      <c r="AV156" s="460"/>
      <c r="AW156" s="24"/>
      <c r="AX156" s="286">
        <f>AW155*0.25</f>
        <v>0</v>
      </c>
      <c r="AZ156" s="286">
        <f>AY155*0.5</f>
        <v>289.04999999999973</v>
      </c>
      <c r="BB156" s="286">
        <f>BA155*0.75</f>
        <v>444.75</v>
      </c>
      <c r="BC156" s="24"/>
      <c r="BD156" s="286">
        <f>BC155*1</f>
        <v>614.89999999999986</v>
      </c>
      <c r="BE156" s="460"/>
      <c r="BF156" s="443"/>
      <c r="BG156" s="286">
        <f>BF155*0.25</f>
        <v>0</v>
      </c>
      <c r="BH156" s="24"/>
      <c r="BI156" s="286">
        <f>BH155*0.5</f>
        <v>290.2999999999995</v>
      </c>
      <c r="BJ156" s="24"/>
      <c r="BK156" s="286">
        <f>BJ155*0.75</f>
        <v>234.67500000000109</v>
      </c>
      <c r="BL156" s="443"/>
      <c r="BM156" s="286">
        <f>BL155*1</f>
        <v>943.69999999999982</v>
      </c>
      <c r="BN156" s="460"/>
      <c r="BO156" s="443"/>
      <c r="BP156" s="286">
        <f>BO155*0.25</f>
        <v>0</v>
      </c>
      <c r="BQ156" s="443"/>
      <c r="BR156" s="286">
        <f>BQ155*0.5</f>
        <v>241.12500000000023</v>
      </c>
      <c r="BS156" s="443"/>
      <c r="BT156" s="286">
        <f>BS155*0.75</f>
        <v>404.85000000000014</v>
      </c>
      <c r="BU156" s="443"/>
      <c r="BV156" s="286">
        <f>BU155*1</f>
        <v>639.79999999999882</v>
      </c>
      <c r="BW156" s="460"/>
      <c r="BX156" s="443"/>
      <c r="BY156" s="286">
        <f>BX155*0.25</f>
        <v>0</v>
      </c>
      <c r="BZ156" s="443"/>
      <c r="CA156" s="286">
        <f>BZ155*0.5</f>
        <v>292.8</v>
      </c>
      <c r="CB156" s="443"/>
      <c r="CC156" s="286">
        <f>CB155*0.75</f>
        <v>0</v>
      </c>
      <c r="CD156" s="443"/>
      <c r="CE156" s="286">
        <f>CD155*1</f>
        <v>323.80000000000018</v>
      </c>
      <c r="CF156" s="460"/>
      <c r="CG156" s="443"/>
      <c r="CH156" s="286">
        <f>CG155*0.25</f>
        <v>0</v>
      </c>
      <c r="CI156" s="24"/>
      <c r="CJ156" s="286">
        <f>CI155*0.5</f>
        <v>357.00000000000091</v>
      </c>
      <c r="CK156" s="24"/>
      <c r="CL156" s="286">
        <f>CK155*0.75</f>
        <v>0</v>
      </c>
      <c r="CM156" s="443"/>
      <c r="CN156" s="286">
        <f>CM155*1</f>
        <v>354.80000000000109</v>
      </c>
      <c r="CO156" s="460"/>
      <c r="CP156" s="443"/>
      <c r="CQ156" s="286">
        <f>CP155*0.25</f>
        <v>0</v>
      </c>
      <c r="CR156" s="24"/>
      <c r="CS156" s="286">
        <f>CR155*0.5</f>
        <v>187.45000000000073</v>
      </c>
      <c r="CT156" s="24"/>
      <c r="CU156" s="286">
        <f>CT155*0.75</f>
        <v>0</v>
      </c>
      <c r="CV156" s="443"/>
      <c r="CW156" s="286">
        <f>CV155*1</f>
        <v>276.69999999999891</v>
      </c>
      <c r="CX156" s="460"/>
      <c r="CY156" s="443"/>
      <c r="CZ156" s="286">
        <f>CY155*0.25</f>
        <v>0</v>
      </c>
      <c r="DA156" s="24"/>
      <c r="DB156" s="286">
        <f>DA155*0.5</f>
        <v>114.22500000000082</v>
      </c>
      <c r="DC156" s="24"/>
      <c r="DD156" s="286">
        <f>DC155*0.75</f>
        <v>86.325000000000273</v>
      </c>
      <c r="DE156" s="443"/>
      <c r="DF156" s="286">
        <f>DE155*1</f>
        <v>267.09999999999945</v>
      </c>
      <c r="DG156" s="460"/>
      <c r="DH156" s="443"/>
      <c r="DI156" s="286">
        <f>DH155*0.25</f>
        <v>0</v>
      </c>
      <c r="DJ156" s="24"/>
      <c r="DK156" s="286">
        <f>DJ155*0.5</f>
        <v>143.70000000000073</v>
      </c>
      <c r="DL156" s="24"/>
      <c r="DM156" s="286">
        <f>DL155*0.75</f>
        <v>0</v>
      </c>
      <c r="DN156" s="443"/>
      <c r="DO156" s="286">
        <f>DN155*1</f>
        <v>183.50000000000091</v>
      </c>
      <c r="DP156" s="460"/>
      <c r="DQ156" s="443"/>
      <c r="DR156" s="286">
        <f>DQ155*0.25</f>
        <v>0</v>
      </c>
      <c r="DS156" s="24"/>
      <c r="DT156" s="286">
        <f>DS155*0.5</f>
        <v>170.400000000001</v>
      </c>
      <c r="DU156" s="24"/>
      <c r="DV156" s="286">
        <f>DU155*0.75</f>
        <v>208.95000000000027</v>
      </c>
      <c r="DW156" s="443"/>
      <c r="DX156" s="286">
        <f>DW155*1</f>
        <v>377.30000000000109</v>
      </c>
      <c r="DY156" s="460"/>
      <c r="DZ156" s="443"/>
      <c r="EA156" s="286">
        <f>DZ155*0.25</f>
        <v>0</v>
      </c>
      <c r="EB156" s="24"/>
      <c r="EC156" s="286">
        <f>EB155*0.5</f>
        <v>116.30000000000064</v>
      </c>
      <c r="ED156" s="24"/>
      <c r="EE156" s="286">
        <f>ED155*0.75</f>
        <v>0</v>
      </c>
      <c r="EF156" s="443"/>
      <c r="EG156" s="286">
        <f>EF155*1</f>
        <v>793.70000000000164</v>
      </c>
      <c r="EH156" s="460"/>
      <c r="EI156" s="443"/>
      <c r="EJ156" s="286">
        <f>EI155*0.25</f>
        <v>0</v>
      </c>
      <c r="EK156" s="24"/>
      <c r="EL156" s="286">
        <f>EK155*0.5</f>
        <v>121.25000000000136</v>
      </c>
      <c r="EM156" s="24"/>
      <c r="EN156" s="286">
        <f>EM155*0.75</f>
        <v>0</v>
      </c>
      <c r="EO156" s="443"/>
      <c r="EP156" s="286">
        <f>EO155*1</f>
        <v>374.59999999999491</v>
      </c>
      <c r="EQ156" s="460"/>
      <c r="ER156" s="443"/>
      <c r="ES156" s="286">
        <f>ER155*0.25</f>
        <v>0</v>
      </c>
      <c r="ET156" s="24"/>
      <c r="EU156" s="286">
        <f>ET155*0.5</f>
        <v>195.60000000000082</v>
      </c>
      <c r="EV156" s="24"/>
      <c r="EW156" s="286">
        <f>EV155*0.75</f>
        <v>0</v>
      </c>
      <c r="EX156" s="443"/>
      <c r="EY156" s="286">
        <f>EX155*1</f>
        <v>296.90000000000055</v>
      </c>
      <c r="EZ156" s="460"/>
      <c r="FA156" s="443"/>
      <c r="FB156" s="286">
        <f>FA155*0.25</f>
        <v>0</v>
      </c>
      <c r="FC156" s="24"/>
      <c r="FD156" s="286">
        <f>FC155*0.5</f>
        <v>121.50000000000091</v>
      </c>
      <c r="FE156" s="24"/>
      <c r="FF156" s="286">
        <f>FE155*0.75</f>
        <v>207.15000000000191</v>
      </c>
      <c r="FG156" s="443"/>
      <c r="FH156" s="286">
        <f>FG155*1</f>
        <v>378.40000000000055</v>
      </c>
      <c r="FI156" s="460"/>
      <c r="FJ156" s="443"/>
      <c r="FK156" s="286">
        <f>FJ155*0.25</f>
        <v>0</v>
      </c>
      <c r="FL156" s="24"/>
      <c r="FM156" s="286">
        <f>FL155*0.5</f>
        <v>62.150000000000546</v>
      </c>
      <c r="FN156" s="24"/>
      <c r="FO156" s="286">
        <f>FN155*0.75</f>
        <v>565.27499999999782</v>
      </c>
      <c r="FP156" s="443"/>
      <c r="FQ156" s="286">
        <f>FP155*1</f>
        <v>513.80000000000018</v>
      </c>
      <c r="FR156" s="460"/>
      <c r="FS156" s="443"/>
      <c r="FT156" s="286">
        <f>FS155*0.25</f>
        <v>0</v>
      </c>
      <c r="FU156" s="24"/>
      <c r="FV156" s="286">
        <f>FU155*0.5</f>
        <v>243.65000000000055</v>
      </c>
      <c r="FW156" s="24"/>
      <c r="FX156" s="286">
        <f>FW155*0.75</f>
        <v>0</v>
      </c>
      <c r="FY156" s="443"/>
      <c r="FZ156" s="286">
        <f>FY155*1</f>
        <v>290.09999999999945</v>
      </c>
      <c r="GA156" s="460"/>
      <c r="GB156" s="443"/>
      <c r="GC156" s="286">
        <f>GB155*0.25</f>
        <v>0</v>
      </c>
      <c r="GD156" s="24"/>
      <c r="GE156" s="286">
        <f>GD155*0.5</f>
        <v>0</v>
      </c>
      <c r="GF156" s="24"/>
      <c r="GG156" s="286">
        <f>GF155*0.75</f>
        <v>0</v>
      </c>
      <c r="GH156" s="443"/>
      <c r="GI156" s="286">
        <f>GH155*1</f>
        <v>217.99999999999272</v>
      </c>
      <c r="GJ156" s="460"/>
      <c r="GK156" s="443"/>
      <c r="GL156" s="286">
        <f>GK155*0.25</f>
        <v>0</v>
      </c>
      <c r="GM156" s="24"/>
      <c r="GN156" s="286">
        <f>GM155*0.5</f>
        <v>892.37500000000091</v>
      </c>
      <c r="GO156" s="24"/>
      <c r="GP156" s="286">
        <f>GO155*0.75</f>
        <v>368.17500000000246</v>
      </c>
      <c r="GQ156" s="443"/>
      <c r="GR156" s="286">
        <f>GQ155*1</f>
        <v>3058.7999999999993</v>
      </c>
      <c r="GS156" s="460"/>
      <c r="GT156" s="443"/>
      <c r="GU156" s="286">
        <f>GT155*0.25</f>
        <v>0</v>
      </c>
      <c r="GV156" s="24"/>
      <c r="GW156" s="286">
        <f>GV155*0.5</f>
        <v>73.399999999999636</v>
      </c>
      <c r="GX156" s="24"/>
      <c r="GY156" s="286">
        <f>GX155*0.75</f>
        <v>0</v>
      </c>
      <c r="GZ156" s="24"/>
      <c r="HA156" s="286">
        <f>GZ155*1</f>
        <v>0</v>
      </c>
      <c r="HB156" s="460"/>
      <c r="HC156" s="443"/>
      <c r="HD156" s="286">
        <f>HC155*0.25</f>
        <v>0</v>
      </c>
      <c r="HE156" s="443"/>
      <c r="HF156" s="286">
        <f>HE155*0.5</f>
        <v>282.04999999999927</v>
      </c>
      <c r="HG156" s="443"/>
      <c r="HH156" s="286">
        <f>HG155*0.75</f>
        <v>646.72499999999877</v>
      </c>
      <c r="HI156" s="443"/>
      <c r="HJ156" s="286">
        <f>HI155*1</f>
        <v>551.19999999999709</v>
      </c>
      <c r="HK156" s="460"/>
      <c r="HL156" s="443"/>
      <c r="HM156" s="286">
        <f>HL155*0.25</f>
        <v>0</v>
      </c>
      <c r="HN156" s="443"/>
      <c r="HO156" s="286">
        <f>HN155*0.5</f>
        <v>399.64999999999873</v>
      </c>
      <c r="HP156" s="443"/>
      <c r="HQ156" s="286">
        <f>HP155*0.75</f>
        <v>0</v>
      </c>
      <c r="HR156" s="443"/>
      <c r="HS156" s="286">
        <f>HR155*1</f>
        <v>504.09999999999673</v>
      </c>
      <c r="HT156" s="460"/>
      <c r="HU156" s="443"/>
      <c r="HV156" s="286">
        <f>HU155*0.25</f>
        <v>0</v>
      </c>
      <c r="HW156" s="443"/>
      <c r="HX156" s="286">
        <f>HW155*0.5</f>
        <v>1993.8000000000011</v>
      </c>
      <c r="HY156" s="443"/>
      <c r="HZ156" s="286">
        <f>HY155*0.75</f>
        <v>2762.4750000000008</v>
      </c>
      <c r="IA156" s="443"/>
      <c r="IB156" s="286">
        <f>IA155*1</f>
        <v>3168.3999999999669</v>
      </c>
      <c r="IC156" s="460"/>
      <c r="ID156" s="443"/>
      <c r="IE156" s="286">
        <f>ID155*0.25</f>
        <v>0</v>
      </c>
      <c r="IF156" s="443"/>
      <c r="IG156" s="286">
        <f>IF155*0.5</f>
        <v>166.15000000000327</v>
      </c>
      <c r="IH156" s="443"/>
      <c r="II156" s="286">
        <f>IH155*0.75</f>
        <v>0</v>
      </c>
      <c r="IJ156" s="443"/>
      <c r="IK156" s="286">
        <f>IJ155*1</f>
        <v>0</v>
      </c>
      <c r="IL156" s="460"/>
      <c r="IM156" s="443"/>
      <c r="IN156" s="286">
        <f>IM155*0.25</f>
        <v>0</v>
      </c>
      <c r="IO156" s="443"/>
      <c r="IP156" s="286">
        <f>IO155*0.5</f>
        <v>64.000000000001819</v>
      </c>
      <c r="IQ156" s="443"/>
      <c r="IR156" s="286">
        <f>IQ155*0.75</f>
        <v>0</v>
      </c>
      <c r="IS156" s="443"/>
      <c r="IT156" s="286">
        <f>IS155*1</f>
        <v>157.20000000000437</v>
      </c>
      <c r="IU156" s="460"/>
      <c r="IV156" s="443"/>
      <c r="IW156" s="286">
        <f>IV155*0.25</f>
        <v>0</v>
      </c>
      <c r="IX156" s="443"/>
      <c r="IY156" s="286">
        <f>IX155*0.5</f>
        <v>202.00000000000364</v>
      </c>
      <c r="IZ156" s="443"/>
      <c r="JA156" s="286">
        <f>IZ155*0.75</f>
        <v>276.75</v>
      </c>
      <c r="JB156" s="443"/>
      <c r="JC156" s="286">
        <f>JB155*1</f>
        <v>90.400000000012369</v>
      </c>
      <c r="JD156" s="460"/>
      <c r="JE156" s="443"/>
      <c r="JF156" s="286">
        <f>JE155*0.25</f>
        <v>0</v>
      </c>
      <c r="JG156" s="443"/>
      <c r="JH156" s="286">
        <f>JG155*0.5</f>
        <v>138.55000000000473</v>
      </c>
      <c r="JI156" s="443"/>
      <c r="JJ156" s="286">
        <f>JI155*0.75</f>
        <v>294.52500000000055</v>
      </c>
      <c r="JK156" s="443"/>
      <c r="JL156" s="286">
        <f>JK155*1</f>
        <v>549.79999999999563</v>
      </c>
      <c r="JM156" s="460"/>
      <c r="JN156" s="443"/>
      <c r="JO156" s="286">
        <f>JN155*0.25</f>
        <v>0</v>
      </c>
      <c r="JP156" s="443"/>
      <c r="JQ156" s="286">
        <f>JP155*0.5</f>
        <v>252.75000000000364</v>
      </c>
      <c r="JR156" s="443"/>
      <c r="JS156" s="286">
        <f>JR155*0.75</f>
        <v>0</v>
      </c>
      <c r="JT156" s="443"/>
      <c r="JU156" s="286">
        <f>JT155*1</f>
        <v>0</v>
      </c>
      <c r="JV156" s="460"/>
      <c r="JW156" s="443"/>
      <c r="JX156" s="286">
        <f>JW155*0.25</f>
        <v>0</v>
      </c>
      <c r="JY156" s="443"/>
      <c r="JZ156" s="286">
        <f>JY155*0.5</f>
        <v>955.00000000000182</v>
      </c>
      <c r="KA156" s="443"/>
      <c r="KB156" s="286">
        <f>KA155*0.75</f>
        <v>1569.5250000000374</v>
      </c>
      <c r="KC156" s="443"/>
      <c r="KD156" s="286">
        <f t="shared" ref="KD156" si="141">KC155*1</f>
        <v>2788.4999999998327</v>
      </c>
      <c r="KE156" s="460"/>
      <c r="KF156" s="443"/>
      <c r="KG156" s="286">
        <f>KF155*0.25</f>
        <v>0</v>
      </c>
      <c r="KH156" s="443"/>
      <c r="KI156" s="286">
        <f>KH155*0.5</f>
        <v>16.900000000001455</v>
      </c>
      <c r="KJ156" s="443"/>
      <c r="KK156" s="286">
        <f>KJ155*0.75</f>
        <v>89.924999999999727</v>
      </c>
      <c r="KL156" s="443"/>
      <c r="KM156" s="286">
        <f>KL155*1</f>
        <v>210.20000000000073</v>
      </c>
      <c r="KN156" s="460"/>
      <c r="KO156" s="443"/>
      <c r="KP156" s="286">
        <f>KO155*0.25</f>
        <v>0</v>
      </c>
      <c r="KQ156" s="443"/>
      <c r="KR156" s="286">
        <f>KQ155*0.5</f>
        <v>211.75</v>
      </c>
      <c r="KS156" s="443"/>
      <c r="KT156" s="286">
        <f>KS155*0.75</f>
        <v>0</v>
      </c>
      <c r="KU156" s="443"/>
      <c r="KV156" s="286">
        <f>KU155*1</f>
        <v>0</v>
      </c>
      <c r="KW156" s="460"/>
      <c r="KX156" s="443"/>
      <c r="KY156" s="286">
        <f>KX155*0.25</f>
        <v>0</v>
      </c>
      <c r="KZ156" s="443"/>
      <c r="LA156" s="286">
        <f>KZ155*0.5</f>
        <v>100.70000000000073</v>
      </c>
      <c r="LB156" s="443"/>
      <c r="LC156" s="286">
        <f>LB155*0.75</f>
        <v>0</v>
      </c>
      <c r="LD156" s="443"/>
      <c r="LE156" s="286">
        <f>LD155*1</f>
        <v>0</v>
      </c>
      <c r="LF156" s="460"/>
      <c r="LG156" s="443"/>
      <c r="LH156" s="286">
        <f>LG155*0.25</f>
        <v>0</v>
      </c>
      <c r="LI156" s="443"/>
      <c r="LJ156" s="286">
        <f>LI155*0.5</f>
        <v>175.50000000000091</v>
      </c>
      <c r="LK156" s="443"/>
      <c r="LL156" s="286">
        <f>LK155*0.75</f>
        <v>0</v>
      </c>
      <c r="LM156" s="443"/>
      <c r="LN156" s="286">
        <f>LM155*1</f>
        <v>0</v>
      </c>
      <c r="LO156" s="460"/>
      <c r="LP156" s="443"/>
      <c r="LQ156" s="286">
        <f>LP155*0.25</f>
        <v>0</v>
      </c>
      <c r="LR156" s="443"/>
      <c r="LS156" s="286">
        <f>LR155*0.5</f>
        <v>186.80000000000109</v>
      </c>
      <c r="LT156" s="443"/>
      <c r="LU156" s="286">
        <f>LT155*0.75</f>
        <v>86.625</v>
      </c>
      <c r="LV156" s="443"/>
      <c r="LW156" s="286">
        <f>LV155*1</f>
        <v>536.09999999999127</v>
      </c>
      <c r="LX156" s="460"/>
      <c r="LY156" s="443"/>
      <c r="LZ156" s="286">
        <f>LY155*0.25</f>
        <v>0</v>
      </c>
      <c r="MA156" s="443"/>
      <c r="MB156" s="286">
        <f>MA155*0.5</f>
        <v>288.45000000000073</v>
      </c>
      <c r="MC156" s="443"/>
      <c r="MD156" s="286">
        <f>MC155*0.75</f>
        <v>0</v>
      </c>
      <c r="ME156" s="443"/>
      <c r="MF156" s="286">
        <f>ME155*1</f>
        <v>0</v>
      </c>
      <c r="MG156" s="460"/>
      <c r="MH156" s="443"/>
      <c r="MI156" s="286">
        <f>MH155*0.25</f>
        <v>0</v>
      </c>
      <c r="MJ156" s="443"/>
      <c r="MK156" s="286">
        <f>MJ155*0.5</f>
        <v>335.14999999999782</v>
      </c>
      <c r="ML156" s="443"/>
      <c r="MM156" s="286">
        <f>ML155*0.75</f>
        <v>808.57500000000027</v>
      </c>
      <c r="MN156" s="443"/>
      <c r="MO156" s="286">
        <f>MN155*1</f>
        <v>1213.9999999999891</v>
      </c>
      <c r="MP156" s="460"/>
      <c r="MQ156" s="443"/>
      <c r="MR156" s="286">
        <f>MQ155*0.25</f>
        <v>0</v>
      </c>
      <c r="MS156" s="443"/>
      <c r="MT156" s="286">
        <f>MS155*0.5</f>
        <v>112.49999999999636</v>
      </c>
      <c r="MU156" s="443"/>
      <c r="MV156" s="286">
        <f>MU155*0.75</f>
        <v>208.50000000000546</v>
      </c>
      <c r="MW156" s="443"/>
      <c r="MX156" s="286">
        <f>MW155*1</f>
        <v>279.99999999999272</v>
      </c>
      <c r="MY156" s="460"/>
      <c r="MZ156" s="443"/>
      <c r="NA156" s="286">
        <f>MZ155*0.25</f>
        <v>0</v>
      </c>
      <c r="NB156" s="443"/>
      <c r="NC156" s="286">
        <f>NB155*0.5</f>
        <v>0</v>
      </c>
      <c r="ND156" s="443"/>
      <c r="NE156" s="286">
        <f>ND155*0.75</f>
        <v>0</v>
      </c>
      <c r="NF156" s="443"/>
      <c r="NG156" s="286">
        <f>NF155*1</f>
        <v>1290.8000000000065</v>
      </c>
      <c r="NH156" s="460"/>
    </row>
    <row r="157" spans="1:372" s="50" customFormat="1" ht="15.75">
      <c r="A157" s="253"/>
      <c r="B157" s="256"/>
      <c r="C157" s="255"/>
      <c r="D157" s="305"/>
      <c r="E157" s="463"/>
      <c r="F157" s="178"/>
      <c r="G157" s="463"/>
      <c r="H157" s="305"/>
      <c r="I157" s="463"/>
      <c r="J157" s="305"/>
      <c r="K157" s="305"/>
      <c r="L157" s="255"/>
      <c r="M157" s="305"/>
      <c r="N157" s="463"/>
      <c r="O157" s="305"/>
      <c r="P157" s="463"/>
      <c r="Q157" s="305"/>
      <c r="R157" s="463"/>
      <c r="S157" s="305"/>
      <c r="T157" s="305"/>
      <c r="U157" s="255"/>
      <c r="V157" s="178"/>
      <c r="W157" s="463"/>
      <c r="X157" s="178"/>
      <c r="Y157" s="463"/>
      <c r="Z157" s="178"/>
      <c r="AA157" s="305"/>
      <c r="AB157" s="178"/>
      <c r="AC157" s="48"/>
      <c r="AD157" s="255"/>
      <c r="AE157" s="178"/>
      <c r="AF157" s="355"/>
      <c r="AG157" s="178"/>
      <c r="AH157" s="305"/>
      <c r="AI157" s="178"/>
      <c r="AJ157" s="305"/>
      <c r="AK157" s="178"/>
      <c r="AL157" s="48"/>
      <c r="AM157" s="255"/>
      <c r="AN157" s="305"/>
      <c r="AO157" s="355"/>
      <c r="AP157" s="178"/>
      <c r="AQ157" s="305"/>
      <c r="AR157" s="178"/>
      <c r="AS157" s="305"/>
      <c r="AT157" s="305"/>
      <c r="AU157" s="48"/>
      <c r="AV157" s="255"/>
      <c r="AW157" s="178"/>
      <c r="AX157" s="355"/>
      <c r="AY157" s="178"/>
      <c r="AZ157" s="305"/>
      <c r="BA157" s="178"/>
      <c r="BB157" s="305"/>
      <c r="BC157" s="305"/>
      <c r="BD157" s="48"/>
      <c r="BE157" s="255"/>
      <c r="BF157" s="305"/>
      <c r="BG157" s="355"/>
      <c r="BH157" s="178"/>
      <c r="BI157" s="305"/>
      <c r="BJ157" s="178"/>
      <c r="BK157" s="305"/>
      <c r="BL157" s="305"/>
      <c r="BM157" s="48"/>
      <c r="BN157" s="255"/>
      <c r="BO157" s="305"/>
      <c r="BP157" s="355"/>
      <c r="BQ157" s="305"/>
      <c r="BR157" s="305"/>
      <c r="BS157" s="305"/>
      <c r="BT157" s="305"/>
      <c r="BU157" s="305"/>
      <c r="BV157" s="48"/>
      <c r="BW157" s="255"/>
      <c r="BX157" s="305"/>
      <c r="BY157" s="355"/>
      <c r="BZ157" s="305"/>
      <c r="CA157" s="305"/>
      <c r="CB157" s="305"/>
      <c r="CC157" s="305"/>
      <c r="CD157" s="305"/>
      <c r="CE157" s="48"/>
      <c r="CF157" s="255"/>
      <c r="CG157" s="305"/>
      <c r="CH157" s="355"/>
      <c r="CI157" s="178"/>
      <c r="CJ157" s="305"/>
      <c r="CK157" s="178"/>
      <c r="CL157" s="305"/>
      <c r="CM157" s="305"/>
      <c r="CN157" s="48"/>
      <c r="CO157" s="255"/>
      <c r="CP157" s="305"/>
      <c r="CQ157" s="355"/>
      <c r="CR157" s="178"/>
      <c r="CS157" s="305"/>
      <c r="CT157" s="178"/>
      <c r="CU157" s="305"/>
      <c r="CV157" s="305"/>
      <c r="CW157" s="48"/>
      <c r="CX157" s="255"/>
      <c r="CY157" s="305"/>
      <c r="CZ157" s="355"/>
      <c r="DA157" s="178"/>
      <c r="DB157" s="305"/>
      <c r="DC157" s="178"/>
      <c r="DD157" s="305"/>
      <c r="DE157" s="305"/>
      <c r="DF157" s="48"/>
      <c r="DG157" s="255"/>
      <c r="DH157" s="305"/>
      <c r="DI157" s="355"/>
      <c r="DJ157" s="178"/>
      <c r="DK157" s="305"/>
      <c r="DL157" s="178"/>
      <c r="DM157" s="305"/>
      <c r="DN157" s="305"/>
      <c r="DO157" s="48"/>
      <c r="DP157" s="255"/>
      <c r="DQ157" s="305"/>
      <c r="DR157" s="355"/>
      <c r="DS157" s="178"/>
      <c r="DT157" s="305"/>
      <c r="DU157" s="178"/>
      <c r="DV157" s="305"/>
      <c r="DW157" s="305"/>
      <c r="DX157" s="48"/>
      <c r="DY157" s="255"/>
      <c r="DZ157" s="305"/>
      <c r="EA157" s="355"/>
      <c r="EB157" s="178"/>
      <c r="EC157" s="305"/>
      <c r="ED157" s="178"/>
      <c r="EE157" s="305"/>
      <c r="EF157" s="305"/>
      <c r="EG157" s="48"/>
      <c r="EH157" s="255"/>
      <c r="EI157" s="305"/>
      <c r="EJ157" s="355"/>
      <c r="EK157" s="178"/>
      <c r="EL157" s="305"/>
      <c r="EM157" s="178"/>
      <c r="EN157" s="305"/>
      <c r="EO157" s="305"/>
      <c r="EP157" s="48"/>
      <c r="EQ157" s="255"/>
      <c r="ER157" s="305"/>
      <c r="ES157" s="355"/>
      <c r="ET157" s="178"/>
      <c r="EU157" s="305"/>
      <c r="EV157" s="178"/>
      <c r="EW157" s="305"/>
      <c r="EX157" s="305"/>
      <c r="EY157" s="48"/>
      <c r="EZ157" s="255"/>
      <c r="FA157" s="305"/>
      <c r="FB157" s="355"/>
      <c r="FC157" s="178"/>
      <c r="FD157" s="305"/>
      <c r="FE157" s="178"/>
      <c r="FF157" s="305"/>
      <c r="FG157" s="305"/>
      <c r="FH157" s="48"/>
      <c r="FI157" s="255"/>
      <c r="FJ157" s="305"/>
      <c r="FK157" s="355"/>
      <c r="FL157" s="178"/>
      <c r="FM157" s="305"/>
      <c r="FN157" s="178"/>
      <c r="FO157" s="305"/>
      <c r="FP157" s="305"/>
      <c r="FQ157" s="48"/>
      <c r="FR157" s="255"/>
      <c r="FS157" s="305"/>
      <c r="FT157" s="355"/>
      <c r="FU157" s="178"/>
      <c r="FV157" s="305"/>
      <c r="FW157" s="178"/>
      <c r="FX157" s="305"/>
      <c r="FY157" s="305"/>
      <c r="FZ157" s="48"/>
      <c r="GA157" s="255"/>
      <c r="GB157" s="305"/>
      <c r="GC157" s="355"/>
      <c r="GD157" s="178"/>
      <c r="GE157" s="305"/>
      <c r="GF157" s="178"/>
      <c r="GG157" s="305"/>
      <c r="GH157" s="305"/>
      <c r="GI157" s="48"/>
      <c r="GJ157" s="255"/>
      <c r="GK157" s="305"/>
      <c r="GL157" s="355"/>
      <c r="GM157" s="178"/>
      <c r="GN157" s="305"/>
      <c r="GO157" s="178"/>
      <c r="GP157" s="305"/>
      <c r="GQ157" s="305"/>
      <c r="GR157" s="48"/>
      <c r="GS157" s="255"/>
      <c r="GT157" s="305"/>
      <c r="GU157" s="355"/>
      <c r="GV157" s="178"/>
      <c r="GW157" s="305"/>
      <c r="GX157" s="178"/>
      <c r="GY157" s="305"/>
      <c r="GZ157" s="178"/>
      <c r="HA157" s="305"/>
      <c r="HB157" s="255"/>
      <c r="HC157" s="305"/>
      <c r="HD157" s="355"/>
      <c r="HE157" s="305"/>
      <c r="HF157" s="305"/>
      <c r="HG157" s="305"/>
      <c r="HH157" s="305"/>
      <c r="HI157" s="305"/>
      <c r="HJ157" s="48"/>
      <c r="HK157" s="255"/>
      <c r="HL157" s="305"/>
      <c r="HM157" s="355"/>
      <c r="HN157" s="305"/>
      <c r="HO157" s="305"/>
      <c r="HP157" s="305"/>
      <c r="HQ157" s="305"/>
      <c r="HR157" s="305"/>
      <c r="HS157" s="48"/>
      <c r="HT157" s="255"/>
      <c r="HU157" s="305"/>
      <c r="HV157" s="355"/>
      <c r="HW157" s="305"/>
      <c r="HX157" s="305"/>
      <c r="HY157" s="305"/>
      <c r="HZ157" s="305"/>
      <c r="IA157" s="305"/>
      <c r="IB157" s="48"/>
      <c r="IC157" s="255"/>
      <c r="ID157" s="305"/>
      <c r="IE157" s="355"/>
      <c r="IF157" s="305"/>
      <c r="IG157" s="305"/>
      <c r="IH157" s="305"/>
      <c r="II157" s="305"/>
      <c r="IJ157" s="305"/>
      <c r="IK157" s="305"/>
      <c r="IL157" s="255"/>
      <c r="IM157" s="305"/>
      <c r="IN157" s="355"/>
      <c r="IO157" s="305"/>
      <c r="IP157" s="305"/>
      <c r="IQ157" s="305"/>
      <c r="IR157" s="305"/>
      <c r="IS157" s="305"/>
      <c r="IT157" s="48"/>
      <c r="IU157" s="255"/>
      <c r="IV157" s="305"/>
      <c r="IW157" s="355"/>
      <c r="IX157" s="305"/>
      <c r="IY157" s="305"/>
      <c r="IZ157" s="305"/>
      <c r="JA157" s="305"/>
      <c r="JB157" s="305"/>
      <c r="JC157" s="48"/>
      <c r="JD157" s="255"/>
      <c r="JE157" s="305"/>
      <c r="JF157" s="355"/>
      <c r="JG157" s="305"/>
      <c r="JH157" s="305"/>
      <c r="JI157" s="305"/>
      <c r="JJ157" s="305"/>
      <c r="JK157" s="305"/>
      <c r="JL157" s="48"/>
      <c r="JM157" s="255"/>
      <c r="JN157" s="305"/>
      <c r="JO157" s="355"/>
      <c r="JP157" s="305"/>
      <c r="JQ157" s="305"/>
      <c r="JR157" s="305"/>
      <c r="JS157" s="305"/>
      <c r="JT157" s="305"/>
      <c r="JU157" s="305"/>
      <c r="JV157" s="255"/>
      <c r="JW157" s="305"/>
      <c r="JX157" s="355"/>
      <c r="JY157" s="305"/>
      <c r="JZ157" s="305"/>
      <c r="KA157" s="305"/>
      <c r="KB157" s="305"/>
      <c r="KC157" s="305"/>
      <c r="KD157" s="48"/>
      <c r="KE157" s="255"/>
      <c r="KF157" s="305"/>
      <c r="KG157" s="355"/>
      <c r="KH157" s="305"/>
      <c r="KI157" s="305"/>
      <c r="KJ157" s="305"/>
      <c r="KK157" s="305"/>
      <c r="KL157" s="305"/>
      <c r="KM157" s="48"/>
      <c r="KN157" s="255"/>
      <c r="KO157" s="305"/>
      <c r="KP157" s="355"/>
      <c r="KQ157" s="305"/>
      <c r="KR157" s="305"/>
      <c r="KS157" s="305"/>
      <c r="KT157" s="305"/>
      <c r="KU157" s="305"/>
      <c r="KV157" s="305"/>
      <c r="KW157" s="255"/>
      <c r="KX157" s="305"/>
      <c r="KY157" s="355"/>
      <c r="KZ157" s="305"/>
      <c r="LA157" s="305"/>
      <c r="LB157" s="305"/>
      <c r="LC157" s="305"/>
      <c r="LD157" s="305"/>
      <c r="LE157" s="305"/>
      <c r="LF157" s="255"/>
      <c r="LG157" s="305"/>
      <c r="LH157" s="355"/>
      <c r="LI157" s="305"/>
      <c r="LJ157" s="305"/>
      <c r="LK157" s="305"/>
      <c r="LL157" s="305"/>
      <c r="LM157" s="305"/>
      <c r="LN157" s="48"/>
      <c r="LO157" s="255"/>
      <c r="LP157" s="305"/>
      <c r="LQ157" s="355"/>
      <c r="LR157" s="305"/>
      <c r="LS157" s="305"/>
      <c r="LT157" s="305"/>
      <c r="LU157" s="305"/>
      <c r="LV157" s="305"/>
      <c r="LW157" s="48"/>
      <c r="LX157" s="255"/>
      <c r="LY157" s="305"/>
      <c r="LZ157" s="355"/>
      <c r="MA157" s="305"/>
      <c r="MB157" s="305"/>
      <c r="MC157" s="305"/>
      <c r="MD157" s="305"/>
      <c r="ME157" s="305"/>
      <c r="MF157" s="305"/>
      <c r="MG157" s="255"/>
      <c r="MH157" s="305"/>
      <c r="MI157" s="355"/>
      <c r="MJ157" s="305"/>
      <c r="MK157" s="305"/>
      <c r="ML157" s="305"/>
      <c r="MM157" s="305"/>
      <c r="MN157" s="305"/>
      <c r="MO157" s="48"/>
      <c r="MP157" s="255"/>
      <c r="MQ157" s="305"/>
      <c r="MR157" s="355"/>
      <c r="MS157" s="305"/>
      <c r="MT157" s="305"/>
      <c r="MU157" s="305"/>
      <c r="MV157" s="305"/>
      <c r="MW157" s="305"/>
      <c r="MX157" s="48"/>
      <c r="MY157" s="255"/>
      <c r="MZ157" s="305"/>
      <c r="NA157" s="355"/>
      <c r="NB157" s="305"/>
      <c r="NC157" s="305"/>
      <c r="ND157" s="305"/>
      <c r="NE157" s="305"/>
      <c r="NF157" s="305"/>
      <c r="NG157" s="48"/>
      <c r="NH157" s="255"/>
    </row>
    <row r="158" spans="1:372" ht="18">
      <c r="A158" s="538" t="s">
        <v>836</v>
      </c>
      <c r="B158" s="59"/>
      <c r="C158" s="460"/>
      <c r="D158" s="443">
        <v>293.60000000000002</v>
      </c>
      <c r="E158" s="444" t="s">
        <v>187</v>
      </c>
      <c r="F158" s="661">
        <v>104.1</v>
      </c>
      <c r="G158" s="444" t="s">
        <v>183</v>
      </c>
      <c r="H158" s="662"/>
      <c r="I158" s="444" t="s">
        <v>184</v>
      </c>
      <c r="J158" s="662"/>
      <c r="K158" s="444" t="s">
        <v>185</v>
      </c>
      <c r="L158" s="460"/>
      <c r="M158" s="443">
        <v>61.6</v>
      </c>
      <c r="N158" s="444" t="s">
        <v>187</v>
      </c>
      <c r="O158" s="24">
        <v>109.00000000000003</v>
      </c>
      <c r="P158" s="444" t="s">
        <v>183</v>
      </c>
      <c r="Q158" s="24"/>
      <c r="R158" s="444" t="s">
        <v>184</v>
      </c>
      <c r="S158" s="24"/>
      <c r="T158" s="444" t="s">
        <v>185</v>
      </c>
      <c r="U158" s="460"/>
      <c r="V158" s="24">
        <v>817.84999999999968</v>
      </c>
      <c r="W158" s="444" t="s">
        <v>187</v>
      </c>
      <c r="X158" s="24">
        <v>535.89999999999964</v>
      </c>
      <c r="Y158" s="444" t="s">
        <v>183</v>
      </c>
      <c r="Z158" s="24">
        <v>627.79999999999995</v>
      </c>
      <c r="AA158" s="444" t="s">
        <v>184</v>
      </c>
      <c r="AB158" s="722">
        <v>623.30000000000064</v>
      </c>
      <c r="AC158" s="444" t="s">
        <v>185</v>
      </c>
      <c r="AD158" s="460"/>
      <c r="AE158" s="24">
        <v>0</v>
      </c>
      <c r="AF158" s="444" t="s">
        <v>187</v>
      </c>
      <c r="AG158" s="24">
        <v>274.49999999999955</v>
      </c>
      <c r="AH158" s="444" t="s">
        <v>183</v>
      </c>
      <c r="AI158" s="24">
        <v>50.700000000000045</v>
      </c>
      <c r="AJ158" s="444" t="s">
        <v>184</v>
      </c>
      <c r="AK158" s="722">
        <v>273.20000000000073</v>
      </c>
      <c r="AL158" s="444" t="s">
        <v>185</v>
      </c>
      <c r="AM158" s="460"/>
      <c r="AN158" s="443"/>
      <c r="AO158" s="444" t="s">
        <v>187</v>
      </c>
      <c r="AP158" s="24">
        <v>268.39999999999964</v>
      </c>
      <c r="AQ158" s="444" t="s">
        <v>183</v>
      </c>
      <c r="AR158" s="24">
        <v>371.10000000000082</v>
      </c>
      <c r="AS158" s="444" t="s">
        <v>184</v>
      </c>
      <c r="AT158" s="444">
        <v>740.7</v>
      </c>
      <c r="AU158" s="444" t="s">
        <v>185</v>
      </c>
      <c r="AV158" s="460"/>
      <c r="AW158" s="24"/>
      <c r="AX158" s="444" t="s">
        <v>187</v>
      </c>
      <c r="AY158" s="24">
        <v>686</v>
      </c>
      <c r="AZ158" s="444" t="s">
        <v>183</v>
      </c>
      <c r="BA158" s="24">
        <v>422.90000000000009</v>
      </c>
      <c r="BB158" s="444" t="s">
        <v>184</v>
      </c>
      <c r="BC158" s="24">
        <v>748.89999999999918</v>
      </c>
      <c r="BD158" s="444" t="s">
        <v>185</v>
      </c>
      <c r="BE158" s="460"/>
      <c r="BF158" s="443"/>
      <c r="BG158" s="444" t="s">
        <v>187</v>
      </c>
      <c r="BH158" s="24">
        <v>615.10000000000036</v>
      </c>
      <c r="BI158" s="444" t="s">
        <v>183</v>
      </c>
      <c r="BJ158" s="24">
        <v>699.90000000000055</v>
      </c>
      <c r="BK158" s="444" t="s">
        <v>184</v>
      </c>
      <c r="BL158" s="24">
        <v>980.29999999999973</v>
      </c>
      <c r="BM158" s="444" t="s">
        <v>185</v>
      </c>
      <c r="BN158" s="460"/>
      <c r="BO158" s="443"/>
      <c r="BP158" s="444" t="s">
        <v>187</v>
      </c>
      <c r="BQ158" s="24">
        <v>506.09999999999945</v>
      </c>
      <c r="BR158" s="444" t="s">
        <v>183</v>
      </c>
      <c r="BS158" s="24">
        <v>515.5</v>
      </c>
      <c r="BT158" s="444" t="s">
        <v>184</v>
      </c>
      <c r="BU158" s="24">
        <v>711.10000000000036</v>
      </c>
      <c r="BV158" s="444" t="s">
        <v>185</v>
      </c>
      <c r="BW158" s="460"/>
      <c r="BX158" s="443"/>
      <c r="BY158" s="444" t="s">
        <v>187</v>
      </c>
      <c r="BZ158" s="443">
        <v>150</v>
      </c>
      <c r="CA158" s="444" t="s">
        <v>183</v>
      </c>
      <c r="CB158" s="663">
        <v>226.49999999999818</v>
      </c>
      <c r="CC158" s="444" t="s">
        <v>184</v>
      </c>
      <c r="CD158" s="24">
        <v>341.89999999999964</v>
      </c>
      <c r="CE158" s="444" t="s">
        <v>185</v>
      </c>
      <c r="CF158" s="460"/>
      <c r="CG158" s="443"/>
      <c r="CH158" s="444" t="s">
        <v>187</v>
      </c>
      <c r="CI158" s="24">
        <v>623.85000000000309</v>
      </c>
      <c r="CJ158" s="444" t="s">
        <v>183</v>
      </c>
      <c r="CK158" s="24"/>
      <c r="CL158" s="444" t="s">
        <v>184</v>
      </c>
      <c r="CM158" s="24">
        <v>145.79999999999927</v>
      </c>
      <c r="CN158" s="444" t="s">
        <v>185</v>
      </c>
      <c r="CO158" s="460"/>
      <c r="CP158" s="443"/>
      <c r="CQ158" s="444" t="s">
        <v>187</v>
      </c>
      <c r="CR158" s="24">
        <v>28.500000000000909</v>
      </c>
      <c r="CS158" s="444" t="s">
        <v>183</v>
      </c>
      <c r="CT158" s="24"/>
      <c r="CU158" s="444" t="s">
        <v>184</v>
      </c>
      <c r="CV158" s="24">
        <v>372.29999999999927</v>
      </c>
      <c r="CW158" s="444" t="s">
        <v>185</v>
      </c>
      <c r="CX158" s="460"/>
      <c r="CY158" s="443"/>
      <c r="CZ158" s="444" t="s">
        <v>187</v>
      </c>
      <c r="DA158" s="24">
        <v>259.50000000000182</v>
      </c>
      <c r="DB158" s="444" t="s">
        <v>183</v>
      </c>
      <c r="DC158" s="24">
        <v>302.49999999999818</v>
      </c>
      <c r="DD158" s="444" t="s">
        <v>184</v>
      </c>
      <c r="DE158" s="24">
        <v>274.29999999999836</v>
      </c>
      <c r="DF158" s="444" t="s">
        <v>185</v>
      </c>
      <c r="DG158" s="460"/>
      <c r="DH158" s="443"/>
      <c r="DI158" s="444" t="s">
        <v>187</v>
      </c>
      <c r="DJ158" s="24">
        <v>35.700000000002547</v>
      </c>
      <c r="DK158" s="444" t="s">
        <v>183</v>
      </c>
      <c r="DL158" s="24"/>
      <c r="DM158" s="444" t="s">
        <v>184</v>
      </c>
      <c r="DN158" s="24">
        <v>62.999999999999091</v>
      </c>
      <c r="DO158" s="444" t="s">
        <v>185</v>
      </c>
      <c r="DP158" s="460"/>
      <c r="DQ158" s="443"/>
      <c r="DR158" s="444" t="s">
        <v>187</v>
      </c>
      <c r="DS158" s="663">
        <v>209.75000000000273</v>
      </c>
      <c r="DT158" s="444" t="s">
        <v>183</v>
      </c>
      <c r="DU158" s="24">
        <v>375.19999999999709</v>
      </c>
      <c r="DV158" s="444" t="s">
        <v>184</v>
      </c>
      <c r="DW158" s="24">
        <v>361.29999999999836</v>
      </c>
      <c r="DX158" s="444" t="s">
        <v>185</v>
      </c>
      <c r="DY158" s="460"/>
      <c r="DZ158" s="443"/>
      <c r="EA158" s="444" t="s">
        <v>187</v>
      </c>
      <c r="EB158" s="24">
        <v>471.40000000000236</v>
      </c>
      <c r="EC158" s="444" t="s">
        <v>183</v>
      </c>
      <c r="ED158" s="24"/>
      <c r="EE158" s="444" t="s">
        <v>184</v>
      </c>
      <c r="EF158" s="24">
        <v>719.60000000000036</v>
      </c>
      <c r="EG158" s="444" t="s">
        <v>185</v>
      </c>
      <c r="EH158" s="460"/>
      <c r="EI158" s="443"/>
      <c r="EJ158" s="444" t="s">
        <v>187</v>
      </c>
      <c r="EK158" s="663">
        <v>91.000000000001819</v>
      </c>
      <c r="EL158" s="444" t="s">
        <v>183</v>
      </c>
      <c r="EM158" s="663"/>
      <c r="EN158" s="444" t="s">
        <v>184</v>
      </c>
      <c r="EO158" s="24">
        <v>186.69999999999709</v>
      </c>
      <c r="EP158" s="444" t="s">
        <v>185</v>
      </c>
      <c r="EQ158" s="460"/>
      <c r="ER158" s="443"/>
      <c r="ES158" s="444" t="s">
        <v>187</v>
      </c>
      <c r="ET158" s="24">
        <v>346.00000000000182</v>
      </c>
      <c r="EU158" s="444" t="s">
        <v>183</v>
      </c>
      <c r="EV158" s="24"/>
      <c r="EW158" s="444" t="s">
        <v>184</v>
      </c>
      <c r="EX158" s="24">
        <v>614.5</v>
      </c>
      <c r="EY158" s="444" t="s">
        <v>185</v>
      </c>
      <c r="EZ158" s="460"/>
      <c r="FA158" s="443"/>
      <c r="FB158" s="444" t="s">
        <v>187</v>
      </c>
      <c r="FC158" s="663">
        <v>505.60000000000127</v>
      </c>
      <c r="FD158" s="444" t="s">
        <v>183</v>
      </c>
      <c r="FE158" s="663">
        <v>195.40000000000146</v>
      </c>
      <c r="FF158" s="444" t="s">
        <v>184</v>
      </c>
      <c r="FG158" s="24">
        <v>489.49999999999818</v>
      </c>
      <c r="FH158" s="444" t="s">
        <v>185</v>
      </c>
      <c r="FI158" s="460"/>
      <c r="FJ158" s="443"/>
      <c r="FK158" s="444" t="s">
        <v>187</v>
      </c>
      <c r="FL158" s="663">
        <v>314.50000000000091</v>
      </c>
      <c r="FM158" s="444" t="s">
        <v>183</v>
      </c>
      <c r="FN158" s="24">
        <v>402.49999999999818</v>
      </c>
      <c r="FO158" s="444" t="s">
        <v>184</v>
      </c>
      <c r="FP158" s="24">
        <v>511.99999999999818</v>
      </c>
      <c r="FQ158" s="444" t="s">
        <v>185</v>
      </c>
      <c r="FR158" s="460"/>
      <c r="FS158" s="443"/>
      <c r="FT158" s="444" t="s">
        <v>187</v>
      </c>
      <c r="FU158" s="663">
        <v>407.5</v>
      </c>
      <c r="FV158" s="444" t="s">
        <v>183</v>
      </c>
      <c r="FW158" s="663"/>
      <c r="FX158" s="444" t="s">
        <v>184</v>
      </c>
      <c r="FY158" s="24">
        <v>62.499999999998181</v>
      </c>
      <c r="FZ158" s="444" t="s">
        <v>185</v>
      </c>
      <c r="GA158" s="460"/>
      <c r="GB158" s="443"/>
      <c r="GC158" s="444" t="s">
        <v>187</v>
      </c>
      <c r="GD158" s="24">
        <v>240.10000000000127</v>
      </c>
      <c r="GE158" s="444" t="s">
        <v>183</v>
      </c>
      <c r="GF158" s="24"/>
      <c r="GG158" s="444" t="s">
        <v>184</v>
      </c>
      <c r="GH158" s="661">
        <v>142.99999999999636</v>
      </c>
      <c r="GI158" s="444" t="s">
        <v>185</v>
      </c>
      <c r="GJ158" s="460"/>
      <c r="GK158" s="443"/>
      <c r="GL158" s="444" t="s">
        <v>187</v>
      </c>
      <c r="GM158" s="663">
        <v>1745.7999999999975</v>
      </c>
      <c r="GN158" s="444" t="s">
        <v>183</v>
      </c>
      <c r="GO158" s="24">
        <v>2219.1999999999935</v>
      </c>
      <c r="GP158" s="444" t="s">
        <v>184</v>
      </c>
      <c r="GQ158" s="24">
        <v>2954.5499999999938</v>
      </c>
      <c r="GR158" s="444" t="s">
        <v>185</v>
      </c>
      <c r="GS158" s="460"/>
      <c r="GT158" s="443"/>
      <c r="GU158" s="444" t="s">
        <v>187</v>
      </c>
      <c r="GV158" s="663">
        <v>164.29999999999745</v>
      </c>
      <c r="GW158" s="444" t="s">
        <v>183</v>
      </c>
      <c r="GX158" s="663"/>
      <c r="GY158" s="444" t="s">
        <v>184</v>
      </c>
      <c r="GZ158" s="663"/>
      <c r="HA158" s="444" t="s">
        <v>185</v>
      </c>
      <c r="HB158" s="460"/>
      <c r="HC158" s="443"/>
      <c r="HD158" s="444" t="s">
        <v>187</v>
      </c>
      <c r="HE158" s="24">
        <v>699.5</v>
      </c>
      <c r="HF158" s="444" t="s">
        <v>183</v>
      </c>
      <c r="HG158" s="24">
        <v>895.60000000000036</v>
      </c>
      <c r="HH158" s="444" t="s">
        <v>184</v>
      </c>
      <c r="HI158" s="24">
        <v>482.39999999999054</v>
      </c>
      <c r="HJ158" s="444" t="s">
        <v>185</v>
      </c>
      <c r="HK158" s="460"/>
      <c r="HL158" s="443"/>
      <c r="HM158" s="444" t="s">
        <v>187</v>
      </c>
      <c r="HN158" s="663">
        <v>682.70000000000073</v>
      </c>
      <c r="HO158" s="444" t="s">
        <v>183</v>
      </c>
      <c r="HP158" s="663"/>
      <c r="HQ158" s="444" t="s">
        <v>184</v>
      </c>
      <c r="HR158" s="24">
        <v>540.69999999999527</v>
      </c>
      <c r="HS158" s="444" t="s">
        <v>185</v>
      </c>
      <c r="HT158" s="460"/>
      <c r="HU158" s="443"/>
      <c r="HV158" s="444" t="s">
        <v>187</v>
      </c>
      <c r="HW158" s="663">
        <v>2683.3499999999967</v>
      </c>
      <c r="HX158" s="444" t="s">
        <v>183</v>
      </c>
      <c r="HY158" s="24">
        <v>3296.1000000000022</v>
      </c>
      <c r="HZ158" s="444" t="s">
        <v>184</v>
      </c>
      <c r="IA158" s="24">
        <v>3130.8999999999542</v>
      </c>
      <c r="IB158" s="444" t="s">
        <v>185</v>
      </c>
      <c r="IC158" s="460"/>
      <c r="ID158" s="443"/>
      <c r="IE158" s="444" t="s">
        <v>187</v>
      </c>
      <c r="IF158" s="663">
        <v>204.99999999999818</v>
      </c>
      <c r="IG158" s="444" t="s">
        <v>183</v>
      </c>
      <c r="IH158" s="663"/>
      <c r="II158" s="444" t="s">
        <v>184</v>
      </c>
      <c r="IJ158" s="663"/>
      <c r="IK158" s="444" t="s">
        <v>185</v>
      </c>
      <c r="IL158" s="460"/>
      <c r="IM158" s="443"/>
      <c r="IN158" s="444" t="s">
        <v>187</v>
      </c>
      <c r="IO158" s="24">
        <v>248.24999999999818</v>
      </c>
      <c r="IP158" s="444" t="s">
        <v>183</v>
      </c>
      <c r="IQ158" s="24"/>
      <c r="IR158" s="444" t="s">
        <v>184</v>
      </c>
      <c r="IS158" s="24">
        <v>233.60000000000582</v>
      </c>
      <c r="IT158" s="444" t="s">
        <v>185</v>
      </c>
      <c r="IU158" s="460"/>
      <c r="IV158" s="443"/>
      <c r="IW158" s="444" t="s">
        <v>187</v>
      </c>
      <c r="IX158" s="663">
        <v>393.89999999999782</v>
      </c>
      <c r="IY158" s="444" t="s">
        <v>183</v>
      </c>
      <c r="IZ158" s="24">
        <v>269.80000000000064</v>
      </c>
      <c r="JA158" s="444" t="s">
        <v>184</v>
      </c>
      <c r="JB158" s="24">
        <v>223.00000000000728</v>
      </c>
      <c r="JC158" s="444" t="s">
        <v>185</v>
      </c>
      <c r="JD158" s="460"/>
      <c r="JE158" s="443"/>
      <c r="JF158" s="444" t="s">
        <v>187</v>
      </c>
      <c r="JG158" s="663">
        <v>182.89999999999782</v>
      </c>
      <c r="JH158" s="444" t="s">
        <v>183</v>
      </c>
      <c r="JI158" s="663">
        <v>236.80000000000291</v>
      </c>
      <c r="JJ158" s="444" t="s">
        <v>184</v>
      </c>
      <c r="JK158" s="24">
        <v>481.60000000000582</v>
      </c>
      <c r="JL158" s="444" t="s">
        <v>185</v>
      </c>
      <c r="JM158" s="460"/>
      <c r="JN158" s="443"/>
      <c r="JO158" s="444" t="s">
        <v>187</v>
      </c>
      <c r="JP158" s="663">
        <v>159.5</v>
      </c>
      <c r="JQ158" s="444" t="s">
        <v>183</v>
      </c>
      <c r="JR158" s="663"/>
      <c r="JS158" s="444" t="s">
        <v>184</v>
      </c>
      <c r="JT158" s="663"/>
      <c r="JU158" s="444" t="s">
        <v>185</v>
      </c>
      <c r="JV158" s="460"/>
      <c r="JW158" s="443"/>
      <c r="JX158" s="444" t="s">
        <v>187</v>
      </c>
      <c r="JY158" s="24">
        <v>2835.1499999999905</v>
      </c>
      <c r="JZ158" s="444" t="s">
        <v>183</v>
      </c>
      <c r="KA158" s="24">
        <v>1069.6999999998843</v>
      </c>
      <c r="KB158" s="444" t="s">
        <v>184</v>
      </c>
      <c r="KC158" s="24">
        <v>2755.6000000000422</v>
      </c>
      <c r="KD158" s="444" t="s">
        <v>185</v>
      </c>
      <c r="KE158" s="460"/>
      <c r="KF158" s="443"/>
      <c r="KG158" s="444" t="s">
        <v>187</v>
      </c>
      <c r="KH158" s="24">
        <v>32.400000000001455</v>
      </c>
      <c r="KI158" s="444" t="s">
        <v>183</v>
      </c>
      <c r="KJ158" s="663">
        <v>29.700000000000728</v>
      </c>
      <c r="KK158" s="444" t="s">
        <v>184</v>
      </c>
      <c r="KL158" s="24">
        <v>216.80000000000655</v>
      </c>
      <c r="KM158" s="444" t="s">
        <v>185</v>
      </c>
      <c r="KN158" s="460"/>
      <c r="KO158" s="443"/>
      <c r="KP158" s="444" t="s">
        <v>187</v>
      </c>
      <c r="KQ158" s="663">
        <v>213.20000000000073</v>
      </c>
      <c r="KR158" s="444" t="s">
        <v>183</v>
      </c>
      <c r="KS158" s="663"/>
      <c r="KT158" s="444" t="s">
        <v>184</v>
      </c>
      <c r="KU158" s="663"/>
      <c r="KV158" s="444" t="s">
        <v>185</v>
      </c>
      <c r="KW158" s="460"/>
      <c r="KX158" s="443"/>
      <c r="KY158" s="444" t="s">
        <v>187</v>
      </c>
      <c r="KZ158" s="24">
        <v>131.40000000000146</v>
      </c>
      <c r="LA158" s="444" t="s">
        <v>183</v>
      </c>
      <c r="LB158" s="24"/>
      <c r="LC158" s="444" t="s">
        <v>184</v>
      </c>
      <c r="LD158" s="24"/>
      <c r="LE158" s="444" t="s">
        <v>185</v>
      </c>
      <c r="LF158" s="460"/>
      <c r="LG158" s="443"/>
      <c r="LH158" s="444" t="s">
        <v>187</v>
      </c>
      <c r="LI158" s="336">
        <v>383.70000000000255</v>
      </c>
      <c r="LJ158" s="444" t="s">
        <v>183</v>
      </c>
      <c r="LK158" s="336"/>
      <c r="LL158" s="444" t="s">
        <v>184</v>
      </c>
      <c r="LM158" s="24"/>
      <c r="LN158" s="444" t="s">
        <v>185</v>
      </c>
      <c r="LO158" s="460"/>
      <c r="LP158" s="443"/>
      <c r="LQ158" s="444" t="s">
        <v>187</v>
      </c>
      <c r="LR158" s="24">
        <v>672.59999999999491</v>
      </c>
      <c r="LS158" s="444" t="s">
        <v>183</v>
      </c>
      <c r="LT158" s="24">
        <v>124.00000000000045</v>
      </c>
      <c r="LU158" s="444" t="s">
        <v>184</v>
      </c>
      <c r="LV158" s="24">
        <v>430.10000000000218</v>
      </c>
      <c r="LW158" s="444" t="s">
        <v>185</v>
      </c>
      <c r="LX158" s="460"/>
      <c r="LY158" s="443"/>
      <c r="LZ158" s="444" t="s">
        <v>187</v>
      </c>
      <c r="MA158" s="24">
        <v>535.19999999999345</v>
      </c>
      <c r="MB158" s="444" t="s">
        <v>183</v>
      </c>
      <c r="MC158" s="24"/>
      <c r="MD158" s="444" t="s">
        <v>184</v>
      </c>
      <c r="ME158" s="24"/>
      <c r="MF158" s="444" t="s">
        <v>185</v>
      </c>
      <c r="MG158" s="460"/>
      <c r="MH158" s="443"/>
      <c r="MI158" s="444" t="s">
        <v>187</v>
      </c>
      <c r="MJ158" s="313">
        <v>379.49999999998545</v>
      </c>
      <c r="MK158" s="444" t="s">
        <v>183</v>
      </c>
      <c r="ML158" s="24">
        <v>1050.3000000000011</v>
      </c>
      <c r="MM158" s="444" t="s">
        <v>184</v>
      </c>
      <c r="MN158" s="24">
        <v>1369.3000000000029</v>
      </c>
      <c r="MO158" s="444" t="s">
        <v>185</v>
      </c>
      <c r="MP158" s="460"/>
      <c r="MQ158" s="443"/>
      <c r="MR158" s="444" t="s">
        <v>187</v>
      </c>
      <c r="MS158" s="443">
        <v>168</v>
      </c>
      <c r="MT158" s="444" t="s">
        <v>183</v>
      </c>
      <c r="MU158" s="24">
        <v>216.99999999998545</v>
      </c>
      <c r="MV158" s="444" t="s">
        <v>184</v>
      </c>
      <c r="MW158" s="443">
        <v>254.5</v>
      </c>
      <c r="MX158" s="444" t="s">
        <v>185</v>
      </c>
      <c r="MY158" s="460"/>
      <c r="MZ158" s="443"/>
      <c r="NA158" s="444" t="s">
        <v>187</v>
      </c>
      <c r="NB158" s="443"/>
      <c r="NC158" s="444" t="s">
        <v>183</v>
      </c>
      <c r="ND158" s="443"/>
      <c r="NE158" s="444" t="s">
        <v>184</v>
      </c>
      <c r="NF158" s="664">
        <v>1464.2000000000044</v>
      </c>
      <c r="NG158" s="444" t="s">
        <v>185</v>
      </c>
      <c r="NH158" s="460"/>
    </row>
    <row r="159" spans="1:372" ht="18">
      <c r="A159" s="665" t="s">
        <v>3712</v>
      </c>
      <c r="B159" s="59">
        <f>SUM(D159:AAP159)</f>
        <v>43042.487499999894</v>
      </c>
      <c r="C159" s="460"/>
      <c r="D159" s="443"/>
      <c r="E159" s="286">
        <f>D158*0.25</f>
        <v>73.400000000000006</v>
      </c>
      <c r="F159" s="24"/>
      <c r="G159" s="286">
        <f>F158*0.5</f>
        <v>52.05</v>
      </c>
      <c r="H159" s="443"/>
      <c r="I159" s="286">
        <f>H158*0.75</f>
        <v>0</v>
      </c>
      <c r="J159" s="443"/>
      <c r="K159" s="286">
        <f>J158*1</f>
        <v>0</v>
      </c>
      <c r="L159" s="460"/>
      <c r="M159" s="443"/>
      <c r="N159" s="286">
        <f>M158*0.25</f>
        <v>15.4</v>
      </c>
      <c r="O159" s="443"/>
      <c r="P159" s="286">
        <f>O158*0.5</f>
        <v>54.500000000000014</v>
      </c>
      <c r="Q159" s="443"/>
      <c r="R159" s="286">
        <f>Q158*0.75</f>
        <v>0</v>
      </c>
      <c r="S159" s="443"/>
      <c r="T159" s="286">
        <f>S158*1</f>
        <v>0</v>
      </c>
      <c r="U159" s="460"/>
      <c r="V159" s="24"/>
      <c r="W159" s="286">
        <f>V158*0.25</f>
        <v>204.46249999999992</v>
      </c>
      <c r="X159" s="24"/>
      <c r="Y159" s="286">
        <f>X158*0.5</f>
        <v>267.94999999999982</v>
      </c>
      <c r="Z159" s="24"/>
      <c r="AA159" s="286">
        <f>Z158*0.75</f>
        <v>470.84999999999997</v>
      </c>
      <c r="AB159" s="24"/>
      <c r="AC159" s="286">
        <f t="shared" ref="AC159:AC190" si="142">AB158*1</f>
        <v>623.30000000000064</v>
      </c>
      <c r="AD159" s="460"/>
      <c r="AE159" s="24"/>
      <c r="AF159" s="286">
        <f>AE158*0.25</f>
        <v>0</v>
      </c>
      <c r="AG159" s="24"/>
      <c r="AH159" s="286">
        <f>AG158*0.5</f>
        <v>137.24999999999977</v>
      </c>
      <c r="AI159" s="24"/>
      <c r="AJ159" s="286">
        <f>AI158*0.75</f>
        <v>38.025000000000034</v>
      </c>
      <c r="AK159" s="24"/>
      <c r="AL159" s="286">
        <f t="shared" ref="AL159:AL190" si="143">AK158*1</f>
        <v>273.20000000000073</v>
      </c>
      <c r="AM159" s="460"/>
      <c r="AN159" s="443"/>
      <c r="AO159" s="286">
        <f>AN158*0.25</f>
        <v>0</v>
      </c>
      <c r="AP159" s="24"/>
      <c r="AQ159" s="286">
        <f>AP158*0.5</f>
        <v>134.19999999999982</v>
      </c>
      <c r="AR159" s="24"/>
      <c r="AS159" s="286">
        <f>AR158*0.75</f>
        <v>278.32500000000061</v>
      </c>
      <c r="AT159" s="443"/>
      <c r="AU159" s="286">
        <f>AT158*1</f>
        <v>740.7</v>
      </c>
      <c r="AV159" s="460"/>
      <c r="AW159" s="24"/>
      <c r="AX159" s="286">
        <f>AW158*0.25</f>
        <v>0</v>
      </c>
      <c r="AZ159" s="286">
        <f>AY158*0.5</f>
        <v>343</v>
      </c>
      <c r="BB159" s="286">
        <f>BA158*0.75</f>
        <v>317.17500000000007</v>
      </c>
      <c r="BC159" s="24"/>
      <c r="BD159" s="286">
        <f>BC158*1</f>
        <v>748.89999999999918</v>
      </c>
      <c r="BE159" s="460"/>
      <c r="BF159" s="443"/>
      <c r="BG159" s="286">
        <f>BF158*0.25</f>
        <v>0</v>
      </c>
      <c r="BH159" s="24"/>
      <c r="BI159" s="286">
        <f>BH158*0.5</f>
        <v>307.55000000000018</v>
      </c>
      <c r="BJ159" s="24"/>
      <c r="BK159" s="286">
        <f>BJ158*0.75</f>
        <v>524.92500000000041</v>
      </c>
      <c r="BL159" s="443"/>
      <c r="BM159" s="286">
        <f>BL158*1</f>
        <v>980.29999999999973</v>
      </c>
      <c r="BN159" s="460"/>
      <c r="BO159" s="443"/>
      <c r="BP159" s="286">
        <f>BO158*0.25</f>
        <v>0</v>
      </c>
      <c r="BQ159" s="443"/>
      <c r="BR159" s="286">
        <f>BQ158*0.5</f>
        <v>253.04999999999973</v>
      </c>
      <c r="BS159" s="443"/>
      <c r="BT159" s="286">
        <f>BS158*0.75</f>
        <v>386.625</v>
      </c>
      <c r="BU159" s="443"/>
      <c r="BV159" s="286">
        <f>BU158*1</f>
        <v>711.10000000000036</v>
      </c>
      <c r="BW159" s="460"/>
      <c r="BX159" s="443"/>
      <c r="BY159" s="286">
        <f>BX158*0.25</f>
        <v>0</v>
      </c>
      <c r="BZ159" s="443"/>
      <c r="CA159" s="286">
        <f>BZ158*0.5</f>
        <v>75</v>
      </c>
      <c r="CB159" s="443"/>
      <c r="CC159" s="286">
        <f>CB158*0.75</f>
        <v>169.87499999999864</v>
      </c>
      <c r="CD159" s="443"/>
      <c r="CE159" s="286">
        <f>CD158*1</f>
        <v>341.89999999999964</v>
      </c>
      <c r="CF159" s="460"/>
      <c r="CG159" s="443"/>
      <c r="CH159" s="286">
        <f>CG158*0.25</f>
        <v>0</v>
      </c>
      <c r="CI159" s="24"/>
      <c r="CJ159" s="286">
        <f>CI158*0.5</f>
        <v>311.92500000000155</v>
      </c>
      <c r="CK159" s="24"/>
      <c r="CL159" s="286">
        <f>CK158*0.75</f>
        <v>0</v>
      </c>
      <c r="CM159" s="443"/>
      <c r="CN159" s="286">
        <f>CM158*1</f>
        <v>145.79999999999927</v>
      </c>
      <c r="CO159" s="460"/>
      <c r="CP159" s="443"/>
      <c r="CQ159" s="286">
        <f>CP158*0.25</f>
        <v>0</v>
      </c>
      <c r="CR159" s="24"/>
      <c r="CS159" s="286">
        <f>CR158*0.5</f>
        <v>14.250000000000455</v>
      </c>
      <c r="CT159" s="24"/>
      <c r="CU159" s="286">
        <f>CT158*0.75</f>
        <v>0</v>
      </c>
      <c r="CV159" s="443"/>
      <c r="CW159" s="286">
        <f>CV158*1</f>
        <v>372.29999999999927</v>
      </c>
      <c r="CX159" s="460"/>
      <c r="CY159" s="443"/>
      <c r="CZ159" s="286">
        <f>CY158*0.25</f>
        <v>0</v>
      </c>
      <c r="DA159" s="24"/>
      <c r="DB159" s="286">
        <f>DA158*0.5</f>
        <v>129.75000000000091</v>
      </c>
      <c r="DC159" s="24"/>
      <c r="DD159" s="286">
        <f>DC158*0.75</f>
        <v>226.87499999999864</v>
      </c>
      <c r="DE159" s="443"/>
      <c r="DF159" s="286">
        <f>DE158*1</f>
        <v>274.29999999999836</v>
      </c>
      <c r="DG159" s="460"/>
      <c r="DH159" s="443"/>
      <c r="DI159" s="286">
        <f>DH158*0.25</f>
        <v>0</v>
      </c>
      <c r="DJ159" s="24"/>
      <c r="DK159" s="286">
        <f>DJ158*0.5</f>
        <v>17.850000000001273</v>
      </c>
      <c r="DL159" s="24"/>
      <c r="DM159" s="286">
        <f>DL158*0.75</f>
        <v>0</v>
      </c>
      <c r="DN159" s="443"/>
      <c r="DO159" s="286">
        <f>DN158*1</f>
        <v>62.999999999999091</v>
      </c>
      <c r="DP159" s="460"/>
      <c r="DQ159" s="443"/>
      <c r="DR159" s="286">
        <f>DQ158*0.25</f>
        <v>0</v>
      </c>
      <c r="DS159" s="24"/>
      <c r="DT159" s="286">
        <f>DS158*0.5</f>
        <v>104.87500000000136</v>
      </c>
      <c r="DU159" s="24"/>
      <c r="DV159" s="286">
        <f>DU158*0.75</f>
        <v>281.39999999999782</v>
      </c>
      <c r="DW159" s="443"/>
      <c r="DX159" s="286">
        <f>DW158*1</f>
        <v>361.29999999999836</v>
      </c>
      <c r="DY159" s="460"/>
      <c r="DZ159" s="443"/>
      <c r="EA159" s="286">
        <f>DZ158*0.25</f>
        <v>0</v>
      </c>
      <c r="EB159" s="24"/>
      <c r="EC159" s="286">
        <f>EB158*0.5</f>
        <v>235.70000000000118</v>
      </c>
      <c r="ED159" s="24"/>
      <c r="EE159" s="286">
        <f>ED158*0.75</f>
        <v>0</v>
      </c>
      <c r="EF159" s="443"/>
      <c r="EG159" s="286">
        <f>EF158*1</f>
        <v>719.60000000000036</v>
      </c>
      <c r="EH159" s="460"/>
      <c r="EI159" s="443"/>
      <c r="EJ159" s="286">
        <f>EI158*0.25</f>
        <v>0</v>
      </c>
      <c r="EK159" s="24"/>
      <c r="EL159" s="286">
        <f>EK158*0.5</f>
        <v>45.500000000000909</v>
      </c>
      <c r="EM159" s="24"/>
      <c r="EN159" s="286">
        <f>EM158*0.75</f>
        <v>0</v>
      </c>
      <c r="EO159" s="443"/>
      <c r="EP159" s="286">
        <f>EO158*1</f>
        <v>186.69999999999709</v>
      </c>
      <c r="EQ159" s="460"/>
      <c r="ER159" s="443"/>
      <c r="ES159" s="286">
        <f>ER158*0.25</f>
        <v>0</v>
      </c>
      <c r="ET159" s="24"/>
      <c r="EU159" s="286">
        <f>ET158*0.5</f>
        <v>173.00000000000091</v>
      </c>
      <c r="EV159" s="24"/>
      <c r="EW159" s="286">
        <f>EV158*0.75</f>
        <v>0</v>
      </c>
      <c r="EX159" s="443"/>
      <c r="EY159" s="286">
        <f>EX158*1</f>
        <v>614.5</v>
      </c>
      <c r="EZ159" s="460"/>
      <c r="FA159" s="443"/>
      <c r="FB159" s="286">
        <f>FA158*0.25</f>
        <v>0</v>
      </c>
      <c r="FC159" s="24"/>
      <c r="FD159" s="286">
        <f>FC158*0.5</f>
        <v>252.80000000000064</v>
      </c>
      <c r="FE159" s="24"/>
      <c r="FF159" s="286">
        <f>FE158*0.75</f>
        <v>146.55000000000109</v>
      </c>
      <c r="FG159" s="443"/>
      <c r="FH159" s="286">
        <f>FG158*1</f>
        <v>489.49999999999818</v>
      </c>
      <c r="FI159" s="460"/>
      <c r="FJ159" s="443"/>
      <c r="FK159" s="286">
        <f>FJ158*0.25</f>
        <v>0</v>
      </c>
      <c r="FL159" s="24"/>
      <c r="FM159" s="286">
        <f>FL158*0.5</f>
        <v>157.25000000000045</v>
      </c>
      <c r="FN159" s="24"/>
      <c r="FO159" s="286">
        <f>FN158*0.75</f>
        <v>301.87499999999864</v>
      </c>
      <c r="FP159" s="443"/>
      <c r="FQ159" s="286">
        <f>FP158*1</f>
        <v>511.99999999999818</v>
      </c>
      <c r="FR159" s="460"/>
      <c r="FS159" s="443"/>
      <c r="FT159" s="286">
        <f>FS158*0.25</f>
        <v>0</v>
      </c>
      <c r="FU159" s="24"/>
      <c r="FV159" s="286">
        <f>FU158*0.5</f>
        <v>203.75</v>
      </c>
      <c r="FW159" s="24"/>
      <c r="FX159" s="286">
        <f>FW158*0.75</f>
        <v>0</v>
      </c>
      <c r="FY159" s="443"/>
      <c r="FZ159" s="286">
        <f>FY158*1</f>
        <v>62.499999999998181</v>
      </c>
      <c r="GA159" s="460"/>
      <c r="GB159" s="443"/>
      <c r="GC159" s="286">
        <f>GB158*0.25</f>
        <v>0</v>
      </c>
      <c r="GD159" s="24"/>
      <c r="GE159" s="286">
        <f>GD158*0.5</f>
        <v>120.05000000000064</v>
      </c>
      <c r="GF159" s="24"/>
      <c r="GG159" s="286">
        <f>GF158*0.75</f>
        <v>0</v>
      </c>
      <c r="GH159" s="443"/>
      <c r="GI159" s="286">
        <f>GH158*1</f>
        <v>142.99999999999636</v>
      </c>
      <c r="GJ159" s="460"/>
      <c r="GK159" s="443"/>
      <c r="GL159" s="286">
        <f>GK158*0.25</f>
        <v>0</v>
      </c>
      <c r="GM159" s="24"/>
      <c r="GN159" s="286">
        <f>GM158*0.5</f>
        <v>872.89999999999873</v>
      </c>
      <c r="GO159" s="24"/>
      <c r="GP159" s="286">
        <f>GO158*0.75</f>
        <v>1664.3999999999951</v>
      </c>
      <c r="GQ159" s="443"/>
      <c r="GR159" s="286">
        <f>GQ158*1</f>
        <v>2954.5499999999938</v>
      </c>
      <c r="GS159" s="460"/>
      <c r="GT159" s="443"/>
      <c r="GU159" s="286">
        <f>GT158*0.25</f>
        <v>0</v>
      </c>
      <c r="GV159" s="24"/>
      <c r="GW159" s="286">
        <f>GV158*0.5</f>
        <v>82.149999999998727</v>
      </c>
      <c r="GX159" s="24"/>
      <c r="GY159" s="286">
        <f>GX158*0.75</f>
        <v>0</v>
      </c>
      <c r="GZ159" s="24"/>
      <c r="HA159" s="286">
        <f>GZ158*1</f>
        <v>0</v>
      </c>
      <c r="HB159" s="460"/>
      <c r="HC159" s="443"/>
      <c r="HD159" s="286">
        <f>HC158*0.25</f>
        <v>0</v>
      </c>
      <c r="HE159" s="443"/>
      <c r="HF159" s="286">
        <f>HE158*0.5</f>
        <v>349.75</v>
      </c>
      <c r="HG159" s="443"/>
      <c r="HH159" s="286">
        <f>HG158*0.75</f>
        <v>671.70000000000027</v>
      </c>
      <c r="HI159" s="443"/>
      <c r="HJ159" s="286">
        <f>HI158*1</f>
        <v>482.39999999999054</v>
      </c>
      <c r="HK159" s="460"/>
      <c r="HL159" s="443"/>
      <c r="HM159" s="286">
        <f>HL158*0.25</f>
        <v>0</v>
      </c>
      <c r="HN159" s="443"/>
      <c r="HO159" s="286">
        <f>HN158*0.5</f>
        <v>341.35000000000036</v>
      </c>
      <c r="HP159" s="443"/>
      <c r="HQ159" s="286">
        <f>HP158*0.75</f>
        <v>0</v>
      </c>
      <c r="HR159" s="443"/>
      <c r="HS159" s="286">
        <f>HR158*1</f>
        <v>540.69999999999527</v>
      </c>
      <c r="HT159" s="460"/>
      <c r="HU159" s="443"/>
      <c r="HV159" s="286">
        <f>HU158*0.25</f>
        <v>0</v>
      </c>
      <c r="HW159" s="443"/>
      <c r="HX159" s="286">
        <f>HW158*0.5</f>
        <v>1341.6749999999984</v>
      </c>
      <c r="HY159" s="443"/>
      <c r="HZ159" s="286">
        <f>HY158*0.75</f>
        <v>2472.0750000000016</v>
      </c>
      <c r="IA159" s="443"/>
      <c r="IB159" s="286">
        <f>IA158*1</f>
        <v>3130.8999999999542</v>
      </c>
      <c r="IC159" s="460"/>
      <c r="ID159" s="443"/>
      <c r="IE159" s="286">
        <f>ID158*0.25</f>
        <v>0</v>
      </c>
      <c r="IF159" s="443"/>
      <c r="IG159" s="286">
        <f>IF158*0.5</f>
        <v>102.49999999999909</v>
      </c>
      <c r="IH159" s="443"/>
      <c r="II159" s="286">
        <f>IH158*0.75</f>
        <v>0</v>
      </c>
      <c r="IJ159" s="443"/>
      <c r="IK159" s="286">
        <f>IJ158*1</f>
        <v>0</v>
      </c>
      <c r="IL159" s="460"/>
      <c r="IM159" s="443"/>
      <c r="IN159" s="286">
        <f>IM158*0.25</f>
        <v>0</v>
      </c>
      <c r="IO159" s="443"/>
      <c r="IP159" s="286">
        <f>IO158*0.5</f>
        <v>124.12499999999909</v>
      </c>
      <c r="IQ159" s="443"/>
      <c r="IR159" s="286">
        <f>IQ158*0.75</f>
        <v>0</v>
      </c>
      <c r="IS159" s="443"/>
      <c r="IT159" s="286">
        <f>IS158*1</f>
        <v>233.60000000000582</v>
      </c>
      <c r="IU159" s="460"/>
      <c r="IV159" s="443"/>
      <c r="IW159" s="286">
        <f>IV158*0.25</f>
        <v>0</v>
      </c>
      <c r="IX159" s="443"/>
      <c r="IY159" s="286">
        <f>IX158*0.5</f>
        <v>196.94999999999891</v>
      </c>
      <c r="IZ159" s="443"/>
      <c r="JA159" s="286">
        <f>IZ158*0.75</f>
        <v>202.35000000000048</v>
      </c>
      <c r="JB159" s="443"/>
      <c r="JC159" s="286">
        <f>JB158*1</f>
        <v>223.00000000000728</v>
      </c>
      <c r="JD159" s="460"/>
      <c r="JE159" s="443"/>
      <c r="JF159" s="286">
        <f>JE158*0.25</f>
        <v>0</v>
      </c>
      <c r="JG159" s="443"/>
      <c r="JH159" s="286">
        <f>JG158*0.5</f>
        <v>91.449999999998909</v>
      </c>
      <c r="JI159" s="443"/>
      <c r="JJ159" s="286">
        <f>JI158*0.75</f>
        <v>177.60000000000218</v>
      </c>
      <c r="JK159" s="443"/>
      <c r="JL159" s="286">
        <f>JK158*1</f>
        <v>481.60000000000582</v>
      </c>
      <c r="JM159" s="460"/>
      <c r="JN159" s="443"/>
      <c r="JO159" s="286">
        <f>JN158*0.25</f>
        <v>0</v>
      </c>
      <c r="JP159" s="443"/>
      <c r="JQ159" s="286">
        <f>JP158*0.5</f>
        <v>79.75</v>
      </c>
      <c r="JR159" s="443"/>
      <c r="JS159" s="286">
        <f>JR158*0.75</f>
        <v>0</v>
      </c>
      <c r="JT159" s="443"/>
      <c r="JU159" s="286">
        <f>JT158*1</f>
        <v>0</v>
      </c>
      <c r="JV159" s="460"/>
      <c r="JW159" s="443"/>
      <c r="JX159" s="286">
        <f>JW158*0.25</f>
        <v>0</v>
      </c>
      <c r="JY159" s="443"/>
      <c r="JZ159" s="286">
        <f>JY158*0.5</f>
        <v>1417.5749999999953</v>
      </c>
      <c r="KA159" s="443"/>
      <c r="KB159" s="286">
        <f>KA158*0.75</f>
        <v>802.27499999991323</v>
      </c>
      <c r="KC159" s="443"/>
      <c r="KD159" s="286">
        <f t="shared" ref="KD159" si="144">KC158*1</f>
        <v>2755.6000000000422</v>
      </c>
      <c r="KE159" s="460"/>
      <c r="KF159" s="443"/>
      <c r="KG159" s="286">
        <f>KF158*0.25</f>
        <v>0</v>
      </c>
      <c r="KH159" s="443"/>
      <c r="KI159" s="286">
        <f>KH158*0.5</f>
        <v>16.200000000000728</v>
      </c>
      <c r="KJ159" s="443"/>
      <c r="KK159" s="286">
        <f>KJ158*0.75</f>
        <v>22.275000000000546</v>
      </c>
      <c r="KL159" s="443"/>
      <c r="KM159" s="286">
        <f>KL158*1</f>
        <v>216.80000000000655</v>
      </c>
      <c r="KN159" s="460"/>
      <c r="KO159" s="443"/>
      <c r="KP159" s="286">
        <f>KO158*0.25</f>
        <v>0</v>
      </c>
      <c r="KQ159" s="443"/>
      <c r="KR159" s="286">
        <f>KQ158*0.5</f>
        <v>106.60000000000036</v>
      </c>
      <c r="KS159" s="443"/>
      <c r="KT159" s="286">
        <f>KS158*0.75</f>
        <v>0</v>
      </c>
      <c r="KU159" s="443"/>
      <c r="KV159" s="286">
        <f>KU158*1</f>
        <v>0</v>
      </c>
      <c r="KW159" s="460"/>
      <c r="KX159" s="443"/>
      <c r="KY159" s="286">
        <f>KX158*0.25</f>
        <v>0</v>
      </c>
      <c r="KZ159" s="443"/>
      <c r="LA159" s="286">
        <f>KZ158*0.5</f>
        <v>65.700000000000728</v>
      </c>
      <c r="LB159" s="443"/>
      <c r="LC159" s="286">
        <f>LB158*0.75</f>
        <v>0</v>
      </c>
      <c r="LD159" s="443"/>
      <c r="LE159" s="286">
        <f>LD158*1</f>
        <v>0</v>
      </c>
      <c r="LF159" s="460"/>
      <c r="LG159" s="443"/>
      <c r="LH159" s="286">
        <f>LG158*0.25</f>
        <v>0</v>
      </c>
      <c r="LI159" s="443"/>
      <c r="LJ159" s="286">
        <f>LI158*0.5</f>
        <v>191.85000000000127</v>
      </c>
      <c r="LK159" s="443"/>
      <c r="LL159" s="286">
        <f>LK158*0.75</f>
        <v>0</v>
      </c>
      <c r="LM159" s="443"/>
      <c r="LN159" s="286">
        <f>LM158*1</f>
        <v>0</v>
      </c>
      <c r="LO159" s="460"/>
      <c r="LP159" s="443"/>
      <c r="LQ159" s="286">
        <f>LP158*0.25</f>
        <v>0</v>
      </c>
      <c r="LR159" s="443"/>
      <c r="LS159" s="286">
        <f>LR158*0.5</f>
        <v>336.29999999999745</v>
      </c>
      <c r="LT159" s="443"/>
      <c r="LU159" s="286">
        <f>LT158*0.75</f>
        <v>93.000000000000341</v>
      </c>
      <c r="LV159" s="443"/>
      <c r="LW159" s="286">
        <f>LV158*1</f>
        <v>430.10000000000218</v>
      </c>
      <c r="LX159" s="460"/>
      <c r="LY159" s="443"/>
      <c r="LZ159" s="286">
        <f>LY158*0.25</f>
        <v>0</v>
      </c>
      <c r="MA159" s="443"/>
      <c r="MB159" s="286">
        <f>MA158*0.5</f>
        <v>267.59999999999673</v>
      </c>
      <c r="MC159" s="443"/>
      <c r="MD159" s="286">
        <f>MC158*0.75</f>
        <v>0</v>
      </c>
      <c r="ME159" s="443"/>
      <c r="MF159" s="286">
        <f>ME158*1</f>
        <v>0</v>
      </c>
      <c r="MG159" s="460"/>
      <c r="MH159" s="443"/>
      <c r="MI159" s="286">
        <f>MH158*0.25</f>
        <v>0</v>
      </c>
      <c r="MJ159" s="443"/>
      <c r="MK159" s="286">
        <f>MJ158*0.5</f>
        <v>189.74999999999272</v>
      </c>
      <c r="ML159" s="443"/>
      <c r="MM159" s="286">
        <f>ML158*0.75</f>
        <v>787.72500000000082</v>
      </c>
      <c r="MN159" s="443"/>
      <c r="MO159" s="286">
        <f>MN158*1</f>
        <v>1369.3000000000029</v>
      </c>
      <c r="MP159" s="460"/>
      <c r="MQ159" s="443"/>
      <c r="MR159" s="286">
        <f>MQ158*0.25</f>
        <v>0</v>
      </c>
      <c r="MS159" s="443"/>
      <c r="MT159" s="286">
        <f>MS158*0.5</f>
        <v>84</v>
      </c>
      <c r="MU159" s="443"/>
      <c r="MV159" s="286">
        <f>MU158*0.75</f>
        <v>162.74999999998909</v>
      </c>
      <c r="MW159" s="443"/>
      <c r="MX159" s="286">
        <f>MW158*1</f>
        <v>254.5</v>
      </c>
      <c r="MY159" s="460"/>
      <c r="MZ159" s="443"/>
      <c r="NA159" s="286">
        <f>MZ158*0.25</f>
        <v>0</v>
      </c>
      <c r="NB159" s="443"/>
      <c r="NC159" s="286">
        <f>NB158*0.5</f>
        <v>0</v>
      </c>
      <c r="ND159" s="443"/>
      <c r="NE159" s="286">
        <f>ND158*0.75</f>
        <v>0</v>
      </c>
      <c r="NF159" s="443"/>
      <c r="NG159" s="286">
        <f>NF158*1</f>
        <v>1464.2000000000044</v>
      </c>
      <c r="NH159" s="460"/>
    </row>
    <row r="160" spans="1:372" s="50" customFormat="1" ht="15.75">
      <c r="A160" s="306"/>
      <c r="B160" s="256"/>
      <c r="C160" s="255"/>
      <c r="D160" s="305"/>
      <c r="E160" s="355"/>
      <c r="F160" s="178"/>
      <c r="G160" s="355"/>
      <c r="H160" s="305"/>
      <c r="I160" s="305"/>
      <c r="J160" s="305"/>
      <c r="K160" s="305"/>
      <c r="L160" s="255"/>
      <c r="M160" s="305"/>
      <c r="N160" s="355"/>
      <c r="O160" s="305"/>
      <c r="P160" s="355"/>
      <c r="Q160" s="305"/>
      <c r="R160" s="305"/>
      <c r="S160" s="305"/>
      <c r="T160" s="305"/>
      <c r="U160" s="255"/>
      <c r="V160" s="178"/>
      <c r="W160" s="355"/>
      <c r="X160" s="178"/>
      <c r="Y160" s="355"/>
      <c r="Z160" s="178"/>
      <c r="AA160" s="305"/>
      <c r="AB160" s="178"/>
      <c r="AC160" s="48"/>
      <c r="AD160" s="255"/>
      <c r="AE160" s="178"/>
      <c r="AF160" s="355"/>
      <c r="AG160" s="178"/>
      <c r="AH160" s="305"/>
      <c r="AI160" s="178"/>
      <c r="AJ160" s="305"/>
      <c r="AK160" s="178"/>
      <c r="AL160" s="48"/>
      <c r="AM160" s="255"/>
      <c r="AN160" s="305"/>
      <c r="AO160" s="355"/>
      <c r="AP160" s="178"/>
      <c r="AQ160" s="305"/>
      <c r="AR160" s="178"/>
      <c r="AS160" s="305"/>
      <c r="AT160" s="305"/>
      <c r="AU160" s="48"/>
      <c r="AV160" s="255"/>
      <c r="AW160" s="178"/>
      <c r="AX160" s="355"/>
      <c r="AY160" s="178"/>
      <c r="AZ160" s="305"/>
      <c r="BA160" s="178"/>
      <c r="BB160" s="305"/>
      <c r="BC160" s="305"/>
      <c r="BD160" s="48"/>
      <c r="BE160" s="255"/>
      <c r="BF160" s="305"/>
      <c r="BG160" s="355"/>
      <c r="BH160" s="178"/>
      <c r="BI160" s="305"/>
      <c r="BJ160" s="178"/>
      <c r="BK160" s="305"/>
      <c r="BL160" s="305"/>
      <c r="BM160" s="48"/>
      <c r="BN160" s="255"/>
      <c r="BO160" s="305"/>
      <c r="BP160" s="355"/>
      <c r="BQ160" s="305"/>
      <c r="BR160" s="305"/>
      <c r="BS160" s="305"/>
      <c r="BT160" s="305"/>
      <c r="BU160" s="305"/>
      <c r="BV160" s="48"/>
      <c r="BW160" s="255"/>
      <c r="BX160" s="305"/>
      <c r="BY160" s="355"/>
      <c r="BZ160" s="305"/>
      <c r="CA160" s="305"/>
      <c r="CB160" s="305"/>
      <c r="CC160" s="305"/>
      <c r="CD160" s="305"/>
      <c r="CE160" s="48"/>
      <c r="CF160" s="255"/>
      <c r="CG160" s="305"/>
      <c r="CH160" s="355"/>
      <c r="CI160" s="178"/>
      <c r="CJ160" s="305"/>
      <c r="CK160" s="178"/>
      <c r="CL160" s="305"/>
      <c r="CM160" s="305"/>
      <c r="CN160" s="48"/>
      <c r="CO160" s="255"/>
      <c r="CP160" s="305"/>
      <c r="CQ160" s="355"/>
      <c r="CR160" s="178"/>
      <c r="CS160" s="305"/>
      <c r="CT160" s="178"/>
      <c r="CU160" s="305"/>
      <c r="CV160" s="305"/>
      <c r="CW160" s="48"/>
      <c r="CX160" s="255"/>
      <c r="CY160" s="305"/>
      <c r="CZ160" s="355"/>
      <c r="DA160" s="178"/>
      <c r="DB160" s="305"/>
      <c r="DC160" s="178"/>
      <c r="DD160" s="305"/>
      <c r="DE160" s="305"/>
      <c r="DF160" s="48"/>
      <c r="DG160" s="255"/>
      <c r="DH160" s="305"/>
      <c r="DI160" s="355"/>
      <c r="DJ160" s="178"/>
      <c r="DK160" s="305"/>
      <c r="DL160" s="178"/>
      <c r="DM160" s="305"/>
      <c r="DN160" s="305"/>
      <c r="DO160" s="48"/>
      <c r="DP160" s="255"/>
      <c r="DQ160" s="305"/>
      <c r="DR160" s="355"/>
      <c r="DS160" s="178"/>
      <c r="DT160" s="305"/>
      <c r="DU160" s="178"/>
      <c r="DV160" s="305"/>
      <c r="DW160" s="305"/>
      <c r="DX160" s="48"/>
      <c r="DY160" s="255"/>
      <c r="DZ160" s="305"/>
      <c r="EA160" s="355"/>
      <c r="EB160" s="178"/>
      <c r="EC160" s="305"/>
      <c r="ED160" s="178"/>
      <c r="EE160" s="305"/>
      <c r="EF160" s="305"/>
      <c r="EG160" s="48"/>
      <c r="EH160" s="255"/>
      <c r="EI160" s="305"/>
      <c r="EJ160" s="355"/>
      <c r="EK160" s="178"/>
      <c r="EL160" s="305"/>
      <c r="EM160" s="178"/>
      <c r="EN160" s="305"/>
      <c r="EO160" s="305"/>
      <c r="EP160" s="48"/>
      <c r="EQ160" s="255"/>
      <c r="ER160" s="305"/>
      <c r="ES160" s="355"/>
      <c r="ET160" s="178"/>
      <c r="EU160" s="305"/>
      <c r="EV160" s="178"/>
      <c r="EW160" s="305"/>
      <c r="EX160" s="305"/>
      <c r="EY160" s="48"/>
      <c r="EZ160" s="255"/>
      <c r="FA160" s="305"/>
      <c r="FB160" s="355"/>
      <c r="FC160" s="178"/>
      <c r="FD160" s="305"/>
      <c r="FE160" s="178"/>
      <c r="FF160" s="305"/>
      <c r="FG160" s="305"/>
      <c r="FH160" s="48"/>
      <c r="FI160" s="255"/>
      <c r="FJ160" s="305"/>
      <c r="FK160" s="355"/>
      <c r="FL160" s="178"/>
      <c r="FM160" s="305"/>
      <c r="FN160" s="178"/>
      <c r="FO160" s="305"/>
      <c r="FP160" s="305"/>
      <c r="FQ160" s="48"/>
      <c r="FR160" s="255"/>
      <c r="FS160" s="305"/>
      <c r="FT160" s="355"/>
      <c r="FU160" s="178"/>
      <c r="FV160" s="305"/>
      <c r="FW160" s="178"/>
      <c r="FX160" s="305"/>
      <c r="FY160" s="305"/>
      <c r="FZ160" s="48"/>
      <c r="GA160" s="255"/>
      <c r="GB160" s="305"/>
      <c r="GC160" s="355"/>
      <c r="GD160" s="178"/>
      <c r="GE160" s="305"/>
      <c r="GF160" s="178"/>
      <c r="GG160" s="305"/>
      <c r="GH160" s="305"/>
      <c r="GI160" s="48"/>
      <c r="GJ160" s="255"/>
      <c r="GK160" s="305"/>
      <c r="GL160" s="355"/>
      <c r="GM160" s="178"/>
      <c r="GN160" s="305"/>
      <c r="GO160" s="178"/>
      <c r="GP160" s="305"/>
      <c r="GQ160" s="305"/>
      <c r="GR160" s="48"/>
      <c r="GS160" s="255"/>
      <c r="GT160" s="305"/>
      <c r="GU160" s="355"/>
      <c r="GV160" s="178"/>
      <c r="GW160" s="305"/>
      <c r="GX160" s="178"/>
      <c r="GY160" s="305"/>
      <c r="GZ160" s="178"/>
      <c r="HA160" s="305"/>
      <c r="HB160" s="255"/>
      <c r="HC160" s="305"/>
      <c r="HD160" s="355"/>
      <c r="HE160" s="305"/>
      <c r="HF160" s="305"/>
      <c r="HG160" s="305"/>
      <c r="HH160" s="305"/>
      <c r="HI160" s="305"/>
      <c r="HJ160" s="48"/>
      <c r="HK160" s="255"/>
      <c r="HL160" s="305"/>
      <c r="HM160" s="355"/>
      <c r="HN160" s="305"/>
      <c r="HO160" s="305"/>
      <c r="HP160" s="305"/>
      <c r="HQ160" s="305"/>
      <c r="HR160" s="305"/>
      <c r="HS160" s="48"/>
      <c r="HT160" s="255"/>
      <c r="HU160" s="305"/>
      <c r="HV160" s="355"/>
      <c r="HW160" s="305"/>
      <c r="HX160" s="305"/>
      <c r="HY160" s="305"/>
      <c r="HZ160" s="305"/>
      <c r="IA160" s="305"/>
      <c r="IB160" s="48"/>
      <c r="IC160" s="255"/>
      <c r="ID160" s="305"/>
      <c r="IE160" s="355"/>
      <c r="IF160" s="305"/>
      <c r="IG160" s="305"/>
      <c r="IH160" s="305"/>
      <c r="II160" s="305"/>
      <c r="IJ160" s="305"/>
      <c r="IK160" s="305"/>
      <c r="IL160" s="255"/>
      <c r="IM160" s="305"/>
      <c r="IN160" s="355"/>
      <c r="IO160" s="305"/>
      <c r="IP160" s="305"/>
      <c r="IQ160" s="305"/>
      <c r="IR160" s="305"/>
      <c r="IS160" s="305"/>
      <c r="IT160" s="48"/>
      <c r="IU160" s="255"/>
      <c r="IV160" s="305"/>
      <c r="IW160" s="355"/>
      <c r="IX160" s="305"/>
      <c r="IY160" s="305"/>
      <c r="IZ160" s="305"/>
      <c r="JA160" s="305"/>
      <c r="JB160" s="305"/>
      <c r="JC160" s="48"/>
      <c r="JD160" s="255"/>
      <c r="JE160" s="305"/>
      <c r="JF160" s="355"/>
      <c r="JG160" s="305"/>
      <c r="JH160" s="305"/>
      <c r="JI160" s="305"/>
      <c r="JJ160" s="305"/>
      <c r="JK160" s="305"/>
      <c r="JL160" s="48"/>
      <c r="JM160" s="255"/>
      <c r="JN160" s="305"/>
      <c r="JO160" s="355"/>
      <c r="JP160" s="305"/>
      <c r="JQ160" s="305"/>
      <c r="JR160" s="305"/>
      <c r="JS160" s="305"/>
      <c r="JT160" s="305"/>
      <c r="JU160" s="305"/>
      <c r="JV160" s="255"/>
      <c r="JW160" s="305"/>
      <c r="JX160" s="355"/>
      <c r="JY160" s="305"/>
      <c r="JZ160" s="305"/>
      <c r="KA160" s="305"/>
      <c r="KB160" s="305"/>
      <c r="KC160" s="305"/>
      <c r="KD160" s="48"/>
      <c r="KE160" s="255"/>
      <c r="KF160" s="305"/>
      <c r="KG160" s="355"/>
      <c r="KH160" s="305"/>
      <c r="KI160" s="305"/>
      <c r="KJ160" s="305"/>
      <c r="KK160" s="305"/>
      <c r="KL160" s="305"/>
      <c r="KM160" s="48"/>
      <c r="KN160" s="255"/>
      <c r="KO160" s="305"/>
      <c r="KP160" s="355"/>
      <c r="KQ160" s="305"/>
      <c r="KR160" s="305"/>
      <c r="KS160" s="305"/>
      <c r="KT160" s="305"/>
      <c r="KU160" s="305"/>
      <c r="KV160" s="305"/>
      <c r="KW160" s="255"/>
      <c r="KX160" s="305"/>
      <c r="KY160" s="355"/>
      <c r="KZ160" s="305"/>
      <c r="LA160" s="305"/>
      <c r="LB160" s="305"/>
      <c r="LC160" s="305"/>
      <c r="LD160" s="305"/>
      <c r="LE160" s="305"/>
      <c r="LF160" s="255"/>
      <c r="LG160" s="305"/>
      <c r="LH160" s="355"/>
      <c r="LI160" s="305"/>
      <c r="LJ160" s="305"/>
      <c r="LK160" s="305"/>
      <c r="LL160" s="305"/>
      <c r="LM160" s="305"/>
      <c r="LN160" s="48"/>
      <c r="LO160" s="255"/>
      <c r="LP160" s="305"/>
      <c r="LQ160" s="355"/>
      <c r="LR160" s="305"/>
      <c r="LS160" s="305"/>
      <c r="LT160" s="305"/>
      <c r="LU160" s="305"/>
      <c r="LV160" s="305"/>
      <c r="LW160" s="48"/>
      <c r="LX160" s="255"/>
      <c r="LY160" s="305"/>
      <c r="LZ160" s="355"/>
      <c r="MA160" s="305"/>
      <c r="MB160" s="305"/>
      <c r="MC160" s="305"/>
      <c r="MD160" s="305"/>
      <c r="ME160" s="305"/>
      <c r="MF160" s="305"/>
      <c r="MG160" s="255"/>
      <c r="MH160" s="305"/>
      <c r="MI160" s="355"/>
      <c r="MJ160" s="305"/>
      <c r="MK160" s="305"/>
      <c r="ML160" s="305"/>
      <c r="MM160" s="305"/>
      <c r="MN160" s="305"/>
      <c r="MO160" s="48"/>
      <c r="MP160" s="255"/>
      <c r="MQ160" s="305"/>
      <c r="MR160" s="355"/>
      <c r="MS160" s="305"/>
      <c r="MT160" s="305"/>
      <c r="MU160" s="305"/>
      <c r="MV160" s="305"/>
      <c r="MW160" s="305"/>
      <c r="MX160" s="48"/>
      <c r="MY160" s="255"/>
      <c r="MZ160" s="305"/>
      <c r="NA160" s="355"/>
      <c r="NB160" s="305"/>
      <c r="NC160" s="305"/>
      <c r="ND160" s="305"/>
      <c r="NE160" s="305"/>
      <c r="NF160" s="305"/>
      <c r="NG160" s="48"/>
      <c r="NH160" s="255"/>
    </row>
    <row r="161" spans="1:372" ht="18">
      <c r="A161" s="538" t="s">
        <v>23</v>
      </c>
      <c r="B161" s="59"/>
      <c r="C161" s="460"/>
      <c r="D161" s="443">
        <v>422.6</v>
      </c>
      <c r="E161" s="444" t="s">
        <v>187</v>
      </c>
      <c r="F161" s="661">
        <v>199.4</v>
      </c>
      <c r="G161" s="444" t="s">
        <v>183</v>
      </c>
      <c r="H161" s="662"/>
      <c r="I161" s="444" t="s">
        <v>184</v>
      </c>
      <c r="J161" s="662"/>
      <c r="K161" s="444" t="s">
        <v>185</v>
      </c>
      <c r="L161" s="460"/>
      <c r="M161" s="443">
        <v>79.7</v>
      </c>
      <c r="N161" s="444" t="s">
        <v>187</v>
      </c>
      <c r="O161" s="24">
        <v>75.000000000000028</v>
      </c>
      <c r="P161" s="444" t="s">
        <v>183</v>
      </c>
      <c r="Q161" s="24"/>
      <c r="R161" s="444" t="s">
        <v>184</v>
      </c>
      <c r="S161" s="24"/>
      <c r="T161" s="444" t="s">
        <v>185</v>
      </c>
      <c r="U161" s="460"/>
      <c r="V161" s="24">
        <v>494.5</v>
      </c>
      <c r="W161" s="444" t="s">
        <v>187</v>
      </c>
      <c r="X161" s="24">
        <v>739.09999999999945</v>
      </c>
      <c r="Y161" s="444" t="s">
        <v>183</v>
      </c>
      <c r="Z161" s="24">
        <v>606.30000000000007</v>
      </c>
      <c r="AA161" s="444" t="s">
        <v>184</v>
      </c>
      <c r="AB161" s="722">
        <v>436.15000000000009</v>
      </c>
      <c r="AC161" s="444" t="s">
        <v>185</v>
      </c>
      <c r="AD161" s="460"/>
      <c r="AE161" s="24">
        <v>220.00000000000023</v>
      </c>
      <c r="AF161" s="444" t="s">
        <v>187</v>
      </c>
      <c r="AG161" s="24">
        <v>227.39999999999964</v>
      </c>
      <c r="AH161" s="444" t="s">
        <v>183</v>
      </c>
      <c r="AI161" s="24">
        <v>99.399999999999864</v>
      </c>
      <c r="AJ161" s="444" t="s">
        <v>184</v>
      </c>
      <c r="AK161" s="722">
        <v>367.00000000000045</v>
      </c>
      <c r="AL161" s="444" t="s">
        <v>185</v>
      </c>
      <c r="AM161" s="460"/>
      <c r="AN161" s="443">
        <v>256.89999999999998</v>
      </c>
      <c r="AO161" s="444" t="s">
        <v>187</v>
      </c>
      <c r="AP161" s="24">
        <v>336.29999999999973</v>
      </c>
      <c r="AQ161" s="444" t="s">
        <v>183</v>
      </c>
      <c r="AR161" s="24">
        <v>426.89999999999964</v>
      </c>
      <c r="AS161" s="444" t="s">
        <v>184</v>
      </c>
      <c r="AT161" s="444">
        <v>715.0499999999995</v>
      </c>
      <c r="AU161" s="444" t="s">
        <v>185</v>
      </c>
      <c r="AV161" s="460"/>
      <c r="AW161" s="24">
        <v>85.8</v>
      </c>
      <c r="AX161" s="444" t="s">
        <v>187</v>
      </c>
      <c r="AY161" s="24">
        <v>688.30000000000018</v>
      </c>
      <c r="AZ161" s="444" t="s">
        <v>183</v>
      </c>
      <c r="BA161" s="24">
        <v>374.09999999999991</v>
      </c>
      <c r="BB161" s="444" t="s">
        <v>184</v>
      </c>
      <c r="BC161" s="24">
        <v>469.40000000000032</v>
      </c>
      <c r="BD161" s="444" t="s">
        <v>185</v>
      </c>
      <c r="BE161" s="460"/>
      <c r="BF161" s="443">
        <v>491.45</v>
      </c>
      <c r="BG161" s="444" t="s">
        <v>187</v>
      </c>
      <c r="BH161" s="24">
        <v>709.09999999999991</v>
      </c>
      <c r="BI161" s="444" t="s">
        <v>183</v>
      </c>
      <c r="BJ161" s="24">
        <v>185.10000000000127</v>
      </c>
      <c r="BK161" s="444" t="s">
        <v>184</v>
      </c>
      <c r="BL161" s="24">
        <v>1121.6500000000001</v>
      </c>
      <c r="BM161" s="444" t="s">
        <v>185</v>
      </c>
      <c r="BN161" s="460"/>
      <c r="BO161" s="443">
        <v>180.7</v>
      </c>
      <c r="BP161" s="444" t="s">
        <v>187</v>
      </c>
      <c r="BQ161" s="24">
        <v>491.5</v>
      </c>
      <c r="BR161" s="444" t="s">
        <v>183</v>
      </c>
      <c r="BS161" s="24">
        <v>477.29999999999973</v>
      </c>
      <c r="BT161" s="444" t="s">
        <v>184</v>
      </c>
      <c r="BU161" s="24">
        <v>316.64999999999964</v>
      </c>
      <c r="BV161" s="444" t="s">
        <v>185</v>
      </c>
      <c r="BW161" s="460"/>
      <c r="BX161" s="443">
        <v>0</v>
      </c>
      <c r="BY161" s="444" t="s">
        <v>187</v>
      </c>
      <c r="BZ161" s="443">
        <v>168</v>
      </c>
      <c r="CA161" s="444" t="s">
        <v>183</v>
      </c>
      <c r="CB161" s="663">
        <v>95.299999999999272</v>
      </c>
      <c r="CC161" s="444" t="s">
        <v>184</v>
      </c>
      <c r="CD161" s="24">
        <v>254.49999999999955</v>
      </c>
      <c r="CE161" s="444" t="s">
        <v>185</v>
      </c>
      <c r="CF161" s="460"/>
      <c r="CG161" s="443">
        <v>456.1</v>
      </c>
      <c r="CH161" s="444" t="s">
        <v>187</v>
      </c>
      <c r="CI161" s="24">
        <v>368</v>
      </c>
      <c r="CJ161" s="444" t="s">
        <v>183</v>
      </c>
      <c r="CK161" s="24"/>
      <c r="CL161" s="444" t="s">
        <v>184</v>
      </c>
      <c r="CM161" s="24">
        <v>283.79999999999927</v>
      </c>
      <c r="CN161" s="444" t="s">
        <v>185</v>
      </c>
      <c r="CO161" s="460"/>
      <c r="CP161" s="443">
        <v>425.4</v>
      </c>
      <c r="CQ161" s="444" t="s">
        <v>187</v>
      </c>
      <c r="CR161" s="24">
        <v>129.99999999999909</v>
      </c>
      <c r="CS161" s="444" t="s">
        <v>183</v>
      </c>
      <c r="CT161" s="24"/>
      <c r="CU161" s="444" t="s">
        <v>184</v>
      </c>
      <c r="CV161" s="24">
        <v>337.19999999999891</v>
      </c>
      <c r="CW161" s="444" t="s">
        <v>185</v>
      </c>
      <c r="CX161" s="460"/>
      <c r="CY161" s="443">
        <v>383.1</v>
      </c>
      <c r="CZ161" s="444" t="s">
        <v>187</v>
      </c>
      <c r="DA161" s="24">
        <v>107.89999999999964</v>
      </c>
      <c r="DB161" s="444" t="s">
        <v>183</v>
      </c>
      <c r="DC161" s="24">
        <v>185.40000000000146</v>
      </c>
      <c r="DD161" s="444" t="s">
        <v>184</v>
      </c>
      <c r="DE161" s="24">
        <v>245.39999999999873</v>
      </c>
      <c r="DF161" s="444" t="s">
        <v>185</v>
      </c>
      <c r="DG161" s="460"/>
      <c r="DH161" s="443">
        <v>203.7</v>
      </c>
      <c r="DI161" s="444" t="s">
        <v>187</v>
      </c>
      <c r="DJ161" s="24">
        <v>88.100000000000364</v>
      </c>
      <c r="DK161" s="444" t="s">
        <v>183</v>
      </c>
      <c r="DL161" s="24"/>
      <c r="DM161" s="444" t="s">
        <v>184</v>
      </c>
      <c r="DN161" s="24">
        <v>103.79999999999836</v>
      </c>
      <c r="DO161" s="444" t="s">
        <v>185</v>
      </c>
      <c r="DP161" s="460"/>
      <c r="DQ161" s="443">
        <v>420.8</v>
      </c>
      <c r="DR161" s="444" t="s">
        <v>187</v>
      </c>
      <c r="DS161" s="663">
        <v>100.40000000000055</v>
      </c>
      <c r="DT161" s="444" t="s">
        <v>183</v>
      </c>
      <c r="DU161" s="24">
        <v>431.50000000000182</v>
      </c>
      <c r="DV161" s="444" t="s">
        <v>184</v>
      </c>
      <c r="DW161" s="24">
        <v>385.54999999999927</v>
      </c>
      <c r="DX161" s="444" t="s">
        <v>185</v>
      </c>
      <c r="DY161" s="460"/>
      <c r="DZ161" s="443">
        <v>136.44999999999999</v>
      </c>
      <c r="EA161" s="444" t="s">
        <v>187</v>
      </c>
      <c r="EB161" s="24">
        <v>261.39999999999964</v>
      </c>
      <c r="EC161" s="444" t="s">
        <v>183</v>
      </c>
      <c r="ED161" s="24"/>
      <c r="EE161" s="444" t="s">
        <v>184</v>
      </c>
      <c r="EF161" s="24">
        <v>622.99999999999818</v>
      </c>
      <c r="EG161" s="444" t="s">
        <v>185</v>
      </c>
      <c r="EH161" s="460"/>
      <c r="EI161" s="443">
        <v>631.79999999999995</v>
      </c>
      <c r="EJ161" s="444" t="s">
        <v>187</v>
      </c>
      <c r="EK161" s="663">
        <v>132.60000000000036</v>
      </c>
      <c r="EL161" s="444" t="s">
        <v>183</v>
      </c>
      <c r="EM161" s="663"/>
      <c r="EN161" s="444" t="s">
        <v>184</v>
      </c>
      <c r="EO161" s="24">
        <v>202.89999999999782</v>
      </c>
      <c r="EP161" s="444" t="s">
        <v>185</v>
      </c>
      <c r="EQ161" s="460"/>
      <c r="ER161" s="443">
        <v>196.4</v>
      </c>
      <c r="ES161" s="444" t="s">
        <v>187</v>
      </c>
      <c r="ET161" s="24">
        <v>293.30000000000109</v>
      </c>
      <c r="EU161" s="444" t="s">
        <v>183</v>
      </c>
      <c r="EV161" s="24"/>
      <c r="EW161" s="444" t="s">
        <v>184</v>
      </c>
      <c r="EX161" s="24">
        <v>470.59999999999854</v>
      </c>
      <c r="EY161" s="444" t="s">
        <v>185</v>
      </c>
      <c r="EZ161" s="460"/>
      <c r="FA161" s="443">
        <v>151.30000000000001</v>
      </c>
      <c r="FB161" s="444" t="s">
        <v>187</v>
      </c>
      <c r="FC161" s="663">
        <v>341.90000000000146</v>
      </c>
      <c r="FD161" s="444" t="s">
        <v>183</v>
      </c>
      <c r="FE161" s="663">
        <v>268.80000000000291</v>
      </c>
      <c r="FF161" s="444" t="s">
        <v>184</v>
      </c>
      <c r="FG161" s="24">
        <v>547</v>
      </c>
      <c r="FH161" s="444" t="s">
        <v>185</v>
      </c>
      <c r="FI161" s="460"/>
      <c r="FJ161" s="443">
        <v>62.4</v>
      </c>
      <c r="FK161" s="444" t="s">
        <v>187</v>
      </c>
      <c r="FL161" s="663">
        <v>271.10000000000218</v>
      </c>
      <c r="FM161" s="444" t="s">
        <v>183</v>
      </c>
      <c r="FN161" s="24">
        <v>731.80000000000291</v>
      </c>
      <c r="FO161" s="444" t="s">
        <v>184</v>
      </c>
      <c r="FP161" s="24">
        <v>509.10000000000036</v>
      </c>
      <c r="FQ161" s="444" t="s">
        <v>185</v>
      </c>
      <c r="FR161" s="460"/>
      <c r="FS161" s="443">
        <v>293.39999999999998</v>
      </c>
      <c r="FT161" s="444" t="s">
        <v>187</v>
      </c>
      <c r="FU161" s="663">
        <v>577.5</v>
      </c>
      <c r="FV161" s="444" t="s">
        <v>183</v>
      </c>
      <c r="FW161" s="663"/>
      <c r="FX161" s="444" t="s">
        <v>184</v>
      </c>
      <c r="FY161" s="24">
        <v>295.699999999998</v>
      </c>
      <c r="FZ161" s="444" t="s">
        <v>185</v>
      </c>
      <c r="GA161" s="460"/>
      <c r="GB161" s="443">
        <v>14.2</v>
      </c>
      <c r="GC161" s="444" t="s">
        <v>187</v>
      </c>
      <c r="GD161" s="24">
        <v>19.500000000001819</v>
      </c>
      <c r="GE161" s="444" t="s">
        <v>183</v>
      </c>
      <c r="GF161" s="24"/>
      <c r="GG161" s="444" t="s">
        <v>184</v>
      </c>
      <c r="GH161" s="661">
        <v>292.59999999999491</v>
      </c>
      <c r="GI161" s="444" t="s">
        <v>185</v>
      </c>
      <c r="GJ161" s="460"/>
      <c r="GK161" s="443">
        <v>1573.6</v>
      </c>
      <c r="GL161" s="444" t="s">
        <v>187</v>
      </c>
      <c r="GM161" s="663">
        <v>2844.9999999999982</v>
      </c>
      <c r="GN161" s="444" t="s">
        <v>183</v>
      </c>
      <c r="GO161" s="24">
        <v>1799.6000000000004</v>
      </c>
      <c r="GP161" s="444" t="s">
        <v>184</v>
      </c>
      <c r="GQ161" s="24">
        <v>2446.5000000000036</v>
      </c>
      <c r="GR161" s="444" t="s">
        <v>185</v>
      </c>
      <c r="GS161" s="460"/>
      <c r="GT161" s="443">
        <v>313.8</v>
      </c>
      <c r="GU161" s="444" t="s">
        <v>187</v>
      </c>
      <c r="GV161" s="663">
        <v>282.00000000000091</v>
      </c>
      <c r="GW161" s="444" t="s">
        <v>183</v>
      </c>
      <c r="GX161" s="663"/>
      <c r="GY161" s="444" t="s">
        <v>184</v>
      </c>
      <c r="GZ161" s="663"/>
      <c r="HA161" s="444" t="s">
        <v>185</v>
      </c>
      <c r="HB161" s="460"/>
      <c r="HC161" s="443">
        <v>201.65</v>
      </c>
      <c r="HD161" s="444" t="s">
        <v>187</v>
      </c>
      <c r="HE161" s="24">
        <v>570.09999999999673</v>
      </c>
      <c r="HF161" s="444" t="s">
        <v>183</v>
      </c>
      <c r="HG161" s="24">
        <v>777.550000000002</v>
      </c>
      <c r="HH161" s="444" t="s">
        <v>184</v>
      </c>
      <c r="HI161" s="24">
        <v>422.80000000000109</v>
      </c>
      <c r="HJ161" s="444" t="s">
        <v>185</v>
      </c>
      <c r="HK161" s="460"/>
      <c r="HL161" s="443">
        <v>510.8</v>
      </c>
      <c r="HM161" s="444" t="s">
        <v>187</v>
      </c>
      <c r="HN161" s="663">
        <v>769.40000000000327</v>
      </c>
      <c r="HO161" s="444" t="s">
        <v>183</v>
      </c>
      <c r="HP161" s="663"/>
      <c r="HQ161" s="444" t="s">
        <v>184</v>
      </c>
      <c r="HR161" s="24">
        <v>542.40000000000327</v>
      </c>
      <c r="HS161" s="444" t="s">
        <v>185</v>
      </c>
      <c r="HT161" s="460"/>
      <c r="HU161" s="443">
        <v>2828.4</v>
      </c>
      <c r="HV161" s="444" t="s">
        <v>187</v>
      </c>
      <c r="HW161" s="663">
        <v>4044.6999999999989</v>
      </c>
      <c r="HX161" s="444" t="s">
        <v>183</v>
      </c>
      <c r="HY161" s="24">
        <v>3986.8500000000049</v>
      </c>
      <c r="HZ161" s="444" t="s">
        <v>184</v>
      </c>
      <c r="IA161" s="24">
        <v>2993.1500000000415</v>
      </c>
      <c r="IB161" s="444" t="s">
        <v>185</v>
      </c>
      <c r="IC161" s="460"/>
      <c r="ID161" s="443">
        <v>125</v>
      </c>
      <c r="IE161" s="444" t="s">
        <v>187</v>
      </c>
      <c r="IF161" s="663">
        <v>82.5</v>
      </c>
      <c r="IG161" s="444" t="s">
        <v>183</v>
      </c>
      <c r="IH161" s="663"/>
      <c r="II161" s="444" t="s">
        <v>184</v>
      </c>
      <c r="IJ161" s="663"/>
      <c r="IK161" s="444" t="s">
        <v>185</v>
      </c>
      <c r="IL161" s="460"/>
      <c r="IM161" s="443">
        <v>308.5</v>
      </c>
      <c r="IN161" s="444" t="s">
        <v>187</v>
      </c>
      <c r="IO161" s="24">
        <v>293.5</v>
      </c>
      <c r="IP161" s="444" t="s">
        <v>183</v>
      </c>
      <c r="IQ161" s="24"/>
      <c r="IR161" s="444" t="s">
        <v>184</v>
      </c>
      <c r="IS161" s="24">
        <v>184.80000000000291</v>
      </c>
      <c r="IT161" s="444" t="s">
        <v>185</v>
      </c>
      <c r="IU161" s="460"/>
      <c r="IV161" s="443">
        <v>399.95</v>
      </c>
      <c r="IW161" s="444" t="s">
        <v>187</v>
      </c>
      <c r="IX161" s="663">
        <v>145.70000000000437</v>
      </c>
      <c r="IY161" s="444" t="s">
        <v>183</v>
      </c>
      <c r="IZ161" s="24">
        <v>276.00000000000091</v>
      </c>
      <c r="JA161" s="444" t="s">
        <v>184</v>
      </c>
      <c r="JB161" s="24">
        <v>559.39999999999782</v>
      </c>
      <c r="JC161" s="444" t="s">
        <v>185</v>
      </c>
      <c r="JD161" s="460"/>
      <c r="JE161" s="443">
        <v>299.60000000000002</v>
      </c>
      <c r="JF161" s="444" t="s">
        <v>187</v>
      </c>
      <c r="JG161" s="663">
        <v>139.90000000000146</v>
      </c>
      <c r="JH161" s="444" t="s">
        <v>183</v>
      </c>
      <c r="JI161" s="663">
        <v>229.40000000000327</v>
      </c>
      <c r="JJ161" s="444" t="s">
        <v>184</v>
      </c>
      <c r="JK161" s="24">
        <v>264.19999999999345</v>
      </c>
      <c r="JL161" s="444" t="s">
        <v>185</v>
      </c>
      <c r="JM161" s="460"/>
      <c r="JN161" s="443">
        <v>163.19999999999999</v>
      </c>
      <c r="JO161" s="444" t="s">
        <v>187</v>
      </c>
      <c r="JP161" s="663">
        <v>124.5</v>
      </c>
      <c r="JQ161" s="444" t="s">
        <v>183</v>
      </c>
      <c r="JR161" s="663"/>
      <c r="JS161" s="444" t="s">
        <v>184</v>
      </c>
      <c r="JT161" s="663"/>
      <c r="JU161" s="444" t="s">
        <v>185</v>
      </c>
      <c r="JV161" s="460"/>
      <c r="JW161" s="443">
        <v>2303.35</v>
      </c>
      <c r="JX161" s="444" t="s">
        <v>187</v>
      </c>
      <c r="JY161" s="24">
        <v>1540.3999999999978</v>
      </c>
      <c r="JZ161" s="444" t="s">
        <v>183</v>
      </c>
      <c r="KA161" s="24">
        <v>1789.7000000000244</v>
      </c>
      <c r="KB161" s="444" t="s">
        <v>184</v>
      </c>
      <c r="KC161" s="24">
        <v>2517.0000000001746</v>
      </c>
      <c r="KD161" s="444" t="s">
        <v>185</v>
      </c>
      <c r="KE161" s="460"/>
      <c r="KF161" s="443">
        <v>0</v>
      </c>
      <c r="KG161" s="444" t="s">
        <v>187</v>
      </c>
      <c r="KH161" s="24">
        <v>110.5</v>
      </c>
      <c r="KI161" s="444" t="s">
        <v>183</v>
      </c>
      <c r="KJ161" s="663">
        <v>54.600000000002183</v>
      </c>
      <c r="KK161" s="444" t="s">
        <v>184</v>
      </c>
      <c r="KL161" s="24">
        <v>148.19999999999345</v>
      </c>
      <c r="KM161" s="444" t="s">
        <v>185</v>
      </c>
      <c r="KN161" s="460"/>
      <c r="KO161" s="443">
        <v>285.5</v>
      </c>
      <c r="KP161" s="444" t="s">
        <v>187</v>
      </c>
      <c r="KQ161" s="663">
        <v>510.50000000000364</v>
      </c>
      <c r="KR161" s="444" t="s">
        <v>183</v>
      </c>
      <c r="KS161" s="663"/>
      <c r="KT161" s="444" t="s">
        <v>184</v>
      </c>
      <c r="KU161" s="663"/>
      <c r="KV161" s="444" t="s">
        <v>185</v>
      </c>
      <c r="KW161" s="460"/>
      <c r="KX161" s="443">
        <v>216.5</v>
      </c>
      <c r="KY161" s="444" t="s">
        <v>187</v>
      </c>
      <c r="KZ161" s="24">
        <v>258.60000000000218</v>
      </c>
      <c r="LA161" s="444" t="s">
        <v>183</v>
      </c>
      <c r="LB161" s="24"/>
      <c r="LC161" s="444" t="s">
        <v>184</v>
      </c>
      <c r="LD161" s="24"/>
      <c r="LE161" s="444" t="s">
        <v>185</v>
      </c>
      <c r="LF161" s="460"/>
      <c r="LG161" s="443">
        <v>197.1</v>
      </c>
      <c r="LH161" s="444" t="s">
        <v>187</v>
      </c>
      <c r="LI161" s="336">
        <v>44.300000000000182</v>
      </c>
      <c r="LJ161" s="444" t="s">
        <v>183</v>
      </c>
      <c r="LK161" s="336"/>
      <c r="LL161" s="444" t="s">
        <v>184</v>
      </c>
      <c r="LM161" s="24"/>
      <c r="LN161" s="444" t="s">
        <v>185</v>
      </c>
      <c r="LO161" s="460"/>
      <c r="LP161" s="443">
        <v>191.5</v>
      </c>
      <c r="LQ161" s="444" t="s">
        <v>187</v>
      </c>
      <c r="LR161" s="24">
        <v>468.90000000000509</v>
      </c>
      <c r="LS161" s="444" t="s">
        <v>183</v>
      </c>
      <c r="LT161" s="24">
        <v>175.10000000000127</v>
      </c>
      <c r="LU161" s="444" t="s">
        <v>184</v>
      </c>
      <c r="LV161" s="24">
        <v>419.60000000000946</v>
      </c>
      <c r="LW161" s="444" t="s">
        <v>185</v>
      </c>
      <c r="LX161" s="460"/>
      <c r="LY161" s="443">
        <v>341.8</v>
      </c>
      <c r="LZ161" s="444" t="s">
        <v>187</v>
      </c>
      <c r="MA161" s="24">
        <v>19.800000000006548</v>
      </c>
      <c r="MB161" s="444" t="s">
        <v>183</v>
      </c>
      <c r="MC161" s="24"/>
      <c r="MD161" s="444" t="s">
        <v>184</v>
      </c>
      <c r="ME161" s="24"/>
      <c r="MF161" s="444" t="s">
        <v>185</v>
      </c>
      <c r="MG161" s="460"/>
      <c r="MH161" s="443">
        <v>1022.3</v>
      </c>
      <c r="MI161" s="444" t="s">
        <v>187</v>
      </c>
      <c r="MJ161" s="313">
        <v>625.90000000001601</v>
      </c>
      <c r="MK161" s="444" t="s">
        <v>183</v>
      </c>
      <c r="ML161" s="24">
        <v>1009.8500000000076</v>
      </c>
      <c r="MM161" s="444" t="s">
        <v>184</v>
      </c>
      <c r="MN161" s="24">
        <v>1142.4000000000087</v>
      </c>
      <c r="MO161" s="444" t="s">
        <v>185</v>
      </c>
      <c r="MP161" s="460"/>
      <c r="MQ161" s="443">
        <v>257.25</v>
      </c>
      <c r="MR161" s="444" t="s">
        <v>187</v>
      </c>
      <c r="MS161" s="443">
        <v>200.00000000000728</v>
      </c>
      <c r="MT161" s="444" t="s">
        <v>183</v>
      </c>
      <c r="MU161" s="24">
        <v>340</v>
      </c>
      <c r="MV161" s="444" t="s">
        <v>184</v>
      </c>
      <c r="MW161" s="443">
        <v>384.50000000001455</v>
      </c>
      <c r="MX161" s="444" t="s">
        <v>185</v>
      </c>
      <c r="MY161" s="460"/>
      <c r="MZ161" s="443"/>
      <c r="NA161" s="444" t="s">
        <v>187</v>
      </c>
      <c r="NB161" s="443"/>
      <c r="NC161" s="444" t="s">
        <v>183</v>
      </c>
      <c r="ND161" s="443"/>
      <c r="NE161" s="444" t="s">
        <v>184</v>
      </c>
      <c r="NF161" s="664">
        <v>1456.1500000000033</v>
      </c>
      <c r="NG161" s="444" t="s">
        <v>185</v>
      </c>
      <c r="NH161" s="460"/>
    </row>
    <row r="162" spans="1:372" ht="18">
      <c r="A162" s="665" t="s">
        <v>3710</v>
      </c>
      <c r="B162" s="59">
        <f>SUM(D162:AAP162)</f>
        <v>46186.187500000298</v>
      </c>
      <c r="C162" s="460"/>
      <c r="D162" s="443"/>
      <c r="E162" s="286">
        <f>D161*0.25</f>
        <v>105.65</v>
      </c>
      <c r="F162" s="24"/>
      <c r="G162" s="286">
        <f>F161*0.5</f>
        <v>99.7</v>
      </c>
      <c r="H162" s="443"/>
      <c r="I162" s="286">
        <f>H161*0.75</f>
        <v>0</v>
      </c>
      <c r="J162" s="443"/>
      <c r="K162" s="286">
        <f>J161*1</f>
        <v>0</v>
      </c>
      <c r="L162" s="460"/>
      <c r="M162" s="443"/>
      <c r="N162" s="286">
        <f>M161*0.25</f>
        <v>19.925000000000001</v>
      </c>
      <c r="O162" s="443"/>
      <c r="P162" s="286">
        <f>O161*0.5</f>
        <v>37.500000000000014</v>
      </c>
      <c r="Q162" s="443"/>
      <c r="R162" s="286">
        <f>Q161*0.75</f>
        <v>0</v>
      </c>
      <c r="S162" s="443"/>
      <c r="T162" s="286">
        <f>S161*1</f>
        <v>0</v>
      </c>
      <c r="U162" s="460"/>
      <c r="V162" s="24"/>
      <c r="W162" s="286">
        <f>V161*0.25</f>
        <v>123.625</v>
      </c>
      <c r="X162" s="443"/>
      <c r="Y162" s="286">
        <f>X161*0.5</f>
        <v>369.54999999999973</v>
      </c>
      <c r="Z162" s="24"/>
      <c r="AA162" s="286">
        <f>Z161*0.75</f>
        <v>454.72500000000002</v>
      </c>
      <c r="AB162" s="24"/>
      <c r="AC162" s="286">
        <f t="shared" ref="AC162:AC193" si="145">AB161*1</f>
        <v>436.15000000000009</v>
      </c>
      <c r="AD162" s="460"/>
      <c r="AE162" s="24"/>
      <c r="AF162" s="286">
        <f>AE161*0.25</f>
        <v>55.000000000000057</v>
      </c>
      <c r="AG162" s="443"/>
      <c r="AH162" s="286">
        <f>AG161*0.5</f>
        <v>113.69999999999982</v>
      </c>
      <c r="AI162" s="443"/>
      <c r="AJ162" s="286">
        <f>AI161*0.75</f>
        <v>74.549999999999898</v>
      </c>
      <c r="AK162" s="443"/>
      <c r="AL162" s="286">
        <f t="shared" ref="AL162:AL193" si="146">AK161*1</f>
        <v>367.00000000000045</v>
      </c>
      <c r="AM162" s="460"/>
      <c r="AN162" s="443"/>
      <c r="AO162" s="286">
        <f>AN161*0.25</f>
        <v>64.224999999999994</v>
      </c>
      <c r="AP162" s="24"/>
      <c r="AQ162" s="286">
        <f>AP161*0.5</f>
        <v>168.14999999999986</v>
      </c>
      <c r="AR162" s="24"/>
      <c r="AS162" s="286">
        <f>AR161*0.75</f>
        <v>320.17499999999973</v>
      </c>
      <c r="AT162" s="24"/>
      <c r="AU162" s="286">
        <f>AT161*1</f>
        <v>715.0499999999995</v>
      </c>
      <c r="AV162" s="460"/>
      <c r="AW162" s="24"/>
      <c r="AX162" s="286">
        <f>AW161*0.25</f>
        <v>21.45</v>
      </c>
      <c r="AZ162" s="286">
        <f>AY161*0.5</f>
        <v>344.15000000000009</v>
      </c>
      <c r="BB162" s="286">
        <f>BA161*0.75</f>
        <v>280.57499999999993</v>
      </c>
      <c r="BC162" s="24"/>
      <c r="BD162" s="286">
        <f>BC161*1</f>
        <v>469.40000000000032</v>
      </c>
      <c r="BE162" s="460"/>
      <c r="BF162" s="443"/>
      <c r="BG162" s="286">
        <f>BF161*0.25</f>
        <v>122.8625</v>
      </c>
      <c r="BH162" s="24"/>
      <c r="BI162" s="286">
        <f>BH161*0.5</f>
        <v>354.54999999999995</v>
      </c>
      <c r="BJ162" s="443"/>
      <c r="BK162" s="286">
        <f>BJ161*0.75</f>
        <v>138.82500000000095</v>
      </c>
      <c r="BL162" s="443"/>
      <c r="BM162" s="286">
        <f>BL161*1</f>
        <v>1121.6500000000001</v>
      </c>
      <c r="BN162" s="460"/>
      <c r="BO162" s="443"/>
      <c r="BP162" s="286">
        <f>BO161*0.25</f>
        <v>45.174999999999997</v>
      </c>
      <c r="BQ162" s="443"/>
      <c r="BR162" s="286">
        <f>BQ161*0.5</f>
        <v>245.75</v>
      </c>
      <c r="BS162" s="443"/>
      <c r="BT162" s="286">
        <f>BS161*0.75</f>
        <v>357.9749999999998</v>
      </c>
      <c r="BU162" s="443"/>
      <c r="BV162" s="286">
        <f>BU161*1</f>
        <v>316.64999999999964</v>
      </c>
      <c r="BW162" s="460"/>
      <c r="BX162" s="443"/>
      <c r="BY162" s="286">
        <f>BX161*0.25</f>
        <v>0</v>
      </c>
      <c r="BZ162" s="443"/>
      <c r="CA162" s="286">
        <f>BZ161*0.5</f>
        <v>84</v>
      </c>
      <c r="CB162" s="443"/>
      <c r="CC162" s="286">
        <f>CB161*0.75</f>
        <v>71.474999999999454</v>
      </c>
      <c r="CD162" s="443"/>
      <c r="CE162" s="286">
        <f>CD161*1</f>
        <v>254.49999999999955</v>
      </c>
      <c r="CF162" s="460"/>
      <c r="CG162" s="443"/>
      <c r="CH162" s="286">
        <f>CG161*0.25</f>
        <v>114.02500000000001</v>
      </c>
      <c r="CI162" s="24"/>
      <c r="CJ162" s="286">
        <f>CI161*0.5</f>
        <v>184</v>
      </c>
      <c r="CK162" s="24"/>
      <c r="CL162" s="286">
        <f>CK161*0.75</f>
        <v>0</v>
      </c>
      <c r="CM162" s="24"/>
      <c r="CN162" s="286">
        <f>CM161*1</f>
        <v>283.79999999999927</v>
      </c>
      <c r="CO162" s="460"/>
      <c r="CP162" s="443"/>
      <c r="CQ162" s="286">
        <f>CP161*0.25</f>
        <v>106.35</v>
      </c>
      <c r="CR162" s="24"/>
      <c r="CS162" s="286">
        <f>CR161*0.5</f>
        <v>64.999999999999545</v>
      </c>
      <c r="CT162" s="24"/>
      <c r="CU162" s="286">
        <f>CT161*0.75</f>
        <v>0</v>
      </c>
      <c r="CV162" s="24"/>
      <c r="CW162" s="286">
        <f>CV161*1</f>
        <v>337.19999999999891</v>
      </c>
      <c r="CX162" s="460"/>
      <c r="CY162" s="443"/>
      <c r="CZ162" s="286">
        <f>CY161*0.25</f>
        <v>95.775000000000006</v>
      </c>
      <c r="DA162" s="24"/>
      <c r="DB162" s="286">
        <f>DA161*0.5</f>
        <v>53.949999999999818</v>
      </c>
      <c r="DC162" s="24"/>
      <c r="DD162" s="286">
        <f>DC161*0.75</f>
        <v>139.05000000000109</v>
      </c>
      <c r="DE162" s="24"/>
      <c r="DF162" s="286">
        <f>DE161*1</f>
        <v>245.39999999999873</v>
      </c>
      <c r="DG162" s="460"/>
      <c r="DH162" s="443"/>
      <c r="DI162" s="286">
        <f>DH161*0.25</f>
        <v>50.924999999999997</v>
      </c>
      <c r="DJ162" s="24"/>
      <c r="DK162" s="286">
        <f>DJ161*0.5</f>
        <v>44.050000000000182</v>
      </c>
      <c r="DL162" s="24"/>
      <c r="DM162" s="286">
        <f>DL161*0.75</f>
        <v>0</v>
      </c>
      <c r="DN162" s="24"/>
      <c r="DO162" s="286">
        <f>DN161*1</f>
        <v>103.79999999999836</v>
      </c>
      <c r="DP162" s="460"/>
      <c r="DQ162" s="443"/>
      <c r="DR162" s="286">
        <f>DQ161*0.25</f>
        <v>105.2</v>
      </c>
      <c r="DS162" s="24"/>
      <c r="DT162" s="286">
        <f>DS161*0.5</f>
        <v>50.200000000000273</v>
      </c>
      <c r="DU162" s="24"/>
      <c r="DV162" s="286">
        <f>DU161*0.75</f>
        <v>323.62500000000136</v>
      </c>
      <c r="DW162" s="24"/>
      <c r="DX162" s="286">
        <f>DW161*1</f>
        <v>385.54999999999927</v>
      </c>
      <c r="DY162" s="460"/>
      <c r="DZ162" s="443"/>
      <c r="EA162" s="286">
        <f>DZ161*0.25</f>
        <v>34.112499999999997</v>
      </c>
      <c r="EB162" s="24"/>
      <c r="EC162" s="286">
        <f>EB161*0.5</f>
        <v>130.69999999999982</v>
      </c>
      <c r="ED162" s="24"/>
      <c r="EE162" s="286">
        <f>ED161*0.75</f>
        <v>0</v>
      </c>
      <c r="EF162" s="24"/>
      <c r="EG162" s="286">
        <f>EF161*1</f>
        <v>622.99999999999818</v>
      </c>
      <c r="EH162" s="460"/>
      <c r="EI162" s="443"/>
      <c r="EJ162" s="286">
        <f>EI161*0.25</f>
        <v>157.94999999999999</v>
      </c>
      <c r="EK162" s="24"/>
      <c r="EL162" s="286">
        <f>EK161*0.5</f>
        <v>66.300000000000182</v>
      </c>
      <c r="EM162" s="24"/>
      <c r="EN162" s="286">
        <f>EM161*0.75</f>
        <v>0</v>
      </c>
      <c r="EO162" s="24"/>
      <c r="EP162" s="286">
        <f>EO161*1</f>
        <v>202.89999999999782</v>
      </c>
      <c r="EQ162" s="460"/>
      <c r="ER162" s="443"/>
      <c r="ES162" s="286">
        <f>ER161*0.25</f>
        <v>49.1</v>
      </c>
      <c r="ET162" s="24"/>
      <c r="EU162" s="286">
        <f>ET161*0.5</f>
        <v>146.65000000000055</v>
      </c>
      <c r="EV162" s="24"/>
      <c r="EW162" s="286">
        <f>EV161*0.75</f>
        <v>0</v>
      </c>
      <c r="EX162" s="24"/>
      <c r="EY162" s="286">
        <f>EX161*1</f>
        <v>470.59999999999854</v>
      </c>
      <c r="EZ162" s="460"/>
      <c r="FA162" s="443"/>
      <c r="FB162" s="286">
        <f>FA161*0.25</f>
        <v>37.825000000000003</v>
      </c>
      <c r="FC162" s="24"/>
      <c r="FD162" s="286">
        <f>FC161*0.5</f>
        <v>170.95000000000073</v>
      </c>
      <c r="FE162" s="443"/>
      <c r="FF162" s="286">
        <f>FE161*0.75</f>
        <v>201.60000000000218</v>
      </c>
      <c r="FG162" s="443"/>
      <c r="FH162" s="286">
        <f>FG161*1</f>
        <v>547</v>
      </c>
      <c r="FI162" s="460"/>
      <c r="FJ162" s="443"/>
      <c r="FK162" s="286">
        <f>FJ161*0.25</f>
        <v>15.6</v>
      </c>
      <c r="FL162" s="24"/>
      <c r="FM162" s="286">
        <f>FL161*0.5</f>
        <v>135.55000000000109</v>
      </c>
      <c r="FN162" s="24"/>
      <c r="FO162" s="286">
        <f>FN161*0.75</f>
        <v>548.85000000000218</v>
      </c>
      <c r="FP162" s="24"/>
      <c r="FQ162" s="286">
        <f>FP161*1</f>
        <v>509.10000000000036</v>
      </c>
      <c r="FR162" s="460"/>
      <c r="FS162" s="443"/>
      <c r="FT162" s="286">
        <f>FS161*0.25</f>
        <v>73.349999999999994</v>
      </c>
      <c r="FU162" s="24"/>
      <c r="FV162" s="286">
        <f>FU161*0.5</f>
        <v>288.75</v>
      </c>
      <c r="FW162" s="24"/>
      <c r="FX162" s="286">
        <f>FW161*0.75</f>
        <v>0</v>
      </c>
      <c r="FY162" s="24"/>
      <c r="FZ162" s="286">
        <f>FY161*1</f>
        <v>295.699999999998</v>
      </c>
      <c r="GA162" s="460"/>
      <c r="GB162" s="443"/>
      <c r="GC162" s="286">
        <f>GB161*0.25</f>
        <v>3.55</v>
      </c>
      <c r="GD162" s="24"/>
      <c r="GE162" s="286">
        <f>GD161*0.5</f>
        <v>9.7500000000009095</v>
      </c>
      <c r="GF162" s="24"/>
      <c r="GG162" s="286">
        <f>GF161*0.75</f>
        <v>0</v>
      </c>
      <c r="GH162" s="24"/>
      <c r="GI162" s="286">
        <f>GH161*1</f>
        <v>292.59999999999491</v>
      </c>
      <c r="GJ162" s="460"/>
      <c r="GK162" s="443"/>
      <c r="GL162" s="286">
        <f>GK161*0.25</f>
        <v>393.4</v>
      </c>
      <c r="GM162" s="24"/>
      <c r="GN162" s="286">
        <f>GM161*0.5</f>
        <v>1422.4999999999991</v>
      </c>
      <c r="GO162" s="24"/>
      <c r="GP162" s="286">
        <f>GO161*0.75</f>
        <v>1349.7000000000003</v>
      </c>
      <c r="GQ162" s="24"/>
      <c r="GR162" s="286">
        <f>GQ161*1</f>
        <v>2446.5000000000036</v>
      </c>
      <c r="GS162" s="460"/>
      <c r="GT162" s="443"/>
      <c r="GU162" s="286">
        <f>GT161*0.25</f>
        <v>78.45</v>
      </c>
      <c r="GV162" s="24"/>
      <c r="GW162" s="286">
        <f>GV161*0.5</f>
        <v>141.00000000000045</v>
      </c>
      <c r="GX162" s="24"/>
      <c r="GY162" s="286">
        <f>GX161*0.75</f>
        <v>0</v>
      </c>
      <c r="GZ162" s="24"/>
      <c r="HA162" s="286">
        <f>GZ161*1</f>
        <v>0</v>
      </c>
      <c r="HB162" s="460"/>
      <c r="HC162" s="443"/>
      <c r="HD162" s="286">
        <f>HC161*0.25</f>
        <v>50.412500000000001</v>
      </c>
      <c r="HE162" s="443"/>
      <c r="HF162" s="286">
        <f>HE161*0.5</f>
        <v>285.04999999999836</v>
      </c>
      <c r="HG162" s="443"/>
      <c r="HH162" s="286">
        <f>HG161*0.75</f>
        <v>583.1625000000015</v>
      </c>
      <c r="HI162" s="443"/>
      <c r="HJ162" s="286">
        <f>HI161*1</f>
        <v>422.80000000000109</v>
      </c>
      <c r="HK162" s="460"/>
      <c r="HL162" s="443"/>
      <c r="HM162" s="286">
        <f>HL161*0.25</f>
        <v>127.7</v>
      </c>
      <c r="HN162" s="443"/>
      <c r="HO162" s="286">
        <f>HN161*0.5</f>
        <v>384.70000000000164</v>
      </c>
      <c r="HP162" s="443"/>
      <c r="HQ162" s="286">
        <f>HP161*0.75</f>
        <v>0</v>
      </c>
      <c r="HR162" s="443"/>
      <c r="HS162" s="286">
        <f>HR161*1</f>
        <v>542.40000000000327</v>
      </c>
      <c r="HT162" s="460"/>
      <c r="HU162" s="443"/>
      <c r="HV162" s="286">
        <f>HU161*0.25</f>
        <v>707.1</v>
      </c>
      <c r="HW162" s="443"/>
      <c r="HX162" s="286">
        <f>HW161*0.5</f>
        <v>2022.3499999999995</v>
      </c>
      <c r="HY162" s="443"/>
      <c r="HZ162" s="286">
        <f>HY161*0.75</f>
        <v>2990.1375000000035</v>
      </c>
      <c r="IA162" s="443"/>
      <c r="IB162" s="286">
        <f>IA161*1</f>
        <v>2993.1500000000415</v>
      </c>
      <c r="IC162" s="460"/>
      <c r="ID162" s="443"/>
      <c r="IE162" s="286">
        <f>ID161*0.25</f>
        <v>31.25</v>
      </c>
      <c r="IF162" s="443"/>
      <c r="IG162" s="286">
        <f>IF161*0.5</f>
        <v>41.25</v>
      </c>
      <c r="IH162" s="443"/>
      <c r="II162" s="286">
        <f>IH161*0.75</f>
        <v>0</v>
      </c>
      <c r="IJ162" s="443"/>
      <c r="IK162" s="286">
        <f>IJ161*1</f>
        <v>0</v>
      </c>
      <c r="IL162" s="460"/>
      <c r="IM162" s="443"/>
      <c r="IN162" s="286">
        <f>IM161*0.25</f>
        <v>77.125</v>
      </c>
      <c r="IO162" s="443"/>
      <c r="IP162" s="286">
        <f>IO161*0.5</f>
        <v>146.75</v>
      </c>
      <c r="IQ162" s="443"/>
      <c r="IR162" s="286">
        <f>IQ161*0.75</f>
        <v>0</v>
      </c>
      <c r="IS162" s="443"/>
      <c r="IT162" s="286">
        <f>IS161*1</f>
        <v>184.80000000000291</v>
      </c>
      <c r="IU162" s="460"/>
      <c r="IV162" s="443"/>
      <c r="IW162" s="286">
        <f>IV161*0.25</f>
        <v>99.987499999999997</v>
      </c>
      <c r="IX162" s="443"/>
      <c r="IY162" s="286">
        <f>IX161*0.5</f>
        <v>72.850000000002183</v>
      </c>
      <c r="IZ162" s="443"/>
      <c r="JA162" s="286">
        <f>IZ161*0.75</f>
        <v>207.00000000000068</v>
      </c>
      <c r="JB162" s="443"/>
      <c r="JC162" s="286">
        <f>JB161*1</f>
        <v>559.39999999999782</v>
      </c>
      <c r="JD162" s="460"/>
      <c r="JE162" s="443"/>
      <c r="JF162" s="286">
        <f>JE161*0.25</f>
        <v>74.900000000000006</v>
      </c>
      <c r="JG162" s="443"/>
      <c r="JH162" s="286">
        <f>JG161*0.5</f>
        <v>69.950000000000728</v>
      </c>
      <c r="JI162" s="443"/>
      <c r="JJ162" s="286">
        <f>JI161*0.75</f>
        <v>172.05000000000246</v>
      </c>
      <c r="JK162" s="443"/>
      <c r="JL162" s="286">
        <f>JK161*1</f>
        <v>264.19999999999345</v>
      </c>
      <c r="JM162" s="460"/>
      <c r="JN162" s="443"/>
      <c r="JO162" s="286">
        <f>JN161*0.25</f>
        <v>40.799999999999997</v>
      </c>
      <c r="JP162" s="443"/>
      <c r="JQ162" s="286">
        <f>JP161*0.5</f>
        <v>62.25</v>
      </c>
      <c r="JR162" s="443"/>
      <c r="JS162" s="286">
        <f>JR161*0.75</f>
        <v>0</v>
      </c>
      <c r="JT162" s="443"/>
      <c r="JU162" s="286">
        <f>JT161*1</f>
        <v>0</v>
      </c>
      <c r="JV162" s="460"/>
      <c r="JW162" s="443"/>
      <c r="JX162" s="286">
        <f>JW161*0.25</f>
        <v>575.83749999999998</v>
      </c>
      <c r="JY162" s="443"/>
      <c r="JZ162" s="286">
        <f>JY161*0.5</f>
        <v>770.19999999999891</v>
      </c>
      <c r="KA162" s="443"/>
      <c r="KB162" s="286">
        <f>KA161*0.75</f>
        <v>1342.2750000000183</v>
      </c>
      <c r="KC162" s="443"/>
      <c r="KD162" s="286">
        <f t="shared" ref="KD162" si="147">KC161*1</f>
        <v>2517.0000000001746</v>
      </c>
      <c r="KE162" s="460"/>
      <c r="KF162" s="443"/>
      <c r="KG162" s="286">
        <f>KF161*0.25</f>
        <v>0</v>
      </c>
      <c r="KH162" s="443"/>
      <c r="KI162" s="286">
        <f>KH161*0.5</f>
        <v>55.25</v>
      </c>
      <c r="KJ162" s="443"/>
      <c r="KK162" s="286">
        <f>KJ161*0.75</f>
        <v>40.950000000001637</v>
      </c>
      <c r="KL162" s="443"/>
      <c r="KM162" s="286">
        <f>KL161*1</f>
        <v>148.19999999999345</v>
      </c>
      <c r="KN162" s="460"/>
      <c r="KO162" s="443"/>
      <c r="KP162" s="286">
        <f>KO161*0.25</f>
        <v>71.375</v>
      </c>
      <c r="KQ162" s="443"/>
      <c r="KR162" s="286">
        <f>KQ161*0.5</f>
        <v>255.25000000000182</v>
      </c>
      <c r="KS162" s="443"/>
      <c r="KT162" s="286">
        <f>KS161*0.75</f>
        <v>0</v>
      </c>
      <c r="KU162" s="443"/>
      <c r="KV162" s="286">
        <f>KU161*1</f>
        <v>0</v>
      </c>
      <c r="KW162" s="460"/>
      <c r="KX162" s="443"/>
      <c r="KY162" s="286">
        <f>KX161*0.25</f>
        <v>54.125</v>
      </c>
      <c r="KZ162" s="443"/>
      <c r="LA162" s="286">
        <f>KZ161*0.5</f>
        <v>129.30000000000109</v>
      </c>
      <c r="LB162" s="443"/>
      <c r="LC162" s="286">
        <f>LB161*0.75</f>
        <v>0</v>
      </c>
      <c r="LD162" s="443"/>
      <c r="LE162" s="286">
        <f>LD161*1</f>
        <v>0</v>
      </c>
      <c r="LF162" s="460"/>
      <c r="LG162" s="443"/>
      <c r="LH162" s="286">
        <f>LG161*0.25</f>
        <v>49.274999999999999</v>
      </c>
      <c r="LI162" s="443"/>
      <c r="LJ162" s="286">
        <f>LI161*0.5</f>
        <v>22.150000000000091</v>
      </c>
      <c r="LK162" s="443"/>
      <c r="LL162" s="286">
        <f>LK161*0.75</f>
        <v>0</v>
      </c>
      <c r="LM162" s="443"/>
      <c r="LN162" s="286">
        <f>LM161*1</f>
        <v>0</v>
      </c>
      <c r="LO162" s="460"/>
      <c r="LP162" s="443"/>
      <c r="LQ162" s="286">
        <f>LP161*0.25</f>
        <v>47.875</v>
      </c>
      <c r="LR162" s="443"/>
      <c r="LS162" s="286">
        <f>LR161*0.5</f>
        <v>234.45000000000255</v>
      </c>
      <c r="LT162" s="443"/>
      <c r="LU162" s="286">
        <f>LT161*0.75</f>
        <v>131.32500000000095</v>
      </c>
      <c r="LV162" s="443"/>
      <c r="LW162" s="286">
        <f>LV161*1</f>
        <v>419.60000000000946</v>
      </c>
      <c r="LX162" s="460"/>
      <c r="LY162" s="443"/>
      <c r="LZ162" s="286">
        <f>LY161*0.25</f>
        <v>85.45</v>
      </c>
      <c r="MA162" s="443"/>
      <c r="MB162" s="286">
        <f>MA161*0.5</f>
        <v>9.9000000000032742</v>
      </c>
      <c r="MC162" s="443"/>
      <c r="MD162" s="286">
        <f>MC161*0.75</f>
        <v>0</v>
      </c>
      <c r="ME162" s="443"/>
      <c r="MF162" s="286">
        <f>ME161*1</f>
        <v>0</v>
      </c>
      <c r="MG162" s="460"/>
      <c r="MH162" s="443"/>
      <c r="MI162" s="286">
        <f>MH161*0.25</f>
        <v>255.57499999999999</v>
      </c>
      <c r="MJ162" s="443"/>
      <c r="MK162" s="286">
        <f>MJ161*0.5</f>
        <v>312.950000000008</v>
      </c>
      <c r="ML162" s="443"/>
      <c r="MM162" s="286">
        <f>ML161*0.75</f>
        <v>757.38750000000573</v>
      </c>
      <c r="MN162" s="443"/>
      <c r="MO162" s="286">
        <f>MN161*1</f>
        <v>1142.4000000000087</v>
      </c>
      <c r="MP162" s="460"/>
      <c r="MQ162" s="443"/>
      <c r="MR162" s="286">
        <f>MQ161*0.25</f>
        <v>64.3125</v>
      </c>
      <c r="MS162" s="443"/>
      <c r="MT162" s="286">
        <f>MS161*0.5</f>
        <v>100.00000000000364</v>
      </c>
      <c r="MU162" s="443"/>
      <c r="MV162" s="286">
        <f>MU161*0.75</f>
        <v>255</v>
      </c>
      <c r="MW162" s="443"/>
      <c r="MX162" s="286">
        <f>MW161*1</f>
        <v>384.50000000001455</v>
      </c>
      <c r="MY162" s="460"/>
      <c r="MZ162" s="443"/>
      <c r="NA162" s="286">
        <f>MZ161*0.25</f>
        <v>0</v>
      </c>
      <c r="NB162" s="443"/>
      <c r="NC162" s="286">
        <f>NB161*0.5</f>
        <v>0</v>
      </c>
      <c r="ND162" s="443"/>
      <c r="NE162" s="286">
        <f>ND161*0.75</f>
        <v>0</v>
      </c>
      <c r="NF162" s="443"/>
      <c r="NG162" s="286">
        <f>NF161*1</f>
        <v>1456.1500000000033</v>
      </c>
      <c r="NH162" s="460"/>
    </row>
    <row r="163" spans="1:372" s="50" customFormat="1" ht="15.75">
      <c r="A163" s="665">
        <v>2022</v>
      </c>
      <c r="B163" s="256"/>
      <c r="C163" s="255"/>
      <c r="D163" s="305"/>
      <c r="E163" s="355"/>
      <c r="F163" s="178"/>
      <c r="G163" s="463"/>
      <c r="H163" s="305"/>
      <c r="I163" s="305"/>
      <c r="J163" s="305"/>
      <c r="K163" s="305"/>
      <c r="L163" s="255"/>
      <c r="M163" s="305"/>
      <c r="N163" s="355"/>
      <c r="O163" s="305"/>
      <c r="P163" s="463"/>
      <c r="Q163" s="305"/>
      <c r="R163" s="305"/>
      <c r="S163" s="305"/>
      <c r="T163" s="305"/>
      <c r="U163" s="255"/>
      <c r="V163" s="178"/>
      <c r="W163" s="355"/>
      <c r="X163" s="305"/>
      <c r="Y163" s="463"/>
      <c r="Z163" s="178"/>
      <c r="AA163" s="305"/>
      <c r="AB163" s="178"/>
      <c r="AC163" s="48"/>
      <c r="AD163" s="255"/>
      <c r="AE163" s="178"/>
      <c r="AF163" s="355"/>
      <c r="AG163" s="305"/>
      <c r="AH163" s="305"/>
      <c r="AI163" s="305"/>
      <c r="AJ163" s="305"/>
      <c r="AK163" s="305"/>
      <c r="AL163" s="48"/>
      <c r="AM163" s="255"/>
      <c r="AN163" s="305"/>
      <c r="AO163" s="355"/>
      <c r="AP163" s="178"/>
      <c r="AQ163" s="305"/>
      <c r="AR163" s="178"/>
      <c r="AS163" s="305"/>
      <c r="AT163" s="178"/>
      <c r="AU163" s="48"/>
      <c r="AV163" s="255"/>
      <c r="AW163" s="178"/>
      <c r="AX163" s="355"/>
      <c r="AY163" s="178"/>
      <c r="AZ163" s="305"/>
      <c r="BA163" s="305"/>
      <c r="BB163" s="305"/>
      <c r="BC163" s="305"/>
      <c r="BD163" s="48"/>
      <c r="BE163" s="255"/>
      <c r="BF163" s="305"/>
      <c r="BG163" s="355"/>
      <c r="BH163" s="178"/>
      <c r="BI163" s="305"/>
      <c r="BJ163" s="305"/>
      <c r="BK163" s="305"/>
      <c r="BL163" s="305"/>
      <c r="BM163" s="48"/>
      <c r="BN163" s="255"/>
      <c r="BO163" s="305"/>
      <c r="BP163" s="355"/>
      <c r="BQ163" s="305"/>
      <c r="BR163" s="305"/>
      <c r="BS163" s="305"/>
      <c r="BT163" s="305"/>
      <c r="BU163" s="305"/>
      <c r="BV163" s="48"/>
      <c r="BW163" s="255"/>
      <c r="BX163" s="305"/>
      <c r="BY163" s="355"/>
      <c r="BZ163" s="305"/>
      <c r="CA163" s="305"/>
      <c r="CB163" s="305"/>
      <c r="CC163" s="305"/>
      <c r="CD163" s="305"/>
      <c r="CE163" s="48"/>
      <c r="CF163" s="255"/>
      <c r="CG163" s="305"/>
      <c r="CH163" s="355"/>
      <c r="CI163" s="178"/>
      <c r="CJ163" s="305"/>
      <c r="CK163" s="178"/>
      <c r="CL163" s="305"/>
      <c r="CM163" s="178"/>
      <c r="CN163" s="48"/>
      <c r="CO163" s="255"/>
      <c r="CP163" s="305"/>
      <c r="CQ163" s="355"/>
      <c r="CR163" s="178"/>
      <c r="CS163" s="305"/>
      <c r="CT163" s="178"/>
      <c r="CU163" s="305"/>
      <c r="CV163" s="178"/>
      <c r="CW163" s="48"/>
      <c r="CX163" s="255"/>
      <c r="CY163" s="305"/>
      <c r="CZ163" s="355"/>
      <c r="DA163" s="178"/>
      <c r="DB163" s="305"/>
      <c r="DC163" s="178"/>
      <c r="DD163" s="305"/>
      <c r="DE163" s="178"/>
      <c r="DF163" s="48"/>
      <c r="DG163" s="255"/>
      <c r="DH163" s="305"/>
      <c r="DI163" s="355"/>
      <c r="DJ163" s="178"/>
      <c r="DK163" s="305"/>
      <c r="DL163" s="178"/>
      <c r="DM163" s="305"/>
      <c r="DN163" s="178"/>
      <c r="DO163" s="48"/>
      <c r="DP163" s="255"/>
      <c r="DQ163" s="305"/>
      <c r="DR163" s="355"/>
      <c r="DS163" s="178"/>
      <c r="DT163" s="305"/>
      <c r="DU163" s="178"/>
      <c r="DV163" s="305"/>
      <c r="DW163" s="178"/>
      <c r="DX163" s="48"/>
      <c r="DY163" s="255"/>
      <c r="DZ163" s="305"/>
      <c r="EA163" s="355"/>
      <c r="EB163" s="178"/>
      <c r="EC163" s="305"/>
      <c r="ED163" s="178"/>
      <c r="EE163" s="305"/>
      <c r="EF163" s="178"/>
      <c r="EG163" s="48"/>
      <c r="EH163" s="255"/>
      <c r="EI163" s="305"/>
      <c r="EJ163" s="355"/>
      <c r="EK163" s="178"/>
      <c r="EL163" s="305"/>
      <c r="EM163" s="178"/>
      <c r="EN163" s="305"/>
      <c r="EO163" s="178"/>
      <c r="EP163" s="48"/>
      <c r="EQ163" s="255"/>
      <c r="ER163" s="305"/>
      <c r="ES163" s="355"/>
      <c r="ET163" s="178"/>
      <c r="EU163" s="305"/>
      <c r="EV163" s="178"/>
      <c r="EW163" s="305"/>
      <c r="EX163" s="178"/>
      <c r="EY163" s="48"/>
      <c r="EZ163" s="255"/>
      <c r="FA163" s="305"/>
      <c r="FB163" s="355"/>
      <c r="FC163" s="178"/>
      <c r="FD163" s="305"/>
      <c r="FE163" s="305"/>
      <c r="FF163" s="305"/>
      <c r="FG163" s="305"/>
      <c r="FH163" s="48"/>
      <c r="FI163" s="255"/>
      <c r="FJ163" s="305"/>
      <c r="FK163" s="355"/>
      <c r="FL163" s="178"/>
      <c r="FM163" s="305"/>
      <c r="FN163" s="178"/>
      <c r="FO163" s="305"/>
      <c r="FP163" s="178"/>
      <c r="FQ163" s="48"/>
      <c r="FR163" s="255"/>
      <c r="FS163" s="305"/>
      <c r="FT163" s="355"/>
      <c r="FU163" s="178"/>
      <c r="FV163" s="305"/>
      <c r="FW163" s="178"/>
      <c r="FX163" s="305"/>
      <c r="FY163" s="178"/>
      <c r="FZ163" s="48"/>
      <c r="GA163" s="255"/>
      <c r="GB163" s="305"/>
      <c r="GC163" s="355"/>
      <c r="GD163" s="178"/>
      <c r="GE163" s="305"/>
      <c r="GF163" s="178"/>
      <c r="GG163" s="305"/>
      <c r="GH163" s="178"/>
      <c r="GI163" s="48"/>
      <c r="GJ163" s="255"/>
      <c r="GK163" s="305"/>
      <c r="GL163" s="355"/>
      <c r="GM163" s="178"/>
      <c r="GN163" s="305"/>
      <c r="GO163" s="178"/>
      <c r="GP163" s="305"/>
      <c r="GQ163" s="178"/>
      <c r="GR163" s="48"/>
      <c r="GS163" s="255"/>
      <c r="GT163" s="305"/>
      <c r="GU163" s="355"/>
      <c r="GV163" s="178"/>
      <c r="GW163" s="305"/>
      <c r="GX163" s="178"/>
      <c r="GY163" s="305"/>
      <c r="GZ163" s="178"/>
      <c r="HA163" s="305"/>
      <c r="HB163" s="255"/>
      <c r="HC163" s="305"/>
      <c r="HD163" s="355"/>
      <c r="HE163" s="305"/>
      <c r="HF163" s="305"/>
      <c r="HG163" s="305"/>
      <c r="HH163" s="305"/>
      <c r="HI163" s="305"/>
      <c r="HJ163" s="48"/>
      <c r="HK163" s="255"/>
      <c r="HL163" s="305"/>
      <c r="HM163" s="355"/>
      <c r="HN163" s="305"/>
      <c r="HO163" s="305"/>
      <c r="HP163" s="305"/>
      <c r="HQ163" s="305"/>
      <c r="HR163" s="305"/>
      <c r="HS163" s="48"/>
      <c r="HT163" s="255"/>
      <c r="HU163" s="305"/>
      <c r="HV163" s="355"/>
      <c r="HW163" s="305"/>
      <c r="HX163" s="305"/>
      <c r="HY163" s="305"/>
      <c r="HZ163" s="305"/>
      <c r="IA163" s="305"/>
      <c r="IB163" s="48"/>
      <c r="IC163" s="255"/>
      <c r="ID163" s="305"/>
      <c r="IE163" s="355"/>
      <c r="IF163" s="305"/>
      <c r="IG163" s="305"/>
      <c r="IH163" s="305"/>
      <c r="II163" s="305"/>
      <c r="IJ163" s="305"/>
      <c r="IK163" s="305"/>
      <c r="IL163" s="255"/>
      <c r="IM163" s="305"/>
      <c r="IN163" s="355"/>
      <c r="IO163" s="305"/>
      <c r="IP163" s="305"/>
      <c r="IQ163" s="305"/>
      <c r="IR163" s="305"/>
      <c r="IS163" s="305"/>
      <c r="IT163" s="48"/>
      <c r="IU163" s="255"/>
      <c r="IV163" s="305"/>
      <c r="IW163" s="355"/>
      <c r="IX163" s="305"/>
      <c r="IY163" s="305"/>
      <c r="IZ163" s="305"/>
      <c r="JA163" s="305"/>
      <c r="JB163" s="305"/>
      <c r="JC163" s="48"/>
      <c r="JD163" s="255"/>
      <c r="JE163" s="305"/>
      <c r="JF163" s="355"/>
      <c r="JG163" s="305"/>
      <c r="JH163" s="305"/>
      <c r="JI163" s="305"/>
      <c r="JJ163" s="305"/>
      <c r="JK163" s="305"/>
      <c r="JL163" s="48"/>
      <c r="JM163" s="255"/>
      <c r="JN163" s="305"/>
      <c r="JO163" s="355"/>
      <c r="JP163" s="305"/>
      <c r="JQ163" s="305"/>
      <c r="JR163" s="305"/>
      <c r="JS163" s="305"/>
      <c r="JT163" s="305"/>
      <c r="JU163" s="305"/>
      <c r="JV163" s="255"/>
      <c r="JW163" s="305"/>
      <c r="JX163" s="355"/>
      <c r="JY163" s="305"/>
      <c r="JZ163" s="305"/>
      <c r="KA163" s="305"/>
      <c r="KB163" s="305"/>
      <c r="KC163" s="305"/>
      <c r="KD163" s="48"/>
      <c r="KE163" s="255"/>
      <c r="KF163" s="305"/>
      <c r="KG163" s="355"/>
      <c r="KH163" s="305"/>
      <c r="KI163" s="305"/>
      <c r="KJ163" s="305"/>
      <c r="KK163" s="305"/>
      <c r="KL163" s="305"/>
      <c r="KM163" s="48"/>
      <c r="KN163" s="255"/>
      <c r="KO163" s="305"/>
      <c r="KP163" s="355"/>
      <c r="KQ163" s="305"/>
      <c r="KR163" s="305"/>
      <c r="KS163" s="305"/>
      <c r="KT163" s="305"/>
      <c r="KU163" s="305"/>
      <c r="KV163" s="305"/>
      <c r="KW163" s="255"/>
      <c r="KX163" s="305"/>
      <c r="KY163" s="355"/>
      <c r="KZ163" s="305"/>
      <c r="LA163" s="305"/>
      <c r="LB163" s="305"/>
      <c r="LC163" s="305"/>
      <c r="LD163" s="305"/>
      <c r="LE163" s="305"/>
      <c r="LF163" s="255"/>
      <c r="LG163" s="305"/>
      <c r="LH163" s="355"/>
      <c r="LI163" s="305"/>
      <c r="LJ163" s="305"/>
      <c r="LK163" s="305"/>
      <c r="LL163" s="305"/>
      <c r="LM163" s="305"/>
      <c r="LN163" s="48"/>
      <c r="LO163" s="255"/>
      <c r="LP163" s="305"/>
      <c r="LQ163" s="355"/>
      <c r="LR163" s="305"/>
      <c r="LS163" s="305"/>
      <c r="LT163" s="305"/>
      <c r="LU163" s="305"/>
      <c r="LV163" s="305"/>
      <c r="LW163" s="48"/>
      <c r="LX163" s="255"/>
      <c r="LY163" s="305"/>
      <c r="LZ163" s="355"/>
      <c r="MA163" s="305"/>
      <c r="MB163" s="305"/>
      <c r="MC163" s="305"/>
      <c r="MD163" s="305"/>
      <c r="ME163" s="305"/>
      <c r="MF163" s="305"/>
      <c r="MG163" s="255"/>
      <c r="MH163" s="305"/>
      <c r="MI163" s="355"/>
      <c r="MJ163" s="305"/>
      <c r="MK163" s="305"/>
      <c r="ML163" s="305"/>
      <c r="MM163" s="305"/>
      <c r="MN163" s="305"/>
      <c r="MO163" s="48"/>
      <c r="MP163" s="255"/>
      <c r="MQ163" s="305"/>
      <c r="MR163" s="355"/>
      <c r="MS163" s="305"/>
      <c r="MT163" s="305"/>
      <c r="MU163" s="305"/>
      <c r="MV163" s="305"/>
      <c r="MW163" s="305"/>
      <c r="MX163" s="48"/>
      <c r="MY163" s="255"/>
      <c r="MZ163" s="305"/>
      <c r="NA163" s="355"/>
      <c r="NB163" s="305"/>
      <c r="NC163" s="305"/>
      <c r="ND163" s="305"/>
      <c r="NE163" s="305"/>
      <c r="NF163" s="305"/>
      <c r="NG163" s="48"/>
      <c r="NH163" s="255"/>
    </row>
    <row r="164" spans="1:372" ht="18">
      <c r="A164" s="538" t="s">
        <v>25</v>
      </c>
      <c r="B164" s="59"/>
      <c r="C164" s="460"/>
      <c r="D164" s="443">
        <v>253.5</v>
      </c>
      <c r="E164" s="444" t="s">
        <v>187</v>
      </c>
      <c r="F164" s="661">
        <v>490.30000000000007</v>
      </c>
      <c r="G164" s="444" t="s">
        <v>183</v>
      </c>
      <c r="H164" s="662"/>
      <c r="I164" s="444" t="s">
        <v>184</v>
      </c>
      <c r="J164" s="662"/>
      <c r="K164" s="444" t="s">
        <v>185</v>
      </c>
      <c r="L164" s="460"/>
      <c r="M164" s="443">
        <v>214.4</v>
      </c>
      <c r="N164" s="444" t="s">
        <v>187</v>
      </c>
      <c r="O164" s="24">
        <v>259.29999999999995</v>
      </c>
      <c r="P164" s="444" t="s">
        <v>183</v>
      </c>
      <c r="Q164" s="24"/>
      <c r="R164" s="444" t="s">
        <v>184</v>
      </c>
      <c r="S164" s="24"/>
      <c r="T164" s="444" t="s">
        <v>185</v>
      </c>
      <c r="U164" s="460"/>
      <c r="V164" s="24">
        <v>826.2999999999995</v>
      </c>
      <c r="W164" s="444" t="s">
        <v>187</v>
      </c>
      <c r="X164" s="24">
        <v>377.09999999999968</v>
      </c>
      <c r="Y164" s="444" t="s">
        <v>183</v>
      </c>
      <c r="Z164" s="24">
        <v>569.29999999999995</v>
      </c>
      <c r="AA164" s="444" t="s">
        <v>184</v>
      </c>
      <c r="AB164" s="722">
        <v>708.09999999999991</v>
      </c>
      <c r="AC164" s="444" t="s">
        <v>185</v>
      </c>
      <c r="AD164" s="460"/>
      <c r="AE164" s="24">
        <v>101.30000000000018</v>
      </c>
      <c r="AF164" s="444" t="s">
        <v>187</v>
      </c>
      <c r="AG164" s="24">
        <v>311.49999999999955</v>
      </c>
      <c r="AH164" s="444" t="s">
        <v>183</v>
      </c>
      <c r="AI164" s="24">
        <v>281.30000000000041</v>
      </c>
      <c r="AJ164" s="444" t="s">
        <v>184</v>
      </c>
      <c r="AK164" s="722">
        <v>200.69999999999959</v>
      </c>
      <c r="AL164" s="444" t="s">
        <v>185</v>
      </c>
      <c r="AM164" s="460"/>
      <c r="AN164" s="443">
        <v>307.10000000000002</v>
      </c>
      <c r="AO164" s="444" t="s">
        <v>187</v>
      </c>
      <c r="AP164" s="24">
        <v>171.30000000000018</v>
      </c>
      <c r="AQ164" s="444" t="s">
        <v>183</v>
      </c>
      <c r="AR164" s="24">
        <v>230.80000000000109</v>
      </c>
      <c r="AS164" s="444" t="s">
        <v>184</v>
      </c>
      <c r="AT164" s="444">
        <v>812.09999999999945</v>
      </c>
      <c r="AU164" s="444" t="s">
        <v>185</v>
      </c>
      <c r="AV164" s="460"/>
      <c r="AW164" s="24">
        <v>553.9</v>
      </c>
      <c r="AX164" s="444" t="s">
        <v>187</v>
      </c>
      <c r="AY164" s="24">
        <v>429.70000000000027</v>
      </c>
      <c r="AZ164" s="444" t="s">
        <v>183</v>
      </c>
      <c r="BA164" s="24">
        <v>369.79999999999973</v>
      </c>
      <c r="BB164" s="444" t="s">
        <v>184</v>
      </c>
      <c r="BC164" s="24">
        <v>633.90000000000055</v>
      </c>
      <c r="BD164" s="444" t="s">
        <v>185</v>
      </c>
      <c r="BE164" s="460"/>
      <c r="BF164" s="443">
        <v>664.3</v>
      </c>
      <c r="BG164" s="444" t="s">
        <v>187</v>
      </c>
      <c r="BH164" s="24">
        <v>834.44999999999982</v>
      </c>
      <c r="BI164" s="444" t="s">
        <v>183</v>
      </c>
      <c r="BJ164" s="24">
        <v>443.10000000000036</v>
      </c>
      <c r="BK164" s="444" t="s">
        <v>184</v>
      </c>
      <c r="BL164" s="24">
        <v>1038.3999999999992</v>
      </c>
      <c r="BM164" s="444" t="s">
        <v>185</v>
      </c>
      <c r="BN164" s="460"/>
      <c r="BO164" s="443">
        <v>375.3</v>
      </c>
      <c r="BP164" s="444" t="s">
        <v>187</v>
      </c>
      <c r="BQ164" s="24">
        <v>510.05000000000064</v>
      </c>
      <c r="BR164" s="444" t="s">
        <v>183</v>
      </c>
      <c r="BS164" s="24">
        <v>633.99999999999955</v>
      </c>
      <c r="BT164" s="444" t="s">
        <v>184</v>
      </c>
      <c r="BU164" s="24">
        <v>501.29999999999836</v>
      </c>
      <c r="BV164" s="444" t="s">
        <v>185</v>
      </c>
      <c r="BW164" s="460"/>
      <c r="BX164" s="443">
        <v>0</v>
      </c>
      <c r="BY164" s="444" t="s">
        <v>187</v>
      </c>
      <c r="BZ164" s="443">
        <v>564.20000000000005</v>
      </c>
      <c r="CA164" s="444" t="s">
        <v>183</v>
      </c>
      <c r="CB164" s="663">
        <v>3.8999999999978172</v>
      </c>
      <c r="CC164" s="444" t="s">
        <v>184</v>
      </c>
      <c r="CD164" s="24">
        <v>394.19999999999709</v>
      </c>
      <c r="CE164" s="444" t="s">
        <v>185</v>
      </c>
      <c r="CF164" s="460"/>
      <c r="CG164" s="443">
        <v>703.5</v>
      </c>
      <c r="CH164" s="444" t="s">
        <v>187</v>
      </c>
      <c r="CI164" s="24">
        <v>628.20000000000073</v>
      </c>
      <c r="CJ164" s="444" t="s">
        <v>183</v>
      </c>
      <c r="CK164" s="24"/>
      <c r="CL164" s="444" t="s">
        <v>184</v>
      </c>
      <c r="CM164" s="24">
        <v>196.5</v>
      </c>
      <c r="CN164" s="444" t="s">
        <v>185</v>
      </c>
      <c r="CO164" s="460"/>
      <c r="CP164" s="443">
        <v>257.8</v>
      </c>
      <c r="CQ164" s="444" t="s">
        <v>187</v>
      </c>
      <c r="CR164" s="24">
        <v>221.65000000000055</v>
      </c>
      <c r="CS164" s="444" t="s">
        <v>183</v>
      </c>
      <c r="CT164" s="24"/>
      <c r="CU164" s="444" t="s">
        <v>184</v>
      </c>
      <c r="CV164" s="24">
        <v>433.89999999999782</v>
      </c>
      <c r="CW164" s="444" t="s">
        <v>185</v>
      </c>
      <c r="CX164" s="460"/>
      <c r="CY164" s="443">
        <v>347.6</v>
      </c>
      <c r="CZ164" s="444" t="s">
        <v>187</v>
      </c>
      <c r="DA164" s="24">
        <v>47.199999999999818</v>
      </c>
      <c r="DB164" s="444" t="s">
        <v>183</v>
      </c>
      <c r="DC164" s="24">
        <v>115.49999999999818</v>
      </c>
      <c r="DD164" s="444" t="s">
        <v>184</v>
      </c>
      <c r="DE164" s="24">
        <v>189.39999999999873</v>
      </c>
      <c r="DF164" s="444" t="s">
        <v>185</v>
      </c>
      <c r="DG164" s="460"/>
      <c r="DH164" s="443">
        <v>135.5</v>
      </c>
      <c r="DI164" s="444" t="s">
        <v>187</v>
      </c>
      <c r="DJ164" s="24">
        <v>116.10000000000036</v>
      </c>
      <c r="DK164" s="444" t="s">
        <v>183</v>
      </c>
      <c r="DL164" s="24"/>
      <c r="DM164" s="444" t="s">
        <v>184</v>
      </c>
      <c r="DN164" s="24">
        <v>23.300000000000182</v>
      </c>
      <c r="DO164" s="444" t="s">
        <v>185</v>
      </c>
      <c r="DP164" s="460"/>
      <c r="DQ164" s="443">
        <v>305.8</v>
      </c>
      <c r="DR164" s="444" t="s">
        <v>187</v>
      </c>
      <c r="DS164" s="663">
        <v>231.69999999999982</v>
      </c>
      <c r="DT164" s="444" t="s">
        <v>183</v>
      </c>
      <c r="DU164" s="24">
        <v>381.29999999999745</v>
      </c>
      <c r="DV164" s="444" t="s">
        <v>184</v>
      </c>
      <c r="DW164" s="24">
        <v>476.50000000000091</v>
      </c>
      <c r="DX164" s="444" t="s">
        <v>185</v>
      </c>
      <c r="DY164" s="460"/>
      <c r="DZ164" s="443">
        <v>447.7</v>
      </c>
      <c r="EA164" s="444" t="s">
        <v>187</v>
      </c>
      <c r="EB164" s="24">
        <v>454.69999999999982</v>
      </c>
      <c r="EC164" s="444" t="s">
        <v>183</v>
      </c>
      <c r="ED164" s="24"/>
      <c r="EE164" s="444" t="s">
        <v>184</v>
      </c>
      <c r="EF164" s="24">
        <v>822.90000000000146</v>
      </c>
      <c r="EG164" s="444" t="s">
        <v>185</v>
      </c>
      <c r="EH164" s="460"/>
      <c r="EI164" s="443">
        <v>414.5</v>
      </c>
      <c r="EJ164" s="444" t="s">
        <v>187</v>
      </c>
      <c r="EK164" s="663">
        <v>130.35000000000036</v>
      </c>
      <c r="EL164" s="444" t="s">
        <v>183</v>
      </c>
      <c r="EM164" s="663"/>
      <c r="EN164" s="444" t="s">
        <v>184</v>
      </c>
      <c r="EO164" s="24">
        <v>297.30000000001019</v>
      </c>
      <c r="EP164" s="444" t="s">
        <v>185</v>
      </c>
      <c r="EQ164" s="460"/>
      <c r="ER164" s="443">
        <v>348.1</v>
      </c>
      <c r="ES164" s="444" t="s">
        <v>187</v>
      </c>
      <c r="ET164" s="24">
        <v>116.90000000000327</v>
      </c>
      <c r="EU164" s="444" t="s">
        <v>183</v>
      </c>
      <c r="EV164" s="24"/>
      <c r="EW164" s="444" t="s">
        <v>184</v>
      </c>
      <c r="EX164" s="24">
        <v>511.70000000000073</v>
      </c>
      <c r="EY164" s="444" t="s">
        <v>185</v>
      </c>
      <c r="EZ164" s="460"/>
      <c r="FA164" s="443">
        <v>417.4</v>
      </c>
      <c r="FB164" s="444" t="s">
        <v>187</v>
      </c>
      <c r="FC164" s="663">
        <v>344.00000000000182</v>
      </c>
      <c r="FD164" s="444" t="s">
        <v>183</v>
      </c>
      <c r="FE164" s="663">
        <v>378.70000000000073</v>
      </c>
      <c r="FF164" s="444" t="s">
        <v>184</v>
      </c>
      <c r="FG164" s="24">
        <v>559.70000000000164</v>
      </c>
      <c r="FH164" s="444" t="s">
        <v>185</v>
      </c>
      <c r="FI164" s="460"/>
      <c r="FJ164" s="443">
        <v>388.3</v>
      </c>
      <c r="FK164" s="444" t="s">
        <v>187</v>
      </c>
      <c r="FL164" s="663">
        <v>249.20000000000164</v>
      </c>
      <c r="FM164" s="444" t="s">
        <v>183</v>
      </c>
      <c r="FN164" s="24">
        <v>650.69999999999891</v>
      </c>
      <c r="FO164" s="444" t="s">
        <v>184</v>
      </c>
      <c r="FP164" s="24">
        <v>495.90000000000146</v>
      </c>
      <c r="FQ164" s="444" t="s">
        <v>185</v>
      </c>
      <c r="FR164" s="460"/>
      <c r="FS164" s="443">
        <v>448.1</v>
      </c>
      <c r="FT164" s="444" t="s">
        <v>187</v>
      </c>
      <c r="FU164" s="663">
        <v>474.90000000000146</v>
      </c>
      <c r="FV164" s="444" t="s">
        <v>183</v>
      </c>
      <c r="FW164" s="663"/>
      <c r="FX164" s="444" t="s">
        <v>184</v>
      </c>
      <c r="FY164" s="24">
        <v>244.69999999999891</v>
      </c>
      <c r="FZ164" s="444" t="s">
        <v>185</v>
      </c>
      <c r="GA164" s="460"/>
      <c r="GB164" s="443">
        <v>138.30000000000001</v>
      </c>
      <c r="GC164" s="444" t="s">
        <v>187</v>
      </c>
      <c r="GD164" s="24">
        <v>90.000000000001819</v>
      </c>
      <c r="GE164" s="444" t="s">
        <v>183</v>
      </c>
      <c r="GF164" s="24"/>
      <c r="GG164" s="444" t="s">
        <v>184</v>
      </c>
      <c r="GH164" s="661">
        <v>155.00000000000364</v>
      </c>
      <c r="GI164" s="444" t="s">
        <v>185</v>
      </c>
      <c r="GJ164" s="460"/>
      <c r="GK164" s="443">
        <v>3261.2</v>
      </c>
      <c r="GL164" s="444" t="s">
        <v>187</v>
      </c>
      <c r="GM164" s="663">
        <v>2531.5999999999985</v>
      </c>
      <c r="GN164" s="444" t="s">
        <v>183</v>
      </c>
      <c r="GO164" s="24">
        <v>985.89999999999782</v>
      </c>
      <c r="GP164" s="444" t="s">
        <v>184</v>
      </c>
      <c r="GQ164" s="24">
        <v>2460.8000000000029</v>
      </c>
      <c r="GR164" s="444" t="s">
        <v>185</v>
      </c>
      <c r="GS164" s="460"/>
      <c r="GT164" s="443">
        <v>592.20000000000005</v>
      </c>
      <c r="GU164" s="444" t="s">
        <v>187</v>
      </c>
      <c r="GV164" s="663">
        <v>442.65000000000327</v>
      </c>
      <c r="GW164" s="444" t="s">
        <v>183</v>
      </c>
      <c r="GX164" s="663"/>
      <c r="GY164" s="444" t="s">
        <v>184</v>
      </c>
      <c r="GZ164" s="663"/>
      <c r="HA164" s="444" t="s">
        <v>185</v>
      </c>
      <c r="HB164" s="460"/>
      <c r="HC164" s="443">
        <v>434.2</v>
      </c>
      <c r="HD164" s="444" t="s">
        <v>187</v>
      </c>
      <c r="HE164" s="24">
        <v>236.60000000000036</v>
      </c>
      <c r="HF164" s="444" t="s">
        <v>183</v>
      </c>
      <c r="HG164" s="24">
        <v>931.34999999999945</v>
      </c>
      <c r="HH164" s="444" t="s">
        <v>184</v>
      </c>
      <c r="HI164" s="24">
        <v>303.50000000000182</v>
      </c>
      <c r="HJ164" s="444" t="s">
        <v>185</v>
      </c>
      <c r="HK164" s="460"/>
      <c r="HL164" s="443">
        <v>887.1</v>
      </c>
      <c r="HM164" s="444" t="s">
        <v>187</v>
      </c>
      <c r="HN164" s="663">
        <v>698.70000000000255</v>
      </c>
      <c r="HO164" s="444" t="s">
        <v>183</v>
      </c>
      <c r="HP164" s="663"/>
      <c r="HQ164" s="444" t="s">
        <v>184</v>
      </c>
      <c r="HR164" s="24">
        <v>655.89999999999964</v>
      </c>
      <c r="HS164" s="444" t="s">
        <v>185</v>
      </c>
      <c r="HT164" s="460"/>
      <c r="HU164" s="443">
        <v>3838.3</v>
      </c>
      <c r="HV164" s="444" t="s">
        <v>187</v>
      </c>
      <c r="HW164" s="663">
        <v>3405.7999999999993</v>
      </c>
      <c r="HX164" s="444" t="s">
        <v>183</v>
      </c>
      <c r="HY164" s="24">
        <v>4429.449999999998</v>
      </c>
      <c r="HZ164" s="444" t="s">
        <v>184</v>
      </c>
      <c r="IA164" s="24">
        <v>2688.9000000000015</v>
      </c>
      <c r="IB164" s="444" t="s">
        <v>185</v>
      </c>
      <c r="IC164" s="460"/>
      <c r="ID164" s="443">
        <v>54.8</v>
      </c>
      <c r="IE164" s="444" t="s">
        <v>187</v>
      </c>
      <c r="IF164" s="663">
        <v>36.599999999998545</v>
      </c>
      <c r="IG164" s="444" t="s">
        <v>183</v>
      </c>
      <c r="IH164" s="663"/>
      <c r="II164" s="444" t="s">
        <v>184</v>
      </c>
      <c r="IJ164" s="663"/>
      <c r="IK164" s="444" t="s">
        <v>185</v>
      </c>
      <c r="IL164" s="460"/>
      <c r="IM164" s="443">
        <v>405.8</v>
      </c>
      <c r="IN164" s="444" t="s">
        <v>187</v>
      </c>
      <c r="IO164" s="24">
        <v>192.99999999999636</v>
      </c>
      <c r="IP164" s="444" t="s">
        <v>183</v>
      </c>
      <c r="IQ164" s="24"/>
      <c r="IR164" s="444" t="s">
        <v>184</v>
      </c>
      <c r="IS164" s="24">
        <v>292.19999999999709</v>
      </c>
      <c r="IT164" s="444" t="s">
        <v>185</v>
      </c>
      <c r="IU164" s="460"/>
      <c r="IV164" s="443">
        <v>544.9</v>
      </c>
      <c r="IW164" s="444" t="s">
        <v>187</v>
      </c>
      <c r="IX164" s="663">
        <v>402.10000000000218</v>
      </c>
      <c r="IY164" s="444" t="s">
        <v>183</v>
      </c>
      <c r="IZ164" s="24">
        <v>387.29999999999927</v>
      </c>
      <c r="JA164" s="444" t="s">
        <v>184</v>
      </c>
      <c r="JB164" s="24">
        <v>261.19999999999709</v>
      </c>
      <c r="JC164" s="444" t="s">
        <v>185</v>
      </c>
      <c r="JD164" s="460"/>
      <c r="JE164" s="443">
        <v>549.20000000000005</v>
      </c>
      <c r="JF164" s="444" t="s">
        <v>187</v>
      </c>
      <c r="JG164" s="663">
        <v>231.29999999999927</v>
      </c>
      <c r="JH164" s="444" t="s">
        <v>183</v>
      </c>
      <c r="JI164" s="663">
        <v>390.60000000000036</v>
      </c>
      <c r="JJ164" s="444" t="s">
        <v>184</v>
      </c>
      <c r="JK164" s="24">
        <v>301.59999999999854</v>
      </c>
      <c r="JL164" s="444" t="s">
        <v>185</v>
      </c>
      <c r="JM164" s="460"/>
      <c r="JN164" s="443">
        <v>162.5</v>
      </c>
      <c r="JO164" s="444" t="s">
        <v>187</v>
      </c>
      <c r="JP164" s="663">
        <v>329.34999999999491</v>
      </c>
      <c r="JQ164" s="444" t="s">
        <v>183</v>
      </c>
      <c r="JR164" s="663"/>
      <c r="JS164" s="444" t="s">
        <v>184</v>
      </c>
      <c r="JT164" s="663"/>
      <c r="JU164" s="444" t="s">
        <v>185</v>
      </c>
      <c r="JV164" s="460"/>
      <c r="JW164" s="443">
        <v>2945.5</v>
      </c>
      <c r="JX164" s="444" t="s">
        <v>187</v>
      </c>
      <c r="JY164" s="24">
        <v>2520.4000000000051</v>
      </c>
      <c r="JZ164" s="444" t="s">
        <v>183</v>
      </c>
      <c r="KA164" s="24">
        <v>2447.6000000000458</v>
      </c>
      <c r="KB164" s="444" t="s">
        <v>184</v>
      </c>
      <c r="KC164" s="24">
        <v>2968.9000000000633</v>
      </c>
      <c r="KD164" s="444" t="s">
        <v>185</v>
      </c>
      <c r="KE164" s="460"/>
      <c r="KF164" s="443">
        <v>146.6</v>
      </c>
      <c r="KG164" s="444" t="s">
        <v>187</v>
      </c>
      <c r="KH164" s="24">
        <v>69.299999999999272</v>
      </c>
      <c r="KI164" s="444" t="s">
        <v>183</v>
      </c>
      <c r="KJ164" s="663">
        <v>250.49999999999909</v>
      </c>
      <c r="KK164" s="444" t="s">
        <v>184</v>
      </c>
      <c r="KL164" s="24">
        <v>427.40000000000146</v>
      </c>
      <c r="KM164" s="444" t="s">
        <v>185</v>
      </c>
      <c r="KN164" s="460"/>
      <c r="KO164" s="443">
        <v>266</v>
      </c>
      <c r="KP164" s="444" t="s">
        <v>187</v>
      </c>
      <c r="KQ164" s="663">
        <v>493.49999999999636</v>
      </c>
      <c r="KR164" s="444" t="s">
        <v>183</v>
      </c>
      <c r="KS164" s="663"/>
      <c r="KT164" s="444" t="s">
        <v>184</v>
      </c>
      <c r="KU164" s="663"/>
      <c r="KV164" s="444" t="s">
        <v>185</v>
      </c>
      <c r="KW164" s="460"/>
      <c r="KX164" s="443">
        <v>263.8</v>
      </c>
      <c r="KY164" s="444" t="s">
        <v>187</v>
      </c>
      <c r="KZ164" s="24">
        <v>213.64999999999418</v>
      </c>
      <c r="LA164" s="444" t="s">
        <v>183</v>
      </c>
      <c r="LB164" s="24"/>
      <c r="LC164" s="444" t="s">
        <v>184</v>
      </c>
      <c r="LD164" s="24"/>
      <c r="LE164" s="444" t="s">
        <v>185</v>
      </c>
      <c r="LF164" s="460"/>
      <c r="LG164" s="443">
        <v>75</v>
      </c>
      <c r="LH164" s="444" t="s">
        <v>187</v>
      </c>
      <c r="LI164" s="336">
        <v>275.90000000000236</v>
      </c>
      <c r="LJ164" s="444" t="s">
        <v>183</v>
      </c>
      <c r="LK164" s="336"/>
      <c r="LL164" s="444" t="s">
        <v>184</v>
      </c>
      <c r="LM164" s="24"/>
      <c r="LN164" s="444" t="s">
        <v>185</v>
      </c>
      <c r="LO164" s="460"/>
      <c r="LP164" s="443">
        <v>249.9</v>
      </c>
      <c r="LQ164" s="444" t="s">
        <v>187</v>
      </c>
      <c r="LR164" s="24">
        <v>393.79999999999927</v>
      </c>
      <c r="LS164" s="444" t="s">
        <v>183</v>
      </c>
      <c r="LT164" s="24">
        <v>113.49999999999909</v>
      </c>
      <c r="LU164" s="444" t="s">
        <v>184</v>
      </c>
      <c r="LV164" s="24">
        <v>476.05000000000655</v>
      </c>
      <c r="LW164" s="444" t="s">
        <v>185</v>
      </c>
      <c r="LX164" s="460"/>
      <c r="LY164" s="443">
        <v>267.10000000000002</v>
      </c>
      <c r="LZ164" s="444" t="s">
        <v>187</v>
      </c>
      <c r="MA164" s="24">
        <v>405.80000000000291</v>
      </c>
      <c r="MB164" s="444" t="s">
        <v>183</v>
      </c>
      <c r="MC164" s="24"/>
      <c r="MD164" s="444" t="s">
        <v>184</v>
      </c>
      <c r="ME164" s="24"/>
      <c r="MF164" s="444" t="s">
        <v>185</v>
      </c>
      <c r="MG164" s="460"/>
      <c r="MH164" s="443">
        <v>814.3</v>
      </c>
      <c r="MI164" s="444" t="s">
        <v>187</v>
      </c>
      <c r="MJ164" s="313">
        <v>648.30000000000291</v>
      </c>
      <c r="MK164" s="444" t="s">
        <v>183</v>
      </c>
      <c r="ML164" s="24">
        <v>1142.2499999999982</v>
      </c>
      <c r="MM164" s="444" t="s">
        <v>184</v>
      </c>
      <c r="MN164" s="24">
        <v>1307.9000000000124</v>
      </c>
      <c r="MO164" s="444" t="s">
        <v>185</v>
      </c>
      <c r="MP164" s="460"/>
      <c r="MQ164" s="443">
        <v>330</v>
      </c>
      <c r="MR164" s="444" t="s">
        <v>187</v>
      </c>
      <c r="MS164" s="443">
        <v>244.50000000000728</v>
      </c>
      <c r="MT164" s="444" t="s">
        <v>183</v>
      </c>
      <c r="MU164" s="24">
        <v>260.49999999999272</v>
      </c>
      <c r="MV164" s="444" t="s">
        <v>184</v>
      </c>
      <c r="MW164" s="443">
        <v>263.75000000000728</v>
      </c>
      <c r="MX164" s="444" t="s">
        <v>185</v>
      </c>
      <c r="MY164" s="460"/>
      <c r="MZ164" s="443"/>
      <c r="NA164" s="444" t="s">
        <v>187</v>
      </c>
      <c r="NB164" s="443"/>
      <c r="NC164" s="444" t="s">
        <v>183</v>
      </c>
      <c r="ND164" s="443"/>
      <c r="NE164" s="444" t="s">
        <v>184</v>
      </c>
      <c r="NF164" s="664">
        <v>1533.3999999999978</v>
      </c>
      <c r="NG164" s="444" t="s">
        <v>185</v>
      </c>
      <c r="NH164" s="460"/>
    </row>
    <row r="165" spans="1:372" ht="18">
      <c r="A165" s="665" t="s">
        <v>1955</v>
      </c>
      <c r="B165" s="59">
        <f>SUM(D165:AAP165)</f>
        <v>50532.112500000119</v>
      </c>
      <c r="C165" s="460"/>
      <c r="D165" s="443"/>
      <c r="E165" s="286">
        <f>D164*0.25</f>
        <v>63.375</v>
      </c>
      <c r="F165" s="24"/>
      <c r="G165" s="286">
        <f>F164*0.5</f>
        <v>245.15000000000003</v>
      </c>
      <c r="H165" s="443"/>
      <c r="I165" s="286">
        <f>H164*0.75</f>
        <v>0</v>
      </c>
      <c r="J165" s="443"/>
      <c r="K165" s="286">
        <f>J164*1</f>
        <v>0</v>
      </c>
      <c r="L165" s="460"/>
      <c r="M165" s="443"/>
      <c r="N165" s="286">
        <f>M164*0.25</f>
        <v>53.6</v>
      </c>
      <c r="O165" s="443"/>
      <c r="P165" s="286">
        <f>O164*0.5</f>
        <v>129.64999999999998</v>
      </c>
      <c r="Q165" s="443"/>
      <c r="R165" s="286">
        <f>Q164*0.75</f>
        <v>0</v>
      </c>
      <c r="S165" s="443"/>
      <c r="T165" s="286">
        <f>S164*1</f>
        <v>0</v>
      </c>
      <c r="U165" s="460"/>
      <c r="V165" s="24"/>
      <c r="W165" s="286">
        <f>V164*0.25</f>
        <v>206.57499999999987</v>
      </c>
      <c r="X165" s="443"/>
      <c r="Y165" s="286">
        <f>X164*0.5</f>
        <v>188.54999999999984</v>
      </c>
      <c r="Z165" s="24"/>
      <c r="AA165" s="286">
        <f>Z164*0.75</f>
        <v>426.97499999999997</v>
      </c>
      <c r="AB165" s="24"/>
      <c r="AC165" s="286">
        <f t="shared" ref="AC165:AC196" si="148">AB164*1</f>
        <v>708.09999999999991</v>
      </c>
      <c r="AD165" s="460"/>
      <c r="AE165" s="24"/>
      <c r="AF165" s="286">
        <f>AE164*0.25</f>
        <v>25.325000000000045</v>
      </c>
      <c r="AG165" s="443"/>
      <c r="AH165" s="286">
        <f>AG164*0.5</f>
        <v>155.74999999999977</v>
      </c>
      <c r="AI165" s="443"/>
      <c r="AJ165" s="286">
        <f>AI164*0.75</f>
        <v>210.97500000000031</v>
      </c>
      <c r="AK165" s="443"/>
      <c r="AL165" s="286">
        <f t="shared" ref="AL165:AL196" si="149">AK164*1</f>
        <v>200.69999999999959</v>
      </c>
      <c r="AM165" s="460"/>
      <c r="AN165" s="443"/>
      <c r="AO165" s="286">
        <f>AN164*0.25</f>
        <v>76.775000000000006</v>
      </c>
      <c r="AP165" s="24"/>
      <c r="AQ165" s="286">
        <f>AP164*0.5</f>
        <v>85.650000000000091</v>
      </c>
      <c r="AR165" s="443"/>
      <c r="AS165" s="286">
        <f>AR164*0.75</f>
        <v>173.10000000000082</v>
      </c>
      <c r="AT165" s="443"/>
      <c r="AU165" s="286">
        <f>AT164*1</f>
        <v>812.09999999999945</v>
      </c>
      <c r="AV165" s="460"/>
      <c r="AW165" s="24"/>
      <c r="AX165" s="286">
        <f>AW164*0.25</f>
        <v>138.47499999999999</v>
      </c>
      <c r="AZ165" s="286">
        <f>AY164*0.5</f>
        <v>214.85000000000014</v>
      </c>
      <c r="BB165" s="286">
        <f>BA164*0.75</f>
        <v>277.3499999999998</v>
      </c>
      <c r="BC165" s="24"/>
      <c r="BD165" s="286">
        <f>BC164*1</f>
        <v>633.90000000000055</v>
      </c>
      <c r="BE165" s="460"/>
      <c r="BF165" s="443"/>
      <c r="BG165" s="286">
        <f>BF164*0.25</f>
        <v>166.07499999999999</v>
      </c>
      <c r="BH165" s="24"/>
      <c r="BI165" s="286">
        <f>BH164*0.5</f>
        <v>417.22499999999991</v>
      </c>
      <c r="BJ165" s="443"/>
      <c r="BK165" s="286">
        <f>BJ164*0.75</f>
        <v>332.32500000000027</v>
      </c>
      <c r="BL165" s="443"/>
      <c r="BM165" s="286">
        <f>BL164*1</f>
        <v>1038.3999999999992</v>
      </c>
      <c r="BN165" s="460"/>
      <c r="BO165" s="443"/>
      <c r="BP165" s="286">
        <f>BO164*0.25</f>
        <v>93.825000000000003</v>
      </c>
      <c r="BQ165" s="443"/>
      <c r="BR165" s="286">
        <f>BQ164*0.5</f>
        <v>255.02500000000032</v>
      </c>
      <c r="BS165" s="443"/>
      <c r="BT165" s="286">
        <f>BS164*0.75</f>
        <v>475.49999999999966</v>
      </c>
      <c r="BU165" s="443"/>
      <c r="BV165" s="286">
        <f>BU164*1</f>
        <v>501.29999999999836</v>
      </c>
      <c r="BW165" s="460"/>
      <c r="BX165" s="443"/>
      <c r="BY165" s="286">
        <f>BX164*0.25</f>
        <v>0</v>
      </c>
      <c r="BZ165" s="443"/>
      <c r="CA165" s="286">
        <f>BZ164*0.5</f>
        <v>282.10000000000002</v>
      </c>
      <c r="CB165" s="443"/>
      <c r="CC165" s="286">
        <f>CB164*0.75</f>
        <v>2.9249999999983629</v>
      </c>
      <c r="CD165" s="443"/>
      <c r="CE165" s="286">
        <f>CD164*1</f>
        <v>394.19999999999709</v>
      </c>
      <c r="CF165" s="460"/>
      <c r="CG165" s="443"/>
      <c r="CH165" s="286">
        <f>CG164*0.25</f>
        <v>175.875</v>
      </c>
      <c r="CI165" s="24"/>
      <c r="CJ165" s="286">
        <f>CI164*0.5</f>
        <v>314.10000000000036</v>
      </c>
      <c r="CK165" s="24"/>
      <c r="CL165" s="286">
        <f>CK164*0.75</f>
        <v>0</v>
      </c>
      <c r="CM165" s="24"/>
      <c r="CN165" s="286">
        <f>CM164*1</f>
        <v>196.5</v>
      </c>
      <c r="CO165" s="460"/>
      <c r="CP165" s="443"/>
      <c r="CQ165" s="286">
        <f>CP164*0.25</f>
        <v>64.45</v>
      </c>
      <c r="CR165" s="24"/>
      <c r="CS165" s="286">
        <f>CR164*0.5</f>
        <v>110.82500000000027</v>
      </c>
      <c r="CT165" s="24"/>
      <c r="CU165" s="286">
        <f>CT164*0.75</f>
        <v>0</v>
      </c>
      <c r="CV165" s="24"/>
      <c r="CW165" s="286">
        <f>CV164*1</f>
        <v>433.89999999999782</v>
      </c>
      <c r="CX165" s="460"/>
      <c r="CY165" s="443"/>
      <c r="CZ165" s="286">
        <f>CY164*0.25</f>
        <v>86.9</v>
      </c>
      <c r="DA165" s="24"/>
      <c r="DB165" s="286">
        <f>DA164*0.5</f>
        <v>23.599999999999909</v>
      </c>
      <c r="DC165" s="24"/>
      <c r="DD165" s="286">
        <f>DC164*0.75</f>
        <v>86.624999999998636</v>
      </c>
      <c r="DE165" s="24"/>
      <c r="DF165" s="286">
        <f>DE164*1</f>
        <v>189.39999999999873</v>
      </c>
      <c r="DG165" s="460"/>
      <c r="DH165" s="443"/>
      <c r="DI165" s="286">
        <f>DH164*0.25</f>
        <v>33.875</v>
      </c>
      <c r="DJ165" s="24"/>
      <c r="DK165" s="286">
        <f>DJ164*0.5</f>
        <v>58.050000000000182</v>
      </c>
      <c r="DL165" s="24"/>
      <c r="DM165" s="286">
        <f>DL164*0.75</f>
        <v>0</v>
      </c>
      <c r="DN165" s="24"/>
      <c r="DO165" s="286">
        <f>DN164*1</f>
        <v>23.300000000000182</v>
      </c>
      <c r="DP165" s="460"/>
      <c r="DQ165" s="443"/>
      <c r="DR165" s="286">
        <f>DQ164*0.25</f>
        <v>76.45</v>
      </c>
      <c r="DS165" s="24"/>
      <c r="DT165" s="286">
        <f>DS164*0.5</f>
        <v>115.84999999999991</v>
      </c>
      <c r="DU165" s="24"/>
      <c r="DV165" s="286">
        <f>DU164*0.75</f>
        <v>285.97499999999809</v>
      </c>
      <c r="DW165" s="24"/>
      <c r="DX165" s="286">
        <f>DW164*1</f>
        <v>476.50000000000091</v>
      </c>
      <c r="DY165" s="460"/>
      <c r="DZ165" s="443"/>
      <c r="EA165" s="286">
        <f>DZ164*0.25</f>
        <v>111.925</v>
      </c>
      <c r="EB165" s="24"/>
      <c r="EC165" s="286">
        <f>EB164*0.5</f>
        <v>227.34999999999991</v>
      </c>
      <c r="ED165" s="24"/>
      <c r="EE165" s="286">
        <f>ED164*0.75</f>
        <v>0</v>
      </c>
      <c r="EF165" s="24"/>
      <c r="EG165" s="286">
        <f>EF164*1</f>
        <v>822.90000000000146</v>
      </c>
      <c r="EH165" s="460"/>
      <c r="EI165" s="443"/>
      <c r="EJ165" s="286">
        <f>EI164*0.25</f>
        <v>103.625</v>
      </c>
      <c r="EK165" s="24"/>
      <c r="EL165" s="286">
        <f>EK164*0.5</f>
        <v>65.175000000000182</v>
      </c>
      <c r="EM165" s="24"/>
      <c r="EN165" s="286">
        <f>EM164*0.75</f>
        <v>0</v>
      </c>
      <c r="EO165" s="24"/>
      <c r="EP165" s="286">
        <f>EO164*1</f>
        <v>297.30000000001019</v>
      </c>
      <c r="EQ165" s="460"/>
      <c r="ER165" s="443"/>
      <c r="ES165" s="286">
        <f>ER164*0.25</f>
        <v>87.025000000000006</v>
      </c>
      <c r="ET165" s="24"/>
      <c r="EU165" s="286">
        <f>ET164*0.5</f>
        <v>58.450000000001637</v>
      </c>
      <c r="EV165" s="24"/>
      <c r="EW165" s="286">
        <f>EV164*0.75</f>
        <v>0</v>
      </c>
      <c r="EX165" s="24"/>
      <c r="EY165" s="286">
        <f>EX164*1</f>
        <v>511.70000000000073</v>
      </c>
      <c r="EZ165" s="460"/>
      <c r="FA165" s="443"/>
      <c r="FB165" s="286">
        <f>FA164*0.25</f>
        <v>104.35</v>
      </c>
      <c r="FC165" s="24"/>
      <c r="FD165" s="286">
        <f>FC164*0.5</f>
        <v>172.00000000000091</v>
      </c>
      <c r="FE165" s="443"/>
      <c r="FF165" s="286">
        <f>FE164*0.75</f>
        <v>284.02500000000055</v>
      </c>
      <c r="FG165" s="443"/>
      <c r="FH165" s="286">
        <f>FG164*1</f>
        <v>559.70000000000164</v>
      </c>
      <c r="FI165" s="460"/>
      <c r="FJ165" s="443"/>
      <c r="FK165" s="286">
        <f>FJ164*0.25</f>
        <v>97.075000000000003</v>
      </c>
      <c r="FL165" s="24"/>
      <c r="FM165" s="286">
        <f>FL164*0.5</f>
        <v>124.60000000000082</v>
      </c>
      <c r="FN165" s="24"/>
      <c r="FO165" s="286">
        <f>FN164*0.75</f>
        <v>488.02499999999918</v>
      </c>
      <c r="FP165" s="24"/>
      <c r="FQ165" s="286">
        <f>FP164*1</f>
        <v>495.90000000000146</v>
      </c>
      <c r="FR165" s="460"/>
      <c r="FS165" s="443"/>
      <c r="FT165" s="286">
        <f>FS164*0.25</f>
        <v>112.02500000000001</v>
      </c>
      <c r="FU165" s="24"/>
      <c r="FV165" s="286">
        <f>FU164*0.5</f>
        <v>237.45000000000073</v>
      </c>
      <c r="FW165" s="24"/>
      <c r="FX165" s="286">
        <f>FW164*0.75</f>
        <v>0</v>
      </c>
      <c r="FY165" s="24"/>
      <c r="FZ165" s="286">
        <f>FY164*1</f>
        <v>244.69999999999891</v>
      </c>
      <c r="GA165" s="460"/>
      <c r="GB165" s="443"/>
      <c r="GC165" s="286">
        <f>GB164*0.25</f>
        <v>34.575000000000003</v>
      </c>
      <c r="GD165" s="24"/>
      <c r="GE165" s="286">
        <f>GD164*0.5</f>
        <v>45.000000000000909</v>
      </c>
      <c r="GF165" s="24"/>
      <c r="GG165" s="286">
        <f>GF164*0.75</f>
        <v>0</v>
      </c>
      <c r="GH165" s="24"/>
      <c r="GI165" s="286">
        <f>GH164*1</f>
        <v>155.00000000000364</v>
      </c>
      <c r="GJ165" s="460"/>
      <c r="GK165" s="443"/>
      <c r="GL165" s="286">
        <f>GK164*0.25</f>
        <v>815.3</v>
      </c>
      <c r="GM165" s="24"/>
      <c r="GN165" s="286">
        <f>GM164*0.5</f>
        <v>1265.7999999999993</v>
      </c>
      <c r="GO165" s="24"/>
      <c r="GP165" s="286">
        <f>GO164*0.75</f>
        <v>739.42499999999836</v>
      </c>
      <c r="GQ165" s="24"/>
      <c r="GR165" s="286">
        <f>GQ164*1</f>
        <v>2460.8000000000029</v>
      </c>
      <c r="GS165" s="460"/>
      <c r="GT165" s="443"/>
      <c r="GU165" s="286">
        <f>GT164*0.25</f>
        <v>148.05000000000001</v>
      </c>
      <c r="GV165" s="24"/>
      <c r="GW165" s="286">
        <f>GV164*0.5</f>
        <v>221.32500000000164</v>
      </c>
      <c r="GX165" s="24"/>
      <c r="GY165" s="286">
        <f>GX164*0.75</f>
        <v>0</v>
      </c>
      <c r="GZ165" s="24"/>
      <c r="HA165" s="286">
        <f>GZ164*1</f>
        <v>0</v>
      </c>
      <c r="HB165" s="460"/>
      <c r="HC165" s="443"/>
      <c r="HD165" s="286">
        <f>HC164*0.25</f>
        <v>108.55</v>
      </c>
      <c r="HE165" s="443"/>
      <c r="HF165" s="286">
        <f>HE164*0.5</f>
        <v>118.30000000000018</v>
      </c>
      <c r="HG165" s="443"/>
      <c r="HH165" s="286">
        <f>HG164*0.75</f>
        <v>698.51249999999959</v>
      </c>
      <c r="HI165" s="443"/>
      <c r="HJ165" s="286">
        <f>HI164*1</f>
        <v>303.50000000000182</v>
      </c>
      <c r="HK165" s="460"/>
      <c r="HL165" s="443"/>
      <c r="HM165" s="286">
        <f>HL164*0.25</f>
        <v>221.77500000000001</v>
      </c>
      <c r="HN165" s="443"/>
      <c r="HO165" s="286">
        <f>HN164*0.5</f>
        <v>349.35000000000127</v>
      </c>
      <c r="HP165" s="443"/>
      <c r="HQ165" s="286">
        <f>HP164*0.75</f>
        <v>0</v>
      </c>
      <c r="HR165" s="443"/>
      <c r="HS165" s="286">
        <f>HR164*1</f>
        <v>655.89999999999964</v>
      </c>
      <c r="HT165" s="460"/>
      <c r="HU165" s="443"/>
      <c r="HV165" s="286">
        <f>HU164*0.25</f>
        <v>959.57500000000005</v>
      </c>
      <c r="HW165" s="443"/>
      <c r="HX165" s="286">
        <f>HW164*0.5</f>
        <v>1702.8999999999996</v>
      </c>
      <c r="HY165" s="443"/>
      <c r="HZ165" s="286">
        <f>HY164*0.75</f>
        <v>3322.0874999999987</v>
      </c>
      <c r="IA165" s="443"/>
      <c r="IB165" s="286">
        <f>IA164*1</f>
        <v>2688.9000000000015</v>
      </c>
      <c r="IC165" s="460"/>
      <c r="ID165" s="443"/>
      <c r="IE165" s="286">
        <f>ID164*0.25</f>
        <v>13.7</v>
      </c>
      <c r="IF165" s="443"/>
      <c r="IG165" s="286">
        <f>IF164*0.5</f>
        <v>18.299999999999272</v>
      </c>
      <c r="IH165" s="443"/>
      <c r="II165" s="286">
        <f>IH164*0.75</f>
        <v>0</v>
      </c>
      <c r="IJ165" s="443"/>
      <c r="IK165" s="286">
        <f>IJ164*1</f>
        <v>0</v>
      </c>
      <c r="IL165" s="460"/>
      <c r="IM165" s="443"/>
      <c r="IN165" s="286">
        <f>IM164*0.25</f>
        <v>101.45</v>
      </c>
      <c r="IO165" s="443"/>
      <c r="IP165" s="286">
        <f>IO164*0.5</f>
        <v>96.499999999998181</v>
      </c>
      <c r="IQ165" s="443"/>
      <c r="IR165" s="286">
        <f>IQ164*0.75</f>
        <v>0</v>
      </c>
      <c r="IS165" s="443"/>
      <c r="IT165" s="286">
        <f>IS164*1</f>
        <v>292.19999999999709</v>
      </c>
      <c r="IU165" s="460"/>
      <c r="IV165" s="443"/>
      <c r="IW165" s="286">
        <f>IV164*0.25</f>
        <v>136.22499999999999</v>
      </c>
      <c r="IX165" s="443"/>
      <c r="IY165" s="286">
        <f>IX164*0.5</f>
        <v>201.05000000000109</v>
      </c>
      <c r="IZ165" s="443"/>
      <c r="JA165" s="286">
        <f>IZ164*0.75</f>
        <v>290.47499999999945</v>
      </c>
      <c r="JB165" s="443"/>
      <c r="JC165" s="286">
        <f>JB164*1</f>
        <v>261.19999999999709</v>
      </c>
      <c r="JD165" s="460"/>
      <c r="JE165" s="443"/>
      <c r="JF165" s="286">
        <f>JE164*0.25</f>
        <v>137.30000000000001</v>
      </c>
      <c r="JG165" s="443"/>
      <c r="JH165" s="286">
        <f>JG164*0.5</f>
        <v>115.64999999999964</v>
      </c>
      <c r="JI165" s="443"/>
      <c r="JJ165" s="286">
        <f>JI164*0.75</f>
        <v>292.95000000000027</v>
      </c>
      <c r="JK165" s="443"/>
      <c r="JL165" s="286">
        <f>JK164*1</f>
        <v>301.59999999999854</v>
      </c>
      <c r="JM165" s="460"/>
      <c r="JN165" s="443"/>
      <c r="JO165" s="286">
        <f>JN164*0.25</f>
        <v>40.625</v>
      </c>
      <c r="JP165" s="443"/>
      <c r="JQ165" s="286">
        <f>JP164*0.5</f>
        <v>164.67499999999745</v>
      </c>
      <c r="JR165" s="443"/>
      <c r="JS165" s="286">
        <f>JR164*0.75</f>
        <v>0</v>
      </c>
      <c r="JT165" s="443"/>
      <c r="JU165" s="286">
        <f>JT164*1</f>
        <v>0</v>
      </c>
      <c r="JV165" s="460"/>
      <c r="JW165" s="443"/>
      <c r="JX165" s="286">
        <f>JW164*0.25</f>
        <v>736.375</v>
      </c>
      <c r="JY165" s="443"/>
      <c r="JZ165" s="286">
        <f>JY164*0.5</f>
        <v>1260.2000000000025</v>
      </c>
      <c r="KA165" s="443"/>
      <c r="KB165" s="286">
        <f>KA164*0.75</f>
        <v>1835.7000000000344</v>
      </c>
      <c r="KC165" s="443"/>
      <c r="KD165" s="286">
        <f t="shared" ref="KD165" si="150">KC164*1</f>
        <v>2968.9000000000633</v>
      </c>
      <c r="KE165" s="460"/>
      <c r="KF165" s="443"/>
      <c r="KG165" s="286">
        <f>KF164*0.25</f>
        <v>36.65</v>
      </c>
      <c r="KH165" s="443"/>
      <c r="KI165" s="286">
        <f>KH164*0.5</f>
        <v>34.649999999999636</v>
      </c>
      <c r="KJ165" s="443"/>
      <c r="KK165" s="286">
        <f>KJ164*0.75</f>
        <v>187.87499999999932</v>
      </c>
      <c r="KL165" s="443"/>
      <c r="KM165" s="286">
        <f>KL164*1</f>
        <v>427.40000000000146</v>
      </c>
      <c r="KN165" s="460"/>
      <c r="KO165" s="443"/>
      <c r="KP165" s="286">
        <f>KO164*0.25</f>
        <v>66.5</v>
      </c>
      <c r="KQ165" s="443"/>
      <c r="KR165" s="286">
        <f>KQ164*0.5</f>
        <v>246.74999999999818</v>
      </c>
      <c r="KS165" s="443"/>
      <c r="KT165" s="286">
        <f>KS164*0.75</f>
        <v>0</v>
      </c>
      <c r="KU165" s="443"/>
      <c r="KV165" s="286">
        <f>KU164*1</f>
        <v>0</v>
      </c>
      <c r="KW165" s="460"/>
      <c r="KX165" s="443"/>
      <c r="KY165" s="286">
        <f>KX164*0.25</f>
        <v>65.95</v>
      </c>
      <c r="KZ165" s="443"/>
      <c r="LA165" s="286">
        <f>KZ164*0.5</f>
        <v>106.82499999999709</v>
      </c>
      <c r="LB165" s="443"/>
      <c r="LC165" s="286">
        <f>LB164*0.75</f>
        <v>0</v>
      </c>
      <c r="LD165" s="443"/>
      <c r="LE165" s="286">
        <f>LD164*1</f>
        <v>0</v>
      </c>
      <c r="LF165" s="460"/>
      <c r="LG165" s="443"/>
      <c r="LH165" s="286">
        <f>LG164*0.25</f>
        <v>18.75</v>
      </c>
      <c r="LI165" s="443"/>
      <c r="LJ165" s="286">
        <f>LI164*0.5</f>
        <v>137.95000000000118</v>
      </c>
      <c r="LK165" s="443"/>
      <c r="LL165" s="286">
        <f>LK164*0.75</f>
        <v>0</v>
      </c>
      <c r="LM165" s="443"/>
      <c r="LN165" s="286">
        <f>LM164*1</f>
        <v>0</v>
      </c>
      <c r="LO165" s="460"/>
      <c r="LP165" s="443"/>
      <c r="LQ165" s="286">
        <f>LP164*0.25</f>
        <v>62.475000000000001</v>
      </c>
      <c r="LR165" s="443"/>
      <c r="LS165" s="286">
        <f>LR164*0.5</f>
        <v>196.89999999999964</v>
      </c>
      <c r="LT165" s="443"/>
      <c r="LU165" s="286">
        <f>LT164*0.75</f>
        <v>85.124999999999318</v>
      </c>
      <c r="LV165" s="443"/>
      <c r="LW165" s="286">
        <f>LV164*1</f>
        <v>476.05000000000655</v>
      </c>
      <c r="LX165" s="460"/>
      <c r="LY165" s="443"/>
      <c r="LZ165" s="286">
        <f>LY164*0.25</f>
        <v>66.775000000000006</v>
      </c>
      <c r="MA165" s="443"/>
      <c r="MB165" s="286">
        <f>MA164*0.5</f>
        <v>202.90000000000146</v>
      </c>
      <c r="MC165" s="443"/>
      <c r="MD165" s="286">
        <f>MC164*0.75</f>
        <v>0</v>
      </c>
      <c r="ME165" s="443"/>
      <c r="MF165" s="286">
        <f>ME164*1</f>
        <v>0</v>
      </c>
      <c r="MG165" s="460"/>
      <c r="MH165" s="443"/>
      <c r="MI165" s="286">
        <f>MH164*0.25</f>
        <v>203.57499999999999</v>
      </c>
      <c r="MJ165" s="443"/>
      <c r="MK165" s="286">
        <f>MJ164*0.5</f>
        <v>324.15000000000146</v>
      </c>
      <c r="ML165" s="443"/>
      <c r="MM165" s="286">
        <f>ML164*0.75</f>
        <v>856.68749999999864</v>
      </c>
      <c r="MN165" s="443"/>
      <c r="MO165" s="286">
        <f>MN164*1</f>
        <v>1307.9000000000124</v>
      </c>
      <c r="MP165" s="460"/>
      <c r="MQ165" s="443"/>
      <c r="MR165" s="286">
        <f>MQ164*0.25</f>
        <v>82.5</v>
      </c>
      <c r="MS165" s="443"/>
      <c r="MT165" s="286">
        <f>MS164*0.5</f>
        <v>122.25000000000364</v>
      </c>
      <c r="MU165" s="443"/>
      <c r="MV165" s="286">
        <f>MU164*0.75</f>
        <v>195.37499999999454</v>
      </c>
      <c r="MW165" s="443"/>
      <c r="MX165" s="286">
        <f>MW164*1</f>
        <v>263.75000000000728</v>
      </c>
      <c r="MY165" s="460"/>
      <c r="MZ165" s="443"/>
      <c r="NA165" s="286">
        <f>MZ164*0.25</f>
        <v>0</v>
      </c>
      <c r="NB165" s="443"/>
      <c r="NC165" s="286">
        <f>NB164*0.5</f>
        <v>0</v>
      </c>
      <c r="ND165" s="443"/>
      <c r="NE165" s="286">
        <f>ND164*0.75</f>
        <v>0</v>
      </c>
      <c r="NF165" s="443"/>
      <c r="NG165" s="286">
        <f>NF164*1</f>
        <v>1533.3999999999978</v>
      </c>
      <c r="NH165" s="460"/>
    </row>
    <row r="166" spans="1:372" s="50" customFormat="1" ht="15.75">
      <c r="A166" s="665" t="s">
        <v>3707</v>
      </c>
      <c r="B166" s="256"/>
      <c r="C166" s="255"/>
      <c r="D166" s="305"/>
      <c r="E166" s="463"/>
      <c r="F166" s="178"/>
      <c r="G166" s="463"/>
      <c r="H166" s="305"/>
      <c r="I166" s="463"/>
      <c r="J166" s="305"/>
      <c r="K166" s="305"/>
      <c r="L166" s="255"/>
      <c r="M166" s="305"/>
      <c r="N166" s="463"/>
      <c r="O166" s="305"/>
      <c r="P166" s="463"/>
      <c r="Q166" s="305"/>
      <c r="R166" s="463"/>
      <c r="S166" s="305"/>
      <c r="T166" s="305"/>
      <c r="U166" s="255"/>
      <c r="V166" s="178"/>
      <c r="W166" s="463"/>
      <c r="X166" s="178"/>
      <c r="Y166" s="463"/>
      <c r="Z166" s="178"/>
      <c r="AA166" s="305"/>
      <c r="AB166" s="24"/>
      <c r="AC166" s="48"/>
      <c r="AD166" s="255"/>
      <c r="AE166" s="178"/>
      <c r="AF166" s="355"/>
      <c r="AG166" s="305"/>
      <c r="AH166" s="305"/>
      <c r="AI166" s="305"/>
      <c r="AJ166" s="305"/>
      <c r="AK166" s="305"/>
      <c r="AL166" s="48"/>
      <c r="AM166" s="255"/>
      <c r="AN166" s="305"/>
      <c r="AO166" s="355"/>
      <c r="AP166" s="178"/>
      <c r="AQ166" s="305"/>
      <c r="AR166" s="305"/>
      <c r="AS166" s="305"/>
      <c r="AT166" s="305"/>
      <c r="AU166" s="48"/>
      <c r="AV166" s="255"/>
      <c r="AW166" s="178"/>
      <c r="AX166" s="355"/>
      <c r="AY166" s="178"/>
      <c r="AZ166" s="305"/>
      <c r="BA166" s="178"/>
      <c r="BB166" s="305"/>
      <c r="BC166" s="178"/>
      <c r="BD166" s="48"/>
      <c r="BE166" s="255"/>
      <c r="BF166" s="305"/>
      <c r="BG166" s="355"/>
      <c r="BH166" s="178"/>
      <c r="BI166" s="305"/>
      <c r="BJ166" s="305"/>
      <c r="BK166" s="305"/>
      <c r="BL166" s="305"/>
      <c r="BM166" s="48"/>
      <c r="BN166" s="255"/>
      <c r="BO166" s="305"/>
      <c r="BP166" s="355"/>
      <c r="BQ166" s="305"/>
      <c r="BR166" s="305"/>
      <c r="BS166" s="305"/>
      <c r="BT166" s="305"/>
      <c r="BU166" s="305"/>
      <c r="BV166" s="48"/>
      <c r="BW166" s="255"/>
      <c r="BX166" s="305"/>
      <c r="BY166" s="355"/>
      <c r="BZ166" s="305"/>
      <c r="CA166" s="305"/>
      <c r="CB166" s="305"/>
      <c r="CC166" s="305"/>
      <c r="CD166" s="305"/>
      <c r="CE166" s="48"/>
      <c r="CF166" s="255"/>
      <c r="CG166" s="305"/>
      <c r="CH166" s="355"/>
      <c r="CI166" s="178"/>
      <c r="CJ166" s="305"/>
      <c r="CK166" s="178"/>
      <c r="CL166" s="305"/>
      <c r="CM166" s="178"/>
      <c r="CN166" s="48"/>
      <c r="CO166" s="255"/>
      <c r="CP166" s="305"/>
      <c r="CQ166" s="355"/>
      <c r="CR166" s="178"/>
      <c r="CS166" s="305"/>
      <c r="CT166" s="178"/>
      <c r="CU166" s="305"/>
      <c r="CV166" s="178"/>
      <c r="CW166" s="48"/>
      <c r="CX166" s="255"/>
      <c r="CY166" s="305"/>
      <c r="CZ166" s="355"/>
      <c r="DA166" s="178"/>
      <c r="DB166" s="305"/>
      <c r="DC166" s="178"/>
      <c r="DD166" s="305"/>
      <c r="DE166" s="178"/>
      <c r="DF166" s="48"/>
      <c r="DG166" s="255"/>
      <c r="DH166" s="305"/>
      <c r="DI166" s="355"/>
      <c r="DJ166" s="178"/>
      <c r="DK166" s="305"/>
      <c r="DL166" s="178"/>
      <c r="DM166" s="305"/>
      <c r="DN166" s="178"/>
      <c r="DO166" s="48"/>
      <c r="DP166" s="255"/>
      <c r="DQ166" s="305"/>
      <c r="DR166" s="355"/>
      <c r="DS166" s="178"/>
      <c r="DT166" s="305"/>
      <c r="DU166" s="178"/>
      <c r="DV166" s="305"/>
      <c r="DW166" s="178"/>
      <c r="DX166" s="48"/>
      <c r="DY166" s="255"/>
      <c r="DZ166" s="305"/>
      <c r="EA166" s="355"/>
      <c r="EB166" s="178"/>
      <c r="EC166" s="305"/>
      <c r="ED166" s="178"/>
      <c r="EE166" s="305"/>
      <c r="EF166" s="178"/>
      <c r="EG166" s="48"/>
      <c r="EH166" s="255"/>
      <c r="EI166" s="305"/>
      <c r="EJ166" s="355"/>
      <c r="EK166" s="178"/>
      <c r="EL166" s="305"/>
      <c r="EM166" s="178"/>
      <c r="EN166" s="305"/>
      <c r="EO166" s="178"/>
      <c r="EP166" s="48"/>
      <c r="EQ166" s="255"/>
      <c r="ER166" s="305"/>
      <c r="ES166" s="355"/>
      <c r="ET166" s="178"/>
      <c r="EU166" s="305"/>
      <c r="EV166" s="178"/>
      <c r="EW166" s="305"/>
      <c r="EX166" s="178"/>
      <c r="EY166" s="48"/>
      <c r="EZ166" s="255"/>
      <c r="FA166" s="305"/>
      <c r="FB166" s="355"/>
      <c r="FC166" s="178"/>
      <c r="FD166" s="305"/>
      <c r="FE166" s="305"/>
      <c r="FF166" s="305"/>
      <c r="FG166" s="305"/>
      <c r="FH166" s="48"/>
      <c r="FI166" s="255"/>
      <c r="FJ166" s="305"/>
      <c r="FK166" s="355"/>
      <c r="FL166" s="178"/>
      <c r="FM166" s="305"/>
      <c r="FN166" s="178"/>
      <c r="FO166" s="305"/>
      <c r="FP166" s="178"/>
      <c r="FQ166" s="48"/>
      <c r="FR166" s="255"/>
      <c r="FS166" s="305"/>
      <c r="FT166" s="355"/>
      <c r="FU166" s="178"/>
      <c r="FV166" s="305"/>
      <c r="FW166" s="178"/>
      <c r="FX166" s="305"/>
      <c r="FY166" s="178"/>
      <c r="FZ166" s="48"/>
      <c r="GA166" s="255"/>
      <c r="GB166" s="305"/>
      <c r="GC166" s="355"/>
      <c r="GD166" s="178"/>
      <c r="GE166" s="305"/>
      <c r="GF166" s="178"/>
      <c r="GG166" s="305"/>
      <c r="GH166" s="178"/>
      <c r="GI166" s="48"/>
      <c r="GJ166" s="255"/>
      <c r="GK166" s="305"/>
      <c r="GL166" s="355"/>
      <c r="GM166" s="178"/>
      <c r="GN166" s="305"/>
      <c r="GO166" s="178"/>
      <c r="GP166" s="305"/>
      <c r="GQ166" s="178"/>
      <c r="GR166" s="48"/>
      <c r="GS166" s="255"/>
      <c r="GT166" s="305"/>
      <c r="GU166" s="355"/>
      <c r="GV166" s="178"/>
      <c r="GW166" s="305"/>
      <c r="GX166" s="178"/>
      <c r="GY166" s="305"/>
      <c r="GZ166" s="178"/>
      <c r="HA166" s="305"/>
      <c r="HB166" s="255"/>
      <c r="HC166" s="305"/>
      <c r="HD166" s="355"/>
      <c r="HE166" s="305"/>
      <c r="HF166" s="305"/>
      <c r="HG166" s="305"/>
      <c r="HH166" s="305"/>
      <c r="HI166" s="305"/>
      <c r="HJ166" s="48"/>
      <c r="HK166" s="255"/>
      <c r="HL166" s="305"/>
      <c r="HM166" s="355"/>
      <c r="HN166" s="305"/>
      <c r="HO166" s="305"/>
      <c r="HP166" s="305"/>
      <c r="HQ166" s="305"/>
      <c r="HR166" s="305"/>
      <c r="HS166" s="48"/>
      <c r="HT166" s="255"/>
      <c r="HU166" s="305"/>
      <c r="HV166" s="355"/>
      <c r="HW166" s="305"/>
      <c r="HX166" s="305"/>
      <c r="HY166" s="305"/>
      <c r="HZ166" s="305"/>
      <c r="IA166" s="305"/>
      <c r="IB166" s="48"/>
      <c r="IC166" s="255"/>
      <c r="ID166" s="305"/>
      <c r="IE166" s="355"/>
      <c r="IF166" s="305"/>
      <c r="IG166" s="305"/>
      <c r="IH166" s="305"/>
      <c r="II166" s="305"/>
      <c r="IJ166" s="305"/>
      <c r="IK166" s="305"/>
      <c r="IL166" s="255"/>
      <c r="IM166" s="305"/>
      <c r="IN166" s="355"/>
      <c r="IO166" s="305"/>
      <c r="IP166" s="305"/>
      <c r="IQ166" s="305"/>
      <c r="IR166" s="305"/>
      <c r="IS166" s="305"/>
      <c r="IT166" s="48"/>
      <c r="IU166" s="255"/>
      <c r="IV166" s="305"/>
      <c r="IW166" s="355"/>
      <c r="IX166" s="305"/>
      <c r="IY166" s="305"/>
      <c r="IZ166" s="305"/>
      <c r="JA166" s="305"/>
      <c r="JB166" s="305"/>
      <c r="JC166" s="48"/>
      <c r="JD166" s="255"/>
      <c r="JE166" s="305"/>
      <c r="JF166" s="355"/>
      <c r="JG166" s="305"/>
      <c r="JH166" s="305"/>
      <c r="JI166" s="305"/>
      <c r="JJ166" s="305"/>
      <c r="JK166" s="305"/>
      <c r="JL166" s="48"/>
      <c r="JM166" s="255"/>
      <c r="JN166" s="305"/>
      <c r="JO166" s="355"/>
      <c r="JP166" s="305"/>
      <c r="JQ166" s="305"/>
      <c r="JR166" s="305"/>
      <c r="JS166" s="305"/>
      <c r="JT166" s="305"/>
      <c r="JU166" s="305"/>
      <c r="JV166" s="255"/>
      <c r="JW166" s="305"/>
      <c r="JX166" s="355"/>
      <c r="JY166" s="305"/>
      <c r="JZ166" s="305"/>
      <c r="KA166" s="305"/>
      <c r="KB166" s="305"/>
      <c r="KC166" s="305"/>
      <c r="KD166" s="48"/>
      <c r="KE166" s="255"/>
      <c r="KF166" s="305"/>
      <c r="KG166" s="355"/>
      <c r="KH166" s="305"/>
      <c r="KI166" s="305"/>
      <c r="KJ166" s="305"/>
      <c r="KK166" s="305"/>
      <c r="KL166" s="305"/>
      <c r="KM166" s="48"/>
      <c r="KN166" s="255"/>
      <c r="KO166" s="305"/>
      <c r="KP166" s="355"/>
      <c r="KQ166" s="305"/>
      <c r="KR166" s="305"/>
      <c r="KS166" s="305"/>
      <c r="KT166" s="305"/>
      <c r="KU166" s="305"/>
      <c r="KV166" s="305"/>
      <c r="KW166" s="255"/>
      <c r="KX166" s="305"/>
      <c r="KY166" s="355"/>
      <c r="KZ166" s="305"/>
      <c r="LA166" s="305"/>
      <c r="LB166" s="305"/>
      <c r="LC166" s="305"/>
      <c r="LD166" s="305"/>
      <c r="LE166" s="305"/>
      <c r="LF166" s="255"/>
      <c r="LG166" s="305"/>
      <c r="LH166" s="355"/>
      <c r="LI166" s="305"/>
      <c r="LJ166" s="305"/>
      <c r="LK166" s="305"/>
      <c r="LL166" s="305"/>
      <c r="LM166" s="305"/>
      <c r="LN166" s="48"/>
      <c r="LO166" s="255"/>
      <c r="LP166" s="305"/>
      <c r="LQ166" s="355"/>
      <c r="LR166" s="305"/>
      <c r="LS166" s="305"/>
      <c r="LT166" s="305"/>
      <c r="LU166" s="305"/>
      <c r="LV166" s="305"/>
      <c r="LW166" s="48"/>
      <c r="LX166" s="255"/>
      <c r="LY166" s="305"/>
      <c r="LZ166" s="355"/>
      <c r="MA166" s="305"/>
      <c r="MB166" s="305"/>
      <c r="MC166" s="305"/>
      <c r="MD166" s="305"/>
      <c r="ME166" s="305"/>
      <c r="MF166" s="305"/>
      <c r="MG166" s="255"/>
      <c r="MH166" s="305"/>
      <c r="MI166" s="355"/>
      <c r="MJ166" s="305"/>
      <c r="MK166" s="305"/>
      <c r="ML166" s="305"/>
      <c r="MM166" s="305"/>
      <c r="MN166" s="305"/>
      <c r="MO166" s="48"/>
      <c r="MP166" s="255"/>
      <c r="MQ166" s="305"/>
      <c r="MR166" s="355"/>
      <c r="MS166" s="305"/>
      <c r="MT166" s="305"/>
      <c r="MU166" s="305"/>
      <c r="MV166" s="305"/>
      <c r="MW166" s="305"/>
      <c r="MX166" s="48"/>
      <c r="MY166" s="255"/>
      <c r="MZ166" s="305"/>
      <c r="NA166" s="355"/>
      <c r="NB166" s="305"/>
      <c r="NC166" s="305"/>
      <c r="ND166" s="305"/>
      <c r="NE166" s="305"/>
      <c r="NF166" s="305"/>
      <c r="NG166" s="48"/>
      <c r="NH166" s="255"/>
    </row>
    <row r="167" spans="1:372" ht="18">
      <c r="A167" s="538" t="s">
        <v>857</v>
      </c>
      <c r="B167" s="59"/>
      <c r="C167" s="460"/>
      <c r="D167" s="443">
        <v>495.2</v>
      </c>
      <c r="E167" s="444" t="s">
        <v>187</v>
      </c>
      <c r="F167" s="24"/>
      <c r="G167" s="444" t="s">
        <v>183</v>
      </c>
      <c r="H167" s="443"/>
      <c r="I167" s="444" t="s">
        <v>184</v>
      </c>
      <c r="J167" s="443"/>
      <c r="K167" s="444" t="s">
        <v>185</v>
      </c>
      <c r="L167" s="460"/>
      <c r="M167" s="443">
        <v>83.3</v>
      </c>
      <c r="N167" s="444" t="s">
        <v>187</v>
      </c>
      <c r="O167" s="443"/>
      <c r="P167" s="444" t="s">
        <v>183</v>
      </c>
      <c r="Q167" s="443"/>
      <c r="R167" s="444" t="s">
        <v>184</v>
      </c>
      <c r="S167" s="443"/>
      <c r="T167" s="444" t="s">
        <v>185</v>
      </c>
      <c r="U167" s="460"/>
      <c r="V167" s="24">
        <v>418.49999999999977</v>
      </c>
      <c r="W167" s="444" t="s">
        <v>187</v>
      </c>
      <c r="X167" s="24"/>
      <c r="Y167" s="444" t="s">
        <v>183</v>
      </c>
      <c r="Z167" s="24"/>
      <c r="AA167" s="444" t="s">
        <v>184</v>
      </c>
      <c r="AC167" s="444" t="s">
        <v>185</v>
      </c>
      <c r="AD167" s="460"/>
      <c r="AE167" s="24">
        <v>182.09999999999968</v>
      </c>
      <c r="AF167" s="444" t="s">
        <v>187</v>
      </c>
      <c r="AG167" s="443"/>
      <c r="AH167" s="444" t="s">
        <v>183</v>
      </c>
      <c r="AI167" s="443"/>
      <c r="AJ167" s="444" t="s">
        <v>184</v>
      </c>
      <c r="AK167" s="443"/>
      <c r="AL167" s="444" t="s">
        <v>185</v>
      </c>
      <c r="AM167" s="460"/>
      <c r="AN167" s="443"/>
      <c r="AO167" s="444" t="s">
        <v>187</v>
      </c>
      <c r="AP167" s="24">
        <v>207.49999999999955</v>
      </c>
      <c r="AQ167" s="444" t="s">
        <v>183</v>
      </c>
      <c r="AR167" s="443"/>
      <c r="AS167" s="444" t="s">
        <v>184</v>
      </c>
      <c r="AT167" s="443"/>
      <c r="AU167" s="444" t="s">
        <v>185</v>
      </c>
      <c r="AV167" s="460"/>
      <c r="AW167" s="24"/>
      <c r="AX167" s="444" t="s">
        <v>187</v>
      </c>
      <c r="AY167" s="24">
        <v>604.90000000000009</v>
      </c>
      <c r="AZ167" s="444" t="s">
        <v>183</v>
      </c>
      <c r="BB167" s="444" t="s">
        <v>184</v>
      </c>
      <c r="BC167" s="24"/>
      <c r="BD167" s="444" t="s">
        <v>185</v>
      </c>
      <c r="BE167" s="460"/>
      <c r="BF167" s="443"/>
      <c r="BG167" s="444" t="s">
        <v>187</v>
      </c>
      <c r="BH167" s="24">
        <v>676.89999999999918</v>
      </c>
      <c r="BI167" s="444" t="s">
        <v>183</v>
      </c>
      <c r="BJ167" s="443"/>
      <c r="BK167" s="444" t="s">
        <v>184</v>
      </c>
      <c r="BL167" s="443"/>
      <c r="BM167" s="444" t="s">
        <v>185</v>
      </c>
      <c r="BN167" s="460"/>
      <c r="BO167" s="443"/>
      <c r="BP167" s="444" t="s">
        <v>187</v>
      </c>
      <c r="BQ167" s="24">
        <v>451.39999999999918</v>
      </c>
      <c r="BR167" s="444" t="s">
        <v>183</v>
      </c>
      <c r="BS167" s="24"/>
      <c r="BT167" s="444" t="s">
        <v>184</v>
      </c>
      <c r="BU167" s="24"/>
      <c r="BV167" s="444" t="s">
        <v>185</v>
      </c>
      <c r="BW167" s="460"/>
      <c r="BX167" s="443"/>
      <c r="BY167" s="444" t="s">
        <v>187</v>
      </c>
      <c r="BZ167" s="443">
        <v>0</v>
      </c>
      <c r="CA167" s="444" t="s">
        <v>183</v>
      </c>
      <c r="CB167" s="443"/>
      <c r="CC167" s="444" t="s">
        <v>184</v>
      </c>
      <c r="CD167" s="443"/>
      <c r="CE167" s="444" t="s">
        <v>185</v>
      </c>
      <c r="CF167" s="460"/>
      <c r="CG167" s="443"/>
      <c r="CH167" s="444" t="s">
        <v>187</v>
      </c>
      <c r="CI167" s="24">
        <v>553.400000000001</v>
      </c>
      <c r="CJ167" s="444" t="s">
        <v>183</v>
      </c>
      <c r="CK167" s="24"/>
      <c r="CL167" s="444" t="s">
        <v>184</v>
      </c>
      <c r="CM167" s="24"/>
      <c r="CN167" s="444" t="s">
        <v>185</v>
      </c>
      <c r="CO167" s="460"/>
      <c r="CP167" s="443"/>
      <c r="CQ167" s="444" t="s">
        <v>187</v>
      </c>
      <c r="CR167" s="24">
        <v>142.19999999999936</v>
      </c>
      <c r="CS167" s="444" t="s">
        <v>183</v>
      </c>
      <c r="CT167" s="24"/>
      <c r="CU167" s="444" t="s">
        <v>184</v>
      </c>
      <c r="CV167" s="24"/>
      <c r="CW167" s="444" t="s">
        <v>185</v>
      </c>
      <c r="CX167" s="460"/>
      <c r="CY167" s="443"/>
      <c r="CZ167" s="444" t="s">
        <v>187</v>
      </c>
      <c r="DA167" s="24">
        <v>186.70000000000073</v>
      </c>
      <c r="DB167" s="444" t="s">
        <v>183</v>
      </c>
      <c r="DC167" s="24"/>
      <c r="DD167" s="444" t="s">
        <v>184</v>
      </c>
      <c r="DE167" s="24"/>
      <c r="DF167" s="444" t="s">
        <v>185</v>
      </c>
      <c r="DG167" s="460"/>
      <c r="DH167" s="443"/>
      <c r="DI167" s="444" t="s">
        <v>187</v>
      </c>
      <c r="DJ167" s="24">
        <v>115.50000000000091</v>
      </c>
      <c r="DK167" s="444" t="s">
        <v>183</v>
      </c>
      <c r="DL167" s="24"/>
      <c r="DM167" s="444" t="s">
        <v>184</v>
      </c>
      <c r="DN167" s="24"/>
      <c r="DO167" s="444" t="s">
        <v>185</v>
      </c>
      <c r="DP167" s="460"/>
      <c r="DQ167" s="443"/>
      <c r="DR167" s="444" t="s">
        <v>187</v>
      </c>
      <c r="DS167" s="663">
        <v>234.20000000000073</v>
      </c>
      <c r="DT167" s="444" t="s">
        <v>183</v>
      </c>
      <c r="DU167" s="663"/>
      <c r="DV167" s="444" t="s">
        <v>184</v>
      </c>
      <c r="DW167" s="663"/>
      <c r="DX167" s="444" t="s">
        <v>185</v>
      </c>
      <c r="DY167" s="460"/>
      <c r="DZ167" s="443"/>
      <c r="EA167" s="444" t="s">
        <v>187</v>
      </c>
      <c r="EB167" s="24">
        <v>389.10000000000036</v>
      </c>
      <c r="EC167" s="444" t="s">
        <v>183</v>
      </c>
      <c r="ED167" s="24"/>
      <c r="EE167" s="444" t="s">
        <v>184</v>
      </c>
      <c r="EF167" s="24"/>
      <c r="EG167" s="444" t="s">
        <v>185</v>
      </c>
      <c r="EH167" s="460"/>
      <c r="EI167" s="443"/>
      <c r="EJ167" s="444" t="s">
        <v>187</v>
      </c>
      <c r="EK167" s="663">
        <v>141.50000000000091</v>
      </c>
      <c r="EL167" s="444" t="s">
        <v>183</v>
      </c>
      <c r="EM167" s="663"/>
      <c r="EN167" s="444" t="s">
        <v>184</v>
      </c>
      <c r="EO167" s="663"/>
      <c r="EP167" s="444" t="s">
        <v>185</v>
      </c>
      <c r="EQ167" s="460"/>
      <c r="ER167" s="443"/>
      <c r="ES167" s="444" t="s">
        <v>187</v>
      </c>
      <c r="ET167" s="24">
        <v>236.90000000000055</v>
      </c>
      <c r="EU167" s="444" t="s">
        <v>183</v>
      </c>
      <c r="EV167" s="24"/>
      <c r="EW167" s="444" t="s">
        <v>184</v>
      </c>
      <c r="EX167" s="24"/>
      <c r="EY167" s="444" t="s">
        <v>185</v>
      </c>
      <c r="EZ167" s="460"/>
      <c r="FA167" s="443"/>
      <c r="FB167" s="444" t="s">
        <v>187</v>
      </c>
      <c r="FC167" s="663">
        <v>235.19999999999891</v>
      </c>
      <c r="FD167" s="444" t="s">
        <v>183</v>
      </c>
      <c r="FE167" s="443"/>
      <c r="FF167" s="444" t="s">
        <v>184</v>
      </c>
      <c r="FG167" s="443"/>
      <c r="FH167" s="444" t="s">
        <v>185</v>
      </c>
      <c r="FI167" s="460"/>
      <c r="FJ167" s="443"/>
      <c r="FK167" s="444" t="s">
        <v>187</v>
      </c>
      <c r="FL167" s="663">
        <v>331.29999999999927</v>
      </c>
      <c r="FM167" s="444" t="s">
        <v>183</v>
      </c>
      <c r="FN167" s="663"/>
      <c r="FO167" s="444" t="s">
        <v>184</v>
      </c>
      <c r="FP167" s="663"/>
      <c r="FQ167" s="444" t="s">
        <v>185</v>
      </c>
      <c r="FR167" s="460"/>
      <c r="FS167" s="443"/>
      <c r="FT167" s="444" t="s">
        <v>187</v>
      </c>
      <c r="FU167" s="663">
        <v>147.59999999999854</v>
      </c>
      <c r="FV167" s="444" t="s">
        <v>183</v>
      </c>
      <c r="FW167" s="663"/>
      <c r="FX167" s="444" t="s">
        <v>184</v>
      </c>
      <c r="FY167" s="663"/>
      <c r="FZ167" s="444" t="s">
        <v>185</v>
      </c>
      <c r="GA167" s="460"/>
      <c r="GB167" s="443"/>
      <c r="GC167" s="444" t="s">
        <v>187</v>
      </c>
      <c r="GD167" s="24">
        <v>111.19999999999891</v>
      </c>
      <c r="GE167" s="444" t="s">
        <v>183</v>
      </c>
      <c r="GF167" s="24"/>
      <c r="GG167" s="444" t="s">
        <v>184</v>
      </c>
      <c r="GH167" s="24"/>
      <c r="GI167" s="444" t="s">
        <v>185</v>
      </c>
      <c r="GJ167" s="460"/>
      <c r="GK167" s="443"/>
      <c r="GL167" s="444" t="s">
        <v>187</v>
      </c>
      <c r="GM167" s="663">
        <v>2037.1500000000005</v>
      </c>
      <c r="GN167" s="444" t="s">
        <v>183</v>
      </c>
      <c r="GO167" s="663"/>
      <c r="GP167" s="444" t="s">
        <v>184</v>
      </c>
      <c r="GQ167" s="663"/>
      <c r="GR167" s="444" t="s">
        <v>185</v>
      </c>
      <c r="GS167" s="460"/>
      <c r="GT167" s="443"/>
      <c r="GU167" s="444" t="s">
        <v>187</v>
      </c>
      <c r="GV167" s="663">
        <v>273.39999999999873</v>
      </c>
      <c r="GW167" s="444" t="s">
        <v>183</v>
      </c>
      <c r="GX167" s="663"/>
      <c r="GY167" s="444" t="s">
        <v>184</v>
      </c>
      <c r="GZ167" s="663"/>
      <c r="HA167" s="444" t="s">
        <v>185</v>
      </c>
      <c r="HB167" s="460"/>
      <c r="HC167" s="443"/>
      <c r="HD167" s="444" t="s">
        <v>187</v>
      </c>
      <c r="HE167" s="24">
        <v>575.79999999999927</v>
      </c>
      <c r="HF167" s="444" t="s">
        <v>183</v>
      </c>
      <c r="HG167" s="24"/>
      <c r="HH167" s="444" t="s">
        <v>184</v>
      </c>
      <c r="HI167" s="24"/>
      <c r="HJ167" s="444" t="s">
        <v>185</v>
      </c>
      <c r="HK167" s="460"/>
      <c r="HL167" s="443"/>
      <c r="HM167" s="444" t="s">
        <v>187</v>
      </c>
      <c r="HN167" s="663">
        <v>684.29999999999745</v>
      </c>
      <c r="HO167" s="444" t="s">
        <v>183</v>
      </c>
      <c r="HP167" s="663"/>
      <c r="HQ167" s="444" t="s">
        <v>184</v>
      </c>
      <c r="HR167" s="663"/>
      <c r="HS167" s="444" t="s">
        <v>185</v>
      </c>
      <c r="HT167" s="460"/>
      <c r="HU167" s="443"/>
      <c r="HV167" s="444" t="s">
        <v>187</v>
      </c>
      <c r="HW167" s="663">
        <v>2604.0499999999993</v>
      </c>
      <c r="HX167" s="444" t="s">
        <v>183</v>
      </c>
      <c r="HY167" s="443"/>
      <c r="HZ167" s="444" t="s">
        <v>184</v>
      </c>
      <c r="IA167" s="443"/>
      <c r="IB167" s="444" t="s">
        <v>185</v>
      </c>
      <c r="IC167" s="460"/>
      <c r="ID167" s="443"/>
      <c r="IE167" s="444" t="s">
        <v>187</v>
      </c>
      <c r="IF167" s="663">
        <v>149.99999999999636</v>
      </c>
      <c r="IG167" s="444" t="s">
        <v>183</v>
      </c>
      <c r="IH167" s="663"/>
      <c r="II167" s="444" t="s">
        <v>184</v>
      </c>
      <c r="IJ167" s="663"/>
      <c r="IK167" s="444" t="s">
        <v>185</v>
      </c>
      <c r="IL167" s="460"/>
      <c r="IM167" s="443"/>
      <c r="IN167" s="444" t="s">
        <v>187</v>
      </c>
      <c r="IO167" s="24">
        <v>263.69999999999709</v>
      </c>
      <c r="IP167" s="444" t="s">
        <v>183</v>
      </c>
      <c r="IQ167" s="24"/>
      <c r="IR167" s="444" t="s">
        <v>184</v>
      </c>
      <c r="IS167" s="24"/>
      <c r="IT167" s="444" t="s">
        <v>185</v>
      </c>
      <c r="IU167" s="460"/>
      <c r="IV167" s="443"/>
      <c r="IW167" s="444" t="s">
        <v>187</v>
      </c>
      <c r="IX167" s="663">
        <v>72.299999999997453</v>
      </c>
      <c r="IY167" s="444" t="s">
        <v>183</v>
      </c>
      <c r="IZ167" s="663"/>
      <c r="JA167" s="444" t="s">
        <v>184</v>
      </c>
      <c r="JB167" s="663"/>
      <c r="JC167" s="444" t="s">
        <v>185</v>
      </c>
      <c r="JD167" s="460"/>
      <c r="JE167" s="443"/>
      <c r="JF167" s="444" t="s">
        <v>187</v>
      </c>
      <c r="JG167" s="663">
        <v>503.49999999999636</v>
      </c>
      <c r="JH167" s="444" t="s">
        <v>183</v>
      </c>
      <c r="JI167" s="443"/>
      <c r="JJ167" s="444" t="s">
        <v>184</v>
      </c>
      <c r="JK167" s="443"/>
      <c r="JL167" s="444" t="s">
        <v>185</v>
      </c>
      <c r="JM167" s="460"/>
      <c r="JN167" s="443"/>
      <c r="JO167" s="444" t="s">
        <v>187</v>
      </c>
      <c r="JP167" s="663">
        <v>162.49999999999636</v>
      </c>
      <c r="JQ167" s="444" t="s">
        <v>183</v>
      </c>
      <c r="JR167" s="663"/>
      <c r="JS167" s="444" t="s">
        <v>184</v>
      </c>
      <c r="JT167" s="663"/>
      <c r="JU167" s="444" t="s">
        <v>185</v>
      </c>
      <c r="JV167" s="460"/>
      <c r="JW167" s="443"/>
      <c r="JX167" s="444" t="s">
        <v>187</v>
      </c>
      <c r="JY167" s="24">
        <v>713.79999999999927</v>
      </c>
      <c r="JZ167" s="444" t="s">
        <v>183</v>
      </c>
      <c r="KA167" s="443"/>
      <c r="KB167" s="444" t="s">
        <v>184</v>
      </c>
      <c r="KC167" s="443"/>
      <c r="KD167" s="444" t="s">
        <v>185</v>
      </c>
      <c r="KE167" s="460"/>
      <c r="KF167" s="443"/>
      <c r="KG167" s="444" t="s">
        <v>187</v>
      </c>
      <c r="KH167" s="24">
        <v>239.89999999999964</v>
      </c>
      <c r="KI167" s="444" t="s">
        <v>183</v>
      </c>
      <c r="KJ167" s="443"/>
      <c r="KK167" s="444" t="s">
        <v>184</v>
      </c>
      <c r="KL167" s="443"/>
      <c r="KM167" s="444" t="s">
        <v>185</v>
      </c>
      <c r="KN167" s="460"/>
      <c r="KO167" s="443"/>
      <c r="KP167" s="444" t="s">
        <v>187</v>
      </c>
      <c r="KQ167" s="663">
        <v>525</v>
      </c>
      <c r="KR167" s="444" t="s">
        <v>183</v>
      </c>
      <c r="KS167" s="663"/>
      <c r="KT167" s="444" t="s">
        <v>184</v>
      </c>
      <c r="KU167" s="663"/>
      <c r="KV167" s="444" t="s">
        <v>185</v>
      </c>
      <c r="KW167" s="460"/>
      <c r="KX167" s="443"/>
      <c r="KY167" s="444" t="s">
        <v>187</v>
      </c>
      <c r="KZ167" s="24">
        <v>376.70000000000073</v>
      </c>
      <c r="LA167" s="444" t="s">
        <v>183</v>
      </c>
      <c r="LB167" s="24"/>
      <c r="LC167" s="444" t="s">
        <v>184</v>
      </c>
      <c r="LD167" s="24"/>
      <c r="LE167" s="444" t="s">
        <v>185</v>
      </c>
      <c r="LF167" s="460"/>
      <c r="LG167" s="443"/>
      <c r="LH167" s="444" t="s">
        <v>187</v>
      </c>
      <c r="LI167" s="336">
        <v>349.30000000000018</v>
      </c>
      <c r="LJ167" s="444" t="s">
        <v>183</v>
      </c>
      <c r="LK167" s="336"/>
      <c r="LL167" s="444" t="s">
        <v>184</v>
      </c>
      <c r="LM167" s="336"/>
      <c r="LN167" s="444" t="s">
        <v>185</v>
      </c>
      <c r="LO167" s="460"/>
      <c r="LP167" s="443"/>
      <c r="LQ167" s="444" t="s">
        <v>187</v>
      </c>
      <c r="LR167" s="24">
        <v>212.20000000000073</v>
      </c>
      <c r="LS167" s="444" t="s">
        <v>183</v>
      </c>
      <c r="LT167" s="443"/>
      <c r="LU167" s="444" t="s">
        <v>184</v>
      </c>
      <c r="LV167" s="443"/>
      <c r="LW167" s="444" t="s">
        <v>185</v>
      </c>
      <c r="LX167" s="460"/>
      <c r="LY167" s="443"/>
      <c r="LZ167" s="444" t="s">
        <v>187</v>
      </c>
      <c r="MA167" s="24">
        <v>39.200000000000728</v>
      </c>
      <c r="MB167" s="444" t="s">
        <v>183</v>
      </c>
      <c r="MC167" s="24"/>
      <c r="MD167" s="444" t="s">
        <v>184</v>
      </c>
      <c r="ME167" s="24"/>
      <c r="MF167" s="444" t="s">
        <v>185</v>
      </c>
      <c r="MG167" s="460"/>
      <c r="MH167" s="443"/>
      <c r="MI167" s="444" t="s">
        <v>187</v>
      </c>
      <c r="MJ167" s="313">
        <v>520.70000000000073</v>
      </c>
      <c r="MK167" s="444" t="s">
        <v>183</v>
      </c>
      <c r="ML167" s="443"/>
      <c r="MM167" s="444" t="s">
        <v>184</v>
      </c>
      <c r="MN167" s="443"/>
      <c r="MO167" s="444" t="s">
        <v>185</v>
      </c>
      <c r="MP167" s="460"/>
      <c r="MQ167" s="443"/>
      <c r="MR167" s="444" t="s">
        <v>187</v>
      </c>
      <c r="MS167" s="443">
        <v>177.49999999999636</v>
      </c>
      <c r="MT167" s="444" t="s">
        <v>183</v>
      </c>
      <c r="MU167" s="443"/>
      <c r="MV167" s="444" t="s">
        <v>184</v>
      </c>
      <c r="MW167" s="443"/>
      <c r="MX167" s="444" t="s">
        <v>185</v>
      </c>
      <c r="MY167" s="460"/>
      <c r="MZ167" s="443"/>
      <c r="NA167" s="444" t="s">
        <v>187</v>
      </c>
      <c r="NB167" s="443"/>
      <c r="NC167" s="444" t="s">
        <v>183</v>
      </c>
      <c r="ND167" s="443"/>
      <c r="NE167" s="444" t="s">
        <v>184</v>
      </c>
      <c r="NF167" s="443"/>
      <c r="NG167" s="444" t="s">
        <v>185</v>
      </c>
      <c r="NH167" s="460"/>
    </row>
    <row r="168" spans="1:372" ht="18">
      <c r="A168" s="665">
        <v>2019</v>
      </c>
      <c r="B168" s="59">
        <f>SUM(D168:AAP168)</f>
        <v>7918.0249999999869</v>
      </c>
      <c r="C168" s="460"/>
      <c r="D168" s="443"/>
      <c r="E168" s="286">
        <f>D167*0.25</f>
        <v>123.8</v>
      </c>
      <c r="F168" s="24"/>
      <c r="G168" s="286">
        <f>F167*0.5</f>
        <v>0</v>
      </c>
      <c r="H168" s="443"/>
      <c r="I168" s="286">
        <f>H167*0.75</f>
        <v>0</v>
      </c>
      <c r="J168" s="443"/>
      <c r="K168" s="286">
        <f>J167*1</f>
        <v>0</v>
      </c>
      <c r="L168" s="460"/>
      <c r="M168" s="443"/>
      <c r="N168" s="286">
        <f>M167*0.25</f>
        <v>20.824999999999999</v>
      </c>
      <c r="O168" s="443"/>
      <c r="P168" s="286">
        <f>O167*0.5</f>
        <v>0</v>
      </c>
      <c r="Q168" s="443"/>
      <c r="R168" s="286">
        <f>Q167*0.75</f>
        <v>0</v>
      </c>
      <c r="S168" s="443"/>
      <c r="T168" s="286">
        <f>S167*1</f>
        <v>0</v>
      </c>
      <c r="U168" s="460"/>
      <c r="V168" s="443"/>
      <c r="W168" s="286">
        <f>V167*0.25</f>
        <v>104.62499999999994</v>
      </c>
      <c r="X168" s="443"/>
      <c r="Y168" s="286">
        <f>X167*0.5</f>
        <v>0</v>
      </c>
      <c r="Z168" s="24"/>
      <c r="AA168" s="286">
        <f>Z167*0.75</f>
        <v>0</v>
      </c>
      <c r="AB168" s="24"/>
      <c r="AC168" s="286">
        <f t="shared" ref="AC168:AC199" si="151">AB167*1</f>
        <v>0</v>
      </c>
      <c r="AD168" s="460"/>
      <c r="AE168" s="24"/>
      <c r="AF168" s="286">
        <f>AE167*0.25</f>
        <v>45.52499999999992</v>
      </c>
      <c r="AG168" s="443"/>
      <c r="AH168" s="286">
        <f>AG167*0.5</f>
        <v>0</v>
      </c>
      <c r="AI168" s="443"/>
      <c r="AJ168" s="286">
        <f>AI167*0.75</f>
        <v>0</v>
      </c>
      <c r="AK168" s="443"/>
      <c r="AL168" s="286">
        <f t="shared" ref="AL168:AL199" si="152">AK167*1</f>
        <v>0</v>
      </c>
      <c r="AM168" s="460"/>
      <c r="AN168" s="443"/>
      <c r="AO168" s="286">
        <f>AN167*0.25</f>
        <v>0</v>
      </c>
      <c r="AP168" s="24"/>
      <c r="AQ168" s="286">
        <f>AP167*0.5</f>
        <v>103.74999999999977</v>
      </c>
      <c r="AR168" s="443"/>
      <c r="AS168" s="286">
        <f>AR167*0.75</f>
        <v>0</v>
      </c>
      <c r="AT168" s="443"/>
      <c r="AU168" s="286">
        <f>AT167*1</f>
        <v>0</v>
      </c>
      <c r="AV168" s="460"/>
      <c r="AW168" s="24"/>
      <c r="AX168" s="286">
        <f>AW167*0.25</f>
        <v>0</v>
      </c>
      <c r="AZ168" s="286">
        <f>AY167*0.5</f>
        <v>302.45000000000005</v>
      </c>
      <c r="BB168" s="286">
        <f>BA167*0.75</f>
        <v>0</v>
      </c>
      <c r="BC168" s="24"/>
      <c r="BD168" s="286">
        <f>BC167*1</f>
        <v>0</v>
      </c>
      <c r="BE168" s="460"/>
      <c r="BF168" s="443"/>
      <c r="BG168" s="286">
        <f>BF167*0.25</f>
        <v>0</v>
      </c>
      <c r="BH168" s="24"/>
      <c r="BI168" s="286">
        <f>BH167*0.5</f>
        <v>338.44999999999959</v>
      </c>
      <c r="BJ168" s="24"/>
      <c r="BK168" s="286">
        <f>BJ167*0.75</f>
        <v>0</v>
      </c>
      <c r="BL168" s="24"/>
      <c r="BM168" s="286">
        <f>BL167*1</f>
        <v>0</v>
      </c>
      <c r="BN168" s="460"/>
      <c r="BO168" s="443"/>
      <c r="BP168" s="286">
        <f>BO167*0.25</f>
        <v>0</v>
      </c>
      <c r="BQ168" s="443"/>
      <c r="BR168" s="286">
        <f>BQ167*0.5</f>
        <v>225.69999999999959</v>
      </c>
      <c r="BS168" s="443"/>
      <c r="BT168" s="286">
        <f>BS167*0.75</f>
        <v>0</v>
      </c>
      <c r="BU168" s="443"/>
      <c r="BV168" s="286">
        <f>BU167*1</f>
        <v>0</v>
      </c>
      <c r="BW168" s="460"/>
      <c r="BX168" s="443"/>
      <c r="BY168" s="286">
        <f>BX167*0.25</f>
        <v>0</v>
      </c>
      <c r="BZ168" s="443"/>
      <c r="CA168" s="286">
        <f>BZ167*0.5</f>
        <v>0</v>
      </c>
      <c r="CB168" s="443"/>
      <c r="CC168" s="286">
        <f>CB167*0.75</f>
        <v>0</v>
      </c>
      <c r="CD168" s="443"/>
      <c r="CE168" s="286">
        <f>CD167*1</f>
        <v>0</v>
      </c>
      <c r="CF168" s="460"/>
      <c r="CG168" s="443"/>
      <c r="CH168" s="286">
        <f>CG167*0.25</f>
        <v>0</v>
      </c>
      <c r="CI168" s="24"/>
      <c r="CJ168" s="286">
        <f>CI167*0.5</f>
        <v>276.7000000000005</v>
      </c>
      <c r="CK168" s="24"/>
      <c r="CL168" s="286">
        <f>CK167*0.75</f>
        <v>0</v>
      </c>
      <c r="CM168" s="24"/>
      <c r="CN168" s="286">
        <f>CM167*1</f>
        <v>0</v>
      </c>
      <c r="CO168" s="460"/>
      <c r="CP168" s="443"/>
      <c r="CQ168" s="286">
        <f>CP167*0.25</f>
        <v>0</v>
      </c>
      <c r="CR168" s="24"/>
      <c r="CS168" s="286">
        <f>CR167*0.5</f>
        <v>71.099999999999682</v>
      </c>
      <c r="CT168" s="24"/>
      <c r="CU168" s="286">
        <f>CT167*0.75</f>
        <v>0</v>
      </c>
      <c r="CV168" s="24"/>
      <c r="CW168" s="286">
        <f>CV167*1</f>
        <v>0</v>
      </c>
      <c r="CX168" s="460"/>
      <c r="CY168" s="443"/>
      <c r="CZ168" s="286">
        <f>CY167*0.25</f>
        <v>0</v>
      </c>
      <c r="DA168" s="24"/>
      <c r="DB168" s="286">
        <f>DA167*0.5</f>
        <v>93.350000000000364</v>
      </c>
      <c r="DC168" s="24"/>
      <c r="DD168" s="286">
        <f>DC167*0.75</f>
        <v>0</v>
      </c>
      <c r="DE168" s="24"/>
      <c r="DF168" s="286">
        <f>DE167*1</f>
        <v>0</v>
      </c>
      <c r="DG168" s="460"/>
      <c r="DH168" s="443"/>
      <c r="DI168" s="286">
        <f>DH167*0.25</f>
        <v>0</v>
      </c>
      <c r="DJ168" s="24"/>
      <c r="DK168" s="286">
        <f>DJ167*0.5</f>
        <v>57.750000000000455</v>
      </c>
      <c r="DL168" s="24"/>
      <c r="DM168" s="286">
        <f>DL167*0.75</f>
        <v>0</v>
      </c>
      <c r="DN168" s="24"/>
      <c r="DO168" s="286">
        <f>DN167*1</f>
        <v>0</v>
      </c>
      <c r="DP168" s="460"/>
      <c r="DQ168" s="443"/>
      <c r="DR168" s="286">
        <f>DQ167*0.25</f>
        <v>0</v>
      </c>
      <c r="DS168" s="24"/>
      <c r="DT168" s="286">
        <f>DS167*0.5</f>
        <v>117.10000000000036</v>
      </c>
      <c r="DU168" s="24"/>
      <c r="DV168" s="286">
        <f>DU167*0.75</f>
        <v>0</v>
      </c>
      <c r="DW168" s="24"/>
      <c r="DX168" s="286">
        <f>DW167*1</f>
        <v>0</v>
      </c>
      <c r="DY168" s="460"/>
      <c r="DZ168" s="443"/>
      <c r="EA168" s="286">
        <f>DZ167*0.25</f>
        <v>0</v>
      </c>
      <c r="EB168" s="24"/>
      <c r="EC168" s="286">
        <f>EB167*0.5</f>
        <v>194.55000000000018</v>
      </c>
      <c r="ED168" s="24"/>
      <c r="EE168" s="286">
        <f>ED167*0.75</f>
        <v>0</v>
      </c>
      <c r="EF168" s="24"/>
      <c r="EG168" s="286">
        <f>EF167*1</f>
        <v>0</v>
      </c>
      <c r="EH168" s="460"/>
      <c r="EI168" s="443"/>
      <c r="EJ168" s="286">
        <f>EI167*0.25</f>
        <v>0</v>
      </c>
      <c r="EK168" s="24"/>
      <c r="EL168" s="286">
        <f>EK167*0.5</f>
        <v>70.750000000000455</v>
      </c>
      <c r="EM168" s="24"/>
      <c r="EN168" s="286">
        <f>EM167*0.75</f>
        <v>0</v>
      </c>
      <c r="EO168" s="24"/>
      <c r="EP168" s="286">
        <f>EO167*1</f>
        <v>0</v>
      </c>
      <c r="EQ168" s="460"/>
      <c r="ER168" s="443"/>
      <c r="ES168" s="286">
        <f>ER167*0.25</f>
        <v>0</v>
      </c>
      <c r="ET168" s="24"/>
      <c r="EU168" s="286">
        <f>ET167*0.5</f>
        <v>118.45000000000027</v>
      </c>
      <c r="EV168" s="24"/>
      <c r="EW168" s="286">
        <f>EV167*0.75</f>
        <v>0</v>
      </c>
      <c r="EX168" s="24"/>
      <c r="EY168" s="286">
        <f>EX167*1</f>
        <v>0</v>
      </c>
      <c r="EZ168" s="460"/>
      <c r="FA168" s="443"/>
      <c r="FB168" s="286">
        <f>FA167*0.25</f>
        <v>0</v>
      </c>
      <c r="FC168" s="24"/>
      <c r="FD168" s="286">
        <f>FC167*0.5</f>
        <v>117.59999999999945</v>
      </c>
      <c r="FE168" s="24"/>
      <c r="FF168" s="286">
        <f>FE167*0.75</f>
        <v>0</v>
      </c>
      <c r="FG168" s="24"/>
      <c r="FH168" s="286">
        <f>FG167*1</f>
        <v>0</v>
      </c>
      <c r="FI168" s="460"/>
      <c r="FJ168" s="443"/>
      <c r="FK168" s="286">
        <f>FJ167*0.25</f>
        <v>0</v>
      </c>
      <c r="FL168" s="24"/>
      <c r="FM168" s="286">
        <f>FL167*0.5</f>
        <v>165.64999999999964</v>
      </c>
      <c r="FN168" s="24"/>
      <c r="FO168" s="286">
        <f>FN167*0.75</f>
        <v>0</v>
      </c>
      <c r="FP168" s="24"/>
      <c r="FQ168" s="286">
        <f>FP167*1</f>
        <v>0</v>
      </c>
      <c r="FR168" s="460"/>
      <c r="FS168" s="443"/>
      <c r="FT168" s="286">
        <f>FS167*0.25</f>
        <v>0</v>
      </c>
      <c r="FU168" s="24"/>
      <c r="FV168" s="286">
        <f>FU167*0.5</f>
        <v>73.799999999999272</v>
      </c>
      <c r="FW168" s="24"/>
      <c r="FX168" s="286">
        <f>FW167*0.75</f>
        <v>0</v>
      </c>
      <c r="FY168" s="24"/>
      <c r="FZ168" s="286">
        <f>FY167*1</f>
        <v>0</v>
      </c>
      <c r="GA168" s="460"/>
      <c r="GB168" s="443"/>
      <c r="GC168" s="286">
        <f>GB167*0.25</f>
        <v>0</v>
      </c>
      <c r="GD168" s="24"/>
      <c r="GE168" s="286">
        <f>GD167*0.5</f>
        <v>55.599999999999454</v>
      </c>
      <c r="GF168" s="24"/>
      <c r="GG168" s="286">
        <f>GF167*0.75</f>
        <v>0</v>
      </c>
      <c r="GH168" s="24"/>
      <c r="GI168" s="286">
        <f>GH167*1</f>
        <v>0</v>
      </c>
      <c r="GJ168" s="460"/>
      <c r="GK168" s="443"/>
      <c r="GL168" s="286">
        <f>GK167*0.25</f>
        <v>0</v>
      </c>
      <c r="GM168" s="24"/>
      <c r="GN168" s="286">
        <f>GM167*0.5</f>
        <v>1018.5750000000003</v>
      </c>
      <c r="GO168" s="24"/>
      <c r="GP168" s="286">
        <f>GO167*0.75</f>
        <v>0</v>
      </c>
      <c r="GQ168" s="24"/>
      <c r="GR168" s="286">
        <f>GQ167*1</f>
        <v>0</v>
      </c>
      <c r="GS168" s="460"/>
      <c r="GT168" s="443"/>
      <c r="GU168" s="286">
        <f>GT167*0.25</f>
        <v>0</v>
      </c>
      <c r="GV168" s="24"/>
      <c r="GW168" s="286">
        <f>GV167*0.5</f>
        <v>136.69999999999936</v>
      </c>
      <c r="GX168" s="24"/>
      <c r="GY168" s="286">
        <f>GX167*0.75</f>
        <v>0</v>
      </c>
      <c r="GZ168" s="24"/>
      <c r="HA168" s="286">
        <f>GZ167*1</f>
        <v>0</v>
      </c>
      <c r="HB168" s="460"/>
      <c r="HC168" s="443"/>
      <c r="HD168" s="286">
        <f>HC167*0.25</f>
        <v>0</v>
      </c>
      <c r="HE168" s="443"/>
      <c r="HF168" s="286">
        <f>HE167*0.5</f>
        <v>287.89999999999964</v>
      </c>
      <c r="HG168" s="443"/>
      <c r="HH168" s="286">
        <f>HG167*0.75</f>
        <v>0</v>
      </c>
      <c r="HI168" s="443"/>
      <c r="HJ168" s="286">
        <f>HI167*1</f>
        <v>0</v>
      </c>
      <c r="HK168" s="460"/>
      <c r="HL168" s="443"/>
      <c r="HM168" s="286">
        <f>HL167*0.25</f>
        <v>0</v>
      </c>
      <c r="HN168" s="443"/>
      <c r="HO168" s="286">
        <f>HN167*0.5</f>
        <v>342.14999999999873</v>
      </c>
      <c r="HP168" s="443"/>
      <c r="HQ168" s="286">
        <f>HP167*0.75</f>
        <v>0</v>
      </c>
      <c r="HR168" s="443"/>
      <c r="HS168" s="286">
        <f>HR167*1</f>
        <v>0</v>
      </c>
      <c r="HT168" s="460"/>
      <c r="HU168" s="443"/>
      <c r="HV168" s="286">
        <f>HU167*0.25</f>
        <v>0</v>
      </c>
      <c r="HW168" s="443"/>
      <c r="HX168" s="286">
        <f>HW167*0.5</f>
        <v>1302.0249999999996</v>
      </c>
      <c r="HY168" s="443"/>
      <c r="HZ168" s="286">
        <f>HY167*0.75</f>
        <v>0</v>
      </c>
      <c r="IA168" s="443"/>
      <c r="IB168" s="286">
        <f>IA167*1</f>
        <v>0</v>
      </c>
      <c r="IC168" s="460"/>
      <c r="ID168" s="443"/>
      <c r="IE168" s="286">
        <f>ID167*0.25</f>
        <v>0</v>
      </c>
      <c r="IF168" s="443"/>
      <c r="IG168" s="286">
        <f>IF167*0.5</f>
        <v>74.999999999998181</v>
      </c>
      <c r="IH168" s="443"/>
      <c r="II168" s="286">
        <f>IH167*0.75</f>
        <v>0</v>
      </c>
      <c r="IJ168" s="443"/>
      <c r="IK168" s="286">
        <f>IJ167*1</f>
        <v>0</v>
      </c>
      <c r="IL168" s="460"/>
      <c r="IM168" s="443"/>
      <c r="IN168" s="286">
        <f>IM167*0.25</f>
        <v>0</v>
      </c>
      <c r="IO168" s="443"/>
      <c r="IP168" s="286">
        <f>IO167*0.5</f>
        <v>131.84999999999854</v>
      </c>
      <c r="IQ168" s="443"/>
      <c r="IR168" s="286">
        <f>IQ167*0.75</f>
        <v>0</v>
      </c>
      <c r="IS168" s="443"/>
      <c r="IT168" s="286">
        <f>IS167*1</f>
        <v>0</v>
      </c>
      <c r="IU168" s="460"/>
      <c r="IV168" s="443"/>
      <c r="IW168" s="286">
        <f>IV167*0.25</f>
        <v>0</v>
      </c>
      <c r="IX168" s="443"/>
      <c r="IY168" s="286">
        <f>IX167*0.5</f>
        <v>36.149999999998727</v>
      </c>
      <c r="IZ168" s="443"/>
      <c r="JA168" s="286">
        <f>IZ167*0.75</f>
        <v>0</v>
      </c>
      <c r="JB168" s="443"/>
      <c r="JC168" s="286">
        <f>JB167*1</f>
        <v>0</v>
      </c>
      <c r="JD168" s="460"/>
      <c r="JE168" s="443"/>
      <c r="JF168" s="286">
        <f>JE167*0.25</f>
        <v>0</v>
      </c>
      <c r="JG168" s="443"/>
      <c r="JH168" s="286">
        <f>JG167*0.5</f>
        <v>251.74999999999818</v>
      </c>
      <c r="JI168" s="443"/>
      <c r="JJ168" s="286">
        <f>JI167*0.75</f>
        <v>0</v>
      </c>
      <c r="JK168" s="443"/>
      <c r="JL168" s="286">
        <f>JK167*1</f>
        <v>0</v>
      </c>
      <c r="JM168" s="460"/>
      <c r="JN168" s="443"/>
      <c r="JO168" s="286">
        <f>JN167*0.25</f>
        <v>0</v>
      </c>
      <c r="JP168" s="443"/>
      <c r="JQ168" s="286">
        <f>JP167*0.5</f>
        <v>81.249999999998181</v>
      </c>
      <c r="JR168" s="443"/>
      <c r="JS168" s="286">
        <f>JR167*0.75</f>
        <v>0</v>
      </c>
      <c r="JT168" s="443"/>
      <c r="JU168" s="286">
        <f>JT167*1</f>
        <v>0</v>
      </c>
      <c r="JV168" s="460"/>
      <c r="JW168" s="443"/>
      <c r="JX168" s="286">
        <f>JW167*0.25</f>
        <v>0</v>
      </c>
      <c r="JY168" s="443"/>
      <c r="JZ168" s="286">
        <f>JY167*0.5</f>
        <v>356.89999999999964</v>
      </c>
      <c r="KA168" s="443"/>
      <c r="KB168" s="286">
        <f>KA167*0.75</f>
        <v>0</v>
      </c>
      <c r="KC168" s="443"/>
      <c r="KD168" s="286">
        <f t="shared" ref="KD168" si="153">KC167*1</f>
        <v>0</v>
      </c>
      <c r="KE168" s="460"/>
      <c r="KF168" s="443"/>
      <c r="KG168" s="286">
        <f>KF167*0.25</f>
        <v>0</v>
      </c>
      <c r="KH168" s="443"/>
      <c r="KI168" s="286">
        <f>KH167*0.5</f>
        <v>119.94999999999982</v>
      </c>
      <c r="KJ168" s="443"/>
      <c r="KK168" s="286">
        <f>KJ167*0.75</f>
        <v>0</v>
      </c>
      <c r="KL168" s="443"/>
      <c r="KM168" s="286">
        <f>KL167*1</f>
        <v>0</v>
      </c>
      <c r="KN168" s="460"/>
      <c r="KO168" s="443"/>
      <c r="KP168" s="286">
        <f>KO167*0.25</f>
        <v>0</v>
      </c>
      <c r="KQ168" s="443"/>
      <c r="KR168" s="286">
        <f>KQ167*0.5</f>
        <v>262.5</v>
      </c>
      <c r="KS168" s="443"/>
      <c r="KT168" s="286">
        <f>KS167*0.75</f>
        <v>0</v>
      </c>
      <c r="KU168" s="443"/>
      <c r="KV168" s="286">
        <f>KU167*1</f>
        <v>0</v>
      </c>
      <c r="KW168" s="460"/>
      <c r="KX168" s="443"/>
      <c r="KY168" s="286">
        <f>KX167*0.25</f>
        <v>0</v>
      </c>
      <c r="KZ168" s="443"/>
      <c r="LA168" s="286">
        <f>KZ167*0.5</f>
        <v>188.35000000000036</v>
      </c>
      <c r="LB168" s="443"/>
      <c r="LC168" s="286">
        <f>LB167*0.75</f>
        <v>0</v>
      </c>
      <c r="LD168" s="443"/>
      <c r="LE168" s="286">
        <f>LD167*1</f>
        <v>0</v>
      </c>
      <c r="LF168" s="460"/>
      <c r="LG168" s="443"/>
      <c r="LH168" s="286">
        <f>LG167*0.25</f>
        <v>0</v>
      </c>
      <c r="LI168" s="443"/>
      <c r="LJ168" s="286">
        <f>LI167*0.5</f>
        <v>174.65000000000009</v>
      </c>
      <c r="LK168" s="443"/>
      <c r="LL168" s="286">
        <f>LK167*0.75</f>
        <v>0</v>
      </c>
      <c r="LM168" s="443"/>
      <c r="LN168" s="286">
        <f>LM167*1</f>
        <v>0</v>
      </c>
      <c r="LO168" s="460"/>
      <c r="LP168" s="443"/>
      <c r="LQ168" s="286">
        <f>LP167*0.25</f>
        <v>0</v>
      </c>
      <c r="LR168" s="443"/>
      <c r="LS168" s="286">
        <f>LR167*0.5</f>
        <v>106.10000000000036</v>
      </c>
      <c r="LT168" s="443"/>
      <c r="LU168" s="286">
        <f>LT167*0.75</f>
        <v>0</v>
      </c>
      <c r="LV168" s="443"/>
      <c r="LW168" s="286">
        <f>LV167*1</f>
        <v>0</v>
      </c>
      <c r="LX168" s="460"/>
      <c r="LY168" s="443"/>
      <c r="LZ168" s="286">
        <f>LY167*0.25</f>
        <v>0</v>
      </c>
      <c r="MA168" s="443"/>
      <c r="MB168" s="286">
        <f>MA167*0.5</f>
        <v>19.600000000000364</v>
      </c>
      <c r="MC168" s="443"/>
      <c r="MD168" s="286">
        <f>MC167*0.75</f>
        <v>0</v>
      </c>
      <c r="ME168" s="443"/>
      <c r="MF168" s="286">
        <f>ME167*1</f>
        <v>0</v>
      </c>
      <c r="MG168" s="460"/>
      <c r="MH168" s="443"/>
      <c r="MI168" s="286">
        <f>MH167*0.25</f>
        <v>0</v>
      </c>
      <c r="MJ168" s="443"/>
      <c r="MK168" s="286">
        <f>MJ167*0.5</f>
        <v>260.35000000000036</v>
      </c>
      <c r="ML168" s="443"/>
      <c r="MM168" s="286">
        <f>ML167*0.75</f>
        <v>0</v>
      </c>
      <c r="MN168" s="443"/>
      <c r="MO168" s="286">
        <f>MN167*1</f>
        <v>0</v>
      </c>
      <c r="MP168" s="460"/>
      <c r="MQ168" s="443"/>
      <c r="MR168" s="286">
        <f>MQ167*0.25</f>
        <v>0</v>
      </c>
      <c r="MS168" s="443"/>
      <c r="MT168" s="286">
        <f>MS167*0.5</f>
        <v>88.749999999998181</v>
      </c>
      <c r="MU168" s="443"/>
      <c r="MV168" s="286">
        <f>MU167*0.75</f>
        <v>0</v>
      </c>
      <c r="MW168" s="443"/>
      <c r="MX168" s="286">
        <f>MW167*1</f>
        <v>0</v>
      </c>
      <c r="MY168" s="460"/>
      <c r="MZ168" s="443"/>
      <c r="NA168" s="286">
        <f>MZ167*0.25</f>
        <v>0</v>
      </c>
      <c r="NB168" s="443"/>
      <c r="NC168" s="286">
        <f>NB167*0.5</f>
        <v>0</v>
      </c>
      <c r="ND168" s="443"/>
      <c r="NE168" s="286">
        <f>ND167*0.75</f>
        <v>0</v>
      </c>
      <c r="NF168" s="443"/>
      <c r="NG168" s="286">
        <f>NF167*1</f>
        <v>0</v>
      </c>
      <c r="NH168" s="460"/>
    </row>
    <row r="169" spans="1:372" s="50" customFormat="1" ht="15.75">
      <c r="A169" s="666"/>
      <c r="B169" s="256"/>
      <c r="C169" s="255"/>
      <c r="D169" s="305"/>
      <c r="E169" s="463"/>
      <c r="F169" s="178"/>
      <c r="G169" s="463"/>
      <c r="H169" s="305"/>
      <c r="I169" s="463"/>
      <c r="J169" s="305"/>
      <c r="K169" s="305"/>
      <c r="L169" s="255"/>
      <c r="M169" s="305"/>
      <c r="N169" s="463"/>
      <c r="O169" s="305"/>
      <c r="P169" s="463"/>
      <c r="Q169" s="305"/>
      <c r="R169" s="463"/>
      <c r="S169" s="305"/>
      <c r="T169" s="305"/>
      <c r="U169" s="255"/>
      <c r="V169" s="305"/>
      <c r="W169" s="463"/>
      <c r="X169" s="305"/>
      <c r="Y169" s="463"/>
      <c r="Z169" s="178"/>
      <c r="AA169" s="305"/>
      <c r="AC169" s="48"/>
      <c r="AD169" s="255"/>
      <c r="AE169" s="178"/>
      <c r="AF169" s="355"/>
      <c r="AG169" s="305"/>
      <c r="AH169" s="305"/>
      <c r="AI169" s="305"/>
      <c r="AJ169" s="305"/>
      <c r="AK169" s="305"/>
      <c r="AL169" s="48"/>
      <c r="AM169" s="255"/>
      <c r="AN169" s="305"/>
      <c r="AO169" s="355"/>
      <c r="AP169" s="178"/>
      <c r="AQ169" s="305"/>
      <c r="AR169" s="178"/>
      <c r="AS169" s="305"/>
      <c r="AT169" s="178"/>
      <c r="AU169" s="48"/>
      <c r="AV169" s="255"/>
      <c r="AW169" s="178"/>
      <c r="AX169" s="355"/>
      <c r="AY169" s="178"/>
      <c r="AZ169" s="305"/>
      <c r="BA169" s="178"/>
      <c r="BB169" s="305"/>
      <c r="BC169" s="178"/>
      <c r="BD169" s="48"/>
      <c r="BE169" s="255"/>
      <c r="BF169" s="305"/>
      <c r="BG169" s="355"/>
      <c r="BH169" s="178"/>
      <c r="BI169" s="305"/>
      <c r="BJ169" s="178"/>
      <c r="BK169" s="305"/>
      <c r="BL169" s="178"/>
      <c r="BM169" s="48"/>
      <c r="BN169" s="255"/>
      <c r="BO169" s="305"/>
      <c r="BP169" s="355"/>
      <c r="BQ169" s="305"/>
      <c r="BR169" s="305"/>
      <c r="BS169" s="305"/>
      <c r="BT169" s="305"/>
      <c r="BU169" s="305"/>
      <c r="BV169" s="48"/>
      <c r="BW169" s="255"/>
      <c r="BX169" s="305"/>
      <c r="BY169" s="355"/>
      <c r="BZ169" s="305"/>
      <c r="CA169" s="305"/>
      <c r="CB169" s="305"/>
      <c r="CC169" s="305"/>
      <c r="CD169" s="305"/>
      <c r="CE169" s="48"/>
      <c r="CF169" s="255"/>
      <c r="CG169" s="305"/>
      <c r="CH169" s="355"/>
      <c r="CI169" s="178"/>
      <c r="CJ169" s="305"/>
      <c r="CK169" s="178"/>
      <c r="CL169" s="305"/>
      <c r="CM169" s="178"/>
      <c r="CN169" s="48"/>
      <c r="CO169" s="255"/>
      <c r="CP169" s="305"/>
      <c r="CQ169" s="355"/>
      <c r="CR169" s="178"/>
      <c r="CS169" s="305"/>
      <c r="CT169" s="178"/>
      <c r="CU169" s="305"/>
      <c r="CV169" s="178"/>
      <c r="CW169" s="48"/>
      <c r="CX169" s="255"/>
      <c r="CY169" s="305"/>
      <c r="CZ169" s="355"/>
      <c r="DA169" s="178"/>
      <c r="DB169" s="305"/>
      <c r="DC169" s="178"/>
      <c r="DD169" s="305"/>
      <c r="DE169" s="178"/>
      <c r="DF169" s="48"/>
      <c r="DG169" s="255"/>
      <c r="DH169" s="305"/>
      <c r="DI169" s="355"/>
      <c r="DJ169" s="178"/>
      <c r="DK169" s="305"/>
      <c r="DL169" s="178"/>
      <c r="DM169" s="305"/>
      <c r="DN169" s="178"/>
      <c r="DO169" s="48"/>
      <c r="DP169" s="255"/>
      <c r="DQ169" s="305"/>
      <c r="DR169" s="355"/>
      <c r="DS169" s="178"/>
      <c r="DT169" s="305"/>
      <c r="DU169" s="178"/>
      <c r="DV169" s="305"/>
      <c r="DW169" s="178"/>
      <c r="DX169" s="48"/>
      <c r="DY169" s="255"/>
      <c r="DZ169" s="305"/>
      <c r="EA169" s="355"/>
      <c r="EB169" s="178"/>
      <c r="EC169" s="305"/>
      <c r="ED169" s="178"/>
      <c r="EE169" s="305"/>
      <c r="EF169" s="178"/>
      <c r="EG169" s="48"/>
      <c r="EH169" s="255"/>
      <c r="EI169" s="305"/>
      <c r="EJ169" s="355"/>
      <c r="EK169" s="178"/>
      <c r="EL169" s="305"/>
      <c r="EM169" s="178"/>
      <c r="EN169" s="305"/>
      <c r="EO169" s="178"/>
      <c r="EP169" s="48"/>
      <c r="EQ169" s="255"/>
      <c r="ER169" s="305"/>
      <c r="ES169" s="355"/>
      <c r="ET169" s="178"/>
      <c r="EU169" s="305"/>
      <c r="EV169" s="178"/>
      <c r="EW169" s="305"/>
      <c r="EX169" s="178"/>
      <c r="EY169" s="48"/>
      <c r="EZ169" s="255"/>
      <c r="FA169" s="305"/>
      <c r="FB169" s="355"/>
      <c r="FC169" s="178"/>
      <c r="FD169" s="305"/>
      <c r="FE169" s="178"/>
      <c r="FF169" s="305"/>
      <c r="FG169" s="178"/>
      <c r="FH169" s="48"/>
      <c r="FI169" s="255"/>
      <c r="FJ169" s="305"/>
      <c r="FK169" s="355"/>
      <c r="FL169" s="178"/>
      <c r="FM169" s="305"/>
      <c r="FN169" s="178"/>
      <c r="FO169" s="305"/>
      <c r="FP169" s="178"/>
      <c r="FQ169" s="48"/>
      <c r="FR169" s="255"/>
      <c r="FS169" s="305"/>
      <c r="FT169" s="355"/>
      <c r="FU169" s="178"/>
      <c r="FV169" s="305"/>
      <c r="FW169" s="178"/>
      <c r="FX169" s="305"/>
      <c r="FY169" s="178"/>
      <c r="FZ169" s="48"/>
      <c r="GA169" s="255"/>
      <c r="GB169" s="305"/>
      <c r="GC169" s="355"/>
      <c r="GD169" s="178"/>
      <c r="GE169" s="305"/>
      <c r="GF169" s="178"/>
      <c r="GG169" s="305"/>
      <c r="GH169" s="178"/>
      <c r="GI169" s="48"/>
      <c r="GJ169" s="255"/>
      <c r="GK169" s="305"/>
      <c r="GL169" s="355"/>
      <c r="GM169" s="178"/>
      <c r="GN169" s="305"/>
      <c r="GO169" s="178"/>
      <c r="GP169" s="305"/>
      <c r="GQ169" s="178"/>
      <c r="GR169" s="48"/>
      <c r="GS169" s="255"/>
      <c r="GT169" s="305"/>
      <c r="GU169" s="355"/>
      <c r="GV169" s="178"/>
      <c r="GW169" s="305"/>
      <c r="GX169" s="178"/>
      <c r="GY169" s="305"/>
      <c r="GZ169" s="178"/>
      <c r="HA169" s="305"/>
      <c r="HB169" s="255"/>
      <c r="HC169" s="305"/>
      <c r="HD169" s="355"/>
      <c r="HE169" s="305"/>
      <c r="HF169" s="305"/>
      <c r="HG169" s="305"/>
      <c r="HH169" s="305"/>
      <c r="HI169" s="305"/>
      <c r="HJ169" s="48"/>
      <c r="HK169" s="255"/>
      <c r="HL169" s="305"/>
      <c r="HM169" s="355"/>
      <c r="HN169" s="305"/>
      <c r="HO169" s="305"/>
      <c r="HP169" s="305"/>
      <c r="HQ169" s="305"/>
      <c r="HR169" s="305"/>
      <c r="HS169" s="48"/>
      <c r="HT169" s="255"/>
      <c r="HU169" s="305"/>
      <c r="HV169" s="355"/>
      <c r="HW169" s="305"/>
      <c r="HX169" s="305"/>
      <c r="HY169" s="305"/>
      <c r="HZ169" s="305"/>
      <c r="IA169" s="305"/>
      <c r="IB169" s="48"/>
      <c r="IC169" s="255"/>
      <c r="ID169" s="305"/>
      <c r="IE169" s="355"/>
      <c r="IF169" s="305"/>
      <c r="IG169" s="305"/>
      <c r="IH169" s="305"/>
      <c r="II169" s="305"/>
      <c r="IJ169" s="305"/>
      <c r="IK169" s="305"/>
      <c r="IL169" s="255"/>
      <c r="IM169" s="305"/>
      <c r="IN169" s="355"/>
      <c r="IO169" s="305"/>
      <c r="IP169" s="305"/>
      <c r="IQ169" s="305"/>
      <c r="IR169" s="305"/>
      <c r="IS169" s="305"/>
      <c r="IT169" s="48"/>
      <c r="IU169" s="255"/>
      <c r="IV169" s="305"/>
      <c r="IW169" s="355"/>
      <c r="IX169" s="305"/>
      <c r="IY169" s="305"/>
      <c r="IZ169" s="305"/>
      <c r="JA169" s="305"/>
      <c r="JB169" s="305"/>
      <c r="JC169" s="48"/>
      <c r="JD169" s="255"/>
      <c r="JE169" s="305"/>
      <c r="JF169" s="355"/>
      <c r="JG169" s="305"/>
      <c r="JH169" s="305"/>
      <c r="JI169" s="305"/>
      <c r="JJ169" s="305"/>
      <c r="JK169" s="305"/>
      <c r="JL169" s="48"/>
      <c r="JM169" s="255"/>
      <c r="JN169" s="305"/>
      <c r="JO169" s="355"/>
      <c r="JP169" s="305"/>
      <c r="JQ169" s="305"/>
      <c r="JR169" s="305"/>
      <c r="JS169" s="305"/>
      <c r="JT169" s="305"/>
      <c r="JU169" s="305"/>
      <c r="JV169" s="255"/>
      <c r="JW169" s="305"/>
      <c r="JX169" s="355"/>
      <c r="JY169" s="305"/>
      <c r="JZ169" s="305"/>
      <c r="KA169" s="305"/>
      <c r="KB169" s="305"/>
      <c r="KC169" s="305"/>
      <c r="KD169" s="48"/>
      <c r="KE169" s="255"/>
      <c r="KF169" s="305"/>
      <c r="KG169" s="355"/>
      <c r="KH169" s="305"/>
      <c r="KI169" s="305"/>
      <c r="KJ169" s="305"/>
      <c r="KK169" s="305"/>
      <c r="KL169" s="305"/>
      <c r="KM169" s="48"/>
      <c r="KN169" s="255"/>
      <c r="KO169" s="305"/>
      <c r="KP169" s="355"/>
      <c r="KQ169" s="305"/>
      <c r="KR169" s="305"/>
      <c r="KS169" s="305"/>
      <c r="KT169" s="305"/>
      <c r="KU169" s="305"/>
      <c r="KV169" s="305"/>
      <c r="KW169" s="255"/>
      <c r="KX169" s="305"/>
      <c r="KY169" s="355"/>
      <c r="KZ169" s="305"/>
      <c r="LA169" s="305"/>
      <c r="LB169" s="305"/>
      <c r="LC169" s="305"/>
      <c r="LD169" s="305"/>
      <c r="LE169" s="305"/>
      <c r="LF169" s="255"/>
      <c r="LG169" s="305"/>
      <c r="LH169" s="355"/>
      <c r="LI169" s="305"/>
      <c r="LJ169" s="305"/>
      <c r="LK169" s="305"/>
      <c r="LL169" s="305"/>
      <c r="LM169" s="305"/>
      <c r="LN169" s="48"/>
      <c r="LO169" s="255"/>
      <c r="LP169" s="305"/>
      <c r="LQ169" s="355"/>
      <c r="LR169" s="305"/>
      <c r="LS169" s="305"/>
      <c r="LT169" s="305"/>
      <c r="LU169" s="305"/>
      <c r="LV169" s="305"/>
      <c r="LW169" s="48"/>
      <c r="LX169" s="255"/>
      <c r="LY169" s="305"/>
      <c r="LZ169" s="355"/>
      <c r="MA169" s="305"/>
      <c r="MB169" s="305"/>
      <c r="MC169" s="305"/>
      <c r="MD169" s="305"/>
      <c r="ME169" s="305"/>
      <c r="MF169" s="305"/>
      <c r="MG169" s="255"/>
      <c r="MH169" s="305"/>
      <c r="MI169" s="355"/>
      <c r="MJ169" s="305"/>
      <c r="MK169" s="305"/>
      <c r="ML169" s="305"/>
      <c r="MM169" s="305"/>
      <c r="MN169" s="305"/>
      <c r="MO169" s="48"/>
      <c r="MP169" s="255"/>
      <c r="MQ169" s="305"/>
      <c r="MR169" s="355"/>
      <c r="MS169" s="305"/>
      <c r="MT169" s="305"/>
      <c r="MU169" s="305"/>
      <c r="MV169" s="305"/>
      <c r="MW169" s="305"/>
      <c r="MX169" s="48"/>
      <c r="MY169" s="255"/>
      <c r="MZ169" s="305"/>
      <c r="NA169" s="355"/>
      <c r="NB169" s="305"/>
      <c r="NC169" s="305"/>
      <c r="ND169" s="305"/>
      <c r="NE169" s="305"/>
      <c r="NF169" s="305"/>
      <c r="NG169" s="48"/>
      <c r="NH169" s="255"/>
    </row>
    <row r="170" spans="1:372" ht="15">
      <c r="A170" s="106" t="s">
        <v>1851</v>
      </c>
      <c r="C170" s="460"/>
      <c r="D170" s="443"/>
      <c r="E170" s="444" t="s">
        <v>187</v>
      </c>
      <c r="F170" s="661">
        <v>374.1</v>
      </c>
      <c r="G170" s="444" t="s">
        <v>183</v>
      </c>
      <c r="H170" s="662"/>
      <c r="I170" s="444" t="s">
        <v>184</v>
      </c>
      <c r="J170" s="662"/>
      <c r="K170" s="444" t="s">
        <v>185</v>
      </c>
      <c r="L170" s="460"/>
      <c r="M170" s="443"/>
      <c r="N170" s="444" t="s">
        <v>187</v>
      </c>
      <c r="O170" s="24">
        <v>183</v>
      </c>
      <c r="P170" s="444" t="s">
        <v>183</v>
      </c>
      <c r="Q170" s="24"/>
      <c r="R170" s="444" t="s">
        <v>184</v>
      </c>
      <c r="S170" s="24"/>
      <c r="T170" s="444" t="s">
        <v>185</v>
      </c>
      <c r="U170" s="460"/>
      <c r="V170" s="443"/>
      <c r="W170" s="444" t="s">
        <v>187</v>
      </c>
      <c r="X170" s="24">
        <v>409.00000000000023</v>
      </c>
      <c r="Y170" s="444" t="s">
        <v>183</v>
      </c>
      <c r="Z170" s="24">
        <v>532.40000000000032</v>
      </c>
      <c r="AA170" s="444" t="s">
        <v>184</v>
      </c>
      <c r="AB170" s="722">
        <v>511.29999999999995</v>
      </c>
      <c r="AC170" s="444" t="s">
        <v>185</v>
      </c>
      <c r="AD170" s="460"/>
      <c r="AE170" s="443"/>
      <c r="AF170" s="444" t="s">
        <v>187</v>
      </c>
      <c r="AG170" s="24">
        <v>74.100000000000364</v>
      </c>
      <c r="AH170" s="444" t="s">
        <v>183</v>
      </c>
      <c r="AI170" s="24">
        <v>163.4000000000002</v>
      </c>
      <c r="AJ170" s="444" t="s">
        <v>184</v>
      </c>
      <c r="AK170" s="722">
        <v>384.49999999999977</v>
      </c>
      <c r="AL170" s="444" t="s">
        <v>185</v>
      </c>
      <c r="AM170" s="460"/>
      <c r="AN170" s="443"/>
      <c r="AO170" s="444" t="s">
        <v>187</v>
      </c>
      <c r="AP170" s="443"/>
      <c r="AQ170" s="444" t="s">
        <v>183</v>
      </c>
      <c r="AR170" s="24">
        <v>324.69999999999982</v>
      </c>
      <c r="AS170" s="444" t="s">
        <v>184</v>
      </c>
      <c r="AT170" s="444">
        <v>610.00000000000023</v>
      </c>
      <c r="AU170" s="444" t="s">
        <v>185</v>
      </c>
      <c r="AV170" s="460"/>
      <c r="AW170" s="443"/>
      <c r="AX170" s="444" t="s">
        <v>187</v>
      </c>
      <c r="AY170" s="443"/>
      <c r="AZ170" s="444" t="s">
        <v>183</v>
      </c>
      <c r="BA170" s="24">
        <v>227.09999999999945</v>
      </c>
      <c r="BB170" s="444" t="s">
        <v>184</v>
      </c>
      <c r="BC170" s="24">
        <v>479.89999999999986</v>
      </c>
      <c r="BD170" s="444" t="s">
        <v>185</v>
      </c>
      <c r="BE170" s="460"/>
      <c r="BF170" s="443"/>
      <c r="BG170" s="444" t="s">
        <v>187</v>
      </c>
      <c r="BH170" s="443"/>
      <c r="BI170" s="444" t="s">
        <v>183</v>
      </c>
      <c r="BJ170" s="24">
        <v>384.49999999999909</v>
      </c>
      <c r="BK170" s="444" t="s">
        <v>184</v>
      </c>
      <c r="BL170" s="24">
        <v>968.80000000000018</v>
      </c>
      <c r="BM170" s="444" t="s">
        <v>185</v>
      </c>
      <c r="BN170" s="460"/>
      <c r="BO170" s="443"/>
      <c r="BP170" s="444" t="s">
        <v>187</v>
      </c>
      <c r="BQ170" s="443"/>
      <c r="BR170" s="444" t="s">
        <v>183</v>
      </c>
      <c r="BS170" s="24">
        <v>405.90000000000009</v>
      </c>
      <c r="BT170" s="444" t="s">
        <v>184</v>
      </c>
      <c r="BU170" s="24">
        <v>412.80000000000064</v>
      </c>
      <c r="BV170" s="444" t="s">
        <v>185</v>
      </c>
      <c r="BW170" s="460"/>
      <c r="BX170" s="443"/>
      <c r="BY170" s="444" t="s">
        <v>187</v>
      </c>
      <c r="BZ170" s="443"/>
      <c r="CA170" s="444" t="s">
        <v>183</v>
      </c>
      <c r="CB170" s="663">
        <v>127.49999999999818</v>
      </c>
      <c r="CC170" s="444" t="s">
        <v>184</v>
      </c>
      <c r="CD170" s="24">
        <v>343.50000000000091</v>
      </c>
      <c r="CE170" s="444" t="s">
        <v>185</v>
      </c>
      <c r="CF170" s="460"/>
      <c r="CG170" s="443"/>
      <c r="CH170" s="444" t="s">
        <v>187</v>
      </c>
      <c r="CI170" s="443"/>
      <c r="CJ170" s="444" t="s">
        <v>183</v>
      </c>
      <c r="CK170" s="443"/>
      <c r="CL170" s="444" t="s">
        <v>184</v>
      </c>
      <c r="CM170" s="24">
        <v>298.30000000000018</v>
      </c>
      <c r="CN170" s="444" t="s">
        <v>185</v>
      </c>
      <c r="CO170" s="460"/>
      <c r="CP170" s="443"/>
      <c r="CQ170" s="444" t="s">
        <v>187</v>
      </c>
      <c r="CR170" s="443"/>
      <c r="CS170" s="444" t="s">
        <v>183</v>
      </c>
      <c r="CT170" s="443"/>
      <c r="CU170" s="444" t="s">
        <v>184</v>
      </c>
      <c r="CV170" s="24">
        <v>545.00000000000045</v>
      </c>
      <c r="CW170" s="444" t="s">
        <v>185</v>
      </c>
      <c r="CX170" s="460"/>
      <c r="CY170" s="443"/>
      <c r="CZ170" s="444" t="s">
        <v>187</v>
      </c>
      <c r="DA170" s="443"/>
      <c r="DB170" s="444" t="s">
        <v>183</v>
      </c>
      <c r="DC170" s="24">
        <v>287.399999999996</v>
      </c>
      <c r="DD170" s="444" t="s">
        <v>184</v>
      </c>
      <c r="DE170" s="24">
        <v>235.69999999999982</v>
      </c>
      <c r="DF170" s="444" t="s">
        <v>185</v>
      </c>
      <c r="DG170" s="460"/>
      <c r="DH170" s="443"/>
      <c r="DI170" s="444" t="s">
        <v>187</v>
      </c>
      <c r="DJ170" s="443"/>
      <c r="DK170" s="444" t="s">
        <v>183</v>
      </c>
      <c r="DL170" s="443"/>
      <c r="DM170" s="444" t="s">
        <v>184</v>
      </c>
      <c r="DN170" s="24">
        <v>219.59999999999945</v>
      </c>
      <c r="DO170" s="444" t="s">
        <v>185</v>
      </c>
      <c r="DP170" s="460"/>
      <c r="DQ170" s="443"/>
      <c r="DR170" s="444" t="s">
        <v>187</v>
      </c>
      <c r="DS170" s="443"/>
      <c r="DT170" s="444" t="s">
        <v>183</v>
      </c>
      <c r="DU170" s="24">
        <v>327.49999999999818</v>
      </c>
      <c r="DV170" s="444" t="s">
        <v>184</v>
      </c>
      <c r="DW170" s="24">
        <v>557.80000000000018</v>
      </c>
      <c r="DX170" s="444" t="s">
        <v>185</v>
      </c>
      <c r="DY170" s="460"/>
      <c r="DZ170" s="443"/>
      <c r="EA170" s="444" t="s">
        <v>187</v>
      </c>
      <c r="EB170" s="443"/>
      <c r="EC170" s="444" t="s">
        <v>183</v>
      </c>
      <c r="ED170" s="443"/>
      <c r="EE170" s="444" t="s">
        <v>184</v>
      </c>
      <c r="EF170" s="24">
        <v>603.49999999999909</v>
      </c>
      <c r="EG170" s="444" t="s">
        <v>185</v>
      </c>
      <c r="EH170" s="460"/>
      <c r="EI170" s="443"/>
      <c r="EJ170" s="444" t="s">
        <v>187</v>
      </c>
      <c r="EK170" s="443"/>
      <c r="EL170" s="444" t="s">
        <v>183</v>
      </c>
      <c r="EM170" s="443"/>
      <c r="EN170" s="444" t="s">
        <v>184</v>
      </c>
      <c r="EO170" s="24">
        <v>217.79999999999927</v>
      </c>
      <c r="EP170" s="444" t="s">
        <v>185</v>
      </c>
      <c r="EQ170" s="460"/>
      <c r="ER170" s="443"/>
      <c r="ES170" s="444" t="s">
        <v>187</v>
      </c>
      <c r="ET170" s="443"/>
      <c r="EU170" s="444" t="s">
        <v>183</v>
      </c>
      <c r="EV170" s="443"/>
      <c r="EW170" s="444" t="s">
        <v>184</v>
      </c>
      <c r="EX170" s="24">
        <v>279.29999999999927</v>
      </c>
      <c r="EY170" s="444" t="s">
        <v>185</v>
      </c>
      <c r="EZ170" s="460"/>
      <c r="FA170" s="443"/>
      <c r="FB170" s="444" t="s">
        <v>187</v>
      </c>
      <c r="FC170" s="443"/>
      <c r="FD170" s="444" t="s">
        <v>183</v>
      </c>
      <c r="FE170" s="663">
        <v>61.499999999996362</v>
      </c>
      <c r="FF170" s="444" t="s">
        <v>184</v>
      </c>
      <c r="FG170" s="24">
        <v>375.49999999999909</v>
      </c>
      <c r="FH170" s="444" t="s">
        <v>185</v>
      </c>
      <c r="FI170" s="460"/>
      <c r="FJ170" s="443"/>
      <c r="FK170" s="444" t="s">
        <v>187</v>
      </c>
      <c r="FL170" s="443"/>
      <c r="FM170" s="444" t="s">
        <v>183</v>
      </c>
      <c r="FN170" s="24">
        <v>516.09999999999854</v>
      </c>
      <c r="FO170" s="444" t="s">
        <v>184</v>
      </c>
      <c r="FP170" s="24">
        <v>334.19999999999891</v>
      </c>
      <c r="FQ170" s="444" t="s">
        <v>185</v>
      </c>
      <c r="FR170" s="460"/>
      <c r="FS170" s="443"/>
      <c r="FT170" s="444" t="s">
        <v>187</v>
      </c>
      <c r="FU170" s="443"/>
      <c r="FV170" s="444" t="s">
        <v>183</v>
      </c>
      <c r="FW170" s="443"/>
      <c r="FX170" s="444" t="s">
        <v>184</v>
      </c>
      <c r="FY170" s="24">
        <v>238.09999999999854</v>
      </c>
      <c r="FZ170" s="444" t="s">
        <v>185</v>
      </c>
      <c r="GA170" s="460"/>
      <c r="GB170" s="443"/>
      <c r="GC170" s="444" t="s">
        <v>187</v>
      </c>
      <c r="GD170" s="443"/>
      <c r="GE170" s="444" t="s">
        <v>183</v>
      </c>
      <c r="GF170" s="443"/>
      <c r="GG170" s="444" t="s">
        <v>184</v>
      </c>
      <c r="GH170" s="661">
        <v>140.79999999999563</v>
      </c>
      <c r="GI170" s="444" t="s">
        <v>185</v>
      </c>
      <c r="GJ170" s="460"/>
      <c r="GK170" s="443"/>
      <c r="GL170" s="444" t="s">
        <v>187</v>
      </c>
      <c r="GM170" s="443"/>
      <c r="GN170" s="444" t="s">
        <v>183</v>
      </c>
      <c r="GO170" s="24">
        <v>631.69999999999709</v>
      </c>
      <c r="GP170" s="444" t="s">
        <v>184</v>
      </c>
      <c r="GQ170" s="24">
        <v>1910.8999999999978</v>
      </c>
      <c r="GR170" s="444" t="s">
        <v>185</v>
      </c>
      <c r="GS170" s="460"/>
      <c r="GT170" s="443"/>
      <c r="GU170" s="444" t="s">
        <v>187</v>
      </c>
      <c r="GV170" s="443"/>
      <c r="GW170" s="444" t="s">
        <v>183</v>
      </c>
      <c r="GX170" s="443"/>
      <c r="GY170" s="444" t="s">
        <v>184</v>
      </c>
      <c r="GZ170" s="443"/>
      <c r="HA170" s="444" t="s">
        <v>185</v>
      </c>
      <c r="HB170" s="460"/>
      <c r="HC170" s="443"/>
      <c r="HD170" s="444" t="s">
        <v>187</v>
      </c>
      <c r="HE170" s="443"/>
      <c r="HF170" s="444" t="s">
        <v>183</v>
      </c>
      <c r="HG170" s="24">
        <v>707.99999999999909</v>
      </c>
      <c r="HH170" s="444" t="s">
        <v>184</v>
      </c>
      <c r="HI170" s="24">
        <v>477.60000000000218</v>
      </c>
      <c r="HJ170" s="444" t="s">
        <v>185</v>
      </c>
      <c r="HK170" s="460"/>
      <c r="HL170" s="443"/>
      <c r="HM170" s="444" t="s">
        <v>187</v>
      </c>
      <c r="HN170" s="443"/>
      <c r="HO170" s="444" t="s">
        <v>183</v>
      </c>
      <c r="HP170" s="443"/>
      <c r="HQ170" s="444" t="s">
        <v>184</v>
      </c>
      <c r="HR170" s="24">
        <v>319.70000000000073</v>
      </c>
      <c r="HS170" s="444" t="s">
        <v>185</v>
      </c>
      <c r="HT170" s="460"/>
      <c r="HU170" s="443"/>
      <c r="HV170" s="444" t="s">
        <v>187</v>
      </c>
      <c r="HW170" s="443"/>
      <c r="HX170" s="444" t="s">
        <v>183</v>
      </c>
      <c r="HY170" s="24">
        <v>3453.5999999999985</v>
      </c>
      <c r="HZ170" s="444" t="s">
        <v>184</v>
      </c>
      <c r="IA170" s="24">
        <v>3668.9000000000124</v>
      </c>
      <c r="IB170" s="444" t="s">
        <v>185</v>
      </c>
      <c r="IC170" s="460"/>
      <c r="ID170" s="443"/>
      <c r="IE170" s="444" t="s">
        <v>187</v>
      </c>
      <c r="IF170" s="443"/>
      <c r="IG170" s="444" t="s">
        <v>183</v>
      </c>
      <c r="IH170" s="443"/>
      <c r="II170" s="444" t="s">
        <v>184</v>
      </c>
      <c r="IJ170" s="443"/>
      <c r="IK170" s="444" t="s">
        <v>185</v>
      </c>
      <c r="IL170" s="460"/>
      <c r="IM170" s="443"/>
      <c r="IN170" s="444" t="s">
        <v>187</v>
      </c>
      <c r="IO170" s="443"/>
      <c r="IP170" s="444" t="s">
        <v>183</v>
      </c>
      <c r="IQ170" s="443"/>
      <c r="IR170" s="444" t="s">
        <v>184</v>
      </c>
      <c r="IS170" s="24">
        <v>126.49999999999636</v>
      </c>
      <c r="IT170" s="444" t="s">
        <v>185</v>
      </c>
      <c r="IU170" s="460"/>
      <c r="IV170" s="443"/>
      <c r="IW170" s="444" t="s">
        <v>187</v>
      </c>
      <c r="IX170" s="443"/>
      <c r="IY170" s="444" t="s">
        <v>183</v>
      </c>
      <c r="IZ170" s="24">
        <v>358.19999999999982</v>
      </c>
      <c r="JA170" s="444" t="s">
        <v>184</v>
      </c>
      <c r="JB170" s="24">
        <v>5.2000000000007276</v>
      </c>
      <c r="JC170" s="444" t="s">
        <v>185</v>
      </c>
      <c r="JD170" s="460"/>
      <c r="JE170" s="443"/>
      <c r="JF170" s="444" t="s">
        <v>187</v>
      </c>
      <c r="JG170" s="443"/>
      <c r="JH170" s="444" t="s">
        <v>183</v>
      </c>
      <c r="JI170" s="663">
        <v>411.59999999999673</v>
      </c>
      <c r="JJ170" s="444" t="s">
        <v>184</v>
      </c>
      <c r="JK170" s="24">
        <v>302.39999999999782</v>
      </c>
      <c r="JL170" s="444" t="s">
        <v>185</v>
      </c>
      <c r="JM170" s="460"/>
      <c r="JN170" s="443"/>
      <c r="JO170" s="444" t="s">
        <v>187</v>
      </c>
      <c r="JP170" s="443"/>
      <c r="JQ170" s="444" t="s">
        <v>183</v>
      </c>
      <c r="JR170" s="443"/>
      <c r="JS170" s="444" t="s">
        <v>184</v>
      </c>
      <c r="JT170" s="443"/>
      <c r="JU170" s="444" t="s">
        <v>185</v>
      </c>
      <c r="JV170" s="460"/>
      <c r="JW170" s="443"/>
      <c r="JX170" s="444" t="s">
        <v>187</v>
      </c>
      <c r="JY170" s="443"/>
      <c r="JZ170" s="444" t="s">
        <v>183</v>
      </c>
      <c r="KA170" s="24">
        <v>1666.5999999999494</v>
      </c>
      <c r="KB170" s="444" t="s">
        <v>184</v>
      </c>
      <c r="KC170" s="24">
        <v>2403.5999999999658</v>
      </c>
      <c r="KD170" s="444" t="s">
        <v>185</v>
      </c>
      <c r="KE170" s="460"/>
      <c r="KF170" s="443"/>
      <c r="KG170" s="444" t="s">
        <v>187</v>
      </c>
      <c r="KH170" s="443"/>
      <c r="KI170" s="444" t="s">
        <v>183</v>
      </c>
      <c r="KJ170" s="663">
        <v>1.2999999999983629</v>
      </c>
      <c r="KK170" s="444" t="s">
        <v>184</v>
      </c>
      <c r="KL170" s="24">
        <v>140</v>
      </c>
      <c r="KM170" s="444" t="s">
        <v>185</v>
      </c>
      <c r="KN170" s="460"/>
      <c r="KO170" s="443"/>
      <c r="KP170" s="444" t="s">
        <v>187</v>
      </c>
      <c r="KQ170" s="443"/>
      <c r="KR170" s="444" t="s">
        <v>183</v>
      </c>
      <c r="KS170" s="443"/>
      <c r="KT170" s="444" t="s">
        <v>184</v>
      </c>
      <c r="KU170" s="443"/>
      <c r="KV170" s="444" t="s">
        <v>185</v>
      </c>
      <c r="KW170" s="460"/>
      <c r="KX170" s="443"/>
      <c r="KY170" s="444" t="s">
        <v>187</v>
      </c>
      <c r="KZ170" s="443"/>
      <c r="LA170" s="444" t="s">
        <v>183</v>
      </c>
      <c r="LB170" s="443"/>
      <c r="LC170" s="444" t="s">
        <v>184</v>
      </c>
      <c r="LD170" s="443"/>
      <c r="LE170" s="444" t="s">
        <v>185</v>
      </c>
      <c r="LF170" s="460"/>
      <c r="LG170" s="443"/>
      <c r="LH170" s="444" t="s">
        <v>187</v>
      </c>
      <c r="LI170" s="443"/>
      <c r="LJ170" s="444" t="s">
        <v>183</v>
      </c>
      <c r="LK170" s="443"/>
      <c r="LL170" s="444" t="s">
        <v>184</v>
      </c>
      <c r="LM170" s="24"/>
      <c r="LN170" s="444" t="s">
        <v>185</v>
      </c>
      <c r="LO170" s="460"/>
      <c r="LP170" s="443"/>
      <c r="LQ170" s="444" t="s">
        <v>187</v>
      </c>
      <c r="LR170" s="443"/>
      <c r="LS170" s="444" t="s">
        <v>183</v>
      </c>
      <c r="LT170" s="24">
        <v>212.19999999999982</v>
      </c>
      <c r="LU170" s="444" t="s">
        <v>184</v>
      </c>
      <c r="LV170" s="24">
        <v>430.04999999999927</v>
      </c>
      <c r="LW170" s="444" t="s">
        <v>185</v>
      </c>
      <c r="LX170" s="460"/>
      <c r="LY170" s="443"/>
      <c r="LZ170" s="444" t="s">
        <v>187</v>
      </c>
      <c r="MA170" s="443"/>
      <c r="MB170" s="444" t="s">
        <v>183</v>
      </c>
      <c r="MC170" s="443"/>
      <c r="MD170" s="444" t="s">
        <v>184</v>
      </c>
      <c r="ME170" s="443"/>
      <c r="MF170" s="444" t="s">
        <v>185</v>
      </c>
      <c r="MG170" s="460"/>
      <c r="MH170" s="443"/>
      <c r="MI170" s="444" t="s">
        <v>187</v>
      </c>
      <c r="MJ170" s="443"/>
      <c r="MK170" s="444" t="s">
        <v>183</v>
      </c>
      <c r="ML170" s="24">
        <v>988.29999999999563</v>
      </c>
      <c r="MM170" s="444" t="s">
        <v>184</v>
      </c>
      <c r="MN170" s="24">
        <v>1210</v>
      </c>
      <c r="MO170" s="444" t="s">
        <v>185</v>
      </c>
      <c r="MP170" s="460"/>
      <c r="MQ170" s="443"/>
      <c r="MR170" s="444" t="s">
        <v>187</v>
      </c>
      <c r="MS170" s="443"/>
      <c r="MT170" s="444" t="s">
        <v>183</v>
      </c>
      <c r="MU170" s="24">
        <v>282.99999999999636</v>
      </c>
      <c r="MV170" s="444" t="s">
        <v>184</v>
      </c>
      <c r="MW170" s="443">
        <v>246.24999999999272</v>
      </c>
      <c r="MX170" s="444" t="s">
        <v>185</v>
      </c>
      <c r="MY170" s="460"/>
      <c r="MZ170" s="443"/>
      <c r="NA170" s="444" t="s">
        <v>187</v>
      </c>
      <c r="NB170" s="443"/>
      <c r="NC170" s="444" t="s">
        <v>183</v>
      </c>
      <c r="ND170" s="443"/>
      <c r="NE170" s="444" t="s">
        <v>184</v>
      </c>
      <c r="NF170" s="664">
        <v>1320.0000000000018</v>
      </c>
      <c r="NG170" s="444" t="s">
        <v>185</v>
      </c>
      <c r="NH170" s="460"/>
    </row>
    <row r="171" spans="1:372" ht="18">
      <c r="A171" s="110" t="s">
        <v>3709</v>
      </c>
      <c r="B171" s="59">
        <f>SUM(D171:AAP171)</f>
        <v>29891.974999999904</v>
      </c>
      <c r="C171" s="460"/>
      <c r="D171" s="443"/>
      <c r="E171" s="286">
        <f>D170*0.25</f>
        <v>0</v>
      </c>
      <c r="F171" s="24"/>
      <c r="G171" s="286">
        <f>F170*0.5</f>
        <v>187.05</v>
      </c>
      <c r="H171" s="443"/>
      <c r="I171" s="286">
        <f>H170*0.75</f>
        <v>0</v>
      </c>
      <c r="J171" s="443"/>
      <c r="K171" s="286">
        <f>J170*1</f>
        <v>0</v>
      </c>
      <c r="L171" s="460"/>
      <c r="M171" s="443"/>
      <c r="N171" s="286">
        <f>M170*0.25</f>
        <v>0</v>
      </c>
      <c r="O171" s="443"/>
      <c r="P171" s="286">
        <f>O170*0.5</f>
        <v>91.5</v>
      </c>
      <c r="Q171" s="443"/>
      <c r="R171" s="286">
        <f>Q170*0.75</f>
        <v>0</v>
      </c>
      <c r="S171" s="443"/>
      <c r="T171" s="286">
        <f>S170*1</f>
        <v>0</v>
      </c>
      <c r="U171" s="460"/>
      <c r="V171" s="443"/>
      <c r="W171" s="286">
        <f>V170*0.25</f>
        <v>0</v>
      </c>
      <c r="X171" s="443"/>
      <c r="Y171" s="286">
        <f>X170*0.5</f>
        <v>204.50000000000011</v>
      </c>
      <c r="Z171" s="24"/>
      <c r="AA171" s="286">
        <f>Z170*0.75</f>
        <v>399.30000000000024</v>
      </c>
      <c r="AC171" s="286">
        <f t="shared" ref="AC171:AC202" si="154">AB170*1</f>
        <v>511.29999999999995</v>
      </c>
      <c r="AD171" s="460"/>
      <c r="AE171" s="443"/>
      <c r="AF171" s="286">
        <f>AE170*0.25</f>
        <v>0</v>
      </c>
      <c r="AG171" s="443"/>
      <c r="AH171" s="286">
        <f>AG170*0.5</f>
        <v>37.050000000000182</v>
      </c>
      <c r="AI171" s="443"/>
      <c r="AJ171" s="286">
        <f>AI170*0.75</f>
        <v>122.55000000000015</v>
      </c>
      <c r="AK171" s="443"/>
      <c r="AL171" s="286">
        <f t="shared" ref="AL171:AL202" si="155">AK170*1</f>
        <v>384.49999999999977</v>
      </c>
      <c r="AM171" s="460"/>
      <c r="AN171" s="443"/>
      <c r="AO171" s="286">
        <f>AN170*0.25</f>
        <v>0</v>
      </c>
      <c r="AP171" s="443"/>
      <c r="AQ171" s="286">
        <f>AP170*0.5</f>
        <v>0</v>
      </c>
      <c r="AR171" s="443"/>
      <c r="AS171" s="286">
        <f>AR170*0.75</f>
        <v>243.52499999999986</v>
      </c>
      <c r="AT171" s="443"/>
      <c r="AU171" s="286">
        <f>AT170*1</f>
        <v>610.00000000000023</v>
      </c>
      <c r="AV171" s="460"/>
      <c r="AW171" s="443"/>
      <c r="AX171" s="286">
        <f>AW170*0.25</f>
        <v>0</v>
      </c>
      <c r="AY171" s="443"/>
      <c r="AZ171" s="286">
        <f>AY170*0.5</f>
        <v>0</v>
      </c>
      <c r="BA171" s="443"/>
      <c r="BB171" s="286">
        <f>BA170*0.75</f>
        <v>170.32499999999959</v>
      </c>
      <c r="BC171" s="443"/>
      <c r="BD171" s="286">
        <f>BC170*1</f>
        <v>479.89999999999986</v>
      </c>
      <c r="BE171" s="460"/>
      <c r="BF171" s="443"/>
      <c r="BG171" s="286">
        <f>BF170*0.25</f>
        <v>0</v>
      </c>
      <c r="BH171" s="443"/>
      <c r="BI171" s="286">
        <f>BH170*0.5</f>
        <v>0</v>
      </c>
      <c r="BJ171" s="443"/>
      <c r="BK171" s="286">
        <f>BJ170*0.75</f>
        <v>288.37499999999932</v>
      </c>
      <c r="BL171" s="443"/>
      <c r="BM171" s="286">
        <f>BL170*1</f>
        <v>968.80000000000018</v>
      </c>
      <c r="BN171" s="460"/>
      <c r="BO171" s="443"/>
      <c r="BP171" s="286">
        <f>BO170*0.25</f>
        <v>0</v>
      </c>
      <c r="BQ171" s="443"/>
      <c r="BR171" s="286">
        <f>BQ170*0.5</f>
        <v>0</v>
      </c>
      <c r="BS171" s="443"/>
      <c r="BT171" s="286">
        <f>BS170*0.75</f>
        <v>304.42500000000007</v>
      </c>
      <c r="BU171" s="443"/>
      <c r="BV171" s="286">
        <f>BU170*1</f>
        <v>412.80000000000064</v>
      </c>
      <c r="BW171" s="460"/>
      <c r="BX171" s="443"/>
      <c r="BY171" s="286">
        <f>BX170*0.25</f>
        <v>0</v>
      </c>
      <c r="BZ171" s="443"/>
      <c r="CA171" s="286">
        <f>BZ170*0.5</f>
        <v>0</v>
      </c>
      <c r="CB171" s="443"/>
      <c r="CC171" s="286">
        <f>CB170*0.75</f>
        <v>95.624999999998636</v>
      </c>
      <c r="CD171" s="443"/>
      <c r="CE171" s="286">
        <f>CD170*1</f>
        <v>343.50000000000091</v>
      </c>
      <c r="CF171" s="460"/>
      <c r="CG171" s="443"/>
      <c r="CH171" s="286">
        <f>CG170*0.25</f>
        <v>0</v>
      </c>
      <c r="CI171" s="443"/>
      <c r="CJ171" s="286">
        <f>CI170*0.5</f>
        <v>0</v>
      </c>
      <c r="CK171" s="443"/>
      <c r="CL171" s="286">
        <f>CK170*0.75</f>
        <v>0</v>
      </c>
      <c r="CM171" s="443"/>
      <c r="CN171" s="286">
        <f>CM170*1</f>
        <v>298.30000000000018</v>
      </c>
      <c r="CO171" s="460"/>
      <c r="CP171" s="443"/>
      <c r="CQ171" s="286">
        <f>CP170*0.25</f>
        <v>0</v>
      </c>
      <c r="CR171" s="443"/>
      <c r="CS171" s="286">
        <f>CR170*0.5</f>
        <v>0</v>
      </c>
      <c r="CT171" s="443"/>
      <c r="CU171" s="286">
        <f>CT170*0.75</f>
        <v>0</v>
      </c>
      <c r="CV171" s="443"/>
      <c r="CW171" s="286">
        <f>CV170*1</f>
        <v>545.00000000000045</v>
      </c>
      <c r="CX171" s="460"/>
      <c r="CY171" s="443"/>
      <c r="CZ171" s="286">
        <f>CY170*0.25</f>
        <v>0</v>
      </c>
      <c r="DA171" s="443"/>
      <c r="DB171" s="286">
        <f>DA170*0.5</f>
        <v>0</v>
      </c>
      <c r="DC171" s="443"/>
      <c r="DD171" s="286">
        <f>DC170*0.75</f>
        <v>215.549999999997</v>
      </c>
      <c r="DE171" s="443"/>
      <c r="DF171" s="286">
        <f>DE170*1</f>
        <v>235.69999999999982</v>
      </c>
      <c r="DG171" s="460"/>
      <c r="DH171" s="443"/>
      <c r="DI171" s="286">
        <f>DH170*0.25</f>
        <v>0</v>
      </c>
      <c r="DJ171" s="443"/>
      <c r="DK171" s="286">
        <f>DJ170*0.5</f>
        <v>0</v>
      </c>
      <c r="DL171" s="443"/>
      <c r="DM171" s="286">
        <f>DL170*0.75</f>
        <v>0</v>
      </c>
      <c r="DN171" s="443"/>
      <c r="DO171" s="286">
        <f>DN170*1</f>
        <v>219.59999999999945</v>
      </c>
      <c r="DP171" s="460"/>
      <c r="DQ171" s="443"/>
      <c r="DR171" s="286">
        <f>DQ170*0.25</f>
        <v>0</v>
      </c>
      <c r="DS171" s="443"/>
      <c r="DT171" s="286">
        <f>DS170*0.5</f>
        <v>0</v>
      </c>
      <c r="DU171" s="443"/>
      <c r="DV171" s="286">
        <f>DU170*0.75</f>
        <v>245.62499999999864</v>
      </c>
      <c r="DW171" s="443"/>
      <c r="DX171" s="286">
        <f>DW170*1</f>
        <v>557.80000000000018</v>
      </c>
      <c r="DY171" s="460"/>
      <c r="DZ171" s="443"/>
      <c r="EA171" s="286">
        <f>DZ170*0.25</f>
        <v>0</v>
      </c>
      <c r="EB171" s="443"/>
      <c r="EC171" s="286">
        <f>EB170*0.5</f>
        <v>0</v>
      </c>
      <c r="ED171" s="443"/>
      <c r="EE171" s="286">
        <f>ED170*0.75</f>
        <v>0</v>
      </c>
      <c r="EF171" s="443"/>
      <c r="EG171" s="286">
        <f>EF170*1</f>
        <v>603.49999999999909</v>
      </c>
      <c r="EH171" s="460"/>
      <c r="EI171" s="443"/>
      <c r="EJ171" s="286">
        <f>EI170*0.25</f>
        <v>0</v>
      </c>
      <c r="EK171" s="443"/>
      <c r="EL171" s="286">
        <f>EK170*0.5</f>
        <v>0</v>
      </c>
      <c r="EM171" s="443"/>
      <c r="EN171" s="286">
        <f>EM170*0.75</f>
        <v>0</v>
      </c>
      <c r="EO171" s="443"/>
      <c r="EP171" s="286">
        <f>EO170*1</f>
        <v>217.79999999999927</v>
      </c>
      <c r="EQ171" s="460"/>
      <c r="ER171" s="443"/>
      <c r="ES171" s="286">
        <f>ER170*0.25</f>
        <v>0</v>
      </c>
      <c r="ET171" s="443"/>
      <c r="EU171" s="286">
        <f>ET170*0.5</f>
        <v>0</v>
      </c>
      <c r="EV171" s="443"/>
      <c r="EW171" s="286">
        <f>EV170*0.75</f>
        <v>0</v>
      </c>
      <c r="EX171" s="443"/>
      <c r="EY171" s="286">
        <f>EX170*1</f>
        <v>279.29999999999927</v>
      </c>
      <c r="EZ171" s="460"/>
      <c r="FA171" s="443"/>
      <c r="FB171" s="286">
        <f>FA170*0.25</f>
        <v>0</v>
      </c>
      <c r="FC171" s="443"/>
      <c r="FD171" s="286">
        <f>FC170*0.5</f>
        <v>0</v>
      </c>
      <c r="FE171" s="443"/>
      <c r="FF171" s="286">
        <f>FE170*0.75</f>
        <v>46.124999999997272</v>
      </c>
      <c r="FG171" s="443"/>
      <c r="FH171" s="286">
        <f>FG170*1</f>
        <v>375.49999999999909</v>
      </c>
      <c r="FI171" s="460"/>
      <c r="FJ171" s="443"/>
      <c r="FK171" s="286">
        <f>FJ170*0.25</f>
        <v>0</v>
      </c>
      <c r="FL171" s="443"/>
      <c r="FM171" s="286">
        <f>FL170*0.5</f>
        <v>0</v>
      </c>
      <c r="FN171" s="443"/>
      <c r="FO171" s="286">
        <f>FN170*0.75</f>
        <v>387.07499999999891</v>
      </c>
      <c r="FP171" s="443"/>
      <c r="FQ171" s="286">
        <f>FP170*1</f>
        <v>334.19999999999891</v>
      </c>
      <c r="FR171" s="460"/>
      <c r="FS171" s="443"/>
      <c r="FT171" s="286">
        <f>FS170*0.25</f>
        <v>0</v>
      </c>
      <c r="FU171" s="443"/>
      <c r="FV171" s="286">
        <f>FU170*0.5</f>
        <v>0</v>
      </c>
      <c r="FW171" s="443"/>
      <c r="FX171" s="286">
        <f>FW170*0.75</f>
        <v>0</v>
      </c>
      <c r="FY171" s="443"/>
      <c r="FZ171" s="286">
        <f>FY170*1</f>
        <v>238.09999999999854</v>
      </c>
      <c r="GA171" s="460"/>
      <c r="GB171" s="443"/>
      <c r="GC171" s="286">
        <f>GB170*0.25</f>
        <v>0</v>
      </c>
      <c r="GD171" s="443"/>
      <c r="GE171" s="286">
        <f>GD170*0.5</f>
        <v>0</v>
      </c>
      <c r="GF171" s="443"/>
      <c r="GG171" s="286">
        <f>GF170*0.75</f>
        <v>0</v>
      </c>
      <c r="GH171" s="443"/>
      <c r="GI171" s="286">
        <f>GH170*1</f>
        <v>140.79999999999563</v>
      </c>
      <c r="GJ171" s="460"/>
      <c r="GK171" s="443"/>
      <c r="GL171" s="286">
        <f>GK170*0.25</f>
        <v>0</v>
      </c>
      <c r="GM171" s="443"/>
      <c r="GN171" s="286">
        <f>GM170*0.5</f>
        <v>0</v>
      </c>
      <c r="GO171" s="443"/>
      <c r="GP171" s="286">
        <f>GO170*0.75</f>
        <v>473.77499999999782</v>
      </c>
      <c r="GQ171" s="443"/>
      <c r="GR171" s="286">
        <f>GQ170*1</f>
        <v>1910.8999999999978</v>
      </c>
      <c r="GS171" s="460"/>
      <c r="GT171" s="443"/>
      <c r="GU171" s="286">
        <f>GT170*0.25</f>
        <v>0</v>
      </c>
      <c r="GV171" s="443"/>
      <c r="GW171" s="286">
        <f>GV170*0.5</f>
        <v>0</v>
      </c>
      <c r="GX171" s="443"/>
      <c r="GY171" s="286">
        <f>GX170*0.75</f>
        <v>0</v>
      </c>
      <c r="GZ171" s="443"/>
      <c r="HA171" s="286">
        <f>GZ170*1</f>
        <v>0</v>
      </c>
      <c r="HB171" s="460"/>
      <c r="HC171" s="443"/>
      <c r="HD171" s="286">
        <f>HC170*0.25</f>
        <v>0</v>
      </c>
      <c r="HE171" s="443"/>
      <c r="HF171" s="286">
        <f>HE170*0.5</f>
        <v>0</v>
      </c>
      <c r="HG171" s="443"/>
      <c r="HH171" s="286">
        <f>HG170*0.75</f>
        <v>530.99999999999932</v>
      </c>
      <c r="HI171" s="443"/>
      <c r="HJ171" s="286">
        <f>HI170*1</f>
        <v>477.60000000000218</v>
      </c>
      <c r="HK171" s="460"/>
      <c r="HL171" s="443"/>
      <c r="HM171" s="286">
        <f>HL170*0.25</f>
        <v>0</v>
      </c>
      <c r="HN171" s="443"/>
      <c r="HO171" s="286">
        <f>HN170*0.5</f>
        <v>0</v>
      </c>
      <c r="HP171" s="443"/>
      <c r="HQ171" s="286">
        <f>HP170*0.75</f>
        <v>0</v>
      </c>
      <c r="HR171" s="443"/>
      <c r="HS171" s="286">
        <f>HR170*1</f>
        <v>319.70000000000073</v>
      </c>
      <c r="HT171" s="460"/>
      <c r="HU171" s="443"/>
      <c r="HV171" s="286">
        <f>HU170*0.25</f>
        <v>0</v>
      </c>
      <c r="HW171" s="443"/>
      <c r="HX171" s="286">
        <f>HW170*0.5</f>
        <v>0</v>
      </c>
      <c r="HY171" s="443"/>
      <c r="HZ171" s="286">
        <f>HY170*0.75</f>
        <v>2590.1999999999989</v>
      </c>
      <c r="IA171" s="443"/>
      <c r="IB171" s="286">
        <f>IA170*1</f>
        <v>3668.9000000000124</v>
      </c>
      <c r="IC171" s="460"/>
      <c r="ID171" s="443"/>
      <c r="IE171" s="286">
        <f>ID170*0.25</f>
        <v>0</v>
      </c>
      <c r="IF171" s="443"/>
      <c r="IG171" s="286">
        <f>IF170*0.5</f>
        <v>0</v>
      </c>
      <c r="IH171" s="443"/>
      <c r="II171" s="286">
        <f>IH170*0.75</f>
        <v>0</v>
      </c>
      <c r="IJ171" s="443"/>
      <c r="IK171" s="286">
        <f>IJ170*1</f>
        <v>0</v>
      </c>
      <c r="IL171" s="460"/>
      <c r="IM171" s="443"/>
      <c r="IN171" s="286">
        <f>IM170*0.25</f>
        <v>0</v>
      </c>
      <c r="IO171" s="443"/>
      <c r="IP171" s="286">
        <f>IO170*0.5</f>
        <v>0</v>
      </c>
      <c r="IQ171" s="443"/>
      <c r="IR171" s="286">
        <f>IQ170*0.75</f>
        <v>0</v>
      </c>
      <c r="IS171" s="443"/>
      <c r="IT171" s="286">
        <f>IS170*1</f>
        <v>126.49999999999636</v>
      </c>
      <c r="IU171" s="460"/>
      <c r="IV171" s="443"/>
      <c r="IW171" s="286">
        <f>IV170*0.25</f>
        <v>0</v>
      </c>
      <c r="IX171" s="443"/>
      <c r="IY171" s="286">
        <f>IX170*0.5</f>
        <v>0</v>
      </c>
      <c r="IZ171" s="443"/>
      <c r="JA171" s="286">
        <f>IZ170*0.75</f>
        <v>268.64999999999986</v>
      </c>
      <c r="JB171" s="443"/>
      <c r="JC171" s="286">
        <f>JB170*1</f>
        <v>5.2000000000007276</v>
      </c>
      <c r="JD171" s="460"/>
      <c r="JE171" s="443"/>
      <c r="JF171" s="286">
        <f>JE170*0.25</f>
        <v>0</v>
      </c>
      <c r="JG171" s="443"/>
      <c r="JH171" s="286">
        <f>JG170*0.5</f>
        <v>0</v>
      </c>
      <c r="JI171" s="443"/>
      <c r="JJ171" s="286">
        <f>JI170*0.75</f>
        <v>308.69999999999754</v>
      </c>
      <c r="JK171" s="443"/>
      <c r="JL171" s="286">
        <f>JK170*1</f>
        <v>302.39999999999782</v>
      </c>
      <c r="JM171" s="460"/>
      <c r="JN171" s="443"/>
      <c r="JO171" s="286">
        <f>JN170*0.25</f>
        <v>0</v>
      </c>
      <c r="JP171" s="443"/>
      <c r="JQ171" s="286">
        <f>JP170*0.5</f>
        <v>0</v>
      </c>
      <c r="JR171" s="443"/>
      <c r="JS171" s="286">
        <f>JR170*0.75</f>
        <v>0</v>
      </c>
      <c r="JT171" s="443"/>
      <c r="JU171" s="286">
        <f>JT170*1</f>
        <v>0</v>
      </c>
      <c r="JV171" s="460"/>
      <c r="JW171" s="443"/>
      <c r="JX171" s="286">
        <f>JW170*0.25</f>
        <v>0</v>
      </c>
      <c r="JY171" s="443"/>
      <c r="JZ171" s="286">
        <f>JY170*0.5</f>
        <v>0</v>
      </c>
      <c r="KA171" s="443"/>
      <c r="KB171" s="286">
        <f>KA170*0.75</f>
        <v>1249.9499999999621</v>
      </c>
      <c r="KC171" s="443"/>
      <c r="KD171" s="286">
        <f t="shared" ref="KD171" si="156">KC170*1</f>
        <v>2403.5999999999658</v>
      </c>
      <c r="KE171" s="460"/>
      <c r="KF171" s="443"/>
      <c r="KG171" s="286">
        <f>KF170*0.25</f>
        <v>0</v>
      </c>
      <c r="KH171" s="443"/>
      <c r="KI171" s="286">
        <f>KH170*0.5</f>
        <v>0</v>
      </c>
      <c r="KJ171" s="443"/>
      <c r="KK171" s="286">
        <f>KJ170*0.75</f>
        <v>0.97499999999877218</v>
      </c>
      <c r="KL171" s="443"/>
      <c r="KM171" s="286">
        <f>KL170*1</f>
        <v>140</v>
      </c>
      <c r="KN171" s="460"/>
      <c r="KO171" s="443"/>
      <c r="KP171" s="286">
        <f>KO170*0.25</f>
        <v>0</v>
      </c>
      <c r="KQ171" s="443"/>
      <c r="KR171" s="286">
        <f>KQ170*0.5</f>
        <v>0</v>
      </c>
      <c r="KS171" s="443"/>
      <c r="KT171" s="286">
        <f>KS170*0.75</f>
        <v>0</v>
      </c>
      <c r="KU171" s="443"/>
      <c r="KV171" s="286">
        <f>KU170*1</f>
        <v>0</v>
      </c>
      <c r="KW171" s="460"/>
      <c r="KX171" s="443"/>
      <c r="KY171" s="286">
        <f>KX170*0.25</f>
        <v>0</v>
      </c>
      <c r="KZ171" s="443"/>
      <c r="LA171" s="286">
        <f>KZ170*0.5</f>
        <v>0</v>
      </c>
      <c r="LB171" s="443"/>
      <c r="LC171" s="286">
        <f>LB170*0.75</f>
        <v>0</v>
      </c>
      <c r="LD171" s="443"/>
      <c r="LE171" s="286">
        <f>LD170*1</f>
        <v>0</v>
      </c>
      <c r="LF171" s="460"/>
      <c r="LG171" s="443"/>
      <c r="LH171" s="286">
        <f>LG170*0.25</f>
        <v>0</v>
      </c>
      <c r="LI171" s="443"/>
      <c r="LJ171" s="286">
        <f>LI170*0.5</f>
        <v>0</v>
      </c>
      <c r="LK171" s="443"/>
      <c r="LL171" s="286">
        <f>LK170*0.75</f>
        <v>0</v>
      </c>
      <c r="LM171" s="443"/>
      <c r="LN171" s="286">
        <f>LM170*1</f>
        <v>0</v>
      </c>
      <c r="LO171" s="460"/>
      <c r="LP171" s="443"/>
      <c r="LQ171" s="286">
        <f>LP170*0.25</f>
        <v>0</v>
      </c>
      <c r="LR171" s="443"/>
      <c r="LS171" s="286">
        <f>LR170*0.5</f>
        <v>0</v>
      </c>
      <c r="LT171" s="443"/>
      <c r="LU171" s="286">
        <f>LT170*0.75</f>
        <v>159.14999999999986</v>
      </c>
      <c r="LV171" s="443"/>
      <c r="LW171" s="286">
        <f>LV170*1</f>
        <v>430.04999999999927</v>
      </c>
      <c r="LX171" s="460"/>
      <c r="LY171" s="443"/>
      <c r="LZ171" s="286">
        <f>LY170*0.25</f>
        <v>0</v>
      </c>
      <c r="MA171" s="443"/>
      <c r="MB171" s="286">
        <f>MA170*0.5</f>
        <v>0</v>
      </c>
      <c r="MC171" s="443"/>
      <c r="MD171" s="286">
        <f>MC170*0.75</f>
        <v>0</v>
      </c>
      <c r="ME171" s="443"/>
      <c r="MF171" s="286">
        <f>ME170*1</f>
        <v>0</v>
      </c>
      <c r="MG171" s="460"/>
      <c r="MH171" s="443"/>
      <c r="MI171" s="286">
        <f>MH170*0.25</f>
        <v>0</v>
      </c>
      <c r="MJ171" s="443"/>
      <c r="MK171" s="286">
        <f>MJ170*0.5</f>
        <v>0</v>
      </c>
      <c r="ML171" s="443"/>
      <c r="MM171" s="286">
        <f>ML170*0.75</f>
        <v>741.22499999999673</v>
      </c>
      <c r="MN171" s="443"/>
      <c r="MO171" s="286">
        <f>MN170*1</f>
        <v>1210</v>
      </c>
      <c r="MP171" s="460"/>
      <c r="MQ171" s="443"/>
      <c r="MR171" s="286">
        <f>MQ170*0.25</f>
        <v>0</v>
      </c>
      <c r="MS171" s="443"/>
      <c r="MT171" s="286">
        <f>MS170*0.5</f>
        <v>0</v>
      </c>
      <c r="MU171" s="443"/>
      <c r="MV171" s="286">
        <f>MU170*0.75</f>
        <v>212.24999999999727</v>
      </c>
      <c r="MW171" s="443"/>
      <c r="MX171" s="286">
        <f>MW170*1</f>
        <v>246.24999999999272</v>
      </c>
      <c r="MY171" s="460"/>
      <c r="MZ171" s="443"/>
      <c r="NA171" s="286">
        <f>MZ170*0.25</f>
        <v>0</v>
      </c>
      <c r="NB171" s="443"/>
      <c r="NC171" s="286">
        <f>NB170*0.5</f>
        <v>0</v>
      </c>
      <c r="ND171" s="443"/>
      <c r="NE171" s="286">
        <f>ND170*0.75</f>
        <v>0</v>
      </c>
      <c r="NF171" s="443"/>
      <c r="NG171" s="286">
        <f>NF170*1</f>
        <v>1320.0000000000018</v>
      </c>
      <c r="NH171" s="460"/>
    </row>
    <row r="172" spans="1:372" s="50" customFormat="1" ht="15">
      <c r="A172" s="253"/>
      <c r="B172" s="254"/>
      <c r="C172" s="255"/>
      <c r="D172" s="305"/>
      <c r="E172" s="355"/>
      <c r="F172" s="178"/>
      <c r="G172" s="305"/>
      <c r="H172" s="305"/>
      <c r="I172" s="305"/>
      <c r="J172" s="305"/>
      <c r="K172" s="305"/>
      <c r="L172" s="255"/>
      <c r="M172" s="305"/>
      <c r="N172" s="355"/>
      <c r="O172" s="305"/>
      <c r="P172" s="305"/>
      <c r="Q172" s="305"/>
      <c r="R172" s="305"/>
      <c r="S172" s="305"/>
      <c r="T172" s="305"/>
      <c r="U172" s="255"/>
      <c r="V172" s="305"/>
      <c r="W172" s="355"/>
      <c r="X172" s="305"/>
      <c r="Y172" s="305"/>
      <c r="Z172" s="178"/>
      <c r="AA172" s="305"/>
      <c r="AB172" s="443"/>
      <c r="AC172" s="48"/>
      <c r="AD172" s="255"/>
      <c r="AE172" s="305"/>
      <c r="AF172" s="355"/>
      <c r="AG172" s="305"/>
      <c r="AH172" s="305"/>
      <c r="AI172" s="305"/>
      <c r="AJ172" s="305"/>
      <c r="AK172" s="305"/>
      <c r="AL172" s="48"/>
      <c r="AM172" s="255"/>
      <c r="AN172" s="305"/>
      <c r="AO172" s="355"/>
      <c r="AP172" s="305"/>
      <c r="AQ172" s="305"/>
      <c r="AR172" s="305"/>
      <c r="AS172" s="305"/>
      <c r="AT172" s="305"/>
      <c r="AU172" s="48"/>
      <c r="AV172" s="255"/>
      <c r="AW172" s="305"/>
      <c r="AX172" s="355"/>
      <c r="AY172" s="305"/>
      <c r="AZ172" s="305"/>
      <c r="BA172" s="305"/>
      <c r="BB172" s="305"/>
      <c r="BC172" s="305"/>
      <c r="BD172" s="48"/>
      <c r="BE172" s="255"/>
      <c r="BF172" s="305"/>
      <c r="BG172" s="355"/>
      <c r="BH172" s="305"/>
      <c r="BI172" s="305"/>
      <c r="BJ172" s="305"/>
      <c r="BK172" s="305"/>
      <c r="BL172" s="305"/>
      <c r="BM172" s="48"/>
      <c r="BN172" s="255"/>
      <c r="BO172" s="305"/>
      <c r="BP172" s="355"/>
      <c r="BQ172" s="305"/>
      <c r="BR172" s="305"/>
      <c r="BS172" s="305"/>
      <c r="BT172" s="305"/>
      <c r="BU172" s="305"/>
      <c r="BV172" s="48"/>
      <c r="BW172" s="255"/>
      <c r="BX172" s="305"/>
      <c r="BY172" s="355"/>
      <c r="BZ172" s="305"/>
      <c r="CA172" s="305"/>
      <c r="CB172" s="305"/>
      <c r="CC172" s="305"/>
      <c r="CD172" s="305"/>
      <c r="CE172" s="48"/>
      <c r="CF172" s="255"/>
      <c r="CG172" s="305"/>
      <c r="CH172" s="355"/>
      <c r="CI172" s="305"/>
      <c r="CJ172" s="305"/>
      <c r="CK172" s="305"/>
      <c r="CL172" s="305"/>
      <c r="CM172" s="305"/>
      <c r="CN172" s="48"/>
      <c r="CO172" s="255"/>
      <c r="CP172" s="305"/>
      <c r="CQ172" s="355"/>
      <c r="CR172" s="305"/>
      <c r="CS172" s="305"/>
      <c r="CT172" s="305"/>
      <c r="CU172" s="305"/>
      <c r="CV172" s="305"/>
      <c r="CW172" s="48"/>
      <c r="CX172" s="255"/>
      <c r="CY172" s="305"/>
      <c r="CZ172" s="355"/>
      <c r="DA172" s="305"/>
      <c r="DB172" s="305"/>
      <c r="DC172" s="305"/>
      <c r="DD172" s="305"/>
      <c r="DE172" s="305"/>
      <c r="DF172" s="48"/>
      <c r="DG172" s="255"/>
      <c r="DH172" s="305"/>
      <c r="DI172" s="355"/>
      <c r="DJ172" s="305"/>
      <c r="DK172" s="305"/>
      <c r="DL172" s="305"/>
      <c r="DM172" s="305"/>
      <c r="DN172" s="305"/>
      <c r="DO172" s="48"/>
      <c r="DP172" s="255"/>
      <c r="DQ172" s="305"/>
      <c r="DR172" s="355"/>
      <c r="DS172" s="305"/>
      <c r="DT172" s="305"/>
      <c r="DU172" s="305"/>
      <c r="DV172" s="305"/>
      <c r="DW172" s="305"/>
      <c r="DX172" s="48"/>
      <c r="DY172" s="255"/>
      <c r="DZ172" s="305"/>
      <c r="EA172" s="355"/>
      <c r="EB172" s="305"/>
      <c r="EC172" s="305"/>
      <c r="ED172" s="305"/>
      <c r="EE172" s="305"/>
      <c r="EF172" s="305"/>
      <c r="EG172" s="48"/>
      <c r="EH172" s="255"/>
      <c r="EI172" s="305"/>
      <c r="EJ172" s="355"/>
      <c r="EK172" s="305"/>
      <c r="EL172" s="305"/>
      <c r="EM172" s="305"/>
      <c r="EN172" s="305"/>
      <c r="EO172" s="305"/>
      <c r="EP172" s="48"/>
      <c r="EQ172" s="255"/>
      <c r="ER172" s="305"/>
      <c r="ES172" s="355"/>
      <c r="ET172" s="305"/>
      <c r="EU172" s="305"/>
      <c r="EV172" s="305"/>
      <c r="EW172" s="305"/>
      <c r="EX172" s="305"/>
      <c r="EY172" s="48"/>
      <c r="EZ172" s="255"/>
      <c r="FA172" s="305"/>
      <c r="FB172" s="355"/>
      <c r="FC172" s="305"/>
      <c r="FD172" s="305"/>
      <c r="FE172" s="305"/>
      <c r="FF172" s="305"/>
      <c r="FG172" s="305"/>
      <c r="FH172" s="48"/>
      <c r="FI172" s="255"/>
      <c r="FJ172" s="305"/>
      <c r="FK172" s="355"/>
      <c r="FL172" s="305"/>
      <c r="FM172" s="305"/>
      <c r="FN172" s="305"/>
      <c r="FO172" s="305"/>
      <c r="FP172" s="305"/>
      <c r="FQ172" s="48"/>
      <c r="FR172" s="255"/>
      <c r="FS172" s="305"/>
      <c r="FT172" s="355"/>
      <c r="FU172" s="305"/>
      <c r="FV172" s="305"/>
      <c r="FW172" s="305"/>
      <c r="FX172" s="305"/>
      <c r="FY172" s="305"/>
      <c r="FZ172" s="48"/>
      <c r="GA172" s="255"/>
      <c r="GB172" s="305"/>
      <c r="GC172" s="355"/>
      <c r="GD172" s="305"/>
      <c r="GE172" s="305"/>
      <c r="GF172" s="305"/>
      <c r="GG172" s="305"/>
      <c r="GH172" s="305"/>
      <c r="GI172" s="48"/>
      <c r="GJ172" s="255"/>
      <c r="GK172" s="305"/>
      <c r="GL172" s="355"/>
      <c r="GM172" s="305"/>
      <c r="GN172" s="305"/>
      <c r="GO172" s="305"/>
      <c r="GP172" s="305"/>
      <c r="GQ172" s="305"/>
      <c r="GR172" s="48"/>
      <c r="GS172" s="255"/>
      <c r="GT172" s="305"/>
      <c r="GU172" s="355"/>
      <c r="GV172" s="305"/>
      <c r="GW172" s="305"/>
      <c r="GX172" s="305"/>
      <c r="GY172" s="305"/>
      <c r="GZ172" s="305"/>
      <c r="HA172" s="305"/>
      <c r="HB172" s="255"/>
      <c r="HC172" s="305"/>
      <c r="HD172" s="355"/>
      <c r="HE172" s="305"/>
      <c r="HF172" s="305"/>
      <c r="HG172" s="305"/>
      <c r="HH172" s="305"/>
      <c r="HI172" s="305"/>
      <c r="HJ172" s="48"/>
      <c r="HK172" s="255"/>
      <c r="HL172" s="305"/>
      <c r="HM172" s="355"/>
      <c r="HN172" s="305"/>
      <c r="HO172" s="305"/>
      <c r="HP172" s="305"/>
      <c r="HQ172" s="305"/>
      <c r="HR172" s="305"/>
      <c r="HS172" s="48"/>
      <c r="HT172" s="255"/>
      <c r="HU172" s="305"/>
      <c r="HV172" s="355"/>
      <c r="HW172" s="305"/>
      <c r="HX172" s="305"/>
      <c r="HY172" s="305"/>
      <c r="HZ172" s="305"/>
      <c r="IA172" s="305"/>
      <c r="IB172" s="48"/>
      <c r="IC172" s="255"/>
      <c r="ID172" s="305"/>
      <c r="IE172" s="355"/>
      <c r="IF172" s="305"/>
      <c r="IG172" s="305"/>
      <c r="IH172" s="305"/>
      <c r="II172" s="305"/>
      <c r="IJ172" s="305"/>
      <c r="IK172" s="305"/>
      <c r="IL172" s="255"/>
      <c r="IM172" s="305"/>
      <c r="IN172" s="355"/>
      <c r="IO172" s="305"/>
      <c r="IP172" s="305"/>
      <c r="IQ172" s="305"/>
      <c r="IR172" s="305"/>
      <c r="IS172" s="305"/>
      <c r="IT172" s="48"/>
      <c r="IU172" s="255"/>
      <c r="IV172" s="305"/>
      <c r="IW172" s="355"/>
      <c r="IX172" s="305"/>
      <c r="IY172" s="305"/>
      <c r="IZ172" s="305"/>
      <c r="JA172" s="305"/>
      <c r="JB172" s="305"/>
      <c r="JC172" s="48"/>
      <c r="JD172" s="255"/>
      <c r="JE172" s="305"/>
      <c r="JF172" s="355"/>
      <c r="JG172" s="305"/>
      <c r="JH172" s="305"/>
      <c r="JI172" s="305"/>
      <c r="JJ172" s="305"/>
      <c r="JK172" s="305"/>
      <c r="JL172" s="48"/>
      <c r="JM172" s="255"/>
      <c r="JN172" s="305"/>
      <c r="JO172" s="355"/>
      <c r="JP172" s="305"/>
      <c r="JQ172" s="305"/>
      <c r="JR172" s="305"/>
      <c r="JS172" s="305"/>
      <c r="JT172" s="305"/>
      <c r="JU172" s="305"/>
      <c r="JV172" s="255"/>
      <c r="JW172" s="305"/>
      <c r="JX172" s="355"/>
      <c r="JY172" s="305"/>
      <c r="JZ172" s="305"/>
      <c r="KA172" s="305"/>
      <c r="KB172" s="305"/>
      <c r="KC172" s="305"/>
      <c r="KD172" s="48"/>
      <c r="KE172" s="255"/>
      <c r="KF172" s="305"/>
      <c r="KG172" s="355"/>
      <c r="KH172" s="305"/>
      <c r="KI172" s="305"/>
      <c r="KJ172" s="305"/>
      <c r="KK172" s="305"/>
      <c r="KL172" s="305"/>
      <c r="KM172" s="48"/>
      <c r="KN172" s="255"/>
      <c r="KO172" s="305"/>
      <c r="KP172" s="355"/>
      <c r="KQ172" s="305"/>
      <c r="KR172" s="305"/>
      <c r="KS172" s="305"/>
      <c r="KT172" s="305"/>
      <c r="KU172" s="305"/>
      <c r="KV172" s="305"/>
      <c r="KW172" s="255"/>
      <c r="KX172" s="305"/>
      <c r="KY172" s="355"/>
      <c r="KZ172" s="305"/>
      <c r="LA172" s="305"/>
      <c r="LB172" s="305"/>
      <c r="LC172" s="305"/>
      <c r="LD172" s="305"/>
      <c r="LE172" s="305"/>
      <c r="LF172" s="255"/>
      <c r="LG172" s="305"/>
      <c r="LH172" s="355"/>
      <c r="LI172" s="305"/>
      <c r="LJ172" s="305"/>
      <c r="LK172" s="305"/>
      <c r="LL172" s="305"/>
      <c r="LM172" s="305"/>
      <c r="LN172" s="48"/>
      <c r="LO172" s="255"/>
      <c r="LP172" s="305"/>
      <c r="LQ172" s="355"/>
      <c r="LR172" s="305"/>
      <c r="LS172" s="305"/>
      <c r="LT172" s="305"/>
      <c r="LU172" s="305"/>
      <c r="LV172" s="305"/>
      <c r="LW172" s="48"/>
      <c r="LX172" s="255"/>
      <c r="LY172" s="305"/>
      <c r="LZ172" s="355"/>
      <c r="MA172" s="305"/>
      <c r="MB172" s="305"/>
      <c r="MC172" s="305"/>
      <c r="MD172" s="305"/>
      <c r="ME172" s="305"/>
      <c r="MF172" s="305"/>
      <c r="MG172" s="255"/>
      <c r="MH172" s="305"/>
      <c r="MI172" s="355"/>
      <c r="MJ172" s="305"/>
      <c r="MK172" s="305"/>
      <c r="ML172" s="305"/>
      <c r="MM172" s="305"/>
      <c r="MN172" s="305"/>
      <c r="MO172" s="48"/>
      <c r="MP172" s="255"/>
      <c r="MQ172" s="305"/>
      <c r="MR172" s="355"/>
      <c r="MS172" s="305"/>
      <c r="MT172" s="305"/>
      <c r="MU172" s="305"/>
      <c r="MV172" s="305"/>
      <c r="MW172" s="305"/>
      <c r="MX172" s="48"/>
      <c r="MY172" s="255"/>
      <c r="MZ172" s="305"/>
      <c r="NA172" s="355"/>
      <c r="NB172" s="305"/>
      <c r="NC172" s="305"/>
      <c r="ND172" s="305"/>
      <c r="NE172" s="305"/>
      <c r="NF172" s="305"/>
      <c r="NG172" s="48"/>
      <c r="NH172" s="255"/>
    </row>
    <row r="173" spans="1:372" ht="15">
      <c r="A173" s="106" t="s">
        <v>1858</v>
      </c>
      <c r="C173" s="460"/>
      <c r="D173" s="443"/>
      <c r="E173" s="444" t="s">
        <v>187</v>
      </c>
      <c r="F173" s="661">
        <v>414.40000000000003</v>
      </c>
      <c r="G173" s="444" t="s">
        <v>183</v>
      </c>
      <c r="H173" s="662"/>
      <c r="I173" s="444" t="s">
        <v>184</v>
      </c>
      <c r="J173" s="662"/>
      <c r="K173" s="444" t="s">
        <v>185</v>
      </c>
      <c r="L173" s="460"/>
      <c r="M173" s="443"/>
      <c r="N173" s="444" t="s">
        <v>187</v>
      </c>
      <c r="O173" s="24">
        <v>203.00000000000011</v>
      </c>
      <c r="P173" s="444" t="s">
        <v>183</v>
      </c>
      <c r="Q173" s="24"/>
      <c r="R173" s="444" t="s">
        <v>184</v>
      </c>
      <c r="S173" s="24"/>
      <c r="T173" s="444" t="s">
        <v>185</v>
      </c>
      <c r="U173" s="460"/>
      <c r="V173" s="443"/>
      <c r="W173" s="444" t="s">
        <v>187</v>
      </c>
      <c r="X173" s="24">
        <v>367.49999999999977</v>
      </c>
      <c r="Y173" s="444" t="s">
        <v>183</v>
      </c>
      <c r="Z173" s="24">
        <v>689.2</v>
      </c>
      <c r="AA173" s="444" t="s">
        <v>184</v>
      </c>
      <c r="AB173" s="722">
        <v>693.5</v>
      </c>
      <c r="AC173" s="444" t="s">
        <v>185</v>
      </c>
      <c r="AD173" s="460"/>
      <c r="AE173" s="443"/>
      <c r="AF173" s="444" t="s">
        <v>187</v>
      </c>
      <c r="AG173" s="24">
        <v>240</v>
      </c>
      <c r="AH173" s="444" t="s">
        <v>183</v>
      </c>
      <c r="AI173" s="24">
        <v>217.20000000000027</v>
      </c>
      <c r="AJ173" s="444" t="s">
        <v>184</v>
      </c>
      <c r="AK173" s="722">
        <v>172.50000000000045</v>
      </c>
      <c r="AL173" s="444" t="s">
        <v>185</v>
      </c>
      <c r="AM173" s="460"/>
      <c r="AN173" s="443"/>
      <c r="AO173" s="444" t="s">
        <v>187</v>
      </c>
      <c r="AP173" s="443"/>
      <c r="AQ173" s="444" t="s">
        <v>183</v>
      </c>
      <c r="AR173" s="24">
        <v>446.79999999999927</v>
      </c>
      <c r="AS173" s="444" t="s">
        <v>184</v>
      </c>
      <c r="AT173" s="444">
        <v>883.09999999999945</v>
      </c>
      <c r="AU173" s="444" t="s">
        <v>185</v>
      </c>
      <c r="AV173" s="460"/>
      <c r="AW173" s="443"/>
      <c r="AX173" s="444" t="s">
        <v>187</v>
      </c>
      <c r="AY173" s="443"/>
      <c r="AZ173" s="444" t="s">
        <v>183</v>
      </c>
      <c r="BA173" s="24">
        <v>686.20000000000027</v>
      </c>
      <c r="BB173" s="444" t="s">
        <v>184</v>
      </c>
      <c r="BC173" s="24">
        <v>618.59999999999991</v>
      </c>
      <c r="BD173" s="444" t="s">
        <v>185</v>
      </c>
      <c r="BE173" s="460"/>
      <c r="BF173" s="443"/>
      <c r="BG173" s="444" t="s">
        <v>187</v>
      </c>
      <c r="BH173" s="443"/>
      <c r="BI173" s="444" t="s">
        <v>183</v>
      </c>
      <c r="BJ173" s="24">
        <v>513.39999999999964</v>
      </c>
      <c r="BK173" s="444" t="s">
        <v>184</v>
      </c>
      <c r="BL173" s="24">
        <v>1284.7000000000016</v>
      </c>
      <c r="BM173" s="444" t="s">
        <v>185</v>
      </c>
      <c r="BN173" s="460"/>
      <c r="BO173" s="443"/>
      <c r="BP173" s="444" t="s">
        <v>187</v>
      </c>
      <c r="BQ173" s="443"/>
      <c r="BR173" s="444" t="s">
        <v>183</v>
      </c>
      <c r="BS173" s="24">
        <v>663.39999999999873</v>
      </c>
      <c r="BT173" s="444" t="s">
        <v>184</v>
      </c>
      <c r="BU173" s="24">
        <v>668.20000000000255</v>
      </c>
      <c r="BV173" s="444" t="s">
        <v>185</v>
      </c>
      <c r="BW173" s="460"/>
      <c r="BX173" s="443"/>
      <c r="BY173" s="444" t="s">
        <v>187</v>
      </c>
      <c r="BZ173" s="443"/>
      <c r="CA173" s="444" t="s">
        <v>183</v>
      </c>
      <c r="CB173" s="663">
        <v>172.99999999999818</v>
      </c>
      <c r="CC173" s="444" t="s">
        <v>184</v>
      </c>
      <c r="CD173" s="24">
        <v>407.40000000000236</v>
      </c>
      <c r="CE173" s="444" t="s">
        <v>185</v>
      </c>
      <c r="CF173" s="460"/>
      <c r="CG173" s="443"/>
      <c r="CH173" s="444" t="s">
        <v>187</v>
      </c>
      <c r="CI173" s="443"/>
      <c r="CJ173" s="444" t="s">
        <v>183</v>
      </c>
      <c r="CK173" s="443"/>
      <c r="CL173" s="444" t="s">
        <v>184</v>
      </c>
      <c r="CM173" s="24">
        <v>426.00000000000273</v>
      </c>
      <c r="CN173" s="444" t="s">
        <v>185</v>
      </c>
      <c r="CO173" s="460"/>
      <c r="CP173" s="443"/>
      <c r="CQ173" s="444" t="s">
        <v>187</v>
      </c>
      <c r="CR173" s="443"/>
      <c r="CS173" s="444" t="s">
        <v>183</v>
      </c>
      <c r="CT173" s="443"/>
      <c r="CU173" s="444" t="s">
        <v>184</v>
      </c>
      <c r="CV173" s="24">
        <v>429.90000000000236</v>
      </c>
      <c r="CW173" s="444" t="s">
        <v>185</v>
      </c>
      <c r="CX173" s="460"/>
      <c r="CY173" s="443"/>
      <c r="CZ173" s="444" t="s">
        <v>187</v>
      </c>
      <c r="DA173" s="443"/>
      <c r="DB173" s="444" t="s">
        <v>183</v>
      </c>
      <c r="DC173" s="24">
        <v>465.49999999999818</v>
      </c>
      <c r="DD173" s="444" t="s">
        <v>184</v>
      </c>
      <c r="DE173" s="24">
        <v>399.30000000000291</v>
      </c>
      <c r="DF173" s="444" t="s">
        <v>185</v>
      </c>
      <c r="DG173" s="460"/>
      <c r="DH173" s="443"/>
      <c r="DI173" s="444" t="s">
        <v>187</v>
      </c>
      <c r="DJ173" s="443"/>
      <c r="DK173" s="444" t="s">
        <v>183</v>
      </c>
      <c r="DL173" s="443"/>
      <c r="DM173" s="444" t="s">
        <v>184</v>
      </c>
      <c r="DN173" s="24">
        <v>101.30000000000291</v>
      </c>
      <c r="DO173" s="444" t="s">
        <v>185</v>
      </c>
      <c r="DP173" s="460"/>
      <c r="DQ173" s="443"/>
      <c r="DR173" s="444" t="s">
        <v>187</v>
      </c>
      <c r="DS173" s="443"/>
      <c r="DT173" s="444" t="s">
        <v>183</v>
      </c>
      <c r="DU173" s="24">
        <v>419.79999999999927</v>
      </c>
      <c r="DV173" s="444" t="s">
        <v>184</v>
      </c>
      <c r="DW173" s="24">
        <v>468.00000000000091</v>
      </c>
      <c r="DX173" s="444" t="s">
        <v>185</v>
      </c>
      <c r="DY173" s="460"/>
      <c r="DZ173" s="443"/>
      <c r="EA173" s="444" t="s">
        <v>187</v>
      </c>
      <c r="EB173" s="443"/>
      <c r="EC173" s="444" t="s">
        <v>183</v>
      </c>
      <c r="ED173" s="443"/>
      <c r="EE173" s="444" t="s">
        <v>184</v>
      </c>
      <c r="EF173" s="24">
        <v>743.5</v>
      </c>
      <c r="EG173" s="444" t="s">
        <v>185</v>
      </c>
      <c r="EH173" s="460"/>
      <c r="EI173" s="443"/>
      <c r="EJ173" s="444" t="s">
        <v>187</v>
      </c>
      <c r="EK173" s="443"/>
      <c r="EL173" s="444" t="s">
        <v>183</v>
      </c>
      <c r="EM173" s="443"/>
      <c r="EN173" s="444" t="s">
        <v>184</v>
      </c>
      <c r="EO173" s="24">
        <v>402.49999999999272</v>
      </c>
      <c r="EP173" s="444" t="s">
        <v>185</v>
      </c>
      <c r="EQ173" s="460"/>
      <c r="ER173" s="443"/>
      <c r="ES173" s="444" t="s">
        <v>187</v>
      </c>
      <c r="ET173" s="443"/>
      <c r="EU173" s="444" t="s">
        <v>183</v>
      </c>
      <c r="EV173" s="443"/>
      <c r="EW173" s="444" t="s">
        <v>184</v>
      </c>
      <c r="EX173" s="24">
        <v>680.29999999999927</v>
      </c>
      <c r="EY173" s="444" t="s">
        <v>185</v>
      </c>
      <c r="EZ173" s="460"/>
      <c r="FA173" s="443"/>
      <c r="FB173" s="444" t="s">
        <v>187</v>
      </c>
      <c r="FC173" s="443"/>
      <c r="FD173" s="444" t="s">
        <v>183</v>
      </c>
      <c r="FE173" s="663">
        <v>324.00000000000182</v>
      </c>
      <c r="FF173" s="444" t="s">
        <v>184</v>
      </c>
      <c r="FG173" s="24">
        <v>588.10000000000036</v>
      </c>
      <c r="FH173" s="444" t="s">
        <v>185</v>
      </c>
      <c r="FI173" s="460"/>
      <c r="FJ173" s="443"/>
      <c r="FK173" s="444" t="s">
        <v>187</v>
      </c>
      <c r="FL173" s="443"/>
      <c r="FM173" s="444" t="s">
        <v>183</v>
      </c>
      <c r="FN173" s="24">
        <v>515.39999999999964</v>
      </c>
      <c r="FO173" s="444" t="s">
        <v>184</v>
      </c>
      <c r="FP173" s="24">
        <v>599.59999999999854</v>
      </c>
      <c r="FQ173" s="444" t="s">
        <v>185</v>
      </c>
      <c r="FR173" s="460"/>
      <c r="FS173" s="443"/>
      <c r="FT173" s="444" t="s">
        <v>187</v>
      </c>
      <c r="FU173" s="443"/>
      <c r="FV173" s="444" t="s">
        <v>183</v>
      </c>
      <c r="FW173" s="443"/>
      <c r="FX173" s="444" t="s">
        <v>184</v>
      </c>
      <c r="FY173" s="24">
        <v>626.60000000000036</v>
      </c>
      <c r="FZ173" s="444" t="s">
        <v>185</v>
      </c>
      <c r="GA173" s="460"/>
      <c r="GB173" s="443"/>
      <c r="GC173" s="444" t="s">
        <v>187</v>
      </c>
      <c r="GD173" s="443"/>
      <c r="GE173" s="444" t="s">
        <v>183</v>
      </c>
      <c r="GF173" s="443"/>
      <c r="GG173" s="444" t="s">
        <v>184</v>
      </c>
      <c r="GH173" s="661">
        <v>69.199999999993452</v>
      </c>
      <c r="GI173" s="444" t="s">
        <v>185</v>
      </c>
      <c r="GJ173" s="460"/>
      <c r="GK173" s="443"/>
      <c r="GL173" s="444" t="s">
        <v>187</v>
      </c>
      <c r="GM173" s="443"/>
      <c r="GN173" s="444" t="s">
        <v>183</v>
      </c>
      <c r="GO173" s="24">
        <v>839.40000000000146</v>
      </c>
      <c r="GP173" s="444" t="s">
        <v>184</v>
      </c>
      <c r="GQ173" s="24">
        <v>3513.9999999999964</v>
      </c>
      <c r="GR173" s="444" t="s">
        <v>185</v>
      </c>
      <c r="GS173" s="460"/>
      <c r="GT173" s="443"/>
      <c r="GU173" s="444" t="s">
        <v>187</v>
      </c>
      <c r="GV173" s="443"/>
      <c r="GW173" s="444" t="s">
        <v>183</v>
      </c>
      <c r="GX173" s="443"/>
      <c r="GY173" s="444" t="s">
        <v>184</v>
      </c>
      <c r="GZ173" s="443"/>
      <c r="HA173" s="444" t="s">
        <v>185</v>
      </c>
      <c r="HB173" s="460"/>
      <c r="HC173" s="443"/>
      <c r="HD173" s="444" t="s">
        <v>187</v>
      </c>
      <c r="HE173" s="443"/>
      <c r="HF173" s="444" t="s">
        <v>183</v>
      </c>
      <c r="HG173" s="24">
        <v>800.79999999999927</v>
      </c>
      <c r="HH173" s="444" t="s">
        <v>184</v>
      </c>
      <c r="HI173" s="24">
        <v>564.99999999999636</v>
      </c>
      <c r="HJ173" s="444" t="s">
        <v>185</v>
      </c>
      <c r="HK173" s="460"/>
      <c r="HL173" s="443"/>
      <c r="HM173" s="444" t="s">
        <v>187</v>
      </c>
      <c r="HN173" s="443"/>
      <c r="HO173" s="444" t="s">
        <v>183</v>
      </c>
      <c r="HP173" s="443"/>
      <c r="HQ173" s="444" t="s">
        <v>184</v>
      </c>
      <c r="HR173" s="24">
        <v>486.89999999999964</v>
      </c>
      <c r="HS173" s="444" t="s">
        <v>185</v>
      </c>
      <c r="HT173" s="460"/>
      <c r="HU173" s="443"/>
      <c r="HV173" s="444" t="s">
        <v>187</v>
      </c>
      <c r="HW173" s="443"/>
      <c r="HX173" s="444" t="s">
        <v>183</v>
      </c>
      <c r="HY173" s="24">
        <v>3449.0999999999985</v>
      </c>
      <c r="HZ173" s="444" t="s">
        <v>184</v>
      </c>
      <c r="IA173" s="24">
        <v>3047.1999999999371</v>
      </c>
      <c r="IB173" s="444" t="s">
        <v>185</v>
      </c>
      <c r="IC173" s="460"/>
      <c r="ID173" s="443"/>
      <c r="IE173" s="444" t="s">
        <v>187</v>
      </c>
      <c r="IF173" s="443"/>
      <c r="IG173" s="444" t="s">
        <v>183</v>
      </c>
      <c r="IH173" s="443"/>
      <c r="II173" s="444" t="s">
        <v>184</v>
      </c>
      <c r="IJ173" s="443"/>
      <c r="IK173" s="444" t="s">
        <v>185</v>
      </c>
      <c r="IL173" s="460"/>
      <c r="IM173" s="443"/>
      <c r="IN173" s="444" t="s">
        <v>187</v>
      </c>
      <c r="IO173" s="443"/>
      <c r="IP173" s="444" t="s">
        <v>183</v>
      </c>
      <c r="IQ173" s="443"/>
      <c r="IR173" s="444" t="s">
        <v>184</v>
      </c>
      <c r="IS173" s="24">
        <v>160.99999999999636</v>
      </c>
      <c r="IT173" s="444" t="s">
        <v>185</v>
      </c>
      <c r="IU173" s="460"/>
      <c r="IV173" s="443"/>
      <c r="IW173" s="444" t="s">
        <v>187</v>
      </c>
      <c r="IX173" s="443"/>
      <c r="IY173" s="444" t="s">
        <v>183</v>
      </c>
      <c r="IZ173" s="24">
        <v>554.5</v>
      </c>
      <c r="JA173" s="444" t="s">
        <v>184</v>
      </c>
      <c r="JB173" s="24">
        <v>377.29999999999563</v>
      </c>
      <c r="JC173" s="444" t="s">
        <v>185</v>
      </c>
      <c r="JD173" s="460"/>
      <c r="JE173" s="443"/>
      <c r="JF173" s="444" t="s">
        <v>187</v>
      </c>
      <c r="JG173" s="443"/>
      <c r="JH173" s="444" t="s">
        <v>183</v>
      </c>
      <c r="JI173" s="663">
        <v>572.10000000000036</v>
      </c>
      <c r="JJ173" s="444" t="s">
        <v>184</v>
      </c>
      <c r="JK173" s="24">
        <v>415.59999999999854</v>
      </c>
      <c r="JL173" s="444" t="s">
        <v>185</v>
      </c>
      <c r="JM173" s="460"/>
      <c r="JN173" s="443"/>
      <c r="JO173" s="444" t="s">
        <v>187</v>
      </c>
      <c r="JP173" s="443"/>
      <c r="JQ173" s="444" t="s">
        <v>183</v>
      </c>
      <c r="JR173" s="443"/>
      <c r="JS173" s="444" t="s">
        <v>184</v>
      </c>
      <c r="JT173" s="443"/>
      <c r="JU173" s="444" t="s">
        <v>185</v>
      </c>
      <c r="JV173" s="460"/>
      <c r="JW173" s="443"/>
      <c r="JX173" s="444" t="s">
        <v>187</v>
      </c>
      <c r="JY173" s="443"/>
      <c r="JZ173" s="444" t="s">
        <v>183</v>
      </c>
      <c r="KA173" s="24">
        <v>342.100000000004</v>
      </c>
      <c r="KB173" s="444" t="s">
        <v>184</v>
      </c>
      <c r="KC173" s="24"/>
      <c r="KD173" s="444" t="s">
        <v>185</v>
      </c>
      <c r="KE173" s="460"/>
      <c r="KF173" s="443"/>
      <c r="KG173" s="444" t="s">
        <v>187</v>
      </c>
      <c r="KH173" s="443"/>
      <c r="KI173" s="444" t="s">
        <v>183</v>
      </c>
      <c r="KJ173" s="663">
        <v>226.49999999999818</v>
      </c>
      <c r="KK173" s="444" t="s">
        <v>184</v>
      </c>
      <c r="KL173" s="24">
        <v>144.79999999999563</v>
      </c>
      <c r="KM173" s="444" t="s">
        <v>185</v>
      </c>
      <c r="KN173" s="460"/>
      <c r="KO173" s="443"/>
      <c r="KP173" s="444" t="s">
        <v>187</v>
      </c>
      <c r="KQ173" s="443"/>
      <c r="KR173" s="444" t="s">
        <v>183</v>
      </c>
      <c r="KS173" s="443"/>
      <c r="KT173" s="444" t="s">
        <v>184</v>
      </c>
      <c r="KU173" s="443"/>
      <c r="KV173" s="444" t="s">
        <v>185</v>
      </c>
      <c r="KW173" s="460"/>
      <c r="KX173" s="443"/>
      <c r="KY173" s="444" t="s">
        <v>187</v>
      </c>
      <c r="KZ173" s="443"/>
      <c r="LA173" s="444" t="s">
        <v>183</v>
      </c>
      <c r="LB173" s="443"/>
      <c r="LC173" s="444" t="s">
        <v>184</v>
      </c>
      <c r="LD173" s="443"/>
      <c r="LE173" s="444" t="s">
        <v>185</v>
      </c>
      <c r="LF173" s="460"/>
      <c r="LG173" s="443"/>
      <c r="LH173" s="444" t="s">
        <v>187</v>
      </c>
      <c r="LI173" s="443"/>
      <c r="LJ173" s="444" t="s">
        <v>183</v>
      </c>
      <c r="LK173" s="443"/>
      <c r="LL173" s="444" t="s">
        <v>184</v>
      </c>
      <c r="LM173" s="24"/>
      <c r="LN173" s="444" t="s">
        <v>185</v>
      </c>
      <c r="LO173" s="460"/>
      <c r="LP173" s="443"/>
      <c r="LQ173" s="444" t="s">
        <v>187</v>
      </c>
      <c r="LR173" s="443"/>
      <c r="LS173" s="444" t="s">
        <v>183</v>
      </c>
      <c r="LT173" s="24">
        <v>241</v>
      </c>
      <c r="LU173" s="444" t="s">
        <v>184</v>
      </c>
      <c r="LV173" s="24">
        <v>520.5</v>
      </c>
      <c r="LW173" s="444" t="s">
        <v>185</v>
      </c>
      <c r="LX173" s="460"/>
      <c r="LY173" s="443"/>
      <c r="LZ173" s="444" t="s">
        <v>187</v>
      </c>
      <c r="MA173" s="443"/>
      <c r="MB173" s="444" t="s">
        <v>183</v>
      </c>
      <c r="MC173" s="443"/>
      <c r="MD173" s="444" t="s">
        <v>184</v>
      </c>
      <c r="ME173" s="443"/>
      <c r="MF173" s="444" t="s">
        <v>185</v>
      </c>
      <c r="MG173" s="460"/>
      <c r="MH173" s="443"/>
      <c r="MI173" s="444" t="s">
        <v>187</v>
      </c>
      <c r="MJ173" s="443"/>
      <c r="MK173" s="444" t="s">
        <v>183</v>
      </c>
      <c r="ML173" s="24">
        <v>1062.2000000000007</v>
      </c>
      <c r="MM173" s="444" t="s">
        <v>184</v>
      </c>
      <c r="MN173" s="24">
        <v>1221.2999999999993</v>
      </c>
      <c r="MO173" s="444" t="s">
        <v>185</v>
      </c>
      <c r="MP173" s="460"/>
      <c r="MQ173" s="443"/>
      <c r="MR173" s="444" t="s">
        <v>187</v>
      </c>
      <c r="MS173" s="443"/>
      <c r="MT173" s="444" t="s">
        <v>183</v>
      </c>
      <c r="MU173" s="24">
        <v>222.50000000000364</v>
      </c>
      <c r="MV173" s="444" t="s">
        <v>184</v>
      </c>
      <c r="MW173" s="443">
        <v>283.5</v>
      </c>
      <c r="MX173" s="444" t="s">
        <v>185</v>
      </c>
      <c r="MY173" s="460"/>
      <c r="MZ173" s="443"/>
      <c r="NA173" s="444" t="s">
        <v>187</v>
      </c>
      <c r="NB173" s="443"/>
      <c r="NC173" s="444" t="s">
        <v>183</v>
      </c>
      <c r="ND173" s="443"/>
      <c r="NE173" s="444" t="s">
        <v>184</v>
      </c>
      <c r="NF173" s="664">
        <v>1312.0999999999913</v>
      </c>
      <c r="NG173" s="444" t="s">
        <v>185</v>
      </c>
      <c r="NH173" s="460"/>
    </row>
    <row r="174" spans="1:372" ht="18">
      <c r="A174" s="110" t="s">
        <v>3709</v>
      </c>
      <c r="B174" s="59">
        <f>SUM(D174:AAP174)</f>
        <v>36046.324999999997</v>
      </c>
      <c r="C174" s="460"/>
      <c r="D174" s="443"/>
      <c r="E174" s="286">
        <f>D173*0.25</f>
        <v>0</v>
      </c>
      <c r="F174" s="24"/>
      <c r="G174" s="286">
        <f>F173*0.5</f>
        <v>207.20000000000002</v>
      </c>
      <c r="H174" s="443"/>
      <c r="I174" s="286">
        <f>H173*0.75</f>
        <v>0</v>
      </c>
      <c r="J174" s="443"/>
      <c r="K174" s="286">
        <f>J173*1</f>
        <v>0</v>
      </c>
      <c r="L174" s="460"/>
      <c r="M174" s="443"/>
      <c r="N174" s="286">
        <f>M173*0.25</f>
        <v>0</v>
      </c>
      <c r="O174" s="443"/>
      <c r="P174" s="286">
        <f>O173*0.5</f>
        <v>101.50000000000006</v>
      </c>
      <c r="Q174" s="443"/>
      <c r="R174" s="286">
        <f>Q173*0.75</f>
        <v>0</v>
      </c>
      <c r="S174" s="443"/>
      <c r="T174" s="286">
        <f>S173*1</f>
        <v>0</v>
      </c>
      <c r="U174" s="460"/>
      <c r="V174" s="443"/>
      <c r="W174" s="286">
        <f>V173*0.25</f>
        <v>0</v>
      </c>
      <c r="X174" s="443"/>
      <c r="Y174" s="286">
        <f>X173*0.5</f>
        <v>183.74999999999989</v>
      </c>
      <c r="Z174" s="24"/>
      <c r="AA174" s="286">
        <f>Z173*0.75</f>
        <v>516.90000000000009</v>
      </c>
      <c r="AB174" s="443"/>
      <c r="AC174" s="286">
        <f t="shared" ref="AC174:AC205" si="157">AB173*1</f>
        <v>693.5</v>
      </c>
      <c r="AD174" s="460"/>
      <c r="AE174" s="443"/>
      <c r="AF174" s="286">
        <f>AE173*0.25</f>
        <v>0</v>
      </c>
      <c r="AG174" s="443"/>
      <c r="AH174" s="286">
        <f>AG173*0.5</f>
        <v>120</v>
      </c>
      <c r="AI174" s="443"/>
      <c r="AJ174" s="286">
        <f>AI173*0.75</f>
        <v>162.9000000000002</v>
      </c>
      <c r="AK174" s="443"/>
      <c r="AL174" s="286">
        <f t="shared" ref="AL174:AL205" si="158">AK173*1</f>
        <v>172.50000000000045</v>
      </c>
      <c r="AM174" s="460"/>
      <c r="AN174" s="443"/>
      <c r="AO174" s="286">
        <f>AN173*0.25</f>
        <v>0</v>
      </c>
      <c r="AP174" s="443"/>
      <c r="AQ174" s="286">
        <f>AP173*0.5</f>
        <v>0</v>
      </c>
      <c r="AR174" s="443"/>
      <c r="AS174" s="286">
        <f>AR173*0.75</f>
        <v>335.09999999999945</v>
      </c>
      <c r="AT174" s="443"/>
      <c r="AU174" s="286">
        <f>AT173*1</f>
        <v>883.09999999999945</v>
      </c>
      <c r="AV174" s="460"/>
      <c r="AW174" s="443"/>
      <c r="AX174" s="286">
        <f>AW173*0.25</f>
        <v>0</v>
      </c>
      <c r="AY174" s="443"/>
      <c r="AZ174" s="286">
        <f>AY173*0.5</f>
        <v>0</v>
      </c>
      <c r="BA174" s="443"/>
      <c r="BB174" s="286">
        <f>BA173*0.75</f>
        <v>514.6500000000002</v>
      </c>
      <c r="BC174" s="443"/>
      <c r="BD174" s="286">
        <f>BC173*1</f>
        <v>618.59999999999991</v>
      </c>
      <c r="BE174" s="460"/>
      <c r="BF174" s="443"/>
      <c r="BG174" s="286">
        <f>BF173*0.25</f>
        <v>0</v>
      </c>
      <c r="BH174" s="443"/>
      <c r="BI174" s="286">
        <f>BH173*0.5</f>
        <v>0</v>
      </c>
      <c r="BJ174" s="443"/>
      <c r="BK174" s="286">
        <f>BJ173*0.75</f>
        <v>385.04999999999973</v>
      </c>
      <c r="BL174" s="443"/>
      <c r="BM174" s="286">
        <f>BL173*1</f>
        <v>1284.7000000000016</v>
      </c>
      <c r="BN174" s="460"/>
      <c r="BO174" s="443"/>
      <c r="BP174" s="286">
        <f>BO173*0.25</f>
        <v>0</v>
      </c>
      <c r="BQ174" s="443"/>
      <c r="BR174" s="286">
        <f>BQ173*0.5</f>
        <v>0</v>
      </c>
      <c r="BS174" s="443"/>
      <c r="BT174" s="286">
        <f>BS173*0.75</f>
        <v>497.54999999999905</v>
      </c>
      <c r="BU174" s="443"/>
      <c r="BV174" s="286">
        <f>BU173*1</f>
        <v>668.20000000000255</v>
      </c>
      <c r="BW174" s="460"/>
      <c r="BX174" s="443"/>
      <c r="BY174" s="286">
        <f>BX173*0.25</f>
        <v>0</v>
      </c>
      <c r="BZ174" s="443"/>
      <c r="CA174" s="286">
        <f>BZ173*0.5</f>
        <v>0</v>
      </c>
      <c r="CB174" s="443"/>
      <c r="CC174" s="286">
        <f>CB173*0.75</f>
        <v>129.74999999999864</v>
      </c>
      <c r="CD174" s="443"/>
      <c r="CE174" s="286">
        <f>CD173*1</f>
        <v>407.40000000000236</v>
      </c>
      <c r="CF174" s="460"/>
      <c r="CG174" s="443"/>
      <c r="CH174" s="286">
        <f>CG173*0.25</f>
        <v>0</v>
      </c>
      <c r="CI174" s="443"/>
      <c r="CJ174" s="286">
        <f>CI173*0.5</f>
        <v>0</v>
      </c>
      <c r="CK174" s="443"/>
      <c r="CL174" s="286">
        <f>CK173*0.75</f>
        <v>0</v>
      </c>
      <c r="CM174" s="443"/>
      <c r="CN174" s="286">
        <f>CM173*1</f>
        <v>426.00000000000273</v>
      </c>
      <c r="CO174" s="460"/>
      <c r="CP174" s="443"/>
      <c r="CQ174" s="286">
        <f>CP173*0.25</f>
        <v>0</v>
      </c>
      <c r="CR174" s="443"/>
      <c r="CS174" s="286">
        <f>CR173*0.5</f>
        <v>0</v>
      </c>
      <c r="CT174" s="443"/>
      <c r="CU174" s="286">
        <f>CT173*0.75</f>
        <v>0</v>
      </c>
      <c r="CV174" s="443"/>
      <c r="CW174" s="286">
        <f>CV173*1</f>
        <v>429.90000000000236</v>
      </c>
      <c r="CX174" s="460"/>
      <c r="CY174" s="443"/>
      <c r="CZ174" s="286">
        <f>CY173*0.25</f>
        <v>0</v>
      </c>
      <c r="DA174" s="443"/>
      <c r="DB174" s="286">
        <f>DA173*0.5</f>
        <v>0</v>
      </c>
      <c r="DC174" s="443"/>
      <c r="DD174" s="286">
        <f>DC173*0.75</f>
        <v>349.12499999999864</v>
      </c>
      <c r="DE174" s="443"/>
      <c r="DF174" s="286">
        <f>DE173*1</f>
        <v>399.30000000000291</v>
      </c>
      <c r="DG174" s="460"/>
      <c r="DH174" s="443"/>
      <c r="DI174" s="286">
        <f>DH173*0.25</f>
        <v>0</v>
      </c>
      <c r="DJ174" s="443"/>
      <c r="DK174" s="286">
        <f>DJ173*0.5</f>
        <v>0</v>
      </c>
      <c r="DL174" s="443"/>
      <c r="DM174" s="286">
        <f>DL173*0.75</f>
        <v>0</v>
      </c>
      <c r="DN174" s="443"/>
      <c r="DO174" s="286">
        <f>DN173*1</f>
        <v>101.30000000000291</v>
      </c>
      <c r="DP174" s="460"/>
      <c r="DQ174" s="443"/>
      <c r="DR174" s="286">
        <f>DQ173*0.25</f>
        <v>0</v>
      </c>
      <c r="DS174" s="443"/>
      <c r="DT174" s="286">
        <f>DS173*0.5</f>
        <v>0</v>
      </c>
      <c r="DU174" s="443"/>
      <c r="DV174" s="286">
        <f>DU173*0.75</f>
        <v>314.84999999999945</v>
      </c>
      <c r="DW174" s="443"/>
      <c r="DX174" s="286">
        <f>DW173*1</f>
        <v>468.00000000000091</v>
      </c>
      <c r="DY174" s="460"/>
      <c r="DZ174" s="443"/>
      <c r="EA174" s="286">
        <f>DZ173*0.25</f>
        <v>0</v>
      </c>
      <c r="EB174" s="443"/>
      <c r="EC174" s="286">
        <f>EB173*0.5</f>
        <v>0</v>
      </c>
      <c r="ED174" s="443"/>
      <c r="EE174" s="286">
        <f>ED173*0.75</f>
        <v>0</v>
      </c>
      <c r="EF174" s="443"/>
      <c r="EG174" s="286">
        <f>EF173*1</f>
        <v>743.5</v>
      </c>
      <c r="EH174" s="460"/>
      <c r="EI174" s="443"/>
      <c r="EJ174" s="286">
        <f>EI173*0.25</f>
        <v>0</v>
      </c>
      <c r="EK174" s="443"/>
      <c r="EL174" s="286">
        <f>EK173*0.5</f>
        <v>0</v>
      </c>
      <c r="EM174" s="443"/>
      <c r="EN174" s="286">
        <f>EM173*0.75</f>
        <v>0</v>
      </c>
      <c r="EO174" s="443"/>
      <c r="EP174" s="286">
        <f>EO173*1</f>
        <v>402.49999999999272</v>
      </c>
      <c r="EQ174" s="460"/>
      <c r="ER174" s="443"/>
      <c r="ES174" s="286">
        <f>ER173*0.25</f>
        <v>0</v>
      </c>
      <c r="ET174" s="443"/>
      <c r="EU174" s="286">
        <f>ET173*0.5</f>
        <v>0</v>
      </c>
      <c r="EV174" s="443"/>
      <c r="EW174" s="286">
        <f>EV173*0.75</f>
        <v>0</v>
      </c>
      <c r="EX174" s="443"/>
      <c r="EY174" s="286">
        <f>EX173*1</f>
        <v>680.29999999999927</v>
      </c>
      <c r="EZ174" s="460"/>
      <c r="FA174" s="443"/>
      <c r="FB174" s="286">
        <f>FA173*0.25</f>
        <v>0</v>
      </c>
      <c r="FC174" s="443"/>
      <c r="FD174" s="286">
        <f>FC173*0.5</f>
        <v>0</v>
      </c>
      <c r="FE174" s="443"/>
      <c r="FF174" s="286">
        <f>FE173*0.75</f>
        <v>243.00000000000136</v>
      </c>
      <c r="FG174" s="443"/>
      <c r="FH174" s="286">
        <f>FG173*1</f>
        <v>588.10000000000036</v>
      </c>
      <c r="FI174" s="460"/>
      <c r="FJ174" s="443"/>
      <c r="FK174" s="286">
        <f>FJ173*0.25</f>
        <v>0</v>
      </c>
      <c r="FL174" s="443"/>
      <c r="FM174" s="286">
        <f>FL173*0.5</f>
        <v>0</v>
      </c>
      <c r="FN174" s="443"/>
      <c r="FO174" s="286">
        <f>FN173*0.75</f>
        <v>386.54999999999973</v>
      </c>
      <c r="FP174" s="443"/>
      <c r="FQ174" s="286">
        <f>FP173*1</f>
        <v>599.59999999999854</v>
      </c>
      <c r="FR174" s="460"/>
      <c r="FS174" s="443"/>
      <c r="FT174" s="286">
        <f>FS173*0.25</f>
        <v>0</v>
      </c>
      <c r="FU174" s="443"/>
      <c r="FV174" s="286">
        <f>FU173*0.5</f>
        <v>0</v>
      </c>
      <c r="FW174" s="443"/>
      <c r="FX174" s="286">
        <f>FW173*0.75</f>
        <v>0</v>
      </c>
      <c r="FY174" s="443"/>
      <c r="FZ174" s="286">
        <f>FY173*1</f>
        <v>626.60000000000036</v>
      </c>
      <c r="GA174" s="460"/>
      <c r="GB174" s="443"/>
      <c r="GC174" s="286">
        <f>GB173*0.25</f>
        <v>0</v>
      </c>
      <c r="GD174" s="443"/>
      <c r="GE174" s="286">
        <f>GD173*0.5</f>
        <v>0</v>
      </c>
      <c r="GF174" s="443"/>
      <c r="GG174" s="286">
        <f>GF173*0.75</f>
        <v>0</v>
      </c>
      <c r="GH174" s="443"/>
      <c r="GI174" s="286">
        <f>GH173*1</f>
        <v>69.199999999993452</v>
      </c>
      <c r="GJ174" s="460"/>
      <c r="GK174" s="443"/>
      <c r="GL174" s="286">
        <f>GK173*0.25</f>
        <v>0</v>
      </c>
      <c r="GM174" s="443"/>
      <c r="GN174" s="286">
        <f>GM173*0.5</f>
        <v>0</v>
      </c>
      <c r="GO174" s="443"/>
      <c r="GP174" s="286">
        <f>GO173*0.75</f>
        <v>629.55000000000109</v>
      </c>
      <c r="GQ174" s="443"/>
      <c r="GR174" s="286">
        <f>GQ173*1</f>
        <v>3513.9999999999964</v>
      </c>
      <c r="GS174" s="460"/>
      <c r="GT174" s="443"/>
      <c r="GU174" s="286">
        <f>GT173*0.25</f>
        <v>0</v>
      </c>
      <c r="GV174" s="443"/>
      <c r="GW174" s="286">
        <f>GV173*0.5</f>
        <v>0</v>
      </c>
      <c r="GX174" s="443"/>
      <c r="GY174" s="286">
        <f>GX173*0.75</f>
        <v>0</v>
      </c>
      <c r="GZ174" s="443"/>
      <c r="HA174" s="286">
        <f>GZ173*1</f>
        <v>0</v>
      </c>
      <c r="HB174" s="460"/>
      <c r="HC174" s="443"/>
      <c r="HD174" s="286">
        <f>HC173*0.25</f>
        <v>0</v>
      </c>
      <c r="HE174" s="443"/>
      <c r="HF174" s="286">
        <f>HE173*0.5</f>
        <v>0</v>
      </c>
      <c r="HG174" s="443"/>
      <c r="HH174" s="286">
        <f>HG173*0.75</f>
        <v>600.59999999999945</v>
      </c>
      <c r="HI174" s="443"/>
      <c r="HJ174" s="286">
        <f>HI173*1</f>
        <v>564.99999999999636</v>
      </c>
      <c r="HK174" s="460"/>
      <c r="HL174" s="443"/>
      <c r="HM174" s="286">
        <f>HL173*0.25</f>
        <v>0</v>
      </c>
      <c r="HN174" s="443"/>
      <c r="HO174" s="286">
        <f>HN173*0.5</f>
        <v>0</v>
      </c>
      <c r="HP174" s="443"/>
      <c r="HQ174" s="286">
        <f>HP173*0.75</f>
        <v>0</v>
      </c>
      <c r="HR174" s="443"/>
      <c r="HS174" s="286">
        <f>HR173*1</f>
        <v>486.89999999999964</v>
      </c>
      <c r="HT174" s="460"/>
      <c r="HU174" s="443"/>
      <c r="HV174" s="286">
        <f>HU173*0.25</f>
        <v>0</v>
      </c>
      <c r="HW174" s="443"/>
      <c r="HX174" s="286">
        <f>HW173*0.5</f>
        <v>0</v>
      </c>
      <c r="HY174" s="443"/>
      <c r="HZ174" s="286">
        <f>HY173*0.75</f>
        <v>2586.8249999999989</v>
      </c>
      <c r="IA174" s="443"/>
      <c r="IB174" s="286">
        <f>IA173*1</f>
        <v>3047.1999999999371</v>
      </c>
      <c r="IC174" s="460"/>
      <c r="ID174" s="443"/>
      <c r="IE174" s="286">
        <f>ID173*0.25</f>
        <v>0</v>
      </c>
      <c r="IF174" s="443"/>
      <c r="IG174" s="286">
        <f>IF173*0.5</f>
        <v>0</v>
      </c>
      <c r="IH174" s="443"/>
      <c r="II174" s="286">
        <f>IH173*0.75</f>
        <v>0</v>
      </c>
      <c r="IJ174" s="443"/>
      <c r="IK174" s="286">
        <f>IJ173*1</f>
        <v>0</v>
      </c>
      <c r="IL174" s="460"/>
      <c r="IM174" s="443"/>
      <c r="IN174" s="286">
        <f>IM173*0.25</f>
        <v>0</v>
      </c>
      <c r="IO174" s="443"/>
      <c r="IP174" s="286">
        <f>IO173*0.5</f>
        <v>0</v>
      </c>
      <c r="IQ174" s="443"/>
      <c r="IR174" s="286">
        <f>IQ173*0.75</f>
        <v>0</v>
      </c>
      <c r="IS174" s="443"/>
      <c r="IT174" s="286">
        <f>IS173*1</f>
        <v>160.99999999999636</v>
      </c>
      <c r="IU174" s="460"/>
      <c r="IV174" s="443"/>
      <c r="IW174" s="286">
        <f>IV173*0.25</f>
        <v>0</v>
      </c>
      <c r="IX174" s="443"/>
      <c r="IY174" s="286">
        <f>IX173*0.5</f>
        <v>0</v>
      </c>
      <c r="IZ174" s="443"/>
      <c r="JA174" s="286">
        <f>IZ173*0.75</f>
        <v>415.875</v>
      </c>
      <c r="JB174" s="443"/>
      <c r="JC174" s="286">
        <f>JB173*1</f>
        <v>377.29999999999563</v>
      </c>
      <c r="JD174" s="460"/>
      <c r="JE174" s="443"/>
      <c r="JF174" s="286">
        <f>JE173*0.25</f>
        <v>0</v>
      </c>
      <c r="JG174" s="443"/>
      <c r="JH174" s="286">
        <f>JG173*0.5</f>
        <v>0</v>
      </c>
      <c r="JI174" s="443"/>
      <c r="JJ174" s="286">
        <f>JI173*0.75</f>
        <v>429.07500000000027</v>
      </c>
      <c r="JK174" s="443"/>
      <c r="JL174" s="286">
        <f>JK173*1</f>
        <v>415.59999999999854</v>
      </c>
      <c r="JM174" s="460"/>
      <c r="JN174" s="443"/>
      <c r="JO174" s="286">
        <f>JN173*0.25</f>
        <v>0</v>
      </c>
      <c r="JP174" s="443"/>
      <c r="JQ174" s="286">
        <f>JP173*0.5</f>
        <v>0</v>
      </c>
      <c r="JR174" s="443"/>
      <c r="JS174" s="286">
        <f>JR173*0.75</f>
        <v>0</v>
      </c>
      <c r="JT174" s="443"/>
      <c r="JU174" s="286">
        <f>JT173*1</f>
        <v>0</v>
      </c>
      <c r="JV174" s="460"/>
      <c r="JW174" s="443"/>
      <c r="JX174" s="286">
        <f>JW173*0.25</f>
        <v>0</v>
      </c>
      <c r="JY174" s="443"/>
      <c r="JZ174" s="286">
        <f>JY173*0.5</f>
        <v>0</v>
      </c>
      <c r="KA174" s="443"/>
      <c r="KB174" s="286">
        <f>KA173*0.75</f>
        <v>256.575000000003</v>
      </c>
      <c r="KC174" s="24">
        <v>3054.3000000000866</v>
      </c>
      <c r="KD174" s="286">
        <f t="shared" ref="KD174" si="159">KC173*1</f>
        <v>0</v>
      </c>
      <c r="KE174" s="460"/>
      <c r="KF174" s="443"/>
      <c r="KG174" s="286">
        <f>KF173*0.25</f>
        <v>0</v>
      </c>
      <c r="KH174" s="443"/>
      <c r="KI174" s="286">
        <f>KH173*0.5</f>
        <v>0</v>
      </c>
      <c r="KJ174" s="443"/>
      <c r="KK174" s="286">
        <f>KJ173*0.75</f>
        <v>169.87499999999864</v>
      </c>
      <c r="KL174" s="443"/>
      <c r="KM174" s="286">
        <f>KL173*1</f>
        <v>144.79999999999563</v>
      </c>
      <c r="KN174" s="460"/>
      <c r="KO174" s="443"/>
      <c r="KP174" s="286">
        <f>KO173*0.25</f>
        <v>0</v>
      </c>
      <c r="KQ174" s="443"/>
      <c r="KR174" s="286">
        <f>KQ173*0.5</f>
        <v>0</v>
      </c>
      <c r="KS174" s="443"/>
      <c r="KT174" s="286">
        <f>KS173*0.75</f>
        <v>0</v>
      </c>
      <c r="KU174" s="443"/>
      <c r="KV174" s="286">
        <f>KU173*1</f>
        <v>0</v>
      </c>
      <c r="KW174" s="460"/>
      <c r="KX174" s="443"/>
      <c r="KY174" s="286">
        <f>KX173*0.25</f>
        <v>0</v>
      </c>
      <c r="KZ174" s="443"/>
      <c r="LA174" s="286">
        <f>KZ173*0.5</f>
        <v>0</v>
      </c>
      <c r="LB174" s="443"/>
      <c r="LC174" s="286">
        <f>LB173*0.75</f>
        <v>0</v>
      </c>
      <c r="LD174" s="443"/>
      <c r="LE174" s="286">
        <f>LD173*1</f>
        <v>0</v>
      </c>
      <c r="LF174" s="460"/>
      <c r="LG174" s="443"/>
      <c r="LH174" s="286">
        <f>LG173*0.25</f>
        <v>0</v>
      </c>
      <c r="LI174" s="443"/>
      <c r="LJ174" s="286">
        <f>LI173*0.5</f>
        <v>0</v>
      </c>
      <c r="LK174" s="443"/>
      <c r="LL174" s="286">
        <f>LK173*0.75</f>
        <v>0</v>
      </c>
      <c r="LM174" s="443"/>
      <c r="LN174" s="286">
        <f>LM173*1</f>
        <v>0</v>
      </c>
      <c r="LO174" s="460"/>
      <c r="LP174" s="443"/>
      <c r="LQ174" s="286">
        <f>LP173*0.25</f>
        <v>0</v>
      </c>
      <c r="LR174" s="443"/>
      <c r="LS174" s="286">
        <f>LR173*0.5</f>
        <v>0</v>
      </c>
      <c r="LT174" s="443"/>
      <c r="LU174" s="286">
        <f>LT173*0.75</f>
        <v>180.75</v>
      </c>
      <c r="LV174" s="443"/>
      <c r="LW174" s="286">
        <f>LV173*1</f>
        <v>520.5</v>
      </c>
      <c r="LX174" s="460"/>
      <c r="LY174" s="443"/>
      <c r="LZ174" s="286">
        <f>LY173*0.25</f>
        <v>0</v>
      </c>
      <c r="MA174" s="443"/>
      <c r="MB174" s="286">
        <f>MA173*0.5</f>
        <v>0</v>
      </c>
      <c r="MC174" s="443"/>
      <c r="MD174" s="286">
        <f>MC173*0.75</f>
        <v>0</v>
      </c>
      <c r="ME174" s="443"/>
      <c r="MF174" s="286">
        <f>ME173*1</f>
        <v>0</v>
      </c>
      <c r="MG174" s="460"/>
      <c r="MH174" s="443"/>
      <c r="MI174" s="286">
        <f>MH173*0.25</f>
        <v>0</v>
      </c>
      <c r="MJ174" s="443"/>
      <c r="MK174" s="286">
        <f>MJ173*0.5</f>
        <v>0</v>
      </c>
      <c r="ML174" s="443"/>
      <c r="MM174" s="286">
        <f>ML173*0.75</f>
        <v>796.65000000000055</v>
      </c>
      <c r="MN174" s="443"/>
      <c r="MO174" s="286">
        <f>MN173*1</f>
        <v>1221.2999999999993</v>
      </c>
      <c r="MP174" s="460"/>
      <c r="MQ174" s="443"/>
      <c r="MR174" s="286">
        <f>MQ173*0.25</f>
        <v>0</v>
      </c>
      <c r="MS174" s="443"/>
      <c r="MT174" s="286">
        <f>MS173*0.5</f>
        <v>0</v>
      </c>
      <c r="MU174" s="443"/>
      <c r="MV174" s="286">
        <f>MU173*0.75</f>
        <v>166.87500000000273</v>
      </c>
      <c r="MW174" s="443"/>
      <c r="MX174" s="286">
        <f>MW173*1</f>
        <v>283.5</v>
      </c>
      <c r="MY174" s="460"/>
      <c r="MZ174" s="443"/>
      <c r="NA174" s="286">
        <f>MZ173*0.25</f>
        <v>0</v>
      </c>
      <c r="NB174" s="443"/>
      <c r="NC174" s="286">
        <f>NB173*0.5</f>
        <v>0</v>
      </c>
      <c r="ND174" s="443"/>
      <c r="NE174" s="286">
        <f>ND173*0.75</f>
        <v>0</v>
      </c>
      <c r="NF174" s="443"/>
      <c r="NG174" s="286">
        <f>NF173*1</f>
        <v>1312.0999999999913</v>
      </c>
      <c r="NH174" s="460"/>
    </row>
    <row r="175" spans="1:372" s="50" customFormat="1" ht="15">
      <c r="A175" s="253"/>
      <c r="B175" s="254"/>
      <c r="C175" s="255"/>
      <c r="D175" s="305"/>
      <c r="E175" s="355"/>
      <c r="F175" s="178"/>
      <c r="G175" s="305"/>
      <c r="H175" s="305"/>
      <c r="I175" s="305"/>
      <c r="J175" s="305"/>
      <c r="K175" s="305"/>
      <c r="L175" s="255"/>
      <c r="M175" s="305"/>
      <c r="N175" s="355"/>
      <c r="O175" s="305"/>
      <c r="P175" s="305"/>
      <c r="Q175" s="305"/>
      <c r="R175" s="305"/>
      <c r="S175" s="305"/>
      <c r="T175" s="305"/>
      <c r="U175" s="255"/>
      <c r="V175" s="305"/>
      <c r="W175" s="355"/>
      <c r="X175" s="305"/>
      <c r="Y175" s="305"/>
      <c r="Z175" s="178"/>
      <c r="AA175" s="305"/>
      <c r="AC175" s="48"/>
      <c r="AD175" s="255"/>
      <c r="AE175" s="305"/>
      <c r="AF175" s="355"/>
      <c r="AG175" s="305"/>
      <c r="AH175" s="305"/>
      <c r="AI175" s="305"/>
      <c r="AJ175" s="305"/>
      <c r="AL175" s="48"/>
      <c r="AM175" s="255"/>
      <c r="AN175" s="305"/>
      <c r="AO175" s="355"/>
      <c r="AP175" s="305"/>
      <c r="AQ175" s="305"/>
      <c r="AR175" s="305"/>
      <c r="AS175" s="305"/>
      <c r="AT175" s="305"/>
      <c r="AU175" s="48"/>
      <c r="AV175" s="255"/>
      <c r="AW175" s="305"/>
      <c r="AX175" s="355"/>
      <c r="AY175" s="305"/>
      <c r="AZ175" s="305"/>
      <c r="BA175" s="305"/>
      <c r="BB175" s="305"/>
      <c r="BC175" s="305"/>
      <c r="BD175" s="48"/>
      <c r="BE175" s="255"/>
      <c r="BF175" s="305"/>
      <c r="BG175" s="355"/>
      <c r="BH175" s="305"/>
      <c r="BI175" s="305"/>
      <c r="BJ175" s="305"/>
      <c r="BK175" s="305"/>
      <c r="BL175" s="305"/>
      <c r="BM175" s="48"/>
      <c r="BN175" s="255"/>
      <c r="BO175" s="305"/>
      <c r="BP175" s="355"/>
      <c r="BQ175" s="305"/>
      <c r="BR175" s="305"/>
      <c r="BS175" s="305"/>
      <c r="BT175" s="305"/>
      <c r="BU175" s="305"/>
      <c r="BV175" s="48"/>
      <c r="BW175" s="255"/>
      <c r="BX175" s="305"/>
      <c r="BY175" s="355"/>
      <c r="BZ175" s="305"/>
      <c r="CA175" s="305"/>
      <c r="CB175" s="305"/>
      <c r="CC175" s="305"/>
      <c r="CD175" s="305"/>
      <c r="CE175" s="48"/>
      <c r="CF175" s="255"/>
      <c r="CG175" s="305"/>
      <c r="CH175" s="355"/>
      <c r="CI175" s="305"/>
      <c r="CJ175" s="305"/>
      <c r="CK175" s="305"/>
      <c r="CL175" s="305"/>
      <c r="CM175" s="305"/>
      <c r="CN175" s="48"/>
      <c r="CO175" s="255"/>
      <c r="CP175" s="305"/>
      <c r="CQ175" s="355"/>
      <c r="CR175" s="305"/>
      <c r="CS175" s="305"/>
      <c r="CT175" s="305"/>
      <c r="CU175" s="305"/>
      <c r="CV175" s="305"/>
      <c r="CW175" s="48"/>
      <c r="CX175" s="255"/>
      <c r="CY175" s="305"/>
      <c r="CZ175" s="355"/>
      <c r="DA175" s="305"/>
      <c r="DB175" s="305"/>
      <c r="DC175" s="305"/>
      <c r="DD175" s="305"/>
      <c r="DE175" s="305"/>
      <c r="DF175" s="48"/>
      <c r="DG175" s="255"/>
      <c r="DH175" s="305"/>
      <c r="DI175" s="355"/>
      <c r="DJ175" s="305"/>
      <c r="DK175" s="305"/>
      <c r="DL175" s="305"/>
      <c r="DM175" s="305"/>
      <c r="DN175" s="305"/>
      <c r="DO175" s="48"/>
      <c r="DP175" s="255"/>
      <c r="DQ175" s="305"/>
      <c r="DR175" s="355"/>
      <c r="DS175" s="305"/>
      <c r="DT175" s="305"/>
      <c r="DU175" s="305"/>
      <c r="DV175" s="305"/>
      <c r="DW175" s="305"/>
      <c r="DX175" s="48"/>
      <c r="DY175" s="255"/>
      <c r="DZ175" s="305"/>
      <c r="EA175" s="355"/>
      <c r="EB175" s="305"/>
      <c r="EC175" s="305"/>
      <c r="ED175" s="305"/>
      <c r="EE175" s="305"/>
      <c r="EF175" s="305"/>
      <c r="EG175" s="48"/>
      <c r="EH175" s="255"/>
      <c r="EI175" s="305"/>
      <c r="EJ175" s="355"/>
      <c r="EK175" s="305"/>
      <c r="EL175" s="305"/>
      <c r="EM175" s="305"/>
      <c r="EN175" s="305"/>
      <c r="EO175" s="305"/>
      <c r="EP175" s="48"/>
      <c r="EQ175" s="255"/>
      <c r="ER175" s="305"/>
      <c r="ES175" s="355"/>
      <c r="ET175" s="305"/>
      <c r="EU175" s="305"/>
      <c r="EV175" s="305"/>
      <c r="EW175" s="305"/>
      <c r="EX175" s="305"/>
      <c r="EY175" s="48"/>
      <c r="EZ175" s="255"/>
      <c r="FA175" s="305"/>
      <c r="FB175" s="355"/>
      <c r="FC175" s="305"/>
      <c r="FD175" s="305"/>
      <c r="FE175" s="305"/>
      <c r="FF175" s="305"/>
      <c r="FG175" s="305"/>
      <c r="FH175" s="48"/>
      <c r="FI175" s="255"/>
      <c r="FJ175" s="305"/>
      <c r="FK175" s="355"/>
      <c r="FL175" s="305"/>
      <c r="FM175" s="305"/>
      <c r="FN175" s="305"/>
      <c r="FO175" s="305"/>
      <c r="FP175" s="305"/>
      <c r="FQ175" s="48"/>
      <c r="FR175" s="255"/>
      <c r="FS175" s="305"/>
      <c r="FT175" s="355"/>
      <c r="FU175" s="305"/>
      <c r="FV175" s="305"/>
      <c r="FW175" s="305"/>
      <c r="FX175" s="305"/>
      <c r="FY175" s="305"/>
      <c r="FZ175" s="48"/>
      <c r="GA175" s="255"/>
      <c r="GB175" s="305"/>
      <c r="GC175" s="355"/>
      <c r="GD175" s="305"/>
      <c r="GE175" s="305"/>
      <c r="GF175" s="305"/>
      <c r="GG175" s="305"/>
      <c r="GH175" s="305"/>
      <c r="GI175" s="48"/>
      <c r="GJ175" s="255"/>
      <c r="GK175" s="305"/>
      <c r="GL175" s="355"/>
      <c r="GM175" s="305"/>
      <c r="GN175" s="305"/>
      <c r="GO175" s="305"/>
      <c r="GP175" s="305"/>
      <c r="GQ175" s="305"/>
      <c r="GR175" s="48"/>
      <c r="GS175" s="255"/>
      <c r="GT175" s="305"/>
      <c r="GU175" s="355"/>
      <c r="GV175" s="305"/>
      <c r="GW175" s="305"/>
      <c r="GX175" s="305"/>
      <c r="GY175" s="305"/>
      <c r="GZ175" s="305"/>
      <c r="HA175" s="305"/>
      <c r="HB175" s="255"/>
      <c r="HC175" s="305"/>
      <c r="HD175" s="355"/>
      <c r="HE175" s="305"/>
      <c r="HF175" s="305"/>
      <c r="HG175" s="305"/>
      <c r="HH175" s="305"/>
      <c r="HI175" s="305"/>
      <c r="HJ175" s="48"/>
      <c r="HK175" s="255"/>
      <c r="HL175" s="305"/>
      <c r="HM175" s="355"/>
      <c r="HN175" s="305"/>
      <c r="HO175" s="305"/>
      <c r="HP175" s="305"/>
      <c r="HQ175" s="305"/>
      <c r="HR175" s="305"/>
      <c r="HS175" s="48"/>
      <c r="HT175" s="255"/>
      <c r="HU175" s="305"/>
      <c r="HV175" s="355"/>
      <c r="HW175" s="305"/>
      <c r="HX175" s="305"/>
      <c r="HY175" s="305"/>
      <c r="HZ175" s="305"/>
      <c r="IA175" s="305"/>
      <c r="IB175" s="48"/>
      <c r="IC175" s="255"/>
      <c r="ID175" s="305"/>
      <c r="IE175" s="355"/>
      <c r="IF175" s="305"/>
      <c r="IG175" s="305"/>
      <c r="IH175" s="305"/>
      <c r="II175" s="305"/>
      <c r="IJ175" s="305"/>
      <c r="IK175" s="305"/>
      <c r="IL175" s="255"/>
      <c r="IM175" s="305"/>
      <c r="IN175" s="355"/>
      <c r="IO175" s="305"/>
      <c r="IP175" s="305"/>
      <c r="IQ175" s="305"/>
      <c r="IR175" s="305"/>
      <c r="IS175" s="305"/>
      <c r="IT175" s="48"/>
      <c r="IU175" s="255"/>
      <c r="IV175" s="305"/>
      <c r="IW175" s="355"/>
      <c r="IX175" s="305"/>
      <c r="IY175" s="305"/>
      <c r="IZ175" s="305"/>
      <c r="JA175" s="305"/>
      <c r="JB175" s="305"/>
      <c r="JC175" s="48"/>
      <c r="JD175" s="255"/>
      <c r="JE175" s="305"/>
      <c r="JF175" s="355"/>
      <c r="JG175" s="305"/>
      <c r="JH175" s="305"/>
      <c r="JI175" s="305"/>
      <c r="JJ175" s="305"/>
      <c r="JK175" s="305"/>
      <c r="JL175" s="48"/>
      <c r="JM175" s="255"/>
      <c r="JN175" s="305"/>
      <c r="JO175" s="355"/>
      <c r="JP175" s="305"/>
      <c r="JQ175" s="305"/>
      <c r="JR175" s="305"/>
      <c r="JS175" s="305"/>
      <c r="JT175" s="305"/>
      <c r="JU175" s="305"/>
      <c r="JV175" s="255"/>
      <c r="JW175" s="305"/>
      <c r="JX175" s="355"/>
      <c r="JY175" s="305"/>
      <c r="JZ175" s="305"/>
      <c r="KA175" s="305"/>
      <c r="KB175" s="305"/>
      <c r="KC175" s="305"/>
      <c r="KD175" s="48"/>
      <c r="KE175" s="255"/>
      <c r="KF175" s="305"/>
      <c r="KG175" s="355"/>
      <c r="KH175" s="305"/>
      <c r="KI175" s="305"/>
      <c r="KJ175" s="305"/>
      <c r="KK175" s="305"/>
      <c r="KL175" s="305"/>
      <c r="KM175" s="48"/>
      <c r="KN175" s="255"/>
      <c r="KO175" s="305"/>
      <c r="KP175" s="355"/>
      <c r="KQ175" s="305"/>
      <c r="KR175" s="305"/>
      <c r="KS175" s="305"/>
      <c r="KT175" s="305"/>
      <c r="KU175" s="305"/>
      <c r="KV175" s="305"/>
      <c r="KW175" s="255"/>
      <c r="KX175" s="305"/>
      <c r="KY175" s="355"/>
      <c r="KZ175" s="305"/>
      <c r="LA175" s="305"/>
      <c r="LB175" s="305"/>
      <c r="LC175" s="305"/>
      <c r="LD175" s="305"/>
      <c r="LE175" s="305"/>
      <c r="LF175" s="255"/>
      <c r="LG175" s="305"/>
      <c r="LH175" s="355"/>
      <c r="LI175" s="305"/>
      <c r="LJ175" s="305"/>
      <c r="LK175" s="305"/>
      <c r="LL175" s="305"/>
      <c r="LM175" s="305"/>
      <c r="LN175" s="48"/>
      <c r="LO175" s="255"/>
      <c r="LP175" s="305"/>
      <c r="LQ175" s="355"/>
      <c r="LR175" s="305"/>
      <c r="LS175" s="305"/>
      <c r="LT175" s="305"/>
      <c r="LU175" s="305"/>
      <c r="LV175" s="305"/>
      <c r="LW175" s="48"/>
      <c r="LX175" s="255"/>
      <c r="LY175" s="305"/>
      <c r="LZ175" s="355"/>
      <c r="MA175" s="305"/>
      <c r="MB175" s="305"/>
      <c r="MC175" s="305"/>
      <c r="MD175" s="305"/>
      <c r="ME175" s="305"/>
      <c r="MF175" s="305"/>
      <c r="MG175" s="255"/>
      <c r="MH175" s="305"/>
      <c r="MI175" s="355"/>
      <c r="MJ175" s="305"/>
      <c r="MK175" s="305"/>
      <c r="ML175" s="305"/>
      <c r="MM175" s="305"/>
      <c r="MN175" s="305"/>
      <c r="MO175" s="48"/>
      <c r="MP175" s="255"/>
      <c r="MQ175" s="305"/>
      <c r="MR175" s="355"/>
      <c r="MS175" s="305"/>
      <c r="MT175" s="305"/>
      <c r="MU175" s="305"/>
      <c r="MV175" s="305"/>
      <c r="MW175" s="305"/>
      <c r="MX175" s="48"/>
      <c r="MY175" s="255"/>
      <c r="MZ175" s="305"/>
      <c r="NA175" s="355"/>
      <c r="NB175" s="305"/>
      <c r="NC175" s="305"/>
      <c r="ND175" s="305"/>
      <c r="NE175" s="305"/>
      <c r="NF175" s="305"/>
      <c r="NG175" s="48"/>
      <c r="NH175" s="255"/>
    </row>
    <row r="176" spans="1:372" ht="15">
      <c r="A176" s="106" t="s">
        <v>1848</v>
      </c>
      <c r="C176" s="460"/>
      <c r="D176" s="443"/>
      <c r="E176" s="444" t="s">
        <v>187</v>
      </c>
      <c r="F176" s="661">
        <v>300.5</v>
      </c>
      <c r="G176" s="444" t="s">
        <v>183</v>
      </c>
      <c r="H176" s="662"/>
      <c r="I176" s="444" t="s">
        <v>184</v>
      </c>
      <c r="J176" s="662"/>
      <c r="K176" s="444" t="s">
        <v>185</v>
      </c>
      <c r="L176" s="460"/>
      <c r="M176" s="443"/>
      <c r="N176" s="444" t="s">
        <v>187</v>
      </c>
      <c r="O176" s="24">
        <v>205.5</v>
      </c>
      <c r="P176" s="444" t="s">
        <v>183</v>
      </c>
      <c r="Q176" s="24"/>
      <c r="R176" s="444" t="s">
        <v>184</v>
      </c>
      <c r="S176" s="24"/>
      <c r="T176" s="444" t="s">
        <v>185</v>
      </c>
      <c r="U176" s="460"/>
      <c r="V176" s="443"/>
      <c r="W176" s="444" t="s">
        <v>187</v>
      </c>
      <c r="X176" s="24">
        <v>553.79999999999995</v>
      </c>
      <c r="Y176" s="444" t="s">
        <v>183</v>
      </c>
      <c r="Z176" s="24"/>
      <c r="AA176" s="444" t="s">
        <v>184</v>
      </c>
      <c r="AC176" s="444" t="s">
        <v>185</v>
      </c>
      <c r="AD176" s="460"/>
      <c r="AE176" s="443"/>
      <c r="AF176" s="444" t="s">
        <v>187</v>
      </c>
      <c r="AG176" s="24">
        <v>127.5</v>
      </c>
      <c r="AH176" s="444" t="s">
        <v>183</v>
      </c>
      <c r="AI176" s="24"/>
      <c r="AJ176" s="444" t="s">
        <v>184</v>
      </c>
      <c r="AL176" s="444" t="s">
        <v>185</v>
      </c>
      <c r="AM176" s="460"/>
      <c r="AN176" s="443"/>
      <c r="AO176" s="444" t="s">
        <v>187</v>
      </c>
      <c r="AP176" s="443"/>
      <c r="AQ176" s="444" t="s">
        <v>183</v>
      </c>
      <c r="AR176" s="24">
        <v>246.19999999999982</v>
      </c>
      <c r="AS176" s="444" t="s">
        <v>184</v>
      </c>
      <c r="AT176" s="24"/>
      <c r="AU176" s="444" t="s">
        <v>185</v>
      </c>
      <c r="AV176" s="460"/>
      <c r="AW176" s="443"/>
      <c r="AX176" s="444" t="s">
        <v>187</v>
      </c>
      <c r="AY176" s="443"/>
      <c r="AZ176" s="444" t="s">
        <v>183</v>
      </c>
      <c r="BA176" s="24">
        <v>379.00000000000023</v>
      </c>
      <c r="BB176" s="444" t="s">
        <v>184</v>
      </c>
      <c r="BC176" s="24"/>
      <c r="BD176" s="444" t="s">
        <v>185</v>
      </c>
      <c r="BE176" s="460"/>
      <c r="BF176" s="443"/>
      <c r="BG176" s="444" t="s">
        <v>187</v>
      </c>
      <c r="BH176" s="443"/>
      <c r="BI176" s="444" t="s">
        <v>183</v>
      </c>
      <c r="BJ176" s="24">
        <v>535.50000000000091</v>
      </c>
      <c r="BK176" s="444" t="s">
        <v>184</v>
      </c>
      <c r="BL176" s="24"/>
      <c r="BM176" s="444" t="s">
        <v>185</v>
      </c>
      <c r="BN176" s="460"/>
      <c r="BO176" s="443"/>
      <c r="BP176" s="444" t="s">
        <v>187</v>
      </c>
      <c r="BQ176" s="443"/>
      <c r="BR176" s="444" t="s">
        <v>183</v>
      </c>
      <c r="BS176" s="24">
        <v>435.69999999999982</v>
      </c>
      <c r="BT176" s="444" t="s">
        <v>184</v>
      </c>
      <c r="BU176" s="24"/>
      <c r="BV176" s="444" t="s">
        <v>185</v>
      </c>
      <c r="BW176" s="460"/>
      <c r="BX176" s="443"/>
      <c r="BY176" s="444" t="s">
        <v>187</v>
      </c>
      <c r="BZ176" s="443"/>
      <c r="CA176" s="444" t="s">
        <v>183</v>
      </c>
      <c r="CB176" s="663">
        <v>60.500000000001819</v>
      </c>
      <c r="CC176" s="444" t="s">
        <v>184</v>
      </c>
      <c r="CD176" s="663"/>
      <c r="CE176" s="444" t="s">
        <v>185</v>
      </c>
      <c r="CF176" s="460"/>
      <c r="CG176" s="443"/>
      <c r="CH176" s="444" t="s">
        <v>187</v>
      </c>
      <c r="CI176" s="443"/>
      <c r="CJ176" s="444" t="s">
        <v>183</v>
      </c>
      <c r="CK176" s="443"/>
      <c r="CL176" s="444" t="s">
        <v>184</v>
      </c>
      <c r="CM176" s="443"/>
      <c r="CN176" s="444" t="s">
        <v>185</v>
      </c>
      <c r="CO176" s="460"/>
      <c r="CP176" s="443"/>
      <c r="CQ176" s="444" t="s">
        <v>187</v>
      </c>
      <c r="CR176" s="443"/>
      <c r="CS176" s="444" t="s">
        <v>183</v>
      </c>
      <c r="CT176" s="443"/>
      <c r="CU176" s="444" t="s">
        <v>184</v>
      </c>
      <c r="CV176" s="443"/>
      <c r="CW176" s="444" t="s">
        <v>185</v>
      </c>
      <c r="CX176" s="460"/>
      <c r="CY176" s="443"/>
      <c r="CZ176" s="444" t="s">
        <v>187</v>
      </c>
      <c r="DA176" s="443"/>
      <c r="DB176" s="444" t="s">
        <v>183</v>
      </c>
      <c r="DC176" s="24">
        <v>205</v>
      </c>
      <c r="DD176" s="444" t="s">
        <v>184</v>
      </c>
      <c r="DE176" s="24"/>
      <c r="DF176" s="444" t="s">
        <v>185</v>
      </c>
      <c r="DG176" s="460"/>
      <c r="DH176" s="443"/>
      <c r="DI176" s="444" t="s">
        <v>187</v>
      </c>
      <c r="DJ176" s="443"/>
      <c r="DK176" s="444" t="s">
        <v>183</v>
      </c>
      <c r="DL176" s="443"/>
      <c r="DM176" s="444" t="s">
        <v>184</v>
      </c>
      <c r="DN176" s="443"/>
      <c r="DO176" s="444" t="s">
        <v>185</v>
      </c>
      <c r="DP176" s="460"/>
      <c r="DQ176" s="443"/>
      <c r="DR176" s="444" t="s">
        <v>187</v>
      </c>
      <c r="DS176" s="443"/>
      <c r="DT176" s="444" t="s">
        <v>183</v>
      </c>
      <c r="DU176" s="24">
        <v>336.00000000000182</v>
      </c>
      <c r="DV176" s="444" t="s">
        <v>184</v>
      </c>
      <c r="DW176" s="24"/>
      <c r="DX176" s="444" t="s">
        <v>185</v>
      </c>
      <c r="DY176" s="460"/>
      <c r="DZ176" s="443"/>
      <c r="EA176" s="444" t="s">
        <v>187</v>
      </c>
      <c r="EB176" s="443"/>
      <c r="EC176" s="444" t="s">
        <v>183</v>
      </c>
      <c r="ED176" s="443"/>
      <c r="EE176" s="444" t="s">
        <v>184</v>
      </c>
      <c r="EF176" s="443"/>
      <c r="EG176" s="444" t="s">
        <v>185</v>
      </c>
      <c r="EH176" s="460"/>
      <c r="EI176" s="443"/>
      <c r="EJ176" s="444" t="s">
        <v>187</v>
      </c>
      <c r="EK176" s="443"/>
      <c r="EL176" s="444" t="s">
        <v>183</v>
      </c>
      <c r="EM176" s="443"/>
      <c r="EN176" s="444" t="s">
        <v>184</v>
      </c>
      <c r="EO176" s="443"/>
      <c r="EP176" s="444" t="s">
        <v>185</v>
      </c>
      <c r="EQ176" s="460"/>
      <c r="ER176" s="443"/>
      <c r="ES176" s="444" t="s">
        <v>187</v>
      </c>
      <c r="ET176" s="443"/>
      <c r="EU176" s="444" t="s">
        <v>183</v>
      </c>
      <c r="EV176" s="443"/>
      <c r="EW176" s="444" t="s">
        <v>184</v>
      </c>
      <c r="EX176" s="443"/>
      <c r="EY176" s="444" t="s">
        <v>185</v>
      </c>
      <c r="EZ176" s="460"/>
      <c r="FA176" s="443"/>
      <c r="FB176" s="444" t="s">
        <v>187</v>
      </c>
      <c r="FC176" s="443"/>
      <c r="FD176" s="444" t="s">
        <v>183</v>
      </c>
      <c r="FE176" s="663">
        <v>69.799999999999272</v>
      </c>
      <c r="FF176" s="444" t="s">
        <v>184</v>
      </c>
      <c r="FG176" s="663"/>
      <c r="FH176" s="444" t="s">
        <v>185</v>
      </c>
      <c r="FI176" s="460"/>
      <c r="FJ176" s="443"/>
      <c r="FK176" s="444" t="s">
        <v>187</v>
      </c>
      <c r="FL176" s="443"/>
      <c r="FM176" s="444" t="s">
        <v>183</v>
      </c>
      <c r="FN176" s="24">
        <v>399.79999999999927</v>
      </c>
      <c r="FO176" s="444" t="s">
        <v>184</v>
      </c>
      <c r="FP176" s="24"/>
      <c r="FQ176" s="444" t="s">
        <v>185</v>
      </c>
      <c r="FR176" s="460"/>
      <c r="FS176" s="443"/>
      <c r="FT176" s="444" t="s">
        <v>187</v>
      </c>
      <c r="FU176" s="443"/>
      <c r="FV176" s="444" t="s">
        <v>183</v>
      </c>
      <c r="FW176" s="443"/>
      <c r="FX176" s="444" t="s">
        <v>184</v>
      </c>
      <c r="FY176" s="443"/>
      <c r="FZ176" s="444" t="s">
        <v>185</v>
      </c>
      <c r="GA176" s="460"/>
      <c r="GB176" s="443"/>
      <c r="GC176" s="444" t="s">
        <v>187</v>
      </c>
      <c r="GD176" s="443"/>
      <c r="GE176" s="444" t="s">
        <v>183</v>
      </c>
      <c r="GF176" s="443"/>
      <c r="GG176" s="444" t="s">
        <v>184</v>
      </c>
      <c r="GH176" s="443"/>
      <c r="GI176" s="444" t="s">
        <v>185</v>
      </c>
      <c r="GJ176" s="460"/>
      <c r="GK176" s="443"/>
      <c r="GL176" s="444" t="s">
        <v>187</v>
      </c>
      <c r="GM176" s="443"/>
      <c r="GN176" s="444" t="s">
        <v>183</v>
      </c>
      <c r="GO176" s="24">
        <v>1607.3999999999996</v>
      </c>
      <c r="GP176" s="444" t="s">
        <v>184</v>
      </c>
      <c r="GQ176" s="443"/>
      <c r="GR176" s="444" t="s">
        <v>185</v>
      </c>
      <c r="GS176" s="460"/>
      <c r="GT176" s="443"/>
      <c r="GU176" s="444" t="s">
        <v>187</v>
      </c>
      <c r="GV176" s="443"/>
      <c r="GW176" s="444" t="s">
        <v>183</v>
      </c>
      <c r="GX176" s="443"/>
      <c r="GY176" s="444" t="s">
        <v>184</v>
      </c>
      <c r="GZ176" s="443"/>
      <c r="HA176" s="444" t="s">
        <v>185</v>
      </c>
      <c r="HB176" s="460"/>
      <c r="HC176" s="443"/>
      <c r="HD176" s="444" t="s">
        <v>187</v>
      </c>
      <c r="HE176" s="443"/>
      <c r="HF176" s="444" t="s">
        <v>183</v>
      </c>
      <c r="HG176" s="24">
        <v>648.90000000000055</v>
      </c>
      <c r="HH176" s="444" t="s">
        <v>184</v>
      </c>
      <c r="HI176" s="24"/>
      <c r="HJ176" s="444" t="s">
        <v>185</v>
      </c>
      <c r="HK176" s="460"/>
      <c r="HL176" s="443"/>
      <c r="HM176" s="444" t="s">
        <v>187</v>
      </c>
      <c r="HN176" s="443"/>
      <c r="HO176" s="444" t="s">
        <v>183</v>
      </c>
      <c r="HP176" s="443"/>
      <c r="HQ176" s="444" t="s">
        <v>184</v>
      </c>
      <c r="HR176" s="443"/>
      <c r="HS176" s="444" t="s">
        <v>185</v>
      </c>
      <c r="HT176" s="460"/>
      <c r="HU176" s="443"/>
      <c r="HV176" s="444" t="s">
        <v>187</v>
      </c>
      <c r="HW176" s="443"/>
      <c r="HX176" s="444" t="s">
        <v>183</v>
      </c>
      <c r="HY176" s="24">
        <v>3525.3500000000022</v>
      </c>
      <c r="HZ176" s="444" t="s">
        <v>184</v>
      </c>
      <c r="IA176" s="24"/>
      <c r="IB176" s="444" t="s">
        <v>185</v>
      </c>
      <c r="IC176" s="460"/>
      <c r="ID176" s="443"/>
      <c r="IE176" s="444" t="s">
        <v>187</v>
      </c>
      <c r="IF176" s="443"/>
      <c r="IG176" s="444" t="s">
        <v>183</v>
      </c>
      <c r="IH176" s="443"/>
      <c r="II176" s="444" t="s">
        <v>184</v>
      </c>
      <c r="IJ176" s="443"/>
      <c r="IK176" s="444" t="s">
        <v>185</v>
      </c>
      <c r="IL176" s="460"/>
      <c r="IM176" s="443"/>
      <c r="IN176" s="444" t="s">
        <v>187</v>
      </c>
      <c r="IO176" s="443"/>
      <c r="IP176" s="444" t="s">
        <v>183</v>
      </c>
      <c r="IQ176" s="443"/>
      <c r="IR176" s="444" t="s">
        <v>184</v>
      </c>
      <c r="IS176" s="443"/>
      <c r="IT176" s="444" t="s">
        <v>185</v>
      </c>
      <c r="IU176" s="460"/>
      <c r="IV176" s="443"/>
      <c r="IW176" s="444" t="s">
        <v>187</v>
      </c>
      <c r="IX176" s="443"/>
      <c r="IY176" s="444" t="s">
        <v>183</v>
      </c>
      <c r="IZ176" s="24">
        <v>379.59999999999945</v>
      </c>
      <c r="JA176" s="444" t="s">
        <v>184</v>
      </c>
      <c r="JB176" s="24"/>
      <c r="JC176" s="444" t="s">
        <v>185</v>
      </c>
      <c r="JD176" s="460"/>
      <c r="JE176" s="443"/>
      <c r="JF176" s="444" t="s">
        <v>187</v>
      </c>
      <c r="JG176" s="443"/>
      <c r="JH176" s="444" t="s">
        <v>183</v>
      </c>
      <c r="JI176" s="663">
        <v>138.59999999999854</v>
      </c>
      <c r="JJ176" s="444" t="s">
        <v>184</v>
      </c>
      <c r="JK176" s="663"/>
      <c r="JL176" s="444" t="s">
        <v>185</v>
      </c>
      <c r="JM176" s="460"/>
      <c r="JN176" s="443"/>
      <c r="JO176" s="444" t="s">
        <v>187</v>
      </c>
      <c r="JP176" s="443"/>
      <c r="JQ176" s="444" t="s">
        <v>183</v>
      </c>
      <c r="JR176" s="443"/>
      <c r="JS176" s="444" t="s">
        <v>184</v>
      </c>
      <c r="JT176" s="443"/>
      <c r="JU176" s="444" t="s">
        <v>185</v>
      </c>
      <c r="JV176" s="460"/>
      <c r="JW176" s="443"/>
      <c r="JX176" s="444" t="s">
        <v>187</v>
      </c>
      <c r="JY176" s="443"/>
      <c r="JZ176" s="444" t="s">
        <v>183</v>
      </c>
      <c r="KA176" s="24">
        <v>1588.300000000012</v>
      </c>
      <c r="KB176" s="444" t="s">
        <v>184</v>
      </c>
      <c r="KC176" s="24"/>
      <c r="KD176" s="444" t="s">
        <v>185</v>
      </c>
      <c r="KE176" s="460"/>
      <c r="KF176" s="443"/>
      <c r="KG176" s="444" t="s">
        <v>187</v>
      </c>
      <c r="KH176" s="443"/>
      <c r="KI176" s="444" t="s">
        <v>183</v>
      </c>
      <c r="KJ176" s="663">
        <v>1.3000000000010914</v>
      </c>
      <c r="KK176" s="444" t="s">
        <v>184</v>
      </c>
      <c r="KL176" s="663"/>
      <c r="KM176" s="444" t="s">
        <v>185</v>
      </c>
      <c r="KN176" s="460"/>
      <c r="KO176" s="443"/>
      <c r="KP176" s="444" t="s">
        <v>187</v>
      </c>
      <c r="KQ176" s="443"/>
      <c r="KR176" s="444" t="s">
        <v>183</v>
      </c>
      <c r="KS176" s="443"/>
      <c r="KT176" s="444" t="s">
        <v>184</v>
      </c>
      <c r="KU176" s="443"/>
      <c r="KV176" s="444" t="s">
        <v>185</v>
      </c>
      <c r="KW176" s="460"/>
      <c r="KX176" s="443"/>
      <c r="KY176" s="444" t="s">
        <v>187</v>
      </c>
      <c r="KZ176" s="443"/>
      <c r="LA176" s="444" t="s">
        <v>183</v>
      </c>
      <c r="LB176" s="443"/>
      <c r="LC176" s="444" t="s">
        <v>184</v>
      </c>
      <c r="LD176" s="443"/>
      <c r="LE176" s="444" t="s">
        <v>185</v>
      </c>
      <c r="LF176" s="460"/>
      <c r="LG176" s="443"/>
      <c r="LH176" s="444" t="s">
        <v>187</v>
      </c>
      <c r="LI176" s="443"/>
      <c r="LJ176" s="444" t="s">
        <v>183</v>
      </c>
      <c r="LK176" s="443"/>
      <c r="LL176" s="444" t="s">
        <v>184</v>
      </c>
      <c r="LM176" s="443"/>
      <c r="LN176" s="444" t="s">
        <v>185</v>
      </c>
      <c r="LO176" s="460"/>
      <c r="LP176" s="443"/>
      <c r="LQ176" s="444" t="s">
        <v>187</v>
      </c>
      <c r="LR176" s="443"/>
      <c r="LS176" s="444" t="s">
        <v>183</v>
      </c>
      <c r="LT176" s="24">
        <v>244.69999999999891</v>
      </c>
      <c r="LU176" s="444" t="s">
        <v>184</v>
      </c>
      <c r="LV176" s="24"/>
      <c r="LW176" s="444" t="s">
        <v>185</v>
      </c>
      <c r="LX176" s="460"/>
      <c r="LY176" s="443"/>
      <c r="LZ176" s="444" t="s">
        <v>187</v>
      </c>
      <c r="MA176" s="443"/>
      <c r="MB176" s="444" t="s">
        <v>183</v>
      </c>
      <c r="MC176" s="443"/>
      <c r="MD176" s="444" t="s">
        <v>184</v>
      </c>
      <c r="ME176" s="443"/>
      <c r="MF176" s="444" t="s">
        <v>185</v>
      </c>
      <c r="MG176" s="460"/>
      <c r="MH176" s="443"/>
      <c r="MI176" s="444" t="s">
        <v>187</v>
      </c>
      <c r="MJ176" s="443"/>
      <c r="MK176" s="444" t="s">
        <v>183</v>
      </c>
      <c r="ML176" s="24">
        <v>925.10000000000218</v>
      </c>
      <c r="MM176" s="444" t="s">
        <v>184</v>
      </c>
      <c r="MN176" s="24"/>
      <c r="MO176" s="444" t="s">
        <v>185</v>
      </c>
      <c r="MP176" s="460"/>
      <c r="MQ176" s="443"/>
      <c r="MR176" s="444" t="s">
        <v>187</v>
      </c>
      <c r="MS176" s="443"/>
      <c r="MT176" s="444" t="s">
        <v>183</v>
      </c>
      <c r="MU176" s="24">
        <v>327.24999999999636</v>
      </c>
      <c r="MV176" s="444" t="s">
        <v>184</v>
      </c>
      <c r="MW176" s="24"/>
      <c r="MX176" s="444" t="s">
        <v>185</v>
      </c>
      <c r="MY176" s="460"/>
      <c r="MZ176" s="443"/>
      <c r="NA176" s="444" t="s">
        <v>187</v>
      </c>
      <c r="NB176" s="443"/>
      <c r="NC176" s="444" t="s">
        <v>183</v>
      </c>
      <c r="ND176" s="443"/>
      <c r="NE176" s="444" t="s">
        <v>184</v>
      </c>
      <c r="NF176" s="24"/>
      <c r="NG176" s="444" t="s">
        <v>185</v>
      </c>
      <c r="NH176" s="460"/>
    </row>
    <row r="177" spans="1:372" ht="18">
      <c r="A177" s="110">
        <v>2020</v>
      </c>
      <c r="B177" s="59">
        <f>SUM(D177:AAP177)</f>
        <v>9634.1500000000087</v>
      </c>
      <c r="C177" s="460"/>
      <c r="D177" s="443"/>
      <c r="E177" s="286">
        <f>D176*0.25</f>
        <v>0</v>
      </c>
      <c r="F177" s="24"/>
      <c r="G177" s="286">
        <f>F176*0.5</f>
        <v>150.25</v>
      </c>
      <c r="H177" s="443"/>
      <c r="I177" s="286">
        <f>H176*0.75</f>
        <v>0</v>
      </c>
      <c r="J177" s="443"/>
      <c r="K177" s="286">
        <f>J176*1</f>
        <v>0</v>
      </c>
      <c r="L177" s="460"/>
      <c r="M177" s="443"/>
      <c r="N177" s="286">
        <f>M176*0.25</f>
        <v>0</v>
      </c>
      <c r="O177" s="443"/>
      <c r="P177" s="286">
        <f>O176*0.5</f>
        <v>102.75</v>
      </c>
      <c r="Q177" s="443"/>
      <c r="R177" s="286">
        <f>Q176*0.75</f>
        <v>0</v>
      </c>
      <c r="S177" s="443"/>
      <c r="T177" s="286">
        <f>S176*1</f>
        <v>0</v>
      </c>
      <c r="U177" s="460"/>
      <c r="V177" s="443"/>
      <c r="W177" s="286">
        <f>V176*0.25</f>
        <v>0</v>
      </c>
      <c r="X177" s="443"/>
      <c r="Y177" s="286">
        <f>X176*0.5</f>
        <v>276.89999999999998</v>
      </c>
      <c r="Z177" s="24"/>
      <c r="AA177" s="286">
        <f>Z176*0.75</f>
        <v>0</v>
      </c>
      <c r="AB177" s="24"/>
      <c r="AC177" s="286">
        <f t="shared" ref="AC177:AC208" si="160">AB176*1</f>
        <v>0</v>
      </c>
      <c r="AD177" s="460"/>
      <c r="AE177" s="443"/>
      <c r="AF177" s="286">
        <f>AE176*0.25</f>
        <v>0</v>
      </c>
      <c r="AG177" s="443"/>
      <c r="AH177" s="286">
        <f>AG176*0.5</f>
        <v>63.75</v>
      </c>
      <c r="AI177" s="443"/>
      <c r="AJ177" s="286">
        <f>AI176*0.75</f>
        <v>0</v>
      </c>
      <c r="AL177" s="286">
        <f t="shared" ref="AL177:AL208" si="161">AK176*1</f>
        <v>0</v>
      </c>
      <c r="AM177" s="460"/>
      <c r="AN177" s="443"/>
      <c r="AO177" s="286">
        <f>AN176*0.25</f>
        <v>0</v>
      </c>
      <c r="AP177" s="443"/>
      <c r="AQ177" s="286">
        <f>AP176*0.5</f>
        <v>0</v>
      </c>
      <c r="AR177" s="443"/>
      <c r="AS177" s="286">
        <f>AR176*0.75</f>
        <v>184.64999999999986</v>
      </c>
      <c r="AT177" s="443"/>
      <c r="AU177" s="286">
        <f>AT176*1</f>
        <v>0</v>
      </c>
      <c r="AV177" s="460"/>
      <c r="AW177" s="443"/>
      <c r="AX177" s="286">
        <f>AW176*0.25</f>
        <v>0</v>
      </c>
      <c r="AY177" s="443"/>
      <c r="AZ177" s="286">
        <f>AY176*0.5</f>
        <v>0</v>
      </c>
      <c r="BA177" s="443"/>
      <c r="BB177" s="286">
        <f>BA176*0.75</f>
        <v>284.25000000000017</v>
      </c>
      <c r="BC177" s="443"/>
      <c r="BD177" s="286">
        <f>BC176*1</f>
        <v>0</v>
      </c>
      <c r="BE177" s="460"/>
      <c r="BF177" s="443"/>
      <c r="BG177" s="286">
        <f>BF176*0.25</f>
        <v>0</v>
      </c>
      <c r="BH177" s="443"/>
      <c r="BI177" s="286">
        <f>BH176*0.5</f>
        <v>0</v>
      </c>
      <c r="BJ177" s="443"/>
      <c r="BK177" s="286">
        <f>BJ176*0.75</f>
        <v>401.62500000000068</v>
      </c>
      <c r="BL177" s="443"/>
      <c r="BM177" s="286">
        <f>BL176*1</f>
        <v>0</v>
      </c>
      <c r="BN177" s="460"/>
      <c r="BO177" s="443"/>
      <c r="BP177" s="286">
        <f>BO176*0.25</f>
        <v>0</v>
      </c>
      <c r="BQ177" s="443"/>
      <c r="BR177" s="286">
        <f>BQ176*0.5</f>
        <v>0</v>
      </c>
      <c r="BS177" s="443"/>
      <c r="BT177" s="286">
        <f>BS176*0.75</f>
        <v>326.77499999999986</v>
      </c>
      <c r="BU177" s="443"/>
      <c r="BV177" s="286">
        <f>BU176*1</f>
        <v>0</v>
      </c>
      <c r="BW177" s="460"/>
      <c r="BX177" s="443"/>
      <c r="BY177" s="286">
        <f>BX176*0.25</f>
        <v>0</v>
      </c>
      <c r="BZ177" s="443"/>
      <c r="CA177" s="286">
        <f>BZ176*0.5</f>
        <v>0</v>
      </c>
      <c r="CB177" s="443"/>
      <c r="CC177" s="286">
        <f>CB176*0.75</f>
        <v>45.375000000001364</v>
      </c>
      <c r="CD177" s="443"/>
      <c r="CE177" s="286">
        <f>CD176*1</f>
        <v>0</v>
      </c>
      <c r="CF177" s="460"/>
      <c r="CG177" s="443"/>
      <c r="CH177" s="286">
        <f>CG176*0.25</f>
        <v>0</v>
      </c>
      <c r="CI177" s="443"/>
      <c r="CJ177" s="286">
        <f>CI176*0.5</f>
        <v>0</v>
      </c>
      <c r="CK177" s="443"/>
      <c r="CL177" s="286">
        <f>CK176*0.75</f>
        <v>0</v>
      </c>
      <c r="CM177" s="443"/>
      <c r="CN177" s="286">
        <f>CM176*1</f>
        <v>0</v>
      </c>
      <c r="CO177" s="460"/>
      <c r="CP177" s="443"/>
      <c r="CQ177" s="286">
        <f>CP176*0.25</f>
        <v>0</v>
      </c>
      <c r="CR177" s="443"/>
      <c r="CS177" s="286">
        <f>CR176*0.5</f>
        <v>0</v>
      </c>
      <c r="CT177" s="443"/>
      <c r="CU177" s="286">
        <f>CT176*0.75</f>
        <v>0</v>
      </c>
      <c r="CV177" s="443"/>
      <c r="CW177" s="286">
        <f>CV176*1</f>
        <v>0</v>
      </c>
      <c r="CX177" s="460"/>
      <c r="CY177" s="443"/>
      <c r="CZ177" s="286">
        <f>CY176*0.25</f>
        <v>0</v>
      </c>
      <c r="DA177" s="443"/>
      <c r="DB177" s="286">
        <f>DA176*0.5</f>
        <v>0</v>
      </c>
      <c r="DC177" s="443"/>
      <c r="DD177" s="286">
        <f>DC176*0.75</f>
        <v>153.75</v>
      </c>
      <c r="DE177" s="443"/>
      <c r="DF177" s="286">
        <f>DE176*1</f>
        <v>0</v>
      </c>
      <c r="DG177" s="460"/>
      <c r="DH177" s="443"/>
      <c r="DI177" s="286">
        <f>DH176*0.25</f>
        <v>0</v>
      </c>
      <c r="DJ177" s="443"/>
      <c r="DK177" s="286">
        <f>DJ176*0.5</f>
        <v>0</v>
      </c>
      <c r="DL177" s="443"/>
      <c r="DM177" s="286">
        <f>DL176*0.75</f>
        <v>0</v>
      </c>
      <c r="DN177" s="443"/>
      <c r="DO177" s="286">
        <f>DN176*1</f>
        <v>0</v>
      </c>
      <c r="DP177" s="460"/>
      <c r="DQ177" s="443"/>
      <c r="DR177" s="286">
        <f>DQ176*0.25</f>
        <v>0</v>
      </c>
      <c r="DS177" s="443"/>
      <c r="DT177" s="286">
        <f>DS176*0.5</f>
        <v>0</v>
      </c>
      <c r="DU177" s="443"/>
      <c r="DV177" s="286">
        <f>DU176*0.75</f>
        <v>252.00000000000136</v>
      </c>
      <c r="DW177" s="443"/>
      <c r="DX177" s="286">
        <f>DW176*1</f>
        <v>0</v>
      </c>
      <c r="DY177" s="460"/>
      <c r="DZ177" s="443"/>
      <c r="EA177" s="286">
        <f>DZ176*0.25</f>
        <v>0</v>
      </c>
      <c r="EB177" s="443"/>
      <c r="EC177" s="286">
        <f>EB176*0.5</f>
        <v>0</v>
      </c>
      <c r="ED177" s="443"/>
      <c r="EE177" s="286">
        <f>ED176*0.75</f>
        <v>0</v>
      </c>
      <c r="EF177" s="443"/>
      <c r="EG177" s="286">
        <f>EF176*1</f>
        <v>0</v>
      </c>
      <c r="EH177" s="460"/>
      <c r="EI177" s="443"/>
      <c r="EJ177" s="286">
        <f>EI176*0.25</f>
        <v>0</v>
      </c>
      <c r="EK177" s="443"/>
      <c r="EL177" s="286">
        <f>EK176*0.5</f>
        <v>0</v>
      </c>
      <c r="EM177" s="443"/>
      <c r="EN177" s="286">
        <f>EM176*0.75</f>
        <v>0</v>
      </c>
      <c r="EO177" s="443"/>
      <c r="EP177" s="286">
        <f>EO176*1</f>
        <v>0</v>
      </c>
      <c r="EQ177" s="460"/>
      <c r="ER177" s="443"/>
      <c r="ES177" s="286">
        <f>ER176*0.25</f>
        <v>0</v>
      </c>
      <c r="ET177" s="443"/>
      <c r="EU177" s="286">
        <f>ET176*0.5</f>
        <v>0</v>
      </c>
      <c r="EV177" s="443"/>
      <c r="EW177" s="286">
        <f>EV176*0.75</f>
        <v>0</v>
      </c>
      <c r="EX177" s="443"/>
      <c r="EY177" s="286">
        <f>EX176*1</f>
        <v>0</v>
      </c>
      <c r="EZ177" s="460"/>
      <c r="FA177" s="443"/>
      <c r="FB177" s="286">
        <f>FA176*0.25</f>
        <v>0</v>
      </c>
      <c r="FC177" s="443"/>
      <c r="FD177" s="286">
        <f>FC176*0.5</f>
        <v>0</v>
      </c>
      <c r="FE177" s="443"/>
      <c r="FF177" s="286">
        <f>FE176*0.75</f>
        <v>52.349999999999454</v>
      </c>
      <c r="FG177" s="443"/>
      <c r="FH177" s="286">
        <f>FG176*1</f>
        <v>0</v>
      </c>
      <c r="FI177" s="460"/>
      <c r="FJ177" s="443"/>
      <c r="FK177" s="286">
        <f>FJ176*0.25</f>
        <v>0</v>
      </c>
      <c r="FL177" s="443"/>
      <c r="FM177" s="286">
        <f>FL176*0.5</f>
        <v>0</v>
      </c>
      <c r="FN177" s="443"/>
      <c r="FO177" s="286">
        <f>FN176*0.75</f>
        <v>299.84999999999945</v>
      </c>
      <c r="FP177" s="443"/>
      <c r="FQ177" s="286">
        <f>FP176*1</f>
        <v>0</v>
      </c>
      <c r="FR177" s="460"/>
      <c r="FS177" s="443"/>
      <c r="FT177" s="286">
        <f>FS176*0.25</f>
        <v>0</v>
      </c>
      <c r="FU177" s="443"/>
      <c r="FV177" s="286">
        <f>FU176*0.5</f>
        <v>0</v>
      </c>
      <c r="FW177" s="443"/>
      <c r="FX177" s="286">
        <f>FW176*0.75</f>
        <v>0</v>
      </c>
      <c r="FY177" s="443"/>
      <c r="FZ177" s="286">
        <f>FY176*1</f>
        <v>0</v>
      </c>
      <c r="GA177" s="460"/>
      <c r="GB177" s="443"/>
      <c r="GC177" s="286">
        <f>GB176*0.25</f>
        <v>0</v>
      </c>
      <c r="GD177" s="443"/>
      <c r="GE177" s="286">
        <f>GD176*0.5</f>
        <v>0</v>
      </c>
      <c r="GF177" s="443"/>
      <c r="GG177" s="286">
        <f>GF176*0.75</f>
        <v>0</v>
      </c>
      <c r="GH177" s="443"/>
      <c r="GI177" s="286">
        <f>GH176*1</f>
        <v>0</v>
      </c>
      <c r="GJ177" s="460"/>
      <c r="GK177" s="443"/>
      <c r="GL177" s="286">
        <f>GK176*0.25</f>
        <v>0</v>
      </c>
      <c r="GM177" s="443"/>
      <c r="GN177" s="286">
        <f>GM176*0.5</f>
        <v>0</v>
      </c>
      <c r="GO177" s="443"/>
      <c r="GP177" s="286">
        <f>GO176*0.75</f>
        <v>1205.5499999999997</v>
      </c>
      <c r="GQ177" s="443"/>
      <c r="GR177" s="286">
        <f>GQ176*1</f>
        <v>0</v>
      </c>
      <c r="GS177" s="460"/>
      <c r="GT177" s="443"/>
      <c r="GU177" s="286">
        <f>GT176*0.25</f>
        <v>0</v>
      </c>
      <c r="GV177" s="443"/>
      <c r="GW177" s="286">
        <f>GV176*0.5</f>
        <v>0</v>
      </c>
      <c r="GX177" s="443"/>
      <c r="GY177" s="286">
        <f>GX176*0.75</f>
        <v>0</v>
      </c>
      <c r="GZ177" s="443"/>
      <c r="HA177" s="286">
        <f>GZ176*1</f>
        <v>0</v>
      </c>
      <c r="HB177" s="460"/>
      <c r="HC177" s="443"/>
      <c r="HD177" s="286">
        <f>HC176*0.25</f>
        <v>0</v>
      </c>
      <c r="HE177" s="443"/>
      <c r="HF177" s="286">
        <f>HE176*0.5</f>
        <v>0</v>
      </c>
      <c r="HG177" s="443"/>
      <c r="HH177" s="286">
        <f>HG176*0.75</f>
        <v>486.67500000000041</v>
      </c>
      <c r="HI177" s="443"/>
      <c r="HJ177" s="286">
        <f>HI176*1</f>
        <v>0</v>
      </c>
      <c r="HK177" s="460"/>
      <c r="HL177" s="443"/>
      <c r="HM177" s="286">
        <f>HL176*0.25</f>
        <v>0</v>
      </c>
      <c r="HN177" s="443"/>
      <c r="HO177" s="286">
        <f>HN176*0.5</f>
        <v>0</v>
      </c>
      <c r="HP177" s="443"/>
      <c r="HQ177" s="286">
        <f>HP176*0.75</f>
        <v>0</v>
      </c>
      <c r="HR177" s="443"/>
      <c r="HS177" s="286">
        <f>HR176*1</f>
        <v>0</v>
      </c>
      <c r="HT177" s="460"/>
      <c r="HU177" s="443"/>
      <c r="HV177" s="286">
        <f>HU176*0.25</f>
        <v>0</v>
      </c>
      <c r="HW177" s="443"/>
      <c r="HX177" s="286">
        <f>HW176*0.5</f>
        <v>0</v>
      </c>
      <c r="HY177" s="443"/>
      <c r="HZ177" s="286">
        <f>HY176*0.75</f>
        <v>2644.0125000000016</v>
      </c>
      <c r="IA177" s="443"/>
      <c r="IB177" s="286">
        <f>IA176*1</f>
        <v>0</v>
      </c>
      <c r="IC177" s="460"/>
      <c r="ID177" s="443"/>
      <c r="IE177" s="286">
        <f>ID176*0.25</f>
        <v>0</v>
      </c>
      <c r="IF177" s="443"/>
      <c r="IG177" s="286">
        <f>IF176*0.5</f>
        <v>0</v>
      </c>
      <c r="IH177" s="443"/>
      <c r="II177" s="286">
        <f>IH176*0.75</f>
        <v>0</v>
      </c>
      <c r="IJ177" s="443"/>
      <c r="IK177" s="286">
        <f>IJ176*1</f>
        <v>0</v>
      </c>
      <c r="IL177" s="460"/>
      <c r="IM177" s="443"/>
      <c r="IN177" s="286">
        <f>IM176*0.25</f>
        <v>0</v>
      </c>
      <c r="IO177" s="443"/>
      <c r="IP177" s="286">
        <f>IO176*0.5</f>
        <v>0</v>
      </c>
      <c r="IQ177" s="443"/>
      <c r="IR177" s="286">
        <f>IQ176*0.75</f>
        <v>0</v>
      </c>
      <c r="IS177" s="443"/>
      <c r="IT177" s="286">
        <f>IS176*1</f>
        <v>0</v>
      </c>
      <c r="IU177" s="460"/>
      <c r="IV177" s="443"/>
      <c r="IW177" s="286">
        <f>IV176*0.25</f>
        <v>0</v>
      </c>
      <c r="IX177" s="443"/>
      <c r="IY177" s="286">
        <f>IX176*0.5</f>
        <v>0</v>
      </c>
      <c r="IZ177" s="443"/>
      <c r="JA177" s="286">
        <f>IZ176*0.75</f>
        <v>284.69999999999959</v>
      </c>
      <c r="JB177" s="443"/>
      <c r="JC177" s="286">
        <f>JB176*1</f>
        <v>0</v>
      </c>
      <c r="JD177" s="460"/>
      <c r="JE177" s="443"/>
      <c r="JF177" s="286">
        <f>JE176*0.25</f>
        <v>0</v>
      </c>
      <c r="JG177" s="443"/>
      <c r="JH177" s="286">
        <f>JG176*0.5</f>
        <v>0</v>
      </c>
      <c r="JI177" s="443"/>
      <c r="JJ177" s="286">
        <f>JI176*0.75</f>
        <v>103.94999999999891</v>
      </c>
      <c r="JK177" s="443"/>
      <c r="JL177" s="286">
        <f>JK176*1</f>
        <v>0</v>
      </c>
      <c r="JM177" s="460"/>
      <c r="JN177" s="443"/>
      <c r="JO177" s="286">
        <f>JN176*0.25</f>
        <v>0</v>
      </c>
      <c r="JP177" s="443"/>
      <c r="JQ177" s="286">
        <f>JP176*0.5</f>
        <v>0</v>
      </c>
      <c r="JR177" s="443"/>
      <c r="JS177" s="286">
        <f>JR176*0.75</f>
        <v>0</v>
      </c>
      <c r="JT177" s="443"/>
      <c r="JU177" s="286">
        <f>JT176*1</f>
        <v>0</v>
      </c>
      <c r="JV177" s="460"/>
      <c r="JW177" s="443"/>
      <c r="JX177" s="286">
        <f>JW176*0.25</f>
        <v>0</v>
      </c>
      <c r="JY177" s="443"/>
      <c r="JZ177" s="286">
        <f>JY176*0.5</f>
        <v>0</v>
      </c>
      <c r="KA177" s="443"/>
      <c r="KB177" s="286">
        <f>KA176*0.75</f>
        <v>1191.225000000009</v>
      </c>
      <c r="KC177" s="443"/>
      <c r="KD177" s="286">
        <f t="shared" ref="KD177" si="162">KC176*1</f>
        <v>0</v>
      </c>
      <c r="KE177" s="460"/>
      <c r="KF177" s="443"/>
      <c r="KG177" s="286">
        <f>KF176*0.25</f>
        <v>0</v>
      </c>
      <c r="KH177" s="443"/>
      <c r="KI177" s="286">
        <f>KH176*0.5</f>
        <v>0</v>
      </c>
      <c r="KJ177" s="443"/>
      <c r="KK177" s="286">
        <f>KJ176*0.75</f>
        <v>0.97500000000081855</v>
      </c>
      <c r="KL177" s="443"/>
      <c r="KM177" s="286">
        <f>KL176*1</f>
        <v>0</v>
      </c>
      <c r="KN177" s="460"/>
      <c r="KO177" s="443"/>
      <c r="KP177" s="286">
        <f>KO176*0.25</f>
        <v>0</v>
      </c>
      <c r="KQ177" s="443"/>
      <c r="KR177" s="286">
        <f>KQ176*0.5</f>
        <v>0</v>
      </c>
      <c r="KS177" s="443"/>
      <c r="KT177" s="286">
        <f>KS176*0.75</f>
        <v>0</v>
      </c>
      <c r="KU177" s="443"/>
      <c r="KV177" s="286">
        <f>KU176*1</f>
        <v>0</v>
      </c>
      <c r="KW177" s="460"/>
      <c r="KX177" s="443"/>
      <c r="KY177" s="286">
        <f>KX176*0.25</f>
        <v>0</v>
      </c>
      <c r="KZ177" s="443"/>
      <c r="LA177" s="286">
        <f>KZ176*0.5</f>
        <v>0</v>
      </c>
      <c r="LB177" s="443"/>
      <c r="LC177" s="286">
        <f>LB176*0.75</f>
        <v>0</v>
      </c>
      <c r="LD177" s="443"/>
      <c r="LE177" s="286">
        <f>LD176*1</f>
        <v>0</v>
      </c>
      <c r="LF177" s="460"/>
      <c r="LG177" s="443"/>
      <c r="LH177" s="286">
        <f>LG176*0.25</f>
        <v>0</v>
      </c>
      <c r="LI177" s="443"/>
      <c r="LJ177" s="286">
        <f>LI176*0.5</f>
        <v>0</v>
      </c>
      <c r="LK177" s="443"/>
      <c r="LL177" s="286">
        <f>LK176*0.75</f>
        <v>0</v>
      </c>
      <c r="LM177" s="443"/>
      <c r="LN177" s="286">
        <f>LM176*1</f>
        <v>0</v>
      </c>
      <c r="LO177" s="460"/>
      <c r="LP177" s="443"/>
      <c r="LQ177" s="286">
        <f>LP176*0.25</f>
        <v>0</v>
      </c>
      <c r="LR177" s="443"/>
      <c r="LS177" s="286">
        <f>LR176*0.5</f>
        <v>0</v>
      </c>
      <c r="LT177" s="443"/>
      <c r="LU177" s="286">
        <f>LT176*0.75</f>
        <v>183.52499999999918</v>
      </c>
      <c r="LV177" s="443"/>
      <c r="LW177" s="286">
        <f>LV176*1</f>
        <v>0</v>
      </c>
      <c r="LX177" s="460"/>
      <c r="LY177" s="443"/>
      <c r="LZ177" s="286">
        <f>LY176*0.25</f>
        <v>0</v>
      </c>
      <c r="MA177" s="443"/>
      <c r="MB177" s="286">
        <f>MA176*0.5</f>
        <v>0</v>
      </c>
      <c r="MC177" s="443"/>
      <c r="MD177" s="286">
        <f>MC176*0.75</f>
        <v>0</v>
      </c>
      <c r="ME177" s="443"/>
      <c r="MF177" s="286">
        <f>ME176*1</f>
        <v>0</v>
      </c>
      <c r="MG177" s="460"/>
      <c r="MH177" s="443"/>
      <c r="MI177" s="286">
        <f>MH176*0.25</f>
        <v>0</v>
      </c>
      <c r="MJ177" s="443"/>
      <c r="MK177" s="286">
        <f>MJ176*0.5</f>
        <v>0</v>
      </c>
      <c r="ML177" s="443"/>
      <c r="MM177" s="286">
        <f>ML176*0.75</f>
        <v>693.82500000000164</v>
      </c>
      <c r="MN177" s="443"/>
      <c r="MO177" s="286">
        <f>MN176*1</f>
        <v>0</v>
      </c>
      <c r="MP177" s="460"/>
      <c r="MQ177" s="443"/>
      <c r="MR177" s="286">
        <f>MQ176*0.25</f>
        <v>0</v>
      </c>
      <c r="MS177" s="443"/>
      <c r="MT177" s="286">
        <f>MS176*0.5</f>
        <v>0</v>
      </c>
      <c r="MU177" s="443"/>
      <c r="MV177" s="286">
        <f>MU176*0.75</f>
        <v>245.43749999999727</v>
      </c>
      <c r="MW177" s="443"/>
      <c r="MX177" s="286">
        <f>MW176*1</f>
        <v>0</v>
      </c>
      <c r="MY177" s="460"/>
      <c r="MZ177" s="443"/>
      <c r="NA177" s="286">
        <f>MZ176*0.25</f>
        <v>0</v>
      </c>
      <c r="NB177" s="443"/>
      <c r="NC177" s="286">
        <f>NB176*0.5</f>
        <v>0</v>
      </c>
      <c r="ND177" s="443"/>
      <c r="NE177" s="286">
        <f>ND176*0.75</f>
        <v>0</v>
      </c>
      <c r="NF177" s="443"/>
      <c r="NG177" s="286">
        <f>NF176*1</f>
        <v>0</v>
      </c>
      <c r="NH177" s="460"/>
    </row>
    <row r="178" spans="1:372" s="50" customFormat="1" ht="15">
      <c r="A178" s="253"/>
      <c r="B178" s="254"/>
      <c r="C178" s="255"/>
      <c r="D178" s="305"/>
      <c r="E178" s="355"/>
      <c r="F178" s="178"/>
      <c r="G178" s="305"/>
      <c r="H178" s="305"/>
      <c r="I178" s="305"/>
      <c r="J178" s="305"/>
      <c r="K178" s="305"/>
      <c r="L178" s="255"/>
      <c r="M178" s="305"/>
      <c r="N178" s="355"/>
      <c r="O178" s="305"/>
      <c r="P178" s="305"/>
      <c r="Q178" s="305"/>
      <c r="R178" s="305"/>
      <c r="S178" s="305"/>
      <c r="T178" s="305"/>
      <c r="U178" s="255"/>
      <c r="V178" s="305"/>
      <c r="W178" s="355"/>
      <c r="X178" s="305"/>
      <c r="Y178" s="305"/>
      <c r="Z178" s="178"/>
      <c r="AA178" s="305"/>
      <c r="AB178" s="178"/>
      <c r="AC178" s="48"/>
      <c r="AD178" s="255"/>
      <c r="AE178" s="305"/>
      <c r="AF178" s="355"/>
      <c r="AG178" s="305"/>
      <c r="AH178" s="305"/>
      <c r="AI178" s="305"/>
      <c r="AJ178" s="305"/>
      <c r="AL178" s="48"/>
      <c r="AM178" s="255"/>
      <c r="AN178" s="305"/>
      <c r="AO178" s="355"/>
      <c r="AP178" s="305"/>
      <c r="AQ178" s="305"/>
      <c r="AR178" s="305"/>
      <c r="AS178" s="305"/>
      <c r="AT178" s="305"/>
      <c r="AU178" s="48"/>
      <c r="AV178" s="255"/>
      <c r="AW178" s="305"/>
      <c r="AX178" s="355"/>
      <c r="AY178" s="305"/>
      <c r="AZ178" s="305"/>
      <c r="BA178" s="305"/>
      <c r="BB178" s="305"/>
      <c r="BC178" s="305"/>
      <c r="BD178" s="48"/>
      <c r="BE178" s="255"/>
      <c r="BF178" s="305"/>
      <c r="BG178" s="355"/>
      <c r="BH178" s="305"/>
      <c r="BI178" s="305"/>
      <c r="BJ178" s="305"/>
      <c r="BK178" s="305"/>
      <c r="BL178" s="305"/>
      <c r="BM178" s="48"/>
      <c r="BN178" s="255"/>
      <c r="BO178" s="305"/>
      <c r="BP178" s="355"/>
      <c r="BQ178" s="305"/>
      <c r="BR178" s="305"/>
      <c r="BS178" s="305"/>
      <c r="BT178" s="305"/>
      <c r="BU178" s="305"/>
      <c r="BV178" s="48"/>
      <c r="BW178" s="255"/>
      <c r="BX178" s="305"/>
      <c r="BY178" s="355"/>
      <c r="BZ178" s="305"/>
      <c r="CA178" s="305"/>
      <c r="CB178" s="305"/>
      <c r="CC178" s="305"/>
      <c r="CD178" s="305"/>
      <c r="CE178" s="48"/>
      <c r="CF178" s="255"/>
      <c r="CG178" s="305"/>
      <c r="CH178" s="355"/>
      <c r="CI178" s="305"/>
      <c r="CJ178" s="305"/>
      <c r="CK178" s="305"/>
      <c r="CL178" s="305"/>
      <c r="CM178" s="305"/>
      <c r="CN178" s="48"/>
      <c r="CO178" s="255"/>
      <c r="CP178" s="305"/>
      <c r="CQ178" s="355"/>
      <c r="CR178" s="305"/>
      <c r="CS178" s="305"/>
      <c r="CT178" s="305"/>
      <c r="CU178" s="305"/>
      <c r="CV178" s="305"/>
      <c r="CW178" s="48"/>
      <c r="CX178" s="255"/>
      <c r="CY178" s="305"/>
      <c r="CZ178" s="355"/>
      <c r="DA178" s="305"/>
      <c r="DB178" s="305"/>
      <c r="DC178" s="305"/>
      <c r="DD178" s="305"/>
      <c r="DE178" s="305"/>
      <c r="DF178" s="48"/>
      <c r="DG178" s="255"/>
      <c r="DH178" s="305"/>
      <c r="DI178" s="355"/>
      <c r="DJ178" s="305"/>
      <c r="DK178" s="305"/>
      <c r="DL178" s="305"/>
      <c r="DM178" s="305"/>
      <c r="DN178" s="305"/>
      <c r="DO178" s="48"/>
      <c r="DP178" s="255"/>
      <c r="DQ178" s="305"/>
      <c r="DR178" s="355"/>
      <c r="DS178" s="305"/>
      <c r="DT178" s="305"/>
      <c r="DU178" s="305"/>
      <c r="DV178" s="305"/>
      <c r="DW178" s="305"/>
      <c r="DX178" s="48"/>
      <c r="DY178" s="255"/>
      <c r="DZ178" s="305"/>
      <c r="EA178" s="355"/>
      <c r="EB178" s="305"/>
      <c r="EC178" s="305"/>
      <c r="ED178" s="305"/>
      <c r="EE178" s="305"/>
      <c r="EF178" s="305"/>
      <c r="EG178" s="48"/>
      <c r="EH178" s="255"/>
      <c r="EI178" s="305"/>
      <c r="EJ178" s="355"/>
      <c r="EK178" s="305"/>
      <c r="EL178" s="305"/>
      <c r="EM178" s="305"/>
      <c r="EN178" s="305"/>
      <c r="EO178" s="305"/>
      <c r="EP178" s="48"/>
      <c r="EQ178" s="255"/>
      <c r="ER178" s="305"/>
      <c r="ES178" s="355"/>
      <c r="ET178" s="305"/>
      <c r="EU178" s="305"/>
      <c r="EV178" s="305"/>
      <c r="EW178" s="305"/>
      <c r="EX178" s="305"/>
      <c r="EY178" s="48"/>
      <c r="EZ178" s="255"/>
      <c r="FA178" s="305"/>
      <c r="FB178" s="355"/>
      <c r="FC178" s="305"/>
      <c r="FD178" s="305"/>
      <c r="FE178" s="305"/>
      <c r="FF178" s="305"/>
      <c r="FG178" s="305"/>
      <c r="FH178" s="48"/>
      <c r="FI178" s="255"/>
      <c r="FJ178" s="305"/>
      <c r="FK178" s="355"/>
      <c r="FL178" s="305"/>
      <c r="FM178" s="305"/>
      <c r="FN178" s="305"/>
      <c r="FO178" s="305"/>
      <c r="FP178" s="305"/>
      <c r="FQ178" s="48"/>
      <c r="FR178" s="255"/>
      <c r="FS178" s="305"/>
      <c r="FT178" s="355"/>
      <c r="FU178" s="305"/>
      <c r="FV178" s="305"/>
      <c r="FW178" s="305"/>
      <c r="FX178" s="305"/>
      <c r="FY178" s="305"/>
      <c r="FZ178" s="48"/>
      <c r="GA178" s="255"/>
      <c r="GB178" s="305"/>
      <c r="GC178" s="355"/>
      <c r="GD178" s="305"/>
      <c r="GE178" s="305"/>
      <c r="GF178" s="305"/>
      <c r="GG178" s="305"/>
      <c r="GH178" s="305"/>
      <c r="GI178" s="48"/>
      <c r="GJ178" s="255"/>
      <c r="GK178" s="305"/>
      <c r="GL178" s="355"/>
      <c r="GM178" s="305"/>
      <c r="GN178" s="305"/>
      <c r="GO178" s="305"/>
      <c r="GP178" s="305"/>
      <c r="GQ178" s="305"/>
      <c r="GR178" s="48"/>
      <c r="GS178" s="255"/>
      <c r="GT178" s="305"/>
      <c r="GU178" s="355"/>
      <c r="GV178" s="305"/>
      <c r="GW178" s="305"/>
      <c r="GX178" s="305"/>
      <c r="GY178" s="305"/>
      <c r="GZ178" s="305"/>
      <c r="HA178" s="305"/>
      <c r="HB178" s="255"/>
      <c r="HC178" s="305"/>
      <c r="HD178" s="355"/>
      <c r="HE178" s="305"/>
      <c r="HF178" s="305"/>
      <c r="HG178" s="305"/>
      <c r="HH178" s="305"/>
      <c r="HI178" s="305"/>
      <c r="HJ178" s="48"/>
      <c r="HK178" s="255"/>
      <c r="HL178" s="305"/>
      <c r="HM178" s="355"/>
      <c r="HN178" s="305"/>
      <c r="HO178" s="305"/>
      <c r="HP178" s="305"/>
      <c r="HQ178" s="305"/>
      <c r="HR178" s="305"/>
      <c r="HS178" s="48"/>
      <c r="HT178" s="255"/>
      <c r="HU178" s="305"/>
      <c r="HV178" s="355"/>
      <c r="HW178" s="305"/>
      <c r="HX178" s="305"/>
      <c r="HY178" s="305"/>
      <c r="HZ178" s="305"/>
      <c r="IA178" s="305"/>
      <c r="IB178" s="48"/>
      <c r="IC178" s="255"/>
      <c r="ID178" s="305"/>
      <c r="IE178" s="355"/>
      <c r="IF178" s="305"/>
      <c r="IG178" s="305"/>
      <c r="IH178" s="305"/>
      <c r="II178" s="305"/>
      <c r="IJ178" s="305"/>
      <c r="IK178" s="305"/>
      <c r="IL178" s="255"/>
      <c r="IM178" s="305"/>
      <c r="IN178" s="355"/>
      <c r="IO178" s="305"/>
      <c r="IP178" s="305"/>
      <c r="IQ178" s="305"/>
      <c r="IR178" s="305"/>
      <c r="IS178" s="305"/>
      <c r="IT178" s="48"/>
      <c r="IU178" s="255"/>
      <c r="IV178" s="305"/>
      <c r="IW178" s="355"/>
      <c r="IX178" s="305"/>
      <c r="IY178" s="305"/>
      <c r="IZ178" s="305"/>
      <c r="JA178" s="305"/>
      <c r="JB178" s="305"/>
      <c r="JC178" s="48"/>
      <c r="JD178" s="255"/>
      <c r="JE178" s="305"/>
      <c r="JF178" s="355"/>
      <c r="JG178" s="305"/>
      <c r="JH178" s="305"/>
      <c r="JI178" s="305"/>
      <c r="JJ178" s="305"/>
      <c r="JK178" s="305"/>
      <c r="JL178" s="48"/>
      <c r="JM178" s="255"/>
      <c r="JN178" s="305"/>
      <c r="JO178" s="355"/>
      <c r="JP178" s="305"/>
      <c r="JQ178" s="305"/>
      <c r="JR178" s="305"/>
      <c r="JS178" s="305"/>
      <c r="JT178" s="305"/>
      <c r="JU178" s="305"/>
      <c r="JV178" s="255"/>
      <c r="JW178" s="305"/>
      <c r="JX178" s="355"/>
      <c r="JY178" s="305"/>
      <c r="JZ178" s="305"/>
      <c r="KA178" s="305"/>
      <c r="KB178" s="305"/>
      <c r="KC178" s="305"/>
      <c r="KD178" s="48"/>
      <c r="KE178" s="255"/>
      <c r="KF178" s="305"/>
      <c r="KG178" s="355"/>
      <c r="KH178" s="305"/>
      <c r="KI178" s="305"/>
      <c r="KJ178" s="305"/>
      <c r="KK178" s="305"/>
      <c r="KL178" s="305"/>
      <c r="KM178" s="48"/>
      <c r="KN178" s="255"/>
      <c r="KO178" s="305"/>
      <c r="KP178" s="355"/>
      <c r="KQ178" s="305"/>
      <c r="KR178" s="305"/>
      <c r="KS178" s="305"/>
      <c r="KT178" s="305"/>
      <c r="KU178" s="305"/>
      <c r="KV178" s="305"/>
      <c r="KW178" s="255"/>
      <c r="KX178" s="305"/>
      <c r="KY178" s="355"/>
      <c r="KZ178" s="305"/>
      <c r="LA178" s="305"/>
      <c r="LB178" s="305"/>
      <c r="LC178" s="305"/>
      <c r="LD178" s="305"/>
      <c r="LE178" s="305"/>
      <c r="LF178" s="255"/>
      <c r="LG178" s="305"/>
      <c r="LH178" s="355"/>
      <c r="LI178" s="305"/>
      <c r="LJ178" s="305"/>
      <c r="LK178" s="305"/>
      <c r="LL178" s="305"/>
      <c r="LM178" s="305"/>
      <c r="LN178" s="48"/>
      <c r="LO178" s="255"/>
      <c r="LP178" s="305"/>
      <c r="LQ178" s="355"/>
      <c r="LR178" s="305"/>
      <c r="LS178" s="305"/>
      <c r="LT178" s="305"/>
      <c r="LU178" s="305"/>
      <c r="LV178" s="305"/>
      <c r="LW178" s="48"/>
      <c r="LX178" s="255"/>
      <c r="LY178" s="305"/>
      <c r="LZ178" s="355"/>
      <c r="MA178" s="305"/>
      <c r="MB178" s="305"/>
      <c r="MC178" s="305"/>
      <c r="MD178" s="305"/>
      <c r="ME178" s="305"/>
      <c r="MF178" s="305"/>
      <c r="MG178" s="255"/>
      <c r="MH178" s="305"/>
      <c r="MI178" s="355"/>
      <c r="MJ178" s="305"/>
      <c r="MK178" s="305"/>
      <c r="ML178" s="305"/>
      <c r="MM178" s="305"/>
      <c r="MN178" s="305"/>
      <c r="MO178" s="48"/>
      <c r="MP178" s="255"/>
      <c r="MQ178" s="305"/>
      <c r="MR178" s="355"/>
      <c r="MS178" s="305"/>
      <c r="MT178" s="305"/>
      <c r="MU178" s="305"/>
      <c r="MV178" s="305"/>
      <c r="MW178" s="305"/>
      <c r="MX178" s="48"/>
      <c r="MY178" s="255"/>
      <c r="MZ178" s="305"/>
      <c r="NA178" s="355"/>
      <c r="NB178" s="305"/>
      <c r="NC178" s="305"/>
      <c r="ND178" s="305"/>
      <c r="NE178" s="305"/>
      <c r="NF178" s="305"/>
      <c r="NG178" s="48"/>
      <c r="NH178" s="255"/>
    </row>
    <row r="179" spans="1:372" ht="15">
      <c r="A179" s="106" t="s">
        <v>1853</v>
      </c>
      <c r="C179" s="460"/>
      <c r="D179" s="443"/>
      <c r="E179" s="444" t="s">
        <v>187</v>
      </c>
      <c r="F179" s="661">
        <v>343.3</v>
      </c>
      <c r="G179" s="444" t="s">
        <v>183</v>
      </c>
      <c r="H179" s="662"/>
      <c r="I179" s="444" t="s">
        <v>184</v>
      </c>
      <c r="J179" s="662"/>
      <c r="K179" s="444" t="s">
        <v>185</v>
      </c>
      <c r="L179" s="460"/>
      <c r="M179" s="443"/>
      <c r="N179" s="444" t="s">
        <v>187</v>
      </c>
      <c r="O179" s="24">
        <v>144.30000000000007</v>
      </c>
      <c r="P179" s="444" t="s">
        <v>183</v>
      </c>
      <c r="Q179" s="24"/>
      <c r="R179" s="444" t="s">
        <v>184</v>
      </c>
      <c r="S179" s="24"/>
      <c r="T179" s="444" t="s">
        <v>185</v>
      </c>
      <c r="U179" s="460"/>
      <c r="V179" s="443"/>
      <c r="W179" s="444" t="s">
        <v>187</v>
      </c>
      <c r="X179" s="24">
        <v>494.39999999999986</v>
      </c>
      <c r="Y179" s="444" t="s">
        <v>183</v>
      </c>
      <c r="Z179" s="24">
        <v>742.40000000000009</v>
      </c>
      <c r="AA179" s="444" t="s">
        <v>184</v>
      </c>
      <c r="AB179" s="722">
        <v>463.94999999999993</v>
      </c>
      <c r="AC179" s="444" t="s">
        <v>185</v>
      </c>
      <c r="AD179" s="460"/>
      <c r="AE179" s="443"/>
      <c r="AF179" s="444" t="s">
        <v>187</v>
      </c>
      <c r="AG179" s="24">
        <v>293.59999999999968</v>
      </c>
      <c r="AH179" s="444" t="s">
        <v>183</v>
      </c>
      <c r="AI179" s="24">
        <v>284.59999999999968</v>
      </c>
      <c r="AJ179" s="444" t="s">
        <v>184</v>
      </c>
      <c r="AK179" s="722">
        <v>366.29999999999995</v>
      </c>
      <c r="AL179" s="444" t="s">
        <v>185</v>
      </c>
      <c r="AM179" s="460"/>
      <c r="AN179" s="443"/>
      <c r="AO179" s="444" t="s">
        <v>187</v>
      </c>
      <c r="AP179" s="443"/>
      <c r="AQ179" s="444" t="s">
        <v>183</v>
      </c>
      <c r="AR179" s="24">
        <v>68.400000000001</v>
      </c>
      <c r="AS179" s="444" t="s">
        <v>184</v>
      </c>
      <c r="AT179" s="444">
        <v>713</v>
      </c>
      <c r="AU179" s="444" t="s">
        <v>185</v>
      </c>
      <c r="AV179" s="460"/>
      <c r="AW179" s="443"/>
      <c r="AX179" s="444" t="s">
        <v>187</v>
      </c>
      <c r="AY179" s="443"/>
      <c r="AZ179" s="444" t="s">
        <v>183</v>
      </c>
      <c r="BA179" s="24">
        <v>405.19999999999982</v>
      </c>
      <c r="BB179" s="444" t="s">
        <v>184</v>
      </c>
      <c r="BC179" s="24">
        <v>561.89999999999964</v>
      </c>
      <c r="BD179" s="444" t="s">
        <v>185</v>
      </c>
      <c r="BE179" s="460"/>
      <c r="BF179" s="443"/>
      <c r="BG179" s="444" t="s">
        <v>187</v>
      </c>
      <c r="BH179" s="443"/>
      <c r="BI179" s="444" t="s">
        <v>183</v>
      </c>
      <c r="BJ179" s="24">
        <v>497.70000000000073</v>
      </c>
      <c r="BK179" s="444" t="s">
        <v>184</v>
      </c>
      <c r="BL179" s="24">
        <v>1142.5</v>
      </c>
      <c r="BM179" s="444" t="s">
        <v>185</v>
      </c>
      <c r="BN179" s="460"/>
      <c r="BO179" s="443"/>
      <c r="BP179" s="444" t="s">
        <v>187</v>
      </c>
      <c r="BQ179" s="443"/>
      <c r="BR179" s="444" t="s">
        <v>183</v>
      </c>
      <c r="BS179" s="24">
        <v>398.30000000000109</v>
      </c>
      <c r="BT179" s="444" t="s">
        <v>184</v>
      </c>
      <c r="BU179" s="24">
        <v>594.39999999999873</v>
      </c>
      <c r="BV179" s="444" t="s">
        <v>185</v>
      </c>
      <c r="BW179" s="460"/>
      <c r="BX179" s="443"/>
      <c r="BY179" s="444" t="s">
        <v>187</v>
      </c>
      <c r="BZ179" s="443"/>
      <c r="CA179" s="444" t="s">
        <v>183</v>
      </c>
      <c r="CB179" s="663">
        <v>238.80000000000291</v>
      </c>
      <c r="CC179" s="444" t="s">
        <v>184</v>
      </c>
      <c r="CD179" s="24">
        <v>507.29999999999836</v>
      </c>
      <c r="CE179" s="444" t="s">
        <v>185</v>
      </c>
      <c r="CF179" s="460"/>
      <c r="CG179" s="443"/>
      <c r="CH179" s="444" t="s">
        <v>187</v>
      </c>
      <c r="CI179" s="443"/>
      <c r="CJ179" s="444" t="s">
        <v>183</v>
      </c>
      <c r="CK179" s="443"/>
      <c r="CL179" s="444" t="s">
        <v>184</v>
      </c>
      <c r="CM179" s="24">
        <v>209.20000000000073</v>
      </c>
      <c r="CN179" s="444" t="s">
        <v>185</v>
      </c>
      <c r="CO179" s="460"/>
      <c r="CP179" s="443"/>
      <c r="CQ179" s="444" t="s">
        <v>187</v>
      </c>
      <c r="CR179" s="443"/>
      <c r="CS179" s="444" t="s">
        <v>183</v>
      </c>
      <c r="CT179" s="443"/>
      <c r="CU179" s="444" t="s">
        <v>184</v>
      </c>
      <c r="CV179" s="24">
        <v>372.89999999999873</v>
      </c>
      <c r="CW179" s="444" t="s">
        <v>185</v>
      </c>
      <c r="CX179" s="460"/>
      <c r="CY179" s="443"/>
      <c r="CZ179" s="444" t="s">
        <v>187</v>
      </c>
      <c r="DA179" s="443"/>
      <c r="DB179" s="444" t="s">
        <v>183</v>
      </c>
      <c r="DC179" s="24">
        <v>337.80000000000109</v>
      </c>
      <c r="DD179" s="444" t="s">
        <v>184</v>
      </c>
      <c r="DE179" s="24">
        <v>169.29999999999927</v>
      </c>
      <c r="DF179" s="444" t="s">
        <v>185</v>
      </c>
      <c r="DG179" s="460"/>
      <c r="DH179" s="443"/>
      <c r="DI179" s="444" t="s">
        <v>187</v>
      </c>
      <c r="DJ179" s="443"/>
      <c r="DK179" s="444" t="s">
        <v>183</v>
      </c>
      <c r="DL179" s="443"/>
      <c r="DM179" s="444" t="s">
        <v>184</v>
      </c>
      <c r="DN179" s="24">
        <v>13.000000000000909</v>
      </c>
      <c r="DO179" s="444" t="s">
        <v>185</v>
      </c>
      <c r="DP179" s="460"/>
      <c r="DQ179" s="443"/>
      <c r="DR179" s="444" t="s">
        <v>187</v>
      </c>
      <c r="DS179" s="443"/>
      <c r="DT179" s="444" t="s">
        <v>183</v>
      </c>
      <c r="DU179" s="24">
        <v>202.80000000000109</v>
      </c>
      <c r="DV179" s="444" t="s">
        <v>184</v>
      </c>
      <c r="DW179" s="24">
        <v>446.80000000000109</v>
      </c>
      <c r="DX179" s="444" t="s">
        <v>185</v>
      </c>
      <c r="DY179" s="460"/>
      <c r="DZ179" s="443"/>
      <c r="EA179" s="444" t="s">
        <v>187</v>
      </c>
      <c r="EB179" s="443"/>
      <c r="EC179" s="444" t="s">
        <v>183</v>
      </c>
      <c r="ED179" s="443"/>
      <c r="EE179" s="444" t="s">
        <v>184</v>
      </c>
      <c r="EF179" s="24">
        <v>618.60000000000036</v>
      </c>
      <c r="EG179" s="444" t="s">
        <v>185</v>
      </c>
      <c r="EH179" s="460"/>
      <c r="EI179" s="443"/>
      <c r="EJ179" s="444" t="s">
        <v>187</v>
      </c>
      <c r="EK179" s="443"/>
      <c r="EL179" s="444" t="s">
        <v>183</v>
      </c>
      <c r="EM179" s="443"/>
      <c r="EN179" s="444" t="s">
        <v>184</v>
      </c>
      <c r="EO179" s="24">
        <v>186.99999999999272</v>
      </c>
      <c r="EP179" s="444" t="s">
        <v>185</v>
      </c>
      <c r="EQ179" s="460"/>
      <c r="ER179" s="443"/>
      <c r="ES179" s="444" t="s">
        <v>187</v>
      </c>
      <c r="ET179" s="443"/>
      <c r="EU179" s="444" t="s">
        <v>183</v>
      </c>
      <c r="EV179" s="443"/>
      <c r="EW179" s="444" t="s">
        <v>184</v>
      </c>
      <c r="EX179" s="24">
        <v>514.5</v>
      </c>
      <c r="EY179" s="444" t="s">
        <v>185</v>
      </c>
      <c r="EZ179" s="460"/>
      <c r="FA179" s="443"/>
      <c r="FB179" s="444" t="s">
        <v>187</v>
      </c>
      <c r="FC179" s="443"/>
      <c r="FD179" s="444" t="s">
        <v>183</v>
      </c>
      <c r="FE179" s="663">
        <v>60.999999999998181</v>
      </c>
      <c r="FF179" s="444" t="s">
        <v>184</v>
      </c>
      <c r="FG179" s="24">
        <v>480.5</v>
      </c>
      <c r="FH179" s="444" t="s">
        <v>185</v>
      </c>
      <c r="FI179" s="460"/>
      <c r="FJ179" s="443"/>
      <c r="FK179" s="444" t="s">
        <v>187</v>
      </c>
      <c r="FL179" s="443"/>
      <c r="FM179" s="444" t="s">
        <v>183</v>
      </c>
      <c r="FN179" s="24">
        <v>611</v>
      </c>
      <c r="FO179" s="444" t="s">
        <v>184</v>
      </c>
      <c r="FP179" s="24">
        <v>437.70000000000073</v>
      </c>
      <c r="FQ179" s="444" t="s">
        <v>185</v>
      </c>
      <c r="FR179" s="460"/>
      <c r="FS179" s="443"/>
      <c r="FT179" s="444" t="s">
        <v>187</v>
      </c>
      <c r="FU179" s="443"/>
      <c r="FV179" s="444" t="s">
        <v>183</v>
      </c>
      <c r="FW179" s="443"/>
      <c r="FX179" s="444" t="s">
        <v>184</v>
      </c>
      <c r="FY179" s="24">
        <v>267.20000000000073</v>
      </c>
      <c r="FZ179" s="444" t="s">
        <v>185</v>
      </c>
      <c r="GA179" s="460"/>
      <c r="GB179" s="443"/>
      <c r="GC179" s="444" t="s">
        <v>187</v>
      </c>
      <c r="GD179" s="443"/>
      <c r="GE179" s="444" t="s">
        <v>183</v>
      </c>
      <c r="GF179" s="443"/>
      <c r="GG179" s="444" t="s">
        <v>184</v>
      </c>
      <c r="GH179" s="661">
        <v>186</v>
      </c>
      <c r="GI179" s="444" t="s">
        <v>185</v>
      </c>
      <c r="GJ179" s="460"/>
      <c r="GK179" s="443"/>
      <c r="GL179" s="444" t="s">
        <v>187</v>
      </c>
      <c r="GM179" s="443"/>
      <c r="GN179" s="444" t="s">
        <v>183</v>
      </c>
      <c r="GO179" s="24">
        <v>1037.5000000000018</v>
      </c>
      <c r="GP179" s="444" t="s">
        <v>184</v>
      </c>
      <c r="GQ179" s="24">
        <v>2673.5</v>
      </c>
      <c r="GR179" s="444" t="s">
        <v>185</v>
      </c>
      <c r="GS179" s="460"/>
      <c r="GT179" s="443"/>
      <c r="GU179" s="444" t="s">
        <v>187</v>
      </c>
      <c r="GV179" s="443"/>
      <c r="GW179" s="444" t="s">
        <v>183</v>
      </c>
      <c r="GX179" s="443"/>
      <c r="GY179" s="444" t="s">
        <v>184</v>
      </c>
      <c r="GZ179" s="443"/>
      <c r="HA179" s="444" t="s">
        <v>185</v>
      </c>
      <c r="HB179" s="460"/>
      <c r="HC179" s="443"/>
      <c r="HD179" s="444" t="s">
        <v>187</v>
      </c>
      <c r="HE179" s="443"/>
      <c r="HF179" s="444" t="s">
        <v>183</v>
      </c>
      <c r="HG179" s="24">
        <v>730.45000000000073</v>
      </c>
      <c r="HH179" s="444" t="s">
        <v>184</v>
      </c>
      <c r="HI179" s="24">
        <v>313.09999999999854</v>
      </c>
      <c r="HJ179" s="444" t="s">
        <v>185</v>
      </c>
      <c r="HK179" s="460"/>
      <c r="HL179" s="443"/>
      <c r="HM179" s="444" t="s">
        <v>187</v>
      </c>
      <c r="HN179" s="443"/>
      <c r="HO179" s="444" t="s">
        <v>183</v>
      </c>
      <c r="HP179" s="443"/>
      <c r="HQ179" s="444" t="s">
        <v>184</v>
      </c>
      <c r="HR179" s="24">
        <v>433.49999999999818</v>
      </c>
      <c r="HS179" s="444" t="s">
        <v>185</v>
      </c>
      <c r="HT179" s="460"/>
      <c r="HU179" s="443"/>
      <c r="HV179" s="444" t="s">
        <v>187</v>
      </c>
      <c r="HW179" s="443"/>
      <c r="HX179" s="444" t="s">
        <v>183</v>
      </c>
      <c r="HY179" s="24">
        <v>3643.0499999999984</v>
      </c>
      <c r="HZ179" s="444" t="s">
        <v>184</v>
      </c>
      <c r="IA179" s="24">
        <v>3067.1999999999989</v>
      </c>
      <c r="IB179" s="444" t="s">
        <v>185</v>
      </c>
      <c r="IC179" s="460"/>
      <c r="ID179" s="443"/>
      <c r="IE179" s="444" t="s">
        <v>187</v>
      </c>
      <c r="IF179" s="443"/>
      <c r="IG179" s="444" t="s">
        <v>183</v>
      </c>
      <c r="IH179" s="443"/>
      <c r="II179" s="444" t="s">
        <v>184</v>
      </c>
      <c r="IJ179" s="443"/>
      <c r="IK179" s="444" t="s">
        <v>185</v>
      </c>
      <c r="IL179" s="460"/>
      <c r="IM179" s="443"/>
      <c r="IN179" s="444" t="s">
        <v>187</v>
      </c>
      <c r="IO179" s="443"/>
      <c r="IP179" s="444" t="s">
        <v>183</v>
      </c>
      <c r="IQ179" s="443"/>
      <c r="IR179" s="444" t="s">
        <v>184</v>
      </c>
      <c r="IS179" s="24">
        <v>266.200000000008</v>
      </c>
      <c r="IT179" s="444" t="s">
        <v>185</v>
      </c>
      <c r="IU179" s="460"/>
      <c r="IV179" s="443"/>
      <c r="IW179" s="444" t="s">
        <v>187</v>
      </c>
      <c r="IX179" s="443"/>
      <c r="IY179" s="444" t="s">
        <v>183</v>
      </c>
      <c r="IZ179" s="24">
        <v>423.50000000000182</v>
      </c>
      <c r="JA179" s="444" t="s">
        <v>184</v>
      </c>
      <c r="JB179" s="24">
        <v>520.60000000000582</v>
      </c>
      <c r="JC179" s="444" t="s">
        <v>185</v>
      </c>
      <c r="JD179" s="460"/>
      <c r="JE179" s="443"/>
      <c r="JF179" s="444" t="s">
        <v>187</v>
      </c>
      <c r="JG179" s="443"/>
      <c r="JH179" s="444" t="s">
        <v>183</v>
      </c>
      <c r="JI179" s="663">
        <v>670.5</v>
      </c>
      <c r="JJ179" s="444" t="s">
        <v>184</v>
      </c>
      <c r="JK179" s="24">
        <v>482.49999999999636</v>
      </c>
      <c r="JL179" s="444" t="s">
        <v>185</v>
      </c>
      <c r="JM179" s="460"/>
      <c r="JN179" s="443"/>
      <c r="JO179" s="444" t="s">
        <v>187</v>
      </c>
      <c r="JP179" s="443"/>
      <c r="JQ179" s="444" t="s">
        <v>183</v>
      </c>
      <c r="JR179" s="443"/>
      <c r="JS179" s="444" t="s">
        <v>184</v>
      </c>
      <c r="JT179" s="443"/>
      <c r="JU179" s="444" t="s">
        <v>185</v>
      </c>
      <c r="JV179" s="460"/>
      <c r="JW179" s="443"/>
      <c r="JX179" s="444" t="s">
        <v>187</v>
      </c>
      <c r="JY179" s="443"/>
      <c r="JZ179" s="444" t="s">
        <v>183</v>
      </c>
      <c r="KA179" s="24">
        <v>1692.600000000024</v>
      </c>
      <c r="KB179" s="444" t="s">
        <v>184</v>
      </c>
      <c r="KC179" s="24">
        <v>2426.5999999999913</v>
      </c>
      <c r="KD179" s="444" t="s">
        <v>185</v>
      </c>
      <c r="KE179" s="460"/>
      <c r="KF179" s="443"/>
      <c r="KG179" s="444" t="s">
        <v>187</v>
      </c>
      <c r="KH179" s="443"/>
      <c r="KI179" s="444" t="s">
        <v>183</v>
      </c>
      <c r="KJ179" s="663">
        <v>93.999999999999091</v>
      </c>
      <c r="KK179" s="444" t="s">
        <v>184</v>
      </c>
      <c r="KL179" s="24">
        <v>223.79999999999927</v>
      </c>
      <c r="KM179" s="444" t="s">
        <v>185</v>
      </c>
      <c r="KN179" s="460"/>
      <c r="KO179" s="443"/>
      <c r="KP179" s="444" t="s">
        <v>187</v>
      </c>
      <c r="KQ179" s="443"/>
      <c r="KR179" s="444" t="s">
        <v>183</v>
      </c>
      <c r="KS179" s="443"/>
      <c r="KT179" s="444" t="s">
        <v>184</v>
      </c>
      <c r="KU179" s="443"/>
      <c r="KV179" s="444" t="s">
        <v>185</v>
      </c>
      <c r="KW179" s="460"/>
      <c r="KX179" s="443"/>
      <c r="KY179" s="444" t="s">
        <v>187</v>
      </c>
      <c r="KZ179" s="443"/>
      <c r="LA179" s="444" t="s">
        <v>183</v>
      </c>
      <c r="LB179" s="443"/>
      <c r="LC179" s="444" t="s">
        <v>184</v>
      </c>
      <c r="LD179" s="443"/>
      <c r="LE179" s="444" t="s">
        <v>185</v>
      </c>
      <c r="LF179" s="460"/>
      <c r="LG179" s="443"/>
      <c r="LH179" s="444" t="s">
        <v>187</v>
      </c>
      <c r="LI179" s="443"/>
      <c r="LJ179" s="444" t="s">
        <v>183</v>
      </c>
      <c r="LK179" s="443"/>
      <c r="LL179" s="444" t="s">
        <v>184</v>
      </c>
      <c r="LM179" s="24"/>
      <c r="LN179" s="444" t="s">
        <v>185</v>
      </c>
      <c r="LO179" s="460"/>
      <c r="LP179" s="443"/>
      <c r="LQ179" s="444" t="s">
        <v>187</v>
      </c>
      <c r="LR179" s="443"/>
      <c r="LS179" s="444" t="s">
        <v>183</v>
      </c>
      <c r="LT179" s="24">
        <v>49.000000000001819</v>
      </c>
      <c r="LU179" s="444" t="s">
        <v>184</v>
      </c>
      <c r="LV179" s="24">
        <v>566.04999999999927</v>
      </c>
      <c r="LW179" s="444" t="s">
        <v>185</v>
      </c>
      <c r="LX179" s="460"/>
      <c r="LY179" s="443"/>
      <c r="LZ179" s="444" t="s">
        <v>187</v>
      </c>
      <c r="MA179" s="443"/>
      <c r="MB179" s="444" t="s">
        <v>183</v>
      </c>
      <c r="MC179" s="443"/>
      <c r="MD179" s="444" t="s">
        <v>184</v>
      </c>
      <c r="ME179" s="443"/>
      <c r="MF179" s="444" t="s">
        <v>185</v>
      </c>
      <c r="MG179" s="460"/>
      <c r="MH179" s="443"/>
      <c r="MI179" s="444" t="s">
        <v>187</v>
      </c>
      <c r="MJ179" s="443"/>
      <c r="MK179" s="444" t="s">
        <v>183</v>
      </c>
      <c r="ML179" s="24">
        <v>845.34999999999491</v>
      </c>
      <c r="MM179" s="444" t="s">
        <v>184</v>
      </c>
      <c r="MN179" s="24">
        <v>1222.9999999999927</v>
      </c>
      <c r="MO179" s="444" t="s">
        <v>185</v>
      </c>
      <c r="MP179" s="460"/>
      <c r="MQ179" s="443"/>
      <c r="MR179" s="444" t="s">
        <v>187</v>
      </c>
      <c r="MS179" s="443"/>
      <c r="MT179" s="444" t="s">
        <v>183</v>
      </c>
      <c r="MU179" s="24">
        <v>419.00000000000364</v>
      </c>
      <c r="MV179" s="444" t="s">
        <v>184</v>
      </c>
      <c r="MW179" s="443">
        <v>345.74999999999272</v>
      </c>
      <c r="MX179" s="444" t="s">
        <v>185</v>
      </c>
      <c r="MY179" s="460"/>
      <c r="MZ179" s="443"/>
      <c r="NA179" s="444" t="s">
        <v>187</v>
      </c>
      <c r="NB179" s="443"/>
      <c r="NC179" s="444" t="s">
        <v>183</v>
      </c>
      <c r="ND179" s="443"/>
      <c r="NE179" s="444" t="s">
        <v>184</v>
      </c>
      <c r="NF179" s="664">
        <v>1385.7999999999993</v>
      </c>
      <c r="NG179" s="444" t="s">
        <v>185</v>
      </c>
      <c r="NH179" s="460"/>
    </row>
    <row r="180" spans="1:372" ht="18">
      <c r="A180" s="110" t="s">
        <v>3709</v>
      </c>
      <c r="B180" s="59">
        <f>SUM(D180:AAP180)</f>
        <v>32907.162499999999</v>
      </c>
      <c r="C180" s="460"/>
      <c r="D180" s="443"/>
      <c r="E180" s="286">
        <f>D179*0.25</f>
        <v>0</v>
      </c>
      <c r="F180" s="24"/>
      <c r="G180" s="286">
        <f>F179*0.5</f>
        <v>171.65</v>
      </c>
      <c r="H180" s="443"/>
      <c r="I180" s="286">
        <f>H179*0.75</f>
        <v>0</v>
      </c>
      <c r="J180" s="443"/>
      <c r="K180" s="286">
        <f>J179*1</f>
        <v>0</v>
      </c>
      <c r="L180" s="460"/>
      <c r="M180" s="443"/>
      <c r="N180" s="286">
        <f>M179*0.25</f>
        <v>0</v>
      </c>
      <c r="O180" s="443"/>
      <c r="P180" s="286">
        <f>O179*0.5</f>
        <v>72.150000000000034</v>
      </c>
      <c r="Q180" s="443"/>
      <c r="R180" s="286">
        <f>Q179*0.75</f>
        <v>0</v>
      </c>
      <c r="S180" s="443"/>
      <c r="T180" s="286">
        <f>S179*1</f>
        <v>0</v>
      </c>
      <c r="U180" s="460"/>
      <c r="V180" s="443"/>
      <c r="W180" s="286">
        <f>V179*0.25</f>
        <v>0</v>
      </c>
      <c r="X180" s="443"/>
      <c r="Y180" s="286">
        <f>X179*0.5</f>
        <v>247.19999999999993</v>
      </c>
      <c r="Z180" s="24"/>
      <c r="AA180" s="286">
        <f>Z179*0.75</f>
        <v>556.80000000000007</v>
      </c>
      <c r="AB180" s="24"/>
      <c r="AC180" s="286">
        <f t="shared" ref="AC180:AC211" si="163">AB179*1</f>
        <v>463.94999999999993</v>
      </c>
      <c r="AD180" s="460"/>
      <c r="AE180" s="443"/>
      <c r="AF180" s="286">
        <f>AE179*0.25</f>
        <v>0</v>
      </c>
      <c r="AG180" s="443"/>
      <c r="AH180" s="286">
        <f>AG179*0.5</f>
        <v>146.79999999999984</v>
      </c>
      <c r="AI180" s="443"/>
      <c r="AJ180" s="286">
        <f>AI179*0.75</f>
        <v>213.44999999999976</v>
      </c>
      <c r="AL180" s="286">
        <f t="shared" ref="AL180:AL211" si="164">AK179*1</f>
        <v>366.29999999999995</v>
      </c>
      <c r="AM180" s="460"/>
      <c r="AN180" s="443"/>
      <c r="AO180" s="286">
        <f>AN179*0.25</f>
        <v>0</v>
      </c>
      <c r="AP180" s="443"/>
      <c r="AQ180" s="286">
        <f>AP179*0.5</f>
        <v>0</v>
      </c>
      <c r="AR180" s="443"/>
      <c r="AS180" s="286">
        <f>AR179*0.75</f>
        <v>51.30000000000075</v>
      </c>
      <c r="AT180" s="443"/>
      <c r="AU180" s="286">
        <f>AT179*1</f>
        <v>713</v>
      </c>
      <c r="AV180" s="460"/>
      <c r="AW180" s="443"/>
      <c r="AX180" s="286">
        <f>AW179*0.25</f>
        <v>0</v>
      </c>
      <c r="AY180" s="443"/>
      <c r="AZ180" s="286">
        <f>AY179*0.5</f>
        <v>0</v>
      </c>
      <c r="BB180" s="286">
        <f>BA179*0.75</f>
        <v>303.89999999999986</v>
      </c>
      <c r="BC180" s="24"/>
      <c r="BD180" s="286">
        <f>BC179*1</f>
        <v>561.89999999999964</v>
      </c>
      <c r="BE180" s="460"/>
      <c r="BF180" s="443"/>
      <c r="BG180" s="286">
        <f>BF179*0.25</f>
        <v>0</v>
      </c>
      <c r="BH180" s="443"/>
      <c r="BI180" s="286">
        <f>BH179*0.5</f>
        <v>0</v>
      </c>
      <c r="BJ180" s="443"/>
      <c r="BK180" s="286">
        <f>BJ179*0.75</f>
        <v>373.27500000000055</v>
      </c>
      <c r="BL180" s="443"/>
      <c r="BM180" s="286">
        <f>BL179*1</f>
        <v>1142.5</v>
      </c>
      <c r="BN180" s="460"/>
      <c r="BO180" s="443"/>
      <c r="BP180" s="286">
        <f>BO179*0.25</f>
        <v>0</v>
      </c>
      <c r="BQ180" s="443"/>
      <c r="BR180" s="286">
        <f>BQ179*0.5</f>
        <v>0</v>
      </c>
      <c r="BS180" s="443"/>
      <c r="BT180" s="286">
        <f>BS179*0.75</f>
        <v>298.72500000000082</v>
      </c>
      <c r="BU180" s="443"/>
      <c r="BV180" s="286">
        <f>BU179*1</f>
        <v>594.39999999999873</v>
      </c>
      <c r="BW180" s="460"/>
      <c r="BX180" s="443"/>
      <c r="BY180" s="286">
        <f>BX179*0.25</f>
        <v>0</v>
      </c>
      <c r="BZ180" s="443"/>
      <c r="CA180" s="286">
        <f>BZ179*0.5</f>
        <v>0</v>
      </c>
      <c r="CB180" s="443"/>
      <c r="CC180" s="286">
        <f>CB179*0.75</f>
        <v>179.10000000000218</v>
      </c>
      <c r="CD180" s="443"/>
      <c r="CE180" s="286">
        <f>CD179*1</f>
        <v>507.29999999999836</v>
      </c>
      <c r="CF180" s="460"/>
      <c r="CG180" s="443"/>
      <c r="CH180" s="286">
        <f>CG179*0.25</f>
        <v>0</v>
      </c>
      <c r="CI180" s="443"/>
      <c r="CJ180" s="286">
        <f>CI179*0.5</f>
        <v>0</v>
      </c>
      <c r="CK180" s="443"/>
      <c r="CL180" s="286">
        <f>CK179*0.75</f>
        <v>0</v>
      </c>
      <c r="CM180" s="443"/>
      <c r="CN180" s="286">
        <f>CM179*1</f>
        <v>209.20000000000073</v>
      </c>
      <c r="CO180" s="460"/>
      <c r="CP180" s="443"/>
      <c r="CQ180" s="286">
        <f>CP179*0.25</f>
        <v>0</v>
      </c>
      <c r="CR180" s="443"/>
      <c r="CS180" s="286">
        <f>CR179*0.5</f>
        <v>0</v>
      </c>
      <c r="CT180" s="443"/>
      <c r="CU180" s="286">
        <f>CT179*0.75</f>
        <v>0</v>
      </c>
      <c r="CV180" s="443"/>
      <c r="CW180" s="286">
        <f>CV179*1</f>
        <v>372.89999999999873</v>
      </c>
      <c r="CX180" s="460"/>
      <c r="CY180" s="443"/>
      <c r="CZ180" s="286">
        <f>CY179*0.25</f>
        <v>0</v>
      </c>
      <c r="DA180" s="443"/>
      <c r="DB180" s="286">
        <f>DA179*0.5</f>
        <v>0</v>
      </c>
      <c r="DC180" s="443"/>
      <c r="DD180" s="286">
        <f>DC179*0.75</f>
        <v>253.35000000000082</v>
      </c>
      <c r="DE180" s="443"/>
      <c r="DF180" s="286">
        <f>DE179*1</f>
        <v>169.29999999999927</v>
      </c>
      <c r="DG180" s="460"/>
      <c r="DH180" s="443"/>
      <c r="DI180" s="286">
        <f>DH179*0.25</f>
        <v>0</v>
      </c>
      <c r="DJ180" s="443"/>
      <c r="DK180" s="286">
        <f>DJ179*0.5</f>
        <v>0</v>
      </c>
      <c r="DL180" s="443"/>
      <c r="DM180" s="286">
        <f>DL179*0.75</f>
        <v>0</v>
      </c>
      <c r="DN180" s="443"/>
      <c r="DO180" s="286">
        <f>DN179*1</f>
        <v>13.000000000000909</v>
      </c>
      <c r="DP180" s="460"/>
      <c r="DQ180" s="443"/>
      <c r="DR180" s="286">
        <f>DQ179*0.25</f>
        <v>0</v>
      </c>
      <c r="DS180" s="443"/>
      <c r="DT180" s="286">
        <f>DS179*0.5</f>
        <v>0</v>
      </c>
      <c r="DU180" s="443"/>
      <c r="DV180" s="286">
        <f>DU179*0.75</f>
        <v>152.10000000000082</v>
      </c>
      <c r="DW180" s="443"/>
      <c r="DX180" s="286">
        <f>DW179*1</f>
        <v>446.80000000000109</v>
      </c>
      <c r="DY180" s="460"/>
      <c r="DZ180" s="443"/>
      <c r="EA180" s="286">
        <f>DZ179*0.25</f>
        <v>0</v>
      </c>
      <c r="EB180" s="443"/>
      <c r="EC180" s="286">
        <f>EB179*0.5</f>
        <v>0</v>
      </c>
      <c r="ED180" s="443"/>
      <c r="EE180" s="286">
        <f>ED179*0.75</f>
        <v>0</v>
      </c>
      <c r="EF180" s="443"/>
      <c r="EG180" s="286">
        <f>EF179*1</f>
        <v>618.60000000000036</v>
      </c>
      <c r="EH180" s="460"/>
      <c r="EI180" s="443"/>
      <c r="EJ180" s="286">
        <f>EI179*0.25</f>
        <v>0</v>
      </c>
      <c r="EK180" s="443"/>
      <c r="EL180" s="286">
        <f>EK179*0.5</f>
        <v>0</v>
      </c>
      <c r="EM180" s="443"/>
      <c r="EN180" s="286">
        <f>EM179*0.75</f>
        <v>0</v>
      </c>
      <c r="EO180" s="443"/>
      <c r="EP180" s="286">
        <f>EO179*1</f>
        <v>186.99999999999272</v>
      </c>
      <c r="EQ180" s="460"/>
      <c r="ER180" s="443"/>
      <c r="ES180" s="286">
        <f>ER179*0.25</f>
        <v>0</v>
      </c>
      <c r="ET180" s="443"/>
      <c r="EU180" s="286">
        <f>ET179*0.5</f>
        <v>0</v>
      </c>
      <c r="EV180" s="443"/>
      <c r="EW180" s="286">
        <f>EV179*0.75</f>
        <v>0</v>
      </c>
      <c r="EX180" s="443"/>
      <c r="EY180" s="286">
        <f>EX179*1</f>
        <v>514.5</v>
      </c>
      <c r="EZ180" s="460"/>
      <c r="FA180" s="443"/>
      <c r="FB180" s="286">
        <f>FA179*0.25</f>
        <v>0</v>
      </c>
      <c r="FC180" s="443"/>
      <c r="FD180" s="286">
        <f>FC179*0.5</f>
        <v>0</v>
      </c>
      <c r="FE180" s="443"/>
      <c r="FF180" s="286">
        <f>FE179*0.75</f>
        <v>45.749999999998636</v>
      </c>
      <c r="FG180" s="443"/>
      <c r="FH180" s="286">
        <f>FG179*1</f>
        <v>480.5</v>
      </c>
      <c r="FI180" s="460"/>
      <c r="FJ180" s="443"/>
      <c r="FK180" s="286">
        <f>FJ179*0.25</f>
        <v>0</v>
      </c>
      <c r="FL180" s="443"/>
      <c r="FM180" s="286">
        <f>FL179*0.5</f>
        <v>0</v>
      </c>
      <c r="FN180" s="443"/>
      <c r="FO180" s="286">
        <f>FN179*0.75</f>
        <v>458.25</v>
      </c>
      <c r="FP180" s="443"/>
      <c r="FQ180" s="286">
        <f>FP179*1</f>
        <v>437.70000000000073</v>
      </c>
      <c r="FR180" s="460"/>
      <c r="FS180" s="443"/>
      <c r="FT180" s="286">
        <f>FS179*0.25</f>
        <v>0</v>
      </c>
      <c r="FU180" s="443"/>
      <c r="FV180" s="286">
        <f>FU179*0.5</f>
        <v>0</v>
      </c>
      <c r="FW180" s="443"/>
      <c r="FX180" s="286">
        <f>FW179*0.75</f>
        <v>0</v>
      </c>
      <c r="FY180" s="443"/>
      <c r="FZ180" s="286">
        <f>FY179*1</f>
        <v>267.20000000000073</v>
      </c>
      <c r="GA180" s="460"/>
      <c r="GB180" s="443"/>
      <c r="GC180" s="286">
        <f>GB179*0.25</f>
        <v>0</v>
      </c>
      <c r="GD180" s="443"/>
      <c r="GE180" s="286">
        <f>GD179*0.5</f>
        <v>0</v>
      </c>
      <c r="GF180" s="443"/>
      <c r="GG180" s="286">
        <f>GF179*0.75</f>
        <v>0</v>
      </c>
      <c r="GH180" s="443"/>
      <c r="GI180" s="286">
        <f>GH179*1</f>
        <v>186</v>
      </c>
      <c r="GJ180" s="460"/>
      <c r="GK180" s="443"/>
      <c r="GL180" s="286">
        <f>GK179*0.25</f>
        <v>0</v>
      </c>
      <c r="GM180" s="443"/>
      <c r="GN180" s="286">
        <f>GM179*0.5</f>
        <v>0</v>
      </c>
      <c r="GO180" s="443"/>
      <c r="GP180" s="286">
        <f>GO179*0.75</f>
        <v>778.12500000000136</v>
      </c>
      <c r="GQ180" s="443"/>
      <c r="GR180" s="286">
        <f>GQ179*1</f>
        <v>2673.5</v>
      </c>
      <c r="GS180" s="460"/>
      <c r="GT180" s="443"/>
      <c r="GU180" s="286">
        <f>GT179*0.25</f>
        <v>0</v>
      </c>
      <c r="GV180" s="443"/>
      <c r="GW180" s="286">
        <f>GV179*0.5</f>
        <v>0</v>
      </c>
      <c r="GX180" s="443"/>
      <c r="GY180" s="286">
        <f>GX179*0.75</f>
        <v>0</v>
      </c>
      <c r="GZ180" s="443"/>
      <c r="HA180" s="286">
        <f>GZ179*1</f>
        <v>0</v>
      </c>
      <c r="HB180" s="460"/>
      <c r="HC180" s="443"/>
      <c r="HD180" s="286">
        <f>HC179*0.25</f>
        <v>0</v>
      </c>
      <c r="HE180" s="443"/>
      <c r="HF180" s="286">
        <f>HE179*0.5</f>
        <v>0</v>
      </c>
      <c r="HG180" s="443"/>
      <c r="HH180" s="286">
        <f>HG179*0.75</f>
        <v>547.83750000000055</v>
      </c>
      <c r="HI180" s="443"/>
      <c r="HJ180" s="286">
        <f>HI179*1</f>
        <v>313.09999999999854</v>
      </c>
      <c r="HK180" s="460"/>
      <c r="HL180" s="443"/>
      <c r="HM180" s="286">
        <f>HL179*0.25</f>
        <v>0</v>
      </c>
      <c r="HN180" s="443"/>
      <c r="HO180" s="286">
        <f>HN179*0.5</f>
        <v>0</v>
      </c>
      <c r="HP180" s="443"/>
      <c r="HQ180" s="286">
        <f>HP179*0.75</f>
        <v>0</v>
      </c>
      <c r="HR180" s="443"/>
      <c r="HS180" s="286">
        <f>HR179*1</f>
        <v>433.49999999999818</v>
      </c>
      <c r="HT180" s="460"/>
      <c r="HU180" s="443"/>
      <c r="HV180" s="286">
        <f>HU179*0.25</f>
        <v>0</v>
      </c>
      <c r="HW180" s="443"/>
      <c r="HX180" s="286">
        <f>HW179*0.5</f>
        <v>0</v>
      </c>
      <c r="HY180" s="443"/>
      <c r="HZ180" s="286">
        <f>HY179*0.75</f>
        <v>2732.2874999999985</v>
      </c>
      <c r="IA180" s="443"/>
      <c r="IB180" s="286">
        <f>IA179*1</f>
        <v>3067.1999999999989</v>
      </c>
      <c r="IC180" s="460"/>
      <c r="ID180" s="443"/>
      <c r="IE180" s="286">
        <f>ID179*0.25</f>
        <v>0</v>
      </c>
      <c r="IF180" s="443"/>
      <c r="IG180" s="286">
        <f>IF179*0.5</f>
        <v>0</v>
      </c>
      <c r="IH180" s="443"/>
      <c r="II180" s="286">
        <f>IH179*0.75</f>
        <v>0</v>
      </c>
      <c r="IJ180" s="443"/>
      <c r="IK180" s="286">
        <f>IJ179*1</f>
        <v>0</v>
      </c>
      <c r="IL180" s="460"/>
      <c r="IM180" s="443"/>
      <c r="IN180" s="286">
        <f>IM179*0.25</f>
        <v>0</v>
      </c>
      <c r="IO180" s="443"/>
      <c r="IP180" s="286">
        <f>IO179*0.5</f>
        <v>0</v>
      </c>
      <c r="IQ180" s="443"/>
      <c r="IR180" s="286">
        <f>IQ179*0.75</f>
        <v>0</v>
      </c>
      <c r="IS180" s="443"/>
      <c r="IT180" s="286">
        <f>IS179*1</f>
        <v>266.200000000008</v>
      </c>
      <c r="IU180" s="460"/>
      <c r="IV180" s="443"/>
      <c r="IW180" s="286">
        <f>IV179*0.25</f>
        <v>0</v>
      </c>
      <c r="IX180" s="443"/>
      <c r="IY180" s="286">
        <f>IX179*0.5</f>
        <v>0</v>
      </c>
      <c r="IZ180" s="443"/>
      <c r="JA180" s="286">
        <f>IZ179*0.75</f>
        <v>317.62500000000136</v>
      </c>
      <c r="JB180" s="443"/>
      <c r="JC180" s="286">
        <f>JB179*1</f>
        <v>520.60000000000582</v>
      </c>
      <c r="JD180" s="460"/>
      <c r="JE180" s="443"/>
      <c r="JF180" s="286">
        <f>JE179*0.25</f>
        <v>0</v>
      </c>
      <c r="JG180" s="443"/>
      <c r="JH180" s="286">
        <f>JG179*0.5</f>
        <v>0</v>
      </c>
      <c r="JI180" s="443"/>
      <c r="JJ180" s="286">
        <f>JI179*0.75</f>
        <v>502.875</v>
      </c>
      <c r="JK180" s="443"/>
      <c r="JL180" s="286">
        <f>JK179*1</f>
        <v>482.49999999999636</v>
      </c>
      <c r="JM180" s="460"/>
      <c r="JN180" s="443"/>
      <c r="JO180" s="286">
        <f>JN179*0.25</f>
        <v>0</v>
      </c>
      <c r="JP180" s="443"/>
      <c r="JQ180" s="286">
        <f>JP179*0.5</f>
        <v>0</v>
      </c>
      <c r="JR180" s="443"/>
      <c r="JS180" s="286">
        <f>JR179*0.75</f>
        <v>0</v>
      </c>
      <c r="JT180" s="443"/>
      <c r="JU180" s="286">
        <f>JT179*1</f>
        <v>0</v>
      </c>
      <c r="JV180" s="460"/>
      <c r="JW180" s="443"/>
      <c r="JX180" s="286">
        <f>JW179*0.25</f>
        <v>0</v>
      </c>
      <c r="JY180" s="443"/>
      <c r="JZ180" s="286">
        <f>JY179*0.5</f>
        <v>0</v>
      </c>
      <c r="KA180" s="443"/>
      <c r="KB180" s="286">
        <f>KA179*0.75</f>
        <v>1269.450000000018</v>
      </c>
      <c r="KC180" s="443"/>
      <c r="KD180" s="286">
        <f t="shared" ref="KD180" si="165">KC179*1</f>
        <v>2426.5999999999913</v>
      </c>
      <c r="KE180" s="460"/>
      <c r="KF180" s="443"/>
      <c r="KG180" s="286">
        <f>KF179*0.25</f>
        <v>0</v>
      </c>
      <c r="KH180" s="443"/>
      <c r="KI180" s="286">
        <f>KH179*0.5</f>
        <v>0</v>
      </c>
      <c r="KJ180" s="443"/>
      <c r="KK180" s="286">
        <f>KJ179*0.75</f>
        <v>70.499999999999318</v>
      </c>
      <c r="KL180" s="443"/>
      <c r="KM180" s="286">
        <f>KL179*1</f>
        <v>223.79999999999927</v>
      </c>
      <c r="KN180" s="460"/>
      <c r="KO180" s="443"/>
      <c r="KP180" s="286">
        <f>KO179*0.25</f>
        <v>0</v>
      </c>
      <c r="KQ180" s="443"/>
      <c r="KR180" s="286">
        <f>KQ179*0.5</f>
        <v>0</v>
      </c>
      <c r="KS180" s="443"/>
      <c r="KT180" s="286">
        <f>KS179*0.75</f>
        <v>0</v>
      </c>
      <c r="KU180" s="443"/>
      <c r="KV180" s="286">
        <f>KU179*1</f>
        <v>0</v>
      </c>
      <c r="KW180" s="460"/>
      <c r="KX180" s="443"/>
      <c r="KY180" s="286">
        <f>KX179*0.25</f>
        <v>0</v>
      </c>
      <c r="KZ180" s="443"/>
      <c r="LA180" s="286">
        <f>KZ179*0.5</f>
        <v>0</v>
      </c>
      <c r="LB180" s="443"/>
      <c r="LC180" s="286">
        <f>LB179*0.75</f>
        <v>0</v>
      </c>
      <c r="LD180" s="443"/>
      <c r="LE180" s="286">
        <f>LD179*1</f>
        <v>0</v>
      </c>
      <c r="LF180" s="460"/>
      <c r="LG180" s="443"/>
      <c r="LH180" s="286">
        <f>LG179*0.25</f>
        <v>0</v>
      </c>
      <c r="LI180" s="443"/>
      <c r="LJ180" s="286">
        <f>LI179*0.5</f>
        <v>0</v>
      </c>
      <c r="LK180" s="443"/>
      <c r="LL180" s="286">
        <f>LK179*0.75</f>
        <v>0</v>
      </c>
      <c r="LM180" s="443"/>
      <c r="LN180" s="286">
        <f>LM179*1</f>
        <v>0</v>
      </c>
      <c r="LO180" s="460"/>
      <c r="LP180" s="443"/>
      <c r="LQ180" s="286">
        <f>LP179*0.25</f>
        <v>0</v>
      </c>
      <c r="LR180" s="443"/>
      <c r="LS180" s="286">
        <f>LR179*0.5</f>
        <v>0</v>
      </c>
      <c r="LT180" s="443"/>
      <c r="LU180" s="286">
        <f>LT179*0.75</f>
        <v>36.750000000001364</v>
      </c>
      <c r="LV180" s="443"/>
      <c r="LW180" s="286">
        <f>LV179*1</f>
        <v>566.04999999999927</v>
      </c>
      <c r="LX180" s="460"/>
      <c r="LY180" s="443"/>
      <c r="LZ180" s="286">
        <f>LY179*0.25</f>
        <v>0</v>
      </c>
      <c r="MA180" s="443"/>
      <c r="MB180" s="286">
        <f>MA179*0.5</f>
        <v>0</v>
      </c>
      <c r="MC180" s="443"/>
      <c r="MD180" s="286">
        <f>MC179*0.75</f>
        <v>0</v>
      </c>
      <c r="ME180" s="443"/>
      <c r="MF180" s="286">
        <f>ME179*1</f>
        <v>0</v>
      </c>
      <c r="MG180" s="460"/>
      <c r="MH180" s="443"/>
      <c r="MI180" s="286">
        <f>MH179*0.25</f>
        <v>0</v>
      </c>
      <c r="MJ180" s="443"/>
      <c r="MK180" s="286">
        <f>MJ179*0.5</f>
        <v>0</v>
      </c>
      <c r="ML180" s="443"/>
      <c r="MM180" s="286">
        <f>ML179*0.75</f>
        <v>634.01249999999618</v>
      </c>
      <c r="MN180" s="443"/>
      <c r="MO180" s="286">
        <f>MN179*1</f>
        <v>1222.9999999999927</v>
      </c>
      <c r="MP180" s="460"/>
      <c r="MQ180" s="443"/>
      <c r="MR180" s="286">
        <f>MQ179*0.25</f>
        <v>0</v>
      </c>
      <c r="MS180" s="443"/>
      <c r="MT180" s="286">
        <f>MS179*0.5</f>
        <v>0</v>
      </c>
      <c r="MU180" s="443"/>
      <c r="MV180" s="286">
        <f>MU179*0.75</f>
        <v>314.25000000000273</v>
      </c>
      <c r="MW180" s="443"/>
      <c r="MX180" s="286">
        <f>MW179*1</f>
        <v>345.74999999999272</v>
      </c>
      <c r="MY180" s="460"/>
      <c r="MZ180" s="443"/>
      <c r="NA180" s="286">
        <f>MZ179*0.25</f>
        <v>0</v>
      </c>
      <c r="NB180" s="443"/>
      <c r="NC180" s="286">
        <f>NB179*0.5</f>
        <v>0</v>
      </c>
      <c r="ND180" s="443"/>
      <c r="NE180" s="286">
        <f>ND179*0.75</f>
        <v>0</v>
      </c>
      <c r="NF180" s="443"/>
      <c r="NG180" s="286">
        <f>NF179*1</f>
        <v>1385.7999999999993</v>
      </c>
      <c r="NH180" s="460"/>
    </row>
    <row r="181" spans="1:372" s="443" customFormat="1" ht="18">
      <c r="A181" s="110"/>
      <c r="B181" s="59"/>
      <c r="C181" s="460"/>
      <c r="E181" s="286"/>
      <c r="F181" s="24"/>
      <c r="G181" s="286"/>
      <c r="I181" s="286"/>
      <c r="K181" s="286"/>
      <c r="L181" s="460"/>
      <c r="N181" s="286"/>
      <c r="P181" s="286"/>
      <c r="R181" s="286"/>
      <c r="T181" s="286"/>
      <c r="U181" s="460"/>
      <c r="W181" s="286"/>
      <c r="Y181" s="286"/>
      <c r="Z181" s="24"/>
      <c r="AA181" s="286"/>
      <c r="AB181" s="178"/>
      <c r="AC181" s="48"/>
      <c r="AD181" s="460"/>
      <c r="AF181" s="286"/>
      <c r="AH181" s="286"/>
      <c r="AJ181" s="286"/>
      <c r="AL181" s="48"/>
      <c r="AM181" s="460"/>
      <c r="AO181" s="286"/>
      <c r="AQ181" s="286"/>
      <c r="AS181" s="286"/>
      <c r="AU181" s="286"/>
      <c r="AV181" s="460"/>
      <c r="AX181" s="286"/>
      <c r="AZ181" s="286"/>
      <c r="BA181" s="24"/>
      <c r="BB181" s="286"/>
      <c r="BC181" s="24"/>
      <c r="BD181" s="286"/>
      <c r="BE181" s="460"/>
      <c r="BG181" s="286"/>
      <c r="BI181" s="286"/>
      <c r="BK181" s="286"/>
      <c r="BM181" s="286"/>
      <c r="BN181" s="460"/>
      <c r="BP181" s="286"/>
      <c r="BR181" s="286"/>
      <c r="BT181" s="286"/>
      <c r="BV181" s="286"/>
      <c r="BW181" s="460"/>
      <c r="BY181" s="286"/>
      <c r="CA181" s="286"/>
      <c r="CC181" s="286"/>
      <c r="CE181" s="286"/>
      <c r="CF181" s="460"/>
      <c r="CH181" s="286"/>
      <c r="CJ181" s="286"/>
      <c r="CL181" s="286"/>
      <c r="CN181" s="286"/>
      <c r="CO181" s="460"/>
      <c r="CQ181" s="286"/>
      <c r="CS181" s="286"/>
      <c r="CU181" s="286"/>
      <c r="CW181" s="286"/>
      <c r="CX181" s="460"/>
      <c r="CZ181" s="286"/>
      <c r="DB181" s="286"/>
      <c r="DD181" s="286"/>
      <c r="DF181" s="286"/>
      <c r="DG181" s="460"/>
      <c r="DI181" s="286"/>
      <c r="DK181" s="286"/>
      <c r="DM181" s="286"/>
      <c r="DO181" s="286"/>
      <c r="DP181" s="460"/>
      <c r="DR181" s="286"/>
      <c r="DT181" s="286"/>
      <c r="DV181" s="286"/>
      <c r="DX181" s="286"/>
      <c r="DY181" s="460"/>
      <c r="EA181" s="286"/>
      <c r="EC181" s="286"/>
      <c r="EE181" s="286"/>
      <c r="EG181" s="286"/>
      <c r="EH181" s="460"/>
      <c r="EJ181" s="286"/>
      <c r="EL181" s="286"/>
      <c r="EN181" s="286"/>
      <c r="EP181" s="286"/>
      <c r="EQ181" s="460"/>
      <c r="ES181" s="286"/>
      <c r="EU181" s="286"/>
      <c r="EW181" s="286"/>
      <c r="EY181" s="286"/>
      <c r="EZ181" s="460"/>
      <c r="FB181" s="286"/>
      <c r="FD181" s="286"/>
      <c r="FF181" s="286"/>
      <c r="FH181" s="286"/>
      <c r="FI181" s="460"/>
      <c r="FK181" s="286"/>
      <c r="FM181" s="286"/>
      <c r="FO181" s="286"/>
      <c r="FQ181" s="286"/>
      <c r="FR181" s="460"/>
      <c r="FT181" s="286"/>
      <c r="FV181" s="286"/>
      <c r="FX181" s="286"/>
      <c r="FZ181" s="286"/>
      <c r="GA181" s="460"/>
      <c r="GC181" s="286"/>
      <c r="GE181" s="286"/>
      <c r="GG181" s="286"/>
      <c r="GI181" s="286"/>
      <c r="GJ181" s="460"/>
      <c r="GL181" s="286"/>
      <c r="GN181" s="286"/>
      <c r="GP181" s="286"/>
      <c r="GR181" s="286"/>
      <c r="GS181" s="460"/>
      <c r="GU181" s="286"/>
      <c r="GW181" s="286"/>
      <c r="GY181" s="286"/>
      <c r="HA181" s="286"/>
      <c r="HB181" s="460"/>
      <c r="HD181" s="286"/>
      <c r="HF181" s="286"/>
      <c r="HH181" s="286"/>
      <c r="HJ181" s="286"/>
      <c r="HK181" s="460"/>
      <c r="HM181" s="286"/>
      <c r="HO181" s="286"/>
      <c r="HQ181" s="286"/>
      <c r="HS181" s="286"/>
      <c r="HT181" s="460"/>
      <c r="HV181" s="286"/>
      <c r="HX181" s="286"/>
      <c r="HZ181" s="286"/>
      <c r="IB181" s="286"/>
      <c r="IC181" s="460"/>
      <c r="IE181" s="286"/>
      <c r="IG181" s="286"/>
      <c r="II181" s="286"/>
      <c r="IK181" s="286"/>
      <c r="IL181" s="460"/>
      <c r="IN181" s="286"/>
      <c r="IP181" s="286"/>
      <c r="IR181" s="286"/>
      <c r="IT181" s="286"/>
      <c r="IU181" s="460"/>
      <c r="IW181" s="286"/>
      <c r="IY181" s="286"/>
      <c r="JA181" s="286"/>
      <c r="JC181" s="286"/>
      <c r="JD181" s="460"/>
      <c r="JF181" s="286"/>
      <c r="JH181" s="286"/>
      <c r="JJ181" s="286"/>
      <c r="JL181" s="286"/>
      <c r="JM181" s="460"/>
      <c r="JO181" s="286"/>
      <c r="JQ181" s="286"/>
      <c r="JS181" s="286"/>
      <c r="JU181" s="286"/>
      <c r="JV181" s="460"/>
      <c r="JX181" s="286"/>
      <c r="JZ181" s="286"/>
      <c r="KB181" s="286"/>
      <c r="KD181" s="286"/>
      <c r="KE181" s="460"/>
      <c r="KG181" s="286"/>
      <c r="KI181" s="286"/>
      <c r="KK181" s="286"/>
      <c r="KM181" s="286"/>
      <c r="KN181" s="460"/>
      <c r="KP181" s="286"/>
      <c r="KR181" s="286"/>
      <c r="KT181" s="286"/>
      <c r="KV181" s="286"/>
      <c r="KW181" s="460"/>
      <c r="KY181" s="286"/>
      <c r="LA181" s="286"/>
      <c r="LC181" s="286"/>
      <c r="LE181" s="286"/>
      <c r="LF181" s="460"/>
      <c r="LH181" s="286"/>
      <c r="LJ181" s="286"/>
      <c r="LL181" s="286"/>
      <c r="LN181" s="286"/>
      <c r="LO181" s="460"/>
      <c r="LQ181" s="286"/>
      <c r="LS181" s="286"/>
      <c r="LU181" s="286"/>
      <c r="LW181" s="286"/>
      <c r="LX181" s="460"/>
      <c r="LZ181" s="286"/>
      <c r="MB181" s="286"/>
      <c r="MD181" s="286"/>
      <c r="MF181" s="286"/>
      <c r="MG181" s="460"/>
      <c r="MI181" s="286"/>
      <c r="MK181" s="286"/>
      <c r="MM181" s="286"/>
      <c r="MO181" s="286"/>
      <c r="MP181" s="460"/>
      <c r="MR181" s="286"/>
      <c r="MT181" s="286"/>
      <c r="MV181" s="286"/>
      <c r="MX181" s="286"/>
      <c r="MY181" s="460"/>
      <c r="NA181" s="286"/>
      <c r="NC181" s="286"/>
      <c r="NE181" s="286"/>
      <c r="NG181" s="286"/>
      <c r="NH181" s="460"/>
    </row>
    <row r="182" spans="1:372" s="443" customFormat="1" ht="18">
      <c r="A182" s="106" t="s">
        <v>2282</v>
      </c>
      <c r="B182" s="59"/>
      <c r="C182" s="460"/>
      <c r="E182" s="444" t="s">
        <v>187</v>
      </c>
      <c r="F182" s="661"/>
      <c r="G182" s="444" t="s">
        <v>183</v>
      </c>
      <c r="H182" s="662"/>
      <c r="I182" s="444" t="s">
        <v>184</v>
      </c>
      <c r="J182" s="662"/>
      <c r="K182" s="444" t="s">
        <v>185</v>
      </c>
      <c r="L182" s="460"/>
      <c r="N182" s="444" t="s">
        <v>187</v>
      </c>
      <c r="O182" s="24"/>
      <c r="P182" s="444" t="s">
        <v>183</v>
      </c>
      <c r="Q182" s="24"/>
      <c r="R182" s="444" t="s">
        <v>184</v>
      </c>
      <c r="S182" s="24"/>
      <c r="T182" s="444" t="s">
        <v>185</v>
      </c>
      <c r="U182" s="460"/>
      <c r="V182" s="24"/>
      <c r="W182" s="444" t="s">
        <v>187</v>
      </c>
      <c r="X182" s="24"/>
      <c r="Y182" s="444" t="s">
        <v>183</v>
      </c>
      <c r="Z182" s="24"/>
      <c r="AA182" s="444" t="s">
        <v>184</v>
      </c>
      <c r="AB182" s="722">
        <v>374.05000000000007</v>
      </c>
      <c r="AC182" s="444" t="s">
        <v>185</v>
      </c>
      <c r="AD182" s="460"/>
      <c r="AF182" s="444" t="s">
        <v>187</v>
      </c>
      <c r="AG182" s="24"/>
      <c r="AH182" s="444" t="s">
        <v>183</v>
      </c>
      <c r="AI182" s="24"/>
      <c r="AJ182" s="444" t="s">
        <v>184</v>
      </c>
      <c r="AK182" s="722">
        <v>213.40000000000032</v>
      </c>
      <c r="AL182" s="444" t="s">
        <v>185</v>
      </c>
      <c r="AM182" s="460"/>
      <c r="AO182" s="286"/>
      <c r="AQ182" s="286"/>
      <c r="AS182" s="286"/>
      <c r="AU182" s="286"/>
      <c r="AV182" s="460"/>
      <c r="AX182" s="286"/>
      <c r="AZ182" s="286"/>
      <c r="BA182" s="24"/>
      <c r="BB182" s="286"/>
      <c r="BC182" s="24"/>
      <c r="BD182" s="286"/>
      <c r="BE182" s="460"/>
      <c r="BG182" s="286"/>
      <c r="BI182" s="286"/>
      <c r="BK182" s="286"/>
      <c r="BM182" s="286"/>
      <c r="BN182" s="460"/>
      <c r="BP182" s="286"/>
      <c r="BR182" s="286"/>
      <c r="BT182" s="286"/>
      <c r="BV182" s="286"/>
      <c r="BW182" s="460"/>
      <c r="BY182" s="286"/>
      <c r="CA182" s="286"/>
      <c r="CC182" s="286"/>
      <c r="CE182" s="286"/>
      <c r="CF182" s="460"/>
      <c r="CH182" s="286"/>
      <c r="CJ182" s="286"/>
      <c r="CL182" s="286"/>
      <c r="CN182" s="286"/>
      <c r="CO182" s="460"/>
      <c r="CQ182" s="286"/>
      <c r="CS182" s="286"/>
      <c r="CU182" s="286"/>
      <c r="CW182" s="286"/>
      <c r="CX182" s="460"/>
      <c r="CZ182" s="286"/>
      <c r="DB182" s="286"/>
      <c r="DD182" s="286"/>
      <c r="DF182" s="286"/>
      <c r="DG182" s="460"/>
      <c r="DI182" s="286"/>
      <c r="DK182" s="286"/>
      <c r="DM182" s="286"/>
      <c r="DO182" s="286"/>
      <c r="DP182" s="460"/>
      <c r="DR182" s="286"/>
      <c r="DT182" s="286"/>
      <c r="DV182" s="286"/>
      <c r="DX182" s="286"/>
      <c r="DY182" s="460"/>
      <c r="EA182" s="286"/>
      <c r="EC182" s="286"/>
      <c r="EE182" s="286"/>
      <c r="EG182" s="286"/>
      <c r="EH182" s="460"/>
      <c r="EJ182" s="286"/>
      <c r="EL182" s="286"/>
      <c r="EN182" s="286"/>
      <c r="EP182" s="286"/>
      <c r="EQ182" s="460"/>
      <c r="ES182" s="286"/>
      <c r="EU182" s="286"/>
      <c r="EW182" s="286"/>
      <c r="EY182" s="286"/>
      <c r="EZ182" s="460"/>
      <c r="FB182" s="286"/>
      <c r="FD182" s="286"/>
      <c r="FF182" s="286"/>
      <c r="FH182" s="286"/>
      <c r="FI182" s="460"/>
      <c r="FK182" s="286"/>
      <c r="FM182" s="286"/>
      <c r="FO182" s="286"/>
      <c r="FQ182" s="286"/>
      <c r="FR182" s="460"/>
      <c r="FT182" s="286"/>
      <c r="FV182" s="286"/>
      <c r="FX182" s="286"/>
      <c r="FZ182" s="286"/>
      <c r="GA182" s="460"/>
      <c r="GC182" s="286"/>
      <c r="GE182" s="286"/>
      <c r="GG182" s="286"/>
      <c r="GI182" s="286"/>
      <c r="GJ182" s="460"/>
      <c r="GL182" s="286"/>
      <c r="GN182" s="286"/>
      <c r="GP182" s="286"/>
      <c r="GR182" s="286"/>
      <c r="GS182" s="460"/>
      <c r="GU182" s="286"/>
      <c r="GW182" s="286"/>
      <c r="GY182" s="286"/>
      <c r="HA182" s="286"/>
      <c r="HB182" s="460"/>
      <c r="HD182" s="286"/>
      <c r="HF182" s="286"/>
      <c r="HH182" s="286"/>
      <c r="HJ182" s="286"/>
      <c r="HK182" s="460"/>
      <c r="HM182" s="286"/>
      <c r="HO182" s="286"/>
      <c r="HQ182" s="286"/>
      <c r="HS182" s="286"/>
      <c r="HT182" s="460"/>
      <c r="HV182" s="286"/>
      <c r="HX182" s="286"/>
      <c r="HZ182" s="286"/>
      <c r="IB182" s="286"/>
      <c r="IC182" s="460"/>
      <c r="IE182" s="286"/>
      <c r="IG182" s="286"/>
      <c r="II182" s="286"/>
      <c r="IK182" s="286"/>
      <c r="IL182" s="460"/>
      <c r="IN182" s="286"/>
      <c r="IP182" s="286"/>
      <c r="IR182" s="286"/>
      <c r="IT182" s="286"/>
      <c r="IU182" s="460"/>
      <c r="IW182" s="286"/>
      <c r="IY182" s="286"/>
      <c r="JA182" s="286"/>
      <c r="JC182" s="286"/>
      <c r="JD182" s="460"/>
      <c r="JF182" s="286"/>
      <c r="JH182" s="286"/>
      <c r="JJ182" s="286"/>
      <c r="JL182" s="286"/>
      <c r="JM182" s="460"/>
      <c r="JO182" s="286"/>
      <c r="JQ182" s="286"/>
      <c r="JS182" s="286"/>
      <c r="JU182" s="286"/>
      <c r="JV182" s="460"/>
      <c r="JX182" s="286"/>
      <c r="JZ182" s="286"/>
      <c r="KB182" s="286"/>
      <c r="KD182" s="286"/>
      <c r="KE182" s="460"/>
      <c r="KG182" s="286"/>
      <c r="KI182" s="286"/>
      <c r="KK182" s="286"/>
      <c r="KM182" s="286"/>
      <c r="KN182" s="460"/>
      <c r="KP182" s="286"/>
      <c r="KR182" s="286"/>
      <c r="KT182" s="286"/>
      <c r="KV182" s="286"/>
      <c r="KW182" s="460"/>
      <c r="KY182" s="286"/>
      <c r="LA182" s="286"/>
      <c r="LC182" s="286"/>
      <c r="LE182" s="286"/>
      <c r="LF182" s="460"/>
      <c r="LH182" s="286"/>
      <c r="LJ182" s="286"/>
      <c r="LL182" s="286"/>
      <c r="LN182" s="286"/>
      <c r="LO182" s="460"/>
      <c r="LQ182" s="286"/>
      <c r="LS182" s="286"/>
      <c r="LU182" s="286"/>
      <c r="LW182" s="286"/>
      <c r="LX182" s="460"/>
      <c r="LZ182" s="286"/>
      <c r="MB182" s="286"/>
      <c r="MD182" s="286"/>
      <c r="MF182" s="286"/>
      <c r="MG182" s="460"/>
      <c r="MI182" s="286"/>
      <c r="MK182" s="286"/>
      <c r="MM182" s="286"/>
      <c r="MO182" s="286"/>
      <c r="MP182" s="460"/>
      <c r="MR182" s="286"/>
      <c r="MT182" s="286"/>
      <c r="MV182" s="286"/>
      <c r="MX182" s="286"/>
      <c r="MY182" s="460"/>
      <c r="NA182" s="286"/>
      <c r="NC182" s="286"/>
      <c r="NE182" s="286"/>
      <c r="NG182" s="286"/>
      <c r="NH182" s="460"/>
    </row>
    <row r="183" spans="1:372" s="443" customFormat="1" ht="18">
      <c r="A183" s="110">
        <v>2022</v>
      </c>
      <c r="B183" s="59">
        <f>SUM(D183:AAP183)</f>
        <v>587.45000000000039</v>
      </c>
      <c r="C183" s="460"/>
      <c r="E183" s="286">
        <f>D182*0.25</f>
        <v>0</v>
      </c>
      <c r="F183" s="24"/>
      <c r="G183" s="286">
        <f>F182*0.5</f>
        <v>0</v>
      </c>
      <c r="I183" s="286">
        <f>H182*0.75</f>
        <v>0</v>
      </c>
      <c r="K183" s="286">
        <f>J182*1</f>
        <v>0</v>
      </c>
      <c r="L183" s="460"/>
      <c r="N183" s="286">
        <f>M182*0.25</f>
        <v>0</v>
      </c>
      <c r="P183" s="286">
        <f>O182*0.5</f>
        <v>0</v>
      </c>
      <c r="R183" s="286">
        <f>Q182*0.75</f>
        <v>0</v>
      </c>
      <c r="T183" s="286">
        <f>S182*1</f>
        <v>0</v>
      </c>
      <c r="U183" s="460"/>
      <c r="V183" s="24"/>
      <c r="W183" s="286">
        <f>V182*0.25</f>
        <v>0</v>
      </c>
      <c r="X183" s="24"/>
      <c r="Y183" s="286">
        <f>X182*0.5</f>
        <v>0</v>
      </c>
      <c r="Z183" s="24"/>
      <c r="AA183" s="286">
        <f>Z182*0.75</f>
        <v>0</v>
      </c>
      <c r="AB183" s="24"/>
      <c r="AC183" s="286">
        <f t="shared" ref="AC183:AC214" si="166">AB182*1</f>
        <v>374.05000000000007</v>
      </c>
      <c r="AD183" s="460"/>
      <c r="AF183" s="286">
        <f>AE182*0.25</f>
        <v>0</v>
      </c>
      <c r="AH183" s="286">
        <f>AG182*0.5</f>
        <v>0</v>
      </c>
      <c r="AI183" s="293"/>
      <c r="AJ183" s="286">
        <f>AI182*0.75</f>
        <v>0</v>
      </c>
      <c r="AK183" s="293"/>
      <c r="AL183" s="286">
        <f t="shared" ref="AL183:AL214" si="167">AK182*1</f>
        <v>213.40000000000032</v>
      </c>
      <c r="AM183" s="460"/>
      <c r="AO183" s="286"/>
      <c r="AQ183" s="286"/>
      <c r="AS183" s="286"/>
      <c r="AU183" s="286"/>
      <c r="AV183" s="460"/>
      <c r="AX183" s="286"/>
      <c r="AZ183" s="286"/>
      <c r="BA183" s="24"/>
      <c r="BB183" s="286"/>
      <c r="BC183" s="24"/>
      <c r="BD183" s="286"/>
      <c r="BE183" s="460"/>
      <c r="BG183" s="286"/>
      <c r="BI183" s="286"/>
      <c r="BK183" s="286"/>
      <c r="BM183" s="286"/>
      <c r="BN183" s="460"/>
      <c r="BP183" s="286"/>
      <c r="BR183" s="286"/>
      <c r="BT183" s="286"/>
      <c r="BV183" s="286"/>
      <c r="BW183" s="460"/>
      <c r="BY183" s="286"/>
      <c r="CA183" s="286"/>
      <c r="CC183" s="286"/>
      <c r="CE183" s="286"/>
      <c r="CF183" s="460"/>
      <c r="CH183" s="286"/>
      <c r="CJ183" s="286"/>
      <c r="CL183" s="286"/>
      <c r="CN183" s="286"/>
      <c r="CO183" s="460"/>
      <c r="CQ183" s="286"/>
      <c r="CS183" s="286"/>
      <c r="CU183" s="286"/>
      <c r="CW183" s="286"/>
      <c r="CX183" s="460"/>
      <c r="CZ183" s="286"/>
      <c r="DB183" s="286"/>
      <c r="DD183" s="286"/>
      <c r="DF183" s="286"/>
      <c r="DG183" s="460"/>
      <c r="DI183" s="286"/>
      <c r="DK183" s="286"/>
      <c r="DM183" s="286"/>
      <c r="DO183" s="286"/>
      <c r="DP183" s="460"/>
      <c r="DR183" s="286"/>
      <c r="DT183" s="286"/>
      <c r="DV183" s="286"/>
      <c r="DX183" s="286"/>
      <c r="DY183" s="460"/>
      <c r="EA183" s="286"/>
      <c r="EC183" s="286"/>
      <c r="EE183" s="286"/>
      <c r="EG183" s="286"/>
      <c r="EH183" s="460"/>
      <c r="EJ183" s="286"/>
      <c r="EL183" s="286"/>
      <c r="EN183" s="286"/>
      <c r="EP183" s="286"/>
      <c r="EQ183" s="460"/>
      <c r="ES183" s="286"/>
      <c r="EU183" s="286"/>
      <c r="EW183" s="286"/>
      <c r="EY183" s="286"/>
      <c r="EZ183" s="460"/>
      <c r="FB183" s="286"/>
      <c r="FD183" s="286"/>
      <c r="FF183" s="286"/>
      <c r="FH183" s="286"/>
      <c r="FI183" s="460"/>
      <c r="FK183" s="286"/>
      <c r="FM183" s="286"/>
      <c r="FO183" s="286"/>
      <c r="FQ183" s="286"/>
      <c r="FR183" s="460"/>
      <c r="FT183" s="286"/>
      <c r="FV183" s="286"/>
      <c r="FX183" s="286"/>
      <c r="FZ183" s="286"/>
      <c r="GA183" s="460"/>
      <c r="GC183" s="286"/>
      <c r="GE183" s="286"/>
      <c r="GG183" s="286"/>
      <c r="GI183" s="286"/>
      <c r="GJ183" s="460"/>
      <c r="GL183" s="286"/>
      <c r="GN183" s="286"/>
      <c r="GP183" s="286"/>
      <c r="GR183" s="286"/>
      <c r="GS183" s="460"/>
      <c r="GU183" s="286"/>
      <c r="GW183" s="286"/>
      <c r="GY183" s="286"/>
      <c r="HA183" s="286"/>
      <c r="HB183" s="460"/>
      <c r="HD183" s="286"/>
      <c r="HF183" s="286"/>
      <c r="HH183" s="286"/>
      <c r="HJ183" s="286"/>
      <c r="HK183" s="460"/>
      <c r="HM183" s="286"/>
      <c r="HO183" s="286"/>
      <c r="HQ183" s="286"/>
      <c r="HS183" s="286"/>
      <c r="HT183" s="460"/>
      <c r="HV183" s="286"/>
      <c r="HX183" s="286"/>
      <c r="HZ183" s="286"/>
      <c r="IB183" s="286"/>
      <c r="IC183" s="460"/>
      <c r="IE183" s="286"/>
      <c r="IG183" s="286"/>
      <c r="II183" s="286"/>
      <c r="IK183" s="286"/>
      <c r="IL183" s="460"/>
      <c r="IN183" s="286"/>
      <c r="IP183" s="286"/>
      <c r="IR183" s="286"/>
      <c r="IT183" s="286"/>
      <c r="IU183" s="460"/>
      <c r="IW183" s="286"/>
      <c r="IY183" s="286"/>
      <c r="JA183" s="286"/>
      <c r="JC183" s="286"/>
      <c r="JD183" s="460"/>
      <c r="JF183" s="286"/>
      <c r="JH183" s="286"/>
      <c r="JJ183" s="286"/>
      <c r="JL183" s="286"/>
      <c r="JM183" s="460"/>
      <c r="JO183" s="286"/>
      <c r="JQ183" s="286"/>
      <c r="JS183" s="286"/>
      <c r="JU183" s="286"/>
      <c r="JV183" s="460"/>
      <c r="JX183" s="286"/>
      <c r="JZ183" s="286"/>
      <c r="KB183" s="286"/>
      <c r="KD183" s="286"/>
      <c r="KE183" s="460"/>
      <c r="KG183" s="286"/>
      <c r="KI183" s="286"/>
      <c r="KK183" s="286"/>
      <c r="KM183" s="286"/>
      <c r="KN183" s="460"/>
      <c r="KP183" s="286"/>
      <c r="KR183" s="286"/>
      <c r="KT183" s="286"/>
      <c r="KV183" s="286"/>
      <c r="KW183" s="460"/>
      <c r="KY183" s="286"/>
      <c r="LA183" s="286"/>
      <c r="LC183" s="286"/>
      <c r="LE183" s="286"/>
      <c r="LF183" s="460"/>
      <c r="LH183" s="286"/>
      <c r="LJ183" s="286"/>
      <c r="LL183" s="286"/>
      <c r="LN183" s="286"/>
      <c r="LO183" s="460"/>
      <c r="LQ183" s="286"/>
      <c r="LS183" s="286"/>
      <c r="LU183" s="286"/>
      <c r="LW183" s="286"/>
      <c r="LX183" s="460"/>
      <c r="LZ183" s="286"/>
      <c r="MB183" s="286"/>
      <c r="MD183" s="286"/>
      <c r="MF183" s="286"/>
      <c r="MG183" s="460"/>
      <c r="MI183" s="286"/>
      <c r="MK183" s="286"/>
      <c r="MM183" s="286"/>
      <c r="MO183" s="286"/>
      <c r="MP183" s="460"/>
      <c r="MR183" s="286"/>
      <c r="MT183" s="286"/>
      <c r="MV183" s="286"/>
      <c r="MX183" s="286"/>
      <c r="MY183" s="460"/>
      <c r="NA183" s="286"/>
      <c r="NC183" s="286"/>
      <c r="NE183" s="286"/>
      <c r="NG183" s="286"/>
      <c r="NH183" s="460"/>
    </row>
    <row r="184" spans="1:372" s="50" customFormat="1" ht="15">
      <c r="A184" s="253"/>
      <c r="B184" s="254"/>
      <c r="C184" s="255"/>
      <c r="D184" s="305"/>
      <c r="E184" s="355"/>
      <c r="F184" s="178"/>
      <c r="G184" s="305"/>
      <c r="H184" s="305"/>
      <c r="I184" s="305"/>
      <c r="J184" s="305"/>
      <c r="K184" s="305"/>
      <c r="L184" s="255"/>
      <c r="M184" s="305"/>
      <c r="N184" s="355"/>
      <c r="O184" s="305"/>
      <c r="P184" s="305"/>
      <c r="Q184" s="305"/>
      <c r="R184" s="305"/>
      <c r="S184" s="305"/>
      <c r="T184" s="305"/>
      <c r="U184" s="255"/>
      <c r="V184" s="305"/>
      <c r="W184" s="355"/>
      <c r="X184" s="305"/>
      <c r="Y184" s="305"/>
      <c r="Z184" s="178"/>
      <c r="AA184" s="305"/>
      <c r="AB184" s="178"/>
      <c r="AC184" s="48"/>
      <c r="AD184" s="255"/>
      <c r="AE184" s="305"/>
      <c r="AF184" s="355"/>
      <c r="AG184" s="305"/>
      <c r="AH184" s="305"/>
      <c r="AI184" s="305"/>
      <c r="AJ184" s="305"/>
      <c r="AK184" s="305"/>
      <c r="AL184" s="48"/>
      <c r="AM184" s="255"/>
      <c r="AN184" s="305"/>
      <c r="AO184" s="355"/>
      <c r="AP184" s="305"/>
      <c r="AQ184" s="305"/>
      <c r="AR184" s="305"/>
      <c r="AS184" s="305"/>
      <c r="AT184" s="305"/>
      <c r="AU184" s="48"/>
      <c r="AV184" s="255"/>
      <c r="AW184" s="305"/>
      <c r="AX184" s="355"/>
      <c r="AY184" s="305"/>
      <c r="AZ184" s="305"/>
      <c r="BA184" s="305"/>
      <c r="BB184" s="305"/>
      <c r="BC184" s="305"/>
      <c r="BD184" s="48"/>
      <c r="BE184" s="255"/>
      <c r="BF184" s="305"/>
      <c r="BG184" s="355"/>
      <c r="BH184" s="305"/>
      <c r="BI184" s="305"/>
      <c r="BJ184" s="305"/>
      <c r="BK184" s="305"/>
      <c r="BL184" s="305"/>
      <c r="BM184" s="48"/>
      <c r="BN184" s="255"/>
      <c r="BO184" s="305"/>
      <c r="BP184" s="355"/>
      <c r="BQ184" s="305"/>
      <c r="BR184" s="305"/>
      <c r="BS184" s="305"/>
      <c r="BT184" s="305"/>
      <c r="BU184" s="305"/>
      <c r="BV184" s="48"/>
      <c r="BW184" s="255"/>
      <c r="BX184" s="305"/>
      <c r="BY184" s="355"/>
      <c r="BZ184" s="305"/>
      <c r="CA184" s="305"/>
      <c r="CB184" s="305"/>
      <c r="CC184" s="305"/>
      <c r="CD184" s="305"/>
      <c r="CE184" s="48"/>
      <c r="CF184" s="255"/>
      <c r="CG184" s="305"/>
      <c r="CH184" s="355"/>
      <c r="CI184" s="305"/>
      <c r="CJ184" s="305"/>
      <c r="CK184" s="305"/>
      <c r="CL184" s="305"/>
      <c r="CM184" s="305"/>
      <c r="CN184" s="48"/>
      <c r="CO184" s="255"/>
      <c r="CP184" s="305"/>
      <c r="CQ184" s="355"/>
      <c r="CR184" s="305"/>
      <c r="CS184" s="305"/>
      <c r="CT184" s="305"/>
      <c r="CU184" s="305"/>
      <c r="CV184" s="305"/>
      <c r="CW184" s="48"/>
      <c r="CX184" s="255"/>
      <c r="CY184" s="305"/>
      <c r="CZ184" s="355"/>
      <c r="DA184" s="305"/>
      <c r="DB184" s="305"/>
      <c r="DC184" s="305"/>
      <c r="DD184" s="305"/>
      <c r="DE184" s="305"/>
      <c r="DF184" s="48"/>
      <c r="DG184" s="255"/>
      <c r="DH184" s="305"/>
      <c r="DI184" s="355"/>
      <c r="DJ184" s="305"/>
      <c r="DK184" s="305"/>
      <c r="DL184" s="305"/>
      <c r="DM184" s="305"/>
      <c r="DN184" s="305"/>
      <c r="DO184" s="48"/>
      <c r="DP184" s="255"/>
      <c r="DQ184" s="305"/>
      <c r="DR184" s="355"/>
      <c r="DS184" s="305"/>
      <c r="DT184" s="305"/>
      <c r="DU184" s="305"/>
      <c r="DV184" s="305"/>
      <c r="DW184" s="305"/>
      <c r="DX184" s="48"/>
      <c r="DY184" s="255"/>
      <c r="DZ184" s="305"/>
      <c r="EA184" s="355"/>
      <c r="EB184" s="305"/>
      <c r="EC184" s="305"/>
      <c r="ED184" s="305"/>
      <c r="EE184" s="305"/>
      <c r="EF184" s="305"/>
      <c r="EG184" s="48"/>
      <c r="EH184" s="255"/>
      <c r="EI184" s="305"/>
      <c r="EJ184" s="355"/>
      <c r="EK184" s="305"/>
      <c r="EL184" s="305"/>
      <c r="EM184" s="305"/>
      <c r="EN184" s="305"/>
      <c r="EO184" s="305"/>
      <c r="EP184" s="48"/>
      <c r="EQ184" s="255"/>
      <c r="ER184" s="305"/>
      <c r="ES184" s="355"/>
      <c r="ET184" s="305"/>
      <c r="EU184" s="305"/>
      <c r="EV184" s="305"/>
      <c r="EW184" s="305"/>
      <c r="EX184" s="305"/>
      <c r="EY184" s="48"/>
      <c r="EZ184" s="255"/>
      <c r="FA184" s="305"/>
      <c r="FB184" s="355"/>
      <c r="FC184" s="305"/>
      <c r="FD184" s="305"/>
      <c r="FE184" s="305"/>
      <c r="FF184" s="305"/>
      <c r="FG184" s="305"/>
      <c r="FH184" s="48"/>
      <c r="FI184" s="255"/>
      <c r="FJ184" s="305"/>
      <c r="FK184" s="355"/>
      <c r="FL184" s="305"/>
      <c r="FM184" s="305"/>
      <c r="FN184" s="305"/>
      <c r="FO184" s="305"/>
      <c r="FP184" s="305"/>
      <c r="FQ184" s="48"/>
      <c r="FR184" s="255"/>
      <c r="FS184" s="305"/>
      <c r="FT184" s="355"/>
      <c r="FU184" s="305"/>
      <c r="FV184" s="305"/>
      <c r="FW184" s="305"/>
      <c r="FX184" s="305"/>
      <c r="FY184" s="305"/>
      <c r="FZ184" s="48"/>
      <c r="GA184" s="255"/>
      <c r="GB184" s="305"/>
      <c r="GC184" s="355"/>
      <c r="GD184" s="305"/>
      <c r="GE184" s="305"/>
      <c r="GF184" s="305"/>
      <c r="GG184" s="305"/>
      <c r="GH184" s="305"/>
      <c r="GI184" s="48"/>
      <c r="GJ184" s="255"/>
      <c r="GK184" s="305"/>
      <c r="GL184" s="355"/>
      <c r="GM184" s="305"/>
      <c r="GN184" s="305"/>
      <c r="GO184" s="305"/>
      <c r="GP184" s="305"/>
      <c r="GQ184" s="305"/>
      <c r="GR184" s="48"/>
      <c r="GS184" s="255"/>
      <c r="GT184" s="305"/>
      <c r="GU184" s="355"/>
      <c r="GV184" s="305"/>
      <c r="GW184" s="305"/>
      <c r="GX184" s="305"/>
      <c r="GY184" s="305"/>
      <c r="GZ184" s="305"/>
      <c r="HA184" s="305"/>
      <c r="HB184" s="255"/>
      <c r="HC184" s="305"/>
      <c r="HD184" s="355"/>
      <c r="HE184" s="305"/>
      <c r="HF184" s="305"/>
      <c r="HG184" s="305"/>
      <c r="HH184" s="305"/>
      <c r="HI184" s="305"/>
      <c r="HJ184" s="48"/>
      <c r="HK184" s="255"/>
      <c r="HL184" s="305"/>
      <c r="HM184" s="355"/>
      <c r="HN184" s="305"/>
      <c r="HO184" s="305"/>
      <c r="HP184" s="305"/>
      <c r="HQ184" s="305"/>
      <c r="HR184" s="305"/>
      <c r="HS184" s="48"/>
      <c r="HT184" s="255"/>
      <c r="HU184" s="305"/>
      <c r="HV184" s="355"/>
      <c r="HW184" s="305"/>
      <c r="HX184" s="305"/>
      <c r="HY184" s="305"/>
      <c r="HZ184" s="305"/>
      <c r="IA184" s="305"/>
      <c r="IB184" s="48"/>
      <c r="IC184" s="255"/>
      <c r="ID184" s="305"/>
      <c r="IE184" s="355"/>
      <c r="IF184" s="305"/>
      <c r="IG184" s="305"/>
      <c r="IH184" s="305"/>
      <c r="II184" s="305"/>
      <c r="IJ184" s="305"/>
      <c r="IK184" s="305"/>
      <c r="IL184" s="255"/>
      <c r="IM184" s="305"/>
      <c r="IN184" s="355"/>
      <c r="IO184" s="305"/>
      <c r="IP184" s="305"/>
      <c r="IQ184" s="305"/>
      <c r="IR184" s="305"/>
      <c r="IS184" s="305"/>
      <c r="IT184" s="48"/>
      <c r="IU184" s="255"/>
      <c r="IV184" s="305"/>
      <c r="IW184" s="355"/>
      <c r="IX184" s="305"/>
      <c r="IY184" s="305"/>
      <c r="IZ184" s="305"/>
      <c r="JA184" s="305"/>
      <c r="JB184" s="305"/>
      <c r="JC184" s="48"/>
      <c r="JD184" s="255"/>
      <c r="JE184" s="305"/>
      <c r="JF184" s="355"/>
      <c r="JG184" s="305"/>
      <c r="JH184" s="305"/>
      <c r="JI184" s="305"/>
      <c r="JJ184" s="305"/>
      <c r="JK184" s="305"/>
      <c r="JL184" s="48"/>
      <c r="JM184" s="255"/>
      <c r="JN184" s="305"/>
      <c r="JO184" s="355"/>
      <c r="JP184" s="305"/>
      <c r="JQ184" s="305"/>
      <c r="JR184" s="305"/>
      <c r="JS184" s="305"/>
      <c r="JT184" s="305"/>
      <c r="JU184" s="305"/>
      <c r="JV184" s="255"/>
      <c r="JW184" s="305"/>
      <c r="JX184" s="355"/>
      <c r="JY184" s="305"/>
      <c r="JZ184" s="305"/>
      <c r="KA184" s="305"/>
      <c r="KB184" s="305"/>
      <c r="KC184" s="305"/>
      <c r="KD184" s="48"/>
      <c r="KE184" s="255"/>
      <c r="KF184" s="305"/>
      <c r="KG184" s="355"/>
      <c r="KH184" s="305"/>
      <c r="KI184" s="305"/>
      <c r="KJ184" s="305"/>
      <c r="KK184" s="305"/>
      <c r="KL184" s="305"/>
      <c r="KM184" s="48"/>
      <c r="KN184" s="255"/>
      <c r="KO184" s="305"/>
      <c r="KP184" s="355"/>
      <c r="KQ184" s="305"/>
      <c r="KR184" s="305"/>
      <c r="KS184" s="305"/>
      <c r="KT184" s="305"/>
      <c r="KU184" s="305"/>
      <c r="KV184" s="305"/>
      <c r="KW184" s="255"/>
      <c r="KX184" s="305"/>
      <c r="KY184" s="355"/>
      <c r="KZ184" s="305"/>
      <c r="LA184" s="305"/>
      <c r="LB184" s="305"/>
      <c r="LC184" s="305"/>
      <c r="LD184" s="305"/>
      <c r="LE184" s="305"/>
      <c r="LF184" s="255"/>
      <c r="LG184" s="305"/>
      <c r="LH184" s="355"/>
      <c r="LI184" s="305"/>
      <c r="LJ184" s="305"/>
      <c r="LK184" s="305"/>
      <c r="LL184" s="305"/>
      <c r="LM184" s="305"/>
      <c r="LN184" s="48"/>
      <c r="LO184" s="255"/>
      <c r="LP184" s="305"/>
      <c r="LQ184" s="355"/>
      <c r="LR184" s="305"/>
      <c r="LS184" s="305"/>
      <c r="LT184" s="305"/>
      <c r="LU184" s="305"/>
      <c r="LV184" s="305"/>
      <c r="LW184" s="48"/>
      <c r="LX184" s="255"/>
      <c r="LY184" s="305"/>
      <c r="LZ184" s="355"/>
      <c r="MA184" s="305"/>
      <c r="MB184" s="305"/>
      <c r="MC184" s="305"/>
      <c r="MD184" s="305"/>
      <c r="ME184" s="305"/>
      <c r="MF184" s="305"/>
      <c r="MG184" s="255"/>
      <c r="MH184" s="305"/>
      <c r="MI184" s="355"/>
      <c r="MJ184" s="305"/>
      <c r="MK184" s="305"/>
      <c r="ML184" s="305"/>
      <c r="MM184" s="305"/>
      <c r="MN184" s="305"/>
      <c r="MO184" s="48"/>
      <c r="MP184" s="255"/>
      <c r="MQ184" s="305"/>
      <c r="MR184" s="355"/>
      <c r="MS184" s="305"/>
      <c r="MT184" s="305"/>
      <c r="MU184" s="305"/>
      <c r="MV184" s="305"/>
      <c r="MW184" s="305"/>
      <c r="MX184" s="48"/>
      <c r="MY184" s="255"/>
      <c r="MZ184" s="305"/>
      <c r="NA184" s="355"/>
      <c r="NB184" s="305"/>
      <c r="NC184" s="305"/>
      <c r="ND184" s="305"/>
      <c r="NE184" s="305"/>
      <c r="NF184" s="305"/>
      <c r="NG184" s="48"/>
      <c r="NH184" s="255"/>
    </row>
    <row r="185" spans="1:372" ht="15">
      <c r="A185" s="106" t="s">
        <v>1847</v>
      </c>
      <c r="C185" s="460"/>
      <c r="D185" s="443"/>
      <c r="E185" s="444" t="s">
        <v>187</v>
      </c>
      <c r="F185" s="661">
        <v>277.5</v>
      </c>
      <c r="G185" s="444" t="s">
        <v>183</v>
      </c>
      <c r="H185" s="662"/>
      <c r="I185" s="444" t="s">
        <v>184</v>
      </c>
      <c r="J185" s="662"/>
      <c r="K185" s="444" t="s">
        <v>185</v>
      </c>
      <c r="L185" s="460"/>
      <c r="M185" s="443"/>
      <c r="N185" s="444" t="s">
        <v>187</v>
      </c>
      <c r="O185" s="24">
        <v>55</v>
      </c>
      <c r="P185" s="444" t="s">
        <v>183</v>
      </c>
      <c r="Q185" s="24"/>
      <c r="R185" s="444" t="s">
        <v>184</v>
      </c>
      <c r="S185" s="24"/>
      <c r="T185" s="444" t="s">
        <v>185</v>
      </c>
      <c r="U185" s="460"/>
      <c r="V185" s="443"/>
      <c r="W185" s="444" t="s">
        <v>187</v>
      </c>
      <c r="X185" s="24">
        <v>566</v>
      </c>
      <c r="Y185" s="444" t="s">
        <v>183</v>
      </c>
      <c r="Z185" s="24"/>
      <c r="AA185" s="444" t="s">
        <v>184</v>
      </c>
      <c r="AC185" s="444" t="s">
        <v>185</v>
      </c>
      <c r="AD185" s="460"/>
      <c r="AE185" s="443"/>
      <c r="AF185" s="444" t="s">
        <v>187</v>
      </c>
      <c r="AG185" s="24">
        <v>296.90000000000009</v>
      </c>
      <c r="AH185" s="444" t="s">
        <v>183</v>
      </c>
      <c r="AI185" s="24"/>
      <c r="AJ185" s="444" t="s">
        <v>184</v>
      </c>
      <c r="AK185" s="24"/>
      <c r="AL185" s="444" t="s">
        <v>185</v>
      </c>
      <c r="AM185" s="460"/>
      <c r="AN185" s="443"/>
      <c r="AO185" s="444" t="s">
        <v>187</v>
      </c>
      <c r="AP185" s="443"/>
      <c r="AQ185" s="444" t="s">
        <v>183</v>
      </c>
      <c r="AR185" s="24">
        <v>197.79999999999973</v>
      </c>
      <c r="AS185" s="444" t="s">
        <v>184</v>
      </c>
      <c r="AT185" s="443"/>
      <c r="AU185" s="444" t="s">
        <v>185</v>
      </c>
      <c r="AV185" s="460"/>
      <c r="AW185" s="443"/>
      <c r="AX185" s="444" t="s">
        <v>187</v>
      </c>
      <c r="AY185" s="443"/>
      <c r="AZ185" s="444" t="s">
        <v>183</v>
      </c>
      <c r="BA185" s="24">
        <v>322.59999999999991</v>
      </c>
      <c r="BB185" s="444" t="s">
        <v>184</v>
      </c>
      <c r="BC185" s="24"/>
      <c r="BD185" s="444" t="s">
        <v>185</v>
      </c>
      <c r="BE185" s="460"/>
      <c r="BF185" s="443"/>
      <c r="BG185" s="444" t="s">
        <v>187</v>
      </c>
      <c r="BH185" s="443"/>
      <c r="BI185" s="444" t="s">
        <v>183</v>
      </c>
      <c r="BJ185" s="24">
        <v>394.00000000000091</v>
      </c>
      <c r="BK185" s="444" t="s">
        <v>184</v>
      </c>
      <c r="BL185" s="24"/>
      <c r="BM185" s="444" t="s">
        <v>185</v>
      </c>
      <c r="BN185" s="460"/>
      <c r="BO185" s="443"/>
      <c r="BP185" s="444" t="s">
        <v>187</v>
      </c>
      <c r="BQ185" s="443"/>
      <c r="BR185" s="444" t="s">
        <v>183</v>
      </c>
      <c r="BS185" s="24">
        <v>331.70000000000027</v>
      </c>
      <c r="BT185" s="444" t="s">
        <v>184</v>
      </c>
      <c r="BU185" s="24"/>
      <c r="BV185" s="444" t="s">
        <v>185</v>
      </c>
      <c r="BW185" s="460"/>
      <c r="BX185" s="443"/>
      <c r="BY185" s="444" t="s">
        <v>187</v>
      </c>
      <c r="BZ185" s="443"/>
      <c r="CA185" s="444" t="s">
        <v>183</v>
      </c>
      <c r="CB185" s="663">
        <v>134.40000000000327</v>
      </c>
      <c r="CC185" s="444" t="s">
        <v>184</v>
      </c>
      <c r="CD185" s="663"/>
      <c r="CE185" s="444" t="s">
        <v>185</v>
      </c>
      <c r="CF185" s="460"/>
      <c r="CG185" s="443"/>
      <c r="CH185" s="444" t="s">
        <v>187</v>
      </c>
      <c r="CI185" s="443"/>
      <c r="CJ185" s="444" t="s">
        <v>183</v>
      </c>
      <c r="CK185" s="443"/>
      <c r="CL185" s="444" t="s">
        <v>184</v>
      </c>
      <c r="CM185" s="443"/>
      <c r="CN185" s="444" t="s">
        <v>185</v>
      </c>
      <c r="CO185" s="460"/>
      <c r="CP185" s="443"/>
      <c r="CQ185" s="444" t="s">
        <v>187</v>
      </c>
      <c r="CR185" s="443"/>
      <c r="CS185" s="444" t="s">
        <v>183</v>
      </c>
      <c r="CT185" s="443"/>
      <c r="CU185" s="444" t="s">
        <v>184</v>
      </c>
      <c r="CV185" s="443"/>
      <c r="CW185" s="444" t="s">
        <v>185</v>
      </c>
      <c r="CX185" s="460"/>
      <c r="CY185" s="443"/>
      <c r="CZ185" s="444" t="s">
        <v>187</v>
      </c>
      <c r="DA185" s="443"/>
      <c r="DB185" s="444" t="s">
        <v>183</v>
      </c>
      <c r="DC185" s="24">
        <v>145.89999999999964</v>
      </c>
      <c r="DD185" s="444" t="s">
        <v>184</v>
      </c>
      <c r="DE185" s="24"/>
      <c r="DF185" s="444" t="s">
        <v>185</v>
      </c>
      <c r="DG185" s="460"/>
      <c r="DH185" s="443"/>
      <c r="DI185" s="444" t="s">
        <v>187</v>
      </c>
      <c r="DJ185" s="443"/>
      <c r="DK185" s="444" t="s">
        <v>183</v>
      </c>
      <c r="DL185" s="443"/>
      <c r="DM185" s="444" t="s">
        <v>184</v>
      </c>
      <c r="DN185" s="443"/>
      <c r="DO185" s="444" t="s">
        <v>185</v>
      </c>
      <c r="DP185" s="460"/>
      <c r="DQ185" s="443"/>
      <c r="DR185" s="444" t="s">
        <v>187</v>
      </c>
      <c r="DS185" s="443"/>
      <c r="DT185" s="444" t="s">
        <v>183</v>
      </c>
      <c r="DU185" s="24">
        <v>111.40000000000327</v>
      </c>
      <c r="DV185" s="444" t="s">
        <v>184</v>
      </c>
      <c r="DW185" s="24"/>
      <c r="DX185" s="444" t="s">
        <v>185</v>
      </c>
      <c r="DY185" s="460"/>
      <c r="DZ185" s="443"/>
      <c r="EA185" s="444" t="s">
        <v>187</v>
      </c>
      <c r="EB185" s="443"/>
      <c r="EC185" s="444" t="s">
        <v>183</v>
      </c>
      <c r="ED185" s="443"/>
      <c r="EE185" s="444" t="s">
        <v>184</v>
      </c>
      <c r="EF185" s="443"/>
      <c r="EG185" s="444" t="s">
        <v>185</v>
      </c>
      <c r="EH185" s="460"/>
      <c r="EI185" s="443"/>
      <c r="EJ185" s="444" t="s">
        <v>187</v>
      </c>
      <c r="EK185" s="443"/>
      <c r="EL185" s="444" t="s">
        <v>183</v>
      </c>
      <c r="EM185" s="443"/>
      <c r="EN185" s="444" t="s">
        <v>184</v>
      </c>
      <c r="EO185" s="443"/>
      <c r="EP185" s="444" t="s">
        <v>185</v>
      </c>
      <c r="EQ185" s="460"/>
      <c r="ER185" s="443"/>
      <c r="ES185" s="444" t="s">
        <v>187</v>
      </c>
      <c r="ET185" s="443"/>
      <c r="EU185" s="444" t="s">
        <v>183</v>
      </c>
      <c r="EV185" s="443"/>
      <c r="EW185" s="444" t="s">
        <v>184</v>
      </c>
      <c r="EX185" s="443"/>
      <c r="EY185" s="444" t="s">
        <v>185</v>
      </c>
      <c r="EZ185" s="460"/>
      <c r="FA185" s="443"/>
      <c r="FB185" s="444" t="s">
        <v>187</v>
      </c>
      <c r="FC185" s="443"/>
      <c r="FD185" s="444" t="s">
        <v>183</v>
      </c>
      <c r="FE185" s="663">
        <v>337.79999999999745</v>
      </c>
      <c r="FF185" s="444" t="s">
        <v>184</v>
      </c>
      <c r="FG185" s="663"/>
      <c r="FH185" s="444" t="s">
        <v>185</v>
      </c>
      <c r="FI185" s="460"/>
      <c r="FJ185" s="443"/>
      <c r="FK185" s="444" t="s">
        <v>187</v>
      </c>
      <c r="FL185" s="443"/>
      <c r="FM185" s="444" t="s">
        <v>183</v>
      </c>
      <c r="FN185" s="24">
        <v>618.39999999999964</v>
      </c>
      <c r="FO185" s="444" t="s">
        <v>184</v>
      </c>
      <c r="FP185" s="24"/>
      <c r="FQ185" s="444" t="s">
        <v>185</v>
      </c>
      <c r="FR185" s="460"/>
      <c r="FS185" s="443"/>
      <c r="FT185" s="444" t="s">
        <v>187</v>
      </c>
      <c r="FU185" s="443"/>
      <c r="FV185" s="444" t="s">
        <v>183</v>
      </c>
      <c r="FW185" s="443"/>
      <c r="FX185" s="444" t="s">
        <v>184</v>
      </c>
      <c r="FY185" s="443"/>
      <c r="FZ185" s="444" t="s">
        <v>185</v>
      </c>
      <c r="GA185" s="460"/>
      <c r="GB185" s="443"/>
      <c r="GC185" s="444" t="s">
        <v>187</v>
      </c>
      <c r="GD185" s="443"/>
      <c r="GE185" s="444" t="s">
        <v>183</v>
      </c>
      <c r="GF185" s="443"/>
      <c r="GG185" s="444" t="s">
        <v>184</v>
      </c>
      <c r="GH185" s="443"/>
      <c r="GI185" s="444" t="s">
        <v>185</v>
      </c>
      <c r="GJ185" s="460"/>
      <c r="GK185" s="443"/>
      <c r="GL185" s="444" t="s">
        <v>187</v>
      </c>
      <c r="GM185" s="443"/>
      <c r="GN185" s="444" t="s">
        <v>183</v>
      </c>
      <c r="GO185" s="24">
        <v>263.90000000000509</v>
      </c>
      <c r="GP185" s="444" t="s">
        <v>184</v>
      </c>
      <c r="GQ185" s="443"/>
      <c r="GR185" s="444" t="s">
        <v>185</v>
      </c>
      <c r="GS185" s="460"/>
      <c r="GT185" s="443"/>
      <c r="GU185" s="444" t="s">
        <v>187</v>
      </c>
      <c r="GV185" s="443"/>
      <c r="GW185" s="444" t="s">
        <v>183</v>
      </c>
      <c r="GX185" s="443"/>
      <c r="GY185" s="444" t="s">
        <v>184</v>
      </c>
      <c r="GZ185" s="443"/>
      <c r="HA185" s="444" t="s">
        <v>185</v>
      </c>
      <c r="HB185" s="460"/>
      <c r="HC185" s="443"/>
      <c r="HD185" s="444" t="s">
        <v>187</v>
      </c>
      <c r="HE185" s="443"/>
      <c r="HF185" s="444" t="s">
        <v>183</v>
      </c>
      <c r="HG185" s="24">
        <v>758.80000000000018</v>
      </c>
      <c r="HH185" s="444" t="s">
        <v>184</v>
      </c>
      <c r="HI185" s="24"/>
      <c r="HJ185" s="444" t="s">
        <v>185</v>
      </c>
      <c r="HK185" s="460"/>
      <c r="HL185" s="443"/>
      <c r="HM185" s="444" t="s">
        <v>187</v>
      </c>
      <c r="HN185" s="443"/>
      <c r="HO185" s="444" t="s">
        <v>183</v>
      </c>
      <c r="HP185" s="443"/>
      <c r="HQ185" s="444" t="s">
        <v>184</v>
      </c>
      <c r="HR185" s="443"/>
      <c r="HS185" s="444" t="s">
        <v>185</v>
      </c>
      <c r="HT185" s="460"/>
      <c r="HU185" s="443"/>
      <c r="HV185" s="444" t="s">
        <v>187</v>
      </c>
      <c r="HW185" s="443"/>
      <c r="HX185" s="444" t="s">
        <v>183</v>
      </c>
      <c r="HY185" s="24">
        <v>3940.0999999999985</v>
      </c>
      <c r="HZ185" s="444" t="s">
        <v>184</v>
      </c>
      <c r="IA185" s="24"/>
      <c r="IB185" s="444" t="s">
        <v>185</v>
      </c>
      <c r="IC185" s="460"/>
      <c r="ID185" s="443"/>
      <c r="IE185" s="444" t="s">
        <v>187</v>
      </c>
      <c r="IF185" s="443"/>
      <c r="IG185" s="444" t="s">
        <v>183</v>
      </c>
      <c r="IH185" s="443"/>
      <c r="II185" s="444" t="s">
        <v>184</v>
      </c>
      <c r="IJ185" s="443"/>
      <c r="IK185" s="444" t="s">
        <v>185</v>
      </c>
      <c r="IL185" s="460"/>
      <c r="IM185" s="443"/>
      <c r="IN185" s="444" t="s">
        <v>187</v>
      </c>
      <c r="IO185" s="443"/>
      <c r="IP185" s="444" t="s">
        <v>183</v>
      </c>
      <c r="IQ185" s="443"/>
      <c r="IR185" s="444" t="s">
        <v>184</v>
      </c>
      <c r="IS185" s="443"/>
      <c r="IT185" s="444" t="s">
        <v>185</v>
      </c>
      <c r="IU185" s="460"/>
      <c r="IV185" s="443"/>
      <c r="IW185" s="444" t="s">
        <v>187</v>
      </c>
      <c r="IX185" s="443"/>
      <c r="IY185" s="444" t="s">
        <v>183</v>
      </c>
      <c r="IZ185" s="24">
        <v>280.09999999999991</v>
      </c>
      <c r="JA185" s="444" t="s">
        <v>184</v>
      </c>
      <c r="JB185" s="24"/>
      <c r="JC185" s="444" t="s">
        <v>185</v>
      </c>
      <c r="JD185" s="460"/>
      <c r="JE185" s="443"/>
      <c r="JF185" s="444" t="s">
        <v>187</v>
      </c>
      <c r="JG185" s="443"/>
      <c r="JH185" s="444" t="s">
        <v>183</v>
      </c>
      <c r="JI185" s="663">
        <v>269.80000000000109</v>
      </c>
      <c r="JJ185" s="444" t="s">
        <v>184</v>
      </c>
      <c r="JK185" s="663"/>
      <c r="JL185" s="444" t="s">
        <v>185</v>
      </c>
      <c r="JM185" s="460"/>
      <c r="JN185" s="443"/>
      <c r="JO185" s="444" t="s">
        <v>187</v>
      </c>
      <c r="JP185" s="443"/>
      <c r="JQ185" s="444" t="s">
        <v>183</v>
      </c>
      <c r="JR185" s="443"/>
      <c r="JS185" s="444" t="s">
        <v>184</v>
      </c>
      <c r="JT185" s="443"/>
      <c r="JU185" s="444" t="s">
        <v>185</v>
      </c>
      <c r="JV185" s="460"/>
      <c r="JW185" s="443"/>
      <c r="JX185" s="444" t="s">
        <v>187</v>
      </c>
      <c r="JY185" s="443"/>
      <c r="JZ185" s="444" t="s">
        <v>183</v>
      </c>
      <c r="KA185" s="24">
        <v>2395.8000000000102</v>
      </c>
      <c r="KB185" s="444" t="s">
        <v>184</v>
      </c>
      <c r="KC185" s="24"/>
      <c r="KD185" s="444" t="s">
        <v>185</v>
      </c>
      <c r="KE185" s="460"/>
      <c r="KF185" s="443"/>
      <c r="KG185" s="444" t="s">
        <v>187</v>
      </c>
      <c r="KH185" s="443"/>
      <c r="KI185" s="444" t="s">
        <v>183</v>
      </c>
      <c r="KJ185" s="663">
        <v>33.000000000000909</v>
      </c>
      <c r="KK185" s="444" t="s">
        <v>184</v>
      </c>
      <c r="KL185" s="663"/>
      <c r="KM185" s="444" t="s">
        <v>185</v>
      </c>
      <c r="KN185" s="460"/>
      <c r="KO185" s="443"/>
      <c r="KP185" s="444" t="s">
        <v>187</v>
      </c>
      <c r="KQ185" s="443"/>
      <c r="KR185" s="444" t="s">
        <v>183</v>
      </c>
      <c r="KS185" s="443"/>
      <c r="KT185" s="444" t="s">
        <v>184</v>
      </c>
      <c r="KU185" s="443"/>
      <c r="KV185" s="444" t="s">
        <v>185</v>
      </c>
      <c r="KW185" s="460"/>
      <c r="KX185" s="443"/>
      <c r="KY185" s="444" t="s">
        <v>187</v>
      </c>
      <c r="KZ185" s="443"/>
      <c r="LA185" s="444" t="s">
        <v>183</v>
      </c>
      <c r="LB185" s="443"/>
      <c r="LC185" s="444" t="s">
        <v>184</v>
      </c>
      <c r="LD185" s="443"/>
      <c r="LE185" s="444" t="s">
        <v>185</v>
      </c>
      <c r="LF185" s="460"/>
      <c r="LG185" s="443"/>
      <c r="LH185" s="444" t="s">
        <v>187</v>
      </c>
      <c r="LI185" s="443"/>
      <c r="LJ185" s="444" t="s">
        <v>183</v>
      </c>
      <c r="LK185" s="443"/>
      <c r="LL185" s="444" t="s">
        <v>184</v>
      </c>
      <c r="LM185" s="443"/>
      <c r="LN185" s="444" t="s">
        <v>185</v>
      </c>
      <c r="LO185" s="460"/>
      <c r="LP185" s="443"/>
      <c r="LQ185" s="444" t="s">
        <v>187</v>
      </c>
      <c r="LR185" s="443"/>
      <c r="LS185" s="444" t="s">
        <v>183</v>
      </c>
      <c r="LT185" s="24">
        <v>102.20000000000027</v>
      </c>
      <c r="LU185" s="444" t="s">
        <v>184</v>
      </c>
      <c r="LV185" s="24"/>
      <c r="LW185" s="444" t="s">
        <v>185</v>
      </c>
      <c r="LX185" s="460"/>
      <c r="LY185" s="443"/>
      <c r="LZ185" s="444" t="s">
        <v>187</v>
      </c>
      <c r="MA185" s="443"/>
      <c r="MB185" s="444" t="s">
        <v>183</v>
      </c>
      <c r="MC185" s="443"/>
      <c r="MD185" s="444" t="s">
        <v>184</v>
      </c>
      <c r="ME185" s="443"/>
      <c r="MF185" s="444" t="s">
        <v>185</v>
      </c>
      <c r="MG185" s="460"/>
      <c r="MH185" s="443"/>
      <c r="MI185" s="444" t="s">
        <v>187</v>
      </c>
      <c r="MJ185" s="443"/>
      <c r="MK185" s="444" t="s">
        <v>183</v>
      </c>
      <c r="ML185" s="24">
        <v>936.99999999999454</v>
      </c>
      <c r="MM185" s="444" t="s">
        <v>184</v>
      </c>
      <c r="MN185" s="24"/>
      <c r="MO185" s="444" t="s">
        <v>185</v>
      </c>
      <c r="MP185" s="460"/>
      <c r="MQ185" s="443"/>
      <c r="MR185" s="444" t="s">
        <v>187</v>
      </c>
      <c r="MS185" s="443"/>
      <c r="MT185" s="444" t="s">
        <v>183</v>
      </c>
      <c r="MU185" s="24">
        <v>154.50000000000728</v>
      </c>
      <c r="MV185" s="444" t="s">
        <v>184</v>
      </c>
      <c r="MW185" s="24"/>
      <c r="MX185" s="444" t="s">
        <v>185</v>
      </c>
      <c r="MY185" s="460"/>
      <c r="MZ185" s="443"/>
      <c r="NA185" s="444" t="s">
        <v>187</v>
      </c>
      <c r="NB185" s="443"/>
      <c r="NC185" s="444" t="s">
        <v>183</v>
      </c>
      <c r="ND185" s="443"/>
      <c r="NE185" s="444" t="s">
        <v>184</v>
      </c>
      <c r="NF185" s="24"/>
      <c r="NG185" s="444" t="s">
        <v>185</v>
      </c>
      <c r="NH185" s="460"/>
    </row>
    <row r="186" spans="1:372" ht="18">
      <c r="A186" s="110">
        <v>2020</v>
      </c>
      <c r="B186" s="59">
        <f>SUM(D186:AAP186)</f>
        <v>9394.6000000000149</v>
      </c>
      <c r="C186" s="460"/>
      <c r="D186" s="443"/>
      <c r="E186" s="286">
        <f>D185*0.25</f>
        <v>0</v>
      </c>
      <c r="F186" s="24"/>
      <c r="G186" s="286">
        <f>F185*0.5</f>
        <v>138.75</v>
      </c>
      <c r="H186" s="443"/>
      <c r="I186" s="286">
        <f>H185*0.75</f>
        <v>0</v>
      </c>
      <c r="J186" s="443"/>
      <c r="K186" s="286">
        <f>J185*1</f>
        <v>0</v>
      </c>
      <c r="L186" s="460"/>
      <c r="M186" s="443"/>
      <c r="N186" s="286">
        <f>M185*0.25</f>
        <v>0</v>
      </c>
      <c r="O186" s="443"/>
      <c r="P186" s="286">
        <f>O185*0.5</f>
        <v>27.5</v>
      </c>
      <c r="Q186" s="443"/>
      <c r="R186" s="286">
        <f>Q185*0.75</f>
        <v>0</v>
      </c>
      <c r="S186" s="443"/>
      <c r="T186" s="286">
        <f>S185*1</f>
        <v>0</v>
      </c>
      <c r="U186" s="460"/>
      <c r="V186" s="443"/>
      <c r="W186" s="286">
        <f>V185*0.25</f>
        <v>0</v>
      </c>
      <c r="X186" s="443"/>
      <c r="Y186" s="286">
        <f>X185*0.5</f>
        <v>283</v>
      </c>
      <c r="Z186" s="24"/>
      <c r="AA186" s="286">
        <f>Z185*0.75</f>
        <v>0</v>
      </c>
      <c r="AB186" s="24"/>
      <c r="AC186" s="286">
        <f t="shared" ref="AC186:AC217" si="168">AB185*1</f>
        <v>0</v>
      </c>
      <c r="AD186" s="460"/>
      <c r="AE186" s="443"/>
      <c r="AF186" s="286">
        <f>AE185*0.25</f>
        <v>0</v>
      </c>
      <c r="AG186" s="443"/>
      <c r="AH186" s="286">
        <f>AG185*0.5</f>
        <v>148.45000000000005</v>
      </c>
      <c r="AI186" s="443"/>
      <c r="AJ186" s="286">
        <f>AI185*0.75</f>
        <v>0</v>
      </c>
      <c r="AK186" s="443"/>
      <c r="AL186" s="286">
        <f t="shared" ref="AL186:AL217" si="169">AK185*1</f>
        <v>0</v>
      </c>
      <c r="AM186" s="460"/>
      <c r="AN186" s="443"/>
      <c r="AO186" s="286">
        <f>AN185*0.25</f>
        <v>0</v>
      </c>
      <c r="AP186" s="443"/>
      <c r="AQ186" s="286">
        <f>AP185*0.5</f>
        <v>0</v>
      </c>
      <c r="AR186" s="443"/>
      <c r="AS186" s="286">
        <f>AR185*0.75</f>
        <v>148.3499999999998</v>
      </c>
      <c r="AT186" s="443"/>
      <c r="AU186" s="286">
        <f>AT185*1</f>
        <v>0</v>
      </c>
      <c r="AV186" s="460"/>
      <c r="AW186" s="443"/>
      <c r="AX186" s="286">
        <f>AW185*0.25</f>
        <v>0</v>
      </c>
      <c r="AY186" s="443"/>
      <c r="AZ186" s="286">
        <f>AY185*0.5</f>
        <v>0</v>
      </c>
      <c r="BB186" s="286">
        <f>BA185*0.75</f>
        <v>241.94999999999993</v>
      </c>
      <c r="BC186" s="24"/>
      <c r="BD186" s="286">
        <f>BC185*1</f>
        <v>0</v>
      </c>
      <c r="BE186" s="460"/>
      <c r="BF186" s="443"/>
      <c r="BG186" s="286">
        <f>BF185*0.25</f>
        <v>0</v>
      </c>
      <c r="BH186" s="443"/>
      <c r="BI186" s="286">
        <f>BH185*0.5</f>
        <v>0</v>
      </c>
      <c r="BJ186" s="443"/>
      <c r="BK186" s="286">
        <f>BJ185*0.75</f>
        <v>295.50000000000068</v>
      </c>
      <c r="BL186" s="443"/>
      <c r="BM186" s="286">
        <f>BL185*1</f>
        <v>0</v>
      </c>
      <c r="BN186" s="460"/>
      <c r="BO186" s="443"/>
      <c r="BP186" s="286">
        <f>BO185*0.25</f>
        <v>0</v>
      </c>
      <c r="BQ186" s="443"/>
      <c r="BR186" s="286">
        <f>BQ185*0.5</f>
        <v>0</v>
      </c>
      <c r="BS186" s="443"/>
      <c r="BT186" s="286">
        <f>BS185*0.75</f>
        <v>248.7750000000002</v>
      </c>
      <c r="BU186" s="443"/>
      <c r="BV186" s="286">
        <f>BU185*1</f>
        <v>0</v>
      </c>
      <c r="BW186" s="460"/>
      <c r="BX186" s="443"/>
      <c r="BY186" s="286">
        <f>BX185*0.25</f>
        <v>0</v>
      </c>
      <c r="BZ186" s="443"/>
      <c r="CA186" s="286">
        <f>BZ185*0.5</f>
        <v>0</v>
      </c>
      <c r="CB186" s="443"/>
      <c r="CC186" s="286">
        <f>CB185*0.75</f>
        <v>100.80000000000246</v>
      </c>
      <c r="CD186" s="443"/>
      <c r="CE186" s="286">
        <f>CD185*1</f>
        <v>0</v>
      </c>
      <c r="CF186" s="460"/>
      <c r="CG186" s="443"/>
      <c r="CH186" s="286">
        <f>CG185*0.25</f>
        <v>0</v>
      </c>
      <c r="CI186" s="443"/>
      <c r="CJ186" s="286">
        <f>CI185*0.5</f>
        <v>0</v>
      </c>
      <c r="CK186" s="443"/>
      <c r="CL186" s="286">
        <f>CK185*0.75</f>
        <v>0</v>
      </c>
      <c r="CM186" s="443"/>
      <c r="CN186" s="286">
        <f>CM185*1</f>
        <v>0</v>
      </c>
      <c r="CO186" s="460"/>
      <c r="CP186" s="443"/>
      <c r="CQ186" s="286">
        <f>CP185*0.25</f>
        <v>0</v>
      </c>
      <c r="CR186" s="443"/>
      <c r="CS186" s="286">
        <f>CR185*0.5</f>
        <v>0</v>
      </c>
      <c r="CT186" s="443"/>
      <c r="CU186" s="286">
        <f>CT185*0.75</f>
        <v>0</v>
      </c>
      <c r="CV186" s="443"/>
      <c r="CW186" s="286">
        <f>CV185*1</f>
        <v>0</v>
      </c>
      <c r="CX186" s="460"/>
      <c r="CY186" s="443"/>
      <c r="CZ186" s="286">
        <f>CY185*0.25</f>
        <v>0</v>
      </c>
      <c r="DA186" s="443"/>
      <c r="DB186" s="286">
        <f>DA185*0.5</f>
        <v>0</v>
      </c>
      <c r="DC186" s="443"/>
      <c r="DD186" s="286">
        <f>DC185*0.75</f>
        <v>109.42499999999973</v>
      </c>
      <c r="DE186" s="443"/>
      <c r="DF186" s="286">
        <f>DE185*1</f>
        <v>0</v>
      </c>
      <c r="DG186" s="460"/>
      <c r="DH186" s="443"/>
      <c r="DI186" s="286">
        <f>DH185*0.25</f>
        <v>0</v>
      </c>
      <c r="DJ186" s="443"/>
      <c r="DK186" s="286">
        <f>DJ185*0.5</f>
        <v>0</v>
      </c>
      <c r="DL186" s="443"/>
      <c r="DM186" s="286">
        <f>DL185*0.75</f>
        <v>0</v>
      </c>
      <c r="DN186" s="443"/>
      <c r="DO186" s="286">
        <f>DN185*1</f>
        <v>0</v>
      </c>
      <c r="DP186" s="460"/>
      <c r="DQ186" s="443"/>
      <c r="DR186" s="286">
        <f>DQ185*0.25</f>
        <v>0</v>
      </c>
      <c r="DS186" s="443"/>
      <c r="DT186" s="286">
        <f>DS185*0.5</f>
        <v>0</v>
      </c>
      <c r="DU186" s="24"/>
      <c r="DV186" s="286">
        <f>DU185*0.75</f>
        <v>83.550000000002456</v>
      </c>
      <c r="DW186" s="24"/>
      <c r="DX186" s="286">
        <f>DW185*1</f>
        <v>0</v>
      </c>
      <c r="DY186" s="460"/>
      <c r="DZ186" s="443"/>
      <c r="EA186" s="286">
        <f>DZ185*0.25</f>
        <v>0</v>
      </c>
      <c r="EB186" s="443"/>
      <c r="EC186" s="286">
        <f>EB185*0.5</f>
        <v>0</v>
      </c>
      <c r="ED186" s="443"/>
      <c r="EE186" s="286">
        <f>ED185*0.75</f>
        <v>0</v>
      </c>
      <c r="EF186" s="443"/>
      <c r="EG186" s="286">
        <f>EF185*1</f>
        <v>0</v>
      </c>
      <c r="EH186" s="460"/>
      <c r="EI186" s="443"/>
      <c r="EJ186" s="286">
        <f>EI185*0.25</f>
        <v>0</v>
      </c>
      <c r="EK186" s="443"/>
      <c r="EL186" s="286">
        <f>EK185*0.5</f>
        <v>0</v>
      </c>
      <c r="EM186" s="443"/>
      <c r="EN186" s="286">
        <f>EM185*0.75</f>
        <v>0</v>
      </c>
      <c r="EO186" s="443"/>
      <c r="EP186" s="286">
        <f>EO185*1</f>
        <v>0</v>
      </c>
      <c r="EQ186" s="460"/>
      <c r="ER186" s="443"/>
      <c r="ES186" s="286">
        <f>ER185*0.25</f>
        <v>0</v>
      </c>
      <c r="ET186" s="443"/>
      <c r="EU186" s="286">
        <f>ET185*0.5</f>
        <v>0</v>
      </c>
      <c r="EV186" s="443"/>
      <c r="EW186" s="286">
        <f>EV185*0.75</f>
        <v>0</v>
      </c>
      <c r="EX186" s="443"/>
      <c r="EY186" s="286">
        <f>EX185*1</f>
        <v>0</v>
      </c>
      <c r="EZ186" s="460"/>
      <c r="FA186" s="443"/>
      <c r="FB186" s="286">
        <f>FA185*0.25</f>
        <v>0</v>
      </c>
      <c r="FC186" s="443"/>
      <c r="FD186" s="286">
        <f>FC185*0.5</f>
        <v>0</v>
      </c>
      <c r="FE186" s="443"/>
      <c r="FF186" s="286">
        <f>FE185*0.75</f>
        <v>253.34999999999809</v>
      </c>
      <c r="FG186" s="443"/>
      <c r="FH186" s="286">
        <f>FG185*1</f>
        <v>0</v>
      </c>
      <c r="FI186" s="460"/>
      <c r="FJ186" s="443"/>
      <c r="FK186" s="286">
        <f>FJ185*0.25</f>
        <v>0</v>
      </c>
      <c r="FL186" s="443"/>
      <c r="FM186" s="286">
        <f>FL185*0.5</f>
        <v>0</v>
      </c>
      <c r="FN186" s="443"/>
      <c r="FO186" s="286">
        <f>FN185*0.75</f>
        <v>463.79999999999973</v>
      </c>
      <c r="FP186" s="443"/>
      <c r="FQ186" s="286">
        <f>FP185*1</f>
        <v>0</v>
      </c>
      <c r="FR186" s="460"/>
      <c r="FS186" s="443"/>
      <c r="FT186" s="286">
        <f>FS185*0.25</f>
        <v>0</v>
      </c>
      <c r="FU186" s="443"/>
      <c r="FV186" s="286">
        <f>FU185*0.5</f>
        <v>0</v>
      </c>
      <c r="FW186" s="443"/>
      <c r="FX186" s="286">
        <f>FW185*0.75</f>
        <v>0</v>
      </c>
      <c r="FY186" s="443"/>
      <c r="FZ186" s="286">
        <f>FY185*1</f>
        <v>0</v>
      </c>
      <c r="GA186" s="460"/>
      <c r="GB186" s="443"/>
      <c r="GC186" s="286">
        <f>GB185*0.25</f>
        <v>0</v>
      </c>
      <c r="GD186" s="443"/>
      <c r="GE186" s="286">
        <f>GD185*0.5</f>
        <v>0</v>
      </c>
      <c r="GF186" s="443"/>
      <c r="GG186" s="286">
        <f>GF185*0.75</f>
        <v>0</v>
      </c>
      <c r="GH186" s="443"/>
      <c r="GI186" s="286">
        <f>GH185*1</f>
        <v>0</v>
      </c>
      <c r="GJ186" s="460"/>
      <c r="GK186" s="443"/>
      <c r="GL186" s="286">
        <f>GK185*0.25</f>
        <v>0</v>
      </c>
      <c r="GM186" s="443"/>
      <c r="GN186" s="286">
        <f>GM185*0.5</f>
        <v>0</v>
      </c>
      <c r="GO186" s="443"/>
      <c r="GP186" s="286">
        <f>GO185*0.75</f>
        <v>197.92500000000382</v>
      </c>
      <c r="GQ186" s="443"/>
      <c r="GR186" s="286">
        <f>GQ185*1</f>
        <v>0</v>
      </c>
      <c r="GS186" s="460"/>
      <c r="GT186" s="443"/>
      <c r="GU186" s="286">
        <f>GT185*0.25</f>
        <v>0</v>
      </c>
      <c r="GV186" s="443"/>
      <c r="GW186" s="286">
        <f>GV185*0.5</f>
        <v>0</v>
      </c>
      <c r="GX186" s="443"/>
      <c r="GY186" s="286">
        <f>GX185*0.75</f>
        <v>0</v>
      </c>
      <c r="GZ186" s="443"/>
      <c r="HA186" s="286">
        <f>GZ185*1</f>
        <v>0</v>
      </c>
      <c r="HB186" s="460"/>
      <c r="HC186" s="443"/>
      <c r="HD186" s="286">
        <f>HC185*0.25</f>
        <v>0</v>
      </c>
      <c r="HE186" s="443"/>
      <c r="HF186" s="286">
        <f>HE185*0.5</f>
        <v>0</v>
      </c>
      <c r="HG186" s="443"/>
      <c r="HH186" s="286">
        <f>HG185*0.75</f>
        <v>569.10000000000014</v>
      </c>
      <c r="HI186" s="443"/>
      <c r="HJ186" s="286">
        <f>HI185*1</f>
        <v>0</v>
      </c>
      <c r="HK186" s="460"/>
      <c r="HL186" s="443"/>
      <c r="HM186" s="286">
        <f>HL185*0.25</f>
        <v>0</v>
      </c>
      <c r="HN186" s="443"/>
      <c r="HO186" s="286">
        <f>HN185*0.5</f>
        <v>0</v>
      </c>
      <c r="HP186" s="443"/>
      <c r="HQ186" s="286">
        <f>HP185*0.75</f>
        <v>0</v>
      </c>
      <c r="HR186" s="443"/>
      <c r="HS186" s="286">
        <f>HR185*1</f>
        <v>0</v>
      </c>
      <c r="HT186" s="460"/>
      <c r="HU186" s="443"/>
      <c r="HV186" s="286">
        <f>HU185*0.25</f>
        <v>0</v>
      </c>
      <c r="HW186" s="443"/>
      <c r="HX186" s="286">
        <f>HW185*0.5</f>
        <v>0</v>
      </c>
      <c r="HY186" s="443"/>
      <c r="HZ186" s="286">
        <f>HY185*0.75</f>
        <v>2955.0749999999989</v>
      </c>
      <c r="IA186" s="443"/>
      <c r="IB186" s="286">
        <f>IA185*1</f>
        <v>0</v>
      </c>
      <c r="IC186" s="460"/>
      <c r="ID186" s="443"/>
      <c r="IE186" s="286">
        <f>ID185*0.25</f>
        <v>0</v>
      </c>
      <c r="IF186" s="443"/>
      <c r="IG186" s="286">
        <f>IF185*0.5</f>
        <v>0</v>
      </c>
      <c r="IH186" s="443"/>
      <c r="II186" s="286">
        <f>IH185*0.75</f>
        <v>0</v>
      </c>
      <c r="IJ186" s="443"/>
      <c r="IK186" s="286">
        <f>IJ185*1</f>
        <v>0</v>
      </c>
      <c r="IL186" s="460"/>
      <c r="IM186" s="443"/>
      <c r="IN186" s="286">
        <f>IM185*0.25</f>
        <v>0</v>
      </c>
      <c r="IO186" s="443"/>
      <c r="IP186" s="286">
        <f>IO185*0.5</f>
        <v>0</v>
      </c>
      <c r="IQ186" s="443"/>
      <c r="IR186" s="286">
        <f>IQ185*0.75</f>
        <v>0</v>
      </c>
      <c r="IS186" s="443"/>
      <c r="IT186" s="286">
        <f>IS185*1</f>
        <v>0</v>
      </c>
      <c r="IU186" s="460"/>
      <c r="IV186" s="443"/>
      <c r="IW186" s="286">
        <f>IV185*0.25</f>
        <v>0</v>
      </c>
      <c r="IX186" s="443"/>
      <c r="IY186" s="286">
        <f>IX185*0.5</f>
        <v>0</v>
      </c>
      <c r="IZ186" s="443"/>
      <c r="JA186" s="286">
        <f>IZ185*0.75</f>
        <v>210.07499999999993</v>
      </c>
      <c r="JB186" s="443"/>
      <c r="JC186" s="286">
        <f>JB185*1</f>
        <v>0</v>
      </c>
      <c r="JD186" s="460"/>
      <c r="JE186" s="443"/>
      <c r="JF186" s="286">
        <f>JE185*0.25</f>
        <v>0</v>
      </c>
      <c r="JG186" s="443"/>
      <c r="JH186" s="286">
        <f>JG185*0.5</f>
        <v>0</v>
      </c>
      <c r="JI186" s="443"/>
      <c r="JJ186" s="286">
        <f>JI185*0.75</f>
        <v>202.35000000000082</v>
      </c>
      <c r="JK186" s="443"/>
      <c r="JL186" s="286">
        <f>JK185*1</f>
        <v>0</v>
      </c>
      <c r="JM186" s="460"/>
      <c r="JN186" s="443"/>
      <c r="JO186" s="286">
        <f>JN185*0.25</f>
        <v>0</v>
      </c>
      <c r="JP186" s="443"/>
      <c r="JQ186" s="286">
        <f>JP185*0.5</f>
        <v>0</v>
      </c>
      <c r="JR186" s="443"/>
      <c r="JS186" s="286">
        <f>JR185*0.75</f>
        <v>0</v>
      </c>
      <c r="JT186" s="443"/>
      <c r="JU186" s="286">
        <f>JT185*1</f>
        <v>0</v>
      </c>
      <c r="JV186" s="460"/>
      <c r="JW186" s="443"/>
      <c r="JX186" s="286">
        <f>JW185*0.25</f>
        <v>0</v>
      </c>
      <c r="JY186" s="443"/>
      <c r="JZ186" s="286">
        <f>JY185*0.5</f>
        <v>0</v>
      </c>
      <c r="KA186" s="443"/>
      <c r="KB186" s="286">
        <f>KA185*0.75</f>
        <v>1796.8500000000076</v>
      </c>
      <c r="KC186" s="443"/>
      <c r="KD186" s="286">
        <f t="shared" ref="KD186" si="170">KC185*1</f>
        <v>0</v>
      </c>
      <c r="KE186" s="460"/>
      <c r="KF186" s="443"/>
      <c r="KG186" s="286">
        <f>KF185*0.25</f>
        <v>0</v>
      </c>
      <c r="KH186" s="443"/>
      <c r="KI186" s="286">
        <f>KH185*0.5</f>
        <v>0</v>
      </c>
      <c r="KJ186" s="443"/>
      <c r="KK186" s="286">
        <f>KJ185*0.75</f>
        <v>24.750000000000682</v>
      </c>
      <c r="KL186" s="443"/>
      <c r="KM186" s="286">
        <f>KL185*1</f>
        <v>0</v>
      </c>
      <c r="KN186" s="460"/>
      <c r="KO186" s="443"/>
      <c r="KP186" s="286">
        <f>KO185*0.25</f>
        <v>0</v>
      </c>
      <c r="KQ186" s="443"/>
      <c r="KR186" s="286">
        <f>KQ185*0.5</f>
        <v>0</v>
      </c>
      <c r="KS186" s="443"/>
      <c r="KT186" s="286">
        <f>KS185*0.75</f>
        <v>0</v>
      </c>
      <c r="KU186" s="443"/>
      <c r="KV186" s="286">
        <f>KU185*1</f>
        <v>0</v>
      </c>
      <c r="KW186" s="460"/>
      <c r="KX186" s="443"/>
      <c r="KY186" s="286">
        <f>KX185*0.25</f>
        <v>0</v>
      </c>
      <c r="KZ186" s="443"/>
      <c r="LA186" s="286">
        <f>KZ185*0.5</f>
        <v>0</v>
      </c>
      <c r="LB186" s="443"/>
      <c r="LC186" s="286">
        <f>LB185*0.75</f>
        <v>0</v>
      </c>
      <c r="LD186" s="443"/>
      <c r="LE186" s="286">
        <f>LD185*1</f>
        <v>0</v>
      </c>
      <c r="LF186" s="460"/>
      <c r="LG186" s="443"/>
      <c r="LH186" s="286">
        <f>LG185*0.25</f>
        <v>0</v>
      </c>
      <c r="LI186" s="443"/>
      <c r="LJ186" s="286">
        <f>LI185*0.5</f>
        <v>0</v>
      </c>
      <c r="LK186" s="443"/>
      <c r="LL186" s="286">
        <f>LK185*0.75</f>
        <v>0</v>
      </c>
      <c r="LM186" s="443"/>
      <c r="LN186" s="286">
        <f>LM185*1</f>
        <v>0</v>
      </c>
      <c r="LO186" s="460"/>
      <c r="LP186" s="443"/>
      <c r="LQ186" s="286">
        <f>LP185*0.25</f>
        <v>0</v>
      </c>
      <c r="LR186" s="443"/>
      <c r="LS186" s="286">
        <f>LR185*0.5</f>
        <v>0</v>
      </c>
      <c r="LT186" s="443"/>
      <c r="LU186" s="286">
        <f>LT185*0.75</f>
        <v>76.650000000000205</v>
      </c>
      <c r="LV186" s="443"/>
      <c r="LW186" s="286">
        <f>LV185*1</f>
        <v>0</v>
      </c>
      <c r="LX186" s="460"/>
      <c r="LY186" s="443"/>
      <c r="LZ186" s="286">
        <f>LY185*0.25</f>
        <v>0</v>
      </c>
      <c r="MA186" s="443"/>
      <c r="MB186" s="286">
        <f>MA185*0.5</f>
        <v>0</v>
      </c>
      <c r="MC186" s="443"/>
      <c r="MD186" s="286">
        <f>MC185*0.75</f>
        <v>0</v>
      </c>
      <c r="ME186" s="443"/>
      <c r="MF186" s="286">
        <f>ME185*1</f>
        <v>0</v>
      </c>
      <c r="MG186" s="460"/>
      <c r="MH186" s="443"/>
      <c r="MI186" s="286">
        <f>MH185*0.25</f>
        <v>0</v>
      </c>
      <c r="MJ186" s="443"/>
      <c r="MK186" s="286">
        <f>MJ185*0.5</f>
        <v>0</v>
      </c>
      <c r="ML186" s="443"/>
      <c r="MM186" s="286">
        <f>ML185*0.75</f>
        <v>702.74999999999591</v>
      </c>
      <c r="MN186" s="443"/>
      <c r="MO186" s="286">
        <f>MN185*1</f>
        <v>0</v>
      </c>
      <c r="MP186" s="460"/>
      <c r="MQ186" s="443"/>
      <c r="MR186" s="286">
        <f>MQ185*0.25</f>
        <v>0</v>
      </c>
      <c r="MS186" s="443"/>
      <c r="MT186" s="286">
        <f>MS185*0.5</f>
        <v>0</v>
      </c>
      <c r="MU186" s="443"/>
      <c r="MV186" s="286">
        <f>MU185*0.75</f>
        <v>115.87500000000546</v>
      </c>
      <c r="MW186" s="443"/>
      <c r="MX186" s="286">
        <f>MW185*1</f>
        <v>0</v>
      </c>
      <c r="MY186" s="460"/>
      <c r="MZ186" s="443"/>
      <c r="NA186" s="286">
        <f>MZ185*0.25</f>
        <v>0</v>
      </c>
      <c r="NB186" s="443"/>
      <c r="NC186" s="286">
        <f>NB185*0.5</f>
        <v>0</v>
      </c>
      <c r="ND186" s="443"/>
      <c r="NE186" s="286">
        <f>ND185*0.75</f>
        <v>0</v>
      </c>
      <c r="NF186" s="443"/>
      <c r="NG186" s="286">
        <f>NF185*1</f>
        <v>0</v>
      </c>
      <c r="NH186" s="460"/>
    </row>
    <row r="187" spans="1:372" s="50" customFormat="1" ht="15">
      <c r="A187" s="253"/>
      <c r="B187" s="254"/>
      <c r="C187" s="255"/>
      <c r="D187" s="305"/>
      <c r="E187" s="355"/>
      <c r="F187" s="178"/>
      <c r="G187" s="305"/>
      <c r="H187" s="305"/>
      <c r="I187" s="305"/>
      <c r="J187" s="305"/>
      <c r="K187" s="305"/>
      <c r="L187" s="255"/>
      <c r="M187" s="305"/>
      <c r="N187" s="355"/>
      <c r="O187" s="305"/>
      <c r="P187" s="305"/>
      <c r="Q187" s="305"/>
      <c r="R187" s="305"/>
      <c r="S187" s="305"/>
      <c r="T187" s="305"/>
      <c r="U187" s="255"/>
      <c r="V187" s="305"/>
      <c r="W187" s="355"/>
      <c r="X187" s="305"/>
      <c r="Y187" s="305"/>
      <c r="Z187" s="178"/>
      <c r="AA187" s="305"/>
      <c r="AB187" s="178"/>
      <c r="AC187" s="48"/>
      <c r="AD187" s="255"/>
      <c r="AE187" s="305"/>
      <c r="AF187" s="355"/>
      <c r="AG187" s="305"/>
      <c r="AH187" s="305"/>
      <c r="AI187" s="305"/>
      <c r="AJ187" s="305"/>
      <c r="AK187" s="305"/>
      <c r="AL187" s="48"/>
      <c r="AM187" s="255"/>
      <c r="AN187" s="305"/>
      <c r="AO187" s="355"/>
      <c r="AP187" s="305"/>
      <c r="AQ187" s="305"/>
      <c r="AR187" s="305"/>
      <c r="AS187" s="305"/>
      <c r="AT187" s="305"/>
      <c r="AU187" s="48"/>
      <c r="AV187" s="255"/>
      <c r="AW187" s="305"/>
      <c r="AX187" s="355"/>
      <c r="AY187" s="305"/>
      <c r="AZ187" s="305"/>
      <c r="BA187" s="305"/>
      <c r="BB187" s="305"/>
      <c r="BC187" s="305"/>
      <c r="BD187" s="48"/>
      <c r="BE187" s="255"/>
      <c r="BF187" s="305"/>
      <c r="BG187" s="355"/>
      <c r="BH187" s="305"/>
      <c r="BI187" s="305"/>
      <c r="BJ187" s="305"/>
      <c r="BK187" s="305"/>
      <c r="BL187" s="305"/>
      <c r="BM187" s="48"/>
      <c r="BN187" s="255"/>
      <c r="BO187" s="305"/>
      <c r="BP187" s="355"/>
      <c r="BQ187" s="305"/>
      <c r="BR187" s="305"/>
      <c r="BS187" s="305"/>
      <c r="BT187" s="305"/>
      <c r="BU187" s="305"/>
      <c r="BV187" s="48"/>
      <c r="BW187" s="255"/>
      <c r="BX187" s="305"/>
      <c r="BY187" s="355"/>
      <c r="BZ187" s="305"/>
      <c r="CA187" s="305"/>
      <c r="CB187" s="305"/>
      <c r="CC187" s="305"/>
      <c r="CD187" s="305"/>
      <c r="CE187" s="48"/>
      <c r="CF187" s="255"/>
      <c r="CG187" s="305"/>
      <c r="CH187" s="355"/>
      <c r="CI187" s="305"/>
      <c r="CJ187" s="305"/>
      <c r="CK187" s="305"/>
      <c r="CL187" s="305"/>
      <c r="CM187" s="305"/>
      <c r="CN187" s="48"/>
      <c r="CO187" s="255"/>
      <c r="CP187" s="305"/>
      <c r="CQ187" s="355"/>
      <c r="CR187" s="305"/>
      <c r="CS187" s="305"/>
      <c r="CT187" s="305"/>
      <c r="CU187" s="305"/>
      <c r="CV187" s="305"/>
      <c r="CW187" s="48"/>
      <c r="CX187" s="255"/>
      <c r="CY187" s="305"/>
      <c r="CZ187" s="355"/>
      <c r="DA187" s="305"/>
      <c r="DB187" s="305"/>
      <c r="DC187" s="305"/>
      <c r="DD187" s="305"/>
      <c r="DE187" s="305"/>
      <c r="DF187" s="48"/>
      <c r="DG187" s="255"/>
      <c r="DH187" s="305"/>
      <c r="DI187" s="355"/>
      <c r="DJ187" s="305"/>
      <c r="DK187" s="305"/>
      <c r="DL187" s="305"/>
      <c r="DM187" s="305"/>
      <c r="DN187" s="305"/>
      <c r="DO187" s="48"/>
      <c r="DP187" s="255"/>
      <c r="DQ187" s="305"/>
      <c r="DR187" s="355"/>
      <c r="DS187" s="305"/>
      <c r="DT187" s="305"/>
      <c r="DU187" s="178"/>
      <c r="DV187" s="305"/>
      <c r="DW187" s="178"/>
      <c r="DX187" s="48"/>
      <c r="DY187" s="255"/>
      <c r="DZ187" s="305"/>
      <c r="EA187" s="355"/>
      <c r="EB187" s="305"/>
      <c r="EC187" s="305"/>
      <c r="ED187" s="305"/>
      <c r="EE187" s="305"/>
      <c r="EF187" s="305"/>
      <c r="EG187" s="48"/>
      <c r="EH187" s="255"/>
      <c r="EI187" s="305"/>
      <c r="EJ187" s="355"/>
      <c r="EK187" s="305"/>
      <c r="EL187" s="305"/>
      <c r="EM187" s="305"/>
      <c r="EN187" s="305"/>
      <c r="EO187" s="305"/>
      <c r="EP187" s="48"/>
      <c r="EQ187" s="255"/>
      <c r="ER187" s="305"/>
      <c r="ES187" s="355"/>
      <c r="ET187" s="305"/>
      <c r="EU187" s="305"/>
      <c r="EV187" s="305"/>
      <c r="EW187" s="305"/>
      <c r="EX187" s="305"/>
      <c r="EY187" s="48"/>
      <c r="EZ187" s="255"/>
      <c r="FA187" s="305"/>
      <c r="FB187" s="355"/>
      <c r="FC187" s="305"/>
      <c r="FD187" s="305"/>
      <c r="FE187" s="305"/>
      <c r="FF187" s="305"/>
      <c r="FG187" s="305"/>
      <c r="FH187" s="48"/>
      <c r="FI187" s="255"/>
      <c r="FJ187" s="305"/>
      <c r="FK187" s="355"/>
      <c r="FL187" s="305"/>
      <c r="FM187" s="305"/>
      <c r="FN187" s="305"/>
      <c r="FO187" s="305"/>
      <c r="FP187" s="305"/>
      <c r="FQ187" s="48"/>
      <c r="FR187" s="255"/>
      <c r="FS187" s="305"/>
      <c r="FT187" s="355"/>
      <c r="FU187" s="305"/>
      <c r="FV187" s="305"/>
      <c r="FW187" s="305"/>
      <c r="FX187" s="305"/>
      <c r="FY187" s="305"/>
      <c r="FZ187" s="48"/>
      <c r="GA187" s="255"/>
      <c r="GB187" s="305"/>
      <c r="GC187" s="355"/>
      <c r="GD187" s="305"/>
      <c r="GE187" s="305"/>
      <c r="GF187" s="305"/>
      <c r="GG187" s="305"/>
      <c r="GH187" s="305"/>
      <c r="GI187" s="48"/>
      <c r="GJ187" s="255"/>
      <c r="GK187" s="305"/>
      <c r="GL187" s="355"/>
      <c r="GM187" s="305"/>
      <c r="GN187" s="305"/>
      <c r="GO187" s="305"/>
      <c r="GP187" s="305"/>
      <c r="GQ187" s="305"/>
      <c r="GR187" s="48"/>
      <c r="GS187" s="255"/>
      <c r="GT187" s="305"/>
      <c r="GU187" s="355"/>
      <c r="GV187" s="305"/>
      <c r="GW187" s="305"/>
      <c r="GX187" s="305"/>
      <c r="GY187" s="305"/>
      <c r="GZ187" s="305"/>
      <c r="HA187" s="305"/>
      <c r="HB187" s="255"/>
      <c r="HC187" s="305"/>
      <c r="HD187" s="355"/>
      <c r="HE187" s="305"/>
      <c r="HF187" s="305"/>
      <c r="HG187" s="305"/>
      <c r="HH187" s="305"/>
      <c r="HI187" s="305"/>
      <c r="HJ187" s="48"/>
      <c r="HK187" s="255"/>
      <c r="HL187" s="305"/>
      <c r="HM187" s="355"/>
      <c r="HN187" s="305"/>
      <c r="HO187" s="305"/>
      <c r="HP187" s="305"/>
      <c r="HQ187" s="305"/>
      <c r="HR187" s="305"/>
      <c r="HS187" s="48"/>
      <c r="HT187" s="255"/>
      <c r="HU187" s="305"/>
      <c r="HV187" s="355"/>
      <c r="HW187" s="305"/>
      <c r="HX187" s="305"/>
      <c r="HY187" s="305"/>
      <c r="HZ187" s="305"/>
      <c r="IA187" s="305"/>
      <c r="IB187" s="48"/>
      <c r="IC187" s="255"/>
      <c r="ID187" s="305"/>
      <c r="IE187" s="355"/>
      <c r="IF187" s="305"/>
      <c r="IG187" s="305"/>
      <c r="IH187" s="305"/>
      <c r="II187" s="305"/>
      <c r="IJ187" s="305"/>
      <c r="IK187" s="305"/>
      <c r="IL187" s="255"/>
      <c r="IM187" s="305"/>
      <c r="IN187" s="355"/>
      <c r="IO187" s="305"/>
      <c r="IP187" s="305"/>
      <c r="IQ187" s="305"/>
      <c r="IR187" s="305"/>
      <c r="IS187" s="305"/>
      <c r="IT187" s="48"/>
      <c r="IU187" s="255"/>
      <c r="IV187" s="305"/>
      <c r="IW187" s="355"/>
      <c r="IX187" s="305"/>
      <c r="IY187" s="305"/>
      <c r="IZ187" s="305"/>
      <c r="JA187" s="305"/>
      <c r="JB187" s="305"/>
      <c r="JC187" s="48"/>
      <c r="JD187" s="255"/>
      <c r="JE187" s="305"/>
      <c r="JF187" s="355"/>
      <c r="JG187" s="305"/>
      <c r="JH187" s="305"/>
      <c r="JI187" s="305"/>
      <c r="JJ187" s="305"/>
      <c r="JK187" s="305"/>
      <c r="JL187" s="48"/>
      <c r="JM187" s="255"/>
      <c r="JN187" s="305"/>
      <c r="JO187" s="355"/>
      <c r="JP187" s="305"/>
      <c r="JQ187" s="305"/>
      <c r="JR187" s="305"/>
      <c r="JS187" s="305"/>
      <c r="JT187" s="305"/>
      <c r="JU187" s="305"/>
      <c r="JV187" s="255"/>
      <c r="JW187" s="305"/>
      <c r="JX187" s="355"/>
      <c r="JY187" s="305"/>
      <c r="JZ187" s="305"/>
      <c r="KA187" s="305"/>
      <c r="KB187" s="305"/>
      <c r="KC187" s="305"/>
      <c r="KD187" s="48"/>
      <c r="KE187" s="255"/>
      <c r="KF187" s="305"/>
      <c r="KG187" s="355"/>
      <c r="KH187" s="305"/>
      <c r="KI187" s="305"/>
      <c r="KJ187" s="305"/>
      <c r="KK187" s="305"/>
      <c r="KL187" s="305"/>
      <c r="KM187" s="48"/>
      <c r="KN187" s="255"/>
      <c r="KO187" s="305"/>
      <c r="KP187" s="355"/>
      <c r="KQ187" s="305"/>
      <c r="KR187" s="305"/>
      <c r="KS187" s="305"/>
      <c r="KT187" s="305"/>
      <c r="KU187" s="305"/>
      <c r="KV187" s="305"/>
      <c r="KW187" s="255"/>
      <c r="KX187" s="305"/>
      <c r="KY187" s="355"/>
      <c r="KZ187" s="305"/>
      <c r="LA187" s="305"/>
      <c r="LB187" s="305"/>
      <c r="LC187" s="305"/>
      <c r="LD187" s="305"/>
      <c r="LE187" s="305"/>
      <c r="LF187" s="255"/>
      <c r="LG187" s="305"/>
      <c r="LH187" s="355"/>
      <c r="LI187" s="305"/>
      <c r="LJ187" s="305"/>
      <c r="LK187" s="305"/>
      <c r="LL187" s="305"/>
      <c r="LM187" s="305"/>
      <c r="LN187" s="48"/>
      <c r="LO187" s="255"/>
      <c r="LP187" s="305"/>
      <c r="LQ187" s="355"/>
      <c r="LR187" s="305"/>
      <c r="LS187" s="305"/>
      <c r="LT187" s="305"/>
      <c r="LU187" s="305"/>
      <c r="LV187" s="305"/>
      <c r="LW187" s="48"/>
      <c r="LX187" s="255"/>
      <c r="LY187" s="305"/>
      <c r="LZ187" s="355"/>
      <c r="MA187" s="305"/>
      <c r="MB187" s="305"/>
      <c r="MC187" s="305"/>
      <c r="MD187" s="305"/>
      <c r="ME187" s="305"/>
      <c r="MF187" s="305"/>
      <c r="MG187" s="255"/>
      <c r="MH187" s="305"/>
      <c r="MI187" s="355"/>
      <c r="MJ187" s="305"/>
      <c r="MK187" s="305"/>
      <c r="ML187" s="305"/>
      <c r="MM187" s="305"/>
      <c r="MN187" s="305"/>
      <c r="MO187" s="48"/>
      <c r="MP187" s="255"/>
      <c r="MQ187" s="305"/>
      <c r="MR187" s="355"/>
      <c r="MS187" s="305"/>
      <c r="MT187" s="305"/>
      <c r="MU187" s="305"/>
      <c r="MV187" s="305"/>
      <c r="MW187" s="305"/>
      <c r="MX187" s="48"/>
      <c r="MY187" s="255"/>
      <c r="MZ187" s="305"/>
      <c r="NA187" s="355"/>
      <c r="NB187" s="305"/>
      <c r="NC187" s="305"/>
      <c r="ND187" s="305"/>
      <c r="NE187" s="305"/>
      <c r="NF187" s="305"/>
      <c r="NG187" s="48"/>
      <c r="NH187" s="255"/>
    </row>
    <row r="188" spans="1:372" ht="18">
      <c r="A188" s="538" t="s">
        <v>819</v>
      </c>
      <c r="B188" s="59"/>
      <c r="C188" s="460"/>
      <c r="D188" s="443">
        <v>444.3</v>
      </c>
      <c r="E188" s="444" t="s">
        <v>187</v>
      </c>
      <c r="F188" s="661">
        <v>303.39999999999998</v>
      </c>
      <c r="G188" s="444" t="s">
        <v>183</v>
      </c>
      <c r="H188" s="662"/>
      <c r="I188" s="444" t="s">
        <v>184</v>
      </c>
      <c r="J188" s="662"/>
      <c r="K188" s="444" t="s">
        <v>185</v>
      </c>
      <c r="L188" s="460"/>
      <c r="M188" s="443">
        <v>293.10000000000002</v>
      </c>
      <c r="N188" s="444" t="s">
        <v>187</v>
      </c>
      <c r="O188" s="24">
        <v>97</v>
      </c>
      <c r="P188" s="444" t="s">
        <v>183</v>
      </c>
      <c r="Q188" s="24"/>
      <c r="R188" s="444" t="s">
        <v>184</v>
      </c>
      <c r="S188" s="24"/>
      <c r="T188" s="444" t="s">
        <v>185</v>
      </c>
      <c r="U188" s="460"/>
      <c r="V188" s="24">
        <v>954.09999999999968</v>
      </c>
      <c r="W188" s="444" t="s">
        <v>187</v>
      </c>
      <c r="X188" s="24">
        <v>393.60000000000014</v>
      </c>
      <c r="Y188" s="444" t="s">
        <v>183</v>
      </c>
      <c r="Z188" s="24">
        <v>517.79999999999995</v>
      </c>
      <c r="AA188" s="444" t="s">
        <v>184</v>
      </c>
      <c r="AB188" s="722">
        <v>594.04999999999973</v>
      </c>
      <c r="AC188" s="444" t="s">
        <v>185</v>
      </c>
      <c r="AD188" s="460"/>
      <c r="AE188" s="24">
        <v>89.799999999999727</v>
      </c>
      <c r="AF188" s="444" t="s">
        <v>187</v>
      </c>
      <c r="AG188" s="24">
        <v>102.00000000000023</v>
      </c>
      <c r="AH188" s="444" t="s">
        <v>183</v>
      </c>
      <c r="AI188" s="24">
        <v>258.09999999999968</v>
      </c>
      <c r="AJ188" s="444" t="s">
        <v>184</v>
      </c>
      <c r="AK188" s="722">
        <v>328</v>
      </c>
      <c r="AL188" s="444" t="s">
        <v>185</v>
      </c>
      <c r="AM188" s="460"/>
      <c r="AN188" s="443"/>
      <c r="AO188" s="444" t="s">
        <v>187</v>
      </c>
      <c r="AP188" s="24">
        <v>129.99999999999955</v>
      </c>
      <c r="AQ188" s="444" t="s">
        <v>183</v>
      </c>
      <c r="AR188" s="24">
        <v>59.199999999999363</v>
      </c>
      <c r="AS188" s="444" t="s">
        <v>184</v>
      </c>
      <c r="AT188" s="444">
        <v>585.19999999999982</v>
      </c>
      <c r="AU188" s="444" t="s">
        <v>185</v>
      </c>
      <c r="AV188" s="460"/>
      <c r="AW188" s="24"/>
      <c r="AX188" s="444" t="s">
        <v>187</v>
      </c>
      <c r="AY188" s="24">
        <v>547.09999999999991</v>
      </c>
      <c r="AZ188" s="444" t="s">
        <v>183</v>
      </c>
      <c r="BA188" s="24">
        <v>489.19999999999982</v>
      </c>
      <c r="BB188" s="444" t="s">
        <v>184</v>
      </c>
      <c r="BC188" s="24">
        <v>713.69999999999891</v>
      </c>
      <c r="BD188" s="444" t="s">
        <v>185</v>
      </c>
      <c r="BE188" s="460"/>
      <c r="BF188" s="443"/>
      <c r="BG188" s="444" t="s">
        <v>187</v>
      </c>
      <c r="BH188" s="24">
        <v>674.44999999999891</v>
      </c>
      <c r="BI188" s="444" t="s">
        <v>183</v>
      </c>
      <c r="BJ188" s="24">
        <v>422.30000000000018</v>
      </c>
      <c r="BK188" s="444" t="s">
        <v>184</v>
      </c>
      <c r="BL188" s="24">
        <v>909.80000000000018</v>
      </c>
      <c r="BM188" s="444" t="s">
        <v>185</v>
      </c>
      <c r="BN188" s="460"/>
      <c r="BO188" s="443"/>
      <c r="BP188" s="444" t="s">
        <v>187</v>
      </c>
      <c r="BQ188" s="24">
        <v>450.55000000000018</v>
      </c>
      <c r="BR188" s="444" t="s">
        <v>183</v>
      </c>
      <c r="BS188" s="24">
        <v>361.19999999999936</v>
      </c>
      <c r="BT188" s="444" t="s">
        <v>184</v>
      </c>
      <c r="BU188" s="24">
        <v>526.99999999999955</v>
      </c>
      <c r="BV188" s="444" t="s">
        <v>185</v>
      </c>
      <c r="BW188" s="460"/>
      <c r="BX188" s="443"/>
      <c r="BY188" s="444" t="s">
        <v>187</v>
      </c>
      <c r="BZ188" s="443">
        <v>502</v>
      </c>
      <c r="CA188" s="444" t="s">
        <v>183</v>
      </c>
      <c r="CB188" s="663">
        <v>112.09999999999854</v>
      </c>
      <c r="CC188" s="444" t="s">
        <v>184</v>
      </c>
      <c r="CD188" s="24">
        <v>598.09999999999945</v>
      </c>
      <c r="CE188" s="444" t="s">
        <v>185</v>
      </c>
      <c r="CF188" s="460"/>
      <c r="CG188" s="443"/>
      <c r="CH188" s="444" t="s">
        <v>187</v>
      </c>
      <c r="CI188" s="24">
        <v>738.40000000000146</v>
      </c>
      <c r="CJ188" s="444" t="s">
        <v>183</v>
      </c>
      <c r="CK188" s="24"/>
      <c r="CL188" s="444" t="s">
        <v>184</v>
      </c>
      <c r="CM188" s="24">
        <v>354.29999999999654</v>
      </c>
      <c r="CN188" s="444" t="s">
        <v>185</v>
      </c>
      <c r="CO188" s="460"/>
      <c r="CP188" s="443"/>
      <c r="CQ188" s="444" t="s">
        <v>187</v>
      </c>
      <c r="CR188" s="24">
        <v>102.94999999999982</v>
      </c>
      <c r="CS188" s="444" t="s">
        <v>183</v>
      </c>
      <c r="CT188" s="24"/>
      <c r="CU188" s="444" t="s">
        <v>184</v>
      </c>
      <c r="CV188" s="24">
        <v>339.99999999999818</v>
      </c>
      <c r="CW188" s="444" t="s">
        <v>185</v>
      </c>
      <c r="CX188" s="460"/>
      <c r="CY188" s="443"/>
      <c r="CZ188" s="444" t="s">
        <v>187</v>
      </c>
      <c r="DA188" s="24">
        <v>215.60000000000218</v>
      </c>
      <c r="DB188" s="444" t="s">
        <v>183</v>
      </c>
      <c r="DC188" s="24">
        <v>140.09999999999673</v>
      </c>
      <c r="DD188" s="444" t="s">
        <v>184</v>
      </c>
      <c r="DE188" s="24">
        <v>382.79999999999745</v>
      </c>
      <c r="DF188" s="444" t="s">
        <v>185</v>
      </c>
      <c r="DG188" s="460"/>
      <c r="DH188" s="443"/>
      <c r="DI188" s="444" t="s">
        <v>187</v>
      </c>
      <c r="DJ188" s="24">
        <v>245.50000000000091</v>
      </c>
      <c r="DK188" s="444" t="s">
        <v>183</v>
      </c>
      <c r="DL188" s="24"/>
      <c r="DM188" s="444" t="s">
        <v>184</v>
      </c>
      <c r="DN188" s="24">
        <v>212.29999999999836</v>
      </c>
      <c r="DO188" s="444" t="s">
        <v>185</v>
      </c>
      <c r="DP188" s="460"/>
      <c r="DQ188" s="443"/>
      <c r="DR188" s="444" t="s">
        <v>187</v>
      </c>
      <c r="DS188" s="663">
        <v>345.00000000000091</v>
      </c>
      <c r="DT188" s="444" t="s">
        <v>183</v>
      </c>
      <c r="DU188" s="24">
        <v>340.399999999996</v>
      </c>
      <c r="DV188" s="444" t="s">
        <v>184</v>
      </c>
      <c r="DW188" s="24">
        <v>468.99999999999909</v>
      </c>
      <c r="DX188" s="444" t="s">
        <v>185</v>
      </c>
      <c r="DY188" s="460"/>
      <c r="DZ188" s="443"/>
      <c r="EA188" s="444" t="s">
        <v>187</v>
      </c>
      <c r="EB188" s="24">
        <v>525.30000000000109</v>
      </c>
      <c r="EC188" s="444" t="s">
        <v>183</v>
      </c>
      <c r="ED188" s="24"/>
      <c r="EE188" s="444" t="s">
        <v>184</v>
      </c>
      <c r="EF188" s="24">
        <v>838.699999999998</v>
      </c>
      <c r="EG188" s="444" t="s">
        <v>185</v>
      </c>
      <c r="EH188" s="460"/>
      <c r="EI188" s="443"/>
      <c r="EJ188" s="444" t="s">
        <v>187</v>
      </c>
      <c r="EK188" s="663">
        <v>107.25000000000182</v>
      </c>
      <c r="EL188" s="444" t="s">
        <v>183</v>
      </c>
      <c r="EM188" s="663"/>
      <c r="EN188" s="444" t="s">
        <v>184</v>
      </c>
      <c r="EO188" s="24">
        <v>460.90000000000873</v>
      </c>
      <c r="EP188" s="444" t="s">
        <v>185</v>
      </c>
      <c r="EQ188" s="460"/>
      <c r="ER188" s="443"/>
      <c r="ES188" s="444" t="s">
        <v>187</v>
      </c>
      <c r="ET188" s="24">
        <v>409.70000000000164</v>
      </c>
      <c r="EU188" s="444" t="s">
        <v>183</v>
      </c>
      <c r="EV188" s="24"/>
      <c r="EW188" s="444" t="s">
        <v>184</v>
      </c>
      <c r="EX188" s="24">
        <v>495.49999999999909</v>
      </c>
      <c r="EY188" s="444" t="s">
        <v>185</v>
      </c>
      <c r="EZ188" s="460"/>
      <c r="FA188" s="443"/>
      <c r="FB188" s="444" t="s">
        <v>187</v>
      </c>
      <c r="FC188" s="663">
        <v>155.10000000000036</v>
      </c>
      <c r="FD188" s="444" t="s">
        <v>183</v>
      </c>
      <c r="FE188" s="663">
        <v>212.80000000000109</v>
      </c>
      <c r="FF188" s="444" t="s">
        <v>184</v>
      </c>
      <c r="FG188" s="24">
        <v>562.59999999999854</v>
      </c>
      <c r="FH188" s="444" t="s">
        <v>185</v>
      </c>
      <c r="FI188" s="460"/>
      <c r="FJ188" s="443"/>
      <c r="FK188" s="444" t="s">
        <v>187</v>
      </c>
      <c r="FL188" s="663">
        <v>180.30000000000291</v>
      </c>
      <c r="FM188" s="444" t="s">
        <v>183</v>
      </c>
      <c r="FN188" s="24">
        <v>660.59999999999854</v>
      </c>
      <c r="FO188" s="444" t="s">
        <v>184</v>
      </c>
      <c r="FP188" s="24">
        <v>586.00000000000182</v>
      </c>
      <c r="FQ188" s="444" t="s">
        <v>185</v>
      </c>
      <c r="FR188" s="460"/>
      <c r="FS188" s="443"/>
      <c r="FT188" s="444" t="s">
        <v>187</v>
      </c>
      <c r="FU188" s="663">
        <v>329.70000000000437</v>
      </c>
      <c r="FV188" s="444" t="s">
        <v>183</v>
      </c>
      <c r="FW188" s="663"/>
      <c r="FX188" s="444" t="s">
        <v>184</v>
      </c>
      <c r="FY188" s="24">
        <v>423.89999999999964</v>
      </c>
      <c r="FZ188" s="444" t="s">
        <v>185</v>
      </c>
      <c r="GA188" s="460"/>
      <c r="GB188" s="443"/>
      <c r="GC188" s="444" t="s">
        <v>187</v>
      </c>
      <c r="GD188" s="24">
        <v>186.20000000000255</v>
      </c>
      <c r="GE188" s="444" t="s">
        <v>183</v>
      </c>
      <c r="GF188" s="24"/>
      <c r="GG188" s="444" t="s">
        <v>184</v>
      </c>
      <c r="GH188" s="661">
        <v>401.90000000000873</v>
      </c>
      <c r="GI188" s="444" t="s">
        <v>185</v>
      </c>
      <c r="GJ188" s="460"/>
      <c r="GK188" s="443"/>
      <c r="GL188" s="444" t="s">
        <v>187</v>
      </c>
      <c r="GM188" s="663">
        <v>2794.4000000000087</v>
      </c>
      <c r="GN188" s="444" t="s">
        <v>183</v>
      </c>
      <c r="GO188" s="24">
        <v>414.29999999999563</v>
      </c>
      <c r="GP188" s="444" t="s">
        <v>184</v>
      </c>
      <c r="GQ188" s="24">
        <v>1392</v>
      </c>
      <c r="GR188" s="444" t="s">
        <v>185</v>
      </c>
      <c r="GS188" s="460"/>
      <c r="GT188" s="443"/>
      <c r="GU188" s="444" t="s">
        <v>187</v>
      </c>
      <c r="GV188" s="663">
        <v>313.85000000000218</v>
      </c>
      <c r="GW188" s="444" t="s">
        <v>183</v>
      </c>
      <c r="GX188" s="663"/>
      <c r="GY188" s="444" t="s">
        <v>184</v>
      </c>
      <c r="GZ188" s="663"/>
      <c r="HA188" s="444" t="s">
        <v>185</v>
      </c>
      <c r="HB188" s="460"/>
      <c r="HC188" s="443"/>
      <c r="HD188" s="444" t="s">
        <v>187</v>
      </c>
      <c r="HE188" s="24">
        <v>451.70000000000073</v>
      </c>
      <c r="HF188" s="444" t="s">
        <v>183</v>
      </c>
      <c r="HG188" s="24">
        <v>954.85000000000218</v>
      </c>
      <c r="HH188" s="444" t="s">
        <v>184</v>
      </c>
      <c r="HI188" s="24">
        <v>633.19999999999891</v>
      </c>
      <c r="HJ188" s="444" t="s">
        <v>185</v>
      </c>
      <c r="HK188" s="460"/>
      <c r="HL188" s="443"/>
      <c r="HM188" s="444" t="s">
        <v>187</v>
      </c>
      <c r="HN188" s="663">
        <v>968.39999999999964</v>
      </c>
      <c r="HO188" s="444" t="s">
        <v>183</v>
      </c>
      <c r="HP188" s="663"/>
      <c r="HQ188" s="444" t="s">
        <v>184</v>
      </c>
      <c r="HR188" s="24">
        <v>551.50000000000546</v>
      </c>
      <c r="HS188" s="444" t="s">
        <v>185</v>
      </c>
      <c r="HT188" s="460"/>
      <c r="HU188" s="443"/>
      <c r="HV188" s="444" t="s">
        <v>187</v>
      </c>
      <c r="HW188" s="663">
        <v>3901.4999999999964</v>
      </c>
      <c r="HX188" s="444" t="s">
        <v>183</v>
      </c>
      <c r="HY188" s="24">
        <v>4325.7499999999991</v>
      </c>
      <c r="HZ188" s="444" t="s">
        <v>184</v>
      </c>
      <c r="IA188" s="24">
        <v>3407.6000000001131</v>
      </c>
      <c r="IB188" s="444" t="s">
        <v>185</v>
      </c>
      <c r="IC188" s="460"/>
      <c r="ID188" s="443"/>
      <c r="IE188" s="444" t="s">
        <v>187</v>
      </c>
      <c r="IF188" s="663">
        <v>155.99999999999636</v>
      </c>
      <c r="IG188" s="444" t="s">
        <v>183</v>
      </c>
      <c r="IH188" s="663"/>
      <c r="II188" s="444" t="s">
        <v>184</v>
      </c>
      <c r="IJ188" s="663"/>
      <c r="IK188" s="444" t="s">
        <v>185</v>
      </c>
      <c r="IL188" s="460"/>
      <c r="IM188" s="443"/>
      <c r="IN188" s="444" t="s">
        <v>187</v>
      </c>
      <c r="IO188" s="24">
        <v>138.79999999999563</v>
      </c>
      <c r="IP188" s="444" t="s">
        <v>183</v>
      </c>
      <c r="IQ188" s="24"/>
      <c r="IR188" s="444" t="s">
        <v>184</v>
      </c>
      <c r="IS188" s="24">
        <v>291.50000000000728</v>
      </c>
      <c r="IT188" s="444" t="s">
        <v>185</v>
      </c>
      <c r="IU188" s="460"/>
      <c r="IV188" s="443"/>
      <c r="IW188" s="444" t="s">
        <v>187</v>
      </c>
      <c r="IX188" s="663">
        <v>252.89999999999782</v>
      </c>
      <c r="IY188" s="444" t="s">
        <v>183</v>
      </c>
      <c r="IZ188" s="24">
        <v>402.29999999999927</v>
      </c>
      <c r="JA188" s="444" t="s">
        <v>184</v>
      </c>
      <c r="JB188" s="24">
        <v>331.40000000000509</v>
      </c>
      <c r="JC188" s="444" t="s">
        <v>185</v>
      </c>
      <c r="JD188" s="460"/>
      <c r="JE188" s="443"/>
      <c r="JF188" s="444" t="s">
        <v>187</v>
      </c>
      <c r="JG188" s="663">
        <v>231.799999999992</v>
      </c>
      <c r="JH188" s="444" t="s">
        <v>183</v>
      </c>
      <c r="JI188" s="663">
        <v>555.40000000000146</v>
      </c>
      <c r="JJ188" s="444" t="s">
        <v>184</v>
      </c>
      <c r="JK188" s="24">
        <v>361.90000000001237</v>
      </c>
      <c r="JL188" s="444" t="s">
        <v>185</v>
      </c>
      <c r="JM188" s="460"/>
      <c r="JN188" s="443"/>
      <c r="JO188" s="444" t="s">
        <v>187</v>
      </c>
      <c r="JP188" s="663">
        <v>441.549999999992</v>
      </c>
      <c r="JQ188" s="444" t="s">
        <v>183</v>
      </c>
      <c r="JR188" s="663"/>
      <c r="JS188" s="444" t="s">
        <v>184</v>
      </c>
      <c r="JT188" s="663"/>
      <c r="JU188" s="444" t="s">
        <v>185</v>
      </c>
      <c r="JV188" s="460"/>
      <c r="JW188" s="443"/>
      <c r="JX188" s="444" t="s">
        <v>187</v>
      </c>
      <c r="JY188" s="24">
        <v>1721.5999999999876</v>
      </c>
      <c r="JZ188" s="444" t="s">
        <v>183</v>
      </c>
      <c r="KA188" s="24">
        <v>1834.8999999999542</v>
      </c>
      <c r="KB188" s="444" t="s">
        <v>184</v>
      </c>
      <c r="KC188" s="24">
        <v>1908.7000000002554</v>
      </c>
      <c r="KD188" s="444" t="s">
        <v>185</v>
      </c>
      <c r="KE188" s="460"/>
      <c r="KF188" s="443"/>
      <c r="KG188" s="444" t="s">
        <v>187</v>
      </c>
      <c r="KH188" s="24">
        <v>175.49999999999272</v>
      </c>
      <c r="KI188" s="444" t="s">
        <v>183</v>
      </c>
      <c r="KJ188" s="663">
        <v>42.000000000002728</v>
      </c>
      <c r="KK188" s="444" t="s">
        <v>184</v>
      </c>
      <c r="KL188" s="24">
        <v>413.70000000001164</v>
      </c>
      <c r="KM188" s="444" t="s">
        <v>185</v>
      </c>
      <c r="KN188" s="460"/>
      <c r="KO188" s="443"/>
      <c r="KP188" s="444" t="s">
        <v>187</v>
      </c>
      <c r="KQ188" s="663">
        <v>339.49999999999272</v>
      </c>
      <c r="KR188" s="444" t="s">
        <v>183</v>
      </c>
      <c r="KS188" s="663"/>
      <c r="KT188" s="444" t="s">
        <v>184</v>
      </c>
      <c r="KU188" s="663"/>
      <c r="KV188" s="444" t="s">
        <v>185</v>
      </c>
      <c r="KW188" s="460"/>
      <c r="KX188" s="443"/>
      <c r="KY188" s="444" t="s">
        <v>187</v>
      </c>
      <c r="KZ188" s="24">
        <v>80.549999999995634</v>
      </c>
      <c r="LA188" s="444" t="s">
        <v>183</v>
      </c>
      <c r="LB188" s="24"/>
      <c r="LC188" s="444" t="s">
        <v>184</v>
      </c>
      <c r="LD188" s="24"/>
      <c r="LE188" s="444" t="s">
        <v>185</v>
      </c>
      <c r="LF188" s="460"/>
      <c r="LG188" s="443"/>
      <c r="LH188" s="444" t="s">
        <v>187</v>
      </c>
      <c r="LI188" s="336">
        <v>153.90000000000146</v>
      </c>
      <c r="LJ188" s="444" t="s">
        <v>183</v>
      </c>
      <c r="LK188" s="336"/>
      <c r="LL188" s="444" t="s">
        <v>184</v>
      </c>
      <c r="LM188" s="24"/>
      <c r="LN188" s="444" t="s">
        <v>185</v>
      </c>
      <c r="LO188" s="460"/>
      <c r="LP188" s="443"/>
      <c r="LQ188" s="444" t="s">
        <v>187</v>
      </c>
      <c r="LR188" s="24">
        <v>465.29999999998836</v>
      </c>
      <c r="LS188" s="444" t="s">
        <v>183</v>
      </c>
      <c r="LT188" s="24">
        <v>48.999999999999091</v>
      </c>
      <c r="LU188" s="444" t="s">
        <v>184</v>
      </c>
      <c r="LV188" s="24">
        <v>546.3500000000131</v>
      </c>
      <c r="LW188" s="444" t="s">
        <v>185</v>
      </c>
      <c r="LX188" s="460"/>
      <c r="LY188" s="443"/>
      <c r="LZ188" s="444" t="s">
        <v>187</v>
      </c>
      <c r="MA188" s="24">
        <v>635.19999999998981</v>
      </c>
      <c r="MB188" s="444" t="s">
        <v>183</v>
      </c>
      <c r="MC188" s="24"/>
      <c r="MD188" s="444" t="s">
        <v>184</v>
      </c>
      <c r="ME188" s="24"/>
      <c r="MF188" s="444" t="s">
        <v>185</v>
      </c>
      <c r="MG188" s="460"/>
      <c r="MH188" s="443"/>
      <c r="MI188" s="444" t="s">
        <v>187</v>
      </c>
      <c r="MJ188" s="313">
        <v>533.99999999997453</v>
      </c>
      <c r="MK188" s="444" t="s">
        <v>183</v>
      </c>
      <c r="ML188" s="24">
        <v>704.15000000000146</v>
      </c>
      <c r="MM188" s="444" t="s">
        <v>184</v>
      </c>
      <c r="MN188" s="24">
        <v>999.30000000001746</v>
      </c>
      <c r="MO188" s="444" t="s">
        <v>185</v>
      </c>
      <c r="MP188" s="460"/>
      <c r="MQ188" s="443"/>
      <c r="MR188" s="444" t="s">
        <v>187</v>
      </c>
      <c r="MS188" s="443">
        <v>143.5</v>
      </c>
      <c r="MT188" s="444" t="s">
        <v>183</v>
      </c>
      <c r="MU188" s="24">
        <v>301.99999999999272</v>
      </c>
      <c r="MV188" s="444" t="s">
        <v>184</v>
      </c>
      <c r="MW188" s="443">
        <v>349.25000000002183</v>
      </c>
      <c r="MX188" s="444" t="s">
        <v>185</v>
      </c>
      <c r="MY188" s="460"/>
      <c r="MZ188" s="443"/>
      <c r="NA188" s="444" t="s">
        <v>187</v>
      </c>
      <c r="NB188" s="443"/>
      <c r="NC188" s="444" t="s">
        <v>183</v>
      </c>
      <c r="ND188" s="443"/>
      <c r="NE188" s="444" t="s">
        <v>184</v>
      </c>
      <c r="NF188" s="664">
        <v>1289.8000000000065</v>
      </c>
      <c r="NG188" s="444" t="s">
        <v>185</v>
      </c>
      <c r="NH188" s="460"/>
    </row>
    <row r="189" spans="1:372" ht="18">
      <c r="A189" s="665" t="s">
        <v>3712</v>
      </c>
      <c r="B189" s="59">
        <f>SUM(D189:AAP189)</f>
        <v>42894.63750000039</v>
      </c>
      <c r="C189" s="460"/>
      <c r="D189" s="443"/>
      <c r="E189" s="286">
        <f>D188*0.25</f>
        <v>111.075</v>
      </c>
      <c r="F189" s="24"/>
      <c r="G189" s="286">
        <f>F188*0.5</f>
        <v>151.69999999999999</v>
      </c>
      <c r="H189" s="443"/>
      <c r="I189" s="286">
        <f>H188*0.75</f>
        <v>0</v>
      </c>
      <c r="J189" s="443"/>
      <c r="K189" s="286">
        <f>J188*1</f>
        <v>0</v>
      </c>
      <c r="L189" s="460"/>
      <c r="M189" s="443"/>
      <c r="N189" s="286">
        <f>M188*0.25</f>
        <v>73.275000000000006</v>
      </c>
      <c r="O189" s="443"/>
      <c r="P189" s="286">
        <f>O188*0.5</f>
        <v>48.5</v>
      </c>
      <c r="Q189" s="443"/>
      <c r="R189" s="286">
        <f>Q188*0.75</f>
        <v>0</v>
      </c>
      <c r="S189" s="443"/>
      <c r="T189" s="286">
        <f>S188*1</f>
        <v>0</v>
      </c>
      <c r="U189" s="460"/>
      <c r="V189" s="443"/>
      <c r="W189" s="286">
        <f>V188*0.25</f>
        <v>238.52499999999992</v>
      </c>
      <c r="X189" s="443"/>
      <c r="Y189" s="286">
        <f>X188*0.5</f>
        <v>196.80000000000007</v>
      </c>
      <c r="Z189" s="24"/>
      <c r="AA189" s="286">
        <f>Z188*0.75</f>
        <v>388.34999999999997</v>
      </c>
      <c r="AB189" s="24"/>
      <c r="AC189" s="286">
        <f t="shared" ref="AC189:AC220" si="171">AB188*1</f>
        <v>594.04999999999973</v>
      </c>
      <c r="AD189" s="460"/>
      <c r="AE189" s="24"/>
      <c r="AF189" s="286">
        <f>AE188*0.25</f>
        <v>22.449999999999932</v>
      </c>
      <c r="AG189" s="24"/>
      <c r="AH189" s="286">
        <f>AG188*0.5</f>
        <v>51.000000000000114</v>
      </c>
      <c r="AI189" s="24"/>
      <c r="AJ189" s="286">
        <f>AI188*0.75</f>
        <v>193.57499999999976</v>
      </c>
      <c r="AK189" s="24"/>
      <c r="AL189" s="286">
        <f t="shared" ref="AL189:AL220" si="172">AK188*1</f>
        <v>328</v>
      </c>
      <c r="AM189" s="460"/>
      <c r="AN189" s="443"/>
      <c r="AO189" s="286">
        <f>AN188*0.25</f>
        <v>0</v>
      </c>
      <c r="AP189" s="24"/>
      <c r="AQ189" s="286">
        <f>AP188*0.5</f>
        <v>64.999999999999773</v>
      </c>
      <c r="AR189" s="443"/>
      <c r="AS189" s="286">
        <f>AR188*0.75</f>
        <v>44.399999999999523</v>
      </c>
      <c r="AT189" s="443"/>
      <c r="AU189" s="286">
        <f>AT188*1</f>
        <v>585.19999999999982</v>
      </c>
      <c r="AV189" s="460"/>
      <c r="AW189" s="24"/>
      <c r="AX189" s="286">
        <f>AW188*0.25</f>
        <v>0</v>
      </c>
      <c r="AZ189" s="286">
        <f>AY188*0.5</f>
        <v>273.54999999999995</v>
      </c>
      <c r="BB189" s="286">
        <f>BA188*0.75</f>
        <v>366.89999999999986</v>
      </c>
      <c r="BC189" s="24"/>
      <c r="BD189" s="286">
        <f>BC188*1</f>
        <v>713.69999999999891</v>
      </c>
      <c r="BE189" s="460"/>
      <c r="BF189" s="443"/>
      <c r="BG189" s="286">
        <f>BF188*0.25</f>
        <v>0</v>
      </c>
      <c r="BH189" s="24"/>
      <c r="BI189" s="286">
        <f>BH188*0.5</f>
        <v>337.22499999999945</v>
      </c>
      <c r="BJ189" s="443"/>
      <c r="BK189" s="286">
        <f>BJ188*0.75</f>
        <v>316.72500000000014</v>
      </c>
      <c r="BL189" s="443"/>
      <c r="BM189" s="286">
        <f>BL188*1</f>
        <v>909.80000000000018</v>
      </c>
      <c r="BN189" s="460"/>
      <c r="BO189" s="443"/>
      <c r="BP189" s="286">
        <f>BO188*0.25</f>
        <v>0</v>
      </c>
      <c r="BQ189" s="443"/>
      <c r="BR189" s="286">
        <f>BQ188*0.5</f>
        <v>225.27500000000009</v>
      </c>
      <c r="BS189" s="443"/>
      <c r="BT189" s="286">
        <f>BS188*0.75</f>
        <v>270.89999999999952</v>
      </c>
      <c r="BU189" s="443"/>
      <c r="BV189" s="286">
        <f>BU188*1</f>
        <v>526.99999999999955</v>
      </c>
      <c r="BW189" s="460"/>
      <c r="BX189" s="443"/>
      <c r="BY189" s="286">
        <f>BX188*0.25</f>
        <v>0</v>
      </c>
      <c r="BZ189" s="443"/>
      <c r="CA189" s="286">
        <f>BZ188*0.5</f>
        <v>251</v>
      </c>
      <c r="CB189" s="443"/>
      <c r="CC189" s="286">
        <f>CB188*0.75</f>
        <v>84.074999999998909</v>
      </c>
      <c r="CD189" s="443"/>
      <c r="CE189" s="286">
        <f>CD188*1</f>
        <v>598.09999999999945</v>
      </c>
      <c r="CF189" s="460"/>
      <c r="CG189" s="443"/>
      <c r="CH189" s="286">
        <f>CG188*0.25</f>
        <v>0</v>
      </c>
      <c r="CI189" s="24"/>
      <c r="CJ189" s="286">
        <f>CI188*0.5</f>
        <v>369.20000000000073</v>
      </c>
      <c r="CK189" s="24"/>
      <c r="CL189" s="286">
        <f>CK188*0.75</f>
        <v>0</v>
      </c>
      <c r="CM189" s="24"/>
      <c r="CN189" s="286">
        <f>CM188*1</f>
        <v>354.29999999999654</v>
      </c>
      <c r="CO189" s="460"/>
      <c r="CP189" s="443"/>
      <c r="CQ189" s="286">
        <f>CP188*0.25</f>
        <v>0</v>
      </c>
      <c r="CR189" s="24"/>
      <c r="CS189" s="286">
        <f>CR188*0.5</f>
        <v>51.474999999999909</v>
      </c>
      <c r="CT189" s="24"/>
      <c r="CU189" s="286">
        <f>CT188*0.75</f>
        <v>0</v>
      </c>
      <c r="CV189" s="24"/>
      <c r="CW189" s="286">
        <f>CV188*1</f>
        <v>339.99999999999818</v>
      </c>
      <c r="CX189" s="460"/>
      <c r="CY189" s="443"/>
      <c r="CZ189" s="286">
        <f>CY188*0.25</f>
        <v>0</v>
      </c>
      <c r="DA189" s="24"/>
      <c r="DB189" s="286">
        <f>DA188*0.5</f>
        <v>107.80000000000109</v>
      </c>
      <c r="DC189" s="24"/>
      <c r="DD189" s="286">
        <f>DC188*0.75</f>
        <v>105.07499999999754</v>
      </c>
      <c r="DE189" s="24"/>
      <c r="DF189" s="286">
        <f>DE188*1</f>
        <v>382.79999999999745</v>
      </c>
      <c r="DG189" s="460"/>
      <c r="DH189" s="443"/>
      <c r="DI189" s="286">
        <f>DH188*0.25</f>
        <v>0</v>
      </c>
      <c r="DJ189" s="24"/>
      <c r="DK189" s="286">
        <f>DJ188*0.5</f>
        <v>122.75000000000045</v>
      </c>
      <c r="DL189" s="24"/>
      <c r="DM189" s="286">
        <f>DL188*0.75</f>
        <v>0</v>
      </c>
      <c r="DN189" s="24"/>
      <c r="DO189" s="286">
        <f>DN188*1</f>
        <v>212.29999999999836</v>
      </c>
      <c r="DP189" s="460"/>
      <c r="DQ189" s="443"/>
      <c r="DR189" s="286">
        <f>DQ188*0.25</f>
        <v>0</v>
      </c>
      <c r="DS189" s="24"/>
      <c r="DT189" s="286">
        <f>DS188*0.5</f>
        <v>172.50000000000045</v>
      </c>
      <c r="DU189" s="24"/>
      <c r="DV189" s="286">
        <f>DU188*0.75</f>
        <v>255.299999999997</v>
      </c>
      <c r="DW189" s="24"/>
      <c r="DX189" s="286">
        <f>DW188*1</f>
        <v>468.99999999999909</v>
      </c>
      <c r="DY189" s="460"/>
      <c r="DZ189" s="443"/>
      <c r="EA189" s="286">
        <f>DZ188*0.25</f>
        <v>0</v>
      </c>
      <c r="EB189" s="24"/>
      <c r="EC189" s="286">
        <f>EB188*0.5</f>
        <v>262.65000000000055</v>
      </c>
      <c r="ED189" s="24"/>
      <c r="EE189" s="286">
        <f>ED188*0.75</f>
        <v>0</v>
      </c>
      <c r="EF189" s="24"/>
      <c r="EG189" s="286">
        <f>EF188*1</f>
        <v>838.699999999998</v>
      </c>
      <c r="EH189" s="460"/>
      <c r="EI189" s="443"/>
      <c r="EJ189" s="286">
        <f>EI188*0.25</f>
        <v>0</v>
      </c>
      <c r="EK189" s="24"/>
      <c r="EL189" s="286">
        <f>EK188*0.5</f>
        <v>53.625000000000909</v>
      </c>
      <c r="EM189" s="24"/>
      <c r="EN189" s="286">
        <f>EM188*0.75</f>
        <v>0</v>
      </c>
      <c r="EO189" s="24"/>
      <c r="EP189" s="286">
        <f>EO188*1</f>
        <v>460.90000000000873</v>
      </c>
      <c r="EQ189" s="460"/>
      <c r="ER189" s="443"/>
      <c r="ES189" s="286">
        <f>ER188*0.25</f>
        <v>0</v>
      </c>
      <c r="ET189" s="24"/>
      <c r="EU189" s="286">
        <f>ET188*0.5</f>
        <v>204.85000000000082</v>
      </c>
      <c r="EV189" s="24"/>
      <c r="EW189" s="286">
        <f>EV188*0.75</f>
        <v>0</v>
      </c>
      <c r="EX189" s="443"/>
      <c r="EY189" s="286">
        <f>EX188*1</f>
        <v>495.49999999999909</v>
      </c>
      <c r="EZ189" s="460"/>
      <c r="FA189" s="443"/>
      <c r="FB189" s="286">
        <f>FA188*0.25</f>
        <v>0</v>
      </c>
      <c r="FC189" s="24"/>
      <c r="FD189" s="286">
        <f>FC188*0.5</f>
        <v>77.550000000000182</v>
      </c>
      <c r="FE189" s="443"/>
      <c r="FF189" s="286">
        <f>FE188*0.75</f>
        <v>159.60000000000082</v>
      </c>
      <c r="FG189" s="443"/>
      <c r="FH189" s="286">
        <f>FG188*1</f>
        <v>562.59999999999854</v>
      </c>
      <c r="FI189" s="460"/>
      <c r="FJ189" s="443"/>
      <c r="FK189" s="286">
        <f>FJ188*0.25</f>
        <v>0</v>
      </c>
      <c r="FL189" s="24"/>
      <c r="FM189" s="286">
        <f>FL188*0.5</f>
        <v>90.150000000001455</v>
      </c>
      <c r="FN189" s="24"/>
      <c r="FO189" s="286">
        <f>FN188*0.75</f>
        <v>495.44999999999891</v>
      </c>
      <c r="FP189" s="24"/>
      <c r="FQ189" s="286">
        <f>FP188*1</f>
        <v>586.00000000000182</v>
      </c>
      <c r="FR189" s="460"/>
      <c r="FS189" s="443"/>
      <c r="FT189" s="286">
        <f>FS188*0.25</f>
        <v>0</v>
      </c>
      <c r="FU189" s="24"/>
      <c r="FV189" s="286">
        <f>FU188*0.5</f>
        <v>164.85000000000218</v>
      </c>
      <c r="FW189" s="24"/>
      <c r="FX189" s="286">
        <f>FW188*0.75</f>
        <v>0</v>
      </c>
      <c r="FY189" s="24"/>
      <c r="FZ189" s="286">
        <f>FY188*1</f>
        <v>423.89999999999964</v>
      </c>
      <c r="GA189" s="460"/>
      <c r="GB189" s="443"/>
      <c r="GC189" s="286">
        <f>GB188*0.25</f>
        <v>0</v>
      </c>
      <c r="GD189" s="24"/>
      <c r="GE189" s="286">
        <f>GD188*0.5</f>
        <v>93.100000000001273</v>
      </c>
      <c r="GF189" s="24"/>
      <c r="GG189" s="286">
        <f>GF188*0.75</f>
        <v>0</v>
      </c>
      <c r="GH189" s="24"/>
      <c r="GI189" s="286">
        <f>GH188*1</f>
        <v>401.90000000000873</v>
      </c>
      <c r="GJ189" s="460"/>
      <c r="GK189" s="443"/>
      <c r="GL189" s="286">
        <f>GK188*0.25</f>
        <v>0</v>
      </c>
      <c r="GM189" s="24"/>
      <c r="GN189" s="286">
        <f>GM188*0.5</f>
        <v>1397.2000000000044</v>
      </c>
      <c r="GO189" s="24"/>
      <c r="GP189" s="286">
        <f>GO188*0.75</f>
        <v>310.72499999999673</v>
      </c>
      <c r="GQ189" s="443"/>
      <c r="GR189" s="286">
        <f>GQ188*1</f>
        <v>1392</v>
      </c>
      <c r="GS189" s="460"/>
      <c r="GT189" s="443"/>
      <c r="GU189" s="286">
        <f>GT188*0.25</f>
        <v>0</v>
      </c>
      <c r="GV189" s="24"/>
      <c r="GW189" s="286">
        <f>GV188*0.5</f>
        <v>156.92500000000109</v>
      </c>
      <c r="GX189" s="24"/>
      <c r="GY189" s="286">
        <f>GX188*0.75</f>
        <v>0</v>
      </c>
      <c r="GZ189" s="24"/>
      <c r="HA189" s="286">
        <f>GZ188*1</f>
        <v>0</v>
      </c>
      <c r="HB189" s="460"/>
      <c r="HC189" s="443"/>
      <c r="HD189" s="286">
        <f>HC188*0.25</f>
        <v>0</v>
      </c>
      <c r="HE189" s="443"/>
      <c r="HF189" s="286">
        <f>HE188*0.5</f>
        <v>225.85000000000036</v>
      </c>
      <c r="HG189" s="443"/>
      <c r="HH189" s="286">
        <f>HG188*0.75</f>
        <v>716.13750000000164</v>
      </c>
      <c r="HI189" s="443"/>
      <c r="HJ189" s="286">
        <f>HI188*1</f>
        <v>633.19999999999891</v>
      </c>
      <c r="HK189" s="460"/>
      <c r="HL189" s="443"/>
      <c r="HM189" s="286">
        <f>HL188*0.25</f>
        <v>0</v>
      </c>
      <c r="HN189" s="443"/>
      <c r="HO189" s="286">
        <f>HN188*0.5</f>
        <v>484.19999999999982</v>
      </c>
      <c r="HP189" s="443"/>
      <c r="HQ189" s="286">
        <f>HP188*0.75</f>
        <v>0</v>
      </c>
      <c r="HR189" s="443"/>
      <c r="HS189" s="286">
        <f>HR188*1</f>
        <v>551.50000000000546</v>
      </c>
      <c r="HT189" s="460"/>
      <c r="HU189" s="443"/>
      <c r="HV189" s="286">
        <f>HU188*0.25</f>
        <v>0</v>
      </c>
      <c r="HW189" s="443"/>
      <c r="HX189" s="286">
        <f>HW188*0.5</f>
        <v>1950.7499999999982</v>
      </c>
      <c r="HY189" s="443"/>
      <c r="HZ189" s="286">
        <f>HY188*0.75</f>
        <v>3244.3124999999991</v>
      </c>
      <c r="IA189" s="443"/>
      <c r="IB189" s="286">
        <f>IA188*1</f>
        <v>3407.6000000001131</v>
      </c>
      <c r="IC189" s="460"/>
      <c r="ID189" s="443"/>
      <c r="IE189" s="286">
        <f>ID188*0.25</f>
        <v>0</v>
      </c>
      <c r="IF189" s="443"/>
      <c r="IG189" s="286">
        <f>IF188*0.5</f>
        <v>77.999999999998181</v>
      </c>
      <c r="IH189" s="443"/>
      <c r="II189" s="286">
        <f>IH188*0.75</f>
        <v>0</v>
      </c>
      <c r="IJ189" s="443"/>
      <c r="IK189" s="286">
        <f>IJ188*1</f>
        <v>0</v>
      </c>
      <c r="IL189" s="460"/>
      <c r="IM189" s="443"/>
      <c r="IN189" s="286">
        <f>IM188*0.25</f>
        <v>0</v>
      </c>
      <c r="IO189" s="443"/>
      <c r="IP189" s="286">
        <f>IO188*0.5</f>
        <v>69.399999999997817</v>
      </c>
      <c r="IQ189" s="443"/>
      <c r="IR189" s="286">
        <f>IQ188*0.75</f>
        <v>0</v>
      </c>
      <c r="IS189" s="443"/>
      <c r="IT189" s="286">
        <f>IS188*1</f>
        <v>291.50000000000728</v>
      </c>
      <c r="IU189" s="460"/>
      <c r="IV189" s="443"/>
      <c r="IW189" s="286">
        <f>IV188*0.25</f>
        <v>0</v>
      </c>
      <c r="IX189" s="443"/>
      <c r="IY189" s="286">
        <f>IX188*0.5</f>
        <v>126.44999999999891</v>
      </c>
      <c r="IZ189" s="443"/>
      <c r="JA189" s="286">
        <f>IZ188*0.75</f>
        <v>301.72499999999945</v>
      </c>
      <c r="JB189" s="443"/>
      <c r="JC189" s="286">
        <f>JB188*1</f>
        <v>331.40000000000509</v>
      </c>
      <c r="JD189" s="460"/>
      <c r="JE189" s="443"/>
      <c r="JF189" s="286">
        <f>JE188*0.25</f>
        <v>0</v>
      </c>
      <c r="JG189" s="443"/>
      <c r="JH189" s="286">
        <f>JG188*0.5</f>
        <v>115.899999999996</v>
      </c>
      <c r="JI189" s="443"/>
      <c r="JJ189" s="286">
        <f>JI188*0.75</f>
        <v>416.55000000000109</v>
      </c>
      <c r="JK189" s="443"/>
      <c r="JL189" s="286">
        <f>JK188*1</f>
        <v>361.90000000001237</v>
      </c>
      <c r="JM189" s="460"/>
      <c r="JN189" s="443"/>
      <c r="JO189" s="286">
        <f>JN188*0.25</f>
        <v>0</v>
      </c>
      <c r="JP189" s="443"/>
      <c r="JQ189" s="286">
        <f>JP188*0.5</f>
        <v>220.774999999996</v>
      </c>
      <c r="JR189" s="443"/>
      <c r="JS189" s="286">
        <f>JR188*0.75</f>
        <v>0</v>
      </c>
      <c r="JT189" s="443"/>
      <c r="JU189" s="286">
        <f>JT188*1</f>
        <v>0</v>
      </c>
      <c r="JV189" s="460"/>
      <c r="JW189" s="443"/>
      <c r="JX189" s="286">
        <f>JW188*0.25</f>
        <v>0</v>
      </c>
      <c r="JY189" s="443"/>
      <c r="JZ189" s="286">
        <f>JY188*0.5</f>
        <v>860.79999999999382</v>
      </c>
      <c r="KA189" s="443"/>
      <c r="KB189" s="286">
        <f>KA188*0.75</f>
        <v>1376.1749999999656</v>
      </c>
      <c r="KC189" s="443"/>
      <c r="KD189" s="286">
        <f t="shared" ref="KD189" si="173">KC188*1</f>
        <v>1908.7000000002554</v>
      </c>
      <c r="KE189" s="460"/>
      <c r="KF189" s="443"/>
      <c r="KG189" s="286">
        <f>KF188*0.25</f>
        <v>0</v>
      </c>
      <c r="KH189" s="443"/>
      <c r="KI189" s="286">
        <f>KH188*0.5</f>
        <v>87.749999999996362</v>
      </c>
      <c r="KJ189" s="443"/>
      <c r="KK189" s="286">
        <f>KJ188*0.75</f>
        <v>31.500000000002046</v>
      </c>
      <c r="KL189" s="443"/>
      <c r="KM189" s="286">
        <f>KL188*1</f>
        <v>413.70000000001164</v>
      </c>
      <c r="KN189" s="460"/>
      <c r="KO189" s="443"/>
      <c r="KP189" s="286">
        <f>KO188*0.25</f>
        <v>0</v>
      </c>
      <c r="KQ189" s="443"/>
      <c r="KR189" s="286">
        <f>KQ188*0.5</f>
        <v>169.74999999999636</v>
      </c>
      <c r="KS189" s="443"/>
      <c r="KT189" s="286">
        <f>KS188*0.75</f>
        <v>0</v>
      </c>
      <c r="KU189" s="443"/>
      <c r="KV189" s="286">
        <f>KU188*1</f>
        <v>0</v>
      </c>
      <c r="KW189" s="460"/>
      <c r="KX189" s="443"/>
      <c r="KY189" s="286">
        <f>KX188*0.25</f>
        <v>0</v>
      </c>
      <c r="KZ189" s="443"/>
      <c r="LA189" s="286">
        <f>KZ188*0.5</f>
        <v>40.274999999997817</v>
      </c>
      <c r="LB189" s="443"/>
      <c r="LC189" s="286">
        <f>LB188*0.75</f>
        <v>0</v>
      </c>
      <c r="LD189" s="443"/>
      <c r="LE189" s="286">
        <f>LD188*1</f>
        <v>0</v>
      </c>
      <c r="LF189" s="460"/>
      <c r="LG189" s="443"/>
      <c r="LH189" s="286">
        <f>LG188*0.25</f>
        <v>0</v>
      </c>
      <c r="LI189" s="443"/>
      <c r="LJ189" s="286">
        <f>LI188*0.5</f>
        <v>76.950000000000728</v>
      </c>
      <c r="LK189" s="443"/>
      <c r="LL189" s="286">
        <f>LK188*0.75</f>
        <v>0</v>
      </c>
      <c r="LM189" s="443"/>
      <c r="LN189" s="286">
        <f>LM188*1</f>
        <v>0</v>
      </c>
      <c r="LO189" s="460"/>
      <c r="LP189" s="443"/>
      <c r="LQ189" s="286">
        <f>LP188*0.25</f>
        <v>0</v>
      </c>
      <c r="LR189" s="443"/>
      <c r="LS189" s="286">
        <f>LR188*0.5</f>
        <v>232.64999999999418</v>
      </c>
      <c r="LT189" s="443"/>
      <c r="LU189" s="286">
        <f>LT188*0.75</f>
        <v>36.749999999999318</v>
      </c>
      <c r="LV189" s="443"/>
      <c r="LW189" s="286">
        <f>LV188*1</f>
        <v>546.3500000000131</v>
      </c>
      <c r="LX189" s="460"/>
      <c r="LY189" s="443"/>
      <c r="LZ189" s="286">
        <f>LY188*0.25</f>
        <v>0</v>
      </c>
      <c r="MA189" s="443"/>
      <c r="MB189" s="286">
        <f>MA188*0.5</f>
        <v>317.59999999999491</v>
      </c>
      <c r="MC189" s="443"/>
      <c r="MD189" s="286">
        <f>MC188*0.75</f>
        <v>0</v>
      </c>
      <c r="ME189" s="443"/>
      <c r="MF189" s="286">
        <f>ME188*1</f>
        <v>0</v>
      </c>
      <c r="MG189" s="460"/>
      <c r="MH189" s="443"/>
      <c r="MI189" s="286">
        <f>MH188*0.25</f>
        <v>0</v>
      </c>
      <c r="MJ189" s="443"/>
      <c r="MK189" s="286">
        <f>MJ188*0.5</f>
        <v>266.99999999998727</v>
      </c>
      <c r="ML189" s="443"/>
      <c r="MM189" s="286">
        <f>ML188*0.75</f>
        <v>528.11250000000109</v>
      </c>
      <c r="MN189" s="443"/>
      <c r="MO189" s="286">
        <f>MN188*1</f>
        <v>999.30000000001746</v>
      </c>
      <c r="MP189" s="460"/>
      <c r="MQ189" s="443"/>
      <c r="MR189" s="286">
        <f>MQ188*0.25</f>
        <v>0</v>
      </c>
      <c r="MS189" s="443"/>
      <c r="MT189" s="286">
        <f>MS188*0.5</f>
        <v>71.75</v>
      </c>
      <c r="MU189" s="443"/>
      <c r="MV189" s="286">
        <f>MU188*0.75</f>
        <v>226.49999999999454</v>
      </c>
      <c r="MW189" s="443"/>
      <c r="MX189" s="286">
        <f>MW188*1</f>
        <v>349.25000000002183</v>
      </c>
      <c r="MY189" s="460"/>
      <c r="MZ189" s="443"/>
      <c r="NA189" s="286">
        <f>MZ188*0.25</f>
        <v>0</v>
      </c>
      <c r="NB189" s="443"/>
      <c r="NC189" s="286">
        <f>NB188*0.5</f>
        <v>0</v>
      </c>
      <c r="ND189" s="443"/>
      <c r="NE189" s="286">
        <f>ND188*0.75</f>
        <v>0</v>
      </c>
      <c r="NF189" s="443"/>
      <c r="NG189" s="286">
        <f>NF188*1</f>
        <v>1289.8000000000065</v>
      </c>
      <c r="NH189" s="460"/>
    </row>
    <row r="190" spans="1:372" s="50" customFormat="1" ht="15.75">
      <c r="A190" s="538"/>
      <c r="B190" s="256"/>
      <c r="C190" s="255"/>
      <c r="D190" s="305"/>
      <c r="E190" s="355"/>
      <c r="F190" s="178"/>
      <c r="G190" s="463"/>
      <c r="H190" s="305"/>
      <c r="I190" s="305"/>
      <c r="J190" s="305"/>
      <c r="K190" s="305"/>
      <c r="L190" s="255"/>
      <c r="M190" s="305"/>
      <c r="N190" s="355"/>
      <c r="O190" s="305"/>
      <c r="P190" s="463"/>
      <c r="Q190" s="305"/>
      <c r="R190" s="305"/>
      <c r="S190" s="305"/>
      <c r="T190" s="305"/>
      <c r="U190" s="255"/>
      <c r="V190" s="178"/>
      <c r="W190" s="355"/>
      <c r="X190" s="178"/>
      <c r="Y190" s="463"/>
      <c r="Z190" s="178"/>
      <c r="AA190" s="305"/>
      <c r="AB190" s="178"/>
      <c r="AC190" s="48"/>
      <c r="AD190" s="255"/>
      <c r="AE190" s="178"/>
      <c r="AF190" s="355"/>
      <c r="AG190" s="178"/>
      <c r="AH190" s="305"/>
      <c r="AI190" s="178"/>
      <c r="AJ190" s="305"/>
      <c r="AK190" s="178"/>
      <c r="AL190" s="48"/>
      <c r="AM190" s="255"/>
      <c r="AN190" s="305"/>
      <c r="AO190" s="355"/>
      <c r="AP190" s="178"/>
      <c r="AQ190" s="305"/>
      <c r="AR190" s="178"/>
      <c r="AS190" s="305"/>
      <c r="AT190" s="305"/>
      <c r="AU190" s="48"/>
      <c r="AV190" s="255"/>
      <c r="AW190" s="178"/>
      <c r="AX190" s="355"/>
      <c r="AY190" s="178"/>
      <c r="AZ190" s="305"/>
      <c r="BA190" s="178"/>
      <c r="BB190" s="305"/>
      <c r="BC190" s="305"/>
      <c r="BD190" s="48"/>
      <c r="BE190" s="255"/>
      <c r="BF190" s="305"/>
      <c r="BG190" s="355"/>
      <c r="BH190" s="178"/>
      <c r="BI190" s="305"/>
      <c r="BJ190" s="305"/>
      <c r="BK190" s="305"/>
      <c r="BL190" s="305"/>
      <c r="BM190" s="48"/>
      <c r="BN190" s="255"/>
      <c r="BO190" s="305"/>
      <c r="BP190" s="355"/>
      <c r="BQ190" s="305"/>
      <c r="BR190" s="305"/>
      <c r="BS190" s="305"/>
      <c r="BT190" s="305"/>
      <c r="BU190" s="305"/>
      <c r="BV190" s="48"/>
      <c r="BW190" s="255"/>
      <c r="BX190" s="305"/>
      <c r="BY190" s="355"/>
      <c r="BZ190" s="305"/>
      <c r="CA190" s="305"/>
      <c r="CB190" s="305"/>
      <c r="CC190" s="305"/>
      <c r="CD190" s="305"/>
      <c r="CE190" s="48"/>
      <c r="CF190" s="255"/>
      <c r="CG190" s="305"/>
      <c r="CH190" s="355"/>
      <c r="CI190" s="178"/>
      <c r="CJ190" s="305"/>
      <c r="CK190" s="178"/>
      <c r="CL190" s="305"/>
      <c r="CM190" s="305"/>
      <c r="CN190" s="48"/>
      <c r="CO190" s="255"/>
      <c r="CP190" s="305"/>
      <c r="CQ190" s="355"/>
      <c r="CR190" s="178"/>
      <c r="CS190" s="305"/>
      <c r="CT190" s="178"/>
      <c r="CU190" s="305"/>
      <c r="CV190" s="305"/>
      <c r="CW190" s="48"/>
      <c r="CX190" s="255"/>
      <c r="CY190" s="305"/>
      <c r="CZ190" s="355"/>
      <c r="DA190" s="178"/>
      <c r="DB190" s="305"/>
      <c r="DC190" s="178"/>
      <c r="DD190" s="305"/>
      <c r="DE190" s="305"/>
      <c r="DF190" s="48"/>
      <c r="DG190" s="255"/>
      <c r="DH190" s="305"/>
      <c r="DI190" s="355"/>
      <c r="DJ190" s="178"/>
      <c r="DK190" s="305"/>
      <c r="DL190" s="178"/>
      <c r="DM190" s="305"/>
      <c r="DN190" s="305"/>
      <c r="DO190" s="48"/>
      <c r="DP190" s="255"/>
      <c r="DQ190" s="305"/>
      <c r="DR190" s="355"/>
      <c r="DS190" s="178"/>
      <c r="DT190" s="305"/>
      <c r="DU190" s="178"/>
      <c r="DV190" s="305"/>
      <c r="DW190" s="305"/>
      <c r="DX190" s="48"/>
      <c r="DY190" s="255"/>
      <c r="DZ190" s="305"/>
      <c r="EA190" s="355"/>
      <c r="EB190" s="178"/>
      <c r="EC190" s="305"/>
      <c r="ED190" s="178"/>
      <c r="EE190" s="305"/>
      <c r="EF190" s="305"/>
      <c r="EG190" s="48"/>
      <c r="EH190" s="255"/>
      <c r="EI190" s="305"/>
      <c r="EJ190" s="355"/>
      <c r="EK190" s="178"/>
      <c r="EL190" s="305"/>
      <c r="EM190" s="178"/>
      <c r="EN190" s="305"/>
      <c r="EO190" s="305"/>
      <c r="EP190" s="48"/>
      <c r="EQ190" s="255"/>
      <c r="ER190" s="305"/>
      <c r="ES190" s="355"/>
      <c r="ET190" s="178"/>
      <c r="EU190" s="305"/>
      <c r="EV190" s="178"/>
      <c r="EW190" s="305"/>
      <c r="EX190" s="305"/>
      <c r="EY190" s="48"/>
      <c r="EZ190" s="255"/>
      <c r="FA190" s="305"/>
      <c r="FB190" s="355"/>
      <c r="FC190" s="178"/>
      <c r="FD190" s="305"/>
      <c r="FE190" s="305"/>
      <c r="FF190" s="305"/>
      <c r="FG190" s="305"/>
      <c r="FH190" s="48"/>
      <c r="FI190" s="255"/>
      <c r="FJ190" s="305"/>
      <c r="FK190" s="355"/>
      <c r="FL190" s="178"/>
      <c r="FM190" s="305"/>
      <c r="FN190" s="178"/>
      <c r="FO190" s="305"/>
      <c r="FP190" s="305"/>
      <c r="FQ190" s="48"/>
      <c r="FR190" s="255"/>
      <c r="FS190" s="305"/>
      <c r="FT190" s="355"/>
      <c r="FU190" s="178"/>
      <c r="FV190" s="305"/>
      <c r="FW190" s="178"/>
      <c r="FX190" s="305"/>
      <c r="FY190" s="305"/>
      <c r="FZ190" s="48"/>
      <c r="GA190" s="255"/>
      <c r="GB190" s="305"/>
      <c r="GC190" s="355"/>
      <c r="GD190" s="178"/>
      <c r="GE190" s="305"/>
      <c r="GF190" s="178"/>
      <c r="GG190" s="305"/>
      <c r="GH190" s="305"/>
      <c r="GI190" s="48"/>
      <c r="GJ190" s="255"/>
      <c r="GK190" s="305"/>
      <c r="GL190" s="355"/>
      <c r="GM190" s="178"/>
      <c r="GN190" s="305"/>
      <c r="GO190" s="178"/>
      <c r="GP190" s="305"/>
      <c r="GQ190" s="305"/>
      <c r="GR190" s="48"/>
      <c r="GS190" s="255"/>
      <c r="GT190" s="305"/>
      <c r="GU190" s="355"/>
      <c r="GV190" s="178"/>
      <c r="GW190" s="305"/>
      <c r="GX190" s="178"/>
      <c r="GY190" s="305"/>
      <c r="GZ190" s="178"/>
      <c r="HA190" s="305"/>
      <c r="HB190" s="255"/>
      <c r="HC190" s="305"/>
      <c r="HD190" s="355"/>
      <c r="HE190" s="305"/>
      <c r="HF190" s="305"/>
      <c r="HG190" s="305"/>
      <c r="HH190" s="305"/>
      <c r="HI190" s="305"/>
      <c r="HJ190" s="48"/>
      <c r="HK190" s="255"/>
      <c r="HL190" s="305"/>
      <c r="HM190" s="355"/>
      <c r="HN190" s="305"/>
      <c r="HO190" s="305"/>
      <c r="HP190" s="305"/>
      <c r="HQ190" s="305"/>
      <c r="HR190" s="305"/>
      <c r="HS190" s="48"/>
      <c r="HT190" s="255"/>
      <c r="HU190" s="305"/>
      <c r="HV190" s="355"/>
      <c r="HW190" s="305"/>
      <c r="HX190" s="305"/>
      <c r="HY190" s="305"/>
      <c r="HZ190" s="305"/>
      <c r="IA190" s="305"/>
      <c r="IB190" s="48"/>
      <c r="IC190" s="255"/>
      <c r="ID190" s="305"/>
      <c r="IE190" s="355"/>
      <c r="IF190" s="305"/>
      <c r="IG190" s="305"/>
      <c r="IH190" s="305"/>
      <c r="II190" s="305"/>
      <c r="IJ190" s="305"/>
      <c r="IK190" s="305"/>
      <c r="IL190" s="255"/>
      <c r="IM190" s="305"/>
      <c r="IN190" s="355"/>
      <c r="IO190" s="305"/>
      <c r="IP190" s="305"/>
      <c r="IQ190" s="305"/>
      <c r="IR190" s="305"/>
      <c r="IS190" s="305"/>
      <c r="IT190" s="48"/>
      <c r="IU190" s="255"/>
      <c r="IV190" s="305"/>
      <c r="IW190" s="355"/>
      <c r="IX190" s="305"/>
      <c r="IY190" s="305"/>
      <c r="IZ190" s="305"/>
      <c r="JA190" s="305"/>
      <c r="JB190" s="305"/>
      <c r="JC190" s="48"/>
      <c r="JD190" s="255"/>
      <c r="JE190" s="305"/>
      <c r="JF190" s="355"/>
      <c r="JG190" s="305"/>
      <c r="JH190" s="305"/>
      <c r="JI190" s="305"/>
      <c r="JJ190" s="305"/>
      <c r="JK190" s="305"/>
      <c r="JL190" s="48"/>
      <c r="JM190" s="255"/>
      <c r="JN190" s="305"/>
      <c r="JO190" s="355"/>
      <c r="JP190" s="305"/>
      <c r="JQ190" s="305"/>
      <c r="JR190" s="305"/>
      <c r="JS190" s="305"/>
      <c r="JT190" s="305"/>
      <c r="JU190" s="305"/>
      <c r="JV190" s="255"/>
      <c r="JW190" s="305"/>
      <c r="JX190" s="355"/>
      <c r="JY190" s="305"/>
      <c r="JZ190" s="305"/>
      <c r="KA190" s="305"/>
      <c r="KB190" s="305"/>
      <c r="KC190" s="305"/>
      <c r="KD190" s="48"/>
      <c r="KE190" s="255"/>
      <c r="KF190" s="305"/>
      <c r="KG190" s="355"/>
      <c r="KH190" s="305"/>
      <c r="KI190" s="305"/>
      <c r="KJ190" s="305"/>
      <c r="KK190" s="305"/>
      <c r="KL190" s="305"/>
      <c r="KM190" s="48"/>
      <c r="KN190" s="255"/>
      <c r="KO190" s="305"/>
      <c r="KP190" s="355"/>
      <c r="KQ190" s="305"/>
      <c r="KR190" s="305"/>
      <c r="KS190" s="305"/>
      <c r="KT190" s="305"/>
      <c r="KU190" s="305"/>
      <c r="KV190" s="305"/>
      <c r="KW190" s="255"/>
      <c r="KX190" s="305"/>
      <c r="KY190" s="355"/>
      <c r="KZ190" s="305"/>
      <c r="LA190" s="305"/>
      <c r="LB190" s="305"/>
      <c r="LC190" s="305"/>
      <c r="LD190" s="305"/>
      <c r="LE190" s="305"/>
      <c r="LF190" s="255"/>
      <c r="LG190" s="305"/>
      <c r="LH190" s="355"/>
      <c r="LI190" s="305"/>
      <c r="LJ190" s="305"/>
      <c r="LK190" s="305"/>
      <c r="LL190" s="305"/>
      <c r="LM190" s="305"/>
      <c r="LN190" s="48"/>
      <c r="LO190" s="255"/>
      <c r="LP190" s="305"/>
      <c r="LQ190" s="355"/>
      <c r="LR190" s="305"/>
      <c r="LS190" s="305"/>
      <c r="LT190" s="305"/>
      <c r="LU190" s="305"/>
      <c r="LV190" s="305"/>
      <c r="LW190" s="48"/>
      <c r="LX190" s="255"/>
      <c r="LY190" s="305"/>
      <c r="LZ190" s="355"/>
      <c r="MA190" s="305"/>
      <c r="MB190" s="305"/>
      <c r="MC190" s="305"/>
      <c r="MD190" s="305"/>
      <c r="ME190" s="305"/>
      <c r="MF190" s="305"/>
      <c r="MG190" s="255"/>
      <c r="MH190" s="305"/>
      <c r="MI190" s="355"/>
      <c r="MJ190" s="305"/>
      <c r="MK190" s="305"/>
      <c r="ML190" s="305"/>
      <c r="MM190" s="305"/>
      <c r="MN190" s="305"/>
      <c r="MO190" s="48"/>
      <c r="MP190" s="255"/>
      <c r="MQ190" s="305"/>
      <c r="MR190" s="355"/>
      <c r="MS190" s="305"/>
      <c r="MT190" s="305"/>
      <c r="MU190" s="305"/>
      <c r="MV190" s="305"/>
      <c r="MW190" s="305"/>
      <c r="MX190" s="48"/>
      <c r="MY190" s="255"/>
      <c r="MZ190" s="305"/>
      <c r="NA190" s="355"/>
      <c r="NB190" s="305"/>
      <c r="NC190" s="305"/>
      <c r="ND190" s="305"/>
      <c r="NE190" s="305"/>
      <c r="NF190" s="305"/>
      <c r="NG190" s="48"/>
      <c r="NH190" s="255"/>
    </row>
    <row r="191" spans="1:372" ht="18">
      <c r="A191" s="538" t="s">
        <v>27</v>
      </c>
      <c r="B191" s="59"/>
      <c r="C191" s="460"/>
      <c r="D191" s="443">
        <v>370.4</v>
      </c>
      <c r="E191" s="444" t="s">
        <v>187</v>
      </c>
      <c r="F191" s="661">
        <v>396.9</v>
      </c>
      <c r="G191" s="444" t="s">
        <v>183</v>
      </c>
      <c r="H191" s="662"/>
      <c r="I191" s="444" t="s">
        <v>184</v>
      </c>
      <c r="J191" s="662"/>
      <c r="K191" s="444" t="s">
        <v>185</v>
      </c>
      <c r="L191" s="460"/>
      <c r="M191" s="443">
        <v>0</v>
      </c>
      <c r="N191" s="444" t="s">
        <v>187</v>
      </c>
      <c r="O191" s="24">
        <v>142.40000000000009</v>
      </c>
      <c r="P191" s="444" t="s">
        <v>183</v>
      </c>
      <c r="Q191" s="24"/>
      <c r="R191" s="444" t="s">
        <v>184</v>
      </c>
      <c r="S191" s="24"/>
      <c r="T191" s="444" t="s">
        <v>185</v>
      </c>
      <c r="U191" s="460"/>
      <c r="V191" s="24">
        <v>646.09999999999991</v>
      </c>
      <c r="W191" s="444" t="s">
        <v>187</v>
      </c>
      <c r="X191" s="24">
        <v>745.40000000000009</v>
      </c>
      <c r="Y191" s="444" t="s">
        <v>183</v>
      </c>
      <c r="Z191" s="24">
        <v>459.79999999999984</v>
      </c>
      <c r="AA191" s="444" t="s">
        <v>184</v>
      </c>
      <c r="AB191" s="722">
        <v>395.10000000000036</v>
      </c>
      <c r="AC191" s="444" t="s">
        <v>185</v>
      </c>
      <c r="AD191" s="460"/>
      <c r="AE191" s="24">
        <v>67.599999999999682</v>
      </c>
      <c r="AF191" s="444" t="s">
        <v>187</v>
      </c>
      <c r="AG191" s="24">
        <v>177.5</v>
      </c>
      <c r="AH191" s="444" t="s">
        <v>183</v>
      </c>
      <c r="AI191" s="24">
        <v>180.90000000000009</v>
      </c>
      <c r="AJ191" s="444" t="s">
        <v>184</v>
      </c>
      <c r="AK191" s="722">
        <v>507.09999999999991</v>
      </c>
      <c r="AL191" s="444" t="s">
        <v>185</v>
      </c>
      <c r="AM191" s="460"/>
      <c r="AN191" s="443">
        <v>286</v>
      </c>
      <c r="AO191" s="444" t="s">
        <v>187</v>
      </c>
      <c r="AP191" s="24">
        <v>136.70000000000005</v>
      </c>
      <c r="AQ191" s="444" t="s">
        <v>183</v>
      </c>
      <c r="AR191" s="24">
        <v>298.79999999999927</v>
      </c>
      <c r="AS191" s="444" t="s">
        <v>184</v>
      </c>
      <c r="AT191" s="444">
        <v>756.90000000000077</v>
      </c>
      <c r="AU191" s="444" t="s">
        <v>185</v>
      </c>
      <c r="AV191" s="460"/>
      <c r="AW191" s="24">
        <v>368.9</v>
      </c>
      <c r="AX191" s="444" t="s">
        <v>187</v>
      </c>
      <c r="AY191" s="24">
        <v>460.19999999999914</v>
      </c>
      <c r="AZ191" s="444" t="s">
        <v>183</v>
      </c>
      <c r="BA191" s="24">
        <v>491.29999999999927</v>
      </c>
      <c r="BB191" s="444" t="s">
        <v>184</v>
      </c>
      <c r="BC191" s="24">
        <v>997.30000000000064</v>
      </c>
      <c r="BD191" s="444" t="s">
        <v>185</v>
      </c>
      <c r="BE191" s="460"/>
      <c r="BF191" s="443">
        <v>457.7</v>
      </c>
      <c r="BG191" s="444" t="s">
        <v>187</v>
      </c>
      <c r="BH191" s="24">
        <v>714.49999999999955</v>
      </c>
      <c r="BI191" s="444" t="s">
        <v>183</v>
      </c>
      <c r="BJ191" s="24">
        <v>524.89999999999964</v>
      </c>
      <c r="BK191" s="444" t="s">
        <v>184</v>
      </c>
      <c r="BL191" s="24">
        <v>1096.5999999999981</v>
      </c>
      <c r="BM191" s="444" t="s">
        <v>185</v>
      </c>
      <c r="BN191" s="460"/>
      <c r="BO191" s="443">
        <v>228.5</v>
      </c>
      <c r="BP191" s="444" t="s">
        <v>187</v>
      </c>
      <c r="BQ191" s="24">
        <v>363.59999999999945</v>
      </c>
      <c r="BR191" s="444" t="s">
        <v>183</v>
      </c>
      <c r="BS191" s="24">
        <v>538.39999999999964</v>
      </c>
      <c r="BT191" s="444" t="s">
        <v>184</v>
      </c>
      <c r="BU191" s="24">
        <v>314.29999999999745</v>
      </c>
      <c r="BV191" s="444" t="s">
        <v>185</v>
      </c>
      <c r="BW191" s="460"/>
      <c r="BX191" s="443">
        <v>0</v>
      </c>
      <c r="BY191" s="444" t="s">
        <v>187</v>
      </c>
      <c r="BZ191" s="443">
        <v>406.6</v>
      </c>
      <c r="CA191" s="444" t="s">
        <v>183</v>
      </c>
      <c r="CB191" s="663">
        <v>26.399999999999636</v>
      </c>
      <c r="CC191" s="444" t="s">
        <v>184</v>
      </c>
      <c r="CD191" s="24">
        <v>258.99999999999818</v>
      </c>
      <c r="CE191" s="444" t="s">
        <v>185</v>
      </c>
      <c r="CF191" s="460"/>
      <c r="CG191" s="443">
        <v>502.2</v>
      </c>
      <c r="CH191" s="444" t="s">
        <v>187</v>
      </c>
      <c r="CI191" s="24">
        <v>913.39999999999782</v>
      </c>
      <c r="CJ191" s="444" t="s">
        <v>183</v>
      </c>
      <c r="CK191" s="24"/>
      <c r="CL191" s="444" t="s">
        <v>184</v>
      </c>
      <c r="CM191" s="24">
        <v>58.799999999998363</v>
      </c>
      <c r="CN191" s="444" t="s">
        <v>185</v>
      </c>
      <c r="CO191" s="460"/>
      <c r="CP191" s="443">
        <v>171.5</v>
      </c>
      <c r="CQ191" s="444" t="s">
        <v>187</v>
      </c>
      <c r="CR191" s="24">
        <v>46.199999999999363</v>
      </c>
      <c r="CS191" s="444" t="s">
        <v>183</v>
      </c>
      <c r="CT191" s="24"/>
      <c r="CU191" s="444" t="s">
        <v>184</v>
      </c>
      <c r="CV191" s="24">
        <v>357.39999999999873</v>
      </c>
      <c r="CW191" s="444" t="s">
        <v>185</v>
      </c>
      <c r="CX191" s="460"/>
      <c r="CY191" s="443">
        <v>249</v>
      </c>
      <c r="CZ191" s="444" t="s">
        <v>187</v>
      </c>
      <c r="DA191" s="24">
        <v>305.69999999999891</v>
      </c>
      <c r="DB191" s="444" t="s">
        <v>183</v>
      </c>
      <c r="DC191" s="24">
        <v>221.19999999999891</v>
      </c>
      <c r="DD191" s="444" t="s">
        <v>184</v>
      </c>
      <c r="DE191" s="24">
        <v>293.79999999999836</v>
      </c>
      <c r="DF191" s="444" t="s">
        <v>185</v>
      </c>
      <c r="DG191" s="460"/>
      <c r="DH191" s="443">
        <v>164</v>
      </c>
      <c r="DI191" s="444" t="s">
        <v>187</v>
      </c>
      <c r="DJ191" s="24">
        <v>412.89999999999964</v>
      </c>
      <c r="DK191" s="444" t="s">
        <v>183</v>
      </c>
      <c r="DL191" s="24"/>
      <c r="DM191" s="444" t="s">
        <v>184</v>
      </c>
      <c r="DN191" s="24">
        <v>284.699999999998</v>
      </c>
      <c r="DO191" s="444" t="s">
        <v>185</v>
      </c>
      <c r="DP191" s="460"/>
      <c r="DQ191" s="443">
        <v>215.2</v>
      </c>
      <c r="DR191" s="444" t="s">
        <v>187</v>
      </c>
      <c r="DS191" s="663">
        <v>432.30000000000018</v>
      </c>
      <c r="DT191" s="444" t="s">
        <v>183</v>
      </c>
      <c r="DU191" s="24">
        <v>181.39999999999964</v>
      </c>
      <c r="DV191" s="444" t="s">
        <v>184</v>
      </c>
      <c r="DW191" s="24">
        <v>404.09999999999945</v>
      </c>
      <c r="DX191" s="444" t="s">
        <v>185</v>
      </c>
      <c r="DY191" s="460"/>
      <c r="DZ191" s="443">
        <v>387.2</v>
      </c>
      <c r="EA191" s="444" t="s">
        <v>187</v>
      </c>
      <c r="EB191" s="24">
        <v>543.80000000000109</v>
      </c>
      <c r="EC191" s="444" t="s">
        <v>183</v>
      </c>
      <c r="ED191" s="24"/>
      <c r="EE191" s="444" t="s">
        <v>184</v>
      </c>
      <c r="EF191" s="24">
        <v>818.19999999999982</v>
      </c>
      <c r="EG191" s="444" t="s">
        <v>185</v>
      </c>
      <c r="EH191" s="460"/>
      <c r="EI191" s="443">
        <v>324.5</v>
      </c>
      <c r="EJ191" s="444" t="s">
        <v>187</v>
      </c>
      <c r="EK191" s="663">
        <v>232.70000000000164</v>
      </c>
      <c r="EL191" s="444" t="s">
        <v>183</v>
      </c>
      <c r="EM191" s="663"/>
      <c r="EN191" s="444" t="s">
        <v>184</v>
      </c>
      <c r="EO191" s="24">
        <v>286.69999999999345</v>
      </c>
      <c r="EP191" s="444" t="s">
        <v>185</v>
      </c>
      <c r="EQ191" s="460"/>
      <c r="ER191" s="443">
        <v>505.3</v>
      </c>
      <c r="ES191" s="444" t="s">
        <v>187</v>
      </c>
      <c r="ET191" s="24">
        <v>162.00000000000182</v>
      </c>
      <c r="EU191" s="444" t="s">
        <v>183</v>
      </c>
      <c r="EV191" s="24"/>
      <c r="EW191" s="444" t="s">
        <v>184</v>
      </c>
      <c r="EX191" s="24">
        <v>399.89999999999964</v>
      </c>
      <c r="EY191" s="444" t="s">
        <v>185</v>
      </c>
      <c r="EZ191" s="460"/>
      <c r="FA191" s="443">
        <v>514.20000000000005</v>
      </c>
      <c r="FB191" s="444" t="s">
        <v>187</v>
      </c>
      <c r="FC191" s="663">
        <v>99.000000000001819</v>
      </c>
      <c r="FD191" s="444" t="s">
        <v>183</v>
      </c>
      <c r="FE191" s="663">
        <v>332.29999999999927</v>
      </c>
      <c r="FF191" s="444" t="s">
        <v>184</v>
      </c>
      <c r="FG191" s="24">
        <v>557.49999999999818</v>
      </c>
      <c r="FH191" s="444" t="s">
        <v>185</v>
      </c>
      <c r="FI191" s="460"/>
      <c r="FJ191" s="443">
        <v>556.29999999999995</v>
      </c>
      <c r="FK191" s="444" t="s">
        <v>187</v>
      </c>
      <c r="FL191" s="663">
        <v>228.60000000000127</v>
      </c>
      <c r="FM191" s="444" t="s">
        <v>183</v>
      </c>
      <c r="FN191" s="24">
        <v>595.10000000000218</v>
      </c>
      <c r="FO191" s="444" t="s">
        <v>184</v>
      </c>
      <c r="FP191" s="24">
        <v>618.09999999999854</v>
      </c>
      <c r="FQ191" s="444" t="s">
        <v>185</v>
      </c>
      <c r="FR191" s="460"/>
      <c r="FS191" s="443">
        <v>748.3</v>
      </c>
      <c r="FT191" s="444" t="s">
        <v>187</v>
      </c>
      <c r="FU191" s="663">
        <v>396.69999999999982</v>
      </c>
      <c r="FV191" s="444" t="s">
        <v>183</v>
      </c>
      <c r="FW191" s="663"/>
      <c r="FX191" s="444" t="s">
        <v>184</v>
      </c>
      <c r="FY191" s="24">
        <v>133.29999999999745</v>
      </c>
      <c r="FZ191" s="444" t="s">
        <v>185</v>
      </c>
      <c r="GA191" s="460"/>
      <c r="GB191" s="443">
        <v>0</v>
      </c>
      <c r="GC191" s="444" t="s">
        <v>187</v>
      </c>
      <c r="GD191" s="24">
        <v>93.500000000000909</v>
      </c>
      <c r="GE191" s="444" t="s">
        <v>183</v>
      </c>
      <c r="GF191" s="24"/>
      <c r="GG191" s="444" t="s">
        <v>184</v>
      </c>
      <c r="GH191" s="661">
        <v>136.49999999999636</v>
      </c>
      <c r="GI191" s="444" t="s">
        <v>185</v>
      </c>
      <c r="GJ191" s="460"/>
      <c r="GK191" s="443">
        <v>1768.4</v>
      </c>
      <c r="GL191" s="444" t="s">
        <v>187</v>
      </c>
      <c r="GM191" s="663">
        <v>2788.6999999999989</v>
      </c>
      <c r="GN191" s="444" t="s">
        <v>183</v>
      </c>
      <c r="GO191" s="24">
        <v>2058.2999999999993</v>
      </c>
      <c r="GP191" s="444" t="s">
        <v>184</v>
      </c>
      <c r="GQ191" s="24">
        <v>2426.0999999999985</v>
      </c>
      <c r="GR191" s="444" t="s">
        <v>185</v>
      </c>
      <c r="GS191" s="460"/>
      <c r="GT191" s="443">
        <v>217</v>
      </c>
      <c r="GU191" s="444" t="s">
        <v>187</v>
      </c>
      <c r="GV191" s="663">
        <v>495.59999999999491</v>
      </c>
      <c r="GW191" s="444" t="s">
        <v>183</v>
      </c>
      <c r="GX191" s="663"/>
      <c r="GY191" s="444" t="s">
        <v>184</v>
      </c>
      <c r="GZ191" s="663"/>
      <c r="HA191" s="444" t="s">
        <v>185</v>
      </c>
      <c r="HB191" s="460"/>
      <c r="HC191" s="443">
        <v>464.9</v>
      </c>
      <c r="HD191" s="444" t="s">
        <v>187</v>
      </c>
      <c r="HE191" s="24">
        <v>230.29999999999382</v>
      </c>
      <c r="HF191" s="444" t="s">
        <v>183</v>
      </c>
      <c r="HG191" s="24">
        <v>437.79999999999836</v>
      </c>
      <c r="HH191" s="444" t="s">
        <v>184</v>
      </c>
      <c r="HI191" s="24">
        <v>286.49999999999818</v>
      </c>
      <c r="HJ191" s="444" t="s">
        <v>185</v>
      </c>
      <c r="HK191" s="460"/>
      <c r="HL191" s="443">
        <v>761</v>
      </c>
      <c r="HM191" s="444" t="s">
        <v>187</v>
      </c>
      <c r="HN191" s="663">
        <v>930.49999999999636</v>
      </c>
      <c r="HO191" s="444" t="s">
        <v>183</v>
      </c>
      <c r="HP191" s="663"/>
      <c r="HQ191" s="444" t="s">
        <v>184</v>
      </c>
      <c r="HR191" s="24">
        <v>423.899999999996</v>
      </c>
      <c r="HS191" s="444" t="s">
        <v>185</v>
      </c>
      <c r="HT191" s="460"/>
      <c r="HU191" s="443">
        <v>3461.4</v>
      </c>
      <c r="HV191" s="444" t="s">
        <v>187</v>
      </c>
      <c r="HW191" s="663">
        <v>2908.299999999992</v>
      </c>
      <c r="HX191" s="444" t="s">
        <v>183</v>
      </c>
      <c r="HY191" s="24">
        <v>3232.7999999999993</v>
      </c>
      <c r="HZ191" s="444" t="s">
        <v>184</v>
      </c>
      <c r="IA191" s="24">
        <v>2913.4999999999563</v>
      </c>
      <c r="IB191" s="444" t="s">
        <v>185</v>
      </c>
      <c r="IC191" s="460"/>
      <c r="ID191" s="443">
        <v>296.8</v>
      </c>
      <c r="IE191" s="444" t="s">
        <v>187</v>
      </c>
      <c r="IF191" s="663">
        <v>77.499999999992724</v>
      </c>
      <c r="IG191" s="444" t="s">
        <v>183</v>
      </c>
      <c r="IH191" s="663"/>
      <c r="II191" s="444" t="s">
        <v>184</v>
      </c>
      <c r="IJ191" s="663"/>
      <c r="IK191" s="444" t="s">
        <v>185</v>
      </c>
      <c r="IL191" s="460"/>
      <c r="IM191" s="443">
        <v>463.2</v>
      </c>
      <c r="IN191" s="444" t="s">
        <v>187</v>
      </c>
      <c r="IO191" s="24">
        <v>110.99999999999636</v>
      </c>
      <c r="IP191" s="444" t="s">
        <v>183</v>
      </c>
      <c r="IQ191" s="24"/>
      <c r="IR191" s="444" t="s">
        <v>184</v>
      </c>
      <c r="IS191" s="24">
        <v>121.49999999999636</v>
      </c>
      <c r="IT191" s="444" t="s">
        <v>185</v>
      </c>
      <c r="IU191" s="460"/>
      <c r="IV191" s="443">
        <v>217.2</v>
      </c>
      <c r="IW191" s="444" t="s">
        <v>187</v>
      </c>
      <c r="IX191" s="663">
        <v>213.29999999999563</v>
      </c>
      <c r="IY191" s="444" t="s">
        <v>183</v>
      </c>
      <c r="IZ191" s="24">
        <v>358.09999999999854</v>
      </c>
      <c r="JA191" s="444" t="s">
        <v>184</v>
      </c>
      <c r="JB191" s="24">
        <v>92.899999999997817</v>
      </c>
      <c r="JC191" s="444" t="s">
        <v>185</v>
      </c>
      <c r="JD191" s="460"/>
      <c r="JE191" s="443">
        <v>223.9</v>
      </c>
      <c r="JF191" s="444" t="s">
        <v>187</v>
      </c>
      <c r="JG191" s="663">
        <v>215.19999999999345</v>
      </c>
      <c r="JH191" s="444" t="s">
        <v>183</v>
      </c>
      <c r="JI191" s="663">
        <v>495</v>
      </c>
      <c r="JJ191" s="444" t="s">
        <v>184</v>
      </c>
      <c r="JK191" s="24">
        <v>380.19999999999345</v>
      </c>
      <c r="JL191" s="444" t="s">
        <v>185</v>
      </c>
      <c r="JM191" s="460"/>
      <c r="JN191" s="443">
        <v>214</v>
      </c>
      <c r="JO191" s="444" t="s">
        <v>187</v>
      </c>
      <c r="JP191" s="663">
        <v>159.49999999999272</v>
      </c>
      <c r="JQ191" s="444" t="s">
        <v>183</v>
      </c>
      <c r="JR191" s="663"/>
      <c r="JS191" s="444" t="s">
        <v>184</v>
      </c>
      <c r="JT191" s="663"/>
      <c r="JU191" s="444" t="s">
        <v>185</v>
      </c>
      <c r="JV191" s="460"/>
      <c r="JW191" s="443">
        <v>2595.9</v>
      </c>
      <c r="JX191" s="444" t="s">
        <v>187</v>
      </c>
      <c r="JY191" s="24">
        <v>3054.2000000000044</v>
      </c>
      <c r="JZ191" s="444" t="s">
        <v>183</v>
      </c>
      <c r="KA191" s="24">
        <v>931.59999999998217</v>
      </c>
      <c r="KB191" s="444" t="s">
        <v>184</v>
      </c>
      <c r="KC191" s="24">
        <v>2933.8999999995685</v>
      </c>
      <c r="KD191" s="444" t="s">
        <v>185</v>
      </c>
      <c r="KE191" s="460"/>
      <c r="KF191" s="443">
        <v>60.5</v>
      </c>
      <c r="KG191" s="444" t="s">
        <v>187</v>
      </c>
      <c r="KH191" s="24">
        <v>369.59999999999491</v>
      </c>
      <c r="KI191" s="444" t="s">
        <v>183</v>
      </c>
      <c r="KJ191" s="663">
        <v>0</v>
      </c>
      <c r="KK191" s="444" t="s">
        <v>184</v>
      </c>
      <c r="KL191" s="24">
        <v>278.39999999999782</v>
      </c>
      <c r="KM191" s="444" t="s">
        <v>185</v>
      </c>
      <c r="KN191" s="460"/>
      <c r="KO191" s="443">
        <v>269</v>
      </c>
      <c r="KP191" s="444" t="s">
        <v>187</v>
      </c>
      <c r="KQ191" s="663">
        <v>289.49999999999636</v>
      </c>
      <c r="KR191" s="444" t="s">
        <v>183</v>
      </c>
      <c r="KS191" s="663"/>
      <c r="KT191" s="444" t="s">
        <v>184</v>
      </c>
      <c r="KU191" s="663"/>
      <c r="KV191" s="444" t="s">
        <v>185</v>
      </c>
      <c r="KW191" s="460"/>
      <c r="KX191" s="443">
        <v>279.60000000000002</v>
      </c>
      <c r="KY191" s="444" t="s">
        <v>187</v>
      </c>
      <c r="KZ191" s="24">
        <v>68.799999999995634</v>
      </c>
      <c r="LA191" s="444" t="s">
        <v>183</v>
      </c>
      <c r="LB191" s="24"/>
      <c r="LC191" s="444" t="s">
        <v>184</v>
      </c>
      <c r="LD191" s="24"/>
      <c r="LE191" s="444" t="s">
        <v>185</v>
      </c>
      <c r="LF191" s="460"/>
      <c r="LG191" s="443">
        <v>100.1</v>
      </c>
      <c r="LH191" s="444" t="s">
        <v>187</v>
      </c>
      <c r="LI191" s="336">
        <v>26.900000000001455</v>
      </c>
      <c r="LJ191" s="444" t="s">
        <v>183</v>
      </c>
      <c r="LK191" s="336"/>
      <c r="LL191" s="444" t="s">
        <v>184</v>
      </c>
      <c r="LM191" s="24"/>
      <c r="LN191" s="444" t="s">
        <v>185</v>
      </c>
      <c r="LO191" s="460"/>
      <c r="LP191" s="443">
        <v>306.8</v>
      </c>
      <c r="LQ191" s="444" t="s">
        <v>187</v>
      </c>
      <c r="LR191" s="24">
        <v>403.40000000000146</v>
      </c>
      <c r="LS191" s="444" t="s">
        <v>183</v>
      </c>
      <c r="LT191" s="24">
        <v>288.49999999999818</v>
      </c>
      <c r="LU191" s="444" t="s">
        <v>184</v>
      </c>
      <c r="LV191" s="24">
        <v>554.99999999999272</v>
      </c>
      <c r="LW191" s="444" t="s">
        <v>185</v>
      </c>
      <c r="LX191" s="460"/>
      <c r="LY191" s="443">
        <v>228</v>
      </c>
      <c r="LZ191" s="444" t="s">
        <v>187</v>
      </c>
      <c r="MA191" s="24">
        <v>399.70000000000073</v>
      </c>
      <c r="MB191" s="444" t="s">
        <v>183</v>
      </c>
      <c r="MC191" s="24"/>
      <c r="MD191" s="444" t="s">
        <v>184</v>
      </c>
      <c r="ME191" s="24"/>
      <c r="MF191" s="444" t="s">
        <v>185</v>
      </c>
      <c r="MG191" s="460"/>
      <c r="MH191" s="443">
        <v>1309.0999999999999</v>
      </c>
      <c r="MI191" s="444" t="s">
        <v>187</v>
      </c>
      <c r="MJ191" s="313">
        <v>902.40000000000873</v>
      </c>
      <c r="MK191" s="444" t="s">
        <v>183</v>
      </c>
      <c r="ML191" s="24">
        <v>656.10000000000036</v>
      </c>
      <c r="MM191" s="444" t="s">
        <v>184</v>
      </c>
      <c r="MN191" s="24">
        <v>1073.6999999999716</v>
      </c>
      <c r="MO191" s="444" t="s">
        <v>185</v>
      </c>
      <c r="MP191" s="460"/>
      <c r="MQ191" s="443">
        <v>407.5</v>
      </c>
      <c r="MR191" s="444" t="s">
        <v>187</v>
      </c>
      <c r="MS191" s="443">
        <v>253.49999999999272</v>
      </c>
      <c r="MT191" s="444" t="s">
        <v>183</v>
      </c>
      <c r="MU191" s="24">
        <v>251</v>
      </c>
      <c r="MV191" s="444" t="s">
        <v>184</v>
      </c>
      <c r="MW191" s="443">
        <v>409.49999999997453</v>
      </c>
      <c r="MX191" s="444" t="s">
        <v>185</v>
      </c>
      <c r="MY191" s="460"/>
      <c r="MZ191" s="443"/>
      <c r="NA191" s="444" t="s">
        <v>187</v>
      </c>
      <c r="NB191" s="443"/>
      <c r="NC191" s="444" t="s">
        <v>183</v>
      </c>
      <c r="ND191" s="443"/>
      <c r="NE191" s="444" t="s">
        <v>184</v>
      </c>
      <c r="NF191" s="664">
        <v>1246.4999999999982</v>
      </c>
      <c r="NG191" s="444" t="s">
        <v>185</v>
      </c>
      <c r="NH191" s="460"/>
    </row>
    <row r="192" spans="1:372" ht="18">
      <c r="A192" s="665" t="s">
        <v>3710</v>
      </c>
      <c r="B192" s="59">
        <f>SUM(D192:AAP192)</f>
        <v>46992.724999999366</v>
      </c>
      <c r="C192" s="460"/>
      <c r="D192" s="443"/>
      <c r="E192" s="286">
        <f>D191*0.25</f>
        <v>92.6</v>
      </c>
      <c r="F192" s="24"/>
      <c r="G192" s="286">
        <f>F191*0.5</f>
        <v>198.45</v>
      </c>
      <c r="H192" s="443"/>
      <c r="I192" s="286">
        <f>H191*0.75</f>
        <v>0</v>
      </c>
      <c r="J192" s="443"/>
      <c r="K192" s="286">
        <f>J191*1</f>
        <v>0</v>
      </c>
      <c r="L192" s="460"/>
      <c r="M192" s="443"/>
      <c r="N192" s="286">
        <f>M191*0.25</f>
        <v>0</v>
      </c>
      <c r="O192" s="443"/>
      <c r="P192" s="286">
        <f>O191*0.5</f>
        <v>71.200000000000045</v>
      </c>
      <c r="Q192" s="443"/>
      <c r="R192" s="286">
        <f>Q191*0.75</f>
        <v>0</v>
      </c>
      <c r="S192" s="443"/>
      <c r="T192" s="286">
        <f>S191*1</f>
        <v>0</v>
      </c>
      <c r="U192" s="460"/>
      <c r="V192" s="24"/>
      <c r="W192" s="286">
        <f>V191*0.25</f>
        <v>161.52499999999998</v>
      </c>
      <c r="X192" s="24"/>
      <c r="Y192" s="286">
        <f>X191*0.5</f>
        <v>372.70000000000005</v>
      </c>
      <c r="Z192" s="24"/>
      <c r="AA192" s="286">
        <f>Z191*0.75</f>
        <v>344.84999999999991</v>
      </c>
      <c r="AB192" s="24"/>
      <c r="AC192" s="286">
        <f t="shared" ref="AC192:AC223" si="174">AB191*1</f>
        <v>395.10000000000036</v>
      </c>
      <c r="AD192" s="460"/>
      <c r="AE192" s="24"/>
      <c r="AF192" s="286">
        <f>AE191*0.25</f>
        <v>16.89999999999992</v>
      </c>
      <c r="AG192" s="24"/>
      <c r="AH192" s="286">
        <f>AG191*0.5</f>
        <v>88.75</v>
      </c>
      <c r="AI192" s="443"/>
      <c r="AJ192" s="286">
        <f>AI191*0.75</f>
        <v>135.67500000000007</v>
      </c>
      <c r="AK192" s="443"/>
      <c r="AL192" s="286">
        <f t="shared" ref="AL192:AL223" si="175">AK191*1</f>
        <v>507.09999999999991</v>
      </c>
      <c r="AM192" s="460"/>
      <c r="AN192" s="443"/>
      <c r="AO192" s="286">
        <f>AN191*0.25</f>
        <v>71.5</v>
      </c>
      <c r="AP192" s="24"/>
      <c r="AQ192" s="286">
        <f>AP191*0.5</f>
        <v>68.350000000000023</v>
      </c>
      <c r="AR192" s="24"/>
      <c r="AS192" s="286">
        <f>AR191*0.75</f>
        <v>224.09999999999945</v>
      </c>
      <c r="AT192" s="443"/>
      <c r="AU192" s="286">
        <f>AT191*1</f>
        <v>756.90000000000077</v>
      </c>
      <c r="AV192" s="460"/>
      <c r="AW192" s="24"/>
      <c r="AX192" s="286">
        <f>AW191*0.25</f>
        <v>92.224999999999994</v>
      </c>
      <c r="AZ192" s="286">
        <f>AY191*0.5</f>
        <v>230.09999999999957</v>
      </c>
      <c r="BB192" s="286">
        <f>BA191*0.75</f>
        <v>368.47499999999945</v>
      </c>
      <c r="BC192" s="24"/>
      <c r="BD192" s="286">
        <f>BC191*1</f>
        <v>997.30000000000064</v>
      </c>
      <c r="BE192" s="460"/>
      <c r="BF192" s="443"/>
      <c r="BG192" s="286">
        <f>BF191*0.25</f>
        <v>114.425</v>
      </c>
      <c r="BH192" s="24"/>
      <c r="BI192" s="286">
        <f>BH191*0.5</f>
        <v>357.24999999999977</v>
      </c>
      <c r="BJ192" s="443"/>
      <c r="BK192" s="286">
        <f>BJ191*0.75</f>
        <v>393.67499999999973</v>
      </c>
      <c r="BL192" s="443"/>
      <c r="BM192" s="286">
        <f>BL191*1</f>
        <v>1096.5999999999981</v>
      </c>
      <c r="BN192" s="460"/>
      <c r="BO192" s="443"/>
      <c r="BP192" s="286">
        <f>BO191*0.25</f>
        <v>57.125</v>
      </c>
      <c r="BQ192" s="443"/>
      <c r="BR192" s="286">
        <f>BQ191*0.5</f>
        <v>181.79999999999973</v>
      </c>
      <c r="BS192" s="443"/>
      <c r="BT192" s="286">
        <f>BS191*0.75</f>
        <v>403.79999999999973</v>
      </c>
      <c r="BU192" s="443"/>
      <c r="BV192" s="286">
        <f>BU191*1</f>
        <v>314.29999999999745</v>
      </c>
      <c r="BW192" s="460"/>
      <c r="BX192" s="443"/>
      <c r="BY192" s="286">
        <f>BX191*0.25</f>
        <v>0</v>
      </c>
      <c r="BZ192" s="443"/>
      <c r="CA192" s="286">
        <f>BZ191*0.5</f>
        <v>203.3</v>
      </c>
      <c r="CB192" s="443"/>
      <c r="CC192" s="286">
        <f>CB191*0.75</f>
        <v>19.799999999999727</v>
      </c>
      <c r="CD192" s="443"/>
      <c r="CE192" s="286">
        <f>CD191*1</f>
        <v>258.99999999999818</v>
      </c>
      <c r="CF192" s="460"/>
      <c r="CG192" s="443"/>
      <c r="CH192" s="286">
        <f>CG191*0.25</f>
        <v>125.55</v>
      </c>
      <c r="CI192" s="24"/>
      <c r="CJ192" s="286">
        <f>CI191*0.5</f>
        <v>456.69999999999891</v>
      </c>
      <c r="CK192" s="24"/>
      <c r="CL192" s="286">
        <f>CK191*0.75</f>
        <v>0</v>
      </c>
      <c r="CM192" s="443"/>
      <c r="CN192" s="286">
        <f>CM191*1</f>
        <v>58.799999999998363</v>
      </c>
      <c r="CO192" s="460"/>
      <c r="CP192" s="443"/>
      <c r="CQ192" s="286">
        <f>CP191*0.25</f>
        <v>42.875</v>
      </c>
      <c r="CR192" s="24"/>
      <c r="CS192" s="286">
        <f>CR191*0.5</f>
        <v>23.099999999999682</v>
      </c>
      <c r="CT192" s="24"/>
      <c r="CU192" s="286">
        <f>CT191*0.75</f>
        <v>0</v>
      </c>
      <c r="CV192" s="443"/>
      <c r="CW192" s="286">
        <f>CV191*1</f>
        <v>357.39999999999873</v>
      </c>
      <c r="CX192" s="460"/>
      <c r="CY192" s="443"/>
      <c r="CZ192" s="286">
        <f>CY191*0.25</f>
        <v>62.25</v>
      </c>
      <c r="DA192" s="24"/>
      <c r="DB192" s="286">
        <f>DA191*0.5</f>
        <v>152.84999999999945</v>
      </c>
      <c r="DC192" s="24"/>
      <c r="DD192" s="286">
        <f>DC191*0.75</f>
        <v>165.89999999999918</v>
      </c>
      <c r="DE192" s="443"/>
      <c r="DF192" s="286">
        <f>DE191*1</f>
        <v>293.79999999999836</v>
      </c>
      <c r="DG192" s="460"/>
      <c r="DH192" s="443"/>
      <c r="DI192" s="286">
        <f>DH191*0.25</f>
        <v>41</v>
      </c>
      <c r="DJ192" s="24"/>
      <c r="DK192" s="286">
        <f>DJ191*0.5</f>
        <v>206.44999999999982</v>
      </c>
      <c r="DL192" s="24"/>
      <c r="DM192" s="286">
        <f>DL191*0.75</f>
        <v>0</v>
      </c>
      <c r="DN192" s="443"/>
      <c r="DO192" s="286">
        <f>DN191*1</f>
        <v>284.699999999998</v>
      </c>
      <c r="DP192" s="460"/>
      <c r="DQ192" s="443"/>
      <c r="DR192" s="286">
        <f>DQ191*0.25</f>
        <v>53.8</v>
      </c>
      <c r="DS192" s="24"/>
      <c r="DT192" s="286">
        <f>DS191*0.5</f>
        <v>216.15000000000009</v>
      </c>
      <c r="DU192" s="24"/>
      <c r="DV192" s="286">
        <f>DU191*0.75</f>
        <v>136.04999999999973</v>
      </c>
      <c r="DW192" s="443"/>
      <c r="DX192" s="286">
        <f>DW191*1</f>
        <v>404.09999999999945</v>
      </c>
      <c r="DY192" s="460"/>
      <c r="DZ192" s="443"/>
      <c r="EA192" s="286">
        <f>DZ191*0.25</f>
        <v>96.8</v>
      </c>
      <c r="EB192" s="24"/>
      <c r="EC192" s="286">
        <f>EB191*0.5</f>
        <v>271.90000000000055</v>
      </c>
      <c r="ED192" s="24"/>
      <c r="EE192" s="286">
        <f>ED191*0.75</f>
        <v>0</v>
      </c>
      <c r="EF192" s="443"/>
      <c r="EG192" s="286">
        <f>EF191*1</f>
        <v>818.19999999999982</v>
      </c>
      <c r="EH192" s="460"/>
      <c r="EI192" s="443"/>
      <c r="EJ192" s="286">
        <f>EI191*0.25</f>
        <v>81.125</v>
      </c>
      <c r="EK192" s="24"/>
      <c r="EL192" s="286">
        <f>EK191*0.5</f>
        <v>116.35000000000082</v>
      </c>
      <c r="EM192" s="24"/>
      <c r="EN192" s="286">
        <f>EM191*0.75</f>
        <v>0</v>
      </c>
      <c r="EO192" s="443"/>
      <c r="EP192" s="286">
        <f>EO191*1</f>
        <v>286.69999999999345</v>
      </c>
      <c r="EQ192" s="460"/>
      <c r="ER192" s="443"/>
      <c r="ES192" s="286">
        <f>ER191*0.25</f>
        <v>126.325</v>
      </c>
      <c r="ET192" s="24"/>
      <c r="EU192" s="286">
        <f>ET191*0.5</f>
        <v>81.000000000000909</v>
      </c>
      <c r="EV192" s="24"/>
      <c r="EW192" s="286">
        <f>EV191*0.75</f>
        <v>0</v>
      </c>
      <c r="EX192" s="443"/>
      <c r="EY192" s="286">
        <f>EX191*1</f>
        <v>399.89999999999964</v>
      </c>
      <c r="EZ192" s="460"/>
      <c r="FA192" s="443"/>
      <c r="FB192" s="286">
        <f>FA191*0.25</f>
        <v>128.55000000000001</v>
      </c>
      <c r="FC192" s="24"/>
      <c r="FD192" s="286">
        <f>FC191*0.5</f>
        <v>49.500000000000909</v>
      </c>
      <c r="FE192" s="443"/>
      <c r="FF192" s="286">
        <f>FE191*0.75</f>
        <v>249.22499999999945</v>
      </c>
      <c r="FG192" s="443"/>
      <c r="FH192" s="286">
        <f>FG191*1</f>
        <v>557.49999999999818</v>
      </c>
      <c r="FI192" s="460"/>
      <c r="FJ192" s="443"/>
      <c r="FK192" s="286">
        <f>FJ191*0.25</f>
        <v>139.07499999999999</v>
      </c>
      <c r="FL192" s="24"/>
      <c r="FM192" s="286">
        <f>FL191*0.5</f>
        <v>114.30000000000064</v>
      </c>
      <c r="FN192" s="24"/>
      <c r="FO192" s="286">
        <f>FN191*0.75</f>
        <v>446.32500000000164</v>
      </c>
      <c r="FP192" s="443"/>
      <c r="FQ192" s="286">
        <f>FP191*1</f>
        <v>618.09999999999854</v>
      </c>
      <c r="FR192" s="460"/>
      <c r="FS192" s="443"/>
      <c r="FT192" s="286">
        <f>FS191*0.25</f>
        <v>187.07499999999999</v>
      </c>
      <c r="FU192" s="24"/>
      <c r="FV192" s="286">
        <f>FU191*0.5</f>
        <v>198.34999999999991</v>
      </c>
      <c r="FW192" s="24"/>
      <c r="FX192" s="286">
        <f>FW191*0.75</f>
        <v>0</v>
      </c>
      <c r="FY192" s="443"/>
      <c r="FZ192" s="286">
        <f>FY191*1</f>
        <v>133.29999999999745</v>
      </c>
      <c r="GA192" s="460"/>
      <c r="GB192" s="443"/>
      <c r="GC192" s="286">
        <f>GB191*0.25</f>
        <v>0</v>
      </c>
      <c r="GD192" s="24"/>
      <c r="GE192" s="286">
        <f>GD191*0.5</f>
        <v>46.750000000000455</v>
      </c>
      <c r="GF192" s="24"/>
      <c r="GG192" s="286">
        <f>GF191*0.75</f>
        <v>0</v>
      </c>
      <c r="GH192" s="443"/>
      <c r="GI192" s="286">
        <f>GH191*1</f>
        <v>136.49999999999636</v>
      </c>
      <c r="GJ192" s="460"/>
      <c r="GK192" s="443"/>
      <c r="GL192" s="286">
        <f>GK191*0.25</f>
        <v>442.1</v>
      </c>
      <c r="GM192" s="24"/>
      <c r="GN192" s="286">
        <f>GM191*0.5</f>
        <v>1394.3499999999995</v>
      </c>
      <c r="GO192" s="24"/>
      <c r="GP192" s="286">
        <f>GO191*0.75</f>
        <v>1543.7249999999995</v>
      </c>
      <c r="GQ192" s="443"/>
      <c r="GR192" s="286">
        <f>GQ191*1</f>
        <v>2426.0999999999985</v>
      </c>
      <c r="GS192" s="460"/>
      <c r="GT192" s="443"/>
      <c r="GU192" s="286">
        <f>GT191*0.25</f>
        <v>54.25</v>
      </c>
      <c r="GV192" s="24"/>
      <c r="GW192" s="286">
        <f>GV191*0.5</f>
        <v>247.79999999999745</v>
      </c>
      <c r="GX192" s="24"/>
      <c r="GY192" s="286">
        <f>GX191*0.75</f>
        <v>0</v>
      </c>
      <c r="GZ192" s="24"/>
      <c r="HA192" s="286">
        <f>GZ191*1</f>
        <v>0</v>
      </c>
      <c r="HB192" s="460"/>
      <c r="HC192" s="443"/>
      <c r="HD192" s="286">
        <f>HC191*0.25</f>
        <v>116.22499999999999</v>
      </c>
      <c r="HE192" s="443"/>
      <c r="HF192" s="286">
        <f>HE191*0.5</f>
        <v>115.14999999999691</v>
      </c>
      <c r="HG192" s="443"/>
      <c r="HH192" s="286">
        <f>HG191*0.75</f>
        <v>328.34999999999877</v>
      </c>
      <c r="HI192" s="443"/>
      <c r="HJ192" s="286">
        <f>HI191*1</f>
        <v>286.49999999999818</v>
      </c>
      <c r="HK192" s="460"/>
      <c r="HL192" s="443"/>
      <c r="HM192" s="286">
        <f>HL191*0.25</f>
        <v>190.25</v>
      </c>
      <c r="HN192" s="443"/>
      <c r="HO192" s="286">
        <f>HN191*0.5</f>
        <v>465.24999999999818</v>
      </c>
      <c r="HP192" s="443"/>
      <c r="HQ192" s="286">
        <f>HP191*0.75</f>
        <v>0</v>
      </c>
      <c r="HR192" s="443"/>
      <c r="HS192" s="286">
        <f>HR191*1</f>
        <v>423.899999999996</v>
      </c>
      <c r="HT192" s="460"/>
      <c r="HU192" s="443"/>
      <c r="HV192" s="286">
        <f>HU191*0.25</f>
        <v>865.35</v>
      </c>
      <c r="HW192" s="443"/>
      <c r="HX192" s="286">
        <f>HW191*0.5</f>
        <v>1454.149999999996</v>
      </c>
      <c r="HY192" s="443"/>
      <c r="HZ192" s="286">
        <f>HY191*0.75</f>
        <v>2424.5999999999995</v>
      </c>
      <c r="IA192" s="443"/>
      <c r="IB192" s="286">
        <f>IA191*1</f>
        <v>2913.4999999999563</v>
      </c>
      <c r="IC192" s="460"/>
      <c r="ID192" s="443"/>
      <c r="IE192" s="286">
        <f>ID191*0.25</f>
        <v>74.2</v>
      </c>
      <c r="IF192" s="443"/>
      <c r="IG192" s="286">
        <f>IF191*0.5</f>
        <v>38.749999999996362</v>
      </c>
      <c r="IH192" s="443"/>
      <c r="II192" s="286">
        <f>IH191*0.75</f>
        <v>0</v>
      </c>
      <c r="IJ192" s="443"/>
      <c r="IK192" s="286">
        <f>IJ191*1</f>
        <v>0</v>
      </c>
      <c r="IL192" s="460"/>
      <c r="IM192" s="443"/>
      <c r="IN192" s="286">
        <f>IM191*0.25</f>
        <v>115.8</v>
      </c>
      <c r="IO192" s="443"/>
      <c r="IP192" s="286">
        <f>IO191*0.5</f>
        <v>55.499999999998181</v>
      </c>
      <c r="IQ192" s="443"/>
      <c r="IR192" s="286">
        <f>IQ191*0.75</f>
        <v>0</v>
      </c>
      <c r="IS192" s="443"/>
      <c r="IT192" s="286">
        <f>IS191*1</f>
        <v>121.49999999999636</v>
      </c>
      <c r="IU192" s="460"/>
      <c r="IV192" s="443"/>
      <c r="IW192" s="286">
        <f>IV191*0.25</f>
        <v>54.3</v>
      </c>
      <c r="IX192" s="443"/>
      <c r="IY192" s="286">
        <f>IX191*0.5</f>
        <v>106.64999999999782</v>
      </c>
      <c r="IZ192" s="443"/>
      <c r="JA192" s="286">
        <f>IZ191*0.75</f>
        <v>268.57499999999891</v>
      </c>
      <c r="JB192" s="443"/>
      <c r="JC192" s="286">
        <f>JB191*1</f>
        <v>92.899999999997817</v>
      </c>
      <c r="JD192" s="460"/>
      <c r="JE192" s="443"/>
      <c r="JF192" s="286">
        <f>JE191*0.25</f>
        <v>55.975000000000001</v>
      </c>
      <c r="JG192" s="443"/>
      <c r="JH192" s="286">
        <f>JG191*0.5</f>
        <v>107.59999999999673</v>
      </c>
      <c r="JI192" s="443"/>
      <c r="JJ192" s="286">
        <f>JI191*0.75</f>
        <v>371.25</v>
      </c>
      <c r="JK192" s="443"/>
      <c r="JL192" s="286">
        <f>JK191*1</f>
        <v>380.19999999999345</v>
      </c>
      <c r="JM192" s="460"/>
      <c r="JN192" s="443"/>
      <c r="JO192" s="286">
        <f>JN191*0.25</f>
        <v>53.5</v>
      </c>
      <c r="JP192" s="443"/>
      <c r="JQ192" s="286">
        <f>JP191*0.5</f>
        <v>79.749999999996362</v>
      </c>
      <c r="JR192" s="443"/>
      <c r="JS192" s="286">
        <f>JR191*0.75</f>
        <v>0</v>
      </c>
      <c r="JT192" s="443"/>
      <c r="JU192" s="286">
        <f>JT191*1</f>
        <v>0</v>
      </c>
      <c r="JV192" s="460"/>
      <c r="JW192" s="443"/>
      <c r="JX192" s="286">
        <f>JW191*0.25</f>
        <v>648.97500000000002</v>
      </c>
      <c r="JY192" s="443"/>
      <c r="JZ192" s="286">
        <f>JY191*0.5</f>
        <v>1527.1000000000022</v>
      </c>
      <c r="KA192" s="443"/>
      <c r="KB192" s="286">
        <f>KA191*0.75</f>
        <v>698.69999999998663</v>
      </c>
      <c r="KC192" s="443"/>
      <c r="KD192" s="286">
        <f t="shared" ref="KD192" si="176">KC191*1</f>
        <v>2933.8999999995685</v>
      </c>
      <c r="KE192" s="460"/>
      <c r="KF192" s="443"/>
      <c r="KG192" s="286">
        <f>KF191*0.25</f>
        <v>15.125</v>
      </c>
      <c r="KH192" s="443"/>
      <c r="KI192" s="286">
        <f>KH191*0.5</f>
        <v>184.79999999999745</v>
      </c>
      <c r="KJ192" s="443"/>
      <c r="KK192" s="286">
        <f>KJ191*0.75</f>
        <v>0</v>
      </c>
      <c r="KL192" s="443"/>
      <c r="KM192" s="286">
        <f>KL191*1</f>
        <v>278.39999999999782</v>
      </c>
      <c r="KN192" s="460"/>
      <c r="KO192" s="443"/>
      <c r="KP192" s="286">
        <f>KO191*0.25</f>
        <v>67.25</v>
      </c>
      <c r="KQ192" s="443"/>
      <c r="KR192" s="286">
        <f>KQ191*0.5</f>
        <v>144.74999999999818</v>
      </c>
      <c r="KS192" s="443"/>
      <c r="KT192" s="286">
        <f>KS191*0.75</f>
        <v>0</v>
      </c>
      <c r="KU192" s="443"/>
      <c r="KV192" s="286">
        <f>KU191*1</f>
        <v>0</v>
      </c>
      <c r="KW192" s="460"/>
      <c r="KX192" s="443"/>
      <c r="KY192" s="286">
        <f>KX191*0.25</f>
        <v>69.900000000000006</v>
      </c>
      <c r="KZ192" s="443"/>
      <c r="LA192" s="286">
        <f>KZ191*0.5</f>
        <v>34.399999999997817</v>
      </c>
      <c r="LB192" s="443"/>
      <c r="LC192" s="286">
        <f>LB191*0.75</f>
        <v>0</v>
      </c>
      <c r="LD192" s="443"/>
      <c r="LE192" s="286">
        <f>LD191*1</f>
        <v>0</v>
      </c>
      <c r="LF192" s="460"/>
      <c r="LG192" s="443"/>
      <c r="LH192" s="286">
        <f>LG191*0.25</f>
        <v>25.024999999999999</v>
      </c>
      <c r="LI192" s="443"/>
      <c r="LJ192" s="286">
        <f>LI191*0.5</f>
        <v>13.450000000000728</v>
      </c>
      <c r="LK192" s="443"/>
      <c r="LL192" s="286">
        <f>LK191*0.75</f>
        <v>0</v>
      </c>
      <c r="LM192" s="443"/>
      <c r="LN192" s="286">
        <f>LM191*1</f>
        <v>0</v>
      </c>
      <c r="LO192" s="460"/>
      <c r="LP192" s="443"/>
      <c r="LQ192" s="286">
        <f>LP191*0.25</f>
        <v>76.7</v>
      </c>
      <c r="LR192" s="443"/>
      <c r="LS192" s="286">
        <f>LR191*0.5</f>
        <v>201.70000000000073</v>
      </c>
      <c r="LT192" s="443"/>
      <c r="LU192" s="286">
        <f>LT191*0.75</f>
        <v>216.37499999999864</v>
      </c>
      <c r="LV192" s="443"/>
      <c r="LW192" s="286">
        <f>LV191*1</f>
        <v>554.99999999999272</v>
      </c>
      <c r="LX192" s="460"/>
      <c r="LY192" s="443"/>
      <c r="LZ192" s="286">
        <f>LY191*0.25</f>
        <v>57</v>
      </c>
      <c r="MA192" s="443"/>
      <c r="MB192" s="286">
        <f>MA191*0.5</f>
        <v>199.85000000000036</v>
      </c>
      <c r="MC192" s="443"/>
      <c r="MD192" s="286">
        <f>MC191*0.75</f>
        <v>0</v>
      </c>
      <c r="ME192" s="443"/>
      <c r="MF192" s="286">
        <f>ME191*1</f>
        <v>0</v>
      </c>
      <c r="MG192" s="460"/>
      <c r="MH192" s="443"/>
      <c r="MI192" s="286">
        <f>MH191*0.25</f>
        <v>327.27499999999998</v>
      </c>
      <c r="MJ192" s="443"/>
      <c r="MK192" s="286">
        <f>MJ191*0.5</f>
        <v>451.20000000000437</v>
      </c>
      <c r="ML192" s="443"/>
      <c r="MM192" s="286">
        <f>ML191*0.75</f>
        <v>492.07500000000027</v>
      </c>
      <c r="MN192" s="443"/>
      <c r="MO192" s="286">
        <f>MN191*1</f>
        <v>1073.6999999999716</v>
      </c>
      <c r="MP192" s="460"/>
      <c r="MQ192" s="443"/>
      <c r="MR192" s="286">
        <f>MQ191*0.25</f>
        <v>101.875</v>
      </c>
      <c r="MS192" s="443"/>
      <c r="MT192" s="286">
        <f>MS191*0.5</f>
        <v>126.74999999999636</v>
      </c>
      <c r="MU192" s="443"/>
      <c r="MV192" s="286">
        <f>MU191*0.75</f>
        <v>188.25</v>
      </c>
      <c r="MW192" s="443"/>
      <c r="MX192" s="286">
        <f>MW191*1</f>
        <v>409.49999999997453</v>
      </c>
      <c r="MY192" s="460"/>
      <c r="MZ192" s="443"/>
      <c r="NA192" s="286">
        <f>MZ191*0.25</f>
        <v>0</v>
      </c>
      <c r="NB192" s="443"/>
      <c r="NC192" s="286">
        <f>NB191*0.5</f>
        <v>0</v>
      </c>
      <c r="ND192" s="443"/>
      <c r="NE192" s="286">
        <f>ND191*0.75</f>
        <v>0</v>
      </c>
      <c r="NF192" s="443"/>
      <c r="NG192" s="286">
        <f>NF191*1</f>
        <v>1246.4999999999982</v>
      </c>
      <c r="NH192" s="460"/>
    </row>
    <row r="193" spans="1:372" s="50" customFormat="1" ht="15.75">
      <c r="A193" s="665">
        <v>2022</v>
      </c>
      <c r="B193" s="256"/>
      <c r="C193" s="255"/>
      <c r="D193" s="305"/>
      <c r="E193" s="463"/>
      <c r="F193" s="178"/>
      <c r="G193" s="463"/>
      <c r="H193" s="305"/>
      <c r="I193" s="463"/>
      <c r="J193" s="305"/>
      <c r="K193" s="305"/>
      <c r="L193" s="255"/>
      <c r="M193" s="305"/>
      <c r="N193" s="463"/>
      <c r="O193" s="305"/>
      <c r="P193" s="463"/>
      <c r="Q193" s="305"/>
      <c r="R193" s="463"/>
      <c r="S193" s="305"/>
      <c r="T193" s="305"/>
      <c r="U193" s="255"/>
      <c r="V193" s="178"/>
      <c r="W193" s="463"/>
      <c r="X193" s="178"/>
      <c r="Y193" s="463"/>
      <c r="Z193" s="178"/>
      <c r="AA193" s="305"/>
      <c r="AB193" s="178"/>
      <c r="AC193" s="48"/>
      <c r="AD193" s="255"/>
      <c r="AE193" s="178"/>
      <c r="AF193" s="355"/>
      <c r="AG193" s="178"/>
      <c r="AH193" s="305"/>
      <c r="AI193" s="305"/>
      <c r="AJ193" s="305"/>
      <c r="AK193" s="305"/>
      <c r="AL193" s="48"/>
      <c r="AM193" s="255"/>
      <c r="AN193" s="305"/>
      <c r="AO193" s="355"/>
      <c r="AP193" s="178"/>
      <c r="AQ193" s="305"/>
      <c r="AR193" s="178"/>
      <c r="AS193" s="305"/>
      <c r="AT193" s="305"/>
      <c r="AU193" s="48"/>
      <c r="AV193" s="255"/>
      <c r="AW193" s="178"/>
      <c r="AX193" s="355"/>
      <c r="AY193" s="178"/>
      <c r="AZ193" s="305"/>
      <c r="BA193" s="178"/>
      <c r="BB193" s="305"/>
      <c r="BC193" s="305"/>
      <c r="BD193" s="48"/>
      <c r="BE193" s="255"/>
      <c r="BF193" s="305"/>
      <c r="BG193" s="355"/>
      <c r="BH193" s="178"/>
      <c r="BI193" s="305"/>
      <c r="BJ193" s="305"/>
      <c r="BK193" s="305"/>
      <c r="BL193" s="305"/>
      <c r="BM193" s="48"/>
      <c r="BN193" s="255"/>
      <c r="BO193" s="305"/>
      <c r="BP193" s="355"/>
      <c r="BQ193" s="305"/>
      <c r="BR193" s="305"/>
      <c r="BS193" s="305"/>
      <c r="BT193" s="305"/>
      <c r="BU193" s="305"/>
      <c r="BV193" s="48"/>
      <c r="BW193" s="255"/>
      <c r="BX193" s="305"/>
      <c r="BY193" s="355"/>
      <c r="BZ193" s="305"/>
      <c r="CA193" s="305"/>
      <c r="CB193" s="305"/>
      <c r="CC193" s="305"/>
      <c r="CD193" s="305"/>
      <c r="CE193" s="48"/>
      <c r="CF193" s="255"/>
      <c r="CG193" s="305"/>
      <c r="CH193" s="355"/>
      <c r="CI193" s="178"/>
      <c r="CJ193" s="305"/>
      <c r="CK193" s="178"/>
      <c r="CL193" s="305"/>
      <c r="CM193" s="305"/>
      <c r="CN193" s="48"/>
      <c r="CO193" s="255"/>
      <c r="CP193" s="305"/>
      <c r="CQ193" s="355"/>
      <c r="CR193" s="178"/>
      <c r="CS193" s="305"/>
      <c r="CT193" s="178"/>
      <c r="CU193" s="305"/>
      <c r="CV193" s="305"/>
      <c r="CW193" s="48"/>
      <c r="CX193" s="255"/>
      <c r="CY193" s="305"/>
      <c r="CZ193" s="355"/>
      <c r="DA193" s="178"/>
      <c r="DB193" s="305"/>
      <c r="DC193" s="178"/>
      <c r="DD193" s="305"/>
      <c r="DE193" s="305"/>
      <c r="DF193" s="48"/>
      <c r="DG193" s="255"/>
      <c r="DH193" s="305"/>
      <c r="DI193" s="355"/>
      <c r="DJ193" s="178"/>
      <c r="DK193" s="305"/>
      <c r="DL193" s="178"/>
      <c r="DM193" s="305"/>
      <c r="DN193" s="305"/>
      <c r="DO193" s="48"/>
      <c r="DP193" s="255"/>
      <c r="DQ193" s="305"/>
      <c r="DR193" s="355"/>
      <c r="DS193" s="178"/>
      <c r="DT193" s="305"/>
      <c r="DU193" s="178"/>
      <c r="DV193" s="305"/>
      <c r="DW193" s="305"/>
      <c r="DX193" s="48"/>
      <c r="DY193" s="255"/>
      <c r="DZ193" s="305"/>
      <c r="EA193" s="355"/>
      <c r="EB193" s="178"/>
      <c r="EC193" s="305"/>
      <c r="ED193" s="178"/>
      <c r="EE193" s="305"/>
      <c r="EF193" s="305"/>
      <c r="EG193" s="48"/>
      <c r="EH193" s="255"/>
      <c r="EI193" s="305"/>
      <c r="EJ193" s="355"/>
      <c r="EK193" s="178"/>
      <c r="EL193" s="305"/>
      <c r="EM193" s="178"/>
      <c r="EN193" s="305"/>
      <c r="EO193" s="305"/>
      <c r="EP193" s="48"/>
      <c r="EQ193" s="255"/>
      <c r="ER193" s="305"/>
      <c r="ES193" s="355"/>
      <c r="ET193" s="178"/>
      <c r="EU193" s="305"/>
      <c r="EV193" s="178"/>
      <c r="EW193" s="305"/>
      <c r="EX193" s="305"/>
      <c r="EY193" s="48"/>
      <c r="EZ193" s="255"/>
      <c r="FA193" s="305"/>
      <c r="FB193" s="355"/>
      <c r="FC193" s="178"/>
      <c r="FD193" s="305"/>
      <c r="FE193" s="305"/>
      <c r="FF193" s="305"/>
      <c r="FG193" s="305"/>
      <c r="FH193" s="48"/>
      <c r="FI193" s="255"/>
      <c r="FJ193" s="305"/>
      <c r="FK193" s="355"/>
      <c r="FL193" s="178"/>
      <c r="FM193" s="305"/>
      <c r="FN193" s="178"/>
      <c r="FO193" s="305"/>
      <c r="FP193" s="305"/>
      <c r="FQ193" s="48"/>
      <c r="FR193" s="255"/>
      <c r="FS193" s="305"/>
      <c r="FT193" s="355"/>
      <c r="FU193" s="178"/>
      <c r="FV193" s="305"/>
      <c r="FW193" s="178"/>
      <c r="FX193" s="305"/>
      <c r="FY193" s="305"/>
      <c r="FZ193" s="48"/>
      <c r="GA193" s="255"/>
      <c r="GB193" s="305"/>
      <c r="GC193" s="355"/>
      <c r="GD193" s="178"/>
      <c r="GE193" s="305"/>
      <c r="GF193" s="178"/>
      <c r="GG193" s="305"/>
      <c r="GH193" s="305"/>
      <c r="GI193" s="48"/>
      <c r="GJ193" s="255"/>
      <c r="GK193" s="305"/>
      <c r="GL193" s="355"/>
      <c r="GM193" s="178"/>
      <c r="GN193" s="305"/>
      <c r="GO193" s="178"/>
      <c r="GP193" s="305"/>
      <c r="GQ193" s="305"/>
      <c r="GR193" s="48"/>
      <c r="GS193" s="255"/>
      <c r="GT193" s="305"/>
      <c r="GU193" s="355"/>
      <c r="GV193" s="178"/>
      <c r="GW193" s="305"/>
      <c r="GX193" s="178"/>
      <c r="GY193" s="305"/>
      <c r="GZ193" s="178"/>
      <c r="HA193" s="305"/>
      <c r="HB193" s="255"/>
      <c r="HC193" s="305"/>
      <c r="HD193" s="355"/>
      <c r="HE193" s="305"/>
      <c r="HF193" s="305"/>
      <c r="HG193" s="305"/>
      <c r="HH193" s="305"/>
      <c r="HI193" s="305"/>
      <c r="HJ193" s="48"/>
      <c r="HK193" s="255"/>
      <c r="HL193" s="305"/>
      <c r="HM193" s="355"/>
      <c r="HN193" s="305"/>
      <c r="HO193" s="305"/>
      <c r="HP193" s="305"/>
      <c r="HQ193" s="305"/>
      <c r="HR193" s="305"/>
      <c r="HS193" s="48"/>
      <c r="HT193" s="255"/>
      <c r="HU193" s="305"/>
      <c r="HV193" s="355"/>
      <c r="HW193" s="305"/>
      <c r="HX193" s="305"/>
      <c r="HY193" s="305"/>
      <c r="HZ193" s="305"/>
      <c r="IA193" s="305"/>
      <c r="IB193" s="48"/>
      <c r="IC193" s="255"/>
      <c r="ID193" s="305"/>
      <c r="IE193" s="355"/>
      <c r="IF193" s="305"/>
      <c r="IG193" s="305"/>
      <c r="IH193" s="305"/>
      <c r="II193" s="305"/>
      <c r="IJ193" s="305"/>
      <c r="IK193" s="305"/>
      <c r="IL193" s="255"/>
      <c r="IM193" s="305"/>
      <c r="IN193" s="355"/>
      <c r="IO193" s="305"/>
      <c r="IP193" s="305"/>
      <c r="IQ193" s="305"/>
      <c r="IR193" s="305"/>
      <c r="IS193" s="305"/>
      <c r="IT193" s="48"/>
      <c r="IU193" s="255"/>
      <c r="IV193" s="305"/>
      <c r="IW193" s="355"/>
      <c r="IX193" s="305"/>
      <c r="IY193" s="305"/>
      <c r="IZ193" s="305"/>
      <c r="JA193" s="305"/>
      <c r="JB193" s="305"/>
      <c r="JC193" s="48"/>
      <c r="JD193" s="255"/>
      <c r="JE193" s="305"/>
      <c r="JF193" s="355"/>
      <c r="JG193" s="305"/>
      <c r="JH193" s="305"/>
      <c r="JI193" s="305"/>
      <c r="JJ193" s="305"/>
      <c r="JK193" s="305"/>
      <c r="JL193" s="48"/>
      <c r="JM193" s="255"/>
      <c r="JN193" s="305"/>
      <c r="JO193" s="355"/>
      <c r="JP193" s="305"/>
      <c r="JQ193" s="305"/>
      <c r="JR193" s="305"/>
      <c r="JS193" s="305"/>
      <c r="JT193" s="305"/>
      <c r="JU193" s="305"/>
      <c r="JV193" s="255"/>
      <c r="JW193" s="305"/>
      <c r="JX193" s="355"/>
      <c r="JY193" s="305"/>
      <c r="JZ193" s="305"/>
      <c r="KA193" s="305"/>
      <c r="KB193" s="305"/>
      <c r="KC193" s="305"/>
      <c r="KD193" s="48"/>
      <c r="KE193" s="255"/>
      <c r="KF193" s="305"/>
      <c r="KG193" s="355"/>
      <c r="KH193" s="305"/>
      <c r="KI193" s="305"/>
      <c r="KJ193" s="305"/>
      <c r="KK193" s="305"/>
      <c r="KL193" s="305"/>
      <c r="KM193" s="48"/>
      <c r="KN193" s="255"/>
      <c r="KO193" s="305"/>
      <c r="KP193" s="355"/>
      <c r="KQ193" s="305"/>
      <c r="KR193" s="305"/>
      <c r="KS193" s="305"/>
      <c r="KT193" s="305"/>
      <c r="KU193" s="305"/>
      <c r="KV193" s="305"/>
      <c r="KW193" s="255"/>
      <c r="KX193" s="305"/>
      <c r="KY193" s="355"/>
      <c r="KZ193" s="305"/>
      <c r="LA193" s="305"/>
      <c r="LB193" s="305"/>
      <c r="LC193" s="305"/>
      <c r="LD193" s="305"/>
      <c r="LE193" s="305"/>
      <c r="LF193" s="255"/>
      <c r="LG193" s="305"/>
      <c r="LH193" s="355"/>
      <c r="LI193" s="305"/>
      <c r="LJ193" s="305"/>
      <c r="LK193" s="305"/>
      <c r="LL193" s="305"/>
      <c r="LM193" s="305"/>
      <c r="LN193" s="48"/>
      <c r="LO193" s="255"/>
      <c r="LP193" s="305"/>
      <c r="LQ193" s="355"/>
      <c r="LR193" s="305"/>
      <c r="LS193" s="305"/>
      <c r="LT193" s="305"/>
      <c r="LU193" s="305"/>
      <c r="LV193" s="305"/>
      <c r="LW193" s="48"/>
      <c r="LX193" s="255"/>
      <c r="LY193" s="305"/>
      <c r="LZ193" s="355"/>
      <c r="MA193" s="305"/>
      <c r="MB193" s="305"/>
      <c r="MC193" s="305"/>
      <c r="MD193" s="305"/>
      <c r="ME193" s="305"/>
      <c r="MF193" s="305"/>
      <c r="MG193" s="255"/>
      <c r="MH193" s="305"/>
      <c r="MI193" s="355"/>
      <c r="MJ193" s="305"/>
      <c r="MK193" s="305"/>
      <c r="ML193" s="305"/>
      <c r="MM193" s="305"/>
      <c r="MN193" s="305"/>
      <c r="MO193" s="48"/>
      <c r="MP193" s="255"/>
      <c r="MQ193" s="305"/>
      <c r="MR193" s="355"/>
      <c r="MS193" s="305"/>
      <c r="MT193" s="305"/>
      <c r="MU193" s="305"/>
      <c r="MV193" s="305"/>
      <c r="MW193" s="305"/>
      <c r="MX193" s="48"/>
      <c r="MY193" s="255"/>
      <c r="MZ193" s="305"/>
      <c r="NA193" s="355"/>
      <c r="NB193" s="305"/>
      <c r="NC193" s="305"/>
      <c r="ND193" s="305"/>
      <c r="NE193" s="305"/>
      <c r="NF193" s="305"/>
      <c r="NG193" s="48"/>
      <c r="NH193" s="255"/>
    </row>
    <row r="194" spans="1:372" ht="18">
      <c r="A194" s="538" t="s">
        <v>851</v>
      </c>
      <c r="B194" s="59"/>
      <c r="C194" s="460"/>
      <c r="D194" s="443">
        <v>725.8</v>
      </c>
      <c r="E194" s="444" t="s">
        <v>187</v>
      </c>
      <c r="F194" s="661">
        <v>579.6</v>
      </c>
      <c r="G194" s="444" t="s">
        <v>183</v>
      </c>
      <c r="H194" s="662"/>
      <c r="I194" s="444" t="s">
        <v>184</v>
      </c>
      <c r="J194" s="662"/>
      <c r="K194" s="444" t="s">
        <v>185</v>
      </c>
      <c r="L194" s="460"/>
      <c r="M194" s="443">
        <v>231.2</v>
      </c>
      <c r="N194" s="444" t="s">
        <v>187</v>
      </c>
      <c r="O194" s="24">
        <v>245.49999999999989</v>
      </c>
      <c r="P194" s="444" t="s">
        <v>183</v>
      </c>
      <c r="Q194" s="24"/>
      <c r="R194" s="444" t="s">
        <v>184</v>
      </c>
      <c r="S194" s="24"/>
      <c r="T194" s="444" t="s">
        <v>185</v>
      </c>
      <c r="U194" s="460"/>
      <c r="V194" s="24">
        <v>894.89999999999964</v>
      </c>
      <c r="W194" s="444" t="s">
        <v>187</v>
      </c>
      <c r="X194" s="24">
        <v>436.40000000000009</v>
      </c>
      <c r="Y194" s="444" t="s">
        <v>183</v>
      </c>
      <c r="Z194" s="24">
        <v>987.49999999999966</v>
      </c>
      <c r="AA194" s="444" t="s">
        <v>184</v>
      </c>
      <c r="AB194" s="722">
        <v>545.40000000000009</v>
      </c>
      <c r="AC194" s="444" t="s">
        <v>185</v>
      </c>
      <c r="AD194" s="460"/>
      <c r="AE194" s="24">
        <v>330.99999999999955</v>
      </c>
      <c r="AF194" s="444" t="s">
        <v>187</v>
      </c>
      <c r="AG194" s="24">
        <v>189</v>
      </c>
      <c r="AH194" s="444" t="s">
        <v>183</v>
      </c>
      <c r="AI194" s="24">
        <v>121.39999999999964</v>
      </c>
      <c r="AJ194" s="444" t="s">
        <v>184</v>
      </c>
      <c r="AK194" s="722">
        <v>350.39999999999941</v>
      </c>
      <c r="AL194" s="444" t="s">
        <v>185</v>
      </c>
      <c r="AM194" s="460"/>
      <c r="AN194" s="443"/>
      <c r="AO194" s="444" t="s">
        <v>187</v>
      </c>
      <c r="AP194" s="24">
        <v>195.09999999999945</v>
      </c>
      <c r="AQ194" s="444" t="s">
        <v>183</v>
      </c>
      <c r="AR194" s="24">
        <v>286.10000000000036</v>
      </c>
      <c r="AS194" s="444" t="s">
        <v>184</v>
      </c>
      <c r="AT194" s="444">
        <v>635.89999999999941</v>
      </c>
      <c r="AU194" s="444" t="s">
        <v>185</v>
      </c>
      <c r="AV194" s="460"/>
      <c r="AW194" s="24"/>
      <c r="AX194" s="444" t="s">
        <v>187</v>
      </c>
      <c r="AY194" s="24">
        <v>437.599999999999</v>
      </c>
      <c r="AZ194" s="444" t="s">
        <v>183</v>
      </c>
      <c r="BA194" s="24">
        <v>385.70000000000073</v>
      </c>
      <c r="BB194" s="444" t="s">
        <v>184</v>
      </c>
      <c r="BC194" s="24">
        <v>339.19999999999959</v>
      </c>
      <c r="BD194" s="444" t="s">
        <v>185</v>
      </c>
      <c r="BE194" s="460"/>
      <c r="BF194" s="443"/>
      <c r="BG194" s="444" t="s">
        <v>187</v>
      </c>
      <c r="BH194" s="24">
        <v>834.94999999999891</v>
      </c>
      <c r="BI194" s="444" t="s">
        <v>183</v>
      </c>
      <c r="BJ194" s="24">
        <v>665.30000000000109</v>
      </c>
      <c r="BK194" s="444" t="s">
        <v>184</v>
      </c>
      <c r="BL194" s="24">
        <v>1195.2000000000003</v>
      </c>
      <c r="BM194" s="444" t="s">
        <v>185</v>
      </c>
      <c r="BN194" s="460"/>
      <c r="BO194" s="443"/>
      <c r="BP194" s="444" t="s">
        <v>187</v>
      </c>
      <c r="BQ194" s="24">
        <v>517.05000000000109</v>
      </c>
      <c r="BR194" s="444" t="s">
        <v>183</v>
      </c>
      <c r="BS194" s="24">
        <v>458.60000000000173</v>
      </c>
      <c r="BT194" s="444" t="s">
        <v>184</v>
      </c>
      <c r="BU194" s="24">
        <v>594.4</v>
      </c>
      <c r="BV194" s="444" t="s">
        <v>185</v>
      </c>
      <c r="BW194" s="460"/>
      <c r="BX194" s="443"/>
      <c r="BY194" s="444" t="s">
        <v>187</v>
      </c>
      <c r="BZ194" s="443">
        <v>485.10000000000127</v>
      </c>
      <c r="CA194" s="444" t="s">
        <v>183</v>
      </c>
      <c r="CB194" s="663">
        <v>3.5999999999967258</v>
      </c>
      <c r="CC194" s="444" t="s">
        <v>184</v>
      </c>
      <c r="CD194" s="24">
        <v>342.80000000000109</v>
      </c>
      <c r="CE194" s="444" t="s">
        <v>185</v>
      </c>
      <c r="CF194" s="460"/>
      <c r="CG194" s="443"/>
      <c r="CH194" s="444" t="s">
        <v>187</v>
      </c>
      <c r="CI194" s="24">
        <v>589.10000000000127</v>
      </c>
      <c r="CJ194" s="444" t="s">
        <v>183</v>
      </c>
      <c r="CK194" s="24"/>
      <c r="CL194" s="444" t="s">
        <v>184</v>
      </c>
      <c r="CM194" s="24">
        <v>618.30000000000109</v>
      </c>
      <c r="CN194" s="444" t="s">
        <v>185</v>
      </c>
      <c r="CO194" s="460"/>
      <c r="CP194" s="443"/>
      <c r="CQ194" s="444" t="s">
        <v>187</v>
      </c>
      <c r="CR194" s="24">
        <v>500.55000000000018</v>
      </c>
      <c r="CS194" s="444" t="s">
        <v>183</v>
      </c>
      <c r="CT194" s="24"/>
      <c r="CU194" s="444" t="s">
        <v>184</v>
      </c>
      <c r="CV194" s="24">
        <v>165.50000000000091</v>
      </c>
      <c r="CW194" s="444" t="s">
        <v>185</v>
      </c>
      <c r="CX194" s="460"/>
      <c r="CY194" s="443"/>
      <c r="CZ194" s="444" t="s">
        <v>187</v>
      </c>
      <c r="DA194" s="24">
        <v>294.40000000000055</v>
      </c>
      <c r="DB194" s="444" t="s">
        <v>183</v>
      </c>
      <c r="DC194" s="24">
        <v>269.49999999999636</v>
      </c>
      <c r="DD194" s="444" t="s">
        <v>184</v>
      </c>
      <c r="DE194" s="24">
        <v>180.00000000000091</v>
      </c>
      <c r="DF194" s="444" t="s">
        <v>185</v>
      </c>
      <c r="DG194" s="460"/>
      <c r="DH194" s="443"/>
      <c r="DI194" s="444" t="s">
        <v>187</v>
      </c>
      <c r="DJ194" s="24">
        <v>342.70000000000073</v>
      </c>
      <c r="DK194" s="444" t="s">
        <v>183</v>
      </c>
      <c r="DL194" s="24"/>
      <c r="DM194" s="444" t="s">
        <v>184</v>
      </c>
      <c r="DN194" s="24">
        <v>6.0000000000009095</v>
      </c>
      <c r="DO194" s="444" t="s">
        <v>185</v>
      </c>
      <c r="DP194" s="460"/>
      <c r="DQ194" s="443"/>
      <c r="DR194" s="444" t="s">
        <v>187</v>
      </c>
      <c r="DS194" s="663">
        <v>515</v>
      </c>
      <c r="DT194" s="444" t="s">
        <v>183</v>
      </c>
      <c r="DU194" s="24">
        <v>315.99999999999636</v>
      </c>
      <c r="DV194" s="444" t="s">
        <v>184</v>
      </c>
      <c r="DW194" s="24">
        <v>338.10000000000036</v>
      </c>
      <c r="DX194" s="444" t="s">
        <v>185</v>
      </c>
      <c r="DY194" s="460"/>
      <c r="DZ194" s="443"/>
      <c r="EA194" s="444" t="s">
        <v>187</v>
      </c>
      <c r="EB194" s="24">
        <v>269.00000000000182</v>
      </c>
      <c r="EC194" s="444" t="s">
        <v>183</v>
      </c>
      <c r="ED194" s="24"/>
      <c r="EE194" s="444" t="s">
        <v>184</v>
      </c>
      <c r="EF194" s="24">
        <v>815.19999999999982</v>
      </c>
      <c r="EG194" s="444" t="s">
        <v>185</v>
      </c>
      <c r="EH194" s="460"/>
      <c r="EI194" s="443"/>
      <c r="EJ194" s="444" t="s">
        <v>187</v>
      </c>
      <c r="EK194" s="663">
        <v>185.05000000000109</v>
      </c>
      <c r="EL194" s="444" t="s">
        <v>183</v>
      </c>
      <c r="EM194" s="663"/>
      <c r="EN194" s="444" t="s">
        <v>184</v>
      </c>
      <c r="EO194" s="24">
        <v>198.19999999999345</v>
      </c>
      <c r="EP194" s="444" t="s">
        <v>185</v>
      </c>
      <c r="EQ194" s="460"/>
      <c r="ER194" s="443"/>
      <c r="ES194" s="444" t="s">
        <v>187</v>
      </c>
      <c r="ET194" s="24">
        <v>330.80000000000291</v>
      </c>
      <c r="EU194" s="444" t="s">
        <v>183</v>
      </c>
      <c r="EV194" s="24"/>
      <c r="EW194" s="444" t="s">
        <v>184</v>
      </c>
      <c r="EX194" s="24">
        <v>441.09999999999945</v>
      </c>
      <c r="EY194" s="444" t="s">
        <v>185</v>
      </c>
      <c r="EZ194" s="460"/>
      <c r="FA194" s="443"/>
      <c r="FB194" s="444" t="s">
        <v>187</v>
      </c>
      <c r="FC194" s="663">
        <v>337.30000000000291</v>
      </c>
      <c r="FD194" s="444" t="s">
        <v>183</v>
      </c>
      <c r="FE194" s="663">
        <v>116.90000000000146</v>
      </c>
      <c r="FF194" s="444" t="s">
        <v>184</v>
      </c>
      <c r="FG194" s="24">
        <v>454</v>
      </c>
      <c r="FH194" s="444" t="s">
        <v>185</v>
      </c>
      <c r="FI194" s="460"/>
      <c r="FJ194" s="443"/>
      <c r="FK194" s="444" t="s">
        <v>187</v>
      </c>
      <c r="FL194" s="663">
        <v>213.40000000000146</v>
      </c>
      <c r="FM194" s="444" t="s">
        <v>183</v>
      </c>
      <c r="FN194" s="24">
        <v>496.29999999999563</v>
      </c>
      <c r="FO194" s="444" t="s">
        <v>184</v>
      </c>
      <c r="FP194" s="24">
        <v>431.89999999999782</v>
      </c>
      <c r="FQ194" s="444" t="s">
        <v>185</v>
      </c>
      <c r="FR194" s="460"/>
      <c r="FS194" s="443"/>
      <c r="FT194" s="444" t="s">
        <v>187</v>
      </c>
      <c r="FU194" s="663">
        <v>509.70000000000073</v>
      </c>
      <c r="FV194" s="444" t="s">
        <v>183</v>
      </c>
      <c r="FW194" s="663"/>
      <c r="FX194" s="444" t="s">
        <v>184</v>
      </c>
      <c r="FY194" s="24">
        <v>218.29999999999927</v>
      </c>
      <c r="FZ194" s="444" t="s">
        <v>185</v>
      </c>
      <c r="GA194" s="460"/>
      <c r="GB194" s="443"/>
      <c r="GC194" s="444" t="s">
        <v>187</v>
      </c>
      <c r="GD194" s="24">
        <v>22.500000000001819</v>
      </c>
      <c r="GE194" s="444" t="s">
        <v>183</v>
      </c>
      <c r="GF194" s="24"/>
      <c r="GG194" s="444" t="s">
        <v>184</v>
      </c>
      <c r="GH194" s="661">
        <v>71.499999999996362</v>
      </c>
      <c r="GI194" s="444" t="s">
        <v>185</v>
      </c>
      <c r="GJ194" s="460"/>
      <c r="GK194" s="443"/>
      <c r="GL194" s="444" t="s">
        <v>187</v>
      </c>
      <c r="GM194" s="663">
        <v>2320.4000000000033</v>
      </c>
      <c r="GN194" s="444" t="s">
        <v>183</v>
      </c>
      <c r="GO194" s="24">
        <v>1711.1999999999971</v>
      </c>
      <c r="GP194" s="444" t="s">
        <v>184</v>
      </c>
      <c r="GQ194" s="24">
        <v>2348.8999999999996</v>
      </c>
      <c r="GR194" s="444" t="s">
        <v>185</v>
      </c>
      <c r="GS194" s="460"/>
      <c r="GT194" s="443"/>
      <c r="GU194" s="444" t="s">
        <v>187</v>
      </c>
      <c r="GV194" s="663">
        <v>283.35000000000218</v>
      </c>
      <c r="GW194" s="444" t="s">
        <v>183</v>
      </c>
      <c r="GX194" s="663"/>
      <c r="GY194" s="444" t="s">
        <v>184</v>
      </c>
      <c r="GZ194" s="663"/>
      <c r="HA194" s="444" t="s">
        <v>185</v>
      </c>
      <c r="HB194" s="460"/>
      <c r="HC194" s="443"/>
      <c r="HD194" s="444" t="s">
        <v>187</v>
      </c>
      <c r="HE194" s="24">
        <v>566.5</v>
      </c>
      <c r="HF194" s="444" t="s">
        <v>183</v>
      </c>
      <c r="HG194" s="24">
        <v>610.70000000000255</v>
      </c>
      <c r="HH194" s="444" t="s">
        <v>184</v>
      </c>
      <c r="HI194" s="24">
        <v>187.600000000004</v>
      </c>
      <c r="HJ194" s="444" t="s">
        <v>185</v>
      </c>
      <c r="HK194" s="460"/>
      <c r="HL194" s="443"/>
      <c r="HM194" s="444" t="s">
        <v>187</v>
      </c>
      <c r="HN194" s="663">
        <v>831.90000000000146</v>
      </c>
      <c r="HO194" s="444" t="s">
        <v>183</v>
      </c>
      <c r="HP194" s="663"/>
      <c r="HQ194" s="444" t="s">
        <v>184</v>
      </c>
      <c r="HR194" s="24">
        <v>586.70000000000255</v>
      </c>
      <c r="HS194" s="444" t="s">
        <v>185</v>
      </c>
      <c r="HT194" s="460"/>
      <c r="HU194" s="443"/>
      <c r="HV194" s="444" t="s">
        <v>187</v>
      </c>
      <c r="HW194" s="663">
        <v>3171.6000000000004</v>
      </c>
      <c r="HX194" s="444" t="s">
        <v>183</v>
      </c>
      <c r="HY194" s="24">
        <v>4187.7000000000053</v>
      </c>
      <c r="HZ194" s="444" t="s">
        <v>184</v>
      </c>
      <c r="IA194" s="24">
        <v>2847.9000000000815</v>
      </c>
      <c r="IB194" s="444" t="s">
        <v>185</v>
      </c>
      <c r="IC194" s="460"/>
      <c r="ID194" s="443"/>
      <c r="IE194" s="444" t="s">
        <v>187</v>
      </c>
      <c r="IF194" s="663">
        <v>234.00000000000364</v>
      </c>
      <c r="IG194" s="444" t="s">
        <v>183</v>
      </c>
      <c r="IH194" s="663"/>
      <c r="II194" s="444" t="s">
        <v>184</v>
      </c>
      <c r="IJ194" s="663"/>
      <c r="IK194" s="444" t="s">
        <v>185</v>
      </c>
      <c r="IL194" s="460"/>
      <c r="IM194" s="443"/>
      <c r="IN194" s="444" t="s">
        <v>187</v>
      </c>
      <c r="IO194" s="24">
        <v>384.50000000000364</v>
      </c>
      <c r="IP194" s="444" t="s">
        <v>183</v>
      </c>
      <c r="IQ194" s="24"/>
      <c r="IR194" s="444" t="s">
        <v>184</v>
      </c>
      <c r="IS194" s="24">
        <v>226.50000000000728</v>
      </c>
      <c r="IT194" s="444" t="s">
        <v>185</v>
      </c>
      <c r="IU194" s="460"/>
      <c r="IV194" s="443"/>
      <c r="IW194" s="444" t="s">
        <v>187</v>
      </c>
      <c r="IX194" s="663">
        <v>530.00000000000364</v>
      </c>
      <c r="IY194" s="444" t="s">
        <v>183</v>
      </c>
      <c r="IZ194" s="24">
        <v>508.10000000000309</v>
      </c>
      <c r="JA194" s="444" t="s">
        <v>184</v>
      </c>
      <c r="JB194" s="24">
        <v>302.40000000000146</v>
      </c>
      <c r="JC194" s="444" t="s">
        <v>185</v>
      </c>
      <c r="JD194" s="460"/>
      <c r="JE194" s="443"/>
      <c r="JF194" s="444" t="s">
        <v>187</v>
      </c>
      <c r="JG194" s="663">
        <v>553.80000000000291</v>
      </c>
      <c r="JH194" s="444" t="s">
        <v>183</v>
      </c>
      <c r="JI194" s="663">
        <v>533.99999999999818</v>
      </c>
      <c r="JJ194" s="444" t="s">
        <v>184</v>
      </c>
      <c r="JK194" s="24">
        <v>218.79999999999927</v>
      </c>
      <c r="JL194" s="444" t="s">
        <v>185</v>
      </c>
      <c r="JM194" s="460"/>
      <c r="JN194" s="443"/>
      <c r="JO194" s="444" t="s">
        <v>187</v>
      </c>
      <c r="JP194" s="663">
        <v>315.35000000000218</v>
      </c>
      <c r="JQ194" s="444" t="s">
        <v>183</v>
      </c>
      <c r="JR194" s="663"/>
      <c r="JS194" s="444" t="s">
        <v>184</v>
      </c>
      <c r="JT194" s="663"/>
      <c r="JU194" s="444" t="s">
        <v>185</v>
      </c>
      <c r="JV194" s="460"/>
      <c r="JW194" s="443"/>
      <c r="JX194" s="444" t="s">
        <v>187</v>
      </c>
      <c r="JY194" s="24">
        <v>2206.8000000000065</v>
      </c>
      <c r="JZ194" s="444" t="s">
        <v>183</v>
      </c>
      <c r="KA194" s="24">
        <v>3436.3999999998232</v>
      </c>
      <c r="KB194" s="444" t="s">
        <v>184</v>
      </c>
      <c r="KC194" s="24">
        <v>2305.999999999869</v>
      </c>
      <c r="KD194" s="444" t="s">
        <v>185</v>
      </c>
      <c r="KE194" s="460"/>
      <c r="KF194" s="443"/>
      <c r="KG194" s="444" t="s">
        <v>187</v>
      </c>
      <c r="KH194" s="24">
        <v>281.40000000000873</v>
      </c>
      <c r="KI194" s="444" t="s">
        <v>183</v>
      </c>
      <c r="KJ194" s="663">
        <v>42.000000000001819</v>
      </c>
      <c r="KK194" s="444" t="s">
        <v>184</v>
      </c>
      <c r="KL194" s="24">
        <v>154.40000000000146</v>
      </c>
      <c r="KM194" s="444" t="s">
        <v>185</v>
      </c>
      <c r="KN194" s="460"/>
      <c r="KO194" s="443"/>
      <c r="KP194" s="444" t="s">
        <v>187</v>
      </c>
      <c r="KQ194" s="663">
        <v>514.60000000000582</v>
      </c>
      <c r="KR194" s="444" t="s">
        <v>183</v>
      </c>
      <c r="KS194" s="663"/>
      <c r="KT194" s="444" t="s">
        <v>184</v>
      </c>
      <c r="KU194" s="663"/>
      <c r="KV194" s="444" t="s">
        <v>185</v>
      </c>
      <c r="KW194" s="460"/>
      <c r="KX194" s="443"/>
      <c r="KY194" s="444" t="s">
        <v>187</v>
      </c>
      <c r="KZ194" s="24">
        <v>278.55000000000655</v>
      </c>
      <c r="LA194" s="444" t="s">
        <v>183</v>
      </c>
      <c r="LB194" s="24"/>
      <c r="LC194" s="444" t="s">
        <v>184</v>
      </c>
      <c r="LD194" s="24"/>
      <c r="LE194" s="444" t="s">
        <v>185</v>
      </c>
      <c r="LF194" s="460"/>
      <c r="LG194" s="443"/>
      <c r="LH194" s="444" t="s">
        <v>187</v>
      </c>
      <c r="LI194" s="336">
        <v>151.30000000000291</v>
      </c>
      <c r="LJ194" s="444" t="s">
        <v>183</v>
      </c>
      <c r="LK194" s="336"/>
      <c r="LL194" s="444" t="s">
        <v>184</v>
      </c>
      <c r="LM194" s="24"/>
      <c r="LN194" s="444" t="s">
        <v>185</v>
      </c>
      <c r="LO194" s="460"/>
      <c r="LP194" s="443"/>
      <c r="LQ194" s="444" t="s">
        <v>187</v>
      </c>
      <c r="LR194" s="24">
        <v>526.30000000000291</v>
      </c>
      <c r="LS194" s="444" t="s">
        <v>183</v>
      </c>
      <c r="LT194" s="24">
        <v>306.80000000000291</v>
      </c>
      <c r="LU194" s="444" t="s">
        <v>184</v>
      </c>
      <c r="LV194" s="24">
        <v>586.99999999999272</v>
      </c>
      <c r="LW194" s="444" t="s">
        <v>185</v>
      </c>
      <c r="LX194" s="460"/>
      <c r="LY194" s="443"/>
      <c r="LZ194" s="444" t="s">
        <v>187</v>
      </c>
      <c r="MA194" s="24">
        <v>109.80000000000291</v>
      </c>
      <c r="MB194" s="444" t="s">
        <v>183</v>
      </c>
      <c r="MC194" s="24"/>
      <c r="MD194" s="444" t="s">
        <v>184</v>
      </c>
      <c r="ME194" s="24"/>
      <c r="MF194" s="444" t="s">
        <v>185</v>
      </c>
      <c r="MG194" s="460"/>
      <c r="MH194" s="443"/>
      <c r="MI194" s="444" t="s">
        <v>187</v>
      </c>
      <c r="MJ194" s="313">
        <v>901.200000000008</v>
      </c>
      <c r="MK194" s="444" t="s">
        <v>183</v>
      </c>
      <c r="ML194" s="24">
        <v>1168.8000000000084</v>
      </c>
      <c r="MM194" s="444" t="s">
        <v>184</v>
      </c>
      <c r="MN194" s="24">
        <v>1450.9999999999854</v>
      </c>
      <c r="MO194" s="444" t="s">
        <v>185</v>
      </c>
      <c r="MP194" s="460"/>
      <c r="MQ194" s="443"/>
      <c r="MR194" s="444" t="s">
        <v>187</v>
      </c>
      <c r="MS194" s="443">
        <v>261.50000000000364</v>
      </c>
      <c r="MT194" s="444" t="s">
        <v>183</v>
      </c>
      <c r="MU194" s="24">
        <v>315.99999999999091</v>
      </c>
      <c r="MV194" s="444" t="s">
        <v>184</v>
      </c>
      <c r="MW194" s="443">
        <v>306.49999999998545</v>
      </c>
      <c r="MX194" s="444" t="s">
        <v>185</v>
      </c>
      <c r="MY194" s="460"/>
      <c r="MZ194" s="443"/>
      <c r="NA194" s="444" t="s">
        <v>187</v>
      </c>
      <c r="NB194" s="443"/>
      <c r="NC194" s="444" t="s">
        <v>183</v>
      </c>
      <c r="ND194" s="443"/>
      <c r="NE194" s="444" t="s">
        <v>184</v>
      </c>
      <c r="NF194" s="664">
        <v>1526.7000000000062</v>
      </c>
      <c r="NG194" s="444" t="s">
        <v>185</v>
      </c>
      <c r="NH194" s="460"/>
    </row>
    <row r="195" spans="1:372" ht="18">
      <c r="A195" s="665" t="s">
        <v>3712</v>
      </c>
      <c r="B195" s="59">
        <f>SUM(D195:AAP195)</f>
        <v>45460.299999999828</v>
      </c>
      <c r="C195" s="460"/>
      <c r="D195" s="443"/>
      <c r="E195" s="286">
        <f>D194*0.25</f>
        <v>181.45</v>
      </c>
      <c r="F195" s="24"/>
      <c r="G195" s="286">
        <f>F194*0.5</f>
        <v>289.8</v>
      </c>
      <c r="H195" s="443"/>
      <c r="I195" s="286">
        <f>H194*0.75</f>
        <v>0</v>
      </c>
      <c r="J195" s="443"/>
      <c r="K195" s="286">
        <f>J194*1</f>
        <v>0</v>
      </c>
      <c r="L195" s="460"/>
      <c r="M195" s="443"/>
      <c r="N195" s="286">
        <f>M194*0.25</f>
        <v>57.8</v>
      </c>
      <c r="O195" s="443"/>
      <c r="P195" s="286">
        <f>O194*0.5</f>
        <v>122.74999999999994</v>
      </c>
      <c r="Q195" s="443"/>
      <c r="R195" s="286">
        <f>Q194*0.75</f>
        <v>0</v>
      </c>
      <c r="S195" s="443"/>
      <c r="T195" s="286">
        <f>S194*1</f>
        <v>0</v>
      </c>
      <c r="U195" s="460"/>
      <c r="V195" s="24"/>
      <c r="W195" s="286">
        <f>V194*0.25</f>
        <v>223.72499999999991</v>
      </c>
      <c r="X195" s="24"/>
      <c r="Y195" s="286">
        <f>X194*0.5</f>
        <v>218.20000000000005</v>
      </c>
      <c r="Z195" s="24"/>
      <c r="AA195" s="286">
        <f>Z194*0.75</f>
        <v>740.62499999999977</v>
      </c>
      <c r="AB195" s="24"/>
      <c r="AC195" s="286">
        <f t="shared" ref="AC195:AC226" si="177">AB194*1</f>
        <v>545.40000000000009</v>
      </c>
      <c r="AD195" s="460"/>
      <c r="AE195" s="24"/>
      <c r="AF195" s="286">
        <f>AE194*0.25</f>
        <v>82.749999999999886</v>
      </c>
      <c r="AG195" s="24"/>
      <c r="AH195" s="286">
        <f>AG194*0.5</f>
        <v>94.5</v>
      </c>
      <c r="AI195" s="443"/>
      <c r="AJ195" s="286">
        <f>AI194*0.75</f>
        <v>91.049999999999727</v>
      </c>
      <c r="AK195" s="443"/>
      <c r="AL195" s="286">
        <f t="shared" ref="AL195:AL226" si="178">AK194*1</f>
        <v>350.39999999999941</v>
      </c>
      <c r="AM195" s="460"/>
      <c r="AN195" s="443"/>
      <c r="AO195" s="286">
        <f>AN194*0.25</f>
        <v>0</v>
      </c>
      <c r="AP195" s="24"/>
      <c r="AQ195" s="286">
        <f>AP194*0.5</f>
        <v>97.549999999999727</v>
      </c>
      <c r="AR195" s="24"/>
      <c r="AS195" s="286">
        <f>AR194*0.75</f>
        <v>214.57500000000027</v>
      </c>
      <c r="AT195" s="443"/>
      <c r="AU195" s="286">
        <f>AT194*1</f>
        <v>635.89999999999941</v>
      </c>
      <c r="AV195" s="460"/>
      <c r="AW195" s="24"/>
      <c r="AX195" s="286">
        <f>AW194*0.25</f>
        <v>0</v>
      </c>
      <c r="AZ195" s="286">
        <f>AY194*0.5</f>
        <v>218.7999999999995</v>
      </c>
      <c r="BB195" s="286">
        <f>BA194*0.75</f>
        <v>289.27500000000055</v>
      </c>
      <c r="BC195" s="24"/>
      <c r="BD195" s="286">
        <f>BC194*1</f>
        <v>339.19999999999959</v>
      </c>
      <c r="BE195" s="460"/>
      <c r="BF195" s="443"/>
      <c r="BG195" s="286">
        <f>BF194*0.25</f>
        <v>0</v>
      </c>
      <c r="BH195" s="24"/>
      <c r="BI195" s="286">
        <f>BH194*0.5</f>
        <v>417.47499999999945</v>
      </c>
      <c r="BJ195" s="24"/>
      <c r="BK195" s="286">
        <f>BJ194*0.75</f>
        <v>498.97500000000082</v>
      </c>
      <c r="BL195" s="443"/>
      <c r="BM195" s="286">
        <f>BL194*1</f>
        <v>1195.2000000000003</v>
      </c>
      <c r="BN195" s="460"/>
      <c r="BO195" s="443"/>
      <c r="BP195" s="286">
        <f>BO194*0.25</f>
        <v>0</v>
      </c>
      <c r="BQ195" s="443"/>
      <c r="BR195" s="286">
        <f>BQ194*0.5</f>
        <v>258.52500000000055</v>
      </c>
      <c r="BS195" s="443"/>
      <c r="BT195" s="286">
        <f>BS194*0.75</f>
        <v>343.9500000000013</v>
      </c>
      <c r="BU195" s="443"/>
      <c r="BV195" s="286">
        <f>BU194*1</f>
        <v>594.4</v>
      </c>
      <c r="BW195" s="460"/>
      <c r="BX195" s="443"/>
      <c r="BY195" s="286">
        <f>BX194*0.25</f>
        <v>0</v>
      </c>
      <c r="BZ195" s="443"/>
      <c r="CA195" s="286">
        <f>BZ194*0.5</f>
        <v>242.55000000000064</v>
      </c>
      <c r="CB195" s="443"/>
      <c r="CC195" s="286">
        <f>CB194*0.75</f>
        <v>2.6999999999975444</v>
      </c>
      <c r="CD195" s="443"/>
      <c r="CE195" s="286">
        <f>CD194*1</f>
        <v>342.80000000000109</v>
      </c>
      <c r="CF195" s="460"/>
      <c r="CG195" s="443"/>
      <c r="CH195" s="286">
        <f>CG194*0.25</f>
        <v>0</v>
      </c>
      <c r="CI195" s="24"/>
      <c r="CJ195" s="286">
        <f>CI194*0.5</f>
        <v>294.55000000000064</v>
      </c>
      <c r="CK195" s="24"/>
      <c r="CL195" s="286">
        <f>CK194*0.75</f>
        <v>0</v>
      </c>
      <c r="CM195" s="443"/>
      <c r="CN195" s="286">
        <f>CM194*1</f>
        <v>618.30000000000109</v>
      </c>
      <c r="CO195" s="460"/>
      <c r="CP195" s="443"/>
      <c r="CQ195" s="286">
        <f>CP194*0.25</f>
        <v>0</v>
      </c>
      <c r="CR195" s="24"/>
      <c r="CS195" s="286">
        <f>CR194*0.5</f>
        <v>250.27500000000009</v>
      </c>
      <c r="CT195" s="24"/>
      <c r="CU195" s="286">
        <f>CT194*0.75</f>
        <v>0</v>
      </c>
      <c r="CV195" s="443"/>
      <c r="CW195" s="286">
        <f>CV194*1</f>
        <v>165.50000000000091</v>
      </c>
      <c r="CX195" s="460"/>
      <c r="CY195" s="443"/>
      <c r="CZ195" s="286">
        <f>CY194*0.25</f>
        <v>0</v>
      </c>
      <c r="DA195" s="24"/>
      <c r="DB195" s="286">
        <f>DA194*0.5</f>
        <v>147.20000000000027</v>
      </c>
      <c r="DC195" s="24"/>
      <c r="DD195" s="286">
        <f>DC194*0.75</f>
        <v>202.12499999999727</v>
      </c>
      <c r="DE195" s="443"/>
      <c r="DF195" s="286">
        <f>DE194*1</f>
        <v>180.00000000000091</v>
      </c>
      <c r="DG195" s="460"/>
      <c r="DH195" s="443"/>
      <c r="DI195" s="286">
        <f>DH194*0.25</f>
        <v>0</v>
      </c>
      <c r="DJ195" s="24"/>
      <c r="DK195" s="286">
        <f>DJ194*0.5</f>
        <v>171.35000000000036</v>
      </c>
      <c r="DL195" s="24"/>
      <c r="DM195" s="286">
        <f>DL194*0.75</f>
        <v>0</v>
      </c>
      <c r="DN195" s="443"/>
      <c r="DO195" s="286">
        <f>DN194*1</f>
        <v>6.0000000000009095</v>
      </c>
      <c r="DP195" s="460"/>
      <c r="DQ195" s="443"/>
      <c r="DR195" s="286">
        <f>DQ194*0.25</f>
        <v>0</v>
      </c>
      <c r="DS195" s="24"/>
      <c r="DT195" s="286">
        <f>DS194*0.5</f>
        <v>257.5</v>
      </c>
      <c r="DU195" s="24"/>
      <c r="DV195" s="286">
        <f>DU194*0.75</f>
        <v>236.99999999999727</v>
      </c>
      <c r="DW195" s="443"/>
      <c r="DX195" s="286">
        <f>DW194*1</f>
        <v>338.10000000000036</v>
      </c>
      <c r="DY195" s="460"/>
      <c r="DZ195" s="443"/>
      <c r="EA195" s="286">
        <f>DZ194*0.25</f>
        <v>0</v>
      </c>
      <c r="EB195" s="24"/>
      <c r="EC195" s="286">
        <f>EB194*0.5</f>
        <v>134.50000000000091</v>
      </c>
      <c r="ED195" s="24"/>
      <c r="EE195" s="286">
        <f>ED194*0.75</f>
        <v>0</v>
      </c>
      <c r="EF195" s="443"/>
      <c r="EG195" s="286">
        <f>EF194*1</f>
        <v>815.19999999999982</v>
      </c>
      <c r="EH195" s="460"/>
      <c r="EI195" s="443"/>
      <c r="EJ195" s="286">
        <f>EI194*0.25</f>
        <v>0</v>
      </c>
      <c r="EK195" s="24"/>
      <c r="EL195" s="286">
        <f>EK194*0.5</f>
        <v>92.525000000000546</v>
      </c>
      <c r="EM195" s="24"/>
      <c r="EN195" s="286">
        <f>EM194*0.75</f>
        <v>0</v>
      </c>
      <c r="EO195" s="443"/>
      <c r="EP195" s="286">
        <f>EO194*1</f>
        <v>198.19999999999345</v>
      </c>
      <c r="EQ195" s="460"/>
      <c r="ER195" s="443"/>
      <c r="ES195" s="286">
        <f>ER194*0.25</f>
        <v>0</v>
      </c>
      <c r="ET195" s="24"/>
      <c r="EU195" s="286">
        <f>ET194*0.5</f>
        <v>165.40000000000146</v>
      </c>
      <c r="EV195" s="24"/>
      <c r="EW195" s="286">
        <f>EV194*0.75</f>
        <v>0</v>
      </c>
      <c r="EX195" s="443"/>
      <c r="EY195" s="286">
        <f>EX194*1</f>
        <v>441.09999999999945</v>
      </c>
      <c r="EZ195" s="460"/>
      <c r="FA195" s="443"/>
      <c r="FB195" s="286">
        <f>FA194*0.25</f>
        <v>0</v>
      </c>
      <c r="FC195" s="24"/>
      <c r="FD195" s="286">
        <f>FC194*0.5</f>
        <v>168.65000000000146</v>
      </c>
      <c r="FE195" s="24"/>
      <c r="FF195" s="286">
        <f>FE194*0.75</f>
        <v>87.675000000001091</v>
      </c>
      <c r="FG195" s="443"/>
      <c r="FH195" s="286">
        <f>FG194*1</f>
        <v>454</v>
      </c>
      <c r="FI195" s="460"/>
      <c r="FJ195" s="443"/>
      <c r="FK195" s="286">
        <f>FJ194*0.25</f>
        <v>0</v>
      </c>
      <c r="FL195" s="24"/>
      <c r="FM195" s="286">
        <f>FL194*0.5</f>
        <v>106.70000000000073</v>
      </c>
      <c r="FN195" s="24"/>
      <c r="FO195" s="286">
        <f>FN194*0.75</f>
        <v>372.22499999999673</v>
      </c>
      <c r="FP195" s="443"/>
      <c r="FQ195" s="286">
        <f>FP194*1</f>
        <v>431.89999999999782</v>
      </c>
      <c r="FR195" s="460"/>
      <c r="FS195" s="443"/>
      <c r="FT195" s="286">
        <f>FS194*0.25</f>
        <v>0</v>
      </c>
      <c r="FU195" s="24"/>
      <c r="FV195" s="286">
        <f>FU194*0.5</f>
        <v>254.85000000000036</v>
      </c>
      <c r="FW195" s="24"/>
      <c r="FX195" s="286">
        <f>FW194*0.75</f>
        <v>0</v>
      </c>
      <c r="FY195" s="443"/>
      <c r="FZ195" s="286">
        <f>FY194*1</f>
        <v>218.29999999999927</v>
      </c>
      <c r="GA195" s="460"/>
      <c r="GB195" s="443"/>
      <c r="GC195" s="286">
        <f>GB194*0.25</f>
        <v>0</v>
      </c>
      <c r="GD195" s="24"/>
      <c r="GE195" s="286">
        <f>GD194*0.5</f>
        <v>11.250000000000909</v>
      </c>
      <c r="GF195" s="24"/>
      <c r="GG195" s="286">
        <f>GF194*0.75</f>
        <v>0</v>
      </c>
      <c r="GH195" s="443"/>
      <c r="GI195" s="286">
        <f>GH194*1</f>
        <v>71.499999999996362</v>
      </c>
      <c r="GJ195" s="460"/>
      <c r="GK195" s="443"/>
      <c r="GL195" s="286">
        <f>GK194*0.25</f>
        <v>0</v>
      </c>
      <c r="GM195" s="24"/>
      <c r="GN195" s="286">
        <f>GM194*0.5</f>
        <v>1160.2000000000016</v>
      </c>
      <c r="GO195" s="24"/>
      <c r="GP195" s="286">
        <f>GO194*0.75</f>
        <v>1283.3999999999978</v>
      </c>
      <c r="GQ195" s="443"/>
      <c r="GR195" s="286">
        <f>GQ194*1</f>
        <v>2348.8999999999996</v>
      </c>
      <c r="GS195" s="460"/>
      <c r="GT195" s="443"/>
      <c r="GU195" s="286">
        <f>GT194*0.25</f>
        <v>0</v>
      </c>
      <c r="GV195" s="24"/>
      <c r="GW195" s="286">
        <f>GV194*0.5</f>
        <v>141.67500000000109</v>
      </c>
      <c r="GX195" s="24"/>
      <c r="GY195" s="286">
        <f>GX194*0.75</f>
        <v>0</v>
      </c>
      <c r="GZ195" s="24"/>
      <c r="HA195" s="286">
        <f>GZ194*1</f>
        <v>0</v>
      </c>
      <c r="HB195" s="460"/>
      <c r="HC195" s="443"/>
      <c r="HD195" s="286">
        <f>HC194*0.25</f>
        <v>0</v>
      </c>
      <c r="HE195" s="443"/>
      <c r="HF195" s="286">
        <f>HE194*0.5</f>
        <v>283.25</v>
      </c>
      <c r="HG195" s="443"/>
      <c r="HH195" s="286">
        <f>HG194*0.75</f>
        <v>458.02500000000191</v>
      </c>
      <c r="HI195" s="443"/>
      <c r="HJ195" s="286">
        <f>HI194*1</f>
        <v>187.600000000004</v>
      </c>
      <c r="HK195" s="460"/>
      <c r="HL195" s="443"/>
      <c r="HM195" s="286">
        <f>HL194*0.25</f>
        <v>0</v>
      </c>
      <c r="HN195" s="443"/>
      <c r="HO195" s="286">
        <f>HN194*0.5</f>
        <v>415.95000000000073</v>
      </c>
      <c r="HP195" s="443"/>
      <c r="HQ195" s="286">
        <f>HP194*0.75</f>
        <v>0</v>
      </c>
      <c r="HR195" s="443"/>
      <c r="HS195" s="286">
        <f>HR194*1</f>
        <v>586.70000000000255</v>
      </c>
      <c r="HT195" s="460"/>
      <c r="HU195" s="443"/>
      <c r="HV195" s="286">
        <f>HU194*0.25</f>
        <v>0</v>
      </c>
      <c r="HW195" s="443"/>
      <c r="HX195" s="286">
        <f>HW194*0.5</f>
        <v>1585.8000000000002</v>
      </c>
      <c r="HY195" s="443"/>
      <c r="HZ195" s="286">
        <f>HY194*0.75</f>
        <v>3140.7750000000042</v>
      </c>
      <c r="IA195" s="443"/>
      <c r="IB195" s="286">
        <f>IA194*1</f>
        <v>2847.9000000000815</v>
      </c>
      <c r="IC195" s="460"/>
      <c r="ID195" s="443"/>
      <c r="IE195" s="286">
        <f>ID194*0.25</f>
        <v>0</v>
      </c>
      <c r="IF195" s="443"/>
      <c r="IG195" s="286">
        <f>IF194*0.5</f>
        <v>117.00000000000182</v>
      </c>
      <c r="IH195" s="443"/>
      <c r="II195" s="286">
        <f>IH194*0.75</f>
        <v>0</v>
      </c>
      <c r="IJ195" s="443"/>
      <c r="IK195" s="286">
        <f>IJ194*1</f>
        <v>0</v>
      </c>
      <c r="IL195" s="460"/>
      <c r="IM195" s="443"/>
      <c r="IN195" s="286">
        <f>IM194*0.25</f>
        <v>0</v>
      </c>
      <c r="IO195" s="443"/>
      <c r="IP195" s="286">
        <f>IO194*0.5</f>
        <v>192.25000000000182</v>
      </c>
      <c r="IQ195" s="443"/>
      <c r="IR195" s="286">
        <f>IQ194*0.75</f>
        <v>0</v>
      </c>
      <c r="IS195" s="443"/>
      <c r="IT195" s="286">
        <f>IS194*1</f>
        <v>226.50000000000728</v>
      </c>
      <c r="IU195" s="460"/>
      <c r="IV195" s="443"/>
      <c r="IW195" s="286">
        <f>IV194*0.25</f>
        <v>0</v>
      </c>
      <c r="IX195" s="443"/>
      <c r="IY195" s="286">
        <f>IX194*0.5</f>
        <v>265.00000000000182</v>
      </c>
      <c r="IZ195" s="443"/>
      <c r="JA195" s="286">
        <f>IZ194*0.75</f>
        <v>381.07500000000232</v>
      </c>
      <c r="JB195" s="443"/>
      <c r="JC195" s="286">
        <f>JB194*1</f>
        <v>302.40000000000146</v>
      </c>
      <c r="JD195" s="460"/>
      <c r="JE195" s="443"/>
      <c r="JF195" s="286">
        <f>JE194*0.25</f>
        <v>0</v>
      </c>
      <c r="JG195" s="443"/>
      <c r="JH195" s="286">
        <f>JG194*0.5</f>
        <v>276.90000000000146</v>
      </c>
      <c r="JI195" s="443"/>
      <c r="JJ195" s="286">
        <f>JI194*0.75</f>
        <v>400.49999999999864</v>
      </c>
      <c r="JK195" s="443"/>
      <c r="JL195" s="286">
        <f>JK194*1</f>
        <v>218.79999999999927</v>
      </c>
      <c r="JM195" s="460"/>
      <c r="JN195" s="443"/>
      <c r="JO195" s="286">
        <f>JN194*0.25</f>
        <v>0</v>
      </c>
      <c r="JP195" s="443"/>
      <c r="JQ195" s="286">
        <f>JP194*0.5</f>
        <v>157.67500000000109</v>
      </c>
      <c r="JR195" s="443"/>
      <c r="JS195" s="286">
        <f>JR194*0.75</f>
        <v>0</v>
      </c>
      <c r="JT195" s="443"/>
      <c r="JU195" s="286">
        <f>JT194*1</f>
        <v>0</v>
      </c>
      <c r="JV195" s="460"/>
      <c r="JW195" s="443"/>
      <c r="JX195" s="286">
        <f>JW194*0.25</f>
        <v>0</v>
      </c>
      <c r="JY195" s="443"/>
      <c r="JZ195" s="286">
        <f>JY194*0.5</f>
        <v>1103.4000000000033</v>
      </c>
      <c r="KA195" s="443"/>
      <c r="KB195" s="286">
        <f>KA194*0.75</f>
        <v>2577.2999999998674</v>
      </c>
      <c r="KC195" s="443"/>
      <c r="KD195" s="286">
        <f t="shared" ref="KD195" si="179">KC194*1</f>
        <v>2305.999999999869</v>
      </c>
      <c r="KE195" s="460"/>
      <c r="KF195" s="443"/>
      <c r="KG195" s="286">
        <f>KF194*0.25</f>
        <v>0</v>
      </c>
      <c r="KH195" s="443"/>
      <c r="KI195" s="286">
        <f>KH194*0.5</f>
        <v>140.70000000000437</v>
      </c>
      <c r="KJ195" s="443"/>
      <c r="KK195" s="286">
        <f>KJ194*0.75</f>
        <v>31.500000000001364</v>
      </c>
      <c r="KL195" s="443"/>
      <c r="KM195" s="286">
        <f>KL194*1</f>
        <v>154.40000000000146</v>
      </c>
      <c r="KN195" s="460"/>
      <c r="KO195" s="443"/>
      <c r="KP195" s="286">
        <f>KO194*0.25</f>
        <v>0</v>
      </c>
      <c r="KQ195" s="443"/>
      <c r="KR195" s="286">
        <f>KQ194*0.5</f>
        <v>257.30000000000291</v>
      </c>
      <c r="KS195" s="443"/>
      <c r="KT195" s="286">
        <f>KS194*0.75</f>
        <v>0</v>
      </c>
      <c r="KU195" s="443"/>
      <c r="KV195" s="286">
        <f>KU194*1</f>
        <v>0</v>
      </c>
      <c r="KW195" s="460"/>
      <c r="KX195" s="443"/>
      <c r="KY195" s="286">
        <f>KX194*0.25</f>
        <v>0</v>
      </c>
      <c r="KZ195" s="443"/>
      <c r="LA195" s="286">
        <f>KZ194*0.5</f>
        <v>139.27500000000327</v>
      </c>
      <c r="LB195" s="443"/>
      <c r="LC195" s="286">
        <f>LB194*0.75</f>
        <v>0</v>
      </c>
      <c r="LD195" s="443"/>
      <c r="LE195" s="286">
        <f>LD194*1</f>
        <v>0</v>
      </c>
      <c r="LF195" s="460"/>
      <c r="LG195" s="443"/>
      <c r="LH195" s="286">
        <f>LG194*0.25</f>
        <v>0</v>
      </c>
      <c r="LI195" s="443"/>
      <c r="LJ195" s="286">
        <f>LI194*0.5</f>
        <v>75.650000000001455</v>
      </c>
      <c r="LK195" s="443"/>
      <c r="LL195" s="286">
        <f>LK194*0.75</f>
        <v>0</v>
      </c>
      <c r="LM195" s="443"/>
      <c r="LN195" s="286">
        <f>LM194*1</f>
        <v>0</v>
      </c>
      <c r="LO195" s="460"/>
      <c r="LP195" s="443"/>
      <c r="LQ195" s="286">
        <f>LP194*0.25</f>
        <v>0</v>
      </c>
      <c r="LR195" s="443"/>
      <c r="LS195" s="286">
        <f>LR194*0.5</f>
        <v>263.15000000000146</v>
      </c>
      <c r="LT195" s="443"/>
      <c r="LU195" s="286">
        <f>LT194*0.75</f>
        <v>230.10000000000218</v>
      </c>
      <c r="LV195" s="443"/>
      <c r="LW195" s="286">
        <f>LV194*1</f>
        <v>586.99999999999272</v>
      </c>
      <c r="LX195" s="460"/>
      <c r="LY195" s="443"/>
      <c r="LZ195" s="286">
        <f>LY194*0.25</f>
        <v>0</v>
      </c>
      <c r="MA195" s="443"/>
      <c r="MB195" s="286">
        <f>MA194*0.5</f>
        <v>54.900000000001455</v>
      </c>
      <c r="MC195" s="443"/>
      <c r="MD195" s="286">
        <f>MC194*0.75</f>
        <v>0</v>
      </c>
      <c r="ME195" s="443"/>
      <c r="MF195" s="286">
        <f>ME194*1</f>
        <v>0</v>
      </c>
      <c r="MG195" s="460"/>
      <c r="MH195" s="443"/>
      <c r="MI195" s="286">
        <f>MH194*0.25</f>
        <v>0</v>
      </c>
      <c r="MJ195" s="443"/>
      <c r="MK195" s="286">
        <f>MJ194*0.5</f>
        <v>450.600000000004</v>
      </c>
      <c r="ML195" s="443"/>
      <c r="MM195" s="286">
        <f>ML194*0.75</f>
        <v>876.60000000000628</v>
      </c>
      <c r="MN195" s="443"/>
      <c r="MO195" s="286">
        <f>MN194*1</f>
        <v>1450.9999999999854</v>
      </c>
      <c r="MP195" s="460"/>
      <c r="MQ195" s="443"/>
      <c r="MR195" s="286">
        <f>MQ194*0.25</f>
        <v>0</v>
      </c>
      <c r="MS195" s="443"/>
      <c r="MT195" s="286">
        <f>MS194*0.5</f>
        <v>130.75000000000182</v>
      </c>
      <c r="MU195" s="443"/>
      <c r="MV195" s="286">
        <f>MU194*0.75</f>
        <v>236.99999999999318</v>
      </c>
      <c r="MW195" s="443"/>
      <c r="MX195" s="286">
        <f>MW194*1</f>
        <v>306.49999999998545</v>
      </c>
      <c r="MY195" s="460"/>
      <c r="MZ195" s="443"/>
      <c r="NA195" s="286">
        <f>MZ194*0.25</f>
        <v>0</v>
      </c>
      <c r="NB195" s="443"/>
      <c r="NC195" s="286">
        <f>NB194*0.5</f>
        <v>0</v>
      </c>
      <c r="ND195" s="443"/>
      <c r="NE195" s="286">
        <f>ND194*0.75</f>
        <v>0</v>
      </c>
      <c r="NF195" s="443"/>
      <c r="NG195" s="286">
        <f>NF194*1</f>
        <v>1526.7000000000062</v>
      </c>
      <c r="NH195" s="460"/>
    </row>
    <row r="196" spans="1:372" s="50" customFormat="1" ht="15.75">
      <c r="A196" s="538"/>
      <c r="B196" s="256"/>
      <c r="C196" s="255"/>
      <c r="D196" s="305"/>
      <c r="E196" s="355"/>
      <c r="F196" s="178"/>
      <c r="G196" s="463"/>
      <c r="H196" s="305"/>
      <c r="I196" s="305"/>
      <c r="J196" s="305"/>
      <c r="K196" s="305"/>
      <c r="L196" s="255"/>
      <c r="M196" s="305"/>
      <c r="N196" s="355"/>
      <c r="O196" s="305"/>
      <c r="P196" s="463"/>
      <c r="Q196" s="305"/>
      <c r="R196" s="305"/>
      <c r="S196" s="305"/>
      <c r="T196" s="305"/>
      <c r="U196" s="255"/>
      <c r="V196" s="178"/>
      <c r="W196" s="355"/>
      <c r="X196" s="178"/>
      <c r="Y196" s="463"/>
      <c r="Z196" s="178"/>
      <c r="AA196" s="305"/>
      <c r="AB196" s="178"/>
      <c r="AC196" s="48"/>
      <c r="AD196" s="255"/>
      <c r="AE196" s="178"/>
      <c r="AF196" s="355"/>
      <c r="AG196" s="178"/>
      <c r="AH196" s="305"/>
      <c r="AI196" s="305"/>
      <c r="AJ196" s="305"/>
      <c r="AK196" s="305"/>
      <c r="AL196" s="48"/>
      <c r="AM196" s="255"/>
      <c r="AN196" s="305"/>
      <c r="AO196" s="355"/>
      <c r="AP196" s="178"/>
      <c r="AQ196" s="305"/>
      <c r="AR196" s="178"/>
      <c r="AS196" s="305"/>
      <c r="AT196" s="305"/>
      <c r="AU196" s="48"/>
      <c r="AV196" s="255"/>
      <c r="AW196" s="178"/>
      <c r="AX196" s="355"/>
      <c r="AY196" s="178"/>
      <c r="AZ196" s="305"/>
      <c r="BA196" s="178"/>
      <c r="BB196" s="305"/>
      <c r="BC196" s="305"/>
      <c r="BD196" s="48"/>
      <c r="BE196" s="255"/>
      <c r="BF196" s="305"/>
      <c r="BG196" s="355"/>
      <c r="BH196" s="178"/>
      <c r="BI196" s="305"/>
      <c r="BJ196" s="178"/>
      <c r="BK196" s="305"/>
      <c r="BL196" s="305"/>
      <c r="BM196" s="48"/>
      <c r="BN196" s="255"/>
      <c r="BO196" s="305"/>
      <c r="BP196" s="355"/>
      <c r="BQ196" s="305"/>
      <c r="BR196" s="305"/>
      <c r="BS196" s="305"/>
      <c r="BT196" s="305"/>
      <c r="BU196" s="305"/>
      <c r="BV196" s="48"/>
      <c r="BW196" s="255"/>
      <c r="BX196" s="305"/>
      <c r="BY196" s="355"/>
      <c r="BZ196" s="305"/>
      <c r="CA196" s="305"/>
      <c r="CB196" s="305"/>
      <c r="CC196" s="305"/>
      <c r="CD196" s="305"/>
      <c r="CE196" s="48"/>
      <c r="CF196" s="255"/>
      <c r="CG196" s="305"/>
      <c r="CH196" s="355"/>
      <c r="CI196" s="178"/>
      <c r="CJ196" s="305"/>
      <c r="CK196" s="178"/>
      <c r="CL196" s="305"/>
      <c r="CM196" s="305"/>
      <c r="CN196" s="48"/>
      <c r="CO196" s="255"/>
      <c r="CP196" s="305"/>
      <c r="CQ196" s="355"/>
      <c r="CR196" s="178"/>
      <c r="CS196" s="305"/>
      <c r="CT196" s="178"/>
      <c r="CU196" s="305"/>
      <c r="CV196" s="305"/>
      <c r="CW196" s="48"/>
      <c r="CX196" s="255"/>
      <c r="CY196" s="305"/>
      <c r="CZ196" s="355"/>
      <c r="DA196" s="178"/>
      <c r="DB196" s="305"/>
      <c r="DC196" s="178"/>
      <c r="DD196" s="305"/>
      <c r="DE196" s="305"/>
      <c r="DF196" s="48"/>
      <c r="DG196" s="255"/>
      <c r="DH196" s="305"/>
      <c r="DI196" s="355"/>
      <c r="DJ196" s="178"/>
      <c r="DK196" s="305"/>
      <c r="DL196" s="178"/>
      <c r="DM196" s="305"/>
      <c r="DN196" s="305"/>
      <c r="DO196" s="48"/>
      <c r="DP196" s="255"/>
      <c r="DQ196" s="305"/>
      <c r="DR196" s="355"/>
      <c r="DS196" s="178"/>
      <c r="DT196" s="305"/>
      <c r="DU196" s="178"/>
      <c r="DV196" s="305"/>
      <c r="DW196" s="305"/>
      <c r="DX196" s="48"/>
      <c r="DY196" s="255"/>
      <c r="DZ196" s="305"/>
      <c r="EA196" s="355"/>
      <c r="EB196" s="178"/>
      <c r="EC196" s="305"/>
      <c r="ED196" s="178"/>
      <c r="EE196" s="305"/>
      <c r="EF196" s="305"/>
      <c r="EG196" s="48"/>
      <c r="EH196" s="255"/>
      <c r="EI196" s="305"/>
      <c r="EJ196" s="355"/>
      <c r="EK196" s="178"/>
      <c r="EL196" s="305"/>
      <c r="EM196" s="178"/>
      <c r="EN196" s="305"/>
      <c r="EO196" s="305"/>
      <c r="EP196" s="48"/>
      <c r="EQ196" s="255"/>
      <c r="ER196" s="305"/>
      <c r="ES196" s="355"/>
      <c r="ET196" s="178"/>
      <c r="EU196" s="305"/>
      <c r="EV196" s="178"/>
      <c r="EW196" s="305"/>
      <c r="EX196" s="305"/>
      <c r="EY196" s="48"/>
      <c r="EZ196" s="255"/>
      <c r="FA196" s="305"/>
      <c r="FB196" s="355"/>
      <c r="FC196" s="178"/>
      <c r="FD196" s="305"/>
      <c r="FE196" s="178"/>
      <c r="FF196" s="305"/>
      <c r="FG196" s="305"/>
      <c r="FH196" s="48"/>
      <c r="FI196" s="255"/>
      <c r="FJ196" s="305"/>
      <c r="FK196" s="355"/>
      <c r="FL196" s="178"/>
      <c r="FM196" s="305"/>
      <c r="FN196" s="178"/>
      <c r="FO196" s="305"/>
      <c r="FP196" s="305"/>
      <c r="FQ196" s="48"/>
      <c r="FR196" s="255"/>
      <c r="FS196" s="305"/>
      <c r="FT196" s="355"/>
      <c r="FU196" s="178"/>
      <c r="FV196" s="305"/>
      <c r="FW196" s="178"/>
      <c r="FX196" s="305"/>
      <c r="FY196" s="305"/>
      <c r="FZ196" s="48"/>
      <c r="GA196" s="255"/>
      <c r="GB196" s="305"/>
      <c r="GC196" s="355"/>
      <c r="GD196" s="178"/>
      <c r="GE196" s="305"/>
      <c r="GF196" s="178"/>
      <c r="GG196" s="305"/>
      <c r="GH196" s="305"/>
      <c r="GI196" s="48"/>
      <c r="GJ196" s="255"/>
      <c r="GK196" s="305"/>
      <c r="GL196" s="355"/>
      <c r="GM196" s="178"/>
      <c r="GN196" s="305"/>
      <c r="GO196" s="178"/>
      <c r="GP196" s="305"/>
      <c r="GQ196" s="305"/>
      <c r="GR196" s="48"/>
      <c r="GS196" s="255"/>
      <c r="GT196" s="305"/>
      <c r="GU196" s="355"/>
      <c r="GV196" s="178"/>
      <c r="GW196" s="305"/>
      <c r="GX196" s="178"/>
      <c r="GY196" s="305"/>
      <c r="GZ196" s="178"/>
      <c r="HA196" s="305"/>
      <c r="HB196" s="255"/>
      <c r="HC196" s="305"/>
      <c r="HD196" s="355"/>
      <c r="HE196" s="305"/>
      <c r="HF196" s="305"/>
      <c r="HG196" s="305"/>
      <c r="HH196" s="305"/>
      <c r="HI196" s="305"/>
      <c r="HJ196" s="48"/>
      <c r="HK196" s="255"/>
      <c r="HL196" s="305"/>
      <c r="HM196" s="355"/>
      <c r="HN196" s="305"/>
      <c r="HO196" s="305"/>
      <c r="HP196" s="305"/>
      <c r="HQ196" s="305"/>
      <c r="HR196" s="305"/>
      <c r="HS196" s="48"/>
      <c r="HT196" s="255"/>
      <c r="HU196" s="305"/>
      <c r="HV196" s="355"/>
      <c r="HW196" s="305"/>
      <c r="HX196" s="305"/>
      <c r="HY196" s="305"/>
      <c r="HZ196" s="305"/>
      <c r="IA196" s="305"/>
      <c r="IB196" s="48"/>
      <c r="IC196" s="255"/>
      <c r="ID196" s="305"/>
      <c r="IE196" s="355"/>
      <c r="IF196" s="305"/>
      <c r="IG196" s="305"/>
      <c r="IH196" s="305"/>
      <c r="II196" s="305"/>
      <c r="IJ196" s="305"/>
      <c r="IK196" s="305"/>
      <c r="IL196" s="255"/>
      <c r="IM196" s="305"/>
      <c r="IN196" s="355"/>
      <c r="IO196" s="305"/>
      <c r="IP196" s="305"/>
      <c r="IQ196" s="305"/>
      <c r="IR196" s="305"/>
      <c r="IS196" s="305"/>
      <c r="IT196" s="48"/>
      <c r="IU196" s="255"/>
      <c r="IV196" s="305"/>
      <c r="IW196" s="355"/>
      <c r="IX196" s="305"/>
      <c r="IY196" s="305"/>
      <c r="IZ196" s="305"/>
      <c r="JA196" s="305"/>
      <c r="JB196" s="305"/>
      <c r="JC196" s="48"/>
      <c r="JD196" s="255"/>
      <c r="JE196" s="305"/>
      <c r="JF196" s="355"/>
      <c r="JG196" s="305"/>
      <c r="JH196" s="305"/>
      <c r="JI196" s="305"/>
      <c r="JJ196" s="305"/>
      <c r="JK196" s="305"/>
      <c r="JL196" s="48"/>
      <c r="JM196" s="255"/>
      <c r="JN196" s="305"/>
      <c r="JO196" s="355"/>
      <c r="JP196" s="305"/>
      <c r="JQ196" s="305"/>
      <c r="JR196" s="305"/>
      <c r="JS196" s="305"/>
      <c r="JT196" s="305"/>
      <c r="JU196" s="305"/>
      <c r="JV196" s="255"/>
      <c r="JW196" s="305"/>
      <c r="JX196" s="355"/>
      <c r="JY196" s="305"/>
      <c r="JZ196" s="305"/>
      <c r="KA196" s="305"/>
      <c r="KB196" s="305"/>
      <c r="KC196" s="305"/>
      <c r="KD196" s="48"/>
      <c r="KE196" s="255"/>
      <c r="KF196" s="305"/>
      <c r="KG196" s="355"/>
      <c r="KH196" s="305"/>
      <c r="KI196" s="305"/>
      <c r="KJ196" s="305"/>
      <c r="KK196" s="305"/>
      <c r="KL196" s="305"/>
      <c r="KM196" s="48"/>
      <c r="KN196" s="255"/>
      <c r="KO196" s="305"/>
      <c r="KP196" s="355"/>
      <c r="KQ196" s="305"/>
      <c r="KR196" s="305"/>
      <c r="KS196" s="305"/>
      <c r="KT196" s="305"/>
      <c r="KU196" s="305"/>
      <c r="KV196" s="305"/>
      <c r="KW196" s="255"/>
      <c r="KX196" s="305"/>
      <c r="KY196" s="355"/>
      <c r="KZ196" s="305"/>
      <c r="LA196" s="305"/>
      <c r="LB196" s="305"/>
      <c r="LC196" s="305"/>
      <c r="LD196" s="305"/>
      <c r="LE196" s="305"/>
      <c r="LF196" s="255"/>
      <c r="LG196" s="305"/>
      <c r="LH196" s="355"/>
      <c r="LI196" s="305"/>
      <c r="LJ196" s="305"/>
      <c r="LK196" s="305"/>
      <c r="LL196" s="305"/>
      <c r="LM196" s="305"/>
      <c r="LN196" s="48"/>
      <c r="LO196" s="255"/>
      <c r="LP196" s="305"/>
      <c r="LQ196" s="355"/>
      <c r="LR196" s="305"/>
      <c r="LS196" s="305"/>
      <c r="LT196" s="305"/>
      <c r="LU196" s="305"/>
      <c r="LV196" s="305"/>
      <c r="LW196" s="48"/>
      <c r="LX196" s="255"/>
      <c r="LY196" s="305"/>
      <c r="LZ196" s="355"/>
      <c r="MA196" s="305"/>
      <c r="MB196" s="305"/>
      <c r="MC196" s="305"/>
      <c r="MD196" s="305"/>
      <c r="ME196" s="305"/>
      <c r="MF196" s="305"/>
      <c r="MG196" s="255"/>
      <c r="MH196" s="305"/>
      <c r="MI196" s="355"/>
      <c r="MJ196" s="305"/>
      <c r="MK196" s="305"/>
      <c r="ML196" s="305"/>
      <c r="MM196" s="305"/>
      <c r="MN196" s="305"/>
      <c r="MO196" s="48"/>
      <c r="MP196" s="255"/>
      <c r="MQ196" s="305"/>
      <c r="MR196" s="355"/>
      <c r="MS196" s="305"/>
      <c r="MT196" s="305"/>
      <c r="MU196" s="305"/>
      <c r="MV196" s="305"/>
      <c r="MW196" s="305"/>
      <c r="MX196" s="48"/>
      <c r="MY196" s="255"/>
      <c r="MZ196" s="305"/>
      <c r="NA196" s="355"/>
      <c r="NB196" s="305"/>
      <c r="NC196" s="305"/>
      <c r="ND196" s="305"/>
      <c r="NE196" s="305"/>
      <c r="NF196" s="305"/>
      <c r="NG196" s="48"/>
      <c r="NH196" s="255"/>
    </row>
    <row r="197" spans="1:372" ht="18">
      <c r="A197" s="306" t="s">
        <v>154</v>
      </c>
      <c r="B197" s="59"/>
      <c r="C197" s="460"/>
      <c r="D197" s="443">
        <v>177.4</v>
      </c>
      <c r="E197" s="444" t="s">
        <v>187</v>
      </c>
      <c r="F197" s="661">
        <v>322.69999999999993</v>
      </c>
      <c r="G197" s="444" t="s">
        <v>183</v>
      </c>
      <c r="H197" s="662"/>
      <c r="I197" s="444" t="s">
        <v>184</v>
      </c>
      <c r="J197" s="662"/>
      <c r="K197" s="444" t="s">
        <v>185</v>
      </c>
      <c r="L197" s="460"/>
      <c r="M197" s="443">
        <v>130</v>
      </c>
      <c r="N197" s="444" t="s">
        <v>187</v>
      </c>
      <c r="O197" s="24">
        <v>70.499999999999943</v>
      </c>
      <c r="P197" s="444" t="s">
        <v>183</v>
      </c>
      <c r="Q197" s="24"/>
      <c r="R197" s="444" t="s">
        <v>184</v>
      </c>
      <c r="S197" s="24"/>
      <c r="T197" s="444" t="s">
        <v>185</v>
      </c>
      <c r="U197" s="460"/>
      <c r="V197" s="24">
        <v>1062.8999999999999</v>
      </c>
      <c r="W197" s="444" t="s">
        <v>187</v>
      </c>
      <c r="X197" s="24">
        <v>610.90000000000032</v>
      </c>
      <c r="Y197" s="444" t="s">
        <v>183</v>
      </c>
      <c r="Z197" s="24">
        <v>601.5</v>
      </c>
      <c r="AA197" s="444" t="s">
        <v>184</v>
      </c>
      <c r="AB197" s="722">
        <v>702.79999999999973</v>
      </c>
      <c r="AC197" s="444" t="s">
        <v>185</v>
      </c>
      <c r="AD197" s="460"/>
      <c r="AE197" s="24">
        <v>223.29999999999973</v>
      </c>
      <c r="AF197" s="444" t="s">
        <v>187</v>
      </c>
      <c r="AG197" s="24">
        <v>160.39999999999964</v>
      </c>
      <c r="AH197" s="444" t="s">
        <v>183</v>
      </c>
      <c r="AI197" s="24">
        <v>248.39999999999964</v>
      </c>
      <c r="AJ197" s="444" t="s">
        <v>184</v>
      </c>
      <c r="AK197" s="722">
        <v>283.60000000000036</v>
      </c>
      <c r="AL197" s="444" t="s">
        <v>185</v>
      </c>
      <c r="AM197" s="460"/>
      <c r="AN197" s="443">
        <v>166.2</v>
      </c>
      <c r="AO197" s="444" t="s">
        <v>187</v>
      </c>
      <c r="AP197" s="24">
        <v>84.499999999999091</v>
      </c>
      <c r="AQ197" s="444" t="s">
        <v>183</v>
      </c>
      <c r="AR197" s="24">
        <v>165.60000000000082</v>
      </c>
      <c r="AS197" s="444" t="s">
        <v>184</v>
      </c>
      <c r="AT197" s="444">
        <v>758.10000000000014</v>
      </c>
      <c r="AU197" s="444" t="s">
        <v>185</v>
      </c>
      <c r="AV197" s="460"/>
      <c r="AW197" s="24">
        <v>355.3</v>
      </c>
      <c r="AX197" s="444" t="s">
        <v>187</v>
      </c>
      <c r="AY197" s="24">
        <v>491.79999999999927</v>
      </c>
      <c r="AZ197" s="444" t="s">
        <v>183</v>
      </c>
      <c r="BA197" s="24">
        <v>524.30000000000064</v>
      </c>
      <c r="BB197" s="444" t="s">
        <v>184</v>
      </c>
      <c r="BC197" s="24">
        <v>1093.7000000000003</v>
      </c>
      <c r="BD197" s="444" t="s">
        <v>185</v>
      </c>
      <c r="BE197" s="460"/>
      <c r="BF197" s="443">
        <v>906.3</v>
      </c>
      <c r="BG197" s="444" t="s">
        <v>187</v>
      </c>
      <c r="BH197" s="24">
        <v>779.79999999999973</v>
      </c>
      <c r="BI197" s="444" t="s">
        <v>183</v>
      </c>
      <c r="BJ197" s="24">
        <v>869.69999999999891</v>
      </c>
      <c r="BK197" s="444" t="s">
        <v>184</v>
      </c>
      <c r="BL197" s="24">
        <v>1189.7999999999997</v>
      </c>
      <c r="BM197" s="444" t="s">
        <v>185</v>
      </c>
      <c r="BN197" s="460"/>
      <c r="BO197" s="443">
        <v>501.9</v>
      </c>
      <c r="BP197" s="444" t="s">
        <v>187</v>
      </c>
      <c r="BQ197" s="24">
        <v>661.74999999999955</v>
      </c>
      <c r="BR197" s="444" t="s">
        <v>183</v>
      </c>
      <c r="BS197" s="24">
        <v>572.09999999999991</v>
      </c>
      <c r="BT197" s="444" t="s">
        <v>184</v>
      </c>
      <c r="BU197" s="24">
        <v>553.09999999999854</v>
      </c>
      <c r="BV197" s="444" t="s">
        <v>185</v>
      </c>
      <c r="BW197" s="460"/>
      <c r="BX197" s="443">
        <v>0</v>
      </c>
      <c r="BY197" s="444" t="s">
        <v>187</v>
      </c>
      <c r="BZ197" s="443">
        <v>327.49999999999909</v>
      </c>
      <c r="CA197" s="444" t="s">
        <v>183</v>
      </c>
      <c r="CB197" s="663">
        <v>93.500000000001819</v>
      </c>
      <c r="CC197" s="444" t="s">
        <v>184</v>
      </c>
      <c r="CD197" s="24">
        <v>196.99999999999818</v>
      </c>
      <c r="CE197" s="444" t="s">
        <v>185</v>
      </c>
      <c r="CF197" s="460"/>
      <c r="CG197" s="443">
        <v>655.20000000000005</v>
      </c>
      <c r="CH197" s="444" t="s">
        <v>187</v>
      </c>
      <c r="CI197" s="24">
        <v>1000.2000000000007</v>
      </c>
      <c r="CJ197" s="444" t="s">
        <v>183</v>
      </c>
      <c r="CK197" s="24"/>
      <c r="CL197" s="444" t="s">
        <v>184</v>
      </c>
      <c r="CM197" s="24">
        <v>260.99999999999727</v>
      </c>
      <c r="CN197" s="444" t="s">
        <v>185</v>
      </c>
      <c r="CO197" s="460"/>
      <c r="CP197" s="443">
        <v>197.2</v>
      </c>
      <c r="CQ197" s="444" t="s">
        <v>187</v>
      </c>
      <c r="CR197" s="24">
        <v>205.49999999999909</v>
      </c>
      <c r="CS197" s="444" t="s">
        <v>183</v>
      </c>
      <c r="CT197" s="24"/>
      <c r="CU197" s="444" t="s">
        <v>184</v>
      </c>
      <c r="CV197" s="24">
        <v>246.49999999999818</v>
      </c>
      <c r="CW197" s="444" t="s">
        <v>185</v>
      </c>
      <c r="CX197" s="460"/>
      <c r="CY197" s="443">
        <v>427.7</v>
      </c>
      <c r="CZ197" s="444" t="s">
        <v>187</v>
      </c>
      <c r="DA197" s="24">
        <v>407.20000000000073</v>
      </c>
      <c r="DB197" s="444" t="s">
        <v>183</v>
      </c>
      <c r="DC197" s="24">
        <v>198.70000000000073</v>
      </c>
      <c r="DD197" s="444" t="s">
        <v>184</v>
      </c>
      <c r="DE197" s="24">
        <v>258.59999999999854</v>
      </c>
      <c r="DF197" s="444" t="s">
        <v>185</v>
      </c>
      <c r="DG197" s="460"/>
      <c r="DH197" s="443">
        <v>137.9</v>
      </c>
      <c r="DI197" s="444" t="s">
        <v>187</v>
      </c>
      <c r="DJ197" s="24">
        <v>290.50000000000091</v>
      </c>
      <c r="DK197" s="444" t="s">
        <v>183</v>
      </c>
      <c r="DL197" s="24"/>
      <c r="DM197" s="444" t="s">
        <v>184</v>
      </c>
      <c r="DN197" s="24">
        <v>16.799999999997453</v>
      </c>
      <c r="DO197" s="444" t="s">
        <v>185</v>
      </c>
      <c r="DP197" s="460"/>
      <c r="DQ197" s="443">
        <v>195.2</v>
      </c>
      <c r="DR197" s="444" t="s">
        <v>187</v>
      </c>
      <c r="DS197" s="663">
        <v>554.00000000000182</v>
      </c>
      <c r="DT197" s="444" t="s">
        <v>183</v>
      </c>
      <c r="DU197" s="24">
        <v>111.30000000000109</v>
      </c>
      <c r="DV197" s="444" t="s">
        <v>184</v>
      </c>
      <c r="DW197" s="24">
        <v>341.19999999999891</v>
      </c>
      <c r="DX197" s="444" t="s">
        <v>185</v>
      </c>
      <c r="DY197" s="460"/>
      <c r="DZ197" s="443">
        <v>243.7</v>
      </c>
      <c r="EA197" s="444" t="s">
        <v>187</v>
      </c>
      <c r="EB197" s="24">
        <v>771.89999999999964</v>
      </c>
      <c r="EC197" s="444" t="s">
        <v>183</v>
      </c>
      <c r="ED197" s="24"/>
      <c r="EE197" s="444" t="s">
        <v>184</v>
      </c>
      <c r="EF197" s="24">
        <v>943.49999999999818</v>
      </c>
      <c r="EG197" s="444" t="s">
        <v>185</v>
      </c>
      <c r="EH197" s="460"/>
      <c r="EI197" s="443">
        <v>274.60000000000002</v>
      </c>
      <c r="EJ197" s="444" t="s">
        <v>187</v>
      </c>
      <c r="EK197" s="663">
        <v>131.10000000000036</v>
      </c>
      <c r="EL197" s="444" t="s">
        <v>183</v>
      </c>
      <c r="EM197" s="663"/>
      <c r="EN197" s="444" t="s">
        <v>184</v>
      </c>
      <c r="EO197" s="24">
        <v>183.50000000000364</v>
      </c>
      <c r="EP197" s="444" t="s">
        <v>185</v>
      </c>
      <c r="EQ197" s="460"/>
      <c r="ER197" s="443">
        <v>214.4</v>
      </c>
      <c r="ES197" s="444" t="s">
        <v>187</v>
      </c>
      <c r="ET197" s="24">
        <v>300.49999999999818</v>
      </c>
      <c r="EU197" s="444" t="s">
        <v>183</v>
      </c>
      <c r="EV197" s="24"/>
      <c r="EW197" s="444" t="s">
        <v>184</v>
      </c>
      <c r="EX197" s="24">
        <v>570.10000000000036</v>
      </c>
      <c r="EY197" s="444" t="s">
        <v>185</v>
      </c>
      <c r="EZ197" s="460"/>
      <c r="FA197" s="443">
        <v>217.5</v>
      </c>
      <c r="FB197" s="444" t="s">
        <v>187</v>
      </c>
      <c r="FC197" s="663">
        <v>240.59999999999673</v>
      </c>
      <c r="FD197" s="444" t="s">
        <v>183</v>
      </c>
      <c r="FE197" s="663">
        <v>225.40000000000509</v>
      </c>
      <c r="FF197" s="444" t="s">
        <v>184</v>
      </c>
      <c r="FG197" s="24">
        <v>597.50000000000364</v>
      </c>
      <c r="FH197" s="444" t="s">
        <v>185</v>
      </c>
      <c r="FI197" s="460"/>
      <c r="FJ197" s="443">
        <v>237.8</v>
      </c>
      <c r="FK197" s="444" t="s">
        <v>187</v>
      </c>
      <c r="FL197" s="663">
        <v>436.649999999996</v>
      </c>
      <c r="FM197" s="444" t="s">
        <v>183</v>
      </c>
      <c r="FN197" s="24">
        <v>556.00000000000182</v>
      </c>
      <c r="FO197" s="444" t="s">
        <v>184</v>
      </c>
      <c r="FP197" s="24">
        <v>666.00000000000364</v>
      </c>
      <c r="FQ197" s="444" t="s">
        <v>185</v>
      </c>
      <c r="FR197" s="460"/>
      <c r="FS197" s="443">
        <v>348.95</v>
      </c>
      <c r="FT197" s="444" t="s">
        <v>187</v>
      </c>
      <c r="FU197" s="663">
        <v>719.69999999999891</v>
      </c>
      <c r="FV197" s="444" t="s">
        <v>183</v>
      </c>
      <c r="FW197" s="663"/>
      <c r="FX197" s="444" t="s">
        <v>184</v>
      </c>
      <c r="FY197" s="24">
        <v>495.29999999999927</v>
      </c>
      <c r="FZ197" s="444" t="s">
        <v>185</v>
      </c>
      <c r="GA197" s="460"/>
      <c r="GB197" s="443">
        <v>248.6</v>
      </c>
      <c r="GC197" s="444" t="s">
        <v>187</v>
      </c>
      <c r="GD197" s="24">
        <v>55.19999999999709</v>
      </c>
      <c r="GE197" s="444" t="s">
        <v>183</v>
      </c>
      <c r="GF197" s="24"/>
      <c r="GG197" s="444" t="s">
        <v>184</v>
      </c>
      <c r="GH197" s="661">
        <v>112.5</v>
      </c>
      <c r="GI197" s="444" t="s">
        <v>185</v>
      </c>
      <c r="GJ197" s="460"/>
      <c r="GK197" s="443">
        <v>2210.1999999999998</v>
      </c>
      <c r="GL197" s="444" t="s">
        <v>187</v>
      </c>
      <c r="GM197" s="663">
        <v>3390.7500000000018</v>
      </c>
      <c r="GN197" s="444" t="s">
        <v>183</v>
      </c>
      <c r="GO197" s="24">
        <v>1625.7999999999956</v>
      </c>
      <c r="GP197" s="444" t="s">
        <v>184</v>
      </c>
      <c r="GQ197" s="24">
        <v>3206.1499999999942</v>
      </c>
      <c r="GR197" s="444" t="s">
        <v>185</v>
      </c>
      <c r="GS197" s="460"/>
      <c r="GT197" s="443">
        <v>146.9</v>
      </c>
      <c r="GU197" s="444" t="s">
        <v>187</v>
      </c>
      <c r="GV197" s="663">
        <v>586.50000000000182</v>
      </c>
      <c r="GW197" s="444" t="s">
        <v>183</v>
      </c>
      <c r="GX197" s="663"/>
      <c r="GY197" s="444" t="s">
        <v>184</v>
      </c>
      <c r="GZ197" s="663"/>
      <c r="HA197" s="444" t="s">
        <v>185</v>
      </c>
      <c r="HB197" s="460"/>
      <c r="HC197" s="443">
        <v>636</v>
      </c>
      <c r="HD197" s="444" t="s">
        <v>187</v>
      </c>
      <c r="HE197" s="24">
        <v>509.30000000000109</v>
      </c>
      <c r="HF197" s="444" t="s">
        <v>183</v>
      </c>
      <c r="HG197" s="24">
        <v>1132.4000000000005</v>
      </c>
      <c r="HH197" s="444" t="s">
        <v>184</v>
      </c>
      <c r="HI197" s="24">
        <v>527.69999999999527</v>
      </c>
      <c r="HJ197" s="444" t="s">
        <v>185</v>
      </c>
      <c r="HK197" s="460"/>
      <c r="HL197" s="443">
        <v>367.25</v>
      </c>
      <c r="HM197" s="444" t="s">
        <v>187</v>
      </c>
      <c r="HN197" s="663">
        <v>864.10000000000036</v>
      </c>
      <c r="HO197" s="444" t="s">
        <v>183</v>
      </c>
      <c r="HP197" s="663"/>
      <c r="HQ197" s="444" t="s">
        <v>184</v>
      </c>
      <c r="HR197" s="24">
        <v>604.29999999999563</v>
      </c>
      <c r="HS197" s="444" t="s">
        <v>185</v>
      </c>
      <c r="HT197" s="460"/>
      <c r="HU197" s="443">
        <v>3606.3</v>
      </c>
      <c r="HV197" s="444" t="s">
        <v>187</v>
      </c>
      <c r="HW197" s="663">
        <v>4080.2000000000007</v>
      </c>
      <c r="HX197" s="444" t="s">
        <v>183</v>
      </c>
      <c r="HY197" s="24">
        <v>4964.800000000002</v>
      </c>
      <c r="HZ197" s="444" t="s">
        <v>184</v>
      </c>
      <c r="IA197" s="24">
        <v>3850.0999999999312</v>
      </c>
      <c r="IB197" s="444" t="s">
        <v>185</v>
      </c>
      <c r="IC197" s="460"/>
      <c r="ID197" s="443">
        <v>151.4</v>
      </c>
      <c r="IE197" s="444" t="s">
        <v>187</v>
      </c>
      <c r="IF197" s="663">
        <v>133.50000000000364</v>
      </c>
      <c r="IG197" s="444" t="s">
        <v>183</v>
      </c>
      <c r="IH197" s="663"/>
      <c r="II197" s="444" t="s">
        <v>184</v>
      </c>
      <c r="IJ197" s="663"/>
      <c r="IK197" s="444" t="s">
        <v>185</v>
      </c>
      <c r="IL197" s="460"/>
      <c r="IM197" s="443">
        <v>305.10000000000002</v>
      </c>
      <c r="IN197" s="444" t="s">
        <v>187</v>
      </c>
      <c r="IO197" s="24">
        <v>223.10000000000218</v>
      </c>
      <c r="IP197" s="444" t="s">
        <v>183</v>
      </c>
      <c r="IQ197" s="24"/>
      <c r="IR197" s="444" t="s">
        <v>184</v>
      </c>
      <c r="IS197" s="24">
        <v>201.29999999999563</v>
      </c>
      <c r="IT197" s="444" t="s">
        <v>185</v>
      </c>
      <c r="IU197" s="460"/>
      <c r="IV197" s="443">
        <v>869.4</v>
      </c>
      <c r="IW197" s="444" t="s">
        <v>187</v>
      </c>
      <c r="IX197" s="663">
        <v>275.19999999999709</v>
      </c>
      <c r="IY197" s="444" t="s">
        <v>183</v>
      </c>
      <c r="IZ197" s="24">
        <v>487.69999999999891</v>
      </c>
      <c r="JA197" s="444" t="s">
        <v>184</v>
      </c>
      <c r="JB197" s="24">
        <v>150.40000000000146</v>
      </c>
      <c r="JC197" s="444" t="s">
        <v>185</v>
      </c>
      <c r="JD197" s="460"/>
      <c r="JE197" s="443">
        <v>313.7</v>
      </c>
      <c r="JF197" s="444" t="s">
        <v>187</v>
      </c>
      <c r="JG197" s="663">
        <v>586.39999999999054</v>
      </c>
      <c r="JH197" s="444" t="s">
        <v>183</v>
      </c>
      <c r="JI197" s="663">
        <v>411.00000000000546</v>
      </c>
      <c r="JJ197" s="444" t="s">
        <v>184</v>
      </c>
      <c r="JK197" s="24">
        <v>244.50000000000364</v>
      </c>
      <c r="JL197" s="444" t="s">
        <v>185</v>
      </c>
      <c r="JM197" s="460"/>
      <c r="JN197" s="443">
        <v>319.5</v>
      </c>
      <c r="JO197" s="444" t="s">
        <v>187</v>
      </c>
      <c r="JP197" s="663">
        <v>331.99999999998909</v>
      </c>
      <c r="JQ197" s="444" t="s">
        <v>183</v>
      </c>
      <c r="JR197" s="663"/>
      <c r="JS197" s="444" t="s">
        <v>184</v>
      </c>
      <c r="JT197" s="663"/>
      <c r="JU197" s="444" t="s">
        <v>185</v>
      </c>
      <c r="JV197" s="460"/>
      <c r="JW197" s="443">
        <v>3773.2</v>
      </c>
      <c r="JX197" s="444" t="s">
        <v>187</v>
      </c>
      <c r="JY197" s="24">
        <v>3222.2999999999956</v>
      </c>
      <c r="JZ197" s="444" t="s">
        <v>183</v>
      </c>
      <c r="KA197" s="24">
        <v>3795.8999999999978</v>
      </c>
      <c r="KB197" s="444" t="s">
        <v>184</v>
      </c>
      <c r="KC197" s="24">
        <v>3084.6999999999243</v>
      </c>
      <c r="KD197" s="444" t="s">
        <v>185</v>
      </c>
      <c r="KE197" s="460"/>
      <c r="KF197" s="443">
        <v>115.5</v>
      </c>
      <c r="KG197" s="444" t="s">
        <v>187</v>
      </c>
      <c r="KH197" s="24">
        <v>245.49999999999636</v>
      </c>
      <c r="KI197" s="444" t="s">
        <v>183</v>
      </c>
      <c r="KJ197" s="663">
        <v>221.99999999999909</v>
      </c>
      <c r="KK197" s="444" t="s">
        <v>184</v>
      </c>
      <c r="KL197" s="24">
        <v>150</v>
      </c>
      <c r="KM197" s="444" t="s">
        <v>185</v>
      </c>
      <c r="KN197" s="460"/>
      <c r="KO197" s="443">
        <v>310</v>
      </c>
      <c r="KP197" s="444" t="s">
        <v>187</v>
      </c>
      <c r="KQ197" s="663">
        <v>335.29999999999563</v>
      </c>
      <c r="KR197" s="444" t="s">
        <v>183</v>
      </c>
      <c r="KS197" s="663"/>
      <c r="KT197" s="444" t="s">
        <v>184</v>
      </c>
      <c r="KU197" s="663"/>
      <c r="KV197" s="444" t="s">
        <v>185</v>
      </c>
      <c r="KW197" s="460"/>
      <c r="KX197" s="443">
        <v>290.5</v>
      </c>
      <c r="KY197" s="444" t="s">
        <v>187</v>
      </c>
      <c r="KZ197" s="24">
        <v>92.899999999997817</v>
      </c>
      <c r="LA197" s="444" t="s">
        <v>183</v>
      </c>
      <c r="LB197" s="24"/>
      <c r="LC197" s="444" t="s">
        <v>184</v>
      </c>
      <c r="LD197" s="24"/>
      <c r="LE197" s="444" t="s">
        <v>185</v>
      </c>
      <c r="LF197" s="460"/>
      <c r="LG197" s="443">
        <v>0</v>
      </c>
      <c r="LH197" s="444" t="s">
        <v>187</v>
      </c>
      <c r="LI197" s="336">
        <v>87.699999999998909</v>
      </c>
      <c r="LJ197" s="444" t="s">
        <v>183</v>
      </c>
      <c r="LK197" s="336"/>
      <c r="LL197" s="444" t="s">
        <v>184</v>
      </c>
      <c r="LM197" s="24"/>
      <c r="LN197" s="444" t="s">
        <v>185</v>
      </c>
      <c r="LO197" s="460"/>
      <c r="LP197" s="443">
        <v>466.3</v>
      </c>
      <c r="LQ197" s="444" t="s">
        <v>187</v>
      </c>
      <c r="LR197" s="24">
        <v>517.69999999999709</v>
      </c>
      <c r="LS197" s="444" t="s">
        <v>183</v>
      </c>
      <c r="LT197" s="24">
        <v>161.30000000000018</v>
      </c>
      <c r="LU197" s="444" t="s">
        <v>184</v>
      </c>
      <c r="LV197" s="24">
        <v>572.40000000000146</v>
      </c>
      <c r="LW197" s="444" t="s">
        <v>185</v>
      </c>
      <c r="LX197" s="460"/>
      <c r="LY197" s="443">
        <v>247.7</v>
      </c>
      <c r="LZ197" s="444" t="s">
        <v>187</v>
      </c>
      <c r="MA197" s="24">
        <v>442.59999999999854</v>
      </c>
      <c r="MB197" s="444" t="s">
        <v>183</v>
      </c>
      <c r="MC197" s="24"/>
      <c r="MD197" s="444" t="s">
        <v>184</v>
      </c>
      <c r="ME197" s="24"/>
      <c r="MF197" s="444" t="s">
        <v>185</v>
      </c>
      <c r="MG197" s="460"/>
      <c r="MH197" s="443">
        <v>545.9</v>
      </c>
      <c r="MI197" s="444" t="s">
        <v>187</v>
      </c>
      <c r="MJ197" s="313">
        <v>426.19999999998981</v>
      </c>
      <c r="MK197" s="444" t="s">
        <v>183</v>
      </c>
      <c r="ML197" s="24">
        <v>1110.9000000000087</v>
      </c>
      <c r="MM197" s="444" t="s">
        <v>184</v>
      </c>
      <c r="MN197" s="24">
        <v>1035.8000000000029</v>
      </c>
      <c r="MO197" s="444" t="s">
        <v>185</v>
      </c>
      <c r="MP197" s="460"/>
      <c r="MQ197" s="443">
        <v>336.5</v>
      </c>
      <c r="MR197" s="444" t="s">
        <v>187</v>
      </c>
      <c r="MS197" s="443">
        <v>205.5</v>
      </c>
      <c r="MT197" s="444" t="s">
        <v>183</v>
      </c>
      <c r="MU197" s="24">
        <v>252.99999999999272</v>
      </c>
      <c r="MV197" s="444" t="s">
        <v>184</v>
      </c>
      <c r="MW197" s="443">
        <v>331</v>
      </c>
      <c r="MX197" s="444" t="s">
        <v>185</v>
      </c>
      <c r="MY197" s="460"/>
      <c r="MZ197" s="443"/>
      <c r="NA197" s="444" t="s">
        <v>187</v>
      </c>
      <c r="NB197" s="443"/>
      <c r="NC197" s="444" t="s">
        <v>183</v>
      </c>
      <c r="ND197" s="443"/>
      <c r="NE197" s="444" t="s">
        <v>184</v>
      </c>
      <c r="NF197" s="664">
        <v>1393.8999999999869</v>
      </c>
      <c r="NG197" s="444" t="s">
        <v>185</v>
      </c>
      <c r="NH197" s="460"/>
    </row>
    <row r="198" spans="1:372" ht="18">
      <c r="A198" s="110" t="s">
        <v>3708</v>
      </c>
      <c r="B198" s="59">
        <f>SUM(D198:AAP198)</f>
        <v>56644.499999999811</v>
      </c>
      <c r="C198" s="460"/>
      <c r="D198" s="443"/>
      <c r="E198" s="286">
        <f>D197*0.25</f>
        <v>44.35</v>
      </c>
      <c r="F198" s="24"/>
      <c r="G198" s="286">
        <f>F197*0.5</f>
        <v>161.34999999999997</v>
      </c>
      <c r="H198" s="443"/>
      <c r="I198" s="286">
        <f>H197*0.75</f>
        <v>0</v>
      </c>
      <c r="J198" s="443"/>
      <c r="K198" s="286">
        <f>J197*1</f>
        <v>0</v>
      </c>
      <c r="L198" s="460"/>
      <c r="M198" s="443"/>
      <c r="N198" s="286">
        <f>M197*0.25</f>
        <v>32.5</v>
      </c>
      <c r="O198" s="443"/>
      <c r="P198" s="286">
        <f>O197*0.5</f>
        <v>35.249999999999972</v>
      </c>
      <c r="Q198" s="443"/>
      <c r="R198" s="286">
        <f>Q197*0.75</f>
        <v>0</v>
      </c>
      <c r="S198" s="443"/>
      <c r="T198" s="286">
        <f>S197*1</f>
        <v>0</v>
      </c>
      <c r="U198" s="460"/>
      <c r="V198" s="24"/>
      <c r="W198" s="286">
        <f>V197*0.25</f>
        <v>265.72499999999997</v>
      </c>
      <c r="X198" s="443"/>
      <c r="Y198" s="286">
        <f>X197*0.5</f>
        <v>305.45000000000016</v>
      </c>
      <c r="Z198" s="24"/>
      <c r="AA198" s="286">
        <f>Z197*0.75</f>
        <v>451.125</v>
      </c>
      <c r="AB198" s="24"/>
      <c r="AC198" s="286">
        <f t="shared" ref="AC198:AC229" si="180">AB197*1</f>
        <v>702.79999999999973</v>
      </c>
      <c r="AD198" s="460"/>
      <c r="AE198" s="24"/>
      <c r="AF198" s="286">
        <f>AE197*0.25</f>
        <v>55.824999999999932</v>
      </c>
      <c r="AG198" s="24"/>
      <c r="AH198" s="286">
        <f>AG197*0.5</f>
        <v>80.199999999999818</v>
      </c>
      <c r="AI198" s="24"/>
      <c r="AJ198" s="286">
        <f>AI197*0.75</f>
        <v>186.29999999999973</v>
      </c>
      <c r="AK198" s="24"/>
      <c r="AL198" s="286">
        <f t="shared" ref="AL198:AL229" si="181">AK197*1</f>
        <v>283.60000000000036</v>
      </c>
      <c r="AM198" s="460"/>
      <c r="AN198" s="443"/>
      <c r="AO198" s="286">
        <f>AN197*0.25</f>
        <v>41.55</v>
      </c>
      <c r="AP198" s="24"/>
      <c r="AQ198" s="286">
        <f>AP197*0.5</f>
        <v>42.249999999999545</v>
      </c>
      <c r="AR198" s="24"/>
      <c r="AS198" s="286">
        <f>AR197*0.75</f>
        <v>124.20000000000061</v>
      </c>
      <c r="AT198" s="24"/>
      <c r="AU198" s="286">
        <f>AT197*1</f>
        <v>758.10000000000014</v>
      </c>
      <c r="AV198" s="460"/>
      <c r="AW198" s="24"/>
      <c r="AX198" s="286">
        <f>AW197*0.25</f>
        <v>88.825000000000003</v>
      </c>
      <c r="AZ198" s="286">
        <f>AY197*0.5</f>
        <v>245.89999999999964</v>
      </c>
      <c r="BB198" s="286">
        <f>BA197*0.75</f>
        <v>393.22500000000048</v>
      </c>
      <c r="BC198" s="24"/>
      <c r="BD198" s="286">
        <f>BC197*1</f>
        <v>1093.7000000000003</v>
      </c>
      <c r="BE198" s="460"/>
      <c r="BF198" s="443"/>
      <c r="BG198" s="286">
        <f>BF197*0.25</f>
        <v>226.57499999999999</v>
      </c>
      <c r="BH198" s="24"/>
      <c r="BI198" s="286">
        <f>BH197*0.5</f>
        <v>389.89999999999986</v>
      </c>
      <c r="BJ198" s="24"/>
      <c r="BK198" s="286">
        <f>BJ197*0.75</f>
        <v>652.27499999999918</v>
      </c>
      <c r="BL198" s="24"/>
      <c r="BM198" s="286">
        <f>BL197*1</f>
        <v>1189.7999999999997</v>
      </c>
      <c r="BN198" s="460"/>
      <c r="BO198" s="443"/>
      <c r="BP198" s="286">
        <f>BO197*0.25</f>
        <v>125.47499999999999</v>
      </c>
      <c r="BQ198" s="443"/>
      <c r="BR198" s="286">
        <f>BQ197*0.5</f>
        <v>330.87499999999977</v>
      </c>
      <c r="BS198" s="443"/>
      <c r="BT198" s="286">
        <f>BS197*0.75</f>
        <v>429.07499999999993</v>
      </c>
      <c r="BU198" s="443"/>
      <c r="BV198" s="286">
        <f>BU197*1</f>
        <v>553.09999999999854</v>
      </c>
      <c r="BW198" s="460"/>
      <c r="BX198" s="443"/>
      <c r="BY198" s="286">
        <f>BX197*0.25</f>
        <v>0</v>
      </c>
      <c r="BZ198" s="443"/>
      <c r="CA198" s="286">
        <f>BZ197*0.5</f>
        <v>163.74999999999955</v>
      </c>
      <c r="CB198" s="443"/>
      <c r="CC198" s="286">
        <f>CB197*0.75</f>
        <v>70.125000000001364</v>
      </c>
      <c r="CD198" s="443"/>
      <c r="CE198" s="286">
        <f>CD197*1</f>
        <v>196.99999999999818</v>
      </c>
      <c r="CF198" s="460"/>
      <c r="CG198" s="443"/>
      <c r="CH198" s="286">
        <f>CG197*0.25</f>
        <v>163.80000000000001</v>
      </c>
      <c r="CI198" s="24"/>
      <c r="CJ198" s="286">
        <f>CI197*0.5</f>
        <v>500.10000000000036</v>
      </c>
      <c r="CK198" s="24"/>
      <c r="CL198" s="286">
        <f>CK197*0.75</f>
        <v>0</v>
      </c>
      <c r="CM198" s="24"/>
      <c r="CN198" s="286">
        <f>CM197*1</f>
        <v>260.99999999999727</v>
      </c>
      <c r="CO198" s="460"/>
      <c r="CP198" s="443"/>
      <c r="CQ198" s="286">
        <f>CP197*0.25</f>
        <v>49.3</v>
      </c>
      <c r="CR198" s="24"/>
      <c r="CS198" s="286">
        <f>CR197*0.5</f>
        <v>102.74999999999955</v>
      </c>
      <c r="CT198" s="24"/>
      <c r="CU198" s="286">
        <f>CT197*0.75</f>
        <v>0</v>
      </c>
      <c r="CV198" s="24"/>
      <c r="CW198" s="286">
        <f>CV197*1</f>
        <v>246.49999999999818</v>
      </c>
      <c r="CX198" s="460"/>
      <c r="CY198" s="443"/>
      <c r="CZ198" s="286">
        <f>CY197*0.25</f>
        <v>106.925</v>
      </c>
      <c r="DA198" s="24"/>
      <c r="DB198" s="286">
        <f>DA197*0.5</f>
        <v>203.60000000000036</v>
      </c>
      <c r="DC198" s="24"/>
      <c r="DD198" s="286">
        <f>DC197*0.75</f>
        <v>149.02500000000055</v>
      </c>
      <c r="DE198" s="24"/>
      <c r="DF198" s="286">
        <f>DE197*1</f>
        <v>258.59999999999854</v>
      </c>
      <c r="DG198" s="460"/>
      <c r="DH198" s="443"/>
      <c r="DI198" s="286">
        <f>DH197*0.25</f>
        <v>34.475000000000001</v>
      </c>
      <c r="DJ198" s="24"/>
      <c r="DK198" s="286">
        <f>DJ197*0.5</f>
        <v>145.25000000000045</v>
      </c>
      <c r="DL198" s="24"/>
      <c r="DM198" s="286">
        <f>DL197*0.75</f>
        <v>0</v>
      </c>
      <c r="DN198" s="24"/>
      <c r="DO198" s="286">
        <f>DN197*1</f>
        <v>16.799999999997453</v>
      </c>
      <c r="DP198" s="460"/>
      <c r="DQ198" s="443"/>
      <c r="DR198" s="286">
        <f>DQ197*0.25</f>
        <v>48.8</v>
      </c>
      <c r="DS198" s="24"/>
      <c r="DT198" s="286">
        <f>DS197*0.5</f>
        <v>277.00000000000091</v>
      </c>
      <c r="DU198" s="24"/>
      <c r="DV198" s="286">
        <f>DU197*0.75</f>
        <v>83.475000000000819</v>
      </c>
      <c r="DW198" s="24"/>
      <c r="DX198" s="286">
        <f>DW197*1</f>
        <v>341.19999999999891</v>
      </c>
      <c r="DY198" s="460"/>
      <c r="DZ198" s="443"/>
      <c r="EA198" s="286">
        <f>DZ197*0.25</f>
        <v>60.924999999999997</v>
      </c>
      <c r="EB198" s="24"/>
      <c r="EC198" s="286">
        <f>EB197*0.5</f>
        <v>385.94999999999982</v>
      </c>
      <c r="ED198" s="24"/>
      <c r="EE198" s="286">
        <f>ED197*0.75</f>
        <v>0</v>
      </c>
      <c r="EF198" s="24"/>
      <c r="EG198" s="286">
        <f>EF197*1</f>
        <v>943.49999999999818</v>
      </c>
      <c r="EH198" s="460"/>
      <c r="EI198" s="443"/>
      <c r="EJ198" s="286">
        <f>EI197*0.25</f>
        <v>68.650000000000006</v>
      </c>
      <c r="EK198" s="24"/>
      <c r="EL198" s="286">
        <f>EK197*0.5</f>
        <v>65.550000000000182</v>
      </c>
      <c r="EM198" s="24"/>
      <c r="EN198" s="286">
        <f>EM197*0.75</f>
        <v>0</v>
      </c>
      <c r="EO198" s="24"/>
      <c r="EP198" s="286">
        <f>EO197*1</f>
        <v>183.50000000000364</v>
      </c>
      <c r="EQ198" s="460"/>
      <c r="ER198" s="443"/>
      <c r="ES198" s="286">
        <f>ER197*0.25</f>
        <v>53.6</v>
      </c>
      <c r="ET198" s="24"/>
      <c r="EU198" s="286">
        <f>ET197*0.5</f>
        <v>150.24999999999909</v>
      </c>
      <c r="EV198" s="24"/>
      <c r="EW198" s="286">
        <f>EV197*0.75</f>
        <v>0</v>
      </c>
      <c r="EX198" s="24"/>
      <c r="EY198" s="286">
        <f>EX197*1</f>
        <v>570.10000000000036</v>
      </c>
      <c r="EZ198" s="460"/>
      <c r="FA198" s="443"/>
      <c r="FB198" s="286">
        <f>FA197*0.25</f>
        <v>54.375</v>
      </c>
      <c r="FC198" s="24"/>
      <c r="FD198" s="286">
        <f>FC197*0.5</f>
        <v>120.29999999999836</v>
      </c>
      <c r="FE198" s="24"/>
      <c r="FF198" s="286">
        <f>FE197*0.75</f>
        <v>169.05000000000382</v>
      </c>
      <c r="FG198" s="24"/>
      <c r="FH198" s="286">
        <f>FG197*1</f>
        <v>597.50000000000364</v>
      </c>
      <c r="FI198" s="460"/>
      <c r="FJ198" s="443"/>
      <c r="FK198" s="286">
        <f>FJ197*0.25</f>
        <v>59.45</v>
      </c>
      <c r="FL198" s="24"/>
      <c r="FM198" s="286">
        <f>FL197*0.5</f>
        <v>218.324999999998</v>
      </c>
      <c r="FN198" s="24"/>
      <c r="FO198" s="286">
        <f>FN197*0.75</f>
        <v>417.00000000000136</v>
      </c>
      <c r="FP198" s="24"/>
      <c r="FQ198" s="286">
        <f>FP197*1</f>
        <v>666.00000000000364</v>
      </c>
      <c r="FR198" s="460"/>
      <c r="FS198" s="443"/>
      <c r="FT198" s="286">
        <f>FS197*0.25</f>
        <v>87.237499999999997</v>
      </c>
      <c r="FU198" s="24"/>
      <c r="FV198" s="286">
        <f>FU197*0.5</f>
        <v>359.84999999999945</v>
      </c>
      <c r="FW198" s="24"/>
      <c r="FX198" s="286">
        <f>FW197*0.75</f>
        <v>0</v>
      </c>
      <c r="FY198" s="24"/>
      <c r="FZ198" s="286">
        <f>FY197*1</f>
        <v>495.29999999999927</v>
      </c>
      <c r="GA198" s="460"/>
      <c r="GB198" s="443"/>
      <c r="GC198" s="286">
        <f>GB197*0.25</f>
        <v>62.15</v>
      </c>
      <c r="GD198" s="24"/>
      <c r="GE198" s="286">
        <f>GD197*0.5</f>
        <v>27.599999999998545</v>
      </c>
      <c r="GF198" s="24"/>
      <c r="GG198" s="286">
        <f>GF197*0.75</f>
        <v>0</v>
      </c>
      <c r="GH198" s="24"/>
      <c r="GI198" s="286">
        <f>GH197*1</f>
        <v>112.5</v>
      </c>
      <c r="GJ198" s="460"/>
      <c r="GK198" s="443"/>
      <c r="GL198" s="286">
        <f>GK197*0.25</f>
        <v>552.54999999999995</v>
      </c>
      <c r="GM198" s="24"/>
      <c r="GN198" s="286">
        <f>GM197*0.5</f>
        <v>1695.3750000000009</v>
      </c>
      <c r="GO198" s="24"/>
      <c r="GP198" s="286">
        <f>GO197*0.75</f>
        <v>1219.3499999999967</v>
      </c>
      <c r="GQ198" s="24"/>
      <c r="GR198" s="286">
        <f>GQ197*1</f>
        <v>3206.1499999999942</v>
      </c>
      <c r="GS198" s="460"/>
      <c r="GT198" s="443"/>
      <c r="GU198" s="286">
        <f>GT197*0.25</f>
        <v>36.725000000000001</v>
      </c>
      <c r="GV198" s="24"/>
      <c r="GW198" s="286">
        <f>GV197*0.5</f>
        <v>293.25000000000091</v>
      </c>
      <c r="GX198" s="24"/>
      <c r="GY198" s="286">
        <f>GX197*0.75</f>
        <v>0</v>
      </c>
      <c r="GZ198" s="24"/>
      <c r="HA198" s="286">
        <f>GZ197*1</f>
        <v>0</v>
      </c>
      <c r="HB198" s="460"/>
      <c r="HC198" s="443"/>
      <c r="HD198" s="286">
        <f>HC197*0.25</f>
        <v>159</v>
      </c>
      <c r="HE198" s="443"/>
      <c r="HF198" s="286">
        <f>HE197*0.5</f>
        <v>254.65000000000055</v>
      </c>
      <c r="HG198" s="443"/>
      <c r="HH198" s="286">
        <f>HG197*0.75</f>
        <v>849.30000000000041</v>
      </c>
      <c r="HI198" s="443"/>
      <c r="HJ198" s="286">
        <f>HI197*1</f>
        <v>527.69999999999527</v>
      </c>
      <c r="HK198" s="460"/>
      <c r="HL198" s="443"/>
      <c r="HM198" s="286">
        <f>HL197*0.25</f>
        <v>91.8125</v>
      </c>
      <c r="HN198" s="443"/>
      <c r="HO198" s="286">
        <f>HN197*0.5</f>
        <v>432.05000000000018</v>
      </c>
      <c r="HP198" s="443"/>
      <c r="HQ198" s="286">
        <f>HP197*0.75</f>
        <v>0</v>
      </c>
      <c r="HR198" s="443"/>
      <c r="HS198" s="286">
        <f>HR197*1</f>
        <v>604.29999999999563</v>
      </c>
      <c r="HT198" s="460"/>
      <c r="HU198" s="443"/>
      <c r="HV198" s="286">
        <f>HU197*0.25</f>
        <v>901.57500000000005</v>
      </c>
      <c r="HW198" s="443"/>
      <c r="HX198" s="286">
        <f>HW197*0.5</f>
        <v>2040.1000000000004</v>
      </c>
      <c r="HY198" s="443"/>
      <c r="HZ198" s="286">
        <f>HY197*0.75</f>
        <v>3723.6000000000013</v>
      </c>
      <c r="IA198" s="443"/>
      <c r="IB198" s="286">
        <f>IA197*1</f>
        <v>3850.0999999999312</v>
      </c>
      <c r="IC198" s="460"/>
      <c r="ID198" s="443"/>
      <c r="IE198" s="286">
        <f>ID197*0.25</f>
        <v>37.85</v>
      </c>
      <c r="IF198" s="443"/>
      <c r="IG198" s="286">
        <f>IF197*0.5</f>
        <v>66.750000000001819</v>
      </c>
      <c r="IH198" s="443"/>
      <c r="II198" s="286">
        <f>IH197*0.75</f>
        <v>0</v>
      </c>
      <c r="IJ198" s="443"/>
      <c r="IK198" s="286">
        <f>IJ197*1</f>
        <v>0</v>
      </c>
      <c r="IL198" s="460"/>
      <c r="IM198" s="443"/>
      <c r="IN198" s="286">
        <f>IM197*0.25</f>
        <v>76.275000000000006</v>
      </c>
      <c r="IO198" s="443"/>
      <c r="IP198" s="286">
        <f>IO197*0.5</f>
        <v>111.55000000000109</v>
      </c>
      <c r="IQ198" s="443"/>
      <c r="IR198" s="286">
        <f>IQ197*0.75</f>
        <v>0</v>
      </c>
      <c r="IS198" s="443"/>
      <c r="IT198" s="286">
        <f>IS197*1</f>
        <v>201.29999999999563</v>
      </c>
      <c r="IU198" s="460"/>
      <c r="IV198" s="443"/>
      <c r="IW198" s="286">
        <f>IV197*0.25</f>
        <v>217.35</v>
      </c>
      <c r="IX198" s="443"/>
      <c r="IY198" s="286">
        <f>IX197*0.5</f>
        <v>137.59999999999854</v>
      </c>
      <c r="IZ198" s="443"/>
      <c r="JA198" s="286">
        <f>IZ197*0.75</f>
        <v>365.77499999999918</v>
      </c>
      <c r="JB198" s="443"/>
      <c r="JC198" s="286">
        <f>JB197*1</f>
        <v>150.40000000000146</v>
      </c>
      <c r="JD198" s="460"/>
      <c r="JE198" s="443"/>
      <c r="JF198" s="286">
        <f>JE197*0.25</f>
        <v>78.424999999999997</v>
      </c>
      <c r="JG198" s="443"/>
      <c r="JH198" s="286">
        <f>JG197*0.5</f>
        <v>293.19999999999527</v>
      </c>
      <c r="JI198" s="443"/>
      <c r="JJ198" s="286">
        <f>JI197*0.75</f>
        <v>308.25000000000409</v>
      </c>
      <c r="JK198" s="443"/>
      <c r="JL198" s="286">
        <f>JK197*1</f>
        <v>244.50000000000364</v>
      </c>
      <c r="JM198" s="460"/>
      <c r="JN198" s="443"/>
      <c r="JO198" s="286">
        <f>JN197*0.25</f>
        <v>79.875</v>
      </c>
      <c r="JP198" s="443"/>
      <c r="JQ198" s="286">
        <f>JP197*0.5</f>
        <v>165.99999999999454</v>
      </c>
      <c r="JR198" s="443"/>
      <c r="JS198" s="286">
        <f>JR197*0.75</f>
        <v>0</v>
      </c>
      <c r="JT198" s="443"/>
      <c r="JU198" s="286">
        <f>JT197*1</f>
        <v>0</v>
      </c>
      <c r="JV198" s="460"/>
      <c r="JW198" s="443"/>
      <c r="JX198" s="286">
        <f>JW197*0.25</f>
        <v>943.3</v>
      </c>
      <c r="JY198" s="443"/>
      <c r="JZ198" s="286">
        <f>JY197*0.5</f>
        <v>1611.1499999999978</v>
      </c>
      <c r="KA198" s="443"/>
      <c r="KB198" s="286">
        <f>KA197*0.75</f>
        <v>2846.9249999999984</v>
      </c>
      <c r="KC198" s="443"/>
      <c r="KD198" s="286">
        <f t="shared" ref="KD198" si="182">KC197*1</f>
        <v>3084.6999999999243</v>
      </c>
      <c r="KE198" s="460"/>
      <c r="KF198" s="443"/>
      <c r="KG198" s="286">
        <f>KF197*0.25</f>
        <v>28.875</v>
      </c>
      <c r="KH198" s="443"/>
      <c r="KI198" s="286">
        <f>KH197*0.5</f>
        <v>122.74999999999818</v>
      </c>
      <c r="KJ198" s="443"/>
      <c r="KK198" s="286">
        <f>KJ197*0.75</f>
        <v>166.49999999999932</v>
      </c>
      <c r="KL198" s="443"/>
      <c r="KM198" s="286">
        <f>KL197*1</f>
        <v>150</v>
      </c>
      <c r="KN198" s="460"/>
      <c r="KO198" s="443"/>
      <c r="KP198" s="286">
        <f>KO197*0.25</f>
        <v>77.5</v>
      </c>
      <c r="KQ198" s="443"/>
      <c r="KR198" s="286">
        <f>KQ197*0.5</f>
        <v>167.64999999999782</v>
      </c>
      <c r="KS198" s="443"/>
      <c r="KT198" s="286">
        <f>KS197*0.75</f>
        <v>0</v>
      </c>
      <c r="KU198" s="443"/>
      <c r="KV198" s="286">
        <f>KU197*1</f>
        <v>0</v>
      </c>
      <c r="KW198" s="460"/>
      <c r="KX198" s="443"/>
      <c r="KY198" s="286">
        <f>KX197*0.25</f>
        <v>72.625</v>
      </c>
      <c r="KZ198" s="443"/>
      <c r="LA198" s="286">
        <f>KZ197*0.5</f>
        <v>46.449999999998909</v>
      </c>
      <c r="LB198" s="443"/>
      <c r="LC198" s="286">
        <f>LB197*0.75</f>
        <v>0</v>
      </c>
      <c r="LD198" s="443"/>
      <c r="LE198" s="286">
        <f>LD197*1</f>
        <v>0</v>
      </c>
      <c r="LF198" s="460"/>
      <c r="LG198" s="443"/>
      <c r="LH198" s="286">
        <f>LG197*0.25</f>
        <v>0</v>
      </c>
      <c r="LI198" s="443"/>
      <c r="LJ198" s="286">
        <f>LI197*0.5</f>
        <v>43.849999999999454</v>
      </c>
      <c r="LK198" s="443"/>
      <c r="LL198" s="286">
        <f>LK197*0.75</f>
        <v>0</v>
      </c>
      <c r="LM198" s="443"/>
      <c r="LN198" s="286">
        <f>LM197*1</f>
        <v>0</v>
      </c>
      <c r="LO198" s="460"/>
      <c r="LP198" s="443"/>
      <c r="LQ198" s="286">
        <f>LP197*0.25</f>
        <v>116.575</v>
      </c>
      <c r="LR198" s="443"/>
      <c r="LS198" s="286">
        <f>LR197*0.5</f>
        <v>258.84999999999854</v>
      </c>
      <c r="LT198" s="443"/>
      <c r="LU198" s="286">
        <f>LT197*0.75</f>
        <v>120.97500000000014</v>
      </c>
      <c r="LV198" s="443"/>
      <c r="LW198" s="286">
        <f>LV197*1</f>
        <v>572.40000000000146</v>
      </c>
      <c r="LX198" s="460"/>
      <c r="LY198" s="443"/>
      <c r="LZ198" s="286">
        <f>LY197*0.25</f>
        <v>61.924999999999997</v>
      </c>
      <c r="MA198" s="443"/>
      <c r="MB198" s="286">
        <f>MA197*0.5</f>
        <v>221.29999999999927</v>
      </c>
      <c r="MC198" s="443"/>
      <c r="MD198" s="286">
        <f>MC197*0.75</f>
        <v>0</v>
      </c>
      <c r="ME198" s="443"/>
      <c r="MF198" s="286">
        <f>ME197*1</f>
        <v>0</v>
      </c>
      <c r="MG198" s="460"/>
      <c r="MH198" s="443"/>
      <c r="MI198" s="286">
        <f>MH197*0.25</f>
        <v>136.47499999999999</v>
      </c>
      <c r="MJ198" s="443"/>
      <c r="MK198" s="286">
        <f>MJ197*0.5</f>
        <v>213.09999999999491</v>
      </c>
      <c r="ML198" s="443"/>
      <c r="MM198" s="286">
        <f>ML197*0.75</f>
        <v>833.17500000000655</v>
      </c>
      <c r="MN198" s="443"/>
      <c r="MO198" s="286">
        <f>MN197*1</f>
        <v>1035.8000000000029</v>
      </c>
      <c r="MP198" s="460"/>
      <c r="MQ198" s="443"/>
      <c r="MR198" s="286">
        <f>MQ197*0.25</f>
        <v>84.125</v>
      </c>
      <c r="MS198" s="443"/>
      <c r="MT198" s="286">
        <f>MS197*0.5</f>
        <v>102.75</v>
      </c>
      <c r="MU198" s="443"/>
      <c r="MV198" s="286">
        <f>MU197*0.75</f>
        <v>189.74999999999454</v>
      </c>
      <c r="MW198" s="443"/>
      <c r="MX198" s="286">
        <f>MW197*1</f>
        <v>331</v>
      </c>
      <c r="MY198" s="460"/>
      <c r="MZ198" s="443"/>
      <c r="NA198" s="286">
        <f>MZ197*0.25</f>
        <v>0</v>
      </c>
      <c r="NB198" s="443"/>
      <c r="NC198" s="286">
        <f>NB197*0.5</f>
        <v>0</v>
      </c>
      <c r="ND198" s="443"/>
      <c r="NE198" s="286">
        <f>ND197*0.75</f>
        <v>0</v>
      </c>
      <c r="NF198" s="443"/>
      <c r="NG198" s="286">
        <f>NF197*1</f>
        <v>1393.8999999999869</v>
      </c>
      <c r="NH198" s="460"/>
    </row>
    <row r="199" spans="1:372" s="50" customFormat="1" ht="15.75">
      <c r="A199" s="253"/>
      <c r="B199" s="256"/>
      <c r="C199" s="255"/>
      <c r="D199" s="305"/>
      <c r="E199" s="463"/>
      <c r="F199" s="178"/>
      <c r="G199" s="463"/>
      <c r="H199" s="305"/>
      <c r="I199" s="463"/>
      <c r="J199" s="305"/>
      <c r="K199" s="305"/>
      <c r="L199" s="255"/>
      <c r="M199" s="305"/>
      <c r="N199" s="463"/>
      <c r="O199" s="305"/>
      <c r="P199" s="463"/>
      <c r="Q199" s="305"/>
      <c r="R199" s="463"/>
      <c r="S199" s="305"/>
      <c r="T199" s="305"/>
      <c r="U199" s="255"/>
      <c r="V199" s="178"/>
      <c r="W199" s="463"/>
      <c r="X199" s="305"/>
      <c r="Y199" s="463"/>
      <c r="Z199" s="178"/>
      <c r="AA199" s="305"/>
      <c r="AC199" s="48"/>
      <c r="AD199" s="255"/>
      <c r="AE199" s="178"/>
      <c r="AF199" s="355"/>
      <c r="AG199" s="178"/>
      <c r="AH199" s="305"/>
      <c r="AI199" s="178"/>
      <c r="AJ199" s="305"/>
      <c r="AK199" s="178"/>
      <c r="AL199" s="48"/>
      <c r="AM199" s="255"/>
      <c r="AN199" s="305"/>
      <c r="AO199" s="355"/>
      <c r="AP199" s="178"/>
      <c r="AQ199" s="305"/>
      <c r="AR199" s="178"/>
      <c r="AS199" s="305"/>
      <c r="AT199" s="178"/>
      <c r="AU199" s="48"/>
      <c r="AV199" s="255"/>
      <c r="AW199" s="178"/>
      <c r="AX199" s="355"/>
      <c r="AY199" s="178"/>
      <c r="AZ199" s="305"/>
      <c r="BA199" s="305"/>
      <c r="BB199" s="305"/>
      <c r="BC199" s="305"/>
      <c r="BD199" s="48"/>
      <c r="BE199" s="255"/>
      <c r="BF199" s="305"/>
      <c r="BG199" s="355"/>
      <c r="BH199" s="178"/>
      <c r="BI199" s="305"/>
      <c r="BJ199" s="178"/>
      <c r="BK199" s="305"/>
      <c r="BL199" s="178"/>
      <c r="BM199" s="48"/>
      <c r="BN199" s="255"/>
      <c r="BO199" s="305"/>
      <c r="BP199" s="355"/>
      <c r="BQ199" s="305"/>
      <c r="BR199" s="305"/>
      <c r="BS199" s="305"/>
      <c r="BT199" s="305"/>
      <c r="BU199" s="305"/>
      <c r="BV199" s="48"/>
      <c r="BW199" s="255"/>
      <c r="BX199" s="305"/>
      <c r="BY199" s="355"/>
      <c r="BZ199" s="305"/>
      <c r="CA199" s="305"/>
      <c r="CB199" s="305"/>
      <c r="CC199" s="305"/>
      <c r="CD199" s="305"/>
      <c r="CE199" s="48"/>
      <c r="CF199" s="255"/>
      <c r="CG199" s="305"/>
      <c r="CH199" s="355"/>
      <c r="CI199" s="178"/>
      <c r="CJ199" s="305"/>
      <c r="CK199" s="178"/>
      <c r="CL199" s="305"/>
      <c r="CM199" s="178"/>
      <c r="CN199" s="48"/>
      <c r="CO199" s="255"/>
      <c r="CP199" s="305"/>
      <c r="CQ199" s="355"/>
      <c r="CR199" s="178"/>
      <c r="CS199" s="305"/>
      <c r="CT199" s="178"/>
      <c r="CU199" s="305"/>
      <c r="CV199" s="178"/>
      <c r="CW199" s="48"/>
      <c r="CX199" s="255"/>
      <c r="CY199" s="305"/>
      <c r="CZ199" s="355"/>
      <c r="DA199" s="178"/>
      <c r="DB199" s="305"/>
      <c r="DC199" s="178"/>
      <c r="DD199" s="305"/>
      <c r="DE199" s="178"/>
      <c r="DF199" s="48"/>
      <c r="DG199" s="255"/>
      <c r="DH199" s="305"/>
      <c r="DI199" s="355"/>
      <c r="DJ199" s="178"/>
      <c r="DK199" s="305"/>
      <c r="DL199" s="178"/>
      <c r="DM199" s="305"/>
      <c r="DN199" s="178"/>
      <c r="DO199" s="48"/>
      <c r="DP199" s="255"/>
      <c r="DQ199" s="305"/>
      <c r="DR199" s="355"/>
      <c r="DS199" s="178"/>
      <c r="DT199" s="305"/>
      <c r="DU199" s="178"/>
      <c r="DV199" s="305"/>
      <c r="DW199" s="178"/>
      <c r="DX199" s="48"/>
      <c r="DY199" s="255"/>
      <c r="DZ199" s="305"/>
      <c r="EA199" s="355"/>
      <c r="EB199" s="178"/>
      <c r="EC199" s="305"/>
      <c r="ED199" s="178"/>
      <c r="EE199" s="305"/>
      <c r="EF199" s="178"/>
      <c r="EG199" s="48"/>
      <c r="EH199" s="255"/>
      <c r="EI199" s="305"/>
      <c r="EJ199" s="355"/>
      <c r="EK199" s="178"/>
      <c r="EL199" s="305"/>
      <c r="EM199" s="178"/>
      <c r="EN199" s="305"/>
      <c r="EO199" s="178"/>
      <c r="EP199" s="48"/>
      <c r="EQ199" s="255"/>
      <c r="ER199" s="305"/>
      <c r="ES199" s="355"/>
      <c r="ET199" s="178"/>
      <c r="EU199" s="305"/>
      <c r="EV199" s="178"/>
      <c r="EW199" s="305"/>
      <c r="EX199" s="178"/>
      <c r="EY199" s="48"/>
      <c r="EZ199" s="255"/>
      <c r="FA199" s="305"/>
      <c r="FB199" s="355"/>
      <c r="FC199" s="178"/>
      <c r="FD199" s="305"/>
      <c r="FE199" s="178"/>
      <c r="FF199" s="305"/>
      <c r="FG199" s="178"/>
      <c r="FH199" s="48"/>
      <c r="FI199" s="255"/>
      <c r="FJ199" s="305"/>
      <c r="FK199" s="355"/>
      <c r="FL199" s="178"/>
      <c r="FM199" s="305"/>
      <c r="FN199" s="178"/>
      <c r="FO199" s="305"/>
      <c r="FP199" s="178"/>
      <c r="FQ199" s="48"/>
      <c r="FR199" s="255"/>
      <c r="FS199" s="305"/>
      <c r="FT199" s="355"/>
      <c r="FU199" s="178"/>
      <c r="FV199" s="305"/>
      <c r="FW199" s="178"/>
      <c r="FX199" s="305"/>
      <c r="FY199" s="178"/>
      <c r="FZ199" s="48"/>
      <c r="GA199" s="255"/>
      <c r="GB199" s="305"/>
      <c r="GC199" s="355"/>
      <c r="GD199" s="178"/>
      <c r="GE199" s="305"/>
      <c r="GF199" s="178"/>
      <c r="GG199" s="305"/>
      <c r="GH199" s="178"/>
      <c r="GI199" s="48"/>
      <c r="GJ199" s="255"/>
      <c r="GK199" s="305"/>
      <c r="GL199" s="355"/>
      <c r="GM199" s="178"/>
      <c r="GN199" s="305"/>
      <c r="GO199" s="178"/>
      <c r="GP199" s="305"/>
      <c r="GQ199" s="178"/>
      <c r="GR199" s="48"/>
      <c r="GS199" s="255"/>
      <c r="GT199" s="305"/>
      <c r="GU199" s="355"/>
      <c r="GV199" s="178"/>
      <c r="GW199" s="305"/>
      <c r="GX199" s="178"/>
      <c r="GY199" s="305"/>
      <c r="GZ199" s="178"/>
      <c r="HA199" s="305"/>
      <c r="HB199" s="255"/>
      <c r="HC199" s="305"/>
      <c r="HD199" s="355"/>
      <c r="HE199" s="305"/>
      <c r="HF199" s="305"/>
      <c r="HG199" s="305"/>
      <c r="HH199" s="305"/>
      <c r="HI199" s="305"/>
      <c r="HJ199" s="48"/>
      <c r="HK199" s="255"/>
      <c r="HL199" s="305"/>
      <c r="HM199" s="355"/>
      <c r="HN199" s="305"/>
      <c r="HO199" s="305"/>
      <c r="HP199" s="305"/>
      <c r="HQ199" s="305"/>
      <c r="HR199" s="305"/>
      <c r="HS199" s="48"/>
      <c r="HT199" s="255"/>
      <c r="HU199" s="305"/>
      <c r="HV199" s="355"/>
      <c r="HW199" s="305"/>
      <c r="HX199" s="305"/>
      <c r="HY199" s="305"/>
      <c r="HZ199" s="305"/>
      <c r="IA199" s="305"/>
      <c r="IB199" s="48"/>
      <c r="IC199" s="255"/>
      <c r="ID199" s="305"/>
      <c r="IE199" s="355"/>
      <c r="IF199" s="305"/>
      <c r="IG199" s="305"/>
      <c r="IH199" s="305"/>
      <c r="II199" s="305"/>
      <c r="IJ199" s="305"/>
      <c r="IK199" s="305"/>
      <c r="IL199" s="255"/>
      <c r="IM199" s="305"/>
      <c r="IN199" s="355"/>
      <c r="IO199" s="305"/>
      <c r="IP199" s="305"/>
      <c r="IQ199" s="305"/>
      <c r="IR199" s="305"/>
      <c r="IS199" s="305"/>
      <c r="IT199" s="48"/>
      <c r="IU199" s="255"/>
      <c r="IV199" s="305"/>
      <c r="IW199" s="355"/>
      <c r="IX199" s="305"/>
      <c r="IY199" s="305"/>
      <c r="IZ199" s="305"/>
      <c r="JA199" s="305"/>
      <c r="JB199" s="305"/>
      <c r="JC199" s="48"/>
      <c r="JD199" s="255"/>
      <c r="JE199" s="305"/>
      <c r="JF199" s="355"/>
      <c r="JG199" s="305"/>
      <c r="JH199" s="305"/>
      <c r="JI199" s="305"/>
      <c r="JJ199" s="305"/>
      <c r="JK199" s="305"/>
      <c r="JL199" s="48"/>
      <c r="JM199" s="255"/>
      <c r="JN199" s="305"/>
      <c r="JO199" s="355"/>
      <c r="JP199" s="305"/>
      <c r="JQ199" s="305"/>
      <c r="JR199" s="305"/>
      <c r="JS199" s="305"/>
      <c r="JT199" s="305"/>
      <c r="JU199" s="305"/>
      <c r="JV199" s="255"/>
      <c r="JW199" s="305"/>
      <c r="JX199" s="355"/>
      <c r="JY199" s="305"/>
      <c r="JZ199" s="305"/>
      <c r="KA199" s="305"/>
      <c r="KB199" s="305"/>
      <c r="KC199" s="305"/>
      <c r="KD199" s="48"/>
      <c r="KE199" s="255"/>
      <c r="KF199" s="305"/>
      <c r="KG199" s="355"/>
      <c r="KH199" s="305"/>
      <c r="KI199" s="305"/>
      <c r="KJ199" s="305"/>
      <c r="KK199" s="305"/>
      <c r="KL199" s="305"/>
      <c r="KM199" s="48"/>
      <c r="KN199" s="255"/>
      <c r="KO199" s="305"/>
      <c r="KP199" s="355"/>
      <c r="KQ199" s="305"/>
      <c r="KR199" s="305"/>
      <c r="KS199" s="305"/>
      <c r="KT199" s="305"/>
      <c r="KU199" s="305"/>
      <c r="KV199" s="305"/>
      <c r="KW199" s="255"/>
      <c r="KX199" s="305"/>
      <c r="KY199" s="355"/>
      <c r="KZ199" s="305"/>
      <c r="LA199" s="305"/>
      <c r="LB199" s="305"/>
      <c r="LC199" s="305"/>
      <c r="LD199" s="305"/>
      <c r="LE199" s="305"/>
      <c r="LF199" s="255"/>
      <c r="LG199" s="305"/>
      <c r="LH199" s="355"/>
      <c r="LI199" s="305"/>
      <c r="LJ199" s="305"/>
      <c r="LK199" s="305"/>
      <c r="LL199" s="305"/>
      <c r="LM199" s="305"/>
      <c r="LN199" s="48"/>
      <c r="LO199" s="255"/>
      <c r="LP199" s="305"/>
      <c r="LQ199" s="355"/>
      <c r="LR199" s="305"/>
      <c r="LS199" s="305"/>
      <c r="LT199" s="305"/>
      <c r="LU199" s="305"/>
      <c r="LV199" s="305"/>
      <c r="LW199" s="48"/>
      <c r="LX199" s="255"/>
      <c r="LY199" s="305"/>
      <c r="LZ199" s="355"/>
      <c r="MA199" s="305"/>
      <c r="MB199" s="305"/>
      <c r="MC199" s="305"/>
      <c r="MD199" s="305"/>
      <c r="ME199" s="305"/>
      <c r="MF199" s="305"/>
      <c r="MG199" s="255"/>
      <c r="MH199" s="305"/>
      <c r="MI199" s="355"/>
      <c r="MJ199" s="305"/>
      <c r="MK199" s="305"/>
      <c r="ML199" s="305"/>
      <c r="MM199" s="305"/>
      <c r="MN199" s="305"/>
      <c r="MO199" s="48"/>
      <c r="MP199" s="255"/>
      <c r="MQ199" s="305"/>
      <c r="MR199" s="355"/>
      <c r="MS199" s="305"/>
      <c r="MT199" s="305"/>
      <c r="MU199" s="305"/>
      <c r="MV199" s="305"/>
      <c r="MW199" s="305"/>
      <c r="MX199" s="48"/>
      <c r="MY199" s="255"/>
      <c r="MZ199" s="305"/>
      <c r="NA199" s="355"/>
      <c r="NB199" s="305"/>
      <c r="NC199" s="305"/>
      <c r="ND199" s="305"/>
      <c r="NE199" s="305"/>
      <c r="NF199" s="305"/>
      <c r="NG199" s="48"/>
      <c r="NH199" s="255"/>
    </row>
    <row r="200" spans="1:372" ht="18">
      <c r="A200" s="538" t="s">
        <v>837</v>
      </c>
      <c r="B200" s="59"/>
      <c r="C200" s="460"/>
      <c r="D200" s="443">
        <v>188.6</v>
      </c>
      <c r="E200" s="444" t="s">
        <v>187</v>
      </c>
      <c r="F200" s="661">
        <v>102</v>
      </c>
      <c r="G200" s="444" t="s">
        <v>183</v>
      </c>
      <c r="H200" s="662"/>
      <c r="I200" s="444" t="s">
        <v>184</v>
      </c>
      <c r="J200" s="662"/>
      <c r="K200" s="444" t="s">
        <v>185</v>
      </c>
      <c r="L200" s="460"/>
      <c r="M200" s="443">
        <v>75</v>
      </c>
      <c r="N200" s="444" t="s">
        <v>187</v>
      </c>
      <c r="O200" s="24">
        <v>66</v>
      </c>
      <c r="P200" s="444" t="s">
        <v>183</v>
      </c>
      <c r="Q200" s="24"/>
      <c r="R200" s="444" t="s">
        <v>184</v>
      </c>
      <c r="S200" s="24"/>
      <c r="T200" s="444" t="s">
        <v>185</v>
      </c>
      <c r="U200" s="460"/>
      <c r="V200" s="24">
        <v>541.90000000000032</v>
      </c>
      <c r="W200" s="444" t="s">
        <v>187</v>
      </c>
      <c r="X200" s="24">
        <v>390.09999999999968</v>
      </c>
      <c r="Y200" s="444" t="s">
        <v>183</v>
      </c>
      <c r="Z200" s="24">
        <v>748.8</v>
      </c>
      <c r="AA200" s="444" t="s">
        <v>184</v>
      </c>
      <c r="AB200" s="722">
        <v>503.70000000000005</v>
      </c>
      <c r="AC200" s="444" t="s">
        <v>185</v>
      </c>
      <c r="AD200" s="460"/>
      <c r="AE200" s="24">
        <v>133.50000000000023</v>
      </c>
      <c r="AF200" s="444" t="s">
        <v>187</v>
      </c>
      <c r="AG200" s="24">
        <v>82.499999999999545</v>
      </c>
      <c r="AH200" s="444" t="s">
        <v>183</v>
      </c>
      <c r="AI200" s="24">
        <v>92.89999999999975</v>
      </c>
      <c r="AJ200" s="444" t="s">
        <v>184</v>
      </c>
      <c r="AK200" s="722">
        <v>174</v>
      </c>
      <c r="AL200" s="444" t="s">
        <v>185</v>
      </c>
      <c r="AM200" s="460"/>
      <c r="AN200" s="443"/>
      <c r="AO200" s="444" t="s">
        <v>187</v>
      </c>
      <c r="AP200" s="24">
        <v>201.00000000000023</v>
      </c>
      <c r="AQ200" s="444" t="s">
        <v>183</v>
      </c>
      <c r="AR200" s="24">
        <v>117.00000000000045</v>
      </c>
      <c r="AS200" s="444" t="s">
        <v>184</v>
      </c>
      <c r="AT200" s="444">
        <v>806</v>
      </c>
      <c r="AU200" s="444" t="s">
        <v>185</v>
      </c>
      <c r="AV200" s="460"/>
      <c r="AW200" s="24"/>
      <c r="AX200" s="444" t="s">
        <v>187</v>
      </c>
      <c r="AY200" s="24">
        <v>703.90000000000055</v>
      </c>
      <c r="AZ200" s="444" t="s">
        <v>183</v>
      </c>
      <c r="BA200" s="24">
        <v>807.45000000000118</v>
      </c>
      <c r="BB200" s="444" t="s">
        <v>184</v>
      </c>
      <c r="BC200" s="24">
        <v>960.39999999999964</v>
      </c>
      <c r="BD200" s="444" t="s">
        <v>185</v>
      </c>
      <c r="BE200" s="460"/>
      <c r="BF200" s="443"/>
      <c r="BG200" s="444" t="s">
        <v>187</v>
      </c>
      <c r="BH200" s="24">
        <v>588.400000000001</v>
      </c>
      <c r="BI200" s="444" t="s">
        <v>183</v>
      </c>
      <c r="BJ200" s="24">
        <v>228.20000000000255</v>
      </c>
      <c r="BK200" s="444" t="s">
        <v>184</v>
      </c>
      <c r="BL200" s="24">
        <v>1076.0999999999995</v>
      </c>
      <c r="BM200" s="444" t="s">
        <v>185</v>
      </c>
      <c r="BN200" s="460"/>
      <c r="BO200" s="443"/>
      <c r="BP200" s="444" t="s">
        <v>187</v>
      </c>
      <c r="BQ200" s="24">
        <v>396.00000000000182</v>
      </c>
      <c r="BR200" s="444" t="s">
        <v>183</v>
      </c>
      <c r="BS200" s="24">
        <v>299.90000000000009</v>
      </c>
      <c r="BT200" s="444" t="s">
        <v>184</v>
      </c>
      <c r="BU200" s="24">
        <v>513.59999999999854</v>
      </c>
      <c r="BV200" s="444" t="s">
        <v>185</v>
      </c>
      <c r="BW200" s="460"/>
      <c r="BX200" s="443"/>
      <c r="BY200" s="444" t="s">
        <v>187</v>
      </c>
      <c r="BZ200" s="443">
        <v>244.00000000000182</v>
      </c>
      <c r="CA200" s="444" t="s">
        <v>183</v>
      </c>
      <c r="CB200" s="663">
        <v>104.50000000000182</v>
      </c>
      <c r="CC200" s="444" t="s">
        <v>184</v>
      </c>
      <c r="CD200" s="24">
        <v>439.89999999999782</v>
      </c>
      <c r="CE200" s="444" t="s">
        <v>185</v>
      </c>
      <c r="CF200" s="460"/>
      <c r="CG200" s="443"/>
      <c r="CH200" s="444" t="s">
        <v>187</v>
      </c>
      <c r="CI200" s="24">
        <v>884.70000000000073</v>
      </c>
      <c r="CJ200" s="444" t="s">
        <v>183</v>
      </c>
      <c r="CK200" s="24"/>
      <c r="CL200" s="444" t="s">
        <v>184</v>
      </c>
      <c r="CM200" s="24">
        <v>587.00000000000091</v>
      </c>
      <c r="CN200" s="444" t="s">
        <v>185</v>
      </c>
      <c r="CO200" s="460"/>
      <c r="CP200" s="443"/>
      <c r="CQ200" s="444" t="s">
        <v>187</v>
      </c>
      <c r="CR200" s="24">
        <v>98.600000000001273</v>
      </c>
      <c r="CS200" s="444" t="s">
        <v>183</v>
      </c>
      <c r="CT200" s="24"/>
      <c r="CU200" s="444" t="s">
        <v>184</v>
      </c>
      <c r="CV200" s="24">
        <v>335.29999999999927</v>
      </c>
      <c r="CW200" s="444" t="s">
        <v>185</v>
      </c>
      <c r="CX200" s="460"/>
      <c r="CY200" s="443"/>
      <c r="CZ200" s="444" t="s">
        <v>187</v>
      </c>
      <c r="DA200" s="24">
        <v>11.700000000001637</v>
      </c>
      <c r="DB200" s="444" t="s">
        <v>183</v>
      </c>
      <c r="DC200" s="24">
        <v>270.50000000000182</v>
      </c>
      <c r="DD200" s="444" t="s">
        <v>184</v>
      </c>
      <c r="DE200" s="24">
        <v>198.79999999999836</v>
      </c>
      <c r="DF200" s="444" t="s">
        <v>185</v>
      </c>
      <c r="DG200" s="460"/>
      <c r="DH200" s="443"/>
      <c r="DI200" s="444" t="s">
        <v>187</v>
      </c>
      <c r="DJ200" s="24">
        <v>72.700000000001637</v>
      </c>
      <c r="DK200" s="444" t="s">
        <v>183</v>
      </c>
      <c r="DL200" s="24"/>
      <c r="DM200" s="444" t="s">
        <v>184</v>
      </c>
      <c r="DN200" s="24">
        <v>26.199999999999818</v>
      </c>
      <c r="DO200" s="444" t="s">
        <v>185</v>
      </c>
      <c r="DP200" s="460"/>
      <c r="DQ200" s="443"/>
      <c r="DR200" s="444" t="s">
        <v>187</v>
      </c>
      <c r="DS200" s="663">
        <v>120</v>
      </c>
      <c r="DT200" s="444" t="s">
        <v>183</v>
      </c>
      <c r="DU200" s="24">
        <v>51.000000000001819</v>
      </c>
      <c r="DV200" s="444" t="s">
        <v>184</v>
      </c>
      <c r="DW200" s="24">
        <v>290.30000000000018</v>
      </c>
      <c r="DX200" s="444" t="s">
        <v>185</v>
      </c>
      <c r="DY200" s="460"/>
      <c r="DZ200" s="443"/>
      <c r="EA200" s="444" t="s">
        <v>187</v>
      </c>
      <c r="EB200" s="24">
        <v>417.70000000000073</v>
      </c>
      <c r="EC200" s="444" t="s">
        <v>183</v>
      </c>
      <c r="ED200" s="24"/>
      <c r="EE200" s="444" t="s">
        <v>184</v>
      </c>
      <c r="EF200" s="24">
        <v>792.29999999999927</v>
      </c>
      <c r="EG200" s="444" t="s">
        <v>185</v>
      </c>
      <c r="EH200" s="460"/>
      <c r="EI200" s="443"/>
      <c r="EJ200" s="444" t="s">
        <v>187</v>
      </c>
      <c r="EK200" s="663">
        <v>355.00000000000091</v>
      </c>
      <c r="EL200" s="444" t="s">
        <v>183</v>
      </c>
      <c r="EM200" s="663"/>
      <c r="EN200" s="444" t="s">
        <v>184</v>
      </c>
      <c r="EO200" s="24">
        <v>197.50000000000364</v>
      </c>
      <c r="EP200" s="444" t="s">
        <v>185</v>
      </c>
      <c r="EQ200" s="460"/>
      <c r="ER200" s="443"/>
      <c r="ES200" s="444" t="s">
        <v>187</v>
      </c>
      <c r="ET200" s="24">
        <v>145.50000000000091</v>
      </c>
      <c r="EU200" s="444" t="s">
        <v>183</v>
      </c>
      <c r="EV200" s="24"/>
      <c r="EW200" s="444" t="s">
        <v>184</v>
      </c>
      <c r="EX200" s="24">
        <v>526.70000000000073</v>
      </c>
      <c r="EY200" s="444" t="s">
        <v>185</v>
      </c>
      <c r="EZ200" s="460"/>
      <c r="FA200" s="443"/>
      <c r="FB200" s="444" t="s">
        <v>187</v>
      </c>
      <c r="FC200" s="663">
        <v>232.60000000000127</v>
      </c>
      <c r="FD200" s="444" t="s">
        <v>183</v>
      </c>
      <c r="FE200" s="663">
        <v>164.600000000004</v>
      </c>
      <c r="FF200" s="444" t="s">
        <v>184</v>
      </c>
      <c r="FG200" s="24">
        <v>533.70000000000073</v>
      </c>
      <c r="FH200" s="444" t="s">
        <v>185</v>
      </c>
      <c r="FI200" s="460"/>
      <c r="FJ200" s="443"/>
      <c r="FK200" s="444" t="s">
        <v>187</v>
      </c>
      <c r="FL200" s="663">
        <v>326.89999999999873</v>
      </c>
      <c r="FM200" s="444" t="s">
        <v>183</v>
      </c>
      <c r="FN200" s="24">
        <v>289.15000000000146</v>
      </c>
      <c r="FO200" s="444" t="s">
        <v>184</v>
      </c>
      <c r="FP200" s="24">
        <v>506.70000000000073</v>
      </c>
      <c r="FQ200" s="444" t="s">
        <v>185</v>
      </c>
      <c r="FR200" s="460"/>
      <c r="FS200" s="443"/>
      <c r="FT200" s="444" t="s">
        <v>187</v>
      </c>
      <c r="FU200" s="663">
        <v>411.50000000000091</v>
      </c>
      <c r="FV200" s="444" t="s">
        <v>183</v>
      </c>
      <c r="FW200" s="663"/>
      <c r="FX200" s="444" t="s">
        <v>184</v>
      </c>
      <c r="FY200" s="24">
        <v>337.75</v>
      </c>
      <c r="FZ200" s="444" t="s">
        <v>185</v>
      </c>
      <c r="GA200" s="460"/>
      <c r="GB200" s="443"/>
      <c r="GC200" s="444" t="s">
        <v>187</v>
      </c>
      <c r="GD200" s="24">
        <v>0</v>
      </c>
      <c r="GE200" s="444" t="s">
        <v>183</v>
      </c>
      <c r="GF200" s="24"/>
      <c r="GG200" s="444" t="s">
        <v>184</v>
      </c>
      <c r="GH200" s="661">
        <v>285.40000000000873</v>
      </c>
      <c r="GI200" s="444" t="s">
        <v>185</v>
      </c>
      <c r="GJ200" s="460"/>
      <c r="GK200" s="443"/>
      <c r="GL200" s="444" t="s">
        <v>187</v>
      </c>
      <c r="GM200" s="663">
        <v>2722.2999999999984</v>
      </c>
      <c r="GN200" s="444" t="s">
        <v>183</v>
      </c>
      <c r="GO200" s="24">
        <v>1743.5000000000018</v>
      </c>
      <c r="GP200" s="444" t="s">
        <v>184</v>
      </c>
      <c r="GQ200" s="24">
        <v>2851</v>
      </c>
      <c r="GR200" s="444" t="s">
        <v>185</v>
      </c>
      <c r="GS200" s="460"/>
      <c r="GT200" s="443"/>
      <c r="GU200" s="444" t="s">
        <v>187</v>
      </c>
      <c r="GV200" s="663">
        <v>226.70000000000073</v>
      </c>
      <c r="GW200" s="444" t="s">
        <v>183</v>
      </c>
      <c r="GX200" s="663"/>
      <c r="GY200" s="444" t="s">
        <v>184</v>
      </c>
      <c r="GZ200" s="663"/>
      <c r="HA200" s="444" t="s">
        <v>185</v>
      </c>
      <c r="HB200" s="460"/>
      <c r="HC200" s="443"/>
      <c r="HD200" s="444" t="s">
        <v>187</v>
      </c>
      <c r="HE200" s="24">
        <v>350.79999999999745</v>
      </c>
      <c r="HF200" s="444" t="s">
        <v>183</v>
      </c>
      <c r="HG200" s="24">
        <v>547.85000000000036</v>
      </c>
      <c r="HH200" s="444" t="s">
        <v>184</v>
      </c>
      <c r="HI200" s="24">
        <v>285.90000000000327</v>
      </c>
      <c r="HJ200" s="444" t="s">
        <v>185</v>
      </c>
      <c r="HK200" s="460"/>
      <c r="HL200" s="443"/>
      <c r="HM200" s="444" t="s">
        <v>187</v>
      </c>
      <c r="HN200" s="663">
        <v>566.09999999999673</v>
      </c>
      <c r="HO200" s="444" t="s">
        <v>183</v>
      </c>
      <c r="HP200" s="663"/>
      <c r="HQ200" s="444" t="s">
        <v>184</v>
      </c>
      <c r="HR200" s="24">
        <v>720.30000000000291</v>
      </c>
      <c r="HS200" s="444" t="s">
        <v>185</v>
      </c>
      <c r="HT200" s="460"/>
      <c r="HU200" s="443"/>
      <c r="HV200" s="444" t="s">
        <v>187</v>
      </c>
      <c r="HW200" s="663">
        <v>3278.2999999999975</v>
      </c>
      <c r="HX200" s="444" t="s">
        <v>183</v>
      </c>
      <c r="HY200" s="24">
        <v>2459.1000000000031</v>
      </c>
      <c r="HZ200" s="444" t="s">
        <v>184</v>
      </c>
      <c r="IA200" s="24">
        <v>3278.200000000099</v>
      </c>
      <c r="IB200" s="444" t="s">
        <v>185</v>
      </c>
      <c r="IC200" s="460"/>
      <c r="ID200" s="443"/>
      <c r="IE200" s="444" t="s">
        <v>187</v>
      </c>
      <c r="IF200" s="663">
        <v>299.09999999999854</v>
      </c>
      <c r="IG200" s="444" t="s">
        <v>183</v>
      </c>
      <c r="IH200" s="663"/>
      <c r="II200" s="444" t="s">
        <v>184</v>
      </c>
      <c r="IJ200" s="663"/>
      <c r="IK200" s="444" t="s">
        <v>185</v>
      </c>
      <c r="IL200" s="460"/>
      <c r="IM200" s="443"/>
      <c r="IN200" s="444" t="s">
        <v>187</v>
      </c>
      <c r="IO200" s="24">
        <v>52.499999999998181</v>
      </c>
      <c r="IP200" s="444" t="s">
        <v>183</v>
      </c>
      <c r="IQ200" s="24"/>
      <c r="IR200" s="444" t="s">
        <v>184</v>
      </c>
      <c r="IS200" s="24">
        <v>99.500000000003638</v>
      </c>
      <c r="IT200" s="444" t="s">
        <v>185</v>
      </c>
      <c r="IU200" s="460"/>
      <c r="IV200" s="443"/>
      <c r="IW200" s="444" t="s">
        <v>187</v>
      </c>
      <c r="IX200" s="663">
        <v>262.39999999999782</v>
      </c>
      <c r="IY200" s="444" t="s">
        <v>183</v>
      </c>
      <c r="IZ200" s="24">
        <v>316.40000000000009</v>
      </c>
      <c r="JA200" s="444" t="s">
        <v>184</v>
      </c>
      <c r="JB200" s="24">
        <v>96</v>
      </c>
      <c r="JC200" s="444" t="s">
        <v>185</v>
      </c>
      <c r="JD200" s="460"/>
      <c r="JE200" s="443"/>
      <c r="JF200" s="444" t="s">
        <v>187</v>
      </c>
      <c r="JG200" s="663">
        <v>189.90000000000509</v>
      </c>
      <c r="JH200" s="444" t="s">
        <v>183</v>
      </c>
      <c r="JI200" s="663">
        <v>154.50000000000364</v>
      </c>
      <c r="JJ200" s="444" t="s">
        <v>184</v>
      </c>
      <c r="JK200" s="24">
        <v>248.30000000000655</v>
      </c>
      <c r="JL200" s="444" t="s">
        <v>185</v>
      </c>
      <c r="JM200" s="460"/>
      <c r="JN200" s="443"/>
      <c r="JO200" s="444" t="s">
        <v>187</v>
      </c>
      <c r="JP200" s="663">
        <v>144.50000000000364</v>
      </c>
      <c r="JQ200" s="444" t="s">
        <v>183</v>
      </c>
      <c r="JR200" s="663"/>
      <c r="JS200" s="444" t="s">
        <v>184</v>
      </c>
      <c r="JT200" s="663"/>
      <c r="JU200" s="444" t="s">
        <v>185</v>
      </c>
      <c r="JV200" s="460"/>
      <c r="JW200" s="443"/>
      <c r="JX200" s="444" t="s">
        <v>187</v>
      </c>
      <c r="JY200" s="24">
        <v>3280.9000000000015</v>
      </c>
      <c r="JZ200" s="444" t="s">
        <v>183</v>
      </c>
      <c r="KA200" s="24">
        <v>1003.9000000000397</v>
      </c>
      <c r="KB200" s="444" t="s">
        <v>184</v>
      </c>
      <c r="KC200" s="24">
        <v>3090.0999999999767</v>
      </c>
      <c r="KD200" s="444" t="s">
        <v>185</v>
      </c>
      <c r="KE200" s="460"/>
      <c r="KF200" s="443"/>
      <c r="KG200" s="444" t="s">
        <v>187</v>
      </c>
      <c r="KH200" s="24">
        <v>54.900000000005093</v>
      </c>
      <c r="KI200" s="444" t="s">
        <v>183</v>
      </c>
      <c r="KJ200" s="663">
        <v>79.100000000002183</v>
      </c>
      <c r="KK200" s="444" t="s">
        <v>184</v>
      </c>
      <c r="KL200" s="24">
        <v>211.50000000000728</v>
      </c>
      <c r="KM200" s="444" t="s">
        <v>185</v>
      </c>
      <c r="KN200" s="460"/>
      <c r="KO200" s="443"/>
      <c r="KP200" s="444" t="s">
        <v>187</v>
      </c>
      <c r="KQ200" s="663">
        <v>184.10000000000946</v>
      </c>
      <c r="KR200" s="444" t="s">
        <v>183</v>
      </c>
      <c r="KS200" s="663"/>
      <c r="KT200" s="444" t="s">
        <v>184</v>
      </c>
      <c r="KU200" s="663"/>
      <c r="KV200" s="444" t="s">
        <v>185</v>
      </c>
      <c r="KW200" s="460"/>
      <c r="KX200" s="443"/>
      <c r="KY200" s="444" t="s">
        <v>187</v>
      </c>
      <c r="KZ200" s="24">
        <v>98.800000000006548</v>
      </c>
      <c r="LA200" s="444" t="s">
        <v>183</v>
      </c>
      <c r="LB200" s="24"/>
      <c r="LC200" s="444" t="s">
        <v>184</v>
      </c>
      <c r="LD200" s="24"/>
      <c r="LE200" s="444" t="s">
        <v>185</v>
      </c>
      <c r="LF200" s="460"/>
      <c r="LG200" s="443"/>
      <c r="LH200" s="444" t="s">
        <v>187</v>
      </c>
      <c r="LI200" s="336">
        <v>156.50000000000091</v>
      </c>
      <c r="LJ200" s="444" t="s">
        <v>183</v>
      </c>
      <c r="LK200" s="336"/>
      <c r="LL200" s="444" t="s">
        <v>184</v>
      </c>
      <c r="LM200" s="24"/>
      <c r="LN200" s="444" t="s">
        <v>185</v>
      </c>
      <c r="LO200" s="460"/>
      <c r="LP200" s="443"/>
      <c r="LQ200" s="444" t="s">
        <v>187</v>
      </c>
      <c r="LR200" s="24">
        <v>453.40000000000509</v>
      </c>
      <c r="LS200" s="444" t="s">
        <v>183</v>
      </c>
      <c r="LT200" s="24">
        <v>167.69999999999982</v>
      </c>
      <c r="LU200" s="444" t="s">
        <v>184</v>
      </c>
      <c r="LV200" s="24">
        <v>572.60000000000218</v>
      </c>
      <c r="LW200" s="444" t="s">
        <v>185</v>
      </c>
      <c r="LX200" s="460"/>
      <c r="LY200" s="443"/>
      <c r="LZ200" s="444" t="s">
        <v>187</v>
      </c>
      <c r="MA200" s="24">
        <v>308.90000000000509</v>
      </c>
      <c r="MB200" s="444" t="s">
        <v>183</v>
      </c>
      <c r="MC200" s="24"/>
      <c r="MD200" s="444" t="s">
        <v>184</v>
      </c>
      <c r="ME200" s="24"/>
      <c r="MF200" s="444" t="s">
        <v>185</v>
      </c>
      <c r="MG200" s="460"/>
      <c r="MH200" s="443"/>
      <c r="MI200" s="444" t="s">
        <v>187</v>
      </c>
      <c r="MJ200" s="313">
        <v>491.200000000008</v>
      </c>
      <c r="MK200" s="444" t="s">
        <v>183</v>
      </c>
      <c r="ML200" s="24">
        <v>700.40000000001055</v>
      </c>
      <c r="MM200" s="444" t="s">
        <v>184</v>
      </c>
      <c r="MN200" s="24">
        <v>955.99999999999272</v>
      </c>
      <c r="MO200" s="444" t="s">
        <v>185</v>
      </c>
      <c r="MP200" s="460"/>
      <c r="MQ200" s="443"/>
      <c r="MR200" s="444" t="s">
        <v>187</v>
      </c>
      <c r="MS200" s="443">
        <v>403.49999999999454</v>
      </c>
      <c r="MT200" s="444" t="s">
        <v>183</v>
      </c>
      <c r="MU200" s="24">
        <v>285.25000000000364</v>
      </c>
      <c r="MV200" s="444" t="s">
        <v>184</v>
      </c>
      <c r="MW200" s="443">
        <v>264.99999999999272</v>
      </c>
      <c r="MX200" s="444" t="s">
        <v>185</v>
      </c>
      <c r="MY200" s="460"/>
      <c r="MZ200" s="443"/>
      <c r="NA200" s="444" t="s">
        <v>187</v>
      </c>
      <c r="NB200" s="443"/>
      <c r="NC200" s="444" t="s">
        <v>183</v>
      </c>
      <c r="ND200" s="443"/>
      <c r="NE200" s="444" t="s">
        <v>184</v>
      </c>
      <c r="NF200" s="664">
        <v>1429.9000000000087</v>
      </c>
      <c r="NG200" s="444" t="s">
        <v>185</v>
      </c>
      <c r="NH200" s="460"/>
    </row>
    <row r="201" spans="1:372" ht="18">
      <c r="A201" s="665" t="s">
        <v>3712</v>
      </c>
      <c r="B201" s="59">
        <f>SUM(D201:AAP201)</f>
        <v>41091.97500000018</v>
      </c>
      <c r="C201" s="460"/>
      <c r="D201" s="443"/>
      <c r="E201" s="286">
        <f>D200*0.25</f>
        <v>47.15</v>
      </c>
      <c r="F201" s="24"/>
      <c r="G201" s="286">
        <f>F200*0.5</f>
        <v>51</v>
      </c>
      <c r="H201" s="443"/>
      <c r="I201" s="286">
        <f>H200*0.75</f>
        <v>0</v>
      </c>
      <c r="J201" s="443"/>
      <c r="K201" s="286">
        <f>J200*1</f>
        <v>0</v>
      </c>
      <c r="L201" s="460"/>
      <c r="M201" s="443"/>
      <c r="N201" s="286">
        <f>M200*0.25</f>
        <v>18.75</v>
      </c>
      <c r="O201" s="443"/>
      <c r="P201" s="286">
        <f>O200*0.5</f>
        <v>33</v>
      </c>
      <c r="Q201" s="443"/>
      <c r="R201" s="286">
        <f>Q200*0.75</f>
        <v>0</v>
      </c>
      <c r="S201" s="443"/>
      <c r="T201" s="286">
        <f>S200*1</f>
        <v>0</v>
      </c>
      <c r="U201" s="460"/>
      <c r="V201" s="443"/>
      <c r="W201" s="286">
        <f>V200*0.25</f>
        <v>135.47500000000008</v>
      </c>
      <c r="X201" s="443"/>
      <c r="Y201" s="286">
        <f>X200*0.5</f>
        <v>195.04999999999984</v>
      </c>
      <c r="Z201" s="24"/>
      <c r="AA201" s="286">
        <f>Z200*0.75</f>
        <v>561.59999999999991</v>
      </c>
      <c r="AC201" s="286">
        <f t="shared" ref="AC201:AC232" si="183">AB200*1</f>
        <v>503.70000000000005</v>
      </c>
      <c r="AD201" s="460"/>
      <c r="AE201" s="24"/>
      <c r="AF201" s="286">
        <f>AE200*0.25</f>
        <v>33.375000000000057</v>
      </c>
      <c r="AG201" s="24"/>
      <c r="AH201" s="286">
        <f>AG200*0.5</f>
        <v>41.249999999999773</v>
      </c>
      <c r="AI201" s="24"/>
      <c r="AJ201" s="286">
        <f>AI200*0.75</f>
        <v>69.674999999999812</v>
      </c>
      <c r="AK201" s="24"/>
      <c r="AL201" s="286">
        <f t="shared" ref="AL201:AL232" si="184">AK200*1</f>
        <v>174</v>
      </c>
      <c r="AM201" s="460"/>
      <c r="AN201" s="443"/>
      <c r="AO201" s="286">
        <f>AN200*0.25</f>
        <v>0</v>
      </c>
      <c r="AP201" s="24"/>
      <c r="AQ201" s="286">
        <f>AP200*0.5</f>
        <v>100.50000000000011</v>
      </c>
      <c r="AR201" s="443"/>
      <c r="AS201" s="286">
        <f>AR200*0.75</f>
        <v>87.750000000000341</v>
      </c>
      <c r="AT201" s="443"/>
      <c r="AU201" s="286">
        <f>AT200*1</f>
        <v>806</v>
      </c>
      <c r="AV201" s="460"/>
      <c r="AW201" s="24"/>
      <c r="AX201" s="286">
        <f>AW200*0.25</f>
        <v>0</v>
      </c>
      <c r="AZ201" s="286">
        <f>AY200*0.5</f>
        <v>351.95000000000027</v>
      </c>
      <c r="BB201" s="286">
        <f>BA200*0.75</f>
        <v>605.58750000000089</v>
      </c>
      <c r="BC201" s="24"/>
      <c r="BD201" s="286">
        <f>BC200*1</f>
        <v>960.39999999999964</v>
      </c>
      <c r="BE201" s="460"/>
      <c r="BF201" s="443"/>
      <c r="BG201" s="286">
        <f>BF200*0.25</f>
        <v>0</v>
      </c>
      <c r="BH201" s="24"/>
      <c r="BI201" s="286">
        <f>BH200*0.5</f>
        <v>294.2000000000005</v>
      </c>
      <c r="BJ201" s="24"/>
      <c r="BK201" s="286">
        <f>BJ200*0.75</f>
        <v>171.15000000000191</v>
      </c>
      <c r="BL201" s="24"/>
      <c r="BM201" s="286">
        <f>BL200*1</f>
        <v>1076.0999999999995</v>
      </c>
      <c r="BN201" s="460"/>
      <c r="BO201" s="443"/>
      <c r="BP201" s="286">
        <f>BO200*0.25</f>
        <v>0</v>
      </c>
      <c r="BQ201" s="443"/>
      <c r="BR201" s="286">
        <f>BQ200*0.5</f>
        <v>198.00000000000091</v>
      </c>
      <c r="BS201" s="443"/>
      <c r="BT201" s="286">
        <f>BS200*0.75</f>
        <v>224.92500000000007</v>
      </c>
      <c r="BU201" s="443"/>
      <c r="BV201" s="286">
        <f>BU200*1</f>
        <v>513.59999999999854</v>
      </c>
      <c r="BW201" s="460"/>
      <c r="BX201" s="443"/>
      <c r="BY201" s="286">
        <f>BX200*0.25</f>
        <v>0</v>
      </c>
      <c r="BZ201" s="443"/>
      <c r="CA201" s="286">
        <f>BZ200*0.5</f>
        <v>122.00000000000091</v>
      </c>
      <c r="CB201" s="443"/>
      <c r="CC201" s="286">
        <f>CB200*0.75</f>
        <v>78.375000000001364</v>
      </c>
      <c r="CD201" s="443"/>
      <c r="CE201" s="286">
        <f>CD200*1</f>
        <v>439.89999999999782</v>
      </c>
      <c r="CF201" s="460"/>
      <c r="CG201" s="443"/>
      <c r="CH201" s="286">
        <f>CG200*0.25</f>
        <v>0</v>
      </c>
      <c r="CI201" s="24"/>
      <c r="CJ201" s="286">
        <f>CI200*0.5</f>
        <v>442.35000000000036</v>
      </c>
      <c r="CK201" s="24"/>
      <c r="CL201" s="286">
        <f>CK200*0.75</f>
        <v>0</v>
      </c>
      <c r="CM201" s="24"/>
      <c r="CN201" s="286">
        <f>CM200*1</f>
        <v>587.00000000000091</v>
      </c>
      <c r="CO201" s="460"/>
      <c r="CP201" s="443"/>
      <c r="CQ201" s="286">
        <f>CP200*0.25</f>
        <v>0</v>
      </c>
      <c r="CR201" s="24"/>
      <c r="CS201" s="286">
        <f>CR200*0.5</f>
        <v>49.300000000000637</v>
      </c>
      <c r="CT201" s="24"/>
      <c r="CU201" s="286">
        <f>CT200*0.75</f>
        <v>0</v>
      </c>
      <c r="CV201" s="24"/>
      <c r="CW201" s="286">
        <f>CV200*1</f>
        <v>335.29999999999927</v>
      </c>
      <c r="CX201" s="460"/>
      <c r="CY201" s="443"/>
      <c r="CZ201" s="286">
        <f>CY200*0.25</f>
        <v>0</v>
      </c>
      <c r="DA201" s="24"/>
      <c r="DB201" s="286">
        <f>DA200*0.5</f>
        <v>5.8500000000008185</v>
      </c>
      <c r="DC201" s="443"/>
      <c r="DD201" s="286">
        <f>DC200*0.75</f>
        <v>202.87500000000136</v>
      </c>
      <c r="DE201" s="443"/>
      <c r="DF201" s="286">
        <f>DE200*1</f>
        <v>198.79999999999836</v>
      </c>
      <c r="DG201" s="460"/>
      <c r="DH201" s="443"/>
      <c r="DI201" s="286">
        <f>DH200*0.25</f>
        <v>0</v>
      </c>
      <c r="DJ201" s="24"/>
      <c r="DK201" s="286">
        <f>DJ200*0.5</f>
        <v>36.350000000000819</v>
      </c>
      <c r="DL201" s="24"/>
      <c r="DM201" s="286">
        <f>DL200*0.75</f>
        <v>0</v>
      </c>
      <c r="DN201" s="24"/>
      <c r="DO201" s="286">
        <f>DN200*1</f>
        <v>26.199999999999818</v>
      </c>
      <c r="DP201" s="460"/>
      <c r="DQ201" s="443"/>
      <c r="DR201" s="286">
        <f>DQ200*0.25</f>
        <v>0</v>
      </c>
      <c r="DS201" s="24"/>
      <c r="DT201" s="286">
        <f>DS200*0.5</f>
        <v>60</v>
      </c>
      <c r="DU201" s="443"/>
      <c r="DV201" s="286">
        <f>DU200*0.75</f>
        <v>38.250000000001364</v>
      </c>
      <c r="DW201" s="443"/>
      <c r="DX201" s="286">
        <f>DW200*1</f>
        <v>290.30000000000018</v>
      </c>
      <c r="DY201" s="460"/>
      <c r="DZ201" s="443"/>
      <c r="EA201" s="286">
        <f>DZ200*0.25</f>
        <v>0</v>
      </c>
      <c r="EB201" s="24"/>
      <c r="EC201" s="286">
        <f>EB200*0.5</f>
        <v>208.85000000000036</v>
      </c>
      <c r="ED201" s="24"/>
      <c r="EE201" s="286">
        <f>ED200*0.75</f>
        <v>0</v>
      </c>
      <c r="EF201" s="24"/>
      <c r="EG201" s="286">
        <f>EF200*1</f>
        <v>792.29999999999927</v>
      </c>
      <c r="EH201" s="460"/>
      <c r="EI201" s="443"/>
      <c r="EJ201" s="286">
        <f>EI200*0.25</f>
        <v>0</v>
      </c>
      <c r="EK201" s="24"/>
      <c r="EL201" s="286">
        <f>EK200*0.5</f>
        <v>177.50000000000045</v>
      </c>
      <c r="EM201" s="24"/>
      <c r="EN201" s="286">
        <f>EM200*0.75</f>
        <v>0</v>
      </c>
      <c r="EO201" s="24"/>
      <c r="EP201" s="286">
        <f>EO200*1</f>
        <v>197.50000000000364</v>
      </c>
      <c r="EQ201" s="460"/>
      <c r="ER201" s="443"/>
      <c r="ES201" s="286">
        <f>ER200*0.25</f>
        <v>0</v>
      </c>
      <c r="ET201" s="24"/>
      <c r="EU201" s="286">
        <f>ET200*0.5</f>
        <v>72.750000000000455</v>
      </c>
      <c r="EV201" s="24"/>
      <c r="EW201" s="286">
        <f>EV200*0.75</f>
        <v>0</v>
      </c>
      <c r="EX201" s="24"/>
      <c r="EY201" s="286">
        <f>EX200*1</f>
        <v>526.70000000000073</v>
      </c>
      <c r="EZ201" s="460"/>
      <c r="FA201" s="443"/>
      <c r="FB201" s="286">
        <f>FA200*0.25</f>
        <v>0</v>
      </c>
      <c r="FC201" s="24"/>
      <c r="FD201" s="286">
        <f>FC200*0.5</f>
        <v>116.30000000000064</v>
      </c>
      <c r="FE201" s="24"/>
      <c r="FF201" s="286">
        <f>FE200*0.75</f>
        <v>123.450000000003</v>
      </c>
      <c r="FG201" s="24"/>
      <c r="FH201" s="286">
        <f>FG200*1</f>
        <v>533.70000000000073</v>
      </c>
      <c r="FI201" s="460"/>
      <c r="FJ201" s="443"/>
      <c r="FK201" s="286">
        <f>FJ200*0.25</f>
        <v>0</v>
      </c>
      <c r="FL201" s="24"/>
      <c r="FM201" s="286">
        <f>FL200*0.5</f>
        <v>163.44999999999936</v>
      </c>
      <c r="FN201" s="24"/>
      <c r="FO201" s="286">
        <f>FN200*0.75</f>
        <v>216.86250000000109</v>
      </c>
      <c r="FP201" s="24"/>
      <c r="FQ201" s="286">
        <f>FP200*1</f>
        <v>506.70000000000073</v>
      </c>
      <c r="FR201" s="460"/>
      <c r="FS201" s="443"/>
      <c r="FT201" s="286">
        <f>FS200*0.25</f>
        <v>0</v>
      </c>
      <c r="FU201" s="24"/>
      <c r="FV201" s="286">
        <f>FU200*0.5</f>
        <v>205.75000000000045</v>
      </c>
      <c r="FW201" s="24"/>
      <c r="FX201" s="286">
        <f>FW200*0.75</f>
        <v>0</v>
      </c>
      <c r="FY201" s="24"/>
      <c r="FZ201" s="286">
        <f>FY200*1</f>
        <v>337.75</v>
      </c>
      <c r="GA201" s="460"/>
      <c r="GB201" s="443"/>
      <c r="GC201" s="286">
        <f>GB200*0.25</f>
        <v>0</v>
      </c>
      <c r="GD201" s="24"/>
      <c r="GE201" s="286">
        <f>GD200*0.5</f>
        <v>0</v>
      </c>
      <c r="GF201" s="24"/>
      <c r="GG201" s="286">
        <f>GF200*0.75</f>
        <v>0</v>
      </c>
      <c r="GH201" s="24"/>
      <c r="GI201" s="286">
        <f>GH200*1</f>
        <v>285.40000000000873</v>
      </c>
      <c r="GJ201" s="460"/>
      <c r="GK201" s="443"/>
      <c r="GL201" s="286">
        <f>GK200*0.25</f>
        <v>0</v>
      </c>
      <c r="GM201" s="24"/>
      <c r="GN201" s="286">
        <f>GM200*0.5</f>
        <v>1361.1499999999992</v>
      </c>
      <c r="GO201" s="24"/>
      <c r="GP201" s="286">
        <f>GO200*0.75</f>
        <v>1307.6250000000014</v>
      </c>
      <c r="GQ201" s="24"/>
      <c r="GR201" s="286">
        <f>GQ200*1</f>
        <v>2851</v>
      </c>
      <c r="GS201" s="460"/>
      <c r="GT201" s="443"/>
      <c r="GU201" s="286">
        <f>GT200*0.25</f>
        <v>0</v>
      </c>
      <c r="GV201" s="24"/>
      <c r="GW201" s="286">
        <f>GV200*0.5</f>
        <v>113.35000000000036</v>
      </c>
      <c r="GX201" s="24"/>
      <c r="GY201" s="286">
        <f>GX200*0.75</f>
        <v>0</v>
      </c>
      <c r="GZ201" s="24"/>
      <c r="HA201" s="286">
        <f>GZ200*1</f>
        <v>0</v>
      </c>
      <c r="HB201" s="460"/>
      <c r="HC201" s="443"/>
      <c r="HD201" s="286">
        <f>HC200*0.25</f>
        <v>0</v>
      </c>
      <c r="HE201" s="443"/>
      <c r="HF201" s="286">
        <f>HE200*0.5</f>
        <v>175.39999999999873</v>
      </c>
      <c r="HG201" s="443"/>
      <c r="HH201" s="286">
        <f>HG200*0.75</f>
        <v>410.88750000000027</v>
      </c>
      <c r="HI201" s="443"/>
      <c r="HJ201" s="286">
        <f>HI200*1</f>
        <v>285.90000000000327</v>
      </c>
      <c r="HK201" s="460"/>
      <c r="HL201" s="443"/>
      <c r="HM201" s="286">
        <f>HL200*0.25</f>
        <v>0</v>
      </c>
      <c r="HN201" s="443"/>
      <c r="HO201" s="286">
        <f>HN200*0.5</f>
        <v>283.04999999999836</v>
      </c>
      <c r="HP201" s="443"/>
      <c r="HQ201" s="286">
        <f>HP200*0.75</f>
        <v>0</v>
      </c>
      <c r="HR201" s="443"/>
      <c r="HS201" s="286">
        <f>HR200*1</f>
        <v>720.30000000000291</v>
      </c>
      <c r="HT201" s="460"/>
      <c r="HU201" s="443"/>
      <c r="HV201" s="286">
        <f>HU200*0.25</f>
        <v>0</v>
      </c>
      <c r="HW201" s="443"/>
      <c r="HX201" s="286">
        <f>HW200*0.5</f>
        <v>1639.1499999999987</v>
      </c>
      <c r="HY201" s="443"/>
      <c r="HZ201" s="286">
        <f>HY200*0.75</f>
        <v>1844.3250000000023</v>
      </c>
      <c r="IA201" s="443"/>
      <c r="IB201" s="286">
        <f>IA200*1</f>
        <v>3278.200000000099</v>
      </c>
      <c r="IC201" s="460"/>
      <c r="ID201" s="443"/>
      <c r="IE201" s="286">
        <f>ID200*0.25</f>
        <v>0</v>
      </c>
      <c r="IF201" s="443"/>
      <c r="IG201" s="286">
        <f>IF200*0.5</f>
        <v>149.54999999999927</v>
      </c>
      <c r="IH201" s="443"/>
      <c r="II201" s="286">
        <f>IH200*0.75</f>
        <v>0</v>
      </c>
      <c r="IJ201" s="443"/>
      <c r="IK201" s="286">
        <f>IJ200*1</f>
        <v>0</v>
      </c>
      <c r="IL201" s="460"/>
      <c r="IM201" s="443"/>
      <c r="IN201" s="286">
        <f>IM200*0.25</f>
        <v>0</v>
      </c>
      <c r="IO201" s="443"/>
      <c r="IP201" s="286">
        <f>IO200*0.5</f>
        <v>26.249999999999091</v>
      </c>
      <c r="IQ201" s="443"/>
      <c r="IR201" s="286">
        <f>IQ200*0.75</f>
        <v>0</v>
      </c>
      <c r="IS201" s="443"/>
      <c r="IT201" s="286">
        <f>IS200*1</f>
        <v>99.500000000003638</v>
      </c>
      <c r="IU201" s="460"/>
      <c r="IV201" s="443"/>
      <c r="IW201" s="286">
        <f>IV200*0.25</f>
        <v>0</v>
      </c>
      <c r="IX201" s="443"/>
      <c r="IY201" s="286">
        <f>IX200*0.5</f>
        <v>131.19999999999891</v>
      </c>
      <c r="IZ201" s="443"/>
      <c r="JA201" s="286">
        <f>IZ200*0.75</f>
        <v>237.30000000000007</v>
      </c>
      <c r="JB201" s="443"/>
      <c r="JC201" s="286">
        <f>JB200*1</f>
        <v>96</v>
      </c>
      <c r="JD201" s="460"/>
      <c r="JE201" s="443"/>
      <c r="JF201" s="286">
        <f>JE200*0.25</f>
        <v>0</v>
      </c>
      <c r="JG201" s="443"/>
      <c r="JH201" s="286">
        <f>JG200*0.5</f>
        <v>94.950000000002547</v>
      </c>
      <c r="JI201" s="443"/>
      <c r="JJ201" s="286">
        <f>JI200*0.75</f>
        <v>115.87500000000273</v>
      </c>
      <c r="JK201" s="443"/>
      <c r="JL201" s="286">
        <f>JK200*1</f>
        <v>248.30000000000655</v>
      </c>
      <c r="JM201" s="460"/>
      <c r="JN201" s="443"/>
      <c r="JO201" s="286">
        <f>JN200*0.25</f>
        <v>0</v>
      </c>
      <c r="JP201" s="443"/>
      <c r="JQ201" s="286">
        <f>JP200*0.5</f>
        <v>72.250000000001819</v>
      </c>
      <c r="JR201" s="443"/>
      <c r="JS201" s="286">
        <f>JR200*0.75</f>
        <v>0</v>
      </c>
      <c r="JT201" s="443"/>
      <c r="JU201" s="286">
        <f>JT200*1</f>
        <v>0</v>
      </c>
      <c r="JV201" s="460"/>
      <c r="JW201" s="443"/>
      <c r="JX201" s="286">
        <f>JW200*0.25</f>
        <v>0</v>
      </c>
      <c r="JY201" s="443"/>
      <c r="JZ201" s="286">
        <f>JY200*0.5</f>
        <v>1640.4500000000007</v>
      </c>
      <c r="KA201" s="443"/>
      <c r="KB201" s="286">
        <f>KA200*0.75</f>
        <v>752.92500000002974</v>
      </c>
      <c r="KC201" s="443"/>
      <c r="KD201" s="286">
        <f t="shared" ref="KD201" si="185">KC200*1</f>
        <v>3090.0999999999767</v>
      </c>
      <c r="KE201" s="460"/>
      <c r="KF201" s="443"/>
      <c r="KG201" s="286">
        <f>KF200*0.25</f>
        <v>0</v>
      </c>
      <c r="KH201" s="443"/>
      <c r="KI201" s="286">
        <f>KH200*0.5</f>
        <v>27.450000000002547</v>
      </c>
      <c r="KJ201" s="443"/>
      <c r="KK201" s="286">
        <f>KJ200*0.75</f>
        <v>59.325000000001637</v>
      </c>
      <c r="KL201" s="443"/>
      <c r="KM201" s="286">
        <f>KL200*1</f>
        <v>211.50000000000728</v>
      </c>
      <c r="KN201" s="460"/>
      <c r="KO201" s="443"/>
      <c r="KP201" s="286">
        <f>KO200*0.25</f>
        <v>0</v>
      </c>
      <c r="KQ201" s="443"/>
      <c r="KR201" s="286">
        <f>KQ200*0.5</f>
        <v>92.050000000004729</v>
      </c>
      <c r="KS201" s="443"/>
      <c r="KT201" s="286">
        <f>KS200*0.75</f>
        <v>0</v>
      </c>
      <c r="KU201" s="443"/>
      <c r="KV201" s="286">
        <f>KU200*1</f>
        <v>0</v>
      </c>
      <c r="KW201" s="460"/>
      <c r="KX201" s="443"/>
      <c r="KY201" s="286">
        <f>KX200*0.25</f>
        <v>0</v>
      </c>
      <c r="KZ201" s="443"/>
      <c r="LA201" s="286">
        <f>KZ200*0.5</f>
        <v>49.400000000003274</v>
      </c>
      <c r="LB201" s="443"/>
      <c r="LC201" s="286">
        <f>LB200*0.75</f>
        <v>0</v>
      </c>
      <c r="LD201" s="443"/>
      <c r="LE201" s="286">
        <f>LD200*1</f>
        <v>0</v>
      </c>
      <c r="LF201" s="460"/>
      <c r="LG201" s="443"/>
      <c r="LH201" s="286">
        <f>LG200*0.25</f>
        <v>0</v>
      </c>
      <c r="LI201" s="443"/>
      <c r="LJ201" s="286">
        <f>LI200*0.5</f>
        <v>78.250000000000455</v>
      </c>
      <c r="LK201" s="443"/>
      <c r="LL201" s="286">
        <f>LK200*0.75</f>
        <v>0</v>
      </c>
      <c r="LM201" s="443"/>
      <c r="LN201" s="286">
        <f>LM200*1</f>
        <v>0</v>
      </c>
      <c r="LO201" s="460"/>
      <c r="LP201" s="443"/>
      <c r="LQ201" s="286">
        <f>LP200*0.25</f>
        <v>0</v>
      </c>
      <c r="LR201" s="443"/>
      <c r="LS201" s="286">
        <f>LR200*0.5</f>
        <v>226.70000000000255</v>
      </c>
      <c r="LT201" s="443"/>
      <c r="LU201" s="286">
        <f>LT200*0.75</f>
        <v>125.77499999999986</v>
      </c>
      <c r="LV201" s="443"/>
      <c r="LW201" s="286">
        <f>LV200*1</f>
        <v>572.60000000000218</v>
      </c>
      <c r="LX201" s="460"/>
      <c r="LY201" s="443"/>
      <c r="LZ201" s="286">
        <f>LY200*0.25</f>
        <v>0</v>
      </c>
      <c r="MA201" s="443"/>
      <c r="MB201" s="286">
        <f>MA200*0.5</f>
        <v>154.45000000000255</v>
      </c>
      <c r="MC201" s="443"/>
      <c r="MD201" s="286">
        <f>MC200*0.75</f>
        <v>0</v>
      </c>
      <c r="ME201" s="443"/>
      <c r="MF201" s="286">
        <f>ME200*1</f>
        <v>0</v>
      </c>
      <c r="MG201" s="460"/>
      <c r="MH201" s="443"/>
      <c r="MI201" s="286">
        <f>MH200*0.25</f>
        <v>0</v>
      </c>
      <c r="MJ201" s="443"/>
      <c r="MK201" s="286">
        <f>MJ200*0.5</f>
        <v>245.600000000004</v>
      </c>
      <c r="ML201" s="443"/>
      <c r="MM201" s="286">
        <f>ML200*0.75</f>
        <v>525.30000000000791</v>
      </c>
      <c r="MN201" s="443"/>
      <c r="MO201" s="286">
        <f>MN200*1</f>
        <v>955.99999999999272</v>
      </c>
      <c r="MP201" s="460"/>
      <c r="MQ201" s="443"/>
      <c r="MR201" s="286">
        <f>MQ200*0.25</f>
        <v>0</v>
      </c>
      <c r="MS201" s="443"/>
      <c r="MT201" s="286">
        <f>MS200*0.5</f>
        <v>201.74999999999727</v>
      </c>
      <c r="MU201" s="443"/>
      <c r="MV201" s="286">
        <f>MU200*0.75</f>
        <v>213.93750000000273</v>
      </c>
      <c r="MW201" s="443"/>
      <c r="MX201" s="286">
        <f>MW200*1</f>
        <v>264.99999999999272</v>
      </c>
      <c r="MY201" s="460"/>
      <c r="MZ201" s="443"/>
      <c r="NA201" s="286">
        <f>MZ200*0.25</f>
        <v>0</v>
      </c>
      <c r="NB201" s="443"/>
      <c r="NC201" s="286">
        <f>NB200*0.5</f>
        <v>0</v>
      </c>
      <c r="ND201" s="443"/>
      <c r="NE201" s="286">
        <f>ND200*0.75</f>
        <v>0</v>
      </c>
      <c r="NF201" s="443"/>
      <c r="NG201" s="286">
        <f>NF200*1</f>
        <v>1429.9000000000087</v>
      </c>
      <c r="NH201" s="460"/>
    </row>
    <row r="202" spans="1:372" s="50" customFormat="1" ht="15.75">
      <c r="A202" s="306"/>
      <c r="B202" s="256"/>
      <c r="C202" s="255"/>
      <c r="D202" s="305"/>
      <c r="E202" s="355"/>
      <c r="F202" s="178"/>
      <c r="G202" s="355"/>
      <c r="H202" s="305"/>
      <c r="I202" s="305"/>
      <c r="J202" s="305"/>
      <c r="K202" s="305"/>
      <c r="L202" s="255"/>
      <c r="M202" s="305"/>
      <c r="N202" s="355"/>
      <c r="O202" s="305"/>
      <c r="P202" s="355"/>
      <c r="Q202" s="305"/>
      <c r="R202" s="305"/>
      <c r="S202" s="305"/>
      <c r="T202" s="305"/>
      <c r="U202" s="255"/>
      <c r="V202" s="305"/>
      <c r="W202" s="355"/>
      <c r="X202" s="305"/>
      <c r="Y202" s="355"/>
      <c r="Z202" s="178"/>
      <c r="AA202" s="305"/>
      <c r="AC202" s="48"/>
      <c r="AD202" s="255"/>
      <c r="AE202" s="178"/>
      <c r="AF202" s="355"/>
      <c r="AG202" s="178"/>
      <c r="AH202" s="305"/>
      <c r="AI202" s="178"/>
      <c r="AJ202" s="305"/>
      <c r="AK202" s="178"/>
      <c r="AL202" s="48"/>
      <c r="AM202" s="255"/>
      <c r="AN202" s="305"/>
      <c r="AO202" s="355"/>
      <c r="AP202" s="178"/>
      <c r="AQ202" s="305"/>
      <c r="AR202" s="305"/>
      <c r="AS202" s="305"/>
      <c r="AT202" s="305"/>
      <c r="AU202" s="48"/>
      <c r="AV202" s="255"/>
      <c r="AW202" s="178"/>
      <c r="AX202" s="355"/>
      <c r="AY202" s="178"/>
      <c r="AZ202" s="305"/>
      <c r="BA202" s="178"/>
      <c r="BB202" s="305"/>
      <c r="BC202" s="178"/>
      <c r="BD202" s="48"/>
      <c r="BE202" s="255"/>
      <c r="BF202" s="305"/>
      <c r="BG202" s="355"/>
      <c r="BH202" s="178"/>
      <c r="BI202" s="305"/>
      <c r="BJ202" s="178"/>
      <c r="BK202" s="305"/>
      <c r="BL202" s="178"/>
      <c r="BM202" s="48"/>
      <c r="BN202" s="255"/>
      <c r="BO202" s="305"/>
      <c r="BP202" s="355"/>
      <c r="BQ202" s="305"/>
      <c r="BR202" s="305"/>
      <c r="BS202" s="305"/>
      <c r="BT202" s="305"/>
      <c r="BU202" s="305"/>
      <c r="BV202" s="48"/>
      <c r="BW202" s="255"/>
      <c r="BX202" s="305"/>
      <c r="BY202" s="355"/>
      <c r="BZ202" s="305"/>
      <c r="CA202" s="305"/>
      <c r="CB202" s="305"/>
      <c r="CC202" s="305"/>
      <c r="CD202" s="305"/>
      <c r="CE202" s="48"/>
      <c r="CF202" s="255"/>
      <c r="CG202" s="305"/>
      <c r="CH202" s="355"/>
      <c r="CI202" s="178"/>
      <c r="CJ202" s="305"/>
      <c r="CK202" s="178"/>
      <c r="CL202" s="305"/>
      <c r="CM202" s="178"/>
      <c r="CN202" s="48"/>
      <c r="CO202" s="255"/>
      <c r="CP202" s="305"/>
      <c r="CQ202" s="355"/>
      <c r="CR202" s="178"/>
      <c r="CS202" s="305"/>
      <c r="CT202" s="178"/>
      <c r="CU202" s="305"/>
      <c r="CV202" s="178"/>
      <c r="CW202" s="48"/>
      <c r="CX202" s="255"/>
      <c r="CY202" s="305"/>
      <c r="CZ202" s="355"/>
      <c r="DA202" s="178"/>
      <c r="DB202" s="305"/>
      <c r="DC202" s="305"/>
      <c r="DD202" s="305"/>
      <c r="DE202" s="305"/>
      <c r="DF202" s="48"/>
      <c r="DG202" s="255"/>
      <c r="DH202" s="305"/>
      <c r="DI202" s="355"/>
      <c r="DJ202" s="178"/>
      <c r="DK202" s="305"/>
      <c r="DL202" s="178"/>
      <c r="DM202" s="305"/>
      <c r="DN202" s="178"/>
      <c r="DO202" s="48"/>
      <c r="DP202" s="255"/>
      <c r="DQ202" s="305"/>
      <c r="DR202" s="355"/>
      <c r="DS202" s="178"/>
      <c r="DT202" s="305"/>
      <c r="DU202" s="305"/>
      <c r="DV202" s="305"/>
      <c r="DW202" s="305"/>
      <c r="DX202" s="48"/>
      <c r="DY202" s="255"/>
      <c r="DZ202" s="305"/>
      <c r="EA202" s="355"/>
      <c r="EB202" s="178"/>
      <c r="EC202" s="305"/>
      <c r="ED202" s="178"/>
      <c r="EE202" s="305"/>
      <c r="EF202" s="178"/>
      <c r="EG202" s="48"/>
      <c r="EH202" s="255"/>
      <c r="EI202" s="305"/>
      <c r="EJ202" s="355"/>
      <c r="EK202" s="178"/>
      <c r="EL202" s="305"/>
      <c r="EM202" s="178"/>
      <c r="EN202" s="305"/>
      <c r="EO202" s="178"/>
      <c r="EP202" s="48"/>
      <c r="EQ202" s="255"/>
      <c r="ER202" s="305"/>
      <c r="ES202" s="355"/>
      <c r="ET202" s="178"/>
      <c r="EU202" s="305"/>
      <c r="EV202" s="178"/>
      <c r="EW202" s="305"/>
      <c r="EX202" s="178"/>
      <c r="EY202" s="48"/>
      <c r="EZ202" s="255"/>
      <c r="FA202" s="305"/>
      <c r="FB202" s="355"/>
      <c r="FC202" s="178"/>
      <c r="FD202" s="305"/>
      <c r="FE202" s="178"/>
      <c r="FF202" s="305"/>
      <c r="FG202" s="178"/>
      <c r="FH202" s="48"/>
      <c r="FI202" s="255"/>
      <c r="FJ202" s="305"/>
      <c r="FK202" s="355"/>
      <c r="FL202" s="178"/>
      <c r="FM202" s="305"/>
      <c r="FN202" s="178"/>
      <c r="FO202" s="305"/>
      <c r="FP202" s="178"/>
      <c r="FQ202" s="48"/>
      <c r="FR202" s="255"/>
      <c r="FS202" s="305"/>
      <c r="FT202" s="355"/>
      <c r="FU202" s="178"/>
      <c r="FV202" s="305"/>
      <c r="FW202" s="178"/>
      <c r="FX202" s="305"/>
      <c r="FY202" s="178"/>
      <c r="FZ202" s="48"/>
      <c r="GA202" s="255"/>
      <c r="GB202" s="305"/>
      <c r="GC202" s="355"/>
      <c r="GD202" s="178"/>
      <c r="GE202" s="305"/>
      <c r="GF202" s="178"/>
      <c r="GG202" s="305"/>
      <c r="GH202" s="178"/>
      <c r="GI202" s="48"/>
      <c r="GJ202" s="255"/>
      <c r="GK202" s="305"/>
      <c r="GL202" s="355"/>
      <c r="GM202" s="178"/>
      <c r="GN202" s="305"/>
      <c r="GO202" s="178"/>
      <c r="GP202" s="305"/>
      <c r="GQ202" s="178"/>
      <c r="GR202" s="48"/>
      <c r="GS202" s="255"/>
      <c r="GT202" s="305"/>
      <c r="GU202" s="355"/>
      <c r="GV202" s="178"/>
      <c r="GW202" s="305"/>
      <c r="GX202" s="178"/>
      <c r="GY202" s="305"/>
      <c r="GZ202" s="178"/>
      <c r="HA202" s="305"/>
      <c r="HB202" s="255"/>
      <c r="HC202" s="305"/>
      <c r="HD202" s="355"/>
      <c r="HE202" s="305"/>
      <c r="HF202" s="305"/>
      <c r="HG202" s="305"/>
      <c r="HH202" s="305"/>
      <c r="HI202" s="305"/>
      <c r="HJ202" s="48"/>
      <c r="HK202" s="255"/>
      <c r="HL202" s="305"/>
      <c r="HM202" s="355"/>
      <c r="HN202" s="305"/>
      <c r="HO202" s="305"/>
      <c r="HP202" s="305"/>
      <c r="HQ202" s="305"/>
      <c r="HR202" s="305"/>
      <c r="HS202" s="48"/>
      <c r="HT202" s="255"/>
      <c r="HU202" s="305"/>
      <c r="HV202" s="355"/>
      <c r="HW202" s="305"/>
      <c r="HX202" s="305"/>
      <c r="HY202" s="305"/>
      <c r="HZ202" s="305"/>
      <c r="IA202" s="305"/>
      <c r="IB202" s="48"/>
      <c r="IC202" s="255"/>
      <c r="ID202" s="305"/>
      <c r="IE202" s="355"/>
      <c r="IF202" s="305"/>
      <c r="IG202" s="305"/>
      <c r="IH202" s="305"/>
      <c r="II202" s="305"/>
      <c r="IJ202" s="305"/>
      <c r="IK202" s="305"/>
      <c r="IL202" s="255"/>
      <c r="IM202" s="305"/>
      <c r="IN202" s="355"/>
      <c r="IO202" s="305"/>
      <c r="IP202" s="305"/>
      <c r="IQ202" s="305"/>
      <c r="IR202" s="305"/>
      <c r="IS202" s="305"/>
      <c r="IT202" s="48"/>
      <c r="IU202" s="255"/>
      <c r="IV202" s="305"/>
      <c r="IW202" s="355"/>
      <c r="IX202" s="305"/>
      <c r="IY202" s="305"/>
      <c r="IZ202" s="305"/>
      <c r="JA202" s="305"/>
      <c r="JB202" s="305"/>
      <c r="JC202" s="48"/>
      <c r="JD202" s="255"/>
      <c r="JE202" s="305"/>
      <c r="JF202" s="355"/>
      <c r="JG202" s="305"/>
      <c r="JH202" s="305"/>
      <c r="JI202" s="305"/>
      <c r="JJ202" s="305"/>
      <c r="JK202" s="305"/>
      <c r="JL202" s="48"/>
      <c r="JM202" s="255"/>
      <c r="JN202" s="305"/>
      <c r="JO202" s="355"/>
      <c r="JP202" s="305"/>
      <c r="JQ202" s="305"/>
      <c r="JR202" s="305"/>
      <c r="JS202" s="305"/>
      <c r="JT202" s="305"/>
      <c r="JU202" s="305"/>
      <c r="JV202" s="255"/>
      <c r="JW202" s="305"/>
      <c r="JX202" s="355"/>
      <c r="JY202" s="305"/>
      <c r="JZ202" s="305"/>
      <c r="KA202" s="305"/>
      <c r="KB202" s="305"/>
      <c r="KC202" s="305"/>
      <c r="KD202" s="48"/>
      <c r="KE202" s="255"/>
      <c r="KF202" s="305"/>
      <c r="KG202" s="355"/>
      <c r="KH202" s="305"/>
      <c r="KI202" s="305"/>
      <c r="KJ202" s="305"/>
      <c r="KK202" s="305"/>
      <c r="KL202" s="305"/>
      <c r="KM202" s="48"/>
      <c r="KN202" s="255"/>
      <c r="KO202" s="305"/>
      <c r="KP202" s="355"/>
      <c r="KQ202" s="305"/>
      <c r="KR202" s="305"/>
      <c r="KS202" s="305"/>
      <c r="KT202" s="305"/>
      <c r="KU202" s="305"/>
      <c r="KV202" s="305"/>
      <c r="KW202" s="255"/>
      <c r="KX202" s="305"/>
      <c r="KY202" s="355"/>
      <c r="KZ202" s="305"/>
      <c r="LA202" s="305"/>
      <c r="LB202" s="305"/>
      <c r="LC202" s="305"/>
      <c r="LD202" s="305"/>
      <c r="LE202" s="305"/>
      <c r="LF202" s="255"/>
      <c r="LG202" s="305"/>
      <c r="LH202" s="355"/>
      <c r="LI202" s="305"/>
      <c r="LJ202" s="305"/>
      <c r="LK202" s="305"/>
      <c r="LL202" s="305"/>
      <c r="LM202" s="305"/>
      <c r="LN202" s="48"/>
      <c r="LO202" s="255"/>
      <c r="LP202" s="305"/>
      <c r="LQ202" s="355"/>
      <c r="LR202" s="305"/>
      <c r="LS202" s="305"/>
      <c r="LT202" s="305"/>
      <c r="LU202" s="305"/>
      <c r="LV202" s="305"/>
      <c r="LW202" s="48"/>
      <c r="LX202" s="255"/>
      <c r="LY202" s="305"/>
      <c r="LZ202" s="355"/>
      <c r="MA202" s="305"/>
      <c r="MB202" s="305"/>
      <c r="MC202" s="305"/>
      <c r="MD202" s="305"/>
      <c r="ME202" s="305"/>
      <c r="MF202" s="305"/>
      <c r="MG202" s="255"/>
      <c r="MH202" s="305"/>
      <c r="MI202" s="355"/>
      <c r="MJ202" s="305"/>
      <c r="MK202" s="305"/>
      <c r="ML202" s="305"/>
      <c r="MM202" s="305"/>
      <c r="MN202" s="305"/>
      <c r="MO202" s="48"/>
      <c r="MP202" s="255"/>
      <c r="MQ202" s="305"/>
      <c r="MR202" s="355"/>
      <c r="MS202" s="305"/>
      <c r="MT202" s="305"/>
      <c r="MU202" s="305"/>
      <c r="MV202" s="305"/>
      <c r="MW202" s="305"/>
      <c r="MX202" s="48"/>
      <c r="MY202" s="255"/>
      <c r="MZ202" s="305"/>
      <c r="NA202" s="355"/>
      <c r="NB202" s="305"/>
      <c r="NC202" s="305"/>
      <c r="ND202" s="305"/>
      <c r="NE202" s="305"/>
      <c r="NF202" s="305"/>
      <c r="NG202" s="48"/>
      <c r="NH202" s="255"/>
    </row>
    <row r="203" spans="1:372" ht="18">
      <c r="A203" s="538" t="s">
        <v>29</v>
      </c>
      <c r="B203" s="59"/>
      <c r="C203" s="460"/>
      <c r="D203" s="443"/>
      <c r="E203" s="444" t="s">
        <v>187</v>
      </c>
      <c r="F203" s="24"/>
      <c r="G203" s="444" t="s">
        <v>183</v>
      </c>
      <c r="H203" s="443"/>
      <c r="I203" s="444" t="s">
        <v>184</v>
      </c>
      <c r="J203" s="443"/>
      <c r="K203" s="444" t="s">
        <v>185</v>
      </c>
      <c r="L203" s="460"/>
      <c r="M203" s="443"/>
      <c r="N203" s="444" t="s">
        <v>187</v>
      </c>
      <c r="O203" s="443"/>
      <c r="P203" s="444" t="s">
        <v>183</v>
      </c>
      <c r="Q203" s="443"/>
      <c r="R203" s="444" t="s">
        <v>184</v>
      </c>
      <c r="S203" s="443"/>
      <c r="T203" s="444" t="s">
        <v>185</v>
      </c>
      <c r="U203" s="460"/>
      <c r="V203" s="443"/>
      <c r="W203" s="444" t="s">
        <v>187</v>
      </c>
      <c r="X203" s="443"/>
      <c r="Y203" s="444" t="s">
        <v>183</v>
      </c>
      <c r="Z203" s="24">
        <v>422.29999999999995</v>
      </c>
      <c r="AA203" s="444" t="s">
        <v>184</v>
      </c>
      <c r="AC203" s="444" t="s">
        <v>185</v>
      </c>
      <c r="AD203" s="460"/>
      <c r="AE203" s="24"/>
      <c r="AF203" s="444" t="s">
        <v>187</v>
      </c>
      <c r="AG203" s="24"/>
      <c r="AH203" s="444" t="s">
        <v>183</v>
      </c>
      <c r="AI203" s="24">
        <v>146</v>
      </c>
      <c r="AJ203" s="444" t="s">
        <v>184</v>
      </c>
      <c r="AK203" s="24"/>
      <c r="AL203" s="444" t="s">
        <v>185</v>
      </c>
      <c r="AM203" s="460"/>
      <c r="AN203" s="443">
        <v>198.4</v>
      </c>
      <c r="AO203" s="444" t="s">
        <v>187</v>
      </c>
      <c r="AP203" s="24"/>
      <c r="AQ203" s="444" t="s">
        <v>183</v>
      </c>
      <c r="AR203" s="443"/>
      <c r="AS203" s="444" t="s">
        <v>184</v>
      </c>
      <c r="AT203" s="444">
        <v>361.69999999999959</v>
      </c>
      <c r="AU203" s="444" t="s">
        <v>185</v>
      </c>
      <c r="AV203" s="460"/>
      <c r="AW203" s="24">
        <v>218.9</v>
      </c>
      <c r="AX203" s="444" t="s">
        <v>187</v>
      </c>
      <c r="AZ203" s="444" t="s">
        <v>183</v>
      </c>
      <c r="BB203" s="444" t="s">
        <v>184</v>
      </c>
      <c r="BC203" s="24">
        <v>455.59999999999968</v>
      </c>
      <c r="BD203" s="444" t="s">
        <v>185</v>
      </c>
      <c r="BE203" s="460"/>
      <c r="BF203" s="443">
        <v>465.8</v>
      </c>
      <c r="BG203" s="444" t="s">
        <v>187</v>
      </c>
      <c r="BH203" s="24"/>
      <c r="BI203" s="444" t="s">
        <v>183</v>
      </c>
      <c r="BJ203" s="443"/>
      <c r="BK203" s="444" t="s">
        <v>184</v>
      </c>
      <c r="BL203" s="24">
        <v>857.99999999999909</v>
      </c>
      <c r="BM203" s="444" t="s">
        <v>185</v>
      </c>
      <c r="BN203" s="460"/>
      <c r="BO203" s="443">
        <v>413.3</v>
      </c>
      <c r="BP203" s="444" t="s">
        <v>187</v>
      </c>
      <c r="BQ203" s="443"/>
      <c r="BR203" s="444" t="s">
        <v>183</v>
      </c>
      <c r="BS203" s="443"/>
      <c r="BT203" s="444" t="s">
        <v>184</v>
      </c>
      <c r="BU203" s="24">
        <v>651.29999999999973</v>
      </c>
      <c r="BV203" s="444" t="s">
        <v>185</v>
      </c>
      <c r="BW203" s="460"/>
      <c r="BX203" s="443">
        <v>52.000000000000909</v>
      </c>
      <c r="BY203" s="444" t="s">
        <v>187</v>
      </c>
      <c r="BZ203" s="443"/>
      <c r="CA203" s="444" t="s">
        <v>183</v>
      </c>
      <c r="CB203" s="443"/>
      <c r="CC203" s="444" t="s">
        <v>184</v>
      </c>
      <c r="CD203" s="24">
        <v>46.499999999999545</v>
      </c>
      <c r="CE203" s="444" t="s">
        <v>185</v>
      </c>
      <c r="CF203" s="460"/>
      <c r="CG203" s="443">
        <v>475.7</v>
      </c>
      <c r="CH203" s="444" t="s">
        <v>187</v>
      </c>
      <c r="CI203" s="24"/>
      <c r="CJ203" s="444" t="s">
        <v>183</v>
      </c>
      <c r="CK203" s="24"/>
      <c r="CL203" s="444" t="s">
        <v>184</v>
      </c>
      <c r="CM203" s="24">
        <v>246.89999999999873</v>
      </c>
      <c r="CN203" s="444" t="s">
        <v>185</v>
      </c>
      <c r="CO203" s="460"/>
      <c r="CP203" s="443">
        <v>151.19999999999999</v>
      </c>
      <c r="CQ203" s="444" t="s">
        <v>187</v>
      </c>
      <c r="CR203" s="24"/>
      <c r="CS203" s="444" t="s">
        <v>183</v>
      </c>
      <c r="CT203" s="24"/>
      <c r="CU203" s="444" t="s">
        <v>184</v>
      </c>
      <c r="CV203" s="24">
        <v>211.79999999999927</v>
      </c>
      <c r="CW203" s="444" t="s">
        <v>185</v>
      </c>
      <c r="CX203" s="460"/>
      <c r="CY203" s="443">
        <v>396</v>
      </c>
      <c r="CZ203" s="444" t="s">
        <v>187</v>
      </c>
      <c r="DA203" s="24"/>
      <c r="DB203" s="444" t="s">
        <v>183</v>
      </c>
      <c r="DC203" s="443"/>
      <c r="DD203" s="444" t="s">
        <v>184</v>
      </c>
      <c r="DE203" s="24">
        <v>391.19999999999936</v>
      </c>
      <c r="DF203" s="444" t="s">
        <v>185</v>
      </c>
      <c r="DG203" s="460"/>
      <c r="DH203" s="443">
        <v>47.2</v>
      </c>
      <c r="DI203" s="444" t="s">
        <v>187</v>
      </c>
      <c r="DJ203" s="24"/>
      <c r="DK203" s="444" t="s">
        <v>183</v>
      </c>
      <c r="DL203" s="24"/>
      <c r="DM203" s="444" t="s">
        <v>184</v>
      </c>
      <c r="DN203" s="24">
        <v>120.99999999999909</v>
      </c>
      <c r="DO203" s="444" t="s">
        <v>185</v>
      </c>
      <c r="DP203" s="460"/>
      <c r="DQ203" s="443">
        <v>115.9</v>
      </c>
      <c r="DR203" s="444" t="s">
        <v>187</v>
      </c>
      <c r="DS203" s="24"/>
      <c r="DT203" s="444" t="s">
        <v>183</v>
      </c>
      <c r="DU203" s="443"/>
      <c r="DV203" s="444" t="s">
        <v>184</v>
      </c>
      <c r="DW203" s="24">
        <v>293.19999999999982</v>
      </c>
      <c r="DX203" s="444" t="s">
        <v>185</v>
      </c>
      <c r="DY203" s="460"/>
      <c r="DZ203" s="443">
        <v>195</v>
      </c>
      <c r="EA203" s="444" t="s">
        <v>187</v>
      </c>
      <c r="EB203" s="24"/>
      <c r="EC203" s="444" t="s">
        <v>183</v>
      </c>
      <c r="ED203" s="24"/>
      <c r="EE203" s="444" t="s">
        <v>184</v>
      </c>
      <c r="EF203" s="24">
        <v>891.69999999999982</v>
      </c>
      <c r="EG203" s="444" t="s">
        <v>185</v>
      </c>
      <c r="EH203" s="460"/>
      <c r="EI203" s="443">
        <v>269.10000000000002</v>
      </c>
      <c r="EJ203" s="444" t="s">
        <v>187</v>
      </c>
      <c r="EK203" s="24"/>
      <c r="EL203" s="444" t="s">
        <v>183</v>
      </c>
      <c r="EM203" s="24"/>
      <c r="EN203" s="444" t="s">
        <v>184</v>
      </c>
      <c r="EO203" s="24">
        <v>587.69999999999709</v>
      </c>
      <c r="EP203" s="444" t="s">
        <v>185</v>
      </c>
      <c r="EQ203" s="460"/>
      <c r="ER203" s="443">
        <v>263.7</v>
      </c>
      <c r="ES203" s="444" t="s">
        <v>187</v>
      </c>
      <c r="ET203" s="24"/>
      <c r="EU203" s="444" t="s">
        <v>183</v>
      </c>
      <c r="EV203" s="24"/>
      <c r="EW203" s="444" t="s">
        <v>184</v>
      </c>
      <c r="EX203" s="24">
        <v>378.5</v>
      </c>
      <c r="EY203" s="444" t="s">
        <v>185</v>
      </c>
      <c r="EZ203" s="460"/>
      <c r="FA203" s="443">
        <v>192</v>
      </c>
      <c r="FB203" s="444" t="s">
        <v>187</v>
      </c>
      <c r="FC203" s="24"/>
      <c r="FD203" s="444" t="s">
        <v>183</v>
      </c>
      <c r="FE203" s="24"/>
      <c r="FF203" s="444" t="s">
        <v>184</v>
      </c>
      <c r="FG203" s="24">
        <v>343.300000000002</v>
      </c>
      <c r="FH203" s="444" t="s">
        <v>185</v>
      </c>
      <c r="FI203" s="460"/>
      <c r="FJ203" s="443">
        <v>278.2</v>
      </c>
      <c r="FK203" s="444" t="s">
        <v>187</v>
      </c>
      <c r="FL203" s="24"/>
      <c r="FM203" s="444" t="s">
        <v>183</v>
      </c>
      <c r="FN203" s="24"/>
      <c r="FO203" s="444" t="s">
        <v>184</v>
      </c>
      <c r="FP203" s="24">
        <v>591.40000000000146</v>
      </c>
      <c r="FQ203" s="444" t="s">
        <v>185</v>
      </c>
      <c r="FR203" s="460"/>
      <c r="FS203" s="443">
        <v>653.1</v>
      </c>
      <c r="FT203" s="444" t="s">
        <v>187</v>
      </c>
      <c r="FU203" s="24"/>
      <c r="FV203" s="444" t="s">
        <v>183</v>
      </c>
      <c r="FW203" s="24"/>
      <c r="FX203" s="444" t="s">
        <v>184</v>
      </c>
      <c r="FY203" s="24">
        <v>514.15000000000146</v>
      </c>
      <c r="FZ203" s="444" t="s">
        <v>185</v>
      </c>
      <c r="GA203" s="460"/>
      <c r="GB203" s="443">
        <v>120.3</v>
      </c>
      <c r="GC203" s="444" t="s">
        <v>187</v>
      </c>
      <c r="GD203" s="24"/>
      <c r="GE203" s="444" t="s">
        <v>183</v>
      </c>
      <c r="GF203" s="24"/>
      <c r="GG203" s="444" t="s">
        <v>184</v>
      </c>
      <c r="GH203" s="661">
        <v>159.30000000000291</v>
      </c>
      <c r="GI203" s="444" t="s">
        <v>185</v>
      </c>
      <c r="GJ203" s="460"/>
      <c r="GK203" s="443">
        <v>2560.9</v>
      </c>
      <c r="GL203" s="444" t="s">
        <v>187</v>
      </c>
      <c r="GM203" s="24"/>
      <c r="GN203" s="444" t="s">
        <v>183</v>
      </c>
      <c r="GO203" s="24"/>
      <c r="GP203" s="444" t="s">
        <v>184</v>
      </c>
      <c r="GQ203" s="24">
        <v>827.20000000000255</v>
      </c>
      <c r="GR203" s="444" t="s">
        <v>185</v>
      </c>
      <c r="GS203" s="460"/>
      <c r="GT203" s="443">
        <v>726.7</v>
      </c>
      <c r="GU203" s="444" t="s">
        <v>187</v>
      </c>
      <c r="GV203" s="24"/>
      <c r="GW203" s="444" t="s">
        <v>183</v>
      </c>
      <c r="GX203" s="24"/>
      <c r="GY203" s="444" t="s">
        <v>184</v>
      </c>
      <c r="GZ203" s="24"/>
      <c r="HA203" s="444" t="s">
        <v>185</v>
      </c>
      <c r="HB203" s="460"/>
      <c r="HC203" s="443">
        <v>290.10000000000002</v>
      </c>
      <c r="HD203" s="444" t="s">
        <v>187</v>
      </c>
      <c r="HE203" s="443"/>
      <c r="HF203" s="444" t="s">
        <v>183</v>
      </c>
      <c r="HG203" s="443"/>
      <c r="HH203" s="444" t="s">
        <v>184</v>
      </c>
      <c r="HI203" s="24">
        <v>585.90000000000146</v>
      </c>
      <c r="HJ203" s="444" t="s">
        <v>185</v>
      </c>
      <c r="HK203" s="460"/>
      <c r="HL203" s="443">
        <v>649.1</v>
      </c>
      <c r="HM203" s="444" t="s">
        <v>187</v>
      </c>
      <c r="HN203" s="443"/>
      <c r="HO203" s="444" t="s">
        <v>183</v>
      </c>
      <c r="HP203" s="443"/>
      <c r="HQ203" s="444" t="s">
        <v>184</v>
      </c>
      <c r="HR203" s="24">
        <v>592.70000000000073</v>
      </c>
      <c r="HS203" s="444" t="s">
        <v>185</v>
      </c>
      <c r="HT203" s="460"/>
      <c r="HU203" s="443">
        <v>3151.4</v>
      </c>
      <c r="HV203" s="444" t="s">
        <v>187</v>
      </c>
      <c r="HW203" s="443"/>
      <c r="HX203" s="444" t="s">
        <v>183</v>
      </c>
      <c r="HY203" s="443"/>
      <c r="HZ203" s="444" t="s">
        <v>184</v>
      </c>
      <c r="IA203" s="24">
        <v>3179.3000000000575</v>
      </c>
      <c r="IB203" s="444" t="s">
        <v>185</v>
      </c>
      <c r="IC203" s="460"/>
      <c r="ID203" s="443">
        <v>425.5</v>
      </c>
      <c r="IE203" s="444" t="s">
        <v>187</v>
      </c>
      <c r="IF203" s="443"/>
      <c r="IG203" s="444" t="s">
        <v>183</v>
      </c>
      <c r="IH203" s="443"/>
      <c r="II203" s="444" t="s">
        <v>184</v>
      </c>
      <c r="IJ203" s="443"/>
      <c r="IK203" s="444" t="s">
        <v>185</v>
      </c>
      <c r="IL203" s="460"/>
      <c r="IM203" s="443">
        <v>32.1</v>
      </c>
      <c r="IN203" s="444" t="s">
        <v>187</v>
      </c>
      <c r="IO203" s="443"/>
      <c r="IP203" s="444" t="s">
        <v>183</v>
      </c>
      <c r="IQ203" s="443"/>
      <c r="IR203" s="444" t="s">
        <v>184</v>
      </c>
      <c r="IS203" s="24">
        <v>41.999999999998181</v>
      </c>
      <c r="IT203" s="444" t="s">
        <v>185</v>
      </c>
      <c r="IU203" s="460"/>
      <c r="IV203" s="443">
        <v>576.5</v>
      </c>
      <c r="IW203" s="444" t="s">
        <v>187</v>
      </c>
      <c r="IX203" s="443"/>
      <c r="IY203" s="444" t="s">
        <v>183</v>
      </c>
      <c r="IZ203" s="443"/>
      <c r="JA203" s="444" t="s">
        <v>184</v>
      </c>
      <c r="JB203" s="24">
        <v>175.39999999999964</v>
      </c>
      <c r="JC203" s="444" t="s">
        <v>185</v>
      </c>
      <c r="JD203" s="460"/>
      <c r="JE203" s="443">
        <v>234.8</v>
      </c>
      <c r="JF203" s="444" t="s">
        <v>187</v>
      </c>
      <c r="JG203" s="443"/>
      <c r="JH203" s="444" t="s">
        <v>183</v>
      </c>
      <c r="JI203" s="443"/>
      <c r="JJ203" s="444" t="s">
        <v>184</v>
      </c>
      <c r="JK203" s="24">
        <v>317.29999999999927</v>
      </c>
      <c r="JL203" s="444" t="s">
        <v>185</v>
      </c>
      <c r="JM203" s="460"/>
      <c r="JN203" s="443">
        <v>280.2</v>
      </c>
      <c r="JO203" s="444" t="s">
        <v>187</v>
      </c>
      <c r="JP203" s="443"/>
      <c r="JQ203" s="444" t="s">
        <v>183</v>
      </c>
      <c r="JR203" s="443"/>
      <c r="JS203" s="444" t="s">
        <v>184</v>
      </c>
      <c r="JT203" s="443"/>
      <c r="JU203" s="444" t="s">
        <v>185</v>
      </c>
      <c r="JV203" s="460"/>
      <c r="JW203" s="443">
        <v>3274.4</v>
      </c>
      <c r="JX203" s="444" t="s">
        <v>187</v>
      </c>
      <c r="JY203" s="443"/>
      <c r="JZ203" s="444" t="s">
        <v>183</v>
      </c>
      <c r="KA203" s="443"/>
      <c r="KB203" s="444" t="s">
        <v>184</v>
      </c>
      <c r="KC203" s="24">
        <v>1946.9999999999272</v>
      </c>
      <c r="KD203" s="444" t="s">
        <v>185</v>
      </c>
      <c r="KE203" s="460"/>
      <c r="KF203" s="443">
        <v>220.5</v>
      </c>
      <c r="KG203" s="444" t="s">
        <v>187</v>
      </c>
      <c r="KH203" s="443"/>
      <c r="KI203" s="444" t="s">
        <v>183</v>
      </c>
      <c r="KJ203" s="443"/>
      <c r="KK203" s="444" t="s">
        <v>184</v>
      </c>
      <c r="KL203" s="24">
        <v>312.99999999999818</v>
      </c>
      <c r="KM203" s="444" t="s">
        <v>185</v>
      </c>
      <c r="KN203" s="460"/>
      <c r="KO203" s="443">
        <v>29.4</v>
      </c>
      <c r="KP203" s="444" t="s">
        <v>187</v>
      </c>
      <c r="KQ203" s="443"/>
      <c r="KR203" s="444" t="s">
        <v>183</v>
      </c>
      <c r="KS203" s="443"/>
      <c r="KT203" s="444" t="s">
        <v>184</v>
      </c>
      <c r="KU203" s="443"/>
      <c r="KV203" s="444" t="s">
        <v>185</v>
      </c>
      <c r="KW203" s="460"/>
      <c r="KX203" s="443">
        <v>109.8</v>
      </c>
      <c r="KY203" s="444" t="s">
        <v>187</v>
      </c>
      <c r="KZ203" s="443"/>
      <c r="LA203" s="444" t="s">
        <v>183</v>
      </c>
      <c r="LB203" s="443"/>
      <c r="LC203" s="444" t="s">
        <v>184</v>
      </c>
      <c r="LD203" s="443"/>
      <c r="LE203" s="444" t="s">
        <v>185</v>
      </c>
      <c r="LF203" s="460"/>
      <c r="LG203" s="443">
        <v>7.7</v>
      </c>
      <c r="LH203" s="444" t="s">
        <v>187</v>
      </c>
      <c r="LI203" s="443"/>
      <c r="LJ203" s="444" t="s">
        <v>183</v>
      </c>
      <c r="LK203" s="443"/>
      <c r="LL203" s="444" t="s">
        <v>184</v>
      </c>
      <c r="LM203" s="24"/>
      <c r="LN203" s="444" t="s">
        <v>185</v>
      </c>
      <c r="LO203" s="460"/>
      <c r="LP203" s="443">
        <v>441</v>
      </c>
      <c r="LQ203" s="444" t="s">
        <v>187</v>
      </c>
      <c r="LR203" s="443"/>
      <c r="LS203" s="444" t="s">
        <v>183</v>
      </c>
      <c r="LT203" s="443"/>
      <c r="LU203" s="444" t="s">
        <v>184</v>
      </c>
      <c r="LV203" s="24">
        <v>358.89999999999782</v>
      </c>
      <c r="LW203" s="444" t="s">
        <v>185</v>
      </c>
      <c r="LX203" s="460"/>
      <c r="LY203" s="443">
        <v>257.10000000000002</v>
      </c>
      <c r="LZ203" s="444" t="s">
        <v>187</v>
      </c>
      <c r="MA203" s="443"/>
      <c r="MB203" s="444" t="s">
        <v>183</v>
      </c>
      <c r="MC203" s="443"/>
      <c r="MD203" s="444" t="s">
        <v>184</v>
      </c>
      <c r="ME203" s="443"/>
      <c r="MF203" s="444" t="s">
        <v>185</v>
      </c>
      <c r="MG203" s="460"/>
      <c r="MH203" s="443">
        <v>992.1</v>
      </c>
      <c r="MI203" s="444" t="s">
        <v>187</v>
      </c>
      <c r="MJ203" s="443"/>
      <c r="MK203" s="444" t="s">
        <v>183</v>
      </c>
      <c r="ML203" s="443"/>
      <c r="MM203" s="444" t="s">
        <v>184</v>
      </c>
      <c r="MN203" s="24">
        <v>567.39999999999418</v>
      </c>
      <c r="MO203" s="444" t="s">
        <v>185</v>
      </c>
      <c r="MP203" s="460"/>
      <c r="MQ203" s="443">
        <v>398.5</v>
      </c>
      <c r="MR203" s="444" t="s">
        <v>187</v>
      </c>
      <c r="MS203" s="443"/>
      <c r="MT203" s="444" t="s">
        <v>183</v>
      </c>
      <c r="MU203" s="443"/>
      <c r="MV203" s="444" t="s">
        <v>184</v>
      </c>
      <c r="MW203" s="443">
        <v>233.99999999999272</v>
      </c>
      <c r="MX203" s="444" t="s">
        <v>185</v>
      </c>
      <c r="MY203" s="460"/>
      <c r="MZ203" s="443"/>
      <c r="NA203" s="444" t="s">
        <v>187</v>
      </c>
      <c r="NB203" s="443"/>
      <c r="NC203" s="444" t="s">
        <v>183</v>
      </c>
      <c r="ND203" s="443"/>
      <c r="NE203" s="444" t="s">
        <v>184</v>
      </c>
      <c r="NF203" s="664">
        <v>1092.3000000000047</v>
      </c>
      <c r="NG203" s="444" t="s">
        <v>185</v>
      </c>
      <c r="NH203" s="460"/>
    </row>
    <row r="204" spans="1:372" ht="18">
      <c r="A204" s="665" t="s">
        <v>3706</v>
      </c>
      <c r="B204" s="59">
        <f>SUM(D204:AAP204)</f>
        <v>22552.774999999972</v>
      </c>
      <c r="C204" s="460"/>
      <c r="D204" s="443"/>
      <c r="E204" s="286">
        <f>D203*0.25</f>
        <v>0</v>
      </c>
      <c r="F204" s="24"/>
      <c r="G204" s="286">
        <f>F203*0.5</f>
        <v>0</v>
      </c>
      <c r="H204" s="443"/>
      <c r="I204" s="286">
        <f>H203*0.75</f>
        <v>0</v>
      </c>
      <c r="J204" s="443"/>
      <c r="K204" s="286">
        <f>J203*1</f>
        <v>0</v>
      </c>
      <c r="L204" s="460"/>
      <c r="M204" s="443"/>
      <c r="N204" s="286">
        <f>M203*0.25</f>
        <v>0</v>
      </c>
      <c r="O204" s="443"/>
      <c r="P204" s="286">
        <f>O203*0.5</f>
        <v>0</v>
      </c>
      <c r="Q204" s="443"/>
      <c r="R204" s="286">
        <f>Q203*0.75</f>
        <v>0</v>
      </c>
      <c r="S204" s="443"/>
      <c r="T204" s="286">
        <f>S203*1</f>
        <v>0</v>
      </c>
      <c r="U204" s="460"/>
      <c r="V204" s="443"/>
      <c r="W204" s="286">
        <f>V203*0.25</f>
        <v>0</v>
      </c>
      <c r="X204" s="443"/>
      <c r="Y204" s="286">
        <f>X203*0.5</f>
        <v>0</v>
      </c>
      <c r="Z204" s="24"/>
      <c r="AA204" s="286">
        <f>Z203*0.75</f>
        <v>316.72499999999997</v>
      </c>
      <c r="AC204" s="286">
        <f t="shared" ref="AC204:AC235" si="186">AB203*1</f>
        <v>0</v>
      </c>
      <c r="AD204" s="460"/>
      <c r="AE204" s="24"/>
      <c r="AF204" s="286">
        <f>AE203*0.25</f>
        <v>0</v>
      </c>
      <c r="AG204" s="24"/>
      <c r="AH204" s="286">
        <f>AG203*0.5</f>
        <v>0</v>
      </c>
      <c r="AI204" s="24"/>
      <c r="AJ204" s="286">
        <f>AI203*0.75</f>
        <v>109.5</v>
      </c>
      <c r="AK204" s="24"/>
      <c r="AL204" s="286">
        <f t="shared" ref="AL204:AL235" si="187">AK203*1</f>
        <v>0</v>
      </c>
      <c r="AM204" s="460"/>
      <c r="AN204" s="443"/>
      <c r="AO204" s="286">
        <f>AN203*0.25</f>
        <v>49.6</v>
      </c>
      <c r="AP204" s="24"/>
      <c r="AQ204" s="286">
        <f>AP203*0.5</f>
        <v>0</v>
      </c>
      <c r="AR204" s="443"/>
      <c r="AS204" s="286">
        <f>AR203*0.75</f>
        <v>0</v>
      </c>
      <c r="AT204" s="443"/>
      <c r="AU204" s="286">
        <f>AT203*1</f>
        <v>361.69999999999959</v>
      </c>
      <c r="AV204" s="460"/>
      <c r="AW204" s="24"/>
      <c r="AX204" s="286">
        <f>AW203*0.25</f>
        <v>54.725000000000001</v>
      </c>
      <c r="AZ204" s="286">
        <f>AY203*0.5</f>
        <v>0</v>
      </c>
      <c r="BB204" s="286">
        <f>BA203*0.75</f>
        <v>0</v>
      </c>
      <c r="BC204" s="24"/>
      <c r="BD204" s="286">
        <f>BC203*1</f>
        <v>455.59999999999968</v>
      </c>
      <c r="BE204" s="460"/>
      <c r="BF204" s="443"/>
      <c r="BG204" s="286">
        <f>BF203*0.25</f>
        <v>116.45</v>
      </c>
      <c r="BH204" s="24"/>
      <c r="BI204" s="286">
        <f>BH203*0.5</f>
        <v>0</v>
      </c>
      <c r="BJ204" s="24"/>
      <c r="BK204" s="286">
        <f>BJ203*0.75</f>
        <v>0</v>
      </c>
      <c r="BL204" s="24"/>
      <c r="BM204" s="286">
        <f>BL203*1</f>
        <v>857.99999999999909</v>
      </c>
      <c r="BN204" s="460"/>
      <c r="BO204" s="443"/>
      <c r="BP204" s="286">
        <f>BO203*0.25</f>
        <v>103.325</v>
      </c>
      <c r="BQ204" s="443"/>
      <c r="BR204" s="286">
        <f>BQ203*0.5</f>
        <v>0</v>
      </c>
      <c r="BS204" s="443"/>
      <c r="BT204" s="286">
        <f>BS203*0.75</f>
        <v>0</v>
      </c>
      <c r="BU204" s="443"/>
      <c r="BV204" s="286">
        <f>BU203*1</f>
        <v>651.29999999999973</v>
      </c>
      <c r="BW204" s="460"/>
      <c r="BX204" s="443"/>
      <c r="BY204" s="286">
        <f>BX203*0.25</f>
        <v>13.000000000000227</v>
      </c>
      <c r="BZ204" s="443"/>
      <c r="CA204" s="286">
        <f>BZ203*0.5</f>
        <v>0</v>
      </c>
      <c r="CB204" s="443"/>
      <c r="CC204" s="286">
        <f>CB203*0.75</f>
        <v>0</v>
      </c>
      <c r="CD204" s="443"/>
      <c r="CE204" s="286">
        <f>CD203*1</f>
        <v>46.499999999999545</v>
      </c>
      <c r="CF204" s="460"/>
      <c r="CG204" s="443"/>
      <c r="CH204" s="286">
        <f>CG203*0.25</f>
        <v>118.925</v>
      </c>
      <c r="CI204" s="24"/>
      <c r="CJ204" s="286">
        <f>CI203*0.5</f>
        <v>0</v>
      </c>
      <c r="CK204" s="24"/>
      <c r="CL204" s="286">
        <f>CK203*0.75</f>
        <v>0</v>
      </c>
      <c r="CM204" s="24"/>
      <c r="CN204" s="286">
        <f>CM203*1</f>
        <v>246.89999999999873</v>
      </c>
      <c r="CO204" s="460"/>
      <c r="CP204" s="443"/>
      <c r="CQ204" s="286">
        <f>CP203*0.25</f>
        <v>37.799999999999997</v>
      </c>
      <c r="CR204" s="24"/>
      <c r="CS204" s="286">
        <f>CR203*0.5</f>
        <v>0</v>
      </c>
      <c r="CT204" s="24"/>
      <c r="CU204" s="286">
        <f>CT203*0.75</f>
        <v>0</v>
      </c>
      <c r="CV204" s="24"/>
      <c r="CW204" s="286">
        <f>CV203*1</f>
        <v>211.79999999999927</v>
      </c>
      <c r="CX204" s="460"/>
      <c r="CY204" s="443"/>
      <c r="CZ204" s="286">
        <f>CY203*0.25</f>
        <v>99</v>
      </c>
      <c r="DA204" s="24"/>
      <c r="DB204" s="286">
        <f>DA203*0.5</f>
        <v>0</v>
      </c>
      <c r="DC204" s="24"/>
      <c r="DD204" s="286">
        <f>DC203*0.75</f>
        <v>0</v>
      </c>
      <c r="DE204" s="24"/>
      <c r="DF204" s="286">
        <f>DE203*1</f>
        <v>391.19999999999936</v>
      </c>
      <c r="DG204" s="460"/>
      <c r="DH204" s="443"/>
      <c r="DI204" s="286">
        <f>DH203*0.25</f>
        <v>11.8</v>
      </c>
      <c r="DJ204" s="24"/>
      <c r="DK204" s="286">
        <f>DJ203*0.5</f>
        <v>0</v>
      </c>
      <c r="DL204" s="24"/>
      <c r="DM204" s="286">
        <f>DL203*0.75</f>
        <v>0</v>
      </c>
      <c r="DN204" s="24"/>
      <c r="DO204" s="286">
        <f>DN203*1</f>
        <v>120.99999999999909</v>
      </c>
      <c r="DP204" s="460"/>
      <c r="DQ204" s="443"/>
      <c r="DR204" s="286">
        <f>DQ203*0.25</f>
        <v>28.975000000000001</v>
      </c>
      <c r="DS204" s="24"/>
      <c r="DT204" s="286">
        <f>DS203*0.5</f>
        <v>0</v>
      </c>
      <c r="DU204" s="24"/>
      <c r="DV204" s="286">
        <f>DU203*0.75</f>
        <v>0</v>
      </c>
      <c r="DW204" s="24"/>
      <c r="DX204" s="286">
        <f>DW203*1</f>
        <v>293.19999999999982</v>
      </c>
      <c r="DY204" s="460"/>
      <c r="DZ204" s="443"/>
      <c r="EA204" s="286">
        <f>DZ203*0.25</f>
        <v>48.75</v>
      </c>
      <c r="EB204" s="24"/>
      <c r="EC204" s="286">
        <f>EB203*0.5</f>
        <v>0</v>
      </c>
      <c r="ED204" s="24"/>
      <c r="EE204" s="286">
        <f>ED203*0.75</f>
        <v>0</v>
      </c>
      <c r="EF204" s="24"/>
      <c r="EG204" s="286">
        <f>EF203*1</f>
        <v>891.69999999999982</v>
      </c>
      <c r="EH204" s="460"/>
      <c r="EI204" s="443"/>
      <c r="EJ204" s="286">
        <f>EI203*0.25</f>
        <v>67.275000000000006</v>
      </c>
      <c r="EK204" s="24"/>
      <c r="EL204" s="286">
        <f>EK203*0.5</f>
        <v>0</v>
      </c>
      <c r="EM204" s="24"/>
      <c r="EN204" s="286">
        <f>EM203*0.75</f>
        <v>0</v>
      </c>
      <c r="EO204" s="24"/>
      <c r="EP204" s="286">
        <f>EO203*1</f>
        <v>587.69999999999709</v>
      </c>
      <c r="EQ204" s="460"/>
      <c r="ER204" s="443"/>
      <c r="ES204" s="286">
        <f>ER203*0.25</f>
        <v>65.924999999999997</v>
      </c>
      <c r="ET204" s="24"/>
      <c r="EU204" s="286">
        <f>ET203*0.5</f>
        <v>0</v>
      </c>
      <c r="EV204" s="24"/>
      <c r="EW204" s="286">
        <f>EV203*0.75</f>
        <v>0</v>
      </c>
      <c r="EX204" s="24"/>
      <c r="EY204" s="286">
        <f>EX203*1</f>
        <v>378.5</v>
      </c>
      <c r="EZ204" s="460"/>
      <c r="FA204" s="443"/>
      <c r="FB204" s="286">
        <f>FA203*0.25</f>
        <v>48</v>
      </c>
      <c r="FC204" s="24"/>
      <c r="FD204" s="286">
        <f>FC203*0.5</f>
        <v>0</v>
      </c>
      <c r="FE204" s="24"/>
      <c r="FF204" s="286">
        <f>FE203*0.75</f>
        <v>0</v>
      </c>
      <c r="FG204" s="24"/>
      <c r="FH204" s="286">
        <f>FG203*1</f>
        <v>343.300000000002</v>
      </c>
      <c r="FI204" s="460"/>
      <c r="FJ204" s="443"/>
      <c r="FK204" s="286">
        <f>FJ203*0.25</f>
        <v>69.55</v>
      </c>
      <c r="FL204" s="24"/>
      <c r="FM204" s="286">
        <f>FL203*0.5</f>
        <v>0</v>
      </c>
      <c r="FN204" s="24"/>
      <c r="FO204" s="286">
        <f>FN203*0.75</f>
        <v>0</v>
      </c>
      <c r="FP204" s="24"/>
      <c r="FQ204" s="286">
        <f>FP203*1</f>
        <v>591.40000000000146</v>
      </c>
      <c r="FR204" s="460"/>
      <c r="FS204" s="443"/>
      <c r="FT204" s="286">
        <f>FS203*0.25</f>
        <v>163.27500000000001</v>
      </c>
      <c r="FU204" s="24"/>
      <c r="FV204" s="286">
        <f>FU203*0.5</f>
        <v>0</v>
      </c>
      <c r="FW204" s="24"/>
      <c r="FX204" s="286">
        <f>FW203*0.75</f>
        <v>0</v>
      </c>
      <c r="FY204" s="24"/>
      <c r="FZ204" s="286">
        <f>FY203*1</f>
        <v>514.15000000000146</v>
      </c>
      <c r="GA204" s="460"/>
      <c r="GB204" s="443"/>
      <c r="GC204" s="286">
        <f>GB203*0.25</f>
        <v>30.074999999999999</v>
      </c>
      <c r="GD204" s="24"/>
      <c r="GE204" s="286">
        <f>GD203*0.5</f>
        <v>0</v>
      </c>
      <c r="GF204" s="24"/>
      <c r="GG204" s="286">
        <f>GF203*0.75</f>
        <v>0</v>
      </c>
      <c r="GH204" s="24"/>
      <c r="GI204" s="286">
        <f>GH203*1</f>
        <v>159.30000000000291</v>
      </c>
      <c r="GJ204" s="460"/>
      <c r="GK204" s="443"/>
      <c r="GL204" s="286">
        <f>GK203*0.25</f>
        <v>640.22500000000002</v>
      </c>
      <c r="GM204" s="24"/>
      <c r="GN204" s="286">
        <f>GM203*0.5</f>
        <v>0</v>
      </c>
      <c r="GO204" s="24"/>
      <c r="GP204" s="286">
        <f>GO203*0.75</f>
        <v>0</v>
      </c>
      <c r="GQ204" s="24"/>
      <c r="GR204" s="286">
        <f>GQ203*1</f>
        <v>827.20000000000255</v>
      </c>
      <c r="GS204" s="460"/>
      <c r="GT204" s="443"/>
      <c r="GU204" s="286">
        <f>GT203*0.25</f>
        <v>181.67500000000001</v>
      </c>
      <c r="GV204" s="24"/>
      <c r="GW204" s="286">
        <f>GV203*0.5</f>
        <v>0</v>
      </c>
      <c r="GX204" s="24"/>
      <c r="GY204" s="286">
        <f>GX203*0.75</f>
        <v>0</v>
      </c>
      <c r="GZ204" s="24"/>
      <c r="HA204" s="286">
        <f>GZ203*1</f>
        <v>0</v>
      </c>
      <c r="HB204" s="460"/>
      <c r="HC204" s="443"/>
      <c r="HD204" s="286">
        <f>HC203*0.25</f>
        <v>72.525000000000006</v>
      </c>
      <c r="HE204" s="443"/>
      <c r="HF204" s="286">
        <f>HE203*0.5</f>
        <v>0</v>
      </c>
      <c r="HG204" s="443"/>
      <c r="HH204" s="286">
        <f>HG203*0.75</f>
        <v>0</v>
      </c>
      <c r="HI204" s="443"/>
      <c r="HJ204" s="286">
        <f>HI203*1</f>
        <v>585.90000000000146</v>
      </c>
      <c r="HK204" s="460"/>
      <c r="HL204" s="443"/>
      <c r="HM204" s="286">
        <f>HL203*0.25</f>
        <v>162.27500000000001</v>
      </c>
      <c r="HN204" s="443"/>
      <c r="HO204" s="286">
        <f>HN203*0.5</f>
        <v>0</v>
      </c>
      <c r="HP204" s="443"/>
      <c r="HQ204" s="286">
        <f>HP203*0.75</f>
        <v>0</v>
      </c>
      <c r="HR204" s="443"/>
      <c r="HS204" s="286">
        <f>HR203*1</f>
        <v>592.70000000000073</v>
      </c>
      <c r="HT204" s="460"/>
      <c r="HU204" s="443"/>
      <c r="HV204" s="286">
        <f>HU203*0.25</f>
        <v>787.85</v>
      </c>
      <c r="HW204" s="443"/>
      <c r="HX204" s="286">
        <f>HW203*0.5</f>
        <v>0</v>
      </c>
      <c r="HY204" s="443"/>
      <c r="HZ204" s="286">
        <f>HY203*0.75</f>
        <v>0</v>
      </c>
      <c r="IA204" s="443"/>
      <c r="IB204" s="286">
        <f>IA203*1</f>
        <v>3179.3000000000575</v>
      </c>
      <c r="IC204" s="460"/>
      <c r="ID204" s="443"/>
      <c r="IE204" s="286">
        <f>ID203*0.25</f>
        <v>106.375</v>
      </c>
      <c r="IF204" s="443"/>
      <c r="IG204" s="286">
        <f>IF203*0.5</f>
        <v>0</v>
      </c>
      <c r="IH204" s="443"/>
      <c r="II204" s="286">
        <f>IH203*0.75</f>
        <v>0</v>
      </c>
      <c r="IJ204" s="443"/>
      <c r="IK204" s="286">
        <f>IJ203*1</f>
        <v>0</v>
      </c>
      <c r="IL204" s="460"/>
      <c r="IM204" s="443"/>
      <c r="IN204" s="286">
        <f>IM203*0.25</f>
        <v>8.0250000000000004</v>
      </c>
      <c r="IO204" s="443"/>
      <c r="IP204" s="286">
        <f>IO203*0.5</f>
        <v>0</v>
      </c>
      <c r="IQ204" s="443"/>
      <c r="IR204" s="286">
        <f>IQ203*0.75</f>
        <v>0</v>
      </c>
      <c r="IS204" s="443"/>
      <c r="IT204" s="286">
        <f>IS203*1</f>
        <v>41.999999999998181</v>
      </c>
      <c r="IU204" s="460"/>
      <c r="IV204" s="443"/>
      <c r="IW204" s="286">
        <f>IV203*0.25</f>
        <v>144.125</v>
      </c>
      <c r="IX204" s="443"/>
      <c r="IY204" s="286">
        <f>IX203*0.5</f>
        <v>0</v>
      </c>
      <c r="IZ204" s="443"/>
      <c r="JA204" s="286">
        <f>IZ203*0.75</f>
        <v>0</v>
      </c>
      <c r="JB204" s="443"/>
      <c r="JC204" s="286">
        <f>JB203*1</f>
        <v>175.39999999999964</v>
      </c>
      <c r="JD204" s="460"/>
      <c r="JE204" s="443"/>
      <c r="JF204" s="286">
        <f>JE203*0.25</f>
        <v>58.7</v>
      </c>
      <c r="JG204" s="443"/>
      <c r="JH204" s="286">
        <f>JG203*0.5</f>
        <v>0</v>
      </c>
      <c r="JI204" s="443"/>
      <c r="JJ204" s="286">
        <f>JI203*0.75</f>
        <v>0</v>
      </c>
      <c r="JK204" s="443"/>
      <c r="JL204" s="286">
        <f>JK203*1</f>
        <v>317.29999999999927</v>
      </c>
      <c r="JM204" s="460"/>
      <c r="JN204" s="443"/>
      <c r="JO204" s="286">
        <f>JN203*0.25</f>
        <v>70.05</v>
      </c>
      <c r="JP204" s="443"/>
      <c r="JQ204" s="286">
        <f>JP203*0.5</f>
        <v>0</v>
      </c>
      <c r="JR204" s="443"/>
      <c r="JS204" s="286">
        <f>JR203*0.75</f>
        <v>0</v>
      </c>
      <c r="JT204" s="443"/>
      <c r="JU204" s="286">
        <f>JT203*1</f>
        <v>0</v>
      </c>
      <c r="JV204" s="460"/>
      <c r="JW204" s="443"/>
      <c r="JX204" s="286">
        <f>JW203*0.25</f>
        <v>818.6</v>
      </c>
      <c r="JY204" s="443"/>
      <c r="JZ204" s="286">
        <f>JY203*0.5</f>
        <v>0</v>
      </c>
      <c r="KA204" s="443"/>
      <c r="KB204" s="286">
        <f>KA203*0.75</f>
        <v>0</v>
      </c>
      <c r="KC204" s="443"/>
      <c r="KD204" s="286">
        <f t="shared" ref="KD204" si="188">KC203*1</f>
        <v>1946.9999999999272</v>
      </c>
      <c r="KE204" s="460"/>
      <c r="KF204" s="443"/>
      <c r="KG204" s="286">
        <f>KF203*0.25</f>
        <v>55.125</v>
      </c>
      <c r="KH204" s="443"/>
      <c r="KI204" s="286">
        <f>KH203*0.5</f>
        <v>0</v>
      </c>
      <c r="KJ204" s="443"/>
      <c r="KK204" s="286">
        <f>KJ203*0.75</f>
        <v>0</v>
      </c>
      <c r="KL204" s="443"/>
      <c r="KM204" s="286">
        <f>KL203*1</f>
        <v>312.99999999999818</v>
      </c>
      <c r="KN204" s="460"/>
      <c r="KO204" s="443"/>
      <c r="KP204" s="286">
        <f>KO203*0.25</f>
        <v>7.35</v>
      </c>
      <c r="KQ204" s="443"/>
      <c r="KR204" s="286">
        <f>KQ203*0.5</f>
        <v>0</v>
      </c>
      <c r="KS204" s="443"/>
      <c r="KT204" s="286">
        <f>KS203*0.75</f>
        <v>0</v>
      </c>
      <c r="KU204" s="443"/>
      <c r="KV204" s="286">
        <f>KU203*1</f>
        <v>0</v>
      </c>
      <c r="KW204" s="460"/>
      <c r="KX204" s="443"/>
      <c r="KY204" s="286">
        <f>KX203*0.25</f>
        <v>27.45</v>
      </c>
      <c r="KZ204" s="443"/>
      <c r="LA204" s="286">
        <f>KZ203*0.5</f>
        <v>0</v>
      </c>
      <c r="LB204" s="443"/>
      <c r="LC204" s="286">
        <f>LB203*0.75</f>
        <v>0</v>
      </c>
      <c r="LD204" s="443"/>
      <c r="LE204" s="286">
        <f>LD203*1</f>
        <v>0</v>
      </c>
      <c r="LF204" s="460"/>
      <c r="LG204" s="443"/>
      <c r="LH204" s="286">
        <f>LG203*0.25</f>
        <v>1.925</v>
      </c>
      <c r="LI204" s="443"/>
      <c r="LJ204" s="286">
        <f>LI203*0.5</f>
        <v>0</v>
      </c>
      <c r="LK204" s="443"/>
      <c r="LL204" s="286">
        <f>LK203*0.75</f>
        <v>0</v>
      </c>
      <c r="LM204" s="443"/>
      <c r="LN204" s="286">
        <f>LM203*1</f>
        <v>0</v>
      </c>
      <c r="LO204" s="460"/>
      <c r="LP204" s="443"/>
      <c r="LQ204" s="286">
        <f>LP203*0.25</f>
        <v>110.25</v>
      </c>
      <c r="LR204" s="443"/>
      <c r="LS204" s="286">
        <f>LR203*0.5</f>
        <v>0</v>
      </c>
      <c r="LT204" s="443"/>
      <c r="LU204" s="286">
        <f>LT203*0.75</f>
        <v>0</v>
      </c>
      <c r="LV204" s="443"/>
      <c r="LW204" s="286">
        <f>LV203*1</f>
        <v>358.89999999999782</v>
      </c>
      <c r="LX204" s="460"/>
      <c r="LY204" s="443"/>
      <c r="LZ204" s="286">
        <f>LY203*0.25</f>
        <v>64.275000000000006</v>
      </c>
      <c r="MA204" s="443"/>
      <c r="MB204" s="286">
        <f>MA203*0.5</f>
        <v>0</v>
      </c>
      <c r="MC204" s="443"/>
      <c r="MD204" s="286">
        <f>MC203*0.75</f>
        <v>0</v>
      </c>
      <c r="ME204" s="443"/>
      <c r="MF204" s="286">
        <f>ME203*1</f>
        <v>0</v>
      </c>
      <c r="MG204" s="460"/>
      <c r="MH204" s="443"/>
      <c r="MI204" s="286">
        <f>MH203*0.25</f>
        <v>248.02500000000001</v>
      </c>
      <c r="MJ204" s="443"/>
      <c r="MK204" s="286">
        <f>MJ203*0.5</f>
        <v>0</v>
      </c>
      <c r="ML204" s="443"/>
      <c r="MM204" s="286">
        <f>ML203*0.75</f>
        <v>0</v>
      </c>
      <c r="MN204" s="443"/>
      <c r="MO204" s="286">
        <f>MN203*1</f>
        <v>567.39999999999418</v>
      </c>
      <c r="MP204" s="460"/>
      <c r="MQ204" s="443"/>
      <c r="MR204" s="286">
        <f>MQ203*0.25</f>
        <v>99.625</v>
      </c>
      <c r="MS204" s="443"/>
      <c r="MT204" s="286">
        <f>MS203*0.5</f>
        <v>0</v>
      </c>
      <c r="MU204" s="443"/>
      <c r="MV204" s="286">
        <f>MU203*0.75</f>
        <v>0</v>
      </c>
      <c r="MW204" s="443"/>
      <c r="MX204" s="286">
        <f>MW203*1</f>
        <v>233.99999999999272</v>
      </c>
      <c r="MY204" s="460"/>
      <c r="MZ204" s="443"/>
      <c r="NA204" s="286">
        <f>MZ203*0.25</f>
        <v>0</v>
      </c>
      <c r="NB204" s="443"/>
      <c r="NC204" s="286">
        <f>NB203*0.5</f>
        <v>0</v>
      </c>
      <c r="ND204" s="443"/>
      <c r="NE204" s="286">
        <f>ND203*0.75</f>
        <v>0</v>
      </c>
      <c r="NF204" s="443"/>
      <c r="NG204" s="286">
        <f>NF203*1</f>
        <v>1092.3000000000047</v>
      </c>
      <c r="NH204" s="460"/>
    </row>
    <row r="205" spans="1:372" ht="15.75">
      <c r="A205" s="538"/>
      <c r="B205" s="256"/>
      <c r="C205" s="255"/>
      <c r="D205" s="305"/>
      <c r="E205" s="355"/>
      <c r="F205" s="178"/>
      <c r="G205" s="463"/>
      <c r="H205" s="305"/>
      <c r="I205" s="305"/>
      <c r="J205" s="305"/>
      <c r="K205" s="305"/>
      <c r="L205" s="255"/>
      <c r="M205" s="305"/>
      <c r="N205" s="355"/>
      <c r="O205" s="305"/>
      <c r="P205" s="463"/>
      <c r="Q205" s="305"/>
      <c r="R205" s="305"/>
      <c r="S205" s="305"/>
      <c r="T205" s="305"/>
      <c r="U205" s="255"/>
      <c r="V205" s="178"/>
      <c r="W205" s="355"/>
      <c r="X205" s="178"/>
      <c r="Y205" s="463"/>
      <c r="Z205" s="178"/>
      <c r="AA205" s="305"/>
      <c r="AB205" s="443"/>
      <c r="AC205" s="48"/>
      <c r="AD205" s="255"/>
      <c r="AE205" s="178"/>
      <c r="AF205" s="355"/>
      <c r="AG205" s="178"/>
      <c r="AH205" s="305"/>
      <c r="AI205" s="178"/>
      <c r="AJ205" s="305"/>
      <c r="AL205" s="48"/>
      <c r="AM205" s="255"/>
      <c r="AN205" s="305"/>
      <c r="AO205" s="355"/>
      <c r="AP205" s="178"/>
      <c r="AQ205" s="305"/>
      <c r="AR205" s="178"/>
      <c r="AS205" s="305"/>
      <c r="AT205" s="178"/>
      <c r="AU205" s="48"/>
      <c r="AV205" s="255"/>
      <c r="AW205" s="178"/>
      <c r="AX205" s="355"/>
      <c r="AY205" s="178"/>
      <c r="AZ205" s="305"/>
      <c r="BA205" s="178"/>
      <c r="BB205" s="305"/>
      <c r="BC205" s="178"/>
      <c r="BD205" s="48"/>
      <c r="BE205" s="255"/>
      <c r="BF205" s="305"/>
      <c r="BG205" s="355"/>
      <c r="BH205" s="178"/>
      <c r="BI205" s="305"/>
      <c r="BJ205" s="178"/>
      <c r="BK205" s="305"/>
      <c r="BL205" s="178"/>
      <c r="BM205" s="48"/>
      <c r="BN205" s="255"/>
      <c r="BO205" s="305"/>
      <c r="BP205" s="355"/>
      <c r="BQ205" s="305"/>
      <c r="BR205" s="305"/>
      <c r="BS205" s="305"/>
      <c r="BT205" s="305"/>
      <c r="BU205" s="305"/>
      <c r="BV205" s="48"/>
      <c r="BW205" s="255"/>
      <c r="BX205" s="305"/>
      <c r="BY205" s="355"/>
      <c r="BZ205" s="305"/>
      <c r="CA205" s="305"/>
      <c r="CB205" s="305"/>
      <c r="CC205" s="305"/>
      <c r="CD205" s="305"/>
      <c r="CE205" s="48"/>
      <c r="CF205" s="255"/>
      <c r="CG205" s="305"/>
      <c r="CH205" s="355"/>
      <c r="CI205" s="178"/>
      <c r="CJ205" s="305"/>
      <c r="CK205" s="178"/>
      <c r="CL205" s="305"/>
      <c r="CM205" s="178"/>
      <c r="CN205" s="48"/>
      <c r="CO205" s="255"/>
      <c r="CP205" s="305"/>
      <c r="CQ205" s="355"/>
      <c r="CR205" s="178"/>
      <c r="CS205" s="305"/>
      <c r="CT205" s="178"/>
      <c r="CU205" s="305"/>
      <c r="CV205" s="178"/>
      <c r="CW205" s="48"/>
      <c r="CX205" s="255"/>
      <c r="CY205" s="305"/>
      <c r="CZ205" s="355"/>
      <c r="DA205" s="178"/>
      <c r="DB205" s="305"/>
      <c r="DC205" s="178"/>
      <c r="DD205" s="305"/>
      <c r="DE205" s="178"/>
      <c r="DF205" s="48"/>
      <c r="DG205" s="255"/>
      <c r="DH205" s="305"/>
      <c r="DI205" s="355"/>
      <c r="DJ205" s="178"/>
      <c r="DK205" s="305"/>
      <c r="DL205" s="178"/>
      <c r="DM205" s="305"/>
      <c r="DN205" s="178"/>
      <c r="DO205" s="48"/>
      <c r="DP205" s="255"/>
      <c r="DQ205" s="305"/>
      <c r="DR205" s="355"/>
      <c r="DS205" s="178"/>
      <c r="DT205" s="305"/>
      <c r="DU205" s="178"/>
      <c r="DV205" s="305"/>
      <c r="DW205" s="178"/>
      <c r="DX205" s="48"/>
      <c r="DY205" s="255"/>
      <c r="DZ205" s="305"/>
      <c r="EA205" s="355"/>
      <c r="EB205" s="178"/>
      <c r="EC205" s="305"/>
      <c r="ED205" s="178"/>
      <c r="EE205" s="305"/>
      <c r="EF205" s="178"/>
      <c r="EG205" s="48"/>
      <c r="EH205" s="255"/>
      <c r="EI205" s="305"/>
      <c r="EJ205" s="355"/>
      <c r="EK205" s="178"/>
      <c r="EL205" s="305"/>
      <c r="EM205" s="178"/>
      <c r="EN205" s="305"/>
      <c r="EO205" s="178"/>
      <c r="EP205" s="48"/>
      <c r="EQ205" s="255"/>
      <c r="ER205" s="305"/>
      <c r="ES205" s="355"/>
      <c r="ET205" s="178"/>
      <c r="EU205" s="305"/>
      <c r="EV205" s="178"/>
      <c r="EW205" s="305"/>
      <c r="EX205" s="178"/>
      <c r="EY205" s="48"/>
      <c r="EZ205" s="255"/>
      <c r="FA205" s="305"/>
      <c r="FB205" s="355"/>
      <c r="FC205" s="178"/>
      <c r="FD205" s="305"/>
      <c r="FE205" s="178"/>
      <c r="FF205" s="305"/>
      <c r="FG205" s="178"/>
      <c r="FH205" s="48"/>
      <c r="FI205" s="255"/>
      <c r="FJ205" s="305"/>
      <c r="FK205" s="355"/>
      <c r="FL205" s="178"/>
      <c r="FM205" s="305"/>
      <c r="FN205" s="178"/>
      <c r="FO205" s="305"/>
      <c r="FP205" s="178"/>
      <c r="FQ205" s="48"/>
      <c r="FR205" s="255"/>
      <c r="FS205" s="305"/>
      <c r="FT205" s="355"/>
      <c r="FU205" s="178"/>
      <c r="FV205" s="305"/>
      <c r="FW205" s="178"/>
      <c r="FX205" s="305"/>
      <c r="FY205" s="178"/>
      <c r="FZ205" s="48"/>
      <c r="GA205" s="255"/>
      <c r="GB205" s="305"/>
      <c r="GC205" s="355"/>
      <c r="GD205" s="178"/>
      <c r="GE205" s="305"/>
      <c r="GF205" s="178"/>
      <c r="GG205" s="305"/>
      <c r="GH205" s="178"/>
      <c r="GI205" s="48"/>
      <c r="GJ205" s="255"/>
      <c r="GK205" s="305"/>
      <c r="GL205" s="355"/>
      <c r="GM205" s="178"/>
      <c r="GN205" s="305"/>
      <c r="GO205" s="178"/>
      <c r="GP205" s="305"/>
      <c r="GQ205" s="178"/>
      <c r="GR205" s="48"/>
      <c r="GS205" s="255"/>
      <c r="GT205" s="305"/>
      <c r="GU205" s="355"/>
      <c r="GV205" s="178"/>
      <c r="GW205" s="305"/>
      <c r="GX205" s="178"/>
      <c r="GY205" s="305"/>
      <c r="GZ205" s="178"/>
      <c r="HA205" s="305"/>
      <c r="HB205" s="255"/>
      <c r="HC205" s="305"/>
      <c r="HD205" s="355"/>
      <c r="HE205" s="305"/>
      <c r="HF205" s="305"/>
      <c r="HG205" s="305"/>
      <c r="HH205" s="305"/>
      <c r="HI205" s="305"/>
      <c r="HJ205" s="48"/>
      <c r="HK205" s="255"/>
      <c r="HL205" s="305"/>
      <c r="HM205" s="355"/>
      <c r="HN205" s="305"/>
      <c r="HO205" s="305"/>
      <c r="HP205" s="305"/>
      <c r="HQ205" s="305"/>
      <c r="HR205" s="305"/>
      <c r="HS205" s="48"/>
      <c r="HT205" s="255"/>
      <c r="HU205" s="305"/>
      <c r="HV205" s="355"/>
      <c r="HW205" s="305"/>
      <c r="HX205" s="305"/>
      <c r="HY205" s="305"/>
      <c r="HZ205" s="305"/>
      <c r="IA205" s="305"/>
      <c r="IB205" s="48"/>
      <c r="IC205" s="255"/>
      <c r="ID205" s="305"/>
      <c r="IE205" s="355"/>
      <c r="IF205" s="305"/>
      <c r="IG205" s="305"/>
      <c r="IH205" s="305"/>
      <c r="II205" s="305"/>
      <c r="IJ205" s="305"/>
      <c r="IK205" s="305"/>
      <c r="IL205" s="255"/>
      <c r="IM205" s="305"/>
      <c r="IN205" s="355"/>
      <c r="IO205" s="305"/>
      <c r="IP205" s="305"/>
      <c r="IQ205" s="305"/>
      <c r="IR205" s="305"/>
      <c r="IS205" s="305"/>
      <c r="IT205" s="48"/>
      <c r="IU205" s="255"/>
      <c r="IV205" s="305"/>
      <c r="IW205" s="355"/>
      <c r="IX205" s="305"/>
      <c r="IY205" s="305"/>
      <c r="IZ205" s="305"/>
      <c r="JA205" s="305"/>
      <c r="JB205" s="305"/>
      <c r="JC205" s="48"/>
      <c r="JD205" s="255"/>
      <c r="JE205" s="305"/>
      <c r="JF205" s="355"/>
      <c r="JG205" s="305"/>
      <c r="JH205" s="305"/>
      <c r="JI205" s="305"/>
      <c r="JJ205" s="305"/>
      <c r="JK205" s="305"/>
      <c r="JL205" s="48"/>
      <c r="JM205" s="255"/>
      <c r="JN205" s="305"/>
      <c r="JO205" s="355"/>
      <c r="JP205" s="305"/>
      <c r="JQ205" s="305"/>
      <c r="JR205" s="305"/>
      <c r="JS205" s="305"/>
      <c r="JT205" s="305"/>
      <c r="JU205" s="305"/>
      <c r="JV205" s="255"/>
      <c r="JW205" s="305"/>
      <c r="JX205" s="355"/>
      <c r="JY205" s="305"/>
      <c r="JZ205" s="305"/>
      <c r="KA205" s="305"/>
      <c r="KB205" s="305"/>
      <c r="KC205" s="305"/>
      <c r="KD205" s="48"/>
      <c r="KE205" s="255"/>
      <c r="KF205" s="305"/>
      <c r="KG205" s="355"/>
      <c r="KH205" s="305"/>
      <c r="KI205" s="305"/>
      <c r="KJ205" s="305"/>
      <c r="KK205" s="305"/>
      <c r="KL205" s="305"/>
      <c r="KM205" s="48"/>
      <c r="KN205" s="255"/>
      <c r="KO205" s="305"/>
      <c r="KP205" s="355"/>
      <c r="KQ205" s="305"/>
      <c r="KR205" s="305"/>
      <c r="KS205" s="305"/>
      <c r="KT205" s="305"/>
      <c r="KU205" s="305"/>
      <c r="KV205" s="305"/>
      <c r="KW205" s="255"/>
      <c r="KX205" s="305"/>
      <c r="KY205" s="355"/>
      <c r="KZ205" s="305"/>
      <c r="LA205" s="305"/>
      <c r="LB205" s="305"/>
      <c r="LC205" s="305"/>
      <c r="LD205" s="305"/>
      <c r="LE205" s="305"/>
      <c r="LF205" s="255"/>
      <c r="LG205" s="305"/>
      <c r="LH205" s="355"/>
      <c r="LI205" s="305"/>
      <c r="LJ205" s="305"/>
      <c r="LK205" s="305"/>
      <c r="LL205" s="305"/>
      <c r="LM205" s="305"/>
      <c r="LN205" s="48"/>
      <c r="LO205" s="255"/>
      <c r="LP205" s="305"/>
      <c r="LQ205" s="355"/>
      <c r="LR205" s="305"/>
      <c r="LS205" s="305"/>
      <c r="LT205" s="305"/>
      <c r="LU205" s="305"/>
      <c r="LV205" s="305"/>
      <c r="LW205" s="48"/>
      <c r="LX205" s="255"/>
      <c r="LY205" s="305"/>
      <c r="LZ205" s="355"/>
      <c r="MA205" s="305"/>
      <c r="MB205" s="305"/>
      <c r="MC205" s="305"/>
      <c r="MD205" s="305"/>
      <c r="ME205" s="305"/>
      <c r="MF205" s="305"/>
      <c r="MG205" s="255"/>
      <c r="MH205" s="305"/>
      <c r="MI205" s="355"/>
      <c r="MJ205" s="305"/>
      <c r="MK205" s="305"/>
      <c r="ML205" s="305"/>
      <c r="MM205" s="305"/>
      <c r="MN205" s="305"/>
      <c r="MO205" s="48"/>
      <c r="MP205" s="255"/>
      <c r="MQ205" s="305"/>
      <c r="MR205" s="355"/>
      <c r="MS205" s="305"/>
      <c r="MT205" s="305"/>
      <c r="MU205" s="305"/>
      <c r="MV205" s="305"/>
      <c r="MW205" s="305"/>
      <c r="MX205" s="48"/>
      <c r="MY205" s="255"/>
      <c r="MZ205" s="305"/>
      <c r="NA205" s="355"/>
      <c r="NB205" s="305"/>
      <c r="NC205" s="305"/>
      <c r="ND205" s="305"/>
      <c r="NE205" s="305"/>
      <c r="NF205" s="305"/>
      <c r="NG205" s="48"/>
      <c r="NH205" s="255"/>
    </row>
    <row r="206" spans="1:372" ht="18">
      <c r="A206" s="305" t="s">
        <v>142</v>
      </c>
      <c r="B206" s="59"/>
      <c r="C206" s="460"/>
      <c r="D206" s="443">
        <v>375.3</v>
      </c>
      <c r="E206" s="444" t="s">
        <v>187</v>
      </c>
      <c r="F206" s="661">
        <v>330.8</v>
      </c>
      <c r="G206" s="444" t="s">
        <v>183</v>
      </c>
      <c r="H206" s="662"/>
      <c r="I206" s="444" t="s">
        <v>184</v>
      </c>
      <c r="J206" s="662"/>
      <c r="K206" s="444" t="s">
        <v>185</v>
      </c>
      <c r="L206" s="460"/>
      <c r="M206" s="443">
        <v>289.5</v>
      </c>
      <c r="N206" s="444" t="s">
        <v>187</v>
      </c>
      <c r="O206" s="24">
        <v>156.40000000000003</v>
      </c>
      <c r="P206" s="444" t="s">
        <v>183</v>
      </c>
      <c r="Q206" s="24"/>
      <c r="R206" s="444" t="s">
        <v>184</v>
      </c>
      <c r="S206" s="24"/>
      <c r="T206" s="444" t="s">
        <v>185</v>
      </c>
      <c r="U206" s="460"/>
      <c r="V206" s="24">
        <v>987.90000000000009</v>
      </c>
      <c r="W206" s="444" t="s">
        <v>187</v>
      </c>
      <c r="X206" s="24">
        <v>234.20000000000005</v>
      </c>
      <c r="Y206" s="444" t="s">
        <v>183</v>
      </c>
      <c r="Z206" s="24">
        <v>742.5</v>
      </c>
      <c r="AA206" s="444" t="s">
        <v>184</v>
      </c>
      <c r="AB206" s="722">
        <v>530.89999999999964</v>
      </c>
      <c r="AC206" s="444" t="s">
        <v>185</v>
      </c>
      <c r="AD206" s="460"/>
      <c r="AE206" s="24">
        <v>158.30000000000018</v>
      </c>
      <c r="AF206" s="444" t="s">
        <v>187</v>
      </c>
      <c r="AG206" s="24">
        <v>247.99999999999977</v>
      </c>
      <c r="AH206" s="444" t="s">
        <v>183</v>
      </c>
      <c r="AI206" s="24">
        <v>251.29999999999973</v>
      </c>
      <c r="AJ206" s="444" t="s">
        <v>184</v>
      </c>
      <c r="AK206" s="722">
        <v>178.89999999999941</v>
      </c>
      <c r="AL206" s="444" t="s">
        <v>185</v>
      </c>
      <c r="AM206" s="460"/>
      <c r="AN206" s="443">
        <v>486.8</v>
      </c>
      <c r="AO206" s="444" t="s">
        <v>187</v>
      </c>
      <c r="AP206" s="24">
        <v>203.90000000000009</v>
      </c>
      <c r="AQ206" s="444" t="s">
        <v>183</v>
      </c>
      <c r="AR206" s="24">
        <v>191.59999999999991</v>
      </c>
      <c r="AS206" s="444" t="s">
        <v>184</v>
      </c>
      <c r="AT206" s="444">
        <v>710.79999999999927</v>
      </c>
      <c r="AU206" s="444" t="s">
        <v>185</v>
      </c>
      <c r="AV206" s="460"/>
      <c r="AW206" s="24">
        <v>379.1</v>
      </c>
      <c r="AX206" s="444" t="s">
        <v>187</v>
      </c>
      <c r="AY206" s="24">
        <v>643.00000000000045</v>
      </c>
      <c r="AZ206" s="444" t="s">
        <v>183</v>
      </c>
      <c r="BA206" s="24">
        <v>501.50000000000023</v>
      </c>
      <c r="BB206" s="444" t="s">
        <v>184</v>
      </c>
      <c r="BC206" s="24">
        <v>748.29999999999882</v>
      </c>
      <c r="BD206" s="444" t="s">
        <v>185</v>
      </c>
      <c r="BE206" s="460"/>
      <c r="BF206" s="443">
        <v>627.70000000000005</v>
      </c>
      <c r="BG206" s="444" t="s">
        <v>187</v>
      </c>
      <c r="BH206" s="24">
        <v>636.70000000000073</v>
      </c>
      <c r="BI206" s="444" t="s">
        <v>183</v>
      </c>
      <c r="BJ206" s="24">
        <v>835.19999999999709</v>
      </c>
      <c r="BK206" s="444" t="s">
        <v>184</v>
      </c>
      <c r="BL206" s="24">
        <v>1014.7999999999988</v>
      </c>
      <c r="BM206" s="444" t="s">
        <v>185</v>
      </c>
      <c r="BN206" s="460"/>
      <c r="BO206" s="443">
        <v>327</v>
      </c>
      <c r="BP206" s="444" t="s">
        <v>187</v>
      </c>
      <c r="BQ206" s="24">
        <v>505.74999999999909</v>
      </c>
      <c r="BR206" s="444" t="s">
        <v>183</v>
      </c>
      <c r="BS206" s="24">
        <v>613.80000000000018</v>
      </c>
      <c r="BT206" s="444" t="s">
        <v>184</v>
      </c>
      <c r="BU206" s="24">
        <v>464.29999999999927</v>
      </c>
      <c r="BV206" s="444" t="s">
        <v>185</v>
      </c>
      <c r="BW206" s="460"/>
      <c r="BX206" s="443">
        <v>28.000000000000909</v>
      </c>
      <c r="BY206" s="444" t="s">
        <v>187</v>
      </c>
      <c r="BZ206" s="443">
        <v>644.30000000000109</v>
      </c>
      <c r="CA206" s="444" t="s">
        <v>183</v>
      </c>
      <c r="CB206" s="663">
        <v>170.19999999999891</v>
      </c>
      <c r="CC206" s="444" t="s">
        <v>184</v>
      </c>
      <c r="CD206" s="24">
        <v>403.40000000000055</v>
      </c>
      <c r="CE206" s="444" t="s">
        <v>185</v>
      </c>
      <c r="CF206" s="460"/>
      <c r="CG206" s="443">
        <v>609.4</v>
      </c>
      <c r="CH206" s="444" t="s">
        <v>187</v>
      </c>
      <c r="CI206" s="24">
        <v>853.70000000000164</v>
      </c>
      <c r="CJ206" s="444" t="s">
        <v>183</v>
      </c>
      <c r="CK206" s="24"/>
      <c r="CL206" s="444" t="s">
        <v>184</v>
      </c>
      <c r="CM206" s="24">
        <v>519.09999999999854</v>
      </c>
      <c r="CN206" s="444" t="s">
        <v>185</v>
      </c>
      <c r="CO206" s="460"/>
      <c r="CP206" s="443">
        <v>368</v>
      </c>
      <c r="CQ206" s="444" t="s">
        <v>187</v>
      </c>
      <c r="CR206" s="24">
        <v>335.40000000000055</v>
      </c>
      <c r="CS206" s="444" t="s">
        <v>183</v>
      </c>
      <c r="CT206" s="24"/>
      <c r="CU206" s="444" t="s">
        <v>184</v>
      </c>
      <c r="CV206" s="24">
        <v>370.10000000000036</v>
      </c>
      <c r="CW206" s="444" t="s">
        <v>185</v>
      </c>
      <c r="CX206" s="460"/>
      <c r="CY206" s="443">
        <v>449.2</v>
      </c>
      <c r="CZ206" s="444" t="s">
        <v>187</v>
      </c>
      <c r="DA206" s="24">
        <v>147.25</v>
      </c>
      <c r="DB206" s="444" t="s">
        <v>183</v>
      </c>
      <c r="DC206" s="24">
        <v>92.299999999999272</v>
      </c>
      <c r="DD206" s="444" t="s">
        <v>184</v>
      </c>
      <c r="DE206" s="24">
        <v>347.39999999999964</v>
      </c>
      <c r="DF206" s="444" t="s">
        <v>185</v>
      </c>
      <c r="DG206" s="460"/>
      <c r="DH206" s="443">
        <v>254.4</v>
      </c>
      <c r="DI206" s="444" t="s">
        <v>187</v>
      </c>
      <c r="DJ206" s="24">
        <v>136</v>
      </c>
      <c r="DK206" s="444" t="s">
        <v>183</v>
      </c>
      <c r="DL206" s="24"/>
      <c r="DM206" s="444" t="s">
        <v>184</v>
      </c>
      <c r="DN206" s="24">
        <v>133.89999999999964</v>
      </c>
      <c r="DO206" s="444" t="s">
        <v>185</v>
      </c>
      <c r="DP206" s="460"/>
      <c r="DQ206" s="443">
        <v>436.7</v>
      </c>
      <c r="DR206" s="444" t="s">
        <v>187</v>
      </c>
      <c r="DS206" s="663">
        <v>302.19999999999982</v>
      </c>
      <c r="DT206" s="444" t="s">
        <v>183</v>
      </c>
      <c r="DU206" s="24">
        <v>250.10000000000036</v>
      </c>
      <c r="DV206" s="444" t="s">
        <v>184</v>
      </c>
      <c r="DW206" s="24">
        <v>379.19999999999982</v>
      </c>
      <c r="DX206" s="444" t="s">
        <v>185</v>
      </c>
      <c r="DY206" s="460"/>
      <c r="DZ206" s="443">
        <v>378.6</v>
      </c>
      <c r="EA206" s="444" t="s">
        <v>187</v>
      </c>
      <c r="EB206" s="24">
        <v>483.19999999999982</v>
      </c>
      <c r="EC206" s="444" t="s">
        <v>183</v>
      </c>
      <c r="ED206" s="24"/>
      <c r="EE206" s="444" t="s">
        <v>184</v>
      </c>
      <c r="EF206" s="24">
        <v>774.59999999999945</v>
      </c>
      <c r="EG206" s="444" t="s">
        <v>185</v>
      </c>
      <c r="EH206" s="460"/>
      <c r="EI206" s="443">
        <v>531.1</v>
      </c>
      <c r="EJ206" s="444" t="s">
        <v>187</v>
      </c>
      <c r="EK206" s="663">
        <v>102.69999999999982</v>
      </c>
      <c r="EL206" s="444" t="s">
        <v>183</v>
      </c>
      <c r="EM206" s="663"/>
      <c r="EN206" s="444" t="s">
        <v>184</v>
      </c>
      <c r="EO206" s="24">
        <v>339.69999999999709</v>
      </c>
      <c r="EP206" s="444" t="s">
        <v>185</v>
      </c>
      <c r="EQ206" s="460"/>
      <c r="ER206" s="443">
        <v>461.1</v>
      </c>
      <c r="ES206" s="444" t="s">
        <v>187</v>
      </c>
      <c r="ET206" s="24">
        <v>168.59999999999854</v>
      </c>
      <c r="EU206" s="444" t="s">
        <v>183</v>
      </c>
      <c r="EV206" s="24"/>
      <c r="EW206" s="444" t="s">
        <v>184</v>
      </c>
      <c r="EX206" s="24">
        <v>512.30000000000109</v>
      </c>
      <c r="EY206" s="444" t="s">
        <v>185</v>
      </c>
      <c r="EZ206" s="460"/>
      <c r="FA206" s="443">
        <v>280.8</v>
      </c>
      <c r="FB206" s="444" t="s">
        <v>187</v>
      </c>
      <c r="FC206" s="663">
        <v>206.99999999999818</v>
      </c>
      <c r="FD206" s="444" t="s">
        <v>183</v>
      </c>
      <c r="FE206" s="663">
        <v>2.5999999999985448</v>
      </c>
      <c r="FF206" s="444" t="s">
        <v>184</v>
      </c>
      <c r="FG206" s="24">
        <v>472.79999999999745</v>
      </c>
      <c r="FH206" s="444" t="s">
        <v>185</v>
      </c>
      <c r="FI206" s="460"/>
      <c r="FJ206" s="443">
        <v>476.1</v>
      </c>
      <c r="FK206" s="444" t="s">
        <v>187</v>
      </c>
      <c r="FL206" s="663">
        <v>237.09999999999854</v>
      </c>
      <c r="FM206" s="444" t="s">
        <v>183</v>
      </c>
      <c r="FN206" s="24">
        <v>355.09999999999854</v>
      </c>
      <c r="FO206" s="444" t="s">
        <v>184</v>
      </c>
      <c r="FP206" s="24">
        <v>482.59999999999673</v>
      </c>
      <c r="FQ206" s="444" t="s">
        <v>185</v>
      </c>
      <c r="FR206" s="460"/>
      <c r="FS206" s="443">
        <v>555.9</v>
      </c>
      <c r="FT206" s="444" t="s">
        <v>187</v>
      </c>
      <c r="FU206" s="663">
        <v>615.49999999999636</v>
      </c>
      <c r="FV206" s="444" t="s">
        <v>183</v>
      </c>
      <c r="FW206" s="663"/>
      <c r="FX206" s="444" t="s">
        <v>184</v>
      </c>
      <c r="FY206" s="24">
        <v>588.14999999999964</v>
      </c>
      <c r="FZ206" s="444" t="s">
        <v>185</v>
      </c>
      <c r="GA206" s="460"/>
      <c r="GB206" s="443">
        <v>144</v>
      </c>
      <c r="GC206" s="444" t="s">
        <v>187</v>
      </c>
      <c r="GD206" s="24">
        <v>0</v>
      </c>
      <c r="GE206" s="444" t="s">
        <v>183</v>
      </c>
      <c r="GF206" s="24"/>
      <c r="GG206" s="444" t="s">
        <v>184</v>
      </c>
      <c r="GH206" s="661">
        <v>190</v>
      </c>
      <c r="GI206" s="444" t="s">
        <v>185</v>
      </c>
      <c r="GJ206" s="460"/>
      <c r="GK206" s="443">
        <v>1905.5</v>
      </c>
      <c r="GL206" s="444" t="s">
        <v>187</v>
      </c>
      <c r="GM206" s="663">
        <v>2631.8499999999985</v>
      </c>
      <c r="GN206" s="444" t="s">
        <v>183</v>
      </c>
      <c r="GO206" s="24">
        <v>1678.9999999999982</v>
      </c>
      <c r="GP206" s="444" t="s">
        <v>184</v>
      </c>
      <c r="GQ206" s="24">
        <v>2828.4999999999982</v>
      </c>
      <c r="GR206" s="444" t="s">
        <v>185</v>
      </c>
      <c r="GS206" s="460"/>
      <c r="GT206" s="443">
        <v>266</v>
      </c>
      <c r="GU206" s="444" t="s">
        <v>187</v>
      </c>
      <c r="GV206" s="663">
        <v>325.29999999999745</v>
      </c>
      <c r="GW206" s="444" t="s">
        <v>183</v>
      </c>
      <c r="GX206" s="663"/>
      <c r="GY206" s="444" t="s">
        <v>184</v>
      </c>
      <c r="GZ206" s="663"/>
      <c r="HA206" s="444" t="s">
        <v>185</v>
      </c>
      <c r="HB206" s="460"/>
      <c r="HC206" s="443">
        <v>523.20000000000005</v>
      </c>
      <c r="HD206" s="444" t="s">
        <v>187</v>
      </c>
      <c r="HE206" s="24">
        <v>390.29999999999745</v>
      </c>
      <c r="HF206" s="444" t="s">
        <v>183</v>
      </c>
      <c r="HG206" s="24">
        <v>846.30000000000018</v>
      </c>
      <c r="HH206" s="444" t="s">
        <v>184</v>
      </c>
      <c r="HI206" s="24">
        <v>278.79999999999563</v>
      </c>
      <c r="HJ206" s="444" t="s">
        <v>185</v>
      </c>
      <c r="HK206" s="460"/>
      <c r="HL206" s="443">
        <v>743.8</v>
      </c>
      <c r="HM206" s="444" t="s">
        <v>187</v>
      </c>
      <c r="HN206" s="663">
        <v>1068.3999999999996</v>
      </c>
      <c r="HO206" s="444" t="s">
        <v>183</v>
      </c>
      <c r="HP206" s="663"/>
      <c r="HQ206" s="444" t="s">
        <v>184</v>
      </c>
      <c r="HR206" s="24">
        <v>520.09999999999854</v>
      </c>
      <c r="HS206" s="444" t="s">
        <v>185</v>
      </c>
      <c r="HT206" s="460"/>
      <c r="HU206" s="443">
        <v>4294.7</v>
      </c>
      <c r="HV206" s="444" t="s">
        <v>187</v>
      </c>
      <c r="HW206" s="663">
        <v>3906.6999999999971</v>
      </c>
      <c r="HX206" s="444" t="s">
        <v>183</v>
      </c>
      <c r="HY206" s="24">
        <v>3890.9999999999973</v>
      </c>
      <c r="HZ206" s="444" t="s">
        <v>184</v>
      </c>
      <c r="IA206" s="24">
        <v>3253.0999999999713</v>
      </c>
      <c r="IB206" s="444" t="s">
        <v>185</v>
      </c>
      <c r="IC206" s="460"/>
      <c r="ID206" s="443">
        <v>127.5</v>
      </c>
      <c r="IE206" s="444" t="s">
        <v>187</v>
      </c>
      <c r="IF206" s="663">
        <v>186.89999999999418</v>
      </c>
      <c r="IG206" s="444" t="s">
        <v>183</v>
      </c>
      <c r="IH206" s="663"/>
      <c r="II206" s="444" t="s">
        <v>184</v>
      </c>
      <c r="IJ206" s="663"/>
      <c r="IK206" s="444" t="s">
        <v>185</v>
      </c>
      <c r="IL206" s="460"/>
      <c r="IM206" s="443">
        <v>236.3</v>
      </c>
      <c r="IN206" s="444" t="s">
        <v>187</v>
      </c>
      <c r="IO206" s="24">
        <v>209.99999999999636</v>
      </c>
      <c r="IP206" s="444" t="s">
        <v>183</v>
      </c>
      <c r="IQ206" s="24"/>
      <c r="IR206" s="444" t="s">
        <v>184</v>
      </c>
      <c r="IS206" s="24">
        <v>223.30000000000291</v>
      </c>
      <c r="IT206" s="444" t="s">
        <v>185</v>
      </c>
      <c r="IU206" s="460"/>
      <c r="IV206" s="443">
        <v>195.8</v>
      </c>
      <c r="IW206" s="444" t="s">
        <v>187</v>
      </c>
      <c r="IX206" s="663">
        <v>237.09999999999491</v>
      </c>
      <c r="IY206" s="444" t="s">
        <v>183</v>
      </c>
      <c r="IZ206" s="24">
        <v>525.30000000000064</v>
      </c>
      <c r="JA206" s="444" t="s">
        <v>184</v>
      </c>
      <c r="JB206" s="24">
        <v>111.29999999999927</v>
      </c>
      <c r="JC206" s="444" t="s">
        <v>185</v>
      </c>
      <c r="JD206" s="460"/>
      <c r="JE206" s="443">
        <v>242</v>
      </c>
      <c r="JF206" s="444" t="s">
        <v>187</v>
      </c>
      <c r="JG206" s="663">
        <v>275</v>
      </c>
      <c r="JH206" s="444" t="s">
        <v>183</v>
      </c>
      <c r="JI206" s="663">
        <v>158.69999999999709</v>
      </c>
      <c r="JJ206" s="444" t="s">
        <v>184</v>
      </c>
      <c r="JK206" s="24">
        <v>85.700000000000728</v>
      </c>
      <c r="JL206" s="444" t="s">
        <v>185</v>
      </c>
      <c r="JM206" s="460"/>
      <c r="JN206" s="443">
        <v>402.9</v>
      </c>
      <c r="JO206" s="444" t="s">
        <v>187</v>
      </c>
      <c r="JP206" s="663">
        <v>494</v>
      </c>
      <c r="JQ206" s="444" t="s">
        <v>183</v>
      </c>
      <c r="JR206" s="663"/>
      <c r="JS206" s="444" t="s">
        <v>184</v>
      </c>
      <c r="JT206" s="663"/>
      <c r="JU206" s="444" t="s">
        <v>185</v>
      </c>
      <c r="JV206" s="460"/>
      <c r="JW206" s="443">
        <v>2791.4</v>
      </c>
      <c r="JX206" s="444" t="s">
        <v>187</v>
      </c>
      <c r="JY206" s="24">
        <v>2406.7999999999993</v>
      </c>
      <c r="JZ206" s="444" t="s">
        <v>183</v>
      </c>
      <c r="KA206" s="24">
        <v>2877.7999999999902</v>
      </c>
      <c r="KB206" s="444" t="s">
        <v>184</v>
      </c>
      <c r="KC206" s="24">
        <v>3331.799999999992</v>
      </c>
      <c r="KD206" s="444" t="s">
        <v>185</v>
      </c>
      <c r="KE206" s="460"/>
      <c r="KF206" s="443">
        <v>199.7</v>
      </c>
      <c r="KG206" s="444" t="s">
        <v>187</v>
      </c>
      <c r="KH206" s="24">
        <v>208.00000000000364</v>
      </c>
      <c r="KI206" s="444" t="s">
        <v>183</v>
      </c>
      <c r="KJ206" s="663">
        <v>213</v>
      </c>
      <c r="KK206" s="444" t="s">
        <v>184</v>
      </c>
      <c r="KL206" s="24">
        <v>140.00000000000364</v>
      </c>
      <c r="KM206" s="444" t="s">
        <v>185</v>
      </c>
      <c r="KN206" s="460"/>
      <c r="KO206" s="443">
        <v>228.6</v>
      </c>
      <c r="KP206" s="444" t="s">
        <v>187</v>
      </c>
      <c r="KQ206" s="663">
        <v>316.59999999999854</v>
      </c>
      <c r="KR206" s="444" t="s">
        <v>183</v>
      </c>
      <c r="KS206" s="663"/>
      <c r="KT206" s="444" t="s">
        <v>184</v>
      </c>
      <c r="KU206" s="663"/>
      <c r="KV206" s="444" t="s">
        <v>185</v>
      </c>
      <c r="KW206" s="460"/>
      <c r="KX206" s="443">
        <v>110.5</v>
      </c>
      <c r="KY206" s="444" t="s">
        <v>187</v>
      </c>
      <c r="KZ206" s="24">
        <v>108.90000000000146</v>
      </c>
      <c r="LA206" s="444" t="s">
        <v>183</v>
      </c>
      <c r="LB206" s="24"/>
      <c r="LC206" s="444" t="s">
        <v>184</v>
      </c>
      <c r="LD206" s="24"/>
      <c r="LE206" s="444" t="s">
        <v>185</v>
      </c>
      <c r="LF206" s="460"/>
      <c r="LG206" s="443">
        <v>36.4</v>
      </c>
      <c r="LH206" s="444" t="s">
        <v>187</v>
      </c>
      <c r="LI206" s="336">
        <v>250.39999999999873</v>
      </c>
      <c r="LJ206" s="444" t="s">
        <v>183</v>
      </c>
      <c r="LK206" s="336"/>
      <c r="LL206" s="444" t="s">
        <v>184</v>
      </c>
      <c r="LM206" s="24"/>
      <c r="LN206" s="444" t="s">
        <v>185</v>
      </c>
      <c r="LO206" s="460"/>
      <c r="LP206" s="443">
        <v>241</v>
      </c>
      <c r="LQ206" s="444" t="s">
        <v>187</v>
      </c>
      <c r="LR206" s="24">
        <v>429.20000000000073</v>
      </c>
      <c r="LS206" s="444" t="s">
        <v>183</v>
      </c>
      <c r="LT206" s="24">
        <v>38.100000000000364</v>
      </c>
      <c r="LU206" s="444" t="s">
        <v>184</v>
      </c>
      <c r="LV206" s="24">
        <v>726</v>
      </c>
      <c r="LW206" s="444" t="s">
        <v>185</v>
      </c>
      <c r="LX206" s="460"/>
      <c r="LY206" s="443">
        <v>184.8</v>
      </c>
      <c r="LZ206" s="444" t="s">
        <v>187</v>
      </c>
      <c r="MA206" s="24">
        <v>702.39999999999418</v>
      </c>
      <c r="MB206" s="444" t="s">
        <v>183</v>
      </c>
      <c r="MC206" s="24"/>
      <c r="MD206" s="444" t="s">
        <v>184</v>
      </c>
      <c r="ME206" s="24"/>
      <c r="MF206" s="444" t="s">
        <v>185</v>
      </c>
      <c r="MG206" s="460"/>
      <c r="MH206" s="443">
        <v>979.8</v>
      </c>
      <c r="MI206" s="444" t="s">
        <v>187</v>
      </c>
      <c r="MJ206" s="313">
        <v>444.09999999999127</v>
      </c>
      <c r="MK206" s="444" t="s">
        <v>183</v>
      </c>
      <c r="ML206" s="24">
        <v>1121.899999999996</v>
      </c>
      <c r="MM206" s="444" t="s">
        <v>184</v>
      </c>
      <c r="MN206" s="24">
        <v>943</v>
      </c>
      <c r="MO206" s="444" t="s">
        <v>185</v>
      </c>
      <c r="MP206" s="460"/>
      <c r="MQ206" s="443">
        <v>306</v>
      </c>
      <c r="MR206" s="444" t="s">
        <v>187</v>
      </c>
      <c r="MS206" s="443">
        <v>247</v>
      </c>
      <c r="MT206" s="444" t="s">
        <v>183</v>
      </c>
      <c r="MU206" s="24">
        <v>237.49999999999636</v>
      </c>
      <c r="MV206" s="444" t="s">
        <v>184</v>
      </c>
      <c r="MW206" s="443">
        <v>245</v>
      </c>
      <c r="MX206" s="444" t="s">
        <v>185</v>
      </c>
      <c r="MY206" s="460"/>
      <c r="MZ206" s="443"/>
      <c r="NA206" s="444" t="s">
        <v>187</v>
      </c>
      <c r="NB206" s="443"/>
      <c r="NC206" s="444" t="s">
        <v>183</v>
      </c>
      <c r="ND206" s="443"/>
      <c r="NE206" s="444" t="s">
        <v>184</v>
      </c>
      <c r="NF206" s="664">
        <v>1374.3000000000102</v>
      </c>
      <c r="NG206" s="444" t="s">
        <v>185</v>
      </c>
      <c r="NH206" s="460"/>
    </row>
    <row r="207" spans="1:372" ht="18">
      <c r="A207" s="110" t="s">
        <v>3714</v>
      </c>
      <c r="B207" s="59">
        <f>SUM(D207:AAP207)</f>
        <v>51588.774999999885</v>
      </c>
      <c r="C207" s="460"/>
      <c r="D207" s="443"/>
      <c r="E207" s="286">
        <f>D206*0.25</f>
        <v>93.825000000000003</v>
      </c>
      <c r="F207" s="24"/>
      <c r="G207" s="286">
        <f>F206*0.5</f>
        <v>165.4</v>
      </c>
      <c r="H207" s="443"/>
      <c r="I207" s="286">
        <f>H206*0.75</f>
        <v>0</v>
      </c>
      <c r="J207" s="443"/>
      <c r="K207" s="286">
        <f>J206*1</f>
        <v>0</v>
      </c>
      <c r="L207" s="460"/>
      <c r="M207" s="443"/>
      <c r="N207" s="286">
        <f>M206*0.25</f>
        <v>72.375</v>
      </c>
      <c r="O207" s="443"/>
      <c r="P207" s="286">
        <f>O206*0.5</f>
        <v>78.200000000000017</v>
      </c>
      <c r="Q207" s="443"/>
      <c r="R207" s="286">
        <f>Q206*0.75</f>
        <v>0</v>
      </c>
      <c r="S207" s="443"/>
      <c r="T207" s="286">
        <f>S206*1</f>
        <v>0</v>
      </c>
      <c r="U207" s="460"/>
      <c r="V207" s="24"/>
      <c r="W207" s="286">
        <f>V206*0.25</f>
        <v>246.97500000000002</v>
      </c>
      <c r="X207" s="24"/>
      <c r="Y207" s="286">
        <f>X206*0.5</f>
        <v>117.10000000000002</v>
      </c>
      <c r="Z207" s="24"/>
      <c r="AA207" s="286">
        <f>Z206*0.75</f>
        <v>556.875</v>
      </c>
      <c r="AB207" s="24"/>
      <c r="AC207" s="286">
        <f t="shared" ref="AC207:AC238" si="189">AB206*1</f>
        <v>530.89999999999964</v>
      </c>
      <c r="AD207" s="460"/>
      <c r="AE207" s="24"/>
      <c r="AF207" s="286">
        <f>AE206*0.25</f>
        <v>39.575000000000045</v>
      </c>
      <c r="AG207" s="443"/>
      <c r="AH207" s="286">
        <f>AG206*0.5</f>
        <v>123.99999999999989</v>
      </c>
      <c r="AI207" s="443"/>
      <c r="AJ207" s="286">
        <f>AI206*0.75</f>
        <v>188.4749999999998</v>
      </c>
      <c r="AL207" s="286">
        <f t="shared" ref="AL207:AL238" si="190">AK206*1</f>
        <v>178.89999999999941</v>
      </c>
      <c r="AM207" s="460"/>
      <c r="AN207" s="443"/>
      <c r="AO207" s="286">
        <f>AN206*0.25</f>
        <v>121.7</v>
      </c>
      <c r="AP207" s="24"/>
      <c r="AQ207" s="286">
        <f>AP206*0.5</f>
        <v>101.95000000000005</v>
      </c>
      <c r="AR207" s="24"/>
      <c r="AS207" s="286">
        <f>AR206*0.75</f>
        <v>143.69999999999993</v>
      </c>
      <c r="AT207" s="24"/>
      <c r="AU207" s="286">
        <f>AT206*1</f>
        <v>710.79999999999927</v>
      </c>
      <c r="AV207" s="460"/>
      <c r="AW207" s="24"/>
      <c r="AX207" s="286">
        <f>AW206*0.25</f>
        <v>94.775000000000006</v>
      </c>
      <c r="AZ207" s="286">
        <f>AY206*0.5</f>
        <v>321.50000000000023</v>
      </c>
      <c r="BB207" s="286">
        <f>BA206*0.75</f>
        <v>376.12500000000017</v>
      </c>
      <c r="BC207" s="24"/>
      <c r="BD207" s="286">
        <f>BC206*1</f>
        <v>748.29999999999882</v>
      </c>
      <c r="BE207" s="460"/>
      <c r="BF207" s="443"/>
      <c r="BG207" s="286">
        <f>BF206*0.25</f>
        <v>156.92500000000001</v>
      </c>
      <c r="BH207" s="24"/>
      <c r="BI207" s="286">
        <f>BH206*0.5</f>
        <v>318.35000000000036</v>
      </c>
      <c r="BJ207" s="24"/>
      <c r="BK207" s="286">
        <f>BJ206*0.75</f>
        <v>626.39999999999782</v>
      </c>
      <c r="BL207" s="24"/>
      <c r="BM207" s="286">
        <f>BL206*1</f>
        <v>1014.7999999999988</v>
      </c>
      <c r="BN207" s="460"/>
      <c r="BO207" s="443"/>
      <c r="BP207" s="286">
        <f>BO206*0.25</f>
        <v>81.75</v>
      </c>
      <c r="BQ207" s="443"/>
      <c r="BR207" s="286">
        <f>BQ206*0.5</f>
        <v>252.87499999999955</v>
      </c>
      <c r="BS207" s="443"/>
      <c r="BT207" s="286">
        <f>BS206*0.75</f>
        <v>460.35000000000014</v>
      </c>
      <c r="BU207" s="443"/>
      <c r="BV207" s="286">
        <f>BU206*1</f>
        <v>464.29999999999927</v>
      </c>
      <c r="BW207" s="460"/>
      <c r="BX207" s="443"/>
      <c r="BY207" s="286">
        <f>BX206*0.25</f>
        <v>7.0000000000002274</v>
      </c>
      <c r="BZ207" s="443"/>
      <c r="CA207" s="286">
        <f>BZ206*0.5</f>
        <v>322.15000000000055</v>
      </c>
      <c r="CB207" s="443"/>
      <c r="CC207" s="286">
        <f>CB206*0.75</f>
        <v>127.64999999999918</v>
      </c>
      <c r="CD207" s="443"/>
      <c r="CE207" s="286">
        <f>CD206*1</f>
        <v>403.40000000000055</v>
      </c>
      <c r="CF207" s="460"/>
      <c r="CG207" s="443"/>
      <c r="CH207" s="286">
        <f>CG206*0.25</f>
        <v>152.35</v>
      </c>
      <c r="CI207" s="24"/>
      <c r="CJ207" s="286">
        <f>CI206*0.5</f>
        <v>426.85000000000082</v>
      </c>
      <c r="CK207" s="24"/>
      <c r="CL207" s="286">
        <f>CK206*0.75</f>
        <v>0</v>
      </c>
      <c r="CM207" s="24"/>
      <c r="CN207" s="286">
        <f>CM206*1</f>
        <v>519.09999999999854</v>
      </c>
      <c r="CO207" s="460"/>
      <c r="CP207" s="443"/>
      <c r="CQ207" s="286">
        <f>CP206*0.25</f>
        <v>92</v>
      </c>
      <c r="CR207" s="24"/>
      <c r="CS207" s="286">
        <f>CR206*0.5</f>
        <v>167.70000000000027</v>
      </c>
      <c r="CT207" s="24"/>
      <c r="CU207" s="286">
        <f>CT206*0.75</f>
        <v>0</v>
      </c>
      <c r="CV207" s="24"/>
      <c r="CW207" s="286">
        <f>CV206*1</f>
        <v>370.10000000000036</v>
      </c>
      <c r="CX207" s="460"/>
      <c r="CY207" s="443"/>
      <c r="CZ207" s="286">
        <f>CY206*0.25</f>
        <v>112.3</v>
      </c>
      <c r="DA207" s="24"/>
      <c r="DB207" s="286">
        <f>DA206*0.5</f>
        <v>73.625</v>
      </c>
      <c r="DC207" s="24"/>
      <c r="DD207" s="286">
        <f>DC206*0.75</f>
        <v>69.224999999999454</v>
      </c>
      <c r="DE207" s="24"/>
      <c r="DF207" s="286">
        <f>DE206*1</f>
        <v>347.39999999999964</v>
      </c>
      <c r="DG207" s="460"/>
      <c r="DH207" s="443"/>
      <c r="DI207" s="286">
        <f>DH206*0.25</f>
        <v>63.6</v>
      </c>
      <c r="DJ207" s="24"/>
      <c r="DK207" s="286">
        <f>DJ206*0.5</f>
        <v>68</v>
      </c>
      <c r="DL207" s="24"/>
      <c r="DM207" s="286">
        <f>DL206*0.75</f>
        <v>0</v>
      </c>
      <c r="DN207" s="24"/>
      <c r="DO207" s="286">
        <f>DN206*1</f>
        <v>133.89999999999964</v>
      </c>
      <c r="DP207" s="460"/>
      <c r="DQ207" s="443"/>
      <c r="DR207" s="286">
        <f>DQ206*0.25</f>
        <v>109.175</v>
      </c>
      <c r="DS207" s="24"/>
      <c r="DT207" s="286">
        <f>DS206*0.5</f>
        <v>151.09999999999991</v>
      </c>
      <c r="DU207" s="24"/>
      <c r="DV207" s="286">
        <f>DU206*0.75</f>
        <v>187.57500000000027</v>
      </c>
      <c r="DW207" s="24"/>
      <c r="DX207" s="286">
        <f>DW206*1</f>
        <v>379.19999999999982</v>
      </c>
      <c r="DY207" s="460"/>
      <c r="DZ207" s="443"/>
      <c r="EA207" s="286">
        <f>DZ206*0.25</f>
        <v>94.65</v>
      </c>
      <c r="EB207" s="24"/>
      <c r="EC207" s="286">
        <f>EB206*0.5</f>
        <v>241.59999999999991</v>
      </c>
      <c r="ED207" s="24"/>
      <c r="EE207" s="286">
        <f>ED206*0.75</f>
        <v>0</v>
      </c>
      <c r="EF207" s="24"/>
      <c r="EG207" s="286">
        <f>EF206*1</f>
        <v>774.59999999999945</v>
      </c>
      <c r="EH207" s="460"/>
      <c r="EI207" s="443"/>
      <c r="EJ207" s="286">
        <f>EI206*0.25</f>
        <v>132.77500000000001</v>
      </c>
      <c r="EK207" s="24"/>
      <c r="EL207" s="286">
        <f>EK206*0.5</f>
        <v>51.349999999999909</v>
      </c>
      <c r="EM207" s="24"/>
      <c r="EN207" s="286">
        <f>EM206*0.75</f>
        <v>0</v>
      </c>
      <c r="EO207" s="24"/>
      <c r="EP207" s="286">
        <f>EO206*1</f>
        <v>339.69999999999709</v>
      </c>
      <c r="EQ207" s="460"/>
      <c r="ER207" s="443"/>
      <c r="ES207" s="286">
        <f>ER206*0.25</f>
        <v>115.27500000000001</v>
      </c>
      <c r="ET207" s="24"/>
      <c r="EU207" s="286">
        <f>ET206*0.5</f>
        <v>84.299999999999272</v>
      </c>
      <c r="EV207" s="24"/>
      <c r="EW207" s="286">
        <f>EV206*0.75</f>
        <v>0</v>
      </c>
      <c r="EX207" s="24"/>
      <c r="EY207" s="286">
        <f>EX206*1</f>
        <v>512.30000000000109</v>
      </c>
      <c r="EZ207" s="460"/>
      <c r="FA207" s="443"/>
      <c r="FB207" s="286">
        <f>FA206*0.25</f>
        <v>70.2</v>
      </c>
      <c r="FC207" s="24"/>
      <c r="FD207" s="286">
        <f>FC206*0.5</f>
        <v>103.49999999999909</v>
      </c>
      <c r="FE207" s="24"/>
      <c r="FF207" s="286">
        <f>FE206*0.75</f>
        <v>1.9499999999989086</v>
      </c>
      <c r="FG207" s="24"/>
      <c r="FH207" s="286">
        <f>FG206*1</f>
        <v>472.79999999999745</v>
      </c>
      <c r="FI207" s="460"/>
      <c r="FJ207" s="443"/>
      <c r="FK207" s="286">
        <f>FJ206*0.25</f>
        <v>119.02500000000001</v>
      </c>
      <c r="FL207" s="24"/>
      <c r="FM207" s="286">
        <f>FL206*0.5</f>
        <v>118.54999999999927</v>
      </c>
      <c r="FN207" s="24"/>
      <c r="FO207" s="286">
        <f>FN206*0.75</f>
        <v>266.32499999999891</v>
      </c>
      <c r="FP207" s="24"/>
      <c r="FQ207" s="286">
        <f>FP206*1</f>
        <v>482.59999999999673</v>
      </c>
      <c r="FR207" s="460"/>
      <c r="FS207" s="443"/>
      <c r="FT207" s="286">
        <f>FS206*0.25</f>
        <v>138.97499999999999</v>
      </c>
      <c r="FU207" s="24"/>
      <c r="FV207" s="286">
        <f>FU206*0.5</f>
        <v>307.74999999999818</v>
      </c>
      <c r="FW207" s="24"/>
      <c r="FX207" s="286">
        <f>FW206*0.75</f>
        <v>0</v>
      </c>
      <c r="FY207" s="24"/>
      <c r="FZ207" s="286">
        <f>FY206*1</f>
        <v>588.14999999999964</v>
      </c>
      <c r="GA207" s="460"/>
      <c r="GB207" s="443"/>
      <c r="GC207" s="286">
        <f>GB206*0.25</f>
        <v>36</v>
      </c>
      <c r="GD207" s="24"/>
      <c r="GE207" s="286">
        <f>GD206*0.5</f>
        <v>0</v>
      </c>
      <c r="GF207" s="24"/>
      <c r="GG207" s="286">
        <f>GF206*0.75</f>
        <v>0</v>
      </c>
      <c r="GH207" s="24"/>
      <c r="GI207" s="286">
        <f>GH206*1</f>
        <v>190</v>
      </c>
      <c r="GJ207" s="460"/>
      <c r="GK207" s="443"/>
      <c r="GL207" s="286">
        <f>GK206*0.25</f>
        <v>476.375</v>
      </c>
      <c r="GM207" s="24"/>
      <c r="GN207" s="286">
        <f>GM206*0.5</f>
        <v>1315.9249999999993</v>
      </c>
      <c r="GO207" s="24"/>
      <c r="GP207" s="286">
        <f>GO206*0.75</f>
        <v>1259.2499999999986</v>
      </c>
      <c r="GQ207" s="24"/>
      <c r="GR207" s="286">
        <f>GQ206*1</f>
        <v>2828.4999999999982</v>
      </c>
      <c r="GS207" s="460"/>
      <c r="GT207" s="443"/>
      <c r="GU207" s="286">
        <f>GT206*0.25</f>
        <v>66.5</v>
      </c>
      <c r="GV207" s="24"/>
      <c r="GW207" s="286">
        <f>GV206*0.5</f>
        <v>162.64999999999873</v>
      </c>
      <c r="GX207" s="24"/>
      <c r="GY207" s="286">
        <f>GX206*0.75</f>
        <v>0</v>
      </c>
      <c r="GZ207" s="24"/>
      <c r="HA207" s="286">
        <f>GZ206*1</f>
        <v>0</v>
      </c>
      <c r="HB207" s="460"/>
      <c r="HC207" s="443"/>
      <c r="HD207" s="286">
        <f>HC206*0.25</f>
        <v>130.80000000000001</v>
      </c>
      <c r="HE207" s="443"/>
      <c r="HF207" s="286">
        <f>HE206*0.5</f>
        <v>195.14999999999873</v>
      </c>
      <c r="HG207" s="443"/>
      <c r="HH207" s="286">
        <f>HG206*0.75</f>
        <v>634.72500000000014</v>
      </c>
      <c r="HI207" s="443"/>
      <c r="HJ207" s="286">
        <f>HI206*1</f>
        <v>278.79999999999563</v>
      </c>
      <c r="HK207" s="460"/>
      <c r="HL207" s="443"/>
      <c r="HM207" s="286">
        <f>HL206*0.25</f>
        <v>185.95</v>
      </c>
      <c r="HN207" s="443"/>
      <c r="HO207" s="286">
        <f>HN206*0.5</f>
        <v>534.19999999999982</v>
      </c>
      <c r="HP207" s="443"/>
      <c r="HQ207" s="286">
        <f>HP206*0.75</f>
        <v>0</v>
      </c>
      <c r="HR207" s="443"/>
      <c r="HS207" s="286">
        <f>HR206*1</f>
        <v>520.09999999999854</v>
      </c>
      <c r="HT207" s="460"/>
      <c r="HU207" s="443"/>
      <c r="HV207" s="286">
        <f>HU206*0.25</f>
        <v>1073.675</v>
      </c>
      <c r="HW207" s="443"/>
      <c r="HX207" s="286">
        <f>HW206*0.5</f>
        <v>1953.3499999999985</v>
      </c>
      <c r="HY207" s="443"/>
      <c r="HZ207" s="286">
        <f>HY206*0.75</f>
        <v>2918.2499999999982</v>
      </c>
      <c r="IA207" s="443"/>
      <c r="IB207" s="286">
        <f>IA206*1</f>
        <v>3253.0999999999713</v>
      </c>
      <c r="IC207" s="460"/>
      <c r="ID207" s="443"/>
      <c r="IE207" s="286">
        <f>ID206*0.25</f>
        <v>31.875</v>
      </c>
      <c r="IF207" s="443"/>
      <c r="IG207" s="286">
        <f>IF206*0.5</f>
        <v>93.44999999999709</v>
      </c>
      <c r="IH207" s="443"/>
      <c r="II207" s="286">
        <f>IH206*0.75</f>
        <v>0</v>
      </c>
      <c r="IJ207" s="443"/>
      <c r="IK207" s="286">
        <f>IJ206*1</f>
        <v>0</v>
      </c>
      <c r="IL207" s="460"/>
      <c r="IM207" s="443"/>
      <c r="IN207" s="286">
        <f>IM206*0.25</f>
        <v>59.075000000000003</v>
      </c>
      <c r="IO207" s="443"/>
      <c r="IP207" s="286">
        <f>IO206*0.5</f>
        <v>104.99999999999818</v>
      </c>
      <c r="IQ207" s="443"/>
      <c r="IR207" s="286">
        <f>IQ206*0.75</f>
        <v>0</v>
      </c>
      <c r="IS207" s="443"/>
      <c r="IT207" s="286">
        <f>IS206*1</f>
        <v>223.30000000000291</v>
      </c>
      <c r="IU207" s="460"/>
      <c r="IV207" s="443"/>
      <c r="IW207" s="286">
        <f>IV206*0.25</f>
        <v>48.95</v>
      </c>
      <c r="IX207" s="443"/>
      <c r="IY207" s="286">
        <f>IX206*0.5</f>
        <v>118.54999999999745</v>
      </c>
      <c r="IZ207" s="443"/>
      <c r="JA207" s="286">
        <f>IZ206*0.75</f>
        <v>393.97500000000048</v>
      </c>
      <c r="JB207" s="443"/>
      <c r="JC207" s="286">
        <f>JB206*1</f>
        <v>111.29999999999927</v>
      </c>
      <c r="JD207" s="460"/>
      <c r="JE207" s="443"/>
      <c r="JF207" s="286">
        <f>JE206*0.25</f>
        <v>60.5</v>
      </c>
      <c r="JG207" s="443"/>
      <c r="JH207" s="286">
        <f>JG206*0.5</f>
        <v>137.5</v>
      </c>
      <c r="JI207" s="443"/>
      <c r="JJ207" s="286">
        <f>JI206*0.75</f>
        <v>119.02499999999782</v>
      </c>
      <c r="JK207" s="443"/>
      <c r="JL207" s="286">
        <f>JK206*1</f>
        <v>85.700000000000728</v>
      </c>
      <c r="JM207" s="460"/>
      <c r="JN207" s="443"/>
      <c r="JO207" s="286">
        <f>JN206*0.25</f>
        <v>100.72499999999999</v>
      </c>
      <c r="JP207" s="443"/>
      <c r="JQ207" s="286">
        <f>JP206*0.5</f>
        <v>247</v>
      </c>
      <c r="JR207" s="443"/>
      <c r="JS207" s="286">
        <f>JR206*0.75</f>
        <v>0</v>
      </c>
      <c r="JT207" s="443"/>
      <c r="JU207" s="286">
        <f>JT206*1</f>
        <v>0</v>
      </c>
      <c r="JV207" s="460"/>
      <c r="JW207" s="443"/>
      <c r="JX207" s="286">
        <f>JW206*0.25</f>
        <v>697.85</v>
      </c>
      <c r="JY207" s="443"/>
      <c r="JZ207" s="286">
        <f>JY206*0.5</f>
        <v>1203.3999999999996</v>
      </c>
      <c r="KA207" s="443"/>
      <c r="KB207" s="286">
        <f>KA206*0.75</f>
        <v>2158.3499999999926</v>
      </c>
      <c r="KC207" s="443"/>
      <c r="KD207" s="286">
        <f t="shared" ref="KD207" si="191">KC206*1</f>
        <v>3331.799999999992</v>
      </c>
      <c r="KE207" s="460"/>
      <c r="KF207" s="443"/>
      <c r="KG207" s="286">
        <f>KF206*0.25</f>
        <v>49.924999999999997</v>
      </c>
      <c r="KH207" s="443"/>
      <c r="KI207" s="286">
        <f>KH206*0.5</f>
        <v>104.00000000000182</v>
      </c>
      <c r="KJ207" s="443"/>
      <c r="KK207" s="286">
        <f>KJ206*0.75</f>
        <v>159.75</v>
      </c>
      <c r="KL207" s="443"/>
      <c r="KM207" s="286">
        <f>KL206*1</f>
        <v>140.00000000000364</v>
      </c>
      <c r="KN207" s="460"/>
      <c r="KO207" s="443"/>
      <c r="KP207" s="286">
        <f>KO206*0.25</f>
        <v>57.15</v>
      </c>
      <c r="KQ207" s="443"/>
      <c r="KR207" s="286">
        <f>KQ206*0.5</f>
        <v>158.29999999999927</v>
      </c>
      <c r="KS207" s="443"/>
      <c r="KT207" s="286">
        <f>KS206*0.75</f>
        <v>0</v>
      </c>
      <c r="KU207" s="443"/>
      <c r="KV207" s="286">
        <f>KU206*1</f>
        <v>0</v>
      </c>
      <c r="KW207" s="460"/>
      <c r="KX207" s="443"/>
      <c r="KY207" s="286">
        <f>KX206*0.25</f>
        <v>27.625</v>
      </c>
      <c r="KZ207" s="443"/>
      <c r="LA207" s="286">
        <f>KZ206*0.5</f>
        <v>54.450000000000728</v>
      </c>
      <c r="LB207" s="443"/>
      <c r="LC207" s="286">
        <f>LB206*0.75</f>
        <v>0</v>
      </c>
      <c r="LD207" s="443"/>
      <c r="LE207" s="286">
        <f>LD206*1</f>
        <v>0</v>
      </c>
      <c r="LF207" s="460"/>
      <c r="LG207" s="443"/>
      <c r="LH207" s="286">
        <f>LG206*0.25</f>
        <v>9.1</v>
      </c>
      <c r="LI207" s="443"/>
      <c r="LJ207" s="286">
        <f>LI206*0.5</f>
        <v>125.19999999999936</v>
      </c>
      <c r="LK207" s="443"/>
      <c r="LL207" s="286">
        <f>LK206*0.75</f>
        <v>0</v>
      </c>
      <c r="LM207" s="443"/>
      <c r="LN207" s="286">
        <f>LM206*1</f>
        <v>0</v>
      </c>
      <c r="LO207" s="460"/>
      <c r="LP207" s="443"/>
      <c r="LQ207" s="286">
        <f>LP206*0.25</f>
        <v>60.25</v>
      </c>
      <c r="LR207" s="443"/>
      <c r="LS207" s="286">
        <f>LR206*0.5</f>
        <v>214.60000000000036</v>
      </c>
      <c r="LT207" s="443"/>
      <c r="LU207" s="286">
        <f>LT206*0.75</f>
        <v>28.575000000000273</v>
      </c>
      <c r="LV207" s="443"/>
      <c r="LW207" s="286">
        <f>LV206*1</f>
        <v>726</v>
      </c>
      <c r="LX207" s="460"/>
      <c r="LY207" s="443"/>
      <c r="LZ207" s="286">
        <f>LY206*0.25</f>
        <v>46.2</v>
      </c>
      <c r="MA207" s="443"/>
      <c r="MB207" s="286">
        <f>MA206*0.5</f>
        <v>351.19999999999709</v>
      </c>
      <c r="MC207" s="443"/>
      <c r="MD207" s="286">
        <f>MC206*0.75</f>
        <v>0</v>
      </c>
      <c r="ME207" s="443"/>
      <c r="MF207" s="286">
        <f>ME206*1</f>
        <v>0</v>
      </c>
      <c r="MG207" s="460"/>
      <c r="MH207" s="443"/>
      <c r="MI207" s="286">
        <f>MH206*0.25</f>
        <v>244.95</v>
      </c>
      <c r="MJ207" s="443"/>
      <c r="MK207" s="286">
        <f>MJ206*0.5</f>
        <v>222.04999999999563</v>
      </c>
      <c r="ML207" s="443"/>
      <c r="MM207" s="286">
        <f>ML206*0.75</f>
        <v>841.424999999997</v>
      </c>
      <c r="MN207" s="443"/>
      <c r="MO207" s="286">
        <f>MN206*1</f>
        <v>943</v>
      </c>
      <c r="MP207" s="460"/>
      <c r="MQ207" s="443"/>
      <c r="MR207" s="286">
        <f>MQ206*0.25</f>
        <v>76.5</v>
      </c>
      <c r="MS207" s="443"/>
      <c r="MT207" s="286">
        <f>MS206*0.5</f>
        <v>123.5</v>
      </c>
      <c r="MU207" s="443"/>
      <c r="MV207" s="286">
        <f>MU206*0.75</f>
        <v>178.12499999999727</v>
      </c>
      <c r="MW207" s="443"/>
      <c r="MX207" s="286">
        <f>MW206*1</f>
        <v>245</v>
      </c>
      <c r="MY207" s="460"/>
      <c r="MZ207" s="443"/>
      <c r="NA207" s="286">
        <f>MZ206*0.25</f>
        <v>0</v>
      </c>
      <c r="NB207" s="443"/>
      <c r="NC207" s="286">
        <f>NB206*0.5</f>
        <v>0</v>
      </c>
      <c r="ND207" s="443"/>
      <c r="NE207" s="286">
        <f>ND206*0.75</f>
        <v>0</v>
      </c>
      <c r="NF207" s="443"/>
      <c r="NG207" s="286">
        <f>NF206*1</f>
        <v>1374.3000000000102</v>
      </c>
      <c r="NH207" s="460"/>
    </row>
    <row r="208" spans="1:372" s="50" customFormat="1" ht="15.75">
      <c r="A208" s="253"/>
      <c r="B208" s="256"/>
      <c r="C208" s="255"/>
      <c r="D208" s="305"/>
      <c r="E208" s="463"/>
      <c r="F208" s="178"/>
      <c r="G208" s="463"/>
      <c r="H208" s="305"/>
      <c r="I208" s="463"/>
      <c r="J208" s="305"/>
      <c r="K208" s="305"/>
      <c r="L208" s="255"/>
      <c r="M208" s="305"/>
      <c r="N208" s="463"/>
      <c r="O208" s="305"/>
      <c r="P208" s="463"/>
      <c r="Q208" s="305"/>
      <c r="R208" s="463"/>
      <c r="S208" s="305"/>
      <c r="T208" s="305"/>
      <c r="U208" s="255"/>
      <c r="V208" s="178"/>
      <c r="W208" s="463"/>
      <c r="X208" s="178"/>
      <c r="Y208" s="463"/>
      <c r="Z208" s="178"/>
      <c r="AA208" s="305"/>
      <c r="AB208" s="178"/>
      <c r="AC208" s="48"/>
      <c r="AD208" s="255"/>
      <c r="AE208" s="178"/>
      <c r="AF208" s="355"/>
      <c r="AG208" s="305"/>
      <c r="AH208" s="305"/>
      <c r="AI208" s="305"/>
      <c r="AJ208" s="305"/>
      <c r="AL208" s="48"/>
      <c r="AM208" s="255"/>
      <c r="AN208" s="305"/>
      <c r="AO208" s="355"/>
      <c r="AP208" s="178"/>
      <c r="AQ208" s="305"/>
      <c r="AR208" s="178"/>
      <c r="AS208" s="305"/>
      <c r="AT208" s="178"/>
      <c r="AU208" s="48"/>
      <c r="AV208" s="255"/>
      <c r="AW208" s="178"/>
      <c r="AX208" s="355"/>
      <c r="AY208" s="178"/>
      <c r="AZ208" s="305"/>
      <c r="BA208" s="178"/>
      <c r="BB208" s="305"/>
      <c r="BC208" s="178"/>
      <c r="BD208" s="48"/>
      <c r="BE208" s="255"/>
      <c r="BF208" s="305"/>
      <c r="BG208" s="355"/>
      <c r="BH208" s="178"/>
      <c r="BI208" s="305"/>
      <c r="BJ208" s="178"/>
      <c r="BK208" s="305"/>
      <c r="BL208" s="178"/>
      <c r="BM208" s="48"/>
      <c r="BN208" s="255"/>
      <c r="BO208" s="305"/>
      <c r="BP208" s="355"/>
      <c r="BQ208" s="305"/>
      <c r="BR208" s="305"/>
      <c r="BS208" s="305"/>
      <c r="BT208" s="305"/>
      <c r="BU208" s="305"/>
      <c r="BV208" s="48"/>
      <c r="BW208" s="255"/>
      <c r="BX208" s="305"/>
      <c r="BY208" s="355"/>
      <c r="BZ208" s="305"/>
      <c r="CA208" s="305"/>
      <c r="CB208" s="305"/>
      <c r="CC208" s="305"/>
      <c r="CD208" s="305"/>
      <c r="CE208" s="48"/>
      <c r="CF208" s="255"/>
      <c r="CG208" s="305"/>
      <c r="CH208" s="355"/>
      <c r="CI208" s="178"/>
      <c r="CJ208" s="305"/>
      <c r="CK208" s="178"/>
      <c r="CL208" s="305"/>
      <c r="CM208" s="178"/>
      <c r="CN208" s="48"/>
      <c r="CO208" s="255"/>
      <c r="CP208" s="305"/>
      <c r="CQ208" s="355"/>
      <c r="CR208" s="178"/>
      <c r="CS208" s="305"/>
      <c r="CT208" s="178"/>
      <c r="CU208" s="305"/>
      <c r="CV208" s="178"/>
      <c r="CW208" s="48"/>
      <c r="CX208" s="255"/>
      <c r="CY208" s="305"/>
      <c r="CZ208" s="355"/>
      <c r="DA208" s="178"/>
      <c r="DB208" s="305"/>
      <c r="DC208" s="178"/>
      <c r="DD208" s="305"/>
      <c r="DE208" s="178"/>
      <c r="DF208" s="48"/>
      <c r="DG208" s="255"/>
      <c r="DH208" s="305"/>
      <c r="DI208" s="355"/>
      <c r="DJ208" s="178"/>
      <c r="DK208" s="305"/>
      <c r="DL208" s="178"/>
      <c r="DM208" s="305"/>
      <c r="DN208" s="178"/>
      <c r="DO208" s="48"/>
      <c r="DP208" s="255"/>
      <c r="DQ208" s="305"/>
      <c r="DR208" s="355"/>
      <c r="DS208" s="178"/>
      <c r="DT208" s="305"/>
      <c r="DU208" s="178"/>
      <c r="DV208" s="305"/>
      <c r="DW208" s="178"/>
      <c r="DX208" s="48"/>
      <c r="DY208" s="255"/>
      <c r="DZ208" s="305"/>
      <c r="EA208" s="355"/>
      <c r="EB208" s="178"/>
      <c r="EC208" s="305"/>
      <c r="ED208" s="178"/>
      <c r="EE208" s="305"/>
      <c r="EF208" s="178"/>
      <c r="EG208" s="48"/>
      <c r="EH208" s="255"/>
      <c r="EI208" s="305"/>
      <c r="EJ208" s="355"/>
      <c r="EK208" s="178"/>
      <c r="EL208" s="305"/>
      <c r="EM208" s="178"/>
      <c r="EN208" s="305"/>
      <c r="EO208" s="178"/>
      <c r="EP208" s="48"/>
      <c r="EQ208" s="255"/>
      <c r="ER208" s="305"/>
      <c r="ES208" s="355"/>
      <c r="ET208" s="178"/>
      <c r="EU208" s="305"/>
      <c r="EV208" s="178"/>
      <c r="EW208" s="305"/>
      <c r="EX208" s="178"/>
      <c r="EY208" s="48"/>
      <c r="EZ208" s="255"/>
      <c r="FA208" s="305"/>
      <c r="FB208" s="355"/>
      <c r="FC208" s="178"/>
      <c r="FD208" s="305"/>
      <c r="FE208" s="178"/>
      <c r="FF208" s="305"/>
      <c r="FG208" s="178"/>
      <c r="FH208" s="48"/>
      <c r="FI208" s="255"/>
      <c r="FJ208" s="305"/>
      <c r="FK208" s="355"/>
      <c r="FL208" s="178"/>
      <c r="FM208" s="305"/>
      <c r="FN208" s="178"/>
      <c r="FO208" s="305"/>
      <c r="FP208" s="178"/>
      <c r="FQ208" s="48"/>
      <c r="FR208" s="255"/>
      <c r="FS208" s="305"/>
      <c r="FT208" s="355"/>
      <c r="FU208" s="178"/>
      <c r="FV208" s="305"/>
      <c r="FW208" s="178"/>
      <c r="FX208" s="305"/>
      <c r="FY208" s="178"/>
      <c r="FZ208" s="48"/>
      <c r="GA208" s="255"/>
      <c r="GB208" s="305"/>
      <c r="GC208" s="355"/>
      <c r="GD208" s="178"/>
      <c r="GE208" s="305"/>
      <c r="GF208" s="178"/>
      <c r="GG208" s="305"/>
      <c r="GH208" s="178"/>
      <c r="GI208" s="48"/>
      <c r="GJ208" s="255"/>
      <c r="GK208" s="305"/>
      <c r="GL208" s="355"/>
      <c r="GM208" s="178"/>
      <c r="GN208" s="305"/>
      <c r="GO208" s="178"/>
      <c r="GP208" s="305"/>
      <c r="GQ208" s="178"/>
      <c r="GR208" s="48"/>
      <c r="GS208" s="255"/>
      <c r="GT208" s="305"/>
      <c r="GU208" s="355"/>
      <c r="GV208" s="178"/>
      <c r="GW208" s="305"/>
      <c r="GX208" s="178"/>
      <c r="GY208" s="305"/>
      <c r="GZ208" s="178"/>
      <c r="HA208" s="305"/>
      <c r="HB208" s="255"/>
      <c r="HC208" s="305"/>
      <c r="HD208" s="355"/>
      <c r="HE208" s="305"/>
      <c r="HF208" s="305"/>
      <c r="HG208" s="305"/>
      <c r="HH208" s="305"/>
      <c r="HI208" s="305"/>
      <c r="HJ208" s="48"/>
      <c r="HK208" s="255"/>
      <c r="HL208" s="305"/>
      <c r="HM208" s="355"/>
      <c r="HN208" s="305"/>
      <c r="HO208" s="305"/>
      <c r="HP208" s="305"/>
      <c r="HQ208" s="305"/>
      <c r="HR208" s="305"/>
      <c r="HS208" s="48"/>
      <c r="HT208" s="255"/>
      <c r="HU208" s="305"/>
      <c r="HV208" s="355"/>
      <c r="HW208" s="305"/>
      <c r="HX208" s="305"/>
      <c r="HY208" s="305"/>
      <c r="HZ208" s="305"/>
      <c r="IA208" s="305"/>
      <c r="IB208" s="48"/>
      <c r="IC208" s="255"/>
      <c r="ID208" s="305"/>
      <c r="IE208" s="355"/>
      <c r="IF208" s="305"/>
      <c r="IG208" s="305"/>
      <c r="IH208" s="305"/>
      <c r="II208" s="305"/>
      <c r="IJ208" s="305"/>
      <c r="IK208" s="305"/>
      <c r="IL208" s="255"/>
      <c r="IM208" s="305"/>
      <c r="IN208" s="355"/>
      <c r="IO208" s="305"/>
      <c r="IP208" s="305"/>
      <c r="IQ208" s="305"/>
      <c r="IR208" s="305"/>
      <c r="IS208" s="305"/>
      <c r="IT208" s="48"/>
      <c r="IU208" s="255"/>
      <c r="IV208" s="305"/>
      <c r="IW208" s="355"/>
      <c r="IX208" s="305"/>
      <c r="IY208" s="305"/>
      <c r="IZ208" s="305"/>
      <c r="JA208" s="305"/>
      <c r="JB208" s="305"/>
      <c r="JC208" s="48"/>
      <c r="JD208" s="255"/>
      <c r="JE208" s="305"/>
      <c r="JF208" s="355"/>
      <c r="JG208" s="305"/>
      <c r="JH208" s="305"/>
      <c r="JI208" s="305"/>
      <c r="JJ208" s="305"/>
      <c r="JK208" s="305"/>
      <c r="JL208" s="48"/>
      <c r="JM208" s="255"/>
      <c r="JN208" s="305"/>
      <c r="JO208" s="355"/>
      <c r="JP208" s="305"/>
      <c r="JQ208" s="305"/>
      <c r="JR208" s="305"/>
      <c r="JS208" s="305"/>
      <c r="JT208" s="305"/>
      <c r="JU208" s="305"/>
      <c r="JV208" s="255"/>
      <c r="JW208" s="305"/>
      <c r="JX208" s="355"/>
      <c r="JY208" s="305"/>
      <c r="JZ208" s="305"/>
      <c r="KA208" s="305"/>
      <c r="KB208" s="305"/>
      <c r="KC208" s="305"/>
      <c r="KD208" s="48"/>
      <c r="KE208" s="255"/>
      <c r="KF208" s="305"/>
      <c r="KG208" s="355"/>
      <c r="KH208" s="305"/>
      <c r="KI208" s="305"/>
      <c r="KJ208" s="305"/>
      <c r="KK208" s="305"/>
      <c r="KL208" s="305"/>
      <c r="KM208" s="48"/>
      <c r="KN208" s="255"/>
      <c r="KO208" s="305"/>
      <c r="KP208" s="355"/>
      <c r="KQ208" s="305"/>
      <c r="KR208" s="305"/>
      <c r="KS208" s="305"/>
      <c r="KT208" s="305"/>
      <c r="KU208" s="305"/>
      <c r="KV208" s="305"/>
      <c r="KW208" s="255"/>
      <c r="KX208" s="305"/>
      <c r="KY208" s="355"/>
      <c r="KZ208" s="305"/>
      <c r="LA208" s="305"/>
      <c r="LB208" s="305"/>
      <c r="LC208" s="305"/>
      <c r="LD208" s="305"/>
      <c r="LE208" s="305"/>
      <c r="LF208" s="255"/>
      <c r="LG208" s="305"/>
      <c r="LH208" s="355"/>
      <c r="LI208" s="305"/>
      <c r="LJ208" s="305"/>
      <c r="LK208" s="305"/>
      <c r="LL208" s="305"/>
      <c r="LM208" s="305"/>
      <c r="LN208" s="48"/>
      <c r="LO208" s="255"/>
      <c r="LP208" s="305"/>
      <c r="LQ208" s="355"/>
      <c r="LR208" s="305"/>
      <c r="LS208" s="305"/>
      <c r="LT208" s="305"/>
      <c r="LU208" s="305"/>
      <c r="LV208" s="305"/>
      <c r="LW208" s="48"/>
      <c r="LX208" s="255"/>
      <c r="LY208" s="305"/>
      <c r="LZ208" s="355"/>
      <c r="MA208" s="305"/>
      <c r="MB208" s="305"/>
      <c r="MC208" s="305"/>
      <c r="MD208" s="305"/>
      <c r="ME208" s="305"/>
      <c r="MF208" s="305"/>
      <c r="MG208" s="255"/>
      <c r="MH208" s="305"/>
      <c r="MI208" s="355"/>
      <c r="MJ208" s="305"/>
      <c r="MK208" s="305"/>
      <c r="ML208" s="305"/>
      <c r="MM208" s="305"/>
      <c r="MN208" s="305"/>
      <c r="MO208" s="48"/>
      <c r="MP208" s="255"/>
      <c r="MQ208" s="305"/>
      <c r="MR208" s="355"/>
      <c r="MS208" s="305"/>
      <c r="MT208" s="305"/>
      <c r="MU208" s="305"/>
      <c r="MV208" s="305"/>
      <c r="MW208" s="305"/>
      <c r="MX208" s="48"/>
      <c r="MY208" s="255"/>
      <c r="MZ208" s="305"/>
      <c r="NA208" s="355"/>
      <c r="NB208" s="305"/>
      <c r="NC208" s="305"/>
      <c r="ND208" s="305"/>
      <c r="NE208" s="305"/>
      <c r="NF208" s="305"/>
      <c r="NG208" s="48"/>
      <c r="NH208" s="255"/>
    </row>
    <row r="209" spans="1:372" ht="18">
      <c r="A209" s="538" t="s">
        <v>811</v>
      </c>
      <c r="B209" s="59"/>
      <c r="C209" s="460"/>
      <c r="D209" s="443">
        <v>126.5</v>
      </c>
      <c r="E209" s="444" t="s">
        <v>187</v>
      </c>
      <c r="F209" s="661">
        <v>350.4</v>
      </c>
      <c r="G209" s="444" t="s">
        <v>183</v>
      </c>
      <c r="H209" s="662"/>
      <c r="I209" s="444" t="s">
        <v>184</v>
      </c>
      <c r="J209" s="662"/>
      <c r="K209" s="444" t="s">
        <v>185</v>
      </c>
      <c r="L209" s="460"/>
      <c r="M209" s="443">
        <v>75</v>
      </c>
      <c r="N209" s="444" t="s">
        <v>187</v>
      </c>
      <c r="O209" s="24">
        <v>238.89999999999998</v>
      </c>
      <c r="P209" s="444" t="s">
        <v>183</v>
      </c>
      <c r="Q209" s="24"/>
      <c r="R209" s="444" t="s">
        <v>184</v>
      </c>
      <c r="S209" s="24"/>
      <c r="T209" s="444" t="s">
        <v>185</v>
      </c>
      <c r="U209" s="460"/>
      <c r="V209" s="24">
        <v>661.19999999999982</v>
      </c>
      <c r="W209" s="444" t="s">
        <v>187</v>
      </c>
      <c r="X209" s="24">
        <v>418.60000000000014</v>
      </c>
      <c r="Y209" s="444" t="s">
        <v>183</v>
      </c>
      <c r="Z209" s="24">
        <v>594.00000000000011</v>
      </c>
      <c r="AA209" s="444" t="s">
        <v>184</v>
      </c>
      <c r="AB209" s="722">
        <v>443.69999999999993</v>
      </c>
      <c r="AC209" s="444" t="s">
        <v>185</v>
      </c>
      <c r="AD209" s="460"/>
      <c r="AE209" s="24">
        <v>387.90000000000009</v>
      </c>
      <c r="AF209" s="444" t="s">
        <v>187</v>
      </c>
      <c r="AG209" s="24">
        <v>197.5</v>
      </c>
      <c r="AH209" s="444" t="s">
        <v>183</v>
      </c>
      <c r="AI209" s="24">
        <v>122.19999999999993</v>
      </c>
      <c r="AJ209" s="444" t="s">
        <v>184</v>
      </c>
      <c r="AK209" s="722">
        <v>348.59999999999968</v>
      </c>
      <c r="AL209" s="444" t="s">
        <v>185</v>
      </c>
      <c r="AM209" s="460"/>
      <c r="AN209" s="443"/>
      <c r="AO209" s="444" t="s">
        <v>187</v>
      </c>
      <c r="AP209" s="24">
        <v>353.10000000000059</v>
      </c>
      <c r="AQ209" s="444" t="s">
        <v>183</v>
      </c>
      <c r="AR209" s="24">
        <v>167.00000000000045</v>
      </c>
      <c r="AS209" s="444" t="s">
        <v>184</v>
      </c>
      <c r="AT209" s="444">
        <v>745.90000000000009</v>
      </c>
      <c r="AU209" s="444" t="s">
        <v>185</v>
      </c>
      <c r="AV209" s="460"/>
      <c r="AW209" s="24"/>
      <c r="AX209" s="444" t="s">
        <v>187</v>
      </c>
      <c r="AY209" s="24">
        <v>630.90000000000055</v>
      </c>
      <c r="AZ209" s="444" t="s">
        <v>183</v>
      </c>
      <c r="BA209" s="24">
        <v>627.29999999999973</v>
      </c>
      <c r="BB209" s="444" t="s">
        <v>184</v>
      </c>
      <c r="BC209" s="24">
        <v>770.40000000000009</v>
      </c>
      <c r="BD209" s="444" t="s">
        <v>185</v>
      </c>
      <c r="BE209" s="460"/>
      <c r="BF209" s="443"/>
      <c r="BG209" s="444" t="s">
        <v>187</v>
      </c>
      <c r="BH209" s="24">
        <v>748.55000000000018</v>
      </c>
      <c r="BI209" s="444" t="s">
        <v>183</v>
      </c>
      <c r="BJ209" s="24">
        <v>462.99999999999818</v>
      </c>
      <c r="BK209" s="444" t="s">
        <v>184</v>
      </c>
      <c r="BL209" s="24">
        <v>894.90000000000055</v>
      </c>
      <c r="BM209" s="444" t="s">
        <v>185</v>
      </c>
      <c r="BN209" s="460"/>
      <c r="BO209" s="443"/>
      <c r="BP209" s="444" t="s">
        <v>187</v>
      </c>
      <c r="BQ209" s="24">
        <v>679.55000000000109</v>
      </c>
      <c r="BR209" s="444" t="s">
        <v>183</v>
      </c>
      <c r="BS209" s="24">
        <v>359.79999999999973</v>
      </c>
      <c r="BT209" s="444" t="s">
        <v>184</v>
      </c>
      <c r="BU209" s="24">
        <v>461.40000000000009</v>
      </c>
      <c r="BV209" s="444" t="s">
        <v>185</v>
      </c>
      <c r="BW209" s="460"/>
      <c r="BX209" s="443"/>
      <c r="BY209" s="444" t="s">
        <v>187</v>
      </c>
      <c r="BZ209" s="443">
        <v>172.50000000000182</v>
      </c>
      <c r="CA209" s="444" t="s">
        <v>183</v>
      </c>
      <c r="CB209" s="663">
        <v>93.600000000002183</v>
      </c>
      <c r="CC209" s="444" t="s">
        <v>184</v>
      </c>
      <c r="CD209" s="24">
        <v>341.5</v>
      </c>
      <c r="CE209" s="444" t="s">
        <v>185</v>
      </c>
      <c r="CF209" s="460"/>
      <c r="CG209" s="443"/>
      <c r="CH209" s="444" t="s">
        <v>187</v>
      </c>
      <c r="CI209" s="24">
        <v>1070.0000000000018</v>
      </c>
      <c r="CJ209" s="444" t="s">
        <v>183</v>
      </c>
      <c r="CK209" s="24"/>
      <c r="CL209" s="444" t="s">
        <v>184</v>
      </c>
      <c r="CM209" s="24">
        <v>421.10000000000036</v>
      </c>
      <c r="CN209" s="444" t="s">
        <v>185</v>
      </c>
      <c r="CO209" s="460"/>
      <c r="CP209" s="443"/>
      <c r="CQ209" s="444" t="s">
        <v>187</v>
      </c>
      <c r="CR209" s="24">
        <v>335.45000000000073</v>
      </c>
      <c r="CS209" s="444" t="s">
        <v>183</v>
      </c>
      <c r="CT209" s="24"/>
      <c r="CU209" s="444" t="s">
        <v>184</v>
      </c>
      <c r="CV209" s="24">
        <v>352.90000000000055</v>
      </c>
      <c r="CW209" s="444" t="s">
        <v>185</v>
      </c>
      <c r="CX209" s="460"/>
      <c r="CY209" s="443"/>
      <c r="CZ209" s="444" t="s">
        <v>187</v>
      </c>
      <c r="DA209" s="24">
        <v>290.60000000000309</v>
      </c>
      <c r="DB209" s="444" t="s">
        <v>183</v>
      </c>
      <c r="DC209" s="24">
        <v>81.600000000004002</v>
      </c>
      <c r="DD209" s="444" t="s">
        <v>184</v>
      </c>
      <c r="DE209" s="24">
        <v>225.30000000000018</v>
      </c>
      <c r="DF209" s="444" t="s">
        <v>185</v>
      </c>
      <c r="DG209" s="460"/>
      <c r="DH209" s="443"/>
      <c r="DI209" s="444" t="s">
        <v>187</v>
      </c>
      <c r="DJ209" s="24">
        <v>305.60000000000309</v>
      </c>
      <c r="DK209" s="444" t="s">
        <v>183</v>
      </c>
      <c r="DL209" s="24"/>
      <c r="DM209" s="444" t="s">
        <v>184</v>
      </c>
      <c r="DN209" s="24">
        <v>87.699999999999818</v>
      </c>
      <c r="DO209" s="444" t="s">
        <v>185</v>
      </c>
      <c r="DP209" s="460"/>
      <c r="DQ209" s="443"/>
      <c r="DR209" s="444" t="s">
        <v>187</v>
      </c>
      <c r="DS209" s="663">
        <v>607.20000000000255</v>
      </c>
      <c r="DT209" s="444" t="s">
        <v>183</v>
      </c>
      <c r="DU209" s="24">
        <v>264.00000000000364</v>
      </c>
      <c r="DV209" s="444" t="s">
        <v>184</v>
      </c>
      <c r="DW209" s="24">
        <v>415.70000000000073</v>
      </c>
      <c r="DX209" s="444" t="s">
        <v>185</v>
      </c>
      <c r="DY209" s="460"/>
      <c r="DZ209" s="443"/>
      <c r="EA209" s="444" t="s">
        <v>187</v>
      </c>
      <c r="EB209" s="24">
        <v>541.70000000000255</v>
      </c>
      <c r="EC209" s="444" t="s">
        <v>183</v>
      </c>
      <c r="ED209" s="24"/>
      <c r="EE209" s="444" t="s">
        <v>184</v>
      </c>
      <c r="EF209" s="24">
        <v>768.80000000000109</v>
      </c>
      <c r="EG209" s="444" t="s">
        <v>185</v>
      </c>
      <c r="EH209" s="460"/>
      <c r="EI209" s="443"/>
      <c r="EJ209" s="444" t="s">
        <v>187</v>
      </c>
      <c r="EK209" s="663">
        <v>305.25000000000364</v>
      </c>
      <c r="EL209" s="444" t="s">
        <v>183</v>
      </c>
      <c r="EM209" s="663"/>
      <c r="EN209" s="444" t="s">
        <v>184</v>
      </c>
      <c r="EO209" s="24">
        <v>316.99999999998909</v>
      </c>
      <c r="EP209" s="444" t="s">
        <v>185</v>
      </c>
      <c r="EQ209" s="460"/>
      <c r="ER209" s="443"/>
      <c r="ES209" s="444" t="s">
        <v>187</v>
      </c>
      <c r="ET209" s="24">
        <v>442.09999999999854</v>
      </c>
      <c r="EU209" s="444" t="s">
        <v>183</v>
      </c>
      <c r="EV209" s="24"/>
      <c r="EW209" s="444" t="s">
        <v>184</v>
      </c>
      <c r="EX209" s="24">
        <v>574.70000000000073</v>
      </c>
      <c r="EY209" s="444" t="s">
        <v>185</v>
      </c>
      <c r="EZ209" s="460"/>
      <c r="FA209" s="443"/>
      <c r="FB209" s="444" t="s">
        <v>187</v>
      </c>
      <c r="FC209" s="663">
        <v>233.19999999999709</v>
      </c>
      <c r="FD209" s="444" t="s">
        <v>183</v>
      </c>
      <c r="FE209" s="663">
        <v>162.10000000000036</v>
      </c>
      <c r="FF209" s="444" t="s">
        <v>184</v>
      </c>
      <c r="FG209" s="24">
        <v>529.10000000000036</v>
      </c>
      <c r="FH209" s="444" t="s">
        <v>185</v>
      </c>
      <c r="FI209" s="460"/>
      <c r="FJ209" s="443"/>
      <c r="FK209" s="444" t="s">
        <v>187</v>
      </c>
      <c r="FL209" s="663">
        <v>354.99999999999818</v>
      </c>
      <c r="FM209" s="444" t="s">
        <v>183</v>
      </c>
      <c r="FN209" s="24">
        <v>622.00000000000364</v>
      </c>
      <c r="FO209" s="444" t="s">
        <v>184</v>
      </c>
      <c r="FP209" s="24">
        <v>549.70000000000255</v>
      </c>
      <c r="FQ209" s="444" t="s">
        <v>185</v>
      </c>
      <c r="FR209" s="460"/>
      <c r="FS209" s="443"/>
      <c r="FT209" s="444" t="s">
        <v>187</v>
      </c>
      <c r="FU209" s="663">
        <v>365</v>
      </c>
      <c r="FV209" s="444" t="s">
        <v>183</v>
      </c>
      <c r="FW209" s="663"/>
      <c r="FX209" s="444" t="s">
        <v>184</v>
      </c>
      <c r="FY209" s="24">
        <v>107.19999999999891</v>
      </c>
      <c r="FZ209" s="444" t="s">
        <v>185</v>
      </c>
      <c r="GA209" s="460"/>
      <c r="GB209" s="443"/>
      <c r="GC209" s="444" t="s">
        <v>187</v>
      </c>
      <c r="GD209" s="24">
        <v>41.899999999999636</v>
      </c>
      <c r="GE209" s="444" t="s">
        <v>183</v>
      </c>
      <c r="GF209" s="24"/>
      <c r="GG209" s="444" t="s">
        <v>184</v>
      </c>
      <c r="GH209" s="661">
        <v>126.299999999992</v>
      </c>
      <c r="GI209" s="444" t="s">
        <v>185</v>
      </c>
      <c r="GJ209" s="460"/>
      <c r="GK209" s="443"/>
      <c r="GL209" s="444" t="s">
        <v>187</v>
      </c>
      <c r="GM209" s="663">
        <v>1880.4999999999964</v>
      </c>
      <c r="GN209" s="444" t="s">
        <v>183</v>
      </c>
      <c r="GO209" s="24">
        <v>1331.4000000000015</v>
      </c>
      <c r="GP209" s="444" t="s">
        <v>184</v>
      </c>
      <c r="GQ209" s="24">
        <v>2515.1000000000022</v>
      </c>
      <c r="GR209" s="444" t="s">
        <v>185</v>
      </c>
      <c r="GS209" s="460"/>
      <c r="GT209" s="443"/>
      <c r="GU209" s="444" t="s">
        <v>187</v>
      </c>
      <c r="GV209" s="663">
        <v>467.85000000000036</v>
      </c>
      <c r="GW209" s="444" t="s">
        <v>183</v>
      </c>
      <c r="GX209" s="663"/>
      <c r="GY209" s="444" t="s">
        <v>184</v>
      </c>
      <c r="GZ209" s="663"/>
      <c r="HA209" s="444" t="s">
        <v>185</v>
      </c>
      <c r="HB209" s="460"/>
      <c r="HC209" s="443"/>
      <c r="HD209" s="444" t="s">
        <v>187</v>
      </c>
      <c r="HE209" s="24">
        <v>275.5</v>
      </c>
      <c r="HF209" s="444" t="s">
        <v>183</v>
      </c>
      <c r="HG209" s="24">
        <v>770.39999999999873</v>
      </c>
      <c r="HH209" s="444" t="s">
        <v>184</v>
      </c>
      <c r="HI209" s="24">
        <v>464.10000000000218</v>
      </c>
      <c r="HJ209" s="444" t="s">
        <v>185</v>
      </c>
      <c r="HK209" s="460"/>
      <c r="HL209" s="443"/>
      <c r="HM209" s="444" t="s">
        <v>187</v>
      </c>
      <c r="HN209" s="663">
        <v>842.20000000000437</v>
      </c>
      <c r="HO209" s="444" t="s">
        <v>183</v>
      </c>
      <c r="HP209" s="663"/>
      <c r="HQ209" s="444" t="s">
        <v>184</v>
      </c>
      <c r="HR209" s="24">
        <v>443.00000000000182</v>
      </c>
      <c r="HS209" s="444" t="s">
        <v>185</v>
      </c>
      <c r="HT209" s="460"/>
      <c r="HU209" s="443"/>
      <c r="HV209" s="444" t="s">
        <v>187</v>
      </c>
      <c r="HW209" s="663">
        <v>3310.5999999999967</v>
      </c>
      <c r="HX209" s="444" t="s">
        <v>183</v>
      </c>
      <c r="HY209" s="24">
        <v>3805.1000000000022</v>
      </c>
      <c r="HZ209" s="444" t="s">
        <v>184</v>
      </c>
      <c r="IA209" s="24">
        <v>3104.100000000044</v>
      </c>
      <c r="IB209" s="444" t="s">
        <v>185</v>
      </c>
      <c r="IC209" s="460"/>
      <c r="ID209" s="443"/>
      <c r="IE209" s="444" t="s">
        <v>187</v>
      </c>
      <c r="IF209" s="663">
        <v>397</v>
      </c>
      <c r="IG209" s="444" t="s">
        <v>183</v>
      </c>
      <c r="IH209" s="663"/>
      <c r="II209" s="444" t="s">
        <v>184</v>
      </c>
      <c r="IJ209" s="663"/>
      <c r="IK209" s="444" t="s">
        <v>185</v>
      </c>
      <c r="IL209" s="460"/>
      <c r="IM209" s="443"/>
      <c r="IN209" s="444" t="s">
        <v>187</v>
      </c>
      <c r="IO209" s="24">
        <v>251.00000000000364</v>
      </c>
      <c r="IP209" s="444" t="s">
        <v>183</v>
      </c>
      <c r="IQ209" s="24"/>
      <c r="IR209" s="444" t="s">
        <v>184</v>
      </c>
      <c r="IS209" s="24">
        <v>262.49999999999272</v>
      </c>
      <c r="IT209" s="444" t="s">
        <v>185</v>
      </c>
      <c r="IU209" s="460"/>
      <c r="IV209" s="443"/>
      <c r="IW209" s="444" t="s">
        <v>187</v>
      </c>
      <c r="IX209" s="663">
        <v>60.19999999999709</v>
      </c>
      <c r="IY209" s="444" t="s">
        <v>183</v>
      </c>
      <c r="IZ209" s="24">
        <v>362.49999999999909</v>
      </c>
      <c r="JA209" s="444" t="s">
        <v>184</v>
      </c>
      <c r="JB209" s="24">
        <v>233.79999999998472</v>
      </c>
      <c r="JC209" s="444" t="s">
        <v>185</v>
      </c>
      <c r="JD209" s="460"/>
      <c r="JE209" s="443"/>
      <c r="JF209" s="444" t="s">
        <v>187</v>
      </c>
      <c r="JG209" s="663">
        <v>651.59999999999491</v>
      </c>
      <c r="JH209" s="444" t="s">
        <v>183</v>
      </c>
      <c r="JI209" s="663">
        <v>226.50000000000182</v>
      </c>
      <c r="JJ209" s="444" t="s">
        <v>184</v>
      </c>
      <c r="JK209" s="24">
        <v>352.29999999998472</v>
      </c>
      <c r="JL209" s="444" t="s">
        <v>185</v>
      </c>
      <c r="JM209" s="460"/>
      <c r="JN209" s="443"/>
      <c r="JO209" s="444" t="s">
        <v>187</v>
      </c>
      <c r="JP209" s="663">
        <v>179.24999999999636</v>
      </c>
      <c r="JQ209" s="444" t="s">
        <v>183</v>
      </c>
      <c r="JR209" s="663"/>
      <c r="JS209" s="444" t="s">
        <v>184</v>
      </c>
      <c r="JT209" s="663"/>
      <c r="JU209" s="444" t="s">
        <v>185</v>
      </c>
      <c r="JV209" s="460"/>
      <c r="JW209" s="443"/>
      <c r="JX209" s="444" t="s">
        <v>187</v>
      </c>
      <c r="JY209" s="24">
        <v>2564.9999999999964</v>
      </c>
      <c r="JZ209" s="444" t="s">
        <v>183</v>
      </c>
      <c r="KA209" s="24">
        <v>2614.7999999999847</v>
      </c>
      <c r="KB209" s="444" t="s">
        <v>184</v>
      </c>
      <c r="KC209" s="24">
        <v>3151.4999999998872</v>
      </c>
      <c r="KD209" s="444" t="s">
        <v>185</v>
      </c>
      <c r="KE209" s="460"/>
      <c r="KF209" s="443"/>
      <c r="KG209" s="444" t="s">
        <v>187</v>
      </c>
      <c r="KH209" s="24">
        <v>289.59999999999127</v>
      </c>
      <c r="KI209" s="444" t="s">
        <v>183</v>
      </c>
      <c r="KJ209" s="663">
        <v>0</v>
      </c>
      <c r="KK209" s="444" t="s">
        <v>184</v>
      </c>
      <c r="KL209" s="24">
        <v>227.49999999998181</v>
      </c>
      <c r="KM209" s="444" t="s">
        <v>185</v>
      </c>
      <c r="KN209" s="460"/>
      <c r="KO209" s="443"/>
      <c r="KP209" s="444" t="s">
        <v>187</v>
      </c>
      <c r="KQ209" s="663">
        <v>442.49999999999272</v>
      </c>
      <c r="KR209" s="444" t="s">
        <v>183</v>
      </c>
      <c r="KS209" s="663"/>
      <c r="KT209" s="444" t="s">
        <v>184</v>
      </c>
      <c r="KU209" s="663"/>
      <c r="KV209" s="444" t="s">
        <v>185</v>
      </c>
      <c r="KW209" s="460"/>
      <c r="KX209" s="443"/>
      <c r="KY209" s="444" t="s">
        <v>187</v>
      </c>
      <c r="KZ209" s="24">
        <v>215.94999999999709</v>
      </c>
      <c r="LA209" s="444" t="s">
        <v>183</v>
      </c>
      <c r="LB209" s="24"/>
      <c r="LC209" s="444" t="s">
        <v>184</v>
      </c>
      <c r="LD209" s="24"/>
      <c r="LE209" s="444" t="s">
        <v>185</v>
      </c>
      <c r="LF209" s="460"/>
      <c r="LG209" s="443"/>
      <c r="LH209" s="444" t="s">
        <v>187</v>
      </c>
      <c r="LI209" s="336">
        <v>232.60000000000218</v>
      </c>
      <c r="LJ209" s="444" t="s">
        <v>183</v>
      </c>
      <c r="LK209" s="336"/>
      <c r="LL209" s="444" t="s">
        <v>184</v>
      </c>
      <c r="LM209" s="24"/>
      <c r="LN209" s="444" t="s">
        <v>185</v>
      </c>
      <c r="LO209" s="460"/>
      <c r="LP209" s="443"/>
      <c r="LQ209" s="444" t="s">
        <v>187</v>
      </c>
      <c r="LR209" s="24">
        <v>389.80000000000291</v>
      </c>
      <c r="LS209" s="444" t="s">
        <v>183</v>
      </c>
      <c r="LT209" s="24">
        <v>338.19999999999891</v>
      </c>
      <c r="LU209" s="444" t="s">
        <v>184</v>
      </c>
      <c r="LV209" s="24">
        <v>477.99999999998545</v>
      </c>
      <c r="LW209" s="444" t="s">
        <v>185</v>
      </c>
      <c r="LX209" s="460"/>
      <c r="LY209" s="443"/>
      <c r="LZ209" s="444" t="s">
        <v>187</v>
      </c>
      <c r="MA209" s="24">
        <v>322.200000000008</v>
      </c>
      <c r="MB209" s="444" t="s">
        <v>183</v>
      </c>
      <c r="MC209" s="24"/>
      <c r="MD209" s="444" t="s">
        <v>184</v>
      </c>
      <c r="ME209" s="24"/>
      <c r="MF209" s="444" t="s">
        <v>185</v>
      </c>
      <c r="MG209" s="460"/>
      <c r="MH209" s="443"/>
      <c r="MI209" s="444" t="s">
        <v>187</v>
      </c>
      <c r="MJ209" s="313">
        <v>434.50000000000728</v>
      </c>
      <c r="MK209" s="444" t="s">
        <v>183</v>
      </c>
      <c r="ML209" s="24">
        <v>732.70000000000073</v>
      </c>
      <c r="MM209" s="444" t="s">
        <v>184</v>
      </c>
      <c r="MN209" s="24">
        <v>1173.9999999999782</v>
      </c>
      <c r="MO209" s="444" t="s">
        <v>185</v>
      </c>
      <c r="MP209" s="460"/>
      <c r="MQ209" s="443"/>
      <c r="MR209" s="444" t="s">
        <v>187</v>
      </c>
      <c r="MS209" s="443">
        <v>376.50000000001091</v>
      </c>
      <c r="MT209" s="444" t="s">
        <v>183</v>
      </c>
      <c r="MU209" s="24">
        <v>248.00000000000364</v>
      </c>
      <c r="MV209" s="444" t="s">
        <v>184</v>
      </c>
      <c r="MW209" s="443">
        <v>365.4999999999709</v>
      </c>
      <c r="MX209" s="444" t="s">
        <v>185</v>
      </c>
      <c r="MY209" s="460"/>
      <c r="MZ209" s="443"/>
      <c r="NA209" s="444" t="s">
        <v>187</v>
      </c>
      <c r="NB209" s="443"/>
      <c r="NC209" s="444" t="s">
        <v>183</v>
      </c>
      <c r="ND209" s="443"/>
      <c r="NE209" s="444" t="s">
        <v>184</v>
      </c>
      <c r="NF209" s="664">
        <v>1310.8999999999905</v>
      </c>
      <c r="NG209" s="444" t="s">
        <v>185</v>
      </c>
      <c r="NH209" s="460"/>
    </row>
    <row r="210" spans="1:372" ht="18">
      <c r="A210" s="665" t="s">
        <v>3712</v>
      </c>
      <c r="B210" s="59">
        <f>SUM(D210:AAP210)</f>
        <v>44500.174999999814</v>
      </c>
      <c r="C210" s="460"/>
      <c r="D210" s="443"/>
      <c r="E210" s="286">
        <f>D209*0.25</f>
        <v>31.625</v>
      </c>
      <c r="F210" s="24"/>
      <c r="G210" s="286">
        <f>F209*0.5</f>
        <v>175.2</v>
      </c>
      <c r="H210" s="443"/>
      <c r="I210" s="286">
        <f>H209*0.75</f>
        <v>0</v>
      </c>
      <c r="J210" s="443"/>
      <c r="K210" s="286">
        <f>J209*1</f>
        <v>0</v>
      </c>
      <c r="L210" s="460"/>
      <c r="M210" s="443"/>
      <c r="N210" s="286">
        <f>M209*0.25</f>
        <v>18.75</v>
      </c>
      <c r="O210" s="443"/>
      <c r="P210" s="286">
        <f>O209*0.5</f>
        <v>119.44999999999999</v>
      </c>
      <c r="Q210" s="443"/>
      <c r="R210" s="286">
        <f>Q209*0.75</f>
        <v>0</v>
      </c>
      <c r="S210" s="443"/>
      <c r="T210" s="286">
        <f>S209*1</f>
        <v>0</v>
      </c>
      <c r="U210" s="460"/>
      <c r="V210" s="24"/>
      <c r="W210" s="286">
        <f>V209*0.25</f>
        <v>165.29999999999995</v>
      </c>
      <c r="X210" s="24"/>
      <c r="Y210" s="286">
        <f>X209*0.5</f>
        <v>209.30000000000007</v>
      </c>
      <c r="Z210" s="24"/>
      <c r="AA210" s="286">
        <f>Z209*0.75</f>
        <v>445.50000000000011</v>
      </c>
      <c r="AB210" s="24"/>
      <c r="AC210" s="286">
        <f t="shared" ref="AC210:AC241" si="192">AB209*1</f>
        <v>443.69999999999993</v>
      </c>
      <c r="AD210" s="460"/>
      <c r="AE210" s="24"/>
      <c r="AF210" s="286">
        <f>AE209*0.25</f>
        <v>96.975000000000023</v>
      </c>
      <c r="AG210" s="443"/>
      <c r="AH210" s="286">
        <f>AG209*0.5</f>
        <v>98.75</v>
      </c>
      <c r="AI210" s="443"/>
      <c r="AJ210" s="286">
        <f>AI209*0.75</f>
        <v>91.649999999999949</v>
      </c>
      <c r="AL210" s="286">
        <f t="shared" ref="AL210:AL241" si="193">AK209*1</f>
        <v>348.59999999999968</v>
      </c>
      <c r="AM210" s="460"/>
      <c r="AN210" s="443"/>
      <c r="AO210" s="286">
        <f>AN209*0.25</f>
        <v>0</v>
      </c>
      <c r="AP210" s="24"/>
      <c r="AQ210" s="286">
        <f>AP209*0.5</f>
        <v>176.5500000000003</v>
      </c>
      <c r="AR210" s="24"/>
      <c r="AS210" s="286">
        <f>AR209*0.75</f>
        <v>125.25000000000034</v>
      </c>
      <c r="AT210" s="24"/>
      <c r="AU210" s="286">
        <f>AT209*1</f>
        <v>745.90000000000009</v>
      </c>
      <c r="AV210" s="460"/>
      <c r="AW210" s="24"/>
      <c r="AX210" s="286">
        <f>AW209*0.25</f>
        <v>0</v>
      </c>
      <c r="AZ210" s="286">
        <f>AY209*0.5</f>
        <v>315.45000000000027</v>
      </c>
      <c r="BB210" s="286">
        <f>BA209*0.75</f>
        <v>470.4749999999998</v>
      </c>
      <c r="BC210" s="24"/>
      <c r="BD210" s="286">
        <f>BC209*1</f>
        <v>770.40000000000009</v>
      </c>
      <c r="BE210" s="460"/>
      <c r="BF210" s="443"/>
      <c r="BG210" s="286">
        <f>BF209*0.25</f>
        <v>0</v>
      </c>
      <c r="BH210" s="24"/>
      <c r="BI210" s="286">
        <f>BH209*0.5</f>
        <v>374.27500000000009</v>
      </c>
      <c r="BJ210" s="24"/>
      <c r="BK210" s="286">
        <f>BJ209*0.75</f>
        <v>347.24999999999864</v>
      </c>
      <c r="BL210" s="24"/>
      <c r="BM210" s="286">
        <f>BL209*1</f>
        <v>894.90000000000055</v>
      </c>
      <c r="BN210" s="460"/>
      <c r="BO210" s="443"/>
      <c r="BP210" s="286">
        <f>BO209*0.25</f>
        <v>0</v>
      </c>
      <c r="BQ210" s="443"/>
      <c r="BR210" s="286">
        <f>BQ209*0.5</f>
        <v>339.77500000000055</v>
      </c>
      <c r="BS210" s="443"/>
      <c r="BT210" s="286">
        <f>BS209*0.75</f>
        <v>269.8499999999998</v>
      </c>
      <c r="BU210" s="443"/>
      <c r="BV210" s="286">
        <f>BU209*1</f>
        <v>461.40000000000009</v>
      </c>
      <c r="BW210" s="460"/>
      <c r="BX210" s="443"/>
      <c r="BY210" s="286">
        <f>BX209*0.25</f>
        <v>0</v>
      </c>
      <c r="BZ210" s="443"/>
      <c r="CA210" s="286">
        <f>BZ209*0.5</f>
        <v>86.250000000000909</v>
      </c>
      <c r="CB210" s="443"/>
      <c r="CC210" s="286">
        <f>CB209*0.75</f>
        <v>70.200000000001637</v>
      </c>
      <c r="CD210" s="443"/>
      <c r="CE210" s="286">
        <f>CD209*1</f>
        <v>341.5</v>
      </c>
      <c r="CF210" s="460"/>
      <c r="CG210" s="443"/>
      <c r="CH210" s="286">
        <f>CG209*0.25</f>
        <v>0</v>
      </c>
      <c r="CI210" s="24"/>
      <c r="CJ210" s="286">
        <f>CI209*0.5</f>
        <v>535.00000000000091</v>
      </c>
      <c r="CK210" s="24"/>
      <c r="CL210" s="286">
        <f>CK209*0.75</f>
        <v>0</v>
      </c>
      <c r="CM210" s="24"/>
      <c r="CN210" s="286">
        <f>CM209*1</f>
        <v>421.10000000000036</v>
      </c>
      <c r="CO210" s="460"/>
      <c r="CP210" s="443"/>
      <c r="CQ210" s="286">
        <f>CP209*0.25</f>
        <v>0</v>
      </c>
      <c r="CR210" s="24"/>
      <c r="CS210" s="286">
        <f>CR209*0.5</f>
        <v>167.72500000000036</v>
      </c>
      <c r="CT210" s="24"/>
      <c r="CU210" s="286">
        <f>CT209*0.75</f>
        <v>0</v>
      </c>
      <c r="CV210" s="24"/>
      <c r="CW210" s="286">
        <f>CV209*1</f>
        <v>352.90000000000055</v>
      </c>
      <c r="CX210" s="460"/>
      <c r="CY210" s="443"/>
      <c r="CZ210" s="286">
        <f>CY209*0.25</f>
        <v>0</v>
      </c>
      <c r="DA210" s="24"/>
      <c r="DB210" s="286">
        <f>DA209*0.5</f>
        <v>145.30000000000155</v>
      </c>
      <c r="DC210" s="24"/>
      <c r="DD210" s="286">
        <f>DC209*0.75</f>
        <v>61.200000000003001</v>
      </c>
      <c r="DE210" s="24"/>
      <c r="DF210" s="286">
        <f>DE209*1</f>
        <v>225.30000000000018</v>
      </c>
      <c r="DG210" s="460"/>
      <c r="DH210" s="443"/>
      <c r="DI210" s="286">
        <f>DH209*0.25</f>
        <v>0</v>
      </c>
      <c r="DJ210" s="24"/>
      <c r="DK210" s="286">
        <f>DJ209*0.5</f>
        <v>152.80000000000155</v>
      </c>
      <c r="DL210" s="24"/>
      <c r="DM210" s="286">
        <f>DL209*0.75</f>
        <v>0</v>
      </c>
      <c r="DN210" s="24"/>
      <c r="DO210" s="286">
        <f>DN209*1</f>
        <v>87.699999999999818</v>
      </c>
      <c r="DP210" s="460"/>
      <c r="DQ210" s="443"/>
      <c r="DR210" s="286">
        <f>DQ209*0.25</f>
        <v>0</v>
      </c>
      <c r="DS210" s="24"/>
      <c r="DT210" s="286">
        <f>DS209*0.5</f>
        <v>303.60000000000127</v>
      </c>
      <c r="DU210" s="24"/>
      <c r="DV210" s="286">
        <f>DU209*0.75</f>
        <v>198.00000000000273</v>
      </c>
      <c r="DW210" s="24"/>
      <c r="DX210" s="286">
        <f>DW209*1</f>
        <v>415.70000000000073</v>
      </c>
      <c r="DY210" s="460"/>
      <c r="DZ210" s="443"/>
      <c r="EA210" s="286">
        <f>DZ209*0.25</f>
        <v>0</v>
      </c>
      <c r="EB210" s="24"/>
      <c r="EC210" s="286">
        <f>EB209*0.5</f>
        <v>270.85000000000127</v>
      </c>
      <c r="ED210" s="24"/>
      <c r="EE210" s="286">
        <f>ED209*0.75</f>
        <v>0</v>
      </c>
      <c r="EF210" s="24"/>
      <c r="EG210" s="286">
        <f>EF209*1</f>
        <v>768.80000000000109</v>
      </c>
      <c r="EH210" s="460"/>
      <c r="EI210" s="443"/>
      <c r="EJ210" s="286">
        <f>EI209*0.25</f>
        <v>0</v>
      </c>
      <c r="EK210" s="24"/>
      <c r="EL210" s="286">
        <f>EK209*0.5</f>
        <v>152.62500000000182</v>
      </c>
      <c r="EM210" s="24"/>
      <c r="EN210" s="286">
        <f>EM209*0.75</f>
        <v>0</v>
      </c>
      <c r="EO210" s="24"/>
      <c r="EP210" s="286">
        <f>EO209*1</f>
        <v>316.99999999998909</v>
      </c>
      <c r="EQ210" s="460"/>
      <c r="ER210" s="443"/>
      <c r="ES210" s="286">
        <f>ER209*0.25</f>
        <v>0</v>
      </c>
      <c r="ET210" s="24"/>
      <c r="EU210" s="286">
        <f>ET209*0.5</f>
        <v>221.04999999999927</v>
      </c>
      <c r="EV210" s="24"/>
      <c r="EW210" s="286">
        <f>EV209*0.75</f>
        <v>0</v>
      </c>
      <c r="EX210" s="24"/>
      <c r="EY210" s="286">
        <f>EX209*1</f>
        <v>574.70000000000073</v>
      </c>
      <c r="EZ210" s="460"/>
      <c r="FA210" s="443"/>
      <c r="FB210" s="286">
        <f>FA209*0.25</f>
        <v>0</v>
      </c>
      <c r="FC210" s="24"/>
      <c r="FD210" s="286">
        <f>FC209*0.5</f>
        <v>116.59999999999854</v>
      </c>
      <c r="FE210" s="24"/>
      <c r="FF210" s="286">
        <f>FE209*0.75</f>
        <v>121.57500000000027</v>
      </c>
      <c r="FG210" s="24"/>
      <c r="FH210" s="286">
        <f>FG209*1</f>
        <v>529.10000000000036</v>
      </c>
      <c r="FI210" s="460"/>
      <c r="FJ210" s="443"/>
      <c r="FK210" s="286">
        <f>FJ209*0.25</f>
        <v>0</v>
      </c>
      <c r="FL210" s="24"/>
      <c r="FM210" s="286">
        <f>FL209*0.5</f>
        <v>177.49999999999909</v>
      </c>
      <c r="FN210" s="24"/>
      <c r="FO210" s="286">
        <f>FN209*0.75</f>
        <v>466.50000000000273</v>
      </c>
      <c r="FP210" s="24"/>
      <c r="FQ210" s="286">
        <f>FP209*1</f>
        <v>549.70000000000255</v>
      </c>
      <c r="FR210" s="460"/>
      <c r="FS210" s="443"/>
      <c r="FT210" s="286">
        <f>FS209*0.25</f>
        <v>0</v>
      </c>
      <c r="FU210" s="24"/>
      <c r="FV210" s="286">
        <f>FU209*0.5</f>
        <v>182.5</v>
      </c>
      <c r="FW210" s="24"/>
      <c r="FX210" s="286">
        <f>FW209*0.75</f>
        <v>0</v>
      </c>
      <c r="FY210" s="24"/>
      <c r="FZ210" s="286">
        <f>FY209*1</f>
        <v>107.19999999999891</v>
      </c>
      <c r="GA210" s="460"/>
      <c r="GB210" s="443"/>
      <c r="GC210" s="286">
        <f>GB209*0.25</f>
        <v>0</v>
      </c>
      <c r="GD210" s="24"/>
      <c r="GE210" s="286">
        <f>GD209*0.5</f>
        <v>20.949999999999818</v>
      </c>
      <c r="GF210" s="24"/>
      <c r="GG210" s="286">
        <f>GF209*0.75</f>
        <v>0</v>
      </c>
      <c r="GH210" s="24"/>
      <c r="GI210" s="286">
        <f>GH209*1</f>
        <v>126.299999999992</v>
      </c>
      <c r="GJ210" s="460"/>
      <c r="GK210" s="443"/>
      <c r="GL210" s="286">
        <f>GK209*0.25</f>
        <v>0</v>
      </c>
      <c r="GM210" s="24"/>
      <c r="GN210" s="286">
        <f>GM209*0.5</f>
        <v>940.24999999999818</v>
      </c>
      <c r="GO210" s="24"/>
      <c r="GP210" s="286">
        <f>GO209*0.75</f>
        <v>998.55000000000109</v>
      </c>
      <c r="GQ210" s="24"/>
      <c r="GR210" s="286">
        <f>GQ209*1</f>
        <v>2515.1000000000022</v>
      </c>
      <c r="GS210" s="460"/>
      <c r="GT210" s="443"/>
      <c r="GU210" s="286">
        <f>GT209*0.25</f>
        <v>0</v>
      </c>
      <c r="GV210" s="24"/>
      <c r="GW210" s="286">
        <f>GV209*0.5</f>
        <v>233.92500000000018</v>
      </c>
      <c r="GX210" s="24"/>
      <c r="GY210" s="286">
        <f>GX209*0.75</f>
        <v>0</v>
      </c>
      <c r="GZ210" s="24"/>
      <c r="HA210" s="286">
        <f>GZ209*1</f>
        <v>0</v>
      </c>
      <c r="HB210" s="460"/>
      <c r="HC210" s="443"/>
      <c r="HD210" s="286">
        <f>HC209*0.25</f>
        <v>0</v>
      </c>
      <c r="HE210" s="443"/>
      <c r="HF210" s="286">
        <f>HE209*0.5</f>
        <v>137.75</v>
      </c>
      <c r="HG210" s="443"/>
      <c r="HH210" s="286">
        <f>HG209*0.75</f>
        <v>577.79999999999905</v>
      </c>
      <c r="HI210" s="443"/>
      <c r="HJ210" s="286">
        <f>HI209*1</f>
        <v>464.10000000000218</v>
      </c>
      <c r="HK210" s="460"/>
      <c r="HL210" s="443"/>
      <c r="HM210" s="286">
        <f>HL209*0.25</f>
        <v>0</v>
      </c>
      <c r="HN210" s="443"/>
      <c r="HO210" s="286">
        <f>HN209*0.5</f>
        <v>421.10000000000218</v>
      </c>
      <c r="HP210" s="443"/>
      <c r="HQ210" s="286">
        <f>HP209*0.75</f>
        <v>0</v>
      </c>
      <c r="HR210" s="443"/>
      <c r="HS210" s="286">
        <f>HR209*1</f>
        <v>443.00000000000182</v>
      </c>
      <c r="HT210" s="460"/>
      <c r="HU210" s="443"/>
      <c r="HV210" s="286">
        <f>HU209*0.25</f>
        <v>0</v>
      </c>
      <c r="HW210" s="443"/>
      <c r="HX210" s="286">
        <f>HW209*0.5</f>
        <v>1655.2999999999984</v>
      </c>
      <c r="HY210" s="443"/>
      <c r="HZ210" s="286">
        <f>HY209*0.75</f>
        <v>2853.8250000000016</v>
      </c>
      <c r="IA210" s="443"/>
      <c r="IB210" s="286">
        <f>IA209*1</f>
        <v>3104.100000000044</v>
      </c>
      <c r="IC210" s="460"/>
      <c r="ID210" s="443"/>
      <c r="IE210" s="286">
        <f>ID209*0.25</f>
        <v>0</v>
      </c>
      <c r="IF210" s="443"/>
      <c r="IG210" s="286">
        <f>IF209*0.5</f>
        <v>198.5</v>
      </c>
      <c r="IH210" s="443"/>
      <c r="II210" s="286">
        <f>IH209*0.75</f>
        <v>0</v>
      </c>
      <c r="IJ210" s="443"/>
      <c r="IK210" s="286">
        <f>IJ209*1</f>
        <v>0</v>
      </c>
      <c r="IL210" s="460"/>
      <c r="IM210" s="443"/>
      <c r="IN210" s="286">
        <f>IM209*0.25</f>
        <v>0</v>
      </c>
      <c r="IO210" s="443"/>
      <c r="IP210" s="286">
        <f>IO209*0.5</f>
        <v>125.50000000000182</v>
      </c>
      <c r="IQ210" s="443"/>
      <c r="IR210" s="286">
        <f>IQ209*0.75</f>
        <v>0</v>
      </c>
      <c r="IS210" s="443"/>
      <c r="IT210" s="286">
        <f>IS209*1</f>
        <v>262.49999999999272</v>
      </c>
      <c r="IU210" s="460"/>
      <c r="IV210" s="443"/>
      <c r="IW210" s="286">
        <f>IV209*0.25</f>
        <v>0</v>
      </c>
      <c r="IX210" s="443"/>
      <c r="IY210" s="286">
        <f>IX209*0.5</f>
        <v>30.099999999998545</v>
      </c>
      <c r="IZ210" s="443"/>
      <c r="JA210" s="286">
        <f>IZ209*0.75</f>
        <v>271.87499999999932</v>
      </c>
      <c r="JB210" s="443"/>
      <c r="JC210" s="286">
        <f>JB209*1</f>
        <v>233.79999999998472</v>
      </c>
      <c r="JD210" s="460"/>
      <c r="JE210" s="443"/>
      <c r="JF210" s="286">
        <f>JE209*0.25</f>
        <v>0</v>
      </c>
      <c r="JG210" s="443"/>
      <c r="JH210" s="286">
        <f>JG209*0.5</f>
        <v>325.79999999999745</v>
      </c>
      <c r="JI210" s="443"/>
      <c r="JJ210" s="286">
        <f>JI209*0.75</f>
        <v>169.87500000000136</v>
      </c>
      <c r="JK210" s="443"/>
      <c r="JL210" s="286">
        <f>JK209*1</f>
        <v>352.29999999998472</v>
      </c>
      <c r="JM210" s="460"/>
      <c r="JN210" s="443"/>
      <c r="JO210" s="286">
        <f>JN209*0.25</f>
        <v>0</v>
      </c>
      <c r="JP210" s="443"/>
      <c r="JQ210" s="286">
        <f>JP209*0.5</f>
        <v>89.624999999998181</v>
      </c>
      <c r="JR210" s="443"/>
      <c r="JS210" s="286">
        <f>JR209*0.75</f>
        <v>0</v>
      </c>
      <c r="JT210" s="443"/>
      <c r="JU210" s="286">
        <f>JT209*1</f>
        <v>0</v>
      </c>
      <c r="JV210" s="460"/>
      <c r="JW210" s="443"/>
      <c r="JX210" s="286">
        <f>JW209*0.25</f>
        <v>0</v>
      </c>
      <c r="JY210" s="443"/>
      <c r="JZ210" s="286">
        <f>JY209*0.5</f>
        <v>1282.4999999999982</v>
      </c>
      <c r="KA210" s="443"/>
      <c r="KB210" s="286">
        <f>KA209*0.75</f>
        <v>1961.0999999999885</v>
      </c>
      <c r="KC210" s="443"/>
      <c r="KD210" s="286">
        <f t="shared" ref="KD210" si="194">KC209*1</f>
        <v>3151.4999999998872</v>
      </c>
      <c r="KE210" s="460"/>
      <c r="KF210" s="443"/>
      <c r="KG210" s="286">
        <f>KF209*0.25</f>
        <v>0</v>
      </c>
      <c r="KH210" s="443"/>
      <c r="KI210" s="286">
        <f>KH209*0.5</f>
        <v>144.79999999999563</v>
      </c>
      <c r="KJ210" s="443"/>
      <c r="KK210" s="286">
        <f>KJ209*0.75</f>
        <v>0</v>
      </c>
      <c r="KL210" s="443"/>
      <c r="KM210" s="286">
        <f>KL209*1</f>
        <v>227.49999999998181</v>
      </c>
      <c r="KN210" s="460"/>
      <c r="KO210" s="443"/>
      <c r="KP210" s="286">
        <f>KO209*0.25</f>
        <v>0</v>
      </c>
      <c r="KQ210" s="443"/>
      <c r="KR210" s="286">
        <f>KQ209*0.5</f>
        <v>221.24999999999636</v>
      </c>
      <c r="KS210" s="443"/>
      <c r="KT210" s="286">
        <f>KS209*0.75</f>
        <v>0</v>
      </c>
      <c r="KU210" s="443"/>
      <c r="KV210" s="286">
        <f>KU209*1</f>
        <v>0</v>
      </c>
      <c r="KW210" s="460"/>
      <c r="KX210" s="443"/>
      <c r="KY210" s="286">
        <f>KX209*0.25</f>
        <v>0</v>
      </c>
      <c r="KZ210" s="443"/>
      <c r="LA210" s="286">
        <f>KZ209*0.5</f>
        <v>107.97499999999854</v>
      </c>
      <c r="LB210" s="443"/>
      <c r="LC210" s="286">
        <f>LB209*0.75</f>
        <v>0</v>
      </c>
      <c r="LD210" s="443"/>
      <c r="LE210" s="286">
        <f>LD209*1</f>
        <v>0</v>
      </c>
      <c r="LF210" s="460"/>
      <c r="LG210" s="443"/>
      <c r="LH210" s="286">
        <f>LG209*0.25</f>
        <v>0</v>
      </c>
      <c r="LI210" s="443"/>
      <c r="LJ210" s="286">
        <f>LI209*0.5</f>
        <v>116.30000000000109</v>
      </c>
      <c r="LK210" s="443"/>
      <c r="LL210" s="286">
        <f>LK209*0.75</f>
        <v>0</v>
      </c>
      <c r="LM210" s="443"/>
      <c r="LN210" s="286">
        <f>LM209*1</f>
        <v>0</v>
      </c>
      <c r="LO210" s="460"/>
      <c r="LP210" s="443"/>
      <c r="LQ210" s="286">
        <f>LP209*0.25</f>
        <v>0</v>
      </c>
      <c r="LR210" s="443"/>
      <c r="LS210" s="286">
        <f>LR209*0.5</f>
        <v>194.90000000000146</v>
      </c>
      <c r="LT210" s="443"/>
      <c r="LU210" s="286">
        <f>LT209*0.75</f>
        <v>253.64999999999918</v>
      </c>
      <c r="LV210" s="443"/>
      <c r="LW210" s="286">
        <f>LV209*1</f>
        <v>477.99999999998545</v>
      </c>
      <c r="LX210" s="460"/>
      <c r="LY210" s="443"/>
      <c r="LZ210" s="286">
        <f>LY209*0.25</f>
        <v>0</v>
      </c>
      <c r="MA210" s="443"/>
      <c r="MB210" s="286">
        <f>MA209*0.5</f>
        <v>161.100000000004</v>
      </c>
      <c r="MC210" s="443"/>
      <c r="MD210" s="286">
        <f>MC209*0.75</f>
        <v>0</v>
      </c>
      <c r="ME210" s="443"/>
      <c r="MF210" s="286">
        <f>ME209*1</f>
        <v>0</v>
      </c>
      <c r="MG210" s="460"/>
      <c r="MH210" s="443"/>
      <c r="MI210" s="286">
        <f>MH209*0.25</f>
        <v>0</v>
      </c>
      <c r="MJ210" s="443"/>
      <c r="MK210" s="286">
        <f>MJ209*0.5</f>
        <v>217.25000000000364</v>
      </c>
      <c r="ML210" s="443"/>
      <c r="MM210" s="286">
        <f>ML209*0.75</f>
        <v>549.52500000000055</v>
      </c>
      <c r="MN210" s="443"/>
      <c r="MO210" s="286">
        <f>MN209*1</f>
        <v>1173.9999999999782</v>
      </c>
      <c r="MP210" s="460"/>
      <c r="MQ210" s="443"/>
      <c r="MR210" s="286">
        <f>MQ209*0.25</f>
        <v>0</v>
      </c>
      <c r="MS210" s="443"/>
      <c r="MT210" s="286">
        <f>MS209*0.5</f>
        <v>188.25000000000546</v>
      </c>
      <c r="MU210" s="443"/>
      <c r="MV210" s="286">
        <f>MU209*0.75</f>
        <v>186.00000000000273</v>
      </c>
      <c r="MW210" s="443"/>
      <c r="MX210" s="286">
        <f>MW209*1</f>
        <v>365.4999999999709</v>
      </c>
      <c r="MY210" s="460"/>
      <c r="MZ210" s="443"/>
      <c r="NA210" s="286">
        <f>MZ209*0.25</f>
        <v>0</v>
      </c>
      <c r="NB210" s="443"/>
      <c r="NC210" s="286">
        <f>NB209*0.5</f>
        <v>0</v>
      </c>
      <c r="ND210" s="443"/>
      <c r="NE210" s="286">
        <f>ND209*0.75</f>
        <v>0</v>
      </c>
      <c r="NF210" s="443"/>
      <c r="NG210" s="286">
        <f>NF209*1</f>
        <v>1310.8999999999905</v>
      </c>
      <c r="NH210" s="460"/>
    </row>
    <row r="211" spans="1:372" s="50" customFormat="1" ht="15.75">
      <c r="A211" s="253"/>
      <c r="B211" s="256"/>
      <c r="C211" s="255"/>
      <c r="D211" s="305"/>
      <c r="E211" s="463"/>
      <c r="F211" s="178"/>
      <c r="G211" s="463"/>
      <c r="H211" s="305"/>
      <c r="I211" s="463"/>
      <c r="J211" s="305"/>
      <c r="K211" s="305"/>
      <c r="L211" s="255"/>
      <c r="M211" s="305"/>
      <c r="N211" s="463"/>
      <c r="O211" s="305"/>
      <c r="P211" s="463"/>
      <c r="Q211" s="305"/>
      <c r="R211" s="463"/>
      <c r="S211" s="305"/>
      <c r="T211" s="305"/>
      <c r="U211" s="255"/>
      <c r="V211" s="178"/>
      <c r="W211" s="463"/>
      <c r="X211" s="178"/>
      <c r="Y211" s="463"/>
      <c r="Z211" s="178"/>
      <c r="AA211" s="305"/>
      <c r="AB211" s="178"/>
      <c r="AC211" s="48"/>
      <c r="AD211" s="255"/>
      <c r="AE211" s="178"/>
      <c r="AF211" s="355"/>
      <c r="AG211" s="305"/>
      <c r="AH211" s="305"/>
      <c r="AI211" s="305"/>
      <c r="AJ211" s="305"/>
      <c r="AL211" s="48"/>
      <c r="AM211" s="255"/>
      <c r="AN211" s="305"/>
      <c r="AO211" s="355"/>
      <c r="AP211" s="178"/>
      <c r="AQ211" s="305"/>
      <c r="AR211" s="178"/>
      <c r="AS211" s="305"/>
      <c r="AT211" s="178"/>
      <c r="AU211" s="48"/>
      <c r="AV211" s="255"/>
      <c r="AW211" s="178"/>
      <c r="AX211" s="355"/>
      <c r="AY211" s="178"/>
      <c r="AZ211" s="305"/>
      <c r="BA211" s="178"/>
      <c r="BB211" s="305"/>
      <c r="BC211" s="178"/>
      <c r="BD211" s="48"/>
      <c r="BE211" s="255"/>
      <c r="BF211" s="305"/>
      <c r="BG211" s="355"/>
      <c r="BH211" s="178"/>
      <c r="BI211" s="305"/>
      <c r="BJ211" s="178"/>
      <c r="BK211" s="305"/>
      <c r="BL211" s="178"/>
      <c r="BM211" s="48"/>
      <c r="BN211" s="255"/>
      <c r="BO211" s="305"/>
      <c r="BP211" s="355"/>
      <c r="BQ211" s="305"/>
      <c r="BR211" s="305"/>
      <c r="BS211" s="305"/>
      <c r="BT211" s="305"/>
      <c r="BU211" s="305"/>
      <c r="BV211" s="48"/>
      <c r="BW211" s="255"/>
      <c r="BX211" s="305"/>
      <c r="BY211" s="355"/>
      <c r="BZ211" s="305"/>
      <c r="CA211" s="305"/>
      <c r="CB211" s="305"/>
      <c r="CC211" s="305"/>
      <c r="CD211" s="305"/>
      <c r="CE211" s="48"/>
      <c r="CF211" s="255"/>
      <c r="CG211" s="305"/>
      <c r="CH211" s="355"/>
      <c r="CI211" s="178"/>
      <c r="CJ211" s="305"/>
      <c r="CK211" s="178"/>
      <c r="CL211" s="305"/>
      <c r="CM211" s="178"/>
      <c r="CN211" s="48"/>
      <c r="CO211" s="255"/>
      <c r="CP211" s="305"/>
      <c r="CQ211" s="355"/>
      <c r="CR211" s="178"/>
      <c r="CS211" s="305"/>
      <c r="CT211" s="178"/>
      <c r="CU211" s="305"/>
      <c r="CV211" s="178"/>
      <c r="CW211" s="48"/>
      <c r="CX211" s="255"/>
      <c r="CY211" s="305"/>
      <c r="CZ211" s="355"/>
      <c r="DA211" s="178"/>
      <c r="DB211" s="305"/>
      <c r="DC211" s="178"/>
      <c r="DD211" s="305"/>
      <c r="DE211" s="178"/>
      <c r="DF211" s="48"/>
      <c r="DG211" s="255"/>
      <c r="DH211" s="305"/>
      <c r="DI211" s="355"/>
      <c r="DJ211" s="178"/>
      <c r="DK211" s="305"/>
      <c r="DL211" s="178"/>
      <c r="DM211" s="305"/>
      <c r="DN211" s="178"/>
      <c r="DO211" s="48"/>
      <c r="DP211" s="255"/>
      <c r="DQ211" s="305"/>
      <c r="DR211" s="355"/>
      <c r="DS211" s="178"/>
      <c r="DT211" s="305"/>
      <c r="DU211" s="178"/>
      <c r="DV211" s="305"/>
      <c r="DW211" s="178"/>
      <c r="DX211" s="48"/>
      <c r="DY211" s="255"/>
      <c r="DZ211" s="305"/>
      <c r="EA211" s="355"/>
      <c r="EB211" s="178"/>
      <c r="EC211" s="305"/>
      <c r="ED211" s="178"/>
      <c r="EE211" s="305"/>
      <c r="EF211" s="178"/>
      <c r="EG211" s="48"/>
      <c r="EH211" s="255"/>
      <c r="EI211" s="305"/>
      <c r="EJ211" s="355"/>
      <c r="EK211" s="178"/>
      <c r="EL211" s="305"/>
      <c r="EM211" s="178"/>
      <c r="EN211" s="305"/>
      <c r="EO211" s="178"/>
      <c r="EP211" s="48"/>
      <c r="EQ211" s="255"/>
      <c r="ER211" s="305"/>
      <c r="ES211" s="355"/>
      <c r="ET211" s="178"/>
      <c r="EU211" s="305"/>
      <c r="EV211" s="178"/>
      <c r="EW211" s="305"/>
      <c r="EX211" s="178"/>
      <c r="EY211" s="48"/>
      <c r="EZ211" s="255"/>
      <c r="FA211" s="305"/>
      <c r="FB211" s="355"/>
      <c r="FC211" s="178"/>
      <c r="FD211" s="305"/>
      <c r="FE211" s="178"/>
      <c r="FF211" s="305"/>
      <c r="FG211" s="178"/>
      <c r="FH211" s="48"/>
      <c r="FI211" s="255"/>
      <c r="FJ211" s="305"/>
      <c r="FK211" s="355"/>
      <c r="FL211" s="178"/>
      <c r="FM211" s="305"/>
      <c r="FN211" s="178"/>
      <c r="FO211" s="305"/>
      <c r="FP211" s="178"/>
      <c r="FQ211" s="48"/>
      <c r="FR211" s="255"/>
      <c r="FS211" s="305"/>
      <c r="FT211" s="355"/>
      <c r="FU211" s="178"/>
      <c r="FV211" s="305"/>
      <c r="FW211" s="178"/>
      <c r="FX211" s="305"/>
      <c r="FY211" s="178"/>
      <c r="FZ211" s="48"/>
      <c r="GA211" s="255"/>
      <c r="GB211" s="305"/>
      <c r="GC211" s="355"/>
      <c r="GD211" s="178"/>
      <c r="GE211" s="305"/>
      <c r="GF211" s="178"/>
      <c r="GG211" s="305"/>
      <c r="GH211" s="178"/>
      <c r="GI211" s="48"/>
      <c r="GJ211" s="255"/>
      <c r="GK211" s="305"/>
      <c r="GL211" s="355"/>
      <c r="GM211" s="178"/>
      <c r="GN211" s="305"/>
      <c r="GO211" s="178"/>
      <c r="GP211" s="305"/>
      <c r="GQ211" s="178"/>
      <c r="GR211" s="48"/>
      <c r="GS211" s="255"/>
      <c r="GT211" s="305"/>
      <c r="GU211" s="355"/>
      <c r="GV211" s="178"/>
      <c r="GW211" s="305"/>
      <c r="GX211" s="178"/>
      <c r="GY211" s="305"/>
      <c r="GZ211" s="178"/>
      <c r="HA211" s="305"/>
      <c r="HB211" s="255"/>
      <c r="HC211" s="305"/>
      <c r="HD211" s="355"/>
      <c r="HE211" s="305"/>
      <c r="HF211" s="305"/>
      <c r="HG211" s="305"/>
      <c r="HH211" s="305"/>
      <c r="HI211" s="305"/>
      <c r="HJ211" s="48"/>
      <c r="HK211" s="255"/>
      <c r="HL211" s="305"/>
      <c r="HM211" s="355"/>
      <c r="HN211" s="305"/>
      <c r="HO211" s="305"/>
      <c r="HP211" s="305"/>
      <c r="HQ211" s="305"/>
      <c r="HR211" s="305"/>
      <c r="HS211" s="48"/>
      <c r="HT211" s="255"/>
      <c r="HU211" s="305"/>
      <c r="HV211" s="355"/>
      <c r="HW211" s="305"/>
      <c r="HX211" s="305"/>
      <c r="HY211" s="305"/>
      <c r="HZ211" s="305"/>
      <c r="IA211" s="305"/>
      <c r="IB211" s="48"/>
      <c r="IC211" s="255"/>
      <c r="ID211" s="305"/>
      <c r="IE211" s="355"/>
      <c r="IF211" s="305"/>
      <c r="IG211" s="305"/>
      <c r="IH211" s="305"/>
      <c r="II211" s="305"/>
      <c r="IJ211" s="305"/>
      <c r="IK211" s="305"/>
      <c r="IL211" s="255"/>
      <c r="IM211" s="305"/>
      <c r="IN211" s="355"/>
      <c r="IO211" s="305"/>
      <c r="IP211" s="305"/>
      <c r="IQ211" s="305"/>
      <c r="IR211" s="305"/>
      <c r="IS211" s="305"/>
      <c r="IT211" s="48"/>
      <c r="IU211" s="255"/>
      <c r="IV211" s="305"/>
      <c r="IW211" s="355"/>
      <c r="IX211" s="305"/>
      <c r="IY211" s="305"/>
      <c r="IZ211" s="305"/>
      <c r="JA211" s="305"/>
      <c r="JB211" s="305"/>
      <c r="JC211" s="48"/>
      <c r="JD211" s="255"/>
      <c r="JE211" s="305"/>
      <c r="JF211" s="355"/>
      <c r="JG211" s="305"/>
      <c r="JH211" s="305"/>
      <c r="JI211" s="305"/>
      <c r="JJ211" s="305"/>
      <c r="JK211" s="305"/>
      <c r="JL211" s="48"/>
      <c r="JM211" s="255"/>
      <c r="JN211" s="305"/>
      <c r="JO211" s="355"/>
      <c r="JP211" s="305"/>
      <c r="JQ211" s="305"/>
      <c r="JR211" s="305"/>
      <c r="JS211" s="305"/>
      <c r="JT211" s="305"/>
      <c r="JU211" s="305"/>
      <c r="JV211" s="255"/>
      <c r="JW211" s="305"/>
      <c r="JX211" s="355"/>
      <c r="JY211" s="305"/>
      <c r="JZ211" s="305"/>
      <c r="KA211" s="305"/>
      <c r="KB211" s="305"/>
      <c r="KC211" s="305"/>
      <c r="KD211" s="48"/>
      <c r="KE211" s="255"/>
      <c r="KF211" s="305"/>
      <c r="KG211" s="355"/>
      <c r="KH211" s="305"/>
      <c r="KI211" s="305"/>
      <c r="KJ211" s="305"/>
      <c r="KK211" s="305"/>
      <c r="KL211" s="305"/>
      <c r="KM211" s="48"/>
      <c r="KN211" s="255"/>
      <c r="KO211" s="305"/>
      <c r="KP211" s="355"/>
      <c r="KQ211" s="305"/>
      <c r="KR211" s="305"/>
      <c r="KS211" s="305"/>
      <c r="KT211" s="305"/>
      <c r="KU211" s="305"/>
      <c r="KV211" s="305"/>
      <c r="KW211" s="255"/>
      <c r="KX211" s="305"/>
      <c r="KY211" s="355"/>
      <c r="KZ211" s="305"/>
      <c r="LA211" s="305"/>
      <c r="LB211" s="305"/>
      <c r="LC211" s="305"/>
      <c r="LD211" s="305"/>
      <c r="LE211" s="305"/>
      <c r="LF211" s="255"/>
      <c r="LG211" s="305"/>
      <c r="LH211" s="355"/>
      <c r="LI211" s="305"/>
      <c r="LJ211" s="305"/>
      <c r="LK211" s="305"/>
      <c r="LL211" s="305"/>
      <c r="LM211" s="305"/>
      <c r="LN211" s="48"/>
      <c r="LO211" s="255"/>
      <c r="LP211" s="305"/>
      <c r="LQ211" s="355"/>
      <c r="LR211" s="305"/>
      <c r="LS211" s="305"/>
      <c r="LT211" s="305"/>
      <c r="LU211" s="305"/>
      <c r="LV211" s="305"/>
      <c r="LW211" s="48"/>
      <c r="LX211" s="255"/>
      <c r="LY211" s="305"/>
      <c r="LZ211" s="355"/>
      <c r="MA211" s="305"/>
      <c r="MB211" s="305"/>
      <c r="MC211" s="305"/>
      <c r="MD211" s="305"/>
      <c r="ME211" s="305"/>
      <c r="MF211" s="305"/>
      <c r="MG211" s="255"/>
      <c r="MH211" s="305"/>
      <c r="MI211" s="355"/>
      <c r="MJ211" s="305"/>
      <c r="MK211" s="305"/>
      <c r="ML211" s="305"/>
      <c r="MM211" s="305"/>
      <c r="MN211" s="305"/>
      <c r="MO211" s="48"/>
      <c r="MP211" s="255"/>
      <c r="MQ211" s="305"/>
      <c r="MR211" s="355"/>
      <c r="MS211" s="305"/>
      <c r="MT211" s="305"/>
      <c r="MU211" s="305"/>
      <c r="MV211" s="305"/>
      <c r="MW211" s="305"/>
      <c r="MX211" s="48"/>
      <c r="MY211" s="255"/>
      <c r="MZ211" s="305"/>
      <c r="NA211" s="355"/>
      <c r="NB211" s="305"/>
      <c r="NC211" s="305"/>
      <c r="ND211" s="305"/>
      <c r="NE211" s="305"/>
      <c r="NF211" s="305"/>
      <c r="NG211" s="48"/>
      <c r="NH211" s="255"/>
    </row>
    <row r="212" spans="1:372" ht="15">
      <c r="A212" s="106" t="s">
        <v>1857</v>
      </c>
      <c r="C212" s="460"/>
      <c r="D212" s="443"/>
      <c r="E212" s="444" t="s">
        <v>187</v>
      </c>
      <c r="F212" s="661">
        <v>558.4</v>
      </c>
      <c r="G212" s="444" t="s">
        <v>183</v>
      </c>
      <c r="H212" s="662"/>
      <c r="I212" s="444" t="s">
        <v>184</v>
      </c>
      <c r="J212" s="662"/>
      <c r="K212" s="444" t="s">
        <v>185</v>
      </c>
      <c r="L212" s="460"/>
      <c r="M212" s="443"/>
      <c r="N212" s="444" t="s">
        <v>187</v>
      </c>
      <c r="O212" s="24">
        <v>199.29999999999984</v>
      </c>
      <c r="P212" s="444" t="s">
        <v>183</v>
      </c>
      <c r="Q212" s="24"/>
      <c r="R212" s="444" t="s">
        <v>184</v>
      </c>
      <c r="S212" s="24"/>
      <c r="T212" s="444" t="s">
        <v>185</v>
      </c>
      <c r="U212" s="460"/>
      <c r="V212" s="443"/>
      <c r="W212" s="444" t="s">
        <v>187</v>
      </c>
      <c r="X212" s="24">
        <v>393.49999999999977</v>
      </c>
      <c r="Y212" s="444" t="s">
        <v>183</v>
      </c>
      <c r="Z212" s="24">
        <v>564.5</v>
      </c>
      <c r="AA212" s="444" t="s">
        <v>184</v>
      </c>
      <c r="AB212" s="722">
        <v>673.55</v>
      </c>
      <c r="AC212" s="444" t="s">
        <v>185</v>
      </c>
      <c r="AD212" s="460"/>
      <c r="AE212" s="443"/>
      <c r="AF212" s="444" t="s">
        <v>187</v>
      </c>
      <c r="AG212" s="24">
        <v>181.00000000000045</v>
      </c>
      <c r="AH212" s="444" t="s">
        <v>183</v>
      </c>
      <c r="AI212" s="24">
        <v>187.89999999999986</v>
      </c>
      <c r="AJ212" s="444" t="s">
        <v>184</v>
      </c>
      <c r="AK212" s="722">
        <v>243.39999999999986</v>
      </c>
      <c r="AL212" s="444" t="s">
        <v>185</v>
      </c>
      <c r="AM212" s="460"/>
      <c r="AN212" s="443"/>
      <c r="AO212" s="444" t="s">
        <v>187</v>
      </c>
      <c r="AP212" s="443"/>
      <c r="AQ212" s="444" t="s">
        <v>183</v>
      </c>
      <c r="AR212" s="24">
        <v>77.100000000000364</v>
      </c>
      <c r="AS212" s="444" t="s">
        <v>184</v>
      </c>
      <c r="AT212" s="444">
        <v>735.10000000000036</v>
      </c>
      <c r="AU212" s="444" t="s">
        <v>185</v>
      </c>
      <c r="AV212" s="460"/>
      <c r="AW212" s="443"/>
      <c r="AX212" s="444" t="s">
        <v>187</v>
      </c>
      <c r="AY212" s="443"/>
      <c r="AZ212" s="444" t="s">
        <v>183</v>
      </c>
      <c r="BA212" s="24">
        <v>247.5</v>
      </c>
      <c r="BB212" s="444" t="s">
        <v>184</v>
      </c>
      <c r="BC212" s="24">
        <v>592.59999999999991</v>
      </c>
      <c r="BD212" s="444" t="s">
        <v>185</v>
      </c>
      <c r="BE212" s="460"/>
      <c r="BF212" s="443"/>
      <c r="BG212" s="444" t="s">
        <v>187</v>
      </c>
      <c r="BH212" s="443"/>
      <c r="BI212" s="444" t="s">
        <v>183</v>
      </c>
      <c r="BJ212" s="24">
        <v>350.09999999999945</v>
      </c>
      <c r="BK212" s="444" t="s">
        <v>184</v>
      </c>
      <c r="BL212" s="24">
        <v>1009.2999999999997</v>
      </c>
      <c r="BM212" s="444" t="s">
        <v>185</v>
      </c>
      <c r="BN212" s="460"/>
      <c r="BO212" s="443"/>
      <c r="BP212" s="444" t="s">
        <v>187</v>
      </c>
      <c r="BQ212" s="443"/>
      <c r="BR212" s="444" t="s">
        <v>183</v>
      </c>
      <c r="BS212" s="24">
        <v>357.70000000000118</v>
      </c>
      <c r="BT212" s="444" t="s">
        <v>184</v>
      </c>
      <c r="BU212" s="24">
        <v>336.69999999999936</v>
      </c>
      <c r="BV212" s="444" t="s">
        <v>185</v>
      </c>
      <c r="BW212" s="460"/>
      <c r="BX212" s="443"/>
      <c r="BY212" s="444" t="s">
        <v>187</v>
      </c>
      <c r="BZ212" s="443"/>
      <c r="CA212" s="444" t="s">
        <v>183</v>
      </c>
      <c r="CB212" s="663">
        <v>129.79999999999563</v>
      </c>
      <c r="CC212" s="444" t="s">
        <v>184</v>
      </c>
      <c r="CD212" s="24">
        <v>278.5</v>
      </c>
      <c r="CE212" s="444" t="s">
        <v>185</v>
      </c>
      <c r="CF212" s="460"/>
      <c r="CG212" s="443"/>
      <c r="CH212" s="444" t="s">
        <v>187</v>
      </c>
      <c r="CI212" s="443"/>
      <c r="CJ212" s="444" t="s">
        <v>183</v>
      </c>
      <c r="CK212" s="443"/>
      <c r="CL212" s="444" t="s">
        <v>184</v>
      </c>
      <c r="CM212" s="24">
        <v>253.59999999999945</v>
      </c>
      <c r="CN212" s="444" t="s">
        <v>185</v>
      </c>
      <c r="CO212" s="460"/>
      <c r="CP212" s="443"/>
      <c r="CQ212" s="444" t="s">
        <v>187</v>
      </c>
      <c r="CR212" s="443"/>
      <c r="CS212" s="444" t="s">
        <v>183</v>
      </c>
      <c r="CT212" s="443"/>
      <c r="CU212" s="444" t="s">
        <v>184</v>
      </c>
      <c r="CV212" s="24">
        <v>293.19999999999891</v>
      </c>
      <c r="CW212" s="444" t="s">
        <v>185</v>
      </c>
      <c r="CX212" s="460"/>
      <c r="CY212" s="443"/>
      <c r="CZ212" s="444" t="s">
        <v>187</v>
      </c>
      <c r="DA212" s="443"/>
      <c r="DB212" s="444" t="s">
        <v>183</v>
      </c>
      <c r="DC212" s="24">
        <v>5.999999999994543</v>
      </c>
      <c r="DD212" s="444" t="s">
        <v>184</v>
      </c>
      <c r="DE212" s="24">
        <v>226.49999999999909</v>
      </c>
      <c r="DF212" s="444" t="s">
        <v>185</v>
      </c>
      <c r="DG212" s="460"/>
      <c r="DH212" s="443"/>
      <c r="DI212" s="444" t="s">
        <v>187</v>
      </c>
      <c r="DJ212" s="443"/>
      <c r="DK212" s="444" t="s">
        <v>183</v>
      </c>
      <c r="DL212" s="443"/>
      <c r="DM212" s="444" t="s">
        <v>184</v>
      </c>
      <c r="DN212" s="24">
        <v>165.39999999999873</v>
      </c>
      <c r="DO212" s="444" t="s">
        <v>185</v>
      </c>
      <c r="DP212" s="460"/>
      <c r="DQ212" s="443"/>
      <c r="DR212" s="444" t="s">
        <v>187</v>
      </c>
      <c r="DS212" s="443"/>
      <c r="DT212" s="444" t="s">
        <v>183</v>
      </c>
      <c r="DU212" s="24">
        <v>5.499999999996362</v>
      </c>
      <c r="DV212" s="444" t="s">
        <v>184</v>
      </c>
      <c r="DW212" s="24">
        <v>333.69999999999982</v>
      </c>
      <c r="DX212" s="444" t="s">
        <v>185</v>
      </c>
      <c r="DY212" s="460"/>
      <c r="DZ212" s="443"/>
      <c r="EA212" s="444" t="s">
        <v>187</v>
      </c>
      <c r="EB212" s="443"/>
      <c r="EC212" s="444" t="s">
        <v>183</v>
      </c>
      <c r="ED212" s="443"/>
      <c r="EE212" s="444" t="s">
        <v>184</v>
      </c>
      <c r="EF212" s="24">
        <v>761.49999999999818</v>
      </c>
      <c r="EG212" s="444" t="s">
        <v>185</v>
      </c>
      <c r="EH212" s="460"/>
      <c r="EI212" s="443"/>
      <c r="EJ212" s="444" t="s">
        <v>187</v>
      </c>
      <c r="EK212" s="443"/>
      <c r="EL212" s="444" t="s">
        <v>183</v>
      </c>
      <c r="EM212" s="443"/>
      <c r="EN212" s="444" t="s">
        <v>184</v>
      </c>
      <c r="EO212" s="24">
        <v>181.59999999999491</v>
      </c>
      <c r="EP212" s="444" t="s">
        <v>185</v>
      </c>
      <c r="EQ212" s="460"/>
      <c r="ER212" s="443"/>
      <c r="ES212" s="444" t="s">
        <v>187</v>
      </c>
      <c r="ET212" s="443"/>
      <c r="EU212" s="444" t="s">
        <v>183</v>
      </c>
      <c r="EV212" s="443"/>
      <c r="EW212" s="444" t="s">
        <v>184</v>
      </c>
      <c r="EX212" s="24">
        <v>422.59999999999945</v>
      </c>
      <c r="EY212" s="444" t="s">
        <v>185</v>
      </c>
      <c r="EZ212" s="460"/>
      <c r="FA212" s="443"/>
      <c r="FB212" s="444" t="s">
        <v>187</v>
      </c>
      <c r="FC212" s="443"/>
      <c r="FD212" s="444" t="s">
        <v>183</v>
      </c>
      <c r="FE212" s="663">
        <v>218.49999999999636</v>
      </c>
      <c r="FF212" s="444" t="s">
        <v>184</v>
      </c>
      <c r="FG212" s="24">
        <v>488.99999999999818</v>
      </c>
      <c r="FH212" s="444" t="s">
        <v>185</v>
      </c>
      <c r="FI212" s="460"/>
      <c r="FJ212" s="443"/>
      <c r="FK212" s="444" t="s">
        <v>187</v>
      </c>
      <c r="FL212" s="443"/>
      <c r="FM212" s="444" t="s">
        <v>183</v>
      </c>
      <c r="FN212" s="24">
        <v>582.59999999999491</v>
      </c>
      <c r="FO212" s="444" t="s">
        <v>184</v>
      </c>
      <c r="FP212" s="24">
        <v>538.89999999999964</v>
      </c>
      <c r="FQ212" s="444" t="s">
        <v>185</v>
      </c>
      <c r="FR212" s="460"/>
      <c r="FS212" s="443"/>
      <c r="FT212" s="444" t="s">
        <v>187</v>
      </c>
      <c r="FU212" s="443"/>
      <c r="FV212" s="444" t="s">
        <v>183</v>
      </c>
      <c r="FW212" s="443"/>
      <c r="FX212" s="444" t="s">
        <v>184</v>
      </c>
      <c r="FY212" s="24">
        <v>302.29999999999927</v>
      </c>
      <c r="FZ212" s="444" t="s">
        <v>185</v>
      </c>
      <c r="GA212" s="460"/>
      <c r="GB212" s="443"/>
      <c r="GC212" s="444" t="s">
        <v>187</v>
      </c>
      <c r="GD212" s="443"/>
      <c r="GE212" s="444" t="s">
        <v>183</v>
      </c>
      <c r="GF212" s="443"/>
      <c r="GG212" s="444" t="s">
        <v>184</v>
      </c>
      <c r="GH212" s="661">
        <v>84.499999999989086</v>
      </c>
      <c r="GI212" s="444" t="s">
        <v>185</v>
      </c>
      <c r="GJ212" s="460"/>
      <c r="GK212" s="443"/>
      <c r="GL212" s="444" t="s">
        <v>187</v>
      </c>
      <c r="GM212" s="443"/>
      <c r="GN212" s="444" t="s">
        <v>183</v>
      </c>
      <c r="GO212" s="24">
        <v>801.69999999999709</v>
      </c>
      <c r="GP212" s="444" t="s">
        <v>184</v>
      </c>
      <c r="GQ212" s="24">
        <v>2440.0500000000011</v>
      </c>
      <c r="GR212" s="444" t="s">
        <v>185</v>
      </c>
      <c r="GS212" s="460"/>
      <c r="GT212" s="443"/>
      <c r="GU212" s="444" t="s">
        <v>187</v>
      </c>
      <c r="GV212" s="443"/>
      <c r="GW212" s="444" t="s">
        <v>183</v>
      </c>
      <c r="GX212" s="443"/>
      <c r="GY212" s="444" t="s">
        <v>184</v>
      </c>
      <c r="GZ212" s="443"/>
      <c r="HA212" s="444" t="s">
        <v>185</v>
      </c>
      <c r="HB212" s="460"/>
      <c r="HC212" s="443"/>
      <c r="HD212" s="444" t="s">
        <v>187</v>
      </c>
      <c r="HE212" s="443"/>
      <c r="HF212" s="444" t="s">
        <v>183</v>
      </c>
      <c r="HG212" s="24">
        <v>825.29999999999836</v>
      </c>
      <c r="HH212" s="444" t="s">
        <v>184</v>
      </c>
      <c r="HI212" s="24">
        <v>429.89999999999964</v>
      </c>
      <c r="HJ212" s="444" t="s">
        <v>185</v>
      </c>
      <c r="HK212" s="460"/>
      <c r="HL212" s="443"/>
      <c r="HM212" s="444" t="s">
        <v>187</v>
      </c>
      <c r="HN212" s="443"/>
      <c r="HO212" s="444" t="s">
        <v>183</v>
      </c>
      <c r="HP212" s="443"/>
      <c r="HQ212" s="444" t="s">
        <v>184</v>
      </c>
      <c r="HR212" s="24">
        <v>328.09999999999673</v>
      </c>
      <c r="HS212" s="444" t="s">
        <v>185</v>
      </c>
      <c r="HT212" s="460"/>
      <c r="HU212" s="443"/>
      <c r="HV212" s="444" t="s">
        <v>187</v>
      </c>
      <c r="HW212" s="443"/>
      <c r="HX212" s="444" t="s">
        <v>183</v>
      </c>
      <c r="HY212" s="24">
        <v>4340.899999999996</v>
      </c>
      <c r="HZ212" s="444" t="s">
        <v>184</v>
      </c>
      <c r="IA212" s="24">
        <v>3361.1000000000004</v>
      </c>
      <c r="IB212" s="444" t="s">
        <v>185</v>
      </c>
      <c r="IC212" s="460"/>
      <c r="ID212" s="443"/>
      <c r="IE212" s="444" t="s">
        <v>187</v>
      </c>
      <c r="IF212" s="443"/>
      <c r="IG212" s="444" t="s">
        <v>183</v>
      </c>
      <c r="IH212" s="443"/>
      <c r="II212" s="444" t="s">
        <v>184</v>
      </c>
      <c r="IJ212" s="443"/>
      <c r="IK212" s="444" t="s">
        <v>185</v>
      </c>
      <c r="IL212" s="460"/>
      <c r="IM212" s="443"/>
      <c r="IN212" s="444" t="s">
        <v>187</v>
      </c>
      <c r="IO212" s="443"/>
      <c r="IP212" s="444" t="s">
        <v>183</v>
      </c>
      <c r="IQ212" s="443"/>
      <c r="IR212" s="444" t="s">
        <v>184</v>
      </c>
      <c r="IS212" s="24">
        <v>287.49999999998909</v>
      </c>
      <c r="IT212" s="444" t="s">
        <v>185</v>
      </c>
      <c r="IU212" s="460"/>
      <c r="IV212" s="443"/>
      <c r="IW212" s="444" t="s">
        <v>187</v>
      </c>
      <c r="IX212" s="443"/>
      <c r="IY212" s="444" t="s">
        <v>183</v>
      </c>
      <c r="IZ212" s="24">
        <v>391.89999999999964</v>
      </c>
      <c r="JA212" s="444" t="s">
        <v>184</v>
      </c>
      <c r="JB212" s="24">
        <v>332.799999999992</v>
      </c>
      <c r="JC212" s="444" t="s">
        <v>185</v>
      </c>
      <c r="JD212" s="460"/>
      <c r="JE212" s="443"/>
      <c r="JF212" s="444" t="s">
        <v>187</v>
      </c>
      <c r="JG212" s="443"/>
      <c r="JH212" s="444" t="s">
        <v>183</v>
      </c>
      <c r="JI212" s="663">
        <v>151.19999999999709</v>
      </c>
      <c r="JJ212" s="444" t="s">
        <v>184</v>
      </c>
      <c r="JK212" s="24">
        <v>340.79999999999927</v>
      </c>
      <c r="JL212" s="444" t="s">
        <v>185</v>
      </c>
      <c r="JM212" s="460"/>
      <c r="JN212" s="443"/>
      <c r="JO212" s="444" t="s">
        <v>187</v>
      </c>
      <c r="JP212" s="443"/>
      <c r="JQ212" s="444" t="s">
        <v>183</v>
      </c>
      <c r="JR212" s="443"/>
      <c r="JS212" s="444" t="s">
        <v>184</v>
      </c>
      <c r="JT212" s="443"/>
      <c r="JU212" s="444" t="s">
        <v>185</v>
      </c>
      <c r="JV212" s="460"/>
      <c r="JW212" s="443"/>
      <c r="JX212" s="444" t="s">
        <v>187</v>
      </c>
      <c r="JY212" s="443"/>
      <c r="JZ212" s="444" t="s">
        <v>183</v>
      </c>
      <c r="KA212" s="24">
        <v>2636.3999999999487</v>
      </c>
      <c r="KB212" s="444" t="s">
        <v>184</v>
      </c>
      <c r="KC212" s="24">
        <v>2772.2999999998901</v>
      </c>
      <c r="KD212" s="444" t="s">
        <v>185</v>
      </c>
      <c r="KE212" s="460"/>
      <c r="KF212" s="443"/>
      <c r="KG212" s="444" t="s">
        <v>187</v>
      </c>
      <c r="KH212" s="443"/>
      <c r="KI212" s="444" t="s">
        <v>183</v>
      </c>
      <c r="KJ212" s="663">
        <v>38.999999999998181</v>
      </c>
      <c r="KK212" s="444" t="s">
        <v>184</v>
      </c>
      <c r="KL212" s="24">
        <v>173.10000000000218</v>
      </c>
      <c r="KM212" s="444" t="s">
        <v>185</v>
      </c>
      <c r="KN212" s="460"/>
      <c r="KO212" s="443"/>
      <c r="KP212" s="444" t="s">
        <v>187</v>
      </c>
      <c r="KQ212" s="443"/>
      <c r="KR212" s="444" t="s">
        <v>183</v>
      </c>
      <c r="KS212" s="443"/>
      <c r="KT212" s="444" t="s">
        <v>184</v>
      </c>
      <c r="KU212" s="443"/>
      <c r="KV212" s="444" t="s">
        <v>185</v>
      </c>
      <c r="KW212" s="460"/>
      <c r="KX212" s="443"/>
      <c r="KY212" s="444" t="s">
        <v>187</v>
      </c>
      <c r="KZ212" s="443"/>
      <c r="LA212" s="444" t="s">
        <v>183</v>
      </c>
      <c r="LB212" s="443"/>
      <c r="LC212" s="444" t="s">
        <v>184</v>
      </c>
      <c r="LD212" s="443"/>
      <c r="LE212" s="444" t="s">
        <v>185</v>
      </c>
      <c r="LF212" s="460"/>
      <c r="LG212" s="443"/>
      <c r="LH212" s="444" t="s">
        <v>187</v>
      </c>
      <c r="LI212" s="443"/>
      <c r="LJ212" s="444" t="s">
        <v>183</v>
      </c>
      <c r="LK212" s="443"/>
      <c r="LL212" s="444" t="s">
        <v>184</v>
      </c>
      <c r="LM212" s="24"/>
      <c r="LN212" s="444" t="s">
        <v>185</v>
      </c>
      <c r="LO212" s="460"/>
      <c r="LP212" s="443"/>
      <c r="LQ212" s="444" t="s">
        <v>187</v>
      </c>
      <c r="LR212" s="443"/>
      <c r="LS212" s="444" t="s">
        <v>183</v>
      </c>
      <c r="LT212" s="24">
        <v>20.999999999998181</v>
      </c>
      <c r="LU212" s="444" t="s">
        <v>184</v>
      </c>
      <c r="LV212" s="24">
        <v>590.99999999999636</v>
      </c>
      <c r="LW212" s="444" t="s">
        <v>185</v>
      </c>
      <c r="LX212" s="460"/>
      <c r="LY212" s="443"/>
      <c r="LZ212" s="444" t="s">
        <v>187</v>
      </c>
      <c r="MA212" s="443"/>
      <c r="MB212" s="444" t="s">
        <v>183</v>
      </c>
      <c r="MC212" s="443"/>
      <c r="MD212" s="444" t="s">
        <v>184</v>
      </c>
      <c r="ME212" s="443"/>
      <c r="MF212" s="444" t="s">
        <v>185</v>
      </c>
      <c r="MG212" s="460"/>
      <c r="MH212" s="443"/>
      <c r="MI212" s="444" t="s">
        <v>187</v>
      </c>
      <c r="MJ212" s="443"/>
      <c r="MK212" s="444" t="s">
        <v>183</v>
      </c>
      <c r="ML212" s="24">
        <v>838.19999999998981</v>
      </c>
      <c r="MM212" s="444" t="s">
        <v>184</v>
      </c>
      <c r="MN212" s="24">
        <v>1137.6999999999971</v>
      </c>
      <c r="MO212" s="444" t="s">
        <v>185</v>
      </c>
      <c r="MP212" s="460"/>
      <c r="MQ212" s="443"/>
      <c r="MR212" s="444" t="s">
        <v>187</v>
      </c>
      <c r="MS212" s="443"/>
      <c r="MT212" s="444" t="s">
        <v>183</v>
      </c>
      <c r="MU212" s="24">
        <v>251.99999999999636</v>
      </c>
      <c r="MV212" s="444" t="s">
        <v>184</v>
      </c>
      <c r="MW212" s="443">
        <v>356.5</v>
      </c>
      <c r="MX212" s="444" t="s">
        <v>185</v>
      </c>
      <c r="MY212" s="460"/>
      <c r="MZ212" s="443"/>
      <c r="NA212" s="444" t="s">
        <v>187</v>
      </c>
      <c r="NB212" s="443"/>
      <c r="NC212" s="444" t="s">
        <v>183</v>
      </c>
      <c r="ND212" s="443"/>
      <c r="NE212" s="444" t="s">
        <v>184</v>
      </c>
      <c r="NF212" s="664">
        <v>1302.8999999999924</v>
      </c>
      <c r="NG212" s="444" t="s">
        <v>185</v>
      </c>
      <c r="NH212" s="460"/>
    </row>
    <row r="213" spans="1:372" ht="18">
      <c r="A213" s="110" t="s">
        <v>3709</v>
      </c>
      <c r="B213" s="59">
        <f>SUM(D213:AAP213)</f>
        <v>32210.399999999747</v>
      </c>
      <c r="C213" s="460"/>
      <c r="D213" s="443"/>
      <c r="E213" s="286">
        <f>D212*0.25</f>
        <v>0</v>
      </c>
      <c r="F213" s="24"/>
      <c r="G213" s="286">
        <f>F212*0.5</f>
        <v>279.2</v>
      </c>
      <c r="H213" s="443"/>
      <c r="I213" s="286">
        <f>H212*0.75</f>
        <v>0</v>
      </c>
      <c r="J213" s="443"/>
      <c r="K213" s="286">
        <f>J212*1</f>
        <v>0</v>
      </c>
      <c r="L213" s="460"/>
      <c r="M213" s="443"/>
      <c r="N213" s="286">
        <f>M212*0.25</f>
        <v>0</v>
      </c>
      <c r="O213" s="443"/>
      <c r="P213" s="286">
        <f>O212*0.5</f>
        <v>99.64999999999992</v>
      </c>
      <c r="Q213" s="443"/>
      <c r="R213" s="286">
        <f>Q212*0.75</f>
        <v>0</v>
      </c>
      <c r="S213" s="443"/>
      <c r="T213" s="286">
        <f>S212*1</f>
        <v>0</v>
      </c>
      <c r="U213" s="460"/>
      <c r="V213" s="443"/>
      <c r="W213" s="286">
        <f>V212*0.25</f>
        <v>0</v>
      </c>
      <c r="X213" s="443"/>
      <c r="Y213" s="286">
        <f>X212*0.5</f>
        <v>196.74999999999989</v>
      </c>
      <c r="Z213" s="24"/>
      <c r="AA213" s="286">
        <f>Z212*0.75</f>
        <v>423.375</v>
      </c>
      <c r="AB213" s="24"/>
      <c r="AC213" s="286">
        <f t="shared" ref="AC213:AC244" si="195">AB212*1</f>
        <v>673.55</v>
      </c>
      <c r="AD213" s="460"/>
      <c r="AE213" s="443"/>
      <c r="AF213" s="286">
        <f>AE212*0.25</f>
        <v>0</v>
      </c>
      <c r="AG213" s="443"/>
      <c r="AH213" s="286">
        <f>AG212*0.5</f>
        <v>90.500000000000227</v>
      </c>
      <c r="AI213" s="443"/>
      <c r="AJ213" s="286">
        <f>AI212*0.75</f>
        <v>140.9249999999999</v>
      </c>
      <c r="AK213" s="443"/>
      <c r="AL213" s="286">
        <f t="shared" ref="AL213:AL244" si="196">AK212*1</f>
        <v>243.39999999999986</v>
      </c>
      <c r="AM213" s="460"/>
      <c r="AN213" s="443"/>
      <c r="AO213" s="286">
        <f>AN212*0.25</f>
        <v>0</v>
      </c>
      <c r="AP213" s="443"/>
      <c r="AQ213" s="286">
        <f>AP212*0.5</f>
        <v>0</v>
      </c>
      <c r="AR213" s="443"/>
      <c r="AS213" s="286">
        <f>AR212*0.75</f>
        <v>57.825000000000273</v>
      </c>
      <c r="AT213" s="443"/>
      <c r="AU213" s="286">
        <f>AT212*1</f>
        <v>735.10000000000036</v>
      </c>
      <c r="AV213" s="460"/>
      <c r="AW213" s="443"/>
      <c r="AX213" s="286">
        <f>AW212*0.25</f>
        <v>0</v>
      </c>
      <c r="AY213" s="443"/>
      <c r="AZ213" s="286">
        <f>AY212*0.5</f>
        <v>0</v>
      </c>
      <c r="BA213" s="443"/>
      <c r="BB213" s="286">
        <f>BA212*0.75</f>
        <v>185.625</v>
      </c>
      <c r="BC213" s="443"/>
      <c r="BD213" s="286">
        <f>BC212*1</f>
        <v>592.59999999999991</v>
      </c>
      <c r="BE213" s="460"/>
      <c r="BF213" s="443"/>
      <c r="BG213" s="286">
        <f>BF212*0.25</f>
        <v>0</v>
      </c>
      <c r="BH213" s="443"/>
      <c r="BI213" s="286">
        <f>BH212*0.5</f>
        <v>0</v>
      </c>
      <c r="BJ213" s="443"/>
      <c r="BK213" s="286">
        <f>BJ212*0.75</f>
        <v>262.57499999999959</v>
      </c>
      <c r="BL213" s="443"/>
      <c r="BM213" s="286">
        <f>BL212*1</f>
        <v>1009.2999999999997</v>
      </c>
      <c r="BN213" s="460"/>
      <c r="BO213" s="443"/>
      <c r="BP213" s="286">
        <f>BO212*0.25</f>
        <v>0</v>
      </c>
      <c r="BQ213" s="443"/>
      <c r="BR213" s="286">
        <f>BQ212*0.5</f>
        <v>0</v>
      </c>
      <c r="BS213" s="443"/>
      <c r="BT213" s="286">
        <f>BS212*0.75</f>
        <v>268.27500000000089</v>
      </c>
      <c r="BU213" s="443"/>
      <c r="BV213" s="286">
        <f>BU212*1</f>
        <v>336.69999999999936</v>
      </c>
      <c r="BW213" s="460"/>
      <c r="BX213" s="443"/>
      <c r="BY213" s="286">
        <f>BX212*0.25</f>
        <v>0</v>
      </c>
      <c r="BZ213" s="443"/>
      <c r="CA213" s="286">
        <f>BZ212*0.5</f>
        <v>0</v>
      </c>
      <c r="CB213" s="443"/>
      <c r="CC213" s="286">
        <f>CB212*0.75</f>
        <v>97.349999999996726</v>
      </c>
      <c r="CD213" s="443"/>
      <c r="CE213" s="286">
        <f>CD212*1</f>
        <v>278.5</v>
      </c>
      <c r="CF213" s="460"/>
      <c r="CG213" s="443"/>
      <c r="CH213" s="286">
        <f>CG212*0.25</f>
        <v>0</v>
      </c>
      <c r="CI213" s="443"/>
      <c r="CJ213" s="286">
        <f>CI212*0.5</f>
        <v>0</v>
      </c>
      <c r="CK213" s="443"/>
      <c r="CL213" s="286">
        <f>CK212*0.75</f>
        <v>0</v>
      </c>
      <c r="CM213" s="443"/>
      <c r="CN213" s="286">
        <f>CM212*1</f>
        <v>253.59999999999945</v>
      </c>
      <c r="CO213" s="460"/>
      <c r="CP213" s="443"/>
      <c r="CQ213" s="286">
        <f>CP212*0.25</f>
        <v>0</v>
      </c>
      <c r="CR213" s="443"/>
      <c r="CS213" s="286">
        <f>CR212*0.5</f>
        <v>0</v>
      </c>
      <c r="CT213" s="443"/>
      <c r="CU213" s="286">
        <f>CT212*0.75</f>
        <v>0</v>
      </c>
      <c r="CV213" s="443"/>
      <c r="CW213" s="286">
        <f>CV212*1</f>
        <v>293.19999999999891</v>
      </c>
      <c r="CX213" s="460"/>
      <c r="CY213" s="443"/>
      <c r="CZ213" s="286">
        <f>CY212*0.25</f>
        <v>0</v>
      </c>
      <c r="DA213" s="443"/>
      <c r="DB213" s="286">
        <f>DA212*0.5</f>
        <v>0</v>
      </c>
      <c r="DC213" s="24"/>
      <c r="DD213" s="286">
        <f>DC212*0.75</f>
        <v>4.4999999999959073</v>
      </c>
      <c r="DE213" s="24"/>
      <c r="DF213" s="286">
        <f>DE212*1</f>
        <v>226.49999999999909</v>
      </c>
      <c r="DG213" s="460"/>
      <c r="DH213" s="443"/>
      <c r="DI213" s="286">
        <f>DH212*0.25</f>
        <v>0</v>
      </c>
      <c r="DJ213" s="443"/>
      <c r="DK213" s="286">
        <f>DJ212*0.5</f>
        <v>0</v>
      </c>
      <c r="DL213" s="443"/>
      <c r="DM213" s="286">
        <f>DL212*0.75</f>
        <v>0</v>
      </c>
      <c r="DN213" s="443"/>
      <c r="DO213" s="286">
        <f>DN212*1</f>
        <v>165.39999999999873</v>
      </c>
      <c r="DP213" s="460"/>
      <c r="DQ213" s="443"/>
      <c r="DR213" s="286">
        <f>DQ212*0.25</f>
        <v>0</v>
      </c>
      <c r="DS213" s="443"/>
      <c r="DT213" s="286">
        <f>DS212*0.5</f>
        <v>0</v>
      </c>
      <c r="DU213" s="443"/>
      <c r="DV213" s="286">
        <f>DU212*0.75</f>
        <v>4.1249999999972715</v>
      </c>
      <c r="DW213" s="443"/>
      <c r="DX213" s="286">
        <f>DW212*1</f>
        <v>333.69999999999982</v>
      </c>
      <c r="DY213" s="460"/>
      <c r="DZ213" s="443"/>
      <c r="EA213" s="286">
        <f>DZ212*0.25</f>
        <v>0</v>
      </c>
      <c r="EB213" s="443"/>
      <c r="EC213" s="286">
        <f>EB212*0.5</f>
        <v>0</v>
      </c>
      <c r="ED213" s="443"/>
      <c r="EE213" s="286">
        <f>ED212*0.75</f>
        <v>0</v>
      </c>
      <c r="EF213" s="443"/>
      <c r="EG213" s="286">
        <f>EF212*1</f>
        <v>761.49999999999818</v>
      </c>
      <c r="EH213" s="460"/>
      <c r="EI213" s="443"/>
      <c r="EJ213" s="286">
        <f>EI212*0.25</f>
        <v>0</v>
      </c>
      <c r="EK213" s="443"/>
      <c r="EL213" s="286">
        <f>EK212*0.5</f>
        <v>0</v>
      </c>
      <c r="EM213" s="443"/>
      <c r="EN213" s="286">
        <f>EM212*0.75</f>
        <v>0</v>
      </c>
      <c r="EO213" s="443"/>
      <c r="EP213" s="286">
        <f>EO212*1</f>
        <v>181.59999999999491</v>
      </c>
      <c r="EQ213" s="460"/>
      <c r="ER213" s="443"/>
      <c r="ES213" s="286">
        <f>ER212*0.25</f>
        <v>0</v>
      </c>
      <c r="ET213" s="443"/>
      <c r="EU213" s="286">
        <f>ET212*0.5</f>
        <v>0</v>
      </c>
      <c r="EV213" s="443"/>
      <c r="EW213" s="286">
        <f>EV212*0.75</f>
        <v>0</v>
      </c>
      <c r="EX213" s="443"/>
      <c r="EY213" s="286">
        <f>EX212*1</f>
        <v>422.59999999999945</v>
      </c>
      <c r="EZ213" s="460"/>
      <c r="FA213" s="443"/>
      <c r="FB213" s="286">
        <f>FA212*0.25</f>
        <v>0</v>
      </c>
      <c r="FC213" s="443"/>
      <c r="FD213" s="286">
        <f>FC212*0.5</f>
        <v>0</v>
      </c>
      <c r="FE213" s="443"/>
      <c r="FF213" s="286">
        <f>FE212*0.75</f>
        <v>163.87499999999727</v>
      </c>
      <c r="FG213" s="443"/>
      <c r="FH213" s="286">
        <f>FG212*1</f>
        <v>488.99999999999818</v>
      </c>
      <c r="FI213" s="460"/>
      <c r="FJ213" s="443"/>
      <c r="FK213" s="286">
        <f>FJ212*0.25</f>
        <v>0</v>
      </c>
      <c r="FL213" s="443"/>
      <c r="FM213" s="286">
        <f>FL212*0.5</f>
        <v>0</v>
      </c>
      <c r="FN213" s="443"/>
      <c r="FO213" s="286">
        <f>FN212*0.75</f>
        <v>436.94999999999618</v>
      </c>
      <c r="FP213" s="443"/>
      <c r="FQ213" s="286">
        <f>FP212*1</f>
        <v>538.89999999999964</v>
      </c>
      <c r="FR213" s="460"/>
      <c r="FS213" s="443"/>
      <c r="FT213" s="286">
        <f>FS212*0.25</f>
        <v>0</v>
      </c>
      <c r="FU213" s="443"/>
      <c r="FV213" s="286">
        <f>FU212*0.5</f>
        <v>0</v>
      </c>
      <c r="FW213" s="443"/>
      <c r="FX213" s="286">
        <f>FW212*0.75</f>
        <v>0</v>
      </c>
      <c r="FY213" s="443"/>
      <c r="FZ213" s="286">
        <f>FY212*1</f>
        <v>302.29999999999927</v>
      </c>
      <c r="GA213" s="460"/>
      <c r="GB213" s="443"/>
      <c r="GC213" s="286">
        <f>GB212*0.25</f>
        <v>0</v>
      </c>
      <c r="GD213" s="443"/>
      <c r="GE213" s="286">
        <f>GD212*0.5</f>
        <v>0</v>
      </c>
      <c r="GF213" s="443"/>
      <c r="GG213" s="286">
        <f>GF212*0.75</f>
        <v>0</v>
      </c>
      <c r="GH213" s="443"/>
      <c r="GI213" s="286">
        <f>GH212*1</f>
        <v>84.499999999989086</v>
      </c>
      <c r="GJ213" s="460"/>
      <c r="GK213" s="443"/>
      <c r="GL213" s="286">
        <f>GK212*0.25</f>
        <v>0</v>
      </c>
      <c r="GM213" s="443"/>
      <c r="GN213" s="286">
        <f>GM212*0.5</f>
        <v>0</v>
      </c>
      <c r="GO213" s="443"/>
      <c r="GP213" s="286">
        <f>GO212*0.75</f>
        <v>601.27499999999782</v>
      </c>
      <c r="GQ213" s="443"/>
      <c r="GR213" s="286">
        <f>GQ212*1</f>
        <v>2440.0500000000011</v>
      </c>
      <c r="GS213" s="460"/>
      <c r="GT213" s="443"/>
      <c r="GU213" s="286">
        <f>GT212*0.25</f>
        <v>0</v>
      </c>
      <c r="GV213" s="443"/>
      <c r="GW213" s="286">
        <f>GV212*0.5</f>
        <v>0</v>
      </c>
      <c r="GX213" s="443"/>
      <c r="GY213" s="286">
        <f>GX212*0.75</f>
        <v>0</v>
      </c>
      <c r="GZ213" s="443"/>
      <c r="HA213" s="286">
        <f>GZ212*1</f>
        <v>0</v>
      </c>
      <c r="HB213" s="460"/>
      <c r="HC213" s="443"/>
      <c r="HD213" s="286">
        <f>HC212*0.25</f>
        <v>0</v>
      </c>
      <c r="HE213" s="443"/>
      <c r="HF213" s="286">
        <f>HE212*0.5</f>
        <v>0</v>
      </c>
      <c r="HG213" s="443"/>
      <c r="HH213" s="286">
        <f>HG212*0.75</f>
        <v>618.97499999999877</v>
      </c>
      <c r="HI213" s="443"/>
      <c r="HJ213" s="286">
        <f>HI212*1</f>
        <v>429.89999999999964</v>
      </c>
      <c r="HK213" s="460"/>
      <c r="HL213" s="443"/>
      <c r="HM213" s="286">
        <f>HL212*0.25</f>
        <v>0</v>
      </c>
      <c r="HN213" s="443"/>
      <c r="HO213" s="286">
        <f>HN212*0.5</f>
        <v>0</v>
      </c>
      <c r="HP213" s="443"/>
      <c r="HQ213" s="286">
        <f>HP212*0.75</f>
        <v>0</v>
      </c>
      <c r="HR213" s="443"/>
      <c r="HS213" s="286">
        <f>HR212*1</f>
        <v>328.09999999999673</v>
      </c>
      <c r="HT213" s="460"/>
      <c r="HU213" s="443"/>
      <c r="HV213" s="286">
        <f>HU212*0.25</f>
        <v>0</v>
      </c>
      <c r="HW213" s="443"/>
      <c r="HX213" s="286">
        <f>HW212*0.5</f>
        <v>0</v>
      </c>
      <c r="HY213" s="443"/>
      <c r="HZ213" s="286">
        <f>HY212*0.75</f>
        <v>3255.674999999997</v>
      </c>
      <c r="IA213" s="443"/>
      <c r="IB213" s="286">
        <f>IA212*1</f>
        <v>3361.1000000000004</v>
      </c>
      <c r="IC213" s="460"/>
      <c r="ID213" s="443"/>
      <c r="IE213" s="286">
        <f>ID212*0.25</f>
        <v>0</v>
      </c>
      <c r="IF213" s="443"/>
      <c r="IG213" s="286">
        <f>IF212*0.5</f>
        <v>0</v>
      </c>
      <c r="IH213" s="443"/>
      <c r="II213" s="286">
        <f>IH212*0.75</f>
        <v>0</v>
      </c>
      <c r="IJ213" s="443"/>
      <c r="IK213" s="286">
        <f>IJ212*1</f>
        <v>0</v>
      </c>
      <c r="IL213" s="460"/>
      <c r="IM213" s="443"/>
      <c r="IN213" s="286">
        <f>IM212*0.25</f>
        <v>0</v>
      </c>
      <c r="IO213" s="443"/>
      <c r="IP213" s="286">
        <f>IO212*0.5</f>
        <v>0</v>
      </c>
      <c r="IQ213" s="443"/>
      <c r="IR213" s="286">
        <f>IQ212*0.75</f>
        <v>0</v>
      </c>
      <c r="IS213" s="443"/>
      <c r="IT213" s="286">
        <f>IS212*1</f>
        <v>287.49999999998909</v>
      </c>
      <c r="IU213" s="460"/>
      <c r="IV213" s="443"/>
      <c r="IW213" s="286">
        <f>IV212*0.25</f>
        <v>0</v>
      </c>
      <c r="IX213" s="443"/>
      <c r="IY213" s="286">
        <f>IX212*0.5</f>
        <v>0</v>
      </c>
      <c r="IZ213" s="443"/>
      <c r="JA213" s="286">
        <f>IZ212*0.75</f>
        <v>293.92499999999973</v>
      </c>
      <c r="JB213" s="443"/>
      <c r="JC213" s="286">
        <f>JB212*1</f>
        <v>332.799999999992</v>
      </c>
      <c r="JD213" s="460"/>
      <c r="JE213" s="443"/>
      <c r="JF213" s="286">
        <f>JE212*0.25</f>
        <v>0</v>
      </c>
      <c r="JG213" s="443"/>
      <c r="JH213" s="286">
        <f>JG212*0.5</f>
        <v>0</v>
      </c>
      <c r="JI213" s="443"/>
      <c r="JJ213" s="286">
        <f>JI212*0.75</f>
        <v>113.39999999999782</v>
      </c>
      <c r="JK213" s="443"/>
      <c r="JL213" s="286">
        <f>JK212*1</f>
        <v>340.79999999999927</v>
      </c>
      <c r="JM213" s="460"/>
      <c r="JN213" s="443"/>
      <c r="JO213" s="286">
        <f>JN212*0.25</f>
        <v>0</v>
      </c>
      <c r="JP213" s="443"/>
      <c r="JQ213" s="286">
        <f>JP212*0.5</f>
        <v>0</v>
      </c>
      <c r="JR213" s="443"/>
      <c r="JS213" s="286">
        <f>JR212*0.75</f>
        <v>0</v>
      </c>
      <c r="JT213" s="443"/>
      <c r="JU213" s="286">
        <f>JT212*1</f>
        <v>0</v>
      </c>
      <c r="JV213" s="460"/>
      <c r="JW213" s="443"/>
      <c r="JX213" s="286">
        <f>JW212*0.25</f>
        <v>0</v>
      </c>
      <c r="JY213" s="443"/>
      <c r="JZ213" s="286">
        <f>JY212*0.5</f>
        <v>0</v>
      </c>
      <c r="KA213" s="443"/>
      <c r="KB213" s="286">
        <f>KA212*0.75</f>
        <v>1977.2999999999615</v>
      </c>
      <c r="KC213" s="443"/>
      <c r="KD213" s="286">
        <f t="shared" ref="KD213" si="197">KC212*1</f>
        <v>2772.2999999998901</v>
      </c>
      <c r="KE213" s="460"/>
      <c r="KF213" s="443"/>
      <c r="KG213" s="286">
        <f>KF212*0.25</f>
        <v>0</v>
      </c>
      <c r="KH213" s="443"/>
      <c r="KI213" s="286">
        <f>KH212*0.5</f>
        <v>0</v>
      </c>
      <c r="KJ213" s="443"/>
      <c r="KK213" s="286">
        <f>KJ212*0.75</f>
        <v>29.249999999998636</v>
      </c>
      <c r="KL213" s="443"/>
      <c r="KM213" s="286">
        <f>KL212*1</f>
        <v>173.10000000000218</v>
      </c>
      <c r="KN213" s="460"/>
      <c r="KO213" s="443"/>
      <c r="KP213" s="286">
        <f>KO212*0.25</f>
        <v>0</v>
      </c>
      <c r="KQ213" s="443"/>
      <c r="KR213" s="286">
        <f>KQ212*0.5</f>
        <v>0</v>
      </c>
      <c r="KS213" s="443"/>
      <c r="KT213" s="286">
        <f>KS212*0.75</f>
        <v>0</v>
      </c>
      <c r="KU213" s="443"/>
      <c r="KV213" s="286">
        <f>KU212*1</f>
        <v>0</v>
      </c>
      <c r="KW213" s="460"/>
      <c r="KX213" s="443"/>
      <c r="KY213" s="286">
        <f>KX212*0.25</f>
        <v>0</v>
      </c>
      <c r="KZ213" s="443"/>
      <c r="LA213" s="286">
        <f>KZ212*0.5</f>
        <v>0</v>
      </c>
      <c r="LB213" s="443"/>
      <c r="LC213" s="286">
        <f>LB212*0.75</f>
        <v>0</v>
      </c>
      <c r="LD213" s="443"/>
      <c r="LE213" s="286">
        <f>LD212*1</f>
        <v>0</v>
      </c>
      <c r="LF213" s="460"/>
      <c r="LG213" s="443"/>
      <c r="LH213" s="286">
        <f>LG212*0.25</f>
        <v>0</v>
      </c>
      <c r="LI213" s="443"/>
      <c r="LJ213" s="286">
        <f>LI212*0.5</f>
        <v>0</v>
      </c>
      <c r="LK213" s="443"/>
      <c r="LL213" s="286">
        <f>LK212*0.75</f>
        <v>0</v>
      </c>
      <c r="LM213" s="443"/>
      <c r="LN213" s="286">
        <f>LM212*1</f>
        <v>0</v>
      </c>
      <c r="LO213" s="460"/>
      <c r="LP213" s="443"/>
      <c r="LQ213" s="286">
        <f>LP212*0.25</f>
        <v>0</v>
      </c>
      <c r="LR213" s="443"/>
      <c r="LS213" s="286">
        <f>LR212*0.5</f>
        <v>0</v>
      </c>
      <c r="LT213" s="443"/>
      <c r="LU213" s="286">
        <f>LT212*0.75</f>
        <v>15.749999999998636</v>
      </c>
      <c r="LV213" s="443"/>
      <c r="LW213" s="286">
        <f>LV212*1</f>
        <v>590.99999999999636</v>
      </c>
      <c r="LX213" s="460"/>
      <c r="LY213" s="443"/>
      <c r="LZ213" s="286">
        <f>LY212*0.25</f>
        <v>0</v>
      </c>
      <c r="MA213" s="443"/>
      <c r="MB213" s="286">
        <f>MA212*0.5</f>
        <v>0</v>
      </c>
      <c r="MC213" s="443"/>
      <c r="MD213" s="286">
        <f>MC212*0.75</f>
        <v>0</v>
      </c>
      <c r="ME213" s="443"/>
      <c r="MF213" s="286">
        <f>ME212*1</f>
        <v>0</v>
      </c>
      <c r="MG213" s="460"/>
      <c r="MH213" s="443"/>
      <c r="MI213" s="286">
        <f>MH212*0.25</f>
        <v>0</v>
      </c>
      <c r="MJ213" s="443"/>
      <c r="MK213" s="286">
        <f>MJ212*0.5</f>
        <v>0</v>
      </c>
      <c r="ML213" s="443"/>
      <c r="MM213" s="286">
        <f>ML212*0.75</f>
        <v>628.64999999999236</v>
      </c>
      <c r="MN213" s="443"/>
      <c r="MO213" s="286">
        <f>MN212*1</f>
        <v>1137.6999999999971</v>
      </c>
      <c r="MP213" s="460"/>
      <c r="MQ213" s="443"/>
      <c r="MR213" s="286">
        <f>MQ212*0.25</f>
        <v>0</v>
      </c>
      <c r="MS213" s="443"/>
      <c r="MT213" s="286">
        <f>MS212*0.5</f>
        <v>0</v>
      </c>
      <c r="MU213" s="443"/>
      <c r="MV213" s="286">
        <f>MU212*0.75</f>
        <v>188.99999999999727</v>
      </c>
      <c r="MW213" s="443"/>
      <c r="MX213" s="286">
        <f>MW212*1</f>
        <v>356.5</v>
      </c>
      <c r="MY213" s="460"/>
      <c r="MZ213" s="443"/>
      <c r="NA213" s="286">
        <f>MZ212*0.25</f>
        <v>0</v>
      </c>
      <c r="NB213" s="443"/>
      <c r="NC213" s="286">
        <f>NB212*0.5</f>
        <v>0</v>
      </c>
      <c r="ND213" s="443"/>
      <c r="NE213" s="286">
        <f>ND212*0.75</f>
        <v>0</v>
      </c>
      <c r="NF213" s="443"/>
      <c r="NG213" s="286">
        <f>NF212*1</f>
        <v>1302.8999999999924</v>
      </c>
      <c r="NH213" s="460"/>
    </row>
    <row r="214" spans="1:372" s="50" customFormat="1" ht="15">
      <c r="A214" s="253"/>
      <c r="B214" s="254"/>
      <c r="C214" s="255"/>
      <c r="D214" s="305"/>
      <c r="E214" s="355"/>
      <c r="F214" s="178"/>
      <c r="G214" s="305"/>
      <c r="H214" s="305"/>
      <c r="I214" s="305"/>
      <c r="J214" s="305"/>
      <c r="K214" s="305"/>
      <c r="L214" s="255"/>
      <c r="M214" s="305"/>
      <c r="N214" s="355"/>
      <c r="O214" s="305"/>
      <c r="P214" s="305"/>
      <c r="Q214" s="305"/>
      <c r="R214" s="305"/>
      <c r="S214" s="305"/>
      <c r="T214" s="305"/>
      <c r="U214" s="255"/>
      <c r="V214" s="305"/>
      <c r="W214" s="355"/>
      <c r="X214" s="305"/>
      <c r="Y214" s="305"/>
      <c r="Z214" s="178"/>
      <c r="AA214" s="305"/>
      <c r="AB214" s="178"/>
      <c r="AC214" s="48"/>
      <c r="AD214" s="255"/>
      <c r="AE214" s="305"/>
      <c r="AF214" s="355"/>
      <c r="AG214" s="305"/>
      <c r="AH214" s="305"/>
      <c r="AI214" s="305"/>
      <c r="AJ214" s="305"/>
      <c r="AK214" s="305"/>
      <c r="AL214" s="48"/>
      <c r="AM214" s="255"/>
      <c r="AN214" s="305"/>
      <c r="AO214" s="355"/>
      <c r="AP214" s="305"/>
      <c r="AQ214" s="305"/>
      <c r="AR214" s="305"/>
      <c r="AS214" s="305"/>
      <c r="AT214" s="305"/>
      <c r="AU214" s="48"/>
      <c r="AV214" s="255"/>
      <c r="AW214" s="305"/>
      <c r="AX214" s="355"/>
      <c r="AY214" s="305"/>
      <c r="AZ214" s="305"/>
      <c r="BA214" s="305"/>
      <c r="BB214" s="305"/>
      <c r="BC214" s="305"/>
      <c r="BD214" s="48"/>
      <c r="BE214" s="255"/>
      <c r="BF214" s="305"/>
      <c r="BG214" s="355"/>
      <c r="BH214" s="305"/>
      <c r="BI214" s="305"/>
      <c r="BJ214" s="305"/>
      <c r="BK214" s="305"/>
      <c r="BL214" s="305"/>
      <c r="BM214" s="48"/>
      <c r="BN214" s="255"/>
      <c r="BO214" s="305"/>
      <c r="BP214" s="355"/>
      <c r="BQ214" s="305"/>
      <c r="BR214" s="305"/>
      <c r="BS214" s="305"/>
      <c r="BT214" s="305"/>
      <c r="BU214" s="305"/>
      <c r="BV214" s="48"/>
      <c r="BW214" s="255"/>
      <c r="BX214" s="305"/>
      <c r="BY214" s="355"/>
      <c r="BZ214" s="305"/>
      <c r="CA214" s="305"/>
      <c r="CB214" s="305"/>
      <c r="CC214" s="305"/>
      <c r="CD214" s="305"/>
      <c r="CE214" s="48"/>
      <c r="CF214" s="255"/>
      <c r="CG214" s="305"/>
      <c r="CH214" s="355"/>
      <c r="CI214" s="305"/>
      <c r="CJ214" s="305"/>
      <c r="CK214" s="305"/>
      <c r="CL214" s="305"/>
      <c r="CM214" s="305"/>
      <c r="CN214" s="48"/>
      <c r="CO214" s="255"/>
      <c r="CP214" s="305"/>
      <c r="CQ214" s="355"/>
      <c r="CR214" s="305"/>
      <c r="CS214" s="305"/>
      <c r="CT214" s="305"/>
      <c r="CU214" s="305"/>
      <c r="CV214" s="305"/>
      <c r="CW214" s="48"/>
      <c r="CX214" s="255"/>
      <c r="CY214" s="305"/>
      <c r="CZ214" s="355"/>
      <c r="DA214" s="305"/>
      <c r="DB214" s="305"/>
      <c r="DC214" s="178"/>
      <c r="DD214" s="305"/>
      <c r="DE214" s="305"/>
      <c r="DF214" s="48"/>
      <c r="DG214" s="255"/>
      <c r="DH214" s="305"/>
      <c r="DI214" s="355"/>
      <c r="DJ214" s="305"/>
      <c r="DK214" s="305"/>
      <c r="DL214" s="305"/>
      <c r="DM214" s="305"/>
      <c r="DN214" s="305"/>
      <c r="DO214" s="48"/>
      <c r="DP214" s="255"/>
      <c r="DQ214" s="305"/>
      <c r="DR214" s="355"/>
      <c r="DS214" s="305"/>
      <c r="DT214" s="305"/>
      <c r="DU214" s="305"/>
      <c r="DV214" s="305"/>
      <c r="DW214" s="305"/>
      <c r="DX214" s="48"/>
      <c r="DY214" s="255"/>
      <c r="DZ214" s="305"/>
      <c r="EA214" s="355"/>
      <c r="EB214" s="305"/>
      <c r="EC214" s="305"/>
      <c r="ED214" s="305"/>
      <c r="EE214" s="305"/>
      <c r="EF214" s="305"/>
      <c r="EG214" s="48"/>
      <c r="EH214" s="255"/>
      <c r="EI214" s="305"/>
      <c r="EJ214" s="355"/>
      <c r="EK214" s="305"/>
      <c r="EL214" s="305"/>
      <c r="EM214" s="305"/>
      <c r="EN214" s="305"/>
      <c r="EO214" s="305"/>
      <c r="EP214" s="48"/>
      <c r="EQ214" s="255"/>
      <c r="ER214" s="305"/>
      <c r="ES214" s="355"/>
      <c r="ET214" s="305"/>
      <c r="EU214" s="305"/>
      <c r="EV214" s="305"/>
      <c r="EW214" s="305"/>
      <c r="EX214" s="305"/>
      <c r="EY214" s="48"/>
      <c r="EZ214" s="255"/>
      <c r="FA214" s="305"/>
      <c r="FB214" s="355"/>
      <c r="FC214" s="305"/>
      <c r="FD214" s="305"/>
      <c r="FE214" s="305"/>
      <c r="FF214" s="305"/>
      <c r="FG214" s="305"/>
      <c r="FH214" s="48"/>
      <c r="FI214" s="255"/>
      <c r="FJ214" s="305"/>
      <c r="FK214" s="355"/>
      <c r="FL214" s="305"/>
      <c r="FM214" s="305"/>
      <c r="FN214" s="305"/>
      <c r="FO214" s="305"/>
      <c r="FP214" s="305"/>
      <c r="FQ214" s="48"/>
      <c r="FR214" s="255"/>
      <c r="FS214" s="305"/>
      <c r="FT214" s="355"/>
      <c r="FU214" s="305"/>
      <c r="FV214" s="305"/>
      <c r="FW214" s="305"/>
      <c r="FX214" s="305"/>
      <c r="FY214" s="305"/>
      <c r="FZ214" s="48"/>
      <c r="GA214" s="255"/>
      <c r="GB214" s="305"/>
      <c r="GC214" s="355"/>
      <c r="GD214" s="305"/>
      <c r="GE214" s="305"/>
      <c r="GF214" s="305"/>
      <c r="GG214" s="305"/>
      <c r="GH214" s="305"/>
      <c r="GI214" s="48"/>
      <c r="GJ214" s="255"/>
      <c r="GK214" s="305"/>
      <c r="GL214" s="355"/>
      <c r="GM214" s="305"/>
      <c r="GN214" s="305"/>
      <c r="GO214" s="305"/>
      <c r="GP214" s="305"/>
      <c r="GQ214" s="305"/>
      <c r="GR214" s="48"/>
      <c r="GS214" s="255"/>
      <c r="GT214" s="305"/>
      <c r="GU214" s="355"/>
      <c r="GV214" s="305"/>
      <c r="GW214" s="305"/>
      <c r="GX214" s="305"/>
      <c r="GY214" s="305"/>
      <c r="GZ214" s="305"/>
      <c r="HA214" s="305"/>
      <c r="HB214" s="255"/>
      <c r="HC214" s="305"/>
      <c r="HD214" s="355"/>
      <c r="HE214" s="305"/>
      <c r="HF214" s="305"/>
      <c r="HG214" s="305"/>
      <c r="HH214" s="305"/>
      <c r="HI214" s="305"/>
      <c r="HJ214" s="48"/>
      <c r="HK214" s="255"/>
      <c r="HL214" s="305"/>
      <c r="HM214" s="355"/>
      <c r="HN214" s="305"/>
      <c r="HO214" s="305"/>
      <c r="HP214" s="305"/>
      <c r="HQ214" s="305"/>
      <c r="HR214" s="305"/>
      <c r="HS214" s="48"/>
      <c r="HT214" s="255"/>
      <c r="HU214" s="305"/>
      <c r="HV214" s="355"/>
      <c r="HW214" s="305"/>
      <c r="HX214" s="305"/>
      <c r="HY214" s="305"/>
      <c r="HZ214" s="305"/>
      <c r="IA214" s="305"/>
      <c r="IB214" s="48"/>
      <c r="IC214" s="255"/>
      <c r="ID214" s="305"/>
      <c r="IE214" s="355"/>
      <c r="IF214" s="305"/>
      <c r="IG214" s="305"/>
      <c r="IH214" s="305"/>
      <c r="II214" s="305"/>
      <c r="IJ214" s="305"/>
      <c r="IK214" s="305"/>
      <c r="IL214" s="255"/>
      <c r="IM214" s="305"/>
      <c r="IN214" s="355"/>
      <c r="IO214" s="305"/>
      <c r="IP214" s="305"/>
      <c r="IQ214" s="305"/>
      <c r="IR214" s="305"/>
      <c r="IS214" s="305"/>
      <c r="IT214" s="48"/>
      <c r="IU214" s="255"/>
      <c r="IV214" s="305"/>
      <c r="IW214" s="355"/>
      <c r="IX214" s="305"/>
      <c r="IY214" s="305"/>
      <c r="IZ214" s="305"/>
      <c r="JA214" s="305"/>
      <c r="JB214" s="305"/>
      <c r="JC214" s="48"/>
      <c r="JD214" s="255"/>
      <c r="JE214" s="305"/>
      <c r="JF214" s="355"/>
      <c r="JG214" s="305"/>
      <c r="JH214" s="305"/>
      <c r="JI214" s="305"/>
      <c r="JJ214" s="305"/>
      <c r="JK214" s="305"/>
      <c r="JL214" s="48"/>
      <c r="JM214" s="255"/>
      <c r="JN214" s="305"/>
      <c r="JO214" s="355"/>
      <c r="JP214" s="305"/>
      <c r="JQ214" s="305"/>
      <c r="JR214" s="305"/>
      <c r="JS214" s="305"/>
      <c r="JT214" s="305"/>
      <c r="JU214" s="305"/>
      <c r="JV214" s="255"/>
      <c r="JW214" s="305"/>
      <c r="JX214" s="355"/>
      <c r="JY214" s="305"/>
      <c r="JZ214" s="305"/>
      <c r="KA214" s="305"/>
      <c r="KB214" s="305"/>
      <c r="KC214" s="305"/>
      <c r="KD214" s="48"/>
      <c r="KE214" s="255"/>
      <c r="KF214" s="305"/>
      <c r="KG214" s="355"/>
      <c r="KH214" s="305"/>
      <c r="KI214" s="305"/>
      <c r="KJ214" s="305"/>
      <c r="KK214" s="305"/>
      <c r="KL214" s="305"/>
      <c r="KM214" s="48"/>
      <c r="KN214" s="255"/>
      <c r="KO214" s="305"/>
      <c r="KP214" s="355"/>
      <c r="KQ214" s="305"/>
      <c r="KR214" s="305"/>
      <c r="KS214" s="305"/>
      <c r="KT214" s="305"/>
      <c r="KU214" s="305"/>
      <c r="KV214" s="305"/>
      <c r="KW214" s="255"/>
      <c r="KX214" s="305"/>
      <c r="KY214" s="355"/>
      <c r="KZ214" s="305"/>
      <c r="LA214" s="305"/>
      <c r="LB214" s="305"/>
      <c r="LC214" s="305"/>
      <c r="LD214" s="305"/>
      <c r="LE214" s="305"/>
      <c r="LF214" s="255"/>
      <c r="LG214" s="305"/>
      <c r="LH214" s="355"/>
      <c r="LI214" s="305"/>
      <c r="LJ214" s="305"/>
      <c r="LK214" s="305"/>
      <c r="LL214" s="305"/>
      <c r="LM214" s="305"/>
      <c r="LN214" s="48"/>
      <c r="LO214" s="255"/>
      <c r="LP214" s="305"/>
      <c r="LQ214" s="355"/>
      <c r="LR214" s="305"/>
      <c r="LS214" s="305"/>
      <c r="LT214" s="305"/>
      <c r="LU214" s="305"/>
      <c r="LV214" s="305"/>
      <c r="LW214" s="48"/>
      <c r="LX214" s="255"/>
      <c r="LY214" s="305"/>
      <c r="LZ214" s="355"/>
      <c r="MA214" s="305"/>
      <c r="MB214" s="305"/>
      <c r="MC214" s="305"/>
      <c r="MD214" s="305"/>
      <c r="ME214" s="305"/>
      <c r="MF214" s="305"/>
      <c r="MG214" s="255"/>
      <c r="MH214" s="305"/>
      <c r="MI214" s="355"/>
      <c r="MJ214" s="305"/>
      <c r="MK214" s="305"/>
      <c r="ML214" s="305"/>
      <c r="MM214" s="305"/>
      <c r="MN214" s="305"/>
      <c r="MO214" s="48"/>
      <c r="MP214" s="255"/>
      <c r="MQ214" s="305"/>
      <c r="MR214" s="355"/>
      <c r="MS214" s="305"/>
      <c r="MT214" s="305"/>
      <c r="MU214" s="305"/>
      <c r="MV214" s="305"/>
      <c r="MW214" s="305"/>
      <c r="MX214" s="48"/>
      <c r="MY214" s="255"/>
      <c r="MZ214" s="305"/>
      <c r="NA214" s="355"/>
      <c r="NB214" s="305"/>
      <c r="NC214" s="305"/>
      <c r="ND214" s="305"/>
      <c r="NE214" s="305"/>
      <c r="NF214" s="305"/>
      <c r="NG214" s="48"/>
      <c r="NH214" s="255"/>
    </row>
    <row r="215" spans="1:372" ht="18">
      <c r="A215" s="538" t="s">
        <v>852</v>
      </c>
      <c r="B215" s="59"/>
      <c r="C215" s="460"/>
      <c r="D215" s="443">
        <v>417.6</v>
      </c>
      <c r="E215" s="444" t="s">
        <v>187</v>
      </c>
      <c r="F215" s="661">
        <v>402.5</v>
      </c>
      <c r="G215" s="444" t="s">
        <v>183</v>
      </c>
      <c r="H215" s="662"/>
      <c r="I215" s="444" t="s">
        <v>184</v>
      </c>
      <c r="J215" s="662"/>
      <c r="K215" s="444" t="s">
        <v>185</v>
      </c>
      <c r="L215" s="460"/>
      <c r="M215" s="443">
        <v>138.19999999999999</v>
      </c>
      <c r="N215" s="444" t="s">
        <v>187</v>
      </c>
      <c r="O215" s="24">
        <v>146.79999999999995</v>
      </c>
      <c r="P215" s="444" t="s">
        <v>183</v>
      </c>
      <c r="Q215" s="24"/>
      <c r="R215" s="444" t="s">
        <v>184</v>
      </c>
      <c r="S215" s="24"/>
      <c r="T215" s="444" t="s">
        <v>185</v>
      </c>
      <c r="U215" s="460"/>
      <c r="V215" s="24">
        <v>505.80000000000018</v>
      </c>
      <c r="W215" s="444" t="s">
        <v>187</v>
      </c>
      <c r="X215" s="24">
        <v>443</v>
      </c>
      <c r="Y215" s="444" t="s">
        <v>183</v>
      </c>
      <c r="Z215" s="24">
        <v>747.9000000000002</v>
      </c>
      <c r="AA215" s="444" t="s">
        <v>184</v>
      </c>
      <c r="AB215" s="722">
        <v>763.40000000000009</v>
      </c>
      <c r="AC215" s="444" t="s">
        <v>185</v>
      </c>
      <c r="AD215" s="460"/>
      <c r="AE215" s="24">
        <v>211.80000000000018</v>
      </c>
      <c r="AF215" s="444" t="s">
        <v>187</v>
      </c>
      <c r="AG215" s="24">
        <v>225.99999999999955</v>
      </c>
      <c r="AH215" s="444" t="s">
        <v>183</v>
      </c>
      <c r="AI215" s="24">
        <v>142.00000000000023</v>
      </c>
      <c r="AJ215" s="444" t="s">
        <v>184</v>
      </c>
      <c r="AK215" s="722">
        <v>276.5</v>
      </c>
      <c r="AL215" s="444" t="s">
        <v>185</v>
      </c>
      <c r="AM215" s="460"/>
      <c r="AN215" s="443"/>
      <c r="AO215" s="444" t="s">
        <v>187</v>
      </c>
      <c r="AP215" s="24">
        <v>300.69999999999936</v>
      </c>
      <c r="AQ215" s="444" t="s">
        <v>183</v>
      </c>
      <c r="AR215" s="24">
        <v>193.60000000000036</v>
      </c>
      <c r="AS215" s="444" t="s">
        <v>184</v>
      </c>
      <c r="AT215" s="444">
        <v>743.90000000000009</v>
      </c>
      <c r="AU215" s="444" t="s">
        <v>185</v>
      </c>
      <c r="AV215" s="460"/>
      <c r="AW215" s="24"/>
      <c r="AX215" s="444" t="s">
        <v>187</v>
      </c>
      <c r="AY215" s="24">
        <v>717.59999999999991</v>
      </c>
      <c r="AZ215" s="444" t="s">
        <v>183</v>
      </c>
      <c r="BA215" s="24">
        <v>505.60000000000082</v>
      </c>
      <c r="BB215" s="444" t="s">
        <v>184</v>
      </c>
      <c r="BC215" s="24">
        <v>800.70000000000073</v>
      </c>
      <c r="BD215" s="444" t="s">
        <v>185</v>
      </c>
      <c r="BE215" s="460"/>
      <c r="BF215" s="443"/>
      <c r="BG215" s="444" t="s">
        <v>187</v>
      </c>
      <c r="BH215" s="24">
        <v>705.59999999999945</v>
      </c>
      <c r="BI215" s="444" t="s">
        <v>183</v>
      </c>
      <c r="BJ215" s="24">
        <v>775.40000000000055</v>
      </c>
      <c r="BK215" s="444" t="s">
        <v>184</v>
      </c>
      <c r="BL215" s="24">
        <v>1140.4000000000015</v>
      </c>
      <c r="BM215" s="444" t="s">
        <v>185</v>
      </c>
      <c r="BN215" s="460"/>
      <c r="BO215" s="443"/>
      <c r="BP215" s="444" t="s">
        <v>187</v>
      </c>
      <c r="BQ215" s="24">
        <v>560.39999999999782</v>
      </c>
      <c r="BR215" s="444" t="s">
        <v>183</v>
      </c>
      <c r="BS215" s="24">
        <v>616.60000000000218</v>
      </c>
      <c r="BT215" s="444" t="s">
        <v>184</v>
      </c>
      <c r="BU215" s="24">
        <v>374.80000000000018</v>
      </c>
      <c r="BV215" s="444" t="s">
        <v>185</v>
      </c>
      <c r="BW215" s="460"/>
      <c r="BX215" s="443"/>
      <c r="BY215" s="444" t="s">
        <v>187</v>
      </c>
      <c r="BZ215" s="443">
        <v>89.999999999998181</v>
      </c>
      <c r="CA215" s="444" t="s">
        <v>183</v>
      </c>
      <c r="CB215" s="663">
        <v>60.500000000005457</v>
      </c>
      <c r="CC215" s="444" t="s">
        <v>184</v>
      </c>
      <c r="CD215" s="24">
        <v>384.00000000000091</v>
      </c>
      <c r="CE215" s="444" t="s">
        <v>185</v>
      </c>
      <c r="CF215" s="460"/>
      <c r="CG215" s="443"/>
      <c r="CH215" s="444" t="s">
        <v>187</v>
      </c>
      <c r="CI215" s="24">
        <v>642.49999999999818</v>
      </c>
      <c r="CJ215" s="444" t="s">
        <v>183</v>
      </c>
      <c r="CK215" s="24"/>
      <c r="CL215" s="444" t="s">
        <v>184</v>
      </c>
      <c r="CM215" s="24">
        <v>452.70000000000164</v>
      </c>
      <c r="CN215" s="444" t="s">
        <v>185</v>
      </c>
      <c r="CO215" s="460"/>
      <c r="CP215" s="443"/>
      <c r="CQ215" s="444" t="s">
        <v>187</v>
      </c>
      <c r="CR215" s="24">
        <v>183.199999999998</v>
      </c>
      <c r="CS215" s="444" t="s">
        <v>183</v>
      </c>
      <c r="CT215" s="24"/>
      <c r="CU215" s="444" t="s">
        <v>184</v>
      </c>
      <c r="CV215" s="24">
        <v>360.40000000000146</v>
      </c>
      <c r="CW215" s="444" t="s">
        <v>185</v>
      </c>
      <c r="CX215" s="460"/>
      <c r="CY215" s="443"/>
      <c r="CZ215" s="444" t="s">
        <v>187</v>
      </c>
      <c r="DA215" s="24">
        <v>82.499999999998181</v>
      </c>
      <c r="DB215" s="444" t="s">
        <v>183</v>
      </c>
      <c r="DC215" s="24">
        <v>294.00000000000364</v>
      </c>
      <c r="DD215" s="444" t="s">
        <v>184</v>
      </c>
      <c r="DE215" s="24">
        <v>176.90000000000055</v>
      </c>
      <c r="DF215" s="444" t="s">
        <v>185</v>
      </c>
      <c r="DG215" s="460"/>
      <c r="DH215" s="443"/>
      <c r="DI215" s="444" t="s">
        <v>187</v>
      </c>
      <c r="DJ215" s="24">
        <v>199.49999999999818</v>
      </c>
      <c r="DK215" s="444" t="s">
        <v>183</v>
      </c>
      <c r="DL215" s="24"/>
      <c r="DM215" s="444" t="s">
        <v>184</v>
      </c>
      <c r="DN215" s="24">
        <v>23.200000000000728</v>
      </c>
      <c r="DO215" s="444" t="s">
        <v>185</v>
      </c>
      <c r="DP215" s="460"/>
      <c r="DQ215" s="443"/>
      <c r="DR215" s="444" t="s">
        <v>187</v>
      </c>
      <c r="DS215" s="663">
        <v>343.09999999999854</v>
      </c>
      <c r="DT215" s="444" t="s">
        <v>183</v>
      </c>
      <c r="DU215" s="24">
        <v>177.30000000000655</v>
      </c>
      <c r="DV215" s="444" t="s">
        <v>184</v>
      </c>
      <c r="DW215" s="24">
        <v>322.00000000000091</v>
      </c>
      <c r="DX215" s="444" t="s">
        <v>185</v>
      </c>
      <c r="DY215" s="460"/>
      <c r="DZ215" s="443"/>
      <c r="EA215" s="444" t="s">
        <v>187</v>
      </c>
      <c r="EB215" s="24">
        <v>429.39999999999964</v>
      </c>
      <c r="EC215" s="444" t="s">
        <v>183</v>
      </c>
      <c r="ED215" s="24"/>
      <c r="EE215" s="444" t="s">
        <v>184</v>
      </c>
      <c r="EF215" s="24">
        <v>857.20000000000073</v>
      </c>
      <c r="EG215" s="444" t="s">
        <v>185</v>
      </c>
      <c r="EH215" s="460"/>
      <c r="EI215" s="443"/>
      <c r="EJ215" s="444" t="s">
        <v>187</v>
      </c>
      <c r="EK215" s="663">
        <v>222.89999999999964</v>
      </c>
      <c r="EL215" s="444" t="s">
        <v>183</v>
      </c>
      <c r="EM215" s="663"/>
      <c r="EN215" s="444" t="s">
        <v>184</v>
      </c>
      <c r="EO215" s="24">
        <v>179.99999999999272</v>
      </c>
      <c r="EP215" s="444" t="s">
        <v>185</v>
      </c>
      <c r="EQ215" s="460"/>
      <c r="ER215" s="443"/>
      <c r="ES215" s="444" t="s">
        <v>187</v>
      </c>
      <c r="ET215" s="24">
        <v>453.5</v>
      </c>
      <c r="EU215" s="444" t="s">
        <v>183</v>
      </c>
      <c r="EV215" s="24"/>
      <c r="EW215" s="444" t="s">
        <v>184</v>
      </c>
      <c r="EX215" s="24">
        <v>506.5</v>
      </c>
      <c r="EY215" s="444" t="s">
        <v>185</v>
      </c>
      <c r="EZ215" s="460"/>
      <c r="FA215" s="443"/>
      <c r="FB215" s="444" t="s">
        <v>187</v>
      </c>
      <c r="FC215" s="663">
        <v>364.19999999999891</v>
      </c>
      <c r="FD215" s="444" t="s">
        <v>183</v>
      </c>
      <c r="FE215" s="663">
        <v>112.60000000000582</v>
      </c>
      <c r="FF215" s="444" t="s">
        <v>184</v>
      </c>
      <c r="FG215" s="24">
        <v>587.39999999999691</v>
      </c>
      <c r="FH215" s="444" t="s">
        <v>185</v>
      </c>
      <c r="FI215" s="460"/>
      <c r="FJ215" s="443"/>
      <c r="FK215" s="444" t="s">
        <v>187</v>
      </c>
      <c r="FL215" s="663">
        <v>311.99999999999727</v>
      </c>
      <c r="FM215" s="444" t="s">
        <v>183</v>
      </c>
      <c r="FN215" s="24">
        <v>447.30000000000473</v>
      </c>
      <c r="FO215" s="444" t="s">
        <v>184</v>
      </c>
      <c r="FP215" s="24">
        <v>584.69999999999891</v>
      </c>
      <c r="FQ215" s="444" t="s">
        <v>185</v>
      </c>
      <c r="FR215" s="460"/>
      <c r="FS215" s="443"/>
      <c r="FT215" s="444" t="s">
        <v>187</v>
      </c>
      <c r="FU215" s="663">
        <v>396.80000000000109</v>
      </c>
      <c r="FV215" s="444" t="s">
        <v>183</v>
      </c>
      <c r="FW215" s="663"/>
      <c r="FX215" s="444" t="s">
        <v>184</v>
      </c>
      <c r="FY215" s="24">
        <v>483.54999999999745</v>
      </c>
      <c r="FZ215" s="444" t="s">
        <v>185</v>
      </c>
      <c r="GA215" s="460"/>
      <c r="GB215" s="443"/>
      <c r="GC215" s="444" t="s">
        <v>187</v>
      </c>
      <c r="GD215" s="24">
        <v>25.19999999999709</v>
      </c>
      <c r="GE215" s="444" t="s">
        <v>183</v>
      </c>
      <c r="GF215" s="24"/>
      <c r="GG215" s="444" t="s">
        <v>184</v>
      </c>
      <c r="GH215" s="661">
        <v>91.000000000003638</v>
      </c>
      <c r="GI215" s="444" t="s">
        <v>185</v>
      </c>
      <c r="GJ215" s="460"/>
      <c r="GK215" s="443"/>
      <c r="GL215" s="444" t="s">
        <v>187</v>
      </c>
      <c r="GM215" s="663">
        <v>3522.0999999999985</v>
      </c>
      <c r="GN215" s="444" t="s">
        <v>183</v>
      </c>
      <c r="GO215" s="24">
        <v>1702.4000000000051</v>
      </c>
      <c r="GP215" s="444" t="s">
        <v>184</v>
      </c>
      <c r="GQ215" s="24">
        <v>2804.2999999999993</v>
      </c>
      <c r="GR215" s="444" t="s">
        <v>185</v>
      </c>
      <c r="GS215" s="460"/>
      <c r="GT215" s="443"/>
      <c r="GU215" s="444" t="s">
        <v>187</v>
      </c>
      <c r="GV215" s="663">
        <v>631.399999999996</v>
      </c>
      <c r="GW215" s="444" t="s">
        <v>183</v>
      </c>
      <c r="GX215" s="663"/>
      <c r="GY215" s="444" t="s">
        <v>184</v>
      </c>
      <c r="GZ215" s="663"/>
      <c r="HA215" s="444" t="s">
        <v>185</v>
      </c>
      <c r="HB215" s="460"/>
      <c r="HC215" s="443"/>
      <c r="HD215" s="444" t="s">
        <v>187</v>
      </c>
      <c r="HE215" s="24">
        <v>753.99999999999818</v>
      </c>
      <c r="HF215" s="444" t="s">
        <v>183</v>
      </c>
      <c r="HG215" s="24">
        <v>767.800000000002</v>
      </c>
      <c r="HH215" s="444" t="s">
        <v>184</v>
      </c>
      <c r="HI215" s="24">
        <v>556.30000000000291</v>
      </c>
      <c r="HJ215" s="444" t="s">
        <v>185</v>
      </c>
      <c r="HK215" s="460"/>
      <c r="HL215" s="443"/>
      <c r="HM215" s="444" t="s">
        <v>187</v>
      </c>
      <c r="HN215" s="663">
        <v>691.69999999999527</v>
      </c>
      <c r="HO215" s="444" t="s">
        <v>183</v>
      </c>
      <c r="HP215" s="663"/>
      <c r="HQ215" s="444" t="s">
        <v>184</v>
      </c>
      <c r="HR215" s="24">
        <v>471.50000000000182</v>
      </c>
      <c r="HS215" s="444" t="s">
        <v>185</v>
      </c>
      <c r="HT215" s="460"/>
      <c r="HU215" s="443"/>
      <c r="HV215" s="444" t="s">
        <v>187</v>
      </c>
      <c r="HW215" s="663">
        <v>3523.3999999999942</v>
      </c>
      <c r="HX215" s="444" t="s">
        <v>183</v>
      </c>
      <c r="HY215" s="24">
        <v>3866.8000000000029</v>
      </c>
      <c r="HZ215" s="444" t="s">
        <v>184</v>
      </c>
      <c r="IA215" s="24">
        <v>3709.7000000000007</v>
      </c>
      <c r="IB215" s="444" t="s">
        <v>185</v>
      </c>
      <c r="IC215" s="460"/>
      <c r="ID215" s="443"/>
      <c r="IE215" s="444" t="s">
        <v>187</v>
      </c>
      <c r="IF215" s="663">
        <v>129.99999999999636</v>
      </c>
      <c r="IG215" s="444" t="s">
        <v>183</v>
      </c>
      <c r="IH215" s="663"/>
      <c r="II215" s="444" t="s">
        <v>184</v>
      </c>
      <c r="IJ215" s="663"/>
      <c r="IK215" s="444" t="s">
        <v>185</v>
      </c>
      <c r="IL215" s="460"/>
      <c r="IM215" s="443"/>
      <c r="IN215" s="444" t="s">
        <v>187</v>
      </c>
      <c r="IO215" s="24">
        <v>160.99999999999636</v>
      </c>
      <c r="IP215" s="444" t="s">
        <v>183</v>
      </c>
      <c r="IQ215" s="24"/>
      <c r="IR215" s="444" t="s">
        <v>184</v>
      </c>
      <c r="IS215" s="24">
        <v>182.700000000008</v>
      </c>
      <c r="IT215" s="444" t="s">
        <v>185</v>
      </c>
      <c r="IU215" s="460"/>
      <c r="IV215" s="443"/>
      <c r="IW215" s="444" t="s">
        <v>187</v>
      </c>
      <c r="IX215" s="663">
        <v>265.09999999999854</v>
      </c>
      <c r="IY215" s="444" t="s">
        <v>183</v>
      </c>
      <c r="IZ215" s="24">
        <v>535.60000000000218</v>
      </c>
      <c r="JA215" s="444" t="s">
        <v>184</v>
      </c>
      <c r="JB215" s="24">
        <v>332.70000000000073</v>
      </c>
      <c r="JC215" s="444" t="s">
        <v>185</v>
      </c>
      <c r="JD215" s="460"/>
      <c r="JE215" s="443"/>
      <c r="JF215" s="444" t="s">
        <v>187</v>
      </c>
      <c r="JG215" s="663">
        <v>279.90000000000509</v>
      </c>
      <c r="JH215" s="444" t="s">
        <v>183</v>
      </c>
      <c r="JI215" s="663">
        <v>408.00000000000364</v>
      </c>
      <c r="JJ215" s="444" t="s">
        <v>184</v>
      </c>
      <c r="JK215" s="24">
        <v>189.99999999999636</v>
      </c>
      <c r="JL215" s="444" t="s">
        <v>185</v>
      </c>
      <c r="JM215" s="460"/>
      <c r="JN215" s="443"/>
      <c r="JO215" s="444" t="s">
        <v>187</v>
      </c>
      <c r="JP215" s="663">
        <v>202.50000000000364</v>
      </c>
      <c r="JQ215" s="444" t="s">
        <v>183</v>
      </c>
      <c r="JR215" s="663"/>
      <c r="JS215" s="444" t="s">
        <v>184</v>
      </c>
      <c r="JT215" s="663"/>
      <c r="JU215" s="444" t="s">
        <v>185</v>
      </c>
      <c r="JV215" s="460"/>
      <c r="JW215" s="443"/>
      <c r="JX215" s="444" t="s">
        <v>187</v>
      </c>
      <c r="JY215" s="24">
        <v>3400.3000000000029</v>
      </c>
      <c r="JZ215" s="444" t="s">
        <v>183</v>
      </c>
      <c r="KA215" s="24">
        <v>3003.300000000072</v>
      </c>
      <c r="KB215" s="444" t="s">
        <v>184</v>
      </c>
      <c r="KC215" s="24">
        <v>2784.0999999998348</v>
      </c>
      <c r="KD215" s="444" t="s">
        <v>185</v>
      </c>
      <c r="KE215" s="460"/>
      <c r="KF215" s="443"/>
      <c r="KG215" s="444" t="s">
        <v>187</v>
      </c>
      <c r="KH215" s="24">
        <v>25.200000000000728</v>
      </c>
      <c r="KI215" s="444" t="s">
        <v>183</v>
      </c>
      <c r="KJ215" s="663">
        <v>295.50000000000182</v>
      </c>
      <c r="KK215" s="444" t="s">
        <v>184</v>
      </c>
      <c r="KL215" s="24">
        <v>154.40000000000146</v>
      </c>
      <c r="KM215" s="444" t="s">
        <v>185</v>
      </c>
      <c r="KN215" s="460"/>
      <c r="KO215" s="443"/>
      <c r="KP215" s="444" t="s">
        <v>187</v>
      </c>
      <c r="KQ215" s="663">
        <v>344</v>
      </c>
      <c r="KR215" s="444" t="s">
        <v>183</v>
      </c>
      <c r="KS215" s="663"/>
      <c r="KT215" s="444" t="s">
        <v>184</v>
      </c>
      <c r="KU215" s="663"/>
      <c r="KV215" s="444" t="s">
        <v>185</v>
      </c>
      <c r="KW215" s="460"/>
      <c r="KX215" s="443"/>
      <c r="KY215" s="444" t="s">
        <v>187</v>
      </c>
      <c r="KZ215" s="24">
        <v>85.200000000000728</v>
      </c>
      <c r="LA215" s="444" t="s">
        <v>183</v>
      </c>
      <c r="LB215" s="24"/>
      <c r="LC215" s="444" t="s">
        <v>184</v>
      </c>
      <c r="LD215" s="24"/>
      <c r="LE215" s="444" t="s">
        <v>185</v>
      </c>
      <c r="LF215" s="460"/>
      <c r="LG215" s="443"/>
      <c r="LH215" s="444" t="s">
        <v>187</v>
      </c>
      <c r="LI215" s="336">
        <v>213.40000000000055</v>
      </c>
      <c r="LJ215" s="444" t="s">
        <v>183</v>
      </c>
      <c r="LK215" s="336"/>
      <c r="LL215" s="444" t="s">
        <v>184</v>
      </c>
      <c r="LM215" s="24"/>
      <c r="LN215" s="444" t="s">
        <v>185</v>
      </c>
      <c r="LO215" s="460"/>
      <c r="LP215" s="443"/>
      <c r="LQ215" s="444" t="s">
        <v>187</v>
      </c>
      <c r="LR215" s="24">
        <v>282</v>
      </c>
      <c r="LS215" s="444" t="s">
        <v>183</v>
      </c>
      <c r="LT215" s="24">
        <v>364.20000000000255</v>
      </c>
      <c r="LU215" s="444" t="s">
        <v>184</v>
      </c>
      <c r="LV215" s="24">
        <v>554.99999999998909</v>
      </c>
      <c r="LW215" s="444" t="s">
        <v>185</v>
      </c>
      <c r="LX215" s="460"/>
      <c r="LY215" s="443"/>
      <c r="LZ215" s="444" t="s">
        <v>187</v>
      </c>
      <c r="MA215" s="24">
        <v>427.30000000000291</v>
      </c>
      <c r="MB215" s="444" t="s">
        <v>183</v>
      </c>
      <c r="MC215" s="24"/>
      <c r="MD215" s="444" t="s">
        <v>184</v>
      </c>
      <c r="ME215" s="24"/>
      <c r="MF215" s="444" t="s">
        <v>185</v>
      </c>
      <c r="MG215" s="460"/>
      <c r="MH215" s="443"/>
      <c r="MI215" s="444" t="s">
        <v>187</v>
      </c>
      <c r="MJ215" s="313">
        <v>289.50000000000364</v>
      </c>
      <c r="MK215" s="444" t="s">
        <v>183</v>
      </c>
      <c r="ML215" s="24">
        <v>1167.9000000000087</v>
      </c>
      <c r="MM215" s="444" t="s">
        <v>184</v>
      </c>
      <c r="MN215" s="24">
        <v>1075.1999999999789</v>
      </c>
      <c r="MO215" s="444" t="s">
        <v>185</v>
      </c>
      <c r="MP215" s="460"/>
      <c r="MQ215" s="443"/>
      <c r="MR215" s="444" t="s">
        <v>187</v>
      </c>
      <c r="MS215" s="443">
        <v>232.49999999999272</v>
      </c>
      <c r="MT215" s="444" t="s">
        <v>183</v>
      </c>
      <c r="MU215" s="24">
        <v>268.50000000000364</v>
      </c>
      <c r="MV215" s="444" t="s">
        <v>184</v>
      </c>
      <c r="MW215" s="443">
        <v>278.99999999997817</v>
      </c>
      <c r="MX215" s="444" t="s">
        <v>185</v>
      </c>
      <c r="MY215" s="460"/>
      <c r="MZ215" s="443"/>
      <c r="NA215" s="444" t="s">
        <v>187</v>
      </c>
      <c r="NB215" s="443"/>
      <c r="NC215" s="444" t="s">
        <v>183</v>
      </c>
      <c r="ND215" s="443"/>
      <c r="NE215" s="444" t="s">
        <v>184</v>
      </c>
      <c r="NF215" s="664">
        <v>1547.7000000000153</v>
      </c>
      <c r="NG215" s="444" t="s">
        <v>185</v>
      </c>
      <c r="NH215" s="460"/>
    </row>
    <row r="216" spans="1:372" ht="18">
      <c r="A216" s="665" t="s">
        <v>3712</v>
      </c>
      <c r="B216" s="59">
        <f>SUM(D216:AAP216)</f>
        <v>47763.749999999898</v>
      </c>
      <c r="C216" s="460"/>
      <c r="D216" s="443"/>
      <c r="E216" s="286">
        <f>D215*0.25</f>
        <v>104.4</v>
      </c>
      <c r="F216" s="24"/>
      <c r="G216" s="286">
        <f>F215*0.5</f>
        <v>201.25</v>
      </c>
      <c r="H216" s="443"/>
      <c r="I216" s="286">
        <f>H215*0.75</f>
        <v>0</v>
      </c>
      <c r="J216" s="443"/>
      <c r="K216" s="286">
        <f>J215*1</f>
        <v>0</v>
      </c>
      <c r="L216" s="460"/>
      <c r="M216" s="443"/>
      <c r="N216" s="286">
        <f>M215*0.25</f>
        <v>34.549999999999997</v>
      </c>
      <c r="O216" s="443"/>
      <c r="P216" s="286">
        <f>O215*0.5</f>
        <v>73.399999999999977</v>
      </c>
      <c r="Q216" s="443"/>
      <c r="R216" s="286">
        <f>Q215*0.75</f>
        <v>0</v>
      </c>
      <c r="S216" s="443"/>
      <c r="T216" s="286">
        <f>S215*1</f>
        <v>0</v>
      </c>
      <c r="U216" s="460"/>
      <c r="V216" s="24"/>
      <c r="W216" s="286">
        <f>V215*0.25</f>
        <v>126.45000000000005</v>
      </c>
      <c r="X216" s="443"/>
      <c r="Y216" s="286">
        <f>X215*0.5</f>
        <v>221.5</v>
      </c>
      <c r="Z216" s="24"/>
      <c r="AA216" s="286">
        <f>Z215*0.75</f>
        <v>560.92500000000018</v>
      </c>
      <c r="AB216" s="24"/>
      <c r="AC216" s="286">
        <f t="shared" ref="AC216:AC247" si="198">AB215*1</f>
        <v>763.40000000000009</v>
      </c>
      <c r="AD216" s="460"/>
      <c r="AE216" s="24"/>
      <c r="AF216" s="286">
        <f>AE215*0.25</f>
        <v>52.950000000000045</v>
      </c>
      <c r="AG216" s="443"/>
      <c r="AH216" s="286">
        <f>AG215*0.5</f>
        <v>112.99999999999977</v>
      </c>
      <c r="AI216" s="443"/>
      <c r="AJ216" s="286">
        <f>AI215*0.75</f>
        <v>106.50000000000017</v>
      </c>
      <c r="AK216" s="443"/>
      <c r="AL216" s="286">
        <f t="shared" ref="AL216:AL247" si="199">AK215*1</f>
        <v>276.5</v>
      </c>
      <c r="AM216" s="460"/>
      <c r="AN216" s="443"/>
      <c r="AO216" s="286">
        <f>AN215*0.25</f>
        <v>0</v>
      </c>
      <c r="AP216" s="24"/>
      <c r="AQ216" s="286">
        <f>AP215*0.5</f>
        <v>150.34999999999968</v>
      </c>
      <c r="AR216" s="24"/>
      <c r="AS216" s="286">
        <f>AR215*0.75</f>
        <v>145.20000000000027</v>
      </c>
      <c r="AT216" s="443"/>
      <c r="AU216" s="286">
        <f>AT215*1</f>
        <v>743.90000000000009</v>
      </c>
      <c r="AV216" s="460"/>
      <c r="AW216" s="24"/>
      <c r="AX216" s="286">
        <f>AW215*0.25</f>
        <v>0</v>
      </c>
      <c r="AZ216" s="286">
        <f>AY215*0.5</f>
        <v>358.79999999999995</v>
      </c>
      <c r="BB216" s="286">
        <f>BA215*0.75</f>
        <v>379.20000000000061</v>
      </c>
      <c r="BC216" s="24"/>
      <c r="BD216" s="286">
        <f>BC215*1</f>
        <v>800.70000000000073</v>
      </c>
      <c r="BE216" s="460"/>
      <c r="BF216" s="443"/>
      <c r="BG216" s="286">
        <f>BF215*0.25</f>
        <v>0</v>
      </c>
      <c r="BH216" s="24"/>
      <c r="BI216" s="286">
        <f>BH215*0.5</f>
        <v>352.79999999999973</v>
      </c>
      <c r="BJ216" s="443"/>
      <c r="BK216" s="286">
        <f>BJ215*0.75</f>
        <v>581.55000000000041</v>
      </c>
      <c r="BL216" s="443"/>
      <c r="BM216" s="286">
        <f>BL215*1</f>
        <v>1140.4000000000015</v>
      </c>
      <c r="BN216" s="460"/>
      <c r="BO216" s="443"/>
      <c r="BP216" s="286">
        <f>BO215*0.25</f>
        <v>0</v>
      </c>
      <c r="BQ216" s="443"/>
      <c r="BR216" s="286">
        <f>BQ215*0.5</f>
        <v>280.19999999999891</v>
      </c>
      <c r="BS216" s="443"/>
      <c r="BT216" s="286">
        <f>BS215*0.75</f>
        <v>462.45000000000164</v>
      </c>
      <c r="BU216" s="443"/>
      <c r="BV216" s="286">
        <f>BU215*1</f>
        <v>374.80000000000018</v>
      </c>
      <c r="BW216" s="460"/>
      <c r="BX216" s="443"/>
      <c r="BY216" s="286">
        <f>BX215*0.25</f>
        <v>0</v>
      </c>
      <c r="BZ216" s="443"/>
      <c r="CA216" s="286">
        <f>BZ215*0.5</f>
        <v>44.999999999999091</v>
      </c>
      <c r="CB216" s="443"/>
      <c r="CC216" s="286">
        <f>CB215*0.75</f>
        <v>45.375000000004093</v>
      </c>
      <c r="CD216" s="443"/>
      <c r="CE216" s="286">
        <f>CD215*1</f>
        <v>384.00000000000091</v>
      </c>
      <c r="CF216" s="460"/>
      <c r="CG216" s="443"/>
      <c r="CH216" s="286">
        <f>CG215*0.25</f>
        <v>0</v>
      </c>
      <c r="CI216" s="24"/>
      <c r="CJ216" s="286">
        <f>CI215*0.5</f>
        <v>321.24999999999909</v>
      </c>
      <c r="CK216" s="24"/>
      <c r="CL216" s="286">
        <f>CK215*0.75</f>
        <v>0</v>
      </c>
      <c r="CM216" s="443"/>
      <c r="CN216" s="286">
        <f>CM215*1</f>
        <v>452.70000000000164</v>
      </c>
      <c r="CO216" s="460"/>
      <c r="CP216" s="443"/>
      <c r="CQ216" s="286">
        <f>CP215*0.25</f>
        <v>0</v>
      </c>
      <c r="CR216" s="24"/>
      <c r="CS216" s="286">
        <f>CR215*0.5</f>
        <v>91.599999999999</v>
      </c>
      <c r="CT216" s="24"/>
      <c r="CU216" s="286">
        <f>CT215*0.75</f>
        <v>0</v>
      </c>
      <c r="CV216" s="443"/>
      <c r="CW216" s="286">
        <f>CV215*1</f>
        <v>360.40000000000146</v>
      </c>
      <c r="CX216" s="460"/>
      <c r="CY216" s="443"/>
      <c r="CZ216" s="286">
        <f>CY215*0.25</f>
        <v>0</v>
      </c>
      <c r="DA216" s="24"/>
      <c r="DB216" s="286">
        <f>DA215*0.5</f>
        <v>41.249999999999091</v>
      </c>
      <c r="DC216" s="443"/>
      <c r="DD216" s="286">
        <f>DC215*0.75</f>
        <v>220.50000000000273</v>
      </c>
      <c r="DE216" s="443"/>
      <c r="DF216" s="286">
        <f>DE215*1</f>
        <v>176.90000000000055</v>
      </c>
      <c r="DG216" s="460"/>
      <c r="DH216" s="443"/>
      <c r="DI216" s="286">
        <f>DH215*0.25</f>
        <v>0</v>
      </c>
      <c r="DJ216" s="24"/>
      <c r="DK216" s="286">
        <f>DJ215*0.5</f>
        <v>99.749999999999091</v>
      </c>
      <c r="DL216" s="24"/>
      <c r="DM216" s="286">
        <f>DL215*0.75</f>
        <v>0</v>
      </c>
      <c r="DN216" s="443"/>
      <c r="DO216" s="286">
        <f>DN215*1</f>
        <v>23.200000000000728</v>
      </c>
      <c r="DP216" s="460"/>
      <c r="DQ216" s="443"/>
      <c r="DR216" s="286">
        <f>DQ215*0.25</f>
        <v>0</v>
      </c>
      <c r="DS216" s="24"/>
      <c r="DT216" s="286">
        <f>DS215*0.5</f>
        <v>171.54999999999927</v>
      </c>
      <c r="DU216" s="24"/>
      <c r="DV216" s="286">
        <f>DU215*0.75</f>
        <v>132.97500000000491</v>
      </c>
      <c r="DW216" s="443"/>
      <c r="DX216" s="286">
        <f>DW215*1</f>
        <v>322.00000000000091</v>
      </c>
      <c r="DY216" s="460"/>
      <c r="DZ216" s="443"/>
      <c r="EA216" s="286">
        <f>DZ215*0.25</f>
        <v>0</v>
      </c>
      <c r="EB216" s="24"/>
      <c r="EC216" s="286">
        <f>EB215*0.5</f>
        <v>214.69999999999982</v>
      </c>
      <c r="ED216" s="24"/>
      <c r="EE216" s="286">
        <f>ED215*0.75</f>
        <v>0</v>
      </c>
      <c r="EF216" s="443"/>
      <c r="EG216" s="286">
        <f>EF215*1</f>
        <v>857.20000000000073</v>
      </c>
      <c r="EH216" s="460"/>
      <c r="EI216" s="443"/>
      <c r="EJ216" s="286">
        <f>EI215*0.25</f>
        <v>0</v>
      </c>
      <c r="EK216" s="24"/>
      <c r="EL216" s="286">
        <f>EK215*0.5</f>
        <v>111.44999999999982</v>
      </c>
      <c r="EM216" s="24"/>
      <c r="EN216" s="286">
        <f>EM215*0.75</f>
        <v>0</v>
      </c>
      <c r="EO216" s="443"/>
      <c r="EP216" s="286">
        <f>EO215*1</f>
        <v>179.99999999999272</v>
      </c>
      <c r="EQ216" s="460"/>
      <c r="ER216" s="443"/>
      <c r="ES216" s="286">
        <f>ER215*0.25</f>
        <v>0</v>
      </c>
      <c r="ET216" s="24"/>
      <c r="EU216" s="286">
        <f>ET215*0.5</f>
        <v>226.75</v>
      </c>
      <c r="EV216" s="24"/>
      <c r="EW216" s="286">
        <f>EV215*0.75</f>
        <v>0</v>
      </c>
      <c r="EX216" s="443"/>
      <c r="EY216" s="286">
        <f>EX215*1</f>
        <v>506.5</v>
      </c>
      <c r="EZ216" s="460"/>
      <c r="FA216" s="443"/>
      <c r="FB216" s="286">
        <f>FA215*0.25</f>
        <v>0</v>
      </c>
      <c r="FC216" s="24"/>
      <c r="FD216" s="286">
        <f>FC215*0.5</f>
        <v>182.09999999999945</v>
      </c>
      <c r="FE216" s="443"/>
      <c r="FF216" s="286">
        <f>FE215*0.75</f>
        <v>84.450000000004366</v>
      </c>
      <c r="FG216" s="443"/>
      <c r="FH216" s="286">
        <f>FG215*1</f>
        <v>587.39999999999691</v>
      </c>
      <c r="FI216" s="460"/>
      <c r="FJ216" s="443"/>
      <c r="FK216" s="286">
        <f>FJ215*0.25</f>
        <v>0</v>
      </c>
      <c r="FL216" s="24"/>
      <c r="FM216" s="286">
        <f>FL215*0.5</f>
        <v>155.99999999999864</v>
      </c>
      <c r="FN216" s="24"/>
      <c r="FO216" s="286">
        <f>FN215*0.75</f>
        <v>335.47500000000355</v>
      </c>
      <c r="FP216" s="443"/>
      <c r="FQ216" s="286">
        <f>FP215*1</f>
        <v>584.69999999999891</v>
      </c>
      <c r="FR216" s="460"/>
      <c r="FS216" s="443"/>
      <c r="FT216" s="286">
        <f>FS215*0.25</f>
        <v>0</v>
      </c>
      <c r="FU216" s="24"/>
      <c r="FV216" s="286">
        <f>FU215*0.5</f>
        <v>198.40000000000055</v>
      </c>
      <c r="FW216" s="24"/>
      <c r="FX216" s="286">
        <f>FW215*0.75</f>
        <v>0</v>
      </c>
      <c r="FY216" s="443"/>
      <c r="FZ216" s="286">
        <f>FY215*1</f>
        <v>483.54999999999745</v>
      </c>
      <c r="GA216" s="460"/>
      <c r="GB216" s="443"/>
      <c r="GC216" s="286">
        <f>GB215*0.25</f>
        <v>0</v>
      </c>
      <c r="GD216" s="24"/>
      <c r="GE216" s="286">
        <f>GD215*0.5</f>
        <v>12.599999999998545</v>
      </c>
      <c r="GF216" s="24"/>
      <c r="GG216" s="286">
        <f>GF215*0.75</f>
        <v>0</v>
      </c>
      <c r="GH216" s="443"/>
      <c r="GI216" s="286">
        <f>GH215*1</f>
        <v>91.000000000003638</v>
      </c>
      <c r="GJ216" s="460"/>
      <c r="GK216" s="443"/>
      <c r="GL216" s="286">
        <f>GK215*0.25</f>
        <v>0</v>
      </c>
      <c r="GM216" s="24"/>
      <c r="GN216" s="286">
        <f>GM215*0.5</f>
        <v>1761.0499999999993</v>
      </c>
      <c r="GO216" s="24"/>
      <c r="GP216" s="286">
        <f>GO215*0.75</f>
        <v>1276.8000000000038</v>
      </c>
      <c r="GQ216" s="443"/>
      <c r="GR216" s="286">
        <f>GQ215*1</f>
        <v>2804.2999999999993</v>
      </c>
      <c r="GS216" s="460"/>
      <c r="GT216" s="443"/>
      <c r="GU216" s="286">
        <f>GT215*0.25</f>
        <v>0</v>
      </c>
      <c r="GV216" s="24"/>
      <c r="GW216" s="286">
        <f>GV215*0.5</f>
        <v>315.699999999998</v>
      </c>
      <c r="GX216" s="24"/>
      <c r="GY216" s="286">
        <f>GX215*0.75</f>
        <v>0</v>
      </c>
      <c r="GZ216" s="24"/>
      <c r="HA216" s="286">
        <f>GZ215*1</f>
        <v>0</v>
      </c>
      <c r="HB216" s="460"/>
      <c r="HC216" s="443"/>
      <c r="HD216" s="286">
        <f>HC215*0.25</f>
        <v>0</v>
      </c>
      <c r="HE216" s="443"/>
      <c r="HF216" s="286">
        <f>HE215*0.5</f>
        <v>376.99999999999909</v>
      </c>
      <c r="HG216" s="443"/>
      <c r="HH216" s="286">
        <f>HG215*0.75</f>
        <v>575.8500000000015</v>
      </c>
      <c r="HI216" s="443"/>
      <c r="HJ216" s="286">
        <f>HI215*1</f>
        <v>556.30000000000291</v>
      </c>
      <c r="HK216" s="460"/>
      <c r="HL216" s="443"/>
      <c r="HM216" s="286">
        <f>HL215*0.25</f>
        <v>0</v>
      </c>
      <c r="HN216" s="443"/>
      <c r="HO216" s="286">
        <f>HN215*0.5</f>
        <v>345.84999999999764</v>
      </c>
      <c r="HP216" s="443"/>
      <c r="HQ216" s="286">
        <f>HP215*0.75</f>
        <v>0</v>
      </c>
      <c r="HR216" s="443"/>
      <c r="HS216" s="286">
        <f>HR215*1</f>
        <v>471.50000000000182</v>
      </c>
      <c r="HT216" s="460"/>
      <c r="HU216" s="443"/>
      <c r="HV216" s="286">
        <f>HU215*0.25</f>
        <v>0</v>
      </c>
      <c r="HW216" s="443"/>
      <c r="HX216" s="286">
        <f>HW215*0.5</f>
        <v>1761.6999999999971</v>
      </c>
      <c r="HY216" s="443"/>
      <c r="HZ216" s="286">
        <f>HY215*0.75</f>
        <v>2900.1000000000022</v>
      </c>
      <c r="IA216" s="443"/>
      <c r="IB216" s="286">
        <f>IA215*1</f>
        <v>3709.7000000000007</v>
      </c>
      <c r="IC216" s="460"/>
      <c r="ID216" s="443"/>
      <c r="IE216" s="286">
        <f>ID215*0.25</f>
        <v>0</v>
      </c>
      <c r="IF216" s="443"/>
      <c r="IG216" s="286">
        <f>IF215*0.5</f>
        <v>64.999999999998181</v>
      </c>
      <c r="IH216" s="443"/>
      <c r="II216" s="286">
        <f>IH215*0.75</f>
        <v>0</v>
      </c>
      <c r="IJ216" s="443"/>
      <c r="IK216" s="286">
        <f>IJ215*1</f>
        <v>0</v>
      </c>
      <c r="IL216" s="460"/>
      <c r="IM216" s="443"/>
      <c r="IN216" s="286">
        <f>IM215*0.25</f>
        <v>0</v>
      </c>
      <c r="IO216" s="443"/>
      <c r="IP216" s="286">
        <f>IO215*0.5</f>
        <v>80.499999999998181</v>
      </c>
      <c r="IQ216" s="443"/>
      <c r="IR216" s="286">
        <f>IQ215*0.75</f>
        <v>0</v>
      </c>
      <c r="IS216" s="443"/>
      <c r="IT216" s="286">
        <f>IS215*1</f>
        <v>182.700000000008</v>
      </c>
      <c r="IU216" s="460"/>
      <c r="IV216" s="443"/>
      <c r="IW216" s="286">
        <f>IV215*0.25</f>
        <v>0</v>
      </c>
      <c r="IX216" s="443"/>
      <c r="IY216" s="286">
        <f>IX215*0.5</f>
        <v>132.54999999999927</v>
      </c>
      <c r="IZ216" s="443"/>
      <c r="JA216" s="286">
        <f>IZ215*0.75</f>
        <v>401.70000000000164</v>
      </c>
      <c r="JB216" s="443"/>
      <c r="JC216" s="286">
        <f>JB215*1</f>
        <v>332.70000000000073</v>
      </c>
      <c r="JD216" s="460"/>
      <c r="JE216" s="443"/>
      <c r="JF216" s="286">
        <f>JE215*0.25</f>
        <v>0</v>
      </c>
      <c r="JG216" s="443"/>
      <c r="JH216" s="286">
        <f>JG215*0.5</f>
        <v>139.95000000000255</v>
      </c>
      <c r="JI216" s="443"/>
      <c r="JJ216" s="286">
        <f>JI215*0.75</f>
        <v>306.00000000000273</v>
      </c>
      <c r="JK216" s="443"/>
      <c r="JL216" s="286">
        <f>JK215*1</f>
        <v>189.99999999999636</v>
      </c>
      <c r="JM216" s="460"/>
      <c r="JN216" s="443"/>
      <c r="JO216" s="286">
        <f>JN215*0.25</f>
        <v>0</v>
      </c>
      <c r="JP216" s="443"/>
      <c r="JQ216" s="286">
        <f>JP215*0.5</f>
        <v>101.25000000000182</v>
      </c>
      <c r="JR216" s="443"/>
      <c r="JS216" s="286">
        <f>JR215*0.75</f>
        <v>0</v>
      </c>
      <c r="JT216" s="443"/>
      <c r="JU216" s="286">
        <f>JT215*1</f>
        <v>0</v>
      </c>
      <c r="JV216" s="460"/>
      <c r="JW216" s="443"/>
      <c r="JX216" s="286">
        <f>JW215*0.25</f>
        <v>0</v>
      </c>
      <c r="JY216" s="443"/>
      <c r="JZ216" s="286">
        <f>JY215*0.5</f>
        <v>1700.1500000000015</v>
      </c>
      <c r="KA216" s="443"/>
      <c r="KB216" s="286">
        <f>KA215*0.75</f>
        <v>2252.475000000054</v>
      </c>
      <c r="KC216" s="443"/>
      <c r="KD216" s="286">
        <f t="shared" ref="KD216" si="200">KC215*1</f>
        <v>2784.0999999998348</v>
      </c>
      <c r="KE216" s="460"/>
      <c r="KF216" s="443"/>
      <c r="KG216" s="286">
        <f>KF215*0.25</f>
        <v>0</v>
      </c>
      <c r="KH216" s="443"/>
      <c r="KI216" s="286">
        <f>KH215*0.5</f>
        <v>12.600000000000364</v>
      </c>
      <c r="KJ216" s="443"/>
      <c r="KK216" s="286">
        <f>KJ215*0.75</f>
        <v>221.62500000000136</v>
      </c>
      <c r="KL216" s="443"/>
      <c r="KM216" s="286">
        <f>KL215*1</f>
        <v>154.40000000000146</v>
      </c>
      <c r="KN216" s="460"/>
      <c r="KO216" s="443"/>
      <c r="KP216" s="286">
        <f>KO215*0.25</f>
        <v>0</v>
      </c>
      <c r="KQ216" s="443"/>
      <c r="KR216" s="286">
        <f>KQ215*0.5</f>
        <v>172</v>
      </c>
      <c r="KS216" s="443"/>
      <c r="KT216" s="286">
        <f>KS215*0.75</f>
        <v>0</v>
      </c>
      <c r="KU216" s="443"/>
      <c r="KV216" s="286">
        <f>KU215*1</f>
        <v>0</v>
      </c>
      <c r="KW216" s="460"/>
      <c r="KX216" s="443"/>
      <c r="KY216" s="286">
        <f>KX215*0.25</f>
        <v>0</v>
      </c>
      <c r="KZ216" s="443"/>
      <c r="LA216" s="286">
        <f>KZ215*0.5</f>
        <v>42.600000000000364</v>
      </c>
      <c r="LB216" s="443"/>
      <c r="LC216" s="286">
        <f>LB215*0.75</f>
        <v>0</v>
      </c>
      <c r="LD216" s="443"/>
      <c r="LE216" s="286">
        <f>LD215*1</f>
        <v>0</v>
      </c>
      <c r="LF216" s="460"/>
      <c r="LG216" s="443"/>
      <c r="LH216" s="286">
        <f>LG215*0.25</f>
        <v>0</v>
      </c>
      <c r="LI216" s="443"/>
      <c r="LJ216" s="286">
        <f>LI215*0.5</f>
        <v>106.70000000000027</v>
      </c>
      <c r="LK216" s="443"/>
      <c r="LL216" s="286">
        <f>LK215*0.75</f>
        <v>0</v>
      </c>
      <c r="LM216" s="443"/>
      <c r="LN216" s="286">
        <f>LM215*1</f>
        <v>0</v>
      </c>
      <c r="LO216" s="460"/>
      <c r="LP216" s="443"/>
      <c r="LQ216" s="286">
        <f>LP215*0.25</f>
        <v>0</v>
      </c>
      <c r="LR216" s="443"/>
      <c r="LS216" s="286">
        <f>LR215*0.5</f>
        <v>141</v>
      </c>
      <c r="LT216" s="443"/>
      <c r="LU216" s="286">
        <f>LT215*0.75</f>
        <v>273.15000000000191</v>
      </c>
      <c r="LV216" s="443"/>
      <c r="LW216" s="286">
        <f>LV215*1</f>
        <v>554.99999999998909</v>
      </c>
      <c r="LX216" s="460"/>
      <c r="LY216" s="443"/>
      <c r="LZ216" s="286">
        <f>LY215*0.25</f>
        <v>0</v>
      </c>
      <c r="MA216" s="443"/>
      <c r="MB216" s="286">
        <f>MA215*0.5</f>
        <v>213.65000000000146</v>
      </c>
      <c r="MC216" s="443"/>
      <c r="MD216" s="286">
        <f>MC215*0.75</f>
        <v>0</v>
      </c>
      <c r="ME216" s="443"/>
      <c r="MF216" s="286">
        <f>ME215*1</f>
        <v>0</v>
      </c>
      <c r="MG216" s="460"/>
      <c r="MH216" s="443"/>
      <c r="MI216" s="286">
        <f>MH215*0.25</f>
        <v>0</v>
      </c>
      <c r="MJ216" s="443"/>
      <c r="MK216" s="286">
        <f>MJ215*0.5</f>
        <v>144.75000000000182</v>
      </c>
      <c r="ML216" s="443"/>
      <c r="MM216" s="286">
        <f>ML215*0.75</f>
        <v>875.92500000000655</v>
      </c>
      <c r="MN216" s="443"/>
      <c r="MO216" s="286">
        <f>MN215*1</f>
        <v>1075.1999999999789</v>
      </c>
      <c r="MP216" s="460"/>
      <c r="MQ216" s="443"/>
      <c r="MR216" s="286">
        <f>MQ215*0.25</f>
        <v>0</v>
      </c>
      <c r="MS216" s="443"/>
      <c r="MT216" s="286">
        <f>MS215*0.5</f>
        <v>116.24999999999636</v>
      </c>
      <c r="MU216" s="443"/>
      <c r="MV216" s="286">
        <f>MU215*0.75</f>
        <v>201.37500000000273</v>
      </c>
      <c r="MW216" s="443"/>
      <c r="MX216" s="286">
        <f>MW215*1</f>
        <v>278.99999999997817</v>
      </c>
      <c r="MY216" s="460"/>
      <c r="MZ216" s="443"/>
      <c r="NA216" s="286">
        <f>MZ215*0.25</f>
        <v>0</v>
      </c>
      <c r="NB216" s="443"/>
      <c r="NC216" s="286">
        <f>NB215*0.5</f>
        <v>0</v>
      </c>
      <c r="ND216" s="443"/>
      <c r="NE216" s="286">
        <f>ND215*0.75</f>
        <v>0</v>
      </c>
      <c r="NF216" s="443"/>
      <c r="NG216" s="286">
        <f>NF215*1</f>
        <v>1547.7000000000153</v>
      </c>
      <c r="NH216" s="460"/>
    </row>
    <row r="217" spans="1:372" s="443" customFormat="1" ht="18">
      <c r="A217" s="665"/>
      <c r="B217" s="59"/>
      <c r="C217" s="460"/>
      <c r="E217" s="286"/>
      <c r="F217" s="24"/>
      <c r="G217" s="286"/>
      <c r="I217" s="286"/>
      <c r="K217" s="286"/>
      <c r="L217" s="460"/>
      <c r="N217" s="286"/>
      <c r="P217" s="286"/>
      <c r="R217" s="286"/>
      <c r="T217" s="286"/>
      <c r="U217" s="460"/>
      <c r="V217" s="24"/>
      <c r="W217" s="286"/>
      <c r="Y217" s="286"/>
      <c r="Z217" s="24"/>
      <c r="AA217" s="286"/>
      <c r="AB217" s="178"/>
      <c r="AC217" s="48"/>
      <c r="AD217" s="460"/>
      <c r="AE217" s="24"/>
      <c r="AF217" s="286"/>
      <c r="AH217" s="286"/>
      <c r="AJ217" s="286"/>
      <c r="AL217" s="48"/>
      <c r="AM217" s="460"/>
      <c r="AO217" s="286"/>
      <c r="AP217" s="24"/>
      <c r="AQ217" s="286"/>
      <c r="AR217" s="24"/>
      <c r="AS217" s="286"/>
      <c r="AU217" s="286"/>
      <c r="AV217" s="460"/>
      <c r="AW217" s="24"/>
      <c r="AX217" s="286"/>
      <c r="AY217" s="24"/>
      <c r="AZ217" s="286"/>
      <c r="BA217" s="24"/>
      <c r="BB217" s="286"/>
      <c r="BC217" s="24"/>
      <c r="BD217" s="286"/>
      <c r="BE217" s="460"/>
      <c r="BG217" s="286"/>
      <c r="BH217" s="24"/>
      <c r="BI217" s="286"/>
      <c r="BK217" s="286"/>
      <c r="BM217" s="286"/>
      <c r="BN217" s="460"/>
      <c r="BP217" s="286"/>
      <c r="BR217" s="286"/>
      <c r="BT217" s="286"/>
      <c r="BV217" s="286"/>
      <c r="BW217" s="460"/>
      <c r="BY217" s="286"/>
      <c r="CA217" s="286"/>
      <c r="CC217" s="286"/>
      <c r="CE217" s="286"/>
      <c r="CF217" s="460"/>
      <c r="CH217" s="286"/>
      <c r="CI217" s="24"/>
      <c r="CJ217" s="286"/>
      <c r="CK217" s="24"/>
      <c r="CL217" s="286"/>
      <c r="CN217" s="286"/>
      <c r="CO217" s="460"/>
      <c r="CQ217" s="286"/>
      <c r="CR217" s="24"/>
      <c r="CS217" s="286"/>
      <c r="CT217" s="24"/>
      <c r="CU217" s="286"/>
      <c r="CW217" s="286"/>
      <c r="CX217" s="460"/>
      <c r="CZ217" s="286"/>
      <c r="DA217" s="24"/>
      <c r="DB217" s="286"/>
      <c r="DD217" s="286"/>
      <c r="DF217" s="286"/>
      <c r="DG217" s="460"/>
      <c r="DI217" s="286"/>
      <c r="DJ217" s="24"/>
      <c r="DK217" s="286"/>
      <c r="DL217" s="24"/>
      <c r="DM217" s="286"/>
      <c r="DO217" s="286"/>
      <c r="DP217" s="460"/>
      <c r="DR217" s="286"/>
      <c r="DS217" s="24"/>
      <c r="DT217" s="286"/>
      <c r="DU217" s="24"/>
      <c r="DV217" s="286"/>
      <c r="DX217" s="286"/>
      <c r="DY217" s="460"/>
      <c r="EA217" s="286"/>
      <c r="EB217" s="24"/>
      <c r="EC217" s="286"/>
      <c r="ED217" s="24"/>
      <c r="EE217" s="286"/>
      <c r="EG217" s="286"/>
      <c r="EH217" s="460"/>
      <c r="EJ217" s="286"/>
      <c r="EK217" s="24"/>
      <c r="EL217" s="286"/>
      <c r="EM217" s="24"/>
      <c r="EN217" s="286"/>
      <c r="EP217" s="286"/>
      <c r="EQ217" s="460"/>
      <c r="ES217" s="286"/>
      <c r="ET217" s="24"/>
      <c r="EU217" s="286"/>
      <c r="EV217" s="24"/>
      <c r="EW217" s="286"/>
      <c r="EY217" s="286"/>
      <c r="EZ217" s="460"/>
      <c r="FB217" s="286"/>
      <c r="FC217" s="24"/>
      <c r="FD217" s="286"/>
      <c r="FF217" s="286"/>
      <c r="FH217" s="286"/>
      <c r="FI217" s="460"/>
      <c r="FK217" s="286"/>
      <c r="FL217" s="24"/>
      <c r="FM217" s="286"/>
      <c r="FN217" s="24"/>
      <c r="FO217" s="286"/>
      <c r="FQ217" s="286"/>
      <c r="FR217" s="460"/>
      <c r="FT217" s="286"/>
      <c r="FU217" s="24"/>
      <c r="FV217" s="286"/>
      <c r="FW217" s="24"/>
      <c r="FX217" s="286"/>
      <c r="FZ217" s="286"/>
      <c r="GA217" s="460"/>
      <c r="GC217" s="286"/>
      <c r="GD217" s="24"/>
      <c r="GE217" s="286"/>
      <c r="GF217" s="24"/>
      <c r="GG217" s="286"/>
      <c r="GI217" s="286"/>
      <c r="GJ217" s="460"/>
      <c r="GL217" s="286"/>
      <c r="GM217" s="24"/>
      <c r="GN217" s="286"/>
      <c r="GO217" s="24"/>
      <c r="GP217" s="286"/>
      <c r="GR217" s="286"/>
      <c r="GS217" s="460"/>
      <c r="GU217" s="286"/>
      <c r="GV217" s="24"/>
      <c r="GW217" s="286"/>
      <c r="GX217" s="24"/>
      <c r="GY217" s="286"/>
      <c r="GZ217" s="24"/>
      <c r="HA217" s="286"/>
      <c r="HB217" s="460"/>
      <c r="HD217" s="286"/>
      <c r="HF217" s="286"/>
      <c r="HH217" s="286"/>
      <c r="HJ217" s="286"/>
      <c r="HK217" s="460"/>
      <c r="HM217" s="286"/>
      <c r="HO217" s="286"/>
      <c r="HQ217" s="286"/>
      <c r="HS217" s="286"/>
      <c r="HT217" s="460"/>
      <c r="HV217" s="286"/>
      <c r="HX217" s="286"/>
      <c r="HZ217" s="286"/>
      <c r="IB217" s="286"/>
      <c r="IC217" s="460"/>
      <c r="IE217" s="286"/>
      <c r="IG217" s="286"/>
      <c r="II217" s="286"/>
      <c r="IK217" s="286"/>
      <c r="IL217" s="460"/>
      <c r="IN217" s="286"/>
      <c r="IP217" s="286"/>
      <c r="IR217" s="286"/>
      <c r="IT217" s="286"/>
      <c r="IU217" s="460"/>
      <c r="IW217" s="286"/>
      <c r="IY217" s="286"/>
      <c r="JA217" s="286"/>
      <c r="JC217" s="286"/>
      <c r="JD217" s="460"/>
      <c r="JF217" s="286"/>
      <c r="JH217" s="286"/>
      <c r="JJ217" s="286"/>
      <c r="JL217" s="286"/>
      <c r="JM217" s="460"/>
      <c r="JO217" s="286"/>
      <c r="JQ217" s="286"/>
      <c r="JS217" s="286"/>
      <c r="JU217" s="286"/>
      <c r="JV217" s="460"/>
      <c r="JX217" s="286"/>
      <c r="JZ217" s="286"/>
      <c r="KB217" s="286"/>
      <c r="KD217" s="286"/>
      <c r="KE217" s="460"/>
      <c r="KG217" s="286"/>
      <c r="KI217" s="286"/>
      <c r="KK217" s="286"/>
      <c r="KM217" s="286"/>
      <c r="KN217" s="460"/>
      <c r="KP217" s="286"/>
      <c r="KR217" s="286"/>
      <c r="KT217" s="286"/>
      <c r="KV217" s="286"/>
      <c r="KW217" s="460"/>
      <c r="KY217" s="286"/>
      <c r="LA217" s="286"/>
      <c r="LC217" s="286"/>
      <c r="LE217" s="286"/>
      <c r="LF217" s="460"/>
      <c r="LH217" s="286"/>
      <c r="LJ217" s="286"/>
      <c r="LL217" s="286"/>
      <c r="LN217" s="286"/>
      <c r="LO217" s="460"/>
      <c r="LQ217" s="286"/>
      <c r="LS217" s="286"/>
      <c r="LU217" s="286"/>
      <c r="LW217" s="286"/>
      <c r="LX217" s="460"/>
      <c r="LZ217" s="286"/>
      <c r="MB217" s="286"/>
      <c r="MD217" s="286"/>
      <c r="MF217" s="286"/>
      <c r="MG217" s="460"/>
      <c r="MI217" s="286"/>
      <c r="MK217" s="286"/>
      <c r="MM217" s="286"/>
      <c r="MO217" s="286"/>
      <c r="MP217" s="460"/>
      <c r="MR217" s="286"/>
      <c r="MT217" s="286"/>
      <c r="MV217" s="286"/>
      <c r="MX217" s="286"/>
      <c r="MY217" s="460"/>
      <c r="NA217" s="286"/>
      <c r="NC217" s="286"/>
      <c r="NE217" s="286"/>
      <c r="NG217" s="286"/>
      <c r="NH217" s="460"/>
    </row>
    <row r="218" spans="1:372" s="443" customFormat="1" ht="18">
      <c r="A218" s="538" t="s">
        <v>2305</v>
      </c>
      <c r="B218" s="59"/>
      <c r="C218" s="460"/>
      <c r="E218" s="444" t="s">
        <v>187</v>
      </c>
      <c r="F218" s="661"/>
      <c r="G218" s="444" t="s">
        <v>183</v>
      </c>
      <c r="H218" s="662"/>
      <c r="I218" s="444" t="s">
        <v>184</v>
      </c>
      <c r="J218" s="662"/>
      <c r="K218" s="444" t="s">
        <v>185</v>
      </c>
      <c r="L218" s="460"/>
      <c r="N218" s="444" t="s">
        <v>187</v>
      </c>
      <c r="O218" s="24"/>
      <c r="P218" s="444" t="s">
        <v>183</v>
      </c>
      <c r="Q218" s="24"/>
      <c r="R218" s="444" t="s">
        <v>184</v>
      </c>
      <c r="S218" s="24"/>
      <c r="T218" s="444" t="s">
        <v>185</v>
      </c>
      <c r="U218" s="460"/>
      <c r="V218" s="24"/>
      <c r="W218" s="444" t="s">
        <v>187</v>
      </c>
      <c r="X218" s="24"/>
      <c r="Y218" s="444" t="s">
        <v>183</v>
      </c>
      <c r="Z218" s="24"/>
      <c r="AA218" s="444" t="s">
        <v>184</v>
      </c>
      <c r="AB218" s="722">
        <v>768.99999999999977</v>
      </c>
      <c r="AC218" s="444" t="s">
        <v>185</v>
      </c>
      <c r="AD218" s="460"/>
      <c r="AF218" s="444" t="s">
        <v>187</v>
      </c>
      <c r="AG218" s="24"/>
      <c r="AH218" s="444" t="s">
        <v>183</v>
      </c>
      <c r="AI218" s="24"/>
      <c r="AJ218" s="444" t="s">
        <v>184</v>
      </c>
      <c r="AK218" s="722">
        <v>176</v>
      </c>
      <c r="AL218" s="444" t="s">
        <v>185</v>
      </c>
      <c r="AM218" s="460"/>
      <c r="AO218" s="286"/>
      <c r="AP218" s="24"/>
      <c r="AQ218" s="286"/>
      <c r="AR218" s="24"/>
      <c r="AS218" s="286"/>
      <c r="AU218" s="286"/>
      <c r="AV218" s="460"/>
      <c r="AW218" s="24"/>
      <c r="AX218" s="286"/>
      <c r="AY218" s="24"/>
      <c r="AZ218" s="286"/>
      <c r="BA218" s="24"/>
      <c r="BB218" s="286"/>
      <c r="BC218" s="24"/>
      <c r="BD218" s="286"/>
      <c r="BE218" s="460"/>
      <c r="BG218" s="286"/>
      <c r="BH218" s="24"/>
      <c r="BI218" s="286"/>
      <c r="BK218" s="286"/>
      <c r="BM218" s="286"/>
      <c r="BN218" s="460"/>
      <c r="BP218" s="286"/>
      <c r="BR218" s="286"/>
      <c r="BT218" s="286"/>
      <c r="BV218" s="286"/>
      <c r="BW218" s="460"/>
      <c r="BY218" s="286"/>
      <c r="CA218" s="286"/>
      <c r="CC218" s="286"/>
      <c r="CE218" s="286"/>
      <c r="CF218" s="460"/>
      <c r="CH218" s="286"/>
      <c r="CI218" s="24"/>
      <c r="CJ218" s="286"/>
      <c r="CK218" s="24"/>
      <c r="CL218" s="286"/>
      <c r="CN218" s="286"/>
      <c r="CO218" s="460"/>
      <c r="CQ218" s="286"/>
      <c r="CR218" s="24"/>
      <c r="CS218" s="286"/>
      <c r="CT218" s="24"/>
      <c r="CU218" s="286"/>
      <c r="CW218" s="286"/>
      <c r="CX218" s="460"/>
      <c r="CZ218" s="286"/>
      <c r="DA218" s="24"/>
      <c r="DB218" s="286"/>
      <c r="DD218" s="286"/>
      <c r="DF218" s="286"/>
      <c r="DG218" s="460"/>
      <c r="DI218" s="286"/>
      <c r="DJ218" s="24"/>
      <c r="DK218" s="286"/>
      <c r="DL218" s="24"/>
      <c r="DM218" s="286"/>
      <c r="DO218" s="286"/>
      <c r="DP218" s="460"/>
      <c r="DR218" s="286"/>
      <c r="DS218" s="24"/>
      <c r="DT218" s="286"/>
      <c r="DU218" s="24"/>
      <c r="DV218" s="286"/>
      <c r="DX218" s="286"/>
      <c r="DY218" s="460"/>
      <c r="EA218" s="286"/>
      <c r="EB218" s="24"/>
      <c r="EC218" s="286"/>
      <c r="ED218" s="24"/>
      <c r="EE218" s="286"/>
      <c r="EG218" s="286"/>
      <c r="EH218" s="460"/>
      <c r="EJ218" s="286"/>
      <c r="EK218" s="24"/>
      <c r="EL218" s="286"/>
      <c r="EM218" s="24"/>
      <c r="EN218" s="286"/>
      <c r="EP218" s="286"/>
      <c r="EQ218" s="460"/>
      <c r="ES218" s="286"/>
      <c r="ET218" s="24"/>
      <c r="EU218" s="286"/>
      <c r="EV218" s="24"/>
      <c r="EW218" s="286"/>
      <c r="EY218" s="286"/>
      <c r="EZ218" s="460"/>
      <c r="FB218" s="286"/>
      <c r="FC218" s="24"/>
      <c r="FD218" s="286"/>
      <c r="FF218" s="286"/>
      <c r="FH218" s="286"/>
      <c r="FI218" s="460"/>
      <c r="FK218" s="286"/>
      <c r="FL218" s="24"/>
      <c r="FM218" s="286"/>
      <c r="FN218" s="24"/>
      <c r="FO218" s="286"/>
      <c r="FQ218" s="286"/>
      <c r="FR218" s="460"/>
      <c r="FT218" s="286"/>
      <c r="FU218" s="24"/>
      <c r="FV218" s="286"/>
      <c r="FW218" s="24"/>
      <c r="FX218" s="286"/>
      <c r="FZ218" s="286"/>
      <c r="GA218" s="460"/>
      <c r="GC218" s="286"/>
      <c r="GD218" s="24"/>
      <c r="GE218" s="286"/>
      <c r="GF218" s="24"/>
      <c r="GG218" s="286"/>
      <c r="GI218" s="286"/>
      <c r="GJ218" s="460"/>
      <c r="GL218" s="286"/>
      <c r="GM218" s="24"/>
      <c r="GN218" s="286"/>
      <c r="GO218" s="24"/>
      <c r="GP218" s="286"/>
      <c r="GR218" s="286"/>
      <c r="GS218" s="460"/>
      <c r="GU218" s="286"/>
      <c r="GV218" s="24"/>
      <c r="GW218" s="286"/>
      <c r="GX218" s="24"/>
      <c r="GY218" s="286"/>
      <c r="GZ218" s="24"/>
      <c r="HA218" s="286"/>
      <c r="HB218" s="460"/>
      <c r="HD218" s="286"/>
      <c r="HF218" s="286"/>
      <c r="HH218" s="286"/>
      <c r="HJ218" s="286"/>
      <c r="HK218" s="460"/>
      <c r="HM218" s="286"/>
      <c r="HO218" s="286"/>
      <c r="HQ218" s="286"/>
      <c r="HS218" s="286"/>
      <c r="HT218" s="460"/>
      <c r="HV218" s="286"/>
      <c r="HX218" s="286"/>
      <c r="HZ218" s="286"/>
      <c r="IB218" s="286"/>
      <c r="IC218" s="460"/>
      <c r="IE218" s="286"/>
      <c r="IG218" s="286"/>
      <c r="II218" s="286"/>
      <c r="IK218" s="286"/>
      <c r="IL218" s="460"/>
      <c r="IN218" s="286"/>
      <c r="IP218" s="286"/>
      <c r="IR218" s="286"/>
      <c r="IT218" s="286"/>
      <c r="IU218" s="460"/>
      <c r="IW218" s="286"/>
      <c r="IY218" s="286"/>
      <c r="JA218" s="286"/>
      <c r="JC218" s="286"/>
      <c r="JD218" s="460"/>
      <c r="JF218" s="286"/>
      <c r="JH218" s="286"/>
      <c r="JJ218" s="286"/>
      <c r="JL218" s="286"/>
      <c r="JM218" s="460"/>
      <c r="JO218" s="286"/>
      <c r="JQ218" s="286"/>
      <c r="JS218" s="286"/>
      <c r="JU218" s="286"/>
      <c r="JV218" s="460"/>
      <c r="JX218" s="286"/>
      <c r="JZ218" s="286"/>
      <c r="KB218" s="286"/>
      <c r="KD218" s="286"/>
      <c r="KE218" s="460"/>
      <c r="KG218" s="286"/>
      <c r="KI218" s="286"/>
      <c r="KK218" s="286"/>
      <c r="KM218" s="286"/>
      <c r="KN218" s="460"/>
      <c r="KP218" s="286"/>
      <c r="KR218" s="286"/>
      <c r="KT218" s="286"/>
      <c r="KV218" s="286"/>
      <c r="KW218" s="460"/>
      <c r="KY218" s="286"/>
      <c r="LA218" s="286"/>
      <c r="LC218" s="286"/>
      <c r="LE218" s="286"/>
      <c r="LF218" s="460"/>
      <c r="LH218" s="286"/>
      <c r="LJ218" s="286"/>
      <c r="LL218" s="286"/>
      <c r="LN218" s="286"/>
      <c r="LO218" s="460"/>
      <c r="LQ218" s="286"/>
      <c r="LS218" s="286"/>
      <c r="LU218" s="286"/>
      <c r="LW218" s="286"/>
      <c r="LX218" s="460"/>
      <c r="LZ218" s="286"/>
      <c r="MB218" s="286"/>
      <c r="MD218" s="286"/>
      <c r="MF218" s="286"/>
      <c r="MG218" s="460"/>
      <c r="MI218" s="286"/>
      <c r="MK218" s="286"/>
      <c r="MM218" s="286"/>
      <c r="MO218" s="286"/>
      <c r="MP218" s="460"/>
      <c r="MR218" s="286"/>
      <c r="MT218" s="286"/>
      <c r="MV218" s="286"/>
      <c r="MX218" s="286"/>
      <c r="MY218" s="460"/>
      <c r="NA218" s="286"/>
      <c r="NC218" s="286"/>
      <c r="NE218" s="286"/>
      <c r="NG218" s="286"/>
      <c r="NH218" s="460"/>
    </row>
    <row r="219" spans="1:372" s="443" customFormat="1" ht="18">
      <c r="A219" s="665">
        <v>2022</v>
      </c>
      <c r="B219" s="59">
        <f>SUM(D219:AAP219)</f>
        <v>944.99999999999977</v>
      </c>
      <c r="C219" s="460"/>
      <c r="E219" s="286">
        <f>D218*0.25</f>
        <v>0</v>
      </c>
      <c r="F219" s="24"/>
      <c r="G219" s="286">
        <f>F218*0.5</f>
        <v>0</v>
      </c>
      <c r="I219" s="286">
        <f>H218*0.75</f>
        <v>0</v>
      </c>
      <c r="K219" s="286">
        <f>J218*1</f>
        <v>0</v>
      </c>
      <c r="L219" s="460"/>
      <c r="N219" s="286">
        <f>M218*0.25</f>
        <v>0</v>
      </c>
      <c r="P219" s="286">
        <f>O218*0.5</f>
        <v>0</v>
      </c>
      <c r="R219" s="286">
        <f>Q218*0.75</f>
        <v>0</v>
      </c>
      <c r="T219" s="286">
        <f>S218*1</f>
        <v>0</v>
      </c>
      <c r="U219" s="460"/>
      <c r="V219" s="24"/>
      <c r="W219" s="286">
        <f>V218*0.25</f>
        <v>0</v>
      </c>
      <c r="X219" s="24"/>
      <c r="Y219" s="286">
        <f>X218*0.5</f>
        <v>0</v>
      </c>
      <c r="Z219" s="24"/>
      <c r="AA219" s="286">
        <f>Z218*0.75</f>
        <v>0</v>
      </c>
      <c r="AB219" s="24"/>
      <c r="AC219" s="286">
        <f t="shared" ref="AC219:AC250" si="201">AB218*1</f>
        <v>768.99999999999977</v>
      </c>
      <c r="AD219" s="460"/>
      <c r="AF219" s="286">
        <f>AE218*0.25</f>
        <v>0</v>
      </c>
      <c r="AH219" s="286">
        <f>AG218*0.5</f>
        <v>0</v>
      </c>
      <c r="AI219" s="293"/>
      <c r="AJ219" s="286">
        <f>AI218*0.75</f>
        <v>0</v>
      </c>
      <c r="AK219" s="293"/>
      <c r="AL219" s="286">
        <f t="shared" ref="AL219:AL250" si="202">AK218*1</f>
        <v>176</v>
      </c>
      <c r="AM219" s="460"/>
      <c r="AO219" s="286"/>
      <c r="AP219" s="24"/>
      <c r="AQ219" s="286"/>
      <c r="AR219" s="24"/>
      <c r="AS219" s="286"/>
      <c r="AU219" s="286"/>
      <c r="AV219" s="460"/>
      <c r="AW219" s="24"/>
      <c r="AX219" s="286"/>
      <c r="AY219" s="24"/>
      <c r="AZ219" s="286"/>
      <c r="BA219" s="24"/>
      <c r="BB219" s="286"/>
      <c r="BC219" s="24"/>
      <c r="BD219" s="286"/>
      <c r="BE219" s="460"/>
      <c r="BG219" s="286"/>
      <c r="BH219" s="24"/>
      <c r="BI219" s="286"/>
      <c r="BK219" s="286"/>
      <c r="BM219" s="286"/>
      <c r="BN219" s="460"/>
      <c r="BP219" s="286"/>
      <c r="BR219" s="286"/>
      <c r="BT219" s="286"/>
      <c r="BV219" s="286"/>
      <c r="BW219" s="460"/>
      <c r="BY219" s="286"/>
      <c r="CA219" s="286"/>
      <c r="CC219" s="286"/>
      <c r="CE219" s="286"/>
      <c r="CF219" s="460"/>
      <c r="CH219" s="286"/>
      <c r="CI219" s="24"/>
      <c r="CJ219" s="286"/>
      <c r="CK219" s="24"/>
      <c r="CL219" s="286"/>
      <c r="CN219" s="286"/>
      <c r="CO219" s="460"/>
      <c r="CQ219" s="286"/>
      <c r="CR219" s="24"/>
      <c r="CS219" s="286"/>
      <c r="CT219" s="24"/>
      <c r="CU219" s="286"/>
      <c r="CW219" s="286"/>
      <c r="CX219" s="460"/>
      <c r="CZ219" s="286"/>
      <c r="DA219" s="24"/>
      <c r="DB219" s="286"/>
      <c r="DD219" s="286"/>
      <c r="DF219" s="286"/>
      <c r="DG219" s="460"/>
      <c r="DI219" s="286"/>
      <c r="DJ219" s="24"/>
      <c r="DK219" s="286"/>
      <c r="DL219" s="24"/>
      <c r="DM219" s="286"/>
      <c r="DO219" s="286"/>
      <c r="DP219" s="460"/>
      <c r="DR219" s="286"/>
      <c r="DS219" s="24"/>
      <c r="DT219" s="286"/>
      <c r="DU219" s="24"/>
      <c r="DV219" s="286"/>
      <c r="DX219" s="286"/>
      <c r="DY219" s="460"/>
      <c r="EA219" s="286"/>
      <c r="EB219" s="24"/>
      <c r="EC219" s="286"/>
      <c r="ED219" s="24"/>
      <c r="EE219" s="286"/>
      <c r="EG219" s="286"/>
      <c r="EH219" s="460"/>
      <c r="EJ219" s="286"/>
      <c r="EK219" s="24"/>
      <c r="EL219" s="286"/>
      <c r="EM219" s="24"/>
      <c r="EN219" s="286"/>
      <c r="EP219" s="286"/>
      <c r="EQ219" s="460"/>
      <c r="ES219" s="286"/>
      <c r="ET219" s="24"/>
      <c r="EU219" s="286"/>
      <c r="EV219" s="24"/>
      <c r="EW219" s="286"/>
      <c r="EY219" s="286"/>
      <c r="EZ219" s="460"/>
      <c r="FB219" s="286"/>
      <c r="FC219" s="24"/>
      <c r="FD219" s="286"/>
      <c r="FF219" s="286"/>
      <c r="FH219" s="286"/>
      <c r="FI219" s="460"/>
      <c r="FK219" s="286"/>
      <c r="FL219" s="24"/>
      <c r="FM219" s="286"/>
      <c r="FN219" s="24"/>
      <c r="FO219" s="286"/>
      <c r="FQ219" s="286"/>
      <c r="FR219" s="460"/>
      <c r="FT219" s="286"/>
      <c r="FU219" s="24"/>
      <c r="FV219" s="286"/>
      <c r="FW219" s="24"/>
      <c r="FX219" s="286"/>
      <c r="FZ219" s="286"/>
      <c r="GA219" s="460"/>
      <c r="GC219" s="286"/>
      <c r="GD219" s="24"/>
      <c r="GE219" s="286"/>
      <c r="GF219" s="24"/>
      <c r="GG219" s="286"/>
      <c r="GI219" s="286"/>
      <c r="GJ219" s="460"/>
      <c r="GL219" s="286"/>
      <c r="GM219" s="24"/>
      <c r="GN219" s="286"/>
      <c r="GO219" s="24"/>
      <c r="GP219" s="286"/>
      <c r="GR219" s="286"/>
      <c r="GS219" s="460"/>
      <c r="GU219" s="286"/>
      <c r="GV219" s="24"/>
      <c r="GW219" s="286"/>
      <c r="GX219" s="24"/>
      <c r="GY219" s="286"/>
      <c r="GZ219" s="24"/>
      <c r="HA219" s="286"/>
      <c r="HB219" s="460"/>
      <c r="HD219" s="286"/>
      <c r="HF219" s="286"/>
      <c r="HH219" s="286"/>
      <c r="HJ219" s="286"/>
      <c r="HK219" s="460"/>
      <c r="HM219" s="286"/>
      <c r="HO219" s="286"/>
      <c r="HQ219" s="286"/>
      <c r="HS219" s="286"/>
      <c r="HT219" s="460"/>
      <c r="HV219" s="286"/>
      <c r="HX219" s="286"/>
      <c r="HZ219" s="286"/>
      <c r="IB219" s="286"/>
      <c r="IC219" s="460"/>
      <c r="IE219" s="286"/>
      <c r="IG219" s="286"/>
      <c r="II219" s="286"/>
      <c r="IK219" s="286"/>
      <c r="IL219" s="460"/>
      <c r="IN219" s="286"/>
      <c r="IP219" s="286"/>
      <c r="IR219" s="286"/>
      <c r="IT219" s="286"/>
      <c r="IU219" s="460"/>
      <c r="IW219" s="286"/>
      <c r="IY219" s="286"/>
      <c r="JA219" s="286"/>
      <c r="JC219" s="286"/>
      <c r="JD219" s="460"/>
      <c r="JF219" s="286"/>
      <c r="JH219" s="286"/>
      <c r="JJ219" s="286"/>
      <c r="JL219" s="286"/>
      <c r="JM219" s="460"/>
      <c r="JO219" s="286"/>
      <c r="JQ219" s="286"/>
      <c r="JS219" s="286"/>
      <c r="JU219" s="286"/>
      <c r="JV219" s="460"/>
      <c r="JX219" s="286"/>
      <c r="JZ219" s="286"/>
      <c r="KB219" s="286"/>
      <c r="KD219" s="286"/>
      <c r="KE219" s="460"/>
      <c r="KG219" s="286"/>
      <c r="KI219" s="286"/>
      <c r="KK219" s="286"/>
      <c r="KM219" s="286"/>
      <c r="KN219" s="460"/>
      <c r="KP219" s="286"/>
      <c r="KR219" s="286"/>
      <c r="KT219" s="286"/>
      <c r="KV219" s="286"/>
      <c r="KW219" s="460"/>
      <c r="KY219" s="286"/>
      <c r="LA219" s="286"/>
      <c r="LC219" s="286"/>
      <c r="LE219" s="286"/>
      <c r="LF219" s="460"/>
      <c r="LH219" s="286"/>
      <c r="LJ219" s="286"/>
      <c r="LL219" s="286"/>
      <c r="LN219" s="286"/>
      <c r="LO219" s="460"/>
      <c r="LQ219" s="286"/>
      <c r="LS219" s="286"/>
      <c r="LU219" s="286"/>
      <c r="LW219" s="286"/>
      <c r="LX219" s="460"/>
      <c r="LZ219" s="286"/>
      <c r="MB219" s="286"/>
      <c r="MD219" s="286"/>
      <c r="MF219" s="286"/>
      <c r="MG219" s="460"/>
      <c r="MI219" s="286"/>
      <c r="MK219" s="286"/>
      <c r="MM219" s="286"/>
      <c r="MO219" s="286"/>
      <c r="MP219" s="460"/>
      <c r="MR219" s="286"/>
      <c r="MT219" s="286"/>
      <c r="MV219" s="286"/>
      <c r="MX219" s="286"/>
      <c r="MY219" s="460"/>
      <c r="NA219" s="286"/>
      <c r="NC219" s="286"/>
      <c r="NE219" s="286"/>
      <c r="NG219" s="286"/>
      <c r="NH219" s="460"/>
    </row>
    <row r="220" spans="1:372" s="50" customFormat="1" ht="15.75">
      <c r="A220" s="253"/>
      <c r="B220" s="256"/>
      <c r="C220" s="255"/>
      <c r="D220" s="305"/>
      <c r="E220" s="463"/>
      <c r="F220" s="178"/>
      <c r="G220" s="463"/>
      <c r="H220" s="305"/>
      <c r="I220" s="463"/>
      <c r="J220" s="305"/>
      <c r="K220" s="305"/>
      <c r="L220" s="255"/>
      <c r="M220" s="305"/>
      <c r="N220" s="463"/>
      <c r="O220" s="305"/>
      <c r="P220" s="463"/>
      <c r="Q220" s="305"/>
      <c r="R220" s="463"/>
      <c r="S220" s="305"/>
      <c r="T220" s="305"/>
      <c r="U220" s="255"/>
      <c r="V220" s="178"/>
      <c r="W220" s="463"/>
      <c r="X220" s="305"/>
      <c r="Y220" s="463"/>
      <c r="Z220" s="178"/>
      <c r="AA220" s="305"/>
      <c r="AB220" s="178"/>
      <c r="AC220" s="48"/>
      <c r="AD220" s="255"/>
      <c r="AE220" s="178"/>
      <c r="AF220" s="355"/>
      <c r="AG220" s="305"/>
      <c r="AH220" s="305"/>
      <c r="AI220" s="305"/>
      <c r="AJ220" s="305"/>
      <c r="AK220" s="305"/>
      <c r="AL220" s="48"/>
      <c r="AM220" s="255"/>
      <c r="AN220" s="305"/>
      <c r="AO220" s="355"/>
      <c r="AP220" s="178"/>
      <c r="AQ220" s="305"/>
      <c r="AR220" s="178"/>
      <c r="AS220" s="305"/>
      <c r="AT220" s="305"/>
      <c r="AU220" s="48"/>
      <c r="AV220" s="255"/>
      <c r="AW220" s="178"/>
      <c r="AX220" s="355"/>
      <c r="AY220" s="178"/>
      <c r="AZ220" s="305"/>
      <c r="BA220" s="305"/>
      <c r="BB220" s="305"/>
      <c r="BC220" s="305"/>
      <c r="BD220" s="48"/>
      <c r="BE220" s="255"/>
      <c r="BF220" s="305"/>
      <c r="BG220" s="355"/>
      <c r="BH220" s="178"/>
      <c r="BI220" s="305"/>
      <c r="BJ220" s="305"/>
      <c r="BK220" s="305"/>
      <c r="BL220" s="305"/>
      <c r="BM220" s="48"/>
      <c r="BN220" s="255"/>
      <c r="BO220" s="305"/>
      <c r="BP220" s="355"/>
      <c r="BQ220" s="305"/>
      <c r="BR220" s="305"/>
      <c r="BS220" s="305"/>
      <c r="BT220" s="305"/>
      <c r="BU220" s="305"/>
      <c r="BV220" s="48"/>
      <c r="BW220" s="255"/>
      <c r="BX220" s="305"/>
      <c r="BY220" s="355"/>
      <c r="BZ220" s="305"/>
      <c r="CA220" s="305"/>
      <c r="CB220" s="305"/>
      <c r="CC220" s="305"/>
      <c r="CD220" s="305"/>
      <c r="CE220" s="48"/>
      <c r="CF220" s="255"/>
      <c r="CG220" s="305"/>
      <c r="CH220" s="355"/>
      <c r="CI220" s="178"/>
      <c r="CJ220" s="305"/>
      <c r="CK220" s="178"/>
      <c r="CL220" s="305"/>
      <c r="CM220" s="305"/>
      <c r="CN220" s="48"/>
      <c r="CO220" s="255"/>
      <c r="CP220" s="305"/>
      <c r="CQ220" s="355"/>
      <c r="CR220" s="178"/>
      <c r="CS220" s="305"/>
      <c r="CT220" s="178"/>
      <c r="CU220" s="305"/>
      <c r="CV220" s="305"/>
      <c r="CW220" s="48"/>
      <c r="CX220" s="255"/>
      <c r="CY220" s="305"/>
      <c r="CZ220" s="355"/>
      <c r="DA220" s="178"/>
      <c r="DB220" s="305"/>
      <c r="DC220" s="305"/>
      <c r="DD220" s="305"/>
      <c r="DE220" s="305"/>
      <c r="DF220" s="48"/>
      <c r="DG220" s="255"/>
      <c r="DH220" s="305"/>
      <c r="DI220" s="355"/>
      <c r="DJ220" s="178"/>
      <c r="DK220" s="305"/>
      <c r="DL220" s="178"/>
      <c r="DM220" s="305"/>
      <c r="DN220" s="305"/>
      <c r="DO220" s="48"/>
      <c r="DP220" s="255"/>
      <c r="DQ220" s="305"/>
      <c r="DR220" s="355"/>
      <c r="DS220" s="178"/>
      <c r="DT220" s="305"/>
      <c r="DU220" s="178"/>
      <c r="DV220" s="305"/>
      <c r="DW220" s="305"/>
      <c r="DX220" s="48"/>
      <c r="DY220" s="255"/>
      <c r="DZ220" s="305"/>
      <c r="EA220" s="355"/>
      <c r="EB220" s="178"/>
      <c r="EC220" s="305"/>
      <c r="ED220" s="178"/>
      <c r="EE220" s="305"/>
      <c r="EF220" s="305"/>
      <c r="EG220" s="48"/>
      <c r="EH220" s="255"/>
      <c r="EI220" s="305"/>
      <c r="EJ220" s="355"/>
      <c r="EK220" s="178"/>
      <c r="EL220" s="305"/>
      <c r="EM220" s="178"/>
      <c r="EN220" s="305"/>
      <c r="EO220" s="305"/>
      <c r="EP220" s="48"/>
      <c r="EQ220" s="255"/>
      <c r="ER220" s="305"/>
      <c r="ES220" s="355"/>
      <c r="ET220" s="178"/>
      <c r="EU220" s="305"/>
      <c r="EV220" s="178"/>
      <c r="EW220" s="305"/>
      <c r="EX220" s="305"/>
      <c r="EY220" s="48"/>
      <c r="EZ220" s="255"/>
      <c r="FA220" s="305"/>
      <c r="FB220" s="355"/>
      <c r="FC220" s="178"/>
      <c r="FD220" s="305"/>
      <c r="FE220" s="305"/>
      <c r="FF220" s="305"/>
      <c r="FG220" s="305"/>
      <c r="FH220" s="48"/>
      <c r="FI220" s="255"/>
      <c r="FJ220" s="305"/>
      <c r="FK220" s="355"/>
      <c r="FL220" s="178"/>
      <c r="FM220" s="305"/>
      <c r="FN220" s="178"/>
      <c r="FO220" s="305"/>
      <c r="FP220" s="305"/>
      <c r="FQ220" s="48"/>
      <c r="FR220" s="255"/>
      <c r="FS220" s="305"/>
      <c r="FT220" s="355"/>
      <c r="FU220" s="178"/>
      <c r="FV220" s="305"/>
      <c r="FW220" s="178"/>
      <c r="FX220" s="305"/>
      <c r="FY220" s="305"/>
      <c r="FZ220" s="48"/>
      <c r="GA220" s="255"/>
      <c r="GB220" s="305"/>
      <c r="GC220" s="355"/>
      <c r="GD220" s="178"/>
      <c r="GE220" s="305"/>
      <c r="GF220" s="178"/>
      <c r="GG220" s="305"/>
      <c r="GH220" s="305"/>
      <c r="GI220" s="48"/>
      <c r="GJ220" s="255"/>
      <c r="GK220" s="305"/>
      <c r="GL220" s="355"/>
      <c r="GM220" s="178"/>
      <c r="GN220" s="305"/>
      <c r="GO220" s="178"/>
      <c r="GP220" s="305"/>
      <c r="GQ220" s="305"/>
      <c r="GR220" s="48"/>
      <c r="GS220" s="255"/>
      <c r="GT220" s="305"/>
      <c r="GU220" s="355"/>
      <c r="GV220" s="178"/>
      <c r="GW220" s="305"/>
      <c r="GX220" s="178"/>
      <c r="GY220" s="305"/>
      <c r="GZ220" s="178"/>
      <c r="HA220" s="305"/>
      <c r="HB220" s="255"/>
      <c r="HC220" s="305"/>
      <c r="HD220" s="355"/>
      <c r="HE220" s="305"/>
      <c r="HF220" s="305"/>
      <c r="HG220" s="305"/>
      <c r="HH220" s="305"/>
      <c r="HI220" s="305"/>
      <c r="HJ220" s="48"/>
      <c r="HK220" s="255"/>
      <c r="HL220" s="305"/>
      <c r="HM220" s="355"/>
      <c r="HN220" s="305"/>
      <c r="HO220" s="305"/>
      <c r="HP220" s="305"/>
      <c r="HQ220" s="305"/>
      <c r="HR220" s="305"/>
      <c r="HS220" s="48"/>
      <c r="HT220" s="255"/>
      <c r="HU220" s="305"/>
      <c r="HV220" s="355"/>
      <c r="HW220" s="305"/>
      <c r="HX220" s="305"/>
      <c r="HY220" s="305"/>
      <c r="HZ220" s="305"/>
      <c r="IA220" s="305"/>
      <c r="IB220" s="48"/>
      <c r="IC220" s="255"/>
      <c r="ID220" s="305"/>
      <c r="IE220" s="355"/>
      <c r="IF220" s="305"/>
      <c r="IG220" s="305"/>
      <c r="IH220" s="305"/>
      <c r="II220" s="305"/>
      <c r="IJ220" s="305"/>
      <c r="IK220" s="305"/>
      <c r="IL220" s="255"/>
      <c r="IM220" s="305"/>
      <c r="IN220" s="355"/>
      <c r="IO220" s="305"/>
      <c r="IP220" s="305"/>
      <c r="IQ220" s="305"/>
      <c r="IR220" s="305"/>
      <c r="IS220" s="305"/>
      <c r="IT220" s="48"/>
      <c r="IU220" s="255"/>
      <c r="IV220" s="305"/>
      <c r="IW220" s="355"/>
      <c r="IX220" s="305"/>
      <c r="IY220" s="305"/>
      <c r="IZ220" s="305"/>
      <c r="JA220" s="305"/>
      <c r="JB220" s="305"/>
      <c r="JC220" s="48"/>
      <c r="JD220" s="255"/>
      <c r="JE220" s="305"/>
      <c r="JF220" s="355"/>
      <c r="JG220" s="305"/>
      <c r="JH220" s="305"/>
      <c r="JI220" s="305"/>
      <c r="JJ220" s="305"/>
      <c r="JK220" s="305"/>
      <c r="JL220" s="48"/>
      <c r="JM220" s="255"/>
      <c r="JN220" s="305"/>
      <c r="JO220" s="355"/>
      <c r="JP220" s="305"/>
      <c r="JQ220" s="305"/>
      <c r="JR220" s="305"/>
      <c r="JS220" s="305"/>
      <c r="JT220" s="305"/>
      <c r="JU220" s="305"/>
      <c r="JV220" s="255"/>
      <c r="JW220" s="305"/>
      <c r="JX220" s="355"/>
      <c r="JY220" s="305"/>
      <c r="JZ220" s="305"/>
      <c r="KA220" s="305"/>
      <c r="KB220" s="305"/>
      <c r="KC220" s="305"/>
      <c r="KD220" s="48"/>
      <c r="KE220" s="255"/>
      <c r="KF220" s="305"/>
      <c r="KG220" s="355"/>
      <c r="KH220" s="305"/>
      <c r="KI220" s="305"/>
      <c r="KJ220" s="305"/>
      <c r="KK220" s="305"/>
      <c r="KL220" s="305"/>
      <c r="KM220" s="48"/>
      <c r="KN220" s="255"/>
      <c r="KO220" s="305"/>
      <c r="KP220" s="355"/>
      <c r="KQ220" s="305"/>
      <c r="KR220" s="305"/>
      <c r="KS220" s="305"/>
      <c r="KT220" s="305"/>
      <c r="KU220" s="305"/>
      <c r="KV220" s="305"/>
      <c r="KW220" s="255"/>
      <c r="KX220" s="305"/>
      <c r="KY220" s="355"/>
      <c r="KZ220" s="305"/>
      <c r="LA220" s="305"/>
      <c r="LB220" s="305"/>
      <c r="LC220" s="305"/>
      <c r="LD220" s="305"/>
      <c r="LE220" s="305"/>
      <c r="LF220" s="255"/>
      <c r="LG220" s="305"/>
      <c r="LH220" s="355"/>
      <c r="LI220" s="305"/>
      <c r="LJ220" s="305"/>
      <c r="LK220" s="305"/>
      <c r="LL220" s="305"/>
      <c r="LM220" s="305"/>
      <c r="LN220" s="48"/>
      <c r="LO220" s="255"/>
      <c r="LP220" s="305"/>
      <c r="LQ220" s="355"/>
      <c r="LR220" s="305"/>
      <c r="LS220" s="305"/>
      <c r="LT220" s="305"/>
      <c r="LU220" s="305"/>
      <c r="LV220" s="305"/>
      <c r="LW220" s="48"/>
      <c r="LX220" s="255"/>
      <c r="LY220" s="305"/>
      <c r="LZ220" s="355"/>
      <c r="MA220" s="305"/>
      <c r="MB220" s="305"/>
      <c r="MC220" s="305"/>
      <c r="MD220" s="305"/>
      <c r="ME220" s="305"/>
      <c r="MF220" s="305"/>
      <c r="MG220" s="255"/>
      <c r="MH220" s="305"/>
      <c r="MI220" s="355"/>
      <c r="MJ220" s="305"/>
      <c r="MK220" s="305"/>
      <c r="ML220" s="305"/>
      <c r="MM220" s="305"/>
      <c r="MN220" s="305"/>
      <c r="MO220" s="48"/>
      <c r="MP220" s="255"/>
      <c r="MQ220" s="305"/>
      <c r="MR220" s="355"/>
      <c r="MS220" s="305"/>
      <c r="MT220" s="305"/>
      <c r="MU220" s="305"/>
      <c r="MV220" s="305"/>
      <c r="MW220" s="305"/>
      <c r="MX220" s="48"/>
      <c r="MY220" s="255"/>
      <c r="MZ220" s="305"/>
      <c r="NA220" s="355"/>
      <c r="NB220" s="305"/>
      <c r="NC220" s="305"/>
      <c r="ND220" s="305"/>
      <c r="NE220" s="305"/>
      <c r="NF220" s="305"/>
      <c r="NG220" s="48"/>
      <c r="NH220" s="255"/>
    </row>
    <row r="221" spans="1:372" ht="18">
      <c r="A221" s="538" t="s">
        <v>822</v>
      </c>
      <c r="B221" s="59"/>
      <c r="C221" s="460"/>
      <c r="D221" s="443">
        <v>316.39999999999998</v>
      </c>
      <c r="E221" s="444" t="s">
        <v>187</v>
      </c>
      <c r="F221" s="661">
        <v>221.09999999999997</v>
      </c>
      <c r="G221" s="444" t="s">
        <v>183</v>
      </c>
      <c r="H221" s="662"/>
      <c r="I221" s="444" t="s">
        <v>184</v>
      </c>
      <c r="J221" s="662"/>
      <c r="K221" s="444" t="s">
        <v>185</v>
      </c>
      <c r="L221" s="460"/>
      <c r="M221" s="443">
        <v>321.5</v>
      </c>
      <c r="N221" s="444" t="s">
        <v>187</v>
      </c>
      <c r="O221" s="24">
        <v>191.10000000000002</v>
      </c>
      <c r="P221" s="444" t="s">
        <v>183</v>
      </c>
      <c r="Q221" s="24"/>
      <c r="R221" s="444" t="s">
        <v>184</v>
      </c>
      <c r="S221" s="24"/>
      <c r="T221" s="444" t="s">
        <v>185</v>
      </c>
      <c r="U221" s="460"/>
      <c r="V221" s="24">
        <v>654.90000000000009</v>
      </c>
      <c r="W221" s="444" t="s">
        <v>187</v>
      </c>
      <c r="X221" s="24">
        <v>271.79999999999995</v>
      </c>
      <c r="Y221" s="444" t="s">
        <v>183</v>
      </c>
      <c r="Z221" s="24">
        <v>510.80000000000018</v>
      </c>
      <c r="AA221" s="444" t="s">
        <v>184</v>
      </c>
      <c r="AB221" s="722">
        <v>678.2</v>
      </c>
      <c r="AC221" s="444" t="s">
        <v>185</v>
      </c>
      <c r="AD221" s="460"/>
      <c r="AE221" s="24">
        <v>83.600000000000136</v>
      </c>
      <c r="AF221" s="444" t="s">
        <v>187</v>
      </c>
      <c r="AG221" s="24">
        <v>126.5</v>
      </c>
      <c r="AH221" s="444" t="s">
        <v>183</v>
      </c>
      <c r="AI221" s="24">
        <v>45.900000000000091</v>
      </c>
      <c r="AJ221" s="444" t="s">
        <v>184</v>
      </c>
      <c r="AK221" s="722">
        <v>213.09999999999968</v>
      </c>
      <c r="AL221" s="444" t="s">
        <v>185</v>
      </c>
      <c r="AM221" s="460"/>
      <c r="AN221" s="443"/>
      <c r="AO221" s="444" t="s">
        <v>187</v>
      </c>
      <c r="AP221" s="24">
        <v>279.80000000000018</v>
      </c>
      <c r="AQ221" s="444" t="s">
        <v>183</v>
      </c>
      <c r="AR221" s="24">
        <v>300.69999999999891</v>
      </c>
      <c r="AS221" s="444" t="s">
        <v>184</v>
      </c>
      <c r="AT221" s="444">
        <v>688.30000000000018</v>
      </c>
      <c r="AU221" s="444" t="s">
        <v>185</v>
      </c>
      <c r="AV221" s="460"/>
      <c r="AW221" s="24"/>
      <c r="AX221" s="444" t="s">
        <v>187</v>
      </c>
      <c r="AY221" s="24">
        <v>699.20000000000027</v>
      </c>
      <c r="AZ221" s="444" t="s">
        <v>183</v>
      </c>
      <c r="BA221" s="24">
        <v>598.09999999999991</v>
      </c>
      <c r="BB221" s="444" t="s">
        <v>184</v>
      </c>
      <c r="BC221" s="24">
        <v>761.79999999999973</v>
      </c>
      <c r="BD221" s="444" t="s">
        <v>185</v>
      </c>
      <c r="BE221" s="460"/>
      <c r="BF221" s="443"/>
      <c r="BG221" s="444" t="s">
        <v>187</v>
      </c>
      <c r="BH221" s="24">
        <v>521.19999999999982</v>
      </c>
      <c r="BI221" s="444" t="s">
        <v>183</v>
      </c>
      <c r="BJ221" s="24">
        <v>195.5</v>
      </c>
      <c r="BK221" s="444" t="s">
        <v>184</v>
      </c>
      <c r="BL221" s="24">
        <v>1022</v>
      </c>
      <c r="BM221" s="444" t="s">
        <v>185</v>
      </c>
      <c r="BN221" s="460"/>
      <c r="BO221" s="443"/>
      <c r="BP221" s="444" t="s">
        <v>187</v>
      </c>
      <c r="BQ221" s="24">
        <v>370.59999999999991</v>
      </c>
      <c r="BR221" s="444" t="s">
        <v>183</v>
      </c>
      <c r="BS221" s="24">
        <v>383.49999999999955</v>
      </c>
      <c r="BT221" s="444" t="s">
        <v>184</v>
      </c>
      <c r="BU221" s="24">
        <v>413.5</v>
      </c>
      <c r="BV221" s="444" t="s">
        <v>185</v>
      </c>
      <c r="BW221" s="460"/>
      <c r="BX221" s="443"/>
      <c r="BY221" s="444" t="s">
        <v>187</v>
      </c>
      <c r="BZ221" s="443">
        <v>411.10000000000036</v>
      </c>
      <c r="CA221" s="444" t="s">
        <v>183</v>
      </c>
      <c r="CB221" s="443">
        <v>0</v>
      </c>
      <c r="CC221" s="444" t="s">
        <v>184</v>
      </c>
      <c r="CD221" s="24">
        <v>262.39999999999964</v>
      </c>
      <c r="CE221" s="444" t="s">
        <v>185</v>
      </c>
      <c r="CF221" s="460"/>
      <c r="CG221" s="443"/>
      <c r="CH221" s="444" t="s">
        <v>187</v>
      </c>
      <c r="CI221" s="24">
        <v>642.80000000000109</v>
      </c>
      <c r="CJ221" s="444" t="s">
        <v>183</v>
      </c>
      <c r="CK221" s="24"/>
      <c r="CL221" s="444" t="s">
        <v>184</v>
      </c>
      <c r="CM221" s="24">
        <v>455.99999999999909</v>
      </c>
      <c r="CN221" s="444" t="s">
        <v>185</v>
      </c>
      <c r="CO221" s="460"/>
      <c r="CP221" s="443"/>
      <c r="CQ221" s="444" t="s">
        <v>187</v>
      </c>
      <c r="CR221" s="24">
        <v>78.600000000000364</v>
      </c>
      <c r="CS221" s="444" t="s">
        <v>183</v>
      </c>
      <c r="CT221" s="24"/>
      <c r="CU221" s="444" t="s">
        <v>184</v>
      </c>
      <c r="CV221" s="24">
        <v>133.99999999999909</v>
      </c>
      <c r="CW221" s="444" t="s">
        <v>185</v>
      </c>
      <c r="CX221" s="460"/>
      <c r="CY221" s="443"/>
      <c r="CZ221" s="444" t="s">
        <v>187</v>
      </c>
      <c r="DA221" s="24">
        <v>170.80000000000109</v>
      </c>
      <c r="DB221" s="444" t="s">
        <v>183</v>
      </c>
      <c r="DC221" s="24">
        <v>253.50000000000182</v>
      </c>
      <c r="DD221" s="444" t="s">
        <v>184</v>
      </c>
      <c r="DE221" s="24">
        <v>171.39999999999873</v>
      </c>
      <c r="DF221" s="444" t="s">
        <v>185</v>
      </c>
      <c r="DG221" s="460"/>
      <c r="DH221" s="443"/>
      <c r="DI221" s="444" t="s">
        <v>187</v>
      </c>
      <c r="DJ221" s="24">
        <v>161.60000000000127</v>
      </c>
      <c r="DK221" s="444" t="s">
        <v>183</v>
      </c>
      <c r="DL221" s="24"/>
      <c r="DM221" s="444" t="s">
        <v>184</v>
      </c>
      <c r="DN221" s="24">
        <v>12.999999999999091</v>
      </c>
      <c r="DO221" s="444" t="s">
        <v>185</v>
      </c>
      <c r="DP221" s="460"/>
      <c r="DQ221" s="443"/>
      <c r="DR221" s="444" t="s">
        <v>187</v>
      </c>
      <c r="DS221" s="663">
        <v>264.70000000000073</v>
      </c>
      <c r="DT221" s="444" t="s">
        <v>183</v>
      </c>
      <c r="DU221" s="24">
        <v>255.10000000000218</v>
      </c>
      <c r="DV221" s="444" t="s">
        <v>184</v>
      </c>
      <c r="DW221" s="24">
        <v>185.69999999999982</v>
      </c>
      <c r="DX221" s="444" t="s">
        <v>185</v>
      </c>
      <c r="DY221" s="460"/>
      <c r="DZ221" s="443"/>
      <c r="EA221" s="444" t="s">
        <v>187</v>
      </c>
      <c r="EB221" s="24">
        <v>253.60000000000036</v>
      </c>
      <c r="EC221" s="444" t="s">
        <v>183</v>
      </c>
      <c r="ED221" s="24"/>
      <c r="EE221" s="444" t="s">
        <v>184</v>
      </c>
      <c r="EF221" s="24">
        <v>857.50000000000182</v>
      </c>
      <c r="EG221" s="444" t="s">
        <v>185</v>
      </c>
      <c r="EH221" s="460"/>
      <c r="EI221" s="443"/>
      <c r="EJ221" s="444" t="s">
        <v>187</v>
      </c>
      <c r="EK221" s="663">
        <v>140.90000000000055</v>
      </c>
      <c r="EL221" s="444" t="s">
        <v>183</v>
      </c>
      <c r="EM221" s="663"/>
      <c r="EN221" s="444" t="s">
        <v>184</v>
      </c>
      <c r="EO221" s="24">
        <v>161.10000000000218</v>
      </c>
      <c r="EP221" s="444" t="s">
        <v>185</v>
      </c>
      <c r="EQ221" s="460"/>
      <c r="ER221" s="443"/>
      <c r="ES221" s="444" t="s">
        <v>187</v>
      </c>
      <c r="ET221" s="24">
        <v>442.80000000000018</v>
      </c>
      <c r="EU221" s="444" t="s">
        <v>183</v>
      </c>
      <c r="EV221" s="24"/>
      <c r="EW221" s="444" t="s">
        <v>184</v>
      </c>
      <c r="EX221" s="24">
        <v>388.50000000000182</v>
      </c>
      <c r="EY221" s="444" t="s">
        <v>185</v>
      </c>
      <c r="EZ221" s="460"/>
      <c r="FA221" s="443"/>
      <c r="FB221" s="444" t="s">
        <v>187</v>
      </c>
      <c r="FC221" s="663">
        <v>204.30000000000018</v>
      </c>
      <c r="FD221" s="444" t="s">
        <v>183</v>
      </c>
      <c r="FE221" s="663">
        <v>223.60000000000218</v>
      </c>
      <c r="FF221" s="444" t="s">
        <v>184</v>
      </c>
      <c r="FG221" s="24">
        <v>602.00000000000091</v>
      </c>
      <c r="FH221" s="444" t="s">
        <v>185</v>
      </c>
      <c r="FI221" s="460"/>
      <c r="FJ221" s="443"/>
      <c r="FK221" s="444" t="s">
        <v>187</v>
      </c>
      <c r="FL221" s="663">
        <v>209</v>
      </c>
      <c r="FM221" s="444" t="s">
        <v>183</v>
      </c>
      <c r="FN221" s="24">
        <v>635.29999999999927</v>
      </c>
      <c r="FO221" s="444" t="s">
        <v>184</v>
      </c>
      <c r="FP221" s="24">
        <v>610.09999999999945</v>
      </c>
      <c r="FQ221" s="444" t="s">
        <v>185</v>
      </c>
      <c r="FR221" s="460"/>
      <c r="FS221" s="443"/>
      <c r="FT221" s="444" t="s">
        <v>187</v>
      </c>
      <c r="FU221" s="663">
        <v>623.5</v>
      </c>
      <c r="FV221" s="444" t="s">
        <v>183</v>
      </c>
      <c r="FW221" s="663"/>
      <c r="FX221" s="444" t="s">
        <v>184</v>
      </c>
      <c r="FY221" s="24">
        <v>431.44999999999618</v>
      </c>
      <c r="FZ221" s="444" t="s">
        <v>185</v>
      </c>
      <c r="GA221" s="460"/>
      <c r="GB221" s="443"/>
      <c r="GC221" s="444" t="s">
        <v>187</v>
      </c>
      <c r="GD221" s="24">
        <v>13.200000000000728</v>
      </c>
      <c r="GE221" s="444" t="s">
        <v>183</v>
      </c>
      <c r="GF221" s="24"/>
      <c r="GG221" s="444" t="s">
        <v>184</v>
      </c>
      <c r="GH221" s="661">
        <v>77.000000000003638</v>
      </c>
      <c r="GI221" s="444" t="s">
        <v>185</v>
      </c>
      <c r="GJ221" s="460"/>
      <c r="GK221" s="443"/>
      <c r="GL221" s="444" t="s">
        <v>187</v>
      </c>
      <c r="GM221" s="663">
        <v>1971.3000000000029</v>
      </c>
      <c r="GN221" s="444" t="s">
        <v>183</v>
      </c>
      <c r="GO221" s="24">
        <v>1932.0000000000036</v>
      </c>
      <c r="GP221" s="444" t="s">
        <v>184</v>
      </c>
      <c r="GQ221" s="24">
        <v>3156.0999999999985</v>
      </c>
      <c r="GR221" s="444" t="s">
        <v>185</v>
      </c>
      <c r="GS221" s="460"/>
      <c r="GT221" s="443"/>
      <c r="GU221" s="444" t="s">
        <v>187</v>
      </c>
      <c r="GV221" s="663">
        <v>399.79999999999927</v>
      </c>
      <c r="GW221" s="444" t="s">
        <v>183</v>
      </c>
      <c r="GX221" s="663"/>
      <c r="GY221" s="444" t="s">
        <v>184</v>
      </c>
      <c r="GZ221" s="663"/>
      <c r="HA221" s="444" t="s">
        <v>185</v>
      </c>
      <c r="HB221" s="460"/>
      <c r="HC221" s="443"/>
      <c r="HD221" s="444" t="s">
        <v>187</v>
      </c>
      <c r="HE221" s="24">
        <v>589.40000000000327</v>
      </c>
      <c r="HF221" s="444" t="s">
        <v>183</v>
      </c>
      <c r="HG221" s="24">
        <v>1088.6000000000013</v>
      </c>
      <c r="HH221" s="444" t="s">
        <v>184</v>
      </c>
      <c r="HI221" s="24">
        <v>405.20000000000255</v>
      </c>
      <c r="HJ221" s="444" t="s">
        <v>185</v>
      </c>
      <c r="HK221" s="460"/>
      <c r="HL221" s="443"/>
      <c r="HM221" s="444" t="s">
        <v>187</v>
      </c>
      <c r="HN221" s="663">
        <v>1202.0000000000018</v>
      </c>
      <c r="HO221" s="444" t="s">
        <v>183</v>
      </c>
      <c r="HP221" s="663"/>
      <c r="HQ221" s="444" t="s">
        <v>184</v>
      </c>
      <c r="HR221" s="24">
        <v>450.69999999999527</v>
      </c>
      <c r="HS221" s="444" t="s">
        <v>185</v>
      </c>
      <c r="HT221" s="460"/>
      <c r="HU221" s="443"/>
      <c r="HV221" s="444" t="s">
        <v>187</v>
      </c>
      <c r="HW221" s="663">
        <v>3634.399999999996</v>
      </c>
      <c r="HX221" s="444" t="s">
        <v>183</v>
      </c>
      <c r="HY221" s="24">
        <v>4564.4000000000015</v>
      </c>
      <c r="HZ221" s="444" t="s">
        <v>184</v>
      </c>
      <c r="IA221" s="24">
        <v>3195.3999999999996</v>
      </c>
      <c r="IB221" s="444" t="s">
        <v>185</v>
      </c>
      <c r="IC221" s="460"/>
      <c r="ID221" s="443"/>
      <c r="IE221" s="444" t="s">
        <v>187</v>
      </c>
      <c r="IF221" s="663">
        <v>263.99999999999636</v>
      </c>
      <c r="IG221" s="444" t="s">
        <v>183</v>
      </c>
      <c r="IH221" s="663"/>
      <c r="II221" s="444" t="s">
        <v>184</v>
      </c>
      <c r="IJ221" s="663"/>
      <c r="IK221" s="444" t="s">
        <v>185</v>
      </c>
      <c r="IL221" s="460"/>
      <c r="IM221" s="443"/>
      <c r="IN221" s="444" t="s">
        <v>187</v>
      </c>
      <c r="IO221" s="24">
        <v>166.79999999999563</v>
      </c>
      <c r="IP221" s="444" t="s">
        <v>183</v>
      </c>
      <c r="IQ221" s="24"/>
      <c r="IR221" s="444" t="s">
        <v>184</v>
      </c>
      <c r="IS221" s="24">
        <v>208.20000000000437</v>
      </c>
      <c r="IT221" s="444" t="s">
        <v>185</v>
      </c>
      <c r="IU221" s="460"/>
      <c r="IV221" s="443"/>
      <c r="IW221" s="444" t="s">
        <v>187</v>
      </c>
      <c r="IX221" s="663">
        <v>307.59999999999491</v>
      </c>
      <c r="IY221" s="444" t="s">
        <v>183</v>
      </c>
      <c r="IZ221" s="24">
        <v>382.900000000001</v>
      </c>
      <c r="JA221" s="444" t="s">
        <v>184</v>
      </c>
      <c r="JB221" s="24">
        <v>86.200000000000728</v>
      </c>
      <c r="JC221" s="444" t="s">
        <v>185</v>
      </c>
      <c r="JD221" s="460"/>
      <c r="JE221" s="443"/>
      <c r="JF221" s="444" t="s">
        <v>187</v>
      </c>
      <c r="JG221" s="663">
        <v>300.3999999999869</v>
      </c>
      <c r="JH221" s="444" t="s">
        <v>183</v>
      </c>
      <c r="JI221" s="663">
        <v>441.30000000000291</v>
      </c>
      <c r="JJ221" s="444" t="s">
        <v>184</v>
      </c>
      <c r="JK221" s="24">
        <v>145.90000000000873</v>
      </c>
      <c r="JL221" s="444" t="s">
        <v>185</v>
      </c>
      <c r="JM221" s="460"/>
      <c r="JN221" s="443"/>
      <c r="JO221" s="444" t="s">
        <v>187</v>
      </c>
      <c r="JP221" s="663">
        <v>427.19999999998618</v>
      </c>
      <c r="JQ221" s="444" t="s">
        <v>183</v>
      </c>
      <c r="JR221" s="663"/>
      <c r="JS221" s="444" t="s">
        <v>184</v>
      </c>
      <c r="JT221" s="663"/>
      <c r="JU221" s="444" t="s">
        <v>185</v>
      </c>
      <c r="JV221" s="460"/>
      <c r="JW221" s="443"/>
      <c r="JX221" s="444" t="s">
        <v>187</v>
      </c>
      <c r="JY221" s="24">
        <v>1755.1999999999935</v>
      </c>
      <c r="JZ221" s="444" t="s">
        <v>183</v>
      </c>
      <c r="KA221" s="24">
        <v>3478.400000000016</v>
      </c>
      <c r="KB221" s="444" t="s">
        <v>184</v>
      </c>
      <c r="KC221" s="24">
        <v>3261.7999999999047</v>
      </c>
      <c r="KD221" s="444" t="s">
        <v>185</v>
      </c>
      <c r="KE221" s="460"/>
      <c r="KF221" s="443"/>
      <c r="KG221" s="444" t="s">
        <v>187</v>
      </c>
      <c r="KH221" s="24">
        <v>112.799999999992</v>
      </c>
      <c r="KI221" s="444" t="s">
        <v>183</v>
      </c>
      <c r="KJ221" s="663">
        <v>123.00000000000182</v>
      </c>
      <c r="KK221" s="444" t="s">
        <v>184</v>
      </c>
      <c r="KL221" s="24">
        <v>150.00000000000728</v>
      </c>
      <c r="KM221" s="444" t="s">
        <v>185</v>
      </c>
      <c r="KN221" s="460"/>
      <c r="KO221" s="443"/>
      <c r="KP221" s="444" t="s">
        <v>187</v>
      </c>
      <c r="KQ221" s="663">
        <v>214.49999999999272</v>
      </c>
      <c r="KR221" s="444" t="s">
        <v>183</v>
      </c>
      <c r="KS221" s="663"/>
      <c r="KT221" s="444" t="s">
        <v>184</v>
      </c>
      <c r="KU221" s="663"/>
      <c r="KV221" s="444" t="s">
        <v>185</v>
      </c>
      <c r="KW221" s="460"/>
      <c r="KX221" s="443"/>
      <c r="KY221" s="444" t="s">
        <v>187</v>
      </c>
      <c r="KZ221" s="24">
        <v>178.89999999999054</v>
      </c>
      <c r="LA221" s="444" t="s">
        <v>183</v>
      </c>
      <c r="LB221" s="24"/>
      <c r="LC221" s="444" t="s">
        <v>184</v>
      </c>
      <c r="LD221" s="24"/>
      <c r="LE221" s="444" t="s">
        <v>185</v>
      </c>
      <c r="LF221" s="460"/>
      <c r="LG221" s="443"/>
      <c r="LH221" s="444" t="s">
        <v>187</v>
      </c>
      <c r="LI221" s="336">
        <v>195.5</v>
      </c>
      <c r="LJ221" s="444" t="s">
        <v>183</v>
      </c>
      <c r="LK221" s="336"/>
      <c r="LL221" s="444" t="s">
        <v>184</v>
      </c>
      <c r="LM221" s="24"/>
      <c r="LN221" s="444" t="s">
        <v>185</v>
      </c>
      <c r="LO221" s="460"/>
      <c r="LP221" s="443"/>
      <c r="LQ221" s="444" t="s">
        <v>187</v>
      </c>
      <c r="LR221" s="24">
        <v>488.59999999999854</v>
      </c>
      <c r="LS221" s="444" t="s">
        <v>183</v>
      </c>
      <c r="LT221" s="24">
        <v>207.60000000000127</v>
      </c>
      <c r="LU221" s="444" t="s">
        <v>184</v>
      </c>
      <c r="LV221" s="24">
        <v>558.19999999999709</v>
      </c>
      <c r="LW221" s="444" t="s">
        <v>185</v>
      </c>
      <c r="LX221" s="460"/>
      <c r="LY221" s="443"/>
      <c r="LZ221" s="444" t="s">
        <v>187</v>
      </c>
      <c r="MA221" s="24">
        <v>482.89999999999418</v>
      </c>
      <c r="MB221" s="444" t="s">
        <v>183</v>
      </c>
      <c r="MC221" s="24"/>
      <c r="MD221" s="444" t="s">
        <v>184</v>
      </c>
      <c r="ME221" s="24"/>
      <c r="MF221" s="444" t="s">
        <v>185</v>
      </c>
      <c r="MG221" s="460"/>
      <c r="MH221" s="443"/>
      <c r="MI221" s="444" t="s">
        <v>187</v>
      </c>
      <c r="MJ221" s="313">
        <v>691.79999999999563</v>
      </c>
      <c r="MK221" s="444" t="s">
        <v>183</v>
      </c>
      <c r="ML221" s="24">
        <v>1416.6000000000058</v>
      </c>
      <c r="MM221" s="444" t="s">
        <v>184</v>
      </c>
      <c r="MN221" s="24">
        <v>1140.1999999999971</v>
      </c>
      <c r="MO221" s="444" t="s">
        <v>185</v>
      </c>
      <c r="MP221" s="460"/>
      <c r="MQ221" s="443"/>
      <c r="MR221" s="444" t="s">
        <v>187</v>
      </c>
      <c r="MS221" s="443">
        <v>157.50000000000364</v>
      </c>
      <c r="MT221" s="444" t="s">
        <v>183</v>
      </c>
      <c r="MU221" s="24">
        <v>431.50000000001091</v>
      </c>
      <c r="MV221" s="444" t="s">
        <v>184</v>
      </c>
      <c r="MW221" s="443">
        <v>287</v>
      </c>
      <c r="MX221" s="444" t="s">
        <v>185</v>
      </c>
      <c r="MY221" s="460"/>
      <c r="MZ221" s="443"/>
      <c r="NA221" s="444" t="s">
        <v>187</v>
      </c>
      <c r="NB221" s="443"/>
      <c r="NC221" s="444" t="s">
        <v>183</v>
      </c>
      <c r="ND221" s="443"/>
      <c r="NE221" s="444" t="s">
        <v>184</v>
      </c>
      <c r="NF221" s="664">
        <v>1584.8000000000011</v>
      </c>
      <c r="NG221" s="444" t="s">
        <v>185</v>
      </c>
      <c r="NH221" s="460"/>
    </row>
    <row r="222" spans="1:372" ht="18">
      <c r="A222" s="665" t="s">
        <v>3712</v>
      </c>
      <c r="B222" s="59">
        <f>SUM(D222:AAP222)</f>
        <v>46121.474999999933</v>
      </c>
      <c r="C222" s="460"/>
      <c r="D222" s="443"/>
      <c r="E222" s="286">
        <f>D221*0.25</f>
        <v>79.099999999999994</v>
      </c>
      <c r="F222" s="24"/>
      <c r="G222" s="286">
        <f>F221*0.5</f>
        <v>110.54999999999998</v>
      </c>
      <c r="H222" s="443"/>
      <c r="I222" s="286">
        <f>H221*0.75</f>
        <v>0</v>
      </c>
      <c r="J222" s="443"/>
      <c r="K222" s="286">
        <f>J221*1</f>
        <v>0</v>
      </c>
      <c r="L222" s="460"/>
      <c r="M222" s="443"/>
      <c r="N222" s="286">
        <f>M221*0.25</f>
        <v>80.375</v>
      </c>
      <c r="O222" s="443"/>
      <c r="P222" s="286">
        <f>O221*0.5</f>
        <v>95.550000000000011</v>
      </c>
      <c r="Q222" s="443"/>
      <c r="R222" s="286">
        <f>Q221*0.75</f>
        <v>0</v>
      </c>
      <c r="S222" s="443"/>
      <c r="T222" s="286">
        <f>S221*1</f>
        <v>0</v>
      </c>
      <c r="U222" s="460"/>
      <c r="V222" s="24"/>
      <c r="W222" s="286">
        <f>V221*0.25</f>
        <v>163.72500000000002</v>
      </c>
      <c r="X222" s="443"/>
      <c r="Y222" s="286">
        <f>X221*0.5</f>
        <v>135.89999999999998</v>
      </c>
      <c r="Z222" s="24"/>
      <c r="AA222" s="286">
        <f>Z221*0.75</f>
        <v>383.10000000000014</v>
      </c>
      <c r="AB222" s="24"/>
      <c r="AC222" s="286">
        <f t="shared" ref="AC222:AC253" si="203">AB221*1</f>
        <v>678.2</v>
      </c>
      <c r="AD222" s="460"/>
      <c r="AE222" s="24"/>
      <c r="AF222" s="286">
        <f>AE221*0.25</f>
        <v>20.900000000000034</v>
      </c>
      <c r="AG222" s="443"/>
      <c r="AH222" s="286">
        <f>AG221*0.5</f>
        <v>63.25</v>
      </c>
      <c r="AI222" s="443"/>
      <c r="AJ222" s="286">
        <f>AI221*0.75</f>
        <v>34.425000000000068</v>
      </c>
      <c r="AK222" s="443"/>
      <c r="AL222" s="286">
        <f t="shared" ref="AL222:AL253" si="204">AK221*1</f>
        <v>213.09999999999968</v>
      </c>
      <c r="AM222" s="460"/>
      <c r="AN222" s="443"/>
      <c r="AO222" s="286">
        <f>AN221*0.25</f>
        <v>0</v>
      </c>
      <c r="AP222" s="24"/>
      <c r="AQ222" s="286">
        <f>AP221*0.5</f>
        <v>139.90000000000009</v>
      </c>
      <c r="AR222" s="443"/>
      <c r="AS222" s="286">
        <f>AR221*0.75</f>
        <v>225.52499999999918</v>
      </c>
      <c r="AT222" s="443"/>
      <c r="AU222" s="286">
        <f>AT221*1</f>
        <v>688.30000000000018</v>
      </c>
      <c r="AV222" s="460"/>
      <c r="AW222" s="24"/>
      <c r="AX222" s="286">
        <f>AW221*0.25</f>
        <v>0</v>
      </c>
      <c r="AZ222" s="286">
        <f>AY221*0.5</f>
        <v>349.60000000000014</v>
      </c>
      <c r="BB222" s="286">
        <f>BA221*0.75</f>
        <v>448.57499999999993</v>
      </c>
      <c r="BC222" s="24"/>
      <c r="BD222" s="286">
        <f>BC221*1</f>
        <v>761.79999999999973</v>
      </c>
      <c r="BE222" s="460"/>
      <c r="BF222" s="443"/>
      <c r="BG222" s="286">
        <f>BF221*0.25</f>
        <v>0</v>
      </c>
      <c r="BH222" s="24"/>
      <c r="BI222" s="286">
        <f>BH221*0.5</f>
        <v>260.59999999999991</v>
      </c>
      <c r="BJ222" s="24"/>
      <c r="BK222" s="286">
        <f>BJ221*0.75</f>
        <v>146.625</v>
      </c>
      <c r="BL222" s="443"/>
      <c r="BM222" s="286">
        <f>BL221*1</f>
        <v>1022</v>
      </c>
      <c r="BN222" s="460"/>
      <c r="BO222" s="443"/>
      <c r="BP222" s="286">
        <f>BO221*0.25</f>
        <v>0</v>
      </c>
      <c r="BQ222" s="443"/>
      <c r="BR222" s="286">
        <f>BQ221*0.5</f>
        <v>185.29999999999995</v>
      </c>
      <c r="BS222" s="443"/>
      <c r="BT222" s="286">
        <f>BS221*0.75</f>
        <v>287.62499999999966</v>
      </c>
      <c r="BU222" s="443"/>
      <c r="BV222" s="286">
        <f>BU221*1</f>
        <v>413.5</v>
      </c>
      <c r="BW222" s="460"/>
      <c r="BX222" s="443"/>
      <c r="BY222" s="286">
        <f>BX221*0.25</f>
        <v>0</v>
      </c>
      <c r="BZ222" s="443"/>
      <c r="CA222" s="286">
        <f>BZ221*0.5</f>
        <v>205.55000000000018</v>
      </c>
      <c r="CB222" s="443"/>
      <c r="CC222" s="286">
        <f>CB221*0.75</f>
        <v>0</v>
      </c>
      <c r="CD222" s="443"/>
      <c r="CE222" s="286">
        <f>CD221*1</f>
        <v>262.39999999999964</v>
      </c>
      <c r="CF222" s="460"/>
      <c r="CG222" s="443"/>
      <c r="CH222" s="286">
        <f>CG221*0.25</f>
        <v>0</v>
      </c>
      <c r="CI222" s="24"/>
      <c r="CJ222" s="286">
        <f>CI221*0.5</f>
        <v>321.40000000000055</v>
      </c>
      <c r="CK222" s="24"/>
      <c r="CL222" s="286">
        <f>CK221*0.75</f>
        <v>0</v>
      </c>
      <c r="CM222" s="443"/>
      <c r="CN222" s="286">
        <f>CM221*1</f>
        <v>455.99999999999909</v>
      </c>
      <c r="CO222" s="460"/>
      <c r="CP222" s="443"/>
      <c r="CQ222" s="286">
        <f>CP221*0.25</f>
        <v>0</v>
      </c>
      <c r="CR222" s="24"/>
      <c r="CS222" s="286">
        <f>CR221*0.5</f>
        <v>39.300000000000182</v>
      </c>
      <c r="CT222" s="24"/>
      <c r="CU222" s="286">
        <f>CT221*0.75</f>
        <v>0</v>
      </c>
      <c r="CV222" s="443"/>
      <c r="CW222" s="286">
        <f>CV221*1</f>
        <v>133.99999999999909</v>
      </c>
      <c r="CX222" s="460"/>
      <c r="CY222" s="443"/>
      <c r="CZ222" s="286">
        <f>CY221*0.25</f>
        <v>0</v>
      </c>
      <c r="DA222" s="24"/>
      <c r="DB222" s="286">
        <f>DA221*0.5</f>
        <v>85.400000000000546</v>
      </c>
      <c r="DC222" s="24"/>
      <c r="DD222" s="286">
        <f>DC221*0.75</f>
        <v>190.12500000000136</v>
      </c>
      <c r="DE222" s="443"/>
      <c r="DF222" s="286">
        <f>DE221*1</f>
        <v>171.39999999999873</v>
      </c>
      <c r="DG222" s="460"/>
      <c r="DH222" s="443"/>
      <c r="DI222" s="286">
        <f>DH221*0.25</f>
        <v>0</v>
      </c>
      <c r="DJ222" s="24"/>
      <c r="DK222" s="286">
        <f>DJ221*0.5</f>
        <v>80.800000000000637</v>
      </c>
      <c r="DL222" s="24"/>
      <c r="DM222" s="286">
        <f>DL221*0.75</f>
        <v>0</v>
      </c>
      <c r="DN222" s="443"/>
      <c r="DO222" s="286">
        <f>DN221*1</f>
        <v>12.999999999999091</v>
      </c>
      <c r="DP222" s="460"/>
      <c r="DQ222" s="443"/>
      <c r="DR222" s="286">
        <f>DQ221*0.25</f>
        <v>0</v>
      </c>
      <c r="DS222" s="24"/>
      <c r="DT222" s="286">
        <f>DS221*0.5</f>
        <v>132.35000000000036</v>
      </c>
      <c r="DU222" s="24"/>
      <c r="DV222" s="286">
        <f>DU221*0.75</f>
        <v>191.32500000000164</v>
      </c>
      <c r="DW222" s="443"/>
      <c r="DX222" s="286">
        <f>DW221*1</f>
        <v>185.69999999999982</v>
      </c>
      <c r="DY222" s="460"/>
      <c r="DZ222" s="443"/>
      <c r="EA222" s="286">
        <f>DZ221*0.25</f>
        <v>0</v>
      </c>
      <c r="EB222" s="24"/>
      <c r="EC222" s="286">
        <f>EB221*0.5</f>
        <v>126.80000000000018</v>
      </c>
      <c r="ED222" s="24"/>
      <c r="EE222" s="286">
        <f>ED221*0.75</f>
        <v>0</v>
      </c>
      <c r="EF222" s="443"/>
      <c r="EG222" s="286">
        <f>EF221*1</f>
        <v>857.50000000000182</v>
      </c>
      <c r="EH222" s="460"/>
      <c r="EI222" s="443"/>
      <c r="EJ222" s="286">
        <f>EI221*0.25</f>
        <v>0</v>
      </c>
      <c r="EK222" s="24"/>
      <c r="EL222" s="286">
        <f>EK221*0.5</f>
        <v>70.450000000000273</v>
      </c>
      <c r="EM222" s="24"/>
      <c r="EN222" s="286">
        <f>EM221*0.75</f>
        <v>0</v>
      </c>
      <c r="EO222" s="443"/>
      <c r="EP222" s="286">
        <f>EO221*1</f>
        <v>161.10000000000218</v>
      </c>
      <c r="EQ222" s="460"/>
      <c r="ER222" s="443"/>
      <c r="ES222" s="286">
        <f>ER221*0.25</f>
        <v>0</v>
      </c>
      <c r="ET222" s="24"/>
      <c r="EU222" s="286">
        <f>ET221*0.5</f>
        <v>221.40000000000009</v>
      </c>
      <c r="EV222" s="24"/>
      <c r="EW222" s="286">
        <f>EV221*0.75</f>
        <v>0</v>
      </c>
      <c r="EX222" s="443"/>
      <c r="EY222" s="286">
        <f>EX221*1</f>
        <v>388.50000000000182</v>
      </c>
      <c r="EZ222" s="460"/>
      <c r="FA222" s="443"/>
      <c r="FB222" s="286">
        <f>FA221*0.25</f>
        <v>0</v>
      </c>
      <c r="FC222" s="24"/>
      <c r="FD222" s="286">
        <f>FC221*0.5</f>
        <v>102.15000000000009</v>
      </c>
      <c r="FE222" s="24"/>
      <c r="FF222" s="286">
        <f>FE221*0.75</f>
        <v>167.70000000000164</v>
      </c>
      <c r="FG222" s="443"/>
      <c r="FH222" s="286">
        <f>FG221*1</f>
        <v>602.00000000000091</v>
      </c>
      <c r="FI222" s="460"/>
      <c r="FJ222" s="443"/>
      <c r="FK222" s="286">
        <f>FJ221*0.25</f>
        <v>0</v>
      </c>
      <c r="FL222" s="24"/>
      <c r="FM222" s="286">
        <f>FL221*0.5</f>
        <v>104.5</v>
      </c>
      <c r="FN222" s="24"/>
      <c r="FO222" s="286">
        <f>FN221*0.75</f>
        <v>476.47499999999945</v>
      </c>
      <c r="FP222" s="443"/>
      <c r="FQ222" s="286">
        <f>FP221*1</f>
        <v>610.09999999999945</v>
      </c>
      <c r="FR222" s="460"/>
      <c r="FS222" s="443"/>
      <c r="FT222" s="286">
        <f>FS221*0.25</f>
        <v>0</v>
      </c>
      <c r="FU222" s="24"/>
      <c r="FV222" s="286">
        <f>FU221*0.5</f>
        <v>311.75</v>
      </c>
      <c r="FW222" s="24"/>
      <c r="FX222" s="286">
        <f>FW221*0.75</f>
        <v>0</v>
      </c>
      <c r="FY222" s="443"/>
      <c r="FZ222" s="286">
        <f>FY221*1</f>
        <v>431.44999999999618</v>
      </c>
      <c r="GA222" s="460"/>
      <c r="GB222" s="443"/>
      <c r="GC222" s="286">
        <f>GB221*0.25</f>
        <v>0</v>
      </c>
      <c r="GD222" s="24"/>
      <c r="GE222" s="286">
        <f>GD221*0.5</f>
        <v>6.6000000000003638</v>
      </c>
      <c r="GF222" s="24"/>
      <c r="GG222" s="286">
        <f>GF221*0.75</f>
        <v>0</v>
      </c>
      <c r="GH222" s="443"/>
      <c r="GI222" s="286">
        <f>GH221*1</f>
        <v>77.000000000003638</v>
      </c>
      <c r="GJ222" s="460"/>
      <c r="GK222" s="443"/>
      <c r="GL222" s="286">
        <f>GK221*0.25</f>
        <v>0</v>
      </c>
      <c r="GM222" s="24"/>
      <c r="GN222" s="286">
        <f>GM221*0.5</f>
        <v>985.65000000000146</v>
      </c>
      <c r="GO222" s="24"/>
      <c r="GP222" s="286">
        <f>GO221*0.75</f>
        <v>1449.0000000000027</v>
      </c>
      <c r="GQ222" s="443"/>
      <c r="GR222" s="286">
        <f>GQ221*1</f>
        <v>3156.0999999999985</v>
      </c>
      <c r="GS222" s="460"/>
      <c r="GT222" s="443"/>
      <c r="GU222" s="286">
        <f>GT221*0.25</f>
        <v>0</v>
      </c>
      <c r="GV222" s="24"/>
      <c r="GW222" s="286">
        <f>GV221*0.5</f>
        <v>199.89999999999964</v>
      </c>
      <c r="GX222" s="24"/>
      <c r="GY222" s="286">
        <f>GX221*0.75</f>
        <v>0</v>
      </c>
      <c r="GZ222" s="24"/>
      <c r="HA222" s="286">
        <f>GZ221*1</f>
        <v>0</v>
      </c>
      <c r="HB222" s="460"/>
      <c r="HC222" s="443"/>
      <c r="HD222" s="286">
        <f>HC221*0.25</f>
        <v>0</v>
      </c>
      <c r="HE222" s="443"/>
      <c r="HF222" s="286">
        <f>HE221*0.5</f>
        <v>294.70000000000164</v>
      </c>
      <c r="HG222" s="443"/>
      <c r="HH222" s="286">
        <f>HG221*0.75</f>
        <v>816.45000000000095</v>
      </c>
      <c r="HI222" s="443"/>
      <c r="HJ222" s="286">
        <f>HI221*1</f>
        <v>405.20000000000255</v>
      </c>
      <c r="HK222" s="460"/>
      <c r="HL222" s="443"/>
      <c r="HM222" s="286">
        <f>HL221*0.25</f>
        <v>0</v>
      </c>
      <c r="HN222" s="443"/>
      <c r="HO222" s="286">
        <f>HN221*0.5</f>
        <v>601.00000000000091</v>
      </c>
      <c r="HP222" s="443"/>
      <c r="HQ222" s="286">
        <f>HP221*0.75</f>
        <v>0</v>
      </c>
      <c r="HR222" s="443"/>
      <c r="HS222" s="286">
        <f>HR221*1</f>
        <v>450.69999999999527</v>
      </c>
      <c r="HT222" s="460"/>
      <c r="HU222" s="443"/>
      <c r="HV222" s="286">
        <f>HU221*0.25</f>
        <v>0</v>
      </c>
      <c r="HW222" s="443"/>
      <c r="HX222" s="286">
        <f>HW221*0.5</f>
        <v>1817.199999999998</v>
      </c>
      <c r="HY222" s="443"/>
      <c r="HZ222" s="286">
        <f>HY221*0.75</f>
        <v>3423.3000000000011</v>
      </c>
      <c r="IA222" s="443"/>
      <c r="IB222" s="286">
        <f>IA221*1</f>
        <v>3195.3999999999996</v>
      </c>
      <c r="IC222" s="460"/>
      <c r="ID222" s="443"/>
      <c r="IE222" s="286">
        <f>ID221*0.25</f>
        <v>0</v>
      </c>
      <c r="IF222" s="443"/>
      <c r="IG222" s="286">
        <f>IF221*0.5</f>
        <v>131.99999999999818</v>
      </c>
      <c r="IH222" s="443"/>
      <c r="II222" s="286">
        <f>IH221*0.75</f>
        <v>0</v>
      </c>
      <c r="IJ222" s="443"/>
      <c r="IK222" s="286">
        <f>IJ221*1</f>
        <v>0</v>
      </c>
      <c r="IL222" s="460"/>
      <c r="IM222" s="443"/>
      <c r="IN222" s="286">
        <f>IM221*0.25</f>
        <v>0</v>
      </c>
      <c r="IO222" s="443"/>
      <c r="IP222" s="286">
        <f>IO221*0.5</f>
        <v>83.399999999997817</v>
      </c>
      <c r="IQ222" s="443"/>
      <c r="IR222" s="286">
        <f>IQ221*0.75</f>
        <v>0</v>
      </c>
      <c r="IS222" s="443"/>
      <c r="IT222" s="286">
        <f>IS221*1</f>
        <v>208.20000000000437</v>
      </c>
      <c r="IU222" s="460"/>
      <c r="IV222" s="443"/>
      <c r="IW222" s="286">
        <f>IV221*0.25</f>
        <v>0</v>
      </c>
      <c r="IX222" s="443"/>
      <c r="IY222" s="286">
        <f>IX221*0.5</f>
        <v>153.79999999999745</v>
      </c>
      <c r="IZ222" s="443"/>
      <c r="JA222" s="286">
        <f>IZ221*0.75</f>
        <v>287.17500000000075</v>
      </c>
      <c r="JB222" s="443"/>
      <c r="JC222" s="286">
        <f>JB221*1</f>
        <v>86.200000000000728</v>
      </c>
      <c r="JD222" s="460"/>
      <c r="JE222" s="443"/>
      <c r="JF222" s="286">
        <f>JE221*0.25</f>
        <v>0</v>
      </c>
      <c r="JG222" s="443"/>
      <c r="JH222" s="286">
        <f>JG221*0.5</f>
        <v>150.19999999999345</v>
      </c>
      <c r="JI222" s="443"/>
      <c r="JJ222" s="286">
        <f>JI221*0.75</f>
        <v>330.97500000000218</v>
      </c>
      <c r="JK222" s="443"/>
      <c r="JL222" s="286">
        <f>JK221*1</f>
        <v>145.90000000000873</v>
      </c>
      <c r="JM222" s="460"/>
      <c r="JN222" s="443"/>
      <c r="JO222" s="286">
        <f>JN221*0.25</f>
        <v>0</v>
      </c>
      <c r="JP222" s="443"/>
      <c r="JQ222" s="286">
        <f>JP221*0.5</f>
        <v>213.59999999999309</v>
      </c>
      <c r="JR222" s="443"/>
      <c r="JS222" s="286">
        <f>JR221*0.75</f>
        <v>0</v>
      </c>
      <c r="JT222" s="443"/>
      <c r="JU222" s="286">
        <f>JT221*1</f>
        <v>0</v>
      </c>
      <c r="JV222" s="460"/>
      <c r="JW222" s="443"/>
      <c r="JX222" s="286">
        <f>JW221*0.25</f>
        <v>0</v>
      </c>
      <c r="JY222" s="443"/>
      <c r="JZ222" s="286">
        <f>JY221*0.5</f>
        <v>877.59999999999673</v>
      </c>
      <c r="KA222" s="443"/>
      <c r="KB222" s="286">
        <f>KA221*0.75</f>
        <v>2608.800000000012</v>
      </c>
      <c r="KC222" s="443"/>
      <c r="KD222" s="286">
        <f t="shared" ref="KD222" si="205">KC221*1</f>
        <v>3261.7999999999047</v>
      </c>
      <c r="KE222" s="460"/>
      <c r="KF222" s="443"/>
      <c r="KG222" s="286">
        <f>KF221*0.25</f>
        <v>0</v>
      </c>
      <c r="KH222" s="443"/>
      <c r="KI222" s="286">
        <f>KH221*0.5</f>
        <v>56.399999999995998</v>
      </c>
      <c r="KJ222" s="443"/>
      <c r="KK222" s="286">
        <f>KJ221*0.75</f>
        <v>92.250000000001364</v>
      </c>
      <c r="KL222" s="443"/>
      <c r="KM222" s="286">
        <f>KL221*1</f>
        <v>150.00000000000728</v>
      </c>
      <c r="KN222" s="460"/>
      <c r="KO222" s="443"/>
      <c r="KP222" s="286">
        <f>KO221*0.25</f>
        <v>0</v>
      </c>
      <c r="KQ222" s="443"/>
      <c r="KR222" s="286">
        <f>KQ221*0.5</f>
        <v>107.24999999999636</v>
      </c>
      <c r="KS222" s="443"/>
      <c r="KT222" s="286">
        <f>KS221*0.75</f>
        <v>0</v>
      </c>
      <c r="KU222" s="443"/>
      <c r="KV222" s="286">
        <f>KU221*1</f>
        <v>0</v>
      </c>
      <c r="KW222" s="460"/>
      <c r="KX222" s="443"/>
      <c r="KY222" s="286">
        <f>KX221*0.25</f>
        <v>0</v>
      </c>
      <c r="KZ222" s="443"/>
      <c r="LA222" s="286">
        <f>KZ221*0.5</f>
        <v>89.449999999995271</v>
      </c>
      <c r="LB222" s="443"/>
      <c r="LC222" s="286">
        <f>LB221*0.75</f>
        <v>0</v>
      </c>
      <c r="LD222" s="443"/>
      <c r="LE222" s="286">
        <f>LD221*1</f>
        <v>0</v>
      </c>
      <c r="LF222" s="460"/>
      <c r="LG222" s="443"/>
      <c r="LH222" s="286">
        <f>LG221*0.25</f>
        <v>0</v>
      </c>
      <c r="LI222" s="443"/>
      <c r="LJ222" s="286">
        <f>LI221*0.5</f>
        <v>97.75</v>
      </c>
      <c r="LK222" s="443"/>
      <c r="LL222" s="286">
        <f>LK221*0.75</f>
        <v>0</v>
      </c>
      <c r="LM222" s="443"/>
      <c r="LN222" s="286">
        <f>LM221*1</f>
        <v>0</v>
      </c>
      <c r="LO222" s="460"/>
      <c r="LP222" s="443"/>
      <c r="LQ222" s="286">
        <f>LP221*0.25</f>
        <v>0</v>
      </c>
      <c r="LR222" s="443"/>
      <c r="LS222" s="286">
        <f>LR221*0.5</f>
        <v>244.29999999999927</v>
      </c>
      <c r="LT222" s="443"/>
      <c r="LU222" s="286">
        <f>LT221*0.75</f>
        <v>155.70000000000095</v>
      </c>
      <c r="LV222" s="443"/>
      <c r="LW222" s="286">
        <f>LV221*1</f>
        <v>558.19999999999709</v>
      </c>
      <c r="LX222" s="460"/>
      <c r="LY222" s="443"/>
      <c r="LZ222" s="286">
        <f>LY221*0.25</f>
        <v>0</v>
      </c>
      <c r="MA222" s="443"/>
      <c r="MB222" s="286">
        <f>MA221*0.5</f>
        <v>241.44999999999709</v>
      </c>
      <c r="MC222" s="443"/>
      <c r="MD222" s="286">
        <f>MC221*0.75</f>
        <v>0</v>
      </c>
      <c r="ME222" s="443"/>
      <c r="MF222" s="286">
        <f>ME221*1</f>
        <v>0</v>
      </c>
      <c r="MG222" s="460"/>
      <c r="MH222" s="443"/>
      <c r="MI222" s="286">
        <f>MH221*0.25</f>
        <v>0</v>
      </c>
      <c r="MJ222" s="443"/>
      <c r="MK222" s="286">
        <f>MJ221*0.5</f>
        <v>345.89999999999782</v>
      </c>
      <c r="ML222" s="443"/>
      <c r="MM222" s="286">
        <f>ML221*0.75</f>
        <v>1062.4500000000044</v>
      </c>
      <c r="MN222" s="443"/>
      <c r="MO222" s="286">
        <f>MN221*1</f>
        <v>1140.1999999999971</v>
      </c>
      <c r="MP222" s="460"/>
      <c r="MQ222" s="443"/>
      <c r="MR222" s="286">
        <f>MQ221*0.25</f>
        <v>0</v>
      </c>
      <c r="MS222" s="443"/>
      <c r="MT222" s="286">
        <f>MS221*0.5</f>
        <v>78.750000000001819</v>
      </c>
      <c r="MU222" s="443"/>
      <c r="MV222" s="286">
        <f>MU221*0.75</f>
        <v>323.62500000000819</v>
      </c>
      <c r="MW222" s="443"/>
      <c r="MX222" s="286">
        <f>MW221*1</f>
        <v>287</v>
      </c>
      <c r="MY222" s="460"/>
      <c r="MZ222" s="443"/>
      <c r="NA222" s="286">
        <f>MZ221*0.25</f>
        <v>0</v>
      </c>
      <c r="NB222" s="443"/>
      <c r="NC222" s="286">
        <f>NB221*0.5</f>
        <v>0</v>
      </c>
      <c r="ND222" s="443"/>
      <c r="NE222" s="286">
        <f>ND221*0.75</f>
        <v>0</v>
      </c>
      <c r="NF222" s="443"/>
      <c r="NG222" s="286">
        <f>NF221*1</f>
        <v>1584.8000000000011</v>
      </c>
      <c r="NH222" s="460"/>
    </row>
    <row r="223" spans="1:372" s="50" customFormat="1" ht="15.75">
      <c r="A223" s="666"/>
      <c r="B223" s="256"/>
      <c r="C223" s="255"/>
      <c r="D223" s="305"/>
      <c r="E223" s="463"/>
      <c r="F223" s="178"/>
      <c r="G223" s="463"/>
      <c r="H223" s="305"/>
      <c r="I223" s="463"/>
      <c r="J223" s="305"/>
      <c r="K223" s="305"/>
      <c r="L223" s="255"/>
      <c r="M223" s="305"/>
      <c r="N223" s="463"/>
      <c r="O223" s="305"/>
      <c r="P223" s="463"/>
      <c r="Q223" s="305"/>
      <c r="R223" s="463"/>
      <c r="S223" s="305"/>
      <c r="T223" s="305"/>
      <c r="U223" s="255"/>
      <c r="V223" s="178"/>
      <c r="W223" s="463"/>
      <c r="X223" s="178"/>
      <c r="Y223" s="463"/>
      <c r="Z223" s="178"/>
      <c r="AA223" s="305"/>
      <c r="AB223" s="178"/>
      <c r="AC223" s="48"/>
      <c r="AD223" s="255"/>
      <c r="AE223" s="178"/>
      <c r="AF223" s="355"/>
      <c r="AG223" s="305"/>
      <c r="AH223" s="305"/>
      <c r="AI223" s="305"/>
      <c r="AJ223" s="305"/>
      <c r="AK223" s="305"/>
      <c r="AL223" s="48"/>
      <c r="AM223" s="255"/>
      <c r="AN223" s="305"/>
      <c r="AO223" s="355"/>
      <c r="AP223" s="178"/>
      <c r="AQ223" s="305"/>
      <c r="AR223" s="305"/>
      <c r="AS223" s="305"/>
      <c r="AT223" s="305"/>
      <c r="AU223" s="48"/>
      <c r="AV223" s="255"/>
      <c r="AW223" s="178"/>
      <c r="AX223" s="355"/>
      <c r="AY223" s="178"/>
      <c r="AZ223" s="305"/>
      <c r="BA223" s="178"/>
      <c r="BB223" s="305"/>
      <c r="BC223" s="305"/>
      <c r="BD223" s="48"/>
      <c r="BE223" s="255"/>
      <c r="BF223" s="305"/>
      <c r="BG223" s="355"/>
      <c r="BH223" s="178"/>
      <c r="BI223" s="305"/>
      <c r="BJ223" s="178"/>
      <c r="BK223" s="305"/>
      <c r="BL223" s="305"/>
      <c r="BM223" s="48"/>
      <c r="BN223" s="255"/>
      <c r="BO223" s="305"/>
      <c r="BP223" s="355"/>
      <c r="BQ223" s="305"/>
      <c r="BR223" s="305"/>
      <c r="BS223" s="305"/>
      <c r="BT223" s="305"/>
      <c r="BU223" s="305"/>
      <c r="BV223" s="48"/>
      <c r="BW223" s="255"/>
      <c r="BX223" s="305"/>
      <c r="BY223" s="355"/>
      <c r="BZ223" s="305"/>
      <c r="CA223" s="305"/>
      <c r="CB223" s="305"/>
      <c r="CC223" s="305"/>
      <c r="CD223" s="305"/>
      <c r="CE223" s="48"/>
      <c r="CF223" s="255"/>
      <c r="CG223" s="305"/>
      <c r="CH223" s="355"/>
      <c r="CI223" s="178"/>
      <c r="CJ223" s="305"/>
      <c r="CK223" s="178"/>
      <c r="CL223" s="305"/>
      <c r="CM223" s="305"/>
      <c r="CN223" s="48"/>
      <c r="CO223" s="255"/>
      <c r="CP223" s="305"/>
      <c r="CQ223" s="355"/>
      <c r="CR223" s="178"/>
      <c r="CS223" s="305"/>
      <c r="CT223" s="178"/>
      <c r="CU223" s="305"/>
      <c r="CV223" s="305"/>
      <c r="CW223" s="48"/>
      <c r="CX223" s="255"/>
      <c r="CY223" s="305"/>
      <c r="CZ223" s="355"/>
      <c r="DA223" s="178"/>
      <c r="DB223" s="305"/>
      <c r="DC223" s="178"/>
      <c r="DD223" s="305"/>
      <c r="DE223" s="305"/>
      <c r="DF223" s="48"/>
      <c r="DG223" s="255"/>
      <c r="DH223" s="305"/>
      <c r="DI223" s="355"/>
      <c r="DJ223" s="178"/>
      <c r="DK223" s="305"/>
      <c r="DL223" s="178"/>
      <c r="DM223" s="305"/>
      <c r="DN223" s="305"/>
      <c r="DO223" s="48"/>
      <c r="DP223" s="255"/>
      <c r="DQ223" s="305"/>
      <c r="DR223" s="355"/>
      <c r="DS223" s="178"/>
      <c r="DT223" s="305"/>
      <c r="DU223" s="178"/>
      <c r="DV223" s="305"/>
      <c r="DW223" s="305"/>
      <c r="DX223" s="48"/>
      <c r="DY223" s="255"/>
      <c r="DZ223" s="305"/>
      <c r="EA223" s="355"/>
      <c r="EB223" s="178"/>
      <c r="EC223" s="305"/>
      <c r="ED223" s="178"/>
      <c r="EE223" s="305"/>
      <c r="EF223" s="305"/>
      <c r="EG223" s="48"/>
      <c r="EH223" s="255"/>
      <c r="EI223" s="305"/>
      <c r="EJ223" s="355"/>
      <c r="EK223" s="178"/>
      <c r="EL223" s="305"/>
      <c r="EM223" s="178"/>
      <c r="EN223" s="305"/>
      <c r="EO223" s="305"/>
      <c r="EP223" s="48"/>
      <c r="EQ223" s="255"/>
      <c r="ER223" s="305"/>
      <c r="ES223" s="355"/>
      <c r="ET223" s="178"/>
      <c r="EU223" s="305"/>
      <c r="EV223" s="178"/>
      <c r="EW223" s="305"/>
      <c r="EX223" s="305"/>
      <c r="EY223" s="48"/>
      <c r="EZ223" s="255"/>
      <c r="FA223" s="305"/>
      <c r="FB223" s="355"/>
      <c r="FC223" s="178"/>
      <c r="FD223" s="305"/>
      <c r="FE223" s="178"/>
      <c r="FF223" s="305"/>
      <c r="FG223" s="305"/>
      <c r="FH223" s="48"/>
      <c r="FI223" s="255"/>
      <c r="FJ223" s="305"/>
      <c r="FK223" s="355"/>
      <c r="FL223" s="178"/>
      <c r="FM223" s="305"/>
      <c r="FN223" s="178"/>
      <c r="FO223" s="305"/>
      <c r="FP223" s="305"/>
      <c r="FQ223" s="48"/>
      <c r="FR223" s="255"/>
      <c r="FS223" s="305"/>
      <c r="FT223" s="355"/>
      <c r="FU223" s="178"/>
      <c r="FV223" s="305"/>
      <c r="FW223" s="178"/>
      <c r="FX223" s="305"/>
      <c r="FY223" s="305"/>
      <c r="FZ223" s="48"/>
      <c r="GA223" s="255"/>
      <c r="GB223" s="305"/>
      <c r="GC223" s="355"/>
      <c r="GD223" s="178"/>
      <c r="GE223" s="305"/>
      <c r="GF223" s="178"/>
      <c r="GG223" s="305"/>
      <c r="GH223" s="305"/>
      <c r="GI223" s="48"/>
      <c r="GJ223" s="255"/>
      <c r="GK223" s="305"/>
      <c r="GL223" s="355"/>
      <c r="GM223" s="178"/>
      <c r="GN223" s="305"/>
      <c r="GO223" s="178"/>
      <c r="GP223" s="305"/>
      <c r="GQ223" s="305"/>
      <c r="GR223" s="48"/>
      <c r="GS223" s="255"/>
      <c r="GT223" s="305"/>
      <c r="GU223" s="355"/>
      <c r="GV223" s="178"/>
      <c r="GW223" s="305"/>
      <c r="GX223" s="178"/>
      <c r="GY223" s="305"/>
      <c r="GZ223" s="178"/>
      <c r="HA223" s="305"/>
      <c r="HB223" s="255"/>
      <c r="HC223" s="305"/>
      <c r="HD223" s="355"/>
      <c r="HE223" s="305"/>
      <c r="HF223" s="305"/>
      <c r="HG223" s="305"/>
      <c r="HH223" s="305"/>
      <c r="HI223" s="305"/>
      <c r="HJ223" s="48"/>
      <c r="HK223" s="255"/>
      <c r="HL223" s="305"/>
      <c r="HM223" s="355"/>
      <c r="HN223" s="305"/>
      <c r="HO223" s="305"/>
      <c r="HP223" s="305"/>
      <c r="HQ223" s="305"/>
      <c r="HR223" s="305"/>
      <c r="HS223" s="48"/>
      <c r="HT223" s="255"/>
      <c r="HU223" s="305"/>
      <c r="HV223" s="355"/>
      <c r="HW223" s="305"/>
      <c r="HX223" s="305"/>
      <c r="HY223" s="305"/>
      <c r="HZ223" s="305"/>
      <c r="IA223" s="305"/>
      <c r="IB223" s="48"/>
      <c r="IC223" s="255"/>
      <c r="ID223" s="305"/>
      <c r="IE223" s="355"/>
      <c r="IF223" s="305"/>
      <c r="IG223" s="305"/>
      <c r="IH223" s="305"/>
      <c r="II223" s="305"/>
      <c r="IJ223" s="305"/>
      <c r="IK223" s="305"/>
      <c r="IL223" s="255"/>
      <c r="IM223" s="305"/>
      <c r="IN223" s="355"/>
      <c r="IO223" s="305"/>
      <c r="IP223" s="305"/>
      <c r="IQ223" s="305"/>
      <c r="IR223" s="305"/>
      <c r="IS223" s="305"/>
      <c r="IT223" s="48"/>
      <c r="IU223" s="255"/>
      <c r="IV223" s="305"/>
      <c r="IW223" s="355"/>
      <c r="IX223" s="305"/>
      <c r="IY223" s="305"/>
      <c r="IZ223" s="305"/>
      <c r="JA223" s="305"/>
      <c r="JB223" s="305"/>
      <c r="JC223" s="48"/>
      <c r="JD223" s="255"/>
      <c r="JE223" s="305"/>
      <c r="JF223" s="355"/>
      <c r="JG223" s="305"/>
      <c r="JH223" s="305"/>
      <c r="JI223" s="305"/>
      <c r="JJ223" s="305"/>
      <c r="JK223" s="305"/>
      <c r="JL223" s="48"/>
      <c r="JM223" s="255"/>
      <c r="JN223" s="305"/>
      <c r="JO223" s="355"/>
      <c r="JP223" s="305"/>
      <c r="JQ223" s="305"/>
      <c r="JR223" s="305"/>
      <c r="JS223" s="305"/>
      <c r="JT223" s="305"/>
      <c r="JU223" s="305"/>
      <c r="JV223" s="255"/>
      <c r="JW223" s="305"/>
      <c r="JX223" s="355"/>
      <c r="JY223" s="305"/>
      <c r="JZ223" s="305"/>
      <c r="KA223" s="305"/>
      <c r="KB223" s="305"/>
      <c r="KC223" s="305"/>
      <c r="KD223" s="48"/>
      <c r="KE223" s="255"/>
      <c r="KF223" s="305"/>
      <c r="KG223" s="355"/>
      <c r="KH223" s="305"/>
      <c r="KI223" s="305"/>
      <c r="KJ223" s="305"/>
      <c r="KK223" s="305"/>
      <c r="KL223" s="305"/>
      <c r="KM223" s="48"/>
      <c r="KN223" s="255"/>
      <c r="KO223" s="305"/>
      <c r="KP223" s="355"/>
      <c r="KQ223" s="305"/>
      <c r="KR223" s="305"/>
      <c r="KS223" s="305"/>
      <c r="KT223" s="305"/>
      <c r="KU223" s="305"/>
      <c r="KV223" s="305"/>
      <c r="KW223" s="255"/>
      <c r="KX223" s="305"/>
      <c r="KY223" s="355"/>
      <c r="KZ223" s="305"/>
      <c r="LA223" s="305"/>
      <c r="LB223" s="305"/>
      <c r="LC223" s="305"/>
      <c r="LD223" s="305"/>
      <c r="LE223" s="305"/>
      <c r="LF223" s="255"/>
      <c r="LG223" s="305"/>
      <c r="LH223" s="355"/>
      <c r="LI223" s="305"/>
      <c r="LJ223" s="305"/>
      <c r="LK223" s="305"/>
      <c r="LL223" s="305"/>
      <c r="LM223" s="305"/>
      <c r="LN223" s="48"/>
      <c r="LO223" s="255"/>
      <c r="LP223" s="305"/>
      <c r="LQ223" s="355"/>
      <c r="LR223" s="305"/>
      <c r="LS223" s="305"/>
      <c r="LT223" s="305"/>
      <c r="LU223" s="305"/>
      <c r="LV223" s="305"/>
      <c r="LW223" s="48"/>
      <c r="LX223" s="255"/>
      <c r="LY223" s="305"/>
      <c r="LZ223" s="355"/>
      <c r="MA223" s="305"/>
      <c r="MB223" s="305"/>
      <c r="MC223" s="305"/>
      <c r="MD223" s="305"/>
      <c r="ME223" s="305"/>
      <c r="MF223" s="305"/>
      <c r="MG223" s="255"/>
      <c r="MH223" s="305"/>
      <c r="MI223" s="355"/>
      <c r="MJ223" s="305"/>
      <c r="MK223" s="305"/>
      <c r="ML223" s="305"/>
      <c r="MM223" s="305"/>
      <c r="MN223" s="305"/>
      <c r="MO223" s="48"/>
      <c r="MP223" s="255"/>
      <c r="MQ223" s="305"/>
      <c r="MR223" s="355"/>
      <c r="MS223" s="305"/>
      <c r="MT223" s="305"/>
      <c r="MU223" s="305"/>
      <c r="MV223" s="305"/>
      <c r="MW223" s="305"/>
      <c r="MX223" s="48"/>
      <c r="MY223" s="255"/>
      <c r="MZ223" s="305"/>
      <c r="NA223" s="355"/>
      <c r="NB223" s="305"/>
      <c r="NC223" s="305"/>
      <c r="ND223" s="305"/>
      <c r="NE223" s="305"/>
      <c r="NF223" s="305"/>
      <c r="NG223" s="48"/>
      <c r="NH223" s="255"/>
    </row>
    <row r="224" spans="1:372" ht="18">
      <c r="A224" s="538" t="s">
        <v>821</v>
      </c>
      <c r="B224" s="59"/>
      <c r="C224" s="460"/>
      <c r="D224" s="443">
        <v>238.4</v>
      </c>
      <c r="E224" s="444" t="s">
        <v>187</v>
      </c>
      <c r="F224" s="661">
        <v>150.4</v>
      </c>
      <c r="G224" s="444" t="s">
        <v>183</v>
      </c>
      <c r="H224" s="662"/>
      <c r="I224" s="444" t="s">
        <v>184</v>
      </c>
      <c r="J224" s="662"/>
      <c r="K224" s="444" t="s">
        <v>185</v>
      </c>
      <c r="L224" s="460"/>
      <c r="M224" s="443">
        <v>137.69999999999999</v>
      </c>
      <c r="N224" s="444" t="s">
        <v>187</v>
      </c>
      <c r="O224" s="24">
        <v>106.99999999999994</v>
      </c>
      <c r="P224" s="444" t="s">
        <v>183</v>
      </c>
      <c r="Q224" s="24"/>
      <c r="R224" s="444" t="s">
        <v>184</v>
      </c>
      <c r="S224" s="24"/>
      <c r="T224" s="444" t="s">
        <v>185</v>
      </c>
      <c r="U224" s="460"/>
      <c r="V224" s="24">
        <v>771.49999999999977</v>
      </c>
      <c r="W224" s="444" t="s">
        <v>187</v>
      </c>
      <c r="X224" s="24">
        <v>571.59999999999991</v>
      </c>
      <c r="Y224" s="444" t="s">
        <v>183</v>
      </c>
      <c r="Z224" s="24">
        <v>588.70000000000005</v>
      </c>
      <c r="AA224" s="444" t="s">
        <v>184</v>
      </c>
      <c r="AB224" s="722">
        <v>708.99999999999989</v>
      </c>
      <c r="AC224" s="444" t="s">
        <v>185</v>
      </c>
      <c r="AD224" s="460"/>
      <c r="AE224" s="24">
        <v>85.499999999999773</v>
      </c>
      <c r="AF224" s="444" t="s">
        <v>187</v>
      </c>
      <c r="AG224" s="24">
        <v>110</v>
      </c>
      <c r="AH224" s="444" t="s">
        <v>183</v>
      </c>
      <c r="AI224" s="24">
        <v>168.49999999999977</v>
      </c>
      <c r="AJ224" s="444" t="s">
        <v>184</v>
      </c>
      <c r="AK224" s="722">
        <v>158.30000000000041</v>
      </c>
      <c r="AL224" s="444" t="s">
        <v>185</v>
      </c>
      <c r="AM224" s="460"/>
      <c r="AN224" s="443"/>
      <c r="AO224" s="444" t="s">
        <v>187</v>
      </c>
      <c r="AP224" s="24">
        <v>132.00000000000045</v>
      </c>
      <c r="AQ224" s="444" t="s">
        <v>183</v>
      </c>
      <c r="AR224" s="24">
        <v>342.39999999999964</v>
      </c>
      <c r="AS224" s="444" t="s">
        <v>184</v>
      </c>
      <c r="AT224" s="444">
        <v>634.69999999999982</v>
      </c>
      <c r="AU224" s="444" t="s">
        <v>185</v>
      </c>
      <c r="AV224" s="460"/>
      <c r="AW224" s="24"/>
      <c r="AX224" s="444" t="s">
        <v>187</v>
      </c>
      <c r="AY224" s="24">
        <v>824.10000000000036</v>
      </c>
      <c r="AZ224" s="444" t="s">
        <v>183</v>
      </c>
      <c r="BA224" s="24">
        <v>832.40000000000009</v>
      </c>
      <c r="BB224" s="444" t="s">
        <v>184</v>
      </c>
      <c r="BC224" s="24">
        <v>702.69999999999982</v>
      </c>
      <c r="BD224" s="444" t="s">
        <v>185</v>
      </c>
      <c r="BE224" s="460"/>
      <c r="BF224" s="443"/>
      <c r="BG224" s="444" t="s">
        <v>187</v>
      </c>
      <c r="BH224" s="24">
        <v>637.75000000000045</v>
      </c>
      <c r="BI224" s="444" t="s">
        <v>183</v>
      </c>
      <c r="BJ224" s="24">
        <v>704.20000000000164</v>
      </c>
      <c r="BK224" s="444" t="s">
        <v>184</v>
      </c>
      <c r="BL224" s="24">
        <v>1147.0999999999999</v>
      </c>
      <c r="BM224" s="444" t="s">
        <v>185</v>
      </c>
      <c r="BN224" s="460"/>
      <c r="BO224" s="443"/>
      <c r="BP224" s="444" t="s">
        <v>187</v>
      </c>
      <c r="BQ224" s="24">
        <v>598.05000000000064</v>
      </c>
      <c r="BR224" s="444" t="s">
        <v>183</v>
      </c>
      <c r="BS224" s="24">
        <v>209.5</v>
      </c>
      <c r="BT224" s="444" t="s">
        <v>184</v>
      </c>
      <c r="BU224" s="24">
        <v>615.09999999999945</v>
      </c>
      <c r="BV224" s="444" t="s">
        <v>185</v>
      </c>
      <c r="BW224" s="460"/>
      <c r="BX224" s="443"/>
      <c r="BY224" s="444" t="s">
        <v>187</v>
      </c>
      <c r="BZ224" s="443">
        <v>367.09999999999945</v>
      </c>
      <c r="CA224" s="444" t="s">
        <v>183</v>
      </c>
      <c r="CB224" s="443">
        <v>0</v>
      </c>
      <c r="CC224" s="444" t="s">
        <v>184</v>
      </c>
      <c r="CD224" s="24">
        <v>345.5</v>
      </c>
      <c r="CE224" s="444" t="s">
        <v>185</v>
      </c>
      <c r="CF224" s="460"/>
      <c r="CG224" s="443"/>
      <c r="CH224" s="444" t="s">
        <v>187</v>
      </c>
      <c r="CI224" s="24">
        <v>694.39999999999873</v>
      </c>
      <c r="CJ224" s="444" t="s">
        <v>183</v>
      </c>
      <c r="CK224" s="24"/>
      <c r="CL224" s="444" t="s">
        <v>184</v>
      </c>
      <c r="CM224" s="24">
        <v>188.80000000000109</v>
      </c>
      <c r="CN224" s="444" t="s">
        <v>185</v>
      </c>
      <c r="CO224" s="460"/>
      <c r="CP224" s="443"/>
      <c r="CQ224" s="444" t="s">
        <v>187</v>
      </c>
      <c r="CR224" s="24">
        <v>136.04999999999927</v>
      </c>
      <c r="CS224" s="444" t="s">
        <v>183</v>
      </c>
      <c r="CT224" s="24"/>
      <c r="CU224" s="444" t="s">
        <v>184</v>
      </c>
      <c r="CV224" s="24">
        <v>132.5</v>
      </c>
      <c r="CW224" s="444" t="s">
        <v>185</v>
      </c>
      <c r="CX224" s="460"/>
      <c r="CY224" s="443"/>
      <c r="CZ224" s="444" t="s">
        <v>187</v>
      </c>
      <c r="DA224" s="24">
        <v>295.60000000000036</v>
      </c>
      <c r="DB224" s="444" t="s">
        <v>183</v>
      </c>
      <c r="DC224" s="24">
        <v>0</v>
      </c>
      <c r="DD224" s="444" t="s">
        <v>184</v>
      </c>
      <c r="DE224" s="24">
        <v>344.60000000000036</v>
      </c>
      <c r="DF224" s="444" t="s">
        <v>185</v>
      </c>
      <c r="DG224" s="460"/>
      <c r="DH224" s="443"/>
      <c r="DI224" s="444" t="s">
        <v>187</v>
      </c>
      <c r="DJ224" s="24">
        <v>73.199999999999818</v>
      </c>
      <c r="DK224" s="444" t="s">
        <v>183</v>
      </c>
      <c r="DL224" s="24"/>
      <c r="DM224" s="444" t="s">
        <v>184</v>
      </c>
      <c r="DN224" s="24">
        <v>6.0000000000009095</v>
      </c>
      <c r="DO224" s="444" t="s">
        <v>185</v>
      </c>
      <c r="DP224" s="460"/>
      <c r="DQ224" s="443"/>
      <c r="DR224" s="444" t="s">
        <v>187</v>
      </c>
      <c r="DS224" s="663">
        <v>150.39999999999964</v>
      </c>
      <c r="DT224" s="444" t="s">
        <v>183</v>
      </c>
      <c r="DU224" s="24">
        <v>2.1000000000003638</v>
      </c>
      <c r="DV224" s="444" t="s">
        <v>184</v>
      </c>
      <c r="DW224" s="24">
        <v>291.80000000000109</v>
      </c>
      <c r="DX224" s="444" t="s">
        <v>185</v>
      </c>
      <c r="DY224" s="460"/>
      <c r="DZ224" s="443"/>
      <c r="EA224" s="444" t="s">
        <v>187</v>
      </c>
      <c r="EB224" s="24">
        <v>379.49999999999818</v>
      </c>
      <c r="EC224" s="444" t="s">
        <v>183</v>
      </c>
      <c r="ED224" s="24"/>
      <c r="EE224" s="444" t="s">
        <v>184</v>
      </c>
      <c r="EF224" s="24">
        <v>794.10000000000127</v>
      </c>
      <c r="EG224" s="444" t="s">
        <v>185</v>
      </c>
      <c r="EH224" s="460"/>
      <c r="EI224" s="443"/>
      <c r="EJ224" s="444" t="s">
        <v>187</v>
      </c>
      <c r="EK224" s="663">
        <v>130.64999999999873</v>
      </c>
      <c r="EL224" s="444" t="s">
        <v>183</v>
      </c>
      <c r="EM224" s="663"/>
      <c r="EN224" s="444" t="s">
        <v>184</v>
      </c>
      <c r="EO224" s="24">
        <v>329.80000000000655</v>
      </c>
      <c r="EP224" s="444" t="s">
        <v>185</v>
      </c>
      <c r="EQ224" s="460"/>
      <c r="ER224" s="443"/>
      <c r="ES224" s="444" t="s">
        <v>187</v>
      </c>
      <c r="ET224" s="24">
        <v>232.39999999999873</v>
      </c>
      <c r="EU224" s="444" t="s">
        <v>183</v>
      </c>
      <c r="EV224" s="24"/>
      <c r="EW224" s="444" t="s">
        <v>184</v>
      </c>
      <c r="EX224" s="24">
        <v>365</v>
      </c>
      <c r="EY224" s="444" t="s">
        <v>185</v>
      </c>
      <c r="EZ224" s="460"/>
      <c r="FA224" s="443"/>
      <c r="FB224" s="444" t="s">
        <v>187</v>
      </c>
      <c r="FC224" s="663">
        <v>197.49999999999818</v>
      </c>
      <c r="FD224" s="444" t="s">
        <v>183</v>
      </c>
      <c r="FE224" s="663">
        <v>116.20000000000073</v>
      </c>
      <c r="FF224" s="444" t="s">
        <v>184</v>
      </c>
      <c r="FG224" s="24">
        <v>419.30000000000018</v>
      </c>
      <c r="FH224" s="444" t="s">
        <v>185</v>
      </c>
      <c r="FI224" s="460"/>
      <c r="FJ224" s="443"/>
      <c r="FK224" s="444" t="s">
        <v>187</v>
      </c>
      <c r="FL224" s="663">
        <v>262.89999999999873</v>
      </c>
      <c r="FM224" s="444" t="s">
        <v>183</v>
      </c>
      <c r="FN224" s="24">
        <v>359.70000000000073</v>
      </c>
      <c r="FO224" s="444" t="s">
        <v>184</v>
      </c>
      <c r="FP224" s="24">
        <v>486.09999999999764</v>
      </c>
      <c r="FQ224" s="444" t="s">
        <v>185</v>
      </c>
      <c r="FR224" s="460"/>
      <c r="FS224" s="443"/>
      <c r="FT224" s="444" t="s">
        <v>187</v>
      </c>
      <c r="FU224" s="663">
        <v>326.30000000000018</v>
      </c>
      <c r="FV224" s="444" t="s">
        <v>183</v>
      </c>
      <c r="FW224" s="663"/>
      <c r="FX224" s="444" t="s">
        <v>184</v>
      </c>
      <c r="FY224" s="24">
        <v>381.39999999999782</v>
      </c>
      <c r="FZ224" s="444" t="s">
        <v>185</v>
      </c>
      <c r="GA224" s="460"/>
      <c r="GB224" s="443"/>
      <c r="GC224" s="444" t="s">
        <v>187</v>
      </c>
      <c r="GD224" s="24">
        <v>295.99999999999909</v>
      </c>
      <c r="GE224" s="444" t="s">
        <v>183</v>
      </c>
      <c r="GF224" s="24"/>
      <c r="GG224" s="444" t="s">
        <v>184</v>
      </c>
      <c r="GH224" s="661">
        <v>189.00000000000364</v>
      </c>
      <c r="GI224" s="444" t="s">
        <v>185</v>
      </c>
      <c r="GJ224" s="460"/>
      <c r="GK224" s="443"/>
      <c r="GL224" s="444" t="s">
        <v>187</v>
      </c>
      <c r="GM224" s="663">
        <v>2595.7999999999993</v>
      </c>
      <c r="GN224" s="444" t="s">
        <v>183</v>
      </c>
      <c r="GO224" s="24">
        <v>1126.3999999999996</v>
      </c>
      <c r="GP224" s="444" t="s">
        <v>184</v>
      </c>
      <c r="GQ224" s="24">
        <v>3202.0500000000011</v>
      </c>
      <c r="GR224" s="444" t="s">
        <v>185</v>
      </c>
      <c r="GS224" s="460"/>
      <c r="GT224" s="443"/>
      <c r="GU224" s="444" t="s">
        <v>187</v>
      </c>
      <c r="GV224" s="663">
        <v>355.65000000000146</v>
      </c>
      <c r="GW224" s="444" t="s">
        <v>183</v>
      </c>
      <c r="GX224" s="663"/>
      <c r="GY224" s="444" t="s">
        <v>184</v>
      </c>
      <c r="GZ224" s="663"/>
      <c r="HA224" s="444" t="s">
        <v>185</v>
      </c>
      <c r="HB224" s="460"/>
      <c r="HC224" s="443"/>
      <c r="HD224" s="444" t="s">
        <v>187</v>
      </c>
      <c r="HE224" s="24">
        <v>411.19999999999891</v>
      </c>
      <c r="HF224" s="444" t="s">
        <v>183</v>
      </c>
      <c r="HG224" s="24">
        <v>707.59999999999945</v>
      </c>
      <c r="HH224" s="444" t="s">
        <v>184</v>
      </c>
      <c r="HI224" s="24">
        <v>595.50000000000182</v>
      </c>
      <c r="HJ224" s="444" t="s">
        <v>185</v>
      </c>
      <c r="HK224" s="460"/>
      <c r="HL224" s="443"/>
      <c r="HM224" s="444" t="s">
        <v>187</v>
      </c>
      <c r="HN224" s="663">
        <v>685.10000000000036</v>
      </c>
      <c r="HO224" s="444" t="s">
        <v>183</v>
      </c>
      <c r="HP224" s="663"/>
      <c r="HQ224" s="444" t="s">
        <v>184</v>
      </c>
      <c r="HR224" s="24">
        <v>667.59999999999854</v>
      </c>
      <c r="HS224" s="444" t="s">
        <v>185</v>
      </c>
      <c r="HT224" s="460"/>
      <c r="HU224" s="443"/>
      <c r="HV224" s="444" t="s">
        <v>187</v>
      </c>
      <c r="HW224" s="663">
        <v>3835.2999999999938</v>
      </c>
      <c r="HX224" s="444" t="s">
        <v>183</v>
      </c>
      <c r="HY224" s="24">
        <v>2993.6000000000031</v>
      </c>
      <c r="HZ224" s="444" t="s">
        <v>184</v>
      </c>
      <c r="IA224" s="24">
        <v>3464.1999999999553</v>
      </c>
      <c r="IB224" s="444" t="s">
        <v>185</v>
      </c>
      <c r="IC224" s="460"/>
      <c r="ID224" s="443"/>
      <c r="IE224" s="444" t="s">
        <v>187</v>
      </c>
      <c r="IF224" s="663">
        <v>38.099999999994907</v>
      </c>
      <c r="IG224" s="444" t="s">
        <v>183</v>
      </c>
      <c r="IH224" s="663"/>
      <c r="II224" s="444" t="s">
        <v>184</v>
      </c>
      <c r="IJ224" s="663"/>
      <c r="IK224" s="444" t="s">
        <v>185</v>
      </c>
      <c r="IL224" s="460"/>
      <c r="IM224" s="443"/>
      <c r="IN224" s="444" t="s">
        <v>187</v>
      </c>
      <c r="IO224" s="24">
        <v>128.49999999999636</v>
      </c>
      <c r="IP224" s="444" t="s">
        <v>183</v>
      </c>
      <c r="IQ224" s="24"/>
      <c r="IR224" s="444" t="s">
        <v>184</v>
      </c>
      <c r="IS224" s="24">
        <v>403.70000000000073</v>
      </c>
      <c r="IT224" s="444" t="s">
        <v>185</v>
      </c>
      <c r="IU224" s="460"/>
      <c r="IV224" s="443"/>
      <c r="IW224" s="444" t="s">
        <v>187</v>
      </c>
      <c r="IX224" s="663">
        <v>268.39999999999782</v>
      </c>
      <c r="IY224" s="444" t="s">
        <v>183</v>
      </c>
      <c r="IZ224" s="24">
        <v>556.50000000000136</v>
      </c>
      <c r="JA224" s="444" t="s">
        <v>184</v>
      </c>
      <c r="JB224" s="24">
        <v>267.29999999999927</v>
      </c>
      <c r="JC224" s="444" t="s">
        <v>185</v>
      </c>
      <c r="JD224" s="460"/>
      <c r="JE224" s="443"/>
      <c r="JF224" s="444" t="s">
        <v>187</v>
      </c>
      <c r="JG224" s="663">
        <v>146.89999999999418</v>
      </c>
      <c r="JH224" s="444" t="s">
        <v>183</v>
      </c>
      <c r="JI224" s="663">
        <v>135.19999999999891</v>
      </c>
      <c r="JJ224" s="444" t="s">
        <v>184</v>
      </c>
      <c r="JK224" s="24">
        <v>504.90000000000873</v>
      </c>
      <c r="JL224" s="444" t="s">
        <v>185</v>
      </c>
      <c r="JM224" s="460"/>
      <c r="JN224" s="443"/>
      <c r="JO224" s="444" t="s">
        <v>187</v>
      </c>
      <c r="JP224" s="663">
        <v>369.24999999999636</v>
      </c>
      <c r="JQ224" s="444" t="s">
        <v>183</v>
      </c>
      <c r="JR224" s="663"/>
      <c r="JS224" s="444" t="s">
        <v>184</v>
      </c>
      <c r="JT224" s="663"/>
      <c r="JU224" s="444" t="s">
        <v>185</v>
      </c>
      <c r="JV224" s="460"/>
      <c r="JW224" s="443"/>
      <c r="JX224" s="444" t="s">
        <v>187</v>
      </c>
      <c r="JY224" s="24">
        <v>2624.2000000000044</v>
      </c>
      <c r="JZ224" s="444" t="s">
        <v>183</v>
      </c>
      <c r="KA224" s="24">
        <v>3379.2999999999975</v>
      </c>
      <c r="KB224" s="444" t="s">
        <v>184</v>
      </c>
      <c r="KC224" s="24">
        <v>3049.8000000001884</v>
      </c>
      <c r="KD224" s="444" t="s">
        <v>185</v>
      </c>
      <c r="KE224" s="460"/>
      <c r="KF224" s="443"/>
      <c r="KG224" s="444" t="s">
        <v>187</v>
      </c>
      <c r="KH224" s="24">
        <v>43.699999999993452</v>
      </c>
      <c r="KI224" s="444" t="s">
        <v>183</v>
      </c>
      <c r="KJ224" s="663">
        <v>54.000000000000909</v>
      </c>
      <c r="KK224" s="444" t="s">
        <v>184</v>
      </c>
      <c r="KL224" s="24">
        <v>273.60000000000218</v>
      </c>
      <c r="KM224" s="444" t="s">
        <v>185</v>
      </c>
      <c r="KN224" s="460"/>
      <c r="KO224" s="443"/>
      <c r="KP224" s="444" t="s">
        <v>187</v>
      </c>
      <c r="KQ224" s="663">
        <v>254.29999999999563</v>
      </c>
      <c r="KR224" s="444" t="s">
        <v>183</v>
      </c>
      <c r="KS224" s="663"/>
      <c r="KT224" s="444" t="s">
        <v>184</v>
      </c>
      <c r="KU224" s="663"/>
      <c r="KV224" s="444" t="s">
        <v>185</v>
      </c>
      <c r="KW224" s="460"/>
      <c r="KX224" s="443"/>
      <c r="KY224" s="444" t="s">
        <v>187</v>
      </c>
      <c r="KZ224" s="24">
        <v>154.64999999999782</v>
      </c>
      <c r="LA224" s="444" t="s">
        <v>183</v>
      </c>
      <c r="LB224" s="24"/>
      <c r="LC224" s="444" t="s">
        <v>184</v>
      </c>
      <c r="LD224" s="24"/>
      <c r="LE224" s="444" t="s">
        <v>185</v>
      </c>
      <c r="LF224" s="460"/>
      <c r="LG224" s="443"/>
      <c r="LH224" s="444" t="s">
        <v>187</v>
      </c>
      <c r="LI224" s="336">
        <v>177.89999999999782</v>
      </c>
      <c r="LJ224" s="444" t="s">
        <v>183</v>
      </c>
      <c r="LK224" s="336"/>
      <c r="LL224" s="444" t="s">
        <v>184</v>
      </c>
      <c r="LM224" s="24"/>
      <c r="LN224" s="444" t="s">
        <v>185</v>
      </c>
      <c r="LO224" s="460"/>
      <c r="LP224" s="443"/>
      <c r="LQ224" s="444" t="s">
        <v>187</v>
      </c>
      <c r="LR224" s="24">
        <v>404.70000000000437</v>
      </c>
      <c r="LS224" s="444" t="s">
        <v>183</v>
      </c>
      <c r="LT224" s="24">
        <v>292.10000000000127</v>
      </c>
      <c r="LU224" s="444" t="s">
        <v>184</v>
      </c>
      <c r="LV224" s="24">
        <v>457.59999999999854</v>
      </c>
      <c r="LW224" s="444" t="s">
        <v>185</v>
      </c>
      <c r="LX224" s="460"/>
      <c r="LY224" s="443"/>
      <c r="LZ224" s="444" t="s">
        <v>187</v>
      </c>
      <c r="MA224" s="24">
        <v>558.80000000001019</v>
      </c>
      <c r="MB224" s="444" t="s">
        <v>183</v>
      </c>
      <c r="MC224" s="24"/>
      <c r="MD224" s="444" t="s">
        <v>184</v>
      </c>
      <c r="ME224" s="24"/>
      <c r="MF224" s="444" t="s">
        <v>185</v>
      </c>
      <c r="MG224" s="460"/>
      <c r="MH224" s="443"/>
      <c r="MI224" s="444" t="s">
        <v>187</v>
      </c>
      <c r="MJ224" s="313">
        <v>680.60000000002037</v>
      </c>
      <c r="MK224" s="444" t="s">
        <v>183</v>
      </c>
      <c r="ML224" s="24">
        <v>852.70000000000255</v>
      </c>
      <c r="MM224" s="444" t="s">
        <v>184</v>
      </c>
      <c r="MN224" s="24">
        <v>1281.2000000000189</v>
      </c>
      <c r="MO224" s="444" t="s">
        <v>185</v>
      </c>
      <c r="MP224" s="460"/>
      <c r="MQ224" s="443"/>
      <c r="MR224" s="444" t="s">
        <v>187</v>
      </c>
      <c r="MS224" s="443">
        <v>209</v>
      </c>
      <c r="MT224" s="444" t="s">
        <v>183</v>
      </c>
      <c r="MU224" s="24">
        <v>179</v>
      </c>
      <c r="MV224" s="444" t="s">
        <v>184</v>
      </c>
      <c r="MW224" s="443">
        <v>320.00000000001455</v>
      </c>
      <c r="MX224" s="444" t="s">
        <v>185</v>
      </c>
      <c r="MY224" s="460"/>
      <c r="MZ224" s="443"/>
      <c r="NA224" s="444" t="s">
        <v>187</v>
      </c>
      <c r="NB224" s="443"/>
      <c r="NC224" s="444" t="s">
        <v>183</v>
      </c>
      <c r="ND224" s="443"/>
      <c r="NE224" s="444" t="s">
        <v>184</v>
      </c>
      <c r="NF224" s="664">
        <v>1601.5000000000073</v>
      </c>
      <c r="NG224" s="444" t="s">
        <v>185</v>
      </c>
      <c r="NH224" s="460"/>
    </row>
    <row r="225" spans="1:372" ht="18">
      <c r="A225" s="665" t="s">
        <v>3712</v>
      </c>
      <c r="B225" s="59">
        <f>SUM(D225:AAP225)</f>
        <v>45145.575000000201</v>
      </c>
      <c r="C225" s="460"/>
      <c r="D225" s="443"/>
      <c r="E225" s="286">
        <f>D224*0.25</f>
        <v>59.6</v>
      </c>
      <c r="F225" s="24"/>
      <c r="G225" s="286">
        <f>F224*0.5</f>
        <v>75.2</v>
      </c>
      <c r="H225" s="443"/>
      <c r="I225" s="286">
        <f>H224*0.75</f>
        <v>0</v>
      </c>
      <c r="J225" s="443"/>
      <c r="K225" s="286">
        <f>J224*1</f>
        <v>0</v>
      </c>
      <c r="L225" s="460"/>
      <c r="M225" s="443"/>
      <c r="N225" s="286">
        <f>M224*0.25</f>
        <v>34.424999999999997</v>
      </c>
      <c r="O225" s="443"/>
      <c r="P225" s="286">
        <f>O224*0.5</f>
        <v>53.499999999999972</v>
      </c>
      <c r="Q225" s="443"/>
      <c r="R225" s="286">
        <f>Q224*0.75</f>
        <v>0</v>
      </c>
      <c r="S225" s="443"/>
      <c r="T225" s="286">
        <f>S224*1</f>
        <v>0</v>
      </c>
      <c r="U225" s="460"/>
      <c r="V225" s="443"/>
      <c r="W225" s="286">
        <f>V224*0.25</f>
        <v>192.87499999999994</v>
      </c>
      <c r="X225" s="443"/>
      <c r="Y225" s="286">
        <f>X224*0.5</f>
        <v>285.79999999999995</v>
      </c>
      <c r="Z225" s="24"/>
      <c r="AA225" s="286">
        <f>Z224*0.75</f>
        <v>441.52500000000003</v>
      </c>
      <c r="AB225" s="24"/>
      <c r="AC225" s="286">
        <f t="shared" ref="AC225:AC256" si="206">AB224*1</f>
        <v>708.99999999999989</v>
      </c>
      <c r="AD225" s="460"/>
      <c r="AE225" s="24"/>
      <c r="AF225" s="286">
        <f>AE224*0.25</f>
        <v>21.374999999999943</v>
      </c>
      <c r="AG225" s="443"/>
      <c r="AH225" s="286">
        <f>AG224*0.5</f>
        <v>55</v>
      </c>
      <c r="AI225" s="443"/>
      <c r="AJ225" s="286">
        <f>AI224*0.75</f>
        <v>126.37499999999983</v>
      </c>
      <c r="AK225" s="443"/>
      <c r="AL225" s="286">
        <f t="shared" ref="AL225:AL256" si="207">AK224*1</f>
        <v>158.30000000000041</v>
      </c>
      <c r="AM225" s="460"/>
      <c r="AN225" s="443"/>
      <c r="AO225" s="286">
        <f>AN224*0.25</f>
        <v>0</v>
      </c>
      <c r="AP225" s="24"/>
      <c r="AQ225" s="286">
        <f>AP224*0.5</f>
        <v>66.000000000000227</v>
      </c>
      <c r="AR225" s="443"/>
      <c r="AS225" s="286">
        <f>AR224*0.75</f>
        <v>256.79999999999973</v>
      </c>
      <c r="AT225" s="443"/>
      <c r="AU225" s="286">
        <f>AT224*1</f>
        <v>634.69999999999982</v>
      </c>
      <c r="AV225" s="460"/>
      <c r="AW225" s="24"/>
      <c r="AX225" s="286">
        <f>AW224*0.25</f>
        <v>0</v>
      </c>
      <c r="AZ225" s="286">
        <f>AY224*0.5</f>
        <v>412.05000000000018</v>
      </c>
      <c r="BB225" s="286">
        <f>BA224*0.75</f>
        <v>624.30000000000007</v>
      </c>
      <c r="BC225" s="24"/>
      <c r="BD225" s="286">
        <f>BC224*1</f>
        <v>702.69999999999982</v>
      </c>
      <c r="BE225" s="460"/>
      <c r="BF225" s="443"/>
      <c r="BG225" s="286">
        <f>BF224*0.25</f>
        <v>0</v>
      </c>
      <c r="BH225" s="24"/>
      <c r="BI225" s="286">
        <f>BH224*0.5</f>
        <v>318.87500000000023</v>
      </c>
      <c r="BJ225" s="24"/>
      <c r="BK225" s="286">
        <f>BJ224*0.75</f>
        <v>528.15000000000123</v>
      </c>
      <c r="BL225" s="24"/>
      <c r="BM225" s="286">
        <f>BL224*1</f>
        <v>1147.0999999999999</v>
      </c>
      <c r="BN225" s="460"/>
      <c r="BO225" s="443"/>
      <c r="BP225" s="286">
        <f>BO224*0.25</f>
        <v>0</v>
      </c>
      <c r="BQ225" s="443"/>
      <c r="BR225" s="286">
        <f>BQ224*0.5</f>
        <v>299.02500000000032</v>
      </c>
      <c r="BS225" s="443"/>
      <c r="BT225" s="286">
        <f>BS224*0.75</f>
        <v>157.125</v>
      </c>
      <c r="BU225" s="443"/>
      <c r="BV225" s="286">
        <f>BU224*1</f>
        <v>615.09999999999945</v>
      </c>
      <c r="BW225" s="460"/>
      <c r="BX225" s="443"/>
      <c r="BY225" s="286">
        <f>BX224*0.25</f>
        <v>0</v>
      </c>
      <c r="BZ225" s="443"/>
      <c r="CA225" s="286">
        <f>BZ224*0.5</f>
        <v>183.54999999999973</v>
      </c>
      <c r="CB225" s="443"/>
      <c r="CC225" s="286">
        <f>CB224*0.75</f>
        <v>0</v>
      </c>
      <c r="CD225" s="443"/>
      <c r="CE225" s="286">
        <f>CD224*1</f>
        <v>345.5</v>
      </c>
      <c r="CF225" s="460"/>
      <c r="CG225" s="443"/>
      <c r="CH225" s="286">
        <f>CG224*0.25</f>
        <v>0</v>
      </c>
      <c r="CI225" s="24"/>
      <c r="CJ225" s="286">
        <f>CI224*0.5</f>
        <v>347.19999999999936</v>
      </c>
      <c r="CK225" s="24"/>
      <c r="CL225" s="286">
        <f>CK224*0.75</f>
        <v>0</v>
      </c>
      <c r="CM225" s="24"/>
      <c r="CN225" s="286">
        <f>CM224*1</f>
        <v>188.80000000000109</v>
      </c>
      <c r="CO225" s="460"/>
      <c r="CP225" s="443"/>
      <c r="CQ225" s="286">
        <f>CP224*0.25</f>
        <v>0</v>
      </c>
      <c r="CR225" s="24"/>
      <c r="CS225" s="286">
        <f>CR224*0.5</f>
        <v>68.024999999999636</v>
      </c>
      <c r="CT225" s="24"/>
      <c r="CU225" s="286">
        <f>CT224*0.75</f>
        <v>0</v>
      </c>
      <c r="CV225" s="24"/>
      <c r="CW225" s="286">
        <f>CV224*1</f>
        <v>132.5</v>
      </c>
      <c r="CX225" s="460"/>
      <c r="CY225" s="443"/>
      <c r="CZ225" s="286">
        <f>CY224*0.25</f>
        <v>0</v>
      </c>
      <c r="DA225" s="24"/>
      <c r="DB225" s="286">
        <f>DA224*0.5</f>
        <v>147.80000000000018</v>
      </c>
      <c r="DC225" s="24"/>
      <c r="DD225" s="286">
        <f>DC224*0.75</f>
        <v>0</v>
      </c>
      <c r="DE225" s="443"/>
      <c r="DF225" s="286">
        <f>DE224*1</f>
        <v>344.60000000000036</v>
      </c>
      <c r="DG225" s="460"/>
      <c r="DH225" s="443"/>
      <c r="DI225" s="286">
        <f>DH224*0.25</f>
        <v>0</v>
      </c>
      <c r="DJ225" s="24"/>
      <c r="DK225" s="286">
        <f>DJ224*0.5</f>
        <v>36.599999999999909</v>
      </c>
      <c r="DL225" s="24"/>
      <c r="DM225" s="286">
        <f>DL224*0.75</f>
        <v>0</v>
      </c>
      <c r="DN225" s="24"/>
      <c r="DO225" s="286">
        <f>DN224*1</f>
        <v>6.0000000000009095</v>
      </c>
      <c r="DP225" s="460"/>
      <c r="DQ225" s="443"/>
      <c r="DR225" s="286">
        <f>DQ224*0.25</f>
        <v>0</v>
      </c>
      <c r="DS225" s="24"/>
      <c r="DT225" s="286">
        <f>DS224*0.5</f>
        <v>75.199999999999818</v>
      </c>
      <c r="DU225" s="24"/>
      <c r="DV225" s="286">
        <f>DU224*0.75</f>
        <v>1.5750000000002728</v>
      </c>
      <c r="DW225" s="24"/>
      <c r="DX225" s="286">
        <f>DW224*1</f>
        <v>291.80000000000109</v>
      </c>
      <c r="DY225" s="460"/>
      <c r="DZ225" s="443"/>
      <c r="EA225" s="286">
        <f>DZ224*0.25</f>
        <v>0</v>
      </c>
      <c r="EB225" s="24"/>
      <c r="EC225" s="286">
        <f>EB224*0.5</f>
        <v>189.74999999999909</v>
      </c>
      <c r="ED225" s="24"/>
      <c r="EE225" s="286">
        <f>ED224*0.75</f>
        <v>0</v>
      </c>
      <c r="EF225" s="24"/>
      <c r="EG225" s="286">
        <f>EF224*1</f>
        <v>794.10000000000127</v>
      </c>
      <c r="EH225" s="460"/>
      <c r="EI225" s="443"/>
      <c r="EJ225" s="286">
        <f>EI224*0.25</f>
        <v>0</v>
      </c>
      <c r="EK225" s="24"/>
      <c r="EL225" s="286">
        <f>EK224*0.5</f>
        <v>65.324999999999363</v>
      </c>
      <c r="EM225" s="24"/>
      <c r="EN225" s="286">
        <f>EM224*0.75</f>
        <v>0</v>
      </c>
      <c r="EO225" s="443"/>
      <c r="EP225" s="286">
        <f>EO224*1</f>
        <v>329.80000000000655</v>
      </c>
      <c r="EQ225" s="460"/>
      <c r="ER225" s="443"/>
      <c r="ES225" s="286">
        <f>ER224*0.25</f>
        <v>0</v>
      </c>
      <c r="ET225" s="24"/>
      <c r="EU225" s="286">
        <f>ET224*0.5</f>
        <v>116.19999999999936</v>
      </c>
      <c r="EV225" s="24"/>
      <c r="EW225" s="286">
        <f>EV224*0.75</f>
        <v>0</v>
      </c>
      <c r="EX225" s="24"/>
      <c r="EY225" s="286">
        <f>EX224*1</f>
        <v>365</v>
      </c>
      <c r="EZ225" s="460"/>
      <c r="FA225" s="443"/>
      <c r="FB225" s="286">
        <f>FA224*0.25</f>
        <v>0</v>
      </c>
      <c r="FC225" s="24"/>
      <c r="FD225" s="286">
        <f>FC224*0.5</f>
        <v>98.749999999999091</v>
      </c>
      <c r="FE225" s="24"/>
      <c r="FF225" s="286">
        <f>FE224*0.75</f>
        <v>87.150000000000546</v>
      </c>
      <c r="FG225" s="24"/>
      <c r="FH225" s="286">
        <f>FG224*1</f>
        <v>419.30000000000018</v>
      </c>
      <c r="FI225" s="460"/>
      <c r="FJ225" s="443"/>
      <c r="FK225" s="286">
        <f>FJ224*0.25</f>
        <v>0</v>
      </c>
      <c r="FL225" s="24"/>
      <c r="FM225" s="286">
        <f>FL224*0.5</f>
        <v>131.44999999999936</v>
      </c>
      <c r="FN225" s="24"/>
      <c r="FO225" s="286">
        <f>FN224*0.75</f>
        <v>269.77500000000055</v>
      </c>
      <c r="FP225" s="24"/>
      <c r="FQ225" s="286">
        <f>FP224*1</f>
        <v>486.09999999999764</v>
      </c>
      <c r="FR225" s="460"/>
      <c r="FS225" s="443"/>
      <c r="FT225" s="286">
        <f>FS224*0.25</f>
        <v>0</v>
      </c>
      <c r="FU225" s="24"/>
      <c r="FV225" s="286">
        <f>FU224*0.5</f>
        <v>163.15000000000009</v>
      </c>
      <c r="FW225" s="24"/>
      <c r="FX225" s="286">
        <f>FW224*0.75</f>
        <v>0</v>
      </c>
      <c r="FY225" s="24"/>
      <c r="FZ225" s="286">
        <f>FY224*1</f>
        <v>381.39999999999782</v>
      </c>
      <c r="GA225" s="460"/>
      <c r="GB225" s="443"/>
      <c r="GC225" s="286">
        <f>GB224*0.25</f>
        <v>0</v>
      </c>
      <c r="GD225" s="24"/>
      <c r="GE225" s="286">
        <f>GD224*0.5</f>
        <v>147.99999999999955</v>
      </c>
      <c r="GF225" s="24"/>
      <c r="GG225" s="286">
        <f>GF224*0.75</f>
        <v>0</v>
      </c>
      <c r="GH225" s="24"/>
      <c r="GI225" s="286">
        <f>GH224*1</f>
        <v>189.00000000000364</v>
      </c>
      <c r="GJ225" s="460"/>
      <c r="GK225" s="443"/>
      <c r="GL225" s="286">
        <f>GK224*0.25</f>
        <v>0</v>
      </c>
      <c r="GM225" s="24"/>
      <c r="GN225" s="286">
        <f>GM224*0.5</f>
        <v>1297.8999999999996</v>
      </c>
      <c r="GO225" s="24"/>
      <c r="GP225" s="286">
        <f>GO224*0.75</f>
        <v>844.79999999999973</v>
      </c>
      <c r="GQ225" s="443"/>
      <c r="GR225" s="286">
        <f>GQ224*1</f>
        <v>3202.0500000000011</v>
      </c>
      <c r="GS225" s="460"/>
      <c r="GT225" s="443"/>
      <c r="GU225" s="286">
        <f>GT224*0.25</f>
        <v>0</v>
      </c>
      <c r="GV225" s="24"/>
      <c r="GW225" s="286">
        <f>GV224*0.5</f>
        <v>177.82500000000073</v>
      </c>
      <c r="GX225" s="24"/>
      <c r="GY225" s="286">
        <f>GX224*0.75</f>
        <v>0</v>
      </c>
      <c r="GZ225" s="24"/>
      <c r="HA225" s="286">
        <f>GZ224*1</f>
        <v>0</v>
      </c>
      <c r="HB225" s="460"/>
      <c r="HC225" s="443"/>
      <c r="HD225" s="286">
        <f>HC224*0.25</f>
        <v>0</v>
      </c>
      <c r="HE225" s="443"/>
      <c r="HF225" s="286">
        <f>HE224*0.5</f>
        <v>205.59999999999945</v>
      </c>
      <c r="HG225" s="443"/>
      <c r="HH225" s="286">
        <f>HG224*0.75</f>
        <v>530.69999999999959</v>
      </c>
      <c r="HI225" s="443"/>
      <c r="HJ225" s="286">
        <f>HI224*1</f>
        <v>595.50000000000182</v>
      </c>
      <c r="HK225" s="460"/>
      <c r="HL225" s="443"/>
      <c r="HM225" s="286">
        <f>HL224*0.25</f>
        <v>0</v>
      </c>
      <c r="HN225" s="443"/>
      <c r="HO225" s="286">
        <f>HN224*0.5</f>
        <v>342.55000000000018</v>
      </c>
      <c r="HP225" s="443"/>
      <c r="HQ225" s="286">
        <f>HP224*0.75</f>
        <v>0</v>
      </c>
      <c r="HR225" s="443"/>
      <c r="HS225" s="286">
        <f>HR224*1</f>
        <v>667.59999999999854</v>
      </c>
      <c r="HT225" s="460"/>
      <c r="HU225" s="443"/>
      <c r="HV225" s="286">
        <f>HU224*0.25</f>
        <v>0</v>
      </c>
      <c r="HW225" s="443"/>
      <c r="HX225" s="286">
        <f>HW224*0.5</f>
        <v>1917.6499999999969</v>
      </c>
      <c r="HY225" s="443"/>
      <c r="HZ225" s="286">
        <f>HY224*0.75</f>
        <v>2245.2000000000025</v>
      </c>
      <c r="IA225" s="443"/>
      <c r="IB225" s="286">
        <f>IA224*1</f>
        <v>3464.1999999999553</v>
      </c>
      <c r="IC225" s="460"/>
      <c r="ID225" s="443"/>
      <c r="IE225" s="286">
        <f>ID224*0.25</f>
        <v>0</v>
      </c>
      <c r="IF225" s="443"/>
      <c r="IG225" s="286">
        <f>IF224*0.5</f>
        <v>19.049999999997453</v>
      </c>
      <c r="IH225" s="443"/>
      <c r="II225" s="286">
        <f>IH224*0.75</f>
        <v>0</v>
      </c>
      <c r="IJ225" s="443"/>
      <c r="IK225" s="286">
        <f>IJ224*1</f>
        <v>0</v>
      </c>
      <c r="IL225" s="460"/>
      <c r="IM225" s="443"/>
      <c r="IN225" s="286">
        <f>IM224*0.25</f>
        <v>0</v>
      </c>
      <c r="IO225" s="443"/>
      <c r="IP225" s="286">
        <f>IO224*0.5</f>
        <v>64.249999999998181</v>
      </c>
      <c r="IQ225" s="443"/>
      <c r="IR225" s="286">
        <f>IQ224*0.75</f>
        <v>0</v>
      </c>
      <c r="IS225" s="443"/>
      <c r="IT225" s="286">
        <f>IS224*1</f>
        <v>403.70000000000073</v>
      </c>
      <c r="IU225" s="460"/>
      <c r="IV225" s="443"/>
      <c r="IW225" s="286">
        <f>IV224*0.25</f>
        <v>0</v>
      </c>
      <c r="IX225" s="443"/>
      <c r="IY225" s="286">
        <f>IX224*0.5</f>
        <v>134.19999999999891</v>
      </c>
      <c r="IZ225" s="443"/>
      <c r="JA225" s="286">
        <f>IZ224*0.75</f>
        <v>417.37500000000102</v>
      </c>
      <c r="JB225" s="443"/>
      <c r="JC225" s="286">
        <f>JB224*1</f>
        <v>267.29999999999927</v>
      </c>
      <c r="JD225" s="460"/>
      <c r="JE225" s="443"/>
      <c r="JF225" s="286">
        <f>JE224*0.25</f>
        <v>0</v>
      </c>
      <c r="JG225" s="443"/>
      <c r="JH225" s="286">
        <f>JG224*0.5</f>
        <v>73.44999999999709</v>
      </c>
      <c r="JI225" s="443"/>
      <c r="JJ225" s="286">
        <f>JI224*0.75</f>
        <v>101.39999999999918</v>
      </c>
      <c r="JK225" s="443"/>
      <c r="JL225" s="286">
        <f>JK224*1</f>
        <v>504.90000000000873</v>
      </c>
      <c r="JM225" s="460"/>
      <c r="JN225" s="443"/>
      <c r="JO225" s="286">
        <f>JN224*0.25</f>
        <v>0</v>
      </c>
      <c r="JP225" s="443"/>
      <c r="JQ225" s="286">
        <f>JP224*0.5</f>
        <v>184.62499999999818</v>
      </c>
      <c r="JR225" s="443"/>
      <c r="JS225" s="286">
        <f>JR224*0.75</f>
        <v>0</v>
      </c>
      <c r="JT225" s="443"/>
      <c r="JU225" s="286">
        <f>JT224*1</f>
        <v>0</v>
      </c>
      <c r="JV225" s="460"/>
      <c r="JW225" s="443"/>
      <c r="JX225" s="286">
        <f>JW224*0.25</f>
        <v>0</v>
      </c>
      <c r="JY225" s="443"/>
      <c r="JZ225" s="286">
        <f>JY224*0.5</f>
        <v>1312.1000000000022</v>
      </c>
      <c r="KA225" s="443"/>
      <c r="KB225" s="286">
        <f>KA224*0.75</f>
        <v>2534.4749999999981</v>
      </c>
      <c r="KC225" s="443"/>
      <c r="KD225" s="286">
        <f t="shared" ref="KD225" si="208">KC224*1</f>
        <v>3049.8000000001884</v>
      </c>
      <c r="KE225" s="460"/>
      <c r="KF225" s="443"/>
      <c r="KG225" s="286">
        <f>KF224*0.25</f>
        <v>0</v>
      </c>
      <c r="KH225" s="443"/>
      <c r="KI225" s="286">
        <f>KH224*0.5</f>
        <v>21.849999999996726</v>
      </c>
      <c r="KJ225" s="443"/>
      <c r="KK225" s="286">
        <f>KJ224*0.75</f>
        <v>40.500000000000682</v>
      </c>
      <c r="KL225" s="443"/>
      <c r="KM225" s="286">
        <f>KL224*1</f>
        <v>273.60000000000218</v>
      </c>
      <c r="KN225" s="460"/>
      <c r="KO225" s="443"/>
      <c r="KP225" s="286">
        <f>KO224*0.25</f>
        <v>0</v>
      </c>
      <c r="KQ225" s="443"/>
      <c r="KR225" s="286">
        <f>KQ224*0.5</f>
        <v>127.14999999999782</v>
      </c>
      <c r="KS225" s="443"/>
      <c r="KT225" s="286">
        <f>KS224*0.75</f>
        <v>0</v>
      </c>
      <c r="KU225" s="443"/>
      <c r="KV225" s="286">
        <f>KU224*1</f>
        <v>0</v>
      </c>
      <c r="KW225" s="460"/>
      <c r="KX225" s="443"/>
      <c r="KY225" s="286">
        <f>KX224*0.25</f>
        <v>0</v>
      </c>
      <c r="KZ225" s="443"/>
      <c r="LA225" s="286">
        <f>KZ224*0.5</f>
        <v>77.324999999998909</v>
      </c>
      <c r="LB225" s="443"/>
      <c r="LC225" s="286">
        <f>LB224*0.75</f>
        <v>0</v>
      </c>
      <c r="LD225" s="443"/>
      <c r="LE225" s="286">
        <f>LD224*1</f>
        <v>0</v>
      </c>
      <c r="LF225" s="460"/>
      <c r="LG225" s="443"/>
      <c r="LH225" s="286">
        <f>LG224*0.25</f>
        <v>0</v>
      </c>
      <c r="LI225" s="443"/>
      <c r="LJ225" s="286">
        <f>LI224*0.5</f>
        <v>88.949999999998909</v>
      </c>
      <c r="LK225" s="443"/>
      <c r="LL225" s="286">
        <f>LK224*0.75</f>
        <v>0</v>
      </c>
      <c r="LM225" s="443"/>
      <c r="LN225" s="286">
        <f>LM224*1</f>
        <v>0</v>
      </c>
      <c r="LO225" s="460"/>
      <c r="LP225" s="443"/>
      <c r="LQ225" s="286">
        <f>LP224*0.25</f>
        <v>0</v>
      </c>
      <c r="LR225" s="443"/>
      <c r="LS225" s="286">
        <f>LR224*0.5</f>
        <v>202.35000000000218</v>
      </c>
      <c r="LT225" s="443"/>
      <c r="LU225" s="286">
        <f>LT224*0.75</f>
        <v>219.07500000000095</v>
      </c>
      <c r="LV225" s="443"/>
      <c r="LW225" s="286">
        <f>LV224*1</f>
        <v>457.59999999999854</v>
      </c>
      <c r="LX225" s="460"/>
      <c r="LY225" s="443"/>
      <c r="LZ225" s="286">
        <f>LY224*0.25</f>
        <v>0</v>
      </c>
      <c r="MA225" s="443"/>
      <c r="MB225" s="286">
        <f>MA224*0.5</f>
        <v>279.40000000000509</v>
      </c>
      <c r="MC225" s="443"/>
      <c r="MD225" s="286">
        <f>MC224*0.75</f>
        <v>0</v>
      </c>
      <c r="ME225" s="443"/>
      <c r="MF225" s="286">
        <f>ME224*1</f>
        <v>0</v>
      </c>
      <c r="MG225" s="460"/>
      <c r="MH225" s="443"/>
      <c r="MI225" s="286">
        <f>MH224*0.25</f>
        <v>0</v>
      </c>
      <c r="MJ225" s="443"/>
      <c r="MK225" s="286">
        <f>MJ224*0.5</f>
        <v>340.30000000001019</v>
      </c>
      <c r="ML225" s="443"/>
      <c r="MM225" s="286">
        <f>ML224*0.75</f>
        <v>639.52500000000191</v>
      </c>
      <c r="MN225" s="443"/>
      <c r="MO225" s="286">
        <f>MN224*1</f>
        <v>1281.2000000000189</v>
      </c>
      <c r="MP225" s="460"/>
      <c r="MQ225" s="443"/>
      <c r="MR225" s="286">
        <f>MQ224*0.25</f>
        <v>0</v>
      </c>
      <c r="MS225" s="443"/>
      <c r="MT225" s="286">
        <f>MS224*0.5</f>
        <v>104.5</v>
      </c>
      <c r="MU225" s="443"/>
      <c r="MV225" s="286">
        <f>MU224*0.75</f>
        <v>134.25</v>
      </c>
      <c r="MW225" s="443"/>
      <c r="MX225" s="286">
        <f>MW224*1</f>
        <v>320.00000000001455</v>
      </c>
      <c r="MY225" s="460"/>
      <c r="MZ225" s="443"/>
      <c r="NA225" s="286">
        <f>MZ224*0.25</f>
        <v>0</v>
      </c>
      <c r="NB225" s="443"/>
      <c r="NC225" s="286">
        <f>NB224*0.5</f>
        <v>0</v>
      </c>
      <c r="ND225" s="443"/>
      <c r="NE225" s="286">
        <f>ND224*0.75</f>
        <v>0</v>
      </c>
      <c r="NF225" s="443"/>
      <c r="NG225" s="286">
        <f>NF224*1</f>
        <v>1601.5000000000073</v>
      </c>
      <c r="NH225" s="460"/>
    </row>
    <row r="226" spans="1:372" s="443" customFormat="1" ht="18">
      <c r="A226" s="665"/>
      <c r="B226" s="59"/>
      <c r="C226" s="460"/>
      <c r="E226" s="286"/>
      <c r="F226" s="24"/>
      <c r="G226" s="286"/>
      <c r="I226" s="286"/>
      <c r="K226" s="286"/>
      <c r="L226" s="460"/>
      <c r="N226" s="286"/>
      <c r="P226" s="286"/>
      <c r="R226" s="286"/>
      <c r="T226" s="286"/>
      <c r="U226" s="460"/>
      <c r="W226" s="286"/>
      <c r="Y226" s="286"/>
      <c r="Z226" s="24"/>
      <c r="AA226" s="286"/>
      <c r="AB226" s="178"/>
      <c r="AC226" s="48"/>
      <c r="AD226" s="460"/>
      <c r="AE226" s="24"/>
      <c r="AF226" s="286"/>
      <c r="AH226" s="286"/>
      <c r="AJ226" s="286"/>
      <c r="AL226" s="48"/>
      <c r="AM226" s="460"/>
      <c r="AO226" s="286"/>
      <c r="AP226" s="24"/>
      <c r="AQ226" s="286"/>
      <c r="AS226" s="286"/>
      <c r="AU226" s="286"/>
      <c r="AV226" s="460"/>
      <c r="AW226" s="24"/>
      <c r="AX226" s="286"/>
      <c r="AY226" s="24"/>
      <c r="AZ226" s="286"/>
      <c r="BA226" s="24"/>
      <c r="BB226" s="286"/>
      <c r="BC226" s="24"/>
      <c r="BD226" s="286"/>
      <c r="BE226" s="460"/>
      <c r="BG226" s="286"/>
      <c r="BH226" s="24"/>
      <c r="BI226" s="286"/>
      <c r="BJ226" s="24"/>
      <c r="BK226" s="286"/>
      <c r="BL226" s="24"/>
      <c r="BM226" s="286"/>
      <c r="BN226" s="460"/>
      <c r="BP226" s="286"/>
      <c r="BR226" s="286"/>
      <c r="BT226" s="286"/>
      <c r="BV226" s="286"/>
      <c r="BW226" s="460"/>
      <c r="BY226" s="286"/>
      <c r="CA226" s="286"/>
      <c r="CC226" s="286"/>
      <c r="CE226" s="286"/>
      <c r="CF226" s="460"/>
      <c r="CH226" s="286"/>
      <c r="CI226" s="24"/>
      <c r="CJ226" s="286"/>
      <c r="CK226" s="24"/>
      <c r="CL226" s="286"/>
      <c r="CM226" s="24"/>
      <c r="CN226" s="286"/>
      <c r="CO226" s="460"/>
      <c r="CQ226" s="286"/>
      <c r="CR226" s="24"/>
      <c r="CS226" s="286"/>
      <c r="CT226" s="24"/>
      <c r="CU226" s="286"/>
      <c r="CV226" s="24"/>
      <c r="CW226" s="286"/>
      <c r="CX226" s="460"/>
      <c r="CZ226" s="286"/>
      <c r="DA226" s="24"/>
      <c r="DB226" s="286"/>
      <c r="DC226" s="24"/>
      <c r="DD226" s="286"/>
      <c r="DF226" s="286"/>
      <c r="DG226" s="460"/>
      <c r="DI226" s="286"/>
      <c r="DJ226" s="24"/>
      <c r="DK226" s="286"/>
      <c r="DL226" s="24"/>
      <c r="DM226" s="286"/>
      <c r="DN226" s="24"/>
      <c r="DO226" s="286"/>
      <c r="DP226" s="460"/>
      <c r="DR226" s="286"/>
      <c r="DS226" s="24"/>
      <c r="DT226" s="286"/>
      <c r="DU226" s="24"/>
      <c r="DV226" s="286"/>
      <c r="DW226" s="24"/>
      <c r="DX226" s="286"/>
      <c r="DY226" s="460"/>
      <c r="EA226" s="286"/>
      <c r="EB226" s="24"/>
      <c r="EC226" s="286"/>
      <c r="ED226" s="24"/>
      <c r="EE226" s="286"/>
      <c r="EF226" s="24"/>
      <c r="EG226" s="286"/>
      <c r="EH226" s="460"/>
      <c r="EJ226" s="286"/>
      <c r="EK226" s="24"/>
      <c r="EL226" s="286"/>
      <c r="EM226" s="24"/>
      <c r="EN226" s="286"/>
      <c r="EP226" s="286"/>
      <c r="EQ226" s="460"/>
      <c r="ES226" s="286"/>
      <c r="ET226" s="24"/>
      <c r="EU226" s="286"/>
      <c r="EV226" s="24"/>
      <c r="EW226" s="286"/>
      <c r="EX226" s="24"/>
      <c r="EY226" s="286"/>
      <c r="EZ226" s="460"/>
      <c r="FB226" s="286"/>
      <c r="FC226" s="24"/>
      <c r="FD226" s="286"/>
      <c r="FE226" s="24"/>
      <c r="FF226" s="286"/>
      <c r="FG226" s="24"/>
      <c r="FH226" s="286"/>
      <c r="FI226" s="460"/>
      <c r="FK226" s="286"/>
      <c r="FL226" s="24"/>
      <c r="FM226" s="286"/>
      <c r="FN226" s="24"/>
      <c r="FO226" s="286"/>
      <c r="FP226" s="24"/>
      <c r="FQ226" s="286"/>
      <c r="FR226" s="460"/>
      <c r="FT226" s="286"/>
      <c r="FU226" s="24"/>
      <c r="FV226" s="286"/>
      <c r="FW226" s="24"/>
      <c r="FX226" s="286"/>
      <c r="FY226" s="24"/>
      <c r="FZ226" s="286"/>
      <c r="GA226" s="460"/>
      <c r="GC226" s="286"/>
      <c r="GD226" s="24"/>
      <c r="GE226" s="286"/>
      <c r="GF226" s="24"/>
      <c r="GG226" s="286"/>
      <c r="GH226" s="24"/>
      <c r="GI226" s="286"/>
      <c r="GJ226" s="460"/>
      <c r="GL226" s="286"/>
      <c r="GM226" s="24"/>
      <c r="GN226" s="286"/>
      <c r="GO226" s="24"/>
      <c r="GP226" s="286"/>
      <c r="GR226" s="286"/>
      <c r="GS226" s="460"/>
      <c r="GU226" s="286"/>
      <c r="GV226" s="24"/>
      <c r="GW226" s="286"/>
      <c r="GX226" s="24"/>
      <c r="GY226" s="286"/>
      <c r="GZ226" s="24"/>
      <c r="HA226" s="286"/>
      <c r="HB226" s="460"/>
      <c r="HD226" s="286"/>
      <c r="HF226" s="286"/>
      <c r="HH226" s="286"/>
      <c r="HJ226" s="286"/>
      <c r="HK226" s="460"/>
      <c r="HM226" s="286"/>
      <c r="HO226" s="286"/>
      <c r="HQ226" s="286"/>
      <c r="HS226" s="286"/>
      <c r="HT226" s="460"/>
      <c r="HV226" s="286"/>
      <c r="HX226" s="286"/>
      <c r="HZ226" s="286"/>
      <c r="IB226" s="286"/>
      <c r="IC226" s="460"/>
      <c r="IE226" s="286"/>
      <c r="IG226" s="286"/>
      <c r="II226" s="286"/>
      <c r="IK226" s="286"/>
      <c r="IL226" s="460"/>
      <c r="IN226" s="286"/>
      <c r="IP226" s="286"/>
      <c r="IR226" s="286"/>
      <c r="IT226" s="286"/>
      <c r="IU226" s="460"/>
      <c r="IW226" s="286"/>
      <c r="IY226" s="286"/>
      <c r="JA226" s="286"/>
      <c r="JC226" s="286"/>
      <c r="JD226" s="460"/>
      <c r="JF226" s="286"/>
      <c r="JH226" s="286"/>
      <c r="JJ226" s="286"/>
      <c r="JL226" s="286"/>
      <c r="JM226" s="460"/>
      <c r="JO226" s="286"/>
      <c r="JQ226" s="286"/>
      <c r="JS226" s="286"/>
      <c r="JU226" s="286"/>
      <c r="JV226" s="460"/>
      <c r="JX226" s="286"/>
      <c r="JZ226" s="286"/>
      <c r="KB226" s="286"/>
      <c r="KD226" s="286"/>
      <c r="KE226" s="460"/>
      <c r="KG226" s="286"/>
      <c r="KI226" s="286"/>
      <c r="KK226" s="286"/>
      <c r="KM226" s="286"/>
      <c r="KN226" s="460"/>
      <c r="KP226" s="286"/>
      <c r="KR226" s="286"/>
      <c r="KT226" s="286"/>
      <c r="KV226" s="286"/>
      <c r="KW226" s="460"/>
      <c r="KY226" s="286"/>
      <c r="LA226" s="286"/>
      <c r="LC226" s="286"/>
      <c r="LE226" s="286"/>
      <c r="LF226" s="460"/>
      <c r="LH226" s="286"/>
      <c r="LJ226" s="286"/>
      <c r="LL226" s="286"/>
      <c r="LN226" s="286"/>
      <c r="LO226" s="460"/>
      <c r="LQ226" s="286"/>
      <c r="LS226" s="286"/>
      <c r="LU226" s="286"/>
      <c r="LW226" s="286"/>
      <c r="LX226" s="460"/>
      <c r="LZ226" s="286"/>
      <c r="MB226" s="286"/>
      <c r="MD226" s="286"/>
      <c r="MF226" s="286"/>
      <c r="MG226" s="460"/>
      <c r="MI226" s="286"/>
      <c r="MK226" s="286"/>
      <c r="MM226" s="286"/>
      <c r="MO226" s="286"/>
      <c r="MP226" s="460"/>
      <c r="MR226" s="286"/>
      <c r="MT226" s="286"/>
      <c r="MV226" s="286"/>
      <c r="MX226" s="286"/>
      <c r="MY226" s="460"/>
      <c r="NA226" s="286"/>
      <c r="NC226" s="286"/>
      <c r="NE226" s="286"/>
      <c r="NG226" s="286"/>
      <c r="NH226" s="460"/>
    </row>
    <row r="227" spans="1:372" s="443" customFormat="1" ht="18">
      <c r="A227" s="538" t="s">
        <v>2307</v>
      </c>
      <c r="B227" s="59"/>
      <c r="C227" s="460"/>
      <c r="E227" s="444" t="s">
        <v>187</v>
      </c>
      <c r="F227" s="661"/>
      <c r="G227" s="444" t="s">
        <v>183</v>
      </c>
      <c r="H227" s="662"/>
      <c r="I227" s="444" t="s">
        <v>184</v>
      </c>
      <c r="J227" s="662"/>
      <c r="K227" s="444" t="s">
        <v>185</v>
      </c>
      <c r="L227" s="460"/>
      <c r="N227" s="444" t="s">
        <v>187</v>
      </c>
      <c r="O227" s="24"/>
      <c r="P227" s="444" t="s">
        <v>183</v>
      </c>
      <c r="Q227" s="24"/>
      <c r="R227" s="444" t="s">
        <v>184</v>
      </c>
      <c r="S227" s="24"/>
      <c r="T227" s="444" t="s">
        <v>185</v>
      </c>
      <c r="U227" s="460"/>
      <c r="V227" s="24"/>
      <c r="W227" s="444" t="s">
        <v>187</v>
      </c>
      <c r="X227" s="24"/>
      <c r="Y227" s="444" t="s">
        <v>183</v>
      </c>
      <c r="Z227" s="24"/>
      <c r="AA227" s="444" t="s">
        <v>184</v>
      </c>
      <c r="AB227" s="722">
        <v>465.20000000000005</v>
      </c>
      <c r="AC227" s="444" t="s">
        <v>185</v>
      </c>
      <c r="AD227" s="460"/>
      <c r="AF227" s="444" t="s">
        <v>187</v>
      </c>
      <c r="AG227" s="24"/>
      <c r="AH227" s="444" t="s">
        <v>183</v>
      </c>
      <c r="AI227" s="24"/>
      <c r="AJ227" s="444" t="s">
        <v>184</v>
      </c>
      <c r="AK227" s="722">
        <v>172.65000000000009</v>
      </c>
      <c r="AL227" s="444" t="s">
        <v>185</v>
      </c>
      <c r="AM227" s="460"/>
      <c r="AO227" s="286"/>
      <c r="AP227" s="24"/>
      <c r="AQ227" s="286"/>
      <c r="AS227" s="286"/>
      <c r="AU227" s="286"/>
      <c r="AV227" s="460"/>
      <c r="AW227" s="24"/>
      <c r="AX227" s="286"/>
      <c r="AY227" s="24"/>
      <c r="AZ227" s="286"/>
      <c r="BA227" s="24"/>
      <c r="BB227" s="286"/>
      <c r="BC227" s="24"/>
      <c r="BD227" s="286"/>
      <c r="BE227" s="460"/>
      <c r="BG227" s="286"/>
      <c r="BH227" s="24"/>
      <c r="BI227" s="286"/>
      <c r="BJ227" s="24"/>
      <c r="BK227" s="286"/>
      <c r="BL227" s="24"/>
      <c r="BM227" s="286"/>
      <c r="BN227" s="460"/>
      <c r="BP227" s="286"/>
      <c r="BR227" s="286"/>
      <c r="BT227" s="286"/>
      <c r="BV227" s="286"/>
      <c r="BW227" s="460"/>
      <c r="BY227" s="286"/>
      <c r="CA227" s="286"/>
      <c r="CC227" s="286"/>
      <c r="CE227" s="286"/>
      <c r="CF227" s="460"/>
      <c r="CH227" s="286"/>
      <c r="CI227" s="24"/>
      <c r="CJ227" s="286"/>
      <c r="CK227" s="24"/>
      <c r="CL227" s="286"/>
      <c r="CM227" s="24"/>
      <c r="CN227" s="286"/>
      <c r="CO227" s="460"/>
      <c r="CQ227" s="286"/>
      <c r="CR227" s="24"/>
      <c r="CS227" s="286"/>
      <c r="CT227" s="24"/>
      <c r="CU227" s="286"/>
      <c r="CV227" s="24"/>
      <c r="CW227" s="286"/>
      <c r="CX227" s="460"/>
      <c r="CZ227" s="286"/>
      <c r="DA227" s="24"/>
      <c r="DB227" s="286"/>
      <c r="DC227" s="24"/>
      <c r="DD227" s="286"/>
      <c r="DF227" s="286"/>
      <c r="DG227" s="460"/>
      <c r="DI227" s="286"/>
      <c r="DJ227" s="24"/>
      <c r="DK227" s="286"/>
      <c r="DL227" s="24"/>
      <c r="DM227" s="286"/>
      <c r="DN227" s="24"/>
      <c r="DO227" s="286"/>
      <c r="DP227" s="460"/>
      <c r="DR227" s="286"/>
      <c r="DS227" s="24"/>
      <c r="DT227" s="286"/>
      <c r="DU227" s="24"/>
      <c r="DV227" s="286"/>
      <c r="DW227" s="24"/>
      <c r="DX227" s="286"/>
      <c r="DY227" s="460"/>
      <c r="EA227" s="286"/>
      <c r="EB227" s="24"/>
      <c r="EC227" s="286"/>
      <c r="ED227" s="24"/>
      <c r="EE227" s="286"/>
      <c r="EF227" s="24"/>
      <c r="EG227" s="286"/>
      <c r="EH227" s="460"/>
      <c r="EJ227" s="286"/>
      <c r="EK227" s="24"/>
      <c r="EL227" s="286"/>
      <c r="EM227" s="24"/>
      <c r="EN227" s="286"/>
      <c r="EP227" s="286"/>
      <c r="EQ227" s="460"/>
      <c r="ES227" s="286"/>
      <c r="ET227" s="24"/>
      <c r="EU227" s="286"/>
      <c r="EV227" s="24"/>
      <c r="EW227" s="286"/>
      <c r="EX227" s="24"/>
      <c r="EY227" s="286"/>
      <c r="EZ227" s="460"/>
      <c r="FB227" s="286"/>
      <c r="FC227" s="24"/>
      <c r="FD227" s="286"/>
      <c r="FE227" s="24"/>
      <c r="FF227" s="286"/>
      <c r="FG227" s="24"/>
      <c r="FH227" s="286"/>
      <c r="FI227" s="460"/>
      <c r="FK227" s="286"/>
      <c r="FL227" s="24"/>
      <c r="FM227" s="286"/>
      <c r="FN227" s="24"/>
      <c r="FO227" s="286"/>
      <c r="FP227" s="24"/>
      <c r="FQ227" s="286"/>
      <c r="FR227" s="460"/>
      <c r="FT227" s="286"/>
      <c r="FU227" s="24"/>
      <c r="FV227" s="286"/>
      <c r="FW227" s="24"/>
      <c r="FX227" s="286"/>
      <c r="FY227" s="24"/>
      <c r="FZ227" s="286"/>
      <c r="GA227" s="460"/>
      <c r="GC227" s="286"/>
      <c r="GD227" s="24"/>
      <c r="GE227" s="286"/>
      <c r="GF227" s="24"/>
      <c r="GG227" s="286"/>
      <c r="GH227" s="24"/>
      <c r="GI227" s="286"/>
      <c r="GJ227" s="460"/>
      <c r="GL227" s="286"/>
      <c r="GM227" s="24"/>
      <c r="GN227" s="286"/>
      <c r="GO227" s="24"/>
      <c r="GP227" s="286"/>
      <c r="GR227" s="286"/>
      <c r="GS227" s="460"/>
      <c r="GU227" s="286"/>
      <c r="GV227" s="24"/>
      <c r="GW227" s="286"/>
      <c r="GX227" s="24"/>
      <c r="GY227" s="286"/>
      <c r="GZ227" s="24"/>
      <c r="HA227" s="286"/>
      <c r="HB227" s="460"/>
      <c r="HD227" s="286"/>
      <c r="HF227" s="286"/>
      <c r="HH227" s="286"/>
      <c r="HJ227" s="286"/>
      <c r="HK227" s="460"/>
      <c r="HM227" s="286"/>
      <c r="HO227" s="286"/>
      <c r="HQ227" s="286"/>
      <c r="HS227" s="286"/>
      <c r="HT227" s="460"/>
      <c r="HV227" s="286"/>
      <c r="HX227" s="286"/>
      <c r="HZ227" s="286"/>
      <c r="IB227" s="286"/>
      <c r="IC227" s="460"/>
      <c r="IE227" s="286"/>
      <c r="IG227" s="286"/>
      <c r="II227" s="286"/>
      <c r="IK227" s="286"/>
      <c r="IL227" s="460"/>
      <c r="IN227" s="286"/>
      <c r="IP227" s="286"/>
      <c r="IR227" s="286"/>
      <c r="IT227" s="286"/>
      <c r="IU227" s="460"/>
      <c r="IW227" s="286"/>
      <c r="IY227" s="286"/>
      <c r="JA227" s="286"/>
      <c r="JC227" s="286"/>
      <c r="JD227" s="460"/>
      <c r="JF227" s="286"/>
      <c r="JH227" s="286"/>
      <c r="JJ227" s="286"/>
      <c r="JL227" s="286"/>
      <c r="JM227" s="460"/>
      <c r="JO227" s="286"/>
      <c r="JQ227" s="286"/>
      <c r="JS227" s="286"/>
      <c r="JU227" s="286"/>
      <c r="JV227" s="460"/>
      <c r="JX227" s="286"/>
      <c r="JZ227" s="286"/>
      <c r="KB227" s="286"/>
      <c r="KD227" s="286"/>
      <c r="KE227" s="460"/>
      <c r="KG227" s="286"/>
      <c r="KI227" s="286"/>
      <c r="KK227" s="286"/>
      <c r="KM227" s="286"/>
      <c r="KN227" s="460"/>
      <c r="KP227" s="286"/>
      <c r="KR227" s="286"/>
      <c r="KT227" s="286"/>
      <c r="KV227" s="286"/>
      <c r="KW227" s="460"/>
      <c r="KY227" s="286"/>
      <c r="LA227" s="286"/>
      <c r="LC227" s="286"/>
      <c r="LE227" s="286"/>
      <c r="LF227" s="460"/>
      <c r="LH227" s="286"/>
      <c r="LJ227" s="286"/>
      <c r="LL227" s="286"/>
      <c r="LN227" s="286"/>
      <c r="LO227" s="460"/>
      <c r="LQ227" s="286"/>
      <c r="LS227" s="286"/>
      <c r="LU227" s="286"/>
      <c r="LW227" s="286"/>
      <c r="LX227" s="460"/>
      <c r="LZ227" s="286"/>
      <c r="MB227" s="286"/>
      <c r="MD227" s="286"/>
      <c r="MF227" s="286"/>
      <c r="MG227" s="460"/>
      <c r="MI227" s="286"/>
      <c r="MK227" s="286"/>
      <c r="MM227" s="286"/>
      <c r="MO227" s="286"/>
      <c r="MP227" s="460"/>
      <c r="MR227" s="286"/>
      <c r="MT227" s="286"/>
      <c r="MV227" s="286"/>
      <c r="MX227" s="286"/>
      <c r="MY227" s="460"/>
      <c r="NA227" s="286"/>
      <c r="NC227" s="286"/>
      <c r="NE227" s="286"/>
      <c r="NG227" s="286"/>
      <c r="NH227" s="460"/>
    </row>
    <row r="228" spans="1:372" s="443" customFormat="1" ht="18">
      <c r="A228" s="665">
        <v>2022</v>
      </c>
      <c r="B228" s="59">
        <f>SUM(D228:AAP228)</f>
        <v>637.85000000000014</v>
      </c>
      <c r="C228" s="460"/>
      <c r="E228" s="286">
        <f>D227*0.25</f>
        <v>0</v>
      </c>
      <c r="F228" s="24"/>
      <c r="G228" s="286">
        <f>F227*0.5</f>
        <v>0</v>
      </c>
      <c r="I228" s="286">
        <f>H227*0.75</f>
        <v>0</v>
      </c>
      <c r="K228" s="286">
        <f>J227*1</f>
        <v>0</v>
      </c>
      <c r="L228" s="460"/>
      <c r="N228" s="286">
        <f>M227*0.25</f>
        <v>0</v>
      </c>
      <c r="P228" s="286">
        <f>O227*0.5</f>
        <v>0</v>
      </c>
      <c r="R228" s="286">
        <f>Q227*0.75</f>
        <v>0</v>
      </c>
      <c r="T228" s="286">
        <f>S227*1</f>
        <v>0</v>
      </c>
      <c r="U228" s="460"/>
      <c r="V228" s="24"/>
      <c r="W228" s="286">
        <f>V227*0.25</f>
        <v>0</v>
      </c>
      <c r="X228" s="24"/>
      <c r="Y228" s="286">
        <f>X227*0.5</f>
        <v>0</v>
      </c>
      <c r="Z228" s="24"/>
      <c r="AA228" s="286">
        <f>Z227*0.75</f>
        <v>0</v>
      </c>
      <c r="AB228" s="24"/>
      <c r="AC228" s="286">
        <f t="shared" ref="AC228:AC259" si="209">AB227*1</f>
        <v>465.20000000000005</v>
      </c>
      <c r="AD228" s="460"/>
      <c r="AF228" s="286">
        <f>AE227*0.25</f>
        <v>0</v>
      </c>
      <c r="AH228" s="286">
        <f>AG227*0.5</f>
        <v>0</v>
      </c>
      <c r="AI228" s="293"/>
      <c r="AJ228" s="286">
        <f>AI227*0.75</f>
        <v>0</v>
      </c>
      <c r="AK228" s="293"/>
      <c r="AL228" s="286">
        <f t="shared" ref="AL228:AL259" si="210">AK227*1</f>
        <v>172.65000000000009</v>
      </c>
      <c r="AM228" s="460"/>
      <c r="AO228" s="286"/>
      <c r="AP228" s="24"/>
      <c r="AQ228" s="286"/>
      <c r="AS228" s="286"/>
      <c r="AU228" s="286"/>
      <c r="AV228" s="460"/>
      <c r="AW228" s="24"/>
      <c r="AX228" s="286"/>
      <c r="AY228" s="24"/>
      <c r="AZ228" s="286"/>
      <c r="BA228" s="24"/>
      <c r="BB228" s="286"/>
      <c r="BC228" s="24"/>
      <c r="BD228" s="286"/>
      <c r="BE228" s="460"/>
      <c r="BG228" s="286"/>
      <c r="BH228" s="24"/>
      <c r="BI228" s="286"/>
      <c r="BJ228" s="24"/>
      <c r="BK228" s="286"/>
      <c r="BL228" s="24"/>
      <c r="BM228" s="286"/>
      <c r="BN228" s="460"/>
      <c r="BP228" s="286"/>
      <c r="BR228" s="286"/>
      <c r="BT228" s="286"/>
      <c r="BV228" s="286"/>
      <c r="BW228" s="460"/>
      <c r="BY228" s="286"/>
      <c r="CA228" s="286"/>
      <c r="CC228" s="286"/>
      <c r="CE228" s="286"/>
      <c r="CF228" s="460"/>
      <c r="CH228" s="286"/>
      <c r="CI228" s="24"/>
      <c r="CJ228" s="286"/>
      <c r="CK228" s="24"/>
      <c r="CL228" s="286"/>
      <c r="CM228" s="24"/>
      <c r="CN228" s="286"/>
      <c r="CO228" s="460"/>
      <c r="CQ228" s="286"/>
      <c r="CR228" s="24"/>
      <c r="CS228" s="286"/>
      <c r="CT228" s="24"/>
      <c r="CU228" s="286"/>
      <c r="CV228" s="24"/>
      <c r="CW228" s="286"/>
      <c r="CX228" s="460"/>
      <c r="CZ228" s="286"/>
      <c r="DA228" s="24"/>
      <c r="DB228" s="286"/>
      <c r="DC228" s="24"/>
      <c r="DD228" s="286"/>
      <c r="DF228" s="286"/>
      <c r="DG228" s="460"/>
      <c r="DI228" s="286"/>
      <c r="DJ228" s="24"/>
      <c r="DK228" s="286"/>
      <c r="DL228" s="24"/>
      <c r="DM228" s="286"/>
      <c r="DN228" s="24"/>
      <c r="DO228" s="286"/>
      <c r="DP228" s="460"/>
      <c r="DR228" s="286"/>
      <c r="DS228" s="24"/>
      <c r="DT228" s="286"/>
      <c r="DU228" s="24"/>
      <c r="DV228" s="286"/>
      <c r="DW228" s="24"/>
      <c r="DX228" s="286"/>
      <c r="DY228" s="460"/>
      <c r="EA228" s="286"/>
      <c r="EB228" s="24"/>
      <c r="EC228" s="286"/>
      <c r="ED228" s="24"/>
      <c r="EE228" s="286"/>
      <c r="EF228" s="24"/>
      <c r="EG228" s="286"/>
      <c r="EH228" s="460"/>
      <c r="EJ228" s="286"/>
      <c r="EK228" s="24"/>
      <c r="EL228" s="286"/>
      <c r="EM228" s="24"/>
      <c r="EN228" s="286"/>
      <c r="EP228" s="286"/>
      <c r="EQ228" s="460"/>
      <c r="ES228" s="286"/>
      <c r="ET228" s="24"/>
      <c r="EU228" s="286"/>
      <c r="EV228" s="24"/>
      <c r="EW228" s="286"/>
      <c r="EX228" s="24"/>
      <c r="EY228" s="286"/>
      <c r="EZ228" s="460"/>
      <c r="FB228" s="286"/>
      <c r="FC228" s="24"/>
      <c r="FD228" s="286"/>
      <c r="FE228" s="24"/>
      <c r="FF228" s="286"/>
      <c r="FG228" s="24"/>
      <c r="FH228" s="286"/>
      <c r="FI228" s="460"/>
      <c r="FK228" s="286"/>
      <c r="FL228" s="24"/>
      <c r="FM228" s="286"/>
      <c r="FN228" s="24"/>
      <c r="FO228" s="286"/>
      <c r="FP228" s="24"/>
      <c r="FQ228" s="286"/>
      <c r="FR228" s="460"/>
      <c r="FT228" s="286"/>
      <c r="FU228" s="24"/>
      <c r="FV228" s="286"/>
      <c r="FW228" s="24"/>
      <c r="FX228" s="286"/>
      <c r="FY228" s="24"/>
      <c r="FZ228" s="286"/>
      <c r="GA228" s="460"/>
      <c r="GC228" s="286"/>
      <c r="GD228" s="24"/>
      <c r="GE228" s="286"/>
      <c r="GF228" s="24"/>
      <c r="GG228" s="286"/>
      <c r="GH228" s="24"/>
      <c r="GI228" s="286"/>
      <c r="GJ228" s="460"/>
      <c r="GL228" s="286"/>
      <c r="GM228" s="24"/>
      <c r="GN228" s="286"/>
      <c r="GO228" s="24"/>
      <c r="GP228" s="286"/>
      <c r="GR228" s="286"/>
      <c r="GS228" s="460"/>
      <c r="GU228" s="286"/>
      <c r="GV228" s="24"/>
      <c r="GW228" s="286"/>
      <c r="GX228" s="24"/>
      <c r="GY228" s="286"/>
      <c r="GZ228" s="24"/>
      <c r="HA228" s="286"/>
      <c r="HB228" s="460"/>
      <c r="HD228" s="286"/>
      <c r="HF228" s="286"/>
      <c r="HH228" s="286"/>
      <c r="HJ228" s="286"/>
      <c r="HK228" s="460"/>
      <c r="HM228" s="286"/>
      <c r="HO228" s="286"/>
      <c r="HQ228" s="286"/>
      <c r="HS228" s="286"/>
      <c r="HT228" s="460"/>
      <c r="HV228" s="286"/>
      <c r="HX228" s="286"/>
      <c r="HZ228" s="286"/>
      <c r="IB228" s="286"/>
      <c r="IC228" s="460"/>
      <c r="IE228" s="286"/>
      <c r="IG228" s="286"/>
      <c r="II228" s="286"/>
      <c r="IK228" s="286"/>
      <c r="IL228" s="460"/>
      <c r="IN228" s="286"/>
      <c r="IP228" s="286"/>
      <c r="IR228" s="286"/>
      <c r="IT228" s="286"/>
      <c r="IU228" s="460"/>
      <c r="IW228" s="286"/>
      <c r="IY228" s="286"/>
      <c r="JA228" s="286"/>
      <c r="JC228" s="286"/>
      <c r="JD228" s="460"/>
      <c r="JF228" s="286"/>
      <c r="JH228" s="286"/>
      <c r="JJ228" s="286"/>
      <c r="JL228" s="286"/>
      <c r="JM228" s="460"/>
      <c r="JO228" s="286"/>
      <c r="JQ228" s="286"/>
      <c r="JS228" s="286"/>
      <c r="JU228" s="286"/>
      <c r="JV228" s="460"/>
      <c r="JX228" s="286"/>
      <c r="JZ228" s="286"/>
      <c r="KB228" s="286"/>
      <c r="KD228" s="286"/>
      <c r="KE228" s="460"/>
      <c r="KG228" s="286"/>
      <c r="KI228" s="286"/>
      <c r="KK228" s="286"/>
      <c r="KM228" s="286"/>
      <c r="KN228" s="460"/>
      <c r="KP228" s="286"/>
      <c r="KR228" s="286"/>
      <c r="KT228" s="286"/>
      <c r="KV228" s="286"/>
      <c r="KW228" s="460"/>
      <c r="KY228" s="286"/>
      <c r="LA228" s="286"/>
      <c r="LC228" s="286"/>
      <c r="LE228" s="286"/>
      <c r="LF228" s="460"/>
      <c r="LH228" s="286"/>
      <c r="LJ228" s="286"/>
      <c r="LL228" s="286"/>
      <c r="LN228" s="286"/>
      <c r="LO228" s="460"/>
      <c r="LQ228" s="286"/>
      <c r="LS228" s="286"/>
      <c r="LU228" s="286"/>
      <c r="LW228" s="286"/>
      <c r="LX228" s="460"/>
      <c r="LZ228" s="286"/>
      <c r="MB228" s="286"/>
      <c r="MD228" s="286"/>
      <c r="MF228" s="286"/>
      <c r="MG228" s="460"/>
      <c r="MI228" s="286"/>
      <c r="MK228" s="286"/>
      <c r="MM228" s="286"/>
      <c r="MO228" s="286"/>
      <c r="MP228" s="460"/>
      <c r="MR228" s="286"/>
      <c r="MT228" s="286"/>
      <c r="MV228" s="286"/>
      <c r="MX228" s="286"/>
      <c r="MY228" s="460"/>
      <c r="NA228" s="286"/>
      <c r="NC228" s="286"/>
      <c r="NE228" s="286"/>
      <c r="NG228" s="286"/>
      <c r="NH228" s="460"/>
    </row>
    <row r="229" spans="1:372" s="50" customFormat="1" ht="15.75">
      <c r="A229" s="305"/>
      <c r="B229" s="256"/>
      <c r="C229" s="255"/>
      <c r="D229" s="305"/>
      <c r="E229" s="355"/>
      <c r="F229" s="178"/>
      <c r="G229" s="355"/>
      <c r="H229" s="305"/>
      <c r="I229" s="305"/>
      <c r="J229" s="305"/>
      <c r="K229" s="305"/>
      <c r="L229" s="255"/>
      <c r="M229" s="305"/>
      <c r="N229" s="355"/>
      <c r="O229" s="305"/>
      <c r="P229" s="355"/>
      <c r="Q229" s="305"/>
      <c r="R229" s="305"/>
      <c r="S229" s="305"/>
      <c r="T229" s="305"/>
      <c r="U229" s="255"/>
      <c r="V229" s="305"/>
      <c r="W229" s="355"/>
      <c r="X229" s="305"/>
      <c r="Y229" s="355"/>
      <c r="Z229" s="178"/>
      <c r="AA229" s="305"/>
      <c r="AB229"/>
      <c r="AC229" s="48"/>
      <c r="AD229" s="255"/>
      <c r="AE229" s="178"/>
      <c r="AF229" s="355"/>
      <c r="AG229" s="305"/>
      <c r="AH229" s="305"/>
      <c r="AI229" s="305"/>
      <c r="AJ229" s="305"/>
      <c r="AK229" s="305"/>
      <c r="AL229" s="48"/>
      <c r="AM229" s="255"/>
      <c r="AN229" s="305"/>
      <c r="AO229" s="355"/>
      <c r="AP229" s="178"/>
      <c r="AQ229" s="305"/>
      <c r="AR229" s="178"/>
      <c r="AS229" s="305"/>
      <c r="AT229" s="178"/>
      <c r="AU229" s="48"/>
      <c r="AV229" s="255"/>
      <c r="AW229" s="178"/>
      <c r="AX229" s="355"/>
      <c r="AY229" s="178"/>
      <c r="AZ229" s="305"/>
      <c r="BA229" s="178"/>
      <c r="BB229" s="305"/>
      <c r="BC229" s="178"/>
      <c r="BD229" s="48"/>
      <c r="BE229" s="255"/>
      <c r="BF229" s="305"/>
      <c r="BG229" s="355"/>
      <c r="BH229" s="178"/>
      <c r="BI229" s="305"/>
      <c r="BJ229" s="178"/>
      <c r="BK229" s="305"/>
      <c r="BL229" s="178"/>
      <c r="BM229" s="48"/>
      <c r="BN229" s="255"/>
      <c r="BO229" s="305"/>
      <c r="BP229" s="355"/>
      <c r="BQ229" s="305"/>
      <c r="BR229" s="305"/>
      <c r="BS229" s="305"/>
      <c r="BT229" s="305"/>
      <c r="BU229" s="305"/>
      <c r="BV229" s="48"/>
      <c r="BW229" s="255"/>
      <c r="BX229" s="305"/>
      <c r="BY229" s="355"/>
      <c r="BZ229" s="305"/>
      <c r="CA229" s="305"/>
      <c r="CB229" s="305"/>
      <c r="CC229" s="305"/>
      <c r="CD229" s="305"/>
      <c r="CE229" s="48"/>
      <c r="CF229" s="255"/>
      <c r="CG229" s="305"/>
      <c r="CH229" s="355"/>
      <c r="CI229" s="178"/>
      <c r="CJ229" s="305"/>
      <c r="CK229" s="178"/>
      <c r="CL229" s="305"/>
      <c r="CM229" s="178"/>
      <c r="CN229" s="48"/>
      <c r="CO229" s="255"/>
      <c r="CP229" s="305"/>
      <c r="CQ229" s="355"/>
      <c r="CR229" s="178"/>
      <c r="CS229" s="305"/>
      <c r="CT229" s="178"/>
      <c r="CU229" s="305"/>
      <c r="CV229" s="178"/>
      <c r="CW229" s="48"/>
      <c r="CX229" s="255"/>
      <c r="CY229" s="305"/>
      <c r="CZ229" s="355"/>
      <c r="DA229" s="178"/>
      <c r="DB229" s="305"/>
      <c r="DC229" s="178"/>
      <c r="DD229" s="305"/>
      <c r="DE229" s="305"/>
      <c r="DF229" s="48"/>
      <c r="DG229" s="255"/>
      <c r="DH229" s="305"/>
      <c r="DI229" s="355"/>
      <c r="DJ229" s="178"/>
      <c r="DK229" s="305"/>
      <c r="DL229" s="178"/>
      <c r="DM229" s="305"/>
      <c r="DN229" s="178"/>
      <c r="DO229" s="48"/>
      <c r="DP229" s="255"/>
      <c r="DQ229" s="305"/>
      <c r="DR229" s="355"/>
      <c r="DS229" s="178"/>
      <c r="DT229" s="305"/>
      <c r="DU229" s="178"/>
      <c r="DV229" s="305"/>
      <c r="DW229" s="178"/>
      <c r="DX229" s="48"/>
      <c r="DY229" s="255"/>
      <c r="DZ229" s="305"/>
      <c r="EA229" s="355"/>
      <c r="EB229" s="178"/>
      <c r="EC229" s="305"/>
      <c r="ED229" s="178"/>
      <c r="EE229" s="305"/>
      <c r="EF229" s="178"/>
      <c r="EG229" s="48"/>
      <c r="EH229" s="255"/>
      <c r="EI229" s="305"/>
      <c r="EJ229" s="355"/>
      <c r="EK229" s="178"/>
      <c r="EL229" s="305"/>
      <c r="EM229" s="178"/>
      <c r="EN229" s="305"/>
      <c r="EO229" s="305"/>
      <c r="EP229" s="48"/>
      <c r="EQ229" s="255"/>
      <c r="ER229" s="305"/>
      <c r="ES229" s="355"/>
      <c r="ET229" s="178"/>
      <c r="EU229" s="305"/>
      <c r="EV229" s="178"/>
      <c r="EW229" s="305"/>
      <c r="EX229" s="178"/>
      <c r="EY229" s="48"/>
      <c r="EZ229" s="255"/>
      <c r="FA229" s="305"/>
      <c r="FB229" s="355"/>
      <c r="FC229" s="178"/>
      <c r="FD229" s="305"/>
      <c r="FE229" s="178"/>
      <c r="FF229" s="305"/>
      <c r="FG229" s="178"/>
      <c r="FH229" s="48"/>
      <c r="FI229" s="255"/>
      <c r="FJ229" s="305"/>
      <c r="FK229" s="355"/>
      <c r="FL229" s="178"/>
      <c r="FM229" s="305"/>
      <c r="FN229" s="178"/>
      <c r="FO229" s="305"/>
      <c r="FP229" s="178"/>
      <c r="FQ229" s="48"/>
      <c r="FR229" s="255"/>
      <c r="FS229" s="305"/>
      <c r="FT229" s="355"/>
      <c r="FU229" s="178"/>
      <c r="FV229" s="305"/>
      <c r="FW229" s="178"/>
      <c r="FX229" s="305"/>
      <c r="FY229" s="178"/>
      <c r="FZ229" s="48"/>
      <c r="GA229" s="255"/>
      <c r="GB229" s="305"/>
      <c r="GC229" s="355"/>
      <c r="GD229" s="178"/>
      <c r="GE229" s="305"/>
      <c r="GF229" s="178"/>
      <c r="GG229" s="305"/>
      <c r="GH229" s="178"/>
      <c r="GI229" s="48"/>
      <c r="GJ229" s="255"/>
      <c r="GK229" s="305"/>
      <c r="GL229" s="355"/>
      <c r="GM229" s="178"/>
      <c r="GN229" s="305"/>
      <c r="GO229" s="178"/>
      <c r="GP229" s="305"/>
      <c r="GQ229" s="305"/>
      <c r="GR229" s="48"/>
      <c r="GS229" s="255"/>
      <c r="GT229" s="305"/>
      <c r="GU229" s="355"/>
      <c r="GV229" s="178"/>
      <c r="GW229" s="305"/>
      <c r="GX229" s="178"/>
      <c r="GY229" s="305"/>
      <c r="GZ229" s="178"/>
      <c r="HA229" s="305"/>
      <c r="HB229" s="255"/>
      <c r="HC229" s="305"/>
      <c r="HD229" s="355"/>
      <c r="HE229" s="305"/>
      <c r="HF229" s="305"/>
      <c r="HG229" s="305"/>
      <c r="HH229" s="305"/>
      <c r="HI229" s="305"/>
      <c r="HJ229" s="48"/>
      <c r="HK229" s="255"/>
      <c r="HL229" s="305"/>
      <c r="HM229" s="355"/>
      <c r="HN229" s="305"/>
      <c r="HO229" s="305"/>
      <c r="HP229" s="305"/>
      <c r="HQ229" s="305"/>
      <c r="HR229" s="305"/>
      <c r="HS229" s="48"/>
      <c r="HT229" s="255"/>
      <c r="HU229" s="305"/>
      <c r="HV229" s="355"/>
      <c r="HW229" s="305"/>
      <c r="HX229" s="305"/>
      <c r="HY229" s="305"/>
      <c r="HZ229" s="305"/>
      <c r="IA229" s="305"/>
      <c r="IB229" s="48"/>
      <c r="IC229" s="255"/>
      <c r="ID229" s="305"/>
      <c r="IE229" s="355"/>
      <c r="IF229" s="305"/>
      <c r="IG229" s="305"/>
      <c r="IH229" s="305"/>
      <c r="II229" s="305"/>
      <c r="IJ229" s="305"/>
      <c r="IK229" s="305"/>
      <c r="IL229" s="255"/>
      <c r="IM229" s="305"/>
      <c r="IN229" s="355"/>
      <c r="IO229" s="305"/>
      <c r="IP229" s="305"/>
      <c r="IQ229" s="305"/>
      <c r="IR229" s="305"/>
      <c r="IS229" s="305"/>
      <c r="IT229" s="48"/>
      <c r="IU229" s="255"/>
      <c r="IV229" s="305"/>
      <c r="IW229" s="355"/>
      <c r="IX229" s="305"/>
      <c r="IY229" s="305"/>
      <c r="IZ229" s="305"/>
      <c r="JA229" s="305"/>
      <c r="JB229" s="305"/>
      <c r="JC229" s="48"/>
      <c r="JD229" s="255"/>
      <c r="JE229" s="305"/>
      <c r="JF229" s="355"/>
      <c r="JG229" s="305"/>
      <c r="JH229" s="305"/>
      <c r="JI229" s="305"/>
      <c r="JJ229" s="305"/>
      <c r="JK229" s="305"/>
      <c r="JL229" s="48"/>
      <c r="JM229" s="255"/>
      <c r="JN229" s="305"/>
      <c r="JO229" s="355"/>
      <c r="JP229" s="305"/>
      <c r="JQ229" s="305"/>
      <c r="JR229" s="305"/>
      <c r="JS229" s="305"/>
      <c r="JT229" s="305"/>
      <c r="JU229" s="305"/>
      <c r="JV229" s="255"/>
      <c r="JW229" s="305"/>
      <c r="JX229" s="355"/>
      <c r="JY229" s="305"/>
      <c r="JZ229" s="305"/>
      <c r="KA229" s="305"/>
      <c r="KB229" s="305"/>
      <c r="KC229" s="305"/>
      <c r="KD229" s="48"/>
      <c r="KE229" s="255"/>
      <c r="KF229" s="305"/>
      <c r="KG229" s="355"/>
      <c r="KH229" s="305"/>
      <c r="KI229" s="305"/>
      <c r="KJ229" s="305"/>
      <c r="KK229" s="305"/>
      <c r="KL229" s="305"/>
      <c r="KM229" s="48"/>
      <c r="KN229" s="255"/>
      <c r="KO229" s="305"/>
      <c r="KP229" s="355"/>
      <c r="KQ229" s="305"/>
      <c r="KR229" s="305"/>
      <c r="KS229" s="305"/>
      <c r="KT229" s="305"/>
      <c r="KU229" s="305"/>
      <c r="KV229" s="305"/>
      <c r="KW229" s="255"/>
      <c r="KX229" s="305"/>
      <c r="KY229" s="355"/>
      <c r="KZ229" s="305"/>
      <c r="LA229" s="305"/>
      <c r="LB229" s="305"/>
      <c r="LC229" s="305"/>
      <c r="LD229" s="305"/>
      <c r="LE229" s="305"/>
      <c r="LF229" s="255"/>
      <c r="LG229" s="305"/>
      <c r="LH229" s="355"/>
      <c r="LI229" s="305"/>
      <c r="LJ229" s="305"/>
      <c r="LK229" s="305"/>
      <c r="LL229" s="305"/>
      <c r="LM229" s="305"/>
      <c r="LN229" s="48"/>
      <c r="LO229" s="255"/>
      <c r="LP229" s="305"/>
      <c r="LQ229" s="355"/>
      <c r="LR229" s="305"/>
      <c r="LS229" s="305"/>
      <c r="LT229" s="305"/>
      <c r="LU229" s="305"/>
      <c r="LV229" s="305"/>
      <c r="LW229" s="48"/>
      <c r="LX229" s="255"/>
      <c r="LY229" s="305"/>
      <c r="LZ229" s="355"/>
      <c r="MA229" s="305"/>
      <c r="MB229" s="305"/>
      <c r="MC229" s="305"/>
      <c r="MD229" s="305"/>
      <c r="ME229" s="305"/>
      <c r="MF229" s="305"/>
      <c r="MG229" s="255"/>
      <c r="MH229" s="305"/>
      <c r="MI229" s="355"/>
      <c r="MJ229" s="305"/>
      <c r="MK229" s="305"/>
      <c r="ML229" s="305"/>
      <c r="MM229" s="305"/>
      <c r="MN229" s="305"/>
      <c r="MO229" s="48"/>
      <c r="MP229" s="255"/>
      <c r="MQ229" s="305"/>
      <c r="MR229" s="355"/>
      <c r="MS229" s="305"/>
      <c r="MT229" s="305"/>
      <c r="MU229" s="305"/>
      <c r="MV229" s="305"/>
      <c r="MW229" s="305"/>
      <c r="MX229" s="48"/>
      <c r="MY229" s="255"/>
      <c r="MZ229" s="305"/>
      <c r="NA229" s="355"/>
      <c r="NB229" s="305"/>
      <c r="NC229" s="305"/>
      <c r="ND229" s="305"/>
      <c r="NE229" s="305"/>
      <c r="NF229" s="305"/>
      <c r="NG229" s="48"/>
      <c r="NH229" s="255"/>
    </row>
    <row r="230" spans="1:372" ht="15">
      <c r="A230" s="106" t="s">
        <v>1845</v>
      </c>
      <c r="C230" s="460"/>
      <c r="D230" s="443"/>
      <c r="E230" s="444" t="s">
        <v>187</v>
      </c>
      <c r="F230" s="661">
        <v>239.4</v>
      </c>
      <c r="G230" s="444" t="s">
        <v>183</v>
      </c>
      <c r="H230" s="662"/>
      <c r="I230" s="444" t="s">
        <v>184</v>
      </c>
      <c r="J230" s="662"/>
      <c r="K230" s="444" t="s">
        <v>185</v>
      </c>
      <c r="L230" s="460"/>
      <c r="M230" s="443"/>
      <c r="N230" s="444" t="s">
        <v>187</v>
      </c>
      <c r="O230" s="24">
        <v>44.000000000000057</v>
      </c>
      <c r="P230" s="444" t="s">
        <v>183</v>
      </c>
      <c r="Q230" s="24"/>
      <c r="R230" s="444" t="s">
        <v>184</v>
      </c>
      <c r="S230" s="24"/>
      <c r="T230" s="444" t="s">
        <v>185</v>
      </c>
      <c r="U230" s="460"/>
      <c r="V230" s="443"/>
      <c r="W230" s="444" t="s">
        <v>187</v>
      </c>
      <c r="X230" s="24">
        <v>452.50000000000045</v>
      </c>
      <c r="Y230" s="444" t="s">
        <v>183</v>
      </c>
      <c r="Z230" s="24"/>
      <c r="AA230" s="444" t="s">
        <v>184</v>
      </c>
      <c r="AC230" s="444" t="s">
        <v>185</v>
      </c>
      <c r="AD230" s="460"/>
      <c r="AE230" s="443"/>
      <c r="AF230" s="444" t="s">
        <v>187</v>
      </c>
      <c r="AG230" s="24">
        <v>77.700000000000273</v>
      </c>
      <c r="AH230" s="444" t="s">
        <v>183</v>
      </c>
      <c r="AI230" s="24"/>
      <c r="AJ230" s="444" t="s">
        <v>184</v>
      </c>
      <c r="AK230" s="24"/>
      <c r="AL230" s="444" t="s">
        <v>185</v>
      </c>
      <c r="AM230" s="460"/>
      <c r="AN230" s="443"/>
      <c r="AO230" s="444" t="s">
        <v>187</v>
      </c>
      <c r="AP230" s="443"/>
      <c r="AQ230" s="444" t="s">
        <v>183</v>
      </c>
      <c r="AR230" s="24">
        <v>63.500000000000455</v>
      </c>
      <c r="AS230" s="444" t="s">
        <v>184</v>
      </c>
      <c r="AT230" s="24"/>
      <c r="AU230" s="444" t="s">
        <v>185</v>
      </c>
      <c r="AV230" s="460"/>
      <c r="AW230" s="443"/>
      <c r="AX230" s="444" t="s">
        <v>187</v>
      </c>
      <c r="AY230" s="443"/>
      <c r="AZ230" s="444" t="s">
        <v>183</v>
      </c>
      <c r="BA230" s="24">
        <v>366.20000000000005</v>
      </c>
      <c r="BB230" s="444" t="s">
        <v>184</v>
      </c>
      <c r="BC230" s="24"/>
      <c r="BD230" s="444" t="s">
        <v>185</v>
      </c>
      <c r="BE230" s="460"/>
      <c r="BF230" s="443"/>
      <c r="BG230" s="444" t="s">
        <v>187</v>
      </c>
      <c r="BH230" s="443"/>
      <c r="BI230" s="444" t="s">
        <v>183</v>
      </c>
      <c r="BJ230" s="24">
        <v>88.199999999999818</v>
      </c>
      <c r="BK230" s="444" t="s">
        <v>184</v>
      </c>
      <c r="BL230" s="24"/>
      <c r="BM230" s="444" t="s">
        <v>185</v>
      </c>
      <c r="BN230" s="460"/>
      <c r="BO230" s="443"/>
      <c r="BP230" s="444" t="s">
        <v>187</v>
      </c>
      <c r="BQ230" s="443"/>
      <c r="BR230" s="444" t="s">
        <v>183</v>
      </c>
      <c r="BS230" s="24">
        <v>303.90000000000009</v>
      </c>
      <c r="BT230" s="444" t="s">
        <v>184</v>
      </c>
      <c r="BU230" s="24"/>
      <c r="BV230" s="444" t="s">
        <v>185</v>
      </c>
      <c r="BW230" s="460"/>
      <c r="BX230" s="443"/>
      <c r="BY230" s="444" t="s">
        <v>187</v>
      </c>
      <c r="BZ230" s="443"/>
      <c r="CA230" s="444" t="s">
        <v>183</v>
      </c>
      <c r="CB230" s="663">
        <v>0</v>
      </c>
      <c r="CC230" s="444" t="s">
        <v>184</v>
      </c>
      <c r="CD230" s="443"/>
      <c r="CE230" s="444" t="s">
        <v>185</v>
      </c>
      <c r="CF230" s="460"/>
      <c r="CG230" s="443"/>
      <c r="CH230" s="444" t="s">
        <v>187</v>
      </c>
      <c r="CI230" s="443"/>
      <c r="CJ230" s="444" t="s">
        <v>183</v>
      </c>
      <c r="CK230" s="443"/>
      <c r="CL230" s="444" t="s">
        <v>184</v>
      </c>
      <c r="CM230" s="443"/>
      <c r="CN230" s="444" t="s">
        <v>185</v>
      </c>
      <c r="CO230" s="460"/>
      <c r="CP230" s="443"/>
      <c r="CQ230" s="444" t="s">
        <v>187</v>
      </c>
      <c r="CR230" s="443"/>
      <c r="CS230" s="444" t="s">
        <v>183</v>
      </c>
      <c r="CT230" s="443"/>
      <c r="CU230" s="444" t="s">
        <v>184</v>
      </c>
      <c r="CV230" s="443"/>
      <c r="CW230" s="444" t="s">
        <v>185</v>
      </c>
      <c r="CX230" s="460"/>
      <c r="CY230" s="443"/>
      <c r="CZ230" s="444" t="s">
        <v>187</v>
      </c>
      <c r="DA230" s="443"/>
      <c r="DB230" s="444" t="s">
        <v>183</v>
      </c>
      <c r="DC230" s="24">
        <v>100.30000000000291</v>
      </c>
      <c r="DD230" s="444" t="s">
        <v>184</v>
      </c>
      <c r="DE230" s="443"/>
      <c r="DF230" s="444" t="s">
        <v>185</v>
      </c>
      <c r="DG230" s="460"/>
      <c r="DH230" s="443"/>
      <c r="DI230" s="444" t="s">
        <v>187</v>
      </c>
      <c r="DJ230" s="443"/>
      <c r="DK230" s="444" t="s">
        <v>183</v>
      </c>
      <c r="DL230" s="443"/>
      <c r="DM230" s="444" t="s">
        <v>184</v>
      </c>
      <c r="DN230" s="443"/>
      <c r="DO230" s="444" t="s">
        <v>185</v>
      </c>
      <c r="DP230" s="460"/>
      <c r="DQ230" s="443"/>
      <c r="DR230" s="444" t="s">
        <v>187</v>
      </c>
      <c r="DS230" s="443"/>
      <c r="DT230" s="444" t="s">
        <v>183</v>
      </c>
      <c r="DU230" s="24">
        <v>183.80000000000291</v>
      </c>
      <c r="DV230" s="444" t="s">
        <v>184</v>
      </c>
      <c r="DW230" s="24"/>
      <c r="DX230" s="444" t="s">
        <v>185</v>
      </c>
      <c r="DY230" s="460"/>
      <c r="DZ230" s="443"/>
      <c r="EA230" s="444" t="s">
        <v>187</v>
      </c>
      <c r="EB230" s="443"/>
      <c r="EC230" s="444" t="s">
        <v>183</v>
      </c>
      <c r="ED230" s="443"/>
      <c r="EE230" s="444" t="s">
        <v>184</v>
      </c>
      <c r="EF230" s="443"/>
      <c r="EG230" s="444" t="s">
        <v>185</v>
      </c>
      <c r="EH230" s="460"/>
      <c r="EI230" s="443"/>
      <c r="EJ230" s="444" t="s">
        <v>187</v>
      </c>
      <c r="EK230" s="443"/>
      <c r="EL230" s="444" t="s">
        <v>183</v>
      </c>
      <c r="EM230" s="443"/>
      <c r="EN230" s="444" t="s">
        <v>184</v>
      </c>
      <c r="EO230" s="443"/>
      <c r="EP230" s="444" t="s">
        <v>185</v>
      </c>
      <c r="EQ230" s="460"/>
      <c r="ER230" s="443"/>
      <c r="ES230" s="444" t="s">
        <v>187</v>
      </c>
      <c r="ET230" s="443"/>
      <c r="EU230" s="444" t="s">
        <v>183</v>
      </c>
      <c r="EV230" s="443"/>
      <c r="EW230" s="444" t="s">
        <v>184</v>
      </c>
      <c r="EX230" s="443"/>
      <c r="EY230" s="444" t="s">
        <v>185</v>
      </c>
      <c r="EZ230" s="460"/>
      <c r="FA230" s="443"/>
      <c r="FB230" s="444" t="s">
        <v>187</v>
      </c>
      <c r="FC230" s="443"/>
      <c r="FD230" s="444" t="s">
        <v>183</v>
      </c>
      <c r="FE230" s="663">
        <v>207.20000000000437</v>
      </c>
      <c r="FF230" s="444" t="s">
        <v>184</v>
      </c>
      <c r="FG230" s="663"/>
      <c r="FH230" s="444" t="s">
        <v>185</v>
      </c>
      <c r="FI230" s="460"/>
      <c r="FJ230" s="443"/>
      <c r="FK230" s="444" t="s">
        <v>187</v>
      </c>
      <c r="FL230" s="443"/>
      <c r="FM230" s="444" t="s">
        <v>183</v>
      </c>
      <c r="FN230" s="24">
        <v>447.80000000000109</v>
      </c>
      <c r="FO230" s="444" t="s">
        <v>184</v>
      </c>
      <c r="FP230" s="24"/>
      <c r="FQ230" s="444" t="s">
        <v>185</v>
      </c>
      <c r="FR230" s="460"/>
      <c r="FS230" s="443"/>
      <c r="FT230" s="444" t="s">
        <v>187</v>
      </c>
      <c r="FU230" s="443"/>
      <c r="FV230" s="444" t="s">
        <v>183</v>
      </c>
      <c r="FW230" s="443"/>
      <c r="FX230" s="444" t="s">
        <v>184</v>
      </c>
      <c r="FY230" s="443"/>
      <c r="FZ230" s="444" t="s">
        <v>185</v>
      </c>
      <c r="GA230" s="460"/>
      <c r="GB230" s="443"/>
      <c r="GC230" s="444" t="s">
        <v>187</v>
      </c>
      <c r="GD230" s="443"/>
      <c r="GE230" s="444" t="s">
        <v>183</v>
      </c>
      <c r="GF230" s="443"/>
      <c r="GG230" s="444" t="s">
        <v>184</v>
      </c>
      <c r="GH230" s="443"/>
      <c r="GI230" s="444" t="s">
        <v>185</v>
      </c>
      <c r="GJ230" s="460"/>
      <c r="GK230" s="443"/>
      <c r="GL230" s="444" t="s">
        <v>187</v>
      </c>
      <c r="GM230" s="443"/>
      <c r="GN230" s="444" t="s">
        <v>183</v>
      </c>
      <c r="GO230" s="24">
        <v>934.40000000000327</v>
      </c>
      <c r="GP230" s="444" t="s">
        <v>184</v>
      </c>
      <c r="GQ230" s="443"/>
      <c r="GR230" s="444" t="s">
        <v>185</v>
      </c>
      <c r="GS230" s="460"/>
      <c r="GT230" s="443"/>
      <c r="GU230" s="444" t="s">
        <v>187</v>
      </c>
      <c r="GV230" s="443"/>
      <c r="GW230" s="444" t="s">
        <v>183</v>
      </c>
      <c r="GX230" s="443"/>
      <c r="GY230" s="444" t="s">
        <v>184</v>
      </c>
      <c r="GZ230" s="443"/>
      <c r="HA230" s="444" t="s">
        <v>185</v>
      </c>
      <c r="HB230" s="460"/>
      <c r="HC230" s="443"/>
      <c r="HD230" s="444" t="s">
        <v>187</v>
      </c>
      <c r="HE230" s="443"/>
      <c r="HF230" s="444" t="s">
        <v>183</v>
      </c>
      <c r="HG230" s="24">
        <v>589.30000000000018</v>
      </c>
      <c r="HH230" s="444" t="s">
        <v>184</v>
      </c>
      <c r="HI230" s="24"/>
      <c r="HJ230" s="444" t="s">
        <v>185</v>
      </c>
      <c r="HK230" s="460"/>
      <c r="HL230" s="443"/>
      <c r="HM230" s="444" t="s">
        <v>187</v>
      </c>
      <c r="HN230" s="443"/>
      <c r="HO230" s="444" t="s">
        <v>183</v>
      </c>
      <c r="HP230" s="443"/>
      <c r="HQ230" s="444" t="s">
        <v>184</v>
      </c>
      <c r="HR230" s="443"/>
      <c r="HS230" s="444" t="s">
        <v>185</v>
      </c>
      <c r="HT230" s="460"/>
      <c r="HU230" s="443"/>
      <c r="HV230" s="444" t="s">
        <v>187</v>
      </c>
      <c r="HW230" s="443"/>
      <c r="HX230" s="444" t="s">
        <v>183</v>
      </c>
      <c r="HY230" s="24">
        <v>3695.1000000000022</v>
      </c>
      <c r="HZ230" s="444" t="s">
        <v>184</v>
      </c>
      <c r="IA230" s="443"/>
      <c r="IB230" s="444" t="s">
        <v>185</v>
      </c>
      <c r="IC230" s="460"/>
      <c r="ID230" s="443"/>
      <c r="IE230" s="444" t="s">
        <v>187</v>
      </c>
      <c r="IF230" s="443"/>
      <c r="IG230" s="444" t="s">
        <v>183</v>
      </c>
      <c r="IH230" s="443"/>
      <c r="II230" s="444" t="s">
        <v>184</v>
      </c>
      <c r="IJ230" s="443"/>
      <c r="IK230" s="444" t="s">
        <v>185</v>
      </c>
      <c r="IL230" s="460"/>
      <c r="IM230" s="443"/>
      <c r="IN230" s="444" t="s">
        <v>187</v>
      </c>
      <c r="IO230" s="443"/>
      <c r="IP230" s="444" t="s">
        <v>183</v>
      </c>
      <c r="IQ230" s="443"/>
      <c r="IR230" s="444" t="s">
        <v>184</v>
      </c>
      <c r="IS230" s="443"/>
      <c r="IT230" s="444" t="s">
        <v>185</v>
      </c>
      <c r="IU230" s="460"/>
      <c r="IV230" s="443"/>
      <c r="IW230" s="444" t="s">
        <v>187</v>
      </c>
      <c r="IX230" s="443"/>
      <c r="IY230" s="444" t="s">
        <v>183</v>
      </c>
      <c r="IZ230" s="24">
        <v>68.400000000000091</v>
      </c>
      <c r="JA230" s="444" t="s">
        <v>184</v>
      </c>
      <c r="JB230" s="24"/>
      <c r="JC230" s="444" t="s">
        <v>185</v>
      </c>
      <c r="JD230" s="460"/>
      <c r="JE230" s="443"/>
      <c r="JF230" s="444" t="s">
        <v>187</v>
      </c>
      <c r="JG230" s="443"/>
      <c r="JH230" s="444" t="s">
        <v>183</v>
      </c>
      <c r="JI230" s="663">
        <v>251.90000000000327</v>
      </c>
      <c r="JJ230" s="444" t="s">
        <v>184</v>
      </c>
      <c r="JK230" s="663"/>
      <c r="JL230" s="444" t="s">
        <v>185</v>
      </c>
      <c r="JM230" s="460"/>
      <c r="JN230" s="443"/>
      <c r="JO230" s="444" t="s">
        <v>187</v>
      </c>
      <c r="JP230" s="443"/>
      <c r="JQ230" s="444" t="s">
        <v>183</v>
      </c>
      <c r="JR230" s="443"/>
      <c r="JS230" s="444" t="s">
        <v>184</v>
      </c>
      <c r="JT230" s="443"/>
      <c r="JU230" s="444" t="s">
        <v>185</v>
      </c>
      <c r="JV230" s="460"/>
      <c r="JW230" s="443"/>
      <c r="JX230" s="444" t="s">
        <v>187</v>
      </c>
      <c r="JY230" s="443"/>
      <c r="JZ230" s="444" t="s">
        <v>183</v>
      </c>
      <c r="KA230" s="24">
        <v>1795.7000000000571</v>
      </c>
      <c r="KB230" s="444" t="s">
        <v>184</v>
      </c>
      <c r="KC230" s="443"/>
      <c r="KD230" s="444" t="s">
        <v>185</v>
      </c>
      <c r="KE230" s="460"/>
      <c r="KF230" s="443"/>
      <c r="KG230" s="444" t="s">
        <v>187</v>
      </c>
      <c r="KH230" s="443"/>
      <c r="KI230" s="444" t="s">
        <v>183</v>
      </c>
      <c r="KJ230" s="663">
        <v>143</v>
      </c>
      <c r="KK230" s="444" t="s">
        <v>184</v>
      </c>
      <c r="KL230" s="663"/>
      <c r="KM230" s="444" t="s">
        <v>185</v>
      </c>
      <c r="KN230" s="460"/>
      <c r="KO230" s="443"/>
      <c r="KP230" s="444" t="s">
        <v>187</v>
      </c>
      <c r="KQ230" s="443"/>
      <c r="KR230" s="444" t="s">
        <v>183</v>
      </c>
      <c r="KS230" s="443"/>
      <c r="KT230" s="444" t="s">
        <v>184</v>
      </c>
      <c r="KU230" s="443"/>
      <c r="KV230" s="444" t="s">
        <v>185</v>
      </c>
      <c r="KW230" s="460"/>
      <c r="KX230" s="443"/>
      <c r="KY230" s="444" t="s">
        <v>187</v>
      </c>
      <c r="KZ230" s="443"/>
      <c r="LA230" s="444" t="s">
        <v>183</v>
      </c>
      <c r="LB230" s="443"/>
      <c r="LC230" s="444" t="s">
        <v>184</v>
      </c>
      <c r="LD230" s="443"/>
      <c r="LE230" s="444" t="s">
        <v>185</v>
      </c>
      <c r="LF230" s="460"/>
      <c r="LG230" s="443"/>
      <c r="LH230" s="444" t="s">
        <v>187</v>
      </c>
      <c r="LI230" s="443"/>
      <c r="LJ230" s="444" t="s">
        <v>183</v>
      </c>
      <c r="LK230" s="443"/>
      <c r="LL230" s="444" t="s">
        <v>184</v>
      </c>
      <c r="LM230" s="443"/>
      <c r="LN230" s="444" t="s">
        <v>185</v>
      </c>
      <c r="LO230" s="460"/>
      <c r="LP230" s="443"/>
      <c r="LQ230" s="444" t="s">
        <v>187</v>
      </c>
      <c r="LR230" s="443"/>
      <c r="LS230" s="444" t="s">
        <v>183</v>
      </c>
      <c r="LT230" s="24">
        <v>365.59999999999991</v>
      </c>
      <c r="LU230" s="444" t="s">
        <v>184</v>
      </c>
      <c r="LV230" s="24"/>
      <c r="LW230" s="444" t="s">
        <v>185</v>
      </c>
      <c r="LX230" s="460"/>
      <c r="LY230" s="443"/>
      <c r="LZ230" s="444" t="s">
        <v>187</v>
      </c>
      <c r="MA230" s="443"/>
      <c r="MB230" s="444" t="s">
        <v>183</v>
      </c>
      <c r="MC230" s="443"/>
      <c r="MD230" s="444" t="s">
        <v>184</v>
      </c>
      <c r="ME230" s="443"/>
      <c r="MF230" s="444" t="s">
        <v>185</v>
      </c>
      <c r="MG230" s="460"/>
      <c r="MH230" s="443"/>
      <c r="MI230" s="444" t="s">
        <v>187</v>
      </c>
      <c r="MJ230" s="443"/>
      <c r="MK230" s="444" t="s">
        <v>183</v>
      </c>
      <c r="ML230" s="24">
        <v>539.10000000000764</v>
      </c>
      <c r="MM230" s="444" t="s">
        <v>184</v>
      </c>
      <c r="MN230" s="24"/>
      <c r="MO230" s="444" t="s">
        <v>185</v>
      </c>
      <c r="MP230" s="460"/>
      <c r="MQ230" s="443"/>
      <c r="MR230" s="444" t="s">
        <v>187</v>
      </c>
      <c r="MS230" s="443"/>
      <c r="MT230" s="444" t="s">
        <v>183</v>
      </c>
      <c r="MU230" s="24">
        <v>359.50000000000728</v>
      </c>
      <c r="MV230" s="444" t="s">
        <v>184</v>
      </c>
      <c r="MW230" s="24"/>
      <c r="MX230" s="444" t="s">
        <v>185</v>
      </c>
      <c r="MY230" s="460"/>
      <c r="MZ230" s="443"/>
      <c r="NA230" s="444" t="s">
        <v>187</v>
      </c>
      <c r="NB230" s="443"/>
      <c r="NC230" s="444" t="s">
        <v>183</v>
      </c>
      <c r="ND230" s="443"/>
      <c r="NE230" s="444" t="s">
        <v>184</v>
      </c>
      <c r="NF230" s="24"/>
      <c r="NG230" s="444" t="s">
        <v>185</v>
      </c>
      <c r="NH230" s="460"/>
    </row>
    <row r="231" spans="1:372" ht="18">
      <c r="A231" s="110">
        <v>2020</v>
      </c>
      <c r="B231" s="59">
        <f>SUM(D231:AAP231)</f>
        <v>8283.9750000000695</v>
      </c>
      <c r="C231" s="460"/>
      <c r="D231" s="443"/>
      <c r="E231" s="286">
        <f>D230*0.25</f>
        <v>0</v>
      </c>
      <c r="F231" s="24"/>
      <c r="G231" s="286">
        <f>F230*0.5</f>
        <v>119.7</v>
      </c>
      <c r="H231" s="443"/>
      <c r="I231" s="286">
        <f>H230*0.75</f>
        <v>0</v>
      </c>
      <c r="J231" s="443"/>
      <c r="K231" s="286">
        <f>J230*1</f>
        <v>0</v>
      </c>
      <c r="L231" s="460"/>
      <c r="M231" s="443"/>
      <c r="N231" s="286">
        <f>M230*0.25</f>
        <v>0</v>
      </c>
      <c r="O231" s="443"/>
      <c r="P231" s="286">
        <f>O230*0.5</f>
        <v>22.000000000000028</v>
      </c>
      <c r="Q231" s="443"/>
      <c r="R231" s="286">
        <f>Q230*0.75</f>
        <v>0</v>
      </c>
      <c r="S231" s="443"/>
      <c r="T231" s="286">
        <f>S230*1</f>
        <v>0</v>
      </c>
      <c r="U231" s="460"/>
      <c r="V231" s="443"/>
      <c r="W231" s="286">
        <f>V230*0.25</f>
        <v>0</v>
      </c>
      <c r="X231" s="443"/>
      <c r="Y231" s="286">
        <f>X230*0.5</f>
        <v>226.25000000000023</v>
      </c>
      <c r="Z231" s="24"/>
      <c r="AA231" s="286">
        <f>Z230*0.75</f>
        <v>0</v>
      </c>
      <c r="AC231" s="286">
        <f t="shared" ref="AC231:AC262" si="211">AB230*1</f>
        <v>0</v>
      </c>
      <c r="AD231" s="460"/>
      <c r="AE231" s="443"/>
      <c r="AF231" s="286">
        <f>AE230*0.25</f>
        <v>0</v>
      </c>
      <c r="AG231" s="443"/>
      <c r="AH231" s="286">
        <f>AG230*0.5</f>
        <v>38.850000000000136</v>
      </c>
      <c r="AI231" s="443"/>
      <c r="AJ231" s="286">
        <f>AI230*0.75</f>
        <v>0</v>
      </c>
      <c r="AK231" s="443"/>
      <c r="AL231" s="286">
        <f t="shared" ref="AL231:AL262" si="212">AK230*1</f>
        <v>0</v>
      </c>
      <c r="AM231" s="460"/>
      <c r="AN231" s="443"/>
      <c r="AO231" s="286">
        <f>AN230*0.25</f>
        <v>0</v>
      </c>
      <c r="AP231" s="443"/>
      <c r="AQ231" s="286">
        <f>AP230*0.5</f>
        <v>0</v>
      </c>
      <c r="AR231" s="443"/>
      <c r="AS231" s="286">
        <f>AR230*0.75</f>
        <v>47.625000000000341</v>
      </c>
      <c r="AT231" s="443"/>
      <c r="AU231" s="286">
        <f>AT230*1</f>
        <v>0</v>
      </c>
      <c r="AV231" s="460"/>
      <c r="AW231" s="443"/>
      <c r="AX231" s="286">
        <f>AW230*0.25</f>
        <v>0</v>
      </c>
      <c r="AY231" s="443"/>
      <c r="AZ231" s="286">
        <f>AY230*0.5</f>
        <v>0</v>
      </c>
      <c r="BA231" s="443"/>
      <c r="BB231" s="286">
        <f>BA230*0.75</f>
        <v>274.65000000000003</v>
      </c>
      <c r="BC231" s="443"/>
      <c r="BD231" s="286">
        <f>BC230*1</f>
        <v>0</v>
      </c>
      <c r="BE231" s="460"/>
      <c r="BF231" s="443"/>
      <c r="BG231" s="286">
        <f>BF230*0.25</f>
        <v>0</v>
      </c>
      <c r="BH231" s="443"/>
      <c r="BI231" s="286">
        <f>BH230*0.5</f>
        <v>0</v>
      </c>
      <c r="BJ231" s="443"/>
      <c r="BK231" s="286">
        <f>BJ230*0.75</f>
        <v>66.149999999999864</v>
      </c>
      <c r="BL231" s="443"/>
      <c r="BM231" s="286">
        <f>BL230*1</f>
        <v>0</v>
      </c>
      <c r="BN231" s="460"/>
      <c r="BO231" s="443"/>
      <c r="BP231" s="286">
        <f>BO230*0.25</f>
        <v>0</v>
      </c>
      <c r="BQ231" s="443"/>
      <c r="BR231" s="286">
        <f>BQ230*0.5</f>
        <v>0</v>
      </c>
      <c r="BS231" s="443"/>
      <c r="BT231" s="286">
        <f>BS230*0.75</f>
        <v>227.92500000000007</v>
      </c>
      <c r="BU231" s="443"/>
      <c r="BV231" s="286">
        <f>BU230*1</f>
        <v>0</v>
      </c>
      <c r="BW231" s="460"/>
      <c r="BX231" s="443"/>
      <c r="BY231" s="286">
        <f>BX230*0.25</f>
        <v>0</v>
      </c>
      <c r="BZ231" s="443"/>
      <c r="CA231" s="286">
        <f>BZ230*0.5</f>
        <v>0</v>
      </c>
      <c r="CB231" s="443"/>
      <c r="CC231" s="286">
        <f>CB230*0.75</f>
        <v>0</v>
      </c>
      <c r="CD231" s="443"/>
      <c r="CE231" s="286">
        <f>CD230*1</f>
        <v>0</v>
      </c>
      <c r="CF231" s="460"/>
      <c r="CG231" s="443"/>
      <c r="CH231" s="286">
        <f>CG230*0.25</f>
        <v>0</v>
      </c>
      <c r="CI231" s="443"/>
      <c r="CJ231" s="286">
        <f>CI230*0.5</f>
        <v>0</v>
      </c>
      <c r="CK231" s="443"/>
      <c r="CL231" s="286">
        <f>CK230*0.75</f>
        <v>0</v>
      </c>
      <c r="CM231" s="443"/>
      <c r="CN231" s="286">
        <f>CM230*1</f>
        <v>0</v>
      </c>
      <c r="CO231" s="460"/>
      <c r="CP231" s="443"/>
      <c r="CQ231" s="286">
        <f>CP230*0.25</f>
        <v>0</v>
      </c>
      <c r="CR231" s="443"/>
      <c r="CS231" s="286">
        <f>CR230*0.5</f>
        <v>0</v>
      </c>
      <c r="CT231" s="443"/>
      <c r="CU231" s="286">
        <f>CT230*0.75</f>
        <v>0</v>
      </c>
      <c r="CV231" s="443"/>
      <c r="CW231" s="286">
        <f>CV230*1</f>
        <v>0</v>
      </c>
      <c r="CX231" s="460"/>
      <c r="CY231" s="443"/>
      <c r="CZ231" s="286">
        <f>CY230*0.25</f>
        <v>0</v>
      </c>
      <c r="DA231" s="443"/>
      <c r="DB231" s="286">
        <f>DA230*0.5</f>
        <v>0</v>
      </c>
      <c r="DC231" s="443"/>
      <c r="DD231" s="286">
        <f>DC230*0.75</f>
        <v>75.225000000002183</v>
      </c>
      <c r="DE231" s="443"/>
      <c r="DF231" s="286">
        <f>DE230*1</f>
        <v>0</v>
      </c>
      <c r="DG231" s="460"/>
      <c r="DH231" s="443"/>
      <c r="DI231" s="286">
        <f>DH230*0.25</f>
        <v>0</v>
      </c>
      <c r="DJ231" s="443"/>
      <c r="DK231" s="286">
        <f>DJ230*0.5</f>
        <v>0</v>
      </c>
      <c r="DL231" s="443"/>
      <c r="DM231" s="286">
        <f>DL230*0.75</f>
        <v>0</v>
      </c>
      <c r="DN231" s="443"/>
      <c r="DO231" s="286">
        <f>DN230*1</f>
        <v>0</v>
      </c>
      <c r="DP231" s="460"/>
      <c r="DQ231" s="443"/>
      <c r="DR231" s="286">
        <f>DQ230*0.25</f>
        <v>0</v>
      </c>
      <c r="DS231" s="443"/>
      <c r="DT231" s="286">
        <f>DS230*0.5</f>
        <v>0</v>
      </c>
      <c r="DU231" s="443"/>
      <c r="DV231" s="286">
        <f>DU230*0.75</f>
        <v>137.85000000000218</v>
      </c>
      <c r="DW231" s="443"/>
      <c r="DX231" s="286">
        <f>DW230*1</f>
        <v>0</v>
      </c>
      <c r="DY231" s="460"/>
      <c r="DZ231" s="443"/>
      <c r="EA231" s="286">
        <f>DZ230*0.25</f>
        <v>0</v>
      </c>
      <c r="EB231" s="443"/>
      <c r="EC231" s="286">
        <f>EB230*0.5</f>
        <v>0</v>
      </c>
      <c r="ED231" s="443"/>
      <c r="EE231" s="286">
        <f>ED230*0.75</f>
        <v>0</v>
      </c>
      <c r="EF231" s="443"/>
      <c r="EG231" s="286">
        <f>EF230*1</f>
        <v>0</v>
      </c>
      <c r="EH231" s="460"/>
      <c r="EI231" s="443"/>
      <c r="EJ231" s="286">
        <f>EI230*0.25</f>
        <v>0</v>
      </c>
      <c r="EK231" s="443"/>
      <c r="EL231" s="286">
        <f>EK230*0.5</f>
        <v>0</v>
      </c>
      <c r="EM231" s="443"/>
      <c r="EN231" s="286">
        <f>EM230*0.75</f>
        <v>0</v>
      </c>
      <c r="EO231" s="443"/>
      <c r="EP231" s="286">
        <f>EO230*1</f>
        <v>0</v>
      </c>
      <c r="EQ231" s="460"/>
      <c r="ER231" s="443"/>
      <c r="ES231" s="286">
        <f>ER230*0.25</f>
        <v>0</v>
      </c>
      <c r="ET231" s="443"/>
      <c r="EU231" s="286">
        <f>ET230*0.5</f>
        <v>0</v>
      </c>
      <c r="EV231" s="443"/>
      <c r="EW231" s="286">
        <f>EV230*0.75</f>
        <v>0</v>
      </c>
      <c r="EX231" s="443"/>
      <c r="EY231" s="286">
        <f>EX230*1</f>
        <v>0</v>
      </c>
      <c r="EZ231" s="460"/>
      <c r="FA231" s="443"/>
      <c r="FB231" s="286">
        <f>FA230*0.25</f>
        <v>0</v>
      </c>
      <c r="FC231" s="443"/>
      <c r="FD231" s="286">
        <f>FC230*0.5</f>
        <v>0</v>
      </c>
      <c r="FE231" s="443"/>
      <c r="FF231" s="286">
        <f>FE230*0.75</f>
        <v>155.40000000000327</v>
      </c>
      <c r="FG231" s="443"/>
      <c r="FH231" s="286">
        <f>FG230*1</f>
        <v>0</v>
      </c>
      <c r="FI231" s="460"/>
      <c r="FJ231" s="443"/>
      <c r="FK231" s="286">
        <f>FJ230*0.25</f>
        <v>0</v>
      </c>
      <c r="FL231" s="443"/>
      <c r="FM231" s="286">
        <f>FL230*0.5</f>
        <v>0</v>
      </c>
      <c r="FN231" s="443"/>
      <c r="FO231" s="286">
        <f>FN230*0.75</f>
        <v>335.85000000000082</v>
      </c>
      <c r="FP231" s="443"/>
      <c r="FQ231" s="286">
        <f>FP230*1</f>
        <v>0</v>
      </c>
      <c r="FR231" s="460"/>
      <c r="FS231" s="443"/>
      <c r="FT231" s="286">
        <f>FS230*0.25</f>
        <v>0</v>
      </c>
      <c r="FU231" s="443"/>
      <c r="FV231" s="286">
        <f>FU230*0.5</f>
        <v>0</v>
      </c>
      <c r="FW231" s="443"/>
      <c r="FX231" s="286">
        <f>FW230*0.75</f>
        <v>0</v>
      </c>
      <c r="FY231" s="443"/>
      <c r="FZ231" s="286">
        <f>FY230*1</f>
        <v>0</v>
      </c>
      <c r="GA231" s="460"/>
      <c r="GB231" s="443"/>
      <c r="GC231" s="286">
        <f>GB230*0.25</f>
        <v>0</v>
      </c>
      <c r="GD231" s="443"/>
      <c r="GE231" s="286">
        <f>GD230*0.5</f>
        <v>0</v>
      </c>
      <c r="GF231" s="443"/>
      <c r="GG231" s="286">
        <f>GF230*0.75</f>
        <v>0</v>
      </c>
      <c r="GH231" s="443"/>
      <c r="GI231" s="286">
        <f>GH230*1</f>
        <v>0</v>
      </c>
      <c r="GJ231" s="460"/>
      <c r="GK231" s="443"/>
      <c r="GL231" s="286">
        <f>GK230*0.25</f>
        <v>0</v>
      </c>
      <c r="GM231" s="443"/>
      <c r="GN231" s="286">
        <f>GM230*0.5</f>
        <v>0</v>
      </c>
      <c r="GO231" s="443"/>
      <c r="GP231" s="286">
        <f>GO230*0.75</f>
        <v>700.80000000000246</v>
      </c>
      <c r="GQ231" s="443"/>
      <c r="GR231" s="286">
        <f>GQ230*1</f>
        <v>0</v>
      </c>
      <c r="GS231" s="460"/>
      <c r="GT231" s="443"/>
      <c r="GU231" s="286">
        <f>GT230*0.25</f>
        <v>0</v>
      </c>
      <c r="GV231" s="443"/>
      <c r="GW231" s="286">
        <f>GV230*0.5</f>
        <v>0</v>
      </c>
      <c r="GX231" s="443"/>
      <c r="GY231" s="286">
        <f>GX230*0.75</f>
        <v>0</v>
      </c>
      <c r="GZ231" s="443"/>
      <c r="HA231" s="286">
        <f>GZ230*1</f>
        <v>0</v>
      </c>
      <c r="HB231" s="460"/>
      <c r="HC231" s="443"/>
      <c r="HD231" s="286">
        <f>HC230*0.25</f>
        <v>0</v>
      </c>
      <c r="HE231" s="443"/>
      <c r="HF231" s="286">
        <f>HE230*0.5</f>
        <v>0</v>
      </c>
      <c r="HG231" s="443"/>
      <c r="HH231" s="286">
        <f>HG230*0.75</f>
        <v>441.97500000000014</v>
      </c>
      <c r="HI231" s="443"/>
      <c r="HJ231" s="286">
        <f>HI230*1</f>
        <v>0</v>
      </c>
      <c r="HK231" s="460"/>
      <c r="HL231" s="443"/>
      <c r="HM231" s="286">
        <f>HL230*0.25</f>
        <v>0</v>
      </c>
      <c r="HN231" s="443"/>
      <c r="HO231" s="286">
        <f>HN230*0.5</f>
        <v>0</v>
      </c>
      <c r="HP231" s="443"/>
      <c r="HQ231" s="286">
        <f>HP230*0.75</f>
        <v>0</v>
      </c>
      <c r="HR231" s="443"/>
      <c r="HS231" s="286">
        <f>HR230*1</f>
        <v>0</v>
      </c>
      <c r="HT231" s="460"/>
      <c r="HU231" s="443"/>
      <c r="HV231" s="286">
        <f>HU230*0.25</f>
        <v>0</v>
      </c>
      <c r="HW231" s="443"/>
      <c r="HX231" s="286">
        <f>HW230*0.5</f>
        <v>0</v>
      </c>
      <c r="HY231" s="443"/>
      <c r="HZ231" s="286">
        <f>HY230*0.75</f>
        <v>2771.3250000000016</v>
      </c>
      <c r="IA231" s="443"/>
      <c r="IB231" s="286">
        <f>IA230*1</f>
        <v>0</v>
      </c>
      <c r="IC231" s="460"/>
      <c r="ID231" s="443"/>
      <c r="IE231" s="286">
        <f>ID230*0.25</f>
        <v>0</v>
      </c>
      <c r="IF231" s="443"/>
      <c r="IG231" s="286">
        <f>IF230*0.5</f>
        <v>0</v>
      </c>
      <c r="IH231" s="443"/>
      <c r="II231" s="286">
        <f>IH230*0.75</f>
        <v>0</v>
      </c>
      <c r="IJ231" s="443"/>
      <c r="IK231" s="286">
        <f>IJ230*1</f>
        <v>0</v>
      </c>
      <c r="IL231" s="460"/>
      <c r="IM231" s="443"/>
      <c r="IN231" s="286">
        <f>IM230*0.25</f>
        <v>0</v>
      </c>
      <c r="IO231" s="443"/>
      <c r="IP231" s="286">
        <f>IO230*0.5</f>
        <v>0</v>
      </c>
      <c r="IQ231" s="443"/>
      <c r="IR231" s="286">
        <f>IQ230*0.75</f>
        <v>0</v>
      </c>
      <c r="IS231" s="443"/>
      <c r="IT231" s="286">
        <f>IS230*1</f>
        <v>0</v>
      </c>
      <c r="IU231" s="460"/>
      <c r="IV231" s="443"/>
      <c r="IW231" s="286">
        <f>IV230*0.25</f>
        <v>0</v>
      </c>
      <c r="IX231" s="443"/>
      <c r="IY231" s="286">
        <f>IX230*0.5</f>
        <v>0</v>
      </c>
      <c r="IZ231" s="443"/>
      <c r="JA231" s="286">
        <f>IZ230*0.75</f>
        <v>51.300000000000068</v>
      </c>
      <c r="JB231" s="443"/>
      <c r="JC231" s="286">
        <f>JB230*1</f>
        <v>0</v>
      </c>
      <c r="JD231" s="460"/>
      <c r="JE231" s="443"/>
      <c r="JF231" s="286">
        <f>JE230*0.25</f>
        <v>0</v>
      </c>
      <c r="JG231" s="443"/>
      <c r="JH231" s="286">
        <f>JG230*0.5</f>
        <v>0</v>
      </c>
      <c r="JI231" s="443"/>
      <c r="JJ231" s="286">
        <f>JI230*0.75</f>
        <v>188.92500000000246</v>
      </c>
      <c r="JK231" s="443"/>
      <c r="JL231" s="286">
        <f>JK230*1</f>
        <v>0</v>
      </c>
      <c r="JM231" s="460"/>
      <c r="JN231" s="443"/>
      <c r="JO231" s="286">
        <f>JN230*0.25</f>
        <v>0</v>
      </c>
      <c r="JP231" s="443"/>
      <c r="JQ231" s="286">
        <f>JP230*0.5</f>
        <v>0</v>
      </c>
      <c r="JR231" s="443"/>
      <c r="JS231" s="286">
        <f>JR230*0.75</f>
        <v>0</v>
      </c>
      <c r="JT231" s="443"/>
      <c r="JU231" s="286">
        <f>JT230*1</f>
        <v>0</v>
      </c>
      <c r="JV231" s="460"/>
      <c r="JW231" s="443"/>
      <c r="JX231" s="286">
        <f>JW230*0.25</f>
        <v>0</v>
      </c>
      <c r="JY231" s="443"/>
      <c r="JZ231" s="286">
        <f>JY230*0.5</f>
        <v>0</v>
      </c>
      <c r="KA231" s="443"/>
      <c r="KB231" s="286">
        <f>KA230*0.75</f>
        <v>1346.7750000000428</v>
      </c>
      <c r="KC231" s="443"/>
      <c r="KD231" s="286">
        <f t="shared" ref="KD231" si="213">KC230*1</f>
        <v>0</v>
      </c>
      <c r="KE231" s="460"/>
      <c r="KF231" s="443"/>
      <c r="KG231" s="286">
        <f>KF230*0.25</f>
        <v>0</v>
      </c>
      <c r="KH231" s="443"/>
      <c r="KI231" s="286">
        <f>KH230*0.5</f>
        <v>0</v>
      </c>
      <c r="KJ231" s="443"/>
      <c r="KK231" s="286">
        <f>KJ230*0.75</f>
        <v>107.25</v>
      </c>
      <c r="KL231" s="443"/>
      <c r="KM231" s="286">
        <f>KL230*1</f>
        <v>0</v>
      </c>
      <c r="KN231" s="460"/>
      <c r="KO231" s="443"/>
      <c r="KP231" s="286">
        <f>KO230*0.25</f>
        <v>0</v>
      </c>
      <c r="KQ231" s="443"/>
      <c r="KR231" s="286">
        <f>KQ230*0.5</f>
        <v>0</v>
      </c>
      <c r="KS231" s="443"/>
      <c r="KT231" s="286">
        <f>KS230*0.75</f>
        <v>0</v>
      </c>
      <c r="KU231" s="443"/>
      <c r="KV231" s="286">
        <f>KU230*1</f>
        <v>0</v>
      </c>
      <c r="KW231" s="460"/>
      <c r="KX231" s="443"/>
      <c r="KY231" s="286">
        <f>KX230*0.25</f>
        <v>0</v>
      </c>
      <c r="KZ231" s="443"/>
      <c r="LA231" s="286">
        <f>KZ230*0.5</f>
        <v>0</v>
      </c>
      <c r="LB231" s="443"/>
      <c r="LC231" s="286">
        <f>LB230*0.75</f>
        <v>0</v>
      </c>
      <c r="LD231" s="443"/>
      <c r="LE231" s="286">
        <f>LD230*1</f>
        <v>0</v>
      </c>
      <c r="LF231" s="460"/>
      <c r="LG231" s="443"/>
      <c r="LH231" s="286">
        <f>LG230*0.25</f>
        <v>0</v>
      </c>
      <c r="LI231" s="443"/>
      <c r="LJ231" s="286">
        <f>LI230*0.5</f>
        <v>0</v>
      </c>
      <c r="LK231" s="443"/>
      <c r="LL231" s="286">
        <f>LK230*0.75</f>
        <v>0</v>
      </c>
      <c r="LM231" s="443"/>
      <c r="LN231" s="286">
        <f>LM230*1</f>
        <v>0</v>
      </c>
      <c r="LO231" s="460"/>
      <c r="LP231" s="443"/>
      <c r="LQ231" s="286">
        <f>LP230*0.25</f>
        <v>0</v>
      </c>
      <c r="LR231" s="443"/>
      <c r="LS231" s="286">
        <f>LR230*0.5</f>
        <v>0</v>
      </c>
      <c r="LT231" s="443"/>
      <c r="LU231" s="286">
        <f>LT230*0.75</f>
        <v>274.19999999999993</v>
      </c>
      <c r="LV231" s="443"/>
      <c r="LW231" s="286">
        <f>LV230*1</f>
        <v>0</v>
      </c>
      <c r="LX231" s="460"/>
      <c r="LY231" s="443"/>
      <c r="LZ231" s="286">
        <f>LY230*0.25</f>
        <v>0</v>
      </c>
      <c r="MA231" s="443"/>
      <c r="MB231" s="286">
        <f>MA230*0.5</f>
        <v>0</v>
      </c>
      <c r="MC231" s="443"/>
      <c r="MD231" s="286">
        <f>MC230*0.75</f>
        <v>0</v>
      </c>
      <c r="ME231" s="443"/>
      <c r="MF231" s="286">
        <f>ME230*1</f>
        <v>0</v>
      </c>
      <c r="MG231" s="460"/>
      <c r="MH231" s="443"/>
      <c r="MI231" s="286">
        <f>MH230*0.25</f>
        <v>0</v>
      </c>
      <c r="MJ231" s="443"/>
      <c r="MK231" s="286">
        <f>MJ230*0.5</f>
        <v>0</v>
      </c>
      <c r="ML231" s="443"/>
      <c r="MM231" s="286">
        <f>ML230*0.75</f>
        <v>404.32500000000573</v>
      </c>
      <c r="MN231" s="443"/>
      <c r="MO231" s="286">
        <f>MN230*1</f>
        <v>0</v>
      </c>
      <c r="MP231" s="460"/>
      <c r="MQ231" s="443"/>
      <c r="MR231" s="286">
        <f>MQ230*0.25</f>
        <v>0</v>
      </c>
      <c r="MS231" s="443"/>
      <c r="MT231" s="286">
        <f>MS230*0.5</f>
        <v>0</v>
      </c>
      <c r="MU231" s="443"/>
      <c r="MV231" s="286">
        <f>MU230*0.75</f>
        <v>269.62500000000546</v>
      </c>
      <c r="MW231" s="443"/>
      <c r="MX231" s="286">
        <f>MW230*1</f>
        <v>0</v>
      </c>
      <c r="MY231" s="460"/>
      <c r="MZ231" s="443"/>
      <c r="NA231" s="286">
        <f>MZ230*0.25</f>
        <v>0</v>
      </c>
      <c r="NB231" s="443"/>
      <c r="NC231" s="286">
        <f>NB230*0.5</f>
        <v>0</v>
      </c>
      <c r="ND231" s="443"/>
      <c r="NE231" s="286">
        <f>ND230*0.75</f>
        <v>0</v>
      </c>
      <c r="NF231" s="443"/>
      <c r="NG231" s="286">
        <f>NF230*1</f>
        <v>0</v>
      </c>
      <c r="NH231" s="460"/>
    </row>
    <row r="232" spans="1:372" s="50" customFormat="1" ht="18">
      <c r="A232" s="110"/>
      <c r="B232" s="59"/>
      <c r="C232" s="460"/>
      <c r="D232" s="443"/>
      <c r="E232" s="286"/>
      <c r="F232" s="24"/>
      <c r="G232" s="286"/>
      <c r="H232" s="443"/>
      <c r="I232" s="286"/>
      <c r="J232" s="443"/>
      <c r="K232" s="305"/>
      <c r="L232" s="460"/>
      <c r="M232" s="443"/>
      <c r="N232" s="286"/>
      <c r="O232" s="443"/>
      <c r="P232" s="286"/>
      <c r="Q232" s="443"/>
      <c r="R232" s="286"/>
      <c r="S232" s="443"/>
      <c r="T232" s="305"/>
      <c r="U232" s="460"/>
      <c r="V232" s="443"/>
      <c r="W232" s="286"/>
      <c r="X232" s="443"/>
      <c r="Y232" s="286"/>
      <c r="Z232" s="24"/>
      <c r="AA232" s="286"/>
      <c r="AC232" s="48"/>
      <c r="AD232" s="460"/>
      <c r="AE232" s="443"/>
      <c r="AF232" s="286"/>
      <c r="AG232" s="443"/>
      <c r="AH232" s="286"/>
      <c r="AI232" s="443"/>
      <c r="AJ232" s="286"/>
      <c r="AK232" s="443"/>
      <c r="AL232" s="48"/>
      <c r="AM232" s="460"/>
      <c r="AN232" s="443"/>
      <c r="AO232" s="286"/>
      <c r="AP232" s="443"/>
      <c r="AQ232" s="286"/>
      <c r="AR232" s="443"/>
      <c r="AS232" s="286"/>
      <c r="AT232" s="443"/>
      <c r="AU232" s="48"/>
      <c r="AV232" s="460"/>
      <c r="AW232" s="443"/>
      <c r="AX232" s="286"/>
      <c r="AY232" s="443"/>
      <c r="AZ232" s="286"/>
      <c r="BA232" s="443"/>
      <c r="BB232" s="286"/>
      <c r="BC232" s="443"/>
      <c r="BD232" s="48"/>
      <c r="BE232" s="460"/>
      <c r="BF232" s="443"/>
      <c r="BG232" s="286"/>
      <c r="BH232" s="443"/>
      <c r="BI232" s="286"/>
      <c r="BJ232" s="443"/>
      <c r="BK232" s="286"/>
      <c r="BL232" s="443"/>
      <c r="BM232" s="48"/>
      <c r="BN232" s="460"/>
      <c r="BO232" s="443"/>
      <c r="BP232" s="286"/>
      <c r="BQ232" s="443"/>
      <c r="BR232" s="286"/>
      <c r="BS232" s="443"/>
      <c r="BT232" s="286"/>
      <c r="BU232" s="443"/>
      <c r="BV232" s="48"/>
      <c r="BW232" s="460"/>
      <c r="BX232" s="443"/>
      <c r="BY232" s="286"/>
      <c r="BZ232" s="443"/>
      <c r="CA232" s="286"/>
      <c r="CB232" s="443"/>
      <c r="CC232" s="286"/>
      <c r="CD232" s="443"/>
      <c r="CE232" s="48"/>
      <c r="CF232" s="460"/>
      <c r="CG232" s="443"/>
      <c r="CH232" s="286"/>
      <c r="CI232" s="443"/>
      <c r="CJ232" s="286"/>
      <c r="CK232" s="443"/>
      <c r="CL232" s="286"/>
      <c r="CM232" s="443"/>
      <c r="CN232" s="48"/>
      <c r="CO232" s="460"/>
      <c r="CP232" s="443"/>
      <c r="CQ232" s="286"/>
      <c r="CR232" s="443"/>
      <c r="CS232" s="286"/>
      <c r="CT232" s="443"/>
      <c r="CU232" s="286"/>
      <c r="CV232" s="443"/>
      <c r="CW232" s="48"/>
      <c r="CX232" s="460"/>
      <c r="CY232" s="443"/>
      <c r="CZ232" s="286"/>
      <c r="DA232" s="443"/>
      <c r="DB232" s="286"/>
      <c r="DC232" s="443"/>
      <c r="DD232" s="286"/>
      <c r="DE232" s="443"/>
      <c r="DF232" s="48"/>
      <c r="DG232" s="460"/>
      <c r="DH232" s="443"/>
      <c r="DI232" s="286"/>
      <c r="DJ232" s="443"/>
      <c r="DK232" s="286"/>
      <c r="DL232" s="443"/>
      <c r="DM232" s="286"/>
      <c r="DN232" s="443"/>
      <c r="DO232" s="48"/>
      <c r="DP232" s="460"/>
      <c r="DQ232" s="443"/>
      <c r="DR232" s="286"/>
      <c r="DS232" s="443"/>
      <c r="DT232" s="286"/>
      <c r="DU232" s="443"/>
      <c r="DV232" s="286"/>
      <c r="DW232" s="443"/>
      <c r="DX232" s="48"/>
      <c r="DY232" s="460"/>
      <c r="DZ232" s="443"/>
      <c r="EA232" s="286"/>
      <c r="EB232" s="443"/>
      <c r="EC232" s="286"/>
      <c r="ED232" s="443"/>
      <c r="EE232" s="286"/>
      <c r="EF232" s="443"/>
      <c r="EG232" s="48"/>
      <c r="EH232" s="460"/>
      <c r="EI232" s="443"/>
      <c r="EJ232" s="286"/>
      <c r="EK232" s="443"/>
      <c r="EL232" s="286"/>
      <c r="EM232" s="443"/>
      <c r="EN232" s="286"/>
      <c r="EO232" s="443"/>
      <c r="EP232" s="48"/>
      <c r="EQ232" s="460"/>
      <c r="ER232" s="443"/>
      <c r="ES232" s="286"/>
      <c r="ET232" s="443"/>
      <c r="EU232" s="286"/>
      <c r="EV232" s="443"/>
      <c r="EW232" s="286"/>
      <c r="EX232" s="443"/>
      <c r="EY232" s="48"/>
      <c r="EZ232" s="460"/>
      <c r="FA232" s="443"/>
      <c r="FB232" s="286"/>
      <c r="FC232" s="443"/>
      <c r="FD232" s="286"/>
      <c r="FE232" s="443"/>
      <c r="FF232" s="286"/>
      <c r="FG232" s="443"/>
      <c r="FH232" s="48"/>
      <c r="FI232" s="460"/>
      <c r="FJ232" s="443"/>
      <c r="FK232" s="286"/>
      <c r="FL232" s="443"/>
      <c r="FM232" s="286"/>
      <c r="FN232" s="443"/>
      <c r="FO232" s="286"/>
      <c r="FP232" s="443"/>
      <c r="FQ232" s="48"/>
      <c r="FR232" s="460"/>
      <c r="FS232" s="443"/>
      <c r="FT232" s="286"/>
      <c r="FU232" s="443"/>
      <c r="FV232" s="286"/>
      <c r="FW232" s="443"/>
      <c r="FX232" s="286"/>
      <c r="FY232" s="443"/>
      <c r="FZ232" s="48"/>
      <c r="GA232" s="460"/>
      <c r="GB232" s="443"/>
      <c r="GC232" s="286"/>
      <c r="GD232" s="443"/>
      <c r="GE232" s="286"/>
      <c r="GF232" s="443"/>
      <c r="GG232" s="286"/>
      <c r="GH232" s="443"/>
      <c r="GI232" s="48"/>
      <c r="GJ232" s="460"/>
      <c r="GK232" s="443"/>
      <c r="GL232" s="286"/>
      <c r="GM232" s="443"/>
      <c r="GN232" s="286"/>
      <c r="GO232" s="443"/>
      <c r="GP232" s="286"/>
      <c r="GQ232" s="443"/>
      <c r="GR232" s="48"/>
      <c r="GS232" s="460"/>
      <c r="GT232" s="443"/>
      <c r="GU232" s="286"/>
      <c r="GV232" s="443"/>
      <c r="GW232" s="286"/>
      <c r="GX232" s="443"/>
      <c r="GY232" s="286"/>
      <c r="GZ232" s="443"/>
      <c r="HA232" s="286"/>
      <c r="HB232" s="460"/>
      <c r="HC232" s="443"/>
      <c r="HD232" s="286"/>
      <c r="HE232" s="443"/>
      <c r="HF232" s="286"/>
      <c r="HG232" s="443"/>
      <c r="HH232" s="286"/>
      <c r="HI232" s="443"/>
      <c r="HJ232" s="48"/>
      <c r="HK232" s="460"/>
      <c r="HL232" s="443"/>
      <c r="HM232" s="286"/>
      <c r="HN232" s="443"/>
      <c r="HO232" s="286"/>
      <c r="HP232" s="443"/>
      <c r="HQ232" s="286"/>
      <c r="HR232" s="443"/>
      <c r="HS232" s="48"/>
      <c r="HT232" s="460"/>
      <c r="HU232" s="443"/>
      <c r="HV232" s="286"/>
      <c r="HW232" s="443"/>
      <c r="HX232" s="286"/>
      <c r="HY232" s="443"/>
      <c r="HZ232" s="286"/>
      <c r="IA232" s="443"/>
      <c r="IB232" s="48"/>
      <c r="IC232" s="460"/>
      <c r="ID232" s="443"/>
      <c r="IE232" s="286"/>
      <c r="IF232" s="443"/>
      <c r="IG232" s="286"/>
      <c r="IH232" s="443"/>
      <c r="II232" s="286"/>
      <c r="IJ232" s="443"/>
      <c r="IK232" s="286"/>
      <c r="IL232" s="460"/>
      <c r="IM232" s="443"/>
      <c r="IN232" s="286"/>
      <c r="IO232" s="443"/>
      <c r="IP232" s="286"/>
      <c r="IQ232" s="443"/>
      <c r="IR232" s="286"/>
      <c r="IS232" s="443"/>
      <c r="IT232" s="48"/>
      <c r="IU232" s="460"/>
      <c r="IV232" s="443"/>
      <c r="IW232" s="286"/>
      <c r="IX232" s="443"/>
      <c r="IY232" s="286"/>
      <c r="IZ232" s="443"/>
      <c r="JA232" s="286"/>
      <c r="JB232" s="443"/>
      <c r="JC232" s="48"/>
      <c r="JD232" s="460"/>
      <c r="JE232" s="443"/>
      <c r="JF232" s="286"/>
      <c r="JG232" s="443"/>
      <c r="JH232" s="286"/>
      <c r="JI232" s="443"/>
      <c r="JJ232" s="286"/>
      <c r="JK232" s="443"/>
      <c r="JL232" s="48"/>
      <c r="JM232" s="460"/>
      <c r="JN232" s="443"/>
      <c r="JO232" s="286"/>
      <c r="JP232" s="443"/>
      <c r="JQ232" s="286"/>
      <c r="JR232" s="443"/>
      <c r="JS232" s="286"/>
      <c r="JT232" s="443"/>
      <c r="JU232" s="286"/>
      <c r="JV232" s="460"/>
      <c r="JW232" s="443"/>
      <c r="JX232" s="286"/>
      <c r="JY232" s="443"/>
      <c r="JZ232" s="286"/>
      <c r="KA232" s="443"/>
      <c r="KB232" s="286"/>
      <c r="KC232" s="443"/>
      <c r="KD232" s="48"/>
      <c r="KE232" s="460"/>
      <c r="KF232" s="443"/>
      <c r="KG232" s="286"/>
      <c r="KH232" s="443"/>
      <c r="KI232" s="286"/>
      <c r="KJ232" s="443"/>
      <c r="KK232" s="286"/>
      <c r="KL232" s="443"/>
      <c r="KM232" s="48"/>
      <c r="KN232" s="460"/>
      <c r="KO232" s="443"/>
      <c r="KP232" s="286"/>
      <c r="KQ232" s="443"/>
      <c r="KR232" s="286"/>
      <c r="KS232" s="443"/>
      <c r="KT232" s="286"/>
      <c r="KU232" s="443"/>
      <c r="KV232" s="286"/>
      <c r="KW232" s="460"/>
      <c r="KX232" s="443"/>
      <c r="KY232" s="286"/>
      <c r="KZ232" s="443"/>
      <c r="LA232" s="286"/>
      <c r="LB232" s="443"/>
      <c r="LC232" s="286"/>
      <c r="LD232" s="443"/>
      <c r="LE232" s="286"/>
      <c r="LF232" s="460"/>
      <c r="LG232" s="443"/>
      <c r="LH232" s="286"/>
      <c r="LI232" s="443"/>
      <c r="LJ232" s="286"/>
      <c r="LK232" s="443"/>
      <c r="LL232" s="286"/>
      <c r="LM232" s="443"/>
      <c r="LN232" s="48"/>
      <c r="LO232" s="460"/>
      <c r="LP232" s="443"/>
      <c r="LQ232" s="286"/>
      <c r="LR232" s="443"/>
      <c r="LS232" s="286"/>
      <c r="LT232" s="443"/>
      <c r="LU232" s="286"/>
      <c r="LV232" s="443"/>
      <c r="LW232" s="48"/>
      <c r="LX232" s="460"/>
      <c r="LY232" s="443"/>
      <c r="LZ232" s="286"/>
      <c r="MA232" s="443"/>
      <c r="MB232" s="286"/>
      <c r="MC232" s="443"/>
      <c r="MD232" s="286"/>
      <c r="ME232" s="443"/>
      <c r="MF232" s="286"/>
      <c r="MG232" s="460"/>
      <c r="MH232" s="443"/>
      <c r="MI232" s="286"/>
      <c r="MJ232" s="443"/>
      <c r="MK232" s="286"/>
      <c r="ML232" s="443"/>
      <c r="MM232" s="286"/>
      <c r="MN232" s="443"/>
      <c r="MO232" s="48"/>
      <c r="MP232" s="460"/>
      <c r="MQ232" s="443"/>
      <c r="MR232" s="286"/>
      <c r="MS232" s="443"/>
      <c r="MT232" s="286"/>
      <c r="MU232" s="443"/>
      <c r="MV232" s="286"/>
      <c r="MW232" s="443"/>
      <c r="MX232" s="48"/>
      <c r="MY232" s="460"/>
      <c r="MZ232" s="443"/>
      <c r="NA232" s="286"/>
      <c r="NB232" s="443"/>
      <c r="NC232" s="286"/>
      <c r="ND232" s="443"/>
      <c r="NE232" s="286"/>
      <c r="NF232" s="443"/>
      <c r="NG232" s="48"/>
      <c r="NH232" s="460"/>
    </row>
    <row r="233" spans="1:372" ht="18">
      <c r="A233" s="306" t="s">
        <v>158</v>
      </c>
      <c r="B233" s="59"/>
      <c r="C233" s="460"/>
      <c r="D233" s="443">
        <v>658.9</v>
      </c>
      <c r="E233" s="444" t="s">
        <v>187</v>
      </c>
      <c r="F233" s="661">
        <v>446.8</v>
      </c>
      <c r="G233" s="444" t="s">
        <v>183</v>
      </c>
      <c r="H233" s="662"/>
      <c r="I233" s="444" t="s">
        <v>184</v>
      </c>
      <c r="J233" s="662"/>
      <c r="K233" s="444" t="s">
        <v>185</v>
      </c>
      <c r="L233" s="460"/>
      <c r="M233" s="443">
        <v>94</v>
      </c>
      <c r="N233" s="444" t="s">
        <v>187</v>
      </c>
      <c r="O233" s="24">
        <v>110.49999999999994</v>
      </c>
      <c r="P233" s="444" t="s">
        <v>183</v>
      </c>
      <c r="Q233" s="24"/>
      <c r="R233" s="444" t="s">
        <v>184</v>
      </c>
      <c r="S233" s="24"/>
      <c r="T233" s="444" t="s">
        <v>185</v>
      </c>
      <c r="U233" s="460"/>
      <c r="V233" s="24">
        <v>606.7999999999995</v>
      </c>
      <c r="W233" s="444" t="s">
        <v>187</v>
      </c>
      <c r="X233" s="24">
        <v>403.80000000000041</v>
      </c>
      <c r="Y233" s="444" t="s">
        <v>183</v>
      </c>
      <c r="Z233" s="24"/>
      <c r="AA233" s="444" t="s">
        <v>184</v>
      </c>
      <c r="AC233" s="444" t="s">
        <v>185</v>
      </c>
      <c r="AD233" s="460"/>
      <c r="AE233" s="24">
        <v>184.40000000000009</v>
      </c>
      <c r="AF233" s="444" t="s">
        <v>187</v>
      </c>
      <c r="AG233" s="24">
        <v>130.2000000000005</v>
      </c>
      <c r="AH233" s="444" t="s">
        <v>183</v>
      </c>
      <c r="AI233" s="24"/>
      <c r="AJ233" s="444" t="s">
        <v>184</v>
      </c>
      <c r="AK233" s="24"/>
      <c r="AL233" s="444" t="s">
        <v>185</v>
      </c>
      <c r="AM233" s="460"/>
      <c r="AN233" s="443">
        <v>307.60000000000002</v>
      </c>
      <c r="AO233" s="444" t="s">
        <v>187</v>
      </c>
      <c r="AP233" s="24">
        <v>266.19999999999982</v>
      </c>
      <c r="AQ233" s="444" t="s">
        <v>183</v>
      </c>
      <c r="AR233" s="24">
        <v>211.20000000000027</v>
      </c>
      <c r="AS233" s="444" t="s">
        <v>184</v>
      </c>
      <c r="AT233" s="24"/>
      <c r="AU233" s="444" t="s">
        <v>185</v>
      </c>
      <c r="AV233" s="460"/>
      <c r="AW233" s="24">
        <v>436.2</v>
      </c>
      <c r="AX233" s="444" t="s">
        <v>187</v>
      </c>
      <c r="AY233" s="24">
        <v>765.20000000000027</v>
      </c>
      <c r="AZ233" s="444" t="s">
        <v>183</v>
      </c>
      <c r="BA233" s="24">
        <v>425.20000000000005</v>
      </c>
      <c r="BB233" s="444" t="s">
        <v>184</v>
      </c>
      <c r="BC233" s="24"/>
      <c r="BD233" s="444" t="s">
        <v>185</v>
      </c>
      <c r="BE233" s="460"/>
      <c r="BF233" s="443">
        <v>338.7</v>
      </c>
      <c r="BG233" s="444" t="s">
        <v>187</v>
      </c>
      <c r="BH233" s="24">
        <v>616.30000000000109</v>
      </c>
      <c r="BI233" s="444" t="s">
        <v>183</v>
      </c>
      <c r="BJ233" s="24">
        <v>237.99999999999818</v>
      </c>
      <c r="BK233" s="444" t="s">
        <v>184</v>
      </c>
      <c r="BL233" s="24"/>
      <c r="BM233" s="444" t="s">
        <v>185</v>
      </c>
      <c r="BN233" s="460"/>
      <c r="BO233" s="443">
        <v>363.1</v>
      </c>
      <c r="BP233" s="444" t="s">
        <v>187</v>
      </c>
      <c r="BQ233" s="24">
        <v>410.50000000000091</v>
      </c>
      <c r="BR233" s="444" t="s">
        <v>183</v>
      </c>
      <c r="BS233" s="24">
        <v>432.40000000000055</v>
      </c>
      <c r="BT233" s="444" t="s">
        <v>184</v>
      </c>
      <c r="BU233" s="24"/>
      <c r="BV233" s="444" t="s">
        <v>185</v>
      </c>
      <c r="BW233" s="460"/>
      <c r="BX233" s="443">
        <v>0</v>
      </c>
      <c r="BY233" s="444" t="s">
        <v>187</v>
      </c>
      <c r="BZ233" s="443">
        <v>185.70000000000073</v>
      </c>
      <c r="CA233" s="444" t="s">
        <v>183</v>
      </c>
      <c r="CB233" s="663">
        <v>9.5</v>
      </c>
      <c r="CC233" s="444" t="s">
        <v>184</v>
      </c>
      <c r="CD233" s="443"/>
      <c r="CE233" s="444" t="s">
        <v>185</v>
      </c>
      <c r="CF233" s="460"/>
      <c r="CG233" s="443">
        <v>717.8</v>
      </c>
      <c r="CH233" s="444" t="s">
        <v>187</v>
      </c>
      <c r="CI233" s="24">
        <v>609.25</v>
      </c>
      <c r="CJ233" s="444" t="s">
        <v>183</v>
      </c>
      <c r="CK233" s="24"/>
      <c r="CL233" s="444" t="s">
        <v>184</v>
      </c>
      <c r="CM233" s="24"/>
      <c r="CN233" s="444" t="s">
        <v>185</v>
      </c>
      <c r="CO233" s="460"/>
      <c r="CP233" s="443">
        <v>138</v>
      </c>
      <c r="CQ233" s="444" t="s">
        <v>187</v>
      </c>
      <c r="CR233" s="24">
        <v>290.20000000000073</v>
      </c>
      <c r="CS233" s="444" t="s">
        <v>183</v>
      </c>
      <c r="CT233" s="24"/>
      <c r="CU233" s="444" t="s">
        <v>184</v>
      </c>
      <c r="CV233" s="24"/>
      <c r="CW233" s="444" t="s">
        <v>185</v>
      </c>
      <c r="CX233" s="460"/>
      <c r="CY233" s="443">
        <v>437.4</v>
      </c>
      <c r="CZ233" s="444" t="s">
        <v>187</v>
      </c>
      <c r="DA233" s="24">
        <v>233.20000000000073</v>
      </c>
      <c r="DB233" s="444" t="s">
        <v>183</v>
      </c>
      <c r="DC233" s="24">
        <v>285.70000000000073</v>
      </c>
      <c r="DD233" s="444" t="s">
        <v>184</v>
      </c>
      <c r="DE233" s="443"/>
      <c r="DF233" s="444" t="s">
        <v>185</v>
      </c>
      <c r="DG233" s="460"/>
      <c r="DH233" s="443">
        <v>139.5</v>
      </c>
      <c r="DI233" s="444" t="s">
        <v>187</v>
      </c>
      <c r="DJ233" s="24">
        <v>76.000000000000909</v>
      </c>
      <c r="DK233" s="444" t="s">
        <v>183</v>
      </c>
      <c r="DL233" s="24"/>
      <c r="DM233" s="444" t="s">
        <v>184</v>
      </c>
      <c r="DN233" s="24"/>
      <c r="DO233" s="444" t="s">
        <v>185</v>
      </c>
      <c r="DP233" s="460"/>
      <c r="DQ233" s="443">
        <v>324</v>
      </c>
      <c r="DR233" s="444" t="s">
        <v>187</v>
      </c>
      <c r="DS233" s="663">
        <v>195.80000000000018</v>
      </c>
      <c r="DT233" s="444" t="s">
        <v>183</v>
      </c>
      <c r="DU233" s="24">
        <v>450.10000000000218</v>
      </c>
      <c r="DV233" s="444" t="s">
        <v>184</v>
      </c>
      <c r="DW233" s="24"/>
      <c r="DX233" s="444" t="s">
        <v>185</v>
      </c>
      <c r="DY233" s="460"/>
      <c r="DZ233" s="443">
        <v>214.9</v>
      </c>
      <c r="EA233" s="444" t="s">
        <v>187</v>
      </c>
      <c r="EB233" s="24">
        <v>178.39999999999964</v>
      </c>
      <c r="EC233" s="444" t="s">
        <v>183</v>
      </c>
      <c r="ED233" s="24"/>
      <c r="EE233" s="444" t="s">
        <v>184</v>
      </c>
      <c r="EF233" s="24"/>
      <c r="EG233" s="444" t="s">
        <v>185</v>
      </c>
      <c r="EH233" s="460"/>
      <c r="EI233" s="443">
        <v>319.10000000000002</v>
      </c>
      <c r="EJ233" s="444" t="s">
        <v>187</v>
      </c>
      <c r="EK233" s="663">
        <v>134.49999999999909</v>
      </c>
      <c r="EL233" s="444" t="s">
        <v>183</v>
      </c>
      <c r="EM233" s="663"/>
      <c r="EN233" s="444" t="s">
        <v>184</v>
      </c>
      <c r="EO233" s="443"/>
      <c r="EP233" s="444" t="s">
        <v>185</v>
      </c>
      <c r="EQ233" s="460"/>
      <c r="ER233" s="443">
        <v>303.5</v>
      </c>
      <c r="ES233" s="444" t="s">
        <v>187</v>
      </c>
      <c r="ET233" s="24">
        <v>212.19999999999891</v>
      </c>
      <c r="EU233" s="444" t="s">
        <v>183</v>
      </c>
      <c r="EV233" s="24"/>
      <c r="EW233" s="444" t="s">
        <v>184</v>
      </c>
      <c r="EX233" s="24"/>
      <c r="EY233" s="444" t="s">
        <v>185</v>
      </c>
      <c r="EZ233" s="460"/>
      <c r="FA233" s="443">
        <v>386.4</v>
      </c>
      <c r="FB233" s="444" t="s">
        <v>187</v>
      </c>
      <c r="FC233" s="663">
        <v>136.5</v>
      </c>
      <c r="FD233" s="444" t="s">
        <v>183</v>
      </c>
      <c r="FE233" s="663">
        <v>181.5</v>
      </c>
      <c r="FF233" s="444" t="s">
        <v>184</v>
      </c>
      <c r="FG233" s="663"/>
      <c r="FH233" s="444" t="s">
        <v>185</v>
      </c>
      <c r="FI233" s="460"/>
      <c r="FJ233" s="443">
        <v>136.4</v>
      </c>
      <c r="FK233" s="444" t="s">
        <v>187</v>
      </c>
      <c r="FL233" s="663">
        <v>123.80000000000109</v>
      </c>
      <c r="FM233" s="444" t="s">
        <v>183</v>
      </c>
      <c r="FN233" s="24">
        <v>470.80000000000109</v>
      </c>
      <c r="FO233" s="444" t="s">
        <v>184</v>
      </c>
      <c r="FP233" s="24"/>
      <c r="FQ233" s="444" t="s">
        <v>185</v>
      </c>
      <c r="FR233" s="460"/>
      <c r="FS233" s="443">
        <v>557.70000000000005</v>
      </c>
      <c r="FT233" s="444" t="s">
        <v>187</v>
      </c>
      <c r="FU233" s="663">
        <v>504.60000000000036</v>
      </c>
      <c r="FV233" s="444" t="s">
        <v>183</v>
      </c>
      <c r="FW233" s="663"/>
      <c r="FX233" s="444" t="s">
        <v>184</v>
      </c>
      <c r="FY233" s="663"/>
      <c r="FZ233" s="444" t="s">
        <v>185</v>
      </c>
      <c r="GA233" s="460"/>
      <c r="GB233" s="443">
        <v>5.5</v>
      </c>
      <c r="GC233" s="444" t="s">
        <v>187</v>
      </c>
      <c r="GD233" s="24">
        <v>151.30000000000109</v>
      </c>
      <c r="GE233" s="444" t="s">
        <v>183</v>
      </c>
      <c r="GF233" s="24"/>
      <c r="GG233" s="444" t="s">
        <v>184</v>
      </c>
      <c r="GH233" s="24"/>
      <c r="GI233" s="444" t="s">
        <v>185</v>
      </c>
      <c r="GJ233" s="460"/>
      <c r="GK233" s="443">
        <v>2414.9</v>
      </c>
      <c r="GL233" s="444" t="s">
        <v>187</v>
      </c>
      <c r="GM233" s="663">
        <v>2070.3500000000022</v>
      </c>
      <c r="GN233" s="444" t="s">
        <v>183</v>
      </c>
      <c r="GO233" s="24">
        <v>2130.4999999999982</v>
      </c>
      <c r="GP233" s="444" t="s">
        <v>184</v>
      </c>
      <c r="GQ233" s="443"/>
      <c r="GR233" s="444" t="s">
        <v>185</v>
      </c>
      <c r="GS233" s="460"/>
      <c r="GT233" s="443">
        <v>515.9</v>
      </c>
      <c r="GU233" s="444" t="s">
        <v>187</v>
      </c>
      <c r="GV233" s="663">
        <v>727.80000000000291</v>
      </c>
      <c r="GW233" s="444" t="s">
        <v>183</v>
      </c>
      <c r="GX233" s="663"/>
      <c r="GY233" s="444" t="s">
        <v>184</v>
      </c>
      <c r="GZ233" s="663"/>
      <c r="HA233" s="444" t="s">
        <v>185</v>
      </c>
      <c r="HB233" s="460"/>
      <c r="HC233" s="443">
        <v>394.1</v>
      </c>
      <c r="HD233" s="444" t="s">
        <v>187</v>
      </c>
      <c r="HE233" s="24">
        <v>657.30000000000109</v>
      </c>
      <c r="HF233" s="444" t="s">
        <v>183</v>
      </c>
      <c r="HG233" s="24">
        <v>661.39999999999964</v>
      </c>
      <c r="HH233" s="444" t="s">
        <v>184</v>
      </c>
      <c r="HI233" s="24"/>
      <c r="HJ233" s="444" t="s">
        <v>185</v>
      </c>
      <c r="HK233" s="460"/>
      <c r="HL233" s="443">
        <v>639.20000000000005</v>
      </c>
      <c r="HM233" s="444" t="s">
        <v>187</v>
      </c>
      <c r="HN233" s="663">
        <v>628.79999999999745</v>
      </c>
      <c r="HO233" s="444" t="s">
        <v>183</v>
      </c>
      <c r="HP233" s="663"/>
      <c r="HQ233" s="444" t="s">
        <v>184</v>
      </c>
      <c r="HR233" s="663"/>
      <c r="HS233" s="444" t="s">
        <v>185</v>
      </c>
      <c r="HT233" s="460"/>
      <c r="HU233" s="443">
        <v>4391.2</v>
      </c>
      <c r="HV233" s="444" t="s">
        <v>187</v>
      </c>
      <c r="HW233" s="663">
        <v>3036.2999999999993</v>
      </c>
      <c r="HX233" s="444" t="s">
        <v>183</v>
      </c>
      <c r="HY233" s="24">
        <v>3354.2</v>
      </c>
      <c r="HZ233" s="444" t="s">
        <v>184</v>
      </c>
      <c r="IA233" s="443"/>
      <c r="IB233" s="444" t="s">
        <v>185</v>
      </c>
      <c r="IC233" s="460"/>
      <c r="ID233" s="443">
        <v>79.2</v>
      </c>
      <c r="IE233" s="444" t="s">
        <v>187</v>
      </c>
      <c r="IF233" s="663">
        <v>0</v>
      </c>
      <c r="IG233" s="444" t="s">
        <v>183</v>
      </c>
      <c r="IH233" s="663"/>
      <c r="II233" s="444" t="s">
        <v>184</v>
      </c>
      <c r="IJ233" s="663"/>
      <c r="IK233" s="444" t="s">
        <v>185</v>
      </c>
      <c r="IL233" s="460"/>
      <c r="IM233" s="443">
        <v>242.9</v>
      </c>
      <c r="IN233" s="444" t="s">
        <v>187</v>
      </c>
      <c r="IO233" s="24">
        <v>279.80000000000109</v>
      </c>
      <c r="IP233" s="444" t="s">
        <v>183</v>
      </c>
      <c r="IQ233" s="24"/>
      <c r="IR233" s="444" t="s">
        <v>184</v>
      </c>
      <c r="IS233" s="24"/>
      <c r="IT233" s="444" t="s">
        <v>185</v>
      </c>
      <c r="IU233" s="460"/>
      <c r="IV233" s="443">
        <v>226.4</v>
      </c>
      <c r="IW233" s="444" t="s">
        <v>187</v>
      </c>
      <c r="IX233" s="663">
        <v>121.19999999999891</v>
      </c>
      <c r="IY233" s="444" t="s">
        <v>183</v>
      </c>
      <c r="IZ233" s="24">
        <v>93.700000000000273</v>
      </c>
      <c r="JA233" s="444" t="s">
        <v>184</v>
      </c>
      <c r="JB233" s="24"/>
      <c r="JC233" s="444" t="s">
        <v>185</v>
      </c>
      <c r="JD233" s="460"/>
      <c r="JE233" s="443">
        <v>211.9</v>
      </c>
      <c r="JF233" s="444" t="s">
        <v>187</v>
      </c>
      <c r="JG233" s="663">
        <v>383.79999999999927</v>
      </c>
      <c r="JH233" s="444" t="s">
        <v>183</v>
      </c>
      <c r="JI233" s="663">
        <v>366.19999999999891</v>
      </c>
      <c r="JJ233" s="444" t="s">
        <v>184</v>
      </c>
      <c r="JK233" s="663"/>
      <c r="JL233" s="444" t="s">
        <v>185</v>
      </c>
      <c r="JM233" s="460"/>
      <c r="JN233" s="443">
        <v>295.7</v>
      </c>
      <c r="JO233" s="444" t="s">
        <v>187</v>
      </c>
      <c r="JP233" s="663">
        <v>109.99999999999636</v>
      </c>
      <c r="JQ233" s="444" t="s">
        <v>183</v>
      </c>
      <c r="JR233" s="663"/>
      <c r="JS233" s="444" t="s">
        <v>184</v>
      </c>
      <c r="JT233" s="663"/>
      <c r="JU233" s="444" t="s">
        <v>185</v>
      </c>
      <c r="JV233" s="460"/>
      <c r="JW233" s="443">
        <v>3310.2</v>
      </c>
      <c r="JX233" s="444" t="s">
        <v>187</v>
      </c>
      <c r="JY233" s="24">
        <v>3639.2999999999993</v>
      </c>
      <c r="JZ233" s="444" t="s">
        <v>183</v>
      </c>
      <c r="KA233" s="24">
        <v>1517.6999999999807</v>
      </c>
      <c r="KB233" s="444" t="s">
        <v>184</v>
      </c>
      <c r="KC233" s="443"/>
      <c r="KD233" s="444" t="s">
        <v>185</v>
      </c>
      <c r="KE233" s="460"/>
      <c r="KF233" s="443">
        <v>50.9</v>
      </c>
      <c r="KG233" s="444" t="s">
        <v>187</v>
      </c>
      <c r="KH233" s="24">
        <v>103.79999999999927</v>
      </c>
      <c r="KI233" s="444" t="s">
        <v>183</v>
      </c>
      <c r="KJ233" s="663">
        <v>64.999999999998181</v>
      </c>
      <c r="KK233" s="444" t="s">
        <v>184</v>
      </c>
      <c r="KL233" s="663"/>
      <c r="KM233" s="444" t="s">
        <v>185</v>
      </c>
      <c r="KN233" s="460"/>
      <c r="KO233" s="443">
        <v>0</v>
      </c>
      <c r="KP233" s="444" t="s">
        <v>187</v>
      </c>
      <c r="KQ233" s="663">
        <v>339.50000000000364</v>
      </c>
      <c r="KR233" s="444" t="s">
        <v>183</v>
      </c>
      <c r="KS233" s="663"/>
      <c r="KT233" s="444" t="s">
        <v>184</v>
      </c>
      <c r="KU233" s="663"/>
      <c r="KV233" s="444" t="s">
        <v>185</v>
      </c>
      <c r="KW233" s="460"/>
      <c r="KX233" s="443">
        <v>0</v>
      </c>
      <c r="KY233" s="444" t="s">
        <v>187</v>
      </c>
      <c r="KZ233" s="24">
        <v>330.90000000000146</v>
      </c>
      <c r="LA233" s="444" t="s">
        <v>183</v>
      </c>
      <c r="LB233" s="24"/>
      <c r="LC233" s="444" t="s">
        <v>184</v>
      </c>
      <c r="LD233" s="24"/>
      <c r="LE233" s="444" t="s">
        <v>185</v>
      </c>
      <c r="LF233" s="460"/>
      <c r="LG233" s="443">
        <v>33.6</v>
      </c>
      <c r="LH233" s="444" t="s">
        <v>187</v>
      </c>
      <c r="LI233" s="336">
        <v>95.599999999998545</v>
      </c>
      <c r="LJ233" s="444" t="s">
        <v>183</v>
      </c>
      <c r="LK233" s="336"/>
      <c r="LL233" s="444" t="s">
        <v>184</v>
      </c>
      <c r="LM233" s="336"/>
      <c r="LN233" s="444" t="s">
        <v>185</v>
      </c>
      <c r="LO233" s="460"/>
      <c r="LP233" s="443">
        <v>205.2</v>
      </c>
      <c r="LQ233" s="444" t="s">
        <v>187</v>
      </c>
      <c r="LR233" s="24">
        <v>559.89999999999054</v>
      </c>
      <c r="LS233" s="444" t="s">
        <v>183</v>
      </c>
      <c r="LT233" s="24">
        <v>435.10000000000036</v>
      </c>
      <c r="LU233" s="444" t="s">
        <v>184</v>
      </c>
      <c r="LV233" s="24"/>
      <c r="LW233" s="444" t="s">
        <v>185</v>
      </c>
      <c r="LX233" s="460"/>
      <c r="LY233" s="443">
        <v>135.19999999999999</v>
      </c>
      <c r="LZ233" s="444" t="s">
        <v>187</v>
      </c>
      <c r="MA233" s="24">
        <v>4.7999999999919964</v>
      </c>
      <c r="MB233" s="444" t="s">
        <v>183</v>
      </c>
      <c r="MC233" s="24"/>
      <c r="MD233" s="444" t="s">
        <v>184</v>
      </c>
      <c r="ME233" s="24"/>
      <c r="MF233" s="444" t="s">
        <v>185</v>
      </c>
      <c r="MG233" s="460"/>
      <c r="MH233" s="443">
        <v>796.6</v>
      </c>
      <c r="MI233" s="444" t="s">
        <v>187</v>
      </c>
      <c r="MJ233" s="313">
        <v>413.29999999998108</v>
      </c>
      <c r="MK233" s="444" t="s">
        <v>183</v>
      </c>
      <c r="ML233" s="24">
        <v>1001.2000000000007</v>
      </c>
      <c r="MM233" s="444" t="s">
        <v>184</v>
      </c>
      <c r="MN233" s="24"/>
      <c r="MO233" s="444" t="s">
        <v>185</v>
      </c>
      <c r="MP233" s="460"/>
      <c r="MQ233" s="443">
        <v>363.5</v>
      </c>
      <c r="MR233" s="444" t="s">
        <v>187</v>
      </c>
      <c r="MS233" s="443">
        <v>277.49999999999272</v>
      </c>
      <c r="MT233" s="444" t="s">
        <v>183</v>
      </c>
      <c r="MU233" s="24">
        <v>335.99999999999636</v>
      </c>
      <c r="MV233" s="444" t="s">
        <v>184</v>
      </c>
      <c r="MW233" s="24"/>
      <c r="MX233" s="444" t="s">
        <v>185</v>
      </c>
      <c r="MY233" s="460"/>
      <c r="MZ233" s="443"/>
      <c r="NA233" s="444" t="s">
        <v>187</v>
      </c>
      <c r="NB233" s="443"/>
      <c r="NC233" s="444" t="s">
        <v>183</v>
      </c>
      <c r="ND233" s="443"/>
      <c r="NE233" s="444" t="s">
        <v>184</v>
      </c>
      <c r="NF233" s="24"/>
      <c r="NG233" s="444" t="s">
        <v>185</v>
      </c>
      <c r="NH233" s="460"/>
    </row>
    <row r="234" spans="1:372" ht="18">
      <c r="A234" s="110" t="s">
        <v>1951</v>
      </c>
      <c r="B234" s="59">
        <f>SUM(D234:AAP234)</f>
        <v>24723.624999999953</v>
      </c>
      <c r="C234" s="460"/>
      <c r="D234" s="443"/>
      <c r="E234" s="286">
        <f>D233*0.25</f>
        <v>164.72499999999999</v>
      </c>
      <c r="F234" s="24"/>
      <c r="G234" s="286">
        <f>F233*0.5</f>
        <v>223.4</v>
      </c>
      <c r="H234" s="443"/>
      <c r="I234" s="286">
        <f>H233*0.75</f>
        <v>0</v>
      </c>
      <c r="J234" s="443"/>
      <c r="K234" s="286">
        <f>J233*1</f>
        <v>0</v>
      </c>
      <c r="L234" s="460"/>
      <c r="M234" s="443"/>
      <c r="N234" s="286">
        <f>M233*0.25</f>
        <v>23.5</v>
      </c>
      <c r="O234" s="443"/>
      <c r="P234" s="286">
        <f>O233*0.5</f>
        <v>55.249999999999972</v>
      </c>
      <c r="Q234" s="443"/>
      <c r="R234" s="286">
        <f>Q233*0.75</f>
        <v>0</v>
      </c>
      <c r="S234" s="443"/>
      <c r="T234" s="286">
        <f>S233*1</f>
        <v>0</v>
      </c>
      <c r="U234" s="460"/>
      <c r="V234" s="443"/>
      <c r="W234" s="286">
        <f>V233*0.25</f>
        <v>151.69999999999987</v>
      </c>
      <c r="X234" s="443"/>
      <c r="Y234" s="286">
        <f>X233*0.5</f>
        <v>201.9000000000002</v>
      </c>
      <c r="Z234" s="24"/>
      <c r="AA234" s="286">
        <f>Z233*0.75</f>
        <v>0</v>
      </c>
      <c r="AC234" s="286">
        <f t="shared" ref="AC234:AC265" si="214">AB233*1</f>
        <v>0</v>
      </c>
      <c r="AD234" s="460"/>
      <c r="AE234" s="24"/>
      <c r="AF234" s="286">
        <f>AE233*0.25</f>
        <v>46.100000000000023</v>
      </c>
      <c r="AG234" s="443"/>
      <c r="AH234" s="286">
        <f>AG233*0.5</f>
        <v>65.10000000000025</v>
      </c>
      <c r="AI234" s="443"/>
      <c r="AJ234" s="286">
        <f>AI233*0.75</f>
        <v>0</v>
      </c>
      <c r="AK234" s="443"/>
      <c r="AL234" s="286">
        <f t="shared" ref="AL234:AL265" si="215">AK233*1</f>
        <v>0</v>
      </c>
      <c r="AM234" s="460"/>
      <c r="AN234" s="443"/>
      <c r="AO234" s="286">
        <f>AN233*0.25</f>
        <v>76.900000000000006</v>
      </c>
      <c r="AP234" s="24"/>
      <c r="AQ234" s="286">
        <f>AP233*0.5</f>
        <v>133.09999999999991</v>
      </c>
      <c r="AR234" s="24"/>
      <c r="AS234" s="286">
        <f>AR233*0.75</f>
        <v>158.4000000000002</v>
      </c>
      <c r="AT234" s="24"/>
      <c r="AU234" s="286">
        <f>AT233*1</f>
        <v>0</v>
      </c>
      <c r="AV234" s="460"/>
      <c r="AW234" s="24"/>
      <c r="AX234" s="286">
        <f>AW233*0.25</f>
        <v>109.05</v>
      </c>
      <c r="AZ234" s="286">
        <f>AY233*0.5</f>
        <v>382.60000000000014</v>
      </c>
      <c r="BB234" s="286">
        <f>BA233*0.75</f>
        <v>318.90000000000003</v>
      </c>
      <c r="BC234" s="24"/>
      <c r="BD234" s="286">
        <f>BC233*1</f>
        <v>0</v>
      </c>
      <c r="BE234" s="460"/>
      <c r="BF234" s="443"/>
      <c r="BG234" s="286">
        <f>BF233*0.25</f>
        <v>84.674999999999997</v>
      </c>
      <c r="BH234" s="24"/>
      <c r="BI234" s="286">
        <f>BH233*0.5</f>
        <v>308.15000000000055</v>
      </c>
      <c r="BJ234" s="24"/>
      <c r="BK234" s="286">
        <f>BJ233*0.75</f>
        <v>178.49999999999864</v>
      </c>
      <c r="BL234" s="24"/>
      <c r="BM234" s="286">
        <f>BL233*1</f>
        <v>0</v>
      </c>
      <c r="BN234" s="460"/>
      <c r="BO234" s="443"/>
      <c r="BP234" s="286">
        <f>BO233*0.25</f>
        <v>90.775000000000006</v>
      </c>
      <c r="BQ234" s="443"/>
      <c r="BR234" s="286">
        <f>BQ233*0.5</f>
        <v>205.25000000000045</v>
      </c>
      <c r="BS234" s="443"/>
      <c r="BT234" s="286">
        <f>BS233*0.75</f>
        <v>324.30000000000041</v>
      </c>
      <c r="BU234" s="443"/>
      <c r="BV234" s="286">
        <f>BU233*1</f>
        <v>0</v>
      </c>
      <c r="BW234" s="460"/>
      <c r="BX234" s="443"/>
      <c r="BY234" s="286">
        <f>BX233*0.25</f>
        <v>0</v>
      </c>
      <c r="BZ234" s="443"/>
      <c r="CA234" s="286">
        <f>BZ233*0.5</f>
        <v>92.850000000000364</v>
      </c>
      <c r="CB234" s="443"/>
      <c r="CC234" s="286">
        <f>CB233*0.75</f>
        <v>7.125</v>
      </c>
      <c r="CD234" s="443"/>
      <c r="CE234" s="286">
        <f>CD233*1</f>
        <v>0</v>
      </c>
      <c r="CF234" s="460"/>
      <c r="CG234" s="443"/>
      <c r="CH234" s="286">
        <f>CG233*0.25</f>
        <v>179.45</v>
      </c>
      <c r="CI234" s="24"/>
      <c r="CJ234" s="286">
        <f>CI233*0.5</f>
        <v>304.625</v>
      </c>
      <c r="CK234" s="24"/>
      <c r="CL234" s="286">
        <f>CK233*0.75</f>
        <v>0</v>
      </c>
      <c r="CM234" s="24"/>
      <c r="CN234" s="286">
        <f>CM233*1</f>
        <v>0</v>
      </c>
      <c r="CO234" s="460"/>
      <c r="CP234" s="443"/>
      <c r="CQ234" s="286">
        <f>CP233*0.25</f>
        <v>34.5</v>
      </c>
      <c r="CR234" s="24"/>
      <c r="CS234" s="286">
        <f>CR233*0.5</f>
        <v>145.10000000000036</v>
      </c>
      <c r="CT234" s="24"/>
      <c r="CU234" s="286">
        <f>CT233*0.75</f>
        <v>0</v>
      </c>
      <c r="CV234" s="24"/>
      <c r="CW234" s="286">
        <f>CV233*1</f>
        <v>0</v>
      </c>
      <c r="CX234" s="460"/>
      <c r="CY234" s="443"/>
      <c r="CZ234" s="286">
        <f>CY233*0.25</f>
        <v>109.35</v>
      </c>
      <c r="DA234" s="24"/>
      <c r="DB234" s="286">
        <f>DA233*0.5</f>
        <v>116.60000000000036</v>
      </c>
      <c r="DC234" s="24"/>
      <c r="DD234" s="286">
        <f>DC233*0.75</f>
        <v>214.27500000000055</v>
      </c>
      <c r="DE234" s="24"/>
      <c r="DF234" s="286">
        <f>DE233*1</f>
        <v>0</v>
      </c>
      <c r="DG234" s="460"/>
      <c r="DH234" s="443"/>
      <c r="DI234" s="286">
        <f>DH233*0.25</f>
        <v>34.875</v>
      </c>
      <c r="DJ234" s="24"/>
      <c r="DK234" s="286">
        <f>DJ233*0.5</f>
        <v>38.000000000000455</v>
      </c>
      <c r="DL234" s="24"/>
      <c r="DM234" s="286">
        <f>DL233*0.75</f>
        <v>0</v>
      </c>
      <c r="DN234" s="24"/>
      <c r="DO234" s="286">
        <f>DN233*1</f>
        <v>0</v>
      </c>
      <c r="DP234" s="460"/>
      <c r="DQ234" s="443"/>
      <c r="DR234" s="286">
        <f>DQ233*0.25</f>
        <v>81</v>
      </c>
      <c r="DS234" s="24"/>
      <c r="DT234" s="286">
        <f>DS233*0.5</f>
        <v>97.900000000000091</v>
      </c>
      <c r="DU234" s="24"/>
      <c r="DV234" s="286">
        <f>DU233*0.75</f>
        <v>337.57500000000164</v>
      </c>
      <c r="DW234" s="24"/>
      <c r="DX234" s="286">
        <f>DW233*1</f>
        <v>0</v>
      </c>
      <c r="DY234" s="460"/>
      <c r="DZ234" s="443"/>
      <c r="EA234" s="286">
        <f>DZ233*0.25</f>
        <v>53.725000000000001</v>
      </c>
      <c r="EB234" s="24"/>
      <c r="EC234" s="286">
        <f>EB233*0.5</f>
        <v>89.199999999999818</v>
      </c>
      <c r="ED234" s="24"/>
      <c r="EE234" s="286">
        <f>ED233*0.75</f>
        <v>0</v>
      </c>
      <c r="EF234" s="24"/>
      <c r="EG234" s="286">
        <f>EF233*1</f>
        <v>0</v>
      </c>
      <c r="EH234" s="460"/>
      <c r="EI234" s="443"/>
      <c r="EJ234" s="286">
        <f>EI233*0.25</f>
        <v>79.775000000000006</v>
      </c>
      <c r="EK234" s="24"/>
      <c r="EL234" s="286">
        <f>EK233*0.5</f>
        <v>67.249999999999545</v>
      </c>
      <c r="EM234" s="24"/>
      <c r="EN234" s="286">
        <f>EM233*0.75</f>
        <v>0</v>
      </c>
      <c r="EO234" s="24"/>
      <c r="EP234" s="286">
        <f>EO233*1</f>
        <v>0</v>
      </c>
      <c r="EQ234" s="460"/>
      <c r="ER234" s="443"/>
      <c r="ES234" s="286">
        <f>ER233*0.25</f>
        <v>75.875</v>
      </c>
      <c r="ET234" s="24"/>
      <c r="EU234" s="286">
        <f>ET233*0.5</f>
        <v>106.09999999999945</v>
      </c>
      <c r="EV234" s="24"/>
      <c r="EW234" s="286">
        <f>EV233*0.75</f>
        <v>0</v>
      </c>
      <c r="EX234" s="24"/>
      <c r="EY234" s="286">
        <f>EX233*1</f>
        <v>0</v>
      </c>
      <c r="EZ234" s="460"/>
      <c r="FA234" s="443"/>
      <c r="FB234" s="286">
        <f>FA233*0.25</f>
        <v>96.6</v>
      </c>
      <c r="FC234" s="24"/>
      <c r="FD234" s="286">
        <f>FC233*0.5</f>
        <v>68.25</v>
      </c>
      <c r="FE234" s="24"/>
      <c r="FF234" s="286">
        <f>FE233*0.75</f>
        <v>136.125</v>
      </c>
      <c r="FG234" s="24"/>
      <c r="FH234" s="286">
        <f>FG233*1</f>
        <v>0</v>
      </c>
      <c r="FI234" s="460"/>
      <c r="FJ234" s="443"/>
      <c r="FK234" s="286">
        <f>FJ233*0.25</f>
        <v>34.1</v>
      </c>
      <c r="FL234" s="24"/>
      <c r="FM234" s="286">
        <f>FL233*0.5</f>
        <v>61.900000000000546</v>
      </c>
      <c r="FN234" s="24"/>
      <c r="FO234" s="286">
        <f>FN233*0.75</f>
        <v>353.10000000000082</v>
      </c>
      <c r="FP234" s="24"/>
      <c r="FQ234" s="286">
        <f>FP233*1</f>
        <v>0</v>
      </c>
      <c r="FR234" s="460"/>
      <c r="FS234" s="443"/>
      <c r="FT234" s="286">
        <f>FS233*0.25</f>
        <v>139.42500000000001</v>
      </c>
      <c r="FU234" s="24"/>
      <c r="FV234" s="286">
        <f>FU233*0.5</f>
        <v>252.30000000000018</v>
      </c>
      <c r="FW234" s="24"/>
      <c r="FX234" s="286">
        <f>FW233*0.75</f>
        <v>0</v>
      </c>
      <c r="FY234" s="24"/>
      <c r="FZ234" s="286">
        <f>FY233*1</f>
        <v>0</v>
      </c>
      <c r="GA234" s="460"/>
      <c r="GB234" s="443"/>
      <c r="GC234" s="286">
        <f>GB233*0.25</f>
        <v>1.375</v>
      </c>
      <c r="GD234" s="24"/>
      <c r="GE234" s="286">
        <f>GD233*0.5</f>
        <v>75.650000000000546</v>
      </c>
      <c r="GF234" s="24"/>
      <c r="GG234" s="286">
        <f>GF233*0.75</f>
        <v>0</v>
      </c>
      <c r="GH234" s="24"/>
      <c r="GI234" s="286">
        <f>GH233*1</f>
        <v>0</v>
      </c>
      <c r="GJ234" s="460"/>
      <c r="GK234" s="443"/>
      <c r="GL234" s="286">
        <f>GK233*0.25</f>
        <v>603.72500000000002</v>
      </c>
      <c r="GM234" s="24"/>
      <c r="GN234" s="286">
        <f>GM233*0.5</f>
        <v>1035.1750000000011</v>
      </c>
      <c r="GO234" s="24"/>
      <c r="GP234" s="286">
        <f>GO233*0.75</f>
        <v>1597.8749999999986</v>
      </c>
      <c r="GQ234" s="443"/>
      <c r="GR234" s="286">
        <f>GQ233*1</f>
        <v>0</v>
      </c>
      <c r="GS234" s="460"/>
      <c r="GT234" s="443"/>
      <c r="GU234" s="286">
        <f>GT233*0.25</f>
        <v>128.97499999999999</v>
      </c>
      <c r="GV234" s="24"/>
      <c r="GW234" s="286">
        <f>GV233*0.5</f>
        <v>363.90000000000146</v>
      </c>
      <c r="GX234" s="24"/>
      <c r="GY234" s="286">
        <f>GX233*0.75</f>
        <v>0</v>
      </c>
      <c r="GZ234" s="24"/>
      <c r="HA234" s="286">
        <f>GZ233*1</f>
        <v>0</v>
      </c>
      <c r="HB234" s="460"/>
      <c r="HC234" s="443"/>
      <c r="HD234" s="286">
        <f>HC233*0.25</f>
        <v>98.525000000000006</v>
      </c>
      <c r="HE234" s="443"/>
      <c r="HF234" s="286">
        <f>HE233*0.5</f>
        <v>328.65000000000055</v>
      </c>
      <c r="HG234" s="443"/>
      <c r="HH234" s="286">
        <f>HG233*0.75</f>
        <v>496.04999999999973</v>
      </c>
      <c r="HI234" s="443"/>
      <c r="HJ234" s="286">
        <f>HI233*1</f>
        <v>0</v>
      </c>
      <c r="HK234" s="460"/>
      <c r="HL234" s="443"/>
      <c r="HM234" s="286">
        <f>HL233*0.25</f>
        <v>159.80000000000001</v>
      </c>
      <c r="HN234" s="443"/>
      <c r="HO234" s="286">
        <f>HN233*0.5</f>
        <v>314.39999999999873</v>
      </c>
      <c r="HP234" s="443"/>
      <c r="HQ234" s="286">
        <f>HP233*0.75</f>
        <v>0</v>
      </c>
      <c r="HR234" s="443"/>
      <c r="HS234" s="286">
        <f>HR233*1</f>
        <v>0</v>
      </c>
      <c r="HT234" s="460"/>
      <c r="HU234" s="443"/>
      <c r="HV234" s="286">
        <f>HU233*0.25</f>
        <v>1097.8</v>
      </c>
      <c r="HW234" s="443"/>
      <c r="HX234" s="286">
        <f>HW233*0.5</f>
        <v>1518.1499999999996</v>
      </c>
      <c r="HY234" s="443"/>
      <c r="HZ234" s="286">
        <f>HY233*0.75</f>
        <v>2515.6499999999996</v>
      </c>
      <c r="IA234" s="443"/>
      <c r="IB234" s="286">
        <f>IA233*1</f>
        <v>0</v>
      </c>
      <c r="IC234" s="460"/>
      <c r="ID234" s="443"/>
      <c r="IE234" s="286">
        <f>ID233*0.25</f>
        <v>19.8</v>
      </c>
      <c r="IF234" s="443"/>
      <c r="IG234" s="286">
        <f>IF233*0.5</f>
        <v>0</v>
      </c>
      <c r="IH234" s="443"/>
      <c r="II234" s="286">
        <f>IH233*0.75</f>
        <v>0</v>
      </c>
      <c r="IJ234" s="443"/>
      <c r="IK234" s="286">
        <f>IJ233*1</f>
        <v>0</v>
      </c>
      <c r="IL234" s="460"/>
      <c r="IM234" s="443"/>
      <c r="IN234" s="286">
        <f>IM233*0.25</f>
        <v>60.725000000000001</v>
      </c>
      <c r="IO234" s="443"/>
      <c r="IP234" s="286">
        <f>IO233*0.5</f>
        <v>139.90000000000055</v>
      </c>
      <c r="IQ234" s="443"/>
      <c r="IR234" s="286">
        <f>IQ233*0.75</f>
        <v>0</v>
      </c>
      <c r="IS234" s="443"/>
      <c r="IT234" s="286">
        <f>IS233*1</f>
        <v>0</v>
      </c>
      <c r="IU234" s="460"/>
      <c r="IV234" s="443"/>
      <c r="IW234" s="286">
        <f>IV233*0.25</f>
        <v>56.6</v>
      </c>
      <c r="IX234" s="443"/>
      <c r="IY234" s="286">
        <f>IX233*0.5</f>
        <v>60.599999999999454</v>
      </c>
      <c r="IZ234" s="443"/>
      <c r="JA234" s="286">
        <f>IZ233*0.75</f>
        <v>70.275000000000205</v>
      </c>
      <c r="JB234" s="443"/>
      <c r="JC234" s="286">
        <f>JB233*1</f>
        <v>0</v>
      </c>
      <c r="JD234" s="460"/>
      <c r="JE234" s="443"/>
      <c r="JF234" s="286">
        <f>JE233*0.25</f>
        <v>52.975000000000001</v>
      </c>
      <c r="JG234" s="443"/>
      <c r="JH234" s="286">
        <f>JG233*0.5</f>
        <v>191.89999999999964</v>
      </c>
      <c r="JI234" s="443"/>
      <c r="JJ234" s="286">
        <f>JI233*0.75</f>
        <v>274.64999999999918</v>
      </c>
      <c r="JK234" s="443"/>
      <c r="JL234" s="286">
        <f>JK233*1</f>
        <v>0</v>
      </c>
      <c r="JM234" s="460"/>
      <c r="JN234" s="443"/>
      <c r="JO234" s="286">
        <f>JN233*0.25</f>
        <v>73.924999999999997</v>
      </c>
      <c r="JP234" s="443"/>
      <c r="JQ234" s="286">
        <f>JP233*0.5</f>
        <v>54.999999999998181</v>
      </c>
      <c r="JR234" s="443"/>
      <c r="JS234" s="286">
        <f>JR233*0.75</f>
        <v>0</v>
      </c>
      <c r="JT234" s="443"/>
      <c r="JU234" s="286">
        <f>JT233*1</f>
        <v>0</v>
      </c>
      <c r="JV234" s="460"/>
      <c r="JW234" s="443"/>
      <c r="JX234" s="286">
        <f>JW233*0.25</f>
        <v>827.55</v>
      </c>
      <c r="JY234" s="443"/>
      <c r="JZ234" s="286">
        <f>JY233*0.5</f>
        <v>1819.6499999999996</v>
      </c>
      <c r="KA234" s="443"/>
      <c r="KB234" s="286">
        <f>KA233*0.75</f>
        <v>1138.2749999999855</v>
      </c>
      <c r="KC234" s="443"/>
      <c r="KD234" s="286">
        <f t="shared" ref="KD234" si="216">KC233*1</f>
        <v>0</v>
      </c>
      <c r="KE234" s="460"/>
      <c r="KF234" s="443"/>
      <c r="KG234" s="286">
        <f>KF233*0.25</f>
        <v>12.725</v>
      </c>
      <c r="KH234" s="443"/>
      <c r="KI234" s="286">
        <f>KH233*0.5</f>
        <v>51.899999999999636</v>
      </c>
      <c r="KJ234" s="443"/>
      <c r="KK234" s="286">
        <f>KJ233*0.75</f>
        <v>48.749999999998636</v>
      </c>
      <c r="KL234" s="443"/>
      <c r="KM234" s="286">
        <f>KL233*1</f>
        <v>0</v>
      </c>
      <c r="KN234" s="460"/>
      <c r="KO234" s="443"/>
      <c r="KP234" s="286">
        <f>KO233*0.25</f>
        <v>0</v>
      </c>
      <c r="KQ234" s="443"/>
      <c r="KR234" s="286">
        <f>KQ233*0.5</f>
        <v>169.75000000000182</v>
      </c>
      <c r="KS234" s="443"/>
      <c r="KT234" s="286">
        <f>KS233*0.75</f>
        <v>0</v>
      </c>
      <c r="KU234" s="443"/>
      <c r="KV234" s="286">
        <f>KU233*1</f>
        <v>0</v>
      </c>
      <c r="KW234" s="460"/>
      <c r="KX234" s="443"/>
      <c r="KY234" s="286">
        <f>KX233*0.25</f>
        <v>0</v>
      </c>
      <c r="KZ234" s="443"/>
      <c r="LA234" s="286">
        <f>KZ233*0.5</f>
        <v>165.45000000000073</v>
      </c>
      <c r="LB234" s="443"/>
      <c r="LC234" s="286">
        <f>LB233*0.75</f>
        <v>0</v>
      </c>
      <c r="LD234" s="443"/>
      <c r="LE234" s="286">
        <f>LD233*1</f>
        <v>0</v>
      </c>
      <c r="LF234" s="460"/>
      <c r="LG234" s="443"/>
      <c r="LH234" s="286">
        <f>LG233*0.25</f>
        <v>8.4</v>
      </c>
      <c r="LI234" s="443"/>
      <c r="LJ234" s="286">
        <f>LI233*0.5</f>
        <v>47.799999999999272</v>
      </c>
      <c r="LK234" s="443"/>
      <c r="LL234" s="286">
        <f>LK233*0.75</f>
        <v>0</v>
      </c>
      <c r="LM234" s="443"/>
      <c r="LN234" s="286">
        <f>LM233*1</f>
        <v>0</v>
      </c>
      <c r="LO234" s="460"/>
      <c r="LP234" s="443"/>
      <c r="LQ234" s="286">
        <f>LP233*0.25</f>
        <v>51.3</v>
      </c>
      <c r="LR234" s="443"/>
      <c r="LS234" s="286">
        <f>LR233*0.5</f>
        <v>279.94999999999527</v>
      </c>
      <c r="LT234" s="443"/>
      <c r="LU234" s="286">
        <f>LT233*0.75</f>
        <v>326.32500000000027</v>
      </c>
      <c r="LV234" s="443"/>
      <c r="LW234" s="286">
        <f>LV233*1</f>
        <v>0</v>
      </c>
      <c r="LX234" s="460"/>
      <c r="LY234" s="443"/>
      <c r="LZ234" s="286">
        <f>LY233*0.25</f>
        <v>33.799999999999997</v>
      </c>
      <c r="MA234" s="443"/>
      <c r="MB234" s="286">
        <f>MA233*0.5</f>
        <v>2.3999999999959982</v>
      </c>
      <c r="MC234" s="443"/>
      <c r="MD234" s="286">
        <f>MC233*0.75</f>
        <v>0</v>
      </c>
      <c r="ME234" s="443"/>
      <c r="MF234" s="286">
        <f>ME233*1</f>
        <v>0</v>
      </c>
      <c r="MG234" s="460"/>
      <c r="MH234" s="443"/>
      <c r="MI234" s="286">
        <f>MH233*0.25</f>
        <v>199.15</v>
      </c>
      <c r="MJ234" s="443"/>
      <c r="MK234" s="286">
        <f>MJ233*0.5</f>
        <v>206.64999999999054</v>
      </c>
      <c r="ML234" s="443"/>
      <c r="MM234" s="286">
        <f>ML233*0.75</f>
        <v>750.90000000000055</v>
      </c>
      <c r="MN234" s="443"/>
      <c r="MO234" s="286">
        <f>MN233*1</f>
        <v>0</v>
      </c>
      <c r="MP234" s="460"/>
      <c r="MQ234" s="443"/>
      <c r="MR234" s="286">
        <f>MQ233*0.25</f>
        <v>90.875</v>
      </c>
      <c r="MS234" s="443"/>
      <c r="MT234" s="286">
        <f>MS233*0.5</f>
        <v>138.74999999999636</v>
      </c>
      <c r="MU234" s="443"/>
      <c r="MV234" s="286">
        <f>MU233*0.75</f>
        <v>251.99999999999727</v>
      </c>
      <c r="MW234" s="443"/>
      <c r="MX234" s="286">
        <f>MW233*1</f>
        <v>0</v>
      </c>
      <c r="MY234" s="460"/>
      <c r="MZ234" s="443"/>
      <c r="NA234" s="286">
        <f>MZ233*0.25</f>
        <v>0</v>
      </c>
      <c r="NB234" s="443"/>
      <c r="NC234" s="286">
        <f>NB233*0.5</f>
        <v>0</v>
      </c>
      <c r="ND234" s="443"/>
      <c r="NE234" s="286">
        <f>ND233*0.75</f>
        <v>0</v>
      </c>
      <c r="NF234" s="443"/>
      <c r="NG234" s="286">
        <f>NF233*1</f>
        <v>0</v>
      </c>
      <c r="NH234" s="460"/>
    </row>
    <row r="235" spans="1:372" s="443" customFormat="1" ht="18">
      <c r="A235" s="110"/>
      <c r="B235" s="59"/>
      <c r="C235" s="460"/>
      <c r="E235" s="286"/>
      <c r="F235" s="24"/>
      <c r="G235" s="286"/>
      <c r="I235" s="286"/>
      <c r="K235" s="286"/>
      <c r="L235" s="460"/>
      <c r="N235" s="286"/>
      <c r="P235" s="286"/>
      <c r="R235" s="286"/>
      <c r="T235" s="286"/>
      <c r="U235" s="460"/>
      <c r="W235" s="286"/>
      <c r="Y235" s="286"/>
      <c r="Z235" s="24"/>
      <c r="AA235" s="286"/>
      <c r="AB235" s="50"/>
      <c r="AC235" s="48"/>
      <c r="AD235" s="460"/>
      <c r="AE235" s="24"/>
      <c r="AF235" s="286"/>
      <c r="AH235" s="286"/>
      <c r="AJ235" s="286"/>
      <c r="AL235" s="48"/>
      <c r="AM235" s="460"/>
      <c r="AO235" s="286"/>
      <c r="AP235" s="24"/>
      <c r="AQ235" s="286"/>
      <c r="AR235" s="24"/>
      <c r="AS235" s="286"/>
      <c r="AT235" s="24"/>
      <c r="AU235" s="286"/>
      <c r="AV235" s="460"/>
      <c r="AW235" s="24"/>
      <c r="AX235" s="286"/>
      <c r="AY235" s="24"/>
      <c r="AZ235" s="286"/>
      <c r="BA235" s="24"/>
      <c r="BB235" s="286"/>
      <c r="BC235" s="24"/>
      <c r="BD235" s="286"/>
      <c r="BE235" s="460"/>
      <c r="BG235" s="286"/>
      <c r="BH235" s="24"/>
      <c r="BI235" s="286"/>
      <c r="BJ235" s="24"/>
      <c r="BK235" s="286"/>
      <c r="BL235" s="24"/>
      <c r="BM235" s="286"/>
      <c r="BN235" s="460"/>
      <c r="BP235" s="286"/>
      <c r="BR235" s="286"/>
      <c r="BT235" s="286"/>
      <c r="BV235" s="286"/>
      <c r="BW235" s="460"/>
      <c r="BY235" s="286"/>
      <c r="CA235" s="286"/>
      <c r="CC235" s="286"/>
      <c r="CE235" s="286"/>
      <c r="CF235" s="460"/>
      <c r="CH235" s="286"/>
      <c r="CI235" s="24"/>
      <c r="CJ235" s="286"/>
      <c r="CK235" s="24"/>
      <c r="CL235" s="286"/>
      <c r="CM235" s="24"/>
      <c r="CN235" s="286"/>
      <c r="CO235" s="460"/>
      <c r="CQ235" s="286"/>
      <c r="CR235" s="24"/>
      <c r="CS235" s="286"/>
      <c r="CT235" s="24"/>
      <c r="CU235" s="286"/>
      <c r="CV235" s="24"/>
      <c r="CW235" s="286"/>
      <c r="CX235" s="460"/>
      <c r="CZ235" s="286"/>
      <c r="DA235" s="24"/>
      <c r="DB235" s="286"/>
      <c r="DC235" s="24"/>
      <c r="DD235" s="286"/>
      <c r="DE235" s="24"/>
      <c r="DF235" s="286"/>
      <c r="DG235" s="460"/>
      <c r="DI235" s="286"/>
      <c r="DJ235" s="24"/>
      <c r="DK235" s="286"/>
      <c r="DL235" s="24"/>
      <c r="DM235" s="286"/>
      <c r="DN235" s="24"/>
      <c r="DO235" s="286"/>
      <c r="DP235" s="460"/>
      <c r="DR235" s="286"/>
      <c r="DS235" s="24"/>
      <c r="DT235" s="286"/>
      <c r="DU235" s="24"/>
      <c r="DV235" s="286"/>
      <c r="DW235" s="24"/>
      <c r="DX235" s="286"/>
      <c r="DY235" s="460"/>
      <c r="EA235" s="286"/>
      <c r="EB235" s="24"/>
      <c r="EC235" s="286"/>
      <c r="ED235" s="24"/>
      <c r="EE235" s="286"/>
      <c r="EF235" s="24"/>
      <c r="EG235" s="286"/>
      <c r="EH235" s="460"/>
      <c r="EJ235" s="286"/>
      <c r="EK235" s="24"/>
      <c r="EL235" s="286"/>
      <c r="EM235" s="24"/>
      <c r="EN235" s="286"/>
      <c r="EO235" s="24"/>
      <c r="EP235" s="286"/>
      <c r="EQ235" s="460"/>
      <c r="ES235" s="286"/>
      <c r="ET235" s="24"/>
      <c r="EU235" s="286"/>
      <c r="EV235" s="24"/>
      <c r="EW235" s="286"/>
      <c r="EX235" s="24"/>
      <c r="EY235" s="286"/>
      <c r="EZ235" s="460"/>
      <c r="FB235" s="286"/>
      <c r="FC235" s="24"/>
      <c r="FD235" s="286"/>
      <c r="FE235" s="24"/>
      <c r="FF235" s="286"/>
      <c r="FG235" s="24"/>
      <c r="FH235" s="286"/>
      <c r="FI235" s="460"/>
      <c r="FK235" s="286"/>
      <c r="FL235" s="24"/>
      <c r="FM235" s="286"/>
      <c r="FN235" s="24"/>
      <c r="FO235" s="286"/>
      <c r="FP235" s="24"/>
      <c r="FQ235" s="286"/>
      <c r="FR235" s="460"/>
      <c r="FT235" s="286"/>
      <c r="FU235" s="24"/>
      <c r="FV235" s="286"/>
      <c r="FW235" s="24"/>
      <c r="FX235" s="286"/>
      <c r="FY235" s="24"/>
      <c r="FZ235" s="286"/>
      <c r="GA235" s="460"/>
      <c r="GC235" s="286"/>
      <c r="GD235" s="24"/>
      <c r="GE235" s="286"/>
      <c r="GF235" s="24"/>
      <c r="GG235" s="286"/>
      <c r="GH235" s="24"/>
      <c r="GI235" s="286"/>
      <c r="GJ235" s="460"/>
      <c r="GL235" s="286"/>
      <c r="GM235" s="24"/>
      <c r="GN235" s="286"/>
      <c r="GO235" s="24"/>
      <c r="GP235" s="286"/>
      <c r="GR235" s="286"/>
      <c r="GS235" s="460"/>
      <c r="GU235" s="286"/>
      <c r="GV235" s="24"/>
      <c r="GW235" s="286"/>
      <c r="GX235" s="24"/>
      <c r="GY235" s="286"/>
      <c r="GZ235" s="24"/>
      <c r="HA235" s="286"/>
      <c r="HB235" s="460"/>
      <c r="HD235" s="286"/>
      <c r="HF235" s="286"/>
      <c r="HH235" s="286"/>
      <c r="HJ235" s="286"/>
      <c r="HK235" s="460"/>
      <c r="HM235" s="286"/>
      <c r="HO235" s="286"/>
      <c r="HQ235" s="286"/>
      <c r="HS235" s="286"/>
      <c r="HT235" s="460"/>
      <c r="HV235" s="286"/>
      <c r="HX235" s="286"/>
      <c r="HZ235" s="286"/>
      <c r="IB235" s="286"/>
      <c r="IC235" s="460"/>
      <c r="IE235" s="286"/>
      <c r="IG235" s="286"/>
      <c r="II235" s="286"/>
      <c r="IK235" s="286"/>
      <c r="IL235" s="460"/>
      <c r="IN235" s="286"/>
      <c r="IP235" s="286"/>
      <c r="IR235" s="286"/>
      <c r="IT235" s="286"/>
      <c r="IU235" s="460"/>
      <c r="IW235" s="286"/>
      <c r="IY235" s="286"/>
      <c r="JA235" s="286"/>
      <c r="JC235" s="286"/>
      <c r="JD235" s="460"/>
      <c r="JF235" s="286"/>
      <c r="JH235" s="286"/>
      <c r="JJ235" s="286"/>
      <c r="JL235" s="286"/>
      <c r="JM235" s="460"/>
      <c r="JO235" s="286"/>
      <c r="JQ235" s="286"/>
      <c r="JS235" s="286"/>
      <c r="JU235" s="286"/>
      <c r="JV235" s="460"/>
      <c r="JX235" s="286"/>
      <c r="JZ235" s="286"/>
      <c r="KB235" s="286"/>
      <c r="KD235" s="286"/>
      <c r="KE235" s="460"/>
      <c r="KG235" s="286"/>
      <c r="KI235" s="286"/>
      <c r="KK235" s="286"/>
      <c r="KM235" s="286"/>
      <c r="KN235" s="460"/>
      <c r="KP235" s="286"/>
      <c r="KR235" s="286"/>
      <c r="KT235" s="286"/>
      <c r="KV235" s="286"/>
      <c r="KW235" s="460"/>
      <c r="KY235" s="286"/>
      <c r="LA235" s="286"/>
      <c r="LC235" s="286"/>
      <c r="LE235" s="286"/>
      <c r="LF235" s="460"/>
      <c r="LH235" s="286"/>
      <c r="LJ235" s="286"/>
      <c r="LL235" s="286"/>
      <c r="LN235" s="286"/>
      <c r="LO235" s="460"/>
      <c r="LQ235" s="286"/>
      <c r="LS235" s="286"/>
      <c r="LU235" s="286"/>
      <c r="LW235" s="286"/>
      <c r="LX235" s="460"/>
      <c r="LZ235" s="286"/>
      <c r="MB235" s="286"/>
      <c r="MD235" s="286"/>
      <c r="MF235" s="286"/>
      <c r="MG235" s="460"/>
      <c r="MI235" s="286"/>
      <c r="MK235" s="286"/>
      <c r="MM235" s="286"/>
      <c r="MO235" s="286"/>
      <c r="MP235" s="460"/>
      <c r="MR235" s="286"/>
      <c r="MT235" s="286"/>
      <c r="MV235" s="286"/>
      <c r="MX235" s="286"/>
      <c r="MY235" s="460"/>
      <c r="NA235" s="286"/>
      <c r="NC235" s="286"/>
      <c r="NE235" s="286"/>
      <c r="NG235" s="286"/>
      <c r="NH235" s="460"/>
    </row>
    <row r="236" spans="1:372" s="443" customFormat="1" ht="18">
      <c r="A236" s="306" t="s">
        <v>2567</v>
      </c>
      <c r="B236" s="59"/>
      <c r="C236" s="460"/>
      <c r="E236" s="444" t="s">
        <v>187</v>
      </c>
      <c r="F236" s="661"/>
      <c r="G236" s="444" t="s">
        <v>183</v>
      </c>
      <c r="H236" s="662"/>
      <c r="I236" s="444" t="s">
        <v>184</v>
      </c>
      <c r="J236" s="662"/>
      <c r="K236" s="444" t="s">
        <v>185</v>
      </c>
      <c r="L236" s="460"/>
      <c r="N236" s="444" t="s">
        <v>187</v>
      </c>
      <c r="O236" s="24"/>
      <c r="P236" s="444" t="s">
        <v>183</v>
      </c>
      <c r="Q236" s="24"/>
      <c r="R236" s="444" t="s">
        <v>184</v>
      </c>
      <c r="S236" s="24"/>
      <c r="T236" s="444" t="s">
        <v>185</v>
      </c>
      <c r="U236" s="460"/>
      <c r="V236" s="24"/>
      <c r="W236" s="444" t="s">
        <v>187</v>
      </c>
      <c r="X236" s="24"/>
      <c r="Y236" s="444" t="s">
        <v>183</v>
      </c>
      <c r="Z236" s="24"/>
      <c r="AA236" s="444" t="s">
        <v>184</v>
      </c>
      <c r="AB236" s="722">
        <v>611.70000000000039</v>
      </c>
      <c r="AC236" s="444" t="s">
        <v>185</v>
      </c>
      <c r="AD236" s="460"/>
      <c r="AF236" s="444" t="s">
        <v>187</v>
      </c>
      <c r="AG236" s="24"/>
      <c r="AH236" s="444" t="s">
        <v>183</v>
      </c>
      <c r="AI236" s="24"/>
      <c r="AJ236" s="444" t="s">
        <v>184</v>
      </c>
      <c r="AK236" s="722">
        <v>309.89999999999964</v>
      </c>
      <c r="AL236" s="444" t="s">
        <v>185</v>
      </c>
      <c r="AM236" s="460"/>
      <c r="AO236" s="286"/>
      <c r="AP236" s="24"/>
      <c r="AQ236" s="286"/>
      <c r="AR236" s="24"/>
      <c r="AS236" s="286"/>
      <c r="AT236" s="24"/>
      <c r="AU236" s="286"/>
      <c r="AV236" s="460"/>
      <c r="AW236" s="24"/>
      <c r="AX236" s="286"/>
      <c r="AY236" s="24"/>
      <c r="AZ236" s="286"/>
      <c r="BA236" s="24"/>
      <c r="BB236" s="286"/>
      <c r="BC236" s="24"/>
      <c r="BD236" s="286"/>
      <c r="BE236" s="460"/>
      <c r="BG236" s="286"/>
      <c r="BH236" s="24"/>
      <c r="BI236" s="286"/>
      <c r="BJ236" s="24"/>
      <c r="BK236" s="286"/>
      <c r="BL236" s="24"/>
      <c r="BM236" s="286"/>
      <c r="BN236" s="460"/>
      <c r="BP236" s="286"/>
      <c r="BR236" s="286"/>
      <c r="BT236" s="286"/>
      <c r="BV236" s="286"/>
      <c r="BW236" s="460"/>
      <c r="BY236" s="286"/>
      <c r="CA236" s="286"/>
      <c r="CC236" s="286"/>
      <c r="CE236" s="286"/>
      <c r="CF236" s="460"/>
      <c r="CH236" s="286"/>
      <c r="CI236" s="24"/>
      <c r="CJ236" s="286"/>
      <c r="CK236" s="24"/>
      <c r="CL236" s="286"/>
      <c r="CM236" s="24"/>
      <c r="CN236" s="286"/>
      <c r="CO236" s="460"/>
      <c r="CQ236" s="286"/>
      <c r="CR236" s="24"/>
      <c r="CS236" s="286"/>
      <c r="CT236" s="24"/>
      <c r="CU236" s="286"/>
      <c r="CV236" s="24"/>
      <c r="CW236" s="286"/>
      <c r="CX236" s="460"/>
      <c r="CZ236" s="286"/>
      <c r="DA236" s="24"/>
      <c r="DB236" s="286"/>
      <c r="DC236" s="24"/>
      <c r="DD236" s="286"/>
      <c r="DE236" s="24"/>
      <c r="DF236" s="286"/>
      <c r="DG236" s="460"/>
      <c r="DI236" s="286"/>
      <c r="DJ236" s="24"/>
      <c r="DK236" s="286"/>
      <c r="DL236" s="24"/>
      <c r="DM236" s="286"/>
      <c r="DN236" s="24"/>
      <c r="DO236" s="286"/>
      <c r="DP236" s="460"/>
      <c r="DR236" s="286"/>
      <c r="DS236" s="24"/>
      <c r="DT236" s="286"/>
      <c r="DU236" s="24"/>
      <c r="DV236" s="286"/>
      <c r="DW236" s="24"/>
      <c r="DX236" s="286"/>
      <c r="DY236" s="460"/>
      <c r="EA236" s="286"/>
      <c r="EB236" s="24"/>
      <c r="EC236" s="286"/>
      <c r="ED236" s="24"/>
      <c r="EE236" s="286"/>
      <c r="EF236" s="24"/>
      <c r="EG236" s="286"/>
      <c r="EH236" s="460"/>
      <c r="EJ236" s="286"/>
      <c r="EK236" s="24"/>
      <c r="EL236" s="286"/>
      <c r="EM236" s="24"/>
      <c r="EN236" s="286"/>
      <c r="EO236" s="24"/>
      <c r="EP236" s="286"/>
      <c r="EQ236" s="460"/>
      <c r="ES236" s="286"/>
      <c r="ET236" s="24"/>
      <c r="EU236" s="286"/>
      <c r="EV236" s="24"/>
      <c r="EW236" s="286"/>
      <c r="EX236" s="24"/>
      <c r="EY236" s="286"/>
      <c r="EZ236" s="460"/>
      <c r="FB236" s="286"/>
      <c r="FC236" s="24"/>
      <c r="FD236" s="286"/>
      <c r="FE236" s="24"/>
      <c r="FF236" s="286"/>
      <c r="FG236" s="24"/>
      <c r="FH236" s="286"/>
      <c r="FI236" s="460"/>
      <c r="FK236" s="286"/>
      <c r="FL236" s="24"/>
      <c r="FM236" s="286"/>
      <c r="FN236" s="24"/>
      <c r="FO236" s="286"/>
      <c r="FP236" s="24"/>
      <c r="FQ236" s="286"/>
      <c r="FR236" s="460"/>
      <c r="FT236" s="286"/>
      <c r="FU236" s="24"/>
      <c r="FV236" s="286"/>
      <c r="FW236" s="24"/>
      <c r="FX236" s="286"/>
      <c r="FY236" s="24"/>
      <c r="FZ236" s="286"/>
      <c r="GA236" s="460"/>
      <c r="GC236" s="286"/>
      <c r="GD236" s="24"/>
      <c r="GE236" s="286"/>
      <c r="GF236" s="24"/>
      <c r="GG236" s="286"/>
      <c r="GH236" s="24"/>
      <c r="GI236" s="286"/>
      <c r="GJ236" s="460"/>
      <c r="GL236" s="286"/>
      <c r="GM236" s="24"/>
      <c r="GN236" s="286"/>
      <c r="GO236" s="24"/>
      <c r="GP236" s="286"/>
      <c r="GR236" s="286"/>
      <c r="GS236" s="460"/>
      <c r="GU236" s="286"/>
      <c r="GV236" s="24"/>
      <c r="GW236" s="286"/>
      <c r="GX236" s="24"/>
      <c r="GY236" s="286"/>
      <c r="GZ236" s="24"/>
      <c r="HA236" s="286"/>
      <c r="HB236" s="460"/>
      <c r="HD236" s="286"/>
      <c r="HF236" s="286"/>
      <c r="HH236" s="286"/>
      <c r="HJ236" s="286"/>
      <c r="HK236" s="460"/>
      <c r="HM236" s="286"/>
      <c r="HO236" s="286"/>
      <c r="HQ236" s="286"/>
      <c r="HS236" s="286"/>
      <c r="HT236" s="460"/>
      <c r="HV236" s="286"/>
      <c r="HX236" s="286"/>
      <c r="HZ236" s="286"/>
      <c r="IB236" s="286"/>
      <c r="IC236" s="460"/>
      <c r="IE236" s="286"/>
      <c r="IG236" s="286"/>
      <c r="II236" s="286"/>
      <c r="IK236" s="286"/>
      <c r="IL236" s="460"/>
      <c r="IN236" s="286"/>
      <c r="IP236" s="286"/>
      <c r="IR236" s="286"/>
      <c r="IT236" s="286"/>
      <c r="IU236" s="460"/>
      <c r="IW236" s="286"/>
      <c r="IY236" s="286"/>
      <c r="JA236" s="286"/>
      <c r="JC236" s="286"/>
      <c r="JD236" s="460"/>
      <c r="JF236" s="286"/>
      <c r="JH236" s="286"/>
      <c r="JJ236" s="286"/>
      <c r="JL236" s="286"/>
      <c r="JM236" s="460"/>
      <c r="JO236" s="286"/>
      <c r="JQ236" s="286"/>
      <c r="JS236" s="286"/>
      <c r="JU236" s="286"/>
      <c r="JV236" s="460"/>
      <c r="JX236" s="286"/>
      <c r="JZ236" s="286"/>
      <c r="KB236" s="286"/>
      <c r="KD236" s="286"/>
      <c r="KE236" s="460"/>
      <c r="KG236" s="286"/>
      <c r="KI236" s="286"/>
      <c r="KK236" s="286"/>
      <c r="KM236" s="286"/>
      <c r="KN236" s="460"/>
      <c r="KP236" s="286"/>
      <c r="KR236" s="286"/>
      <c r="KT236" s="286"/>
      <c r="KV236" s="286"/>
      <c r="KW236" s="460"/>
      <c r="KY236" s="286"/>
      <c r="LA236" s="286"/>
      <c r="LC236" s="286"/>
      <c r="LE236" s="286"/>
      <c r="LF236" s="460"/>
      <c r="LH236" s="286"/>
      <c r="LJ236" s="286"/>
      <c r="LL236" s="286"/>
      <c r="LN236" s="286"/>
      <c r="LO236" s="460"/>
      <c r="LQ236" s="286"/>
      <c r="LS236" s="286"/>
      <c r="LU236" s="286"/>
      <c r="LW236" s="286"/>
      <c r="LX236" s="460"/>
      <c r="LZ236" s="286"/>
      <c r="MB236" s="286"/>
      <c r="MD236" s="286"/>
      <c r="MF236" s="286"/>
      <c r="MG236" s="460"/>
      <c r="MI236" s="286"/>
      <c r="MK236" s="286"/>
      <c r="MM236" s="286"/>
      <c r="MO236" s="286"/>
      <c r="MP236" s="460"/>
      <c r="MR236" s="286"/>
      <c r="MT236" s="286"/>
      <c r="MV236" s="286"/>
      <c r="MX236" s="286"/>
      <c r="MY236" s="460"/>
      <c r="NA236" s="286"/>
      <c r="NC236" s="286"/>
      <c r="NE236" s="286"/>
      <c r="NG236" s="286"/>
      <c r="NH236" s="460"/>
    </row>
    <row r="237" spans="1:372" s="443" customFormat="1" ht="18">
      <c r="A237" s="110">
        <v>2022</v>
      </c>
      <c r="B237" s="59">
        <f>SUM(D237:AAP237)</f>
        <v>921.6</v>
      </c>
      <c r="C237" s="460"/>
      <c r="E237" s="286">
        <f>D236*0.25</f>
        <v>0</v>
      </c>
      <c r="F237" s="24"/>
      <c r="G237" s="286">
        <f>F236*0.5</f>
        <v>0</v>
      </c>
      <c r="I237" s="286">
        <f>H236*0.75</f>
        <v>0</v>
      </c>
      <c r="K237" s="286">
        <f>J236*1</f>
        <v>0</v>
      </c>
      <c r="L237" s="460"/>
      <c r="N237" s="286">
        <f>M236*0.25</f>
        <v>0</v>
      </c>
      <c r="P237" s="286">
        <f>O236*0.5</f>
        <v>0</v>
      </c>
      <c r="R237" s="286">
        <f>Q236*0.75</f>
        <v>0</v>
      </c>
      <c r="T237" s="286">
        <f>S236*1</f>
        <v>0</v>
      </c>
      <c r="U237" s="460"/>
      <c r="V237" s="24"/>
      <c r="W237" s="286">
        <f>V236*0.25</f>
        <v>0</v>
      </c>
      <c r="X237" s="24"/>
      <c r="Y237" s="286">
        <f>X236*0.5</f>
        <v>0</v>
      </c>
      <c r="Z237" s="24"/>
      <c r="AA237" s="286">
        <f>Z236*0.75</f>
        <v>0</v>
      </c>
      <c r="AB237" s="24"/>
      <c r="AC237" s="286">
        <f t="shared" ref="AC237:AC268" si="217">AB236*1</f>
        <v>611.70000000000039</v>
      </c>
      <c r="AD237" s="460"/>
      <c r="AF237" s="286">
        <f>AE236*0.25</f>
        <v>0</v>
      </c>
      <c r="AH237" s="286">
        <f>AG236*0.5</f>
        <v>0</v>
      </c>
      <c r="AI237" s="293"/>
      <c r="AJ237" s="286">
        <f>AI236*0.75</f>
        <v>0</v>
      </c>
      <c r="AL237" s="286">
        <f t="shared" ref="AL237:AL268" si="218">AK236*1</f>
        <v>309.89999999999964</v>
      </c>
      <c r="AM237" s="460"/>
      <c r="AO237" s="286"/>
      <c r="AP237" s="24"/>
      <c r="AQ237" s="286"/>
      <c r="AR237" s="24"/>
      <c r="AS237" s="286"/>
      <c r="AT237" s="24"/>
      <c r="AU237" s="286"/>
      <c r="AV237" s="460"/>
      <c r="AW237" s="24"/>
      <c r="AX237" s="286"/>
      <c r="AY237" s="24"/>
      <c r="AZ237" s="286"/>
      <c r="BA237" s="24"/>
      <c r="BB237" s="286"/>
      <c r="BC237" s="24"/>
      <c r="BD237" s="286"/>
      <c r="BE237" s="460"/>
      <c r="BG237" s="286"/>
      <c r="BH237" s="24"/>
      <c r="BI237" s="286"/>
      <c r="BJ237" s="24"/>
      <c r="BK237" s="286"/>
      <c r="BL237" s="24"/>
      <c r="BM237" s="286"/>
      <c r="BN237" s="460"/>
      <c r="BP237" s="286"/>
      <c r="BR237" s="286"/>
      <c r="BT237" s="286"/>
      <c r="BV237" s="286"/>
      <c r="BW237" s="460"/>
      <c r="BY237" s="286"/>
      <c r="CA237" s="286"/>
      <c r="CC237" s="286"/>
      <c r="CE237" s="286"/>
      <c r="CF237" s="460"/>
      <c r="CH237" s="286"/>
      <c r="CI237" s="24"/>
      <c r="CJ237" s="286"/>
      <c r="CK237" s="24"/>
      <c r="CL237" s="286"/>
      <c r="CM237" s="24"/>
      <c r="CN237" s="286"/>
      <c r="CO237" s="460"/>
      <c r="CQ237" s="286"/>
      <c r="CR237" s="24"/>
      <c r="CS237" s="286"/>
      <c r="CT237" s="24"/>
      <c r="CU237" s="286"/>
      <c r="CV237" s="24"/>
      <c r="CW237" s="286"/>
      <c r="CX237" s="460"/>
      <c r="CZ237" s="286"/>
      <c r="DA237" s="24"/>
      <c r="DB237" s="286"/>
      <c r="DC237" s="24"/>
      <c r="DD237" s="286"/>
      <c r="DE237" s="24"/>
      <c r="DF237" s="286"/>
      <c r="DG237" s="460"/>
      <c r="DI237" s="286"/>
      <c r="DJ237" s="24"/>
      <c r="DK237" s="286"/>
      <c r="DL237" s="24"/>
      <c r="DM237" s="286"/>
      <c r="DN237" s="24"/>
      <c r="DO237" s="286"/>
      <c r="DP237" s="460"/>
      <c r="DR237" s="286"/>
      <c r="DS237" s="24"/>
      <c r="DT237" s="286"/>
      <c r="DU237" s="24"/>
      <c r="DV237" s="286"/>
      <c r="DW237" s="24"/>
      <c r="DX237" s="286"/>
      <c r="DY237" s="460"/>
      <c r="EA237" s="286"/>
      <c r="EB237" s="24"/>
      <c r="EC237" s="286"/>
      <c r="ED237" s="24"/>
      <c r="EE237" s="286"/>
      <c r="EF237" s="24"/>
      <c r="EG237" s="286"/>
      <c r="EH237" s="460"/>
      <c r="EJ237" s="286"/>
      <c r="EK237" s="24"/>
      <c r="EL237" s="286"/>
      <c r="EM237" s="24"/>
      <c r="EN237" s="286"/>
      <c r="EO237" s="24"/>
      <c r="EP237" s="286"/>
      <c r="EQ237" s="460"/>
      <c r="ES237" s="286"/>
      <c r="ET237" s="24"/>
      <c r="EU237" s="286"/>
      <c r="EV237" s="24"/>
      <c r="EW237" s="286"/>
      <c r="EX237" s="24"/>
      <c r="EY237" s="286"/>
      <c r="EZ237" s="460"/>
      <c r="FB237" s="286"/>
      <c r="FC237" s="24"/>
      <c r="FD237" s="286"/>
      <c r="FE237" s="24"/>
      <c r="FF237" s="286"/>
      <c r="FG237" s="24"/>
      <c r="FH237" s="286"/>
      <c r="FI237" s="460"/>
      <c r="FK237" s="286"/>
      <c r="FL237" s="24"/>
      <c r="FM237" s="286"/>
      <c r="FN237" s="24"/>
      <c r="FO237" s="286"/>
      <c r="FP237" s="24"/>
      <c r="FQ237" s="286"/>
      <c r="FR237" s="460"/>
      <c r="FT237" s="286"/>
      <c r="FU237" s="24"/>
      <c r="FV237" s="286"/>
      <c r="FW237" s="24"/>
      <c r="FX237" s="286"/>
      <c r="FY237" s="24"/>
      <c r="FZ237" s="286"/>
      <c r="GA237" s="460"/>
      <c r="GC237" s="286"/>
      <c r="GD237" s="24"/>
      <c r="GE237" s="286"/>
      <c r="GF237" s="24"/>
      <c r="GG237" s="286"/>
      <c r="GH237" s="24"/>
      <c r="GI237" s="286"/>
      <c r="GJ237" s="460"/>
      <c r="GL237" s="286"/>
      <c r="GM237" s="24"/>
      <c r="GN237" s="286"/>
      <c r="GO237" s="24"/>
      <c r="GP237" s="286"/>
      <c r="GR237" s="286"/>
      <c r="GS237" s="460"/>
      <c r="GU237" s="286"/>
      <c r="GV237" s="24"/>
      <c r="GW237" s="286"/>
      <c r="GX237" s="24"/>
      <c r="GY237" s="286"/>
      <c r="GZ237" s="24"/>
      <c r="HA237" s="286"/>
      <c r="HB237" s="460"/>
      <c r="HD237" s="286"/>
      <c r="HF237" s="286"/>
      <c r="HH237" s="286"/>
      <c r="HJ237" s="286"/>
      <c r="HK237" s="460"/>
      <c r="HM237" s="286"/>
      <c r="HO237" s="286"/>
      <c r="HQ237" s="286"/>
      <c r="HS237" s="286"/>
      <c r="HT237" s="460"/>
      <c r="HV237" s="286"/>
      <c r="HX237" s="286"/>
      <c r="HZ237" s="286"/>
      <c r="IB237" s="286"/>
      <c r="IC237" s="460"/>
      <c r="IE237" s="286"/>
      <c r="IG237" s="286"/>
      <c r="II237" s="286"/>
      <c r="IK237" s="286"/>
      <c r="IL237" s="460"/>
      <c r="IN237" s="286"/>
      <c r="IP237" s="286"/>
      <c r="IR237" s="286"/>
      <c r="IT237" s="286"/>
      <c r="IU237" s="460"/>
      <c r="IW237" s="286"/>
      <c r="IY237" s="286"/>
      <c r="JA237" s="286"/>
      <c r="JC237" s="286"/>
      <c r="JD237" s="460"/>
      <c r="JF237" s="286"/>
      <c r="JH237" s="286"/>
      <c r="JJ237" s="286"/>
      <c r="JL237" s="286"/>
      <c r="JM237" s="460"/>
      <c r="JO237" s="286"/>
      <c r="JQ237" s="286"/>
      <c r="JS237" s="286"/>
      <c r="JU237" s="286"/>
      <c r="JV237" s="460"/>
      <c r="JX237" s="286"/>
      <c r="JZ237" s="286"/>
      <c r="KB237" s="286"/>
      <c r="KD237" s="286"/>
      <c r="KE237" s="460"/>
      <c r="KG237" s="286"/>
      <c r="KI237" s="286"/>
      <c r="KK237" s="286"/>
      <c r="KM237" s="286"/>
      <c r="KN237" s="460"/>
      <c r="KP237" s="286"/>
      <c r="KR237" s="286"/>
      <c r="KT237" s="286"/>
      <c r="KV237" s="286"/>
      <c r="KW237" s="460"/>
      <c r="KY237" s="286"/>
      <c r="LA237" s="286"/>
      <c r="LC237" s="286"/>
      <c r="LE237" s="286"/>
      <c r="LF237" s="460"/>
      <c r="LH237" s="286"/>
      <c r="LJ237" s="286"/>
      <c r="LL237" s="286"/>
      <c r="LN237" s="286"/>
      <c r="LO237" s="460"/>
      <c r="LQ237" s="286"/>
      <c r="LS237" s="286"/>
      <c r="LU237" s="286"/>
      <c r="LW237" s="286"/>
      <c r="LX237" s="460"/>
      <c r="LZ237" s="286"/>
      <c r="MB237" s="286"/>
      <c r="MD237" s="286"/>
      <c r="MF237" s="286"/>
      <c r="MG237" s="460"/>
      <c r="MI237" s="286"/>
      <c r="MK237" s="286"/>
      <c r="MM237" s="286"/>
      <c r="MO237" s="286"/>
      <c r="MP237" s="460"/>
      <c r="MR237" s="286"/>
      <c r="MT237" s="286"/>
      <c r="MV237" s="286"/>
      <c r="MX237" s="286"/>
      <c r="MY237" s="460"/>
      <c r="NA237" s="286"/>
      <c r="NC237" s="286"/>
      <c r="NE237" s="286"/>
      <c r="NG237" s="286"/>
      <c r="NH237" s="460"/>
    </row>
    <row r="238" spans="1:372" s="50" customFormat="1" ht="15.75">
      <c r="A238" s="253"/>
      <c r="B238" s="256"/>
      <c r="C238" s="255"/>
      <c r="D238" s="305"/>
      <c r="E238" s="463"/>
      <c r="F238" s="178"/>
      <c r="G238" s="463"/>
      <c r="H238" s="305"/>
      <c r="I238" s="463"/>
      <c r="J238" s="305"/>
      <c r="K238" s="305"/>
      <c r="L238" s="255"/>
      <c r="M238" s="305"/>
      <c r="N238" s="463"/>
      <c r="O238" s="305"/>
      <c r="P238" s="463"/>
      <c r="Q238" s="305"/>
      <c r="R238" s="463"/>
      <c r="S238" s="305"/>
      <c r="T238" s="305"/>
      <c r="U238" s="255"/>
      <c r="V238" s="178"/>
      <c r="W238" s="463"/>
      <c r="X238" s="178"/>
      <c r="Y238" s="463"/>
      <c r="Z238" s="178"/>
      <c r="AA238" s="305"/>
      <c r="AB238" s="178"/>
      <c r="AC238" s="48"/>
      <c r="AD238" s="255"/>
      <c r="AE238" s="178"/>
      <c r="AF238" s="355"/>
      <c r="AG238" s="305"/>
      <c r="AH238" s="305"/>
      <c r="AI238" s="305"/>
      <c r="AJ238" s="305"/>
      <c r="AL238" s="48"/>
      <c r="AM238" s="255"/>
      <c r="AN238" s="305"/>
      <c r="AO238" s="355"/>
      <c r="AP238" s="178"/>
      <c r="AQ238" s="305"/>
      <c r="AR238" s="178"/>
      <c r="AS238" s="305"/>
      <c r="AT238" s="178"/>
      <c r="AU238" s="48"/>
      <c r="AV238" s="255"/>
      <c r="AW238" s="178"/>
      <c r="AX238" s="355"/>
      <c r="AY238" s="178"/>
      <c r="AZ238" s="305"/>
      <c r="BA238" s="178"/>
      <c r="BB238" s="305"/>
      <c r="BC238" s="178"/>
      <c r="BD238" s="48"/>
      <c r="BE238" s="255"/>
      <c r="BF238" s="305"/>
      <c r="BG238" s="355"/>
      <c r="BH238" s="178"/>
      <c r="BI238" s="305"/>
      <c r="BJ238" s="178"/>
      <c r="BK238" s="305"/>
      <c r="BL238" s="178"/>
      <c r="BM238" s="48"/>
      <c r="BN238" s="255"/>
      <c r="BO238" s="305"/>
      <c r="BP238" s="355"/>
      <c r="BQ238" s="305"/>
      <c r="BR238" s="305"/>
      <c r="BS238" s="305"/>
      <c r="BT238" s="305"/>
      <c r="BU238" s="305"/>
      <c r="BV238" s="48"/>
      <c r="BW238" s="255"/>
      <c r="BX238" s="305"/>
      <c r="BY238" s="355"/>
      <c r="BZ238" s="305"/>
      <c r="CA238" s="305"/>
      <c r="CB238" s="305"/>
      <c r="CC238" s="305"/>
      <c r="CD238" s="305"/>
      <c r="CE238" s="48"/>
      <c r="CF238" s="255"/>
      <c r="CG238" s="305"/>
      <c r="CH238" s="355"/>
      <c r="CI238" s="178"/>
      <c r="CJ238" s="305"/>
      <c r="CK238" s="178"/>
      <c r="CL238" s="305"/>
      <c r="CM238" s="178"/>
      <c r="CN238" s="48"/>
      <c r="CO238" s="255"/>
      <c r="CP238" s="305"/>
      <c r="CQ238" s="355"/>
      <c r="CR238" s="178"/>
      <c r="CS238" s="305"/>
      <c r="CT238" s="178"/>
      <c r="CU238" s="305"/>
      <c r="CV238" s="178"/>
      <c r="CW238" s="48"/>
      <c r="CX238" s="255"/>
      <c r="CY238" s="305"/>
      <c r="CZ238" s="355"/>
      <c r="DA238" s="178"/>
      <c r="DB238" s="305"/>
      <c r="DC238" s="178"/>
      <c r="DD238" s="305"/>
      <c r="DE238" s="178"/>
      <c r="DF238" s="48"/>
      <c r="DG238" s="255"/>
      <c r="DH238" s="305"/>
      <c r="DI238" s="355"/>
      <c r="DJ238" s="178"/>
      <c r="DK238" s="305"/>
      <c r="DL238" s="178"/>
      <c r="DM238" s="305"/>
      <c r="DN238" s="178"/>
      <c r="DO238" s="48"/>
      <c r="DP238" s="255"/>
      <c r="DQ238" s="305"/>
      <c r="DR238" s="355"/>
      <c r="DS238" s="178"/>
      <c r="DT238" s="305"/>
      <c r="DU238" s="178"/>
      <c r="DV238" s="305"/>
      <c r="DW238" s="178"/>
      <c r="DX238" s="48"/>
      <c r="DY238" s="255"/>
      <c r="DZ238" s="305"/>
      <c r="EA238" s="355"/>
      <c r="EB238" s="178"/>
      <c r="EC238" s="305"/>
      <c r="ED238" s="178"/>
      <c r="EE238" s="305"/>
      <c r="EF238" s="178"/>
      <c r="EG238" s="48"/>
      <c r="EH238" s="255"/>
      <c r="EI238" s="305"/>
      <c r="EJ238" s="355"/>
      <c r="EK238" s="178"/>
      <c r="EL238" s="305"/>
      <c r="EM238" s="178"/>
      <c r="EN238" s="305"/>
      <c r="EO238" s="178"/>
      <c r="EP238" s="48"/>
      <c r="EQ238" s="255"/>
      <c r="ER238" s="305"/>
      <c r="ES238" s="355"/>
      <c r="ET238" s="178"/>
      <c r="EU238" s="305"/>
      <c r="EV238" s="178"/>
      <c r="EW238" s="305"/>
      <c r="EX238" s="178"/>
      <c r="EY238" s="48"/>
      <c r="EZ238" s="255"/>
      <c r="FA238" s="305"/>
      <c r="FB238" s="355"/>
      <c r="FC238" s="178"/>
      <c r="FD238" s="305"/>
      <c r="FE238" s="178"/>
      <c r="FF238" s="305"/>
      <c r="FG238" s="178"/>
      <c r="FH238" s="48"/>
      <c r="FI238" s="255"/>
      <c r="FJ238" s="305"/>
      <c r="FK238" s="355"/>
      <c r="FL238" s="178"/>
      <c r="FM238" s="305"/>
      <c r="FN238" s="178"/>
      <c r="FO238" s="305"/>
      <c r="FP238" s="178"/>
      <c r="FQ238" s="48"/>
      <c r="FR238" s="255"/>
      <c r="FS238" s="305"/>
      <c r="FT238" s="355"/>
      <c r="FU238" s="178"/>
      <c r="FV238" s="305"/>
      <c r="FW238" s="178"/>
      <c r="FX238" s="305"/>
      <c r="FY238" s="178"/>
      <c r="FZ238" s="48"/>
      <c r="GA238" s="255"/>
      <c r="GB238" s="305"/>
      <c r="GC238" s="355"/>
      <c r="GD238" s="178"/>
      <c r="GE238" s="305"/>
      <c r="GF238" s="178"/>
      <c r="GG238" s="305"/>
      <c r="GH238" s="178"/>
      <c r="GI238" s="48"/>
      <c r="GJ238" s="255"/>
      <c r="GK238" s="305"/>
      <c r="GL238" s="355"/>
      <c r="GM238" s="178"/>
      <c r="GN238" s="305"/>
      <c r="GO238" s="178"/>
      <c r="GP238" s="305"/>
      <c r="GQ238" s="178"/>
      <c r="GR238" s="48"/>
      <c r="GS238" s="255"/>
      <c r="GT238" s="305"/>
      <c r="GU238" s="355"/>
      <c r="GV238" s="178"/>
      <c r="GW238" s="305"/>
      <c r="GX238" s="178"/>
      <c r="GY238" s="305"/>
      <c r="GZ238" s="178"/>
      <c r="HA238" s="305"/>
      <c r="HB238" s="255"/>
      <c r="HC238" s="305"/>
      <c r="HD238" s="355"/>
      <c r="HE238" s="305"/>
      <c r="HF238" s="305"/>
      <c r="HG238" s="305"/>
      <c r="HH238" s="305"/>
      <c r="HI238" s="305"/>
      <c r="HJ238" s="48"/>
      <c r="HK238" s="255"/>
      <c r="HL238" s="305"/>
      <c r="HM238" s="355"/>
      <c r="HN238" s="305"/>
      <c r="HO238" s="305"/>
      <c r="HP238" s="305"/>
      <c r="HQ238" s="305"/>
      <c r="HR238" s="305"/>
      <c r="HS238" s="48"/>
      <c r="HT238" s="255"/>
      <c r="HU238" s="305"/>
      <c r="HV238" s="355"/>
      <c r="HW238" s="305"/>
      <c r="HX238" s="305"/>
      <c r="HY238" s="305"/>
      <c r="HZ238" s="305"/>
      <c r="IA238" s="305"/>
      <c r="IB238" s="48"/>
      <c r="IC238" s="255"/>
      <c r="ID238" s="305"/>
      <c r="IE238" s="355"/>
      <c r="IF238" s="305"/>
      <c r="IG238" s="305"/>
      <c r="IH238" s="305"/>
      <c r="II238" s="305"/>
      <c r="IJ238" s="305"/>
      <c r="IK238" s="305"/>
      <c r="IL238" s="255"/>
      <c r="IM238" s="305"/>
      <c r="IN238" s="355"/>
      <c r="IO238" s="305"/>
      <c r="IP238" s="305"/>
      <c r="IQ238" s="305"/>
      <c r="IR238" s="305"/>
      <c r="IS238" s="305"/>
      <c r="IT238" s="48"/>
      <c r="IU238" s="255"/>
      <c r="IV238" s="305"/>
      <c r="IW238" s="355"/>
      <c r="IX238" s="305"/>
      <c r="IY238" s="305"/>
      <c r="IZ238" s="305"/>
      <c r="JA238" s="305"/>
      <c r="JB238" s="305"/>
      <c r="JC238" s="48"/>
      <c r="JD238" s="255"/>
      <c r="JE238" s="305"/>
      <c r="JF238" s="355"/>
      <c r="JG238" s="305"/>
      <c r="JH238" s="305"/>
      <c r="JI238" s="305"/>
      <c r="JJ238" s="305"/>
      <c r="JK238" s="305"/>
      <c r="JL238" s="48"/>
      <c r="JM238" s="255"/>
      <c r="JN238" s="305"/>
      <c r="JO238" s="355"/>
      <c r="JP238" s="305"/>
      <c r="JQ238" s="305"/>
      <c r="JR238" s="305"/>
      <c r="JS238" s="305"/>
      <c r="JT238" s="305"/>
      <c r="JU238" s="305"/>
      <c r="JV238" s="255"/>
      <c r="JW238" s="305"/>
      <c r="JX238" s="355"/>
      <c r="JY238" s="305"/>
      <c r="JZ238" s="305"/>
      <c r="KA238" s="305"/>
      <c r="KB238" s="305"/>
      <c r="KC238" s="305"/>
      <c r="KD238" s="48"/>
      <c r="KE238" s="255"/>
      <c r="KF238" s="305"/>
      <c r="KG238" s="355"/>
      <c r="KH238" s="305"/>
      <c r="KI238" s="305"/>
      <c r="KJ238" s="305"/>
      <c r="KK238" s="305"/>
      <c r="KL238" s="305"/>
      <c r="KM238" s="48"/>
      <c r="KN238" s="255"/>
      <c r="KO238" s="305"/>
      <c r="KP238" s="355"/>
      <c r="KQ238" s="305"/>
      <c r="KR238" s="305"/>
      <c r="KS238" s="305"/>
      <c r="KT238" s="305"/>
      <c r="KU238" s="305"/>
      <c r="KV238" s="305"/>
      <c r="KW238" s="255"/>
      <c r="KX238" s="305"/>
      <c r="KY238" s="355"/>
      <c r="KZ238" s="305"/>
      <c r="LA238" s="305"/>
      <c r="LB238" s="305"/>
      <c r="LC238" s="305"/>
      <c r="LD238" s="305"/>
      <c r="LE238" s="305"/>
      <c r="LF238" s="255"/>
      <c r="LG238" s="305"/>
      <c r="LH238" s="355"/>
      <c r="LI238" s="305"/>
      <c r="LJ238" s="305"/>
      <c r="LK238" s="305"/>
      <c r="LL238" s="305"/>
      <c r="LM238" s="305"/>
      <c r="LN238" s="48"/>
      <c r="LO238" s="255"/>
      <c r="LP238" s="305"/>
      <c r="LQ238" s="355"/>
      <c r="LR238" s="305"/>
      <c r="LS238" s="305"/>
      <c r="LT238" s="305"/>
      <c r="LU238" s="305"/>
      <c r="LV238" s="305"/>
      <c r="LW238" s="48"/>
      <c r="LX238" s="255"/>
      <c r="LY238" s="305"/>
      <c r="LZ238" s="355"/>
      <c r="MA238" s="305"/>
      <c r="MB238" s="305"/>
      <c r="MC238" s="305"/>
      <c r="MD238" s="305"/>
      <c r="ME238" s="305"/>
      <c r="MF238" s="305"/>
      <c r="MG238" s="255"/>
      <c r="MH238" s="305"/>
      <c r="MI238" s="355"/>
      <c r="MJ238" s="305"/>
      <c r="MK238" s="305"/>
      <c r="ML238" s="305"/>
      <c r="MM238" s="305"/>
      <c r="MN238" s="305"/>
      <c r="MO238" s="48"/>
      <c r="MP238" s="255"/>
      <c r="MQ238" s="305"/>
      <c r="MR238" s="355"/>
      <c r="MS238" s="305"/>
      <c r="MT238" s="305"/>
      <c r="MU238" s="305"/>
      <c r="MV238" s="305"/>
      <c r="MW238" s="305"/>
      <c r="MX238" s="48"/>
      <c r="MY238" s="255"/>
      <c r="MZ238" s="305"/>
      <c r="NA238" s="355"/>
      <c r="NB238" s="305"/>
      <c r="NC238" s="305"/>
      <c r="ND238" s="305"/>
      <c r="NE238" s="305"/>
      <c r="NF238" s="305"/>
      <c r="NG238" s="48"/>
      <c r="NH238" s="255"/>
    </row>
    <row r="239" spans="1:372" ht="18">
      <c r="A239" s="538" t="s">
        <v>806</v>
      </c>
      <c r="B239" s="59"/>
      <c r="C239" s="460"/>
      <c r="D239" s="443">
        <v>205.8</v>
      </c>
      <c r="E239" s="444" t="s">
        <v>187</v>
      </c>
      <c r="F239" s="661">
        <v>365.8</v>
      </c>
      <c r="G239" s="444" t="s">
        <v>183</v>
      </c>
      <c r="H239" s="662"/>
      <c r="I239" s="444" t="s">
        <v>184</v>
      </c>
      <c r="J239" s="662"/>
      <c r="K239" s="444" t="s">
        <v>185</v>
      </c>
      <c r="L239" s="460"/>
      <c r="M239" s="443">
        <v>157.30000000000001</v>
      </c>
      <c r="N239" s="444" t="s">
        <v>187</v>
      </c>
      <c r="O239" s="24">
        <v>293</v>
      </c>
      <c r="P239" s="444" t="s">
        <v>183</v>
      </c>
      <c r="Q239" s="24"/>
      <c r="R239" s="444" t="s">
        <v>184</v>
      </c>
      <c r="S239" s="24"/>
      <c r="T239" s="444" t="s">
        <v>185</v>
      </c>
      <c r="U239" s="460"/>
      <c r="V239" s="24">
        <v>266.40000000000055</v>
      </c>
      <c r="W239" s="444" t="s">
        <v>187</v>
      </c>
      <c r="X239" s="24">
        <v>374.99999999999977</v>
      </c>
      <c r="Y239" s="444" t="s">
        <v>183</v>
      </c>
      <c r="Z239" s="24">
        <v>461.40000000000003</v>
      </c>
      <c r="AA239" s="444" t="s">
        <v>184</v>
      </c>
      <c r="AB239" s="722">
        <v>583.50000000000011</v>
      </c>
      <c r="AC239" s="444" t="s">
        <v>185</v>
      </c>
      <c r="AD239" s="460"/>
      <c r="AE239" s="24">
        <v>258.00000000000045</v>
      </c>
      <c r="AF239" s="444" t="s">
        <v>187</v>
      </c>
      <c r="AG239" s="24">
        <v>122.90000000000009</v>
      </c>
      <c r="AH239" s="444" t="s">
        <v>183</v>
      </c>
      <c r="AI239" s="24">
        <v>152.3000000000003</v>
      </c>
      <c r="AJ239" s="444" t="s">
        <v>184</v>
      </c>
      <c r="AK239" s="722">
        <v>231.69999999999982</v>
      </c>
      <c r="AL239" s="444" t="s">
        <v>185</v>
      </c>
      <c r="AM239" s="460"/>
      <c r="AN239" s="443"/>
      <c r="AO239" s="444" t="s">
        <v>187</v>
      </c>
      <c r="AP239" s="24">
        <v>266.5</v>
      </c>
      <c r="AQ239" s="444" t="s">
        <v>183</v>
      </c>
      <c r="AR239" s="24">
        <v>57.000000000001819</v>
      </c>
      <c r="AS239" s="444" t="s">
        <v>184</v>
      </c>
      <c r="AT239" s="444">
        <v>631.5</v>
      </c>
      <c r="AU239" s="444" t="s">
        <v>185</v>
      </c>
      <c r="AV239" s="460"/>
      <c r="AW239" s="24"/>
      <c r="AX239" s="444" t="s">
        <v>187</v>
      </c>
      <c r="AY239" s="24">
        <v>728.89999999999918</v>
      </c>
      <c r="AZ239" s="444" t="s">
        <v>183</v>
      </c>
      <c r="BA239" s="24">
        <v>598.50000000000182</v>
      </c>
      <c r="BB239" s="444" t="s">
        <v>184</v>
      </c>
      <c r="BC239" s="24">
        <v>547.19999999999982</v>
      </c>
      <c r="BD239" s="444" t="s">
        <v>185</v>
      </c>
      <c r="BE239" s="460"/>
      <c r="BF239" s="443"/>
      <c r="BG239" s="444" t="s">
        <v>187</v>
      </c>
      <c r="BH239" s="24">
        <v>576.099999999999</v>
      </c>
      <c r="BI239" s="444" t="s">
        <v>183</v>
      </c>
      <c r="BJ239" s="24">
        <v>452.29999999999927</v>
      </c>
      <c r="BK239" s="444" t="s">
        <v>184</v>
      </c>
      <c r="BL239" s="24">
        <v>932.49999999999909</v>
      </c>
      <c r="BM239" s="444" t="s">
        <v>185</v>
      </c>
      <c r="BN239" s="460"/>
      <c r="BO239" s="443"/>
      <c r="BP239" s="444" t="s">
        <v>187</v>
      </c>
      <c r="BQ239" s="24">
        <v>346.49999999999864</v>
      </c>
      <c r="BR239" s="444" t="s">
        <v>183</v>
      </c>
      <c r="BS239" s="24">
        <v>232.90000000000055</v>
      </c>
      <c r="BT239" s="444" t="s">
        <v>184</v>
      </c>
      <c r="BU239" s="24">
        <v>304.69999999999982</v>
      </c>
      <c r="BV239" s="444" t="s">
        <v>185</v>
      </c>
      <c r="BW239" s="460"/>
      <c r="BX239" s="443"/>
      <c r="BY239" s="444" t="s">
        <v>187</v>
      </c>
      <c r="BZ239" s="443">
        <v>333.39999999999918</v>
      </c>
      <c r="CA239" s="444" t="s">
        <v>183</v>
      </c>
      <c r="CB239" s="663">
        <v>4.4000000000032742</v>
      </c>
      <c r="CC239" s="444" t="s">
        <v>184</v>
      </c>
      <c r="CD239" s="24">
        <v>311.69999999999982</v>
      </c>
      <c r="CE239" s="444" t="s">
        <v>185</v>
      </c>
      <c r="CF239" s="460"/>
      <c r="CG239" s="443"/>
      <c r="CH239" s="444" t="s">
        <v>187</v>
      </c>
      <c r="CI239" s="24">
        <v>741.60000000000218</v>
      </c>
      <c r="CJ239" s="444" t="s">
        <v>183</v>
      </c>
      <c r="CK239" s="24"/>
      <c r="CL239" s="444" t="s">
        <v>184</v>
      </c>
      <c r="CM239" s="24">
        <v>139.00000000000091</v>
      </c>
      <c r="CN239" s="444" t="s">
        <v>185</v>
      </c>
      <c r="CO239" s="460"/>
      <c r="CP239" s="443"/>
      <c r="CQ239" s="444" t="s">
        <v>187</v>
      </c>
      <c r="CR239" s="24">
        <v>172.09999999999945</v>
      </c>
      <c r="CS239" s="444" t="s">
        <v>183</v>
      </c>
      <c r="CT239" s="24"/>
      <c r="CU239" s="444" t="s">
        <v>184</v>
      </c>
      <c r="CV239" s="24">
        <v>253.10000000000082</v>
      </c>
      <c r="CW239" s="444" t="s">
        <v>185</v>
      </c>
      <c r="CX239" s="460"/>
      <c r="CY239" s="443"/>
      <c r="CZ239" s="444" t="s">
        <v>187</v>
      </c>
      <c r="DA239" s="24">
        <v>111.50000000000182</v>
      </c>
      <c r="DB239" s="444" t="s">
        <v>183</v>
      </c>
      <c r="DC239" s="24">
        <v>79.900000000001455</v>
      </c>
      <c r="DD239" s="444" t="s">
        <v>184</v>
      </c>
      <c r="DE239" s="24">
        <v>236.5</v>
      </c>
      <c r="DF239" s="444" t="s">
        <v>185</v>
      </c>
      <c r="DG239" s="460"/>
      <c r="DH239" s="443"/>
      <c r="DI239" s="444" t="s">
        <v>187</v>
      </c>
      <c r="DJ239" s="24">
        <v>192.00000000000182</v>
      </c>
      <c r="DK239" s="444" t="s">
        <v>183</v>
      </c>
      <c r="DL239" s="24"/>
      <c r="DM239" s="444" t="s">
        <v>184</v>
      </c>
      <c r="DN239" s="24">
        <v>117.40000000000055</v>
      </c>
      <c r="DO239" s="444" t="s">
        <v>185</v>
      </c>
      <c r="DP239" s="460"/>
      <c r="DQ239" s="443"/>
      <c r="DR239" s="444" t="s">
        <v>187</v>
      </c>
      <c r="DS239" s="663">
        <v>184.00000000000182</v>
      </c>
      <c r="DT239" s="444" t="s">
        <v>183</v>
      </c>
      <c r="DU239" s="24">
        <v>263.20000000000255</v>
      </c>
      <c r="DV239" s="444" t="s">
        <v>184</v>
      </c>
      <c r="DW239" s="24">
        <v>336.5</v>
      </c>
      <c r="DX239" s="444" t="s">
        <v>185</v>
      </c>
      <c r="DY239" s="460"/>
      <c r="DZ239" s="443"/>
      <c r="EA239" s="444" t="s">
        <v>187</v>
      </c>
      <c r="EB239" s="24">
        <v>340.90000000000146</v>
      </c>
      <c r="EC239" s="444" t="s">
        <v>183</v>
      </c>
      <c r="ED239" s="24"/>
      <c r="EE239" s="444" t="s">
        <v>184</v>
      </c>
      <c r="EF239" s="24">
        <v>978.09999999999945</v>
      </c>
      <c r="EG239" s="444" t="s">
        <v>185</v>
      </c>
      <c r="EH239" s="460"/>
      <c r="EI239" s="443"/>
      <c r="EJ239" s="444" t="s">
        <v>187</v>
      </c>
      <c r="EK239" s="663">
        <v>163.5</v>
      </c>
      <c r="EL239" s="444" t="s">
        <v>183</v>
      </c>
      <c r="EM239" s="663"/>
      <c r="EN239" s="444" t="s">
        <v>184</v>
      </c>
      <c r="EO239" s="24">
        <v>198.89999999999418</v>
      </c>
      <c r="EP239" s="444" t="s">
        <v>185</v>
      </c>
      <c r="EQ239" s="460"/>
      <c r="ER239" s="443"/>
      <c r="ES239" s="444" t="s">
        <v>187</v>
      </c>
      <c r="ET239" s="24">
        <v>421.89999999999964</v>
      </c>
      <c r="EU239" s="444" t="s">
        <v>183</v>
      </c>
      <c r="EV239" s="24"/>
      <c r="EW239" s="444" t="s">
        <v>184</v>
      </c>
      <c r="EX239" s="24">
        <v>294.5</v>
      </c>
      <c r="EY239" s="444" t="s">
        <v>185</v>
      </c>
      <c r="EZ239" s="460"/>
      <c r="FA239" s="443"/>
      <c r="FB239" s="444" t="s">
        <v>187</v>
      </c>
      <c r="FC239" s="663">
        <v>209.19999999999982</v>
      </c>
      <c r="FD239" s="444" t="s">
        <v>183</v>
      </c>
      <c r="FE239" s="663">
        <v>80.999999999996362</v>
      </c>
      <c r="FF239" s="444" t="s">
        <v>184</v>
      </c>
      <c r="FG239" s="24">
        <v>456.19999999999982</v>
      </c>
      <c r="FH239" s="444" t="s">
        <v>185</v>
      </c>
      <c r="FI239" s="460"/>
      <c r="FJ239" s="443"/>
      <c r="FK239" s="444" t="s">
        <v>187</v>
      </c>
      <c r="FL239" s="663">
        <v>344.10000000000036</v>
      </c>
      <c r="FM239" s="444" t="s">
        <v>183</v>
      </c>
      <c r="FN239" s="24">
        <v>505.60000000000036</v>
      </c>
      <c r="FO239" s="444" t="s">
        <v>184</v>
      </c>
      <c r="FP239" s="24">
        <v>557</v>
      </c>
      <c r="FQ239" s="444" t="s">
        <v>185</v>
      </c>
      <c r="FR239" s="460"/>
      <c r="FS239" s="443"/>
      <c r="FT239" s="444" t="s">
        <v>187</v>
      </c>
      <c r="FU239" s="663">
        <v>172.89999999999964</v>
      </c>
      <c r="FV239" s="444" t="s">
        <v>183</v>
      </c>
      <c r="FW239" s="663"/>
      <c r="FX239" s="444" t="s">
        <v>184</v>
      </c>
      <c r="FY239" s="24">
        <v>305.69999999999982</v>
      </c>
      <c r="FZ239" s="444" t="s">
        <v>185</v>
      </c>
      <c r="GA239" s="460"/>
      <c r="GB239" s="443"/>
      <c r="GC239" s="444" t="s">
        <v>187</v>
      </c>
      <c r="GD239" s="24">
        <v>242.5</v>
      </c>
      <c r="GE239" s="444" t="s">
        <v>183</v>
      </c>
      <c r="GF239" s="24"/>
      <c r="GG239" s="444" t="s">
        <v>184</v>
      </c>
      <c r="GH239" s="661">
        <v>251.49999999998909</v>
      </c>
      <c r="GI239" s="444" t="s">
        <v>185</v>
      </c>
      <c r="GJ239" s="460"/>
      <c r="GK239" s="443"/>
      <c r="GL239" s="444" t="s">
        <v>187</v>
      </c>
      <c r="GM239" s="663">
        <v>1733.1000000000058</v>
      </c>
      <c r="GN239" s="444" t="s">
        <v>183</v>
      </c>
      <c r="GO239" s="24">
        <v>1662.0000000000055</v>
      </c>
      <c r="GP239" s="444" t="s">
        <v>184</v>
      </c>
      <c r="GQ239" s="24">
        <v>2455.2499999999982</v>
      </c>
      <c r="GR239" s="444" t="s">
        <v>185</v>
      </c>
      <c r="GS239" s="460"/>
      <c r="GT239" s="443"/>
      <c r="GU239" s="444" t="s">
        <v>187</v>
      </c>
      <c r="GV239" s="663">
        <v>299.90000000000146</v>
      </c>
      <c r="GW239" s="444" t="s">
        <v>183</v>
      </c>
      <c r="GX239" s="663"/>
      <c r="GY239" s="444" t="s">
        <v>184</v>
      </c>
      <c r="GZ239" s="663"/>
      <c r="HA239" s="444" t="s">
        <v>185</v>
      </c>
      <c r="HB239" s="460"/>
      <c r="HC239" s="443"/>
      <c r="HD239" s="444" t="s">
        <v>187</v>
      </c>
      <c r="HE239" s="24">
        <v>466.40000000000509</v>
      </c>
      <c r="HF239" s="444" t="s">
        <v>183</v>
      </c>
      <c r="HG239" s="24">
        <v>1012.8000000000011</v>
      </c>
      <c r="HH239" s="444" t="s">
        <v>184</v>
      </c>
      <c r="HI239" s="24">
        <v>282.89999999999964</v>
      </c>
      <c r="HJ239" s="444" t="s">
        <v>185</v>
      </c>
      <c r="HK239" s="460"/>
      <c r="HL239" s="443"/>
      <c r="HM239" s="444" t="s">
        <v>187</v>
      </c>
      <c r="HN239" s="663">
        <v>743.70000000000255</v>
      </c>
      <c r="HO239" s="444" t="s">
        <v>183</v>
      </c>
      <c r="HP239" s="663"/>
      <c r="HQ239" s="444" t="s">
        <v>184</v>
      </c>
      <c r="HR239" s="24">
        <v>347.399999999996</v>
      </c>
      <c r="HS239" s="444" t="s">
        <v>185</v>
      </c>
      <c r="HT239" s="460"/>
      <c r="HU239" s="443"/>
      <c r="HV239" s="444" t="s">
        <v>187</v>
      </c>
      <c r="HW239" s="663">
        <v>3982.0999999999985</v>
      </c>
      <c r="HX239" s="444" t="s">
        <v>183</v>
      </c>
      <c r="HY239" s="24">
        <v>4282.4999999999973</v>
      </c>
      <c r="HZ239" s="444" t="s">
        <v>184</v>
      </c>
      <c r="IA239" s="24">
        <v>3591.0999999999258</v>
      </c>
      <c r="IB239" s="444" t="s">
        <v>185</v>
      </c>
      <c r="IC239" s="460"/>
      <c r="ID239" s="443"/>
      <c r="IE239" s="444" t="s">
        <v>187</v>
      </c>
      <c r="IF239" s="663">
        <v>181.20000000000073</v>
      </c>
      <c r="IG239" s="444" t="s">
        <v>183</v>
      </c>
      <c r="IH239" s="663"/>
      <c r="II239" s="444" t="s">
        <v>184</v>
      </c>
      <c r="IJ239" s="663"/>
      <c r="IK239" s="444" t="s">
        <v>185</v>
      </c>
      <c r="IL239" s="460"/>
      <c r="IM239" s="443"/>
      <c r="IN239" s="444" t="s">
        <v>187</v>
      </c>
      <c r="IO239" s="24">
        <v>199.50000000000364</v>
      </c>
      <c r="IP239" s="444" t="s">
        <v>183</v>
      </c>
      <c r="IQ239" s="24"/>
      <c r="IR239" s="444" t="s">
        <v>184</v>
      </c>
      <c r="IS239" s="24">
        <v>240.19999999999345</v>
      </c>
      <c r="IT239" s="444" t="s">
        <v>185</v>
      </c>
      <c r="IU239" s="460"/>
      <c r="IV239" s="443"/>
      <c r="IW239" s="444" t="s">
        <v>187</v>
      </c>
      <c r="IX239" s="663">
        <v>427.10000000000218</v>
      </c>
      <c r="IY239" s="444" t="s">
        <v>183</v>
      </c>
      <c r="IZ239" s="24">
        <v>322.70000000000073</v>
      </c>
      <c r="JA239" s="444" t="s">
        <v>184</v>
      </c>
      <c r="JB239" s="24">
        <v>249.69999999999709</v>
      </c>
      <c r="JC239" s="444" t="s">
        <v>185</v>
      </c>
      <c r="JD239" s="460"/>
      <c r="JE239" s="443"/>
      <c r="JF239" s="444" t="s">
        <v>187</v>
      </c>
      <c r="JG239" s="663">
        <v>335.79999999999563</v>
      </c>
      <c r="JH239" s="444" t="s">
        <v>183</v>
      </c>
      <c r="JI239" s="663">
        <v>417.19999999999891</v>
      </c>
      <c r="JJ239" s="444" t="s">
        <v>184</v>
      </c>
      <c r="JK239" s="24">
        <v>220.70000000000073</v>
      </c>
      <c r="JL239" s="444" t="s">
        <v>185</v>
      </c>
      <c r="JM239" s="460"/>
      <c r="JN239" s="443"/>
      <c r="JO239" s="444" t="s">
        <v>187</v>
      </c>
      <c r="JP239" s="663">
        <v>356.19999999999709</v>
      </c>
      <c r="JQ239" s="444" t="s">
        <v>183</v>
      </c>
      <c r="JR239" s="663"/>
      <c r="JS239" s="444" t="s">
        <v>184</v>
      </c>
      <c r="JT239" s="663"/>
      <c r="JU239" s="444" t="s">
        <v>185</v>
      </c>
      <c r="JV239" s="460"/>
      <c r="JW239" s="443"/>
      <c r="JX239" s="444" t="s">
        <v>187</v>
      </c>
      <c r="JY239" s="24">
        <v>561.80000000000291</v>
      </c>
      <c r="JZ239" s="444" t="s">
        <v>183</v>
      </c>
      <c r="KA239" s="24">
        <v>3494.4000000001306</v>
      </c>
      <c r="KB239" s="444" t="s">
        <v>184</v>
      </c>
      <c r="KC239" s="24">
        <v>2610.4999999999491</v>
      </c>
      <c r="KD239" s="444" t="s">
        <v>185</v>
      </c>
      <c r="KE239" s="460"/>
      <c r="KF239" s="443"/>
      <c r="KG239" s="444" t="s">
        <v>187</v>
      </c>
      <c r="KH239" s="24">
        <v>183.19999999999345</v>
      </c>
      <c r="KI239" s="444" t="s">
        <v>183</v>
      </c>
      <c r="KJ239" s="663">
        <v>33.000000000000909</v>
      </c>
      <c r="KK239" s="444" t="s">
        <v>184</v>
      </c>
      <c r="KL239" s="24">
        <v>473.69999999999709</v>
      </c>
      <c r="KM239" s="444" t="s">
        <v>185</v>
      </c>
      <c r="KN239" s="460"/>
      <c r="KO239" s="443"/>
      <c r="KP239" s="444" t="s">
        <v>187</v>
      </c>
      <c r="KQ239" s="663">
        <v>413.59999999999491</v>
      </c>
      <c r="KR239" s="444" t="s">
        <v>183</v>
      </c>
      <c r="KS239" s="663"/>
      <c r="KT239" s="444" t="s">
        <v>184</v>
      </c>
      <c r="KU239" s="663"/>
      <c r="KV239" s="444" t="s">
        <v>185</v>
      </c>
      <c r="KW239" s="460"/>
      <c r="KX239" s="443"/>
      <c r="KY239" s="444" t="s">
        <v>187</v>
      </c>
      <c r="KZ239" s="24">
        <v>393.29999999999563</v>
      </c>
      <c r="LA239" s="444" t="s">
        <v>183</v>
      </c>
      <c r="LB239" s="24"/>
      <c r="LC239" s="444" t="s">
        <v>184</v>
      </c>
      <c r="LD239" s="24"/>
      <c r="LE239" s="444" t="s">
        <v>185</v>
      </c>
      <c r="LF239" s="460"/>
      <c r="LG239" s="443"/>
      <c r="LH239" s="444" t="s">
        <v>187</v>
      </c>
      <c r="LI239" s="336">
        <v>97.499999999999091</v>
      </c>
      <c r="LJ239" s="444" t="s">
        <v>183</v>
      </c>
      <c r="LK239" s="336"/>
      <c r="LL239" s="444" t="s">
        <v>184</v>
      </c>
      <c r="LM239" s="24"/>
      <c r="LN239" s="444" t="s">
        <v>185</v>
      </c>
      <c r="LO239" s="460"/>
      <c r="LP239" s="443"/>
      <c r="LQ239" s="444" t="s">
        <v>187</v>
      </c>
      <c r="LR239" s="24">
        <v>285.20000000000073</v>
      </c>
      <c r="LS239" s="444" t="s">
        <v>183</v>
      </c>
      <c r="LT239" s="24">
        <v>242.20000000000073</v>
      </c>
      <c r="LU239" s="444" t="s">
        <v>184</v>
      </c>
      <c r="LV239" s="24">
        <v>574.20000000000073</v>
      </c>
      <c r="LW239" s="444" t="s">
        <v>185</v>
      </c>
      <c r="LX239" s="460"/>
      <c r="LY239" s="443"/>
      <c r="LZ239" s="444" t="s">
        <v>187</v>
      </c>
      <c r="MA239" s="24">
        <v>494.40000000000146</v>
      </c>
      <c r="MB239" s="444" t="s">
        <v>183</v>
      </c>
      <c r="MC239" s="24"/>
      <c r="MD239" s="444" t="s">
        <v>184</v>
      </c>
      <c r="ME239" s="24"/>
      <c r="MF239" s="444" t="s">
        <v>185</v>
      </c>
      <c r="MG239" s="460"/>
      <c r="MH239" s="443"/>
      <c r="MI239" s="444" t="s">
        <v>187</v>
      </c>
      <c r="MJ239" s="313">
        <v>336.20000000000073</v>
      </c>
      <c r="MK239" s="444" t="s">
        <v>183</v>
      </c>
      <c r="ML239" s="24">
        <v>743.79999999999382</v>
      </c>
      <c r="MM239" s="444" t="s">
        <v>184</v>
      </c>
      <c r="MN239" s="24">
        <v>882.19999999998981</v>
      </c>
      <c r="MO239" s="444" t="s">
        <v>185</v>
      </c>
      <c r="MP239" s="460"/>
      <c r="MQ239" s="443"/>
      <c r="MR239" s="444" t="s">
        <v>187</v>
      </c>
      <c r="MS239" s="443">
        <v>140.00000000000364</v>
      </c>
      <c r="MT239" s="444" t="s">
        <v>183</v>
      </c>
      <c r="MU239" s="24">
        <v>298.50000000001091</v>
      </c>
      <c r="MV239" s="444" t="s">
        <v>184</v>
      </c>
      <c r="MW239" s="443">
        <v>315</v>
      </c>
      <c r="MX239" s="444" t="s">
        <v>185</v>
      </c>
      <c r="MY239" s="460"/>
      <c r="MZ239" s="443"/>
      <c r="NA239" s="444" t="s">
        <v>187</v>
      </c>
      <c r="NB239" s="443"/>
      <c r="NC239" s="444" t="s">
        <v>183</v>
      </c>
      <c r="ND239" s="443"/>
      <c r="NE239" s="444" t="s">
        <v>184</v>
      </c>
      <c r="NF239" s="664">
        <v>1096.799999999992</v>
      </c>
      <c r="NG239" s="444" t="s">
        <v>185</v>
      </c>
      <c r="NH239" s="460"/>
    </row>
    <row r="240" spans="1:372" ht="18">
      <c r="A240" s="665" t="s">
        <v>3712</v>
      </c>
      <c r="B240" s="59">
        <f>SUM(D240:AAP240)</f>
        <v>41944.174999999916</v>
      </c>
      <c r="C240" s="460"/>
      <c r="D240" s="443"/>
      <c r="E240" s="286">
        <f>D239*0.25</f>
        <v>51.45</v>
      </c>
      <c r="F240" s="24"/>
      <c r="G240" s="286">
        <f>F239*0.5</f>
        <v>182.9</v>
      </c>
      <c r="H240" s="443"/>
      <c r="I240" s="286">
        <f>H239*0.75</f>
        <v>0</v>
      </c>
      <c r="J240" s="443"/>
      <c r="K240" s="286">
        <f>J239*1</f>
        <v>0</v>
      </c>
      <c r="L240" s="460"/>
      <c r="M240" s="443"/>
      <c r="N240" s="286">
        <f>M239*0.25</f>
        <v>39.325000000000003</v>
      </c>
      <c r="O240" s="443"/>
      <c r="P240" s="286">
        <f>O239*0.5</f>
        <v>146.5</v>
      </c>
      <c r="Q240" s="443"/>
      <c r="R240" s="286">
        <f>Q239*0.75</f>
        <v>0</v>
      </c>
      <c r="S240" s="443"/>
      <c r="T240" s="286">
        <f>S239*1</f>
        <v>0</v>
      </c>
      <c r="U240" s="460"/>
      <c r="V240" s="24"/>
      <c r="W240" s="286">
        <f>V239*0.25</f>
        <v>66.600000000000136</v>
      </c>
      <c r="X240" s="443"/>
      <c r="Y240" s="286">
        <f>X239*0.5</f>
        <v>187.49999999999989</v>
      </c>
      <c r="Z240" s="24"/>
      <c r="AA240" s="286">
        <f>Z239*0.75</f>
        <v>346.05</v>
      </c>
      <c r="AB240" s="24"/>
      <c r="AC240" s="286">
        <f t="shared" ref="AC240:AC271" si="219">AB239*1</f>
        <v>583.50000000000011</v>
      </c>
      <c r="AD240" s="460"/>
      <c r="AE240" s="24"/>
      <c r="AF240" s="286">
        <f>AE239*0.25</f>
        <v>64.500000000000114</v>
      </c>
      <c r="AG240" s="24"/>
      <c r="AH240" s="286">
        <f>AG239*0.5</f>
        <v>61.450000000000045</v>
      </c>
      <c r="AI240" s="24"/>
      <c r="AJ240" s="286">
        <f>AI239*0.75</f>
        <v>114.22500000000022</v>
      </c>
      <c r="AL240" s="286">
        <f t="shared" ref="AL240:AL271" si="220">AK239*1</f>
        <v>231.69999999999982</v>
      </c>
      <c r="AM240" s="460"/>
      <c r="AN240" s="443"/>
      <c r="AO240" s="286">
        <f>AN239*0.25</f>
        <v>0</v>
      </c>
      <c r="AP240" s="24"/>
      <c r="AQ240" s="286">
        <f>AP239*0.5</f>
        <v>133.25</v>
      </c>
      <c r="AR240" s="24"/>
      <c r="AS240" s="286">
        <f>AR239*0.75</f>
        <v>42.750000000001364</v>
      </c>
      <c r="AT240" s="24"/>
      <c r="AU240" s="286">
        <f>AT239*1</f>
        <v>631.5</v>
      </c>
      <c r="AV240" s="460"/>
      <c r="AW240" s="24"/>
      <c r="AX240" s="286">
        <f>AW239*0.25</f>
        <v>0</v>
      </c>
      <c r="AZ240" s="286">
        <f>AY239*0.5</f>
        <v>364.44999999999959</v>
      </c>
      <c r="BB240" s="286">
        <f>BA239*0.75</f>
        <v>448.87500000000136</v>
      </c>
      <c r="BC240" s="24"/>
      <c r="BD240" s="286">
        <f>BC239*1</f>
        <v>547.19999999999982</v>
      </c>
      <c r="BE240" s="460"/>
      <c r="BF240" s="443"/>
      <c r="BG240" s="286">
        <f>BF239*0.25</f>
        <v>0</v>
      </c>
      <c r="BH240" s="24"/>
      <c r="BI240" s="286">
        <f>BH239*0.5</f>
        <v>288.0499999999995</v>
      </c>
      <c r="BJ240" s="24"/>
      <c r="BK240" s="286">
        <f>BJ239*0.75</f>
        <v>339.22499999999945</v>
      </c>
      <c r="BL240" s="24"/>
      <c r="BM240" s="286">
        <f>BL239*1</f>
        <v>932.49999999999909</v>
      </c>
      <c r="BN240" s="460"/>
      <c r="BO240" s="443"/>
      <c r="BP240" s="286">
        <f>BO239*0.25</f>
        <v>0</v>
      </c>
      <c r="BQ240" s="443"/>
      <c r="BR240" s="286">
        <f>BQ239*0.5</f>
        <v>173.24999999999932</v>
      </c>
      <c r="BS240" s="443"/>
      <c r="BT240" s="286">
        <f>BS239*0.75</f>
        <v>174.67500000000041</v>
      </c>
      <c r="BU240" s="443"/>
      <c r="BV240" s="286">
        <f>BU239*1</f>
        <v>304.69999999999982</v>
      </c>
      <c r="BW240" s="460"/>
      <c r="BX240" s="443"/>
      <c r="BY240" s="286">
        <f>BX239*0.25</f>
        <v>0</v>
      </c>
      <c r="BZ240" s="443"/>
      <c r="CA240" s="286">
        <f>BZ239*0.5</f>
        <v>166.69999999999959</v>
      </c>
      <c r="CB240" s="443"/>
      <c r="CC240" s="286">
        <f>CB239*0.75</f>
        <v>3.3000000000024556</v>
      </c>
      <c r="CD240" s="443"/>
      <c r="CE240" s="286">
        <f>CD239*1</f>
        <v>311.69999999999982</v>
      </c>
      <c r="CF240" s="460"/>
      <c r="CG240" s="443"/>
      <c r="CH240" s="286">
        <f>CG239*0.25</f>
        <v>0</v>
      </c>
      <c r="CI240" s="24"/>
      <c r="CJ240" s="286">
        <f>CI239*0.5</f>
        <v>370.80000000000109</v>
      </c>
      <c r="CK240" s="24"/>
      <c r="CL240" s="286">
        <f>CK239*0.75</f>
        <v>0</v>
      </c>
      <c r="CM240" s="24"/>
      <c r="CN240" s="286">
        <f>CM239*1</f>
        <v>139.00000000000091</v>
      </c>
      <c r="CO240" s="460"/>
      <c r="CP240" s="443"/>
      <c r="CQ240" s="286">
        <f>CP239*0.25</f>
        <v>0</v>
      </c>
      <c r="CR240" s="24"/>
      <c r="CS240" s="286">
        <f>CR239*0.5</f>
        <v>86.049999999999727</v>
      </c>
      <c r="CT240" s="24"/>
      <c r="CU240" s="286">
        <f>CT239*0.75</f>
        <v>0</v>
      </c>
      <c r="CV240" s="24"/>
      <c r="CW240" s="286">
        <f>CV239*1</f>
        <v>253.10000000000082</v>
      </c>
      <c r="CX240" s="460"/>
      <c r="CY240" s="443"/>
      <c r="CZ240" s="286">
        <f>CY239*0.25</f>
        <v>0</v>
      </c>
      <c r="DA240" s="24"/>
      <c r="DB240" s="286">
        <f>DA239*0.5</f>
        <v>55.750000000000909</v>
      </c>
      <c r="DC240" s="24"/>
      <c r="DD240" s="286">
        <f>DC239*0.75</f>
        <v>59.925000000001091</v>
      </c>
      <c r="DE240" s="24"/>
      <c r="DF240" s="286">
        <f>DE239*1</f>
        <v>236.5</v>
      </c>
      <c r="DG240" s="460"/>
      <c r="DH240" s="443"/>
      <c r="DI240" s="286">
        <f>DH239*0.25</f>
        <v>0</v>
      </c>
      <c r="DJ240" s="24"/>
      <c r="DK240" s="286">
        <f>DJ239*0.5</f>
        <v>96.000000000000909</v>
      </c>
      <c r="DL240" s="24"/>
      <c r="DM240" s="286">
        <f>DL239*0.75</f>
        <v>0</v>
      </c>
      <c r="DN240" s="24"/>
      <c r="DO240" s="286">
        <f>DN239*1</f>
        <v>117.40000000000055</v>
      </c>
      <c r="DP240" s="460"/>
      <c r="DQ240" s="443"/>
      <c r="DR240" s="286">
        <f>DQ239*0.25</f>
        <v>0</v>
      </c>
      <c r="DS240" s="24"/>
      <c r="DT240" s="286">
        <f>DS239*0.5</f>
        <v>92.000000000000909</v>
      </c>
      <c r="DU240" s="24"/>
      <c r="DV240" s="286">
        <f>DU239*0.75</f>
        <v>197.40000000000191</v>
      </c>
      <c r="DW240" s="24"/>
      <c r="DX240" s="286">
        <f>DW239*1</f>
        <v>336.5</v>
      </c>
      <c r="DY240" s="460"/>
      <c r="DZ240" s="443"/>
      <c r="EA240" s="286">
        <f>DZ239*0.25</f>
        <v>0</v>
      </c>
      <c r="EB240" s="24"/>
      <c r="EC240" s="286">
        <f>EB239*0.5</f>
        <v>170.45000000000073</v>
      </c>
      <c r="ED240" s="24"/>
      <c r="EE240" s="286">
        <f>ED239*0.75</f>
        <v>0</v>
      </c>
      <c r="EF240" s="24"/>
      <c r="EG240" s="286">
        <f>EF239*1</f>
        <v>978.09999999999945</v>
      </c>
      <c r="EH240" s="460"/>
      <c r="EI240" s="443"/>
      <c r="EJ240" s="286">
        <f>EI239*0.25</f>
        <v>0</v>
      </c>
      <c r="EK240" s="24"/>
      <c r="EL240" s="286">
        <f>EK239*0.5</f>
        <v>81.75</v>
      </c>
      <c r="EM240" s="24"/>
      <c r="EN240" s="286">
        <f>EM239*0.75</f>
        <v>0</v>
      </c>
      <c r="EO240" s="24"/>
      <c r="EP240" s="286">
        <f>EO239*1</f>
        <v>198.89999999999418</v>
      </c>
      <c r="EQ240" s="460"/>
      <c r="ER240" s="443"/>
      <c r="ES240" s="286">
        <f>ER239*0.25</f>
        <v>0</v>
      </c>
      <c r="ET240" s="24"/>
      <c r="EU240" s="286">
        <f>ET239*0.5</f>
        <v>210.94999999999982</v>
      </c>
      <c r="EV240" s="24"/>
      <c r="EW240" s="286">
        <f>EV239*0.75</f>
        <v>0</v>
      </c>
      <c r="EX240" s="24"/>
      <c r="EY240" s="286">
        <f>EX239*1</f>
        <v>294.5</v>
      </c>
      <c r="EZ240" s="460"/>
      <c r="FA240" s="443"/>
      <c r="FB240" s="286">
        <f>FA239*0.25</f>
        <v>0</v>
      </c>
      <c r="FC240" s="24"/>
      <c r="FD240" s="286">
        <f>FC239*0.5</f>
        <v>104.59999999999991</v>
      </c>
      <c r="FE240" s="24"/>
      <c r="FF240" s="286">
        <f>FE239*0.75</f>
        <v>60.749999999997272</v>
      </c>
      <c r="FG240" s="24"/>
      <c r="FH240" s="286">
        <f>FG239*1</f>
        <v>456.19999999999982</v>
      </c>
      <c r="FI240" s="460"/>
      <c r="FJ240" s="443"/>
      <c r="FK240" s="286">
        <f>FJ239*0.25</f>
        <v>0</v>
      </c>
      <c r="FL240" s="24"/>
      <c r="FM240" s="286">
        <f>FL239*0.5</f>
        <v>172.05000000000018</v>
      </c>
      <c r="FN240" s="24"/>
      <c r="FO240" s="286">
        <f>FN239*0.75</f>
        <v>379.20000000000027</v>
      </c>
      <c r="FP240" s="24"/>
      <c r="FQ240" s="286">
        <f>FP239*1</f>
        <v>557</v>
      </c>
      <c r="FR240" s="460"/>
      <c r="FS240" s="443"/>
      <c r="FT240" s="286">
        <f>FS239*0.25</f>
        <v>0</v>
      </c>
      <c r="FU240" s="24"/>
      <c r="FV240" s="286">
        <f>FU239*0.5</f>
        <v>86.449999999999818</v>
      </c>
      <c r="FW240" s="24"/>
      <c r="FX240" s="286">
        <f>FW239*0.75</f>
        <v>0</v>
      </c>
      <c r="FY240" s="24"/>
      <c r="FZ240" s="286">
        <f>FY239*1</f>
        <v>305.69999999999982</v>
      </c>
      <c r="GA240" s="460"/>
      <c r="GB240" s="443"/>
      <c r="GC240" s="286">
        <f>GB239*0.25</f>
        <v>0</v>
      </c>
      <c r="GD240" s="24"/>
      <c r="GE240" s="286">
        <f>GD239*0.5</f>
        <v>121.25</v>
      </c>
      <c r="GF240" s="24"/>
      <c r="GG240" s="286">
        <f>GF239*0.75</f>
        <v>0</v>
      </c>
      <c r="GH240" s="24"/>
      <c r="GI240" s="286">
        <f>GH239*1</f>
        <v>251.49999999998909</v>
      </c>
      <c r="GJ240" s="460"/>
      <c r="GK240" s="443"/>
      <c r="GL240" s="286">
        <f>GK239*0.25</f>
        <v>0</v>
      </c>
      <c r="GM240" s="24"/>
      <c r="GN240" s="286">
        <f>GM239*0.5</f>
        <v>866.55000000000291</v>
      </c>
      <c r="GO240" s="24"/>
      <c r="GP240" s="286">
        <f>GO239*0.75</f>
        <v>1246.5000000000041</v>
      </c>
      <c r="GQ240" s="24"/>
      <c r="GR240" s="286">
        <f>GQ239*1</f>
        <v>2455.2499999999982</v>
      </c>
      <c r="GS240" s="460"/>
      <c r="GT240" s="443"/>
      <c r="GU240" s="286">
        <f>GT239*0.25</f>
        <v>0</v>
      </c>
      <c r="GV240" s="24"/>
      <c r="GW240" s="286">
        <f>GV239*0.5</f>
        <v>149.95000000000073</v>
      </c>
      <c r="GX240" s="24"/>
      <c r="GY240" s="286">
        <f>GX239*0.75</f>
        <v>0</v>
      </c>
      <c r="GZ240" s="24"/>
      <c r="HA240" s="286">
        <f>GZ239*1</f>
        <v>0</v>
      </c>
      <c r="HB240" s="460"/>
      <c r="HC240" s="443"/>
      <c r="HD240" s="286">
        <f>HC239*0.25</f>
        <v>0</v>
      </c>
      <c r="HE240" s="443"/>
      <c r="HF240" s="286">
        <f>HE239*0.5</f>
        <v>233.20000000000255</v>
      </c>
      <c r="HG240" s="443"/>
      <c r="HH240" s="286">
        <f>HG239*0.75</f>
        <v>759.60000000000082</v>
      </c>
      <c r="HI240" s="443"/>
      <c r="HJ240" s="286">
        <f>HI239*1</f>
        <v>282.89999999999964</v>
      </c>
      <c r="HK240" s="460"/>
      <c r="HL240" s="443"/>
      <c r="HM240" s="286">
        <f>HL239*0.25</f>
        <v>0</v>
      </c>
      <c r="HN240" s="443"/>
      <c r="HO240" s="286">
        <f>HN239*0.5</f>
        <v>371.85000000000127</v>
      </c>
      <c r="HP240" s="443"/>
      <c r="HQ240" s="286">
        <f>HP239*0.75</f>
        <v>0</v>
      </c>
      <c r="HR240" s="443"/>
      <c r="HS240" s="286">
        <f>HR239*1</f>
        <v>347.399999999996</v>
      </c>
      <c r="HT240" s="460"/>
      <c r="HU240" s="443"/>
      <c r="HV240" s="286">
        <f>HU239*0.25</f>
        <v>0</v>
      </c>
      <c r="HW240" s="443"/>
      <c r="HX240" s="286">
        <f>HW239*0.5</f>
        <v>1991.0499999999993</v>
      </c>
      <c r="HY240" s="443"/>
      <c r="HZ240" s="286">
        <f>HY239*0.75</f>
        <v>3211.8749999999982</v>
      </c>
      <c r="IA240" s="443"/>
      <c r="IB240" s="286">
        <f>IA239*1</f>
        <v>3591.0999999999258</v>
      </c>
      <c r="IC240" s="460"/>
      <c r="ID240" s="443"/>
      <c r="IE240" s="286">
        <f>ID239*0.25</f>
        <v>0</v>
      </c>
      <c r="IF240" s="443"/>
      <c r="IG240" s="286">
        <f>IF239*0.5</f>
        <v>90.600000000000364</v>
      </c>
      <c r="IH240" s="443"/>
      <c r="II240" s="286">
        <f>IH239*0.75</f>
        <v>0</v>
      </c>
      <c r="IJ240" s="443"/>
      <c r="IK240" s="286">
        <f>IJ239*1</f>
        <v>0</v>
      </c>
      <c r="IL240" s="460"/>
      <c r="IM240" s="443"/>
      <c r="IN240" s="286">
        <f>IM239*0.25</f>
        <v>0</v>
      </c>
      <c r="IO240" s="443"/>
      <c r="IP240" s="286">
        <f>IO239*0.5</f>
        <v>99.750000000001819</v>
      </c>
      <c r="IQ240" s="443"/>
      <c r="IR240" s="286">
        <f>IQ239*0.75</f>
        <v>0</v>
      </c>
      <c r="IS240" s="443"/>
      <c r="IT240" s="286">
        <f>IS239*1</f>
        <v>240.19999999999345</v>
      </c>
      <c r="IU240" s="460"/>
      <c r="IV240" s="443"/>
      <c r="IW240" s="286">
        <f>IV239*0.25</f>
        <v>0</v>
      </c>
      <c r="IX240" s="443"/>
      <c r="IY240" s="286">
        <f>IX239*0.5</f>
        <v>213.55000000000109</v>
      </c>
      <c r="IZ240" s="443"/>
      <c r="JA240" s="286">
        <f>IZ239*0.75</f>
        <v>242.02500000000055</v>
      </c>
      <c r="JB240" s="443"/>
      <c r="JC240" s="286">
        <f>JB239*1</f>
        <v>249.69999999999709</v>
      </c>
      <c r="JD240" s="460"/>
      <c r="JE240" s="443"/>
      <c r="JF240" s="286">
        <f>JE239*0.25</f>
        <v>0</v>
      </c>
      <c r="JG240" s="443"/>
      <c r="JH240" s="286">
        <f>JG239*0.5</f>
        <v>167.89999999999782</v>
      </c>
      <c r="JI240" s="443"/>
      <c r="JJ240" s="286">
        <f>JI239*0.75</f>
        <v>312.89999999999918</v>
      </c>
      <c r="JK240" s="443"/>
      <c r="JL240" s="286">
        <f>JK239*1</f>
        <v>220.70000000000073</v>
      </c>
      <c r="JM240" s="460"/>
      <c r="JN240" s="443"/>
      <c r="JO240" s="286">
        <f>JN239*0.25</f>
        <v>0</v>
      </c>
      <c r="JP240" s="443"/>
      <c r="JQ240" s="286">
        <f>JP239*0.5</f>
        <v>178.09999999999854</v>
      </c>
      <c r="JR240" s="443"/>
      <c r="JS240" s="286">
        <f>JR239*0.75</f>
        <v>0</v>
      </c>
      <c r="JT240" s="443"/>
      <c r="JU240" s="286">
        <f>JT239*1</f>
        <v>0</v>
      </c>
      <c r="JV240" s="460"/>
      <c r="JW240" s="443"/>
      <c r="JX240" s="286">
        <f>JW239*0.25</f>
        <v>0</v>
      </c>
      <c r="JY240" s="443"/>
      <c r="JZ240" s="286">
        <f>JY239*0.5</f>
        <v>280.90000000000146</v>
      </c>
      <c r="KA240" s="443"/>
      <c r="KB240" s="286">
        <f>KA239*0.75</f>
        <v>2620.800000000098</v>
      </c>
      <c r="KC240" s="443"/>
      <c r="KD240" s="286">
        <f t="shared" ref="KD240" si="221">KC239*1</f>
        <v>2610.4999999999491</v>
      </c>
      <c r="KE240" s="460"/>
      <c r="KF240" s="443"/>
      <c r="KG240" s="286">
        <f>KF239*0.25</f>
        <v>0</v>
      </c>
      <c r="KH240" s="443"/>
      <c r="KI240" s="286">
        <f>KH239*0.5</f>
        <v>91.599999999996726</v>
      </c>
      <c r="KJ240" s="443"/>
      <c r="KK240" s="286">
        <f>KJ239*0.75</f>
        <v>24.750000000000682</v>
      </c>
      <c r="KL240" s="443"/>
      <c r="KM240" s="286">
        <f>KL239*1</f>
        <v>473.69999999999709</v>
      </c>
      <c r="KN240" s="460"/>
      <c r="KO240" s="443"/>
      <c r="KP240" s="286">
        <f>KO239*0.25</f>
        <v>0</v>
      </c>
      <c r="KQ240" s="443"/>
      <c r="KR240" s="286">
        <f>KQ239*0.5</f>
        <v>206.79999999999745</v>
      </c>
      <c r="KS240" s="443"/>
      <c r="KT240" s="286">
        <f>KS239*0.75</f>
        <v>0</v>
      </c>
      <c r="KU240" s="443"/>
      <c r="KV240" s="286">
        <f>KU239*1</f>
        <v>0</v>
      </c>
      <c r="KW240" s="460"/>
      <c r="KX240" s="443"/>
      <c r="KY240" s="286">
        <f>KX239*0.25</f>
        <v>0</v>
      </c>
      <c r="KZ240" s="443"/>
      <c r="LA240" s="286">
        <f>KZ239*0.5</f>
        <v>196.64999999999782</v>
      </c>
      <c r="LB240" s="443"/>
      <c r="LC240" s="286">
        <f>LB239*0.75</f>
        <v>0</v>
      </c>
      <c r="LD240" s="443"/>
      <c r="LE240" s="286">
        <f>LD239*1</f>
        <v>0</v>
      </c>
      <c r="LF240" s="460"/>
      <c r="LG240" s="443"/>
      <c r="LH240" s="286">
        <f>LG239*0.25</f>
        <v>0</v>
      </c>
      <c r="LI240" s="443"/>
      <c r="LJ240" s="286">
        <f>LI239*0.5</f>
        <v>48.749999999999545</v>
      </c>
      <c r="LK240" s="443"/>
      <c r="LL240" s="286">
        <f>LK239*0.75</f>
        <v>0</v>
      </c>
      <c r="LM240" s="443"/>
      <c r="LN240" s="286">
        <f>LM239*1</f>
        <v>0</v>
      </c>
      <c r="LO240" s="460"/>
      <c r="LP240" s="443"/>
      <c r="LQ240" s="286">
        <f>LP239*0.25</f>
        <v>0</v>
      </c>
      <c r="LR240" s="443"/>
      <c r="LS240" s="286">
        <f>LR239*0.5</f>
        <v>142.60000000000036</v>
      </c>
      <c r="LT240" s="443"/>
      <c r="LU240" s="286">
        <f>LT239*0.75</f>
        <v>181.65000000000055</v>
      </c>
      <c r="LV240" s="443"/>
      <c r="LW240" s="286">
        <f>LV239*1</f>
        <v>574.20000000000073</v>
      </c>
      <c r="LX240" s="460"/>
      <c r="LY240" s="443"/>
      <c r="LZ240" s="286">
        <f>LY239*0.25</f>
        <v>0</v>
      </c>
      <c r="MA240" s="443"/>
      <c r="MB240" s="286">
        <f>MA239*0.5</f>
        <v>247.20000000000073</v>
      </c>
      <c r="MC240" s="443"/>
      <c r="MD240" s="286">
        <f>MC239*0.75</f>
        <v>0</v>
      </c>
      <c r="ME240" s="443"/>
      <c r="MF240" s="286">
        <f>ME239*1</f>
        <v>0</v>
      </c>
      <c r="MG240" s="460"/>
      <c r="MH240" s="443"/>
      <c r="MI240" s="286">
        <f>MH239*0.25</f>
        <v>0</v>
      </c>
      <c r="MJ240" s="443"/>
      <c r="MK240" s="286">
        <f>MJ239*0.5</f>
        <v>168.10000000000036</v>
      </c>
      <c r="ML240" s="443"/>
      <c r="MM240" s="286">
        <f>ML239*0.75</f>
        <v>557.84999999999536</v>
      </c>
      <c r="MN240" s="443"/>
      <c r="MO240" s="286">
        <f>MN239*1</f>
        <v>882.19999999998981</v>
      </c>
      <c r="MP240" s="460"/>
      <c r="MQ240" s="443"/>
      <c r="MR240" s="286">
        <f>MQ239*0.25</f>
        <v>0</v>
      </c>
      <c r="MS240" s="443"/>
      <c r="MT240" s="286">
        <f>MS239*0.5</f>
        <v>70.000000000001819</v>
      </c>
      <c r="MU240" s="443"/>
      <c r="MV240" s="286">
        <f>MU239*0.75</f>
        <v>223.87500000000819</v>
      </c>
      <c r="MW240" s="443"/>
      <c r="MX240" s="286">
        <f>MW239*1</f>
        <v>315</v>
      </c>
      <c r="MY240" s="460"/>
      <c r="MZ240" s="443"/>
      <c r="NA240" s="286">
        <f>MZ239*0.25</f>
        <v>0</v>
      </c>
      <c r="NB240" s="443"/>
      <c r="NC240" s="286">
        <f>NB239*0.5</f>
        <v>0</v>
      </c>
      <c r="ND240" s="443"/>
      <c r="NE240" s="286">
        <f>ND239*0.75</f>
        <v>0</v>
      </c>
      <c r="NF240" s="443"/>
      <c r="NG240" s="286">
        <f>NF239*1</f>
        <v>1096.799999999992</v>
      </c>
      <c r="NH240" s="460"/>
    </row>
    <row r="241" spans="1:372" s="443" customFormat="1" ht="18">
      <c r="A241" s="665"/>
      <c r="B241" s="59"/>
      <c r="C241" s="460"/>
      <c r="E241" s="286"/>
      <c r="F241" s="24"/>
      <c r="G241" s="286"/>
      <c r="I241" s="286"/>
      <c r="K241" s="286"/>
      <c r="L241" s="460"/>
      <c r="N241" s="286"/>
      <c r="P241" s="286"/>
      <c r="R241" s="286"/>
      <c r="T241" s="286"/>
      <c r="U241" s="460"/>
      <c r="V241" s="24"/>
      <c r="W241" s="286"/>
      <c r="Y241" s="286"/>
      <c r="Z241" s="24"/>
      <c r="AA241" s="286"/>
      <c r="AB241" s="24"/>
      <c r="AC241" s="48"/>
      <c r="AD241" s="460"/>
      <c r="AE241" s="24"/>
      <c r="AF241" s="286"/>
      <c r="AG241" s="24"/>
      <c r="AH241" s="286"/>
      <c r="AI241" s="24"/>
      <c r="AJ241" s="286"/>
      <c r="AL241" s="48"/>
      <c r="AM241" s="460"/>
      <c r="AO241" s="286"/>
      <c r="AP241" s="24"/>
      <c r="AQ241" s="286"/>
      <c r="AR241" s="24"/>
      <c r="AS241" s="286"/>
      <c r="AT241" s="24"/>
      <c r="AU241" s="286"/>
      <c r="AV241" s="460"/>
      <c r="AW241" s="24"/>
      <c r="AX241" s="286"/>
      <c r="AY241" s="24"/>
      <c r="AZ241" s="286"/>
      <c r="BA241" s="24"/>
      <c r="BB241" s="286"/>
      <c r="BC241" s="24"/>
      <c r="BD241" s="286"/>
      <c r="BE241" s="460"/>
      <c r="BG241" s="286"/>
      <c r="BH241" s="24"/>
      <c r="BI241" s="286"/>
      <c r="BJ241" s="24"/>
      <c r="BK241" s="286"/>
      <c r="BL241" s="24"/>
      <c r="BM241" s="286"/>
      <c r="BN241" s="460"/>
      <c r="BP241" s="286"/>
      <c r="BR241" s="286"/>
      <c r="BT241" s="286"/>
      <c r="BV241" s="286"/>
      <c r="BW241" s="460"/>
      <c r="BY241" s="286"/>
      <c r="CA241" s="286"/>
      <c r="CC241" s="286"/>
      <c r="CE241" s="286"/>
      <c r="CF241" s="460"/>
      <c r="CH241" s="286"/>
      <c r="CI241" s="24"/>
      <c r="CJ241" s="286"/>
      <c r="CK241" s="24"/>
      <c r="CL241" s="286"/>
      <c r="CM241" s="24"/>
      <c r="CN241" s="286"/>
      <c r="CO241" s="460"/>
      <c r="CQ241" s="286"/>
      <c r="CR241" s="24"/>
      <c r="CS241" s="286"/>
      <c r="CT241" s="24"/>
      <c r="CU241" s="286"/>
      <c r="CV241" s="24"/>
      <c r="CW241" s="286"/>
      <c r="CX241" s="460"/>
      <c r="CZ241" s="286"/>
      <c r="DA241" s="24"/>
      <c r="DB241" s="286"/>
      <c r="DC241" s="24"/>
      <c r="DD241" s="286"/>
      <c r="DE241" s="24"/>
      <c r="DF241" s="286"/>
      <c r="DG241" s="460"/>
      <c r="DI241" s="286"/>
      <c r="DJ241" s="24"/>
      <c r="DK241" s="286"/>
      <c r="DL241" s="24"/>
      <c r="DM241" s="286"/>
      <c r="DN241" s="24"/>
      <c r="DO241" s="286"/>
      <c r="DP241" s="460"/>
      <c r="DR241" s="286"/>
      <c r="DS241" s="24"/>
      <c r="DT241" s="286"/>
      <c r="DU241" s="24"/>
      <c r="DV241" s="286"/>
      <c r="DW241" s="24"/>
      <c r="DX241" s="286"/>
      <c r="DY241" s="460"/>
      <c r="EA241" s="286"/>
      <c r="EB241" s="24"/>
      <c r="EC241" s="286"/>
      <c r="ED241" s="24"/>
      <c r="EE241" s="286"/>
      <c r="EF241" s="24"/>
      <c r="EG241" s="286"/>
      <c r="EH241" s="460"/>
      <c r="EJ241" s="286"/>
      <c r="EK241" s="24"/>
      <c r="EL241" s="286"/>
      <c r="EM241" s="24"/>
      <c r="EN241" s="286"/>
      <c r="EO241" s="24"/>
      <c r="EP241" s="286"/>
      <c r="EQ241" s="460"/>
      <c r="ES241" s="286"/>
      <c r="ET241" s="24"/>
      <c r="EU241" s="286"/>
      <c r="EV241" s="24"/>
      <c r="EW241" s="286"/>
      <c r="EX241" s="24"/>
      <c r="EY241" s="286"/>
      <c r="EZ241" s="460"/>
      <c r="FB241" s="286"/>
      <c r="FC241" s="24"/>
      <c r="FD241" s="286"/>
      <c r="FE241" s="24"/>
      <c r="FF241" s="286"/>
      <c r="FG241" s="24"/>
      <c r="FH241" s="286"/>
      <c r="FI241" s="460"/>
      <c r="FK241" s="286"/>
      <c r="FL241" s="24"/>
      <c r="FM241" s="286"/>
      <c r="FN241" s="24"/>
      <c r="FO241" s="286"/>
      <c r="FP241" s="24"/>
      <c r="FQ241" s="286"/>
      <c r="FR241" s="460"/>
      <c r="FT241" s="286"/>
      <c r="FU241" s="24"/>
      <c r="FV241" s="286"/>
      <c r="FW241" s="24"/>
      <c r="FX241" s="286"/>
      <c r="FY241" s="24"/>
      <c r="FZ241" s="286"/>
      <c r="GA241" s="460"/>
      <c r="GC241" s="286"/>
      <c r="GD241" s="24"/>
      <c r="GE241" s="286"/>
      <c r="GF241" s="24"/>
      <c r="GG241" s="286"/>
      <c r="GH241" s="24"/>
      <c r="GI241" s="286"/>
      <c r="GJ241" s="460"/>
      <c r="GL241" s="286"/>
      <c r="GM241" s="24"/>
      <c r="GN241" s="286"/>
      <c r="GO241" s="24"/>
      <c r="GP241" s="286"/>
      <c r="GQ241" s="24"/>
      <c r="GR241" s="286"/>
      <c r="GS241" s="460"/>
      <c r="GU241" s="286"/>
      <c r="GV241" s="24"/>
      <c r="GW241" s="286"/>
      <c r="GX241" s="24"/>
      <c r="GY241" s="286"/>
      <c r="GZ241" s="24"/>
      <c r="HA241" s="286"/>
      <c r="HB241" s="460"/>
      <c r="HD241" s="286"/>
      <c r="HF241" s="286"/>
      <c r="HH241" s="286"/>
      <c r="HJ241" s="286"/>
      <c r="HK241" s="460"/>
      <c r="HM241" s="286"/>
      <c r="HO241" s="286"/>
      <c r="HQ241" s="286"/>
      <c r="HS241" s="286"/>
      <c r="HT241" s="460"/>
      <c r="HV241" s="286"/>
      <c r="HX241" s="286"/>
      <c r="HZ241" s="286"/>
      <c r="IB241" s="286"/>
      <c r="IC241" s="460"/>
      <c r="IE241" s="286"/>
      <c r="IG241" s="286"/>
      <c r="II241" s="286"/>
      <c r="IK241" s="286"/>
      <c r="IL241" s="460"/>
      <c r="IN241" s="286"/>
      <c r="IP241" s="286"/>
      <c r="IR241" s="286"/>
      <c r="IT241" s="286"/>
      <c r="IU241" s="460"/>
      <c r="IW241" s="286"/>
      <c r="IY241" s="286"/>
      <c r="JA241" s="286"/>
      <c r="JC241" s="286"/>
      <c r="JD241" s="460"/>
      <c r="JF241" s="286"/>
      <c r="JH241" s="286"/>
      <c r="JJ241" s="286"/>
      <c r="JL241" s="286"/>
      <c r="JM241" s="460"/>
      <c r="JO241" s="286"/>
      <c r="JQ241" s="286"/>
      <c r="JS241" s="286"/>
      <c r="JU241" s="286"/>
      <c r="JV241" s="460"/>
      <c r="JX241" s="286"/>
      <c r="JZ241" s="286"/>
      <c r="KB241" s="286"/>
      <c r="KD241" s="286"/>
      <c r="KE241" s="460"/>
      <c r="KG241" s="286"/>
      <c r="KI241" s="286"/>
      <c r="KK241" s="286"/>
      <c r="KM241" s="286"/>
      <c r="KN241" s="460"/>
      <c r="KP241" s="286"/>
      <c r="KR241" s="286"/>
      <c r="KT241" s="286"/>
      <c r="KV241" s="286"/>
      <c r="KW241" s="460"/>
      <c r="KY241" s="286"/>
      <c r="LA241" s="286"/>
      <c r="LC241" s="286"/>
      <c r="LE241" s="286"/>
      <c r="LF241" s="460"/>
      <c r="LH241" s="286"/>
      <c r="LJ241" s="286"/>
      <c r="LL241" s="286"/>
      <c r="LN241" s="286"/>
      <c r="LO241" s="460"/>
      <c r="LQ241" s="286"/>
      <c r="LS241" s="286"/>
      <c r="LU241" s="286"/>
      <c r="LW241" s="286"/>
      <c r="LX241" s="460"/>
      <c r="LZ241" s="286"/>
      <c r="MB241" s="286"/>
      <c r="MD241" s="286"/>
      <c r="MF241" s="286"/>
      <c r="MG241" s="460"/>
      <c r="MI241" s="286"/>
      <c r="MK241" s="286"/>
      <c r="MM241" s="286"/>
      <c r="MO241" s="286"/>
      <c r="MP241" s="460"/>
      <c r="MR241" s="286"/>
      <c r="MT241" s="286"/>
      <c r="MV241" s="286"/>
      <c r="MX241" s="286"/>
      <c r="MY241" s="460"/>
      <c r="NA241" s="286"/>
      <c r="NC241" s="286"/>
      <c r="NE241" s="286"/>
      <c r="NG241" s="286"/>
      <c r="NH241" s="460"/>
    </row>
    <row r="242" spans="1:372" s="443" customFormat="1" ht="18">
      <c r="A242" s="538" t="s">
        <v>2283</v>
      </c>
      <c r="B242" s="59"/>
      <c r="C242" s="460"/>
      <c r="E242" s="444" t="s">
        <v>187</v>
      </c>
      <c r="F242" s="661"/>
      <c r="G242" s="444" t="s">
        <v>183</v>
      </c>
      <c r="H242" s="662"/>
      <c r="I242" s="444" t="s">
        <v>184</v>
      </c>
      <c r="J242" s="662"/>
      <c r="K242" s="444" t="s">
        <v>185</v>
      </c>
      <c r="L242" s="460"/>
      <c r="N242" s="444" t="s">
        <v>187</v>
      </c>
      <c r="O242" s="24"/>
      <c r="P242" s="444" t="s">
        <v>183</v>
      </c>
      <c r="Q242" s="24"/>
      <c r="R242" s="444" t="s">
        <v>184</v>
      </c>
      <c r="S242" s="24"/>
      <c r="T242" s="444" t="s">
        <v>185</v>
      </c>
      <c r="U242" s="460"/>
      <c r="V242" s="24"/>
      <c r="W242" s="444" t="s">
        <v>187</v>
      </c>
      <c r="X242" s="24"/>
      <c r="Y242" s="444" t="s">
        <v>183</v>
      </c>
      <c r="Z242" s="24"/>
      <c r="AA242" s="444" t="s">
        <v>184</v>
      </c>
      <c r="AB242" s="722">
        <v>803.50000000000023</v>
      </c>
      <c r="AC242" s="444" t="s">
        <v>185</v>
      </c>
      <c r="AD242" s="460"/>
      <c r="AF242" s="444" t="s">
        <v>187</v>
      </c>
      <c r="AG242" s="24"/>
      <c r="AH242" s="444" t="s">
        <v>183</v>
      </c>
      <c r="AI242" s="24"/>
      <c r="AJ242" s="444" t="s">
        <v>184</v>
      </c>
      <c r="AK242" s="722">
        <v>15.600000000000136</v>
      </c>
      <c r="AL242" s="444" t="s">
        <v>185</v>
      </c>
      <c r="AM242" s="460"/>
      <c r="AO242" s="286"/>
      <c r="AP242" s="24"/>
      <c r="AQ242" s="286"/>
      <c r="AR242" s="24"/>
      <c r="AS242" s="286"/>
      <c r="AT242" s="24"/>
      <c r="AU242" s="286"/>
      <c r="AV242" s="460"/>
      <c r="AW242" s="24"/>
      <c r="AX242" s="286"/>
      <c r="AY242" s="24"/>
      <c r="AZ242" s="286"/>
      <c r="BA242" s="24"/>
      <c r="BB242" s="286"/>
      <c r="BC242" s="24"/>
      <c r="BD242" s="286"/>
      <c r="BE242" s="460"/>
      <c r="BG242" s="286"/>
      <c r="BH242" s="24"/>
      <c r="BI242" s="286"/>
      <c r="BJ242" s="24"/>
      <c r="BK242" s="286"/>
      <c r="BL242" s="24"/>
      <c r="BM242" s="286"/>
      <c r="BN242" s="460"/>
      <c r="BP242" s="286"/>
      <c r="BR242" s="286"/>
      <c r="BT242" s="286"/>
      <c r="BV242" s="286"/>
      <c r="BW242" s="460"/>
      <c r="BY242" s="286"/>
      <c r="CA242" s="286"/>
      <c r="CC242" s="286"/>
      <c r="CE242" s="286"/>
      <c r="CF242" s="460"/>
      <c r="CH242" s="286"/>
      <c r="CI242" s="24"/>
      <c r="CJ242" s="286"/>
      <c r="CK242" s="24"/>
      <c r="CL242" s="286"/>
      <c r="CM242" s="24"/>
      <c r="CN242" s="286"/>
      <c r="CO242" s="460"/>
      <c r="CQ242" s="286"/>
      <c r="CR242" s="24"/>
      <c r="CS242" s="286"/>
      <c r="CT242" s="24"/>
      <c r="CU242" s="286"/>
      <c r="CV242" s="24"/>
      <c r="CW242" s="286"/>
      <c r="CX242" s="460"/>
      <c r="CZ242" s="286"/>
      <c r="DA242" s="24"/>
      <c r="DB242" s="286"/>
      <c r="DC242" s="24"/>
      <c r="DD242" s="286"/>
      <c r="DE242" s="24"/>
      <c r="DF242" s="286"/>
      <c r="DG242" s="460"/>
      <c r="DI242" s="286"/>
      <c r="DJ242" s="24"/>
      <c r="DK242" s="286"/>
      <c r="DL242" s="24"/>
      <c r="DM242" s="286"/>
      <c r="DN242" s="24"/>
      <c r="DO242" s="286"/>
      <c r="DP242" s="460"/>
      <c r="DR242" s="286"/>
      <c r="DS242" s="24"/>
      <c r="DT242" s="286"/>
      <c r="DU242" s="24"/>
      <c r="DV242" s="286"/>
      <c r="DW242" s="24"/>
      <c r="DX242" s="286"/>
      <c r="DY242" s="460"/>
      <c r="EA242" s="286"/>
      <c r="EB242" s="24"/>
      <c r="EC242" s="286"/>
      <c r="ED242" s="24"/>
      <c r="EE242" s="286"/>
      <c r="EF242" s="24"/>
      <c r="EG242" s="286"/>
      <c r="EH242" s="460"/>
      <c r="EJ242" s="286"/>
      <c r="EK242" s="24"/>
      <c r="EL242" s="286"/>
      <c r="EM242" s="24"/>
      <c r="EN242" s="286"/>
      <c r="EO242" s="24"/>
      <c r="EP242" s="286"/>
      <c r="EQ242" s="460"/>
      <c r="ES242" s="286"/>
      <c r="ET242" s="24"/>
      <c r="EU242" s="286"/>
      <c r="EV242" s="24"/>
      <c r="EW242" s="286"/>
      <c r="EX242" s="24"/>
      <c r="EY242" s="286"/>
      <c r="EZ242" s="460"/>
      <c r="FB242" s="286"/>
      <c r="FC242" s="24"/>
      <c r="FD242" s="286"/>
      <c r="FE242" s="24"/>
      <c r="FF242" s="286"/>
      <c r="FG242" s="24"/>
      <c r="FH242" s="286"/>
      <c r="FI242" s="460"/>
      <c r="FK242" s="286"/>
      <c r="FL242" s="24"/>
      <c r="FM242" s="286"/>
      <c r="FN242" s="24"/>
      <c r="FO242" s="286"/>
      <c r="FP242" s="24"/>
      <c r="FQ242" s="286"/>
      <c r="FR242" s="460"/>
      <c r="FT242" s="286"/>
      <c r="FU242" s="24"/>
      <c r="FV242" s="286"/>
      <c r="FW242" s="24"/>
      <c r="FX242" s="286"/>
      <c r="FY242" s="24"/>
      <c r="FZ242" s="286"/>
      <c r="GA242" s="460"/>
      <c r="GC242" s="286"/>
      <c r="GD242" s="24"/>
      <c r="GE242" s="286"/>
      <c r="GF242" s="24"/>
      <c r="GG242" s="286"/>
      <c r="GH242" s="24"/>
      <c r="GI242" s="286"/>
      <c r="GJ242" s="460"/>
      <c r="GL242" s="286"/>
      <c r="GM242" s="24"/>
      <c r="GN242" s="286"/>
      <c r="GO242" s="24"/>
      <c r="GP242" s="286"/>
      <c r="GQ242" s="24"/>
      <c r="GR242" s="286"/>
      <c r="GS242" s="460"/>
      <c r="GU242" s="286"/>
      <c r="GV242" s="24"/>
      <c r="GW242" s="286"/>
      <c r="GX242" s="24"/>
      <c r="GY242" s="286"/>
      <c r="GZ242" s="24"/>
      <c r="HA242" s="286"/>
      <c r="HB242" s="460"/>
      <c r="HD242" s="286"/>
      <c r="HF242" s="286"/>
      <c r="HH242" s="286"/>
      <c r="HJ242" s="286"/>
      <c r="HK242" s="460"/>
      <c r="HM242" s="286"/>
      <c r="HO242" s="286"/>
      <c r="HQ242" s="286"/>
      <c r="HS242" s="286"/>
      <c r="HT242" s="460"/>
      <c r="HV242" s="286"/>
      <c r="HX242" s="286"/>
      <c r="HZ242" s="286"/>
      <c r="IB242" s="286"/>
      <c r="IC242" s="460"/>
      <c r="IE242" s="286"/>
      <c r="IG242" s="286"/>
      <c r="II242" s="286"/>
      <c r="IK242" s="286"/>
      <c r="IL242" s="460"/>
      <c r="IN242" s="286"/>
      <c r="IP242" s="286"/>
      <c r="IR242" s="286"/>
      <c r="IT242" s="286"/>
      <c r="IU242" s="460"/>
      <c r="IW242" s="286"/>
      <c r="IY242" s="286"/>
      <c r="JA242" s="286"/>
      <c r="JC242" s="286"/>
      <c r="JD242" s="460"/>
      <c r="JF242" s="286"/>
      <c r="JH242" s="286"/>
      <c r="JJ242" s="286"/>
      <c r="JL242" s="286"/>
      <c r="JM242" s="460"/>
      <c r="JO242" s="286"/>
      <c r="JQ242" s="286"/>
      <c r="JS242" s="286"/>
      <c r="JU242" s="286"/>
      <c r="JV242" s="460"/>
      <c r="JX242" s="286"/>
      <c r="JZ242" s="286"/>
      <c r="KB242" s="286"/>
      <c r="KD242" s="286"/>
      <c r="KE242" s="460"/>
      <c r="KG242" s="286"/>
      <c r="KI242" s="286"/>
      <c r="KK242" s="286"/>
      <c r="KM242" s="286"/>
      <c r="KN242" s="460"/>
      <c r="KP242" s="286"/>
      <c r="KR242" s="286"/>
      <c r="KT242" s="286"/>
      <c r="KV242" s="286"/>
      <c r="KW242" s="460"/>
      <c r="KY242" s="286"/>
      <c r="LA242" s="286"/>
      <c r="LC242" s="286"/>
      <c r="LE242" s="286"/>
      <c r="LF242" s="460"/>
      <c r="LH242" s="286"/>
      <c r="LJ242" s="286"/>
      <c r="LL242" s="286"/>
      <c r="LN242" s="286"/>
      <c r="LO242" s="460"/>
      <c r="LQ242" s="286"/>
      <c r="LS242" s="286"/>
      <c r="LU242" s="286"/>
      <c r="LW242" s="286"/>
      <c r="LX242" s="460"/>
      <c r="LZ242" s="286"/>
      <c r="MB242" s="286"/>
      <c r="MD242" s="286"/>
      <c r="MF242" s="286"/>
      <c r="MG242" s="460"/>
      <c r="MI242" s="286"/>
      <c r="MK242" s="286"/>
      <c r="MM242" s="286"/>
      <c r="MO242" s="286"/>
      <c r="MP242" s="460"/>
      <c r="MR242" s="286"/>
      <c r="MT242" s="286"/>
      <c r="MV242" s="286"/>
      <c r="MX242" s="286"/>
      <c r="MY242" s="460"/>
      <c r="NA242" s="286"/>
      <c r="NC242" s="286"/>
      <c r="NE242" s="286"/>
      <c r="NG242" s="286"/>
      <c r="NH242" s="460"/>
    </row>
    <row r="243" spans="1:372" s="443" customFormat="1" ht="18">
      <c r="A243" s="665">
        <v>2022</v>
      </c>
      <c r="B243" s="59">
        <f>SUM(D243:AAP243)</f>
        <v>819.10000000000036</v>
      </c>
      <c r="C243" s="460"/>
      <c r="E243" s="286">
        <f>D242*0.25</f>
        <v>0</v>
      </c>
      <c r="F243" s="24"/>
      <c r="G243" s="286">
        <f>F242*0.5</f>
        <v>0</v>
      </c>
      <c r="I243" s="286">
        <f>H242*0.75</f>
        <v>0</v>
      </c>
      <c r="K243" s="286">
        <f>J242*1</f>
        <v>0</v>
      </c>
      <c r="L243" s="460"/>
      <c r="N243" s="286">
        <f>M242*0.25</f>
        <v>0</v>
      </c>
      <c r="P243" s="286">
        <f>O242*0.5</f>
        <v>0</v>
      </c>
      <c r="R243" s="286">
        <f>Q242*0.75</f>
        <v>0</v>
      </c>
      <c r="T243" s="286">
        <f>S242*1</f>
        <v>0</v>
      </c>
      <c r="U243" s="460"/>
      <c r="V243" s="24"/>
      <c r="W243" s="286">
        <f>V242*0.25</f>
        <v>0</v>
      </c>
      <c r="X243" s="24"/>
      <c r="Y243" s="286">
        <f>X242*0.5</f>
        <v>0</v>
      </c>
      <c r="Z243" s="24"/>
      <c r="AA243" s="286">
        <f>Z242*0.75</f>
        <v>0</v>
      </c>
      <c r="AB243" s="24"/>
      <c r="AC243" s="286">
        <f t="shared" ref="AC243:AC274" si="222">AB242*1</f>
        <v>803.50000000000023</v>
      </c>
      <c r="AD243" s="460"/>
      <c r="AF243" s="286">
        <f>AE242*0.25</f>
        <v>0</v>
      </c>
      <c r="AH243" s="286">
        <f>AG242*0.5</f>
        <v>0</v>
      </c>
      <c r="AI243" s="293"/>
      <c r="AJ243" s="286">
        <f>AI242*0.75</f>
        <v>0</v>
      </c>
      <c r="AK243" s="293"/>
      <c r="AL243" s="286">
        <f t="shared" ref="AL243:AL274" si="223">AK242*1</f>
        <v>15.600000000000136</v>
      </c>
      <c r="AM243" s="460"/>
      <c r="AO243" s="286"/>
      <c r="AP243" s="24"/>
      <c r="AQ243" s="286"/>
      <c r="AR243" s="24"/>
      <c r="AS243" s="286"/>
      <c r="AT243" s="24"/>
      <c r="AU243" s="286"/>
      <c r="AV243" s="460"/>
      <c r="AW243" s="24"/>
      <c r="AX243" s="286"/>
      <c r="AY243" s="24"/>
      <c r="AZ243" s="286"/>
      <c r="BA243" s="24"/>
      <c r="BB243" s="286"/>
      <c r="BC243" s="24"/>
      <c r="BD243" s="286"/>
      <c r="BE243" s="460"/>
      <c r="BG243" s="286"/>
      <c r="BH243" s="24"/>
      <c r="BI243" s="286"/>
      <c r="BJ243" s="24"/>
      <c r="BK243" s="286"/>
      <c r="BL243" s="24"/>
      <c r="BM243" s="286"/>
      <c r="BN243" s="460"/>
      <c r="BP243" s="286"/>
      <c r="BR243" s="286"/>
      <c r="BT243" s="286"/>
      <c r="BV243" s="286"/>
      <c r="BW243" s="460"/>
      <c r="BY243" s="286"/>
      <c r="CA243" s="286"/>
      <c r="CC243" s="286"/>
      <c r="CE243" s="286"/>
      <c r="CF243" s="460"/>
      <c r="CH243" s="286"/>
      <c r="CI243" s="24"/>
      <c r="CJ243" s="286"/>
      <c r="CK243" s="24"/>
      <c r="CL243" s="286"/>
      <c r="CM243" s="24"/>
      <c r="CN243" s="286"/>
      <c r="CO243" s="460"/>
      <c r="CQ243" s="286"/>
      <c r="CR243" s="24"/>
      <c r="CS243" s="286"/>
      <c r="CT243" s="24"/>
      <c r="CU243" s="286"/>
      <c r="CV243" s="24"/>
      <c r="CW243" s="286"/>
      <c r="CX243" s="460"/>
      <c r="CZ243" s="286"/>
      <c r="DA243" s="24"/>
      <c r="DB243" s="286"/>
      <c r="DC243" s="24"/>
      <c r="DD243" s="286"/>
      <c r="DE243" s="24"/>
      <c r="DF243" s="286"/>
      <c r="DG243" s="460"/>
      <c r="DI243" s="286"/>
      <c r="DJ243" s="24"/>
      <c r="DK243" s="286"/>
      <c r="DL243" s="24"/>
      <c r="DM243" s="286"/>
      <c r="DN243" s="24"/>
      <c r="DO243" s="286"/>
      <c r="DP243" s="460"/>
      <c r="DR243" s="286"/>
      <c r="DS243" s="24"/>
      <c r="DT243" s="286"/>
      <c r="DU243" s="24"/>
      <c r="DV243" s="286"/>
      <c r="DW243" s="24"/>
      <c r="DX243" s="286"/>
      <c r="DY243" s="460"/>
      <c r="EA243" s="286"/>
      <c r="EB243" s="24"/>
      <c r="EC243" s="286"/>
      <c r="ED243" s="24"/>
      <c r="EE243" s="286"/>
      <c r="EF243" s="24"/>
      <c r="EG243" s="286"/>
      <c r="EH243" s="460"/>
      <c r="EJ243" s="286"/>
      <c r="EK243" s="24"/>
      <c r="EL243" s="286"/>
      <c r="EM243" s="24"/>
      <c r="EN243" s="286"/>
      <c r="EO243" s="24"/>
      <c r="EP243" s="286"/>
      <c r="EQ243" s="460"/>
      <c r="ES243" s="286"/>
      <c r="ET243" s="24"/>
      <c r="EU243" s="286"/>
      <c r="EV243" s="24"/>
      <c r="EW243" s="286"/>
      <c r="EX243" s="24"/>
      <c r="EY243" s="286"/>
      <c r="EZ243" s="460"/>
      <c r="FB243" s="286"/>
      <c r="FC243" s="24"/>
      <c r="FD243" s="286"/>
      <c r="FE243" s="24"/>
      <c r="FF243" s="286"/>
      <c r="FG243" s="24"/>
      <c r="FH243" s="286"/>
      <c r="FI243" s="460"/>
      <c r="FK243" s="286"/>
      <c r="FL243" s="24"/>
      <c r="FM243" s="286"/>
      <c r="FN243" s="24"/>
      <c r="FO243" s="286"/>
      <c r="FP243" s="24"/>
      <c r="FQ243" s="286"/>
      <c r="FR243" s="460"/>
      <c r="FT243" s="286"/>
      <c r="FU243" s="24"/>
      <c r="FV243" s="286"/>
      <c r="FW243" s="24"/>
      <c r="FX243" s="286"/>
      <c r="FY243" s="24"/>
      <c r="FZ243" s="286"/>
      <c r="GA243" s="460"/>
      <c r="GC243" s="286"/>
      <c r="GD243" s="24"/>
      <c r="GE243" s="286"/>
      <c r="GF243" s="24"/>
      <c r="GG243" s="286"/>
      <c r="GH243" s="24"/>
      <c r="GI243" s="286"/>
      <c r="GJ243" s="460"/>
      <c r="GL243" s="286"/>
      <c r="GM243" s="24"/>
      <c r="GN243" s="286"/>
      <c r="GO243" s="24"/>
      <c r="GP243" s="286"/>
      <c r="GQ243" s="24"/>
      <c r="GR243" s="286"/>
      <c r="GS243" s="460"/>
      <c r="GU243" s="286"/>
      <c r="GV243" s="24"/>
      <c r="GW243" s="286"/>
      <c r="GX243" s="24"/>
      <c r="GY243" s="286"/>
      <c r="GZ243" s="24"/>
      <c r="HA243" s="286"/>
      <c r="HB243" s="460"/>
      <c r="HD243" s="286"/>
      <c r="HF243" s="286"/>
      <c r="HH243" s="286"/>
      <c r="HJ243" s="286"/>
      <c r="HK243" s="460"/>
      <c r="HM243" s="286"/>
      <c r="HO243" s="286"/>
      <c r="HQ243" s="286"/>
      <c r="HS243" s="286"/>
      <c r="HT243" s="460"/>
      <c r="HV243" s="286"/>
      <c r="HX243" s="286"/>
      <c r="HZ243" s="286"/>
      <c r="IB243" s="286"/>
      <c r="IC243" s="460"/>
      <c r="IE243" s="286"/>
      <c r="IG243" s="286"/>
      <c r="II243" s="286"/>
      <c r="IK243" s="286"/>
      <c r="IL243" s="460"/>
      <c r="IN243" s="286"/>
      <c r="IP243" s="286"/>
      <c r="IR243" s="286"/>
      <c r="IT243" s="286"/>
      <c r="IU243" s="460"/>
      <c r="IW243" s="286"/>
      <c r="IY243" s="286"/>
      <c r="JA243" s="286"/>
      <c r="JC243" s="286"/>
      <c r="JD243" s="460"/>
      <c r="JF243" s="286"/>
      <c r="JH243" s="286"/>
      <c r="JJ243" s="286"/>
      <c r="JL243" s="286"/>
      <c r="JM243" s="460"/>
      <c r="JO243" s="286"/>
      <c r="JQ243" s="286"/>
      <c r="JS243" s="286"/>
      <c r="JU243" s="286"/>
      <c r="JV243" s="460"/>
      <c r="JX243" s="286"/>
      <c r="JZ243" s="286"/>
      <c r="KB243" s="286"/>
      <c r="KD243" s="286"/>
      <c r="KE243" s="460"/>
      <c r="KG243" s="286"/>
      <c r="KI243" s="286"/>
      <c r="KK243" s="286"/>
      <c r="KM243" s="286"/>
      <c r="KN243" s="460"/>
      <c r="KP243" s="286"/>
      <c r="KR243" s="286"/>
      <c r="KT243" s="286"/>
      <c r="KV243" s="286"/>
      <c r="KW243" s="460"/>
      <c r="KY243" s="286"/>
      <c r="LA243" s="286"/>
      <c r="LC243" s="286"/>
      <c r="LE243" s="286"/>
      <c r="LF243" s="460"/>
      <c r="LH243" s="286"/>
      <c r="LJ243" s="286"/>
      <c r="LL243" s="286"/>
      <c r="LN243" s="286"/>
      <c r="LO243" s="460"/>
      <c r="LQ243" s="286"/>
      <c r="LS243" s="286"/>
      <c r="LU243" s="286"/>
      <c r="LW243" s="286"/>
      <c r="LX243" s="460"/>
      <c r="LZ243" s="286"/>
      <c r="MB243" s="286"/>
      <c r="MD243" s="286"/>
      <c r="MF243" s="286"/>
      <c r="MG243" s="460"/>
      <c r="MI243" s="286"/>
      <c r="MK243" s="286"/>
      <c r="MM243" s="286"/>
      <c r="MO243" s="286"/>
      <c r="MP243" s="460"/>
      <c r="MR243" s="286"/>
      <c r="MT243" s="286"/>
      <c r="MV243" s="286"/>
      <c r="MX243" s="286"/>
      <c r="MY243" s="460"/>
      <c r="NA243" s="286"/>
      <c r="NC243" s="286"/>
      <c r="NE243" s="286"/>
      <c r="NG243" s="286"/>
      <c r="NH243" s="460"/>
    </row>
    <row r="244" spans="1:372" s="50" customFormat="1" ht="18">
      <c r="A244" s="665"/>
      <c r="B244" s="59"/>
      <c r="C244" s="460"/>
      <c r="D244" s="443"/>
      <c r="E244" s="286"/>
      <c r="F244" s="24"/>
      <c r="G244" s="286"/>
      <c r="H244" s="443"/>
      <c r="I244" s="286"/>
      <c r="J244" s="443"/>
      <c r="K244" s="286"/>
      <c r="L244" s="460"/>
      <c r="M244" s="443"/>
      <c r="N244" s="286"/>
      <c r="O244" s="443"/>
      <c r="P244" s="286"/>
      <c r="Q244" s="443"/>
      <c r="R244" s="286"/>
      <c r="S244" s="443"/>
      <c r="T244" s="286"/>
      <c r="U244" s="460"/>
      <c r="V244" s="24"/>
      <c r="W244" s="286"/>
      <c r="X244" s="443"/>
      <c r="Y244" s="286"/>
      <c r="Z244" s="24"/>
      <c r="AA244" s="286"/>
      <c r="AB244" s="178"/>
      <c r="AC244" s="48"/>
      <c r="AD244" s="460"/>
      <c r="AE244" s="24"/>
      <c r="AF244" s="286"/>
      <c r="AG244" s="24"/>
      <c r="AH244" s="286"/>
      <c r="AI244" s="24"/>
      <c r="AJ244" s="286"/>
      <c r="AK244" s="24"/>
      <c r="AL244" s="48"/>
      <c r="AM244" s="460"/>
      <c r="AN244" s="443"/>
      <c r="AO244" s="286"/>
      <c r="AP244" s="24"/>
      <c r="AQ244" s="286"/>
      <c r="AR244" s="24"/>
      <c r="AS244" s="286"/>
      <c r="AT244" s="24"/>
      <c r="AU244" s="48"/>
      <c r="AV244" s="460"/>
      <c r="AW244" s="24"/>
      <c r="AX244" s="286"/>
      <c r="AY244" s="24"/>
      <c r="AZ244" s="286"/>
      <c r="BA244" s="24"/>
      <c r="BB244" s="286"/>
      <c r="BC244" s="24"/>
      <c r="BD244" s="48"/>
      <c r="BE244" s="460"/>
      <c r="BF244" s="443"/>
      <c r="BG244" s="286"/>
      <c r="BH244" s="24"/>
      <c r="BI244" s="286"/>
      <c r="BJ244" s="24"/>
      <c r="BK244" s="286"/>
      <c r="BL244" s="24"/>
      <c r="BM244" s="48"/>
      <c r="BN244" s="460"/>
      <c r="BO244" s="443"/>
      <c r="BP244" s="286"/>
      <c r="BQ244" s="443"/>
      <c r="BR244" s="286"/>
      <c r="BS244" s="443"/>
      <c r="BT244" s="286"/>
      <c r="BU244" s="443"/>
      <c r="BV244" s="48"/>
      <c r="BW244" s="460"/>
      <c r="BX244" s="443"/>
      <c r="BY244" s="286"/>
      <c r="BZ244" s="443"/>
      <c r="CA244" s="286"/>
      <c r="CB244" s="443"/>
      <c r="CC244" s="286"/>
      <c r="CD244" s="443"/>
      <c r="CE244" s="48"/>
      <c r="CF244" s="460"/>
      <c r="CG244" s="443"/>
      <c r="CH244" s="286"/>
      <c r="CI244" s="24"/>
      <c r="CJ244" s="286"/>
      <c r="CK244" s="24"/>
      <c r="CL244" s="286"/>
      <c r="CM244" s="24"/>
      <c r="CN244" s="48"/>
      <c r="CO244" s="460"/>
      <c r="CP244" s="443"/>
      <c r="CQ244" s="286"/>
      <c r="CR244" s="24"/>
      <c r="CS244" s="286"/>
      <c r="CT244" s="24"/>
      <c r="CU244" s="286"/>
      <c r="CV244" s="24"/>
      <c r="CW244" s="48"/>
      <c r="CX244" s="460"/>
      <c r="CY244" s="443"/>
      <c r="CZ244" s="286"/>
      <c r="DA244" s="24"/>
      <c r="DB244" s="286"/>
      <c r="DC244" s="24"/>
      <c r="DD244" s="286"/>
      <c r="DE244" s="24"/>
      <c r="DF244" s="48"/>
      <c r="DG244" s="460"/>
      <c r="DH244" s="443"/>
      <c r="DI244" s="286"/>
      <c r="DJ244" s="24"/>
      <c r="DK244" s="286"/>
      <c r="DL244" s="24"/>
      <c r="DM244" s="286"/>
      <c r="DN244" s="24"/>
      <c r="DO244" s="48"/>
      <c r="DP244" s="460"/>
      <c r="DQ244" s="443"/>
      <c r="DR244" s="286"/>
      <c r="DS244" s="24"/>
      <c r="DT244" s="286"/>
      <c r="DU244" s="24"/>
      <c r="DV244" s="286"/>
      <c r="DW244" s="24"/>
      <c r="DX244" s="48"/>
      <c r="DY244" s="460"/>
      <c r="DZ244" s="443"/>
      <c r="EA244" s="286"/>
      <c r="EB244" s="24"/>
      <c r="EC244" s="286"/>
      <c r="ED244" s="24"/>
      <c r="EE244" s="286"/>
      <c r="EF244" s="24"/>
      <c r="EG244" s="48"/>
      <c r="EH244" s="460"/>
      <c r="EI244" s="443"/>
      <c r="EJ244" s="286"/>
      <c r="EK244" s="24"/>
      <c r="EL244" s="286"/>
      <c r="EM244" s="24"/>
      <c r="EN244" s="286"/>
      <c r="EO244" s="24"/>
      <c r="EP244" s="48"/>
      <c r="EQ244" s="460"/>
      <c r="ER244" s="443"/>
      <c r="ES244" s="286"/>
      <c r="ET244" s="24"/>
      <c r="EU244" s="286"/>
      <c r="EV244" s="24"/>
      <c r="EW244" s="286"/>
      <c r="EX244" s="24"/>
      <c r="EY244" s="48"/>
      <c r="EZ244" s="460"/>
      <c r="FA244" s="443"/>
      <c r="FB244" s="286"/>
      <c r="FC244" s="24"/>
      <c r="FD244" s="286"/>
      <c r="FE244" s="24"/>
      <c r="FF244" s="286"/>
      <c r="FG244" s="24"/>
      <c r="FH244" s="48"/>
      <c r="FI244" s="460"/>
      <c r="FJ244" s="443"/>
      <c r="FK244" s="286"/>
      <c r="FL244" s="24"/>
      <c r="FM244" s="286"/>
      <c r="FN244" s="24"/>
      <c r="FO244" s="286"/>
      <c r="FP244" s="24"/>
      <c r="FQ244" s="48"/>
      <c r="FR244" s="460"/>
      <c r="FS244" s="443"/>
      <c r="FT244" s="286"/>
      <c r="FU244" s="24"/>
      <c r="FV244" s="286"/>
      <c r="FW244" s="24"/>
      <c r="FX244" s="286"/>
      <c r="FY244" s="24"/>
      <c r="FZ244" s="48"/>
      <c r="GA244" s="460"/>
      <c r="GB244" s="443"/>
      <c r="GC244" s="286"/>
      <c r="GD244" s="24"/>
      <c r="GE244" s="286"/>
      <c r="GF244" s="24"/>
      <c r="GG244" s="286"/>
      <c r="GH244" s="24"/>
      <c r="GI244" s="48"/>
      <c r="GJ244" s="460"/>
      <c r="GK244" s="443"/>
      <c r="GL244" s="286"/>
      <c r="GM244" s="24"/>
      <c r="GN244" s="286"/>
      <c r="GO244" s="24"/>
      <c r="GP244" s="286"/>
      <c r="GQ244" s="24"/>
      <c r="GR244" s="48"/>
      <c r="GS244" s="460"/>
      <c r="GT244" s="443"/>
      <c r="GU244" s="286"/>
      <c r="GV244" s="24"/>
      <c r="GW244" s="286"/>
      <c r="GX244" s="24"/>
      <c r="GY244" s="286"/>
      <c r="GZ244" s="24"/>
      <c r="HA244" s="286"/>
      <c r="HB244" s="460"/>
      <c r="HC244" s="443"/>
      <c r="HD244" s="286"/>
      <c r="HE244" s="443"/>
      <c r="HF244" s="286"/>
      <c r="HG244" s="443"/>
      <c r="HH244" s="286"/>
      <c r="HI244" s="443"/>
      <c r="HJ244" s="48"/>
      <c r="HK244" s="460"/>
      <c r="HL244" s="443"/>
      <c r="HM244" s="286"/>
      <c r="HN244" s="443"/>
      <c r="HO244" s="286"/>
      <c r="HP244" s="443"/>
      <c r="HQ244" s="286"/>
      <c r="HR244" s="443"/>
      <c r="HS244" s="48"/>
      <c r="HT244" s="460"/>
      <c r="HU244" s="443"/>
      <c r="HV244" s="286"/>
      <c r="HW244" s="443"/>
      <c r="HX244" s="286"/>
      <c r="HY244" s="443"/>
      <c r="HZ244" s="286"/>
      <c r="IA244" s="443"/>
      <c r="IB244" s="48"/>
      <c r="IC244" s="460"/>
      <c r="ID244" s="443"/>
      <c r="IE244" s="286"/>
      <c r="IF244" s="443"/>
      <c r="IG244" s="286"/>
      <c r="IH244" s="443"/>
      <c r="II244" s="286"/>
      <c r="IJ244" s="443"/>
      <c r="IK244" s="286"/>
      <c r="IL244" s="460"/>
      <c r="IM244" s="443"/>
      <c r="IN244" s="286"/>
      <c r="IO244" s="443"/>
      <c r="IP244" s="286"/>
      <c r="IQ244" s="443"/>
      <c r="IR244" s="286"/>
      <c r="IS244" s="443"/>
      <c r="IT244" s="48"/>
      <c r="IU244" s="460"/>
      <c r="IV244" s="443"/>
      <c r="IW244" s="286"/>
      <c r="IX244" s="443"/>
      <c r="IY244" s="286"/>
      <c r="IZ244" s="443"/>
      <c r="JA244" s="286"/>
      <c r="JB244" s="443"/>
      <c r="JC244" s="48"/>
      <c r="JD244" s="460"/>
      <c r="JE244" s="443"/>
      <c r="JF244" s="286"/>
      <c r="JG244" s="443"/>
      <c r="JH244" s="286"/>
      <c r="JI244" s="443"/>
      <c r="JJ244" s="286"/>
      <c r="JK244" s="443"/>
      <c r="JL244" s="48"/>
      <c r="JM244" s="460"/>
      <c r="JN244" s="443"/>
      <c r="JO244" s="286"/>
      <c r="JP244" s="443"/>
      <c r="JQ244" s="286"/>
      <c r="JR244" s="443"/>
      <c r="JS244" s="286"/>
      <c r="JT244" s="443"/>
      <c r="JU244" s="286"/>
      <c r="JV244" s="460"/>
      <c r="JW244" s="443"/>
      <c r="JX244" s="286"/>
      <c r="JY244" s="443"/>
      <c r="JZ244" s="286"/>
      <c r="KA244" s="443"/>
      <c r="KB244" s="286"/>
      <c r="KC244" s="443"/>
      <c r="KD244" s="48"/>
      <c r="KE244" s="460"/>
      <c r="KF244" s="443"/>
      <c r="KG244" s="286"/>
      <c r="KH244" s="443"/>
      <c r="KI244" s="286"/>
      <c r="KJ244" s="443"/>
      <c r="KK244" s="286"/>
      <c r="KL244" s="443"/>
      <c r="KM244" s="48"/>
      <c r="KN244" s="460"/>
      <c r="KO244" s="443"/>
      <c r="KP244" s="286"/>
      <c r="KQ244" s="443"/>
      <c r="KR244" s="286"/>
      <c r="KS244" s="443"/>
      <c r="KT244" s="286"/>
      <c r="KU244" s="443"/>
      <c r="KV244" s="286"/>
      <c r="KW244" s="460"/>
      <c r="KX244" s="443"/>
      <c r="KY244" s="286"/>
      <c r="KZ244" s="443"/>
      <c r="LA244" s="286"/>
      <c r="LB244" s="443"/>
      <c r="LC244" s="286"/>
      <c r="LD244" s="443"/>
      <c r="LE244" s="286"/>
      <c r="LF244" s="460"/>
      <c r="LG244" s="443"/>
      <c r="LH244" s="286"/>
      <c r="LI244" s="443"/>
      <c r="LJ244" s="286"/>
      <c r="LK244" s="443"/>
      <c r="LL244" s="286"/>
      <c r="LM244" s="443"/>
      <c r="LN244" s="48"/>
      <c r="LO244" s="460"/>
      <c r="LP244" s="443"/>
      <c r="LQ244" s="286"/>
      <c r="LR244" s="443"/>
      <c r="LS244" s="286"/>
      <c r="LT244" s="443"/>
      <c r="LU244" s="286"/>
      <c r="LV244" s="443"/>
      <c r="LW244" s="48"/>
      <c r="LX244" s="460"/>
      <c r="LY244" s="443"/>
      <c r="LZ244" s="286"/>
      <c r="MA244" s="443"/>
      <c r="MB244" s="286"/>
      <c r="MC244" s="443"/>
      <c r="MD244" s="286"/>
      <c r="ME244" s="443"/>
      <c r="MF244" s="286"/>
      <c r="MG244" s="460"/>
      <c r="MH244" s="443"/>
      <c r="MI244" s="286"/>
      <c r="MJ244" s="443"/>
      <c r="MK244" s="286"/>
      <c r="ML244" s="443"/>
      <c r="MM244" s="286"/>
      <c r="MN244" s="443"/>
      <c r="MO244" s="48"/>
      <c r="MP244" s="460"/>
      <c r="MQ244" s="443"/>
      <c r="MR244" s="286"/>
      <c r="MS244" s="443"/>
      <c r="MT244" s="286"/>
      <c r="MU244" s="443"/>
      <c r="MV244" s="286"/>
      <c r="MW244" s="443"/>
      <c r="MX244" s="48"/>
      <c r="MY244" s="460"/>
      <c r="MZ244" s="443"/>
      <c r="NA244" s="286"/>
      <c r="NB244" s="443"/>
      <c r="NC244" s="286"/>
      <c r="ND244" s="443"/>
      <c r="NE244" s="286"/>
      <c r="NF244" s="443"/>
      <c r="NG244" s="48"/>
      <c r="NH244" s="460"/>
    </row>
    <row r="245" spans="1:372" ht="15">
      <c r="A245" s="106" t="s">
        <v>2237</v>
      </c>
      <c r="B245" s="293"/>
      <c r="C245" s="55"/>
      <c r="D245" s="443"/>
      <c r="E245" s="444" t="s">
        <v>187</v>
      </c>
      <c r="F245" s="661"/>
      <c r="G245" s="444" t="s">
        <v>183</v>
      </c>
      <c r="H245" s="662"/>
      <c r="I245" s="444" t="s">
        <v>184</v>
      </c>
      <c r="J245" s="662"/>
      <c r="K245" s="444" t="s">
        <v>185</v>
      </c>
      <c r="L245" s="460"/>
      <c r="M245" s="443"/>
      <c r="N245" s="444" t="s">
        <v>187</v>
      </c>
      <c r="O245" s="24"/>
      <c r="P245" s="444" t="s">
        <v>183</v>
      </c>
      <c r="Q245" s="24"/>
      <c r="R245" s="444" t="s">
        <v>184</v>
      </c>
      <c r="S245" s="24"/>
      <c r="T245" s="444" t="s">
        <v>185</v>
      </c>
      <c r="U245" s="460"/>
      <c r="V245" s="443"/>
      <c r="W245" s="444" t="s">
        <v>187</v>
      </c>
      <c r="X245" s="24"/>
      <c r="Y245" s="444" t="s">
        <v>183</v>
      </c>
      <c r="Z245" s="24">
        <v>635.79999999999995</v>
      </c>
      <c r="AA245" s="444" t="s">
        <v>184</v>
      </c>
      <c r="AB245" s="722">
        <v>597.60000000000014</v>
      </c>
      <c r="AC245" s="444" t="s">
        <v>185</v>
      </c>
      <c r="AD245" s="460"/>
      <c r="AE245" s="443"/>
      <c r="AF245" s="444" t="s">
        <v>187</v>
      </c>
      <c r="AG245" s="24"/>
      <c r="AH245" s="444" t="s">
        <v>183</v>
      </c>
      <c r="AI245" s="24">
        <v>6.8999999999998636</v>
      </c>
      <c r="AJ245" s="444" t="s">
        <v>184</v>
      </c>
      <c r="AK245" s="722">
        <v>176.20000000000027</v>
      </c>
      <c r="AL245" s="444" t="s">
        <v>185</v>
      </c>
      <c r="AM245" s="460"/>
      <c r="AN245" s="443"/>
      <c r="AO245" s="444" t="s">
        <v>187</v>
      </c>
      <c r="AP245" s="443"/>
      <c r="AQ245" s="444" t="s">
        <v>183</v>
      </c>
      <c r="AR245" s="24"/>
      <c r="AS245" s="444" t="s">
        <v>184</v>
      </c>
      <c r="AT245" s="444">
        <v>733.60000000000014</v>
      </c>
      <c r="AU245" s="444" t="s">
        <v>185</v>
      </c>
      <c r="AV245" s="460"/>
      <c r="AW245" s="443"/>
      <c r="AX245" s="444" t="s">
        <v>187</v>
      </c>
      <c r="AY245" s="443"/>
      <c r="AZ245" s="444" t="s">
        <v>183</v>
      </c>
      <c r="BB245" s="444" t="s">
        <v>184</v>
      </c>
      <c r="BC245" s="24">
        <v>428.19999999999982</v>
      </c>
      <c r="BD245" s="444" t="s">
        <v>185</v>
      </c>
      <c r="BE245" s="460"/>
      <c r="BF245" s="443"/>
      <c r="BG245" s="444" t="s">
        <v>187</v>
      </c>
      <c r="BH245" s="443"/>
      <c r="BI245" s="444" t="s">
        <v>183</v>
      </c>
      <c r="BJ245" s="24"/>
      <c r="BK245" s="444" t="s">
        <v>184</v>
      </c>
      <c r="BL245" s="24">
        <v>1086.7000000000003</v>
      </c>
      <c r="BM245" s="444" t="s">
        <v>185</v>
      </c>
      <c r="BN245" s="460"/>
      <c r="BO245" s="443"/>
      <c r="BP245" s="444" t="s">
        <v>187</v>
      </c>
      <c r="BQ245" s="443"/>
      <c r="BR245" s="444" t="s">
        <v>183</v>
      </c>
      <c r="BS245" s="24"/>
      <c r="BT245" s="444" t="s">
        <v>184</v>
      </c>
      <c r="BU245" s="24">
        <v>443.59999999999991</v>
      </c>
      <c r="BV245" s="444" t="s">
        <v>185</v>
      </c>
      <c r="BW245" s="460"/>
      <c r="BX245" s="443"/>
      <c r="BY245" s="444" t="s">
        <v>187</v>
      </c>
      <c r="BZ245" s="443"/>
      <c r="CA245" s="444" t="s">
        <v>183</v>
      </c>
      <c r="CB245" s="663"/>
      <c r="CC245" s="444" t="s">
        <v>184</v>
      </c>
      <c r="CD245" s="24">
        <v>213.400000000001</v>
      </c>
      <c r="CE245" s="444" t="s">
        <v>185</v>
      </c>
      <c r="CF245" s="460"/>
      <c r="CG245" s="443"/>
      <c r="CH245" s="444" t="s">
        <v>187</v>
      </c>
      <c r="CI245" s="443"/>
      <c r="CJ245" s="444" t="s">
        <v>183</v>
      </c>
      <c r="CK245" s="443"/>
      <c r="CL245" s="444" t="s">
        <v>184</v>
      </c>
      <c r="CM245" s="24">
        <v>499.800000000002</v>
      </c>
      <c r="CN245" s="444" t="s">
        <v>185</v>
      </c>
      <c r="CO245" s="460"/>
      <c r="CP245" s="443"/>
      <c r="CQ245" s="444" t="s">
        <v>187</v>
      </c>
      <c r="CR245" s="443"/>
      <c r="CS245" s="444" t="s">
        <v>183</v>
      </c>
      <c r="CT245" s="443"/>
      <c r="CU245" s="444" t="s">
        <v>184</v>
      </c>
      <c r="CV245" s="24">
        <v>161.00000000000091</v>
      </c>
      <c r="CW245" s="444" t="s">
        <v>185</v>
      </c>
      <c r="CX245" s="460"/>
      <c r="CY245" s="443"/>
      <c r="CZ245" s="444" t="s">
        <v>187</v>
      </c>
      <c r="DA245" s="443"/>
      <c r="DB245" s="444" t="s">
        <v>183</v>
      </c>
      <c r="DC245" s="24"/>
      <c r="DD245" s="444" t="s">
        <v>184</v>
      </c>
      <c r="DE245" s="24">
        <v>168.00000000000091</v>
      </c>
      <c r="DF245" s="444" t="s">
        <v>185</v>
      </c>
      <c r="DG245" s="460"/>
      <c r="DH245" s="443"/>
      <c r="DI245" s="444" t="s">
        <v>187</v>
      </c>
      <c r="DJ245" s="443"/>
      <c r="DK245" s="444" t="s">
        <v>183</v>
      </c>
      <c r="DL245" s="443"/>
      <c r="DM245" s="444" t="s">
        <v>184</v>
      </c>
      <c r="DN245" s="24">
        <v>11.500000000001819</v>
      </c>
      <c r="DO245" s="444" t="s">
        <v>185</v>
      </c>
      <c r="DP245" s="460"/>
      <c r="DQ245" s="443"/>
      <c r="DR245" s="444" t="s">
        <v>187</v>
      </c>
      <c r="DS245" s="443"/>
      <c r="DT245" s="444" t="s">
        <v>183</v>
      </c>
      <c r="DU245" s="24"/>
      <c r="DV245" s="444" t="s">
        <v>184</v>
      </c>
      <c r="DW245" s="24">
        <v>218.5</v>
      </c>
      <c r="DX245" s="444" t="s">
        <v>185</v>
      </c>
      <c r="DY245" s="460"/>
      <c r="DZ245" s="443"/>
      <c r="EA245" s="444" t="s">
        <v>187</v>
      </c>
      <c r="EB245" s="443"/>
      <c r="EC245" s="444" t="s">
        <v>183</v>
      </c>
      <c r="ED245" s="443"/>
      <c r="EE245" s="444" t="s">
        <v>184</v>
      </c>
      <c r="EF245" s="24">
        <v>1159.0000000000009</v>
      </c>
      <c r="EG245" s="444" t="s">
        <v>185</v>
      </c>
      <c r="EH245" s="460"/>
      <c r="EI245" s="443"/>
      <c r="EJ245" s="444" t="s">
        <v>187</v>
      </c>
      <c r="EK245" s="443"/>
      <c r="EL245" s="444" t="s">
        <v>183</v>
      </c>
      <c r="EM245" s="443"/>
      <c r="EN245" s="444" t="s">
        <v>184</v>
      </c>
      <c r="EO245" s="24">
        <v>191.59999999999854</v>
      </c>
      <c r="EP245" s="444" t="s">
        <v>185</v>
      </c>
      <c r="EQ245" s="460"/>
      <c r="ER245" s="443"/>
      <c r="ES245" s="444" t="s">
        <v>187</v>
      </c>
      <c r="ET245" s="443"/>
      <c r="EU245" s="444" t="s">
        <v>183</v>
      </c>
      <c r="EV245" s="443"/>
      <c r="EW245" s="444" t="s">
        <v>184</v>
      </c>
      <c r="EX245" s="24">
        <v>250.50000000000091</v>
      </c>
      <c r="EY245" s="444" t="s">
        <v>185</v>
      </c>
      <c r="EZ245" s="460"/>
      <c r="FA245" s="443"/>
      <c r="FB245" s="444" t="s">
        <v>187</v>
      </c>
      <c r="FC245" s="443"/>
      <c r="FD245" s="444" t="s">
        <v>183</v>
      </c>
      <c r="FE245" s="663"/>
      <c r="FF245" s="444" t="s">
        <v>184</v>
      </c>
      <c r="FG245" s="24">
        <v>498.80000000000018</v>
      </c>
      <c r="FH245" s="444" t="s">
        <v>185</v>
      </c>
      <c r="FI245" s="460"/>
      <c r="FJ245" s="443"/>
      <c r="FK245" s="444" t="s">
        <v>187</v>
      </c>
      <c r="FL245" s="443"/>
      <c r="FM245" s="444" t="s">
        <v>183</v>
      </c>
      <c r="FN245" s="24"/>
      <c r="FO245" s="444" t="s">
        <v>184</v>
      </c>
      <c r="FP245" s="24">
        <v>653.70000000000255</v>
      </c>
      <c r="FQ245" s="444" t="s">
        <v>185</v>
      </c>
      <c r="FR245" s="460"/>
      <c r="FS245" s="443"/>
      <c r="FT245" s="444" t="s">
        <v>187</v>
      </c>
      <c r="FU245" s="443"/>
      <c r="FV245" s="444" t="s">
        <v>183</v>
      </c>
      <c r="FW245" s="443"/>
      <c r="FX245" s="444" t="s">
        <v>184</v>
      </c>
      <c r="FY245" s="24">
        <v>152.80000000000473</v>
      </c>
      <c r="FZ245" s="444" t="s">
        <v>185</v>
      </c>
      <c r="GA245" s="460"/>
      <c r="GB245" s="443"/>
      <c r="GC245" s="444" t="s">
        <v>187</v>
      </c>
      <c r="GD245" s="443"/>
      <c r="GE245" s="444" t="s">
        <v>183</v>
      </c>
      <c r="GF245" s="443"/>
      <c r="GG245" s="444" t="s">
        <v>184</v>
      </c>
      <c r="GH245" s="661">
        <v>84.499999999992724</v>
      </c>
      <c r="GI245" s="444" t="s">
        <v>185</v>
      </c>
      <c r="GJ245" s="460"/>
      <c r="GK245" s="443"/>
      <c r="GL245" s="444" t="s">
        <v>187</v>
      </c>
      <c r="GM245" s="443"/>
      <c r="GN245" s="444" t="s">
        <v>183</v>
      </c>
      <c r="GO245" s="24"/>
      <c r="GP245" s="444" t="s">
        <v>184</v>
      </c>
      <c r="GQ245" s="24">
        <v>3077.2500000000018</v>
      </c>
      <c r="GR245" s="444" t="s">
        <v>185</v>
      </c>
      <c r="GS245" s="460"/>
      <c r="GT245" s="443"/>
      <c r="GU245" s="444" t="s">
        <v>187</v>
      </c>
      <c r="GV245" s="443"/>
      <c r="GW245" s="444" t="s">
        <v>183</v>
      </c>
      <c r="GX245" s="443"/>
      <c r="GY245" s="444" t="s">
        <v>184</v>
      </c>
      <c r="GZ245" s="443"/>
      <c r="HA245" s="444" t="s">
        <v>185</v>
      </c>
      <c r="HB245" s="460"/>
      <c r="HC245" s="443"/>
      <c r="HD245" s="444" t="s">
        <v>187</v>
      </c>
      <c r="HE245" s="443"/>
      <c r="HF245" s="444" t="s">
        <v>183</v>
      </c>
      <c r="HG245" s="24"/>
      <c r="HH245" s="444" t="s">
        <v>184</v>
      </c>
      <c r="HI245" s="24">
        <v>248.10000000000218</v>
      </c>
      <c r="HJ245" s="444" t="s">
        <v>185</v>
      </c>
      <c r="HK245" s="460"/>
      <c r="HL245" s="443"/>
      <c r="HM245" s="444" t="s">
        <v>187</v>
      </c>
      <c r="HN245" s="443"/>
      <c r="HO245" s="444" t="s">
        <v>183</v>
      </c>
      <c r="HP245" s="443"/>
      <c r="HQ245" s="444" t="s">
        <v>184</v>
      </c>
      <c r="HR245" s="24">
        <v>590.10000000000036</v>
      </c>
      <c r="HS245" s="444" t="s">
        <v>185</v>
      </c>
      <c r="HT245" s="460"/>
      <c r="HU245" s="443"/>
      <c r="HV245" s="444" t="s">
        <v>187</v>
      </c>
      <c r="HW245" s="443"/>
      <c r="HX245" s="444" t="s">
        <v>183</v>
      </c>
      <c r="HY245" s="24"/>
      <c r="HZ245" s="444" t="s">
        <v>184</v>
      </c>
      <c r="IA245" s="24">
        <v>3209.2999999999938</v>
      </c>
      <c r="IB245" s="444" t="s">
        <v>185</v>
      </c>
      <c r="IC245" s="460"/>
      <c r="ID245" s="443"/>
      <c r="IE245" s="444" t="s">
        <v>187</v>
      </c>
      <c r="IF245" s="443"/>
      <c r="IG245" s="444" t="s">
        <v>183</v>
      </c>
      <c r="IH245" s="443"/>
      <c r="II245" s="444" t="s">
        <v>184</v>
      </c>
      <c r="IJ245" s="443"/>
      <c r="IK245" s="444" t="s">
        <v>185</v>
      </c>
      <c r="IL245" s="460"/>
      <c r="IM245" s="443"/>
      <c r="IN245" s="444" t="s">
        <v>187</v>
      </c>
      <c r="IO245" s="443"/>
      <c r="IP245" s="444" t="s">
        <v>183</v>
      </c>
      <c r="IQ245" s="443"/>
      <c r="IR245" s="444" t="s">
        <v>184</v>
      </c>
      <c r="IS245" s="24">
        <v>201.49999999999272</v>
      </c>
      <c r="IT245" s="444" t="s">
        <v>185</v>
      </c>
      <c r="IU245" s="460"/>
      <c r="IV245" s="443"/>
      <c r="IW245" s="444" t="s">
        <v>187</v>
      </c>
      <c r="IX245" s="443"/>
      <c r="IY245" s="444" t="s">
        <v>183</v>
      </c>
      <c r="IZ245" s="24"/>
      <c r="JA245" s="444" t="s">
        <v>184</v>
      </c>
      <c r="JB245" s="24">
        <v>126.79999999998836</v>
      </c>
      <c r="JC245" s="444" t="s">
        <v>185</v>
      </c>
      <c r="JD245" s="460"/>
      <c r="JE245" s="443"/>
      <c r="JF245" s="444" t="s">
        <v>187</v>
      </c>
      <c r="JG245" s="443"/>
      <c r="JH245" s="444" t="s">
        <v>183</v>
      </c>
      <c r="JI245" s="663"/>
      <c r="JJ245" s="444" t="s">
        <v>184</v>
      </c>
      <c r="JK245" s="24">
        <v>205.19999999998618</v>
      </c>
      <c r="JL245" s="444" t="s">
        <v>185</v>
      </c>
      <c r="JM245" s="460"/>
      <c r="JN245" s="443"/>
      <c r="JO245" s="444" t="s">
        <v>187</v>
      </c>
      <c r="JP245" s="443"/>
      <c r="JQ245" s="444" t="s">
        <v>183</v>
      </c>
      <c r="JR245" s="443"/>
      <c r="JS245" s="444" t="s">
        <v>184</v>
      </c>
      <c r="JT245" s="443"/>
      <c r="JU245" s="444" t="s">
        <v>185</v>
      </c>
      <c r="JV245" s="460"/>
      <c r="JW245" s="443"/>
      <c r="JX245" s="444" t="s">
        <v>187</v>
      </c>
      <c r="JY245" s="443"/>
      <c r="JZ245" s="444" t="s">
        <v>183</v>
      </c>
      <c r="KA245" s="24"/>
      <c r="KB245" s="444" t="s">
        <v>184</v>
      </c>
      <c r="KC245" s="24">
        <v>2588.9000000000415</v>
      </c>
      <c r="KD245" s="444" t="s">
        <v>185</v>
      </c>
      <c r="KE245" s="460"/>
      <c r="KF245" s="443"/>
      <c r="KG245" s="444" t="s">
        <v>187</v>
      </c>
      <c r="KH245" s="443"/>
      <c r="KI245" s="444" t="s">
        <v>183</v>
      </c>
      <c r="KJ245" s="663"/>
      <c r="KK245" s="444" t="s">
        <v>184</v>
      </c>
      <c r="KL245" s="24">
        <v>149.99999999999272</v>
      </c>
      <c r="KM245" s="444" t="s">
        <v>185</v>
      </c>
      <c r="KN245" s="460"/>
      <c r="KO245" s="443"/>
      <c r="KP245" s="444" t="s">
        <v>187</v>
      </c>
      <c r="KQ245" s="443"/>
      <c r="KR245" s="444" t="s">
        <v>183</v>
      </c>
      <c r="KS245" s="443"/>
      <c r="KT245" s="444" t="s">
        <v>184</v>
      </c>
      <c r="KU245" s="443"/>
      <c r="KV245" s="444" t="s">
        <v>185</v>
      </c>
      <c r="KW245" s="460"/>
      <c r="KX245" s="443"/>
      <c r="KY245" s="444" t="s">
        <v>187</v>
      </c>
      <c r="KZ245" s="443"/>
      <c r="LA245" s="444" t="s">
        <v>183</v>
      </c>
      <c r="LB245" s="443"/>
      <c r="LC245" s="444" t="s">
        <v>184</v>
      </c>
      <c r="LD245" s="443"/>
      <c r="LE245" s="444" t="s">
        <v>185</v>
      </c>
      <c r="LF245" s="460"/>
      <c r="LG245" s="443"/>
      <c r="LH245" s="444" t="s">
        <v>187</v>
      </c>
      <c r="LI245" s="443"/>
      <c r="LJ245" s="444" t="s">
        <v>183</v>
      </c>
      <c r="LK245" s="443"/>
      <c r="LL245" s="444" t="s">
        <v>184</v>
      </c>
      <c r="LM245" s="24"/>
      <c r="LN245" s="444" t="s">
        <v>185</v>
      </c>
      <c r="LO245" s="460"/>
      <c r="LP245" s="443"/>
      <c r="LQ245" s="444" t="s">
        <v>187</v>
      </c>
      <c r="LR245" s="443"/>
      <c r="LS245" s="444" t="s">
        <v>183</v>
      </c>
      <c r="LT245" s="24"/>
      <c r="LU245" s="444" t="s">
        <v>184</v>
      </c>
      <c r="LV245" s="24">
        <v>594.79999999999927</v>
      </c>
      <c r="LW245" s="444" t="s">
        <v>185</v>
      </c>
      <c r="LX245" s="460"/>
      <c r="LY245" s="443"/>
      <c r="LZ245" s="444" t="s">
        <v>187</v>
      </c>
      <c r="MA245" s="443"/>
      <c r="MB245" s="444" t="s">
        <v>183</v>
      </c>
      <c r="MC245" s="443"/>
      <c r="MD245" s="444" t="s">
        <v>184</v>
      </c>
      <c r="ME245" s="443"/>
      <c r="MF245" s="444" t="s">
        <v>185</v>
      </c>
      <c r="MG245" s="460"/>
      <c r="MH245" s="443"/>
      <c r="MI245" s="444" t="s">
        <v>187</v>
      </c>
      <c r="MJ245" s="443"/>
      <c r="MK245" s="444" t="s">
        <v>183</v>
      </c>
      <c r="ML245" s="24"/>
      <c r="MM245" s="444" t="s">
        <v>184</v>
      </c>
      <c r="MN245" s="24">
        <v>1074.0000000000036</v>
      </c>
      <c r="MO245" s="444" t="s">
        <v>185</v>
      </c>
      <c r="MP245" s="460"/>
      <c r="MQ245" s="443"/>
      <c r="MR245" s="444" t="s">
        <v>187</v>
      </c>
      <c r="MS245" s="443"/>
      <c r="MT245" s="444" t="s">
        <v>183</v>
      </c>
      <c r="MU245" s="24"/>
      <c r="MV245" s="444" t="s">
        <v>184</v>
      </c>
      <c r="MW245" s="443">
        <v>219.5</v>
      </c>
      <c r="MX245" s="444" t="s">
        <v>185</v>
      </c>
      <c r="MY245" s="460"/>
      <c r="MZ245" s="443"/>
      <c r="NA245" s="444" t="s">
        <v>187</v>
      </c>
      <c r="NB245" s="443"/>
      <c r="NC245" s="444" t="s">
        <v>183</v>
      </c>
      <c r="ND245" s="443"/>
      <c r="NE245" s="444" t="s">
        <v>184</v>
      </c>
      <c r="NF245" s="664">
        <v>1376.1999999999953</v>
      </c>
      <c r="NG245" s="444" t="s">
        <v>185</v>
      </c>
      <c r="NH245" s="460"/>
    </row>
    <row r="246" spans="1:372" ht="18">
      <c r="A246" s="110" t="s">
        <v>3707</v>
      </c>
      <c r="B246" s="59">
        <f>SUM(D246:AAP246)</f>
        <v>21872.675000000003</v>
      </c>
      <c r="C246" s="55"/>
      <c r="D246" s="443"/>
      <c r="E246" s="286">
        <f>D245*0.25</f>
        <v>0</v>
      </c>
      <c r="F246" s="24"/>
      <c r="G246" s="286">
        <f>F245*0.5</f>
        <v>0</v>
      </c>
      <c r="H246" s="443"/>
      <c r="I246" s="286">
        <f>H245*0.75</f>
        <v>0</v>
      </c>
      <c r="J246" s="443"/>
      <c r="K246" s="286">
        <f>J245*1</f>
        <v>0</v>
      </c>
      <c r="L246" s="460"/>
      <c r="M246" s="443"/>
      <c r="N246" s="286">
        <f>M245*0.25</f>
        <v>0</v>
      </c>
      <c r="O246" s="443"/>
      <c r="P246" s="286">
        <f>O245*0.5</f>
        <v>0</v>
      </c>
      <c r="Q246" s="443"/>
      <c r="R246" s="286">
        <f>Q245*0.75</f>
        <v>0</v>
      </c>
      <c r="S246" s="443"/>
      <c r="T246" s="286">
        <f>S245*1</f>
        <v>0</v>
      </c>
      <c r="U246" s="460"/>
      <c r="V246" s="443"/>
      <c r="W246" s="286">
        <f>V245*0.25</f>
        <v>0</v>
      </c>
      <c r="X246" s="443"/>
      <c r="Y246" s="286">
        <f>X245*0.5</f>
        <v>0</v>
      </c>
      <c r="Z246" s="24"/>
      <c r="AA246" s="286">
        <f>Z245*0.75</f>
        <v>476.84999999999997</v>
      </c>
      <c r="AB246" s="24"/>
      <c r="AC246" s="286">
        <f t="shared" ref="AC246:AC277" si="224">AB245*1</f>
        <v>597.60000000000014</v>
      </c>
      <c r="AD246" s="460"/>
      <c r="AE246" s="443"/>
      <c r="AF246" s="286">
        <f>AE245*0.25</f>
        <v>0</v>
      </c>
      <c r="AG246" s="443"/>
      <c r="AH246" s="286">
        <f>AG245*0.5</f>
        <v>0</v>
      </c>
      <c r="AI246" s="443"/>
      <c r="AJ246" s="286">
        <f>AI245*0.75</f>
        <v>5.1749999999998977</v>
      </c>
      <c r="AK246" s="443"/>
      <c r="AL246" s="286">
        <f t="shared" ref="AL246:AL277" si="225">AK245*1</f>
        <v>176.20000000000027</v>
      </c>
      <c r="AM246" s="460"/>
      <c r="AN246" s="443"/>
      <c r="AO246" s="286">
        <f>AN245*0.25</f>
        <v>0</v>
      </c>
      <c r="AP246" s="443"/>
      <c r="AQ246" s="286">
        <f>AP245*0.5</f>
        <v>0</v>
      </c>
      <c r="AR246" s="443"/>
      <c r="AS246" s="286">
        <f>AR245*0.75</f>
        <v>0</v>
      </c>
      <c r="AT246" s="443"/>
      <c r="AU246" s="286">
        <f>AT245*1</f>
        <v>733.60000000000014</v>
      </c>
      <c r="AV246" s="460"/>
      <c r="AW246" s="443"/>
      <c r="AX246" s="286">
        <f>AW245*0.25</f>
        <v>0</v>
      </c>
      <c r="AY246" s="443"/>
      <c r="AZ246" s="286">
        <f>AY245*0.5</f>
        <v>0</v>
      </c>
      <c r="BB246" s="286">
        <f>BA245*0.75</f>
        <v>0</v>
      </c>
      <c r="BC246" s="24"/>
      <c r="BD246" s="286">
        <f>BC245*1</f>
        <v>428.19999999999982</v>
      </c>
      <c r="BE246" s="460"/>
      <c r="BF246" s="443"/>
      <c r="BG246" s="286">
        <f>BF245*0.25</f>
        <v>0</v>
      </c>
      <c r="BH246" s="443"/>
      <c r="BI246" s="286">
        <f>BH245*0.5</f>
        <v>0</v>
      </c>
      <c r="BJ246" s="443"/>
      <c r="BK246" s="286">
        <f>BJ245*0.75</f>
        <v>0</v>
      </c>
      <c r="BL246" s="443"/>
      <c r="BM246" s="286">
        <f>BL245*1</f>
        <v>1086.7000000000003</v>
      </c>
      <c r="BN246" s="460"/>
      <c r="BO246" s="443"/>
      <c r="BP246" s="286">
        <f>BO245*0.25</f>
        <v>0</v>
      </c>
      <c r="BQ246" s="443"/>
      <c r="BR246" s="286">
        <f>BQ245*0.5</f>
        <v>0</v>
      </c>
      <c r="BS246" s="443"/>
      <c r="BT246" s="286">
        <f>BS245*0.75</f>
        <v>0</v>
      </c>
      <c r="BU246" s="443"/>
      <c r="BV246" s="286">
        <f>BU245*1</f>
        <v>443.59999999999991</v>
      </c>
      <c r="BW246" s="460"/>
      <c r="BX246" s="443"/>
      <c r="BY246" s="286">
        <f>BX245*0.25</f>
        <v>0</v>
      </c>
      <c r="BZ246" s="443"/>
      <c r="CA246" s="286">
        <f>BZ245*0.5</f>
        <v>0</v>
      </c>
      <c r="CB246" s="443"/>
      <c r="CC246" s="286">
        <f>CB245*0.75</f>
        <v>0</v>
      </c>
      <c r="CD246" s="443"/>
      <c r="CE246" s="286">
        <f>CD245*1</f>
        <v>213.400000000001</v>
      </c>
      <c r="CF246" s="460"/>
      <c r="CG246" s="443"/>
      <c r="CH246" s="286">
        <f>CG245*0.25</f>
        <v>0</v>
      </c>
      <c r="CI246" s="443"/>
      <c r="CJ246" s="286">
        <f>CI245*0.5</f>
        <v>0</v>
      </c>
      <c r="CK246" s="443"/>
      <c r="CL246" s="286">
        <f>CK245*0.75</f>
        <v>0</v>
      </c>
      <c r="CM246" s="443"/>
      <c r="CN246" s="286">
        <f>CM245*1</f>
        <v>499.800000000002</v>
      </c>
      <c r="CO246" s="460"/>
      <c r="CP246" s="443"/>
      <c r="CQ246" s="286">
        <f>CP245*0.25</f>
        <v>0</v>
      </c>
      <c r="CR246" s="443"/>
      <c r="CS246" s="286">
        <f>CR245*0.5</f>
        <v>0</v>
      </c>
      <c r="CT246" s="443"/>
      <c r="CU246" s="286">
        <f>CT245*0.75</f>
        <v>0</v>
      </c>
      <c r="CV246" s="443"/>
      <c r="CW246" s="286">
        <f>CV245*1</f>
        <v>161.00000000000091</v>
      </c>
      <c r="CX246" s="460"/>
      <c r="CY246" s="443"/>
      <c r="CZ246" s="286">
        <f>CY245*0.25</f>
        <v>0</v>
      </c>
      <c r="DA246" s="443"/>
      <c r="DB246" s="286">
        <f>DA245*0.5</f>
        <v>0</v>
      </c>
      <c r="DC246" s="443"/>
      <c r="DD246" s="286">
        <f>DC245*0.75</f>
        <v>0</v>
      </c>
      <c r="DE246" s="443"/>
      <c r="DF246" s="286">
        <f>DE245*1</f>
        <v>168.00000000000091</v>
      </c>
      <c r="DG246" s="460"/>
      <c r="DH246" s="443"/>
      <c r="DI246" s="286">
        <f>DH245*0.25</f>
        <v>0</v>
      </c>
      <c r="DJ246" s="443"/>
      <c r="DK246" s="286">
        <f>DJ245*0.5</f>
        <v>0</v>
      </c>
      <c r="DL246" s="443"/>
      <c r="DM246" s="286">
        <f>DL245*0.75</f>
        <v>0</v>
      </c>
      <c r="DN246" s="443"/>
      <c r="DO246" s="286">
        <f>DN245*1</f>
        <v>11.500000000001819</v>
      </c>
      <c r="DP246" s="460"/>
      <c r="DQ246" s="443"/>
      <c r="DR246" s="286">
        <f>DQ245*0.25</f>
        <v>0</v>
      </c>
      <c r="DS246" s="443"/>
      <c r="DT246" s="286">
        <f>DS245*0.5</f>
        <v>0</v>
      </c>
      <c r="DU246" s="443"/>
      <c r="DV246" s="286">
        <f>DU245*0.75</f>
        <v>0</v>
      </c>
      <c r="DW246" s="443"/>
      <c r="DX246" s="286">
        <f>DW245*1</f>
        <v>218.5</v>
      </c>
      <c r="DY246" s="460"/>
      <c r="DZ246" s="443"/>
      <c r="EA246" s="286">
        <f>DZ245*0.25</f>
        <v>0</v>
      </c>
      <c r="EB246" s="443"/>
      <c r="EC246" s="286">
        <f>EB245*0.5</f>
        <v>0</v>
      </c>
      <c r="ED246" s="443"/>
      <c r="EE246" s="286">
        <f>ED245*0.75</f>
        <v>0</v>
      </c>
      <c r="EF246" s="443"/>
      <c r="EG246" s="286">
        <f>EF245*1</f>
        <v>1159.0000000000009</v>
      </c>
      <c r="EH246" s="460"/>
      <c r="EI246" s="443"/>
      <c r="EJ246" s="286">
        <f>EI245*0.25</f>
        <v>0</v>
      </c>
      <c r="EK246" s="443"/>
      <c r="EL246" s="286">
        <f>EK245*0.5</f>
        <v>0</v>
      </c>
      <c r="EM246" s="443"/>
      <c r="EN246" s="286">
        <f>EM245*0.75</f>
        <v>0</v>
      </c>
      <c r="EO246" s="443"/>
      <c r="EP246" s="286">
        <f>EO245*1</f>
        <v>191.59999999999854</v>
      </c>
      <c r="EQ246" s="460"/>
      <c r="ER246" s="443"/>
      <c r="ES246" s="286">
        <f>ER245*0.25</f>
        <v>0</v>
      </c>
      <c r="ET246" s="443"/>
      <c r="EU246" s="286">
        <f>ET245*0.5</f>
        <v>0</v>
      </c>
      <c r="EV246" s="443"/>
      <c r="EW246" s="286">
        <f>EV245*0.75</f>
        <v>0</v>
      </c>
      <c r="EX246" s="443"/>
      <c r="EY246" s="286">
        <f>EX245*1</f>
        <v>250.50000000000091</v>
      </c>
      <c r="EZ246" s="460"/>
      <c r="FA246" s="443"/>
      <c r="FB246" s="286">
        <f>FA245*0.25</f>
        <v>0</v>
      </c>
      <c r="FC246" s="443"/>
      <c r="FD246" s="286">
        <f>FC245*0.5</f>
        <v>0</v>
      </c>
      <c r="FE246" s="443"/>
      <c r="FF246" s="286">
        <f>FE245*0.75</f>
        <v>0</v>
      </c>
      <c r="FG246" s="443"/>
      <c r="FH246" s="286">
        <f>FG245*1</f>
        <v>498.80000000000018</v>
      </c>
      <c r="FI246" s="460"/>
      <c r="FJ246" s="443"/>
      <c r="FK246" s="286">
        <f>FJ245*0.25</f>
        <v>0</v>
      </c>
      <c r="FL246" s="443"/>
      <c r="FM246" s="286">
        <f>FL245*0.5</f>
        <v>0</v>
      </c>
      <c r="FN246" s="443"/>
      <c r="FO246" s="286">
        <f>FN245*0.75</f>
        <v>0</v>
      </c>
      <c r="FP246" s="443"/>
      <c r="FQ246" s="286">
        <f>FP245*1</f>
        <v>653.70000000000255</v>
      </c>
      <c r="FR246" s="460"/>
      <c r="FS246" s="443"/>
      <c r="FT246" s="286">
        <f>FS245*0.25</f>
        <v>0</v>
      </c>
      <c r="FU246" s="443"/>
      <c r="FV246" s="286">
        <f>FU245*0.5</f>
        <v>0</v>
      </c>
      <c r="FW246" s="443"/>
      <c r="FX246" s="286">
        <f>FW245*0.75</f>
        <v>0</v>
      </c>
      <c r="FY246" s="443"/>
      <c r="FZ246" s="286">
        <f>FY245*1</f>
        <v>152.80000000000473</v>
      </c>
      <c r="GA246" s="460"/>
      <c r="GB246" s="443"/>
      <c r="GC246" s="286">
        <f>GB245*0.25</f>
        <v>0</v>
      </c>
      <c r="GD246" s="443"/>
      <c r="GE246" s="286">
        <f>GD245*0.5</f>
        <v>0</v>
      </c>
      <c r="GF246" s="443"/>
      <c r="GG246" s="286">
        <f>GF245*0.75</f>
        <v>0</v>
      </c>
      <c r="GH246" s="443"/>
      <c r="GI246" s="286">
        <f>GH245*1</f>
        <v>84.499999999992724</v>
      </c>
      <c r="GJ246" s="460"/>
      <c r="GK246" s="443"/>
      <c r="GL246" s="286">
        <f>GK245*0.25</f>
        <v>0</v>
      </c>
      <c r="GM246" s="443"/>
      <c r="GN246" s="286">
        <f>GM245*0.5</f>
        <v>0</v>
      </c>
      <c r="GO246" s="443"/>
      <c r="GP246" s="286">
        <f>GO245*0.75</f>
        <v>0</v>
      </c>
      <c r="GQ246" s="443"/>
      <c r="GR246" s="286">
        <f>GQ245*1</f>
        <v>3077.2500000000018</v>
      </c>
      <c r="GS246" s="460"/>
      <c r="GT246" s="443"/>
      <c r="GU246" s="286">
        <f>GT245*0.25</f>
        <v>0</v>
      </c>
      <c r="GV246" s="443"/>
      <c r="GW246" s="286">
        <f>GV245*0.5</f>
        <v>0</v>
      </c>
      <c r="GX246" s="443"/>
      <c r="GY246" s="286">
        <f>GX245*0.75</f>
        <v>0</v>
      </c>
      <c r="GZ246" s="443"/>
      <c r="HA246" s="286">
        <f>GZ245*1</f>
        <v>0</v>
      </c>
      <c r="HB246" s="460"/>
      <c r="HC246" s="443"/>
      <c r="HD246" s="286">
        <f>HC245*0.25</f>
        <v>0</v>
      </c>
      <c r="HE246" s="443"/>
      <c r="HF246" s="286">
        <f>HE245*0.5</f>
        <v>0</v>
      </c>
      <c r="HG246" s="443"/>
      <c r="HH246" s="286">
        <f>HG245*0.75</f>
        <v>0</v>
      </c>
      <c r="HI246" s="443"/>
      <c r="HJ246" s="286">
        <f>HI245*1</f>
        <v>248.10000000000218</v>
      </c>
      <c r="HK246" s="460"/>
      <c r="HL246" s="443"/>
      <c r="HM246" s="286">
        <f>HL245*0.25</f>
        <v>0</v>
      </c>
      <c r="HN246" s="443"/>
      <c r="HO246" s="286">
        <f>HN245*0.5</f>
        <v>0</v>
      </c>
      <c r="HP246" s="443"/>
      <c r="HQ246" s="286">
        <f>HP245*0.75</f>
        <v>0</v>
      </c>
      <c r="HR246" s="443"/>
      <c r="HS246" s="286">
        <f>HR245*1</f>
        <v>590.10000000000036</v>
      </c>
      <c r="HT246" s="460"/>
      <c r="HU246" s="443"/>
      <c r="HV246" s="286">
        <f>HU245*0.25</f>
        <v>0</v>
      </c>
      <c r="HW246" s="443"/>
      <c r="HX246" s="286">
        <f>HW245*0.5</f>
        <v>0</v>
      </c>
      <c r="HY246" s="443"/>
      <c r="HZ246" s="286">
        <f>HY245*0.75</f>
        <v>0</v>
      </c>
      <c r="IA246" s="443"/>
      <c r="IB246" s="286">
        <f>IA245*1</f>
        <v>3209.2999999999938</v>
      </c>
      <c r="IC246" s="460"/>
      <c r="ID246" s="443"/>
      <c r="IE246" s="286">
        <f>ID245*0.25</f>
        <v>0</v>
      </c>
      <c r="IF246" s="443"/>
      <c r="IG246" s="286">
        <f>IF245*0.5</f>
        <v>0</v>
      </c>
      <c r="IH246" s="443"/>
      <c r="II246" s="286">
        <f>IH245*0.75</f>
        <v>0</v>
      </c>
      <c r="IJ246" s="443"/>
      <c r="IK246" s="286">
        <f>IJ245*1</f>
        <v>0</v>
      </c>
      <c r="IL246" s="460"/>
      <c r="IM246" s="443"/>
      <c r="IN246" s="286">
        <f>IM245*0.25</f>
        <v>0</v>
      </c>
      <c r="IO246" s="443"/>
      <c r="IP246" s="286">
        <f>IO245*0.5</f>
        <v>0</v>
      </c>
      <c r="IQ246" s="443"/>
      <c r="IR246" s="286">
        <f>IQ245*0.75</f>
        <v>0</v>
      </c>
      <c r="IS246" s="443"/>
      <c r="IT246" s="286">
        <f>IS245*1</f>
        <v>201.49999999999272</v>
      </c>
      <c r="IU246" s="460"/>
      <c r="IV246" s="443"/>
      <c r="IW246" s="286">
        <f>IV245*0.25</f>
        <v>0</v>
      </c>
      <c r="IX246" s="443"/>
      <c r="IY246" s="286">
        <f>IX245*0.5</f>
        <v>0</v>
      </c>
      <c r="IZ246" s="443"/>
      <c r="JA246" s="286">
        <f>IZ245*0.75</f>
        <v>0</v>
      </c>
      <c r="JB246" s="443"/>
      <c r="JC246" s="286">
        <f>JB245*1</f>
        <v>126.79999999998836</v>
      </c>
      <c r="JD246" s="460"/>
      <c r="JE246" s="443"/>
      <c r="JF246" s="286">
        <f>JE245*0.25</f>
        <v>0</v>
      </c>
      <c r="JG246" s="443"/>
      <c r="JH246" s="286">
        <f>JG245*0.5</f>
        <v>0</v>
      </c>
      <c r="JI246" s="443"/>
      <c r="JJ246" s="286">
        <f>JI245*0.75</f>
        <v>0</v>
      </c>
      <c r="JK246" s="443"/>
      <c r="JL246" s="286">
        <f>JK245*1</f>
        <v>205.19999999998618</v>
      </c>
      <c r="JM246" s="460"/>
      <c r="JN246" s="443"/>
      <c r="JO246" s="286">
        <f>JN245*0.25</f>
        <v>0</v>
      </c>
      <c r="JP246" s="443"/>
      <c r="JQ246" s="286">
        <f>JP245*0.5</f>
        <v>0</v>
      </c>
      <c r="JR246" s="443"/>
      <c r="JS246" s="286">
        <f>JR245*0.75</f>
        <v>0</v>
      </c>
      <c r="JT246" s="443"/>
      <c r="JU246" s="286">
        <f>JT245*1</f>
        <v>0</v>
      </c>
      <c r="JV246" s="460"/>
      <c r="JW246" s="443"/>
      <c r="JX246" s="286">
        <f>JW245*0.25</f>
        <v>0</v>
      </c>
      <c r="JY246" s="443"/>
      <c r="JZ246" s="286">
        <f>JY245*0.5</f>
        <v>0</v>
      </c>
      <c r="KA246" s="443"/>
      <c r="KB246" s="286">
        <f>KA245*0.75</f>
        <v>0</v>
      </c>
      <c r="KC246" s="443"/>
      <c r="KD246" s="286">
        <f t="shared" ref="KD246" si="226">KC245*1</f>
        <v>2588.9000000000415</v>
      </c>
      <c r="KE246" s="460"/>
      <c r="KF246" s="443"/>
      <c r="KG246" s="286">
        <f>KF245*0.25</f>
        <v>0</v>
      </c>
      <c r="KH246" s="443"/>
      <c r="KI246" s="286">
        <f>KH245*0.5</f>
        <v>0</v>
      </c>
      <c r="KJ246" s="443"/>
      <c r="KK246" s="286">
        <f>KJ245*0.75</f>
        <v>0</v>
      </c>
      <c r="KL246" s="443"/>
      <c r="KM246" s="286">
        <f>KL245*1</f>
        <v>149.99999999999272</v>
      </c>
      <c r="KN246" s="460"/>
      <c r="KO246" s="443"/>
      <c r="KP246" s="286">
        <f>KO245*0.25</f>
        <v>0</v>
      </c>
      <c r="KQ246" s="443"/>
      <c r="KR246" s="286">
        <f>KQ245*0.5</f>
        <v>0</v>
      </c>
      <c r="KS246" s="443"/>
      <c r="KT246" s="286">
        <f>KS245*0.75</f>
        <v>0</v>
      </c>
      <c r="KU246" s="443"/>
      <c r="KV246" s="286">
        <f>KU245*1</f>
        <v>0</v>
      </c>
      <c r="KW246" s="460"/>
      <c r="KX246" s="443"/>
      <c r="KY246" s="286">
        <f>KX245*0.25</f>
        <v>0</v>
      </c>
      <c r="KZ246" s="443"/>
      <c r="LA246" s="286">
        <f>KZ245*0.5</f>
        <v>0</v>
      </c>
      <c r="LB246" s="443"/>
      <c r="LC246" s="286">
        <f>LB245*0.75</f>
        <v>0</v>
      </c>
      <c r="LD246" s="443"/>
      <c r="LE246" s="286">
        <f>LD245*1</f>
        <v>0</v>
      </c>
      <c r="LF246" s="460"/>
      <c r="LG246" s="443"/>
      <c r="LH246" s="286">
        <f>LG245*0.25</f>
        <v>0</v>
      </c>
      <c r="LI246" s="443"/>
      <c r="LJ246" s="286">
        <f>LI245*0.5</f>
        <v>0</v>
      </c>
      <c r="LK246" s="443"/>
      <c r="LL246" s="286">
        <f>LK245*0.75</f>
        <v>0</v>
      </c>
      <c r="LM246" s="443"/>
      <c r="LN246" s="286">
        <f>LM245*1</f>
        <v>0</v>
      </c>
      <c r="LO246" s="460"/>
      <c r="LP246" s="443"/>
      <c r="LQ246" s="286">
        <f>LP245*0.25</f>
        <v>0</v>
      </c>
      <c r="LR246" s="443"/>
      <c r="LS246" s="286">
        <f>LR245*0.5</f>
        <v>0</v>
      </c>
      <c r="LT246" s="443"/>
      <c r="LU246" s="286">
        <f>LT245*0.75</f>
        <v>0</v>
      </c>
      <c r="LV246" s="443"/>
      <c r="LW246" s="286">
        <f>LV245*1</f>
        <v>594.79999999999927</v>
      </c>
      <c r="LX246" s="460"/>
      <c r="LY246" s="443"/>
      <c r="LZ246" s="286">
        <f>LY245*0.25</f>
        <v>0</v>
      </c>
      <c r="MA246" s="443"/>
      <c r="MB246" s="286">
        <f>MA245*0.5</f>
        <v>0</v>
      </c>
      <c r="MC246" s="443"/>
      <c r="MD246" s="286">
        <f>MC245*0.75</f>
        <v>0</v>
      </c>
      <c r="ME246" s="443"/>
      <c r="MF246" s="286">
        <f>ME245*1</f>
        <v>0</v>
      </c>
      <c r="MG246" s="460"/>
      <c r="MH246" s="443"/>
      <c r="MI246" s="286">
        <f>MH245*0.25</f>
        <v>0</v>
      </c>
      <c r="MJ246" s="443"/>
      <c r="MK246" s="286">
        <f>MJ245*0.5</f>
        <v>0</v>
      </c>
      <c r="ML246" s="443"/>
      <c r="MM246" s="286">
        <f>ML245*0.75</f>
        <v>0</v>
      </c>
      <c r="MN246" s="443"/>
      <c r="MO246" s="286">
        <f>MN245*1</f>
        <v>1074.0000000000036</v>
      </c>
      <c r="MP246" s="460"/>
      <c r="MQ246" s="443"/>
      <c r="MR246" s="286">
        <f>MQ245*0.25</f>
        <v>0</v>
      </c>
      <c r="MS246" s="443"/>
      <c r="MT246" s="286">
        <f>MS245*0.5</f>
        <v>0</v>
      </c>
      <c r="MU246" s="443"/>
      <c r="MV246" s="286">
        <f>MU245*0.75</f>
        <v>0</v>
      </c>
      <c r="MW246" s="443"/>
      <c r="MX246" s="286">
        <f>MW245*1</f>
        <v>219.5</v>
      </c>
      <c r="MY246" s="460"/>
      <c r="MZ246" s="443"/>
      <c r="NA246" s="286">
        <f>MZ245*0.25</f>
        <v>0</v>
      </c>
      <c r="NB246" s="443"/>
      <c r="NC246" s="286">
        <f>NB245*0.5</f>
        <v>0</v>
      </c>
      <c r="ND246" s="443"/>
      <c r="NE246" s="286">
        <f>ND245*0.75</f>
        <v>0</v>
      </c>
      <c r="NF246" s="443"/>
      <c r="NG246" s="286">
        <f>NF245*1</f>
        <v>1376.1999999999953</v>
      </c>
      <c r="NH246" s="460"/>
    </row>
    <row r="247" spans="1:372" s="50" customFormat="1" ht="18">
      <c r="A247" s="49"/>
      <c r="B247" s="58"/>
      <c r="C247" s="55"/>
      <c r="D247" s="293"/>
      <c r="E247" s="48"/>
      <c r="F247" s="77"/>
      <c r="G247" s="48"/>
      <c r="H247" s="293"/>
      <c r="I247" s="293"/>
      <c r="J247" s="293"/>
      <c r="K247" s="48"/>
      <c r="L247" s="54"/>
      <c r="M247" s="293"/>
      <c r="N247" s="48"/>
      <c r="O247" s="293"/>
      <c r="P247" s="48"/>
      <c r="Q247" s="293"/>
      <c r="R247" s="293"/>
      <c r="S247" s="293"/>
      <c r="T247" s="48"/>
      <c r="U247" s="54"/>
      <c r="V247" s="293"/>
      <c r="W247" s="48"/>
      <c r="X247" s="293"/>
      <c r="Y247" s="48"/>
      <c r="Z247" s="77"/>
      <c r="AA247" s="293"/>
      <c r="AB247" s="178"/>
      <c r="AC247" s="48"/>
      <c r="AD247" s="54"/>
      <c r="AE247" s="293"/>
      <c r="AF247" s="48"/>
      <c r="AG247" s="293"/>
      <c r="AH247" s="48"/>
      <c r="AI247" s="293"/>
      <c r="AJ247" s="293"/>
      <c r="AK247" s="293"/>
      <c r="AL247" s="48"/>
      <c r="AM247" s="54"/>
      <c r="AN247" s="293"/>
      <c r="AO247" s="48"/>
      <c r="AP247" s="293"/>
      <c r="AQ247" s="48"/>
      <c r="AR247" s="293"/>
      <c r="AS247" s="293"/>
      <c r="AT247" s="293"/>
      <c r="AU247" s="48"/>
      <c r="AV247" s="54"/>
      <c r="AW247" s="77"/>
      <c r="AX247" s="48"/>
      <c r="AY247" s="77"/>
      <c r="AZ247" s="48"/>
      <c r="BA247" s="77"/>
      <c r="BB247" s="293"/>
      <c r="BC247" s="77"/>
      <c r="BD247" s="48"/>
      <c r="BE247" s="54"/>
      <c r="BF247" s="293"/>
      <c r="BG247" s="48"/>
      <c r="BH247" s="293"/>
      <c r="BI247" s="48"/>
      <c r="BJ247" s="293"/>
      <c r="BK247" s="293"/>
      <c r="BL247" s="293"/>
      <c r="BM247" s="48"/>
      <c r="BN247" s="54"/>
      <c r="BO247" s="293"/>
      <c r="BP247" s="48"/>
      <c r="BQ247" s="293"/>
      <c r="BR247" s="48"/>
      <c r="BS247" s="293"/>
      <c r="BT247" s="293"/>
      <c r="BU247" s="293"/>
      <c r="BV247" s="48"/>
      <c r="BW247" s="54"/>
      <c r="BX247" s="443"/>
      <c r="BY247" s="48"/>
      <c r="BZ247" s="443"/>
      <c r="CA247" s="48"/>
      <c r="CB247" s="443"/>
      <c r="CC247" s="293"/>
      <c r="CD247" s="443"/>
      <c r="CE247" s="48"/>
      <c r="CF247" s="54"/>
      <c r="CG247" s="293"/>
      <c r="CH247" s="48"/>
      <c r="CI247" s="77"/>
      <c r="CJ247" s="48"/>
      <c r="CK247" s="77"/>
      <c r="CL247" s="293"/>
      <c r="CM247" s="77"/>
      <c r="CN247" s="48"/>
      <c r="CO247" s="54"/>
      <c r="CP247" s="293"/>
      <c r="CQ247" s="48"/>
      <c r="CR247" s="77"/>
      <c r="CS247" s="48"/>
      <c r="CT247" s="77"/>
      <c r="CU247" s="293"/>
      <c r="CV247" s="77"/>
      <c r="CW247" s="48"/>
      <c r="CX247" s="54"/>
      <c r="CY247" s="293"/>
      <c r="CZ247" s="48"/>
      <c r="DA247" s="77"/>
      <c r="DB247" s="48"/>
      <c r="DC247" s="77"/>
      <c r="DD247" s="293"/>
      <c r="DE247" s="77"/>
      <c r="DF247" s="48"/>
      <c r="DG247" s="54"/>
      <c r="DH247" s="293"/>
      <c r="DI247" s="48"/>
      <c r="DJ247" s="77"/>
      <c r="DK247" s="48"/>
      <c r="DL247" s="77"/>
      <c r="DM247" s="293"/>
      <c r="DN247" s="77"/>
      <c r="DO247" s="48"/>
      <c r="DP247" s="54"/>
      <c r="DQ247" s="293"/>
      <c r="DR247" s="48"/>
      <c r="DS247" s="77"/>
      <c r="DT247" s="48"/>
      <c r="DU247" s="77"/>
      <c r="DV247" s="293"/>
      <c r="DW247" s="77"/>
      <c r="DX247" s="48"/>
      <c r="DY247" s="54"/>
      <c r="DZ247" s="293"/>
      <c r="EA247" s="48"/>
      <c r="EB247" s="77"/>
      <c r="EC247" s="48"/>
      <c r="ED247" s="77"/>
      <c r="EE247" s="293"/>
      <c r="EF247" s="77"/>
      <c r="EG247" s="48"/>
      <c r="EH247" s="54"/>
      <c r="EI247" s="293"/>
      <c r="EJ247" s="48"/>
      <c r="EK247" s="77"/>
      <c r="EL247" s="48"/>
      <c r="EM247" s="77"/>
      <c r="EN247" s="293"/>
      <c r="EO247" s="77"/>
      <c r="EP247" s="48"/>
      <c r="EQ247" s="54"/>
      <c r="ER247" s="293"/>
      <c r="ES247" s="48"/>
      <c r="ET247" s="77"/>
      <c r="EU247" s="48"/>
      <c r="EV247" s="77"/>
      <c r="EW247" s="293"/>
      <c r="EX247" s="77"/>
      <c r="EY247" s="48"/>
      <c r="EZ247" s="54"/>
      <c r="FA247" s="293"/>
      <c r="FB247" s="48"/>
      <c r="FC247" s="77"/>
      <c r="FD247" s="48"/>
      <c r="FE247" s="77"/>
      <c r="FF247" s="293"/>
      <c r="FG247" s="77"/>
      <c r="FH247" s="48"/>
      <c r="FI247" s="54"/>
      <c r="FJ247" s="293"/>
      <c r="FK247" s="48"/>
      <c r="FL247" s="77"/>
      <c r="FM247" s="48"/>
      <c r="FN247" s="77"/>
      <c r="FO247" s="293"/>
      <c r="FP247" s="77"/>
      <c r="FQ247" s="48"/>
      <c r="FR247" s="54"/>
      <c r="FS247" s="293"/>
      <c r="FT247" s="48"/>
      <c r="FU247" s="77"/>
      <c r="FV247" s="48"/>
      <c r="FW247" s="77"/>
      <c r="FX247" s="293"/>
      <c r="FY247" s="77"/>
      <c r="FZ247" s="48"/>
      <c r="GA247" s="54"/>
      <c r="GB247" s="293"/>
      <c r="GC247" s="48"/>
      <c r="GD247" s="293"/>
      <c r="GE247" s="48"/>
      <c r="GF247" s="293"/>
      <c r="GG247" s="293"/>
      <c r="GH247" s="293"/>
      <c r="GI247" s="48"/>
      <c r="GJ247" s="54"/>
      <c r="GK247" s="293"/>
      <c r="GL247" s="48"/>
      <c r="GM247" s="77"/>
      <c r="GN247" s="48"/>
      <c r="GO247" s="77"/>
      <c r="GP247" s="293"/>
      <c r="GQ247" s="77"/>
      <c r="GR247" s="48"/>
      <c r="GS247" s="54"/>
      <c r="GT247" s="293"/>
      <c r="GU247" s="48"/>
      <c r="GV247" s="293"/>
      <c r="GW247" s="48"/>
      <c r="GX247" s="293"/>
      <c r="GY247" s="293"/>
      <c r="GZ247" s="293"/>
      <c r="HA247" s="48"/>
      <c r="HB247" s="54"/>
      <c r="HC247" s="293"/>
      <c r="HD247" s="48"/>
      <c r="HE247" s="293"/>
      <c r="HF247" s="48"/>
      <c r="HG247" s="293"/>
      <c r="HH247" s="293"/>
      <c r="HI247" s="293"/>
      <c r="HJ247" s="48"/>
      <c r="HK247" s="54"/>
      <c r="HL247" s="293"/>
      <c r="HM247" s="48"/>
      <c r="HN247" s="293"/>
      <c r="HO247" s="48"/>
      <c r="HP247" s="293"/>
      <c r="HQ247" s="293"/>
      <c r="HR247" s="293"/>
      <c r="HS247" s="48"/>
      <c r="HT247" s="54"/>
      <c r="HU247" s="293"/>
      <c r="HV247" s="48"/>
      <c r="HW247" s="293"/>
      <c r="HX247" s="48"/>
      <c r="HY247" s="293"/>
      <c r="HZ247" s="293"/>
      <c r="IA247" s="293"/>
      <c r="IB247" s="48"/>
      <c r="IC247" s="54"/>
      <c r="ID247" s="293"/>
      <c r="IE247" s="48"/>
      <c r="IF247" s="293"/>
      <c r="IG247" s="48"/>
      <c r="IH247" s="293"/>
      <c r="II247" s="293"/>
      <c r="IJ247" s="293"/>
      <c r="IK247" s="48"/>
      <c r="IL247" s="54"/>
      <c r="IM247" s="293"/>
      <c r="IN247" s="48"/>
      <c r="IO247" s="293"/>
      <c r="IP247" s="48"/>
      <c r="IQ247" s="293"/>
      <c r="IR247" s="293"/>
      <c r="IS247" s="293"/>
      <c r="IT247" s="48"/>
      <c r="IU247" s="54"/>
      <c r="IV247" s="293"/>
      <c r="IW247" s="48"/>
      <c r="IX247" s="293"/>
      <c r="IY247" s="48"/>
      <c r="IZ247" s="293"/>
      <c r="JA247" s="293"/>
      <c r="JB247" s="293"/>
      <c r="JC247" s="48"/>
      <c r="JD247" s="54"/>
      <c r="JE247" s="293"/>
      <c r="JF247" s="48"/>
      <c r="JG247" s="293"/>
      <c r="JH247" s="48"/>
      <c r="JI247" s="293"/>
      <c r="JJ247" s="293"/>
      <c r="JK247" s="293"/>
      <c r="JL247" s="48"/>
      <c r="JM247" s="54"/>
      <c r="JN247" s="293"/>
      <c r="JO247" s="48"/>
      <c r="JP247" s="293"/>
      <c r="JQ247" s="48"/>
      <c r="JR247" s="293"/>
      <c r="JS247" s="293"/>
      <c r="JT247" s="293"/>
      <c r="JU247" s="48"/>
      <c r="JV247" s="54"/>
      <c r="JW247" s="293"/>
      <c r="JX247" s="48"/>
      <c r="JY247" s="293"/>
      <c r="JZ247" s="48"/>
      <c r="KA247" s="293"/>
      <c r="KB247" s="293"/>
      <c r="KC247" s="293"/>
      <c r="KD247" s="48"/>
      <c r="KE247" s="54"/>
      <c r="KF247" s="293"/>
      <c r="KG247" s="48"/>
      <c r="KH247" s="293"/>
      <c r="KI247" s="48"/>
      <c r="KJ247" s="293"/>
      <c r="KK247" s="293"/>
      <c r="KL247" s="293"/>
      <c r="KM247" s="48"/>
      <c r="KN247" s="54"/>
      <c r="KO247" s="293"/>
      <c r="KP247" s="48"/>
      <c r="KQ247" s="293"/>
      <c r="KR247" s="48"/>
      <c r="KS247" s="293"/>
      <c r="KT247" s="293"/>
      <c r="KU247" s="293"/>
      <c r="KV247" s="48"/>
      <c r="KW247" s="54"/>
      <c r="KX247" s="293"/>
      <c r="KY247" s="48"/>
      <c r="KZ247" s="293"/>
      <c r="LA247" s="48"/>
      <c r="LB247" s="293"/>
      <c r="LC247" s="293"/>
      <c r="LD247" s="293"/>
      <c r="LE247" s="48"/>
      <c r="LF247" s="54"/>
      <c r="LG247" s="293"/>
      <c r="LH247" s="48"/>
      <c r="LI247" s="293"/>
      <c r="LJ247" s="48"/>
      <c r="LK247" s="293"/>
      <c r="LL247" s="293"/>
      <c r="LM247" s="293"/>
      <c r="LN247" s="48"/>
      <c r="LO247" s="54"/>
      <c r="LP247" s="293"/>
      <c r="LQ247" s="48"/>
      <c r="LR247" s="293"/>
      <c r="LS247" s="48"/>
      <c r="LT247" s="293"/>
      <c r="LU247" s="293"/>
      <c r="LV247" s="293"/>
      <c r="LW247" s="48"/>
      <c r="LX247" s="54"/>
      <c r="LY247" s="293"/>
      <c r="LZ247" s="48"/>
      <c r="MA247" s="293"/>
      <c r="MB247" s="48"/>
      <c r="MC247" s="293"/>
      <c r="MD247" s="293"/>
      <c r="ME247" s="293"/>
      <c r="MF247" s="48"/>
      <c r="MG247" s="54"/>
      <c r="MH247" s="293"/>
      <c r="MI247" s="48"/>
      <c r="MJ247" s="293"/>
      <c r="MK247" s="48"/>
      <c r="ML247" s="293"/>
      <c r="MM247" s="293"/>
      <c r="MN247" s="293"/>
      <c r="MO247" s="48"/>
      <c r="MP247" s="54"/>
      <c r="MQ247" s="293"/>
      <c r="MR247" s="48"/>
      <c r="MS247" s="293"/>
      <c r="MT247" s="48"/>
      <c r="MU247" s="293"/>
      <c r="MV247" s="293"/>
      <c r="MW247" s="293"/>
      <c r="MX247" s="48"/>
      <c r="MY247" s="54"/>
      <c r="MZ247" s="293"/>
      <c r="NA247" s="48"/>
      <c r="NB247" s="293"/>
      <c r="NC247" s="48"/>
      <c r="ND247" s="293"/>
      <c r="NE247" s="293"/>
      <c r="NF247" s="293"/>
      <c r="NG247" s="48"/>
      <c r="NH247" s="54"/>
    </row>
    <row r="248" spans="1:372" ht="18">
      <c r="A248" s="538" t="s">
        <v>31</v>
      </c>
      <c r="B248" s="59"/>
      <c r="C248" s="460"/>
      <c r="D248" s="443">
        <v>372.9</v>
      </c>
      <c r="E248" s="444" t="s">
        <v>187</v>
      </c>
      <c r="F248" s="661">
        <v>456.4</v>
      </c>
      <c r="G248" s="444" t="s">
        <v>183</v>
      </c>
      <c r="H248" s="662"/>
      <c r="I248" s="444" t="s">
        <v>184</v>
      </c>
      <c r="J248" s="662"/>
      <c r="K248" s="444" t="s">
        <v>185</v>
      </c>
      <c r="L248" s="460"/>
      <c r="M248" s="443">
        <v>120</v>
      </c>
      <c r="N248" s="444" t="s">
        <v>187</v>
      </c>
      <c r="O248" s="24">
        <v>317.99999999999989</v>
      </c>
      <c r="P248" s="444" t="s">
        <v>183</v>
      </c>
      <c r="Q248" s="24"/>
      <c r="R248" s="444" t="s">
        <v>184</v>
      </c>
      <c r="S248" s="24"/>
      <c r="T248" s="444" t="s">
        <v>185</v>
      </c>
      <c r="U248" s="460"/>
      <c r="V248" s="24">
        <v>997.80000000000041</v>
      </c>
      <c r="W248" s="444" t="s">
        <v>187</v>
      </c>
      <c r="X248" s="24">
        <v>693.19999999999982</v>
      </c>
      <c r="Y248" s="444" t="s">
        <v>183</v>
      </c>
      <c r="Z248" s="24">
        <v>756.5</v>
      </c>
      <c r="AA248" s="444" t="s">
        <v>184</v>
      </c>
      <c r="AB248" s="722">
        <v>687.60000000000014</v>
      </c>
      <c r="AC248" s="444" t="s">
        <v>185</v>
      </c>
      <c r="AD248" s="460"/>
      <c r="AE248" s="24">
        <v>98.5</v>
      </c>
      <c r="AF248" s="444" t="s">
        <v>187</v>
      </c>
      <c r="AG248" s="24">
        <v>127.5</v>
      </c>
      <c r="AH248" s="444" t="s">
        <v>183</v>
      </c>
      <c r="AI248" s="24">
        <v>217.79999999999995</v>
      </c>
      <c r="AJ248" s="444" t="s">
        <v>184</v>
      </c>
      <c r="AK248" s="722">
        <v>192</v>
      </c>
      <c r="AL248" s="444" t="s">
        <v>185</v>
      </c>
      <c r="AM248" s="460"/>
      <c r="AN248" s="443">
        <v>452.5</v>
      </c>
      <c r="AO248" s="444" t="s">
        <v>187</v>
      </c>
      <c r="AP248" s="24">
        <v>334.09999999999991</v>
      </c>
      <c r="AQ248" s="444" t="s">
        <v>183</v>
      </c>
      <c r="AR248" s="24">
        <v>43.499999999999545</v>
      </c>
      <c r="AS248" s="444" t="s">
        <v>184</v>
      </c>
      <c r="AT248" s="444">
        <v>885.19999999999936</v>
      </c>
      <c r="AU248" s="444" t="s">
        <v>185</v>
      </c>
      <c r="AV248" s="460"/>
      <c r="AW248" s="24">
        <v>428.3</v>
      </c>
      <c r="AX248" s="444" t="s">
        <v>187</v>
      </c>
      <c r="AY248" s="24">
        <v>780.30000000000018</v>
      </c>
      <c r="AZ248" s="444" t="s">
        <v>183</v>
      </c>
      <c r="BA248" s="24">
        <v>542.60000000000036</v>
      </c>
      <c r="BB248" s="444" t="s">
        <v>184</v>
      </c>
      <c r="BC248" s="24">
        <v>847.10000000000036</v>
      </c>
      <c r="BD248" s="444" t="s">
        <v>185</v>
      </c>
      <c r="BE248" s="460"/>
      <c r="BF248" s="443">
        <v>473.5</v>
      </c>
      <c r="BG248" s="444" t="s">
        <v>187</v>
      </c>
      <c r="BH248" s="24">
        <v>907.10000000000127</v>
      </c>
      <c r="BI248" s="444" t="s">
        <v>183</v>
      </c>
      <c r="BJ248" s="24">
        <v>439.70000000000073</v>
      </c>
      <c r="BK248" s="444" t="s">
        <v>184</v>
      </c>
      <c r="BL248" s="24">
        <v>1299.6999999999989</v>
      </c>
      <c r="BM248" s="444" t="s">
        <v>185</v>
      </c>
      <c r="BN248" s="460"/>
      <c r="BO248" s="443">
        <v>416.2</v>
      </c>
      <c r="BP248" s="444" t="s">
        <v>187</v>
      </c>
      <c r="BQ248" s="24">
        <v>682.14999999999964</v>
      </c>
      <c r="BR248" s="444" t="s">
        <v>183</v>
      </c>
      <c r="BS248" s="24">
        <v>434.59999999999991</v>
      </c>
      <c r="BT248" s="444" t="s">
        <v>184</v>
      </c>
      <c r="BU248" s="24">
        <v>464.39999999999873</v>
      </c>
      <c r="BV248" s="444" t="s">
        <v>185</v>
      </c>
      <c r="BW248" s="460"/>
      <c r="BX248" s="443">
        <v>8.3999999999996362</v>
      </c>
      <c r="BY248" s="444" t="s">
        <v>187</v>
      </c>
      <c r="BZ248" s="443">
        <v>142.39999999999873</v>
      </c>
      <c r="CA248" s="444" t="s">
        <v>183</v>
      </c>
      <c r="CB248" s="663">
        <v>0</v>
      </c>
      <c r="CC248" s="444" t="s">
        <v>184</v>
      </c>
      <c r="CD248" s="24">
        <v>347.79999999999836</v>
      </c>
      <c r="CE248" s="444" t="s">
        <v>185</v>
      </c>
      <c r="CF248" s="460"/>
      <c r="CG248" s="443">
        <v>692.2</v>
      </c>
      <c r="CH248" s="444" t="s">
        <v>187</v>
      </c>
      <c r="CI248" s="24">
        <v>1026.9999999999982</v>
      </c>
      <c r="CJ248" s="444" t="s">
        <v>183</v>
      </c>
      <c r="CK248" s="24"/>
      <c r="CL248" s="444" t="s">
        <v>184</v>
      </c>
      <c r="CM248" s="24">
        <v>219.199999999998</v>
      </c>
      <c r="CN248" s="444" t="s">
        <v>185</v>
      </c>
      <c r="CO248" s="460"/>
      <c r="CP248" s="443">
        <v>320.3</v>
      </c>
      <c r="CQ248" s="444" t="s">
        <v>187</v>
      </c>
      <c r="CR248" s="24">
        <v>228.39999999999873</v>
      </c>
      <c r="CS248" s="444" t="s">
        <v>183</v>
      </c>
      <c r="CT248" s="24"/>
      <c r="CU248" s="444" t="s">
        <v>184</v>
      </c>
      <c r="CV248" s="24">
        <v>273.79999999999927</v>
      </c>
      <c r="CW248" s="444" t="s">
        <v>185</v>
      </c>
      <c r="CX248" s="460"/>
      <c r="CY248" s="443">
        <v>360.1</v>
      </c>
      <c r="CZ248" s="444" t="s">
        <v>187</v>
      </c>
      <c r="DA248" s="24">
        <v>142.29999999999836</v>
      </c>
      <c r="DB248" s="444" t="s">
        <v>183</v>
      </c>
      <c r="DC248" s="24">
        <v>144.00000000000182</v>
      </c>
      <c r="DD248" s="444" t="s">
        <v>184</v>
      </c>
      <c r="DE248" s="24">
        <v>178.49999999999909</v>
      </c>
      <c r="DF248" s="444" t="s">
        <v>185</v>
      </c>
      <c r="DG248" s="460"/>
      <c r="DH248" s="443">
        <v>411.5</v>
      </c>
      <c r="DI248" s="444" t="s">
        <v>187</v>
      </c>
      <c r="DJ248" s="24">
        <v>267.19999999999982</v>
      </c>
      <c r="DK248" s="444" t="s">
        <v>183</v>
      </c>
      <c r="DL248" s="24"/>
      <c r="DM248" s="444" t="s">
        <v>184</v>
      </c>
      <c r="DN248" s="24">
        <v>63.999999999998181</v>
      </c>
      <c r="DO248" s="444" t="s">
        <v>185</v>
      </c>
      <c r="DP248" s="460"/>
      <c r="DQ248" s="443">
        <v>456.2</v>
      </c>
      <c r="DR248" s="444" t="s">
        <v>187</v>
      </c>
      <c r="DS248" s="663">
        <v>367.59999999999945</v>
      </c>
      <c r="DT248" s="444" t="s">
        <v>183</v>
      </c>
      <c r="DU248" s="24">
        <v>59.600000000000364</v>
      </c>
      <c r="DV248" s="444" t="s">
        <v>184</v>
      </c>
      <c r="DW248" s="24">
        <v>218.09999999999764</v>
      </c>
      <c r="DX248" s="444" t="s">
        <v>185</v>
      </c>
      <c r="DY248" s="460"/>
      <c r="DZ248" s="443">
        <v>841.2</v>
      </c>
      <c r="EA248" s="444" t="s">
        <v>187</v>
      </c>
      <c r="EB248" s="24">
        <v>822.80000000000109</v>
      </c>
      <c r="EC248" s="444" t="s">
        <v>183</v>
      </c>
      <c r="ED248" s="24"/>
      <c r="EE248" s="444" t="s">
        <v>184</v>
      </c>
      <c r="EF248" s="24">
        <v>841.89999999999873</v>
      </c>
      <c r="EG248" s="444" t="s">
        <v>185</v>
      </c>
      <c r="EH248" s="460"/>
      <c r="EI248" s="443">
        <v>400.5</v>
      </c>
      <c r="EJ248" s="444" t="s">
        <v>187</v>
      </c>
      <c r="EK248" s="663">
        <v>95.800000000001091</v>
      </c>
      <c r="EL248" s="444" t="s">
        <v>183</v>
      </c>
      <c r="EM248" s="663"/>
      <c r="EN248" s="444" t="s">
        <v>184</v>
      </c>
      <c r="EO248" s="24">
        <v>183.99999999999636</v>
      </c>
      <c r="EP248" s="444" t="s">
        <v>185</v>
      </c>
      <c r="EQ248" s="460"/>
      <c r="ER248" s="443">
        <v>354.7</v>
      </c>
      <c r="ES248" s="444" t="s">
        <v>187</v>
      </c>
      <c r="ET248" s="24">
        <v>380.39999999999964</v>
      </c>
      <c r="EU248" s="444" t="s">
        <v>183</v>
      </c>
      <c r="EV248" s="24"/>
      <c r="EW248" s="444" t="s">
        <v>184</v>
      </c>
      <c r="EX248" s="24">
        <v>672.90000000000146</v>
      </c>
      <c r="EY248" s="444" t="s">
        <v>185</v>
      </c>
      <c r="EZ248" s="460"/>
      <c r="FA248" s="443">
        <v>306</v>
      </c>
      <c r="FB248" s="444" t="s">
        <v>187</v>
      </c>
      <c r="FC248" s="663">
        <v>417.5</v>
      </c>
      <c r="FD248" s="444" t="s">
        <v>183</v>
      </c>
      <c r="FE248" s="663">
        <v>332.90000000000146</v>
      </c>
      <c r="FF248" s="444" t="s">
        <v>184</v>
      </c>
      <c r="FG248" s="24">
        <v>647.50000000000364</v>
      </c>
      <c r="FH248" s="444" t="s">
        <v>185</v>
      </c>
      <c r="FI248" s="460"/>
      <c r="FJ248" s="443">
        <v>285.5</v>
      </c>
      <c r="FK248" s="444" t="s">
        <v>187</v>
      </c>
      <c r="FL248" s="663">
        <v>429.24999999999818</v>
      </c>
      <c r="FM248" s="444" t="s">
        <v>183</v>
      </c>
      <c r="FN248" s="24">
        <v>640.59999999999854</v>
      </c>
      <c r="FO248" s="444" t="s">
        <v>184</v>
      </c>
      <c r="FP248" s="24">
        <v>558.19999999999709</v>
      </c>
      <c r="FQ248" s="444" t="s">
        <v>185</v>
      </c>
      <c r="FR248" s="460"/>
      <c r="FS248" s="443">
        <v>936.7</v>
      </c>
      <c r="FT248" s="444" t="s">
        <v>187</v>
      </c>
      <c r="FU248" s="663">
        <v>592.29999999999745</v>
      </c>
      <c r="FV248" s="444" t="s">
        <v>183</v>
      </c>
      <c r="FW248" s="663"/>
      <c r="FX248" s="444" t="s">
        <v>184</v>
      </c>
      <c r="FY248" s="24">
        <v>215.99999999999818</v>
      </c>
      <c r="FZ248" s="444" t="s">
        <v>185</v>
      </c>
      <c r="GA248" s="460"/>
      <c r="GB248" s="443">
        <v>144</v>
      </c>
      <c r="GC248" s="444" t="s">
        <v>187</v>
      </c>
      <c r="GD248" s="24">
        <v>0</v>
      </c>
      <c r="GE248" s="444" t="s">
        <v>183</v>
      </c>
      <c r="GF248" s="24"/>
      <c r="GG248" s="444" t="s">
        <v>184</v>
      </c>
      <c r="GH248" s="661">
        <v>77.999999999996362</v>
      </c>
      <c r="GI248" s="444" t="s">
        <v>185</v>
      </c>
      <c r="GJ248" s="460"/>
      <c r="GK248" s="443">
        <v>2313.1</v>
      </c>
      <c r="GL248" s="444" t="s">
        <v>187</v>
      </c>
      <c r="GM248" s="663">
        <v>3774.549999999992</v>
      </c>
      <c r="GN248" s="444" t="s">
        <v>183</v>
      </c>
      <c r="GO248" s="24">
        <v>1175.3000000000011</v>
      </c>
      <c r="GP248" s="444" t="s">
        <v>184</v>
      </c>
      <c r="GQ248" s="24">
        <v>3370.6000000000022</v>
      </c>
      <c r="GR248" s="444" t="s">
        <v>185</v>
      </c>
      <c r="GS248" s="460"/>
      <c r="GT248" s="443">
        <v>673.5</v>
      </c>
      <c r="GU248" s="444" t="s">
        <v>187</v>
      </c>
      <c r="GV248" s="663">
        <v>523.59999999999309</v>
      </c>
      <c r="GW248" s="444" t="s">
        <v>183</v>
      </c>
      <c r="GX248" s="663"/>
      <c r="GY248" s="444" t="s">
        <v>184</v>
      </c>
      <c r="GZ248" s="663"/>
      <c r="HA248" s="444" t="s">
        <v>185</v>
      </c>
      <c r="HB248" s="460"/>
      <c r="HC248" s="443">
        <v>477.8</v>
      </c>
      <c r="HD248" s="444" t="s">
        <v>187</v>
      </c>
      <c r="HE248" s="24">
        <v>503.19999999999709</v>
      </c>
      <c r="HF248" s="444" t="s">
        <v>183</v>
      </c>
      <c r="HG248" s="24">
        <v>993.80000000000109</v>
      </c>
      <c r="HH248" s="444" t="s">
        <v>184</v>
      </c>
      <c r="HI248" s="24">
        <v>430.69999999999891</v>
      </c>
      <c r="HJ248" s="444" t="s">
        <v>185</v>
      </c>
      <c r="HK248" s="460"/>
      <c r="HL248" s="443">
        <v>1184.7</v>
      </c>
      <c r="HM248" s="444" t="s">
        <v>187</v>
      </c>
      <c r="HN248" s="663">
        <v>815.79999999999927</v>
      </c>
      <c r="HO248" s="444" t="s">
        <v>183</v>
      </c>
      <c r="HP248" s="663"/>
      <c r="HQ248" s="444" t="s">
        <v>184</v>
      </c>
      <c r="HR248" s="24">
        <v>379.39999999999782</v>
      </c>
      <c r="HS248" s="444" t="s">
        <v>185</v>
      </c>
      <c r="HT248" s="460"/>
      <c r="HU248" s="443">
        <v>4469.3</v>
      </c>
      <c r="HV248" s="444" t="s">
        <v>187</v>
      </c>
      <c r="HW248" s="663">
        <v>4053.3999999999942</v>
      </c>
      <c r="HX248" s="444" t="s">
        <v>183</v>
      </c>
      <c r="HY248" s="24">
        <v>4773.100000000004</v>
      </c>
      <c r="HZ248" s="444" t="s">
        <v>184</v>
      </c>
      <c r="IA248" s="24">
        <v>3091.0999999999931</v>
      </c>
      <c r="IB248" s="444" t="s">
        <v>185</v>
      </c>
      <c r="IC248" s="460"/>
      <c r="ID248" s="443">
        <v>292.8</v>
      </c>
      <c r="IE248" s="444" t="s">
        <v>187</v>
      </c>
      <c r="IF248" s="663">
        <v>0</v>
      </c>
      <c r="IG248" s="444" t="s">
        <v>183</v>
      </c>
      <c r="IH248" s="663"/>
      <c r="II248" s="444" t="s">
        <v>184</v>
      </c>
      <c r="IJ248" s="663"/>
      <c r="IK248" s="444" t="s">
        <v>185</v>
      </c>
      <c r="IL248" s="460"/>
      <c r="IM248" s="443">
        <v>368.1</v>
      </c>
      <c r="IN248" s="444" t="s">
        <v>187</v>
      </c>
      <c r="IO248" s="24">
        <v>346.99999999999636</v>
      </c>
      <c r="IP248" s="444" t="s">
        <v>183</v>
      </c>
      <c r="IQ248" s="24"/>
      <c r="IR248" s="444" t="s">
        <v>184</v>
      </c>
      <c r="IS248" s="24">
        <v>156.09999999999127</v>
      </c>
      <c r="IT248" s="444" t="s">
        <v>185</v>
      </c>
      <c r="IU248" s="460"/>
      <c r="IV248" s="443">
        <v>259.5</v>
      </c>
      <c r="IW248" s="444" t="s">
        <v>187</v>
      </c>
      <c r="IX248" s="663">
        <v>349.5</v>
      </c>
      <c r="IY248" s="444" t="s">
        <v>183</v>
      </c>
      <c r="IZ248" s="24">
        <v>425.10000000000173</v>
      </c>
      <c r="JA248" s="444" t="s">
        <v>184</v>
      </c>
      <c r="JB248" s="24">
        <v>348.29999999999927</v>
      </c>
      <c r="JC248" s="444" t="s">
        <v>185</v>
      </c>
      <c r="JD248" s="460"/>
      <c r="JE248" s="443">
        <v>372.1</v>
      </c>
      <c r="JF248" s="444" t="s">
        <v>187</v>
      </c>
      <c r="JG248" s="663">
        <v>222.39999999999782</v>
      </c>
      <c r="JH248" s="444" t="s">
        <v>183</v>
      </c>
      <c r="JI248" s="663">
        <v>472.79999999999927</v>
      </c>
      <c r="JJ248" s="444" t="s">
        <v>184</v>
      </c>
      <c r="JK248" s="24">
        <v>149.19999999999709</v>
      </c>
      <c r="JL248" s="444" t="s">
        <v>185</v>
      </c>
      <c r="JM248" s="460"/>
      <c r="JN248" s="443">
        <v>442.1</v>
      </c>
      <c r="JO248" s="444" t="s">
        <v>187</v>
      </c>
      <c r="JP248" s="663">
        <v>203.49999999999636</v>
      </c>
      <c r="JQ248" s="444" t="s">
        <v>183</v>
      </c>
      <c r="JR248" s="663"/>
      <c r="JS248" s="444" t="s">
        <v>184</v>
      </c>
      <c r="JT248" s="663"/>
      <c r="JU248" s="444" t="s">
        <v>185</v>
      </c>
      <c r="JV248" s="460"/>
      <c r="JW248" s="443">
        <v>3121.2</v>
      </c>
      <c r="JX248" s="444" t="s">
        <v>187</v>
      </c>
      <c r="JY248" s="24">
        <v>3775.7999999999956</v>
      </c>
      <c r="JZ248" s="444" t="s">
        <v>183</v>
      </c>
      <c r="KA248" s="24">
        <v>3080.6000000000113</v>
      </c>
      <c r="KB248" s="444" t="s">
        <v>184</v>
      </c>
      <c r="KC248" s="24">
        <v>3014.0999999997293</v>
      </c>
      <c r="KD248" s="444" t="s">
        <v>185</v>
      </c>
      <c r="KE248" s="460"/>
      <c r="KF248" s="443">
        <v>144.4</v>
      </c>
      <c r="KG248" s="444" t="s">
        <v>187</v>
      </c>
      <c r="KH248" s="24">
        <v>156.39999999999418</v>
      </c>
      <c r="KI248" s="444" t="s">
        <v>183</v>
      </c>
      <c r="KJ248" s="663">
        <v>177</v>
      </c>
      <c r="KK248" s="444" t="s">
        <v>184</v>
      </c>
      <c r="KL248" s="24">
        <v>282.59999999999491</v>
      </c>
      <c r="KM248" s="444" t="s">
        <v>185</v>
      </c>
      <c r="KN248" s="460"/>
      <c r="KO248" s="443">
        <v>323.3</v>
      </c>
      <c r="KP248" s="444" t="s">
        <v>187</v>
      </c>
      <c r="KQ248" s="663">
        <v>369.09999999999491</v>
      </c>
      <c r="KR248" s="444" t="s">
        <v>183</v>
      </c>
      <c r="KS248" s="663"/>
      <c r="KT248" s="444" t="s">
        <v>184</v>
      </c>
      <c r="KU248" s="663"/>
      <c r="KV248" s="444" t="s">
        <v>185</v>
      </c>
      <c r="KW248" s="460"/>
      <c r="KX248" s="443">
        <v>142.9</v>
      </c>
      <c r="KY248" s="444" t="s">
        <v>187</v>
      </c>
      <c r="KZ248" s="24">
        <v>142.99999999999636</v>
      </c>
      <c r="LA248" s="444" t="s">
        <v>183</v>
      </c>
      <c r="LB248" s="24"/>
      <c r="LC248" s="444" t="s">
        <v>184</v>
      </c>
      <c r="LD248" s="24"/>
      <c r="LE248" s="444" t="s">
        <v>185</v>
      </c>
      <c r="LF248" s="460"/>
      <c r="LG248" s="443">
        <v>0</v>
      </c>
      <c r="LH248" s="444" t="s">
        <v>187</v>
      </c>
      <c r="LI248" s="336">
        <v>150.40000000000146</v>
      </c>
      <c r="LJ248" s="444" t="s">
        <v>183</v>
      </c>
      <c r="LK248" s="336"/>
      <c r="LL248" s="444" t="s">
        <v>184</v>
      </c>
      <c r="LM248" s="24"/>
      <c r="LN248" s="444" t="s">
        <v>185</v>
      </c>
      <c r="LO248" s="460"/>
      <c r="LP248" s="443">
        <v>394.9</v>
      </c>
      <c r="LQ248" s="444" t="s">
        <v>187</v>
      </c>
      <c r="LR248" s="24">
        <v>633.99999999998909</v>
      </c>
      <c r="LS248" s="444" t="s">
        <v>183</v>
      </c>
      <c r="LT248" s="24">
        <v>28.800000000002001</v>
      </c>
      <c r="LU248" s="444" t="s">
        <v>184</v>
      </c>
      <c r="LV248" s="24">
        <v>589.59999999999491</v>
      </c>
      <c r="LW248" s="444" t="s">
        <v>185</v>
      </c>
      <c r="LX248" s="460"/>
      <c r="LY248" s="443">
        <v>155</v>
      </c>
      <c r="LZ248" s="444" t="s">
        <v>187</v>
      </c>
      <c r="MA248" s="24">
        <v>502.09999999999127</v>
      </c>
      <c r="MB248" s="444" t="s">
        <v>183</v>
      </c>
      <c r="MC248" s="24"/>
      <c r="MD248" s="444" t="s">
        <v>184</v>
      </c>
      <c r="ME248" s="24"/>
      <c r="MF248" s="444" t="s">
        <v>185</v>
      </c>
      <c r="MG248" s="460"/>
      <c r="MH248" s="443">
        <v>825.1</v>
      </c>
      <c r="MI248" s="444" t="s">
        <v>187</v>
      </c>
      <c r="MJ248" s="313">
        <v>248.19999999998618</v>
      </c>
      <c r="MK248" s="444" t="s">
        <v>183</v>
      </c>
      <c r="ML248" s="24">
        <v>824.50000000000728</v>
      </c>
      <c r="MM248" s="444" t="s">
        <v>184</v>
      </c>
      <c r="MN248" s="24">
        <v>1529.4999999999854</v>
      </c>
      <c r="MO248" s="444" t="s">
        <v>185</v>
      </c>
      <c r="MP248" s="460"/>
      <c r="MQ248" s="443">
        <v>240.5</v>
      </c>
      <c r="MR248" s="444" t="s">
        <v>187</v>
      </c>
      <c r="MS248" s="443">
        <v>225</v>
      </c>
      <c r="MT248" s="444" t="s">
        <v>183</v>
      </c>
      <c r="MU248" s="24">
        <v>271.00000000000364</v>
      </c>
      <c r="MV248" s="444" t="s">
        <v>184</v>
      </c>
      <c r="MW248" s="443">
        <v>317.99999999998545</v>
      </c>
      <c r="MX248" s="444" t="s">
        <v>185</v>
      </c>
      <c r="MY248" s="460"/>
      <c r="MZ248" s="443"/>
      <c r="NA248" s="444" t="s">
        <v>187</v>
      </c>
      <c r="NB248" s="443"/>
      <c r="NC248" s="444" t="s">
        <v>183</v>
      </c>
      <c r="ND248" s="443"/>
      <c r="NE248" s="444" t="s">
        <v>184</v>
      </c>
      <c r="NF248" s="664">
        <v>1307.0999999999985</v>
      </c>
      <c r="NG248" s="444" t="s">
        <v>185</v>
      </c>
      <c r="NH248" s="460"/>
    </row>
    <row r="249" spans="1:372" ht="18">
      <c r="A249" s="665" t="s">
        <v>1954</v>
      </c>
      <c r="B249" s="59">
        <f>SUM(D249:AAP249)</f>
        <v>55091.199999999633</v>
      </c>
      <c r="C249" s="460"/>
      <c r="D249" s="443"/>
      <c r="E249" s="286">
        <f>D248*0.25</f>
        <v>93.224999999999994</v>
      </c>
      <c r="F249" s="24"/>
      <c r="G249" s="286">
        <f>F248*0.5</f>
        <v>228.2</v>
      </c>
      <c r="H249" s="443"/>
      <c r="I249" s="286">
        <f>H248*0.75</f>
        <v>0</v>
      </c>
      <c r="J249" s="443"/>
      <c r="K249" s="286">
        <f>J248*1</f>
        <v>0</v>
      </c>
      <c r="L249" s="460"/>
      <c r="M249" s="443"/>
      <c r="N249" s="286">
        <f>M248*0.25</f>
        <v>30</v>
      </c>
      <c r="O249" s="443"/>
      <c r="P249" s="286">
        <f>O248*0.5</f>
        <v>158.99999999999994</v>
      </c>
      <c r="Q249" s="443"/>
      <c r="R249" s="286">
        <f>Q248*0.75</f>
        <v>0</v>
      </c>
      <c r="S249" s="443"/>
      <c r="T249" s="286">
        <f>S248*1</f>
        <v>0</v>
      </c>
      <c r="U249" s="460"/>
      <c r="V249" s="24"/>
      <c r="W249" s="286">
        <f>V248*0.25</f>
        <v>249.4500000000001</v>
      </c>
      <c r="X249" s="443"/>
      <c r="Y249" s="286">
        <f>X248*0.5</f>
        <v>346.59999999999991</v>
      </c>
      <c r="Z249" s="24"/>
      <c r="AA249" s="286">
        <f>Z248*0.75</f>
        <v>567.375</v>
      </c>
      <c r="AB249" s="24"/>
      <c r="AC249" s="286">
        <f t="shared" ref="AC249:AC280" si="227">AB248*1</f>
        <v>687.60000000000014</v>
      </c>
      <c r="AD249" s="460"/>
      <c r="AE249" s="24"/>
      <c r="AF249" s="286">
        <f>AE248*0.25</f>
        <v>24.625</v>
      </c>
      <c r="AG249" s="24"/>
      <c r="AH249" s="286">
        <f>AG248*0.5</f>
        <v>63.75</v>
      </c>
      <c r="AI249" s="443"/>
      <c r="AJ249" s="286">
        <f>AI248*0.75</f>
        <v>163.34999999999997</v>
      </c>
      <c r="AK249" s="443"/>
      <c r="AL249" s="286">
        <f t="shared" ref="AL249:AL280" si="228">AK248*1</f>
        <v>192</v>
      </c>
      <c r="AM249" s="460"/>
      <c r="AN249" s="443"/>
      <c r="AO249" s="286">
        <f>AN248*0.25</f>
        <v>113.125</v>
      </c>
      <c r="AP249" s="24"/>
      <c r="AQ249" s="286">
        <f>AP248*0.5</f>
        <v>167.04999999999995</v>
      </c>
      <c r="AR249" s="443"/>
      <c r="AS249" s="286">
        <f>AR248*0.75</f>
        <v>32.624999999999659</v>
      </c>
      <c r="AT249" s="443"/>
      <c r="AU249" s="286">
        <f>AT248*1</f>
        <v>885.19999999999936</v>
      </c>
      <c r="AV249" s="460"/>
      <c r="AW249" s="24"/>
      <c r="AX249" s="286">
        <f>AW248*0.25</f>
        <v>107.075</v>
      </c>
      <c r="AZ249" s="286">
        <f>AY248*0.5</f>
        <v>390.15000000000009</v>
      </c>
      <c r="BB249" s="286">
        <f>BA248*0.75</f>
        <v>406.95000000000027</v>
      </c>
      <c r="BC249" s="24"/>
      <c r="BD249" s="286">
        <f>BC248*1</f>
        <v>847.10000000000036</v>
      </c>
      <c r="BE249" s="460"/>
      <c r="BF249" s="443"/>
      <c r="BG249" s="286">
        <f>BF248*0.25</f>
        <v>118.375</v>
      </c>
      <c r="BH249" s="24"/>
      <c r="BI249" s="286">
        <f>BH248*0.5</f>
        <v>453.55000000000064</v>
      </c>
      <c r="BJ249" s="443"/>
      <c r="BK249" s="286">
        <f>BJ248*0.75</f>
        <v>329.77500000000055</v>
      </c>
      <c r="BL249" s="443"/>
      <c r="BM249" s="286">
        <f>BL248*1</f>
        <v>1299.6999999999989</v>
      </c>
      <c r="BN249" s="460"/>
      <c r="BO249" s="443"/>
      <c r="BP249" s="286">
        <f>BO248*0.25</f>
        <v>104.05</v>
      </c>
      <c r="BQ249" s="443"/>
      <c r="BR249" s="286">
        <f>BQ248*0.5</f>
        <v>341.07499999999982</v>
      </c>
      <c r="BS249" s="443"/>
      <c r="BT249" s="286">
        <f>BS248*0.75</f>
        <v>325.94999999999993</v>
      </c>
      <c r="BU249" s="443"/>
      <c r="BV249" s="286">
        <f>BU248*1</f>
        <v>464.39999999999873</v>
      </c>
      <c r="BW249" s="460"/>
      <c r="BX249" s="443"/>
      <c r="BY249" s="286">
        <f>BX248*0.25</f>
        <v>2.0999999999999091</v>
      </c>
      <c r="BZ249" s="443"/>
      <c r="CA249" s="286">
        <f>BZ248*0.5</f>
        <v>71.199999999999363</v>
      </c>
      <c r="CB249" s="443"/>
      <c r="CC249" s="286">
        <f>CB248*0.75</f>
        <v>0</v>
      </c>
      <c r="CD249" s="443"/>
      <c r="CE249" s="286">
        <f>CD248*1</f>
        <v>347.79999999999836</v>
      </c>
      <c r="CF249" s="460"/>
      <c r="CG249" s="443"/>
      <c r="CH249" s="286">
        <f>CG248*0.25</f>
        <v>173.05</v>
      </c>
      <c r="CI249" s="24"/>
      <c r="CJ249" s="286">
        <f>CI248*0.5</f>
        <v>513.49999999999909</v>
      </c>
      <c r="CK249" s="24"/>
      <c r="CL249" s="286">
        <f>CK248*0.75</f>
        <v>0</v>
      </c>
      <c r="CM249" s="24"/>
      <c r="CN249" s="286">
        <f>CM248*1</f>
        <v>219.199999999998</v>
      </c>
      <c r="CO249" s="460"/>
      <c r="CP249" s="443"/>
      <c r="CQ249" s="286">
        <f>CP248*0.25</f>
        <v>80.075000000000003</v>
      </c>
      <c r="CR249" s="24"/>
      <c r="CS249" s="286">
        <f>CR248*0.5</f>
        <v>114.19999999999936</v>
      </c>
      <c r="CT249" s="24"/>
      <c r="CU249" s="286">
        <f>CT248*0.75</f>
        <v>0</v>
      </c>
      <c r="CV249" s="24"/>
      <c r="CW249" s="286">
        <f>CV248*1</f>
        <v>273.79999999999927</v>
      </c>
      <c r="CX249" s="460"/>
      <c r="CY249" s="443"/>
      <c r="CZ249" s="286">
        <f>CY248*0.25</f>
        <v>90.025000000000006</v>
      </c>
      <c r="DA249" s="24"/>
      <c r="DB249" s="286">
        <f>DA248*0.5</f>
        <v>71.149999999999181</v>
      </c>
      <c r="DC249" s="24"/>
      <c r="DD249" s="286">
        <f>DC248*0.75</f>
        <v>108.00000000000136</v>
      </c>
      <c r="DE249" s="24"/>
      <c r="DF249" s="286">
        <f>DE248*1</f>
        <v>178.49999999999909</v>
      </c>
      <c r="DG249" s="460"/>
      <c r="DH249" s="443"/>
      <c r="DI249" s="286">
        <f>DH248*0.25</f>
        <v>102.875</v>
      </c>
      <c r="DJ249" s="24"/>
      <c r="DK249" s="286">
        <f>DJ248*0.5</f>
        <v>133.59999999999991</v>
      </c>
      <c r="DL249" s="24"/>
      <c r="DM249" s="286">
        <f>DL248*0.75</f>
        <v>0</v>
      </c>
      <c r="DN249" s="24"/>
      <c r="DO249" s="286">
        <f>DN248*1</f>
        <v>63.999999999998181</v>
      </c>
      <c r="DP249" s="460"/>
      <c r="DQ249" s="443"/>
      <c r="DR249" s="286">
        <f>DQ248*0.25</f>
        <v>114.05</v>
      </c>
      <c r="DS249" s="24"/>
      <c r="DT249" s="286">
        <f>DS248*0.5</f>
        <v>183.79999999999973</v>
      </c>
      <c r="DU249" s="24"/>
      <c r="DV249" s="286">
        <f>DU248*0.75</f>
        <v>44.700000000000273</v>
      </c>
      <c r="DW249" s="24"/>
      <c r="DX249" s="286">
        <f>DW248*1</f>
        <v>218.09999999999764</v>
      </c>
      <c r="DY249" s="460"/>
      <c r="DZ249" s="443"/>
      <c r="EA249" s="286">
        <f>DZ248*0.25</f>
        <v>210.3</v>
      </c>
      <c r="EB249" s="24"/>
      <c r="EC249" s="286">
        <f>EB248*0.5</f>
        <v>411.40000000000055</v>
      </c>
      <c r="ED249" s="24"/>
      <c r="EE249" s="286">
        <f>ED248*0.75</f>
        <v>0</v>
      </c>
      <c r="EF249" s="24"/>
      <c r="EG249" s="286">
        <f>EF248*1</f>
        <v>841.89999999999873</v>
      </c>
      <c r="EH249" s="460"/>
      <c r="EI249" s="443"/>
      <c r="EJ249" s="286">
        <f>EI248*0.25</f>
        <v>100.125</v>
      </c>
      <c r="EK249" s="24"/>
      <c r="EL249" s="286">
        <f>EK248*0.5</f>
        <v>47.900000000000546</v>
      </c>
      <c r="EM249" s="24"/>
      <c r="EN249" s="286">
        <f>EM248*0.75</f>
        <v>0</v>
      </c>
      <c r="EO249" s="24"/>
      <c r="EP249" s="286">
        <f>EO248*1</f>
        <v>183.99999999999636</v>
      </c>
      <c r="EQ249" s="460"/>
      <c r="ER249" s="443"/>
      <c r="ES249" s="286">
        <f>ER248*0.25</f>
        <v>88.674999999999997</v>
      </c>
      <c r="ET249" s="24"/>
      <c r="EU249" s="286">
        <f>ET248*0.5</f>
        <v>190.19999999999982</v>
      </c>
      <c r="EV249" s="24"/>
      <c r="EW249" s="286">
        <f>EV248*0.75</f>
        <v>0</v>
      </c>
      <c r="EX249" s="24"/>
      <c r="EY249" s="286">
        <f>EX248*1</f>
        <v>672.90000000000146</v>
      </c>
      <c r="EZ249" s="460"/>
      <c r="FA249" s="443"/>
      <c r="FB249" s="286">
        <f>FA248*0.25</f>
        <v>76.5</v>
      </c>
      <c r="FC249" s="24"/>
      <c r="FD249" s="286">
        <f>FC248*0.5</f>
        <v>208.75</v>
      </c>
      <c r="FE249" s="443"/>
      <c r="FF249" s="286">
        <f>FE248*0.75</f>
        <v>249.67500000000109</v>
      </c>
      <c r="FG249" s="443"/>
      <c r="FH249" s="286">
        <f>FG248*1</f>
        <v>647.50000000000364</v>
      </c>
      <c r="FI249" s="460"/>
      <c r="FJ249" s="443"/>
      <c r="FK249" s="286">
        <f>FJ248*0.25</f>
        <v>71.375</v>
      </c>
      <c r="FL249" s="24"/>
      <c r="FM249" s="286">
        <f>FL248*0.5</f>
        <v>214.62499999999909</v>
      </c>
      <c r="FN249" s="24"/>
      <c r="FO249" s="286">
        <f>FN248*0.75</f>
        <v>480.44999999999891</v>
      </c>
      <c r="FP249" s="24"/>
      <c r="FQ249" s="286">
        <f>FP248*1</f>
        <v>558.19999999999709</v>
      </c>
      <c r="FR249" s="460"/>
      <c r="FS249" s="443"/>
      <c r="FT249" s="286">
        <f>FS248*0.25</f>
        <v>234.17500000000001</v>
      </c>
      <c r="FU249" s="24"/>
      <c r="FV249" s="286">
        <f>FU248*0.5</f>
        <v>296.14999999999873</v>
      </c>
      <c r="FW249" s="24"/>
      <c r="FX249" s="286">
        <f>FW248*0.75</f>
        <v>0</v>
      </c>
      <c r="FY249" s="24"/>
      <c r="FZ249" s="286">
        <f>FY248*1</f>
        <v>215.99999999999818</v>
      </c>
      <c r="GA249" s="460"/>
      <c r="GB249" s="443"/>
      <c r="GC249" s="286">
        <f>GB248*0.25</f>
        <v>36</v>
      </c>
      <c r="GD249" s="24"/>
      <c r="GE249" s="286">
        <f>GD248*0.5</f>
        <v>0</v>
      </c>
      <c r="GF249" s="24"/>
      <c r="GG249" s="286">
        <f>GF248*0.75</f>
        <v>0</v>
      </c>
      <c r="GH249" s="24"/>
      <c r="GI249" s="286">
        <f>GH248*1</f>
        <v>77.999999999996362</v>
      </c>
      <c r="GJ249" s="460"/>
      <c r="GK249" s="443"/>
      <c r="GL249" s="286">
        <f>GK248*0.25</f>
        <v>578.27499999999998</v>
      </c>
      <c r="GM249" s="24"/>
      <c r="GN249" s="286">
        <f>GM248*0.5</f>
        <v>1887.274999999996</v>
      </c>
      <c r="GO249" s="24"/>
      <c r="GP249" s="286">
        <f>GO248*0.75</f>
        <v>881.47500000000082</v>
      </c>
      <c r="GQ249" s="24"/>
      <c r="GR249" s="286">
        <f>GQ248*1</f>
        <v>3370.6000000000022</v>
      </c>
      <c r="GS249" s="460"/>
      <c r="GT249" s="443"/>
      <c r="GU249" s="286">
        <f>GT248*0.25</f>
        <v>168.375</v>
      </c>
      <c r="GV249" s="24"/>
      <c r="GW249" s="286">
        <f>GV248*0.5</f>
        <v>261.79999999999654</v>
      </c>
      <c r="GX249" s="24"/>
      <c r="GY249" s="286">
        <f>GX248*0.75</f>
        <v>0</v>
      </c>
      <c r="GZ249" s="24"/>
      <c r="HA249" s="286">
        <f>GZ248*1</f>
        <v>0</v>
      </c>
      <c r="HB249" s="460"/>
      <c r="HC249" s="443"/>
      <c r="HD249" s="286">
        <f>HC248*0.25</f>
        <v>119.45</v>
      </c>
      <c r="HE249" s="443"/>
      <c r="HF249" s="286">
        <f>HE248*0.5</f>
        <v>251.59999999999854</v>
      </c>
      <c r="HG249" s="443"/>
      <c r="HH249" s="286">
        <f>HG248*0.75</f>
        <v>745.35000000000082</v>
      </c>
      <c r="HI249" s="443"/>
      <c r="HJ249" s="286">
        <f>HI248*1</f>
        <v>430.69999999999891</v>
      </c>
      <c r="HK249" s="460"/>
      <c r="HL249" s="443"/>
      <c r="HM249" s="286">
        <f>HL248*0.25</f>
        <v>296.17500000000001</v>
      </c>
      <c r="HN249" s="443"/>
      <c r="HO249" s="286">
        <f>HN248*0.5</f>
        <v>407.89999999999964</v>
      </c>
      <c r="HP249" s="443"/>
      <c r="HQ249" s="286">
        <f>HP248*0.75</f>
        <v>0</v>
      </c>
      <c r="HR249" s="443"/>
      <c r="HS249" s="286">
        <f>HR248*1</f>
        <v>379.39999999999782</v>
      </c>
      <c r="HT249" s="460"/>
      <c r="HU249" s="443"/>
      <c r="HV249" s="286">
        <f>HU248*0.25</f>
        <v>1117.325</v>
      </c>
      <c r="HW249" s="443"/>
      <c r="HX249" s="286">
        <f>HW248*0.5</f>
        <v>2026.6999999999971</v>
      </c>
      <c r="HY249" s="443"/>
      <c r="HZ249" s="286">
        <f>HY248*0.75</f>
        <v>3579.825000000003</v>
      </c>
      <c r="IA249" s="443"/>
      <c r="IB249" s="286">
        <f>IA248*1</f>
        <v>3091.0999999999931</v>
      </c>
      <c r="IC249" s="460"/>
      <c r="ID249" s="443"/>
      <c r="IE249" s="286">
        <f>ID248*0.25</f>
        <v>73.2</v>
      </c>
      <c r="IF249" s="443"/>
      <c r="IG249" s="286">
        <f>IF248*0.5</f>
        <v>0</v>
      </c>
      <c r="IH249" s="443"/>
      <c r="II249" s="286">
        <f>IH248*0.75</f>
        <v>0</v>
      </c>
      <c r="IJ249" s="443"/>
      <c r="IK249" s="286">
        <f>IJ248*1</f>
        <v>0</v>
      </c>
      <c r="IL249" s="460"/>
      <c r="IM249" s="443"/>
      <c r="IN249" s="286">
        <f>IM248*0.25</f>
        <v>92.025000000000006</v>
      </c>
      <c r="IO249" s="443"/>
      <c r="IP249" s="286">
        <f>IO248*0.5</f>
        <v>173.49999999999818</v>
      </c>
      <c r="IQ249" s="443"/>
      <c r="IR249" s="286">
        <f>IQ248*0.75</f>
        <v>0</v>
      </c>
      <c r="IS249" s="443"/>
      <c r="IT249" s="286">
        <f>IS248*1</f>
        <v>156.09999999999127</v>
      </c>
      <c r="IU249" s="460"/>
      <c r="IV249" s="443"/>
      <c r="IW249" s="286">
        <f>IV248*0.25</f>
        <v>64.875</v>
      </c>
      <c r="IX249" s="443"/>
      <c r="IY249" s="286">
        <f>IX248*0.5</f>
        <v>174.75</v>
      </c>
      <c r="IZ249" s="443"/>
      <c r="JA249" s="286">
        <f>IZ248*0.75</f>
        <v>318.8250000000013</v>
      </c>
      <c r="JB249" s="443"/>
      <c r="JC249" s="286">
        <f>JB248*1</f>
        <v>348.29999999999927</v>
      </c>
      <c r="JD249" s="460"/>
      <c r="JE249" s="443"/>
      <c r="JF249" s="286">
        <f>JE248*0.25</f>
        <v>93.025000000000006</v>
      </c>
      <c r="JG249" s="443"/>
      <c r="JH249" s="286">
        <f>JG248*0.5</f>
        <v>111.19999999999891</v>
      </c>
      <c r="JI249" s="443"/>
      <c r="JJ249" s="286">
        <f>JI248*0.75</f>
        <v>354.59999999999945</v>
      </c>
      <c r="JK249" s="443"/>
      <c r="JL249" s="286">
        <f>JK248*1</f>
        <v>149.19999999999709</v>
      </c>
      <c r="JM249" s="460"/>
      <c r="JN249" s="443"/>
      <c r="JO249" s="286">
        <f>JN248*0.25</f>
        <v>110.52500000000001</v>
      </c>
      <c r="JP249" s="443"/>
      <c r="JQ249" s="286">
        <f>JP248*0.5</f>
        <v>101.74999999999818</v>
      </c>
      <c r="JR249" s="443"/>
      <c r="JS249" s="286">
        <f>JR248*0.75</f>
        <v>0</v>
      </c>
      <c r="JT249" s="443"/>
      <c r="JU249" s="286">
        <f>JT248*1</f>
        <v>0</v>
      </c>
      <c r="JV249" s="460"/>
      <c r="JW249" s="443"/>
      <c r="JX249" s="286">
        <f>JW248*0.25</f>
        <v>780.3</v>
      </c>
      <c r="JY249" s="443"/>
      <c r="JZ249" s="286">
        <f>JY248*0.5</f>
        <v>1887.8999999999978</v>
      </c>
      <c r="KA249" s="443"/>
      <c r="KB249" s="286">
        <f>KA248*0.75</f>
        <v>2310.4500000000085</v>
      </c>
      <c r="KC249" s="443"/>
      <c r="KD249" s="286">
        <f t="shared" ref="KD249" si="229">KC248*1</f>
        <v>3014.0999999997293</v>
      </c>
      <c r="KE249" s="460"/>
      <c r="KF249" s="443"/>
      <c r="KG249" s="286">
        <f>KF248*0.25</f>
        <v>36.1</v>
      </c>
      <c r="KH249" s="443"/>
      <c r="KI249" s="286">
        <f>KH248*0.5</f>
        <v>78.19999999999709</v>
      </c>
      <c r="KJ249" s="443"/>
      <c r="KK249" s="286">
        <f>KJ248*0.75</f>
        <v>132.75</v>
      </c>
      <c r="KL249" s="443"/>
      <c r="KM249" s="286">
        <f>KL248*1</f>
        <v>282.59999999999491</v>
      </c>
      <c r="KN249" s="460"/>
      <c r="KO249" s="443"/>
      <c r="KP249" s="286">
        <f>KO248*0.25</f>
        <v>80.825000000000003</v>
      </c>
      <c r="KQ249" s="443"/>
      <c r="KR249" s="286">
        <f>KQ248*0.5</f>
        <v>184.54999999999745</v>
      </c>
      <c r="KS249" s="443"/>
      <c r="KT249" s="286">
        <f>KS248*0.75</f>
        <v>0</v>
      </c>
      <c r="KU249" s="443"/>
      <c r="KV249" s="286">
        <f>KU248*1</f>
        <v>0</v>
      </c>
      <c r="KW249" s="460"/>
      <c r="KX249" s="443"/>
      <c r="KY249" s="286">
        <f>KX248*0.25</f>
        <v>35.725000000000001</v>
      </c>
      <c r="KZ249" s="443"/>
      <c r="LA249" s="286">
        <f>KZ248*0.5</f>
        <v>71.499999999998181</v>
      </c>
      <c r="LB249" s="443"/>
      <c r="LC249" s="286">
        <f>LB248*0.75</f>
        <v>0</v>
      </c>
      <c r="LD249" s="443"/>
      <c r="LE249" s="286">
        <f>LD248*1</f>
        <v>0</v>
      </c>
      <c r="LF249" s="460"/>
      <c r="LG249" s="443"/>
      <c r="LH249" s="286">
        <f>LG248*0.25</f>
        <v>0</v>
      </c>
      <c r="LI249" s="443"/>
      <c r="LJ249" s="286">
        <f>LI248*0.5</f>
        <v>75.200000000000728</v>
      </c>
      <c r="LK249" s="443"/>
      <c r="LL249" s="286">
        <f>LK248*0.75</f>
        <v>0</v>
      </c>
      <c r="LM249" s="443"/>
      <c r="LN249" s="286">
        <f>LM248*1</f>
        <v>0</v>
      </c>
      <c r="LO249" s="460"/>
      <c r="LP249" s="443"/>
      <c r="LQ249" s="286">
        <f>LP248*0.25</f>
        <v>98.724999999999994</v>
      </c>
      <c r="LR249" s="443"/>
      <c r="LS249" s="286">
        <f>LR248*0.5</f>
        <v>316.99999999999454</v>
      </c>
      <c r="LT249" s="443"/>
      <c r="LU249" s="286">
        <f>LT248*0.75</f>
        <v>21.600000000001501</v>
      </c>
      <c r="LV249" s="443"/>
      <c r="LW249" s="286">
        <f>LV248*1</f>
        <v>589.59999999999491</v>
      </c>
      <c r="LX249" s="460"/>
      <c r="LY249" s="443"/>
      <c r="LZ249" s="286">
        <f>LY248*0.25</f>
        <v>38.75</v>
      </c>
      <c r="MA249" s="443"/>
      <c r="MB249" s="286">
        <f>MA248*0.5</f>
        <v>251.04999999999563</v>
      </c>
      <c r="MC249" s="443"/>
      <c r="MD249" s="286">
        <f>MC248*0.75</f>
        <v>0</v>
      </c>
      <c r="ME249" s="443"/>
      <c r="MF249" s="286">
        <f>ME248*1</f>
        <v>0</v>
      </c>
      <c r="MG249" s="460"/>
      <c r="MH249" s="443"/>
      <c r="MI249" s="286">
        <f>MH248*0.25</f>
        <v>206.27500000000001</v>
      </c>
      <c r="MJ249" s="443"/>
      <c r="MK249" s="286">
        <f>MJ248*0.5</f>
        <v>124.09999999999309</v>
      </c>
      <c r="ML249" s="443"/>
      <c r="MM249" s="286">
        <f>ML248*0.75</f>
        <v>618.37500000000546</v>
      </c>
      <c r="MN249" s="443"/>
      <c r="MO249" s="286">
        <f>MN248*1</f>
        <v>1529.4999999999854</v>
      </c>
      <c r="MP249" s="460"/>
      <c r="MQ249" s="443"/>
      <c r="MR249" s="286">
        <f>MQ248*0.25</f>
        <v>60.125</v>
      </c>
      <c r="MS249" s="443"/>
      <c r="MT249" s="286">
        <f>MS248*0.5</f>
        <v>112.5</v>
      </c>
      <c r="MU249" s="443"/>
      <c r="MV249" s="286">
        <f>MU248*0.75</f>
        <v>203.25000000000273</v>
      </c>
      <c r="MW249" s="443"/>
      <c r="MX249" s="286">
        <f>MW248*1</f>
        <v>317.99999999998545</v>
      </c>
      <c r="MY249" s="460"/>
      <c r="MZ249" s="443"/>
      <c r="NA249" s="286">
        <f>MZ248*0.25</f>
        <v>0</v>
      </c>
      <c r="NB249" s="443"/>
      <c r="NC249" s="286">
        <f>NB248*0.5</f>
        <v>0</v>
      </c>
      <c r="ND249" s="443"/>
      <c r="NE249" s="286">
        <f>ND248*0.75</f>
        <v>0</v>
      </c>
      <c r="NF249" s="443"/>
      <c r="NG249" s="286">
        <f>NF248*1</f>
        <v>1307.0999999999985</v>
      </c>
      <c r="NH249" s="460"/>
    </row>
    <row r="250" spans="1:372" s="50" customFormat="1" ht="15.75">
      <c r="A250" s="665" t="s">
        <v>3709</v>
      </c>
      <c r="B250" s="256"/>
      <c r="C250" s="255"/>
      <c r="D250" s="305"/>
      <c r="E250" s="463"/>
      <c r="F250" s="178"/>
      <c r="G250" s="463"/>
      <c r="H250" s="305"/>
      <c r="I250" s="463"/>
      <c r="J250" s="305"/>
      <c r="K250" s="305"/>
      <c r="L250" s="255"/>
      <c r="M250" s="305"/>
      <c r="N250" s="463"/>
      <c r="O250" s="305"/>
      <c r="P250" s="463"/>
      <c r="Q250" s="305"/>
      <c r="R250" s="463"/>
      <c r="S250" s="305"/>
      <c r="T250" s="305"/>
      <c r="U250" s="255"/>
      <c r="V250" s="178"/>
      <c r="W250" s="463"/>
      <c r="X250" s="178"/>
      <c r="Y250" s="463"/>
      <c r="Z250" s="178"/>
      <c r="AA250" s="305"/>
      <c r="AB250" s="24"/>
      <c r="AC250" s="48"/>
      <c r="AD250" s="255"/>
      <c r="AE250" s="178"/>
      <c r="AF250" s="355"/>
      <c r="AG250" s="178"/>
      <c r="AH250" s="305"/>
      <c r="AI250" s="305"/>
      <c r="AJ250" s="305"/>
      <c r="AK250" s="305"/>
      <c r="AL250" s="48"/>
      <c r="AM250" s="255"/>
      <c r="AN250" s="305"/>
      <c r="AO250" s="355"/>
      <c r="AP250" s="178"/>
      <c r="AQ250" s="305"/>
      <c r="AR250" s="305"/>
      <c r="AS250" s="305"/>
      <c r="AT250" s="305"/>
      <c r="AU250" s="48"/>
      <c r="AV250" s="255"/>
      <c r="AW250" s="178"/>
      <c r="AX250" s="355"/>
      <c r="AY250" s="178"/>
      <c r="AZ250" s="305"/>
      <c r="BA250" s="178"/>
      <c r="BB250" s="305"/>
      <c r="BC250" s="178"/>
      <c r="BD250" s="48"/>
      <c r="BE250" s="255"/>
      <c r="BF250" s="305"/>
      <c r="BG250" s="355"/>
      <c r="BH250" s="178"/>
      <c r="BI250" s="305"/>
      <c r="BJ250" s="305"/>
      <c r="BK250" s="305"/>
      <c r="BL250" s="305"/>
      <c r="BM250" s="48"/>
      <c r="BN250" s="255"/>
      <c r="BO250" s="305"/>
      <c r="BP250" s="355"/>
      <c r="BQ250" s="305"/>
      <c r="BR250" s="305"/>
      <c r="BS250" s="305"/>
      <c r="BT250" s="305"/>
      <c r="BU250" s="305"/>
      <c r="BV250" s="48"/>
      <c r="BW250" s="255"/>
      <c r="BX250" s="305"/>
      <c r="BY250" s="355"/>
      <c r="BZ250" s="305"/>
      <c r="CA250" s="305"/>
      <c r="CB250" s="305"/>
      <c r="CC250" s="305"/>
      <c r="CD250" s="305"/>
      <c r="CE250" s="48"/>
      <c r="CF250" s="255"/>
      <c r="CG250" s="305"/>
      <c r="CH250" s="355"/>
      <c r="CI250" s="178"/>
      <c r="CJ250" s="305"/>
      <c r="CK250" s="178"/>
      <c r="CL250" s="305"/>
      <c r="CM250" s="178"/>
      <c r="CN250" s="48"/>
      <c r="CO250" s="255"/>
      <c r="CP250" s="305"/>
      <c r="CQ250" s="355"/>
      <c r="CR250" s="178"/>
      <c r="CS250" s="305"/>
      <c r="CT250" s="178"/>
      <c r="CU250" s="305"/>
      <c r="CV250" s="178"/>
      <c r="CW250" s="48"/>
      <c r="CX250" s="255"/>
      <c r="CY250" s="305"/>
      <c r="CZ250" s="355"/>
      <c r="DA250" s="178"/>
      <c r="DB250" s="305"/>
      <c r="DC250" s="178"/>
      <c r="DD250" s="305"/>
      <c r="DE250" s="178"/>
      <c r="DF250" s="48"/>
      <c r="DG250" s="255"/>
      <c r="DH250" s="305"/>
      <c r="DI250" s="355"/>
      <c r="DJ250" s="178"/>
      <c r="DK250" s="305"/>
      <c r="DL250" s="178"/>
      <c r="DM250" s="305"/>
      <c r="DN250" s="178"/>
      <c r="DO250" s="48"/>
      <c r="DP250" s="255"/>
      <c r="DQ250" s="305"/>
      <c r="DR250" s="355"/>
      <c r="DS250" s="178"/>
      <c r="DT250" s="305"/>
      <c r="DU250" s="178"/>
      <c r="DV250" s="305"/>
      <c r="DW250" s="178"/>
      <c r="DX250" s="48"/>
      <c r="DY250" s="255"/>
      <c r="DZ250" s="305"/>
      <c r="EA250" s="355"/>
      <c r="EB250" s="178"/>
      <c r="EC250" s="305"/>
      <c r="ED250" s="178"/>
      <c r="EE250" s="305"/>
      <c r="EF250" s="178"/>
      <c r="EG250" s="48"/>
      <c r="EH250" s="255"/>
      <c r="EI250" s="305"/>
      <c r="EJ250" s="355"/>
      <c r="EK250" s="178"/>
      <c r="EL250" s="305"/>
      <c r="EM250" s="178"/>
      <c r="EN250" s="305"/>
      <c r="EO250" s="178"/>
      <c r="EP250" s="48"/>
      <c r="EQ250" s="255"/>
      <c r="ER250" s="305"/>
      <c r="ES250" s="355"/>
      <c r="ET250" s="178"/>
      <c r="EU250" s="305"/>
      <c r="EV250" s="178"/>
      <c r="EW250" s="305"/>
      <c r="EX250" s="178"/>
      <c r="EY250" s="48"/>
      <c r="EZ250" s="255"/>
      <c r="FA250" s="305"/>
      <c r="FB250" s="355"/>
      <c r="FC250" s="178"/>
      <c r="FD250" s="305"/>
      <c r="FE250" s="305"/>
      <c r="FF250" s="305"/>
      <c r="FG250" s="305"/>
      <c r="FH250" s="48"/>
      <c r="FI250" s="255"/>
      <c r="FJ250" s="305"/>
      <c r="FK250" s="355"/>
      <c r="FL250" s="178"/>
      <c r="FM250" s="305"/>
      <c r="FN250" s="178"/>
      <c r="FO250" s="305"/>
      <c r="FP250" s="178"/>
      <c r="FQ250" s="48"/>
      <c r="FR250" s="255"/>
      <c r="FS250" s="305"/>
      <c r="FT250" s="355"/>
      <c r="FU250" s="178"/>
      <c r="FV250" s="305"/>
      <c r="FW250" s="178"/>
      <c r="FX250" s="305"/>
      <c r="FY250" s="178"/>
      <c r="FZ250" s="48"/>
      <c r="GA250" s="255"/>
      <c r="GB250" s="305"/>
      <c r="GC250" s="355"/>
      <c r="GD250" s="178"/>
      <c r="GE250" s="305"/>
      <c r="GF250" s="178"/>
      <c r="GG250" s="305"/>
      <c r="GH250" s="178"/>
      <c r="GI250" s="48"/>
      <c r="GJ250" s="255"/>
      <c r="GK250" s="305"/>
      <c r="GL250" s="355"/>
      <c r="GM250" s="178"/>
      <c r="GN250" s="305"/>
      <c r="GO250" s="178"/>
      <c r="GP250" s="305"/>
      <c r="GQ250" s="178"/>
      <c r="GR250" s="48"/>
      <c r="GS250" s="255"/>
      <c r="GT250" s="305"/>
      <c r="GU250" s="355"/>
      <c r="GV250" s="178"/>
      <c r="GW250" s="305"/>
      <c r="GX250" s="178"/>
      <c r="GY250" s="305"/>
      <c r="GZ250" s="178"/>
      <c r="HA250" s="305"/>
      <c r="HB250" s="255"/>
      <c r="HC250" s="305"/>
      <c r="HD250" s="355"/>
      <c r="HE250" s="305"/>
      <c r="HF250" s="305"/>
      <c r="HG250" s="305"/>
      <c r="HH250" s="305"/>
      <c r="HI250" s="305"/>
      <c r="HJ250" s="48"/>
      <c r="HK250" s="255"/>
      <c r="HL250" s="305"/>
      <c r="HM250" s="355"/>
      <c r="HN250" s="305"/>
      <c r="HO250" s="305"/>
      <c r="HP250" s="305"/>
      <c r="HQ250" s="305"/>
      <c r="HR250" s="305"/>
      <c r="HS250" s="48"/>
      <c r="HT250" s="255"/>
      <c r="HU250" s="305"/>
      <c r="HV250" s="355"/>
      <c r="HW250" s="305"/>
      <c r="HX250" s="305"/>
      <c r="HY250" s="305"/>
      <c r="HZ250" s="305"/>
      <c r="IA250" s="305"/>
      <c r="IB250" s="48"/>
      <c r="IC250" s="255"/>
      <c r="ID250" s="305"/>
      <c r="IE250" s="355"/>
      <c r="IF250" s="305"/>
      <c r="IG250" s="305"/>
      <c r="IH250" s="305"/>
      <c r="II250" s="305"/>
      <c r="IJ250" s="305"/>
      <c r="IK250" s="305"/>
      <c r="IL250" s="255"/>
      <c r="IM250" s="305"/>
      <c r="IN250" s="355"/>
      <c r="IO250" s="305"/>
      <c r="IP250" s="305"/>
      <c r="IQ250" s="305"/>
      <c r="IR250" s="305"/>
      <c r="IS250" s="305"/>
      <c r="IT250" s="48"/>
      <c r="IU250" s="255"/>
      <c r="IV250" s="305"/>
      <c r="IW250" s="355"/>
      <c r="IX250" s="305"/>
      <c r="IY250" s="305"/>
      <c r="IZ250" s="305"/>
      <c r="JA250" s="305"/>
      <c r="JB250" s="305"/>
      <c r="JC250" s="48"/>
      <c r="JD250" s="255"/>
      <c r="JE250" s="305"/>
      <c r="JF250" s="355"/>
      <c r="JG250" s="305"/>
      <c r="JH250" s="305"/>
      <c r="JI250" s="305"/>
      <c r="JJ250" s="305"/>
      <c r="JK250" s="305"/>
      <c r="JL250" s="48"/>
      <c r="JM250" s="255"/>
      <c r="JN250" s="305"/>
      <c r="JO250" s="355"/>
      <c r="JP250" s="305"/>
      <c r="JQ250" s="305"/>
      <c r="JR250" s="305"/>
      <c r="JS250" s="305"/>
      <c r="JT250" s="305"/>
      <c r="JU250" s="305"/>
      <c r="JV250" s="255"/>
      <c r="JW250" s="305"/>
      <c r="JX250" s="355"/>
      <c r="JY250" s="305"/>
      <c r="JZ250" s="305"/>
      <c r="KA250" s="305"/>
      <c r="KB250" s="305"/>
      <c r="KC250" s="305"/>
      <c r="KD250" s="48"/>
      <c r="KE250" s="255"/>
      <c r="KF250" s="305"/>
      <c r="KG250" s="355"/>
      <c r="KH250" s="305"/>
      <c r="KI250" s="305"/>
      <c r="KJ250" s="305"/>
      <c r="KK250" s="305"/>
      <c r="KL250" s="305"/>
      <c r="KM250" s="48"/>
      <c r="KN250" s="255"/>
      <c r="KO250" s="305"/>
      <c r="KP250" s="355"/>
      <c r="KQ250" s="305"/>
      <c r="KR250" s="305"/>
      <c r="KS250" s="305"/>
      <c r="KT250" s="305"/>
      <c r="KU250" s="305"/>
      <c r="KV250" s="305"/>
      <c r="KW250" s="255"/>
      <c r="KX250" s="305"/>
      <c r="KY250" s="355"/>
      <c r="KZ250" s="305"/>
      <c r="LA250" s="305"/>
      <c r="LB250" s="305"/>
      <c r="LC250" s="305"/>
      <c r="LD250" s="305"/>
      <c r="LE250" s="305"/>
      <c r="LF250" s="255"/>
      <c r="LG250" s="305"/>
      <c r="LH250" s="355"/>
      <c r="LI250" s="305"/>
      <c r="LJ250" s="305"/>
      <c r="LK250" s="305"/>
      <c r="LL250" s="305"/>
      <c r="LM250" s="305"/>
      <c r="LN250" s="48"/>
      <c r="LO250" s="255"/>
      <c r="LP250" s="305"/>
      <c r="LQ250" s="355"/>
      <c r="LR250" s="305"/>
      <c r="LS250" s="305"/>
      <c r="LT250" s="305"/>
      <c r="LU250" s="305"/>
      <c r="LV250" s="305"/>
      <c r="LW250" s="48"/>
      <c r="LX250" s="255"/>
      <c r="LY250" s="305"/>
      <c r="LZ250" s="355"/>
      <c r="MA250" s="305"/>
      <c r="MB250" s="305"/>
      <c r="MC250" s="305"/>
      <c r="MD250" s="305"/>
      <c r="ME250" s="305"/>
      <c r="MF250" s="305"/>
      <c r="MG250" s="255"/>
      <c r="MH250" s="305"/>
      <c r="MI250" s="355"/>
      <c r="MJ250" s="305"/>
      <c r="MK250" s="305"/>
      <c r="ML250" s="305"/>
      <c r="MM250" s="305"/>
      <c r="MN250" s="305"/>
      <c r="MO250" s="48"/>
      <c r="MP250" s="255"/>
      <c r="MQ250" s="305"/>
      <c r="MR250" s="355"/>
      <c r="MS250" s="305"/>
      <c r="MT250" s="305"/>
      <c r="MU250" s="305"/>
      <c r="MV250" s="305"/>
      <c r="MW250" s="305"/>
      <c r="MX250" s="48"/>
      <c r="MY250" s="255"/>
      <c r="MZ250" s="305"/>
      <c r="NA250" s="355"/>
      <c r="NB250" s="305"/>
      <c r="NC250" s="305"/>
      <c r="ND250" s="305"/>
      <c r="NE250" s="305"/>
      <c r="NF250" s="305"/>
      <c r="NG250" s="48"/>
      <c r="NH250" s="255"/>
    </row>
    <row r="251" spans="1:372" ht="18">
      <c r="A251" s="538" t="s">
        <v>863</v>
      </c>
      <c r="B251" s="59"/>
      <c r="C251" s="460"/>
      <c r="D251" s="443">
        <v>243.5</v>
      </c>
      <c r="E251" s="444" t="s">
        <v>187</v>
      </c>
      <c r="F251" s="661">
        <v>245.3</v>
      </c>
      <c r="G251" s="444" t="s">
        <v>183</v>
      </c>
      <c r="H251" s="662"/>
      <c r="I251" s="444" t="s">
        <v>184</v>
      </c>
      <c r="J251" s="662"/>
      <c r="K251" s="444" t="s">
        <v>185</v>
      </c>
      <c r="L251" s="460"/>
      <c r="M251" s="443">
        <v>308</v>
      </c>
      <c r="N251" s="444" t="s">
        <v>187</v>
      </c>
      <c r="O251" s="24">
        <v>179.40000000000003</v>
      </c>
      <c r="P251" s="444" t="s">
        <v>183</v>
      </c>
      <c r="Q251" s="24"/>
      <c r="R251" s="444" t="s">
        <v>184</v>
      </c>
      <c r="S251" s="24"/>
      <c r="T251" s="444" t="s">
        <v>185</v>
      </c>
      <c r="U251" s="460"/>
      <c r="V251" s="24">
        <v>647.80000000000041</v>
      </c>
      <c r="W251" s="444" t="s">
        <v>187</v>
      </c>
      <c r="X251" s="24">
        <v>331.20000000000005</v>
      </c>
      <c r="Y251" s="444" t="s">
        <v>183</v>
      </c>
      <c r="Z251" s="24">
        <v>650.20000000000005</v>
      </c>
      <c r="AA251" s="444" t="s">
        <v>184</v>
      </c>
      <c r="AB251" s="722">
        <v>614.80000000000007</v>
      </c>
      <c r="AC251" s="444" t="s">
        <v>185</v>
      </c>
      <c r="AD251" s="460"/>
      <c r="AE251" s="24">
        <v>407.5</v>
      </c>
      <c r="AF251" s="444" t="s">
        <v>187</v>
      </c>
      <c r="AG251" s="24">
        <v>410.49999999999932</v>
      </c>
      <c r="AH251" s="444" t="s">
        <v>183</v>
      </c>
      <c r="AI251" s="24">
        <v>294.39999999999986</v>
      </c>
      <c r="AJ251" s="444" t="s">
        <v>184</v>
      </c>
      <c r="AK251" s="722">
        <v>306.80000000000018</v>
      </c>
      <c r="AL251" s="444" t="s">
        <v>185</v>
      </c>
      <c r="AM251" s="460"/>
      <c r="AN251" s="443"/>
      <c r="AO251" s="444" t="s">
        <v>187</v>
      </c>
      <c r="AP251" s="24">
        <v>363.89999999999918</v>
      </c>
      <c r="AQ251" s="444" t="s">
        <v>183</v>
      </c>
      <c r="AR251" s="24">
        <v>283.39999999999918</v>
      </c>
      <c r="AS251" s="444" t="s">
        <v>184</v>
      </c>
      <c r="AT251" s="444">
        <v>632.5</v>
      </c>
      <c r="AU251" s="444" t="s">
        <v>185</v>
      </c>
      <c r="AV251" s="460"/>
      <c r="AW251" s="24"/>
      <c r="AX251" s="444" t="s">
        <v>187</v>
      </c>
      <c r="AY251" s="24">
        <v>699.69999999999982</v>
      </c>
      <c r="AZ251" s="444" t="s">
        <v>183</v>
      </c>
      <c r="BA251" s="24">
        <v>368.79999999999882</v>
      </c>
      <c r="BB251" s="444" t="s">
        <v>184</v>
      </c>
      <c r="BC251" s="24">
        <v>441.99999999999955</v>
      </c>
      <c r="BD251" s="444" t="s">
        <v>185</v>
      </c>
      <c r="BE251" s="460"/>
      <c r="BF251" s="443"/>
      <c r="BG251" s="444" t="s">
        <v>187</v>
      </c>
      <c r="BH251" s="24">
        <v>547.24999999999864</v>
      </c>
      <c r="BI251" s="444" t="s">
        <v>183</v>
      </c>
      <c r="BJ251" s="24">
        <v>361.80000000000018</v>
      </c>
      <c r="BK251" s="444" t="s">
        <v>184</v>
      </c>
      <c r="BL251" s="24">
        <v>989.49999999999909</v>
      </c>
      <c r="BM251" s="444" t="s">
        <v>185</v>
      </c>
      <c r="BN251" s="460"/>
      <c r="BO251" s="443"/>
      <c r="BP251" s="444" t="s">
        <v>187</v>
      </c>
      <c r="BQ251" s="24">
        <v>571.14999999999964</v>
      </c>
      <c r="BR251" s="444" t="s">
        <v>183</v>
      </c>
      <c r="BS251" s="24">
        <v>626.39999999999873</v>
      </c>
      <c r="BT251" s="444" t="s">
        <v>184</v>
      </c>
      <c r="BU251" s="24">
        <v>592.20000000000073</v>
      </c>
      <c r="BV251" s="444" t="s">
        <v>185</v>
      </c>
      <c r="BW251" s="460"/>
      <c r="BX251" s="443"/>
      <c r="BY251" s="444" t="s">
        <v>187</v>
      </c>
      <c r="BZ251" s="443">
        <v>655.80000000000018</v>
      </c>
      <c r="CA251" s="444" t="s">
        <v>183</v>
      </c>
      <c r="CB251" s="663">
        <v>45.400000000003274</v>
      </c>
      <c r="CC251" s="444" t="s">
        <v>184</v>
      </c>
      <c r="CD251" s="24">
        <v>333.60000000000036</v>
      </c>
      <c r="CE251" s="444" t="s">
        <v>185</v>
      </c>
      <c r="CF251" s="460"/>
      <c r="CG251" s="443"/>
      <c r="CH251" s="444" t="s">
        <v>187</v>
      </c>
      <c r="CI251" s="24">
        <v>529.49999999999909</v>
      </c>
      <c r="CJ251" s="444" t="s">
        <v>183</v>
      </c>
      <c r="CK251" s="24"/>
      <c r="CL251" s="444" t="s">
        <v>184</v>
      </c>
      <c r="CM251" s="24">
        <v>147.69999999999982</v>
      </c>
      <c r="CN251" s="444" t="s">
        <v>185</v>
      </c>
      <c r="CO251" s="460"/>
      <c r="CP251" s="443"/>
      <c r="CQ251" s="444" t="s">
        <v>187</v>
      </c>
      <c r="CR251" s="24">
        <v>372.75</v>
      </c>
      <c r="CS251" s="444" t="s">
        <v>183</v>
      </c>
      <c r="CT251" s="24"/>
      <c r="CU251" s="444" t="s">
        <v>184</v>
      </c>
      <c r="CV251" s="24">
        <v>436.50000000000091</v>
      </c>
      <c r="CW251" s="444" t="s">
        <v>185</v>
      </c>
      <c r="CX251" s="460"/>
      <c r="CY251" s="443"/>
      <c r="CZ251" s="444" t="s">
        <v>187</v>
      </c>
      <c r="DA251" s="24">
        <v>220.49999999999818</v>
      </c>
      <c r="DB251" s="444" t="s">
        <v>183</v>
      </c>
      <c r="DC251" s="24">
        <v>286.80000000000291</v>
      </c>
      <c r="DD251" s="444" t="s">
        <v>184</v>
      </c>
      <c r="DE251" s="24">
        <v>303.89999999999964</v>
      </c>
      <c r="DF251" s="444" t="s">
        <v>185</v>
      </c>
      <c r="DG251" s="460"/>
      <c r="DH251" s="443"/>
      <c r="DI251" s="444" t="s">
        <v>187</v>
      </c>
      <c r="DJ251" s="24">
        <v>333.09999999999764</v>
      </c>
      <c r="DK251" s="444" t="s">
        <v>183</v>
      </c>
      <c r="DL251" s="24"/>
      <c r="DM251" s="444" t="s">
        <v>184</v>
      </c>
      <c r="DN251" s="24">
        <v>74.600000000000364</v>
      </c>
      <c r="DO251" s="444" t="s">
        <v>185</v>
      </c>
      <c r="DP251" s="460"/>
      <c r="DQ251" s="443"/>
      <c r="DR251" s="444" t="s">
        <v>187</v>
      </c>
      <c r="DS251" s="663">
        <v>481.59999999999764</v>
      </c>
      <c r="DT251" s="444" t="s">
        <v>183</v>
      </c>
      <c r="DU251" s="24">
        <v>399.50000000000182</v>
      </c>
      <c r="DV251" s="444" t="s">
        <v>184</v>
      </c>
      <c r="DW251" s="24">
        <v>524.29999999999927</v>
      </c>
      <c r="DX251" s="444" t="s">
        <v>185</v>
      </c>
      <c r="DY251" s="460"/>
      <c r="DZ251" s="443"/>
      <c r="EA251" s="444" t="s">
        <v>187</v>
      </c>
      <c r="EB251" s="24">
        <v>351.89999999999691</v>
      </c>
      <c r="EC251" s="444" t="s">
        <v>183</v>
      </c>
      <c r="ED251" s="24"/>
      <c r="EE251" s="444" t="s">
        <v>184</v>
      </c>
      <c r="EF251" s="24">
        <v>691.49999999999909</v>
      </c>
      <c r="EG251" s="444" t="s">
        <v>185</v>
      </c>
      <c r="EH251" s="460"/>
      <c r="EI251" s="443"/>
      <c r="EJ251" s="444" t="s">
        <v>187</v>
      </c>
      <c r="EK251" s="663">
        <v>342.24999999999727</v>
      </c>
      <c r="EL251" s="444" t="s">
        <v>183</v>
      </c>
      <c r="EM251" s="663"/>
      <c r="EN251" s="444" t="s">
        <v>184</v>
      </c>
      <c r="EO251" s="24">
        <v>213.79999999999563</v>
      </c>
      <c r="EP251" s="444" t="s">
        <v>185</v>
      </c>
      <c r="EQ251" s="460"/>
      <c r="ER251" s="443"/>
      <c r="ES251" s="444" t="s">
        <v>187</v>
      </c>
      <c r="ET251" s="24">
        <v>399.80000000000109</v>
      </c>
      <c r="EU251" s="444" t="s">
        <v>183</v>
      </c>
      <c r="EV251" s="24"/>
      <c r="EW251" s="444" t="s">
        <v>184</v>
      </c>
      <c r="EX251" s="24">
        <v>355.89999999999873</v>
      </c>
      <c r="EY251" s="444" t="s">
        <v>185</v>
      </c>
      <c r="EZ251" s="460"/>
      <c r="FA251" s="443"/>
      <c r="FB251" s="444" t="s">
        <v>187</v>
      </c>
      <c r="FC251" s="663">
        <v>343.40000000000146</v>
      </c>
      <c r="FD251" s="444" t="s">
        <v>183</v>
      </c>
      <c r="FE251" s="663">
        <v>202.00000000000182</v>
      </c>
      <c r="FF251" s="444" t="s">
        <v>184</v>
      </c>
      <c r="FG251" s="24">
        <v>399.199999999998</v>
      </c>
      <c r="FH251" s="444" t="s">
        <v>185</v>
      </c>
      <c r="FI251" s="460"/>
      <c r="FJ251" s="443"/>
      <c r="FK251" s="444" t="s">
        <v>187</v>
      </c>
      <c r="FL251" s="663">
        <v>225</v>
      </c>
      <c r="FM251" s="444" t="s">
        <v>183</v>
      </c>
      <c r="FN251" s="24">
        <v>481.50000000000182</v>
      </c>
      <c r="FO251" s="444" t="s">
        <v>184</v>
      </c>
      <c r="FP251" s="24">
        <v>395.29999999999654</v>
      </c>
      <c r="FQ251" s="444" t="s">
        <v>185</v>
      </c>
      <c r="FR251" s="460"/>
      <c r="FS251" s="443"/>
      <c r="FT251" s="444" t="s">
        <v>187</v>
      </c>
      <c r="FU251" s="663">
        <v>264.59999999999854</v>
      </c>
      <c r="FV251" s="444" t="s">
        <v>183</v>
      </c>
      <c r="FW251" s="663"/>
      <c r="FX251" s="444" t="s">
        <v>184</v>
      </c>
      <c r="FY251" s="24">
        <v>55.899999999996908</v>
      </c>
      <c r="FZ251" s="444" t="s">
        <v>185</v>
      </c>
      <c r="GA251" s="460"/>
      <c r="GB251" s="443"/>
      <c r="GC251" s="444" t="s">
        <v>187</v>
      </c>
      <c r="GD251" s="24">
        <v>105</v>
      </c>
      <c r="GE251" s="444" t="s">
        <v>183</v>
      </c>
      <c r="GF251" s="24"/>
      <c r="GG251" s="444" t="s">
        <v>184</v>
      </c>
      <c r="GH251" s="661">
        <v>212.49999999999272</v>
      </c>
      <c r="GI251" s="444" t="s">
        <v>185</v>
      </c>
      <c r="GJ251" s="460"/>
      <c r="GK251" s="443"/>
      <c r="GL251" s="444" t="s">
        <v>187</v>
      </c>
      <c r="GM251" s="663">
        <v>1368.2999999999938</v>
      </c>
      <c r="GN251" s="444" t="s">
        <v>183</v>
      </c>
      <c r="GO251" s="24">
        <v>1908.7999999999993</v>
      </c>
      <c r="GP251" s="444" t="s">
        <v>184</v>
      </c>
      <c r="GQ251" s="24">
        <v>2200.5999999999967</v>
      </c>
      <c r="GR251" s="444" t="s">
        <v>185</v>
      </c>
      <c r="GS251" s="460"/>
      <c r="GT251" s="443"/>
      <c r="GU251" s="444" t="s">
        <v>187</v>
      </c>
      <c r="GV251" s="663">
        <v>541.54999999999382</v>
      </c>
      <c r="GW251" s="444" t="s">
        <v>183</v>
      </c>
      <c r="GX251" s="663"/>
      <c r="GY251" s="444" t="s">
        <v>184</v>
      </c>
      <c r="GZ251" s="663"/>
      <c r="HA251" s="444" t="s">
        <v>185</v>
      </c>
      <c r="HB251" s="460"/>
      <c r="HC251" s="443"/>
      <c r="HD251" s="444" t="s">
        <v>187</v>
      </c>
      <c r="HE251" s="24">
        <v>458.69999999999891</v>
      </c>
      <c r="HF251" s="444" t="s">
        <v>183</v>
      </c>
      <c r="HG251" s="24">
        <v>705.5</v>
      </c>
      <c r="HH251" s="444" t="s">
        <v>184</v>
      </c>
      <c r="HI251" s="24">
        <v>373.29999999999927</v>
      </c>
      <c r="HJ251" s="444" t="s">
        <v>185</v>
      </c>
      <c r="HK251" s="460"/>
      <c r="HL251" s="443"/>
      <c r="HM251" s="444" t="s">
        <v>187</v>
      </c>
      <c r="HN251" s="663">
        <v>1023.7000000000007</v>
      </c>
      <c r="HO251" s="444" t="s">
        <v>183</v>
      </c>
      <c r="HP251" s="663"/>
      <c r="HQ251" s="444" t="s">
        <v>184</v>
      </c>
      <c r="HR251" s="24">
        <v>454.60000000000036</v>
      </c>
      <c r="HS251" s="444" t="s">
        <v>185</v>
      </c>
      <c r="HT251" s="460"/>
      <c r="HU251" s="443"/>
      <c r="HV251" s="444" t="s">
        <v>187</v>
      </c>
      <c r="HW251" s="663">
        <v>3377.1999999999953</v>
      </c>
      <c r="HX251" s="444" t="s">
        <v>183</v>
      </c>
      <c r="HY251" s="24">
        <v>4006.7500000000018</v>
      </c>
      <c r="HZ251" s="444" t="s">
        <v>184</v>
      </c>
      <c r="IA251" s="24">
        <v>3146.1999999999971</v>
      </c>
      <c r="IB251" s="444" t="s">
        <v>185</v>
      </c>
      <c r="IC251" s="460"/>
      <c r="ID251" s="443"/>
      <c r="IE251" s="444" t="s">
        <v>187</v>
      </c>
      <c r="IF251" s="663">
        <v>417.99999999999636</v>
      </c>
      <c r="IG251" s="444" t="s">
        <v>183</v>
      </c>
      <c r="IH251" s="663"/>
      <c r="II251" s="444" t="s">
        <v>184</v>
      </c>
      <c r="IJ251" s="663"/>
      <c r="IK251" s="444" t="s">
        <v>185</v>
      </c>
      <c r="IL251" s="460"/>
      <c r="IM251" s="443"/>
      <c r="IN251" s="444" t="s">
        <v>187</v>
      </c>
      <c r="IO251" s="24">
        <v>189.79999999999563</v>
      </c>
      <c r="IP251" s="444" t="s">
        <v>183</v>
      </c>
      <c r="IQ251" s="24"/>
      <c r="IR251" s="444" t="s">
        <v>184</v>
      </c>
      <c r="IS251" s="24">
        <v>108.299999999992</v>
      </c>
      <c r="IT251" s="444" t="s">
        <v>185</v>
      </c>
      <c r="IU251" s="460"/>
      <c r="IV251" s="443"/>
      <c r="IW251" s="444" t="s">
        <v>187</v>
      </c>
      <c r="IX251" s="663">
        <v>253.29999999999927</v>
      </c>
      <c r="IY251" s="444" t="s">
        <v>183</v>
      </c>
      <c r="IZ251" s="24">
        <v>398.09999999999945</v>
      </c>
      <c r="JA251" s="444" t="s">
        <v>184</v>
      </c>
      <c r="JB251" s="24">
        <v>385.19999999999709</v>
      </c>
      <c r="JC251" s="444" t="s">
        <v>185</v>
      </c>
      <c r="JD251" s="460"/>
      <c r="JE251" s="443"/>
      <c r="JF251" s="444" t="s">
        <v>187</v>
      </c>
      <c r="JG251" s="663">
        <v>365.99999999999272</v>
      </c>
      <c r="JH251" s="444" t="s">
        <v>183</v>
      </c>
      <c r="JI251" s="663">
        <v>605.40000000000146</v>
      </c>
      <c r="JJ251" s="444" t="s">
        <v>184</v>
      </c>
      <c r="JK251" s="24">
        <v>401.80000000000291</v>
      </c>
      <c r="JL251" s="444" t="s">
        <v>185</v>
      </c>
      <c r="JM251" s="460"/>
      <c r="JN251" s="443"/>
      <c r="JO251" s="444" t="s">
        <v>187</v>
      </c>
      <c r="JP251" s="663">
        <v>489.45000000000073</v>
      </c>
      <c r="JQ251" s="444" t="s">
        <v>183</v>
      </c>
      <c r="JR251" s="663"/>
      <c r="JS251" s="444" t="s">
        <v>184</v>
      </c>
      <c r="JT251" s="663"/>
      <c r="JU251" s="444" t="s">
        <v>185</v>
      </c>
      <c r="JV251" s="460"/>
      <c r="JW251" s="443"/>
      <c r="JX251" s="444" t="s">
        <v>187</v>
      </c>
      <c r="JY251" s="24">
        <v>1790.9999999999927</v>
      </c>
      <c r="JZ251" s="444" t="s">
        <v>183</v>
      </c>
      <c r="KA251" s="24">
        <v>2294.5999999999549</v>
      </c>
      <c r="KB251" s="444" t="s">
        <v>184</v>
      </c>
      <c r="KC251" s="24">
        <v>1954.6999999998479</v>
      </c>
      <c r="KD251" s="444" t="s">
        <v>185</v>
      </c>
      <c r="KE251" s="460"/>
      <c r="KF251" s="443"/>
      <c r="KG251" s="444" t="s">
        <v>187</v>
      </c>
      <c r="KH251" s="24">
        <v>114.69999999999709</v>
      </c>
      <c r="KI251" s="444" t="s">
        <v>183</v>
      </c>
      <c r="KJ251" s="663">
        <v>184.80000000000109</v>
      </c>
      <c r="KK251" s="444" t="s">
        <v>184</v>
      </c>
      <c r="KL251" s="24">
        <v>447.60000000000218</v>
      </c>
      <c r="KM251" s="444" t="s">
        <v>185</v>
      </c>
      <c r="KN251" s="460"/>
      <c r="KO251" s="443"/>
      <c r="KP251" s="444" t="s">
        <v>187</v>
      </c>
      <c r="KQ251" s="663">
        <v>574.99999999999636</v>
      </c>
      <c r="KR251" s="444" t="s">
        <v>183</v>
      </c>
      <c r="KS251" s="663"/>
      <c r="KT251" s="444" t="s">
        <v>184</v>
      </c>
      <c r="KU251" s="663"/>
      <c r="KV251" s="444" t="s">
        <v>185</v>
      </c>
      <c r="KW251" s="460"/>
      <c r="KX251" s="443"/>
      <c r="KY251" s="444" t="s">
        <v>187</v>
      </c>
      <c r="KZ251" s="24">
        <v>245.54999999999927</v>
      </c>
      <c r="LA251" s="444" t="s">
        <v>183</v>
      </c>
      <c r="LB251" s="24"/>
      <c r="LC251" s="444" t="s">
        <v>184</v>
      </c>
      <c r="LD251" s="24"/>
      <c r="LE251" s="444" t="s">
        <v>185</v>
      </c>
      <c r="LF251" s="460"/>
      <c r="LG251" s="443"/>
      <c r="LH251" s="444" t="s">
        <v>187</v>
      </c>
      <c r="LI251" s="336">
        <v>269.29999999999745</v>
      </c>
      <c r="LJ251" s="444" t="s">
        <v>183</v>
      </c>
      <c r="LK251" s="336"/>
      <c r="LL251" s="444" t="s">
        <v>184</v>
      </c>
      <c r="LM251" s="24"/>
      <c r="LN251" s="444" t="s">
        <v>185</v>
      </c>
      <c r="LO251" s="460"/>
      <c r="LP251" s="443"/>
      <c r="LQ251" s="444" t="s">
        <v>187</v>
      </c>
      <c r="LR251" s="24">
        <v>218.59999999999127</v>
      </c>
      <c r="LS251" s="444" t="s">
        <v>183</v>
      </c>
      <c r="LT251" s="24">
        <v>74.5</v>
      </c>
      <c r="LU251" s="444" t="s">
        <v>184</v>
      </c>
      <c r="LV251" s="24">
        <v>377.34999999999491</v>
      </c>
      <c r="LW251" s="444" t="s">
        <v>185</v>
      </c>
      <c r="LX251" s="460"/>
      <c r="LY251" s="443"/>
      <c r="LZ251" s="444" t="s">
        <v>187</v>
      </c>
      <c r="MA251" s="24">
        <v>443.69999999999345</v>
      </c>
      <c r="MB251" s="444" t="s">
        <v>183</v>
      </c>
      <c r="MC251" s="24"/>
      <c r="MD251" s="444" t="s">
        <v>184</v>
      </c>
      <c r="ME251" s="24"/>
      <c r="MF251" s="444" t="s">
        <v>185</v>
      </c>
      <c r="MG251" s="460"/>
      <c r="MH251" s="443"/>
      <c r="MI251" s="444" t="s">
        <v>187</v>
      </c>
      <c r="MJ251" s="313">
        <v>576.59999999998399</v>
      </c>
      <c r="MK251" s="444" t="s">
        <v>183</v>
      </c>
      <c r="ML251" s="24">
        <v>1093.6000000000022</v>
      </c>
      <c r="MM251" s="444" t="s">
        <v>184</v>
      </c>
      <c r="MN251" s="24">
        <v>1317.7999999999884</v>
      </c>
      <c r="MO251" s="444" t="s">
        <v>185</v>
      </c>
      <c r="MP251" s="460"/>
      <c r="MQ251" s="443"/>
      <c r="MR251" s="444" t="s">
        <v>187</v>
      </c>
      <c r="MS251" s="443">
        <v>279.50000000000364</v>
      </c>
      <c r="MT251" s="444" t="s">
        <v>183</v>
      </c>
      <c r="MU251" s="24">
        <v>382.24999999999636</v>
      </c>
      <c r="MV251" s="444" t="s">
        <v>184</v>
      </c>
      <c r="MW251" s="443">
        <v>259.74999999999272</v>
      </c>
      <c r="MX251" s="444" t="s">
        <v>185</v>
      </c>
      <c r="MY251" s="460"/>
      <c r="MZ251" s="443"/>
      <c r="NA251" s="444" t="s">
        <v>187</v>
      </c>
      <c r="NB251" s="443"/>
      <c r="NC251" s="444" t="s">
        <v>183</v>
      </c>
      <c r="ND251" s="443"/>
      <c r="NE251" s="444" t="s">
        <v>184</v>
      </c>
      <c r="NF251" s="664">
        <v>1429.4999999999945</v>
      </c>
      <c r="NG251" s="444" t="s">
        <v>185</v>
      </c>
      <c r="NH251" s="460"/>
    </row>
    <row r="252" spans="1:372" ht="18">
      <c r="A252" s="665" t="s">
        <v>3712</v>
      </c>
      <c r="B252" s="59">
        <f>SUM(D252:AAP252)</f>
        <v>43208.549999999748</v>
      </c>
      <c r="C252" s="460"/>
      <c r="D252" s="443"/>
      <c r="E252" s="286">
        <f>D251*0.25</f>
        <v>60.875</v>
      </c>
      <c r="F252" s="24"/>
      <c r="G252" s="286">
        <f>F251*0.5</f>
        <v>122.65</v>
      </c>
      <c r="H252" s="443"/>
      <c r="I252" s="286">
        <f>H251*0.75</f>
        <v>0</v>
      </c>
      <c r="J252" s="443"/>
      <c r="K252" s="286">
        <f>J251*1</f>
        <v>0</v>
      </c>
      <c r="L252" s="460"/>
      <c r="M252" s="443"/>
      <c r="N252" s="286">
        <f>M251*0.25</f>
        <v>77</v>
      </c>
      <c r="O252" s="443"/>
      <c r="P252" s="286">
        <f>O251*0.5</f>
        <v>89.700000000000017</v>
      </c>
      <c r="Q252" s="443"/>
      <c r="R252" s="286">
        <f>Q251*0.75</f>
        <v>0</v>
      </c>
      <c r="S252" s="443"/>
      <c r="T252" s="286">
        <f>S251*1</f>
        <v>0</v>
      </c>
      <c r="U252" s="460"/>
      <c r="V252" s="24"/>
      <c r="W252" s="286">
        <f>V251*0.25</f>
        <v>161.9500000000001</v>
      </c>
      <c r="X252" s="24"/>
      <c r="Y252" s="286">
        <f>X251*0.5</f>
        <v>165.60000000000002</v>
      </c>
      <c r="Z252" s="24"/>
      <c r="AA252" s="286">
        <f>Z251*0.75</f>
        <v>487.65000000000003</v>
      </c>
      <c r="AB252" s="24"/>
      <c r="AC252" s="286">
        <f t="shared" ref="AC252:AC283" si="230">AB251*1</f>
        <v>614.80000000000007</v>
      </c>
      <c r="AD252" s="460"/>
      <c r="AE252" s="24"/>
      <c r="AF252" s="286">
        <f>AE251*0.25</f>
        <v>101.875</v>
      </c>
      <c r="AG252" s="24"/>
      <c r="AH252" s="286">
        <f>AG251*0.5</f>
        <v>205.24999999999966</v>
      </c>
      <c r="AI252" s="443"/>
      <c r="AJ252" s="286">
        <f>AI251*0.75</f>
        <v>220.7999999999999</v>
      </c>
      <c r="AK252" s="443"/>
      <c r="AL252" s="286">
        <f t="shared" ref="AL252:AL283" si="231">AK251*1</f>
        <v>306.80000000000018</v>
      </c>
      <c r="AM252" s="460"/>
      <c r="AN252" s="443"/>
      <c r="AO252" s="286">
        <f>AN251*0.25</f>
        <v>0</v>
      </c>
      <c r="AP252" s="24"/>
      <c r="AQ252" s="286">
        <f>AP251*0.5</f>
        <v>181.94999999999959</v>
      </c>
      <c r="AR252" s="443"/>
      <c r="AS252" s="286">
        <f>AR251*0.75</f>
        <v>212.54999999999939</v>
      </c>
      <c r="AT252" s="443"/>
      <c r="AU252" s="286">
        <f>AT251*1</f>
        <v>632.5</v>
      </c>
      <c r="AV252" s="460"/>
      <c r="AW252" s="24"/>
      <c r="AX252" s="286">
        <f>AW251*0.25</f>
        <v>0</v>
      </c>
      <c r="AZ252" s="286">
        <f>AY251*0.5</f>
        <v>349.84999999999991</v>
      </c>
      <c r="BB252" s="286">
        <f>BA251*0.75</f>
        <v>276.59999999999911</v>
      </c>
      <c r="BC252" s="24"/>
      <c r="BD252" s="286">
        <f>BC251*1</f>
        <v>441.99999999999955</v>
      </c>
      <c r="BE252" s="460"/>
      <c r="BF252" s="443"/>
      <c r="BG252" s="286">
        <f>BF251*0.25</f>
        <v>0</v>
      </c>
      <c r="BH252" s="24"/>
      <c r="BI252" s="286">
        <f>BH251*0.5</f>
        <v>273.62499999999932</v>
      </c>
      <c r="BJ252" s="443"/>
      <c r="BK252" s="286">
        <f>BJ251*0.75</f>
        <v>271.35000000000014</v>
      </c>
      <c r="BL252" s="443"/>
      <c r="BM252" s="286">
        <f>BL251*1</f>
        <v>989.49999999999909</v>
      </c>
      <c r="BN252" s="460"/>
      <c r="BO252" s="443"/>
      <c r="BP252" s="286">
        <f>BO251*0.25</f>
        <v>0</v>
      </c>
      <c r="BQ252" s="443"/>
      <c r="BR252" s="286">
        <f>BQ251*0.5</f>
        <v>285.57499999999982</v>
      </c>
      <c r="BS252" s="443"/>
      <c r="BT252" s="286">
        <f>BS251*0.75</f>
        <v>469.79999999999905</v>
      </c>
      <c r="BU252" s="443"/>
      <c r="BV252" s="286">
        <f>BU251*1</f>
        <v>592.20000000000073</v>
      </c>
      <c r="BW252" s="460"/>
      <c r="BX252" s="443"/>
      <c r="BY252" s="286">
        <f>BX251*0.25</f>
        <v>0</v>
      </c>
      <c r="BZ252" s="443"/>
      <c r="CA252" s="286">
        <f>BZ251*0.5</f>
        <v>327.90000000000009</v>
      </c>
      <c r="CB252" s="443"/>
      <c r="CC252" s="286">
        <f>CB251*0.75</f>
        <v>34.050000000002456</v>
      </c>
      <c r="CD252" s="443"/>
      <c r="CE252" s="286">
        <f>CD251*1</f>
        <v>333.60000000000036</v>
      </c>
      <c r="CF252" s="460"/>
      <c r="CG252" s="443"/>
      <c r="CH252" s="286">
        <f>CG251*0.25</f>
        <v>0</v>
      </c>
      <c r="CI252" s="24"/>
      <c r="CJ252" s="286">
        <f>CI251*0.5</f>
        <v>264.74999999999955</v>
      </c>
      <c r="CK252" s="24"/>
      <c r="CL252" s="286">
        <f>CK251*0.75</f>
        <v>0</v>
      </c>
      <c r="CM252" s="24"/>
      <c r="CN252" s="286">
        <f>CM251*1</f>
        <v>147.69999999999982</v>
      </c>
      <c r="CO252" s="460"/>
      <c r="CP252" s="443"/>
      <c r="CQ252" s="286">
        <f>CP251*0.25</f>
        <v>0</v>
      </c>
      <c r="CR252" s="24"/>
      <c r="CS252" s="286">
        <f>CR251*0.5</f>
        <v>186.375</v>
      </c>
      <c r="CT252" s="24"/>
      <c r="CU252" s="286">
        <f>CT251*0.75</f>
        <v>0</v>
      </c>
      <c r="CV252" s="24"/>
      <c r="CW252" s="286">
        <f>CV251*1</f>
        <v>436.50000000000091</v>
      </c>
      <c r="CX252" s="460"/>
      <c r="CY252" s="443"/>
      <c r="CZ252" s="286">
        <f>CY251*0.25</f>
        <v>0</v>
      </c>
      <c r="DA252" s="24"/>
      <c r="DB252" s="286">
        <f>DA251*0.5</f>
        <v>110.24999999999909</v>
      </c>
      <c r="DC252" s="24"/>
      <c r="DD252" s="286">
        <f>DC251*0.75</f>
        <v>215.10000000000218</v>
      </c>
      <c r="DE252" s="24"/>
      <c r="DF252" s="286">
        <f>DE251*1</f>
        <v>303.89999999999964</v>
      </c>
      <c r="DG252" s="460"/>
      <c r="DH252" s="443"/>
      <c r="DI252" s="286">
        <f>DH251*0.25</f>
        <v>0</v>
      </c>
      <c r="DJ252" s="24"/>
      <c r="DK252" s="286">
        <f>DJ251*0.5</f>
        <v>166.54999999999882</v>
      </c>
      <c r="DL252" s="24"/>
      <c r="DM252" s="286">
        <f>DL251*0.75</f>
        <v>0</v>
      </c>
      <c r="DN252" s="24"/>
      <c r="DO252" s="286">
        <f>DN251*1</f>
        <v>74.600000000000364</v>
      </c>
      <c r="DP252" s="460"/>
      <c r="DQ252" s="443"/>
      <c r="DR252" s="286">
        <f>DQ251*0.25</f>
        <v>0</v>
      </c>
      <c r="DS252" s="24"/>
      <c r="DT252" s="286">
        <f>DS251*0.5</f>
        <v>240.79999999999882</v>
      </c>
      <c r="DU252" s="24"/>
      <c r="DV252" s="286">
        <f>DU251*0.75</f>
        <v>299.62500000000136</v>
      </c>
      <c r="DW252" s="24"/>
      <c r="DX252" s="286">
        <f>DW251*1</f>
        <v>524.29999999999927</v>
      </c>
      <c r="DY252" s="460"/>
      <c r="DZ252" s="443"/>
      <c r="EA252" s="286">
        <f>DZ251*0.25</f>
        <v>0</v>
      </c>
      <c r="EB252" s="24"/>
      <c r="EC252" s="286">
        <f>EB251*0.5</f>
        <v>175.94999999999845</v>
      </c>
      <c r="ED252" s="24"/>
      <c r="EE252" s="286">
        <f>ED251*0.75</f>
        <v>0</v>
      </c>
      <c r="EF252" s="24"/>
      <c r="EG252" s="286">
        <f>EF251*1</f>
        <v>691.49999999999909</v>
      </c>
      <c r="EH252" s="460"/>
      <c r="EI252" s="443"/>
      <c r="EJ252" s="286">
        <f>EI251*0.25</f>
        <v>0</v>
      </c>
      <c r="EK252" s="24"/>
      <c r="EL252" s="286">
        <f>EK251*0.5</f>
        <v>171.12499999999864</v>
      </c>
      <c r="EM252" s="24"/>
      <c r="EN252" s="286">
        <f>EM251*0.75</f>
        <v>0</v>
      </c>
      <c r="EO252" s="24"/>
      <c r="EP252" s="286">
        <f>EO251*1</f>
        <v>213.79999999999563</v>
      </c>
      <c r="EQ252" s="460"/>
      <c r="ER252" s="443"/>
      <c r="ES252" s="286">
        <f>ER251*0.25</f>
        <v>0</v>
      </c>
      <c r="ET252" s="24"/>
      <c r="EU252" s="286">
        <f>ET251*0.5</f>
        <v>199.90000000000055</v>
      </c>
      <c r="EV252" s="24"/>
      <c r="EW252" s="286">
        <f>EV251*0.75</f>
        <v>0</v>
      </c>
      <c r="EX252" s="24"/>
      <c r="EY252" s="286">
        <f>EX251*1</f>
        <v>355.89999999999873</v>
      </c>
      <c r="EZ252" s="460"/>
      <c r="FA252" s="443"/>
      <c r="FB252" s="286">
        <f>FA251*0.25</f>
        <v>0</v>
      </c>
      <c r="FC252" s="24"/>
      <c r="FD252" s="286">
        <f>FC251*0.5</f>
        <v>171.70000000000073</v>
      </c>
      <c r="FE252" s="443"/>
      <c r="FF252" s="286">
        <f>FE251*0.75</f>
        <v>151.50000000000136</v>
      </c>
      <c r="FG252" s="443"/>
      <c r="FH252" s="286">
        <f>FG251*1</f>
        <v>399.199999999998</v>
      </c>
      <c r="FI252" s="460"/>
      <c r="FJ252" s="443"/>
      <c r="FK252" s="286">
        <f>FJ251*0.25</f>
        <v>0</v>
      </c>
      <c r="FL252" s="24"/>
      <c r="FM252" s="286">
        <f>FL251*0.5</f>
        <v>112.5</v>
      </c>
      <c r="FN252" s="24"/>
      <c r="FO252" s="286">
        <f>FN251*0.75</f>
        <v>361.12500000000136</v>
      </c>
      <c r="FP252" s="24"/>
      <c r="FQ252" s="286">
        <f>FP251*1</f>
        <v>395.29999999999654</v>
      </c>
      <c r="FR252" s="460"/>
      <c r="FS252" s="443"/>
      <c r="FT252" s="286">
        <f>FS251*0.25</f>
        <v>0</v>
      </c>
      <c r="FU252" s="24"/>
      <c r="FV252" s="286">
        <f>FU251*0.5</f>
        <v>132.29999999999927</v>
      </c>
      <c r="FW252" s="24"/>
      <c r="FX252" s="286">
        <f>FW251*0.75</f>
        <v>0</v>
      </c>
      <c r="FY252" s="24"/>
      <c r="FZ252" s="286">
        <f>FY251*1</f>
        <v>55.899999999996908</v>
      </c>
      <c r="GA252" s="460"/>
      <c r="GB252" s="443"/>
      <c r="GC252" s="286">
        <f>GB251*0.25</f>
        <v>0</v>
      </c>
      <c r="GD252" s="24"/>
      <c r="GE252" s="286">
        <f>GD251*0.5</f>
        <v>52.5</v>
      </c>
      <c r="GF252" s="24"/>
      <c r="GG252" s="286">
        <f>GF251*0.75</f>
        <v>0</v>
      </c>
      <c r="GH252" s="24"/>
      <c r="GI252" s="286">
        <f>GH251*1</f>
        <v>212.49999999999272</v>
      </c>
      <c r="GJ252" s="460"/>
      <c r="GK252" s="443"/>
      <c r="GL252" s="286">
        <f>GK251*0.25</f>
        <v>0</v>
      </c>
      <c r="GM252" s="24"/>
      <c r="GN252" s="286">
        <f>GM251*0.5</f>
        <v>684.14999999999691</v>
      </c>
      <c r="GO252" s="24"/>
      <c r="GP252" s="286">
        <f>GO251*0.75</f>
        <v>1431.5999999999995</v>
      </c>
      <c r="GQ252" s="24"/>
      <c r="GR252" s="286">
        <f>GQ251*1</f>
        <v>2200.5999999999967</v>
      </c>
      <c r="GS252" s="460"/>
      <c r="GT252" s="443"/>
      <c r="GU252" s="286">
        <f>GT251*0.25</f>
        <v>0</v>
      </c>
      <c r="GV252" s="24"/>
      <c r="GW252" s="286">
        <f>GV251*0.5</f>
        <v>270.77499999999691</v>
      </c>
      <c r="GX252" s="24"/>
      <c r="GY252" s="286">
        <f>GX251*0.75</f>
        <v>0</v>
      </c>
      <c r="GZ252" s="24"/>
      <c r="HA252" s="286">
        <f>GZ251*1</f>
        <v>0</v>
      </c>
      <c r="HB252" s="460"/>
      <c r="HC252" s="443"/>
      <c r="HD252" s="286">
        <f>HC251*0.25</f>
        <v>0</v>
      </c>
      <c r="HE252" s="443"/>
      <c r="HF252" s="286">
        <f>HE251*0.5</f>
        <v>229.34999999999945</v>
      </c>
      <c r="HG252" s="443"/>
      <c r="HH252" s="286">
        <f>HG251*0.75</f>
        <v>529.125</v>
      </c>
      <c r="HI252" s="443"/>
      <c r="HJ252" s="286">
        <f>HI251*1</f>
        <v>373.29999999999927</v>
      </c>
      <c r="HK252" s="460"/>
      <c r="HL252" s="443"/>
      <c r="HM252" s="286">
        <f>HL251*0.25</f>
        <v>0</v>
      </c>
      <c r="HN252" s="443"/>
      <c r="HO252" s="286">
        <f>HN251*0.5</f>
        <v>511.85000000000036</v>
      </c>
      <c r="HP252" s="443"/>
      <c r="HQ252" s="286">
        <f>HP251*0.75</f>
        <v>0</v>
      </c>
      <c r="HR252" s="443"/>
      <c r="HS252" s="286">
        <f>HR251*1</f>
        <v>454.60000000000036</v>
      </c>
      <c r="HT252" s="460"/>
      <c r="HU252" s="443"/>
      <c r="HV252" s="286">
        <f>HU251*0.25</f>
        <v>0</v>
      </c>
      <c r="HW252" s="443"/>
      <c r="HX252" s="286">
        <f>HW251*0.5</f>
        <v>1688.5999999999976</v>
      </c>
      <c r="HY252" s="443"/>
      <c r="HZ252" s="286">
        <f>HY251*0.75</f>
        <v>3005.0625000000014</v>
      </c>
      <c r="IA252" s="443"/>
      <c r="IB252" s="286">
        <f>IA251*1</f>
        <v>3146.1999999999971</v>
      </c>
      <c r="IC252" s="460"/>
      <c r="ID252" s="443"/>
      <c r="IE252" s="286">
        <f>ID251*0.25</f>
        <v>0</v>
      </c>
      <c r="IF252" s="443"/>
      <c r="IG252" s="286">
        <f>IF251*0.5</f>
        <v>208.99999999999818</v>
      </c>
      <c r="IH252" s="443"/>
      <c r="II252" s="286">
        <f>IH251*0.75</f>
        <v>0</v>
      </c>
      <c r="IJ252" s="443"/>
      <c r="IK252" s="286">
        <f>IJ251*1</f>
        <v>0</v>
      </c>
      <c r="IL252" s="460"/>
      <c r="IM252" s="443"/>
      <c r="IN252" s="286">
        <f>IM251*0.25</f>
        <v>0</v>
      </c>
      <c r="IO252" s="443"/>
      <c r="IP252" s="286">
        <f>IO251*0.5</f>
        <v>94.899999999997817</v>
      </c>
      <c r="IQ252" s="443"/>
      <c r="IR252" s="286">
        <f>IQ251*0.75</f>
        <v>0</v>
      </c>
      <c r="IS252" s="443"/>
      <c r="IT252" s="286">
        <f>IS251*1</f>
        <v>108.299999999992</v>
      </c>
      <c r="IU252" s="460"/>
      <c r="IV252" s="443"/>
      <c r="IW252" s="286">
        <f>IV251*0.25</f>
        <v>0</v>
      </c>
      <c r="IX252" s="443"/>
      <c r="IY252" s="286">
        <f>IX251*0.5</f>
        <v>126.64999999999964</v>
      </c>
      <c r="IZ252" s="443"/>
      <c r="JA252" s="286">
        <f>IZ251*0.75</f>
        <v>298.57499999999959</v>
      </c>
      <c r="JB252" s="443"/>
      <c r="JC252" s="286">
        <f>JB251*1</f>
        <v>385.19999999999709</v>
      </c>
      <c r="JD252" s="460"/>
      <c r="JE252" s="443"/>
      <c r="JF252" s="286">
        <f>JE251*0.25</f>
        <v>0</v>
      </c>
      <c r="JG252" s="443"/>
      <c r="JH252" s="286">
        <f>JG251*0.5</f>
        <v>182.99999999999636</v>
      </c>
      <c r="JI252" s="443"/>
      <c r="JJ252" s="286">
        <f>JI251*0.75</f>
        <v>454.05000000000109</v>
      </c>
      <c r="JK252" s="443"/>
      <c r="JL252" s="286">
        <f>JK251*1</f>
        <v>401.80000000000291</v>
      </c>
      <c r="JM252" s="460"/>
      <c r="JN252" s="443"/>
      <c r="JO252" s="286">
        <f>JN251*0.25</f>
        <v>0</v>
      </c>
      <c r="JP252" s="443"/>
      <c r="JQ252" s="286">
        <f>JP251*0.5</f>
        <v>244.72500000000036</v>
      </c>
      <c r="JR252" s="443"/>
      <c r="JS252" s="286">
        <f>JR251*0.75</f>
        <v>0</v>
      </c>
      <c r="JT252" s="443"/>
      <c r="JU252" s="286">
        <f>JT251*1</f>
        <v>0</v>
      </c>
      <c r="JV252" s="460"/>
      <c r="JW252" s="443"/>
      <c r="JX252" s="286">
        <f>JW251*0.25</f>
        <v>0</v>
      </c>
      <c r="JY252" s="443"/>
      <c r="JZ252" s="286">
        <f>JY251*0.5</f>
        <v>895.49999999999636</v>
      </c>
      <c r="KA252" s="443"/>
      <c r="KB252" s="286">
        <f>KA251*0.75</f>
        <v>1720.9499999999662</v>
      </c>
      <c r="KC252" s="443"/>
      <c r="KD252" s="286">
        <f t="shared" ref="KD252" si="232">KC251*1</f>
        <v>1954.6999999998479</v>
      </c>
      <c r="KE252" s="460"/>
      <c r="KF252" s="443"/>
      <c r="KG252" s="286">
        <f>KF251*0.25</f>
        <v>0</v>
      </c>
      <c r="KH252" s="443"/>
      <c r="KI252" s="286">
        <f>KH251*0.5</f>
        <v>57.349999999998545</v>
      </c>
      <c r="KJ252" s="443"/>
      <c r="KK252" s="286">
        <f>KJ251*0.75</f>
        <v>138.60000000000082</v>
      </c>
      <c r="KL252" s="443"/>
      <c r="KM252" s="286">
        <f>KL251*1</f>
        <v>447.60000000000218</v>
      </c>
      <c r="KN252" s="460"/>
      <c r="KO252" s="443"/>
      <c r="KP252" s="286">
        <f>KO251*0.25</f>
        <v>0</v>
      </c>
      <c r="KQ252" s="443"/>
      <c r="KR252" s="286">
        <f>KQ251*0.5</f>
        <v>287.49999999999818</v>
      </c>
      <c r="KS252" s="443"/>
      <c r="KT252" s="286">
        <f>KS251*0.75</f>
        <v>0</v>
      </c>
      <c r="KU252" s="443"/>
      <c r="KV252" s="286">
        <f>KU251*1</f>
        <v>0</v>
      </c>
      <c r="KW252" s="460"/>
      <c r="KX252" s="443"/>
      <c r="KY252" s="286">
        <f>KX251*0.25</f>
        <v>0</v>
      </c>
      <c r="KZ252" s="443"/>
      <c r="LA252" s="286">
        <f>KZ251*0.5</f>
        <v>122.77499999999964</v>
      </c>
      <c r="LB252" s="443"/>
      <c r="LC252" s="286">
        <f>LB251*0.75</f>
        <v>0</v>
      </c>
      <c r="LD252" s="443"/>
      <c r="LE252" s="286">
        <f>LD251*1</f>
        <v>0</v>
      </c>
      <c r="LF252" s="460"/>
      <c r="LG252" s="443"/>
      <c r="LH252" s="286">
        <f>LG251*0.25</f>
        <v>0</v>
      </c>
      <c r="LI252" s="443"/>
      <c r="LJ252" s="286">
        <f>LI251*0.5</f>
        <v>134.64999999999873</v>
      </c>
      <c r="LK252" s="443"/>
      <c r="LL252" s="286">
        <f>LK251*0.75</f>
        <v>0</v>
      </c>
      <c r="LM252" s="443"/>
      <c r="LN252" s="286">
        <f>LM251*1</f>
        <v>0</v>
      </c>
      <c r="LO252" s="460"/>
      <c r="LP252" s="443"/>
      <c r="LQ252" s="286">
        <f>LP251*0.25</f>
        <v>0</v>
      </c>
      <c r="LR252" s="443"/>
      <c r="LS252" s="286">
        <f>LR251*0.5</f>
        <v>109.29999999999563</v>
      </c>
      <c r="LT252" s="443"/>
      <c r="LU252" s="286">
        <f>LT251*0.75</f>
        <v>55.875</v>
      </c>
      <c r="LV252" s="443"/>
      <c r="LW252" s="286">
        <f>LV251*1</f>
        <v>377.34999999999491</v>
      </c>
      <c r="LX252" s="460"/>
      <c r="LY252" s="443"/>
      <c r="LZ252" s="286">
        <f>LY251*0.25</f>
        <v>0</v>
      </c>
      <c r="MA252" s="443"/>
      <c r="MB252" s="286">
        <f>MA251*0.5</f>
        <v>221.84999999999673</v>
      </c>
      <c r="MC252" s="443"/>
      <c r="MD252" s="286">
        <f>MC251*0.75</f>
        <v>0</v>
      </c>
      <c r="ME252" s="443"/>
      <c r="MF252" s="286">
        <f>ME251*1</f>
        <v>0</v>
      </c>
      <c r="MG252" s="460"/>
      <c r="MH252" s="443"/>
      <c r="MI252" s="286">
        <f>MH251*0.25</f>
        <v>0</v>
      </c>
      <c r="MJ252" s="443"/>
      <c r="MK252" s="286">
        <f>MJ251*0.5</f>
        <v>288.299999999992</v>
      </c>
      <c r="ML252" s="443"/>
      <c r="MM252" s="286">
        <f>ML251*0.75</f>
        <v>820.20000000000164</v>
      </c>
      <c r="MN252" s="443"/>
      <c r="MO252" s="286">
        <f>MN251*1</f>
        <v>1317.7999999999884</v>
      </c>
      <c r="MP252" s="460"/>
      <c r="MQ252" s="443"/>
      <c r="MR252" s="286">
        <f>MQ251*0.25</f>
        <v>0</v>
      </c>
      <c r="MS252" s="443"/>
      <c r="MT252" s="286">
        <f>MS251*0.5</f>
        <v>139.75000000000182</v>
      </c>
      <c r="MU252" s="443"/>
      <c r="MV252" s="286">
        <f>MU251*0.75</f>
        <v>286.68749999999727</v>
      </c>
      <c r="MW252" s="443"/>
      <c r="MX252" s="286">
        <f>MW251*1</f>
        <v>259.74999999999272</v>
      </c>
      <c r="MY252" s="460"/>
      <c r="MZ252" s="443"/>
      <c r="NA252" s="286">
        <f>MZ251*0.25</f>
        <v>0</v>
      </c>
      <c r="NB252" s="443"/>
      <c r="NC252" s="286">
        <f>NB251*0.5</f>
        <v>0</v>
      </c>
      <c r="ND252" s="443"/>
      <c r="NE252" s="286">
        <f>ND251*0.75</f>
        <v>0</v>
      </c>
      <c r="NF252" s="443"/>
      <c r="NG252" s="286">
        <f>NF251*1</f>
        <v>1429.4999999999945</v>
      </c>
      <c r="NH252" s="460"/>
    </row>
    <row r="253" spans="1:372" s="50" customFormat="1" ht="15.75">
      <c r="A253" s="666"/>
      <c r="B253" s="256"/>
      <c r="C253" s="255"/>
      <c r="D253" s="305"/>
      <c r="E253" s="463"/>
      <c r="F253" s="178"/>
      <c r="G253" s="463"/>
      <c r="H253" s="305"/>
      <c r="I253" s="463"/>
      <c r="J253" s="305"/>
      <c r="K253" s="305"/>
      <c r="L253" s="255"/>
      <c r="M253" s="305"/>
      <c r="N253" s="463"/>
      <c r="O253" s="305"/>
      <c r="P253" s="463"/>
      <c r="Q253" s="305"/>
      <c r="R253" s="463"/>
      <c r="S253" s="305"/>
      <c r="T253" s="305"/>
      <c r="U253" s="255"/>
      <c r="V253" s="178"/>
      <c r="W253" s="463"/>
      <c r="X253" s="178"/>
      <c r="Y253" s="463"/>
      <c r="Z253" s="178"/>
      <c r="AA253" s="305"/>
      <c r="AB253" s="178"/>
      <c r="AC253" s="48"/>
      <c r="AD253" s="255"/>
      <c r="AE253" s="178"/>
      <c r="AF253" s="355"/>
      <c r="AG253" s="178"/>
      <c r="AH253" s="305"/>
      <c r="AI253" s="305"/>
      <c r="AJ253" s="305"/>
      <c r="AK253" s="305"/>
      <c r="AL253" s="48"/>
      <c r="AM253" s="255"/>
      <c r="AN253" s="305"/>
      <c r="AO253" s="355"/>
      <c r="AP253" s="178"/>
      <c r="AQ253" s="305"/>
      <c r="AR253" s="178"/>
      <c r="AS253" s="305"/>
      <c r="AT253" s="178"/>
      <c r="AU253" s="48"/>
      <c r="AV253" s="255"/>
      <c r="AW253" s="178"/>
      <c r="AX253" s="355"/>
      <c r="AY253" s="178"/>
      <c r="AZ253" s="305"/>
      <c r="BA253" s="178"/>
      <c r="BB253" s="305"/>
      <c r="BC253" s="178"/>
      <c r="BD253" s="48"/>
      <c r="BE253" s="255"/>
      <c r="BF253" s="305"/>
      <c r="BG253" s="355"/>
      <c r="BH253" s="178"/>
      <c r="BI253" s="305"/>
      <c r="BJ253" s="305"/>
      <c r="BK253" s="305"/>
      <c r="BL253" s="305"/>
      <c r="BM253" s="48"/>
      <c r="BN253" s="255"/>
      <c r="BO253" s="305"/>
      <c r="BP253" s="355"/>
      <c r="BQ253" s="305"/>
      <c r="BR253" s="305"/>
      <c r="BS253" s="305"/>
      <c r="BT253" s="305"/>
      <c r="BU253" s="305"/>
      <c r="BV253" s="48"/>
      <c r="BW253" s="255"/>
      <c r="BX253" s="305"/>
      <c r="BY253" s="355"/>
      <c r="BZ253" s="305"/>
      <c r="CA253" s="305"/>
      <c r="CB253" s="305"/>
      <c r="CC253" s="305"/>
      <c r="CD253" s="305"/>
      <c r="CE253" s="48"/>
      <c r="CF253" s="255"/>
      <c r="CG253" s="305"/>
      <c r="CH253" s="355"/>
      <c r="CI253" s="178"/>
      <c r="CJ253" s="305"/>
      <c r="CK253" s="178"/>
      <c r="CL253" s="305"/>
      <c r="CM253" s="178"/>
      <c r="CN253" s="48"/>
      <c r="CO253" s="255"/>
      <c r="CP253" s="305"/>
      <c r="CQ253" s="355"/>
      <c r="CR253" s="178"/>
      <c r="CS253" s="305"/>
      <c r="CT253" s="178"/>
      <c r="CU253" s="305"/>
      <c r="CV253" s="178"/>
      <c r="CW253" s="48"/>
      <c r="CX253" s="255"/>
      <c r="CY253" s="305"/>
      <c r="CZ253" s="355"/>
      <c r="DA253" s="178"/>
      <c r="DB253" s="305"/>
      <c r="DC253" s="178"/>
      <c r="DD253" s="305"/>
      <c r="DE253" s="178"/>
      <c r="DF253" s="48"/>
      <c r="DG253" s="255"/>
      <c r="DH253" s="305"/>
      <c r="DI253" s="355"/>
      <c r="DJ253" s="178"/>
      <c r="DK253" s="305"/>
      <c r="DL253" s="178"/>
      <c r="DM253" s="305"/>
      <c r="DN253" s="178"/>
      <c r="DO253" s="48"/>
      <c r="DP253" s="255"/>
      <c r="DQ253" s="305"/>
      <c r="DR253" s="355"/>
      <c r="DS253" s="178"/>
      <c r="DT253" s="305"/>
      <c r="DU253" s="178"/>
      <c r="DV253" s="305"/>
      <c r="DW253" s="178"/>
      <c r="DX253" s="48"/>
      <c r="DY253" s="255"/>
      <c r="DZ253" s="305"/>
      <c r="EA253" s="355"/>
      <c r="EB253" s="178"/>
      <c r="EC253" s="305"/>
      <c r="ED253" s="178"/>
      <c r="EE253" s="305"/>
      <c r="EF253" s="178"/>
      <c r="EG253" s="48"/>
      <c r="EH253" s="255"/>
      <c r="EI253" s="305"/>
      <c r="EJ253" s="355"/>
      <c r="EK253" s="178"/>
      <c r="EL253" s="305"/>
      <c r="EM253" s="178"/>
      <c r="EN253" s="305"/>
      <c r="EO253" s="178"/>
      <c r="EP253" s="48"/>
      <c r="EQ253" s="255"/>
      <c r="ER253" s="305"/>
      <c r="ES253" s="355"/>
      <c r="ET253" s="178"/>
      <c r="EU253" s="305"/>
      <c r="EV253" s="178"/>
      <c r="EW253" s="305"/>
      <c r="EX253" s="178"/>
      <c r="EY253" s="48"/>
      <c r="EZ253" s="255"/>
      <c r="FA253" s="305"/>
      <c r="FB253" s="355"/>
      <c r="FC253" s="178"/>
      <c r="FD253" s="305"/>
      <c r="FE253" s="305"/>
      <c r="FF253" s="305"/>
      <c r="FG253" s="305"/>
      <c r="FH253" s="48"/>
      <c r="FI253" s="255"/>
      <c r="FJ253" s="305"/>
      <c r="FK253" s="355"/>
      <c r="FL253" s="178"/>
      <c r="FM253" s="305"/>
      <c r="FN253" s="178"/>
      <c r="FO253" s="305"/>
      <c r="FP253" s="178"/>
      <c r="FQ253" s="48"/>
      <c r="FR253" s="255"/>
      <c r="FS253" s="305"/>
      <c r="FT253" s="355"/>
      <c r="FU253" s="178"/>
      <c r="FV253" s="305"/>
      <c r="FW253" s="178"/>
      <c r="FX253" s="305"/>
      <c r="FY253" s="178"/>
      <c r="FZ253" s="48"/>
      <c r="GA253" s="255"/>
      <c r="GB253" s="305"/>
      <c r="GC253" s="355"/>
      <c r="GD253" s="178"/>
      <c r="GE253" s="305"/>
      <c r="GF253" s="178"/>
      <c r="GG253" s="305"/>
      <c r="GH253" s="178"/>
      <c r="GI253" s="48"/>
      <c r="GJ253" s="255"/>
      <c r="GK253" s="305"/>
      <c r="GL253" s="355"/>
      <c r="GM253" s="178"/>
      <c r="GN253" s="305"/>
      <c r="GO253" s="178"/>
      <c r="GP253" s="305"/>
      <c r="GQ253" s="178"/>
      <c r="GR253" s="48"/>
      <c r="GS253" s="255"/>
      <c r="GT253" s="305"/>
      <c r="GU253" s="355"/>
      <c r="GV253" s="178"/>
      <c r="GW253" s="305"/>
      <c r="GX253" s="178"/>
      <c r="GY253" s="305"/>
      <c r="GZ253" s="178"/>
      <c r="HA253" s="305"/>
      <c r="HB253" s="255"/>
      <c r="HC253" s="305"/>
      <c r="HD253" s="355"/>
      <c r="HE253" s="305"/>
      <c r="HF253" s="305"/>
      <c r="HG253" s="305"/>
      <c r="HH253" s="305"/>
      <c r="HI253" s="305"/>
      <c r="HJ253" s="48"/>
      <c r="HK253" s="255"/>
      <c r="HL253" s="305"/>
      <c r="HM253" s="355"/>
      <c r="HN253" s="305"/>
      <c r="HO253" s="305"/>
      <c r="HP253" s="305"/>
      <c r="HQ253" s="305"/>
      <c r="HR253" s="305"/>
      <c r="HS253" s="48"/>
      <c r="HT253" s="255"/>
      <c r="HU253" s="305"/>
      <c r="HV253" s="355"/>
      <c r="HW253" s="305"/>
      <c r="HX253" s="305"/>
      <c r="HY253" s="305"/>
      <c r="HZ253" s="305"/>
      <c r="IA253" s="305"/>
      <c r="IB253" s="48"/>
      <c r="IC253" s="255"/>
      <c r="ID253" s="305"/>
      <c r="IE253" s="355"/>
      <c r="IF253" s="305"/>
      <c r="IG253" s="305"/>
      <c r="IH253" s="305"/>
      <c r="II253" s="305"/>
      <c r="IJ253" s="305"/>
      <c r="IK253" s="305"/>
      <c r="IL253" s="255"/>
      <c r="IM253" s="305"/>
      <c r="IN253" s="355"/>
      <c r="IO253" s="305"/>
      <c r="IP253" s="305"/>
      <c r="IQ253" s="305"/>
      <c r="IR253" s="305"/>
      <c r="IS253" s="305"/>
      <c r="IT253" s="48"/>
      <c r="IU253" s="255"/>
      <c r="IV253" s="305"/>
      <c r="IW253" s="355"/>
      <c r="IX253" s="305"/>
      <c r="IY253" s="305"/>
      <c r="IZ253" s="305"/>
      <c r="JA253" s="305"/>
      <c r="JB253" s="305"/>
      <c r="JC253" s="48"/>
      <c r="JD253" s="255"/>
      <c r="JE253" s="305"/>
      <c r="JF253" s="355"/>
      <c r="JG253" s="305"/>
      <c r="JH253" s="305"/>
      <c r="JI253" s="305"/>
      <c r="JJ253" s="305"/>
      <c r="JK253" s="305"/>
      <c r="JL253" s="48"/>
      <c r="JM253" s="255"/>
      <c r="JN253" s="305"/>
      <c r="JO253" s="355"/>
      <c r="JP253" s="305"/>
      <c r="JQ253" s="305"/>
      <c r="JR253" s="305"/>
      <c r="JS253" s="305"/>
      <c r="JT253" s="305"/>
      <c r="JU253" s="305"/>
      <c r="JV253" s="255"/>
      <c r="JW253" s="305"/>
      <c r="JX253" s="355"/>
      <c r="JY253" s="305"/>
      <c r="JZ253" s="305"/>
      <c r="KA253" s="305"/>
      <c r="KB253" s="305"/>
      <c r="KC253" s="305"/>
      <c r="KD253" s="48"/>
      <c r="KE253" s="255"/>
      <c r="KF253" s="305"/>
      <c r="KG253" s="355"/>
      <c r="KH253" s="305"/>
      <c r="KI253" s="305"/>
      <c r="KJ253" s="305"/>
      <c r="KK253" s="305"/>
      <c r="KL253" s="305"/>
      <c r="KM253" s="48"/>
      <c r="KN253" s="255"/>
      <c r="KO253" s="305"/>
      <c r="KP253" s="355"/>
      <c r="KQ253" s="305"/>
      <c r="KR253" s="305"/>
      <c r="KS253" s="305"/>
      <c r="KT253" s="305"/>
      <c r="KU253" s="305"/>
      <c r="KV253" s="305"/>
      <c r="KW253" s="255"/>
      <c r="KX253" s="305"/>
      <c r="KY253" s="355"/>
      <c r="KZ253" s="305"/>
      <c r="LA253" s="305"/>
      <c r="LB253" s="305"/>
      <c r="LC253" s="305"/>
      <c r="LD253" s="305"/>
      <c r="LE253" s="305"/>
      <c r="LF253" s="255"/>
      <c r="LG253" s="305"/>
      <c r="LH253" s="355"/>
      <c r="LI253" s="305"/>
      <c r="LJ253" s="305"/>
      <c r="LK253" s="305"/>
      <c r="LL253" s="305"/>
      <c r="LM253" s="305"/>
      <c r="LN253" s="48"/>
      <c r="LO253" s="255"/>
      <c r="LP253" s="305"/>
      <c r="LQ253" s="355"/>
      <c r="LR253" s="305"/>
      <c r="LS253" s="305"/>
      <c r="LT253" s="305"/>
      <c r="LU253" s="305"/>
      <c r="LV253" s="305"/>
      <c r="LW253" s="48"/>
      <c r="LX253" s="255"/>
      <c r="LY253" s="305"/>
      <c r="LZ253" s="355"/>
      <c r="MA253" s="305"/>
      <c r="MB253" s="305"/>
      <c r="MC253" s="305"/>
      <c r="MD253" s="305"/>
      <c r="ME253" s="305"/>
      <c r="MF253" s="305"/>
      <c r="MG253" s="255"/>
      <c r="MH253" s="305"/>
      <c r="MI253" s="355"/>
      <c r="MJ253" s="305"/>
      <c r="MK253" s="305"/>
      <c r="ML253" s="305"/>
      <c r="MM253" s="305"/>
      <c r="MN253" s="305"/>
      <c r="MO253" s="48"/>
      <c r="MP253" s="255"/>
      <c r="MQ253" s="305"/>
      <c r="MR253" s="355"/>
      <c r="MS253" s="305"/>
      <c r="MT253" s="305"/>
      <c r="MU253" s="305"/>
      <c r="MV253" s="305"/>
      <c r="MW253" s="305"/>
      <c r="MX253" s="48"/>
      <c r="MY253" s="255"/>
      <c r="MZ253" s="305"/>
      <c r="NA253" s="355"/>
      <c r="NB253" s="305"/>
      <c r="NC253" s="305"/>
      <c r="ND253" s="305"/>
      <c r="NE253" s="305"/>
      <c r="NF253" s="305"/>
      <c r="NG253" s="48"/>
      <c r="NH253" s="255"/>
    </row>
    <row r="254" spans="1:372" ht="18">
      <c r="A254" s="538" t="s">
        <v>828</v>
      </c>
      <c r="B254" s="59"/>
      <c r="C254" s="460"/>
      <c r="D254" s="443">
        <v>256.89999999999998</v>
      </c>
      <c r="E254" s="444" t="s">
        <v>187</v>
      </c>
      <c r="F254" s="661">
        <v>308.3</v>
      </c>
      <c r="G254" s="444" t="s">
        <v>183</v>
      </c>
      <c r="H254" s="662"/>
      <c r="I254" s="444" t="s">
        <v>184</v>
      </c>
      <c r="J254" s="662"/>
      <c r="K254" s="444" t="s">
        <v>185</v>
      </c>
      <c r="L254" s="460"/>
      <c r="M254" s="443">
        <v>174</v>
      </c>
      <c r="N254" s="444" t="s">
        <v>187</v>
      </c>
      <c r="O254" s="24">
        <v>75.499999999999943</v>
      </c>
      <c r="P254" s="444" t="s">
        <v>183</v>
      </c>
      <c r="Q254" s="24"/>
      <c r="R254" s="444" t="s">
        <v>184</v>
      </c>
      <c r="S254" s="24"/>
      <c r="T254" s="444" t="s">
        <v>185</v>
      </c>
      <c r="U254" s="460"/>
      <c r="V254" s="24">
        <v>577.89999999999986</v>
      </c>
      <c r="W254" s="444" t="s">
        <v>187</v>
      </c>
      <c r="X254" s="24">
        <v>382.90000000000055</v>
      </c>
      <c r="Y254" s="444" t="s">
        <v>183</v>
      </c>
      <c r="Z254" s="24">
        <v>819.10000000000025</v>
      </c>
      <c r="AA254" s="444" t="s">
        <v>184</v>
      </c>
      <c r="AB254" s="722">
        <v>751.05000000000018</v>
      </c>
      <c r="AC254" s="444" t="s">
        <v>185</v>
      </c>
      <c r="AD254" s="460"/>
      <c r="AE254" s="24">
        <v>75.599999999999682</v>
      </c>
      <c r="AF254" s="444" t="s">
        <v>187</v>
      </c>
      <c r="AG254" s="24">
        <v>63.000000000000455</v>
      </c>
      <c r="AH254" s="444" t="s">
        <v>183</v>
      </c>
      <c r="AI254" s="24">
        <v>120.00000000000023</v>
      </c>
      <c r="AJ254" s="444" t="s">
        <v>184</v>
      </c>
      <c r="AK254" s="722">
        <v>158.2000000000005</v>
      </c>
      <c r="AL254" s="444" t="s">
        <v>185</v>
      </c>
      <c r="AM254" s="460"/>
      <c r="AN254" s="443"/>
      <c r="AO254" s="444" t="s">
        <v>187</v>
      </c>
      <c r="AP254" s="24">
        <v>354</v>
      </c>
      <c r="AQ254" s="444" t="s">
        <v>183</v>
      </c>
      <c r="AR254" s="24">
        <v>214.20000000000073</v>
      </c>
      <c r="AS254" s="444" t="s">
        <v>184</v>
      </c>
      <c r="AT254" s="444">
        <v>674.90000000000032</v>
      </c>
      <c r="AU254" s="444" t="s">
        <v>185</v>
      </c>
      <c r="AV254" s="460"/>
      <c r="AW254" s="24"/>
      <c r="AX254" s="444" t="s">
        <v>187</v>
      </c>
      <c r="AY254" s="24">
        <v>689.900000000001</v>
      </c>
      <c r="AZ254" s="444" t="s">
        <v>183</v>
      </c>
      <c r="BA254" s="24">
        <v>417.00000000000045</v>
      </c>
      <c r="BB254" s="444" t="s">
        <v>184</v>
      </c>
      <c r="BC254" s="24">
        <v>451.50000000000045</v>
      </c>
      <c r="BD254" s="444" t="s">
        <v>185</v>
      </c>
      <c r="BE254" s="460"/>
      <c r="BF254" s="443"/>
      <c r="BG254" s="444" t="s">
        <v>187</v>
      </c>
      <c r="BH254" s="24">
        <v>395.80000000000064</v>
      </c>
      <c r="BI254" s="444" t="s">
        <v>183</v>
      </c>
      <c r="BJ254" s="24">
        <v>411.90000000000055</v>
      </c>
      <c r="BK254" s="444" t="s">
        <v>184</v>
      </c>
      <c r="BL254" s="24">
        <v>1214.8000000000006</v>
      </c>
      <c r="BM254" s="444" t="s">
        <v>185</v>
      </c>
      <c r="BN254" s="460"/>
      <c r="BO254" s="443"/>
      <c r="BP254" s="444" t="s">
        <v>187</v>
      </c>
      <c r="BQ254" s="24">
        <v>574.70000000000073</v>
      </c>
      <c r="BR254" s="444" t="s">
        <v>183</v>
      </c>
      <c r="BS254" s="24">
        <v>339.19999999999982</v>
      </c>
      <c r="BT254" s="444" t="s">
        <v>184</v>
      </c>
      <c r="BU254" s="24">
        <v>357.50000000000091</v>
      </c>
      <c r="BV254" s="444" t="s">
        <v>185</v>
      </c>
      <c r="BW254" s="460"/>
      <c r="BX254" s="443"/>
      <c r="BY254" s="444" t="s">
        <v>187</v>
      </c>
      <c r="BZ254" s="443">
        <v>6.2000000000007276</v>
      </c>
      <c r="CA254" s="444" t="s">
        <v>183</v>
      </c>
      <c r="CB254" s="663">
        <v>97.499999999996362</v>
      </c>
      <c r="CC254" s="444" t="s">
        <v>184</v>
      </c>
      <c r="CD254" s="24">
        <v>174</v>
      </c>
      <c r="CE254" s="444" t="s">
        <v>185</v>
      </c>
      <c r="CF254" s="460"/>
      <c r="CG254" s="443"/>
      <c r="CH254" s="444" t="s">
        <v>187</v>
      </c>
      <c r="CI254" s="24">
        <v>642.60000000000127</v>
      </c>
      <c r="CJ254" s="444" t="s">
        <v>183</v>
      </c>
      <c r="CK254" s="24"/>
      <c r="CL254" s="444" t="s">
        <v>184</v>
      </c>
      <c r="CM254" s="24">
        <v>510.89999999999964</v>
      </c>
      <c r="CN254" s="444" t="s">
        <v>185</v>
      </c>
      <c r="CO254" s="460"/>
      <c r="CP254" s="443"/>
      <c r="CQ254" s="444" t="s">
        <v>187</v>
      </c>
      <c r="CR254" s="24">
        <v>230.40000000000009</v>
      </c>
      <c r="CS254" s="444" t="s">
        <v>183</v>
      </c>
      <c r="CT254" s="24"/>
      <c r="CU254" s="444" t="s">
        <v>184</v>
      </c>
      <c r="CV254" s="24">
        <v>169.50000000000091</v>
      </c>
      <c r="CW254" s="444" t="s">
        <v>185</v>
      </c>
      <c r="CX254" s="460"/>
      <c r="CY254" s="443"/>
      <c r="CZ254" s="444" t="s">
        <v>187</v>
      </c>
      <c r="DA254" s="24">
        <v>409.60000000000218</v>
      </c>
      <c r="DB254" s="444" t="s">
        <v>183</v>
      </c>
      <c r="DC254" s="24">
        <v>123.49999999999454</v>
      </c>
      <c r="DD254" s="444" t="s">
        <v>184</v>
      </c>
      <c r="DE254" s="24">
        <v>171.90000000000055</v>
      </c>
      <c r="DF254" s="444" t="s">
        <v>185</v>
      </c>
      <c r="DG254" s="460"/>
      <c r="DH254" s="443"/>
      <c r="DI254" s="444" t="s">
        <v>187</v>
      </c>
      <c r="DJ254" s="24">
        <v>155.20000000000164</v>
      </c>
      <c r="DK254" s="444" t="s">
        <v>183</v>
      </c>
      <c r="DL254" s="24"/>
      <c r="DM254" s="444" t="s">
        <v>184</v>
      </c>
      <c r="DN254" s="24">
        <v>11.600000000000364</v>
      </c>
      <c r="DO254" s="444" t="s">
        <v>185</v>
      </c>
      <c r="DP254" s="460"/>
      <c r="DQ254" s="443"/>
      <c r="DR254" s="444" t="s">
        <v>187</v>
      </c>
      <c r="DS254" s="663">
        <v>313.20000000000073</v>
      </c>
      <c r="DT254" s="444" t="s">
        <v>183</v>
      </c>
      <c r="DU254" s="24">
        <v>207.99999999999636</v>
      </c>
      <c r="DV254" s="444" t="s">
        <v>184</v>
      </c>
      <c r="DW254" s="24">
        <v>246.5</v>
      </c>
      <c r="DX254" s="444" t="s">
        <v>185</v>
      </c>
      <c r="DY254" s="460"/>
      <c r="DZ254" s="443"/>
      <c r="EA254" s="444" t="s">
        <v>187</v>
      </c>
      <c r="EB254" s="24">
        <v>248.50000000000091</v>
      </c>
      <c r="EC254" s="444" t="s">
        <v>183</v>
      </c>
      <c r="ED254" s="24"/>
      <c r="EE254" s="444" t="s">
        <v>184</v>
      </c>
      <c r="EF254" s="24">
        <v>833.05000000000018</v>
      </c>
      <c r="EG254" s="444" t="s">
        <v>185</v>
      </c>
      <c r="EH254" s="460"/>
      <c r="EI254" s="443"/>
      <c r="EJ254" s="444" t="s">
        <v>187</v>
      </c>
      <c r="EK254" s="663">
        <v>46.100000000001273</v>
      </c>
      <c r="EL254" s="444" t="s">
        <v>183</v>
      </c>
      <c r="EM254" s="663"/>
      <c r="EN254" s="444" t="s">
        <v>184</v>
      </c>
      <c r="EO254" s="24">
        <v>197.49999999999636</v>
      </c>
      <c r="EP254" s="444" t="s">
        <v>185</v>
      </c>
      <c r="EQ254" s="460"/>
      <c r="ER254" s="443"/>
      <c r="ES254" s="444" t="s">
        <v>187</v>
      </c>
      <c r="ET254" s="24">
        <v>232.65000000000146</v>
      </c>
      <c r="EU254" s="444" t="s">
        <v>183</v>
      </c>
      <c r="EV254" s="24"/>
      <c r="EW254" s="444" t="s">
        <v>184</v>
      </c>
      <c r="EX254" s="24">
        <v>245.00000000000091</v>
      </c>
      <c r="EY254" s="444" t="s">
        <v>185</v>
      </c>
      <c r="EZ254" s="460"/>
      <c r="FA254" s="443"/>
      <c r="FB254" s="444" t="s">
        <v>187</v>
      </c>
      <c r="FC254" s="663">
        <v>309.75000000000091</v>
      </c>
      <c r="FD254" s="444" t="s">
        <v>183</v>
      </c>
      <c r="FE254" s="663">
        <v>178.79999999999745</v>
      </c>
      <c r="FF254" s="444" t="s">
        <v>184</v>
      </c>
      <c r="FG254" s="24">
        <v>423.40000000000146</v>
      </c>
      <c r="FH254" s="444" t="s">
        <v>185</v>
      </c>
      <c r="FI254" s="460"/>
      <c r="FJ254" s="443"/>
      <c r="FK254" s="444" t="s">
        <v>187</v>
      </c>
      <c r="FL254" s="663">
        <v>167.69999999999982</v>
      </c>
      <c r="FM254" s="444" t="s">
        <v>183</v>
      </c>
      <c r="FN254" s="24">
        <v>405.399999999996</v>
      </c>
      <c r="FO254" s="444" t="s">
        <v>184</v>
      </c>
      <c r="FP254" s="24">
        <v>496.60000000000309</v>
      </c>
      <c r="FQ254" s="444" t="s">
        <v>185</v>
      </c>
      <c r="FR254" s="460"/>
      <c r="FS254" s="443"/>
      <c r="FT254" s="444" t="s">
        <v>187</v>
      </c>
      <c r="FU254" s="663">
        <v>195.60000000000127</v>
      </c>
      <c r="FV254" s="444" t="s">
        <v>183</v>
      </c>
      <c r="FW254" s="663"/>
      <c r="FX254" s="444" t="s">
        <v>184</v>
      </c>
      <c r="FY254" s="24">
        <v>207.90000000000327</v>
      </c>
      <c r="FZ254" s="444" t="s">
        <v>185</v>
      </c>
      <c r="GA254" s="460"/>
      <c r="GB254" s="443"/>
      <c r="GC254" s="444" t="s">
        <v>187</v>
      </c>
      <c r="GD254" s="24">
        <v>334.5</v>
      </c>
      <c r="GE254" s="444" t="s">
        <v>183</v>
      </c>
      <c r="GF254" s="24"/>
      <c r="GG254" s="444" t="s">
        <v>184</v>
      </c>
      <c r="GH254" s="661">
        <v>286.5</v>
      </c>
      <c r="GI254" s="444" t="s">
        <v>185</v>
      </c>
      <c r="GJ254" s="460"/>
      <c r="GK254" s="443"/>
      <c r="GL254" s="444" t="s">
        <v>187</v>
      </c>
      <c r="GM254" s="663">
        <v>2068.8999999999996</v>
      </c>
      <c r="GN254" s="444" t="s">
        <v>183</v>
      </c>
      <c r="GO254" s="24">
        <v>1541.3499999999985</v>
      </c>
      <c r="GP254" s="444" t="s">
        <v>184</v>
      </c>
      <c r="GQ254" s="24">
        <v>2566.9000000000051</v>
      </c>
      <c r="GR254" s="444" t="s">
        <v>185</v>
      </c>
      <c r="GS254" s="460"/>
      <c r="GT254" s="443"/>
      <c r="GU254" s="444" t="s">
        <v>187</v>
      </c>
      <c r="GV254" s="663">
        <v>96.300000000002001</v>
      </c>
      <c r="GW254" s="444" t="s">
        <v>183</v>
      </c>
      <c r="GX254" s="663"/>
      <c r="GY254" s="444" t="s">
        <v>184</v>
      </c>
      <c r="GZ254" s="663"/>
      <c r="HA254" s="444" t="s">
        <v>185</v>
      </c>
      <c r="HB254" s="460"/>
      <c r="HC254" s="443"/>
      <c r="HD254" s="444" t="s">
        <v>187</v>
      </c>
      <c r="HE254" s="24">
        <v>417.70000000000073</v>
      </c>
      <c r="HF254" s="444" t="s">
        <v>183</v>
      </c>
      <c r="HG254" s="24">
        <v>585.94999999999982</v>
      </c>
      <c r="HH254" s="444" t="s">
        <v>184</v>
      </c>
      <c r="HI254" s="24">
        <v>298.40000000000327</v>
      </c>
      <c r="HJ254" s="444" t="s">
        <v>185</v>
      </c>
      <c r="HK254" s="460"/>
      <c r="HL254" s="443"/>
      <c r="HM254" s="444" t="s">
        <v>187</v>
      </c>
      <c r="HN254" s="663">
        <v>765.70000000000073</v>
      </c>
      <c r="HO254" s="444" t="s">
        <v>183</v>
      </c>
      <c r="HP254" s="663"/>
      <c r="HQ254" s="444" t="s">
        <v>184</v>
      </c>
      <c r="HR254" s="24">
        <v>334.80000000000109</v>
      </c>
      <c r="HS254" s="444" t="s">
        <v>185</v>
      </c>
      <c r="HT254" s="460"/>
      <c r="HU254" s="443"/>
      <c r="HV254" s="444" t="s">
        <v>187</v>
      </c>
      <c r="HW254" s="663">
        <v>2792.6499999999978</v>
      </c>
      <c r="HX254" s="444" t="s">
        <v>183</v>
      </c>
      <c r="HY254" s="24">
        <v>2565.3999999999996</v>
      </c>
      <c r="HZ254" s="444" t="s">
        <v>184</v>
      </c>
      <c r="IA254" s="24">
        <v>2931.7000000000153</v>
      </c>
      <c r="IB254" s="444" t="s">
        <v>185</v>
      </c>
      <c r="IC254" s="460"/>
      <c r="ID254" s="443"/>
      <c r="IE254" s="444" t="s">
        <v>187</v>
      </c>
      <c r="IF254" s="663">
        <v>264.00000000000182</v>
      </c>
      <c r="IG254" s="444" t="s">
        <v>183</v>
      </c>
      <c r="IH254" s="663"/>
      <c r="II254" s="444" t="s">
        <v>184</v>
      </c>
      <c r="IJ254" s="663"/>
      <c r="IK254" s="444" t="s">
        <v>185</v>
      </c>
      <c r="IL254" s="460"/>
      <c r="IM254" s="443"/>
      <c r="IN254" s="444" t="s">
        <v>187</v>
      </c>
      <c r="IO254" s="24">
        <v>196.65000000000146</v>
      </c>
      <c r="IP254" s="444" t="s">
        <v>183</v>
      </c>
      <c r="IQ254" s="24"/>
      <c r="IR254" s="444" t="s">
        <v>184</v>
      </c>
      <c r="IS254" s="24">
        <v>164.89999999999964</v>
      </c>
      <c r="IT254" s="444" t="s">
        <v>185</v>
      </c>
      <c r="IU254" s="460"/>
      <c r="IV254" s="443"/>
      <c r="IW254" s="444" t="s">
        <v>187</v>
      </c>
      <c r="IX254" s="663">
        <v>376.90000000000146</v>
      </c>
      <c r="IY254" s="444" t="s">
        <v>183</v>
      </c>
      <c r="IZ254" s="24">
        <v>533.10000000000082</v>
      </c>
      <c r="JA254" s="444" t="s">
        <v>184</v>
      </c>
      <c r="JB254" s="24">
        <v>291.49999999999272</v>
      </c>
      <c r="JC254" s="444" t="s">
        <v>185</v>
      </c>
      <c r="JD254" s="460"/>
      <c r="JE254" s="443"/>
      <c r="JF254" s="444" t="s">
        <v>187</v>
      </c>
      <c r="JG254" s="663">
        <v>357.80000000000109</v>
      </c>
      <c r="JH254" s="444" t="s">
        <v>183</v>
      </c>
      <c r="JI254" s="663">
        <v>257.59999999999491</v>
      </c>
      <c r="JJ254" s="444" t="s">
        <v>184</v>
      </c>
      <c r="JK254" s="24">
        <v>194.09999999999127</v>
      </c>
      <c r="JL254" s="444" t="s">
        <v>185</v>
      </c>
      <c r="JM254" s="460"/>
      <c r="JN254" s="443"/>
      <c r="JO254" s="444" t="s">
        <v>187</v>
      </c>
      <c r="JP254" s="663">
        <v>280.99999999999636</v>
      </c>
      <c r="JQ254" s="444" t="s">
        <v>183</v>
      </c>
      <c r="JR254" s="663"/>
      <c r="JS254" s="444" t="s">
        <v>184</v>
      </c>
      <c r="JT254" s="663"/>
      <c r="JU254" s="444" t="s">
        <v>185</v>
      </c>
      <c r="JV254" s="460"/>
      <c r="JW254" s="443"/>
      <c r="JX254" s="444" t="s">
        <v>187</v>
      </c>
      <c r="JY254" s="24">
        <v>1811.4000000000051</v>
      </c>
      <c r="JZ254" s="444" t="s">
        <v>183</v>
      </c>
      <c r="KA254" s="24">
        <v>2249.9999999999909</v>
      </c>
      <c r="KB254" s="444" t="s">
        <v>184</v>
      </c>
      <c r="KC254" s="24">
        <v>2831.7500000000546</v>
      </c>
      <c r="KD254" s="444" t="s">
        <v>185</v>
      </c>
      <c r="KE254" s="460"/>
      <c r="KF254" s="443"/>
      <c r="KG254" s="444" t="s">
        <v>187</v>
      </c>
      <c r="KH254" s="24">
        <v>157.79999999999927</v>
      </c>
      <c r="KI254" s="444" t="s">
        <v>183</v>
      </c>
      <c r="KJ254" s="663">
        <v>0</v>
      </c>
      <c r="KK254" s="444" t="s">
        <v>184</v>
      </c>
      <c r="KL254" s="24">
        <v>337.99999999998909</v>
      </c>
      <c r="KM254" s="444" t="s">
        <v>185</v>
      </c>
      <c r="KN254" s="460"/>
      <c r="KO254" s="443"/>
      <c r="KP254" s="444" t="s">
        <v>187</v>
      </c>
      <c r="KQ254" s="663">
        <v>111.54999999999927</v>
      </c>
      <c r="KR254" s="444" t="s">
        <v>183</v>
      </c>
      <c r="KS254" s="663"/>
      <c r="KT254" s="444" t="s">
        <v>184</v>
      </c>
      <c r="KU254" s="663"/>
      <c r="KV254" s="444" t="s">
        <v>185</v>
      </c>
      <c r="KW254" s="460"/>
      <c r="KX254" s="443"/>
      <c r="KY254" s="444" t="s">
        <v>187</v>
      </c>
      <c r="KZ254" s="24">
        <v>220.45000000000437</v>
      </c>
      <c r="LA254" s="444" t="s">
        <v>183</v>
      </c>
      <c r="LB254" s="24"/>
      <c r="LC254" s="444" t="s">
        <v>184</v>
      </c>
      <c r="LD254" s="24"/>
      <c r="LE254" s="444" t="s">
        <v>185</v>
      </c>
      <c r="LF254" s="460"/>
      <c r="LG254" s="443"/>
      <c r="LH254" s="444" t="s">
        <v>187</v>
      </c>
      <c r="LI254" s="336">
        <v>376.70000000000164</v>
      </c>
      <c r="LJ254" s="444" t="s">
        <v>183</v>
      </c>
      <c r="LK254" s="336"/>
      <c r="LL254" s="444" t="s">
        <v>184</v>
      </c>
      <c r="LM254" s="24"/>
      <c r="LN254" s="444" t="s">
        <v>185</v>
      </c>
      <c r="LO254" s="460"/>
      <c r="LP254" s="443"/>
      <c r="LQ254" s="444" t="s">
        <v>187</v>
      </c>
      <c r="LR254" s="24">
        <v>606.40000000000509</v>
      </c>
      <c r="LS254" s="444" t="s">
        <v>183</v>
      </c>
      <c r="LT254" s="24">
        <v>379.40000000000055</v>
      </c>
      <c r="LU254" s="444" t="s">
        <v>184</v>
      </c>
      <c r="LV254" s="24">
        <v>532.65000000000146</v>
      </c>
      <c r="LW254" s="444" t="s">
        <v>185</v>
      </c>
      <c r="LX254" s="460"/>
      <c r="LY254" s="443"/>
      <c r="LZ254" s="444" t="s">
        <v>187</v>
      </c>
      <c r="MA254" s="24">
        <v>50.700000000004366</v>
      </c>
      <c r="MB254" s="444" t="s">
        <v>183</v>
      </c>
      <c r="MC254" s="24"/>
      <c r="MD254" s="444" t="s">
        <v>184</v>
      </c>
      <c r="ME254" s="24"/>
      <c r="MF254" s="444" t="s">
        <v>185</v>
      </c>
      <c r="MG254" s="460"/>
      <c r="MH254" s="443"/>
      <c r="MI254" s="444" t="s">
        <v>187</v>
      </c>
      <c r="MJ254" s="313">
        <v>428.20000000001164</v>
      </c>
      <c r="MK254" s="444" t="s">
        <v>183</v>
      </c>
      <c r="ML254" s="24">
        <v>737.09999999999673</v>
      </c>
      <c r="MM254" s="444" t="s">
        <v>184</v>
      </c>
      <c r="MN254" s="24">
        <v>770.29999999999927</v>
      </c>
      <c r="MO254" s="444" t="s">
        <v>185</v>
      </c>
      <c r="MP254" s="460"/>
      <c r="MQ254" s="443"/>
      <c r="MR254" s="444" t="s">
        <v>187</v>
      </c>
      <c r="MS254" s="443">
        <v>264.00000000000364</v>
      </c>
      <c r="MT254" s="444" t="s">
        <v>183</v>
      </c>
      <c r="MU254" s="24">
        <v>220.49999999999636</v>
      </c>
      <c r="MV254" s="444" t="s">
        <v>184</v>
      </c>
      <c r="MW254" s="443">
        <v>251.00000000000728</v>
      </c>
      <c r="MX254" s="444" t="s">
        <v>185</v>
      </c>
      <c r="MY254" s="460"/>
      <c r="MZ254" s="443"/>
      <c r="NA254" s="444" t="s">
        <v>187</v>
      </c>
      <c r="NB254" s="443"/>
      <c r="NC254" s="444" t="s">
        <v>183</v>
      </c>
      <c r="ND254" s="443"/>
      <c r="NE254" s="444" t="s">
        <v>184</v>
      </c>
      <c r="NF254" s="664">
        <v>1293.4500000000007</v>
      </c>
      <c r="NG254" s="444" t="s">
        <v>185</v>
      </c>
      <c r="NH254" s="460"/>
    </row>
    <row r="255" spans="1:372" ht="18">
      <c r="A255" s="665" t="s">
        <v>3712</v>
      </c>
      <c r="B255" s="59">
        <f>SUM(D255:AAP255)</f>
        <v>38847.050000000076</v>
      </c>
      <c r="C255" s="460"/>
      <c r="D255" s="443"/>
      <c r="E255" s="286">
        <f>D254*0.25</f>
        <v>64.224999999999994</v>
      </c>
      <c r="F255" s="24"/>
      <c r="G255" s="286">
        <f>F254*0.5</f>
        <v>154.15</v>
      </c>
      <c r="H255" s="443"/>
      <c r="I255" s="286">
        <f>H254*0.75</f>
        <v>0</v>
      </c>
      <c r="J255" s="443"/>
      <c r="K255" s="286">
        <f>J254*1</f>
        <v>0</v>
      </c>
      <c r="L255" s="460"/>
      <c r="M255" s="443"/>
      <c r="N255" s="286">
        <f>M254*0.25</f>
        <v>43.5</v>
      </c>
      <c r="O255" s="443"/>
      <c r="P255" s="286">
        <f>O254*0.5</f>
        <v>37.749999999999972</v>
      </c>
      <c r="Q255" s="443"/>
      <c r="R255" s="286">
        <f>Q254*0.75</f>
        <v>0</v>
      </c>
      <c r="S255" s="443"/>
      <c r="T255" s="286">
        <f>S254*1</f>
        <v>0</v>
      </c>
      <c r="U255" s="460"/>
      <c r="V255" s="443"/>
      <c r="W255" s="286">
        <f>V254*0.25</f>
        <v>144.47499999999997</v>
      </c>
      <c r="X255" s="443"/>
      <c r="Y255" s="286">
        <f>X254*0.5</f>
        <v>191.45000000000027</v>
      </c>
      <c r="Z255" s="24"/>
      <c r="AA255" s="286">
        <f>Z254*0.75</f>
        <v>614.32500000000016</v>
      </c>
      <c r="AB255" s="24"/>
      <c r="AC255" s="286">
        <f t="shared" ref="AC255:AC301" si="233">AB254*1</f>
        <v>751.05000000000018</v>
      </c>
      <c r="AD255" s="460"/>
      <c r="AE255" s="24"/>
      <c r="AF255" s="286">
        <f>AE254*0.25</f>
        <v>18.89999999999992</v>
      </c>
      <c r="AG255" s="24"/>
      <c r="AH255" s="286">
        <f>AG254*0.5</f>
        <v>31.500000000000227</v>
      </c>
      <c r="AI255" s="24"/>
      <c r="AJ255" s="286">
        <f>AI254*0.75</f>
        <v>90.000000000000171</v>
      </c>
      <c r="AK255" s="24"/>
      <c r="AL255" s="286">
        <f t="shared" ref="AL255:AL301" si="234">AK254*1</f>
        <v>158.2000000000005</v>
      </c>
      <c r="AM255" s="460"/>
      <c r="AN255" s="443"/>
      <c r="AO255" s="286">
        <f>AN254*0.25</f>
        <v>0</v>
      </c>
      <c r="AP255" s="24"/>
      <c r="AQ255" s="286">
        <f>AP254*0.5</f>
        <v>177</v>
      </c>
      <c r="AR255" s="24"/>
      <c r="AS255" s="286">
        <f>AR254*0.75</f>
        <v>160.65000000000055</v>
      </c>
      <c r="AT255" s="24"/>
      <c r="AU255" s="286">
        <f>AT254*1</f>
        <v>674.90000000000032</v>
      </c>
      <c r="AV255" s="460"/>
      <c r="AW255" s="24"/>
      <c r="AX255" s="286">
        <f>AW254*0.25</f>
        <v>0</v>
      </c>
      <c r="AZ255" s="286">
        <f>AY254*0.5</f>
        <v>344.9500000000005</v>
      </c>
      <c r="BB255" s="286">
        <f>BA254*0.75</f>
        <v>312.75000000000034</v>
      </c>
      <c r="BC255" s="24"/>
      <c r="BD255" s="286">
        <f>BC254*1</f>
        <v>451.50000000000045</v>
      </c>
      <c r="BE255" s="460"/>
      <c r="BF255" s="443"/>
      <c r="BG255" s="286">
        <f>BF254*0.25</f>
        <v>0</v>
      </c>
      <c r="BH255" s="24"/>
      <c r="BI255" s="286">
        <f>BH254*0.5</f>
        <v>197.90000000000032</v>
      </c>
      <c r="BJ255" s="24"/>
      <c r="BK255" s="286">
        <f>BJ254*0.75</f>
        <v>308.92500000000041</v>
      </c>
      <c r="BL255" s="24"/>
      <c r="BM255" s="286">
        <f>BL254*1</f>
        <v>1214.8000000000006</v>
      </c>
      <c r="BN255" s="460"/>
      <c r="BO255" s="443"/>
      <c r="BP255" s="286">
        <f>BO254*0.25</f>
        <v>0</v>
      </c>
      <c r="BQ255" s="443"/>
      <c r="BR255" s="286">
        <f>BQ254*0.5</f>
        <v>287.35000000000036</v>
      </c>
      <c r="BS255" s="443"/>
      <c r="BT255" s="286">
        <f>BS254*0.75</f>
        <v>254.39999999999986</v>
      </c>
      <c r="BU255" s="443"/>
      <c r="BV255" s="286">
        <f>BU254*1</f>
        <v>357.50000000000091</v>
      </c>
      <c r="BW255" s="460"/>
      <c r="BX255" s="443"/>
      <c r="BY255" s="286">
        <f>BX254*0.25</f>
        <v>0</v>
      </c>
      <c r="BZ255" s="443"/>
      <c r="CA255" s="286">
        <f>BZ254*0.5</f>
        <v>3.1000000000003638</v>
      </c>
      <c r="CB255" s="443"/>
      <c r="CC255" s="286">
        <f>CB254*0.75</f>
        <v>73.124999999997272</v>
      </c>
      <c r="CD255" s="443"/>
      <c r="CE255" s="286">
        <f>CD254*1</f>
        <v>174</v>
      </c>
      <c r="CF255" s="460"/>
      <c r="CG255" s="443"/>
      <c r="CH255" s="286">
        <f>CG254*0.25</f>
        <v>0</v>
      </c>
      <c r="CI255" s="24"/>
      <c r="CJ255" s="286">
        <f>CI254*0.5</f>
        <v>321.30000000000064</v>
      </c>
      <c r="CK255" s="24"/>
      <c r="CL255" s="286">
        <f>CK254*0.75</f>
        <v>0</v>
      </c>
      <c r="CM255" s="24"/>
      <c r="CN255" s="286">
        <f>CM254*1</f>
        <v>510.89999999999964</v>
      </c>
      <c r="CO255" s="460"/>
      <c r="CP255" s="443"/>
      <c r="CQ255" s="286">
        <f>CP254*0.25</f>
        <v>0</v>
      </c>
      <c r="CR255" s="24"/>
      <c r="CS255" s="286">
        <f>CR254*0.5</f>
        <v>115.20000000000005</v>
      </c>
      <c r="CT255" s="24"/>
      <c r="CU255" s="286">
        <f>CT254*0.75</f>
        <v>0</v>
      </c>
      <c r="CV255" s="24"/>
      <c r="CW255" s="286">
        <f>CV254*1</f>
        <v>169.50000000000091</v>
      </c>
      <c r="CX255" s="460"/>
      <c r="CY255" s="443"/>
      <c r="CZ255" s="286">
        <f>CY254*0.25</f>
        <v>0</v>
      </c>
      <c r="DA255" s="24"/>
      <c r="DB255" s="286">
        <f>DA254*0.5</f>
        <v>204.80000000000109</v>
      </c>
      <c r="DC255" s="24"/>
      <c r="DD255" s="286">
        <f>DC254*0.75</f>
        <v>92.624999999995907</v>
      </c>
      <c r="DE255" s="24"/>
      <c r="DF255" s="286">
        <f>DE254*1</f>
        <v>171.90000000000055</v>
      </c>
      <c r="DG255" s="460"/>
      <c r="DH255" s="443"/>
      <c r="DI255" s="286">
        <f>DH254*0.25</f>
        <v>0</v>
      </c>
      <c r="DJ255" s="24"/>
      <c r="DK255" s="286">
        <f>DJ254*0.5</f>
        <v>77.600000000000819</v>
      </c>
      <c r="DL255" s="24"/>
      <c r="DM255" s="286">
        <f>DL254*0.75</f>
        <v>0</v>
      </c>
      <c r="DN255" s="24"/>
      <c r="DO255" s="286">
        <f>DN254*1</f>
        <v>11.600000000000364</v>
      </c>
      <c r="DP255" s="460"/>
      <c r="DQ255" s="443"/>
      <c r="DR255" s="286">
        <f>DQ254*0.25</f>
        <v>0</v>
      </c>
      <c r="DS255" s="24"/>
      <c r="DT255" s="286">
        <f>DS254*0.5</f>
        <v>156.60000000000036</v>
      </c>
      <c r="DU255" s="24"/>
      <c r="DV255" s="286">
        <f>DU254*0.75</f>
        <v>155.99999999999727</v>
      </c>
      <c r="DW255" s="24"/>
      <c r="DX255" s="286">
        <f>DW254*1</f>
        <v>246.5</v>
      </c>
      <c r="DY255" s="460"/>
      <c r="DZ255" s="443"/>
      <c r="EA255" s="286">
        <f>DZ254*0.25</f>
        <v>0</v>
      </c>
      <c r="EB255" s="24"/>
      <c r="EC255" s="286">
        <f>EB254*0.5</f>
        <v>124.25000000000045</v>
      </c>
      <c r="ED255" s="24"/>
      <c r="EE255" s="286">
        <f>ED254*0.75</f>
        <v>0</v>
      </c>
      <c r="EF255" s="24"/>
      <c r="EG255" s="286">
        <f>EF254*1</f>
        <v>833.05000000000018</v>
      </c>
      <c r="EH255" s="460"/>
      <c r="EI255" s="443"/>
      <c r="EJ255" s="286">
        <f>EI254*0.25</f>
        <v>0</v>
      </c>
      <c r="EK255" s="24"/>
      <c r="EL255" s="286">
        <f>EK254*0.5</f>
        <v>23.050000000000637</v>
      </c>
      <c r="EM255" s="24"/>
      <c r="EN255" s="286">
        <f>EM254*0.75</f>
        <v>0</v>
      </c>
      <c r="EO255" s="24"/>
      <c r="EP255" s="286">
        <f>EO254*1</f>
        <v>197.49999999999636</v>
      </c>
      <c r="EQ255" s="460"/>
      <c r="ER255" s="443"/>
      <c r="ES255" s="286">
        <f>ER254*0.25</f>
        <v>0</v>
      </c>
      <c r="ET255" s="24"/>
      <c r="EU255" s="286">
        <f>ET254*0.5</f>
        <v>116.32500000000073</v>
      </c>
      <c r="EV255" s="24"/>
      <c r="EW255" s="286">
        <f>EV254*0.75</f>
        <v>0</v>
      </c>
      <c r="EX255" s="24"/>
      <c r="EY255" s="286">
        <f>EX254*1</f>
        <v>245.00000000000091</v>
      </c>
      <c r="EZ255" s="460"/>
      <c r="FA255" s="443"/>
      <c r="FB255" s="286">
        <f>FA254*0.25</f>
        <v>0</v>
      </c>
      <c r="FC255" s="24"/>
      <c r="FD255" s="286">
        <f>FC254*0.5</f>
        <v>154.87500000000045</v>
      </c>
      <c r="FE255" s="443"/>
      <c r="FF255" s="286">
        <f>FE254*0.75</f>
        <v>134.09999999999809</v>
      </c>
      <c r="FG255" s="443"/>
      <c r="FH255" s="286">
        <f>FG254*1</f>
        <v>423.40000000000146</v>
      </c>
      <c r="FI255" s="460"/>
      <c r="FJ255" s="443"/>
      <c r="FK255" s="286">
        <f>FJ254*0.25</f>
        <v>0</v>
      </c>
      <c r="FL255" s="24"/>
      <c r="FM255" s="286">
        <f>FL254*0.5</f>
        <v>83.849999999999909</v>
      </c>
      <c r="FN255" s="24"/>
      <c r="FO255" s="286">
        <f>FN254*0.75</f>
        <v>304.049999999997</v>
      </c>
      <c r="FP255" s="24"/>
      <c r="FQ255" s="286">
        <f>FP254*1</f>
        <v>496.60000000000309</v>
      </c>
      <c r="FR255" s="460"/>
      <c r="FS255" s="443"/>
      <c r="FT255" s="286">
        <f>FS254*0.25</f>
        <v>0</v>
      </c>
      <c r="FU255" s="24"/>
      <c r="FV255" s="286">
        <f>FU254*0.5</f>
        <v>97.800000000000637</v>
      </c>
      <c r="FW255" s="24"/>
      <c r="FX255" s="286">
        <f>FW254*0.75</f>
        <v>0</v>
      </c>
      <c r="FY255" s="24"/>
      <c r="FZ255" s="286">
        <f>FY254*1</f>
        <v>207.90000000000327</v>
      </c>
      <c r="GA255" s="460"/>
      <c r="GB255" s="443"/>
      <c r="GC255" s="286">
        <f>GB254*0.25</f>
        <v>0</v>
      </c>
      <c r="GD255" s="24"/>
      <c r="GE255" s="286">
        <f>GD254*0.5</f>
        <v>167.25</v>
      </c>
      <c r="GF255" s="24"/>
      <c r="GG255" s="286">
        <f>GF254*0.75</f>
        <v>0</v>
      </c>
      <c r="GH255" s="24"/>
      <c r="GI255" s="286">
        <f>GH254*1</f>
        <v>286.5</v>
      </c>
      <c r="GJ255" s="460"/>
      <c r="GK255" s="443"/>
      <c r="GL255" s="286">
        <f>GK254*0.25</f>
        <v>0</v>
      </c>
      <c r="GM255" s="24"/>
      <c r="GN255" s="286">
        <f>GM254*0.5</f>
        <v>1034.4499999999998</v>
      </c>
      <c r="GO255" s="24"/>
      <c r="GP255" s="286">
        <f>GO254*0.75</f>
        <v>1156.0124999999989</v>
      </c>
      <c r="GQ255" s="24"/>
      <c r="GR255" s="286">
        <f>GQ254*1</f>
        <v>2566.9000000000051</v>
      </c>
      <c r="GS255" s="460"/>
      <c r="GT255" s="443"/>
      <c r="GU255" s="286">
        <f>GT254*0.25</f>
        <v>0</v>
      </c>
      <c r="GV255" s="24"/>
      <c r="GW255" s="286">
        <f>GV254*0.5</f>
        <v>48.150000000001</v>
      </c>
      <c r="GX255" s="24"/>
      <c r="GY255" s="286">
        <f>GX254*0.75</f>
        <v>0</v>
      </c>
      <c r="GZ255" s="24"/>
      <c r="HA255" s="286">
        <f>GZ254*1</f>
        <v>0</v>
      </c>
      <c r="HB255" s="460"/>
      <c r="HC255" s="443"/>
      <c r="HD255" s="286">
        <f>HC254*0.25</f>
        <v>0</v>
      </c>
      <c r="HE255" s="443"/>
      <c r="HF255" s="286">
        <f>HE254*0.5</f>
        <v>208.85000000000036</v>
      </c>
      <c r="HG255" s="443"/>
      <c r="HH255" s="286">
        <f>HG254*0.75</f>
        <v>439.46249999999986</v>
      </c>
      <c r="HI255" s="443"/>
      <c r="HJ255" s="286">
        <f>HI254*1</f>
        <v>298.40000000000327</v>
      </c>
      <c r="HK255" s="460"/>
      <c r="HL255" s="443"/>
      <c r="HM255" s="286">
        <f>HL254*0.25</f>
        <v>0</v>
      </c>
      <c r="HN255" s="443"/>
      <c r="HO255" s="286">
        <f>HN254*0.5</f>
        <v>382.85000000000036</v>
      </c>
      <c r="HP255" s="443"/>
      <c r="HQ255" s="286">
        <f>HP254*0.75</f>
        <v>0</v>
      </c>
      <c r="HR255" s="443"/>
      <c r="HS255" s="286">
        <f>HR254*1</f>
        <v>334.80000000000109</v>
      </c>
      <c r="HT255" s="460"/>
      <c r="HU255" s="443"/>
      <c r="HV255" s="286">
        <f>HU254*0.25</f>
        <v>0</v>
      </c>
      <c r="HW255" s="443"/>
      <c r="HX255" s="286">
        <f>HW254*0.5</f>
        <v>1396.3249999999989</v>
      </c>
      <c r="HY255" s="443"/>
      <c r="HZ255" s="286">
        <f>HY254*0.75</f>
        <v>1924.0499999999997</v>
      </c>
      <c r="IA255" s="443"/>
      <c r="IB255" s="286">
        <f>IA254*1</f>
        <v>2931.7000000000153</v>
      </c>
      <c r="IC255" s="460"/>
      <c r="ID255" s="443"/>
      <c r="IE255" s="286">
        <f>ID254*0.25</f>
        <v>0</v>
      </c>
      <c r="IF255" s="443"/>
      <c r="IG255" s="286">
        <f>IF254*0.5</f>
        <v>132.00000000000091</v>
      </c>
      <c r="IH255" s="443"/>
      <c r="II255" s="286">
        <f>IH254*0.75</f>
        <v>0</v>
      </c>
      <c r="IJ255" s="443"/>
      <c r="IK255" s="286">
        <f>IJ254*1</f>
        <v>0</v>
      </c>
      <c r="IL255" s="460"/>
      <c r="IM255" s="443"/>
      <c r="IN255" s="286">
        <f>IM254*0.25</f>
        <v>0</v>
      </c>
      <c r="IO255" s="443"/>
      <c r="IP255" s="286">
        <f>IO254*0.5</f>
        <v>98.325000000000728</v>
      </c>
      <c r="IQ255" s="443"/>
      <c r="IR255" s="286">
        <f>IQ254*0.75</f>
        <v>0</v>
      </c>
      <c r="IS255" s="443"/>
      <c r="IT255" s="286">
        <f>IS254*1</f>
        <v>164.89999999999964</v>
      </c>
      <c r="IU255" s="460"/>
      <c r="IV255" s="443"/>
      <c r="IW255" s="286">
        <f>IV254*0.25</f>
        <v>0</v>
      </c>
      <c r="IX255" s="443"/>
      <c r="IY255" s="286">
        <f>IX254*0.5</f>
        <v>188.45000000000073</v>
      </c>
      <c r="IZ255" s="443"/>
      <c r="JA255" s="286">
        <f>IZ254*0.75</f>
        <v>399.82500000000061</v>
      </c>
      <c r="JB255" s="443"/>
      <c r="JC255" s="286">
        <f>JB254*1</f>
        <v>291.49999999999272</v>
      </c>
      <c r="JD255" s="460"/>
      <c r="JE255" s="443"/>
      <c r="JF255" s="286">
        <f>JE254*0.25</f>
        <v>0</v>
      </c>
      <c r="JG255" s="443"/>
      <c r="JH255" s="286">
        <f>JG254*0.5</f>
        <v>178.90000000000055</v>
      </c>
      <c r="JI255" s="443"/>
      <c r="JJ255" s="286">
        <f>JI254*0.75</f>
        <v>193.19999999999618</v>
      </c>
      <c r="JK255" s="443"/>
      <c r="JL255" s="286">
        <f>JK254*1</f>
        <v>194.09999999999127</v>
      </c>
      <c r="JM255" s="460"/>
      <c r="JN255" s="443"/>
      <c r="JO255" s="286">
        <f>JN254*0.25</f>
        <v>0</v>
      </c>
      <c r="JP255" s="443"/>
      <c r="JQ255" s="286">
        <f>JP254*0.5</f>
        <v>140.49999999999818</v>
      </c>
      <c r="JR255" s="443"/>
      <c r="JS255" s="286">
        <f>JR254*0.75</f>
        <v>0</v>
      </c>
      <c r="JT255" s="443"/>
      <c r="JU255" s="286">
        <f>JT254*1</f>
        <v>0</v>
      </c>
      <c r="JV255" s="460"/>
      <c r="JW255" s="443"/>
      <c r="JX255" s="286">
        <f>JW254*0.25</f>
        <v>0</v>
      </c>
      <c r="JY255" s="443"/>
      <c r="JZ255" s="286">
        <f>JY254*0.5</f>
        <v>905.70000000000255</v>
      </c>
      <c r="KA255" s="443"/>
      <c r="KB255" s="286">
        <f>KA254*0.75</f>
        <v>1687.4999999999932</v>
      </c>
      <c r="KC255" s="443"/>
      <c r="KD255" s="286">
        <f t="shared" ref="KD255" si="235">KC254*1</f>
        <v>2831.7500000000546</v>
      </c>
      <c r="KE255" s="460"/>
      <c r="KF255" s="443"/>
      <c r="KG255" s="286">
        <f>KF254*0.25</f>
        <v>0</v>
      </c>
      <c r="KH255" s="443"/>
      <c r="KI255" s="286">
        <f>KH254*0.5</f>
        <v>78.899999999999636</v>
      </c>
      <c r="KJ255" s="443"/>
      <c r="KK255" s="286">
        <f>KJ254*0.75</f>
        <v>0</v>
      </c>
      <c r="KL255" s="443"/>
      <c r="KM255" s="286">
        <f>KL254*1</f>
        <v>337.99999999998909</v>
      </c>
      <c r="KN255" s="460"/>
      <c r="KO255" s="443"/>
      <c r="KP255" s="286">
        <f>KO254*0.25</f>
        <v>0</v>
      </c>
      <c r="KQ255" s="443"/>
      <c r="KR255" s="286">
        <f>KQ254*0.5</f>
        <v>55.774999999999636</v>
      </c>
      <c r="KS255" s="443"/>
      <c r="KT255" s="286">
        <f>KS254*0.75</f>
        <v>0</v>
      </c>
      <c r="KU255" s="443"/>
      <c r="KV255" s="286">
        <f>KU254*1</f>
        <v>0</v>
      </c>
      <c r="KW255" s="460"/>
      <c r="KX255" s="443"/>
      <c r="KY255" s="286">
        <f>KX254*0.25</f>
        <v>0</v>
      </c>
      <c r="KZ255" s="443"/>
      <c r="LA255" s="286">
        <f>KZ254*0.5</f>
        <v>110.22500000000218</v>
      </c>
      <c r="LB255" s="443"/>
      <c r="LC255" s="286">
        <f>LB254*0.75</f>
        <v>0</v>
      </c>
      <c r="LD255" s="443"/>
      <c r="LE255" s="286">
        <f>LD254*1</f>
        <v>0</v>
      </c>
      <c r="LF255" s="460"/>
      <c r="LG255" s="443"/>
      <c r="LH255" s="286">
        <f>LG254*0.25</f>
        <v>0</v>
      </c>
      <c r="LI255" s="443"/>
      <c r="LJ255" s="286">
        <f>LI254*0.5</f>
        <v>188.35000000000082</v>
      </c>
      <c r="LK255" s="443"/>
      <c r="LL255" s="286">
        <f>LK254*0.75</f>
        <v>0</v>
      </c>
      <c r="LM255" s="443"/>
      <c r="LN255" s="286">
        <f>LM254*1</f>
        <v>0</v>
      </c>
      <c r="LO255" s="460"/>
      <c r="LP255" s="443"/>
      <c r="LQ255" s="286">
        <f>LP254*0.25</f>
        <v>0</v>
      </c>
      <c r="LR255" s="443"/>
      <c r="LS255" s="286">
        <f>LR254*0.5</f>
        <v>303.20000000000255</v>
      </c>
      <c r="LT255" s="443"/>
      <c r="LU255" s="286">
        <f>LT254*0.75</f>
        <v>284.55000000000041</v>
      </c>
      <c r="LV255" s="443"/>
      <c r="LW255" s="286">
        <f>LV254*1</f>
        <v>532.65000000000146</v>
      </c>
      <c r="LX255" s="460"/>
      <c r="LY255" s="443"/>
      <c r="LZ255" s="286">
        <f>LY254*0.25</f>
        <v>0</v>
      </c>
      <c r="MA255" s="443"/>
      <c r="MB255" s="286">
        <f>MA254*0.5</f>
        <v>25.350000000002183</v>
      </c>
      <c r="MC255" s="443"/>
      <c r="MD255" s="286">
        <f>MC254*0.75</f>
        <v>0</v>
      </c>
      <c r="ME255" s="443"/>
      <c r="MF255" s="286">
        <f>ME254*1</f>
        <v>0</v>
      </c>
      <c r="MG255" s="460"/>
      <c r="MH255" s="443"/>
      <c r="MI255" s="286">
        <f>MH254*0.25</f>
        <v>0</v>
      </c>
      <c r="MJ255" s="443"/>
      <c r="MK255" s="286">
        <f>MJ254*0.5</f>
        <v>214.10000000000582</v>
      </c>
      <c r="ML255" s="443"/>
      <c r="MM255" s="286">
        <f>ML254*0.75</f>
        <v>552.82499999999754</v>
      </c>
      <c r="MN255" s="443"/>
      <c r="MO255" s="286">
        <f>MN254*1</f>
        <v>770.29999999999927</v>
      </c>
      <c r="MP255" s="460"/>
      <c r="MQ255" s="443"/>
      <c r="MR255" s="286">
        <f>MQ254*0.25</f>
        <v>0</v>
      </c>
      <c r="MS255" s="443"/>
      <c r="MT255" s="286">
        <f>MS254*0.5</f>
        <v>132.00000000000182</v>
      </c>
      <c r="MU255" s="443"/>
      <c r="MV255" s="286">
        <f>MU254*0.75</f>
        <v>165.37499999999727</v>
      </c>
      <c r="MW255" s="443"/>
      <c r="MX255" s="286">
        <f>MW254*1</f>
        <v>251.00000000000728</v>
      </c>
      <c r="MY255" s="460"/>
      <c r="MZ255" s="443"/>
      <c r="NA255" s="286">
        <f>MZ254*0.25</f>
        <v>0</v>
      </c>
      <c r="NB255" s="443"/>
      <c r="NC255" s="286">
        <f>NB254*0.5</f>
        <v>0</v>
      </c>
      <c r="ND255" s="443"/>
      <c r="NE255" s="286">
        <f>ND254*0.75</f>
        <v>0</v>
      </c>
      <c r="NF255" s="443"/>
      <c r="NG255" s="286">
        <f>NF254*1</f>
        <v>1293.4500000000007</v>
      </c>
      <c r="NH255" s="460"/>
    </row>
    <row r="256" spans="1:372" s="50" customFormat="1" ht="15.75">
      <c r="A256" s="666"/>
      <c r="B256" s="256"/>
      <c r="C256" s="255"/>
      <c r="D256" s="305"/>
      <c r="E256" s="463"/>
      <c r="F256" s="178"/>
      <c r="G256" s="463"/>
      <c r="H256" s="305"/>
      <c r="I256" s="463"/>
      <c r="J256" s="305"/>
      <c r="K256" s="305"/>
      <c r="L256" s="255"/>
      <c r="M256" s="305"/>
      <c r="N256" s="463"/>
      <c r="O256" s="305"/>
      <c r="P256" s="463"/>
      <c r="Q256" s="305"/>
      <c r="R256" s="463"/>
      <c r="S256" s="305"/>
      <c r="T256" s="305"/>
      <c r="U256" s="255"/>
      <c r="V256" s="305"/>
      <c r="W256" s="463"/>
      <c r="X256" s="305"/>
      <c r="Y256" s="463"/>
      <c r="Z256" s="178"/>
      <c r="AA256" s="305"/>
      <c r="AB256" s="24"/>
      <c r="AC256" s="48"/>
      <c r="AD256" s="255"/>
      <c r="AE256" s="178"/>
      <c r="AF256" s="355"/>
      <c r="AG256" s="178"/>
      <c r="AH256" s="305"/>
      <c r="AI256" s="178"/>
      <c r="AJ256" s="305"/>
      <c r="AK256" s="178"/>
      <c r="AL256" s="48"/>
      <c r="AM256" s="255"/>
      <c r="AN256" s="305"/>
      <c r="AO256" s="355"/>
      <c r="AP256" s="178"/>
      <c r="AQ256" s="305"/>
      <c r="AR256" s="178"/>
      <c r="AS256" s="305"/>
      <c r="AT256" s="178"/>
      <c r="AU256" s="48"/>
      <c r="AV256" s="255"/>
      <c r="AW256" s="178"/>
      <c r="AX256" s="355"/>
      <c r="AY256" s="178"/>
      <c r="AZ256" s="305"/>
      <c r="BA256" s="178"/>
      <c r="BB256" s="305"/>
      <c r="BC256" s="178"/>
      <c r="BD256" s="48"/>
      <c r="BE256" s="255"/>
      <c r="BF256" s="305"/>
      <c r="BG256" s="355"/>
      <c r="BH256" s="178"/>
      <c r="BI256" s="305"/>
      <c r="BJ256" s="178"/>
      <c r="BK256" s="305"/>
      <c r="BL256" s="178"/>
      <c r="BM256" s="48"/>
      <c r="BN256" s="255"/>
      <c r="BO256" s="305"/>
      <c r="BP256" s="355"/>
      <c r="BQ256" s="305"/>
      <c r="BR256" s="305"/>
      <c r="BS256" s="305"/>
      <c r="BT256" s="305"/>
      <c r="BU256" s="305"/>
      <c r="BV256" s="48"/>
      <c r="BW256" s="255"/>
      <c r="BX256" s="305"/>
      <c r="BY256" s="355"/>
      <c r="BZ256" s="305"/>
      <c r="CA256" s="305"/>
      <c r="CB256" s="305"/>
      <c r="CC256" s="305"/>
      <c r="CD256" s="305"/>
      <c r="CE256" s="48"/>
      <c r="CF256" s="255"/>
      <c r="CG256" s="305"/>
      <c r="CH256" s="355"/>
      <c r="CI256" s="178"/>
      <c r="CJ256" s="305"/>
      <c r="CK256" s="178"/>
      <c r="CL256" s="305"/>
      <c r="CM256" s="178"/>
      <c r="CN256" s="48"/>
      <c r="CO256" s="255"/>
      <c r="CP256" s="305"/>
      <c r="CQ256" s="355"/>
      <c r="CR256" s="178"/>
      <c r="CS256" s="305"/>
      <c r="CT256" s="178"/>
      <c r="CU256" s="305"/>
      <c r="CV256" s="178"/>
      <c r="CW256" s="48"/>
      <c r="CX256" s="255"/>
      <c r="CY256" s="305"/>
      <c r="CZ256" s="355"/>
      <c r="DA256" s="178"/>
      <c r="DB256" s="305"/>
      <c r="DC256" s="178"/>
      <c r="DD256" s="305"/>
      <c r="DE256" s="178"/>
      <c r="DF256" s="48"/>
      <c r="DG256" s="255"/>
      <c r="DH256" s="305"/>
      <c r="DI256" s="355"/>
      <c r="DJ256" s="178"/>
      <c r="DK256" s="305"/>
      <c r="DL256" s="178"/>
      <c r="DM256" s="305"/>
      <c r="DN256" s="178"/>
      <c r="DO256" s="48"/>
      <c r="DP256" s="255"/>
      <c r="DQ256" s="305"/>
      <c r="DR256" s="355"/>
      <c r="DS256" s="178"/>
      <c r="DT256" s="305"/>
      <c r="DU256" s="178"/>
      <c r="DV256" s="305"/>
      <c r="DW256" s="178"/>
      <c r="DX256" s="48"/>
      <c r="DY256" s="255"/>
      <c r="DZ256" s="305"/>
      <c r="EA256" s="355"/>
      <c r="EB256" s="178"/>
      <c r="EC256" s="305"/>
      <c r="ED256" s="178"/>
      <c r="EE256" s="305"/>
      <c r="EF256" s="178"/>
      <c r="EG256" s="48"/>
      <c r="EH256" s="255"/>
      <c r="EI256" s="305"/>
      <c r="EJ256" s="355"/>
      <c r="EK256" s="178"/>
      <c r="EL256" s="305"/>
      <c r="EM256" s="178"/>
      <c r="EN256" s="305"/>
      <c r="EO256" s="178"/>
      <c r="EP256" s="48"/>
      <c r="EQ256" s="255"/>
      <c r="ER256" s="305"/>
      <c r="ES256" s="355"/>
      <c r="ET256" s="178"/>
      <c r="EU256" s="305"/>
      <c r="EV256" s="178"/>
      <c r="EW256" s="305"/>
      <c r="EX256" s="178"/>
      <c r="EY256" s="48"/>
      <c r="EZ256" s="255"/>
      <c r="FA256" s="305"/>
      <c r="FB256" s="355"/>
      <c r="FC256" s="178"/>
      <c r="FD256" s="305"/>
      <c r="FE256" s="305"/>
      <c r="FF256" s="305"/>
      <c r="FG256" s="305"/>
      <c r="FH256" s="48"/>
      <c r="FI256" s="255"/>
      <c r="FJ256" s="305"/>
      <c r="FK256" s="355"/>
      <c r="FL256" s="178"/>
      <c r="FM256" s="305"/>
      <c r="FN256" s="178"/>
      <c r="FO256" s="305"/>
      <c r="FP256" s="178"/>
      <c r="FQ256" s="48"/>
      <c r="FR256" s="255"/>
      <c r="FS256" s="305"/>
      <c r="FT256" s="355"/>
      <c r="FU256" s="178"/>
      <c r="FV256" s="305"/>
      <c r="FW256" s="178"/>
      <c r="FX256" s="305"/>
      <c r="FY256" s="178"/>
      <c r="FZ256" s="48"/>
      <c r="GA256" s="255"/>
      <c r="GB256" s="305"/>
      <c r="GC256" s="355"/>
      <c r="GD256" s="178"/>
      <c r="GE256" s="305"/>
      <c r="GF256" s="178"/>
      <c r="GG256" s="305"/>
      <c r="GH256" s="178"/>
      <c r="GI256" s="48"/>
      <c r="GJ256" s="255"/>
      <c r="GK256" s="305"/>
      <c r="GL256" s="355"/>
      <c r="GM256" s="178"/>
      <c r="GN256" s="305"/>
      <c r="GO256" s="178"/>
      <c r="GP256" s="305"/>
      <c r="GQ256" s="178"/>
      <c r="GR256" s="48"/>
      <c r="GS256" s="255"/>
      <c r="GT256" s="305"/>
      <c r="GU256" s="355"/>
      <c r="GV256" s="178"/>
      <c r="GW256" s="305"/>
      <c r="GX256" s="178"/>
      <c r="GY256" s="305"/>
      <c r="GZ256" s="178"/>
      <c r="HA256" s="305"/>
      <c r="HB256" s="255"/>
      <c r="HC256" s="305"/>
      <c r="HD256" s="355"/>
      <c r="HE256" s="305"/>
      <c r="HF256" s="305"/>
      <c r="HG256" s="305"/>
      <c r="HH256" s="305"/>
      <c r="HI256" s="305"/>
      <c r="HJ256" s="48"/>
      <c r="HK256" s="255"/>
      <c r="HL256" s="305"/>
      <c r="HM256" s="355"/>
      <c r="HN256" s="305"/>
      <c r="HO256" s="305"/>
      <c r="HP256" s="305"/>
      <c r="HQ256" s="305"/>
      <c r="HR256" s="305"/>
      <c r="HS256" s="48"/>
      <c r="HT256" s="255"/>
      <c r="HU256" s="305"/>
      <c r="HV256" s="355"/>
      <c r="HW256" s="305"/>
      <c r="HX256" s="305"/>
      <c r="HY256" s="305"/>
      <c r="HZ256" s="305"/>
      <c r="IA256" s="305"/>
      <c r="IB256" s="48"/>
      <c r="IC256" s="255"/>
      <c r="ID256" s="305"/>
      <c r="IE256" s="355"/>
      <c r="IF256" s="305"/>
      <c r="IG256" s="305"/>
      <c r="IH256" s="305"/>
      <c r="II256" s="305"/>
      <c r="IJ256" s="305"/>
      <c r="IK256" s="305"/>
      <c r="IL256" s="255"/>
      <c r="IM256" s="305"/>
      <c r="IN256" s="355"/>
      <c r="IO256" s="305"/>
      <c r="IP256" s="305"/>
      <c r="IQ256" s="305"/>
      <c r="IR256" s="305"/>
      <c r="IS256" s="305"/>
      <c r="IT256" s="48"/>
      <c r="IU256" s="255"/>
      <c r="IV256" s="305"/>
      <c r="IW256" s="355"/>
      <c r="IX256" s="305"/>
      <c r="IY256" s="305"/>
      <c r="IZ256" s="305"/>
      <c r="JA256" s="305"/>
      <c r="JB256" s="305"/>
      <c r="JC256" s="48"/>
      <c r="JD256" s="255"/>
      <c r="JE256" s="305"/>
      <c r="JF256" s="355"/>
      <c r="JG256" s="305"/>
      <c r="JH256" s="305"/>
      <c r="JI256" s="305"/>
      <c r="JJ256" s="305"/>
      <c r="JK256" s="305"/>
      <c r="JL256" s="48"/>
      <c r="JM256" s="255"/>
      <c r="JN256" s="305"/>
      <c r="JO256" s="355"/>
      <c r="JP256" s="305"/>
      <c r="JQ256" s="305"/>
      <c r="JR256" s="305"/>
      <c r="JS256" s="305"/>
      <c r="JT256" s="305"/>
      <c r="JU256" s="305"/>
      <c r="JV256" s="255"/>
      <c r="JW256" s="305"/>
      <c r="JX256" s="355"/>
      <c r="JY256" s="305"/>
      <c r="JZ256" s="305"/>
      <c r="KA256" s="305"/>
      <c r="KB256" s="305"/>
      <c r="KC256" s="305"/>
      <c r="KD256" s="48"/>
      <c r="KE256" s="255"/>
      <c r="KF256" s="305"/>
      <c r="KG256" s="355"/>
      <c r="KH256" s="305"/>
      <c r="KI256" s="305"/>
      <c r="KJ256" s="305"/>
      <c r="KK256" s="305"/>
      <c r="KL256" s="305"/>
      <c r="KM256" s="48"/>
      <c r="KN256" s="255"/>
      <c r="KO256" s="305"/>
      <c r="KP256" s="355"/>
      <c r="KQ256" s="305"/>
      <c r="KR256" s="305"/>
      <c r="KS256" s="305"/>
      <c r="KT256" s="305"/>
      <c r="KU256" s="305"/>
      <c r="KV256" s="305"/>
      <c r="KW256" s="255"/>
      <c r="KX256" s="305"/>
      <c r="KY256" s="355"/>
      <c r="KZ256" s="305"/>
      <c r="LA256" s="305"/>
      <c r="LB256" s="305"/>
      <c r="LC256" s="305"/>
      <c r="LD256" s="305"/>
      <c r="LE256" s="305"/>
      <c r="LF256" s="255"/>
      <c r="LG256" s="305"/>
      <c r="LH256" s="355"/>
      <c r="LI256" s="305"/>
      <c r="LJ256" s="305"/>
      <c r="LK256" s="305"/>
      <c r="LL256" s="305"/>
      <c r="LM256" s="305"/>
      <c r="LN256" s="48"/>
      <c r="LO256" s="255"/>
      <c r="LP256" s="305"/>
      <c r="LQ256" s="355"/>
      <c r="LR256" s="305"/>
      <c r="LS256" s="305"/>
      <c r="LT256" s="305"/>
      <c r="LU256" s="305"/>
      <c r="LV256" s="305"/>
      <c r="LW256" s="48"/>
      <c r="LX256" s="255"/>
      <c r="LY256" s="305"/>
      <c r="LZ256" s="355"/>
      <c r="MA256" s="305"/>
      <c r="MB256" s="305"/>
      <c r="MC256" s="305"/>
      <c r="MD256" s="305"/>
      <c r="ME256" s="305"/>
      <c r="MF256" s="305"/>
      <c r="MG256" s="255"/>
      <c r="MH256" s="305"/>
      <c r="MI256" s="355"/>
      <c r="MJ256" s="305"/>
      <c r="MK256" s="305"/>
      <c r="ML256" s="305"/>
      <c r="MM256" s="305"/>
      <c r="MN256" s="305"/>
      <c r="MO256" s="48"/>
      <c r="MP256" s="255"/>
      <c r="MQ256" s="305"/>
      <c r="MR256" s="355"/>
      <c r="MS256" s="305"/>
      <c r="MT256" s="305"/>
      <c r="MU256" s="305"/>
      <c r="MV256" s="305"/>
      <c r="MW256" s="305"/>
      <c r="MX256" s="48"/>
      <c r="MY256" s="255"/>
      <c r="MZ256" s="305"/>
      <c r="NA256" s="355"/>
      <c r="NB256" s="305"/>
      <c r="NC256" s="305"/>
      <c r="ND256" s="305"/>
      <c r="NE256" s="305"/>
      <c r="NF256" s="305"/>
      <c r="NG256" s="48"/>
      <c r="NH256" s="255"/>
    </row>
    <row r="257" spans="1:372" ht="18">
      <c r="A257" s="538" t="s">
        <v>855</v>
      </c>
      <c r="B257" s="59"/>
      <c r="C257" s="460"/>
      <c r="D257" s="443">
        <v>386.8</v>
      </c>
      <c r="E257" s="444" t="s">
        <v>187</v>
      </c>
      <c r="F257" s="661">
        <v>160.19999999999999</v>
      </c>
      <c r="G257" s="444" t="s">
        <v>183</v>
      </c>
      <c r="H257" s="662"/>
      <c r="I257" s="444" t="s">
        <v>184</v>
      </c>
      <c r="J257" s="662"/>
      <c r="K257" s="444" t="s">
        <v>185</v>
      </c>
      <c r="L257" s="460"/>
      <c r="M257" s="443">
        <v>160.5</v>
      </c>
      <c r="N257" s="444" t="s">
        <v>187</v>
      </c>
      <c r="O257" s="24">
        <v>93</v>
      </c>
      <c r="P257" s="444" t="s">
        <v>183</v>
      </c>
      <c r="Q257" s="24"/>
      <c r="R257" s="444" t="s">
        <v>184</v>
      </c>
      <c r="S257" s="24"/>
      <c r="T257" s="444" t="s">
        <v>185</v>
      </c>
      <c r="U257" s="460"/>
      <c r="V257" s="24">
        <v>651.79999999999973</v>
      </c>
      <c r="W257" s="444" t="s">
        <v>187</v>
      </c>
      <c r="X257" s="24">
        <v>436.69999999999959</v>
      </c>
      <c r="Y257" s="444" t="s">
        <v>183</v>
      </c>
      <c r="Z257" s="24">
        <v>510.49999999999994</v>
      </c>
      <c r="AA257" s="444" t="s">
        <v>184</v>
      </c>
      <c r="AB257" s="722">
        <v>347.6500000000002</v>
      </c>
      <c r="AC257" s="444" t="s">
        <v>185</v>
      </c>
      <c r="AD257" s="460"/>
      <c r="AE257" s="24">
        <v>275.50000000000023</v>
      </c>
      <c r="AF257" s="444" t="s">
        <v>187</v>
      </c>
      <c r="AG257" s="24">
        <v>366.19999999999959</v>
      </c>
      <c r="AH257" s="444" t="s">
        <v>183</v>
      </c>
      <c r="AI257" s="24">
        <v>110.20000000000005</v>
      </c>
      <c r="AJ257" s="444" t="s">
        <v>184</v>
      </c>
      <c r="AK257" s="722">
        <v>302.4000000000002</v>
      </c>
      <c r="AL257" s="444" t="s">
        <v>185</v>
      </c>
      <c r="AM257" s="460"/>
      <c r="AN257" s="443"/>
      <c r="AO257" s="444" t="s">
        <v>187</v>
      </c>
      <c r="AP257" s="24">
        <v>148.10000000000036</v>
      </c>
      <c r="AQ257" s="444" t="s">
        <v>183</v>
      </c>
      <c r="AR257" s="24">
        <v>421.40000000000055</v>
      </c>
      <c r="AS257" s="444" t="s">
        <v>184</v>
      </c>
      <c r="AT257" s="444">
        <v>671.80000000000018</v>
      </c>
      <c r="AU257" s="444" t="s">
        <v>185</v>
      </c>
      <c r="AV257" s="460"/>
      <c r="AW257" s="24"/>
      <c r="AX257" s="444" t="s">
        <v>187</v>
      </c>
      <c r="AY257" s="24">
        <v>364.00000000000045</v>
      </c>
      <c r="AZ257" s="444" t="s">
        <v>183</v>
      </c>
      <c r="BA257" s="24">
        <v>368.40000000000009</v>
      </c>
      <c r="BB257" s="444" t="s">
        <v>184</v>
      </c>
      <c r="BC257" s="24">
        <v>397.49999999999955</v>
      </c>
      <c r="BD257" s="444" t="s">
        <v>185</v>
      </c>
      <c r="BE257" s="460"/>
      <c r="BF257" s="443"/>
      <c r="BG257" s="444" t="s">
        <v>187</v>
      </c>
      <c r="BH257" s="24">
        <v>614.59999999999991</v>
      </c>
      <c r="BI257" s="444" t="s">
        <v>183</v>
      </c>
      <c r="BJ257" s="24">
        <v>332.09999999999945</v>
      </c>
      <c r="BK257" s="444" t="s">
        <v>184</v>
      </c>
      <c r="BL257" s="24">
        <v>892.20000000000027</v>
      </c>
      <c r="BM257" s="444" t="s">
        <v>185</v>
      </c>
      <c r="BN257" s="460"/>
      <c r="BO257" s="443"/>
      <c r="BP257" s="444" t="s">
        <v>187</v>
      </c>
      <c r="BQ257" s="24">
        <v>488.29999999999927</v>
      </c>
      <c r="BR257" s="444" t="s">
        <v>183</v>
      </c>
      <c r="BS257" s="24">
        <v>455.60000000000082</v>
      </c>
      <c r="BT257" s="444" t="s">
        <v>184</v>
      </c>
      <c r="BU257" s="24">
        <v>549.60000000000036</v>
      </c>
      <c r="BV257" s="444" t="s">
        <v>185</v>
      </c>
      <c r="BW257" s="460"/>
      <c r="BX257" s="443"/>
      <c r="BY257" s="444" t="s">
        <v>187</v>
      </c>
      <c r="BZ257" s="443">
        <v>320</v>
      </c>
      <c r="CA257" s="444" t="s">
        <v>183</v>
      </c>
      <c r="CB257" s="663">
        <v>329</v>
      </c>
      <c r="CC257" s="444" t="s">
        <v>184</v>
      </c>
      <c r="CD257" s="24">
        <v>362.69999999999982</v>
      </c>
      <c r="CE257" s="444" t="s">
        <v>185</v>
      </c>
      <c r="CF257" s="460"/>
      <c r="CG257" s="443"/>
      <c r="CH257" s="444" t="s">
        <v>187</v>
      </c>
      <c r="CI257" s="24">
        <v>604.10000000000036</v>
      </c>
      <c r="CJ257" s="444" t="s">
        <v>183</v>
      </c>
      <c r="CK257" s="24"/>
      <c r="CL257" s="444" t="s">
        <v>184</v>
      </c>
      <c r="CM257" s="24">
        <v>208.60000000000036</v>
      </c>
      <c r="CN257" s="444" t="s">
        <v>185</v>
      </c>
      <c r="CO257" s="460"/>
      <c r="CP257" s="443"/>
      <c r="CQ257" s="444" t="s">
        <v>187</v>
      </c>
      <c r="CR257" s="24">
        <v>430.39999999999964</v>
      </c>
      <c r="CS257" s="444" t="s">
        <v>183</v>
      </c>
      <c r="CT257" s="24"/>
      <c r="CU257" s="444" t="s">
        <v>184</v>
      </c>
      <c r="CV257" s="24">
        <v>571.59999999999945</v>
      </c>
      <c r="CW257" s="444" t="s">
        <v>185</v>
      </c>
      <c r="CX257" s="460"/>
      <c r="CY257" s="443"/>
      <c r="CZ257" s="444" t="s">
        <v>187</v>
      </c>
      <c r="DA257" s="24">
        <v>329.49999999999909</v>
      </c>
      <c r="DB257" s="444" t="s">
        <v>183</v>
      </c>
      <c r="DC257" s="24">
        <v>514.19999999999891</v>
      </c>
      <c r="DD257" s="444" t="s">
        <v>184</v>
      </c>
      <c r="DE257" s="24">
        <v>226.59999999999945</v>
      </c>
      <c r="DF257" s="444" t="s">
        <v>185</v>
      </c>
      <c r="DG257" s="460"/>
      <c r="DH257" s="443"/>
      <c r="DI257" s="444" t="s">
        <v>187</v>
      </c>
      <c r="DJ257" s="24">
        <v>418.59999999999945</v>
      </c>
      <c r="DK257" s="444" t="s">
        <v>183</v>
      </c>
      <c r="DL257" s="24"/>
      <c r="DM257" s="444" t="s">
        <v>184</v>
      </c>
      <c r="DN257" s="24">
        <v>282.30000000000018</v>
      </c>
      <c r="DO257" s="444" t="s">
        <v>185</v>
      </c>
      <c r="DP257" s="460"/>
      <c r="DQ257" s="443"/>
      <c r="DR257" s="444" t="s">
        <v>187</v>
      </c>
      <c r="DS257" s="663">
        <v>486.20000000000164</v>
      </c>
      <c r="DT257" s="444" t="s">
        <v>183</v>
      </c>
      <c r="DU257" s="24">
        <v>389.5</v>
      </c>
      <c r="DV257" s="444" t="s">
        <v>184</v>
      </c>
      <c r="DW257" s="24">
        <v>480.90000000000055</v>
      </c>
      <c r="DX257" s="444" t="s">
        <v>185</v>
      </c>
      <c r="DY257" s="460"/>
      <c r="DZ257" s="443"/>
      <c r="EA257" s="444" t="s">
        <v>187</v>
      </c>
      <c r="EB257" s="24">
        <v>93.200000000000728</v>
      </c>
      <c r="EC257" s="444" t="s">
        <v>183</v>
      </c>
      <c r="ED257" s="24"/>
      <c r="EE257" s="444" t="s">
        <v>184</v>
      </c>
      <c r="EF257" s="24">
        <v>601.60000000000127</v>
      </c>
      <c r="EG257" s="444" t="s">
        <v>185</v>
      </c>
      <c r="EH257" s="460"/>
      <c r="EI257" s="443"/>
      <c r="EJ257" s="444" t="s">
        <v>187</v>
      </c>
      <c r="EK257" s="663">
        <v>344.90000000000055</v>
      </c>
      <c r="EL257" s="444" t="s">
        <v>183</v>
      </c>
      <c r="EM257" s="663"/>
      <c r="EN257" s="444" t="s">
        <v>184</v>
      </c>
      <c r="EO257" s="24">
        <v>209.39999999999782</v>
      </c>
      <c r="EP257" s="444" t="s">
        <v>185</v>
      </c>
      <c r="EQ257" s="460"/>
      <c r="ER257" s="443"/>
      <c r="ES257" s="444" t="s">
        <v>187</v>
      </c>
      <c r="ET257" s="24">
        <v>202.10000000000127</v>
      </c>
      <c r="EU257" s="444" t="s">
        <v>183</v>
      </c>
      <c r="EV257" s="24"/>
      <c r="EW257" s="444" t="s">
        <v>184</v>
      </c>
      <c r="EX257" s="24">
        <v>245.00000000000182</v>
      </c>
      <c r="EY257" s="444" t="s">
        <v>185</v>
      </c>
      <c r="EZ257" s="460"/>
      <c r="FA257" s="443"/>
      <c r="FB257" s="444" t="s">
        <v>187</v>
      </c>
      <c r="FC257" s="663">
        <v>159.10000000000036</v>
      </c>
      <c r="FD257" s="444" t="s">
        <v>183</v>
      </c>
      <c r="FE257" s="663">
        <v>84.500000000003638</v>
      </c>
      <c r="FF257" s="444" t="s">
        <v>184</v>
      </c>
      <c r="FG257" s="24">
        <v>415.40000000000236</v>
      </c>
      <c r="FH257" s="444" t="s">
        <v>185</v>
      </c>
      <c r="FI257" s="460"/>
      <c r="FJ257" s="443"/>
      <c r="FK257" s="444" t="s">
        <v>187</v>
      </c>
      <c r="FL257" s="663">
        <v>49.000000000001819</v>
      </c>
      <c r="FM257" s="444" t="s">
        <v>183</v>
      </c>
      <c r="FN257" s="24">
        <v>520.20000000000255</v>
      </c>
      <c r="FO257" s="444" t="s">
        <v>184</v>
      </c>
      <c r="FP257" s="24">
        <v>464.80000000000109</v>
      </c>
      <c r="FQ257" s="444" t="s">
        <v>185</v>
      </c>
      <c r="FR257" s="460"/>
      <c r="FS257" s="443"/>
      <c r="FT257" s="444" t="s">
        <v>187</v>
      </c>
      <c r="FU257" s="663">
        <v>421.20000000000073</v>
      </c>
      <c r="FV257" s="444" t="s">
        <v>183</v>
      </c>
      <c r="FW257" s="663"/>
      <c r="FX257" s="444" t="s">
        <v>184</v>
      </c>
      <c r="FY257" s="24">
        <v>236.5</v>
      </c>
      <c r="FZ257" s="444" t="s">
        <v>185</v>
      </c>
      <c r="GA257" s="460"/>
      <c r="GB257" s="443"/>
      <c r="GC257" s="444" t="s">
        <v>187</v>
      </c>
      <c r="GD257" s="24">
        <v>22.500000000001819</v>
      </c>
      <c r="GE257" s="444" t="s">
        <v>183</v>
      </c>
      <c r="GF257" s="24"/>
      <c r="GG257" s="444" t="s">
        <v>184</v>
      </c>
      <c r="GH257" s="661">
        <v>15.399999999997817</v>
      </c>
      <c r="GI257" s="444" t="s">
        <v>185</v>
      </c>
      <c r="GJ257" s="460"/>
      <c r="GK257" s="443"/>
      <c r="GL257" s="444" t="s">
        <v>187</v>
      </c>
      <c r="GM257" s="663">
        <v>1646.9999999999982</v>
      </c>
      <c r="GN257" s="444" t="s">
        <v>183</v>
      </c>
      <c r="GO257" s="24">
        <v>1114.2000000000007</v>
      </c>
      <c r="GP257" s="444" t="s">
        <v>184</v>
      </c>
      <c r="GQ257" s="24">
        <v>1888.6000000000004</v>
      </c>
      <c r="GR257" s="444" t="s">
        <v>185</v>
      </c>
      <c r="GS257" s="460"/>
      <c r="GT257" s="443"/>
      <c r="GU257" s="444" t="s">
        <v>187</v>
      </c>
      <c r="GV257" s="663">
        <v>104.89999999999964</v>
      </c>
      <c r="GW257" s="444" t="s">
        <v>183</v>
      </c>
      <c r="GX257" s="663"/>
      <c r="GY257" s="444" t="s">
        <v>184</v>
      </c>
      <c r="GZ257" s="663"/>
      <c r="HA257" s="444" t="s">
        <v>185</v>
      </c>
      <c r="HB257" s="460"/>
      <c r="HC257" s="443"/>
      <c r="HD257" s="444" t="s">
        <v>187</v>
      </c>
      <c r="HE257" s="24">
        <v>412</v>
      </c>
      <c r="HF257" s="444" t="s">
        <v>183</v>
      </c>
      <c r="HG257" s="24">
        <v>664.30000000000018</v>
      </c>
      <c r="HH257" s="444" t="s">
        <v>184</v>
      </c>
      <c r="HI257" s="24">
        <v>220.60000000000036</v>
      </c>
      <c r="HJ257" s="444" t="s">
        <v>185</v>
      </c>
      <c r="HK257" s="460"/>
      <c r="HL257" s="443"/>
      <c r="HM257" s="444" t="s">
        <v>187</v>
      </c>
      <c r="HN257" s="663">
        <v>346.59999999999673</v>
      </c>
      <c r="HO257" s="444" t="s">
        <v>183</v>
      </c>
      <c r="HP257" s="663"/>
      <c r="HQ257" s="444" t="s">
        <v>184</v>
      </c>
      <c r="HR257" s="24">
        <v>553.79999999999927</v>
      </c>
      <c r="HS257" s="444" t="s">
        <v>185</v>
      </c>
      <c r="HT257" s="460"/>
      <c r="HU257" s="443"/>
      <c r="HV257" s="444" t="s">
        <v>187</v>
      </c>
      <c r="HW257" s="663">
        <v>2374.6999999999971</v>
      </c>
      <c r="HX257" s="444" t="s">
        <v>183</v>
      </c>
      <c r="HY257" s="24">
        <v>3816.300000000002</v>
      </c>
      <c r="HZ257" s="444" t="s">
        <v>184</v>
      </c>
      <c r="IA257" s="24">
        <v>3547.8999999999905</v>
      </c>
      <c r="IB257" s="444" t="s">
        <v>185</v>
      </c>
      <c r="IC257" s="460"/>
      <c r="ID257" s="443"/>
      <c r="IE257" s="444" t="s">
        <v>187</v>
      </c>
      <c r="IF257" s="663">
        <v>210.899999999996</v>
      </c>
      <c r="IG257" s="444" t="s">
        <v>183</v>
      </c>
      <c r="IH257" s="663"/>
      <c r="II257" s="444" t="s">
        <v>184</v>
      </c>
      <c r="IJ257" s="663"/>
      <c r="IK257" s="444" t="s">
        <v>185</v>
      </c>
      <c r="IL257" s="460"/>
      <c r="IM257" s="443"/>
      <c r="IN257" s="444" t="s">
        <v>187</v>
      </c>
      <c r="IO257" s="24">
        <v>234.49999999999636</v>
      </c>
      <c r="IP257" s="444" t="s">
        <v>183</v>
      </c>
      <c r="IQ257" s="24"/>
      <c r="IR257" s="444" t="s">
        <v>184</v>
      </c>
      <c r="IS257" s="24">
        <v>152</v>
      </c>
      <c r="IT257" s="444" t="s">
        <v>185</v>
      </c>
      <c r="IU257" s="460"/>
      <c r="IV257" s="443"/>
      <c r="IW257" s="444" t="s">
        <v>187</v>
      </c>
      <c r="IX257" s="663">
        <v>183.29999999999745</v>
      </c>
      <c r="IY257" s="444" t="s">
        <v>183</v>
      </c>
      <c r="IZ257" s="24">
        <v>466.70000000000164</v>
      </c>
      <c r="JA257" s="444" t="s">
        <v>184</v>
      </c>
      <c r="JB257" s="24">
        <v>103.09999999999491</v>
      </c>
      <c r="JC257" s="444" t="s">
        <v>185</v>
      </c>
      <c r="JD257" s="460"/>
      <c r="JE257" s="443"/>
      <c r="JF257" s="444" t="s">
        <v>187</v>
      </c>
      <c r="JG257" s="663">
        <v>499.29999999999745</v>
      </c>
      <c r="JH257" s="444" t="s">
        <v>183</v>
      </c>
      <c r="JI257" s="663">
        <v>575.40000000000146</v>
      </c>
      <c r="JJ257" s="444" t="s">
        <v>184</v>
      </c>
      <c r="JK257" s="24">
        <v>175.49999999998909</v>
      </c>
      <c r="JL257" s="444" t="s">
        <v>185</v>
      </c>
      <c r="JM257" s="460"/>
      <c r="JN257" s="443"/>
      <c r="JO257" s="444" t="s">
        <v>187</v>
      </c>
      <c r="JP257" s="663">
        <v>298.50000000000364</v>
      </c>
      <c r="JQ257" s="444" t="s">
        <v>183</v>
      </c>
      <c r="JR257" s="663"/>
      <c r="JS257" s="444" t="s">
        <v>184</v>
      </c>
      <c r="JT257" s="663"/>
      <c r="JU257" s="444" t="s">
        <v>185</v>
      </c>
      <c r="JV257" s="460"/>
      <c r="JW257" s="443"/>
      <c r="JX257" s="444" t="s">
        <v>187</v>
      </c>
      <c r="JY257" s="24">
        <v>2765.0000000000073</v>
      </c>
      <c r="JZ257" s="444" t="s">
        <v>183</v>
      </c>
      <c r="KA257" s="24">
        <v>1235.9000000001015</v>
      </c>
      <c r="KB257" s="444" t="s">
        <v>184</v>
      </c>
      <c r="KC257" s="24">
        <v>2241.4000000002015</v>
      </c>
      <c r="KD257" s="444" t="s">
        <v>185</v>
      </c>
      <c r="KE257" s="460"/>
      <c r="KF257" s="443"/>
      <c r="KG257" s="444" t="s">
        <v>187</v>
      </c>
      <c r="KH257" s="24">
        <v>308.40000000000146</v>
      </c>
      <c r="KI257" s="444" t="s">
        <v>183</v>
      </c>
      <c r="KJ257" s="663">
        <v>131.99999999999909</v>
      </c>
      <c r="KK257" s="444" t="s">
        <v>184</v>
      </c>
      <c r="KL257" s="24">
        <v>207.59999999999491</v>
      </c>
      <c r="KM257" s="444" t="s">
        <v>185</v>
      </c>
      <c r="KN257" s="460"/>
      <c r="KO257" s="443"/>
      <c r="KP257" s="444" t="s">
        <v>187</v>
      </c>
      <c r="KQ257" s="663">
        <v>329.29999999999927</v>
      </c>
      <c r="KR257" s="444" t="s">
        <v>183</v>
      </c>
      <c r="KS257" s="663"/>
      <c r="KT257" s="444" t="s">
        <v>184</v>
      </c>
      <c r="KU257" s="663"/>
      <c r="KV257" s="444" t="s">
        <v>185</v>
      </c>
      <c r="KW257" s="460"/>
      <c r="KX257" s="443"/>
      <c r="KY257" s="444" t="s">
        <v>187</v>
      </c>
      <c r="KZ257" s="24">
        <v>127</v>
      </c>
      <c r="LA257" s="444" t="s">
        <v>183</v>
      </c>
      <c r="LB257" s="24"/>
      <c r="LC257" s="444" t="s">
        <v>184</v>
      </c>
      <c r="LD257" s="24"/>
      <c r="LE257" s="444" t="s">
        <v>185</v>
      </c>
      <c r="LF257" s="460"/>
      <c r="LG257" s="443"/>
      <c r="LH257" s="444" t="s">
        <v>187</v>
      </c>
      <c r="LI257" s="336">
        <v>385.80000000000109</v>
      </c>
      <c r="LJ257" s="444" t="s">
        <v>183</v>
      </c>
      <c r="LK257" s="336"/>
      <c r="LL257" s="444" t="s">
        <v>184</v>
      </c>
      <c r="LM257" s="24"/>
      <c r="LN257" s="444" t="s">
        <v>185</v>
      </c>
      <c r="LO257" s="460"/>
      <c r="LP257" s="443"/>
      <c r="LQ257" s="444" t="s">
        <v>187</v>
      </c>
      <c r="LR257" s="24">
        <v>258.60000000000946</v>
      </c>
      <c r="LS257" s="444" t="s">
        <v>183</v>
      </c>
      <c r="LT257" s="24">
        <v>276.30000000000018</v>
      </c>
      <c r="LU257" s="444" t="s">
        <v>184</v>
      </c>
      <c r="LV257" s="24">
        <v>369.50000000000364</v>
      </c>
      <c r="LW257" s="444" t="s">
        <v>185</v>
      </c>
      <c r="LX257" s="460"/>
      <c r="LY257" s="443"/>
      <c r="LZ257" s="444" t="s">
        <v>187</v>
      </c>
      <c r="MA257" s="24">
        <v>475.30000000001019</v>
      </c>
      <c r="MB257" s="444" t="s">
        <v>183</v>
      </c>
      <c r="MC257" s="24"/>
      <c r="MD257" s="444" t="s">
        <v>184</v>
      </c>
      <c r="ME257" s="24"/>
      <c r="MF257" s="444" t="s">
        <v>185</v>
      </c>
      <c r="MG257" s="460"/>
      <c r="MH257" s="443"/>
      <c r="MI257" s="444" t="s">
        <v>187</v>
      </c>
      <c r="MJ257" s="313">
        <v>545.50000000001455</v>
      </c>
      <c r="MK257" s="444" t="s">
        <v>183</v>
      </c>
      <c r="ML257" s="24">
        <v>1096.5000000000055</v>
      </c>
      <c r="MM257" s="444" t="s">
        <v>184</v>
      </c>
      <c r="MN257" s="24">
        <v>1417.6000000000204</v>
      </c>
      <c r="MO257" s="444" t="s">
        <v>185</v>
      </c>
      <c r="MP257" s="460"/>
      <c r="MQ257" s="443"/>
      <c r="MR257" s="444" t="s">
        <v>187</v>
      </c>
      <c r="MS257" s="443">
        <v>322.49999999999272</v>
      </c>
      <c r="MT257" s="444" t="s">
        <v>183</v>
      </c>
      <c r="MU257" s="24">
        <v>280.00000000000728</v>
      </c>
      <c r="MV257" s="444" t="s">
        <v>184</v>
      </c>
      <c r="MW257" s="443">
        <v>268.00000000000728</v>
      </c>
      <c r="MX257" s="444" t="s">
        <v>185</v>
      </c>
      <c r="MY257" s="460"/>
      <c r="MZ257" s="443"/>
      <c r="NA257" s="444" t="s">
        <v>187</v>
      </c>
      <c r="NB257" s="443"/>
      <c r="NC257" s="444" t="s">
        <v>183</v>
      </c>
      <c r="ND257" s="443"/>
      <c r="NE257" s="444" t="s">
        <v>184</v>
      </c>
      <c r="NF257" s="664">
        <v>1383.799999999992</v>
      </c>
      <c r="NG257" s="444" t="s">
        <v>185</v>
      </c>
      <c r="NH257" s="460"/>
    </row>
    <row r="258" spans="1:372" ht="18">
      <c r="A258" s="665" t="s">
        <v>3712</v>
      </c>
      <c r="B258" s="59">
        <f>SUM(D258:AAP258)</f>
        <v>39840.400000000314</v>
      </c>
      <c r="C258" s="460"/>
      <c r="D258" s="443"/>
      <c r="E258" s="286">
        <f>D257*0.25</f>
        <v>96.7</v>
      </c>
      <c r="F258" s="24"/>
      <c r="G258" s="286">
        <f>F257*0.5</f>
        <v>80.099999999999994</v>
      </c>
      <c r="H258" s="443"/>
      <c r="I258" s="286">
        <f>H257*0.75</f>
        <v>0</v>
      </c>
      <c r="J258" s="443"/>
      <c r="K258" s="286">
        <f>J257*1</f>
        <v>0</v>
      </c>
      <c r="L258" s="460"/>
      <c r="M258" s="443"/>
      <c r="N258" s="286">
        <f>M257*0.25</f>
        <v>40.125</v>
      </c>
      <c r="O258" s="443"/>
      <c r="P258" s="286">
        <f>O257*0.5</f>
        <v>46.5</v>
      </c>
      <c r="Q258" s="443"/>
      <c r="R258" s="286">
        <f>Q257*0.75</f>
        <v>0</v>
      </c>
      <c r="S258" s="443"/>
      <c r="T258" s="286">
        <f>S257*1</f>
        <v>0</v>
      </c>
      <c r="U258" s="460"/>
      <c r="V258" s="443"/>
      <c r="W258" s="286">
        <f>V257*0.25</f>
        <v>162.94999999999993</v>
      </c>
      <c r="X258" s="443"/>
      <c r="Y258" s="286">
        <f>X257*0.5</f>
        <v>218.3499999999998</v>
      </c>
      <c r="Z258" s="24"/>
      <c r="AA258" s="286">
        <f>Z257*0.75</f>
        <v>382.87499999999994</v>
      </c>
      <c r="AB258" s="24"/>
      <c r="AC258" s="286">
        <f t="shared" ref="AC258:AC301" si="236">AB257*1</f>
        <v>347.6500000000002</v>
      </c>
      <c r="AD258" s="460"/>
      <c r="AE258" s="24"/>
      <c r="AF258" s="286">
        <f>AE257*0.25</f>
        <v>68.875000000000057</v>
      </c>
      <c r="AG258" s="24"/>
      <c r="AH258" s="286">
        <f>AG257*0.5</f>
        <v>183.0999999999998</v>
      </c>
      <c r="AI258" s="24"/>
      <c r="AJ258" s="286">
        <f>AI257*0.75</f>
        <v>82.650000000000034</v>
      </c>
      <c r="AK258" s="24"/>
      <c r="AL258" s="286">
        <f t="shared" ref="AL258:AL301" si="237">AK257*1</f>
        <v>302.4000000000002</v>
      </c>
      <c r="AM258" s="460"/>
      <c r="AN258" s="443"/>
      <c r="AO258" s="286">
        <f>AN257*0.25</f>
        <v>0</v>
      </c>
      <c r="AP258" s="24"/>
      <c r="AQ258" s="286">
        <f>AP257*0.5</f>
        <v>74.050000000000182</v>
      </c>
      <c r="AR258" s="24"/>
      <c r="AS258" s="286">
        <f>AR257*0.75</f>
        <v>316.05000000000041</v>
      </c>
      <c r="AT258" s="24"/>
      <c r="AU258" s="286">
        <f>AT257*1</f>
        <v>671.80000000000018</v>
      </c>
      <c r="AV258" s="460"/>
      <c r="AW258" s="24"/>
      <c r="AX258" s="286">
        <f>AW257*0.25</f>
        <v>0</v>
      </c>
      <c r="AZ258" s="286">
        <f>AY257*0.5</f>
        <v>182.00000000000023</v>
      </c>
      <c r="BB258" s="286">
        <f>BA257*0.75</f>
        <v>276.30000000000007</v>
      </c>
      <c r="BC258" s="24"/>
      <c r="BD258" s="286">
        <f>BC257*1</f>
        <v>397.49999999999955</v>
      </c>
      <c r="BE258" s="460"/>
      <c r="BF258" s="443"/>
      <c r="BG258" s="286">
        <f>BF257*0.25</f>
        <v>0</v>
      </c>
      <c r="BH258" s="24"/>
      <c r="BI258" s="286">
        <f>BH257*0.5</f>
        <v>307.29999999999995</v>
      </c>
      <c r="BJ258" s="24"/>
      <c r="BK258" s="286">
        <f>BJ257*0.75</f>
        <v>249.07499999999959</v>
      </c>
      <c r="BL258" s="24"/>
      <c r="BM258" s="286">
        <f>BL257*1</f>
        <v>892.20000000000027</v>
      </c>
      <c r="BN258" s="460"/>
      <c r="BO258" s="443"/>
      <c r="BP258" s="286">
        <f>BO257*0.25</f>
        <v>0</v>
      </c>
      <c r="BQ258" s="443"/>
      <c r="BR258" s="286">
        <f>BQ257*0.5</f>
        <v>244.14999999999964</v>
      </c>
      <c r="BS258" s="443"/>
      <c r="BT258" s="286">
        <f>BS257*0.75</f>
        <v>341.70000000000061</v>
      </c>
      <c r="BU258" s="443"/>
      <c r="BV258" s="286">
        <f>BU257*1</f>
        <v>549.60000000000036</v>
      </c>
      <c r="BW258" s="460"/>
      <c r="BX258" s="443"/>
      <c r="BY258" s="286">
        <f>BX257*0.25</f>
        <v>0</v>
      </c>
      <c r="BZ258" s="443"/>
      <c r="CA258" s="286">
        <f>BZ257*0.5</f>
        <v>160</v>
      </c>
      <c r="CB258" s="443"/>
      <c r="CC258" s="286">
        <f>CB257*0.75</f>
        <v>246.75</v>
      </c>
      <c r="CD258" s="443"/>
      <c r="CE258" s="286">
        <f>CD257*1</f>
        <v>362.69999999999982</v>
      </c>
      <c r="CF258" s="460"/>
      <c r="CG258" s="443"/>
      <c r="CH258" s="286">
        <f>CG257*0.25</f>
        <v>0</v>
      </c>
      <c r="CI258" s="24"/>
      <c r="CJ258" s="286">
        <f>CI257*0.5</f>
        <v>302.05000000000018</v>
      </c>
      <c r="CK258" s="24"/>
      <c r="CL258" s="286">
        <f>CK257*0.75</f>
        <v>0</v>
      </c>
      <c r="CM258" s="24"/>
      <c r="CN258" s="286">
        <f>CM257*1</f>
        <v>208.60000000000036</v>
      </c>
      <c r="CO258" s="460"/>
      <c r="CP258" s="443"/>
      <c r="CQ258" s="286">
        <f>CP257*0.25</f>
        <v>0</v>
      </c>
      <c r="CR258" s="24"/>
      <c r="CS258" s="286">
        <f>CR257*0.5</f>
        <v>215.19999999999982</v>
      </c>
      <c r="CT258" s="24"/>
      <c r="CU258" s="286">
        <f>CT257*0.75</f>
        <v>0</v>
      </c>
      <c r="CV258" s="24"/>
      <c r="CW258" s="286">
        <f>CV257*1</f>
        <v>571.59999999999945</v>
      </c>
      <c r="CX258" s="460"/>
      <c r="CY258" s="443"/>
      <c r="CZ258" s="286">
        <f>CY257*0.25</f>
        <v>0</v>
      </c>
      <c r="DA258" s="24"/>
      <c r="DB258" s="286">
        <f>DA257*0.5</f>
        <v>164.74999999999955</v>
      </c>
      <c r="DC258" s="24"/>
      <c r="DD258" s="286">
        <f>DC257*0.75</f>
        <v>385.64999999999918</v>
      </c>
      <c r="DE258" s="24"/>
      <c r="DF258" s="286">
        <f>DE257*1</f>
        <v>226.59999999999945</v>
      </c>
      <c r="DG258" s="460"/>
      <c r="DH258" s="443"/>
      <c r="DI258" s="286">
        <f>DH257*0.25</f>
        <v>0</v>
      </c>
      <c r="DJ258" s="24"/>
      <c r="DK258" s="286">
        <f>DJ257*0.5</f>
        <v>209.29999999999973</v>
      </c>
      <c r="DL258" s="24"/>
      <c r="DM258" s="286">
        <f>DL257*0.75</f>
        <v>0</v>
      </c>
      <c r="DN258" s="24"/>
      <c r="DO258" s="286">
        <f>DN257*1</f>
        <v>282.30000000000018</v>
      </c>
      <c r="DP258" s="460"/>
      <c r="DQ258" s="443"/>
      <c r="DR258" s="286">
        <f>DQ257*0.25</f>
        <v>0</v>
      </c>
      <c r="DS258" s="24"/>
      <c r="DT258" s="286">
        <f>DS257*0.5</f>
        <v>243.10000000000082</v>
      </c>
      <c r="DU258" s="24"/>
      <c r="DV258" s="286">
        <f>DU257*0.75</f>
        <v>292.125</v>
      </c>
      <c r="DW258" s="24"/>
      <c r="DX258" s="286">
        <f>DW257*1</f>
        <v>480.90000000000055</v>
      </c>
      <c r="DY258" s="460"/>
      <c r="DZ258" s="443"/>
      <c r="EA258" s="286">
        <f>DZ257*0.25</f>
        <v>0</v>
      </c>
      <c r="EB258" s="24"/>
      <c r="EC258" s="286">
        <f>EB257*0.5</f>
        <v>46.600000000000364</v>
      </c>
      <c r="ED258" s="24"/>
      <c r="EE258" s="286">
        <f>ED257*0.75</f>
        <v>0</v>
      </c>
      <c r="EF258" s="24"/>
      <c r="EG258" s="286">
        <f>EF257*1</f>
        <v>601.60000000000127</v>
      </c>
      <c r="EH258" s="460"/>
      <c r="EI258" s="443"/>
      <c r="EJ258" s="286">
        <f>EI257*0.25</f>
        <v>0</v>
      </c>
      <c r="EK258" s="24"/>
      <c r="EL258" s="286">
        <f>EK257*0.5</f>
        <v>172.45000000000027</v>
      </c>
      <c r="EM258" s="24"/>
      <c r="EN258" s="286">
        <f>EM257*0.75</f>
        <v>0</v>
      </c>
      <c r="EO258" s="24"/>
      <c r="EP258" s="286">
        <f>EO257*1</f>
        <v>209.39999999999782</v>
      </c>
      <c r="EQ258" s="460"/>
      <c r="ER258" s="443"/>
      <c r="ES258" s="286">
        <f>ER257*0.25</f>
        <v>0</v>
      </c>
      <c r="ET258" s="24"/>
      <c r="EU258" s="286">
        <f>ET257*0.5</f>
        <v>101.05000000000064</v>
      </c>
      <c r="EV258" s="24"/>
      <c r="EW258" s="286">
        <f>EV257*0.75</f>
        <v>0</v>
      </c>
      <c r="EX258" s="24"/>
      <c r="EY258" s="286">
        <f>EX257*1</f>
        <v>245.00000000000182</v>
      </c>
      <c r="EZ258" s="460"/>
      <c r="FA258" s="443"/>
      <c r="FB258" s="286">
        <f>FA257*0.25</f>
        <v>0</v>
      </c>
      <c r="FC258" s="24"/>
      <c r="FD258" s="286">
        <f>FC257*0.5</f>
        <v>79.550000000000182</v>
      </c>
      <c r="FE258" s="443"/>
      <c r="FF258" s="286">
        <f>FE257*0.75</f>
        <v>63.375000000002728</v>
      </c>
      <c r="FG258" s="443"/>
      <c r="FH258" s="286">
        <f>FG257*1</f>
        <v>415.40000000000236</v>
      </c>
      <c r="FI258" s="460"/>
      <c r="FJ258" s="443"/>
      <c r="FK258" s="286">
        <f>FJ257*0.25</f>
        <v>0</v>
      </c>
      <c r="FL258" s="24"/>
      <c r="FM258" s="286">
        <f>FL257*0.5</f>
        <v>24.500000000000909</v>
      </c>
      <c r="FN258" s="24"/>
      <c r="FO258" s="286">
        <f>FN257*0.75</f>
        <v>390.15000000000191</v>
      </c>
      <c r="FP258" s="24"/>
      <c r="FQ258" s="286">
        <f>FP257*1</f>
        <v>464.80000000000109</v>
      </c>
      <c r="FR258" s="460"/>
      <c r="FS258" s="443"/>
      <c r="FT258" s="286">
        <f>FS257*0.25</f>
        <v>0</v>
      </c>
      <c r="FU258" s="24"/>
      <c r="FV258" s="286">
        <f>FU257*0.5</f>
        <v>210.60000000000036</v>
      </c>
      <c r="FW258" s="24"/>
      <c r="FX258" s="286">
        <f>FW257*0.75</f>
        <v>0</v>
      </c>
      <c r="FY258" s="24"/>
      <c r="FZ258" s="286">
        <f>FY257*1</f>
        <v>236.5</v>
      </c>
      <c r="GA258" s="460"/>
      <c r="GB258" s="443"/>
      <c r="GC258" s="286">
        <f>GB257*0.25</f>
        <v>0</v>
      </c>
      <c r="GD258" s="24"/>
      <c r="GE258" s="286">
        <f>GD257*0.5</f>
        <v>11.250000000000909</v>
      </c>
      <c r="GF258" s="24"/>
      <c r="GG258" s="286">
        <f>GF257*0.75</f>
        <v>0</v>
      </c>
      <c r="GH258" s="24"/>
      <c r="GI258" s="286">
        <f>GH257*1</f>
        <v>15.399999999997817</v>
      </c>
      <c r="GJ258" s="460"/>
      <c r="GK258" s="443"/>
      <c r="GL258" s="286">
        <f>GK257*0.25</f>
        <v>0</v>
      </c>
      <c r="GM258" s="24"/>
      <c r="GN258" s="286">
        <f>GM257*0.5</f>
        <v>823.49999999999909</v>
      </c>
      <c r="GO258" s="24"/>
      <c r="GP258" s="286">
        <f>GO257*0.75</f>
        <v>835.65000000000055</v>
      </c>
      <c r="GQ258" s="24"/>
      <c r="GR258" s="286">
        <f>GQ257*1</f>
        <v>1888.6000000000004</v>
      </c>
      <c r="GS258" s="460"/>
      <c r="GT258" s="443"/>
      <c r="GU258" s="286">
        <f>GT257*0.25</f>
        <v>0</v>
      </c>
      <c r="GV258" s="24"/>
      <c r="GW258" s="286">
        <f>GV257*0.5</f>
        <v>52.449999999999818</v>
      </c>
      <c r="GX258" s="24"/>
      <c r="GY258" s="286">
        <f>GX257*0.75</f>
        <v>0</v>
      </c>
      <c r="GZ258" s="24"/>
      <c r="HA258" s="286">
        <f>GZ257*1</f>
        <v>0</v>
      </c>
      <c r="HB258" s="460"/>
      <c r="HC258" s="443"/>
      <c r="HD258" s="286">
        <f>HC257*0.25</f>
        <v>0</v>
      </c>
      <c r="HE258" s="443"/>
      <c r="HF258" s="286">
        <f>HE257*0.5</f>
        <v>206</v>
      </c>
      <c r="HG258" s="443"/>
      <c r="HH258" s="286">
        <f>HG257*0.75</f>
        <v>498.22500000000014</v>
      </c>
      <c r="HI258" s="443"/>
      <c r="HJ258" s="286">
        <f>HI257*1</f>
        <v>220.60000000000036</v>
      </c>
      <c r="HK258" s="460"/>
      <c r="HL258" s="443"/>
      <c r="HM258" s="286">
        <f>HL257*0.25</f>
        <v>0</v>
      </c>
      <c r="HN258" s="443"/>
      <c r="HO258" s="286">
        <f>HN257*0.5</f>
        <v>173.29999999999836</v>
      </c>
      <c r="HP258" s="443"/>
      <c r="HQ258" s="286">
        <f>HP257*0.75</f>
        <v>0</v>
      </c>
      <c r="HR258" s="443"/>
      <c r="HS258" s="286">
        <f>HR257*1</f>
        <v>553.79999999999927</v>
      </c>
      <c r="HT258" s="460"/>
      <c r="HU258" s="443"/>
      <c r="HV258" s="286">
        <f>HU257*0.25</f>
        <v>0</v>
      </c>
      <c r="HW258" s="443"/>
      <c r="HX258" s="286">
        <f>HW257*0.5</f>
        <v>1187.3499999999985</v>
      </c>
      <c r="HY258" s="443"/>
      <c r="HZ258" s="286">
        <f>HY257*0.75</f>
        <v>2862.2250000000013</v>
      </c>
      <c r="IA258" s="443"/>
      <c r="IB258" s="286">
        <f>IA257*1</f>
        <v>3547.8999999999905</v>
      </c>
      <c r="IC258" s="460"/>
      <c r="ID258" s="443"/>
      <c r="IE258" s="286">
        <f>ID257*0.25</f>
        <v>0</v>
      </c>
      <c r="IF258" s="443"/>
      <c r="IG258" s="286">
        <f>IF257*0.5</f>
        <v>105.449999999998</v>
      </c>
      <c r="IH258" s="443"/>
      <c r="II258" s="286">
        <f>IH257*0.75</f>
        <v>0</v>
      </c>
      <c r="IJ258" s="443"/>
      <c r="IK258" s="286">
        <f>IJ257*1</f>
        <v>0</v>
      </c>
      <c r="IL258" s="460"/>
      <c r="IM258" s="443"/>
      <c r="IN258" s="286">
        <f>IM257*0.25</f>
        <v>0</v>
      </c>
      <c r="IO258" s="443"/>
      <c r="IP258" s="286">
        <f>IO257*0.5</f>
        <v>117.24999999999818</v>
      </c>
      <c r="IQ258" s="443"/>
      <c r="IR258" s="286">
        <f>IQ257*0.75</f>
        <v>0</v>
      </c>
      <c r="IS258" s="443"/>
      <c r="IT258" s="286">
        <f>IS257*1</f>
        <v>152</v>
      </c>
      <c r="IU258" s="460"/>
      <c r="IV258" s="443"/>
      <c r="IW258" s="286">
        <f>IV257*0.25</f>
        <v>0</v>
      </c>
      <c r="IX258" s="443"/>
      <c r="IY258" s="286">
        <f>IX257*0.5</f>
        <v>91.649999999998727</v>
      </c>
      <c r="IZ258" s="443"/>
      <c r="JA258" s="286">
        <f>IZ257*0.75</f>
        <v>350.02500000000123</v>
      </c>
      <c r="JB258" s="443"/>
      <c r="JC258" s="286">
        <f>JB257*1</f>
        <v>103.09999999999491</v>
      </c>
      <c r="JD258" s="460"/>
      <c r="JE258" s="443"/>
      <c r="JF258" s="286">
        <f>JE257*0.25</f>
        <v>0</v>
      </c>
      <c r="JG258" s="443"/>
      <c r="JH258" s="286">
        <f>JG257*0.5</f>
        <v>249.64999999999873</v>
      </c>
      <c r="JI258" s="443"/>
      <c r="JJ258" s="286">
        <f>JI257*0.75</f>
        <v>431.55000000000109</v>
      </c>
      <c r="JK258" s="443"/>
      <c r="JL258" s="286">
        <f>JK257*1</f>
        <v>175.49999999998909</v>
      </c>
      <c r="JM258" s="460"/>
      <c r="JN258" s="443"/>
      <c r="JO258" s="286">
        <f>JN257*0.25</f>
        <v>0</v>
      </c>
      <c r="JP258" s="443"/>
      <c r="JQ258" s="286">
        <f>JP257*0.5</f>
        <v>149.25000000000182</v>
      </c>
      <c r="JR258" s="443"/>
      <c r="JS258" s="286">
        <f>JR257*0.75</f>
        <v>0</v>
      </c>
      <c r="JT258" s="443"/>
      <c r="JU258" s="286">
        <f>JT257*1</f>
        <v>0</v>
      </c>
      <c r="JV258" s="460"/>
      <c r="JW258" s="443"/>
      <c r="JX258" s="286">
        <f>JW257*0.25</f>
        <v>0</v>
      </c>
      <c r="JY258" s="443"/>
      <c r="JZ258" s="286">
        <f>JY257*0.5</f>
        <v>1382.5000000000036</v>
      </c>
      <c r="KA258" s="443"/>
      <c r="KB258" s="286">
        <f>KA257*0.75</f>
        <v>926.92500000007612</v>
      </c>
      <c r="KC258" s="443"/>
      <c r="KD258" s="286">
        <f t="shared" ref="KD258" si="238">KC257*1</f>
        <v>2241.4000000002015</v>
      </c>
      <c r="KE258" s="460"/>
      <c r="KF258" s="443"/>
      <c r="KG258" s="286">
        <f>KF257*0.25</f>
        <v>0</v>
      </c>
      <c r="KH258" s="443"/>
      <c r="KI258" s="286">
        <f>KH257*0.5</f>
        <v>154.20000000000073</v>
      </c>
      <c r="KJ258" s="443"/>
      <c r="KK258" s="286">
        <f>KJ257*0.75</f>
        <v>98.999999999999318</v>
      </c>
      <c r="KL258" s="443"/>
      <c r="KM258" s="286">
        <f>KL257*1</f>
        <v>207.59999999999491</v>
      </c>
      <c r="KN258" s="460"/>
      <c r="KO258" s="443"/>
      <c r="KP258" s="286">
        <f>KO257*0.25</f>
        <v>0</v>
      </c>
      <c r="KQ258" s="443"/>
      <c r="KR258" s="286">
        <f>KQ257*0.5</f>
        <v>164.64999999999964</v>
      </c>
      <c r="KS258" s="443"/>
      <c r="KT258" s="286">
        <f>KS257*0.75</f>
        <v>0</v>
      </c>
      <c r="KU258" s="443"/>
      <c r="KV258" s="286">
        <f>KU257*1</f>
        <v>0</v>
      </c>
      <c r="KW258" s="460"/>
      <c r="KX258" s="443"/>
      <c r="KY258" s="286">
        <f>KX257*0.25</f>
        <v>0</v>
      </c>
      <c r="KZ258" s="443"/>
      <c r="LA258" s="286">
        <f>KZ257*0.5</f>
        <v>63.5</v>
      </c>
      <c r="LB258" s="443"/>
      <c r="LC258" s="286">
        <f>LB257*0.75</f>
        <v>0</v>
      </c>
      <c r="LD258" s="443"/>
      <c r="LE258" s="286">
        <f>LD257*1</f>
        <v>0</v>
      </c>
      <c r="LF258" s="460"/>
      <c r="LG258" s="443"/>
      <c r="LH258" s="286">
        <f>LG257*0.25</f>
        <v>0</v>
      </c>
      <c r="LI258" s="443"/>
      <c r="LJ258" s="286">
        <f>LI257*0.5</f>
        <v>192.90000000000055</v>
      </c>
      <c r="LK258" s="443"/>
      <c r="LL258" s="286">
        <f>LK257*0.75</f>
        <v>0</v>
      </c>
      <c r="LM258" s="443"/>
      <c r="LN258" s="286">
        <f>LM257*1</f>
        <v>0</v>
      </c>
      <c r="LO258" s="460"/>
      <c r="LP258" s="443"/>
      <c r="LQ258" s="286">
        <f>LP257*0.25</f>
        <v>0</v>
      </c>
      <c r="LR258" s="443"/>
      <c r="LS258" s="286">
        <f>LR257*0.5</f>
        <v>129.30000000000473</v>
      </c>
      <c r="LT258" s="443"/>
      <c r="LU258" s="286">
        <f>LT257*0.75</f>
        <v>207.22500000000014</v>
      </c>
      <c r="LV258" s="443"/>
      <c r="LW258" s="286">
        <f>LV257*1</f>
        <v>369.50000000000364</v>
      </c>
      <c r="LX258" s="460"/>
      <c r="LY258" s="443"/>
      <c r="LZ258" s="286">
        <f>LY257*0.25</f>
        <v>0</v>
      </c>
      <c r="MA258" s="443"/>
      <c r="MB258" s="286">
        <f>MA257*0.5</f>
        <v>237.65000000000509</v>
      </c>
      <c r="MC258" s="443"/>
      <c r="MD258" s="286">
        <f>MC257*0.75</f>
        <v>0</v>
      </c>
      <c r="ME258" s="443"/>
      <c r="MF258" s="286">
        <f>ME257*1</f>
        <v>0</v>
      </c>
      <c r="MG258" s="460"/>
      <c r="MH258" s="443"/>
      <c r="MI258" s="286">
        <f>MH257*0.25</f>
        <v>0</v>
      </c>
      <c r="MJ258" s="443"/>
      <c r="MK258" s="286">
        <f>MJ257*0.5</f>
        <v>272.75000000000728</v>
      </c>
      <c r="ML258" s="443"/>
      <c r="MM258" s="286">
        <f>ML257*0.75</f>
        <v>822.37500000000409</v>
      </c>
      <c r="MN258" s="443"/>
      <c r="MO258" s="286">
        <f>MN257*1</f>
        <v>1417.6000000000204</v>
      </c>
      <c r="MP258" s="460"/>
      <c r="MQ258" s="443"/>
      <c r="MR258" s="286">
        <f>MQ257*0.25</f>
        <v>0</v>
      </c>
      <c r="MS258" s="443"/>
      <c r="MT258" s="286">
        <f>MS257*0.5</f>
        <v>161.24999999999636</v>
      </c>
      <c r="MU258" s="443"/>
      <c r="MV258" s="286">
        <f>MU257*0.75</f>
        <v>210.00000000000546</v>
      </c>
      <c r="MW258" s="443"/>
      <c r="MX258" s="286">
        <f>MW257*1</f>
        <v>268.00000000000728</v>
      </c>
      <c r="MY258" s="460"/>
      <c r="MZ258" s="443"/>
      <c r="NA258" s="286">
        <f>MZ257*0.25</f>
        <v>0</v>
      </c>
      <c r="NB258" s="443"/>
      <c r="NC258" s="286">
        <f>NB257*0.5</f>
        <v>0</v>
      </c>
      <c r="ND258" s="443"/>
      <c r="NE258" s="286">
        <f>ND257*0.75</f>
        <v>0</v>
      </c>
      <c r="NF258" s="443"/>
      <c r="NG258" s="286">
        <f>NF257*1</f>
        <v>1383.799999999992</v>
      </c>
      <c r="NH258" s="460"/>
    </row>
    <row r="259" spans="1:372" s="50" customFormat="1" ht="15.75">
      <c r="A259" s="538"/>
      <c r="B259" s="256"/>
      <c r="C259" s="255"/>
      <c r="D259" s="305"/>
      <c r="E259" s="355"/>
      <c r="F259" s="178"/>
      <c r="G259" s="463"/>
      <c r="H259" s="305"/>
      <c r="I259" s="305"/>
      <c r="J259" s="305"/>
      <c r="K259" s="305"/>
      <c r="L259" s="255"/>
      <c r="M259" s="305"/>
      <c r="N259" s="355"/>
      <c r="O259" s="305"/>
      <c r="P259" s="463"/>
      <c r="Q259" s="305"/>
      <c r="R259" s="305"/>
      <c r="S259" s="305"/>
      <c r="T259" s="305"/>
      <c r="U259" s="255"/>
      <c r="V259" s="178"/>
      <c r="W259" s="355"/>
      <c r="X259" s="178"/>
      <c r="Y259" s="463"/>
      <c r="Z259" s="178"/>
      <c r="AA259" s="305"/>
      <c r="AB259" s="443"/>
      <c r="AC259" s="48"/>
      <c r="AD259" s="255"/>
      <c r="AE259" s="178"/>
      <c r="AF259" s="355"/>
      <c r="AG259" s="178"/>
      <c r="AH259" s="305"/>
      <c r="AI259" s="178"/>
      <c r="AJ259" s="305"/>
      <c r="AK259" s="178"/>
      <c r="AL259" s="48"/>
      <c r="AM259" s="255"/>
      <c r="AN259" s="305"/>
      <c r="AO259" s="355"/>
      <c r="AP259" s="178"/>
      <c r="AQ259" s="305"/>
      <c r="AR259" s="178"/>
      <c r="AS259" s="305"/>
      <c r="AT259" s="178"/>
      <c r="AU259" s="48"/>
      <c r="AV259" s="255"/>
      <c r="AW259" s="178"/>
      <c r="AX259" s="355"/>
      <c r="AY259" s="178"/>
      <c r="AZ259" s="305"/>
      <c r="BA259" s="178"/>
      <c r="BB259" s="305"/>
      <c r="BC259" s="178"/>
      <c r="BD259" s="48"/>
      <c r="BE259" s="255"/>
      <c r="BF259" s="305"/>
      <c r="BG259" s="355"/>
      <c r="BH259" s="178"/>
      <c r="BI259" s="305"/>
      <c r="BJ259" s="178"/>
      <c r="BK259" s="305"/>
      <c r="BL259" s="178"/>
      <c r="BM259" s="48"/>
      <c r="BN259" s="255"/>
      <c r="BO259" s="305"/>
      <c r="BP259" s="355"/>
      <c r="BQ259" s="305"/>
      <c r="BR259" s="305"/>
      <c r="BS259" s="305"/>
      <c r="BT259" s="305"/>
      <c r="BU259" s="305"/>
      <c r="BV259" s="48"/>
      <c r="BW259" s="255"/>
      <c r="BX259" s="305"/>
      <c r="BY259" s="355"/>
      <c r="BZ259" s="305"/>
      <c r="CA259" s="305"/>
      <c r="CB259" s="305"/>
      <c r="CC259" s="305"/>
      <c r="CD259" s="305"/>
      <c r="CE259" s="48"/>
      <c r="CF259" s="255"/>
      <c r="CG259" s="305"/>
      <c r="CH259" s="355"/>
      <c r="CI259" s="178"/>
      <c r="CJ259" s="305"/>
      <c r="CK259" s="178"/>
      <c r="CL259" s="305"/>
      <c r="CM259" s="178"/>
      <c r="CN259" s="48"/>
      <c r="CO259" s="255"/>
      <c r="CP259" s="305"/>
      <c r="CQ259" s="355"/>
      <c r="CR259" s="178"/>
      <c r="CS259" s="305"/>
      <c r="CT259" s="178"/>
      <c r="CU259" s="305"/>
      <c r="CV259" s="178"/>
      <c r="CW259" s="48"/>
      <c r="CX259" s="255"/>
      <c r="CY259" s="305"/>
      <c r="CZ259" s="355"/>
      <c r="DA259" s="178"/>
      <c r="DB259" s="305"/>
      <c r="DC259" s="178"/>
      <c r="DD259" s="305"/>
      <c r="DE259" s="178"/>
      <c r="DF259" s="48"/>
      <c r="DG259" s="255"/>
      <c r="DH259" s="305"/>
      <c r="DI259" s="355"/>
      <c r="DJ259" s="178"/>
      <c r="DK259" s="305"/>
      <c r="DL259" s="178"/>
      <c r="DM259" s="305"/>
      <c r="DN259" s="178"/>
      <c r="DO259" s="48"/>
      <c r="DP259" s="255"/>
      <c r="DQ259" s="305"/>
      <c r="DR259" s="355"/>
      <c r="DS259" s="178"/>
      <c r="DT259" s="305"/>
      <c r="DU259" s="178"/>
      <c r="DV259" s="305"/>
      <c r="DW259" s="178"/>
      <c r="DX259" s="48"/>
      <c r="DY259" s="255"/>
      <c r="DZ259" s="305"/>
      <c r="EA259" s="355"/>
      <c r="EB259" s="178"/>
      <c r="EC259" s="305"/>
      <c r="ED259" s="178"/>
      <c r="EE259" s="305"/>
      <c r="EF259" s="178"/>
      <c r="EG259" s="48"/>
      <c r="EH259" s="255"/>
      <c r="EI259" s="305"/>
      <c r="EJ259" s="355"/>
      <c r="EK259" s="178"/>
      <c r="EL259" s="305"/>
      <c r="EM259" s="178"/>
      <c r="EN259" s="305"/>
      <c r="EO259" s="178"/>
      <c r="EP259" s="48"/>
      <c r="EQ259" s="255"/>
      <c r="ER259" s="305"/>
      <c r="ES259" s="355"/>
      <c r="ET259" s="178"/>
      <c r="EU259" s="305"/>
      <c r="EV259" s="178"/>
      <c r="EW259" s="305"/>
      <c r="EX259" s="178"/>
      <c r="EY259" s="48"/>
      <c r="EZ259" s="255"/>
      <c r="FA259" s="305"/>
      <c r="FB259" s="355"/>
      <c r="FC259" s="178"/>
      <c r="FD259" s="305"/>
      <c r="FE259" s="305"/>
      <c r="FF259" s="305"/>
      <c r="FG259" s="305"/>
      <c r="FH259" s="48"/>
      <c r="FI259" s="255"/>
      <c r="FJ259" s="305"/>
      <c r="FK259" s="355"/>
      <c r="FL259" s="178"/>
      <c r="FM259" s="305"/>
      <c r="FN259" s="178"/>
      <c r="FO259" s="305"/>
      <c r="FP259" s="178"/>
      <c r="FQ259" s="48"/>
      <c r="FR259" s="255"/>
      <c r="FS259" s="305"/>
      <c r="FT259" s="355"/>
      <c r="FU259" s="178"/>
      <c r="FV259" s="305"/>
      <c r="FW259" s="178"/>
      <c r="FX259" s="305"/>
      <c r="FY259" s="178"/>
      <c r="FZ259" s="48"/>
      <c r="GA259" s="255"/>
      <c r="GB259" s="305"/>
      <c r="GC259" s="355"/>
      <c r="GD259" s="178"/>
      <c r="GE259" s="305"/>
      <c r="GF259" s="178"/>
      <c r="GG259" s="305"/>
      <c r="GH259" s="178"/>
      <c r="GI259" s="48"/>
      <c r="GJ259" s="255"/>
      <c r="GK259" s="305"/>
      <c r="GL259" s="355"/>
      <c r="GM259" s="178"/>
      <c r="GN259" s="305"/>
      <c r="GO259" s="178"/>
      <c r="GP259" s="305"/>
      <c r="GQ259" s="178"/>
      <c r="GR259" s="48"/>
      <c r="GS259" s="255"/>
      <c r="GT259" s="305"/>
      <c r="GU259" s="355"/>
      <c r="GV259" s="178"/>
      <c r="GW259" s="305"/>
      <c r="GX259" s="178"/>
      <c r="GY259" s="305"/>
      <c r="GZ259" s="178"/>
      <c r="HA259" s="305"/>
      <c r="HB259" s="255"/>
      <c r="HC259" s="305"/>
      <c r="HD259" s="355"/>
      <c r="HE259" s="305"/>
      <c r="HF259" s="305"/>
      <c r="HG259" s="305"/>
      <c r="HH259" s="305"/>
      <c r="HI259" s="305"/>
      <c r="HJ259" s="48"/>
      <c r="HK259" s="255"/>
      <c r="HL259" s="305"/>
      <c r="HM259" s="355"/>
      <c r="HN259" s="305"/>
      <c r="HO259" s="305"/>
      <c r="HP259" s="305"/>
      <c r="HQ259" s="305"/>
      <c r="HR259" s="305"/>
      <c r="HS259" s="48"/>
      <c r="HT259" s="255"/>
      <c r="HU259" s="305"/>
      <c r="HV259" s="355"/>
      <c r="HW259" s="305"/>
      <c r="HX259" s="305"/>
      <c r="HY259" s="305"/>
      <c r="HZ259" s="305"/>
      <c r="IA259" s="305"/>
      <c r="IB259" s="48"/>
      <c r="IC259" s="255"/>
      <c r="ID259" s="305"/>
      <c r="IE259" s="355"/>
      <c r="IF259" s="305"/>
      <c r="IG259" s="305"/>
      <c r="IH259" s="305"/>
      <c r="II259" s="305"/>
      <c r="IJ259" s="305"/>
      <c r="IK259" s="305"/>
      <c r="IL259" s="255"/>
      <c r="IM259" s="305"/>
      <c r="IN259" s="355"/>
      <c r="IO259" s="305"/>
      <c r="IP259" s="305"/>
      <c r="IQ259" s="305"/>
      <c r="IR259" s="305"/>
      <c r="IS259" s="305"/>
      <c r="IT259" s="48"/>
      <c r="IU259" s="255"/>
      <c r="IV259" s="305"/>
      <c r="IW259" s="355"/>
      <c r="IX259" s="305"/>
      <c r="IY259" s="305"/>
      <c r="IZ259" s="305"/>
      <c r="JA259" s="305"/>
      <c r="JB259" s="305"/>
      <c r="JC259" s="48"/>
      <c r="JD259" s="255"/>
      <c r="JE259" s="305"/>
      <c r="JF259" s="355"/>
      <c r="JG259" s="305"/>
      <c r="JH259" s="305"/>
      <c r="JI259" s="305"/>
      <c r="JJ259" s="305"/>
      <c r="JK259" s="305"/>
      <c r="JL259" s="48"/>
      <c r="JM259" s="255"/>
      <c r="JN259" s="305"/>
      <c r="JO259" s="355"/>
      <c r="JP259" s="305"/>
      <c r="JQ259" s="305"/>
      <c r="JR259" s="305"/>
      <c r="JS259" s="305"/>
      <c r="JT259" s="305"/>
      <c r="JU259" s="305"/>
      <c r="JV259" s="255"/>
      <c r="JW259" s="305"/>
      <c r="JX259" s="355"/>
      <c r="JY259" s="305"/>
      <c r="JZ259" s="305"/>
      <c r="KA259" s="305"/>
      <c r="KB259" s="305"/>
      <c r="KC259" s="305"/>
      <c r="KD259" s="48"/>
      <c r="KE259" s="255"/>
      <c r="KF259" s="305"/>
      <c r="KG259" s="355"/>
      <c r="KH259" s="305"/>
      <c r="KI259" s="305"/>
      <c r="KJ259" s="305"/>
      <c r="KK259" s="305"/>
      <c r="KL259" s="305"/>
      <c r="KM259" s="48"/>
      <c r="KN259" s="255"/>
      <c r="KO259" s="305"/>
      <c r="KP259" s="355"/>
      <c r="KQ259" s="305"/>
      <c r="KR259" s="305"/>
      <c r="KS259" s="305"/>
      <c r="KT259" s="305"/>
      <c r="KU259" s="305"/>
      <c r="KV259" s="305"/>
      <c r="KW259" s="255"/>
      <c r="KX259" s="305"/>
      <c r="KY259" s="355"/>
      <c r="KZ259" s="305"/>
      <c r="LA259" s="305"/>
      <c r="LB259" s="305"/>
      <c r="LC259" s="305"/>
      <c r="LD259" s="305"/>
      <c r="LE259" s="305"/>
      <c r="LF259" s="255"/>
      <c r="LG259" s="305"/>
      <c r="LH259" s="355"/>
      <c r="LI259" s="305"/>
      <c r="LJ259" s="305"/>
      <c r="LK259" s="305"/>
      <c r="LL259" s="305"/>
      <c r="LM259" s="305"/>
      <c r="LN259" s="48"/>
      <c r="LO259" s="255"/>
      <c r="LP259" s="305"/>
      <c r="LQ259" s="355"/>
      <c r="LR259" s="305"/>
      <c r="LS259" s="305"/>
      <c r="LT259" s="305"/>
      <c r="LU259" s="305"/>
      <c r="LV259" s="305"/>
      <c r="LW259" s="48"/>
      <c r="LX259" s="255"/>
      <c r="LY259" s="305"/>
      <c r="LZ259" s="355"/>
      <c r="MA259" s="305"/>
      <c r="MB259" s="305"/>
      <c r="MC259" s="305"/>
      <c r="MD259" s="305"/>
      <c r="ME259" s="305"/>
      <c r="MF259" s="305"/>
      <c r="MG259" s="255"/>
      <c r="MH259" s="305"/>
      <c r="MI259" s="355"/>
      <c r="MJ259" s="305"/>
      <c r="MK259" s="305"/>
      <c r="ML259" s="305"/>
      <c r="MM259" s="305"/>
      <c r="MN259" s="305"/>
      <c r="MO259" s="48"/>
      <c r="MP259" s="255"/>
      <c r="MQ259" s="305"/>
      <c r="MR259" s="355"/>
      <c r="MS259" s="305"/>
      <c r="MT259" s="305"/>
      <c r="MU259" s="305"/>
      <c r="MV259" s="305"/>
      <c r="MW259" s="305"/>
      <c r="MX259" s="48"/>
      <c r="MY259" s="255"/>
      <c r="MZ259" s="305"/>
      <c r="NA259" s="355"/>
      <c r="NB259" s="305"/>
      <c r="NC259" s="305"/>
      <c r="ND259" s="305"/>
      <c r="NE259" s="305"/>
      <c r="NF259" s="305"/>
      <c r="NG259" s="48"/>
      <c r="NH259" s="255"/>
    </row>
    <row r="260" spans="1:372" ht="18">
      <c r="A260" s="538" t="s">
        <v>33</v>
      </c>
      <c r="B260" s="59"/>
      <c r="C260" s="460"/>
      <c r="D260" s="443">
        <v>122.8</v>
      </c>
      <c r="E260" s="444" t="s">
        <v>187</v>
      </c>
      <c r="F260" s="661">
        <v>320</v>
      </c>
      <c r="G260" s="444" t="s">
        <v>183</v>
      </c>
      <c r="H260" s="662"/>
      <c r="I260" s="444" t="s">
        <v>184</v>
      </c>
      <c r="J260" s="662"/>
      <c r="K260" s="444" t="s">
        <v>185</v>
      </c>
      <c r="L260" s="460"/>
      <c r="M260" s="443">
        <v>100.8</v>
      </c>
      <c r="N260" s="444" t="s">
        <v>187</v>
      </c>
      <c r="O260" s="24">
        <v>128.89999999999998</v>
      </c>
      <c r="P260" s="444" t="s">
        <v>183</v>
      </c>
      <c r="Q260" s="24"/>
      <c r="R260" s="444" t="s">
        <v>184</v>
      </c>
      <c r="S260" s="24"/>
      <c r="T260" s="444" t="s">
        <v>185</v>
      </c>
      <c r="U260" s="460"/>
      <c r="V260" s="24">
        <v>757.29999999999984</v>
      </c>
      <c r="W260" s="444" t="s">
        <v>187</v>
      </c>
      <c r="X260" s="24">
        <v>589.00000000000045</v>
      </c>
      <c r="Y260" s="444" t="s">
        <v>183</v>
      </c>
      <c r="Z260" s="24">
        <v>645.29999999999995</v>
      </c>
      <c r="AA260" s="444" t="s">
        <v>184</v>
      </c>
      <c r="AB260" s="722">
        <v>651.70000000000027</v>
      </c>
      <c r="AC260" s="444" t="s">
        <v>185</v>
      </c>
      <c r="AD260" s="460"/>
      <c r="AE260" s="24">
        <v>178.19999999999982</v>
      </c>
      <c r="AF260" s="444" t="s">
        <v>187</v>
      </c>
      <c r="AG260" s="24">
        <v>115.5</v>
      </c>
      <c r="AH260" s="444" t="s">
        <v>183</v>
      </c>
      <c r="AI260" s="24">
        <v>366.49999999999977</v>
      </c>
      <c r="AJ260" s="444" t="s">
        <v>184</v>
      </c>
      <c r="AK260" s="722">
        <v>180.00000000000045</v>
      </c>
      <c r="AL260" s="444" t="s">
        <v>185</v>
      </c>
      <c r="AM260" s="460"/>
      <c r="AN260" s="443">
        <v>211.3</v>
      </c>
      <c r="AO260" s="444" t="s">
        <v>187</v>
      </c>
      <c r="AP260" s="24">
        <v>256.79999999999995</v>
      </c>
      <c r="AQ260" s="444" t="s">
        <v>183</v>
      </c>
      <c r="AR260" s="24">
        <v>204</v>
      </c>
      <c r="AS260" s="444" t="s">
        <v>184</v>
      </c>
      <c r="AT260" s="444">
        <v>749.40000000000009</v>
      </c>
      <c r="AU260" s="444" t="s">
        <v>185</v>
      </c>
      <c r="AV260" s="460"/>
      <c r="AW260" s="24">
        <v>323.5</v>
      </c>
      <c r="AX260" s="444" t="s">
        <v>187</v>
      </c>
      <c r="AY260" s="24">
        <v>693.90000000000009</v>
      </c>
      <c r="AZ260" s="444" t="s">
        <v>183</v>
      </c>
      <c r="BA260" s="24">
        <v>365</v>
      </c>
      <c r="BB260" s="444" t="s">
        <v>184</v>
      </c>
      <c r="BC260" s="24">
        <v>477.69999999999982</v>
      </c>
      <c r="BD260" s="444" t="s">
        <v>185</v>
      </c>
      <c r="BE260" s="460"/>
      <c r="BF260" s="443">
        <v>698.9</v>
      </c>
      <c r="BG260" s="444" t="s">
        <v>187</v>
      </c>
      <c r="BH260" s="24">
        <v>672.89999999999964</v>
      </c>
      <c r="BI260" s="444" t="s">
        <v>183</v>
      </c>
      <c r="BJ260" s="24">
        <v>851.89999999999873</v>
      </c>
      <c r="BK260" s="444" t="s">
        <v>184</v>
      </c>
      <c r="BL260" s="24">
        <v>1082.6999999999994</v>
      </c>
      <c r="BM260" s="444" t="s">
        <v>185</v>
      </c>
      <c r="BN260" s="460"/>
      <c r="BO260" s="443">
        <v>335</v>
      </c>
      <c r="BP260" s="444" t="s">
        <v>187</v>
      </c>
      <c r="BQ260" s="24">
        <v>802.75</v>
      </c>
      <c r="BR260" s="444" t="s">
        <v>183</v>
      </c>
      <c r="BS260" s="24">
        <v>503.40000000000009</v>
      </c>
      <c r="BT260" s="444" t="s">
        <v>184</v>
      </c>
      <c r="BU260" s="24">
        <v>551.90000000000146</v>
      </c>
      <c r="BV260" s="444" t="s">
        <v>185</v>
      </c>
      <c r="BW260" s="460"/>
      <c r="BX260" s="443">
        <v>36.299999999999727</v>
      </c>
      <c r="BY260" s="444" t="s">
        <v>187</v>
      </c>
      <c r="BZ260" s="443">
        <v>458.99999999999909</v>
      </c>
      <c r="CA260" s="444" t="s">
        <v>183</v>
      </c>
      <c r="CB260" s="663">
        <v>112.49999999999636</v>
      </c>
      <c r="CC260" s="444" t="s">
        <v>184</v>
      </c>
      <c r="CD260" s="24">
        <v>521.60000000000127</v>
      </c>
      <c r="CE260" s="444" t="s">
        <v>185</v>
      </c>
      <c r="CF260" s="460"/>
      <c r="CG260" s="443">
        <v>639.4</v>
      </c>
      <c r="CH260" s="444" t="s">
        <v>187</v>
      </c>
      <c r="CI260" s="24">
        <v>493.99999999999909</v>
      </c>
      <c r="CJ260" s="444" t="s">
        <v>183</v>
      </c>
      <c r="CK260" s="24"/>
      <c r="CL260" s="444" t="s">
        <v>184</v>
      </c>
      <c r="CM260" s="24">
        <v>256.90000000000055</v>
      </c>
      <c r="CN260" s="444" t="s">
        <v>185</v>
      </c>
      <c r="CO260" s="460"/>
      <c r="CP260" s="443">
        <v>278.7</v>
      </c>
      <c r="CQ260" s="444" t="s">
        <v>187</v>
      </c>
      <c r="CR260" s="24">
        <v>272.69999999999891</v>
      </c>
      <c r="CS260" s="444" t="s">
        <v>183</v>
      </c>
      <c r="CT260" s="24"/>
      <c r="CU260" s="444" t="s">
        <v>184</v>
      </c>
      <c r="CV260" s="24">
        <v>163.90000000000146</v>
      </c>
      <c r="CW260" s="444" t="s">
        <v>185</v>
      </c>
      <c r="CX260" s="460"/>
      <c r="CY260" s="443">
        <v>374.7</v>
      </c>
      <c r="CZ260" s="444" t="s">
        <v>187</v>
      </c>
      <c r="DA260" s="24">
        <v>278.5</v>
      </c>
      <c r="DB260" s="444" t="s">
        <v>183</v>
      </c>
      <c r="DC260" s="24">
        <v>181.99999999999636</v>
      </c>
      <c r="DD260" s="444" t="s">
        <v>184</v>
      </c>
      <c r="DE260" s="24">
        <v>171.40000000000055</v>
      </c>
      <c r="DF260" s="444" t="s">
        <v>185</v>
      </c>
      <c r="DG260" s="460"/>
      <c r="DH260" s="443">
        <v>168.3</v>
      </c>
      <c r="DI260" s="444" t="s">
        <v>187</v>
      </c>
      <c r="DJ260" s="24">
        <v>194.39999999999964</v>
      </c>
      <c r="DK260" s="444" t="s">
        <v>183</v>
      </c>
      <c r="DL260" s="24"/>
      <c r="DM260" s="444" t="s">
        <v>184</v>
      </c>
      <c r="DN260" s="24">
        <v>6.0000000000009095</v>
      </c>
      <c r="DO260" s="444" t="s">
        <v>185</v>
      </c>
      <c r="DP260" s="460"/>
      <c r="DQ260" s="443">
        <v>302.3</v>
      </c>
      <c r="DR260" s="444" t="s">
        <v>187</v>
      </c>
      <c r="DS260" s="663">
        <v>387.29999999999927</v>
      </c>
      <c r="DT260" s="444" t="s">
        <v>183</v>
      </c>
      <c r="DU260" s="24">
        <v>164.29999999999563</v>
      </c>
      <c r="DV260" s="444" t="s">
        <v>184</v>
      </c>
      <c r="DW260" s="24">
        <v>333.00000000000091</v>
      </c>
      <c r="DX260" s="444" t="s">
        <v>185</v>
      </c>
      <c r="DY260" s="460"/>
      <c r="DZ260" s="443">
        <v>450.2</v>
      </c>
      <c r="EA260" s="444" t="s">
        <v>187</v>
      </c>
      <c r="EB260" s="24">
        <v>205.19999999999891</v>
      </c>
      <c r="EC260" s="444" t="s">
        <v>183</v>
      </c>
      <c r="ED260" s="24"/>
      <c r="EE260" s="444" t="s">
        <v>184</v>
      </c>
      <c r="EF260" s="24">
        <v>969.50000000000091</v>
      </c>
      <c r="EG260" s="444" t="s">
        <v>185</v>
      </c>
      <c r="EH260" s="460"/>
      <c r="EI260" s="443">
        <v>346</v>
      </c>
      <c r="EJ260" s="444" t="s">
        <v>187</v>
      </c>
      <c r="EK260" s="663">
        <v>102.69999999999982</v>
      </c>
      <c r="EL260" s="444" t="s">
        <v>183</v>
      </c>
      <c r="EM260" s="663"/>
      <c r="EN260" s="444" t="s">
        <v>184</v>
      </c>
      <c r="EO260" s="24">
        <v>188.5</v>
      </c>
      <c r="EP260" s="444" t="s">
        <v>185</v>
      </c>
      <c r="EQ260" s="460"/>
      <c r="ER260" s="443">
        <v>405.9</v>
      </c>
      <c r="ES260" s="444" t="s">
        <v>187</v>
      </c>
      <c r="ET260" s="24">
        <v>352.80000000000018</v>
      </c>
      <c r="EU260" s="444" t="s">
        <v>183</v>
      </c>
      <c r="EV260" s="24"/>
      <c r="EW260" s="444" t="s">
        <v>184</v>
      </c>
      <c r="EX260" s="24">
        <v>437.49999999999909</v>
      </c>
      <c r="EY260" s="444" t="s">
        <v>185</v>
      </c>
      <c r="EZ260" s="460"/>
      <c r="FA260" s="443">
        <v>263</v>
      </c>
      <c r="FB260" s="444" t="s">
        <v>187</v>
      </c>
      <c r="FC260" s="663">
        <v>260.70000000000073</v>
      </c>
      <c r="FD260" s="444" t="s">
        <v>183</v>
      </c>
      <c r="FE260" s="663">
        <v>164.19999999999709</v>
      </c>
      <c r="FF260" s="444" t="s">
        <v>184</v>
      </c>
      <c r="FG260" s="24">
        <v>484.09999999999945</v>
      </c>
      <c r="FH260" s="444" t="s">
        <v>185</v>
      </c>
      <c r="FI260" s="460"/>
      <c r="FJ260" s="443">
        <v>487.8</v>
      </c>
      <c r="FK260" s="444" t="s">
        <v>187</v>
      </c>
      <c r="FL260" s="663">
        <v>426.95000000000255</v>
      </c>
      <c r="FM260" s="444" t="s">
        <v>183</v>
      </c>
      <c r="FN260" s="24">
        <v>473.39999999999782</v>
      </c>
      <c r="FO260" s="444" t="s">
        <v>184</v>
      </c>
      <c r="FP260" s="24">
        <v>453.10000000000218</v>
      </c>
      <c r="FQ260" s="444" t="s">
        <v>185</v>
      </c>
      <c r="FR260" s="460"/>
      <c r="FS260" s="443">
        <v>433.2</v>
      </c>
      <c r="FT260" s="444" t="s">
        <v>187</v>
      </c>
      <c r="FU260" s="663">
        <v>286.90000000000146</v>
      </c>
      <c r="FV260" s="444" t="s">
        <v>183</v>
      </c>
      <c r="FW260" s="663"/>
      <c r="FX260" s="444" t="s">
        <v>184</v>
      </c>
      <c r="FY260" s="24">
        <v>304.55000000000109</v>
      </c>
      <c r="FZ260" s="444" t="s">
        <v>185</v>
      </c>
      <c r="GA260" s="460"/>
      <c r="GB260" s="443">
        <v>1.2</v>
      </c>
      <c r="GC260" s="444" t="s">
        <v>187</v>
      </c>
      <c r="GD260" s="24">
        <v>63.700000000002547</v>
      </c>
      <c r="GE260" s="444" t="s">
        <v>183</v>
      </c>
      <c r="GF260" s="24"/>
      <c r="GG260" s="444" t="s">
        <v>184</v>
      </c>
      <c r="GH260" s="661">
        <v>287.00000000000728</v>
      </c>
      <c r="GI260" s="444" t="s">
        <v>185</v>
      </c>
      <c r="GJ260" s="460"/>
      <c r="GK260" s="443">
        <v>3191.5</v>
      </c>
      <c r="GL260" s="444" t="s">
        <v>187</v>
      </c>
      <c r="GM260" s="663">
        <v>3499.4499999999989</v>
      </c>
      <c r="GN260" s="444" t="s">
        <v>183</v>
      </c>
      <c r="GO260" s="24">
        <v>1405.399999999996</v>
      </c>
      <c r="GP260" s="444" t="s">
        <v>184</v>
      </c>
      <c r="GQ260" s="24">
        <v>3070.7000000000007</v>
      </c>
      <c r="GR260" s="444" t="s">
        <v>185</v>
      </c>
      <c r="GS260" s="460"/>
      <c r="GT260" s="443">
        <v>717.7</v>
      </c>
      <c r="GU260" s="444" t="s">
        <v>187</v>
      </c>
      <c r="GV260" s="663">
        <v>357.30000000000291</v>
      </c>
      <c r="GW260" s="444" t="s">
        <v>183</v>
      </c>
      <c r="GX260" s="663"/>
      <c r="GY260" s="444" t="s">
        <v>184</v>
      </c>
      <c r="GZ260" s="663"/>
      <c r="HA260" s="444" t="s">
        <v>185</v>
      </c>
      <c r="HB260" s="460"/>
      <c r="HC260" s="443">
        <v>278.2</v>
      </c>
      <c r="HD260" s="444" t="s">
        <v>187</v>
      </c>
      <c r="HE260" s="24">
        <v>431.89999999999964</v>
      </c>
      <c r="HF260" s="444" t="s">
        <v>183</v>
      </c>
      <c r="HG260" s="24">
        <v>903.10000000000036</v>
      </c>
      <c r="HH260" s="444" t="s">
        <v>184</v>
      </c>
      <c r="HI260" s="24">
        <v>543.39999999999964</v>
      </c>
      <c r="HJ260" s="444" t="s">
        <v>185</v>
      </c>
      <c r="HK260" s="460"/>
      <c r="HL260" s="443">
        <v>805.9</v>
      </c>
      <c r="HM260" s="444" t="s">
        <v>187</v>
      </c>
      <c r="HN260" s="663">
        <v>688.10000000000764</v>
      </c>
      <c r="HO260" s="444" t="s">
        <v>183</v>
      </c>
      <c r="HP260" s="663"/>
      <c r="HQ260" s="444" t="s">
        <v>184</v>
      </c>
      <c r="HR260" s="24">
        <v>534.99999999999818</v>
      </c>
      <c r="HS260" s="444" t="s">
        <v>185</v>
      </c>
      <c r="HT260" s="460"/>
      <c r="HU260" s="443">
        <v>3171.5</v>
      </c>
      <c r="HV260" s="444" t="s">
        <v>187</v>
      </c>
      <c r="HW260" s="663">
        <v>3137.4999999999982</v>
      </c>
      <c r="HX260" s="444" t="s">
        <v>183</v>
      </c>
      <c r="HY260" s="24">
        <v>3674.5999999999949</v>
      </c>
      <c r="HZ260" s="444" t="s">
        <v>184</v>
      </c>
      <c r="IA260" s="24">
        <v>4163.2999999999975</v>
      </c>
      <c r="IB260" s="444" t="s">
        <v>185</v>
      </c>
      <c r="IC260" s="460"/>
      <c r="ID260" s="443">
        <v>71.7</v>
      </c>
      <c r="IE260" s="444" t="s">
        <v>187</v>
      </c>
      <c r="IF260" s="663">
        <v>0</v>
      </c>
      <c r="IG260" s="444" t="s">
        <v>183</v>
      </c>
      <c r="IH260" s="663"/>
      <c r="II260" s="444" t="s">
        <v>184</v>
      </c>
      <c r="IJ260" s="663"/>
      <c r="IK260" s="444" t="s">
        <v>185</v>
      </c>
      <c r="IL260" s="460"/>
      <c r="IM260" s="443">
        <v>0</v>
      </c>
      <c r="IN260" s="444" t="s">
        <v>187</v>
      </c>
      <c r="IO260" s="24">
        <v>228.29999999999927</v>
      </c>
      <c r="IP260" s="444" t="s">
        <v>183</v>
      </c>
      <c r="IQ260" s="24"/>
      <c r="IR260" s="444" t="s">
        <v>184</v>
      </c>
      <c r="IS260" s="24">
        <v>199.20000000000437</v>
      </c>
      <c r="IT260" s="444" t="s">
        <v>185</v>
      </c>
      <c r="IU260" s="460"/>
      <c r="IV260" s="443">
        <v>463.5</v>
      </c>
      <c r="IW260" s="444" t="s">
        <v>187</v>
      </c>
      <c r="IX260" s="663">
        <v>460.59999999999854</v>
      </c>
      <c r="IY260" s="444" t="s">
        <v>183</v>
      </c>
      <c r="IZ260" s="24">
        <v>475.00000000000045</v>
      </c>
      <c r="JA260" s="444" t="s">
        <v>184</v>
      </c>
      <c r="JB260" s="24">
        <v>99.200000000004366</v>
      </c>
      <c r="JC260" s="444" t="s">
        <v>185</v>
      </c>
      <c r="JD260" s="460"/>
      <c r="JE260" s="443">
        <v>214.3</v>
      </c>
      <c r="JF260" s="444" t="s">
        <v>187</v>
      </c>
      <c r="JG260" s="663">
        <v>187.799999999992</v>
      </c>
      <c r="JH260" s="444" t="s">
        <v>183</v>
      </c>
      <c r="JI260" s="663">
        <v>126.89999999999782</v>
      </c>
      <c r="JJ260" s="444" t="s">
        <v>184</v>
      </c>
      <c r="JK260" s="24">
        <v>159.59999999999854</v>
      </c>
      <c r="JL260" s="444" t="s">
        <v>185</v>
      </c>
      <c r="JM260" s="460"/>
      <c r="JN260" s="443">
        <v>47.9</v>
      </c>
      <c r="JO260" s="444" t="s">
        <v>187</v>
      </c>
      <c r="JP260" s="663">
        <v>158.99999999999272</v>
      </c>
      <c r="JQ260" s="444" t="s">
        <v>183</v>
      </c>
      <c r="JR260" s="663"/>
      <c r="JS260" s="444" t="s">
        <v>184</v>
      </c>
      <c r="JT260" s="663"/>
      <c r="JU260" s="444" t="s">
        <v>185</v>
      </c>
      <c r="JV260" s="460"/>
      <c r="JW260" s="443">
        <v>3282.4</v>
      </c>
      <c r="JX260" s="444" t="s">
        <v>187</v>
      </c>
      <c r="JY260" s="24">
        <v>2576.2000000000044</v>
      </c>
      <c r="JZ260" s="444" t="s">
        <v>183</v>
      </c>
      <c r="KA260" s="24">
        <v>2763.6999999999389</v>
      </c>
      <c r="KB260" s="444" t="s">
        <v>184</v>
      </c>
      <c r="KC260" s="24">
        <v>3247.5000000001273</v>
      </c>
      <c r="KD260" s="444" t="s">
        <v>185</v>
      </c>
      <c r="KE260" s="460"/>
      <c r="KF260" s="443">
        <v>60.9</v>
      </c>
      <c r="KG260" s="444" t="s">
        <v>187</v>
      </c>
      <c r="KH260" s="24">
        <v>213.89999999999418</v>
      </c>
      <c r="KI260" s="444" t="s">
        <v>183</v>
      </c>
      <c r="KJ260" s="663">
        <v>35.999999999999091</v>
      </c>
      <c r="KK260" s="444" t="s">
        <v>184</v>
      </c>
      <c r="KL260" s="24">
        <v>150</v>
      </c>
      <c r="KM260" s="444" t="s">
        <v>185</v>
      </c>
      <c r="KN260" s="460"/>
      <c r="KO260" s="443">
        <v>97.5</v>
      </c>
      <c r="KP260" s="444" t="s">
        <v>187</v>
      </c>
      <c r="KQ260" s="663">
        <v>265.29999999999927</v>
      </c>
      <c r="KR260" s="444" t="s">
        <v>183</v>
      </c>
      <c r="KS260" s="663"/>
      <c r="KT260" s="444" t="s">
        <v>184</v>
      </c>
      <c r="KU260" s="663"/>
      <c r="KV260" s="444" t="s">
        <v>185</v>
      </c>
      <c r="KW260" s="460"/>
      <c r="KX260" s="443">
        <v>204.5</v>
      </c>
      <c r="KY260" s="444" t="s">
        <v>187</v>
      </c>
      <c r="KZ260" s="24">
        <v>164.89999999999418</v>
      </c>
      <c r="LA260" s="444" t="s">
        <v>183</v>
      </c>
      <c r="LB260" s="24"/>
      <c r="LC260" s="444" t="s">
        <v>184</v>
      </c>
      <c r="LD260" s="24"/>
      <c r="LE260" s="444" t="s">
        <v>185</v>
      </c>
      <c r="LF260" s="460"/>
      <c r="LG260" s="443">
        <v>3.9</v>
      </c>
      <c r="LH260" s="444" t="s">
        <v>187</v>
      </c>
      <c r="LI260" s="336">
        <v>164.59999999999945</v>
      </c>
      <c r="LJ260" s="444" t="s">
        <v>183</v>
      </c>
      <c r="LK260" s="336"/>
      <c r="LL260" s="444" t="s">
        <v>184</v>
      </c>
      <c r="LM260" s="24"/>
      <c r="LN260" s="444" t="s">
        <v>185</v>
      </c>
      <c r="LO260" s="460"/>
      <c r="LP260" s="443">
        <v>276.3</v>
      </c>
      <c r="LQ260" s="444" t="s">
        <v>187</v>
      </c>
      <c r="LR260" s="24">
        <v>388.49999999999272</v>
      </c>
      <c r="LS260" s="444" t="s">
        <v>183</v>
      </c>
      <c r="LT260" s="24">
        <v>321.19999999999891</v>
      </c>
      <c r="LU260" s="444" t="s">
        <v>184</v>
      </c>
      <c r="LV260" s="24">
        <v>516.40000000000146</v>
      </c>
      <c r="LW260" s="444" t="s">
        <v>185</v>
      </c>
      <c r="LX260" s="460"/>
      <c r="LY260" s="443">
        <v>571</v>
      </c>
      <c r="LZ260" s="444" t="s">
        <v>187</v>
      </c>
      <c r="MA260" s="24">
        <v>549.19999999999345</v>
      </c>
      <c r="MB260" s="444" t="s">
        <v>183</v>
      </c>
      <c r="MC260" s="24"/>
      <c r="MD260" s="444" t="s">
        <v>184</v>
      </c>
      <c r="ME260" s="24"/>
      <c r="MF260" s="444" t="s">
        <v>185</v>
      </c>
      <c r="MG260" s="460"/>
      <c r="MH260" s="443">
        <v>1081</v>
      </c>
      <c r="MI260" s="444" t="s">
        <v>187</v>
      </c>
      <c r="MJ260" s="313">
        <v>595.19999999999345</v>
      </c>
      <c r="MK260" s="444" t="s">
        <v>183</v>
      </c>
      <c r="ML260" s="24">
        <v>1220.3999999999924</v>
      </c>
      <c r="MM260" s="444" t="s">
        <v>184</v>
      </c>
      <c r="MN260" s="24">
        <v>1138.5000000000036</v>
      </c>
      <c r="MO260" s="444" t="s">
        <v>185</v>
      </c>
      <c r="MP260" s="460"/>
      <c r="MQ260" s="443">
        <v>302.5</v>
      </c>
      <c r="MR260" s="444" t="s">
        <v>187</v>
      </c>
      <c r="MS260" s="443">
        <v>227.50000000001455</v>
      </c>
      <c r="MT260" s="444" t="s">
        <v>183</v>
      </c>
      <c r="MU260" s="24">
        <v>315.99999999999272</v>
      </c>
      <c r="MV260" s="444" t="s">
        <v>184</v>
      </c>
      <c r="MW260" s="443">
        <v>228.00000000000728</v>
      </c>
      <c r="MX260" s="444" t="s">
        <v>185</v>
      </c>
      <c r="MY260" s="460"/>
      <c r="MZ260" s="443"/>
      <c r="NA260" s="444" t="s">
        <v>187</v>
      </c>
      <c r="NB260" s="443"/>
      <c r="NC260" s="444" t="s">
        <v>183</v>
      </c>
      <c r="ND260" s="443"/>
      <c r="NE260" s="444" t="s">
        <v>184</v>
      </c>
      <c r="NF260" s="664">
        <v>1474.1999999999935</v>
      </c>
      <c r="NG260" s="444" t="s">
        <v>185</v>
      </c>
      <c r="NH260" s="460"/>
    </row>
    <row r="261" spans="1:372" ht="18">
      <c r="A261" s="665" t="s">
        <v>1955</v>
      </c>
      <c r="B261" s="59">
        <f>SUM(D261:AAP261)</f>
        <v>51520.725000000049</v>
      </c>
      <c r="C261" s="460"/>
      <c r="D261" s="443"/>
      <c r="E261" s="286">
        <f>D260*0.25</f>
        <v>30.7</v>
      </c>
      <c r="F261" s="24"/>
      <c r="G261" s="286">
        <f>F260*0.5</f>
        <v>160</v>
      </c>
      <c r="H261" s="443"/>
      <c r="I261" s="286">
        <f>H260*0.75</f>
        <v>0</v>
      </c>
      <c r="J261" s="443"/>
      <c r="K261" s="286">
        <f>J260*1</f>
        <v>0</v>
      </c>
      <c r="L261" s="460"/>
      <c r="M261" s="443"/>
      <c r="N261" s="286">
        <f>M260*0.25</f>
        <v>25.2</v>
      </c>
      <c r="O261" s="443"/>
      <c r="P261" s="286">
        <f>O260*0.5</f>
        <v>64.449999999999989</v>
      </c>
      <c r="Q261" s="443"/>
      <c r="R261" s="286">
        <f>Q260*0.75</f>
        <v>0</v>
      </c>
      <c r="S261" s="443"/>
      <c r="T261" s="286">
        <f>S260*1</f>
        <v>0</v>
      </c>
      <c r="U261" s="460"/>
      <c r="V261" s="24"/>
      <c r="W261" s="286">
        <f>V260*0.25</f>
        <v>189.32499999999996</v>
      </c>
      <c r="X261" s="443"/>
      <c r="Y261" s="286">
        <f>X260*0.5</f>
        <v>294.50000000000023</v>
      </c>
      <c r="Z261" s="24"/>
      <c r="AA261" s="286">
        <f>Z260*0.75</f>
        <v>483.97499999999997</v>
      </c>
      <c r="AB261" s="443"/>
      <c r="AC261" s="286">
        <f t="shared" ref="AC261:AC301" si="239">AB260*1</f>
        <v>651.70000000000027</v>
      </c>
      <c r="AD261" s="460"/>
      <c r="AE261" s="24"/>
      <c r="AF261" s="286">
        <f>AE260*0.25</f>
        <v>44.549999999999955</v>
      </c>
      <c r="AG261" s="24"/>
      <c r="AH261" s="286">
        <f>AG260*0.5</f>
        <v>57.75</v>
      </c>
      <c r="AI261" s="24"/>
      <c r="AJ261" s="286">
        <f>AI260*0.75</f>
        <v>274.87499999999983</v>
      </c>
      <c r="AK261" s="24"/>
      <c r="AL261" s="286">
        <f t="shared" ref="AL261:AL301" si="240">AK260*1</f>
        <v>180.00000000000045</v>
      </c>
      <c r="AM261" s="460"/>
      <c r="AN261" s="443"/>
      <c r="AO261" s="286">
        <f>AN260*0.25</f>
        <v>52.825000000000003</v>
      </c>
      <c r="AP261" s="24"/>
      <c r="AQ261" s="286">
        <f>AP260*0.5</f>
        <v>128.39999999999998</v>
      </c>
      <c r="AR261" s="24"/>
      <c r="AS261" s="286">
        <f>AR260*0.75</f>
        <v>153</v>
      </c>
      <c r="AT261" s="24"/>
      <c r="AU261" s="286">
        <f>AT260*1</f>
        <v>749.40000000000009</v>
      </c>
      <c r="AV261" s="460"/>
      <c r="AW261" s="24"/>
      <c r="AX261" s="286">
        <f>AW260*0.25</f>
        <v>80.875</v>
      </c>
      <c r="AZ261" s="286">
        <f>AY260*0.5</f>
        <v>346.95000000000005</v>
      </c>
      <c r="BB261" s="286">
        <f>BA260*0.75</f>
        <v>273.75</v>
      </c>
      <c r="BC261" s="24"/>
      <c r="BD261" s="286">
        <f>BC260*1</f>
        <v>477.69999999999982</v>
      </c>
      <c r="BE261" s="460"/>
      <c r="BF261" s="443"/>
      <c r="BG261" s="286">
        <f>BF260*0.25</f>
        <v>174.72499999999999</v>
      </c>
      <c r="BH261" s="24"/>
      <c r="BI261" s="286">
        <f>BH260*0.5</f>
        <v>336.44999999999982</v>
      </c>
      <c r="BJ261" s="24"/>
      <c r="BK261" s="286">
        <f>BJ260*0.75</f>
        <v>638.92499999999905</v>
      </c>
      <c r="BL261" s="24"/>
      <c r="BM261" s="286">
        <f>BL260*1</f>
        <v>1082.6999999999994</v>
      </c>
      <c r="BN261" s="460"/>
      <c r="BO261" s="443"/>
      <c r="BP261" s="286">
        <f>BO260*0.25</f>
        <v>83.75</v>
      </c>
      <c r="BQ261" s="443"/>
      <c r="BR261" s="286">
        <f>BQ260*0.5</f>
        <v>401.375</v>
      </c>
      <c r="BS261" s="443"/>
      <c r="BT261" s="286">
        <f>BS260*0.75</f>
        <v>377.55000000000007</v>
      </c>
      <c r="BU261" s="443"/>
      <c r="BV261" s="286">
        <f>BU260*1</f>
        <v>551.90000000000146</v>
      </c>
      <c r="BW261" s="460"/>
      <c r="BX261" s="443"/>
      <c r="BY261" s="286">
        <f>BX260*0.25</f>
        <v>9.0749999999999318</v>
      </c>
      <c r="BZ261" s="443"/>
      <c r="CA261" s="286">
        <f>BZ260*0.5</f>
        <v>229.49999999999955</v>
      </c>
      <c r="CB261" s="443"/>
      <c r="CC261" s="286">
        <f>CB260*0.75</f>
        <v>84.374999999997272</v>
      </c>
      <c r="CD261" s="443"/>
      <c r="CE261" s="286">
        <f>CD260*1</f>
        <v>521.60000000000127</v>
      </c>
      <c r="CF261" s="460"/>
      <c r="CG261" s="443"/>
      <c r="CH261" s="286">
        <f>CG260*0.25</f>
        <v>159.85</v>
      </c>
      <c r="CI261" s="24"/>
      <c r="CJ261" s="286">
        <f>CI260*0.5</f>
        <v>246.99999999999955</v>
      </c>
      <c r="CK261" s="24"/>
      <c r="CL261" s="286">
        <f>CK260*0.75</f>
        <v>0</v>
      </c>
      <c r="CM261" s="24"/>
      <c r="CN261" s="286">
        <f>CM260*1</f>
        <v>256.90000000000055</v>
      </c>
      <c r="CO261" s="460"/>
      <c r="CP261" s="443"/>
      <c r="CQ261" s="286">
        <f>CP260*0.25</f>
        <v>69.674999999999997</v>
      </c>
      <c r="CR261" s="24"/>
      <c r="CS261" s="286">
        <f>CR260*0.5</f>
        <v>136.34999999999945</v>
      </c>
      <c r="CT261" s="24"/>
      <c r="CU261" s="286">
        <f>CT260*0.75</f>
        <v>0</v>
      </c>
      <c r="CV261" s="24"/>
      <c r="CW261" s="286">
        <f>CV260*1</f>
        <v>163.90000000000146</v>
      </c>
      <c r="CX261" s="460"/>
      <c r="CY261" s="443"/>
      <c r="CZ261" s="286">
        <f>CY260*0.25</f>
        <v>93.674999999999997</v>
      </c>
      <c r="DA261" s="24"/>
      <c r="DB261" s="286">
        <f>DA260*0.5</f>
        <v>139.25</v>
      </c>
      <c r="DC261" s="24"/>
      <c r="DD261" s="286">
        <f>DC260*0.75</f>
        <v>136.49999999999727</v>
      </c>
      <c r="DE261" s="24"/>
      <c r="DF261" s="286">
        <f>DE260*1</f>
        <v>171.40000000000055</v>
      </c>
      <c r="DG261" s="460"/>
      <c r="DH261" s="443"/>
      <c r="DI261" s="286">
        <f>DH260*0.25</f>
        <v>42.075000000000003</v>
      </c>
      <c r="DJ261" s="24"/>
      <c r="DK261" s="286">
        <f>DJ260*0.5</f>
        <v>97.199999999999818</v>
      </c>
      <c r="DL261" s="24"/>
      <c r="DM261" s="286">
        <f>DL260*0.75</f>
        <v>0</v>
      </c>
      <c r="DN261" s="24"/>
      <c r="DO261" s="286">
        <f>DN260*1</f>
        <v>6.0000000000009095</v>
      </c>
      <c r="DP261" s="460"/>
      <c r="DQ261" s="443"/>
      <c r="DR261" s="286">
        <f>DQ260*0.25</f>
        <v>75.575000000000003</v>
      </c>
      <c r="DS261" s="24"/>
      <c r="DT261" s="286">
        <f>DS260*0.5</f>
        <v>193.64999999999964</v>
      </c>
      <c r="DU261" s="24"/>
      <c r="DV261" s="286">
        <f>DU260*0.75</f>
        <v>123.22499999999673</v>
      </c>
      <c r="DW261" s="24"/>
      <c r="DX261" s="286">
        <f>DW260*1</f>
        <v>333.00000000000091</v>
      </c>
      <c r="DY261" s="460"/>
      <c r="DZ261" s="443"/>
      <c r="EA261" s="286">
        <f>DZ260*0.25</f>
        <v>112.55</v>
      </c>
      <c r="EB261" s="24"/>
      <c r="EC261" s="286">
        <f>EB260*0.5</f>
        <v>102.59999999999945</v>
      </c>
      <c r="ED261" s="24"/>
      <c r="EE261" s="286">
        <f>ED260*0.75</f>
        <v>0</v>
      </c>
      <c r="EF261" s="24"/>
      <c r="EG261" s="286">
        <f>EF260*1</f>
        <v>969.50000000000091</v>
      </c>
      <c r="EH261" s="460"/>
      <c r="EI261" s="443"/>
      <c r="EJ261" s="286">
        <f>EI260*0.25</f>
        <v>86.5</v>
      </c>
      <c r="EK261" s="24"/>
      <c r="EL261" s="286">
        <f>EK260*0.5</f>
        <v>51.349999999999909</v>
      </c>
      <c r="EM261" s="24"/>
      <c r="EN261" s="286">
        <f>EM260*0.75</f>
        <v>0</v>
      </c>
      <c r="EO261" s="24"/>
      <c r="EP261" s="286">
        <f>EO260*1</f>
        <v>188.5</v>
      </c>
      <c r="EQ261" s="460"/>
      <c r="ER261" s="443"/>
      <c r="ES261" s="286">
        <f>ER260*0.25</f>
        <v>101.47499999999999</v>
      </c>
      <c r="ET261" s="24"/>
      <c r="EU261" s="286">
        <f>ET260*0.5</f>
        <v>176.40000000000009</v>
      </c>
      <c r="EV261" s="24"/>
      <c r="EW261" s="286">
        <f>EV260*0.75</f>
        <v>0</v>
      </c>
      <c r="EX261" s="24"/>
      <c r="EY261" s="286">
        <f>EX260*1</f>
        <v>437.49999999999909</v>
      </c>
      <c r="EZ261" s="460"/>
      <c r="FA261" s="443"/>
      <c r="FB261" s="286">
        <f>FA260*0.25</f>
        <v>65.75</v>
      </c>
      <c r="FC261" s="24"/>
      <c r="FD261" s="286">
        <f>FC260*0.5</f>
        <v>130.35000000000036</v>
      </c>
      <c r="FE261" s="443"/>
      <c r="FF261" s="286">
        <f>FE260*0.75</f>
        <v>123.14999999999782</v>
      </c>
      <c r="FG261" s="443"/>
      <c r="FH261" s="286">
        <f>FG260*1</f>
        <v>484.09999999999945</v>
      </c>
      <c r="FI261" s="460"/>
      <c r="FJ261" s="443"/>
      <c r="FK261" s="286">
        <f>FJ260*0.25</f>
        <v>121.95</v>
      </c>
      <c r="FL261" s="24"/>
      <c r="FM261" s="286">
        <f>FL260*0.5</f>
        <v>213.47500000000127</v>
      </c>
      <c r="FN261" s="24"/>
      <c r="FO261" s="286">
        <f>FN260*0.75</f>
        <v>355.04999999999836</v>
      </c>
      <c r="FP261" s="24"/>
      <c r="FQ261" s="286">
        <f>FP260*1</f>
        <v>453.10000000000218</v>
      </c>
      <c r="FR261" s="460"/>
      <c r="FS261" s="443"/>
      <c r="FT261" s="286">
        <f>FS260*0.25</f>
        <v>108.3</v>
      </c>
      <c r="FU261" s="24"/>
      <c r="FV261" s="286">
        <f>FU260*0.5</f>
        <v>143.45000000000073</v>
      </c>
      <c r="FW261" s="24"/>
      <c r="FX261" s="286">
        <f>FW260*0.75</f>
        <v>0</v>
      </c>
      <c r="FY261" s="24"/>
      <c r="FZ261" s="286">
        <f>FY260*1</f>
        <v>304.55000000000109</v>
      </c>
      <c r="GA261" s="460"/>
      <c r="GB261" s="443"/>
      <c r="GC261" s="286">
        <f>GB260*0.25</f>
        <v>0.3</v>
      </c>
      <c r="GD261" s="24"/>
      <c r="GE261" s="286">
        <f>GD260*0.5</f>
        <v>31.850000000001273</v>
      </c>
      <c r="GF261" s="24"/>
      <c r="GG261" s="286">
        <f>GF260*0.75</f>
        <v>0</v>
      </c>
      <c r="GH261" s="24"/>
      <c r="GI261" s="286">
        <f>GH260*1</f>
        <v>287.00000000000728</v>
      </c>
      <c r="GJ261" s="460"/>
      <c r="GK261" s="443"/>
      <c r="GL261" s="286">
        <f>GK260*0.25</f>
        <v>797.875</v>
      </c>
      <c r="GM261" s="24"/>
      <c r="GN261" s="286">
        <f>GM260*0.5</f>
        <v>1749.7249999999995</v>
      </c>
      <c r="GO261" s="24"/>
      <c r="GP261" s="286">
        <f>GO260*0.75</f>
        <v>1054.049999999997</v>
      </c>
      <c r="GQ261" s="24"/>
      <c r="GR261" s="286">
        <f>GQ260*1</f>
        <v>3070.7000000000007</v>
      </c>
      <c r="GS261" s="460"/>
      <c r="GT261" s="443"/>
      <c r="GU261" s="286">
        <f>GT260*0.25</f>
        <v>179.42500000000001</v>
      </c>
      <c r="GV261" s="24"/>
      <c r="GW261" s="286">
        <f>GV260*0.5</f>
        <v>178.65000000000146</v>
      </c>
      <c r="GX261" s="24"/>
      <c r="GY261" s="286">
        <f>GX260*0.75</f>
        <v>0</v>
      </c>
      <c r="GZ261" s="24"/>
      <c r="HA261" s="286">
        <f>GZ260*1</f>
        <v>0</v>
      </c>
      <c r="HB261" s="460"/>
      <c r="HC261" s="443"/>
      <c r="HD261" s="286">
        <f>HC260*0.25</f>
        <v>69.55</v>
      </c>
      <c r="HE261" s="443"/>
      <c r="HF261" s="286">
        <f>HE260*0.5</f>
        <v>215.94999999999982</v>
      </c>
      <c r="HG261" s="443"/>
      <c r="HH261" s="286">
        <f>HG260*0.75</f>
        <v>677.32500000000027</v>
      </c>
      <c r="HI261" s="443"/>
      <c r="HJ261" s="286">
        <f>HI260*1</f>
        <v>543.39999999999964</v>
      </c>
      <c r="HK261" s="460"/>
      <c r="HL261" s="443"/>
      <c r="HM261" s="286">
        <f>HL260*0.25</f>
        <v>201.47499999999999</v>
      </c>
      <c r="HN261" s="443"/>
      <c r="HO261" s="286">
        <f>HN260*0.5</f>
        <v>344.05000000000382</v>
      </c>
      <c r="HP261" s="443"/>
      <c r="HQ261" s="286">
        <f>HP260*0.75</f>
        <v>0</v>
      </c>
      <c r="HR261" s="443"/>
      <c r="HS261" s="286">
        <f>HR260*1</f>
        <v>534.99999999999818</v>
      </c>
      <c r="HT261" s="460"/>
      <c r="HU261" s="443"/>
      <c r="HV261" s="286">
        <f>HU260*0.25</f>
        <v>792.875</v>
      </c>
      <c r="HW261" s="443"/>
      <c r="HX261" s="286">
        <f>HW260*0.5</f>
        <v>1568.7499999999991</v>
      </c>
      <c r="HY261" s="443"/>
      <c r="HZ261" s="286">
        <f>HY260*0.75</f>
        <v>2755.9499999999962</v>
      </c>
      <c r="IA261" s="443"/>
      <c r="IB261" s="286">
        <f>IA260*1</f>
        <v>4163.2999999999975</v>
      </c>
      <c r="IC261" s="460"/>
      <c r="ID261" s="443"/>
      <c r="IE261" s="286">
        <f>ID260*0.25</f>
        <v>17.925000000000001</v>
      </c>
      <c r="IF261" s="443"/>
      <c r="IG261" s="286">
        <f>IF260*0.5</f>
        <v>0</v>
      </c>
      <c r="IH261" s="443"/>
      <c r="II261" s="286">
        <f>IH260*0.75</f>
        <v>0</v>
      </c>
      <c r="IJ261" s="443"/>
      <c r="IK261" s="286">
        <f>IJ260*1</f>
        <v>0</v>
      </c>
      <c r="IL261" s="460"/>
      <c r="IM261" s="443"/>
      <c r="IN261" s="286">
        <f>IM260*0.25</f>
        <v>0</v>
      </c>
      <c r="IO261" s="443"/>
      <c r="IP261" s="286">
        <f>IO260*0.5</f>
        <v>114.14999999999964</v>
      </c>
      <c r="IQ261" s="443"/>
      <c r="IR261" s="286">
        <f>IQ260*0.75</f>
        <v>0</v>
      </c>
      <c r="IS261" s="443"/>
      <c r="IT261" s="286">
        <f>IS260*1</f>
        <v>199.20000000000437</v>
      </c>
      <c r="IU261" s="460"/>
      <c r="IV261" s="443"/>
      <c r="IW261" s="286">
        <f>IV260*0.25</f>
        <v>115.875</v>
      </c>
      <c r="IX261" s="443"/>
      <c r="IY261" s="286">
        <f>IX260*0.5</f>
        <v>230.29999999999927</v>
      </c>
      <c r="IZ261" s="443"/>
      <c r="JA261" s="286">
        <f>IZ260*0.75</f>
        <v>356.25000000000034</v>
      </c>
      <c r="JB261" s="443"/>
      <c r="JC261" s="286">
        <f>JB260*1</f>
        <v>99.200000000004366</v>
      </c>
      <c r="JD261" s="460"/>
      <c r="JE261" s="443"/>
      <c r="JF261" s="286">
        <f>JE260*0.25</f>
        <v>53.575000000000003</v>
      </c>
      <c r="JG261" s="443"/>
      <c r="JH261" s="286">
        <f>JG260*0.5</f>
        <v>93.899999999995998</v>
      </c>
      <c r="JI261" s="443"/>
      <c r="JJ261" s="286">
        <f>JI260*0.75</f>
        <v>95.174999999998363</v>
      </c>
      <c r="JK261" s="443"/>
      <c r="JL261" s="286">
        <f>JK260*1</f>
        <v>159.59999999999854</v>
      </c>
      <c r="JM261" s="460"/>
      <c r="JN261" s="443"/>
      <c r="JO261" s="286">
        <f>JN260*0.25</f>
        <v>11.975</v>
      </c>
      <c r="JP261" s="443"/>
      <c r="JQ261" s="286">
        <f>JP260*0.5</f>
        <v>79.499999999996362</v>
      </c>
      <c r="JR261" s="443"/>
      <c r="JS261" s="286">
        <f>JR260*0.75</f>
        <v>0</v>
      </c>
      <c r="JT261" s="443"/>
      <c r="JU261" s="286">
        <f>JT260*1</f>
        <v>0</v>
      </c>
      <c r="JV261" s="460"/>
      <c r="JW261" s="443"/>
      <c r="JX261" s="286">
        <f>JW260*0.25</f>
        <v>820.6</v>
      </c>
      <c r="JY261" s="443"/>
      <c r="JZ261" s="286">
        <f>JY260*0.5</f>
        <v>1288.1000000000022</v>
      </c>
      <c r="KA261" s="443"/>
      <c r="KB261" s="286">
        <f>KA260*0.75</f>
        <v>2072.7749999999542</v>
      </c>
      <c r="KC261" s="443"/>
      <c r="KD261" s="286">
        <f t="shared" ref="KD261" si="241">KC260*1</f>
        <v>3247.5000000001273</v>
      </c>
      <c r="KE261" s="460"/>
      <c r="KF261" s="443"/>
      <c r="KG261" s="286">
        <f>KF260*0.25</f>
        <v>15.225</v>
      </c>
      <c r="KH261" s="443"/>
      <c r="KI261" s="286">
        <f>KH260*0.5</f>
        <v>106.94999999999709</v>
      </c>
      <c r="KJ261" s="443"/>
      <c r="KK261" s="286">
        <f>KJ260*0.75</f>
        <v>26.999999999999318</v>
      </c>
      <c r="KL261" s="443"/>
      <c r="KM261" s="286">
        <f>KL260*1</f>
        <v>150</v>
      </c>
      <c r="KN261" s="460"/>
      <c r="KO261" s="443"/>
      <c r="KP261" s="286">
        <f>KO260*0.25</f>
        <v>24.375</v>
      </c>
      <c r="KQ261" s="443"/>
      <c r="KR261" s="286">
        <f>KQ260*0.5</f>
        <v>132.64999999999964</v>
      </c>
      <c r="KS261" s="443"/>
      <c r="KT261" s="286">
        <f>KS260*0.75</f>
        <v>0</v>
      </c>
      <c r="KU261" s="443"/>
      <c r="KV261" s="286">
        <f>KU260*1</f>
        <v>0</v>
      </c>
      <c r="KW261" s="460"/>
      <c r="KX261" s="443"/>
      <c r="KY261" s="286">
        <f>KX260*0.25</f>
        <v>51.125</v>
      </c>
      <c r="KZ261" s="443"/>
      <c r="LA261" s="286">
        <f>KZ260*0.5</f>
        <v>82.44999999999709</v>
      </c>
      <c r="LB261" s="443"/>
      <c r="LC261" s="286">
        <f>LB260*0.75</f>
        <v>0</v>
      </c>
      <c r="LD261" s="443"/>
      <c r="LE261" s="286">
        <f>LD260*1</f>
        <v>0</v>
      </c>
      <c r="LF261" s="460"/>
      <c r="LG261" s="443"/>
      <c r="LH261" s="286">
        <f>LG260*0.25</f>
        <v>0.97499999999999998</v>
      </c>
      <c r="LI261" s="443"/>
      <c r="LJ261" s="286">
        <f>LI260*0.5</f>
        <v>82.299999999999727</v>
      </c>
      <c r="LK261" s="443"/>
      <c r="LL261" s="286">
        <f>LK260*0.75</f>
        <v>0</v>
      </c>
      <c r="LM261" s="443"/>
      <c r="LN261" s="286">
        <f>LM260*1</f>
        <v>0</v>
      </c>
      <c r="LO261" s="460"/>
      <c r="LP261" s="443"/>
      <c r="LQ261" s="286">
        <f>LP260*0.25</f>
        <v>69.075000000000003</v>
      </c>
      <c r="LR261" s="443"/>
      <c r="LS261" s="286">
        <f>LR260*0.5</f>
        <v>194.24999999999636</v>
      </c>
      <c r="LT261" s="443"/>
      <c r="LU261" s="286">
        <f>LT260*0.75</f>
        <v>240.89999999999918</v>
      </c>
      <c r="LV261" s="443"/>
      <c r="LW261" s="286">
        <f>LV260*1</f>
        <v>516.40000000000146</v>
      </c>
      <c r="LX261" s="460"/>
      <c r="LY261" s="443"/>
      <c r="LZ261" s="286">
        <f>LY260*0.25</f>
        <v>142.75</v>
      </c>
      <c r="MA261" s="443"/>
      <c r="MB261" s="286">
        <f>MA260*0.5</f>
        <v>274.59999999999673</v>
      </c>
      <c r="MC261" s="443"/>
      <c r="MD261" s="286">
        <f>MC260*0.75</f>
        <v>0</v>
      </c>
      <c r="ME261" s="443"/>
      <c r="MF261" s="286">
        <f>ME260*1</f>
        <v>0</v>
      </c>
      <c r="MG261" s="460"/>
      <c r="MH261" s="443"/>
      <c r="MI261" s="286">
        <f>MH260*0.25</f>
        <v>270.25</v>
      </c>
      <c r="MJ261" s="443"/>
      <c r="MK261" s="286">
        <f>MJ260*0.5</f>
        <v>297.59999999999673</v>
      </c>
      <c r="ML261" s="443"/>
      <c r="MM261" s="286">
        <f>ML260*0.75</f>
        <v>915.29999999999427</v>
      </c>
      <c r="MN261" s="443"/>
      <c r="MO261" s="286">
        <f>MN260*1</f>
        <v>1138.5000000000036</v>
      </c>
      <c r="MP261" s="460"/>
      <c r="MQ261" s="443"/>
      <c r="MR261" s="286">
        <f>MQ260*0.25</f>
        <v>75.625</v>
      </c>
      <c r="MS261" s="443"/>
      <c r="MT261" s="286">
        <f>MS260*0.5</f>
        <v>113.75000000000728</v>
      </c>
      <c r="MU261" s="443"/>
      <c r="MV261" s="286">
        <f>MU260*0.75</f>
        <v>236.99999999999454</v>
      </c>
      <c r="MW261" s="443"/>
      <c r="MX261" s="286">
        <f>MW260*1</f>
        <v>228.00000000000728</v>
      </c>
      <c r="MY261" s="460"/>
      <c r="MZ261" s="443"/>
      <c r="NA261" s="286">
        <f>MZ260*0.25</f>
        <v>0</v>
      </c>
      <c r="NB261" s="443"/>
      <c r="NC261" s="286">
        <f>NB260*0.5</f>
        <v>0</v>
      </c>
      <c r="ND261" s="443"/>
      <c r="NE261" s="286">
        <f>ND260*0.75</f>
        <v>0</v>
      </c>
      <c r="NF261" s="443"/>
      <c r="NG261" s="286">
        <f>NF260*1</f>
        <v>1474.1999999999935</v>
      </c>
      <c r="NH261" s="460"/>
    </row>
    <row r="262" spans="1:372" s="50" customFormat="1" ht="15.75">
      <c r="A262" s="665" t="s">
        <v>3707</v>
      </c>
      <c r="B262" s="256"/>
      <c r="C262" s="255"/>
      <c r="D262" s="305"/>
      <c r="E262" s="355"/>
      <c r="F262" s="178"/>
      <c r="G262" s="463"/>
      <c r="H262" s="305"/>
      <c r="I262" s="305"/>
      <c r="J262" s="305"/>
      <c r="K262" s="305"/>
      <c r="L262" s="255"/>
      <c r="M262" s="305"/>
      <c r="N262" s="355"/>
      <c r="O262" s="305"/>
      <c r="P262" s="463"/>
      <c r="Q262" s="305"/>
      <c r="R262" s="305"/>
      <c r="S262" s="305"/>
      <c r="T262" s="305"/>
      <c r="U262" s="255"/>
      <c r="V262" s="178"/>
      <c r="W262" s="355"/>
      <c r="X262" s="305"/>
      <c r="Y262" s="463"/>
      <c r="Z262" s="178"/>
      <c r="AA262" s="305"/>
      <c r="AC262" s="48"/>
      <c r="AD262" s="255"/>
      <c r="AE262" s="178"/>
      <c r="AF262" s="355"/>
      <c r="AG262" s="178"/>
      <c r="AH262" s="305"/>
      <c r="AI262" s="178"/>
      <c r="AJ262" s="305"/>
      <c r="AK262" s="178"/>
      <c r="AL262" s="48"/>
      <c r="AM262" s="255"/>
      <c r="AN262" s="305"/>
      <c r="AO262" s="355"/>
      <c r="AP262" s="178"/>
      <c r="AQ262" s="305"/>
      <c r="AR262" s="178"/>
      <c r="AS262" s="305"/>
      <c r="AT262" s="305"/>
      <c r="AU262" s="48"/>
      <c r="AV262" s="255"/>
      <c r="AW262" s="178"/>
      <c r="AX262" s="355"/>
      <c r="AY262" s="178"/>
      <c r="AZ262" s="305"/>
      <c r="BA262" s="305"/>
      <c r="BB262" s="305"/>
      <c r="BC262" s="305"/>
      <c r="BD262" s="48"/>
      <c r="BE262" s="255"/>
      <c r="BF262" s="305"/>
      <c r="BG262" s="355"/>
      <c r="BH262" s="178"/>
      <c r="BI262" s="305"/>
      <c r="BJ262" s="178"/>
      <c r="BK262" s="305"/>
      <c r="BL262" s="305"/>
      <c r="BM262" s="48"/>
      <c r="BN262" s="255"/>
      <c r="BO262" s="305"/>
      <c r="BP262" s="355"/>
      <c r="BQ262" s="305"/>
      <c r="BR262" s="305"/>
      <c r="BS262" s="305"/>
      <c r="BT262" s="305"/>
      <c r="BU262" s="305"/>
      <c r="BV262" s="48"/>
      <c r="BW262" s="255"/>
      <c r="BX262" s="305"/>
      <c r="BY262" s="355"/>
      <c r="BZ262" s="305"/>
      <c r="CA262" s="305"/>
      <c r="CB262" s="305"/>
      <c r="CC262" s="305"/>
      <c r="CD262" s="305"/>
      <c r="CE262" s="48"/>
      <c r="CF262" s="255"/>
      <c r="CG262" s="305"/>
      <c r="CH262" s="355"/>
      <c r="CI262" s="178"/>
      <c r="CJ262" s="305"/>
      <c r="CK262" s="178"/>
      <c r="CL262" s="305"/>
      <c r="CM262" s="305"/>
      <c r="CN262" s="48"/>
      <c r="CO262" s="255"/>
      <c r="CP262" s="305"/>
      <c r="CQ262" s="355"/>
      <c r="CR262" s="178"/>
      <c r="CS262" s="305"/>
      <c r="CT262" s="178"/>
      <c r="CU262" s="305"/>
      <c r="CV262" s="305"/>
      <c r="CW262" s="48"/>
      <c r="CX262" s="255"/>
      <c r="CY262" s="305"/>
      <c r="CZ262" s="355"/>
      <c r="DA262" s="178"/>
      <c r="DB262" s="305"/>
      <c r="DC262" s="178"/>
      <c r="DD262" s="305"/>
      <c r="DE262" s="305"/>
      <c r="DF262" s="48"/>
      <c r="DG262" s="255"/>
      <c r="DH262" s="305"/>
      <c r="DI262" s="355"/>
      <c r="DJ262" s="178"/>
      <c r="DK262" s="305"/>
      <c r="DL262" s="178"/>
      <c r="DM262" s="305"/>
      <c r="DN262" s="305"/>
      <c r="DO262" s="48"/>
      <c r="DP262" s="255"/>
      <c r="DQ262" s="305"/>
      <c r="DR262" s="355"/>
      <c r="DS262" s="178"/>
      <c r="DT262" s="305"/>
      <c r="DU262" s="178"/>
      <c r="DV262" s="305"/>
      <c r="DW262" s="305"/>
      <c r="DX262" s="48"/>
      <c r="DY262" s="255"/>
      <c r="DZ262" s="305"/>
      <c r="EA262" s="355"/>
      <c r="EB262" s="178"/>
      <c r="EC262" s="305"/>
      <c r="ED262" s="178"/>
      <c r="EE262" s="305"/>
      <c r="EF262" s="305"/>
      <c r="EG262" s="48"/>
      <c r="EH262" s="255"/>
      <c r="EI262" s="305"/>
      <c r="EJ262" s="355"/>
      <c r="EK262" s="178"/>
      <c r="EL262" s="305"/>
      <c r="EM262" s="178"/>
      <c r="EN262" s="305"/>
      <c r="EO262" s="305"/>
      <c r="EP262" s="48"/>
      <c r="EQ262" s="255"/>
      <c r="ER262" s="305"/>
      <c r="ES262" s="355"/>
      <c r="ET262" s="178"/>
      <c r="EU262" s="305"/>
      <c r="EV262" s="178"/>
      <c r="EW262" s="305"/>
      <c r="EX262" s="305"/>
      <c r="EY262" s="48"/>
      <c r="EZ262" s="255"/>
      <c r="FA262" s="305"/>
      <c r="FB262" s="355"/>
      <c r="FC262" s="178"/>
      <c r="FD262" s="305"/>
      <c r="FE262" s="305"/>
      <c r="FF262" s="305"/>
      <c r="FG262" s="305"/>
      <c r="FH262" s="48"/>
      <c r="FI262" s="255"/>
      <c r="FJ262" s="305"/>
      <c r="FK262" s="355"/>
      <c r="FL262" s="178"/>
      <c r="FM262" s="305"/>
      <c r="FN262" s="178"/>
      <c r="FO262" s="305"/>
      <c r="FP262" s="305"/>
      <c r="FQ262" s="48"/>
      <c r="FR262" s="255"/>
      <c r="FS262" s="305"/>
      <c r="FT262" s="355"/>
      <c r="FU262" s="178"/>
      <c r="FV262" s="305"/>
      <c r="FW262" s="178"/>
      <c r="FX262" s="305"/>
      <c r="FY262" s="305"/>
      <c r="FZ262" s="48"/>
      <c r="GA262" s="255"/>
      <c r="GB262" s="305"/>
      <c r="GC262" s="355"/>
      <c r="GD262" s="178"/>
      <c r="GE262" s="305"/>
      <c r="GF262" s="178"/>
      <c r="GG262" s="305"/>
      <c r="GH262" s="305"/>
      <c r="GI262" s="48"/>
      <c r="GJ262" s="255"/>
      <c r="GK262" s="305"/>
      <c r="GL262" s="355"/>
      <c r="GM262" s="178"/>
      <c r="GN262" s="305"/>
      <c r="GO262" s="178"/>
      <c r="GP262" s="305"/>
      <c r="GQ262" s="305"/>
      <c r="GR262" s="48"/>
      <c r="GS262" s="255"/>
      <c r="GT262" s="305"/>
      <c r="GU262" s="355"/>
      <c r="GV262" s="178"/>
      <c r="GW262" s="305"/>
      <c r="GX262" s="178"/>
      <c r="GY262" s="305"/>
      <c r="GZ262" s="178"/>
      <c r="HA262" s="305"/>
      <c r="HB262" s="255"/>
      <c r="HC262" s="305"/>
      <c r="HD262" s="355"/>
      <c r="HE262" s="305"/>
      <c r="HF262" s="305"/>
      <c r="HG262" s="305"/>
      <c r="HH262" s="305"/>
      <c r="HI262" s="305"/>
      <c r="HJ262" s="48"/>
      <c r="HK262" s="255"/>
      <c r="HL262" s="305"/>
      <c r="HM262" s="355"/>
      <c r="HN262" s="305"/>
      <c r="HO262" s="305"/>
      <c r="HP262" s="305"/>
      <c r="HQ262" s="305"/>
      <c r="HR262" s="305"/>
      <c r="HS262" s="48"/>
      <c r="HT262" s="255"/>
      <c r="HU262" s="305"/>
      <c r="HV262" s="355"/>
      <c r="HW262" s="305"/>
      <c r="HX262" s="305"/>
      <c r="HY262" s="305"/>
      <c r="HZ262" s="305"/>
      <c r="IA262" s="305"/>
      <c r="IB262" s="48"/>
      <c r="IC262" s="255"/>
      <c r="ID262" s="305"/>
      <c r="IE262" s="355"/>
      <c r="IF262" s="305"/>
      <c r="IG262" s="305"/>
      <c r="IH262" s="305"/>
      <c r="II262" s="305"/>
      <c r="IJ262" s="305"/>
      <c r="IK262" s="305"/>
      <c r="IL262" s="255"/>
      <c r="IM262" s="305"/>
      <c r="IN262" s="355"/>
      <c r="IO262" s="305"/>
      <c r="IP262" s="305"/>
      <c r="IQ262" s="305"/>
      <c r="IR262" s="305"/>
      <c r="IS262" s="305"/>
      <c r="IT262" s="48"/>
      <c r="IU262" s="255"/>
      <c r="IV262" s="305"/>
      <c r="IW262" s="355"/>
      <c r="IX262" s="305"/>
      <c r="IY262" s="305"/>
      <c r="IZ262" s="305"/>
      <c r="JA262" s="305"/>
      <c r="JB262" s="305"/>
      <c r="JC262" s="48"/>
      <c r="JD262" s="255"/>
      <c r="JE262" s="305"/>
      <c r="JF262" s="355"/>
      <c r="JG262" s="305"/>
      <c r="JH262" s="305"/>
      <c r="JI262" s="305"/>
      <c r="JJ262" s="305"/>
      <c r="JK262" s="305"/>
      <c r="JL262" s="48"/>
      <c r="JM262" s="255"/>
      <c r="JN262" s="305"/>
      <c r="JO262" s="355"/>
      <c r="JP262" s="305"/>
      <c r="JQ262" s="305"/>
      <c r="JR262" s="305"/>
      <c r="JS262" s="305"/>
      <c r="JT262" s="305"/>
      <c r="JU262" s="305"/>
      <c r="JV262" s="255"/>
      <c r="JW262" s="305"/>
      <c r="JX262" s="355"/>
      <c r="JY262" s="305"/>
      <c r="JZ262" s="305"/>
      <c r="KA262" s="305"/>
      <c r="KB262" s="305"/>
      <c r="KC262" s="305"/>
      <c r="KD262" s="48"/>
      <c r="KE262" s="255"/>
      <c r="KF262" s="305"/>
      <c r="KG262" s="355"/>
      <c r="KH262" s="305"/>
      <c r="KI262" s="305"/>
      <c r="KJ262" s="305"/>
      <c r="KK262" s="305"/>
      <c r="KL262" s="305"/>
      <c r="KM262" s="48"/>
      <c r="KN262" s="255"/>
      <c r="KO262" s="305"/>
      <c r="KP262" s="355"/>
      <c r="KQ262" s="305"/>
      <c r="KR262" s="305"/>
      <c r="KS262" s="305"/>
      <c r="KT262" s="305"/>
      <c r="KU262" s="305"/>
      <c r="KV262" s="305"/>
      <c r="KW262" s="255"/>
      <c r="KX262" s="305"/>
      <c r="KY262" s="355"/>
      <c r="KZ262" s="305"/>
      <c r="LA262" s="305"/>
      <c r="LB262" s="305"/>
      <c r="LC262" s="305"/>
      <c r="LD262" s="305"/>
      <c r="LE262" s="305"/>
      <c r="LF262" s="255"/>
      <c r="LG262" s="305"/>
      <c r="LH262" s="355"/>
      <c r="LI262" s="305"/>
      <c r="LJ262" s="305"/>
      <c r="LK262" s="305"/>
      <c r="LL262" s="305"/>
      <c r="LM262" s="305"/>
      <c r="LN262" s="48"/>
      <c r="LO262" s="255"/>
      <c r="LP262" s="305"/>
      <c r="LQ262" s="355"/>
      <c r="LR262" s="305"/>
      <c r="LS262" s="305"/>
      <c r="LT262" s="305"/>
      <c r="LU262" s="305"/>
      <c r="LV262" s="305"/>
      <c r="LW262" s="48"/>
      <c r="LX262" s="255"/>
      <c r="LY262" s="305"/>
      <c r="LZ262" s="355"/>
      <c r="MA262" s="305"/>
      <c r="MB262" s="305"/>
      <c r="MC262" s="305"/>
      <c r="MD262" s="305"/>
      <c r="ME262" s="305"/>
      <c r="MF262" s="305"/>
      <c r="MG262" s="255"/>
      <c r="MH262" s="305"/>
      <c r="MI262" s="355"/>
      <c r="MJ262" s="305"/>
      <c r="MK262" s="305"/>
      <c r="ML262" s="305"/>
      <c r="MM262" s="305"/>
      <c r="MN262" s="305"/>
      <c r="MO262" s="48"/>
      <c r="MP262" s="255"/>
      <c r="MQ262" s="305"/>
      <c r="MR262" s="355"/>
      <c r="MS262" s="305"/>
      <c r="MT262" s="305"/>
      <c r="MU262" s="305"/>
      <c r="MV262" s="305"/>
      <c r="MW262" s="305"/>
      <c r="MX262" s="48"/>
      <c r="MY262" s="255"/>
      <c r="MZ262" s="305"/>
      <c r="NA262" s="355"/>
      <c r="NB262" s="305"/>
      <c r="NC262" s="305"/>
      <c r="ND262" s="305"/>
      <c r="NE262" s="305"/>
      <c r="NF262" s="305"/>
      <c r="NG262" s="48"/>
      <c r="NH262" s="255"/>
    </row>
    <row r="263" spans="1:372" ht="15">
      <c r="A263" s="106" t="s">
        <v>1873</v>
      </c>
      <c r="C263" s="460"/>
      <c r="D263" s="443"/>
      <c r="E263" s="444" t="s">
        <v>187</v>
      </c>
      <c r="F263" s="661">
        <v>215.49999999999997</v>
      </c>
      <c r="G263" s="444" t="s">
        <v>183</v>
      </c>
      <c r="H263" s="662"/>
      <c r="I263" s="444" t="s">
        <v>184</v>
      </c>
      <c r="J263" s="662"/>
      <c r="K263" s="444" t="s">
        <v>185</v>
      </c>
      <c r="L263" s="460"/>
      <c r="M263" s="443"/>
      <c r="N263" s="444" t="s">
        <v>187</v>
      </c>
      <c r="O263" s="24">
        <v>172.49999999999994</v>
      </c>
      <c r="P263" s="444" t="s">
        <v>183</v>
      </c>
      <c r="Q263" s="24"/>
      <c r="R263" s="444" t="s">
        <v>184</v>
      </c>
      <c r="S263" s="24"/>
      <c r="T263" s="444" t="s">
        <v>185</v>
      </c>
      <c r="U263" s="460"/>
      <c r="V263" s="443"/>
      <c r="W263" s="444" t="s">
        <v>187</v>
      </c>
      <c r="X263" s="24">
        <v>174</v>
      </c>
      <c r="Y263" s="444" t="s">
        <v>183</v>
      </c>
      <c r="Z263" s="24"/>
      <c r="AA263" s="444" t="s">
        <v>184</v>
      </c>
      <c r="AC263" s="444" t="s">
        <v>185</v>
      </c>
      <c r="AD263" s="460"/>
      <c r="AE263" s="443"/>
      <c r="AF263" s="444" t="s">
        <v>187</v>
      </c>
      <c r="AG263" s="24">
        <v>216.89999999999986</v>
      </c>
      <c r="AH263" s="444" t="s">
        <v>183</v>
      </c>
      <c r="AI263" s="24"/>
      <c r="AJ263" s="444" t="s">
        <v>184</v>
      </c>
      <c r="AK263" s="24"/>
      <c r="AL263" s="444" t="s">
        <v>185</v>
      </c>
      <c r="AM263" s="460"/>
      <c r="AN263" s="443"/>
      <c r="AO263" s="444" t="s">
        <v>187</v>
      </c>
      <c r="AP263" s="443"/>
      <c r="AQ263" s="444" t="s">
        <v>183</v>
      </c>
      <c r="AR263" s="24">
        <v>235</v>
      </c>
      <c r="AS263" s="444" t="s">
        <v>184</v>
      </c>
      <c r="AT263" s="443"/>
      <c r="AU263" s="444" t="s">
        <v>185</v>
      </c>
      <c r="AV263" s="460"/>
      <c r="AW263" s="443"/>
      <c r="AX263" s="444" t="s">
        <v>187</v>
      </c>
      <c r="AY263" s="443"/>
      <c r="AZ263" s="444" t="s">
        <v>183</v>
      </c>
      <c r="BA263" s="24">
        <v>323.09999999999991</v>
      </c>
      <c r="BB263" s="444" t="s">
        <v>184</v>
      </c>
      <c r="BC263" s="24"/>
      <c r="BD263" s="444" t="s">
        <v>185</v>
      </c>
      <c r="BE263" s="460"/>
      <c r="BF263" s="443"/>
      <c r="BG263" s="444" t="s">
        <v>187</v>
      </c>
      <c r="BH263" s="443"/>
      <c r="BI263" s="444" t="s">
        <v>183</v>
      </c>
      <c r="BJ263" s="24">
        <v>461.60000000000218</v>
      </c>
      <c r="BK263" s="444" t="s">
        <v>184</v>
      </c>
      <c r="BL263" s="443"/>
      <c r="BM263" s="444" t="s">
        <v>185</v>
      </c>
      <c r="BN263" s="460"/>
      <c r="BO263" s="443"/>
      <c r="BP263" s="444" t="s">
        <v>187</v>
      </c>
      <c r="BQ263" s="443"/>
      <c r="BR263" s="444" t="s">
        <v>183</v>
      </c>
      <c r="BS263" s="24">
        <v>485.39999999999964</v>
      </c>
      <c r="BT263" s="444" t="s">
        <v>184</v>
      </c>
      <c r="BU263" s="443"/>
      <c r="BV263" s="444" t="s">
        <v>185</v>
      </c>
      <c r="BW263" s="460"/>
      <c r="BX263" s="443"/>
      <c r="BY263" s="444" t="s">
        <v>187</v>
      </c>
      <c r="BZ263" s="443"/>
      <c r="CA263" s="444" t="s">
        <v>183</v>
      </c>
      <c r="CB263" s="663">
        <v>252.10000000000218</v>
      </c>
      <c r="CC263" s="444" t="s">
        <v>184</v>
      </c>
      <c r="CD263" s="443"/>
      <c r="CE263" s="444" t="s">
        <v>185</v>
      </c>
      <c r="CF263" s="460"/>
      <c r="CG263" s="443"/>
      <c r="CH263" s="444" t="s">
        <v>187</v>
      </c>
      <c r="CI263" s="443"/>
      <c r="CJ263" s="444" t="s">
        <v>183</v>
      </c>
      <c r="CK263" s="443"/>
      <c r="CL263" s="444" t="s">
        <v>184</v>
      </c>
      <c r="CM263" s="443"/>
      <c r="CN263" s="444" t="s">
        <v>185</v>
      </c>
      <c r="CO263" s="460"/>
      <c r="CP263" s="443"/>
      <c r="CQ263" s="444" t="s">
        <v>187</v>
      </c>
      <c r="CR263" s="443"/>
      <c r="CS263" s="444" t="s">
        <v>183</v>
      </c>
      <c r="CT263" s="443"/>
      <c r="CU263" s="444" t="s">
        <v>184</v>
      </c>
      <c r="CV263" s="443"/>
      <c r="CW263" s="444" t="s">
        <v>185</v>
      </c>
      <c r="CX263" s="460"/>
      <c r="CY263" s="443"/>
      <c r="CZ263" s="444" t="s">
        <v>187</v>
      </c>
      <c r="DA263" s="443"/>
      <c r="DB263" s="444" t="s">
        <v>183</v>
      </c>
      <c r="DC263" s="24">
        <v>265.60000000000218</v>
      </c>
      <c r="DD263" s="444" t="s">
        <v>184</v>
      </c>
      <c r="DE263" s="443"/>
      <c r="DF263" s="444" t="s">
        <v>185</v>
      </c>
      <c r="DG263" s="460"/>
      <c r="DH263" s="443"/>
      <c r="DI263" s="444" t="s">
        <v>187</v>
      </c>
      <c r="DJ263" s="443"/>
      <c r="DK263" s="444" t="s">
        <v>183</v>
      </c>
      <c r="DL263" s="443"/>
      <c r="DM263" s="444" t="s">
        <v>184</v>
      </c>
      <c r="DN263" s="443"/>
      <c r="DO263" s="444" t="s">
        <v>185</v>
      </c>
      <c r="DP263" s="460"/>
      <c r="DQ263" s="443"/>
      <c r="DR263" s="444" t="s">
        <v>187</v>
      </c>
      <c r="DS263" s="443"/>
      <c r="DT263" s="444" t="s">
        <v>183</v>
      </c>
      <c r="DU263" s="24">
        <v>417.40000000000146</v>
      </c>
      <c r="DV263" s="444" t="s">
        <v>184</v>
      </c>
      <c r="DW263" s="443"/>
      <c r="DX263" s="444" t="s">
        <v>185</v>
      </c>
      <c r="DY263" s="460"/>
      <c r="DZ263" s="443"/>
      <c r="EA263" s="444" t="s">
        <v>187</v>
      </c>
      <c r="EB263" s="443"/>
      <c r="EC263" s="444" t="s">
        <v>183</v>
      </c>
      <c r="ED263" s="443"/>
      <c r="EE263" s="444" t="s">
        <v>184</v>
      </c>
      <c r="EF263" s="443"/>
      <c r="EG263" s="444" t="s">
        <v>185</v>
      </c>
      <c r="EH263" s="460"/>
      <c r="EI263" s="443"/>
      <c r="EJ263" s="444" t="s">
        <v>187</v>
      </c>
      <c r="EK263" s="443"/>
      <c r="EL263" s="444" t="s">
        <v>183</v>
      </c>
      <c r="EM263" s="443"/>
      <c r="EN263" s="444" t="s">
        <v>184</v>
      </c>
      <c r="EO263" s="443"/>
      <c r="EP263" s="444" t="s">
        <v>185</v>
      </c>
      <c r="EQ263" s="460"/>
      <c r="ER263" s="443"/>
      <c r="ES263" s="444" t="s">
        <v>187</v>
      </c>
      <c r="ET263" s="443"/>
      <c r="EU263" s="444" t="s">
        <v>183</v>
      </c>
      <c r="EV263" s="443"/>
      <c r="EW263" s="444" t="s">
        <v>184</v>
      </c>
      <c r="EX263" s="443"/>
      <c r="EY263" s="444" t="s">
        <v>185</v>
      </c>
      <c r="EZ263" s="460"/>
      <c r="FA263" s="443"/>
      <c r="FB263" s="444" t="s">
        <v>187</v>
      </c>
      <c r="FC263" s="443"/>
      <c r="FD263" s="444" t="s">
        <v>183</v>
      </c>
      <c r="FE263" s="663">
        <v>129.60000000000218</v>
      </c>
      <c r="FF263" s="444" t="s">
        <v>184</v>
      </c>
      <c r="FG263" s="443"/>
      <c r="FH263" s="444" t="s">
        <v>185</v>
      </c>
      <c r="FI263" s="460"/>
      <c r="FJ263" s="443"/>
      <c r="FK263" s="444" t="s">
        <v>187</v>
      </c>
      <c r="FL263" s="443"/>
      <c r="FM263" s="444" t="s">
        <v>183</v>
      </c>
      <c r="FN263" s="24">
        <v>452.80000000000109</v>
      </c>
      <c r="FO263" s="444" t="s">
        <v>184</v>
      </c>
      <c r="FP263" s="443"/>
      <c r="FQ263" s="444" t="s">
        <v>185</v>
      </c>
      <c r="FR263" s="460"/>
      <c r="FS263" s="443"/>
      <c r="FT263" s="444" t="s">
        <v>187</v>
      </c>
      <c r="FU263" s="443"/>
      <c r="FV263" s="444" t="s">
        <v>183</v>
      </c>
      <c r="FW263" s="443"/>
      <c r="FX263" s="444" t="s">
        <v>184</v>
      </c>
      <c r="FY263" s="443"/>
      <c r="FZ263" s="444" t="s">
        <v>185</v>
      </c>
      <c r="GA263" s="460"/>
      <c r="GB263" s="443"/>
      <c r="GC263" s="444" t="s">
        <v>187</v>
      </c>
      <c r="GD263" s="443"/>
      <c r="GE263" s="444" t="s">
        <v>183</v>
      </c>
      <c r="GF263" s="443"/>
      <c r="GG263" s="444" t="s">
        <v>184</v>
      </c>
      <c r="GH263" s="443"/>
      <c r="GI263" s="444" t="s">
        <v>185</v>
      </c>
      <c r="GJ263" s="460"/>
      <c r="GK263" s="443"/>
      <c r="GL263" s="444" t="s">
        <v>187</v>
      </c>
      <c r="GM263" s="443"/>
      <c r="GN263" s="444" t="s">
        <v>183</v>
      </c>
      <c r="GO263" s="24">
        <v>1447.0000000000018</v>
      </c>
      <c r="GP263" s="444" t="s">
        <v>184</v>
      </c>
      <c r="GQ263" s="443"/>
      <c r="GR263" s="444" t="s">
        <v>185</v>
      </c>
      <c r="GS263" s="460"/>
      <c r="GT263" s="443"/>
      <c r="GU263" s="444" t="s">
        <v>187</v>
      </c>
      <c r="GV263" s="443"/>
      <c r="GW263" s="444" t="s">
        <v>183</v>
      </c>
      <c r="GX263" s="443"/>
      <c r="GY263" s="444" t="s">
        <v>184</v>
      </c>
      <c r="GZ263" s="443"/>
      <c r="HA263" s="444" t="s">
        <v>185</v>
      </c>
      <c r="HB263" s="460"/>
      <c r="HC263" s="443"/>
      <c r="HD263" s="444" t="s">
        <v>187</v>
      </c>
      <c r="HE263" s="443"/>
      <c r="HF263" s="444" t="s">
        <v>183</v>
      </c>
      <c r="HG263" s="24">
        <v>644.70000000000164</v>
      </c>
      <c r="HH263" s="444" t="s">
        <v>184</v>
      </c>
      <c r="HI263" s="443"/>
      <c r="HJ263" s="444" t="s">
        <v>185</v>
      </c>
      <c r="HK263" s="460"/>
      <c r="HL263" s="443"/>
      <c r="HM263" s="444" t="s">
        <v>187</v>
      </c>
      <c r="HN263" s="443"/>
      <c r="HO263" s="444" t="s">
        <v>183</v>
      </c>
      <c r="HP263" s="443"/>
      <c r="HQ263" s="444" t="s">
        <v>184</v>
      </c>
      <c r="HR263" s="443"/>
      <c r="HS263" s="444" t="s">
        <v>185</v>
      </c>
      <c r="HT263" s="460"/>
      <c r="HU263" s="443"/>
      <c r="HV263" s="444" t="s">
        <v>187</v>
      </c>
      <c r="HW263" s="443"/>
      <c r="HX263" s="444" t="s">
        <v>183</v>
      </c>
      <c r="HY263" s="24">
        <v>2970.8000000000011</v>
      </c>
      <c r="HZ263" s="444" t="s">
        <v>184</v>
      </c>
      <c r="IA263" s="443"/>
      <c r="IB263" s="444" t="s">
        <v>185</v>
      </c>
      <c r="IC263" s="460"/>
      <c r="ID263" s="443"/>
      <c r="IE263" s="444" t="s">
        <v>187</v>
      </c>
      <c r="IF263" s="443"/>
      <c r="IG263" s="444" t="s">
        <v>183</v>
      </c>
      <c r="IH263" s="443"/>
      <c r="II263" s="444" t="s">
        <v>184</v>
      </c>
      <c r="IJ263" s="443"/>
      <c r="IK263" s="444" t="s">
        <v>185</v>
      </c>
      <c r="IL263" s="460"/>
      <c r="IM263" s="443"/>
      <c r="IN263" s="444" t="s">
        <v>187</v>
      </c>
      <c r="IO263" s="443"/>
      <c r="IP263" s="444" t="s">
        <v>183</v>
      </c>
      <c r="IQ263" s="443"/>
      <c r="IR263" s="444" t="s">
        <v>184</v>
      </c>
      <c r="IS263" s="443"/>
      <c r="IT263" s="444" t="s">
        <v>185</v>
      </c>
      <c r="IU263" s="460"/>
      <c r="IV263" s="443"/>
      <c r="IW263" s="444" t="s">
        <v>187</v>
      </c>
      <c r="IX263" s="443"/>
      <c r="IY263" s="444" t="s">
        <v>183</v>
      </c>
      <c r="IZ263" s="24">
        <v>385.49999999999955</v>
      </c>
      <c r="JA263" s="444" t="s">
        <v>184</v>
      </c>
      <c r="JB263" s="443"/>
      <c r="JC263" s="444" t="s">
        <v>185</v>
      </c>
      <c r="JD263" s="460"/>
      <c r="JE263" s="443"/>
      <c r="JF263" s="444" t="s">
        <v>187</v>
      </c>
      <c r="JG263" s="443"/>
      <c r="JH263" s="444" t="s">
        <v>183</v>
      </c>
      <c r="JI263" s="663">
        <v>239.00000000000182</v>
      </c>
      <c r="JJ263" s="444" t="s">
        <v>184</v>
      </c>
      <c r="JK263" s="443"/>
      <c r="JL263" s="444" t="s">
        <v>185</v>
      </c>
      <c r="JM263" s="460"/>
      <c r="JN263" s="443"/>
      <c r="JO263" s="444" t="s">
        <v>187</v>
      </c>
      <c r="JP263" s="443"/>
      <c r="JQ263" s="444" t="s">
        <v>183</v>
      </c>
      <c r="JR263" s="443"/>
      <c r="JS263" s="444" t="s">
        <v>184</v>
      </c>
      <c r="JT263" s="443"/>
      <c r="JU263" s="444" t="s">
        <v>185</v>
      </c>
      <c r="JV263" s="460"/>
      <c r="JW263" s="443"/>
      <c r="JX263" s="444" t="s">
        <v>187</v>
      </c>
      <c r="JY263" s="443"/>
      <c r="JZ263" s="444" t="s">
        <v>183</v>
      </c>
      <c r="KA263" s="24">
        <v>1584.4000000000233</v>
      </c>
      <c r="KB263" s="444" t="s">
        <v>184</v>
      </c>
      <c r="KC263" s="443"/>
      <c r="KD263" s="444" t="s">
        <v>185</v>
      </c>
      <c r="KE263" s="460"/>
      <c r="KF263" s="443"/>
      <c r="KG263" s="444" t="s">
        <v>187</v>
      </c>
      <c r="KH263" s="443"/>
      <c r="KI263" s="444" t="s">
        <v>183</v>
      </c>
      <c r="KJ263" s="663">
        <v>1.5000000000009095</v>
      </c>
      <c r="KK263" s="444" t="s">
        <v>184</v>
      </c>
      <c r="KL263" s="443"/>
      <c r="KM263" s="444" t="s">
        <v>185</v>
      </c>
      <c r="KN263" s="460"/>
      <c r="KO263" s="443"/>
      <c r="KP263" s="444" t="s">
        <v>187</v>
      </c>
      <c r="KQ263" s="443"/>
      <c r="KR263" s="444" t="s">
        <v>183</v>
      </c>
      <c r="KS263" s="443"/>
      <c r="KT263" s="444" t="s">
        <v>184</v>
      </c>
      <c r="KU263" s="443"/>
      <c r="KV263" s="444" t="s">
        <v>185</v>
      </c>
      <c r="KW263" s="460"/>
      <c r="KX263" s="443"/>
      <c r="KY263" s="444" t="s">
        <v>187</v>
      </c>
      <c r="KZ263" s="443"/>
      <c r="LA263" s="444" t="s">
        <v>183</v>
      </c>
      <c r="LB263" s="443"/>
      <c r="LC263" s="444" t="s">
        <v>184</v>
      </c>
      <c r="LD263" s="443"/>
      <c r="LE263" s="444" t="s">
        <v>185</v>
      </c>
      <c r="LF263" s="460"/>
      <c r="LG263" s="443"/>
      <c r="LH263" s="444" t="s">
        <v>187</v>
      </c>
      <c r="LI263" s="443"/>
      <c r="LJ263" s="444" t="s">
        <v>183</v>
      </c>
      <c r="LK263" s="443"/>
      <c r="LL263" s="444" t="s">
        <v>184</v>
      </c>
      <c r="LM263" s="443"/>
      <c r="LN263" s="444" t="s">
        <v>185</v>
      </c>
      <c r="LO263" s="460"/>
      <c r="LP263" s="443"/>
      <c r="LQ263" s="444" t="s">
        <v>187</v>
      </c>
      <c r="LR263" s="443"/>
      <c r="LS263" s="444" t="s">
        <v>183</v>
      </c>
      <c r="LT263" s="24">
        <v>393.50000000000091</v>
      </c>
      <c r="LU263" s="444" t="s">
        <v>184</v>
      </c>
      <c r="LV263" s="443"/>
      <c r="LW263" s="444" t="s">
        <v>185</v>
      </c>
      <c r="LX263" s="460"/>
      <c r="LY263" s="443"/>
      <c r="LZ263" s="444" t="s">
        <v>187</v>
      </c>
      <c r="MA263" s="443"/>
      <c r="MB263" s="444" t="s">
        <v>183</v>
      </c>
      <c r="MC263" s="443"/>
      <c r="MD263" s="444" t="s">
        <v>184</v>
      </c>
      <c r="ME263" s="443"/>
      <c r="MF263" s="444" t="s">
        <v>185</v>
      </c>
      <c r="MG263" s="460"/>
      <c r="MH263" s="443"/>
      <c r="MI263" s="444" t="s">
        <v>187</v>
      </c>
      <c r="MJ263" s="443"/>
      <c r="MK263" s="444" t="s">
        <v>183</v>
      </c>
      <c r="ML263" s="24">
        <v>959.00000000000364</v>
      </c>
      <c r="MM263" s="444" t="s">
        <v>184</v>
      </c>
      <c r="MN263" s="443"/>
      <c r="MO263" s="444" t="s">
        <v>185</v>
      </c>
      <c r="MP263" s="460"/>
      <c r="MQ263" s="443"/>
      <c r="MR263" s="444" t="s">
        <v>187</v>
      </c>
      <c r="MS263" s="443"/>
      <c r="MT263" s="444" t="s">
        <v>183</v>
      </c>
      <c r="MU263" s="24">
        <v>341.50000000000364</v>
      </c>
      <c r="MV263" s="444" t="s">
        <v>184</v>
      </c>
      <c r="MW263" s="443"/>
      <c r="MX263" s="444" t="s">
        <v>185</v>
      </c>
      <c r="MY263" s="460"/>
      <c r="MZ263" s="443"/>
      <c r="NA263" s="444" t="s">
        <v>187</v>
      </c>
      <c r="NB263" s="443"/>
      <c r="NC263" s="444" t="s">
        <v>183</v>
      </c>
      <c r="ND263" s="443"/>
      <c r="NE263" s="444" t="s">
        <v>184</v>
      </c>
      <c r="NF263" s="443"/>
      <c r="NG263" s="444" t="s">
        <v>185</v>
      </c>
      <c r="NH263" s="460"/>
    </row>
    <row r="264" spans="1:372" ht="18">
      <c r="A264" s="110">
        <v>2020</v>
      </c>
      <c r="B264" s="59">
        <f>SUM(D264:AAP264)</f>
        <v>9381.5750000000371</v>
      </c>
      <c r="C264" s="460"/>
      <c r="D264" s="443"/>
      <c r="E264" s="286">
        <f>D263*0.25</f>
        <v>0</v>
      </c>
      <c r="F264" s="24"/>
      <c r="G264" s="286">
        <f>F263*0.5</f>
        <v>107.74999999999999</v>
      </c>
      <c r="H264" s="443"/>
      <c r="I264" s="286">
        <f>H263*0.75</f>
        <v>0</v>
      </c>
      <c r="J264" s="443"/>
      <c r="K264" s="286">
        <f>J263*1</f>
        <v>0</v>
      </c>
      <c r="L264" s="460"/>
      <c r="M264" s="443"/>
      <c r="N264" s="286">
        <f>M263*0.25</f>
        <v>0</v>
      </c>
      <c r="O264" s="443"/>
      <c r="P264" s="286">
        <f>O263*0.5</f>
        <v>86.249999999999972</v>
      </c>
      <c r="Q264" s="443"/>
      <c r="R264" s="286">
        <f>Q263*0.75</f>
        <v>0</v>
      </c>
      <c r="S264" s="443"/>
      <c r="T264" s="286">
        <f>S263*1</f>
        <v>0</v>
      </c>
      <c r="U264" s="460"/>
      <c r="V264" s="443"/>
      <c r="W264" s="286">
        <f>V263*0.25</f>
        <v>0</v>
      </c>
      <c r="X264" s="443"/>
      <c r="Y264" s="286">
        <f>X263*0.5</f>
        <v>87</v>
      </c>
      <c r="Z264" s="24"/>
      <c r="AA264" s="286">
        <f>Z263*0.75</f>
        <v>0</v>
      </c>
      <c r="AB264" s="24"/>
      <c r="AC264" s="286">
        <f t="shared" ref="AC264:AC301" si="242">AB263*1</f>
        <v>0</v>
      </c>
      <c r="AD264" s="460"/>
      <c r="AE264" s="443"/>
      <c r="AF264" s="286">
        <f>AE263*0.25</f>
        <v>0</v>
      </c>
      <c r="AG264" s="443"/>
      <c r="AH264" s="286">
        <f>AG263*0.5</f>
        <v>108.44999999999993</v>
      </c>
      <c r="AI264" s="443"/>
      <c r="AJ264" s="286">
        <f>AI263*0.75</f>
        <v>0</v>
      </c>
      <c r="AK264" s="443"/>
      <c r="AL264" s="286">
        <f t="shared" ref="AL264:AL301" si="243">AK263*1</f>
        <v>0</v>
      </c>
      <c r="AM264" s="460"/>
      <c r="AN264" s="443"/>
      <c r="AO264" s="286">
        <f>AN263*0.25</f>
        <v>0</v>
      </c>
      <c r="AP264" s="443"/>
      <c r="AQ264" s="286">
        <f>AP263*0.5</f>
        <v>0</v>
      </c>
      <c r="AR264" s="443"/>
      <c r="AS264" s="286">
        <f>AR263*0.75</f>
        <v>176.25</v>
      </c>
      <c r="AT264" s="443"/>
      <c r="AU264" s="286">
        <f>AT263*1</f>
        <v>0</v>
      </c>
      <c r="AV264" s="460"/>
      <c r="AW264" s="443"/>
      <c r="AX264" s="286">
        <f>AW263*0.25</f>
        <v>0</v>
      </c>
      <c r="AY264" s="443"/>
      <c r="AZ264" s="286">
        <f>AY263*0.5</f>
        <v>0</v>
      </c>
      <c r="BB264" s="286">
        <f>BA263*0.75</f>
        <v>242.32499999999993</v>
      </c>
      <c r="BC264" s="24"/>
      <c r="BD264" s="286">
        <f>BC263*1</f>
        <v>0</v>
      </c>
      <c r="BE264" s="460"/>
      <c r="BF264" s="443"/>
      <c r="BG264" s="286">
        <f>BF263*0.25</f>
        <v>0</v>
      </c>
      <c r="BH264" s="443"/>
      <c r="BI264" s="286">
        <f>BH263*0.5</f>
        <v>0</v>
      </c>
      <c r="BJ264" s="443"/>
      <c r="BK264" s="286">
        <f>BJ263*0.75</f>
        <v>346.20000000000164</v>
      </c>
      <c r="BL264" s="443"/>
      <c r="BM264" s="286">
        <f>BL263*1</f>
        <v>0</v>
      </c>
      <c r="BN264" s="460"/>
      <c r="BO264" s="443"/>
      <c r="BP264" s="286">
        <f>BO263*0.25</f>
        <v>0</v>
      </c>
      <c r="BQ264" s="443"/>
      <c r="BR264" s="286">
        <f>BQ263*0.5</f>
        <v>0</v>
      </c>
      <c r="BS264" s="443"/>
      <c r="BT264" s="286">
        <f>BS263*0.75</f>
        <v>364.04999999999973</v>
      </c>
      <c r="BU264" s="443"/>
      <c r="BV264" s="286">
        <f>BU263*1</f>
        <v>0</v>
      </c>
      <c r="BW264" s="460"/>
      <c r="BX264" s="443"/>
      <c r="BY264" s="286">
        <f>BX263*0.25</f>
        <v>0</v>
      </c>
      <c r="BZ264" s="443"/>
      <c r="CA264" s="286">
        <f>BZ263*0.5</f>
        <v>0</v>
      </c>
      <c r="CB264" s="443"/>
      <c r="CC264" s="286">
        <f>CB263*0.75</f>
        <v>189.07500000000164</v>
      </c>
      <c r="CD264" s="443"/>
      <c r="CE264" s="286">
        <f>CD263*1</f>
        <v>0</v>
      </c>
      <c r="CF264" s="460"/>
      <c r="CG264" s="443"/>
      <c r="CH264" s="286">
        <f>CG263*0.25</f>
        <v>0</v>
      </c>
      <c r="CI264" s="443"/>
      <c r="CJ264" s="286">
        <f>CI263*0.5</f>
        <v>0</v>
      </c>
      <c r="CK264" s="443"/>
      <c r="CL264" s="286">
        <f>CK263*0.75</f>
        <v>0</v>
      </c>
      <c r="CM264" s="443"/>
      <c r="CN264" s="286">
        <f>CM263*1</f>
        <v>0</v>
      </c>
      <c r="CO264" s="460"/>
      <c r="CP264" s="443"/>
      <c r="CQ264" s="286">
        <f>CP263*0.25</f>
        <v>0</v>
      </c>
      <c r="CR264" s="443"/>
      <c r="CS264" s="286">
        <f>CR263*0.5</f>
        <v>0</v>
      </c>
      <c r="CT264" s="443"/>
      <c r="CU264" s="286">
        <f>CT263*0.75</f>
        <v>0</v>
      </c>
      <c r="CV264" s="443"/>
      <c r="CW264" s="286">
        <f>CV263*1</f>
        <v>0</v>
      </c>
      <c r="CX264" s="460"/>
      <c r="CY264" s="443"/>
      <c r="CZ264" s="286">
        <f>CY263*0.25</f>
        <v>0</v>
      </c>
      <c r="DA264" s="443"/>
      <c r="DB264" s="286">
        <f>DA263*0.5</f>
        <v>0</v>
      </c>
      <c r="DC264" s="443"/>
      <c r="DD264" s="286">
        <f>DC263*0.75</f>
        <v>199.20000000000164</v>
      </c>
      <c r="DE264" s="443"/>
      <c r="DF264" s="286">
        <f>DE263*1</f>
        <v>0</v>
      </c>
      <c r="DG264" s="460"/>
      <c r="DH264" s="443"/>
      <c r="DI264" s="286">
        <f>DH263*0.25</f>
        <v>0</v>
      </c>
      <c r="DJ264" s="443"/>
      <c r="DK264" s="286">
        <f>DJ263*0.5</f>
        <v>0</v>
      </c>
      <c r="DL264" s="443"/>
      <c r="DM264" s="286">
        <f>DL263*0.75</f>
        <v>0</v>
      </c>
      <c r="DN264" s="443"/>
      <c r="DO264" s="286">
        <f>DN263*1</f>
        <v>0</v>
      </c>
      <c r="DP264" s="460"/>
      <c r="DQ264" s="443"/>
      <c r="DR264" s="286">
        <f>DQ263*0.25</f>
        <v>0</v>
      </c>
      <c r="DS264" s="443"/>
      <c r="DT264" s="286">
        <f>DS263*0.5</f>
        <v>0</v>
      </c>
      <c r="DU264" s="443"/>
      <c r="DV264" s="286">
        <f>DU263*0.75</f>
        <v>313.05000000000109</v>
      </c>
      <c r="DW264" s="443"/>
      <c r="DX264" s="286">
        <f>DW263*1</f>
        <v>0</v>
      </c>
      <c r="DY264" s="460"/>
      <c r="DZ264" s="443"/>
      <c r="EA264" s="286">
        <f>DZ263*0.25</f>
        <v>0</v>
      </c>
      <c r="EB264" s="443"/>
      <c r="EC264" s="286">
        <f>EB263*0.5</f>
        <v>0</v>
      </c>
      <c r="ED264" s="443"/>
      <c r="EE264" s="286">
        <f>ED263*0.75</f>
        <v>0</v>
      </c>
      <c r="EF264" s="443"/>
      <c r="EG264" s="286">
        <f>EF263*1</f>
        <v>0</v>
      </c>
      <c r="EH264" s="460"/>
      <c r="EI264" s="443"/>
      <c r="EJ264" s="286">
        <f>EI263*0.25</f>
        <v>0</v>
      </c>
      <c r="EK264" s="443"/>
      <c r="EL264" s="286">
        <f>EK263*0.5</f>
        <v>0</v>
      </c>
      <c r="EM264" s="443"/>
      <c r="EN264" s="286">
        <f>EM263*0.75</f>
        <v>0</v>
      </c>
      <c r="EO264" s="443"/>
      <c r="EP264" s="286">
        <f>EO263*1</f>
        <v>0</v>
      </c>
      <c r="EQ264" s="460"/>
      <c r="ER264" s="443"/>
      <c r="ES264" s="286">
        <f>ER263*0.25</f>
        <v>0</v>
      </c>
      <c r="ET264" s="443"/>
      <c r="EU264" s="286">
        <f>ET263*0.5</f>
        <v>0</v>
      </c>
      <c r="EV264" s="443"/>
      <c r="EW264" s="286">
        <f>EV263*0.75</f>
        <v>0</v>
      </c>
      <c r="EX264" s="443"/>
      <c r="EY264" s="286">
        <f>EX263*1</f>
        <v>0</v>
      </c>
      <c r="EZ264" s="460"/>
      <c r="FA264" s="443"/>
      <c r="FB264" s="286">
        <f>FA263*0.25</f>
        <v>0</v>
      </c>
      <c r="FC264" s="443"/>
      <c r="FD264" s="286">
        <f>FC263*0.5</f>
        <v>0</v>
      </c>
      <c r="FE264" s="443"/>
      <c r="FF264" s="286">
        <f>FE263*0.75</f>
        <v>97.200000000001637</v>
      </c>
      <c r="FG264" s="443"/>
      <c r="FH264" s="286">
        <f>FG263*1</f>
        <v>0</v>
      </c>
      <c r="FI264" s="460"/>
      <c r="FJ264" s="443"/>
      <c r="FK264" s="286">
        <f>FJ263*0.25</f>
        <v>0</v>
      </c>
      <c r="FL264" s="443"/>
      <c r="FM264" s="286">
        <f>FL263*0.5</f>
        <v>0</v>
      </c>
      <c r="FN264" s="443"/>
      <c r="FO264" s="286">
        <f>FN263*0.75</f>
        <v>339.60000000000082</v>
      </c>
      <c r="FP264" s="443"/>
      <c r="FQ264" s="286">
        <f>FP263*1</f>
        <v>0</v>
      </c>
      <c r="FR264" s="460"/>
      <c r="FS264" s="443"/>
      <c r="FT264" s="286">
        <f>FS263*0.25</f>
        <v>0</v>
      </c>
      <c r="FU264" s="443"/>
      <c r="FV264" s="286">
        <f>FU263*0.5</f>
        <v>0</v>
      </c>
      <c r="FW264" s="443"/>
      <c r="FX264" s="286">
        <f>FW263*0.75</f>
        <v>0</v>
      </c>
      <c r="FY264" s="443"/>
      <c r="FZ264" s="286">
        <f>FY263*1</f>
        <v>0</v>
      </c>
      <c r="GA264" s="460"/>
      <c r="GB264" s="443"/>
      <c r="GC264" s="286">
        <f>GB263*0.25</f>
        <v>0</v>
      </c>
      <c r="GD264" s="443"/>
      <c r="GE264" s="286">
        <f>GD263*0.5</f>
        <v>0</v>
      </c>
      <c r="GF264" s="443"/>
      <c r="GG264" s="286">
        <f>GF263*0.75</f>
        <v>0</v>
      </c>
      <c r="GH264" s="443"/>
      <c r="GI264" s="286">
        <f>GH263*1</f>
        <v>0</v>
      </c>
      <c r="GJ264" s="460"/>
      <c r="GK264" s="443"/>
      <c r="GL264" s="286">
        <f>GK263*0.25</f>
        <v>0</v>
      </c>
      <c r="GM264" s="443"/>
      <c r="GN264" s="286">
        <f>GM263*0.5</f>
        <v>0</v>
      </c>
      <c r="GO264" s="443"/>
      <c r="GP264" s="286">
        <f>GO263*0.75</f>
        <v>1085.2500000000014</v>
      </c>
      <c r="GQ264" s="443"/>
      <c r="GR264" s="286">
        <f>GQ263*1</f>
        <v>0</v>
      </c>
      <c r="GS264" s="460"/>
      <c r="GT264" s="443"/>
      <c r="GU264" s="286">
        <f>GT263*0.25</f>
        <v>0</v>
      </c>
      <c r="GV264" s="443"/>
      <c r="GW264" s="286">
        <f>GV263*0.5</f>
        <v>0</v>
      </c>
      <c r="GX264" s="443"/>
      <c r="GY264" s="286">
        <f>GX263*0.75</f>
        <v>0</v>
      </c>
      <c r="GZ264" s="443"/>
      <c r="HA264" s="286">
        <f>GZ263*1</f>
        <v>0</v>
      </c>
      <c r="HB264" s="460"/>
      <c r="HC264" s="443"/>
      <c r="HD264" s="286">
        <f>HC263*0.25</f>
        <v>0</v>
      </c>
      <c r="HE264" s="443"/>
      <c r="HF264" s="286">
        <f>HE263*0.5</f>
        <v>0</v>
      </c>
      <c r="HG264" s="443"/>
      <c r="HH264" s="286">
        <f>HG263*0.75</f>
        <v>483.52500000000123</v>
      </c>
      <c r="HI264" s="443"/>
      <c r="HJ264" s="286">
        <f>HI263*1</f>
        <v>0</v>
      </c>
      <c r="HK264" s="460"/>
      <c r="HL264" s="443"/>
      <c r="HM264" s="286">
        <f>HL263*0.25</f>
        <v>0</v>
      </c>
      <c r="HN264" s="443"/>
      <c r="HO264" s="286">
        <f>HN263*0.5</f>
        <v>0</v>
      </c>
      <c r="HP264" s="443"/>
      <c r="HQ264" s="286">
        <f>HP263*0.75</f>
        <v>0</v>
      </c>
      <c r="HR264" s="443"/>
      <c r="HS264" s="286">
        <f>HR263*1</f>
        <v>0</v>
      </c>
      <c r="HT264" s="460"/>
      <c r="HU264" s="443"/>
      <c r="HV264" s="286">
        <f>HU263*0.25</f>
        <v>0</v>
      </c>
      <c r="HW264" s="443"/>
      <c r="HX264" s="286">
        <f>HW263*0.5</f>
        <v>0</v>
      </c>
      <c r="HY264" s="443"/>
      <c r="HZ264" s="286">
        <f>HY263*0.75</f>
        <v>2228.1000000000008</v>
      </c>
      <c r="IA264" s="443"/>
      <c r="IB264" s="286">
        <f>IA263*1</f>
        <v>0</v>
      </c>
      <c r="IC264" s="460"/>
      <c r="ID264" s="443"/>
      <c r="IE264" s="286">
        <f>ID263*0.25</f>
        <v>0</v>
      </c>
      <c r="IF264" s="443"/>
      <c r="IG264" s="286">
        <f>IF263*0.5</f>
        <v>0</v>
      </c>
      <c r="IH264" s="443"/>
      <c r="II264" s="286">
        <f>IH263*0.75</f>
        <v>0</v>
      </c>
      <c r="IJ264" s="443"/>
      <c r="IK264" s="286">
        <f>IJ263*1</f>
        <v>0</v>
      </c>
      <c r="IL264" s="460"/>
      <c r="IM264" s="443"/>
      <c r="IN264" s="286">
        <f>IM263*0.25</f>
        <v>0</v>
      </c>
      <c r="IO264" s="443"/>
      <c r="IP264" s="286">
        <f>IO263*0.5</f>
        <v>0</v>
      </c>
      <c r="IQ264" s="443"/>
      <c r="IR264" s="286">
        <f>IQ263*0.75</f>
        <v>0</v>
      </c>
      <c r="IS264" s="443"/>
      <c r="IT264" s="286">
        <f>IS263*1</f>
        <v>0</v>
      </c>
      <c r="IU264" s="460"/>
      <c r="IV264" s="443"/>
      <c r="IW264" s="286">
        <f>IV263*0.25</f>
        <v>0</v>
      </c>
      <c r="IX264" s="443"/>
      <c r="IY264" s="286">
        <f>IX263*0.5</f>
        <v>0</v>
      </c>
      <c r="IZ264" s="443"/>
      <c r="JA264" s="286">
        <f>IZ263*0.75</f>
        <v>289.12499999999966</v>
      </c>
      <c r="JB264" s="443"/>
      <c r="JC264" s="286">
        <f>JB263*1</f>
        <v>0</v>
      </c>
      <c r="JD264" s="460"/>
      <c r="JE264" s="443"/>
      <c r="JF264" s="286">
        <f>JE263*0.25</f>
        <v>0</v>
      </c>
      <c r="JG264" s="443"/>
      <c r="JH264" s="286">
        <f>JG263*0.5</f>
        <v>0</v>
      </c>
      <c r="JI264" s="443"/>
      <c r="JJ264" s="286">
        <f>JI263*0.75</f>
        <v>179.25000000000136</v>
      </c>
      <c r="JK264" s="443"/>
      <c r="JL264" s="286">
        <f>JK263*1</f>
        <v>0</v>
      </c>
      <c r="JM264" s="460"/>
      <c r="JN264" s="443"/>
      <c r="JO264" s="286">
        <f>JN263*0.25</f>
        <v>0</v>
      </c>
      <c r="JP264" s="443"/>
      <c r="JQ264" s="286">
        <f>JP263*0.5</f>
        <v>0</v>
      </c>
      <c r="JR264" s="443"/>
      <c r="JS264" s="286">
        <f>JR263*0.75</f>
        <v>0</v>
      </c>
      <c r="JT264" s="443"/>
      <c r="JU264" s="286">
        <f>JT263*1</f>
        <v>0</v>
      </c>
      <c r="JV264" s="460"/>
      <c r="JW264" s="443"/>
      <c r="JX264" s="286">
        <f>JW263*0.25</f>
        <v>0</v>
      </c>
      <c r="JY264" s="443"/>
      <c r="JZ264" s="286">
        <f>JY263*0.5</f>
        <v>0</v>
      </c>
      <c r="KA264" s="443"/>
      <c r="KB264" s="286">
        <f>KA263*0.75</f>
        <v>1188.3000000000175</v>
      </c>
      <c r="KC264" s="443"/>
      <c r="KD264" s="286">
        <f t="shared" ref="KD264" si="244">KC263*1</f>
        <v>0</v>
      </c>
      <c r="KE264" s="460"/>
      <c r="KF264" s="443"/>
      <c r="KG264" s="286">
        <f>KF263*0.25</f>
        <v>0</v>
      </c>
      <c r="KH264" s="443"/>
      <c r="KI264" s="286">
        <f>KH263*0.5</f>
        <v>0</v>
      </c>
      <c r="KJ264" s="443"/>
      <c r="KK264" s="286">
        <f>KJ263*0.75</f>
        <v>1.1250000000006821</v>
      </c>
      <c r="KL264" s="443"/>
      <c r="KM264" s="286">
        <f>KL263*1</f>
        <v>0</v>
      </c>
      <c r="KN264" s="460"/>
      <c r="KO264" s="443"/>
      <c r="KP264" s="286">
        <f>KO263*0.25</f>
        <v>0</v>
      </c>
      <c r="KQ264" s="443"/>
      <c r="KR264" s="286">
        <f>KQ263*0.5</f>
        <v>0</v>
      </c>
      <c r="KS264" s="443"/>
      <c r="KT264" s="286">
        <f>KS263*0.75</f>
        <v>0</v>
      </c>
      <c r="KU264" s="443"/>
      <c r="KV264" s="286">
        <f>KU263*1</f>
        <v>0</v>
      </c>
      <c r="KW264" s="460"/>
      <c r="KX264" s="443"/>
      <c r="KY264" s="286">
        <f>KX263*0.25</f>
        <v>0</v>
      </c>
      <c r="KZ264" s="443"/>
      <c r="LA264" s="286">
        <f>KZ263*0.5</f>
        <v>0</v>
      </c>
      <c r="LB264" s="443"/>
      <c r="LC264" s="286">
        <f>LB263*0.75</f>
        <v>0</v>
      </c>
      <c r="LD264" s="443"/>
      <c r="LE264" s="286">
        <f>LD263*1</f>
        <v>0</v>
      </c>
      <c r="LF264" s="460"/>
      <c r="LG264" s="443"/>
      <c r="LH264" s="286">
        <f>LG263*0.25</f>
        <v>0</v>
      </c>
      <c r="LI264" s="443"/>
      <c r="LJ264" s="286">
        <f>LI263*0.5</f>
        <v>0</v>
      </c>
      <c r="LK264" s="443"/>
      <c r="LL264" s="286">
        <f>LK263*0.75</f>
        <v>0</v>
      </c>
      <c r="LM264" s="443"/>
      <c r="LN264" s="286">
        <f>LM263*1</f>
        <v>0</v>
      </c>
      <c r="LO264" s="460"/>
      <c r="LP264" s="443"/>
      <c r="LQ264" s="286">
        <f>LP263*0.25</f>
        <v>0</v>
      </c>
      <c r="LR264" s="443"/>
      <c r="LS264" s="286">
        <f>LR263*0.5</f>
        <v>0</v>
      </c>
      <c r="LT264" s="443"/>
      <c r="LU264" s="286">
        <f>LT263*0.75</f>
        <v>295.12500000000068</v>
      </c>
      <c r="LV264" s="443"/>
      <c r="LW264" s="286">
        <f>LV263*1</f>
        <v>0</v>
      </c>
      <c r="LX264" s="460"/>
      <c r="LY264" s="443"/>
      <c r="LZ264" s="286">
        <f>LY263*0.25</f>
        <v>0</v>
      </c>
      <c r="MA264" s="443"/>
      <c r="MB264" s="286">
        <f>MA263*0.5</f>
        <v>0</v>
      </c>
      <c r="MC264" s="443"/>
      <c r="MD264" s="286">
        <f>MC263*0.75</f>
        <v>0</v>
      </c>
      <c r="ME264" s="443"/>
      <c r="MF264" s="286">
        <f>ME263*1</f>
        <v>0</v>
      </c>
      <c r="MG264" s="460"/>
      <c r="MH264" s="443"/>
      <c r="MI264" s="286">
        <f>MH263*0.25</f>
        <v>0</v>
      </c>
      <c r="MJ264" s="443"/>
      <c r="MK264" s="286">
        <f>MJ263*0.5</f>
        <v>0</v>
      </c>
      <c r="ML264" s="443"/>
      <c r="MM264" s="286">
        <f>ML263*0.75</f>
        <v>719.25000000000273</v>
      </c>
      <c r="MN264" s="443"/>
      <c r="MO264" s="286">
        <f>MN263*1</f>
        <v>0</v>
      </c>
      <c r="MP264" s="460"/>
      <c r="MQ264" s="443"/>
      <c r="MR264" s="286">
        <f>MQ263*0.25</f>
        <v>0</v>
      </c>
      <c r="MS264" s="443"/>
      <c r="MT264" s="286">
        <f>MS263*0.5</f>
        <v>0</v>
      </c>
      <c r="MU264" s="443"/>
      <c r="MV264" s="286">
        <f>MU263*0.75</f>
        <v>256.12500000000273</v>
      </c>
      <c r="MW264" s="443"/>
      <c r="MX264" s="286">
        <f>MW263*1</f>
        <v>0</v>
      </c>
      <c r="MY264" s="460"/>
      <c r="MZ264" s="443"/>
      <c r="NA264" s="286">
        <f>MZ263*0.25</f>
        <v>0</v>
      </c>
      <c r="NB264" s="443"/>
      <c r="NC264" s="286">
        <f>NB263*0.5</f>
        <v>0</v>
      </c>
      <c r="ND264" s="443"/>
      <c r="NE264" s="286">
        <f>ND263*0.75</f>
        <v>0</v>
      </c>
      <c r="NF264" s="443"/>
      <c r="NG264" s="286">
        <f>NF263*1</f>
        <v>0</v>
      </c>
      <c r="NH264" s="460"/>
    </row>
    <row r="265" spans="1:372" s="50" customFormat="1" ht="15">
      <c r="A265" s="253"/>
      <c r="B265" s="254"/>
      <c r="C265" s="255"/>
      <c r="D265" s="305"/>
      <c r="E265" s="355"/>
      <c r="F265" s="178"/>
      <c r="G265" s="305"/>
      <c r="H265" s="305"/>
      <c r="I265" s="305"/>
      <c r="J265" s="305"/>
      <c r="K265" s="305"/>
      <c r="L265" s="255"/>
      <c r="M265" s="305"/>
      <c r="N265" s="355"/>
      <c r="O265" s="305"/>
      <c r="P265" s="305"/>
      <c r="Q265" s="305"/>
      <c r="R265" s="305"/>
      <c r="S265" s="305"/>
      <c r="T265" s="305"/>
      <c r="U265" s="255"/>
      <c r="V265" s="305"/>
      <c r="W265" s="355"/>
      <c r="X265" s="305"/>
      <c r="Y265" s="305"/>
      <c r="Z265" s="178"/>
      <c r="AA265" s="305"/>
      <c r="AC265" s="48"/>
      <c r="AD265" s="255"/>
      <c r="AE265" s="305"/>
      <c r="AF265" s="355"/>
      <c r="AG265" s="305"/>
      <c r="AH265" s="305"/>
      <c r="AI265" s="305"/>
      <c r="AJ265" s="305"/>
      <c r="AL265" s="48"/>
      <c r="AM265" s="255"/>
      <c r="AN265" s="305"/>
      <c r="AO265" s="355"/>
      <c r="AP265" s="305"/>
      <c r="AQ265" s="305"/>
      <c r="AR265" s="305"/>
      <c r="AS265" s="305"/>
      <c r="AT265" s="305"/>
      <c r="AU265" s="48"/>
      <c r="AV265" s="255"/>
      <c r="AW265" s="305"/>
      <c r="AX265" s="355"/>
      <c r="AY265" s="305"/>
      <c r="AZ265" s="305"/>
      <c r="BA265" s="305"/>
      <c r="BB265" s="305"/>
      <c r="BC265" s="305"/>
      <c r="BD265" s="48"/>
      <c r="BE265" s="255"/>
      <c r="BF265" s="305"/>
      <c r="BG265" s="355"/>
      <c r="BH265" s="305"/>
      <c r="BI265" s="305"/>
      <c r="BJ265" s="305"/>
      <c r="BK265" s="305"/>
      <c r="BL265" s="305"/>
      <c r="BM265" s="48"/>
      <c r="BN265" s="255"/>
      <c r="BO265" s="305"/>
      <c r="BP265" s="355"/>
      <c r="BQ265" s="305"/>
      <c r="BR265" s="305"/>
      <c r="BS265" s="305"/>
      <c r="BT265" s="305"/>
      <c r="BU265" s="305"/>
      <c r="BV265" s="48"/>
      <c r="BW265" s="255"/>
      <c r="BX265" s="305"/>
      <c r="BY265" s="355"/>
      <c r="BZ265" s="305"/>
      <c r="CA265" s="305"/>
      <c r="CB265" s="305"/>
      <c r="CC265" s="305"/>
      <c r="CD265" s="305"/>
      <c r="CE265" s="48"/>
      <c r="CF265" s="255"/>
      <c r="CG265" s="305"/>
      <c r="CH265" s="355"/>
      <c r="CI265" s="305"/>
      <c r="CJ265" s="305"/>
      <c r="CK265" s="305"/>
      <c r="CL265" s="305"/>
      <c r="CM265" s="305"/>
      <c r="CN265" s="48"/>
      <c r="CO265" s="255"/>
      <c r="CP265" s="305"/>
      <c r="CQ265" s="355"/>
      <c r="CR265" s="305"/>
      <c r="CS265" s="305"/>
      <c r="CT265" s="305"/>
      <c r="CU265" s="305"/>
      <c r="CV265" s="305"/>
      <c r="CW265" s="48"/>
      <c r="CX265" s="255"/>
      <c r="CY265" s="305"/>
      <c r="CZ265" s="355"/>
      <c r="DA265" s="305"/>
      <c r="DB265" s="305"/>
      <c r="DC265" s="305"/>
      <c r="DD265" s="305"/>
      <c r="DE265" s="305"/>
      <c r="DF265" s="48"/>
      <c r="DG265" s="255"/>
      <c r="DH265" s="305"/>
      <c r="DI265" s="355"/>
      <c r="DJ265" s="305"/>
      <c r="DK265" s="305"/>
      <c r="DL265" s="305"/>
      <c r="DM265" s="305"/>
      <c r="DN265" s="305"/>
      <c r="DO265" s="48"/>
      <c r="DP265" s="255"/>
      <c r="DQ265" s="305"/>
      <c r="DR265" s="355"/>
      <c r="DS265" s="305"/>
      <c r="DT265" s="305"/>
      <c r="DU265" s="305"/>
      <c r="DV265" s="305"/>
      <c r="DW265" s="305"/>
      <c r="DX265" s="48"/>
      <c r="DY265" s="255"/>
      <c r="DZ265" s="305"/>
      <c r="EA265" s="355"/>
      <c r="EB265" s="305"/>
      <c r="EC265" s="305"/>
      <c r="ED265" s="305"/>
      <c r="EE265" s="305"/>
      <c r="EF265" s="305"/>
      <c r="EG265" s="48"/>
      <c r="EH265" s="255"/>
      <c r="EI265" s="305"/>
      <c r="EJ265" s="355"/>
      <c r="EK265" s="305"/>
      <c r="EL265" s="305"/>
      <c r="EM265" s="305"/>
      <c r="EN265" s="305"/>
      <c r="EO265" s="305"/>
      <c r="EP265" s="48"/>
      <c r="EQ265" s="255"/>
      <c r="ER265" s="305"/>
      <c r="ES265" s="355"/>
      <c r="ET265" s="305"/>
      <c r="EU265" s="305"/>
      <c r="EV265" s="305"/>
      <c r="EW265" s="305"/>
      <c r="EX265" s="305"/>
      <c r="EY265" s="48"/>
      <c r="EZ265" s="255"/>
      <c r="FA265" s="305"/>
      <c r="FB265" s="355"/>
      <c r="FC265" s="305"/>
      <c r="FD265" s="305"/>
      <c r="FE265" s="305"/>
      <c r="FF265" s="305"/>
      <c r="FG265" s="305"/>
      <c r="FH265" s="48"/>
      <c r="FI265" s="255"/>
      <c r="FJ265" s="305"/>
      <c r="FK265" s="355"/>
      <c r="FL265" s="305"/>
      <c r="FM265" s="305"/>
      <c r="FN265" s="305"/>
      <c r="FO265" s="305"/>
      <c r="FP265" s="305"/>
      <c r="FQ265" s="48"/>
      <c r="FR265" s="255"/>
      <c r="FS265" s="305"/>
      <c r="FT265" s="355"/>
      <c r="FU265" s="305"/>
      <c r="FV265" s="305"/>
      <c r="FW265" s="305"/>
      <c r="FX265" s="305"/>
      <c r="FY265" s="305"/>
      <c r="FZ265" s="48"/>
      <c r="GA265" s="255"/>
      <c r="GB265" s="305"/>
      <c r="GC265" s="355"/>
      <c r="GD265" s="305"/>
      <c r="GE265" s="305"/>
      <c r="GF265" s="305"/>
      <c r="GG265" s="305"/>
      <c r="GH265" s="305"/>
      <c r="GI265" s="48"/>
      <c r="GJ265" s="255"/>
      <c r="GK265" s="305"/>
      <c r="GL265" s="355"/>
      <c r="GM265" s="305"/>
      <c r="GN265" s="305"/>
      <c r="GO265" s="305"/>
      <c r="GP265" s="305"/>
      <c r="GQ265" s="305"/>
      <c r="GR265" s="48"/>
      <c r="GS265" s="255"/>
      <c r="GT265" s="305"/>
      <c r="GU265" s="355"/>
      <c r="GV265" s="305"/>
      <c r="GW265" s="305"/>
      <c r="GX265" s="305"/>
      <c r="GY265" s="305"/>
      <c r="GZ265" s="305"/>
      <c r="HA265" s="305"/>
      <c r="HB265" s="255"/>
      <c r="HC265" s="305"/>
      <c r="HD265" s="355"/>
      <c r="HE265" s="305"/>
      <c r="HF265" s="305"/>
      <c r="HG265" s="305"/>
      <c r="HH265" s="305"/>
      <c r="HI265" s="305"/>
      <c r="HJ265" s="48"/>
      <c r="HK265" s="255"/>
      <c r="HL265" s="305"/>
      <c r="HM265" s="355"/>
      <c r="HN265" s="305"/>
      <c r="HO265" s="305"/>
      <c r="HP265" s="305"/>
      <c r="HQ265" s="305"/>
      <c r="HR265" s="305"/>
      <c r="HS265" s="48"/>
      <c r="HT265" s="255"/>
      <c r="HU265" s="305"/>
      <c r="HV265" s="355"/>
      <c r="HW265" s="305"/>
      <c r="HX265" s="305"/>
      <c r="HY265" s="305"/>
      <c r="HZ265" s="305"/>
      <c r="IA265" s="305"/>
      <c r="IB265" s="48"/>
      <c r="IC265" s="255"/>
      <c r="ID265" s="305"/>
      <c r="IE265" s="355"/>
      <c r="IF265" s="305"/>
      <c r="IG265" s="305"/>
      <c r="IH265" s="305"/>
      <c r="II265" s="305"/>
      <c r="IJ265" s="305"/>
      <c r="IK265" s="305"/>
      <c r="IL265" s="255"/>
      <c r="IM265" s="305"/>
      <c r="IN265" s="355"/>
      <c r="IO265" s="305"/>
      <c r="IP265" s="305"/>
      <c r="IQ265" s="305"/>
      <c r="IR265" s="305"/>
      <c r="IS265" s="305"/>
      <c r="IT265" s="48"/>
      <c r="IU265" s="255"/>
      <c r="IV265" s="305"/>
      <c r="IW265" s="355"/>
      <c r="IX265" s="305"/>
      <c r="IY265" s="305"/>
      <c r="IZ265" s="305"/>
      <c r="JA265" s="305"/>
      <c r="JB265" s="305"/>
      <c r="JC265" s="48"/>
      <c r="JD265" s="255"/>
      <c r="JE265" s="305"/>
      <c r="JF265" s="355"/>
      <c r="JG265" s="305"/>
      <c r="JH265" s="305"/>
      <c r="JI265" s="305"/>
      <c r="JJ265" s="305"/>
      <c r="JK265" s="305"/>
      <c r="JL265" s="48"/>
      <c r="JM265" s="255"/>
      <c r="JN265" s="305"/>
      <c r="JO265" s="355"/>
      <c r="JP265" s="305"/>
      <c r="JQ265" s="305"/>
      <c r="JR265" s="305"/>
      <c r="JS265" s="305"/>
      <c r="JT265" s="305"/>
      <c r="JU265" s="305"/>
      <c r="JV265" s="255"/>
      <c r="JW265" s="305"/>
      <c r="JX265" s="355"/>
      <c r="JY265" s="305"/>
      <c r="JZ265" s="305"/>
      <c r="KA265" s="305"/>
      <c r="KB265" s="305"/>
      <c r="KC265" s="305"/>
      <c r="KD265" s="48"/>
      <c r="KE265" s="255"/>
      <c r="KF265" s="305"/>
      <c r="KG265" s="355"/>
      <c r="KH265" s="305"/>
      <c r="KI265" s="305"/>
      <c r="KJ265" s="305"/>
      <c r="KK265" s="305"/>
      <c r="KL265" s="305"/>
      <c r="KM265" s="48"/>
      <c r="KN265" s="255"/>
      <c r="KO265" s="305"/>
      <c r="KP265" s="355"/>
      <c r="KQ265" s="305"/>
      <c r="KR265" s="305"/>
      <c r="KS265" s="305"/>
      <c r="KT265" s="305"/>
      <c r="KU265" s="305"/>
      <c r="KV265" s="305"/>
      <c r="KW265" s="255"/>
      <c r="KX265" s="305"/>
      <c r="KY265" s="355"/>
      <c r="KZ265" s="305"/>
      <c r="LA265" s="305"/>
      <c r="LB265" s="305"/>
      <c r="LC265" s="305"/>
      <c r="LD265" s="305"/>
      <c r="LE265" s="305"/>
      <c r="LF265" s="255"/>
      <c r="LG265" s="305"/>
      <c r="LH265" s="355"/>
      <c r="LI265" s="305"/>
      <c r="LJ265" s="305"/>
      <c r="LK265" s="305"/>
      <c r="LL265" s="305"/>
      <c r="LM265" s="305"/>
      <c r="LN265" s="48"/>
      <c r="LO265" s="255"/>
      <c r="LP265" s="305"/>
      <c r="LQ265" s="355"/>
      <c r="LR265" s="305"/>
      <c r="LS265" s="305"/>
      <c r="LT265" s="305"/>
      <c r="LU265" s="305"/>
      <c r="LV265" s="305"/>
      <c r="LW265" s="48"/>
      <c r="LX265" s="255"/>
      <c r="LY265" s="305"/>
      <c r="LZ265" s="355"/>
      <c r="MA265" s="305"/>
      <c r="MB265" s="305"/>
      <c r="MC265" s="305"/>
      <c r="MD265" s="305"/>
      <c r="ME265" s="305"/>
      <c r="MF265" s="305"/>
      <c r="MG265" s="255"/>
      <c r="MH265" s="305"/>
      <c r="MI265" s="355"/>
      <c r="MJ265" s="305"/>
      <c r="MK265" s="305"/>
      <c r="ML265" s="305"/>
      <c r="MM265" s="305"/>
      <c r="MN265" s="305"/>
      <c r="MO265" s="48"/>
      <c r="MP265" s="255"/>
      <c r="MQ265" s="305"/>
      <c r="MR265" s="355"/>
      <c r="MS265" s="305"/>
      <c r="MT265" s="305"/>
      <c r="MU265" s="305"/>
      <c r="MV265" s="305"/>
      <c r="MW265" s="305"/>
      <c r="MX265" s="48"/>
      <c r="MY265" s="255"/>
      <c r="MZ265" s="305"/>
      <c r="NA265" s="355"/>
      <c r="NB265" s="305"/>
      <c r="NC265" s="305"/>
      <c r="ND265" s="305"/>
      <c r="NE265" s="305"/>
      <c r="NF265" s="305"/>
      <c r="NG265" s="48"/>
      <c r="NH265" s="255"/>
    </row>
    <row r="266" spans="1:372" ht="18">
      <c r="A266" s="538" t="s">
        <v>35</v>
      </c>
      <c r="B266" s="59"/>
      <c r="C266" s="460"/>
      <c r="D266" s="443">
        <v>263</v>
      </c>
      <c r="E266" s="444" t="s">
        <v>187</v>
      </c>
      <c r="F266" s="661">
        <v>634.10000000000014</v>
      </c>
      <c r="G266" s="444" t="s">
        <v>183</v>
      </c>
      <c r="H266" s="662"/>
      <c r="I266" s="444" t="s">
        <v>184</v>
      </c>
      <c r="J266" s="662"/>
      <c r="K266" s="444" t="s">
        <v>185</v>
      </c>
      <c r="L266" s="460"/>
      <c r="M266" s="443">
        <v>164.8</v>
      </c>
      <c r="N266" s="444" t="s">
        <v>187</v>
      </c>
      <c r="O266" s="24">
        <v>416.5</v>
      </c>
      <c r="P266" s="444" t="s">
        <v>183</v>
      </c>
      <c r="Q266" s="24"/>
      <c r="R266" s="444" t="s">
        <v>184</v>
      </c>
      <c r="S266" s="24"/>
      <c r="T266" s="444" t="s">
        <v>185</v>
      </c>
      <c r="U266" s="460"/>
      <c r="V266" s="24">
        <v>409.59999999999991</v>
      </c>
      <c r="W266" s="444" t="s">
        <v>187</v>
      </c>
      <c r="X266" s="24">
        <v>549.40000000000055</v>
      </c>
      <c r="Y266" s="444" t="s">
        <v>183</v>
      </c>
      <c r="Z266" s="24"/>
      <c r="AA266" s="444" t="s">
        <v>184</v>
      </c>
      <c r="AC266" s="444" t="s">
        <v>185</v>
      </c>
      <c r="AD266" s="460"/>
      <c r="AE266" s="24">
        <v>318.99999999999977</v>
      </c>
      <c r="AF266" s="444" t="s">
        <v>187</v>
      </c>
      <c r="AG266" s="24">
        <v>242.20000000000027</v>
      </c>
      <c r="AH266" s="444" t="s">
        <v>183</v>
      </c>
      <c r="AI266" s="24"/>
      <c r="AJ266" s="444" t="s">
        <v>184</v>
      </c>
      <c r="AL266" s="444" t="s">
        <v>185</v>
      </c>
      <c r="AM266" s="460"/>
      <c r="AN266" s="443">
        <v>209.1</v>
      </c>
      <c r="AO266" s="444" t="s">
        <v>187</v>
      </c>
      <c r="AP266" s="24">
        <v>37.800000000000182</v>
      </c>
      <c r="AQ266" s="444" t="s">
        <v>183</v>
      </c>
      <c r="AR266" s="24">
        <v>264.09999999999991</v>
      </c>
      <c r="AS266" s="444" t="s">
        <v>184</v>
      </c>
      <c r="AT266" s="443"/>
      <c r="AU266" s="444" t="s">
        <v>185</v>
      </c>
      <c r="AV266" s="460"/>
      <c r="AW266" s="24">
        <v>431.55</v>
      </c>
      <c r="AX266" s="444" t="s">
        <v>187</v>
      </c>
      <c r="AY266" s="24">
        <v>579.29999999999973</v>
      </c>
      <c r="AZ266" s="444" t="s">
        <v>183</v>
      </c>
      <c r="BA266" s="24">
        <v>273.99999999999955</v>
      </c>
      <c r="BB266" s="444" t="s">
        <v>184</v>
      </c>
      <c r="BC266" s="24"/>
      <c r="BD266" s="444" t="s">
        <v>185</v>
      </c>
      <c r="BE266" s="460"/>
      <c r="BF266" s="443">
        <v>366</v>
      </c>
      <c r="BG266" s="444" t="s">
        <v>187</v>
      </c>
      <c r="BH266" s="24">
        <v>257.29999999999927</v>
      </c>
      <c r="BI266" s="444" t="s">
        <v>183</v>
      </c>
      <c r="BJ266" s="24">
        <v>478.74999999999727</v>
      </c>
      <c r="BK266" s="444" t="s">
        <v>184</v>
      </c>
      <c r="BL266" s="443"/>
      <c r="BM266" s="444" t="s">
        <v>185</v>
      </c>
      <c r="BN266" s="460"/>
      <c r="BO266" s="443">
        <v>281</v>
      </c>
      <c r="BP266" s="444" t="s">
        <v>187</v>
      </c>
      <c r="BQ266" s="24">
        <v>293.69999999999982</v>
      </c>
      <c r="BR266" s="444" t="s">
        <v>183</v>
      </c>
      <c r="BS266" s="24">
        <v>353.29999999999973</v>
      </c>
      <c r="BT266" s="444" t="s">
        <v>184</v>
      </c>
      <c r="BU266" s="443"/>
      <c r="BV266" s="444" t="s">
        <v>185</v>
      </c>
      <c r="BW266" s="460"/>
      <c r="BX266" s="443">
        <v>14.299999999999272</v>
      </c>
      <c r="BY266" s="444" t="s">
        <v>187</v>
      </c>
      <c r="BZ266" s="443">
        <v>253.49999999999955</v>
      </c>
      <c r="CA266" s="444" t="s">
        <v>183</v>
      </c>
      <c r="CB266" s="663">
        <v>180</v>
      </c>
      <c r="CC266" s="444" t="s">
        <v>184</v>
      </c>
      <c r="CD266" s="443"/>
      <c r="CE266" s="444" t="s">
        <v>185</v>
      </c>
      <c r="CF266" s="460"/>
      <c r="CG266" s="443">
        <v>736.8</v>
      </c>
      <c r="CH266" s="444" t="s">
        <v>187</v>
      </c>
      <c r="CI266" s="24">
        <v>584.79999999999973</v>
      </c>
      <c r="CJ266" s="444" t="s">
        <v>183</v>
      </c>
      <c r="CK266" s="24"/>
      <c r="CL266" s="444" t="s">
        <v>184</v>
      </c>
      <c r="CM266" s="443"/>
      <c r="CN266" s="444" t="s">
        <v>185</v>
      </c>
      <c r="CO266" s="460"/>
      <c r="CP266" s="443">
        <v>234</v>
      </c>
      <c r="CQ266" s="444" t="s">
        <v>187</v>
      </c>
      <c r="CR266" s="24">
        <v>166.29999999999927</v>
      </c>
      <c r="CS266" s="444" t="s">
        <v>183</v>
      </c>
      <c r="CT266" s="24"/>
      <c r="CU266" s="444" t="s">
        <v>184</v>
      </c>
      <c r="CV266" s="443"/>
      <c r="CW266" s="444" t="s">
        <v>185</v>
      </c>
      <c r="CX266" s="460"/>
      <c r="CY266" s="443">
        <v>277.5</v>
      </c>
      <c r="CZ266" s="444" t="s">
        <v>187</v>
      </c>
      <c r="DA266" s="24">
        <v>237.39999999999964</v>
      </c>
      <c r="DB266" s="444" t="s">
        <v>183</v>
      </c>
      <c r="DC266" s="24">
        <v>422.30000000000109</v>
      </c>
      <c r="DD266" s="444" t="s">
        <v>184</v>
      </c>
      <c r="DE266" s="443"/>
      <c r="DF266" s="444" t="s">
        <v>185</v>
      </c>
      <c r="DG266" s="460"/>
      <c r="DH266" s="443">
        <v>196.5</v>
      </c>
      <c r="DI266" s="444" t="s">
        <v>187</v>
      </c>
      <c r="DJ266" s="24">
        <v>65.699999999998909</v>
      </c>
      <c r="DK266" s="444" t="s">
        <v>183</v>
      </c>
      <c r="DL266" s="24"/>
      <c r="DM266" s="444" t="s">
        <v>184</v>
      </c>
      <c r="DN266" s="443"/>
      <c r="DO266" s="444" t="s">
        <v>185</v>
      </c>
      <c r="DP266" s="460"/>
      <c r="DQ266" s="443">
        <v>190.7</v>
      </c>
      <c r="DR266" s="444" t="s">
        <v>187</v>
      </c>
      <c r="DS266" s="663">
        <v>292.19999999999982</v>
      </c>
      <c r="DT266" s="444" t="s">
        <v>183</v>
      </c>
      <c r="DU266" s="24">
        <v>489</v>
      </c>
      <c r="DV266" s="444" t="s">
        <v>184</v>
      </c>
      <c r="DW266" s="443"/>
      <c r="DX266" s="444" t="s">
        <v>185</v>
      </c>
      <c r="DY266" s="460"/>
      <c r="DZ266" s="443">
        <v>270</v>
      </c>
      <c r="EA266" s="444" t="s">
        <v>187</v>
      </c>
      <c r="EB266" s="24">
        <v>419</v>
      </c>
      <c r="EC266" s="444" t="s">
        <v>183</v>
      </c>
      <c r="ED266" s="24"/>
      <c r="EE266" s="444" t="s">
        <v>184</v>
      </c>
      <c r="EF266" s="443"/>
      <c r="EG266" s="444" t="s">
        <v>185</v>
      </c>
      <c r="EH266" s="460"/>
      <c r="EI266" s="443">
        <v>261</v>
      </c>
      <c r="EJ266" s="444" t="s">
        <v>187</v>
      </c>
      <c r="EK266" s="663">
        <v>162.5</v>
      </c>
      <c r="EL266" s="444" t="s">
        <v>183</v>
      </c>
      <c r="EM266" s="663"/>
      <c r="EN266" s="444" t="s">
        <v>184</v>
      </c>
      <c r="EO266" s="443"/>
      <c r="EP266" s="444" t="s">
        <v>185</v>
      </c>
      <c r="EQ266" s="460"/>
      <c r="ER266" s="443">
        <v>218.7</v>
      </c>
      <c r="ES266" s="444" t="s">
        <v>187</v>
      </c>
      <c r="ET266" s="24">
        <v>121.5</v>
      </c>
      <c r="EU266" s="444" t="s">
        <v>183</v>
      </c>
      <c r="EV266" s="24"/>
      <c r="EW266" s="444" t="s">
        <v>184</v>
      </c>
      <c r="EX266" s="443"/>
      <c r="EY266" s="444" t="s">
        <v>185</v>
      </c>
      <c r="EZ266" s="460"/>
      <c r="FA266" s="443">
        <v>227.4</v>
      </c>
      <c r="FB266" s="444" t="s">
        <v>187</v>
      </c>
      <c r="FC266" s="663">
        <v>224.30000000000018</v>
      </c>
      <c r="FD266" s="444" t="s">
        <v>183</v>
      </c>
      <c r="FE266" s="663">
        <v>210</v>
      </c>
      <c r="FF266" s="444" t="s">
        <v>184</v>
      </c>
      <c r="FG266" s="443"/>
      <c r="FH266" s="444" t="s">
        <v>185</v>
      </c>
      <c r="FI266" s="460"/>
      <c r="FJ266" s="443">
        <v>239.3</v>
      </c>
      <c r="FK266" s="444" t="s">
        <v>187</v>
      </c>
      <c r="FL266" s="663">
        <v>237.30000000000109</v>
      </c>
      <c r="FM266" s="444" t="s">
        <v>183</v>
      </c>
      <c r="FN266" s="24">
        <v>525.35000000000036</v>
      </c>
      <c r="FO266" s="444" t="s">
        <v>184</v>
      </c>
      <c r="FP266" s="443"/>
      <c r="FQ266" s="444" t="s">
        <v>185</v>
      </c>
      <c r="FR266" s="460"/>
      <c r="FS266" s="443">
        <v>358.2</v>
      </c>
      <c r="FT266" s="444" t="s">
        <v>187</v>
      </c>
      <c r="FU266" s="663">
        <v>207.90000000000055</v>
      </c>
      <c r="FV266" s="444" t="s">
        <v>183</v>
      </c>
      <c r="FW266" s="663"/>
      <c r="FX266" s="444" t="s">
        <v>184</v>
      </c>
      <c r="FY266" s="443"/>
      <c r="FZ266" s="444" t="s">
        <v>185</v>
      </c>
      <c r="GA266" s="460"/>
      <c r="GB266" s="443">
        <v>340.5</v>
      </c>
      <c r="GC266" s="444" t="s">
        <v>187</v>
      </c>
      <c r="GD266" s="24">
        <v>113.00000000000091</v>
      </c>
      <c r="GE266" s="444" t="s">
        <v>183</v>
      </c>
      <c r="GF266" s="24"/>
      <c r="GG266" s="444" t="s">
        <v>184</v>
      </c>
      <c r="GH266" s="443"/>
      <c r="GI266" s="444" t="s">
        <v>185</v>
      </c>
      <c r="GJ266" s="460"/>
      <c r="GK266" s="443">
        <v>1874.7</v>
      </c>
      <c r="GL266" s="444" t="s">
        <v>187</v>
      </c>
      <c r="GM266" s="663">
        <v>2279.4999999999982</v>
      </c>
      <c r="GN266" s="444" t="s">
        <v>183</v>
      </c>
      <c r="GO266" s="24">
        <v>1413.4000000000033</v>
      </c>
      <c r="GP266" s="444" t="s">
        <v>184</v>
      </c>
      <c r="GQ266" s="443"/>
      <c r="GR266" s="444" t="s">
        <v>185</v>
      </c>
      <c r="GS266" s="460"/>
      <c r="GT266" s="443">
        <v>149.6</v>
      </c>
      <c r="GU266" s="444" t="s">
        <v>187</v>
      </c>
      <c r="GV266" s="663">
        <v>81.000000000000909</v>
      </c>
      <c r="GW266" s="444" t="s">
        <v>183</v>
      </c>
      <c r="GX266" s="663"/>
      <c r="GY266" s="444" t="s">
        <v>184</v>
      </c>
      <c r="GZ266" s="663"/>
      <c r="HA266" s="444" t="s">
        <v>185</v>
      </c>
      <c r="HB266" s="460"/>
      <c r="HC266" s="443">
        <v>338.9</v>
      </c>
      <c r="HD266" s="444" t="s">
        <v>187</v>
      </c>
      <c r="HE266" s="24">
        <v>484.99999999999636</v>
      </c>
      <c r="HF266" s="444" t="s">
        <v>183</v>
      </c>
      <c r="HG266" s="24">
        <v>416.5</v>
      </c>
      <c r="HH266" s="444" t="s">
        <v>184</v>
      </c>
      <c r="HI266" s="443"/>
      <c r="HJ266" s="444" t="s">
        <v>185</v>
      </c>
      <c r="HK266" s="460"/>
      <c r="HL266" s="443">
        <v>647.20000000000005</v>
      </c>
      <c r="HM266" s="444" t="s">
        <v>187</v>
      </c>
      <c r="HN266" s="663">
        <v>181.69999999999527</v>
      </c>
      <c r="HO266" s="444" t="s">
        <v>183</v>
      </c>
      <c r="HP266" s="663"/>
      <c r="HQ266" s="444" t="s">
        <v>184</v>
      </c>
      <c r="HR266" s="443"/>
      <c r="HS266" s="444" t="s">
        <v>185</v>
      </c>
      <c r="HT266" s="460"/>
      <c r="HU266" s="443">
        <v>2911.1</v>
      </c>
      <c r="HV266" s="444" t="s">
        <v>187</v>
      </c>
      <c r="HW266" s="663">
        <v>3110.8000000000011</v>
      </c>
      <c r="HX266" s="444" t="s">
        <v>183</v>
      </c>
      <c r="HY266" s="24">
        <v>3317.7000000000007</v>
      </c>
      <c r="HZ266" s="444" t="s">
        <v>184</v>
      </c>
      <c r="IA266" s="443"/>
      <c r="IB266" s="444" t="s">
        <v>185</v>
      </c>
      <c r="IC266" s="460"/>
      <c r="ID266" s="443">
        <v>5.9</v>
      </c>
      <c r="IE266" s="444" t="s">
        <v>187</v>
      </c>
      <c r="IF266" s="663">
        <v>55.000000000003638</v>
      </c>
      <c r="IG266" s="444" t="s">
        <v>183</v>
      </c>
      <c r="IH266" s="663"/>
      <c r="II266" s="444" t="s">
        <v>184</v>
      </c>
      <c r="IJ266" s="663"/>
      <c r="IK266" s="444" t="s">
        <v>185</v>
      </c>
      <c r="IL266" s="460"/>
      <c r="IM266" s="443">
        <v>277</v>
      </c>
      <c r="IN266" s="444" t="s">
        <v>187</v>
      </c>
      <c r="IO266" s="24">
        <v>216.00000000000364</v>
      </c>
      <c r="IP266" s="444" t="s">
        <v>183</v>
      </c>
      <c r="IQ266" s="24"/>
      <c r="IR266" s="444" t="s">
        <v>184</v>
      </c>
      <c r="IS266" s="443"/>
      <c r="IT266" s="444" t="s">
        <v>185</v>
      </c>
      <c r="IU266" s="460"/>
      <c r="IV266" s="443">
        <v>389.7</v>
      </c>
      <c r="IW266" s="444" t="s">
        <v>187</v>
      </c>
      <c r="IX266" s="663">
        <v>111.20000000000437</v>
      </c>
      <c r="IY266" s="444" t="s">
        <v>183</v>
      </c>
      <c r="IZ266" s="24">
        <v>218.5</v>
      </c>
      <c r="JA266" s="444" t="s">
        <v>184</v>
      </c>
      <c r="JB266" s="443"/>
      <c r="JC266" s="444" t="s">
        <v>185</v>
      </c>
      <c r="JD266" s="460"/>
      <c r="JE266" s="443">
        <v>437</v>
      </c>
      <c r="JF266" s="444" t="s">
        <v>187</v>
      </c>
      <c r="JG266" s="663">
        <v>83.200000000002547</v>
      </c>
      <c r="JH266" s="444" t="s">
        <v>183</v>
      </c>
      <c r="JI266" s="663">
        <v>490.10000000000036</v>
      </c>
      <c r="JJ266" s="444" t="s">
        <v>184</v>
      </c>
      <c r="JK266" s="443"/>
      <c r="JL266" s="444" t="s">
        <v>185</v>
      </c>
      <c r="JM266" s="460"/>
      <c r="JN266" s="443">
        <v>210.5</v>
      </c>
      <c r="JO266" s="444" t="s">
        <v>187</v>
      </c>
      <c r="JP266" s="663">
        <v>267.50000000000182</v>
      </c>
      <c r="JQ266" s="444" t="s">
        <v>183</v>
      </c>
      <c r="JR266" s="663"/>
      <c r="JS266" s="444" t="s">
        <v>184</v>
      </c>
      <c r="JT266" s="663"/>
      <c r="JU266" s="444" t="s">
        <v>185</v>
      </c>
      <c r="JV266" s="460"/>
      <c r="JW266" s="443">
        <v>3350.7</v>
      </c>
      <c r="JX266" s="444" t="s">
        <v>187</v>
      </c>
      <c r="JY266" s="24">
        <v>2328.7000000000007</v>
      </c>
      <c r="JZ266" s="444" t="s">
        <v>183</v>
      </c>
      <c r="KA266" s="24">
        <v>1881.7000000000007</v>
      </c>
      <c r="KB266" s="444" t="s">
        <v>184</v>
      </c>
      <c r="KC266" s="443"/>
      <c r="KD266" s="444" t="s">
        <v>185</v>
      </c>
      <c r="KE266" s="460"/>
      <c r="KF266" s="443">
        <v>145.5</v>
      </c>
      <c r="KG266" s="444" t="s">
        <v>187</v>
      </c>
      <c r="KH266" s="24">
        <v>73.200000000002547</v>
      </c>
      <c r="KI266" s="444" t="s">
        <v>183</v>
      </c>
      <c r="KJ266" s="663">
        <v>0</v>
      </c>
      <c r="KK266" s="444" t="s">
        <v>184</v>
      </c>
      <c r="KL266" s="443"/>
      <c r="KM266" s="444" t="s">
        <v>185</v>
      </c>
      <c r="KN266" s="460"/>
      <c r="KO266" s="443">
        <v>414.8</v>
      </c>
      <c r="KP266" s="444" t="s">
        <v>187</v>
      </c>
      <c r="KQ266" s="663">
        <v>199.50000000000364</v>
      </c>
      <c r="KR266" s="444" t="s">
        <v>183</v>
      </c>
      <c r="KS266" s="663"/>
      <c r="KT266" s="444" t="s">
        <v>184</v>
      </c>
      <c r="KU266" s="663"/>
      <c r="KV266" s="444" t="s">
        <v>185</v>
      </c>
      <c r="KW266" s="460"/>
      <c r="KX266" s="443">
        <v>497.6</v>
      </c>
      <c r="KY266" s="444" t="s">
        <v>187</v>
      </c>
      <c r="KZ266" s="24">
        <v>125.60000000000582</v>
      </c>
      <c r="LA266" s="444" t="s">
        <v>183</v>
      </c>
      <c r="LB266" s="24"/>
      <c r="LC266" s="444" t="s">
        <v>184</v>
      </c>
      <c r="LD266" s="24"/>
      <c r="LE266" s="444" t="s">
        <v>185</v>
      </c>
      <c r="LF266" s="460"/>
      <c r="LG266" s="443">
        <v>234</v>
      </c>
      <c r="LH266" s="444" t="s">
        <v>187</v>
      </c>
      <c r="LI266" s="336">
        <v>116.39999999999964</v>
      </c>
      <c r="LJ266" s="444" t="s">
        <v>183</v>
      </c>
      <c r="LK266" s="336"/>
      <c r="LL266" s="444" t="s">
        <v>184</v>
      </c>
      <c r="LM266" s="443"/>
      <c r="LN266" s="444" t="s">
        <v>185</v>
      </c>
      <c r="LO266" s="460"/>
      <c r="LP266" s="443">
        <v>416.7</v>
      </c>
      <c r="LQ266" s="444" t="s">
        <v>187</v>
      </c>
      <c r="LR266" s="24">
        <v>364.80000000000291</v>
      </c>
      <c r="LS266" s="444" t="s">
        <v>183</v>
      </c>
      <c r="LT266" s="24">
        <v>248.64999999999873</v>
      </c>
      <c r="LU266" s="444" t="s">
        <v>184</v>
      </c>
      <c r="LV266" s="443"/>
      <c r="LW266" s="444" t="s">
        <v>185</v>
      </c>
      <c r="LX266" s="460"/>
      <c r="LY266" s="443">
        <v>268.10000000000002</v>
      </c>
      <c r="LZ266" s="444" t="s">
        <v>187</v>
      </c>
      <c r="MA266" s="24">
        <v>348.40000000000146</v>
      </c>
      <c r="MB266" s="444" t="s">
        <v>183</v>
      </c>
      <c r="MC266" s="24"/>
      <c r="MD266" s="444" t="s">
        <v>184</v>
      </c>
      <c r="ME266" s="24"/>
      <c r="MF266" s="444" t="s">
        <v>185</v>
      </c>
      <c r="MG266" s="460"/>
      <c r="MH266" s="443">
        <v>987.9</v>
      </c>
      <c r="MI266" s="444" t="s">
        <v>187</v>
      </c>
      <c r="MJ266" s="313">
        <v>465.40000000000146</v>
      </c>
      <c r="MK266" s="444" t="s">
        <v>183</v>
      </c>
      <c r="ML266" s="24">
        <v>554.69999999999891</v>
      </c>
      <c r="MM266" s="444" t="s">
        <v>184</v>
      </c>
      <c r="MN266" s="443"/>
      <c r="MO266" s="444" t="s">
        <v>185</v>
      </c>
      <c r="MP266" s="460"/>
      <c r="MQ266" s="443">
        <v>319</v>
      </c>
      <c r="MR266" s="444" t="s">
        <v>187</v>
      </c>
      <c r="MS266" s="443">
        <v>171.49999999999091</v>
      </c>
      <c r="MT266" s="444" t="s">
        <v>183</v>
      </c>
      <c r="MU266" s="24">
        <v>298.50000000000364</v>
      </c>
      <c r="MV266" s="444" t="s">
        <v>184</v>
      </c>
      <c r="MW266" s="443"/>
      <c r="MX266" s="444" t="s">
        <v>185</v>
      </c>
      <c r="MY266" s="460"/>
      <c r="MZ266" s="443"/>
      <c r="NA266" s="444" t="s">
        <v>187</v>
      </c>
      <c r="NB266" s="443"/>
      <c r="NC266" s="444" t="s">
        <v>183</v>
      </c>
      <c r="ND266" s="443"/>
      <c r="NE266" s="444" t="s">
        <v>184</v>
      </c>
      <c r="NF266" s="443"/>
      <c r="NG266" s="444" t="s">
        <v>185</v>
      </c>
      <c r="NH266" s="460"/>
    </row>
    <row r="267" spans="1:372" ht="18">
      <c r="A267" s="665" t="s">
        <v>1955</v>
      </c>
      <c r="B267" s="59">
        <f>SUM(D267:AAP267)</f>
        <v>22578.67500000001</v>
      </c>
      <c r="C267" s="460"/>
      <c r="D267" s="443"/>
      <c r="E267" s="286">
        <f>D266*0.25</f>
        <v>65.75</v>
      </c>
      <c r="F267" s="24"/>
      <c r="G267" s="286">
        <f>F266*0.5</f>
        <v>317.05000000000007</v>
      </c>
      <c r="H267" s="443"/>
      <c r="I267" s="286">
        <f>H266*0.75</f>
        <v>0</v>
      </c>
      <c r="J267" s="443"/>
      <c r="K267" s="286">
        <f>J266*1</f>
        <v>0</v>
      </c>
      <c r="L267" s="460"/>
      <c r="M267" s="443"/>
      <c r="N267" s="286">
        <f>M266*0.25</f>
        <v>41.2</v>
      </c>
      <c r="O267" s="443"/>
      <c r="P267" s="286">
        <f>O266*0.5</f>
        <v>208.25</v>
      </c>
      <c r="Q267" s="443"/>
      <c r="R267" s="286">
        <f>Q266*0.75</f>
        <v>0</v>
      </c>
      <c r="S267" s="443"/>
      <c r="T267" s="286">
        <f>S266*1</f>
        <v>0</v>
      </c>
      <c r="U267" s="460"/>
      <c r="V267" s="24"/>
      <c r="W267" s="286">
        <f>V266*0.25</f>
        <v>102.39999999999998</v>
      </c>
      <c r="X267" s="443"/>
      <c r="Y267" s="286">
        <f>X266*0.5</f>
        <v>274.70000000000027</v>
      </c>
      <c r="Z267" s="24"/>
      <c r="AA267" s="286">
        <f>Z266*0.75</f>
        <v>0</v>
      </c>
      <c r="AC267" s="286">
        <f t="shared" ref="AC267:AC301" si="245">AB266*1</f>
        <v>0</v>
      </c>
      <c r="AD267" s="460"/>
      <c r="AE267" s="24"/>
      <c r="AF267" s="286">
        <f>AE266*0.25</f>
        <v>79.749999999999943</v>
      </c>
      <c r="AG267" s="24"/>
      <c r="AH267" s="286">
        <f>AG266*0.5</f>
        <v>121.10000000000014</v>
      </c>
      <c r="AI267" s="24"/>
      <c r="AJ267" s="286">
        <f>AI266*0.75</f>
        <v>0</v>
      </c>
      <c r="AL267" s="286">
        <f t="shared" ref="AL267:AL301" si="246">AK266*1</f>
        <v>0</v>
      </c>
      <c r="AM267" s="460"/>
      <c r="AN267" s="443"/>
      <c r="AO267" s="286">
        <f>AN266*0.25</f>
        <v>52.274999999999999</v>
      </c>
      <c r="AP267" s="24"/>
      <c r="AQ267" s="286">
        <f>AP266*0.5</f>
        <v>18.900000000000091</v>
      </c>
      <c r="AR267" s="443"/>
      <c r="AS267" s="286">
        <f>AR266*0.75</f>
        <v>198.07499999999993</v>
      </c>
      <c r="AT267" s="443"/>
      <c r="AU267" s="286">
        <f>AT266*1</f>
        <v>0</v>
      </c>
      <c r="AV267" s="460"/>
      <c r="AW267" s="24"/>
      <c r="AX267" s="286">
        <f>AW266*0.25</f>
        <v>107.8875</v>
      </c>
      <c r="AZ267" s="286">
        <f>AY266*0.5</f>
        <v>289.64999999999986</v>
      </c>
      <c r="BB267" s="286">
        <f>BA266*0.75</f>
        <v>205.49999999999966</v>
      </c>
      <c r="BC267" s="24"/>
      <c r="BD267" s="286">
        <f>BC266*1</f>
        <v>0</v>
      </c>
      <c r="BE267" s="460"/>
      <c r="BF267" s="443"/>
      <c r="BG267" s="286">
        <f>BF266*0.25</f>
        <v>91.5</v>
      </c>
      <c r="BH267" s="24"/>
      <c r="BI267" s="286">
        <f>BH266*0.5</f>
        <v>128.64999999999964</v>
      </c>
      <c r="BJ267" s="24"/>
      <c r="BK267" s="286">
        <f>BJ266*0.75</f>
        <v>359.06249999999795</v>
      </c>
      <c r="BL267" s="443"/>
      <c r="BM267" s="286">
        <f>BL266*1</f>
        <v>0</v>
      </c>
      <c r="BN267" s="460"/>
      <c r="BO267" s="443"/>
      <c r="BP267" s="286">
        <f>BO266*0.25</f>
        <v>70.25</v>
      </c>
      <c r="BQ267" s="443"/>
      <c r="BR267" s="286">
        <f>BQ266*0.5</f>
        <v>146.84999999999991</v>
      </c>
      <c r="BS267" s="443"/>
      <c r="BT267" s="286">
        <f>BS266*0.75</f>
        <v>264.9749999999998</v>
      </c>
      <c r="BU267" s="443"/>
      <c r="BV267" s="286">
        <f>BU266*1</f>
        <v>0</v>
      </c>
      <c r="BW267" s="460"/>
      <c r="BX267" s="443"/>
      <c r="BY267" s="286">
        <f>BX266*0.25</f>
        <v>3.5749999999998181</v>
      </c>
      <c r="BZ267" s="443"/>
      <c r="CA267" s="286">
        <f>BZ266*0.5</f>
        <v>126.74999999999977</v>
      </c>
      <c r="CB267" s="443"/>
      <c r="CC267" s="286">
        <f>CB266*0.75</f>
        <v>135</v>
      </c>
      <c r="CD267" s="443"/>
      <c r="CE267" s="286">
        <f>CD266*1</f>
        <v>0</v>
      </c>
      <c r="CF267" s="460"/>
      <c r="CG267" s="443"/>
      <c r="CH267" s="286">
        <f>CG266*0.25</f>
        <v>184.2</v>
      </c>
      <c r="CI267" s="24"/>
      <c r="CJ267" s="286">
        <f>CI266*0.5</f>
        <v>292.39999999999986</v>
      </c>
      <c r="CK267" s="24"/>
      <c r="CL267" s="286">
        <f>CK266*0.75</f>
        <v>0</v>
      </c>
      <c r="CM267" s="443"/>
      <c r="CN267" s="286">
        <f>CM266*1</f>
        <v>0</v>
      </c>
      <c r="CO267" s="460"/>
      <c r="CP267" s="443"/>
      <c r="CQ267" s="286">
        <f>CP266*0.25</f>
        <v>58.5</v>
      </c>
      <c r="CR267" s="24"/>
      <c r="CS267" s="286">
        <f>CR266*0.5</f>
        <v>83.149999999999636</v>
      </c>
      <c r="CT267" s="24"/>
      <c r="CU267" s="286">
        <f>CT266*0.75</f>
        <v>0</v>
      </c>
      <c r="CV267" s="443"/>
      <c r="CW267" s="286">
        <f>CV266*1</f>
        <v>0</v>
      </c>
      <c r="CX267" s="460"/>
      <c r="CY267" s="443"/>
      <c r="CZ267" s="286">
        <f>CY266*0.25</f>
        <v>69.375</v>
      </c>
      <c r="DA267" s="24"/>
      <c r="DB267" s="286">
        <f>DA266*0.5</f>
        <v>118.69999999999982</v>
      </c>
      <c r="DC267" s="24"/>
      <c r="DD267" s="286">
        <f>DC266*0.75</f>
        <v>316.72500000000082</v>
      </c>
      <c r="DE267" s="443"/>
      <c r="DF267" s="286">
        <f>DE266*1</f>
        <v>0</v>
      </c>
      <c r="DG267" s="460"/>
      <c r="DH267" s="443"/>
      <c r="DI267" s="286">
        <f>DH266*0.25</f>
        <v>49.125</v>
      </c>
      <c r="DJ267" s="24"/>
      <c r="DK267" s="286">
        <f>DJ266*0.5</f>
        <v>32.849999999999454</v>
      </c>
      <c r="DL267" s="24"/>
      <c r="DM267" s="286">
        <f>DL266*0.75</f>
        <v>0</v>
      </c>
      <c r="DN267" s="443"/>
      <c r="DO267" s="286">
        <f>DN266*1</f>
        <v>0</v>
      </c>
      <c r="DP267" s="460"/>
      <c r="DQ267" s="443"/>
      <c r="DR267" s="286">
        <f>DQ266*0.25</f>
        <v>47.674999999999997</v>
      </c>
      <c r="DS267" s="24"/>
      <c r="DT267" s="286">
        <f>DS266*0.5</f>
        <v>146.09999999999991</v>
      </c>
      <c r="DU267" s="24"/>
      <c r="DV267" s="286">
        <f>DU266*0.75</f>
        <v>366.75</v>
      </c>
      <c r="DW267" s="443"/>
      <c r="DX267" s="286">
        <f>DW266*1</f>
        <v>0</v>
      </c>
      <c r="DY267" s="460"/>
      <c r="DZ267" s="443"/>
      <c r="EA267" s="286">
        <f>DZ266*0.25</f>
        <v>67.5</v>
      </c>
      <c r="EB267" s="24"/>
      <c r="EC267" s="286">
        <f>EB266*0.5</f>
        <v>209.5</v>
      </c>
      <c r="ED267" s="24"/>
      <c r="EE267" s="286">
        <f>ED266*0.75</f>
        <v>0</v>
      </c>
      <c r="EF267" s="443"/>
      <c r="EG267" s="286">
        <f>EF266*1</f>
        <v>0</v>
      </c>
      <c r="EH267" s="460"/>
      <c r="EI267" s="443"/>
      <c r="EJ267" s="286">
        <f>EI266*0.25</f>
        <v>65.25</v>
      </c>
      <c r="EK267" s="24"/>
      <c r="EL267" s="286">
        <f>EK266*0.5</f>
        <v>81.25</v>
      </c>
      <c r="EM267" s="24"/>
      <c r="EN267" s="286">
        <f>EM266*0.75</f>
        <v>0</v>
      </c>
      <c r="EO267" s="443"/>
      <c r="EP267" s="286">
        <f>EO266*1</f>
        <v>0</v>
      </c>
      <c r="EQ267" s="460"/>
      <c r="ER267" s="443"/>
      <c r="ES267" s="286">
        <f>ER266*0.25</f>
        <v>54.674999999999997</v>
      </c>
      <c r="ET267" s="24"/>
      <c r="EU267" s="286">
        <f>ET266*0.5</f>
        <v>60.75</v>
      </c>
      <c r="EV267" s="24"/>
      <c r="EW267" s="286">
        <f>EV266*0.75</f>
        <v>0</v>
      </c>
      <c r="EX267" s="443"/>
      <c r="EY267" s="286">
        <f>EX266*1</f>
        <v>0</v>
      </c>
      <c r="EZ267" s="460"/>
      <c r="FA267" s="443"/>
      <c r="FB267" s="286">
        <f>FA266*0.25</f>
        <v>56.85</v>
      </c>
      <c r="FC267" s="24"/>
      <c r="FD267" s="286">
        <f>FC266*0.5</f>
        <v>112.15000000000009</v>
      </c>
      <c r="FE267" s="24"/>
      <c r="FF267" s="286">
        <f>FE266*0.75</f>
        <v>157.5</v>
      </c>
      <c r="FG267" s="443"/>
      <c r="FH267" s="286">
        <f>FG266*1</f>
        <v>0</v>
      </c>
      <c r="FI267" s="460"/>
      <c r="FJ267" s="443"/>
      <c r="FK267" s="286">
        <f>FJ266*0.25</f>
        <v>59.825000000000003</v>
      </c>
      <c r="FL267" s="24"/>
      <c r="FM267" s="286">
        <f>FL266*0.5</f>
        <v>118.65000000000055</v>
      </c>
      <c r="FN267" s="24"/>
      <c r="FO267" s="286">
        <f>FN266*0.75</f>
        <v>394.01250000000027</v>
      </c>
      <c r="FP267" s="443"/>
      <c r="FQ267" s="286">
        <f>FP266*1</f>
        <v>0</v>
      </c>
      <c r="FR267" s="460"/>
      <c r="FS267" s="443"/>
      <c r="FT267" s="286">
        <f>FS266*0.25</f>
        <v>89.55</v>
      </c>
      <c r="FU267" s="24"/>
      <c r="FV267" s="286">
        <f>FU266*0.5</f>
        <v>103.95000000000027</v>
      </c>
      <c r="FW267" s="24"/>
      <c r="FX267" s="286">
        <f>FW266*0.75</f>
        <v>0</v>
      </c>
      <c r="FY267" s="443"/>
      <c r="FZ267" s="286">
        <f>FY266*1</f>
        <v>0</v>
      </c>
      <c r="GA267" s="460"/>
      <c r="GB267" s="443"/>
      <c r="GC267" s="286">
        <f>GB266*0.25</f>
        <v>85.125</v>
      </c>
      <c r="GD267" s="24"/>
      <c r="GE267" s="286">
        <f>GD266*0.5</f>
        <v>56.500000000000455</v>
      </c>
      <c r="GF267" s="24"/>
      <c r="GG267" s="286">
        <f>GF266*0.75</f>
        <v>0</v>
      </c>
      <c r="GH267" s="443"/>
      <c r="GI267" s="286">
        <f>GH266*1</f>
        <v>0</v>
      </c>
      <c r="GJ267" s="460"/>
      <c r="GK267" s="443"/>
      <c r="GL267" s="286">
        <f>GK266*0.25</f>
        <v>468.67500000000001</v>
      </c>
      <c r="GM267" s="24"/>
      <c r="GN267" s="286">
        <f>GM266*0.5</f>
        <v>1139.7499999999991</v>
      </c>
      <c r="GO267" s="24"/>
      <c r="GP267" s="286">
        <f>GO266*0.75</f>
        <v>1060.0500000000025</v>
      </c>
      <c r="GQ267" s="443"/>
      <c r="GR267" s="286">
        <f>GQ266*1</f>
        <v>0</v>
      </c>
      <c r="GS267" s="460"/>
      <c r="GT267" s="443"/>
      <c r="GU267" s="286">
        <f>GT266*0.25</f>
        <v>37.4</v>
      </c>
      <c r="GV267" s="24"/>
      <c r="GW267" s="286">
        <f>GV266*0.5</f>
        <v>40.500000000000455</v>
      </c>
      <c r="GX267" s="24"/>
      <c r="GY267" s="286">
        <f>GX266*0.75</f>
        <v>0</v>
      </c>
      <c r="GZ267" s="24"/>
      <c r="HA267" s="286">
        <f>GZ266*1</f>
        <v>0</v>
      </c>
      <c r="HB267" s="460"/>
      <c r="HC267" s="443"/>
      <c r="HD267" s="286">
        <f>HC266*0.25</f>
        <v>84.724999999999994</v>
      </c>
      <c r="HE267" s="443"/>
      <c r="HF267" s="286">
        <f>HE266*0.5</f>
        <v>242.49999999999818</v>
      </c>
      <c r="HG267" s="443"/>
      <c r="HH267" s="286">
        <f>HG266*0.75</f>
        <v>312.375</v>
      </c>
      <c r="HI267" s="443"/>
      <c r="HJ267" s="286">
        <f>HI266*1</f>
        <v>0</v>
      </c>
      <c r="HK267" s="460"/>
      <c r="HL267" s="443"/>
      <c r="HM267" s="286">
        <f>HL266*0.25</f>
        <v>161.80000000000001</v>
      </c>
      <c r="HN267" s="443"/>
      <c r="HO267" s="286">
        <f>HN266*0.5</f>
        <v>90.849999999997635</v>
      </c>
      <c r="HP267" s="443"/>
      <c r="HQ267" s="286">
        <f>HP266*0.75</f>
        <v>0</v>
      </c>
      <c r="HR267" s="443"/>
      <c r="HS267" s="286">
        <f>HR266*1</f>
        <v>0</v>
      </c>
      <c r="HT267" s="460"/>
      <c r="HU267" s="443"/>
      <c r="HV267" s="286">
        <f>HU266*0.25</f>
        <v>727.77499999999998</v>
      </c>
      <c r="HW267" s="443"/>
      <c r="HX267" s="286">
        <f>HW266*0.5</f>
        <v>1555.4000000000005</v>
      </c>
      <c r="HY267" s="443"/>
      <c r="HZ267" s="286">
        <f>HY266*0.75</f>
        <v>2488.2750000000005</v>
      </c>
      <c r="IA267" s="443"/>
      <c r="IB267" s="286">
        <f>IA266*1</f>
        <v>0</v>
      </c>
      <c r="IC267" s="460"/>
      <c r="ID267" s="443"/>
      <c r="IE267" s="286">
        <f>ID266*0.25</f>
        <v>1.4750000000000001</v>
      </c>
      <c r="IF267" s="443"/>
      <c r="IG267" s="286">
        <f>IF266*0.5</f>
        <v>27.500000000001819</v>
      </c>
      <c r="IH267" s="443"/>
      <c r="II267" s="286">
        <f>IH266*0.75</f>
        <v>0</v>
      </c>
      <c r="IJ267" s="443"/>
      <c r="IK267" s="286">
        <f>IJ266*1</f>
        <v>0</v>
      </c>
      <c r="IL267" s="460"/>
      <c r="IM267" s="443"/>
      <c r="IN267" s="286">
        <f>IM266*0.25</f>
        <v>69.25</v>
      </c>
      <c r="IO267" s="443"/>
      <c r="IP267" s="286">
        <f>IO266*0.5</f>
        <v>108.00000000000182</v>
      </c>
      <c r="IQ267" s="443"/>
      <c r="IR267" s="286">
        <f>IQ266*0.75</f>
        <v>0</v>
      </c>
      <c r="IS267" s="443"/>
      <c r="IT267" s="286">
        <f>IS266*1</f>
        <v>0</v>
      </c>
      <c r="IU267" s="460"/>
      <c r="IV267" s="443"/>
      <c r="IW267" s="286">
        <f>IV266*0.25</f>
        <v>97.424999999999997</v>
      </c>
      <c r="IX267" s="443"/>
      <c r="IY267" s="286">
        <f>IX266*0.5</f>
        <v>55.600000000002183</v>
      </c>
      <c r="IZ267" s="443"/>
      <c r="JA267" s="286">
        <f>IZ266*0.75</f>
        <v>163.875</v>
      </c>
      <c r="JB267" s="443"/>
      <c r="JC267" s="286">
        <f>JB266*1</f>
        <v>0</v>
      </c>
      <c r="JD267" s="460"/>
      <c r="JE267" s="443"/>
      <c r="JF267" s="286">
        <f>JE266*0.25</f>
        <v>109.25</v>
      </c>
      <c r="JG267" s="443"/>
      <c r="JH267" s="286">
        <f>JG266*0.5</f>
        <v>41.600000000001273</v>
      </c>
      <c r="JI267" s="443"/>
      <c r="JJ267" s="286">
        <f>JI266*0.75</f>
        <v>367.57500000000027</v>
      </c>
      <c r="JK267" s="443"/>
      <c r="JL267" s="286">
        <f>JK266*1</f>
        <v>0</v>
      </c>
      <c r="JM267" s="460"/>
      <c r="JN267" s="443"/>
      <c r="JO267" s="286">
        <f>JN266*0.25</f>
        <v>52.625</v>
      </c>
      <c r="JP267" s="443"/>
      <c r="JQ267" s="286">
        <f>JP266*0.5</f>
        <v>133.75000000000091</v>
      </c>
      <c r="JR267" s="443"/>
      <c r="JS267" s="286">
        <f>JR266*0.75</f>
        <v>0</v>
      </c>
      <c r="JT267" s="443"/>
      <c r="JU267" s="286">
        <f>JT266*1</f>
        <v>0</v>
      </c>
      <c r="JV267" s="460"/>
      <c r="JW267" s="443"/>
      <c r="JX267" s="286">
        <f>JW266*0.25</f>
        <v>837.67499999999995</v>
      </c>
      <c r="JY267" s="443"/>
      <c r="JZ267" s="286">
        <f>JY266*0.5</f>
        <v>1164.3500000000004</v>
      </c>
      <c r="KA267" s="443"/>
      <c r="KB267" s="286">
        <f>KA266*0.75</f>
        <v>1411.2750000000005</v>
      </c>
      <c r="KC267" s="443"/>
      <c r="KD267" s="286">
        <f t="shared" ref="KD267" si="247">KC266*1</f>
        <v>0</v>
      </c>
      <c r="KE267" s="460"/>
      <c r="KF267" s="443"/>
      <c r="KG267" s="286">
        <f>KF266*0.25</f>
        <v>36.375</v>
      </c>
      <c r="KH267" s="443"/>
      <c r="KI267" s="286">
        <f>KH266*0.5</f>
        <v>36.600000000001273</v>
      </c>
      <c r="KJ267" s="443"/>
      <c r="KK267" s="286">
        <f>KJ266*0.75</f>
        <v>0</v>
      </c>
      <c r="KL267" s="443"/>
      <c r="KM267" s="286">
        <f>KL266*1</f>
        <v>0</v>
      </c>
      <c r="KN267" s="460"/>
      <c r="KO267" s="443"/>
      <c r="KP267" s="286">
        <f>KO266*0.25</f>
        <v>103.7</v>
      </c>
      <c r="KQ267" s="443"/>
      <c r="KR267" s="286">
        <f>KQ266*0.5</f>
        <v>99.750000000001819</v>
      </c>
      <c r="KS267" s="443"/>
      <c r="KT267" s="286">
        <f>KS266*0.75</f>
        <v>0</v>
      </c>
      <c r="KU267" s="443"/>
      <c r="KV267" s="286">
        <f>KU266*1</f>
        <v>0</v>
      </c>
      <c r="KW267" s="460"/>
      <c r="KX267" s="443"/>
      <c r="KY267" s="286">
        <f>KX266*0.25</f>
        <v>124.4</v>
      </c>
      <c r="KZ267" s="443"/>
      <c r="LA267" s="286">
        <f>KZ266*0.5</f>
        <v>62.80000000000291</v>
      </c>
      <c r="LB267" s="443"/>
      <c r="LC267" s="286">
        <f>LB266*0.75</f>
        <v>0</v>
      </c>
      <c r="LD267" s="443"/>
      <c r="LE267" s="286">
        <f>LD266*1</f>
        <v>0</v>
      </c>
      <c r="LF267" s="460"/>
      <c r="LG267" s="443"/>
      <c r="LH267" s="286">
        <f>LG266*0.25</f>
        <v>58.5</v>
      </c>
      <c r="LI267" s="443"/>
      <c r="LJ267" s="286">
        <f>LI266*0.5</f>
        <v>58.199999999999818</v>
      </c>
      <c r="LK267" s="443"/>
      <c r="LL267" s="286">
        <f>LK266*0.75</f>
        <v>0</v>
      </c>
      <c r="LM267" s="443"/>
      <c r="LN267" s="286">
        <f>LM266*1</f>
        <v>0</v>
      </c>
      <c r="LO267" s="460"/>
      <c r="LP267" s="443"/>
      <c r="LQ267" s="286">
        <f>LP266*0.25</f>
        <v>104.175</v>
      </c>
      <c r="LR267" s="443"/>
      <c r="LS267" s="286">
        <f>LR266*0.5</f>
        <v>182.40000000000146</v>
      </c>
      <c r="LT267" s="443"/>
      <c r="LU267" s="286">
        <f>LT266*0.75</f>
        <v>186.48749999999905</v>
      </c>
      <c r="LV267" s="443"/>
      <c r="LW267" s="286">
        <f>LV266*1</f>
        <v>0</v>
      </c>
      <c r="LX267" s="460"/>
      <c r="LY267" s="443"/>
      <c r="LZ267" s="286">
        <f>LY266*0.25</f>
        <v>67.025000000000006</v>
      </c>
      <c r="MA267" s="443"/>
      <c r="MB267" s="286">
        <f>MA266*0.5</f>
        <v>174.20000000000073</v>
      </c>
      <c r="MC267" s="443"/>
      <c r="MD267" s="286">
        <f>MC266*0.75</f>
        <v>0</v>
      </c>
      <c r="ME267" s="443"/>
      <c r="MF267" s="286">
        <f>ME266*1</f>
        <v>0</v>
      </c>
      <c r="MG267" s="460"/>
      <c r="MH267" s="443"/>
      <c r="MI267" s="286">
        <f>MH266*0.25</f>
        <v>246.97499999999999</v>
      </c>
      <c r="MJ267" s="443"/>
      <c r="MK267" s="286">
        <f>MJ266*0.5</f>
        <v>232.70000000000073</v>
      </c>
      <c r="ML267" s="443"/>
      <c r="MM267" s="286">
        <f>ML266*0.75</f>
        <v>416.02499999999918</v>
      </c>
      <c r="MN267" s="443"/>
      <c r="MO267" s="286">
        <f>MN266*1</f>
        <v>0</v>
      </c>
      <c r="MP267" s="460"/>
      <c r="MQ267" s="443"/>
      <c r="MR267" s="286">
        <f>MQ266*0.25</f>
        <v>79.75</v>
      </c>
      <c r="MS267" s="443"/>
      <c r="MT267" s="286">
        <f>MS266*0.5</f>
        <v>85.749999999995453</v>
      </c>
      <c r="MU267" s="443"/>
      <c r="MV267" s="286">
        <f>MU266*0.75</f>
        <v>223.87500000000273</v>
      </c>
      <c r="MW267" s="443"/>
      <c r="MX267" s="286">
        <f>MW266*1</f>
        <v>0</v>
      </c>
      <c r="MY267" s="460"/>
      <c r="MZ267" s="443"/>
      <c r="NA267" s="286">
        <f>MZ266*0.25</f>
        <v>0</v>
      </c>
      <c r="NB267" s="443"/>
      <c r="NC267" s="286">
        <f>NB266*0.5</f>
        <v>0</v>
      </c>
      <c r="ND267" s="443"/>
      <c r="NE267" s="286">
        <f>ND266*0.75</f>
        <v>0</v>
      </c>
      <c r="NF267" s="443"/>
      <c r="NG267" s="286">
        <f>NF266*1</f>
        <v>0</v>
      </c>
      <c r="NH267" s="460"/>
    </row>
    <row r="268" spans="1:372" s="50" customFormat="1" ht="15.75">
      <c r="A268" s="538"/>
      <c r="B268" s="256"/>
      <c r="C268" s="255"/>
      <c r="D268" s="305"/>
      <c r="E268" s="355"/>
      <c r="F268" s="178"/>
      <c r="G268" s="463"/>
      <c r="H268" s="305"/>
      <c r="I268" s="305"/>
      <c r="J268" s="305"/>
      <c r="K268" s="305"/>
      <c r="L268" s="255"/>
      <c r="M268" s="305"/>
      <c r="N268" s="355"/>
      <c r="O268" s="305"/>
      <c r="P268" s="463"/>
      <c r="Q268" s="305"/>
      <c r="R268" s="305"/>
      <c r="S268" s="305"/>
      <c r="T268" s="305"/>
      <c r="U268" s="255"/>
      <c r="V268" s="178"/>
      <c r="W268" s="355"/>
      <c r="X268" s="305"/>
      <c r="Y268" s="463"/>
      <c r="Z268" s="178"/>
      <c r="AA268" s="305"/>
      <c r="AC268" s="48"/>
      <c r="AD268" s="255"/>
      <c r="AE268" s="178"/>
      <c r="AF268" s="355"/>
      <c r="AG268" s="178"/>
      <c r="AH268" s="305"/>
      <c r="AI268" s="178"/>
      <c r="AJ268" s="305"/>
      <c r="AL268" s="48"/>
      <c r="AM268" s="255"/>
      <c r="AN268" s="305"/>
      <c r="AO268" s="355"/>
      <c r="AP268" s="178"/>
      <c r="AQ268" s="305"/>
      <c r="AR268" s="178"/>
      <c r="AS268" s="305"/>
      <c r="AT268" s="305"/>
      <c r="AU268" s="48"/>
      <c r="AV268" s="255"/>
      <c r="AW268" s="178"/>
      <c r="AX268" s="355"/>
      <c r="AY268" s="178"/>
      <c r="AZ268" s="305"/>
      <c r="BA268" s="178"/>
      <c r="BB268" s="305"/>
      <c r="BC268" s="305"/>
      <c r="BD268" s="48"/>
      <c r="BE268" s="255"/>
      <c r="BF268" s="305"/>
      <c r="BG268" s="355"/>
      <c r="BH268" s="178"/>
      <c r="BI268" s="305"/>
      <c r="BJ268" s="178"/>
      <c r="BK268" s="305"/>
      <c r="BL268" s="305"/>
      <c r="BM268" s="48"/>
      <c r="BN268" s="255"/>
      <c r="BO268" s="305"/>
      <c r="BP268" s="355"/>
      <c r="BQ268" s="305"/>
      <c r="BR268" s="305"/>
      <c r="BS268" s="305"/>
      <c r="BT268" s="305"/>
      <c r="BU268" s="305"/>
      <c r="BV268" s="48"/>
      <c r="BW268" s="255"/>
      <c r="BX268" s="305"/>
      <c r="BY268" s="355"/>
      <c r="BZ268" s="305"/>
      <c r="CA268" s="305"/>
      <c r="CB268" s="305"/>
      <c r="CC268" s="305"/>
      <c r="CD268" s="305"/>
      <c r="CE268" s="48"/>
      <c r="CF268" s="255"/>
      <c r="CG268" s="305"/>
      <c r="CH268" s="355"/>
      <c r="CI268" s="178"/>
      <c r="CJ268" s="305"/>
      <c r="CK268" s="178"/>
      <c r="CL268" s="305"/>
      <c r="CM268" s="305"/>
      <c r="CN268" s="48"/>
      <c r="CO268" s="255"/>
      <c r="CP268" s="305"/>
      <c r="CQ268" s="355"/>
      <c r="CR268" s="178"/>
      <c r="CS268" s="305"/>
      <c r="CT268" s="178"/>
      <c r="CU268" s="305"/>
      <c r="CV268" s="305"/>
      <c r="CW268" s="48"/>
      <c r="CX268" s="255"/>
      <c r="CY268" s="305"/>
      <c r="CZ268" s="355"/>
      <c r="DA268" s="178"/>
      <c r="DB268" s="305"/>
      <c r="DC268" s="178"/>
      <c r="DD268" s="305"/>
      <c r="DE268" s="305"/>
      <c r="DF268" s="48"/>
      <c r="DG268" s="255"/>
      <c r="DH268" s="305"/>
      <c r="DI268" s="355"/>
      <c r="DJ268" s="178"/>
      <c r="DK268" s="305"/>
      <c r="DL268" s="178"/>
      <c r="DM268" s="305"/>
      <c r="DN268" s="305"/>
      <c r="DO268" s="48"/>
      <c r="DP268" s="255"/>
      <c r="DQ268" s="305"/>
      <c r="DR268" s="355"/>
      <c r="DS268" s="178"/>
      <c r="DT268" s="305"/>
      <c r="DU268" s="178"/>
      <c r="DV268" s="305"/>
      <c r="DW268" s="305"/>
      <c r="DX268" s="48"/>
      <c r="DY268" s="255"/>
      <c r="DZ268" s="305"/>
      <c r="EA268" s="355"/>
      <c r="EB268" s="178"/>
      <c r="EC268" s="305"/>
      <c r="ED268" s="178"/>
      <c r="EE268" s="305"/>
      <c r="EF268" s="305"/>
      <c r="EG268" s="48"/>
      <c r="EH268" s="255"/>
      <c r="EI268" s="305"/>
      <c r="EJ268" s="355"/>
      <c r="EK268" s="178"/>
      <c r="EL268" s="305"/>
      <c r="EM268" s="178"/>
      <c r="EN268" s="305"/>
      <c r="EO268" s="305"/>
      <c r="EP268" s="48"/>
      <c r="EQ268" s="255"/>
      <c r="ER268" s="305"/>
      <c r="ES268" s="355"/>
      <c r="ET268" s="178"/>
      <c r="EU268" s="305"/>
      <c r="EV268" s="178"/>
      <c r="EW268" s="305"/>
      <c r="EX268" s="305"/>
      <c r="EY268" s="48"/>
      <c r="EZ268" s="255"/>
      <c r="FA268" s="305"/>
      <c r="FB268" s="355"/>
      <c r="FC268" s="178"/>
      <c r="FD268" s="305"/>
      <c r="FE268" s="178"/>
      <c r="FF268" s="305"/>
      <c r="FG268" s="305"/>
      <c r="FH268" s="48"/>
      <c r="FI268" s="255"/>
      <c r="FJ268" s="305"/>
      <c r="FK268" s="355"/>
      <c r="FL268" s="178"/>
      <c r="FM268" s="305"/>
      <c r="FN268" s="178"/>
      <c r="FO268" s="305"/>
      <c r="FP268" s="305"/>
      <c r="FQ268" s="48"/>
      <c r="FR268" s="255"/>
      <c r="FS268" s="305"/>
      <c r="FT268" s="355"/>
      <c r="FU268" s="178"/>
      <c r="FV268" s="305"/>
      <c r="FW268" s="178"/>
      <c r="FX268" s="305"/>
      <c r="FY268" s="305"/>
      <c r="FZ268" s="48"/>
      <c r="GA268" s="255"/>
      <c r="GB268" s="305"/>
      <c r="GC268" s="355"/>
      <c r="GD268" s="178"/>
      <c r="GE268" s="305"/>
      <c r="GF268" s="178"/>
      <c r="GG268" s="305"/>
      <c r="GH268" s="305"/>
      <c r="GI268" s="48"/>
      <c r="GJ268" s="255"/>
      <c r="GK268" s="305"/>
      <c r="GL268" s="355"/>
      <c r="GM268" s="178"/>
      <c r="GN268" s="305"/>
      <c r="GO268" s="178"/>
      <c r="GP268" s="305"/>
      <c r="GQ268" s="305"/>
      <c r="GR268" s="48"/>
      <c r="GS268" s="255"/>
      <c r="GT268" s="305"/>
      <c r="GU268" s="355"/>
      <c r="GV268" s="178"/>
      <c r="GW268" s="305"/>
      <c r="GX268" s="178"/>
      <c r="GY268" s="305"/>
      <c r="GZ268" s="178"/>
      <c r="HA268" s="305"/>
      <c r="HB268" s="255"/>
      <c r="HC268" s="305"/>
      <c r="HD268" s="355"/>
      <c r="HE268" s="305"/>
      <c r="HF268" s="305"/>
      <c r="HG268" s="305"/>
      <c r="HH268" s="305"/>
      <c r="HI268" s="305"/>
      <c r="HJ268" s="48"/>
      <c r="HK268" s="255"/>
      <c r="HL268" s="305"/>
      <c r="HM268" s="355"/>
      <c r="HN268" s="305"/>
      <c r="HO268" s="305"/>
      <c r="HP268" s="305"/>
      <c r="HQ268" s="305"/>
      <c r="HR268" s="305"/>
      <c r="HS268" s="48"/>
      <c r="HT268" s="255"/>
      <c r="HU268" s="305"/>
      <c r="HV268" s="355"/>
      <c r="HW268" s="305"/>
      <c r="HX268" s="305"/>
      <c r="HY268" s="305"/>
      <c r="HZ268" s="305"/>
      <c r="IA268" s="305"/>
      <c r="IB268" s="48"/>
      <c r="IC268" s="255"/>
      <c r="ID268" s="305"/>
      <c r="IE268" s="355"/>
      <c r="IF268" s="305"/>
      <c r="IG268" s="305"/>
      <c r="IH268" s="305"/>
      <c r="II268" s="305"/>
      <c r="IJ268" s="305"/>
      <c r="IK268" s="305"/>
      <c r="IL268" s="255"/>
      <c r="IM268" s="305"/>
      <c r="IN268" s="355"/>
      <c r="IO268" s="305"/>
      <c r="IP268" s="305"/>
      <c r="IQ268" s="305"/>
      <c r="IR268" s="305"/>
      <c r="IS268" s="305"/>
      <c r="IT268" s="48"/>
      <c r="IU268" s="255"/>
      <c r="IV268" s="305"/>
      <c r="IW268" s="355"/>
      <c r="IX268" s="305"/>
      <c r="IY268" s="305"/>
      <c r="IZ268" s="305"/>
      <c r="JA268" s="305"/>
      <c r="JB268" s="305"/>
      <c r="JC268" s="48"/>
      <c r="JD268" s="255"/>
      <c r="JE268" s="305"/>
      <c r="JF268" s="355"/>
      <c r="JG268" s="305"/>
      <c r="JH268" s="305"/>
      <c r="JI268" s="305"/>
      <c r="JJ268" s="305"/>
      <c r="JK268" s="305"/>
      <c r="JL268" s="48"/>
      <c r="JM268" s="255"/>
      <c r="JN268" s="305"/>
      <c r="JO268" s="355"/>
      <c r="JP268" s="305"/>
      <c r="JQ268" s="305"/>
      <c r="JR268" s="305"/>
      <c r="JS268" s="305"/>
      <c r="JT268" s="305"/>
      <c r="JU268" s="305"/>
      <c r="JV268" s="255"/>
      <c r="JW268" s="305"/>
      <c r="JX268" s="355"/>
      <c r="JY268" s="305"/>
      <c r="JZ268" s="305"/>
      <c r="KA268" s="305"/>
      <c r="KB268" s="305"/>
      <c r="KC268" s="305"/>
      <c r="KD268" s="48"/>
      <c r="KE268" s="255"/>
      <c r="KF268" s="305"/>
      <c r="KG268" s="355"/>
      <c r="KH268" s="305"/>
      <c r="KI268" s="305"/>
      <c r="KJ268" s="305"/>
      <c r="KK268" s="305"/>
      <c r="KL268" s="305"/>
      <c r="KM268" s="48"/>
      <c r="KN268" s="255"/>
      <c r="KO268" s="305"/>
      <c r="KP268" s="355"/>
      <c r="KQ268" s="305"/>
      <c r="KR268" s="305"/>
      <c r="KS268" s="305"/>
      <c r="KT268" s="305"/>
      <c r="KU268" s="305"/>
      <c r="KV268" s="305"/>
      <c r="KW268" s="255"/>
      <c r="KX268" s="305"/>
      <c r="KY268" s="355"/>
      <c r="KZ268" s="305"/>
      <c r="LA268" s="305"/>
      <c r="LB268" s="305"/>
      <c r="LC268" s="305"/>
      <c r="LD268" s="305"/>
      <c r="LE268" s="305"/>
      <c r="LF268" s="255"/>
      <c r="LG268" s="305"/>
      <c r="LH268" s="355"/>
      <c r="LI268" s="305"/>
      <c r="LJ268" s="305"/>
      <c r="LK268" s="305"/>
      <c r="LL268" s="305"/>
      <c r="LM268" s="305"/>
      <c r="LN268" s="48"/>
      <c r="LO268" s="255"/>
      <c r="LP268" s="305"/>
      <c r="LQ268" s="355"/>
      <c r="LR268" s="305"/>
      <c r="LS268" s="305"/>
      <c r="LT268" s="305"/>
      <c r="LU268" s="305"/>
      <c r="LV268" s="305"/>
      <c r="LW268" s="48"/>
      <c r="LX268" s="255"/>
      <c r="LY268" s="305"/>
      <c r="LZ268" s="355"/>
      <c r="MA268" s="305"/>
      <c r="MB268" s="305"/>
      <c r="MC268" s="305"/>
      <c r="MD268" s="305"/>
      <c r="ME268" s="305"/>
      <c r="MF268" s="305"/>
      <c r="MG268" s="255"/>
      <c r="MH268" s="305"/>
      <c r="MI268" s="355"/>
      <c r="MJ268" s="305"/>
      <c r="MK268" s="305"/>
      <c r="ML268" s="305"/>
      <c r="MM268" s="305"/>
      <c r="MN268" s="305"/>
      <c r="MO268" s="48"/>
      <c r="MP268" s="255"/>
      <c r="MQ268" s="305"/>
      <c r="MR268" s="355"/>
      <c r="MS268" s="305"/>
      <c r="MT268" s="305"/>
      <c r="MU268" s="305"/>
      <c r="MV268" s="305"/>
      <c r="MW268" s="305"/>
      <c r="MX268" s="48"/>
      <c r="MY268" s="255"/>
      <c r="MZ268" s="305"/>
      <c r="NA268" s="355"/>
      <c r="NB268" s="305"/>
      <c r="NC268" s="305"/>
      <c r="ND268" s="305"/>
      <c r="NE268" s="305"/>
      <c r="NF268" s="305"/>
      <c r="NG268" s="48"/>
      <c r="NH268" s="255"/>
    </row>
    <row r="269" spans="1:372" ht="18">
      <c r="A269" s="538" t="s">
        <v>37</v>
      </c>
      <c r="B269" s="59"/>
      <c r="C269" s="460"/>
      <c r="D269" s="443">
        <v>430.5</v>
      </c>
      <c r="E269" s="444" t="s">
        <v>187</v>
      </c>
      <c r="F269" s="661">
        <v>147.80000000000001</v>
      </c>
      <c r="G269" s="444" t="s">
        <v>183</v>
      </c>
      <c r="H269" s="662"/>
      <c r="I269" s="444" t="s">
        <v>184</v>
      </c>
      <c r="J269" s="662"/>
      <c r="K269" s="444" t="s">
        <v>185</v>
      </c>
      <c r="L269" s="460"/>
      <c r="M269" s="443">
        <v>111</v>
      </c>
      <c r="N269" s="444" t="s">
        <v>187</v>
      </c>
      <c r="O269" s="24">
        <v>101</v>
      </c>
      <c r="P269" s="444" t="s">
        <v>183</v>
      </c>
      <c r="Q269" s="24"/>
      <c r="R269" s="444" t="s">
        <v>184</v>
      </c>
      <c r="S269" s="24"/>
      <c r="T269" s="444" t="s">
        <v>185</v>
      </c>
      <c r="U269" s="460"/>
      <c r="V269" s="24">
        <v>839.30000000000018</v>
      </c>
      <c r="W269" s="444" t="s">
        <v>187</v>
      </c>
      <c r="X269" s="24">
        <v>487.99999999999955</v>
      </c>
      <c r="Y269" s="444" t="s">
        <v>183</v>
      </c>
      <c r="Z269" s="24">
        <v>773.30000000000018</v>
      </c>
      <c r="AA269" s="444" t="s">
        <v>184</v>
      </c>
      <c r="AB269" s="722">
        <v>648.69999999999993</v>
      </c>
      <c r="AC269" s="444" t="s">
        <v>185</v>
      </c>
      <c r="AD269" s="460"/>
      <c r="AE269" s="24">
        <v>32.400000000000318</v>
      </c>
      <c r="AF269" s="444" t="s">
        <v>187</v>
      </c>
      <c r="AG269" s="24">
        <v>247.49999999999955</v>
      </c>
      <c r="AH269" s="444" t="s">
        <v>183</v>
      </c>
      <c r="AI269" s="24">
        <v>208.10000000000014</v>
      </c>
      <c r="AJ269" s="444" t="s">
        <v>184</v>
      </c>
      <c r="AK269" s="722">
        <v>191.49999999999977</v>
      </c>
      <c r="AL269" s="444" t="s">
        <v>185</v>
      </c>
      <c r="AM269" s="460"/>
      <c r="AN269" s="443">
        <v>112.9</v>
      </c>
      <c r="AO269" s="444" t="s">
        <v>187</v>
      </c>
      <c r="AP269" s="24">
        <v>209.49999999999932</v>
      </c>
      <c r="AQ269" s="444" t="s">
        <v>183</v>
      </c>
      <c r="AR269" s="24">
        <v>114.30000000000064</v>
      </c>
      <c r="AS269" s="444" t="s">
        <v>184</v>
      </c>
      <c r="AT269" s="444">
        <v>750</v>
      </c>
      <c r="AU269" s="444" t="s">
        <v>185</v>
      </c>
      <c r="AV269" s="460"/>
      <c r="AW269" s="24">
        <v>358.6</v>
      </c>
      <c r="AX269" s="444" t="s">
        <v>187</v>
      </c>
      <c r="AY269" s="24">
        <v>461.69999999999982</v>
      </c>
      <c r="AZ269" s="444" t="s">
        <v>183</v>
      </c>
      <c r="BA269" s="24">
        <v>305.40000000000009</v>
      </c>
      <c r="BB269" s="444" t="s">
        <v>184</v>
      </c>
      <c r="BC269" s="24">
        <v>726.99999999999955</v>
      </c>
      <c r="BD269" s="444" t="s">
        <v>185</v>
      </c>
      <c r="BE269" s="460"/>
      <c r="BF269" s="443">
        <v>404.6</v>
      </c>
      <c r="BG269" s="444" t="s">
        <v>187</v>
      </c>
      <c r="BH269" s="24">
        <v>653.20000000000118</v>
      </c>
      <c r="BI269" s="444" t="s">
        <v>183</v>
      </c>
      <c r="BJ269" s="24">
        <v>681.29999999999836</v>
      </c>
      <c r="BK269" s="444" t="s">
        <v>184</v>
      </c>
      <c r="BL269" s="24">
        <v>1309.5999999999999</v>
      </c>
      <c r="BM269" s="444" t="s">
        <v>185</v>
      </c>
      <c r="BN269" s="460"/>
      <c r="BO269" s="443">
        <v>442.1</v>
      </c>
      <c r="BP269" s="444" t="s">
        <v>187</v>
      </c>
      <c r="BQ269" s="24">
        <v>471.40000000000055</v>
      </c>
      <c r="BR269" s="444" t="s">
        <v>183</v>
      </c>
      <c r="BS269" s="24">
        <v>313.50000000000045</v>
      </c>
      <c r="BT269" s="444" t="s">
        <v>184</v>
      </c>
      <c r="BU269" s="24">
        <v>462.90000000000146</v>
      </c>
      <c r="BV269" s="444" t="s">
        <v>185</v>
      </c>
      <c r="BW269" s="460"/>
      <c r="BX269" s="443">
        <v>0</v>
      </c>
      <c r="BY269" s="444" t="s">
        <v>187</v>
      </c>
      <c r="BZ269" s="443">
        <v>379.8</v>
      </c>
      <c r="CA269" s="444" t="s">
        <v>183</v>
      </c>
      <c r="CB269" s="663">
        <v>69.900000000003274</v>
      </c>
      <c r="CC269" s="444" t="s">
        <v>184</v>
      </c>
      <c r="CD269" s="24">
        <v>380.20000000000073</v>
      </c>
      <c r="CE269" s="444" t="s">
        <v>185</v>
      </c>
      <c r="CF269" s="460"/>
      <c r="CG269" s="443">
        <v>263.2</v>
      </c>
      <c r="CH269" s="444" t="s">
        <v>187</v>
      </c>
      <c r="CI269" s="24">
        <v>729.10000000000036</v>
      </c>
      <c r="CJ269" s="444" t="s">
        <v>183</v>
      </c>
      <c r="CK269" s="24"/>
      <c r="CL269" s="444" t="s">
        <v>184</v>
      </c>
      <c r="CM269" s="24">
        <v>345.70000000000255</v>
      </c>
      <c r="CN269" s="444" t="s">
        <v>185</v>
      </c>
      <c r="CO269" s="460"/>
      <c r="CP269" s="443">
        <v>85.2</v>
      </c>
      <c r="CQ269" s="444" t="s">
        <v>187</v>
      </c>
      <c r="CR269" s="24">
        <v>70.800000000000182</v>
      </c>
      <c r="CS269" s="444" t="s">
        <v>183</v>
      </c>
      <c r="CT269" s="24"/>
      <c r="CU269" s="444" t="s">
        <v>184</v>
      </c>
      <c r="CV269" s="24">
        <v>249.40000000000236</v>
      </c>
      <c r="CW269" s="444" t="s">
        <v>185</v>
      </c>
      <c r="CX269" s="460"/>
      <c r="CY269" s="443">
        <v>436.4</v>
      </c>
      <c r="CZ269" s="444" t="s">
        <v>187</v>
      </c>
      <c r="DA269" s="24">
        <v>354.90000000000146</v>
      </c>
      <c r="DB269" s="444" t="s">
        <v>183</v>
      </c>
      <c r="DC269" s="24">
        <v>294</v>
      </c>
      <c r="DD269" s="444" t="s">
        <v>184</v>
      </c>
      <c r="DE269" s="24">
        <v>190.50000000000273</v>
      </c>
      <c r="DF269" s="444" t="s">
        <v>185</v>
      </c>
      <c r="DG269" s="460"/>
      <c r="DH269" s="443">
        <v>67.7</v>
      </c>
      <c r="DI269" s="444" t="s">
        <v>187</v>
      </c>
      <c r="DJ269" s="24">
        <v>274.30000000000109</v>
      </c>
      <c r="DK269" s="444" t="s">
        <v>183</v>
      </c>
      <c r="DL269" s="24"/>
      <c r="DM269" s="444" t="s">
        <v>184</v>
      </c>
      <c r="DN269" s="24">
        <v>175.90000000000236</v>
      </c>
      <c r="DO269" s="444" t="s">
        <v>185</v>
      </c>
      <c r="DP269" s="460"/>
      <c r="DQ269" s="443">
        <v>165.3</v>
      </c>
      <c r="DR269" s="444" t="s">
        <v>187</v>
      </c>
      <c r="DS269" s="663">
        <v>326.90000000000055</v>
      </c>
      <c r="DT269" s="444" t="s">
        <v>183</v>
      </c>
      <c r="DU269" s="24">
        <v>352.40000000000146</v>
      </c>
      <c r="DV269" s="444" t="s">
        <v>184</v>
      </c>
      <c r="DW269" s="24">
        <v>356.70000000000073</v>
      </c>
      <c r="DX269" s="444" t="s">
        <v>185</v>
      </c>
      <c r="DY269" s="460"/>
      <c r="DZ269" s="443">
        <v>526.29999999999995</v>
      </c>
      <c r="EA269" s="444" t="s">
        <v>187</v>
      </c>
      <c r="EB269" s="24">
        <v>731.30000000000018</v>
      </c>
      <c r="EC269" s="444" t="s">
        <v>183</v>
      </c>
      <c r="ED269" s="24"/>
      <c r="EE269" s="444" t="s">
        <v>184</v>
      </c>
      <c r="EF269" s="24">
        <v>908.29999999999927</v>
      </c>
      <c r="EG269" s="444" t="s">
        <v>185</v>
      </c>
      <c r="EH269" s="460"/>
      <c r="EI269" s="443">
        <v>189.9</v>
      </c>
      <c r="EJ269" s="444" t="s">
        <v>187</v>
      </c>
      <c r="EK269" s="663">
        <v>119.09999999999945</v>
      </c>
      <c r="EL269" s="444" t="s">
        <v>183</v>
      </c>
      <c r="EM269" s="663"/>
      <c r="EN269" s="444" t="s">
        <v>184</v>
      </c>
      <c r="EO269" s="24">
        <v>259.09999999999491</v>
      </c>
      <c r="EP269" s="444" t="s">
        <v>185</v>
      </c>
      <c r="EQ269" s="460"/>
      <c r="ER269" s="443">
        <v>286.5</v>
      </c>
      <c r="ES269" s="444" t="s">
        <v>187</v>
      </c>
      <c r="ET269" s="24">
        <v>424.49999999999909</v>
      </c>
      <c r="EU269" s="444" t="s">
        <v>183</v>
      </c>
      <c r="EV269" s="24"/>
      <c r="EW269" s="444" t="s">
        <v>184</v>
      </c>
      <c r="EX269" s="24">
        <v>380.69999999999891</v>
      </c>
      <c r="EY269" s="444" t="s">
        <v>185</v>
      </c>
      <c r="EZ269" s="460"/>
      <c r="FA269" s="443">
        <v>382.5</v>
      </c>
      <c r="FB269" s="444" t="s">
        <v>187</v>
      </c>
      <c r="FC269" s="663">
        <v>438.19999999999709</v>
      </c>
      <c r="FD269" s="444" t="s">
        <v>183</v>
      </c>
      <c r="FE269" s="663">
        <v>218.5</v>
      </c>
      <c r="FF269" s="444" t="s">
        <v>184</v>
      </c>
      <c r="FG269" s="24">
        <v>461.99999999999818</v>
      </c>
      <c r="FH269" s="444" t="s">
        <v>185</v>
      </c>
      <c r="FI269" s="460"/>
      <c r="FJ269" s="443">
        <v>488.2</v>
      </c>
      <c r="FK269" s="444" t="s">
        <v>187</v>
      </c>
      <c r="FL269" s="663">
        <v>284.30000000000109</v>
      </c>
      <c r="FM269" s="444" t="s">
        <v>183</v>
      </c>
      <c r="FN269" s="24">
        <v>537.29999999999927</v>
      </c>
      <c r="FO269" s="444" t="s">
        <v>184</v>
      </c>
      <c r="FP269" s="24">
        <v>548.19999999999527</v>
      </c>
      <c r="FQ269" s="444" t="s">
        <v>185</v>
      </c>
      <c r="FR269" s="460"/>
      <c r="FS269" s="443">
        <v>450.8</v>
      </c>
      <c r="FT269" s="444" t="s">
        <v>187</v>
      </c>
      <c r="FU269" s="663">
        <v>367.10000000000218</v>
      </c>
      <c r="FV269" s="444" t="s">
        <v>183</v>
      </c>
      <c r="FW269" s="663"/>
      <c r="FX269" s="444" t="s">
        <v>184</v>
      </c>
      <c r="FY269" s="24">
        <v>246.89999999999964</v>
      </c>
      <c r="FZ269" s="444" t="s">
        <v>185</v>
      </c>
      <c r="GA269" s="460"/>
      <c r="GB269" s="443">
        <v>278.7</v>
      </c>
      <c r="GC269" s="444" t="s">
        <v>187</v>
      </c>
      <c r="GD269" s="24">
        <v>150.00000000000364</v>
      </c>
      <c r="GE269" s="444" t="s">
        <v>183</v>
      </c>
      <c r="GF269" s="24"/>
      <c r="GG269" s="444" t="s">
        <v>184</v>
      </c>
      <c r="GH269" s="661">
        <v>284.99999999999636</v>
      </c>
      <c r="GI269" s="444" t="s">
        <v>185</v>
      </c>
      <c r="GJ269" s="460"/>
      <c r="GK269" s="443">
        <v>2188.8000000000002</v>
      </c>
      <c r="GL269" s="444" t="s">
        <v>187</v>
      </c>
      <c r="GM269" s="663">
        <v>2463.600000000004</v>
      </c>
      <c r="GN269" s="444" t="s">
        <v>183</v>
      </c>
      <c r="GO269" s="24">
        <v>890.30000000000109</v>
      </c>
      <c r="GP269" s="444" t="s">
        <v>184</v>
      </c>
      <c r="GQ269" s="24">
        <v>3793.4499999999989</v>
      </c>
      <c r="GR269" s="444" t="s">
        <v>185</v>
      </c>
      <c r="GS269" s="460"/>
      <c r="GT269" s="443">
        <v>236.2</v>
      </c>
      <c r="GU269" s="444" t="s">
        <v>187</v>
      </c>
      <c r="GV269" s="663">
        <v>338.80000000000291</v>
      </c>
      <c r="GW269" s="444" t="s">
        <v>183</v>
      </c>
      <c r="GX269" s="663"/>
      <c r="GY269" s="444" t="s">
        <v>184</v>
      </c>
      <c r="GZ269" s="663"/>
      <c r="HA269" s="444" t="s">
        <v>185</v>
      </c>
      <c r="HB269" s="460"/>
      <c r="HC269" s="443">
        <v>490.1</v>
      </c>
      <c r="HD269" s="444" t="s">
        <v>187</v>
      </c>
      <c r="HE269" s="24">
        <v>455.00000000000182</v>
      </c>
      <c r="HF269" s="444" t="s">
        <v>183</v>
      </c>
      <c r="HG269" s="24">
        <v>834.19999999999982</v>
      </c>
      <c r="HH269" s="444" t="s">
        <v>184</v>
      </c>
      <c r="HI269" s="24">
        <v>426.89999999999782</v>
      </c>
      <c r="HJ269" s="444" t="s">
        <v>185</v>
      </c>
      <c r="HK269" s="460"/>
      <c r="HL269" s="443">
        <v>827.4</v>
      </c>
      <c r="HM269" s="444" t="s">
        <v>187</v>
      </c>
      <c r="HN269" s="663">
        <v>779.90000000000327</v>
      </c>
      <c r="HO269" s="444" t="s">
        <v>183</v>
      </c>
      <c r="HP269" s="663"/>
      <c r="HQ269" s="444" t="s">
        <v>184</v>
      </c>
      <c r="HR269" s="24">
        <v>234.10500000000138</v>
      </c>
      <c r="HS269" s="444" t="s">
        <v>185</v>
      </c>
      <c r="HT269" s="460"/>
      <c r="HU269" s="443">
        <v>4128.8</v>
      </c>
      <c r="HV269" s="444" t="s">
        <v>187</v>
      </c>
      <c r="HW269" s="663">
        <v>3955.0000000000055</v>
      </c>
      <c r="HX269" s="444" t="s">
        <v>183</v>
      </c>
      <c r="HY269" s="24">
        <v>3362.1000000000004</v>
      </c>
      <c r="HZ269" s="444" t="s">
        <v>184</v>
      </c>
      <c r="IA269" s="24">
        <v>3132.4000000000106</v>
      </c>
      <c r="IB269" s="444" t="s">
        <v>185</v>
      </c>
      <c r="IC269" s="460"/>
      <c r="ID269" s="443">
        <v>156.80000000000001</v>
      </c>
      <c r="IE269" s="444" t="s">
        <v>187</v>
      </c>
      <c r="IF269" s="663">
        <v>57.299999999999272</v>
      </c>
      <c r="IG269" s="444" t="s">
        <v>183</v>
      </c>
      <c r="IH269" s="663"/>
      <c r="II269" s="444" t="s">
        <v>184</v>
      </c>
      <c r="IJ269" s="663"/>
      <c r="IK269" s="444" t="s">
        <v>185</v>
      </c>
      <c r="IL269" s="460"/>
      <c r="IM269" s="443">
        <v>366.7</v>
      </c>
      <c r="IN269" s="444" t="s">
        <v>187</v>
      </c>
      <c r="IO269" s="24">
        <v>199.30000000000291</v>
      </c>
      <c r="IP269" s="444" t="s">
        <v>183</v>
      </c>
      <c r="IQ269" s="24"/>
      <c r="IR269" s="444" t="s">
        <v>184</v>
      </c>
      <c r="IS269" s="24">
        <v>141.70000000000073</v>
      </c>
      <c r="IT269" s="444" t="s">
        <v>185</v>
      </c>
      <c r="IU269" s="460"/>
      <c r="IV269" s="443">
        <v>116</v>
      </c>
      <c r="IW269" s="444" t="s">
        <v>187</v>
      </c>
      <c r="IX269" s="663">
        <v>257.50000000000364</v>
      </c>
      <c r="IY269" s="444" t="s">
        <v>183</v>
      </c>
      <c r="IZ269" s="24">
        <v>417.80000000000018</v>
      </c>
      <c r="JA269" s="444" t="s">
        <v>184</v>
      </c>
      <c r="JB269" s="24">
        <v>352.80000000000655</v>
      </c>
      <c r="JC269" s="444" t="s">
        <v>185</v>
      </c>
      <c r="JD269" s="460"/>
      <c r="JE269" s="443">
        <v>212.9</v>
      </c>
      <c r="JF269" s="444" t="s">
        <v>187</v>
      </c>
      <c r="JG269" s="663">
        <v>276.5</v>
      </c>
      <c r="JH269" s="444" t="s">
        <v>183</v>
      </c>
      <c r="JI269" s="663">
        <v>352</v>
      </c>
      <c r="JJ269" s="444" t="s">
        <v>184</v>
      </c>
      <c r="JK269" s="24">
        <v>281.79999999999927</v>
      </c>
      <c r="JL269" s="444" t="s">
        <v>185</v>
      </c>
      <c r="JM269" s="460"/>
      <c r="JN269" s="443">
        <v>371.5</v>
      </c>
      <c r="JO269" s="444" t="s">
        <v>187</v>
      </c>
      <c r="JP269" s="663">
        <v>130.50000000000728</v>
      </c>
      <c r="JQ269" s="444" t="s">
        <v>183</v>
      </c>
      <c r="JR269" s="663"/>
      <c r="JS269" s="444" t="s">
        <v>184</v>
      </c>
      <c r="JT269" s="663"/>
      <c r="JU269" s="444" t="s">
        <v>185</v>
      </c>
      <c r="JV269" s="460"/>
      <c r="JW269" s="443">
        <v>2489.6</v>
      </c>
      <c r="JX269" s="444" t="s">
        <v>187</v>
      </c>
      <c r="JY269" s="24">
        <v>2158.0000000000073</v>
      </c>
      <c r="JZ269" s="444" t="s">
        <v>183</v>
      </c>
      <c r="KA269" s="24">
        <v>2637.3999999999978</v>
      </c>
      <c r="KB269" s="444" t="s">
        <v>184</v>
      </c>
      <c r="KC269" s="24">
        <v>3030.6999999998734</v>
      </c>
      <c r="KD269" s="444" t="s">
        <v>185</v>
      </c>
      <c r="KE269" s="460"/>
      <c r="KF269" s="443">
        <v>160.80000000000001</v>
      </c>
      <c r="KG269" s="444" t="s">
        <v>187</v>
      </c>
      <c r="KH269" s="24">
        <v>189.80000000000655</v>
      </c>
      <c r="KI269" s="444" t="s">
        <v>183</v>
      </c>
      <c r="KJ269" s="663">
        <v>0</v>
      </c>
      <c r="KK269" s="444" t="s">
        <v>184</v>
      </c>
      <c r="KL269" s="24">
        <v>233</v>
      </c>
      <c r="KM269" s="444" t="s">
        <v>185</v>
      </c>
      <c r="KN269" s="460"/>
      <c r="KO269" s="443">
        <v>177.6</v>
      </c>
      <c r="KP269" s="444" t="s">
        <v>187</v>
      </c>
      <c r="KQ269" s="663">
        <v>349.00000000000728</v>
      </c>
      <c r="KR269" s="444" t="s">
        <v>183</v>
      </c>
      <c r="KS269" s="663"/>
      <c r="KT269" s="444" t="s">
        <v>184</v>
      </c>
      <c r="KU269" s="663"/>
      <c r="KV269" s="444" t="s">
        <v>185</v>
      </c>
      <c r="KW269" s="460"/>
      <c r="KX269" s="443">
        <v>286</v>
      </c>
      <c r="KY269" s="444" t="s">
        <v>187</v>
      </c>
      <c r="KZ269" s="24">
        <v>76.200000000008004</v>
      </c>
      <c r="LA269" s="444" t="s">
        <v>183</v>
      </c>
      <c r="LB269" s="24"/>
      <c r="LC269" s="444" t="s">
        <v>184</v>
      </c>
      <c r="LD269" s="24"/>
      <c r="LE269" s="444" t="s">
        <v>185</v>
      </c>
      <c r="LF269" s="460"/>
      <c r="LG269" s="443">
        <v>0</v>
      </c>
      <c r="LH269" s="444" t="s">
        <v>187</v>
      </c>
      <c r="LI269" s="336">
        <v>75.699999999998909</v>
      </c>
      <c r="LJ269" s="444" t="s">
        <v>183</v>
      </c>
      <c r="LK269" s="336"/>
      <c r="LL269" s="444" t="s">
        <v>184</v>
      </c>
      <c r="LM269" s="24"/>
      <c r="LN269" s="444" t="s">
        <v>185</v>
      </c>
      <c r="LO269" s="460"/>
      <c r="LP269" s="443">
        <v>153.4</v>
      </c>
      <c r="LQ269" s="444" t="s">
        <v>187</v>
      </c>
      <c r="LR269" s="24">
        <v>407.40000000000509</v>
      </c>
      <c r="LS269" s="444" t="s">
        <v>183</v>
      </c>
      <c r="LT269" s="24">
        <v>393.00000000000045</v>
      </c>
      <c r="LU269" s="444" t="s">
        <v>184</v>
      </c>
      <c r="LV269" s="24">
        <v>577.19999999998981</v>
      </c>
      <c r="LW269" s="444" t="s">
        <v>185</v>
      </c>
      <c r="LX269" s="460"/>
      <c r="LY269" s="443">
        <v>217.2</v>
      </c>
      <c r="LZ269" s="444" t="s">
        <v>187</v>
      </c>
      <c r="MA269" s="24">
        <v>499.80000000000655</v>
      </c>
      <c r="MB269" s="444" t="s">
        <v>183</v>
      </c>
      <c r="MC269" s="24"/>
      <c r="MD269" s="444" t="s">
        <v>184</v>
      </c>
      <c r="ME269" s="24"/>
      <c r="MF269" s="444" t="s">
        <v>185</v>
      </c>
      <c r="MG269" s="460"/>
      <c r="MH269" s="443">
        <v>675.4</v>
      </c>
      <c r="MI269" s="444" t="s">
        <v>187</v>
      </c>
      <c r="MJ269" s="313">
        <v>624.60000000000946</v>
      </c>
      <c r="MK269" s="444" t="s">
        <v>183</v>
      </c>
      <c r="ML269" s="24">
        <v>855.49999999999818</v>
      </c>
      <c r="MM269" s="444" t="s">
        <v>184</v>
      </c>
      <c r="MN269" s="24">
        <v>902.49999999999272</v>
      </c>
      <c r="MO269" s="444" t="s">
        <v>185</v>
      </c>
      <c r="MP269" s="460"/>
      <c r="MQ269" s="443">
        <v>279</v>
      </c>
      <c r="MR269" s="444" t="s">
        <v>187</v>
      </c>
      <c r="MS269" s="443">
        <v>244.50000000000728</v>
      </c>
      <c r="MT269" s="444" t="s">
        <v>183</v>
      </c>
      <c r="MU269" s="24">
        <v>278.50000000000364</v>
      </c>
      <c r="MV269" s="444" t="s">
        <v>184</v>
      </c>
      <c r="MW269" s="443">
        <v>294.49999999999272</v>
      </c>
      <c r="MX269" s="444" t="s">
        <v>185</v>
      </c>
      <c r="MY269" s="460"/>
      <c r="MZ269" s="443"/>
      <c r="NA269" s="444" t="s">
        <v>187</v>
      </c>
      <c r="NB269" s="443"/>
      <c r="NC269" s="444" t="s">
        <v>183</v>
      </c>
      <c r="ND269" s="443"/>
      <c r="NE269" s="444" t="s">
        <v>184</v>
      </c>
      <c r="NF269" s="664">
        <v>1151.6000000000058</v>
      </c>
      <c r="NG269" s="444" t="s">
        <v>185</v>
      </c>
      <c r="NH269" s="460"/>
    </row>
    <row r="270" spans="1:372" ht="18">
      <c r="A270" s="665" t="s">
        <v>1955</v>
      </c>
      <c r="B270" s="59">
        <f>SUM(D270:AAP270)</f>
        <v>49303.529999999904</v>
      </c>
      <c r="C270" s="460"/>
      <c r="D270" s="443"/>
      <c r="E270" s="286">
        <f>D269*0.25</f>
        <v>107.625</v>
      </c>
      <c r="F270" s="24"/>
      <c r="G270" s="286">
        <f>F269*0.5</f>
        <v>73.900000000000006</v>
      </c>
      <c r="H270" s="443"/>
      <c r="I270" s="286">
        <f>H269*0.75</f>
        <v>0</v>
      </c>
      <c r="J270" s="443"/>
      <c r="K270" s="286">
        <f>J269*1</f>
        <v>0</v>
      </c>
      <c r="L270" s="460"/>
      <c r="M270" s="443"/>
      <c r="N270" s="286">
        <f>M269*0.25</f>
        <v>27.75</v>
      </c>
      <c r="O270" s="443"/>
      <c r="P270" s="286">
        <f>O269*0.5</f>
        <v>50.5</v>
      </c>
      <c r="Q270" s="443"/>
      <c r="R270" s="286">
        <f>Q269*0.75</f>
        <v>0</v>
      </c>
      <c r="S270" s="443"/>
      <c r="T270" s="286">
        <f>S269*1</f>
        <v>0</v>
      </c>
      <c r="U270" s="460"/>
      <c r="V270" s="24"/>
      <c r="W270" s="286">
        <f>V269*0.25</f>
        <v>209.82500000000005</v>
      </c>
      <c r="X270" s="443"/>
      <c r="Y270" s="286">
        <f>X269*0.5</f>
        <v>243.99999999999977</v>
      </c>
      <c r="Z270" s="24"/>
      <c r="AA270" s="286">
        <f>Z269*0.75</f>
        <v>579.97500000000014</v>
      </c>
      <c r="AC270" s="286">
        <f t="shared" ref="AC270:AC301" si="248">AB269*1</f>
        <v>648.69999999999993</v>
      </c>
      <c r="AD270" s="460"/>
      <c r="AE270" s="24"/>
      <c r="AF270" s="286">
        <f>AE269*0.25</f>
        <v>8.1000000000000796</v>
      </c>
      <c r="AG270" s="24"/>
      <c r="AH270" s="286">
        <f>AG269*0.5</f>
        <v>123.74999999999977</v>
      </c>
      <c r="AI270" s="24"/>
      <c r="AJ270" s="286">
        <f>AI269*0.75</f>
        <v>156.0750000000001</v>
      </c>
      <c r="AL270" s="286">
        <f t="shared" ref="AL270:AL301" si="249">AK269*1</f>
        <v>191.49999999999977</v>
      </c>
      <c r="AM270" s="460"/>
      <c r="AN270" s="443"/>
      <c r="AO270" s="286">
        <f>AN269*0.25</f>
        <v>28.225000000000001</v>
      </c>
      <c r="AP270" s="24"/>
      <c r="AQ270" s="286">
        <f>AP269*0.5</f>
        <v>104.74999999999966</v>
      </c>
      <c r="AR270" s="24"/>
      <c r="AS270" s="286">
        <f>AR269*0.75</f>
        <v>85.725000000000477</v>
      </c>
      <c r="AT270" s="24"/>
      <c r="AU270" s="286">
        <f>AT269*1</f>
        <v>750</v>
      </c>
      <c r="AV270" s="460"/>
      <c r="AW270" s="24"/>
      <c r="AX270" s="286">
        <f>AW269*0.25</f>
        <v>89.65</v>
      </c>
      <c r="AZ270" s="286">
        <f>AY269*0.5</f>
        <v>230.84999999999991</v>
      </c>
      <c r="BB270" s="286">
        <f>BA269*0.75</f>
        <v>229.05000000000007</v>
      </c>
      <c r="BC270" s="24"/>
      <c r="BD270" s="286">
        <f>BC269*1</f>
        <v>726.99999999999955</v>
      </c>
      <c r="BE270" s="460"/>
      <c r="BF270" s="443"/>
      <c r="BG270" s="286">
        <f>BF269*0.25</f>
        <v>101.15</v>
      </c>
      <c r="BH270" s="24"/>
      <c r="BI270" s="286">
        <f>BH269*0.5</f>
        <v>326.60000000000059</v>
      </c>
      <c r="BJ270" s="443"/>
      <c r="BK270" s="286">
        <f>BJ269*0.75</f>
        <v>510.97499999999877</v>
      </c>
      <c r="BL270" s="443"/>
      <c r="BM270" s="286">
        <f>BL269*1</f>
        <v>1309.5999999999999</v>
      </c>
      <c r="BN270" s="460"/>
      <c r="BO270" s="443"/>
      <c r="BP270" s="286">
        <f>BO269*0.25</f>
        <v>110.52500000000001</v>
      </c>
      <c r="BQ270" s="443"/>
      <c r="BR270" s="286">
        <f>BQ269*0.5</f>
        <v>235.70000000000027</v>
      </c>
      <c r="BS270" s="443"/>
      <c r="BT270" s="286">
        <f>BS269*0.75</f>
        <v>235.12500000000034</v>
      </c>
      <c r="BU270" s="443"/>
      <c r="BV270" s="286">
        <f>BU269*1</f>
        <v>462.90000000000146</v>
      </c>
      <c r="BW270" s="460"/>
      <c r="BX270" s="443"/>
      <c r="BY270" s="286">
        <f>BX269*0.25</f>
        <v>0</v>
      </c>
      <c r="BZ270" s="443"/>
      <c r="CA270" s="286">
        <f>BZ269*0.5</f>
        <v>189.9</v>
      </c>
      <c r="CB270" s="443"/>
      <c r="CC270" s="286">
        <f>CB269*0.75</f>
        <v>52.425000000002456</v>
      </c>
      <c r="CD270" s="443"/>
      <c r="CE270" s="286">
        <f>CD269*1</f>
        <v>380.20000000000073</v>
      </c>
      <c r="CF270" s="460"/>
      <c r="CG270" s="443"/>
      <c r="CH270" s="286">
        <f>CG269*0.25</f>
        <v>65.8</v>
      </c>
      <c r="CI270" s="24"/>
      <c r="CJ270" s="286">
        <f>CI269*0.5</f>
        <v>364.55000000000018</v>
      </c>
      <c r="CK270" s="24"/>
      <c r="CL270" s="286">
        <f>CK269*0.75</f>
        <v>0</v>
      </c>
      <c r="CM270" s="24"/>
      <c r="CN270" s="286">
        <f>CM269*1</f>
        <v>345.70000000000255</v>
      </c>
      <c r="CO270" s="460"/>
      <c r="CP270" s="443"/>
      <c r="CQ270" s="286">
        <f>CP269*0.25</f>
        <v>21.3</v>
      </c>
      <c r="CR270" s="24"/>
      <c r="CS270" s="286">
        <f>CR269*0.5</f>
        <v>35.400000000000091</v>
      </c>
      <c r="CT270" s="24"/>
      <c r="CU270" s="286">
        <f>CT269*0.75</f>
        <v>0</v>
      </c>
      <c r="CV270" s="24"/>
      <c r="CW270" s="286">
        <f>CV269*1</f>
        <v>249.40000000000236</v>
      </c>
      <c r="CX270" s="460"/>
      <c r="CY270" s="443"/>
      <c r="CZ270" s="286">
        <f>CY269*0.25</f>
        <v>109.1</v>
      </c>
      <c r="DA270" s="24"/>
      <c r="DB270" s="286">
        <f>DA269*0.5</f>
        <v>177.45000000000073</v>
      </c>
      <c r="DC270" s="24"/>
      <c r="DD270" s="286">
        <f>DC269*0.75</f>
        <v>220.5</v>
      </c>
      <c r="DE270" s="24"/>
      <c r="DF270" s="286">
        <f>DE269*1</f>
        <v>190.50000000000273</v>
      </c>
      <c r="DG270" s="460"/>
      <c r="DH270" s="443"/>
      <c r="DI270" s="286">
        <f>DH269*0.25</f>
        <v>16.925000000000001</v>
      </c>
      <c r="DJ270" s="24"/>
      <c r="DK270" s="286">
        <f>DJ269*0.5</f>
        <v>137.15000000000055</v>
      </c>
      <c r="DL270" s="24"/>
      <c r="DM270" s="286">
        <f>DL269*0.75</f>
        <v>0</v>
      </c>
      <c r="DN270" s="24"/>
      <c r="DO270" s="286">
        <f>DN269*1</f>
        <v>175.90000000000236</v>
      </c>
      <c r="DP270" s="460"/>
      <c r="DQ270" s="443"/>
      <c r="DR270" s="286">
        <f>DQ269*0.25</f>
        <v>41.325000000000003</v>
      </c>
      <c r="DS270" s="24"/>
      <c r="DT270" s="286">
        <f>DS269*0.5</f>
        <v>163.45000000000027</v>
      </c>
      <c r="DU270" s="24"/>
      <c r="DV270" s="286">
        <f>DU269*0.75</f>
        <v>264.30000000000109</v>
      </c>
      <c r="DW270" s="24"/>
      <c r="DX270" s="286">
        <f>DW269*1</f>
        <v>356.70000000000073</v>
      </c>
      <c r="DY270" s="460"/>
      <c r="DZ270" s="443"/>
      <c r="EA270" s="286">
        <f>DZ269*0.25</f>
        <v>131.57499999999999</v>
      </c>
      <c r="EB270" s="24"/>
      <c r="EC270" s="286">
        <f>EB269*0.5</f>
        <v>365.65000000000009</v>
      </c>
      <c r="ED270" s="24"/>
      <c r="EE270" s="286">
        <f>ED269*0.75</f>
        <v>0</v>
      </c>
      <c r="EF270" s="24"/>
      <c r="EG270" s="286">
        <f>EF269*1</f>
        <v>908.29999999999927</v>
      </c>
      <c r="EH270" s="460"/>
      <c r="EI270" s="443"/>
      <c r="EJ270" s="286">
        <f>EI269*0.25</f>
        <v>47.475000000000001</v>
      </c>
      <c r="EK270" s="24"/>
      <c r="EL270" s="286">
        <f>EK269*0.5</f>
        <v>59.549999999999727</v>
      </c>
      <c r="EM270" s="24"/>
      <c r="EN270" s="286">
        <f>EM269*0.75</f>
        <v>0</v>
      </c>
      <c r="EO270" s="24"/>
      <c r="EP270" s="286">
        <f>EO269*1</f>
        <v>259.09999999999491</v>
      </c>
      <c r="EQ270" s="460"/>
      <c r="ER270" s="443"/>
      <c r="ES270" s="286">
        <f>ER269*0.25</f>
        <v>71.625</v>
      </c>
      <c r="ET270" s="24"/>
      <c r="EU270" s="286">
        <f>ET269*0.5</f>
        <v>212.24999999999955</v>
      </c>
      <c r="EV270" s="24"/>
      <c r="EW270" s="286">
        <f>EV269*0.75</f>
        <v>0</v>
      </c>
      <c r="EX270" s="24"/>
      <c r="EY270" s="286">
        <f>EX269*1</f>
        <v>380.69999999999891</v>
      </c>
      <c r="EZ270" s="460"/>
      <c r="FA270" s="443"/>
      <c r="FB270" s="286">
        <f>FA269*0.25</f>
        <v>95.625</v>
      </c>
      <c r="FC270" s="24"/>
      <c r="FD270" s="286">
        <f>FC269*0.5</f>
        <v>219.09999999999854</v>
      </c>
      <c r="FE270" s="24"/>
      <c r="FF270" s="286">
        <f>FE269*0.75</f>
        <v>163.875</v>
      </c>
      <c r="FG270" s="24"/>
      <c r="FH270" s="286">
        <f>FG269*1</f>
        <v>461.99999999999818</v>
      </c>
      <c r="FI270" s="460"/>
      <c r="FJ270" s="443"/>
      <c r="FK270" s="286">
        <f>FJ269*0.25</f>
        <v>122.05</v>
      </c>
      <c r="FL270" s="24"/>
      <c r="FM270" s="286">
        <f>FL269*0.5</f>
        <v>142.15000000000055</v>
      </c>
      <c r="FN270" s="24"/>
      <c r="FO270" s="286">
        <f>FN269*0.75</f>
        <v>402.97499999999945</v>
      </c>
      <c r="FP270" s="24"/>
      <c r="FQ270" s="286">
        <f>FP269*1</f>
        <v>548.19999999999527</v>
      </c>
      <c r="FR270" s="460"/>
      <c r="FS270" s="443"/>
      <c r="FT270" s="286">
        <f>FS269*0.25</f>
        <v>112.7</v>
      </c>
      <c r="FU270" s="24"/>
      <c r="FV270" s="286">
        <f>FU269*0.5</f>
        <v>183.55000000000109</v>
      </c>
      <c r="FW270" s="24"/>
      <c r="FX270" s="286">
        <f>FW269*0.75</f>
        <v>0</v>
      </c>
      <c r="FY270" s="24"/>
      <c r="FZ270" s="286">
        <f>FY269*1</f>
        <v>246.89999999999964</v>
      </c>
      <c r="GA270" s="460"/>
      <c r="GB270" s="443"/>
      <c r="GC270" s="286">
        <f>GB269*0.25</f>
        <v>69.674999999999997</v>
      </c>
      <c r="GD270" s="24"/>
      <c r="GE270" s="286">
        <f>GD269*0.5</f>
        <v>75.000000000001819</v>
      </c>
      <c r="GF270" s="24"/>
      <c r="GG270" s="286">
        <f>GF269*0.75</f>
        <v>0</v>
      </c>
      <c r="GH270" s="24"/>
      <c r="GI270" s="286">
        <f>GH269*1</f>
        <v>284.99999999999636</v>
      </c>
      <c r="GJ270" s="460"/>
      <c r="GK270" s="443"/>
      <c r="GL270" s="286">
        <f>GK269*0.25</f>
        <v>547.20000000000005</v>
      </c>
      <c r="GM270" s="24"/>
      <c r="GN270" s="286">
        <f>GM269*0.5</f>
        <v>1231.800000000002</v>
      </c>
      <c r="GO270" s="24"/>
      <c r="GP270" s="286">
        <f>GO269*0.75</f>
        <v>667.72500000000082</v>
      </c>
      <c r="GQ270" s="24"/>
      <c r="GR270" s="286">
        <f>GQ269*1</f>
        <v>3793.4499999999989</v>
      </c>
      <c r="GS270" s="460"/>
      <c r="GT270" s="443"/>
      <c r="GU270" s="286">
        <f>GT269*0.25</f>
        <v>59.05</v>
      </c>
      <c r="GV270" s="24"/>
      <c r="GW270" s="286">
        <f>GV269*0.5</f>
        <v>169.40000000000146</v>
      </c>
      <c r="GX270" s="24"/>
      <c r="GY270" s="286">
        <f>GX269*0.75</f>
        <v>0</v>
      </c>
      <c r="GZ270" s="24"/>
      <c r="HA270" s="286">
        <f>GZ269*1</f>
        <v>0</v>
      </c>
      <c r="HB270" s="460"/>
      <c r="HC270" s="443"/>
      <c r="HD270" s="286">
        <f>HC269*0.25</f>
        <v>122.52500000000001</v>
      </c>
      <c r="HE270" s="443"/>
      <c r="HF270" s="286">
        <f>HE269*0.5</f>
        <v>227.50000000000091</v>
      </c>
      <c r="HG270" s="443"/>
      <c r="HH270" s="286">
        <f>HG269*0.75</f>
        <v>625.64999999999986</v>
      </c>
      <c r="HI270" s="443"/>
      <c r="HJ270" s="286">
        <f>HI269*1</f>
        <v>426.89999999999782</v>
      </c>
      <c r="HK270" s="460"/>
      <c r="HL270" s="443"/>
      <c r="HM270" s="286">
        <f>HL269*0.25</f>
        <v>206.85</v>
      </c>
      <c r="HN270" s="443"/>
      <c r="HO270" s="286">
        <f>HN269*0.5</f>
        <v>389.95000000000164</v>
      </c>
      <c r="HP270" s="443"/>
      <c r="HQ270" s="286">
        <f>HP269*0.75</f>
        <v>0</v>
      </c>
      <c r="HR270" s="443"/>
      <c r="HS270" s="286">
        <f>HR269*1</f>
        <v>234.10500000000138</v>
      </c>
      <c r="HT270" s="460"/>
      <c r="HU270" s="443"/>
      <c r="HV270" s="286">
        <f>HU269*0.25</f>
        <v>1032.2</v>
      </c>
      <c r="HW270" s="443"/>
      <c r="HX270" s="286">
        <f>HW269*0.5</f>
        <v>1977.5000000000027</v>
      </c>
      <c r="HY270" s="443"/>
      <c r="HZ270" s="286">
        <f>HY269*0.75</f>
        <v>2521.5750000000003</v>
      </c>
      <c r="IA270" s="443"/>
      <c r="IB270" s="286">
        <f>IA269*1</f>
        <v>3132.4000000000106</v>
      </c>
      <c r="IC270" s="460"/>
      <c r="ID270" s="443"/>
      <c r="IE270" s="286">
        <f>ID269*0.25</f>
        <v>39.200000000000003</v>
      </c>
      <c r="IF270" s="443"/>
      <c r="IG270" s="286">
        <f>IF269*0.5</f>
        <v>28.649999999999636</v>
      </c>
      <c r="IH270" s="443"/>
      <c r="II270" s="286">
        <f>IH269*0.75</f>
        <v>0</v>
      </c>
      <c r="IJ270" s="443"/>
      <c r="IK270" s="286">
        <f>IJ269*1</f>
        <v>0</v>
      </c>
      <c r="IL270" s="460"/>
      <c r="IM270" s="443"/>
      <c r="IN270" s="286">
        <f>IM269*0.25</f>
        <v>91.674999999999997</v>
      </c>
      <c r="IO270" s="443"/>
      <c r="IP270" s="286">
        <f>IO269*0.5</f>
        <v>99.650000000001455</v>
      </c>
      <c r="IQ270" s="443"/>
      <c r="IR270" s="286">
        <f>IQ269*0.75</f>
        <v>0</v>
      </c>
      <c r="IS270" s="443"/>
      <c r="IT270" s="286">
        <f>IS269*1</f>
        <v>141.70000000000073</v>
      </c>
      <c r="IU270" s="460"/>
      <c r="IV270" s="443"/>
      <c r="IW270" s="286">
        <f>IV269*0.25</f>
        <v>29</v>
      </c>
      <c r="IX270" s="443"/>
      <c r="IY270" s="286">
        <f>IX269*0.5</f>
        <v>128.75000000000182</v>
      </c>
      <c r="IZ270" s="443"/>
      <c r="JA270" s="286">
        <f>IZ269*0.75</f>
        <v>313.35000000000014</v>
      </c>
      <c r="JB270" s="443"/>
      <c r="JC270" s="286">
        <f>JB269*1</f>
        <v>352.80000000000655</v>
      </c>
      <c r="JD270" s="460"/>
      <c r="JE270" s="443"/>
      <c r="JF270" s="286">
        <f>JE269*0.25</f>
        <v>53.225000000000001</v>
      </c>
      <c r="JG270" s="443"/>
      <c r="JH270" s="286">
        <f>JG269*0.5</f>
        <v>138.25</v>
      </c>
      <c r="JI270" s="443"/>
      <c r="JJ270" s="286">
        <f>JI269*0.75</f>
        <v>264</v>
      </c>
      <c r="JK270" s="443"/>
      <c r="JL270" s="286">
        <f>JK269*1</f>
        <v>281.79999999999927</v>
      </c>
      <c r="JM270" s="460"/>
      <c r="JN270" s="443"/>
      <c r="JO270" s="286">
        <f>JN269*0.25</f>
        <v>92.875</v>
      </c>
      <c r="JP270" s="443"/>
      <c r="JQ270" s="286">
        <f>JP269*0.5</f>
        <v>65.250000000003638</v>
      </c>
      <c r="JR270" s="443"/>
      <c r="JS270" s="286">
        <f>JR269*0.75</f>
        <v>0</v>
      </c>
      <c r="JT270" s="443"/>
      <c r="JU270" s="286">
        <f>JT269*1</f>
        <v>0</v>
      </c>
      <c r="JV270" s="460"/>
      <c r="JW270" s="443"/>
      <c r="JX270" s="286">
        <f>JW269*0.25</f>
        <v>622.4</v>
      </c>
      <c r="JY270" s="443"/>
      <c r="JZ270" s="286">
        <f>JY269*0.5</f>
        <v>1079.0000000000036</v>
      </c>
      <c r="KA270" s="443"/>
      <c r="KB270" s="286">
        <f>KA269*0.75</f>
        <v>1978.0499999999984</v>
      </c>
      <c r="KC270" s="443"/>
      <c r="KD270" s="286">
        <f t="shared" ref="KD270" si="250">KC269*1</f>
        <v>3030.6999999998734</v>
      </c>
      <c r="KE270" s="460"/>
      <c r="KF270" s="443"/>
      <c r="KG270" s="286">
        <f>KF269*0.25</f>
        <v>40.200000000000003</v>
      </c>
      <c r="KH270" s="443"/>
      <c r="KI270" s="286">
        <f>KH269*0.5</f>
        <v>94.900000000003274</v>
      </c>
      <c r="KJ270" s="443"/>
      <c r="KK270" s="286">
        <f>KJ269*0.75</f>
        <v>0</v>
      </c>
      <c r="KL270" s="443"/>
      <c r="KM270" s="286">
        <f>KL269*1</f>
        <v>233</v>
      </c>
      <c r="KN270" s="460"/>
      <c r="KO270" s="443"/>
      <c r="KP270" s="286">
        <f>KO269*0.25</f>
        <v>44.4</v>
      </c>
      <c r="KQ270" s="443"/>
      <c r="KR270" s="286">
        <f>KQ269*0.5</f>
        <v>174.50000000000364</v>
      </c>
      <c r="KS270" s="443"/>
      <c r="KT270" s="286">
        <f>KS269*0.75</f>
        <v>0</v>
      </c>
      <c r="KU270" s="443"/>
      <c r="KV270" s="286">
        <f>KU269*1</f>
        <v>0</v>
      </c>
      <c r="KW270" s="460"/>
      <c r="KX270" s="443"/>
      <c r="KY270" s="286">
        <f>KX269*0.25</f>
        <v>71.5</v>
      </c>
      <c r="KZ270" s="443"/>
      <c r="LA270" s="286">
        <f>KZ269*0.5</f>
        <v>38.100000000004002</v>
      </c>
      <c r="LB270" s="443"/>
      <c r="LC270" s="286">
        <f>LB269*0.75</f>
        <v>0</v>
      </c>
      <c r="LD270" s="443"/>
      <c r="LE270" s="286">
        <f>LD269*1</f>
        <v>0</v>
      </c>
      <c r="LF270" s="460"/>
      <c r="LG270" s="443"/>
      <c r="LH270" s="286">
        <f>LG269*0.25</f>
        <v>0</v>
      </c>
      <c r="LI270" s="443"/>
      <c r="LJ270" s="286">
        <f>LI269*0.5</f>
        <v>37.849999999999454</v>
      </c>
      <c r="LK270" s="443"/>
      <c r="LL270" s="286">
        <f>LK269*0.75</f>
        <v>0</v>
      </c>
      <c r="LM270" s="443"/>
      <c r="LN270" s="286">
        <f>LM269*1</f>
        <v>0</v>
      </c>
      <c r="LO270" s="460"/>
      <c r="LP270" s="443"/>
      <c r="LQ270" s="286">
        <f>LP269*0.25</f>
        <v>38.35</v>
      </c>
      <c r="LR270" s="443"/>
      <c r="LS270" s="286">
        <f>LR269*0.5</f>
        <v>203.70000000000255</v>
      </c>
      <c r="LT270" s="443"/>
      <c r="LU270" s="286">
        <f>LT269*0.75</f>
        <v>294.75000000000034</v>
      </c>
      <c r="LV270" s="443"/>
      <c r="LW270" s="286">
        <f>LV269*1</f>
        <v>577.19999999998981</v>
      </c>
      <c r="LX270" s="460"/>
      <c r="LY270" s="443"/>
      <c r="LZ270" s="286">
        <f>LY269*0.25</f>
        <v>54.3</v>
      </c>
      <c r="MA270" s="443"/>
      <c r="MB270" s="286">
        <f>MA269*0.5</f>
        <v>249.90000000000327</v>
      </c>
      <c r="MC270" s="443"/>
      <c r="MD270" s="286">
        <f>MC269*0.75</f>
        <v>0</v>
      </c>
      <c r="ME270" s="443"/>
      <c r="MF270" s="286">
        <f>ME269*1</f>
        <v>0</v>
      </c>
      <c r="MG270" s="460"/>
      <c r="MH270" s="443"/>
      <c r="MI270" s="286">
        <f>MH269*0.25</f>
        <v>168.85</v>
      </c>
      <c r="MJ270" s="443"/>
      <c r="MK270" s="286">
        <f>MJ269*0.5</f>
        <v>312.30000000000473</v>
      </c>
      <c r="ML270" s="443"/>
      <c r="MM270" s="286">
        <f>ML269*0.75</f>
        <v>641.62499999999864</v>
      </c>
      <c r="MN270" s="443"/>
      <c r="MO270" s="286">
        <f>MN269*1</f>
        <v>902.49999999999272</v>
      </c>
      <c r="MP270" s="460"/>
      <c r="MQ270" s="443"/>
      <c r="MR270" s="286">
        <f>MQ269*0.25</f>
        <v>69.75</v>
      </c>
      <c r="MS270" s="443"/>
      <c r="MT270" s="286">
        <f>MS269*0.5</f>
        <v>122.25000000000364</v>
      </c>
      <c r="MU270" s="443"/>
      <c r="MV270" s="286">
        <f>MU269*0.75</f>
        <v>208.87500000000273</v>
      </c>
      <c r="MW270" s="443"/>
      <c r="MX270" s="286">
        <f>MW269*1</f>
        <v>294.49999999999272</v>
      </c>
      <c r="MY270" s="460"/>
      <c r="MZ270" s="443"/>
      <c r="NA270" s="286">
        <f>MZ269*0.25</f>
        <v>0</v>
      </c>
      <c r="NB270" s="443"/>
      <c r="NC270" s="286">
        <f>NB269*0.5</f>
        <v>0</v>
      </c>
      <c r="ND270" s="443"/>
      <c r="NE270" s="286">
        <f>ND269*0.75</f>
        <v>0</v>
      </c>
      <c r="NF270" s="443"/>
      <c r="NG270" s="286">
        <f>NF269*1</f>
        <v>1151.6000000000058</v>
      </c>
      <c r="NH270" s="460"/>
    </row>
    <row r="271" spans="1:372" ht="15.75">
      <c r="A271" s="665" t="s">
        <v>3707</v>
      </c>
      <c r="B271" s="256"/>
      <c r="C271" s="255"/>
      <c r="D271" s="305"/>
      <c r="E271" s="355"/>
      <c r="F271" s="178"/>
      <c r="G271" s="463"/>
      <c r="H271" s="305"/>
      <c r="I271" s="305"/>
      <c r="J271" s="305"/>
      <c r="K271" s="305"/>
      <c r="L271" s="255"/>
      <c r="M271" s="305"/>
      <c r="N271" s="355"/>
      <c r="O271" s="305"/>
      <c r="P271" s="463"/>
      <c r="Q271" s="305"/>
      <c r="R271" s="305"/>
      <c r="S271" s="305"/>
      <c r="T271" s="305"/>
      <c r="U271" s="255"/>
      <c r="V271" s="178"/>
      <c r="W271" s="355"/>
      <c r="X271" s="305"/>
      <c r="Y271" s="463"/>
      <c r="Z271" s="178"/>
      <c r="AA271" s="305"/>
      <c r="AC271" s="48"/>
      <c r="AD271" s="255"/>
      <c r="AE271" s="178"/>
      <c r="AF271" s="355"/>
      <c r="AG271" s="178"/>
      <c r="AH271" s="305"/>
      <c r="AI271" s="178"/>
      <c r="AJ271" s="305"/>
      <c r="AL271" s="48"/>
      <c r="AM271" s="255"/>
      <c r="AN271" s="305"/>
      <c r="AO271" s="355"/>
      <c r="AP271" s="178"/>
      <c r="AQ271" s="305"/>
      <c r="AR271" s="178"/>
      <c r="AS271" s="305"/>
      <c r="AT271" s="178"/>
      <c r="AU271" s="48"/>
      <c r="AV271" s="255"/>
      <c r="AW271" s="178"/>
      <c r="AX271" s="355"/>
      <c r="AY271" s="178"/>
      <c r="AZ271" s="305"/>
      <c r="BA271" s="178"/>
      <c r="BB271" s="305"/>
      <c r="BC271" s="178"/>
      <c r="BD271" s="48"/>
      <c r="BE271" s="255"/>
      <c r="BF271" s="305"/>
      <c r="BG271" s="355"/>
      <c r="BH271" s="178"/>
      <c r="BI271" s="305"/>
      <c r="BJ271" s="305"/>
      <c r="BK271" s="305"/>
      <c r="BL271" s="305"/>
      <c r="BM271" s="48"/>
      <c r="BN271" s="255"/>
      <c r="BO271" s="305"/>
      <c r="BP271" s="355"/>
      <c r="BQ271" s="305"/>
      <c r="BR271" s="305"/>
      <c r="BS271" s="305"/>
      <c r="BT271" s="305"/>
      <c r="BU271" s="305"/>
      <c r="BV271" s="48"/>
      <c r="BW271" s="255"/>
      <c r="BX271" s="305"/>
      <c r="BY271" s="355"/>
      <c r="BZ271" s="305"/>
      <c r="CA271" s="305"/>
      <c r="CB271" s="305"/>
      <c r="CC271" s="305"/>
      <c r="CD271" s="305"/>
      <c r="CE271" s="48"/>
      <c r="CF271" s="255"/>
      <c r="CG271" s="305"/>
      <c r="CH271" s="355"/>
      <c r="CI271" s="178"/>
      <c r="CJ271" s="305"/>
      <c r="CK271" s="178"/>
      <c r="CL271" s="305"/>
      <c r="CM271" s="178"/>
      <c r="CN271" s="48"/>
      <c r="CO271" s="255"/>
      <c r="CP271" s="305"/>
      <c r="CQ271" s="355"/>
      <c r="CR271" s="178"/>
      <c r="CS271" s="305"/>
      <c r="CT271" s="178"/>
      <c r="CU271" s="305"/>
      <c r="CV271" s="178"/>
      <c r="CW271" s="48"/>
      <c r="CX271" s="255"/>
      <c r="CY271" s="305"/>
      <c r="CZ271" s="355"/>
      <c r="DA271" s="178"/>
      <c r="DB271" s="305"/>
      <c r="DC271" s="178"/>
      <c r="DD271" s="305"/>
      <c r="DE271" s="178"/>
      <c r="DF271" s="48"/>
      <c r="DG271" s="255"/>
      <c r="DH271" s="305"/>
      <c r="DI271" s="355"/>
      <c r="DJ271" s="178"/>
      <c r="DK271" s="305"/>
      <c r="DL271" s="178"/>
      <c r="DM271" s="305"/>
      <c r="DN271" s="178"/>
      <c r="DO271" s="48"/>
      <c r="DP271" s="255"/>
      <c r="DQ271" s="305"/>
      <c r="DR271" s="355"/>
      <c r="DS271" s="178"/>
      <c r="DT271" s="305"/>
      <c r="DU271" s="178"/>
      <c r="DV271" s="305"/>
      <c r="DW271" s="178"/>
      <c r="DX271" s="48"/>
      <c r="DY271" s="255"/>
      <c r="DZ271" s="305"/>
      <c r="EA271" s="355"/>
      <c r="EB271" s="178"/>
      <c r="EC271" s="305"/>
      <c r="ED271" s="178"/>
      <c r="EE271" s="305"/>
      <c r="EF271" s="178"/>
      <c r="EG271" s="48"/>
      <c r="EH271" s="255"/>
      <c r="EI271" s="305"/>
      <c r="EJ271" s="355"/>
      <c r="EK271" s="178"/>
      <c r="EL271" s="305"/>
      <c r="EM271" s="178"/>
      <c r="EN271" s="305"/>
      <c r="EO271" s="178"/>
      <c r="EP271" s="48"/>
      <c r="EQ271" s="255"/>
      <c r="ER271" s="305"/>
      <c r="ES271" s="355"/>
      <c r="ET271" s="178"/>
      <c r="EU271" s="305"/>
      <c r="EV271" s="178"/>
      <c r="EW271" s="305"/>
      <c r="EX271" s="178"/>
      <c r="EY271" s="48"/>
      <c r="EZ271" s="255"/>
      <c r="FA271" s="305"/>
      <c r="FB271" s="355"/>
      <c r="FC271" s="178"/>
      <c r="FD271" s="305"/>
      <c r="FE271" s="178"/>
      <c r="FF271" s="305"/>
      <c r="FG271" s="178"/>
      <c r="FH271" s="48"/>
      <c r="FI271" s="255"/>
      <c r="FJ271" s="305"/>
      <c r="FK271" s="355"/>
      <c r="FL271" s="178"/>
      <c r="FM271" s="305"/>
      <c r="FN271" s="178"/>
      <c r="FO271" s="305"/>
      <c r="FP271" s="178"/>
      <c r="FQ271" s="48"/>
      <c r="FR271" s="255"/>
      <c r="FS271" s="305"/>
      <c r="FT271" s="355"/>
      <c r="FU271" s="178"/>
      <c r="FV271" s="305"/>
      <c r="FW271" s="178"/>
      <c r="FX271" s="305"/>
      <c r="FY271" s="178"/>
      <c r="FZ271" s="48"/>
      <c r="GA271" s="255"/>
      <c r="GB271" s="305"/>
      <c r="GC271" s="355"/>
      <c r="GD271" s="178"/>
      <c r="GE271" s="305"/>
      <c r="GF271" s="178"/>
      <c r="GG271" s="305"/>
      <c r="GH271" s="178"/>
      <c r="GI271" s="48"/>
      <c r="GJ271" s="255"/>
      <c r="GK271" s="305"/>
      <c r="GL271" s="355"/>
      <c r="GM271" s="178"/>
      <c r="GN271" s="305"/>
      <c r="GO271" s="178"/>
      <c r="GP271" s="305"/>
      <c r="GQ271" s="178"/>
      <c r="GR271" s="48"/>
      <c r="GS271" s="255"/>
      <c r="GT271" s="305"/>
      <c r="GU271" s="355"/>
      <c r="GV271" s="178"/>
      <c r="GW271" s="305"/>
      <c r="GX271" s="178"/>
      <c r="GY271" s="305"/>
      <c r="GZ271" s="178"/>
      <c r="HA271" s="305"/>
      <c r="HB271" s="255"/>
      <c r="HC271" s="305"/>
      <c r="HD271" s="355"/>
      <c r="HE271" s="305"/>
      <c r="HF271" s="305"/>
      <c r="HG271" s="305"/>
      <c r="HH271" s="305"/>
      <c r="HI271" s="305"/>
      <c r="HJ271" s="48"/>
      <c r="HK271" s="255"/>
      <c r="HL271" s="305"/>
      <c r="HM271" s="355"/>
      <c r="HN271" s="305"/>
      <c r="HO271" s="305"/>
      <c r="HP271" s="305"/>
      <c r="HQ271" s="305"/>
      <c r="HR271" s="305"/>
      <c r="HS271" s="48"/>
      <c r="HT271" s="255"/>
      <c r="HU271" s="305"/>
      <c r="HV271" s="355"/>
      <c r="HW271" s="305"/>
      <c r="HX271" s="305"/>
      <c r="HY271" s="305"/>
      <c r="HZ271" s="305"/>
      <c r="IA271" s="305"/>
      <c r="IB271" s="48"/>
      <c r="IC271" s="255"/>
      <c r="ID271" s="305"/>
      <c r="IE271" s="355"/>
      <c r="IF271" s="305"/>
      <c r="IG271" s="305"/>
      <c r="IH271" s="305"/>
      <c r="II271" s="305"/>
      <c r="IJ271" s="305"/>
      <c r="IK271" s="305"/>
      <c r="IL271" s="255"/>
      <c r="IM271" s="305"/>
      <c r="IN271" s="355"/>
      <c r="IO271" s="305"/>
      <c r="IP271" s="305"/>
      <c r="IQ271" s="305"/>
      <c r="IR271" s="305"/>
      <c r="IS271" s="305"/>
      <c r="IT271" s="48"/>
      <c r="IU271" s="255"/>
      <c r="IV271" s="305"/>
      <c r="IW271" s="355"/>
      <c r="IX271" s="305"/>
      <c r="IY271" s="305"/>
      <c r="IZ271" s="305"/>
      <c r="JA271" s="305"/>
      <c r="JB271" s="305"/>
      <c r="JC271" s="48"/>
      <c r="JD271" s="255"/>
      <c r="JE271" s="305"/>
      <c r="JF271" s="355"/>
      <c r="JG271" s="305"/>
      <c r="JH271" s="305"/>
      <c r="JI271" s="305"/>
      <c r="JJ271" s="305"/>
      <c r="JK271" s="305"/>
      <c r="JL271" s="48"/>
      <c r="JM271" s="255"/>
      <c r="JN271" s="305"/>
      <c r="JO271" s="355"/>
      <c r="JP271" s="305"/>
      <c r="JQ271" s="305"/>
      <c r="JR271" s="305"/>
      <c r="JS271" s="305"/>
      <c r="JT271" s="305"/>
      <c r="JU271" s="305"/>
      <c r="JV271" s="255"/>
      <c r="JW271" s="305"/>
      <c r="JX271" s="355"/>
      <c r="JY271" s="305"/>
      <c r="JZ271" s="305"/>
      <c r="KA271" s="305"/>
      <c r="KB271" s="305"/>
      <c r="KC271" s="305"/>
      <c r="KD271" s="48"/>
      <c r="KE271" s="255"/>
      <c r="KF271" s="305"/>
      <c r="KG271" s="355"/>
      <c r="KH271" s="305"/>
      <c r="KI271" s="305"/>
      <c r="KJ271" s="305"/>
      <c r="KK271" s="305"/>
      <c r="KL271" s="305"/>
      <c r="KM271" s="48"/>
      <c r="KN271" s="255"/>
      <c r="KO271" s="305"/>
      <c r="KP271" s="355"/>
      <c r="KQ271" s="305"/>
      <c r="KR271" s="305"/>
      <c r="KS271" s="305"/>
      <c r="KT271" s="305"/>
      <c r="KU271" s="305"/>
      <c r="KV271" s="305"/>
      <c r="KW271" s="255"/>
      <c r="KX271" s="305"/>
      <c r="KY271" s="355"/>
      <c r="KZ271" s="305"/>
      <c r="LA271" s="305"/>
      <c r="LB271" s="305"/>
      <c r="LC271" s="305"/>
      <c r="LD271" s="305"/>
      <c r="LE271" s="305"/>
      <c r="LF271" s="255"/>
      <c r="LG271" s="305"/>
      <c r="LH271" s="355"/>
      <c r="LI271" s="305"/>
      <c r="LJ271" s="305"/>
      <c r="LK271" s="305"/>
      <c r="LL271" s="305"/>
      <c r="LM271" s="305"/>
      <c r="LN271" s="48"/>
      <c r="LO271" s="255"/>
      <c r="LP271" s="305"/>
      <c r="LQ271" s="355"/>
      <c r="LR271" s="305"/>
      <c r="LS271" s="305"/>
      <c r="LT271" s="305"/>
      <c r="LU271" s="305"/>
      <c r="LV271" s="305"/>
      <c r="LW271" s="48"/>
      <c r="LX271" s="255"/>
      <c r="LY271" s="305"/>
      <c r="LZ271" s="355"/>
      <c r="MA271" s="305"/>
      <c r="MB271" s="305"/>
      <c r="MC271" s="305"/>
      <c r="MD271" s="305"/>
      <c r="ME271" s="305"/>
      <c r="MF271" s="305"/>
      <c r="MG271" s="255"/>
      <c r="MH271" s="305"/>
      <c r="MI271" s="355"/>
      <c r="MJ271" s="305"/>
      <c r="MK271" s="305"/>
      <c r="ML271" s="305"/>
      <c r="MM271" s="305"/>
      <c r="MN271" s="305"/>
      <c r="MO271" s="48"/>
      <c r="MP271" s="255"/>
      <c r="MQ271" s="305"/>
      <c r="MR271" s="355"/>
      <c r="MS271" s="305"/>
      <c r="MT271" s="305"/>
      <c r="MU271" s="305"/>
      <c r="MV271" s="305"/>
      <c r="MW271" s="305"/>
      <c r="MX271" s="48"/>
      <c r="MY271" s="255"/>
      <c r="MZ271" s="305"/>
      <c r="NA271" s="355"/>
      <c r="NB271" s="305"/>
      <c r="NC271" s="305"/>
      <c r="ND271" s="305"/>
      <c r="NE271" s="305"/>
      <c r="NF271" s="305"/>
      <c r="NG271" s="48"/>
      <c r="NH271" s="255"/>
    </row>
    <row r="272" spans="1:372" ht="18">
      <c r="A272" s="305" t="s">
        <v>143</v>
      </c>
      <c r="B272" s="59"/>
      <c r="C272" s="460"/>
      <c r="D272" s="443">
        <v>403.1</v>
      </c>
      <c r="E272" s="444" t="s">
        <v>187</v>
      </c>
      <c r="F272" s="661">
        <v>211.49999999999997</v>
      </c>
      <c r="G272" s="444" t="s">
        <v>183</v>
      </c>
      <c r="H272" s="662"/>
      <c r="I272" s="444" t="s">
        <v>184</v>
      </c>
      <c r="J272" s="662"/>
      <c r="K272" s="444" t="s">
        <v>185</v>
      </c>
      <c r="L272" s="460"/>
      <c r="M272" s="443">
        <v>21.5</v>
      </c>
      <c r="N272" s="444" t="s">
        <v>187</v>
      </c>
      <c r="O272" s="24">
        <v>55</v>
      </c>
      <c r="P272" s="444" t="s">
        <v>183</v>
      </c>
      <c r="Q272" s="24"/>
      <c r="R272" s="444" t="s">
        <v>184</v>
      </c>
      <c r="S272" s="24"/>
      <c r="T272" s="444" t="s">
        <v>185</v>
      </c>
      <c r="U272" s="460"/>
      <c r="V272" s="24">
        <v>580.60000000000059</v>
      </c>
      <c r="W272" s="444" t="s">
        <v>187</v>
      </c>
      <c r="X272" s="24">
        <v>310.79999999999973</v>
      </c>
      <c r="Y272" s="444" t="s">
        <v>183</v>
      </c>
      <c r="Z272" s="24">
        <v>553.40000000000009</v>
      </c>
      <c r="AA272" s="444" t="s">
        <v>184</v>
      </c>
      <c r="AB272" s="722">
        <v>619.30000000000007</v>
      </c>
      <c r="AC272" s="444" t="s">
        <v>185</v>
      </c>
      <c r="AD272" s="460"/>
      <c r="AE272" s="24">
        <v>123.7000000000005</v>
      </c>
      <c r="AF272" s="444" t="s">
        <v>187</v>
      </c>
      <c r="AG272" s="24">
        <v>209.39999999999986</v>
      </c>
      <c r="AH272" s="444" t="s">
        <v>183</v>
      </c>
      <c r="AI272" s="24">
        <v>130.10000000000014</v>
      </c>
      <c r="AJ272" s="444" t="s">
        <v>184</v>
      </c>
      <c r="AK272" s="722">
        <v>200.10000000000127</v>
      </c>
      <c r="AL272" s="444" t="s">
        <v>185</v>
      </c>
      <c r="AM272" s="460"/>
      <c r="AN272" s="443">
        <v>116.3</v>
      </c>
      <c r="AO272" s="444" t="s">
        <v>187</v>
      </c>
      <c r="AP272" s="24">
        <v>124.79999999999995</v>
      </c>
      <c r="AQ272" s="444" t="s">
        <v>183</v>
      </c>
      <c r="AR272" s="24">
        <v>412.89999999999918</v>
      </c>
      <c r="AS272" s="444" t="s">
        <v>184</v>
      </c>
      <c r="AT272" s="444">
        <v>663.40000000000009</v>
      </c>
      <c r="AU272" s="444" t="s">
        <v>185</v>
      </c>
      <c r="AV272" s="460"/>
      <c r="AW272" s="24">
        <v>570.20000000000005</v>
      </c>
      <c r="AX272" s="444" t="s">
        <v>187</v>
      </c>
      <c r="AY272" s="24">
        <v>839.09999999999991</v>
      </c>
      <c r="AZ272" s="444" t="s">
        <v>183</v>
      </c>
      <c r="BA272" s="24">
        <v>1012.1000000000001</v>
      </c>
      <c r="BB272" s="444" t="s">
        <v>184</v>
      </c>
      <c r="BC272" s="24">
        <v>564.29999999999973</v>
      </c>
      <c r="BD272" s="444" t="s">
        <v>185</v>
      </c>
      <c r="BE272" s="460"/>
      <c r="BF272" s="443">
        <v>453</v>
      </c>
      <c r="BG272" s="444" t="s">
        <v>187</v>
      </c>
      <c r="BH272" s="24">
        <v>331.40000000000055</v>
      </c>
      <c r="BI272" s="444" t="s">
        <v>183</v>
      </c>
      <c r="BJ272" s="24">
        <v>282.84999999999854</v>
      </c>
      <c r="BK272" s="444" t="s">
        <v>184</v>
      </c>
      <c r="BL272" s="24">
        <v>1066.4999999999995</v>
      </c>
      <c r="BM272" s="444" t="s">
        <v>185</v>
      </c>
      <c r="BN272" s="460"/>
      <c r="BO272" s="443">
        <v>454.3</v>
      </c>
      <c r="BP272" s="444" t="s">
        <v>187</v>
      </c>
      <c r="BQ272" s="24">
        <v>462.50000000000045</v>
      </c>
      <c r="BR272" s="444" t="s">
        <v>183</v>
      </c>
      <c r="BS272" s="24">
        <v>621.40000000000055</v>
      </c>
      <c r="BT272" s="444" t="s">
        <v>184</v>
      </c>
      <c r="BU272" s="24">
        <v>454.19999999999982</v>
      </c>
      <c r="BV272" s="444" t="s">
        <v>185</v>
      </c>
      <c r="BW272" s="460"/>
      <c r="BX272" s="443">
        <v>0</v>
      </c>
      <c r="BY272" s="444" t="s">
        <v>187</v>
      </c>
      <c r="BZ272" s="443">
        <v>311</v>
      </c>
      <c r="CA272" s="444" t="s">
        <v>183</v>
      </c>
      <c r="CB272" s="663">
        <v>29.999999999996362</v>
      </c>
      <c r="CC272" s="444" t="s">
        <v>184</v>
      </c>
      <c r="CD272" s="24">
        <v>187.49999999999909</v>
      </c>
      <c r="CE272" s="444" t="s">
        <v>185</v>
      </c>
      <c r="CF272" s="460"/>
      <c r="CG272" s="443">
        <v>736.9</v>
      </c>
      <c r="CH272" s="444" t="s">
        <v>187</v>
      </c>
      <c r="CI272" s="24">
        <v>974.50000000000182</v>
      </c>
      <c r="CJ272" s="444" t="s">
        <v>183</v>
      </c>
      <c r="CK272" s="24"/>
      <c r="CL272" s="444" t="s">
        <v>184</v>
      </c>
      <c r="CM272" s="24">
        <v>168.59999999999945</v>
      </c>
      <c r="CN272" s="444" t="s">
        <v>185</v>
      </c>
      <c r="CO272" s="460"/>
      <c r="CP272" s="443">
        <v>334.8</v>
      </c>
      <c r="CQ272" s="444" t="s">
        <v>187</v>
      </c>
      <c r="CR272" s="24">
        <v>220.69999999999982</v>
      </c>
      <c r="CS272" s="444" t="s">
        <v>183</v>
      </c>
      <c r="CT272" s="24"/>
      <c r="CU272" s="444" t="s">
        <v>184</v>
      </c>
      <c r="CV272" s="24">
        <v>222.29999999999927</v>
      </c>
      <c r="CW272" s="444" t="s">
        <v>185</v>
      </c>
      <c r="CX272" s="460"/>
      <c r="CY272" s="443">
        <v>403.4</v>
      </c>
      <c r="CZ272" s="444" t="s">
        <v>187</v>
      </c>
      <c r="DA272" s="24">
        <v>220.00000000000182</v>
      </c>
      <c r="DB272" s="444" t="s">
        <v>183</v>
      </c>
      <c r="DC272" s="24">
        <v>114.49999999999636</v>
      </c>
      <c r="DD272" s="444" t="s">
        <v>184</v>
      </c>
      <c r="DE272" s="24">
        <v>247.89999999999964</v>
      </c>
      <c r="DF272" s="444" t="s">
        <v>185</v>
      </c>
      <c r="DG272" s="460"/>
      <c r="DH272" s="443">
        <v>160.4</v>
      </c>
      <c r="DI272" s="444" t="s">
        <v>187</v>
      </c>
      <c r="DJ272" s="24">
        <v>154.50000000000182</v>
      </c>
      <c r="DK272" s="444" t="s">
        <v>183</v>
      </c>
      <c r="DL272" s="24"/>
      <c r="DM272" s="444" t="s">
        <v>184</v>
      </c>
      <c r="DN272" s="24">
        <v>105.49999999999909</v>
      </c>
      <c r="DO272" s="444" t="s">
        <v>185</v>
      </c>
      <c r="DP272" s="460"/>
      <c r="DQ272" s="443">
        <v>250</v>
      </c>
      <c r="DR272" s="444" t="s">
        <v>187</v>
      </c>
      <c r="DS272" s="663">
        <v>360.70000000000255</v>
      </c>
      <c r="DT272" s="444" t="s">
        <v>183</v>
      </c>
      <c r="DU272" s="24">
        <v>309.19999999999709</v>
      </c>
      <c r="DV272" s="444" t="s">
        <v>184</v>
      </c>
      <c r="DW272" s="24">
        <v>432.09999999999854</v>
      </c>
      <c r="DX272" s="444" t="s">
        <v>185</v>
      </c>
      <c r="DY272" s="460"/>
      <c r="DZ272" s="443">
        <v>330.6</v>
      </c>
      <c r="EA272" s="444" t="s">
        <v>187</v>
      </c>
      <c r="EB272" s="24">
        <v>610.90000000000055</v>
      </c>
      <c r="EC272" s="444" t="s">
        <v>183</v>
      </c>
      <c r="ED272" s="24"/>
      <c r="EE272" s="444" t="s">
        <v>184</v>
      </c>
      <c r="EF272" s="24">
        <v>1108.0999999999985</v>
      </c>
      <c r="EG272" s="444" t="s">
        <v>185</v>
      </c>
      <c r="EH272" s="460"/>
      <c r="EI272" s="443">
        <v>389.7</v>
      </c>
      <c r="EJ272" s="444" t="s">
        <v>187</v>
      </c>
      <c r="EK272" s="663">
        <v>96.200000000000728</v>
      </c>
      <c r="EL272" s="444" t="s">
        <v>183</v>
      </c>
      <c r="EM272" s="663"/>
      <c r="EN272" s="444" t="s">
        <v>184</v>
      </c>
      <c r="EO272" s="24">
        <v>183.5</v>
      </c>
      <c r="EP272" s="444" t="s">
        <v>185</v>
      </c>
      <c r="EQ272" s="460"/>
      <c r="ER272" s="443">
        <v>193.7</v>
      </c>
      <c r="ES272" s="444" t="s">
        <v>187</v>
      </c>
      <c r="ET272" s="24">
        <v>351.00000000000091</v>
      </c>
      <c r="EU272" s="444" t="s">
        <v>183</v>
      </c>
      <c r="EV272" s="24"/>
      <c r="EW272" s="444" t="s">
        <v>184</v>
      </c>
      <c r="EX272" s="24">
        <v>482.99999999999909</v>
      </c>
      <c r="EY272" s="444" t="s">
        <v>185</v>
      </c>
      <c r="EZ272" s="460"/>
      <c r="FA272" s="443">
        <v>203.5</v>
      </c>
      <c r="FB272" s="444" t="s">
        <v>187</v>
      </c>
      <c r="FC272" s="663">
        <v>320</v>
      </c>
      <c r="FD272" s="444" t="s">
        <v>183</v>
      </c>
      <c r="FE272" s="663">
        <v>65.299999999997453</v>
      </c>
      <c r="FF272" s="444" t="s">
        <v>184</v>
      </c>
      <c r="FG272" s="24">
        <v>504</v>
      </c>
      <c r="FH272" s="444" t="s">
        <v>185</v>
      </c>
      <c r="FI272" s="460"/>
      <c r="FJ272" s="443">
        <v>227.5</v>
      </c>
      <c r="FK272" s="444" t="s">
        <v>187</v>
      </c>
      <c r="FL272" s="663">
        <v>437.19999999999982</v>
      </c>
      <c r="FM272" s="444" t="s">
        <v>183</v>
      </c>
      <c r="FN272" s="24">
        <v>486.899999999996</v>
      </c>
      <c r="FO272" s="444" t="s">
        <v>184</v>
      </c>
      <c r="FP272" s="24">
        <v>609.09999999999854</v>
      </c>
      <c r="FQ272" s="444" t="s">
        <v>185</v>
      </c>
      <c r="FR272" s="460"/>
      <c r="FS272" s="443">
        <v>550.29999999999995</v>
      </c>
      <c r="FT272" s="444" t="s">
        <v>187</v>
      </c>
      <c r="FU272" s="663">
        <v>120.50000000000182</v>
      </c>
      <c r="FV272" s="444" t="s">
        <v>183</v>
      </c>
      <c r="FW272" s="663"/>
      <c r="FX272" s="444" t="s">
        <v>184</v>
      </c>
      <c r="FY272" s="24">
        <v>439.40000000000146</v>
      </c>
      <c r="FZ272" s="444" t="s">
        <v>185</v>
      </c>
      <c r="GA272" s="460"/>
      <c r="GB272" s="443">
        <v>203.5</v>
      </c>
      <c r="GC272" s="444" t="s">
        <v>187</v>
      </c>
      <c r="GD272" s="24">
        <v>131.30000000000109</v>
      </c>
      <c r="GE272" s="444" t="s">
        <v>183</v>
      </c>
      <c r="GF272" s="24"/>
      <c r="GG272" s="444" t="s">
        <v>184</v>
      </c>
      <c r="GH272" s="661">
        <v>154.70000000000073</v>
      </c>
      <c r="GI272" s="444" t="s">
        <v>185</v>
      </c>
      <c r="GJ272" s="460"/>
      <c r="GK272" s="443">
        <v>3037.1</v>
      </c>
      <c r="GL272" s="444" t="s">
        <v>187</v>
      </c>
      <c r="GM272" s="663">
        <v>2455.4000000000033</v>
      </c>
      <c r="GN272" s="444" t="s">
        <v>183</v>
      </c>
      <c r="GO272" s="24">
        <v>1191.2999999999975</v>
      </c>
      <c r="GP272" s="444" t="s">
        <v>184</v>
      </c>
      <c r="GQ272" s="24">
        <v>1836.4500000000062</v>
      </c>
      <c r="GR272" s="444" t="s">
        <v>185</v>
      </c>
      <c r="GS272" s="460"/>
      <c r="GT272" s="443">
        <v>581.29999999999995</v>
      </c>
      <c r="GU272" s="444" t="s">
        <v>187</v>
      </c>
      <c r="GV272" s="663">
        <v>800.10000000000036</v>
      </c>
      <c r="GW272" s="444" t="s">
        <v>183</v>
      </c>
      <c r="GX272" s="663"/>
      <c r="GY272" s="444" t="s">
        <v>184</v>
      </c>
      <c r="GZ272" s="663"/>
      <c r="HA272" s="444" t="s">
        <v>185</v>
      </c>
      <c r="HB272" s="460"/>
      <c r="HC272" s="443">
        <v>488.6</v>
      </c>
      <c r="HD272" s="444" t="s">
        <v>187</v>
      </c>
      <c r="HE272" s="24">
        <v>697.00000000000182</v>
      </c>
      <c r="HF272" s="444" t="s">
        <v>183</v>
      </c>
      <c r="HG272" s="24">
        <v>865.39999999999964</v>
      </c>
      <c r="HH272" s="444" t="s">
        <v>184</v>
      </c>
      <c r="HI272" s="24">
        <v>458.100000000004</v>
      </c>
      <c r="HJ272" s="444" t="s">
        <v>185</v>
      </c>
      <c r="HK272" s="460"/>
      <c r="HL272" s="443">
        <v>738.8</v>
      </c>
      <c r="HM272" s="444" t="s">
        <v>187</v>
      </c>
      <c r="HN272" s="663">
        <v>639.30000000000291</v>
      </c>
      <c r="HO272" s="444" t="s">
        <v>183</v>
      </c>
      <c r="HP272" s="663"/>
      <c r="HQ272" s="444" t="s">
        <v>184</v>
      </c>
      <c r="HR272" s="24">
        <v>242.50000000000182</v>
      </c>
      <c r="HS272" s="444" t="s">
        <v>185</v>
      </c>
      <c r="HT272" s="460"/>
      <c r="HU272" s="443">
        <v>3867</v>
      </c>
      <c r="HV272" s="444" t="s">
        <v>187</v>
      </c>
      <c r="HW272" s="663">
        <v>3457.3000000000011</v>
      </c>
      <c r="HX272" s="444" t="s">
        <v>183</v>
      </c>
      <c r="HY272" s="24">
        <v>3427.4999999999982</v>
      </c>
      <c r="HZ272" s="444" t="s">
        <v>184</v>
      </c>
      <c r="IA272" s="24">
        <v>4336.9000000000487</v>
      </c>
      <c r="IB272" s="444" t="s">
        <v>185</v>
      </c>
      <c r="IC272" s="460"/>
      <c r="ID272" s="443">
        <v>193.6</v>
      </c>
      <c r="IE272" s="444" t="s">
        <v>187</v>
      </c>
      <c r="IF272" s="663">
        <v>42.599999999998545</v>
      </c>
      <c r="IG272" s="444" t="s">
        <v>183</v>
      </c>
      <c r="IH272" s="663"/>
      <c r="II272" s="444" t="s">
        <v>184</v>
      </c>
      <c r="IJ272" s="663"/>
      <c r="IK272" s="444" t="s">
        <v>185</v>
      </c>
      <c r="IL272" s="460"/>
      <c r="IM272" s="443">
        <v>333</v>
      </c>
      <c r="IN272" s="444" t="s">
        <v>187</v>
      </c>
      <c r="IO272" s="24">
        <v>247.70000000000073</v>
      </c>
      <c r="IP272" s="444" t="s">
        <v>183</v>
      </c>
      <c r="IQ272" s="24"/>
      <c r="IR272" s="444" t="s">
        <v>184</v>
      </c>
      <c r="IS272" s="24">
        <v>307.09999999999854</v>
      </c>
      <c r="IT272" s="444" t="s">
        <v>185</v>
      </c>
      <c r="IU272" s="460"/>
      <c r="IV272" s="443">
        <v>401.2</v>
      </c>
      <c r="IW272" s="444" t="s">
        <v>187</v>
      </c>
      <c r="IX272" s="663">
        <v>268.80000000000291</v>
      </c>
      <c r="IY272" s="444" t="s">
        <v>183</v>
      </c>
      <c r="IZ272" s="24">
        <v>178.400000000001</v>
      </c>
      <c r="JA272" s="444" t="s">
        <v>184</v>
      </c>
      <c r="JB272" s="24">
        <v>297.30000000000655</v>
      </c>
      <c r="JC272" s="444" t="s">
        <v>185</v>
      </c>
      <c r="JD272" s="460"/>
      <c r="JE272" s="443">
        <v>438.6</v>
      </c>
      <c r="JF272" s="444" t="s">
        <v>187</v>
      </c>
      <c r="JG272" s="663">
        <v>399.60000000000218</v>
      </c>
      <c r="JH272" s="444" t="s">
        <v>183</v>
      </c>
      <c r="JI272" s="663">
        <v>316.899999999996</v>
      </c>
      <c r="JJ272" s="444" t="s">
        <v>184</v>
      </c>
      <c r="JK272" s="24">
        <v>302.00000000000364</v>
      </c>
      <c r="JL272" s="444" t="s">
        <v>185</v>
      </c>
      <c r="JM272" s="460"/>
      <c r="JN272" s="443">
        <v>316</v>
      </c>
      <c r="JO272" s="444" t="s">
        <v>187</v>
      </c>
      <c r="JP272" s="663">
        <v>155.70000000000073</v>
      </c>
      <c r="JQ272" s="444" t="s">
        <v>183</v>
      </c>
      <c r="JR272" s="663"/>
      <c r="JS272" s="444" t="s">
        <v>184</v>
      </c>
      <c r="JT272" s="663"/>
      <c r="JU272" s="444" t="s">
        <v>185</v>
      </c>
      <c r="JV272" s="460"/>
      <c r="JW272" s="443">
        <v>2810.5</v>
      </c>
      <c r="JX272" s="444" t="s">
        <v>187</v>
      </c>
      <c r="JY272" s="24">
        <v>3435.5000000000036</v>
      </c>
      <c r="JZ272" s="444" t="s">
        <v>183</v>
      </c>
      <c r="KA272" s="24">
        <v>2517.9999999999764</v>
      </c>
      <c r="KB272" s="444" t="s">
        <v>184</v>
      </c>
      <c r="KC272" s="24">
        <v>2493.7999999999956</v>
      </c>
      <c r="KD272" s="444" t="s">
        <v>185</v>
      </c>
      <c r="KE272" s="460"/>
      <c r="KF272" s="443">
        <v>306.5</v>
      </c>
      <c r="KG272" s="444" t="s">
        <v>187</v>
      </c>
      <c r="KH272" s="24">
        <v>142.80000000000655</v>
      </c>
      <c r="KI272" s="444" t="s">
        <v>183</v>
      </c>
      <c r="KJ272" s="663">
        <v>257.99999999999818</v>
      </c>
      <c r="KK272" s="444" t="s">
        <v>184</v>
      </c>
      <c r="KL272" s="24">
        <v>232.50000000000728</v>
      </c>
      <c r="KM272" s="444" t="s">
        <v>185</v>
      </c>
      <c r="KN272" s="460"/>
      <c r="KO272" s="443">
        <v>305.10000000000002</v>
      </c>
      <c r="KP272" s="444" t="s">
        <v>187</v>
      </c>
      <c r="KQ272" s="663">
        <v>149.90000000000509</v>
      </c>
      <c r="KR272" s="444" t="s">
        <v>183</v>
      </c>
      <c r="KS272" s="663"/>
      <c r="KT272" s="444" t="s">
        <v>184</v>
      </c>
      <c r="KU272" s="663"/>
      <c r="KV272" s="444" t="s">
        <v>185</v>
      </c>
      <c r="KW272" s="460"/>
      <c r="KX272" s="443">
        <v>476.4</v>
      </c>
      <c r="KY272" s="444" t="s">
        <v>187</v>
      </c>
      <c r="KZ272" s="24">
        <v>118.50000000001455</v>
      </c>
      <c r="LA272" s="444" t="s">
        <v>183</v>
      </c>
      <c r="LB272" s="24"/>
      <c r="LC272" s="444" t="s">
        <v>184</v>
      </c>
      <c r="LD272" s="24"/>
      <c r="LE272" s="444" t="s">
        <v>185</v>
      </c>
      <c r="LF272" s="460"/>
      <c r="LG272" s="443">
        <v>33.6</v>
      </c>
      <c r="LH272" s="444" t="s">
        <v>187</v>
      </c>
      <c r="LI272" s="336">
        <v>79.800000000001091</v>
      </c>
      <c r="LJ272" s="444" t="s">
        <v>183</v>
      </c>
      <c r="LK272" s="336"/>
      <c r="LL272" s="444" t="s">
        <v>184</v>
      </c>
      <c r="LM272" s="24"/>
      <c r="LN272" s="444" t="s">
        <v>185</v>
      </c>
      <c r="LO272" s="460"/>
      <c r="LP272" s="443">
        <v>245.1</v>
      </c>
      <c r="LQ272" s="444" t="s">
        <v>187</v>
      </c>
      <c r="LR272" s="24">
        <v>361.1000000000131</v>
      </c>
      <c r="LS272" s="444" t="s">
        <v>183</v>
      </c>
      <c r="LT272" s="24">
        <v>220.50000000000091</v>
      </c>
      <c r="LU272" s="444" t="s">
        <v>184</v>
      </c>
      <c r="LV272" s="24">
        <v>673.00000000000364</v>
      </c>
      <c r="LW272" s="444" t="s">
        <v>185</v>
      </c>
      <c r="LX272" s="460"/>
      <c r="LY272" s="443">
        <v>404.2</v>
      </c>
      <c r="LZ272" s="444" t="s">
        <v>187</v>
      </c>
      <c r="MA272" s="24">
        <v>350.10000000000946</v>
      </c>
      <c r="MB272" s="444" t="s">
        <v>183</v>
      </c>
      <c r="MC272" s="24"/>
      <c r="MD272" s="444" t="s">
        <v>184</v>
      </c>
      <c r="ME272" s="24"/>
      <c r="MF272" s="444" t="s">
        <v>185</v>
      </c>
      <c r="MG272" s="460"/>
      <c r="MH272" s="443">
        <v>682.6</v>
      </c>
      <c r="MI272" s="444" t="s">
        <v>187</v>
      </c>
      <c r="MJ272" s="313">
        <v>696.40000000001965</v>
      </c>
      <c r="MK272" s="444" t="s">
        <v>183</v>
      </c>
      <c r="ML272" s="24">
        <v>1210.4999999999982</v>
      </c>
      <c r="MM272" s="444" t="s">
        <v>184</v>
      </c>
      <c r="MN272" s="24">
        <v>1196.7000000000007</v>
      </c>
      <c r="MO272" s="444" t="s">
        <v>185</v>
      </c>
      <c r="MP272" s="460"/>
      <c r="MQ272" s="443">
        <v>308.5</v>
      </c>
      <c r="MR272" s="444" t="s">
        <v>187</v>
      </c>
      <c r="MS272" s="443">
        <v>361.00000000000364</v>
      </c>
      <c r="MT272" s="444" t="s">
        <v>183</v>
      </c>
      <c r="MU272" s="24">
        <v>362.99999999999636</v>
      </c>
      <c r="MV272" s="444" t="s">
        <v>184</v>
      </c>
      <c r="MW272" s="443">
        <v>302.00000000001455</v>
      </c>
      <c r="MX272" s="444" t="s">
        <v>185</v>
      </c>
      <c r="MY272" s="460"/>
      <c r="MZ272" s="443"/>
      <c r="NA272" s="444" t="s">
        <v>187</v>
      </c>
      <c r="NB272" s="443"/>
      <c r="NC272" s="444" t="s">
        <v>183</v>
      </c>
      <c r="ND272" s="443"/>
      <c r="NE272" s="444" t="s">
        <v>184</v>
      </c>
      <c r="NF272" s="664">
        <v>1184.6000000000022</v>
      </c>
      <c r="NG272" s="444" t="s">
        <v>185</v>
      </c>
      <c r="NH272" s="460"/>
    </row>
    <row r="273" spans="1:372" ht="18">
      <c r="A273" s="110" t="s">
        <v>3714</v>
      </c>
      <c r="B273" s="59">
        <f>SUM(D273:AAP273)</f>
        <v>49727.037500000122</v>
      </c>
      <c r="C273" s="460"/>
      <c r="D273" s="443"/>
      <c r="E273" s="286">
        <f>D272*0.25</f>
        <v>100.77500000000001</v>
      </c>
      <c r="F273" s="24"/>
      <c r="G273" s="286">
        <f>F272*0.5</f>
        <v>105.74999999999999</v>
      </c>
      <c r="H273" s="443"/>
      <c r="I273" s="286">
        <f>H272*0.75</f>
        <v>0</v>
      </c>
      <c r="J273" s="443"/>
      <c r="K273" s="286">
        <f>J272*1</f>
        <v>0</v>
      </c>
      <c r="L273" s="460"/>
      <c r="M273" s="443"/>
      <c r="N273" s="286">
        <f>M272*0.25</f>
        <v>5.375</v>
      </c>
      <c r="O273" s="443"/>
      <c r="P273" s="286">
        <f>O272*0.5</f>
        <v>27.5</v>
      </c>
      <c r="Q273" s="443"/>
      <c r="R273" s="286">
        <f>Q272*0.75</f>
        <v>0</v>
      </c>
      <c r="S273" s="443"/>
      <c r="T273" s="286">
        <f>S272*1</f>
        <v>0</v>
      </c>
      <c r="U273" s="460"/>
      <c r="V273" s="443"/>
      <c r="W273" s="286">
        <f>V272*0.25</f>
        <v>145.15000000000015</v>
      </c>
      <c r="X273" s="443"/>
      <c r="Y273" s="286">
        <f>X272*0.5</f>
        <v>155.39999999999986</v>
      </c>
      <c r="Z273" s="24"/>
      <c r="AA273" s="286">
        <f>Z272*0.75</f>
        <v>415.05000000000007</v>
      </c>
      <c r="AB273" s="24"/>
      <c r="AC273" s="286">
        <f t="shared" ref="AC273:AC301" si="251">AB272*1</f>
        <v>619.30000000000007</v>
      </c>
      <c r="AD273" s="460"/>
      <c r="AE273" s="24"/>
      <c r="AF273" s="286">
        <f>AE272*0.25</f>
        <v>30.925000000000125</v>
      </c>
      <c r="AG273" s="24"/>
      <c r="AH273" s="286">
        <f>AG272*0.5</f>
        <v>104.69999999999993</v>
      </c>
      <c r="AI273" s="443"/>
      <c r="AJ273" s="286">
        <f>AI272*0.75</f>
        <v>97.575000000000102</v>
      </c>
      <c r="AK273" s="443"/>
      <c r="AL273" s="286">
        <f t="shared" ref="AL273:AL301" si="252">AK272*1</f>
        <v>200.10000000000127</v>
      </c>
      <c r="AM273" s="460"/>
      <c r="AN273" s="443"/>
      <c r="AO273" s="286">
        <f>AN272*0.25</f>
        <v>29.074999999999999</v>
      </c>
      <c r="AP273" s="24"/>
      <c r="AQ273" s="286">
        <f>AP272*0.5</f>
        <v>62.399999999999977</v>
      </c>
      <c r="AR273" s="24"/>
      <c r="AS273" s="286">
        <f>AR272*0.75</f>
        <v>309.67499999999939</v>
      </c>
      <c r="AT273" s="24"/>
      <c r="AU273" s="286">
        <f>AT272*1</f>
        <v>663.40000000000009</v>
      </c>
      <c r="AV273" s="460"/>
      <c r="AW273" s="24"/>
      <c r="AX273" s="286">
        <f>AW272*0.25</f>
        <v>142.55000000000001</v>
      </c>
      <c r="AZ273" s="286">
        <f>AY272*0.5</f>
        <v>419.54999999999995</v>
      </c>
      <c r="BB273" s="286">
        <f>BA272*0.75</f>
        <v>759.07500000000005</v>
      </c>
      <c r="BC273" s="24"/>
      <c r="BD273" s="286">
        <f>BC272*1</f>
        <v>564.29999999999973</v>
      </c>
      <c r="BE273" s="460"/>
      <c r="BF273" s="443"/>
      <c r="BG273" s="286">
        <f>BF272*0.25</f>
        <v>113.25</v>
      </c>
      <c r="BH273" s="24"/>
      <c r="BI273" s="286">
        <f>BH272*0.5</f>
        <v>165.70000000000027</v>
      </c>
      <c r="BJ273" s="443"/>
      <c r="BK273" s="286">
        <f>BJ272*0.75</f>
        <v>212.13749999999891</v>
      </c>
      <c r="BL273" s="443"/>
      <c r="BM273" s="286">
        <f>BL272*1</f>
        <v>1066.4999999999995</v>
      </c>
      <c r="BN273" s="460"/>
      <c r="BO273" s="443"/>
      <c r="BP273" s="286">
        <f>BO272*0.25</f>
        <v>113.575</v>
      </c>
      <c r="BQ273" s="443"/>
      <c r="BR273" s="286">
        <f>BQ272*0.5</f>
        <v>231.25000000000023</v>
      </c>
      <c r="BS273" s="443"/>
      <c r="BT273" s="286">
        <f>BS272*0.75</f>
        <v>466.05000000000041</v>
      </c>
      <c r="BU273" s="443"/>
      <c r="BV273" s="286">
        <f>BU272*1</f>
        <v>454.19999999999982</v>
      </c>
      <c r="BW273" s="460"/>
      <c r="BX273" s="443"/>
      <c r="BY273" s="286">
        <f>BX272*0.25</f>
        <v>0</v>
      </c>
      <c r="BZ273" s="443"/>
      <c r="CA273" s="286">
        <f>BZ272*0.5</f>
        <v>155.5</v>
      </c>
      <c r="CB273" s="443"/>
      <c r="CC273" s="286">
        <f>CB272*0.75</f>
        <v>22.499999999997272</v>
      </c>
      <c r="CD273" s="443"/>
      <c r="CE273" s="286">
        <f>CD272*1</f>
        <v>187.49999999999909</v>
      </c>
      <c r="CF273" s="460"/>
      <c r="CG273" s="443"/>
      <c r="CH273" s="286">
        <f>CG272*0.25</f>
        <v>184.22499999999999</v>
      </c>
      <c r="CI273" s="24"/>
      <c r="CJ273" s="286">
        <f>CI272*0.5</f>
        <v>487.25000000000091</v>
      </c>
      <c r="CK273" s="24"/>
      <c r="CL273" s="286">
        <f>CK272*0.75</f>
        <v>0</v>
      </c>
      <c r="CM273" s="24"/>
      <c r="CN273" s="286">
        <f>CM272*1</f>
        <v>168.59999999999945</v>
      </c>
      <c r="CO273" s="460"/>
      <c r="CP273" s="443"/>
      <c r="CQ273" s="286">
        <f>CP272*0.25</f>
        <v>83.7</v>
      </c>
      <c r="CR273" s="24"/>
      <c r="CS273" s="286">
        <f>CR272*0.5</f>
        <v>110.34999999999991</v>
      </c>
      <c r="CT273" s="24"/>
      <c r="CU273" s="286">
        <f>CT272*0.75</f>
        <v>0</v>
      </c>
      <c r="CV273" s="24"/>
      <c r="CW273" s="286">
        <f>CV272*1</f>
        <v>222.29999999999927</v>
      </c>
      <c r="CX273" s="460"/>
      <c r="CY273" s="443"/>
      <c r="CZ273" s="286">
        <f>CY272*0.25</f>
        <v>100.85</v>
      </c>
      <c r="DA273" s="24"/>
      <c r="DB273" s="286">
        <f>DA272*0.5</f>
        <v>110.00000000000091</v>
      </c>
      <c r="DC273" s="24"/>
      <c r="DD273" s="286">
        <f>DC272*0.75</f>
        <v>85.874999999997272</v>
      </c>
      <c r="DE273" s="24"/>
      <c r="DF273" s="286">
        <f>DE272*1</f>
        <v>247.89999999999964</v>
      </c>
      <c r="DG273" s="460"/>
      <c r="DH273" s="443"/>
      <c r="DI273" s="286">
        <f>DH272*0.25</f>
        <v>40.1</v>
      </c>
      <c r="DJ273" s="24"/>
      <c r="DK273" s="286">
        <f>DJ272*0.5</f>
        <v>77.250000000000909</v>
      </c>
      <c r="DL273" s="24"/>
      <c r="DM273" s="286">
        <f>DL272*0.75</f>
        <v>0</v>
      </c>
      <c r="DN273" s="24"/>
      <c r="DO273" s="286">
        <f>DN272*1</f>
        <v>105.49999999999909</v>
      </c>
      <c r="DP273" s="460"/>
      <c r="DQ273" s="443"/>
      <c r="DR273" s="286">
        <f>DQ272*0.25</f>
        <v>62.5</v>
      </c>
      <c r="DS273" s="24"/>
      <c r="DT273" s="286">
        <f>DS272*0.5</f>
        <v>180.35000000000127</v>
      </c>
      <c r="DU273" s="24"/>
      <c r="DV273" s="286">
        <f>DU272*0.75</f>
        <v>231.89999999999782</v>
      </c>
      <c r="DW273" s="24"/>
      <c r="DX273" s="286">
        <f>DW272*1</f>
        <v>432.09999999999854</v>
      </c>
      <c r="DY273" s="460"/>
      <c r="DZ273" s="443"/>
      <c r="EA273" s="286">
        <f>DZ272*0.25</f>
        <v>82.65</v>
      </c>
      <c r="EB273" s="24"/>
      <c r="EC273" s="286">
        <f>EB272*0.5</f>
        <v>305.45000000000027</v>
      </c>
      <c r="ED273" s="24"/>
      <c r="EE273" s="286">
        <f>ED272*0.75</f>
        <v>0</v>
      </c>
      <c r="EF273" s="24"/>
      <c r="EG273" s="286">
        <f>EF272*1</f>
        <v>1108.0999999999985</v>
      </c>
      <c r="EH273" s="460"/>
      <c r="EI273" s="443"/>
      <c r="EJ273" s="286">
        <f>EI272*0.25</f>
        <v>97.424999999999997</v>
      </c>
      <c r="EK273" s="24"/>
      <c r="EL273" s="286">
        <f>EK272*0.5</f>
        <v>48.100000000000364</v>
      </c>
      <c r="EM273" s="24"/>
      <c r="EN273" s="286">
        <f>EM272*0.75</f>
        <v>0</v>
      </c>
      <c r="EO273" s="24"/>
      <c r="EP273" s="286">
        <f>EO272*1</f>
        <v>183.5</v>
      </c>
      <c r="EQ273" s="460"/>
      <c r="ER273" s="443"/>
      <c r="ES273" s="286">
        <f>ER272*0.25</f>
        <v>48.424999999999997</v>
      </c>
      <c r="ET273" s="24"/>
      <c r="EU273" s="286">
        <f>ET272*0.5</f>
        <v>175.50000000000045</v>
      </c>
      <c r="EV273" s="24"/>
      <c r="EW273" s="286">
        <f>EV272*0.75</f>
        <v>0</v>
      </c>
      <c r="EX273" s="24"/>
      <c r="EY273" s="286">
        <f>EX272*1</f>
        <v>482.99999999999909</v>
      </c>
      <c r="EZ273" s="460"/>
      <c r="FA273" s="443"/>
      <c r="FB273" s="286">
        <f>FA272*0.25</f>
        <v>50.875</v>
      </c>
      <c r="FC273" s="24"/>
      <c r="FD273" s="286">
        <f>FC272*0.5</f>
        <v>160</v>
      </c>
      <c r="FE273" s="24"/>
      <c r="FF273" s="286">
        <f>FE272*0.75</f>
        <v>48.97499999999809</v>
      </c>
      <c r="FG273" s="24"/>
      <c r="FH273" s="286">
        <f>FG272*1</f>
        <v>504</v>
      </c>
      <c r="FI273" s="460"/>
      <c r="FJ273" s="443"/>
      <c r="FK273" s="286">
        <f>FJ272*0.25</f>
        <v>56.875</v>
      </c>
      <c r="FL273" s="24"/>
      <c r="FM273" s="286">
        <f>FL272*0.5</f>
        <v>218.59999999999991</v>
      </c>
      <c r="FN273" s="24"/>
      <c r="FO273" s="286">
        <f>FN272*0.75</f>
        <v>365.174999999997</v>
      </c>
      <c r="FP273" s="24"/>
      <c r="FQ273" s="286">
        <f>FP272*1</f>
        <v>609.09999999999854</v>
      </c>
      <c r="FR273" s="460"/>
      <c r="FS273" s="443"/>
      <c r="FT273" s="286">
        <f>FS272*0.25</f>
        <v>137.57499999999999</v>
      </c>
      <c r="FU273" s="24"/>
      <c r="FV273" s="286">
        <f>FU272*0.5</f>
        <v>60.250000000000909</v>
      </c>
      <c r="FW273" s="24"/>
      <c r="FX273" s="286">
        <f>FW272*0.75</f>
        <v>0</v>
      </c>
      <c r="FY273" s="24"/>
      <c r="FZ273" s="286">
        <f>FY272*1</f>
        <v>439.40000000000146</v>
      </c>
      <c r="GA273" s="460"/>
      <c r="GB273" s="443"/>
      <c r="GC273" s="286">
        <f>GB272*0.25</f>
        <v>50.875</v>
      </c>
      <c r="GD273" s="24"/>
      <c r="GE273" s="286">
        <f>GD272*0.5</f>
        <v>65.650000000000546</v>
      </c>
      <c r="GF273" s="24"/>
      <c r="GG273" s="286">
        <f>GF272*0.75</f>
        <v>0</v>
      </c>
      <c r="GH273" s="24"/>
      <c r="GI273" s="286">
        <f>GH272*1</f>
        <v>154.70000000000073</v>
      </c>
      <c r="GJ273" s="460"/>
      <c r="GK273" s="443"/>
      <c r="GL273" s="286">
        <f>GK272*0.25</f>
        <v>759.27499999999998</v>
      </c>
      <c r="GM273" s="24"/>
      <c r="GN273" s="286">
        <f>GM272*0.5</f>
        <v>1227.7000000000016</v>
      </c>
      <c r="GO273" s="24"/>
      <c r="GP273" s="286">
        <f>GO272*0.75</f>
        <v>893.47499999999809</v>
      </c>
      <c r="GQ273" s="24"/>
      <c r="GR273" s="286">
        <f>GQ272*1</f>
        <v>1836.4500000000062</v>
      </c>
      <c r="GS273" s="460"/>
      <c r="GT273" s="443"/>
      <c r="GU273" s="286">
        <f>GT272*0.25</f>
        <v>145.32499999999999</v>
      </c>
      <c r="GV273" s="24"/>
      <c r="GW273" s="286">
        <f>GV272*0.5</f>
        <v>400.05000000000018</v>
      </c>
      <c r="GX273" s="24"/>
      <c r="GY273" s="286">
        <f>GX272*0.75</f>
        <v>0</v>
      </c>
      <c r="GZ273" s="24"/>
      <c r="HA273" s="286">
        <f>GZ272*1</f>
        <v>0</v>
      </c>
      <c r="HB273" s="460"/>
      <c r="HC273" s="443"/>
      <c r="HD273" s="286">
        <f>HC272*0.25</f>
        <v>122.15</v>
      </c>
      <c r="HE273" s="443"/>
      <c r="HF273" s="286">
        <f>HE272*0.5</f>
        <v>348.50000000000091</v>
      </c>
      <c r="HG273" s="443"/>
      <c r="HH273" s="286">
        <f>HG272*0.75</f>
        <v>649.04999999999973</v>
      </c>
      <c r="HI273" s="443"/>
      <c r="HJ273" s="286">
        <f>HI272*1</f>
        <v>458.100000000004</v>
      </c>
      <c r="HK273" s="460"/>
      <c r="HL273" s="443"/>
      <c r="HM273" s="286">
        <f>HL272*0.25</f>
        <v>184.7</v>
      </c>
      <c r="HN273" s="443"/>
      <c r="HO273" s="286">
        <f>HN272*0.5</f>
        <v>319.65000000000146</v>
      </c>
      <c r="HP273" s="443"/>
      <c r="HQ273" s="286">
        <f>HP272*0.75</f>
        <v>0</v>
      </c>
      <c r="HR273" s="443"/>
      <c r="HS273" s="286">
        <f>HR272*1</f>
        <v>242.50000000000182</v>
      </c>
      <c r="HT273" s="460"/>
      <c r="HU273" s="443"/>
      <c r="HV273" s="286">
        <f>HU272*0.25</f>
        <v>966.75</v>
      </c>
      <c r="HW273" s="443"/>
      <c r="HX273" s="286">
        <f>HW272*0.5</f>
        <v>1728.6500000000005</v>
      </c>
      <c r="HY273" s="443"/>
      <c r="HZ273" s="286">
        <f>HY272*0.75</f>
        <v>2570.6249999999986</v>
      </c>
      <c r="IA273" s="443"/>
      <c r="IB273" s="286">
        <f>IA272*1</f>
        <v>4336.9000000000487</v>
      </c>
      <c r="IC273" s="460"/>
      <c r="ID273" s="443"/>
      <c r="IE273" s="286">
        <f>ID272*0.25</f>
        <v>48.4</v>
      </c>
      <c r="IF273" s="443"/>
      <c r="IG273" s="286">
        <f>IF272*0.5</f>
        <v>21.299999999999272</v>
      </c>
      <c r="IH273" s="443"/>
      <c r="II273" s="286">
        <f>IH272*0.75</f>
        <v>0</v>
      </c>
      <c r="IJ273" s="443"/>
      <c r="IK273" s="286">
        <f>IJ272*1</f>
        <v>0</v>
      </c>
      <c r="IL273" s="460"/>
      <c r="IM273" s="443"/>
      <c r="IN273" s="286">
        <f>IM272*0.25</f>
        <v>83.25</v>
      </c>
      <c r="IO273" s="443"/>
      <c r="IP273" s="286">
        <f>IO272*0.5</f>
        <v>123.85000000000036</v>
      </c>
      <c r="IQ273" s="443"/>
      <c r="IR273" s="286">
        <f>IQ272*0.75</f>
        <v>0</v>
      </c>
      <c r="IS273" s="443"/>
      <c r="IT273" s="286">
        <f>IS272*1</f>
        <v>307.09999999999854</v>
      </c>
      <c r="IU273" s="460"/>
      <c r="IV273" s="443"/>
      <c r="IW273" s="286">
        <f>IV272*0.25</f>
        <v>100.3</v>
      </c>
      <c r="IX273" s="443"/>
      <c r="IY273" s="286">
        <f>IX272*0.5</f>
        <v>134.40000000000146</v>
      </c>
      <c r="IZ273" s="443"/>
      <c r="JA273" s="286">
        <f>IZ272*0.75</f>
        <v>133.80000000000075</v>
      </c>
      <c r="JB273" s="443"/>
      <c r="JC273" s="286">
        <f>JB272*1</f>
        <v>297.30000000000655</v>
      </c>
      <c r="JD273" s="460"/>
      <c r="JE273" s="443"/>
      <c r="JF273" s="286">
        <f>JE272*0.25</f>
        <v>109.65</v>
      </c>
      <c r="JG273" s="443"/>
      <c r="JH273" s="286">
        <f>JG272*0.5</f>
        <v>199.80000000000109</v>
      </c>
      <c r="JI273" s="443"/>
      <c r="JJ273" s="286">
        <f>JI272*0.75</f>
        <v>237.674999999997</v>
      </c>
      <c r="JK273" s="443"/>
      <c r="JL273" s="286">
        <f>JK272*1</f>
        <v>302.00000000000364</v>
      </c>
      <c r="JM273" s="460"/>
      <c r="JN273" s="443"/>
      <c r="JO273" s="286">
        <f>JN272*0.25</f>
        <v>79</v>
      </c>
      <c r="JP273" s="443"/>
      <c r="JQ273" s="286">
        <f>JP272*0.5</f>
        <v>77.850000000000364</v>
      </c>
      <c r="JR273" s="443"/>
      <c r="JS273" s="286">
        <f>JR272*0.75</f>
        <v>0</v>
      </c>
      <c r="JT273" s="443"/>
      <c r="JU273" s="286">
        <f>JT272*1</f>
        <v>0</v>
      </c>
      <c r="JV273" s="460"/>
      <c r="JW273" s="443"/>
      <c r="JX273" s="286">
        <f>JW272*0.25</f>
        <v>702.625</v>
      </c>
      <c r="JY273" s="443"/>
      <c r="JZ273" s="286">
        <f>JY272*0.5</f>
        <v>1717.7500000000018</v>
      </c>
      <c r="KA273" s="443"/>
      <c r="KB273" s="286">
        <f>KA272*0.75</f>
        <v>1888.4999999999823</v>
      </c>
      <c r="KC273" s="443"/>
      <c r="KD273" s="286">
        <f t="shared" ref="KD273" si="253">KC272*1</f>
        <v>2493.7999999999956</v>
      </c>
      <c r="KE273" s="460"/>
      <c r="KF273" s="443"/>
      <c r="KG273" s="286">
        <f>KF272*0.25</f>
        <v>76.625</v>
      </c>
      <c r="KH273" s="443"/>
      <c r="KI273" s="286">
        <f>KH272*0.5</f>
        <v>71.400000000003274</v>
      </c>
      <c r="KJ273" s="443"/>
      <c r="KK273" s="286">
        <f>KJ272*0.75</f>
        <v>193.49999999999864</v>
      </c>
      <c r="KL273" s="443"/>
      <c r="KM273" s="286">
        <f>KL272*1</f>
        <v>232.50000000000728</v>
      </c>
      <c r="KN273" s="460"/>
      <c r="KO273" s="443"/>
      <c r="KP273" s="286">
        <f>KO272*0.25</f>
        <v>76.275000000000006</v>
      </c>
      <c r="KQ273" s="443"/>
      <c r="KR273" s="286">
        <f>KQ272*0.5</f>
        <v>74.950000000002547</v>
      </c>
      <c r="KS273" s="443"/>
      <c r="KT273" s="286">
        <f>KS272*0.75</f>
        <v>0</v>
      </c>
      <c r="KU273" s="443"/>
      <c r="KV273" s="286">
        <f>KU272*1</f>
        <v>0</v>
      </c>
      <c r="KW273" s="460"/>
      <c r="KX273" s="443"/>
      <c r="KY273" s="286">
        <f>KX272*0.25</f>
        <v>119.1</v>
      </c>
      <c r="KZ273" s="443"/>
      <c r="LA273" s="286">
        <f>KZ272*0.5</f>
        <v>59.250000000007276</v>
      </c>
      <c r="LB273" s="443"/>
      <c r="LC273" s="286">
        <f>LB272*0.75</f>
        <v>0</v>
      </c>
      <c r="LD273" s="443"/>
      <c r="LE273" s="286">
        <f>LD272*1</f>
        <v>0</v>
      </c>
      <c r="LF273" s="460"/>
      <c r="LG273" s="443"/>
      <c r="LH273" s="286">
        <f>LG272*0.25</f>
        <v>8.4</v>
      </c>
      <c r="LI273" s="443"/>
      <c r="LJ273" s="286">
        <f>LI272*0.5</f>
        <v>39.900000000000546</v>
      </c>
      <c r="LK273" s="443"/>
      <c r="LL273" s="286">
        <f>LK272*0.75</f>
        <v>0</v>
      </c>
      <c r="LM273" s="443"/>
      <c r="LN273" s="286">
        <f>LM272*1</f>
        <v>0</v>
      </c>
      <c r="LO273" s="460"/>
      <c r="LP273" s="443"/>
      <c r="LQ273" s="286">
        <f>LP272*0.25</f>
        <v>61.274999999999999</v>
      </c>
      <c r="LR273" s="443"/>
      <c r="LS273" s="286">
        <f>LR272*0.5</f>
        <v>180.55000000000655</v>
      </c>
      <c r="LT273" s="443"/>
      <c r="LU273" s="286">
        <f>LT272*0.75</f>
        <v>165.37500000000068</v>
      </c>
      <c r="LV273" s="443"/>
      <c r="LW273" s="286">
        <f>LV272*1</f>
        <v>673.00000000000364</v>
      </c>
      <c r="LX273" s="460"/>
      <c r="LY273" s="443"/>
      <c r="LZ273" s="286">
        <f>LY272*0.25</f>
        <v>101.05</v>
      </c>
      <c r="MA273" s="443"/>
      <c r="MB273" s="286">
        <f>MA272*0.5</f>
        <v>175.05000000000473</v>
      </c>
      <c r="MC273" s="443"/>
      <c r="MD273" s="286">
        <f>MC272*0.75</f>
        <v>0</v>
      </c>
      <c r="ME273" s="443"/>
      <c r="MF273" s="286">
        <f>ME272*1</f>
        <v>0</v>
      </c>
      <c r="MG273" s="460"/>
      <c r="MH273" s="443"/>
      <c r="MI273" s="286">
        <f>MH272*0.25</f>
        <v>170.65</v>
      </c>
      <c r="MJ273" s="443"/>
      <c r="MK273" s="286">
        <f>MJ272*0.5</f>
        <v>348.20000000000982</v>
      </c>
      <c r="ML273" s="443"/>
      <c r="MM273" s="286">
        <f>ML272*0.75</f>
        <v>907.87499999999864</v>
      </c>
      <c r="MN273" s="443"/>
      <c r="MO273" s="286">
        <f>MN272*1</f>
        <v>1196.7000000000007</v>
      </c>
      <c r="MP273" s="460"/>
      <c r="MQ273" s="443"/>
      <c r="MR273" s="286">
        <f>MQ272*0.25</f>
        <v>77.125</v>
      </c>
      <c r="MS273" s="443"/>
      <c r="MT273" s="286">
        <f>MS272*0.5</f>
        <v>180.50000000000182</v>
      </c>
      <c r="MU273" s="443"/>
      <c r="MV273" s="286">
        <f>MU272*0.75</f>
        <v>272.24999999999727</v>
      </c>
      <c r="MW273" s="443"/>
      <c r="MX273" s="286">
        <f>MW272*1</f>
        <v>302.00000000001455</v>
      </c>
      <c r="MY273" s="460"/>
      <c r="MZ273" s="443"/>
      <c r="NA273" s="286">
        <f>MZ272*0.25</f>
        <v>0</v>
      </c>
      <c r="NB273" s="443"/>
      <c r="NC273" s="286">
        <f>NB272*0.5</f>
        <v>0</v>
      </c>
      <c r="ND273" s="443"/>
      <c r="NE273" s="286">
        <f>ND272*0.75</f>
        <v>0</v>
      </c>
      <c r="NF273" s="443"/>
      <c r="NG273" s="286">
        <f>NF272*1</f>
        <v>1184.6000000000022</v>
      </c>
      <c r="NH273" s="460"/>
    </row>
    <row r="274" spans="1:372" ht="15.75">
      <c r="A274" s="305"/>
      <c r="B274" s="256"/>
      <c r="C274" s="255"/>
      <c r="D274" s="305"/>
      <c r="E274" s="355"/>
      <c r="F274" s="178"/>
      <c r="G274" s="355"/>
      <c r="H274" s="305"/>
      <c r="I274" s="305"/>
      <c r="J274" s="305"/>
      <c r="K274" s="305"/>
      <c r="L274" s="255"/>
      <c r="M274" s="305"/>
      <c r="N274" s="355"/>
      <c r="O274" s="305"/>
      <c r="P274" s="355"/>
      <c r="Q274" s="305"/>
      <c r="R274" s="305"/>
      <c r="S274" s="305"/>
      <c r="T274" s="305"/>
      <c r="U274" s="255"/>
      <c r="V274" s="305"/>
      <c r="W274" s="355"/>
      <c r="X274" s="305"/>
      <c r="Y274" s="355"/>
      <c r="Z274" s="178"/>
      <c r="AA274" s="305"/>
      <c r="AB274" s="178"/>
      <c r="AC274" s="48"/>
      <c r="AD274" s="255"/>
      <c r="AE274" s="178"/>
      <c r="AF274" s="355"/>
      <c r="AG274" s="178"/>
      <c r="AH274" s="305"/>
      <c r="AI274" s="305"/>
      <c r="AJ274" s="305"/>
      <c r="AK274" s="305"/>
      <c r="AL274" s="48"/>
      <c r="AM274" s="255"/>
      <c r="AN274" s="305"/>
      <c r="AO274" s="355"/>
      <c r="AP274" s="178"/>
      <c r="AQ274" s="305"/>
      <c r="AR274" s="178"/>
      <c r="AS274" s="305"/>
      <c r="AT274" s="178"/>
      <c r="AU274" s="48"/>
      <c r="AV274" s="255"/>
      <c r="AW274" s="178"/>
      <c r="AX274" s="355"/>
      <c r="AY274" s="178"/>
      <c r="AZ274" s="305"/>
      <c r="BA274" s="178"/>
      <c r="BB274" s="305"/>
      <c r="BC274" s="178"/>
      <c r="BD274" s="48"/>
      <c r="BE274" s="255"/>
      <c r="BF274" s="305"/>
      <c r="BG274" s="355"/>
      <c r="BH274" s="178"/>
      <c r="BI274" s="305"/>
      <c r="BJ274" s="305"/>
      <c r="BK274" s="305"/>
      <c r="BL274" s="305"/>
      <c r="BM274" s="48"/>
      <c r="BN274" s="255"/>
      <c r="BO274" s="305"/>
      <c r="BP274" s="355"/>
      <c r="BQ274" s="305"/>
      <c r="BR274" s="305"/>
      <c r="BS274" s="305"/>
      <c r="BT274" s="305"/>
      <c r="BU274" s="305"/>
      <c r="BV274" s="48"/>
      <c r="BW274" s="255"/>
      <c r="BX274" s="305"/>
      <c r="BY274" s="355"/>
      <c r="BZ274" s="305"/>
      <c r="CA274" s="305"/>
      <c r="CB274" s="305"/>
      <c r="CC274" s="305"/>
      <c r="CD274" s="305"/>
      <c r="CE274" s="48"/>
      <c r="CF274" s="255"/>
      <c r="CG274" s="305"/>
      <c r="CH274" s="355"/>
      <c r="CI274" s="178"/>
      <c r="CJ274" s="305"/>
      <c r="CK274" s="178"/>
      <c r="CL274" s="305"/>
      <c r="CM274" s="178"/>
      <c r="CN274" s="48"/>
      <c r="CO274" s="255"/>
      <c r="CP274" s="305"/>
      <c r="CQ274" s="355"/>
      <c r="CR274" s="178"/>
      <c r="CS274" s="305"/>
      <c r="CT274" s="178"/>
      <c r="CU274" s="305"/>
      <c r="CV274" s="178"/>
      <c r="CW274" s="48"/>
      <c r="CX274" s="255"/>
      <c r="CY274" s="305"/>
      <c r="CZ274" s="355"/>
      <c r="DA274" s="178"/>
      <c r="DB274" s="305"/>
      <c r="DC274" s="178"/>
      <c r="DD274" s="305"/>
      <c r="DE274" s="178"/>
      <c r="DF274" s="48"/>
      <c r="DG274" s="255"/>
      <c r="DH274" s="305"/>
      <c r="DI274" s="355"/>
      <c r="DJ274" s="178"/>
      <c r="DK274" s="305"/>
      <c r="DL274" s="178"/>
      <c r="DM274" s="305"/>
      <c r="DN274" s="178"/>
      <c r="DO274" s="48"/>
      <c r="DP274" s="255"/>
      <c r="DQ274" s="305"/>
      <c r="DR274" s="355"/>
      <c r="DS274" s="178"/>
      <c r="DT274" s="305"/>
      <c r="DU274" s="178"/>
      <c r="DV274" s="305"/>
      <c r="DW274" s="178"/>
      <c r="DX274" s="48"/>
      <c r="DY274" s="255"/>
      <c r="DZ274" s="305"/>
      <c r="EA274" s="355"/>
      <c r="EB274" s="178"/>
      <c r="EC274" s="305"/>
      <c r="ED274" s="178"/>
      <c r="EE274" s="305"/>
      <c r="EF274" s="178"/>
      <c r="EG274" s="48"/>
      <c r="EH274" s="255"/>
      <c r="EI274" s="305"/>
      <c r="EJ274" s="355"/>
      <c r="EK274" s="178"/>
      <c r="EL274" s="305"/>
      <c r="EM274" s="178"/>
      <c r="EN274" s="305"/>
      <c r="EO274" s="178"/>
      <c r="EP274" s="48"/>
      <c r="EQ274" s="255"/>
      <c r="ER274" s="305"/>
      <c r="ES274" s="355"/>
      <c r="ET274" s="178"/>
      <c r="EU274" s="305"/>
      <c r="EV274" s="178"/>
      <c r="EW274" s="305"/>
      <c r="EX274" s="178"/>
      <c r="EY274" s="48"/>
      <c r="EZ274" s="255"/>
      <c r="FA274" s="305"/>
      <c r="FB274" s="355"/>
      <c r="FC274" s="178"/>
      <c r="FD274" s="305"/>
      <c r="FE274" s="178"/>
      <c r="FF274" s="305"/>
      <c r="FG274" s="178"/>
      <c r="FH274" s="48"/>
      <c r="FI274" s="255"/>
      <c r="FJ274" s="305"/>
      <c r="FK274" s="355"/>
      <c r="FL274" s="178"/>
      <c r="FM274" s="305"/>
      <c r="FN274" s="178"/>
      <c r="FO274" s="305"/>
      <c r="FP274" s="178"/>
      <c r="FQ274" s="48"/>
      <c r="FR274" s="255"/>
      <c r="FS274" s="305"/>
      <c r="FT274" s="355"/>
      <c r="FU274" s="178"/>
      <c r="FV274" s="305"/>
      <c r="FW274" s="178"/>
      <c r="FX274" s="305"/>
      <c r="FY274" s="178"/>
      <c r="FZ274" s="48"/>
      <c r="GA274" s="255"/>
      <c r="GB274" s="305"/>
      <c r="GC274" s="355"/>
      <c r="GD274" s="178"/>
      <c r="GE274" s="305"/>
      <c r="GF274" s="178"/>
      <c r="GG274" s="305"/>
      <c r="GH274" s="178"/>
      <c r="GI274" s="48"/>
      <c r="GJ274" s="255"/>
      <c r="GK274" s="305"/>
      <c r="GL274" s="355"/>
      <c r="GM274" s="178"/>
      <c r="GN274" s="305"/>
      <c r="GO274" s="178"/>
      <c r="GP274" s="305"/>
      <c r="GQ274" s="178"/>
      <c r="GR274" s="48"/>
      <c r="GS274" s="255"/>
      <c r="GT274" s="305"/>
      <c r="GU274" s="355"/>
      <c r="GV274" s="178"/>
      <c r="GW274" s="305"/>
      <c r="GX274" s="178"/>
      <c r="GY274" s="305"/>
      <c r="GZ274" s="178"/>
      <c r="HA274" s="305"/>
      <c r="HB274" s="255"/>
      <c r="HC274" s="305"/>
      <c r="HD274" s="355"/>
      <c r="HE274" s="305"/>
      <c r="HF274" s="305"/>
      <c r="HG274" s="305"/>
      <c r="HH274" s="305"/>
      <c r="HI274" s="305"/>
      <c r="HJ274" s="48"/>
      <c r="HK274" s="255"/>
      <c r="HL274" s="305"/>
      <c r="HM274" s="355"/>
      <c r="HN274" s="305"/>
      <c r="HO274" s="305"/>
      <c r="HP274" s="305"/>
      <c r="HQ274" s="305"/>
      <c r="HR274" s="305"/>
      <c r="HS274" s="48"/>
      <c r="HT274" s="255"/>
      <c r="HU274" s="305"/>
      <c r="HV274" s="355"/>
      <c r="HW274" s="305"/>
      <c r="HX274" s="305"/>
      <c r="HY274" s="305"/>
      <c r="HZ274" s="305"/>
      <c r="IA274" s="305"/>
      <c r="IB274" s="48"/>
      <c r="IC274" s="255"/>
      <c r="ID274" s="305"/>
      <c r="IE274" s="355"/>
      <c r="IF274" s="305"/>
      <c r="IG274" s="305"/>
      <c r="IH274" s="305"/>
      <c r="II274" s="305"/>
      <c r="IJ274" s="305"/>
      <c r="IK274" s="305"/>
      <c r="IL274" s="255"/>
      <c r="IM274" s="305"/>
      <c r="IN274" s="355"/>
      <c r="IO274" s="305"/>
      <c r="IP274" s="305"/>
      <c r="IQ274" s="305"/>
      <c r="IR274" s="305"/>
      <c r="IS274" s="305"/>
      <c r="IT274" s="48"/>
      <c r="IU274" s="255"/>
      <c r="IV274" s="305"/>
      <c r="IW274" s="355"/>
      <c r="IX274" s="305"/>
      <c r="IY274" s="305"/>
      <c r="IZ274" s="305"/>
      <c r="JA274" s="305"/>
      <c r="JB274" s="305"/>
      <c r="JC274" s="48"/>
      <c r="JD274" s="255"/>
      <c r="JE274" s="305"/>
      <c r="JF274" s="355"/>
      <c r="JG274" s="305"/>
      <c r="JH274" s="305"/>
      <c r="JI274" s="305"/>
      <c r="JJ274" s="305"/>
      <c r="JK274" s="305"/>
      <c r="JL274" s="48"/>
      <c r="JM274" s="255"/>
      <c r="JN274" s="305"/>
      <c r="JO274" s="355"/>
      <c r="JP274" s="305"/>
      <c r="JQ274" s="305"/>
      <c r="JR274" s="305"/>
      <c r="JS274" s="305"/>
      <c r="JT274" s="305"/>
      <c r="JU274" s="305"/>
      <c r="JV274" s="255"/>
      <c r="JW274" s="305"/>
      <c r="JX274" s="355"/>
      <c r="JY274" s="305"/>
      <c r="JZ274" s="305"/>
      <c r="KA274" s="305"/>
      <c r="KB274" s="305"/>
      <c r="KC274" s="305"/>
      <c r="KD274" s="48"/>
      <c r="KE274" s="255"/>
      <c r="KF274" s="305"/>
      <c r="KG274" s="355"/>
      <c r="KH274" s="305"/>
      <c r="KI274" s="305"/>
      <c r="KJ274" s="305"/>
      <c r="KK274" s="305"/>
      <c r="KL274" s="305"/>
      <c r="KM274" s="48"/>
      <c r="KN274" s="255"/>
      <c r="KO274" s="305"/>
      <c r="KP274" s="355"/>
      <c r="KQ274" s="305"/>
      <c r="KR274" s="305"/>
      <c r="KS274" s="305"/>
      <c r="KT274" s="305"/>
      <c r="KU274" s="305"/>
      <c r="KV274" s="305"/>
      <c r="KW274" s="255"/>
      <c r="KX274" s="305"/>
      <c r="KY274" s="355"/>
      <c r="KZ274" s="305"/>
      <c r="LA274" s="305"/>
      <c r="LB274" s="305"/>
      <c r="LC274" s="305"/>
      <c r="LD274" s="305"/>
      <c r="LE274" s="305"/>
      <c r="LF274" s="255"/>
      <c r="LG274" s="305"/>
      <c r="LH274" s="355"/>
      <c r="LI274" s="305"/>
      <c r="LJ274" s="305"/>
      <c r="LK274" s="305"/>
      <c r="LL274" s="305"/>
      <c r="LM274" s="305"/>
      <c r="LN274" s="48"/>
      <c r="LO274" s="255"/>
      <c r="LP274" s="305"/>
      <c r="LQ274" s="355"/>
      <c r="LR274" s="305"/>
      <c r="LS274" s="305"/>
      <c r="LT274" s="305"/>
      <c r="LU274" s="305"/>
      <c r="LV274" s="305"/>
      <c r="LW274" s="48"/>
      <c r="LX274" s="255"/>
      <c r="LY274" s="305"/>
      <c r="LZ274" s="355"/>
      <c r="MA274" s="305"/>
      <c r="MB274" s="305"/>
      <c r="MC274" s="305"/>
      <c r="MD274" s="305"/>
      <c r="ME274" s="305"/>
      <c r="MF274" s="305"/>
      <c r="MG274" s="255"/>
      <c r="MH274" s="305"/>
      <c r="MI274" s="355"/>
      <c r="MJ274" s="305"/>
      <c r="MK274" s="305"/>
      <c r="ML274" s="305"/>
      <c r="MM274" s="305"/>
      <c r="MN274" s="305"/>
      <c r="MO274" s="48"/>
      <c r="MP274" s="255"/>
      <c r="MQ274" s="305"/>
      <c r="MR274" s="355"/>
      <c r="MS274" s="305"/>
      <c r="MT274" s="305"/>
      <c r="MU274" s="305"/>
      <c r="MV274" s="305"/>
      <c r="MW274" s="305"/>
      <c r="MX274" s="48"/>
      <c r="MY274" s="255"/>
      <c r="MZ274" s="305"/>
      <c r="NA274" s="355"/>
      <c r="NB274" s="305"/>
      <c r="NC274" s="305"/>
      <c r="ND274" s="305"/>
      <c r="NE274" s="305"/>
      <c r="NF274" s="305"/>
      <c r="NG274" s="48"/>
      <c r="NH274" s="255"/>
    </row>
    <row r="275" spans="1:372" ht="15">
      <c r="A275" s="106" t="s">
        <v>1859</v>
      </c>
      <c r="C275" s="460"/>
      <c r="D275" s="443"/>
      <c r="E275" s="444" t="s">
        <v>187</v>
      </c>
      <c r="F275" s="661">
        <v>348.5</v>
      </c>
      <c r="G275" s="444" t="s">
        <v>183</v>
      </c>
      <c r="H275" s="662"/>
      <c r="I275" s="444" t="s">
        <v>184</v>
      </c>
      <c r="J275" s="662"/>
      <c r="K275" s="444" t="s">
        <v>185</v>
      </c>
      <c r="L275" s="460"/>
      <c r="M275" s="443"/>
      <c r="N275" s="444" t="s">
        <v>187</v>
      </c>
      <c r="O275" s="24">
        <v>234.79999999999995</v>
      </c>
      <c r="P275" s="444" t="s">
        <v>183</v>
      </c>
      <c r="Q275" s="24"/>
      <c r="R275" s="444" t="s">
        <v>184</v>
      </c>
      <c r="S275" s="24"/>
      <c r="T275" s="444" t="s">
        <v>185</v>
      </c>
      <c r="U275" s="460"/>
      <c r="V275" s="443"/>
      <c r="W275" s="444" t="s">
        <v>187</v>
      </c>
      <c r="X275" s="24">
        <v>371.29999999999973</v>
      </c>
      <c r="Y275" s="444" t="s">
        <v>183</v>
      </c>
      <c r="Z275" s="24">
        <v>512.70000000000027</v>
      </c>
      <c r="AA275" s="444" t="s">
        <v>184</v>
      </c>
      <c r="AB275" s="722">
        <v>498.60000000000014</v>
      </c>
      <c r="AC275" s="444" t="s">
        <v>185</v>
      </c>
      <c r="AD275" s="460"/>
      <c r="AE275" s="443"/>
      <c r="AF275" s="444" t="s">
        <v>187</v>
      </c>
      <c r="AG275" s="24">
        <v>268.5</v>
      </c>
      <c r="AH275" s="444" t="s">
        <v>183</v>
      </c>
      <c r="AI275" s="24">
        <v>241.30000000000041</v>
      </c>
      <c r="AJ275" s="444" t="s">
        <v>184</v>
      </c>
      <c r="AK275" s="722">
        <v>374.49999999999955</v>
      </c>
      <c r="AL275" s="444" t="s">
        <v>185</v>
      </c>
      <c r="AM275" s="460"/>
      <c r="AN275" s="443"/>
      <c r="AO275" s="444" t="s">
        <v>187</v>
      </c>
      <c r="AP275" s="443"/>
      <c r="AQ275" s="444" t="s">
        <v>183</v>
      </c>
      <c r="AR275" s="24">
        <v>325.19999999999936</v>
      </c>
      <c r="AS275" s="444" t="s">
        <v>184</v>
      </c>
      <c r="AT275" s="444">
        <v>832.99999999999886</v>
      </c>
      <c r="AU275" s="444" t="s">
        <v>185</v>
      </c>
      <c r="AV275" s="460"/>
      <c r="AW275" s="443"/>
      <c r="AX275" s="444" t="s">
        <v>187</v>
      </c>
      <c r="AY275" s="443"/>
      <c r="AZ275" s="444" t="s">
        <v>183</v>
      </c>
      <c r="BA275" s="24">
        <v>727.09999999999991</v>
      </c>
      <c r="BB275" s="444" t="s">
        <v>184</v>
      </c>
      <c r="BC275" s="24">
        <v>660.49999999999909</v>
      </c>
      <c r="BD275" s="444" t="s">
        <v>185</v>
      </c>
      <c r="BE275" s="460"/>
      <c r="BF275" s="443"/>
      <c r="BG275" s="444" t="s">
        <v>187</v>
      </c>
      <c r="BH275" s="443"/>
      <c r="BI275" s="444" t="s">
        <v>183</v>
      </c>
      <c r="BJ275" s="24">
        <v>502.60000000000036</v>
      </c>
      <c r="BK275" s="444" t="s">
        <v>184</v>
      </c>
      <c r="BL275" s="24">
        <v>1215.9000000000001</v>
      </c>
      <c r="BM275" s="444" t="s">
        <v>185</v>
      </c>
      <c r="BN275" s="460"/>
      <c r="BO275" s="443"/>
      <c r="BP275" s="444" t="s">
        <v>187</v>
      </c>
      <c r="BQ275" s="443"/>
      <c r="BR275" s="444" t="s">
        <v>183</v>
      </c>
      <c r="BS275" s="24">
        <v>670.40000000000055</v>
      </c>
      <c r="BT275" s="444" t="s">
        <v>184</v>
      </c>
      <c r="BU275" s="24">
        <v>663.30000000000018</v>
      </c>
      <c r="BV275" s="444" t="s">
        <v>185</v>
      </c>
      <c r="BW275" s="460"/>
      <c r="BX275" s="443"/>
      <c r="BY275" s="444" t="s">
        <v>187</v>
      </c>
      <c r="BZ275" s="443"/>
      <c r="CA275" s="444" t="s">
        <v>183</v>
      </c>
      <c r="CB275" s="663">
        <v>161.59999999999491</v>
      </c>
      <c r="CC275" s="444" t="s">
        <v>184</v>
      </c>
      <c r="CD275" s="24">
        <v>426.30000000000109</v>
      </c>
      <c r="CE275" s="444" t="s">
        <v>185</v>
      </c>
      <c r="CF275" s="460"/>
      <c r="CG275" s="443"/>
      <c r="CH275" s="444" t="s">
        <v>187</v>
      </c>
      <c r="CI275" s="443"/>
      <c r="CJ275" s="444" t="s">
        <v>183</v>
      </c>
      <c r="CK275" s="443"/>
      <c r="CL275" s="444" t="s">
        <v>184</v>
      </c>
      <c r="CM275" s="24">
        <v>194.10000000000127</v>
      </c>
      <c r="CN275" s="444" t="s">
        <v>185</v>
      </c>
      <c r="CO275" s="460"/>
      <c r="CP275" s="443"/>
      <c r="CQ275" s="444" t="s">
        <v>187</v>
      </c>
      <c r="CR275" s="443"/>
      <c r="CS275" s="444" t="s">
        <v>183</v>
      </c>
      <c r="CT275" s="443"/>
      <c r="CU275" s="444" t="s">
        <v>184</v>
      </c>
      <c r="CV275" s="24">
        <v>435.40000000000146</v>
      </c>
      <c r="CW275" s="444" t="s">
        <v>185</v>
      </c>
      <c r="CX275" s="460"/>
      <c r="CY275" s="443"/>
      <c r="CZ275" s="444" t="s">
        <v>187</v>
      </c>
      <c r="DA275" s="443"/>
      <c r="DB275" s="444" t="s">
        <v>183</v>
      </c>
      <c r="DC275" s="24">
        <v>453.99999999999454</v>
      </c>
      <c r="DD275" s="444" t="s">
        <v>184</v>
      </c>
      <c r="DE275" s="24">
        <v>415.20000000000073</v>
      </c>
      <c r="DF275" s="444" t="s">
        <v>185</v>
      </c>
      <c r="DG275" s="460"/>
      <c r="DH275" s="443"/>
      <c r="DI275" s="444" t="s">
        <v>187</v>
      </c>
      <c r="DJ275" s="443"/>
      <c r="DK275" s="444" t="s">
        <v>183</v>
      </c>
      <c r="DL275" s="443"/>
      <c r="DM275" s="444" t="s">
        <v>184</v>
      </c>
      <c r="DN275" s="24">
        <v>116.20000000000164</v>
      </c>
      <c r="DO275" s="444" t="s">
        <v>185</v>
      </c>
      <c r="DP275" s="460"/>
      <c r="DQ275" s="443"/>
      <c r="DR275" s="444" t="s">
        <v>187</v>
      </c>
      <c r="DS275" s="443"/>
      <c r="DT275" s="444" t="s">
        <v>183</v>
      </c>
      <c r="DU275" s="24">
        <v>398.79999999999563</v>
      </c>
      <c r="DV275" s="444" t="s">
        <v>184</v>
      </c>
      <c r="DW275" s="24">
        <v>477.80000000000018</v>
      </c>
      <c r="DX275" s="444" t="s">
        <v>185</v>
      </c>
      <c r="DY275" s="460"/>
      <c r="DZ275" s="443"/>
      <c r="EA275" s="444" t="s">
        <v>187</v>
      </c>
      <c r="EB275" s="443"/>
      <c r="EC275" s="444" t="s">
        <v>183</v>
      </c>
      <c r="ED275" s="443"/>
      <c r="EE275" s="444" t="s">
        <v>184</v>
      </c>
      <c r="EF275" s="24">
        <v>723.10000000000036</v>
      </c>
      <c r="EG275" s="444" t="s">
        <v>185</v>
      </c>
      <c r="EH275" s="460"/>
      <c r="EI275" s="443"/>
      <c r="EJ275" s="444" t="s">
        <v>187</v>
      </c>
      <c r="EK275" s="443"/>
      <c r="EL275" s="444" t="s">
        <v>183</v>
      </c>
      <c r="EM275" s="443"/>
      <c r="EN275" s="444" t="s">
        <v>184</v>
      </c>
      <c r="EO275" s="24">
        <v>406.99999999999636</v>
      </c>
      <c r="EP275" s="444" t="s">
        <v>185</v>
      </c>
      <c r="EQ275" s="460"/>
      <c r="ER275" s="443"/>
      <c r="ES275" s="444" t="s">
        <v>187</v>
      </c>
      <c r="ET275" s="443"/>
      <c r="EU275" s="444" t="s">
        <v>183</v>
      </c>
      <c r="EV275" s="443"/>
      <c r="EW275" s="444" t="s">
        <v>184</v>
      </c>
      <c r="EX275" s="24">
        <v>580.00000000000273</v>
      </c>
      <c r="EY275" s="444" t="s">
        <v>185</v>
      </c>
      <c r="EZ275" s="460"/>
      <c r="FA275" s="443"/>
      <c r="FB275" s="444" t="s">
        <v>187</v>
      </c>
      <c r="FC275" s="443"/>
      <c r="FD275" s="444" t="s">
        <v>183</v>
      </c>
      <c r="FE275" s="663">
        <v>76.599999999998545</v>
      </c>
      <c r="FF275" s="444" t="s">
        <v>184</v>
      </c>
      <c r="FG275" s="24">
        <v>543.39999999999964</v>
      </c>
      <c r="FH275" s="444" t="s">
        <v>185</v>
      </c>
      <c r="FI275" s="460"/>
      <c r="FJ275" s="443"/>
      <c r="FK275" s="444" t="s">
        <v>187</v>
      </c>
      <c r="FL275" s="443"/>
      <c r="FM275" s="444" t="s">
        <v>183</v>
      </c>
      <c r="FN275" s="24">
        <v>504.89999999999236</v>
      </c>
      <c r="FO275" s="444" t="s">
        <v>184</v>
      </c>
      <c r="FP275" s="24">
        <v>588.59999999999854</v>
      </c>
      <c r="FQ275" s="444" t="s">
        <v>185</v>
      </c>
      <c r="FR275" s="460"/>
      <c r="FS275" s="443"/>
      <c r="FT275" s="444" t="s">
        <v>187</v>
      </c>
      <c r="FU275" s="443"/>
      <c r="FV275" s="444" t="s">
        <v>183</v>
      </c>
      <c r="FW275" s="443"/>
      <c r="FX275" s="444" t="s">
        <v>184</v>
      </c>
      <c r="FY275" s="24">
        <v>642.95000000000255</v>
      </c>
      <c r="FZ275" s="444" t="s">
        <v>185</v>
      </c>
      <c r="GA275" s="460"/>
      <c r="GB275" s="443"/>
      <c r="GC275" s="444" t="s">
        <v>187</v>
      </c>
      <c r="GD275" s="443"/>
      <c r="GE275" s="444" t="s">
        <v>183</v>
      </c>
      <c r="GF275" s="443"/>
      <c r="GG275" s="444" t="s">
        <v>184</v>
      </c>
      <c r="GH275" s="661">
        <v>207.79999999999927</v>
      </c>
      <c r="GI275" s="444" t="s">
        <v>185</v>
      </c>
      <c r="GJ275" s="460"/>
      <c r="GK275" s="443"/>
      <c r="GL275" s="444" t="s">
        <v>187</v>
      </c>
      <c r="GM275" s="443"/>
      <c r="GN275" s="444" t="s">
        <v>183</v>
      </c>
      <c r="GO275" s="24">
        <v>1144.8999999999996</v>
      </c>
      <c r="GP275" s="444" t="s">
        <v>184</v>
      </c>
      <c r="GQ275" s="24">
        <v>2427.8000000000011</v>
      </c>
      <c r="GR275" s="444" t="s">
        <v>185</v>
      </c>
      <c r="GS275" s="460"/>
      <c r="GT275" s="443"/>
      <c r="GU275" s="444" t="s">
        <v>187</v>
      </c>
      <c r="GV275" s="443"/>
      <c r="GW275" s="444" t="s">
        <v>183</v>
      </c>
      <c r="GX275" s="443"/>
      <c r="GY275" s="444" t="s">
        <v>184</v>
      </c>
      <c r="GZ275" s="443"/>
      <c r="HA275" s="444" t="s">
        <v>185</v>
      </c>
      <c r="HB275" s="460"/>
      <c r="HC275" s="443"/>
      <c r="HD275" s="444" t="s">
        <v>187</v>
      </c>
      <c r="HE275" s="443"/>
      <c r="HF275" s="444" t="s">
        <v>183</v>
      </c>
      <c r="HG275" s="24">
        <v>987.30000000000018</v>
      </c>
      <c r="HH275" s="444" t="s">
        <v>184</v>
      </c>
      <c r="HI275" s="24">
        <v>373.10000000000036</v>
      </c>
      <c r="HJ275" s="444" t="s">
        <v>185</v>
      </c>
      <c r="HK275" s="460"/>
      <c r="HL275" s="443"/>
      <c r="HM275" s="444" t="s">
        <v>187</v>
      </c>
      <c r="HN275" s="443"/>
      <c r="HO275" s="444" t="s">
        <v>183</v>
      </c>
      <c r="HP275" s="443"/>
      <c r="HQ275" s="444" t="s">
        <v>184</v>
      </c>
      <c r="HR275" s="24">
        <v>720.29999999999927</v>
      </c>
      <c r="HS275" s="444" t="s">
        <v>185</v>
      </c>
      <c r="HT275" s="460"/>
      <c r="HU275" s="443"/>
      <c r="HV275" s="444" t="s">
        <v>187</v>
      </c>
      <c r="HW275" s="443"/>
      <c r="HX275" s="444" t="s">
        <v>183</v>
      </c>
      <c r="HY275" s="24">
        <v>3655.3999999999969</v>
      </c>
      <c r="HZ275" s="444" t="s">
        <v>184</v>
      </c>
      <c r="IA275" s="24">
        <v>3642.600000000024</v>
      </c>
      <c r="IB275" s="444" t="s">
        <v>185</v>
      </c>
      <c r="IC275" s="460"/>
      <c r="ID275" s="443"/>
      <c r="IE275" s="444" t="s">
        <v>187</v>
      </c>
      <c r="IF275" s="443"/>
      <c r="IG275" s="444" t="s">
        <v>183</v>
      </c>
      <c r="IH275" s="443"/>
      <c r="II275" s="444" t="s">
        <v>184</v>
      </c>
      <c r="IJ275" s="443"/>
      <c r="IK275" s="444" t="s">
        <v>185</v>
      </c>
      <c r="IL275" s="460"/>
      <c r="IM275" s="443"/>
      <c r="IN275" s="444" t="s">
        <v>187</v>
      </c>
      <c r="IO275" s="443"/>
      <c r="IP275" s="444" t="s">
        <v>183</v>
      </c>
      <c r="IQ275" s="443"/>
      <c r="IR275" s="444" t="s">
        <v>184</v>
      </c>
      <c r="IS275" s="24">
        <v>152.00000000000728</v>
      </c>
      <c r="IT275" s="444" t="s">
        <v>185</v>
      </c>
      <c r="IU275" s="460"/>
      <c r="IV275" s="443"/>
      <c r="IW275" s="444" t="s">
        <v>187</v>
      </c>
      <c r="IX275" s="443"/>
      <c r="IY275" s="444" t="s">
        <v>183</v>
      </c>
      <c r="IZ275" s="24">
        <v>496.10000000000036</v>
      </c>
      <c r="JA275" s="444" t="s">
        <v>184</v>
      </c>
      <c r="JB275" s="24">
        <v>143.00000000000364</v>
      </c>
      <c r="JC275" s="444" t="s">
        <v>185</v>
      </c>
      <c r="JD275" s="460"/>
      <c r="JE275" s="443"/>
      <c r="JF275" s="444" t="s">
        <v>187</v>
      </c>
      <c r="JG275" s="443"/>
      <c r="JH275" s="444" t="s">
        <v>183</v>
      </c>
      <c r="JI275" s="663">
        <v>507.899999999996</v>
      </c>
      <c r="JJ275" s="444" t="s">
        <v>184</v>
      </c>
      <c r="JK275" s="24">
        <v>359.50000000000728</v>
      </c>
      <c r="JL275" s="444" t="s">
        <v>185</v>
      </c>
      <c r="JM275" s="460"/>
      <c r="JN275" s="443"/>
      <c r="JO275" s="444" t="s">
        <v>187</v>
      </c>
      <c r="JP275" s="443"/>
      <c r="JQ275" s="444" t="s">
        <v>183</v>
      </c>
      <c r="JR275" s="443"/>
      <c r="JS275" s="444" t="s">
        <v>184</v>
      </c>
      <c r="JT275" s="443"/>
      <c r="JU275" s="444" t="s">
        <v>185</v>
      </c>
      <c r="JV275" s="460"/>
      <c r="JW275" s="443"/>
      <c r="JX275" s="444" t="s">
        <v>187</v>
      </c>
      <c r="JY275" s="443"/>
      <c r="JZ275" s="444" t="s">
        <v>183</v>
      </c>
      <c r="KA275" s="24">
        <v>1189.9999999999091</v>
      </c>
      <c r="KB275" s="444" t="s">
        <v>184</v>
      </c>
      <c r="KC275" s="24">
        <v>3155.8999999999069</v>
      </c>
      <c r="KD275" s="444" t="s">
        <v>185</v>
      </c>
      <c r="KE275" s="460"/>
      <c r="KF275" s="443"/>
      <c r="KG275" s="444" t="s">
        <v>187</v>
      </c>
      <c r="KH275" s="443"/>
      <c r="KI275" s="444" t="s">
        <v>183</v>
      </c>
      <c r="KJ275" s="663">
        <v>259.49999999999909</v>
      </c>
      <c r="KK275" s="444" t="s">
        <v>184</v>
      </c>
      <c r="KL275" s="24">
        <v>222.50000000000364</v>
      </c>
      <c r="KM275" s="444" t="s">
        <v>185</v>
      </c>
      <c r="KN275" s="460"/>
      <c r="KO275" s="443"/>
      <c r="KP275" s="444" t="s">
        <v>187</v>
      </c>
      <c r="KQ275" s="443"/>
      <c r="KR275" s="444" t="s">
        <v>183</v>
      </c>
      <c r="KS275" s="443"/>
      <c r="KT275" s="444" t="s">
        <v>184</v>
      </c>
      <c r="KU275" s="443"/>
      <c r="KV275" s="444" t="s">
        <v>185</v>
      </c>
      <c r="KW275" s="460"/>
      <c r="KX275" s="443"/>
      <c r="KY275" s="444" t="s">
        <v>187</v>
      </c>
      <c r="KZ275" s="443"/>
      <c r="LA275" s="444" t="s">
        <v>183</v>
      </c>
      <c r="LB275" s="443"/>
      <c r="LC275" s="444" t="s">
        <v>184</v>
      </c>
      <c r="LD275" s="443"/>
      <c r="LE275" s="444" t="s">
        <v>185</v>
      </c>
      <c r="LF275" s="460"/>
      <c r="LG275" s="443"/>
      <c r="LH275" s="444" t="s">
        <v>187</v>
      </c>
      <c r="LI275" s="443"/>
      <c r="LJ275" s="444" t="s">
        <v>183</v>
      </c>
      <c r="LK275" s="443"/>
      <c r="LL275" s="444" t="s">
        <v>184</v>
      </c>
      <c r="LM275" s="24"/>
      <c r="LN275" s="444" t="s">
        <v>185</v>
      </c>
      <c r="LO275" s="460"/>
      <c r="LP275" s="443"/>
      <c r="LQ275" s="444" t="s">
        <v>187</v>
      </c>
      <c r="LR275" s="443"/>
      <c r="LS275" s="444" t="s">
        <v>183</v>
      </c>
      <c r="LT275" s="24">
        <v>171.50000000000091</v>
      </c>
      <c r="LU275" s="444" t="s">
        <v>184</v>
      </c>
      <c r="LV275" s="24">
        <v>448.99999999999636</v>
      </c>
      <c r="LW275" s="444" t="s">
        <v>185</v>
      </c>
      <c r="LX275" s="460"/>
      <c r="LY275" s="443"/>
      <c r="LZ275" s="444" t="s">
        <v>187</v>
      </c>
      <c r="MA275" s="443"/>
      <c r="MB275" s="444" t="s">
        <v>183</v>
      </c>
      <c r="MC275" s="443"/>
      <c r="MD275" s="444" t="s">
        <v>184</v>
      </c>
      <c r="ME275" s="443"/>
      <c r="MF275" s="444" t="s">
        <v>185</v>
      </c>
      <c r="MG275" s="460"/>
      <c r="MH275" s="443"/>
      <c r="MI275" s="444" t="s">
        <v>187</v>
      </c>
      <c r="MJ275" s="443"/>
      <c r="MK275" s="444" t="s">
        <v>183</v>
      </c>
      <c r="ML275" s="24">
        <v>1119.3999999999942</v>
      </c>
      <c r="MM275" s="444" t="s">
        <v>184</v>
      </c>
      <c r="MN275" s="24">
        <v>1192.7999999999811</v>
      </c>
      <c r="MO275" s="444" t="s">
        <v>185</v>
      </c>
      <c r="MP275" s="460"/>
      <c r="MQ275" s="443"/>
      <c r="MR275" s="444" t="s">
        <v>187</v>
      </c>
      <c r="MS275" s="443"/>
      <c r="MT275" s="444" t="s">
        <v>183</v>
      </c>
      <c r="MU275" s="24">
        <v>304.49999999999454</v>
      </c>
      <c r="MV275" s="444" t="s">
        <v>184</v>
      </c>
      <c r="MW275" s="443">
        <v>270.99999999998545</v>
      </c>
      <c r="MX275" s="444" t="s">
        <v>185</v>
      </c>
      <c r="MY275" s="460"/>
      <c r="MZ275" s="443"/>
      <c r="NA275" s="444" t="s">
        <v>187</v>
      </c>
      <c r="NB275" s="443"/>
      <c r="NC275" s="444" t="s">
        <v>183</v>
      </c>
      <c r="ND275" s="443"/>
      <c r="NE275" s="444" t="s">
        <v>184</v>
      </c>
      <c r="NF275" s="664">
        <v>1394.3000000000138</v>
      </c>
      <c r="NG275" s="444" t="s">
        <v>185</v>
      </c>
      <c r="NH275" s="460"/>
    </row>
    <row r="276" spans="1:372" ht="18">
      <c r="A276" s="110" t="s">
        <v>3709</v>
      </c>
      <c r="B276" s="59">
        <f>SUM(D276:AAP276)</f>
        <v>35927.77499999982</v>
      </c>
      <c r="C276" s="460"/>
      <c r="D276" s="443"/>
      <c r="E276" s="286">
        <f>D275*0.25</f>
        <v>0</v>
      </c>
      <c r="F276" s="24"/>
      <c r="G276" s="286">
        <f>F275*0.5</f>
        <v>174.25</v>
      </c>
      <c r="H276" s="443"/>
      <c r="I276" s="286">
        <f>H275*0.75</f>
        <v>0</v>
      </c>
      <c r="J276" s="443"/>
      <c r="K276" s="286">
        <f>J275*1</f>
        <v>0</v>
      </c>
      <c r="L276" s="460"/>
      <c r="M276" s="443"/>
      <c r="N276" s="286">
        <f>M275*0.25</f>
        <v>0</v>
      </c>
      <c r="O276" s="443"/>
      <c r="P276" s="286">
        <f>O275*0.5</f>
        <v>117.39999999999998</v>
      </c>
      <c r="Q276" s="443"/>
      <c r="R276" s="286">
        <f>Q275*0.75</f>
        <v>0</v>
      </c>
      <c r="S276" s="443"/>
      <c r="T276" s="286">
        <f>S275*1</f>
        <v>0</v>
      </c>
      <c r="U276" s="460"/>
      <c r="V276" s="443"/>
      <c r="W276" s="286">
        <f>V275*0.25</f>
        <v>0</v>
      </c>
      <c r="X276" s="443"/>
      <c r="Y276" s="286">
        <f>X275*0.5</f>
        <v>185.64999999999986</v>
      </c>
      <c r="Z276" s="24"/>
      <c r="AA276" s="286">
        <f>Z275*0.75</f>
        <v>384.5250000000002</v>
      </c>
      <c r="AB276" s="24"/>
      <c r="AC276" s="286">
        <f t="shared" ref="AC276:AC301" si="254">AB275*1</f>
        <v>498.60000000000014</v>
      </c>
      <c r="AD276" s="460"/>
      <c r="AE276" s="443"/>
      <c r="AF276" s="286">
        <f>AE275*0.25</f>
        <v>0</v>
      </c>
      <c r="AG276" s="443"/>
      <c r="AH276" s="286">
        <f>AG275*0.5</f>
        <v>134.25</v>
      </c>
      <c r="AI276" s="443"/>
      <c r="AJ276" s="286">
        <f>AI275*0.75</f>
        <v>180.97500000000031</v>
      </c>
      <c r="AK276" s="443"/>
      <c r="AL276" s="286">
        <f t="shared" ref="AL276:AL301" si="255">AK275*1</f>
        <v>374.49999999999955</v>
      </c>
      <c r="AM276" s="460"/>
      <c r="AN276" s="443"/>
      <c r="AO276" s="286">
        <f>AN275*0.25</f>
        <v>0</v>
      </c>
      <c r="AP276" s="443"/>
      <c r="AQ276" s="286">
        <f>AP275*0.5</f>
        <v>0</v>
      </c>
      <c r="AR276" s="443"/>
      <c r="AS276" s="286">
        <f>AR275*0.75</f>
        <v>243.89999999999952</v>
      </c>
      <c r="AT276" s="443"/>
      <c r="AU276" s="286">
        <f>AT275*1</f>
        <v>832.99999999999886</v>
      </c>
      <c r="AV276" s="460"/>
      <c r="AW276" s="443"/>
      <c r="AX276" s="286">
        <f>AW275*0.25</f>
        <v>0</v>
      </c>
      <c r="AY276" s="443"/>
      <c r="AZ276" s="286">
        <f>AY275*0.5</f>
        <v>0</v>
      </c>
      <c r="BB276" s="286">
        <f>BA275*0.75</f>
        <v>545.32499999999993</v>
      </c>
      <c r="BC276" s="24"/>
      <c r="BD276" s="286">
        <f>BC275*1</f>
        <v>660.49999999999909</v>
      </c>
      <c r="BE276" s="460"/>
      <c r="BF276" s="443"/>
      <c r="BG276" s="286">
        <f>BF275*0.25</f>
        <v>0</v>
      </c>
      <c r="BH276" s="443"/>
      <c r="BI276" s="286">
        <f>BH275*0.5</f>
        <v>0</v>
      </c>
      <c r="BJ276" s="443"/>
      <c r="BK276" s="286">
        <f>BJ275*0.75</f>
        <v>376.95000000000027</v>
      </c>
      <c r="BL276" s="443"/>
      <c r="BM276" s="286">
        <f>BL275*1</f>
        <v>1215.9000000000001</v>
      </c>
      <c r="BN276" s="460"/>
      <c r="BO276" s="443"/>
      <c r="BP276" s="286">
        <f>BO275*0.25</f>
        <v>0</v>
      </c>
      <c r="BQ276" s="443"/>
      <c r="BR276" s="286">
        <f>BQ275*0.5</f>
        <v>0</v>
      </c>
      <c r="BS276" s="443"/>
      <c r="BT276" s="286">
        <f>BS275*0.75</f>
        <v>502.80000000000041</v>
      </c>
      <c r="BU276" s="443"/>
      <c r="BV276" s="286">
        <f>BU275*1</f>
        <v>663.30000000000018</v>
      </c>
      <c r="BW276" s="460"/>
      <c r="BX276" s="443"/>
      <c r="BY276" s="286">
        <f>BX275*0.25</f>
        <v>0</v>
      </c>
      <c r="BZ276" s="443"/>
      <c r="CA276" s="286">
        <f>BZ275*0.5</f>
        <v>0</v>
      </c>
      <c r="CB276" s="443"/>
      <c r="CC276" s="286">
        <f>CB275*0.75</f>
        <v>121.19999999999618</v>
      </c>
      <c r="CD276" s="443"/>
      <c r="CE276" s="286">
        <f>CD275*1</f>
        <v>426.30000000000109</v>
      </c>
      <c r="CF276" s="460"/>
      <c r="CG276" s="443"/>
      <c r="CH276" s="286">
        <f>CG275*0.25</f>
        <v>0</v>
      </c>
      <c r="CI276" s="443"/>
      <c r="CJ276" s="286">
        <f>CI275*0.5</f>
        <v>0</v>
      </c>
      <c r="CK276" s="443"/>
      <c r="CL276" s="286">
        <f>CK275*0.75</f>
        <v>0</v>
      </c>
      <c r="CM276" s="443"/>
      <c r="CN276" s="286">
        <f>CM275*1</f>
        <v>194.10000000000127</v>
      </c>
      <c r="CO276" s="460"/>
      <c r="CP276" s="443"/>
      <c r="CQ276" s="286">
        <f>CP275*0.25</f>
        <v>0</v>
      </c>
      <c r="CR276" s="443"/>
      <c r="CS276" s="286">
        <f>CR275*0.5</f>
        <v>0</v>
      </c>
      <c r="CT276" s="443"/>
      <c r="CU276" s="286">
        <f>CT275*0.75</f>
        <v>0</v>
      </c>
      <c r="CV276" s="443"/>
      <c r="CW276" s="286">
        <f>CV275*1</f>
        <v>435.40000000000146</v>
      </c>
      <c r="CX276" s="460"/>
      <c r="CY276" s="443"/>
      <c r="CZ276" s="286">
        <f>CY275*0.25</f>
        <v>0</v>
      </c>
      <c r="DA276" s="443"/>
      <c r="DB276" s="286">
        <f>DA275*0.5</f>
        <v>0</v>
      </c>
      <c r="DC276" s="443"/>
      <c r="DD276" s="286">
        <f>DC275*0.75</f>
        <v>340.49999999999591</v>
      </c>
      <c r="DE276" s="443"/>
      <c r="DF276" s="286">
        <f>DE275*1</f>
        <v>415.20000000000073</v>
      </c>
      <c r="DG276" s="460"/>
      <c r="DH276" s="443"/>
      <c r="DI276" s="286">
        <f>DH275*0.25</f>
        <v>0</v>
      </c>
      <c r="DJ276" s="443"/>
      <c r="DK276" s="286">
        <f>DJ275*0.5</f>
        <v>0</v>
      </c>
      <c r="DL276" s="443"/>
      <c r="DM276" s="286">
        <f>DL275*0.75</f>
        <v>0</v>
      </c>
      <c r="DN276" s="443"/>
      <c r="DO276" s="286">
        <f>DN275*1</f>
        <v>116.20000000000164</v>
      </c>
      <c r="DP276" s="460"/>
      <c r="DQ276" s="443"/>
      <c r="DR276" s="286">
        <f>DQ275*0.25</f>
        <v>0</v>
      </c>
      <c r="DS276" s="443"/>
      <c r="DT276" s="286">
        <f>DS275*0.5</f>
        <v>0</v>
      </c>
      <c r="DU276" s="443"/>
      <c r="DV276" s="286">
        <f>DU275*0.75</f>
        <v>299.09999999999673</v>
      </c>
      <c r="DW276" s="443"/>
      <c r="DX276" s="286">
        <f>DW275*1</f>
        <v>477.80000000000018</v>
      </c>
      <c r="DY276" s="460"/>
      <c r="DZ276" s="443"/>
      <c r="EA276" s="286">
        <f>DZ275*0.25</f>
        <v>0</v>
      </c>
      <c r="EB276" s="443"/>
      <c r="EC276" s="286">
        <f>EB275*0.5</f>
        <v>0</v>
      </c>
      <c r="ED276" s="443"/>
      <c r="EE276" s="286">
        <f>ED275*0.75</f>
        <v>0</v>
      </c>
      <c r="EF276" s="443"/>
      <c r="EG276" s="286">
        <f>EF275*1</f>
        <v>723.10000000000036</v>
      </c>
      <c r="EH276" s="460"/>
      <c r="EI276" s="443"/>
      <c r="EJ276" s="286">
        <f>EI275*0.25</f>
        <v>0</v>
      </c>
      <c r="EK276" s="443"/>
      <c r="EL276" s="286">
        <f>EK275*0.5</f>
        <v>0</v>
      </c>
      <c r="EM276" s="443"/>
      <c r="EN276" s="286">
        <f>EM275*0.75</f>
        <v>0</v>
      </c>
      <c r="EO276" s="443"/>
      <c r="EP276" s="286">
        <f>EO275*1</f>
        <v>406.99999999999636</v>
      </c>
      <c r="EQ276" s="460"/>
      <c r="ER276" s="443"/>
      <c r="ES276" s="286">
        <f>ER275*0.25</f>
        <v>0</v>
      </c>
      <c r="ET276" s="443"/>
      <c r="EU276" s="286">
        <f>ET275*0.5</f>
        <v>0</v>
      </c>
      <c r="EV276" s="443"/>
      <c r="EW276" s="286">
        <f>EV275*0.75</f>
        <v>0</v>
      </c>
      <c r="EX276" s="443"/>
      <c r="EY276" s="286">
        <f>EX275*1</f>
        <v>580.00000000000273</v>
      </c>
      <c r="EZ276" s="460"/>
      <c r="FA276" s="443"/>
      <c r="FB276" s="286">
        <f>FA275*0.25</f>
        <v>0</v>
      </c>
      <c r="FC276" s="443"/>
      <c r="FD276" s="286">
        <f>FC275*0.5</f>
        <v>0</v>
      </c>
      <c r="FE276" s="443"/>
      <c r="FF276" s="286">
        <f>FE275*0.75</f>
        <v>57.449999999998909</v>
      </c>
      <c r="FG276" s="443"/>
      <c r="FH276" s="286">
        <f>FG275*1</f>
        <v>543.39999999999964</v>
      </c>
      <c r="FI276" s="460"/>
      <c r="FJ276" s="443"/>
      <c r="FK276" s="286">
        <f>FJ275*0.25</f>
        <v>0</v>
      </c>
      <c r="FL276" s="443"/>
      <c r="FM276" s="286">
        <f>FL275*0.5</f>
        <v>0</v>
      </c>
      <c r="FN276" s="443"/>
      <c r="FO276" s="286">
        <f>FN275*0.75</f>
        <v>378.67499999999427</v>
      </c>
      <c r="FP276" s="443"/>
      <c r="FQ276" s="286">
        <f>FP275*1</f>
        <v>588.59999999999854</v>
      </c>
      <c r="FR276" s="460"/>
      <c r="FS276" s="443"/>
      <c r="FT276" s="286">
        <f>FS275*0.25</f>
        <v>0</v>
      </c>
      <c r="FU276" s="443"/>
      <c r="FV276" s="286">
        <f>FU275*0.5</f>
        <v>0</v>
      </c>
      <c r="FW276" s="443"/>
      <c r="FX276" s="286">
        <f>FW275*0.75</f>
        <v>0</v>
      </c>
      <c r="FY276" s="443"/>
      <c r="FZ276" s="286">
        <f>FY275*1</f>
        <v>642.95000000000255</v>
      </c>
      <c r="GA276" s="460"/>
      <c r="GB276" s="443"/>
      <c r="GC276" s="286">
        <f>GB275*0.25</f>
        <v>0</v>
      </c>
      <c r="GD276" s="443"/>
      <c r="GE276" s="286">
        <f>GD275*0.5</f>
        <v>0</v>
      </c>
      <c r="GF276" s="443"/>
      <c r="GG276" s="286">
        <f>GF275*0.75</f>
        <v>0</v>
      </c>
      <c r="GH276" s="443"/>
      <c r="GI276" s="286">
        <f>GH275*1</f>
        <v>207.79999999999927</v>
      </c>
      <c r="GJ276" s="460"/>
      <c r="GK276" s="443"/>
      <c r="GL276" s="286">
        <f>GK275*0.25</f>
        <v>0</v>
      </c>
      <c r="GM276" s="443"/>
      <c r="GN276" s="286">
        <f>GM275*0.5</f>
        <v>0</v>
      </c>
      <c r="GO276" s="443"/>
      <c r="GP276" s="286">
        <f>GO275*0.75</f>
        <v>858.67499999999973</v>
      </c>
      <c r="GQ276" s="443"/>
      <c r="GR276" s="286">
        <f>GQ275*1</f>
        <v>2427.8000000000011</v>
      </c>
      <c r="GS276" s="460"/>
      <c r="GT276" s="443"/>
      <c r="GU276" s="286">
        <f>GT275*0.25</f>
        <v>0</v>
      </c>
      <c r="GV276" s="443"/>
      <c r="GW276" s="286">
        <f>GV275*0.5</f>
        <v>0</v>
      </c>
      <c r="GX276" s="443"/>
      <c r="GY276" s="286">
        <f>GX275*0.75</f>
        <v>0</v>
      </c>
      <c r="GZ276" s="443"/>
      <c r="HA276" s="286">
        <f>GZ275*1</f>
        <v>0</v>
      </c>
      <c r="HB276" s="460"/>
      <c r="HC276" s="443"/>
      <c r="HD276" s="286">
        <f>HC275*0.25</f>
        <v>0</v>
      </c>
      <c r="HE276" s="443"/>
      <c r="HF276" s="286">
        <f>HE275*0.5</f>
        <v>0</v>
      </c>
      <c r="HG276" s="443"/>
      <c r="HH276" s="286">
        <f>HG275*0.75</f>
        <v>740.47500000000014</v>
      </c>
      <c r="HI276" s="443"/>
      <c r="HJ276" s="286">
        <f>HI275*1</f>
        <v>373.10000000000036</v>
      </c>
      <c r="HK276" s="460"/>
      <c r="HL276" s="443"/>
      <c r="HM276" s="286">
        <f>HL275*0.25</f>
        <v>0</v>
      </c>
      <c r="HN276" s="443"/>
      <c r="HO276" s="286">
        <f>HN275*0.5</f>
        <v>0</v>
      </c>
      <c r="HP276" s="443"/>
      <c r="HQ276" s="286">
        <f>HP275*0.75</f>
        <v>0</v>
      </c>
      <c r="HR276" s="443"/>
      <c r="HS276" s="286">
        <f>HR275*1</f>
        <v>720.29999999999927</v>
      </c>
      <c r="HT276" s="460"/>
      <c r="HU276" s="443"/>
      <c r="HV276" s="286">
        <f>HU275*0.25</f>
        <v>0</v>
      </c>
      <c r="HW276" s="443"/>
      <c r="HX276" s="286">
        <f>HW275*0.5</f>
        <v>0</v>
      </c>
      <c r="HY276" s="443"/>
      <c r="HZ276" s="286">
        <f>HY275*0.75</f>
        <v>2741.5499999999975</v>
      </c>
      <c r="IA276" s="443"/>
      <c r="IB276" s="286">
        <f>IA275*1</f>
        <v>3642.600000000024</v>
      </c>
      <c r="IC276" s="460"/>
      <c r="ID276" s="443"/>
      <c r="IE276" s="286">
        <f>ID275*0.25</f>
        <v>0</v>
      </c>
      <c r="IF276" s="443"/>
      <c r="IG276" s="286">
        <f>IF275*0.5</f>
        <v>0</v>
      </c>
      <c r="IH276" s="443"/>
      <c r="II276" s="286">
        <f>IH275*0.75</f>
        <v>0</v>
      </c>
      <c r="IJ276" s="443"/>
      <c r="IK276" s="286">
        <f>IJ275*1</f>
        <v>0</v>
      </c>
      <c r="IL276" s="460"/>
      <c r="IM276" s="443"/>
      <c r="IN276" s="286">
        <f>IM275*0.25</f>
        <v>0</v>
      </c>
      <c r="IO276" s="443"/>
      <c r="IP276" s="286">
        <f>IO275*0.5</f>
        <v>0</v>
      </c>
      <c r="IQ276" s="443"/>
      <c r="IR276" s="286">
        <f>IQ275*0.75</f>
        <v>0</v>
      </c>
      <c r="IS276" s="443"/>
      <c r="IT276" s="286">
        <f>IS275*1</f>
        <v>152.00000000000728</v>
      </c>
      <c r="IU276" s="460"/>
      <c r="IV276" s="443"/>
      <c r="IW276" s="286">
        <f>IV275*0.25</f>
        <v>0</v>
      </c>
      <c r="IX276" s="443"/>
      <c r="IY276" s="286">
        <f>IX275*0.5</f>
        <v>0</v>
      </c>
      <c r="IZ276" s="443"/>
      <c r="JA276" s="286">
        <f>IZ275*0.75</f>
        <v>372.07500000000027</v>
      </c>
      <c r="JB276" s="443"/>
      <c r="JC276" s="286">
        <f>JB275*1</f>
        <v>143.00000000000364</v>
      </c>
      <c r="JD276" s="460"/>
      <c r="JE276" s="443"/>
      <c r="JF276" s="286">
        <f>JE275*0.25</f>
        <v>0</v>
      </c>
      <c r="JG276" s="443"/>
      <c r="JH276" s="286">
        <f>JG275*0.5</f>
        <v>0</v>
      </c>
      <c r="JI276" s="443"/>
      <c r="JJ276" s="286">
        <f>JI275*0.75</f>
        <v>380.924999999997</v>
      </c>
      <c r="JK276" s="443"/>
      <c r="JL276" s="286">
        <f>JK275*1</f>
        <v>359.50000000000728</v>
      </c>
      <c r="JM276" s="460"/>
      <c r="JN276" s="443"/>
      <c r="JO276" s="286">
        <f>JN275*0.25</f>
        <v>0</v>
      </c>
      <c r="JP276" s="443"/>
      <c r="JQ276" s="286">
        <f>JP275*0.5</f>
        <v>0</v>
      </c>
      <c r="JR276" s="443"/>
      <c r="JS276" s="286">
        <f>JR275*0.75</f>
        <v>0</v>
      </c>
      <c r="JT276" s="443"/>
      <c r="JU276" s="286">
        <f>JT275*1</f>
        <v>0</v>
      </c>
      <c r="JV276" s="460"/>
      <c r="JW276" s="443"/>
      <c r="JX276" s="286">
        <f>JW275*0.25</f>
        <v>0</v>
      </c>
      <c r="JY276" s="443"/>
      <c r="JZ276" s="286">
        <f>JY275*0.5</f>
        <v>0</v>
      </c>
      <c r="KA276" s="443"/>
      <c r="KB276" s="286">
        <f>KA275*0.75</f>
        <v>892.49999999993179</v>
      </c>
      <c r="KC276" s="443"/>
      <c r="KD276" s="286">
        <f t="shared" ref="KD276" si="256">KC275*1</f>
        <v>3155.8999999999069</v>
      </c>
      <c r="KE276" s="460"/>
      <c r="KF276" s="443"/>
      <c r="KG276" s="286">
        <f>KF275*0.25</f>
        <v>0</v>
      </c>
      <c r="KH276" s="443"/>
      <c r="KI276" s="286">
        <f>KH275*0.5</f>
        <v>0</v>
      </c>
      <c r="KJ276" s="443"/>
      <c r="KK276" s="286">
        <f>KJ275*0.75</f>
        <v>194.62499999999932</v>
      </c>
      <c r="KL276" s="443"/>
      <c r="KM276" s="286">
        <f>KL275*1</f>
        <v>222.50000000000364</v>
      </c>
      <c r="KN276" s="460"/>
      <c r="KO276" s="443"/>
      <c r="KP276" s="286">
        <f>KO275*0.25</f>
        <v>0</v>
      </c>
      <c r="KQ276" s="443"/>
      <c r="KR276" s="286">
        <f>KQ275*0.5</f>
        <v>0</v>
      </c>
      <c r="KS276" s="443"/>
      <c r="KT276" s="286">
        <f>KS275*0.75</f>
        <v>0</v>
      </c>
      <c r="KU276" s="443"/>
      <c r="KV276" s="286">
        <f>KU275*1</f>
        <v>0</v>
      </c>
      <c r="KW276" s="460"/>
      <c r="KX276" s="443"/>
      <c r="KY276" s="286">
        <f>KX275*0.25</f>
        <v>0</v>
      </c>
      <c r="KZ276" s="443"/>
      <c r="LA276" s="286">
        <f>KZ275*0.5</f>
        <v>0</v>
      </c>
      <c r="LB276" s="443"/>
      <c r="LC276" s="286">
        <f>LB275*0.75</f>
        <v>0</v>
      </c>
      <c r="LD276" s="443"/>
      <c r="LE276" s="286">
        <f>LD275*1</f>
        <v>0</v>
      </c>
      <c r="LF276" s="460"/>
      <c r="LG276" s="443"/>
      <c r="LH276" s="286">
        <f>LG275*0.25</f>
        <v>0</v>
      </c>
      <c r="LI276" s="443"/>
      <c r="LJ276" s="286">
        <f>LI275*0.5</f>
        <v>0</v>
      </c>
      <c r="LK276" s="443"/>
      <c r="LL276" s="286">
        <f>LK275*0.75</f>
        <v>0</v>
      </c>
      <c r="LM276" s="443"/>
      <c r="LN276" s="286">
        <f>LM275*1</f>
        <v>0</v>
      </c>
      <c r="LO276" s="460"/>
      <c r="LP276" s="443"/>
      <c r="LQ276" s="286">
        <f>LP275*0.25</f>
        <v>0</v>
      </c>
      <c r="LR276" s="443"/>
      <c r="LS276" s="286">
        <f>LR275*0.5</f>
        <v>0</v>
      </c>
      <c r="LT276" s="443"/>
      <c r="LU276" s="286">
        <f>LT275*0.75</f>
        <v>128.62500000000068</v>
      </c>
      <c r="LV276" s="443"/>
      <c r="LW276" s="286">
        <f>LV275*1</f>
        <v>448.99999999999636</v>
      </c>
      <c r="LX276" s="460"/>
      <c r="LY276" s="443"/>
      <c r="LZ276" s="286">
        <f>LY275*0.25</f>
        <v>0</v>
      </c>
      <c r="MA276" s="443"/>
      <c r="MB276" s="286">
        <f>MA275*0.5</f>
        <v>0</v>
      </c>
      <c r="MC276" s="443"/>
      <c r="MD276" s="286">
        <f>MC275*0.75</f>
        <v>0</v>
      </c>
      <c r="ME276" s="443"/>
      <c r="MF276" s="286">
        <f>ME275*1</f>
        <v>0</v>
      </c>
      <c r="MG276" s="460"/>
      <c r="MH276" s="443"/>
      <c r="MI276" s="286">
        <f>MH275*0.25</f>
        <v>0</v>
      </c>
      <c r="MJ276" s="443"/>
      <c r="MK276" s="286">
        <f>MJ275*0.5</f>
        <v>0</v>
      </c>
      <c r="ML276" s="443"/>
      <c r="MM276" s="286">
        <f>ML275*0.75</f>
        <v>839.54999999999563</v>
      </c>
      <c r="MN276" s="443"/>
      <c r="MO276" s="286">
        <f>MN275*1</f>
        <v>1192.7999999999811</v>
      </c>
      <c r="MP276" s="460"/>
      <c r="MQ276" s="443"/>
      <c r="MR276" s="286">
        <f>MQ275*0.25</f>
        <v>0</v>
      </c>
      <c r="MS276" s="443"/>
      <c r="MT276" s="286">
        <f>MS275*0.5</f>
        <v>0</v>
      </c>
      <c r="MU276" s="443"/>
      <c r="MV276" s="286">
        <f>MU275*0.75</f>
        <v>228.37499999999591</v>
      </c>
      <c r="MW276" s="443"/>
      <c r="MX276" s="286">
        <f>MW275*1</f>
        <v>270.99999999998545</v>
      </c>
      <c r="MY276" s="460"/>
      <c r="MZ276" s="443"/>
      <c r="NA276" s="286">
        <f>MZ275*0.25</f>
        <v>0</v>
      </c>
      <c r="NB276" s="443"/>
      <c r="NC276" s="286">
        <f>NB275*0.5</f>
        <v>0</v>
      </c>
      <c r="ND276" s="443"/>
      <c r="NE276" s="286">
        <f>ND275*0.75</f>
        <v>0</v>
      </c>
      <c r="NF276" s="443"/>
      <c r="NG276" s="286">
        <f>NF275*1</f>
        <v>1394.3000000000138</v>
      </c>
      <c r="NH276" s="460"/>
    </row>
    <row r="277" spans="1:372" ht="15">
      <c r="A277" s="253"/>
      <c r="B277" s="254"/>
      <c r="C277" s="255"/>
      <c r="D277" s="305"/>
      <c r="E277" s="355"/>
      <c r="F277" s="178"/>
      <c r="G277" s="305"/>
      <c r="H277" s="305"/>
      <c r="I277" s="305"/>
      <c r="J277" s="305"/>
      <c r="K277" s="305"/>
      <c r="L277" s="255"/>
      <c r="M277" s="305"/>
      <c r="N277" s="355"/>
      <c r="O277" s="305"/>
      <c r="P277" s="305"/>
      <c r="Q277" s="305"/>
      <c r="R277" s="305"/>
      <c r="S277" s="305"/>
      <c r="T277" s="305"/>
      <c r="U277" s="255"/>
      <c r="V277" s="305"/>
      <c r="W277" s="355"/>
      <c r="X277" s="305"/>
      <c r="Y277" s="305"/>
      <c r="Z277" s="178"/>
      <c r="AA277" s="305"/>
      <c r="AB277" s="178"/>
      <c r="AC277" s="48"/>
      <c r="AD277" s="255"/>
      <c r="AE277" s="305"/>
      <c r="AF277" s="355"/>
      <c r="AG277" s="305"/>
      <c r="AH277" s="305"/>
      <c r="AI277" s="305"/>
      <c r="AJ277" s="305"/>
      <c r="AK277" s="305"/>
      <c r="AL277" s="48"/>
      <c r="AM277" s="255"/>
      <c r="AN277" s="305"/>
      <c r="AO277" s="355"/>
      <c r="AP277" s="305"/>
      <c r="AQ277" s="305"/>
      <c r="AR277" s="305"/>
      <c r="AS277" s="305"/>
      <c r="AT277" s="305"/>
      <c r="AU277" s="48"/>
      <c r="AV277" s="255"/>
      <c r="AW277" s="305"/>
      <c r="AX277" s="355"/>
      <c r="AY277" s="305"/>
      <c r="AZ277" s="305"/>
      <c r="BA277" s="305"/>
      <c r="BB277" s="305"/>
      <c r="BC277" s="305"/>
      <c r="BD277" s="48"/>
      <c r="BE277" s="255"/>
      <c r="BF277" s="305"/>
      <c r="BG277" s="355"/>
      <c r="BH277" s="305"/>
      <c r="BI277" s="305"/>
      <c r="BJ277" s="305"/>
      <c r="BK277" s="305"/>
      <c r="BL277" s="305"/>
      <c r="BM277" s="48"/>
      <c r="BN277" s="255"/>
      <c r="BO277" s="305"/>
      <c r="BP277" s="355"/>
      <c r="BQ277" s="305"/>
      <c r="BR277" s="305"/>
      <c r="BS277" s="305"/>
      <c r="BT277" s="305"/>
      <c r="BU277" s="305"/>
      <c r="BV277" s="48"/>
      <c r="BW277" s="255"/>
      <c r="BX277" s="305"/>
      <c r="BY277" s="355"/>
      <c r="BZ277" s="305"/>
      <c r="CA277" s="305"/>
      <c r="CB277" s="305"/>
      <c r="CC277" s="305"/>
      <c r="CD277" s="305"/>
      <c r="CE277" s="48"/>
      <c r="CF277" s="255"/>
      <c r="CG277" s="305"/>
      <c r="CH277" s="355"/>
      <c r="CI277" s="305"/>
      <c r="CJ277" s="305"/>
      <c r="CK277" s="305"/>
      <c r="CL277" s="305"/>
      <c r="CM277" s="305"/>
      <c r="CN277" s="48"/>
      <c r="CO277" s="255"/>
      <c r="CP277" s="305"/>
      <c r="CQ277" s="355"/>
      <c r="CR277" s="305"/>
      <c r="CS277" s="305"/>
      <c r="CT277" s="305"/>
      <c r="CU277" s="305"/>
      <c r="CV277" s="305"/>
      <c r="CW277" s="48"/>
      <c r="CX277" s="255"/>
      <c r="CY277" s="305"/>
      <c r="CZ277" s="355"/>
      <c r="DA277" s="305"/>
      <c r="DB277" s="305"/>
      <c r="DC277" s="305"/>
      <c r="DD277" s="305"/>
      <c r="DE277" s="305"/>
      <c r="DF277" s="48"/>
      <c r="DG277" s="255"/>
      <c r="DH277" s="305"/>
      <c r="DI277" s="355"/>
      <c r="DJ277" s="305"/>
      <c r="DK277" s="305"/>
      <c r="DL277" s="305"/>
      <c r="DM277" s="305"/>
      <c r="DN277" s="305"/>
      <c r="DO277" s="48"/>
      <c r="DP277" s="255"/>
      <c r="DQ277" s="305"/>
      <c r="DR277" s="355"/>
      <c r="DS277" s="305"/>
      <c r="DT277" s="305"/>
      <c r="DU277" s="305"/>
      <c r="DV277" s="305"/>
      <c r="DW277" s="305"/>
      <c r="DX277" s="48"/>
      <c r="DY277" s="255"/>
      <c r="DZ277" s="305"/>
      <c r="EA277" s="355"/>
      <c r="EB277" s="305"/>
      <c r="EC277" s="305"/>
      <c r="ED277" s="305"/>
      <c r="EE277" s="305"/>
      <c r="EF277" s="305"/>
      <c r="EG277" s="48"/>
      <c r="EH277" s="255"/>
      <c r="EI277" s="305"/>
      <c r="EJ277" s="355"/>
      <c r="EK277" s="305"/>
      <c r="EL277" s="305"/>
      <c r="EM277" s="305"/>
      <c r="EN277" s="305"/>
      <c r="EO277" s="305"/>
      <c r="EP277" s="48"/>
      <c r="EQ277" s="255"/>
      <c r="ER277" s="305"/>
      <c r="ES277" s="355"/>
      <c r="ET277" s="305"/>
      <c r="EU277" s="305"/>
      <c r="EV277" s="305"/>
      <c r="EW277" s="305"/>
      <c r="EX277" s="305"/>
      <c r="EY277" s="48"/>
      <c r="EZ277" s="255"/>
      <c r="FA277" s="305"/>
      <c r="FB277" s="355"/>
      <c r="FC277" s="305"/>
      <c r="FD277" s="305"/>
      <c r="FE277" s="305"/>
      <c r="FF277" s="305"/>
      <c r="FG277" s="305"/>
      <c r="FH277" s="48"/>
      <c r="FI277" s="255"/>
      <c r="FJ277" s="305"/>
      <c r="FK277" s="355"/>
      <c r="FL277" s="305"/>
      <c r="FM277" s="305"/>
      <c r="FN277" s="305"/>
      <c r="FO277" s="305"/>
      <c r="FP277" s="305"/>
      <c r="FQ277" s="48"/>
      <c r="FR277" s="255"/>
      <c r="FS277" s="305"/>
      <c r="FT277" s="355"/>
      <c r="FU277" s="305"/>
      <c r="FV277" s="305"/>
      <c r="FW277" s="305"/>
      <c r="FX277" s="305"/>
      <c r="FY277" s="305"/>
      <c r="FZ277" s="48"/>
      <c r="GA277" s="255"/>
      <c r="GB277" s="305"/>
      <c r="GC277" s="355"/>
      <c r="GD277" s="305"/>
      <c r="GE277" s="305"/>
      <c r="GF277" s="305"/>
      <c r="GG277" s="305"/>
      <c r="GH277" s="305"/>
      <c r="GI277" s="48"/>
      <c r="GJ277" s="255"/>
      <c r="GK277" s="305"/>
      <c r="GL277" s="355"/>
      <c r="GM277" s="305"/>
      <c r="GN277" s="305"/>
      <c r="GO277" s="305"/>
      <c r="GP277" s="305"/>
      <c r="GQ277" s="305"/>
      <c r="GR277" s="48"/>
      <c r="GS277" s="255"/>
      <c r="GT277" s="305"/>
      <c r="GU277" s="355"/>
      <c r="GV277" s="305"/>
      <c r="GW277" s="305"/>
      <c r="GX277" s="305"/>
      <c r="GY277" s="305"/>
      <c r="GZ277" s="305"/>
      <c r="HA277" s="305"/>
      <c r="HB277" s="255"/>
      <c r="HC277" s="305"/>
      <c r="HD277" s="355"/>
      <c r="HE277" s="305"/>
      <c r="HF277" s="305"/>
      <c r="HG277" s="305"/>
      <c r="HH277" s="305"/>
      <c r="HI277" s="305"/>
      <c r="HJ277" s="48"/>
      <c r="HK277" s="255"/>
      <c r="HL277" s="305"/>
      <c r="HM277" s="355"/>
      <c r="HN277" s="305"/>
      <c r="HO277" s="305"/>
      <c r="HP277" s="305"/>
      <c r="HQ277" s="305"/>
      <c r="HR277" s="305"/>
      <c r="HS277" s="48"/>
      <c r="HT277" s="255"/>
      <c r="HU277" s="305"/>
      <c r="HV277" s="355"/>
      <c r="HW277" s="305"/>
      <c r="HX277" s="305"/>
      <c r="HY277" s="305"/>
      <c r="HZ277" s="305"/>
      <c r="IA277" s="305"/>
      <c r="IB277" s="48"/>
      <c r="IC277" s="255"/>
      <c r="ID277" s="305"/>
      <c r="IE277" s="355"/>
      <c r="IF277" s="305"/>
      <c r="IG277" s="305"/>
      <c r="IH277" s="305"/>
      <c r="II277" s="305"/>
      <c r="IJ277" s="305"/>
      <c r="IK277" s="305"/>
      <c r="IL277" s="255"/>
      <c r="IM277" s="305"/>
      <c r="IN277" s="355"/>
      <c r="IO277" s="305"/>
      <c r="IP277" s="305"/>
      <c r="IQ277" s="305"/>
      <c r="IR277" s="305"/>
      <c r="IS277" s="305"/>
      <c r="IT277" s="48"/>
      <c r="IU277" s="255"/>
      <c r="IV277" s="305"/>
      <c r="IW277" s="355"/>
      <c r="IX277" s="305"/>
      <c r="IY277" s="305"/>
      <c r="IZ277" s="305"/>
      <c r="JA277" s="305"/>
      <c r="JB277" s="305"/>
      <c r="JC277" s="48"/>
      <c r="JD277" s="255"/>
      <c r="JE277" s="305"/>
      <c r="JF277" s="355"/>
      <c r="JG277" s="305"/>
      <c r="JH277" s="305"/>
      <c r="JI277" s="305"/>
      <c r="JJ277" s="305"/>
      <c r="JK277" s="305"/>
      <c r="JL277" s="48"/>
      <c r="JM277" s="255"/>
      <c r="JN277" s="305"/>
      <c r="JO277" s="355"/>
      <c r="JP277" s="305"/>
      <c r="JQ277" s="305"/>
      <c r="JR277" s="305"/>
      <c r="JS277" s="305"/>
      <c r="JT277" s="305"/>
      <c r="JU277" s="305"/>
      <c r="JV277" s="255"/>
      <c r="JW277" s="305"/>
      <c r="JX277" s="355"/>
      <c r="JY277" s="305"/>
      <c r="JZ277" s="305"/>
      <c r="KA277" s="305"/>
      <c r="KB277" s="305"/>
      <c r="KC277" s="305"/>
      <c r="KD277" s="48"/>
      <c r="KE277" s="255"/>
      <c r="KF277" s="305"/>
      <c r="KG277" s="355"/>
      <c r="KH277" s="305"/>
      <c r="KI277" s="305"/>
      <c r="KJ277" s="305"/>
      <c r="KK277" s="305"/>
      <c r="KL277" s="305"/>
      <c r="KM277" s="48"/>
      <c r="KN277" s="255"/>
      <c r="KO277" s="305"/>
      <c r="KP277" s="355"/>
      <c r="KQ277" s="305"/>
      <c r="KR277" s="305"/>
      <c r="KS277" s="305"/>
      <c r="KT277" s="305"/>
      <c r="KU277" s="305"/>
      <c r="KV277" s="305"/>
      <c r="KW277" s="255"/>
      <c r="KX277" s="305"/>
      <c r="KY277" s="355"/>
      <c r="KZ277" s="305"/>
      <c r="LA277" s="305"/>
      <c r="LB277" s="305"/>
      <c r="LC277" s="305"/>
      <c r="LD277" s="305"/>
      <c r="LE277" s="305"/>
      <c r="LF277" s="255"/>
      <c r="LG277" s="305"/>
      <c r="LH277" s="355"/>
      <c r="LI277" s="305"/>
      <c r="LJ277" s="305"/>
      <c r="LK277" s="305"/>
      <c r="LL277" s="305"/>
      <c r="LM277" s="305"/>
      <c r="LN277" s="48"/>
      <c r="LO277" s="255"/>
      <c r="LP277" s="305"/>
      <c r="LQ277" s="355"/>
      <c r="LR277" s="305"/>
      <c r="LS277" s="305"/>
      <c r="LT277" s="305"/>
      <c r="LU277" s="305"/>
      <c r="LV277" s="305"/>
      <c r="LW277" s="48"/>
      <c r="LX277" s="255"/>
      <c r="LY277" s="305"/>
      <c r="LZ277" s="355"/>
      <c r="MA277" s="305"/>
      <c r="MB277" s="305"/>
      <c r="MC277" s="305"/>
      <c r="MD277" s="305"/>
      <c r="ME277" s="305"/>
      <c r="MF277" s="305"/>
      <c r="MG277" s="255"/>
      <c r="MH277" s="305"/>
      <c r="MI277" s="355"/>
      <c r="MJ277" s="305"/>
      <c r="MK277" s="305"/>
      <c r="ML277" s="305"/>
      <c r="MM277" s="305"/>
      <c r="MN277" s="305"/>
      <c r="MO277" s="48"/>
      <c r="MP277" s="255"/>
      <c r="MQ277" s="305"/>
      <c r="MR277" s="355"/>
      <c r="MS277" s="305"/>
      <c r="MT277" s="305"/>
      <c r="MU277" s="305"/>
      <c r="MV277" s="305"/>
      <c r="MW277" s="305"/>
      <c r="MX277" s="48"/>
      <c r="MY277" s="255"/>
      <c r="MZ277" s="305"/>
      <c r="NA277" s="355"/>
      <c r="NB277" s="305"/>
      <c r="NC277" s="305"/>
      <c r="ND277" s="305"/>
      <c r="NE277" s="305"/>
      <c r="NF277" s="305"/>
      <c r="NG277" s="48"/>
      <c r="NH277" s="255"/>
    </row>
    <row r="278" spans="1:372" ht="18">
      <c r="A278" s="538" t="s">
        <v>39</v>
      </c>
      <c r="B278" s="59"/>
      <c r="C278" s="460"/>
      <c r="D278" s="443">
        <v>475.9</v>
      </c>
      <c r="E278" s="444" t="s">
        <v>187</v>
      </c>
      <c r="F278" s="661">
        <v>586.5</v>
      </c>
      <c r="G278" s="444" t="s">
        <v>183</v>
      </c>
      <c r="H278" s="662"/>
      <c r="I278" s="444" t="s">
        <v>184</v>
      </c>
      <c r="J278" s="662"/>
      <c r="K278" s="444" t="s">
        <v>185</v>
      </c>
      <c r="L278" s="460"/>
      <c r="M278" s="443">
        <v>393.5</v>
      </c>
      <c r="N278" s="444" t="s">
        <v>187</v>
      </c>
      <c r="O278" s="24">
        <v>294.79999999999973</v>
      </c>
      <c r="P278" s="444" t="s">
        <v>183</v>
      </c>
      <c r="Q278" s="24"/>
      <c r="R278" s="444" t="s">
        <v>184</v>
      </c>
      <c r="S278" s="24"/>
      <c r="T278" s="444" t="s">
        <v>185</v>
      </c>
      <c r="U278" s="460"/>
      <c r="V278" s="24">
        <v>661.80000000000041</v>
      </c>
      <c r="W278" s="444" t="s">
        <v>187</v>
      </c>
      <c r="X278" s="24">
        <v>331.5</v>
      </c>
      <c r="Y278" s="444" t="s">
        <v>183</v>
      </c>
      <c r="Z278" s="24">
        <v>702.59999999999991</v>
      </c>
      <c r="AA278" s="444" t="s">
        <v>184</v>
      </c>
      <c r="AB278" s="722">
        <v>536.59999999999991</v>
      </c>
      <c r="AC278" s="444" t="s">
        <v>185</v>
      </c>
      <c r="AD278" s="460"/>
      <c r="AE278" s="24">
        <v>193.80000000000064</v>
      </c>
      <c r="AF278" s="444" t="s">
        <v>187</v>
      </c>
      <c r="AG278" s="24">
        <v>0</v>
      </c>
      <c r="AH278" s="444" t="s">
        <v>183</v>
      </c>
      <c r="AI278" s="24">
        <v>74.699999999999818</v>
      </c>
      <c r="AJ278" s="444" t="s">
        <v>184</v>
      </c>
      <c r="AK278" s="722">
        <v>224.40000000000032</v>
      </c>
      <c r="AL278" s="444" t="s">
        <v>185</v>
      </c>
      <c r="AM278" s="460"/>
      <c r="AN278" s="443">
        <v>396.9</v>
      </c>
      <c r="AO278" s="444" t="s">
        <v>187</v>
      </c>
      <c r="AP278" s="24">
        <v>370.00000000000045</v>
      </c>
      <c r="AQ278" s="444" t="s">
        <v>183</v>
      </c>
      <c r="AR278" s="24">
        <v>104</v>
      </c>
      <c r="AS278" s="444" t="s">
        <v>184</v>
      </c>
      <c r="AT278" s="444">
        <v>720.10000000000036</v>
      </c>
      <c r="AU278" s="444" t="s">
        <v>185</v>
      </c>
      <c r="AV278" s="460"/>
      <c r="AW278" s="24">
        <v>278.8</v>
      </c>
      <c r="AX278" s="444" t="s">
        <v>187</v>
      </c>
      <c r="AY278" s="24">
        <v>456</v>
      </c>
      <c r="AZ278" s="444" t="s">
        <v>183</v>
      </c>
      <c r="BA278" s="24">
        <v>325.00000000000045</v>
      </c>
      <c r="BB278" s="444" t="s">
        <v>184</v>
      </c>
      <c r="BC278" s="24">
        <v>533.69999999999982</v>
      </c>
      <c r="BD278" s="444" t="s">
        <v>185</v>
      </c>
      <c r="BE278" s="460"/>
      <c r="BF278" s="443">
        <v>603.9</v>
      </c>
      <c r="BG278" s="444" t="s">
        <v>187</v>
      </c>
      <c r="BH278" s="24">
        <v>1054.0000000000009</v>
      </c>
      <c r="BI278" s="444" t="s">
        <v>183</v>
      </c>
      <c r="BJ278" s="24">
        <v>717.09999999999945</v>
      </c>
      <c r="BK278" s="444" t="s">
        <v>184</v>
      </c>
      <c r="BL278" s="24">
        <v>1229.8000000000002</v>
      </c>
      <c r="BM278" s="444" t="s">
        <v>185</v>
      </c>
      <c r="BN278" s="460"/>
      <c r="BO278" s="443">
        <v>393</v>
      </c>
      <c r="BP278" s="444" t="s">
        <v>187</v>
      </c>
      <c r="BQ278" s="24">
        <v>498.15000000000055</v>
      </c>
      <c r="BR278" s="444" t="s">
        <v>183</v>
      </c>
      <c r="BS278" s="24">
        <v>312.89999999999964</v>
      </c>
      <c r="BT278" s="444" t="s">
        <v>184</v>
      </c>
      <c r="BU278" s="24">
        <v>250.60000000000082</v>
      </c>
      <c r="BV278" s="444" t="s">
        <v>185</v>
      </c>
      <c r="BW278" s="460"/>
      <c r="BX278" s="443">
        <v>0</v>
      </c>
      <c r="BY278" s="444" t="s">
        <v>187</v>
      </c>
      <c r="BZ278" s="443">
        <v>605.70000000000005</v>
      </c>
      <c r="CA278" s="444" t="s">
        <v>183</v>
      </c>
      <c r="CB278" s="663">
        <v>110.50000000000182</v>
      </c>
      <c r="CC278" s="444" t="s">
        <v>184</v>
      </c>
      <c r="CD278" s="24">
        <v>419.10000000000036</v>
      </c>
      <c r="CE278" s="444" t="s">
        <v>185</v>
      </c>
      <c r="CF278" s="460"/>
      <c r="CG278" s="443">
        <v>482.2</v>
      </c>
      <c r="CH278" s="444" t="s">
        <v>187</v>
      </c>
      <c r="CI278" s="24">
        <v>770.90000000000146</v>
      </c>
      <c r="CJ278" s="444" t="s">
        <v>183</v>
      </c>
      <c r="CK278" s="24"/>
      <c r="CL278" s="444" t="s">
        <v>184</v>
      </c>
      <c r="CM278" s="24">
        <v>623.39999999999873</v>
      </c>
      <c r="CN278" s="444" t="s">
        <v>185</v>
      </c>
      <c r="CO278" s="460"/>
      <c r="CP278" s="443">
        <v>92.9</v>
      </c>
      <c r="CQ278" s="444" t="s">
        <v>187</v>
      </c>
      <c r="CR278" s="24">
        <v>166.60000000000036</v>
      </c>
      <c r="CS278" s="444" t="s">
        <v>183</v>
      </c>
      <c r="CT278" s="24"/>
      <c r="CU278" s="444" t="s">
        <v>184</v>
      </c>
      <c r="CV278" s="24">
        <v>150.59999999999945</v>
      </c>
      <c r="CW278" s="444" t="s">
        <v>185</v>
      </c>
      <c r="CX278" s="460"/>
      <c r="CY278" s="443">
        <v>323.8</v>
      </c>
      <c r="CZ278" s="444" t="s">
        <v>187</v>
      </c>
      <c r="DA278" s="24">
        <v>241.00000000000091</v>
      </c>
      <c r="DB278" s="444" t="s">
        <v>183</v>
      </c>
      <c r="DC278" s="24">
        <v>52.000000000003638</v>
      </c>
      <c r="DD278" s="444" t="s">
        <v>184</v>
      </c>
      <c r="DE278" s="24">
        <v>155.99999999999909</v>
      </c>
      <c r="DF278" s="444" t="s">
        <v>185</v>
      </c>
      <c r="DG278" s="460"/>
      <c r="DH278" s="443">
        <v>52.1</v>
      </c>
      <c r="DI278" s="444" t="s">
        <v>187</v>
      </c>
      <c r="DJ278" s="24">
        <v>239.60000000000036</v>
      </c>
      <c r="DK278" s="444" t="s">
        <v>183</v>
      </c>
      <c r="DL278" s="24"/>
      <c r="DM278" s="444" t="s">
        <v>184</v>
      </c>
      <c r="DN278" s="24">
        <v>145.99999999999909</v>
      </c>
      <c r="DO278" s="444" t="s">
        <v>185</v>
      </c>
      <c r="DP278" s="460"/>
      <c r="DQ278" s="443">
        <v>193.6</v>
      </c>
      <c r="DR278" s="444" t="s">
        <v>187</v>
      </c>
      <c r="DS278" s="663">
        <v>365.70000000000073</v>
      </c>
      <c r="DT278" s="444" t="s">
        <v>183</v>
      </c>
      <c r="DU278" s="24">
        <v>177.10000000000218</v>
      </c>
      <c r="DV278" s="444" t="s">
        <v>184</v>
      </c>
      <c r="DW278" s="24">
        <v>249.20000000000073</v>
      </c>
      <c r="DX278" s="444" t="s">
        <v>185</v>
      </c>
      <c r="DY278" s="460"/>
      <c r="DZ278" s="443">
        <v>257.2</v>
      </c>
      <c r="EA278" s="444" t="s">
        <v>187</v>
      </c>
      <c r="EB278" s="24">
        <v>352.70000000000073</v>
      </c>
      <c r="EC278" s="444" t="s">
        <v>183</v>
      </c>
      <c r="ED278" s="24"/>
      <c r="EE278" s="444" t="s">
        <v>184</v>
      </c>
      <c r="EF278" s="24">
        <v>937.39999999999964</v>
      </c>
      <c r="EG278" s="444" t="s">
        <v>185</v>
      </c>
      <c r="EH278" s="460"/>
      <c r="EI278" s="443">
        <v>200.7</v>
      </c>
      <c r="EJ278" s="444" t="s">
        <v>187</v>
      </c>
      <c r="EK278" s="663">
        <v>102.30000000000018</v>
      </c>
      <c r="EL278" s="444" t="s">
        <v>183</v>
      </c>
      <c r="EM278" s="663"/>
      <c r="EN278" s="444" t="s">
        <v>184</v>
      </c>
      <c r="EO278" s="24">
        <v>252.50000000000364</v>
      </c>
      <c r="EP278" s="444" t="s">
        <v>185</v>
      </c>
      <c r="EQ278" s="460"/>
      <c r="ER278" s="443">
        <v>167.4</v>
      </c>
      <c r="ES278" s="444" t="s">
        <v>187</v>
      </c>
      <c r="ET278" s="24">
        <v>318.39999999999964</v>
      </c>
      <c r="EU278" s="444" t="s">
        <v>183</v>
      </c>
      <c r="EV278" s="24"/>
      <c r="EW278" s="444" t="s">
        <v>184</v>
      </c>
      <c r="EX278" s="24">
        <v>374.90000000000146</v>
      </c>
      <c r="EY278" s="444" t="s">
        <v>185</v>
      </c>
      <c r="EZ278" s="460"/>
      <c r="FA278" s="443">
        <v>165</v>
      </c>
      <c r="FB278" s="444" t="s">
        <v>187</v>
      </c>
      <c r="FC278" s="663">
        <v>292.70000000000073</v>
      </c>
      <c r="FD278" s="444" t="s">
        <v>183</v>
      </c>
      <c r="FE278" s="663">
        <v>67.500000000003638</v>
      </c>
      <c r="FF278" s="444" t="s">
        <v>184</v>
      </c>
      <c r="FG278" s="24">
        <v>451.60000000000127</v>
      </c>
      <c r="FH278" s="444" t="s">
        <v>185</v>
      </c>
      <c r="FI278" s="460"/>
      <c r="FJ278" s="443">
        <v>331.4</v>
      </c>
      <c r="FK278" s="444" t="s">
        <v>187</v>
      </c>
      <c r="FL278" s="663">
        <v>406.55000000000109</v>
      </c>
      <c r="FM278" s="444" t="s">
        <v>183</v>
      </c>
      <c r="FN278" s="24">
        <v>423.30000000000291</v>
      </c>
      <c r="FO278" s="444" t="s">
        <v>184</v>
      </c>
      <c r="FP278" s="24">
        <v>501.10000000000218</v>
      </c>
      <c r="FQ278" s="444" t="s">
        <v>185</v>
      </c>
      <c r="FR278" s="460"/>
      <c r="FS278" s="443">
        <v>822</v>
      </c>
      <c r="FT278" s="444" t="s">
        <v>187</v>
      </c>
      <c r="FU278" s="663">
        <v>414.99999999999818</v>
      </c>
      <c r="FV278" s="444" t="s">
        <v>183</v>
      </c>
      <c r="FW278" s="663"/>
      <c r="FX278" s="444" t="s">
        <v>184</v>
      </c>
      <c r="FY278" s="24">
        <v>475.15000000000327</v>
      </c>
      <c r="FZ278" s="444" t="s">
        <v>185</v>
      </c>
      <c r="GA278" s="460"/>
      <c r="GB278" s="443">
        <v>128</v>
      </c>
      <c r="GC278" s="444" t="s">
        <v>187</v>
      </c>
      <c r="GD278" s="24">
        <v>33.800000000001091</v>
      </c>
      <c r="GE278" s="444" t="s">
        <v>183</v>
      </c>
      <c r="GF278" s="24"/>
      <c r="GG278" s="444" t="s">
        <v>184</v>
      </c>
      <c r="GH278" s="661">
        <v>141.50000000000364</v>
      </c>
      <c r="GI278" s="444" t="s">
        <v>185</v>
      </c>
      <c r="GJ278" s="460"/>
      <c r="GK278" s="443">
        <v>2846</v>
      </c>
      <c r="GL278" s="444" t="s">
        <v>187</v>
      </c>
      <c r="GM278" s="663">
        <v>3475.6499999999996</v>
      </c>
      <c r="GN278" s="444" t="s">
        <v>183</v>
      </c>
      <c r="GO278" s="24">
        <v>2176.7999999999975</v>
      </c>
      <c r="GP278" s="444" t="s">
        <v>184</v>
      </c>
      <c r="GQ278" s="24">
        <v>2791.3999999999996</v>
      </c>
      <c r="GR278" s="444" t="s">
        <v>185</v>
      </c>
      <c r="GS278" s="460"/>
      <c r="GT278" s="443">
        <v>485.3</v>
      </c>
      <c r="GU278" s="444" t="s">
        <v>187</v>
      </c>
      <c r="GV278" s="663">
        <v>443.89999999999782</v>
      </c>
      <c r="GW278" s="444" t="s">
        <v>183</v>
      </c>
      <c r="GX278" s="663"/>
      <c r="GY278" s="444" t="s">
        <v>184</v>
      </c>
      <c r="GZ278" s="663"/>
      <c r="HA278" s="444" t="s">
        <v>185</v>
      </c>
      <c r="HB278" s="460"/>
      <c r="HC278" s="443">
        <v>327.8</v>
      </c>
      <c r="HD278" s="444" t="s">
        <v>187</v>
      </c>
      <c r="HE278" s="24">
        <v>702.5</v>
      </c>
      <c r="HF278" s="444" t="s">
        <v>183</v>
      </c>
      <c r="HG278" s="24">
        <v>690.89999999999964</v>
      </c>
      <c r="HH278" s="444" t="s">
        <v>184</v>
      </c>
      <c r="HI278" s="24">
        <v>829.00000000000364</v>
      </c>
      <c r="HJ278" s="444" t="s">
        <v>185</v>
      </c>
      <c r="HK278" s="460"/>
      <c r="HL278" s="443">
        <v>745.55</v>
      </c>
      <c r="HM278" s="444" t="s">
        <v>187</v>
      </c>
      <c r="HN278" s="663">
        <v>845.29999999999927</v>
      </c>
      <c r="HO278" s="444" t="s">
        <v>183</v>
      </c>
      <c r="HP278" s="663"/>
      <c r="HQ278" s="444" t="s">
        <v>184</v>
      </c>
      <c r="HR278" s="24">
        <v>396.00000000000182</v>
      </c>
      <c r="HS278" s="444" t="s">
        <v>185</v>
      </c>
      <c r="HT278" s="460"/>
      <c r="HU278" s="443">
        <v>3442.9</v>
      </c>
      <c r="HV278" s="444" t="s">
        <v>187</v>
      </c>
      <c r="HW278" s="663">
        <v>4083.7999999999975</v>
      </c>
      <c r="HX278" s="444" t="s">
        <v>183</v>
      </c>
      <c r="HY278" s="24">
        <v>3365.6000000000022</v>
      </c>
      <c r="HZ278" s="444" t="s">
        <v>184</v>
      </c>
      <c r="IA278" s="24">
        <v>3585.8999999999924</v>
      </c>
      <c r="IB278" s="444" t="s">
        <v>185</v>
      </c>
      <c r="IC278" s="460"/>
      <c r="ID278" s="443">
        <v>185.5</v>
      </c>
      <c r="IE278" s="444" t="s">
        <v>187</v>
      </c>
      <c r="IF278" s="663">
        <v>172.50000000000364</v>
      </c>
      <c r="IG278" s="444" t="s">
        <v>183</v>
      </c>
      <c r="IH278" s="663"/>
      <c r="II278" s="444" t="s">
        <v>184</v>
      </c>
      <c r="IJ278" s="663"/>
      <c r="IK278" s="444" t="s">
        <v>185</v>
      </c>
      <c r="IL278" s="460"/>
      <c r="IM278" s="443">
        <v>180.4</v>
      </c>
      <c r="IN278" s="444" t="s">
        <v>187</v>
      </c>
      <c r="IO278" s="24">
        <v>80.799999999999272</v>
      </c>
      <c r="IP278" s="444" t="s">
        <v>183</v>
      </c>
      <c r="IQ278" s="24"/>
      <c r="IR278" s="444" t="s">
        <v>184</v>
      </c>
      <c r="IS278" s="24">
        <v>189</v>
      </c>
      <c r="IT278" s="444" t="s">
        <v>185</v>
      </c>
      <c r="IU278" s="460"/>
      <c r="IV278" s="443">
        <v>386</v>
      </c>
      <c r="IW278" s="444" t="s">
        <v>187</v>
      </c>
      <c r="IX278" s="663">
        <v>299</v>
      </c>
      <c r="IY278" s="444" t="s">
        <v>183</v>
      </c>
      <c r="IZ278" s="24">
        <v>375.29999999999927</v>
      </c>
      <c r="JA278" s="444" t="s">
        <v>184</v>
      </c>
      <c r="JB278" s="24">
        <v>93.600000000002183</v>
      </c>
      <c r="JC278" s="444" t="s">
        <v>185</v>
      </c>
      <c r="JD278" s="460"/>
      <c r="JE278" s="443">
        <v>323</v>
      </c>
      <c r="JF278" s="444" t="s">
        <v>187</v>
      </c>
      <c r="JG278" s="663">
        <v>306.59999999999491</v>
      </c>
      <c r="JH278" s="444" t="s">
        <v>183</v>
      </c>
      <c r="JI278" s="663">
        <v>206.70000000000255</v>
      </c>
      <c r="JJ278" s="444" t="s">
        <v>184</v>
      </c>
      <c r="JK278" s="24">
        <v>219.30000000000291</v>
      </c>
      <c r="JL278" s="444" t="s">
        <v>185</v>
      </c>
      <c r="JM278" s="460"/>
      <c r="JN278" s="443">
        <v>196.9</v>
      </c>
      <c r="JO278" s="444" t="s">
        <v>187</v>
      </c>
      <c r="JP278" s="663">
        <v>387.59999999999854</v>
      </c>
      <c r="JQ278" s="444" t="s">
        <v>183</v>
      </c>
      <c r="JR278" s="663"/>
      <c r="JS278" s="444" t="s">
        <v>184</v>
      </c>
      <c r="JT278" s="663"/>
      <c r="JU278" s="444" t="s">
        <v>185</v>
      </c>
      <c r="JV278" s="460"/>
      <c r="JW278" s="443">
        <v>2380.5</v>
      </c>
      <c r="JX278" s="444" t="s">
        <v>187</v>
      </c>
      <c r="JY278" s="24">
        <v>2032.8999999999942</v>
      </c>
      <c r="JZ278" s="444" t="s">
        <v>183</v>
      </c>
      <c r="KA278" s="24">
        <v>2422.9999999999509</v>
      </c>
      <c r="KB278" s="444" t="s">
        <v>184</v>
      </c>
      <c r="KC278" s="24">
        <v>3628.4999999999854</v>
      </c>
      <c r="KD278" s="444" t="s">
        <v>185</v>
      </c>
      <c r="KE278" s="460"/>
      <c r="KF278" s="443">
        <v>90</v>
      </c>
      <c r="KG278" s="444" t="s">
        <v>187</v>
      </c>
      <c r="KH278" s="24">
        <v>169.5</v>
      </c>
      <c r="KI278" s="444" t="s">
        <v>183</v>
      </c>
      <c r="KJ278" s="663">
        <v>0</v>
      </c>
      <c r="KK278" s="444" t="s">
        <v>184</v>
      </c>
      <c r="KL278" s="24">
        <v>154.40000000000509</v>
      </c>
      <c r="KM278" s="444" t="s">
        <v>185</v>
      </c>
      <c r="KN278" s="460"/>
      <c r="KO278" s="443">
        <v>144</v>
      </c>
      <c r="KP278" s="444" t="s">
        <v>187</v>
      </c>
      <c r="KQ278" s="663">
        <v>283.79999999999927</v>
      </c>
      <c r="KR278" s="444" t="s">
        <v>183</v>
      </c>
      <c r="KS278" s="663"/>
      <c r="KT278" s="444" t="s">
        <v>184</v>
      </c>
      <c r="KU278" s="663"/>
      <c r="KV278" s="444" t="s">
        <v>185</v>
      </c>
      <c r="KW278" s="460"/>
      <c r="KX278" s="443">
        <v>165.2</v>
      </c>
      <c r="KY278" s="444" t="s">
        <v>187</v>
      </c>
      <c r="KZ278" s="24">
        <v>252.49999999999272</v>
      </c>
      <c r="LA278" s="444" t="s">
        <v>183</v>
      </c>
      <c r="LB278" s="24"/>
      <c r="LC278" s="444" t="s">
        <v>184</v>
      </c>
      <c r="LD278" s="24"/>
      <c r="LE278" s="444" t="s">
        <v>185</v>
      </c>
      <c r="LF278" s="460"/>
      <c r="LG278" s="443">
        <v>25.2</v>
      </c>
      <c r="LH278" s="444" t="s">
        <v>187</v>
      </c>
      <c r="LI278" s="336">
        <v>94.400000000000546</v>
      </c>
      <c r="LJ278" s="444" t="s">
        <v>183</v>
      </c>
      <c r="LK278" s="336"/>
      <c r="LL278" s="444" t="s">
        <v>184</v>
      </c>
      <c r="LM278" s="24"/>
      <c r="LN278" s="444" t="s">
        <v>185</v>
      </c>
      <c r="LO278" s="460"/>
      <c r="LP278" s="443">
        <v>379.5</v>
      </c>
      <c r="LQ278" s="444" t="s">
        <v>187</v>
      </c>
      <c r="LR278" s="24">
        <v>278.19999999999709</v>
      </c>
      <c r="LS278" s="444" t="s">
        <v>183</v>
      </c>
      <c r="LT278" s="24">
        <v>403.30000000000018</v>
      </c>
      <c r="LU278" s="444" t="s">
        <v>184</v>
      </c>
      <c r="LV278" s="24">
        <v>567.60000000000218</v>
      </c>
      <c r="LW278" s="444" t="s">
        <v>185</v>
      </c>
      <c r="LX278" s="460"/>
      <c r="LY278" s="443">
        <v>389.8</v>
      </c>
      <c r="LZ278" s="444" t="s">
        <v>187</v>
      </c>
      <c r="MA278" s="24">
        <v>402.09999999999854</v>
      </c>
      <c r="MB278" s="444" t="s">
        <v>183</v>
      </c>
      <c r="MC278" s="24"/>
      <c r="MD278" s="444" t="s">
        <v>184</v>
      </c>
      <c r="ME278" s="24"/>
      <c r="MF278" s="444" t="s">
        <v>185</v>
      </c>
      <c r="MG278" s="460"/>
      <c r="MH278" s="443">
        <v>835.6</v>
      </c>
      <c r="MI278" s="444" t="s">
        <v>187</v>
      </c>
      <c r="MJ278" s="313">
        <v>344.20000000000073</v>
      </c>
      <c r="MK278" s="444" t="s">
        <v>183</v>
      </c>
      <c r="ML278" s="24">
        <v>895.100000000004</v>
      </c>
      <c r="MM278" s="444" t="s">
        <v>184</v>
      </c>
      <c r="MN278" s="24">
        <v>975.99999999999636</v>
      </c>
      <c r="MO278" s="444" t="s">
        <v>185</v>
      </c>
      <c r="MP278" s="460"/>
      <c r="MQ278" s="443">
        <v>290.75</v>
      </c>
      <c r="MR278" s="444" t="s">
        <v>187</v>
      </c>
      <c r="MS278" s="443">
        <v>177.5</v>
      </c>
      <c r="MT278" s="444" t="s">
        <v>183</v>
      </c>
      <c r="MU278" s="24">
        <v>201.49999999999636</v>
      </c>
      <c r="MV278" s="444" t="s">
        <v>184</v>
      </c>
      <c r="MW278" s="443">
        <v>262</v>
      </c>
      <c r="MX278" s="444" t="s">
        <v>185</v>
      </c>
      <c r="MY278" s="460"/>
      <c r="MZ278" s="443"/>
      <c r="NA278" s="444" t="s">
        <v>187</v>
      </c>
      <c r="NB278" s="443"/>
      <c r="NC278" s="444" t="s">
        <v>183</v>
      </c>
      <c r="ND278" s="443"/>
      <c r="NE278" s="444" t="s">
        <v>184</v>
      </c>
      <c r="NF278" s="664">
        <v>1377.8999999999942</v>
      </c>
      <c r="NG278" s="444" t="s">
        <v>185</v>
      </c>
      <c r="NH278" s="460"/>
    </row>
    <row r="279" spans="1:372" ht="18">
      <c r="A279" s="665" t="s">
        <v>1954</v>
      </c>
      <c r="B279" s="59">
        <f>SUM(D279:AAP279)</f>
        <v>50273.699999999968</v>
      </c>
      <c r="C279" s="460"/>
      <c r="D279" s="443"/>
      <c r="E279" s="286">
        <f>D278*0.25</f>
        <v>118.97499999999999</v>
      </c>
      <c r="F279" s="24"/>
      <c r="G279" s="286">
        <f>F278*0.5</f>
        <v>293.25</v>
      </c>
      <c r="H279" s="443"/>
      <c r="I279" s="286">
        <f>H278*0.75</f>
        <v>0</v>
      </c>
      <c r="J279" s="443"/>
      <c r="K279" s="286">
        <f>J278*1</f>
        <v>0</v>
      </c>
      <c r="L279" s="460"/>
      <c r="M279" s="443"/>
      <c r="N279" s="286">
        <f>M278*0.25</f>
        <v>98.375</v>
      </c>
      <c r="O279" s="443"/>
      <c r="P279" s="286">
        <f>O278*0.5</f>
        <v>147.39999999999986</v>
      </c>
      <c r="Q279" s="443"/>
      <c r="R279" s="286">
        <f>Q278*0.75</f>
        <v>0</v>
      </c>
      <c r="S279" s="443"/>
      <c r="T279" s="286">
        <f>S278*1</f>
        <v>0</v>
      </c>
      <c r="U279" s="460"/>
      <c r="V279" s="24"/>
      <c r="W279" s="286">
        <f>V278*0.25</f>
        <v>165.4500000000001</v>
      </c>
      <c r="X279" s="24"/>
      <c r="Y279" s="286">
        <f>X278*0.5</f>
        <v>165.75</v>
      </c>
      <c r="Z279" s="24"/>
      <c r="AA279" s="286">
        <f>Z278*0.75</f>
        <v>526.94999999999993</v>
      </c>
      <c r="AB279" s="24"/>
      <c r="AC279" s="286">
        <f t="shared" ref="AC279:AC301" si="257">AB278*1</f>
        <v>536.59999999999991</v>
      </c>
      <c r="AD279" s="460"/>
      <c r="AE279" s="24"/>
      <c r="AF279" s="286">
        <f>AE278*0.25</f>
        <v>48.450000000000159</v>
      </c>
      <c r="AG279" s="24"/>
      <c r="AH279" s="286">
        <f>AG278*0.5</f>
        <v>0</v>
      </c>
      <c r="AI279" s="24"/>
      <c r="AJ279" s="286">
        <f>AI278*0.75</f>
        <v>56.024999999999864</v>
      </c>
      <c r="AK279" s="24"/>
      <c r="AL279" s="286">
        <f t="shared" ref="AL279:AL301" si="258">AK278*1</f>
        <v>224.40000000000032</v>
      </c>
      <c r="AM279" s="460"/>
      <c r="AN279" s="443"/>
      <c r="AO279" s="286">
        <f>AN278*0.25</f>
        <v>99.224999999999994</v>
      </c>
      <c r="AP279" s="24"/>
      <c r="AQ279" s="286">
        <f>AP278*0.5</f>
        <v>185.00000000000023</v>
      </c>
      <c r="AR279" s="443"/>
      <c r="AS279" s="286">
        <f>AR278*0.75</f>
        <v>78</v>
      </c>
      <c r="AT279" s="443"/>
      <c r="AU279" s="286">
        <f>AT278*1</f>
        <v>720.10000000000036</v>
      </c>
      <c r="AV279" s="460"/>
      <c r="AW279" s="24"/>
      <c r="AX279" s="286">
        <f>AW278*0.25</f>
        <v>69.7</v>
      </c>
      <c r="AZ279" s="286">
        <f>AY278*0.5</f>
        <v>228</v>
      </c>
      <c r="BB279" s="286">
        <f>BA278*0.75</f>
        <v>243.75000000000034</v>
      </c>
      <c r="BC279" s="24"/>
      <c r="BD279" s="286">
        <f>BC278*1</f>
        <v>533.69999999999982</v>
      </c>
      <c r="BE279" s="460"/>
      <c r="BF279" s="443"/>
      <c r="BG279" s="286">
        <f>BF278*0.25</f>
        <v>150.97499999999999</v>
      </c>
      <c r="BH279" s="24"/>
      <c r="BI279" s="286">
        <f>BH278*0.5</f>
        <v>527.00000000000045</v>
      </c>
      <c r="BJ279" s="24"/>
      <c r="BK279" s="286">
        <f>BJ278*0.75</f>
        <v>537.82499999999959</v>
      </c>
      <c r="BL279" s="24"/>
      <c r="BM279" s="286">
        <f>BL278*1</f>
        <v>1229.8000000000002</v>
      </c>
      <c r="BN279" s="460"/>
      <c r="BO279" s="443"/>
      <c r="BP279" s="286">
        <f>BO278*0.25</f>
        <v>98.25</v>
      </c>
      <c r="BQ279" s="443"/>
      <c r="BR279" s="286">
        <f>BQ278*0.5</f>
        <v>249.07500000000027</v>
      </c>
      <c r="BS279" s="443"/>
      <c r="BT279" s="286">
        <f>BS278*0.75</f>
        <v>234.67499999999973</v>
      </c>
      <c r="BU279" s="443"/>
      <c r="BV279" s="286">
        <f>BU278*1</f>
        <v>250.60000000000082</v>
      </c>
      <c r="BW279" s="460"/>
      <c r="BX279" s="443"/>
      <c r="BY279" s="286">
        <f>BX278*0.25</f>
        <v>0</v>
      </c>
      <c r="BZ279" s="443"/>
      <c r="CA279" s="286">
        <f>BZ278*0.5</f>
        <v>302.85000000000002</v>
      </c>
      <c r="CB279" s="443"/>
      <c r="CC279" s="286">
        <f>CB278*0.75</f>
        <v>82.875000000001364</v>
      </c>
      <c r="CD279" s="443"/>
      <c r="CE279" s="286">
        <f>CD278*1</f>
        <v>419.10000000000036</v>
      </c>
      <c r="CF279" s="460"/>
      <c r="CG279" s="443"/>
      <c r="CH279" s="286">
        <f>CG278*0.25</f>
        <v>120.55</v>
      </c>
      <c r="CI279" s="24"/>
      <c r="CJ279" s="286">
        <f>CI278*0.5</f>
        <v>385.45000000000073</v>
      </c>
      <c r="CK279" s="24"/>
      <c r="CL279" s="286">
        <f>CK278*0.75</f>
        <v>0</v>
      </c>
      <c r="CM279" s="24"/>
      <c r="CN279" s="286">
        <f>CM278*1</f>
        <v>623.39999999999873</v>
      </c>
      <c r="CO279" s="460"/>
      <c r="CP279" s="443"/>
      <c r="CQ279" s="286">
        <f>CP278*0.25</f>
        <v>23.225000000000001</v>
      </c>
      <c r="CR279" s="24"/>
      <c r="CS279" s="286">
        <f>CR278*0.5</f>
        <v>83.300000000000182</v>
      </c>
      <c r="CT279" s="24"/>
      <c r="CU279" s="286">
        <f>CT278*0.75</f>
        <v>0</v>
      </c>
      <c r="CV279" s="24"/>
      <c r="CW279" s="286">
        <f>CV278*1</f>
        <v>150.59999999999945</v>
      </c>
      <c r="CX279" s="460"/>
      <c r="CY279" s="443"/>
      <c r="CZ279" s="286">
        <f>CY278*0.25</f>
        <v>80.95</v>
      </c>
      <c r="DA279" s="24"/>
      <c r="DB279" s="286">
        <f>DA278*0.5</f>
        <v>120.50000000000045</v>
      </c>
      <c r="DC279" s="24"/>
      <c r="DD279" s="286">
        <f>DC278*0.75</f>
        <v>39.000000000002728</v>
      </c>
      <c r="DE279" s="24"/>
      <c r="DF279" s="286">
        <f>DE278*1</f>
        <v>155.99999999999909</v>
      </c>
      <c r="DG279" s="460"/>
      <c r="DH279" s="443"/>
      <c r="DI279" s="286">
        <f>DH278*0.25</f>
        <v>13.025</v>
      </c>
      <c r="DJ279" s="24"/>
      <c r="DK279" s="286">
        <f>DJ278*0.5</f>
        <v>119.80000000000018</v>
      </c>
      <c r="DL279" s="24"/>
      <c r="DM279" s="286">
        <f>DL278*0.75</f>
        <v>0</v>
      </c>
      <c r="DN279" s="24"/>
      <c r="DO279" s="286">
        <f>DN278*1</f>
        <v>145.99999999999909</v>
      </c>
      <c r="DP279" s="460"/>
      <c r="DQ279" s="443"/>
      <c r="DR279" s="286">
        <f>DQ278*0.25</f>
        <v>48.4</v>
      </c>
      <c r="DS279" s="24"/>
      <c r="DT279" s="286">
        <f>DS278*0.5</f>
        <v>182.85000000000036</v>
      </c>
      <c r="DU279" s="24"/>
      <c r="DV279" s="286">
        <f>DU278*0.75</f>
        <v>132.82500000000164</v>
      </c>
      <c r="DW279" s="24"/>
      <c r="DX279" s="286">
        <f>DW278*1</f>
        <v>249.20000000000073</v>
      </c>
      <c r="DY279" s="460"/>
      <c r="DZ279" s="443"/>
      <c r="EA279" s="286">
        <f>DZ278*0.25</f>
        <v>64.3</v>
      </c>
      <c r="EB279" s="24"/>
      <c r="EC279" s="286">
        <f>EB278*0.5</f>
        <v>176.35000000000036</v>
      </c>
      <c r="ED279" s="24"/>
      <c r="EE279" s="286">
        <f>ED278*0.75</f>
        <v>0</v>
      </c>
      <c r="EF279" s="24"/>
      <c r="EG279" s="286">
        <f>EF278*1</f>
        <v>937.39999999999964</v>
      </c>
      <c r="EH279" s="460"/>
      <c r="EI279" s="443"/>
      <c r="EJ279" s="286">
        <f>EI278*0.25</f>
        <v>50.174999999999997</v>
      </c>
      <c r="EK279" s="24"/>
      <c r="EL279" s="286">
        <f>EK278*0.5</f>
        <v>51.150000000000091</v>
      </c>
      <c r="EM279" s="24"/>
      <c r="EN279" s="286">
        <f>EM278*0.75</f>
        <v>0</v>
      </c>
      <c r="EO279" s="24"/>
      <c r="EP279" s="286">
        <f>EO278*1</f>
        <v>252.50000000000364</v>
      </c>
      <c r="EQ279" s="460"/>
      <c r="ER279" s="443"/>
      <c r="ES279" s="286">
        <f>ER278*0.25</f>
        <v>41.85</v>
      </c>
      <c r="ET279" s="24"/>
      <c r="EU279" s="286">
        <f>ET278*0.5</f>
        <v>159.19999999999982</v>
      </c>
      <c r="EV279" s="24"/>
      <c r="EW279" s="286">
        <f>EV278*0.75</f>
        <v>0</v>
      </c>
      <c r="EX279" s="24"/>
      <c r="EY279" s="286">
        <f>EX278*1</f>
        <v>374.90000000000146</v>
      </c>
      <c r="EZ279" s="460"/>
      <c r="FA279" s="443"/>
      <c r="FB279" s="286">
        <f>FA278*0.25</f>
        <v>41.25</v>
      </c>
      <c r="FC279" s="24"/>
      <c r="FD279" s="286">
        <f>FC278*0.5</f>
        <v>146.35000000000036</v>
      </c>
      <c r="FE279" s="24"/>
      <c r="FF279" s="286">
        <f>FE278*0.75</f>
        <v>50.625000000002728</v>
      </c>
      <c r="FG279" s="24"/>
      <c r="FH279" s="286">
        <f>FG278*1</f>
        <v>451.60000000000127</v>
      </c>
      <c r="FI279" s="460"/>
      <c r="FJ279" s="443"/>
      <c r="FK279" s="286">
        <f>FJ278*0.25</f>
        <v>82.85</v>
      </c>
      <c r="FL279" s="24"/>
      <c r="FM279" s="286">
        <f>FL278*0.5</f>
        <v>203.27500000000055</v>
      </c>
      <c r="FN279" s="24"/>
      <c r="FO279" s="286">
        <f>FN278*0.75</f>
        <v>317.47500000000218</v>
      </c>
      <c r="FP279" s="24"/>
      <c r="FQ279" s="286">
        <f>FP278*1</f>
        <v>501.10000000000218</v>
      </c>
      <c r="FR279" s="460"/>
      <c r="FS279" s="443"/>
      <c r="FT279" s="286">
        <f>FS278*0.25</f>
        <v>205.5</v>
      </c>
      <c r="FU279" s="24"/>
      <c r="FV279" s="286">
        <f>FU278*0.5</f>
        <v>207.49999999999909</v>
      </c>
      <c r="FW279" s="24"/>
      <c r="FX279" s="286">
        <f>FW278*0.75</f>
        <v>0</v>
      </c>
      <c r="FY279" s="24"/>
      <c r="FZ279" s="286">
        <f>FY278*1</f>
        <v>475.15000000000327</v>
      </c>
      <c r="GA279" s="460"/>
      <c r="GB279" s="443"/>
      <c r="GC279" s="286">
        <f>GB278*0.25</f>
        <v>32</v>
      </c>
      <c r="GD279" s="24"/>
      <c r="GE279" s="286">
        <f>GD278*0.5</f>
        <v>16.900000000000546</v>
      </c>
      <c r="GF279" s="24"/>
      <c r="GG279" s="286">
        <f>GF278*0.75</f>
        <v>0</v>
      </c>
      <c r="GH279" s="24"/>
      <c r="GI279" s="286">
        <f>GH278*1</f>
        <v>141.50000000000364</v>
      </c>
      <c r="GJ279" s="460"/>
      <c r="GK279" s="443"/>
      <c r="GL279" s="286">
        <f>GK278*0.25</f>
        <v>711.5</v>
      </c>
      <c r="GM279" s="24"/>
      <c r="GN279" s="286">
        <f>GM278*0.5</f>
        <v>1737.8249999999998</v>
      </c>
      <c r="GO279" s="24"/>
      <c r="GP279" s="286">
        <f>GO278*0.75</f>
        <v>1632.5999999999981</v>
      </c>
      <c r="GQ279" s="24"/>
      <c r="GR279" s="286">
        <f>GQ278*1</f>
        <v>2791.3999999999996</v>
      </c>
      <c r="GS279" s="460"/>
      <c r="GT279" s="443"/>
      <c r="GU279" s="286">
        <f>GT278*0.25</f>
        <v>121.325</v>
      </c>
      <c r="GV279" s="24"/>
      <c r="GW279" s="286">
        <f>GV278*0.5</f>
        <v>221.94999999999891</v>
      </c>
      <c r="GX279" s="24"/>
      <c r="GY279" s="286">
        <f>GX278*0.75</f>
        <v>0</v>
      </c>
      <c r="GZ279" s="24"/>
      <c r="HA279" s="286">
        <f>GZ278*1</f>
        <v>0</v>
      </c>
      <c r="HB279" s="460"/>
      <c r="HC279" s="443"/>
      <c r="HD279" s="286">
        <f>HC278*0.25</f>
        <v>81.95</v>
      </c>
      <c r="HE279" s="443"/>
      <c r="HF279" s="286">
        <f>HE278*0.5</f>
        <v>351.25</v>
      </c>
      <c r="HG279" s="443"/>
      <c r="HH279" s="286">
        <f>HG278*0.75</f>
        <v>518.17499999999973</v>
      </c>
      <c r="HI279" s="443"/>
      <c r="HJ279" s="286">
        <f>HI278*1</f>
        <v>829.00000000000364</v>
      </c>
      <c r="HK279" s="460"/>
      <c r="HL279" s="443"/>
      <c r="HM279" s="286">
        <f>HL278*0.25</f>
        <v>186.38749999999999</v>
      </c>
      <c r="HN279" s="443"/>
      <c r="HO279" s="286">
        <f>HN278*0.5</f>
        <v>422.64999999999964</v>
      </c>
      <c r="HP279" s="443"/>
      <c r="HQ279" s="286">
        <f>HP278*0.75</f>
        <v>0</v>
      </c>
      <c r="HR279" s="443"/>
      <c r="HS279" s="286">
        <f>HR278*1</f>
        <v>396.00000000000182</v>
      </c>
      <c r="HT279" s="460"/>
      <c r="HU279" s="443"/>
      <c r="HV279" s="286">
        <f>HU278*0.25</f>
        <v>860.72500000000002</v>
      </c>
      <c r="HW279" s="443"/>
      <c r="HX279" s="286">
        <f>HW278*0.5</f>
        <v>2041.8999999999987</v>
      </c>
      <c r="HY279" s="443"/>
      <c r="HZ279" s="286">
        <f>HY278*0.75</f>
        <v>2524.2000000000016</v>
      </c>
      <c r="IA279" s="443"/>
      <c r="IB279" s="286">
        <f>IA278*1</f>
        <v>3585.8999999999924</v>
      </c>
      <c r="IC279" s="460"/>
      <c r="ID279" s="443"/>
      <c r="IE279" s="286">
        <f>ID278*0.25</f>
        <v>46.375</v>
      </c>
      <c r="IF279" s="443"/>
      <c r="IG279" s="286">
        <f>IF278*0.5</f>
        <v>86.250000000001819</v>
      </c>
      <c r="IH279" s="443"/>
      <c r="II279" s="286">
        <f>IH278*0.75</f>
        <v>0</v>
      </c>
      <c r="IJ279" s="443"/>
      <c r="IK279" s="286">
        <f>IJ278*1</f>
        <v>0</v>
      </c>
      <c r="IL279" s="460"/>
      <c r="IM279" s="443"/>
      <c r="IN279" s="286">
        <f>IM278*0.25</f>
        <v>45.1</v>
      </c>
      <c r="IO279" s="443"/>
      <c r="IP279" s="286">
        <f>IO278*0.5</f>
        <v>40.399999999999636</v>
      </c>
      <c r="IQ279" s="443"/>
      <c r="IR279" s="286">
        <f>IQ278*0.75</f>
        <v>0</v>
      </c>
      <c r="IS279" s="443"/>
      <c r="IT279" s="286">
        <f>IS278*1</f>
        <v>189</v>
      </c>
      <c r="IU279" s="460"/>
      <c r="IV279" s="443"/>
      <c r="IW279" s="286">
        <f>IV278*0.25</f>
        <v>96.5</v>
      </c>
      <c r="IX279" s="443"/>
      <c r="IY279" s="286">
        <f>IX278*0.5</f>
        <v>149.5</v>
      </c>
      <c r="IZ279" s="443"/>
      <c r="JA279" s="286">
        <f>IZ278*0.75</f>
        <v>281.47499999999945</v>
      </c>
      <c r="JB279" s="443"/>
      <c r="JC279" s="286">
        <f>JB278*1</f>
        <v>93.600000000002183</v>
      </c>
      <c r="JD279" s="460"/>
      <c r="JE279" s="443"/>
      <c r="JF279" s="286">
        <f>JE278*0.25</f>
        <v>80.75</v>
      </c>
      <c r="JG279" s="443"/>
      <c r="JH279" s="286">
        <f>JG278*0.5</f>
        <v>153.29999999999745</v>
      </c>
      <c r="JI279" s="443"/>
      <c r="JJ279" s="286">
        <f>JI278*0.75</f>
        <v>155.02500000000191</v>
      </c>
      <c r="JK279" s="443"/>
      <c r="JL279" s="286">
        <f>JK278*1</f>
        <v>219.30000000000291</v>
      </c>
      <c r="JM279" s="460"/>
      <c r="JN279" s="443"/>
      <c r="JO279" s="286">
        <f>JN278*0.25</f>
        <v>49.225000000000001</v>
      </c>
      <c r="JP279" s="443"/>
      <c r="JQ279" s="286">
        <f>JP278*0.5</f>
        <v>193.79999999999927</v>
      </c>
      <c r="JR279" s="443"/>
      <c r="JS279" s="286">
        <f>JR278*0.75</f>
        <v>0</v>
      </c>
      <c r="JT279" s="443"/>
      <c r="JU279" s="286">
        <f>JT278*1</f>
        <v>0</v>
      </c>
      <c r="JV279" s="460"/>
      <c r="JW279" s="443"/>
      <c r="JX279" s="286">
        <f>JW278*0.25</f>
        <v>595.125</v>
      </c>
      <c r="JY279" s="443"/>
      <c r="JZ279" s="286">
        <f>JY278*0.5</f>
        <v>1016.4499999999971</v>
      </c>
      <c r="KA279" s="443"/>
      <c r="KB279" s="286">
        <f>KA278*0.75</f>
        <v>1817.2499999999632</v>
      </c>
      <c r="KC279" s="443"/>
      <c r="KD279" s="286">
        <f t="shared" ref="KD279" si="259">KC278*1</f>
        <v>3628.4999999999854</v>
      </c>
      <c r="KE279" s="460"/>
      <c r="KF279" s="443"/>
      <c r="KG279" s="286">
        <f>KF278*0.25</f>
        <v>22.5</v>
      </c>
      <c r="KH279" s="443"/>
      <c r="KI279" s="286">
        <f>KH278*0.5</f>
        <v>84.75</v>
      </c>
      <c r="KJ279" s="443"/>
      <c r="KK279" s="286">
        <f>KJ278*0.75</f>
        <v>0</v>
      </c>
      <c r="KL279" s="443"/>
      <c r="KM279" s="286">
        <f>KL278*1</f>
        <v>154.40000000000509</v>
      </c>
      <c r="KN279" s="460"/>
      <c r="KO279" s="443"/>
      <c r="KP279" s="286">
        <f>KO278*0.25</f>
        <v>36</v>
      </c>
      <c r="KQ279" s="443"/>
      <c r="KR279" s="286">
        <f>KQ278*0.5</f>
        <v>141.89999999999964</v>
      </c>
      <c r="KS279" s="443"/>
      <c r="KT279" s="286">
        <f>KS278*0.75</f>
        <v>0</v>
      </c>
      <c r="KU279" s="443"/>
      <c r="KV279" s="286">
        <f>KU278*1</f>
        <v>0</v>
      </c>
      <c r="KW279" s="460"/>
      <c r="KX279" s="443"/>
      <c r="KY279" s="286">
        <f>KX278*0.25</f>
        <v>41.3</v>
      </c>
      <c r="KZ279" s="443"/>
      <c r="LA279" s="286">
        <f>KZ278*0.5</f>
        <v>126.24999999999636</v>
      </c>
      <c r="LB279" s="443"/>
      <c r="LC279" s="286">
        <f>LB278*0.75</f>
        <v>0</v>
      </c>
      <c r="LD279" s="443"/>
      <c r="LE279" s="286">
        <f>LD278*1</f>
        <v>0</v>
      </c>
      <c r="LF279" s="460"/>
      <c r="LG279" s="443"/>
      <c r="LH279" s="286">
        <f>LG278*0.25</f>
        <v>6.3</v>
      </c>
      <c r="LI279" s="443"/>
      <c r="LJ279" s="286">
        <f>LI278*0.5</f>
        <v>47.200000000000273</v>
      </c>
      <c r="LK279" s="443"/>
      <c r="LL279" s="286">
        <f>LK278*0.75</f>
        <v>0</v>
      </c>
      <c r="LM279" s="443"/>
      <c r="LN279" s="286">
        <f>LM278*1</f>
        <v>0</v>
      </c>
      <c r="LO279" s="460"/>
      <c r="LP279" s="443"/>
      <c r="LQ279" s="286">
        <f>LP278*0.25</f>
        <v>94.875</v>
      </c>
      <c r="LR279" s="443"/>
      <c r="LS279" s="286">
        <f>LR278*0.5</f>
        <v>139.09999999999854</v>
      </c>
      <c r="LT279" s="443"/>
      <c r="LU279" s="286">
        <f>LT278*0.75</f>
        <v>302.47500000000014</v>
      </c>
      <c r="LV279" s="443"/>
      <c r="LW279" s="286">
        <f>LV278*1</f>
        <v>567.60000000000218</v>
      </c>
      <c r="LX279" s="460"/>
      <c r="LY279" s="443"/>
      <c r="LZ279" s="286">
        <f>LY278*0.25</f>
        <v>97.45</v>
      </c>
      <c r="MA279" s="443"/>
      <c r="MB279" s="286">
        <f>MA278*0.5</f>
        <v>201.04999999999927</v>
      </c>
      <c r="MC279" s="443"/>
      <c r="MD279" s="286">
        <f>MC278*0.75</f>
        <v>0</v>
      </c>
      <c r="ME279" s="443"/>
      <c r="MF279" s="286">
        <f>ME278*1</f>
        <v>0</v>
      </c>
      <c r="MG279" s="460"/>
      <c r="MH279" s="443"/>
      <c r="MI279" s="286">
        <f>MH278*0.25</f>
        <v>208.9</v>
      </c>
      <c r="MJ279" s="443"/>
      <c r="MK279" s="286">
        <f>MJ278*0.5</f>
        <v>172.10000000000036</v>
      </c>
      <c r="ML279" s="443"/>
      <c r="MM279" s="286">
        <f>ML278*0.75</f>
        <v>671.325000000003</v>
      </c>
      <c r="MN279" s="443"/>
      <c r="MO279" s="286">
        <f>MN278*1</f>
        <v>975.99999999999636</v>
      </c>
      <c r="MP279" s="460"/>
      <c r="MQ279" s="443"/>
      <c r="MR279" s="286">
        <f>MQ278*0.25</f>
        <v>72.6875</v>
      </c>
      <c r="MS279" s="443"/>
      <c r="MT279" s="286">
        <f>MS278*0.5</f>
        <v>88.75</v>
      </c>
      <c r="MU279" s="443"/>
      <c r="MV279" s="286">
        <f>MU278*0.75</f>
        <v>151.12499999999727</v>
      </c>
      <c r="MW279" s="443"/>
      <c r="MX279" s="286">
        <f>MW278*1</f>
        <v>262</v>
      </c>
      <c r="MY279" s="460"/>
      <c r="MZ279" s="443"/>
      <c r="NA279" s="286">
        <f>MZ278*0.25</f>
        <v>0</v>
      </c>
      <c r="NB279" s="443"/>
      <c r="NC279" s="286">
        <f>NB278*0.5</f>
        <v>0</v>
      </c>
      <c r="ND279" s="443"/>
      <c r="NE279" s="286">
        <f>ND278*0.75</f>
        <v>0</v>
      </c>
      <c r="NF279" s="443"/>
      <c r="NG279" s="286">
        <f>NF278*1</f>
        <v>1377.8999999999942</v>
      </c>
      <c r="NH279" s="460"/>
    </row>
    <row r="280" spans="1:372" s="443" customFormat="1" ht="18">
      <c r="A280" s="665" t="s">
        <v>3709</v>
      </c>
      <c r="B280" s="59"/>
      <c r="C280" s="460"/>
      <c r="E280" s="286"/>
      <c r="F280" s="24"/>
      <c r="G280" s="286"/>
      <c r="I280" s="286"/>
      <c r="K280" s="286"/>
      <c r="L280" s="460"/>
      <c r="N280" s="286"/>
      <c r="P280" s="286"/>
      <c r="R280" s="286"/>
      <c r="T280" s="286"/>
      <c r="U280" s="460"/>
      <c r="V280" s="24"/>
      <c r="W280" s="286"/>
      <c r="X280" s="24"/>
      <c r="Y280" s="286"/>
      <c r="Z280" s="24"/>
      <c r="AA280" s="286"/>
      <c r="AB280" s="24"/>
      <c r="AC280" s="48"/>
      <c r="AD280" s="460"/>
      <c r="AE280" s="24"/>
      <c r="AF280" s="286"/>
      <c r="AG280" s="24"/>
      <c r="AH280" s="286"/>
      <c r="AI280" s="24"/>
      <c r="AJ280" s="286"/>
      <c r="AK280" s="24"/>
      <c r="AL280" s="48"/>
      <c r="AM280" s="460"/>
      <c r="AO280" s="286"/>
      <c r="AP280" s="24"/>
      <c r="AQ280" s="286"/>
      <c r="AS280" s="286"/>
      <c r="AU280" s="286"/>
      <c r="AV280" s="460"/>
      <c r="AW280" s="24"/>
      <c r="AX280" s="286"/>
      <c r="AY280" s="24"/>
      <c r="AZ280" s="286"/>
      <c r="BA280" s="24"/>
      <c r="BB280" s="286"/>
      <c r="BC280" s="24"/>
      <c r="BD280" s="286"/>
      <c r="BE280" s="460"/>
      <c r="BG280" s="286"/>
      <c r="BH280" s="24"/>
      <c r="BI280" s="286"/>
      <c r="BJ280" s="24"/>
      <c r="BK280" s="286"/>
      <c r="BL280" s="24"/>
      <c r="BM280" s="286"/>
      <c r="BN280" s="460"/>
      <c r="BP280" s="286"/>
      <c r="BR280" s="286"/>
      <c r="BT280" s="286"/>
      <c r="BV280" s="286"/>
      <c r="BW280" s="460"/>
      <c r="BY280" s="286"/>
      <c r="CA280" s="286"/>
      <c r="CC280" s="286"/>
      <c r="CE280" s="286"/>
      <c r="CF280" s="460"/>
      <c r="CH280" s="286"/>
      <c r="CI280" s="24"/>
      <c r="CJ280" s="286"/>
      <c r="CK280" s="24"/>
      <c r="CL280" s="286"/>
      <c r="CM280" s="24"/>
      <c r="CN280" s="286"/>
      <c r="CO280" s="460"/>
      <c r="CQ280" s="286"/>
      <c r="CR280" s="24"/>
      <c r="CS280" s="286"/>
      <c r="CT280" s="24"/>
      <c r="CU280" s="286"/>
      <c r="CV280" s="24"/>
      <c r="CW280" s="286"/>
      <c r="CX280" s="460"/>
      <c r="CZ280" s="286"/>
      <c r="DA280" s="24"/>
      <c r="DB280" s="286"/>
      <c r="DC280" s="24"/>
      <c r="DD280" s="286"/>
      <c r="DE280" s="24"/>
      <c r="DF280" s="286"/>
      <c r="DG280" s="460"/>
      <c r="DI280" s="286"/>
      <c r="DJ280" s="24"/>
      <c r="DK280" s="286"/>
      <c r="DL280" s="24"/>
      <c r="DM280" s="286"/>
      <c r="DN280" s="24"/>
      <c r="DO280" s="286"/>
      <c r="DP280" s="460"/>
      <c r="DR280" s="286"/>
      <c r="DS280" s="24"/>
      <c r="DT280" s="286"/>
      <c r="DU280" s="24"/>
      <c r="DV280" s="286"/>
      <c r="DW280" s="24"/>
      <c r="DX280" s="286"/>
      <c r="DY280" s="460"/>
      <c r="EA280" s="286"/>
      <c r="EB280" s="24"/>
      <c r="EC280" s="286"/>
      <c r="ED280" s="24"/>
      <c r="EE280" s="286"/>
      <c r="EF280" s="24"/>
      <c r="EG280" s="286"/>
      <c r="EH280" s="460"/>
      <c r="EJ280" s="286"/>
      <c r="EK280" s="24"/>
      <c r="EL280" s="286"/>
      <c r="EM280" s="24"/>
      <c r="EN280" s="286"/>
      <c r="EO280" s="24"/>
      <c r="EP280" s="286"/>
      <c r="EQ280" s="460"/>
      <c r="ES280" s="286"/>
      <c r="ET280" s="24"/>
      <c r="EU280" s="286"/>
      <c r="EV280" s="24"/>
      <c r="EW280" s="286"/>
      <c r="EX280" s="24"/>
      <c r="EY280" s="286"/>
      <c r="EZ280" s="460"/>
      <c r="FB280" s="286"/>
      <c r="FC280" s="24"/>
      <c r="FD280" s="286"/>
      <c r="FE280" s="24"/>
      <c r="FF280" s="286"/>
      <c r="FG280" s="24"/>
      <c r="FH280" s="286"/>
      <c r="FI280" s="460"/>
      <c r="FK280" s="286"/>
      <c r="FL280" s="24"/>
      <c r="FM280" s="286"/>
      <c r="FN280" s="24"/>
      <c r="FO280" s="286"/>
      <c r="FP280" s="24"/>
      <c r="FQ280" s="286"/>
      <c r="FR280" s="460"/>
      <c r="FT280" s="286"/>
      <c r="FU280" s="24"/>
      <c r="FV280" s="286"/>
      <c r="FW280" s="24"/>
      <c r="FX280" s="286"/>
      <c r="FY280" s="24"/>
      <c r="FZ280" s="286"/>
      <c r="GA280" s="460"/>
      <c r="GC280" s="286"/>
      <c r="GD280" s="24"/>
      <c r="GE280" s="286"/>
      <c r="GF280" s="24"/>
      <c r="GG280" s="286"/>
      <c r="GH280" s="24"/>
      <c r="GI280" s="286"/>
      <c r="GJ280" s="460"/>
      <c r="GL280" s="286"/>
      <c r="GM280" s="24"/>
      <c r="GN280" s="286"/>
      <c r="GO280" s="24"/>
      <c r="GP280" s="286"/>
      <c r="GQ280" s="24"/>
      <c r="GR280" s="286"/>
      <c r="GS280" s="460"/>
      <c r="GU280" s="286"/>
      <c r="GV280" s="24"/>
      <c r="GW280" s="286"/>
      <c r="GX280" s="24"/>
      <c r="GY280" s="286"/>
      <c r="GZ280" s="24"/>
      <c r="HA280" s="286"/>
      <c r="HB280" s="460"/>
      <c r="HD280" s="286"/>
      <c r="HF280" s="286"/>
      <c r="HH280" s="286"/>
      <c r="HJ280" s="286"/>
      <c r="HK280" s="460"/>
      <c r="HM280" s="286"/>
      <c r="HO280" s="286"/>
      <c r="HQ280" s="286"/>
      <c r="HS280" s="286"/>
      <c r="HT280" s="460"/>
      <c r="HV280" s="286"/>
      <c r="HX280" s="286"/>
      <c r="HZ280" s="286"/>
      <c r="IB280" s="286"/>
      <c r="IC280" s="460"/>
      <c r="IE280" s="286"/>
      <c r="IG280" s="286"/>
      <c r="II280" s="286"/>
      <c r="IK280" s="286"/>
      <c r="IL280" s="460"/>
      <c r="IN280" s="286"/>
      <c r="IP280" s="286"/>
      <c r="IR280" s="286"/>
      <c r="IT280" s="286"/>
      <c r="IU280" s="460"/>
      <c r="IW280" s="286"/>
      <c r="IY280" s="286"/>
      <c r="JA280" s="286"/>
      <c r="JC280" s="286"/>
      <c r="JD280" s="460"/>
      <c r="JF280" s="286"/>
      <c r="JH280" s="286"/>
      <c r="JJ280" s="286"/>
      <c r="JL280" s="286"/>
      <c r="JM280" s="460"/>
      <c r="JO280" s="286"/>
      <c r="JQ280" s="286"/>
      <c r="JS280" s="286"/>
      <c r="JU280" s="286"/>
      <c r="JV280" s="460"/>
      <c r="JX280" s="286"/>
      <c r="JZ280" s="286"/>
      <c r="KB280" s="286"/>
      <c r="KD280" s="286"/>
      <c r="KE280" s="460"/>
      <c r="KG280" s="286"/>
      <c r="KI280" s="286"/>
      <c r="KK280" s="286"/>
      <c r="KM280" s="286"/>
      <c r="KN280" s="460"/>
      <c r="KP280" s="286"/>
      <c r="KR280" s="286"/>
      <c r="KT280" s="286"/>
      <c r="KV280" s="286"/>
      <c r="KW280" s="460"/>
      <c r="KY280" s="286"/>
      <c r="LA280" s="286"/>
      <c r="LC280" s="286"/>
      <c r="LE280" s="286"/>
      <c r="LF280" s="460"/>
      <c r="LH280" s="286"/>
      <c r="LJ280" s="286"/>
      <c r="LL280" s="286"/>
      <c r="LN280" s="286"/>
      <c r="LO280" s="460"/>
      <c r="LQ280" s="286"/>
      <c r="LS280" s="286"/>
      <c r="LU280" s="286"/>
      <c r="LW280" s="286"/>
      <c r="LX280" s="460"/>
      <c r="LZ280" s="286"/>
      <c r="MB280" s="286"/>
      <c r="MD280" s="286"/>
      <c r="MF280" s="286"/>
      <c r="MG280" s="460"/>
      <c r="MI280" s="286"/>
      <c r="MK280" s="286"/>
      <c r="MM280" s="286"/>
      <c r="MO280" s="286"/>
      <c r="MP280" s="460"/>
      <c r="MR280" s="286"/>
      <c r="MT280" s="286"/>
      <c r="MV280" s="286"/>
      <c r="MX280" s="286"/>
      <c r="MY280" s="460"/>
      <c r="NA280" s="286"/>
      <c r="NC280" s="286"/>
      <c r="NE280" s="286"/>
      <c r="NG280" s="286"/>
      <c r="NH280" s="460"/>
    </row>
    <row r="281" spans="1:372" s="443" customFormat="1" ht="18">
      <c r="A281" s="538" t="s">
        <v>2284</v>
      </c>
      <c r="B281" s="59"/>
      <c r="C281" s="460"/>
      <c r="E281" s="444" t="s">
        <v>187</v>
      </c>
      <c r="F281" s="661"/>
      <c r="G281" s="444" t="s">
        <v>183</v>
      </c>
      <c r="H281" s="662"/>
      <c r="I281" s="444" t="s">
        <v>184</v>
      </c>
      <c r="J281" s="662"/>
      <c r="K281" s="444" t="s">
        <v>185</v>
      </c>
      <c r="L281" s="460"/>
      <c r="N281" s="444" t="s">
        <v>187</v>
      </c>
      <c r="O281" s="24"/>
      <c r="P281" s="444" t="s">
        <v>183</v>
      </c>
      <c r="Q281" s="24"/>
      <c r="R281" s="444" t="s">
        <v>184</v>
      </c>
      <c r="S281" s="24"/>
      <c r="T281" s="444" t="s">
        <v>185</v>
      </c>
      <c r="U281" s="460"/>
      <c r="V281" s="24"/>
      <c r="W281" s="444" t="s">
        <v>187</v>
      </c>
      <c r="X281" s="24"/>
      <c r="Y281" s="444" t="s">
        <v>183</v>
      </c>
      <c r="Z281" s="24"/>
      <c r="AA281" s="444" t="s">
        <v>184</v>
      </c>
      <c r="AB281" s="722">
        <v>316.89999999999986</v>
      </c>
      <c r="AC281" s="444" t="s">
        <v>185</v>
      </c>
      <c r="AD281" s="460"/>
      <c r="AF281" s="444" t="s">
        <v>187</v>
      </c>
      <c r="AG281" s="24"/>
      <c r="AH281" s="444" t="s">
        <v>183</v>
      </c>
      <c r="AI281" s="24"/>
      <c r="AJ281" s="444" t="s">
        <v>184</v>
      </c>
      <c r="AK281" s="722">
        <v>562.10000000000014</v>
      </c>
      <c r="AL281" s="444" t="s">
        <v>185</v>
      </c>
      <c r="AM281" s="460"/>
      <c r="AO281" s="286"/>
      <c r="AP281" s="24"/>
      <c r="AQ281" s="286"/>
      <c r="AS281" s="286"/>
      <c r="AU281" s="286"/>
      <c r="AV281" s="460"/>
      <c r="AW281" s="24"/>
      <c r="AX281" s="286"/>
      <c r="AY281" s="24"/>
      <c r="AZ281" s="286"/>
      <c r="BA281" s="24"/>
      <c r="BB281" s="286"/>
      <c r="BC281" s="24"/>
      <c r="BD281" s="286"/>
      <c r="BE281" s="460"/>
      <c r="BG281" s="286"/>
      <c r="BH281" s="24"/>
      <c r="BI281" s="286"/>
      <c r="BJ281" s="24"/>
      <c r="BK281" s="286"/>
      <c r="BL281" s="24"/>
      <c r="BM281" s="286"/>
      <c r="BN281" s="460"/>
      <c r="BP281" s="286"/>
      <c r="BR281" s="286"/>
      <c r="BT281" s="286"/>
      <c r="BV281" s="286"/>
      <c r="BW281" s="460"/>
      <c r="BY281" s="286"/>
      <c r="CA281" s="286"/>
      <c r="CC281" s="286"/>
      <c r="CE281" s="286"/>
      <c r="CF281" s="460"/>
      <c r="CH281" s="286"/>
      <c r="CI281" s="24"/>
      <c r="CJ281" s="286"/>
      <c r="CK281" s="24"/>
      <c r="CL281" s="286"/>
      <c r="CM281" s="24"/>
      <c r="CN281" s="286"/>
      <c r="CO281" s="460"/>
      <c r="CQ281" s="286"/>
      <c r="CR281" s="24"/>
      <c r="CS281" s="286"/>
      <c r="CT281" s="24"/>
      <c r="CU281" s="286"/>
      <c r="CV281" s="24"/>
      <c r="CW281" s="286"/>
      <c r="CX281" s="460"/>
      <c r="CZ281" s="286"/>
      <c r="DA281" s="24"/>
      <c r="DB281" s="286"/>
      <c r="DC281" s="24"/>
      <c r="DD281" s="286"/>
      <c r="DE281" s="24"/>
      <c r="DF281" s="286"/>
      <c r="DG281" s="460"/>
      <c r="DI281" s="286"/>
      <c r="DJ281" s="24"/>
      <c r="DK281" s="286"/>
      <c r="DL281" s="24"/>
      <c r="DM281" s="286"/>
      <c r="DN281" s="24"/>
      <c r="DO281" s="286"/>
      <c r="DP281" s="460"/>
      <c r="DR281" s="286"/>
      <c r="DS281" s="24"/>
      <c r="DT281" s="286"/>
      <c r="DU281" s="24"/>
      <c r="DV281" s="286"/>
      <c r="DW281" s="24"/>
      <c r="DX281" s="286"/>
      <c r="DY281" s="460"/>
      <c r="EA281" s="286"/>
      <c r="EB281" s="24"/>
      <c r="EC281" s="286"/>
      <c r="ED281" s="24"/>
      <c r="EE281" s="286"/>
      <c r="EF281" s="24"/>
      <c r="EG281" s="286"/>
      <c r="EH281" s="460"/>
      <c r="EJ281" s="286"/>
      <c r="EK281" s="24"/>
      <c r="EL281" s="286"/>
      <c r="EM281" s="24"/>
      <c r="EN281" s="286"/>
      <c r="EO281" s="24"/>
      <c r="EP281" s="286"/>
      <c r="EQ281" s="460"/>
      <c r="ES281" s="286"/>
      <c r="ET281" s="24"/>
      <c r="EU281" s="286"/>
      <c r="EV281" s="24"/>
      <c r="EW281" s="286"/>
      <c r="EX281" s="24"/>
      <c r="EY281" s="286"/>
      <c r="EZ281" s="460"/>
      <c r="FB281" s="286"/>
      <c r="FC281" s="24"/>
      <c r="FD281" s="286"/>
      <c r="FE281" s="24"/>
      <c r="FF281" s="286"/>
      <c r="FG281" s="24"/>
      <c r="FH281" s="286"/>
      <c r="FI281" s="460"/>
      <c r="FK281" s="286"/>
      <c r="FL281" s="24"/>
      <c r="FM281" s="286"/>
      <c r="FN281" s="24"/>
      <c r="FO281" s="286"/>
      <c r="FP281" s="24"/>
      <c r="FQ281" s="286"/>
      <c r="FR281" s="460"/>
      <c r="FT281" s="286"/>
      <c r="FU281" s="24"/>
      <c r="FV281" s="286"/>
      <c r="FW281" s="24"/>
      <c r="FX281" s="286"/>
      <c r="FY281" s="24"/>
      <c r="FZ281" s="286"/>
      <c r="GA281" s="460"/>
      <c r="GC281" s="286"/>
      <c r="GD281" s="24"/>
      <c r="GE281" s="286"/>
      <c r="GF281" s="24"/>
      <c r="GG281" s="286"/>
      <c r="GH281" s="24"/>
      <c r="GI281" s="286"/>
      <c r="GJ281" s="460"/>
      <c r="GL281" s="286"/>
      <c r="GM281" s="24"/>
      <c r="GN281" s="286"/>
      <c r="GO281" s="24"/>
      <c r="GP281" s="286"/>
      <c r="GQ281" s="24"/>
      <c r="GR281" s="286"/>
      <c r="GS281" s="460"/>
      <c r="GU281" s="286"/>
      <c r="GV281" s="24"/>
      <c r="GW281" s="286"/>
      <c r="GX281" s="24"/>
      <c r="GY281" s="286"/>
      <c r="GZ281" s="24"/>
      <c r="HA281" s="286"/>
      <c r="HB281" s="460"/>
      <c r="HD281" s="286"/>
      <c r="HF281" s="286"/>
      <c r="HH281" s="286"/>
      <c r="HJ281" s="286"/>
      <c r="HK281" s="460"/>
      <c r="HM281" s="286"/>
      <c r="HO281" s="286"/>
      <c r="HQ281" s="286"/>
      <c r="HS281" s="286"/>
      <c r="HT281" s="460"/>
      <c r="HV281" s="286"/>
      <c r="HX281" s="286"/>
      <c r="HZ281" s="286"/>
      <c r="IB281" s="286"/>
      <c r="IC281" s="460"/>
      <c r="IE281" s="286"/>
      <c r="IG281" s="286"/>
      <c r="II281" s="286"/>
      <c r="IK281" s="286"/>
      <c r="IL281" s="460"/>
      <c r="IN281" s="286"/>
      <c r="IP281" s="286"/>
      <c r="IR281" s="286"/>
      <c r="IT281" s="286"/>
      <c r="IU281" s="460"/>
      <c r="IW281" s="286"/>
      <c r="IY281" s="286"/>
      <c r="JA281" s="286"/>
      <c r="JC281" s="286"/>
      <c r="JD281" s="460"/>
      <c r="JF281" s="286"/>
      <c r="JH281" s="286"/>
      <c r="JJ281" s="286"/>
      <c r="JL281" s="286"/>
      <c r="JM281" s="460"/>
      <c r="JO281" s="286"/>
      <c r="JQ281" s="286"/>
      <c r="JS281" s="286"/>
      <c r="JU281" s="286"/>
      <c r="JV281" s="460"/>
      <c r="JX281" s="286"/>
      <c r="JZ281" s="286"/>
      <c r="KB281" s="286"/>
      <c r="KD281" s="286"/>
      <c r="KE281" s="460"/>
      <c r="KG281" s="286"/>
      <c r="KI281" s="286"/>
      <c r="KK281" s="286"/>
      <c r="KM281" s="286"/>
      <c r="KN281" s="460"/>
      <c r="KP281" s="286"/>
      <c r="KR281" s="286"/>
      <c r="KT281" s="286"/>
      <c r="KV281" s="286"/>
      <c r="KW281" s="460"/>
      <c r="KY281" s="286"/>
      <c r="LA281" s="286"/>
      <c r="LC281" s="286"/>
      <c r="LE281" s="286"/>
      <c r="LF281" s="460"/>
      <c r="LH281" s="286"/>
      <c r="LJ281" s="286"/>
      <c r="LL281" s="286"/>
      <c r="LN281" s="286"/>
      <c r="LO281" s="460"/>
      <c r="LQ281" s="286"/>
      <c r="LS281" s="286"/>
      <c r="LU281" s="286"/>
      <c r="LW281" s="286"/>
      <c r="LX281" s="460"/>
      <c r="LZ281" s="286"/>
      <c r="MB281" s="286"/>
      <c r="MD281" s="286"/>
      <c r="MF281" s="286"/>
      <c r="MG281" s="460"/>
      <c r="MI281" s="286"/>
      <c r="MK281" s="286"/>
      <c r="MM281" s="286"/>
      <c r="MO281" s="286"/>
      <c r="MP281" s="460"/>
      <c r="MR281" s="286"/>
      <c r="MT281" s="286"/>
      <c r="MV281" s="286"/>
      <c r="MX281" s="286"/>
      <c r="MY281" s="460"/>
      <c r="NA281" s="286"/>
      <c r="NC281" s="286"/>
      <c r="NE281" s="286"/>
      <c r="NG281" s="286"/>
      <c r="NH281" s="460"/>
    </row>
    <row r="282" spans="1:372" s="443" customFormat="1" ht="18">
      <c r="A282" s="665">
        <v>2022</v>
      </c>
      <c r="B282" s="59">
        <f>SUM(D282:AAP282)</f>
        <v>879</v>
      </c>
      <c r="C282" s="460"/>
      <c r="E282" s="286">
        <f>D281*0.25</f>
        <v>0</v>
      </c>
      <c r="F282" s="24"/>
      <c r="G282" s="286">
        <f>F281*0.5</f>
        <v>0</v>
      </c>
      <c r="I282" s="286">
        <f>H281*0.75</f>
        <v>0</v>
      </c>
      <c r="K282" s="286">
        <f>J281*1</f>
        <v>0</v>
      </c>
      <c r="L282" s="460"/>
      <c r="N282" s="286">
        <f>M281*0.25</f>
        <v>0</v>
      </c>
      <c r="P282" s="286">
        <f>O281*0.5</f>
        <v>0</v>
      </c>
      <c r="R282" s="286">
        <f>Q281*0.75</f>
        <v>0</v>
      </c>
      <c r="T282" s="286">
        <f>S281*1</f>
        <v>0</v>
      </c>
      <c r="U282" s="460"/>
      <c r="V282" s="24"/>
      <c r="W282" s="286">
        <f>V281*0.25</f>
        <v>0</v>
      </c>
      <c r="X282" s="24"/>
      <c r="Y282" s="286">
        <f>X281*0.5</f>
        <v>0</v>
      </c>
      <c r="Z282" s="24"/>
      <c r="AA282" s="286">
        <f>Z281*0.75</f>
        <v>0</v>
      </c>
      <c r="AB282" s="24"/>
      <c r="AC282" s="286">
        <f t="shared" ref="AC282:AC301" si="260">AB281*1</f>
        <v>316.89999999999986</v>
      </c>
      <c r="AD282" s="460"/>
      <c r="AF282" s="286">
        <f>AE281*0.25</f>
        <v>0</v>
      </c>
      <c r="AH282" s="286">
        <f>AG281*0.5</f>
        <v>0</v>
      </c>
      <c r="AI282" s="293"/>
      <c r="AJ282" s="286">
        <f>AI281*0.75</f>
        <v>0</v>
      </c>
      <c r="AK282" s="293"/>
      <c r="AL282" s="286">
        <f t="shared" ref="AL282:AL301" si="261">AK281*1</f>
        <v>562.10000000000014</v>
      </c>
      <c r="AM282" s="460"/>
      <c r="AO282" s="286"/>
      <c r="AP282" s="24"/>
      <c r="AQ282" s="286"/>
      <c r="AS282" s="286"/>
      <c r="AU282" s="286"/>
      <c r="AV282" s="460"/>
      <c r="AW282" s="24"/>
      <c r="AX282" s="286"/>
      <c r="AY282" s="24"/>
      <c r="AZ282" s="286"/>
      <c r="BA282" s="24"/>
      <c r="BB282" s="286"/>
      <c r="BC282" s="24"/>
      <c r="BD282" s="286"/>
      <c r="BE282" s="460"/>
      <c r="BG282" s="286"/>
      <c r="BH282" s="24"/>
      <c r="BI282" s="286"/>
      <c r="BJ282" s="24"/>
      <c r="BK282" s="286"/>
      <c r="BL282" s="24"/>
      <c r="BM282" s="286"/>
      <c r="BN282" s="460"/>
      <c r="BP282" s="286"/>
      <c r="BR282" s="286"/>
      <c r="BT282" s="286"/>
      <c r="BV282" s="286"/>
      <c r="BW282" s="460"/>
      <c r="BY282" s="286"/>
      <c r="CA282" s="286"/>
      <c r="CC282" s="286"/>
      <c r="CE282" s="286"/>
      <c r="CF282" s="460"/>
      <c r="CH282" s="286"/>
      <c r="CI282" s="24"/>
      <c r="CJ282" s="286"/>
      <c r="CK282" s="24"/>
      <c r="CL282" s="286"/>
      <c r="CM282" s="24"/>
      <c r="CN282" s="286"/>
      <c r="CO282" s="460"/>
      <c r="CQ282" s="286"/>
      <c r="CR282" s="24"/>
      <c r="CS282" s="286"/>
      <c r="CT282" s="24"/>
      <c r="CU282" s="286"/>
      <c r="CV282" s="24"/>
      <c r="CW282" s="286"/>
      <c r="CX282" s="460"/>
      <c r="CZ282" s="286"/>
      <c r="DA282" s="24"/>
      <c r="DB282" s="286"/>
      <c r="DC282" s="24"/>
      <c r="DD282" s="286"/>
      <c r="DE282" s="24"/>
      <c r="DF282" s="286"/>
      <c r="DG282" s="460"/>
      <c r="DI282" s="286"/>
      <c r="DJ282" s="24"/>
      <c r="DK282" s="286"/>
      <c r="DL282" s="24"/>
      <c r="DM282" s="286"/>
      <c r="DN282" s="24"/>
      <c r="DO282" s="286"/>
      <c r="DP282" s="460"/>
      <c r="DR282" s="286"/>
      <c r="DS282" s="24"/>
      <c r="DT282" s="286"/>
      <c r="DU282" s="24"/>
      <c r="DV282" s="286"/>
      <c r="DW282" s="24"/>
      <c r="DX282" s="286"/>
      <c r="DY282" s="460"/>
      <c r="EA282" s="286"/>
      <c r="EB282" s="24"/>
      <c r="EC282" s="286"/>
      <c r="ED282" s="24"/>
      <c r="EE282" s="286"/>
      <c r="EF282" s="24"/>
      <c r="EG282" s="286"/>
      <c r="EH282" s="460"/>
      <c r="EJ282" s="286"/>
      <c r="EK282" s="24"/>
      <c r="EL282" s="286"/>
      <c r="EM282" s="24"/>
      <c r="EN282" s="286"/>
      <c r="EO282" s="24"/>
      <c r="EP282" s="286"/>
      <c r="EQ282" s="460"/>
      <c r="ES282" s="286"/>
      <c r="ET282" s="24"/>
      <c r="EU282" s="286"/>
      <c r="EV282" s="24"/>
      <c r="EW282" s="286"/>
      <c r="EX282" s="24"/>
      <c r="EY282" s="286"/>
      <c r="EZ282" s="460"/>
      <c r="FB282" s="286"/>
      <c r="FC282" s="24"/>
      <c r="FD282" s="286"/>
      <c r="FE282" s="24"/>
      <c r="FF282" s="286"/>
      <c r="FG282" s="24"/>
      <c r="FH282" s="286"/>
      <c r="FI282" s="460"/>
      <c r="FK282" s="286"/>
      <c r="FL282" s="24"/>
      <c r="FM282" s="286"/>
      <c r="FN282" s="24"/>
      <c r="FO282" s="286"/>
      <c r="FP282" s="24"/>
      <c r="FQ282" s="286"/>
      <c r="FR282" s="460"/>
      <c r="FT282" s="286"/>
      <c r="FU282" s="24"/>
      <c r="FV282" s="286"/>
      <c r="FW282" s="24"/>
      <c r="FX282" s="286"/>
      <c r="FY282" s="24"/>
      <c r="FZ282" s="286"/>
      <c r="GA282" s="460"/>
      <c r="GC282" s="286"/>
      <c r="GD282" s="24"/>
      <c r="GE282" s="286"/>
      <c r="GF282" s="24"/>
      <c r="GG282" s="286"/>
      <c r="GH282" s="24"/>
      <c r="GI282" s="286"/>
      <c r="GJ282" s="460"/>
      <c r="GL282" s="286"/>
      <c r="GM282" s="24"/>
      <c r="GN282" s="286"/>
      <c r="GO282" s="24"/>
      <c r="GP282" s="286"/>
      <c r="GQ282" s="24"/>
      <c r="GR282" s="286"/>
      <c r="GS282" s="460"/>
      <c r="GU282" s="286"/>
      <c r="GV282" s="24"/>
      <c r="GW282" s="286"/>
      <c r="GX282" s="24"/>
      <c r="GY282" s="286"/>
      <c r="GZ282" s="24"/>
      <c r="HA282" s="286"/>
      <c r="HB282" s="460"/>
      <c r="HD282" s="286"/>
      <c r="HF282" s="286"/>
      <c r="HH282" s="286"/>
      <c r="HJ282" s="286"/>
      <c r="HK282" s="460"/>
      <c r="HM282" s="286"/>
      <c r="HO282" s="286"/>
      <c r="HQ282" s="286"/>
      <c r="HS282" s="286"/>
      <c r="HT282" s="460"/>
      <c r="HV282" s="286"/>
      <c r="HX282" s="286"/>
      <c r="HZ282" s="286"/>
      <c r="IB282" s="286"/>
      <c r="IC282" s="460"/>
      <c r="IE282" s="286"/>
      <c r="IG282" s="286"/>
      <c r="II282" s="286"/>
      <c r="IK282" s="286"/>
      <c r="IL282" s="460"/>
      <c r="IN282" s="286"/>
      <c r="IP282" s="286"/>
      <c r="IR282" s="286"/>
      <c r="IT282" s="286"/>
      <c r="IU282" s="460"/>
      <c r="IW282" s="286"/>
      <c r="IY282" s="286"/>
      <c r="JA282" s="286"/>
      <c r="JC282" s="286"/>
      <c r="JD282" s="460"/>
      <c r="JF282" s="286"/>
      <c r="JH282" s="286"/>
      <c r="JJ282" s="286"/>
      <c r="JL282" s="286"/>
      <c r="JM282" s="460"/>
      <c r="JO282" s="286"/>
      <c r="JQ282" s="286"/>
      <c r="JS282" s="286"/>
      <c r="JU282" s="286"/>
      <c r="JV282" s="460"/>
      <c r="JX282" s="286"/>
      <c r="JZ282" s="286"/>
      <c r="KB282" s="286"/>
      <c r="KD282" s="286"/>
      <c r="KE282" s="460"/>
      <c r="KG282" s="286"/>
      <c r="KI282" s="286"/>
      <c r="KK282" s="286"/>
      <c r="KM282" s="286"/>
      <c r="KN282" s="460"/>
      <c r="KP282" s="286"/>
      <c r="KR282" s="286"/>
      <c r="KT282" s="286"/>
      <c r="KV282" s="286"/>
      <c r="KW282" s="460"/>
      <c r="KY282" s="286"/>
      <c r="LA282" s="286"/>
      <c r="LC282" s="286"/>
      <c r="LE282" s="286"/>
      <c r="LF282" s="460"/>
      <c r="LH282" s="286"/>
      <c r="LJ282" s="286"/>
      <c r="LL282" s="286"/>
      <c r="LN282" s="286"/>
      <c r="LO282" s="460"/>
      <c r="LQ282" s="286"/>
      <c r="LS282" s="286"/>
      <c r="LU282" s="286"/>
      <c r="LW282" s="286"/>
      <c r="LX282" s="460"/>
      <c r="LZ282" s="286"/>
      <c r="MB282" s="286"/>
      <c r="MD282" s="286"/>
      <c r="MF282" s="286"/>
      <c r="MG282" s="460"/>
      <c r="MI282" s="286"/>
      <c r="MK282" s="286"/>
      <c r="MM282" s="286"/>
      <c r="MO282" s="286"/>
      <c r="MP282" s="460"/>
      <c r="MR282" s="286"/>
      <c r="MT282" s="286"/>
      <c r="MV282" s="286"/>
      <c r="MX282" s="286"/>
      <c r="MY282" s="460"/>
      <c r="NA282" s="286"/>
      <c r="NC282" s="286"/>
      <c r="NE282" s="286"/>
      <c r="NG282" s="286"/>
      <c r="NH282" s="460"/>
    </row>
    <row r="283" spans="1:372" ht="15.75">
      <c r="B283" s="256"/>
      <c r="C283" s="255"/>
      <c r="D283" s="305"/>
      <c r="E283" s="355"/>
      <c r="F283" s="178"/>
      <c r="G283" s="463"/>
      <c r="H283" s="305"/>
      <c r="I283" s="305"/>
      <c r="J283" s="305"/>
      <c r="K283" s="305"/>
      <c r="L283" s="255"/>
      <c r="M283" s="305"/>
      <c r="N283" s="355"/>
      <c r="O283" s="305"/>
      <c r="P283" s="463"/>
      <c r="Q283" s="305"/>
      <c r="R283" s="305"/>
      <c r="S283" s="305"/>
      <c r="T283" s="305"/>
      <c r="U283" s="255"/>
      <c r="V283" s="178"/>
      <c r="W283" s="355"/>
      <c r="X283" s="178"/>
      <c r="Y283" s="463"/>
      <c r="Z283" s="178"/>
      <c r="AA283" s="305"/>
      <c r="AB283" s="178"/>
      <c r="AC283" s="48"/>
      <c r="AD283" s="255"/>
      <c r="AE283" s="178"/>
      <c r="AF283" s="355"/>
      <c r="AG283" s="178"/>
      <c r="AH283" s="305"/>
      <c r="AI283" s="178"/>
      <c r="AJ283" s="305"/>
      <c r="AK283" s="178"/>
      <c r="AL283" s="48"/>
      <c r="AM283" s="255"/>
      <c r="AN283" s="305"/>
      <c r="AO283" s="355"/>
      <c r="AP283" s="178"/>
      <c r="AQ283" s="305"/>
      <c r="AR283" s="305"/>
      <c r="AS283" s="305"/>
      <c r="AT283" s="305"/>
      <c r="AU283" s="48"/>
      <c r="AV283" s="255"/>
      <c r="AW283" s="178"/>
      <c r="AX283" s="355"/>
      <c r="AY283" s="178"/>
      <c r="AZ283" s="305"/>
      <c r="BA283" s="305"/>
      <c r="BB283" s="305"/>
      <c r="BC283" s="305"/>
      <c r="BD283" s="48"/>
      <c r="BE283" s="255"/>
      <c r="BF283" s="305"/>
      <c r="BG283" s="355"/>
      <c r="BH283" s="178"/>
      <c r="BI283" s="305"/>
      <c r="BJ283" s="178"/>
      <c r="BK283" s="305"/>
      <c r="BL283" s="178"/>
      <c r="BM283" s="48"/>
      <c r="BN283" s="255"/>
      <c r="BO283" s="305"/>
      <c r="BP283" s="355"/>
      <c r="BQ283" s="305"/>
      <c r="BR283" s="305"/>
      <c r="BS283" s="305"/>
      <c r="BT283" s="305"/>
      <c r="BU283" s="305"/>
      <c r="BV283" s="48"/>
      <c r="BW283" s="255"/>
      <c r="BX283" s="305"/>
      <c r="BY283" s="355"/>
      <c r="BZ283" s="305"/>
      <c r="CA283" s="305"/>
      <c r="CB283" s="305"/>
      <c r="CC283" s="305"/>
      <c r="CD283" s="305"/>
      <c r="CE283" s="48"/>
      <c r="CF283" s="255"/>
      <c r="CG283" s="305"/>
      <c r="CH283" s="355"/>
      <c r="CI283" s="178"/>
      <c r="CJ283" s="305"/>
      <c r="CK283" s="178"/>
      <c r="CL283" s="305"/>
      <c r="CM283" s="178"/>
      <c r="CN283" s="48"/>
      <c r="CO283" s="255"/>
      <c r="CP283" s="305"/>
      <c r="CQ283" s="355"/>
      <c r="CR283" s="178"/>
      <c r="CS283" s="305"/>
      <c r="CT283" s="178"/>
      <c r="CU283" s="305"/>
      <c r="CV283" s="178"/>
      <c r="CW283" s="48"/>
      <c r="CX283" s="255"/>
      <c r="CY283" s="305"/>
      <c r="CZ283" s="355"/>
      <c r="DA283" s="178"/>
      <c r="DB283" s="305"/>
      <c r="DC283" s="178"/>
      <c r="DD283" s="305"/>
      <c r="DE283" s="178"/>
      <c r="DF283" s="48"/>
      <c r="DG283" s="255"/>
      <c r="DH283" s="305"/>
      <c r="DI283" s="355"/>
      <c r="DJ283" s="178"/>
      <c r="DK283" s="305"/>
      <c r="DL283" s="178"/>
      <c r="DM283" s="305"/>
      <c r="DN283" s="178"/>
      <c r="DO283" s="48"/>
      <c r="DP283" s="255"/>
      <c r="DQ283" s="305"/>
      <c r="DR283" s="355"/>
      <c r="DS283" s="178"/>
      <c r="DT283" s="305"/>
      <c r="DU283" s="178"/>
      <c r="DV283" s="305"/>
      <c r="DW283" s="178"/>
      <c r="DX283" s="48"/>
      <c r="DY283" s="255"/>
      <c r="DZ283" s="305"/>
      <c r="EA283" s="355"/>
      <c r="EB283" s="178"/>
      <c r="EC283" s="305"/>
      <c r="ED283" s="178"/>
      <c r="EE283" s="305"/>
      <c r="EF283" s="178"/>
      <c r="EG283" s="48"/>
      <c r="EH283" s="255"/>
      <c r="EI283" s="305"/>
      <c r="EJ283" s="355"/>
      <c r="EK283" s="178"/>
      <c r="EL283" s="305"/>
      <c r="EM283" s="178"/>
      <c r="EN283" s="305"/>
      <c r="EO283" s="178"/>
      <c r="EP283" s="48"/>
      <c r="EQ283" s="255"/>
      <c r="ER283" s="305"/>
      <c r="ES283" s="355"/>
      <c r="ET283" s="178"/>
      <c r="EU283" s="305"/>
      <c r="EV283" s="178"/>
      <c r="EW283" s="305"/>
      <c r="EX283" s="178"/>
      <c r="EY283" s="48"/>
      <c r="EZ283" s="255"/>
      <c r="FA283" s="305"/>
      <c r="FB283" s="355"/>
      <c r="FC283" s="178"/>
      <c r="FD283" s="305"/>
      <c r="FE283" s="178"/>
      <c r="FF283" s="305"/>
      <c r="FG283" s="178"/>
      <c r="FH283" s="48"/>
      <c r="FI283" s="255"/>
      <c r="FJ283" s="305"/>
      <c r="FK283" s="355"/>
      <c r="FL283" s="178"/>
      <c r="FM283" s="305"/>
      <c r="FN283" s="178"/>
      <c r="FO283" s="305"/>
      <c r="FP283" s="178"/>
      <c r="FQ283" s="48"/>
      <c r="FR283" s="255"/>
      <c r="FS283" s="305"/>
      <c r="FT283" s="355"/>
      <c r="FU283" s="178"/>
      <c r="FV283" s="305"/>
      <c r="FW283" s="178"/>
      <c r="FX283" s="305"/>
      <c r="FY283" s="178"/>
      <c r="FZ283" s="48"/>
      <c r="GA283" s="255"/>
      <c r="GB283" s="305"/>
      <c r="GC283" s="355"/>
      <c r="GD283" s="178"/>
      <c r="GE283" s="305"/>
      <c r="GF283" s="178"/>
      <c r="GG283" s="305"/>
      <c r="GH283" s="178"/>
      <c r="GI283" s="48"/>
      <c r="GJ283" s="255"/>
      <c r="GK283" s="305"/>
      <c r="GL283" s="355"/>
      <c r="GM283" s="178"/>
      <c r="GN283" s="305"/>
      <c r="GO283" s="178"/>
      <c r="GP283" s="305"/>
      <c r="GQ283" s="178"/>
      <c r="GR283" s="48"/>
      <c r="GS283" s="255"/>
      <c r="GT283" s="305"/>
      <c r="GU283" s="355"/>
      <c r="GV283" s="178"/>
      <c r="GW283" s="305"/>
      <c r="GX283" s="178"/>
      <c r="GY283" s="305"/>
      <c r="GZ283" s="178"/>
      <c r="HA283" s="305"/>
      <c r="HB283" s="255"/>
      <c r="HC283" s="305"/>
      <c r="HD283" s="355"/>
      <c r="HE283" s="305"/>
      <c r="HF283" s="305"/>
      <c r="HG283" s="305"/>
      <c r="HH283" s="305"/>
      <c r="HI283" s="305"/>
      <c r="HJ283" s="48"/>
      <c r="HK283" s="255"/>
      <c r="HL283" s="305"/>
      <c r="HM283" s="355"/>
      <c r="HN283" s="305"/>
      <c r="HO283" s="305"/>
      <c r="HP283" s="305"/>
      <c r="HQ283" s="305"/>
      <c r="HR283" s="305"/>
      <c r="HS283" s="48"/>
      <c r="HT283" s="255"/>
      <c r="HU283" s="305"/>
      <c r="HV283" s="355"/>
      <c r="HW283" s="305"/>
      <c r="HX283" s="305"/>
      <c r="HY283" s="305"/>
      <c r="HZ283" s="305"/>
      <c r="IA283" s="305"/>
      <c r="IB283" s="48"/>
      <c r="IC283" s="255"/>
      <c r="ID283" s="305"/>
      <c r="IE283" s="355"/>
      <c r="IF283" s="305"/>
      <c r="IG283" s="305"/>
      <c r="IH283" s="305"/>
      <c r="II283" s="305"/>
      <c r="IJ283" s="305"/>
      <c r="IK283" s="305"/>
      <c r="IL283" s="255"/>
      <c r="IM283" s="305"/>
      <c r="IN283" s="355"/>
      <c r="IO283" s="305"/>
      <c r="IP283" s="305"/>
      <c r="IQ283" s="305"/>
      <c r="IR283" s="305"/>
      <c r="IS283" s="305"/>
      <c r="IT283" s="48"/>
      <c r="IU283" s="255"/>
      <c r="IV283" s="305"/>
      <c r="IW283" s="355"/>
      <c r="IX283" s="305"/>
      <c r="IY283" s="305"/>
      <c r="IZ283" s="305"/>
      <c r="JA283" s="305"/>
      <c r="JB283" s="305"/>
      <c r="JC283" s="48"/>
      <c r="JD283" s="255"/>
      <c r="JE283" s="305"/>
      <c r="JF283" s="355"/>
      <c r="JG283" s="305"/>
      <c r="JH283" s="305"/>
      <c r="JI283" s="305"/>
      <c r="JJ283" s="305"/>
      <c r="JK283" s="305"/>
      <c r="JL283" s="48"/>
      <c r="JM283" s="255"/>
      <c r="JN283" s="305"/>
      <c r="JO283" s="355"/>
      <c r="JP283" s="305"/>
      <c r="JQ283" s="305"/>
      <c r="JR283" s="305"/>
      <c r="JS283" s="305"/>
      <c r="JT283" s="305"/>
      <c r="JU283" s="305"/>
      <c r="JV283" s="255"/>
      <c r="JW283" s="305"/>
      <c r="JX283" s="355"/>
      <c r="JY283" s="305"/>
      <c r="JZ283" s="305"/>
      <c r="KA283" s="305"/>
      <c r="KB283" s="305"/>
      <c r="KC283" s="305"/>
      <c r="KD283" s="48"/>
      <c r="KE283" s="255"/>
      <c r="KF283" s="305"/>
      <c r="KG283" s="355"/>
      <c r="KH283" s="305"/>
      <c r="KI283" s="305"/>
      <c r="KJ283" s="305"/>
      <c r="KK283" s="305"/>
      <c r="KL283" s="305"/>
      <c r="KM283" s="48"/>
      <c r="KN283" s="255"/>
      <c r="KO283" s="305"/>
      <c r="KP283" s="355"/>
      <c r="KQ283" s="305"/>
      <c r="KR283" s="305"/>
      <c r="KS283" s="305"/>
      <c r="KT283" s="305"/>
      <c r="KU283" s="305"/>
      <c r="KV283" s="305"/>
      <c r="KW283" s="255"/>
      <c r="KX283" s="305"/>
      <c r="KY283" s="355"/>
      <c r="KZ283" s="305"/>
      <c r="LA283" s="305"/>
      <c r="LB283" s="305"/>
      <c r="LC283" s="305"/>
      <c r="LD283" s="305"/>
      <c r="LE283" s="305"/>
      <c r="LF283" s="255"/>
      <c r="LG283" s="305"/>
      <c r="LH283" s="355"/>
      <c r="LI283" s="305"/>
      <c r="LJ283" s="305"/>
      <c r="LK283" s="305"/>
      <c r="LL283" s="305"/>
      <c r="LM283" s="305"/>
      <c r="LN283" s="48"/>
      <c r="LO283" s="255"/>
      <c r="LP283" s="305"/>
      <c r="LQ283" s="355"/>
      <c r="LR283" s="305"/>
      <c r="LS283" s="305"/>
      <c r="LT283" s="305"/>
      <c r="LU283" s="305"/>
      <c r="LV283" s="305"/>
      <c r="LW283" s="48"/>
      <c r="LX283" s="255"/>
      <c r="LY283" s="305"/>
      <c r="LZ283" s="355"/>
      <c r="MA283" s="305"/>
      <c r="MB283" s="305"/>
      <c r="MC283" s="305"/>
      <c r="MD283" s="305"/>
      <c r="ME283" s="305"/>
      <c r="MF283" s="305"/>
      <c r="MG283" s="255"/>
      <c r="MH283" s="305"/>
      <c r="MI283" s="355"/>
      <c r="MJ283" s="305"/>
      <c r="MK283" s="305"/>
      <c r="ML283" s="305"/>
      <c r="MM283" s="305"/>
      <c r="MN283" s="305"/>
      <c r="MO283" s="48"/>
      <c r="MP283" s="255"/>
      <c r="MQ283" s="305"/>
      <c r="MR283" s="355"/>
      <c r="MS283" s="305"/>
      <c r="MT283" s="305"/>
      <c r="MU283" s="305"/>
      <c r="MV283" s="305"/>
      <c r="MW283" s="305"/>
      <c r="MX283" s="48"/>
      <c r="MY283" s="255"/>
      <c r="MZ283" s="305"/>
      <c r="NA283" s="355"/>
      <c r="NB283" s="305"/>
      <c r="NC283" s="305"/>
      <c r="ND283" s="305"/>
      <c r="NE283" s="305"/>
      <c r="NF283" s="305"/>
      <c r="NG283" s="48"/>
      <c r="NH283" s="255"/>
    </row>
    <row r="284" spans="1:372" ht="18">
      <c r="A284" s="305" t="s">
        <v>144</v>
      </c>
      <c r="B284" s="59"/>
      <c r="C284" s="460"/>
      <c r="D284" s="443">
        <v>352.3</v>
      </c>
      <c r="E284" s="444" t="s">
        <v>187</v>
      </c>
      <c r="F284" s="661">
        <v>101.4</v>
      </c>
      <c r="G284" s="444" t="s">
        <v>183</v>
      </c>
      <c r="H284" s="662"/>
      <c r="I284" s="444" t="s">
        <v>184</v>
      </c>
      <c r="J284" s="662"/>
      <c r="K284" s="444" t="s">
        <v>185</v>
      </c>
      <c r="L284" s="460"/>
      <c r="M284" s="443">
        <v>184.6</v>
      </c>
      <c r="N284" s="444" t="s">
        <v>187</v>
      </c>
      <c r="O284" s="24">
        <v>144.00000000000003</v>
      </c>
      <c r="P284" s="444" t="s">
        <v>183</v>
      </c>
      <c r="Q284" s="24"/>
      <c r="R284" s="444" t="s">
        <v>184</v>
      </c>
      <c r="S284" s="24"/>
      <c r="T284" s="444" t="s">
        <v>185</v>
      </c>
      <c r="U284" s="460"/>
      <c r="V284" s="24">
        <v>808.70000000000027</v>
      </c>
      <c r="W284" s="444" t="s">
        <v>187</v>
      </c>
      <c r="X284" s="24">
        <v>295.19999999999993</v>
      </c>
      <c r="Y284" s="444" t="s">
        <v>183</v>
      </c>
      <c r="Z284" s="24">
        <v>544.59999999999991</v>
      </c>
      <c r="AA284" s="444" t="s">
        <v>184</v>
      </c>
      <c r="AB284" s="722">
        <v>517.24999999999977</v>
      </c>
      <c r="AC284" s="444" t="s">
        <v>185</v>
      </c>
      <c r="AD284" s="460"/>
      <c r="AE284" s="24">
        <v>158.80000000000041</v>
      </c>
      <c r="AF284" s="444" t="s">
        <v>187</v>
      </c>
      <c r="AG284" s="24">
        <v>248.99999999999977</v>
      </c>
      <c r="AH284" s="444" t="s">
        <v>183</v>
      </c>
      <c r="AI284" s="24">
        <v>148.89999999999986</v>
      </c>
      <c r="AJ284" s="444" t="s">
        <v>184</v>
      </c>
      <c r="AK284" s="722">
        <v>159.40000000000032</v>
      </c>
      <c r="AL284" s="444" t="s">
        <v>185</v>
      </c>
      <c r="AM284" s="460"/>
      <c r="AN284" s="443">
        <v>152.25</v>
      </c>
      <c r="AO284" s="444" t="s">
        <v>187</v>
      </c>
      <c r="AP284" s="24">
        <v>165.10000000000082</v>
      </c>
      <c r="AQ284" s="444" t="s">
        <v>183</v>
      </c>
      <c r="AR284" s="24">
        <v>378.60000000000036</v>
      </c>
      <c r="AS284" s="444" t="s">
        <v>184</v>
      </c>
      <c r="AT284" s="444">
        <v>530.29999999999973</v>
      </c>
      <c r="AU284" s="444" t="s">
        <v>185</v>
      </c>
      <c r="AV284" s="460"/>
      <c r="AW284" s="24">
        <v>397.2</v>
      </c>
      <c r="AX284" s="444" t="s">
        <v>187</v>
      </c>
      <c r="AY284" s="24">
        <v>473.40000000000055</v>
      </c>
      <c r="AZ284" s="444" t="s">
        <v>183</v>
      </c>
      <c r="BA284" s="24">
        <v>406.70000000000005</v>
      </c>
      <c r="BB284" s="444" t="s">
        <v>184</v>
      </c>
      <c r="BC284" s="24">
        <v>585.90000000000032</v>
      </c>
      <c r="BD284" s="444" t="s">
        <v>185</v>
      </c>
      <c r="BE284" s="460"/>
      <c r="BF284" s="443">
        <v>513.9</v>
      </c>
      <c r="BG284" s="444" t="s">
        <v>187</v>
      </c>
      <c r="BH284" s="24">
        <v>485.95000000000073</v>
      </c>
      <c r="BI284" s="444" t="s">
        <v>183</v>
      </c>
      <c r="BJ284" s="24">
        <v>238.40000000000055</v>
      </c>
      <c r="BK284" s="444" t="s">
        <v>184</v>
      </c>
      <c r="BL284" s="24">
        <v>933.30000000000018</v>
      </c>
      <c r="BM284" s="444" t="s">
        <v>185</v>
      </c>
      <c r="BN284" s="460"/>
      <c r="BO284" s="443">
        <v>313.45</v>
      </c>
      <c r="BP284" s="444" t="s">
        <v>187</v>
      </c>
      <c r="BQ284" s="24">
        <v>367.75000000000136</v>
      </c>
      <c r="BR284" s="444" t="s">
        <v>183</v>
      </c>
      <c r="BS284" s="24">
        <v>589.09999999999991</v>
      </c>
      <c r="BT284" s="444" t="s">
        <v>184</v>
      </c>
      <c r="BU284" s="24">
        <v>673.09999999999991</v>
      </c>
      <c r="BV284" s="444" t="s">
        <v>185</v>
      </c>
      <c r="BW284" s="460"/>
      <c r="BX284" s="443">
        <v>0</v>
      </c>
      <c r="BY284" s="444" t="s">
        <v>187</v>
      </c>
      <c r="BZ284" s="443">
        <v>344</v>
      </c>
      <c r="CA284" s="444" t="s">
        <v>183</v>
      </c>
      <c r="CB284" s="663">
        <v>4.2000000000025466</v>
      </c>
      <c r="CC284" s="444" t="s">
        <v>184</v>
      </c>
      <c r="CD284" s="24">
        <v>381.69999999999982</v>
      </c>
      <c r="CE284" s="444" t="s">
        <v>185</v>
      </c>
      <c r="CF284" s="460"/>
      <c r="CG284" s="443">
        <v>498</v>
      </c>
      <c r="CH284" s="444" t="s">
        <v>187</v>
      </c>
      <c r="CI284" s="24">
        <v>211.40000000000055</v>
      </c>
      <c r="CJ284" s="444" t="s">
        <v>183</v>
      </c>
      <c r="CK284" s="24"/>
      <c r="CL284" s="444" t="s">
        <v>184</v>
      </c>
      <c r="CM284" s="24">
        <v>351.49999999999909</v>
      </c>
      <c r="CN284" s="444" t="s">
        <v>185</v>
      </c>
      <c r="CO284" s="460"/>
      <c r="CP284" s="443">
        <v>243.9</v>
      </c>
      <c r="CQ284" s="444" t="s">
        <v>187</v>
      </c>
      <c r="CR284" s="24">
        <v>237.04999999999927</v>
      </c>
      <c r="CS284" s="444" t="s">
        <v>183</v>
      </c>
      <c r="CT284" s="24"/>
      <c r="CU284" s="444" t="s">
        <v>184</v>
      </c>
      <c r="CV284" s="24">
        <v>235</v>
      </c>
      <c r="CW284" s="444" t="s">
        <v>185</v>
      </c>
      <c r="CX284" s="460"/>
      <c r="CY284" s="443">
        <v>283.2</v>
      </c>
      <c r="CZ284" s="444" t="s">
        <v>187</v>
      </c>
      <c r="DA284" s="24">
        <v>221.30000000000109</v>
      </c>
      <c r="DB284" s="444" t="s">
        <v>183</v>
      </c>
      <c r="DC284" s="24">
        <v>113.10000000000582</v>
      </c>
      <c r="DD284" s="444" t="s">
        <v>184</v>
      </c>
      <c r="DE284" s="24">
        <v>290.5</v>
      </c>
      <c r="DF284" s="444" t="s">
        <v>185</v>
      </c>
      <c r="DG284" s="460"/>
      <c r="DH284" s="443">
        <v>191.4</v>
      </c>
      <c r="DI284" s="444" t="s">
        <v>187</v>
      </c>
      <c r="DJ284" s="24">
        <v>67.400000000000546</v>
      </c>
      <c r="DK284" s="444" t="s">
        <v>183</v>
      </c>
      <c r="DL284" s="24"/>
      <c r="DM284" s="444" t="s">
        <v>184</v>
      </c>
      <c r="DN284" s="24">
        <v>263.5</v>
      </c>
      <c r="DO284" s="444" t="s">
        <v>185</v>
      </c>
      <c r="DP284" s="460"/>
      <c r="DQ284" s="443">
        <v>236.05</v>
      </c>
      <c r="DR284" s="444" t="s">
        <v>187</v>
      </c>
      <c r="DS284" s="663">
        <v>163.40000000000055</v>
      </c>
      <c r="DT284" s="444" t="s">
        <v>183</v>
      </c>
      <c r="DU284" s="24">
        <v>270.80000000000291</v>
      </c>
      <c r="DV284" s="444" t="s">
        <v>184</v>
      </c>
      <c r="DW284" s="24">
        <v>492.10000000000036</v>
      </c>
      <c r="DX284" s="444" t="s">
        <v>185</v>
      </c>
      <c r="DY284" s="460"/>
      <c r="DZ284" s="443">
        <v>290.3</v>
      </c>
      <c r="EA284" s="444" t="s">
        <v>187</v>
      </c>
      <c r="EB284" s="24">
        <v>291.00000000000091</v>
      </c>
      <c r="EC284" s="444" t="s">
        <v>183</v>
      </c>
      <c r="ED284" s="24"/>
      <c r="EE284" s="444" t="s">
        <v>184</v>
      </c>
      <c r="EF284" s="24">
        <v>695.30000000000109</v>
      </c>
      <c r="EG284" s="444" t="s">
        <v>185</v>
      </c>
      <c r="EH284" s="460"/>
      <c r="EI284" s="443">
        <v>369</v>
      </c>
      <c r="EJ284" s="444" t="s">
        <v>187</v>
      </c>
      <c r="EK284" s="663">
        <v>231.05000000000109</v>
      </c>
      <c r="EL284" s="444" t="s">
        <v>183</v>
      </c>
      <c r="EM284" s="663"/>
      <c r="EN284" s="444" t="s">
        <v>184</v>
      </c>
      <c r="EO284" s="24">
        <v>275.20000000000073</v>
      </c>
      <c r="EP284" s="444" t="s">
        <v>185</v>
      </c>
      <c r="EQ284" s="460"/>
      <c r="ER284" s="443">
        <v>347.85</v>
      </c>
      <c r="ES284" s="444" t="s">
        <v>187</v>
      </c>
      <c r="ET284" s="24">
        <v>218.80000000000109</v>
      </c>
      <c r="EU284" s="444" t="s">
        <v>183</v>
      </c>
      <c r="EV284" s="24"/>
      <c r="EW284" s="444" t="s">
        <v>184</v>
      </c>
      <c r="EX284" s="24">
        <v>354</v>
      </c>
      <c r="EY284" s="444" t="s">
        <v>185</v>
      </c>
      <c r="EZ284" s="460"/>
      <c r="FA284" s="443">
        <v>223.2</v>
      </c>
      <c r="FB284" s="444" t="s">
        <v>187</v>
      </c>
      <c r="FC284" s="663">
        <v>155.30000000000018</v>
      </c>
      <c r="FD284" s="444" t="s">
        <v>183</v>
      </c>
      <c r="FE284" s="663">
        <v>163.50000000000546</v>
      </c>
      <c r="FF284" s="444" t="s">
        <v>184</v>
      </c>
      <c r="FG284" s="24">
        <v>400.5</v>
      </c>
      <c r="FH284" s="444" t="s">
        <v>185</v>
      </c>
      <c r="FI284" s="460"/>
      <c r="FJ284" s="443">
        <v>296.7</v>
      </c>
      <c r="FK284" s="444" t="s">
        <v>187</v>
      </c>
      <c r="FL284" s="663">
        <v>81</v>
      </c>
      <c r="FM284" s="444" t="s">
        <v>183</v>
      </c>
      <c r="FN284" s="24">
        <v>588.10000000000582</v>
      </c>
      <c r="FO284" s="444" t="s">
        <v>184</v>
      </c>
      <c r="FP284" s="24">
        <v>452.49999999999818</v>
      </c>
      <c r="FQ284" s="444" t="s">
        <v>185</v>
      </c>
      <c r="FR284" s="460"/>
      <c r="FS284" s="443">
        <v>422.3</v>
      </c>
      <c r="FT284" s="444" t="s">
        <v>187</v>
      </c>
      <c r="FU284" s="663">
        <v>494.69999999999982</v>
      </c>
      <c r="FV284" s="444" t="s">
        <v>183</v>
      </c>
      <c r="FW284" s="663"/>
      <c r="FX284" s="444" t="s">
        <v>184</v>
      </c>
      <c r="FY284" s="24">
        <v>328.10000000000036</v>
      </c>
      <c r="FZ284" s="444" t="s">
        <v>185</v>
      </c>
      <c r="GA284" s="460"/>
      <c r="GB284" s="443">
        <v>111.5</v>
      </c>
      <c r="GC284" s="444" t="s">
        <v>187</v>
      </c>
      <c r="GD284" s="24">
        <v>225.80000000000018</v>
      </c>
      <c r="GE284" s="444" t="s">
        <v>183</v>
      </c>
      <c r="GF284" s="24"/>
      <c r="GG284" s="444" t="s">
        <v>184</v>
      </c>
      <c r="GH284" s="661">
        <v>281.40000000000146</v>
      </c>
      <c r="GI284" s="444" t="s">
        <v>185</v>
      </c>
      <c r="GJ284" s="460"/>
      <c r="GK284" s="443">
        <v>1715.9</v>
      </c>
      <c r="GL284" s="444" t="s">
        <v>187</v>
      </c>
      <c r="GM284" s="663">
        <v>1977.9999999999973</v>
      </c>
      <c r="GN284" s="444" t="s">
        <v>183</v>
      </c>
      <c r="GO284" s="24">
        <v>890.40000000000146</v>
      </c>
      <c r="GP284" s="444" t="s">
        <v>184</v>
      </c>
      <c r="GQ284" s="24">
        <v>1346.6999999999989</v>
      </c>
      <c r="GR284" s="444" t="s">
        <v>185</v>
      </c>
      <c r="GS284" s="460"/>
      <c r="GT284" s="443">
        <v>251.65</v>
      </c>
      <c r="GU284" s="444" t="s">
        <v>187</v>
      </c>
      <c r="GV284" s="663">
        <v>249.15000000000055</v>
      </c>
      <c r="GW284" s="444" t="s">
        <v>183</v>
      </c>
      <c r="GX284" s="663"/>
      <c r="GY284" s="444" t="s">
        <v>184</v>
      </c>
      <c r="GZ284" s="663"/>
      <c r="HA284" s="444" t="s">
        <v>185</v>
      </c>
      <c r="HB284" s="460"/>
      <c r="HC284" s="443">
        <v>593.9</v>
      </c>
      <c r="HD284" s="444" t="s">
        <v>187</v>
      </c>
      <c r="HE284" s="24">
        <v>462.20000000000073</v>
      </c>
      <c r="HF284" s="444" t="s">
        <v>183</v>
      </c>
      <c r="HG284" s="24">
        <v>803.59999999999945</v>
      </c>
      <c r="HH284" s="444" t="s">
        <v>184</v>
      </c>
      <c r="HI284" s="24">
        <v>404.10000000000036</v>
      </c>
      <c r="HJ284" s="444" t="s">
        <v>185</v>
      </c>
      <c r="HK284" s="460"/>
      <c r="HL284" s="443">
        <v>974.1</v>
      </c>
      <c r="HM284" s="444" t="s">
        <v>187</v>
      </c>
      <c r="HN284" s="663">
        <v>642.50000000000182</v>
      </c>
      <c r="HO284" s="444" t="s">
        <v>183</v>
      </c>
      <c r="HP284" s="663"/>
      <c r="HQ284" s="444" t="s">
        <v>184</v>
      </c>
      <c r="HR284" s="24">
        <v>315.29999999999927</v>
      </c>
      <c r="HS284" s="444" t="s">
        <v>185</v>
      </c>
      <c r="HT284" s="460"/>
      <c r="HU284" s="443">
        <v>4156.2</v>
      </c>
      <c r="HV284" s="444" t="s">
        <v>187</v>
      </c>
      <c r="HW284" s="663">
        <v>2883.1000000000022</v>
      </c>
      <c r="HX284" s="444" t="s">
        <v>183</v>
      </c>
      <c r="HY284" s="24">
        <v>3701.2000000000025</v>
      </c>
      <c r="HZ284" s="444" t="s">
        <v>184</v>
      </c>
      <c r="IA284" s="24">
        <v>3614.7999999999683</v>
      </c>
      <c r="IB284" s="444" t="s">
        <v>185</v>
      </c>
      <c r="IC284" s="460"/>
      <c r="ID284" s="443">
        <v>88.4</v>
      </c>
      <c r="IE284" s="444" t="s">
        <v>187</v>
      </c>
      <c r="IF284" s="663">
        <v>144.00000000000364</v>
      </c>
      <c r="IG284" s="444" t="s">
        <v>183</v>
      </c>
      <c r="IH284" s="663"/>
      <c r="II284" s="444" t="s">
        <v>184</v>
      </c>
      <c r="IJ284" s="663"/>
      <c r="IK284" s="444" t="s">
        <v>185</v>
      </c>
      <c r="IL284" s="460"/>
      <c r="IM284" s="443">
        <v>310.8</v>
      </c>
      <c r="IN284" s="444" t="s">
        <v>187</v>
      </c>
      <c r="IO284" s="24">
        <v>143.30000000000291</v>
      </c>
      <c r="IP284" s="444" t="s">
        <v>183</v>
      </c>
      <c r="IQ284" s="24"/>
      <c r="IR284" s="444" t="s">
        <v>184</v>
      </c>
      <c r="IS284" s="24">
        <v>249.59999999999491</v>
      </c>
      <c r="IT284" s="444" t="s">
        <v>185</v>
      </c>
      <c r="IU284" s="460"/>
      <c r="IV284" s="443">
        <v>176.6</v>
      </c>
      <c r="IW284" s="444" t="s">
        <v>187</v>
      </c>
      <c r="IX284" s="663">
        <v>242.20000000000618</v>
      </c>
      <c r="IY284" s="444" t="s">
        <v>183</v>
      </c>
      <c r="IZ284" s="24">
        <v>320.80000000000018</v>
      </c>
      <c r="JA284" s="444" t="s">
        <v>184</v>
      </c>
      <c r="JB284" s="24">
        <v>450.09999999999491</v>
      </c>
      <c r="JC284" s="444" t="s">
        <v>185</v>
      </c>
      <c r="JD284" s="460"/>
      <c r="JE284" s="443">
        <v>286.7</v>
      </c>
      <c r="JF284" s="444" t="s">
        <v>187</v>
      </c>
      <c r="JG284" s="663">
        <v>27.500000000010914</v>
      </c>
      <c r="JH284" s="444" t="s">
        <v>183</v>
      </c>
      <c r="JI284" s="663">
        <v>156.600000000004</v>
      </c>
      <c r="JJ284" s="444" t="s">
        <v>184</v>
      </c>
      <c r="JK284" s="24">
        <v>517.19999999999709</v>
      </c>
      <c r="JL284" s="444" t="s">
        <v>185</v>
      </c>
      <c r="JM284" s="460"/>
      <c r="JN284" s="443">
        <v>78.75</v>
      </c>
      <c r="JO284" s="444" t="s">
        <v>187</v>
      </c>
      <c r="JP284" s="663">
        <v>309.75000000001091</v>
      </c>
      <c r="JQ284" s="444" t="s">
        <v>183</v>
      </c>
      <c r="JR284" s="663"/>
      <c r="JS284" s="444" t="s">
        <v>184</v>
      </c>
      <c r="JT284" s="663"/>
      <c r="JU284" s="444" t="s">
        <v>185</v>
      </c>
      <c r="JV284" s="460"/>
      <c r="JW284" s="443">
        <v>1892.5</v>
      </c>
      <c r="JX284" s="444" t="s">
        <v>187</v>
      </c>
      <c r="JY284" s="24">
        <v>2153.9000000000015</v>
      </c>
      <c r="JZ284" s="444" t="s">
        <v>183</v>
      </c>
      <c r="KA284" s="24">
        <v>2217.1000000000531</v>
      </c>
      <c r="KB284" s="444" t="s">
        <v>184</v>
      </c>
      <c r="KC284" s="24">
        <v>1375.1999999999898</v>
      </c>
      <c r="KD284" s="444" t="s">
        <v>185</v>
      </c>
      <c r="KE284" s="460"/>
      <c r="KF284" s="443">
        <v>82.5</v>
      </c>
      <c r="KG284" s="444" t="s">
        <v>187</v>
      </c>
      <c r="KH284" s="24">
        <v>160.10000000000946</v>
      </c>
      <c r="KI284" s="444" t="s">
        <v>183</v>
      </c>
      <c r="KJ284" s="663">
        <v>144</v>
      </c>
      <c r="KK284" s="444" t="s">
        <v>184</v>
      </c>
      <c r="KL284" s="24">
        <v>130</v>
      </c>
      <c r="KM284" s="444" t="s">
        <v>185</v>
      </c>
      <c r="KN284" s="460"/>
      <c r="KO284" s="443">
        <v>383.3</v>
      </c>
      <c r="KP284" s="444" t="s">
        <v>187</v>
      </c>
      <c r="KQ284" s="663">
        <v>194.40000000000873</v>
      </c>
      <c r="KR284" s="444" t="s">
        <v>183</v>
      </c>
      <c r="KS284" s="663"/>
      <c r="KT284" s="444" t="s">
        <v>184</v>
      </c>
      <c r="KU284" s="663"/>
      <c r="KV284" s="444" t="s">
        <v>185</v>
      </c>
      <c r="KW284" s="460"/>
      <c r="KX284" s="443">
        <v>330.2</v>
      </c>
      <c r="KY284" s="444" t="s">
        <v>187</v>
      </c>
      <c r="KZ284" s="24">
        <v>109.15000000000691</v>
      </c>
      <c r="LA284" s="444" t="s">
        <v>183</v>
      </c>
      <c r="LB284" s="24"/>
      <c r="LC284" s="444" t="s">
        <v>184</v>
      </c>
      <c r="LD284" s="24"/>
      <c r="LE284" s="444" t="s">
        <v>185</v>
      </c>
      <c r="LF284" s="460"/>
      <c r="LG284" s="443">
        <v>0</v>
      </c>
      <c r="LH284" s="444" t="s">
        <v>187</v>
      </c>
      <c r="LI284" s="336">
        <v>45.500000000000909</v>
      </c>
      <c r="LJ284" s="444" t="s">
        <v>183</v>
      </c>
      <c r="LK284" s="336"/>
      <c r="LL284" s="444" t="s">
        <v>184</v>
      </c>
      <c r="LM284" s="24"/>
      <c r="LN284" s="444" t="s">
        <v>185</v>
      </c>
      <c r="LO284" s="460"/>
      <c r="LP284" s="443">
        <v>187.4</v>
      </c>
      <c r="LQ284" s="444" t="s">
        <v>187</v>
      </c>
      <c r="LR284" s="24">
        <v>591.40000000000146</v>
      </c>
      <c r="LS284" s="444" t="s">
        <v>183</v>
      </c>
      <c r="LT284" s="24">
        <v>306.89999999999964</v>
      </c>
      <c r="LU284" s="444" t="s">
        <v>184</v>
      </c>
      <c r="LV284" s="24">
        <v>376.90000000000146</v>
      </c>
      <c r="LW284" s="444" t="s">
        <v>185</v>
      </c>
      <c r="LX284" s="460"/>
      <c r="LY284" s="443">
        <v>124.8</v>
      </c>
      <c r="LZ284" s="444" t="s">
        <v>187</v>
      </c>
      <c r="MA284" s="24">
        <v>202.80000000000291</v>
      </c>
      <c r="MB284" s="444" t="s">
        <v>183</v>
      </c>
      <c r="MC284" s="24"/>
      <c r="MD284" s="444" t="s">
        <v>184</v>
      </c>
      <c r="ME284" s="24"/>
      <c r="MF284" s="444" t="s">
        <v>185</v>
      </c>
      <c r="MG284" s="460"/>
      <c r="MH284" s="443">
        <v>844.6</v>
      </c>
      <c r="MI284" s="444" t="s">
        <v>187</v>
      </c>
      <c r="MJ284" s="313">
        <v>754.80000000000291</v>
      </c>
      <c r="MK284" s="444" t="s">
        <v>183</v>
      </c>
      <c r="ML284" s="24">
        <v>1091.0000000000073</v>
      </c>
      <c r="MM284" s="444" t="s">
        <v>184</v>
      </c>
      <c r="MN284" s="24">
        <v>828.29999999999927</v>
      </c>
      <c r="MO284" s="444" t="s">
        <v>185</v>
      </c>
      <c r="MP284" s="460"/>
      <c r="MQ284" s="443">
        <v>443</v>
      </c>
      <c r="MR284" s="444" t="s">
        <v>187</v>
      </c>
      <c r="MS284" s="443">
        <v>243.00000000000364</v>
      </c>
      <c r="MT284" s="444" t="s">
        <v>183</v>
      </c>
      <c r="MU284" s="24">
        <v>337.00000000000364</v>
      </c>
      <c r="MV284" s="444" t="s">
        <v>184</v>
      </c>
      <c r="MW284" s="443">
        <v>358.5</v>
      </c>
      <c r="MX284" s="444" t="s">
        <v>185</v>
      </c>
      <c r="MY284" s="460"/>
      <c r="MZ284" s="443"/>
      <c r="NA284" s="444" t="s">
        <v>187</v>
      </c>
      <c r="NB284" s="443"/>
      <c r="NC284" s="444" t="s">
        <v>183</v>
      </c>
      <c r="ND284" s="443"/>
      <c r="NE284" s="444" t="s">
        <v>184</v>
      </c>
      <c r="NF284" s="664">
        <v>1314.4999999999909</v>
      </c>
      <c r="NG284" s="444" t="s">
        <v>185</v>
      </c>
      <c r="NH284" s="460"/>
    </row>
    <row r="285" spans="1:372" ht="18">
      <c r="A285" s="110" t="s">
        <v>3714</v>
      </c>
      <c r="B285" s="59">
        <f>SUM(D285:AAP285)</f>
        <v>42752.050000000039</v>
      </c>
      <c r="C285" s="460"/>
      <c r="D285" s="443"/>
      <c r="E285" s="286">
        <f>D284*0.25</f>
        <v>88.075000000000003</v>
      </c>
      <c r="F285" s="24"/>
      <c r="G285" s="286">
        <f>F284*0.5</f>
        <v>50.7</v>
      </c>
      <c r="H285" s="443"/>
      <c r="I285" s="286">
        <f>H284*0.75</f>
        <v>0</v>
      </c>
      <c r="J285" s="443"/>
      <c r="K285" s="286">
        <f>J284*1</f>
        <v>0</v>
      </c>
      <c r="L285" s="460"/>
      <c r="M285" s="443"/>
      <c r="N285" s="286">
        <f>M284*0.25</f>
        <v>46.15</v>
      </c>
      <c r="O285" s="443"/>
      <c r="P285" s="286">
        <f>O284*0.5</f>
        <v>72.000000000000014</v>
      </c>
      <c r="Q285" s="443"/>
      <c r="R285" s="286">
        <f>Q284*0.75</f>
        <v>0</v>
      </c>
      <c r="S285" s="443"/>
      <c r="T285" s="286">
        <f>S284*1</f>
        <v>0</v>
      </c>
      <c r="U285" s="460"/>
      <c r="V285" s="24"/>
      <c r="W285" s="286">
        <f>V284*0.25</f>
        <v>202.17500000000007</v>
      </c>
      <c r="X285" s="24"/>
      <c r="Y285" s="286">
        <f>X284*0.5</f>
        <v>147.59999999999997</v>
      </c>
      <c r="Z285" s="24"/>
      <c r="AA285" s="286">
        <f>Z284*0.75</f>
        <v>408.44999999999993</v>
      </c>
      <c r="AB285" s="24"/>
      <c r="AC285" s="286">
        <f t="shared" ref="AC285:AC301" si="262">AB284*1</f>
        <v>517.24999999999977</v>
      </c>
      <c r="AD285" s="460"/>
      <c r="AE285" s="24"/>
      <c r="AF285" s="286">
        <f>AE284*0.25</f>
        <v>39.700000000000102</v>
      </c>
      <c r="AG285" s="24"/>
      <c r="AH285" s="286">
        <f>AG284*0.5</f>
        <v>124.49999999999989</v>
      </c>
      <c r="AI285" s="24"/>
      <c r="AJ285" s="286">
        <f>AI284*0.75</f>
        <v>111.6749999999999</v>
      </c>
      <c r="AK285" s="24"/>
      <c r="AL285" s="286">
        <f t="shared" ref="AL285:AL301" si="263">AK284*1</f>
        <v>159.40000000000032</v>
      </c>
      <c r="AM285" s="460"/>
      <c r="AN285" s="443"/>
      <c r="AO285" s="286">
        <f>AN284*0.25</f>
        <v>38.0625</v>
      </c>
      <c r="AP285" s="24"/>
      <c r="AQ285" s="286">
        <f>AP284*0.5</f>
        <v>82.550000000000409</v>
      </c>
      <c r="AR285" s="443"/>
      <c r="AS285" s="286">
        <f>AR284*0.75</f>
        <v>283.95000000000027</v>
      </c>
      <c r="AT285" s="443"/>
      <c r="AU285" s="286">
        <f>AT284*1</f>
        <v>530.29999999999973</v>
      </c>
      <c r="AV285" s="460"/>
      <c r="AW285" s="24"/>
      <c r="AX285" s="286">
        <f>AW284*0.25</f>
        <v>99.3</v>
      </c>
      <c r="AZ285" s="286">
        <f>AY284*0.5</f>
        <v>236.70000000000027</v>
      </c>
      <c r="BB285" s="286">
        <f>BA284*0.75</f>
        <v>305.02500000000003</v>
      </c>
      <c r="BC285" s="24"/>
      <c r="BD285" s="286">
        <f>BC284*1</f>
        <v>585.90000000000032</v>
      </c>
      <c r="BE285" s="460"/>
      <c r="BF285" s="443"/>
      <c r="BG285" s="286">
        <f>BF284*0.25</f>
        <v>128.47499999999999</v>
      </c>
      <c r="BH285" s="24"/>
      <c r="BI285" s="286">
        <f>BH284*0.5</f>
        <v>242.97500000000036</v>
      </c>
      <c r="BJ285" s="24"/>
      <c r="BK285" s="286">
        <f>BJ284*0.75</f>
        <v>178.80000000000041</v>
      </c>
      <c r="BL285" s="24"/>
      <c r="BM285" s="286">
        <f>BL284*1</f>
        <v>933.30000000000018</v>
      </c>
      <c r="BN285" s="460"/>
      <c r="BO285" s="443"/>
      <c r="BP285" s="286">
        <f>BO284*0.25</f>
        <v>78.362499999999997</v>
      </c>
      <c r="BQ285" s="443"/>
      <c r="BR285" s="286">
        <f>BQ284*0.5</f>
        <v>183.87500000000068</v>
      </c>
      <c r="BS285" s="443"/>
      <c r="BT285" s="286">
        <f>BS284*0.75</f>
        <v>441.82499999999993</v>
      </c>
      <c r="BU285" s="443"/>
      <c r="BV285" s="286">
        <f>BU284*1</f>
        <v>673.09999999999991</v>
      </c>
      <c r="BW285" s="460"/>
      <c r="BX285" s="443"/>
      <c r="BY285" s="286">
        <f>BX284*0.25</f>
        <v>0</v>
      </c>
      <c r="BZ285" s="443"/>
      <c r="CA285" s="286">
        <f>BZ284*0.5</f>
        <v>172</v>
      </c>
      <c r="CB285" s="443"/>
      <c r="CC285" s="286">
        <f>CB284*0.75</f>
        <v>3.1500000000019099</v>
      </c>
      <c r="CD285" s="443"/>
      <c r="CE285" s="286">
        <f>CD284*1</f>
        <v>381.69999999999982</v>
      </c>
      <c r="CF285" s="460"/>
      <c r="CG285" s="443"/>
      <c r="CH285" s="286">
        <f>CG284*0.25</f>
        <v>124.5</v>
      </c>
      <c r="CI285" s="24"/>
      <c r="CJ285" s="286">
        <f>CI284*0.5</f>
        <v>105.70000000000027</v>
      </c>
      <c r="CK285" s="24"/>
      <c r="CL285" s="286">
        <f>CK284*0.75</f>
        <v>0</v>
      </c>
      <c r="CM285" s="24"/>
      <c r="CN285" s="286">
        <f>CM284*1</f>
        <v>351.49999999999909</v>
      </c>
      <c r="CO285" s="460"/>
      <c r="CP285" s="443"/>
      <c r="CQ285" s="286">
        <f>CP284*0.25</f>
        <v>60.975000000000001</v>
      </c>
      <c r="CR285" s="24"/>
      <c r="CS285" s="286">
        <f>CR284*0.5</f>
        <v>118.52499999999964</v>
      </c>
      <c r="CT285" s="24"/>
      <c r="CU285" s="286">
        <f>CT284*0.75</f>
        <v>0</v>
      </c>
      <c r="CV285" s="24"/>
      <c r="CW285" s="286">
        <f>CV284*1</f>
        <v>235</v>
      </c>
      <c r="CX285" s="460"/>
      <c r="CY285" s="443"/>
      <c r="CZ285" s="286">
        <f>CY284*0.25</f>
        <v>70.8</v>
      </c>
      <c r="DA285" s="24"/>
      <c r="DB285" s="286">
        <f>DA284*0.5</f>
        <v>110.65000000000055</v>
      </c>
      <c r="DC285" s="24"/>
      <c r="DD285" s="286">
        <f>DC284*0.75</f>
        <v>84.825000000004366</v>
      </c>
      <c r="DE285" s="24"/>
      <c r="DF285" s="286">
        <f>DE284*1</f>
        <v>290.5</v>
      </c>
      <c r="DG285" s="460"/>
      <c r="DH285" s="443"/>
      <c r="DI285" s="286">
        <f>DH284*0.25</f>
        <v>47.85</v>
      </c>
      <c r="DJ285" s="24"/>
      <c r="DK285" s="286">
        <f>DJ284*0.5</f>
        <v>33.700000000000273</v>
      </c>
      <c r="DL285" s="24"/>
      <c r="DM285" s="286">
        <f>DL284*0.75</f>
        <v>0</v>
      </c>
      <c r="DN285" s="24"/>
      <c r="DO285" s="286">
        <f>DN284*1</f>
        <v>263.5</v>
      </c>
      <c r="DP285" s="460"/>
      <c r="DQ285" s="443"/>
      <c r="DR285" s="286">
        <f>DQ284*0.25</f>
        <v>59.012500000000003</v>
      </c>
      <c r="DS285" s="24"/>
      <c r="DT285" s="286">
        <f>DS284*0.5</f>
        <v>81.700000000000273</v>
      </c>
      <c r="DU285" s="24"/>
      <c r="DV285" s="286">
        <f>DU284*0.75</f>
        <v>203.10000000000218</v>
      </c>
      <c r="DW285" s="24"/>
      <c r="DX285" s="286">
        <f>DW284*1</f>
        <v>492.10000000000036</v>
      </c>
      <c r="DY285" s="460"/>
      <c r="DZ285" s="443"/>
      <c r="EA285" s="286">
        <f>DZ284*0.25</f>
        <v>72.575000000000003</v>
      </c>
      <c r="EB285" s="24"/>
      <c r="EC285" s="286">
        <f>EB284*0.5</f>
        <v>145.50000000000045</v>
      </c>
      <c r="ED285" s="24"/>
      <c r="EE285" s="286">
        <f>ED284*0.75</f>
        <v>0</v>
      </c>
      <c r="EF285" s="24"/>
      <c r="EG285" s="286">
        <f>EF284*1</f>
        <v>695.30000000000109</v>
      </c>
      <c r="EH285" s="460"/>
      <c r="EI285" s="443"/>
      <c r="EJ285" s="286">
        <f>EI284*0.25</f>
        <v>92.25</v>
      </c>
      <c r="EK285" s="24"/>
      <c r="EL285" s="286">
        <f>EK284*0.5</f>
        <v>115.52500000000055</v>
      </c>
      <c r="EM285" s="24"/>
      <c r="EN285" s="286">
        <f>EM284*0.75</f>
        <v>0</v>
      </c>
      <c r="EO285" s="24"/>
      <c r="EP285" s="286">
        <f>EO284*1</f>
        <v>275.20000000000073</v>
      </c>
      <c r="EQ285" s="460"/>
      <c r="ER285" s="443"/>
      <c r="ES285" s="286">
        <f>ER284*0.25</f>
        <v>86.962500000000006</v>
      </c>
      <c r="ET285" s="24"/>
      <c r="EU285" s="286">
        <f>ET284*0.5</f>
        <v>109.40000000000055</v>
      </c>
      <c r="EV285" s="24"/>
      <c r="EW285" s="286">
        <f>EV284*0.75</f>
        <v>0</v>
      </c>
      <c r="EX285" s="24"/>
      <c r="EY285" s="286">
        <f>EX284*1</f>
        <v>354</v>
      </c>
      <c r="EZ285" s="460"/>
      <c r="FA285" s="443"/>
      <c r="FB285" s="286">
        <f>FA284*0.25</f>
        <v>55.8</v>
      </c>
      <c r="FC285" s="24"/>
      <c r="FD285" s="286">
        <f>FC284*0.5</f>
        <v>77.650000000000091</v>
      </c>
      <c r="FE285" s="24"/>
      <c r="FF285" s="286">
        <f>FE284*0.75</f>
        <v>122.62500000000409</v>
      </c>
      <c r="FG285" s="24"/>
      <c r="FH285" s="286">
        <f>FG284*1</f>
        <v>400.5</v>
      </c>
      <c r="FI285" s="460"/>
      <c r="FJ285" s="443"/>
      <c r="FK285" s="286">
        <f>FJ284*0.25</f>
        <v>74.174999999999997</v>
      </c>
      <c r="FL285" s="24"/>
      <c r="FM285" s="286">
        <f>FL284*0.5</f>
        <v>40.5</v>
      </c>
      <c r="FN285" s="24"/>
      <c r="FO285" s="286">
        <f>FN284*0.75</f>
        <v>441.07500000000437</v>
      </c>
      <c r="FP285" s="24"/>
      <c r="FQ285" s="286">
        <f>FP284*1</f>
        <v>452.49999999999818</v>
      </c>
      <c r="FR285" s="460"/>
      <c r="FS285" s="443"/>
      <c r="FT285" s="286">
        <f>FS284*0.25</f>
        <v>105.575</v>
      </c>
      <c r="FU285" s="24"/>
      <c r="FV285" s="286">
        <f>FU284*0.5</f>
        <v>247.34999999999991</v>
      </c>
      <c r="FW285" s="24"/>
      <c r="FX285" s="286">
        <f>FW284*0.75</f>
        <v>0</v>
      </c>
      <c r="FY285" s="24"/>
      <c r="FZ285" s="286">
        <f>FY284*1</f>
        <v>328.10000000000036</v>
      </c>
      <c r="GA285" s="460"/>
      <c r="GB285" s="443"/>
      <c r="GC285" s="286">
        <f>GB284*0.25</f>
        <v>27.875</v>
      </c>
      <c r="GD285" s="24"/>
      <c r="GE285" s="286">
        <f>GD284*0.5</f>
        <v>112.90000000000009</v>
      </c>
      <c r="GF285" s="24"/>
      <c r="GG285" s="286">
        <f>GF284*0.75</f>
        <v>0</v>
      </c>
      <c r="GH285" s="24"/>
      <c r="GI285" s="286">
        <f>GH284*1</f>
        <v>281.40000000000146</v>
      </c>
      <c r="GJ285" s="460"/>
      <c r="GK285" s="443"/>
      <c r="GL285" s="286">
        <f>GK284*0.25</f>
        <v>428.97500000000002</v>
      </c>
      <c r="GM285" s="24"/>
      <c r="GN285" s="286">
        <f>GM284*0.5</f>
        <v>988.99999999999864</v>
      </c>
      <c r="GO285" s="24"/>
      <c r="GP285" s="286">
        <f>GO284*0.75</f>
        <v>667.80000000000109</v>
      </c>
      <c r="GQ285" s="24"/>
      <c r="GR285" s="286">
        <f>GQ284*1</f>
        <v>1346.6999999999989</v>
      </c>
      <c r="GS285" s="460"/>
      <c r="GT285" s="443"/>
      <c r="GU285" s="286">
        <f>GT284*0.25</f>
        <v>62.912500000000001</v>
      </c>
      <c r="GV285" s="24"/>
      <c r="GW285" s="286">
        <f>GV284*0.5</f>
        <v>124.57500000000027</v>
      </c>
      <c r="GX285" s="24"/>
      <c r="GY285" s="286">
        <f>GX284*0.75</f>
        <v>0</v>
      </c>
      <c r="GZ285" s="24"/>
      <c r="HA285" s="286">
        <f>GZ284*1</f>
        <v>0</v>
      </c>
      <c r="HB285" s="460"/>
      <c r="HC285" s="443"/>
      <c r="HD285" s="286">
        <f>HC284*0.25</f>
        <v>148.47499999999999</v>
      </c>
      <c r="HE285" s="443"/>
      <c r="HF285" s="286">
        <f>HE284*0.5</f>
        <v>231.10000000000036</v>
      </c>
      <c r="HG285" s="443"/>
      <c r="HH285" s="286">
        <f>HG284*0.75</f>
        <v>602.69999999999959</v>
      </c>
      <c r="HI285" s="443"/>
      <c r="HJ285" s="286">
        <f>HI284*1</f>
        <v>404.10000000000036</v>
      </c>
      <c r="HK285" s="460"/>
      <c r="HL285" s="443"/>
      <c r="HM285" s="286">
        <f>HL284*0.25</f>
        <v>243.52500000000001</v>
      </c>
      <c r="HN285" s="443"/>
      <c r="HO285" s="286">
        <f>HN284*0.5</f>
        <v>321.25000000000091</v>
      </c>
      <c r="HP285" s="443"/>
      <c r="HQ285" s="286">
        <f>HP284*0.75</f>
        <v>0</v>
      </c>
      <c r="HR285" s="443"/>
      <c r="HS285" s="286">
        <f>HR284*1</f>
        <v>315.29999999999927</v>
      </c>
      <c r="HT285" s="460"/>
      <c r="HU285" s="443"/>
      <c r="HV285" s="286">
        <f>HU284*0.25</f>
        <v>1039.05</v>
      </c>
      <c r="HW285" s="443"/>
      <c r="HX285" s="286">
        <f>HW284*0.5</f>
        <v>1441.5500000000011</v>
      </c>
      <c r="HY285" s="443"/>
      <c r="HZ285" s="286">
        <f>HY284*0.75</f>
        <v>2775.9000000000019</v>
      </c>
      <c r="IA285" s="443"/>
      <c r="IB285" s="286">
        <f>IA284*1</f>
        <v>3614.7999999999683</v>
      </c>
      <c r="IC285" s="460"/>
      <c r="ID285" s="443"/>
      <c r="IE285" s="286">
        <f>ID284*0.25</f>
        <v>22.1</v>
      </c>
      <c r="IF285" s="443"/>
      <c r="IG285" s="286">
        <f>IF284*0.5</f>
        <v>72.000000000001819</v>
      </c>
      <c r="IH285" s="443"/>
      <c r="II285" s="286">
        <f>IH284*0.75</f>
        <v>0</v>
      </c>
      <c r="IJ285" s="443"/>
      <c r="IK285" s="286">
        <f>IJ284*1</f>
        <v>0</v>
      </c>
      <c r="IL285" s="460"/>
      <c r="IM285" s="443"/>
      <c r="IN285" s="286">
        <f>IM284*0.25</f>
        <v>77.7</v>
      </c>
      <c r="IO285" s="443"/>
      <c r="IP285" s="286">
        <f>IO284*0.5</f>
        <v>71.650000000001455</v>
      </c>
      <c r="IQ285" s="443"/>
      <c r="IR285" s="286">
        <f>IQ284*0.75</f>
        <v>0</v>
      </c>
      <c r="IS285" s="443"/>
      <c r="IT285" s="286">
        <f>IS284*1</f>
        <v>249.59999999999491</v>
      </c>
      <c r="IU285" s="460"/>
      <c r="IV285" s="443"/>
      <c r="IW285" s="286">
        <f>IV284*0.25</f>
        <v>44.15</v>
      </c>
      <c r="IX285" s="443"/>
      <c r="IY285" s="286">
        <f>IX284*0.5</f>
        <v>121.10000000000309</v>
      </c>
      <c r="IZ285" s="443"/>
      <c r="JA285" s="286">
        <f>IZ284*0.75</f>
        <v>240.60000000000014</v>
      </c>
      <c r="JB285" s="443"/>
      <c r="JC285" s="286">
        <f>JB284*1</f>
        <v>450.09999999999491</v>
      </c>
      <c r="JD285" s="460"/>
      <c r="JE285" s="443"/>
      <c r="JF285" s="286">
        <f>JE284*0.25</f>
        <v>71.674999999999997</v>
      </c>
      <c r="JG285" s="443"/>
      <c r="JH285" s="286">
        <f>JG284*0.5</f>
        <v>13.750000000005457</v>
      </c>
      <c r="JI285" s="443"/>
      <c r="JJ285" s="286">
        <f>JI284*0.75</f>
        <v>117.450000000003</v>
      </c>
      <c r="JK285" s="443"/>
      <c r="JL285" s="286">
        <f>JK284*1</f>
        <v>517.19999999999709</v>
      </c>
      <c r="JM285" s="460"/>
      <c r="JN285" s="443"/>
      <c r="JO285" s="286">
        <f>JN284*0.25</f>
        <v>19.6875</v>
      </c>
      <c r="JP285" s="443"/>
      <c r="JQ285" s="286">
        <f>JP284*0.5</f>
        <v>154.87500000000546</v>
      </c>
      <c r="JR285" s="443"/>
      <c r="JS285" s="286">
        <f>JR284*0.75</f>
        <v>0</v>
      </c>
      <c r="JT285" s="443"/>
      <c r="JU285" s="286">
        <f>JT284*1</f>
        <v>0</v>
      </c>
      <c r="JV285" s="460"/>
      <c r="JW285" s="443"/>
      <c r="JX285" s="286">
        <f>JW284*0.25</f>
        <v>473.125</v>
      </c>
      <c r="JY285" s="443"/>
      <c r="JZ285" s="286">
        <f>JY284*0.5</f>
        <v>1076.9500000000007</v>
      </c>
      <c r="KA285" s="443"/>
      <c r="KB285" s="286">
        <f>KA284*0.75</f>
        <v>1662.8250000000398</v>
      </c>
      <c r="KC285" s="443"/>
      <c r="KD285" s="286">
        <f t="shared" ref="KD285" si="264">KC284*1</f>
        <v>1375.1999999999898</v>
      </c>
      <c r="KE285" s="460"/>
      <c r="KF285" s="443"/>
      <c r="KG285" s="286">
        <f>KF284*0.25</f>
        <v>20.625</v>
      </c>
      <c r="KH285" s="443"/>
      <c r="KI285" s="286">
        <f>KH284*0.5</f>
        <v>80.050000000004729</v>
      </c>
      <c r="KJ285" s="443"/>
      <c r="KK285" s="286">
        <f>KJ284*0.75</f>
        <v>108</v>
      </c>
      <c r="KL285" s="443"/>
      <c r="KM285" s="286">
        <f>KL284*1</f>
        <v>130</v>
      </c>
      <c r="KN285" s="460"/>
      <c r="KO285" s="443"/>
      <c r="KP285" s="286">
        <f>KO284*0.25</f>
        <v>95.825000000000003</v>
      </c>
      <c r="KQ285" s="443"/>
      <c r="KR285" s="286">
        <f>KQ284*0.5</f>
        <v>97.200000000004366</v>
      </c>
      <c r="KS285" s="443"/>
      <c r="KT285" s="286">
        <f>KS284*0.75</f>
        <v>0</v>
      </c>
      <c r="KU285" s="443"/>
      <c r="KV285" s="286">
        <f>KU284*1</f>
        <v>0</v>
      </c>
      <c r="KW285" s="460"/>
      <c r="KX285" s="443"/>
      <c r="KY285" s="286">
        <f>KX284*0.25</f>
        <v>82.55</v>
      </c>
      <c r="KZ285" s="443"/>
      <c r="LA285" s="286">
        <f>KZ284*0.5</f>
        <v>54.575000000003456</v>
      </c>
      <c r="LB285" s="443"/>
      <c r="LC285" s="286">
        <f>LB284*0.75</f>
        <v>0</v>
      </c>
      <c r="LD285" s="443"/>
      <c r="LE285" s="286">
        <f>LD284*1</f>
        <v>0</v>
      </c>
      <c r="LF285" s="460"/>
      <c r="LG285" s="443"/>
      <c r="LH285" s="286">
        <f>LG284*0.25</f>
        <v>0</v>
      </c>
      <c r="LI285" s="443"/>
      <c r="LJ285" s="286">
        <f>LI284*0.5</f>
        <v>22.750000000000455</v>
      </c>
      <c r="LK285" s="443"/>
      <c r="LL285" s="286">
        <f>LK284*0.75</f>
        <v>0</v>
      </c>
      <c r="LM285" s="443"/>
      <c r="LN285" s="286">
        <f>LM284*1</f>
        <v>0</v>
      </c>
      <c r="LO285" s="460"/>
      <c r="LP285" s="443"/>
      <c r="LQ285" s="286">
        <f>LP284*0.25</f>
        <v>46.85</v>
      </c>
      <c r="LR285" s="443"/>
      <c r="LS285" s="286">
        <f>LR284*0.5</f>
        <v>295.70000000000073</v>
      </c>
      <c r="LT285" s="443"/>
      <c r="LU285" s="286">
        <f>LT284*0.75</f>
        <v>230.17499999999973</v>
      </c>
      <c r="LV285" s="443"/>
      <c r="LW285" s="286">
        <f>LV284*1</f>
        <v>376.90000000000146</v>
      </c>
      <c r="LX285" s="460"/>
      <c r="LY285" s="443"/>
      <c r="LZ285" s="286">
        <f>LY284*0.25</f>
        <v>31.2</v>
      </c>
      <c r="MA285" s="443"/>
      <c r="MB285" s="286">
        <f>MA284*0.5</f>
        <v>101.40000000000146</v>
      </c>
      <c r="MC285" s="443"/>
      <c r="MD285" s="286">
        <f>MC284*0.75</f>
        <v>0</v>
      </c>
      <c r="ME285" s="443"/>
      <c r="MF285" s="286">
        <f>ME284*1</f>
        <v>0</v>
      </c>
      <c r="MG285" s="460"/>
      <c r="MH285" s="443"/>
      <c r="MI285" s="286">
        <f>MH284*0.25</f>
        <v>211.15</v>
      </c>
      <c r="MJ285" s="443"/>
      <c r="MK285" s="286">
        <f>MJ284*0.5</f>
        <v>377.40000000000146</v>
      </c>
      <c r="ML285" s="443"/>
      <c r="MM285" s="286">
        <f>ML284*0.75</f>
        <v>818.25000000000546</v>
      </c>
      <c r="MN285" s="443"/>
      <c r="MO285" s="286">
        <f>MN284*1</f>
        <v>828.29999999999927</v>
      </c>
      <c r="MP285" s="460"/>
      <c r="MQ285" s="443"/>
      <c r="MR285" s="286">
        <f>MQ284*0.25</f>
        <v>110.75</v>
      </c>
      <c r="MS285" s="443"/>
      <c r="MT285" s="286">
        <f>MS284*0.5</f>
        <v>121.50000000000182</v>
      </c>
      <c r="MU285" s="443"/>
      <c r="MV285" s="286">
        <f>MU284*0.75</f>
        <v>252.75000000000273</v>
      </c>
      <c r="MW285" s="443"/>
      <c r="MX285" s="286">
        <f>MW284*1</f>
        <v>358.5</v>
      </c>
      <c r="MY285" s="460"/>
      <c r="MZ285" s="443"/>
      <c r="NA285" s="286">
        <f>MZ284*0.25</f>
        <v>0</v>
      </c>
      <c r="NB285" s="443"/>
      <c r="NC285" s="286">
        <f>NB284*0.5</f>
        <v>0</v>
      </c>
      <c r="ND285" s="443"/>
      <c r="NE285" s="286">
        <f>ND284*0.75</f>
        <v>0</v>
      </c>
      <c r="NF285" s="443"/>
      <c r="NG285" s="286">
        <f>NF284*1</f>
        <v>1314.4999999999909</v>
      </c>
      <c r="NH285" s="460"/>
    </row>
    <row r="286" spans="1:372" s="112" customFormat="1" ht="18">
      <c r="A286" s="305"/>
      <c r="B286" s="256"/>
      <c r="C286" s="255"/>
      <c r="D286" s="305"/>
      <c r="E286" s="355"/>
      <c r="F286" s="178"/>
      <c r="G286" s="355"/>
      <c r="H286" s="305"/>
      <c r="I286" s="305"/>
      <c r="J286" s="305"/>
      <c r="K286" s="305"/>
      <c r="L286" s="255"/>
      <c r="M286" s="305"/>
      <c r="N286" s="355"/>
      <c r="O286" s="305"/>
      <c r="P286" s="355"/>
      <c r="Q286" s="305"/>
      <c r="R286" s="305"/>
      <c r="S286" s="305"/>
      <c r="T286" s="305"/>
      <c r="U286" s="255"/>
      <c r="V286" s="178"/>
      <c r="W286" s="355"/>
      <c r="X286" s="178"/>
      <c r="Y286" s="355"/>
      <c r="Z286" s="178"/>
      <c r="AA286" s="305"/>
      <c r="AB286" s="178"/>
      <c r="AC286" s="48"/>
      <c r="AD286" s="255"/>
      <c r="AE286" s="178"/>
      <c r="AF286" s="355"/>
      <c r="AG286" s="178"/>
      <c r="AH286" s="305"/>
      <c r="AI286" s="178"/>
      <c r="AJ286" s="305"/>
      <c r="AK286" s="178"/>
      <c r="AL286" s="48"/>
      <c r="AM286" s="255"/>
      <c r="AN286" s="305"/>
      <c r="AO286" s="355"/>
      <c r="AP286" s="178"/>
      <c r="AQ286" s="305"/>
      <c r="AR286" s="305"/>
      <c r="AS286" s="305"/>
      <c r="AT286" s="305"/>
      <c r="AU286" s="48"/>
      <c r="AV286" s="255"/>
      <c r="AW286" s="178"/>
      <c r="AX286" s="355"/>
      <c r="AY286" s="178"/>
      <c r="AZ286" s="305"/>
      <c r="BA286" s="178"/>
      <c r="BB286" s="305"/>
      <c r="BC286" s="178"/>
      <c r="BD286" s="48"/>
      <c r="BE286" s="255"/>
      <c r="BF286" s="305"/>
      <c r="BG286" s="355"/>
      <c r="BH286" s="178"/>
      <c r="BI286" s="305"/>
      <c r="BJ286" s="178"/>
      <c r="BK286" s="305"/>
      <c r="BL286" s="178"/>
      <c r="BM286" s="48"/>
      <c r="BN286" s="255"/>
      <c r="BO286" s="305"/>
      <c r="BP286" s="355"/>
      <c r="BQ286" s="305"/>
      <c r="BR286" s="305"/>
      <c r="BS286" s="305"/>
      <c r="BT286" s="305"/>
      <c r="BU286" s="305"/>
      <c r="BV286" s="48"/>
      <c r="BW286" s="255"/>
      <c r="BX286" s="305"/>
      <c r="BY286" s="355"/>
      <c r="BZ286" s="305"/>
      <c r="CA286" s="305"/>
      <c r="CB286" s="305"/>
      <c r="CC286" s="305"/>
      <c r="CD286" s="305"/>
      <c r="CE286" s="48"/>
      <c r="CF286" s="255"/>
      <c r="CG286" s="305"/>
      <c r="CH286" s="355"/>
      <c r="CI286" s="178"/>
      <c r="CJ286" s="305"/>
      <c r="CK286" s="178"/>
      <c r="CL286" s="305"/>
      <c r="CM286" s="178"/>
      <c r="CN286" s="48"/>
      <c r="CO286" s="255"/>
      <c r="CP286" s="305"/>
      <c r="CQ286" s="355"/>
      <c r="CR286" s="178"/>
      <c r="CS286" s="305"/>
      <c r="CT286" s="178"/>
      <c r="CU286" s="305"/>
      <c r="CV286" s="178"/>
      <c r="CW286" s="48"/>
      <c r="CX286" s="255"/>
      <c r="CY286" s="305"/>
      <c r="CZ286" s="355"/>
      <c r="DA286" s="178"/>
      <c r="DB286" s="305"/>
      <c r="DC286" s="178"/>
      <c r="DD286" s="305"/>
      <c r="DE286" s="178"/>
      <c r="DF286" s="48"/>
      <c r="DG286" s="255"/>
      <c r="DH286" s="305"/>
      <c r="DI286" s="355"/>
      <c r="DJ286" s="178"/>
      <c r="DK286" s="305"/>
      <c r="DL286" s="178"/>
      <c r="DM286" s="305"/>
      <c r="DN286" s="178"/>
      <c r="DO286" s="48"/>
      <c r="DP286" s="255"/>
      <c r="DQ286" s="305"/>
      <c r="DR286" s="355"/>
      <c r="DS286" s="178"/>
      <c r="DT286" s="305"/>
      <c r="DU286" s="178"/>
      <c r="DV286" s="305"/>
      <c r="DW286" s="178"/>
      <c r="DX286" s="48"/>
      <c r="DY286" s="255"/>
      <c r="DZ286" s="305"/>
      <c r="EA286" s="355"/>
      <c r="EB286" s="178"/>
      <c r="EC286" s="305"/>
      <c r="ED286" s="178"/>
      <c r="EE286" s="305"/>
      <c r="EF286" s="178"/>
      <c r="EG286" s="48"/>
      <c r="EH286" s="255"/>
      <c r="EI286" s="305"/>
      <c r="EJ286" s="355"/>
      <c r="EK286" s="178"/>
      <c r="EL286" s="305"/>
      <c r="EM286" s="178"/>
      <c r="EN286" s="305"/>
      <c r="EO286" s="178"/>
      <c r="EP286" s="48"/>
      <c r="EQ286" s="255"/>
      <c r="ER286" s="305"/>
      <c r="ES286" s="355"/>
      <c r="ET286" s="178"/>
      <c r="EU286" s="305"/>
      <c r="EV286" s="178"/>
      <c r="EW286" s="305"/>
      <c r="EX286" s="178"/>
      <c r="EY286" s="48"/>
      <c r="EZ286" s="255"/>
      <c r="FA286" s="305"/>
      <c r="FB286" s="355"/>
      <c r="FC286" s="178"/>
      <c r="FD286" s="305"/>
      <c r="FE286" s="178"/>
      <c r="FF286" s="305"/>
      <c r="FG286" s="178"/>
      <c r="FH286" s="48"/>
      <c r="FI286" s="255"/>
      <c r="FJ286" s="305"/>
      <c r="FK286" s="355"/>
      <c r="FL286" s="178"/>
      <c r="FM286" s="305"/>
      <c r="FN286" s="178"/>
      <c r="FO286" s="305"/>
      <c r="FP286" s="178"/>
      <c r="FQ286" s="48"/>
      <c r="FR286" s="255"/>
      <c r="FS286" s="305"/>
      <c r="FT286" s="355"/>
      <c r="FU286" s="178"/>
      <c r="FV286" s="305"/>
      <c r="FW286" s="178"/>
      <c r="FX286" s="305"/>
      <c r="FY286" s="178"/>
      <c r="FZ286" s="48"/>
      <c r="GA286" s="255"/>
      <c r="GB286" s="305"/>
      <c r="GC286" s="355"/>
      <c r="GD286" s="178"/>
      <c r="GE286" s="305"/>
      <c r="GF286" s="178"/>
      <c r="GG286" s="305"/>
      <c r="GH286" s="178"/>
      <c r="GI286" s="48"/>
      <c r="GJ286" s="255"/>
      <c r="GK286" s="305"/>
      <c r="GL286" s="355"/>
      <c r="GM286" s="178"/>
      <c r="GN286" s="305"/>
      <c r="GO286" s="178"/>
      <c r="GP286" s="305"/>
      <c r="GQ286" s="178"/>
      <c r="GR286" s="48"/>
      <c r="GS286" s="255"/>
      <c r="GT286" s="305"/>
      <c r="GU286" s="355"/>
      <c r="GV286" s="178"/>
      <c r="GW286" s="305"/>
      <c r="GX286" s="178"/>
      <c r="GY286" s="305"/>
      <c r="GZ286" s="178"/>
      <c r="HA286" s="305"/>
      <c r="HB286" s="255"/>
      <c r="HC286" s="305"/>
      <c r="HD286" s="355"/>
      <c r="HE286" s="305"/>
      <c r="HF286" s="305"/>
      <c r="HG286" s="305"/>
      <c r="HH286" s="305"/>
      <c r="HI286" s="305"/>
      <c r="HJ286" s="48"/>
      <c r="HK286" s="255"/>
      <c r="HL286" s="305"/>
      <c r="HM286" s="355"/>
      <c r="HN286" s="305"/>
      <c r="HO286" s="305"/>
      <c r="HP286" s="305"/>
      <c r="HQ286" s="305"/>
      <c r="HR286" s="305"/>
      <c r="HS286" s="48"/>
      <c r="HT286" s="255"/>
      <c r="HU286" s="305"/>
      <c r="HV286" s="355"/>
      <c r="HW286" s="305"/>
      <c r="HX286" s="305"/>
      <c r="HY286" s="305"/>
      <c r="HZ286" s="305"/>
      <c r="IA286" s="305"/>
      <c r="IB286" s="48"/>
      <c r="IC286" s="255"/>
      <c r="ID286" s="305"/>
      <c r="IE286" s="355"/>
      <c r="IF286" s="305"/>
      <c r="IG286" s="305"/>
      <c r="IH286" s="305"/>
      <c r="II286" s="305"/>
      <c r="IJ286" s="305"/>
      <c r="IK286" s="305"/>
      <c r="IL286" s="255"/>
      <c r="IM286" s="305"/>
      <c r="IN286" s="355"/>
      <c r="IO286" s="305"/>
      <c r="IP286" s="305"/>
      <c r="IQ286" s="305"/>
      <c r="IR286" s="305"/>
      <c r="IS286" s="305"/>
      <c r="IT286" s="48"/>
      <c r="IU286" s="255"/>
      <c r="IV286" s="305"/>
      <c r="IW286" s="355"/>
      <c r="IX286" s="305"/>
      <c r="IY286" s="305"/>
      <c r="IZ286" s="305"/>
      <c r="JA286" s="305"/>
      <c r="JB286" s="305"/>
      <c r="JC286" s="48"/>
      <c r="JD286" s="255"/>
      <c r="JE286" s="305"/>
      <c r="JF286" s="355"/>
      <c r="JG286" s="305"/>
      <c r="JH286" s="305"/>
      <c r="JI286" s="305"/>
      <c r="JJ286" s="305"/>
      <c r="JK286" s="305"/>
      <c r="JL286" s="48"/>
      <c r="JM286" s="255"/>
      <c r="JN286" s="305"/>
      <c r="JO286" s="355"/>
      <c r="JP286" s="305"/>
      <c r="JQ286" s="305"/>
      <c r="JR286" s="305"/>
      <c r="JS286" s="305"/>
      <c r="JT286" s="305"/>
      <c r="JU286" s="305"/>
      <c r="JV286" s="255"/>
      <c r="JW286" s="305"/>
      <c r="JX286" s="355"/>
      <c r="JY286" s="305"/>
      <c r="JZ286" s="305"/>
      <c r="KA286" s="305"/>
      <c r="KB286" s="305"/>
      <c r="KC286" s="305"/>
      <c r="KD286" s="48"/>
      <c r="KE286" s="255"/>
      <c r="KF286" s="305"/>
      <c r="KG286" s="355"/>
      <c r="KH286" s="305"/>
      <c r="KI286" s="305"/>
      <c r="KJ286" s="305"/>
      <c r="KK286" s="305"/>
      <c r="KL286" s="305"/>
      <c r="KM286" s="48"/>
      <c r="KN286" s="255"/>
      <c r="KO286" s="305"/>
      <c r="KP286" s="355"/>
      <c r="KQ286" s="305"/>
      <c r="KR286" s="305"/>
      <c r="KS286" s="305"/>
      <c r="KT286" s="305"/>
      <c r="KU286" s="305"/>
      <c r="KV286" s="305"/>
      <c r="KW286" s="255"/>
      <c r="KX286" s="305"/>
      <c r="KY286" s="355"/>
      <c r="KZ286" s="305"/>
      <c r="LA286" s="305"/>
      <c r="LB286" s="305"/>
      <c r="LC286" s="305"/>
      <c r="LD286" s="305"/>
      <c r="LE286" s="305"/>
      <c r="LF286" s="255"/>
      <c r="LG286" s="305"/>
      <c r="LH286" s="355"/>
      <c r="LI286" s="305"/>
      <c r="LJ286" s="305"/>
      <c r="LK286" s="305"/>
      <c r="LL286" s="305"/>
      <c r="LM286" s="305"/>
      <c r="LN286" s="48"/>
      <c r="LO286" s="255"/>
      <c r="LP286" s="305"/>
      <c r="LQ286" s="355"/>
      <c r="LR286" s="305"/>
      <c r="LS286" s="305"/>
      <c r="LT286" s="305"/>
      <c r="LU286" s="305"/>
      <c r="LV286" s="305"/>
      <c r="LW286" s="48"/>
      <c r="LX286" s="255"/>
      <c r="LY286" s="305"/>
      <c r="LZ286" s="355"/>
      <c r="MA286" s="305"/>
      <c r="MB286" s="305"/>
      <c r="MC286" s="305"/>
      <c r="MD286" s="305"/>
      <c r="ME286" s="305"/>
      <c r="MF286" s="305"/>
      <c r="MG286" s="255"/>
      <c r="MH286" s="305"/>
      <c r="MI286" s="355"/>
      <c r="MJ286" s="305"/>
      <c r="MK286" s="305"/>
      <c r="ML286" s="305"/>
      <c r="MM286" s="305"/>
      <c r="MN286" s="305"/>
      <c r="MO286" s="48"/>
      <c r="MP286" s="255"/>
      <c r="MQ286" s="305"/>
      <c r="MR286" s="355"/>
      <c r="MS286" s="305"/>
      <c r="MT286" s="305"/>
      <c r="MU286" s="305"/>
      <c r="MV286" s="305"/>
      <c r="MW286" s="305"/>
      <c r="MX286" s="48"/>
      <c r="MY286" s="255"/>
      <c r="MZ286" s="305"/>
      <c r="NA286" s="355"/>
      <c r="NB286" s="305"/>
      <c r="NC286" s="305"/>
      <c r="ND286" s="305"/>
      <c r="NE286" s="305"/>
      <c r="NF286" s="305"/>
      <c r="NG286" s="48"/>
      <c r="NH286" s="255"/>
    </row>
    <row r="287" spans="1:372" ht="15">
      <c r="A287" s="106" t="s">
        <v>1856</v>
      </c>
      <c r="C287" s="460"/>
      <c r="D287" s="443"/>
      <c r="E287" s="444" t="s">
        <v>187</v>
      </c>
      <c r="F287" s="661">
        <v>86.699999999999989</v>
      </c>
      <c r="G287" s="444" t="s">
        <v>183</v>
      </c>
      <c r="H287" s="662"/>
      <c r="I287" s="444" t="s">
        <v>184</v>
      </c>
      <c r="J287" s="662"/>
      <c r="K287" s="444" t="s">
        <v>185</v>
      </c>
      <c r="L287" s="460"/>
      <c r="M287" s="443"/>
      <c r="N287" s="444" t="s">
        <v>187</v>
      </c>
      <c r="O287" s="24">
        <v>41.69999999999996</v>
      </c>
      <c r="P287" s="444" t="s">
        <v>183</v>
      </c>
      <c r="Q287" s="24"/>
      <c r="R287" s="444" t="s">
        <v>184</v>
      </c>
      <c r="S287" s="24"/>
      <c r="T287" s="444" t="s">
        <v>185</v>
      </c>
      <c r="U287" s="460"/>
      <c r="V287" s="443"/>
      <c r="W287" s="444" t="s">
        <v>187</v>
      </c>
      <c r="X287" s="24">
        <v>251.20000000000027</v>
      </c>
      <c r="Y287" s="444" t="s">
        <v>183</v>
      </c>
      <c r="Z287" s="24">
        <v>812.69999999999982</v>
      </c>
      <c r="AA287" s="444" t="s">
        <v>184</v>
      </c>
      <c r="AB287" s="722">
        <v>583.70000000000005</v>
      </c>
      <c r="AC287" s="444" t="s">
        <v>185</v>
      </c>
      <c r="AD287" s="460"/>
      <c r="AE287" s="443"/>
      <c r="AF287" s="444" t="s">
        <v>187</v>
      </c>
      <c r="AG287" s="24">
        <v>104</v>
      </c>
      <c r="AH287" s="444" t="s">
        <v>183</v>
      </c>
      <c r="AI287" s="24">
        <v>284.89999999999986</v>
      </c>
      <c r="AJ287" s="444" t="s">
        <v>184</v>
      </c>
      <c r="AK287" s="722">
        <v>290.70000000000027</v>
      </c>
      <c r="AL287" s="444" t="s">
        <v>185</v>
      </c>
      <c r="AM287" s="460"/>
      <c r="AN287" s="443"/>
      <c r="AO287" s="444" t="s">
        <v>187</v>
      </c>
      <c r="AP287" s="443"/>
      <c r="AQ287" s="444" t="s">
        <v>183</v>
      </c>
      <c r="AR287" s="24">
        <v>197.90000000000009</v>
      </c>
      <c r="AS287" s="444" t="s">
        <v>184</v>
      </c>
      <c r="AT287" s="444">
        <v>721.19999999999982</v>
      </c>
      <c r="AU287" s="444" t="s">
        <v>185</v>
      </c>
      <c r="AV287" s="460"/>
      <c r="AW287" s="443"/>
      <c r="AX287" s="444" t="s">
        <v>187</v>
      </c>
      <c r="AY287" s="443"/>
      <c r="AZ287" s="444" t="s">
        <v>183</v>
      </c>
      <c r="BA287" s="24">
        <v>265.99999999999977</v>
      </c>
      <c r="BB287" s="444" t="s">
        <v>184</v>
      </c>
      <c r="BC287" s="24">
        <v>519.80000000000018</v>
      </c>
      <c r="BD287" s="444" t="s">
        <v>185</v>
      </c>
      <c r="BE287" s="460"/>
      <c r="BF287" s="443"/>
      <c r="BG287" s="444" t="s">
        <v>187</v>
      </c>
      <c r="BH287" s="443"/>
      <c r="BI287" s="444" t="s">
        <v>183</v>
      </c>
      <c r="BJ287" s="24">
        <v>333.19999999999982</v>
      </c>
      <c r="BK287" s="444" t="s">
        <v>184</v>
      </c>
      <c r="BL287" s="24">
        <v>1186.2000000000012</v>
      </c>
      <c r="BM287" s="444" t="s">
        <v>185</v>
      </c>
      <c r="BN287" s="460"/>
      <c r="BO287" s="443"/>
      <c r="BP287" s="444" t="s">
        <v>187</v>
      </c>
      <c r="BQ287" s="443"/>
      <c r="BR287" s="444" t="s">
        <v>183</v>
      </c>
      <c r="BS287" s="24">
        <v>464.89999999999964</v>
      </c>
      <c r="BT287" s="444" t="s">
        <v>184</v>
      </c>
      <c r="BU287" s="24">
        <v>575.19999999999891</v>
      </c>
      <c r="BV287" s="444" t="s">
        <v>185</v>
      </c>
      <c r="BW287" s="460"/>
      <c r="BX287" s="443"/>
      <c r="BY287" s="444" t="s">
        <v>187</v>
      </c>
      <c r="BZ287" s="443"/>
      <c r="CA287" s="444" t="s">
        <v>183</v>
      </c>
      <c r="CB287" s="443">
        <v>0</v>
      </c>
      <c r="CC287" s="444" t="s">
        <v>184</v>
      </c>
      <c r="CD287" s="24">
        <v>443.89999999999873</v>
      </c>
      <c r="CE287" s="444" t="s">
        <v>185</v>
      </c>
      <c r="CF287" s="460"/>
      <c r="CG287" s="443"/>
      <c r="CH287" s="444" t="s">
        <v>187</v>
      </c>
      <c r="CI287" s="443"/>
      <c r="CJ287" s="444" t="s">
        <v>183</v>
      </c>
      <c r="CK287" s="443"/>
      <c r="CL287" s="444" t="s">
        <v>184</v>
      </c>
      <c r="CM287" s="24">
        <v>377.89999999999873</v>
      </c>
      <c r="CN287" s="444" t="s">
        <v>185</v>
      </c>
      <c r="CO287" s="460"/>
      <c r="CP287" s="443"/>
      <c r="CQ287" s="444" t="s">
        <v>187</v>
      </c>
      <c r="CR287" s="443"/>
      <c r="CS287" s="444" t="s">
        <v>183</v>
      </c>
      <c r="CT287" s="443"/>
      <c r="CU287" s="444" t="s">
        <v>184</v>
      </c>
      <c r="CV287" s="24">
        <v>159.09999999999945</v>
      </c>
      <c r="CW287" s="444" t="s">
        <v>185</v>
      </c>
      <c r="CX287" s="460"/>
      <c r="CY287" s="443"/>
      <c r="CZ287" s="444" t="s">
        <v>187</v>
      </c>
      <c r="DA287" s="443"/>
      <c r="DB287" s="444" t="s">
        <v>183</v>
      </c>
      <c r="DC287" s="24">
        <v>204.10000000000036</v>
      </c>
      <c r="DD287" s="444" t="s">
        <v>184</v>
      </c>
      <c r="DE287" s="24">
        <v>169.19999999999891</v>
      </c>
      <c r="DF287" s="444" t="s">
        <v>185</v>
      </c>
      <c r="DG287" s="460"/>
      <c r="DH287" s="443"/>
      <c r="DI287" s="444" t="s">
        <v>187</v>
      </c>
      <c r="DJ287" s="443"/>
      <c r="DK287" s="444" t="s">
        <v>183</v>
      </c>
      <c r="DL287" s="443"/>
      <c r="DM287" s="444" t="s">
        <v>184</v>
      </c>
      <c r="DN287" s="24">
        <v>131.69999999999982</v>
      </c>
      <c r="DO287" s="444" t="s">
        <v>185</v>
      </c>
      <c r="DP287" s="460"/>
      <c r="DQ287" s="443"/>
      <c r="DR287" s="444" t="s">
        <v>187</v>
      </c>
      <c r="DS287" s="443"/>
      <c r="DT287" s="444" t="s">
        <v>183</v>
      </c>
      <c r="DU287" s="24">
        <v>97.000000000001819</v>
      </c>
      <c r="DV287" s="444" t="s">
        <v>184</v>
      </c>
      <c r="DW287" s="24">
        <v>353.79999999999927</v>
      </c>
      <c r="DX287" s="444" t="s">
        <v>185</v>
      </c>
      <c r="DY287" s="460"/>
      <c r="DZ287" s="443"/>
      <c r="EA287" s="444" t="s">
        <v>187</v>
      </c>
      <c r="EB287" s="443"/>
      <c r="EC287" s="444" t="s">
        <v>183</v>
      </c>
      <c r="ED287" s="443"/>
      <c r="EE287" s="444" t="s">
        <v>184</v>
      </c>
      <c r="EF287" s="24">
        <v>843.89999999999873</v>
      </c>
      <c r="EG287" s="444" t="s">
        <v>185</v>
      </c>
      <c r="EH287" s="460"/>
      <c r="EI287" s="443"/>
      <c r="EJ287" s="444" t="s">
        <v>187</v>
      </c>
      <c r="EK287" s="443"/>
      <c r="EL287" s="444" t="s">
        <v>183</v>
      </c>
      <c r="EM287" s="443"/>
      <c r="EN287" s="444" t="s">
        <v>184</v>
      </c>
      <c r="EO287" s="24">
        <v>251.49999999999636</v>
      </c>
      <c r="EP287" s="444" t="s">
        <v>185</v>
      </c>
      <c r="EQ287" s="460"/>
      <c r="ER287" s="443"/>
      <c r="ES287" s="444" t="s">
        <v>187</v>
      </c>
      <c r="ET287" s="443"/>
      <c r="EU287" s="444" t="s">
        <v>183</v>
      </c>
      <c r="EV287" s="443"/>
      <c r="EW287" s="444" t="s">
        <v>184</v>
      </c>
      <c r="EX287" s="24">
        <v>448.39999999999873</v>
      </c>
      <c r="EY287" s="444" t="s">
        <v>185</v>
      </c>
      <c r="EZ287" s="460"/>
      <c r="FA287" s="443"/>
      <c r="FB287" s="444" t="s">
        <v>187</v>
      </c>
      <c r="FC287" s="443"/>
      <c r="FD287" s="444" t="s">
        <v>183</v>
      </c>
      <c r="FE287" s="663">
        <v>234.70000000000073</v>
      </c>
      <c r="FF287" s="444" t="s">
        <v>184</v>
      </c>
      <c r="FG287" s="24">
        <v>542.89999999999964</v>
      </c>
      <c r="FH287" s="444" t="s">
        <v>185</v>
      </c>
      <c r="FI287" s="460"/>
      <c r="FJ287" s="443"/>
      <c r="FK287" s="444" t="s">
        <v>187</v>
      </c>
      <c r="FL287" s="443"/>
      <c r="FM287" s="444" t="s">
        <v>183</v>
      </c>
      <c r="FN287" s="24">
        <v>571.60000000000036</v>
      </c>
      <c r="FO287" s="444" t="s">
        <v>184</v>
      </c>
      <c r="FP287" s="24">
        <v>494.50000000000364</v>
      </c>
      <c r="FQ287" s="444" t="s">
        <v>185</v>
      </c>
      <c r="FR287" s="460"/>
      <c r="FS287" s="443"/>
      <c r="FT287" s="444" t="s">
        <v>187</v>
      </c>
      <c r="FU287" s="443"/>
      <c r="FV287" s="444" t="s">
        <v>183</v>
      </c>
      <c r="FW287" s="443"/>
      <c r="FX287" s="444" t="s">
        <v>184</v>
      </c>
      <c r="FY287" s="24">
        <v>278.30000000000109</v>
      </c>
      <c r="FZ287" s="444" t="s">
        <v>185</v>
      </c>
      <c r="GA287" s="460"/>
      <c r="GB287" s="443"/>
      <c r="GC287" s="444" t="s">
        <v>187</v>
      </c>
      <c r="GD287" s="443"/>
      <c r="GE287" s="444" t="s">
        <v>183</v>
      </c>
      <c r="GF287" s="443"/>
      <c r="GG287" s="444" t="s">
        <v>184</v>
      </c>
      <c r="GH287" s="661">
        <v>149.19999999999709</v>
      </c>
      <c r="GI287" s="444" t="s">
        <v>185</v>
      </c>
      <c r="GJ287" s="460"/>
      <c r="GK287" s="443"/>
      <c r="GL287" s="444" t="s">
        <v>187</v>
      </c>
      <c r="GM287" s="443"/>
      <c r="GN287" s="444" t="s">
        <v>183</v>
      </c>
      <c r="GO287" s="24">
        <v>1576.600000000004</v>
      </c>
      <c r="GP287" s="444" t="s">
        <v>184</v>
      </c>
      <c r="GQ287" s="24">
        <v>2980.3000000000029</v>
      </c>
      <c r="GR287" s="444" t="s">
        <v>185</v>
      </c>
      <c r="GS287" s="460"/>
      <c r="GT287" s="443"/>
      <c r="GU287" s="444" t="s">
        <v>187</v>
      </c>
      <c r="GV287" s="443"/>
      <c r="GW287" s="444" t="s">
        <v>183</v>
      </c>
      <c r="GX287" s="443"/>
      <c r="GY287" s="444" t="s">
        <v>184</v>
      </c>
      <c r="GZ287" s="443"/>
      <c r="HA287" s="444" t="s">
        <v>185</v>
      </c>
      <c r="HB287" s="460"/>
      <c r="HC287" s="443"/>
      <c r="HD287" s="444" t="s">
        <v>187</v>
      </c>
      <c r="HE287" s="443"/>
      <c r="HF287" s="444" t="s">
        <v>183</v>
      </c>
      <c r="HG287" s="24">
        <v>740.65000000000009</v>
      </c>
      <c r="HH287" s="444" t="s">
        <v>184</v>
      </c>
      <c r="HI287" s="24">
        <v>372.60000000000218</v>
      </c>
      <c r="HJ287" s="444" t="s">
        <v>185</v>
      </c>
      <c r="HK287" s="460"/>
      <c r="HL287" s="443"/>
      <c r="HM287" s="444" t="s">
        <v>187</v>
      </c>
      <c r="HN287" s="443"/>
      <c r="HO287" s="444" t="s">
        <v>183</v>
      </c>
      <c r="HP287" s="443"/>
      <c r="HQ287" s="444" t="s">
        <v>184</v>
      </c>
      <c r="HR287" s="24">
        <v>413.60000000000218</v>
      </c>
      <c r="HS287" s="444" t="s">
        <v>185</v>
      </c>
      <c r="HT287" s="460"/>
      <c r="HU287" s="443"/>
      <c r="HV287" s="444" t="s">
        <v>187</v>
      </c>
      <c r="HW287" s="443"/>
      <c r="HX287" s="444" t="s">
        <v>183</v>
      </c>
      <c r="HY287" s="24">
        <v>4088.9500000000007</v>
      </c>
      <c r="HZ287" s="444" t="s">
        <v>184</v>
      </c>
      <c r="IA287" s="24">
        <v>3314.300000000112</v>
      </c>
      <c r="IB287" s="444" t="s">
        <v>185</v>
      </c>
      <c r="IC287" s="460"/>
      <c r="ID287" s="443"/>
      <c r="IE287" s="444" t="s">
        <v>187</v>
      </c>
      <c r="IF287" s="443"/>
      <c r="IG287" s="444" t="s">
        <v>183</v>
      </c>
      <c r="IH287" s="443"/>
      <c r="II287" s="444" t="s">
        <v>184</v>
      </c>
      <c r="IJ287" s="443"/>
      <c r="IK287" s="444" t="s">
        <v>185</v>
      </c>
      <c r="IL287" s="460"/>
      <c r="IM287" s="443"/>
      <c r="IN287" s="444" t="s">
        <v>187</v>
      </c>
      <c r="IO287" s="443"/>
      <c r="IP287" s="444" t="s">
        <v>183</v>
      </c>
      <c r="IQ287" s="443"/>
      <c r="IR287" s="444" t="s">
        <v>184</v>
      </c>
      <c r="IS287" s="24">
        <v>313.90000000000146</v>
      </c>
      <c r="IT287" s="444" t="s">
        <v>185</v>
      </c>
      <c r="IU287" s="460"/>
      <c r="IV287" s="443"/>
      <c r="IW287" s="444" t="s">
        <v>187</v>
      </c>
      <c r="IX287" s="443"/>
      <c r="IY287" s="444" t="s">
        <v>183</v>
      </c>
      <c r="IZ287" s="24">
        <v>221.29999999999927</v>
      </c>
      <c r="JA287" s="444" t="s">
        <v>184</v>
      </c>
      <c r="JB287" s="24">
        <v>425.20000000000073</v>
      </c>
      <c r="JC287" s="444" t="s">
        <v>185</v>
      </c>
      <c r="JD287" s="460"/>
      <c r="JE287" s="443"/>
      <c r="JF287" s="444" t="s">
        <v>187</v>
      </c>
      <c r="JG287" s="443"/>
      <c r="JH287" s="444" t="s">
        <v>183</v>
      </c>
      <c r="JI287" s="663">
        <v>156.19999999999891</v>
      </c>
      <c r="JJ287" s="444" t="s">
        <v>184</v>
      </c>
      <c r="JK287" s="24">
        <v>338.40000000000509</v>
      </c>
      <c r="JL287" s="444" t="s">
        <v>185</v>
      </c>
      <c r="JM287" s="460"/>
      <c r="JN287" s="443"/>
      <c r="JO287" s="444" t="s">
        <v>187</v>
      </c>
      <c r="JP287" s="443"/>
      <c r="JQ287" s="444" t="s">
        <v>183</v>
      </c>
      <c r="JR287" s="443"/>
      <c r="JS287" s="444" t="s">
        <v>184</v>
      </c>
      <c r="JT287" s="443"/>
      <c r="JU287" s="444" t="s">
        <v>185</v>
      </c>
      <c r="JV287" s="460"/>
      <c r="JW287" s="443"/>
      <c r="JX287" s="444" t="s">
        <v>187</v>
      </c>
      <c r="JY287" s="443"/>
      <c r="JZ287" s="444" t="s">
        <v>183</v>
      </c>
      <c r="KA287" s="24">
        <v>2663.6000000000131</v>
      </c>
      <c r="KB287" s="444" t="s">
        <v>184</v>
      </c>
      <c r="KC287" s="24">
        <v>2133.1999999999534</v>
      </c>
      <c r="KD287" s="444" t="s">
        <v>185</v>
      </c>
      <c r="KE287" s="460"/>
      <c r="KF287" s="443"/>
      <c r="KG287" s="444" t="s">
        <v>187</v>
      </c>
      <c r="KH287" s="443"/>
      <c r="KI287" s="444" t="s">
        <v>183</v>
      </c>
      <c r="KJ287" s="663">
        <v>145.49999999999909</v>
      </c>
      <c r="KK287" s="444" t="s">
        <v>184</v>
      </c>
      <c r="KL287" s="24">
        <v>180.00000000000364</v>
      </c>
      <c r="KM287" s="444" t="s">
        <v>185</v>
      </c>
      <c r="KN287" s="460"/>
      <c r="KO287" s="443"/>
      <c r="KP287" s="444" t="s">
        <v>187</v>
      </c>
      <c r="KQ287" s="443"/>
      <c r="KR287" s="444" t="s">
        <v>183</v>
      </c>
      <c r="KS287" s="443"/>
      <c r="KT287" s="444" t="s">
        <v>184</v>
      </c>
      <c r="KU287" s="443"/>
      <c r="KV287" s="444" t="s">
        <v>185</v>
      </c>
      <c r="KW287" s="460"/>
      <c r="KX287" s="443"/>
      <c r="KY287" s="444" t="s">
        <v>187</v>
      </c>
      <c r="KZ287" s="443"/>
      <c r="LA287" s="444" t="s">
        <v>183</v>
      </c>
      <c r="LB287" s="443"/>
      <c r="LC287" s="444" t="s">
        <v>184</v>
      </c>
      <c r="LD287" s="443"/>
      <c r="LE287" s="444" t="s">
        <v>185</v>
      </c>
      <c r="LF287" s="460"/>
      <c r="LG287" s="443"/>
      <c r="LH287" s="444" t="s">
        <v>187</v>
      </c>
      <c r="LI287" s="443"/>
      <c r="LJ287" s="444" t="s">
        <v>183</v>
      </c>
      <c r="LK287" s="443"/>
      <c r="LL287" s="444" t="s">
        <v>184</v>
      </c>
      <c r="LM287" s="24"/>
      <c r="LN287" s="444" t="s">
        <v>185</v>
      </c>
      <c r="LO287" s="460"/>
      <c r="LP287" s="443"/>
      <c r="LQ287" s="444" t="s">
        <v>187</v>
      </c>
      <c r="LR287" s="443"/>
      <c r="LS287" s="444" t="s">
        <v>183</v>
      </c>
      <c r="LT287" s="24">
        <v>183.99999999999955</v>
      </c>
      <c r="LU287" s="444" t="s">
        <v>184</v>
      </c>
      <c r="LV287" s="24">
        <v>564.79999999999927</v>
      </c>
      <c r="LW287" s="444" t="s">
        <v>185</v>
      </c>
      <c r="LX287" s="460"/>
      <c r="LY287" s="443"/>
      <c r="LZ287" s="444" t="s">
        <v>187</v>
      </c>
      <c r="MA287" s="443"/>
      <c r="MB287" s="444" t="s">
        <v>183</v>
      </c>
      <c r="MC287" s="443"/>
      <c r="MD287" s="444" t="s">
        <v>184</v>
      </c>
      <c r="ME287" s="443"/>
      <c r="MF287" s="444" t="s">
        <v>185</v>
      </c>
      <c r="MG287" s="460"/>
      <c r="MH287" s="443"/>
      <c r="MI287" s="444" t="s">
        <v>187</v>
      </c>
      <c r="MJ287" s="443"/>
      <c r="MK287" s="444" t="s">
        <v>183</v>
      </c>
      <c r="ML287" s="24">
        <v>622.15000000000327</v>
      </c>
      <c r="MM287" s="444" t="s">
        <v>184</v>
      </c>
      <c r="MN287" s="24">
        <v>1216.2999999999956</v>
      </c>
      <c r="MO287" s="444" t="s">
        <v>185</v>
      </c>
      <c r="MP287" s="460"/>
      <c r="MQ287" s="443"/>
      <c r="MR287" s="444" t="s">
        <v>187</v>
      </c>
      <c r="MS287" s="443"/>
      <c r="MT287" s="444" t="s">
        <v>183</v>
      </c>
      <c r="MU287" s="24">
        <v>302.50000000000728</v>
      </c>
      <c r="MV287" s="444" t="s">
        <v>184</v>
      </c>
      <c r="MW287" s="443">
        <v>248.99999999998909</v>
      </c>
      <c r="MX287" s="444" t="s">
        <v>185</v>
      </c>
      <c r="MY287" s="460"/>
      <c r="MZ287" s="443"/>
      <c r="NA287" s="444" t="s">
        <v>187</v>
      </c>
      <c r="NB287" s="443"/>
      <c r="NC287" s="444" t="s">
        <v>183</v>
      </c>
      <c r="ND287" s="443"/>
      <c r="NE287" s="444" t="s">
        <v>184</v>
      </c>
      <c r="NF287" s="664">
        <v>1508.3999999999942</v>
      </c>
      <c r="NG287" s="444" t="s">
        <v>185</v>
      </c>
      <c r="NH287" s="460"/>
    </row>
    <row r="288" spans="1:372" s="112" customFormat="1" ht="18">
      <c r="A288" s="110" t="s">
        <v>3709</v>
      </c>
      <c r="B288" s="59">
        <f>SUM(D288:AAP288)</f>
        <v>33399.237500000076</v>
      </c>
      <c r="C288" s="460"/>
      <c r="D288" s="443"/>
      <c r="E288" s="286">
        <f>D287*0.25</f>
        <v>0</v>
      </c>
      <c r="F288" s="24"/>
      <c r="G288" s="286">
        <f>F287*0.5</f>
        <v>43.349999999999994</v>
      </c>
      <c r="H288" s="443"/>
      <c r="I288" s="286">
        <f>H287*0.75</f>
        <v>0</v>
      </c>
      <c r="J288" s="443"/>
      <c r="K288" s="286">
        <f>J287*1</f>
        <v>0</v>
      </c>
      <c r="L288" s="460"/>
      <c r="M288" s="443"/>
      <c r="N288" s="286">
        <f>M287*0.25</f>
        <v>0</v>
      </c>
      <c r="O288" s="443"/>
      <c r="P288" s="286">
        <f>O287*0.5</f>
        <v>20.84999999999998</v>
      </c>
      <c r="Q288" s="443"/>
      <c r="R288" s="286">
        <f>Q287*0.75</f>
        <v>0</v>
      </c>
      <c r="S288" s="443"/>
      <c r="T288" s="286">
        <f>S287*1</f>
        <v>0</v>
      </c>
      <c r="U288" s="460"/>
      <c r="V288" s="443"/>
      <c r="W288" s="286">
        <f>V287*0.25</f>
        <v>0</v>
      </c>
      <c r="X288" s="443"/>
      <c r="Y288" s="286">
        <f>X287*0.5</f>
        <v>125.60000000000014</v>
      </c>
      <c r="Z288" s="24"/>
      <c r="AA288" s="286">
        <f>Z287*0.75</f>
        <v>609.52499999999986</v>
      </c>
      <c r="AB288" s="24"/>
      <c r="AC288" s="286">
        <f t="shared" ref="AC288:AC301" si="265">AB287*1</f>
        <v>583.70000000000005</v>
      </c>
      <c r="AD288" s="460"/>
      <c r="AE288" s="443"/>
      <c r="AF288" s="286">
        <f>AE287*0.25</f>
        <v>0</v>
      </c>
      <c r="AG288" s="443"/>
      <c r="AH288" s="286">
        <f>AG287*0.5</f>
        <v>52</v>
      </c>
      <c r="AI288" s="443"/>
      <c r="AJ288" s="286">
        <f>AI287*0.75</f>
        <v>213.6749999999999</v>
      </c>
      <c r="AK288" s="443"/>
      <c r="AL288" s="286">
        <f t="shared" ref="AL288:AL301" si="266">AK287*1</f>
        <v>290.70000000000027</v>
      </c>
      <c r="AM288" s="460"/>
      <c r="AN288" s="443"/>
      <c r="AO288" s="286">
        <f>AN287*0.25</f>
        <v>0</v>
      </c>
      <c r="AP288" s="443"/>
      <c r="AQ288" s="286">
        <f>AP287*0.5</f>
        <v>0</v>
      </c>
      <c r="AR288" s="443"/>
      <c r="AS288" s="286">
        <f>AR287*0.75</f>
        <v>148.42500000000007</v>
      </c>
      <c r="AT288" s="443"/>
      <c r="AU288" s="286">
        <f>AT287*1</f>
        <v>721.19999999999982</v>
      </c>
      <c r="AV288" s="460"/>
      <c r="AW288" s="443"/>
      <c r="AX288" s="286">
        <f>AW287*0.25</f>
        <v>0</v>
      </c>
      <c r="AY288" s="443"/>
      <c r="AZ288" s="286">
        <f>AY287*0.5</f>
        <v>0</v>
      </c>
      <c r="BA288" s="443"/>
      <c r="BB288" s="286">
        <f>BA287*0.75</f>
        <v>199.49999999999983</v>
      </c>
      <c r="BC288" s="443"/>
      <c r="BD288" s="286">
        <f>BC287*1</f>
        <v>519.80000000000018</v>
      </c>
      <c r="BE288" s="460"/>
      <c r="BF288" s="443"/>
      <c r="BG288" s="286">
        <f>BF287*0.25</f>
        <v>0</v>
      </c>
      <c r="BH288" s="443"/>
      <c r="BI288" s="286">
        <f>BH287*0.5</f>
        <v>0</v>
      </c>
      <c r="BJ288" s="443"/>
      <c r="BK288" s="286">
        <f>BJ287*0.75</f>
        <v>249.89999999999986</v>
      </c>
      <c r="BL288" s="443"/>
      <c r="BM288" s="286">
        <f>BL287*1</f>
        <v>1186.2000000000012</v>
      </c>
      <c r="BN288" s="460"/>
      <c r="BO288" s="443"/>
      <c r="BP288" s="286">
        <f>BO287*0.25</f>
        <v>0</v>
      </c>
      <c r="BQ288" s="443"/>
      <c r="BR288" s="286">
        <f>BQ287*0.5</f>
        <v>0</v>
      </c>
      <c r="BS288" s="443"/>
      <c r="BT288" s="286">
        <f>BS287*0.75</f>
        <v>348.67499999999973</v>
      </c>
      <c r="BU288" s="443"/>
      <c r="BV288" s="286">
        <f>BU287*1</f>
        <v>575.19999999999891</v>
      </c>
      <c r="BW288" s="460"/>
      <c r="BX288" s="443"/>
      <c r="BY288" s="286">
        <f>BX287*0.25</f>
        <v>0</v>
      </c>
      <c r="BZ288" s="443"/>
      <c r="CA288" s="286">
        <f>BZ287*0.5</f>
        <v>0</v>
      </c>
      <c r="CB288" s="443"/>
      <c r="CC288" s="286">
        <f>CB287*0.75</f>
        <v>0</v>
      </c>
      <c r="CD288" s="443"/>
      <c r="CE288" s="286">
        <f>CD287*1</f>
        <v>443.89999999999873</v>
      </c>
      <c r="CF288" s="460"/>
      <c r="CG288" s="443"/>
      <c r="CH288" s="286">
        <f>CG287*0.25</f>
        <v>0</v>
      </c>
      <c r="CI288" s="443"/>
      <c r="CJ288" s="286">
        <f>CI287*0.5</f>
        <v>0</v>
      </c>
      <c r="CK288" s="443"/>
      <c r="CL288" s="286">
        <f>CK287*0.75</f>
        <v>0</v>
      </c>
      <c r="CM288" s="443"/>
      <c r="CN288" s="286">
        <f>CM287*1</f>
        <v>377.89999999999873</v>
      </c>
      <c r="CO288" s="460"/>
      <c r="CP288" s="443"/>
      <c r="CQ288" s="286">
        <f>CP287*0.25</f>
        <v>0</v>
      </c>
      <c r="CR288" s="443"/>
      <c r="CS288" s="286">
        <f>CR287*0.5</f>
        <v>0</v>
      </c>
      <c r="CT288" s="443"/>
      <c r="CU288" s="286">
        <f>CT287*0.75</f>
        <v>0</v>
      </c>
      <c r="CV288" s="443"/>
      <c r="CW288" s="286">
        <f>CV287*1</f>
        <v>159.09999999999945</v>
      </c>
      <c r="CX288" s="460"/>
      <c r="CY288" s="443"/>
      <c r="CZ288" s="286">
        <f>CY287*0.25</f>
        <v>0</v>
      </c>
      <c r="DA288" s="443"/>
      <c r="DB288" s="286">
        <f>DA287*0.5</f>
        <v>0</v>
      </c>
      <c r="DC288" s="443"/>
      <c r="DD288" s="286">
        <f>DC287*0.75</f>
        <v>153.07500000000027</v>
      </c>
      <c r="DE288" s="443"/>
      <c r="DF288" s="286">
        <f>DE287*1</f>
        <v>169.19999999999891</v>
      </c>
      <c r="DG288" s="460"/>
      <c r="DH288" s="443"/>
      <c r="DI288" s="286">
        <f>DH287*0.25</f>
        <v>0</v>
      </c>
      <c r="DJ288" s="443"/>
      <c r="DK288" s="286">
        <f>DJ287*0.5</f>
        <v>0</v>
      </c>
      <c r="DL288" s="443"/>
      <c r="DM288" s="286">
        <f>DL287*0.75</f>
        <v>0</v>
      </c>
      <c r="DN288" s="443"/>
      <c r="DO288" s="286">
        <f>DN287*1</f>
        <v>131.69999999999982</v>
      </c>
      <c r="DP288" s="460"/>
      <c r="DQ288" s="443"/>
      <c r="DR288" s="286">
        <f>DQ287*0.25</f>
        <v>0</v>
      </c>
      <c r="DS288" s="443"/>
      <c r="DT288" s="286">
        <f>DS287*0.5</f>
        <v>0</v>
      </c>
      <c r="DU288" s="443"/>
      <c r="DV288" s="286">
        <f>DU287*0.75</f>
        <v>72.750000000001364</v>
      </c>
      <c r="DW288" s="443"/>
      <c r="DX288" s="286">
        <f>DW287*1</f>
        <v>353.79999999999927</v>
      </c>
      <c r="DY288" s="460"/>
      <c r="DZ288" s="443"/>
      <c r="EA288" s="286">
        <f>DZ287*0.25</f>
        <v>0</v>
      </c>
      <c r="EB288" s="443"/>
      <c r="EC288" s="286">
        <f>EB287*0.5</f>
        <v>0</v>
      </c>
      <c r="ED288" s="443"/>
      <c r="EE288" s="286">
        <f>ED287*0.75</f>
        <v>0</v>
      </c>
      <c r="EF288" s="443"/>
      <c r="EG288" s="286">
        <f>EF287*1</f>
        <v>843.89999999999873</v>
      </c>
      <c r="EH288" s="460"/>
      <c r="EI288" s="443"/>
      <c r="EJ288" s="286">
        <f>EI287*0.25</f>
        <v>0</v>
      </c>
      <c r="EK288" s="443"/>
      <c r="EL288" s="286">
        <f>EK287*0.5</f>
        <v>0</v>
      </c>
      <c r="EM288" s="443"/>
      <c r="EN288" s="286">
        <f>EM287*0.75</f>
        <v>0</v>
      </c>
      <c r="EO288" s="443"/>
      <c r="EP288" s="286">
        <f>EO287*1</f>
        <v>251.49999999999636</v>
      </c>
      <c r="EQ288" s="460"/>
      <c r="ER288" s="443"/>
      <c r="ES288" s="286">
        <f>ER287*0.25</f>
        <v>0</v>
      </c>
      <c r="ET288" s="443"/>
      <c r="EU288" s="286">
        <f>ET287*0.5</f>
        <v>0</v>
      </c>
      <c r="EV288" s="443"/>
      <c r="EW288" s="286">
        <f>EV287*0.75</f>
        <v>0</v>
      </c>
      <c r="EX288" s="443"/>
      <c r="EY288" s="286">
        <f>EX287*1</f>
        <v>448.39999999999873</v>
      </c>
      <c r="EZ288" s="460"/>
      <c r="FA288" s="443"/>
      <c r="FB288" s="286">
        <f>FA287*0.25</f>
        <v>0</v>
      </c>
      <c r="FC288" s="443"/>
      <c r="FD288" s="286">
        <f>FC287*0.5</f>
        <v>0</v>
      </c>
      <c r="FE288" s="443"/>
      <c r="FF288" s="286">
        <f>FE287*0.75</f>
        <v>176.02500000000055</v>
      </c>
      <c r="FG288" s="443"/>
      <c r="FH288" s="286">
        <f>FG287*1</f>
        <v>542.89999999999964</v>
      </c>
      <c r="FI288" s="460"/>
      <c r="FJ288" s="443"/>
      <c r="FK288" s="286">
        <f>FJ287*0.25</f>
        <v>0</v>
      </c>
      <c r="FL288" s="443"/>
      <c r="FM288" s="286">
        <f>FL287*0.5</f>
        <v>0</v>
      </c>
      <c r="FN288" s="443"/>
      <c r="FO288" s="286">
        <f>FN287*0.75</f>
        <v>428.70000000000027</v>
      </c>
      <c r="FP288" s="443"/>
      <c r="FQ288" s="286">
        <f>FP287*1</f>
        <v>494.50000000000364</v>
      </c>
      <c r="FR288" s="460"/>
      <c r="FS288" s="443"/>
      <c r="FT288" s="286">
        <f>FS287*0.25</f>
        <v>0</v>
      </c>
      <c r="FU288" s="443"/>
      <c r="FV288" s="286">
        <f>FU287*0.5</f>
        <v>0</v>
      </c>
      <c r="FW288" s="443"/>
      <c r="FX288" s="286">
        <f>FW287*0.75</f>
        <v>0</v>
      </c>
      <c r="FY288" s="443"/>
      <c r="FZ288" s="286">
        <f>FY287*1</f>
        <v>278.30000000000109</v>
      </c>
      <c r="GA288" s="460"/>
      <c r="GB288" s="443"/>
      <c r="GC288" s="286">
        <f>GB287*0.25</f>
        <v>0</v>
      </c>
      <c r="GD288" s="443"/>
      <c r="GE288" s="286">
        <f>GD287*0.5</f>
        <v>0</v>
      </c>
      <c r="GF288" s="443"/>
      <c r="GG288" s="286">
        <f>GF287*0.75</f>
        <v>0</v>
      </c>
      <c r="GH288" s="443"/>
      <c r="GI288" s="286">
        <f>GH287*1</f>
        <v>149.19999999999709</v>
      </c>
      <c r="GJ288" s="460"/>
      <c r="GK288" s="443"/>
      <c r="GL288" s="286">
        <f>GK287*0.25</f>
        <v>0</v>
      </c>
      <c r="GM288" s="443"/>
      <c r="GN288" s="286">
        <f>GM287*0.5</f>
        <v>0</v>
      </c>
      <c r="GO288" s="443"/>
      <c r="GP288" s="286">
        <f>GO287*0.75</f>
        <v>1182.450000000003</v>
      </c>
      <c r="GQ288" s="443"/>
      <c r="GR288" s="286">
        <f>GQ287*1</f>
        <v>2980.3000000000029</v>
      </c>
      <c r="GS288" s="460"/>
      <c r="GT288" s="443"/>
      <c r="GU288" s="286">
        <f>GT287*0.25</f>
        <v>0</v>
      </c>
      <c r="GV288" s="443"/>
      <c r="GW288" s="286">
        <f>GV287*0.5</f>
        <v>0</v>
      </c>
      <c r="GX288" s="443"/>
      <c r="GY288" s="286">
        <f>GX287*0.75</f>
        <v>0</v>
      </c>
      <c r="GZ288" s="443"/>
      <c r="HA288" s="286">
        <f>GZ287*1</f>
        <v>0</v>
      </c>
      <c r="HB288" s="460"/>
      <c r="HC288" s="443"/>
      <c r="HD288" s="286">
        <f>HC287*0.25</f>
        <v>0</v>
      </c>
      <c r="HE288" s="443"/>
      <c r="HF288" s="286">
        <f>HE287*0.5</f>
        <v>0</v>
      </c>
      <c r="HG288" s="443"/>
      <c r="HH288" s="286">
        <f>HG287*0.75</f>
        <v>555.48750000000007</v>
      </c>
      <c r="HI288" s="443"/>
      <c r="HJ288" s="286">
        <f>HI287*1</f>
        <v>372.60000000000218</v>
      </c>
      <c r="HK288" s="460"/>
      <c r="HL288" s="443"/>
      <c r="HM288" s="286">
        <f>HL287*0.25</f>
        <v>0</v>
      </c>
      <c r="HN288" s="443"/>
      <c r="HO288" s="286">
        <f>HN287*0.5</f>
        <v>0</v>
      </c>
      <c r="HP288" s="443"/>
      <c r="HQ288" s="286">
        <f>HP287*0.75</f>
        <v>0</v>
      </c>
      <c r="HR288" s="443"/>
      <c r="HS288" s="286">
        <f>HR287*1</f>
        <v>413.60000000000218</v>
      </c>
      <c r="HT288" s="460"/>
      <c r="HU288" s="443"/>
      <c r="HV288" s="286">
        <f>HU287*0.25</f>
        <v>0</v>
      </c>
      <c r="HW288" s="443"/>
      <c r="HX288" s="286">
        <f>HW287*0.5</f>
        <v>0</v>
      </c>
      <c r="HY288" s="443"/>
      <c r="HZ288" s="286">
        <f>HY287*0.75</f>
        <v>3066.7125000000005</v>
      </c>
      <c r="IA288" s="443"/>
      <c r="IB288" s="286">
        <f>IA287*1</f>
        <v>3314.300000000112</v>
      </c>
      <c r="IC288" s="460"/>
      <c r="ID288" s="443"/>
      <c r="IE288" s="286">
        <f>ID287*0.25</f>
        <v>0</v>
      </c>
      <c r="IF288" s="443"/>
      <c r="IG288" s="286">
        <f>IF287*0.5</f>
        <v>0</v>
      </c>
      <c r="IH288" s="443"/>
      <c r="II288" s="286">
        <f>IH287*0.75</f>
        <v>0</v>
      </c>
      <c r="IJ288" s="443"/>
      <c r="IK288" s="286">
        <f>IJ287*1</f>
        <v>0</v>
      </c>
      <c r="IL288" s="460"/>
      <c r="IM288" s="443"/>
      <c r="IN288" s="286">
        <f>IM287*0.25</f>
        <v>0</v>
      </c>
      <c r="IO288" s="443"/>
      <c r="IP288" s="286">
        <f>IO287*0.5</f>
        <v>0</v>
      </c>
      <c r="IQ288" s="443"/>
      <c r="IR288" s="286">
        <f>IQ287*0.75</f>
        <v>0</v>
      </c>
      <c r="IS288" s="443"/>
      <c r="IT288" s="286">
        <f>IS287*1</f>
        <v>313.90000000000146</v>
      </c>
      <c r="IU288" s="460"/>
      <c r="IV288" s="443"/>
      <c r="IW288" s="286">
        <f>IV287*0.25</f>
        <v>0</v>
      </c>
      <c r="IX288" s="443"/>
      <c r="IY288" s="286">
        <f>IX287*0.5</f>
        <v>0</v>
      </c>
      <c r="IZ288" s="443"/>
      <c r="JA288" s="286">
        <f>IZ287*0.75</f>
        <v>165.97499999999945</v>
      </c>
      <c r="JB288" s="443"/>
      <c r="JC288" s="286">
        <f>JB287*1</f>
        <v>425.20000000000073</v>
      </c>
      <c r="JD288" s="460"/>
      <c r="JE288" s="443"/>
      <c r="JF288" s="286">
        <f>JE287*0.25</f>
        <v>0</v>
      </c>
      <c r="JG288" s="443"/>
      <c r="JH288" s="286">
        <f>JG287*0.5</f>
        <v>0</v>
      </c>
      <c r="JI288" s="443"/>
      <c r="JJ288" s="286">
        <f>JI287*0.75</f>
        <v>117.14999999999918</v>
      </c>
      <c r="JK288" s="443"/>
      <c r="JL288" s="286">
        <f>JK287*1</f>
        <v>338.40000000000509</v>
      </c>
      <c r="JM288" s="460"/>
      <c r="JN288" s="443"/>
      <c r="JO288" s="286">
        <f>JN287*0.25</f>
        <v>0</v>
      </c>
      <c r="JP288" s="443"/>
      <c r="JQ288" s="286">
        <f>JP287*0.5</f>
        <v>0</v>
      </c>
      <c r="JR288" s="443"/>
      <c r="JS288" s="286">
        <f>JR287*0.75</f>
        <v>0</v>
      </c>
      <c r="JT288" s="443"/>
      <c r="JU288" s="286">
        <f>JT287*1</f>
        <v>0</v>
      </c>
      <c r="JV288" s="460"/>
      <c r="JW288" s="443"/>
      <c r="JX288" s="286">
        <f>JW287*0.25</f>
        <v>0</v>
      </c>
      <c r="JY288" s="443"/>
      <c r="JZ288" s="286">
        <f>JY287*0.5</f>
        <v>0</v>
      </c>
      <c r="KA288" s="443"/>
      <c r="KB288" s="286">
        <f>KA287*0.75</f>
        <v>1997.7000000000098</v>
      </c>
      <c r="KC288" s="443"/>
      <c r="KD288" s="286">
        <f t="shared" ref="KD288" si="267">KC287*1</f>
        <v>2133.1999999999534</v>
      </c>
      <c r="KE288" s="460"/>
      <c r="KF288" s="443"/>
      <c r="KG288" s="286">
        <f>KF287*0.25</f>
        <v>0</v>
      </c>
      <c r="KH288" s="443"/>
      <c r="KI288" s="286">
        <f>KH287*0.5</f>
        <v>0</v>
      </c>
      <c r="KJ288" s="443"/>
      <c r="KK288" s="286">
        <f>KJ287*0.75</f>
        <v>109.12499999999932</v>
      </c>
      <c r="KL288" s="443"/>
      <c r="KM288" s="286">
        <f>KL287*1</f>
        <v>180.00000000000364</v>
      </c>
      <c r="KN288" s="460"/>
      <c r="KO288" s="443"/>
      <c r="KP288" s="286">
        <f>KO287*0.25</f>
        <v>0</v>
      </c>
      <c r="KQ288" s="443"/>
      <c r="KR288" s="286">
        <f>KQ287*0.5</f>
        <v>0</v>
      </c>
      <c r="KS288" s="443"/>
      <c r="KT288" s="286">
        <f>KS287*0.75</f>
        <v>0</v>
      </c>
      <c r="KU288" s="443"/>
      <c r="KV288" s="286">
        <f>KU287*1</f>
        <v>0</v>
      </c>
      <c r="KW288" s="460"/>
      <c r="KX288" s="443"/>
      <c r="KY288" s="286">
        <f>KX287*0.25</f>
        <v>0</v>
      </c>
      <c r="KZ288" s="443"/>
      <c r="LA288" s="286">
        <f>KZ287*0.5</f>
        <v>0</v>
      </c>
      <c r="LB288" s="443"/>
      <c r="LC288" s="286">
        <f>LB287*0.75</f>
        <v>0</v>
      </c>
      <c r="LD288" s="443"/>
      <c r="LE288" s="286">
        <f>LD287*1</f>
        <v>0</v>
      </c>
      <c r="LF288" s="460"/>
      <c r="LG288" s="443"/>
      <c r="LH288" s="286">
        <f>LG287*0.25</f>
        <v>0</v>
      </c>
      <c r="LI288" s="443"/>
      <c r="LJ288" s="286">
        <f>LI287*0.5</f>
        <v>0</v>
      </c>
      <c r="LK288" s="443"/>
      <c r="LL288" s="286">
        <f>LK287*0.75</f>
        <v>0</v>
      </c>
      <c r="LM288" s="443"/>
      <c r="LN288" s="286">
        <f>LM287*1</f>
        <v>0</v>
      </c>
      <c r="LO288" s="460"/>
      <c r="LP288" s="443"/>
      <c r="LQ288" s="286">
        <f>LP287*0.25</f>
        <v>0</v>
      </c>
      <c r="LR288" s="443"/>
      <c r="LS288" s="286">
        <f>LR287*0.5</f>
        <v>0</v>
      </c>
      <c r="LT288" s="443"/>
      <c r="LU288" s="286">
        <f>LT287*0.75</f>
        <v>137.99999999999966</v>
      </c>
      <c r="LV288" s="443"/>
      <c r="LW288" s="286">
        <f>LV287*1</f>
        <v>564.79999999999927</v>
      </c>
      <c r="LX288" s="460"/>
      <c r="LY288" s="443"/>
      <c r="LZ288" s="286">
        <f>LY287*0.25</f>
        <v>0</v>
      </c>
      <c r="MA288" s="443"/>
      <c r="MB288" s="286">
        <f>MA287*0.5</f>
        <v>0</v>
      </c>
      <c r="MC288" s="443"/>
      <c r="MD288" s="286">
        <f>MC287*0.75</f>
        <v>0</v>
      </c>
      <c r="ME288" s="443"/>
      <c r="MF288" s="286">
        <f>ME287*1</f>
        <v>0</v>
      </c>
      <c r="MG288" s="460"/>
      <c r="MH288" s="443"/>
      <c r="MI288" s="286">
        <f>MH287*0.25</f>
        <v>0</v>
      </c>
      <c r="MJ288" s="443"/>
      <c r="MK288" s="286">
        <f>MJ287*0.5</f>
        <v>0</v>
      </c>
      <c r="ML288" s="443"/>
      <c r="MM288" s="286">
        <f>ML287*0.75</f>
        <v>466.61250000000246</v>
      </c>
      <c r="MN288" s="443"/>
      <c r="MO288" s="286">
        <f>MN287*1</f>
        <v>1216.2999999999956</v>
      </c>
      <c r="MP288" s="460"/>
      <c r="MQ288" s="443"/>
      <c r="MR288" s="286">
        <f>MQ287*0.25</f>
        <v>0</v>
      </c>
      <c r="MS288" s="443"/>
      <c r="MT288" s="286">
        <f>MS287*0.5</f>
        <v>0</v>
      </c>
      <c r="MU288" s="443"/>
      <c r="MV288" s="286">
        <f>MU287*0.75</f>
        <v>226.87500000000546</v>
      </c>
      <c r="MW288" s="443"/>
      <c r="MX288" s="286">
        <f>MW287*1</f>
        <v>248.99999999998909</v>
      </c>
      <c r="MY288" s="460"/>
      <c r="MZ288" s="443"/>
      <c r="NA288" s="286">
        <f>MZ287*0.25</f>
        <v>0</v>
      </c>
      <c r="NB288" s="443"/>
      <c r="NC288" s="286">
        <f>NB287*0.5</f>
        <v>0</v>
      </c>
      <c r="ND288" s="443"/>
      <c r="NE288" s="286">
        <f>ND287*0.75</f>
        <v>0</v>
      </c>
      <c r="NF288" s="443"/>
      <c r="NG288" s="286">
        <f>NF287*1</f>
        <v>1508.3999999999942</v>
      </c>
      <c r="NH288" s="460"/>
    </row>
    <row r="289" spans="1:372" ht="15">
      <c r="A289" s="253"/>
      <c r="B289" s="254"/>
      <c r="C289" s="255"/>
      <c r="D289" s="305"/>
      <c r="E289" s="355"/>
      <c r="F289" s="178"/>
      <c r="G289" s="305"/>
      <c r="H289" s="305"/>
      <c r="I289" s="305"/>
      <c r="J289" s="305"/>
      <c r="K289" s="305"/>
      <c r="L289" s="255"/>
      <c r="M289" s="305"/>
      <c r="N289" s="355"/>
      <c r="O289" s="305"/>
      <c r="P289" s="305"/>
      <c r="Q289" s="305"/>
      <c r="R289" s="305"/>
      <c r="S289" s="305"/>
      <c r="T289" s="305"/>
      <c r="U289" s="255"/>
      <c r="V289" s="305"/>
      <c r="W289" s="355"/>
      <c r="X289" s="305"/>
      <c r="Y289" s="305"/>
      <c r="Z289" s="178"/>
      <c r="AA289" s="305"/>
      <c r="AB289" s="178"/>
      <c r="AC289" s="48"/>
      <c r="AD289" s="255"/>
      <c r="AE289" s="305"/>
      <c r="AF289" s="355"/>
      <c r="AG289" s="305"/>
      <c r="AH289" s="305"/>
      <c r="AI289" s="305"/>
      <c r="AJ289" s="305"/>
      <c r="AK289" s="305"/>
      <c r="AL289" s="48"/>
      <c r="AM289" s="255"/>
      <c r="AN289" s="305"/>
      <c r="AO289" s="355"/>
      <c r="AP289" s="305"/>
      <c r="AQ289" s="305"/>
      <c r="AR289" s="305"/>
      <c r="AS289" s="305"/>
      <c r="AT289" s="305"/>
      <c r="AU289" s="48"/>
      <c r="AV289" s="255"/>
      <c r="AW289" s="305"/>
      <c r="AX289" s="355"/>
      <c r="AY289" s="305"/>
      <c r="AZ289" s="305"/>
      <c r="BA289" s="305"/>
      <c r="BB289" s="305"/>
      <c r="BC289" s="305"/>
      <c r="BD289" s="48"/>
      <c r="BE289" s="255"/>
      <c r="BF289" s="305"/>
      <c r="BG289" s="355"/>
      <c r="BH289" s="305"/>
      <c r="BI289" s="305"/>
      <c r="BJ289" s="305"/>
      <c r="BK289" s="305"/>
      <c r="BL289" s="305"/>
      <c r="BM289" s="48"/>
      <c r="BN289" s="255"/>
      <c r="BO289" s="305"/>
      <c r="BP289" s="355"/>
      <c r="BQ289" s="305"/>
      <c r="BR289" s="305"/>
      <c r="BS289" s="305"/>
      <c r="BT289" s="305"/>
      <c r="BU289" s="305"/>
      <c r="BV289" s="48"/>
      <c r="BW289" s="255"/>
      <c r="BX289" s="305"/>
      <c r="BY289" s="355"/>
      <c r="BZ289" s="305"/>
      <c r="CA289" s="305"/>
      <c r="CB289" s="305"/>
      <c r="CC289" s="305"/>
      <c r="CD289" s="305"/>
      <c r="CE289" s="48"/>
      <c r="CF289" s="255"/>
      <c r="CG289" s="305"/>
      <c r="CH289" s="355"/>
      <c r="CI289" s="305"/>
      <c r="CJ289" s="305"/>
      <c r="CK289" s="305"/>
      <c r="CL289" s="305"/>
      <c r="CM289" s="305"/>
      <c r="CN289" s="48"/>
      <c r="CO289" s="255"/>
      <c r="CP289" s="305"/>
      <c r="CQ289" s="355"/>
      <c r="CR289" s="305"/>
      <c r="CS289" s="305"/>
      <c r="CT289" s="305"/>
      <c r="CU289" s="305"/>
      <c r="CV289" s="305"/>
      <c r="CW289" s="48"/>
      <c r="CX289" s="255"/>
      <c r="CY289" s="305"/>
      <c r="CZ289" s="355"/>
      <c r="DA289" s="305"/>
      <c r="DB289" s="305"/>
      <c r="DC289" s="305"/>
      <c r="DD289" s="305"/>
      <c r="DE289" s="305"/>
      <c r="DF289" s="48"/>
      <c r="DG289" s="255"/>
      <c r="DH289" s="305"/>
      <c r="DI289" s="355"/>
      <c r="DJ289" s="305"/>
      <c r="DK289" s="305"/>
      <c r="DL289" s="305"/>
      <c r="DM289" s="305"/>
      <c r="DN289" s="305"/>
      <c r="DO289" s="48"/>
      <c r="DP289" s="255"/>
      <c r="DQ289" s="305"/>
      <c r="DR289" s="355"/>
      <c r="DS289" s="305"/>
      <c r="DT289" s="305"/>
      <c r="DU289" s="305"/>
      <c r="DV289" s="305"/>
      <c r="DW289" s="305"/>
      <c r="DX289" s="48"/>
      <c r="DY289" s="255"/>
      <c r="DZ289" s="305"/>
      <c r="EA289" s="355"/>
      <c r="EB289" s="305"/>
      <c r="EC289" s="305"/>
      <c r="ED289" s="305"/>
      <c r="EE289" s="305"/>
      <c r="EF289" s="305"/>
      <c r="EG289" s="48"/>
      <c r="EH289" s="255"/>
      <c r="EI289" s="305"/>
      <c r="EJ289" s="355"/>
      <c r="EK289" s="305"/>
      <c r="EL289" s="305"/>
      <c r="EM289" s="305"/>
      <c r="EN289" s="305"/>
      <c r="EO289" s="305"/>
      <c r="EP289" s="48"/>
      <c r="EQ289" s="255"/>
      <c r="ER289" s="305"/>
      <c r="ES289" s="355"/>
      <c r="ET289" s="305"/>
      <c r="EU289" s="305"/>
      <c r="EV289" s="305"/>
      <c r="EW289" s="305"/>
      <c r="EX289" s="305"/>
      <c r="EY289" s="48"/>
      <c r="EZ289" s="255"/>
      <c r="FA289" s="305"/>
      <c r="FB289" s="355"/>
      <c r="FC289" s="305"/>
      <c r="FD289" s="305"/>
      <c r="FE289" s="305"/>
      <c r="FF289" s="305"/>
      <c r="FG289" s="305"/>
      <c r="FH289" s="48"/>
      <c r="FI289" s="255"/>
      <c r="FJ289" s="305"/>
      <c r="FK289" s="355"/>
      <c r="FL289" s="305"/>
      <c r="FM289" s="305"/>
      <c r="FN289" s="305"/>
      <c r="FO289" s="305"/>
      <c r="FP289" s="305"/>
      <c r="FQ289" s="48"/>
      <c r="FR289" s="255"/>
      <c r="FS289" s="305"/>
      <c r="FT289" s="355"/>
      <c r="FU289" s="305"/>
      <c r="FV289" s="305"/>
      <c r="FW289" s="305"/>
      <c r="FX289" s="305"/>
      <c r="FY289" s="305"/>
      <c r="FZ289" s="48"/>
      <c r="GA289" s="255"/>
      <c r="GB289" s="305"/>
      <c r="GC289" s="355"/>
      <c r="GD289" s="305"/>
      <c r="GE289" s="305"/>
      <c r="GF289" s="305"/>
      <c r="GG289" s="305"/>
      <c r="GH289" s="305"/>
      <c r="GI289" s="48"/>
      <c r="GJ289" s="255"/>
      <c r="GK289" s="305"/>
      <c r="GL289" s="355"/>
      <c r="GM289" s="305"/>
      <c r="GN289" s="305"/>
      <c r="GO289" s="305"/>
      <c r="GP289" s="305"/>
      <c r="GQ289" s="305"/>
      <c r="GR289" s="48"/>
      <c r="GS289" s="255"/>
      <c r="GT289" s="305"/>
      <c r="GU289" s="355"/>
      <c r="GV289" s="305"/>
      <c r="GW289" s="305"/>
      <c r="GX289" s="305"/>
      <c r="GY289" s="305"/>
      <c r="GZ289" s="305"/>
      <c r="HA289" s="305"/>
      <c r="HB289" s="255"/>
      <c r="HC289" s="305"/>
      <c r="HD289" s="355"/>
      <c r="HE289" s="305"/>
      <c r="HF289" s="305"/>
      <c r="HG289" s="305"/>
      <c r="HH289" s="305"/>
      <c r="HI289" s="305"/>
      <c r="HJ289" s="48"/>
      <c r="HK289" s="255"/>
      <c r="HL289" s="305"/>
      <c r="HM289" s="355"/>
      <c r="HN289" s="305"/>
      <c r="HO289" s="305"/>
      <c r="HP289" s="305"/>
      <c r="HQ289" s="305"/>
      <c r="HR289" s="305"/>
      <c r="HS289" s="48"/>
      <c r="HT289" s="255"/>
      <c r="HU289" s="305"/>
      <c r="HV289" s="355"/>
      <c r="HW289" s="305"/>
      <c r="HX289" s="305"/>
      <c r="HY289" s="305"/>
      <c r="HZ289" s="305"/>
      <c r="IA289" s="305"/>
      <c r="IB289" s="48"/>
      <c r="IC289" s="255"/>
      <c r="ID289" s="305"/>
      <c r="IE289" s="355"/>
      <c r="IF289" s="305"/>
      <c r="IG289" s="305"/>
      <c r="IH289" s="305"/>
      <c r="II289" s="305"/>
      <c r="IJ289" s="305"/>
      <c r="IK289" s="305"/>
      <c r="IL289" s="255"/>
      <c r="IM289" s="305"/>
      <c r="IN289" s="355"/>
      <c r="IO289" s="305"/>
      <c r="IP289" s="305"/>
      <c r="IQ289" s="305"/>
      <c r="IR289" s="305"/>
      <c r="IS289" s="305"/>
      <c r="IT289" s="48"/>
      <c r="IU289" s="255"/>
      <c r="IV289" s="305"/>
      <c r="IW289" s="355"/>
      <c r="IX289" s="305"/>
      <c r="IY289" s="305"/>
      <c r="IZ289" s="305"/>
      <c r="JA289" s="305"/>
      <c r="JB289" s="305"/>
      <c r="JC289" s="48"/>
      <c r="JD289" s="255"/>
      <c r="JE289" s="305"/>
      <c r="JF289" s="355"/>
      <c r="JG289" s="305"/>
      <c r="JH289" s="305"/>
      <c r="JI289" s="305"/>
      <c r="JJ289" s="305"/>
      <c r="JK289" s="305"/>
      <c r="JL289" s="48"/>
      <c r="JM289" s="255"/>
      <c r="JN289" s="305"/>
      <c r="JO289" s="355"/>
      <c r="JP289" s="305"/>
      <c r="JQ289" s="305"/>
      <c r="JR289" s="305"/>
      <c r="JS289" s="305"/>
      <c r="JT289" s="305"/>
      <c r="JU289" s="305"/>
      <c r="JV289" s="255"/>
      <c r="JW289" s="305"/>
      <c r="JX289" s="355"/>
      <c r="JY289" s="305"/>
      <c r="JZ289" s="305"/>
      <c r="KA289" s="305"/>
      <c r="KB289" s="305"/>
      <c r="KC289" s="305"/>
      <c r="KD289" s="48"/>
      <c r="KE289" s="255"/>
      <c r="KF289" s="305"/>
      <c r="KG289" s="355"/>
      <c r="KH289" s="305"/>
      <c r="KI289" s="305"/>
      <c r="KJ289" s="305"/>
      <c r="KK289" s="305"/>
      <c r="KL289" s="305"/>
      <c r="KM289" s="48"/>
      <c r="KN289" s="255"/>
      <c r="KO289" s="305"/>
      <c r="KP289" s="355"/>
      <c r="KQ289" s="305"/>
      <c r="KR289" s="305"/>
      <c r="KS289" s="305"/>
      <c r="KT289" s="305"/>
      <c r="KU289" s="305"/>
      <c r="KV289" s="305"/>
      <c r="KW289" s="255"/>
      <c r="KX289" s="305"/>
      <c r="KY289" s="355"/>
      <c r="KZ289" s="305"/>
      <c r="LA289" s="305"/>
      <c r="LB289" s="305"/>
      <c r="LC289" s="305"/>
      <c r="LD289" s="305"/>
      <c r="LE289" s="305"/>
      <c r="LF289" s="255"/>
      <c r="LG289" s="305"/>
      <c r="LH289" s="355"/>
      <c r="LI289" s="305"/>
      <c r="LJ289" s="305"/>
      <c r="LK289" s="305"/>
      <c r="LL289" s="305"/>
      <c r="LM289" s="305"/>
      <c r="LN289" s="48"/>
      <c r="LO289" s="255"/>
      <c r="LP289" s="305"/>
      <c r="LQ289" s="355"/>
      <c r="LR289" s="305"/>
      <c r="LS289" s="305"/>
      <c r="LT289" s="305"/>
      <c r="LU289" s="305"/>
      <c r="LV289" s="305"/>
      <c r="LW289" s="48"/>
      <c r="LX289" s="255"/>
      <c r="LY289" s="305"/>
      <c r="LZ289" s="355"/>
      <c r="MA289" s="305"/>
      <c r="MB289" s="305"/>
      <c r="MC289" s="305"/>
      <c r="MD289" s="305"/>
      <c r="ME289" s="305"/>
      <c r="MF289" s="305"/>
      <c r="MG289" s="255"/>
      <c r="MH289" s="305"/>
      <c r="MI289" s="355"/>
      <c r="MJ289" s="305"/>
      <c r="MK289" s="305"/>
      <c r="ML289" s="305"/>
      <c r="MM289" s="305"/>
      <c r="MN289" s="305"/>
      <c r="MO289" s="48"/>
      <c r="MP289" s="255"/>
      <c r="MQ289" s="305"/>
      <c r="MR289" s="355"/>
      <c r="MS289" s="305"/>
      <c r="MT289" s="305"/>
      <c r="MU289" s="305"/>
      <c r="MV289" s="305"/>
      <c r="MW289" s="305"/>
      <c r="MX289" s="48"/>
      <c r="MY289" s="255"/>
      <c r="MZ289" s="305"/>
      <c r="NA289" s="355"/>
      <c r="NB289" s="305"/>
      <c r="NC289" s="305"/>
      <c r="ND289" s="305"/>
      <c r="NE289" s="305"/>
      <c r="NF289" s="305"/>
      <c r="NG289" s="48"/>
      <c r="NH289" s="255"/>
    </row>
    <row r="290" spans="1:372" ht="18">
      <c r="A290" s="306" t="s">
        <v>155</v>
      </c>
      <c r="B290" s="59"/>
      <c r="C290" s="460"/>
      <c r="D290" s="443">
        <v>234.7</v>
      </c>
      <c r="E290" s="444" t="s">
        <v>187</v>
      </c>
      <c r="F290" s="661">
        <v>388.7</v>
      </c>
      <c r="G290" s="444" t="s">
        <v>183</v>
      </c>
      <c r="H290" s="662"/>
      <c r="I290" s="444" t="s">
        <v>184</v>
      </c>
      <c r="J290" s="662"/>
      <c r="K290" s="444" t="s">
        <v>185</v>
      </c>
      <c r="L290" s="460"/>
      <c r="M290" s="443">
        <v>171.7</v>
      </c>
      <c r="N290" s="444" t="s">
        <v>187</v>
      </c>
      <c r="O290" s="24">
        <v>278.29999999999995</v>
      </c>
      <c r="P290" s="444" t="s">
        <v>183</v>
      </c>
      <c r="Q290" s="24"/>
      <c r="R290" s="444" t="s">
        <v>184</v>
      </c>
      <c r="S290" s="24"/>
      <c r="T290" s="444" t="s">
        <v>185</v>
      </c>
      <c r="U290" s="460"/>
      <c r="V290" s="24">
        <v>764.8</v>
      </c>
      <c r="W290" s="444" t="s">
        <v>187</v>
      </c>
      <c r="X290" s="24">
        <v>574.10000000000036</v>
      </c>
      <c r="Y290" s="444" t="s">
        <v>183</v>
      </c>
      <c r="Z290" s="24">
        <v>533.09999999999968</v>
      </c>
      <c r="AA290" s="444" t="s">
        <v>184</v>
      </c>
      <c r="AB290" s="722">
        <v>794.95000000000027</v>
      </c>
      <c r="AC290" s="444" t="s">
        <v>185</v>
      </c>
      <c r="AD290" s="460"/>
      <c r="AE290" s="24">
        <v>84.5</v>
      </c>
      <c r="AF290" s="444" t="s">
        <v>187</v>
      </c>
      <c r="AG290" s="24">
        <v>160.50000000000045</v>
      </c>
      <c r="AH290" s="444" t="s">
        <v>183</v>
      </c>
      <c r="AI290" s="24">
        <v>139.99999999999977</v>
      </c>
      <c r="AJ290" s="444" t="s">
        <v>184</v>
      </c>
      <c r="AK290" s="722">
        <v>191</v>
      </c>
      <c r="AL290" s="444" t="s">
        <v>185</v>
      </c>
      <c r="AM290" s="460"/>
      <c r="AN290" s="443">
        <v>299.8</v>
      </c>
      <c r="AO290" s="444" t="s">
        <v>187</v>
      </c>
      <c r="AP290" s="24">
        <v>44</v>
      </c>
      <c r="AQ290" s="444" t="s">
        <v>183</v>
      </c>
      <c r="AR290" s="24">
        <v>221.80000000000064</v>
      </c>
      <c r="AS290" s="444" t="s">
        <v>184</v>
      </c>
      <c r="AT290" s="444">
        <v>728.50000000000023</v>
      </c>
      <c r="AU290" s="444" t="s">
        <v>185</v>
      </c>
      <c r="AV290" s="460"/>
      <c r="AW290" s="24">
        <v>207.9</v>
      </c>
      <c r="AX290" s="444" t="s">
        <v>187</v>
      </c>
      <c r="AY290" s="24">
        <v>650.79999999999905</v>
      </c>
      <c r="AZ290" s="444" t="s">
        <v>183</v>
      </c>
      <c r="BA290" s="24">
        <v>478.20000000000027</v>
      </c>
      <c r="BB290" s="444" t="s">
        <v>184</v>
      </c>
      <c r="BC290" s="24">
        <v>660.80000000000064</v>
      </c>
      <c r="BD290" s="444" t="s">
        <v>185</v>
      </c>
      <c r="BE290" s="460"/>
      <c r="BF290" s="443">
        <v>532.4</v>
      </c>
      <c r="BG290" s="444" t="s">
        <v>187</v>
      </c>
      <c r="BH290" s="24">
        <v>378.19999999999936</v>
      </c>
      <c r="BI290" s="444" t="s">
        <v>183</v>
      </c>
      <c r="BJ290" s="24">
        <v>631.99999999999909</v>
      </c>
      <c r="BK290" s="444" t="s">
        <v>184</v>
      </c>
      <c r="BL290" s="24">
        <v>1114.5999999999999</v>
      </c>
      <c r="BM290" s="444" t="s">
        <v>185</v>
      </c>
      <c r="BN290" s="460"/>
      <c r="BO290" s="443">
        <v>255.5</v>
      </c>
      <c r="BP290" s="444" t="s">
        <v>187</v>
      </c>
      <c r="BQ290" s="24">
        <v>268.599999999999</v>
      </c>
      <c r="BR290" s="444" t="s">
        <v>183</v>
      </c>
      <c r="BS290" s="24">
        <v>475.50000000000045</v>
      </c>
      <c r="BT290" s="444" t="s">
        <v>184</v>
      </c>
      <c r="BU290" s="24">
        <v>387.09999999999991</v>
      </c>
      <c r="BV290" s="444" t="s">
        <v>185</v>
      </c>
      <c r="BW290" s="460"/>
      <c r="BX290" s="443">
        <v>56</v>
      </c>
      <c r="BY290" s="444" t="s">
        <v>187</v>
      </c>
      <c r="BZ290" s="443">
        <v>638.5</v>
      </c>
      <c r="CA290" s="444" t="s">
        <v>183</v>
      </c>
      <c r="CB290" s="663">
        <v>0</v>
      </c>
      <c r="CC290" s="444" t="s">
        <v>184</v>
      </c>
      <c r="CD290" s="24">
        <v>291.09999999999945</v>
      </c>
      <c r="CE290" s="444" t="s">
        <v>185</v>
      </c>
      <c r="CF290" s="460"/>
      <c r="CG290" s="443">
        <v>123.6</v>
      </c>
      <c r="CH290" s="444" t="s">
        <v>187</v>
      </c>
      <c r="CI290" s="24">
        <v>632.39999999999964</v>
      </c>
      <c r="CJ290" s="444" t="s">
        <v>183</v>
      </c>
      <c r="CK290" s="24"/>
      <c r="CL290" s="444" t="s">
        <v>184</v>
      </c>
      <c r="CM290" s="24">
        <v>229.89999999999782</v>
      </c>
      <c r="CN290" s="444" t="s">
        <v>185</v>
      </c>
      <c r="CO290" s="460"/>
      <c r="CP290" s="443">
        <v>310.7</v>
      </c>
      <c r="CQ290" s="444" t="s">
        <v>187</v>
      </c>
      <c r="CR290" s="24">
        <v>73.399999999998727</v>
      </c>
      <c r="CS290" s="444" t="s">
        <v>183</v>
      </c>
      <c r="CT290" s="24"/>
      <c r="CU290" s="444" t="s">
        <v>184</v>
      </c>
      <c r="CV290" s="24">
        <v>167.99999999999909</v>
      </c>
      <c r="CW290" s="444" t="s">
        <v>185</v>
      </c>
      <c r="CX290" s="460"/>
      <c r="CY290" s="443">
        <v>483.3</v>
      </c>
      <c r="CZ290" s="444" t="s">
        <v>187</v>
      </c>
      <c r="DA290" s="24">
        <v>153.59999999999945</v>
      </c>
      <c r="DB290" s="444" t="s">
        <v>183</v>
      </c>
      <c r="DC290" s="24">
        <v>259</v>
      </c>
      <c r="DD290" s="444" t="s">
        <v>184</v>
      </c>
      <c r="DE290" s="24">
        <v>155.99999999999818</v>
      </c>
      <c r="DF290" s="444" t="s">
        <v>185</v>
      </c>
      <c r="DG290" s="460"/>
      <c r="DH290" s="443">
        <v>204.3</v>
      </c>
      <c r="DI290" s="444" t="s">
        <v>187</v>
      </c>
      <c r="DJ290" s="24">
        <v>150</v>
      </c>
      <c r="DK290" s="444" t="s">
        <v>183</v>
      </c>
      <c r="DL290" s="24"/>
      <c r="DM290" s="444" t="s">
        <v>184</v>
      </c>
      <c r="DN290" s="24">
        <v>5.5999999999985448</v>
      </c>
      <c r="DO290" s="444" t="s">
        <v>185</v>
      </c>
      <c r="DP290" s="460"/>
      <c r="DQ290" s="443">
        <v>303.5</v>
      </c>
      <c r="DR290" s="444" t="s">
        <v>187</v>
      </c>
      <c r="DS290" s="663">
        <v>198</v>
      </c>
      <c r="DT290" s="444" t="s">
        <v>183</v>
      </c>
      <c r="DU290" s="24">
        <v>255.5</v>
      </c>
      <c r="DV290" s="444" t="s">
        <v>184</v>
      </c>
      <c r="DW290" s="24">
        <v>244.90000000000055</v>
      </c>
      <c r="DX290" s="444" t="s">
        <v>185</v>
      </c>
      <c r="DY290" s="460"/>
      <c r="DZ290" s="443">
        <v>599.29999999999995</v>
      </c>
      <c r="EA290" s="444" t="s">
        <v>187</v>
      </c>
      <c r="EB290" s="24">
        <v>527.39999999999964</v>
      </c>
      <c r="EC290" s="444" t="s">
        <v>183</v>
      </c>
      <c r="ED290" s="24"/>
      <c r="EE290" s="444" t="s">
        <v>184</v>
      </c>
      <c r="EF290" s="24">
        <v>898.49999999999909</v>
      </c>
      <c r="EG290" s="444" t="s">
        <v>185</v>
      </c>
      <c r="EH290" s="460"/>
      <c r="EI290" s="443">
        <v>464.5</v>
      </c>
      <c r="EJ290" s="444" t="s">
        <v>187</v>
      </c>
      <c r="EK290" s="663">
        <v>97.499999999999091</v>
      </c>
      <c r="EL290" s="444" t="s">
        <v>183</v>
      </c>
      <c r="EM290" s="663"/>
      <c r="EN290" s="444" t="s">
        <v>184</v>
      </c>
      <c r="EO290" s="24">
        <v>192.49999999998545</v>
      </c>
      <c r="EP290" s="444" t="s">
        <v>185</v>
      </c>
      <c r="EQ290" s="460"/>
      <c r="ER290" s="443">
        <v>370</v>
      </c>
      <c r="ES290" s="444" t="s">
        <v>187</v>
      </c>
      <c r="ET290" s="24">
        <v>341.79999999999836</v>
      </c>
      <c r="EU290" s="444" t="s">
        <v>183</v>
      </c>
      <c r="EV290" s="24"/>
      <c r="EW290" s="444" t="s">
        <v>184</v>
      </c>
      <c r="EX290" s="24">
        <v>487.19999999999982</v>
      </c>
      <c r="EY290" s="444" t="s">
        <v>185</v>
      </c>
      <c r="EZ290" s="460"/>
      <c r="FA290" s="443">
        <v>526.79999999999995</v>
      </c>
      <c r="FB290" s="444" t="s">
        <v>187</v>
      </c>
      <c r="FC290" s="663">
        <v>263.39999999999873</v>
      </c>
      <c r="FD290" s="444" t="s">
        <v>183</v>
      </c>
      <c r="FE290" s="663">
        <v>312.79999999999927</v>
      </c>
      <c r="FF290" s="444" t="s">
        <v>184</v>
      </c>
      <c r="FG290" s="24">
        <v>545.49999999999909</v>
      </c>
      <c r="FH290" s="444" t="s">
        <v>185</v>
      </c>
      <c r="FI290" s="460"/>
      <c r="FJ290" s="443">
        <v>459.8</v>
      </c>
      <c r="FK290" s="444" t="s">
        <v>187</v>
      </c>
      <c r="FL290" s="663">
        <v>184.09999999999945</v>
      </c>
      <c r="FM290" s="444" t="s">
        <v>183</v>
      </c>
      <c r="FN290" s="24">
        <v>670.30000000000109</v>
      </c>
      <c r="FO290" s="444" t="s">
        <v>184</v>
      </c>
      <c r="FP290" s="24">
        <v>485.49999999999909</v>
      </c>
      <c r="FQ290" s="444" t="s">
        <v>185</v>
      </c>
      <c r="FR290" s="460"/>
      <c r="FS290" s="443">
        <v>609</v>
      </c>
      <c r="FT290" s="444" t="s">
        <v>187</v>
      </c>
      <c r="FU290" s="663">
        <v>393.80000000000018</v>
      </c>
      <c r="FV290" s="444" t="s">
        <v>183</v>
      </c>
      <c r="FW290" s="663"/>
      <c r="FX290" s="444" t="s">
        <v>184</v>
      </c>
      <c r="FY290" s="24">
        <v>364.89999999999964</v>
      </c>
      <c r="FZ290" s="444" t="s">
        <v>185</v>
      </c>
      <c r="GA290" s="460"/>
      <c r="GB290" s="443">
        <v>186.8</v>
      </c>
      <c r="GC290" s="444" t="s">
        <v>187</v>
      </c>
      <c r="GD290" s="24">
        <v>32.899999999999636</v>
      </c>
      <c r="GE290" s="444" t="s">
        <v>183</v>
      </c>
      <c r="GF290" s="24"/>
      <c r="GG290" s="444" t="s">
        <v>184</v>
      </c>
      <c r="GH290" s="661">
        <v>239.59999999998763</v>
      </c>
      <c r="GI290" s="444" t="s">
        <v>185</v>
      </c>
      <c r="GJ290" s="460"/>
      <c r="GK290" s="443">
        <v>1780.9</v>
      </c>
      <c r="GL290" s="444" t="s">
        <v>187</v>
      </c>
      <c r="GM290" s="663">
        <v>1976.4000000000051</v>
      </c>
      <c r="GN290" s="444" t="s">
        <v>183</v>
      </c>
      <c r="GO290" s="24">
        <v>1912.9999999999927</v>
      </c>
      <c r="GP290" s="444" t="s">
        <v>184</v>
      </c>
      <c r="GQ290" s="24">
        <v>3635.4499999999971</v>
      </c>
      <c r="GR290" s="444" t="s">
        <v>185</v>
      </c>
      <c r="GS290" s="460"/>
      <c r="GT290" s="443">
        <v>305.39999999999998</v>
      </c>
      <c r="GU290" s="444" t="s">
        <v>187</v>
      </c>
      <c r="GV290" s="663">
        <v>595.600000000004</v>
      </c>
      <c r="GW290" s="444" t="s">
        <v>183</v>
      </c>
      <c r="GX290" s="663"/>
      <c r="GY290" s="444" t="s">
        <v>184</v>
      </c>
      <c r="GZ290" s="663"/>
      <c r="HA290" s="444" t="s">
        <v>185</v>
      </c>
      <c r="HB290" s="460"/>
      <c r="HC290" s="443">
        <v>277.2</v>
      </c>
      <c r="HD290" s="444" t="s">
        <v>187</v>
      </c>
      <c r="HE290" s="24">
        <v>404.30000000000655</v>
      </c>
      <c r="HF290" s="444" t="s">
        <v>183</v>
      </c>
      <c r="HG290" s="24">
        <v>1126.1999999999989</v>
      </c>
      <c r="HH290" s="444" t="s">
        <v>184</v>
      </c>
      <c r="HI290" s="24">
        <v>241.79999999999563</v>
      </c>
      <c r="HJ290" s="444" t="s">
        <v>185</v>
      </c>
      <c r="HK290" s="460"/>
      <c r="HL290" s="443">
        <v>640.5</v>
      </c>
      <c r="HM290" s="444" t="s">
        <v>187</v>
      </c>
      <c r="HN290" s="663">
        <v>703.90000000000509</v>
      </c>
      <c r="HO290" s="444" t="s">
        <v>183</v>
      </c>
      <c r="HP290" s="663"/>
      <c r="HQ290" s="444" t="s">
        <v>184</v>
      </c>
      <c r="HR290" s="24">
        <v>589.5</v>
      </c>
      <c r="HS290" s="444" t="s">
        <v>185</v>
      </c>
      <c r="HT290" s="460"/>
      <c r="HU290" s="443">
        <v>3559.1</v>
      </c>
      <c r="HV290" s="444" t="s">
        <v>187</v>
      </c>
      <c r="HW290" s="663">
        <v>2935.700000000008</v>
      </c>
      <c r="HX290" s="444" t="s">
        <v>183</v>
      </c>
      <c r="HY290" s="24">
        <v>5145.1999999999971</v>
      </c>
      <c r="HZ290" s="444" t="s">
        <v>184</v>
      </c>
      <c r="IA290" s="24">
        <v>3172.0000000000273</v>
      </c>
      <c r="IB290" s="444" t="s">
        <v>185</v>
      </c>
      <c r="IC290" s="460"/>
      <c r="ID290" s="443">
        <v>177.8</v>
      </c>
      <c r="IE290" s="444" t="s">
        <v>187</v>
      </c>
      <c r="IF290" s="663">
        <v>252.00000000000546</v>
      </c>
      <c r="IG290" s="444" t="s">
        <v>183</v>
      </c>
      <c r="IH290" s="663"/>
      <c r="II290" s="444" t="s">
        <v>184</v>
      </c>
      <c r="IJ290" s="663"/>
      <c r="IK290" s="444" t="s">
        <v>185</v>
      </c>
      <c r="IL290" s="460"/>
      <c r="IM290" s="443">
        <v>392.9</v>
      </c>
      <c r="IN290" s="444" t="s">
        <v>187</v>
      </c>
      <c r="IO290" s="24">
        <v>270.70000000000437</v>
      </c>
      <c r="IP290" s="444" t="s">
        <v>183</v>
      </c>
      <c r="IQ290" s="24"/>
      <c r="IR290" s="444" t="s">
        <v>184</v>
      </c>
      <c r="IS290" s="24">
        <v>121.80000000000291</v>
      </c>
      <c r="IT290" s="444" t="s">
        <v>185</v>
      </c>
      <c r="IU290" s="460"/>
      <c r="IV290" s="443">
        <v>222.6</v>
      </c>
      <c r="IW290" s="444" t="s">
        <v>187</v>
      </c>
      <c r="IX290" s="663">
        <v>185.50000000000546</v>
      </c>
      <c r="IY290" s="444" t="s">
        <v>183</v>
      </c>
      <c r="IZ290" s="24">
        <v>513.49999999999909</v>
      </c>
      <c r="JA290" s="444" t="s">
        <v>184</v>
      </c>
      <c r="JB290" s="24">
        <v>28.69999999999709</v>
      </c>
      <c r="JC290" s="444" t="s">
        <v>185</v>
      </c>
      <c r="JD290" s="460"/>
      <c r="JE290" s="443">
        <v>550.4</v>
      </c>
      <c r="JF290" s="444" t="s">
        <v>187</v>
      </c>
      <c r="JG290" s="663">
        <v>312.19999999999709</v>
      </c>
      <c r="JH290" s="444" t="s">
        <v>183</v>
      </c>
      <c r="JI290" s="663">
        <v>485.10000000000218</v>
      </c>
      <c r="JJ290" s="444" t="s">
        <v>184</v>
      </c>
      <c r="JK290" s="24">
        <v>98.799999999991996</v>
      </c>
      <c r="JL290" s="444" t="s">
        <v>185</v>
      </c>
      <c r="JM290" s="460"/>
      <c r="JN290" s="443">
        <v>220.5</v>
      </c>
      <c r="JO290" s="444" t="s">
        <v>187</v>
      </c>
      <c r="JP290" s="663">
        <v>247.19999999999709</v>
      </c>
      <c r="JQ290" s="444" t="s">
        <v>183</v>
      </c>
      <c r="JR290" s="663"/>
      <c r="JS290" s="444" t="s">
        <v>184</v>
      </c>
      <c r="JT290" s="663"/>
      <c r="JU290" s="444" t="s">
        <v>185</v>
      </c>
      <c r="JV290" s="460"/>
      <c r="JW290" s="443">
        <v>1385</v>
      </c>
      <c r="JX290" s="444" t="s">
        <v>187</v>
      </c>
      <c r="JY290" s="24">
        <v>3344.5000000000036</v>
      </c>
      <c r="JZ290" s="444" t="s">
        <v>183</v>
      </c>
      <c r="KA290" s="24">
        <v>3960.8999999999505</v>
      </c>
      <c r="KB290" s="444" t="s">
        <v>184</v>
      </c>
      <c r="KC290" s="24">
        <v>3445.3999999998705</v>
      </c>
      <c r="KD290" s="444" t="s">
        <v>185</v>
      </c>
      <c r="KE290" s="460"/>
      <c r="KF290" s="443">
        <v>158</v>
      </c>
      <c r="KG290" s="444" t="s">
        <v>187</v>
      </c>
      <c r="KH290" s="24">
        <v>205.79999999999927</v>
      </c>
      <c r="KI290" s="444" t="s">
        <v>183</v>
      </c>
      <c r="KJ290" s="663">
        <v>0</v>
      </c>
      <c r="KK290" s="444" t="s">
        <v>184</v>
      </c>
      <c r="KL290" s="24">
        <v>189.49999999999272</v>
      </c>
      <c r="KM290" s="444" t="s">
        <v>185</v>
      </c>
      <c r="KN290" s="460"/>
      <c r="KO290" s="443">
        <v>603.4</v>
      </c>
      <c r="KP290" s="444" t="s">
        <v>187</v>
      </c>
      <c r="KQ290" s="663">
        <v>160.79999999999927</v>
      </c>
      <c r="KR290" s="444" t="s">
        <v>183</v>
      </c>
      <c r="KS290" s="663"/>
      <c r="KT290" s="444" t="s">
        <v>184</v>
      </c>
      <c r="KU290" s="663"/>
      <c r="KV290" s="444" t="s">
        <v>185</v>
      </c>
      <c r="KW290" s="460"/>
      <c r="KX290" s="443">
        <v>397.7</v>
      </c>
      <c r="KY290" s="444" t="s">
        <v>187</v>
      </c>
      <c r="KZ290" s="24">
        <v>120.29999999999563</v>
      </c>
      <c r="LA290" s="444" t="s">
        <v>183</v>
      </c>
      <c r="LB290" s="24"/>
      <c r="LC290" s="444" t="s">
        <v>184</v>
      </c>
      <c r="LD290" s="24"/>
      <c r="LE290" s="444" t="s">
        <v>185</v>
      </c>
      <c r="LF290" s="460"/>
      <c r="LG290" s="443">
        <v>115.4</v>
      </c>
      <c r="LH290" s="444" t="s">
        <v>187</v>
      </c>
      <c r="LI290" s="336">
        <v>269.39999999999873</v>
      </c>
      <c r="LJ290" s="444" t="s">
        <v>183</v>
      </c>
      <c r="LK290" s="336"/>
      <c r="LL290" s="444" t="s">
        <v>184</v>
      </c>
      <c r="LM290" s="24"/>
      <c r="LN290" s="444" t="s">
        <v>185</v>
      </c>
      <c r="LO290" s="460"/>
      <c r="LP290" s="443">
        <v>104</v>
      </c>
      <c r="LQ290" s="444" t="s">
        <v>187</v>
      </c>
      <c r="LR290" s="24">
        <v>453.59999999999854</v>
      </c>
      <c r="LS290" s="444" t="s">
        <v>183</v>
      </c>
      <c r="LT290" s="24">
        <v>83.999999999998181</v>
      </c>
      <c r="LU290" s="444" t="s">
        <v>184</v>
      </c>
      <c r="LV290" s="24">
        <v>697.09999999998763</v>
      </c>
      <c r="LW290" s="444" t="s">
        <v>185</v>
      </c>
      <c r="LX290" s="460"/>
      <c r="LY290" s="443">
        <v>33.4</v>
      </c>
      <c r="LZ290" s="444" t="s">
        <v>187</v>
      </c>
      <c r="MA290" s="24">
        <v>619.29999999999927</v>
      </c>
      <c r="MB290" s="444" t="s">
        <v>183</v>
      </c>
      <c r="MC290" s="24"/>
      <c r="MD290" s="444" t="s">
        <v>184</v>
      </c>
      <c r="ME290" s="24"/>
      <c r="MF290" s="444" t="s">
        <v>185</v>
      </c>
      <c r="MG290" s="460"/>
      <c r="MH290" s="443">
        <v>1066.3</v>
      </c>
      <c r="MI290" s="444" t="s">
        <v>187</v>
      </c>
      <c r="MJ290" s="313">
        <v>514.30000000000291</v>
      </c>
      <c r="MK290" s="444" t="s">
        <v>183</v>
      </c>
      <c r="ML290" s="24">
        <v>1060.5999999999949</v>
      </c>
      <c r="MM290" s="444" t="s">
        <v>184</v>
      </c>
      <c r="MN290" s="24">
        <v>926.1999999999789</v>
      </c>
      <c r="MO290" s="444" t="s">
        <v>185</v>
      </c>
      <c r="MP290" s="460"/>
      <c r="MQ290" s="443">
        <v>313.5</v>
      </c>
      <c r="MR290" s="444" t="s">
        <v>187</v>
      </c>
      <c r="MS290" s="443">
        <v>292.00000000000728</v>
      </c>
      <c r="MT290" s="444" t="s">
        <v>183</v>
      </c>
      <c r="MU290" s="24">
        <v>299.49999999999272</v>
      </c>
      <c r="MV290" s="444" t="s">
        <v>184</v>
      </c>
      <c r="MW290" s="443">
        <v>281.49999999997817</v>
      </c>
      <c r="MX290" s="444" t="s">
        <v>185</v>
      </c>
      <c r="MY290" s="460"/>
      <c r="MZ290" s="443"/>
      <c r="NA290" s="444" t="s">
        <v>187</v>
      </c>
      <c r="NB290" s="443"/>
      <c r="NC290" s="444" t="s">
        <v>183</v>
      </c>
      <c r="ND290" s="443"/>
      <c r="NE290" s="444" t="s">
        <v>184</v>
      </c>
      <c r="NF290" s="664">
        <v>1309.4000000000051</v>
      </c>
      <c r="NG290" s="444" t="s">
        <v>185</v>
      </c>
      <c r="NH290" s="460"/>
    </row>
    <row r="291" spans="1:372" ht="18">
      <c r="A291" s="110" t="s">
        <v>3708</v>
      </c>
      <c r="B291" s="59">
        <f>SUM(D291:AAP291)</f>
        <v>51882.924999999741</v>
      </c>
      <c r="C291" s="460"/>
      <c r="D291" s="443"/>
      <c r="E291" s="286">
        <f>D290*0.25</f>
        <v>58.674999999999997</v>
      </c>
      <c r="F291" s="24"/>
      <c r="G291" s="286">
        <f>F290*0.5</f>
        <v>194.35</v>
      </c>
      <c r="H291" s="443"/>
      <c r="I291" s="286">
        <f>H290*0.75</f>
        <v>0</v>
      </c>
      <c r="J291" s="443"/>
      <c r="K291" s="286">
        <f>J290*1</f>
        <v>0</v>
      </c>
      <c r="L291" s="460"/>
      <c r="M291" s="443"/>
      <c r="N291" s="286">
        <f>M290*0.25</f>
        <v>42.924999999999997</v>
      </c>
      <c r="O291" s="443"/>
      <c r="P291" s="286">
        <f>O290*0.5</f>
        <v>139.14999999999998</v>
      </c>
      <c r="Q291" s="443"/>
      <c r="R291" s="286">
        <f>Q290*0.75</f>
        <v>0</v>
      </c>
      <c r="S291" s="443"/>
      <c r="T291" s="286">
        <f>S290*1</f>
        <v>0</v>
      </c>
      <c r="U291" s="460"/>
      <c r="V291" s="24"/>
      <c r="W291" s="286">
        <f>V290*0.25</f>
        <v>191.2</v>
      </c>
      <c r="X291" s="24"/>
      <c r="Y291" s="286">
        <f>X290*0.5</f>
        <v>287.05000000000018</v>
      </c>
      <c r="Z291" s="24"/>
      <c r="AA291" s="286">
        <f>Z290*0.75</f>
        <v>399.82499999999976</v>
      </c>
      <c r="AB291" s="24"/>
      <c r="AC291" s="286">
        <f t="shared" ref="AC291:AC301" si="268">AB290*1</f>
        <v>794.95000000000027</v>
      </c>
      <c r="AD291" s="460"/>
      <c r="AE291" s="24"/>
      <c r="AF291" s="286">
        <f>AE290*0.25</f>
        <v>21.125</v>
      </c>
      <c r="AG291" s="24"/>
      <c r="AH291" s="286">
        <f>AG290*0.5</f>
        <v>80.250000000000227</v>
      </c>
      <c r="AI291" s="24"/>
      <c r="AJ291" s="286">
        <f>AI290*0.75</f>
        <v>104.99999999999983</v>
      </c>
      <c r="AK291" s="24"/>
      <c r="AL291" s="286">
        <f t="shared" ref="AL291:AL301" si="269">AK290*1</f>
        <v>191</v>
      </c>
      <c r="AM291" s="460"/>
      <c r="AN291" s="443"/>
      <c r="AO291" s="286">
        <f>AN290*0.25</f>
        <v>74.95</v>
      </c>
      <c r="AP291" s="24"/>
      <c r="AQ291" s="286">
        <f>AP290*0.5</f>
        <v>22</v>
      </c>
      <c r="AR291" s="24"/>
      <c r="AS291" s="286">
        <f>AR290*0.75</f>
        <v>166.35000000000048</v>
      </c>
      <c r="AT291" s="24"/>
      <c r="AU291" s="286">
        <f>AT290*1</f>
        <v>728.50000000000023</v>
      </c>
      <c r="AV291" s="460"/>
      <c r="AW291" s="24"/>
      <c r="AX291" s="286">
        <f>AW290*0.25</f>
        <v>51.975000000000001</v>
      </c>
      <c r="AZ291" s="286">
        <f>AY290*0.5</f>
        <v>325.39999999999952</v>
      </c>
      <c r="BB291" s="286">
        <f>BA290*0.75</f>
        <v>358.6500000000002</v>
      </c>
      <c r="BC291" s="24"/>
      <c r="BD291" s="286">
        <f>BC290*1</f>
        <v>660.80000000000064</v>
      </c>
      <c r="BE291" s="460"/>
      <c r="BF291" s="443"/>
      <c r="BG291" s="286">
        <f>BF290*0.25</f>
        <v>133.1</v>
      </c>
      <c r="BH291" s="24"/>
      <c r="BI291" s="286">
        <f>BH290*0.5</f>
        <v>189.09999999999968</v>
      </c>
      <c r="BJ291" s="24"/>
      <c r="BK291" s="286">
        <f>BJ290*0.75</f>
        <v>473.99999999999932</v>
      </c>
      <c r="BL291" s="24"/>
      <c r="BM291" s="286">
        <f>BL290*1</f>
        <v>1114.5999999999999</v>
      </c>
      <c r="BN291" s="460"/>
      <c r="BO291" s="443"/>
      <c r="BP291" s="286">
        <f>BO290*0.25</f>
        <v>63.875</v>
      </c>
      <c r="BQ291" s="443"/>
      <c r="BR291" s="286">
        <f>BQ290*0.5</f>
        <v>134.2999999999995</v>
      </c>
      <c r="BS291" s="443"/>
      <c r="BT291" s="286">
        <f>BS290*0.75</f>
        <v>356.62500000000034</v>
      </c>
      <c r="BU291" s="443"/>
      <c r="BV291" s="286">
        <f>BU290*1</f>
        <v>387.09999999999991</v>
      </c>
      <c r="BW291" s="460"/>
      <c r="BX291" s="443"/>
      <c r="BY291" s="286">
        <f>BX290*0.25</f>
        <v>14</v>
      </c>
      <c r="BZ291" s="443"/>
      <c r="CA291" s="286">
        <f>BZ290*0.5</f>
        <v>319.25</v>
      </c>
      <c r="CB291" s="443"/>
      <c r="CC291" s="286">
        <f>CB290*0.75</f>
        <v>0</v>
      </c>
      <c r="CD291" s="443"/>
      <c r="CE291" s="286">
        <f>CD290*1</f>
        <v>291.09999999999945</v>
      </c>
      <c r="CF291" s="460"/>
      <c r="CG291" s="443"/>
      <c r="CH291" s="286">
        <f>CG290*0.25</f>
        <v>30.9</v>
      </c>
      <c r="CI291" s="24"/>
      <c r="CJ291" s="286">
        <f>CI290*0.5</f>
        <v>316.19999999999982</v>
      </c>
      <c r="CK291" s="24"/>
      <c r="CL291" s="286">
        <f>CK290*0.75</f>
        <v>0</v>
      </c>
      <c r="CM291" s="24"/>
      <c r="CN291" s="286">
        <f>CM290*1</f>
        <v>229.89999999999782</v>
      </c>
      <c r="CO291" s="460"/>
      <c r="CP291" s="443"/>
      <c r="CQ291" s="286">
        <f>CP290*0.25</f>
        <v>77.674999999999997</v>
      </c>
      <c r="CR291" s="24"/>
      <c r="CS291" s="286">
        <f>CR290*0.5</f>
        <v>36.699999999999363</v>
      </c>
      <c r="CT291" s="24"/>
      <c r="CU291" s="286">
        <f>CT290*0.75</f>
        <v>0</v>
      </c>
      <c r="CV291" s="24"/>
      <c r="CW291" s="286">
        <f>CV290*1</f>
        <v>167.99999999999909</v>
      </c>
      <c r="CX291" s="460"/>
      <c r="CY291" s="443"/>
      <c r="CZ291" s="286">
        <f>CY290*0.25</f>
        <v>120.825</v>
      </c>
      <c r="DA291" s="24"/>
      <c r="DB291" s="286">
        <f>DA290*0.5</f>
        <v>76.799999999999727</v>
      </c>
      <c r="DC291" s="24"/>
      <c r="DD291" s="286">
        <f>DC290*0.75</f>
        <v>194.25</v>
      </c>
      <c r="DE291" s="24"/>
      <c r="DF291" s="286">
        <f>DE290*1</f>
        <v>155.99999999999818</v>
      </c>
      <c r="DG291" s="460"/>
      <c r="DH291" s="443"/>
      <c r="DI291" s="286">
        <f>DH290*0.25</f>
        <v>51.075000000000003</v>
      </c>
      <c r="DJ291" s="24"/>
      <c r="DK291" s="286">
        <f>DJ290*0.5</f>
        <v>75</v>
      </c>
      <c r="DL291" s="24"/>
      <c r="DM291" s="286">
        <f>DL290*0.75</f>
        <v>0</v>
      </c>
      <c r="DN291" s="24"/>
      <c r="DO291" s="286">
        <f>DN290*1</f>
        <v>5.5999999999985448</v>
      </c>
      <c r="DP291" s="460"/>
      <c r="DQ291" s="443"/>
      <c r="DR291" s="286">
        <f>DQ290*0.25</f>
        <v>75.875</v>
      </c>
      <c r="DS291" s="24"/>
      <c r="DT291" s="286">
        <f>DS290*0.5</f>
        <v>99</v>
      </c>
      <c r="DU291" s="24"/>
      <c r="DV291" s="286">
        <f>DU290*0.75</f>
        <v>191.625</v>
      </c>
      <c r="DW291" s="24"/>
      <c r="DX291" s="286">
        <f>DW290*1</f>
        <v>244.90000000000055</v>
      </c>
      <c r="DY291" s="460"/>
      <c r="DZ291" s="443"/>
      <c r="EA291" s="286">
        <f>DZ290*0.25</f>
        <v>149.82499999999999</v>
      </c>
      <c r="EB291" s="24"/>
      <c r="EC291" s="286">
        <f>EB290*0.5</f>
        <v>263.69999999999982</v>
      </c>
      <c r="ED291" s="24"/>
      <c r="EE291" s="286">
        <f>ED290*0.75</f>
        <v>0</v>
      </c>
      <c r="EF291" s="24"/>
      <c r="EG291" s="286">
        <f>EF290*1</f>
        <v>898.49999999999909</v>
      </c>
      <c r="EH291" s="460"/>
      <c r="EI291" s="443"/>
      <c r="EJ291" s="286">
        <f>EI290*0.25</f>
        <v>116.125</v>
      </c>
      <c r="EK291" s="24"/>
      <c r="EL291" s="286">
        <f>EK290*0.5</f>
        <v>48.749999999999545</v>
      </c>
      <c r="EM291" s="24"/>
      <c r="EN291" s="286">
        <f>EM290*0.75</f>
        <v>0</v>
      </c>
      <c r="EO291" s="24"/>
      <c r="EP291" s="286">
        <f>EO290*1</f>
        <v>192.49999999998545</v>
      </c>
      <c r="EQ291" s="460"/>
      <c r="ER291" s="443"/>
      <c r="ES291" s="286">
        <f>ER290*0.25</f>
        <v>92.5</v>
      </c>
      <c r="ET291" s="24"/>
      <c r="EU291" s="286">
        <f>ET290*0.5</f>
        <v>170.89999999999918</v>
      </c>
      <c r="EV291" s="24"/>
      <c r="EW291" s="286">
        <f>EV290*0.75</f>
        <v>0</v>
      </c>
      <c r="EX291" s="24"/>
      <c r="EY291" s="286">
        <f>EX290*1</f>
        <v>487.19999999999982</v>
      </c>
      <c r="EZ291" s="460"/>
      <c r="FA291" s="443"/>
      <c r="FB291" s="286">
        <f>FA290*0.25</f>
        <v>131.69999999999999</v>
      </c>
      <c r="FC291" s="24"/>
      <c r="FD291" s="286">
        <f>FC290*0.5</f>
        <v>131.69999999999936</v>
      </c>
      <c r="FE291" s="24"/>
      <c r="FF291" s="286">
        <f>FE290*0.75</f>
        <v>234.59999999999945</v>
      </c>
      <c r="FG291" s="24"/>
      <c r="FH291" s="286">
        <f>FG290*1</f>
        <v>545.49999999999909</v>
      </c>
      <c r="FI291" s="460"/>
      <c r="FJ291" s="443"/>
      <c r="FK291" s="286">
        <f>FJ290*0.25</f>
        <v>114.95</v>
      </c>
      <c r="FL291" s="24"/>
      <c r="FM291" s="286">
        <f>FL290*0.5</f>
        <v>92.049999999999727</v>
      </c>
      <c r="FN291" s="24"/>
      <c r="FO291" s="286">
        <f>FN290*0.75</f>
        <v>502.72500000000082</v>
      </c>
      <c r="FP291" s="24"/>
      <c r="FQ291" s="286">
        <f>FP290*1</f>
        <v>485.49999999999909</v>
      </c>
      <c r="FR291" s="460"/>
      <c r="FS291" s="443"/>
      <c r="FT291" s="286">
        <f>FS290*0.25</f>
        <v>152.25</v>
      </c>
      <c r="FU291" s="24"/>
      <c r="FV291" s="286">
        <f>FU290*0.5</f>
        <v>196.90000000000009</v>
      </c>
      <c r="FW291" s="24"/>
      <c r="FX291" s="286">
        <f>FW290*0.75</f>
        <v>0</v>
      </c>
      <c r="FY291" s="24"/>
      <c r="FZ291" s="286">
        <f>FY290*1</f>
        <v>364.89999999999964</v>
      </c>
      <c r="GA291" s="460"/>
      <c r="GB291" s="443"/>
      <c r="GC291" s="286">
        <f>GB290*0.25</f>
        <v>46.7</v>
      </c>
      <c r="GD291" s="24"/>
      <c r="GE291" s="286">
        <f>GD290*0.5</f>
        <v>16.449999999999818</v>
      </c>
      <c r="GF291" s="24"/>
      <c r="GG291" s="286">
        <f>GF290*0.75</f>
        <v>0</v>
      </c>
      <c r="GH291" s="24"/>
      <c r="GI291" s="286">
        <f>GH290*1</f>
        <v>239.59999999998763</v>
      </c>
      <c r="GJ291" s="460"/>
      <c r="GK291" s="443"/>
      <c r="GL291" s="286">
        <f>GK290*0.25</f>
        <v>445.22500000000002</v>
      </c>
      <c r="GM291" s="24"/>
      <c r="GN291" s="286">
        <f>GM290*0.5</f>
        <v>988.20000000000255</v>
      </c>
      <c r="GO291" s="24"/>
      <c r="GP291" s="286">
        <f>GO290*0.75</f>
        <v>1434.7499999999945</v>
      </c>
      <c r="GQ291" s="24"/>
      <c r="GR291" s="286">
        <f>GQ290*1</f>
        <v>3635.4499999999971</v>
      </c>
      <c r="GS291" s="460"/>
      <c r="GT291" s="443"/>
      <c r="GU291" s="286">
        <f>GT290*0.25</f>
        <v>76.349999999999994</v>
      </c>
      <c r="GV291" s="24"/>
      <c r="GW291" s="286">
        <f>GV290*0.5</f>
        <v>297.800000000002</v>
      </c>
      <c r="GX291" s="24"/>
      <c r="GY291" s="286">
        <f>GX290*0.75</f>
        <v>0</v>
      </c>
      <c r="GZ291" s="24"/>
      <c r="HA291" s="286">
        <f>GZ290*1</f>
        <v>0</v>
      </c>
      <c r="HB291" s="460"/>
      <c r="HC291" s="443"/>
      <c r="HD291" s="286">
        <f>HC290*0.25</f>
        <v>69.3</v>
      </c>
      <c r="HE291" s="443"/>
      <c r="HF291" s="286">
        <f>HE290*0.5</f>
        <v>202.15000000000327</v>
      </c>
      <c r="HG291" s="443"/>
      <c r="HH291" s="286">
        <f>HG290*0.75</f>
        <v>844.64999999999918</v>
      </c>
      <c r="HI291" s="443"/>
      <c r="HJ291" s="286">
        <f>HI290*1</f>
        <v>241.79999999999563</v>
      </c>
      <c r="HK291" s="460"/>
      <c r="HL291" s="443"/>
      <c r="HM291" s="286">
        <f>HL290*0.25</f>
        <v>160.125</v>
      </c>
      <c r="HN291" s="443"/>
      <c r="HO291" s="286">
        <f>HN290*0.5</f>
        <v>351.95000000000255</v>
      </c>
      <c r="HP291" s="443"/>
      <c r="HQ291" s="286">
        <f>HP290*0.75</f>
        <v>0</v>
      </c>
      <c r="HR291" s="443"/>
      <c r="HS291" s="286">
        <f>HR290*1</f>
        <v>589.5</v>
      </c>
      <c r="HT291" s="460"/>
      <c r="HU291" s="443"/>
      <c r="HV291" s="286">
        <f>HU290*0.25</f>
        <v>889.77499999999998</v>
      </c>
      <c r="HW291" s="443"/>
      <c r="HX291" s="286">
        <f>HW290*0.5</f>
        <v>1467.850000000004</v>
      </c>
      <c r="HY291" s="443"/>
      <c r="HZ291" s="286">
        <f>HY290*0.75</f>
        <v>3858.8999999999978</v>
      </c>
      <c r="IA291" s="443"/>
      <c r="IB291" s="286">
        <f>IA290*1</f>
        <v>3172.0000000000273</v>
      </c>
      <c r="IC291" s="460"/>
      <c r="ID291" s="443"/>
      <c r="IE291" s="286">
        <f>ID290*0.25</f>
        <v>44.45</v>
      </c>
      <c r="IF291" s="443"/>
      <c r="IG291" s="286">
        <f>IF290*0.5</f>
        <v>126.00000000000273</v>
      </c>
      <c r="IH291" s="443"/>
      <c r="II291" s="286">
        <f>IH290*0.75</f>
        <v>0</v>
      </c>
      <c r="IJ291" s="443"/>
      <c r="IK291" s="286">
        <f>IJ290*1</f>
        <v>0</v>
      </c>
      <c r="IL291" s="460"/>
      <c r="IM291" s="443"/>
      <c r="IN291" s="286">
        <f>IM290*0.25</f>
        <v>98.224999999999994</v>
      </c>
      <c r="IO291" s="443"/>
      <c r="IP291" s="286">
        <f>IO290*0.5</f>
        <v>135.35000000000218</v>
      </c>
      <c r="IQ291" s="443"/>
      <c r="IR291" s="286">
        <f>IQ290*0.75</f>
        <v>0</v>
      </c>
      <c r="IS291" s="443"/>
      <c r="IT291" s="286">
        <f>IS290*1</f>
        <v>121.80000000000291</v>
      </c>
      <c r="IU291" s="460"/>
      <c r="IV291" s="443"/>
      <c r="IW291" s="286">
        <f>IV290*0.25</f>
        <v>55.65</v>
      </c>
      <c r="IX291" s="443"/>
      <c r="IY291" s="286">
        <f>IX290*0.5</f>
        <v>92.750000000002728</v>
      </c>
      <c r="IZ291" s="443"/>
      <c r="JA291" s="286">
        <f>IZ290*0.75</f>
        <v>385.12499999999932</v>
      </c>
      <c r="JB291" s="443"/>
      <c r="JC291" s="286">
        <f>JB290*1</f>
        <v>28.69999999999709</v>
      </c>
      <c r="JD291" s="460"/>
      <c r="JE291" s="443"/>
      <c r="JF291" s="286">
        <f>JE290*0.25</f>
        <v>137.6</v>
      </c>
      <c r="JG291" s="443"/>
      <c r="JH291" s="286">
        <f>JG290*0.5</f>
        <v>156.09999999999854</v>
      </c>
      <c r="JI291" s="443"/>
      <c r="JJ291" s="286">
        <f>JI290*0.75</f>
        <v>363.82500000000164</v>
      </c>
      <c r="JK291" s="443"/>
      <c r="JL291" s="286">
        <f>JK290*1</f>
        <v>98.799999999991996</v>
      </c>
      <c r="JM291" s="460"/>
      <c r="JN291" s="443"/>
      <c r="JO291" s="286">
        <f>JN290*0.25</f>
        <v>55.125</v>
      </c>
      <c r="JP291" s="443"/>
      <c r="JQ291" s="286">
        <f>JP290*0.5</f>
        <v>123.59999999999854</v>
      </c>
      <c r="JR291" s="443"/>
      <c r="JS291" s="286">
        <f>JR290*0.75</f>
        <v>0</v>
      </c>
      <c r="JT291" s="443"/>
      <c r="JU291" s="286">
        <f>JT290*1</f>
        <v>0</v>
      </c>
      <c r="JV291" s="460"/>
      <c r="JW291" s="443"/>
      <c r="JX291" s="286">
        <f>JW290*0.25</f>
        <v>346.25</v>
      </c>
      <c r="JY291" s="443"/>
      <c r="JZ291" s="286">
        <f>JY290*0.5</f>
        <v>1672.2500000000018</v>
      </c>
      <c r="KA291" s="443"/>
      <c r="KB291" s="286">
        <f>KA290*0.75</f>
        <v>2970.6749999999629</v>
      </c>
      <c r="KC291" s="443"/>
      <c r="KD291" s="286">
        <f t="shared" ref="KD291" si="270">KC290*1</f>
        <v>3445.3999999998705</v>
      </c>
      <c r="KE291" s="460"/>
      <c r="KF291" s="443"/>
      <c r="KG291" s="286">
        <f>KF290*0.25</f>
        <v>39.5</v>
      </c>
      <c r="KH291" s="443"/>
      <c r="KI291" s="286">
        <f>KH290*0.5</f>
        <v>102.89999999999964</v>
      </c>
      <c r="KJ291" s="443"/>
      <c r="KK291" s="286">
        <f>KJ290*0.75</f>
        <v>0</v>
      </c>
      <c r="KL291" s="443"/>
      <c r="KM291" s="286">
        <f>KL290*1</f>
        <v>189.49999999999272</v>
      </c>
      <c r="KN291" s="460"/>
      <c r="KO291" s="443"/>
      <c r="KP291" s="286">
        <f>KO290*0.25</f>
        <v>150.85</v>
      </c>
      <c r="KQ291" s="443"/>
      <c r="KR291" s="286">
        <f>KQ290*0.5</f>
        <v>80.399999999999636</v>
      </c>
      <c r="KS291" s="443"/>
      <c r="KT291" s="286">
        <f>KS290*0.75</f>
        <v>0</v>
      </c>
      <c r="KU291" s="443"/>
      <c r="KV291" s="286">
        <f>KU290*1</f>
        <v>0</v>
      </c>
      <c r="KW291" s="460"/>
      <c r="KX291" s="443"/>
      <c r="KY291" s="286">
        <f>KX290*0.25</f>
        <v>99.424999999999997</v>
      </c>
      <c r="KZ291" s="443"/>
      <c r="LA291" s="286">
        <f>KZ290*0.5</f>
        <v>60.149999999997817</v>
      </c>
      <c r="LB291" s="443"/>
      <c r="LC291" s="286">
        <f>LB290*0.75</f>
        <v>0</v>
      </c>
      <c r="LD291" s="443"/>
      <c r="LE291" s="286">
        <f>LD290*1</f>
        <v>0</v>
      </c>
      <c r="LF291" s="460"/>
      <c r="LG291" s="443"/>
      <c r="LH291" s="286">
        <f>LG290*0.25</f>
        <v>28.85</v>
      </c>
      <c r="LI291" s="443"/>
      <c r="LJ291" s="286">
        <f>LI290*0.5</f>
        <v>134.69999999999936</v>
      </c>
      <c r="LK291" s="443"/>
      <c r="LL291" s="286">
        <f>LK290*0.75</f>
        <v>0</v>
      </c>
      <c r="LM291" s="443"/>
      <c r="LN291" s="286">
        <f>LM290*1</f>
        <v>0</v>
      </c>
      <c r="LO291" s="460"/>
      <c r="LP291" s="443"/>
      <c r="LQ291" s="286">
        <f>LP290*0.25</f>
        <v>26</v>
      </c>
      <c r="LR291" s="443"/>
      <c r="LS291" s="286">
        <f>LR290*0.5</f>
        <v>226.79999999999927</v>
      </c>
      <c r="LT291" s="443"/>
      <c r="LU291" s="286">
        <f>LT290*0.75</f>
        <v>62.999999999998636</v>
      </c>
      <c r="LV291" s="443"/>
      <c r="LW291" s="286">
        <f>LV290*1</f>
        <v>697.09999999998763</v>
      </c>
      <c r="LX291" s="460"/>
      <c r="LY291" s="443"/>
      <c r="LZ291" s="286">
        <f>LY290*0.25</f>
        <v>8.35</v>
      </c>
      <c r="MA291" s="443"/>
      <c r="MB291" s="286">
        <f>MA290*0.5</f>
        <v>309.64999999999964</v>
      </c>
      <c r="MC291" s="443"/>
      <c r="MD291" s="286">
        <f>MC290*0.75</f>
        <v>0</v>
      </c>
      <c r="ME291" s="443"/>
      <c r="MF291" s="286">
        <f>ME290*1</f>
        <v>0</v>
      </c>
      <c r="MG291" s="460"/>
      <c r="MH291" s="443"/>
      <c r="MI291" s="286">
        <f>MH290*0.25</f>
        <v>266.57499999999999</v>
      </c>
      <c r="MJ291" s="443"/>
      <c r="MK291" s="286">
        <f>MJ290*0.5</f>
        <v>257.15000000000146</v>
      </c>
      <c r="ML291" s="443"/>
      <c r="MM291" s="286">
        <f>ML290*0.75</f>
        <v>795.44999999999618</v>
      </c>
      <c r="MN291" s="443"/>
      <c r="MO291" s="286">
        <f>MN290*1</f>
        <v>926.1999999999789</v>
      </c>
      <c r="MP291" s="460"/>
      <c r="MQ291" s="443"/>
      <c r="MR291" s="286">
        <f>MQ290*0.25</f>
        <v>78.375</v>
      </c>
      <c r="MS291" s="443"/>
      <c r="MT291" s="286">
        <f>MS290*0.5</f>
        <v>146.00000000000364</v>
      </c>
      <c r="MU291" s="443"/>
      <c r="MV291" s="286">
        <f>MU290*0.75</f>
        <v>224.62499999999454</v>
      </c>
      <c r="MW291" s="443"/>
      <c r="MX291" s="286">
        <f>MW290*1</f>
        <v>281.49999999997817</v>
      </c>
      <c r="MY291" s="460"/>
      <c r="MZ291" s="443"/>
      <c r="NA291" s="286">
        <f>MZ290*0.25</f>
        <v>0</v>
      </c>
      <c r="NB291" s="443"/>
      <c r="NC291" s="286">
        <f>NB290*0.5</f>
        <v>0</v>
      </c>
      <c r="ND291" s="443"/>
      <c r="NE291" s="286">
        <f>ND290*0.75</f>
        <v>0</v>
      </c>
      <c r="NF291" s="443"/>
      <c r="NG291" s="286">
        <f>NF290*1</f>
        <v>1309.4000000000051</v>
      </c>
      <c r="NH291" s="460"/>
    </row>
    <row r="292" spans="1:372" s="112" customFormat="1" ht="18">
      <c r="A292" s="253"/>
      <c r="B292" s="256"/>
      <c r="C292" s="255"/>
      <c r="D292" s="305"/>
      <c r="E292" s="463"/>
      <c r="F292" s="178"/>
      <c r="G292" s="463"/>
      <c r="H292" s="305"/>
      <c r="I292" s="463"/>
      <c r="J292" s="305"/>
      <c r="K292" s="305"/>
      <c r="L292" s="255"/>
      <c r="M292" s="305"/>
      <c r="N292" s="463"/>
      <c r="O292" s="305"/>
      <c r="P292" s="463"/>
      <c r="Q292" s="305"/>
      <c r="R292" s="463"/>
      <c r="S292" s="305"/>
      <c r="T292" s="305"/>
      <c r="U292" s="255"/>
      <c r="V292" s="178"/>
      <c r="W292" s="463"/>
      <c r="X292" s="178"/>
      <c r="Y292" s="463"/>
      <c r="Z292" s="178"/>
      <c r="AA292" s="305"/>
      <c r="AC292" s="48"/>
      <c r="AD292" s="255"/>
      <c r="AE292" s="178"/>
      <c r="AF292" s="355"/>
      <c r="AG292" s="178"/>
      <c r="AH292" s="305"/>
      <c r="AI292" s="178"/>
      <c r="AJ292" s="305"/>
      <c r="AL292" s="48"/>
      <c r="AM292" s="255"/>
      <c r="AN292" s="305"/>
      <c r="AO292" s="355"/>
      <c r="AP292" s="178"/>
      <c r="AQ292" s="305"/>
      <c r="AR292" s="178"/>
      <c r="AS292" s="305"/>
      <c r="AT292" s="305"/>
      <c r="AU292" s="48"/>
      <c r="AV292" s="255"/>
      <c r="AW292" s="178"/>
      <c r="AX292" s="355"/>
      <c r="AY292" s="178"/>
      <c r="AZ292" s="305"/>
      <c r="BA292" s="178"/>
      <c r="BB292" s="305"/>
      <c r="BC292" s="305"/>
      <c r="BD292" s="48"/>
      <c r="BE292" s="255"/>
      <c r="BF292" s="305"/>
      <c r="BG292" s="355"/>
      <c r="BH292" s="178"/>
      <c r="BI292" s="305"/>
      <c r="BJ292" s="178"/>
      <c r="BK292" s="305"/>
      <c r="BL292" s="305"/>
      <c r="BM292" s="48"/>
      <c r="BN292" s="255"/>
      <c r="BO292" s="305"/>
      <c r="BP292" s="355"/>
      <c r="BQ292" s="305"/>
      <c r="BR292" s="305"/>
      <c r="BS292" s="305"/>
      <c r="BT292" s="305"/>
      <c r="BU292" s="305"/>
      <c r="BV292" s="48"/>
      <c r="BW292" s="255"/>
      <c r="BX292" s="305"/>
      <c r="BY292" s="355"/>
      <c r="BZ292" s="305"/>
      <c r="CA292" s="305"/>
      <c r="CB292" s="305"/>
      <c r="CC292" s="305"/>
      <c r="CD292" s="305"/>
      <c r="CE292" s="48"/>
      <c r="CF292" s="255"/>
      <c r="CG292" s="305"/>
      <c r="CH292" s="355"/>
      <c r="CI292" s="178"/>
      <c r="CJ292" s="305"/>
      <c r="CK292" s="178"/>
      <c r="CL292" s="305"/>
      <c r="CM292" s="305"/>
      <c r="CN292" s="48"/>
      <c r="CO292" s="255"/>
      <c r="CP292" s="305"/>
      <c r="CQ292" s="355"/>
      <c r="CR292" s="178"/>
      <c r="CS292" s="305"/>
      <c r="CT292" s="178"/>
      <c r="CU292" s="305"/>
      <c r="CV292" s="305"/>
      <c r="CW292" s="48"/>
      <c r="CX292" s="255"/>
      <c r="CY292" s="305"/>
      <c r="CZ292" s="355"/>
      <c r="DA292" s="178"/>
      <c r="DB292" s="305"/>
      <c r="DC292" s="178"/>
      <c r="DD292" s="305"/>
      <c r="DE292" s="305"/>
      <c r="DF292" s="48"/>
      <c r="DG292" s="255"/>
      <c r="DH292" s="305"/>
      <c r="DI292" s="355"/>
      <c r="DJ292" s="178"/>
      <c r="DK292" s="305"/>
      <c r="DL292" s="178"/>
      <c r="DM292" s="305"/>
      <c r="DN292" s="305"/>
      <c r="DO292" s="48"/>
      <c r="DP292" s="255"/>
      <c r="DQ292" s="305"/>
      <c r="DR292" s="355"/>
      <c r="DS292" s="178"/>
      <c r="DT292" s="305"/>
      <c r="DU292" s="178"/>
      <c r="DV292" s="305"/>
      <c r="DW292" s="305"/>
      <c r="DX292" s="48"/>
      <c r="DY292" s="255"/>
      <c r="DZ292" s="305"/>
      <c r="EA292" s="355"/>
      <c r="EB292" s="178"/>
      <c r="EC292" s="305"/>
      <c r="ED292" s="178"/>
      <c r="EE292" s="305"/>
      <c r="EF292" s="305"/>
      <c r="EG292" s="48"/>
      <c r="EH292" s="255"/>
      <c r="EI292" s="305"/>
      <c r="EJ292" s="355"/>
      <c r="EK292" s="178"/>
      <c r="EL292" s="305"/>
      <c r="EM292" s="178"/>
      <c r="EN292" s="305"/>
      <c r="EO292" s="305"/>
      <c r="EP292" s="48"/>
      <c r="EQ292" s="255"/>
      <c r="ER292" s="305"/>
      <c r="ES292" s="355"/>
      <c r="ET292" s="178"/>
      <c r="EU292" s="305"/>
      <c r="EV292" s="178"/>
      <c r="EW292" s="305"/>
      <c r="EX292" s="305"/>
      <c r="EY292" s="48"/>
      <c r="EZ292" s="255"/>
      <c r="FA292" s="305"/>
      <c r="FB292" s="355"/>
      <c r="FC292" s="178"/>
      <c r="FD292" s="305"/>
      <c r="FE292" s="178"/>
      <c r="FF292" s="305"/>
      <c r="FG292" s="305"/>
      <c r="FH292" s="48"/>
      <c r="FI292" s="255"/>
      <c r="FJ292" s="305"/>
      <c r="FK292" s="355"/>
      <c r="FL292" s="178"/>
      <c r="FM292" s="305"/>
      <c r="FN292" s="178"/>
      <c r="FO292" s="305"/>
      <c r="FP292" s="305"/>
      <c r="FQ292" s="48"/>
      <c r="FR292" s="255"/>
      <c r="FS292" s="305"/>
      <c r="FT292" s="355"/>
      <c r="FU292" s="178"/>
      <c r="FV292" s="305"/>
      <c r="FW292" s="178"/>
      <c r="FX292" s="305"/>
      <c r="FY292" s="305"/>
      <c r="FZ292" s="48"/>
      <c r="GA292" s="255"/>
      <c r="GB292" s="305"/>
      <c r="GC292" s="355"/>
      <c r="GD292" s="178"/>
      <c r="GE292" s="305"/>
      <c r="GF292" s="178"/>
      <c r="GG292" s="305"/>
      <c r="GH292" s="305"/>
      <c r="GI292" s="48"/>
      <c r="GJ292" s="255"/>
      <c r="GK292" s="305"/>
      <c r="GL292" s="355"/>
      <c r="GM292" s="178"/>
      <c r="GN292" s="305"/>
      <c r="GO292" s="178"/>
      <c r="GP292" s="305"/>
      <c r="GQ292" s="305"/>
      <c r="GR292" s="48"/>
      <c r="GS292" s="255"/>
      <c r="GT292" s="305"/>
      <c r="GU292" s="355"/>
      <c r="GV292" s="178"/>
      <c r="GW292" s="305"/>
      <c r="GX292" s="178"/>
      <c r="GY292" s="305"/>
      <c r="GZ292" s="178"/>
      <c r="HA292" s="305"/>
      <c r="HB292" s="255"/>
      <c r="HC292" s="305"/>
      <c r="HD292" s="355"/>
      <c r="HE292" s="305"/>
      <c r="HF292" s="305"/>
      <c r="HG292" s="305"/>
      <c r="HH292" s="305"/>
      <c r="HI292" s="305"/>
      <c r="HJ292" s="48"/>
      <c r="HK292" s="255"/>
      <c r="HL292" s="305"/>
      <c r="HM292" s="355"/>
      <c r="HN292" s="305"/>
      <c r="HO292" s="305"/>
      <c r="HP292" s="305"/>
      <c r="HQ292" s="305"/>
      <c r="HR292" s="305"/>
      <c r="HS292" s="48"/>
      <c r="HT292" s="255"/>
      <c r="HU292" s="305"/>
      <c r="HV292" s="355"/>
      <c r="HW292" s="305"/>
      <c r="HX292" s="305"/>
      <c r="HY292" s="305"/>
      <c r="HZ292" s="305"/>
      <c r="IA292" s="305"/>
      <c r="IB292" s="48"/>
      <c r="IC292" s="255"/>
      <c r="ID292" s="305"/>
      <c r="IE292" s="355"/>
      <c r="IF292" s="305"/>
      <c r="IG292" s="305"/>
      <c r="IH292" s="305"/>
      <c r="II292" s="305"/>
      <c r="IJ292" s="305"/>
      <c r="IK292" s="305"/>
      <c r="IL292" s="255"/>
      <c r="IM292" s="305"/>
      <c r="IN292" s="355"/>
      <c r="IO292" s="305"/>
      <c r="IP292" s="305"/>
      <c r="IQ292" s="305"/>
      <c r="IR292" s="305"/>
      <c r="IS292" s="305"/>
      <c r="IT292" s="48"/>
      <c r="IU292" s="255"/>
      <c r="IV292" s="305"/>
      <c r="IW292" s="355"/>
      <c r="IX292" s="305"/>
      <c r="IY292" s="305"/>
      <c r="IZ292" s="305"/>
      <c r="JA292" s="305"/>
      <c r="JB292" s="305"/>
      <c r="JC292" s="48"/>
      <c r="JD292" s="255"/>
      <c r="JE292" s="305"/>
      <c r="JF292" s="355"/>
      <c r="JG292" s="305"/>
      <c r="JH292" s="305"/>
      <c r="JI292" s="305"/>
      <c r="JJ292" s="305"/>
      <c r="JK292" s="305"/>
      <c r="JL292" s="48"/>
      <c r="JM292" s="255"/>
      <c r="JN292" s="305"/>
      <c r="JO292" s="355"/>
      <c r="JP292" s="305"/>
      <c r="JQ292" s="305"/>
      <c r="JR292" s="305"/>
      <c r="JS292" s="305"/>
      <c r="JT292" s="305"/>
      <c r="JU292" s="305"/>
      <c r="JV292" s="255"/>
      <c r="JW292" s="305"/>
      <c r="JX292" s="355"/>
      <c r="JY292" s="305"/>
      <c r="JZ292" s="305"/>
      <c r="KA292" s="305"/>
      <c r="KB292" s="305"/>
      <c r="KC292" s="305"/>
      <c r="KD292" s="48"/>
      <c r="KE292" s="255"/>
      <c r="KF292" s="305"/>
      <c r="KG292" s="355"/>
      <c r="KH292" s="305"/>
      <c r="KI292" s="305"/>
      <c r="KJ292" s="305"/>
      <c r="KK292" s="305"/>
      <c r="KL292" s="305"/>
      <c r="KM292" s="48"/>
      <c r="KN292" s="255"/>
      <c r="KO292" s="305"/>
      <c r="KP292" s="355"/>
      <c r="KQ292" s="305"/>
      <c r="KR292" s="305"/>
      <c r="KS292" s="305"/>
      <c r="KT292" s="305"/>
      <c r="KU292" s="305"/>
      <c r="KV292" s="305"/>
      <c r="KW292" s="255"/>
      <c r="KX292" s="305"/>
      <c r="KY292" s="355"/>
      <c r="KZ292" s="305"/>
      <c r="LA292" s="305"/>
      <c r="LB292" s="305"/>
      <c r="LC292" s="305"/>
      <c r="LD292" s="305"/>
      <c r="LE292" s="305"/>
      <c r="LF292" s="255"/>
      <c r="LG292" s="305"/>
      <c r="LH292" s="355"/>
      <c r="LI292" s="305"/>
      <c r="LJ292" s="305"/>
      <c r="LK292" s="305"/>
      <c r="LL292" s="305"/>
      <c r="LM292" s="305"/>
      <c r="LN292" s="48"/>
      <c r="LO292" s="255"/>
      <c r="LP292" s="305"/>
      <c r="LQ292" s="355"/>
      <c r="LR292" s="305"/>
      <c r="LS292" s="305"/>
      <c r="LT292" s="305"/>
      <c r="LU292" s="305"/>
      <c r="LV292" s="305"/>
      <c r="LW292" s="48"/>
      <c r="LX292" s="255"/>
      <c r="LY292" s="305"/>
      <c r="LZ292" s="355"/>
      <c r="MA292" s="305"/>
      <c r="MB292" s="305"/>
      <c r="MC292" s="305"/>
      <c r="MD292" s="305"/>
      <c r="ME292" s="305"/>
      <c r="MF292" s="305"/>
      <c r="MG292" s="255"/>
      <c r="MH292" s="305"/>
      <c r="MI292" s="355"/>
      <c r="MJ292" s="305"/>
      <c r="MK292" s="305"/>
      <c r="ML292" s="305"/>
      <c r="MM292" s="305"/>
      <c r="MN292" s="305"/>
      <c r="MO292" s="48"/>
      <c r="MP292" s="255"/>
      <c r="MQ292" s="305"/>
      <c r="MR292" s="355"/>
      <c r="MS292" s="305"/>
      <c r="MT292" s="305"/>
      <c r="MU292" s="305"/>
      <c r="MV292" s="305"/>
      <c r="MW292" s="305"/>
      <c r="MX292" s="48"/>
      <c r="MY292" s="255"/>
      <c r="MZ292" s="305"/>
      <c r="NA292" s="355"/>
      <c r="NB292" s="305"/>
      <c r="NC292" s="305"/>
      <c r="ND292" s="305"/>
      <c r="NE292" s="305"/>
      <c r="NF292" s="305"/>
      <c r="NG292" s="48"/>
      <c r="NH292" s="255"/>
    </row>
    <row r="293" spans="1:372" ht="15">
      <c r="A293" s="106" t="s">
        <v>1855</v>
      </c>
      <c r="C293" s="460"/>
      <c r="D293" s="443"/>
      <c r="E293" s="444" t="s">
        <v>187</v>
      </c>
      <c r="F293" s="661">
        <v>230.3</v>
      </c>
      <c r="G293" s="444" t="s">
        <v>183</v>
      </c>
      <c r="H293" s="662"/>
      <c r="I293" s="444" t="s">
        <v>184</v>
      </c>
      <c r="J293" s="662"/>
      <c r="K293" s="444" t="s">
        <v>185</v>
      </c>
      <c r="L293" s="460"/>
      <c r="M293" s="443"/>
      <c r="N293" s="444" t="s">
        <v>187</v>
      </c>
      <c r="O293" s="24">
        <v>185.2</v>
      </c>
      <c r="P293" s="444" t="s">
        <v>183</v>
      </c>
      <c r="Q293" s="24"/>
      <c r="R293" s="444" t="s">
        <v>184</v>
      </c>
      <c r="S293" s="24"/>
      <c r="T293" s="444" t="s">
        <v>185</v>
      </c>
      <c r="U293" s="460"/>
      <c r="V293" s="443"/>
      <c r="W293" s="444" t="s">
        <v>187</v>
      </c>
      <c r="X293" s="24">
        <v>407.50000000000023</v>
      </c>
      <c r="Y293" s="444" t="s">
        <v>183</v>
      </c>
      <c r="Z293" s="24"/>
      <c r="AA293" s="444" t="s">
        <v>184</v>
      </c>
      <c r="AC293" s="444" t="s">
        <v>185</v>
      </c>
      <c r="AD293" s="460"/>
      <c r="AE293" s="443"/>
      <c r="AF293" s="444" t="s">
        <v>187</v>
      </c>
      <c r="AG293" s="24">
        <v>240.40000000000032</v>
      </c>
      <c r="AH293" s="444" t="s">
        <v>183</v>
      </c>
      <c r="AI293" s="24"/>
      <c r="AJ293" s="444" t="s">
        <v>184</v>
      </c>
      <c r="AL293" s="444" t="s">
        <v>185</v>
      </c>
      <c r="AM293" s="460"/>
      <c r="AN293" s="443"/>
      <c r="AO293" s="444" t="s">
        <v>187</v>
      </c>
      <c r="AP293" s="443"/>
      <c r="AQ293" s="444" t="s">
        <v>183</v>
      </c>
      <c r="AR293" s="24">
        <v>371.00000000000045</v>
      </c>
      <c r="AS293" s="444" t="s">
        <v>184</v>
      </c>
      <c r="AT293" s="443"/>
      <c r="AU293" s="444" t="s">
        <v>185</v>
      </c>
      <c r="AV293" s="460"/>
      <c r="AW293" s="443"/>
      <c r="AX293" s="444" t="s">
        <v>187</v>
      </c>
      <c r="AY293" s="443"/>
      <c r="AZ293" s="444" t="s">
        <v>183</v>
      </c>
      <c r="BA293" s="24">
        <v>498.30000000000064</v>
      </c>
      <c r="BB293" s="444" t="s">
        <v>184</v>
      </c>
      <c r="BC293" s="24"/>
      <c r="BD293" s="444" t="s">
        <v>185</v>
      </c>
      <c r="BE293" s="460"/>
      <c r="BF293" s="443"/>
      <c r="BG293" s="444" t="s">
        <v>187</v>
      </c>
      <c r="BH293" s="443"/>
      <c r="BI293" s="444" t="s">
        <v>183</v>
      </c>
      <c r="BJ293" s="24">
        <v>575.10000000000036</v>
      </c>
      <c r="BK293" s="444" t="s">
        <v>184</v>
      </c>
      <c r="BL293" s="443"/>
      <c r="BM293" s="444" t="s">
        <v>185</v>
      </c>
      <c r="BN293" s="460"/>
      <c r="BO293" s="443"/>
      <c r="BP293" s="444" t="s">
        <v>187</v>
      </c>
      <c r="BQ293" s="443"/>
      <c r="BR293" s="444" t="s">
        <v>183</v>
      </c>
      <c r="BS293" s="24">
        <v>61.100000000000364</v>
      </c>
      <c r="BT293" s="444" t="s">
        <v>184</v>
      </c>
      <c r="BU293" s="443"/>
      <c r="BV293" s="444" t="s">
        <v>185</v>
      </c>
      <c r="BW293" s="460"/>
      <c r="BX293" s="443"/>
      <c r="BY293" s="444" t="s">
        <v>187</v>
      </c>
      <c r="BZ293" s="443"/>
      <c r="CA293" s="444" t="s">
        <v>183</v>
      </c>
      <c r="CB293" s="663">
        <v>158.5</v>
      </c>
      <c r="CC293" s="444" t="s">
        <v>184</v>
      </c>
      <c r="CD293" s="443"/>
      <c r="CE293" s="444" t="s">
        <v>185</v>
      </c>
      <c r="CF293" s="460"/>
      <c r="CG293" s="443"/>
      <c r="CH293" s="444" t="s">
        <v>187</v>
      </c>
      <c r="CI293" s="443"/>
      <c r="CJ293" s="444" t="s">
        <v>183</v>
      </c>
      <c r="CK293" s="443"/>
      <c r="CL293" s="444" t="s">
        <v>184</v>
      </c>
      <c r="CM293" s="443"/>
      <c r="CN293" s="444" t="s">
        <v>185</v>
      </c>
      <c r="CO293" s="460"/>
      <c r="CP293" s="443"/>
      <c r="CQ293" s="444" t="s">
        <v>187</v>
      </c>
      <c r="CR293" s="443"/>
      <c r="CS293" s="444" t="s">
        <v>183</v>
      </c>
      <c r="CT293" s="443"/>
      <c r="CU293" s="444" t="s">
        <v>184</v>
      </c>
      <c r="CV293" s="443"/>
      <c r="CW293" s="444" t="s">
        <v>185</v>
      </c>
      <c r="CX293" s="460"/>
      <c r="CY293" s="443"/>
      <c r="CZ293" s="444" t="s">
        <v>187</v>
      </c>
      <c r="DA293" s="443"/>
      <c r="DB293" s="444" t="s">
        <v>183</v>
      </c>
      <c r="DC293" s="24">
        <v>170.40000000000146</v>
      </c>
      <c r="DD293" s="444" t="s">
        <v>184</v>
      </c>
      <c r="DE293" s="443"/>
      <c r="DF293" s="444" t="s">
        <v>185</v>
      </c>
      <c r="DG293" s="460"/>
      <c r="DH293" s="443"/>
      <c r="DI293" s="444" t="s">
        <v>187</v>
      </c>
      <c r="DJ293" s="443"/>
      <c r="DK293" s="444" t="s">
        <v>183</v>
      </c>
      <c r="DL293" s="443"/>
      <c r="DM293" s="444" t="s">
        <v>184</v>
      </c>
      <c r="DN293" s="443"/>
      <c r="DO293" s="444" t="s">
        <v>185</v>
      </c>
      <c r="DP293" s="460"/>
      <c r="DQ293" s="443"/>
      <c r="DR293" s="444" t="s">
        <v>187</v>
      </c>
      <c r="DS293" s="443"/>
      <c r="DT293" s="444" t="s">
        <v>183</v>
      </c>
      <c r="DU293" s="24">
        <v>159.39999999999964</v>
      </c>
      <c r="DV293" s="444" t="s">
        <v>184</v>
      </c>
      <c r="DW293" s="443"/>
      <c r="DX293" s="444" t="s">
        <v>185</v>
      </c>
      <c r="DY293" s="460"/>
      <c r="DZ293" s="443"/>
      <c r="EA293" s="444" t="s">
        <v>187</v>
      </c>
      <c r="EB293" s="443"/>
      <c r="EC293" s="444" t="s">
        <v>183</v>
      </c>
      <c r="ED293" s="443"/>
      <c r="EE293" s="444" t="s">
        <v>184</v>
      </c>
      <c r="EF293" s="443"/>
      <c r="EG293" s="444" t="s">
        <v>185</v>
      </c>
      <c r="EH293" s="460"/>
      <c r="EI293" s="443"/>
      <c r="EJ293" s="444" t="s">
        <v>187</v>
      </c>
      <c r="EK293" s="443"/>
      <c r="EL293" s="444" t="s">
        <v>183</v>
      </c>
      <c r="EM293" s="443"/>
      <c r="EN293" s="444" t="s">
        <v>184</v>
      </c>
      <c r="EO293" s="443"/>
      <c r="EP293" s="444" t="s">
        <v>185</v>
      </c>
      <c r="EQ293" s="460"/>
      <c r="ER293" s="443"/>
      <c r="ES293" s="444" t="s">
        <v>187</v>
      </c>
      <c r="ET293" s="443"/>
      <c r="EU293" s="444" t="s">
        <v>183</v>
      </c>
      <c r="EV293" s="443"/>
      <c r="EW293" s="444" t="s">
        <v>184</v>
      </c>
      <c r="EX293" s="443"/>
      <c r="EY293" s="444" t="s">
        <v>185</v>
      </c>
      <c r="EZ293" s="460"/>
      <c r="FA293" s="443"/>
      <c r="FB293" s="444" t="s">
        <v>187</v>
      </c>
      <c r="FC293" s="443"/>
      <c r="FD293" s="444" t="s">
        <v>183</v>
      </c>
      <c r="FE293" s="663">
        <v>44</v>
      </c>
      <c r="FF293" s="444" t="s">
        <v>184</v>
      </c>
      <c r="FG293" s="443"/>
      <c r="FH293" s="444" t="s">
        <v>185</v>
      </c>
      <c r="FI293" s="460"/>
      <c r="FJ293" s="443"/>
      <c r="FK293" s="444" t="s">
        <v>187</v>
      </c>
      <c r="FL293" s="443"/>
      <c r="FM293" s="444" t="s">
        <v>183</v>
      </c>
      <c r="FN293" s="24">
        <v>344</v>
      </c>
      <c r="FO293" s="444" t="s">
        <v>184</v>
      </c>
      <c r="FP293" s="443"/>
      <c r="FQ293" s="444" t="s">
        <v>185</v>
      </c>
      <c r="FR293" s="460"/>
      <c r="FS293" s="443"/>
      <c r="FT293" s="444" t="s">
        <v>187</v>
      </c>
      <c r="FU293" s="443"/>
      <c r="FV293" s="444" t="s">
        <v>183</v>
      </c>
      <c r="FW293" s="443"/>
      <c r="FX293" s="444" t="s">
        <v>184</v>
      </c>
      <c r="FY293" s="443"/>
      <c r="FZ293" s="444" t="s">
        <v>185</v>
      </c>
      <c r="GA293" s="460"/>
      <c r="GB293" s="443"/>
      <c r="GC293" s="444" t="s">
        <v>187</v>
      </c>
      <c r="GD293" s="443"/>
      <c r="GE293" s="444" t="s">
        <v>183</v>
      </c>
      <c r="GF293" s="443"/>
      <c r="GG293" s="444" t="s">
        <v>184</v>
      </c>
      <c r="GH293" s="443"/>
      <c r="GI293" s="444" t="s">
        <v>185</v>
      </c>
      <c r="GJ293" s="460"/>
      <c r="GK293" s="443"/>
      <c r="GL293" s="444" t="s">
        <v>187</v>
      </c>
      <c r="GM293" s="443"/>
      <c r="GN293" s="444" t="s">
        <v>183</v>
      </c>
      <c r="GO293" s="24">
        <v>1932.7999999999956</v>
      </c>
      <c r="GP293" s="444" t="s">
        <v>184</v>
      </c>
      <c r="GQ293" s="443"/>
      <c r="GR293" s="444" t="s">
        <v>185</v>
      </c>
      <c r="GS293" s="460"/>
      <c r="GT293" s="443"/>
      <c r="GU293" s="444" t="s">
        <v>187</v>
      </c>
      <c r="GV293" s="443"/>
      <c r="GW293" s="444" t="s">
        <v>183</v>
      </c>
      <c r="GX293" s="443"/>
      <c r="GY293" s="444" t="s">
        <v>184</v>
      </c>
      <c r="GZ293" s="443"/>
      <c r="HA293" s="444" t="s">
        <v>185</v>
      </c>
      <c r="HB293" s="460"/>
      <c r="HC293" s="443"/>
      <c r="HD293" s="444" t="s">
        <v>187</v>
      </c>
      <c r="HE293" s="443"/>
      <c r="HF293" s="444" t="s">
        <v>183</v>
      </c>
      <c r="HG293" s="24">
        <v>380.09999999999945</v>
      </c>
      <c r="HH293" s="444" t="s">
        <v>184</v>
      </c>
      <c r="HI293" s="443"/>
      <c r="HJ293" s="444" t="s">
        <v>185</v>
      </c>
      <c r="HK293" s="460"/>
      <c r="HL293" s="443"/>
      <c r="HM293" s="444" t="s">
        <v>187</v>
      </c>
      <c r="HN293" s="443"/>
      <c r="HO293" s="444" t="s">
        <v>183</v>
      </c>
      <c r="HP293" s="443"/>
      <c r="HQ293" s="444" t="s">
        <v>184</v>
      </c>
      <c r="HR293" s="443"/>
      <c r="HS293" s="444" t="s">
        <v>185</v>
      </c>
      <c r="HT293" s="460"/>
      <c r="HU293" s="443"/>
      <c r="HV293" s="444" t="s">
        <v>187</v>
      </c>
      <c r="HW293" s="443"/>
      <c r="HX293" s="444" t="s">
        <v>183</v>
      </c>
      <c r="HY293" s="24">
        <v>2958</v>
      </c>
      <c r="HZ293" s="444" t="s">
        <v>184</v>
      </c>
      <c r="IA293" s="443"/>
      <c r="IB293" s="444" t="s">
        <v>185</v>
      </c>
      <c r="IC293" s="460"/>
      <c r="ID293" s="443"/>
      <c r="IE293" s="444" t="s">
        <v>187</v>
      </c>
      <c r="IF293" s="443"/>
      <c r="IG293" s="444" t="s">
        <v>183</v>
      </c>
      <c r="IH293" s="443"/>
      <c r="II293" s="444" t="s">
        <v>184</v>
      </c>
      <c r="IJ293" s="443"/>
      <c r="IK293" s="444" t="s">
        <v>185</v>
      </c>
      <c r="IL293" s="460"/>
      <c r="IM293" s="443"/>
      <c r="IN293" s="444" t="s">
        <v>187</v>
      </c>
      <c r="IO293" s="443"/>
      <c r="IP293" s="444" t="s">
        <v>183</v>
      </c>
      <c r="IQ293" s="443"/>
      <c r="IR293" s="444" t="s">
        <v>184</v>
      </c>
      <c r="IS293" s="443"/>
      <c r="IT293" s="444" t="s">
        <v>185</v>
      </c>
      <c r="IU293" s="460"/>
      <c r="IV293" s="443"/>
      <c r="IW293" s="444" t="s">
        <v>187</v>
      </c>
      <c r="IX293" s="443"/>
      <c r="IY293" s="444" t="s">
        <v>183</v>
      </c>
      <c r="IZ293" s="24">
        <v>579.599999999999</v>
      </c>
      <c r="JA293" s="444" t="s">
        <v>184</v>
      </c>
      <c r="JB293" s="443"/>
      <c r="JC293" s="444" t="s">
        <v>185</v>
      </c>
      <c r="JD293" s="460"/>
      <c r="JE293" s="443"/>
      <c r="JF293" s="444" t="s">
        <v>187</v>
      </c>
      <c r="JG293" s="443"/>
      <c r="JH293" s="444" t="s">
        <v>183</v>
      </c>
      <c r="JI293" s="663">
        <v>345.39999999999964</v>
      </c>
      <c r="JJ293" s="444" t="s">
        <v>184</v>
      </c>
      <c r="JK293" s="443"/>
      <c r="JL293" s="444" t="s">
        <v>185</v>
      </c>
      <c r="JM293" s="460"/>
      <c r="JN293" s="443"/>
      <c r="JO293" s="444" t="s">
        <v>187</v>
      </c>
      <c r="JP293" s="443"/>
      <c r="JQ293" s="444" t="s">
        <v>183</v>
      </c>
      <c r="JR293" s="443"/>
      <c r="JS293" s="444" t="s">
        <v>184</v>
      </c>
      <c r="JT293" s="443"/>
      <c r="JU293" s="444" t="s">
        <v>185</v>
      </c>
      <c r="JV293" s="460"/>
      <c r="JW293" s="443"/>
      <c r="JX293" s="444" t="s">
        <v>187</v>
      </c>
      <c r="JY293" s="443"/>
      <c r="JZ293" s="444" t="s">
        <v>183</v>
      </c>
      <c r="KA293" s="24">
        <v>2493.4999999999345</v>
      </c>
      <c r="KB293" s="444" t="s">
        <v>184</v>
      </c>
      <c r="KC293" s="443"/>
      <c r="KD293" s="444" t="s">
        <v>185</v>
      </c>
      <c r="KE293" s="460"/>
      <c r="KF293" s="443"/>
      <c r="KG293" s="444" t="s">
        <v>187</v>
      </c>
      <c r="KH293" s="443"/>
      <c r="KI293" s="444" t="s">
        <v>183</v>
      </c>
      <c r="KJ293" s="663">
        <v>70.000000000001819</v>
      </c>
      <c r="KK293" s="444" t="s">
        <v>184</v>
      </c>
      <c r="KL293" s="443"/>
      <c r="KM293" s="444" t="s">
        <v>185</v>
      </c>
      <c r="KN293" s="460"/>
      <c r="KO293" s="443"/>
      <c r="KP293" s="444" t="s">
        <v>187</v>
      </c>
      <c r="KQ293" s="443"/>
      <c r="KR293" s="444" t="s">
        <v>183</v>
      </c>
      <c r="KS293" s="443"/>
      <c r="KT293" s="444" t="s">
        <v>184</v>
      </c>
      <c r="KU293" s="443"/>
      <c r="KV293" s="444" t="s">
        <v>185</v>
      </c>
      <c r="KW293" s="460"/>
      <c r="KX293" s="443"/>
      <c r="KY293" s="444" t="s">
        <v>187</v>
      </c>
      <c r="KZ293" s="443"/>
      <c r="LA293" s="444" t="s">
        <v>183</v>
      </c>
      <c r="LB293" s="443"/>
      <c r="LC293" s="444" t="s">
        <v>184</v>
      </c>
      <c r="LD293" s="443"/>
      <c r="LE293" s="444" t="s">
        <v>185</v>
      </c>
      <c r="LF293" s="460"/>
      <c r="LG293" s="443"/>
      <c r="LH293" s="444" t="s">
        <v>187</v>
      </c>
      <c r="LI293" s="443"/>
      <c r="LJ293" s="444" t="s">
        <v>183</v>
      </c>
      <c r="LK293" s="443"/>
      <c r="LL293" s="444" t="s">
        <v>184</v>
      </c>
      <c r="LM293" s="443"/>
      <c r="LN293" s="444" t="s">
        <v>185</v>
      </c>
      <c r="LO293" s="460"/>
      <c r="LP293" s="443"/>
      <c r="LQ293" s="444" t="s">
        <v>187</v>
      </c>
      <c r="LR293" s="443"/>
      <c r="LS293" s="444" t="s">
        <v>183</v>
      </c>
      <c r="LT293" s="24">
        <v>340.89999999999873</v>
      </c>
      <c r="LU293" s="444" t="s">
        <v>184</v>
      </c>
      <c r="LV293" s="443"/>
      <c r="LW293" s="444" t="s">
        <v>185</v>
      </c>
      <c r="LX293" s="460"/>
      <c r="LY293" s="443"/>
      <c r="LZ293" s="444" t="s">
        <v>187</v>
      </c>
      <c r="MA293" s="443"/>
      <c r="MB293" s="444" t="s">
        <v>183</v>
      </c>
      <c r="MC293" s="443"/>
      <c r="MD293" s="444" t="s">
        <v>184</v>
      </c>
      <c r="ME293" s="443"/>
      <c r="MF293" s="444" t="s">
        <v>185</v>
      </c>
      <c r="MG293" s="460"/>
      <c r="MH293" s="443"/>
      <c r="MI293" s="444" t="s">
        <v>187</v>
      </c>
      <c r="MJ293" s="443"/>
      <c r="MK293" s="444" t="s">
        <v>183</v>
      </c>
      <c r="ML293" s="24">
        <v>533.60000000000036</v>
      </c>
      <c r="MM293" s="444" t="s">
        <v>184</v>
      </c>
      <c r="MN293" s="443"/>
      <c r="MO293" s="444" t="s">
        <v>185</v>
      </c>
      <c r="MP293" s="460"/>
      <c r="MQ293" s="443"/>
      <c r="MR293" s="444" t="s">
        <v>187</v>
      </c>
      <c r="MS293" s="443"/>
      <c r="MT293" s="444" t="s">
        <v>183</v>
      </c>
      <c r="MU293" s="24">
        <v>259.99999999999636</v>
      </c>
      <c r="MV293" s="444" t="s">
        <v>184</v>
      </c>
      <c r="MW293" s="443"/>
      <c r="MX293" s="444" t="s">
        <v>185</v>
      </c>
      <c r="MY293" s="460"/>
      <c r="MZ293" s="443"/>
      <c r="NA293" s="444" t="s">
        <v>187</v>
      </c>
      <c r="NB293" s="443"/>
      <c r="NC293" s="444" t="s">
        <v>183</v>
      </c>
      <c r="ND293" s="443"/>
      <c r="NE293" s="444" t="s">
        <v>184</v>
      </c>
      <c r="NF293" s="443"/>
      <c r="NG293" s="444" t="s">
        <v>185</v>
      </c>
      <c r="NH293" s="460"/>
    </row>
    <row r="294" spans="1:372" s="112" customFormat="1" ht="18">
      <c r="A294" s="110">
        <v>2020</v>
      </c>
      <c r="B294" s="59">
        <f>SUM(D294:AAP294)</f>
        <v>9738.4749999999476</v>
      </c>
      <c r="C294" s="460"/>
      <c r="D294" s="443"/>
      <c r="E294" s="286">
        <f>D293*0.25</f>
        <v>0</v>
      </c>
      <c r="F294" s="24"/>
      <c r="G294" s="286">
        <f>F293*0.5</f>
        <v>115.15</v>
      </c>
      <c r="H294" s="443"/>
      <c r="I294" s="286">
        <f>H293*0.75</f>
        <v>0</v>
      </c>
      <c r="J294" s="443"/>
      <c r="K294" s="286">
        <f>J293*1</f>
        <v>0</v>
      </c>
      <c r="L294" s="460"/>
      <c r="M294" s="443"/>
      <c r="N294" s="286">
        <f>M293*0.25</f>
        <v>0</v>
      </c>
      <c r="O294" s="443"/>
      <c r="P294" s="286">
        <f>O293*0.5</f>
        <v>92.6</v>
      </c>
      <c r="Q294" s="443"/>
      <c r="R294" s="286">
        <f>Q293*0.75</f>
        <v>0</v>
      </c>
      <c r="S294" s="443"/>
      <c r="T294" s="286">
        <f>S293*1</f>
        <v>0</v>
      </c>
      <c r="U294" s="460"/>
      <c r="V294" s="443"/>
      <c r="W294" s="286">
        <f>V293*0.25</f>
        <v>0</v>
      </c>
      <c r="X294" s="443"/>
      <c r="Y294" s="286">
        <f>X293*0.5</f>
        <v>203.75000000000011</v>
      </c>
      <c r="Z294" s="24"/>
      <c r="AA294" s="286">
        <f>Z293*0.75</f>
        <v>0</v>
      </c>
      <c r="AC294" s="286">
        <f t="shared" ref="AC294:AC301" si="271">AB293*1</f>
        <v>0</v>
      </c>
      <c r="AD294" s="460"/>
      <c r="AE294" s="443"/>
      <c r="AF294" s="286">
        <f>AE293*0.25</f>
        <v>0</v>
      </c>
      <c r="AG294" s="443"/>
      <c r="AH294" s="286">
        <f>AG293*0.5</f>
        <v>120.20000000000016</v>
      </c>
      <c r="AI294" s="443"/>
      <c r="AJ294" s="286">
        <f>AI293*0.75</f>
        <v>0</v>
      </c>
      <c r="AL294" s="286">
        <f t="shared" ref="AL294:AL301" si="272">AK293*1</f>
        <v>0</v>
      </c>
      <c r="AM294" s="460"/>
      <c r="AN294" s="443"/>
      <c r="AO294" s="286">
        <f>AN293*0.25</f>
        <v>0</v>
      </c>
      <c r="AP294" s="443"/>
      <c r="AQ294" s="286">
        <f>AP293*0.5</f>
        <v>0</v>
      </c>
      <c r="AR294" s="443"/>
      <c r="AS294" s="286">
        <f>AR293*0.75</f>
        <v>278.25000000000034</v>
      </c>
      <c r="AT294" s="443"/>
      <c r="AU294" s="286">
        <f>AT293*1</f>
        <v>0</v>
      </c>
      <c r="AV294" s="460"/>
      <c r="AW294" s="443"/>
      <c r="AX294" s="286">
        <f>AW293*0.25</f>
        <v>0</v>
      </c>
      <c r="AY294" s="443"/>
      <c r="AZ294" s="286">
        <f>AY293*0.5</f>
        <v>0</v>
      </c>
      <c r="BA294" s="443"/>
      <c r="BB294" s="286">
        <f>BA293*0.75</f>
        <v>373.72500000000048</v>
      </c>
      <c r="BC294" s="24"/>
      <c r="BD294" s="286">
        <f>BC293*1</f>
        <v>0</v>
      </c>
      <c r="BE294" s="460"/>
      <c r="BF294" s="443"/>
      <c r="BG294" s="286">
        <f>BF293*0.25</f>
        <v>0</v>
      </c>
      <c r="BH294" s="443"/>
      <c r="BI294" s="286">
        <f>BH293*0.5</f>
        <v>0</v>
      </c>
      <c r="BJ294" s="443"/>
      <c r="BK294" s="286">
        <f>BJ293*0.75</f>
        <v>431.32500000000027</v>
      </c>
      <c r="BL294" s="443"/>
      <c r="BM294" s="286">
        <f>BL293*1</f>
        <v>0</v>
      </c>
      <c r="BN294" s="460"/>
      <c r="BO294" s="443"/>
      <c r="BP294" s="286">
        <f>BO293*0.25</f>
        <v>0</v>
      </c>
      <c r="BQ294" s="443"/>
      <c r="BR294" s="286">
        <f>BQ293*0.5</f>
        <v>0</v>
      </c>
      <c r="BS294" s="443"/>
      <c r="BT294" s="286">
        <f>BS293*0.75</f>
        <v>45.825000000000273</v>
      </c>
      <c r="BU294" s="443"/>
      <c r="BV294" s="286">
        <f>BU293*1</f>
        <v>0</v>
      </c>
      <c r="BW294" s="460"/>
      <c r="BX294" s="443"/>
      <c r="BY294" s="286">
        <f>BX293*0.25</f>
        <v>0</v>
      </c>
      <c r="BZ294" s="443"/>
      <c r="CA294" s="286">
        <f>BZ293*0.5</f>
        <v>0</v>
      </c>
      <c r="CB294" s="443"/>
      <c r="CC294" s="286">
        <f>CB293*0.75</f>
        <v>118.875</v>
      </c>
      <c r="CD294" s="443"/>
      <c r="CE294" s="286">
        <f>CD293*1</f>
        <v>0</v>
      </c>
      <c r="CF294" s="460"/>
      <c r="CG294" s="443"/>
      <c r="CH294" s="286">
        <f>CG293*0.25</f>
        <v>0</v>
      </c>
      <c r="CI294" s="443"/>
      <c r="CJ294" s="286">
        <f>CI293*0.5</f>
        <v>0</v>
      </c>
      <c r="CK294" s="443"/>
      <c r="CL294" s="286">
        <f>CK293*0.75</f>
        <v>0</v>
      </c>
      <c r="CM294" s="443"/>
      <c r="CN294" s="286">
        <f>CM293*1</f>
        <v>0</v>
      </c>
      <c r="CO294" s="460"/>
      <c r="CP294" s="443"/>
      <c r="CQ294" s="286">
        <f>CP293*0.25</f>
        <v>0</v>
      </c>
      <c r="CR294" s="443"/>
      <c r="CS294" s="286">
        <f>CR293*0.5</f>
        <v>0</v>
      </c>
      <c r="CT294" s="443"/>
      <c r="CU294" s="286">
        <f>CT293*0.75</f>
        <v>0</v>
      </c>
      <c r="CV294" s="443"/>
      <c r="CW294" s="286">
        <f>CV293*1</f>
        <v>0</v>
      </c>
      <c r="CX294" s="460"/>
      <c r="CY294" s="443"/>
      <c r="CZ294" s="286">
        <f>CY293*0.25</f>
        <v>0</v>
      </c>
      <c r="DA294" s="443"/>
      <c r="DB294" s="286">
        <f>DA293*0.5</f>
        <v>0</v>
      </c>
      <c r="DC294" s="443"/>
      <c r="DD294" s="286">
        <f>DC293*0.75</f>
        <v>127.80000000000109</v>
      </c>
      <c r="DE294" s="443"/>
      <c r="DF294" s="286">
        <f>DE293*1</f>
        <v>0</v>
      </c>
      <c r="DG294" s="460"/>
      <c r="DH294" s="443"/>
      <c r="DI294" s="286">
        <f>DH293*0.25</f>
        <v>0</v>
      </c>
      <c r="DJ294" s="443"/>
      <c r="DK294" s="286">
        <f>DJ293*0.5</f>
        <v>0</v>
      </c>
      <c r="DL294" s="443"/>
      <c r="DM294" s="286">
        <f>DL293*0.75</f>
        <v>0</v>
      </c>
      <c r="DN294" s="443"/>
      <c r="DO294" s="286">
        <f>DN293*1</f>
        <v>0</v>
      </c>
      <c r="DP294" s="460"/>
      <c r="DQ294" s="443"/>
      <c r="DR294" s="286">
        <f>DQ293*0.25</f>
        <v>0</v>
      </c>
      <c r="DS294" s="443"/>
      <c r="DT294" s="286">
        <f>DS293*0.5</f>
        <v>0</v>
      </c>
      <c r="DU294" s="443"/>
      <c r="DV294" s="286">
        <f>DU293*0.75</f>
        <v>119.54999999999973</v>
      </c>
      <c r="DW294" s="443"/>
      <c r="DX294" s="286">
        <f>DW293*1</f>
        <v>0</v>
      </c>
      <c r="DY294" s="460"/>
      <c r="DZ294" s="443"/>
      <c r="EA294" s="286">
        <f>DZ293*0.25</f>
        <v>0</v>
      </c>
      <c r="EB294" s="443"/>
      <c r="EC294" s="286">
        <f>EB293*0.5</f>
        <v>0</v>
      </c>
      <c r="ED294" s="443"/>
      <c r="EE294" s="286">
        <f>ED293*0.75</f>
        <v>0</v>
      </c>
      <c r="EF294" s="443"/>
      <c r="EG294" s="286">
        <f>EF293*1</f>
        <v>0</v>
      </c>
      <c r="EH294" s="460"/>
      <c r="EI294" s="443"/>
      <c r="EJ294" s="286">
        <f>EI293*0.25</f>
        <v>0</v>
      </c>
      <c r="EK294" s="443"/>
      <c r="EL294" s="286">
        <f>EK293*0.5</f>
        <v>0</v>
      </c>
      <c r="EM294" s="443"/>
      <c r="EN294" s="286">
        <f>EM293*0.75</f>
        <v>0</v>
      </c>
      <c r="EO294" s="443"/>
      <c r="EP294" s="286">
        <f>EO293*1</f>
        <v>0</v>
      </c>
      <c r="EQ294" s="460"/>
      <c r="ER294" s="443"/>
      <c r="ES294" s="286">
        <f>ER293*0.25</f>
        <v>0</v>
      </c>
      <c r="ET294" s="443"/>
      <c r="EU294" s="286">
        <f>ET293*0.5</f>
        <v>0</v>
      </c>
      <c r="EV294" s="443"/>
      <c r="EW294" s="286">
        <f>EV293*0.75</f>
        <v>0</v>
      </c>
      <c r="EX294" s="443"/>
      <c r="EY294" s="286">
        <f>EX293*1</f>
        <v>0</v>
      </c>
      <c r="EZ294" s="460"/>
      <c r="FA294" s="443"/>
      <c r="FB294" s="286">
        <f>FA293*0.25</f>
        <v>0</v>
      </c>
      <c r="FC294" s="443"/>
      <c r="FD294" s="286">
        <f>FC293*0.5</f>
        <v>0</v>
      </c>
      <c r="FE294" s="443"/>
      <c r="FF294" s="286">
        <f>FE293*0.75</f>
        <v>33</v>
      </c>
      <c r="FG294" s="443"/>
      <c r="FH294" s="286">
        <f>FG293*1</f>
        <v>0</v>
      </c>
      <c r="FI294" s="460"/>
      <c r="FJ294" s="443"/>
      <c r="FK294" s="286">
        <f>FJ293*0.25</f>
        <v>0</v>
      </c>
      <c r="FL294" s="443"/>
      <c r="FM294" s="286">
        <f>FL293*0.5</f>
        <v>0</v>
      </c>
      <c r="FN294" s="443"/>
      <c r="FO294" s="286">
        <f>FN293*0.75</f>
        <v>258</v>
      </c>
      <c r="FP294" s="443"/>
      <c r="FQ294" s="286">
        <f>FP293*1</f>
        <v>0</v>
      </c>
      <c r="FR294" s="460"/>
      <c r="FS294" s="443"/>
      <c r="FT294" s="286">
        <f>FS293*0.25</f>
        <v>0</v>
      </c>
      <c r="FU294" s="443"/>
      <c r="FV294" s="286">
        <f>FU293*0.5</f>
        <v>0</v>
      </c>
      <c r="FW294" s="443"/>
      <c r="FX294" s="286">
        <f>FW293*0.75</f>
        <v>0</v>
      </c>
      <c r="FY294" s="443"/>
      <c r="FZ294" s="286">
        <f>FY293*1</f>
        <v>0</v>
      </c>
      <c r="GA294" s="460"/>
      <c r="GB294" s="443"/>
      <c r="GC294" s="286">
        <f>GB293*0.25</f>
        <v>0</v>
      </c>
      <c r="GD294" s="443"/>
      <c r="GE294" s="286">
        <f>GD293*0.5</f>
        <v>0</v>
      </c>
      <c r="GF294" s="443"/>
      <c r="GG294" s="286">
        <f>GF293*0.75</f>
        <v>0</v>
      </c>
      <c r="GH294" s="443"/>
      <c r="GI294" s="286">
        <f>GH293*1</f>
        <v>0</v>
      </c>
      <c r="GJ294" s="460"/>
      <c r="GK294" s="443"/>
      <c r="GL294" s="286">
        <f>GK293*0.25</f>
        <v>0</v>
      </c>
      <c r="GM294" s="443"/>
      <c r="GN294" s="286">
        <f>GM293*0.5</f>
        <v>0</v>
      </c>
      <c r="GO294" s="443"/>
      <c r="GP294" s="286">
        <f>GO293*0.75</f>
        <v>1449.5999999999967</v>
      </c>
      <c r="GQ294" s="443"/>
      <c r="GR294" s="286">
        <f>GQ293*1</f>
        <v>0</v>
      </c>
      <c r="GS294" s="460"/>
      <c r="GT294" s="443"/>
      <c r="GU294" s="286">
        <f>GT293*0.25</f>
        <v>0</v>
      </c>
      <c r="GV294" s="443"/>
      <c r="GW294" s="286">
        <f>GV293*0.5</f>
        <v>0</v>
      </c>
      <c r="GX294" s="443"/>
      <c r="GY294" s="286">
        <f>GX293*0.75</f>
        <v>0</v>
      </c>
      <c r="GZ294" s="443"/>
      <c r="HA294" s="286">
        <f>GZ293*1</f>
        <v>0</v>
      </c>
      <c r="HB294" s="460"/>
      <c r="HC294" s="443"/>
      <c r="HD294" s="286">
        <f>HC293*0.25</f>
        <v>0</v>
      </c>
      <c r="HE294" s="443"/>
      <c r="HF294" s="286">
        <f>HE293*0.5</f>
        <v>0</v>
      </c>
      <c r="HG294" s="443"/>
      <c r="HH294" s="286">
        <f>HG293*0.75</f>
        <v>285.07499999999959</v>
      </c>
      <c r="HI294" s="443"/>
      <c r="HJ294" s="286">
        <f>HI293*1</f>
        <v>0</v>
      </c>
      <c r="HK294" s="460"/>
      <c r="HL294" s="443"/>
      <c r="HM294" s="286">
        <f>HL293*0.25</f>
        <v>0</v>
      </c>
      <c r="HN294" s="443"/>
      <c r="HO294" s="286">
        <f>HN293*0.5</f>
        <v>0</v>
      </c>
      <c r="HP294" s="443"/>
      <c r="HQ294" s="286">
        <f>HP293*0.75</f>
        <v>0</v>
      </c>
      <c r="HR294" s="443"/>
      <c r="HS294" s="286">
        <f>HR293*1</f>
        <v>0</v>
      </c>
      <c r="HT294" s="460"/>
      <c r="HU294" s="443"/>
      <c r="HV294" s="286">
        <f>HU293*0.25</f>
        <v>0</v>
      </c>
      <c r="HW294" s="443"/>
      <c r="HX294" s="286">
        <f>HW293*0.5</f>
        <v>0</v>
      </c>
      <c r="HY294" s="443"/>
      <c r="HZ294" s="286">
        <f>HY293*0.75</f>
        <v>2218.5</v>
      </c>
      <c r="IA294" s="443"/>
      <c r="IB294" s="286">
        <f>IA293*1</f>
        <v>0</v>
      </c>
      <c r="IC294" s="460"/>
      <c r="ID294" s="443"/>
      <c r="IE294" s="286">
        <f>ID293*0.25</f>
        <v>0</v>
      </c>
      <c r="IF294" s="443"/>
      <c r="IG294" s="286">
        <f>IF293*0.5</f>
        <v>0</v>
      </c>
      <c r="IH294" s="443"/>
      <c r="II294" s="286">
        <f>IH293*0.75</f>
        <v>0</v>
      </c>
      <c r="IJ294" s="443"/>
      <c r="IK294" s="286">
        <f>IJ293*1</f>
        <v>0</v>
      </c>
      <c r="IL294" s="460"/>
      <c r="IM294" s="443"/>
      <c r="IN294" s="286">
        <f>IM293*0.25</f>
        <v>0</v>
      </c>
      <c r="IO294" s="443"/>
      <c r="IP294" s="286">
        <f>IO293*0.5</f>
        <v>0</v>
      </c>
      <c r="IQ294" s="443"/>
      <c r="IR294" s="286">
        <f>IQ293*0.75</f>
        <v>0</v>
      </c>
      <c r="IS294" s="443"/>
      <c r="IT294" s="286">
        <f>IS293*1</f>
        <v>0</v>
      </c>
      <c r="IU294" s="460"/>
      <c r="IV294" s="443"/>
      <c r="IW294" s="286">
        <f>IV293*0.25</f>
        <v>0</v>
      </c>
      <c r="IX294" s="443"/>
      <c r="IY294" s="286">
        <f>IX293*0.5</f>
        <v>0</v>
      </c>
      <c r="IZ294" s="443"/>
      <c r="JA294" s="286">
        <f>IZ293*0.75</f>
        <v>434.69999999999925</v>
      </c>
      <c r="JB294" s="443"/>
      <c r="JC294" s="286">
        <f>JB293*1</f>
        <v>0</v>
      </c>
      <c r="JD294" s="460"/>
      <c r="JE294" s="443"/>
      <c r="JF294" s="286">
        <f>JE293*0.25</f>
        <v>0</v>
      </c>
      <c r="JG294" s="443"/>
      <c r="JH294" s="286">
        <f>JG293*0.5</f>
        <v>0</v>
      </c>
      <c r="JI294" s="443"/>
      <c r="JJ294" s="286">
        <f>JI293*0.75</f>
        <v>259.04999999999973</v>
      </c>
      <c r="JK294" s="443"/>
      <c r="JL294" s="286">
        <f>JK293*1</f>
        <v>0</v>
      </c>
      <c r="JM294" s="460"/>
      <c r="JN294" s="443"/>
      <c r="JO294" s="286">
        <f>JN293*0.25</f>
        <v>0</v>
      </c>
      <c r="JP294" s="443"/>
      <c r="JQ294" s="286">
        <f>JP293*0.5</f>
        <v>0</v>
      </c>
      <c r="JR294" s="443"/>
      <c r="JS294" s="286">
        <f>JR293*0.75</f>
        <v>0</v>
      </c>
      <c r="JT294" s="443"/>
      <c r="JU294" s="286">
        <f>JT293*1</f>
        <v>0</v>
      </c>
      <c r="JV294" s="460"/>
      <c r="JW294" s="443"/>
      <c r="JX294" s="286">
        <f>JW293*0.25</f>
        <v>0</v>
      </c>
      <c r="JY294" s="443"/>
      <c r="JZ294" s="286">
        <f>JY293*0.5</f>
        <v>0</v>
      </c>
      <c r="KA294" s="443"/>
      <c r="KB294" s="286">
        <f>KA293*0.75</f>
        <v>1870.1249999999509</v>
      </c>
      <c r="KC294" s="443"/>
      <c r="KD294" s="286">
        <f t="shared" ref="KD294" si="273">KC293*1</f>
        <v>0</v>
      </c>
      <c r="KE294" s="460"/>
      <c r="KF294" s="443"/>
      <c r="KG294" s="286">
        <f>KF293*0.25</f>
        <v>0</v>
      </c>
      <c r="KH294" s="443"/>
      <c r="KI294" s="286">
        <f>KH293*0.5</f>
        <v>0</v>
      </c>
      <c r="KJ294" s="443"/>
      <c r="KK294" s="286">
        <f>KJ293*0.75</f>
        <v>52.500000000001364</v>
      </c>
      <c r="KL294" s="443"/>
      <c r="KM294" s="286">
        <f>KL293*1</f>
        <v>0</v>
      </c>
      <c r="KN294" s="460"/>
      <c r="KO294" s="443"/>
      <c r="KP294" s="286">
        <f>KO293*0.25</f>
        <v>0</v>
      </c>
      <c r="KQ294" s="443"/>
      <c r="KR294" s="286">
        <f>KQ293*0.5</f>
        <v>0</v>
      </c>
      <c r="KS294" s="443"/>
      <c r="KT294" s="286">
        <f>KS293*0.75</f>
        <v>0</v>
      </c>
      <c r="KU294" s="443"/>
      <c r="KV294" s="286">
        <f>KU293*1</f>
        <v>0</v>
      </c>
      <c r="KW294" s="460"/>
      <c r="KX294" s="443"/>
      <c r="KY294" s="286">
        <f>KX293*0.25</f>
        <v>0</v>
      </c>
      <c r="KZ294" s="443"/>
      <c r="LA294" s="286">
        <f>KZ293*0.5</f>
        <v>0</v>
      </c>
      <c r="LB294" s="443"/>
      <c r="LC294" s="286">
        <f>LB293*0.75</f>
        <v>0</v>
      </c>
      <c r="LD294" s="443"/>
      <c r="LE294" s="286">
        <f>LD293*1</f>
        <v>0</v>
      </c>
      <c r="LF294" s="460"/>
      <c r="LG294" s="443"/>
      <c r="LH294" s="286">
        <f>LG293*0.25</f>
        <v>0</v>
      </c>
      <c r="LI294" s="443"/>
      <c r="LJ294" s="286">
        <f>LI293*0.5</f>
        <v>0</v>
      </c>
      <c r="LK294" s="443"/>
      <c r="LL294" s="286">
        <f>LK293*0.75</f>
        <v>0</v>
      </c>
      <c r="LM294" s="443"/>
      <c r="LN294" s="286">
        <f>LM293*1</f>
        <v>0</v>
      </c>
      <c r="LO294" s="460"/>
      <c r="LP294" s="443"/>
      <c r="LQ294" s="286">
        <f>LP293*0.25</f>
        <v>0</v>
      </c>
      <c r="LR294" s="443"/>
      <c r="LS294" s="286">
        <f>LR293*0.5</f>
        <v>0</v>
      </c>
      <c r="LT294" s="443"/>
      <c r="LU294" s="286">
        <f>LT293*0.75</f>
        <v>255.67499999999905</v>
      </c>
      <c r="LV294" s="443"/>
      <c r="LW294" s="286">
        <f>LV293*1</f>
        <v>0</v>
      </c>
      <c r="LX294" s="460"/>
      <c r="LY294" s="443"/>
      <c r="LZ294" s="286">
        <f>LY293*0.25</f>
        <v>0</v>
      </c>
      <c r="MA294" s="443"/>
      <c r="MB294" s="286">
        <f>MA293*0.5</f>
        <v>0</v>
      </c>
      <c r="MC294" s="443"/>
      <c r="MD294" s="286">
        <f>MC293*0.75</f>
        <v>0</v>
      </c>
      <c r="ME294" s="443"/>
      <c r="MF294" s="286">
        <f>ME293*1</f>
        <v>0</v>
      </c>
      <c r="MG294" s="460"/>
      <c r="MH294" s="443"/>
      <c r="MI294" s="286">
        <f>MH293*0.25</f>
        <v>0</v>
      </c>
      <c r="MJ294" s="443"/>
      <c r="MK294" s="286">
        <f>MJ293*0.5</f>
        <v>0</v>
      </c>
      <c r="ML294" s="443"/>
      <c r="MM294" s="286">
        <f>ML293*0.75</f>
        <v>400.20000000000027</v>
      </c>
      <c r="MN294" s="443"/>
      <c r="MO294" s="286">
        <f>MN293*1</f>
        <v>0</v>
      </c>
      <c r="MP294" s="460"/>
      <c r="MQ294" s="443"/>
      <c r="MR294" s="286">
        <f>MQ293*0.25</f>
        <v>0</v>
      </c>
      <c r="MS294" s="443"/>
      <c r="MT294" s="286">
        <f>MS293*0.5</f>
        <v>0</v>
      </c>
      <c r="MU294" s="443"/>
      <c r="MV294" s="286">
        <f>MU293*0.75</f>
        <v>194.99999999999727</v>
      </c>
      <c r="MW294" s="443"/>
      <c r="MX294" s="286">
        <f>MW293*1</f>
        <v>0</v>
      </c>
      <c r="MY294" s="460"/>
      <c r="MZ294" s="443"/>
      <c r="NA294" s="286">
        <f>MZ293*0.25</f>
        <v>0</v>
      </c>
      <c r="NB294" s="443"/>
      <c r="NC294" s="286">
        <f>NB293*0.5</f>
        <v>0</v>
      </c>
      <c r="ND294" s="443"/>
      <c r="NE294" s="286">
        <f>ND293*0.75</f>
        <v>0</v>
      </c>
      <c r="NF294" s="443"/>
      <c r="NG294" s="286">
        <f>NF293*1</f>
        <v>0</v>
      </c>
      <c r="NH294" s="460"/>
    </row>
    <row r="295" spans="1:372" ht="15">
      <c r="A295" s="253"/>
      <c r="B295" s="254"/>
      <c r="C295" s="255"/>
      <c r="D295" s="305"/>
      <c r="E295" s="355"/>
      <c r="F295" s="178"/>
      <c r="G295" s="305"/>
      <c r="H295" s="305"/>
      <c r="I295" s="305"/>
      <c r="J295" s="305"/>
      <c r="K295" s="305"/>
      <c r="L295" s="255"/>
      <c r="M295" s="305"/>
      <c r="N295" s="355"/>
      <c r="O295" s="305"/>
      <c r="P295" s="305"/>
      <c r="Q295" s="305"/>
      <c r="R295" s="305"/>
      <c r="S295" s="305"/>
      <c r="T295" s="305"/>
      <c r="U295" s="255"/>
      <c r="V295" s="305"/>
      <c r="W295" s="355"/>
      <c r="X295" s="305"/>
      <c r="Y295" s="305"/>
      <c r="Z295" s="178"/>
      <c r="AA295" s="305"/>
      <c r="AC295" s="48"/>
      <c r="AD295" s="255"/>
      <c r="AE295" s="305"/>
      <c r="AF295" s="355"/>
      <c r="AG295" s="305"/>
      <c r="AH295" s="305"/>
      <c r="AI295" s="305"/>
      <c r="AJ295" s="305"/>
      <c r="AL295" s="48"/>
      <c r="AM295" s="255"/>
      <c r="AN295" s="305"/>
      <c r="AO295" s="355"/>
      <c r="AP295" s="305"/>
      <c r="AQ295" s="305"/>
      <c r="AR295" s="305"/>
      <c r="AS295" s="305"/>
      <c r="AT295" s="305"/>
      <c r="AU295" s="48"/>
      <c r="AV295" s="255"/>
      <c r="AW295" s="305"/>
      <c r="AX295" s="355"/>
      <c r="AY295" s="305"/>
      <c r="AZ295" s="305"/>
      <c r="BA295" s="305"/>
      <c r="BB295" s="305"/>
      <c r="BC295" s="305"/>
      <c r="BD295" s="48"/>
      <c r="BE295" s="255"/>
      <c r="BF295" s="305"/>
      <c r="BG295" s="355"/>
      <c r="BH295" s="305"/>
      <c r="BI295" s="305"/>
      <c r="BJ295" s="305"/>
      <c r="BK295" s="305"/>
      <c r="BL295" s="305"/>
      <c r="BM295" s="48"/>
      <c r="BN295" s="255"/>
      <c r="BO295" s="305"/>
      <c r="BP295" s="355"/>
      <c r="BQ295" s="305"/>
      <c r="BR295" s="305"/>
      <c r="BS295" s="305"/>
      <c r="BT295" s="305"/>
      <c r="BU295" s="305"/>
      <c r="BV295" s="48"/>
      <c r="BW295" s="255"/>
      <c r="BX295" s="305"/>
      <c r="BY295" s="355"/>
      <c r="BZ295" s="305"/>
      <c r="CA295" s="305"/>
      <c r="CB295" s="305"/>
      <c r="CC295" s="305"/>
      <c r="CD295" s="305"/>
      <c r="CE295" s="48"/>
      <c r="CF295" s="255"/>
      <c r="CG295" s="305"/>
      <c r="CH295" s="355"/>
      <c r="CI295" s="305"/>
      <c r="CJ295" s="305"/>
      <c r="CK295" s="305"/>
      <c r="CL295" s="305"/>
      <c r="CM295" s="305"/>
      <c r="CN295" s="48"/>
      <c r="CO295" s="255"/>
      <c r="CP295" s="305"/>
      <c r="CQ295" s="355"/>
      <c r="CR295" s="305"/>
      <c r="CS295" s="305"/>
      <c r="CT295" s="305"/>
      <c r="CU295" s="305"/>
      <c r="CV295" s="305"/>
      <c r="CW295" s="48"/>
      <c r="CX295" s="255"/>
      <c r="CY295" s="305"/>
      <c r="CZ295" s="355"/>
      <c r="DA295" s="305"/>
      <c r="DB295" s="305"/>
      <c r="DC295" s="305"/>
      <c r="DD295" s="305"/>
      <c r="DE295" s="305"/>
      <c r="DF295" s="48"/>
      <c r="DG295" s="255"/>
      <c r="DH295" s="305"/>
      <c r="DI295" s="355"/>
      <c r="DJ295" s="305"/>
      <c r="DK295" s="305"/>
      <c r="DL295" s="305"/>
      <c r="DM295" s="305"/>
      <c r="DN295" s="305"/>
      <c r="DO295" s="48"/>
      <c r="DP295" s="255"/>
      <c r="DQ295" s="305"/>
      <c r="DR295" s="355"/>
      <c r="DS295" s="305"/>
      <c r="DT295" s="305"/>
      <c r="DU295" s="305"/>
      <c r="DV295" s="305"/>
      <c r="DW295" s="305"/>
      <c r="DX295" s="48"/>
      <c r="DY295" s="255"/>
      <c r="DZ295" s="305"/>
      <c r="EA295" s="355"/>
      <c r="EB295" s="305"/>
      <c r="EC295" s="305"/>
      <c r="ED295" s="305"/>
      <c r="EE295" s="305"/>
      <c r="EF295" s="305"/>
      <c r="EG295" s="48"/>
      <c r="EH295" s="255"/>
      <c r="EI295" s="305"/>
      <c r="EJ295" s="355"/>
      <c r="EK295" s="305"/>
      <c r="EL295" s="305"/>
      <c r="EM295" s="305"/>
      <c r="EN295" s="305"/>
      <c r="EO295" s="305"/>
      <c r="EP295" s="48"/>
      <c r="EQ295" s="255"/>
      <c r="ER295" s="305"/>
      <c r="ES295" s="355"/>
      <c r="ET295" s="305"/>
      <c r="EU295" s="305"/>
      <c r="EV295" s="305"/>
      <c r="EW295" s="305"/>
      <c r="EX295" s="305"/>
      <c r="EY295" s="48"/>
      <c r="EZ295" s="255"/>
      <c r="FA295" s="305"/>
      <c r="FB295" s="355"/>
      <c r="FC295" s="305"/>
      <c r="FD295" s="305"/>
      <c r="FE295" s="305"/>
      <c r="FF295" s="305"/>
      <c r="FG295" s="305"/>
      <c r="FH295" s="48"/>
      <c r="FI295" s="255"/>
      <c r="FJ295" s="305"/>
      <c r="FK295" s="355"/>
      <c r="FL295" s="305"/>
      <c r="FM295" s="305"/>
      <c r="FN295" s="305"/>
      <c r="FO295" s="305"/>
      <c r="FP295" s="305"/>
      <c r="FQ295" s="48"/>
      <c r="FR295" s="255"/>
      <c r="FS295" s="305"/>
      <c r="FT295" s="355"/>
      <c r="FU295" s="305"/>
      <c r="FV295" s="305"/>
      <c r="FW295" s="305"/>
      <c r="FX295" s="305"/>
      <c r="FY295" s="305"/>
      <c r="FZ295" s="48"/>
      <c r="GA295" s="255"/>
      <c r="GB295" s="305"/>
      <c r="GC295" s="355"/>
      <c r="GD295" s="305"/>
      <c r="GE295" s="305"/>
      <c r="GF295" s="305"/>
      <c r="GG295" s="305"/>
      <c r="GH295" s="305"/>
      <c r="GI295" s="48"/>
      <c r="GJ295" s="255"/>
      <c r="GK295" s="305"/>
      <c r="GL295" s="355"/>
      <c r="GM295" s="305"/>
      <c r="GN295" s="305"/>
      <c r="GO295" s="305"/>
      <c r="GP295" s="305"/>
      <c r="GQ295" s="305"/>
      <c r="GR295" s="48"/>
      <c r="GS295" s="255"/>
      <c r="GT295" s="305"/>
      <c r="GU295" s="355"/>
      <c r="GV295" s="305"/>
      <c r="GW295" s="305"/>
      <c r="GX295" s="305"/>
      <c r="GY295" s="305"/>
      <c r="GZ295" s="305"/>
      <c r="HA295" s="305"/>
      <c r="HB295" s="255"/>
      <c r="HC295" s="305"/>
      <c r="HD295" s="355"/>
      <c r="HE295" s="305"/>
      <c r="HF295" s="305"/>
      <c r="HG295" s="305"/>
      <c r="HH295" s="305"/>
      <c r="HI295" s="305"/>
      <c r="HJ295" s="48"/>
      <c r="HK295" s="255"/>
      <c r="HL295" s="305"/>
      <c r="HM295" s="355"/>
      <c r="HN295" s="305"/>
      <c r="HO295" s="305"/>
      <c r="HP295" s="305"/>
      <c r="HQ295" s="305"/>
      <c r="HR295" s="305"/>
      <c r="HS295" s="48"/>
      <c r="HT295" s="255"/>
      <c r="HU295" s="305"/>
      <c r="HV295" s="355"/>
      <c r="HW295" s="305"/>
      <c r="HX295" s="305"/>
      <c r="HY295" s="305"/>
      <c r="HZ295" s="305"/>
      <c r="IA295" s="305"/>
      <c r="IB295" s="48"/>
      <c r="IC295" s="255"/>
      <c r="ID295" s="305"/>
      <c r="IE295" s="355"/>
      <c r="IF295" s="305"/>
      <c r="IG295" s="305"/>
      <c r="IH295" s="305"/>
      <c r="II295" s="305"/>
      <c r="IJ295" s="305"/>
      <c r="IK295" s="305"/>
      <c r="IL295" s="255"/>
      <c r="IM295" s="305"/>
      <c r="IN295" s="355"/>
      <c r="IO295" s="305"/>
      <c r="IP295" s="305"/>
      <c r="IQ295" s="305"/>
      <c r="IR295" s="305"/>
      <c r="IS295" s="305"/>
      <c r="IT295" s="48"/>
      <c r="IU295" s="255"/>
      <c r="IV295" s="305"/>
      <c r="IW295" s="355"/>
      <c r="IX295" s="305"/>
      <c r="IY295" s="305"/>
      <c r="IZ295" s="305"/>
      <c r="JA295" s="305"/>
      <c r="JB295" s="305"/>
      <c r="JC295" s="48"/>
      <c r="JD295" s="255"/>
      <c r="JE295" s="305"/>
      <c r="JF295" s="355"/>
      <c r="JG295" s="305"/>
      <c r="JH295" s="305"/>
      <c r="JI295" s="305"/>
      <c r="JJ295" s="305"/>
      <c r="JK295" s="305"/>
      <c r="JL295" s="48"/>
      <c r="JM295" s="255"/>
      <c r="JN295" s="305"/>
      <c r="JO295" s="355"/>
      <c r="JP295" s="305"/>
      <c r="JQ295" s="305"/>
      <c r="JR295" s="305"/>
      <c r="JS295" s="305"/>
      <c r="JT295" s="305"/>
      <c r="JU295" s="305"/>
      <c r="JV295" s="255"/>
      <c r="JW295" s="305"/>
      <c r="JX295" s="355"/>
      <c r="JY295" s="305"/>
      <c r="JZ295" s="305"/>
      <c r="KA295" s="305"/>
      <c r="KB295" s="305"/>
      <c r="KC295" s="305"/>
      <c r="KD295" s="48"/>
      <c r="KE295" s="255"/>
      <c r="KF295" s="305"/>
      <c r="KG295" s="355"/>
      <c r="KH295" s="305"/>
      <c r="KI295" s="305"/>
      <c r="KJ295" s="305"/>
      <c r="KK295" s="305"/>
      <c r="KL295" s="305"/>
      <c r="KM295" s="48"/>
      <c r="KN295" s="255"/>
      <c r="KO295" s="305"/>
      <c r="KP295" s="355"/>
      <c r="KQ295" s="305"/>
      <c r="KR295" s="305"/>
      <c r="KS295" s="305"/>
      <c r="KT295" s="305"/>
      <c r="KU295" s="305"/>
      <c r="KV295" s="305"/>
      <c r="KW295" s="255"/>
      <c r="KX295" s="305"/>
      <c r="KY295" s="355"/>
      <c r="KZ295" s="305"/>
      <c r="LA295" s="305"/>
      <c r="LB295" s="305"/>
      <c r="LC295" s="305"/>
      <c r="LD295" s="305"/>
      <c r="LE295" s="305"/>
      <c r="LF295" s="255"/>
      <c r="LG295" s="305"/>
      <c r="LH295" s="355"/>
      <c r="LI295" s="305"/>
      <c r="LJ295" s="305"/>
      <c r="LK295" s="305"/>
      <c r="LL295" s="305"/>
      <c r="LM295" s="305"/>
      <c r="LN295" s="48"/>
      <c r="LO295" s="255"/>
      <c r="LP295" s="305"/>
      <c r="LQ295" s="355"/>
      <c r="LR295" s="305"/>
      <c r="LS295" s="305"/>
      <c r="LT295" s="305"/>
      <c r="LU295" s="305"/>
      <c r="LV295" s="305"/>
      <c r="LW295" s="48"/>
      <c r="LX295" s="255"/>
      <c r="LY295" s="305"/>
      <c r="LZ295" s="355"/>
      <c r="MA295" s="305"/>
      <c r="MB295" s="305"/>
      <c r="MC295" s="305"/>
      <c r="MD295" s="305"/>
      <c r="ME295" s="305"/>
      <c r="MF295" s="305"/>
      <c r="MG295" s="255"/>
      <c r="MH295" s="305"/>
      <c r="MI295" s="355"/>
      <c r="MJ295" s="305"/>
      <c r="MK295" s="305"/>
      <c r="ML295" s="305"/>
      <c r="MM295" s="305"/>
      <c r="MN295" s="305"/>
      <c r="MO295" s="48"/>
      <c r="MP295" s="255"/>
      <c r="MQ295" s="305"/>
      <c r="MR295" s="355"/>
      <c r="MS295" s="305"/>
      <c r="MT295" s="305"/>
      <c r="MU295" s="305"/>
      <c r="MV295" s="305"/>
      <c r="MW295" s="305"/>
      <c r="MX295" s="48"/>
      <c r="MY295" s="255"/>
      <c r="MZ295" s="305"/>
      <c r="NA295" s="355"/>
      <c r="NB295" s="305"/>
      <c r="NC295" s="305"/>
      <c r="ND295" s="305"/>
      <c r="NE295" s="305"/>
      <c r="NF295" s="305"/>
      <c r="NG295" s="48"/>
      <c r="NH295" s="255"/>
    </row>
    <row r="296" spans="1:372" ht="18">
      <c r="A296" s="306" t="s">
        <v>826</v>
      </c>
      <c r="B296" s="59"/>
      <c r="C296" s="460"/>
      <c r="D296" s="443">
        <v>431.4</v>
      </c>
      <c r="E296" s="444" t="s">
        <v>187</v>
      </c>
      <c r="F296" s="661">
        <v>246.1</v>
      </c>
      <c r="G296" s="444" t="s">
        <v>183</v>
      </c>
      <c r="H296" s="662"/>
      <c r="I296" s="444" t="s">
        <v>184</v>
      </c>
      <c r="J296" s="662"/>
      <c r="K296" s="444" t="s">
        <v>185</v>
      </c>
      <c r="L296" s="460"/>
      <c r="M296" s="443">
        <v>173.9</v>
      </c>
      <c r="N296" s="444" t="s">
        <v>187</v>
      </c>
      <c r="O296" s="24">
        <v>142.89999999999998</v>
      </c>
      <c r="P296" s="444" t="s">
        <v>183</v>
      </c>
      <c r="Q296" s="24"/>
      <c r="R296" s="444" t="s">
        <v>184</v>
      </c>
      <c r="S296" s="24"/>
      <c r="T296" s="444" t="s">
        <v>185</v>
      </c>
      <c r="U296" s="460"/>
      <c r="V296" s="24">
        <v>692.89999999999986</v>
      </c>
      <c r="W296" s="444" t="s">
        <v>187</v>
      </c>
      <c r="X296" s="24">
        <v>288.79999999999973</v>
      </c>
      <c r="Y296" s="444" t="s">
        <v>183</v>
      </c>
      <c r="Z296" s="24">
        <v>500.9</v>
      </c>
      <c r="AA296" s="444" t="s">
        <v>184</v>
      </c>
      <c r="AB296" s="722">
        <v>596.60000000000048</v>
      </c>
      <c r="AC296" s="444" t="s">
        <v>185</v>
      </c>
      <c r="AD296" s="460"/>
      <c r="AE296" s="24">
        <v>71.099999999999909</v>
      </c>
      <c r="AF296" s="444" t="s">
        <v>187</v>
      </c>
      <c r="AG296" s="24">
        <v>214</v>
      </c>
      <c r="AH296" s="444" t="s">
        <v>183</v>
      </c>
      <c r="AI296" s="24">
        <v>155.69999999999993</v>
      </c>
      <c r="AJ296" s="444" t="s">
        <v>184</v>
      </c>
      <c r="AK296" s="722">
        <v>313.50000000000023</v>
      </c>
      <c r="AL296" s="444" t="s">
        <v>185</v>
      </c>
      <c r="AM296" s="460"/>
      <c r="AN296" s="443"/>
      <c r="AO296" s="444" t="s">
        <v>187</v>
      </c>
      <c r="AP296" s="24">
        <v>226.30000000000064</v>
      </c>
      <c r="AQ296" s="444" t="s">
        <v>183</v>
      </c>
      <c r="AR296" s="24">
        <v>216.400000000001</v>
      </c>
      <c r="AS296" s="444" t="s">
        <v>184</v>
      </c>
      <c r="AT296" s="444">
        <v>641.00000000000023</v>
      </c>
      <c r="AU296" s="444" t="s">
        <v>185</v>
      </c>
      <c r="AV296" s="460"/>
      <c r="AW296" s="24"/>
      <c r="AX296" s="444" t="s">
        <v>187</v>
      </c>
      <c r="AY296" s="24">
        <v>447.80000000000064</v>
      </c>
      <c r="AZ296" s="444" t="s">
        <v>183</v>
      </c>
      <c r="BA296" s="24">
        <v>408.09999999999968</v>
      </c>
      <c r="BB296" s="444" t="s">
        <v>184</v>
      </c>
      <c r="BC296" s="24">
        <v>706.50000000000023</v>
      </c>
      <c r="BD296" s="444" t="s">
        <v>185</v>
      </c>
      <c r="BE296" s="460"/>
      <c r="BF296" s="443"/>
      <c r="BG296" s="444" t="s">
        <v>187</v>
      </c>
      <c r="BH296" s="24">
        <v>603.90000000000055</v>
      </c>
      <c r="BI296" s="444" t="s">
        <v>183</v>
      </c>
      <c r="BJ296" s="24">
        <v>421.60000000000036</v>
      </c>
      <c r="BK296" s="444" t="s">
        <v>184</v>
      </c>
      <c r="BL296" s="24">
        <v>1090.1000000000004</v>
      </c>
      <c r="BM296" s="444" t="s">
        <v>185</v>
      </c>
      <c r="BN296" s="460"/>
      <c r="BO296" s="443"/>
      <c r="BP296" s="444" t="s">
        <v>187</v>
      </c>
      <c r="BQ296" s="24">
        <v>406.00000000000091</v>
      </c>
      <c r="BR296" s="444" t="s">
        <v>183</v>
      </c>
      <c r="BS296" s="24">
        <v>504.80000000000064</v>
      </c>
      <c r="BT296" s="444" t="s">
        <v>184</v>
      </c>
      <c r="BU296" s="24">
        <v>557.59999999999991</v>
      </c>
      <c r="BV296" s="444" t="s">
        <v>185</v>
      </c>
      <c r="BW296" s="460"/>
      <c r="BX296" s="443"/>
      <c r="BY296" s="444" t="s">
        <v>187</v>
      </c>
      <c r="BZ296" s="443">
        <v>231.2</v>
      </c>
      <c r="CA296" s="444" t="s">
        <v>183</v>
      </c>
      <c r="CB296" s="663">
        <v>107.40000000000327</v>
      </c>
      <c r="CC296" s="444" t="s">
        <v>184</v>
      </c>
      <c r="CD296" s="24">
        <v>241.00000000000091</v>
      </c>
      <c r="CE296" s="444" t="s">
        <v>185</v>
      </c>
      <c r="CF296" s="460"/>
      <c r="CG296" s="443"/>
      <c r="CH296" s="444" t="s">
        <v>187</v>
      </c>
      <c r="CI296" s="24">
        <v>633.19999999999982</v>
      </c>
      <c r="CJ296" s="444" t="s">
        <v>183</v>
      </c>
      <c r="CK296" s="24"/>
      <c r="CL296" s="444" t="s">
        <v>184</v>
      </c>
      <c r="CM296" s="24">
        <v>127.800000000002</v>
      </c>
      <c r="CN296" s="444" t="s">
        <v>185</v>
      </c>
      <c r="CO296" s="460"/>
      <c r="CP296" s="443"/>
      <c r="CQ296" s="444" t="s">
        <v>187</v>
      </c>
      <c r="CR296" s="24">
        <v>233.20000000000027</v>
      </c>
      <c r="CS296" s="444" t="s">
        <v>183</v>
      </c>
      <c r="CT296" s="24"/>
      <c r="CU296" s="444" t="s">
        <v>184</v>
      </c>
      <c r="CV296" s="24">
        <v>247.00000000000091</v>
      </c>
      <c r="CW296" s="444" t="s">
        <v>185</v>
      </c>
      <c r="CX296" s="460"/>
      <c r="CY296" s="443"/>
      <c r="CZ296" s="444" t="s">
        <v>187</v>
      </c>
      <c r="DA296" s="24">
        <v>223.40000000000055</v>
      </c>
      <c r="DB296" s="444" t="s">
        <v>183</v>
      </c>
      <c r="DC296" s="24">
        <v>177.30000000000291</v>
      </c>
      <c r="DD296" s="444" t="s">
        <v>184</v>
      </c>
      <c r="DE296" s="24">
        <v>260.00000000000182</v>
      </c>
      <c r="DF296" s="444" t="s">
        <v>185</v>
      </c>
      <c r="DG296" s="460"/>
      <c r="DH296" s="443"/>
      <c r="DI296" s="444" t="s">
        <v>187</v>
      </c>
      <c r="DJ296" s="24">
        <v>325.00000000000091</v>
      </c>
      <c r="DK296" s="444" t="s">
        <v>183</v>
      </c>
      <c r="DL296" s="24"/>
      <c r="DM296" s="444" t="s">
        <v>184</v>
      </c>
      <c r="DN296" s="24">
        <v>47.900000000001455</v>
      </c>
      <c r="DO296" s="444" t="s">
        <v>185</v>
      </c>
      <c r="DP296" s="460"/>
      <c r="DQ296" s="443"/>
      <c r="DR296" s="444" t="s">
        <v>187</v>
      </c>
      <c r="DS296" s="663">
        <v>358.10000000000127</v>
      </c>
      <c r="DT296" s="444" t="s">
        <v>183</v>
      </c>
      <c r="DU296" s="24">
        <v>121.40000000000327</v>
      </c>
      <c r="DV296" s="444" t="s">
        <v>184</v>
      </c>
      <c r="DW296" s="24">
        <v>327.10000000000218</v>
      </c>
      <c r="DX296" s="444" t="s">
        <v>185</v>
      </c>
      <c r="DY296" s="460"/>
      <c r="DZ296" s="443"/>
      <c r="EA296" s="444" t="s">
        <v>187</v>
      </c>
      <c r="EB296" s="24">
        <v>105.60000000000036</v>
      </c>
      <c r="EC296" s="444" t="s">
        <v>183</v>
      </c>
      <c r="ED296" s="24"/>
      <c r="EE296" s="444" t="s">
        <v>184</v>
      </c>
      <c r="EF296" s="24">
        <v>958.90000000000055</v>
      </c>
      <c r="EG296" s="444" t="s">
        <v>185</v>
      </c>
      <c r="EH296" s="460"/>
      <c r="EI296" s="443"/>
      <c r="EJ296" s="444" t="s">
        <v>187</v>
      </c>
      <c r="EK296" s="663">
        <v>257</v>
      </c>
      <c r="EL296" s="444" t="s">
        <v>183</v>
      </c>
      <c r="EM296" s="663"/>
      <c r="EN296" s="444" t="s">
        <v>184</v>
      </c>
      <c r="EO296" s="24">
        <v>188.39999999999418</v>
      </c>
      <c r="EP296" s="444" t="s">
        <v>185</v>
      </c>
      <c r="EQ296" s="460"/>
      <c r="ER296" s="443"/>
      <c r="ES296" s="444" t="s">
        <v>187</v>
      </c>
      <c r="ET296" s="24">
        <v>200.60000000000036</v>
      </c>
      <c r="EU296" s="444" t="s">
        <v>183</v>
      </c>
      <c r="EV296" s="24"/>
      <c r="EW296" s="444" t="s">
        <v>184</v>
      </c>
      <c r="EX296" s="24">
        <v>426.40000000000055</v>
      </c>
      <c r="EY296" s="444" t="s">
        <v>185</v>
      </c>
      <c r="EZ296" s="460"/>
      <c r="FA296" s="443"/>
      <c r="FB296" s="444" t="s">
        <v>187</v>
      </c>
      <c r="FC296" s="663">
        <v>211.20000000000073</v>
      </c>
      <c r="FD296" s="444" t="s">
        <v>183</v>
      </c>
      <c r="FE296" s="663">
        <v>111.20000000000073</v>
      </c>
      <c r="FF296" s="444" t="s">
        <v>184</v>
      </c>
      <c r="FG296" s="24">
        <v>480.00000000000091</v>
      </c>
      <c r="FH296" s="444" t="s">
        <v>185</v>
      </c>
      <c r="FI296" s="460"/>
      <c r="FJ296" s="443"/>
      <c r="FK296" s="444" t="s">
        <v>187</v>
      </c>
      <c r="FL296" s="663">
        <v>122.70000000000073</v>
      </c>
      <c r="FM296" s="444" t="s">
        <v>183</v>
      </c>
      <c r="FN296" s="24">
        <v>561.30000000000109</v>
      </c>
      <c r="FO296" s="444" t="s">
        <v>184</v>
      </c>
      <c r="FP296" s="24">
        <v>628.800000000002</v>
      </c>
      <c r="FQ296" s="444" t="s">
        <v>185</v>
      </c>
      <c r="FR296" s="460"/>
      <c r="FS296" s="443"/>
      <c r="FT296" s="444" t="s">
        <v>187</v>
      </c>
      <c r="FU296" s="663">
        <v>462.00000000000091</v>
      </c>
      <c r="FV296" s="444" t="s">
        <v>183</v>
      </c>
      <c r="FW296" s="663"/>
      <c r="FX296" s="444" t="s">
        <v>184</v>
      </c>
      <c r="FY296" s="24">
        <v>364.99999999999818</v>
      </c>
      <c r="FZ296" s="444" t="s">
        <v>185</v>
      </c>
      <c r="GA296" s="460"/>
      <c r="GB296" s="443"/>
      <c r="GC296" s="444" t="s">
        <v>187</v>
      </c>
      <c r="GD296" s="24">
        <v>0</v>
      </c>
      <c r="GE296" s="444" t="s">
        <v>183</v>
      </c>
      <c r="GF296" s="24"/>
      <c r="GG296" s="444" t="s">
        <v>184</v>
      </c>
      <c r="GH296" s="661">
        <v>207.99999999999636</v>
      </c>
      <c r="GI296" s="444" t="s">
        <v>185</v>
      </c>
      <c r="GJ296" s="460"/>
      <c r="GK296" s="443"/>
      <c r="GL296" s="444" t="s">
        <v>187</v>
      </c>
      <c r="GM296" s="663">
        <v>2153.0999999999967</v>
      </c>
      <c r="GN296" s="444" t="s">
        <v>183</v>
      </c>
      <c r="GO296" s="24">
        <v>647.00000000000182</v>
      </c>
      <c r="GP296" s="444" t="s">
        <v>184</v>
      </c>
      <c r="GQ296" s="24">
        <v>2761.600000000004</v>
      </c>
      <c r="GR296" s="444" t="s">
        <v>185</v>
      </c>
      <c r="GS296" s="460"/>
      <c r="GT296" s="443"/>
      <c r="GU296" s="444" t="s">
        <v>187</v>
      </c>
      <c r="GV296" s="663">
        <v>235.50000000000091</v>
      </c>
      <c r="GW296" s="444" t="s">
        <v>183</v>
      </c>
      <c r="GX296" s="663"/>
      <c r="GY296" s="444" t="s">
        <v>184</v>
      </c>
      <c r="GZ296" s="663"/>
      <c r="HA296" s="444" t="s">
        <v>185</v>
      </c>
      <c r="HB296" s="460"/>
      <c r="HC296" s="443"/>
      <c r="HD296" s="444" t="s">
        <v>187</v>
      </c>
      <c r="HE296" s="24">
        <v>427.69999999999709</v>
      </c>
      <c r="HF296" s="444" t="s">
        <v>183</v>
      </c>
      <c r="HG296" s="24">
        <v>780.60000000000036</v>
      </c>
      <c r="HH296" s="444" t="s">
        <v>184</v>
      </c>
      <c r="HI296" s="24">
        <v>316.50000000000364</v>
      </c>
      <c r="HJ296" s="444" t="s">
        <v>185</v>
      </c>
      <c r="HK296" s="460"/>
      <c r="HL296" s="443"/>
      <c r="HM296" s="444" t="s">
        <v>187</v>
      </c>
      <c r="HN296" s="663">
        <v>383.29999999999927</v>
      </c>
      <c r="HO296" s="444" t="s">
        <v>183</v>
      </c>
      <c r="HP296" s="663"/>
      <c r="HQ296" s="444" t="s">
        <v>184</v>
      </c>
      <c r="HR296" s="24">
        <v>310.20000000000255</v>
      </c>
      <c r="HS296" s="444" t="s">
        <v>185</v>
      </c>
      <c r="HT296" s="460"/>
      <c r="HU296" s="443"/>
      <c r="HV296" s="444" t="s">
        <v>187</v>
      </c>
      <c r="HW296" s="663">
        <v>2923.8999999999978</v>
      </c>
      <c r="HX296" s="444" t="s">
        <v>183</v>
      </c>
      <c r="HY296" s="24">
        <v>3818.9999999999991</v>
      </c>
      <c r="HZ296" s="444" t="s">
        <v>184</v>
      </c>
      <c r="IA296" s="24">
        <v>4028.1000000000622</v>
      </c>
      <c r="IB296" s="444" t="s">
        <v>185</v>
      </c>
      <c r="IC296" s="460"/>
      <c r="ID296" s="443"/>
      <c r="IE296" s="444" t="s">
        <v>187</v>
      </c>
      <c r="IF296" s="663">
        <v>193.19999999999527</v>
      </c>
      <c r="IG296" s="444" t="s">
        <v>183</v>
      </c>
      <c r="IH296" s="663"/>
      <c r="II296" s="444" t="s">
        <v>184</v>
      </c>
      <c r="IJ296" s="663"/>
      <c r="IK296" s="444" t="s">
        <v>185</v>
      </c>
      <c r="IL296" s="460"/>
      <c r="IM296" s="443"/>
      <c r="IN296" s="444" t="s">
        <v>187</v>
      </c>
      <c r="IO296" s="24">
        <v>276.19999999999527</v>
      </c>
      <c r="IP296" s="444" t="s">
        <v>183</v>
      </c>
      <c r="IQ296" s="24"/>
      <c r="IR296" s="444" t="s">
        <v>184</v>
      </c>
      <c r="IS296" s="24">
        <v>236.89999999999418</v>
      </c>
      <c r="IT296" s="444" t="s">
        <v>185</v>
      </c>
      <c r="IU296" s="460"/>
      <c r="IV296" s="443"/>
      <c r="IW296" s="444" t="s">
        <v>187</v>
      </c>
      <c r="IX296" s="663">
        <v>190.89999999999782</v>
      </c>
      <c r="IY296" s="444" t="s">
        <v>183</v>
      </c>
      <c r="IZ296" s="24">
        <v>242.30000000000109</v>
      </c>
      <c r="JA296" s="444" t="s">
        <v>184</v>
      </c>
      <c r="JB296" s="24">
        <v>110.09999999999854</v>
      </c>
      <c r="JC296" s="444" t="s">
        <v>185</v>
      </c>
      <c r="JD296" s="460"/>
      <c r="JE296" s="443"/>
      <c r="JF296" s="444" t="s">
        <v>187</v>
      </c>
      <c r="JG296" s="663">
        <v>460.69999999999527</v>
      </c>
      <c r="JH296" s="444" t="s">
        <v>183</v>
      </c>
      <c r="JI296" s="663">
        <v>76.30000000000291</v>
      </c>
      <c r="JJ296" s="444" t="s">
        <v>184</v>
      </c>
      <c r="JK296" s="24">
        <v>92.100000000002183</v>
      </c>
      <c r="JL296" s="444" t="s">
        <v>185</v>
      </c>
      <c r="JM296" s="460"/>
      <c r="JN296" s="443"/>
      <c r="JO296" s="444" t="s">
        <v>187</v>
      </c>
      <c r="JP296" s="663">
        <v>182.19999999999345</v>
      </c>
      <c r="JQ296" s="444" t="s">
        <v>183</v>
      </c>
      <c r="JR296" s="663"/>
      <c r="JS296" s="444" t="s">
        <v>184</v>
      </c>
      <c r="JT296" s="663"/>
      <c r="JU296" s="444" t="s">
        <v>185</v>
      </c>
      <c r="JV296" s="460"/>
      <c r="JW296" s="443"/>
      <c r="JX296" s="444" t="s">
        <v>187</v>
      </c>
      <c r="JY296" s="24">
        <v>3349.1000000000095</v>
      </c>
      <c r="JZ296" s="444" t="s">
        <v>183</v>
      </c>
      <c r="KA296" s="24">
        <v>2259.0000000000946</v>
      </c>
      <c r="KB296" s="444" t="s">
        <v>184</v>
      </c>
      <c r="KC296" s="24">
        <v>3197.1000000000531</v>
      </c>
      <c r="KD296" s="444" t="s">
        <v>185</v>
      </c>
      <c r="KE296" s="460"/>
      <c r="KF296" s="443"/>
      <c r="KG296" s="444" t="s">
        <v>187</v>
      </c>
      <c r="KH296" s="24">
        <v>456.39999999999418</v>
      </c>
      <c r="KI296" s="444" t="s">
        <v>183</v>
      </c>
      <c r="KJ296" s="663">
        <v>234.00000000000091</v>
      </c>
      <c r="KK296" s="444" t="s">
        <v>184</v>
      </c>
      <c r="KL296" s="24">
        <v>140.00000000000364</v>
      </c>
      <c r="KM296" s="444" t="s">
        <v>185</v>
      </c>
      <c r="KN296" s="460"/>
      <c r="KO296" s="443"/>
      <c r="KP296" s="444" t="s">
        <v>187</v>
      </c>
      <c r="KQ296" s="663">
        <v>461.99999999998909</v>
      </c>
      <c r="KR296" s="444" t="s">
        <v>183</v>
      </c>
      <c r="KS296" s="663"/>
      <c r="KT296" s="444" t="s">
        <v>184</v>
      </c>
      <c r="KU296" s="663"/>
      <c r="KV296" s="444" t="s">
        <v>185</v>
      </c>
      <c r="KW296" s="460"/>
      <c r="KX296" s="443"/>
      <c r="KY296" s="444" t="s">
        <v>187</v>
      </c>
      <c r="KZ296" s="24">
        <v>86.599999999991269</v>
      </c>
      <c r="LA296" s="444" t="s">
        <v>183</v>
      </c>
      <c r="LB296" s="24"/>
      <c r="LC296" s="444" t="s">
        <v>184</v>
      </c>
      <c r="LD296" s="24"/>
      <c r="LE296" s="444" t="s">
        <v>185</v>
      </c>
      <c r="LF296" s="460"/>
      <c r="LG296" s="443"/>
      <c r="LH296" s="444" t="s">
        <v>187</v>
      </c>
      <c r="LI296" s="336">
        <v>8.4000000000005457</v>
      </c>
      <c r="LJ296" s="444" t="s">
        <v>183</v>
      </c>
      <c r="LK296" s="336"/>
      <c r="LL296" s="444" t="s">
        <v>184</v>
      </c>
      <c r="LM296" s="24"/>
      <c r="LN296" s="444" t="s">
        <v>185</v>
      </c>
      <c r="LO296" s="460"/>
      <c r="LP296" s="443"/>
      <c r="LQ296" s="444" t="s">
        <v>187</v>
      </c>
      <c r="LR296" s="24">
        <v>418.39999999999782</v>
      </c>
      <c r="LS296" s="444" t="s">
        <v>183</v>
      </c>
      <c r="LT296" s="24">
        <v>287.40000000000009</v>
      </c>
      <c r="LU296" s="444" t="s">
        <v>184</v>
      </c>
      <c r="LV296" s="24">
        <v>589.10000000000218</v>
      </c>
      <c r="LW296" s="444" t="s">
        <v>185</v>
      </c>
      <c r="LX296" s="460"/>
      <c r="LY296" s="443"/>
      <c r="LZ296" s="444" t="s">
        <v>187</v>
      </c>
      <c r="MA296" s="24">
        <v>192.200000000008</v>
      </c>
      <c r="MB296" s="444" t="s">
        <v>183</v>
      </c>
      <c r="MC296" s="24"/>
      <c r="MD296" s="444" t="s">
        <v>184</v>
      </c>
      <c r="ME296" s="24"/>
      <c r="MF296" s="444" t="s">
        <v>185</v>
      </c>
      <c r="MG296" s="460"/>
      <c r="MH296" s="443"/>
      <c r="MI296" s="444" t="s">
        <v>187</v>
      </c>
      <c r="MJ296" s="313">
        <v>574.40000000001601</v>
      </c>
      <c r="MK296" s="444" t="s">
        <v>183</v>
      </c>
      <c r="ML296" s="24">
        <v>1110.3000000000011</v>
      </c>
      <c r="MM296" s="444" t="s">
        <v>184</v>
      </c>
      <c r="MN296" s="24">
        <v>761.80000000001019</v>
      </c>
      <c r="MO296" s="444" t="s">
        <v>185</v>
      </c>
      <c r="MP296" s="460"/>
      <c r="MQ296" s="443"/>
      <c r="MR296" s="444" t="s">
        <v>187</v>
      </c>
      <c r="MS296" s="443">
        <v>373.49999999999636</v>
      </c>
      <c r="MT296" s="444" t="s">
        <v>183</v>
      </c>
      <c r="MU296" s="24">
        <v>274.50000000000728</v>
      </c>
      <c r="MV296" s="444" t="s">
        <v>184</v>
      </c>
      <c r="MW296" s="443">
        <v>177.00000000000364</v>
      </c>
      <c r="MX296" s="444" t="s">
        <v>185</v>
      </c>
      <c r="MY296" s="460"/>
      <c r="MZ296" s="443"/>
      <c r="NA296" s="444" t="s">
        <v>187</v>
      </c>
      <c r="NB296" s="443"/>
      <c r="NC296" s="444" t="s">
        <v>183</v>
      </c>
      <c r="ND296" s="443"/>
      <c r="NE296" s="444" t="s">
        <v>184</v>
      </c>
      <c r="NF296" s="664">
        <v>1113.5999999999985</v>
      </c>
      <c r="NG296" s="444" t="s">
        <v>185</v>
      </c>
      <c r="NH296" s="460"/>
    </row>
    <row r="297" spans="1:372" ht="18">
      <c r="A297" s="110" t="s">
        <v>3712</v>
      </c>
      <c r="B297" s="59">
        <f>SUM(D297:AAP297)</f>
        <v>41993.75000000024</v>
      </c>
      <c r="C297" s="460"/>
      <c r="D297" s="443"/>
      <c r="E297" s="286">
        <f>D296*0.25</f>
        <v>107.85</v>
      </c>
      <c r="F297" s="24"/>
      <c r="G297" s="286">
        <f>F296*0.5</f>
        <v>123.05</v>
      </c>
      <c r="H297" s="443"/>
      <c r="I297" s="286">
        <f>H296*0.75</f>
        <v>0</v>
      </c>
      <c r="J297" s="443"/>
      <c r="K297" s="286">
        <f>J296*1</f>
        <v>0</v>
      </c>
      <c r="L297" s="460"/>
      <c r="M297" s="443"/>
      <c r="N297" s="286">
        <f>M296*0.25</f>
        <v>43.475000000000001</v>
      </c>
      <c r="O297" s="443"/>
      <c r="P297" s="286">
        <f>O296*0.5</f>
        <v>71.449999999999989</v>
      </c>
      <c r="Q297" s="443"/>
      <c r="R297" s="286">
        <f>Q296*0.75</f>
        <v>0</v>
      </c>
      <c r="S297" s="443"/>
      <c r="T297" s="286">
        <f>S296*1</f>
        <v>0</v>
      </c>
      <c r="U297" s="460"/>
      <c r="V297" s="24"/>
      <c r="W297" s="286">
        <f>V296*0.25</f>
        <v>173.22499999999997</v>
      </c>
      <c r="X297" s="24"/>
      <c r="Y297" s="286">
        <f>X296*0.5</f>
        <v>144.39999999999986</v>
      </c>
      <c r="Z297" s="24"/>
      <c r="AA297" s="286">
        <f>Z296*0.75</f>
        <v>375.67499999999995</v>
      </c>
      <c r="AC297" s="286">
        <f t="shared" ref="AC297:AC301" si="274">AB296*1</f>
        <v>596.60000000000048</v>
      </c>
      <c r="AD297" s="460"/>
      <c r="AE297" s="24"/>
      <c r="AF297" s="286">
        <f>AE296*0.25</f>
        <v>17.774999999999977</v>
      </c>
      <c r="AG297" s="24"/>
      <c r="AH297" s="286">
        <f>AG296*0.5</f>
        <v>107</v>
      </c>
      <c r="AI297" s="443"/>
      <c r="AJ297" s="286">
        <f>AI296*0.75</f>
        <v>116.77499999999995</v>
      </c>
      <c r="AL297" s="286">
        <f t="shared" ref="AL297:AL301" si="275">AK296*1</f>
        <v>313.50000000000023</v>
      </c>
      <c r="AM297" s="460"/>
      <c r="AN297" s="443"/>
      <c r="AO297" s="286">
        <f>AN296*0.25</f>
        <v>0</v>
      </c>
      <c r="AP297" s="24"/>
      <c r="AQ297" s="286">
        <f>AP296*0.5</f>
        <v>113.15000000000032</v>
      </c>
      <c r="AR297" s="24"/>
      <c r="AS297" s="286">
        <f>AR296*0.75</f>
        <v>162.30000000000075</v>
      </c>
      <c r="AT297" s="443"/>
      <c r="AU297" s="286">
        <f>AT296*1</f>
        <v>641.00000000000023</v>
      </c>
      <c r="AV297" s="460"/>
      <c r="AW297" s="24"/>
      <c r="AX297" s="286">
        <f>AW296*0.25</f>
        <v>0</v>
      </c>
      <c r="AZ297" s="286">
        <f>AY296*0.5</f>
        <v>223.90000000000032</v>
      </c>
      <c r="BB297" s="286">
        <f>BA296*0.75</f>
        <v>306.07499999999976</v>
      </c>
      <c r="BC297" s="24"/>
      <c r="BD297" s="286">
        <f>BC296*1</f>
        <v>706.50000000000023</v>
      </c>
      <c r="BE297" s="460"/>
      <c r="BF297" s="443"/>
      <c r="BG297" s="286">
        <f>BF296*0.25</f>
        <v>0</v>
      </c>
      <c r="BH297" s="24"/>
      <c r="BI297" s="286">
        <f>BH296*0.5</f>
        <v>301.95000000000027</v>
      </c>
      <c r="BJ297" s="24"/>
      <c r="BK297" s="286">
        <f>BJ296*0.75</f>
        <v>316.20000000000027</v>
      </c>
      <c r="BL297" s="443"/>
      <c r="BM297" s="286">
        <f>BL296*1</f>
        <v>1090.1000000000004</v>
      </c>
      <c r="BN297" s="460"/>
      <c r="BO297" s="443"/>
      <c r="BP297" s="286">
        <f>BO296*0.25</f>
        <v>0</v>
      </c>
      <c r="BQ297" s="443"/>
      <c r="BR297" s="286">
        <f>BQ296*0.5</f>
        <v>203.00000000000045</v>
      </c>
      <c r="BS297" s="443"/>
      <c r="BT297" s="286">
        <f>BS296*0.75</f>
        <v>378.60000000000048</v>
      </c>
      <c r="BU297" s="443"/>
      <c r="BV297" s="286">
        <f>BU296*1</f>
        <v>557.59999999999991</v>
      </c>
      <c r="BW297" s="460"/>
      <c r="BX297" s="443"/>
      <c r="BY297" s="286">
        <f>BX296*0.25</f>
        <v>0</v>
      </c>
      <c r="BZ297" s="443"/>
      <c r="CA297" s="286">
        <f>BZ296*0.5</f>
        <v>115.6</v>
      </c>
      <c r="CB297" s="443"/>
      <c r="CC297" s="286">
        <f>CB296*0.75</f>
        <v>80.550000000002456</v>
      </c>
      <c r="CD297" s="443"/>
      <c r="CE297" s="286">
        <f>CD296*1</f>
        <v>241.00000000000091</v>
      </c>
      <c r="CF297" s="460"/>
      <c r="CG297" s="443"/>
      <c r="CH297" s="286">
        <f>CG296*0.25</f>
        <v>0</v>
      </c>
      <c r="CI297" s="24"/>
      <c r="CJ297" s="286">
        <f>CI296*0.5</f>
        <v>316.59999999999991</v>
      </c>
      <c r="CK297" s="24"/>
      <c r="CL297" s="286">
        <f>CK296*0.75</f>
        <v>0</v>
      </c>
      <c r="CM297" s="443"/>
      <c r="CN297" s="286">
        <f>CM296*1</f>
        <v>127.800000000002</v>
      </c>
      <c r="CO297" s="460"/>
      <c r="CP297" s="443"/>
      <c r="CQ297" s="286">
        <f>CP296*0.25</f>
        <v>0</v>
      </c>
      <c r="CR297" s="24"/>
      <c r="CS297" s="286">
        <f>CR296*0.5</f>
        <v>116.60000000000014</v>
      </c>
      <c r="CT297" s="24"/>
      <c r="CU297" s="286">
        <f>CT296*0.75</f>
        <v>0</v>
      </c>
      <c r="CV297" s="443"/>
      <c r="CW297" s="286">
        <f>CV296*1</f>
        <v>247.00000000000091</v>
      </c>
      <c r="CX297" s="460"/>
      <c r="CY297" s="443"/>
      <c r="CZ297" s="286">
        <f>CY296*0.25</f>
        <v>0</v>
      </c>
      <c r="DA297" s="24"/>
      <c r="DB297" s="286">
        <f>DA296*0.5</f>
        <v>111.70000000000027</v>
      </c>
      <c r="DC297" s="24"/>
      <c r="DD297" s="286">
        <f>DC296*0.75</f>
        <v>132.97500000000218</v>
      </c>
      <c r="DE297" s="443"/>
      <c r="DF297" s="286">
        <f>DE296*1</f>
        <v>260.00000000000182</v>
      </c>
      <c r="DG297" s="460"/>
      <c r="DH297" s="443"/>
      <c r="DI297" s="286">
        <f>DH296*0.25</f>
        <v>0</v>
      </c>
      <c r="DJ297" s="24"/>
      <c r="DK297" s="286">
        <f>DJ296*0.5</f>
        <v>162.50000000000045</v>
      </c>
      <c r="DL297" s="24"/>
      <c r="DM297" s="286">
        <f>DL296*0.75</f>
        <v>0</v>
      </c>
      <c r="DN297" s="443"/>
      <c r="DO297" s="286">
        <f>DN296*1</f>
        <v>47.900000000001455</v>
      </c>
      <c r="DP297" s="460"/>
      <c r="DQ297" s="443"/>
      <c r="DR297" s="286">
        <f>DQ296*0.25</f>
        <v>0</v>
      </c>
      <c r="DS297" s="24"/>
      <c r="DT297" s="286">
        <f>DS296*0.5</f>
        <v>179.05000000000064</v>
      </c>
      <c r="DU297" s="24"/>
      <c r="DV297" s="286">
        <f>DU296*0.75</f>
        <v>91.050000000002456</v>
      </c>
      <c r="DW297" s="443"/>
      <c r="DX297" s="286">
        <f>DW296*1</f>
        <v>327.10000000000218</v>
      </c>
      <c r="DY297" s="460"/>
      <c r="DZ297" s="443"/>
      <c r="EA297" s="286">
        <f>DZ296*0.25</f>
        <v>0</v>
      </c>
      <c r="EB297" s="24"/>
      <c r="EC297" s="286">
        <f>EB296*0.5</f>
        <v>52.800000000000182</v>
      </c>
      <c r="ED297" s="24"/>
      <c r="EE297" s="286">
        <f>ED296*0.75</f>
        <v>0</v>
      </c>
      <c r="EF297" s="443"/>
      <c r="EG297" s="286">
        <f>EF296*1</f>
        <v>958.90000000000055</v>
      </c>
      <c r="EH297" s="460"/>
      <c r="EI297" s="443"/>
      <c r="EJ297" s="286">
        <f>EI296*0.25</f>
        <v>0</v>
      </c>
      <c r="EK297" s="24"/>
      <c r="EL297" s="286">
        <f>EK296*0.5</f>
        <v>128.5</v>
      </c>
      <c r="EM297" s="24"/>
      <c r="EN297" s="286">
        <f>EM296*0.75</f>
        <v>0</v>
      </c>
      <c r="EO297" s="443"/>
      <c r="EP297" s="286">
        <f>EO296*1</f>
        <v>188.39999999999418</v>
      </c>
      <c r="EQ297" s="460"/>
      <c r="ER297" s="443"/>
      <c r="ES297" s="286">
        <f>ER296*0.25</f>
        <v>0</v>
      </c>
      <c r="ET297" s="443"/>
      <c r="EU297" s="286">
        <f>ET296*0.5</f>
        <v>100.30000000000018</v>
      </c>
      <c r="EV297" s="443"/>
      <c r="EW297" s="286">
        <f>EV296*0.75</f>
        <v>0</v>
      </c>
      <c r="EX297" s="443"/>
      <c r="EY297" s="286">
        <f>EX296*1</f>
        <v>426.40000000000055</v>
      </c>
      <c r="EZ297" s="460"/>
      <c r="FA297" s="443"/>
      <c r="FB297" s="286">
        <f>FA296*0.25</f>
        <v>0</v>
      </c>
      <c r="FC297" s="24"/>
      <c r="FD297" s="286">
        <f>FC296*0.5</f>
        <v>105.60000000000036</v>
      </c>
      <c r="FE297" s="24"/>
      <c r="FF297" s="286">
        <f>FE296*0.75</f>
        <v>83.400000000000546</v>
      </c>
      <c r="FG297" s="443"/>
      <c r="FH297" s="286">
        <f>FG296*1</f>
        <v>480.00000000000091</v>
      </c>
      <c r="FI297" s="460"/>
      <c r="FJ297" s="443"/>
      <c r="FK297" s="286">
        <f>FJ296*0.25</f>
        <v>0</v>
      </c>
      <c r="FL297" s="24"/>
      <c r="FM297" s="286">
        <f>FL296*0.5</f>
        <v>61.350000000000364</v>
      </c>
      <c r="FN297" s="24"/>
      <c r="FO297" s="286">
        <f>FN296*0.75</f>
        <v>420.97500000000082</v>
      </c>
      <c r="FP297" s="443"/>
      <c r="FQ297" s="286">
        <f>FP296*1</f>
        <v>628.800000000002</v>
      </c>
      <c r="FR297" s="460"/>
      <c r="FS297" s="443"/>
      <c r="FT297" s="286">
        <f>FS296*0.25</f>
        <v>0</v>
      </c>
      <c r="FU297" s="24"/>
      <c r="FV297" s="286">
        <f>FU296*0.5</f>
        <v>231.00000000000045</v>
      </c>
      <c r="FW297" s="24"/>
      <c r="FX297" s="286">
        <f>FW296*0.75</f>
        <v>0</v>
      </c>
      <c r="FY297" s="443"/>
      <c r="FZ297" s="286">
        <f>FY296*1</f>
        <v>364.99999999999818</v>
      </c>
      <c r="GA297" s="460"/>
      <c r="GB297" s="443"/>
      <c r="GC297" s="286">
        <f>GB296*0.25</f>
        <v>0</v>
      </c>
      <c r="GD297" s="24"/>
      <c r="GE297" s="286">
        <f>GD296*0.5</f>
        <v>0</v>
      </c>
      <c r="GF297" s="24"/>
      <c r="GG297" s="286">
        <f>GF296*0.75</f>
        <v>0</v>
      </c>
      <c r="GH297" s="443"/>
      <c r="GI297" s="286">
        <f>GH296*1</f>
        <v>207.99999999999636</v>
      </c>
      <c r="GJ297" s="460"/>
      <c r="GK297" s="443"/>
      <c r="GL297" s="286">
        <f>GK296*0.25</f>
        <v>0</v>
      </c>
      <c r="GM297" s="24"/>
      <c r="GN297" s="286">
        <f>GM296*0.5</f>
        <v>1076.5499999999984</v>
      </c>
      <c r="GO297" s="24"/>
      <c r="GP297" s="286">
        <f>GO296*0.75</f>
        <v>485.25000000000136</v>
      </c>
      <c r="GQ297" s="443"/>
      <c r="GR297" s="286">
        <f>GQ296*1</f>
        <v>2761.600000000004</v>
      </c>
      <c r="GS297" s="460"/>
      <c r="GT297" s="443"/>
      <c r="GU297" s="286">
        <f>GT296*0.25</f>
        <v>0</v>
      </c>
      <c r="GV297" s="24"/>
      <c r="GW297" s="286">
        <f>GV296*0.5</f>
        <v>117.75000000000045</v>
      </c>
      <c r="GX297" s="24"/>
      <c r="GY297" s="286">
        <f>GX296*0.75</f>
        <v>0</v>
      </c>
      <c r="GZ297" s="24"/>
      <c r="HA297" s="286">
        <f>GZ296*1</f>
        <v>0</v>
      </c>
      <c r="HB297" s="460"/>
      <c r="HC297" s="443"/>
      <c r="HD297" s="286">
        <f>HC296*0.25</f>
        <v>0</v>
      </c>
      <c r="HE297" s="443"/>
      <c r="HF297" s="286">
        <f>HE296*0.5</f>
        <v>213.84999999999854</v>
      </c>
      <c r="HG297" s="443"/>
      <c r="HH297" s="286">
        <f>HG296*0.75</f>
        <v>585.45000000000027</v>
      </c>
      <c r="HI297" s="443"/>
      <c r="HJ297" s="286">
        <f>HI296*1</f>
        <v>316.50000000000364</v>
      </c>
      <c r="HK297" s="460"/>
      <c r="HL297" s="443"/>
      <c r="HM297" s="286">
        <f>HL296*0.25</f>
        <v>0</v>
      </c>
      <c r="HN297" s="443"/>
      <c r="HO297" s="286">
        <f>HN296*0.5</f>
        <v>191.64999999999964</v>
      </c>
      <c r="HP297" s="443"/>
      <c r="HQ297" s="286">
        <f>HP296*0.75</f>
        <v>0</v>
      </c>
      <c r="HR297" s="443"/>
      <c r="HS297" s="286">
        <f>HR296*1</f>
        <v>310.20000000000255</v>
      </c>
      <c r="HT297" s="460"/>
      <c r="HU297" s="443"/>
      <c r="HV297" s="286">
        <f>HU296*0.25</f>
        <v>0</v>
      </c>
      <c r="HW297" s="443"/>
      <c r="HX297" s="286">
        <f>HW296*0.5</f>
        <v>1461.9499999999989</v>
      </c>
      <c r="HY297" s="443"/>
      <c r="HZ297" s="286">
        <f>HY296*0.75</f>
        <v>2864.2499999999991</v>
      </c>
      <c r="IA297" s="443"/>
      <c r="IB297" s="286">
        <f>IA296*1</f>
        <v>4028.1000000000622</v>
      </c>
      <c r="IC297" s="460"/>
      <c r="ID297" s="443"/>
      <c r="IE297" s="286">
        <f>ID296*0.25</f>
        <v>0</v>
      </c>
      <c r="IF297" s="443"/>
      <c r="IG297" s="286">
        <f>IF296*0.5</f>
        <v>96.599999999997635</v>
      </c>
      <c r="IH297" s="443"/>
      <c r="II297" s="286">
        <f>IH296*0.75</f>
        <v>0</v>
      </c>
      <c r="IJ297" s="443"/>
      <c r="IK297" s="286">
        <f>IJ296*1</f>
        <v>0</v>
      </c>
      <c r="IL297" s="460"/>
      <c r="IM297" s="443"/>
      <c r="IN297" s="286">
        <f>IM296*0.25</f>
        <v>0</v>
      </c>
      <c r="IO297" s="443"/>
      <c r="IP297" s="286">
        <f>IO296*0.5</f>
        <v>138.09999999999764</v>
      </c>
      <c r="IQ297" s="443"/>
      <c r="IR297" s="286">
        <f>IQ296*0.75</f>
        <v>0</v>
      </c>
      <c r="IS297" s="443"/>
      <c r="IT297" s="286">
        <f>IS296*1</f>
        <v>236.89999999999418</v>
      </c>
      <c r="IU297" s="460"/>
      <c r="IV297" s="443"/>
      <c r="IW297" s="286">
        <f>IV296*0.25</f>
        <v>0</v>
      </c>
      <c r="IX297" s="443"/>
      <c r="IY297" s="286">
        <f>IX296*0.5</f>
        <v>95.449999999998909</v>
      </c>
      <c r="IZ297" s="443"/>
      <c r="JA297" s="286">
        <f>IZ296*0.75</f>
        <v>181.72500000000082</v>
      </c>
      <c r="JB297" s="443"/>
      <c r="JC297" s="286">
        <f>JB296*1</f>
        <v>110.09999999999854</v>
      </c>
      <c r="JD297" s="460"/>
      <c r="JE297" s="443"/>
      <c r="JF297" s="286">
        <f>JE296*0.25</f>
        <v>0</v>
      </c>
      <c r="JG297" s="443"/>
      <c r="JH297" s="286">
        <f>JG296*0.5</f>
        <v>230.34999999999764</v>
      </c>
      <c r="JI297" s="443"/>
      <c r="JJ297" s="286">
        <f>JI296*0.75</f>
        <v>57.225000000002183</v>
      </c>
      <c r="JK297" s="443"/>
      <c r="JL297" s="286">
        <f>JK296*1</f>
        <v>92.100000000002183</v>
      </c>
      <c r="JM297" s="460"/>
      <c r="JN297" s="443"/>
      <c r="JO297" s="286">
        <f>JN296*0.25</f>
        <v>0</v>
      </c>
      <c r="JP297" s="443"/>
      <c r="JQ297" s="286">
        <f>JP296*0.5</f>
        <v>91.099999999996726</v>
      </c>
      <c r="JR297" s="443"/>
      <c r="JS297" s="286">
        <f>JR296*0.75</f>
        <v>0</v>
      </c>
      <c r="JT297" s="443"/>
      <c r="JU297" s="286">
        <f>JT296*1</f>
        <v>0</v>
      </c>
      <c r="JV297" s="460"/>
      <c r="JW297" s="443"/>
      <c r="JX297" s="286">
        <f>JW296*0.25</f>
        <v>0</v>
      </c>
      <c r="JY297" s="443"/>
      <c r="JZ297" s="286">
        <f>JY296*0.5</f>
        <v>1674.5500000000047</v>
      </c>
      <c r="KA297" s="443"/>
      <c r="KB297" s="286">
        <f>KA296*0.75</f>
        <v>1694.2500000000709</v>
      </c>
      <c r="KC297" s="443"/>
      <c r="KD297" s="286">
        <f t="shared" ref="KD297" si="276">KC296*1</f>
        <v>3197.1000000000531</v>
      </c>
      <c r="KE297" s="460"/>
      <c r="KF297" s="443"/>
      <c r="KG297" s="286">
        <f>KF296*0.25</f>
        <v>0</v>
      </c>
      <c r="KH297" s="443"/>
      <c r="KI297" s="286">
        <f>KH296*0.5</f>
        <v>228.19999999999709</v>
      </c>
      <c r="KJ297" s="443"/>
      <c r="KK297" s="286">
        <f>KJ296*0.75</f>
        <v>175.50000000000068</v>
      </c>
      <c r="KL297" s="443"/>
      <c r="KM297" s="286">
        <f>KL296*1</f>
        <v>140.00000000000364</v>
      </c>
      <c r="KN297" s="460"/>
      <c r="KO297" s="443"/>
      <c r="KP297" s="286">
        <f>KO296*0.25</f>
        <v>0</v>
      </c>
      <c r="KQ297" s="443"/>
      <c r="KR297" s="286">
        <f>KQ296*0.5</f>
        <v>230.99999999999454</v>
      </c>
      <c r="KS297" s="443"/>
      <c r="KT297" s="286">
        <f>KS296*0.75</f>
        <v>0</v>
      </c>
      <c r="KU297" s="443"/>
      <c r="KV297" s="286">
        <f>KU296*1</f>
        <v>0</v>
      </c>
      <c r="KW297" s="460"/>
      <c r="KX297" s="443"/>
      <c r="KY297" s="286">
        <f>KX296*0.25</f>
        <v>0</v>
      </c>
      <c r="KZ297" s="443"/>
      <c r="LA297" s="286">
        <f>KZ296*0.5</f>
        <v>43.299999999995634</v>
      </c>
      <c r="LB297" s="443"/>
      <c r="LC297" s="286">
        <f>LB296*0.75</f>
        <v>0</v>
      </c>
      <c r="LD297" s="443"/>
      <c r="LE297" s="286">
        <f>LD296*1</f>
        <v>0</v>
      </c>
      <c r="LF297" s="460"/>
      <c r="LG297" s="443"/>
      <c r="LH297" s="286">
        <f>LG296*0.25</f>
        <v>0</v>
      </c>
      <c r="LI297" s="443"/>
      <c r="LJ297" s="286">
        <f>LI296*0.5</f>
        <v>4.2000000000002728</v>
      </c>
      <c r="LK297" s="443"/>
      <c r="LL297" s="286">
        <f>LK296*0.75</f>
        <v>0</v>
      </c>
      <c r="LM297" s="443"/>
      <c r="LN297" s="286">
        <f>LM296*1</f>
        <v>0</v>
      </c>
      <c r="LO297" s="460"/>
      <c r="LP297" s="443"/>
      <c r="LQ297" s="286">
        <f>LP296*0.25</f>
        <v>0</v>
      </c>
      <c r="LR297" s="443"/>
      <c r="LS297" s="286">
        <f>LR296*0.5</f>
        <v>209.19999999999891</v>
      </c>
      <c r="LT297" s="443"/>
      <c r="LU297" s="286">
        <f>LT296*0.75</f>
        <v>215.55000000000007</v>
      </c>
      <c r="LV297" s="443"/>
      <c r="LW297" s="286">
        <f>LV296*1</f>
        <v>589.10000000000218</v>
      </c>
      <c r="LX297" s="460"/>
      <c r="LY297" s="443"/>
      <c r="LZ297" s="286">
        <f>LY296*0.25</f>
        <v>0</v>
      </c>
      <c r="MA297" s="443"/>
      <c r="MB297" s="286">
        <f>MA296*0.5</f>
        <v>96.100000000004002</v>
      </c>
      <c r="MC297" s="443"/>
      <c r="MD297" s="286">
        <f>MC296*0.75</f>
        <v>0</v>
      </c>
      <c r="ME297" s="443"/>
      <c r="MF297" s="286">
        <f>ME296*1</f>
        <v>0</v>
      </c>
      <c r="MG297" s="460"/>
      <c r="MH297" s="443"/>
      <c r="MI297" s="286">
        <f>MH296*0.25</f>
        <v>0</v>
      </c>
      <c r="MJ297" s="443"/>
      <c r="MK297" s="286">
        <f>MJ296*0.5</f>
        <v>287.200000000008</v>
      </c>
      <c r="ML297" s="443"/>
      <c r="MM297" s="286">
        <f>ML296*0.75</f>
        <v>832.72500000000082</v>
      </c>
      <c r="MN297" s="443"/>
      <c r="MO297" s="286">
        <f>MN296*1</f>
        <v>761.80000000001019</v>
      </c>
      <c r="MP297" s="460"/>
      <c r="MQ297" s="443"/>
      <c r="MR297" s="286">
        <f>MQ296*0.25</f>
        <v>0</v>
      </c>
      <c r="MS297" s="443"/>
      <c r="MT297" s="286">
        <f>MS296*0.5</f>
        <v>186.74999999999818</v>
      </c>
      <c r="MU297" s="443"/>
      <c r="MV297" s="286">
        <f>MU296*0.75</f>
        <v>205.87500000000546</v>
      </c>
      <c r="MW297" s="443"/>
      <c r="MX297" s="286">
        <f>MW296*1</f>
        <v>177.00000000000364</v>
      </c>
      <c r="MY297" s="460"/>
      <c r="MZ297" s="443"/>
      <c r="NA297" s="286">
        <f>MZ296*0.25</f>
        <v>0</v>
      </c>
      <c r="NB297" s="443"/>
      <c r="NC297" s="286">
        <f>NB296*0.5</f>
        <v>0</v>
      </c>
      <c r="ND297" s="443"/>
      <c r="NE297" s="286">
        <f>ND296*0.75</f>
        <v>0</v>
      </c>
      <c r="NF297" s="443"/>
      <c r="NG297" s="286">
        <f>NF296*1</f>
        <v>1113.5999999999985</v>
      </c>
      <c r="NH297" s="460"/>
    </row>
    <row r="298" spans="1:372" s="112" customFormat="1" ht="18">
      <c r="A298" s="110"/>
      <c r="B298" s="59"/>
      <c r="C298" s="460"/>
      <c r="D298" s="443"/>
      <c r="E298" s="286"/>
      <c r="F298" s="24"/>
      <c r="G298" s="286"/>
      <c r="H298" s="443"/>
      <c r="I298" s="286"/>
      <c r="J298" s="443"/>
      <c r="K298" s="286"/>
      <c r="L298" s="460"/>
      <c r="M298" s="443"/>
      <c r="N298" s="286"/>
      <c r="O298" s="443"/>
      <c r="P298" s="286"/>
      <c r="Q298" s="443"/>
      <c r="R298" s="286"/>
      <c r="S298" s="443"/>
      <c r="T298" s="286"/>
      <c r="U298" s="460"/>
      <c r="V298" s="24"/>
      <c r="W298" s="286"/>
      <c r="X298" s="24"/>
      <c r="Y298" s="286"/>
      <c r="Z298" s="24"/>
      <c r="AA298" s="286"/>
      <c r="AC298" s="48"/>
      <c r="AD298" s="460"/>
      <c r="AE298" s="24"/>
      <c r="AF298" s="286"/>
      <c r="AG298" s="24"/>
      <c r="AH298" s="286"/>
      <c r="AI298" s="443"/>
      <c r="AJ298" s="286"/>
      <c r="AL298" s="48"/>
      <c r="AM298" s="460"/>
      <c r="AN298" s="443"/>
      <c r="AO298" s="286"/>
      <c r="AP298" s="24"/>
      <c r="AQ298" s="286"/>
      <c r="AR298" s="24"/>
      <c r="AS298" s="286"/>
      <c r="AT298" s="443"/>
      <c r="AU298" s="48"/>
      <c r="AV298" s="460"/>
      <c r="AW298" s="24"/>
      <c r="AX298" s="286"/>
      <c r="AY298" s="24"/>
      <c r="AZ298" s="286"/>
      <c r="BA298" s="24"/>
      <c r="BB298" s="286"/>
      <c r="BC298" s="443"/>
      <c r="BD298" s="48"/>
      <c r="BE298" s="460"/>
      <c r="BF298" s="443"/>
      <c r="BG298" s="286"/>
      <c r="BH298" s="24"/>
      <c r="BI298" s="286"/>
      <c r="BJ298" s="24"/>
      <c r="BK298" s="286"/>
      <c r="BL298" s="443"/>
      <c r="BM298" s="48"/>
      <c r="BN298" s="460"/>
      <c r="BO298" s="443"/>
      <c r="BP298" s="286"/>
      <c r="BQ298" s="443"/>
      <c r="BR298" s="286"/>
      <c r="BS298" s="443"/>
      <c r="BT298" s="286"/>
      <c r="BU298" s="443"/>
      <c r="BV298" s="48"/>
      <c r="BW298" s="460"/>
      <c r="BX298" s="443"/>
      <c r="BY298" s="286"/>
      <c r="BZ298" s="443"/>
      <c r="CA298" s="286"/>
      <c r="CB298" s="443"/>
      <c r="CC298" s="286"/>
      <c r="CD298" s="443"/>
      <c r="CE298" s="48"/>
      <c r="CF298" s="460"/>
      <c r="CG298" s="443"/>
      <c r="CH298" s="286"/>
      <c r="CI298" s="24"/>
      <c r="CJ298" s="286"/>
      <c r="CK298" s="24"/>
      <c r="CL298" s="286"/>
      <c r="CM298" s="443"/>
      <c r="CN298" s="48"/>
      <c r="CO298" s="460"/>
      <c r="CP298" s="443"/>
      <c r="CQ298" s="286"/>
      <c r="CR298" s="24"/>
      <c r="CS298" s="286"/>
      <c r="CT298" s="24"/>
      <c r="CU298" s="286"/>
      <c r="CV298" s="443"/>
      <c r="CW298" s="48"/>
      <c r="CX298" s="460"/>
      <c r="CY298" s="443"/>
      <c r="CZ298" s="286"/>
      <c r="DA298" s="24"/>
      <c r="DB298" s="286"/>
      <c r="DC298" s="24"/>
      <c r="DD298" s="286"/>
      <c r="DE298" s="443"/>
      <c r="DF298" s="48"/>
      <c r="DG298" s="460"/>
      <c r="DH298" s="443"/>
      <c r="DI298" s="286"/>
      <c r="DJ298" s="24"/>
      <c r="DK298" s="286"/>
      <c r="DL298" s="24"/>
      <c r="DM298" s="286"/>
      <c r="DN298" s="443"/>
      <c r="DO298" s="48"/>
      <c r="DP298" s="460"/>
      <c r="DQ298" s="443"/>
      <c r="DR298" s="286"/>
      <c r="DS298" s="24"/>
      <c r="DT298" s="286"/>
      <c r="DU298" s="24"/>
      <c r="DV298" s="286"/>
      <c r="DW298" s="443"/>
      <c r="DX298" s="48"/>
      <c r="DY298" s="460"/>
      <c r="DZ298" s="443"/>
      <c r="EA298" s="286"/>
      <c r="EB298" s="24"/>
      <c r="EC298" s="286"/>
      <c r="ED298" s="24"/>
      <c r="EE298" s="286"/>
      <c r="EF298" s="443"/>
      <c r="EG298" s="48"/>
      <c r="EH298" s="460"/>
      <c r="EI298" s="443"/>
      <c r="EJ298" s="286"/>
      <c r="EK298" s="24"/>
      <c r="EL298" s="286"/>
      <c r="EM298" s="24"/>
      <c r="EN298" s="286"/>
      <c r="EO298" s="443"/>
      <c r="EP298" s="48"/>
      <c r="EQ298" s="460"/>
      <c r="ER298" s="443"/>
      <c r="ES298" s="286"/>
      <c r="ET298" s="443"/>
      <c r="EU298" s="286"/>
      <c r="EV298" s="443"/>
      <c r="EW298" s="286"/>
      <c r="EX298" s="443"/>
      <c r="EY298" s="48"/>
      <c r="EZ298" s="460"/>
      <c r="FA298" s="443"/>
      <c r="FB298" s="286"/>
      <c r="FC298" s="24"/>
      <c r="FD298" s="286"/>
      <c r="FE298" s="24"/>
      <c r="FF298" s="286"/>
      <c r="FG298" s="443"/>
      <c r="FH298" s="48"/>
      <c r="FI298" s="460"/>
      <c r="FJ298" s="443"/>
      <c r="FK298" s="286"/>
      <c r="FL298" s="24"/>
      <c r="FM298" s="286"/>
      <c r="FN298" s="24"/>
      <c r="FO298" s="286"/>
      <c r="FP298" s="443"/>
      <c r="FQ298" s="48"/>
      <c r="FR298" s="460"/>
      <c r="FS298" s="443"/>
      <c r="FT298" s="286"/>
      <c r="FU298" s="24"/>
      <c r="FV298" s="286"/>
      <c r="FW298" s="24"/>
      <c r="FX298" s="286"/>
      <c r="FY298" s="443"/>
      <c r="FZ298" s="48"/>
      <c r="GA298" s="460"/>
      <c r="GB298" s="443"/>
      <c r="GC298" s="286"/>
      <c r="GD298" s="24"/>
      <c r="GE298" s="286"/>
      <c r="GF298" s="24"/>
      <c r="GG298" s="286"/>
      <c r="GH298" s="443"/>
      <c r="GI298" s="48"/>
      <c r="GJ298" s="460"/>
      <c r="GK298" s="443"/>
      <c r="GL298" s="286"/>
      <c r="GM298" s="24"/>
      <c r="GN298" s="286"/>
      <c r="GO298" s="24"/>
      <c r="GP298" s="286"/>
      <c r="GQ298" s="443"/>
      <c r="GR298" s="48"/>
      <c r="GS298" s="460"/>
      <c r="GT298" s="443"/>
      <c r="GU298" s="286"/>
      <c r="GV298" s="24"/>
      <c r="GW298" s="286"/>
      <c r="GX298" s="24"/>
      <c r="GY298" s="286"/>
      <c r="GZ298" s="24"/>
      <c r="HA298" s="286"/>
      <c r="HB298" s="460"/>
      <c r="HC298" s="443"/>
      <c r="HD298" s="286"/>
      <c r="HE298" s="443"/>
      <c r="HF298" s="286"/>
      <c r="HG298" s="443"/>
      <c r="HH298" s="286"/>
      <c r="HI298" s="443"/>
      <c r="HJ298" s="48"/>
      <c r="HK298" s="460"/>
      <c r="HL298" s="443"/>
      <c r="HM298" s="286"/>
      <c r="HN298" s="443"/>
      <c r="HO298" s="286"/>
      <c r="HP298" s="443"/>
      <c r="HQ298" s="286"/>
      <c r="HR298" s="443"/>
      <c r="HS298" s="48"/>
      <c r="HT298" s="460"/>
      <c r="HU298" s="443"/>
      <c r="HV298" s="286"/>
      <c r="HW298" s="443"/>
      <c r="HX298" s="286"/>
      <c r="HY298" s="443"/>
      <c r="HZ298" s="286"/>
      <c r="IA298" s="443"/>
      <c r="IB298" s="48"/>
      <c r="IC298" s="460"/>
      <c r="ID298" s="443"/>
      <c r="IE298" s="286"/>
      <c r="IF298" s="443"/>
      <c r="IG298" s="286"/>
      <c r="IH298" s="443"/>
      <c r="II298" s="286"/>
      <c r="IJ298" s="443"/>
      <c r="IK298" s="286"/>
      <c r="IL298" s="460"/>
      <c r="IM298" s="443"/>
      <c r="IN298" s="286"/>
      <c r="IO298" s="443"/>
      <c r="IP298" s="286"/>
      <c r="IQ298" s="443"/>
      <c r="IR298" s="286"/>
      <c r="IS298" s="443"/>
      <c r="IT298" s="48"/>
      <c r="IU298" s="460"/>
      <c r="IV298" s="443"/>
      <c r="IW298" s="286"/>
      <c r="IX298" s="443"/>
      <c r="IY298" s="286"/>
      <c r="IZ298" s="443"/>
      <c r="JA298" s="286"/>
      <c r="JB298" s="443"/>
      <c r="JC298" s="48"/>
      <c r="JD298" s="460"/>
      <c r="JE298" s="443"/>
      <c r="JF298" s="286"/>
      <c r="JG298" s="443"/>
      <c r="JH298" s="286"/>
      <c r="JI298" s="443"/>
      <c r="JJ298" s="286"/>
      <c r="JK298" s="443"/>
      <c r="JL298" s="48"/>
      <c r="JM298" s="460"/>
      <c r="JN298" s="443"/>
      <c r="JO298" s="286"/>
      <c r="JP298" s="443"/>
      <c r="JQ298" s="286"/>
      <c r="JR298" s="443"/>
      <c r="JS298" s="286"/>
      <c r="JT298" s="443"/>
      <c r="JU298" s="286"/>
      <c r="JV298" s="460"/>
      <c r="JW298" s="443"/>
      <c r="JX298" s="286"/>
      <c r="JY298" s="443"/>
      <c r="JZ298" s="286"/>
      <c r="KA298" s="443"/>
      <c r="KB298" s="286"/>
      <c r="KC298" s="443"/>
      <c r="KD298" s="48"/>
      <c r="KE298" s="460"/>
      <c r="KF298" s="443"/>
      <c r="KG298" s="286"/>
      <c r="KH298" s="443"/>
      <c r="KI298" s="286"/>
      <c r="KJ298" s="443"/>
      <c r="KK298" s="286"/>
      <c r="KL298" s="443"/>
      <c r="KM298" s="48"/>
      <c r="KN298" s="460"/>
      <c r="KO298" s="443"/>
      <c r="KP298" s="286"/>
      <c r="KQ298" s="443"/>
      <c r="KR298" s="286"/>
      <c r="KS298" s="443"/>
      <c r="KT298" s="286"/>
      <c r="KU298" s="443"/>
      <c r="KV298" s="286"/>
      <c r="KW298" s="460"/>
      <c r="KX298" s="443"/>
      <c r="KY298" s="286"/>
      <c r="KZ298" s="443"/>
      <c r="LA298" s="286"/>
      <c r="LB298" s="443"/>
      <c r="LC298" s="286"/>
      <c r="LD298" s="443"/>
      <c r="LE298" s="286"/>
      <c r="LF298" s="460"/>
      <c r="LG298" s="443"/>
      <c r="LH298" s="286"/>
      <c r="LI298" s="443"/>
      <c r="LJ298" s="286"/>
      <c r="LK298" s="443"/>
      <c r="LL298" s="286"/>
      <c r="LM298" s="443"/>
      <c r="LN298" s="48"/>
      <c r="LO298" s="460"/>
      <c r="LP298" s="443"/>
      <c r="LQ298" s="286"/>
      <c r="LR298" s="443"/>
      <c r="LS298" s="286"/>
      <c r="LT298" s="443"/>
      <c r="LU298" s="286"/>
      <c r="LV298" s="443"/>
      <c r="LW298" s="48"/>
      <c r="LX298" s="460"/>
      <c r="LY298" s="443"/>
      <c r="LZ298" s="286"/>
      <c r="MA298" s="443"/>
      <c r="MB298" s="286"/>
      <c r="MC298" s="443"/>
      <c r="MD298" s="286"/>
      <c r="ME298" s="443"/>
      <c r="MF298" s="286"/>
      <c r="MG298" s="460"/>
      <c r="MH298" s="443"/>
      <c r="MI298" s="286"/>
      <c r="MJ298" s="443"/>
      <c r="MK298" s="286"/>
      <c r="ML298" s="443"/>
      <c r="MM298" s="286"/>
      <c r="MN298" s="443"/>
      <c r="MO298" s="48"/>
      <c r="MP298" s="460"/>
      <c r="MQ298" s="443"/>
      <c r="MR298" s="286"/>
      <c r="MS298" s="443"/>
      <c r="MT298" s="286"/>
      <c r="MU298" s="443"/>
      <c r="MV298" s="286"/>
      <c r="MW298" s="443"/>
      <c r="MX298" s="48"/>
      <c r="MY298" s="460"/>
      <c r="MZ298" s="443"/>
      <c r="NA298" s="286"/>
      <c r="NB298" s="443"/>
      <c r="NC298" s="286"/>
      <c r="ND298" s="443"/>
      <c r="NE298" s="286"/>
      <c r="NF298" s="443"/>
      <c r="NG298" s="48"/>
      <c r="NH298" s="460"/>
    </row>
    <row r="299" spans="1:372" ht="15">
      <c r="A299" s="106" t="s">
        <v>2243</v>
      </c>
      <c r="B299" s="293"/>
      <c r="C299" s="55"/>
      <c r="D299" s="443"/>
      <c r="E299" s="444" t="s">
        <v>187</v>
      </c>
      <c r="F299" s="661"/>
      <c r="G299" s="444" t="s">
        <v>183</v>
      </c>
      <c r="H299" s="662"/>
      <c r="I299" s="444" t="s">
        <v>184</v>
      </c>
      <c r="J299" s="662"/>
      <c r="K299" s="444" t="s">
        <v>185</v>
      </c>
      <c r="L299" s="460"/>
      <c r="M299" s="443"/>
      <c r="N299" s="444" t="s">
        <v>187</v>
      </c>
      <c r="O299" s="24"/>
      <c r="P299" s="444" t="s">
        <v>183</v>
      </c>
      <c r="Q299" s="24"/>
      <c r="R299" s="444" t="s">
        <v>184</v>
      </c>
      <c r="S299" s="24"/>
      <c r="T299" s="444" t="s">
        <v>185</v>
      </c>
      <c r="U299" s="460"/>
      <c r="V299" s="443"/>
      <c r="W299" s="444" t="s">
        <v>187</v>
      </c>
      <c r="X299" s="24"/>
      <c r="Y299" s="444" t="s">
        <v>183</v>
      </c>
      <c r="Z299" s="24">
        <v>547.1</v>
      </c>
      <c r="AA299" s="444" t="s">
        <v>184</v>
      </c>
      <c r="AB299" s="722">
        <v>662.54999999999984</v>
      </c>
      <c r="AC299" s="444" t="s">
        <v>185</v>
      </c>
      <c r="AD299" s="460"/>
      <c r="AE299" s="443"/>
      <c r="AF299" s="444" t="s">
        <v>187</v>
      </c>
      <c r="AG299" s="24"/>
      <c r="AH299" s="444" t="s">
        <v>183</v>
      </c>
      <c r="AI299" s="24">
        <v>245.5</v>
      </c>
      <c r="AJ299" s="444" t="s">
        <v>184</v>
      </c>
      <c r="AK299" s="722">
        <v>189</v>
      </c>
      <c r="AL299" s="444" t="s">
        <v>185</v>
      </c>
      <c r="AM299" s="460"/>
      <c r="AN299" s="443"/>
      <c r="AO299" s="444" t="s">
        <v>187</v>
      </c>
      <c r="AP299" s="443"/>
      <c r="AQ299" s="444" t="s">
        <v>183</v>
      </c>
      <c r="AR299" s="24"/>
      <c r="AS299" s="444" t="s">
        <v>184</v>
      </c>
      <c r="AT299" s="444">
        <v>672.59999999999945</v>
      </c>
      <c r="AU299" s="444" t="s">
        <v>185</v>
      </c>
      <c r="AV299" s="460"/>
      <c r="AW299" s="443"/>
      <c r="AX299" s="444" t="s">
        <v>187</v>
      </c>
      <c r="AY299" s="443"/>
      <c r="AZ299" s="444" t="s">
        <v>183</v>
      </c>
      <c r="BB299" s="444" t="s">
        <v>184</v>
      </c>
      <c r="BC299" s="24">
        <v>745.90000000000009</v>
      </c>
      <c r="BD299" s="444" t="s">
        <v>185</v>
      </c>
      <c r="BE299" s="460"/>
      <c r="BF299" s="443"/>
      <c r="BG299" s="444" t="s">
        <v>187</v>
      </c>
      <c r="BH299" s="443"/>
      <c r="BI299" s="444" t="s">
        <v>183</v>
      </c>
      <c r="BJ299" s="24"/>
      <c r="BK299" s="444" t="s">
        <v>184</v>
      </c>
      <c r="BL299" s="24">
        <v>1195.8000000000002</v>
      </c>
      <c r="BM299" s="444" t="s">
        <v>185</v>
      </c>
      <c r="BN299" s="460"/>
      <c r="BO299" s="443"/>
      <c r="BP299" s="444" t="s">
        <v>187</v>
      </c>
      <c r="BQ299" s="443"/>
      <c r="BR299" s="444" t="s">
        <v>183</v>
      </c>
      <c r="BS299" s="24"/>
      <c r="BT299" s="444" t="s">
        <v>184</v>
      </c>
      <c r="BU299" s="24">
        <v>452.300000000002</v>
      </c>
      <c r="BV299" s="444" t="s">
        <v>185</v>
      </c>
      <c r="BW299" s="460"/>
      <c r="BX299" s="443"/>
      <c r="BY299" s="444" t="s">
        <v>187</v>
      </c>
      <c r="BZ299" s="443"/>
      <c r="CA299" s="444" t="s">
        <v>183</v>
      </c>
      <c r="CB299" s="663"/>
      <c r="CC299" s="444" t="s">
        <v>184</v>
      </c>
      <c r="CD299" s="24">
        <v>421.90000000000146</v>
      </c>
      <c r="CE299" s="444" t="s">
        <v>185</v>
      </c>
      <c r="CF299" s="460"/>
      <c r="CG299" s="443"/>
      <c r="CH299" s="444" t="s">
        <v>187</v>
      </c>
      <c r="CI299" s="443"/>
      <c r="CJ299" s="444" t="s">
        <v>183</v>
      </c>
      <c r="CK299" s="443"/>
      <c r="CL299" s="444" t="s">
        <v>184</v>
      </c>
      <c r="CM299" s="24">
        <v>146.70000000000164</v>
      </c>
      <c r="CN299" s="444" t="s">
        <v>185</v>
      </c>
      <c r="CO299" s="460"/>
      <c r="CP299" s="443"/>
      <c r="CQ299" s="444" t="s">
        <v>187</v>
      </c>
      <c r="CR299" s="443"/>
      <c r="CS299" s="444" t="s">
        <v>183</v>
      </c>
      <c r="CT299" s="443"/>
      <c r="CU299" s="444" t="s">
        <v>184</v>
      </c>
      <c r="CV299" s="24">
        <v>215.50000000000182</v>
      </c>
      <c r="CW299" s="444" t="s">
        <v>185</v>
      </c>
      <c r="CX299" s="460"/>
      <c r="CY299" s="443"/>
      <c r="CZ299" s="444" t="s">
        <v>187</v>
      </c>
      <c r="DA299" s="443"/>
      <c r="DB299" s="444" t="s">
        <v>183</v>
      </c>
      <c r="DC299" s="24"/>
      <c r="DD299" s="444" t="s">
        <v>184</v>
      </c>
      <c r="DE299" s="24">
        <v>282.90000000000146</v>
      </c>
      <c r="DF299" s="444" t="s">
        <v>185</v>
      </c>
      <c r="DG299" s="460"/>
      <c r="DH299" s="443"/>
      <c r="DI299" s="444" t="s">
        <v>187</v>
      </c>
      <c r="DJ299" s="443"/>
      <c r="DK299" s="444" t="s">
        <v>183</v>
      </c>
      <c r="DL299" s="443"/>
      <c r="DM299" s="444" t="s">
        <v>184</v>
      </c>
      <c r="DN299" s="24">
        <v>100.300000000002</v>
      </c>
      <c r="DO299" s="444" t="s">
        <v>185</v>
      </c>
      <c r="DP299" s="460"/>
      <c r="DQ299" s="443"/>
      <c r="DR299" s="444" t="s">
        <v>187</v>
      </c>
      <c r="DS299" s="443"/>
      <c r="DT299" s="444" t="s">
        <v>183</v>
      </c>
      <c r="DU299" s="24"/>
      <c r="DV299" s="444" t="s">
        <v>184</v>
      </c>
      <c r="DW299" s="24">
        <v>319.60000000000218</v>
      </c>
      <c r="DX299" s="444" t="s">
        <v>185</v>
      </c>
      <c r="DY299" s="460"/>
      <c r="DZ299" s="443"/>
      <c r="EA299" s="444" t="s">
        <v>187</v>
      </c>
      <c r="EB299" s="443"/>
      <c r="EC299" s="444" t="s">
        <v>183</v>
      </c>
      <c r="ED299" s="443"/>
      <c r="EE299" s="444" t="s">
        <v>184</v>
      </c>
      <c r="EF299" s="24">
        <v>721.70000000000164</v>
      </c>
      <c r="EG299" s="444" t="s">
        <v>185</v>
      </c>
      <c r="EH299" s="460"/>
      <c r="EI299" s="443"/>
      <c r="EJ299" s="444" t="s">
        <v>187</v>
      </c>
      <c r="EK299" s="443"/>
      <c r="EL299" s="444" t="s">
        <v>183</v>
      </c>
      <c r="EM299" s="443"/>
      <c r="EN299" s="444" t="s">
        <v>184</v>
      </c>
      <c r="EO299" s="24">
        <v>175.50000000000728</v>
      </c>
      <c r="EP299" s="444" t="s">
        <v>185</v>
      </c>
      <c r="EQ299" s="460"/>
      <c r="ER299" s="443"/>
      <c r="ES299" s="444" t="s">
        <v>187</v>
      </c>
      <c r="ET299" s="443"/>
      <c r="EU299" s="444" t="s">
        <v>183</v>
      </c>
      <c r="EV299" s="443"/>
      <c r="EW299" s="444" t="s">
        <v>184</v>
      </c>
      <c r="EX299" s="24">
        <v>424.89999999999964</v>
      </c>
      <c r="EY299" s="444" t="s">
        <v>185</v>
      </c>
      <c r="EZ299" s="460"/>
      <c r="FA299" s="443"/>
      <c r="FB299" s="444" t="s">
        <v>187</v>
      </c>
      <c r="FC299" s="443"/>
      <c r="FD299" s="444" t="s">
        <v>183</v>
      </c>
      <c r="FE299" s="663"/>
      <c r="FF299" s="444" t="s">
        <v>184</v>
      </c>
      <c r="FG299" s="24">
        <v>381.39999999999964</v>
      </c>
      <c r="FH299" s="444" t="s">
        <v>185</v>
      </c>
      <c r="FI299" s="460"/>
      <c r="FJ299" s="443"/>
      <c r="FK299" s="444" t="s">
        <v>187</v>
      </c>
      <c r="FL299" s="443"/>
      <c r="FM299" s="444" t="s">
        <v>183</v>
      </c>
      <c r="FN299" s="24"/>
      <c r="FO299" s="444" t="s">
        <v>184</v>
      </c>
      <c r="FP299" s="24">
        <v>430.80000000000018</v>
      </c>
      <c r="FQ299" s="444" t="s">
        <v>185</v>
      </c>
      <c r="FR299" s="460"/>
      <c r="FS299" s="443"/>
      <c r="FT299" s="444" t="s">
        <v>187</v>
      </c>
      <c r="FU299" s="443"/>
      <c r="FV299" s="444" t="s">
        <v>183</v>
      </c>
      <c r="FW299" s="443"/>
      <c r="FX299" s="444" t="s">
        <v>184</v>
      </c>
      <c r="FY299" s="24">
        <v>388.79999999999745</v>
      </c>
      <c r="FZ299" s="444" t="s">
        <v>185</v>
      </c>
      <c r="GA299" s="460"/>
      <c r="GB299" s="443"/>
      <c r="GC299" s="444" t="s">
        <v>187</v>
      </c>
      <c r="GD299" s="443"/>
      <c r="GE299" s="444" t="s">
        <v>183</v>
      </c>
      <c r="GF299" s="443"/>
      <c r="GG299" s="444" t="s">
        <v>184</v>
      </c>
      <c r="GH299" s="661">
        <v>325.20000000000437</v>
      </c>
      <c r="GI299" s="444" t="s">
        <v>185</v>
      </c>
      <c r="GJ299" s="460"/>
      <c r="GK299" s="443"/>
      <c r="GL299" s="444" t="s">
        <v>187</v>
      </c>
      <c r="GM299" s="443"/>
      <c r="GN299" s="444" t="s">
        <v>183</v>
      </c>
      <c r="GO299" s="24"/>
      <c r="GP299" s="444" t="s">
        <v>184</v>
      </c>
      <c r="GQ299" s="24">
        <v>3792.9999999999982</v>
      </c>
      <c r="GR299" s="444" t="s">
        <v>185</v>
      </c>
      <c r="GS299" s="460"/>
      <c r="GT299" s="443"/>
      <c r="GU299" s="444" t="s">
        <v>187</v>
      </c>
      <c r="GV299" s="443"/>
      <c r="GW299" s="444" t="s">
        <v>183</v>
      </c>
      <c r="GX299" s="443"/>
      <c r="GY299" s="444" t="s">
        <v>184</v>
      </c>
      <c r="GZ299" s="443"/>
      <c r="HA299" s="444" t="s">
        <v>185</v>
      </c>
      <c r="HB299" s="460"/>
      <c r="HC299" s="443"/>
      <c r="HD299" s="444" t="s">
        <v>187</v>
      </c>
      <c r="HE299" s="443"/>
      <c r="HF299" s="444" t="s">
        <v>183</v>
      </c>
      <c r="HG299" s="24"/>
      <c r="HH299" s="444" t="s">
        <v>184</v>
      </c>
      <c r="HI299" s="24">
        <v>383.90000000000146</v>
      </c>
      <c r="HJ299" s="444" t="s">
        <v>185</v>
      </c>
      <c r="HK299" s="460"/>
      <c r="HL299" s="443"/>
      <c r="HM299" s="444" t="s">
        <v>187</v>
      </c>
      <c r="HN299" s="443"/>
      <c r="HO299" s="444" t="s">
        <v>183</v>
      </c>
      <c r="HP299" s="443"/>
      <c r="HQ299" s="444" t="s">
        <v>184</v>
      </c>
      <c r="HR299" s="24">
        <v>540.30000000000291</v>
      </c>
      <c r="HS299" s="444" t="s">
        <v>185</v>
      </c>
      <c r="HT299" s="460"/>
      <c r="HU299" s="443"/>
      <c r="HV299" s="444" t="s">
        <v>187</v>
      </c>
      <c r="HW299" s="443"/>
      <c r="HX299" s="444" t="s">
        <v>183</v>
      </c>
      <c r="HY299" s="24"/>
      <c r="HZ299" s="444" t="s">
        <v>184</v>
      </c>
      <c r="IA299" s="24">
        <v>3358.1000000000004</v>
      </c>
      <c r="IB299" s="444" t="s">
        <v>185</v>
      </c>
      <c r="IC299" s="460"/>
      <c r="ID299" s="443"/>
      <c r="IE299" s="444" t="s">
        <v>187</v>
      </c>
      <c r="IF299" s="443"/>
      <c r="IG299" s="444" t="s">
        <v>183</v>
      </c>
      <c r="IH299" s="443"/>
      <c r="II299" s="444" t="s">
        <v>184</v>
      </c>
      <c r="IJ299" s="443"/>
      <c r="IK299" s="444" t="s">
        <v>185</v>
      </c>
      <c r="IL299" s="460"/>
      <c r="IM299" s="443"/>
      <c r="IN299" s="444" t="s">
        <v>187</v>
      </c>
      <c r="IO299" s="443"/>
      <c r="IP299" s="444" t="s">
        <v>183</v>
      </c>
      <c r="IQ299" s="443"/>
      <c r="IR299" s="444" t="s">
        <v>184</v>
      </c>
      <c r="IS299" s="24">
        <v>172.89999999999782</v>
      </c>
      <c r="IT299" s="444" t="s">
        <v>185</v>
      </c>
      <c r="IU299" s="460"/>
      <c r="IV299" s="443"/>
      <c r="IW299" s="444" t="s">
        <v>187</v>
      </c>
      <c r="IX299" s="443"/>
      <c r="IY299" s="444" t="s">
        <v>183</v>
      </c>
      <c r="IZ299" s="24"/>
      <c r="JA299" s="444" t="s">
        <v>184</v>
      </c>
      <c r="JB299" s="24">
        <v>30.500000000007276</v>
      </c>
      <c r="JC299" s="444" t="s">
        <v>185</v>
      </c>
      <c r="JD299" s="460"/>
      <c r="JE299" s="443"/>
      <c r="JF299" s="444" t="s">
        <v>187</v>
      </c>
      <c r="JG299" s="443"/>
      <c r="JH299" s="444" t="s">
        <v>183</v>
      </c>
      <c r="JI299" s="663"/>
      <c r="JJ299" s="444" t="s">
        <v>184</v>
      </c>
      <c r="JK299" s="24">
        <v>176.80000000000291</v>
      </c>
      <c r="JL299" s="444" t="s">
        <v>185</v>
      </c>
      <c r="JM299" s="460"/>
      <c r="JN299" s="443"/>
      <c r="JO299" s="444" t="s">
        <v>187</v>
      </c>
      <c r="JP299" s="443"/>
      <c r="JQ299" s="444" t="s">
        <v>183</v>
      </c>
      <c r="JR299" s="443"/>
      <c r="JS299" s="444" t="s">
        <v>184</v>
      </c>
      <c r="JT299" s="443"/>
      <c r="JU299" s="444" t="s">
        <v>185</v>
      </c>
      <c r="JV299" s="460"/>
      <c r="JW299" s="443"/>
      <c r="JX299" s="444" t="s">
        <v>187</v>
      </c>
      <c r="JY299" s="443"/>
      <c r="JZ299" s="444" t="s">
        <v>183</v>
      </c>
      <c r="KA299" s="24"/>
      <c r="KB299" s="444" t="s">
        <v>184</v>
      </c>
      <c r="KC299" s="24">
        <v>3209.3000000000102</v>
      </c>
      <c r="KD299" s="444" t="s">
        <v>185</v>
      </c>
      <c r="KE299" s="460"/>
      <c r="KF299" s="443"/>
      <c r="KG299" s="444" t="s">
        <v>187</v>
      </c>
      <c r="KH299" s="443"/>
      <c r="KI299" s="444" t="s">
        <v>183</v>
      </c>
      <c r="KJ299" s="663"/>
      <c r="KK299" s="444" t="s">
        <v>184</v>
      </c>
      <c r="KL299" s="24">
        <v>184.10000000000946</v>
      </c>
      <c r="KM299" s="444" t="s">
        <v>185</v>
      </c>
      <c r="KN299" s="460"/>
      <c r="KO299" s="443"/>
      <c r="KP299" s="444" t="s">
        <v>187</v>
      </c>
      <c r="KQ299" s="443"/>
      <c r="KR299" s="444" t="s">
        <v>183</v>
      </c>
      <c r="KS299" s="443"/>
      <c r="KT299" s="444" t="s">
        <v>184</v>
      </c>
      <c r="KU299" s="443"/>
      <c r="KV299" s="444" t="s">
        <v>185</v>
      </c>
      <c r="KW299" s="460"/>
      <c r="KX299" s="443"/>
      <c r="KY299" s="444" t="s">
        <v>187</v>
      </c>
      <c r="KZ299" s="443"/>
      <c r="LA299" s="444" t="s">
        <v>183</v>
      </c>
      <c r="LB299" s="443"/>
      <c r="LC299" s="444" t="s">
        <v>184</v>
      </c>
      <c r="LD299" s="443"/>
      <c r="LE299" s="444" t="s">
        <v>185</v>
      </c>
      <c r="LF299" s="460"/>
      <c r="LG299" s="443"/>
      <c r="LH299" s="444" t="s">
        <v>187</v>
      </c>
      <c r="LI299" s="443"/>
      <c r="LJ299" s="444" t="s">
        <v>183</v>
      </c>
      <c r="LK299" s="443"/>
      <c r="LL299" s="444" t="s">
        <v>184</v>
      </c>
      <c r="LM299" s="24"/>
      <c r="LN299" s="444" t="s">
        <v>185</v>
      </c>
      <c r="LO299" s="460"/>
      <c r="LP299" s="443"/>
      <c r="LQ299" s="444" t="s">
        <v>187</v>
      </c>
      <c r="LR299" s="443"/>
      <c r="LS299" s="444" t="s">
        <v>183</v>
      </c>
      <c r="LT299" s="24"/>
      <c r="LU299" s="444" t="s">
        <v>184</v>
      </c>
      <c r="LV299" s="24">
        <v>439.50000000000364</v>
      </c>
      <c r="LW299" s="444" t="s">
        <v>185</v>
      </c>
      <c r="LX299" s="460"/>
      <c r="LY299" s="443"/>
      <c r="LZ299" s="444" t="s">
        <v>187</v>
      </c>
      <c r="MA299" s="443"/>
      <c r="MB299" s="444" t="s">
        <v>183</v>
      </c>
      <c r="MC299" s="443"/>
      <c r="MD299" s="444" t="s">
        <v>184</v>
      </c>
      <c r="ME299" s="443"/>
      <c r="MF299" s="444" t="s">
        <v>185</v>
      </c>
      <c r="MG299" s="460"/>
      <c r="MH299" s="443"/>
      <c r="MI299" s="444" t="s">
        <v>187</v>
      </c>
      <c r="MJ299" s="443"/>
      <c r="MK299" s="444" t="s">
        <v>183</v>
      </c>
      <c r="ML299" s="24"/>
      <c r="MM299" s="444" t="s">
        <v>184</v>
      </c>
      <c r="MN299" s="24">
        <v>1148.7999999999956</v>
      </c>
      <c r="MO299" s="444" t="s">
        <v>185</v>
      </c>
      <c r="MP299" s="460"/>
      <c r="MQ299" s="443"/>
      <c r="MR299" s="444" t="s">
        <v>187</v>
      </c>
      <c r="MS299" s="443"/>
      <c r="MT299" s="444" t="s">
        <v>183</v>
      </c>
      <c r="MU299" s="24"/>
      <c r="MV299" s="444" t="s">
        <v>184</v>
      </c>
      <c r="MW299" s="443">
        <v>237.5</v>
      </c>
      <c r="MX299" s="444" t="s">
        <v>185</v>
      </c>
      <c r="MY299" s="460"/>
      <c r="MZ299" s="443"/>
      <c r="NA299" s="444" t="s">
        <v>187</v>
      </c>
      <c r="NB299" s="443"/>
      <c r="NC299" s="444" t="s">
        <v>183</v>
      </c>
      <c r="ND299" s="443"/>
      <c r="NE299" s="444" t="s">
        <v>184</v>
      </c>
      <c r="NF299" s="664">
        <v>1483.4999999999927</v>
      </c>
      <c r="NG299" s="444" t="s">
        <v>185</v>
      </c>
      <c r="NH299" s="460"/>
    </row>
    <row r="300" spans="1:372" ht="18">
      <c r="A300" s="110" t="s">
        <v>3707</v>
      </c>
      <c r="B300" s="59">
        <f>SUM(D300:AAP300)</f>
        <v>24006.000000000047</v>
      </c>
      <c r="C300" s="55"/>
      <c r="D300" s="443"/>
      <c r="E300" s="286">
        <f>D299*0.25</f>
        <v>0</v>
      </c>
      <c r="F300" s="24"/>
      <c r="G300" s="286">
        <f>F299*0.5</f>
        <v>0</v>
      </c>
      <c r="H300" s="443"/>
      <c r="I300" s="286">
        <f>H299*0.75</f>
        <v>0</v>
      </c>
      <c r="J300" s="443"/>
      <c r="K300" s="286">
        <f>J299*1</f>
        <v>0</v>
      </c>
      <c r="L300" s="460"/>
      <c r="M300" s="443"/>
      <c r="N300" s="286">
        <f>M299*0.25</f>
        <v>0</v>
      </c>
      <c r="O300" s="443"/>
      <c r="P300" s="286">
        <f>O299*0.5</f>
        <v>0</v>
      </c>
      <c r="Q300" s="443"/>
      <c r="R300" s="286">
        <f>Q299*0.75</f>
        <v>0</v>
      </c>
      <c r="S300" s="443"/>
      <c r="T300" s="286">
        <f>S299*1</f>
        <v>0</v>
      </c>
      <c r="U300" s="460"/>
      <c r="V300" s="443"/>
      <c r="W300" s="286">
        <f>V299*0.25</f>
        <v>0</v>
      </c>
      <c r="X300" s="443"/>
      <c r="Y300" s="286">
        <f>X299*0.5</f>
        <v>0</v>
      </c>
      <c r="Z300" s="443"/>
      <c r="AA300" s="286">
        <f>Z299*0.75</f>
        <v>410.32500000000005</v>
      </c>
      <c r="AB300" s="443"/>
      <c r="AC300" s="286">
        <f t="shared" ref="AC300:AC301" si="277">AB299*1</f>
        <v>662.54999999999984</v>
      </c>
      <c r="AD300" s="460"/>
      <c r="AE300" s="443"/>
      <c r="AF300" s="286">
        <f>AE299*0.25</f>
        <v>0</v>
      </c>
      <c r="AG300" s="443"/>
      <c r="AH300" s="286">
        <f>AG299*0.5</f>
        <v>0</v>
      </c>
      <c r="AI300" s="293"/>
      <c r="AJ300" s="286">
        <f>AI299*0.75</f>
        <v>184.125</v>
      </c>
      <c r="AK300" s="293"/>
      <c r="AL300" s="286">
        <f t="shared" ref="AL300:AL301" si="278">AK299*1</f>
        <v>189</v>
      </c>
      <c r="AM300" s="460"/>
      <c r="AN300" s="443"/>
      <c r="AO300" s="286">
        <f>AN299*0.25</f>
        <v>0</v>
      </c>
      <c r="AP300" s="443"/>
      <c r="AQ300" s="286">
        <f>AP299*0.5</f>
        <v>0</v>
      </c>
      <c r="AR300" s="443"/>
      <c r="AS300" s="286">
        <f>AR299*0.75</f>
        <v>0</v>
      </c>
      <c r="AT300" s="443"/>
      <c r="AU300" s="286">
        <f>AT299*1</f>
        <v>672.59999999999945</v>
      </c>
      <c r="AV300" s="460"/>
      <c r="AW300" s="443"/>
      <c r="AX300" s="286">
        <f>AW299*0.25</f>
        <v>0</v>
      </c>
      <c r="AY300" s="443"/>
      <c r="AZ300" s="286">
        <f>AY299*0.5</f>
        <v>0</v>
      </c>
      <c r="BB300" s="286">
        <f>BA299*0.75</f>
        <v>0</v>
      </c>
      <c r="BC300" s="24"/>
      <c r="BD300" s="286">
        <f>BC299*1</f>
        <v>745.90000000000009</v>
      </c>
      <c r="BE300" s="460"/>
      <c r="BF300" s="443"/>
      <c r="BG300" s="286">
        <f>BF299*0.25</f>
        <v>0</v>
      </c>
      <c r="BH300" s="443"/>
      <c r="BI300" s="286">
        <f>BH299*0.5</f>
        <v>0</v>
      </c>
      <c r="BJ300" s="443"/>
      <c r="BK300" s="286">
        <f>BJ299*0.75</f>
        <v>0</v>
      </c>
      <c r="BL300" s="443"/>
      <c r="BM300" s="286">
        <f>BL299*1</f>
        <v>1195.8000000000002</v>
      </c>
      <c r="BN300" s="460"/>
      <c r="BO300" s="443"/>
      <c r="BP300" s="286">
        <f>BO299*0.25</f>
        <v>0</v>
      </c>
      <c r="BQ300" s="443"/>
      <c r="BR300" s="286">
        <f>BQ299*0.5</f>
        <v>0</v>
      </c>
      <c r="BS300" s="443"/>
      <c r="BT300" s="286">
        <f>BS299*0.75</f>
        <v>0</v>
      </c>
      <c r="BU300" s="443"/>
      <c r="BV300" s="286">
        <f>BU299*1</f>
        <v>452.300000000002</v>
      </c>
      <c r="BW300" s="460"/>
      <c r="BX300" s="443"/>
      <c r="BY300" s="286">
        <f>BX299*0.25</f>
        <v>0</v>
      </c>
      <c r="BZ300" s="443"/>
      <c r="CA300" s="286">
        <f>BZ299*0.5</f>
        <v>0</v>
      </c>
      <c r="CB300" s="443"/>
      <c r="CC300" s="286">
        <f>CB299*0.75</f>
        <v>0</v>
      </c>
      <c r="CD300" s="443"/>
      <c r="CE300" s="286">
        <f>CD299*1</f>
        <v>421.90000000000146</v>
      </c>
      <c r="CF300" s="460"/>
      <c r="CG300" s="443"/>
      <c r="CH300" s="286">
        <f>CG299*0.25</f>
        <v>0</v>
      </c>
      <c r="CI300" s="443"/>
      <c r="CJ300" s="286">
        <f>CI299*0.5</f>
        <v>0</v>
      </c>
      <c r="CK300" s="443"/>
      <c r="CL300" s="286">
        <f>CK299*0.75</f>
        <v>0</v>
      </c>
      <c r="CM300" s="443"/>
      <c r="CN300" s="286">
        <f>CM299*1</f>
        <v>146.70000000000164</v>
      </c>
      <c r="CO300" s="460"/>
      <c r="CP300" s="443"/>
      <c r="CQ300" s="286">
        <f>CP299*0.25</f>
        <v>0</v>
      </c>
      <c r="CR300" s="443"/>
      <c r="CS300" s="286">
        <f>CR299*0.5</f>
        <v>0</v>
      </c>
      <c r="CT300" s="443"/>
      <c r="CU300" s="286">
        <f>CT299*0.75</f>
        <v>0</v>
      </c>
      <c r="CV300" s="443"/>
      <c r="CW300" s="286">
        <f>CV299*1</f>
        <v>215.50000000000182</v>
      </c>
      <c r="CX300" s="460"/>
      <c r="CY300" s="443"/>
      <c r="CZ300" s="286">
        <f>CY299*0.25</f>
        <v>0</v>
      </c>
      <c r="DA300" s="443"/>
      <c r="DB300" s="286">
        <f>DA299*0.5</f>
        <v>0</v>
      </c>
      <c r="DC300" s="443"/>
      <c r="DD300" s="286">
        <f>DC299*0.75</f>
        <v>0</v>
      </c>
      <c r="DE300" s="443"/>
      <c r="DF300" s="286">
        <f>DE299*1</f>
        <v>282.90000000000146</v>
      </c>
      <c r="DG300" s="460"/>
      <c r="DH300" s="443"/>
      <c r="DI300" s="286">
        <f>DH299*0.25</f>
        <v>0</v>
      </c>
      <c r="DJ300" s="443"/>
      <c r="DK300" s="286">
        <f>DJ299*0.5</f>
        <v>0</v>
      </c>
      <c r="DL300" s="443"/>
      <c r="DM300" s="286">
        <f>DL299*0.75</f>
        <v>0</v>
      </c>
      <c r="DN300" s="443"/>
      <c r="DO300" s="286">
        <f>DN299*1</f>
        <v>100.300000000002</v>
      </c>
      <c r="DP300" s="460"/>
      <c r="DQ300" s="443"/>
      <c r="DR300" s="286">
        <f>DQ299*0.25</f>
        <v>0</v>
      </c>
      <c r="DS300" s="443"/>
      <c r="DT300" s="286">
        <f>DS299*0.5</f>
        <v>0</v>
      </c>
      <c r="DU300" s="443"/>
      <c r="DV300" s="286">
        <f>DU299*0.75</f>
        <v>0</v>
      </c>
      <c r="DW300" s="293"/>
      <c r="DX300" s="286">
        <f>DW299*1</f>
        <v>319.60000000000218</v>
      </c>
      <c r="DY300" s="460"/>
      <c r="DZ300" s="443"/>
      <c r="EA300" s="286">
        <f>DZ299*0.25</f>
        <v>0</v>
      </c>
      <c r="EB300" s="443"/>
      <c r="EC300" s="286">
        <f>EB299*0.5</f>
        <v>0</v>
      </c>
      <c r="ED300" s="443"/>
      <c r="EE300" s="286">
        <f>ED299*0.75</f>
        <v>0</v>
      </c>
      <c r="EF300" s="443"/>
      <c r="EG300" s="286">
        <f>EF299*1</f>
        <v>721.70000000000164</v>
      </c>
      <c r="EH300" s="460"/>
      <c r="EI300" s="443"/>
      <c r="EJ300" s="286">
        <f>EI299*0.25</f>
        <v>0</v>
      </c>
      <c r="EK300" s="443"/>
      <c r="EL300" s="286">
        <f>EK299*0.5</f>
        <v>0</v>
      </c>
      <c r="EM300" s="443"/>
      <c r="EN300" s="286">
        <f>EM299*0.75</f>
        <v>0</v>
      </c>
      <c r="EO300" s="443"/>
      <c r="EP300" s="286">
        <f>EO299*1</f>
        <v>175.50000000000728</v>
      </c>
      <c r="EQ300" s="460"/>
      <c r="ER300" s="443"/>
      <c r="ES300" s="286">
        <f>ER299*0.25</f>
        <v>0</v>
      </c>
      <c r="ET300" s="443"/>
      <c r="EU300" s="286">
        <f>ET299*0.5</f>
        <v>0</v>
      </c>
      <c r="EV300" s="443"/>
      <c r="EW300" s="286">
        <f>EV299*0.75</f>
        <v>0</v>
      </c>
      <c r="EX300" s="443"/>
      <c r="EY300" s="286">
        <f>EX299*1</f>
        <v>424.89999999999964</v>
      </c>
      <c r="EZ300" s="460"/>
      <c r="FA300" s="443"/>
      <c r="FB300" s="286">
        <f>FA299*0.25</f>
        <v>0</v>
      </c>
      <c r="FC300" s="443"/>
      <c r="FD300" s="286">
        <f>FC299*0.5</f>
        <v>0</v>
      </c>
      <c r="FE300" s="443"/>
      <c r="FF300" s="286">
        <f>FE299*0.75</f>
        <v>0</v>
      </c>
      <c r="FG300" s="443"/>
      <c r="FH300" s="286">
        <f>FG299*1</f>
        <v>381.39999999999964</v>
      </c>
      <c r="FI300" s="460"/>
      <c r="FJ300" s="443"/>
      <c r="FK300" s="286">
        <f>FJ299*0.25</f>
        <v>0</v>
      </c>
      <c r="FL300" s="443"/>
      <c r="FM300" s="286">
        <f>FL299*0.5</f>
        <v>0</v>
      </c>
      <c r="FN300" s="443"/>
      <c r="FO300" s="286">
        <f>FN299*0.75</f>
        <v>0</v>
      </c>
      <c r="FP300" s="443"/>
      <c r="FQ300" s="286">
        <f>FP299*1</f>
        <v>430.80000000000018</v>
      </c>
      <c r="FR300" s="460"/>
      <c r="FS300" s="443"/>
      <c r="FT300" s="286">
        <f>FS299*0.25</f>
        <v>0</v>
      </c>
      <c r="FU300" s="443"/>
      <c r="FV300" s="286">
        <f>FU299*0.5</f>
        <v>0</v>
      </c>
      <c r="FW300" s="443"/>
      <c r="FX300" s="286">
        <f>FW299*0.75</f>
        <v>0</v>
      </c>
      <c r="FY300" s="443"/>
      <c r="FZ300" s="286">
        <f>FY299*1</f>
        <v>388.79999999999745</v>
      </c>
      <c r="GA300" s="460"/>
      <c r="GB300" s="443"/>
      <c r="GC300" s="286">
        <f>GB299*0.25</f>
        <v>0</v>
      </c>
      <c r="GD300" s="443"/>
      <c r="GE300" s="286">
        <f>GD299*0.5</f>
        <v>0</v>
      </c>
      <c r="GF300" s="443"/>
      <c r="GG300" s="286">
        <f>GF299*0.75</f>
        <v>0</v>
      </c>
      <c r="GH300" s="443"/>
      <c r="GI300" s="286">
        <f>GH299*1</f>
        <v>325.20000000000437</v>
      </c>
      <c r="GJ300" s="460"/>
      <c r="GK300" s="443"/>
      <c r="GL300" s="286">
        <f>GK299*0.25</f>
        <v>0</v>
      </c>
      <c r="GM300" s="443"/>
      <c r="GN300" s="286">
        <f>GM299*0.5</f>
        <v>0</v>
      </c>
      <c r="GO300" s="443"/>
      <c r="GP300" s="286">
        <f>GO299*0.75</f>
        <v>0</v>
      </c>
      <c r="GQ300" s="443"/>
      <c r="GR300" s="286">
        <f>GQ299*1</f>
        <v>3792.9999999999982</v>
      </c>
      <c r="GS300" s="460"/>
      <c r="GT300" s="443"/>
      <c r="GU300" s="286">
        <f>GT299*0.25</f>
        <v>0</v>
      </c>
      <c r="GV300" s="443"/>
      <c r="GW300" s="286">
        <f>GV299*0.5</f>
        <v>0</v>
      </c>
      <c r="GX300" s="443"/>
      <c r="GY300" s="286">
        <f>GX299*0.75</f>
        <v>0</v>
      </c>
      <c r="GZ300" s="443"/>
      <c r="HA300" s="286">
        <f>GZ299*1</f>
        <v>0</v>
      </c>
      <c r="HB300" s="460"/>
      <c r="HC300" s="443"/>
      <c r="HD300" s="286">
        <f>HC299*0.25</f>
        <v>0</v>
      </c>
      <c r="HE300" s="443"/>
      <c r="HF300" s="286">
        <f>HE299*0.5</f>
        <v>0</v>
      </c>
      <c r="HG300" s="443"/>
      <c r="HH300" s="286">
        <f>HG299*0.75</f>
        <v>0</v>
      </c>
      <c r="HI300" s="443"/>
      <c r="HJ300" s="286">
        <f>HI299*1</f>
        <v>383.90000000000146</v>
      </c>
      <c r="HK300" s="460"/>
      <c r="HL300" s="443"/>
      <c r="HM300" s="286">
        <f>HL299*0.25</f>
        <v>0</v>
      </c>
      <c r="HN300" s="443"/>
      <c r="HO300" s="286">
        <f>HN299*0.5</f>
        <v>0</v>
      </c>
      <c r="HP300" s="443"/>
      <c r="HQ300" s="286">
        <f>HP299*0.75</f>
        <v>0</v>
      </c>
      <c r="HR300" s="443"/>
      <c r="HS300" s="286">
        <f>HR299*1</f>
        <v>540.30000000000291</v>
      </c>
      <c r="HT300" s="460"/>
      <c r="HU300" s="443"/>
      <c r="HV300" s="286">
        <f>HU299*0.25</f>
        <v>0</v>
      </c>
      <c r="HW300" s="443"/>
      <c r="HX300" s="286">
        <f>HW299*0.5</f>
        <v>0</v>
      </c>
      <c r="HY300" s="443"/>
      <c r="HZ300" s="286">
        <f>HY299*0.75</f>
        <v>0</v>
      </c>
      <c r="IA300" s="443"/>
      <c r="IB300" s="286">
        <f>IA299*1</f>
        <v>3358.1000000000004</v>
      </c>
      <c r="IC300" s="460"/>
      <c r="ID300" s="443"/>
      <c r="IE300" s="286">
        <f>ID299*0.25</f>
        <v>0</v>
      </c>
      <c r="IF300" s="443"/>
      <c r="IG300" s="286">
        <f>IF299*0.5</f>
        <v>0</v>
      </c>
      <c r="IH300" s="443"/>
      <c r="II300" s="286">
        <f>IH299*0.75</f>
        <v>0</v>
      </c>
      <c r="IJ300" s="443"/>
      <c r="IK300" s="286">
        <f>IJ299*1</f>
        <v>0</v>
      </c>
      <c r="IL300" s="460"/>
      <c r="IM300" s="443"/>
      <c r="IN300" s="286">
        <f>IM299*0.25</f>
        <v>0</v>
      </c>
      <c r="IO300" s="443"/>
      <c r="IP300" s="286">
        <f>IO299*0.5</f>
        <v>0</v>
      </c>
      <c r="IQ300" s="443"/>
      <c r="IR300" s="286">
        <f>IQ299*0.75</f>
        <v>0</v>
      </c>
      <c r="IS300" s="443"/>
      <c r="IT300" s="286">
        <f>IS299*1</f>
        <v>172.89999999999782</v>
      </c>
      <c r="IU300" s="460"/>
      <c r="IV300" s="443"/>
      <c r="IW300" s="286">
        <f>IV299*0.25</f>
        <v>0</v>
      </c>
      <c r="IX300" s="443"/>
      <c r="IY300" s="286">
        <f>IX299*0.5</f>
        <v>0</v>
      </c>
      <c r="IZ300" s="443"/>
      <c r="JA300" s="286">
        <f>IZ299*0.75</f>
        <v>0</v>
      </c>
      <c r="JB300" s="443"/>
      <c r="JC300" s="286">
        <f>JB299*1</f>
        <v>30.500000000007276</v>
      </c>
      <c r="JD300" s="460"/>
      <c r="JE300" s="443"/>
      <c r="JF300" s="286">
        <f>JE299*0.25</f>
        <v>0</v>
      </c>
      <c r="JG300" s="443"/>
      <c r="JH300" s="286">
        <f>JG299*0.5</f>
        <v>0</v>
      </c>
      <c r="JI300" s="443"/>
      <c r="JJ300" s="286">
        <f>JI299*0.75</f>
        <v>0</v>
      </c>
      <c r="JK300" s="443"/>
      <c r="JL300" s="286">
        <f>JK299*1</f>
        <v>176.80000000000291</v>
      </c>
      <c r="JM300" s="460"/>
      <c r="JN300" s="443"/>
      <c r="JO300" s="286">
        <f>JN299*0.25</f>
        <v>0</v>
      </c>
      <c r="JP300" s="443"/>
      <c r="JQ300" s="286">
        <f>JP299*0.5</f>
        <v>0</v>
      </c>
      <c r="JR300" s="443"/>
      <c r="JS300" s="286">
        <f>JR299*0.75</f>
        <v>0</v>
      </c>
      <c r="JT300" s="443"/>
      <c r="JU300" s="286">
        <f>JT299*1</f>
        <v>0</v>
      </c>
      <c r="JV300" s="460"/>
      <c r="JW300" s="443"/>
      <c r="JX300" s="286">
        <f>JW299*0.25</f>
        <v>0</v>
      </c>
      <c r="JY300" s="443"/>
      <c r="JZ300" s="286">
        <f>JY299*0.5</f>
        <v>0</v>
      </c>
      <c r="KA300" s="443"/>
      <c r="KB300" s="286">
        <f>KA299*0.75</f>
        <v>0</v>
      </c>
      <c r="KC300" s="443"/>
      <c r="KD300" s="286">
        <f t="shared" ref="KD300" si="279">KC299*1</f>
        <v>3209.3000000000102</v>
      </c>
      <c r="KE300" s="460"/>
      <c r="KF300" s="443"/>
      <c r="KG300" s="286">
        <f>KF299*0.25</f>
        <v>0</v>
      </c>
      <c r="KH300" s="443"/>
      <c r="KI300" s="286">
        <f>KH299*0.5</f>
        <v>0</v>
      </c>
      <c r="KJ300" s="443"/>
      <c r="KK300" s="286">
        <f>KJ299*0.75</f>
        <v>0</v>
      </c>
      <c r="KL300" s="443"/>
      <c r="KM300" s="286">
        <f>KL299*1</f>
        <v>184.10000000000946</v>
      </c>
      <c r="KN300" s="460"/>
      <c r="KO300" s="443"/>
      <c r="KP300" s="286">
        <f>KO299*0.25</f>
        <v>0</v>
      </c>
      <c r="KQ300" s="443"/>
      <c r="KR300" s="286">
        <f>KQ299*0.5</f>
        <v>0</v>
      </c>
      <c r="KS300" s="443"/>
      <c r="KT300" s="286">
        <f>KS299*0.75</f>
        <v>0</v>
      </c>
      <c r="KU300" s="443"/>
      <c r="KV300" s="286">
        <f>KU299*1</f>
        <v>0</v>
      </c>
      <c r="KW300" s="460"/>
      <c r="KX300" s="443"/>
      <c r="KY300" s="286">
        <f>KX299*0.25</f>
        <v>0</v>
      </c>
      <c r="KZ300" s="443"/>
      <c r="LA300" s="286">
        <f>KZ299*0.5</f>
        <v>0</v>
      </c>
      <c r="LB300" s="443"/>
      <c r="LC300" s="286">
        <f>LB299*0.75</f>
        <v>0</v>
      </c>
      <c r="LD300" s="443"/>
      <c r="LE300" s="286">
        <f>LD299*1</f>
        <v>0</v>
      </c>
      <c r="LF300" s="460"/>
      <c r="LG300" s="443"/>
      <c r="LH300" s="286">
        <f>LG299*0.25</f>
        <v>0</v>
      </c>
      <c r="LI300" s="443"/>
      <c r="LJ300" s="286">
        <f>LI299*0.5</f>
        <v>0</v>
      </c>
      <c r="LK300" s="443"/>
      <c r="LL300" s="286">
        <f>LK299*0.75</f>
        <v>0</v>
      </c>
      <c r="LM300" s="443"/>
      <c r="LN300" s="286">
        <f>LM299*1</f>
        <v>0</v>
      </c>
      <c r="LO300" s="460"/>
      <c r="LP300" s="443"/>
      <c r="LQ300" s="286">
        <f>LP299*0.25</f>
        <v>0</v>
      </c>
      <c r="LR300" s="443"/>
      <c r="LS300" s="286">
        <f>LR299*0.5</f>
        <v>0</v>
      </c>
      <c r="LT300" s="443"/>
      <c r="LU300" s="286">
        <f>LT299*0.75</f>
        <v>0</v>
      </c>
      <c r="LV300" s="443"/>
      <c r="LW300" s="286">
        <f>LV299*1</f>
        <v>439.50000000000364</v>
      </c>
      <c r="LX300" s="460"/>
      <c r="LY300" s="443"/>
      <c r="LZ300" s="286">
        <f>LY299*0.25</f>
        <v>0</v>
      </c>
      <c r="MA300" s="443"/>
      <c r="MB300" s="286">
        <f>MA299*0.5</f>
        <v>0</v>
      </c>
      <c r="MC300" s="443"/>
      <c r="MD300" s="286">
        <f>MC299*0.75</f>
        <v>0</v>
      </c>
      <c r="ME300" s="443"/>
      <c r="MF300" s="286">
        <f>ME299*1</f>
        <v>0</v>
      </c>
      <c r="MG300" s="460"/>
      <c r="MH300" s="443"/>
      <c r="MI300" s="286">
        <f>MH299*0.25</f>
        <v>0</v>
      </c>
      <c r="MJ300" s="443"/>
      <c r="MK300" s="286">
        <f>MJ299*0.5</f>
        <v>0</v>
      </c>
      <c r="ML300" s="443"/>
      <c r="MM300" s="286">
        <f>ML299*0.75</f>
        <v>0</v>
      </c>
      <c r="MN300" s="443"/>
      <c r="MO300" s="286">
        <f>MN299*1</f>
        <v>1148.7999999999956</v>
      </c>
      <c r="MP300" s="460"/>
      <c r="MQ300" s="443"/>
      <c r="MR300" s="286">
        <f>MQ299*0.25</f>
        <v>0</v>
      </c>
      <c r="MS300" s="443"/>
      <c r="MT300" s="286">
        <f>MS299*0.5</f>
        <v>0</v>
      </c>
      <c r="MU300" s="443"/>
      <c r="MV300" s="286">
        <f>MU299*0.75</f>
        <v>0</v>
      </c>
      <c r="MW300" s="443"/>
      <c r="MX300" s="286">
        <f>MW299*1</f>
        <v>237.5</v>
      </c>
      <c r="MY300" s="460"/>
      <c r="MZ300" s="443"/>
      <c r="NA300" s="286">
        <f>MZ299*0.25</f>
        <v>0</v>
      </c>
      <c r="NB300" s="443"/>
      <c r="NC300" s="286">
        <f>NB299*0.5</f>
        <v>0</v>
      </c>
      <c r="ND300" s="443"/>
      <c r="NE300" s="286">
        <f>ND299*0.75</f>
        <v>0</v>
      </c>
      <c r="NF300" s="443"/>
      <c r="NG300" s="286">
        <f>NF299*1</f>
        <v>1483.4999999999927</v>
      </c>
      <c r="NH300" s="460"/>
    </row>
    <row r="301" spans="1:372" ht="18">
      <c r="A301" s="49"/>
      <c r="B301" s="58"/>
      <c r="C301" s="55"/>
      <c r="D301" s="293"/>
      <c r="E301" s="48"/>
      <c r="F301" s="293"/>
      <c r="G301" s="48"/>
      <c r="H301" s="293"/>
      <c r="I301" s="293"/>
      <c r="J301" s="293"/>
      <c r="K301" s="48"/>
      <c r="L301" s="54"/>
      <c r="M301" s="293"/>
      <c r="N301" s="48"/>
      <c r="O301" s="293"/>
      <c r="P301" s="48"/>
      <c r="Q301" s="293"/>
      <c r="R301" s="293"/>
      <c r="S301" s="293"/>
      <c r="T301" s="48"/>
      <c r="U301" s="54"/>
      <c r="V301" s="293"/>
      <c r="W301" s="48"/>
      <c r="X301" s="293"/>
      <c r="Y301" s="48"/>
      <c r="Z301" s="293"/>
      <c r="AA301" s="293"/>
      <c r="AB301" s="293"/>
      <c r="AC301" s="48"/>
      <c r="AD301" s="54"/>
      <c r="AE301" s="293"/>
      <c r="AF301" s="48"/>
      <c r="AG301" s="293"/>
      <c r="AH301" s="48"/>
      <c r="AI301" s="293"/>
      <c r="AJ301" s="293"/>
      <c r="AK301" s="293"/>
      <c r="AL301" s="48"/>
      <c r="AM301" s="54"/>
      <c r="AN301" s="293"/>
      <c r="AO301" s="48"/>
      <c r="AP301" s="293"/>
      <c r="AQ301" s="48"/>
      <c r="AR301" s="293"/>
      <c r="AS301" s="293"/>
      <c r="AT301" s="293"/>
      <c r="AU301" s="48"/>
      <c r="AV301" s="54"/>
      <c r="AW301" s="77"/>
      <c r="AX301" s="48"/>
      <c r="AY301" s="77"/>
      <c r="AZ301" s="48"/>
      <c r="BA301" s="77"/>
      <c r="BB301" s="293"/>
      <c r="BC301" s="77"/>
      <c r="BD301" s="48"/>
      <c r="BE301" s="54"/>
      <c r="BF301" s="293"/>
      <c r="BG301" s="48"/>
      <c r="BH301" s="293"/>
      <c r="BI301" s="48"/>
      <c r="BJ301" s="293"/>
      <c r="BK301" s="293"/>
      <c r="BL301" s="293"/>
      <c r="BM301" s="48"/>
      <c r="BN301" s="54"/>
      <c r="BO301" s="293"/>
      <c r="BP301" s="48"/>
      <c r="BQ301" s="293"/>
      <c r="BR301" s="48"/>
      <c r="BS301" s="293"/>
      <c r="BT301" s="293"/>
      <c r="BU301" s="293"/>
      <c r="BV301" s="48"/>
      <c r="BW301" s="54"/>
      <c r="BX301" s="443"/>
      <c r="BY301" s="48"/>
      <c r="BZ301" s="443"/>
      <c r="CA301" s="48"/>
      <c r="CB301" s="443"/>
      <c r="CC301" s="293"/>
      <c r="CD301" s="443"/>
      <c r="CE301" s="48"/>
      <c r="CF301" s="54"/>
      <c r="CG301" s="293"/>
      <c r="CH301" s="48"/>
      <c r="CI301" s="293"/>
      <c r="CJ301" s="48"/>
      <c r="CK301" s="77"/>
      <c r="CL301" s="293"/>
      <c r="CM301" s="77"/>
      <c r="CN301" s="48"/>
      <c r="CO301" s="54"/>
      <c r="CP301" s="293"/>
      <c r="CQ301" s="48"/>
      <c r="CR301" s="293"/>
      <c r="CS301" s="48"/>
      <c r="CT301" s="77"/>
      <c r="CU301" s="293"/>
      <c r="CV301" s="77"/>
      <c r="CW301" s="48"/>
      <c r="CX301" s="54"/>
      <c r="CY301" s="293"/>
      <c r="CZ301" s="48"/>
      <c r="DA301" s="293"/>
      <c r="DB301" s="48"/>
      <c r="DC301" s="77"/>
      <c r="DD301" s="293"/>
      <c r="DE301" s="77"/>
      <c r="DF301" s="48"/>
      <c r="DG301" s="54"/>
      <c r="DH301" s="293"/>
      <c r="DI301" s="48"/>
      <c r="DJ301" s="293"/>
      <c r="DK301" s="48"/>
      <c r="DL301" s="77"/>
      <c r="DM301" s="293"/>
      <c r="DN301" s="77"/>
      <c r="DO301" s="48"/>
      <c r="DP301" s="54"/>
      <c r="DQ301" s="293"/>
      <c r="DR301" s="48"/>
      <c r="DS301" s="293"/>
      <c r="DT301" s="48"/>
      <c r="DU301" s="77"/>
      <c r="DV301" s="293"/>
      <c r="DW301" s="293"/>
      <c r="DX301" s="48"/>
      <c r="DY301" s="54"/>
      <c r="DZ301" s="293"/>
      <c r="EA301" s="48"/>
      <c r="EB301" s="293"/>
      <c r="EC301" s="48"/>
      <c r="ED301" s="77"/>
      <c r="EE301" s="293"/>
      <c r="EF301" s="77"/>
      <c r="EG301" s="48"/>
      <c r="EH301" s="54"/>
      <c r="EI301" s="293"/>
      <c r="EJ301" s="48"/>
      <c r="EK301" s="77"/>
      <c r="EL301" s="48"/>
      <c r="EM301" s="77"/>
      <c r="EN301" s="293"/>
      <c r="EO301" s="77"/>
      <c r="EP301" s="48"/>
      <c r="EQ301" s="54"/>
      <c r="ER301" s="293"/>
      <c r="ES301" s="48"/>
      <c r="ET301" s="293"/>
      <c r="EU301" s="48"/>
      <c r="EV301" s="77"/>
      <c r="EW301" s="293"/>
      <c r="EX301" s="77"/>
      <c r="EY301" s="48"/>
      <c r="EZ301" s="54"/>
      <c r="FA301" s="293"/>
      <c r="FB301" s="48"/>
      <c r="FC301" s="293"/>
      <c r="FD301" s="48"/>
      <c r="FE301" s="77"/>
      <c r="FF301" s="293"/>
      <c r="FG301" s="77"/>
      <c r="FH301" s="48"/>
      <c r="FI301" s="54"/>
      <c r="FJ301" s="293"/>
      <c r="FK301" s="48"/>
      <c r="FL301" s="293"/>
      <c r="FM301" s="48"/>
      <c r="FN301" s="77"/>
      <c r="FO301" s="293"/>
      <c r="FP301" s="77"/>
      <c r="FQ301" s="48"/>
      <c r="FR301" s="54"/>
      <c r="FS301" s="293"/>
      <c r="FT301" s="48"/>
      <c r="FU301" s="293"/>
      <c r="FV301" s="48"/>
      <c r="FW301" s="77"/>
      <c r="FX301" s="293"/>
      <c r="FY301" s="77"/>
      <c r="FZ301" s="48"/>
      <c r="GA301" s="54"/>
      <c r="GB301" s="293"/>
      <c r="GC301" s="48"/>
      <c r="GD301" s="293"/>
      <c r="GE301" s="48"/>
      <c r="GF301" s="293"/>
      <c r="GG301" s="293"/>
      <c r="GH301" s="293"/>
      <c r="GI301" s="48"/>
      <c r="GJ301" s="54"/>
      <c r="GK301" s="293"/>
      <c r="GL301" s="48"/>
      <c r="GM301" s="293"/>
      <c r="GN301" s="48"/>
      <c r="GO301" s="77"/>
      <c r="GP301" s="293"/>
      <c r="GQ301" s="77"/>
      <c r="GR301" s="48"/>
      <c r="GS301" s="54"/>
      <c r="GT301" s="293"/>
      <c r="GU301" s="48"/>
      <c r="GV301" s="293"/>
      <c r="GW301" s="48"/>
      <c r="GX301" s="293"/>
      <c r="GY301" s="293"/>
      <c r="GZ301" s="293"/>
      <c r="HA301" s="48"/>
      <c r="HB301" s="54"/>
      <c r="HC301" s="293"/>
      <c r="HD301" s="48"/>
      <c r="HE301" s="293"/>
      <c r="HF301" s="48"/>
      <c r="HG301" s="293"/>
      <c r="HH301" s="293"/>
      <c r="HI301" s="293"/>
      <c r="HJ301" s="48"/>
      <c r="HK301" s="54"/>
      <c r="HL301" s="293"/>
      <c r="HM301" s="48"/>
      <c r="HN301" s="293"/>
      <c r="HO301" s="48"/>
      <c r="HP301" s="293"/>
      <c r="HQ301" s="293"/>
      <c r="HR301" s="293"/>
      <c r="HS301" s="48"/>
      <c r="HT301" s="54"/>
      <c r="HU301" s="293"/>
      <c r="HV301" s="48"/>
      <c r="HW301" s="293"/>
      <c r="HX301" s="48"/>
      <c r="HY301" s="293"/>
      <c r="HZ301" s="293"/>
      <c r="IA301" s="293"/>
      <c r="IB301" s="48"/>
      <c r="IC301" s="54"/>
      <c r="ID301" s="293"/>
      <c r="IE301" s="48"/>
      <c r="IF301" s="293"/>
      <c r="IG301" s="48"/>
      <c r="IH301" s="293"/>
      <c r="II301" s="293"/>
      <c r="IJ301" s="293"/>
      <c r="IK301" s="48"/>
      <c r="IL301" s="54"/>
      <c r="IM301" s="293"/>
      <c r="IN301" s="48"/>
      <c r="IO301" s="293"/>
      <c r="IP301" s="48"/>
      <c r="IQ301" s="293"/>
      <c r="IR301" s="293"/>
      <c r="IS301" s="293"/>
      <c r="IT301" s="48"/>
      <c r="IU301" s="54"/>
      <c r="IV301" s="293"/>
      <c r="IW301" s="48"/>
      <c r="IX301" s="293"/>
      <c r="IY301" s="48"/>
      <c r="IZ301" s="293"/>
      <c r="JA301" s="293"/>
      <c r="JB301" s="293"/>
      <c r="JC301" s="48"/>
      <c r="JD301" s="54"/>
      <c r="JE301" s="293"/>
      <c r="JF301" s="48"/>
      <c r="JG301" s="293"/>
      <c r="JH301" s="48"/>
      <c r="JI301" s="293"/>
      <c r="JJ301" s="293"/>
      <c r="JK301" s="293"/>
      <c r="JL301" s="48"/>
      <c r="JM301" s="54"/>
      <c r="JN301" s="293"/>
      <c r="JO301" s="48"/>
      <c r="JP301" s="293"/>
      <c r="JQ301" s="48"/>
      <c r="JR301" s="293"/>
      <c r="JS301" s="293"/>
      <c r="JT301" s="293"/>
      <c r="JU301" s="48"/>
      <c r="JV301" s="54"/>
      <c r="JW301" s="293"/>
      <c r="JX301" s="48"/>
      <c r="JY301" s="293"/>
      <c r="JZ301" s="48"/>
      <c r="KA301" s="293"/>
      <c r="KB301" s="293"/>
      <c r="KC301" s="293"/>
      <c r="KD301" s="48"/>
      <c r="KE301" s="54"/>
      <c r="KF301" s="293"/>
      <c r="KG301" s="48"/>
      <c r="KH301" s="293"/>
      <c r="KI301" s="48"/>
      <c r="KJ301" s="293"/>
      <c r="KK301" s="293"/>
      <c r="KL301" s="293"/>
      <c r="KM301" s="48"/>
      <c r="KN301" s="54"/>
      <c r="KO301" s="293"/>
      <c r="KP301" s="48"/>
      <c r="KQ301" s="293"/>
      <c r="KR301" s="48"/>
      <c r="KS301" s="293"/>
      <c r="KT301" s="293"/>
      <c r="KU301" s="293"/>
      <c r="KV301" s="48"/>
      <c r="KW301" s="54"/>
      <c r="KX301" s="293"/>
      <c r="KY301" s="48"/>
      <c r="KZ301" s="293"/>
      <c r="LA301" s="48"/>
      <c r="LB301" s="293"/>
      <c r="LC301" s="293"/>
      <c r="LD301" s="293"/>
      <c r="LE301" s="48"/>
      <c r="LF301" s="54"/>
      <c r="LG301" s="293"/>
      <c r="LH301" s="48"/>
      <c r="LI301" s="293"/>
      <c r="LJ301" s="48"/>
      <c r="LK301" s="293"/>
      <c r="LL301" s="293"/>
      <c r="LM301" s="293"/>
      <c r="LN301" s="48"/>
      <c r="LO301" s="54"/>
      <c r="LP301" s="293"/>
      <c r="LQ301" s="48"/>
      <c r="LR301" s="293"/>
      <c r="LS301" s="48"/>
      <c r="LT301" s="293"/>
      <c r="LU301" s="293"/>
      <c r="LV301" s="293"/>
      <c r="LW301" s="48"/>
      <c r="LX301" s="54"/>
      <c r="LY301" s="293"/>
      <c r="LZ301" s="48"/>
      <c r="MA301" s="293"/>
      <c r="MB301" s="48"/>
      <c r="MC301" s="293"/>
      <c r="MD301" s="293"/>
      <c r="ME301" s="293"/>
      <c r="MF301" s="48"/>
      <c r="MG301" s="54"/>
      <c r="MH301" s="293"/>
      <c r="MI301" s="48"/>
      <c r="MJ301" s="293"/>
      <c r="MK301" s="48"/>
      <c r="ML301" s="293"/>
      <c r="MM301" s="293"/>
      <c r="MN301" s="293"/>
      <c r="MO301" s="48"/>
      <c r="MP301" s="54"/>
      <c r="MQ301" s="293"/>
      <c r="MR301" s="48"/>
      <c r="MS301" s="293"/>
      <c r="MT301" s="48"/>
      <c r="MU301" s="293"/>
      <c r="MV301" s="293"/>
      <c r="MW301" s="293"/>
      <c r="MX301" s="48"/>
      <c r="MY301" s="54"/>
      <c r="MZ301" s="293"/>
      <c r="NA301" s="293"/>
      <c r="NB301" s="293"/>
      <c r="NC301" s="293"/>
      <c r="ND301" s="293"/>
      <c r="NE301" s="293"/>
      <c r="NF301" s="293"/>
      <c r="NG301" s="48"/>
      <c r="NH301" s="54"/>
    </row>
    <row r="304" spans="1:372">
      <c r="A304" s="443"/>
      <c r="C304" s="460"/>
      <c r="E304" s="444"/>
      <c r="F304" s="443"/>
      <c r="G304" s="443"/>
      <c r="H304" s="443"/>
      <c r="I304" s="443"/>
      <c r="J304" s="443"/>
      <c r="K304" s="443"/>
      <c r="L304" s="460"/>
      <c r="M304" s="443"/>
      <c r="N304" s="443"/>
      <c r="O304" s="443"/>
      <c r="P304" s="443"/>
      <c r="Q304" s="443"/>
      <c r="R304" s="443"/>
      <c r="S304" s="443"/>
      <c r="T304" s="443"/>
      <c r="U304" s="460"/>
      <c r="V304" s="443"/>
      <c r="W304" s="443"/>
      <c r="X304" s="443"/>
      <c r="Y304" s="443"/>
      <c r="Z304" s="443"/>
      <c r="AA304" s="443"/>
      <c r="AB304" s="443"/>
      <c r="AC304" s="443"/>
      <c r="AD304" s="460"/>
      <c r="AE304" s="443"/>
      <c r="AF304" s="443"/>
      <c r="AG304" s="443"/>
      <c r="AH304" s="443"/>
      <c r="AI304" s="443"/>
      <c r="AJ304" s="443"/>
      <c r="AK304" s="443"/>
      <c r="AL304" s="443"/>
      <c r="AM304" s="460"/>
      <c r="AN304" s="443"/>
      <c r="AO304" s="443"/>
      <c r="AP304" s="443"/>
      <c r="AQ304" s="443"/>
      <c r="AR304" s="443"/>
      <c r="AS304" s="443"/>
      <c r="AT304" s="443"/>
      <c r="AU304" s="443"/>
      <c r="AV304" s="460"/>
      <c r="AW304" s="443"/>
      <c r="AX304" s="443"/>
      <c r="AZ304" s="443"/>
      <c r="BB304" s="443"/>
      <c r="BC304" s="24"/>
      <c r="BD304" s="443"/>
      <c r="BE304" s="460"/>
      <c r="BF304" s="443"/>
      <c r="BG304" s="443"/>
      <c r="BH304" s="443"/>
      <c r="BI304" s="443"/>
      <c r="BJ304" s="443"/>
      <c r="BK304" s="443"/>
      <c r="BL304" s="443"/>
      <c r="BM304" s="443"/>
      <c r="BN304" s="460"/>
      <c r="BO304" s="443"/>
      <c r="BP304" s="443"/>
      <c r="BQ304" s="443"/>
      <c r="BR304" s="443"/>
      <c r="BS304" s="443"/>
      <c r="BT304" s="443"/>
      <c r="BU304" s="443"/>
      <c r="BV304" s="443"/>
      <c r="BW304" s="460"/>
      <c r="BX304" s="443"/>
      <c r="BY304" s="443"/>
      <c r="BZ304" s="443"/>
      <c r="CA304" s="443"/>
      <c r="CB304" s="443"/>
      <c r="CC304" s="443"/>
      <c r="CD304" s="443"/>
      <c r="CE304" s="443"/>
      <c r="CF304" s="460"/>
      <c r="CG304" s="443"/>
      <c r="CH304" s="443"/>
      <c r="CI304" s="443"/>
      <c r="CJ304" s="443"/>
      <c r="CK304" s="443"/>
      <c r="CL304" s="443"/>
      <c r="CM304" s="443"/>
      <c r="CN304" s="443"/>
      <c r="CO304" s="460"/>
      <c r="CP304" s="443"/>
      <c r="CQ304" s="443"/>
      <c r="CR304" s="443"/>
      <c r="CS304" s="443"/>
      <c r="CT304" s="443"/>
      <c r="CU304" s="443"/>
      <c r="CV304" s="443"/>
      <c r="CW304" s="443"/>
      <c r="CX304" s="460"/>
      <c r="CY304" s="443"/>
      <c r="CZ304" s="443"/>
      <c r="DA304" s="443"/>
      <c r="DB304" s="443"/>
      <c r="DC304" s="443"/>
      <c r="DD304" s="443"/>
      <c r="DE304" s="443"/>
      <c r="DF304" s="443"/>
      <c r="DG304" s="460"/>
      <c r="DH304" s="443"/>
      <c r="DI304" s="443"/>
      <c r="DJ304" s="443"/>
      <c r="DK304" s="443"/>
      <c r="DL304" s="443"/>
      <c r="DM304" s="443"/>
      <c r="DN304" s="443"/>
      <c r="DO304" s="443"/>
      <c r="DP304" s="460"/>
      <c r="DQ304" s="443"/>
      <c r="DR304" s="443"/>
      <c r="DS304" s="443"/>
      <c r="DT304" s="443"/>
      <c r="DU304" s="443"/>
      <c r="DV304" s="443"/>
      <c r="DW304" s="443"/>
      <c r="DX304" s="443"/>
      <c r="DY304" s="460"/>
      <c r="DZ304" s="443"/>
      <c r="EA304" s="443"/>
      <c r="EB304" s="443"/>
      <c r="EC304" s="443"/>
      <c r="ED304" s="443"/>
      <c r="EE304" s="443"/>
      <c r="EF304" s="443"/>
      <c r="EG304" s="443"/>
      <c r="EH304" s="460"/>
      <c r="EI304" s="443"/>
      <c r="EJ304" s="443"/>
      <c r="EK304" s="443"/>
      <c r="EL304" s="443"/>
      <c r="EM304" s="443"/>
      <c r="EN304" s="443"/>
      <c r="EO304" s="443"/>
      <c r="EP304" s="443"/>
      <c r="EQ304" s="460"/>
      <c r="ER304" s="443"/>
      <c r="ES304" s="443"/>
      <c r="ET304" s="443"/>
      <c r="EU304" s="443"/>
      <c r="EV304" s="443"/>
      <c r="EW304" s="443"/>
      <c r="EX304" s="443"/>
      <c r="EY304" s="443"/>
      <c r="EZ304" s="460"/>
      <c r="FA304" s="443"/>
      <c r="FB304" s="443"/>
      <c r="FC304" s="443"/>
      <c r="FD304" s="443"/>
      <c r="FE304" s="443"/>
      <c r="FF304" s="443"/>
      <c r="FG304" s="443"/>
      <c r="FH304" s="443"/>
      <c r="FI304" s="460"/>
      <c r="FJ304" s="443"/>
      <c r="FK304" s="443"/>
      <c r="FL304" s="443"/>
      <c r="FM304" s="443"/>
      <c r="FN304" s="443"/>
      <c r="FO304" s="443"/>
      <c r="FP304" s="443"/>
      <c r="FQ304" s="443"/>
      <c r="FR304" s="460"/>
      <c r="FS304" s="443"/>
      <c r="FT304" s="443"/>
      <c r="FU304" s="443"/>
      <c r="FV304" s="443"/>
      <c r="FW304" s="443"/>
      <c r="FX304" s="443"/>
      <c r="FY304" s="443"/>
      <c r="FZ304" s="443"/>
      <c r="GA304" s="460"/>
      <c r="GB304" s="443"/>
      <c r="GC304" s="443"/>
      <c r="GD304" s="443"/>
      <c r="GE304" s="443"/>
      <c r="GF304" s="443"/>
      <c r="GG304" s="443"/>
      <c r="GH304" s="443"/>
      <c r="GI304" s="443"/>
      <c r="GJ304" s="460"/>
      <c r="GK304" s="443"/>
      <c r="GL304" s="443"/>
      <c r="GM304" s="443"/>
      <c r="GN304" s="443"/>
      <c r="GO304" s="443"/>
      <c r="GP304" s="443"/>
      <c r="GQ304" s="443"/>
      <c r="GR304" s="443"/>
      <c r="GS304" s="460"/>
      <c r="GT304" s="443"/>
      <c r="GU304" s="443"/>
      <c r="GV304" s="443"/>
      <c r="GW304" s="443"/>
      <c r="GX304" s="443"/>
      <c r="GY304" s="443"/>
      <c r="GZ304" s="443"/>
      <c r="HA304" s="443"/>
      <c r="HB304" s="460"/>
      <c r="HC304" s="443"/>
      <c r="HD304" s="443"/>
      <c r="HE304" s="443"/>
      <c r="HF304" s="443"/>
      <c r="HG304" s="443"/>
      <c r="HH304" s="443"/>
      <c r="HI304" s="443"/>
      <c r="HJ304" s="443"/>
      <c r="HK304" s="460"/>
      <c r="HL304" s="443"/>
      <c r="HM304" s="443"/>
      <c r="HN304" s="443"/>
      <c r="HO304" s="443"/>
      <c r="HP304" s="443"/>
      <c r="HQ304" s="443"/>
      <c r="HR304" s="443"/>
      <c r="HS304" s="443"/>
      <c r="HT304" s="460"/>
      <c r="HU304" s="443"/>
      <c r="HV304" s="443"/>
      <c r="HW304" s="443"/>
      <c r="HX304" s="443"/>
      <c r="HY304" s="443"/>
      <c r="HZ304" s="443"/>
      <c r="IA304" s="443"/>
      <c r="IB304" s="443"/>
      <c r="IC304" s="460"/>
      <c r="ID304" s="443"/>
      <c r="IE304" s="443"/>
      <c r="IF304" s="443"/>
      <c r="IG304" s="443"/>
      <c r="IH304" s="443"/>
      <c r="II304" s="443"/>
      <c r="IJ304" s="443"/>
      <c r="IK304" s="443"/>
      <c r="IL304" s="460"/>
      <c r="IM304" s="443"/>
      <c r="IN304" s="443"/>
      <c r="IO304" s="443"/>
      <c r="IP304" s="443"/>
      <c r="IQ304" s="443"/>
      <c r="IR304" s="443"/>
      <c r="IS304" s="443"/>
      <c r="IT304" s="443"/>
      <c r="IU304" s="460"/>
      <c r="IV304" s="443"/>
      <c r="IW304" s="443"/>
      <c r="IX304" s="443"/>
      <c r="IY304" s="443"/>
      <c r="IZ304" s="443"/>
      <c r="JA304" s="443"/>
      <c r="JB304" s="443"/>
      <c r="JC304" s="443"/>
      <c r="JD304" s="460"/>
      <c r="JE304" s="443"/>
      <c r="JF304" s="443"/>
      <c r="JG304" s="443"/>
      <c r="JH304" s="443"/>
      <c r="JI304" s="443"/>
      <c r="JJ304" s="443"/>
      <c r="JK304" s="443"/>
      <c r="JL304" s="443"/>
      <c r="JM304" s="460"/>
      <c r="JN304" s="443"/>
      <c r="JO304" s="443"/>
      <c r="JP304" s="443"/>
      <c r="JQ304" s="443"/>
      <c r="JR304" s="443"/>
      <c r="JS304" s="443"/>
      <c r="JT304" s="443"/>
      <c r="JU304" s="443"/>
      <c r="JV304" s="460"/>
      <c r="JW304" s="443"/>
      <c r="JX304" s="443"/>
      <c r="JY304" s="443"/>
      <c r="JZ304" s="443"/>
      <c r="KA304" s="443"/>
      <c r="KB304" s="443"/>
      <c r="KC304" s="443"/>
      <c r="KD304" s="443"/>
      <c r="KE304" s="460"/>
      <c r="KF304" s="443"/>
      <c r="KG304" s="443"/>
      <c r="KH304" s="443"/>
      <c r="KI304" s="443"/>
      <c r="KJ304" s="443"/>
      <c r="KK304" s="443"/>
      <c r="KL304" s="443"/>
      <c r="KM304" s="443"/>
      <c r="KN304" s="460"/>
      <c r="KO304" s="443"/>
      <c r="KP304" s="443"/>
      <c r="KQ304" s="443"/>
      <c r="KR304" s="443"/>
      <c r="KS304" s="443"/>
      <c r="KT304" s="443"/>
      <c r="KU304" s="443"/>
      <c r="KV304" s="443"/>
      <c r="KW304" s="460"/>
      <c r="KX304" s="443"/>
      <c r="KY304" s="443"/>
      <c r="KZ304" s="443"/>
      <c r="LA304" s="443"/>
      <c r="LB304" s="443"/>
      <c r="LC304" s="443"/>
      <c r="LD304" s="443"/>
      <c r="LE304" s="443"/>
      <c r="LF304" s="460"/>
      <c r="LG304" s="443"/>
      <c r="LH304" s="443"/>
      <c r="LI304" s="443"/>
      <c r="LJ304" s="443"/>
      <c r="LK304" s="443"/>
      <c r="LL304" s="443"/>
      <c r="LM304" s="443"/>
      <c r="LN304" s="443"/>
      <c r="LO304" s="460"/>
      <c r="LP304" s="443"/>
      <c r="LQ304" s="443"/>
      <c r="LR304" s="443"/>
      <c r="LS304" s="443"/>
      <c r="LT304" s="443"/>
      <c r="LU304" s="443"/>
      <c r="LV304" s="443"/>
      <c r="LW304" s="443"/>
      <c r="LX304" s="460"/>
      <c r="LY304" s="443"/>
      <c r="LZ304" s="443"/>
      <c r="MA304" s="443"/>
      <c r="MB304" s="443"/>
      <c r="MC304" s="443"/>
      <c r="MD304" s="443"/>
      <c r="ME304" s="443"/>
      <c r="MF304" s="443"/>
      <c r="MG304" s="460"/>
      <c r="MH304" s="443"/>
      <c r="MI304" s="443"/>
      <c r="MJ304" s="443"/>
      <c r="MK304" s="443"/>
      <c r="ML304" s="443"/>
      <c r="MM304" s="443"/>
      <c r="MN304" s="443"/>
      <c r="MO304" s="443"/>
      <c r="MP304" s="460"/>
      <c r="MQ304" s="443"/>
      <c r="MR304" s="443"/>
      <c r="MS304" s="443"/>
      <c r="MT304" s="443"/>
      <c r="MU304" s="443"/>
      <c r="MV304" s="443"/>
      <c r="MW304" s="443"/>
      <c r="MX304" s="443"/>
      <c r="MY304" s="460"/>
      <c r="MZ304" s="443"/>
      <c r="NA304" s="443"/>
      <c r="NB304" s="443"/>
      <c r="NC304" s="443"/>
      <c r="ND304" s="443"/>
      <c r="NE304" s="443"/>
      <c r="NF304" s="443"/>
      <c r="NG304" s="443"/>
      <c r="NH304" s="460"/>
    </row>
    <row r="305" spans="1:372">
      <c r="A305" s="443"/>
      <c r="C305" s="460"/>
      <c r="E305" s="444"/>
      <c r="F305" s="443"/>
      <c r="G305" s="443"/>
      <c r="H305" s="443"/>
      <c r="I305" s="443"/>
      <c r="J305" s="443"/>
      <c r="K305" s="443"/>
      <c r="L305" s="460"/>
      <c r="M305" s="443"/>
      <c r="N305" s="443"/>
      <c r="O305" s="443"/>
      <c r="P305" s="443"/>
      <c r="Q305" s="443"/>
      <c r="R305" s="443"/>
      <c r="S305" s="443"/>
      <c r="T305" s="443"/>
      <c r="U305" s="460"/>
      <c r="V305" s="443"/>
      <c r="W305" s="443"/>
      <c r="X305" s="443"/>
      <c r="Y305" s="443"/>
      <c r="Z305" s="443"/>
      <c r="AA305" s="443"/>
      <c r="AB305" s="443"/>
      <c r="AC305" s="443"/>
      <c r="AD305" s="460"/>
      <c r="AE305" s="443"/>
      <c r="AF305" s="443"/>
      <c r="AG305" s="443"/>
      <c r="AH305" s="443"/>
      <c r="AI305" s="443"/>
      <c r="AJ305" s="443"/>
      <c r="AK305" s="443"/>
      <c r="AL305" s="443"/>
      <c r="AM305" s="460"/>
      <c r="AN305" s="443"/>
      <c r="AO305" s="443"/>
      <c r="AP305" s="443"/>
      <c r="AQ305" s="443"/>
      <c r="AR305" s="443"/>
      <c r="AS305" s="443"/>
      <c r="AT305" s="443"/>
      <c r="AU305" s="443"/>
      <c r="AV305" s="460"/>
      <c r="AW305" s="443"/>
      <c r="AX305" s="443"/>
      <c r="AZ305" s="443"/>
      <c r="BB305" s="443"/>
      <c r="BC305" s="24"/>
      <c r="BD305" s="443"/>
      <c r="BE305" s="460"/>
      <c r="BF305" s="443"/>
      <c r="BG305" s="443"/>
      <c r="BH305" s="443"/>
      <c r="BI305" s="443"/>
      <c r="BJ305" s="443"/>
      <c r="BK305" s="443"/>
      <c r="BL305" s="443"/>
      <c r="BM305" s="443"/>
      <c r="BN305" s="460"/>
      <c r="BO305" s="443"/>
      <c r="BP305" s="443"/>
      <c r="BQ305" s="443"/>
      <c r="BR305" s="443"/>
      <c r="BS305" s="443"/>
      <c r="BT305" s="443"/>
      <c r="BU305" s="443"/>
      <c r="BV305" s="443"/>
      <c r="BW305" s="460"/>
      <c r="BX305" s="443"/>
      <c r="BY305" s="443"/>
      <c r="BZ305" s="443"/>
      <c r="CA305" s="443"/>
      <c r="CB305" s="443"/>
      <c r="CC305" s="443"/>
      <c r="CD305" s="443"/>
      <c r="CE305" s="443"/>
      <c r="CF305" s="460"/>
      <c r="CG305" s="443"/>
      <c r="CH305" s="443"/>
      <c r="CI305" s="443"/>
      <c r="CJ305" s="443"/>
      <c r="CK305" s="443"/>
      <c r="CL305" s="443"/>
      <c r="CM305" s="443"/>
      <c r="CN305" s="443"/>
      <c r="CO305" s="460"/>
      <c r="CP305" s="443"/>
      <c r="CQ305" s="443"/>
      <c r="CR305" s="443"/>
      <c r="CS305" s="443"/>
      <c r="CT305" s="443"/>
      <c r="CU305" s="443"/>
      <c r="CV305" s="443"/>
      <c r="CW305" s="443"/>
      <c r="CX305" s="460"/>
      <c r="CY305" s="443"/>
      <c r="CZ305" s="443"/>
      <c r="DA305" s="443"/>
      <c r="DB305" s="443"/>
      <c r="DC305" s="443"/>
      <c r="DD305" s="443"/>
      <c r="DE305" s="443"/>
      <c r="DF305" s="443"/>
      <c r="DG305" s="460"/>
      <c r="DH305" s="443"/>
      <c r="DI305" s="443"/>
      <c r="DJ305" s="443"/>
      <c r="DK305" s="443"/>
      <c r="DL305" s="443"/>
      <c r="DM305" s="443"/>
      <c r="DN305" s="443"/>
      <c r="DO305" s="443"/>
      <c r="DP305" s="460"/>
      <c r="DQ305" s="443"/>
      <c r="DR305" s="443"/>
      <c r="DS305" s="443"/>
      <c r="DT305" s="443"/>
      <c r="DU305" s="443"/>
      <c r="DV305" s="443"/>
      <c r="DW305" s="443"/>
      <c r="DX305" s="443"/>
      <c r="DY305" s="460"/>
      <c r="DZ305" s="443"/>
      <c r="EA305" s="443"/>
      <c r="EB305" s="443"/>
      <c r="EC305" s="443"/>
      <c r="ED305" s="443"/>
      <c r="EE305" s="443"/>
      <c r="EF305" s="443"/>
      <c r="EG305" s="443"/>
      <c r="EH305" s="460"/>
      <c r="EI305" s="443"/>
      <c r="EJ305" s="443"/>
      <c r="EK305" s="443"/>
      <c r="EL305" s="443"/>
      <c r="EM305" s="443"/>
      <c r="EN305" s="443"/>
      <c r="EO305" s="443"/>
      <c r="EP305" s="443"/>
      <c r="EQ305" s="460"/>
      <c r="ER305" s="443"/>
      <c r="ES305" s="443"/>
      <c r="ET305" s="443"/>
      <c r="EU305" s="443"/>
      <c r="EV305" s="443"/>
      <c r="EW305" s="443"/>
      <c r="EX305" s="443"/>
      <c r="EY305" s="443"/>
      <c r="EZ305" s="460"/>
      <c r="FA305" s="443"/>
      <c r="FB305" s="443"/>
      <c r="FC305" s="443"/>
      <c r="FD305" s="443"/>
      <c r="FE305" s="443"/>
      <c r="FF305" s="443"/>
      <c r="FG305" s="443"/>
      <c r="FH305" s="443"/>
      <c r="FI305" s="460"/>
      <c r="FJ305" s="443"/>
      <c r="FK305" s="443"/>
      <c r="FL305" s="443"/>
      <c r="FM305" s="443"/>
      <c r="FN305" s="443"/>
      <c r="FO305" s="443"/>
      <c r="FP305" s="443"/>
      <c r="FQ305" s="443"/>
      <c r="FR305" s="460"/>
      <c r="FS305" s="443"/>
      <c r="FT305" s="443"/>
      <c r="FU305" s="443"/>
      <c r="FV305" s="443"/>
      <c r="FW305" s="443"/>
      <c r="FX305" s="443"/>
      <c r="FY305" s="443"/>
      <c r="FZ305" s="443"/>
      <c r="GA305" s="460"/>
      <c r="GB305" s="443"/>
      <c r="GC305" s="443"/>
      <c r="GD305" s="443"/>
      <c r="GE305" s="443"/>
      <c r="GF305" s="443"/>
      <c r="GG305" s="443"/>
      <c r="GH305" s="443"/>
      <c r="GI305" s="443"/>
      <c r="GJ305" s="460"/>
      <c r="GK305" s="443"/>
      <c r="GL305" s="443"/>
      <c r="GM305" s="443"/>
      <c r="GN305" s="443"/>
      <c r="GO305" s="443"/>
      <c r="GP305" s="443"/>
      <c r="GQ305" s="443"/>
      <c r="GR305" s="443"/>
      <c r="GS305" s="460"/>
      <c r="GT305" s="443"/>
      <c r="GU305" s="443"/>
      <c r="GV305" s="443"/>
      <c r="GW305" s="443"/>
      <c r="GX305" s="443"/>
      <c r="GY305" s="443"/>
      <c r="GZ305" s="443"/>
      <c r="HA305" s="443"/>
      <c r="HB305" s="460"/>
      <c r="HC305" s="443"/>
      <c r="HD305" s="443"/>
      <c r="HE305" s="443"/>
      <c r="HF305" s="443"/>
      <c r="HG305" s="443"/>
      <c r="HH305" s="443"/>
      <c r="HI305" s="443"/>
      <c r="HJ305" s="443"/>
      <c r="HK305" s="460"/>
      <c r="HL305" s="443"/>
      <c r="HM305" s="443"/>
      <c r="HN305" s="443"/>
      <c r="HO305" s="443"/>
      <c r="HP305" s="443"/>
      <c r="HQ305" s="443"/>
      <c r="HR305" s="443"/>
      <c r="HS305" s="443"/>
      <c r="HT305" s="460"/>
      <c r="HU305" s="443"/>
      <c r="HV305" s="443"/>
      <c r="HW305" s="443"/>
      <c r="HX305" s="443"/>
      <c r="HY305" s="443"/>
      <c r="HZ305" s="443"/>
      <c r="IA305" s="443"/>
      <c r="IB305" s="443"/>
      <c r="IC305" s="460"/>
      <c r="ID305" s="443"/>
      <c r="IE305" s="443"/>
      <c r="IF305" s="443"/>
      <c r="IG305" s="443"/>
      <c r="IH305" s="443"/>
      <c r="II305" s="443"/>
      <c r="IJ305" s="443"/>
      <c r="IK305" s="443"/>
      <c r="IL305" s="460"/>
      <c r="IM305" s="443"/>
      <c r="IN305" s="443"/>
      <c r="IO305" s="443"/>
      <c r="IP305" s="443"/>
      <c r="IQ305" s="443"/>
      <c r="IR305" s="443"/>
      <c r="IS305" s="443"/>
      <c r="IT305" s="443"/>
      <c r="IU305" s="460"/>
      <c r="IV305" s="443"/>
      <c r="IW305" s="443"/>
      <c r="IX305" s="443"/>
      <c r="IY305" s="443"/>
      <c r="IZ305" s="443"/>
      <c r="JA305" s="443"/>
      <c r="JB305" s="443"/>
      <c r="JC305" s="443"/>
      <c r="JD305" s="460"/>
      <c r="JE305" s="443"/>
      <c r="JF305" s="443"/>
      <c r="JG305" s="443"/>
      <c r="JH305" s="443"/>
      <c r="JI305" s="443"/>
      <c r="JJ305" s="443"/>
      <c r="JK305" s="443"/>
      <c r="JL305" s="443"/>
      <c r="JM305" s="460"/>
      <c r="JN305" s="443"/>
      <c r="JO305" s="443"/>
      <c r="JP305" s="443"/>
      <c r="JQ305" s="443"/>
      <c r="JR305" s="443"/>
      <c r="JS305" s="443"/>
      <c r="JT305" s="443"/>
      <c r="JU305" s="443"/>
      <c r="JV305" s="460"/>
      <c r="JW305" s="443"/>
      <c r="JX305" s="443"/>
      <c r="JY305" s="443"/>
      <c r="JZ305" s="443"/>
      <c r="KA305" s="443"/>
      <c r="KB305" s="443"/>
      <c r="KC305" s="443"/>
      <c r="KD305" s="443"/>
      <c r="KE305" s="460"/>
      <c r="KF305" s="443"/>
      <c r="KG305" s="443"/>
      <c r="KH305" s="443"/>
      <c r="KI305" s="443"/>
      <c r="KJ305" s="443"/>
      <c r="KK305" s="443"/>
      <c r="KL305" s="443"/>
      <c r="KM305" s="443"/>
      <c r="KN305" s="460"/>
      <c r="KO305" s="443"/>
      <c r="KP305" s="443"/>
      <c r="KQ305" s="443"/>
      <c r="KR305" s="443"/>
      <c r="KS305" s="443"/>
      <c r="KT305" s="443"/>
      <c r="KU305" s="443"/>
      <c r="KV305" s="443"/>
      <c r="KW305" s="460"/>
      <c r="KX305" s="443"/>
      <c r="KY305" s="443"/>
      <c r="KZ305" s="443"/>
      <c r="LA305" s="443"/>
      <c r="LB305" s="443"/>
      <c r="LC305" s="443"/>
      <c r="LD305" s="443"/>
      <c r="LE305" s="443"/>
      <c r="LF305" s="460"/>
      <c r="LG305" s="443"/>
      <c r="LH305" s="443"/>
      <c r="LI305" s="443"/>
      <c r="LJ305" s="443"/>
      <c r="LK305" s="443"/>
      <c r="LL305" s="443"/>
      <c r="LM305" s="443"/>
      <c r="LN305" s="443"/>
      <c r="LO305" s="460"/>
      <c r="LP305" s="443"/>
      <c r="LQ305" s="443"/>
      <c r="LR305" s="443"/>
      <c r="LS305" s="443"/>
      <c r="LT305" s="443"/>
      <c r="LU305" s="443"/>
      <c r="LV305" s="443"/>
      <c r="LW305" s="443"/>
      <c r="LX305" s="460"/>
      <c r="LY305" s="443"/>
      <c r="LZ305" s="443"/>
      <c r="MA305" s="443"/>
      <c r="MB305" s="443"/>
      <c r="MC305" s="443"/>
      <c r="MD305" s="443"/>
      <c r="ME305" s="443"/>
      <c r="MF305" s="443"/>
      <c r="MG305" s="460"/>
      <c r="MH305" s="443"/>
      <c r="MI305" s="443"/>
      <c r="MJ305" s="443"/>
      <c r="MK305" s="443"/>
      <c r="ML305" s="443"/>
      <c r="MM305" s="443"/>
      <c r="MN305" s="443"/>
      <c r="MO305" s="443"/>
      <c r="MP305" s="460"/>
      <c r="MQ305" s="443"/>
      <c r="MR305" s="443"/>
      <c r="MS305" s="443"/>
      <c r="MT305" s="443"/>
      <c r="MU305" s="443"/>
      <c r="MV305" s="443"/>
      <c r="MW305" s="443"/>
      <c r="MX305" s="443"/>
      <c r="MY305" s="460"/>
      <c r="MZ305" s="443"/>
      <c r="NA305" s="443"/>
      <c r="NB305" s="443"/>
      <c r="NC305" s="443"/>
      <c r="ND305" s="443"/>
      <c r="NE305" s="443"/>
      <c r="NF305" s="443"/>
      <c r="NG305" s="443"/>
      <c r="NH305" s="460"/>
    </row>
    <row r="306" spans="1:372" ht="20.25">
      <c r="A306" s="667" t="s">
        <v>1625</v>
      </c>
      <c r="C306" s="460"/>
      <c r="D306" s="667" t="s">
        <v>227</v>
      </c>
      <c r="E306" s="59"/>
      <c r="F306" s="443"/>
      <c r="G306" s="443"/>
      <c r="H306" s="443"/>
      <c r="I306" s="443"/>
      <c r="J306" s="443"/>
      <c r="K306" s="443"/>
      <c r="L306" s="460"/>
      <c r="M306" s="667" t="s">
        <v>228</v>
      </c>
      <c r="N306" s="446"/>
      <c r="O306" s="446"/>
      <c r="P306" s="286"/>
      <c r="Q306" s="443"/>
      <c r="R306" s="443"/>
      <c r="S306" s="443"/>
      <c r="T306" s="443"/>
      <c r="U306" s="460"/>
      <c r="V306" s="667" t="s">
        <v>252</v>
      </c>
      <c r="W306" s="446"/>
      <c r="X306" s="446"/>
      <c r="Y306" s="450"/>
      <c r="Z306" s="443"/>
      <c r="AA306" s="443"/>
      <c r="AB306" s="443"/>
      <c r="AC306" s="443"/>
      <c r="AD306" s="460"/>
      <c r="AE306" s="667" t="s">
        <v>280</v>
      </c>
      <c r="AF306" s="446"/>
      <c r="AG306" s="446"/>
      <c r="AH306" s="286"/>
      <c r="AI306" s="443"/>
      <c r="AJ306" s="443"/>
      <c r="AK306" s="443"/>
      <c r="AL306" s="443"/>
      <c r="AM306" s="460"/>
      <c r="AN306" s="667" t="s">
        <v>1535</v>
      </c>
      <c r="AO306" s="446"/>
      <c r="AP306" s="468"/>
      <c r="AQ306" s="446"/>
      <c r="AR306" s="443"/>
      <c r="AS306" s="443"/>
      <c r="AT306" s="443"/>
      <c r="AU306" s="443"/>
      <c r="AV306" s="460"/>
      <c r="AW306" s="667" t="s">
        <v>2078</v>
      </c>
      <c r="AX306" s="306"/>
      <c r="AY306" s="306"/>
      <c r="AZ306" s="349"/>
      <c r="BB306" s="443"/>
      <c r="BC306" s="24"/>
      <c r="BD306" s="443"/>
      <c r="BE306" s="460"/>
      <c r="BF306" s="667" t="s">
        <v>3717</v>
      </c>
      <c r="BG306" s="24"/>
      <c r="BH306" s="668"/>
      <c r="BI306" s="24"/>
      <c r="BJ306" s="24"/>
      <c r="BK306" s="443"/>
      <c r="BL306" s="443"/>
      <c r="BM306" s="443"/>
      <c r="BN306" s="460"/>
      <c r="BO306" s="664"/>
      <c r="BP306" s="24"/>
      <c r="BQ306" s="668"/>
      <c r="BR306" s="24"/>
      <c r="BS306" s="24"/>
      <c r="BT306" s="443"/>
      <c r="BU306" s="443"/>
      <c r="BV306" s="443"/>
      <c r="BW306" s="460"/>
      <c r="BX306" s="664"/>
      <c r="BY306" s="24"/>
      <c r="BZ306" s="668"/>
      <c r="CA306" s="24"/>
      <c r="CB306" s="24"/>
      <c r="CC306" s="443"/>
      <c r="CD306" s="443"/>
      <c r="CE306" s="443"/>
      <c r="CF306" s="460"/>
      <c r="CG306" s="664"/>
      <c r="CH306" s="24"/>
      <c r="CI306" s="668"/>
      <c r="CJ306" s="24"/>
      <c r="CK306" s="24"/>
      <c r="CL306" s="443"/>
      <c r="CM306" s="443"/>
      <c r="CN306" s="443"/>
      <c r="CO306" s="460"/>
      <c r="CP306" s="664"/>
      <c r="CQ306" s="24"/>
      <c r="CR306" s="668"/>
      <c r="CS306" s="24"/>
      <c r="CT306" s="24"/>
      <c r="CU306" s="443"/>
      <c r="CV306" s="443"/>
      <c r="CW306" s="443"/>
      <c r="CX306" s="460"/>
      <c r="CY306" s="664"/>
      <c r="CZ306" s="24"/>
      <c r="DA306" s="668"/>
      <c r="DB306" s="24"/>
      <c r="DC306" s="24"/>
      <c r="DD306" s="443"/>
      <c r="DE306" s="443"/>
      <c r="DF306" s="443"/>
      <c r="DG306" s="460"/>
      <c r="DH306" s="664"/>
      <c r="DI306" s="24"/>
      <c r="DJ306" s="668"/>
      <c r="DK306" s="24"/>
      <c r="DL306" s="24"/>
      <c r="DM306" s="443"/>
      <c r="DN306" s="443"/>
      <c r="DO306" s="443"/>
      <c r="DP306" s="460"/>
      <c r="DQ306" s="664"/>
      <c r="DR306" s="24"/>
      <c r="DS306" s="669"/>
      <c r="DT306" s="24"/>
      <c r="DU306" s="24"/>
      <c r="DV306" s="443"/>
      <c r="DW306" s="443"/>
      <c r="DX306" s="443"/>
      <c r="DY306" s="460"/>
      <c r="DZ306" s="664"/>
      <c r="EA306" s="24"/>
      <c r="EB306" s="670"/>
      <c r="EC306" s="24"/>
      <c r="ED306" s="24"/>
      <c r="EE306" s="443"/>
      <c r="EF306" s="443"/>
      <c r="EG306" s="443"/>
      <c r="EH306" s="460"/>
      <c r="EI306" s="664"/>
      <c r="EJ306" s="24"/>
      <c r="EK306" s="671"/>
      <c r="EL306" s="24"/>
      <c r="EM306" s="24"/>
      <c r="EN306" s="443"/>
      <c r="EO306" s="443"/>
      <c r="EP306" s="443"/>
      <c r="EQ306" s="460"/>
      <c r="ER306" s="664"/>
      <c r="ES306" s="24"/>
      <c r="ET306" s="671"/>
      <c r="EU306" s="24"/>
      <c r="EV306" s="24"/>
      <c r="EW306" s="443"/>
      <c r="EX306" s="443"/>
      <c r="EY306" s="443"/>
      <c r="EZ306" s="460"/>
      <c r="FA306" s="441"/>
      <c r="FB306" s="446"/>
      <c r="FC306" s="317"/>
      <c r="FD306" s="468"/>
      <c r="FE306" s="306"/>
      <c r="FF306" s="443"/>
      <c r="FG306" s="443"/>
      <c r="FH306" s="443"/>
      <c r="FI306" s="460"/>
      <c r="FJ306" s="664"/>
      <c r="FK306" s="24"/>
      <c r="FL306" s="671"/>
      <c r="FM306" s="24"/>
      <c r="FN306" s="24"/>
      <c r="FO306" s="443"/>
      <c r="FP306" s="443"/>
      <c r="FQ306" s="443"/>
      <c r="FR306" s="460"/>
      <c r="FS306" s="664"/>
      <c r="FT306" s="24"/>
      <c r="FU306" s="671"/>
      <c r="FV306" s="24"/>
      <c r="FW306" s="24"/>
      <c r="FX306" s="443"/>
      <c r="FY306" s="443"/>
      <c r="FZ306" s="443"/>
      <c r="GA306" s="460"/>
      <c r="GB306" s="664"/>
      <c r="GC306" s="24"/>
      <c r="GD306" s="672"/>
      <c r="GE306" s="24"/>
      <c r="GF306" s="24"/>
      <c r="GG306" s="443"/>
      <c r="GH306" s="443"/>
      <c r="GI306" s="443"/>
      <c r="GJ306" s="460"/>
      <c r="GK306" s="441"/>
      <c r="GL306" s="446"/>
      <c r="GM306" s="317"/>
      <c r="GN306" s="468"/>
      <c r="GO306" s="306"/>
      <c r="GP306" s="443"/>
      <c r="GQ306" s="443"/>
      <c r="GR306" s="443"/>
      <c r="GS306" s="460"/>
      <c r="GT306" s="443"/>
      <c r="GU306" s="443"/>
      <c r="GV306" s="443"/>
      <c r="GW306" s="443"/>
      <c r="GX306" s="443"/>
      <c r="GY306" s="443"/>
      <c r="GZ306" s="443"/>
      <c r="HA306" s="443"/>
      <c r="HB306" s="460"/>
      <c r="HC306" s="664"/>
      <c r="HD306" s="24"/>
      <c r="HE306" s="671"/>
      <c r="HF306" s="24"/>
      <c r="HG306" s="24"/>
      <c r="HH306" s="443"/>
      <c r="HI306" s="443"/>
      <c r="HJ306" s="443"/>
      <c r="HK306" s="460"/>
      <c r="HL306" s="664"/>
      <c r="HM306" s="24"/>
      <c r="HN306" s="671"/>
      <c r="HO306" s="24"/>
      <c r="HP306" s="24"/>
      <c r="HQ306" s="443"/>
      <c r="HR306" s="443"/>
      <c r="HS306" s="443"/>
      <c r="HT306" s="460"/>
      <c r="HU306" s="664"/>
      <c r="HV306" s="24"/>
      <c r="HW306" s="673"/>
      <c r="HX306" s="24"/>
      <c r="HY306" s="24"/>
      <c r="HZ306" s="24"/>
      <c r="IA306" s="443"/>
      <c r="IB306" s="443"/>
      <c r="IC306" s="460"/>
      <c r="ID306" s="443"/>
      <c r="IE306" s="443"/>
      <c r="IF306" s="443"/>
      <c r="IG306" s="443"/>
      <c r="IH306" s="443"/>
      <c r="II306" s="443"/>
      <c r="IJ306" s="443"/>
      <c r="IK306" s="443"/>
      <c r="IL306" s="460"/>
      <c r="IM306" s="664"/>
      <c r="IN306" s="24"/>
      <c r="IO306" s="671"/>
      <c r="IP306" s="24"/>
      <c r="IQ306" s="24"/>
      <c r="IR306" s="443"/>
      <c r="IS306" s="443"/>
      <c r="IT306" s="443"/>
      <c r="IU306" s="460"/>
      <c r="IV306" s="664"/>
      <c r="IW306" s="24"/>
      <c r="IX306" s="672"/>
      <c r="IY306" s="24"/>
      <c r="IZ306" s="24"/>
      <c r="JA306" s="443"/>
      <c r="JB306" s="443"/>
      <c r="JC306" s="443"/>
      <c r="JD306" s="460"/>
      <c r="JE306" s="443"/>
      <c r="JF306" s="443"/>
      <c r="JG306" s="443"/>
      <c r="JH306" s="443"/>
      <c r="JI306" s="443"/>
      <c r="JJ306" s="443"/>
      <c r="JK306" s="443"/>
      <c r="JL306" s="443"/>
      <c r="JM306" s="460"/>
      <c r="JN306" s="443"/>
      <c r="JO306" s="443"/>
      <c r="JP306" s="443"/>
      <c r="JQ306" s="443"/>
      <c r="JR306" s="443"/>
      <c r="JS306" s="443"/>
      <c r="JT306" s="443"/>
      <c r="JU306" s="443"/>
      <c r="JV306" s="460"/>
      <c r="JW306" s="664"/>
      <c r="JX306" s="24"/>
      <c r="JY306" s="674"/>
      <c r="JZ306" s="24"/>
      <c r="KA306" s="24"/>
      <c r="KB306" s="443"/>
      <c r="KC306" s="443"/>
      <c r="KD306" s="443"/>
      <c r="KE306" s="460"/>
      <c r="KF306" s="664"/>
      <c r="KG306" s="24"/>
      <c r="KH306" s="671"/>
      <c r="KI306" s="24"/>
      <c r="KJ306" s="24"/>
      <c r="KK306" s="443"/>
      <c r="KL306" s="443"/>
      <c r="KM306" s="443"/>
      <c r="KN306" s="460"/>
      <c r="KO306" s="443"/>
      <c r="KP306" s="443"/>
      <c r="KQ306" s="443"/>
      <c r="KR306" s="443"/>
      <c r="KS306" s="443"/>
      <c r="KT306" s="443"/>
      <c r="KU306" s="443"/>
      <c r="KV306" s="443"/>
      <c r="KW306" s="460"/>
      <c r="KX306" s="443"/>
      <c r="KY306" s="443"/>
      <c r="KZ306" s="443"/>
      <c r="LA306" s="443"/>
      <c r="LB306" s="443"/>
      <c r="LC306" s="443"/>
      <c r="LD306" s="443"/>
      <c r="LE306" s="443"/>
      <c r="LF306" s="460"/>
      <c r="LG306" s="664"/>
      <c r="LH306" s="24"/>
      <c r="LI306" s="670"/>
      <c r="LJ306" s="24"/>
      <c r="LK306" s="24"/>
      <c r="LL306" s="443"/>
      <c r="LM306" s="443"/>
      <c r="LN306" s="443"/>
      <c r="LO306" s="460"/>
      <c r="LP306" s="664"/>
      <c r="LQ306" s="24"/>
      <c r="LR306" s="671"/>
      <c r="LS306" s="24"/>
      <c r="LT306" s="24"/>
      <c r="LU306" s="443"/>
      <c r="LV306" s="443"/>
      <c r="LW306" s="443"/>
      <c r="LX306" s="460"/>
      <c r="LY306" s="443"/>
      <c r="LZ306" s="443"/>
      <c r="MA306" s="443"/>
      <c r="MB306" s="443"/>
      <c r="MC306" s="443"/>
      <c r="MD306" s="443"/>
      <c r="ME306" s="443"/>
      <c r="MF306" s="443"/>
      <c r="MG306" s="460"/>
      <c r="MH306" s="441"/>
      <c r="MI306" s="446"/>
      <c r="MJ306" s="465"/>
      <c r="MK306" s="465"/>
      <c r="ML306" s="675"/>
      <c r="MM306" s="443"/>
      <c r="MN306" s="443"/>
      <c r="MO306" s="443"/>
      <c r="MP306" s="460"/>
      <c r="MQ306" s="441"/>
      <c r="MR306" s="446"/>
      <c r="MS306" s="317"/>
      <c r="MT306" s="468"/>
      <c r="MU306" s="446"/>
      <c r="MV306" s="443"/>
      <c r="MW306" s="443"/>
      <c r="MX306" s="443"/>
      <c r="MY306" s="460"/>
      <c r="MZ306" s="441"/>
      <c r="NA306" s="446"/>
      <c r="NB306" s="317"/>
      <c r="NC306" s="468"/>
      <c r="ND306" s="446"/>
      <c r="NE306" s="443"/>
      <c r="NF306" s="24"/>
      <c r="NG306" s="443"/>
      <c r="NH306" s="460"/>
    </row>
    <row r="307" spans="1:372" ht="18">
      <c r="A307" s="443"/>
      <c r="C307" s="460"/>
      <c r="D307" s="538"/>
      <c r="E307" s="59"/>
      <c r="F307" s="443"/>
      <c r="G307" s="443"/>
      <c r="H307" s="443"/>
      <c r="I307" s="443"/>
      <c r="J307" s="443"/>
      <c r="K307" s="443"/>
      <c r="L307" s="460"/>
      <c r="M307" s="538"/>
      <c r="N307" s="446"/>
      <c r="O307" s="446"/>
      <c r="P307" s="286"/>
      <c r="Q307" s="443"/>
      <c r="R307" s="443"/>
      <c r="S307" s="443"/>
      <c r="T307" s="443"/>
      <c r="U307" s="460"/>
      <c r="V307" s="446"/>
      <c r="W307" s="446"/>
      <c r="X307" s="446"/>
      <c r="Y307" s="450"/>
      <c r="Z307" s="443"/>
      <c r="AA307" s="443"/>
      <c r="AB307" s="443"/>
      <c r="AC307" s="443"/>
      <c r="AD307" s="460"/>
      <c r="AE307" s="446"/>
      <c r="AF307" s="446"/>
      <c r="AG307" s="446"/>
      <c r="AH307" s="286"/>
      <c r="AI307" s="443"/>
      <c r="AJ307" s="443"/>
      <c r="AK307" s="443"/>
      <c r="AL307" s="443"/>
      <c r="AM307" s="460"/>
      <c r="AN307" s="540"/>
      <c r="AO307" s="446"/>
      <c r="AP307" s="468"/>
      <c r="AQ307" s="446"/>
      <c r="AR307" s="443"/>
      <c r="AS307" s="443"/>
      <c r="AT307" s="443"/>
      <c r="AU307" s="443"/>
      <c r="AV307" s="460"/>
      <c r="AW307" s="446"/>
      <c r="AX307" s="446"/>
      <c r="AY307" s="468"/>
      <c r="AZ307" s="335"/>
      <c r="BB307" s="443"/>
      <c r="BC307" s="24"/>
      <c r="BD307" s="443"/>
      <c r="BE307" s="460"/>
      <c r="BF307" s="676"/>
      <c r="BG307" s="24"/>
      <c r="BH307" s="668"/>
      <c r="BI307" s="24"/>
      <c r="BJ307" s="24"/>
      <c r="BK307" s="443"/>
      <c r="BL307" s="443"/>
      <c r="BM307" s="443"/>
      <c r="BN307" s="460"/>
      <c r="BO307" s="676"/>
      <c r="BP307" s="24"/>
      <c r="BQ307" s="668"/>
      <c r="BR307" s="24"/>
      <c r="BS307" s="24"/>
      <c r="BT307" s="443"/>
      <c r="BU307" s="443"/>
      <c r="BV307" s="443"/>
      <c r="BW307" s="460"/>
      <c r="BX307" s="676"/>
      <c r="BY307" s="24"/>
      <c r="BZ307" s="668"/>
      <c r="CA307" s="24"/>
      <c r="CB307" s="24"/>
      <c r="CC307" s="443"/>
      <c r="CD307" s="443"/>
      <c r="CE307" s="443"/>
      <c r="CF307" s="460"/>
      <c r="CG307" s="676"/>
      <c r="CH307" s="24"/>
      <c r="CI307" s="668"/>
      <c r="CJ307" s="24"/>
      <c r="CK307" s="24"/>
      <c r="CL307" s="443"/>
      <c r="CM307" s="443"/>
      <c r="CN307" s="443"/>
      <c r="CO307" s="460"/>
      <c r="CP307" s="676"/>
      <c r="CQ307" s="24"/>
      <c r="CR307" s="668"/>
      <c r="CS307" s="24"/>
      <c r="CT307" s="24"/>
      <c r="CU307" s="443"/>
      <c r="CV307" s="443"/>
      <c r="CW307" s="443"/>
      <c r="CX307" s="460"/>
      <c r="CY307" s="676"/>
      <c r="CZ307" s="24"/>
      <c r="DA307" s="668"/>
      <c r="DB307" s="24"/>
      <c r="DC307" s="24"/>
      <c r="DD307" s="443"/>
      <c r="DE307" s="443"/>
      <c r="DF307" s="443"/>
      <c r="DG307" s="460"/>
      <c r="DH307" s="676"/>
      <c r="DI307" s="24"/>
      <c r="DJ307" s="668"/>
      <c r="DK307" s="24"/>
      <c r="DL307" s="24"/>
      <c r="DM307" s="443"/>
      <c r="DN307" s="443"/>
      <c r="DO307" s="443"/>
      <c r="DP307" s="460"/>
      <c r="DQ307" s="677"/>
      <c r="DR307" s="24"/>
      <c r="DS307" s="669"/>
      <c r="DT307" s="24"/>
      <c r="DU307" s="24"/>
      <c r="DV307" s="443"/>
      <c r="DW307" s="443"/>
      <c r="DX307" s="443"/>
      <c r="DY307" s="460"/>
      <c r="DZ307" s="677"/>
      <c r="EA307" s="24"/>
      <c r="EB307" s="670"/>
      <c r="EC307" s="24"/>
      <c r="ED307" s="24"/>
      <c r="EE307" s="443"/>
      <c r="EF307" s="443"/>
      <c r="EG307" s="443"/>
      <c r="EH307" s="460"/>
      <c r="EI307" s="676"/>
      <c r="EJ307" s="24"/>
      <c r="EK307" s="671"/>
      <c r="EL307" s="24"/>
      <c r="EM307" s="24"/>
      <c r="EN307" s="443"/>
      <c r="EO307" s="443"/>
      <c r="EP307" s="443"/>
      <c r="EQ307" s="460"/>
      <c r="ER307" s="676"/>
      <c r="ES307" s="24"/>
      <c r="ET307" s="671"/>
      <c r="EU307" s="24"/>
      <c r="EV307" s="24"/>
      <c r="EW307" s="443"/>
      <c r="EX307" s="443"/>
      <c r="EY307" s="443"/>
      <c r="EZ307" s="460"/>
      <c r="FA307" s="540"/>
      <c r="FB307" s="446"/>
      <c r="FC307" s="466"/>
      <c r="FD307" s="468"/>
      <c r="FE307" s="306"/>
      <c r="FF307" s="443"/>
      <c r="FG307" s="443"/>
      <c r="FH307" s="443"/>
      <c r="FI307" s="460"/>
      <c r="FJ307" s="676"/>
      <c r="FK307" s="24"/>
      <c r="FL307" s="671"/>
      <c r="FM307" s="24"/>
      <c r="FN307" s="24"/>
      <c r="FO307" s="443"/>
      <c r="FP307" s="443"/>
      <c r="FQ307" s="443"/>
      <c r="FR307" s="460"/>
      <c r="FS307" s="676"/>
      <c r="FT307" s="24"/>
      <c r="FU307" s="671"/>
      <c r="FV307" s="24"/>
      <c r="FW307" s="24"/>
      <c r="FX307" s="443"/>
      <c r="FY307" s="443"/>
      <c r="FZ307" s="443"/>
      <c r="GA307" s="460"/>
      <c r="GB307" s="678"/>
      <c r="GC307" s="24"/>
      <c r="GD307" s="672"/>
      <c r="GE307" s="24"/>
      <c r="GF307" s="24"/>
      <c r="GG307" s="443"/>
      <c r="GH307" s="443"/>
      <c r="GI307" s="443"/>
      <c r="GJ307" s="460"/>
      <c r="GK307" s="540"/>
      <c r="GL307" s="446"/>
      <c r="GM307" s="466"/>
      <c r="GN307" s="468"/>
      <c r="GO307" s="306"/>
      <c r="GP307" s="443"/>
      <c r="GQ307" s="443"/>
      <c r="GR307" s="443"/>
      <c r="GS307" s="460"/>
      <c r="GT307" s="443"/>
      <c r="GU307" s="443"/>
      <c r="GV307" s="443"/>
      <c r="GW307" s="443"/>
      <c r="GX307" s="443"/>
      <c r="GY307" s="443"/>
      <c r="GZ307" s="443"/>
      <c r="HA307" s="443"/>
      <c r="HB307" s="460"/>
      <c r="HC307" s="676"/>
      <c r="HD307" s="24"/>
      <c r="HE307" s="671"/>
      <c r="HF307" s="24"/>
      <c r="HG307" s="24"/>
      <c r="HH307" s="443"/>
      <c r="HI307" s="443"/>
      <c r="HJ307" s="443"/>
      <c r="HK307" s="460"/>
      <c r="HL307" s="676"/>
      <c r="HM307" s="24"/>
      <c r="HN307" s="671"/>
      <c r="HO307" s="24"/>
      <c r="HP307" s="24"/>
      <c r="HQ307" s="443"/>
      <c r="HR307" s="443"/>
      <c r="HS307" s="443"/>
      <c r="HT307" s="460"/>
      <c r="HU307" s="676"/>
      <c r="HV307" s="24"/>
      <c r="HW307" s="673"/>
      <c r="HX307" s="24"/>
      <c r="HY307" s="24"/>
      <c r="HZ307" s="24"/>
      <c r="IA307" s="443"/>
      <c r="IB307" s="443"/>
      <c r="IC307" s="460"/>
      <c r="ID307" s="443"/>
      <c r="IE307" s="443"/>
      <c r="IF307" s="443"/>
      <c r="IG307" s="443"/>
      <c r="IH307" s="443"/>
      <c r="II307" s="443"/>
      <c r="IJ307" s="443"/>
      <c r="IK307" s="443"/>
      <c r="IL307" s="460"/>
      <c r="IM307" s="677"/>
      <c r="IN307" s="24"/>
      <c r="IO307" s="671"/>
      <c r="IP307" s="24"/>
      <c r="IQ307" s="24"/>
      <c r="IR307" s="443"/>
      <c r="IS307" s="443"/>
      <c r="IT307" s="443"/>
      <c r="IU307" s="460"/>
      <c r="IV307" s="678"/>
      <c r="IW307" s="24"/>
      <c r="IX307" s="672"/>
      <c r="IY307" s="24"/>
      <c r="IZ307" s="24"/>
      <c r="JA307" s="443"/>
      <c r="JB307" s="443"/>
      <c r="JC307" s="443"/>
      <c r="JD307" s="460"/>
      <c r="JE307" s="664"/>
      <c r="JF307" s="24"/>
      <c r="JG307" s="671"/>
      <c r="JH307" s="24"/>
      <c r="JI307" s="24"/>
      <c r="JJ307" s="443"/>
      <c r="JK307" s="443"/>
      <c r="JL307" s="443"/>
      <c r="JM307" s="460"/>
      <c r="JN307" s="443"/>
      <c r="JO307" s="443"/>
      <c r="JP307" s="443"/>
      <c r="JQ307" s="443"/>
      <c r="JR307" s="443"/>
      <c r="JS307" s="443"/>
      <c r="JT307" s="443"/>
      <c r="JU307" s="443"/>
      <c r="JV307" s="460"/>
      <c r="JW307" s="677"/>
      <c r="JX307" s="24"/>
      <c r="JY307" s="674"/>
      <c r="JZ307" s="24"/>
      <c r="KA307" s="24"/>
      <c r="KB307" s="443"/>
      <c r="KC307" s="443"/>
      <c r="KD307" s="443"/>
      <c r="KE307" s="460"/>
      <c r="KF307" s="676"/>
      <c r="KG307" s="24"/>
      <c r="KH307" s="671"/>
      <c r="KI307" s="24"/>
      <c r="KJ307" s="24"/>
      <c r="KK307" s="443"/>
      <c r="KL307" s="443"/>
      <c r="KM307" s="443"/>
      <c r="KN307" s="460"/>
      <c r="KO307" s="443"/>
      <c r="KP307" s="443"/>
      <c r="KQ307" s="443"/>
      <c r="KR307" s="443"/>
      <c r="KS307" s="443"/>
      <c r="KT307" s="443"/>
      <c r="KU307" s="443"/>
      <c r="KV307" s="443"/>
      <c r="KW307" s="460"/>
      <c r="KX307" s="443"/>
      <c r="KY307" s="443"/>
      <c r="KZ307" s="443"/>
      <c r="LA307" s="443"/>
      <c r="LB307" s="443"/>
      <c r="LC307" s="443"/>
      <c r="LD307" s="443"/>
      <c r="LE307" s="443"/>
      <c r="LF307" s="460"/>
      <c r="LG307" s="677"/>
      <c r="LH307" s="24"/>
      <c r="LI307" s="670"/>
      <c r="LJ307" s="24"/>
      <c r="LK307" s="24"/>
      <c r="LL307" s="443"/>
      <c r="LM307" s="443"/>
      <c r="LN307" s="443"/>
      <c r="LO307" s="460"/>
      <c r="LP307" s="677"/>
      <c r="LQ307" s="24"/>
      <c r="LR307" s="671"/>
      <c r="LS307" s="24"/>
      <c r="LT307" s="24"/>
      <c r="LU307" s="443"/>
      <c r="LV307" s="443"/>
      <c r="LW307" s="443"/>
      <c r="LX307" s="460"/>
      <c r="LY307" s="443"/>
      <c r="LZ307" s="443"/>
      <c r="MA307" s="443"/>
      <c r="MB307" s="443"/>
      <c r="MC307" s="443"/>
      <c r="MD307" s="443"/>
      <c r="ME307" s="443"/>
      <c r="MF307" s="443"/>
      <c r="MG307" s="460"/>
      <c r="MH307" s="540"/>
      <c r="MI307" s="446"/>
      <c r="MJ307" s="465"/>
      <c r="MK307" s="465"/>
      <c r="ML307" s="675"/>
      <c r="MM307" s="443"/>
      <c r="MN307" s="443"/>
      <c r="MO307" s="443"/>
      <c r="MP307" s="460"/>
      <c r="MQ307" s="540"/>
      <c r="MR307" s="446"/>
      <c r="MS307" s="466"/>
      <c r="MT307" s="468"/>
      <c r="MU307" s="446"/>
      <c r="MV307" s="443"/>
      <c r="MW307" s="443"/>
      <c r="MX307" s="443"/>
      <c r="MY307" s="460"/>
      <c r="MZ307" s="540"/>
      <c r="NA307" s="446"/>
      <c r="NB307" s="466"/>
      <c r="NC307" s="468"/>
      <c r="ND307" s="446"/>
      <c r="NE307" s="443"/>
      <c r="NF307" s="24"/>
      <c r="NG307" s="443"/>
      <c r="NH307" s="460"/>
    </row>
    <row r="308" spans="1:372" ht="18">
      <c r="A308" s="538" t="s">
        <v>15</v>
      </c>
      <c r="B308" s="441" t="s">
        <v>1595</v>
      </c>
      <c r="C308" s="460"/>
      <c r="D308" s="538" t="s">
        <v>21</v>
      </c>
      <c r="E308" s="59"/>
      <c r="F308" s="443"/>
      <c r="G308" s="443"/>
      <c r="H308" s="443"/>
      <c r="I308" s="443"/>
      <c r="J308" s="443"/>
      <c r="K308" s="443"/>
      <c r="L308" s="460"/>
      <c r="M308" s="538" t="s">
        <v>21</v>
      </c>
      <c r="N308" s="446"/>
      <c r="O308" s="446"/>
      <c r="P308" s="462"/>
      <c r="Q308" s="443"/>
      <c r="R308" s="66"/>
      <c r="S308" s="443"/>
      <c r="T308" s="443"/>
      <c r="U308" s="460"/>
      <c r="V308" s="538" t="s">
        <v>21</v>
      </c>
      <c r="W308" s="446"/>
      <c r="X308" s="446"/>
      <c r="Y308" s="450"/>
      <c r="Z308" s="443"/>
      <c r="AA308" s="443"/>
      <c r="AB308" s="443"/>
      <c r="AC308" s="443"/>
      <c r="AD308" s="460"/>
      <c r="AE308" s="538" t="s">
        <v>21</v>
      </c>
      <c r="AF308" s="443"/>
      <c r="AG308" s="443"/>
      <c r="AH308" s="59"/>
      <c r="AI308" s="443"/>
      <c r="AJ308" s="443"/>
      <c r="AK308" s="443"/>
      <c r="AL308" s="443"/>
      <c r="AM308" s="460"/>
      <c r="AN308" s="538" t="s">
        <v>31</v>
      </c>
      <c r="AO308" s="286"/>
      <c r="AP308" s="446"/>
      <c r="AQ308" s="212">
        <v>61535.249999999898</v>
      </c>
      <c r="AR308" s="443" t="s">
        <v>1536</v>
      </c>
      <c r="AS308" s="441" t="s">
        <v>1595</v>
      </c>
      <c r="AT308" s="443"/>
      <c r="AU308" s="443"/>
      <c r="AV308" s="460"/>
      <c r="AW308" s="538" t="s">
        <v>31</v>
      </c>
      <c r="AX308" s="286"/>
      <c r="AY308" s="446"/>
      <c r="AZ308" s="212">
        <v>54485.262499999983</v>
      </c>
      <c r="BA308" s="388" t="s">
        <v>2097</v>
      </c>
      <c r="BB308" s="441" t="s">
        <v>1595</v>
      </c>
      <c r="BC308" s="24"/>
      <c r="BD308" s="443"/>
      <c r="BE308" s="460"/>
      <c r="BF308" s="306" t="s">
        <v>154</v>
      </c>
      <c r="BG308" s="286"/>
      <c r="BH308" s="621"/>
      <c r="BI308" s="212">
        <v>56751.674999999799</v>
      </c>
      <c r="BJ308" s="388" t="s">
        <v>3718</v>
      </c>
      <c r="BK308" s="441" t="s">
        <v>1595</v>
      </c>
      <c r="BL308" s="443"/>
      <c r="BM308" s="443"/>
      <c r="BN308" s="460"/>
      <c r="BO308" s="24"/>
      <c r="BP308" s="24"/>
      <c r="BQ308" s="668"/>
      <c r="BR308" s="24"/>
      <c r="BS308" s="24"/>
      <c r="BT308" s="443"/>
      <c r="BU308" s="443"/>
      <c r="BV308" s="443"/>
      <c r="BW308" s="460"/>
      <c r="BX308" s="24"/>
      <c r="BY308" s="24"/>
      <c r="BZ308" s="668"/>
      <c r="CA308" s="24"/>
      <c r="CB308" s="24"/>
      <c r="CC308" s="443"/>
      <c r="CD308" s="443"/>
      <c r="CE308" s="443"/>
      <c r="CF308" s="460"/>
      <c r="CG308" s="24"/>
      <c r="CH308" s="24"/>
      <c r="CI308" s="668"/>
      <c r="CJ308" s="24"/>
      <c r="CK308" s="24"/>
      <c r="CL308" s="443"/>
      <c r="CM308" s="443"/>
      <c r="CN308" s="443"/>
      <c r="CO308" s="460"/>
      <c r="CP308" s="24"/>
      <c r="CQ308" s="24"/>
      <c r="CR308" s="668"/>
      <c r="CS308" s="24"/>
      <c r="CT308" s="24"/>
      <c r="CU308" s="443"/>
      <c r="CV308" s="443"/>
      <c r="CW308" s="443"/>
      <c r="CX308" s="460"/>
      <c r="CY308" s="24"/>
      <c r="CZ308" s="24"/>
      <c r="DA308" s="668"/>
      <c r="DB308" s="24"/>
      <c r="DC308" s="24"/>
      <c r="DD308" s="443"/>
      <c r="DE308" s="443"/>
      <c r="DF308" s="443"/>
      <c r="DG308" s="460"/>
      <c r="DH308" s="24"/>
      <c r="DI308" s="24"/>
      <c r="DJ308" s="668"/>
      <c r="DK308" s="24"/>
      <c r="DL308" s="24"/>
      <c r="DM308" s="443"/>
      <c r="DN308" s="443"/>
      <c r="DO308" s="443"/>
      <c r="DP308" s="460"/>
      <c r="DQ308" s="24"/>
      <c r="DR308" s="24"/>
      <c r="DS308" s="669"/>
      <c r="DT308" s="24"/>
      <c r="DU308" s="24"/>
      <c r="DV308" s="443"/>
      <c r="DW308" s="443"/>
      <c r="DX308" s="443"/>
      <c r="DY308" s="460"/>
      <c r="DZ308" s="24"/>
      <c r="EA308" s="24"/>
      <c r="EB308" s="669"/>
      <c r="EC308" s="24"/>
      <c r="ED308" s="24"/>
      <c r="EE308" s="443"/>
      <c r="EF308" s="443"/>
      <c r="EG308" s="443"/>
      <c r="EH308" s="460"/>
      <c r="EI308" s="24"/>
      <c r="EJ308" s="24"/>
      <c r="EK308" s="668"/>
      <c r="EL308" s="24"/>
      <c r="EM308" s="24"/>
      <c r="EN308" s="443"/>
      <c r="EO308" s="443"/>
      <c r="EP308" s="443"/>
      <c r="EQ308" s="460"/>
      <c r="ER308" s="24"/>
      <c r="ES308" s="24"/>
      <c r="ET308" s="668"/>
      <c r="EU308" s="24"/>
      <c r="EV308" s="24"/>
      <c r="EW308" s="443"/>
      <c r="EX308" s="443"/>
      <c r="EY308" s="443"/>
      <c r="EZ308" s="460"/>
      <c r="FA308" s="446"/>
      <c r="FB308" s="446"/>
      <c r="FC308" s="541"/>
      <c r="FD308" s="468"/>
      <c r="FE308" s="446"/>
      <c r="FF308" s="443"/>
      <c r="FG308" s="443"/>
      <c r="FH308" s="443"/>
      <c r="FI308" s="460"/>
      <c r="FJ308" s="24"/>
      <c r="FK308" s="24"/>
      <c r="FL308" s="668"/>
      <c r="FM308" s="24"/>
      <c r="FN308" s="24"/>
      <c r="FO308" s="443"/>
      <c r="FP308" s="443"/>
      <c r="FQ308" s="443"/>
      <c r="FR308" s="460"/>
      <c r="FS308" s="24"/>
      <c r="FT308" s="24"/>
      <c r="FU308" s="668"/>
      <c r="FV308" s="24"/>
      <c r="FW308" s="24"/>
      <c r="FX308" s="443"/>
      <c r="FY308" s="443"/>
      <c r="FZ308" s="443"/>
      <c r="GA308" s="460"/>
      <c r="GB308" s="24"/>
      <c r="GC308" s="24"/>
      <c r="GD308" s="679"/>
      <c r="GE308" s="24"/>
      <c r="GF308" s="24"/>
      <c r="GG308" s="443"/>
      <c r="GH308" s="443"/>
      <c r="GI308" s="443"/>
      <c r="GJ308" s="460"/>
      <c r="GK308" s="446"/>
      <c r="GL308" s="446"/>
      <c r="GM308" s="541"/>
      <c r="GN308" s="468"/>
      <c r="GO308" s="446"/>
      <c r="GP308" s="443"/>
      <c r="GQ308" s="443"/>
      <c r="GR308" s="443"/>
      <c r="GS308" s="460"/>
      <c r="GT308" s="443"/>
      <c r="GU308" s="443"/>
      <c r="GV308" s="443"/>
      <c r="GW308" s="443"/>
      <c r="GX308" s="443"/>
      <c r="GY308" s="443"/>
      <c r="GZ308" s="443"/>
      <c r="HA308" s="443"/>
      <c r="HB308" s="460"/>
      <c r="HC308" s="24"/>
      <c r="HD308" s="24"/>
      <c r="HE308" s="668"/>
      <c r="HF308" s="24"/>
      <c r="HG308" s="24"/>
      <c r="HH308" s="443"/>
      <c r="HI308" s="443"/>
      <c r="HJ308" s="443"/>
      <c r="HK308" s="460"/>
      <c r="HL308" s="24"/>
      <c r="HM308" s="24"/>
      <c r="HN308" s="668"/>
      <c r="HO308" s="24"/>
      <c r="HP308" s="24"/>
      <c r="HQ308" s="443"/>
      <c r="HR308" s="443"/>
      <c r="HS308" s="443"/>
      <c r="HT308" s="460"/>
      <c r="HU308" s="24"/>
      <c r="HV308" s="24"/>
      <c r="HW308" s="680"/>
      <c r="HX308" s="24"/>
      <c r="HY308" s="24"/>
      <c r="HZ308" s="24"/>
      <c r="IA308" s="443"/>
      <c r="IB308" s="443"/>
      <c r="IC308" s="460"/>
      <c r="ID308" s="443"/>
      <c r="IE308" s="443"/>
      <c r="IF308" s="443"/>
      <c r="IG308" s="443"/>
      <c r="IH308" s="443"/>
      <c r="II308" s="443"/>
      <c r="IJ308" s="443"/>
      <c r="IK308" s="443"/>
      <c r="IL308" s="460"/>
      <c r="IM308" s="24"/>
      <c r="IN308" s="24"/>
      <c r="IO308" s="668"/>
      <c r="IP308" s="24"/>
      <c r="IQ308" s="24"/>
      <c r="IR308" s="443"/>
      <c r="IS308" s="443"/>
      <c r="IT308" s="443"/>
      <c r="IU308" s="460"/>
      <c r="IV308" s="24"/>
      <c r="IW308" s="24"/>
      <c r="IX308" s="679"/>
      <c r="IY308" s="24"/>
      <c r="IZ308" s="24"/>
      <c r="JA308" s="443"/>
      <c r="JB308" s="443"/>
      <c r="JC308" s="443"/>
      <c r="JD308" s="460"/>
      <c r="JE308" s="676"/>
      <c r="JF308" s="24"/>
      <c r="JG308" s="671"/>
      <c r="JH308" s="24"/>
      <c r="JI308" s="24"/>
      <c r="JJ308" s="443"/>
      <c r="JK308" s="443"/>
      <c r="JL308" s="443"/>
      <c r="JM308" s="460"/>
      <c r="JN308" s="443"/>
      <c r="JO308" s="443"/>
      <c r="JP308" s="443"/>
      <c r="JQ308" s="443"/>
      <c r="JR308" s="443"/>
      <c r="JS308" s="443"/>
      <c r="JT308" s="443"/>
      <c r="JU308" s="443"/>
      <c r="JV308" s="460"/>
      <c r="JW308" s="24"/>
      <c r="JX308" s="24"/>
      <c r="JY308" s="674"/>
      <c r="JZ308" s="24"/>
      <c r="KA308" s="24"/>
      <c r="KB308" s="443"/>
      <c r="KC308" s="443"/>
      <c r="KD308" s="443"/>
      <c r="KE308" s="460"/>
      <c r="KF308" s="24"/>
      <c r="KG308" s="24"/>
      <c r="KH308" s="668"/>
      <c r="KI308" s="24"/>
      <c r="KJ308" s="24"/>
      <c r="KK308" s="443"/>
      <c r="KL308" s="443"/>
      <c r="KM308" s="443"/>
      <c r="KN308" s="460"/>
      <c r="KO308" s="443"/>
      <c r="KP308" s="443"/>
      <c r="KQ308" s="443"/>
      <c r="KR308" s="443"/>
      <c r="KS308" s="443"/>
      <c r="KT308" s="443"/>
      <c r="KU308" s="443"/>
      <c r="KV308" s="443"/>
      <c r="KW308" s="460"/>
      <c r="KX308" s="443"/>
      <c r="KY308" s="443"/>
      <c r="KZ308" s="443"/>
      <c r="LA308" s="443"/>
      <c r="LB308" s="443"/>
      <c r="LC308" s="443"/>
      <c r="LD308" s="443"/>
      <c r="LE308" s="443"/>
      <c r="LF308" s="460"/>
      <c r="LG308" s="24"/>
      <c r="LH308" s="24"/>
      <c r="LI308" s="669"/>
      <c r="LJ308" s="24"/>
      <c r="LK308" s="24"/>
      <c r="LL308" s="443"/>
      <c r="LM308" s="443"/>
      <c r="LN308" s="443"/>
      <c r="LO308" s="460"/>
      <c r="LP308" s="24"/>
      <c r="LQ308" s="24"/>
      <c r="LR308" s="668"/>
      <c r="LS308" s="24"/>
      <c r="LT308" s="24"/>
      <c r="LU308" s="443"/>
      <c r="LV308" s="443"/>
      <c r="LW308" s="443"/>
      <c r="LX308" s="460"/>
      <c r="LY308" s="443"/>
      <c r="LZ308" s="443"/>
      <c r="MA308" s="443"/>
      <c r="MB308" s="443"/>
      <c r="MC308" s="443"/>
      <c r="MD308" s="443"/>
      <c r="ME308" s="443"/>
      <c r="MF308" s="443"/>
      <c r="MG308" s="460"/>
      <c r="MH308" s="446"/>
      <c r="MI308" s="446"/>
      <c r="MJ308" s="465"/>
      <c r="MK308" s="465"/>
      <c r="ML308" s="675"/>
      <c r="MM308" s="443"/>
      <c r="MN308" s="443"/>
      <c r="MO308" s="443"/>
      <c r="MP308" s="460"/>
      <c r="MQ308" s="446"/>
      <c r="MR308" s="446"/>
      <c r="MS308" s="541"/>
      <c r="MT308" s="468"/>
      <c r="MU308" s="446"/>
      <c r="MV308" s="443"/>
      <c r="MW308" s="443"/>
      <c r="MX308" s="443"/>
      <c r="MY308" s="460"/>
      <c r="MZ308" s="446"/>
      <c r="NA308" s="446"/>
      <c r="NB308" s="541"/>
      <c r="NC308" s="468"/>
      <c r="ND308" s="446"/>
      <c r="NE308" s="443"/>
      <c r="NF308" s="24"/>
      <c r="NG308" s="443"/>
      <c r="NH308" s="460"/>
    </row>
    <row r="309" spans="1:372" ht="18">
      <c r="A309" s="655">
        <v>2014</v>
      </c>
      <c r="B309" s="443"/>
      <c r="C309" s="460"/>
      <c r="D309" s="62" t="s">
        <v>226</v>
      </c>
      <c r="E309" s="444"/>
      <c r="F309" s="443"/>
      <c r="G309" s="59">
        <v>10338</v>
      </c>
      <c r="H309" s="441" t="s">
        <v>1595</v>
      </c>
      <c r="I309" s="443"/>
      <c r="J309" s="443"/>
      <c r="K309" s="443"/>
      <c r="L309" s="460"/>
      <c r="M309" s="655" t="s">
        <v>1626</v>
      </c>
      <c r="N309" s="446"/>
      <c r="O309" s="446"/>
      <c r="P309" s="69">
        <v>27401</v>
      </c>
      <c r="Q309" s="443" t="s">
        <v>229</v>
      </c>
      <c r="R309" s="441" t="s">
        <v>1595</v>
      </c>
      <c r="S309" s="443"/>
      <c r="T309" s="443"/>
      <c r="U309" s="460"/>
      <c r="V309" s="655" t="s">
        <v>1628</v>
      </c>
      <c r="W309" s="446"/>
      <c r="X309" s="446"/>
      <c r="Y309" s="69">
        <v>45612</v>
      </c>
      <c r="Z309" s="443" t="s">
        <v>253</v>
      </c>
      <c r="AA309" s="441" t="s">
        <v>1595</v>
      </c>
      <c r="AB309" s="443"/>
      <c r="AC309" s="443"/>
      <c r="AD309" s="460"/>
      <c r="AE309" s="655" t="s">
        <v>223</v>
      </c>
      <c r="AF309" s="443"/>
      <c r="AG309" s="443"/>
      <c r="AH309" s="59">
        <v>56935</v>
      </c>
      <c r="AI309" s="443" t="s">
        <v>388</v>
      </c>
      <c r="AJ309" s="441" t="s">
        <v>1595</v>
      </c>
      <c r="AK309" s="443"/>
      <c r="AL309" s="443"/>
      <c r="AM309" s="460"/>
      <c r="AN309" s="655" t="s">
        <v>879</v>
      </c>
      <c r="AO309" s="286"/>
      <c r="AP309" s="444"/>
      <c r="AQ309" s="443"/>
      <c r="AR309" s="443"/>
      <c r="AS309" s="443"/>
      <c r="AT309" s="443"/>
      <c r="AU309" s="443"/>
      <c r="AV309" s="460"/>
      <c r="AW309" s="655" t="s">
        <v>2174</v>
      </c>
      <c r="AX309" s="443"/>
      <c r="AZ309" s="471"/>
      <c r="BB309" s="443"/>
      <c r="BC309" s="24"/>
      <c r="BD309" s="443"/>
      <c r="BE309" s="460"/>
      <c r="BF309" s="62" t="s">
        <v>3702</v>
      </c>
      <c r="BJ309" s="24"/>
      <c r="BK309" s="443"/>
      <c r="BL309" s="443"/>
      <c r="BM309" s="443"/>
      <c r="BN309" s="460"/>
      <c r="BO309" s="664"/>
      <c r="BP309" s="24"/>
      <c r="BQ309" s="668"/>
      <c r="BR309" s="24"/>
      <c r="BS309" s="24"/>
      <c r="BT309" s="443"/>
      <c r="BU309" s="443"/>
      <c r="BV309" s="443"/>
      <c r="BW309" s="460"/>
      <c r="BX309" s="664"/>
      <c r="BY309" s="24"/>
      <c r="BZ309" s="668"/>
      <c r="CA309" s="24"/>
      <c r="CB309" s="24"/>
      <c r="CC309" s="443"/>
      <c r="CD309" s="443"/>
      <c r="CE309" s="443"/>
      <c r="CF309" s="460"/>
      <c r="CG309" s="664"/>
      <c r="CH309" s="24"/>
      <c r="CI309" s="668"/>
      <c r="CJ309" s="24"/>
      <c r="CK309" s="24"/>
      <c r="CL309" s="443"/>
      <c r="CM309" s="443"/>
      <c r="CN309" s="443"/>
      <c r="CO309" s="460"/>
      <c r="CP309" s="664"/>
      <c r="CQ309" s="24"/>
      <c r="CR309" s="668"/>
      <c r="CS309" s="24"/>
      <c r="CT309" s="24"/>
      <c r="CU309" s="443"/>
      <c r="CV309" s="443"/>
      <c r="CW309" s="443"/>
      <c r="CX309" s="460"/>
      <c r="CY309" s="664"/>
      <c r="CZ309" s="24"/>
      <c r="DA309" s="668"/>
      <c r="DB309" s="24"/>
      <c r="DC309" s="24"/>
      <c r="DD309" s="443"/>
      <c r="DE309" s="443"/>
      <c r="DF309" s="443"/>
      <c r="DG309" s="460"/>
      <c r="DH309" s="664"/>
      <c r="DI309" s="24"/>
      <c r="DJ309" s="668"/>
      <c r="DK309" s="24"/>
      <c r="DL309" s="24"/>
      <c r="DM309" s="443"/>
      <c r="DN309" s="443"/>
      <c r="DO309" s="443"/>
      <c r="DP309" s="460"/>
      <c r="DQ309" s="664"/>
      <c r="DR309" s="24"/>
      <c r="DS309" s="669"/>
      <c r="DT309" s="24"/>
      <c r="DU309" s="24"/>
      <c r="DV309" s="443"/>
      <c r="DW309" s="443"/>
      <c r="DX309" s="443"/>
      <c r="DY309" s="460"/>
      <c r="DZ309" s="664"/>
      <c r="EA309" s="24"/>
      <c r="EB309" s="669"/>
      <c r="EC309" s="24"/>
      <c r="ED309" s="24"/>
      <c r="EE309" s="443"/>
      <c r="EF309" s="443"/>
      <c r="EG309" s="443"/>
      <c r="EH309" s="460"/>
      <c r="EI309" s="664"/>
      <c r="EJ309" s="24"/>
      <c r="EK309" s="668"/>
      <c r="EL309" s="24"/>
      <c r="EM309" s="24"/>
      <c r="EN309" s="443"/>
      <c r="EO309" s="443"/>
      <c r="EP309" s="443"/>
      <c r="EQ309" s="460"/>
      <c r="ER309" s="664"/>
      <c r="ES309" s="24"/>
      <c r="ET309" s="668"/>
      <c r="EU309" s="24"/>
      <c r="EV309" s="24"/>
      <c r="EW309" s="443"/>
      <c r="EX309" s="443"/>
      <c r="EY309" s="443"/>
      <c r="EZ309" s="460"/>
      <c r="FA309" s="441"/>
      <c r="FB309" s="446"/>
      <c r="FC309" s="542"/>
      <c r="FD309" s="468"/>
      <c r="FE309" s="306"/>
      <c r="FF309" s="443"/>
      <c r="FG309" s="443"/>
      <c r="FH309" s="443"/>
      <c r="FI309" s="460"/>
      <c r="FJ309" s="664"/>
      <c r="FK309" s="24"/>
      <c r="FL309" s="668"/>
      <c r="FM309" s="24"/>
      <c r="FN309" s="24"/>
      <c r="FO309" s="443"/>
      <c r="FP309" s="443"/>
      <c r="FQ309" s="443"/>
      <c r="FR309" s="460"/>
      <c r="FS309" s="664"/>
      <c r="FT309" s="24"/>
      <c r="FU309" s="668"/>
      <c r="FV309" s="24"/>
      <c r="FW309" s="24"/>
      <c r="FX309" s="443"/>
      <c r="FY309" s="443"/>
      <c r="FZ309" s="443"/>
      <c r="GA309" s="460"/>
      <c r="GB309" s="664"/>
      <c r="GC309" s="24"/>
      <c r="GD309" s="679"/>
      <c r="GE309" s="24"/>
      <c r="GF309" s="24"/>
      <c r="GG309" s="443"/>
      <c r="GH309" s="443"/>
      <c r="GI309" s="443"/>
      <c r="GJ309" s="460"/>
      <c r="GK309" s="441"/>
      <c r="GL309" s="446"/>
      <c r="GM309" s="542"/>
      <c r="GN309" s="468"/>
      <c r="GO309" s="306"/>
      <c r="GP309" s="443"/>
      <c r="GQ309" s="443"/>
      <c r="GR309" s="443"/>
      <c r="GS309" s="460"/>
      <c r="GT309" s="443"/>
      <c r="GU309" s="443"/>
      <c r="GV309" s="443"/>
      <c r="GW309" s="443"/>
      <c r="GX309" s="443"/>
      <c r="GY309" s="443"/>
      <c r="GZ309" s="443"/>
      <c r="HA309" s="443"/>
      <c r="HB309" s="460"/>
      <c r="HC309" s="664"/>
      <c r="HD309" s="24"/>
      <c r="HE309" s="668"/>
      <c r="HF309" s="24"/>
      <c r="HG309" s="24"/>
      <c r="HH309" s="443"/>
      <c r="HI309" s="443"/>
      <c r="HJ309" s="443"/>
      <c r="HK309" s="460"/>
      <c r="HL309" s="664"/>
      <c r="HM309" s="24"/>
      <c r="HN309" s="668"/>
      <c r="HO309" s="24"/>
      <c r="HP309" s="24"/>
      <c r="HQ309" s="443"/>
      <c r="HR309" s="443"/>
      <c r="HS309" s="443"/>
      <c r="HT309" s="460"/>
      <c r="HU309" s="664"/>
      <c r="HV309" s="24"/>
      <c r="HW309" s="680"/>
      <c r="HX309" s="24"/>
      <c r="HY309" s="24"/>
      <c r="HZ309" s="24"/>
      <c r="IA309" s="443"/>
      <c r="IB309" s="443"/>
      <c r="IC309" s="460"/>
      <c r="ID309" s="443"/>
      <c r="IE309" s="443"/>
      <c r="IF309" s="443"/>
      <c r="IG309" s="443"/>
      <c r="IH309" s="443"/>
      <c r="II309" s="443"/>
      <c r="IJ309" s="443"/>
      <c r="IK309" s="443"/>
      <c r="IL309" s="460"/>
      <c r="IM309" s="664"/>
      <c r="IN309" s="24"/>
      <c r="IO309" s="668"/>
      <c r="IP309" s="24"/>
      <c r="IQ309" s="24"/>
      <c r="IR309" s="443"/>
      <c r="IS309" s="443"/>
      <c r="IT309" s="443"/>
      <c r="IU309" s="460"/>
      <c r="IV309" s="664"/>
      <c r="IW309" s="24"/>
      <c r="IX309" s="679"/>
      <c r="IY309" s="24"/>
      <c r="IZ309" s="24"/>
      <c r="JA309" s="443"/>
      <c r="JB309" s="443"/>
      <c r="JC309" s="443"/>
      <c r="JD309" s="460"/>
      <c r="JE309" s="24"/>
      <c r="JF309" s="24"/>
      <c r="JG309" s="668"/>
      <c r="JH309" s="24"/>
      <c r="JI309" s="24"/>
      <c r="JJ309" s="443"/>
      <c r="JK309" s="443"/>
      <c r="JL309" s="443"/>
      <c r="JM309" s="460"/>
      <c r="JN309" s="443"/>
      <c r="JO309" s="443"/>
      <c r="JP309" s="443"/>
      <c r="JQ309" s="443"/>
      <c r="JR309" s="443"/>
      <c r="JS309" s="443"/>
      <c r="JT309" s="443"/>
      <c r="JU309" s="443"/>
      <c r="JV309" s="460"/>
      <c r="JW309" s="664"/>
      <c r="JX309" s="24"/>
      <c r="JY309" s="674"/>
      <c r="JZ309" s="24"/>
      <c r="KA309" s="24"/>
      <c r="KB309" s="443"/>
      <c r="KC309" s="443"/>
      <c r="KD309" s="443"/>
      <c r="KE309" s="460"/>
      <c r="KF309" s="664"/>
      <c r="KG309" s="24"/>
      <c r="KH309" s="668"/>
      <c r="KI309" s="24"/>
      <c r="KJ309" s="24"/>
      <c r="KK309" s="443"/>
      <c r="KL309" s="443"/>
      <c r="KM309" s="443"/>
      <c r="KN309" s="460"/>
      <c r="KO309" s="443"/>
      <c r="KP309" s="443"/>
      <c r="KQ309" s="443"/>
      <c r="KR309" s="443"/>
      <c r="KS309" s="443"/>
      <c r="KT309" s="443"/>
      <c r="KU309" s="443"/>
      <c r="KV309" s="443"/>
      <c r="KW309" s="460"/>
      <c r="KX309" s="443"/>
      <c r="KY309" s="443"/>
      <c r="KZ309" s="443"/>
      <c r="LA309" s="443"/>
      <c r="LB309" s="443"/>
      <c r="LC309" s="443"/>
      <c r="LD309" s="443"/>
      <c r="LE309" s="443"/>
      <c r="LF309" s="460"/>
      <c r="LG309" s="664"/>
      <c r="LH309" s="24"/>
      <c r="LI309" s="669"/>
      <c r="LJ309" s="24"/>
      <c r="LK309" s="24"/>
      <c r="LL309" s="443"/>
      <c r="LM309" s="443"/>
      <c r="LN309" s="443"/>
      <c r="LO309" s="460"/>
      <c r="LP309" s="664"/>
      <c r="LQ309" s="24"/>
      <c r="LR309" s="668"/>
      <c r="LS309" s="24"/>
      <c r="LT309" s="24"/>
      <c r="LU309" s="443"/>
      <c r="LV309" s="443"/>
      <c r="LW309" s="443"/>
      <c r="LX309" s="460"/>
      <c r="LY309" s="443"/>
      <c r="LZ309" s="443"/>
      <c r="MA309" s="443"/>
      <c r="MB309" s="443"/>
      <c r="MC309" s="443"/>
      <c r="MD309" s="443"/>
      <c r="ME309" s="443"/>
      <c r="MF309" s="443"/>
      <c r="MG309" s="460"/>
      <c r="MH309" s="441"/>
      <c r="MI309" s="446"/>
      <c r="MJ309" s="465"/>
      <c r="MK309" s="465"/>
      <c r="ML309" s="675"/>
      <c r="MM309" s="443"/>
      <c r="MN309" s="443"/>
      <c r="MO309" s="443"/>
      <c r="MP309" s="460"/>
      <c r="MQ309" s="441"/>
      <c r="MR309" s="446"/>
      <c r="MS309" s="542"/>
      <c r="MT309" s="468"/>
      <c r="MU309" s="306"/>
      <c r="MV309" s="443"/>
      <c r="MW309" s="443"/>
      <c r="MX309" s="443"/>
      <c r="MY309" s="460"/>
      <c r="MZ309" s="441"/>
      <c r="NA309" s="446"/>
      <c r="NB309" s="542"/>
      <c r="NC309" s="468"/>
      <c r="ND309" s="306"/>
      <c r="NE309" s="443"/>
      <c r="NF309" s="24"/>
      <c r="NG309" s="443"/>
      <c r="NH309" s="460"/>
    </row>
    <row r="310" spans="1:372" ht="18">
      <c r="A310" s="538" t="s">
        <v>21</v>
      </c>
      <c r="B310" s="441" t="s">
        <v>1596</v>
      </c>
      <c r="C310" s="460"/>
      <c r="D310" s="538" t="s">
        <v>31</v>
      </c>
      <c r="E310" s="444"/>
      <c r="F310" s="443"/>
      <c r="G310" s="59"/>
      <c r="H310" s="443"/>
      <c r="I310" s="443"/>
      <c r="J310" s="443"/>
      <c r="K310" s="443"/>
      <c r="L310" s="460"/>
      <c r="M310" s="538" t="s">
        <v>31</v>
      </c>
      <c r="N310" s="446"/>
      <c r="O310" s="446"/>
      <c r="P310" s="70"/>
      <c r="Q310" s="443"/>
      <c r="R310" s="443"/>
      <c r="S310" s="443"/>
      <c r="T310" s="443"/>
      <c r="U310" s="460"/>
      <c r="V310" s="538" t="s">
        <v>31</v>
      </c>
      <c r="W310" s="446"/>
      <c r="X310" s="446"/>
      <c r="Y310" s="70"/>
      <c r="Z310" s="443"/>
      <c r="AA310" s="443"/>
      <c r="AB310" s="443"/>
      <c r="AC310" s="443"/>
      <c r="AD310" s="460"/>
      <c r="AE310" s="538" t="s">
        <v>31</v>
      </c>
      <c r="AF310" s="443"/>
      <c r="AG310" s="443"/>
      <c r="AH310" s="59"/>
      <c r="AI310" s="443"/>
      <c r="AJ310" s="443"/>
      <c r="AK310" s="443"/>
      <c r="AL310" s="443"/>
      <c r="AM310" s="460"/>
      <c r="AN310" s="538" t="s">
        <v>21</v>
      </c>
      <c r="AO310" s="286"/>
      <c r="AP310" s="444"/>
      <c r="AQ310" s="212">
        <v>59758.550000000061</v>
      </c>
      <c r="AR310" s="443" t="s">
        <v>1537</v>
      </c>
      <c r="AS310" s="441" t="s">
        <v>1596</v>
      </c>
      <c r="AT310" s="443"/>
      <c r="AU310" s="443"/>
      <c r="AV310" s="460"/>
      <c r="AW310" s="538" t="s">
        <v>21</v>
      </c>
      <c r="AX310" s="286"/>
      <c r="AY310" s="446"/>
      <c r="AZ310" s="212">
        <v>52280.250000000058</v>
      </c>
      <c r="BA310" s="388" t="s">
        <v>2098</v>
      </c>
      <c r="BB310" s="441" t="s">
        <v>1596</v>
      </c>
      <c r="BC310" s="24"/>
      <c r="BD310" s="443"/>
      <c r="BE310" s="460"/>
      <c r="BF310" s="538" t="s">
        <v>31</v>
      </c>
      <c r="BG310" s="286"/>
      <c r="BH310" s="621"/>
      <c r="BI310" s="212">
        <v>55629.624999999636</v>
      </c>
      <c r="BJ310" s="388" t="s">
        <v>3719</v>
      </c>
      <c r="BK310" s="441" t="s">
        <v>1596</v>
      </c>
      <c r="BL310" s="443"/>
      <c r="BM310" s="443"/>
      <c r="BN310" s="460"/>
      <c r="BO310" s="676"/>
      <c r="BP310" s="24"/>
      <c r="BQ310" s="668"/>
      <c r="BR310" s="24"/>
      <c r="BS310" s="24"/>
      <c r="BT310" s="443"/>
      <c r="BU310" s="443"/>
      <c r="BV310" s="443"/>
      <c r="BW310" s="460"/>
      <c r="BX310" s="676"/>
      <c r="BY310" s="24"/>
      <c r="BZ310" s="668"/>
      <c r="CA310" s="24"/>
      <c r="CB310" s="24"/>
      <c r="CC310" s="443"/>
      <c r="CD310" s="443"/>
      <c r="CE310" s="443"/>
      <c r="CF310" s="460"/>
      <c r="CG310" s="676"/>
      <c r="CH310" s="24"/>
      <c r="CI310" s="668"/>
      <c r="CJ310" s="24"/>
      <c r="CK310" s="24"/>
      <c r="CL310" s="443"/>
      <c r="CM310" s="443"/>
      <c r="CN310" s="443"/>
      <c r="CO310" s="460"/>
      <c r="CP310" s="676"/>
      <c r="CQ310" s="24"/>
      <c r="CR310" s="668"/>
      <c r="CS310" s="24"/>
      <c r="CT310" s="24"/>
      <c r="CU310" s="443"/>
      <c r="CV310" s="443"/>
      <c r="CW310" s="443"/>
      <c r="CX310" s="460"/>
      <c r="CY310" s="676"/>
      <c r="CZ310" s="24"/>
      <c r="DA310" s="668"/>
      <c r="DB310" s="24"/>
      <c r="DC310" s="24"/>
      <c r="DD310" s="443"/>
      <c r="DE310" s="443"/>
      <c r="DF310" s="443"/>
      <c r="DG310" s="460"/>
      <c r="DH310" s="676"/>
      <c r="DI310" s="24"/>
      <c r="DJ310" s="668"/>
      <c r="DK310" s="24"/>
      <c r="DL310" s="24"/>
      <c r="DM310" s="443"/>
      <c r="DN310" s="443"/>
      <c r="DO310" s="443"/>
      <c r="DP310" s="460"/>
      <c r="DQ310" s="677"/>
      <c r="DR310" s="24"/>
      <c r="DS310" s="669"/>
      <c r="DT310" s="24"/>
      <c r="DU310" s="24"/>
      <c r="DV310" s="443"/>
      <c r="DW310" s="443"/>
      <c r="DX310" s="443"/>
      <c r="DY310" s="460"/>
      <c r="DZ310" s="677"/>
      <c r="EA310" s="24"/>
      <c r="EB310" s="669"/>
      <c r="EC310" s="24"/>
      <c r="ED310" s="24"/>
      <c r="EE310" s="443"/>
      <c r="EF310" s="443"/>
      <c r="EG310" s="443"/>
      <c r="EH310" s="460"/>
      <c r="EI310" s="676"/>
      <c r="EJ310" s="24"/>
      <c r="EK310" s="668"/>
      <c r="EL310" s="24"/>
      <c r="EM310" s="24"/>
      <c r="EN310" s="443"/>
      <c r="EO310" s="443"/>
      <c r="EP310" s="443"/>
      <c r="EQ310" s="460"/>
      <c r="ER310" s="676"/>
      <c r="ES310" s="24"/>
      <c r="ET310" s="668"/>
      <c r="EU310" s="24"/>
      <c r="EV310" s="24"/>
      <c r="EW310" s="443"/>
      <c r="EX310" s="443"/>
      <c r="EY310" s="443"/>
      <c r="EZ310" s="460"/>
      <c r="FA310" s="540"/>
      <c r="FB310" s="446"/>
      <c r="FC310" s="542"/>
      <c r="FD310" s="468"/>
      <c r="FE310" s="306"/>
      <c r="FF310" s="443"/>
      <c r="FG310" s="443"/>
      <c r="FH310" s="443"/>
      <c r="FI310" s="460"/>
      <c r="FJ310" s="676"/>
      <c r="FK310" s="24"/>
      <c r="FL310" s="668"/>
      <c r="FM310" s="24"/>
      <c r="FN310" s="24"/>
      <c r="FO310" s="443"/>
      <c r="FP310" s="443"/>
      <c r="FQ310" s="443"/>
      <c r="FR310" s="460"/>
      <c r="FS310" s="676"/>
      <c r="FT310" s="24"/>
      <c r="FU310" s="668"/>
      <c r="FV310" s="24"/>
      <c r="FW310" s="24"/>
      <c r="FX310" s="443"/>
      <c r="FY310" s="443"/>
      <c r="FZ310" s="443"/>
      <c r="GA310" s="460"/>
      <c r="GB310" s="678"/>
      <c r="GC310" s="24"/>
      <c r="GD310" s="679"/>
      <c r="GE310" s="24"/>
      <c r="GF310" s="24"/>
      <c r="GG310" s="443"/>
      <c r="GH310" s="443"/>
      <c r="GI310" s="443"/>
      <c r="GJ310" s="460"/>
      <c r="GK310" s="540"/>
      <c r="GL310" s="446"/>
      <c r="GM310" s="542"/>
      <c r="GN310" s="468"/>
      <c r="GO310" s="306"/>
      <c r="GP310" s="443"/>
      <c r="GQ310" s="443"/>
      <c r="GR310" s="443"/>
      <c r="GS310" s="460"/>
      <c r="GT310" s="443"/>
      <c r="GU310" s="443"/>
      <c r="GV310" s="443"/>
      <c r="GW310" s="443"/>
      <c r="GX310" s="443"/>
      <c r="GY310" s="443"/>
      <c r="GZ310" s="443"/>
      <c r="HA310" s="443"/>
      <c r="HB310" s="460"/>
      <c r="HC310" s="676"/>
      <c r="HD310" s="24"/>
      <c r="HE310" s="668"/>
      <c r="HF310" s="24"/>
      <c r="HG310" s="24"/>
      <c r="HH310" s="443"/>
      <c r="HI310" s="443"/>
      <c r="HJ310" s="443"/>
      <c r="HK310" s="460"/>
      <c r="HL310" s="676"/>
      <c r="HM310" s="24"/>
      <c r="HN310" s="668"/>
      <c r="HO310" s="24"/>
      <c r="HP310" s="24"/>
      <c r="HQ310" s="443"/>
      <c r="HR310" s="443"/>
      <c r="HS310" s="443"/>
      <c r="HT310" s="460"/>
      <c r="HU310" s="676"/>
      <c r="HV310" s="24"/>
      <c r="HW310" s="680"/>
      <c r="HX310" s="24"/>
      <c r="HY310" s="24"/>
      <c r="HZ310" s="24"/>
      <c r="IA310" s="443"/>
      <c r="IB310" s="443"/>
      <c r="IC310" s="460"/>
      <c r="ID310" s="443"/>
      <c r="IE310" s="443"/>
      <c r="IF310" s="443"/>
      <c r="IG310" s="443"/>
      <c r="IH310" s="443"/>
      <c r="II310" s="443"/>
      <c r="IJ310" s="443"/>
      <c r="IK310" s="443"/>
      <c r="IL310" s="460"/>
      <c r="IM310" s="677"/>
      <c r="IN310" s="24"/>
      <c r="IO310" s="668"/>
      <c r="IP310" s="24"/>
      <c r="IQ310" s="24"/>
      <c r="IR310" s="443"/>
      <c r="IS310" s="443"/>
      <c r="IT310" s="443"/>
      <c r="IU310" s="460"/>
      <c r="IV310" s="678"/>
      <c r="IW310" s="24"/>
      <c r="IX310" s="679"/>
      <c r="IY310" s="24"/>
      <c r="IZ310" s="24"/>
      <c r="JA310" s="443"/>
      <c r="JB310" s="443"/>
      <c r="JC310" s="443"/>
      <c r="JD310" s="460"/>
      <c r="JE310" s="664"/>
      <c r="JF310" s="24"/>
      <c r="JG310" s="668"/>
      <c r="JH310" s="24"/>
      <c r="JI310" s="24"/>
      <c r="JJ310" s="443"/>
      <c r="JK310" s="443"/>
      <c r="JL310" s="443"/>
      <c r="JM310" s="460"/>
      <c r="JN310" s="443"/>
      <c r="JO310" s="443"/>
      <c r="JP310" s="443"/>
      <c r="JQ310" s="443"/>
      <c r="JR310" s="443"/>
      <c r="JS310" s="443"/>
      <c r="JT310" s="443"/>
      <c r="JU310" s="443"/>
      <c r="JV310" s="460"/>
      <c r="JW310" s="677"/>
      <c r="JX310" s="24"/>
      <c r="JY310" s="674"/>
      <c r="JZ310" s="24"/>
      <c r="KA310" s="24"/>
      <c r="KB310" s="443"/>
      <c r="KC310" s="443"/>
      <c r="KD310" s="443"/>
      <c r="KE310" s="460"/>
      <c r="KF310" s="676"/>
      <c r="KG310" s="24"/>
      <c r="KH310" s="668"/>
      <c r="KI310" s="24"/>
      <c r="KJ310" s="24"/>
      <c r="KK310" s="443"/>
      <c r="KL310" s="443"/>
      <c r="KM310" s="443"/>
      <c r="KN310" s="460"/>
      <c r="KO310" s="443"/>
      <c r="KP310" s="443"/>
      <c r="KQ310" s="443"/>
      <c r="KR310" s="443"/>
      <c r="KS310" s="443"/>
      <c r="KT310" s="443"/>
      <c r="KU310" s="443"/>
      <c r="KV310" s="443"/>
      <c r="KW310" s="460"/>
      <c r="KX310" s="443"/>
      <c r="KY310" s="443"/>
      <c r="KZ310" s="443"/>
      <c r="LA310" s="443"/>
      <c r="LB310" s="443"/>
      <c r="LC310" s="443"/>
      <c r="LD310" s="443"/>
      <c r="LE310" s="443"/>
      <c r="LF310" s="460"/>
      <c r="LG310" s="677"/>
      <c r="LH310" s="24"/>
      <c r="LI310" s="669"/>
      <c r="LJ310" s="24"/>
      <c r="LK310" s="24"/>
      <c r="LL310" s="443"/>
      <c r="LM310" s="443"/>
      <c r="LN310" s="443"/>
      <c r="LO310" s="460"/>
      <c r="LP310" s="677"/>
      <c r="LQ310" s="24"/>
      <c r="LR310" s="668"/>
      <c r="LS310" s="24"/>
      <c r="LT310" s="24"/>
      <c r="LU310" s="443"/>
      <c r="LV310" s="443"/>
      <c r="LW310" s="443"/>
      <c r="LX310" s="460"/>
      <c r="LY310" s="443"/>
      <c r="LZ310" s="443"/>
      <c r="MA310" s="443"/>
      <c r="MB310" s="443"/>
      <c r="MC310" s="443"/>
      <c r="MD310" s="443"/>
      <c r="ME310" s="443"/>
      <c r="MF310" s="443"/>
      <c r="MG310" s="460"/>
      <c r="MH310" s="540"/>
      <c r="MI310" s="446"/>
      <c r="MJ310" s="465"/>
      <c r="MK310" s="465"/>
      <c r="ML310" s="675"/>
      <c r="MM310" s="443"/>
      <c r="MN310" s="443"/>
      <c r="MO310" s="443"/>
      <c r="MP310" s="460"/>
      <c r="MQ310" s="540"/>
      <c r="MR310" s="446"/>
      <c r="MS310" s="542"/>
      <c r="MT310" s="468"/>
      <c r="MU310" s="446"/>
      <c r="MV310" s="443"/>
      <c r="MW310" s="443"/>
      <c r="MX310" s="443"/>
      <c r="MY310" s="460"/>
      <c r="MZ310" s="540"/>
      <c r="NA310" s="446"/>
      <c r="NB310" s="542"/>
      <c r="NC310" s="468"/>
      <c r="ND310" s="446"/>
      <c r="NE310" s="443"/>
      <c r="NF310" s="24"/>
      <c r="NG310" s="443"/>
      <c r="NH310" s="460"/>
    </row>
    <row r="311" spans="1:372" ht="18">
      <c r="A311" s="655">
        <v>2014</v>
      </c>
      <c r="B311" s="441"/>
      <c r="C311" s="460"/>
      <c r="D311" s="62" t="s">
        <v>226</v>
      </c>
      <c r="E311" s="444"/>
      <c r="F311" s="443"/>
      <c r="G311" s="59">
        <v>9197</v>
      </c>
      <c r="H311" s="441" t="s">
        <v>1596</v>
      </c>
      <c r="I311" s="443"/>
      <c r="J311" s="443"/>
      <c r="K311" s="443"/>
      <c r="L311" s="460"/>
      <c r="M311" s="655" t="s">
        <v>1626</v>
      </c>
      <c r="N311" s="446"/>
      <c r="O311" s="446"/>
      <c r="P311" s="67">
        <v>25671</v>
      </c>
      <c r="Q311" s="443" t="s">
        <v>230</v>
      </c>
      <c r="R311" s="441" t="s">
        <v>1596</v>
      </c>
      <c r="S311" s="443"/>
      <c r="T311" s="443"/>
      <c r="U311" s="460"/>
      <c r="V311" s="655" t="s">
        <v>1628</v>
      </c>
      <c r="W311" s="446"/>
      <c r="X311" s="446"/>
      <c r="Y311" s="67">
        <v>42103</v>
      </c>
      <c r="Z311" s="443" t="s">
        <v>254</v>
      </c>
      <c r="AA311" s="441" t="s">
        <v>1596</v>
      </c>
      <c r="AB311" s="443"/>
      <c r="AC311" s="443"/>
      <c r="AD311" s="460"/>
      <c r="AE311" s="655" t="s">
        <v>223</v>
      </c>
      <c r="AF311" s="443"/>
      <c r="AG311" s="443"/>
      <c r="AH311" s="59">
        <v>54486</v>
      </c>
      <c r="AI311" s="443" t="s">
        <v>389</v>
      </c>
      <c r="AJ311" s="441" t="s">
        <v>1596</v>
      </c>
      <c r="AK311" s="443"/>
      <c r="AL311" s="443"/>
      <c r="AM311" s="460"/>
      <c r="AN311" s="655" t="s">
        <v>879</v>
      </c>
      <c r="AO311" s="286"/>
      <c r="AP311" s="446"/>
      <c r="AQ311" s="443"/>
      <c r="AR311" s="443"/>
      <c r="AS311" s="441"/>
      <c r="AT311" s="443"/>
      <c r="AU311" s="443"/>
      <c r="AV311" s="460"/>
      <c r="AW311" s="655" t="s">
        <v>2174</v>
      </c>
      <c r="AX311" s="286"/>
      <c r="AZ311" s="471"/>
      <c r="BB311" s="441"/>
      <c r="BC311" s="24"/>
      <c r="BD311" s="443"/>
      <c r="BE311" s="460"/>
      <c r="BF311" s="655" t="s">
        <v>3720</v>
      </c>
      <c r="BJ311" s="24"/>
      <c r="BK311" s="443"/>
      <c r="BL311" s="443"/>
      <c r="BM311" s="443"/>
      <c r="BN311" s="460"/>
      <c r="BO311" s="676"/>
      <c r="BP311" s="24"/>
      <c r="BQ311" s="668"/>
      <c r="BR311" s="24"/>
      <c r="BS311" s="24"/>
      <c r="BT311" s="443"/>
      <c r="BU311" s="443"/>
      <c r="BV311" s="443"/>
      <c r="BW311" s="460"/>
      <c r="BX311" s="676"/>
      <c r="BY311" s="24"/>
      <c r="BZ311" s="668"/>
      <c r="CA311" s="24"/>
      <c r="CB311" s="24"/>
      <c r="CC311" s="443"/>
      <c r="CD311" s="443"/>
      <c r="CE311" s="443"/>
      <c r="CF311" s="460"/>
      <c r="CG311" s="676"/>
      <c r="CH311" s="24"/>
      <c r="CI311" s="668"/>
      <c r="CJ311" s="24"/>
      <c r="CK311" s="24"/>
      <c r="CL311" s="443"/>
      <c r="CM311" s="443"/>
      <c r="CN311" s="443"/>
      <c r="CO311" s="460"/>
      <c r="CP311" s="676"/>
      <c r="CQ311" s="24"/>
      <c r="CR311" s="668"/>
      <c r="CS311" s="24"/>
      <c r="CT311" s="24"/>
      <c r="CU311" s="443"/>
      <c r="CV311" s="443"/>
      <c r="CW311" s="443"/>
      <c r="CX311" s="460"/>
      <c r="CY311" s="676"/>
      <c r="CZ311" s="24"/>
      <c r="DA311" s="668"/>
      <c r="DB311" s="24"/>
      <c r="DC311" s="24"/>
      <c r="DD311" s="443"/>
      <c r="DE311" s="443"/>
      <c r="DF311" s="443"/>
      <c r="DG311" s="460"/>
      <c r="DH311" s="676"/>
      <c r="DI311" s="24"/>
      <c r="DJ311" s="668"/>
      <c r="DK311" s="24"/>
      <c r="DL311" s="24"/>
      <c r="DM311" s="443"/>
      <c r="DN311" s="443"/>
      <c r="DO311" s="443"/>
      <c r="DP311" s="460"/>
      <c r="DQ311" s="677"/>
      <c r="DR311" s="24"/>
      <c r="DS311" s="669"/>
      <c r="DT311" s="24"/>
      <c r="DU311" s="24"/>
      <c r="DV311" s="443"/>
      <c r="DW311" s="443"/>
      <c r="DX311" s="443"/>
      <c r="DY311" s="460"/>
      <c r="DZ311" s="677"/>
      <c r="EA311" s="24"/>
      <c r="EB311" s="670"/>
      <c r="EC311" s="24"/>
      <c r="ED311" s="24"/>
      <c r="EE311" s="443"/>
      <c r="EF311" s="443"/>
      <c r="EG311" s="443"/>
      <c r="EH311" s="460"/>
      <c r="EI311" s="676"/>
      <c r="EJ311" s="24"/>
      <c r="EK311" s="671"/>
      <c r="EL311" s="24"/>
      <c r="EM311" s="24"/>
      <c r="EN311" s="443"/>
      <c r="EO311" s="443"/>
      <c r="EP311" s="443"/>
      <c r="EQ311" s="460"/>
      <c r="ER311" s="676"/>
      <c r="ES311" s="24"/>
      <c r="ET311" s="671"/>
      <c r="EU311" s="24"/>
      <c r="EV311" s="24"/>
      <c r="EW311" s="443"/>
      <c r="EX311" s="443"/>
      <c r="EY311" s="443"/>
      <c r="EZ311" s="460"/>
      <c r="FA311" s="540"/>
      <c r="FB311" s="464"/>
      <c r="FC311" s="317"/>
      <c r="FD311" s="468"/>
      <c r="FE311" s="306"/>
      <c r="FF311" s="443"/>
      <c r="FG311" s="443"/>
      <c r="FH311" s="443"/>
      <c r="FI311" s="460"/>
      <c r="FJ311" s="676"/>
      <c r="FK311" s="24"/>
      <c r="FL311" s="671"/>
      <c r="FM311" s="24"/>
      <c r="FN311" s="24"/>
      <c r="FO311" s="443"/>
      <c r="FP311" s="443"/>
      <c r="FQ311" s="443"/>
      <c r="FR311" s="460"/>
      <c r="FS311" s="676"/>
      <c r="FT311" s="24"/>
      <c r="FU311" s="671"/>
      <c r="FV311" s="24"/>
      <c r="FW311" s="24"/>
      <c r="FX311" s="443"/>
      <c r="FY311" s="443"/>
      <c r="FZ311" s="443"/>
      <c r="GA311" s="460"/>
      <c r="GB311" s="678"/>
      <c r="GC311" s="24"/>
      <c r="GD311" s="672"/>
      <c r="GE311" s="24"/>
      <c r="GF311" s="24"/>
      <c r="GG311" s="443"/>
      <c r="GH311" s="443"/>
      <c r="GI311" s="443"/>
      <c r="GJ311" s="460"/>
      <c r="GK311" s="540"/>
      <c r="GL311" s="464"/>
      <c r="GM311" s="317"/>
      <c r="GN311" s="468"/>
      <c r="GO311" s="306"/>
      <c r="GP311" s="443"/>
      <c r="GQ311" s="443"/>
      <c r="GR311" s="443"/>
      <c r="GS311" s="460"/>
      <c r="GT311" s="443"/>
      <c r="GU311" s="443"/>
      <c r="GV311" s="443"/>
      <c r="GW311" s="443"/>
      <c r="GX311" s="443"/>
      <c r="GY311" s="443"/>
      <c r="GZ311" s="443"/>
      <c r="HA311" s="443"/>
      <c r="HB311" s="460"/>
      <c r="HC311" s="676"/>
      <c r="HD311" s="24"/>
      <c r="HE311" s="671"/>
      <c r="HF311" s="24"/>
      <c r="HG311" s="24"/>
      <c r="HH311" s="443"/>
      <c r="HI311" s="443"/>
      <c r="HJ311" s="443"/>
      <c r="HK311" s="460"/>
      <c r="HL311" s="676"/>
      <c r="HM311" s="24"/>
      <c r="HN311" s="671"/>
      <c r="HO311" s="24"/>
      <c r="HP311" s="24"/>
      <c r="HQ311" s="443"/>
      <c r="HR311" s="443"/>
      <c r="HS311" s="443"/>
      <c r="HT311" s="460"/>
      <c r="HU311" s="676"/>
      <c r="HV311" s="24"/>
      <c r="HW311" s="673"/>
      <c r="HX311" s="24"/>
      <c r="HY311" s="24"/>
      <c r="HZ311" s="24"/>
      <c r="IA311" s="443"/>
      <c r="IB311" s="443"/>
      <c r="IC311" s="460"/>
      <c r="ID311" s="443"/>
      <c r="IE311" s="443"/>
      <c r="IF311" s="443"/>
      <c r="IG311" s="443"/>
      <c r="IH311" s="443"/>
      <c r="II311" s="443"/>
      <c r="IJ311" s="443"/>
      <c r="IK311" s="443"/>
      <c r="IL311" s="460"/>
      <c r="IM311" s="677"/>
      <c r="IN311" s="24"/>
      <c r="IO311" s="671"/>
      <c r="IP311" s="24"/>
      <c r="IQ311" s="24"/>
      <c r="IR311" s="443"/>
      <c r="IS311" s="443"/>
      <c r="IT311" s="443"/>
      <c r="IU311" s="460"/>
      <c r="IV311" s="678"/>
      <c r="IW311" s="24"/>
      <c r="IX311" s="672"/>
      <c r="IY311" s="24"/>
      <c r="IZ311" s="24"/>
      <c r="JA311" s="443"/>
      <c r="JB311" s="443"/>
      <c r="JC311" s="443"/>
      <c r="JD311" s="460"/>
      <c r="JE311" s="676"/>
      <c r="JF311" s="24"/>
      <c r="JG311" s="668"/>
      <c r="JH311" s="24"/>
      <c r="JI311" s="24"/>
      <c r="JJ311" s="443"/>
      <c r="JK311" s="443"/>
      <c r="JL311" s="443"/>
      <c r="JM311" s="460"/>
      <c r="JN311" s="443"/>
      <c r="JO311" s="443"/>
      <c r="JP311" s="443"/>
      <c r="JQ311" s="443"/>
      <c r="JR311" s="443"/>
      <c r="JS311" s="443"/>
      <c r="JT311" s="443"/>
      <c r="JU311" s="443"/>
      <c r="JV311" s="460"/>
      <c r="JW311" s="677"/>
      <c r="JX311" s="24"/>
      <c r="JY311" s="674"/>
      <c r="JZ311" s="24"/>
      <c r="KA311" s="24"/>
      <c r="KB311" s="443"/>
      <c r="KC311" s="443"/>
      <c r="KD311" s="443"/>
      <c r="KE311" s="460"/>
      <c r="KF311" s="676"/>
      <c r="KG311" s="24"/>
      <c r="KH311" s="671"/>
      <c r="KI311" s="24"/>
      <c r="KJ311" s="24"/>
      <c r="KK311" s="443"/>
      <c r="KL311" s="443"/>
      <c r="KM311" s="443"/>
      <c r="KN311" s="460"/>
      <c r="KO311" s="443"/>
      <c r="KP311" s="443"/>
      <c r="KQ311" s="443"/>
      <c r="KR311" s="443"/>
      <c r="KS311" s="443"/>
      <c r="KT311" s="443"/>
      <c r="KU311" s="443"/>
      <c r="KV311" s="443"/>
      <c r="KW311" s="460"/>
      <c r="KX311" s="443"/>
      <c r="KY311" s="443"/>
      <c r="KZ311" s="443"/>
      <c r="LA311" s="443"/>
      <c r="LB311" s="443"/>
      <c r="LC311" s="443"/>
      <c r="LD311" s="443"/>
      <c r="LE311" s="443"/>
      <c r="LF311" s="460"/>
      <c r="LG311" s="677"/>
      <c r="LH311" s="24"/>
      <c r="LI311" s="670"/>
      <c r="LJ311" s="24"/>
      <c r="LK311" s="24"/>
      <c r="LL311" s="443"/>
      <c r="LM311" s="443"/>
      <c r="LN311" s="443"/>
      <c r="LO311" s="460"/>
      <c r="LP311" s="677"/>
      <c r="LQ311" s="24"/>
      <c r="LR311" s="671"/>
      <c r="LS311" s="24"/>
      <c r="LT311" s="24"/>
      <c r="LU311" s="443"/>
      <c r="LV311" s="443"/>
      <c r="LW311" s="443"/>
      <c r="LX311" s="460"/>
      <c r="LY311" s="443"/>
      <c r="LZ311" s="443"/>
      <c r="MA311" s="443"/>
      <c r="MB311" s="443"/>
      <c r="MC311" s="443"/>
      <c r="MD311" s="443"/>
      <c r="ME311" s="443"/>
      <c r="MF311" s="443"/>
      <c r="MG311" s="460"/>
      <c r="MH311" s="540"/>
      <c r="MI311" s="464"/>
      <c r="MJ311" s="465"/>
      <c r="MK311" s="465"/>
      <c r="ML311" s="675"/>
      <c r="MM311" s="443"/>
      <c r="MN311" s="443"/>
      <c r="MO311" s="443"/>
      <c r="MP311" s="460"/>
      <c r="MQ311" s="540"/>
      <c r="MR311" s="464"/>
      <c r="MS311" s="317"/>
      <c r="MT311" s="468"/>
      <c r="MU311" s="446"/>
      <c r="MV311" s="443"/>
      <c r="MW311" s="443"/>
      <c r="MX311" s="443"/>
      <c r="MY311" s="460"/>
      <c r="MZ311" s="540"/>
      <c r="NA311" s="464"/>
      <c r="NB311" s="317"/>
      <c r="NC311" s="468"/>
      <c r="ND311" s="446"/>
      <c r="NE311" s="443"/>
      <c r="NF311" s="24"/>
      <c r="NG311" s="443"/>
      <c r="NH311" s="460"/>
    </row>
    <row r="312" spans="1:372" ht="18">
      <c r="A312" s="538" t="s">
        <v>39</v>
      </c>
      <c r="B312" s="441" t="s">
        <v>1597</v>
      </c>
      <c r="C312" s="460"/>
      <c r="D312" s="538" t="s">
        <v>15</v>
      </c>
      <c r="E312" s="444"/>
      <c r="F312" s="443"/>
      <c r="G312" s="59"/>
      <c r="H312" s="441"/>
      <c r="I312" s="443"/>
      <c r="J312" s="443"/>
      <c r="K312" s="443"/>
      <c r="L312" s="460"/>
      <c r="M312" s="538" t="s">
        <v>15</v>
      </c>
      <c r="N312" s="446"/>
      <c r="O312" s="446"/>
      <c r="P312" s="68"/>
      <c r="Q312" s="443"/>
      <c r="R312" s="441"/>
      <c r="S312" s="443"/>
      <c r="T312" s="443"/>
      <c r="U312" s="460"/>
      <c r="V312" s="538" t="s">
        <v>17</v>
      </c>
      <c r="W312" s="446"/>
      <c r="X312" s="446"/>
      <c r="Y312" s="67"/>
      <c r="Z312" s="443"/>
      <c r="AA312" s="441"/>
      <c r="AB312" s="443"/>
      <c r="AC312" s="443"/>
      <c r="AD312" s="460"/>
      <c r="AE312" s="538" t="s">
        <v>17</v>
      </c>
      <c r="AF312" s="443"/>
      <c r="AG312" s="443"/>
      <c r="AH312" s="59"/>
      <c r="AI312" s="443"/>
      <c r="AJ312" s="441"/>
      <c r="AK312" s="443"/>
      <c r="AL312" s="443"/>
      <c r="AM312" s="460"/>
      <c r="AN312" s="538" t="s">
        <v>11</v>
      </c>
      <c r="AO312" s="286"/>
      <c r="AP312" s="444"/>
      <c r="AQ312" s="212">
        <v>59632.025000000045</v>
      </c>
      <c r="AR312" s="443" t="s">
        <v>1538</v>
      </c>
      <c r="AS312" s="441" t="s">
        <v>1597</v>
      </c>
      <c r="AT312" s="443"/>
      <c r="AU312" s="443"/>
      <c r="AV312" s="460"/>
      <c r="AW312" s="538" t="s">
        <v>11</v>
      </c>
      <c r="AX312" s="286"/>
      <c r="AY312" s="446"/>
      <c r="AZ312" s="212">
        <v>51534.462500000038</v>
      </c>
      <c r="BA312" s="388" t="s">
        <v>2099</v>
      </c>
      <c r="BB312" s="441" t="s">
        <v>1597</v>
      </c>
      <c r="BC312" s="24"/>
      <c r="BD312" s="443"/>
      <c r="BE312" s="460"/>
      <c r="BF312" s="305" t="s">
        <v>21</v>
      </c>
      <c r="BG312" s="286"/>
      <c r="BH312" s="621"/>
      <c r="BI312" s="212">
        <v>54865.149999999849</v>
      </c>
      <c r="BJ312" s="388" t="s">
        <v>3721</v>
      </c>
      <c r="BK312" s="441" t="s">
        <v>1597</v>
      </c>
      <c r="BL312" s="443"/>
      <c r="BM312" s="443"/>
      <c r="BN312" s="460"/>
      <c r="BO312" s="664"/>
      <c r="BP312" s="24"/>
      <c r="BQ312" s="668"/>
      <c r="BR312" s="24"/>
      <c r="BS312" s="24"/>
      <c r="BT312" s="443"/>
      <c r="BU312" s="443"/>
      <c r="BV312" s="443"/>
      <c r="BW312" s="460"/>
      <c r="BX312" s="664"/>
      <c r="BY312" s="24"/>
      <c r="BZ312" s="668"/>
      <c r="CA312" s="24"/>
      <c r="CB312" s="24"/>
      <c r="CC312" s="443"/>
      <c r="CD312" s="443"/>
      <c r="CE312" s="443"/>
      <c r="CF312" s="460"/>
      <c r="CG312" s="664"/>
      <c r="CH312" s="24"/>
      <c r="CI312" s="668"/>
      <c r="CJ312" s="24"/>
      <c r="CK312" s="24"/>
      <c r="CL312" s="443"/>
      <c r="CM312" s="443"/>
      <c r="CN312" s="443"/>
      <c r="CO312" s="460"/>
      <c r="CP312" s="664"/>
      <c r="CQ312" s="24"/>
      <c r="CR312" s="668"/>
      <c r="CS312" s="24"/>
      <c r="CT312" s="24"/>
      <c r="CU312" s="443"/>
      <c r="CV312" s="443"/>
      <c r="CW312" s="443"/>
      <c r="CX312" s="460"/>
      <c r="CY312" s="664"/>
      <c r="CZ312" s="24"/>
      <c r="DA312" s="668"/>
      <c r="DB312" s="24"/>
      <c r="DC312" s="24"/>
      <c r="DD312" s="443"/>
      <c r="DE312" s="443"/>
      <c r="DF312" s="443"/>
      <c r="DG312" s="460"/>
      <c r="DH312" s="664"/>
      <c r="DI312" s="24"/>
      <c r="DJ312" s="668"/>
      <c r="DK312" s="24"/>
      <c r="DL312" s="24"/>
      <c r="DM312" s="443"/>
      <c r="DN312" s="443"/>
      <c r="DO312" s="443"/>
      <c r="DP312" s="460"/>
      <c r="DQ312" s="664"/>
      <c r="DR312" s="24"/>
      <c r="DS312" s="669"/>
      <c r="DT312" s="24"/>
      <c r="DU312" s="24"/>
      <c r="DV312" s="443"/>
      <c r="DW312" s="443"/>
      <c r="DX312" s="443"/>
      <c r="DY312" s="460"/>
      <c r="DZ312" s="664"/>
      <c r="EA312" s="24"/>
      <c r="EB312" s="669"/>
      <c r="EC312" s="24"/>
      <c r="ED312" s="24"/>
      <c r="EE312" s="443"/>
      <c r="EF312" s="443"/>
      <c r="EG312" s="443"/>
      <c r="EH312" s="460"/>
      <c r="EI312" s="664"/>
      <c r="EJ312" s="24"/>
      <c r="EK312" s="668"/>
      <c r="EL312" s="24"/>
      <c r="EM312" s="24"/>
      <c r="EN312" s="443"/>
      <c r="EO312" s="443"/>
      <c r="EP312" s="443"/>
      <c r="EQ312" s="460"/>
      <c r="ER312" s="664"/>
      <c r="ES312" s="24"/>
      <c r="ET312" s="668"/>
      <c r="EU312" s="24"/>
      <c r="EV312" s="24"/>
      <c r="EW312" s="443"/>
      <c r="EX312" s="443"/>
      <c r="EY312" s="443"/>
      <c r="EZ312" s="460"/>
      <c r="FA312" s="441"/>
      <c r="FB312" s="446"/>
      <c r="FC312" s="542"/>
      <c r="FD312" s="468"/>
      <c r="FE312" s="446"/>
      <c r="FF312" s="443"/>
      <c r="FG312" s="443"/>
      <c r="FH312" s="443"/>
      <c r="FI312" s="460"/>
      <c r="FJ312" s="664"/>
      <c r="FK312" s="24"/>
      <c r="FL312" s="668"/>
      <c r="FM312" s="24"/>
      <c r="FN312" s="24"/>
      <c r="FO312" s="443"/>
      <c r="FP312" s="443"/>
      <c r="FQ312" s="443"/>
      <c r="FR312" s="460"/>
      <c r="FS312" s="664"/>
      <c r="FT312" s="24"/>
      <c r="FU312" s="668"/>
      <c r="FV312" s="24"/>
      <c r="FW312" s="24"/>
      <c r="FX312" s="443"/>
      <c r="FY312" s="443"/>
      <c r="FZ312" s="443"/>
      <c r="GA312" s="460"/>
      <c r="GB312" s="664"/>
      <c r="GC312" s="24"/>
      <c r="GD312" s="679"/>
      <c r="GE312" s="24"/>
      <c r="GF312" s="24"/>
      <c r="GG312" s="443"/>
      <c r="GH312" s="443"/>
      <c r="GI312" s="443"/>
      <c r="GJ312" s="460"/>
      <c r="GK312" s="441"/>
      <c r="GL312" s="446"/>
      <c r="GM312" s="542"/>
      <c r="GN312" s="468"/>
      <c r="GO312" s="446"/>
      <c r="GP312" s="443"/>
      <c r="GQ312" s="443"/>
      <c r="GR312" s="443"/>
      <c r="GS312" s="460"/>
      <c r="GT312" s="443"/>
      <c r="GU312" s="443"/>
      <c r="GV312" s="443"/>
      <c r="GW312" s="443"/>
      <c r="GX312" s="443"/>
      <c r="GY312" s="443"/>
      <c r="GZ312" s="443"/>
      <c r="HA312" s="443"/>
      <c r="HB312" s="460"/>
      <c r="HC312" s="664"/>
      <c r="HD312" s="24"/>
      <c r="HE312" s="668"/>
      <c r="HF312" s="24"/>
      <c r="HG312" s="24"/>
      <c r="HH312" s="443"/>
      <c r="HI312" s="443"/>
      <c r="HJ312" s="443"/>
      <c r="HK312" s="460"/>
      <c r="HL312" s="664"/>
      <c r="HM312" s="24"/>
      <c r="HN312" s="668"/>
      <c r="HO312" s="24"/>
      <c r="HP312" s="24"/>
      <c r="HQ312" s="443"/>
      <c r="HR312" s="443"/>
      <c r="HS312" s="443"/>
      <c r="HT312" s="460"/>
      <c r="HU312" s="664"/>
      <c r="HV312" s="24"/>
      <c r="HW312" s="680"/>
      <c r="HX312" s="24"/>
      <c r="HY312" s="24"/>
      <c r="HZ312" s="24"/>
      <c r="IA312" s="443"/>
      <c r="IB312" s="443"/>
      <c r="IC312" s="460"/>
      <c r="ID312" s="443"/>
      <c r="IE312" s="443"/>
      <c r="IF312" s="443"/>
      <c r="IG312" s="443"/>
      <c r="IH312" s="443"/>
      <c r="II312" s="443"/>
      <c r="IJ312" s="443"/>
      <c r="IK312" s="443"/>
      <c r="IL312" s="460"/>
      <c r="IM312" s="664"/>
      <c r="IN312" s="24"/>
      <c r="IO312" s="668"/>
      <c r="IP312" s="24"/>
      <c r="IQ312" s="24"/>
      <c r="IR312" s="443"/>
      <c r="IS312" s="443"/>
      <c r="IT312" s="443"/>
      <c r="IU312" s="460"/>
      <c r="IV312" s="664"/>
      <c r="IW312" s="24"/>
      <c r="IX312" s="679"/>
      <c r="IY312" s="24"/>
      <c r="IZ312" s="24"/>
      <c r="JA312" s="443"/>
      <c r="JB312" s="443"/>
      <c r="JC312" s="443"/>
      <c r="JD312" s="460"/>
      <c r="JE312" s="676"/>
      <c r="JF312" s="24"/>
      <c r="JG312" s="671"/>
      <c r="JH312" s="24"/>
      <c r="JI312" s="24"/>
      <c r="JJ312" s="443"/>
      <c r="JK312" s="443"/>
      <c r="JL312" s="443"/>
      <c r="JM312" s="460"/>
      <c r="JN312" s="443"/>
      <c r="JO312" s="443"/>
      <c r="JP312" s="443"/>
      <c r="JQ312" s="443"/>
      <c r="JR312" s="443"/>
      <c r="JS312" s="443"/>
      <c r="JT312" s="443"/>
      <c r="JU312" s="443"/>
      <c r="JV312" s="460"/>
      <c r="JW312" s="664"/>
      <c r="JX312" s="24"/>
      <c r="JY312" s="674"/>
      <c r="JZ312" s="24"/>
      <c r="KA312" s="24"/>
      <c r="KB312" s="443"/>
      <c r="KC312" s="443"/>
      <c r="KD312" s="443"/>
      <c r="KE312" s="460"/>
      <c r="KF312" s="664"/>
      <c r="KG312" s="24"/>
      <c r="KH312" s="668"/>
      <c r="KI312" s="24"/>
      <c r="KJ312" s="24"/>
      <c r="KK312" s="443"/>
      <c r="KL312" s="443"/>
      <c r="KM312" s="443"/>
      <c r="KN312" s="460"/>
      <c r="KO312" s="443"/>
      <c r="KP312" s="443"/>
      <c r="KQ312" s="443"/>
      <c r="KR312" s="443"/>
      <c r="KS312" s="443"/>
      <c r="KT312" s="443"/>
      <c r="KU312" s="443"/>
      <c r="KV312" s="443"/>
      <c r="KW312" s="460"/>
      <c r="KX312" s="443"/>
      <c r="KY312" s="443"/>
      <c r="KZ312" s="443"/>
      <c r="LA312" s="443"/>
      <c r="LB312" s="443"/>
      <c r="LC312" s="443"/>
      <c r="LD312" s="443"/>
      <c r="LE312" s="443"/>
      <c r="LF312" s="460"/>
      <c r="LG312" s="664"/>
      <c r="LH312" s="24"/>
      <c r="LI312" s="669"/>
      <c r="LJ312" s="24"/>
      <c r="LK312" s="24"/>
      <c r="LL312" s="443"/>
      <c r="LM312" s="443"/>
      <c r="LN312" s="443"/>
      <c r="LO312" s="460"/>
      <c r="LP312" s="664"/>
      <c r="LQ312" s="24"/>
      <c r="LR312" s="668"/>
      <c r="LS312" s="24"/>
      <c r="LT312" s="24"/>
      <c r="LU312" s="443"/>
      <c r="LV312" s="443"/>
      <c r="LW312" s="443"/>
      <c r="LX312" s="460"/>
      <c r="LY312" s="443"/>
      <c r="LZ312" s="443"/>
      <c r="MA312" s="443"/>
      <c r="MB312" s="443"/>
      <c r="MC312" s="443"/>
      <c r="MD312" s="443"/>
      <c r="ME312" s="443"/>
      <c r="MF312" s="443"/>
      <c r="MG312" s="460"/>
      <c r="MH312" s="441"/>
      <c r="MI312" s="446"/>
      <c r="MJ312" s="465"/>
      <c r="MK312" s="465"/>
      <c r="ML312" s="675"/>
      <c r="MM312" s="443"/>
      <c r="MN312" s="443"/>
      <c r="MO312" s="443"/>
      <c r="MP312" s="460"/>
      <c r="MQ312" s="441"/>
      <c r="MR312" s="446"/>
      <c r="MS312" s="542"/>
      <c r="MT312" s="468"/>
      <c r="MU312" s="306"/>
      <c r="MV312" s="443"/>
      <c r="MW312" s="443"/>
      <c r="MX312" s="443"/>
      <c r="MY312" s="460"/>
      <c r="MZ312" s="441"/>
      <c r="NA312" s="446"/>
      <c r="NB312" s="542"/>
      <c r="NC312" s="468"/>
      <c r="ND312" s="306"/>
      <c r="NE312" s="443"/>
      <c r="NF312" s="24"/>
      <c r="NG312" s="443"/>
      <c r="NH312" s="460"/>
    </row>
    <row r="313" spans="1:372" ht="18">
      <c r="A313" s="655">
        <v>2014</v>
      </c>
      <c r="B313" s="441"/>
      <c r="C313" s="460"/>
      <c r="D313" s="62" t="s">
        <v>226</v>
      </c>
      <c r="E313" s="444"/>
      <c r="F313" s="443"/>
      <c r="G313" s="59">
        <v>8932</v>
      </c>
      <c r="H313" s="441" t="s">
        <v>1597</v>
      </c>
      <c r="I313" s="443"/>
      <c r="J313" s="443"/>
      <c r="K313" s="443"/>
      <c r="L313" s="460"/>
      <c r="M313" s="655" t="s">
        <v>1626</v>
      </c>
      <c r="N313" s="446"/>
      <c r="O313" s="446"/>
      <c r="P313" s="67">
        <v>25309</v>
      </c>
      <c r="Q313" s="443" t="s">
        <v>231</v>
      </c>
      <c r="R313" s="441" t="s">
        <v>1597</v>
      </c>
      <c r="S313" s="443"/>
      <c r="T313" s="443"/>
      <c r="U313" s="460"/>
      <c r="V313" s="655" t="s">
        <v>222</v>
      </c>
      <c r="W313" s="443"/>
      <c r="X313" s="443"/>
      <c r="Y313" s="67">
        <v>41707</v>
      </c>
      <c r="Z313" s="443" t="s">
        <v>255</v>
      </c>
      <c r="AA313" s="441" t="s">
        <v>1597</v>
      </c>
      <c r="AB313" s="443"/>
      <c r="AC313" s="443"/>
      <c r="AD313" s="460"/>
      <c r="AE313" s="655" t="s">
        <v>224</v>
      </c>
      <c r="AF313" s="443"/>
      <c r="AG313" s="443"/>
      <c r="AH313" s="59">
        <v>54363</v>
      </c>
      <c r="AI313" s="443" t="s">
        <v>390</v>
      </c>
      <c r="AJ313" s="441" t="s">
        <v>1597</v>
      </c>
      <c r="AK313" s="443"/>
      <c r="AL313" s="443"/>
      <c r="AM313" s="460"/>
      <c r="AN313" s="655" t="s">
        <v>877</v>
      </c>
      <c r="AO313" s="286"/>
      <c r="AP313" s="444"/>
      <c r="AQ313" s="443"/>
      <c r="AR313" s="443"/>
      <c r="AS313" s="441"/>
      <c r="AT313" s="443"/>
      <c r="AU313" s="443"/>
      <c r="AV313" s="214"/>
      <c r="AW313" s="655" t="s">
        <v>1952</v>
      </c>
      <c r="AX313" s="471"/>
      <c r="AY313" s="471"/>
      <c r="AZ313" s="471"/>
      <c r="BA313" s="471"/>
      <c r="BB313" s="441"/>
      <c r="BC313" s="215"/>
      <c r="BD313" s="471"/>
      <c r="BE313" s="214"/>
      <c r="BF313" s="655" t="s">
        <v>3720</v>
      </c>
      <c r="BJ313" s="24"/>
      <c r="BK313" s="471"/>
      <c r="BL313" s="471"/>
      <c r="BM313" s="471"/>
      <c r="BN313" s="214"/>
      <c r="BO313" s="664"/>
      <c r="BP313" s="24"/>
      <c r="BQ313" s="668"/>
      <c r="BR313" s="24"/>
      <c r="BS313" s="24"/>
      <c r="BT313" s="471"/>
      <c r="BU313" s="471"/>
      <c r="BV313" s="471"/>
      <c r="BW313" s="214"/>
      <c r="BX313" s="664"/>
      <c r="BY313" s="24"/>
      <c r="BZ313" s="668"/>
      <c r="CA313" s="24"/>
      <c r="CB313" s="24"/>
      <c r="CC313" s="471"/>
      <c r="CD313" s="471"/>
      <c r="CE313" s="471"/>
      <c r="CF313" s="214"/>
      <c r="CG313" s="664"/>
      <c r="CH313" s="24"/>
      <c r="CI313" s="668"/>
      <c r="CJ313" s="24"/>
      <c r="CK313" s="24"/>
      <c r="CL313" s="471"/>
      <c r="CM313" s="471"/>
      <c r="CN313" s="471"/>
      <c r="CO313" s="214"/>
      <c r="CP313" s="664"/>
      <c r="CQ313" s="24"/>
      <c r="CR313" s="668"/>
      <c r="CS313" s="24"/>
      <c r="CT313" s="24"/>
      <c r="CU313" s="471"/>
      <c r="CV313" s="471"/>
      <c r="CW313" s="471"/>
      <c r="CX313" s="214"/>
      <c r="CY313" s="664"/>
      <c r="CZ313" s="24"/>
      <c r="DA313" s="668"/>
      <c r="DB313" s="24"/>
      <c r="DC313" s="24"/>
      <c r="DD313" s="471"/>
      <c r="DE313" s="471"/>
      <c r="DF313" s="471"/>
      <c r="DG313" s="214"/>
      <c r="DH313" s="664"/>
      <c r="DI313" s="24"/>
      <c r="DJ313" s="668"/>
      <c r="DK313" s="24"/>
      <c r="DL313" s="24"/>
      <c r="DM313" s="471"/>
      <c r="DN313" s="471"/>
      <c r="DO313" s="471"/>
      <c r="DP313" s="214"/>
      <c r="DQ313" s="664"/>
      <c r="DR313" s="24"/>
      <c r="DS313" s="669"/>
      <c r="DT313" s="24"/>
      <c r="DU313" s="24"/>
      <c r="DV313" s="471"/>
      <c r="DW313" s="471"/>
      <c r="DX313" s="471"/>
      <c r="DY313" s="214"/>
      <c r="DZ313" s="664"/>
      <c r="EA313" s="24"/>
      <c r="EB313" s="669"/>
      <c r="EC313" s="24"/>
      <c r="ED313" s="24"/>
      <c r="EE313" s="471"/>
      <c r="EF313" s="471"/>
      <c r="EG313" s="471"/>
      <c r="EH313" s="214"/>
      <c r="EI313" s="664"/>
      <c r="EJ313" s="24"/>
      <c r="EK313" s="668"/>
      <c r="EL313" s="24"/>
      <c r="EM313" s="24"/>
      <c r="EN313" s="471"/>
      <c r="EO313" s="471"/>
      <c r="EP313" s="471"/>
      <c r="EQ313" s="214"/>
      <c r="ER313" s="664"/>
      <c r="ES313" s="24"/>
      <c r="ET313" s="668"/>
      <c r="EU313" s="24"/>
      <c r="EV313" s="24"/>
      <c r="EW313" s="471"/>
      <c r="EX313" s="471"/>
      <c r="EY313" s="471"/>
      <c r="EZ313" s="214"/>
      <c r="FA313" s="441"/>
      <c r="FB313" s="446"/>
      <c r="FC313" s="542"/>
      <c r="FD313" s="468"/>
      <c r="FE313" s="306"/>
      <c r="FF313" s="471"/>
      <c r="FG313" s="471"/>
      <c r="FH313" s="471"/>
      <c r="FI313" s="214"/>
      <c r="FJ313" s="664"/>
      <c r="FK313" s="24"/>
      <c r="FL313" s="668"/>
      <c r="FM313" s="24"/>
      <c r="FN313" s="24"/>
      <c r="FO313" s="471"/>
      <c r="FP313" s="471"/>
      <c r="FQ313" s="471"/>
      <c r="FR313" s="214"/>
      <c r="FS313" s="664"/>
      <c r="FT313" s="24"/>
      <c r="FU313" s="668"/>
      <c r="FV313" s="24"/>
      <c r="FW313" s="24"/>
      <c r="FX313" s="471"/>
      <c r="FY313" s="471"/>
      <c r="FZ313" s="471"/>
      <c r="GA313" s="214"/>
      <c r="GB313" s="664"/>
      <c r="GC313" s="24"/>
      <c r="GD313" s="679"/>
      <c r="GE313" s="24"/>
      <c r="GF313" s="24"/>
      <c r="GG313" s="471"/>
      <c r="GH313" s="471"/>
      <c r="GI313" s="471"/>
      <c r="GJ313" s="214"/>
      <c r="GK313" s="441"/>
      <c r="GL313" s="446"/>
      <c r="GM313" s="542"/>
      <c r="GN313" s="468"/>
      <c r="GO313" s="306"/>
      <c r="GP313" s="471"/>
      <c r="GQ313" s="471"/>
      <c r="GR313" s="471"/>
      <c r="GS313" s="214"/>
      <c r="GT313" s="471"/>
      <c r="GU313" s="471"/>
      <c r="GV313" s="471"/>
      <c r="GW313" s="471"/>
      <c r="GX313" s="471"/>
      <c r="GY313" s="471"/>
      <c r="GZ313" s="471"/>
      <c r="HA313" s="471"/>
      <c r="HB313" s="214"/>
      <c r="HC313" s="664"/>
      <c r="HD313" s="24"/>
      <c r="HE313" s="668"/>
      <c r="HF313" s="24"/>
      <c r="HG313" s="24"/>
      <c r="HH313" s="471"/>
      <c r="HI313" s="471"/>
      <c r="HJ313" s="471"/>
      <c r="HK313" s="214"/>
      <c r="HL313" s="664"/>
      <c r="HM313" s="24"/>
      <c r="HN313" s="668"/>
      <c r="HO313" s="24"/>
      <c r="HP313" s="24"/>
      <c r="HQ313" s="471"/>
      <c r="HR313" s="471"/>
      <c r="HS313" s="471"/>
      <c r="HT313" s="214"/>
      <c r="HU313" s="664"/>
      <c r="HV313" s="24"/>
      <c r="HW313" s="680"/>
      <c r="HX313" s="24"/>
      <c r="HY313" s="24"/>
      <c r="HZ313" s="24"/>
      <c r="IA313" s="471"/>
      <c r="IB313" s="471"/>
      <c r="IC313" s="214"/>
      <c r="ID313" s="471"/>
      <c r="IE313" s="471"/>
      <c r="IF313" s="471"/>
      <c r="IG313" s="471"/>
      <c r="IH313" s="471"/>
      <c r="II313" s="471"/>
      <c r="IJ313" s="471"/>
      <c r="IK313" s="471"/>
      <c r="IL313" s="214"/>
      <c r="IM313" s="664"/>
      <c r="IN313" s="24"/>
      <c r="IO313" s="668"/>
      <c r="IP313" s="24"/>
      <c r="IQ313" s="24"/>
      <c r="IR313" s="471"/>
      <c r="IS313" s="471"/>
      <c r="IT313" s="471"/>
      <c r="IU313" s="214"/>
      <c r="IV313" s="664"/>
      <c r="IW313" s="24"/>
      <c r="IX313" s="679"/>
      <c r="IY313" s="24"/>
      <c r="IZ313" s="24"/>
      <c r="JA313" s="471"/>
      <c r="JB313" s="471"/>
      <c r="JC313" s="471"/>
      <c r="JD313" s="214"/>
      <c r="JE313" s="664"/>
      <c r="JF313" s="24"/>
      <c r="JG313" s="668"/>
      <c r="JH313" s="24"/>
      <c r="JI313" s="24"/>
      <c r="JJ313" s="471"/>
      <c r="JK313" s="471"/>
      <c r="JL313" s="471"/>
      <c r="JM313" s="214"/>
      <c r="JN313" s="471"/>
      <c r="JO313" s="471"/>
      <c r="JP313" s="471"/>
      <c r="JQ313" s="471"/>
      <c r="JR313" s="471"/>
      <c r="JS313" s="471"/>
      <c r="JT313" s="471"/>
      <c r="JU313" s="471"/>
      <c r="JV313" s="214"/>
      <c r="JW313" s="664"/>
      <c r="JX313" s="24"/>
      <c r="JY313" s="674"/>
      <c r="JZ313" s="24"/>
      <c r="KA313" s="24"/>
      <c r="KB313" s="471"/>
      <c r="KC313" s="471"/>
      <c r="KD313" s="471"/>
      <c r="KE313" s="214"/>
      <c r="KF313" s="664"/>
      <c r="KG313" s="24"/>
      <c r="KH313" s="668"/>
      <c r="KI313" s="24"/>
      <c r="KJ313" s="24"/>
      <c r="KK313" s="471"/>
      <c r="KL313" s="471"/>
      <c r="KM313" s="471"/>
      <c r="KN313" s="214"/>
      <c r="KO313" s="471"/>
      <c r="KP313" s="471"/>
      <c r="KQ313" s="471"/>
      <c r="KR313" s="471"/>
      <c r="KS313" s="471"/>
      <c r="KT313" s="471"/>
      <c r="KU313" s="471"/>
      <c r="KV313" s="471"/>
      <c r="KW313" s="214"/>
      <c r="KX313" s="471"/>
      <c r="KY313" s="471"/>
      <c r="KZ313" s="471"/>
      <c r="LA313" s="471"/>
      <c r="LB313" s="471"/>
      <c r="LC313" s="471"/>
      <c r="LD313" s="471"/>
      <c r="LE313" s="471"/>
      <c r="LF313" s="214"/>
      <c r="LG313" s="664"/>
      <c r="LH313" s="24"/>
      <c r="LI313" s="669"/>
      <c r="LJ313" s="24"/>
      <c r="LK313" s="24"/>
      <c r="LL313" s="471"/>
      <c r="LM313" s="471"/>
      <c r="LN313" s="471"/>
      <c r="LO313" s="214"/>
      <c r="LP313" s="664"/>
      <c r="LQ313" s="24"/>
      <c r="LR313" s="668"/>
      <c r="LS313" s="24"/>
      <c r="LT313" s="24"/>
      <c r="LU313" s="471"/>
      <c r="LV313" s="471"/>
      <c r="LW313" s="471"/>
      <c r="LX313" s="214"/>
      <c r="LY313" s="471"/>
      <c r="LZ313" s="471"/>
      <c r="MA313" s="471"/>
      <c r="MB313" s="471"/>
      <c r="MC313" s="471"/>
      <c r="MD313" s="471"/>
      <c r="ME313" s="471"/>
      <c r="MF313" s="471"/>
      <c r="MG313" s="214"/>
      <c r="MH313" s="441"/>
      <c r="MI313" s="446"/>
      <c r="MJ313" s="465"/>
      <c r="MK313" s="465"/>
      <c r="ML313" s="675"/>
      <c r="MM313" s="471"/>
      <c r="MN313" s="471"/>
      <c r="MO313" s="471"/>
      <c r="MP313" s="214"/>
      <c r="MQ313" s="441"/>
      <c r="MR313" s="446"/>
      <c r="MS313" s="542"/>
      <c r="MT313" s="468"/>
      <c r="MU313" s="446"/>
      <c r="MV313" s="471"/>
      <c r="MW313" s="471"/>
      <c r="MX313" s="471"/>
      <c r="MY313" s="214"/>
      <c r="MZ313" s="441"/>
      <c r="NA313" s="446"/>
      <c r="NB313" s="542"/>
      <c r="NC313" s="468"/>
      <c r="ND313" s="446"/>
      <c r="NE313" s="471"/>
      <c r="NF313" s="24"/>
      <c r="NG313" s="471"/>
      <c r="NH313" s="214"/>
    </row>
    <row r="314" spans="1:372" ht="18">
      <c r="A314" s="306" t="s">
        <v>180</v>
      </c>
      <c r="B314" s="441" t="s">
        <v>1598</v>
      </c>
      <c r="C314" s="460"/>
      <c r="D314" s="538" t="s">
        <v>178</v>
      </c>
      <c r="E314" s="444"/>
      <c r="F314" s="443"/>
      <c r="G314" s="59"/>
      <c r="H314" s="441"/>
      <c r="I314" s="443"/>
      <c r="J314" s="443"/>
      <c r="K314" s="443"/>
      <c r="L314" s="460"/>
      <c r="M314" s="538" t="s">
        <v>17</v>
      </c>
      <c r="N314" s="446"/>
      <c r="O314" s="446"/>
      <c r="P314" s="67"/>
      <c r="Q314" s="443"/>
      <c r="R314" s="441"/>
      <c r="S314" s="443"/>
      <c r="T314" s="443"/>
      <c r="U314" s="460"/>
      <c r="V314" s="538" t="s">
        <v>39</v>
      </c>
      <c r="W314" s="446"/>
      <c r="X314" s="446"/>
      <c r="Y314" s="67"/>
      <c r="Z314" s="443"/>
      <c r="AA314" s="441"/>
      <c r="AB314" s="443"/>
      <c r="AC314" s="443"/>
      <c r="AD314" s="460"/>
      <c r="AE314" s="538" t="s">
        <v>25</v>
      </c>
      <c r="AF314" s="443"/>
      <c r="AG314" s="443"/>
      <c r="AH314" s="59"/>
      <c r="AI314" s="443"/>
      <c r="AJ314" s="441"/>
      <c r="AK314" s="443"/>
      <c r="AL314" s="443"/>
      <c r="AM314" s="460"/>
      <c r="AN314" s="538" t="s">
        <v>17</v>
      </c>
      <c r="AO314" s="283"/>
      <c r="AP314" s="444"/>
      <c r="AQ314" s="212">
        <v>58074.64999999998</v>
      </c>
      <c r="AR314" s="443" t="s">
        <v>1539</v>
      </c>
      <c r="AS314" s="441" t="s">
        <v>1598</v>
      </c>
      <c r="AT314" s="443"/>
      <c r="AU314" s="443"/>
      <c r="AV314" s="460"/>
      <c r="AW314" s="538" t="s">
        <v>17</v>
      </c>
      <c r="AX314" s="286"/>
      <c r="AY314" s="446"/>
      <c r="AZ314" s="212">
        <v>50945.962499999878</v>
      </c>
      <c r="BA314" s="388" t="s">
        <v>2100</v>
      </c>
      <c r="BB314" s="441" t="s">
        <v>1598</v>
      </c>
      <c r="BC314" s="24"/>
      <c r="BD314" s="443"/>
      <c r="BE314" s="460"/>
      <c r="BF314" s="538" t="s">
        <v>11</v>
      </c>
      <c r="BG314" s="286"/>
      <c r="BH314" s="621"/>
      <c r="BI314" s="212">
        <v>54739.450000000084</v>
      </c>
      <c r="BJ314" s="388" t="s">
        <v>3722</v>
      </c>
      <c r="BK314" s="441" t="s">
        <v>1598</v>
      </c>
      <c r="BL314" s="443"/>
      <c r="BM314" s="443"/>
      <c r="BN314" s="460"/>
      <c r="BO314" s="676"/>
      <c r="BP314" s="24"/>
      <c r="BQ314" s="668"/>
      <c r="BR314" s="24"/>
      <c r="BS314" s="24"/>
      <c r="BT314" s="443"/>
      <c r="BU314" s="443"/>
      <c r="BV314" s="443"/>
      <c r="BW314" s="460"/>
      <c r="BX314" s="676"/>
      <c r="BY314" s="24"/>
      <c r="BZ314" s="668"/>
      <c r="CA314" s="24"/>
      <c r="CB314" s="24"/>
      <c r="CC314" s="443"/>
      <c r="CD314" s="443"/>
      <c r="CE314" s="443"/>
      <c r="CF314" s="460"/>
      <c r="CG314" s="676"/>
      <c r="CH314" s="24"/>
      <c r="CI314" s="668"/>
      <c r="CJ314" s="24"/>
      <c r="CK314" s="24"/>
      <c r="CL314" s="443"/>
      <c r="CM314" s="443"/>
      <c r="CN314" s="443"/>
      <c r="CO314" s="460"/>
      <c r="CP314" s="676"/>
      <c r="CQ314" s="24"/>
      <c r="CR314" s="668"/>
      <c r="CS314" s="24"/>
      <c r="CT314" s="24"/>
      <c r="CU314" s="443"/>
      <c r="CV314" s="443"/>
      <c r="CW314" s="443"/>
      <c r="CX314" s="460"/>
      <c r="CY314" s="676"/>
      <c r="CZ314" s="24"/>
      <c r="DA314" s="668"/>
      <c r="DB314" s="24"/>
      <c r="DC314" s="24"/>
      <c r="DD314" s="443"/>
      <c r="DE314" s="443"/>
      <c r="DF314" s="443"/>
      <c r="DG314" s="460"/>
      <c r="DH314" s="676"/>
      <c r="DI314" s="24"/>
      <c r="DJ314" s="668"/>
      <c r="DK314" s="24"/>
      <c r="DL314" s="24"/>
      <c r="DM314" s="443"/>
      <c r="DN314" s="443"/>
      <c r="DO314" s="443"/>
      <c r="DP314" s="460"/>
      <c r="DQ314" s="677"/>
      <c r="DR314" s="24"/>
      <c r="DS314" s="669"/>
      <c r="DT314" s="24"/>
      <c r="DU314" s="24"/>
      <c r="DV314" s="443"/>
      <c r="DW314" s="443"/>
      <c r="DX314" s="443"/>
      <c r="DY314" s="460"/>
      <c r="DZ314" s="677"/>
      <c r="EA314" s="24"/>
      <c r="EB314" s="670"/>
      <c r="EC314" s="24"/>
      <c r="ED314" s="24"/>
      <c r="EE314" s="443"/>
      <c r="EF314" s="443"/>
      <c r="EG314" s="443"/>
      <c r="EH314" s="460"/>
      <c r="EI314" s="676"/>
      <c r="EJ314" s="24"/>
      <c r="EK314" s="671"/>
      <c r="EL314" s="24"/>
      <c r="EM314" s="24"/>
      <c r="EN314" s="443"/>
      <c r="EO314" s="443"/>
      <c r="EP314" s="443"/>
      <c r="EQ314" s="460"/>
      <c r="ER314" s="676"/>
      <c r="ES314" s="24"/>
      <c r="ET314" s="671"/>
      <c r="EU314" s="24"/>
      <c r="EV314" s="24"/>
      <c r="EW314" s="443"/>
      <c r="EX314" s="443"/>
      <c r="EY314" s="443"/>
      <c r="EZ314" s="460"/>
      <c r="FA314" s="540"/>
      <c r="FB314" s="446"/>
      <c r="FC314" s="317"/>
      <c r="FD314" s="468"/>
      <c r="FE314" s="306"/>
      <c r="FF314" s="443"/>
      <c r="FG314" s="443"/>
      <c r="FH314" s="443"/>
      <c r="FI314" s="460"/>
      <c r="FJ314" s="676"/>
      <c r="FK314" s="24"/>
      <c r="FL314" s="671"/>
      <c r="FM314" s="24"/>
      <c r="FN314" s="24"/>
      <c r="FO314" s="443"/>
      <c r="FP314" s="443"/>
      <c r="FQ314" s="443"/>
      <c r="FR314" s="460"/>
      <c r="FS314" s="676"/>
      <c r="FT314" s="24"/>
      <c r="FU314" s="671"/>
      <c r="FV314" s="24"/>
      <c r="FW314" s="24"/>
      <c r="FX314" s="443"/>
      <c r="FY314" s="443"/>
      <c r="FZ314" s="443"/>
      <c r="GA314" s="460"/>
      <c r="GB314" s="678"/>
      <c r="GC314" s="24"/>
      <c r="GD314" s="672"/>
      <c r="GE314" s="24"/>
      <c r="GF314" s="24"/>
      <c r="GG314" s="443"/>
      <c r="GH314" s="443"/>
      <c r="GI314" s="443"/>
      <c r="GJ314" s="460"/>
      <c r="GK314" s="540"/>
      <c r="GL314" s="446"/>
      <c r="GM314" s="317"/>
      <c r="GN314" s="468"/>
      <c r="GO314" s="306"/>
      <c r="GP314" s="443"/>
      <c r="GQ314" s="443"/>
      <c r="GR314" s="443"/>
      <c r="GS314" s="460"/>
      <c r="GT314" s="443"/>
      <c r="GU314" s="443"/>
      <c r="GV314" s="443"/>
      <c r="GW314" s="443"/>
      <c r="GX314" s="443"/>
      <c r="GY314" s="443"/>
      <c r="GZ314" s="443"/>
      <c r="HA314" s="443"/>
      <c r="HB314" s="460"/>
      <c r="HC314" s="676"/>
      <c r="HD314" s="24"/>
      <c r="HE314" s="671"/>
      <c r="HF314" s="24"/>
      <c r="HG314" s="24"/>
      <c r="HH314" s="443"/>
      <c r="HI314" s="443"/>
      <c r="HJ314" s="443"/>
      <c r="HK314" s="460"/>
      <c r="HL314" s="676"/>
      <c r="HM314" s="24"/>
      <c r="HN314" s="671"/>
      <c r="HO314" s="24"/>
      <c r="HP314" s="24"/>
      <c r="HQ314" s="443"/>
      <c r="HR314" s="443"/>
      <c r="HS314" s="443"/>
      <c r="HT314" s="460"/>
      <c r="HU314" s="676"/>
      <c r="HV314" s="24"/>
      <c r="HW314" s="673"/>
      <c r="HX314" s="24"/>
      <c r="HY314" s="24"/>
      <c r="HZ314" s="24"/>
      <c r="IA314" s="443"/>
      <c r="IB314" s="443"/>
      <c r="IC314" s="460"/>
      <c r="ID314" s="443"/>
      <c r="IE314" s="443"/>
      <c r="IF314" s="443"/>
      <c r="IG314" s="443"/>
      <c r="IH314" s="443"/>
      <c r="II314" s="443"/>
      <c r="IJ314" s="443"/>
      <c r="IK314" s="443"/>
      <c r="IL314" s="460"/>
      <c r="IM314" s="677"/>
      <c r="IN314" s="24"/>
      <c r="IO314" s="671"/>
      <c r="IP314" s="24"/>
      <c r="IQ314" s="24"/>
      <c r="IR314" s="443"/>
      <c r="IS314" s="443"/>
      <c r="IT314" s="443"/>
      <c r="IU314" s="460"/>
      <c r="IV314" s="678"/>
      <c r="IW314" s="24"/>
      <c r="IX314" s="672"/>
      <c r="IY314" s="24"/>
      <c r="IZ314" s="24"/>
      <c r="JA314" s="443"/>
      <c r="JB314" s="443"/>
      <c r="JC314" s="443"/>
      <c r="JD314" s="460"/>
      <c r="JE314" s="664"/>
      <c r="JF314" s="24"/>
      <c r="JG314" s="668"/>
      <c r="JH314" s="24"/>
      <c r="JI314" s="24"/>
      <c r="JJ314" s="443"/>
      <c r="JK314" s="443"/>
      <c r="JL314" s="443"/>
      <c r="JM314" s="460"/>
      <c r="JN314" s="443"/>
      <c r="JO314" s="443"/>
      <c r="JP314" s="443"/>
      <c r="JQ314" s="443"/>
      <c r="JR314" s="443"/>
      <c r="JS314" s="443"/>
      <c r="JT314" s="443"/>
      <c r="JU314" s="443"/>
      <c r="JV314" s="460"/>
      <c r="JW314" s="677"/>
      <c r="JX314" s="24"/>
      <c r="JY314" s="674"/>
      <c r="JZ314" s="24"/>
      <c r="KA314" s="24"/>
      <c r="KB314" s="443"/>
      <c r="KC314" s="443"/>
      <c r="KD314" s="443"/>
      <c r="KE314" s="460"/>
      <c r="KF314" s="676"/>
      <c r="KG314" s="24"/>
      <c r="KH314" s="671"/>
      <c r="KI314" s="24"/>
      <c r="KJ314" s="24"/>
      <c r="KK314" s="443"/>
      <c r="KL314" s="443"/>
      <c r="KM314" s="443"/>
      <c r="KN314" s="460"/>
      <c r="KO314" s="443"/>
      <c r="KP314" s="443"/>
      <c r="KQ314" s="443"/>
      <c r="KR314" s="443"/>
      <c r="KS314" s="443"/>
      <c r="KT314" s="443"/>
      <c r="KU314" s="443"/>
      <c r="KV314" s="443"/>
      <c r="KW314" s="460"/>
      <c r="KX314" s="443"/>
      <c r="KY314" s="443"/>
      <c r="KZ314" s="443"/>
      <c r="LA314" s="443"/>
      <c r="LB314" s="443"/>
      <c r="LC314" s="443"/>
      <c r="LD314" s="443"/>
      <c r="LE314" s="443"/>
      <c r="LF314" s="460"/>
      <c r="LG314" s="677"/>
      <c r="LH314" s="24"/>
      <c r="LI314" s="670"/>
      <c r="LJ314" s="24"/>
      <c r="LK314" s="24"/>
      <c r="LL314" s="443"/>
      <c r="LM314" s="443"/>
      <c r="LN314" s="443"/>
      <c r="LO314" s="460"/>
      <c r="LP314" s="677"/>
      <c r="LQ314" s="24"/>
      <c r="LR314" s="671"/>
      <c r="LS314" s="24"/>
      <c r="LT314" s="24"/>
      <c r="LU314" s="443"/>
      <c r="LV314" s="443"/>
      <c r="LW314" s="443"/>
      <c r="LX314" s="460"/>
      <c r="LY314" s="443"/>
      <c r="LZ314" s="443"/>
      <c r="MA314" s="443"/>
      <c r="MB314" s="443"/>
      <c r="MC314" s="443"/>
      <c r="MD314" s="443"/>
      <c r="ME314" s="443"/>
      <c r="MF314" s="443"/>
      <c r="MG314" s="460"/>
      <c r="MH314" s="540"/>
      <c r="MI314" s="446"/>
      <c r="MJ314" s="465"/>
      <c r="MK314" s="465"/>
      <c r="ML314" s="675"/>
      <c r="MM314" s="443"/>
      <c r="MN314" s="443"/>
      <c r="MO314" s="443"/>
      <c r="MP314" s="460"/>
      <c r="MQ314" s="540"/>
      <c r="MR314" s="446"/>
      <c r="MS314" s="317"/>
      <c r="MT314" s="468"/>
      <c r="MU314" s="446"/>
      <c r="MV314" s="443"/>
      <c r="MW314" s="443"/>
      <c r="MX314" s="443"/>
      <c r="MY314" s="460"/>
      <c r="MZ314" s="540"/>
      <c r="NA314" s="446"/>
      <c r="NB314" s="317"/>
      <c r="NC314" s="468"/>
      <c r="ND314" s="446"/>
      <c r="NE314" s="443"/>
      <c r="NF314" s="24"/>
      <c r="NG314" s="443"/>
      <c r="NH314" s="460"/>
    </row>
    <row r="315" spans="1:372" ht="18">
      <c r="A315" s="655">
        <v>2014</v>
      </c>
      <c r="B315" s="441"/>
      <c r="C315" s="460"/>
      <c r="D315" s="655">
        <v>2015</v>
      </c>
      <c r="E315" s="444"/>
      <c r="F315" s="443"/>
      <c r="G315" s="59">
        <v>8362</v>
      </c>
      <c r="H315" s="441" t="s">
        <v>1598</v>
      </c>
      <c r="I315" s="443"/>
      <c r="J315" s="443"/>
      <c r="K315" s="443"/>
      <c r="L315" s="460"/>
      <c r="M315" s="655" t="s">
        <v>1627</v>
      </c>
      <c r="N315" s="443"/>
      <c r="O315" s="443"/>
      <c r="P315" s="67">
        <v>24938</v>
      </c>
      <c r="Q315" s="443" t="s">
        <v>232</v>
      </c>
      <c r="R315" s="441" t="s">
        <v>1598</v>
      </c>
      <c r="S315" s="443"/>
      <c r="T315" s="443"/>
      <c r="U315" s="460"/>
      <c r="V315" s="655" t="s">
        <v>1628</v>
      </c>
      <c r="W315" s="446"/>
      <c r="X315" s="446"/>
      <c r="Y315" s="67">
        <v>39913</v>
      </c>
      <c r="Z315" s="443" t="s">
        <v>256</v>
      </c>
      <c r="AA315" s="441" t="s">
        <v>1598</v>
      </c>
      <c r="AB315" s="443"/>
      <c r="AC315" s="443"/>
      <c r="AD315" s="460"/>
      <c r="AE315" s="655" t="s">
        <v>224</v>
      </c>
      <c r="AF315" s="443"/>
      <c r="AG315" s="443"/>
      <c r="AH315" s="59">
        <v>51525</v>
      </c>
      <c r="AI315" s="443" t="s">
        <v>391</v>
      </c>
      <c r="AJ315" s="441" t="s">
        <v>1598</v>
      </c>
      <c r="AK315" s="443"/>
      <c r="AL315" s="443"/>
      <c r="AM315" s="460"/>
      <c r="AN315" s="655" t="s">
        <v>880</v>
      </c>
      <c r="AO315" s="286"/>
      <c r="AP315" s="446"/>
      <c r="AQ315" s="443"/>
      <c r="AR315" s="443"/>
      <c r="AS315" s="441"/>
      <c r="AT315" s="443"/>
      <c r="AU315" s="443"/>
      <c r="AV315" s="214"/>
      <c r="AW315" s="655" t="s">
        <v>1955</v>
      </c>
      <c r="AX315" s="471"/>
      <c r="AY315" s="471"/>
      <c r="AZ315" s="471"/>
      <c r="BA315" s="471"/>
      <c r="BB315" s="441"/>
      <c r="BC315" s="215"/>
      <c r="BD315" s="471"/>
      <c r="BE315" s="214"/>
      <c r="BF315" s="655" t="s">
        <v>3704</v>
      </c>
      <c r="BJ315" s="24"/>
      <c r="BK315" s="471"/>
      <c r="BL315" s="471"/>
      <c r="BM315" s="471"/>
      <c r="BN315" s="214"/>
      <c r="BO315" s="24"/>
      <c r="BP315" s="24"/>
      <c r="BQ315" s="668"/>
      <c r="BR315" s="24"/>
      <c r="BS315" s="24"/>
      <c r="BT315" s="471"/>
      <c r="BU315" s="471"/>
      <c r="BV315" s="471"/>
      <c r="BW315" s="214"/>
      <c r="BX315" s="24"/>
      <c r="BY315" s="24"/>
      <c r="BZ315" s="668"/>
      <c r="CA315" s="24"/>
      <c r="CB315" s="24"/>
      <c r="CC315" s="471"/>
      <c r="CD315" s="471"/>
      <c r="CE315" s="471"/>
      <c r="CF315" s="214"/>
      <c r="CG315" s="24"/>
      <c r="CH315" s="24"/>
      <c r="CI315" s="668"/>
      <c r="CJ315" s="24"/>
      <c r="CK315" s="24"/>
      <c r="CL315" s="471"/>
      <c r="CM315" s="471"/>
      <c r="CN315" s="471"/>
      <c r="CO315" s="214"/>
      <c r="CP315" s="24"/>
      <c r="CQ315" s="24"/>
      <c r="CR315" s="668"/>
      <c r="CS315" s="24"/>
      <c r="CT315" s="24"/>
      <c r="CU315" s="471"/>
      <c r="CV315" s="471"/>
      <c r="CW315" s="471"/>
      <c r="CX315" s="214"/>
      <c r="CY315" s="24"/>
      <c r="CZ315" s="24"/>
      <c r="DA315" s="668"/>
      <c r="DB315" s="24"/>
      <c r="DC315" s="24"/>
      <c r="DD315" s="471"/>
      <c r="DE315" s="471"/>
      <c r="DF315" s="471"/>
      <c r="DG315" s="214"/>
      <c r="DH315" s="24"/>
      <c r="DI315" s="24"/>
      <c r="DJ315" s="668"/>
      <c r="DK315" s="24"/>
      <c r="DL315" s="24"/>
      <c r="DM315" s="471"/>
      <c r="DN315" s="471"/>
      <c r="DO315" s="471"/>
      <c r="DP315" s="214"/>
      <c r="DQ315" s="24"/>
      <c r="DR315" s="24"/>
      <c r="DS315" s="669"/>
      <c r="DT315" s="24"/>
      <c r="DU315" s="24"/>
      <c r="DV315" s="471"/>
      <c r="DW315" s="471"/>
      <c r="DX315" s="471"/>
      <c r="DY315" s="214"/>
      <c r="DZ315" s="24"/>
      <c r="EA315" s="24"/>
      <c r="EB315" s="669"/>
      <c r="EC315" s="24"/>
      <c r="ED315" s="24"/>
      <c r="EE315" s="471"/>
      <c r="EF315" s="471"/>
      <c r="EG315" s="471"/>
      <c r="EH315" s="214"/>
      <c r="EI315" s="24"/>
      <c r="EJ315" s="24"/>
      <c r="EK315" s="668"/>
      <c r="EL315" s="24"/>
      <c r="EM315" s="24"/>
      <c r="EN315" s="471"/>
      <c r="EO315" s="471"/>
      <c r="EP315" s="471"/>
      <c r="EQ315" s="214"/>
      <c r="ER315" s="24"/>
      <c r="ES315" s="24"/>
      <c r="ET315" s="668"/>
      <c r="EU315" s="24"/>
      <c r="EV315" s="24"/>
      <c r="EW315" s="471"/>
      <c r="EX315" s="471"/>
      <c r="EY315" s="471"/>
      <c r="EZ315" s="214"/>
      <c r="FA315" s="446"/>
      <c r="FB315" s="446"/>
      <c r="FC315" s="542"/>
      <c r="FD315" s="468"/>
      <c r="FE315" s="446"/>
      <c r="FF315" s="471"/>
      <c r="FG315" s="471"/>
      <c r="FH315" s="471"/>
      <c r="FI315" s="214"/>
      <c r="FJ315" s="24"/>
      <c r="FK315" s="24"/>
      <c r="FL315" s="668"/>
      <c r="FM315" s="24"/>
      <c r="FN315" s="24"/>
      <c r="FO315" s="471"/>
      <c r="FP315" s="471"/>
      <c r="FQ315" s="471"/>
      <c r="FR315" s="214"/>
      <c r="FS315" s="24"/>
      <c r="FT315" s="24"/>
      <c r="FU315" s="668"/>
      <c r="FV315" s="24"/>
      <c r="FW315" s="24"/>
      <c r="FX315" s="471"/>
      <c r="FY315" s="471"/>
      <c r="FZ315" s="471"/>
      <c r="GA315" s="214"/>
      <c r="GB315" s="24"/>
      <c r="GC315" s="24"/>
      <c r="GD315" s="679"/>
      <c r="GE315" s="24"/>
      <c r="GF315" s="24"/>
      <c r="GG315" s="471"/>
      <c r="GH315" s="471"/>
      <c r="GI315" s="471"/>
      <c r="GJ315" s="214"/>
      <c r="GK315" s="446"/>
      <c r="GL315" s="446"/>
      <c r="GM315" s="542"/>
      <c r="GN315" s="468"/>
      <c r="GO315" s="446"/>
      <c r="GP315" s="471"/>
      <c r="GQ315" s="471"/>
      <c r="GR315" s="471"/>
      <c r="GS315" s="214"/>
      <c r="GT315" s="471"/>
      <c r="GU315" s="471"/>
      <c r="GV315" s="471"/>
      <c r="GW315" s="471"/>
      <c r="GX315" s="471"/>
      <c r="GY315" s="471"/>
      <c r="GZ315" s="471"/>
      <c r="HA315" s="471"/>
      <c r="HB315" s="214"/>
      <c r="HC315" s="24"/>
      <c r="HD315" s="24"/>
      <c r="HE315" s="668"/>
      <c r="HF315" s="24"/>
      <c r="HG315" s="24"/>
      <c r="HH315" s="471"/>
      <c r="HI315" s="471"/>
      <c r="HJ315" s="471"/>
      <c r="HK315" s="214"/>
      <c r="HL315" s="24"/>
      <c r="HM315" s="24"/>
      <c r="HN315" s="668"/>
      <c r="HO315" s="24"/>
      <c r="HP315" s="24"/>
      <c r="HQ315" s="471"/>
      <c r="HR315" s="471"/>
      <c r="HS315" s="471"/>
      <c r="HT315" s="214"/>
      <c r="HU315" s="24"/>
      <c r="HV315" s="24"/>
      <c r="HW315" s="680"/>
      <c r="HX315" s="24"/>
      <c r="HY315" s="24"/>
      <c r="HZ315" s="24"/>
      <c r="IA315" s="471"/>
      <c r="IB315" s="471"/>
      <c r="IC315" s="214"/>
      <c r="ID315" s="471"/>
      <c r="IE315" s="471"/>
      <c r="IF315" s="471"/>
      <c r="IG315" s="471"/>
      <c r="IH315" s="471"/>
      <c r="II315" s="471"/>
      <c r="IJ315" s="471"/>
      <c r="IK315" s="471"/>
      <c r="IL315" s="214"/>
      <c r="IM315" s="24"/>
      <c r="IN315" s="24"/>
      <c r="IO315" s="668"/>
      <c r="IP315" s="24"/>
      <c r="IQ315" s="24"/>
      <c r="IR315" s="471"/>
      <c r="IS315" s="471"/>
      <c r="IT315" s="471"/>
      <c r="IU315" s="214"/>
      <c r="IV315" s="24"/>
      <c r="IW315" s="24"/>
      <c r="IX315" s="679"/>
      <c r="IY315" s="24"/>
      <c r="IZ315" s="24"/>
      <c r="JA315" s="471"/>
      <c r="JB315" s="471"/>
      <c r="JC315" s="471"/>
      <c r="JD315" s="214"/>
      <c r="JE315" s="676"/>
      <c r="JF315" s="24"/>
      <c r="JG315" s="671"/>
      <c r="JH315" s="24"/>
      <c r="JI315" s="24"/>
      <c r="JJ315" s="471"/>
      <c r="JK315" s="471"/>
      <c r="JL315" s="471"/>
      <c r="JM315" s="214"/>
      <c r="JN315" s="471"/>
      <c r="JO315" s="471"/>
      <c r="JP315" s="471"/>
      <c r="JQ315" s="471"/>
      <c r="JR315" s="471"/>
      <c r="JS315" s="471"/>
      <c r="JT315" s="471"/>
      <c r="JU315" s="471"/>
      <c r="JV315" s="214"/>
      <c r="JW315" s="24"/>
      <c r="JX315" s="24"/>
      <c r="JY315" s="674"/>
      <c r="JZ315" s="24"/>
      <c r="KA315" s="24"/>
      <c r="KB315" s="471"/>
      <c r="KC315" s="471"/>
      <c r="KD315" s="471"/>
      <c r="KE315" s="214"/>
      <c r="KF315" s="24"/>
      <c r="KG315" s="24"/>
      <c r="KH315" s="668"/>
      <c r="KI315" s="24"/>
      <c r="KJ315" s="24"/>
      <c r="KK315" s="471"/>
      <c r="KL315" s="471"/>
      <c r="KM315" s="471"/>
      <c r="KN315" s="214"/>
      <c r="KO315" s="471"/>
      <c r="KP315" s="471"/>
      <c r="KQ315" s="471"/>
      <c r="KR315" s="471"/>
      <c r="KS315" s="471"/>
      <c r="KT315" s="471"/>
      <c r="KU315" s="471"/>
      <c r="KV315" s="471"/>
      <c r="KW315" s="214"/>
      <c r="KX315" s="471"/>
      <c r="KY315" s="471"/>
      <c r="KZ315" s="471"/>
      <c r="LA315" s="471"/>
      <c r="LB315" s="471"/>
      <c r="LC315" s="471"/>
      <c r="LD315" s="471"/>
      <c r="LE315" s="471"/>
      <c r="LF315" s="214"/>
      <c r="LG315" s="24"/>
      <c r="LH315" s="24"/>
      <c r="LI315" s="669"/>
      <c r="LJ315" s="24"/>
      <c r="LK315" s="24"/>
      <c r="LL315" s="471"/>
      <c r="LM315" s="471"/>
      <c r="LN315" s="471"/>
      <c r="LO315" s="214"/>
      <c r="LP315" s="24"/>
      <c r="LQ315" s="24"/>
      <c r="LR315" s="668"/>
      <c r="LS315" s="24"/>
      <c r="LT315" s="24"/>
      <c r="LU315" s="471"/>
      <c r="LV315" s="471"/>
      <c r="LW315" s="471"/>
      <c r="LX315" s="214"/>
      <c r="LY315" s="471"/>
      <c r="LZ315" s="471"/>
      <c r="MA315" s="471"/>
      <c r="MB315" s="471"/>
      <c r="MC315" s="471"/>
      <c r="MD315" s="471"/>
      <c r="ME315" s="471"/>
      <c r="MF315" s="471"/>
      <c r="MG315" s="214"/>
      <c r="MH315" s="446"/>
      <c r="MI315" s="446"/>
      <c r="MJ315" s="465"/>
      <c r="MK315" s="465"/>
      <c r="ML315" s="675"/>
      <c r="MM315" s="471"/>
      <c r="MN315" s="471"/>
      <c r="MO315" s="471"/>
      <c r="MP315" s="214"/>
      <c r="MQ315" s="446"/>
      <c r="MR315" s="446"/>
      <c r="MS315" s="542"/>
      <c r="MT315" s="468"/>
      <c r="MU315" s="306"/>
      <c r="MV315" s="471"/>
      <c r="MW315" s="471"/>
      <c r="MX315" s="471"/>
      <c r="MY315" s="214"/>
      <c r="MZ315" s="446"/>
      <c r="NA315" s="446"/>
      <c r="NB315" s="542"/>
      <c r="NC315" s="468"/>
      <c r="ND315" s="306"/>
      <c r="NE315" s="471"/>
      <c r="NF315" s="24"/>
      <c r="NG315" s="471"/>
      <c r="NH315" s="214"/>
    </row>
    <row r="316" spans="1:372" ht="18">
      <c r="A316" s="538" t="s">
        <v>9</v>
      </c>
      <c r="B316" s="441" t="s">
        <v>1599</v>
      </c>
      <c r="C316" s="460"/>
      <c r="D316" s="538" t="s">
        <v>39</v>
      </c>
      <c r="E316" s="444"/>
      <c r="F316" s="443"/>
      <c r="G316" s="59"/>
      <c r="H316" s="441"/>
      <c r="I316" s="443"/>
      <c r="J316" s="443"/>
      <c r="K316" s="443"/>
      <c r="L316" s="460"/>
      <c r="M316" s="538" t="s">
        <v>25</v>
      </c>
      <c r="N316" s="443"/>
      <c r="O316" s="443"/>
      <c r="P316" s="67"/>
      <c r="Q316" s="443"/>
      <c r="R316" s="441"/>
      <c r="S316" s="443"/>
      <c r="T316" s="443"/>
      <c r="U316" s="460"/>
      <c r="V316" s="538" t="s">
        <v>25</v>
      </c>
      <c r="W316" s="443"/>
      <c r="X316" s="443"/>
      <c r="Y316" s="67"/>
      <c r="Z316" s="443"/>
      <c r="AA316" s="441"/>
      <c r="AB316" s="443"/>
      <c r="AC316" s="443"/>
      <c r="AD316" s="460"/>
      <c r="AE316" s="538" t="s">
        <v>11</v>
      </c>
      <c r="AF316" s="443"/>
      <c r="AG316" s="443"/>
      <c r="AH316" s="59"/>
      <c r="AI316" s="443"/>
      <c r="AJ316" s="441"/>
      <c r="AK316" s="443"/>
      <c r="AL316" s="443"/>
      <c r="AM316" s="460"/>
      <c r="AN316" s="538" t="s">
        <v>25</v>
      </c>
      <c r="AO316" s="286"/>
      <c r="AP316" s="446"/>
      <c r="AQ316" s="212">
        <v>54296.30000000001</v>
      </c>
      <c r="AR316" s="443" t="s">
        <v>1540</v>
      </c>
      <c r="AS316" s="441" t="s">
        <v>1599</v>
      </c>
      <c r="AT316" s="443"/>
      <c r="AU316" s="443"/>
      <c r="AV316" s="460"/>
      <c r="AW316" s="306" t="s">
        <v>141</v>
      </c>
      <c r="AX316" s="286"/>
      <c r="AY316" s="446"/>
      <c r="AZ316" s="212">
        <v>49663.662499999897</v>
      </c>
      <c r="BA316" s="388" t="s">
        <v>2101</v>
      </c>
      <c r="BB316" s="441" t="s">
        <v>1599</v>
      </c>
      <c r="BC316" s="24"/>
      <c r="BD316" s="443"/>
      <c r="BE316" s="460"/>
      <c r="BF316" s="538" t="s">
        <v>17</v>
      </c>
      <c r="BG316" s="286"/>
      <c r="BH316" s="621"/>
      <c r="BI316" s="212">
        <v>53022.550000000287</v>
      </c>
      <c r="BJ316" s="388" t="s">
        <v>3723</v>
      </c>
      <c r="BK316" s="441" t="s">
        <v>1599</v>
      </c>
      <c r="BL316" s="443"/>
      <c r="BM316" s="443"/>
      <c r="BN316" s="460"/>
      <c r="BO316" s="24"/>
      <c r="BP316" s="24"/>
      <c r="BQ316" s="668"/>
      <c r="BR316" s="24"/>
      <c r="BS316" s="24"/>
      <c r="BT316" s="443"/>
      <c r="BU316" s="443"/>
      <c r="BV316" s="443"/>
      <c r="BW316" s="460"/>
      <c r="BX316" s="24"/>
      <c r="BY316" s="24"/>
      <c r="BZ316" s="668"/>
      <c r="CA316" s="24"/>
      <c r="CB316" s="24"/>
      <c r="CC316" s="443"/>
      <c r="CD316" s="443"/>
      <c r="CE316" s="443"/>
      <c r="CF316" s="460"/>
      <c r="CG316" s="24"/>
      <c r="CH316" s="24"/>
      <c r="CI316" s="668"/>
      <c r="CJ316" s="24"/>
      <c r="CK316" s="24"/>
      <c r="CL316" s="443"/>
      <c r="CM316" s="443"/>
      <c r="CN316" s="443"/>
      <c r="CO316" s="460"/>
      <c r="CP316" s="24"/>
      <c r="CQ316" s="24"/>
      <c r="CR316" s="668"/>
      <c r="CS316" s="24"/>
      <c r="CT316" s="24"/>
      <c r="CU316" s="443"/>
      <c r="CV316" s="443"/>
      <c r="CW316" s="443"/>
      <c r="CX316" s="460"/>
      <c r="CY316" s="24"/>
      <c r="CZ316" s="24"/>
      <c r="DA316" s="668"/>
      <c r="DB316" s="24"/>
      <c r="DC316" s="24"/>
      <c r="DD316" s="443"/>
      <c r="DE316" s="443"/>
      <c r="DF316" s="443"/>
      <c r="DG316" s="460"/>
      <c r="DH316" s="24"/>
      <c r="DI316" s="24"/>
      <c r="DJ316" s="668"/>
      <c r="DK316" s="24"/>
      <c r="DL316" s="24"/>
      <c r="DM316" s="443"/>
      <c r="DN316" s="443"/>
      <c r="DO316" s="443"/>
      <c r="DP316" s="460"/>
      <c r="DQ316" s="24"/>
      <c r="DR316" s="24"/>
      <c r="DS316" s="669"/>
      <c r="DT316" s="24"/>
      <c r="DU316" s="24"/>
      <c r="DV316" s="443"/>
      <c r="DW316" s="443"/>
      <c r="DX316" s="443"/>
      <c r="DY316" s="460"/>
      <c r="DZ316" s="24"/>
      <c r="EA316" s="24"/>
      <c r="EB316" s="669"/>
      <c r="EC316" s="24"/>
      <c r="ED316" s="24"/>
      <c r="EE316" s="443"/>
      <c r="EF316" s="443"/>
      <c r="EG316" s="443"/>
      <c r="EH316" s="460"/>
      <c r="EI316" s="24"/>
      <c r="EJ316" s="24"/>
      <c r="EK316" s="668"/>
      <c r="EL316" s="24"/>
      <c r="EM316" s="24"/>
      <c r="EN316" s="443"/>
      <c r="EO316" s="443"/>
      <c r="EP316" s="443"/>
      <c r="EQ316" s="460"/>
      <c r="ER316" s="24"/>
      <c r="ES316" s="24"/>
      <c r="ET316" s="668"/>
      <c r="EU316" s="24"/>
      <c r="EV316" s="24"/>
      <c r="EW316" s="443"/>
      <c r="EX316" s="443"/>
      <c r="EY316" s="443"/>
      <c r="EZ316" s="460"/>
      <c r="FA316" s="446"/>
      <c r="FB316" s="464"/>
      <c r="FC316" s="542"/>
      <c r="FD316" s="468"/>
      <c r="FE316" s="446"/>
      <c r="FF316" s="443"/>
      <c r="FG316" s="443"/>
      <c r="FH316" s="443"/>
      <c r="FI316" s="460"/>
      <c r="FJ316" s="24"/>
      <c r="FK316" s="24"/>
      <c r="FL316" s="668"/>
      <c r="FM316" s="24"/>
      <c r="FN316" s="24"/>
      <c r="FO316" s="443"/>
      <c r="FP316" s="443"/>
      <c r="FQ316" s="443"/>
      <c r="FR316" s="460"/>
      <c r="FS316" s="24"/>
      <c r="FT316" s="24"/>
      <c r="FU316" s="668"/>
      <c r="FV316" s="24"/>
      <c r="FW316" s="24"/>
      <c r="FX316" s="443"/>
      <c r="FY316" s="443"/>
      <c r="FZ316" s="443"/>
      <c r="GA316" s="460"/>
      <c r="GB316" s="24"/>
      <c r="GC316" s="24"/>
      <c r="GD316" s="679"/>
      <c r="GE316" s="24"/>
      <c r="GF316" s="24"/>
      <c r="GG316" s="443"/>
      <c r="GH316" s="443"/>
      <c r="GI316" s="443"/>
      <c r="GJ316" s="460"/>
      <c r="GK316" s="446"/>
      <c r="GL316" s="464"/>
      <c r="GM316" s="542"/>
      <c r="GN316" s="468"/>
      <c r="GO316" s="446"/>
      <c r="GP316" s="443"/>
      <c r="GQ316" s="443"/>
      <c r="GR316" s="443"/>
      <c r="GS316" s="460"/>
      <c r="GT316" s="443"/>
      <c r="GU316" s="443"/>
      <c r="GV316" s="443"/>
      <c r="GW316" s="443"/>
      <c r="GX316" s="443"/>
      <c r="GY316" s="443"/>
      <c r="GZ316" s="443"/>
      <c r="HA316" s="443"/>
      <c r="HB316" s="460"/>
      <c r="HC316" s="24"/>
      <c r="HD316" s="24"/>
      <c r="HE316" s="668"/>
      <c r="HF316" s="24"/>
      <c r="HG316" s="24"/>
      <c r="HH316" s="443"/>
      <c r="HI316" s="443"/>
      <c r="HJ316" s="443"/>
      <c r="HK316" s="460"/>
      <c r="HL316" s="24"/>
      <c r="HM316" s="24"/>
      <c r="HN316" s="668"/>
      <c r="HO316" s="24"/>
      <c r="HP316" s="24"/>
      <c r="HQ316" s="443"/>
      <c r="HR316" s="443"/>
      <c r="HS316" s="443"/>
      <c r="HT316" s="460"/>
      <c r="HU316" s="24"/>
      <c r="HV316" s="24"/>
      <c r="HW316" s="680"/>
      <c r="HX316" s="24"/>
      <c r="HY316" s="24"/>
      <c r="HZ316" s="24"/>
      <c r="IA316" s="443"/>
      <c r="IB316" s="443"/>
      <c r="IC316" s="460"/>
      <c r="ID316" s="443"/>
      <c r="IE316" s="443"/>
      <c r="IF316" s="443"/>
      <c r="IG316" s="443"/>
      <c r="IH316" s="443"/>
      <c r="II316" s="443"/>
      <c r="IJ316" s="443"/>
      <c r="IK316" s="443"/>
      <c r="IL316" s="460"/>
      <c r="IM316" s="24"/>
      <c r="IN316" s="24"/>
      <c r="IO316" s="668"/>
      <c r="IP316" s="24"/>
      <c r="IQ316" s="24"/>
      <c r="IR316" s="443"/>
      <c r="IS316" s="443"/>
      <c r="IT316" s="443"/>
      <c r="IU316" s="460"/>
      <c r="IV316" s="24"/>
      <c r="IW316" s="24"/>
      <c r="IX316" s="679"/>
      <c r="IY316" s="24"/>
      <c r="IZ316" s="24"/>
      <c r="JA316" s="443"/>
      <c r="JB316" s="443"/>
      <c r="JC316" s="443"/>
      <c r="JD316" s="460"/>
      <c r="JE316" s="24"/>
      <c r="JF316" s="24"/>
      <c r="JG316" s="668"/>
      <c r="JH316" s="24"/>
      <c r="JI316" s="24"/>
      <c r="JJ316" s="443"/>
      <c r="JK316" s="443"/>
      <c r="JL316" s="443"/>
      <c r="JM316" s="460"/>
      <c r="JN316" s="443"/>
      <c r="JO316" s="443"/>
      <c r="JP316" s="443"/>
      <c r="JQ316" s="443"/>
      <c r="JR316" s="443"/>
      <c r="JS316" s="443"/>
      <c r="JT316" s="443"/>
      <c r="JU316" s="443"/>
      <c r="JV316" s="460"/>
      <c r="JW316" s="24"/>
      <c r="JX316" s="24"/>
      <c r="JY316" s="674"/>
      <c r="JZ316" s="24"/>
      <c r="KA316" s="24"/>
      <c r="KB316" s="443"/>
      <c r="KC316" s="443"/>
      <c r="KD316" s="443"/>
      <c r="KE316" s="460"/>
      <c r="KF316" s="24"/>
      <c r="KG316" s="24"/>
      <c r="KH316" s="668"/>
      <c r="KI316" s="24"/>
      <c r="KJ316" s="24"/>
      <c r="KK316" s="443"/>
      <c r="KL316" s="443"/>
      <c r="KM316" s="443"/>
      <c r="KN316" s="460"/>
      <c r="KO316" s="443"/>
      <c r="KP316" s="443"/>
      <c r="KQ316" s="443"/>
      <c r="KR316" s="443"/>
      <c r="KS316" s="443"/>
      <c r="KT316" s="443"/>
      <c r="KU316" s="443"/>
      <c r="KV316" s="443"/>
      <c r="KW316" s="460"/>
      <c r="KX316" s="443"/>
      <c r="KY316" s="443"/>
      <c r="KZ316" s="443"/>
      <c r="LA316" s="443"/>
      <c r="LB316" s="443"/>
      <c r="LC316" s="443"/>
      <c r="LD316" s="443"/>
      <c r="LE316" s="443"/>
      <c r="LF316" s="460"/>
      <c r="LG316" s="24"/>
      <c r="LH316" s="24"/>
      <c r="LI316" s="669"/>
      <c r="LJ316" s="24"/>
      <c r="LK316" s="24"/>
      <c r="LL316" s="443"/>
      <c r="LM316" s="443"/>
      <c r="LN316" s="443"/>
      <c r="LO316" s="460"/>
      <c r="LP316" s="24"/>
      <c r="LQ316" s="24"/>
      <c r="LR316" s="668"/>
      <c r="LS316" s="24"/>
      <c r="LT316" s="24"/>
      <c r="LU316" s="443"/>
      <c r="LV316" s="443"/>
      <c r="LW316" s="443"/>
      <c r="LX316" s="460"/>
      <c r="LY316" s="443"/>
      <c r="LZ316" s="443"/>
      <c r="MA316" s="443"/>
      <c r="MB316" s="443"/>
      <c r="MC316" s="443"/>
      <c r="MD316" s="443"/>
      <c r="ME316" s="443"/>
      <c r="MF316" s="443"/>
      <c r="MG316" s="460"/>
      <c r="MH316" s="446"/>
      <c r="MI316" s="464"/>
      <c r="MJ316" s="465"/>
      <c r="MK316" s="465"/>
      <c r="ML316" s="675"/>
      <c r="MM316" s="443"/>
      <c r="MN316" s="443"/>
      <c r="MO316" s="443"/>
      <c r="MP316" s="460"/>
      <c r="MQ316" s="446"/>
      <c r="MR316" s="464"/>
      <c r="MS316" s="542"/>
      <c r="MT316" s="468"/>
      <c r="MU316" s="446"/>
      <c r="MV316" s="443"/>
      <c r="MW316" s="443"/>
      <c r="MX316" s="443"/>
      <c r="MY316" s="460"/>
      <c r="MZ316" s="446"/>
      <c r="NA316" s="464"/>
      <c r="NB316" s="542"/>
      <c r="NC316" s="468"/>
      <c r="ND316" s="446"/>
      <c r="NE316" s="443"/>
      <c r="NF316" s="24"/>
      <c r="NG316" s="443"/>
      <c r="NH316" s="460"/>
    </row>
    <row r="317" spans="1:372" ht="18">
      <c r="A317" s="655">
        <v>2014</v>
      </c>
      <c r="B317" s="443"/>
      <c r="C317" s="460"/>
      <c r="D317" s="62" t="s">
        <v>226</v>
      </c>
      <c r="E317" s="444"/>
      <c r="F317" s="443"/>
      <c r="G317" s="59">
        <v>8089</v>
      </c>
      <c r="H317" s="441" t="s">
        <v>1599</v>
      </c>
      <c r="I317" s="443"/>
      <c r="J317" s="443"/>
      <c r="K317" s="443"/>
      <c r="L317" s="460"/>
      <c r="M317" s="655" t="s">
        <v>1627</v>
      </c>
      <c r="N317" s="443"/>
      <c r="O317" s="443"/>
      <c r="P317" s="67">
        <v>24503</v>
      </c>
      <c r="Q317" s="443" t="s">
        <v>233</v>
      </c>
      <c r="R317" s="441" t="s">
        <v>1599</v>
      </c>
      <c r="S317" s="443"/>
      <c r="T317" s="443"/>
      <c r="U317" s="460"/>
      <c r="V317" s="655" t="s">
        <v>222</v>
      </c>
      <c r="W317" s="443"/>
      <c r="X317" s="443"/>
      <c r="Y317" s="67">
        <v>39349</v>
      </c>
      <c r="Z317" s="443" t="s">
        <v>257</v>
      </c>
      <c r="AA317" s="441" t="s">
        <v>1599</v>
      </c>
      <c r="AB317" s="443"/>
      <c r="AC317" s="443"/>
      <c r="AD317" s="460"/>
      <c r="AE317" s="655" t="s">
        <v>221</v>
      </c>
      <c r="AF317" s="443"/>
      <c r="AG317" s="443"/>
      <c r="AH317" s="59">
        <v>50806</v>
      </c>
      <c r="AI317" s="443" t="s">
        <v>392</v>
      </c>
      <c r="AJ317" s="441" t="s">
        <v>1599</v>
      </c>
      <c r="AK317" s="443"/>
      <c r="AL317" s="443"/>
      <c r="AM317" s="460"/>
      <c r="AN317" s="655" t="s">
        <v>880</v>
      </c>
      <c r="AO317" s="286"/>
      <c r="AP317" s="444"/>
      <c r="AQ317" s="443"/>
      <c r="AR317" s="443"/>
      <c r="AS317" s="443"/>
      <c r="AT317" s="443"/>
      <c r="AU317" s="443"/>
      <c r="AV317" s="460"/>
      <c r="AW317" s="62" t="s">
        <v>2175</v>
      </c>
      <c r="AX317" s="443"/>
      <c r="AZ317" s="471"/>
      <c r="BB317" s="443"/>
      <c r="BC317" s="24"/>
      <c r="BD317" s="443"/>
      <c r="BE317" s="460"/>
      <c r="BF317" s="655" t="s">
        <v>3724</v>
      </c>
      <c r="BJ317" s="24"/>
      <c r="BK317" s="443"/>
      <c r="BL317" s="443"/>
      <c r="BM317" s="443"/>
      <c r="BN317" s="460"/>
      <c r="BO317" s="664"/>
      <c r="BP317" s="24"/>
      <c r="BQ317" s="668"/>
      <c r="BR317" s="24"/>
      <c r="BS317" s="24"/>
      <c r="BT317" s="443"/>
      <c r="BU317" s="443"/>
      <c r="BV317" s="443"/>
      <c r="BW317" s="460"/>
      <c r="BX317" s="664"/>
      <c r="BY317" s="24"/>
      <c r="BZ317" s="668"/>
      <c r="CA317" s="24"/>
      <c r="CB317" s="24"/>
      <c r="CC317" s="443"/>
      <c r="CD317" s="443"/>
      <c r="CE317" s="443"/>
      <c r="CF317" s="460"/>
      <c r="CG317" s="664"/>
      <c r="CH317" s="24"/>
      <c r="CI317" s="668"/>
      <c r="CJ317" s="24"/>
      <c r="CK317" s="24"/>
      <c r="CL317" s="443"/>
      <c r="CM317" s="443"/>
      <c r="CN317" s="443"/>
      <c r="CO317" s="460"/>
      <c r="CP317" s="664"/>
      <c r="CQ317" s="24"/>
      <c r="CR317" s="668"/>
      <c r="CS317" s="24"/>
      <c r="CT317" s="24"/>
      <c r="CU317" s="443"/>
      <c r="CV317" s="443"/>
      <c r="CW317" s="443"/>
      <c r="CX317" s="460"/>
      <c r="CY317" s="664"/>
      <c r="CZ317" s="24"/>
      <c r="DA317" s="668"/>
      <c r="DB317" s="24"/>
      <c r="DC317" s="24"/>
      <c r="DD317" s="443"/>
      <c r="DE317" s="443"/>
      <c r="DF317" s="443"/>
      <c r="DG317" s="460"/>
      <c r="DH317" s="664"/>
      <c r="DI317" s="24"/>
      <c r="DJ317" s="668"/>
      <c r="DK317" s="24"/>
      <c r="DL317" s="24"/>
      <c r="DM317" s="443"/>
      <c r="DN317" s="443"/>
      <c r="DO317" s="443"/>
      <c r="DP317" s="460"/>
      <c r="DQ317" s="664"/>
      <c r="DR317" s="24"/>
      <c r="DS317" s="669"/>
      <c r="DT317" s="24"/>
      <c r="DU317" s="24"/>
      <c r="DV317" s="443"/>
      <c r="DW317" s="443"/>
      <c r="DX317" s="443"/>
      <c r="DY317" s="460"/>
      <c r="DZ317" s="664"/>
      <c r="EA317" s="24"/>
      <c r="EB317" s="670"/>
      <c r="EC317" s="24"/>
      <c r="ED317" s="24"/>
      <c r="EE317" s="443"/>
      <c r="EF317" s="443"/>
      <c r="EG317" s="443"/>
      <c r="EH317" s="460"/>
      <c r="EI317" s="664"/>
      <c r="EJ317" s="24"/>
      <c r="EK317" s="671"/>
      <c r="EL317" s="24"/>
      <c r="EM317" s="24"/>
      <c r="EN317" s="443"/>
      <c r="EO317" s="443"/>
      <c r="EP317" s="443"/>
      <c r="EQ317" s="460"/>
      <c r="ER317" s="664"/>
      <c r="ES317" s="24"/>
      <c r="ET317" s="671"/>
      <c r="EU317" s="24"/>
      <c r="EV317" s="24"/>
      <c r="EW317" s="443"/>
      <c r="EX317" s="443"/>
      <c r="EY317" s="443"/>
      <c r="EZ317" s="460"/>
      <c r="FA317" s="441"/>
      <c r="FB317" s="446"/>
      <c r="FC317" s="317"/>
      <c r="FD317" s="468"/>
      <c r="FE317" s="446"/>
      <c r="FF317" s="443"/>
      <c r="FG317" s="443"/>
      <c r="FH317" s="443"/>
      <c r="FI317" s="460"/>
      <c r="FJ317" s="664"/>
      <c r="FK317" s="24"/>
      <c r="FL317" s="671"/>
      <c r="FM317" s="24"/>
      <c r="FN317" s="24"/>
      <c r="FO317" s="443"/>
      <c r="FP317" s="443"/>
      <c r="FQ317" s="443"/>
      <c r="FR317" s="460"/>
      <c r="FS317" s="664"/>
      <c r="FT317" s="24"/>
      <c r="FU317" s="671"/>
      <c r="FV317" s="24"/>
      <c r="FW317" s="24"/>
      <c r="FX317" s="443"/>
      <c r="FY317" s="443"/>
      <c r="FZ317" s="443"/>
      <c r="GA317" s="460"/>
      <c r="GB317" s="664"/>
      <c r="GC317" s="24"/>
      <c r="GD317" s="672"/>
      <c r="GE317" s="24"/>
      <c r="GF317" s="24"/>
      <c r="GG317" s="443"/>
      <c r="GH317" s="443"/>
      <c r="GI317" s="443"/>
      <c r="GJ317" s="460"/>
      <c r="GK317" s="441"/>
      <c r="GL317" s="446"/>
      <c r="GM317" s="317"/>
      <c r="GN317" s="468"/>
      <c r="GO317" s="446"/>
      <c r="GP317" s="443"/>
      <c r="GQ317" s="443"/>
      <c r="GR317" s="443"/>
      <c r="GS317" s="460"/>
      <c r="GT317" s="443"/>
      <c r="GU317" s="443"/>
      <c r="GV317" s="443"/>
      <c r="GW317" s="443"/>
      <c r="GX317" s="443"/>
      <c r="GY317" s="443"/>
      <c r="GZ317" s="443"/>
      <c r="HA317" s="443"/>
      <c r="HB317" s="460"/>
      <c r="HC317" s="664"/>
      <c r="HD317" s="24"/>
      <c r="HE317" s="671"/>
      <c r="HF317" s="24"/>
      <c r="HG317" s="24"/>
      <c r="HH317" s="443"/>
      <c r="HI317" s="443"/>
      <c r="HJ317" s="443"/>
      <c r="HK317" s="460"/>
      <c r="HL317" s="664"/>
      <c r="HM317" s="24"/>
      <c r="HN317" s="671"/>
      <c r="HO317" s="24"/>
      <c r="HP317" s="24"/>
      <c r="HQ317" s="443"/>
      <c r="HR317" s="443"/>
      <c r="HS317" s="443"/>
      <c r="HT317" s="460"/>
      <c r="HU317" s="664"/>
      <c r="HV317" s="24"/>
      <c r="HW317" s="673"/>
      <c r="HX317" s="24"/>
      <c r="HY317" s="24"/>
      <c r="HZ317" s="24"/>
      <c r="IA317" s="443"/>
      <c r="IB317" s="443"/>
      <c r="IC317" s="460"/>
      <c r="ID317" s="443"/>
      <c r="IE317" s="443"/>
      <c r="IF317" s="443"/>
      <c r="IG317" s="443"/>
      <c r="IH317" s="443"/>
      <c r="II317" s="443"/>
      <c r="IJ317" s="443"/>
      <c r="IK317" s="443"/>
      <c r="IL317" s="460"/>
      <c r="IM317" s="664"/>
      <c r="IN317" s="24"/>
      <c r="IO317" s="671"/>
      <c r="IP317" s="24"/>
      <c r="IQ317" s="24"/>
      <c r="IR317" s="443"/>
      <c r="IS317" s="443"/>
      <c r="IT317" s="443"/>
      <c r="IU317" s="460"/>
      <c r="IV317" s="664"/>
      <c r="IW317" s="24"/>
      <c r="IX317" s="672"/>
      <c r="IY317" s="24"/>
      <c r="IZ317" s="24"/>
      <c r="JA317" s="443"/>
      <c r="JB317" s="443"/>
      <c r="JC317" s="443"/>
      <c r="JD317" s="460"/>
      <c r="JE317" s="24"/>
      <c r="JF317" s="24"/>
      <c r="JG317" s="668"/>
      <c r="JH317" s="24"/>
      <c r="JI317" s="24"/>
      <c r="JJ317" s="443"/>
      <c r="JK317" s="443"/>
      <c r="JL317" s="443"/>
      <c r="JM317" s="460"/>
      <c r="JN317" s="443"/>
      <c r="JO317" s="443"/>
      <c r="JP317" s="443"/>
      <c r="JQ317" s="443"/>
      <c r="JR317" s="443"/>
      <c r="JS317" s="443"/>
      <c r="JT317" s="443"/>
      <c r="JU317" s="443"/>
      <c r="JV317" s="460"/>
      <c r="JW317" s="664"/>
      <c r="JX317" s="24"/>
      <c r="JY317" s="674"/>
      <c r="JZ317" s="24"/>
      <c r="KA317" s="24"/>
      <c r="KB317" s="443"/>
      <c r="KC317" s="443"/>
      <c r="KD317" s="443"/>
      <c r="KE317" s="460"/>
      <c r="KF317" s="664"/>
      <c r="KG317" s="24"/>
      <c r="KH317" s="671"/>
      <c r="KI317" s="24"/>
      <c r="KJ317" s="24"/>
      <c r="KK317" s="443"/>
      <c r="KL317" s="443"/>
      <c r="KM317" s="443"/>
      <c r="KN317" s="460"/>
      <c r="KO317" s="443"/>
      <c r="KP317" s="443"/>
      <c r="KQ317" s="443"/>
      <c r="KR317" s="443"/>
      <c r="KS317" s="443"/>
      <c r="KT317" s="443"/>
      <c r="KU317" s="443"/>
      <c r="KV317" s="443"/>
      <c r="KW317" s="460"/>
      <c r="KX317" s="443"/>
      <c r="KY317" s="443"/>
      <c r="KZ317" s="443"/>
      <c r="LA317" s="443"/>
      <c r="LB317" s="443"/>
      <c r="LC317" s="443"/>
      <c r="LD317" s="443"/>
      <c r="LE317" s="443"/>
      <c r="LF317" s="460"/>
      <c r="LG317" s="664"/>
      <c r="LH317" s="24"/>
      <c r="LI317" s="670"/>
      <c r="LJ317" s="24"/>
      <c r="LK317" s="24"/>
      <c r="LL317" s="443"/>
      <c r="LM317" s="443"/>
      <c r="LN317" s="443"/>
      <c r="LO317" s="460"/>
      <c r="LP317" s="664"/>
      <c r="LQ317" s="24"/>
      <c r="LR317" s="671"/>
      <c r="LS317" s="24"/>
      <c r="LT317" s="24"/>
      <c r="LU317" s="443"/>
      <c r="LV317" s="443"/>
      <c r="LW317" s="443"/>
      <c r="LX317" s="460"/>
      <c r="LY317" s="443"/>
      <c r="LZ317" s="443"/>
      <c r="MA317" s="443"/>
      <c r="MB317" s="443"/>
      <c r="MC317" s="443"/>
      <c r="MD317" s="443"/>
      <c r="ME317" s="443"/>
      <c r="MF317" s="443"/>
      <c r="MG317" s="460"/>
      <c r="MH317" s="441"/>
      <c r="MI317" s="446"/>
      <c r="MJ317" s="465"/>
      <c r="MK317" s="465"/>
      <c r="ML317" s="675"/>
      <c r="MM317" s="443"/>
      <c r="MN317" s="443"/>
      <c r="MO317" s="443"/>
      <c r="MP317" s="460"/>
      <c r="MQ317" s="441"/>
      <c r="MR317" s="446"/>
      <c r="MS317" s="317"/>
      <c r="MT317" s="468"/>
      <c r="MU317" s="306"/>
      <c r="MV317" s="443"/>
      <c r="MW317" s="443"/>
      <c r="MX317" s="443"/>
      <c r="MY317" s="460"/>
      <c r="MZ317" s="441"/>
      <c r="NA317" s="446"/>
      <c r="NB317" s="317"/>
      <c r="NC317" s="468"/>
      <c r="ND317" s="306"/>
      <c r="NE317" s="443"/>
      <c r="NF317" s="24"/>
      <c r="NG317" s="443"/>
      <c r="NH317" s="460"/>
    </row>
    <row r="318" spans="1:372" ht="18">
      <c r="A318" s="538" t="s">
        <v>31</v>
      </c>
      <c r="B318" s="441" t="s">
        <v>1600</v>
      </c>
      <c r="C318" s="460"/>
      <c r="D318" s="538" t="s">
        <v>35</v>
      </c>
      <c r="E318" s="444"/>
      <c r="F318" s="443"/>
      <c r="G318" s="59"/>
      <c r="H318" s="443"/>
      <c r="I318" s="443"/>
      <c r="J318" s="443"/>
      <c r="K318" s="443"/>
      <c r="L318" s="460"/>
      <c r="M318" s="538" t="s">
        <v>39</v>
      </c>
      <c r="N318" s="446"/>
      <c r="O318" s="446"/>
      <c r="P318" s="67"/>
      <c r="Q318" s="443"/>
      <c r="R318" s="443"/>
      <c r="S318" s="443"/>
      <c r="T318" s="443"/>
      <c r="U318" s="460"/>
      <c r="V318" s="538" t="s">
        <v>11</v>
      </c>
      <c r="W318" s="443"/>
      <c r="X318" s="443"/>
      <c r="Y318" s="24"/>
      <c r="Z318" s="443"/>
      <c r="AA318" s="443"/>
      <c r="AB318" s="443"/>
      <c r="AC318" s="443"/>
      <c r="AD318" s="460"/>
      <c r="AE318" s="538" t="s">
        <v>9</v>
      </c>
      <c r="AF318" s="443"/>
      <c r="AG318" s="446"/>
      <c r="AH318" s="59"/>
      <c r="AI318" s="443"/>
      <c r="AJ318" s="443"/>
      <c r="AK318" s="443"/>
      <c r="AL318" s="443"/>
      <c r="AM318" s="460"/>
      <c r="AN318" s="538" t="s">
        <v>9</v>
      </c>
      <c r="AO318" s="286"/>
      <c r="AP318" s="446"/>
      <c r="AQ318" s="212">
        <v>54075.012500000004</v>
      </c>
      <c r="AR318" s="443" t="s">
        <v>1541</v>
      </c>
      <c r="AS318" s="441" t="s">
        <v>1600</v>
      </c>
      <c r="AT318" s="443"/>
      <c r="AU318" s="443"/>
      <c r="AV318" s="460"/>
      <c r="AW318" s="305" t="s">
        <v>143</v>
      </c>
      <c r="AX318" s="286"/>
      <c r="AY318" s="446"/>
      <c r="AZ318" s="212">
        <v>48911.887500000041</v>
      </c>
      <c r="BA318" s="388" t="s">
        <v>2102</v>
      </c>
      <c r="BB318" s="441" t="s">
        <v>1600</v>
      </c>
      <c r="BC318" s="24"/>
      <c r="BD318" s="443"/>
      <c r="BE318" s="460"/>
      <c r="BF318" s="306" t="s">
        <v>141</v>
      </c>
      <c r="BG318" s="286"/>
      <c r="BH318" s="621"/>
      <c r="BI318" s="212">
        <v>52995.749999999724</v>
      </c>
      <c r="BJ318" s="388" t="s">
        <v>3726</v>
      </c>
      <c r="BK318" s="441" t="s">
        <v>1600</v>
      </c>
      <c r="BL318" s="443"/>
      <c r="BM318" s="443"/>
      <c r="BN318" s="460"/>
      <c r="BO318" s="664"/>
      <c r="BP318" s="24"/>
      <c r="BQ318" s="668"/>
      <c r="BR318" s="24"/>
      <c r="BS318" s="24"/>
      <c r="BT318" s="443"/>
      <c r="BU318" s="443"/>
      <c r="BV318" s="443"/>
      <c r="BW318" s="460"/>
      <c r="BX318" s="664"/>
      <c r="BY318" s="24"/>
      <c r="BZ318" s="668"/>
      <c r="CA318" s="24"/>
      <c r="CB318" s="24"/>
      <c r="CC318" s="443"/>
      <c r="CD318" s="443"/>
      <c r="CE318" s="443"/>
      <c r="CF318" s="460"/>
      <c r="CG318" s="664"/>
      <c r="CH318" s="24"/>
      <c r="CI318" s="668"/>
      <c r="CJ318" s="24"/>
      <c r="CK318" s="24"/>
      <c r="CL318" s="443"/>
      <c r="CM318" s="443"/>
      <c r="CN318" s="443"/>
      <c r="CO318" s="460"/>
      <c r="CP318" s="664"/>
      <c r="CQ318" s="24"/>
      <c r="CR318" s="668"/>
      <c r="CS318" s="24"/>
      <c r="CT318" s="24"/>
      <c r="CU318" s="443"/>
      <c r="CV318" s="443"/>
      <c r="CW318" s="443"/>
      <c r="CX318" s="460"/>
      <c r="CY318" s="664"/>
      <c r="CZ318" s="24"/>
      <c r="DA318" s="668"/>
      <c r="DB318" s="24"/>
      <c r="DC318" s="24"/>
      <c r="DD318" s="443"/>
      <c r="DE318" s="443"/>
      <c r="DF318" s="443"/>
      <c r="DG318" s="460"/>
      <c r="DH318" s="664"/>
      <c r="DI318" s="24"/>
      <c r="DJ318" s="668"/>
      <c r="DK318" s="24"/>
      <c r="DL318" s="24"/>
      <c r="DM318" s="443"/>
      <c r="DN318" s="443"/>
      <c r="DO318" s="443"/>
      <c r="DP318" s="460"/>
      <c r="DQ318" s="664"/>
      <c r="DR318" s="24"/>
      <c r="DS318" s="669"/>
      <c r="DT318" s="24"/>
      <c r="DU318" s="24"/>
      <c r="DV318" s="443"/>
      <c r="DW318" s="443"/>
      <c r="DX318" s="443"/>
      <c r="DY318" s="460"/>
      <c r="DZ318" s="664"/>
      <c r="EA318" s="24"/>
      <c r="EB318" s="669"/>
      <c r="EC318" s="24"/>
      <c r="ED318" s="24"/>
      <c r="EE318" s="443"/>
      <c r="EF318" s="443"/>
      <c r="EG318" s="443"/>
      <c r="EH318" s="460"/>
      <c r="EI318" s="664"/>
      <c r="EJ318" s="24"/>
      <c r="EK318" s="668"/>
      <c r="EL318" s="24"/>
      <c r="EM318" s="24"/>
      <c r="EN318" s="443"/>
      <c r="EO318" s="443"/>
      <c r="EP318" s="443"/>
      <c r="EQ318" s="460"/>
      <c r="ER318" s="664"/>
      <c r="ES318" s="24"/>
      <c r="ET318" s="668"/>
      <c r="EU318" s="24"/>
      <c r="EV318" s="24"/>
      <c r="EW318" s="443"/>
      <c r="EX318" s="443"/>
      <c r="EY318" s="443"/>
      <c r="EZ318" s="460"/>
      <c r="FA318" s="441"/>
      <c r="FB318" s="446"/>
      <c r="FC318" s="542"/>
      <c r="FD318" s="468"/>
      <c r="FE318" s="306"/>
      <c r="FF318" s="443"/>
      <c r="FG318" s="443"/>
      <c r="FH318" s="443"/>
      <c r="FI318" s="460"/>
      <c r="FJ318" s="664"/>
      <c r="FK318" s="24"/>
      <c r="FL318" s="668"/>
      <c r="FM318" s="24"/>
      <c r="FN318" s="24"/>
      <c r="FO318" s="443"/>
      <c r="FP318" s="443"/>
      <c r="FQ318" s="443"/>
      <c r="FR318" s="460"/>
      <c r="FS318" s="664"/>
      <c r="FT318" s="24"/>
      <c r="FU318" s="668"/>
      <c r="FV318" s="24"/>
      <c r="FW318" s="24"/>
      <c r="FX318" s="443"/>
      <c r="FY318" s="443"/>
      <c r="FZ318" s="443"/>
      <c r="GA318" s="460"/>
      <c r="GB318" s="664"/>
      <c r="GC318" s="24"/>
      <c r="GD318" s="679"/>
      <c r="GE318" s="24"/>
      <c r="GF318" s="24"/>
      <c r="GG318" s="443"/>
      <c r="GH318" s="443"/>
      <c r="GI318" s="443"/>
      <c r="GJ318" s="460"/>
      <c r="GK318" s="441"/>
      <c r="GL318" s="446"/>
      <c r="GM318" s="542"/>
      <c r="GN318" s="468"/>
      <c r="GO318" s="306"/>
      <c r="GP318" s="443"/>
      <c r="GQ318" s="443"/>
      <c r="GR318" s="443"/>
      <c r="GS318" s="460"/>
      <c r="GT318" s="443"/>
      <c r="GU318" s="443"/>
      <c r="GV318" s="443"/>
      <c r="GW318" s="443"/>
      <c r="GX318" s="443"/>
      <c r="GY318" s="443"/>
      <c r="GZ318" s="443"/>
      <c r="HA318" s="443"/>
      <c r="HB318" s="460"/>
      <c r="HC318" s="664"/>
      <c r="HD318" s="24"/>
      <c r="HE318" s="668"/>
      <c r="HF318" s="24"/>
      <c r="HG318" s="24"/>
      <c r="HH318" s="443"/>
      <c r="HI318" s="443"/>
      <c r="HJ318" s="443"/>
      <c r="HK318" s="460"/>
      <c r="HL318" s="664"/>
      <c r="HM318" s="24"/>
      <c r="HN318" s="668"/>
      <c r="HO318" s="24"/>
      <c r="HP318" s="24"/>
      <c r="HQ318" s="443"/>
      <c r="HR318" s="443"/>
      <c r="HS318" s="443"/>
      <c r="HT318" s="460"/>
      <c r="HU318" s="664"/>
      <c r="HV318" s="24"/>
      <c r="HW318" s="680"/>
      <c r="HX318" s="24"/>
      <c r="HY318" s="24"/>
      <c r="HZ318" s="24"/>
      <c r="IA318" s="443"/>
      <c r="IB318" s="443"/>
      <c r="IC318" s="460"/>
      <c r="ID318" s="443"/>
      <c r="IE318" s="443"/>
      <c r="IF318" s="443"/>
      <c r="IG318" s="443"/>
      <c r="IH318" s="443"/>
      <c r="II318" s="443"/>
      <c r="IJ318" s="443"/>
      <c r="IK318" s="443"/>
      <c r="IL318" s="460"/>
      <c r="IM318" s="664"/>
      <c r="IN318" s="24"/>
      <c r="IO318" s="668"/>
      <c r="IP318" s="24"/>
      <c r="IQ318" s="24"/>
      <c r="IR318" s="443"/>
      <c r="IS318" s="443"/>
      <c r="IT318" s="443"/>
      <c r="IU318" s="460"/>
      <c r="IV318" s="664"/>
      <c r="IW318" s="24"/>
      <c r="IX318" s="679"/>
      <c r="IY318" s="24"/>
      <c r="IZ318" s="24"/>
      <c r="JA318" s="443"/>
      <c r="JB318" s="443"/>
      <c r="JC318" s="443"/>
      <c r="JD318" s="460"/>
      <c r="JE318" s="664"/>
      <c r="JF318" s="24"/>
      <c r="JG318" s="671"/>
      <c r="JH318" s="24"/>
      <c r="JI318" s="24"/>
      <c r="JJ318" s="443"/>
      <c r="JK318" s="443"/>
      <c r="JL318" s="443"/>
      <c r="JM318" s="460"/>
      <c r="JN318" s="443"/>
      <c r="JO318" s="443"/>
      <c r="JP318" s="443"/>
      <c r="JQ318" s="443"/>
      <c r="JR318" s="443"/>
      <c r="JS318" s="443"/>
      <c r="JT318" s="443"/>
      <c r="JU318" s="443"/>
      <c r="JV318" s="460"/>
      <c r="JW318" s="664"/>
      <c r="JX318" s="24"/>
      <c r="JY318" s="674"/>
      <c r="JZ318" s="24"/>
      <c r="KA318" s="24"/>
      <c r="KB318" s="443"/>
      <c r="KC318" s="443"/>
      <c r="KD318" s="443"/>
      <c r="KE318" s="460"/>
      <c r="KF318" s="664"/>
      <c r="KG318" s="24"/>
      <c r="KH318" s="668"/>
      <c r="KI318" s="24"/>
      <c r="KJ318" s="24"/>
      <c r="KK318" s="443"/>
      <c r="KL318" s="443"/>
      <c r="KM318" s="443"/>
      <c r="KN318" s="460"/>
      <c r="KO318" s="443"/>
      <c r="KP318" s="443"/>
      <c r="KQ318" s="443"/>
      <c r="KR318" s="443"/>
      <c r="KS318" s="443"/>
      <c r="KT318" s="443"/>
      <c r="KU318" s="443"/>
      <c r="KV318" s="443"/>
      <c r="KW318" s="460"/>
      <c r="KX318" s="443"/>
      <c r="KY318" s="443"/>
      <c r="KZ318" s="443"/>
      <c r="LA318" s="443"/>
      <c r="LB318" s="443"/>
      <c r="LC318" s="443"/>
      <c r="LD318" s="443"/>
      <c r="LE318" s="443"/>
      <c r="LF318" s="460"/>
      <c r="LG318" s="664"/>
      <c r="LH318" s="24"/>
      <c r="LI318" s="669"/>
      <c r="LJ318" s="24"/>
      <c r="LK318" s="24"/>
      <c r="LL318" s="443"/>
      <c r="LM318" s="443"/>
      <c r="LN318" s="443"/>
      <c r="LO318" s="460"/>
      <c r="LP318" s="664"/>
      <c r="LQ318" s="24"/>
      <c r="LR318" s="668"/>
      <c r="LS318" s="24"/>
      <c r="LT318" s="24"/>
      <c r="LU318" s="443"/>
      <c r="LV318" s="443"/>
      <c r="LW318" s="443"/>
      <c r="LX318" s="460"/>
      <c r="LY318" s="443"/>
      <c r="LZ318" s="443"/>
      <c r="MA318" s="443"/>
      <c r="MB318" s="443"/>
      <c r="MC318" s="443"/>
      <c r="MD318" s="443"/>
      <c r="ME318" s="443"/>
      <c r="MF318" s="443"/>
      <c r="MG318" s="460"/>
      <c r="MH318" s="441"/>
      <c r="MI318" s="446"/>
      <c r="MJ318" s="465"/>
      <c r="MK318" s="465"/>
      <c r="ML318" s="675"/>
      <c r="MM318" s="443"/>
      <c r="MN318" s="443"/>
      <c r="MO318" s="443"/>
      <c r="MP318" s="460"/>
      <c r="MQ318" s="441"/>
      <c r="MR318" s="446"/>
      <c r="MS318" s="542"/>
      <c r="MT318" s="468"/>
      <c r="MU318" s="446"/>
      <c r="MV318" s="443"/>
      <c r="MW318" s="443"/>
      <c r="MX318" s="443"/>
      <c r="MY318" s="460"/>
      <c r="MZ318" s="441"/>
      <c r="NA318" s="446"/>
      <c r="NB318" s="542"/>
      <c r="NC318" s="468"/>
      <c r="ND318" s="446"/>
      <c r="NE318" s="443"/>
      <c r="NF318" s="24"/>
      <c r="NG318" s="443"/>
      <c r="NH318" s="460"/>
    </row>
    <row r="319" spans="1:372" ht="18">
      <c r="A319" s="655">
        <v>2014</v>
      </c>
      <c r="C319" s="460"/>
      <c r="D319" s="655">
        <v>2015</v>
      </c>
      <c r="E319" s="444"/>
      <c r="F319" s="443"/>
      <c r="G319" s="59">
        <v>7492</v>
      </c>
      <c r="H319" s="441" t="s">
        <v>1600</v>
      </c>
      <c r="I319" s="443"/>
      <c r="J319" s="443"/>
      <c r="K319" s="443"/>
      <c r="L319" s="460"/>
      <c r="M319" s="655" t="s">
        <v>1626</v>
      </c>
      <c r="N319" s="446"/>
      <c r="O319" s="446"/>
      <c r="P319" s="67">
        <v>24418</v>
      </c>
      <c r="Q319" s="443" t="s">
        <v>234</v>
      </c>
      <c r="R319" s="441" t="s">
        <v>1600</v>
      </c>
      <c r="S319" s="443"/>
      <c r="T319" s="443"/>
      <c r="U319" s="460"/>
      <c r="V319" s="655" t="s">
        <v>1629</v>
      </c>
      <c r="W319" s="443"/>
      <c r="X319" s="443"/>
      <c r="Y319" s="67">
        <v>39251</v>
      </c>
      <c r="Z319" s="443" t="s">
        <v>258</v>
      </c>
      <c r="AA319" s="441" t="s">
        <v>1600</v>
      </c>
      <c r="AB319" s="443"/>
      <c r="AC319" s="443"/>
      <c r="AD319" s="460"/>
      <c r="AE319" s="655" t="s">
        <v>223</v>
      </c>
      <c r="AF319" s="443"/>
      <c r="AG319" s="443"/>
      <c r="AH319" s="59">
        <v>50794</v>
      </c>
      <c r="AI319" s="443" t="s">
        <v>393</v>
      </c>
      <c r="AJ319" s="441" t="s">
        <v>1600</v>
      </c>
      <c r="AK319" s="443"/>
      <c r="AL319" s="443"/>
      <c r="AM319" s="460"/>
      <c r="AN319" s="655" t="s">
        <v>879</v>
      </c>
      <c r="AO319" s="450"/>
      <c r="AP319" s="444"/>
      <c r="AQ319" s="443"/>
      <c r="AR319" s="443"/>
      <c r="AS319" s="441"/>
      <c r="AT319" s="443"/>
      <c r="AU319" s="443"/>
      <c r="AV319" s="214"/>
      <c r="AW319" s="62" t="s">
        <v>1956</v>
      </c>
      <c r="AX319" s="471"/>
      <c r="AY319" s="471"/>
      <c r="AZ319" s="471"/>
      <c r="BA319" s="471"/>
      <c r="BB319" s="441"/>
      <c r="BC319" s="215"/>
      <c r="BD319" s="471"/>
      <c r="BE319" s="214"/>
      <c r="BF319" s="62" t="s">
        <v>3725</v>
      </c>
      <c r="BJ319" s="24"/>
      <c r="BK319" s="471"/>
      <c r="BL319" s="471"/>
      <c r="BM319" s="471"/>
      <c r="BN319" s="214"/>
      <c r="BO319" s="24"/>
      <c r="BP319" s="24"/>
      <c r="BQ319" s="668"/>
      <c r="BR319" s="24"/>
      <c r="BS319" s="24"/>
      <c r="BT319" s="471"/>
      <c r="BU319" s="471"/>
      <c r="BV319" s="471"/>
      <c r="BW319" s="214"/>
      <c r="BX319" s="24"/>
      <c r="BY319" s="24"/>
      <c r="BZ319" s="668"/>
      <c r="CA319" s="24"/>
      <c r="CB319" s="24"/>
      <c r="CC319" s="471"/>
      <c r="CD319" s="471"/>
      <c r="CE319" s="471"/>
      <c r="CF319" s="214"/>
      <c r="CG319" s="24"/>
      <c r="CH319" s="24"/>
      <c r="CI319" s="668"/>
      <c r="CJ319" s="24"/>
      <c r="CK319" s="24"/>
      <c r="CL319" s="471"/>
      <c r="CM319" s="471"/>
      <c r="CN319" s="471"/>
      <c r="CO319" s="214"/>
      <c r="CP319" s="24"/>
      <c r="CQ319" s="24"/>
      <c r="CR319" s="668"/>
      <c r="CS319" s="24"/>
      <c r="CT319" s="24"/>
      <c r="CU319" s="471"/>
      <c r="CV319" s="471"/>
      <c r="CW319" s="471"/>
      <c r="CX319" s="214"/>
      <c r="CY319" s="24"/>
      <c r="CZ319" s="24"/>
      <c r="DA319" s="668"/>
      <c r="DB319" s="24"/>
      <c r="DC319" s="24"/>
      <c r="DD319" s="471"/>
      <c r="DE319" s="471"/>
      <c r="DF319" s="471"/>
      <c r="DG319" s="214"/>
      <c r="DH319" s="24"/>
      <c r="DI319" s="24"/>
      <c r="DJ319" s="668"/>
      <c r="DK319" s="24"/>
      <c r="DL319" s="24"/>
      <c r="DM319" s="471"/>
      <c r="DN319" s="471"/>
      <c r="DO319" s="471"/>
      <c r="DP319" s="214"/>
      <c r="DQ319" s="24"/>
      <c r="DR319" s="24"/>
      <c r="DS319" s="669"/>
      <c r="DT319" s="24"/>
      <c r="DU319" s="24"/>
      <c r="DV319" s="471"/>
      <c r="DW319" s="471"/>
      <c r="DX319" s="471"/>
      <c r="DY319" s="214"/>
      <c r="DZ319" s="24"/>
      <c r="EA319" s="24"/>
      <c r="EB319" s="669"/>
      <c r="EC319" s="24"/>
      <c r="ED319" s="24"/>
      <c r="EE319" s="471"/>
      <c r="EF319" s="471"/>
      <c r="EG319" s="471"/>
      <c r="EH319" s="214"/>
      <c r="EI319" s="24"/>
      <c r="EJ319" s="24"/>
      <c r="EK319" s="668"/>
      <c r="EL319" s="24"/>
      <c r="EM319" s="24"/>
      <c r="EN319" s="471"/>
      <c r="EO319" s="471"/>
      <c r="EP319" s="471"/>
      <c r="EQ319" s="214"/>
      <c r="ER319" s="24"/>
      <c r="ES319" s="24"/>
      <c r="ET319" s="668"/>
      <c r="EU319" s="24"/>
      <c r="EV319" s="24"/>
      <c r="EW319" s="471"/>
      <c r="EX319" s="471"/>
      <c r="EY319" s="471"/>
      <c r="EZ319" s="214"/>
      <c r="FA319" s="446"/>
      <c r="FB319" s="464"/>
      <c r="FC319" s="542"/>
      <c r="FD319" s="468"/>
      <c r="FE319" s="446"/>
      <c r="FF319" s="471"/>
      <c r="FG319" s="471"/>
      <c r="FH319" s="471"/>
      <c r="FI319" s="214"/>
      <c r="FJ319" s="24"/>
      <c r="FK319" s="24"/>
      <c r="FL319" s="668"/>
      <c r="FM319" s="24"/>
      <c r="FN319" s="24"/>
      <c r="FO319" s="471"/>
      <c r="FP319" s="471"/>
      <c r="FQ319" s="471"/>
      <c r="FR319" s="214"/>
      <c r="FS319" s="24"/>
      <c r="FT319" s="24"/>
      <c r="FU319" s="668"/>
      <c r="FV319" s="24"/>
      <c r="FW319" s="24"/>
      <c r="FX319" s="471"/>
      <c r="FY319" s="471"/>
      <c r="FZ319" s="471"/>
      <c r="GA319" s="214"/>
      <c r="GB319" s="24"/>
      <c r="GC319" s="24"/>
      <c r="GD319" s="679"/>
      <c r="GE319" s="24"/>
      <c r="GF319" s="24"/>
      <c r="GG319" s="471"/>
      <c r="GH319" s="471"/>
      <c r="GI319" s="471"/>
      <c r="GJ319" s="214"/>
      <c r="GK319" s="446"/>
      <c r="GL319" s="464"/>
      <c r="GM319" s="542"/>
      <c r="GN319" s="468"/>
      <c r="GO319" s="446"/>
      <c r="GP319" s="471"/>
      <c r="GQ319" s="471"/>
      <c r="GR319" s="471"/>
      <c r="GS319" s="214"/>
      <c r="GT319" s="471"/>
      <c r="GU319" s="471"/>
      <c r="GV319" s="471"/>
      <c r="GW319" s="471"/>
      <c r="GX319" s="471"/>
      <c r="GY319" s="471"/>
      <c r="GZ319" s="471"/>
      <c r="HA319" s="471"/>
      <c r="HB319" s="214"/>
      <c r="HC319" s="24"/>
      <c r="HD319" s="24"/>
      <c r="HE319" s="668"/>
      <c r="HF319" s="24"/>
      <c r="HG319" s="24"/>
      <c r="HH319" s="471"/>
      <c r="HI319" s="471"/>
      <c r="HJ319" s="471"/>
      <c r="HK319" s="214"/>
      <c r="HL319" s="24"/>
      <c r="HM319" s="24"/>
      <c r="HN319" s="668"/>
      <c r="HO319" s="24"/>
      <c r="HP319" s="24"/>
      <c r="HQ319" s="471"/>
      <c r="HR319" s="471"/>
      <c r="HS319" s="471"/>
      <c r="HT319" s="214"/>
      <c r="HU319" s="24"/>
      <c r="HV319" s="24"/>
      <c r="HW319" s="680"/>
      <c r="HX319" s="24"/>
      <c r="HY319" s="24"/>
      <c r="HZ319" s="24"/>
      <c r="IA319" s="471"/>
      <c r="IB319" s="471"/>
      <c r="IC319" s="214"/>
      <c r="ID319" s="471"/>
      <c r="IE319" s="471"/>
      <c r="IF319" s="471"/>
      <c r="IG319" s="471"/>
      <c r="IH319" s="471"/>
      <c r="II319" s="471"/>
      <c r="IJ319" s="471"/>
      <c r="IK319" s="471"/>
      <c r="IL319" s="214"/>
      <c r="IM319" s="24"/>
      <c r="IN319" s="24"/>
      <c r="IO319" s="668"/>
      <c r="IP319" s="24"/>
      <c r="IQ319" s="24"/>
      <c r="IR319" s="471"/>
      <c r="IS319" s="471"/>
      <c r="IT319" s="471"/>
      <c r="IU319" s="214"/>
      <c r="IV319" s="24"/>
      <c r="IW319" s="24"/>
      <c r="IX319" s="679"/>
      <c r="IY319" s="24"/>
      <c r="IZ319" s="24"/>
      <c r="JA319" s="471"/>
      <c r="JB319" s="471"/>
      <c r="JC319" s="471"/>
      <c r="JD319" s="214"/>
      <c r="JE319" s="664"/>
      <c r="JF319" s="24"/>
      <c r="JG319" s="668"/>
      <c r="JH319" s="24"/>
      <c r="JI319" s="24"/>
      <c r="JJ319" s="471"/>
      <c r="JK319" s="471"/>
      <c r="JL319" s="471"/>
      <c r="JM319" s="214"/>
      <c r="JN319" s="471"/>
      <c r="JO319" s="471"/>
      <c r="JP319" s="471"/>
      <c r="JQ319" s="471"/>
      <c r="JR319" s="471"/>
      <c r="JS319" s="471"/>
      <c r="JT319" s="471"/>
      <c r="JU319" s="471"/>
      <c r="JV319" s="214"/>
      <c r="JW319" s="24"/>
      <c r="JX319" s="24"/>
      <c r="JY319" s="674"/>
      <c r="JZ319" s="24"/>
      <c r="KA319" s="24"/>
      <c r="KB319" s="471"/>
      <c r="KC319" s="471"/>
      <c r="KD319" s="471"/>
      <c r="KE319" s="214"/>
      <c r="KF319" s="24"/>
      <c r="KG319" s="24"/>
      <c r="KH319" s="668"/>
      <c r="KI319" s="24"/>
      <c r="KJ319" s="24"/>
      <c r="KK319" s="471"/>
      <c r="KL319" s="471"/>
      <c r="KM319" s="471"/>
      <c r="KN319" s="214"/>
      <c r="KO319" s="471"/>
      <c r="KP319" s="471"/>
      <c r="KQ319" s="471"/>
      <c r="KR319" s="471"/>
      <c r="KS319" s="471"/>
      <c r="KT319" s="471"/>
      <c r="KU319" s="471"/>
      <c r="KV319" s="471"/>
      <c r="KW319" s="214"/>
      <c r="KX319" s="471"/>
      <c r="KY319" s="471"/>
      <c r="KZ319" s="471"/>
      <c r="LA319" s="471"/>
      <c r="LB319" s="471"/>
      <c r="LC319" s="471"/>
      <c r="LD319" s="471"/>
      <c r="LE319" s="471"/>
      <c r="LF319" s="214"/>
      <c r="LG319" s="24"/>
      <c r="LH319" s="24"/>
      <c r="LI319" s="669"/>
      <c r="LJ319" s="24"/>
      <c r="LK319" s="24"/>
      <c r="LL319" s="471"/>
      <c r="LM319" s="471"/>
      <c r="LN319" s="471"/>
      <c r="LO319" s="214"/>
      <c r="LP319" s="24"/>
      <c r="LQ319" s="24"/>
      <c r="LR319" s="668"/>
      <c r="LS319" s="24"/>
      <c r="LT319" s="24"/>
      <c r="LU319" s="471"/>
      <c r="LV319" s="471"/>
      <c r="LW319" s="471"/>
      <c r="LX319" s="214"/>
      <c r="LY319" s="471"/>
      <c r="LZ319" s="471"/>
      <c r="MA319" s="471"/>
      <c r="MB319" s="471"/>
      <c r="MC319" s="471"/>
      <c r="MD319" s="471"/>
      <c r="ME319" s="471"/>
      <c r="MF319" s="471"/>
      <c r="MG319" s="214"/>
      <c r="MH319" s="446"/>
      <c r="MI319" s="464"/>
      <c r="MJ319" s="465"/>
      <c r="MK319" s="465"/>
      <c r="ML319" s="675"/>
      <c r="MM319" s="471"/>
      <c r="MN319" s="471"/>
      <c r="MO319" s="471"/>
      <c r="MP319" s="214"/>
      <c r="MQ319" s="446"/>
      <c r="MR319" s="464"/>
      <c r="MS319" s="542"/>
      <c r="MT319" s="468"/>
      <c r="MU319" s="306"/>
      <c r="MV319" s="471"/>
      <c r="MW319" s="471"/>
      <c r="MX319" s="471"/>
      <c r="MY319" s="214"/>
      <c r="MZ319" s="446"/>
      <c r="NA319" s="464"/>
      <c r="NB319" s="542"/>
      <c r="NC319" s="468"/>
      <c r="ND319" s="306"/>
      <c r="NE319" s="471"/>
      <c r="NF319" s="24"/>
      <c r="NG319" s="471"/>
      <c r="NH319" s="214"/>
    </row>
    <row r="320" spans="1:372" ht="18">
      <c r="A320" s="443"/>
      <c r="C320" s="460"/>
      <c r="D320" s="538" t="s">
        <v>17</v>
      </c>
      <c r="E320" s="444"/>
      <c r="F320" s="443"/>
      <c r="G320" s="59"/>
      <c r="H320" s="441"/>
      <c r="I320" s="443"/>
      <c r="J320" s="443"/>
      <c r="K320" s="443"/>
      <c r="L320" s="460"/>
      <c r="M320" s="538" t="s">
        <v>178</v>
      </c>
      <c r="N320" s="446"/>
      <c r="O320" s="446"/>
      <c r="P320" s="67"/>
      <c r="Q320" s="443"/>
      <c r="R320" s="441"/>
      <c r="S320" s="443"/>
      <c r="T320" s="443"/>
      <c r="U320" s="460"/>
      <c r="V320" s="538" t="s">
        <v>15</v>
      </c>
      <c r="W320" s="446"/>
      <c r="X320" s="446"/>
      <c r="Y320" s="68"/>
      <c r="Z320" s="443"/>
      <c r="AA320" s="441"/>
      <c r="AB320" s="443"/>
      <c r="AC320" s="443"/>
      <c r="AD320" s="460"/>
      <c r="AE320" s="538" t="s">
        <v>33</v>
      </c>
      <c r="AF320" s="443"/>
      <c r="AG320" s="443"/>
      <c r="AH320" s="59"/>
      <c r="AI320" s="443"/>
      <c r="AJ320" s="441"/>
      <c r="AK320" s="443"/>
      <c r="AL320" s="443"/>
      <c r="AM320" s="460"/>
      <c r="AN320" s="538" t="s">
        <v>39</v>
      </c>
      <c r="AO320" s="286"/>
      <c r="AP320" s="444"/>
      <c r="AQ320" s="212">
        <v>53931.899999999994</v>
      </c>
      <c r="AR320" s="443" t="s">
        <v>1542</v>
      </c>
      <c r="AS320" s="441" t="s">
        <v>1601</v>
      </c>
      <c r="AT320" s="443"/>
      <c r="AU320" s="443"/>
      <c r="AV320" s="460"/>
      <c r="AW320" s="538" t="s">
        <v>25</v>
      </c>
      <c r="AX320" s="286"/>
      <c r="AY320" s="446"/>
      <c r="AZ320" s="212">
        <v>48875.137500000041</v>
      </c>
      <c r="BA320" s="388" t="s">
        <v>2103</v>
      </c>
      <c r="BB320" s="441" t="s">
        <v>1601</v>
      </c>
      <c r="BC320" s="24"/>
      <c r="BD320" s="443"/>
      <c r="BE320" s="460"/>
      <c r="BF320" s="306" t="s">
        <v>155</v>
      </c>
      <c r="BG320" s="283"/>
      <c r="BH320" s="621"/>
      <c r="BI320" s="212">
        <v>52057.474999999744</v>
      </c>
      <c r="BJ320" s="388" t="s">
        <v>3727</v>
      </c>
      <c r="BK320" s="441" t="s">
        <v>1601</v>
      </c>
      <c r="BL320" s="443"/>
      <c r="BM320" s="443"/>
      <c r="BN320" s="460"/>
      <c r="BO320" s="664"/>
      <c r="BP320" s="24"/>
      <c r="BQ320" s="668"/>
      <c r="BR320" s="24"/>
      <c r="BS320" s="24"/>
      <c r="BT320" s="443"/>
      <c r="BU320" s="443"/>
      <c r="BV320" s="443"/>
      <c r="BW320" s="460"/>
      <c r="BX320" s="664"/>
      <c r="BY320" s="24"/>
      <c r="BZ320" s="668"/>
      <c r="CA320" s="24"/>
      <c r="CB320" s="24"/>
      <c r="CC320" s="443"/>
      <c r="CD320" s="443"/>
      <c r="CE320" s="443"/>
      <c r="CF320" s="460"/>
      <c r="CG320" s="664"/>
      <c r="CH320" s="24"/>
      <c r="CI320" s="668"/>
      <c r="CJ320" s="24"/>
      <c r="CK320" s="24"/>
      <c r="CL320" s="443"/>
      <c r="CM320" s="443"/>
      <c r="CN320" s="443"/>
      <c r="CO320" s="460"/>
      <c r="CP320" s="664"/>
      <c r="CQ320" s="24"/>
      <c r="CR320" s="668"/>
      <c r="CS320" s="24"/>
      <c r="CT320" s="24"/>
      <c r="CU320" s="443"/>
      <c r="CV320" s="443"/>
      <c r="CW320" s="443"/>
      <c r="CX320" s="460"/>
      <c r="CY320" s="664"/>
      <c r="CZ320" s="24"/>
      <c r="DA320" s="668"/>
      <c r="DB320" s="24"/>
      <c r="DC320" s="24"/>
      <c r="DD320" s="443"/>
      <c r="DE320" s="443"/>
      <c r="DF320" s="443"/>
      <c r="DG320" s="460"/>
      <c r="DH320" s="664"/>
      <c r="DI320" s="24"/>
      <c r="DJ320" s="668"/>
      <c r="DK320" s="24"/>
      <c r="DL320" s="24"/>
      <c r="DM320" s="443"/>
      <c r="DN320" s="443"/>
      <c r="DO320" s="443"/>
      <c r="DP320" s="460"/>
      <c r="DQ320" s="664"/>
      <c r="DR320" s="24"/>
      <c r="DS320" s="669"/>
      <c r="DT320" s="24"/>
      <c r="DU320" s="24"/>
      <c r="DV320" s="443"/>
      <c r="DW320" s="443"/>
      <c r="DX320" s="443"/>
      <c r="DY320" s="460"/>
      <c r="DZ320" s="664"/>
      <c r="EA320" s="24"/>
      <c r="EB320" s="669"/>
      <c r="EC320" s="24"/>
      <c r="ED320" s="24"/>
      <c r="EE320" s="443"/>
      <c r="EF320" s="443"/>
      <c r="EG320" s="443"/>
      <c r="EH320" s="460"/>
      <c r="EI320" s="664"/>
      <c r="EJ320" s="24"/>
      <c r="EK320" s="668"/>
      <c r="EL320" s="24"/>
      <c r="EM320" s="24"/>
      <c r="EN320" s="443"/>
      <c r="EO320" s="443"/>
      <c r="EP320" s="443"/>
      <c r="EQ320" s="460"/>
      <c r="ER320" s="664"/>
      <c r="ES320" s="24"/>
      <c r="ET320" s="668"/>
      <c r="EU320" s="24"/>
      <c r="EV320" s="24"/>
      <c r="EW320" s="443"/>
      <c r="EX320" s="443"/>
      <c r="EY320" s="443"/>
      <c r="EZ320" s="460"/>
      <c r="FA320" s="441"/>
      <c r="FB320" s="446"/>
      <c r="FC320" s="542"/>
      <c r="FD320" s="468"/>
      <c r="FE320" s="306"/>
      <c r="FF320" s="443"/>
      <c r="FG320" s="443"/>
      <c r="FH320" s="443"/>
      <c r="FI320" s="460"/>
      <c r="FJ320" s="664"/>
      <c r="FK320" s="24"/>
      <c r="FL320" s="668"/>
      <c r="FM320" s="24"/>
      <c r="FN320" s="24"/>
      <c r="FO320" s="443"/>
      <c r="FP320" s="443"/>
      <c r="FQ320" s="443"/>
      <c r="FR320" s="460"/>
      <c r="FS320" s="664"/>
      <c r="FT320" s="24"/>
      <c r="FU320" s="668"/>
      <c r="FV320" s="24"/>
      <c r="FW320" s="24"/>
      <c r="FX320" s="443"/>
      <c r="FY320" s="443"/>
      <c r="FZ320" s="443"/>
      <c r="GA320" s="460"/>
      <c r="GB320" s="664"/>
      <c r="GC320" s="24"/>
      <c r="GD320" s="679"/>
      <c r="GE320" s="24"/>
      <c r="GF320" s="24"/>
      <c r="GG320" s="443"/>
      <c r="GH320" s="443"/>
      <c r="GI320" s="443"/>
      <c r="GJ320" s="460"/>
      <c r="GK320" s="441"/>
      <c r="GL320" s="446"/>
      <c r="GM320" s="542"/>
      <c r="GN320" s="468"/>
      <c r="GO320" s="306"/>
      <c r="GP320" s="443"/>
      <c r="GQ320" s="443"/>
      <c r="GR320" s="443"/>
      <c r="GS320" s="460"/>
      <c r="GT320" s="443"/>
      <c r="GU320" s="443"/>
      <c r="GV320" s="443"/>
      <c r="GW320" s="443"/>
      <c r="GX320" s="443"/>
      <c r="GY320" s="443"/>
      <c r="GZ320" s="443"/>
      <c r="HA320" s="443"/>
      <c r="HB320" s="460"/>
      <c r="HC320" s="664"/>
      <c r="HD320" s="24"/>
      <c r="HE320" s="668"/>
      <c r="HF320" s="24"/>
      <c r="HG320" s="24"/>
      <c r="HH320" s="443"/>
      <c r="HI320" s="443"/>
      <c r="HJ320" s="443"/>
      <c r="HK320" s="460"/>
      <c r="HL320" s="664"/>
      <c r="HM320" s="24"/>
      <c r="HN320" s="668"/>
      <c r="HO320" s="24"/>
      <c r="HP320" s="24"/>
      <c r="HQ320" s="443"/>
      <c r="HR320" s="443"/>
      <c r="HS320" s="443"/>
      <c r="HT320" s="460"/>
      <c r="HU320" s="664"/>
      <c r="HV320" s="24"/>
      <c r="HW320" s="680"/>
      <c r="HX320" s="24"/>
      <c r="HY320" s="24"/>
      <c r="HZ320" s="24"/>
      <c r="IA320" s="443"/>
      <c r="IB320" s="443"/>
      <c r="IC320" s="460"/>
      <c r="ID320" s="443"/>
      <c r="IE320" s="443"/>
      <c r="IF320" s="443"/>
      <c r="IG320" s="443"/>
      <c r="IH320" s="443"/>
      <c r="II320" s="443"/>
      <c r="IJ320" s="443"/>
      <c r="IK320" s="443"/>
      <c r="IL320" s="460"/>
      <c r="IM320" s="664"/>
      <c r="IN320" s="24"/>
      <c r="IO320" s="668"/>
      <c r="IP320" s="24"/>
      <c r="IQ320" s="24"/>
      <c r="IR320" s="443"/>
      <c r="IS320" s="443"/>
      <c r="IT320" s="443"/>
      <c r="IU320" s="460"/>
      <c r="IV320" s="664"/>
      <c r="IW320" s="24"/>
      <c r="IX320" s="679"/>
      <c r="IY320" s="24"/>
      <c r="IZ320" s="24"/>
      <c r="JA320" s="443"/>
      <c r="JB320" s="443"/>
      <c r="JC320" s="443"/>
      <c r="JD320" s="460"/>
      <c r="JE320" s="24"/>
      <c r="JF320" s="24"/>
      <c r="JG320" s="668"/>
      <c r="JH320" s="24"/>
      <c r="JI320" s="24"/>
      <c r="JJ320" s="443"/>
      <c r="JK320" s="443"/>
      <c r="JL320" s="443"/>
      <c r="JM320" s="460"/>
      <c r="JN320" s="443"/>
      <c r="JO320" s="443"/>
      <c r="JP320" s="443"/>
      <c r="JQ320" s="443"/>
      <c r="JR320" s="443"/>
      <c r="JS320" s="443"/>
      <c r="JT320" s="443"/>
      <c r="JU320" s="443"/>
      <c r="JV320" s="460"/>
      <c r="JW320" s="664"/>
      <c r="JX320" s="24"/>
      <c r="JY320" s="674"/>
      <c r="JZ320" s="24"/>
      <c r="KA320" s="24"/>
      <c r="KB320" s="443"/>
      <c r="KC320" s="443"/>
      <c r="KD320" s="443"/>
      <c r="KE320" s="460"/>
      <c r="KF320" s="664"/>
      <c r="KG320" s="24"/>
      <c r="KH320" s="668"/>
      <c r="KI320" s="24"/>
      <c r="KJ320" s="24"/>
      <c r="KK320" s="443"/>
      <c r="KL320" s="443"/>
      <c r="KM320" s="443"/>
      <c r="KN320" s="460"/>
      <c r="KO320" s="443"/>
      <c r="KP320" s="443"/>
      <c r="KQ320" s="443"/>
      <c r="KR320" s="443"/>
      <c r="KS320" s="443"/>
      <c r="KT320" s="443"/>
      <c r="KU320" s="443"/>
      <c r="KV320" s="443"/>
      <c r="KW320" s="460"/>
      <c r="KX320" s="443"/>
      <c r="KY320" s="443"/>
      <c r="KZ320" s="443"/>
      <c r="LA320" s="443"/>
      <c r="LB320" s="443"/>
      <c r="LC320" s="443"/>
      <c r="LD320" s="443"/>
      <c r="LE320" s="443"/>
      <c r="LF320" s="460"/>
      <c r="LG320" s="664"/>
      <c r="LH320" s="24"/>
      <c r="LI320" s="669"/>
      <c r="LJ320" s="24"/>
      <c r="LK320" s="24"/>
      <c r="LL320" s="443"/>
      <c r="LM320" s="443"/>
      <c r="LN320" s="443"/>
      <c r="LO320" s="460"/>
      <c r="LP320" s="664"/>
      <c r="LQ320" s="24"/>
      <c r="LR320" s="668"/>
      <c r="LS320" s="24"/>
      <c r="LT320" s="24"/>
      <c r="LU320" s="443"/>
      <c r="LV320" s="443"/>
      <c r="LW320" s="443"/>
      <c r="LX320" s="460"/>
      <c r="LY320" s="443"/>
      <c r="LZ320" s="443"/>
      <c r="MA320" s="443"/>
      <c r="MB320" s="443"/>
      <c r="MC320" s="443"/>
      <c r="MD320" s="443"/>
      <c r="ME320" s="443"/>
      <c r="MF320" s="443"/>
      <c r="MG320" s="460"/>
      <c r="MH320" s="441"/>
      <c r="MI320" s="446"/>
      <c r="MJ320" s="465"/>
      <c r="MK320" s="465"/>
      <c r="ML320" s="675"/>
      <c r="MM320" s="443"/>
      <c r="MN320" s="443"/>
      <c r="MO320" s="443"/>
      <c r="MP320" s="460"/>
      <c r="MQ320" s="441"/>
      <c r="MR320" s="446"/>
      <c r="MS320" s="542"/>
      <c r="MT320" s="468"/>
      <c r="MU320" s="306"/>
      <c r="MV320" s="443"/>
      <c r="MW320" s="443"/>
      <c r="MX320" s="443"/>
      <c r="MY320" s="460"/>
      <c r="MZ320" s="441"/>
      <c r="NA320" s="446"/>
      <c r="NB320" s="542"/>
      <c r="NC320" s="468"/>
      <c r="ND320" s="306"/>
      <c r="NE320" s="443"/>
      <c r="NF320" s="24"/>
      <c r="NG320" s="443"/>
      <c r="NH320" s="460"/>
    </row>
    <row r="321" spans="1:372" ht="18">
      <c r="A321" s="443"/>
      <c r="C321" s="460"/>
      <c r="D321" s="655">
        <v>2015</v>
      </c>
      <c r="E321" s="444"/>
      <c r="F321" s="443"/>
      <c r="G321" s="59">
        <v>7446</v>
      </c>
      <c r="H321" s="441" t="s">
        <v>1601</v>
      </c>
      <c r="I321" s="443"/>
      <c r="J321" s="443"/>
      <c r="K321" s="443"/>
      <c r="L321" s="460"/>
      <c r="M321" s="655" t="s">
        <v>1627</v>
      </c>
      <c r="N321" s="446"/>
      <c r="O321" s="446"/>
      <c r="P321" s="67">
        <v>24259</v>
      </c>
      <c r="Q321" s="443" t="s">
        <v>235</v>
      </c>
      <c r="R321" s="441" t="s">
        <v>1601</v>
      </c>
      <c r="S321" s="443"/>
      <c r="T321" s="443"/>
      <c r="U321" s="460"/>
      <c r="V321" s="655" t="s">
        <v>1628</v>
      </c>
      <c r="W321" s="446"/>
      <c r="X321" s="446"/>
      <c r="Y321" s="67">
        <v>39033</v>
      </c>
      <c r="Z321" s="443" t="s">
        <v>259</v>
      </c>
      <c r="AA321" s="441" t="s">
        <v>1601</v>
      </c>
      <c r="AB321" s="443"/>
      <c r="AC321" s="443"/>
      <c r="AD321" s="460"/>
      <c r="AE321" s="655" t="s">
        <v>224</v>
      </c>
      <c r="AF321" s="443"/>
      <c r="AG321" s="443"/>
      <c r="AH321" s="59">
        <v>48542</v>
      </c>
      <c r="AI321" s="443" t="s">
        <v>394</v>
      </c>
      <c r="AJ321" s="441" t="s">
        <v>1601</v>
      </c>
      <c r="AK321" s="443"/>
      <c r="AL321" s="443"/>
      <c r="AM321" s="460"/>
      <c r="AN321" s="655" t="s">
        <v>879</v>
      </c>
      <c r="AO321" s="286"/>
      <c r="AP321" s="446"/>
      <c r="AQ321" s="443"/>
      <c r="AR321" s="443"/>
      <c r="AS321" s="446"/>
      <c r="AT321" s="443"/>
      <c r="AU321" s="443"/>
      <c r="AV321" s="214"/>
      <c r="AW321" s="655" t="s">
        <v>1955</v>
      </c>
      <c r="AX321" s="471"/>
      <c r="AY321" s="471"/>
      <c r="AZ321" s="471"/>
      <c r="BA321" s="471"/>
      <c r="BB321" s="446"/>
      <c r="BC321" s="215"/>
      <c r="BD321" s="471"/>
      <c r="BE321" s="214"/>
      <c r="BF321" s="62" t="s">
        <v>3702</v>
      </c>
      <c r="BJ321" s="24"/>
      <c r="BK321" s="471"/>
      <c r="BL321" s="471"/>
      <c r="BM321" s="471"/>
      <c r="BN321" s="214"/>
      <c r="BO321" s="664"/>
      <c r="BP321" s="24"/>
      <c r="BQ321" s="668"/>
      <c r="BR321" s="24"/>
      <c r="BS321" s="24"/>
      <c r="BT321" s="471"/>
      <c r="BU321" s="471"/>
      <c r="BV321" s="471"/>
      <c r="BW321" s="214"/>
      <c r="BX321" s="664"/>
      <c r="BY321" s="24"/>
      <c r="BZ321" s="668"/>
      <c r="CA321" s="24"/>
      <c r="CB321" s="24"/>
      <c r="CC321" s="471"/>
      <c r="CD321" s="471"/>
      <c r="CE321" s="471"/>
      <c r="CF321" s="214"/>
      <c r="CG321" s="664"/>
      <c r="CH321" s="24"/>
      <c r="CI321" s="668"/>
      <c r="CJ321" s="24"/>
      <c r="CK321" s="24"/>
      <c r="CL321" s="471"/>
      <c r="CM321" s="471"/>
      <c r="CN321" s="471"/>
      <c r="CO321" s="214"/>
      <c r="CP321" s="664"/>
      <c r="CQ321" s="24"/>
      <c r="CR321" s="668"/>
      <c r="CS321" s="24"/>
      <c r="CT321" s="24"/>
      <c r="CU321" s="471"/>
      <c r="CV321" s="471"/>
      <c r="CW321" s="471"/>
      <c r="CX321" s="214"/>
      <c r="CY321" s="664"/>
      <c r="CZ321" s="24"/>
      <c r="DA321" s="668"/>
      <c r="DB321" s="24"/>
      <c r="DC321" s="24"/>
      <c r="DD321" s="471"/>
      <c r="DE321" s="471"/>
      <c r="DF321" s="471"/>
      <c r="DG321" s="214"/>
      <c r="DH321" s="664"/>
      <c r="DI321" s="24"/>
      <c r="DJ321" s="668"/>
      <c r="DK321" s="24"/>
      <c r="DL321" s="24"/>
      <c r="DM321" s="471"/>
      <c r="DN321" s="471"/>
      <c r="DO321" s="471"/>
      <c r="DP321" s="214"/>
      <c r="DQ321" s="664"/>
      <c r="DR321" s="24"/>
      <c r="DS321" s="669"/>
      <c r="DT321" s="24"/>
      <c r="DU321" s="24"/>
      <c r="DV321" s="471"/>
      <c r="DW321" s="471"/>
      <c r="DX321" s="471"/>
      <c r="DY321" s="214"/>
      <c r="DZ321" s="664"/>
      <c r="EA321" s="24"/>
      <c r="EB321" s="670"/>
      <c r="EC321" s="24"/>
      <c r="ED321" s="24"/>
      <c r="EE321" s="471"/>
      <c r="EF321" s="471"/>
      <c r="EG321" s="471"/>
      <c r="EH321" s="214"/>
      <c r="EI321" s="664"/>
      <c r="EJ321" s="24"/>
      <c r="EK321" s="671"/>
      <c r="EL321" s="24"/>
      <c r="EM321" s="24"/>
      <c r="EN321" s="471"/>
      <c r="EO321" s="471"/>
      <c r="EP321" s="471"/>
      <c r="EQ321" s="214"/>
      <c r="ER321" s="664"/>
      <c r="ES321" s="24"/>
      <c r="ET321" s="671"/>
      <c r="EU321" s="24"/>
      <c r="EV321" s="24"/>
      <c r="EW321" s="471"/>
      <c r="EX321" s="471"/>
      <c r="EY321" s="471"/>
      <c r="EZ321" s="214"/>
      <c r="FA321" s="441"/>
      <c r="FB321" s="446"/>
      <c r="FC321" s="317"/>
      <c r="FD321" s="468"/>
      <c r="FE321" s="446"/>
      <c r="FF321" s="471"/>
      <c r="FG321" s="471"/>
      <c r="FH321" s="471"/>
      <c r="FI321" s="214"/>
      <c r="FJ321" s="664"/>
      <c r="FK321" s="24"/>
      <c r="FL321" s="671"/>
      <c r="FM321" s="24"/>
      <c r="FN321" s="24"/>
      <c r="FO321" s="471"/>
      <c r="FP321" s="471"/>
      <c r="FQ321" s="471"/>
      <c r="FR321" s="214"/>
      <c r="FS321" s="664"/>
      <c r="FT321" s="24"/>
      <c r="FU321" s="671"/>
      <c r="FV321" s="24"/>
      <c r="FW321" s="24"/>
      <c r="FX321" s="471"/>
      <c r="FY321" s="471"/>
      <c r="FZ321" s="471"/>
      <c r="GA321" s="214"/>
      <c r="GB321" s="664"/>
      <c r="GC321" s="24"/>
      <c r="GD321" s="672"/>
      <c r="GE321" s="24"/>
      <c r="GF321" s="24"/>
      <c r="GG321" s="471"/>
      <c r="GH321" s="471"/>
      <c r="GI321" s="471"/>
      <c r="GJ321" s="214"/>
      <c r="GK321" s="441"/>
      <c r="GL321" s="446"/>
      <c r="GM321" s="317"/>
      <c r="GN321" s="468"/>
      <c r="GO321" s="446"/>
      <c r="GP321" s="471"/>
      <c r="GQ321" s="471"/>
      <c r="GR321" s="471"/>
      <c r="GS321" s="214"/>
      <c r="GT321" s="471"/>
      <c r="GU321" s="471"/>
      <c r="GV321" s="471"/>
      <c r="GW321" s="471"/>
      <c r="GX321" s="471"/>
      <c r="GY321" s="471"/>
      <c r="GZ321" s="471"/>
      <c r="HA321" s="471"/>
      <c r="HB321" s="214"/>
      <c r="HC321" s="664"/>
      <c r="HD321" s="24"/>
      <c r="HE321" s="671"/>
      <c r="HF321" s="24"/>
      <c r="HG321" s="24"/>
      <c r="HH321" s="471"/>
      <c r="HI321" s="471"/>
      <c r="HJ321" s="471"/>
      <c r="HK321" s="214"/>
      <c r="HL321" s="664"/>
      <c r="HM321" s="24"/>
      <c r="HN321" s="671"/>
      <c r="HO321" s="24"/>
      <c r="HP321" s="24"/>
      <c r="HQ321" s="471"/>
      <c r="HR321" s="471"/>
      <c r="HS321" s="471"/>
      <c r="HT321" s="214"/>
      <c r="HU321" s="664"/>
      <c r="HV321" s="24"/>
      <c r="HW321" s="673"/>
      <c r="HX321" s="24"/>
      <c r="HY321" s="24"/>
      <c r="HZ321" s="24"/>
      <c r="IA321" s="471"/>
      <c r="IB321" s="471"/>
      <c r="IC321" s="214"/>
      <c r="ID321" s="471"/>
      <c r="IE321" s="471"/>
      <c r="IF321" s="471"/>
      <c r="IG321" s="471"/>
      <c r="IH321" s="471"/>
      <c r="II321" s="471"/>
      <c r="IJ321" s="471"/>
      <c r="IK321" s="471"/>
      <c r="IL321" s="214"/>
      <c r="IM321" s="664"/>
      <c r="IN321" s="24"/>
      <c r="IO321" s="671"/>
      <c r="IP321" s="24"/>
      <c r="IQ321" s="24"/>
      <c r="IR321" s="471"/>
      <c r="IS321" s="471"/>
      <c r="IT321" s="471"/>
      <c r="IU321" s="214"/>
      <c r="IV321" s="664"/>
      <c r="IW321" s="24"/>
      <c r="IX321" s="672"/>
      <c r="IY321" s="24"/>
      <c r="IZ321" s="24"/>
      <c r="JA321" s="471"/>
      <c r="JB321" s="471"/>
      <c r="JC321" s="471"/>
      <c r="JD321" s="214"/>
      <c r="JE321" s="664"/>
      <c r="JF321" s="24"/>
      <c r="JG321" s="668"/>
      <c r="JH321" s="24"/>
      <c r="JI321" s="24"/>
      <c r="JJ321" s="471"/>
      <c r="JK321" s="471"/>
      <c r="JL321" s="471"/>
      <c r="JM321" s="214"/>
      <c r="JN321" s="471"/>
      <c r="JO321" s="471"/>
      <c r="JP321" s="471"/>
      <c r="JQ321" s="471"/>
      <c r="JR321" s="471"/>
      <c r="JS321" s="471"/>
      <c r="JT321" s="471"/>
      <c r="JU321" s="471"/>
      <c r="JV321" s="214"/>
      <c r="JW321" s="664"/>
      <c r="JX321" s="24"/>
      <c r="JY321" s="674"/>
      <c r="JZ321" s="24"/>
      <c r="KA321" s="24"/>
      <c r="KB321" s="471"/>
      <c r="KC321" s="471"/>
      <c r="KD321" s="471"/>
      <c r="KE321" s="214"/>
      <c r="KF321" s="664"/>
      <c r="KG321" s="24"/>
      <c r="KH321" s="671"/>
      <c r="KI321" s="24"/>
      <c r="KJ321" s="24"/>
      <c r="KK321" s="471"/>
      <c r="KL321" s="471"/>
      <c r="KM321" s="471"/>
      <c r="KN321" s="214"/>
      <c r="KO321" s="471"/>
      <c r="KP321" s="471"/>
      <c r="KQ321" s="471"/>
      <c r="KR321" s="471"/>
      <c r="KS321" s="471"/>
      <c r="KT321" s="471"/>
      <c r="KU321" s="471"/>
      <c r="KV321" s="471"/>
      <c r="KW321" s="214"/>
      <c r="KX321" s="471"/>
      <c r="KY321" s="471"/>
      <c r="KZ321" s="471"/>
      <c r="LA321" s="471"/>
      <c r="LB321" s="471"/>
      <c r="LC321" s="471"/>
      <c r="LD321" s="471"/>
      <c r="LE321" s="471"/>
      <c r="LF321" s="214"/>
      <c r="LG321" s="664"/>
      <c r="LH321" s="24"/>
      <c r="LI321" s="670"/>
      <c r="LJ321" s="24"/>
      <c r="LK321" s="24"/>
      <c r="LL321" s="471"/>
      <c r="LM321" s="471"/>
      <c r="LN321" s="471"/>
      <c r="LO321" s="214"/>
      <c r="LP321" s="664"/>
      <c r="LQ321" s="24"/>
      <c r="LR321" s="671"/>
      <c r="LS321" s="24"/>
      <c r="LT321" s="24"/>
      <c r="LU321" s="471"/>
      <c r="LV321" s="471"/>
      <c r="LW321" s="471"/>
      <c r="LX321" s="214"/>
      <c r="LY321" s="471"/>
      <c r="LZ321" s="471"/>
      <c r="MA321" s="471"/>
      <c r="MB321" s="471"/>
      <c r="MC321" s="471"/>
      <c r="MD321" s="471"/>
      <c r="ME321" s="471"/>
      <c r="MF321" s="471"/>
      <c r="MG321" s="214"/>
      <c r="MH321" s="441"/>
      <c r="MI321" s="446"/>
      <c r="MJ321" s="465"/>
      <c r="MK321" s="465"/>
      <c r="ML321" s="675"/>
      <c r="MM321" s="471"/>
      <c r="MN321" s="471"/>
      <c r="MO321" s="471"/>
      <c r="MP321" s="214"/>
      <c r="MQ321" s="441"/>
      <c r="MR321" s="446"/>
      <c r="MS321" s="317"/>
      <c r="MT321" s="468"/>
      <c r="MU321" s="446"/>
      <c r="MV321" s="471"/>
      <c r="MW321" s="471"/>
      <c r="MX321" s="471"/>
      <c r="MY321" s="214"/>
      <c r="MZ321" s="441"/>
      <c r="NA321" s="446"/>
      <c r="NB321" s="317"/>
      <c r="NC321" s="468"/>
      <c r="ND321" s="446"/>
      <c r="NE321" s="471"/>
      <c r="NF321" s="24"/>
      <c r="NG321" s="471"/>
      <c r="NH321" s="214"/>
    </row>
    <row r="322" spans="1:372" ht="18">
      <c r="A322" s="443"/>
      <c r="C322" s="460"/>
      <c r="D322" s="306" t="s">
        <v>180</v>
      </c>
      <c r="E322" s="444"/>
      <c r="F322" s="443"/>
      <c r="G322" s="59"/>
      <c r="H322" s="446"/>
      <c r="I322" s="443"/>
      <c r="J322" s="443"/>
      <c r="K322" s="443"/>
      <c r="L322" s="460"/>
      <c r="M322" s="538" t="s">
        <v>9</v>
      </c>
      <c r="N322" s="443"/>
      <c r="O322" s="443"/>
      <c r="P322" s="67"/>
      <c r="Q322" s="443"/>
      <c r="R322" s="446"/>
      <c r="S322" s="443"/>
      <c r="T322" s="443"/>
      <c r="U322" s="460"/>
      <c r="V322" s="538" t="s">
        <v>9</v>
      </c>
      <c r="W322" s="443"/>
      <c r="X322" s="443"/>
      <c r="Y322" s="67"/>
      <c r="Z322" s="443"/>
      <c r="AA322" s="446"/>
      <c r="AB322" s="443"/>
      <c r="AC322" s="443"/>
      <c r="AD322" s="460"/>
      <c r="AE322" s="538" t="s">
        <v>39</v>
      </c>
      <c r="AF322" s="443"/>
      <c r="AG322" s="443"/>
      <c r="AH322" s="59"/>
      <c r="AI322" s="443"/>
      <c r="AJ322" s="446"/>
      <c r="AK322" s="443"/>
      <c r="AL322" s="443"/>
      <c r="AM322" s="460"/>
      <c r="AN322" s="538" t="s">
        <v>33</v>
      </c>
      <c r="AO322" s="286"/>
      <c r="AP322" s="444"/>
      <c r="AQ322" s="212">
        <v>53818.049999999974</v>
      </c>
      <c r="AR322" s="443" t="s">
        <v>1543</v>
      </c>
      <c r="AS322" s="443" t="s">
        <v>1602</v>
      </c>
      <c r="AT322" s="443"/>
      <c r="AU322" s="443"/>
      <c r="AV322" s="460"/>
      <c r="AW322" s="306" t="s">
        <v>154</v>
      </c>
      <c r="AX322" s="286"/>
      <c r="AY322" s="446"/>
      <c r="AZ322" s="212">
        <v>48443.112499999988</v>
      </c>
      <c r="BA322" s="388" t="s">
        <v>2104</v>
      </c>
      <c r="BB322" s="443" t="s">
        <v>1602</v>
      </c>
      <c r="BC322" s="24"/>
      <c r="BD322" s="443"/>
      <c r="BE322" s="460"/>
      <c r="BF322" s="305" t="s">
        <v>142</v>
      </c>
      <c r="BG322" s="286"/>
      <c r="BH322" s="621"/>
      <c r="BI322" s="212">
        <v>52047.224999999882</v>
      </c>
      <c r="BJ322" s="388" t="s">
        <v>3728</v>
      </c>
      <c r="BK322" s="443" t="s">
        <v>1602</v>
      </c>
      <c r="BL322" s="443"/>
      <c r="BM322" s="443"/>
      <c r="BN322" s="460"/>
      <c r="BO322" s="664"/>
      <c r="BP322" s="24"/>
      <c r="BQ322" s="668"/>
      <c r="BR322" s="24"/>
      <c r="BS322" s="24"/>
      <c r="BT322" s="443"/>
      <c r="BU322" s="443"/>
      <c r="BV322" s="443"/>
      <c r="BW322" s="460"/>
      <c r="BX322" s="664"/>
      <c r="BY322" s="24"/>
      <c r="BZ322" s="668"/>
      <c r="CA322" s="24"/>
      <c r="CB322" s="24"/>
      <c r="CC322" s="443"/>
      <c r="CD322" s="443"/>
      <c r="CE322" s="443"/>
      <c r="CF322" s="460"/>
      <c r="CG322" s="664"/>
      <c r="CH322" s="24"/>
      <c r="CI322" s="668"/>
      <c r="CJ322" s="24"/>
      <c r="CK322" s="24"/>
      <c r="CL322" s="443"/>
      <c r="CM322" s="443"/>
      <c r="CN322" s="443"/>
      <c r="CO322" s="460"/>
      <c r="CP322" s="664"/>
      <c r="CQ322" s="24"/>
      <c r="CR322" s="668"/>
      <c r="CS322" s="24"/>
      <c r="CT322" s="24"/>
      <c r="CU322" s="443"/>
      <c r="CV322" s="443"/>
      <c r="CW322" s="443"/>
      <c r="CX322" s="460"/>
      <c r="CY322" s="664"/>
      <c r="CZ322" s="24"/>
      <c r="DA322" s="668"/>
      <c r="DB322" s="24"/>
      <c r="DC322" s="24"/>
      <c r="DD322" s="443"/>
      <c r="DE322" s="443"/>
      <c r="DF322" s="443"/>
      <c r="DG322" s="460"/>
      <c r="DH322" s="664"/>
      <c r="DI322" s="24"/>
      <c r="DJ322" s="668"/>
      <c r="DK322" s="24"/>
      <c r="DL322" s="24"/>
      <c r="DM322" s="443"/>
      <c r="DN322" s="443"/>
      <c r="DO322" s="443"/>
      <c r="DP322" s="460"/>
      <c r="DQ322" s="664"/>
      <c r="DR322" s="24"/>
      <c r="DS322" s="669"/>
      <c r="DT322" s="24"/>
      <c r="DU322" s="24"/>
      <c r="DV322" s="443"/>
      <c r="DW322" s="443"/>
      <c r="DX322" s="443"/>
      <c r="DY322" s="460"/>
      <c r="DZ322" s="664"/>
      <c r="EA322" s="24"/>
      <c r="EB322" s="669"/>
      <c r="EC322" s="24"/>
      <c r="ED322" s="24"/>
      <c r="EE322" s="443"/>
      <c r="EF322" s="443"/>
      <c r="EG322" s="443"/>
      <c r="EH322" s="460"/>
      <c r="EI322" s="664"/>
      <c r="EJ322" s="24"/>
      <c r="EK322" s="668"/>
      <c r="EL322" s="24"/>
      <c r="EM322" s="24"/>
      <c r="EN322" s="443"/>
      <c r="EO322" s="443"/>
      <c r="EP322" s="443"/>
      <c r="EQ322" s="460"/>
      <c r="ER322" s="664"/>
      <c r="ES322" s="24"/>
      <c r="ET322" s="668"/>
      <c r="EU322" s="24"/>
      <c r="EV322" s="24"/>
      <c r="EW322" s="443"/>
      <c r="EX322" s="443"/>
      <c r="EY322" s="443"/>
      <c r="EZ322" s="460"/>
      <c r="FA322" s="441"/>
      <c r="FB322" s="446"/>
      <c r="FC322" s="542"/>
      <c r="FD322" s="468"/>
      <c r="FE322" s="306"/>
      <c r="FF322" s="443"/>
      <c r="FG322" s="443"/>
      <c r="FH322" s="443"/>
      <c r="FI322" s="460"/>
      <c r="FJ322" s="664"/>
      <c r="FK322" s="24"/>
      <c r="FL322" s="668"/>
      <c r="FM322" s="24"/>
      <c r="FN322" s="24"/>
      <c r="FO322" s="443"/>
      <c r="FP322" s="443"/>
      <c r="FQ322" s="443"/>
      <c r="FR322" s="460"/>
      <c r="FS322" s="664"/>
      <c r="FT322" s="24"/>
      <c r="FU322" s="668"/>
      <c r="FV322" s="24"/>
      <c r="FW322" s="24"/>
      <c r="FX322" s="443"/>
      <c r="FY322" s="443"/>
      <c r="FZ322" s="443"/>
      <c r="GA322" s="460"/>
      <c r="GB322" s="664"/>
      <c r="GC322" s="24"/>
      <c r="GD322" s="679"/>
      <c r="GE322" s="24"/>
      <c r="GF322" s="24"/>
      <c r="GG322" s="443"/>
      <c r="GH322" s="443"/>
      <c r="GI322" s="443"/>
      <c r="GJ322" s="460"/>
      <c r="GK322" s="441"/>
      <c r="GL322" s="446"/>
      <c r="GM322" s="542"/>
      <c r="GN322" s="468"/>
      <c r="GO322" s="306"/>
      <c r="GP322" s="443"/>
      <c r="GQ322" s="443"/>
      <c r="GR322" s="443"/>
      <c r="GS322" s="460"/>
      <c r="GT322" s="443"/>
      <c r="GU322" s="443"/>
      <c r="GV322" s="443"/>
      <c r="GW322" s="443"/>
      <c r="GX322" s="443"/>
      <c r="GY322" s="443"/>
      <c r="GZ322" s="443"/>
      <c r="HA322" s="443"/>
      <c r="HB322" s="460"/>
      <c r="HC322" s="664"/>
      <c r="HD322" s="24"/>
      <c r="HE322" s="668"/>
      <c r="HF322" s="24"/>
      <c r="HG322" s="24"/>
      <c r="HH322" s="443"/>
      <c r="HI322" s="443"/>
      <c r="HJ322" s="443"/>
      <c r="HK322" s="460"/>
      <c r="HL322" s="664"/>
      <c r="HM322" s="24"/>
      <c r="HN322" s="668"/>
      <c r="HO322" s="24"/>
      <c r="HP322" s="24"/>
      <c r="HQ322" s="443"/>
      <c r="HR322" s="443"/>
      <c r="HS322" s="443"/>
      <c r="HT322" s="460"/>
      <c r="HU322" s="664"/>
      <c r="HV322" s="24"/>
      <c r="HW322" s="680"/>
      <c r="HX322" s="24"/>
      <c r="HY322" s="24"/>
      <c r="HZ322" s="24"/>
      <c r="IA322" s="443"/>
      <c r="IB322" s="443"/>
      <c r="IC322" s="460"/>
      <c r="ID322" s="443"/>
      <c r="IE322" s="443"/>
      <c r="IF322" s="443"/>
      <c r="IG322" s="443"/>
      <c r="IH322" s="443"/>
      <c r="II322" s="443"/>
      <c r="IJ322" s="443"/>
      <c r="IK322" s="443"/>
      <c r="IL322" s="460"/>
      <c r="IM322" s="664"/>
      <c r="IN322" s="24"/>
      <c r="IO322" s="668"/>
      <c r="IP322" s="24"/>
      <c r="IQ322" s="24"/>
      <c r="IR322" s="443"/>
      <c r="IS322" s="443"/>
      <c r="IT322" s="443"/>
      <c r="IU322" s="460"/>
      <c r="IV322" s="664"/>
      <c r="IW322" s="24"/>
      <c r="IX322" s="679"/>
      <c r="IY322" s="24"/>
      <c r="IZ322" s="24"/>
      <c r="JA322" s="443"/>
      <c r="JB322" s="443"/>
      <c r="JC322" s="443"/>
      <c r="JD322" s="460"/>
      <c r="JE322" s="664"/>
      <c r="JF322" s="24"/>
      <c r="JG322" s="671"/>
      <c r="JH322" s="24"/>
      <c r="JI322" s="24"/>
      <c r="JJ322" s="443"/>
      <c r="JK322" s="443"/>
      <c r="JL322" s="443"/>
      <c r="JM322" s="460"/>
      <c r="JN322" s="443"/>
      <c r="JO322" s="443"/>
      <c r="JP322" s="443"/>
      <c r="JQ322" s="443"/>
      <c r="JR322" s="443"/>
      <c r="JS322" s="443"/>
      <c r="JT322" s="443"/>
      <c r="JU322" s="443"/>
      <c r="JV322" s="460"/>
      <c r="JW322" s="664"/>
      <c r="JX322" s="24"/>
      <c r="JY322" s="674"/>
      <c r="JZ322" s="24"/>
      <c r="KA322" s="24"/>
      <c r="KB322" s="443"/>
      <c r="KC322" s="443"/>
      <c r="KD322" s="443"/>
      <c r="KE322" s="460"/>
      <c r="KF322" s="664"/>
      <c r="KG322" s="24"/>
      <c r="KH322" s="668"/>
      <c r="KI322" s="24"/>
      <c r="KJ322" s="24"/>
      <c r="KK322" s="443"/>
      <c r="KL322" s="443"/>
      <c r="KM322" s="443"/>
      <c r="KN322" s="460"/>
      <c r="KO322" s="443"/>
      <c r="KP322" s="443"/>
      <c r="KQ322" s="443"/>
      <c r="KR322" s="443"/>
      <c r="KS322" s="443"/>
      <c r="KT322" s="443"/>
      <c r="KU322" s="443"/>
      <c r="KV322" s="443"/>
      <c r="KW322" s="460"/>
      <c r="KX322" s="443"/>
      <c r="KY322" s="443"/>
      <c r="KZ322" s="443"/>
      <c r="LA322" s="443"/>
      <c r="LB322" s="443"/>
      <c r="LC322" s="443"/>
      <c r="LD322" s="443"/>
      <c r="LE322" s="443"/>
      <c r="LF322" s="460"/>
      <c r="LG322" s="664"/>
      <c r="LH322" s="24"/>
      <c r="LI322" s="669"/>
      <c r="LJ322" s="24"/>
      <c r="LK322" s="24"/>
      <c r="LL322" s="443"/>
      <c r="LM322" s="443"/>
      <c r="LN322" s="443"/>
      <c r="LO322" s="460"/>
      <c r="LP322" s="664"/>
      <c r="LQ322" s="24"/>
      <c r="LR322" s="668"/>
      <c r="LS322" s="24"/>
      <c r="LT322" s="24"/>
      <c r="LU322" s="443"/>
      <c r="LV322" s="443"/>
      <c r="LW322" s="443"/>
      <c r="LX322" s="460"/>
      <c r="LY322" s="443"/>
      <c r="LZ322" s="443"/>
      <c r="MA322" s="443"/>
      <c r="MB322" s="443"/>
      <c r="MC322" s="443"/>
      <c r="MD322" s="443"/>
      <c r="ME322" s="443"/>
      <c r="MF322" s="443"/>
      <c r="MG322" s="460"/>
      <c r="MH322" s="441"/>
      <c r="MI322" s="446"/>
      <c r="MJ322" s="465"/>
      <c r="MK322" s="465"/>
      <c r="ML322" s="675"/>
      <c r="MM322" s="443"/>
      <c r="MN322" s="443"/>
      <c r="MO322" s="443"/>
      <c r="MP322" s="460"/>
      <c r="MQ322" s="441"/>
      <c r="MR322" s="446"/>
      <c r="MS322" s="542"/>
      <c r="MT322" s="468"/>
      <c r="MU322" s="306"/>
      <c r="MV322" s="443"/>
      <c r="MW322" s="443"/>
      <c r="MX322" s="443"/>
      <c r="MY322" s="460"/>
      <c r="MZ322" s="441"/>
      <c r="NA322" s="446"/>
      <c r="NB322" s="542"/>
      <c r="NC322" s="468"/>
      <c r="ND322" s="306"/>
      <c r="NE322" s="443"/>
      <c r="NF322" s="24"/>
      <c r="NG322" s="443"/>
      <c r="NH322" s="460"/>
    </row>
    <row r="323" spans="1:372" ht="18">
      <c r="A323" s="443"/>
      <c r="C323" s="460"/>
      <c r="D323" s="62" t="s">
        <v>226</v>
      </c>
      <c r="E323" s="444"/>
      <c r="F323" s="443"/>
      <c r="G323" s="59">
        <v>7415</v>
      </c>
      <c r="H323" s="443" t="s">
        <v>1602</v>
      </c>
      <c r="I323" s="443"/>
      <c r="J323" s="443"/>
      <c r="K323" s="443"/>
      <c r="L323" s="460"/>
      <c r="M323" s="655" t="s">
        <v>1626</v>
      </c>
      <c r="N323" s="443"/>
      <c r="O323" s="443"/>
      <c r="P323" s="67">
        <v>22594</v>
      </c>
      <c r="Q323" s="443" t="s">
        <v>236</v>
      </c>
      <c r="R323" s="443" t="s">
        <v>1602</v>
      </c>
      <c r="S323" s="443"/>
      <c r="T323" s="443"/>
      <c r="U323" s="460"/>
      <c r="V323" s="655" t="s">
        <v>1628</v>
      </c>
      <c r="W323" s="443"/>
      <c r="X323" s="443"/>
      <c r="Y323" s="67">
        <v>38876</v>
      </c>
      <c r="Z323" s="443" t="s">
        <v>260</v>
      </c>
      <c r="AA323" s="443" t="s">
        <v>1602</v>
      </c>
      <c r="AB323" s="443"/>
      <c r="AC323" s="443"/>
      <c r="AD323" s="460"/>
      <c r="AE323" s="655" t="s">
        <v>223</v>
      </c>
      <c r="AF323" s="443"/>
      <c r="AG323" s="443"/>
      <c r="AH323" s="59">
        <v>47875</v>
      </c>
      <c r="AI323" s="443" t="s">
        <v>395</v>
      </c>
      <c r="AJ323" s="443" t="s">
        <v>1602</v>
      </c>
      <c r="AK323" s="443"/>
      <c r="AL323" s="443"/>
      <c r="AM323" s="460"/>
      <c r="AN323" s="655" t="s">
        <v>880</v>
      </c>
      <c r="AO323" s="286"/>
      <c r="AP323" s="444"/>
      <c r="AQ323" s="443"/>
      <c r="AR323" s="443"/>
      <c r="AS323" s="441"/>
      <c r="AT323" s="443"/>
      <c r="AU323" s="443"/>
      <c r="AV323" s="460"/>
      <c r="AW323" s="62" t="s">
        <v>1951</v>
      </c>
      <c r="AX323" s="443"/>
      <c r="AZ323" s="471"/>
      <c r="BB323" s="441"/>
      <c r="BC323" s="24"/>
      <c r="BD323" s="443"/>
      <c r="BE323" s="460"/>
      <c r="BF323" s="62" t="s">
        <v>3725</v>
      </c>
      <c r="BJ323" s="24"/>
      <c r="BK323" s="443"/>
      <c r="BL323" s="443"/>
      <c r="BM323" s="443"/>
      <c r="BN323" s="460"/>
      <c r="BO323" s="664"/>
      <c r="BP323" s="24"/>
      <c r="BQ323" s="668"/>
      <c r="BR323" s="24"/>
      <c r="BS323" s="24"/>
      <c r="BT323" s="443"/>
      <c r="BU323" s="443"/>
      <c r="BV323" s="443"/>
      <c r="BW323" s="460"/>
      <c r="BX323" s="664"/>
      <c r="BY323" s="24"/>
      <c r="BZ323" s="668"/>
      <c r="CA323" s="24"/>
      <c r="CB323" s="24"/>
      <c r="CC323" s="443"/>
      <c r="CD323" s="443"/>
      <c r="CE323" s="443"/>
      <c r="CF323" s="460"/>
      <c r="CG323" s="664"/>
      <c r="CH323" s="24"/>
      <c r="CI323" s="668"/>
      <c r="CJ323" s="24"/>
      <c r="CK323" s="24"/>
      <c r="CL323" s="443"/>
      <c r="CM323" s="443"/>
      <c r="CN323" s="443"/>
      <c r="CO323" s="460"/>
      <c r="CP323" s="664"/>
      <c r="CQ323" s="24"/>
      <c r="CR323" s="668"/>
      <c r="CS323" s="24"/>
      <c r="CT323" s="24"/>
      <c r="CU323" s="443"/>
      <c r="CV323" s="443"/>
      <c r="CW323" s="443"/>
      <c r="CX323" s="460"/>
      <c r="CY323" s="664"/>
      <c r="CZ323" s="24"/>
      <c r="DA323" s="668"/>
      <c r="DB323" s="24"/>
      <c r="DC323" s="24"/>
      <c r="DD323" s="443"/>
      <c r="DE323" s="443"/>
      <c r="DF323" s="443"/>
      <c r="DG323" s="460"/>
      <c r="DH323" s="664"/>
      <c r="DI323" s="24"/>
      <c r="DJ323" s="668"/>
      <c r="DK323" s="24"/>
      <c r="DL323" s="24"/>
      <c r="DM323" s="443"/>
      <c r="DN323" s="443"/>
      <c r="DO323" s="443"/>
      <c r="DP323" s="460"/>
      <c r="DQ323" s="664"/>
      <c r="DR323" s="24"/>
      <c r="DS323" s="669"/>
      <c r="DT323" s="24"/>
      <c r="DU323" s="24"/>
      <c r="DV323" s="443"/>
      <c r="DW323" s="443"/>
      <c r="DX323" s="443"/>
      <c r="DY323" s="460"/>
      <c r="DZ323" s="664"/>
      <c r="EA323" s="24"/>
      <c r="EB323" s="670"/>
      <c r="EC323" s="24"/>
      <c r="ED323" s="24"/>
      <c r="EE323" s="443"/>
      <c r="EF323" s="443"/>
      <c r="EG323" s="443"/>
      <c r="EH323" s="460"/>
      <c r="EI323" s="664"/>
      <c r="EJ323" s="24"/>
      <c r="EK323" s="671"/>
      <c r="EL323" s="24"/>
      <c r="EM323" s="24"/>
      <c r="EN323" s="443"/>
      <c r="EO323" s="443"/>
      <c r="EP323" s="443"/>
      <c r="EQ323" s="460"/>
      <c r="ER323" s="664"/>
      <c r="ES323" s="24"/>
      <c r="ET323" s="671"/>
      <c r="EU323" s="24"/>
      <c r="EV323" s="24"/>
      <c r="EW323" s="443"/>
      <c r="EX323" s="443"/>
      <c r="EY323" s="443"/>
      <c r="EZ323" s="460"/>
      <c r="FA323" s="441"/>
      <c r="FB323" s="446"/>
      <c r="FC323" s="466"/>
      <c r="FD323" s="468"/>
      <c r="FE323" s="446"/>
      <c r="FF323" s="443"/>
      <c r="FG323" s="443"/>
      <c r="FH323" s="443"/>
      <c r="FI323" s="460"/>
      <c r="FJ323" s="664"/>
      <c r="FK323" s="24"/>
      <c r="FL323" s="671"/>
      <c r="FM323" s="24"/>
      <c r="FN323" s="24"/>
      <c r="FO323" s="443"/>
      <c r="FP323" s="443"/>
      <c r="FQ323" s="443"/>
      <c r="FR323" s="460"/>
      <c r="FS323" s="664"/>
      <c r="FT323" s="24"/>
      <c r="FU323" s="671"/>
      <c r="FV323" s="24"/>
      <c r="FW323" s="24"/>
      <c r="FX323" s="443"/>
      <c r="FY323" s="443"/>
      <c r="FZ323" s="443"/>
      <c r="GA323" s="460"/>
      <c r="GB323" s="664"/>
      <c r="GC323" s="24"/>
      <c r="GD323" s="672"/>
      <c r="GE323" s="24"/>
      <c r="GF323" s="24"/>
      <c r="GG323" s="443"/>
      <c r="GH323" s="443"/>
      <c r="GI323" s="443"/>
      <c r="GJ323" s="460"/>
      <c r="GK323" s="441"/>
      <c r="GL323" s="446"/>
      <c r="GM323" s="466"/>
      <c r="GN323" s="468"/>
      <c r="GO323" s="446"/>
      <c r="GP323" s="443"/>
      <c r="GQ323" s="443"/>
      <c r="GR323" s="443"/>
      <c r="GS323" s="460"/>
      <c r="GT323" s="443"/>
      <c r="GU323" s="443"/>
      <c r="GV323" s="443"/>
      <c r="GW323" s="443"/>
      <c r="GX323" s="443"/>
      <c r="GY323" s="443"/>
      <c r="GZ323" s="443"/>
      <c r="HA323" s="443"/>
      <c r="HB323" s="460"/>
      <c r="HC323" s="664"/>
      <c r="HD323" s="24"/>
      <c r="HE323" s="671"/>
      <c r="HF323" s="24"/>
      <c r="HG323" s="24"/>
      <c r="HH323" s="443"/>
      <c r="HI323" s="443"/>
      <c r="HJ323" s="443"/>
      <c r="HK323" s="460"/>
      <c r="HL323" s="664"/>
      <c r="HM323" s="24"/>
      <c r="HN323" s="671"/>
      <c r="HO323" s="24"/>
      <c r="HP323" s="24"/>
      <c r="HQ323" s="443"/>
      <c r="HR323" s="443"/>
      <c r="HS323" s="443"/>
      <c r="HT323" s="460"/>
      <c r="HU323" s="664"/>
      <c r="HV323" s="24"/>
      <c r="HW323" s="673"/>
      <c r="HX323" s="24"/>
      <c r="HY323" s="24"/>
      <c r="HZ323" s="24"/>
      <c r="IA323" s="443"/>
      <c r="IB323" s="443"/>
      <c r="IC323" s="460"/>
      <c r="ID323" s="443"/>
      <c r="IE323" s="443"/>
      <c r="IF323" s="443"/>
      <c r="IG323" s="443"/>
      <c r="IH323" s="443"/>
      <c r="II323" s="443"/>
      <c r="IJ323" s="443"/>
      <c r="IK323" s="443"/>
      <c r="IL323" s="460"/>
      <c r="IM323" s="664"/>
      <c r="IN323" s="24"/>
      <c r="IO323" s="671"/>
      <c r="IP323" s="24"/>
      <c r="IQ323" s="24"/>
      <c r="IR323" s="443"/>
      <c r="IS323" s="443"/>
      <c r="IT323" s="443"/>
      <c r="IU323" s="460"/>
      <c r="IV323" s="664"/>
      <c r="IW323" s="24"/>
      <c r="IX323" s="672"/>
      <c r="IY323" s="24"/>
      <c r="IZ323" s="24"/>
      <c r="JA323" s="443"/>
      <c r="JB323" s="443"/>
      <c r="JC323" s="443"/>
      <c r="JD323" s="460"/>
      <c r="JE323" s="664"/>
      <c r="JF323" s="24"/>
      <c r="JG323" s="668"/>
      <c r="JH323" s="24"/>
      <c r="JI323" s="24"/>
      <c r="JJ323" s="443"/>
      <c r="JK323" s="443"/>
      <c r="JL323" s="443"/>
      <c r="JM323" s="460"/>
      <c r="JN323" s="443"/>
      <c r="JO323" s="443"/>
      <c r="JP323" s="443"/>
      <c r="JQ323" s="443"/>
      <c r="JR323" s="443"/>
      <c r="JS323" s="443"/>
      <c r="JT323" s="443"/>
      <c r="JU323" s="443"/>
      <c r="JV323" s="460"/>
      <c r="JW323" s="664"/>
      <c r="JX323" s="24"/>
      <c r="JY323" s="674"/>
      <c r="JZ323" s="24"/>
      <c r="KA323" s="24"/>
      <c r="KB323" s="443"/>
      <c r="KC323" s="443"/>
      <c r="KD323" s="443"/>
      <c r="KE323" s="460"/>
      <c r="KF323" s="664"/>
      <c r="KG323" s="24"/>
      <c r="KH323" s="671"/>
      <c r="KI323" s="24"/>
      <c r="KJ323" s="24"/>
      <c r="KK323" s="443"/>
      <c r="KL323" s="443"/>
      <c r="KM323" s="443"/>
      <c r="KN323" s="460"/>
      <c r="KO323" s="443"/>
      <c r="KP323" s="443"/>
      <c r="KQ323" s="443"/>
      <c r="KR323" s="443"/>
      <c r="KS323" s="443"/>
      <c r="KT323" s="443"/>
      <c r="KU323" s="443"/>
      <c r="KV323" s="443"/>
      <c r="KW323" s="460"/>
      <c r="KX323" s="443"/>
      <c r="KY323" s="443"/>
      <c r="KZ323" s="443"/>
      <c r="LA323" s="443"/>
      <c r="LB323" s="443"/>
      <c r="LC323" s="443"/>
      <c r="LD323" s="443"/>
      <c r="LE323" s="443"/>
      <c r="LF323" s="460"/>
      <c r="LG323" s="664"/>
      <c r="LH323" s="24"/>
      <c r="LI323" s="670"/>
      <c r="LJ323" s="24"/>
      <c r="LK323" s="24"/>
      <c r="LL323" s="443"/>
      <c r="LM323" s="443"/>
      <c r="LN323" s="443"/>
      <c r="LO323" s="460"/>
      <c r="LP323" s="664"/>
      <c r="LQ323" s="24"/>
      <c r="LR323" s="671"/>
      <c r="LS323" s="24"/>
      <c r="LT323" s="24"/>
      <c r="LU323" s="443"/>
      <c r="LV323" s="443"/>
      <c r="LW323" s="443"/>
      <c r="LX323" s="460"/>
      <c r="LY323" s="443"/>
      <c r="LZ323" s="443"/>
      <c r="MA323" s="443"/>
      <c r="MB323" s="443"/>
      <c r="MC323" s="443"/>
      <c r="MD323" s="443"/>
      <c r="ME323" s="443"/>
      <c r="MF323" s="443"/>
      <c r="MG323" s="460"/>
      <c r="MH323" s="441"/>
      <c r="MI323" s="446"/>
      <c r="MJ323" s="465"/>
      <c r="MK323" s="465"/>
      <c r="ML323" s="675"/>
      <c r="MM323" s="443"/>
      <c r="MN323" s="443"/>
      <c r="MO323" s="443"/>
      <c r="MP323" s="460"/>
      <c r="MQ323" s="441"/>
      <c r="MR323" s="446"/>
      <c r="MS323" s="466"/>
      <c r="MT323" s="468"/>
      <c r="MU323" s="446"/>
      <c r="MV323" s="443"/>
      <c r="MW323" s="443"/>
      <c r="MX323" s="443"/>
      <c r="MY323" s="460"/>
      <c r="MZ323" s="441"/>
      <c r="NA323" s="446"/>
      <c r="NB323" s="466"/>
      <c r="NC323" s="468"/>
      <c r="ND323" s="446"/>
      <c r="NE323" s="443"/>
      <c r="NF323" s="24"/>
      <c r="NG323" s="443"/>
      <c r="NH323" s="460"/>
    </row>
    <row r="324" spans="1:372" ht="18">
      <c r="A324" s="443"/>
      <c r="C324" s="460"/>
      <c r="D324" s="538" t="s">
        <v>25</v>
      </c>
      <c r="E324" s="444"/>
      <c r="F324" s="443"/>
      <c r="G324" s="59"/>
      <c r="H324" s="441"/>
      <c r="I324" s="443"/>
      <c r="J324" s="443"/>
      <c r="K324" s="443"/>
      <c r="L324" s="460"/>
      <c r="M324" s="538" t="s">
        <v>19</v>
      </c>
      <c r="N324" s="443"/>
      <c r="O324" s="443"/>
      <c r="P324" s="67"/>
      <c r="Q324" s="443"/>
      <c r="R324" s="441"/>
      <c r="S324" s="443"/>
      <c r="T324" s="443"/>
      <c r="U324" s="460"/>
      <c r="V324" s="538" t="s">
        <v>178</v>
      </c>
      <c r="W324" s="446"/>
      <c r="X324" s="446"/>
      <c r="Y324" s="67"/>
      <c r="Z324" s="443"/>
      <c r="AA324" s="441"/>
      <c r="AB324" s="443"/>
      <c r="AC324" s="443"/>
      <c r="AD324" s="460"/>
      <c r="AE324" s="538" t="s">
        <v>19</v>
      </c>
      <c r="AF324" s="443"/>
      <c r="AG324" s="443"/>
      <c r="AH324" s="59"/>
      <c r="AI324" s="443"/>
      <c r="AJ324" s="441"/>
      <c r="AK324" s="443"/>
      <c r="AL324" s="443"/>
      <c r="AM324" s="460"/>
      <c r="AN324" s="538" t="s">
        <v>19</v>
      </c>
      <c r="AO324" s="286"/>
      <c r="AP324" s="444"/>
      <c r="AQ324" s="212">
        <v>52291.95000000007</v>
      </c>
      <c r="AR324" s="443" t="s">
        <v>1544</v>
      </c>
      <c r="AS324" s="441" t="s">
        <v>1603</v>
      </c>
      <c r="AT324" s="443"/>
      <c r="AU324" s="443"/>
      <c r="AV324" s="460"/>
      <c r="AW324" s="305" t="s">
        <v>142</v>
      </c>
      <c r="AX324" s="286"/>
      <c r="AY324" s="446"/>
      <c r="AZ324" s="212">
        <v>48424.437499999927</v>
      </c>
      <c r="BA324" s="388" t="s">
        <v>2105</v>
      </c>
      <c r="BB324" s="441" t="s">
        <v>1603</v>
      </c>
      <c r="BC324" s="24"/>
      <c r="BD324" s="443"/>
      <c r="BE324" s="460"/>
      <c r="BF324" s="538" t="s">
        <v>33</v>
      </c>
      <c r="BG324" s="286"/>
      <c r="BH324" s="621"/>
      <c r="BI324" s="212">
        <v>51845.150000000052</v>
      </c>
      <c r="BJ324" s="388" t="s">
        <v>3729</v>
      </c>
      <c r="BK324" s="441" t="s">
        <v>1603</v>
      </c>
      <c r="BL324" s="443"/>
      <c r="BM324" s="443"/>
      <c r="BN324" s="460"/>
      <c r="BO324" s="676"/>
      <c r="BP324" s="24"/>
      <c r="BQ324" s="668"/>
      <c r="BR324" s="24"/>
      <c r="BS324" s="24"/>
      <c r="BT324" s="443"/>
      <c r="BU324" s="443"/>
      <c r="BV324" s="443"/>
      <c r="BW324" s="460"/>
      <c r="BX324" s="676"/>
      <c r="BY324" s="24"/>
      <c r="BZ324" s="668"/>
      <c r="CA324" s="24"/>
      <c r="CB324" s="24"/>
      <c r="CC324" s="443"/>
      <c r="CD324" s="443"/>
      <c r="CE324" s="443"/>
      <c r="CF324" s="460"/>
      <c r="CG324" s="676"/>
      <c r="CH324" s="24"/>
      <c r="CI324" s="668"/>
      <c r="CJ324" s="24"/>
      <c r="CK324" s="24"/>
      <c r="CL324" s="443"/>
      <c r="CM324" s="443"/>
      <c r="CN324" s="443"/>
      <c r="CO324" s="460"/>
      <c r="CP324" s="676"/>
      <c r="CQ324" s="24"/>
      <c r="CR324" s="668"/>
      <c r="CS324" s="24"/>
      <c r="CT324" s="24"/>
      <c r="CU324" s="443"/>
      <c r="CV324" s="443"/>
      <c r="CW324" s="443"/>
      <c r="CX324" s="460"/>
      <c r="CY324" s="676"/>
      <c r="CZ324" s="24"/>
      <c r="DA324" s="668"/>
      <c r="DB324" s="24"/>
      <c r="DC324" s="24"/>
      <c r="DD324" s="443"/>
      <c r="DE324" s="443"/>
      <c r="DF324" s="443"/>
      <c r="DG324" s="460"/>
      <c r="DH324" s="676"/>
      <c r="DI324" s="24"/>
      <c r="DJ324" s="668"/>
      <c r="DK324" s="24"/>
      <c r="DL324" s="24"/>
      <c r="DM324" s="443"/>
      <c r="DN324" s="443"/>
      <c r="DO324" s="443"/>
      <c r="DP324" s="460"/>
      <c r="DQ324" s="677"/>
      <c r="DR324" s="24"/>
      <c r="DS324" s="669"/>
      <c r="DT324" s="24"/>
      <c r="DU324" s="24"/>
      <c r="DV324" s="443"/>
      <c r="DW324" s="443"/>
      <c r="DX324" s="443"/>
      <c r="DY324" s="460"/>
      <c r="DZ324" s="677"/>
      <c r="EA324" s="24"/>
      <c r="EB324" s="669"/>
      <c r="EC324" s="24"/>
      <c r="ED324" s="24"/>
      <c r="EE324" s="443"/>
      <c r="EF324" s="443"/>
      <c r="EG324" s="443"/>
      <c r="EH324" s="460"/>
      <c r="EI324" s="676"/>
      <c r="EJ324" s="24"/>
      <c r="EK324" s="668"/>
      <c r="EL324" s="24"/>
      <c r="EM324" s="24"/>
      <c r="EN324" s="443"/>
      <c r="EO324" s="443"/>
      <c r="EP324" s="443"/>
      <c r="EQ324" s="460"/>
      <c r="ER324" s="676"/>
      <c r="ES324" s="24"/>
      <c r="ET324" s="668"/>
      <c r="EU324" s="24"/>
      <c r="EV324" s="24"/>
      <c r="EW324" s="443"/>
      <c r="EX324" s="443"/>
      <c r="EY324" s="443"/>
      <c r="EZ324" s="460"/>
      <c r="FA324" s="540"/>
      <c r="FB324" s="464"/>
      <c r="FC324" s="542"/>
      <c r="FD324" s="468"/>
      <c r="FE324" s="306"/>
      <c r="FF324" s="443"/>
      <c r="FG324" s="443"/>
      <c r="FH324" s="443"/>
      <c r="FI324" s="460"/>
      <c r="FJ324" s="676"/>
      <c r="FK324" s="24"/>
      <c r="FL324" s="668"/>
      <c r="FM324" s="24"/>
      <c r="FN324" s="24"/>
      <c r="FO324" s="443"/>
      <c r="FP324" s="443"/>
      <c r="FQ324" s="443"/>
      <c r="FR324" s="460"/>
      <c r="FS324" s="676"/>
      <c r="FT324" s="24"/>
      <c r="FU324" s="668"/>
      <c r="FV324" s="24"/>
      <c r="FW324" s="24"/>
      <c r="FX324" s="443"/>
      <c r="FY324" s="443"/>
      <c r="FZ324" s="443"/>
      <c r="GA324" s="460"/>
      <c r="GB324" s="678"/>
      <c r="GC324" s="24"/>
      <c r="GD324" s="679"/>
      <c r="GE324" s="24"/>
      <c r="GF324" s="24"/>
      <c r="GG324" s="443"/>
      <c r="GH324" s="443"/>
      <c r="GI324" s="443"/>
      <c r="GJ324" s="460"/>
      <c r="GK324" s="540"/>
      <c r="GL324" s="464"/>
      <c r="GM324" s="542"/>
      <c r="GN324" s="468"/>
      <c r="GO324" s="306"/>
      <c r="GP324" s="443"/>
      <c r="GQ324" s="443"/>
      <c r="GR324" s="443"/>
      <c r="GS324" s="460"/>
      <c r="GT324" s="443"/>
      <c r="GU324" s="443"/>
      <c r="GV324" s="443"/>
      <c r="GW324" s="443"/>
      <c r="GX324" s="443"/>
      <c r="GY324" s="443"/>
      <c r="GZ324" s="443"/>
      <c r="HA324" s="443"/>
      <c r="HB324" s="460"/>
      <c r="HC324" s="676"/>
      <c r="HD324" s="24"/>
      <c r="HE324" s="668"/>
      <c r="HF324" s="24"/>
      <c r="HG324" s="24"/>
      <c r="HH324" s="443"/>
      <c r="HI324" s="443"/>
      <c r="HJ324" s="443"/>
      <c r="HK324" s="460"/>
      <c r="HL324" s="676"/>
      <c r="HM324" s="24"/>
      <c r="HN324" s="668"/>
      <c r="HO324" s="24"/>
      <c r="HP324" s="24"/>
      <c r="HQ324" s="443"/>
      <c r="HR324" s="443"/>
      <c r="HS324" s="443"/>
      <c r="HT324" s="460"/>
      <c r="HU324" s="676"/>
      <c r="HV324" s="24"/>
      <c r="HW324" s="680"/>
      <c r="HX324" s="24"/>
      <c r="HY324" s="24"/>
      <c r="HZ324" s="24"/>
      <c r="IA324" s="443"/>
      <c r="IB324" s="443"/>
      <c r="IC324" s="460"/>
      <c r="ID324" s="443"/>
      <c r="IE324" s="443"/>
      <c r="IF324" s="443"/>
      <c r="IG324" s="443"/>
      <c r="IH324" s="443"/>
      <c r="II324" s="443"/>
      <c r="IJ324" s="443"/>
      <c r="IK324" s="443"/>
      <c r="IL324" s="460"/>
      <c r="IM324" s="677"/>
      <c r="IN324" s="24"/>
      <c r="IO324" s="668"/>
      <c r="IP324" s="24"/>
      <c r="IQ324" s="24"/>
      <c r="IR324" s="443"/>
      <c r="IS324" s="443"/>
      <c r="IT324" s="443"/>
      <c r="IU324" s="460"/>
      <c r="IV324" s="678"/>
      <c r="IW324" s="24"/>
      <c r="IX324" s="679"/>
      <c r="IY324" s="24"/>
      <c r="IZ324" s="24"/>
      <c r="JA324" s="443"/>
      <c r="JB324" s="443"/>
      <c r="JC324" s="443"/>
      <c r="JD324" s="460"/>
      <c r="JE324" s="664"/>
      <c r="JF324" s="24"/>
      <c r="JG324" s="671"/>
      <c r="JH324" s="24"/>
      <c r="JI324" s="24"/>
      <c r="JJ324" s="443"/>
      <c r="JK324" s="443"/>
      <c r="JL324" s="443"/>
      <c r="JM324" s="460"/>
      <c r="JN324" s="443"/>
      <c r="JO324" s="443"/>
      <c r="JP324" s="443"/>
      <c r="JQ324" s="443"/>
      <c r="JR324" s="443"/>
      <c r="JS324" s="443"/>
      <c r="JT324" s="443"/>
      <c r="JU324" s="443"/>
      <c r="JV324" s="460"/>
      <c r="JW324" s="677"/>
      <c r="JX324" s="24"/>
      <c r="JY324" s="674"/>
      <c r="JZ324" s="24"/>
      <c r="KA324" s="24"/>
      <c r="KB324" s="443"/>
      <c r="KC324" s="443"/>
      <c r="KD324" s="443"/>
      <c r="KE324" s="460"/>
      <c r="KF324" s="676"/>
      <c r="KG324" s="24"/>
      <c r="KH324" s="668"/>
      <c r="KI324" s="24"/>
      <c r="KJ324" s="24"/>
      <c r="KK324" s="443"/>
      <c r="KL324" s="443"/>
      <c r="KM324" s="443"/>
      <c r="KN324" s="460"/>
      <c r="KO324" s="443"/>
      <c r="KP324" s="443"/>
      <c r="KQ324" s="443"/>
      <c r="KR324" s="443"/>
      <c r="KS324" s="443"/>
      <c r="KT324" s="443"/>
      <c r="KU324" s="443"/>
      <c r="KV324" s="443"/>
      <c r="KW324" s="460"/>
      <c r="KX324" s="443"/>
      <c r="KY324" s="443"/>
      <c r="KZ324" s="443"/>
      <c r="LA324" s="443"/>
      <c r="LB324" s="443"/>
      <c r="LC324" s="443"/>
      <c r="LD324" s="443"/>
      <c r="LE324" s="443"/>
      <c r="LF324" s="460"/>
      <c r="LG324" s="677"/>
      <c r="LH324" s="24"/>
      <c r="LI324" s="669"/>
      <c r="LJ324" s="24"/>
      <c r="LK324" s="24"/>
      <c r="LL324" s="443"/>
      <c r="LM324" s="443"/>
      <c r="LN324" s="443"/>
      <c r="LO324" s="460"/>
      <c r="LP324" s="677"/>
      <c r="LQ324" s="24"/>
      <c r="LR324" s="668"/>
      <c r="LS324" s="24"/>
      <c r="LT324" s="24"/>
      <c r="LU324" s="443"/>
      <c r="LV324" s="443"/>
      <c r="LW324" s="443"/>
      <c r="LX324" s="460"/>
      <c r="LY324" s="443"/>
      <c r="LZ324" s="443"/>
      <c r="MA324" s="443"/>
      <c r="MB324" s="443"/>
      <c r="MC324" s="443"/>
      <c r="MD324" s="443"/>
      <c r="ME324" s="443"/>
      <c r="MF324" s="443"/>
      <c r="MG324" s="460"/>
      <c r="MH324" s="540"/>
      <c r="MI324" s="464"/>
      <c r="MJ324" s="465"/>
      <c r="MK324" s="465"/>
      <c r="ML324" s="675"/>
      <c r="MM324" s="443"/>
      <c r="MN324" s="443"/>
      <c r="MO324" s="443"/>
      <c r="MP324" s="460"/>
      <c r="MQ324" s="540"/>
      <c r="MR324" s="464"/>
      <c r="MS324" s="542"/>
      <c r="MT324" s="468"/>
      <c r="MU324" s="306"/>
      <c r="MV324" s="443"/>
      <c r="MW324" s="443"/>
      <c r="MX324" s="443"/>
      <c r="MY324" s="460"/>
      <c r="MZ324" s="540"/>
      <c r="NA324" s="464"/>
      <c r="NB324" s="542"/>
      <c r="NC324" s="468"/>
      <c r="ND324" s="306"/>
      <c r="NE324" s="443"/>
      <c r="NF324" s="24"/>
      <c r="NG324" s="443"/>
      <c r="NH324" s="460"/>
    </row>
    <row r="325" spans="1:372" ht="18">
      <c r="A325" s="471"/>
      <c r="C325" s="460"/>
      <c r="D325" s="655">
        <v>2015</v>
      </c>
      <c r="E325" s="444"/>
      <c r="F325" s="443"/>
      <c r="G325" s="59">
        <v>7405</v>
      </c>
      <c r="H325" s="441" t="s">
        <v>1603</v>
      </c>
      <c r="I325" s="443"/>
      <c r="J325" s="443"/>
      <c r="K325" s="443"/>
      <c r="L325" s="460"/>
      <c r="M325" s="655" t="s">
        <v>1627</v>
      </c>
      <c r="N325" s="443"/>
      <c r="O325" s="443"/>
      <c r="P325" s="67">
        <v>21470</v>
      </c>
      <c r="Q325" s="443" t="s">
        <v>237</v>
      </c>
      <c r="R325" s="441" t="s">
        <v>1603</v>
      </c>
      <c r="S325" s="443"/>
      <c r="T325" s="443"/>
      <c r="U325" s="460"/>
      <c r="V325" s="655" t="s">
        <v>222</v>
      </c>
      <c r="W325" s="446"/>
      <c r="X325" s="446"/>
      <c r="Y325" s="67">
        <v>38617</v>
      </c>
      <c r="Z325" s="443" t="s">
        <v>261</v>
      </c>
      <c r="AA325" s="441" t="s">
        <v>1603</v>
      </c>
      <c r="AB325" s="443"/>
      <c r="AC325" s="443"/>
      <c r="AD325" s="460"/>
      <c r="AE325" s="655" t="s">
        <v>224</v>
      </c>
      <c r="AF325" s="443"/>
      <c r="AG325" s="443"/>
      <c r="AH325" s="59">
        <v>46784</v>
      </c>
      <c r="AI325" s="443" t="s">
        <v>396</v>
      </c>
      <c r="AJ325" s="441" t="s">
        <v>1603</v>
      </c>
      <c r="AK325" s="443"/>
      <c r="AL325" s="443"/>
      <c r="AM325" s="460"/>
      <c r="AN325" s="655" t="s">
        <v>880</v>
      </c>
      <c r="AO325" s="286"/>
      <c r="AP325" s="446"/>
      <c r="AQ325" s="443"/>
      <c r="AR325" s="443"/>
      <c r="AS325" s="441"/>
      <c r="AT325" s="443"/>
      <c r="AU325" s="443"/>
      <c r="AV325" s="214"/>
      <c r="AW325" s="62" t="s">
        <v>2175</v>
      </c>
      <c r="AX325" s="471"/>
      <c r="AY325" s="471"/>
      <c r="AZ325" s="471"/>
      <c r="BA325" s="471"/>
      <c r="BB325" s="441"/>
      <c r="BC325" s="215"/>
      <c r="BD325" s="471"/>
      <c r="BE325" s="214"/>
      <c r="BF325" s="655" t="s">
        <v>3724</v>
      </c>
      <c r="BJ325" s="24"/>
      <c r="BK325" s="471"/>
      <c r="BL325" s="471"/>
      <c r="BM325" s="471"/>
      <c r="BN325" s="214"/>
      <c r="BO325" s="24"/>
      <c r="BP325" s="24"/>
      <c r="BQ325" s="668"/>
      <c r="BR325" s="24"/>
      <c r="BS325" s="24"/>
      <c r="BT325" s="471"/>
      <c r="BU325" s="471"/>
      <c r="BV325" s="471"/>
      <c r="BW325" s="214"/>
      <c r="BX325" s="24"/>
      <c r="BY325" s="24"/>
      <c r="BZ325" s="668"/>
      <c r="CA325" s="24"/>
      <c r="CB325" s="24"/>
      <c r="CC325" s="471"/>
      <c r="CD325" s="471"/>
      <c r="CE325" s="471"/>
      <c r="CF325" s="214"/>
      <c r="CG325" s="24"/>
      <c r="CH325" s="24"/>
      <c r="CI325" s="668"/>
      <c r="CJ325" s="24"/>
      <c r="CK325" s="24"/>
      <c r="CL325" s="471"/>
      <c r="CM325" s="471"/>
      <c r="CN325" s="471"/>
      <c r="CO325" s="214"/>
      <c r="CP325" s="24"/>
      <c r="CQ325" s="24"/>
      <c r="CR325" s="668"/>
      <c r="CS325" s="24"/>
      <c r="CT325" s="24"/>
      <c r="CU325" s="471"/>
      <c r="CV325" s="471"/>
      <c r="CW325" s="471"/>
      <c r="CX325" s="214"/>
      <c r="CY325" s="24"/>
      <c r="CZ325" s="24"/>
      <c r="DA325" s="668"/>
      <c r="DB325" s="24"/>
      <c r="DC325" s="24"/>
      <c r="DD325" s="471"/>
      <c r="DE325" s="471"/>
      <c r="DF325" s="471"/>
      <c r="DG325" s="214"/>
      <c r="DH325" s="24"/>
      <c r="DI325" s="24"/>
      <c r="DJ325" s="668"/>
      <c r="DK325" s="24"/>
      <c r="DL325" s="24"/>
      <c r="DM325" s="471"/>
      <c r="DN325" s="471"/>
      <c r="DO325" s="471"/>
      <c r="DP325" s="214"/>
      <c r="DQ325" s="24"/>
      <c r="DR325" s="24"/>
      <c r="DS325" s="669"/>
      <c r="DT325" s="24"/>
      <c r="DU325" s="24"/>
      <c r="DV325" s="471"/>
      <c r="DW325" s="471"/>
      <c r="DX325" s="471"/>
      <c r="DY325" s="214"/>
      <c r="DZ325" s="24"/>
      <c r="EA325" s="24"/>
      <c r="EB325" s="669"/>
      <c r="EC325" s="24"/>
      <c r="ED325" s="24"/>
      <c r="EE325" s="471"/>
      <c r="EF325" s="471"/>
      <c r="EG325" s="471"/>
      <c r="EH325" s="214"/>
      <c r="EI325" s="24"/>
      <c r="EJ325" s="24"/>
      <c r="EK325" s="668"/>
      <c r="EL325" s="24"/>
      <c r="EM325" s="24"/>
      <c r="EN325" s="471"/>
      <c r="EO325" s="471"/>
      <c r="EP325" s="471"/>
      <c r="EQ325" s="214"/>
      <c r="ER325" s="24"/>
      <c r="ES325" s="24"/>
      <c r="ET325" s="668"/>
      <c r="EU325" s="24"/>
      <c r="EV325" s="24"/>
      <c r="EW325" s="471"/>
      <c r="EX325" s="471"/>
      <c r="EY325" s="471"/>
      <c r="EZ325" s="214"/>
      <c r="FA325" s="446"/>
      <c r="FB325" s="464"/>
      <c r="FC325" s="542"/>
      <c r="FD325" s="468"/>
      <c r="FE325" s="446"/>
      <c r="FF325" s="471"/>
      <c r="FG325" s="471"/>
      <c r="FH325" s="471"/>
      <c r="FI325" s="214"/>
      <c r="FJ325" s="24"/>
      <c r="FK325" s="24"/>
      <c r="FL325" s="668"/>
      <c r="FM325" s="24"/>
      <c r="FN325" s="24"/>
      <c r="FO325" s="471"/>
      <c r="FP325" s="471"/>
      <c r="FQ325" s="471"/>
      <c r="FR325" s="214"/>
      <c r="FS325" s="24"/>
      <c r="FT325" s="24"/>
      <c r="FU325" s="668"/>
      <c r="FV325" s="24"/>
      <c r="FW325" s="24"/>
      <c r="FX325" s="471"/>
      <c r="FY325" s="471"/>
      <c r="FZ325" s="471"/>
      <c r="GA325" s="214"/>
      <c r="GB325" s="24"/>
      <c r="GC325" s="24"/>
      <c r="GD325" s="679"/>
      <c r="GE325" s="24"/>
      <c r="GF325" s="24"/>
      <c r="GG325" s="471"/>
      <c r="GH325" s="471"/>
      <c r="GI325" s="471"/>
      <c r="GJ325" s="214"/>
      <c r="GK325" s="446"/>
      <c r="GL325" s="464"/>
      <c r="GM325" s="542"/>
      <c r="GN325" s="468"/>
      <c r="GO325" s="446"/>
      <c r="GP325" s="471"/>
      <c r="GQ325" s="471"/>
      <c r="GR325" s="471"/>
      <c r="GS325" s="214"/>
      <c r="GT325" s="471"/>
      <c r="GU325" s="471"/>
      <c r="GV325" s="471"/>
      <c r="GW325" s="471"/>
      <c r="GX325" s="471"/>
      <c r="GY325" s="471"/>
      <c r="GZ325" s="471"/>
      <c r="HA325" s="471"/>
      <c r="HB325" s="214"/>
      <c r="HC325" s="24"/>
      <c r="HD325" s="24"/>
      <c r="HE325" s="668"/>
      <c r="HF325" s="24"/>
      <c r="HG325" s="24"/>
      <c r="HH325" s="471"/>
      <c r="HI325" s="471"/>
      <c r="HJ325" s="471"/>
      <c r="HK325" s="214"/>
      <c r="HL325" s="24"/>
      <c r="HM325" s="24"/>
      <c r="HN325" s="668"/>
      <c r="HO325" s="24"/>
      <c r="HP325" s="24"/>
      <c r="HQ325" s="471"/>
      <c r="HR325" s="471"/>
      <c r="HS325" s="471"/>
      <c r="HT325" s="214"/>
      <c r="HU325" s="24"/>
      <c r="HV325" s="24"/>
      <c r="HW325" s="680"/>
      <c r="HX325" s="24"/>
      <c r="HY325" s="24"/>
      <c r="HZ325" s="24"/>
      <c r="IA325" s="471"/>
      <c r="IB325" s="471"/>
      <c r="IC325" s="214"/>
      <c r="ID325" s="471"/>
      <c r="IE325" s="471"/>
      <c r="IF325" s="471"/>
      <c r="IG325" s="471"/>
      <c r="IH325" s="471"/>
      <c r="II325" s="471"/>
      <c r="IJ325" s="471"/>
      <c r="IK325" s="471"/>
      <c r="IL325" s="214"/>
      <c r="IM325" s="24"/>
      <c r="IN325" s="24"/>
      <c r="IO325" s="668"/>
      <c r="IP325" s="24"/>
      <c r="IQ325" s="24"/>
      <c r="IR325" s="471"/>
      <c r="IS325" s="471"/>
      <c r="IT325" s="471"/>
      <c r="IU325" s="214"/>
      <c r="IV325" s="24"/>
      <c r="IW325" s="24"/>
      <c r="IX325" s="679"/>
      <c r="IY325" s="24"/>
      <c r="IZ325" s="24"/>
      <c r="JA325" s="471"/>
      <c r="JB325" s="471"/>
      <c r="JC325" s="471"/>
      <c r="JD325" s="214"/>
      <c r="JE325" s="676"/>
      <c r="JF325" s="24"/>
      <c r="JG325" s="668"/>
      <c r="JH325" s="24"/>
      <c r="JI325" s="24"/>
      <c r="JJ325" s="471"/>
      <c r="JK325" s="471"/>
      <c r="JL325" s="471"/>
      <c r="JM325" s="214"/>
      <c r="JN325" s="471"/>
      <c r="JO325" s="471"/>
      <c r="JP325" s="471"/>
      <c r="JQ325" s="471"/>
      <c r="JR325" s="471"/>
      <c r="JS325" s="471"/>
      <c r="JT325" s="471"/>
      <c r="JU325" s="471"/>
      <c r="JV325" s="214"/>
      <c r="JW325" s="24"/>
      <c r="JX325" s="24"/>
      <c r="JY325" s="674"/>
      <c r="JZ325" s="24"/>
      <c r="KA325" s="24"/>
      <c r="KB325" s="471"/>
      <c r="KC325" s="471"/>
      <c r="KD325" s="471"/>
      <c r="KE325" s="214"/>
      <c r="KF325" s="24"/>
      <c r="KG325" s="24"/>
      <c r="KH325" s="668"/>
      <c r="KI325" s="24"/>
      <c r="KJ325" s="24"/>
      <c r="KK325" s="471"/>
      <c r="KL325" s="471"/>
      <c r="KM325" s="471"/>
      <c r="KN325" s="214"/>
      <c r="KO325" s="471"/>
      <c r="KP325" s="471"/>
      <c r="KQ325" s="471"/>
      <c r="KR325" s="471"/>
      <c r="KS325" s="471"/>
      <c r="KT325" s="471"/>
      <c r="KU325" s="471"/>
      <c r="KV325" s="471"/>
      <c r="KW325" s="214"/>
      <c r="KX325" s="471"/>
      <c r="KY325" s="471"/>
      <c r="KZ325" s="471"/>
      <c r="LA325" s="471"/>
      <c r="LB325" s="471"/>
      <c r="LC325" s="471"/>
      <c r="LD325" s="471"/>
      <c r="LE325" s="471"/>
      <c r="LF325" s="214"/>
      <c r="LG325" s="24"/>
      <c r="LH325" s="24"/>
      <c r="LI325" s="669"/>
      <c r="LJ325" s="24"/>
      <c r="LK325" s="24"/>
      <c r="LL325" s="471"/>
      <c r="LM325" s="471"/>
      <c r="LN325" s="471"/>
      <c r="LO325" s="214"/>
      <c r="LP325" s="24"/>
      <c r="LQ325" s="24"/>
      <c r="LR325" s="668"/>
      <c r="LS325" s="24"/>
      <c r="LT325" s="24"/>
      <c r="LU325" s="471"/>
      <c r="LV325" s="471"/>
      <c r="LW325" s="471"/>
      <c r="LX325" s="214"/>
      <c r="LY325" s="471"/>
      <c r="LZ325" s="471"/>
      <c r="MA325" s="471"/>
      <c r="MB325" s="471"/>
      <c r="MC325" s="471"/>
      <c r="MD325" s="471"/>
      <c r="ME325" s="471"/>
      <c r="MF325" s="471"/>
      <c r="MG325" s="214"/>
      <c r="MH325" s="446"/>
      <c r="MI325" s="464"/>
      <c r="MJ325" s="465"/>
      <c r="MK325" s="465"/>
      <c r="ML325" s="675"/>
      <c r="MM325" s="471"/>
      <c r="MN325" s="471"/>
      <c r="MO325" s="471"/>
      <c r="MP325" s="214"/>
      <c r="MQ325" s="446"/>
      <c r="MR325" s="464"/>
      <c r="MS325" s="542"/>
      <c r="MT325" s="468"/>
      <c r="MU325" s="306"/>
      <c r="MV325" s="471"/>
      <c r="MW325" s="471"/>
      <c r="MX325" s="471"/>
      <c r="MY325" s="214"/>
      <c r="MZ325" s="446"/>
      <c r="NA325" s="464"/>
      <c r="NB325" s="542"/>
      <c r="NC325" s="468"/>
      <c r="ND325" s="306"/>
      <c r="NE325" s="471"/>
      <c r="NF325" s="24"/>
      <c r="NG325" s="471"/>
      <c r="NH325" s="214"/>
    </row>
    <row r="326" spans="1:372" ht="18">
      <c r="A326" s="443"/>
      <c r="C326" s="460"/>
      <c r="D326" s="538" t="s">
        <v>9</v>
      </c>
      <c r="E326" s="444"/>
      <c r="F326" s="443"/>
      <c r="G326" s="59"/>
      <c r="H326" s="441"/>
      <c r="I326" s="443"/>
      <c r="J326" s="443"/>
      <c r="K326" s="443"/>
      <c r="L326" s="460"/>
      <c r="M326" s="538" t="s">
        <v>11</v>
      </c>
      <c r="N326" s="443"/>
      <c r="O326" s="443"/>
      <c r="P326" s="24"/>
      <c r="Q326" s="443"/>
      <c r="R326" s="441"/>
      <c r="S326" s="443"/>
      <c r="T326" s="443"/>
      <c r="U326" s="460"/>
      <c r="V326" s="538" t="s">
        <v>33</v>
      </c>
      <c r="W326" s="443"/>
      <c r="X326" s="443"/>
      <c r="Y326" s="67"/>
      <c r="Z326" s="443"/>
      <c r="AA326" s="441"/>
      <c r="AB326" s="443"/>
      <c r="AC326" s="443"/>
      <c r="AD326" s="460"/>
      <c r="AE326" s="538" t="s">
        <v>6</v>
      </c>
      <c r="AF326" s="443"/>
      <c r="AG326" s="446"/>
      <c r="AH326" s="59"/>
      <c r="AI326" s="443"/>
      <c r="AJ326" s="441"/>
      <c r="AK326" s="443"/>
      <c r="AL326" s="443"/>
      <c r="AM326" s="460"/>
      <c r="AN326" s="305" t="s">
        <v>143</v>
      </c>
      <c r="AO326" s="286"/>
      <c r="AP326" s="444"/>
      <c r="AQ326" s="212">
        <v>51809.475000000079</v>
      </c>
      <c r="AR326" s="443" t="s">
        <v>1545</v>
      </c>
      <c r="AS326" s="441" t="s">
        <v>1604</v>
      </c>
      <c r="AT326" s="443"/>
      <c r="AU326" s="443"/>
      <c r="AV326" s="460"/>
      <c r="AW326" s="538" t="s">
        <v>33</v>
      </c>
      <c r="AX326" s="283"/>
      <c r="AY326" s="446"/>
      <c r="AZ326" s="212">
        <v>48170.512499999859</v>
      </c>
      <c r="BA326" s="388" t="s">
        <v>2106</v>
      </c>
      <c r="BB326" s="441" t="s">
        <v>1604</v>
      </c>
      <c r="BC326" s="24"/>
      <c r="BD326" s="443"/>
      <c r="BE326" s="460"/>
      <c r="BF326" s="538" t="s">
        <v>25</v>
      </c>
      <c r="BG326" s="286"/>
      <c r="BH326" s="621"/>
      <c r="BI326" s="212">
        <v>50888.962500000125</v>
      </c>
      <c r="BJ326" s="388" t="s">
        <v>3730</v>
      </c>
      <c r="BK326" s="441" t="s">
        <v>1604</v>
      </c>
      <c r="BL326" s="443"/>
      <c r="BM326" s="443"/>
      <c r="BN326" s="460"/>
      <c r="BO326" s="664"/>
      <c r="BP326" s="24"/>
      <c r="BQ326" s="668"/>
      <c r="BR326" s="24"/>
      <c r="BS326" s="24"/>
      <c r="BT326" s="443"/>
      <c r="BU326" s="443"/>
      <c r="BV326" s="443"/>
      <c r="BW326" s="460"/>
      <c r="BX326" s="664"/>
      <c r="BY326" s="24"/>
      <c r="BZ326" s="668"/>
      <c r="CA326" s="24"/>
      <c r="CB326" s="24"/>
      <c r="CC326" s="443"/>
      <c r="CD326" s="443"/>
      <c r="CE326" s="443"/>
      <c r="CF326" s="460"/>
      <c r="CG326" s="664"/>
      <c r="CH326" s="24"/>
      <c r="CI326" s="668"/>
      <c r="CJ326" s="24"/>
      <c r="CK326" s="24"/>
      <c r="CL326" s="443"/>
      <c r="CM326" s="443"/>
      <c r="CN326" s="443"/>
      <c r="CO326" s="460"/>
      <c r="CP326" s="664"/>
      <c r="CQ326" s="24"/>
      <c r="CR326" s="668"/>
      <c r="CS326" s="24"/>
      <c r="CT326" s="24"/>
      <c r="CU326" s="443"/>
      <c r="CV326" s="443"/>
      <c r="CW326" s="443"/>
      <c r="CX326" s="460"/>
      <c r="CY326" s="664"/>
      <c r="CZ326" s="24"/>
      <c r="DA326" s="668"/>
      <c r="DB326" s="24"/>
      <c r="DC326" s="24"/>
      <c r="DD326" s="443"/>
      <c r="DE326" s="443"/>
      <c r="DF326" s="443"/>
      <c r="DG326" s="460"/>
      <c r="DH326" s="664"/>
      <c r="DI326" s="24"/>
      <c r="DJ326" s="668"/>
      <c r="DK326" s="24"/>
      <c r="DL326" s="24"/>
      <c r="DM326" s="443"/>
      <c r="DN326" s="443"/>
      <c r="DO326" s="443"/>
      <c r="DP326" s="460"/>
      <c r="DQ326" s="664"/>
      <c r="DR326" s="24"/>
      <c r="DS326" s="669"/>
      <c r="DT326" s="24"/>
      <c r="DU326" s="24"/>
      <c r="DV326" s="443"/>
      <c r="DW326" s="443"/>
      <c r="DX326" s="443"/>
      <c r="DY326" s="460"/>
      <c r="DZ326" s="664"/>
      <c r="EA326" s="24"/>
      <c r="EB326" s="669"/>
      <c r="EC326" s="24"/>
      <c r="ED326" s="24"/>
      <c r="EE326" s="443"/>
      <c r="EF326" s="443"/>
      <c r="EG326" s="443"/>
      <c r="EH326" s="460"/>
      <c r="EI326" s="664"/>
      <c r="EJ326" s="24"/>
      <c r="EK326" s="668"/>
      <c r="EL326" s="24"/>
      <c r="EM326" s="24"/>
      <c r="EN326" s="443"/>
      <c r="EO326" s="443"/>
      <c r="EP326" s="443"/>
      <c r="EQ326" s="460"/>
      <c r="ER326" s="664"/>
      <c r="ES326" s="24"/>
      <c r="ET326" s="668"/>
      <c r="EU326" s="24"/>
      <c r="EV326" s="24"/>
      <c r="EW326" s="443"/>
      <c r="EX326" s="443"/>
      <c r="EY326" s="443"/>
      <c r="EZ326" s="460"/>
      <c r="FA326" s="441"/>
      <c r="FB326" s="446"/>
      <c r="FC326" s="542"/>
      <c r="FD326" s="468"/>
      <c r="FE326" s="306"/>
      <c r="FF326" s="443"/>
      <c r="FG326" s="443"/>
      <c r="FH326" s="443"/>
      <c r="FI326" s="460"/>
      <c r="FJ326" s="664"/>
      <c r="FK326" s="24"/>
      <c r="FL326" s="668"/>
      <c r="FM326" s="24"/>
      <c r="FN326" s="24"/>
      <c r="FO326" s="443"/>
      <c r="FP326" s="443"/>
      <c r="FQ326" s="443"/>
      <c r="FR326" s="460"/>
      <c r="FS326" s="664"/>
      <c r="FT326" s="24"/>
      <c r="FU326" s="668"/>
      <c r="FV326" s="24"/>
      <c r="FW326" s="24"/>
      <c r="FX326" s="443"/>
      <c r="FY326" s="443"/>
      <c r="FZ326" s="443"/>
      <c r="GA326" s="460"/>
      <c r="GB326" s="664"/>
      <c r="GC326" s="24"/>
      <c r="GD326" s="679"/>
      <c r="GE326" s="24"/>
      <c r="GF326" s="24"/>
      <c r="GG326" s="443"/>
      <c r="GH326" s="443"/>
      <c r="GI326" s="443"/>
      <c r="GJ326" s="460"/>
      <c r="GK326" s="441"/>
      <c r="GL326" s="446"/>
      <c r="GM326" s="542"/>
      <c r="GN326" s="468"/>
      <c r="GO326" s="306"/>
      <c r="GP326" s="443"/>
      <c r="GQ326" s="443"/>
      <c r="GR326" s="443"/>
      <c r="GS326" s="460"/>
      <c r="GT326" s="443"/>
      <c r="GU326" s="443"/>
      <c r="GV326" s="443"/>
      <c r="GW326" s="443"/>
      <c r="GX326" s="443"/>
      <c r="GY326" s="443"/>
      <c r="GZ326" s="443"/>
      <c r="HA326" s="443"/>
      <c r="HB326" s="460"/>
      <c r="HC326" s="664"/>
      <c r="HD326" s="24"/>
      <c r="HE326" s="668"/>
      <c r="HF326" s="24"/>
      <c r="HG326" s="24"/>
      <c r="HH326" s="443"/>
      <c r="HI326" s="443"/>
      <c r="HJ326" s="443"/>
      <c r="HK326" s="460"/>
      <c r="HL326" s="664"/>
      <c r="HM326" s="24"/>
      <c r="HN326" s="668"/>
      <c r="HO326" s="24"/>
      <c r="HP326" s="24"/>
      <c r="HQ326" s="443"/>
      <c r="HR326" s="443"/>
      <c r="HS326" s="443"/>
      <c r="HT326" s="460"/>
      <c r="HU326" s="664"/>
      <c r="HV326" s="24"/>
      <c r="HW326" s="680"/>
      <c r="HX326" s="24"/>
      <c r="HY326" s="24"/>
      <c r="HZ326" s="24"/>
      <c r="IA326" s="443"/>
      <c r="IB326" s="443"/>
      <c r="IC326" s="460"/>
      <c r="ID326" s="443"/>
      <c r="IE326" s="443"/>
      <c r="IF326" s="443"/>
      <c r="IG326" s="443"/>
      <c r="IH326" s="443"/>
      <c r="II326" s="443"/>
      <c r="IJ326" s="443"/>
      <c r="IK326" s="443"/>
      <c r="IL326" s="460"/>
      <c r="IM326" s="664"/>
      <c r="IN326" s="24"/>
      <c r="IO326" s="668"/>
      <c r="IP326" s="24"/>
      <c r="IQ326" s="24"/>
      <c r="IR326" s="443"/>
      <c r="IS326" s="443"/>
      <c r="IT326" s="443"/>
      <c r="IU326" s="460"/>
      <c r="IV326" s="664"/>
      <c r="IW326" s="24"/>
      <c r="IX326" s="679"/>
      <c r="IY326" s="24"/>
      <c r="IZ326" s="24"/>
      <c r="JA326" s="443"/>
      <c r="JB326" s="443"/>
      <c r="JC326" s="443"/>
      <c r="JD326" s="460"/>
      <c r="JE326" s="24"/>
      <c r="JF326" s="24"/>
      <c r="JG326" s="668"/>
      <c r="JH326" s="24"/>
      <c r="JI326" s="24"/>
      <c r="JJ326" s="443"/>
      <c r="JK326" s="443"/>
      <c r="JL326" s="443"/>
      <c r="JM326" s="460"/>
      <c r="JN326" s="443"/>
      <c r="JO326" s="443"/>
      <c r="JP326" s="443"/>
      <c r="JQ326" s="443"/>
      <c r="JR326" s="443"/>
      <c r="JS326" s="443"/>
      <c r="JT326" s="443"/>
      <c r="JU326" s="443"/>
      <c r="JV326" s="460"/>
      <c r="JW326" s="664"/>
      <c r="JX326" s="24"/>
      <c r="JY326" s="674"/>
      <c r="JZ326" s="24"/>
      <c r="KA326" s="24"/>
      <c r="KB326" s="443"/>
      <c r="KC326" s="443"/>
      <c r="KD326" s="443"/>
      <c r="KE326" s="460"/>
      <c r="KF326" s="664"/>
      <c r="KG326" s="24"/>
      <c r="KH326" s="668"/>
      <c r="KI326" s="24"/>
      <c r="KJ326" s="24"/>
      <c r="KK326" s="443"/>
      <c r="KL326" s="443"/>
      <c r="KM326" s="443"/>
      <c r="KN326" s="460"/>
      <c r="KO326" s="443"/>
      <c r="KP326" s="443"/>
      <c r="KQ326" s="443"/>
      <c r="KR326" s="443"/>
      <c r="KS326" s="443"/>
      <c r="KT326" s="443"/>
      <c r="KU326" s="443"/>
      <c r="KV326" s="443"/>
      <c r="KW326" s="460"/>
      <c r="KX326" s="443"/>
      <c r="KY326" s="443"/>
      <c r="KZ326" s="443"/>
      <c r="LA326" s="443"/>
      <c r="LB326" s="443"/>
      <c r="LC326" s="443"/>
      <c r="LD326" s="443"/>
      <c r="LE326" s="443"/>
      <c r="LF326" s="460"/>
      <c r="LG326" s="664"/>
      <c r="LH326" s="24"/>
      <c r="LI326" s="669"/>
      <c r="LJ326" s="24"/>
      <c r="LK326" s="24"/>
      <c r="LL326" s="443"/>
      <c r="LM326" s="443"/>
      <c r="LN326" s="443"/>
      <c r="LO326" s="460"/>
      <c r="LP326" s="664"/>
      <c r="LQ326" s="24"/>
      <c r="LR326" s="668"/>
      <c r="LS326" s="24"/>
      <c r="LT326" s="24"/>
      <c r="LU326" s="443"/>
      <c r="LV326" s="443"/>
      <c r="LW326" s="443"/>
      <c r="LX326" s="460"/>
      <c r="LY326" s="443"/>
      <c r="LZ326" s="443"/>
      <c r="MA326" s="443"/>
      <c r="MB326" s="443"/>
      <c r="MC326" s="443"/>
      <c r="MD326" s="443"/>
      <c r="ME326" s="443"/>
      <c r="MF326" s="443"/>
      <c r="MG326" s="460"/>
      <c r="MH326" s="441"/>
      <c r="MI326" s="446"/>
      <c r="MJ326" s="465"/>
      <c r="MK326" s="465"/>
      <c r="ML326" s="675"/>
      <c r="MM326" s="443"/>
      <c r="MN326" s="443"/>
      <c r="MO326" s="443"/>
      <c r="MP326" s="460"/>
      <c r="MQ326" s="441"/>
      <c r="MR326" s="446"/>
      <c r="MS326" s="542"/>
      <c r="MT326" s="468"/>
      <c r="MU326" s="446"/>
      <c r="MV326" s="443"/>
      <c r="MW326" s="443"/>
      <c r="MX326" s="443"/>
      <c r="MY326" s="460"/>
      <c r="MZ326" s="441"/>
      <c r="NA326" s="446"/>
      <c r="NB326" s="542"/>
      <c r="NC326" s="468"/>
      <c r="ND326" s="446"/>
      <c r="NE326" s="443"/>
      <c r="NF326" s="24"/>
      <c r="NG326" s="443"/>
      <c r="NH326" s="460"/>
    </row>
    <row r="327" spans="1:372" ht="18">
      <c r="A327" s="443"/>
      <c r="C327" s="460"/>
      <c r="D327" s="62" t="s">
        <v>226</v>
      </c>
      <c r="E327" s="444"/>
      <c r="F327" s="443"/>
      <c r="G327" s="59">
        <v>6409</v>
      </c>
      <c r="H327" s="441" t="s">
        <v>1604</v>
      </c>
      <c r="I327" s="443"/>
      <c r="J327" s="443"/>
      <c r="K327" s="443"/>
      <c r="L327" s="460"/>
      <c r="M327" s="655">
        <v>2016</v>
      </c>
      <c r="N327" s="443"/>
      <c r="O327" s="443"/>
      <c r="P327" s="67">
        <v>20964</v>
      </c>
      <c r="Q327" s="443" t="s">
        <v>238</v>
      </c>
      <c r="R327" s="441" t="s">
        <v>1604</v>
      </c>
      <c r="S327" s="443"/>
      <c r="T327" s="443"/>
      <c r="U327" s="460"/>
      <c r="V327" s="655" t="s">
        <v>222</v>
      </c>
      <c r="W327" s="443"/>
      <c r="X327" s="443"/>
      <c r="Y327" s="67">
        <v>37578</v>
      </c>
      <c r="Z327" s="443" t="s">
        <v>264</v>
      </c>
      <c r="AA327" s="441" t="s">
        <v>1604</v>
      </c>
      <c r="AB327" s="443"/>
      <c r="AC327" s="443"/>
      <c r="AD327" s="460"/>
      <c r="AE327" s="655" t="s">
        <v>221</v>
      </c>
      <c r="AF327" s="443"/>
      <c r="AG327" s="446"/>
      <c r="AH327" s="59">
        <v>46214</v>
      </c>
      <c r="AI327" s="443" t="s">
        <v>397</v>
      </c>
      <c r="AJ327" s="441" t="s">
        <v>1604</v>
      </c>
      <c r="AK327" s="443"/>
      <c r="AL327" s="443"/>
      <c r="AM327" s="460"/>
      <c r="AN327" s="62" t="s">
        <v>881</v>
      </c>
      <c r="AO327" s="286"/>
      <c r="AP327" s="444"/>
      <c r="AQ327" s="443"/>
      <c r="AR327" s="443"/>
      <c r="AS327" s="441"/>
      <c r="AT327" s="443"/>
      <c r="AU327" s="443"/>
      <c r="AV327" s="460"/>
      <c r="AW327" s="655" t="s">
        <v>1955</v>
      </c>
      <c r="AX327" s="443"/>
      <c r="AZ327" s="471"/>
      <c r="BB327" s="441"/>
      <c r="BC327" s="24"/>
      <c r="BD327" s="443"/>
      <c r="BE327" s="460"/>
      <c r="BF327" s="655" t="s">
        <v>3724</v>
      </c>
      <c r="BJ327" s="24"/>
      <c r="BK327" s="443"/>
      <c r="BL327" s="443"/>
      <c r="BM327" s="443"/>
      <c r="BN327" s="460"/>
      <c r="BO327" s="24"/>
      <c r="BP327" s="24"/>
      <c r="BQ327" s="668"/>
      <c r="BR327" s="24"/>
      <c r="BS327" s="24"/>
      <c r="BT327" s="443"/>
      <c r="BU327" s="443"/>
      <c r="BV327" s="443"/>
      <c r="BW327" s="460"/>
      <c r="BX327" s="24"/>
      <c r="BY327" s="24"/>
      <c r="BZ327" s="668"/>
      <c r="CA327" s="24"/>
      <c r="CB327" s="24"/>
      <c r="CC327" s="443"/>
      <c r="CD327" s="443"/>
      <c r="CE327" s="443"/>
      <c r="CF327" s="460"/>
      <c r="CG327" s="24"/>
      <c r="CH327" s="24"/>
      <c r="CI327" s="668"/>
      <c r="CJ327" s="24"/>
      <c r="CK327" s="24"/>
      <c r="CL327" s="443"/>
      <c r="CM327" s="443"/>
      <c r="CN327" s="443"/>
      <c r="CO327" s="460"/>
      <c r="CP327" s="24"/>
      <c r="CQ327" s="24"/>
      <c r="CR327" s="668"/>
      <c r="CS327" s="24"/>
      <c r="CT327" s="24"/>
      <c r="CU327" s="443"/>
      <c r="CV327" s="443"/>
      <c r="CW327" s="443"/>
      <c r="CX327" s="460"/>
      <c r="CY327" s="24"/>
      <c r="CZ327" s="24"/>
      <c r="DA327" s="668"/>
      <c r="DB327" s="24"/>
      <c r="DC327" s="24"/>
      <c r="DD327" s="443"/>
      <c r="DE327" s="443"/>
      <c r="DF327" s="443"/>
      <c r="DG327" s="460"/>
      <c r="DH327" s="24"/>
      <c r="DI327" s="24"/>
      <c r="DJ327" s="668"/>
      <c r="DK327" s="24"/>
      <c r="DL327" s="24"/>
      <c r="DM327" s="443"/>
      <c r="DN327" s="443"/>
      <c r="DO327" s="443"/>
      <c r="DP327" s="460"/>
      <c r="DQ327" s="24"/>
      <c r="DR327" s="24"/>
      <c r="DS327" s="669"/>
      <c r="DT327" s="24"/>
      <c r="DU327" s="24"/>
      <c r="DV327" s="443"/>
      <c r="DW327" s="443"/>
      <c r="DX327" s="443"/>
      <c r="DY327" s="460"/>
      <c r="DZ327" s="24"/>
      <c r="EA327" s="24"/>
      <c r="EB327" s="669"/>
      <c r="EC327" s="24"/>
      <c r="ED327" s="24"/>
      <c r="EE327" s="443"/>
      <c r="EF327" s="443"/>
      <c r="EG327" s="443"/>
      <c r="EH327" s="460"/>
      <c r="EI327" s="24"/>
      <c r="EJ327" s="24"/>
      <c r="EK327" s="668"/>
      <c r="EL327" s="24"/>
      <c r="EM327" s="24"/>
      <c r="EN327" s="443"/>
      <c r="EO327" s="443"/>
      <c r="EP327" s="443"/>
      <c r="EQ327" s="460"/>
      <c r="ER327" s="24"/>
      <c r="ES327" s="24"/>
      <c r="ET327" s="668"/>
      <c r="EU327" s="24"/>
      <c r="EV327" s="24"/>
      <c r="EW327" s="443"/>
      <c r="EX327" s="443"/>
      <c r="EY327" s="443"/>
      <c r="EZ327" s="460"/>
      <c r="FA327" s="446"/>
      <c r="FB327" s="446"/>
      <c r="FC327" s="542"/>
      <c r="FD327" s="468"/>
      <c r="FE327" s="446"/>
      <c r="FF327" s="443"/>
      <c r="FG327" s="443"/>
      <c r="FH327" s="443"/>
      <c r="FI327" s="460"/>
      <c r="FJ327" s="24"/>
      <c r="FK327" s="24"/>
      <c r="FL327" s="668"/>
      <c r="FM327" s="24"/>
      <c r="FN327" s="24"/>
      <c r="FO327" s="443"/>
      <c r="FP327" s="443"/>
      <c r="FQ327" s="443"/>
      <c r="FR327" s="460"/>
      <c r="FS327" s="24"/>
      <c r="FT327" s="24"/>
      <c r="FU327" s="668"/>
      <c r="FV327" s="24"/>
      <c r="FW327" s="24"/>
      <c r="FX327" s="443"/>
      <c r="FY327" s="443"/>
      <c r="FZ327" s="443"/>
      <c r="GA327" s="460"/>
      <c r="GB327" s="24"/>
      <c r="GC327" s="24"/>
      <c r="GD327" s="679"/>
      <c r="GE327" s="24"/>
      <c r="GF327" s="24"/>
      <c r="GG327" s="443"/>
      <c r="GH327" s="443"/>
      <c r="GI327" s="443"/>
      <c r="GJ327" s="460"/>
      <c r="GK327" s="446"/>
      <c r="GL327" s="446"/>
      <c r="GM327" s="542"/>
      <c r="GN327" s="468"/>
      <c r="GO327" s="446"/>
      <c r="GP327" s="443"/>
      <c r="GQ327" s="443"/>
      <c r="GR327" s="443"/>
      <c r="GS327" s="460"/>
      <c r="GT327" s="443"/>
      <c r="GU327" s="443"/>
      <c r="GV327" s="443"/>
      <c r="GW327" s="443"/>
      <c r="GX327" s="443"/>
      <c r="GY327" s="443"/>
      <c r="GZ327" s="443"/>
      <c r="HA327" s="443"/>
      <c r="HB327" s="460"/>
      <c r="HC327" s="24"/>
      <c r="HD327" s="24"/>
      <c r="HE327" s="668"/>
      <c r="HF327" s="24"/>
      <c r="HG327" s="24"/>
      <c r="HH327" s="443"/>
      <c r="HI327" s="443"/>
      <c r="HJ327" s="443"/>
      <c r="HK327" s="460"/>
      <c r="HL327" s="24"/>
      <c r="HM327" s="24"/>
      <c r="HN327" s="668"/>
      <c r="HO327" s="24"/>
      <c r="HP327" s="24"/>
      <c r="HQ327" s="443"/>
      <c r="HR327" s="443"/>
      <c r="HS327" s="443"/>
      <c r="HT327" s="460"/>
      <c r="HU327" s="24"/>
      <c r="HV327" s="24"/>
      <c r="HW327" s="680"/>
      <c r="HX327" s="24"/>
      <c r="HY327" s="24"/>
      <c r="HZ327" s="24"/>
      <c r="IA327" s="443"/>
      <c r="IB327" s="443"/>
      <c r="IC327" s="460"/>
      <c r="ID327" s="443"/>
      <c r="IE327" s="443"/>
      <c r="IF327" s="443"/>
      <c r="IG327" s="443"/>
      <c r="IH327" s="443"/>
      <c r="II327" s="443"/>
      <c r="IJ327" s="443"/>
      <c r="IK327" s="443"/>
      <c r="IL327" s="460"/>
      <c r="IM327" s="24"/>
      <c r="IN327" s="24"/>
      <c r="IO327" s="668"/>
      <c r="IP327" s="24"/>
      <c r="IQ327" s="24"/>
      <c r="IR327" s="443"/>
      <c r="IS327" s="443"/>
      <c r="IT327" s="443"/>
      <c r="IU327" s="460"/>
      <c r="IV327" s="24"/>
      <c r="IW327" s="24"/>
      <c r="IX327" s="679"/>
      <c r="IY327" s="24"/>
      <c r="IZ327" s="24"/>
      <c r="JA327" s="443"/>
      <c r="JB327" s="443"/>
      <c r="JC327" s="443"/>
      <c r="JD327" s="460"/>
      <c r="JE327" s="664"/>
      <c r="JF327" s="24"/>
      <c r="JG327" s="668"/>
      <c r="JH327" s="24"/>
      <c r="JI327" s="24"/>
      <c r="JJ327" s="443"/>
      <c r="JK327" s="443"/>
      <c r="JL327" s="443"/>
      <c r="JM327" s="460"/>
      <c r="JN327" s="443"/>
      <c r="JO327" s="443"/>
      <c r="JP327" s="443"/>
      <c r="JQ327" s="443"/>
      <c r="JR327" s="443"/>
      <c r="JS327" s="443"/>
      <c r="JT327" s="443"/>
      <c r="JU327" s="443"/>
      <c r="JV327" s="460"/>
      <c r="JW327" s="24"/>
      <c r="JX327" s="24"/>
      <c r="JY327" s="674"/>
      <c r="JZ327" s="24"/>
      <c r="KA327" s="24"/>
      <c r="KB327" s="443"/>
      <c r="KC327" s="443"/>
      <c r="KD327" s="443"/>
      <c r="KE327" s="460"/>
      <c r="KF327" s="24"/>
      <c r="KG327" s="24"/>
      <c r="KH327" s="668"/>
      <c r="KI327" s="24"/>
      <c r="KJ327" s="24"/>
      <c r="KK327" s="443"/>
      <c r="KL327" s="443"/>
      <c r="KM327" s="443"/>
      <c r="KN327" s="460"/>
      <c r="KO327" s="443"/>
      <c r="KP327" s="443"/>
      <c r="KQ327" s="443"/>
      <c r="KR327" s="443"/>
      <c r="KS327" s="443"/>
      <c r="KT327" s="443"/>
      <c r="KU327" s="443"/>
      <c r="KV327" s="443"/>
      <c r="KW327" s="460"/>
      <c r="KX327" s="443"/>
      <c r="KY327" s="443"/>
      <c r="KZ327" s="443"/>
      <c r="LA327" s="443"/>
      <c r="LB327" s="443"/>
      <c r="LC327" s="443"/>
      <c r="LD327" s="443"/>
      <c r="LE327" s="443"/>
      <c r="LF327" s="460"/>
      <c r="LG327" s="24"/>
      <c r="LH327" s="24"/>
      <c r="LI327" s="669"/>
      <c r="LJ327" s="24"/>
      <c r="LK327" s="24"/>
      <c r="LL327" s="443"/>
      <c r="LM327" s="443"/>
      <c r="LN327" s="443"/>
      <c r="LO327" s="460"/>
      <c r="LP327" s="24"/>
      <c r="LQ327" s="24"/>
      <c r="LR327" s="668"/>
      <c r="LS327" s="24"/>
      <c r="LT327" s="24"/>
      <c r="LU327" s="443"/>
      <c r="LV327" s="443"/>
      <c r="LW327" s="443"/>
      <c r="LX327" s="460"/>
      <c r="LY327" s="443"/>
      <c r="LZ327" s="443"/>
      <c r="MA327" s="443"/>
      <c r="MB327" s="443"/>
      <c r="MC327" s="443"/>
      <c r="MD327" s="443"/>
      <c r="ME327" s="443"/>
      <c r="MF327" s="443"/>
      <c r="MG327" s="460"/>
      <c r="MH327" s="446"/>
      <c r="MI327" s="446"/>
      <c r="MJ327" s="465"/>
      <c r="MK327" s="465"/>
      <c r="ML327" s="675"/>
      <c r="MM327" s="443"/>
      <c r="MN327" s="443"/>
      <c r="MO327" s="443"/>
      <c r="MP327" s="460"/>
      <c r="MQ327" s="446"/>
      <c r="MR327" s="446"/>
      <c r="MS327" s="542"/>
      <c r="MT327" s="468"/>
      <c r="MU327" s="446"/>
      <c r="MV327" s="443"/>
      <c r="MW327" s="443"/>
      <c r="MX327" s="443"/>
      <c r="MY327" s="460"/>
      <c r="MZ327" s="446"/>
      <c r="NA327" s="446"/>
      <c r="NB327" s="542"/>
      <c r="NC327" s="468"/>
      <c r="ND327" s="446"/>
      <c r="NE327" s="443"/>
      <c r="NF327" s="24"/>
      <c r="NG327" s="443"/>
      <c r="NH327" s="460"/>
    </row>
    <row r="328" spans="1:372" ht="18">
      <c r="A328" s="443"/>
      <c r="C328" s="460"/>
      <c r="D328" s="538" t="s">
        <v>19</v>
      </c>
      <c r="E328" s="444"/>
      <c r="F328" s="443"/>
      <c r="G328" s="59"/>
      <c r="H328" s="441"/>
      <c r="I328" s="443"/>
      <c r="J328" s="443"/>
      <c r="K328" s="443"/>
      <c r="L328" s="460"/>
      <c r="M328" s="538" t="s">
        <v>35</v>
      </c>
      <c r="N328" s="446"/>
      <c r="O328" s="446"/>
      <c r="P328" s="67"/>
      <c r="Q328" s="443"/>
      <c r="R328" s="441"/>
      <c r="S328" s="443"/>
      <c r="T328" s="443"/>
      <c r="U328" s="460"/>
      <c r="V328" s="538" t="s">
        <v>6</v>
      </c>
      <c r="W328" s="443"/>
      <c r="X328" s="443"/>
      <c r="Y328" s="24"/>
      <c r="Z328" s="443"/>
      <c r="AA328" s="441"/>
      <c r="AB328" s="443"/>
      <c r="AC328" s="443"/>
      <c r="AD328" s="460"/>
      <c r="AE328" s="538" t="s">
        <v>27</v>
      </c>
      <c r="AF328" s="443"/>
      <c r="AG328" s="443"/>
      <c r="AH328" s="59"/>
      <c r="AI328" s="443"/>
      <c r="AJ328" s="441"/>
      <c r="AK328" s="443"/>
      <c r="AL328" s="443"/>
      <c r="AM328" s="460"/>
      <c r="AN328" s="538" t="s">
        <v>27</v>
      </c>
      <c r="AO328" s="283"/>
      <c r="AP328" s="444"/>
      <c r="AQ328" s="212">
        <v>51554.024999999943</v>
      </c>
      <c r="AR328" s="443" t="s">
        <v>1546</v>
      </c>
      <c r="AS328" s="443" t="s">
        <v>1605</v>
      </c>
      <c r="AT328" s="443"/>
      <c r="AU328" s="443"/>
      <c r="AV328" s="460"/>
      <c r="AW328" s="538" t="s">
        <v>39</v>
      </c>
      <c r="AX328" s="286"/>
      <c r="AY328" s="446"/>
      <c r="AZ328" s="212">
        <v>47133.962499999965</v>
      </c>
      <c r="BA328" s="388" t="s">
        <v>2107</v>
      </c>
      <c r="BB328" s="443" t="s">
        <v>1605</v>
      </c>
      <c r="BC328" s="24"/>
      <c r="BD328" s="443"/>
      <c r="BE328" s="460"/>
      <c r="BF328" s="538" t="s">
        <v>39</v>
      </c>
      <c r="BG328" s="283"/>
      <c r="BH328" s="621"/>
      <c r="BI328" s="212">
        <v>50767.774999999965</v>
      </c>
      <c r="BJ328" s="388" t="s">
        <v>3731</v>
      </c>
      <c r="BK328" s="443" t="s">
        <v>1605</v>
      </c>
      <c r="BL328" s="443"/>
      <c r="BM328" s="443"/>
      <c r="BN328" s="460"/>
      <c r="BO328" s="664"/>
      <c r="BP328" s="24"/>
      <c r="BQ328" s="668"/>
      <c r="BR328" s="24"/>
      <c r="BS328" s="24"/>
      <c r="BT328" s="443"/>
      <c r="BU328" s="443"/>
      <c r="BV328" s="443"/>
      <c r="BW328" s="460"/>
      <c r="BX328" s="664"/>
      <c r="BY328" s="24"/>
      <c r="BZ328" s="668"/>
      <c r="CA328" s="24"/>
      <c r="CB328" s="24"/>
      <c r="CC328" s="443"/>
      <c r="CD328" s="443"/>
      <c r="CE328" s="443"/>
      <c r="CF328" s="460"/>
      <c r="CG328" s="664"/>
      <c r="CH328" s="24"/>
      <c r="CI328" s="668"/>
      <c r="CJ328" s="24"/>
      <c r="CK328" s="24"/>
      <c r="CL328" s="443"/>
      <c r="CM328" s="443"/>
      <c r="CN328" s="443"/>
      <c r="CO328" s="460"/>
      <c r="CP328" s="664"/>
      <c r="CQ328" s="24"/>
      <c r="CR328" s="668"/>
      <c r="CS328" s="24"/>
      <c r="CT328" s="24"/>
      <c r="CU328" s="443"/>
      <c r="CV328" s="443"/>
      <c r="CW328" s="443"/>
      <c r="CX328" s="460"/>
      <c r="CY328" s="664"/>
      <c r="CZ328" s="24"/>
      <c r="DA328" s="668"/>
      <c r="DB328" s="24"/>
      <c r="DC328" s="24"/>
      <c r="DD328" s="443"/>
      <c r="DE328" s="443"/>
      <c r="DF328" s="443"/>
      <c r="DG328" s="460"/>
      <c r="DH328" s="664"/>
      <c r="DI328" s="24"/>
      <c r="DJ328" s="668"/>
      <c r="DK328" s="24"/>
      <c r="DL328" s="24"/>
      <c r="DM328" s="443"/>
      <c r="DN328" s="443"/>
      <c r="DO328" s="443"/>
      <c r="DP328" s="460"/>
      <c r="DQ328" s="664"/>
      <c r="DR328" s="24"/>
      <c r="DS328" s="669"/>
      <c r="DT328" s="24"/>
      <c r="DU328" s="24"/>
      <c r="DV328" s="443"/>
      <c r="DW328" s="443"/>
      <c r="DX328" s="443"/>
      <c r="DY328" s="460"/>
      <c r="DZ328" s="664"/>
      <c r="EA328" s="24"/>
      <c r="EB328" s="669"/>
      <c r="EC328" s="24"/>
      <c r="ED328" s="24"/>
      <c r="EE328" s="443"/>
      <c r="EF328" s="443"/>
      <c r="EG328" s="443"/>
      <c r="EH328" s="460"/>
      <c r="EI328" s="664"/>
      <c r="EJ328" s="24"/>
      <c r="EK328" s="668"/>
      <c r="EL328" s="24"/>
      <c r="EM328" s="24"/>
      <c r="EN328" s="443"/>
      <c r="EO328" s="443"/>
      <c r="EP328" s="443"/>
      <c r="EQ328" s="460"/>
      <c r="ER328" s="664"/>
      <c r="ES328" s="24"/>
      <c r="ET328" s="668"/>
      <c r="EU328" s="24"/>
      <c r="EV328" s="24"/>
      <c r="EW328" s="443"/>
      <c r="EX328" s="443"/>
      <c r="EY328" s="443"/>
      <c r="EZ328" s="460"/>
      <c r="FA328" s="441"/>
      <c r="FB328" s="464"/>
      <c r="FC328" s="542"/>
      <c r="FD328" s="468"/>
      <c r="FE328" s="446"/>
      <c r="FF328" s="443"/>
      <c r="FG328" s="443"/>
      <c r="FH328" s="443"/>
      <c r="FI328" s="460"/>
      <c r="FJ328" s="664"/>
      <c r="FK328" s="24"/>
      <c r="FL328" s="668"/>
      <c r="FM328" s="24"/>
      <c r="FN328" s="24"/>
      <c r="FO328" s="443"/>
      <c r="FP328" s="443"/>
      <c r="FQ328" s="443"/>
      <c r="FR328" s="460"/>
      <c r="FS328" s="664"/>
      <c r="FT328" s="24"/>
      <c r="FU328" s="668"/>
      <c r="FV328" s="24"/>
      <c r="FW328" s="24"/>
      <c r="FX328" s="443"/>
      <c r="FY328" s="443"/>
      <c r="FZ328" s="443"/>
      <c r="GA328" s="460"/>
      <c r="GB328" s="664"/>
      <c r="GC328" s="24"/>
      <c r="GD328" s="679"/>
      <c r="GE328" s="24"/>
      <c r="GF328" s="24"/>
      <c r="GG328" s="443"/>
      <c r="GH328" s="443"/>
      <c r="GI328" s="443"/>
      <c r="GJ328" s="460"/>
      <c r="GK328" s="441"/>
      <c r="GL328" s="464"/>
      <c r="GM328" s="542"/>
      <c r="GN328" s="468"/>
      <c r="GO328" s="446"/>
      <c r="GP328" s="443"/>
      <c r="GQ328" s="443"/>
      <c r="GR328" s="443"/>
      <c r="GS328" s="460"/>
      <c r="GT328" s="443"/>
      <c r="GU328" s="443"/>
      <c r="GV328" s="443"/>
      <c r="GW328" s="443"/>
      <c r="GX328" s="443"/>
      <c r="GY328" s="443"/>
      <c r="GZ328" s="443"/>
      <c r="HA328" s="443"/>
      <c r="HB328" s="460"/>
      <c r="HC328" s="664"/>
      <c r="HD328" s="24"/>
      <c r="HE328" s="668"/>
      <c r="HF328" s="24"/>
      <c r="HG328" s="24"/>
      <c r="HH328" s="443"/>
      <c r="HI328" s="443"/>
      <c r="HJ328" s="443"/>
      <c r="HK328" s="460"/>
      <c r="HL328" s="664"/>
      <c r="HM328" s="24"/>
      <c r="HN328" s="668"/>
      <c r="HO328" s="24"/>
      <c r="HP328" s="24"/>
      <c r="HQ328" s="443"/>
      <c r="HR328" s="443"/>
      <c r="HS328" s="443"/>
      <c r="HT328" s="460"/>
      <c r="HU328" s="664"/>
      <c r="HV328" s="24"/>
      <c r="HW328" s="680"/>
      <c r="HX328" s="24"/>
      <c r="HY328" s="24"/>
      <c r="HZ328" s="24"/>
      <c r="IA328" s="443"/>
      <c r="IB328" s="443"/>
      <c r="IC328" s="460"/>
      <c r="ID328" s="443"/>
      <c r="IE328" s="443"/>
      <c r="IF328" s="443"/>
      <c r="IG328" s="443"/>
      <c r="IH328" s="443"/>
      <c r="II328" s="443"/>
      <c r="IJ328" s="443"/>
      <c r="IK328" s="443"/>
      <c r="IL328" s="460"/>
      <c r="IM328" s="664"/>
      <c r="IN328" s="24"/>
      <c r="IO328" s="668"/>
      <c r="IP328" s="24"/>
      <c r="IQ328" s="24"/>
      <c r="IR328" s="443"/>
      <c r="IS328" s="443"/>
      <c r="IT328" s="443"/>
      <c r="IU328" s="460"/>
      <c r="IV328" s="664"/>
      <c r="IW328" s="24"/>
      <c r="IX328" s="679"/>
      <c r="IY328" s="24"/>
      <c r="IZ328" s="24"/>
      <c r="JA328" s="443"/>
      <c r="JB328" s="443"/>
      <c r="JC328" s="443"/>
      <c r="JD328" s="460"/>
      <c r="JE328" s="24"/>
      <c r="JF328" s="24"/>
      <c r="JG328" s="668"/>
      <c r="JH328" s="24"/>
      <c r="JI328" s="24"/>
      <c r="JJ328" s="443"/>
      <c r="JK328" s="443"/>
      <c r="JL328" s="443"/>
      <c r="JM328" s="460"/>
      <c r="JN328" s="443"/>
      <c r="JO328" s="443"/>
      <c r="JP328" s="443"/>
      <c r="JQ328" s="443"/>
      <c r="JR328" s="443"/>
      <c r="JS328" s="443"/>
      <c r="JT328" s="443"/>
      <c r="JU328" s="443"/>
      <c r="JV328" s="460"/>
      <c r="JW328" s="664"/>
      <c r="JX328" s="24"/>
      <c r="JY328" s="674"/>
      <c r="JZ328" s="24"/>
      <c r="KA328" s="24"/>
      <c r="KB328" s="443"/>
      <c r="KC328" s="443"/>
      <c r="KD328" s="443"/>
      <c r="KE328" s="460"/>
      <c r="KF328" s="664"/>
      <c r="KG328" s="24"/>
      <c r="KH328" s="668"/>
      <c r="KI328" s="24"/>
      <c r="KJ328" s="24"/>
      <c r="KK328" s="443"/>
      <c r="KL328" s="443"/>
      <c r="KM328" s="443"/>
      <c r="KN328" s="460"/>
      <c r="KO328" s="443"/>
      <c r="KP328" s="443"/>
      <c r="KQ328" s="443"/>
      <c r="KR328" s="443"/>
      <c r="KS328" s="443"/>
      <c r="KT328" s="443"/>
      <c r="KU328" s="443"/>
      <c r="KV328" s="443"/>
      <c r="KW328" s="460"/>
      <c r="KX328" s="443"/>
      <c r="KY328" s="443"/>
      <c r="KZ328" s="443"/>
      <c r="LA328" s="443"/>
      <c r="LB328" s="443"/>
      <c r="LC328" s="443"/>
      <c r="LD328" s="443"/>
      <c r="LE328" s="443"/>
      <c r="LF328" s="460"/>
      <c r="LG328" s="664"/>
      <c r="LH328" s="24"/>
      <c r="LI328" s="669"/>
      <c r="LJ328" s="24"/>
      <c r="LK328" s="24"/>
      <c r="LL328" s="443"/>
      <c r="LM328" s="443"/>
      <c r="LN328" s="443"/>
      <c r="LO328" s="460"/>
      <c r="LP328" s="664"/>
      <c r="LQ328" s="24"/>
      <c r="LR328" s="668"/>
      <c r="LS328" s="24"/>
      <c r="LT328" s="24"/>
      <c r="LU328" s="443"/>
      <c r="LV328" s="443"/>
      <c r="LW328" s="443"/>
      <c r="LX328" s="460"/>
      <c r="LY328" s="443"/>
      <c r="LZ328" s="443"/>
      <c r="MA328" s="443"/>
      <c r="MB328" s="443"/>
      <c r="MC328" s="443"/>
      <c r="MD328" s="443"/>
      <c r="ME328" s="443"/>
      <c r="MF328" s="443"/>
      <c r="MG328" s="460"/>
      <c r="MH328" s="441"/>
      <c r="MI328" s="464"/>
      <c r="MJ328" s="465"/>
      <c r="MK328" s="465"/>
      <c r="ML328" s="675"/>
      <c r="MM328" s="443"/>
      <c r="MN328" s="443"/>
      <c r="MO328" s="443"/>
      <c r="MP328" s="460"/>
      <c r="MQ328" s="441"/>
      <c r="MR328" s="464"/>
      <c r="MS328" s="542"/>
      <c r="MT328" s="468"/>
      <c r="MU328" s="306"/>
      <c r="MV328" s="443"/>
      <c r="MW328" s="443"/>
      <c r="MX328" s="443"/>
      <c r="MY328" s="460"/>
      <c r="MZ328" s="441"/>
      <c r="NA328" s="464"/>
      <c r="NB328" s="542"/>
      <c r="NC328" s="468"/>
      <c r="ND328" s="306"/>
      <c r="NE328" s="443"/>
      <c r="NF328" s="24"/>
      <c r="NG328" s="443"/>
      <c r="NH328" s="460"/>
    </row>
    <row r="329" spans="1:372" ht="18">
      <c r="A329" s="443"/>
      <c r="C329" s="460"/>
      <c r="D329" s="655">
        <v>2015</v>
      </c>
      <c r="E329" s="444"/>
      <c r="F329" s="443"/>
      <c r="G329" s="59">
        <v>6335</v>
      </c>
      <c r="H329" s="443" t="s">
        <v>1605</v>
      </c>
      <c r="I329" s="443"/>
      <c r="J329" s="443"/>
      <c r="K329" s="443"/>
      <c r="L329" s="460"/>
      <c r="M329" s="655" t="s">
        <v>1627</v>
      </c>
      <c r="N329" s="446"/>
      <c r="O329" s="446"/>
      <c r="P329" s="67">
        <v>20591</v>
      </c>
      <c r="Q329" s="443" t="s">
        <v>239</v>
      </c>
      <c r="R329" s="443" t="s">
        <v>1605</v>
      </c>
      <c r="S329" s="443"/>
      <c r="T329" s="443"/>
      <c r="U329" s="460"/>
      <c r="V329" s="655" t="s">
        <v>1629</v>
      </c>
      <c r="W329" s="443"/>
      <c r="X329" s="443"/>
      <c r="Y329" s="67">
        <v>36631</v>
      </c>
      <c r="Z329" s="443" t="s">
        <v>262</v>
      </c>
      <c r="AA329" s="443" t="s">
        <v>1605</v>
      </c>
      <c r="AB329" s="443"/>
      <c r="AC329" s="443"/>
      <c r="AD329" s="460"/>
      <c r="AE329" s="655" t="s">
        <v>221</v>
      </c>
      <c r="AF329" s="443"/>
      <c r="AG329" s="443"/>
      <c r="AH329" s="59">
        <v>45938</v>
      </c>
      <c r="AI329" s="443" t="s">
        <v>398</v>
      </c>
      <c r="AJ329" s="443" t="s">
        <v>1605</v>
      </c>
      <c r="AK329" s="443"/>
      <c r="AL329" s="443"/>
      <c r="AM329" s="460"/>
      <c r="AN329" s="655" t="s">
        <v>877</v>
      </c>
      <c r="AO329" s="286"/>
      <c r="AP329" s="444"/>
      <c r="AQ329" s="443"/>
      <c r="AR329" s="443"/>
      <c r="AS329" s="446"/>
      <c r="AT329" s="443"/>
      <c r="AU329" s="443"/>
      <c r="AV329" s="460"/>
      <c r="AW329" s="655" t="s">
        <v>2174</v>
      </c>
      <c r="AX329" s="443"/>
      <c r="AZ329" s="471"/>
      <c r="BB329" s="446"/>
      <c r="BC329" s="24"/>
      <c r="BD329" s="443"/>
      <c r="BE329" s="460"/>
      <c r="BF329" s="655" t="s">
        <v>3720</v>
      </c>
      <c r="BJ329" s="24"/>
      <c r="BK329" s="443"/>
      <c r="BL329" s="443"/>
      <c r="BM329" s="443"/>
      <c r="BN329" s="460"/>
      <c r="BO329" s="24"/>
      <c r="BP329" s="24"/>
      <c r="BQ329" s="668"/>
      <c r="BR329" s="24"/>
      <c r="BS329" s="24"/>
      <c r="BT329" s="443"/>
      <c r="BU329" s="443"/>
      <c r="BV329" s="443"/>
      <c r="BW329" s="460"/>
      <c r="BX329" s="24"/>
      <c r="BY329" s="24"/>
      <c r="BZ329" s="668"/>
      <c r="CA329" s="24"/>
      <c r="CB329" s="24"/>
      <c r="CC329" s="443"/>
      <c r="CD329" s="443"/>
      <c r="CE329" s="443"/>
      <c r="CF329" s="460"/>
      <c r="CG329" s="24"/>
      <c r="CH329" s="24"/>
      <c r="CI329" s="668"/>
      <c r="CJ329" s="24"/>
      <c r="CK329" s="24"/>
      <c r="CL329" s="443"/>
      <c r="CM329" s="443"/>
      <c r="CN329" s="443"/>
      <c r="CO329" s="460"/>
      <c r="CP329" s="24"/>
      <c r="CQ329" s="24"/>
      <c r="CR329" s="668"/>
      <c r="CS329" s="24"/>
      <c r="CT329" s="24"/>
      <c r="CU329" s="443"/>
      <c r="CV329" s="443"/>
      <c r="CW329" s="443"/>
      <c r="CX329" s="460"/>
      <c r="CY329" s="24"/>
      <c r="CZ329" s="24"/>
      <c r="DA329" s="668"/>
      <c r="DB329" s="24"/>
      <c r="DC329" s="24"/>
      <c r="DD329" s="443"/>
      <c r="DE329" s="443"/>
      <c r="DF329" s="443"/>
      <c r="DG329" s="460"/>
      <c r="DH329" s="24"/>
      <c r="DI329" s="24"/>
      <c r="DJ329" s="668"/>
      <c r="DK329" s="24"/>
      <c r="DL329" s="24"/>
      <c r="DM329" s="443"/>
      <c r="DN329" s="443"/>
      <c r="DO329" s="443"/>
      <c r="DP329" s="460"/>
      <c r="DQ329" s="24"/>
      <c r="DR329" s="24"/>
      <c r="DS329" s="669"/>
      <c r="DT329" s="24"/>
      <c r="DU329" s="24"/>
      <c r="DV329" s="443"/>
      <c r="DW329" s="443"/>
      <c r="DX329" s="443"/>
      <c r="DY329" s="460"/>
      <c r="DZ329" s="24"/>
      <c r="EA329" s="24"/>
      <c r="EB329" s="670"/>
      <c r="EC329" s="24"/>
      <c r="ED329" s="24"/>
      <c r="EE329" s="443"/>
      <c r="EF329" s="443"/>
      <c r="EG329" s="443"/>
      <c r="EH329" s="460"/>
      <c r="EI329" s="24"/>
      <c r="EJ329" s="24"/>
      <c r="EK329" s="671"/>
      <c r="EL329" s="24"/>
      <c r="EM329" s="24"/>
      <c r="EN329" s="443"/>
      <c r="EO329" s="443"/>
      <c r="EP329" s="443"/>
      <c r="EQ329" s="460"/>
      <c r="ER329" s="24"/>
      <c r="ES329" s="24"/>
      <c r="ET329" s="671"/>
      <c r="EU329" s="24"/>
      <c r="EV329" s="24"/>
      <c r="EW329" s="443"/>
      <c r="EX329" s="443"/>
      <c r="EY329" s="443"/>
      <c r="EZ329" s="460"/>
      <c r="FA329" s="446"/>
      <c r="FB329" s="446"/>
      <c r="FC329" s="317"/>
      <c r="FD329" s="468"/>
      <c r="FE329" s="446"/>
      <c r="FF329" s="443"/>
      <c r="FG329" s="443"/>
      <c r="FH329" s="443"/>
      <c r="FI329" s="460"/>
      <c r="FJ329" s="24"/>
      <c r="FK329" s="24"/>
      <c r="FL329" s="671"/>
      <c r="FM329" s="24"/>
      <c r="FN329" s="24"/>
      <c r="FO329" s="443"/>
      <c r="FP329" s="443"/>
      <c r="FQ329" s="443"/>
      <c r="FR329" s="460"/>
      <c r="FS329" s="24"/>
      <c r="FT329" s="24"/>
      <c r="FU329" s="671"/>
      <c r="FV329" s="24"/>
      <c r="FW329" s="24"/>
      <c r="FX329" s="443"/>
      <c r="FY329" s="443"/>
      <c r="FZ329" s="443"/>
      <c r="GA329" s="460"/>
      <c r="GB329" s="24"/>
      <c r="GC329" s="24"/>
      <c r="GD329" s="672"/>
      <c r="GE329" s="24"/>
      <c r="GF329" s="24"/>
      <c r="GG329" s="443"/>
      <c r="GH329" s="443"/>
      <c r="GI329" s="443"/>
      <c r="GJ329" s="460"/>
      <c r="GK329" s="446"/>
      <c r="GL329" s="446"/>
      <c r="GM329" s="317"/>
      <c r="GN329" s="468"/>
      <c r="GO329" s="446"/>
      <c r="GP329" s="443"/>
      <c r="GQ329" s="443"/>
      <c r="GR329" s="443"/>
      <c r="GS329" s="460"/>
      <c r="GT329" s="443"/>
      <c r="GU329" s="443"/>
      <c r="GV329" s="443"/>
      <c r="GW329" s="443"/>
      <c r="GX329" s="443"/>
      <c r="GY329" s="443"/>
      <c r="GZ329" s="443"/>
      <c r="HA329" s="443"/>
      <c r="HB329" s="460"/>
      <c r="HC329" s="24"/>
      <c r="HD329" s="24"/>
      <c r="HE329" s="671"/>
      <c r="HF329" s="24"/>
      <c r="HG329" s="24"/>
      <c r="HH329" s="443"/>
      <c r="HI329" s="443"/>
      <c r="HJ329" s="443"/>
      <c r="HK329" s="460"/>
      <c r="HL329" s="24"/>
      <c r="HM329" s="24"/>
      <c r="HN329" s="671"/>
      <c r="HO329" s="24"/>
      <c r="HP329" s="24"/>
      <c r="HQ329" s="443"/>
      <c r="HR329" s="443"/>
      <c r="HS329" s="443"/>
      <c r="HT329" s="460"/>
      <c r="HU329" s="24"/>
      <c r="HV329" s="24"/>
      <c r="HW329" s="673"/>
      <c r="HX329" s="24"/>
      <c r="HY329" s="24"/>
      <c r="HZ329" s="24"/>
      <c r="IA329" s="443"/>
      <c r="IB329" s="443"/>
      <c r="IC329" s="460"/>
      <c r="ID329" s="443"/>
      <c r="IE329" s="443"/>
      <c r="IF329" s="443"/>
      <c r="IG329" s="443"/>
      <c r="IH329" s="443"/>
      <c r="II329" s="443"/>
      <c r="IJ329" s="443"/>
      <c r="IK329" s="443"/>
      <c r="IL329" s="460"/>
      <c r="IM329" s="24"/>
      <c r="IN329" s="24"/>
      <c r="IO329" s="671"/>
      <c r="IP329" s="24"/>
      <c r="IQ329" s="24"/>
      <c r="IR329" s="443"/>
      <c r="IS329" s="443"/>
      <c r="IT329" s="443"/>
      <c r="IU329" s="460"/>
      <c r="IV329" s="24"/>
      <c r="IW329" s="24"/>
      <c r="IX329" s="672"/>
      <c r="IY329" s="24"/>
      <c r="IZ329" s="24"/>
      <c r="JA329" s="443"/>
      <c r="JB329" s="443"/>
      <c r="JC329" s="443"/>
      <c r="JD329" s="460"/>
      <c r="JE329" s="664"/>
      <c r="JF329" s="24"/>
      <c r="JG329" s="668"/>
      <c r="JH329" s="24"/>
      <c r="JI329" s="24"/>
      <c r="JJ329" s="443"/>
      <c r="JK329" s="443"/>
      <c r="JL329" s="443"/>
      <c r="JM329" s="460"/>
      <c r="JN329" s="443"/>
      <c r="JO329" s="443"/>
      <c r="JP329" s="443"/>
      <c r="JQ329" s="443"/>
      <c r="JR329" s="443"/>
      <c r="JS329" s="443"/>
      <c r="JT329" s="443"/>
      <c r="JU329" s="443"/>
      <c r="JV329" s="460"/>
      <c r="JW329" s="24"/>
      <c r="JX329" s="24"/>
      <c r="JY329" s="674"/>
      <c r="JZ329" s="24"/>
      <c r="KA329" s="24"/>
      <c r="KB329" s="443"/>
      <c r="KC329" s="443"/>
      <c r="KD329" s="443"/>
      <c r="KE329" s="460"/>
      <c r="KF329" s="24"/>
      <c r="KG329" s="24"/>
      <c r="KH329" s="671"/>
      <c r="KI329" s="24"/>
      <c r="KJ329" s="24"/>
      <c r="KK329" s="443"/>
      <c r="KL329" s="443"/>
      <c r="KM329" s="443"/>
      <c r="KN329" s="460"/>
      <c r="KO329" s="443"/>
      <c r="KP329" s="443"/>
      <c r="KQ329" s="443"/>
      <c r="KR329" s="443"/>
      <c r="KS329" s="443"/>
      <c r="KT329" s="443"/>
      <c r="KU329" s="443"/>
      <c r="KV329" s="443"/>
      <c r="KW329" s="460"/>
      <c r="KX329" s="443"/>
      <c r="KY329" s="443"/>
      <c r="KZ329" s="443"/>
      <c r="LA329" s="443"/>
      <c r="LB329" s="443"/>
      <c r="LC329" s="443"/>
      <c r="LD329" s="443"/>
      <c r="LE329" s="443"/>
      <c r="LF329" s="460"/>
      <c r="LG329" s="24"/>
      <c r="LH329" s="24"/>
      <c r="LI329" s="670"/>
      <c r="LJ329" s="24"/>
      <c r="LK329" s="24"/>
      <c r="LL329" s="443"/>
      <c r="LM329" s="443"/>
      <c r="LN329" s="443"/>
      <c r="LO329" s="460"/>
      <c r="LP329" s="24"/>
      <c r="LQ329" s="24"/>
      <c r="LR329" s="671"/>
      <c r="LS329" s="24"/>
      <c r="LT329" s="24"/>
      <c r="LU329" s="443"/>
      <c r="LV329" s="443"/>
      <c r="LW329" s="443"/>
      <c r="LX329" s="460"/>
      <c r="LY329" s="443"/>
      <c r="LZ329" s="443"/>
      <c r="MA329" s="443"/>
      <c r="MB329" s="443"/>
      <c r="MC329" s="443"/>
      <c r="MD329" s="443"/>
      <c r="ME329" s="443"/>
      <c r="MF329" s="443"/>
      <c r="MG329" s="460"/>
      <c r="MH329" s="446"/>
      <c r="MI329" s="446"/>
      <c r="MJ329" s="465"/>
      <c r="MK329" s="465"/>
      <c r="ML329" s="675"/>
      <c r="MM329" s="443"/>
      <c r="MN329" s="443"/>
      <c r="MO329" s="443"/>
      <c r="MP329" s="460"/>
      <c r="MQ329" s="446"/>
      <c r="MR329" s="446"/>
      <c r="MS329" s="317"/>
      <c r="MT329" s="468"/>
      <c r="MU329" s="306"/>
      <c r="MV329" s="443"/>
      <c r="MW329" s="443"/>
      <c r="MX329" s="443"/>
      <c r="MY329" s="460"/>
      <c r="MZ329" s="446"/>
      <c r="NA329" s="446"/>
      <c r="NB329" s="317"/>
      <c r="NC329" s="468"/>
      <c r="ND329" s="306"/>
      <c r="NE329" s="443"/>
      <c r="NF329" s="24"/>
      <c r="NG329" s="443"/>
      <c r="NH329" s="460"/>
    </row>
    <row r="330" spans="1:372" ht="18">
      <c r="A330" s="443"/>
      <c r="C330" s="460"/>
      <c r="D330" s="306" t="s">
        <v>181</v>
      </c>
      <c r="E330" s="444"/>
      <c r="F330" s="443"/>
      <c r="G330" s="59"/>
      <c r="H330" s="446"/>
      <c r="I330" s="443"/>
      <c r="J330" s="443"/>
      <c r="K330" s="443"/>
      <c r="L330" s="460"/>
      <c r="M330" s="538" t="s">
        <v>27</v>
      </c>
      <c r="N330" s="443"/>
      <c r="O330" s="443"/>
      <c r="P330" s="24"/>
      <c r="Q330" s="443"/>
      <c r="R330" s="446"/>
      <c r="S330" s="443"/>
      <c r="T330" s="443"/>
      <c r="U330" s="460"/>
      <c r="V330" s="538" t="s">
        <v>19</v>
      </c>
      <c r="W330" s="443"/>
      <c r="X330" s="443"/>
      <c r="Y330" s="67"/>
      <c r="Z330" s="443"/>
      <c r="AA330" s="446"/>
      <c r="AB330" s="443"/>
      <c r="AC330" s="443"/>
      <c r="AD330" s="460"/>
      <c r="AE330" s="538" t="s">
        <v>15</v>
      </c>
      <c r="AF330" s="443"/>
      <c r="AG330" s="443"/>
      <c r="AH330" s="59"/>
      <c r="AI330" s="443"/>
      <c r="AJ330" s="446"/>
      <c r="AK330" s="443"/>
      <c r="AL330" s="443"/>
      <c r="AM330" s="460"/>
      <c r="AN330" s="538" t="s">
        <v>6</v>
      </c>
      <c r="AO330" s="286"/>
      <c r="AP330" s="444"/>
      <c r="AQ330" s="212">
        <v>51476.937500000087</v>
      </c>
      <c r="AR330" s="443" t="s">
        <v>1547</v>
      </c>
      <c r="AS330" s="441" t="s">
        <v>1606</v>
      </c>
      <c r="AT330" s="443"/>
      <c r="AU330" s="443"/>
      <c r="AV330" s="460"/>
      <c r="AW330" s="538" t="s">
        <v>9</v>
      </c>
      <c r="AX330" s="286"/>
      <c r="AY330" s="446"/>
      <c r="AZ330" s="212">
        <v>46647.224999999999</v>
      </c>
      <c r="BA330" s="388" t="s">
        <v>2108</v>
      </c>
      <c r="BB330" s="441" t="s">
        <v>1606</v>
      </c>
      <c r="BC330" s="24"/>
      <c r="BD330" s="443"/>
      <c r="BE330" s="460"/>
      <c r="BF330" s="305" t="s">
        <v>143</v>
      </c>
      <c r="BG330" s="286"/>
      <c r="BH330" s="621"/>
      <c r="BI330" s="212">
        <v>49837.962500000125</v>
      </c>
      <c r="BJ330" s="388" t="s">
        <v>3732</v>
      </c>
      <c r="BK330" s="441" t="s">
        <v>1606</v>
      </c>
      <c r="BL330" s="443"/>
      <c r="BM330" s="443"/>
      <c r="BN330" s="460"/>
      <c r="BO330" s="664"/>
      <c r="BP330" s="24"/>
      <c r="BQ330" s="668"/>
      <c r="BR330" s="24"/>
      <c r="BS330" s="24"/>
      <c r="BT330" s="443"/>
      <c r="BU330" s="443"/>
      <c r="BV330" s="443"/>
      <c r="BW330" s="460"/>
      <c r="BX330" s="664"/>
      <c r="BY330" s="24"/>
      <c r="BZ330" s="668"/>
      <c r="CA330" s="24"/>
      <c r="CB330" s="24"/>
      <c r="CC330" s="443"/>
      <c r="CD330" s="443"/>
      <c r="CE330" s="443"/>
      <c r="CF330" s="460"/>
      <c r="CG330" s="664"/>
      <c r="CH330" s="24"/>
      <c r="CI330" s="668"/>
      <c r="CJ330" s="24"/>
      <c r="CK330" s="24"/>
      <c r="CL330" s="443"/>
      <c r="CM330" s="443"/>
      <c r="CN330" s="443"/>
      <c r="CO330" s="460"/>
      <c r="CP330" s="664"/>
      <c r="CQ330" s="24"/>
      <c r="CR330" s="668"/>
      <c r="CS330" s="24"/>
      <c r="CT330" s="24"/>
      <c r="CU330" s="443"/>
      <c r="CV330" s="443"/>
      <c r="CW330" s="443"/>
      <c r="CX330" s="460"/>
      <c r="CY330" s="664"/>
      <c r="CZ330" s="24"/>
      <c r="DA330" s="668"/>
      <c r="DB330" s="24"/>
      <c r="DC330" s="24"/>
      <c r="DD330" s="443"/>
      <c r="DE330" s="443"/>
      <c r="DF330" s="443"/>
      <c r="DG330" s="460"/>
      <c r="DH330" s="664"/>
      <c r="DI330" s="24"/>
      <c r="DJ330" s="668"/>
      <c r="DK330" s="24"/>
      <c r="DL330" s="24"/>
      <c r="DM330" s="443"/>
      <c r="DN330" s="443"/>
      <c r="DO330" s="443"/>
      <c r="DP330" s="460"/>
      <c r="DQ330" s="664"/>
      <c r="DR330" s="24"/>
      <c r="DS330" s="669"/>
      <c r="DT330" s="24"/>
      <c r="DU330" s="24"/>
      <c r="DV330" s="443"/>
      <c r="DW330" s="443"/>
      <c r="DX330" s="443"/>
      <c r="DY330" s="460"/>
      <c r="DZ330" s="664"/>
      <c r="EA330" s="24"/>
      <c r="EB330" s="669"/>
      <c r="EC330" s="24"/>
      <c r="ED330" s="24"/>
      <c r="EE330" s="443"/>
      <c r="EF330" s="443"/>
      <c r="EG330" s="443"/>
      <c r="EH330" s="460"/>
      <c r="EI330" s="664"/>
      <c r="EJ330" s="24"/>
      <c r="EK330" s="668"/>
      <c r="EL330" s="24"/>
      <c r="EM330" s="24"/>
      <c r="EN330" s="443"/>
      <c r="EO330" s="443"/>
      <c r="EP330" s="443"/>
      <c r="EQ330" s="460"/>
      <c r="ER330" s="664"/>
      <c r="ES330" s="24"/>
      <c r="ET330" s="668"/>
      <c r="EU330" s="24"/>
      <c r="EV330" s="24"/>
      <c r="EW330" s="443"/>
      <c r="EX330" s="443"/>
      <c r="EY330" s="443"/>
      <c r="EZ330" s="460"/>
      <c r="FA330" s="441"/>
      <c r="FB330" s="446"/>
      <c r="FC330" s="542"/>
      <c r="FD330" s="468"/>
      <c r="FE330" s="446"/>
      <c r="FF330" s="443"/>
      <c r="FG330" s="443"/>
      <c r="FH330" s="443"/>
      <c r="FI330" s="460"/>
      <c r="FJ330" s="664"/>
      <c r="FK330" s="24"/>
      <c r="FL330" s="668"/>
      <c r="FM330" s="24"/>
      <c r="FN330" s="24"/>
      <c r="FO330" s="443"/>
      <c r="FP330" s="443"/>
      <c r="FQ330" s="443"/>
      <c r="FR330" s="460"/>
      <c r="FS330" s="664"/>
      <c r="FT330" s="24"/>
      <c r="FU330" s="668"/>
      <c r="FV330" s="24"/>
      <c r="FW330" s="24"/>
      <c r="FX330" s="443"/>
      <c r="FY330" s="443"/>
      <c r="FZ330" s="443"/>
      <c r="GA330" s="460"/>
      <c r="GB330" s="664"/>
      <c r="GC330" s="24"/>
      <c r="GD330" s="679"/>
      <c r="GE330" s="24"/>
      <c r="GF330" s="24"/>
      <c r="GG330" s="443"/>
      <c r="GH330" s="443"/>
      <c r="GI330" s="443"/>
      <c r="GJ330" s="460"/>
      <c r="GK330" s="441"/>
      <c r="GL330" s="446"/>
      <c r="GM330" s="542"/>
      <c r="GN330" s="468"/>
      <c r="GO330" s="446"/>
      <c r="GP330" s="443"/>
      <c r="GQ330" s="443"/>
      <c r="GR330" s="443"/>
      <c r="GS330" s="460"/>
      <c r="GT330" s="443"/>
      <c r="GU330" s="443"/>
      <c r="GV330" s="443"/>
      <c r="GW330" s="443"/>
      <c r="GX330" s="443"/>
      <c r="GY330" s="443"/>
      <c r="GZ330" s="443"/>
      <c r="HA330" s="443"/>
      <c r="HB330" s="460"/>
      <c r="HC330" s="664"/>
      <c r="HD330" s="24"/>
      <c r="HE330" s="668"/>
      <c r="HF330" s="24"/>
      <c r="HG330" s="24"/>
      <c r="HH330" s="443"/>
      <c r="HI330" s="443"/>
      <c r="HJ330" s="443"/>
      <c r="HK330" s="460"/>
      <c r="HL330" s="664"/>
      <c r="HM330" s="24"/>
      <c r="HN330" s="668"/>
      <c r="HO330" s="24"/>
      <c r="HP330" s="24"/>
      <c r="HQ330" s="443"/>
      <c r="HR330" s="443"/>
      <c r="HS330" s="443"/>
      <c r="HT330" s="460"/>
      <c r="HU330" s="664"/>
      <c r="HV330" s="24"/>
      <c r="HW330" s="680"/>
      <c r="HX330" s="24"/>
      <c r="HY330" s="24"/>
      <c r="HZ330" s="24"/>
      <c r="IA330" s="443"/>
      <c r="IB330" s="443"/>
      <c r="IC330" s="460"/>
      <c r="ID330" s="443"/>
      <c r="IE330" s="443"/>
      <c r="IF330" s="443"/>
      <c r="IG330" s="443"/>
      <c r="IH330" s="443"/>
      <c r="II330" s="443"/>
      <c r="IJ330" s="443"/>
      <c r="IK330" s="443"/>
      <c r="IL330" s="460"/>
      <c r="IM330" s="664"/>
      <c r="IN330" s="24"/>
      <c r="IO330" s="668"/>
      <c r="IP330" s="24"/>
      <c r="IQ330" s="24"/>
      <c r="IR330" s="443"/>
      <c r="IS330" s="443"/>
      <c r="IT330" s="443"/>
      <c r="IU330" s="460"/>
      <c r="IV330" s="664"/>
      <c r="IW330" s="24"/>
      <c r="IX330" s="679"/>
      <c r="IY330" s="24"/>
      <c r="IZ330" s="24"/>
      <c r="JA330" s="443"/>
      <c r="JB330" s="443"/>
      <c r="JC330" s="443"/>
      <c r="JD330" s="460"/>
      <c r="JE330" s="24"/>
      <c r="JF330" s="24"/>
      <c r="JG330" s="671"/>
      <c r="JH330" s="24"/>
      <c r="JI330" s="24"/>
      <c r="JJ330" s="443"/>
      <c r="JK330" s="443"/>
      <c r="JL330" s="443"/>
      <c r="JM330" s="460"/>
      <c r="JN330" s="443"/>
      <c r="JO330" s="443"/>
      <c r="JP330" s="443"/>
      <c r="JQ330" s="443"/>
      <c r="JR330" s="443"/>
      <c r="JS330" s="443"/>
      <c r="JT330" s="443"/>
      <c r="JU330" s="443"/>
      <c r="JV330" s="460"/>
      <c r="JW330" s="664"/>
      <c r="JX330" s="24"/>
      <c r="JY330" s="674"/>
      <c r="JZ330" s="24"/>
      <c r="KA330" s="24"/>
      <c r="KB330" s="443"/>
      <c r="KC330" s="443"/>
      <c r="KD330" s="443"/>
      <c r="KE330" s="460"/>
      <c r="KF330" s="664"/>
      <c r="KG330" s="24"/>
      <c r="KH330" s="668"/>
      <c r="KI330" s="24"/>
      <c r="KJ330" s="24"/>
      <c r="KK330" s="443"/>
      <c r="KL330" s="443"/>
      <c r="KM330" s="443"/>
      <c r="KN330" s="460"/>
      <c r="KO330" s="443"/>
      <c r="KP330" s="443"/>
      <c r="KQ330" s="443"/>
      <c r="KR330" s="443"/>
      <c r="KS330" s="443"/>
      <c r="KT330" s="443"/>
      <c r="KU330" s="443"/>
      <c r="KV330" s="443"/>
      <c r="KW330" s="460"/>
      <c r="KX330" s="443"/>
      <c r="KY330" s="443"/>
      <c r="KZ330" s="443"/>
      <c r="LA330" s="443"/>
      <c r="LB330" s="443"/>
      <c r="LC330" s="443"/>
      <c r="LD330" s="443"/>
      <c r="LE330" s="443"/>
      <c r="LF330" s="460"/>
      <c r="LG330" s="664"/>
      <c r="LH330" s="24"/>
      <c r="LI330" s="669"/>
      <c r="LJ330" s="24"/>
      <c r="LK330" s="24"/>
      <c r="LL330" s="443"/>
      <c r="LM330" s="443"/>
      <c r="LN330" s="443"/>
      <c r="LO330" s="460"/>
      <c r="LP330" s="664"/>
      <c r="LQ330" s="24"/>
      <c r="LR330" s="668"/>
      <c r="LS330" s="24"/>
      <c r="LT330" s="24"/>
      <c r="LU330" s="443"/>
      <c r="LV330" s="443"/>
      <c r="LW330" s="443"/>
      <c r="LX330" s="460"/>
      <c r="LY330" s="443"/>
      <c r="LZ330" s="443"/>
      <c r="MA330" s="443"/>
      <c r="MB330" s="443"/>
      <c r="MC330" s="443"/>
      <c r="MD330" s="443"/>
      <c r="ME330" s="443"/>
      <c r="MF330" s="443"/>
      <c r="MG330" s="460"/>
      <c r="MH330" s="441"/>
      <c r="MI330" s="446"/>
      <c r="MJ330" s="465"/>
      <c r="MK330" s="465"/>
      <c r="ML330" s="675"/>
      <c r="MM330" s="443"/>
      <c r="MN330" s="443"/>
      <c r="MO330" s="443"/>
      <c r="MP330" s="460"/>
      <c r="MQ330" s="441"/>
      <c r="MR330" s="446"/>
      <c r="MS330" s="542"/>
      <c r="MT330" s="468"/>
      <c r="MU330" s="306"/>
      <c r="MV330" s="443"/>
      <c r="MW330" s="443"/>
      <c r="MX330" s="443"/>
      <c r="MY330" s="460"/>
      <c r="MZ330" s="441"/>
      <c r="NA330" s="446"/>
      <c r="NB330" s="542"/>
      <c r="NC330" s="468"/>
      <c r="ND330" s="306"/>
      <c r="NE330" s="443"/>
      <c r="NF330" s="24"/>
      <c r="NG330" s="443"/>
      <c r="NH330" s="460"/>
    </row>
    <row r="331" spans="1:372" ht="18">
      <c r="A331" s="443"/>
      <c r="C331" s="460"/>
      <c r="D331" s="62">
        <v>2015</v>
      </c>
      <c r="E331" s="444"/>
      <c r="F331" s="443"/>
      <c r="G331" s="59">
        <v>5767</v>
      </c>
      <c r="H331" s="441" t="s">
        <v>1606</v>
      </c>
      <c r="I331" s="443"/>
      <c r="J331" s="443"/>
      <c r="K331" s="443"/>
      <c r="L331" s="460"/>
      <c r="M331" s="655">
        <v>2016</v>
      </c>
      <c r="N331" s="443"/>
      <c r="O331" s="443"/>
      <c r="P331" s="67">
        <v>20444</v>
      </c>
      <c r="Q331" s="443" t="s">
        <v>240</v>
      </c>
      <c r="R331" s="441" t="s">
        <v>1606</v>
      </c>
      <c r="S331" s="443"/>
      <c r="T331" s="443"/>
      <c r="U331" s="460"/>
      <c r="V331" s="655" t="s">
        <v>222</v>
      </c>
      <c r="W331" s="443"/>
      <c r="X331" s="443"/>
      <c r="Y331" s="67">
        <v>36460</v>
      </c>
      <c r="Z331" s="443" t="s">
        <v>263</v>
      </c>
      <c r="AA331" s="441" t="s">
        <v>1606</v>
      </c>
      <c r="AB331" s="443"/>
      <c r="AC331" s="443"/>
      <c r="AD331" s="460"/>
      <c r="AE331" s="655" t="s">
        <v>223</v>
      </c>
      <c r="AF331" s="443"/>
      <c r="AG331" s="443"/>
      <c r="AH331" s="59">
        <v>44747</v>
      </c>
      <c r="AI331" s="443" t="s">
        <v>399</v>
      </c>
      <c r="AJ331" s="441" t="s">
        <v>1606</v>
      </c>
      <c r="AK331" s="443"/>
      <c r="AL331" s="443"/>
      <c r="AM331" s="460"/>
      <c r="AN331" s="655" t="s">
        <v>877</v>
      </c>
      <c r="AO331" s="303"/>
      <c r="AP331" s="444"/>
      <c r="AQ331" s="443"/>
      <c r="AR331" s="443"/>
      <c r="AS331" s="446"/>
      <c r="AT331" s="443"/>
      <c r="AU331" s="443"/>
      <c r="AV331" s="460"/>
      <c r="AW331" s="655" t="s">
        <v>2176</v>
      </c>
      <c r="AX331" s="443"/>
      <c r="AZ331" s="471"/>
      <c r="BB331" s="446"/>
      <c r="BC331" s="24"/>
      <c r="BD331" s="443"/>
      <c r="BE331" s="460"/>
      <c r="BF331" s="62" t="s">
        <v>3705</v>
      </c>
      <c r="BJ331" s="24"/>
      <c r="BK331" s="443"/>
      <c r="BL331" s="443"/>
      <c r="BM331" s="443"/>
      <c r="BN331" s="460"/>
      <c r="BO331" s="664"/>
      <c r="BP331" s="24"/>
      <c r="BQ331" s="668"/>
      <c r="BR331" s="24"/>
      <c r="BS331" s="24"/>
      <c r="BT331" s="443"/>
      <c r="BU331" s="443"/>
      <c r="BV331" s="443"/>
      <c r="BW331" s="460"/>
      <c r="BX331" s="664"/>
      <c r="BY331" s="24"/>
      <c r="BZ331" s="668"/>
      <c r="CA331" s="24"/>
      <c r="CB331" s="24"/>
      <c r="CC331" s="443"/>
      <c r="CD331" s="443"/>
      <c r="CE331" s="443"/>
      <c r="CF331" s="460"/>
      <c r="CG331" s="664"/>
      <c r="CH331" s="24"/>
      <c r="CI331" s="668"/>
      <c r="CJ331" s="24"/>
      <c r="CK331" s="24"/>
      <c r="CL331" s="443"/>
      <c r="CM331" s="443"/>
      <c r="CN331" s="443"/>
      <c r="CO331" s="460"/>
      <c r="CP331" s="664"/>
      <c r="CQ331" s="24"/>
      <c r="CR331" s="668"/>
      <c r="CS331" s="24"/>
      <c r="CT331" s="24"/>
      <c r="CU331" s="443"/>
      <c r="CV331" s="443"/>
      <c r="CW331" s="443"/>
      <c r="CX331" s="460"/>
      <c r="CY331" s="664"/>
      <c r="CZ331" s="24"/>
      <c r="DA331" s="668"/>
      <c r="DB331" s="24"/>
      <c r="DC331" s="24"/>
      <c r="DD331" s="443"/>
      <c r="DE331" s="443"/>
      <c r="DF331" s="443"/>
      <c r="DG331" s="460"/>
      <c r="DH331" s="664"/>
      <c r="DI331" s="24"/>
      <c r="DJ331" s="668"/>
      <c r="DK331" s="24"/>
      <c r="DL331" s="24"/>
      <c r="DM331" s="443"/>
      <c r="DN331" s="443"/>
      <c r="DO331" s="443"/>
      <c r="DP331" s="460"/>
      <c r="DQ331" s="664"/>
      <c r="DR331" s="24"/>
      <c r="DS331" s="669"/>
      <c r="DT331" s="24"/>
      <c r="DU331" s="24"/>
      <c r="DV331" s="443"/>
      <c r="DW331" s="443"/>
      <c r="DX331" s="443"/>
      <c r="DY331" s="460"/>
      <c r="DZ331" s="664"/>
      <c r="EA331" s="24"/>
      <c r="EB331" s="670"/>
      <c r="EC331" s="24"/>
      <c r="ED331" s="24"/>
      <c r="EE331" s="443"/>
      <c r="EF331" s="443"/>
      <c r="EG331" s="443"/>
      <c r="EH331" s="460"/>
      <c r="EI331" s="664"/>
      <c r="EJ331" s="24"/>
      <c r="EK331" s="671"/>
      <c r="EL331" s="24"/>
      <c r="EM331" s="24"/>
      <c r="EN331" s="443"/>
      <c r="EO331" s="443"/>
      <c r="EP331" s="443"/>
      <c r="EQ331" s="460"/>
      <c r="ER331" s="664"/>
      <c r="ES331" s="24"/>
      <c r="ET331" s="671"/>
      <c r="EU331" s="24"/>
      <c r="EV331" s="24"/>
      <c r="EW331" s="443"/>
      <c r="EX331" s="443"/>
      <c r="EY331" s="443"/>
      <c r="EZ331" s="460"/>
      <c r="FA331" s="441"/>
      <c r="FB331" s="446"/>
      <c r="FC331" s="317"/>
      <c r="FD331" s="468"/>
      <c r="FE331" s="306"/>
      <c r="FF331" s="443"/>
      <c r="FG331" s="443"/>
      <c r="FH331" s="443"/>
      <c r="FI331" s="460"/>
      <c r="FJ331" s="664"/>
      <c r="FK331" s="24"/>
      <c r="FL331" s="671"/>
      <c r="FM331" s="24"/>
      <c r="FN331" s="24"/>
      <c r="FO331" s="443"/>
      <c r="FP331" s="443"/>
      <c r="FQ331" s="443"/>
      <c r="FR331" s="460"/>
      <c r="FS331" s="664"/>
      <c r="FT331" s="24"/>
      <c r="FU331" s="671"/>
      <c r="FV331" s="24"/>
      <c r="FW331" s="24"/>
      <c r="FX331" s="443"/>
      <c r="FY331" s="443"/>
      <c r="FZ331" s="443"/>
      <c r="GA331" s="460"/>
      <c r="GB331" s="664"/>
      <c r="GC331" s="24"/>
      <c r="GD331" s="672"/>
      <c r="GE331" s="24"/>
      <c r="GF331" s="24"/>
      <c r="GG331" s="443"/>
      <c r="GH331" s="443"/>
      <c r="GI331" s="443"/>
      <c r="GJ331" s="460"/>
      <c r="GK331" s="441"/>
      <c r="GL331" s="446"/>
      <c r="GM331" s="317"/>
      <c r="GN331" s="468"/>
      <c r="GO331" s="306"/>
      <c r="GP331" s="443"/>
      <c r="GQ331" s="443"/>
      <c r="GR331" s="443"/>
      <c r="GS331" s="460"/>
      <c r="GT331" s="443"/>
      <c r="GU331" s="443"/>
      <c r="GV331" s="443"/>
      <c r="GW331" s="443"/>
      <c r="GX331" s="443"/>
      <c r="GY331" s="443"/>
      <c r="GZ331" s="443"/>
      <c r="HA331" s="443"/>
      <c r="HB331" s="460"/>
      <c r="HC331" s="664"/>
      <c r="HD331" s="24"/>
      <c r="HE331" s="671"/>
      <c r="HF331" s="24"/>
      <c r="HG331" s="24"/>
      <c r="HH331" s="443"/>
      <c r="HI331" s="443"/>
      <c r="HJ331" s="443"/>
      <c r="HK331" s="460"/>
      <c r="HL331" s="664"/>
      <c r="HM331" s="24"/>
      <c r="HN331" s="671"/>
      <c r="HO331" s="24"/>
      <c r="HP331" s="24"/>
      <c r="HQ331" s="443"/>
      <c r="HR331" s="443"/>
      <c r="HS331" s="443"/>
      <c r="HT331" s="460"/>
      <c r="HU331" s="664"/>
      <c r="HV331" s="24"/>
      <c r="HW331" s="673"/>
      <c r="HX331" s="24"/>
      <c r="HY331" s="24"/>
      <c r="HZ331" s="24"/>
      <c r="IA331" s="443"/>
      <c r="IB331" s="443"/>
      <c r="IC331" s="460"/>
      <c r="ID331" s="443"/>
      <c r="IE331" s="443"/>
      <c r="IF331" s="443"/>
      <c r="IG331" s="443"/>
      <c r="IH331" s="443"/>
      <c r="II331" s="443"/>
      <c r="IJ331" s="443"/>
      <c r="IK331" s="443"/>
      <c r="IL331" s="460"/>
      <c r="IM331" s="664"/>
      <c r="IN331" s="24"/>
      <c r="IO331" s="671"/>
      <c r="IP331" s="24"/>
      <c r="IQ331" s="24"/>
      <c r="IR331" s="443"/>
      <c r="IS331" s="443"/>
      <c r="IT331" s="443"/>
      <c r="IU331" s="460"/>
      <c r="IV331" s="664"/>
      <c r="IW331" s="24"/>
      <c r="IX331" s="672"/>
      <c r="IY331" s="24"/>
      <c r="IZ331" s="24"/>
      <c r="JA331" s="443"/>
      <c r="JB331" s="443"/>
      <c r="JC331" s="443"/>
      <c r="JD331" s="460"/>
      <c r="JE331" s="664"/>
      <c r="JF331" s="24"/>
      <c r="JG331" s="668"/>
      <c r="JH331" s="24"/>
      <c r="JI331" s="24"/>
      <c r="JJ331" s="443"/>
      <c r="JK331" s="443"/>
      <c r="JL331" s="443"/>
      <c r="JM331" s="460"/>
      <c r="JN331" s="443"/>
      <c r="JO331" s="443"/>
      <c r="JP331" s="443"/>
      <c r="JQ331" s="443"/>
      <c r="JR331" s="443"/>
      <c r="JS331" s="443"/>
      <c r="JT331" s="443"/>
      <c r="JU331" s="443"/>
      <c r="JV331" s="460"/>
      <c r="JW331" s="664"/>
      <c r="JX331" s="24"/>
      <c r="JY331" s="674"/>
      <c r="JZ331" s="24"/>
      <c r="KA331" s="24"/>
      <c r="KB331" s="443"/>
      <c r="KC331" s="443"/>
      <c r="KD331" s="443"/>
      <c r="KE331" s="460"/>
      <c r="KF331" s="664"/>
      <c r="KG331" s="24"/>
      <c r="KH331" s="671"/>
      <c r="KI331" s="24"/>
      <c r="KJ331" s="24"/>
      <c r="KK331" s="443"/>
      <c r="KL331" s="443"/>
      <c r="KM331" s="443"/>
      <c r="KN331" s="460"/>
      <c r="KO331" s="443"/>
      <c r="KP331" s="443"/>
      <c r="KQ331" s="443"/>
      <c r="KR331" s="443"/>
      <c r="KS331" s="443"/>
      <c r="KT331" s="443"/>
      <c r="KU331" s="443"/>
      <c r="KV331" s="443"/>
      <c r="KW331" s="460"/>
      <c r="KX331" s="443"/>
      <c r="KY331" s="443"/>
      <c r="KZ331" s="443"/>
      <c r="LA331" s="443"/>
      <c r="LB331" s="443"/>
      <c r="LC331" s="443"/>
      <c r="LD331" s="443"/>
      <c r="LE331" s="443"/>
      <c r="LF331" s="460"/>
      <c r="LG331" s="664"/>
      <c r="LH331" s="24"/>
      <c r="LI331" s="670"/>
      <c r="LJ331" s="24"/>
      <c r="LK331" s="24"/>
      <c r="LL331" s="443"/>
      <c r="LM331" s="443"/>
      <c r="LN331" s="443"/>
      <c r="LO331" s="460"/>
      <c r="LP331" s="664"/>
      <c r="LQ331" s="24"/>
      <c r="LR331" s="671"/>
      <c r="LS331" s="24"/>
      <c r="LT331" s="24"/>
      <c r="LU331" s="443"/>
      <c r="LV331" s="443"/>
      <c r="LW331" s="443"/>
      <c r="LX331" s="460"/>
      <c r="LY331" s="443"/>
      <c r="LZ331" s="443"/>
      <c r="MA331" s="443"/>
      <c r="MB331" s="443"/>
      <c r="MC331" s="443"/>
      <c r="MD331" s="443"/>
      <c r="ME331" s="443"/>
      <c r="MF331" s="443"/>
      <c r="MG331" s="460"/>
      <c r="MH331" s="441"/>
      <c r="MI331" s="446"/>
      <c r="MJ331" s="465"/>
      <c r="MK331" s="465"/>
      <c r="ML331" s="675"/>
      <c r="MM331" s="443"/>
      <c r="MN331" s="443"/>
      <c r="MO331" s="443"/>
      <c r="MP331" s="460"/>
      <c r="MQ331" s="441"/>
      <c r="MR331" s="446"/>
      <c r="MS331" s="317"/>
      <c r="MT331" s="468"/>
      <c r="MU331" s="446"/>
      <c r="MV331" s="443"/>
      <c r="MW331" s="443"/>
      <c r="MX331" s="443"/>
      <c r="MY331" s="460"/>
      <c r="MZ331" s="441"/>
      <c r="NA331" s="446"/>
      <c r="NB331" s="317"/>
      <c r="NC331" s="468"/>
      <c r="ND331" s="446"/>
      <c r="NE331" s="443"/>
      <c r="NF331" s="24"/>
      <c r="NG331" s="443"/>
      <c r="NH331" s="460"/>
    </row>
    <row r="332" spans="1:372" ht="18">
      <c r="A332" s="443"/>
      <c r="C332" s="460"/>
      <c r="D332" s="538" t="s">
        <v>33</v>
      </c>
      <c r="E332" s="444"/>
      <c r="F332" s="443"/>
      <c r="G332" s="59"/>
      <c r="H332" s="446"/>
      <c r="I332" s="443"/>
      <c r="J332" s="443"/>
      <c r="K332" s="443"/>
      <c r="L332" s="460"/>
      <c r="M332" s="538" t="s">
        <v>33</v>
      </c>
      <c r="N332" s="443"/>
      <c r="O332" s="443"/>
      <c r="P332" s="67"/>
      <c r="Q332" s="443"/>
      <c r="R332" s="446"/>
      <c r="S332" s="443"/>
      <c r="T332" s="443"/>
      <c r="U332" s="460"/>
      <c r="V332" s="538" t="s">
        <v>27</v>
      </c>
      <c r="W332" s="443"/>
      <c r="X332" s="443"/>
      <c r="Y332" s="24"/>
      <c r="Z332" s="443"/>
      <c r="AA332" s="446"/>
      <c r="AB332" s="443"/>
      <c r="AC332" s="443"/>
      <c r="AD332" s="460"/>
      <c r="AE332" s="538" t="s">
        <v>29</v>
      </c>
      <c r="AF332" s="443"/>
      <c r="AG332" s="443"/>
      <c r="AH332" s="59"/>
      <c r="AI332" s="443"/>
      <c r="AJ332" s="446"/>
      <c r="AK332" s="443"/>
      <c r="AL332" s="443"/>
      <c r="AM332" s="460"/>
      <c r="AN332" s="538" t="s">
        <v>37</v>
      </c>
      <c r="AO332" s="286"/>
      <c r="AP332" s="444"/>
      <c r="AQ332" s="212">
        <v>50235.300000000112</v>
      </c>
      <c r="AR332" s="443" t="s">
        <v>1548</v>
      </c>
      <c r="AS332" s="446" t="s">
        <v>1607</v>
      </c>
      <c r="AT332" s="443"/>
      <c r="AU332" s="443"/>
      <c r="AV332" s="460"/>
      <c r="AW332" s="538" t="s">
        <v>19</v>
      </c>
      <c r="AX332" s="450"/>
      <c r="AY332" s="446"/>
      <c r="AZ332" s="212">
        <v>46588.875000000022</v>
      </c>
      <c r="BA332" s="388" t="s">
        <v>2109</v>
      </c>
      <c r="BB332" s="446" t="s">
        <v>1607</v>
      </c>
      <c r="BC332" s="24"/>
      <c r="BD332" s="443"/>
      <c r="BE332" s="460"/>
      <c r="BF332" s="538" t="s">
        <v>37</v>
      </c>
      <c r="BG332" s="286"/>
      <c r="BH332" s="621"/>
      <c r="BI332" s="212">
        <v>49630.37999999991</v>
      </c>
      <c r="BJ332" s="388" t="s">
        <v>3733</v>
      </c>
      <c r="BK332" s="446" t="s">
        <v>1607</v>
      </c>
      <c r="BL332" s="443"/>
      <c r="BM332" s="443"/>
      <c r="BN332" s="460"/>
      <c r="BO332" s="664"/>
      <c r="BP332" s="24"/>
      <c r="BQ332" s="668"/>
      <c r="BR332" s="24"/>
      <c r="BS332" s="24"/>
      <c r="BT332" s="443"/>
      <c r="BU332" s="443"/>
      <c r="BV332" s="443"/>
      <c r="BW332" s="460"/>
      <c r="BX332" s="664"/>
      <c r="BY332" s="24"/>
      <c r="BZ332" s="668"/>
      <c r="CA332" s="24"/>
      <c r="CB332" s="24"/>
      <c r="CC332" s="443"/>
      <c r="CD332" s="443"/>
      <c r="CE332" s="443"/>
      <c r="CF332" s="460"/>
      <c r="CG332" s="664"/>
      <c r="CH332" s="24"/>
      <c r="CI332" s="668"/>
      <c r="CJ332" s="24"/>
      <c r="CK332" s="24"/>
      <c r="CL332" s="443"/>
      <c r="CM332" s="443"/>
      <c r="CN332" s="443"/>
      <c r="CO332" s="460"/>
      <c r="CP332" s="664"/>
      <c r="CQ332" s="24"/>
      <c r="CR332" s="668"/>
      <c r="CS332" s="24"/>
      <c r="CT332" s="24"/>
      <c r="CU332" s="443"/>
      <c r="CV332" s="443"/>
      <c r="CW332" s="443"/>
      <c r="CX332" s="460"/>
      <c r="CY332" s="664"/>
      <c r="CZ332" s="24"/>
      <c r="DA332" s="668"/>
      <c r="DB332" s="24"/>
      <c r="DC332" s="24"/>
      <c r="DD332" s="443"/>
      <c r="DE332" s="443"/>
      <c r="DF332" s="443"/>
      <c r="DG332" s="460"/>
      <c r="DH332" s="664"/>
      <c r="DI332" s="24"/>
      <c r="DJ332" s="668"/>
      <c r="DK332" s="24"/>
      <c r="DL332" s="24"/>
      <c r="DM332" s="443"/>
      <c r="DN332" s="443"/>
      <c r="DO332" s="443"/>
      <c r="DP332" s="460"/>
      <c r="DQ332" s="664"/>
      <c r="DR332" s="24"/>
      <c r="DS332" s="669"/>
      <c r="DT332" s="24"/>
      <c r="DU332" s="24"/>
      <c r="DV332" s="443"/>
      <c r="DW332" s="443"/>
      <c r="DX332" s="443"/>
      <c r="DY332" s="460"/>
      <c r="DZ332" s="664"/>
      <c r="EA332" s="24"/>
      <c r="EB332" s="669"/>
      <c r="EC332" s="24"/>
      <c r="ED332" s="24"/>
      <c r="EE332" s="443"/>
      <c r="EF332" s="443"/>
      <c r="EG332" s="443"/>
      <c r="EH332" s="460"/>
      <c r="EI332" s="664"/>
      <c r="EJ332" s="24"/>
      <c r="EK332" s="668"/>
      <c r="EL332" s="24"/>
      <c r="EM332" s="24"/>
      <c r="EN332" s="443"/>
      <c r="EO332" s="443"/>
      <c r="EP332" s="443"/>
      <c r="EQ332" s="460"/>
      <c r="ER332" s="664"/>
      <c r="ES332" s="24"/>
      <c r="ET332" s="668"/>
      <c r="EU332" s="24"/>
      <c r="EV332" s="24"/>
      <c r="EW332" s="443"/>
      <c r="EX332" s="443"/>
      <c r="EY332" s="443"/>
      <c r="EZ332" s="460"/>
      <c r="FA332" s="441"/>
      <c r="FB332" s="446"/>
      <c r="FC332" s="542"/>
      <c r="FD332" s="468"/>
      <c r="FE332" s="446"/>
      <c r="FF332" s="443"/>
      <c r="FG332" s="443"/>
      <c r="FH332" s="443"/>
      <c r="FI332" s="460"/>
      <c r="FJ332" s="664"/>
      <c r="FK332" s="24"/>
      <c r="FL332" s="668"/>
      <c r="FM332" s="24"/>
      <c r="FN332" s="24"/>
      <c r="FO332" s="443"/>
      <c r="FP332" s="443"/>
      <c r="FQ332" s="443"/>
      <c r="FR332" s="460"/>
      <c r="FS332" s="664"/>
      <c r="FT332" s="24"/>
      <c r="FU332" s="668"/>
      <c r="FV332" s="24"/>
      <c r="FW332" s="24"/>
      <c r="FX332" s="443"/>
      <c r="FY332" s="443"/>
      <c r="FZ332" s="443"/>
      <c r="GA332" s="460"/>
      <c r="GB332" s="664"/>
      <c r="GC332" s="24"/>
      <c r="GD332" s="679"/>
      <c r="GE332" s="24"/>
      <c r="GF332" s="24"/>
      <c r="GG332" s="443"/>
      <c r="GH332" s="443"/>
      <c r="GI332" s="443"/>
      <c r="GJ332" s="460"/>
      <c r="GK332" s="441"/>
      <c r="GL332" s="446"/>
      <c r="GM332" s="542"/>
      <c r="GN332" s="468"/>
      <c r="GO332" s="446"/>
      <c r="GP332" s="443"/>
      <c r="GQ332" s="443"/>
      <c r="GR332" s="443"/>
      <c r="GS332" s="460"/>
      <c r="GT332" s="443"/>
      <c r="GU332" s="443"/>
      <c r="GV332" s="443"/>
      <c r="GW332" s="443"/>
      <c r="GX332" s="443"/>
      <c r="GY332" s="443"/>
      <c r="GZ332" s="443"/>
      <c r="HA332" s="443"/>
      <c r="HB332" s="460"/>
      <c r="HC332" s="664"/>
      <c r="HD332" s="24"/>
      <c r="HE332" s="668"/>
      <c r="HF332" s="24"/>
      <c r="HG332" s="24"/>
      <c r="HH332" s="443"/>
      <c r="HI332" s="443"/>
      <c r="HJ332" s="443"/>
      <c r="HK332" s="460"/>
      <c r="HL332" s="664"/>
      <c r="HM332" s="24"/>
      <c r="HN332" s="668"/>
      <c r="HO332" s="24"/>
      <c r="HP332" s="24"/>
      <c r="HQ332" s="443"/>
      <c r="HR332" s="443"/>
      <c r="HS332" s="443"/>
      <c r="HT332" s="460"/>
      <c r="HU332" s="664"/>
      <c r="HV332" s="24"/>
      <c r="HW332" s="680"/>
      <c r="HX332" s="24"/>
      <c r="HY332" s="24"/>
      <c r="HZ332" s="24"/>
      <c r="IA332" s="443"/>
      <c r="IB332" s="443"/>
      <c r="IC332" s="460"/>
      <c r="ID332" s="443"/>
      <c r="IE332" s="443"/>
      <c r="IF332" s="443"/>
      <c r="IG332" s="443"/>
      <c r="IH332" s="443"/>
      <c r="II332" s="443"/>
      <c r="IJ332" s="443"/>
      <c r="IK332" s="443"/>
      <c r="IL332" s="460"/>
      <c r="IM332" s="664"/>
      <c r="IN332" s="24"/>
      <c r="IO332" s="668"/>
      <c r="IP332" s="24"/>
      <c r="IQ332" s="24"/>
      <c r="IR332" s="443"/>
      <c r="IS332" s="443"/>
      <c r="IT332" s="443"/>
      <c r="IU332" s="460"/>
      <c r="IV332" s="664"/>
      <c r="IW332" s="24"/>
      <c r="IX332" s="679"/>
      <c r="IY332" s="24"/>
      <c r="IZ332" s="24"/>
      <c r="JA332" s="443"/>
      <c r="JB332" s="443"/>
      <c r="JC332" s="443"/>
      <c r="JD332" s="460"/>
      <c r="JE332" s="664"/>
      <c r="JF332" s="24"/>
      <c r="JG332" s="671"/>
      <c r="JH332" s="24"/>
      <c r="JI332" s="24"/>
      <c r="JJ332" s="443"/>
      <c r="JK332" s="443"/>
      <c r="JL332" s="443"/>
      <c r="JM332" s="460"/>
      <c r="JN332" s="443"/>
      <c r="JO332" s="443"/>
      <c r="JP332" s="443"/>
      <c r="JQ332" s="443"/>
      <c r="JR332" s="443"/>
      <c r="JS332" s="443"/>
      <c r="JT332" s="443"/>
      <c r="JU332" s="443"/>
      <c r="JV332" s="460"/>
      <c r="JW332" s="664"/>
      <c r="JX332" s="24"/>
      <c r="JY332" s="674"/>
      <c r="JZ332" s="24"/>
      <c r="KA332" s="24"/>
      <c r="KB332" s="443"/>
      <c r="KC332" s="443"/>
      <c r="KD332" s="443"/>
      <c r="KE332" s="460"/>
      <c r="KF332" s="664"/>
      <c r="KG332" s="24"/>
      <c r="KH332" s="668"/>
      <c r="KI332" s="24"/>
      <c r="KJ332" s="24"/>
      <c r="KK332" s="443"/>
      <c r="KL332" s="443"/>
      <c r="KM332" s="443"/>
      <c r="KN332" s="460"/>
      <c r="KO332" s="443"/>
      <c r="KP332" s="443"/>
      <c r="KQ332" s="443"/>
      <c r="KR332" s="443"/>
      <c r="KS332" s="443"/>
      <c r="KT332" s="443"/>
      <c r="KU332" s="443"/>
      <c r="KV332" s="443"/>
      <c r="KW332" s="460"/>
      <c r="KX332" s="443"/>
      <c r="KY332" s="443"/>
      <c r="KZ332" s="443"/>
      <c r="LA332" s="443"/>
      <c r="LB332" s="443"/>
      <c r="LC332" s="443"/>
      <c r="LD332" s="443"/>
      <c r="LE332" s="443"/>
      <c r="LF332" s="460"/>
      <c r="LG332" s="664"/>
      <c r="LH332" s="24"/>
      <c r="LI332" s="669"/>
      <c r="LJ332" s="24"/>
      <c r="LK332" s="24"/>
      <c r="LL332" s="443"/>
      <c r="LM332" s="443"/>
      <c r="LN332" s="443"/>
      <c r="LO332" s="460"/>
      <c r="LP332" s="664"/>
      <c r="LQ332" s="24"/>
      <c r="LR332" s="668"/>
      <c r="LS332" s="24"/>
      <c r="LT332" s="24"/>
      <c r="LU332" s="443"/>
      <c r="LV332" s="443"/>
      <c r="LW332" s="443"/>
      <c r="LX332" s="460"/>
      <c r="LY332" s="443"/>
      <c r="LZ332" s="443"/>
      <c r="MA332" s="443"/>
      <c r="MB332" s="443"/>
      <c r="MC332" s="443"/>
      <c r="MD332" s="443"/>
      <c r="ME332" s="443"/>
      <c r="MF332" s="443"/>
      <c r="MG332" s="460"/>
      <c r="MH332" s="441"/>
      <c r="MI332" s="446"/>
      <c r="MJ332" s="465"/>
      <c r="MK332" s="465"/>
      <c r="ML332" s="675"/>
      <c r="MM332" s="443"/>
      <c r="MN332" s="443"/>
      <c r="MO332" s="443"/>
      <c r="MP332" s="460"/>
      <c r="MQ332" s="441"/>
      <c r="MR332" s="446"/>
      <c r="MS332" s="542"/>
      <c r="MT332" s="468"/>
      <c r="MU332" s="446"/>
      <c r="MV332" s="443"/>
      <c r="MW332" s="443"/>
      <c r="MX332" s="443"/>
      <c r="MY332" s="460"/>
      <c r="MZ332" s="441"/>
      <c r="NA332" s="446"/>
      <c r="NB332" s="542"/>
      <c r="NC332" s="468"/>
      <c r="ND332" s="446"/>
      <c r="NE332" s="443"/>
      <c r="NF332" s="24"/>
      <c r="NG332" s="443"/>
      <c r="NH332" s="460"/>
    </row>
    <row r="333" spans="1:372" ht="18">
      <c r="A333" s="443"/>
      <c r="C333" s="460"/>
      <c r="D333" s="655">
        <v>2015</v>
      </c>
      <c r="E333" s="444"/>
      <c r="F333" s="443"/>
      <c r="G333" s="59">
        <v>3437</v>
      </c>
      <c r="H333" s="446" t="s">
        <v>1607</v>
      </c>
      <c r="I333" s="443"/>
      <c r="J333" s="443"/>
      <c r="K333" s="443"/>
      <c r="L333" s="460"/>
      <c r="M333" s="655" t="s">
        <v>1627</v>
      </c>
      <c r="N333" s="443"/>
      <c r="O333" s="443"/>
      <c r="P333" s="67">
        <v>20013</v>
      </c>
      <c r="Q333" s="443" t="s">
        <v>241</v>
      </c>
      <c r="R333" s="446" t="s">
        <v>1607</v>
      </c>
      <c r="S333" s="443"/>
      <c r="T333" s="443"/>
      <c r="U333" s="460"/>
      <c r="V333" s="655" t="s">
        <v>1629</v>
      </c>
      <c r="W333" s="443"/>
      <c r="X333" s="443"/>
      <c r="Y333" s="67">
        <v>35242</v>
      </c>
      <c r="Z333" s="443" t="s">
        <v>265</v>
      </c>
      <c r="AA333" s="446" t="s">
        <v>1607</v>
      </c>
      <c r="AB333" s="443"/>
      <c r="AC333" s="443"/>
      <c r="AD333" s="460"/>
      <c r="AE333" s="655" t="s">
        <v>221</v>
      </c>
      <c r="AF333" s="443"/>
      <c r="AG333" s="443"/>
      <c r="AH333" s="59">
        <v>44411</v>
      </c>
      <c r="AI333" s="443" t="s">
        <v>400</v>
      </c>
      <c r="AJ333" s="446" t="s">
        <v>1607</v>
      </c>
      <c r="AK333" s="443"/>
      <c r="AL333" s="443"/>
      <c r="AM333" s="460"/>
      <c r="AN333" s="655" t="s">
        <v>880</v>
      </c>
      <c r="AO333" s="283"/>
      <c r="AP333" s="444"/>
      <c r="AQ333" s="443"/>
      <c r="AR333" s="443"/>
      <c r="AS333" s="446"/>
      <c r="AT333" s="443"/>
      <c r="AU333" s="443"/>
      <c r="AV333" s="460"/>
      <c r="AW333" s="655" t="s">
        <v>1955</v>
      </c>
      <c r="AX333" s="443"/>
      <c r="AZ333" s="471"/>
      <c r="BB333" s="446"/>
      <c r="BC333" s="24"/>
      <c r="BD333" s="443"/>
      <c r="BE333" s="460"/>
      <c r="BF333" s="655" t="s">
        <v>3724</v>
      </c>
      <c r="BJ333" s="24"/>
      <c r="BK333" s="443"/>
      <c r="BL333" s="443"/>
      <c r="BM333" s="443"/>
      <c r="BN333" s="460"/>
      <c r="BO333" s="24"/>
      <c r="BP333" s="24"/>
      <c r="BQ333" s="668"/>
      <c r="BR333" s="24"/>
      <c r="BS333" s="24"/>
      <c r="BT333" s="443"/>
      <c r="BU333" s="443"/>
      <c r="BV333" s="443"/>
      <c r="BW333" s="460"/>
      <c r="BX333" s="24"/>
      <c r="BY333" s="24"/>
      <c r="BZ333" s="668"/>
      <c r="CA333" s="24"/>
      <c r="CB333" s="24"/>
      <c r="CC333" s="443"/>
      <c r="CD333" s="443"/>
      <c r="CE333" s="443"/>
      <c r="CF333" s="460"/>
      <c r="CG333" s="24"/>
      <c r="CH333" s="24"/>
      <c r="CI333" s="668"/>
      <c r="CJ333" s="24"/>
      <c r="CK333" s="24"/>
      <c r="CL333" s="443"/>
      <c r="CM333" s="443"/>
      <c r="CN333" s="443"/>
      <c r="CO333" s="460"/>
      <c r="CP333" s="24"/>
      <c r="CQ333" s="24"/>
      <c r="CR333" s="668"/>
      <c r="CS333" s="24"/>
      <c r="CT333" s="24"/>
      <c r="CU333" s="443"/>
      <c r="CV333" s="443"/>
      <c r="CW333" s="443"/>
      <c r="CX333" s="460"/>
      <c r="CY333" s="24"/>
      <c r="CZ333" s="24"/>
      <c r="DA333" s="668"/>
      <c r="DB333" s="24"/>
      <c r="DC333" s="24"/>
      <c r="DD333" s="443"/>
      <c r="DE333" s="443"/>
      <c r="DF333" s="443"/>
      <c r="DG333" s="460"/>
      <c r="DH333" s="24"/>
      <c r="DI333" s="24"/>
      <c r="DJ333" s="668"/>
      <c r="DK333" s="24"/>
      <c r="DL333" s="24"/>
      <c r="DM333" s="443"/>
      <c r="DN333" s="443"/>
      <c r="DO333" s="443"/>
      <c r="DP333" s="460"/>
      <c r="DQ333" s="24"/>
      <c r="DR333" s="24"/>
      <c r="DS333" s="669"/>
      <c r="DT333" s="24"/>
      <c r="DU333" s="24"/>
      <c r="DV333" s="443"/>
      <c r="DW333" s="443"/>
      <c r="DX333" s="443"/>
      <c r="DY333" s="460"/>
      <c r="DZ333" s="24"/>
      <c r="EA333" s="24"/>
      <c r="EB333" s="669"/>
      <c r="EC333" s="24"/>
      <c r="ED333" s="24"/>
      <c r="EE333" s="443"/>
      <c r="EF333" s="443"/>
      <c r="EG333" s="443"/>
      <c r="EH333" s="460"/>
      <c r="EI333" s="24"/>
      <c r="EJ333" s="24"/>
      <c r="EK333" s="668"/>
      <c r="EL333" s="24"/>
      <c r="EM333" s="24"/>
      <c r="EN333" s="443"/>
      <c r="EO333" s="443"/>
      <c r="EP333" s="443"/>
      <c r="EQ333" s="460"/>
      <c r="ER333" s="24"/>
      <c r="ES333" s="24"/>
      <c r="ET333" s="668"/>
      <c r="EU333" s="24"/>
      <c r="EV333" s="24"/>
      <c r="EW333" s="443"/>
      <c r="EX333" s="443"/>
      <c r="EY333" s="443"/>
      <c r="EZ333" s="460"/>
      <c r="FA333" s="446"/>
      <c r="FB333" s="446"/>
      <c r="FC333" s="542"/>
      <c r="FD333" s="468"/>
      <c r="FE333" s="446"/>
      <c r="FF333" s="443"/>
      <c r="FG333" s="443"/>
      <c r="FH333" s="443"/>
      <c r="FI333" s="460"/>
      <c r="FJ333" s="24"/>
      <c r="FK333" s="24"/>
      <c r="FL333" s="668"/>
      <c r="FM333" s="24"/>
      <c r="FN333" s="24"/>
      <c r="FO333" s="443"/>
      <c r="FP333" s="443"/>
      <c r="FQ333" s="443"/>
      <c r="FR333" s="460"/>
      <c r="FS333" s="24"/>
      <c r="FT333" s="24"/>
      <c r="FU333" s="668"/>
      <c r="FV333" s="24"/>
      <c r="FW333" s="24"/>
      <c r="FX333" s="443"/>
      <c r="FY333" s="443"/>
      <c r="FZ333" s="443"/>
      <c r="GA333" s="460"/>
      <c r="GB333" s="24"/>
      <c r="GC333" s="24"/>
      <c r="GD333" s="679"/>
      <c r="GE333" s="24"/>
      <c r="GF333" s="24"/>
      <c r="GG333" s="443"/>
      <c r="GH333" s="443"/>
      <c r="GI333" s="443"/>
      <c r="GJ333" s="460"/>
      <c r="GK333" s="446"/>
      <c r="GL333" s="446"/>
      <c r="GM333" s="542"/>
      <c r="GN333" s="468"/>
      <c r="GO333" s="446"/>
      <c r="GP333" s="443"/>
      <c r="GQ333" s="443"/>
      <c r="GR333" s="443"/>
      <c r="GS333" s="460"/>
      <c r="GT333" s="443"/>
      <c r="GU333" s="443"/>
      <c r="GV333" s="443"/>
      <c r="GW333" s="443"/>
      <c r="GX333" s="443"/>
      <c r="GY333" s="443"/>
      <c r="GZ333" s="443"/>
      <c r="HA333" s="443"/>
      <c r="HB333" s="460"/>
      <c r="HC333" s="24"/>
      <c r="HD333" s="24"/>
      <c r="HE333" s="668"/>
      <c r="HF333" s="24"/>
      <c r="HG333" s="24"/>
      <c r="HH333" s="443"/>
      <c r="HI333" s="443"/>
      <c r="HJ333" s="443"/>
      <c r="HK333" s="460"/>
      <c r="HL333" s="24"/>
      <c r="HM333" s="24"/>
      <c r="HN333" s="668"/>
      <c r="HO333" s="24"/>
      <c r="HP333" s="24"/>
      <c r="HQ333" s="443"/>
      <c r="HR333" s="443"/>
      <c r="HS333" s="443"/>
      <c r="HT333" s="460"/>
      <c r="HU333" s="24"/>
      <c r="HV333" s="24"/>
      <c r="HW333" s="680"/>
      <c r="HX333" s="24"/>
      <c r="HY333" s="24"/>
      <c r="HZ333" s="24"/>
      <c r="IA333" s="443"/>
      <c r="IB333" s="443"/>
      <c r="IC333" s="460"/>
      <c r="ID333" s="443"/>
      <c r="IE333" s="443"/>
      <c r="IF333" s="443"/>
      <c r="IG333" s="443"/>
      <c r="IH333" s="443"/>
      <c r="II333" s="443"/>
      <c r="IJ333" s="443"/>
      <c r="IK333" s="443"/>
      <c r="IL333" s="460"/>
      <c r="IM333" s="24"/>
      <c r="IN333" s="24"/>
      <c r="IO333" s="668"/>
      <c r="IP333" s="24"/>
      <c r="IQ333" s="24"/>
      <c r="IR333" s="443"/>
      <c r="IS333" s="443"/>
      <c r="IT333" s="443"/>
      <c r="IU333" s="460"/>
      <c r="IV333" s="24"/>
      <c r="IW333" s="24"/>
      <c r="IX333" s="679"/>
      <c r="IY333" s="24"/>
      <c r="IZ333" s="24"/>
      <c r="JA333" s="443"/>
      <c r="JB333" s="443"/>
      <c r="JC333" s="443"/>
      <c r="JD333" s="460"/>
      <c r="JE333" s="664"/>
      <c r="JF333" s="24"/>
      <c r="JG333" s="668"/>
      <c r="JH333" s="24"/>
      <c r="JI333" s="24"/>
      <c r="JJ333" s="443"/>
      <c r="JK333" s="443"/>
      <c r="JL333" s="443"/>
      <c r="JM333" s="460"/>
      <c r="JN333" s="443"/>
      <c r="JO333" s="443"/>
      <c r="JP333" s="443"/>
      <c r="JQ333" s="443"/>
      <c r="JR333" s="443"/>
      <c r="JS333" s="443"/>
      <c r="JT333" s="443"/>
      <c r="JU333" s="443"/>
      <c r="JV333" s="460"/>
      <c r="JW333" s="24"/>
      <c r="JX333" s="24"/>
      <c r="JY333" s="674"/>
      <c r="JZ333" s="24"/>
      <c r="KA333" s="24"/>
      <c r="KB333" s="443"/>
      <c r="KC333" s="443"/>
      <c r="KD333" s="443"/>
      <c r="KE333" s="460"/>
      <c r="KF333" s="24"/>
      <c r="KG333" s="24"/>
      <c r="KH333" s="668"/>
      <c r="KI333" s="24"/>
      <c r="KJ333" s="24"/>
      <c r="KK333" s="443"/>
      <c r="KL333" s="443"/>
      <c r="KM333" s="443"/>
      <c r="KN333" s="460"/>
      <c r="KO333" s="443"/>
      <c r="KP333" s="443"/>
      <c r="KQ333" s="443"/>
      <c r="KR333" s="443"/>
      <c r="KS333" s="443"/>
      <c r="KT333" s="443"/>
      <c r="KU333" s="443"/>
      <c r="KV333" s="443"/>
      <c r="KW333" s="460"/>
      <c r="KX333" s="443"/>
      <c r="KY333" s="443"/>
      <c r="KZ333" s="443"/>
      <c r="LA333" s="443"/>
      <c r="LB333" s="443"/>
      <c r="LC333" s="443"/>
      <c r="LD333" s="443"/>
      <c r="LE333" s="443"/>
      <c r="LF333" s="460"/>
      <c r="LG333" s="24"/>
      <c r="LH333" s="24"/>
      <c r="LI333" s="669"/>
      <c r="LJ333" s="24"/>
      <c r="LK333" s="24"/>
      <c r="LL333" s="443"/>
      <c r="LM333" s="443"/>
      <c r="LN333" s="443"/>
      <c r="LO333" s="460"/>
      <c r="LP333" s="24"/>
      <c r="LQ333" s="24"/>
      <c r="LR333" s="668"/>
      <c r="LS333" s="24"/>
      <c r="LT333" s="24"/>
      <c r="LU333" s="443"/>
      <c r="LV333" s="443"/>
      <c r="LW333" s="443"/>
      <c r="LX333" s="460"/>
      <c r="LY333" s="443"/>
      <c r="LZ333" s="443"/>
      <c r="MA333" s="443"/>
      <c r="MB333" s="443"/>
      <c r="MC333" s="443"/>
      <c r="MD333" s="443"/>
      <c r="ME333" s="443"/>
      <c r="MF333" s="443"/>
      <c r="MG333" s="460"/>
      <c r="MH333" s="446"/>
      <c r="MI333" s="446"/>
      <c r="MJ333" s="465"/>
      <c r="MK333" s="465"/>
      <c r="ML333" s="675"/>
      <c r="MM333" s="443"/>
      <c r="MN333" s="443"/>
      <c r="MO333" s="443"/>
      <c r="MP333" s="460"/>
      <c r="MQ333" s="446"/>
      <c r="MR333" s="446"/>
      <c r="MS333" s="542"/>
      <c r="MT333" s="468"/>
      <c r="MU333" s="306"/>
      <c r="MV333" s="443"/>
      <c r="MW333" s="443"/>
      <c r="MX333" s="443"/>
      <c r="MY333" s="460"/>
      <c r="MZ333" s="446"/>
      <c r="NA333" s="446"/>
      <c r="NB333" s="542"/>
      <c r="NC333" s="468"/>
      <c r="ND333" s="306"/>
      <c r="NE333" s="443"/>
      <c r="NF333" s="24"/>
      <c r="NG333" s="443"/>
      <c r="NH333" s="460"/>
    </row>
    <row r="334" spans="1:372" ht="18">
      <c r="A334" s="443"/>
      <c r="C334" s="460"/>
      <c r="D334" s="538" t="s">
        <v>37</v>
      </c>
      <c r="E334" s="444"/>
      <c r="F334" s="443"/>
      <c r="G334" s="59"/>
      <c r="H334" s="446"/>
      <c r="I334" s="443"/>
      <c r="J334" s="443"/>
      <c r="K334" s="443"/>
      <c r="L334" s="460"/>
      <c r="M334" s="538" t="s">
        <v>23</v>
      </c>
      <c r="N334" s="443"/>
      <c r="O334" s="443"/>
      <c r="P334" s="24"/>
      <c r="Q334" s="443"/>
      <c r="R334" s="446"/>
      <c r="S334" s="443"/>
      <c r="T334" s="443"/>
      <c r="U334" s="460"/>
      <c r="V334" s="538" t="s">
        <v>23</v>
      </c>
      <c r="W334" s="443"/>
      <c r="X334" s="443"/>
      <c r="Y334" s="24"/>
      <c r="Z334" s="443"/>
      <c r="AA334" s="446"/>
      <c r="AB334" s="443"/>
      <c r="AC334" s="443"/>
      <c r="AD334" s="460"/>
      <c r="AE334" s="538" t="s">
        <v>37</v>
      </c>
      <c r="AF334" s="443"/>
      <c r="AG334" s="443"/>
      <c r="AH334" s="59"/>
      <c r="AI334" s="443"/>
      <c r="AJ334" s="446"/>
      <c r="AK334" s="443"/>
      <c r="AL334" s="443"/>
      <c r="AM334" s="460"/>
      <c r="AN334" s="306" t="s">
        <v>141</v>
      </c>
      <c r="AO334" s="286"/>
      <c r="AP334" s="444"/>
      <c r="AQ334" s="212">
        <v>49138.3</v>
      </c>
      <c r="AR334" s="443" t="s">
        <v>1549</v>
      </c>
      <c r="AS334" s="446" t="s">
        <v>1608</v>
      </c>
      <c r="AT334" s="443"/>
      <c r="AU334" s="443"/>
      <c r="AV334" s="460"/>
      <c r="AW334" s="538" t="s">
        <v>6</v>
      </c>
      <c r="AX334" s="286"/>
      <c r="AY334" s="446"/>
      <c r="AZ334" s="212">
        <v>45735.55000000009</v>
      </c>
      <c r="BA334" s="388" t="s">
        <v>2110</v>
      </c>
      <c r="BB334" s="446" t="s">
        <v>1608</v>
      </c>
      <c r="BC334" s="24"/>
      <c r="BD334" s="443"/>
      <c r="BE334" s="460"/>
      <c r="BF334" s="538" t="s">
        <v>9</v>
      </c>
      <c r="BG334" s="286"/>
      <c r="BH334" s="621"/>
      <c r="BI334" s="212">
        <v>48309.212500000191</v>
      </c>
      <c r="BJ334" s="388" t="s">
        <v>3734</v>
      </c>
      <c r="BK334" s="446" t="s">
        <v>1608</v>
      </c>
      <c r="BL334" s="443"/>
      <c r="BM334" s="443"/>
      <c r="BN334" s="460"/>
      <c r="BO334" s="24"/>
      <c r="BP334" s="24"/>
      <c r="BQ334" s="668"/>
      <c r="BR334" s="24"/>
      <c r="BS334" s="24"/>
      <c r="BT334" s="443"/>
      <c r="BU334" s="443"/>
      <c r="BV334" s="443"/>
      <c r="BW334" s="460"/>
      <c r="BX334" s="24"/>
      <c r="BY334" s="24"/>
      <c r="BZ334" s="668"/>
      <c r="CA334" s="24"/>
      <c r="CB334" s="24"/>
      <c r="CC334" s="443"/>
      <c r="CD334" s="443"/>
      <c r="CE334" s="443"/>
      <c r="CF334" s="460"/>
      <c r="CG334" s="24"/>
      <c r="CH334" s="24"/>
      <c r="CI334" s="668"/>
      <c r="CJ334" s="24"/>
      <c r="CK334" s="24"/>
      <c r="CL334" s="443"/>
      <c r="CM334" s="443"/>
      <c r="CN334" s="443"/>
      <c r="CO334" s="460"/>
      <c r="CP334" s="24"/>
      <c r="CQ334" s="24"/>
      <c r="CR334" s="668"/>
      <c r="CS334" s="24"/>
      <c r="CT334" s="24"/>
      <c r="CU334" s="443"/>
      <c r="CV334" s="443"/>
      <c r="CW334" s="443"/>
      <c r="CX334" s="460"/>
      <c r="CY334" s="24"/>
      <c r="CZ334" s="24"/>
      <c r="DA334" s="668"/>
      <c r="DB334" s="24"/>
      <c r="DC334" s="24"/>
      <c r="DD334" s="443"/>
      <c r="DE334" s="443"/>
      <c r="DF334" s="443"/>
      <c r="DG334" s="460"/>
      <c r="DH334" s="24"/>
      <c r="DI334" s="24"/>
      <c r="DJ334" s="668"/>
      <c r="DK334" s="24"/>
      <c r="DL334" s="24"/>
      <c r="DM334" s="443"/>
      <c r="DN334" s="443"/>
      <c r="DO334" s="443"/>
      <c r="DP334" s="460"/>
      <c r="DQ334" s="24"/>
      <c r="DR334" s="24"/>
      <c r="DS334" s="669"/>
      <c r="DT334" s="24"/>
      <c r="DU334" s="24"/>
      <c r="DV334" s="443"/>
      <c r="DW334" s="443"/>
      <c r="DX334" s="443"/>
      <c r="DY334" s="460"/>
      <c r="DZ334" s="24"/>
      <c r="EA334" s="24"/>
      <c r="EB334" s="669"/>
      <c r="EC334" s="24"/>
      <c r="ED334" s="24"/>
      <c r="EE334" s="443"/>
      <c r="EF334" s="443"/>
      <c r="EG334" s="443"/>
      <c r="EH334" s="460"/>
      <c r="EI334" s="24"/>
      <c r="EJ334" s="24"/>
      <c r="EK334" s="668"/>
      <c r="EL334" s="24"/>
      <c r="EM334" s="24"/>
      <c r="EN334" s="443"/>
      <c r="EO334" s="443"/>
      <c r="EP334" s="443"/>
      <c r="EQ334" s="460"/>
      <c r="ER334" s="24"/>
      <c r="ES334" s="24"/>
      <c r="ET334" s="668"/>
      <c r="EU334" s="24"/>
      <c r="EV334" s="24"/>
      <c r="EW334" s="443"/>
      <c r="EX334" s="443"/>
      <c r="EY334" s="443"/>
      <c r="EZ334" s="460"/>
      <c r="FA334" s="446"/>
      <c r="FB334" s="446"/>
      <c r="FC334" s="541"/>
      <c r="FD334" s="468"/>
      <c r="FE334" s="446"/>
      <c r="FF334" s="443"/>
      <c r="FG334" s="443"/>
      <c r="FH334" s="443"/>
      <c r="FI334" s="460"/>
      <c r="FJ334" s="24"/>
      <c r="FK334" s="24"/>
      <c r="FL334" s="668"/>
      <c r="FM334" s="24"/>
      <c r="FN334" s="24"/>
      <c r="FO334" s="443"/>
      <c r="FP334" s="443"/>
      <c r="FQ334" s="443"/>
      <c r="FR334" s="460"/>
      <c r="FS334" s="24"/>
      <c r="FT334" s="24"/>
      <c r="FU334" s="668"/>
      <c r="FV334" s="24"/>
      <c r="FW334" s="24"/>
      <c r="FX334" s="443"/>
      <c r="FY334" s="443"/>
      <c r="FZ334" s="443"/>
      <c r="GA334" s="460"/>
      <c r="GB334" s="24"/>
      <c r="GC334" s="24"/>
      <c r="GD334" s="679"/>
      <c r="GE334" s="24"/>
      <c r="GF334" s="24"/>
      <c r="GG334" s="443"/>
      <c r="GH334" s="443"/>
      <c r="GI334" s="443"/>
      <c r="GJ334" s="460"/>
      <c r="GK334" s="446"/>
      <c r="GL334" s="446"/>
      <c r="GM334" s="541"/>
      <c r="GN334" s="468"/>
      <c r="GO334" s="446"/>
      <c r="GP334" s="443"/>
      <c r="GQ334" s="443"/>
      <c r="GR334" s="443"/>
      <c r="GS334" s="460"/>
      <c r="GT334" s="443"/>
      <c r="GU334" s="443"/>
      <c r="GV334" s="443"/>
      <c r="GW334" s="443"/>
      <c r="GX334" s="443"/>
      <c r="GY334" s="443"/>
      <c r="GZ334" s="443"/>
      <c r="HA334" s="443"/>
      <c r="HB334" s="460"/>
      <c r="HC334" s="24"/>
      <c r="HD334" s="24"/>
      <c r="HE334" s="668"/>
      <c r="HF334" s="24"/>
      <c r="HG334" s="24"/>
      <c r="HH334" s="443"/>
      <c r="HI334" s="443"/>
      <c r="HJ334" s="443"/>
      <c r="HK334" s="460"/>
      <c r="HL334" s="24"/>
      <c r="HM334" s="24"/>
      <c r="HN334" s="668"/>
      <c r="HO334" s="24"/>
      <c r="HP334" s="24"/>
      <c r="HQ334" s="443"/>
      <c r="HR334" s="443"/>
      <c r="HS334" s="443"/>
      <c r="HT334" s="460"/>
      <c r="HU334" s="24"/>
      <c r="HV334" s="24"/>
      <c r="HW334" s="680"/>
      <c r="HX334" s="24"/>
      <c r="HY334" s="24"/>
      <c r="HZ334" s="24"/>
      <c r="IA334" s="443"/>
      <c r="IB334" s="443"/>
      <c r="IC334" s="460"/>
      <c r="ID334" s="443"/>
      <c r="IE334" s="443"/>
      <c r="IF334" s="443"/>
      <c r="IG334" s="443"/>
      <c r="IH334" s="443"/>
      <c r="II334" s="443"/>
      <c r="IJ334" s="443"/>
      <c r="IK334" s="443"/>
      <c r="IL334" s="460"/>
      <c r="IM334" s="24"/>
      <c r="IN334" s="24"/>
      <c r="IO334" s="668"/>
      <c r="IP334" s="24"/>
      <c r="IQ334" s="24"/>
      <c r="IR334" s="443"/>
      <c r="IS334" s="443"/>
      <c r="IT334" s="443"/>
      <c r="IU334" s="460"/>
      <c r="IV334" s="24"/>
      <c r="IW334" s="24"/>
      <c r="IX334" s="679"/>
      <c r="IY334" s="24"/>
      <c r="IZ334" s="24"/>
      <c r="JA334" s="443"/>
      <c r="JB334" s="443"/>
      <c r="JC334" s="443"/>
      <c r="JD334" s="460"/>
      <c r="JE334" s="24"/>
      <c r="JF334" s="24"/>
      <c r="JG334" s="668"/>
      <c r="JH334" s="24"/>
      <c r="JI334" s="24"/>
      <c r="JJ334" s="443"/>
      <c r="JK334" s="443"/>
      <c r="JL334" s="443"/>
      <c r="JM334" s="460"/>
      <c r="JN334" s="443"/>
      <c r="JO334" s="443"/>
      <c r="JP334" s="443"/>
      <c r="JQ334" s="443"/>
      <c r="JR334" s="443"/>
      <c r="JS334" s="443"/>
      <c r="JT334" s="443"/>
      <c r="JU334" s="443"/>
      <c r="JV334" s="460"/>
      <c r="JW334" s="24"/>
      <c r="JX334" s="24"/>
      <c r="JY334" s="674"/>
      <c r="JZ334" s="24"/>
      <c r="KA334" s="24"/>
      <c r="KB334" s="443"/>
      <c r="KC334" s="443"/>
      <c r="KD334" s="443"/>
      <c r="KE334" s="460"/>
      <c r="KF334" s="24"/>
      <c r="KG334" s="24"/>
      <c r="KH334" s="668"/>
      <c r="KI334" s="24"/>
      <c r="KJ334" s="24"/>
      <c r="KK334" s="443"/>
      <c r="KL334" s="443"/>
      <c r="KM334" s="443"/>
      <c r="KN334" s="460"/>
      <c r="KO334" s="443"/>
      <c r="KP334" s="443"/>
      <c r="KQ334" s="443"/>
      <c r="KR334" s="443"/>
      <c r="KS334" s="443"/>
      <c r="KT334" s="443"/>
      <c r="KU334" s="443"/>
      <c r="KV334" s="443"/>
      <c r="KW334" s="460"/>
      <c r="KX334" s="443"/>
      <c r="KY334" s="443"/>
      <c r="KZ334" s="443"/>
      <c r="LA334" s="443"/>
      <c r="LB334" s="443"/>
      <c r="LC334" s="443"/>
      <c r="LD334" s="443"/>
      <c r="LE334" s="443"/>
      <c r="LF334" s="460"/>
      <c r="LG334" s="24"/>
      <c r="LH334" s="24"/>
      <c r="LI334" s="669"/>
      <c r="LJ334" s="24"/>
      <c r="LK334" s="24"/>
      <c r="LL334" s="443"/>
      <c r="LM334" s="443"/>
      <c r="LN334" s="443"/>
      <c r="LO334" s="460"/>
      <c r="LP334" s="24"/>
      <c r="LQ334" s="24"/>
      <c r="LR334" s="668"/>
      <c r="LS334" s="24"/>
      <c r="LT334" s="24"/>
      <c r="LU334" s="443"/>
      <c r="LV334" s="443"/>
      <c r="LW334" s="443"/>
      <c r="LX334" s="460"/>
      <c r="LY334" s="443"/>
      <c r="LZ334" s="443"/>
      <c r="MA334" s="443"/>
      <c r="MB334" s="443"/>
      <c r="MC334" s="443"/>
      <c r="MD334" s="443"/>
      <c r="ME334" s="443"/>
      <c r="MF334" s="443"/>
      <c r="MG334" s="460"/>
      <c r="MH334" s="446"/>
      <c r="MI334" s="446"/>
      <c r="MJ334" s="465"/>
      <c r="MK334" s="465"/>
      <c r="ML334" s="675"/>
      <c r="MM334" s="443"/>
      <c r="MN334" s="443"/>
      <c r="MO334" s="443"/>
      <c r="MP334" s="460"/>
      <c r="MQ334" s="446"/>
      <c r="MR334" s="446"/>
      <c r="MS334" s="541"/>
      <c r="MT334" s="468"/>
      <c r="MU334" s="306"/>
      <c r="MV334" s="443"/>
      <c r="MW334" s="443"/>
      <c r="MX334" s="443"/>
      <c r="MY334" s="460"/>
      <c r="MZ334" s="446"/>
      <c r="NA334" s="446"/>
      <c r="NB334" s="541"/>
      <c r="NC334" s="468"/>
      <c r="ND334" s="306"/>
      <c r="NE334" s="443"/>
      <c r="NF334" s="24"/>
      <c r="NG334" s="443"/>
      <c r="NH334" s="460"/>
    </row>
    <row r="335" spans="1:372" ht="18">
      <c r="A335" s="443"/>
      <c r="C335" s="460"/>
      <c r="D335" s="655">
        <v>2015</v>
      </c>
      <c r="E335" s="444"/>
      <c r="F335" s="443"/>
      <c r="G335" s="59">
        <v>2966</v>
      </c>
      <c r="H335" s="446" t="s">
        <v>1608</v>
      </c>
      <c r="I335" s="443"/>
      <c r="J335" s="443"/>
      <c r="K335" s="443"/>
      <c r="L335" s="460"/>
      <c r="M335" s="655">
        <v>2016</v>
      </c>
      <c r="N335" s="443"/>
      <c r="O335" s="443"/>
      <c r="P335" s="67">
        <v>18558</v>
      </c>
      <c r="Q335" s="443" t="s">
        <v>242</v>
      </c>
      <c r="R335" s="446" t="s">
        <v>1608</v>
      </c>
      <c r="S335" s="443"/>
      <c r="T335" s="443"/>
      <c r="U335" s="460"/>
      <c r="V335" s="655" t="s">
        <v>1629</v>
      </c>
      <c r="W335" s="443"/>
      <c r="X335" s="443"/>
      <c r="Y335" s="67">
        <v>34109</v>
      </c>
      <c r="Z335" s="443" t="s">
        <v>266</v>
      </c>
      <c r="AA335" s="446" t="s">
        <v>1608</v>
      </c>
      <c r="AB335" s="443"/>
      <c r="AC335" s="443"/>
      <c r="AD335" s="460"/>
      <c r="AE335" s="655" t="s">
        <v>224</v>
      </c>
      <c r="AF335" s="443"/>
      <c r="AG335" s="443"/>
      <c r="AH335" s="59">
        <v>43466</v>
      </c>
      <c r="AI335" s="443" t="s">
        <v>401</v>
      </c>
      <c r="AJ335" s="446" t="s">
        <v>1608</v>
      </c>
      <c r="AK335" s="443"/>
      <c r="AL335" s="443"/>
      <c r="AM335" s="460"/>
      <c r="AN335" s="62" t="s">
        <v>881</v>
      </c>
      <c r="AO335" s="286"/>
      <c r="AP335" s="444"/>
      <c r="AQ335" s="443"/>
      <c r="AR335" s="443"/>
      <c r="AS335" s="446"/>
      <c r="AT335" s="443"/>
      <c r="AU335" s="443"/>
      <c r="AV335" s="460"/>
      <c r="AW335" s="655" t="s">
        <v>1952</v>
      </c>
      <c r="AX335" s="443"/>
      <c r="AZ335" s="471"/>
      <c r="BB335" s="446"/>
      <c r="BC335" s="24"/>
      <c r="BD335" s="443"/>
      <c r="BE335" s="460"/>
      <c r="BF335" s="655" t="s">
        <v>3735</v>
      </c>
      <c r="BJ335" s="24"/>
      <c r="BK335" s="443"/>
      <c r="BL335" s="443"/>
      <c r="BM335" s="443"/>
      <c r="BN335" s="460"/>
      <c r="BO335" s="664"/>
      <c r="BP335" s="24"/>
      <c r="BQ335" s="668"/>
      <c r="BR335" s="24"/>
      <c r="BS335" s="24"/>
      <c r="BT335" s="443"/>
      <c r="BU335" s="443"/>
      <c r="BV335" s="443"/>
      <c r="BW335" s="460"/>
      <c r="BX335" s="664"/>
      <c r="BY335" s="24"/>
      <c r="BZ335" s="668"/>
      <c r="CA335" s="24"/>
      <c r="CB335" s="24"/>
      <c r="CC335" s="443"/>
      <c r="CD335" s="443"/>
      <c r="CE335" s="443"/>
      <c r="CF335" s="460"/>
      <c r="CG335" s="664"/>
      <c r="CH335" s="24"/>
      <c r="CI335" s="668"/>
      <c r="CJ335" s="24"/>
      <c r="CK335" s="24"/>
      <c r="CL335" s="443"/>
      <c r="CM335" s="443"/>
      <c r="CN335" s="443"/>
      <c r="CO335" s="460"/>
      <c r="CP335" s="664"/>
      <c r="CQ335" s="24"/>
      <c r="CR335" s="668"/>
      <c r="CS335" s="24"/>
      <c r="CT335" s="24"/>
      <c r="CU335" s="443"/>
      <c r="CV335" s="443"/>
      <c r="CW335" s="443"/>
      <c r="CX335" s="460"/>
      <c r="CY335" s="664"/>
      <c r="CZ335" s="24"/>
      <c r="DA335" s="668"/>
      <c r="DB335" s="24"/>
      <c r="DC335" s="24"/>
      <c r="DD335" s="443"/>
      <c r="DE335" s="443"/>
      <c r="DF335" s="443"/>
      <c r="DG335" s="460"/>
      <c r="DH335" s="664"/>
      <c r="DI335" s="24"/>
      <c r="DJ335" s="668"/>
      <c r="DK335" s="24"/>
      <c r="DL335" s="24"/>
      <c r="DM335" s="443"/>
      <c r="DN335" s="443"/>
      <c r="DO335" s="443"/>
      <c r="DP335" s="460"/>
      <c r="DQ335" s="664"/>
      <c r="DR335" s="24"/>
      <c r="DS335" s="669"/>
      <c r="DT335" s="24"/>
      <c r="DU335" s="24"/>
      <c r="DV335" s="443"/>
      <c r="DW335" s="443"/>
      <c r="DX335" s="443"/>
      <c r="DY335" s="460"/>
      <c r="DZ335" s="664"/>
      <c r="EA335" s="24"/>
      <c r="EB335" s="669"/>
      <c r="EC335" s="24"/>
      <c r="ED335" s="24"/>
      <c r="EE335" s="443"/>
      <c r="EF335" s="443"/>
      <c r="EG335" s="443"/>
      <c r="EH335" s="460"/>
      <c r="EI335" s="664"/>
      <c r="EJ335" s="24"/>
      <c r="EK335" s="668"/>
      <c r="EL335" s="24"/>
      <c r="EM335" s="24"/>
      <c r="EN335" s="443"/>
      <c r="EO335" s="443"/>
      <c r="EP335" s="443"/>
      <c r="EQ335" s="460"/>
      <c r="ER335" s="664"/>
      <c r="ES335" s="24"/>
      <c r="ET335" s="668"/>
      <c r="EU335" s="24"/>
      <c r="EV335" s="24"/>
      <c r="EW335" s="443"/>
      <c r="EX335" s="443"/>
      <c r="EY335" s="443"/>
      <c r="EZ335" s="460"/>
      <c r="FA335" s="441"/>
      <c r="FB335" s="446"/>
      <c r="FC335" s="542"/>
      <c r="FD335" s="468"/>
      <c r="FE335" s="446"/>
      <c r="FF335" s="443"/>
      <c r="FG335" s="443"/>
      <c r="FH335" s="443"/>
      <c r="FI335" s="460"/>
      <c r="FJ335" s="664"/>
      <c r="FK335" s="24"/>
      <c r="FL335" s="668"/>
      <c r="FM335" s="24"/>
      <c r="FN335" s="24"/>
      <c r="FO335" s="443"/>
      <c r="FP335" s="443"/>
      <c r="FQ335" s="443"/>
      <c r="FR335" s="460"/>
      <c r="FS335" s="664"/>
      <c r="FT335" s="24"/>
      <c r="FU335" s="668"/>
      <c r="FV335" s="24"/>
      <c r="FW335" s="24"/>
      <c r="FX335" s="443"/>
      <c r="FY335" s="443"/>
      <c r="FZ335" s="443"/>
      <c r="GA335" s="460"/>
      <c r="GB335" s="664"/>
      <c r="GC335" s="24"/>
      <c r="GD335" s="679"/>
      <c r="GE335" s="24"/>
      <c r="GF335" s="24"/>
      <c r="GG335" s="443"/>
      <c r="GH335" s="443"/>
      <c r="GI335" s="443"/>
      <c r="GJ335" s="460"/>
      <c r="GK335" s="441"/>
      <c r="GL335" s="446"/>
      <c r="GM335" s="542"/>
      <c r="GN335" s="468"/>
      <c r="GO335" s="446"/>
      <c r="GP335" s="443"/>
      <c r="GQ335" s="443"/>
      <c r="GR335" s="443"/>
      <c r="GS335" s="460"/>
      <c r="GT335" s="443"/>
      <c r="GU335" s="443"/>
      <c r="GV335" s="443"/>
      <c r="GW335" s="443"/>
      <c r="GX335" s="443"/>
      <c r="GY335" s="443"/>
      <c r="GZ335" s="443"/>
      <c r="HA335" s="443"/>
      <c r="HB335" s="460"/>
      <c r="HC335" s="664"/>
      <c r="HD335" s="24"/>
      <c r="HE335" s="668"/>
      <c r="HF335" s="24"/>
      <c r="HG335" s="24"/>
      <c r="HH335" s="443"/>
      <c r="HI335" s="443"/>
      <c r="HJ335" s="443"/>
      <c r="HK335" s="460"/>
      <c r="HL335" s="664"/>
      <c r="HM335" s="24"/>
      <c r="HN335" s="668"/>
      <c r="HO335" s="24"/>
      <c r="HP335" s="24"/>
      <c r="HQ335" s="443"/>
      <c r="HR335" s="443"/>
      <c r="HS335" s="443"/>
      <c r="HT335" s="460"/>
      <c r="HU335" s="664"/>
      <c r="HV335" s="24"/>
      <c r="HW335" s="680"/>
      <c r="HX335" s="24"/>
      <c r="HY335" s="24"/>
      <c r="HZ335" s="24"/>
      <c r="IA335" s="443"/>
      <c r="IB335" s="443"/>
      <c r="IC335" s="460"/>
      <c r="ID335" s="443"/>
      <c r="IE335" s="443"/>
      <c r="IF335" s="443"/>
      <c r="IG335" s="443"/>
      <c r="IH335" s="443"/>
      <c r="II335" s="443"/>
      <c r="IJ335" s="443"/>
      <c r="IK335" s="443"/>
      <c r="IL335" s="460"/>
      <c r="IM335" s="664"/>
      <c r="IN335" s="24"/>
      <c r="IO335" s="668"/>
      <c r="IP335" s="24"/>
      <c r="IQ335" s="24"/>
      <c r="IR335" s="443"/>
      <c r="IS335" s="443"/>
      <c r="IT335" s="443"/>
      <c r="IU335" s="460"/>
      <c r="IV335" s="664"/>
      <c r="IW335" s="24"/>
      <c r="IX335" s="679"/>
      <c r="IY335" s="24"/>
      <c r="IZ335" s="24"/>
      <c r="JA335" s="443"/>
      <c r="JB335" s="443"/>
      <c r="JC335" s="443"/>
      <c r="JD335" s="460"/>
      <c r="JE335" s="24"/>
      <c r="JF335" s="24"/>
      <c r="JG335" s="668"/>
      <c r="JH335" s="24"/>
      <c r="JI335" s="24"/>
      <c r="JJ335" s="443"/>
      <c r="JK335" s="443"/>
      <c r="JL335" s="443"/>
      <c r="JM335" s="460"/>
      <c r="JN335" s="443"/>
      <c r="JO335" s="443"/>
      <c r="JP335" s="443"/>
      <c r="JQ335" s="443"/>
      <c r="JR335" s="443"/>
      <c r="JS335" s="443"/>
      <c r="JT335" s="443"/>
      <c r="JU335" s="443"/>
      <c r="JV335" s="460"/>
      <c r="JW335" s="664"/>
      <c r="JX335" s="24"/>
      <c r="JY335" s="674"/>
      <c r="JZ335" s="24"/>
      <c r="KA335" s="24"/>
      <c r="KB335" s="443"/>
      <c r="KC335" s="443"/>
      <c r="KD335" s="443"/>
      <c r="KE335" s="460"/>
      <c r="KF335" s="664"/>
      <c r="KG335" s="24"/>
      <c r="KH335" s="668"/>
      <c r="KI335" s="24"/>
      <c r="KJ335" s="24"/>
      <c r="KK335" s="443"/>
      <c r="KL335" s="443"/>
      <c r="KM335" s="443"/>
      <c r="KN335" s="460"/>
      <c r="KO335" s="443"/>
      <c r="KP335" s="443"/>
      <c r="KQ335" s="443"/>
      <c r="KR335" s="443"/>
      <c r="KS335" s="443"/>
      <c r="KT335" s="443"/>
      <c r="KU335" s="443"/>
      <c r="KV335" s="443"/>
      <c r="KW335" s="460"/>
      <c r="KX335" s="443"/>
      <c r="KY335" s="443"/>
      <c r="KZ335" s="443"/>
      <c r="LA335" s="443"/>
      <c r="LB335" s="443"/>
      <c r="LC335" s="443"/>
      <c r="LD335" s="443"/>
      <c r="LE335" s="443"/>
      <c r="LF335" s="460"/>
      <c r="LG335" s="664"/>
      <c r="LH335" s="24"/>
      <c r="LI335" s="669"/>
      <c r="LJ335" s="24"/>
      <c r="LK335" s="24"/>
      <c r="LL335" s="443"/>
      <c r="LM335" s="443"/>
      <c r="LN335" s="443"/>
      <c r="LO335" s="460"/>
      <c r="LP335" s="664"/>
      <c r="LQ335" s="24"/>
      <c r="LR335" s="668"/>
      <c r="LS335" s="24"/>
      <c r="LT335" s="24"/>
      <c r="LU335" s="443"/>
      <c r="LV335" s="443"/>
      <c r="LW335" s="443"/>
      <c r="LX335" s="460"/>
      <c r="LY335" s="443"/>
      <c r="LZ335" s="443"/>
      <c r="MA335" s="443"/>
      <c r="MB335" s="443"/>
      <c r="MC335" s="443"/>
      <c r="MD335" s="443"/>
      <c r="ME335" s="443"/>
      <c r="MF335" s="443"/>
      <c r="MG335" s="460"/>
      <c r="MH335" s="441"/>
      <c r="MI335" s="446"/>
      <c r="MJ335" s="465"/>
      <c r="MK335" s="465"/>
      <c r="ML335" s="675"/>
      <c r="MM335" s="443"/>
      <c r="MN335" s="443"/>
      <c r="MO335" s="443"/>
      <c r="MP335" s="460"/>
      <c r="MQ335" s="441"/>
      <c r="MR335" s="446"/>
      <c r="MS335" s="542"/>
      <c r="MT335" s="468"/>
      <c r="MU335" s="446"/>
      <c r="MV335" s="443"/>
      <c r="MW335" s="443"/>
      <c r="MX335" s="443"/>
      <c r="MY335" s="460"/>
      <c r="MZ335" s="441"/>
      <c r="NA335" s="446"/>
      <c r="NB335" s="542"/>
      <c r="NC335" s="468"/>
      <c r="ND335" s="446"/>
      <c r="NE335" s="443"/>
      <c r="NF335" s="24"/>
      <c r="NG335" s="443"/>
      <c r="NH335" s="460"/>
    </row>
    <row r="336" spans="1:372" ht="18">
      <c r="A336" s="443"/>
      <c r="C336" s="460"/>
      <c r="E336" s="444"/>
      <c r="F336" s="443"/>
      <c r="G336" s="443"/>
      <c r="H336" s="443"/>
      <c r="I336" s="443"/>
      <c r="J336" s="443"/>
      <c r="K336" s="443"/>
      <c r="L336" s="460"/>
      <c r="M336" s="538" t="s">
        <v>37</v>
      </c>
      <c r="N336" s="443"/>
      <c r="O336" s="443"/>
      <c r="P336" s="67"/>
      <c r="Q336" s="443"/>
      <c r="R336" s="446"/>
      <c r="S336" s="443"/>
      <c r="T336" s="443"/>
      <c r="U336" s="460"/>
      <c r="V336" s="538" t="s">
        <v>35</v>
      </c>
      <c r="W336" s="446"/>
      <c r="X336" s="446"/>
      <c r="Y336" s="67"/>
      <c r="Z336" s="443"/>
      <c r="AA336" s="446"/>
      <c r="AB336" s="443"/>
      <c r="AC336" s="443"/>
      <c r="AD336" s="460"/>
      <c r="AE336" s="538" t="s">
        <v>35</v>
      </c>
      <c r="AF336" s="443"/>
      <c r="AG336" s="443"/>
      <c r="AH336" s="59"/>
      <c r="AI336" s="443"/>
      <c r="AJ336" s="446"/>
      <c r="AK336" s="443"/>
      <c r="AL336" s="443"/>
      <c r="AM336" s="460"/>
      <c r="AN336" s="305" t="s">
        <v>142</v>
      </c>
      <c r="AO336" s="286"/>
      <c r="AP336" s="446"/>
      <c r="AQ336" s="212">
        <v>48852.549999999967</v>
      </c>
      <c r="AR336" s="443" t="s">
        <v>1550</v>
      </c>
      <c r="AS336" s="441" t="s">
        <v>1609</v>
      </c>
      <c r="AT336" s="443"/>
      <c r="AU336" s="443"/>
      <c r="AV336" s="460"/>
      <c r="AW336" s="538" t="s">
        <v>37</v>
      </c>
      <c r="AX336" s="286"/>
      <c r="AY336" s="446"/>
      <c r="AZ336" s="212">
        <v>44816.712500000096</v>
      </c>
      <c r="BA336" s="388" t="s">
        <v>2111</v>
      </c>
      <c r="BB336" s="441" t="s">
        <v>1609</v>
      </c>
      <c r="BC336" s="24"/>
      <c r="BD336" s="443"/>
      <c r="BE336" s="460"/>
      <c r="BF336" s="538" t="s">
        <v>6</v>
      </c>
      <c r="BG336" s="450"/>
      <c r="BH336" s="621"/>
      <c r="BI336" s="212">
        <v>48200.762500000019</v>
      </c>
      <c r="BJ336" s="388" t="s">
        <v>3736</v>
      </c>
      <c r="BK336" s="441" t="s">
        <v>1609</v>
      </c>
      <c r="BL336" s="443"/>
      <c r="BM336" s="443"/>
      <c r="BN336" s="460"/>
      <c r="BO336" s="676"/>
      <c r="BP336" s="24"/>
      <c r="BQ336" s="668"/>
      <c r="BR336" s="24"/>
      <c r="BS336" s="24"/>
      <c r="BT336" s="443"/>
      <c r="BU336" s="443"/>
      <c r="BV336" s="443"/>
      <c r="BW336" s="460"/>
      <c r="BX336" s="676"/>
      <c r="BY336" s="24"/>
      <c r="BZ336" s="668"/>
      <c r="CA336" s="24"/>
      <c r="CB336" s="24"/>
      <c r="CC336" s="443"/>
      <c r="CD336" s="443"/>
      <c r="CE336" s="443"/>
      <c r="CF336" s="460"/>
      <c r="CG336" s="676"/>
      <c r="CH336" s="24"/>
      <c r="CI336" s="668"/>
      <c r="CJ336" s="24"/>
      <c r="CK336" s="24"/>
      <c r="CL336" s="443"/>
      <c r="CM336" s="443"/>
      <c r="CN336" s="443"/>
      <c r="CO336" s="460"/>
      <c r="CP336" s="676"/>
      <c r="CQ336" s="24"/>
      <c r="CR336" s="668"/>
      <c r="CS336" s="24"/>
      <c r="CT336" s="24"/>
      <c r="CU336" s="443"/>
      <c r="CV336" s="443"/>
      <c r="CW336" s="443"/>
      <c r="CX336" s="460"/>
      <c r="CY336" s="676"/>
      <c r="CZ336" s="24"/>
      <c r="DA336" s="668"/>
      <c r="DB336" s="24"/>
      <c r="DC336" s="24"/>
      <c r="DD336" s="443"/>
      <c r="DE336" s="443"/>
      <c r="DF336" s="443"/>
      <c r="DG336" s="460"/>
      <c r="DH336" s="676"/>
      <c r="DI336" s="24"/>
      <c r="DJ336" s="668"/>
      <c r="DK336" s="24"/>
      <c r="DL336" s="24"/>
      <c r="DM336" s="443"/>
      <c r="DN336" s="443"/>
      <c r="DO336" s="443"/>
      <c r="DP336" s="460"/>
      <c r="DQ336" s="677"/>
      <c r="DR336" s="24"/>
      <c r="DS336" s="669"/>
      <c r="DT336" s="24"/>
      <c r="DU336" s="24"/>
      <c r="DV336" s="443"/>
      <c r="DW336" s="443"/>
      <c r="DX336" s="443"/>
      <c r="DY336" s="460"/>
      <c r="DZ336" s="677"/>
      <c r="EA336" s="24"/>
      <c r="EB336" s="669"/>
      <c r="EC336" s="24"/>
      <c r="ED336" s="24"/>
      <c r="EE336" s="443"/>
      <c r="EF336" s="443"/>
      <c r="EG336" s="443"/>
      <c r="EH336" s="460"/>
      <c r="EI336" s="676"/>
      <c r="EJ336" s="24"/>
      <c r="EK336" s="668"/>
      <c r="EL336" s="24"/>
      <c r="EM336" s="24"/>
      <c r="EN336" s="443"/>
      <c r="EO336" s="443"/>
      <c r="EP336" s="443"/>
      <c r="EQ336" s="460"/>
      <c r="ER336" s="676"/>
      <c r="ES336" s="24"/>
      <c r="ET336" s="668"/>
      <c r="EU336" s="24"/>
      <c r="EV336" s="24"/>
      <c r="EW336" s="443"/>
      <c r="EX336" s="443"/>
      <c r="EY336" s="443"/>
      <c r="EZ336" s="460"/>
      <c r="FA336" s="540"/>
      <c r="FB336" s="446"/>
      <c r="FC336" s="542"/>
      <c r="FD336" s="468"/>
      <c r="FE336" s="306"/>
      <c r="FF336" s="443"/>
      <c r="FG336" s="443"/>
      <c r="FH336" s="443"/>
      <c r="FI336" s="460"/>
      <c r="FJ336" s="676"/>
      <c r="FK336" s="24"/>
      <c r="FL336" s="668"/>
      <c r="FM336" s="24"/>
      <c r="FN336" s="24"/>
      <c r="FO336" s="443"/>
      <c r="FP336" s="443"/>
      <c r="FQ336" s="443"/>
      <c r="FR336" s="460"/>
      <c r="FS336" s="676"/>
      <c r="FT336" s="24"/>
      <c r="FU336" s="668"/>
      <c r="FV336" s="24"/>
      <c r="FW336" s="24"/>
      <c r="FX336" s="443"/>
      <c r="FY336" s="443"/>
      <c r="FZ336" s="443"/>
      <c r="GA336" s="460"/>
      <c r="GB336" s="678"/>
      <c r="GC336" s="24"/>
      <c r="GD336" s="679"/>
      <c r="GE336" s="24"/>
      <c r="GF336" s="24"/>
      <c r="GG336" s="443"/>
      <c r="GH336" s="443"/>
      <c r="GI336" s="443"/>
      <c r="GJ336" s="460"/>
      <c r="GK336" s="540"/>
      <c r="GL336" s="446"/>
      <c r="GM336" s="542"/>
      <c r="GN336" s="468"/>
      <c r="GO336" s="306"/>
      <c r="GP336" s="443"/>
      <c r="GQ336" s="443"/>
      <c r="GR336" s="443"/>
      <c r="GS336" s="460"/>
      <c r="GT336" s="443"/>
      <c r="GU336" s="443"/>
      <c r="GV336" s="443"/>
      <c r="GW336" s="443"/>
      <c r="GX336" s="443"/>
      <c r="GY336" s="443"/>
      <c r="GZ336" s="443"/>
      <c r="HA336" s="443"/>
      <c r="HB336" s="460"/>
      <c r="HC336" s="676"/>
      <c r="HD336" s="24"/>
      <c r="HE336" s="668"/>
      <c r="HF336" s="24"/>
      <c r="HG336" s="24"/>
      <c r="HH336" s="443"/>
      <c r="HI336" s="443"/>
      <c r="HJ336" s="443"/>
      <c r="HK336" s="460"/>
      <c r="HL336" s="676"/>
      <c r="HM336" s="24"/>
      <c r="HN336" s="668"/>
      <c r="HO336" s="24"/>
      <c r="HP336" s="24"/>
      <c r="HQ336" s="443"/>
      <c r="HR336" s="443"/>
      <c r="HS336" s="443"/>
      <c r="HT336" s="460"/>
      <c r="HU336" s="676"/>
      <c r="HV336" s="24"/>
      <c r="HW336" s="680"/>
      <c r="HX336" s="24"/>
      <c r="HY336" s="24"/>
      <c r="HZ336" s="24"/>
      <c r="IA336" s="443"/>
      <c r="IB336" s="443"/>
      <c r="IC336" s="460"/>
      <c r="ID336" s="443"/>
      <c r="IE336" s="443"/>
      <c r="IF336" s="443"/>
      <c r="IG336" s="443"/>
      <c r="IH336" s="443"/>
      <c r="II336" s="443"/>
      <c r="IJ336" s="443"/>
      <c r="IK336" s="443"/>
      <c r="IL336" s="460"/>
      <c r="IM336" s="677"/>
      <c r="IN336" s="24"/>
      <c r="IO336" s="668"/>
      <c r="IP336" s="24"/>
      <c r="IQ336" s="24"/>
      <c r="IR336" s="443"/>
      <c r="IS336" s="443"/>
      <c r="IT336" s="443"/>
      <c r="IU336" s="460"/>
      <c r="IV336" s="678"/>
      <c r="IW336" s="24"/>
      <c r="IX336" s="679"/>
      <c r="IY336" s="24"/>
      <c r="IZ336" s="24"/>
      <c r="JA336" s="443"/>
      <c r="JB336" s="443"/>
      <c r="JC336" s="443"/>
      <c r="JD336" s="460"/>
      <c r="JE336" s="664"/>
      <c r="JF336" s="24"/>
      <c r="JG336" s="668"/>
      <c r="JH336" s="24"/>
      <c r="JI336" s="24"/>
      <c r="JJ336" s="443"/>
      <c r="JK336" s="443"/>
      <c r="JL336" s="443"/>
      <c r="JM336" s="460"/>
      <c r="JN336" s="443"/>
      <c r="JO336" s="443"/>
      <c r="JP336" s="443"/>
      <c r="JQ336" s="443"/>
      <c r="JR336" s="443"/>
      <c r="JS336" s="443"/>
      <c r="JT336" s="443"/>
      <c r="JU336" s="443"/>
      <c r="JV336" s="460"/>
      <c r="JW336" s="677"/>
      <c r="JX336" s="24"/>
      <c r="JY336" s="674"/>
      <c r="JZ336" s="24"/>
      <c r="KA336" s="24"/>
      <c r="KB336" s="443"/>
      <c r="KC336" s="443"/>
      <c r="KD336" s="443"/>
      <c r="KE336" s="460"/>
      <c r="KF336" s="676"/>
      <c r="KG336" s="24"/>
      <c r="KH336" s="668"/>
      <c r="KI336" s="24"/>
      <c r="KJ336" s="24"/>
      <c r="KK336" s="443"/>
      <c r="KL336" s="443"/>
      <c r="KM336" s="443"/>
      <c r="KN336" s="460"/>
      <c r="KO336" s="443"/>
      <c r="KP336" s="443"/>
      <c r="KQ336" s="443"/>
      <c r="KR336" s="443"/>
      <c r="KS336" s="443"/>
      <c r="KT336" s="443"/>
      <c r="KU336" s="443"/>
      <c r="KV336" s="443"/>
      <c r="KW336" s="460"/>
      <c r="KX336" s="443"/>
      <c r="KY336" s="443"/>
      <c r="KZ336" s="443"/>
      <c r="LA336" s="443"/>
      <c r="LB336" s="443"/>
      <c r="LC336" s="443"/>
      <c r="LD336" s="443"/>
      <c r="LE336" s="443"/>
      <c r="LF336" s="460"/>
      <c r="LG336" s="677"/>
      <c r="LH336" s="24"/>
      <c r="LI336" s="669"/>
      <c r="LJ336" s="24"/>
      <c r="LK336" s="24"/>
      <c r="LL336" s="443"/>
      <c r="LM336" s="443"/>
      <c r="LN336" s="443"/>
      <c r="LO336" s="460"/>
      <c r="LP336" s="677"/>
      <c r="LQ336" s="24"/>
      <c r="LR336" s="668"/>
      <c r="LS336" s="24"/>
      <c r="LT336" s="24"/>
      <c r="LU336" s="443"/>
      <c r="LV336" s="443"/>
      <c r="LW336" s="443"/>
      <c r="LX336" s="460"/>
      <c r="LY336" s="443"/>
      <c r="LZ336" s="443"/>
      <c r="MA336" s="443"/>
      <c r="MB336" s="443"/>
      <c r="MC336" s="443"/>
      <c r="MD336" s="443"/>
      <c r="ME336" s="443"/>
      <c r="MF336" s="443"/>
      <c r="MG336" s="460"/>
      <c r="MH336" s="540"/>
      <c r="MI336" s="446"/>
      <c r="MJ336" s="465"/>
      <c r="MK336" s="465"/>
      <c r="ML336" s="675"/>
      <c r="MM336" s="443"/>
      <c r="MN336" s="443"/>
      <c r="MO336" s="443"/>
      <c r="MP336" s="460"/>
      <c r="MQ336" s="540"/>
      <c r="MR336" s="446"/>
      <c r="MS336" s="542"/>
      <c r="MT336" s="468"/>
      <c r="MU336" s="446"/>
      <c r="MV336" s="443"/>
      <c r="MW336" s="443"/>
      <c r="MX336" s="443"/>
      <c r="MY336" s="460"/>
      <c r="MZ336" s="540"/>
      <c r="NA336" s="446"/>
      <c r="NB336" s="542"/>
      <c r="NC336" s="468"/>
      <c r="ND336" s="446"/>
      <c r="NE336" s="443"/>
      <c r="NF336" s="24"/>
      <c r="NG336" s="443"/>
      <c r="NH336" s="460"/>
    </row>
    <row r="337" spans="1:372" ht="18">
      <c r="A337" s="443"/>
      <c r="C337" s="460"/>
      <c r="E337" s="444"/>
      <c r="F337" s="443"/>
      <c r="G337" s="443"/>
      <c r="H337" s="443"/>
      <c r="I337" s="443"/>
      <c r="J337" s="443"/>
      <c r="K337" s="443"/>
      <c r="L337" s="460"/>
      <c r="M337" s="655" t="s">
        <v>1627</v>
      </c>
      <c r="N337" s="443"/>
      <c r="O337" s="443"/>
      <c r="P337" s="67">
        <v>17409</v>
      </c>
      <c r="Q337" s="443" t="s">
        <v>243</v>
      </c>
      <c r="R337" s="441" t="s">
        <v>1609</v>
      </c>
      <c r="S337" s="443"/>
      <c r="T337" s="443"/>
      <c r="U337" s="460"/>
      <c r="V337" s="655" t="s">
        <v>222</v>
      </c>
      <c r="W337" s="446"/>
      <c r="X337" s="446"/>
      <c r="Y337" s="67">
        <v>34039</v>
      </c>
      <c r="Z337" s="443" t="s">
        <v>267</v>
      </c>
      <c r="AA337" s="441" t="s">
        <v>1609</v>
      </c>
      <c r="AB337" s="443"/>
      <c r="AC337" s="443"/>
      <c r="AD337" s="460"/>
      <c r="AE337" s="655" t="s">
        <v>224</v>
      </c>
      <c r="AF337" s="443"/>
      <c r="AG337" s="443"/>
      <c r="AH337" s="59">
        <v>43433</v>
      </c>
      <c r="AI337" s="443" t="s">
        <v>402</v>
      </c>
      <c r="AJ337" s="441" t="s">
        <v>1609</v>
      </c>
      <c r="AK337" s="443"/>
      <c r="AL337" s="443"/>
      <c r="AM337" s="460"/>
      <c r="AN337" s="62" t="s">
        <v>881</v>
      </c>
      <c r="AO337" s="446"/>
      <c r="AP337" s="446"/>
      <c r="AQ337" s="443"/>
      <c r="AR337" s="443"/>
      <c r="AS337" s="446"/>
      <c r="AT337" s="443"/>
      <c r="AU337" s="443"/>
      <c r="AV337" s="460"/>
      <c r="AW337" s="655" t="s">
        <v>1955</v>
      </c>
      <c r="AX337" s="443"/>
      <c r="AZ337" s="471"/>
      <c r="BB337" s="446"/>
      <c r="BC337" s="24"/>
      <c r="BD337" s="443"/>
      <c r="BE337" s="460"/>
      <c r="BF337" s="655" t="s">
        <v>3704</v>
      </c>
      <c r="BJ337" s="24"/>
      <c r="BK337" s="443"/>
      <c r="BL337" s="443"/>
      <c r="BM337" s="443"/>
      <c r="BN337" s="460"/>
      <c r="BO337" s="24"/>
      <c r="BP337" s="24"/>
      <c r="BQ337" s="668"/>
      <c r="BR337" s="24"/>
      <c r="BS337" s="24"/>
      <c r="BT337" s="443"/>
      <c r="BU337" s="443"/>
      <c r="BV337" s="443"/>
      <c r="BW337" s="460"/>
      <c r="BX337" s="24"/>
      <c r="BY337" s="24"/>
      <c r="BZ337" s="668"/>
      <c r="CA337" s="24"/>
      <c r="CB337" s="24"/>
      <c r="CC337" s="443"/>
      <c r="CD337" s="443"/>
      <c r="CE337" s="443"/>
      <c r="CF337" s="460"/>
      <c r="CG337" s="24"/>
      <c r="CH337" s="24"/>
      <c r="CI337" s="668"/>
      <c r="CJ337" s="24"/>
      <c r="CK337" s="24"/>
      <c r="CL337" s="443"/>
      <c r="CM337" s="443"/>
      <c r="CN337" s="443"/>
      <c r="CO337" s="460"/>
      <c r="CP337" s="24"/>
      <c r="CQ337" s="24"/>
      <c r="CR337" s="668"/>
      <c r="CS337" s="24"/>
      <c r="CT337" s="24"/>
      <c r="CU337" s="443"/>
      <c r="CV337" s="443"/>
      <c r="CW337" s="443"/>
      <c r="CX337" s="460"/>
      <c r="CY337" s="24"/>
      <c r="CZ337" s="24"/>
      <c r="DA337" s="668"/>
      <c r="DB337" s="24"/>
      <c r="DC337" s="24"/>
      <c r="DD337" s="443"/>
      <c r="DE337" s="443"/>
      <c r="DF337" s="443"/>
      <c r="DG337" s="460"/>
      <c r="DH337" s="24"/>
      <c r="DI337" s="24"/>
      <c r="DJ337" s="668"/>
      <c r="DK337" s="24"/>
      <c r="DL337" s="24"/>
      <c r="DM337" s="443"/>
      <c r="DN337" s="443"/>
      <c r="DO337" s="443"/>
      <c r="DP337" s="460"/>
      <c r="DQ337" s="24"/>
      <c r="DR337" s="24"/>
      <c r="DS337" s="669"/>
      <c r="DT337" s="24"/>
      <c r="DU337" s="24"/>
      <c r="DV337" s="443"/>
      <c r="DW337" s="443"/>
      <c r="DX337" s="443"/>
      <c r="DY337" s="460"/>
      <c r="DZ337" s="24"/>
      <c r="EA337" s="24"/>
      <c r="EB337" s="669"/>
      <c r="EC337" s="24"/>
      <c r="ED337" s="24"/>
      <c r="EE337" s="443"/>
      <c r="EF337" s="443"/>
      <c r="EG337" s="443"/>
      <c r="EH337" s="460"/>
      <c r="EI337" s="24"/>
      <c r="EJ337" s="24"/>
      <c r="EK337" s="668"/>
      <c r="EL337" s="24"/>
      <c r="EM337" s="24"/>
      <c r="EN337" s="443"/>
      <c r="EO337" s="443"/>
      <c r="EP337" s="443"/>
      <c r="EQ337" s="460"/>
      <c r="ER337" s="24"/>
      <c r="ES337" s="24"/>
      <c r="ET337" s="668"/>
      <c r="EU337" s="24"/>
      <c r="EV337" s="24"/>
      <c r="EW337" s="443"/>
      <c r="EX337" s="443"/>
      <c r="EY337" s="443"/>
      <c r="EZ337" s="460"/>
      <c r="FA337" s="446"/>
      <c r="FB337" s="446"/>
      <c r="FC337" s="541"/>
      <c r="FD337" s="468"/>
      <c r="FE337" s="446"/>
      <c r="FF337" s="443"/>
      <c r="FG337" s="443"/>
      <c r="FH337" s="443"/>
      <c r="FI337" s="460"/>
      <c r="FJ337" s="24"/>
      <c r="FK337" s="24"/>
      <c r="FL337" s="668"/>
      <c r="FM337" s="24"/>
      <c r="FN337" s="24"/>
      <c r="FO337" s="443"/>
      <c r="FP337" s="443"/>
      <c r="FQ337" s="443"/>
      <c r="FR337" s="460"/>
      <c r="FS337" s="24"/>
      <c r="FT337" s="24"/>
      <c r="FU337" s="668"/>
      <c r="FV337" s="24"/>
      <c r="FW337" s="24"/>
      <c r="FX337" s="443"/>
      <c r="FY337" s="443"/>
      <c r="FZ337" s="443"/>
      <c r="GA337" s="460"/>
      <c r="GB337" s="24"/>
      <c r="GC337" s="24"/>
      <c r="GD337" s="679"/>
      <c r="GE337" s="24"/>
      <c r="GF337" s="24"/>
      <c r="GG337" s="443"/>
      <c r="GH337" s="443"/>
      <c r="GI337" s="443"/>
      <c r="GJ337" s="460"/>
      <c r="GK337" s="446"/>
      <c r="GL337" s="446"/>
      <c r="GM337" s="541"/>
      <c r="GN337" s="468"/>
      <c r="GO337" s="446"/>
      <c r="GP337" s="443"/>
      <c r="GQ337" s="443"/>
      <c r="GR337" s="443"/>
      <c r="GS337" s="460"/>
      <c r="GT337" s="443"/>
      <c r="GU337" s="443"/>
      <c r="GV337" s="443"/>
      <c r="GW337" s="443"/>
      <c r="GX337" s="443"/>
      <c r="GY337" s="443"/>
      <c r="GZ337" s="443"/>
      <c r="HA337" s="443"/>
      <c r="HB337" s="460"/>
      <c r="HC337" s="24"/>
      <c r="HD337" s="24"/>
      <c r="HE337" s="668"/>
      <c r="HF337" s="24"/>
      <c r="HG337" s="24"/>
      <c r="HH337" s="443"/>
      <c r="HI337" s="443"/>
      <c r="HJ337" s="443"/>
      <c r="HK337" s="460"/>
      <c r="HL337" s="24"/>
      <c r="HM337" s="24"/>
      <c r="HN337" s="668"/>
      <c r="HO337" s="24"/>
      <c r="HP337" s="24"/>
      <c r="HQ337" s="443"/>
      <c r="HR337" s="443"/>
      <c r="HS337" s="443"/>
      <c r="HT337" s="460"/>
      <c r="HU337" s="24"/>
      <c r="HV337" s="24"/>
      <c r="HW337" s="680"/>
      <c r="HX337" s="24"/>
      <c r="HY337" s="24"/>
      <c r="HZ337" s="24"/>
      <c r="IA337" s="443"/>
      <c r="IB337" s="443"/>
      <c r="IC337" s="460"/>
      <c r="ID337" s="443"/>
      <c r="IE337" s="443"/>
      <c r="IF337" s="443"/>
      <c r="IG337" s="443"/>
      <c r="IH337" s="443"/>
      <c r="II337" s="443"/>
      <c r="IJ337" s="443"/>
      <c r="IK337" s="443"/>
      <c r="IL337" s="460"/>
      <c r="IM337" s="24"/>
      <c r="IN337" s="24"/>
      <c r="IO337" s="668"/>
      <c r="IP337" s="24"/>
      <c r="IQ337" s="24"/>
      <c r="IR337" s="443"/>
      <c r="IS337" s="443"/>
      <c r="IT337" s="443"/>
      <c r="IU337" s="460"/>
      <c r="IV337" s="24"/>
      <c r="IW337" s="24"/>
      <c r="IX337" s="679"/>
      <c r="IY337" s="24"/>
      <c r="IZ337" s="24"/>
      <c r="JA337" s="443"/>
      <c r="JB337" s="443"/>
      <c r="JC337" s="443"/>
      <c r="JD337" s="460"/>
      <c r="JE337" s="676"/>
      <c r="JF337" s="24"/>
      <c r="JG337" s="668"/>
      <c r="JH337" s="24"/>
      <c r="JI337" s="24"/>
      <c r="JJ337" s="443"/>
      <c r="JK337" s="443"/>
      <c r="JL337" s="443"/>
      <c r="JM337" s="460"/>
      <c r="JN337" s="443"/>
      <c r="JO337" s="443"/>
      <c r="JP337" s="443"/>
      <c r="JQ337" s="443"/>
      <c r="JR337" s="443"/>
      <c r="JS337" s="443"/>
      <c r="JT337" s="443"/>
      <c r="JU337" s="443"/>
      <c r="JV337" s="460"/>
      <c r="JW337" s="24"/>
      <c r="JX337" s="24"/>
      <c r="JY337" s="674"/>
      <c r="JZ337" s="24"/>
      <c r="KA337" s="24"/>
      <c r="KB337" s="443"/>
      <c r="KC337" s="443"/>
      <c r="KD337" s="443"/>
      <c r="KE337" s="460"/>
      <c r="KF337" s="24"/>
      <c r="KG337" s="24"/>
      <c r="KH337" s="668"/>
      <c r="KI337" s="24"/>
      <c r="KJ337" s="24"/>
      <c r="KK337" s="443"/>
      <c r="KL337" s="443"/>
      <c r="KM337" s="443"/>
      <c r="KN337" s="460"/>
      <c r="KO337" s="443"/>
      <c r="KP337" s="443"/>
      <c r="KQ337" s="443"/>
      <c r="KR337" s="443"/>
      <c r="KS337" s="443"/>
      <c r="KT337" s="443"/>
      <c r="KU337" s="443"/>
      <c r="KV337" s="443"/>
      <c r="KW337" s="460"/>
      <c r="KX337" s="443"/>
      <c r="KY337" s="443"/>
      <c r="KZ337" s="443"/>
      <c r="LA337" s="443"/>
      <c r="LB337" s="443"/>
      <c r="LC337" s="443"/>
      <c r="LD337" s="443"/>
      <c r="LE337" s="443"/>
      <c r="LF337" s="460"/>
      <c r="LG337" s="24"/>
      <c r="LH337" s="24"/>
      <c r="LI337" s="669"/>
      <c r="LJ337" s="24"/>
      <c r="LK337" s="24"/>
      <c r="LL337" s="443"/>
      <c r="LM337" s="443"/>
      <c r="LN337" s="443"/>
      <c r="LO337" s="460"/>
      <c r="LP337" s="24"/>
      <c r="LQ337" s="24"/>
      <c r="LR337" s="668"/>
      <c r="LS337" s="24"/>
      <c r="LT337" s="24"/>
      <c r="LU337" s="443"/>
      <c r="LV337" s="443"/>
      <c r="LW337" s="443"/>
      <c r="LX337" s="460"/>
      <c r="LY337" s="443"/>
      <c r="LZ337" s="443"/>
      <c r="MA337" s="443"/>
      <c r="MB337" s="443"/>
      <c r="MC337" s="443"/>
      <c r="MD337" s="443"/>
      <c r="ME337" s="443"/>
      <c r="MF337" s="443"/>
      <c r="MG337" s="460"/>
      <c r="MH337" s="446"/>
      <c r="MI337" s="446"/>
      <c r="MJ337" s="465"/>
      <c r="MK337" s="465"/>
      <c r="ML337" s="675"/>
      <c r="MM337" s="443"/>
      <c r="MN337" s="443"/>
      <c r="MO337" s="443"/>
      <c r="MP337" s="460"/>
      <c r="MQ337" s="446"/>
      <c r="MR337" s="446"/>
      <c r="MS337" s="541"/>
      <c r="MT337" s="468"/>
      <c r="MU337" s="306"/>
      <c r="MV337" s="443"/>
      <c r="MW337" s="443"/>
      <c r="MX337" s="443"/>
      <c r="MY337" s="460"/>
      <c r="MZ337" s="446"/>
      <c r="NA337" s="446"/>
      <c r="NB337" s="541"/>
      <c r="NC337" s="468"/>
      <c r="ND337" s="306"/>
      <c r="NE337" s="443"/>
      <c r="NF337" s="24"/>
      <c r="NG337" s="443"/>
      <c r="NH337" s="460"/>
    </row>
    <row r="338" spans="1:372" ht="18">
      <c r="A338" s="443"/>
      <c r="C338" s="460"/>
      <c r="D338" s="540"/>
      <c r="E338" s="306"/>
      <c r="F338" s="306"/>
      <c r="G338" s="349"/>
      <c r="H338" s="443"/>
      <c r="I338" s="443"/>
      <c r="J338" s="443"/>
      <c r="K338" s="443"/>
      <c r="L338" s="460"/>
      <c r="M338" s="538" t="s">
        <v>6</v>
      </c>
      <c r="N338" s="443"/>
      <c r="O338" s="443"/>
      <c r="P338" s="24"/>
      <c r="Q338" s="443"/>
      <c r="R338" s="446"/>
      <c r="S338" s="443"/>
      <c r="T338" s="443"/>
      <c r="U338" s="460"/>
      <c r="V338" s="538" t="s">
        <v>37</v>
      </c>
      <c r="W338" s="443"/>
      <c r="X338" s="443"/>
      <c r="Y338" s="67"/>
      <c r="Z338" s="443"/>
      <c r="AA338" s="446"/>
      <c r="AB338" s="443"/>
      <c r="AC338" s="443"/>
      <c r="AD338" s="460"/>
      <c r="AE338" s="305" t="s">
        <v>143</v>
      </c>
      <c r="AF338" s="443"/>
      <c r="AG338" s="443"/>
      <c r="AH338" s="59"/>
      <c r="AI338" s="443"/>
      <c r="AJ338" s="446"/>
      <c r="AK338" s="443"/>
      <c r="AL338" s="443"/>
      <c r="AM338" s="460"/>
      <c r="AN338" s="538" t="s">
        <v>23</v>
      </c>
      <c r="AO338" s="446"/>
      <c r="AP338" s="446"/>
      <c r="AQ338" s="212">
        <v>47012.825000000033</v>
      </c>
      <c r="AR338" s="443" t="s">
        <v>1551</v>
      </c>
      <c r="AS338" s="446" t="s">
        <v>1610</v>
      </c>
      <c r="AT338" s="443"/>
      <c r="AU338" s="443"/>
      <c r="AV338" s="460"/>
      <c r="AW338" s="538" t="s">
        <v>27</v>
      </c>
      <c r="AX338" s="283"/>
      <c r="AY338" s="446"/>
      <c r="AZ338" s="212">
        <v>44328.012499999939</v>
      </c>
      <c r="BA338" s="388" t="s">
        <v>2112</v>
      </c>
      <c r="BB338" s="446" t="s">
        <v>1610</v>
      </c>
      <c r="BC338" s="24"/>
      <c r="BD338" s="443"/>
      <c r="BE338" s="460"/>
      <c r="BF338" s="306" t="s">
        <v>153</v>
      </c>
      <c r="BG338" s="286"/>
      <c r="BH338" s="621"/>
      <c r="BI338" s="212">
        <v>47946.225000000064</v>
      </c>
      <c r="BJ338" s="388" t="s">
        <v>3737</v>
      </c>
      <c r="BK338" s="446" t="s">
        <v>1610</v>
      </c>
      <c r="BL338" s="443"/>
      <c r="BM338" s="443"/>
      <c r="BN338" s="460"/>
      <c r="BO338" s="24"/>
      <c r="BP338" s="24"/>
      <c r="BQ338" s="668"/>
      <c r="BR338" s="24"/>
      <c r="BS338" s="24"/>
      <c r="BT338" s="443"/>
      <c r="BU338" s="443"/>
      <c r="BV338" s="443"/>
      <c r="BW338" s="460"/>
      <c r="BX338" s="24"/>
      <c r="BY338" s="24"/>
      <c r="BZ338" s="668"/>
      <c r="CA338" s="24"/>
      <c r="CB338" s="24"/>
      <c r="CC338" s="443"/>
      <c r="CD338" s="443"/>
      <c r="CE338" s="443"/>
      <c r="CF338" s="460"/>
      <c r="CG338" s="24"/>
      <c r="CH338" s="24"/>
      <c r="CI338" s="668"/>
      <c r="CJ338" s="24"/>
      <c r="CK338" s="24"/>
      <c r="CL338" s="443"/>
      <c r="CM338" s="443"/>
      <c r="CN338" s="443"/>
      <c r="CO338" s="460"/>
      <c r="CP338" s="24"/>
      <c r="CQ338" s="24"/>
      <c r="CR338" s="668"/>
      <c r="CS338" s="24"/>
      <c r="CT338" s="24"/>
      <c r="CU338" s="443"/>
      <c r="CV338" s="443"/>
      <c r="CW338" s="443"/>
      <c r="CX338" s="460"/>
      <c r="CY338" s="24"/>
      <c r="CZ338" s="24"/>
      <c r="DA338" s="668"/>
      <c r="DB338" s="24"/>
      <c r="DC338" s="24"/>
      <c r="DD338" s="443"/>
      <c r="DE338" s="443"/>
      <c r="DF338" s="443"/>
      <c r="DG338" s="460"/>
      <c r="DH338" s="24"/>
      <c r="DI338" s="24"/>
      <c r="DJ338" s="668"/>
      <c r="DK338" s="24"/>
      <c r="DL338" s="24"/>
      <c r="DM338" s="443"/>
      <c r="DN338" s="443"/>
      <c r="DO338" s="443"/>
      <c r="DP338" s="460"/>
      <c r="DQ338" s="24"/>
      <c r="DR338" s="24"/>
      <c r="DS338" s="669"/>
      <c r="DT338" s="24"/>
      <c r="DU338" s="24"/>
      <c r="DV338" s="443"/>
      <c r="DW338" s="443"/>
      <c r="DX338" s="443"/>
      <c r="DY338" s="460"/>
      <c r="DZ338" s="24"/>
      <c r="EA338" s="24"/>
      <c r="EB338" s="669"/>
      <c r="EC338" s="24"/>
      <c r="ED338" s="24"/>
      <c r="EE338" s="443"/>
      <c r="EF338" s="443"/>
      <c r="EG338" s="443"/>
      <c r="EH338" s="460"/>
      <c r="EI338" s="24"/>
      <c r="EJ338" s="24"/>
      <c r="EK338" s="668"/>
      <c r="EL338" s="24"/>
      <c r="EM338" s="24"/>
      <c r="EN338" s="443"/>
      <c r="EO338" s="443"/>
      <c r="EP338" s="443"/>
      <c r="EQ338" s="460"/>
      <c r="ER338" s="24"/>
      <c r="ES338" s="24"/>
      <c r="ET338" s="668"/>
      <c r="EU338" s="24"/>
      <c r="EV338" s="24"/>
      <c r="EW338" s="443"/>
      <c r="EX338" s="443"/>
      <c r="EY338" s="443"/>
      <c r="EZ338" s="460"/>
      <c r="FA338" s="446"/>
      <c r="FB338" s="446"/>
      <c r="FC338" s="542"/>
      <c r="FD338" s="468"/>
      <c r="FE338" s="446"/>
      <c r="FF338" s="443"/>
      <c r="FG338" s="443"/>
      <c r="FH338" s="443"/>
      <c r="FI338" s="460"/>
      <c r="FJ338" s="24"/>
      <c r="FK338" s="24"/>
      <c r="FL338" s="668"/>
      <c r="FM338" s="24"/>
      <c r="FN338" s="24"/>
      <c r="FO338" s="443"/>
      <c r="FP338" s="443"/>
      <c r="FQ338" s="443"/>
      <c r="FR338" s="460"/>
      <c r="FS338" s="24"/>
      <c r="FT338" s="24"/>
      <c r="FU338" s="668"/>
      <c r="FV338" s="24"/>
      <c r="FW338" s="24"/>
      <c r="FX338" s="443"/>
      <c r="FY338" s="443"/>
      <c r="FZ338" s="443"/>
      <c r="GA338" s="460"/>
      <c r="GB338" s="24"/>
      <c r="GC338" s="24"/>
      <c r="GD338" s="679"/>
      <c r="GE338" s="24"/>
      <c r="GF338" s="24"/>
      <c r="GG338" s="443"/>
      <c r="GH338" s="443"/>
      <c r="GI338" s="443"/>
      <c r="GJ338" s="460"/>
      <c r="GK338" s="446"/>
      <c r="GL338" s="446"/>
      <c r="GM338" s="542"/>
      <c r="GN338" s="468"/>
      <c r="GO338" s="446"/>
      <c r="GP338" s="443"/>
      <c r="GQ338" s="443"/>
      <c r="GR338" s="443"/>
      <c r="GS338" s="460"/>
      <c r="GT338" s="443"/>
      <c r="GU338" s="443"/>
      <c r="GV338" s="443"/>
      <c r="GW338" s="443"/>
      <c r="GX338" s="443"/>
      <c r="GY338" s="443"/>
      <c r="GZ338" s="443"/>
      <c r="HA338" s="443"/>
      <c r="HB338" s="460"/>
      <c r="HC338" s="24"/>
      <c r="HD338" s="24"/>
      <c r="HE338" s="668"/>
      <c r="HF338" s="24"/>
      <c r="HG338" s="24"/>
      <c r="HH338" s="443"/>
      <c r="HI338" s="443"/>
      <c r="HJ338" s="443"/>
      <c r="HK338" s="460"/>
      <c r="HL338" s="24"/>
      <c r="HM338" s="24"/>
      <c r="HN338" s="668"/>
      <c r="HO338" s="24"/>
      <c r="HP338" s="24"/>
      <c r="HQ338" s="443"/>
      <c r="HR338" s="443"/>
      <c r="HS338" s="443"/>
      <c r="HT338" s="460"/>
      <c r="HU338" s="24"/>
      <c r="HV338" s="24"/>
      <c r="HW338" s="680"/>
      <c r="HX338" s="24"/>
      <c r="HY338" s="24"/>
      <c r="HZ338" s="24"/>
      <c r="IA338" s="443"/>
      <c r="IB338" s="443"/>
      <c r="IC338" s="460"/>
      <c r="ID338" s="443"/>
      <c r="IE338" s="443"/>
      <c r="IF338" s="443"/>
      <c r="IG338" s="443"/>
      <c r="IH338" s="443"/>
      <c r="II338" s="443"/>
      <c r="IJ338" s="443"/>
      <c r="IK338" s="443"/>
      <c r="IL338" s="460"/>
      <c r="IM338" s="24"/>
      <c r="IN338" s="24"/>
      <c r="IO338" s="668"/>
      <c r="IP338" s="24"/>
      <c r="IQ338" s="24"/>
      <c r="IR338" s="443"/>
      <c r="IS338" s="443"/>
      <c r="IT338" s="443"/>
      <c r="IU338" s="460"/>
      <c r="IV338" s="24"/>
      <c r="IW338" s="24"/>
      <c r="IX338" s="679"/>
      <c r="IY338" s="24"/>
      <c r="IZ338" s="24"/>
      <c r="JA338" s="443"/>
      <c r="JB338" s="443"/>
      <c r="JC338" s="443"/>
      <c r="JD338" s="460"/>
      <c r="JE338" s="24"/>
      <c r="JF338" s="24"/>
      <c r="JG338" s="668"/>
      <c r="JH338" s="24"/>
      <c r="JI338" s="24"/>
      <c r="JJ338" s="443"/>
      <c r="JK338" s="443"/>
      <c r="JL338" s="443"/>
      <c r="JM338" s="460"/>
      <c r="JN338" s="443"/>
      <c r="JO338" s="443"/>
      <c r="JP338" s="443"/>
      <c r="JQ338" s="443"/>
      <c r="JR338" s="443"/>
      <c r="JS338" s="443"/>
      <c r="JT338" s="443"/>
      <c r="JU338" s="443"/>
      <c r="JV338" s="460"/>
      <c r="JW338" s="24"/>
      <c r="JX338" s="24"/>
      <c r="JY338" s="674"/>
      <c r="JZ338" s="24"/>
      <c r="KA338" s="24"/>
      <c r="KB338" s="443"/>
      <c r="KC338" s="443"/>
      <c r="KD338" s="443"/>
      <c r="KE338" s="460"/>
      <c r="KF338" s="24"/>
      <c r="KG338" s="24"/>
      <c r="KH338" s="668"/>
      <c r="KI338" s="24"/>
      <c r="KJ338" s="24"/>
      <c r="KK338" s="443"/>
      <c r="KL338" s="443"/>
      <c r="KM338" s="443"/>
      <c r="KN338" s="460"/>
      <c r="KO338" s="443"/>
      <c r="KP338" s="443"/>
      <c r="KQ338" s="443"/>
      <c r="KR338" s="443"/>
      <c r="KS338" s="443"/>
      <c r="KT338" s="443"/>
      <c r="KU338" s="443"/>
      <c r="KV338" s="443"/>
      <c r="KW338" s="460"/>
      <c r="KX338" s="443"/>
      <c r="KY338" s="443"/>
      <c r="KZ338" s="443"/>
      <c r="LA338" s="443"/>
      <c r="LB338" s="443"/>
      <c r="LC338" s="443"/>
      <c r="LD338" s="443"/>
      <c r="LE338" s="443"/>
      <c r="LF338" s="460"/>
      <c r="LG338" s="24"/>
      <c r="LH338" s="24"/>
      <c r="LI338" s="669"/>
      <c r="LJ338" s="24"/>
      <c r="LK338" s="24"/>
      <c r="LL338" s="443"/>
      <c r="LM338" s="443"/>
      <c r="LN338" s="443"/>
      <c r="LO338" s="460"/>
      <c r="LP338" s="24"/>
      <c r="LQ338" s="24"/>
      <c r="LR338" s="668"/>
      <c r="LS338" s="24"/>
      <c r="LT338" s="24"/>
      <c r="LU338" s="443"/>
      <c r="LV338" s="443"/>
      <c r="LW338" s="443"/>
      <c r="LX338" s="460"/>
      <c r="LY338" s="443"/>
      <c r="LZ338" s="443"/>
      <c r="MA338" s="443"/>
      <c r="MB338" s="443"/>
      <c r="MC338" s="443"/>
      <c r="MD338" s="443"/>
      <c r="ME338" s="443"/>
      <c r="MF338" s="443"/>
      <c r="MG338" s="460"/>
      <c r="MH338" s="446"/>
      <c r="MI338" s="446"/>
      <c r="MJ338" s="465"/>
      <c r="MK338" s="465"/>
      <c r="ML338" s="675"/>
      <c r="MM338" s="443"/>
      <c r="MN338" s="443"/>
      <c r="MO338" s="443"/>
      <c r="MP338" s="460"/>
      <c r="MQ338" s="446"/>
      <c r="MR338" s="446"/>
      <c r="MS338" s="542"/>
      <c r="MT338" s="468"/>
      <c r="MU338" s="446"/>
      <c r="MV338" s="443"/>
      <c r="MW338" s="443"/>
      <c r="MX338" s="443"/>
      <c r="MY338" s="460"/>
      <c r="MZ338" s="446"/>
      <c r="NA338" s="446"/>
      <c r="NB338" s="542"/>
      <c r="NC338" s="468"/>
      <c r="ND338" s="446"/>
      <c r="NE338" s="443"/>
      <c r="NF338" s="24"/>
      <c r="NG338" s="443"/>
      <c r="NH338" s="460"/>
    </row>
    <row r="339" spans="1:372" ht="18">
      <c r="A339" s="443"/>
      <c r="C339" s="460"/>
      <c r="D339" s="446"/>
      <c r="E339" s="446"/>
      <c r="F339" s="468"/>
      <c r="G339" s="335"/>
      <c r="H339" s="443"/>
      <c r="I339" s="443"/>
      <c r="J339" s="443"/>
      <c r="K339" s="443"/>
      <c r="L339" s="460"/>
      <c r="M339" s="655">
        <v>2016</v>
      </c>
      <c r="N339" s="443"/>
      <c r="O339" s="443"/>
      <c r="P339" s="67">
        <v>16820</v>
      </c>
      <c r="Q339" s="443" t="s">
        <v>244</v>
      </c>
      <c r="R339" s="446" t="s">
        <v>1610</v>
      </c>
      <c r="S339" s="443"/>
      <c r="T339" s="443"/>
      <c r="U339" s="460"/>
      <c r="V339" s="655" t="s">
        <v>222</v>
      </c>
      <c r="W339" s="443"/>
      <c r="X339" s="443"/>
      <c r="Y339" s="67">
        <v>33334</v>
      </c>
      <c r="Z339" s="443" t="s">
        <v>268</v>
      </c>
      <c r="AA339" s="446" t="s">
        <v>1610</v>
      </c>
      <c r="AB339" s="443"/>
      <c r="AC339" s="443"/>
      <c r="AD339" s="460"/>
      <c r="AE339" s="62" t="s">
        <v>225</v>
      </c>
      <c r="AF339" s="443"/>
      <c r="AG339" s="443"/>
      <c r="AH339" s="59">
        <v>41749</v>
      </c>
      <c r="AI339" s="443" t="s">
        <v>403</v>
      </c>
      <c r="AJ339" s="446" t="s">
        <v>1610</v>
      </c>
      <c r="AK339" s="443"/>
      <c r="AL339" s="443"/>
      <c r="AM339" s="460"/>
      <c r="AN339" s="655" t="s">
        <v>877</v>
      </c>
      <c r="AO339" s="286"/>
      <c r="AP339" s="446"/>
      <c r="AQ339" s="443"/>
      <c r="AR339" s="443"/>
      <c r="AS339" s="446"/>
      <c r="AT339" s="443"/>
      <c r="AU339" s="443"/>
      <c r="AV339" s="460"/>
      <c r="AW339" s="655" t="s">
        <v>1952</v>
      </c>
      <c r="AX339" s="443"/>
      <c r="AZ339" s="471"/>
      <c r="BB339" s="446"/>
      <c r="BC339" s="24"/>
      <c r="BD339" s="443"/>
      <c r="BE339" s="460"/>
      <c r="BF339" s="62" t="s">
        <v>3702</v>
      </c>
      <c r="BJ339" s="24"/>
      <c r="BK339" s="443"/>
      <c r="BL339" s="443"/>
      <c r="BM339" s="443"/>
      <c r="BN339" s="460"/>
      <c r="BO339" s="24"/>
      <c r="BP339" s="24"/>
      <c r="BQ339" s="668"/>
      <c r="BR339" s="24"/>
      <c r="BS339" s="24"/>
      <c r="BT339" s="443"/>
      <c r="BU339" s="443"/>
      <c r="BV339" s="443"/>
      <c r="BW339" s="460"/>
      <c r="BX339" s="24"/>
      <c r="BY339" s="24"/>
      <c r="BZ339" s="668"/>
      <c r="CA339" s="24"/>
      <c r="CB339" s="24"/>
      <c r="CC339" s="443"/>
      <c r="CD339" s="443"/>
      <c r="CE339" s="443"/>
      <c r="CF339" s="460"/>
      <c r="CG339" s="24"/>
      <c r="CH339" s="24"/>
      <c r="CI339" s="668"/>
      <c r="CJ339" s="24"/>
      <c r="CK339" s="24"/>
      <c r="CL339" s="443"/>
      <c r="CM339" s="443"/>
      <c r="CN339" s="443"/>
      <c r="CO339" s="460"/>
      <c r="CP339" s="24"/>
      <c r="CQ339" s="24"/>
      <c r="CR339" s="668"/>
      <c r="CS339" s="24"/>
      <c r="CT339" s="24"/>
      <c r="CU339" s="443"/>
      <c r="CV339" s="443"/>
      <c r="CW339" s="443"/>
      <c r="CX339" s="460"/>
      <c r="CY339" s="24"/>
      <c r="CZ339" s="24"/>
      <c r="DA339" s="668"/>
      <c r="DB339" s="24"/>
      <c r="DC339" s="24"/>
      <c r="DD339" s="443"/>
      <c r="DE339" s="443"/>
      <c r="DF339" s="443"/>
      <c r="DG339" s="460"/>
      <c r="DH339" s="24"/>
      <c r="DI339" s="24"/>
      <c r="DJ339" s="668"/>
      <c r="DK339" s="24"/>
      <c r="DL339" s="24"/>
      <c r="DM339" s="443"/>
      <c r="DN339" s="443"/>
      <c r="DO339" s="443"/>
      <c r="DP339" s="460"/>
      <c r="DQ339" s="24"/>
      <c r="DR339" s="24"/>
      <c r="DS339" s="669"/>
      <c r="DT339" s="24"/>
      <c r="DU339" s="24"/>
      <c r="DV339" s="443"/>
      <c r="DW339" s="443"/>
      <c r="DX339" s="443"/>
      <c r="DY339" s="460"/>
      <c r="DZ339" s="24"/>
      <c r="EA339" s="24"/>
      <c r="EB339" s="670"/>
      <c r="EC339" s="24"/>
      <c r="ED339" s="24"/>
      <c r="EE339" s="443"/>
      <c r="EF339" s="443"/>
      <c r="EG339" s="443"/>
      <c r="EH339" s="460"/>
      <c r="EI339" s="24"/>
      <c r="EJ339" s="24"/>
      <c r="EK339" s="671"/>
      <c r="EL339" s="24"/>
      <c r="EM339" s="24"/>
      <c r="EN339" s="443"/>
      <c r="EO339" s="443"/>
      <c r="EP339" s="443"/>
      <c r="EQ339" s="460"/>
      <c r="ER339" s="24"/>
      <c r="ES339" s="24"/>
      <c r="ET339" s="671"/>
      <c r="EU339" s="24"/>
      <c r="EV339" s="24"/>
      <c r="EW339" s="443"/>
      <c r="EX339" s="443"/>
      <c r="EY339" s="443"/>
      <c r="EZ339" s="460"/>
      <c r="FA339" s="443"/>
      <c r="FB339" s="446"/>
      <c r="FC339" s="317"/>
      <c r="FD339" s="468"/>
      <c r="FE339" s="446"/>
      <c r="FF339" s="443"/>
      <c r="FG339" s="443"/>
      <c r="FH339" s="443"/>
      <c r="FI339" s="460"/>
      <c r="FJ339" s="24"/>
      <c r="FK339" s="24"/>
      <c r="FL339" s="671"/>
      <c r="FM339" s="24"/>
      <c r="FN339" s="24"/>
      <c r="FO339" s="443"/>
      <c r="FP339" s="443"/>
      <c r="FQ339" s="443"/>
      <c r="FR339" s="460"/>
      <c r="FS339" s="24"/>
      <c r="FT339" s="24"/>
      <c r="FU339" s="671"/>
      <c r="FV339" s="24"/>
      <c r="FW339" s="24"/>
      <c r="FX339" s="443"/>
      <c r="FY339" s="443"/>
      <c r="FZ339" s="443"/>
      <c r="GA339" s="460"/>
      <c r="GB339" s="24"/>
      <c r="GC339" s="24"/>
      <c r="GD339" s="672"/>
      <c r="GE339" s="24"/>
      <c r="GF339" s="24"/>
      <c r="GG339" s="443"/>
      <c r="GH339" s="443"/>
      <c r="GI339" s="443"/>
      <c r="GJ339" s="460"/>
      <c r="GK339" s="443"/>
      <c r="GL339" s="446"/>
      <c r="GM339" s="317"/>
      <c r="GN339" s="468"/>
      <c r="GO339" s="446"/>
      <c r="GP339" s="443"/>
      <c r="GQ339" s="443"/>
      <c r="GR339" s="443"/>
      <c r="GS339" s="460"/>
      <c r="GT339" s="443"/>
      <c r="GU339" s="443"/>
      <c r="GV339" s="443"/>
      <c r="GW339" s="443"/>
      <c r="GX339" s="443"/>
      <c r="GY339" s="443"/>
      <c r="GZ339" s="443"/>
      <c r="HA339" s="443"/>
      <c r="HB339" s="460"/>
      <c r="HC339" s="24"/>
      <c r="HD339" s="24"/>
      <c r="HE339" s="671"/>
      <c r="HF339" s="24"/>
      <c r="HG339" s="24"/>
      <c r="HH339" s="443"/>
      <c r="HI339" s="443"/>
      <c r="HJ339" s="443"/>
      <c r="HK339" s="460"/>
      <c r="HL339" s="24"/>
      <c r="HM339" s="24"/>
      <c r="HN339" s="671"/>
      <c r="HO339" s="24"/>
      <c r="HP339" s="24"/>
      <c r="HQ339" s="443"/>
      <c r="HR339" s="443"/>
      <c r="HS339" s="443"/>
      <c r="HT339" s="460"/>
      <c r="HU339" s="24"/>
      <c r="HV339" s="24"/>
      <c r="HW339" s="673"/>
      <c r="HX339" s="24"/>
      <c r="HY339" s="24"/>
      <c r="HZ339" s="24"/>
      <c r="IA339" s="443"/>
      <c r="IB339" s="443"/>
      <c r="IC339" s="460"/>
      <c r="ID339" s="443"/>
      <c r="IE339" s="443"/>
      <c r="IF339" s="443"/>
      <c r="IG339" s="443"/>
      <c r="IH339" s="443"/>
      <c r="II339" s="443"/>
      <c r="IJ339" s="443"/>
      <c r="IK339" s="443"/>
      <c r="IL339" s="460"/>
      <c r="IM339" s="24"/>
      <c r="IN339" s="24"/>
      <c r="IO339" s="671"/>
      <c r="IP339" s="24"/>
      <c r="IQ339" s="24"/>
      <c r="IR339" s="443"/>
      <c r="IS339" s="443"/>
      <c r="IT339" s="443"/>
      <c r="IU339" s="460"/>
      <c r="IV339" s="24"/>
      <c r="IW339" s="24"/>
      <c r="IX339" s="672"/>
      <c r="IY339" s="24"/>
      <c r="IZ339" s="24"/>
      <c r="JA339" s="443"/>
      <c r="JB339" s="443"/>
      <c r="JC339" s="443"/>
      <c r="JD339" s="460"/>
      <c r="JE339" s="24"/>
      <c r="JF339" s="24"/>
      <c r="JG339" s="668"/>
      <c r="JH339" s="24"/>
      <c r="JI339" s="24"/>
      <c r="JJ339" s="443"/>
      <c r="JK339" s="443"/>
      <c r="JL339" s="443"/>
      <c r="JM339" s="460"/>
      <c r="JN339" s="443"/>
      <c r="JO339" s="443"/>
      <c r="JP339" s="443"/>
      <c r="JQ339" s="443"/>
      <c r="JR339" s="443"/>
      <c r="JS339" s="443"/>
      <c r="JT339" s="443"/>
      <c r="JU339" s="443"/>
      <c r="JV339" s="460"/>
      <c r="JW339" s="24"/>
      <c r="JX339" s="24"/>
      <c r="JY339" s="674"/>
      <c r="JZ339" s="24"/>
      <c r="KA339" s="24"/>
      <c r="KB339" s="443"/>
      <c r="KC339" s="443"/>
      <c r="KD339" s="443"/>
      <c r="KE339" s="460"/>
      <c r="KF339" s="24"/>
      <c r="KG339" s="24"/>
      <c r="KH339" s="671"/>
      <c r="KI339" s="24"/>
      <c r="KJ339" s="24"/>
      <c r="KK339" s="443"/>
      <c r="KL339" s="443"/>
      <c r="KM339" s="443"/>
      <c r="KN339" s="460"/>
      <c r="KO339" s="443"/>
      <c r="KP339" s="443"/>
      <c r="KQ339" s="443"/>
      <c r="KR339" s="443"/>
      <c r="KS339" s="443"/>
      <c r="KT339" s="443"/>
      <c r="KU339" s="443"/>
      <c r="KV339" s="443"/>
      <c r="KW339" s="460"/>
      <c r="KX339" s="443"/>
      <c r="KY339" s="443"/>
      <c r="KZ339" s="443"/>
      <c r="LA339" s="443"/>
      <c r="LB339" s="443"/>
      <c r="LC339" s="443"/>
      <c r="LD339" s="443"/>
      <c r="LE339" s="443"/>
      <c r="LF339" s="460"/>
      <c r="LG339" s="24"/>
      <c r="LH339" s="24"/>
      <c r="LI339" s="670"/>
      <c r="LJ339" s="24"/>
      <c r="LK339" s="24"/>
      <c r="LL339" s="443"/>
      <c r="LM339" s="443"/>
      <c r="LN339" s="443"/>
      <c r="LO339" s="460"/>
      <c r="LP339" s="24"/>
      <c r="LQ339" s="24"/>
      <c r="LR339" s="671"/>
      <c r="LS339" s="24"/>
      <c r="LT339" s="24"/>
      <c r="LU339" s="443"/>
      <c r="LV339" s="443"/>
      <c r="LW339" s="443"/>
      <c r="LX339" s="460"/>
      <c r="LY339" s="443"/>
      <c r="LZ339" s="443"/>
      <c r="MA339" s="443"/>
      <c r="MB339" s="443"/>
      <c r="MC339" s="443"/>
      <c r="MD339" s="443"/>
      <c r="ME339" s="443"/>
      <c r="MF339" s="443"/>
      <c r="MG339" s="460"/>
      <c r="MH339" s="443"/>
      <c r="MI339" s="446"/>
      <c r="MJ339" s="465"/>
      <c r="MK339" s="465"/>
      <c r="ML339" s="675"/>
      <c r="MM339" s="443"/>
      <c r="MN339" s="443"/>
      <c r="MO339" s="443"/>
      <c r="MP339" s="460"/>
      <c r="MQ339" s="443"/>
      <c r="MR339" s="446"/>
      <c r="MS339" s="317"/>
      <c r="MT339" s="468"/>
      <c r="MU339" s="446"/>
      <c r="MV339" s="443"/>
      <c r="MW339" s="443"/>
      <c r="MX339" s="443"/>
      <c r="MY339" s="460"/>
      <c r="MZ339" s="443"/>
      <c r="NA339" s="446"/>
      <c r="NB339" s="317"/>
      <c r="NC339" s="468"/>
      <c r="ND339" s="446"/>
      <c r="NE339" s="443"/>
      <c r="NF339" s="24"/>
      <c r="NG339" s="443"/>
      <c r="NH339" s="460"/>
    </row>
    <row r="340" spans="1:372" ht="18">
      <c r="A340" s="443"/>
      <c r="B340" s="59"/>
      <c r="C340" s="460"/>
      <c r="D340" s="540"/>
      <c r="E340" s="306"/>
      <c r="F340" s="306"/>
      <c r="G340" s="349"/>
      <c r="H340" s="443"/>
      <c r="I340" s="443"/>
      <c r="J340" s="443"/>
      <c r="K340" s="443"/>
      <c r="L340" s="460"/>
      <c r="M340" s="538" t="s">
        <v>29</v>
      </c>
      <c r="N340" s="443"/>
      <c r="O340" s="443"/>
      <c r="P340" s="24"/>
      <c r="Q340" s="443"/>
      <c r="R340" s="66"/>
      <c r="S340" s="443"/>
      <c r="T340" s="443"/>
      <c r="U340" s="460"/>
      <c r="V340" s="538" t="s">
        <v>13</v>
      </c>
      <c r="W340" s="443"/>
      <c r="X340" s="443"/>
      <c r="Y340" s="24"/>
      <c r="Z340" s="443"/>
      <c r="AA340" s="446"/>
      <c r="AB340" s="443"/>
      <c r="AC340" s="443"/>
      <c r="AD340" s="460"/>
      <c r="AE340" s="538" t="s">
        <v>23</v>
      </c>
      <c r="AF340" s="443"/>
      <c r="AG340" s="443"/>
      <c r="AH340" s="59"/>
      <c r="AI340" s="443"/>
      <c r="AJ340" s="446"/>
      <c r="AK340" s="443"/>
      <c r="AL340" s="443"/>
      <c r="AM340" s="460"/>
      <c r="AN340" s="538" t="s">
        <v>1</v>
      </c>
      <c r="AO340" s="286"/>
      <c r="AP340" s="446"/>
      <c r="AQ340" s="212">
        <v>46863.79999999993</v>
      </c>
      <c r="AR340" s="443" t="s">
        <v>1552</v>
      </c>
      <c r="AS340" s="446" t="s">
        <v>1611</v>
      </c>
      <c r="AT340" s="443"/>
      <c r="AU340" s="443"/>
      <c r="AV340" s="460"/>
      <c r="AW340" s="306" t="s">
        <v>155</v>
      </c>
      <c r="AX340" s="286"/>
      <c r="AY340" s="446"/>
      <c r="AZ340" s="212">
        <v>44178.54999999993</v>
      </c>
      <c r="BA340" s="388" t="s">
        <v>2113</v>
      </c>
      <c r="BB340" s="446" t="s">
        <v>1611</v>
      </c>
      <c r="BC340" s="24"/>
      <c r="BD340" s="443"/>
      <c r="BE340" s="460"/>
      <c r="BF340" s="306" t="s">
        <v>852</v>
      </c>
      <c r="BG340" s="446"/>
      <c r="BH340" s="621"/>
      <c r="BI340" s="212">
        <v>47569.249999999898</v>
      </c>
      <c r="BJ340" s="388" t="s">
        <v>3739</v>
      </c>
      <c r="BK340" s="446" t="s">
        <v>1611</v>
      </c>
      <c r="BL340" s="443"/>
      <c r="BM340" s="443"/>
      <c r="BN340" s="460"/>
      <c r="BO340" s="24"/>
      <c r="BP340" s="24"/>
      <c r="BQ340" s="668"/>
      <c r="BR340" s="24"/>
      <c r="BS340" s="24"/>
      <c r="BT340" s="443"/>
      <c r="BU340" s="443"/>
      <c r="BV340" s="443"/>
      <c r="BW340" s="460"/>
      <c r="BX340" s="24"/>
      <c r="BY340" s="24"/>
      <c r="BZ340" s="668"/>
      <c r="CA340" s="24"/>
      <c r="CB340" s="24"/>
      <c r="CC340" s="443"/>
      <c r="CD340" s="443"/>
      <c r="CE340" s="443"/>
      <c r="CF340" s="460"/>
      <c r="CG340" s="24"/>
      <c r="CH340" s="24"/>
      <c r="CI340" s="668"/>
      <c r="CJ340" s="24"/>
      <c r="CK340" s="24"/>
      <c r="CL340" s="443"/>
      <c r="CM340" s="443"/>
      <c r="CN340" s="443"/>
      <c r="CO340" s="460"/>
      <c r="CP340" s="24"/>
      <c r="CQ340" s="24"/>
      <c r="CR340" s="668"/>
      <c r="CS340" s="24"/>
      <c r="CT340" s="24"/>
      <c r="CU340" s="443"/>
      <c r="CV340" s="443"/>
      <c r="CW340" s="443"/>
      <c r="CX340" s="460"/>
      <c r="CY340" s="24"/>
      <c r="CZ340" s="24"/>
      <c r="DA340" s="668"/>
      <c r="DB340" s="24"/>
      <c r="DC340" s="24"/>
      <c r="DD340" s="443"/>
      <c r="DE340" s="443"/>
      <c r="DF340" s="443"/>
      <c r="DG340" s="460"/>
      <c r="DH340" s="24"/>
      <c r="DI340" s="24"/>
      <c r="DJ340" s="668"/>
      <c r="DK340" s="24"/>
      <c r="DL340" s="24"/>
      <c r="DM340" s="443"/>
      <c r="DN340" s="443"/>
      <c r="DO340" s="443"/>
      <c r="DP340" s="460"/>
      <c r="DQ340" s="24"/>
      <c r="DR340" s="24"/>
      <c r="DS340" s="669"/>
      <c r="DT340" s="24"/>
      <c r="DU340" s="24"/>
      <c r="DV340" s="443"/>
      <c r="DW340" s="443"/>
      <c r="DX340" s="443"/>
      <c r="DY340" s="460"/>
      <c r="DZ340" s="24"/>
      <c r="EA340" s="24"/>
      <c r="EB340" s="669"/>
      <c r="EC340" s="24"/>
      <c r="ED340" s="24"/>
      <c r="EE340" s="443"/>
      <c r="EF340" s="443"/>
      <c r="EG340" s="443"/>
      <c r="EH340" s="460"/>
      <c r="EI340" s="24"/>
      <c r="EJ340" s="24"/>
      <c r="EK340" s="668"/>
      <c r="EL340" s="24"/>
      <c r="EM340" s="24"/>
      <c r="EN340" s="443"/>
      <c r="EO340" s="443"/>
      <c r="EP340" s="443"/>
      <c r="EQ340" s="460"/>
      <c r="ER340" s="24"/>
      <c r="ES340" s="24"/>
      <c r="ET340" s="668"/>
      <c r="EU340" s="24"/>
      <c r="EV340" s="24"/>
      <c r="EW340" s="443"/>
      <c r="EX340" s="443"/>
      <c r="EY340" s="443"/>
      <c r="EZ340" s="460"/>
      <c r="FA340" s="446"/>
      <c r="FB340" s="446"/>
      <c r="FC340" s="542"/>
      <c r="FD340" s="468"/>
      <c r="FE340" s="446"/>
      <c r="FF340" s="443"/>
      <c r="FG340" s="443"/>
      <c r="FH340" s="443"/>
      <c r="FI340" s="460"/>
      <c r="FJ340" s="24"/>
      <c r="FK340" s="24"/>
      <c r="FL340" s="668"/>
      <c r="FM340" s="24"/>
      <c r="FN340" s="24"/>
      <c r="FO340" s="443"/>
      <c r="FP340" s="443"/>
      <c r="FQ340" s="443"/>
      <c r="FR340" s="460"/>
      <c r="FS340" s="24"/>
      <c r="FT340" s="24"/>
      <c r="FU340" s="668"/>
      <c r="FV340" s="24"/>
      <c r="FW340" s="24"/>
      <c r="FX340" s="443"/>
      <c r="FY340" s="443"/>
      <c r="FZ340" s="443"/>
      <c r="GA340" s="460"/>
      <c r="GB340" s="24"/>
      <c r="GC340" s="24"/>
      <c r="GD340" s="679"/>
      <c r="GE340" s="24"/>
      <c r="GF340" s="24"/>
      <c r="GG340" s="443"/>
      <c r="GH340" s="443"/>
      <c r="GI340" s="443"/>
      <c r="GJ340" s="460"/>
      <c r="GK340" s="446"/>
      <c r="GL340" s="446"/>
      <c r="GM340" s="542"/>
      <c r="GN340" s="468"/>
      <c r="GO340" s="446"/>
      <c r="GP340" s="443"/>
      <c r="GQ340" s="443"/>
      <c r="GR340" s="443"/>
      <c r="GS340" s="460"/>
      <c r="GT340" s="443"/>
      <c r="GU340" s="443"/>
      <c r="GV340" s="443"/>
      <c r="GW340" s="443"/>
      <c r="GX340" s="443"/>
      <c r="GY340" s="443"/>
      <c r="GZ340" s="443"/>
      <c r="HA340" s="443"/>
      <c r="HB340" s="460"/>
      <c r="HC340" s="24"/>
      <c r="HD340" s="24"/>
      <c r="HE340" s="668"/>
      <c r="HF340" s="24"/>
      <c r="HG340" s="24"/>
      <c r="HH340" s="443"/>
      <c r="HI340" s="443"/>
      <c r="HJ340" s="443"/>
      <c r="HK340" s="460"/>
      <c r="HL340" s="24"/>
      <c r="HM340" s="24"/>
      <c r="HN340" s="668"/>
      <c r="HO340" s="24"/>
      <c r="HP340" s="24"/>
      <c r="HQ340" s="443"/>
      <c r="HR340" s="443"/>
      <c r="HS340" s="443"/>
      <c r="HT340" s="460"/>
      <c r="HU340" s="24"/>
      <c r="HV340" s="24"/>
      <c r="HW340" s="680"/>
      <c r="HX340" s="24"/>
      <c r="HY340" s="24"/>
      <c r="HZ340" s="24"/>
      <c r="IA340" s="443"/>
      <c r="IB340" s="443"/>
      <c r="IC340" s="460"/>
      <c r="ID340" s="443"/>
      <c r="IE340" s="443"/>
      <c r="IF340" s="443"/>
      <c r="IG340" s="443"/>
      <c r="IH340" s="443"/>
      <c r="II340" s="443"/>
      <c r="IJ340" s="443"/>
      <c r="IK340" s="443"/>
      <c r="IL340" s="460"/>
      <c r="IM340" s="24"/>
      <c r="IN340" s="24"/>
      <c r="IO340" s="668"/>
      <c r="IP340" s="24"/>
      <c r="IQ340" s="24"/>
      <c r="IR340" s="443"/>
      <c r="IS340" s="443"/>
      <c r="IT340" s="443"/>
      <c r="IU340" s="460"/>
      <c r="IV340" s="24"/>
      <c r="IW340" s="24"/>
      <c r="IX340" s="679"/>
      <c r="IY340" s="24"/>
      <c r="IZ340" s="24"/>
      <c r="JA340" s="443"/>
      <c r="JB340" s="443"/>
      <c r="JC340" s="443"/>
      <c r="JD340" s="460"/>
      <c r="JE340" s="24"/>
      <c r="JF340" s="24"/>
      <c r="JG340" s="671"/>
      <c r="JH340" s="24"/>
      <c r="JI340" s="24"/>
      <c r="JJ340" s="443"/>
      <c r="JK340" s="443"/>
      <c r="JL340" s="443"/>
      <c r="JM340" s="460"/>
      <c r="JN340" s="443"/>
      <c r="JO340" s="443"/>
      <c r="JP340" s="443"/>
      <c r="JQ340" s="443"/>
      <c r="JR340" s="443"/>
      <c r="JS340" s="443"/>
      <c r="JT340" s="443"/>
      <c r="JU340" s="443"/>
      <c r="JV340" s="460"/>
      <c r="JW340" s="24"/>
      <c r="JX340" s="24"/>
      <c r="JY340" s="674"/>
      <c r="JZ340" s="24"/>
      <c r="KA340" s="24"/>
      <c r="KB340" s="443"/>
      <c r="KC340" s="443"/>
      <c r="KD340" s="443"/>
      <c r="KE340" s="460"/>
      <c r="KF340" s="24"/>
      <c r="KG340" s="24"/>
      <c r="KH340" s="668"/>
      <c r="KI340" s="24"/>
      <c r="KJ340" s="24"/>
      <c r="KK340" s="443"/>
      <c r="KL340" s="443"/>
      <c r="KM340" s="443"/>
      <c r="KN340" s="460"/>
      <c r="KO340" s="443"/>
      <c r="KP340" s="443"/>
      <c r="KQ340" s="443"/>
      <c r="KR340" s="443"/>
      <c r="KS340" s="443"/>
      <c r="KT340" s="443"/>
      <c r="KU340" s="443"/>
      <c r="KV340" s="443"/>
      <c r="KW340" s="460"/>
      <c r="KX340" s="443"/>
      <c r="KY340" s="443"/>
      <c r="KZ340" s="443"/>
      <c r="LA340" s="443"/>
      <c r="LB340" s="443"/>
      <c r="LC340" s="443"/>
      <c r="LD340" s="443"/>
      <c r="LE340" s="443"/>
      <c r="LF340" s="460"/>
      <c r="LG340" s="24"/>
      <c r="LH340" s="24"/>
      <c r="LI340" s="669"/>
      <c r="LJ340" s="24"/>
      <c r="LK340" s="24"/>
      <c r="LL340" s="443"/>
      <c r="LM340" s="443"/>
      <c r="LN340" s="443"/>
      <c r="LO340" s="460"/>
      <c r="LP340" s="24"/>
      <c r="LQ340" s="24"/>
      <c r="LR340" s="668"/>
      <c r="LS340" s="24"/>
      <c r="LT340" s="24"/>
      <c r="LU340" s="443"/>
      <c r="LV340" s="443"/>
      <c r="LW340" s="443"/>
      <c r="LX340" s="460"/>
      <c r="LY340" s="443"/>
      <c r="LZ340" s="443"/>
      <c r="MA340" s="443"/>
      <c r="MB340" s="443"/>
      <c r="MC340" s="443"/>
      <c r="MD340" s="443"/>
      <c r="ME340" s="443"/>
      <c r="MF340" s="443"/>
      <c r="MG340" s="460"/>
      <c r="MH340" s="446"/>
      <c r="MI340" s="446"/>
      <c r="MJ340" s="465"/>
      <c r="MK340" s="465"/>
      <c r="ML340" s="675"/>
      <c r="MM340" s="443"/>
      <c r="MN340" s="443"/>
      <c r="MO340" s="443"/>
      <c r="MP340" s="460"/>
      <c r="MQ340" s="446"/>
      <c r="MR340" s="446"/>
      <c r="MS340" s="542"/>
      <c r="MT340" s="468"/>
      <c r="MU340" s="446"/>
      <c r="MV340" s="443"/>
      <c r="MW340" s="443"/>
      <c r="MX340" s="443"/>
      <c r="MY340" s="460"/>
      <c r="MZ340" s="446"/>
      <c r="NA340" s="446"/>
      <c r="NB340" s="542"/>
      <c r="NC340" s="468"/>
      <c r="ND340" s="446"/>
      <c r="NE340" s="443"/>
      <c r="NF340" s="24"/>
      <c r="NG340" s="443"/>
      <c r="NH340" s="460"/>
    </row>
    <row r="341" spans="1:372" ht="18">
      <c r="A341" s="655"/>
      <c r="B341" s="59"/>
      <c r="C341" s="460"/>
      <c r="D341" s="540"/>
      <c r="E341" s="306"/>
      <c r="F341" s="306"/>
      <c r="G341" s="349"/>
      <c r="H341" s="443"/>
      <c r="I341" s="443"/>
      <c r="J341" s="443"/>
      <c r="K341" s="443"/>
      <c r="L341" s="460"/>
      <c r="M341" s="655">
        <v>2016</v>
      </c>
      <c r="N341" s="443"/>
      <c r="O341" s="443"/>
      <c r="P341" s="67">
        <v>16784</v>
      </c>
      <c r="Q341" s="443" t="s">
        <v>245</v>
      </c>
      <c r="R341" s="446" t="s">
        <v>1611</v>
      </c>
      <c r="S341" s="443"/>
      <c r="T341" s="443"/>
      <c r="U341" s="460"/>
      <c r="V341" s="655" t="s">
        <v>1629</v>
      </c>
      <c r="W341" s="443"/>
      <c r="X341" s="443"/>
      <c r="Y341" s="67">
        <v>32946</v>
      </c>
      <c r="Z341" s="443" t="s">
        <v>269</v>
      </c>
      <c r="AA341" s="446" t="s">
        <v>1611</v>
      </c>
      <c r="AB341" s="443"/>
      <c r="AC341" s="443"/>
      <c r="AD341" s="460"/>
      <c r="AE341" s="655" t="s">
        <v>221</v>
      </c>
      <c r="AF341" s="443"/>
      <c r="AG341" s="443"/>
      <c r="AH341" s="59">
        <v>41674</v>
      </c>
      <c r="AI341" s="443" t="s">
        <v>404</v>
      </c>
      <c r="AJ341" s="446" t="s">
        <v>1611</v>
      </c>
      <c r="AK341" s="443"/>
      <c r="AL341" s="443"/>
      <c r="AM341" s="460"/>
      <c r="AN341" s="655" t="s">
        <v>877</v>
      </c>
      <c r="AO341" s="446"/>
      <c r="AP341" s="446"/>
      <c r="AQ341" s="443"/>
      <c r="AR341" s="443"/>
      <c r="AS341" s="446"/>
      <c r="AT341" s="443"/>
      <c r="AU341" s="443"/>
      <c r="AV341" s="460"/>
      <c r="AW341" s="62" t="s">
        <v>1951</v>
      </c>
      <c r="AX341" s="443"/>
      <c r="AZ341" s="471"/>
      <c r="BB341" s="446"/>
      <c r="BC341" s="24"/>
      <c r="BD341" s="443"/>
      <c r="BE341" s="460"/>
      <c r="BF341" s="655" t="s">
        <v>3738</v>
      </c>
      <c r="BJ341" s="24"/>
      <c r="BK341" s="443"/>
      <c r="BL341" s="443"/>
      <c r="BM341" s="443"/>
      <c r="BN341" s="460"/>
      <c r="BO341" s="676"/>
      <c r="BP341" s="24"/>
      <c r="BQ341" s="668"/>
      <c r="BR341" s="24"/>
      <c r="BS341" s="24"/>
      <c r="BT341" s="443"/>
      <c r="BU341" s="443"/>
      <c r="BV341" s="443"/>
      <c r="BW341" s="460"/>
      <c r="BX341" s="676"/>
      <c r="BY341" s="24"/>
      <c r="BZ341" s="668"/>
      <c r="CA341" s="24"/>
      <c r="CB341" s="24"/>
      <c r="CC341" s="443"/>
      <c r="CD341" s="443"/>
      <c r="CE341" s="443"/>
      <c r="CF341" s="460"/>
      <c r="CG341" s="676"/>
      <c r="CH341" s="24"/>
      <c r="CI341" s="668"/>
      <c r="CJ341" s="24"/>
      <c r="CK341" s="24"/>
      <c r="CL341" s="443"/>
      <c r="CM341" s="443"/>
      <c r="CN341" s="443"/>
      <c r="CO341" s="460"/>
      <c r="CP341" s="676"/>
      <c r="CQ341" s="24"/>
      <c r="CR341" s="668"/>
      <c r="CS341" s="24"/>
      <c r="CT341" s="24"/>
      <c r="CU341" s="443"/>
      <c r="CV341" s="443"/>
      <c r="CW341" s="443"/>
      <c r="CX341" s="460"/>
      <c r="CY341" s="676"/>
      <c r="CZ341" s="24"/>
      <c r="DA341" s="668"/>
      <c r="DB341" s="24"/>
      <c r="DC341" s="24"/>
      <c r="DD341" s="443"/>
      <c r="DE341" s="443"/>
      <c r="DF341" s="443"/>
      <c r="DG341" s="460"/>
      <c r="DH341" s="676"/>
      <c r="DI341" s="24"/>
      <c r="DJ341" s="668"/>
      <c r="DK341" s="24"/>
      <c r="DL341" s="24"/>
      <c r="DM341" s="443"/>
      <c r="DN341" s="443"/>
      <c r="DO341" s="443"/>
      <c r="DP341" s="460"/>
      <c r="DQ341" s="677"/>
      <c r="DR341" s="24"/>
      <c r="DS341" s="669"/>
      <c r="DT341" s="24"/>
      <c r="DU341" s="24"/>
      <c r="DV341" s="443"/>
      <c r="DW341" s="443"/>
      <c r="DX341" s="443"/>
      <c r="DY341" s="460"/>
      <c r="DZ341" s="677"/>
      <c r="EA341" s="24"/>
      <c r="EB341" s="669"/>
      <c r="EC341" s="24"/>
      <c r="ED341" s="24"/>
      <c r="EE341" s="443"/>
      <c r="EF341" s="443"/>
      <c r="EG341" s="443"/>
      <c r="EH341" s="460"/>
      <c r="EI341" s="676"/>
      <c r="EJ341" s="24"/>
      <c r="EK341" s="668"/>
      <c r="EL341" s="24"/>
      <c r="EM341" s="24"/>
      <c r="EN341" s="443"/>
      <c r="EO341" s="443"/>
      <c r="EP341" s="443"/>
      <c r="EQ341" s="460"/>
      <c r="ER341" s="676"/>
      <c r="ES341" s="24"/>
      <c r="ET341" s="668"/>
      <c r="EU341" s="24"/>
      <c r="EV341" s="24"/>
      <c r="EW341" s="443"/>
      <c r="EX341" s="443"/>
      <c r="EY341" s="443"/>
      <c r="EZ341" s="460"/>
      <c r="FA341" s="540"/>
      <c r="FB341" s="446"/>
      <c r="FC341" s="542"/>
      <c r="FD341" s="468"/>
      <c r="FE341" s="306"/>
      <c r="FF341" s="443"/>
      <c r="FG341" s="443"/>
      <c r="FH341" s="443"/>
      <c r="FI341" s="460"/>
      <c r="FJ341" s="676"/>
      <c r="FK341" s="24"/>
      <c r="FL341" s="668"/>
      <c r="FM341" s="24"/>
      <c r="FN341" s="24"/>
      <c r="FO341" s="443"/>
      <c r="FP341" s="443"/>
      <c r="FQ341" s="443"/>
      <c r="FR341" s="460"/>
      <c r="FS341" s="676"/>
      <c r="FT341" s="24"/>
      <c r="FU341" s="668"/>
      <c r="FV341" s="24"/>
      <c r="FW341" s="24"/>
      <c r="FX341" s="443"/>
      <c r="FY341" s="443"/>
      <c r="FZ341" s="443"/>
      <c r="GA341" s="460"/>
      <c r="GB341" s="678"/>
      <c r="GC341" s="24"/>
      <c r="GD341" s="679"/>
      <c r="GE341" s="24"/>
      <c r="GF341" s="24"/>
      <c r="GG341" s="443"/>
      <c r="GH341" s="443"/>
      <c r="GI341" s="443"/>
      <c r="GJ341" s="460"/>
      <c r="GK341" s="540"/>
      <c r="GL341" s="446"/>
      <c r="GM341" s="542"/>
      <c r="GN341" s="468"/>
      <c r="GO341" s="306"/>
      <c r="GP341" s="443"/>
      <c r="GQ341" s="443"/>
      <c r="GR341" s="443"/>
      <c r="GS341" s="460"/>
      <c r="GT341" s="443"/>
      <c r="GU341" s="443"/>
      <c r="GV341" s="443"/>
      <c r="GW341" s="443"/>
      <c r="GX341" s="443"/>
      <c r="GY341" s="443"/>
      <c r="GZ341" s="443"/>
      <c r="HA341" s="443"/>
      <c r="HB341" s="460"/>
      <c r="HC341" s="676"/>
      <c r="HD341" s="24"/>
      <c r="HE341" s="668"/>
      <c r="HF341" s="24"/>
      <c r="HG341" s="24"/>
      <c r="HH341" s="443"/>
      <c r="HI341" s="443"/>
      <c r="HJ341" s="443"/>
      <c r="HK341" s="460"/>
      <c r="HL341" s="676"/>
      <c r="HM341" s="24"/>
      <c r="HN341" s="668"/>
      <c r="HO341" s="24"/>
      <c r="HP341" s="24"/>
      <c r="HQ341" s="443"/>
      <c r="HR341" s="443"/>
      <c r="HS341" s="443"/>
      <c r="HT341" s="460"/>
      <c r="HU341" s="676"/>
      <c r="HV341" s="24"/>
      <c r="HW341" s="680"/>
      <c r="HX341" s="24"/>
      <c r="HY341" s="24"/>
      <c r="HZ341" s="24"/>
      <c r="IA341" s="443"/>
      <c r="IB341" s="443"/>
      <c r="IC341" s="460"/>
      <c r="ID341" s="443"/>
      <c r="IE341" s="443"/>
      <c r="IF341" s="443"/>
      <c r="IG341" s="443"/>
      <c r="IH341" s="443"/>
      <c r="II341" s="443"/>
      <c r="IJ341" s="443"/>
      <c r="IK341" s="443"/>
      <c r="IL341" s="460"/>
      <c r="IM341" s="677"/>
      <c r="IN341" s="24"/>
      <c r="IO341" s="668"/>
      <c r="IP341" s="24"/>
      <c r="IQ341" s="24"/>
      <c r="IR341" s="443"/>
      <c r="IS341" s="443"/>
      <c r="IT341" s="443"/>
      <c r="IU341" s="460"/>
      <c r="IV341" s="678"/>
      <c r="IW341" s="24"/>
      <c r="IX341" s="679"/>
      <c r="IY341" s="24"/>
      <c r="IZ341" s="24"/>
      <c r="JA341" s="443"/>
      <c r="JB341" s="443"/>
      <c r="JC341" s="443"/>
      <c r="JD341" s="460"/>
      <c r="JE341" s="24"/>
      <c r="JF341" s="24"/>
      <c r="JG341" s="668"/>
      <c r="JH341" s="24"/>
      <c r="JI341" s="24"/>
      <c r="JJ341" s="443"/>
      <c r="JK341" s="443"/>
      <c r="JL341" s="443"/>
      <c r="JM341" s="460"/>
      <c r="JN341" s="443"/>
      <c r="JO341" s="443"/>
      <c r="JP341" s="443"/>
      <c r="JQ341" s="443"/>
      <c r="JR341" s="443"/>
      <c r="JS341" s="443"/>
      <c r="JT341" s="443"/>
      <c r="JU341" s="443"/>
      <c r="JV341" s="460"/>
      <c r="JW341" s="677"/>
      <c r="JX341" s="24"/>
      <c r="JY341" s="674"/>
      <c r="JZ341" s="24"/>
      <c r="KA341" s="24"/>
      <c r="KB341" s="443"/>
      <c r="KC341" s="443"/>
      <c r="KD341" s="443"/>
      <c r="KE341" s="460"/>
      <c r="KF341" s="676"/>
      <c r="KG341" s="24"/>
      <c r="KH341" s="668"/>
      <c r="KI341" s="24"/>
      <c r="KJ341" s="24"/>
      <c r="KK341" s="443"/>
      <c r="KL341" s="443"/>
      <c r="KM341" s="443"/>
      <c r="KN341" s="460"/>
      <c r="KO341" s="443"/>
      <c r="KP341" s="443"/>
      <c r="KQ341" s="443"/>
      <c r="KR341" s="443"/>
      <c r="KS341" s="443"/>
      <c r="KT341" s="443"/>
      <c r="KU341" s="443"/>
      <c r="KV341" s="443"/>
      <c r="KW341" s="460"/>
      <c r="KX341" s="443"/>
      <c r="KY341" s="443"/>
      <c r="KZ341" s="443"/>
      <c r="LA341" s="443"/>
      <c r="LB341" s="443"/>
      <c r="LC341" s="443"/>
      <c r="LD341" s="443"/>
      <c r="LE341" s="443"/>
      <c r="LF341" s="460"/>
      <c r="LG341" s="677"/>
      <c r="LH341" s="24"/>
      <c r="LI341" s="669"/>
      <c r="LJ341" s="24"/>
      <c r="LK341" s="24"/>
      <c r="LL341" s="443"/>
      <c r="LM341" s="443"/>
      <c r="LN341" s="443"/>
      <c r="LO341" s="460"/>
      <c r="LP341" s="677"/>
      <c r="LQ341" s="24"/>
      <c r="LR341" s="668"/>
      <c r="LS341" s="24"/>
      <c r="LT341" s="24"/>
      <c r="LU341" s="443"/>
      <c r="LV341" s="443"/>
      <c r="LW341" s="443"/>
      <c r="LX341" s="460"/>
      <c r="LY341" s="443"/>
      <c r="LZ341" s="443"/>
      <c r="MA341" s="443"/>
      <c r="MB341" s="443"/>
      <c r="MC341" s="443"/>
      <c r="MD341" s="443"/>
      <c r="ME341" s="443"/>
      <c r="MF341" s="443"/>
      <c r="MG341" s="460"/>
      <c r="MH341" s="540"/>
      <c r="MI341" s="446"/>
      <c r="MJ341" s="465"/>
      <c r="MK341" s="465"/>
      <c r="ML341" s="675"/>
      <c r="MM341" s="443"/>
      <c r="MN341" s="443"/>
      <c r="MO341" s="443"/>
      <c r="MP341" s="460"/>
      <c r="MQ341" s="540"/>
      <c r="MR341" s="446"/>
      <c r="MS341" s="542"/>
      <c r="MT341" s="468"/>
      <c r="MU341" s="306"/>
      <c r="MV341" s="443"/>
      <c r="MW341" s="443"/>
      <c r="MX341" s="443"/>
      <c r="MY341" s="460"/>
      <c r="MZ341" s="540"/>
      <c r="NA341" s="446"/>
      <c r="NB341" s="542"/>
      <c r="NC341" s="468"/>
      <c r="ND341" s="306"/>
      <c r="NE341" s="443"/>
      <c r="NF341" s="24"/>
      <c r="NG341" s="443"/>
      <c r="NH341" s="460"/>
    </row>
    <row r="342" spans="1:372" ht="18">
      <c r="A342" s="538"/>
      <c r="B342" s="59"/>
      <c r="C342" s="460"/>
      <c r="D342" s="441"/>
      <c r="E342" s="446"/>
      <c r="F342" s="468"/>
      <c r="G342" s="335"/>
      <c r="H342" s="443"/>
      <c r="I342" s="443"/>
      <c r="J342" s="443"/>
      <c r="K342" s="443"/>
      <c r="L342" s="460"/>
      <c r="M342" s="538" t="s">
        <v>13</v>
      </c>
      <c r="N342" s="443"/>
      <c r="O342" s="443"/>
      <c r="P342" s="24"/>
      <c r="Q342" s="443"/>
      <c r="R342" s="446"/>
      <c r="S342" s="443"/>
      <c r="T342" s="443"/>
      <c r="U342" s="460"/>
      <c r="V342" s="538" t="s">
        <v>29</v>
      </c>
      <c r="W342" s="443"/>
      <c r="X342" s="443"/>
      <c r="Y342" s="24"/>
      <c r="Z342" s="443"/>
      <c r="AA342" s="446"/>
      <c r="AB342" s="443"/>
      <c r="AC342" s="443"/>
      <c r="AD342" s="460"/>
      <c r="AE342" s="538" t="s">
        <v>13</v>
      </c>
      <c r="AF342" s="443"/>
      <c r="AG342" s="443"/>
      <c r="AH342" s="59"/>
      <c r="AI342" s="443"/>
      <c r="AJ342" s="446"/>
      <c r="AK342" s="443"/>
      <c r="AL342" s="443"/>
      <c r="AM342" s="460"/>
      <c r="AN342" s="538" t="s">
        <v>13</v>
      </c>
      <c r="AO342" s="446"/>
      <c r="AP342" s="446"/>
      <c r="AQ342" s="212">
        <v>46797.724999999919</v>
      </c>
      <c r="AR342" s="443" t="s">
        <v>1553</v>
      </c>
      <c r="AS342" s="446" t="s">
        <v>1612</v>
      </c>
      <c r="AT342" s="443"/>
      <c r="AU342" s="443"/>
      <c r="AV342" s="460"/>
      <c r="AW342" s="538" t="s">
        <v>23</v>
      </c>
      <c r="AX342" s="286"/>
      <c r="AY342" s="446"/>
      <c r="AZ342" s="212">
        <v>42938.337500000089</v>
      </c>
      <c r="BA342" s="388" t="s">
        <v>2114</v>
      </c>
      <c r="BB342" s="446" t="s">
        <v>1612</v>
      </c>
      <c r="BC342" s="24"/>
      <c r="BD342" s="443"/>
      <c r="BE342" s="460"/>
      <c r="BF342" s="538" t="s">
        <v>19</v>
      </c>
      <c r="BG342" s="286"/>
      <c r="BH342" s="621"/>
      <c r="BI342" s="212">
        <v>47382.62499999992</v>
      </c>
      <c r="BJ342" s="388" t="s">
        <v>3740</v>
      </c>
      <c r="BK342" s="446" t="s">
        <v>1612</v>
      </c>
      <c r="BL342" s="443"/>
      <c r="BM342" s="443"/>
      <c r="BN342" s="460"/>
      <c r="BO342" s="676"/>
      <c r="BP342" s="24"/>
      <c r="BQ342" s="668"/>
      <c r="BR342" s="24"/>
      <c r="BS342" s="24"/>
      <c r="BT342" s="443"/>
      <c r="BU342" s="443"/>
      <c r="BV342" s="443"/>
      <c r="BW342" s="460"/>
      <c r="BX342" s="676"/>
      <c r="BY342" s="24"/>
      <c r="BZ342" s="668"/>
      <c r="CA342" s="24"/>
      <c r="CB342" s="24"/>
      <c r="CC342" s="443"/>
      <c r="CD342" s="443"/>
      <c r="CE342" s="443"/>
      <c r="CF342" s="460"/>
      <c r="CG342" s="676"/>
      <c r="CH342" s="24"/>
      <c r="CI342" s="668"/>
      <c r="CJ342" s="24"/>
      <c r="CK342" s="24"/>
      <c r="CL342" s="443"/>
      <c r="CM342" s="443"/>
      <c r="CN342" s="443"/>
      <c r="CO342" s="460"/>
      <c r="CP342" s="676"/>
      <c r="CQ342" s="24"/>
      <c r="CR342" s="668"/>
      <c r="CS342" s="24"/>
      <c r="CT342" s="24"/>
      <c r="CU342" s="443"/>
      <c r="CV342" s="443"/>
      <c r="CW342" s="443"/>
      <c r="CX342" s="460"/>
      <c r="CY342" s="676"/>
      <c r="CZ342" s="24"/>
      <c r="DA342" s="668"/>
      <c r="DB342" s="24"/>
      <c r="DC342" s="24"/>
      <c r="DD342" s="443"/>
      <c r="DE342" s="443"/>
      <c r="DF342" s="443"/>
      <c r="DG342" s="460"/>
      <c r="DH342" s="676"/>
      <c r="DI342" s="24"/>
      <c r="DJ342" s="668"/>
      <c r="DK342" s="24"/>
      <c r="DL342" s="24"/>
      <c r="DM342" s="443"/>
      <c r="DN342" s="443"/>
      <c r="DO342" s="443"/>
      <c r="DP342" s="460"/>
      <c r="DQ342" s="677"/>
      <c r="DR342" s="24"/>
      <c r="DS342" s="669"/>
      <c r="DT342" s="24"/>
      <c r="DU342" s="24"/>
      <c r="DV342" s="443"/>
      <c r="DW342" s="443"/>
      <c r="DX342" s="443"/>
      <c r="DY342" s="460"/>
      <c r="DZ342" s="677"/>
      <c r="EA342" s="24"/>
      <c r="EB342" s="669"/>
      <c r="EC342" s="24"/>
      <c r="ED342" s="24"/>
      <c r="EE342" s="443"/>
      <c r="EF342" s="443"/>
      <c r="EG342" s="443"/>
      <c r="EH342" s="460"/>
      <c r="EI342" s="676"/>
      <c r="EJ342" s="24"/>
      <c r="EK342" s="668"/>
      <c r="EL342" s="24"/>
      <c r="EM342" s="24"/>
      <c r="EN342" s="443"/>
      <c r="EO342" s="443"/>
      <c r="EP342" s="443"/>
      <c r="EQ342" s="460"/>
      <c r="ER342" s="676"/>
      <c r="ES342" s="24"/>
      <c r="ET342" s="668"/>
      <c r="EU342" s="24"/>
      <c r="EV342" s="24"/>
      <c r="EW342" s="443"/>
      <c r="EX342" s="443"/>
      <c r="EY342" s="443"/>
      <c r="EZ342" s="460"/>
      <c r="FA342" s="540"/>
      <c r="FB342" s="464"/>
      <c r="FC342" s="541"/>
      <c r="FD342" s="468"/>
      <c r="FE342" s="306"/>
      <c r="FF342" s="443"/>
      <c r="FG342" s="443"/>
      <c r="FH342" s="443"/>
      <c r="FI342" s="460"/>
      <c r="FJ342" s="676"/>
      <c r="FK342" s="24"/>
      <c r="FL342" s="668"/>
      <c r="FM342" s="24"/>
      <c r="FN342" s="24"/>
      <c r="FO342" s="443"/>
      <c r="FP342" s="443"/>
      <c r="FQ342" s="443"/>
      <c r="FR342" s="460"/>
      <c r="FS342" s="676"/>
      <c r="FT342" s="24"/>
      <c r="FU342" s="668"/>
      <c r="FV342" s="24"/>
      <c r="FW342" s="24"/>
      <c r="FX342" s="443"/>
      <c r="FY342" s="443"/>
      <c r="FZ342" s="443"/>
      <c r="GA342" s="460"/>
      <c r="GB342" s="678"/>
      <c r="GC342" s="24"/>
      <c r="GD342" s="679"/>
      <c r="GE342" s="24"/>
      <c r="GF342" s="24"/>
      <c r="GG342" s="443"/>
      <c r="GH342" s="443"/>
      <c r="GI342" s="443"/>
      <c r="GJ342" s="460"/>
      <c r="GK342" s="540"/>
      <c r="GL342" s="464"/>
      <c r="GM342" s="541"/>
      <c r="GN342" s="468"/>
      <c r="GO342" s="306"/>
      <c r="GP342" s="443"/>
      <c r="GQ342" s="443"/>
      <c r="GR342" s="443"/>
      <c r="GS342" s="460"/>
      <c r="GT342" s="443"/>
      <c r="GU342" s="443"/>
      <c r="GV342" s="443"/>
      <c r="GW342" s="443"/>
      <c r="GX342" s="443"/>
      <c r="GY342" s="443"/>
      <c r="GZ342" s="443"/>
      <c r="HA342" s="443"/>
      <c r="HB342" s="460"/>
      <c r="HC342" s="676"/>
      <c r="HD342" s="24"/>
      <c r="HE342" s="668"/>
      <c r="HF342" s="24"/>
      <c r="HG342" s="24"/>
      <c r="HH342" s="443"/>
      <c r="HI342" s="443"/>
      <c r="HJ342" s="443"/>
      <c r="HK342" s="460"/>
      <c r="HL342" s="676"/>
      <c r="HM342" s="24"/>
      <c r="HN342" s="668"/>
      <c r="HO342" s="24"/>
      <c r="HP342" s="24"/>
      <c r="HQ342" s="443"/>
      <c r="HR342" s="443"/>
      <c r="HS342" s="443"/>
      <c r="HT342" s="460"/>
      <c r="HU342" s="676"/>
      <c r="HV342" s="24"/>
      <c r="HW342" s="680"/>
      <c r="HX342" s="24"/>
      <c r="HY342" s="24"/>
      <c r="HZ342" s="24"/>
      <c r="IA342" s="443"/>
      <c r="IB342" s="443"/>
      <c r="IC342" s="460"/>
      <c r="ID342" s="443"/>
      <c r="IE342" s="443"/>
      <c r="IF342" s="443"/>
      <c r="IG342" s="443"/>
      <c r="IH342" s="443"/>
      <c r="II342" s="443"/>
      <c r="IJ342" s="443"/>
      <c r="IK342" s="443"/>
      <c r="IL342" s="460"/>
      <c r="IM342" s="677"/>
      <c r="IN342" s="24"/>
      <c r="IO342" s="668"/>
      <c r="IP342" s="24"/>
      <c r="IQ342" s="24"/>
      <c r="IR342" s="443"/>
      <c r="IS342" s="443"/>
      <c r="IT342" s="443"/>
      <c r="IU342" s="460"/>
      <c r="IV342" s="678"/>
      <c r="IW342" s="24"/>
      <c r="IX342" s="679"/>
      <c r="IY342" s="24"/>
      <c r="IZ342" s="24"/>
      <c r="JA342" s="443"/>
      <c r="JB342" s="443"/>
      <c r="JC342" s="443"/>
      <c r="JD342" s="460"/>
      <c r="JE342" s="676"/>
      <c r="JF342" s="24"/>
      <c r="JG342" s="668"/>
      <c r="JH342" s="24"/>
      <c r="JI342" s="24"/>
      <c r="JJ342" s="443"/>
      <c r="JK342" s="443"/>
      <c r="JL342" s="443"/>
      <c r="JM342" s="460"/>
      <c r="JN342" s="443"/>
      <c r="JO342" s="443"/>
      <c r="JP342" s="443"/>
      <c r="JQ342" s="443"/>
      <c r="JR342" s="443"/>
      <c r="JS342" s="443"/>
      <c r="JT342" s="443"/>
      <c r="JU342" s="443"/>
      <c r="JV342" s="460"/>
      <c r="JW342" s="677"/>
      <c r="JX342" s="24"/>
      <c r="JY342" s="674"/>
      <c r="JZ342" s="24"/>
      <c r="KA342" s="24"/>
      <c r="KB342" s="443"/>
      <c r="KC342" s="443"/>
      <c r="KD342" s="443"/>
      <c r="KE342" s="460"/>
      <c r="KF342" s="676"/>
      <c r="KG342" s="24"/>
      <c r="KH342" s="668"/>
      <c r="KI342" s="24"/>
      <c r="KJ342" s="24"/>
      <c r="KK342" s="443"/>
      <c r="KL342" s="443"/>
      <c r="KM342" s="443"/>
      <c r="KN342" s="460"/>
      <c r="KO342" s="443"/>
      <c r="KP342" s="443"/>
      <c r="KQ342" s="443"/>
      <c r="KR342" s="443"/>
      <c r="KS342" s="443"/>
      <c r="KT342" s="443"/>
      <c r="KU342" s="443"/>
      <c r="KV342" s="443"/>
      <c r="KW342" s="460"/>
      <c r="KX342" s="443"/>
      <c r="KY342" s="443"/>
      <c r="KZ342" s="443"/>
      <c r="LA342" s="443"/>
      <c r="LB342" s="443"/>
      <c r="LC342" s="443"/>
      <c r="LD342" s="443"/>
      <c r="LE342" s="443"/>
      <c r="LF342" s="460"/>
      <c r="LG342" s="677"/>
      <c r="LH342" s="24"/>
      <c r="LI342" s="669"/>
      <c r="LJ342" s="24"/>
      <c r="LK342" s="24"/>
      <c r="LL342" s="443"/>
      <c r="LM342" s="443"/>
      <c r="LN342" s="443"/>
      <c r="LO342" s="460"/>
      <c r="LP342" s="677"/>
      <c r="LQ342" s="24"/>
      <c r="LR342" s="668"/>
      <c r="LS342" s="24"/>
      <c r="LT342" s="24"/>
      <c r="LU342" s="443"/>
      <c r="LV342" s="443"/>
      <c r="LW342" s="443"/>
      <c r="LX342" s="460"/>
      <c r="LY342" s="443"/>
      <c r="LZ342" s="443"/>
      <c r="MA342" s="443"/>
      <c r="MB342" s="443"/>
      <c r="MC342" s="443"/>
      <c r="MD342" s="443"/>
      <c r="ME342" s="443"/>
      <c r="MF342" s="443"/>
      <c r="MG342" s="460"/>
      <c r="MH342" s="540"/>
      <c r="MI342" s="464"/>
      <c r="MJ342" s="465"/>
      <c r="MK342" s="465"/>
      <c r="ML342" s="675"/>
      <c r="MM342" s="443"/>
      <c r="MN342" s="443"/>
      <c r="MO342" s="443"/>
      <c r="MP342" s="460"/>
      <c r="MQ342" s="540"/>
      <c r="MR342" s="464"/>
      <c r="MS342" s="541"/>
      <c r="MT342" s="468"/>
      <c r="MU342" s="306"/>
      <c r="MV342" s="443"/>
      <c r="MW342" s="443"/>
      <c r="MX342" s="443"/>
      <c r="MY342" s="460"/>
      <c r="MZ342" s="540"/>
      <c r="NA342" s="464"/>
      <c r="NB342" s="541"/>
      <c r="NC342" s="468"/>
      <c r="ND342" s="306"/>
      <c r="NE342" s="443"/>
      <c r="NF342" s="24"/>
      <c r="NG342" s="443"/>
      <c r="NH342" s="460"/>
    </row>
    <row r="343" spans="1:372" ht="18">
      <c r="A343" s="655"/>
      <c r="B343" s="59"/>
      <c r="C343" s="460"/>
      <c r="D343" s="446"/>
      <c r="E343" s="446"/>
      <c r="F343" s="468"/>
      <c r="G343" s="335"/>
      <c r="H343" s="443"/>
      <c r="I343" s="443"/>
      <c r="J343" s="443"/>
      <c r="K343" s="443"/>
      <c r="L343" s="460"/>
      <c r="M343" s="655">
        <v>2016</v>
      </c>
      <c r="N343" s="443"/>
      <c r="O343" s="443"/>
      <c r="P343" s="67">
        <v>16328</v>
      </c>
      <c r="Q343" s="443" t="s">
        <v>246</v>
      </c>
      <c r="R343" s="446" t="s">
        <v>1612</v>
      </c>
      <c r="S343" s="443"/>
      <c r="T343" s="443"/>
      <c r="U343" s="460"/>
      <c r="V343" s="655" t="s">
        <v>1629</v>
      </c>
      <c r="W343" s="443"/>
      <c r="X343" s="443"/>
      <c r="Y343" s="67">
        <v>32711</v>
      </c>
      <c r="Z343" s="443" t="s">
        <v>270</v>
      </c>
      <c r="AA343" s="446" t="s">
        <v>1612</v>
      </c>
      <c r="AB343" s="443"/>
      <c r="AC343" s="443"/>
      <c r="AD343" s="460"/>
      <c r="AE343" s="655" t="s">
        <v>221</v>
      </c>
      <c r="AF343" s="443"/>
      <c r="AG343" s="443"/>
      <c r="AH343" s="59">
        <v>41471</v>
      </c>
      <c r="AI343" s="443" t="s">
        <v>405</v>
      </c>
      <c r="AJ343" s="446" t="s">
        <v>1612</v>
      </c>
      <c r="AK343" s="443"/>
      <c r="AL343" s="443"/>
      <c r="AM343" s="460"/>
      <c r="AN343" s="655" t="s">
        <v>877</v>
      </c>
      <c r="AO343" s="286"/>
      <c r="AP343" s="446"/>
      <c r="AQ343" s="443"/>
      <c r="AR343" s="443"/>
      <c r="AS343" s="446"/>
      <c r="AT343" s="443"/>
      <c r="AU343" s="443"/>
      <c r="AV343" s="460"/>
      <c r="AW343" s="655" t="s">
        <v>1952</v>
      </c>
      <c r="AX343" s="443"/>
      <c r="AZ343" s="471"/>
      <c r="BB343" s="446"/>
      <c r="BC343" s="24"/>
      <c r="BD343" s="443"/>
      <c r="BE343" s="460"/>
      <c r="BF343" s="655" t="s">
        <v>3724</v>
      </c>
      <c r="BJ343" s="24"/>
      <c r="BK343" s="443"/>
      <c r="BL343" s="443"/>
      <c r="BM343" s="443"/>
      <c r="BN343" s="460"/>
      <c r="BO343" s="24"/>
      <c r="BP343" s="24"/>
      <c r="BQ343" s="668"/>
      <c r="BR343" s="24"/>
      <c r="BS343" s="24"/>
      <c r="BT343" s="443"/>
      <c r="BU343" s="443"/>
      <c r="BV343" s="443"/>
      <c r="BW343" s="460"/>
      <c r="BX343" s="24"/>
      <c r="BY343" s="24"/>
      <c r="BZ343" s="668"/>
      <c r="CA343" s="24"/>
      <c r="CB343" s="24"/>
      <c r="CC343" s="443"/>
      <c r="CD343" s="443"/>
      <c r="CE343" s="443"/>
      <c r="CF343" s="460"/>
      <c r="CG343" s="24"/>
      <c r="CH343" s="24"/>
      <c r="CI343" s="668"/>
      <c r="CJ343" s="24"/>
      <c r="CK343" s="24"/>
      <c r="CL343" s="443"/>
      <c r="CM343" s="443"/>
      <c r="CN343" s="443"/>
      <c r="CO343" s="460"/>
      <c r="CP343" s="24"/>
      <c r="CQ343" s="24"/>
      <c r="CR343" s="668"/>
      <c r="CS343" s="24"/>
      <c r="CT343" s="24"/>
      <c r="CU343" s="443"/>
      <c r="CV343" s="443"/>
      <c r="CW343" s="443"/>
      <c r="CX343" s="460"/>
      <c r="CY343" s="24"/>
      <c r="CZ343" s="24"/>
      <c r="DA343" s="668"/>
      <c r="DB343" s="24"/>
      <c r="DC343" s="24"/>
      <c r="DD343" s="443"/>
      <c r="DE343" s="443"/>
      <c r="DF343" s="443"/>
      <c r="DG343" s="460"/>
      <c r="DH343" s="24"/>
      <c r="DI343" s="24"/>
      <c r="DJ343" s="668"/>
      <c r="DK343" s="24"/>
      <c r="DL343" s="24"/>
      <c r="DM343" s="443"/>
      <c r="DN343" s="443"/>
      <c r="DO343" s="443"/>
      <c r="DP343" s="460"/>
      <c r="DQ343" s="24"/>
      <c r="DR343" s="24"/>
      <c r="DS343" s="669"/>
      <c r="DT343" s="24"/>
      <c r="DU343" s="24"/>
      <c r="DV343" s="443"/>
      <c r="DW343" s="443"/>
      <c r="DX343" s="443"/>
      <c r="DY343" s="460"/>
      <c r="DZ343" s="24"/>
      <c r="EA343" s="24"/>
      <c r="EB343" s="669"/>
      <c r="EC343" s="24"/>
      <c r="ED343" s="24"/>
      <c r="EE343" s="443"/>
      <c r="EF343" s="443"/>
      <c r="EG343" s="443"/>
      <c r="EH343" s="460"/>
      <c r="EI343" s="24"/>
      <c r="EJ343" s="24"/>
      <c r="EK343" s="668"/>
      <c r="EL343" s="24"/>
      <c r="EM343" s="24"/>
      <c r="EN343" s="443"/>
      <c r="EO343" s="443"/>
      <c r="EP343" s="443"/>
      <c r="EQ343" s="460"/>
      <c r="ER343" s="24"/>
      <c r="ES343" s="24"/>
      <c r="ET343" s="668"/>
      <c r="EU343" s="24"/>
      <c r="EV343" s="24"/>
      <c r="EW343" s="443"/>
      <c r="EX343" s="443"/>
      <c r="EY343" s="443"/>
      <c r="EZ343" s="460"/>
      <c r="FA343" s="446"/>
      <c r="FB343" s="464"/>
      <c r="FC343" s="541"/>
      <c r="FD343" s="468"/>
      <c r="FE343" s="446"/>
      <c r="FF343" s="443"/>
      <c r="FG343" s="443"/>
      <c r="FH343" s="443"/>
      <c r="FI343" s="460"/>
      <c r="FJ343" s="24"/>
      <c r="FK343" s="24"/>
      <c r="FL343" s="668"/>
      <c r="FM343" s="24"/>
      <c r="FN343" s="24"/>
      <c r="FO343" s="443"/>
      <c r="FP343" s="443"/>
      <c r="FQ343" s="443"/>
      <c r="FR343" s="460"/>
      <c r="FS343" s="24"/>
      <c r="FT343" s="24"/>
      <c r="FU343" s="668"/>
      <c r="FV343" s="24"/>
      <c r="FW343" s="24"/>
      <c r="FX343" s="443"/>
      <c r="FY343" s="443"/>
      <c r="FZ343" s="443"/>
      <c r="GA343" s="460"/>
      <c r="GB343" s="24"/>
      <c r="GC343" s="24"/>
      <c r="GD343" s="679"/>
      <c r="GE343" s="24"/>
      <c r="GF343" s="24"/>
      <c r="GG343" s="443"/>
      <c r="GH343" s="443"/>
      <c r="GI343" s="443"/>
      <c r="GJ343" s="460"/>
      <c r="GK343" s="446"/>
      <c r="GL343" s="464"/>
      <c r="GM343" s="541"/>
      <c r="GN343" s="468"/>
      <c r="GO343" s="446"/>
      <c r="GP343" s="443"/>
      <c r="GQ343" s="443"/>
      <c r="GR343" s="443"/>
      <c r="GS343" s="460"/>
      <c r="GT343" s="443"/>
      <c r="GU343" s="443"/>
      <c r="GV343" s="443"/>
      <c r="GW343" s="443"/>
      <c r="GX343" s="443"/>
      <c r="GY343" s="443"/>
      <c r="GZ343" s="443"/>
      <c r="HA343" s="443"/>
      <c r="HB343" s="460"/>
      <c r="HC343" s="24"/>
      <c r="HD343" s="24"/>
      <c r="HE343" s="668"/>
      <c r="HF343" s="24"/>
      <c r="HG343" s="24"/>
      <c r="HH343" s="443"/>
      <c r="HI343" s="443"/>
      <c r="HJ343" s="443"/>
      <c r="HK343" s="460"/>
      <c r="HL343" s="24"/>
      <c r="HM343" s="24"/>
      <c r="HN343" s="668"/>
      <c r="HO343" s="24"/>
      <c r="HP343" s="24"/>
      <c r="HQ343" s="443"/>
      <c r="HR343" s="443"/>
      <c r="HS343" s="443"/>
      <c r="HT343" s="460"/>
      <c r="HU343" s="24"/>
      <c r="HV343" s="24"/>
      <c r="HW343" s="680"/>
      <c r="HX343" s="24"/>
      <c r="HY343" s="24"/>
      <c r="HZ343" s="24"/>
      <c r="IA343" s="443"/>
      <c r="IB343" s="443"/>
      <c r="IC343" s="460"/>
      <c r="ID343" s="443"/>
      <c r="IE343" s="443"/>
      <c r="IF343" s="443"/>
      <c r="IG343" s="443"/>
      <c r="IH343" s="443"/>
      <c r="II343" s="443"/>
      <c r="IJ343" s="443"/>
      <c r="IK343" s="443"/>
      <c r="IL343" s="460"/>
      <c r="IM343" s="24"/>
      <c r="IN343" s="24"/>
      <c r="IO343" s="668"/>
      <c r="IP343" s="24"/>
      <c r="IQ343" s="24"/>
      <c r="IR343" s="443"/>
      <c r="IS343" s="443"/>
      <c r="IT343" s="443"/>
      <c r="IU343" s="460"/>
      <c r="IV343" s="24"/>
      <c r="IW343" s="24"/>
      <c r="IX343" s="679"/>
      <c r="IY343" s="24"/>
      <c r="IZ343" s="24"/>
      <c r="JA343" s="443"/>
      <c r="JB343" s="443"/>
      <c r="JC343" s="443"/>
      <c r="JD343" s="460"/>
      <c r="JE343" s="676"/>
      <c r="JF343" s="24"/>
      <c r="JG343" s="668"/>
      <c r="JH343" s="24"/>
      <c r="JI343" s="24"/>
      <c r="JJ343" s="443"/>
      <c r="JK343" s="443"/>
      <c r="JL343" s="443"/>
      <c r="JM343" s="460"/>
      <c r="JN343" s="443"/>
      <c r="JO343" s="443"/>
      <c r="JP343" s="443"/>
      <c r="JQ343" s="443"/>
      <c r="JR343" s="443"/>
      <c r="JS343" s="443"/>
      <c r="JT343" s="443"/>
      <c r="JU343" s="443"/>
      <c r="JV343" s="460"/>
      <c r="JW343" s="24"/>
      <c r="JX343" s="24"/>
      <c r="JY343" s="674"/>
      <c r="JZ343" s="24"/>
      <c r="KA343" s="24"/>
      <c r="KB343" s="443"/>
      <c r="KC343" s="443"/>
      <c r="KD343" s="443"/>
      <c r="KE343" s="460"/>
      <c r="KF343" s="24"/>
      <c r="KG343" s="24"/>
      <c r="KH343" s="668"/>
      <c r="KI343" s="24"/>
      <c r="KJ343" s="24"/>
      <c r="KK343" s="443"/>
      <c r="KL343" s="443"/>
      <c r="KM343" s="443"/>
      <c r="KN343" s="460"/>
      <c r="KO343" s="443"/>
      <c r="KP343" s="443"/>
      <c r="KQ343" s="443"/>
      <c r="KR343" s="443"/>
      <c r="KS343" s="443"/>
      <c r="KT343" s="443"/>
      <c r="KU343" s="443"/>
      <c r="KV343" s="443"/>
      <c r="KW343" s="460"/>
      <c r="KX343" s="443"/>
      <c r="KY343" s="443"/>
      <c r="KZ343" s="443"/>
      <c r="LA343" s="443"/>
      <c r="LB343" s="443"/>
      <c r="LC343" s="443"/>
      <c r="LD343" s="443"/>
      <c r="LE343" s="443"/>
      <c r="LF343" s="460"/>
      <c r="LG343" s="24"/>
      <c r="LH343" s="24"/>
      <c r="LI343" s="669"/>
      <c r="LJ343" s="24"/>
      <c r="LK343" s="24"/>
      <c r="LL343" s="443"/>
      <c r="LM343" s="443"/>
      <c r="LN343" s="443"/>
      <c r="LO343" s="460"/>
      <c r="LP343" s="24"/>
      <c r="LQ343" s="24"/>
      <c r="LR343" s="668"/>
      <c r="LS343" s="24"/>
      <c r="LT343" s="24"/>
      <c r="LU343" s="443"/>
      <c r="LV343" s="443"/>
      <c r="LW343" s="443"/>
      <c r="LX343" s="460"/>
      <c r="LY343" s="443"/>
      <c r="LZ343" s="443"/>
      <c r="MA343" s="443"/>
      <c r="MB343" s="443"/>
      <c r="MC343" s="443"/>
      <c r="MD343" s="443"/>
      <c r="ME343" s="443"/>
      <c r="MF343" s="443"/>
      <c r="MG343" s="460"/>
      <c r="MH343" s="446"/>
      <c r="MI343" s="464"/>
      <c r="MJ343" s="465"/>
      <c r="MK343" s="465"/>
      <c r="ML343" s="675"/>
      <c r="MM343" s="443"/>
      <c r="MN343" s="443"/>
      <c r="MO343" s="443"/>
      <c r="MP343" s="460"/>
      <c r="MQ343" s="446"/>
      <c r="MR343" s="464"/>
      <c r="MS343" s="541"/>
      <c r="MT343" s="468"/>
      <c r="MU343" s="446"/>
      <c r="MV343" s="443"/>
      <c r="MW343" s="443"/>
      <c r="MX343" s="443"/>
      <c r="MY343" s="460"/>
      <c r="MZ343" s="446"/>
      <c r="NA343" s="464"/>
      <c r="NB343" s="541"/>
      <c r="NC343" s="468"/>
      <c r="ND343" s="446"/>
      <c r="NE343" s="443"/>
      <c r="NF343" s="24"/>
      <c r="NG343" s="443"/>
      <c r="NH343" s="460"/>
    </row>
    <row r="344" spans="1:372" ht="18">
      <c r="A344" s="538"/>
      <c r="C344" s="460"/>
      <c r="D344" s="540"/>
      <c r="E344" s="306"/>
      <c r="F344" s="306"/>
      <c r="G344" s="349"/>
      <c r="H344" s="443"/>
      <c r="I344" s="443"/>
      <c r="J344" s="443"/>
      <c r="K344" s="443"/>
      <c r="L344" s="460"/>
      <c r="M344" s="538" t="s">
        <v>179</v>
      </c>
      <c r="N344" s="443"/>
      <c r="O344" s="443"/>
      <c r="P344" s="24"/>
      <c r="Q344" s="443"/>
      <c r="R344" s="446"/>
      <c r="S344" s="443"/>
      <c r="T344" s="443"/>
      <c r="U344" s="460"/>
      <c r="V344" s="538" t="s">
        <v>1</v>
      </c>
      <c r="W344" s="443"/>
      <c r="X344" s="443"/>
      <c r="Y344" s="24"/>
      <c r="Z344" s="443"/>
      <c r="AA344" s="446"/>
      <c r="AB344" s="443"/>
      <c r="AC344" s="443"/>
      <c r="AD344" s="460"/>
      <c r="AE344" s="538" t="s">
        <v>1</v>
      </c>
      <c r="AF344" s="443"/>
      <c r="AG344" s="446"/>
      <c r="AH344" s="59"/>
      <c r="AI344" s="443"/>
      <c r="AJ344" s="446"/>
      <c r="AK344" s="443"/>
      <c r="AL344" s="443"/>
      <c r="AM344" s="460"/>
      <c r="AN344" s="538" t="s">
        <v>15</v>
      </c>
      <c r="AO344" s="443"/>
      <c r="AP344" s="443"/>
      <c r="AQ344" s="212">
        <v>45956.074999999939</v>
      </c>
      <c r="AR344" s="443" t="s">
        <v>1554</v>
      </c>
      <c r="AS344" s="446" t="s">
        <v>1613</v>
      </c>
      <c r="AT344" s="443"/>
      <c r="AU344" s="443"/>
      <c r="AV344" s="460"/>
      <c r="AW344" s="538" t="s">
        <v>15</v>
      </c>
      <c r="AX344" s="283"/>
      <c r="AY344" s="446"/>
      <c r="AZ344" s="212">
        <v>41848.824999999822</v>
      </c>
      <c r="BA344" s="388" t="s">
        <v>2115</v>
      </c>
      <c r="BB344" s="446" t="s">
        <v>1613</v>
      </c>
      <c r="BC344" s="24"/>
      <c r="BD344" s="443"/>
      <c r="BE344" s="460"/>
      <c r="BF344" s="538" t="s">
        <v>27</v>
      </c>
      <c r="BG344" s="286"/>
      <c r="BH344" s="621"/>
      <c r="BI344" s="212">
        <v>47172.87499999936</v>
      </c>
      <c r="BJ344" s="388" t="s">
        <v>3741</v>
      </c>
      <c r="BK344" s="446" t="s">
        <v>1613</v>
      </c>
      <c r="BL344" s="443"/>
      <c r="BM344" s="443"/>
      <c r="BN344" s="460"/>
      <c r="BO344" s="24"/>
      <c r="BP344" s="24"/>
      <c r="BQ344" s="668"/>
      <c r="BR344" s="24"/>
      <c r="BS344" s="24"/>
      <c r="BT344" s="443"/>
      <c r="BU344" s="443"/>
      <c r="BV344" s="443"/>
      <c r="BW344" s="460"/>
      <c r="BX344" s="24"/>
      <c r="BY344" s="24"/>
      <c r="BZ344" s="668"/>
      <c r="CA344" s="24"/>
      <c r="CB344" s="24"/>
      <c r="CC344" s="443"/>
      <c r="CD344" s="443"/>
      <c r="CE344" s="443"/>
      <c r="CF344" s="460"/>
      <c r="CG344" s="24"/>
      <c r="CH344" s="24"/>
      <c r="CI344" s="668"/>
      <c r="CJ344" s="24"/>
      <c r="CK344" s="24"/>
      <c r="CL344" s="443"/>
      <c r="CM344" s="443"/>
      <c r="CN344" s="443"/>
      <c r="CO344" s="460"/>
      <c r="CP344" s="24"/>
      <c r="CQ344" s="24"/>
      <c r="CR344" s="668"/>
      <c r="CS344" s="24"/>
      <c r="CT344" s="24"/>
      <c r="CU344" s="443"/>
      <c r="CV344" s="443"/>
      <c r="CW344" s="443"/>
      <c r="CX344" s="460"/>
      <c r="CY344" s="24"/>
      <c r="CZ344" s="24"/>
      <c r="DA344" s="668"/>
      <c r="DB344" s="24"/>
      <c r="DC344" s="24"/>
      <c r="DD344" s="443"/>
      <c r="DE344" s="443"/>
      <c r="DF344" s="443"/>
      <c r="DG344" s="460"/>
      <c r="DH344" s="24"/>
      <c r="DI344" s="24"/>
      <c r="DJ344" s="668"/>
      <c r="DK344" s="24"/>
      <c r="DL344" s="24"/>
      <c r="DM344" s="443"/>
      <c r="DN344" s="443"/>
      <c r="DO344" s="443"/>
      <c r="DP344" s="460"/>
      <c r="DQ344" s="24"/>
      <c r="DR344" s="24"/>
      <c r="DS344" s="669"/>
      <c r="DT344" s="24"/>
      <c r="DU344" s="24"/>
      <c r="DV344" s="443"/>
      <c r="DW344" s="443"/>
      <c r="DX344" s="443"/>
      <c r="DY344" s="460"/>
      <c r="DZ344" s="24"/>
      <c r="EA344" s="24"/>
      <c r="EB344" s="669"/>
      <c r="EC344" s="24"/>
      <c r="ED344" s="24"/>
      <c r="EE344" s="443"/>
      <c r="EF344" s="443"/>
      <c r="EG344" s="443"/>
      <c r="EH344" s="460"/>
      <c r="EI344" s="24"/>
      <c r="EJ344" s="24"/>
      <c r="EK344" s="668"/>
      <c r="EL344" s="24"/>
      <c r="EM344" s="24"/>
      <c r="EN344" s="443"/>
      <c r="EO344" s="443"/>
      <c r="EP344" s="443"/>
      <c r="EQ344" s="460"/>
      <c r="ER344" s="24"/>
      <c r="ES344" s="24"/>
      <c r="ET344" s="668"/>
      <c r="EU344" s="24"/>
      <c r="EV344" s="24"/>
      <c r="EW344" s="443"/>
      <c r="EX344" s="443"/>
      <c r="EY344" s="443"/>
      <c r="EZ344" s="460"/>
      <c r="FA344" s="446"/>
      <c r="FB344" s="446"/>
      <c r="FC344" s="542"/>
      <c r="FD344" s="468"/>
      <c r="FE344" s="446"/>
      <c r="FF344" s="443"/>
      <c r="FG344" s="443"/>
      <c r="FH344" s="443"/>
      <c r="FI344" s="460"/>
      <c r="FJ344" s="24"/>
      <c r="FK344" s="24"/>
      <c r="FL344" s="668"/>
      <c r="FM344" s="24"/>
      <c r="FN344" s="24"/>
      <c r="FO344" s="443"/>
      <c r="FP344" s="443"/>
      <c r="FQ344" s="443"/>
      <c r="FR344" s="460"/>
      <c r="FS344" s="24"/>
      <c r="FT344" s="24"/>
      <c r="FU344" s="668"/>
      <c r="FV344" s="24"/>
      <c r="FW344" s="24"/>
      <c r="FX344" s="443"/>
      <c r="FY344" s="443"/>
      <c r="FZ344" s="443"/>
      <c r="GA344" s="460"/>
      <c r="GB344" s="24"/>
      <c r="GC344" s="24"/>
      <c r="GD344" s="679"/>
      <c r="GE344" s="24"/>
      <c r="GF344" s="24"/>
      <c r="GG344" s="443"/>
      <c r="GH344" s="443"/>
      <c r="GI344" s="443"/>
      <c r="GJ344" s="460"/>
      <c r="GK344" s="446"/>
      <c r="GL344" s="446"/>
      <c r="GM344" s="542"/>
      <c r="GN344" s="468"/>
      <c r="GO344" s="446"/>
      <c r="GP344" s="443"/>
      <c r="GQ344" s="443"/>
      <c r="GR344" s="443"/>
      <c r="GS344" s="460"/>
      <c r="GT344" s="443"/>
      <c r="GU344" s="443"/>
      <c r="GV344" s="443"/>
      <c r="GW344" s="443"/>
      <c r="GX344" s="443"/>
      <c r="GY344" s="443"/>
      <c r="GZ344" s="443"/>
      <c r="HA344" s="443"/>
      <c r="HB344" s="460"/>
      <c r="HC344" s="24"/>
      <c r="HD344" s="24"/>
      <c r="HE344" s="668"/>
      <c r="HF344" s="24"/>
      <c r="HG344" s="24"/>
      <c r="HH344" s="443"/>
      <c r="HI344" s="443"/>
      <c r="HJ344" s="443"/>
      <c r="HK344" s="460"/>
      <c r="HL344" s="24"/>
      <c r="HM344" s="24"/>
      <c r="HN344" s="668"/>
      <c r="HO344" s="24"/>
      <c r="HP344" s="24"/>
      <c r="HQ344" s="443"/>
      <c r="HR344" s="443"/>
      <c r="HS344" s="443"/>
      <c r="HT344" s="460"/>
      <c r="HU344" s="24"/>
      <c r="HV344" s="24"/>
      <c r="HW344" s="680"/>
      <c r="HX344" s="24"/>
      <c r="HY344" s="24"/>
      <c r="HZ344" s="24"/>
      <c r="IA344" s="443"/>
      <c r="IB344" s="443"/>
      <c r="IC344" s="460"/>
      <c r="ID344" s="443"/>
      <c r="IE344" s="443"/>
      <c r="IF344" s="443"/>
      <c r="IG344" s="443"/>
      <c r="IH344" s="443"/>
      <c r="II344" s="443"/>
      <c r="IJ344" s="443"/>
      <c r="IK344" s="443"/>
      <c r="IL344" s="460"/>
      <c r="IM344" s="24"/>
      <c r="IN344" s="24"/>
      <c r="IO344" s="668"/>
      <c r="IP344" s="24"/>
      <c r="IQ344" s="24"/>
      <c r="IR344" s="443"/>
      <c r="IS344" s="443"/>
      <c r="IT344" s="443"/>
      <c r="IU344" s="460"/>
      <c r="IV344" s="24"/>
      <c r="IW344" s="24"/>
      <c r="IX344" s="679"/>
      <c r="IY344" s="24"/>
      <c r="IZ344" s="24"/>
      <c r="JA344" s="443"/>
      <c r="JB344" s="443"/>
      <c r="JC344" s="443"/>
      <c r="JD344" s="460"/>
      <c r="JE344" s="24"/>
      <c r="JF344" s="24"/>
      <c r="JG344" s="668"/>
      <c r="JH344" s="24"/>
      <c r="JI344" s="24"/>
      <c r="JJ344" s="443"/>
      <c r="JK344" s="443"/>
      <c r="JL344" s="443"/>
      <c r="JM344" s="460"/>
      <c r="JN344" s="443"/>
      <c r="JO344" s="443"/>
      <c r="JP344" s="443"/>
      <c r="JQ344" s="443"/>
      <c r="JR344" s="443"/>
      <c r="JS344" s="443"/>
      <c r="JT344" s="443"/>
      <c r="JU344" s="443"/>
      <c r="JV344" s="460"/>
      <c r="JW344" s="24"/>
      <c r="JX344" s="24"/>
      <c r="JY344" s="674"/>
      <c r="JZ344" s="24"/>
      <c r="KA344" s="24"/>
      <c r="KB344" s="443"/>
      <c r="KC344" s="443"/>
      <c r="KD344" s="443"/>
      <c r="KE344" s="460"/>
      <c r="KF344" s="24"/>
      <c r="KG344" s="24"/>
      <c r="KH344" s="668"/>
      <c r="KI344" s="24"/>
      <c r="KJ344" s="24"/>
      <c r="KK344" s="443"/>
      <c r="KL344" s="443"/>
      <c r="KM344" s="443"/>
      <c r="KN344" s="460"/>
      <c r="KO344" s="443"/>
      <c r="KP344" s="443"/>
      <c r="KQ344" s="443"/>
      <c r="KR344" s="443"/>
      <c r="KS344" s="443"/>
      <c r="KT344" s="443"/>
      <c r="KU344" s="443"/>
      <c r="KV344" s="443"/>
      <c r="KW344" s="460"/>
      <c r="KX344" s="443"/>
      <c r="KY344" s="443"/>
      <c r="KZ344" s="443"/>
      <c r="LA344" s="443"/>
      <c r="LB344" s="443"/>
      <c r="LC344" s="443"/>
      <c r="LD344" s="443"/>
      <c r="LE344" s="443"/>
      <c r="LF344" s="460"/>
      <c r="LG344" s="24"/>
      <c r="LH344" s="24"/>
      <c r="LI344" s="669"/>
      <c r="LJ344" s="24"/>
      <c r="LK344" s="24"/>
      <c r="LL344" s="443"/>
      <c r="LM344" s="443"/>
      <c r="LN344" s="443"/>
      <c r="LO344" s="460"/>
      <c r="LP344" s="24"/>
      <c r="LQ344" s="24"/>
      <c r="LR344" s="668"/>
      <c r="LS344" s="24"/>
      <c r="LT344" s="24"/>
      <c r="LU344" s="443"/>
      <c r="LV344" s="443"/>
      <c r="LW344" s="443"/>
      <c r="LX344" s="460"/>
      <c r="LY344" s="443"/>
      <c r="LZ344" s="443"/>
      <c r="MA344" s="443"/>
      <c r="MB344" s="443"/>
      <c r="MC344" s="443"/>
      <c r="MD344" s="443"/>
      <c r="ME344" s="443"/>
      <c r="MF344" s="443"/>
      <c r="MG344" s="460"/>
      <c r="MH344" s="446"/>
      <c r="MI344" s="446"/>
      <c r="MJ344" s="465"/>
      <c r="MK344" s="465"/>
      <c r="ML344" s="675"/>
      <c r="MM344" s="443"/>
      <c r="MN344" s="443"/>
      <c r="MO344" s="443"/>
      <c r="MP344" s="460"/>
      <c r="MQ344" s="446"/>
      <c r="MR344" s="446"/>
      <c r="MS344" s="542"/>
      <c r="MT344" s="468"/>
      <c r="MU344" s="446"/>
      <c r="MV344" s="443"/>
      <c r="MW344" s="443"/>
      <c r="MX344" s="443"/>
      <c r="MY344" s="460"/>
      <c r="MZ344" s="446"/>
      <c r="NA344" s="446"/>
      <c r="NB344" s="542"/>
      <c r="NC344" s="468"/>
      <c r="ND344" s="446"/>
      <c r="NE344" s="443"/>
      <c r="NF344" s="24"/>
      <c r="NG344" s="443"/>
      <c r="NH344" s="460"/>
    </row>
    <row r="345" spans="1:372" ht="18">
      <c r="A345" s="655"/>
      <c r="C345" s="460"/>
      <c r="D345" s="446"/>
      <c r="E345" s="446"/>
      <c r="F345" s="468"/>
      <c r="G345" s="335"/>
      <c r="H345" s="443"/>
      <c r="I345" s="443"/>
      <c r="J345" s="443"/>
      <c r="K345" s="443"/>
      <c r="L345" s="460"/>
      <c r="M345" s="62">
        <v>2016</v>
      </c>
      <c r="N345" s="443"/>
      <c r="O345" s="443"/>
      <c r="P345" s="67">
        <v>16200</v>
      </c>
      <c r="Q345" s="443" t="s">
        <v>247</v>
      </c>
      <c r="R345" s="446" t="s">
        <v>1613</v>
      </c>
      <c r="S345" s="443"/>
      <c r="T345" s="443"/>
      <c r="U345" s="460"/>
      <c r="V345" s="655" t="s">
        <v>1629</v>
      </c>
      <c r="W345" s="443"/>
      <c r="X345" s="443"/>
      <c r="Y345" s="67">
        <v>32152</v>
      </c>
      <c r="Z345" s="443" t="s">
        <v>271</v>
      </c>
      <c r="AA345" s="446" t="s">
        <v>1613</v>
      </c>
      <c r="AB345" s="443"/>
      <c r="AC345" s="443"/>
      <c r="AD345" s="460"/>
      <c r="AE345" s="655" t="s">
        <v>221</v>
      </c>
      <c r="AF345" s="443"/>
      <c r="AG345" s="446"/>
      <c r="AH345" s="59">
        <v>40392</v>
      </c>
      <c r="AI345" s="443" t="s">
        <v>406</v>
      </c>
      <c r="AJ345" s="446" t="s">
        <v>1613</v>
      </c>
      <c r="AK345" s="443"/>
      <c r="AL345" s="443"/>
      <c r="AM345" s="460"/>
      <c r="AN345" s="655" t="s">
        <v>879</v>
      </c>
      <c r="AO345" s="443"/>
      <c r="AP345" s="443"/>
      <c r="AQ345" s="443"/>
      <c r="AR345" s="443"/>
      <c r="AS345" s="446"/>
      <c r="AT345" s="443"/>
      <c r="AU345" s="443"/>
      <c r="AV345" s="460"/>
      <c r="AW345" s="655" t="s">
        <v>2174</v>
      </c>
      <c r="AX345" s="443"/>
      <c r="AZ345" s="471"/>
      <c r="BB345" s="446"/>
      <c r="BC345" s="24"/>
      <c r="BD345" s="443"/>
      <c r="BE345" s="460"/>
      <c r="BF345" s="655" t="s">
        <v>3704</v>
      </c>
      <c r="BJ345" s="24"/>
      <c r="BK345" s="443"/>
      <c r="BL345" s="443"/>
      <c r="BM345" s="443"/>
      <c r="BN345" s="460"/>
      <c r="BO345" s="664"/>
      <c r="BP345" s="24"/>
      <c r="BQ345" s="668"/>
      <c r="BR345" s="24"/>
      <c r="BS345" s="24"/>
      <c r="BT345" s="443"/>
      <c r="BU345" s="443"/>
      <c r="BV345" s="443"/>
      <c r="BW345" s="460"/>
      <c r="BX345" s="664"/>
      <c r="BY345" s="24"/>
      <c r="BZ345" s="668"/>
      <c r="CA345" s="24"/>
      <c r="CB345" s="24"/>
      <c r="CC345" s="443"/>
      <c r="CD345" s="443"/>
      <c r="CE345" s="443"/>
      <c r="CF345" s="460"/>
      <c r="CG345" s="664"/>
      <c r="CH345" s="24"/>
      <c r="CI345" s="668"/>
      <c r="CJ345" s="24"/>
      <c r="CK345" s="24"/>
      <c r="CL345" s="443"/>
      <c r="CM345" s="443"/>
      <c r="CN345" s="443"/>
      <c r="CO345" s="460"/>
      <c r="CP345" s="664"/>
      <c r="CQ345" s="24"/>
      <c r="CR345" s="668"/>
      <c r="CS345" s="24"/>
      <c r="CT345" s="24"/>
      <c r="CU345" s="443"/>
      <c r="CV345" s="443"/>
      <c r="CW345" s="443"/>
      <c r="CX345" s="460"/>
      <c r="CY345" s="664"/>
      <c r="CZ345" s="24"/>
      <c r="DA345" s="668"/>
      <c r="DB345" s="24"/>
      <c r="DC345" s="24"/>
      <c r="DD345" s="443"/>
      <c r="DE345" s="443"/>
      <c r="DF345" s="443"/>
      <c r="DG345" s="460"/>
      <c r="DH345" s="664"/>
      <c r="DI345" s="24"/>
      <c r="DJ345" s="668"/>
      <c r="DK345" s="24"/>
      <c r="DL345" s="24"/>
      <c r="DM345" s="443"/>
      <c r="DN345" s="443"/>
      <c r="DO345" s="443"/>
      <c r="DP345" s="460"/>
      <c r="DQ345" s="664"/>
      <c r="DR345" s="24"/>
      <c r="DS345" s="669"/>
      <c r="DT345" s="24"/>
      <c r="DU345" s="24"/>
      <c r="DV345" s="443"/>
      <c r="DW345" s="443"/>
      <c r="DX345" s="443"/>
      <c r="DY345" s="460"/>
      <c r="DZ345" s="664"/>
      <c r="EA345" s="24"/>
      <c r="EB345" s="669"/>
      <c r="EC345" s="24"/>
      <c r="ED345" s="24"/>
      <c r="EE345" s="443"/>
      <c r="EF345" s="443"/>
      <c r="EG345" s="443"/>
      <c r="EH345" s="460"/>
      <c r="EI345" s="664"/>
      <c r="EJ345" s="24"/>
      <c r="EK345" s="668"/>
      <c r="EL345" s="24"/>
      <c r="EM345" s="24"/>
      <c r="EN345" s="443"/>
      <c r="EO345" s="443"/>
      <c r="EP345" s="443"/>
      <c r="EQ345" s="460"/>
      <c r="ER345" s="664"/>
      <c r="ES345" s="24"/>
      <c r="ET345" s="668"/>
      <c r="EU345" s="24"/>
      <c r="EV345" s="24"/>
      <c r="EW345" s="443"/>
      <c r="EX345" s="443"/>
      <c r="EY345" s="443"/>
      <c r="EZ345" s="460"/>
      <c r="FA345" s="441"/>
      <c r="FB345" s="446"/>
      <c r="FC345" s="542"/>
      <c r="FD345" s="468"/>
      <c r="FE345" s="446"/>
      <c r="FF345" s="443"/>
      <c r="FG345" s="443"/>
      <c r="FH345" s="443"/>
      <c r="FI345" s="460"/>
      <c r="FJ345" s="664"/>
      <c r="FK345" s="24"/>
      <c r="FL345" s="668"/>
      <c r="FM345" s="24"/>
      <c r="FN345" s="24"/>
      <c r="FO345" s="443"/>
      <c r="FP345" s="443"/>
      <c r="FQ345" s="443"/>
      <c r="FR345" s="460"/>
      <c r="FS345" s="664"/>
      <c r="FT345" s="24"/>
      <c r="FU345" s="668"/>
      <c r="FV345" s="24"/>
      <c r="FW345" s="24"/>
      <c r="FX345" s="443"/>
      <c r="FY345" s="443"/>
      <c r="FZ345" s="443"/>
      <c r="GA345" s="460"/>
      <c r="GB345" s="664"/>
      <c r="GC345" s="24"/>
      <c r="GD345" s="679"/>
      <c r="GE345" s="24"/>
      <c r="GF345" s="24"/>
      <c r="GG345" s="443"/>
      <c r="GH345" s="443"/>
      <c r="GI345" s="443"/>
      <c r="GJ345" s="460"/>
      <c r="GK345" s="441"/>
      <c r="GL345" s="446"/>
      <c r="GM345" s="542"/>
      <c r="GN345" s="468"/>
      <c r="GO345" s="446"/>
      <c r="GP345" s="443"/>
      <c r="GQ345" s="443"/>
      <c r="GR345" s="443"/>
      <c r="GS345" s="460"/>
      <c r="GT345" s="443"/>
      <c r="GU345" s="443"/>
      <c r="GV345" s="443"/>
      <c r="GW345" s="443"/>
      <c r="GX345" s="443"/>
      <c r="GY345" s="443"/>
      <c r="GZ345" s="443"/>
      <c r="HA345" s="443"/>
      <c r="HB345" s="460"/>
      <c r="HC345" s="664"/>
      <c r="HD345" s="24"/>
      <c r="HE345" s="668"/>
      <c r="HF345" s="24"/>
      <c r="HG345" s="24"/>
      <c r="HH345" s="443"/>
      <c r="HI345" s="443"/>
      <c r="HJ345" s="443"/>
      <c r="HK345" s="460"/>
      <c r="HL345" s="664"/>
      <c r="HM345" s="24"/>
      <c r="HN345" s="668"/>
      <c r="HO345" s="24"/>
      <c r="HP345" s="24"/>
      <c r="HQ345" s="443"/>
      <c r="HR345" s="443"/>
      <c r="HS345" s="443"/>
      <c r="HT345" s="460"/>
      <c r="HU345" s="664"/>
      <c r="HV345" s="24"/>
      <c r="HW345" s="680"/>
      <c r="HX345" s="24"/>
      <c r="HY345" s="24"/>
      <c r="HZ345" s="24"/>
      <c r="IA345" s="443"/>
      <c r="IB345" s="443"/>
      <c r="IC345" s="460"/>
      <c r="ID345" s="443"/>
      <c r="IE345" s="443"/>
      <c r="IF345" s="443"/>
      <c r="IG345" s="443"/>
      <c r="IH345" s="443"/>
      <c r="II345" s="443"/>
      <c r="IJ345" s="443"/>
      <c r="IK345" s="443"/>
      <c r="IL345" s="460"/>
      <c r="IM345" s="664"/>
      <c r="IN345" s="24"/>
      <c r="IO345" s="668"/>
      <c r="IP345" s="24"/>
      <c r="IQ345" s="24"/>
      <c r="IR345" s="443"/>
      <c r="IS345" s="443"/>
      <c r="IT345" s="443"/>
      <c r="IU345" s="460"/>
      <c r="IV345" s="664"/>
      <c r="IW345" s="24"/>
      <c r="IX345" s="679"/>
      <c r="IY345" s="24"/>
      <c r="IZ345" s="24"/>
      <c r="JA345" s="443"/>
      <c r="JB345" s="443"/>
      <c r="JC345" s="443"/>
      <c r="JD345" s="460"/>
      <c r="JE345" s="24"/>
      <c r="JF345" s="24"/>
      <c r="JG345" s="668"/>
      <c r="JH345" s="24"/>
      <c r="JI345" s="24"/>
      <c r="JJ345" s="443"/>
      <c r="JK345" s="443"/>
      <c r="JL345" s="443"/>
      <c r="JM345" s="460"/>
      <c r="JN345" s="443"/>
      <c r="JO345" s="443"/>
      <c r="JP345" s="443"/>
      <c r="JQ345" s="443"/>
      <c r="JR345" s="443"/>
      <c r="JS345" s="443"/>
      <c r="JT345" s="443"/>
      <c r="JU345" s="443"/>
      <c r="JV345" s="460"/>
      <c r="JW345" s="664"/>
      <c r="JX345" s="24"/>
      <c r="JY345" s="674"/>
      <c r="JZ345" s="24"/>
      <c r="KA345" s="24"/>
      <c r="KB345" s="443"/>
      <c r="KC345" s="443"/>
      <c r="KD345" s="443"/>
      <c r="KE345" s="460"/>
      <c r="KF345" s="664"/>
      <c r="KG345" s="24"/>
      <c r="KH345" s="668"/>
      <c r="KI345" s="24"/>
      <c r="KJ345" s="24"/>
      <c r="KK345" s="443"/>
      <c r="KL345" s="443"/>
      <c r="KM345" s="443"/>
      <c r="KN345" s="460"/>
      <c r="KO345" s="443"/>
      <c r="KP345" s="443"/>
      <c r="KQ345" s="443"/>
      <c r="KR345" s="443"/>
      <c r="KS345" s="443"/>
      <c r="KT345" s="443"/>
      <c r="KU345" s="443"/>
      <c r="KV345" s="443"/>
      <c r="KW345" s="460"/>
      <c r="KX345" s="443"/>
      <c r="KY345" s="443"/>
      <c r="KZ345" s="443"/>
      <c r="LA345" s="443"/>
      <c r="LB345" s="443"/>
      <c r="LC345" s="443"/>
      <c r="LD345" s="443"/>
      <c r="LE345" s="443"/>
      <c r="LF345" s="460"/>
      <c r="LG345" s="664"/>
      <c r="LH345" s="24"/>
      <c r="LI345" s="669"/>
      <c r="LJ345" s="24"/>
      <c r="LK345" s="24"/>
      <c r="LL345" s="443"/>
      <c r="LM345" s="443"/>
      <c r="LN345" s="443"/>
      <c r="LO345" s="460"/>
      <c r="LP345" s="664"/>
      <c r="LQ345" s="24"/>
      <c r="LR345" s="668"/>
      <c r="LS345" s="24"/>
      <c r="LT345" s="24"/>
      <c r="LU345" s="443"/>
      <c r="LV345" s="443"/>
      <c r="LW345" s="443"/>
      <c r="LX345" s="460"/>
      <c r="LY345" s="443"/>
      <c r="LZ345" s="443"/>
      <c r="MA345" s="443"/>
      <c r="MB345" s="443"/>
      <c r="MC345" s="443"/>
      <c r="MD345" s="443"/>
      <c r="ME345" s="443"/>
      <c r="MF345" s="443"/>
      <c r="MG345" s="460"/>
      <c r="MH345" s="441"/>
      <c r="MI345" s="446"/>
      <c r="MJ345" s="465"/>
      <c r="MK345" s="465"/>
      <c r="ML345" s="675"/>
      <c r="MM345" s="443"/>
      <c r="MN345" s="443"/>
      <c r="MO345" s="443"/>
      <c r="MP345" s="460"/>
      <c r="MQ345" s="441"/>
      <c r="MR345" s="446"/>
      <c r="MS345" s="542"/>
      <c r="MT345" s="468"/>
      <c r="MU345" s="306"/>
      <c r="MV345" s="443"/>
      <c r="MW345" s="443"/>
      <c r="MX345" s="443"/>
      <c r="MY345" s="460"/>
      <c r="MZ345" s="441"/>
      <c r="NA345" s="446"/>
      <c r="NB345" s="542"/>
      <c r="NC345" s="468"/>
      <c r="ND345" s="306"/>
      <c r="NE345" s="443"/>
      <c r="NF345" s="24"/>
      <c r="NG345" s="443"/>
      <c r="NH345" s="460"/>
    </row>
    <row r="346" spans="1:372" ht="18">
      <c r="A346" s="538"/>
      <c r="C346" s="460"/>
      <c r="D346" s="441"/>
      <c r="E346" s="446"/>
      <c r="F346" s="468"/>
      <c r="G346" s="335"/>
      <c r="H346" s="443"/>
      <c r="I346" s="443"/>
      <c r="J346" s="443"/>
      <c r="K346" s="443"/>
      <c r="L346" s="460"/>
      <c r="M346" s="538" t="s">
        <v>1</v>
      </c>
      <c r="N346" s="443"/>
      <c r="O346" s="443"/>
      <c r="P346" s="24"/>
      <c r="Q346" s="443"/>
      <c r="R346" s="446"/>
      <c r="S346" s="443"/>
      <c r="T346" s="443"/>
      <c r="U346" s="460"/>
      <c r="V346" s="538" t="s">
        <v>4</v>
      </c>
      <c r="W346" s="443"/>
      <c r="X346" s="443"/>
      <c r="Y346" s="24"/>
      <c r="Z346" s="443"/>
      <c r="AA346" s="446"/>
      <c r="AB346" s="443"/>
      <c r="AC346" s="443"/>
      <c r="AD346" s="460"/>
      <c r="AE346" s="538" t="s">
        <v>4</v>
      </c>
      <c r="AF346" s="443"/>
      <c r="AG346" s="446"/>
      <c r="AH346" s="59"/>
      <c r="AI346" s="443"/>
      <c r="AJ346" s="446"/>
      <c r="AK346" s="443"/>
      <c r="AL346" s="443"/>
      <c r="AM346" s="460"/>
      <c r="AN346" s="538" t="s">
        <v>35</v>
      </c>
      <c r="AO346" s="446"/>
      <c r="AP346" s="446"/>
      <c r="AQ346" s="212">
        <v>44624.487500000017</v>
      </c>
      <c r="AR346" s="443" t="s">
        <v>1555</v>
      </c>
      <c r="AS346" s="446" t="s">
        <v>1614</v>
      </c>
      <c r="AT346" s="443"/>
      <c r="AU346" s="443"/>
      <c r="AV346" s="460"/>
      <c r="AW346" s="305" t="s">
        <v>144</v>
      </c>
      <c r="AX346" s="303"/>
      <c r="AY346" s="446"/>
      <c r="AZ346" s="212">
        <v>41514.43750000016</v>
      </c>
      <c r="BA346" s="388" t="s">
        <v>2116</v>
      </c>
      <c r="BB346" s="446" t="s">
        <v>1614</v>
      </c>
      <c r="BC346" s="24"/>
      <c r="BD346" s="443"/>
      <c r="BE346" s="460"/>
      <c r="BF346" s="306" t="s">
        <v>873</v>
      </c>
      <c r="BG346" s="446"/>
      <c r="BH346" s="621"/>
      <c r="BI346" s="212">
        <v>46374.874999999825</v>
      </c>
      <c r="BJ346" s="388" t="s">
        <v>3742</v>
      </c>
      <c r="BK346" s="446" t="s">
        <v>1614</v>
      </c>
      <c r="BL346" s="443"/>
      <c r="BM346" s="443"/>
      <c r="BN346" s="460"/>
      <c r="BO346" s="664"/>
      <c r="BP346" s="24"/>
      <c r="BQ346" s="668"/>
      <c r="BR346" s="24"/>
      <c r="BS346" s="24"/>
      <c r="BT346" s="443"/>
      <c r="BU346" s="443"/>
      <c r="BV346" s="443"/>
      <c r="BW346" s="460"/>
      <c r="BX346" s="664"/>
      <c r="BY346" s="24"/>
      <c r="BZ346" s="668"/>
      <c r="CA346" s="24"/>
      <c r="CB346" s="24"/>
      <c r="CC346" s="443"/>
      <c r="CD346" s="443"/>
      <c r="CE346" s="443"/>
      <c r="CF346" s="460"/>
      <c r="CG346" s="664"/>
      <c r="CH346" s="24"/>
      <c r="CI346" s="668"/>
      <c r="CJ346" s="24"/>
      <c r="CK346" s="24"/>
      <c r="CL346" s="443"/>
      <c r="CM346" s="443"/>
      <c r="CN346" s="443"/>
      <c r="CO346" s="460"/>
      <c r="CP346" s="664"/>
      <c r="CQ346" s="24"/>
      <c r="CR346" s="668"/>
      <c r="CS346" s="24"/>
      <c r="CT346" s="24"/>
      <c r="CU346" s="443"/>
      <c r="CV346" s="443"/>
      <c r="CW346" s="443"/>
      <c r="CX346" s="460"/>
      <c r="CY346" s="664"/>
      <c r="CZ346" s="24"/>
      <c r="DA346" s="668"/>
      <c r="DB346" s="24"/>
      <c r="DC346" s="24"/>
      <c r="DD346" s="443"/>
      <c r="DE346" s="443"/>
      <c r="DF346" s="443"/>
      <c r="DG346" s="460"/>
      <c r="DH346" s="664"/>
      <c r="DI346" s="24"/>
      <c r="DJ346" s="668"/>
      <c r="DK346" s="24"/>
      <c r="DL346" s="24"/>
      <c r="DM346" s="443"/>
      <c r="DN346" s="443"/>
      <c r="DO346" s="443"/>
      <c r="DP346" s="460"/>
      <c r="DQ346" s="664"/>
      <c r="DR346" s="24"/>
      <c r="DS346" s="669"/>
      <c r="DT346" s="24"/>
      <c r="DU346" s="24"/>
      <c r="DV346" s="443"/>
      <c r="DW346" s="443"/>
      <c r="DX346" s="443"/>
      <c r="DY346" s="460"/>
      <c r="DZ346" s="664"/>
      <c r="EA346" s="24"/>
      <c r="EB346" s="669"/>
      <c r="EC346" s="24"/>
      <c r="ED346" s="24"/>
      <c r="EE346" s="443"/>
      <c r="EF346" s="443"/>
      <c r="EG346" s="443"/>
      <c r="EH346" s="460"/>
      <c r="EI346" s="664"/>
      <c r="EJ346" s="24"/>
      <c r="EK346" s="668"/>
      <c r="EL346" s="24"/>
      <c r="EM346" s="24"/>
      <c r="EN346" s="443"/>
      <c r="EO346" s="443"/>
      <c r="EP346" s="443"/>
      <c r="EQ346" s="460"/>
      <c r="ER346" s="664"/>
      <c r="ES346" s="24"/>
      <c r="ET346" s="668"/>
      <c r="EU346" s="24"/>
      <c r="EV346" s="24"/>
      <c r="EW346" s="443"/>
      <c r="EX346" s="443"/>
      <c r="EY346" s="443"/>
      <c r="EZ346" s="460"/>
      <c r="FA346" s="441"/>
      <c r="FB346" s="446"/>
      <c r="FC346" s="542"/>
      <c r="FD346" s="468"/>
      <c r="FE346" s="446"/>
      <c r="FF346" s="443"/>
      <c r="FG346" s="443"/>
      <c r="FH346" s="443"/>
      <c r="FI346" s="460"/>
      <c r="FJ346" s="664"/>
      <c r="FK346" s="24"/>
      <c r="FL346" s="668"/>
      <c r="FM346" s="24"/>
      <c r="FN346" s="24"/>
      <c r="FO346" s="443"/>
      <c r="FP346" s="443"/>
      <c r="FQ346" s="443"/>
      <c r="FR346" s="460"/>
      <c r="FS346" s="664"/>
      <c r="FT346" s="24"/>
      <c r="FU346" s="668"/>
      <c r="FV346" s="24"/>
      <c r="FW346" s="24"/>
      <c r="FX346" s="443"/>
      <c r="FY346" s="443"/>
      <c r="FZ346" s="443"/>
      <c r="GA346" s="460"/>
      <c r="GB346" s="664"/>
      <c r="GC346" s="24"/>
      <c r="GD346" s="679"/>
      <c r="GE346" s="24"/>
      <c r="GF346" s="24"/>
      <c r="GG346" s="443"/>
      <c r="GH346" s="443"/>
      <c r="GI346" s="443"/>
      <c r="GJ346" s="460"/>
      <c r="GK346" s="441"/>
      <c r="GL346" s="446"/>
      <c r="GM346" s="542"/>
      <c r="GN346" s="468"/>
      <c r="GO346" s="446"/>
      <c r="GP346" s="443"/>
      <c r="GQ346" s="443"/>
      <c r="GR346" s="443"/>
      <c r="GS346" s="460"/>
      <c r="GT346" s="443"/>
      <c r="GU346" s="443"/>
      <c r="GV346" s="443"/>
      <c r="GW346" s="443"/>
      <c r="GX346" s="443"/>
      <c r="GY346" s="443"/>
      <c r="GZ346" s="443"/>
      <c r="HA346" s="443"/>
      <c r="HB346" s="460"/>
      <c r="HC346" s="664"/>
      <c r="HD346" s="24"/>
      <c r="HE346" s="668"/>
      <c r="HF346" s="24"/>
      <c r="HG346" s="24"/>
      <c r="HH346" s="443"/>
      <c r="HI346" s="443"/>
      <c r="HJ346" s="443"/>
      <c r="HK346" s="460"/>
      <c r="HL346" s="664"/>
      <c r="HM346" s="24"/>
      <c r="HN346" s="668"/>
      <c r="HO346" s="24"/>
      <c r="HP346" s="24"/>
      <c r="HQ346" s="443"/>
      <c r="HR346" s="443"/>
      <c r="HS346" s="443"/>
      <c r="HT346" s="460"/>
      <c r="HU346" s="664"/>
      <c r="HV346" s="24"/>
      <c r="HW346" s="680"/>
      <c r="HX346" s="24"/>
      <c r="HY346" s="24"/>
      <c r="HZ346" s="24"/>
      <c r="IA346" s="443"/>
      <c r="IB346" s="443"/>
      <c r="IC346" s="460"/>
      <c r="ID346" s="443"/>
      <c r="IE346" s="443"/>
      <c r="IF346" s="443"/>
      <c r="IG346" s="443"/>
      <c r="IH346" s="443"/>
      <c r="II346" s="443"/>
      <c r="IJ346" s="443"/>
      <c r="IK346" s="443"/>
      <c r="IL346" s="460"/>
      <c r="IM346" s="664"/>
      <c r="IN346" s="24"/>
      <c r="IO346" s="668"/>
      <c r="IP346" s="24"/>
      <c r="IQ346" s="24"/>
      <c r="IR346" s="443"/>
      <c r="IS346" s="443"/>
      <c r="IT346" s="443"/>
      <c r="IU346" s="460"/>
      <c r="IV346" s="664"/>
      <c r="IW346" s="24"/>
      <c r="IX346" s="679"/>
      <c r="IY346" s="24"/>
      <c r="IZ346" s="24"/>
      <c r="JA346" s="443"/>
      <c r="JB346" s="443"/>
      <c r="JC346" s="443"/>
      <c r="JD346" s="460"/>
      <c r="JE346" s="664"/>
      <c r="JF346" s="24"/>
      <c r="JG346" s="668"/>
      <c r="JH346" s="24"/>
      <c r="JI346" s="24"/>
      <c r="JJ346" s="443"/>
      <c r="JK346" s="443"/>
      <c r="JL346" s="443"/>
      <c r="JM346" s="460"/>
      <c r="JN346" s="443"/>
      <c r="JO346" s="443"/>
      <c r="JP346" s="443"/>
      <c r="JQ346" s="443"/>
      <c r="JR346" s="443"/>
      <c r="JS346" s="443"/>
      <c r="JT346" s="443"/>
      <c r="JU346" s="443"/>
      <c r="JV346" s="460"/>
      <c r="JW346" s="664"/>
      <c r="JX346" s="24"/>
      <c r="JY346" s="674"/>
      <c r="JZ346" s="24"/>
      <c r="KA346" s="24"/>
      <c r="KB346" s="443"/>
      <c r="KC346" s="443"/>
      <c r="KD346" s="443"/>
      <c r="KE346" s="460"/>
      <c r="KF346" s="664"/>
      <c r="KG346" s="24"/>
      <c r="KH346" s="668"/>
      <c r="KI346" s="24"/>
      <c r="KJ346" s="24"/>
      <c r="KK346" s="443"/>
      <c r="KL346" s="443"/>
      <c r="KM346" s="443"/>
      <c r="KN346" s="460"/>
      <c r="KO346" s="443"/>
      <c r="KP346" s="443"/>
      <c r="KQ346" s="443"/>
      <c r="KR346" s="443"/>
      <c r="KS346" s="443"/>
      <c r="KT346" s="443"/>
      <c r="KU346" s="443"/>
      <c r="KV346" s="443"/>
      <c r="KW346" s="460"/>
      <c r="KX346" s="443"/>
      <c r="KY346" s="443"/>
      <c r="KZ346" s="443"/>
      <c r="LA346" s="443"/>
      <c r="LB346" s="443"/>
      <c r="LC346" s="443"/>
      <c r="LD346" s="443"/>
      <c r="LE346" s="443"/>
      <c r="LF346" s="460"/>
      <c r="LG346" s="664"/>
      <c r="LH346" s="24"/>
      <c r="LI346" s="669"/>
      <c r="LJ346" s="24"/>
      <c r="LK346" s="24"/>
      <c r="LL346" s="443"/>
      <c r="LM346" s="443"/>
      <c r="LN346" s="443"/>
      <c r="LO346" s="460"/>
      <c r="LP346" s="664"/>
      <c r="LQ346" s="24"/>
      <c r="LR346" s="668"/>
      <c r="LS346" s="24"/>
      <c r="LT346" s="24"/>
      <c r="LU346" s="443"/>
      <c r="LV346" s="443"/>
      <c r="LW346" s="443"/>
      <c r="LX346" s="460"/>
      <c r="LY346" s="443"/>
      <c r="LZ346" s="443"/>
      <c r="MA346" s="443"/>
      <c r="MB346" s="443"/>
      <c r="MC346" s="443"/>
      <c r="MD346" s="443"/>
      <c r="ME346" s="443"/>
      <c r="MF346" s="443"/>
      <c r="MG346" s="460"/>
      <c r="MH346" s="441"/>
      <c r="MI346" s="446"/>
      <c r="MJ346" s="465"/>
      <c r="MK346" s="465"/>
      <c r="ML346" s="675"/>
      <c r="MM346" s="443"/>
      <c r="MN346" s="443"/>
      <c r="MO346" s="443"/>
      <c r="MP346" s="460"/>
      <c r="MQ346" s="441"/>
      <c r="MR346" s="446"/>
      <c r="MS346" s="542"/>
      <c r="MT346" s="468"/>
      <c r="MU346" s="306"/>
      <c r="MV346" s="443"/>
      <c r="MW346" s="443"/>
      <c r="MX346" s="443"/>
      <c r="MY346" s="460"/>
      <c r="MZ346" s="441"/>
      <c r="NA346" s="446"/>
      <c r="NB346" s="542"/>
      <c r="NC346" s="468"/>
      <c r="ND346" s="306"/>
      <c r="NE346" s="443"/>
      <c r="NF346" s="24"/>
      <c r="NG346" s="443"/>
      <c r="NH346" s="460"/>
    </row>
    <row r="347" spans="1:372" ht="18">
      <c r="A347" s="655"/>
      <c r="C347" s="460"/>
      <c r="D347" s="446"/>
      <c r="E347" s="446"/>
      <c r="F347" s="468"/>
      <c r="G347" s="335"/>
      <c r="H347" s="443"/>
      <c r="I347" s="443"/>
      <c r="J347" s="443"/>
      <c r="K347" s="443"/>
      <c r="L347" s="460"/>
      <c r="M347" s="655">
        <v>2016</v>
      </c>
      <c r="N347" s="443"/>
      <c r="O347" s="443"/>
      <c r="P347" s="67">
        <v>15056</v>
      </c>
      <c r="Q347" s="443" t="s">
        <v>248</v>
      </c>
      <c r="R347" s="446" t="s">
        <v>1614</v>
      </c>
      <c r="S347" s="443"/>
      <c r="T347" s="443"/>
      <c r="U347" s="460"/>
      <c r="V347" s="655" t="s">
        <v>1629</v>
      </c>
      <c r="W347" s="443"/>
      <c r="X347" s="443"/>
      <c r="Y347" s="67">
        <v>27513</v>
      </c>
      <c r="Z347" s="443" t="s">
        <v>272</v>
      </c>
      <c r="AA347" s="446" t="s">
        <v>1614</v>
      </c>
      <c r="AB347" s="443"/>
      <c r="AC347" s="443"/>
      <c r="AD347" s="460"/>
      <c r="AE347" s="655" t="s">
        <v>221</v>
      </c>
      <c r="AF347" s="443"/>
      <c r="AG347" s="446"/>
      <c r="AH347" s="59">
        <v>37571</v>
      </c>
      <c r="AI347" s="443" t="s">
        <v>407</v>
      </c>
      <c r="AJ347" s="446" t="s">
        <v>1614</v>
      </c>
      <c r="AK347" s="443"/>
      <c r="AL347" s="443"/>
      <c r="AM347" s="460"/>
      <c r="AN347" s="655" t="s">
        <v>880</v>
      </c>
      <c r="AO347" s="446"/>
      <c r="AP347" s="446"/>
      <c r="AQ347" s="443"/>
      <c r="AR347" s="443"/>
      <c r="AS347" s="446"/>
      <c r="AT347" s="443"/>
      <c r="AU347" s="443"/>
      <c r="AV347" s="460"/>
      <c r="AW347" s="62" t="s">
        <v>1956</v>
      </c>
      <c r="AX347" s="443"/>
      <c r="AZ347" s="471"/>
      <c r="BB347" s="446"/>
      <c r="BC347" s="24"/>
      <c r="BD347" s="443"/>
      <c r="BE347" s="460"/>
      <c r="BF347" s="655" t="s">
        <v>3738</v>
      </c>
      <c r="BJ347" s="24"/>
      <c r="BK347" s="443"/>
      <c r="BL347" s="443"/>
      <c r="BM347" s="443"/>
      <c r="BN347" s="460"/>
      <c r="BO347" s="676"/>
      <c r="BP347" s="24"/>
      <c r="BQ347" s="668"/>
      <c r="BR347" s="24"/>
      <c r="BS347" s="24"/>
      <c r="BT347" s="443"/>
      <c r="BU347" s="443"/>
      <c r="BV347" s="443"/>
      <c r="BW347" s="460"/>
      <c r="BX347" s="676"/>
      <c r="BY347" s="24"/>
      <c r="BZ347" s="668"/>
      <c r="CA347" s="24"/>
      <c r="CB347" s="24"/>
      <c r="CC347" s="443"/>
      <c r="CD347" s="443"/>
      <c r="CE347" s="443"/>
      <c r="CF347" s="460"/>
      <c r="CG347" s="676"/>
      <c r="CH347" s="24"/>
      <c r="CI347" s="668"/>
      <c r="CJ347" s="24"/>
      <c r="CK347" s="24"/>
      <c r="CL347" s="443"/>
      <c r="CM347" s="443"/>
      <c r="CN347" s="443"/>
      <c r="CO347" s="460"/>
      <c r="CP347" s="676"/>
      <c r="CQ347" s="24"/>
      <c r="CR347" s="668"/>
      <c r="CS347" s="24"/>
      <c r="CT347" s="24"/>
      <c r="CU347" s="443"/>
      <c r="CV347" s="443"/>
      <c r="CW347" s="443"/>
      <c r="CX347" s="460"/>
      <c r="CY347" s="676"/>
      <c r="CZ347" s="24"/>
      <c r="DA347" s="668"/>
      <c r="DB347" s="24"/>
      <c r="DC347" s="24"/>
      <c r="DD347" s="443"/>
      <c r="DE347" s="443"/>
      <c r="DF347" s="443"/>
      <c r="DG347" s="460"/>
      <c r="DH347" s="676"/>
      <c r="DI347" s="24"/>
      <c r="DJ347" s="668"/>
      <c r="DK347" s="24"/>
      <c r="DL347" s="24"/>
      <c r="DM347" s="443"/>
      <c r="DN347" s="443"/>
      <c r="DO347" s="443"/>
      <c r="DP347" s="460"/>
      <c r="DQ347" s="677"/>
      <c r="DR347" s="24"/>
      <c r="DS347" s="669"/>
      <c r="DT347" s="24"/>
      <c r="DU347" s="24"/>
      <c r="DV347" s="443"/>
      <c r="DW347" s="443"/>
      <c r="DX347" s="443"/>
      <c r="DY347" s="460"/>
      <c r="DZ347" s="677"/>
      <c r="EA347" s="24"/>
      <c r="EB347" s="669"/>
      <c r="EC347" s="24"/>
      <c r="ED347" s="24"/>
      <c r="EE347" s="443"/>
      <c r="EF347" s="443"/>
      <c r="EG347" s="443"/>
      <c r="EH347" s="460"/>
      <c r="EI347" s="676"/>
      <c r="EJ347" s="24"/>
      <c r="EK347" s="668"/>
      <c r="EL347" s="24"/>
      <c r="EM347" s="24"/>
      <c r="EN347" s="443"/>
      <c r="EO347" s="443"/>
      <c r="EP347" s="443"/>
      <c r="EQ347" s="460"/>
      <c r="ER347" s="676"/>
      <c r="ES347" s="24"/>
      <c r="ET347" s="668"/>
      <c r="EU347" s="24"/>
      <c r="EV347" s="24"/>
      <c r="EW347" s="443"/>
      <c r="EX347" s="443"/>
      <c r="EY347" s="443"/>
      <c r="EZ347" s="460"/>
      <c r="FA347" s="540"/>
      <c r="FB347" s="446"/>
      <c r="FC347" s="542"/>
      <c r="FD347" s="468"/>
      <c r="FE347" s="306"/>
      <c r="FF347" s="443"/>
      <c r="FG347" s="443"/>
      <c r="FH347" s="443"/>
      <c r="FI347" s="460"/>
      <c r="FJ347" s="676"/>
      <c r="FK347" s="24"/>
      <c r="FL347" s="668"/>
      <c r="FM347" s="24"/>
      <c r="FN347" s="24"/>
      <c r="FO347" s="443"/>
      <c r="FP347" s="443"/>
      <c r="FQ347" s="443"/>
      <c r="FR347" s="460"/>
      <c r="FS347" s="676"/>
      <c r="FT347" s="24"/>
      <c r="FU347" s="668"/>
      <c r="FV347" s="24"/>
      <c r="FW347" s="24"/>
      <c r="FX347" s="443"/>
      <c r="FY347" s="443"/>
      <c r="FZ347" s="443"/>
      <c r="GA347" s="460"/>
      <c r="GB347" s="678"/>
      <c r="GC347" s="24"/>
      <c r="GD347" s="679"/>
      <c r="GE347" s="24"/>
      <c r="GF347" s="24"/>
      <c r="GG347" s="443"/>
      <c r="GH347" s="443"/>
      <c r="GI347" s="443"/>
      <c r="GJ347" s="460"/>
      <c r="GK347" s="540"/>
      <c r="GL347" s="446"/>
      <c r="GM347" s="542"/>
      <c r="GN347" s="468"/>
      <c r="GO347" s="306"/>
      <c r="GP347" s="443"/>
      <c r="GQ347" s="443"/>
      <c r="GR347" s="443"/>
      <c r="GS347" s="460"/>
      <c r="GT347" s="443"/>
      <c r="GU347" s="443"/>
      <c r="GV347" s="443"/>
      <c r="GW347" s="443"/>
      <c r="GX347" s="443"/>
      <c r="GY347" s="443"/>
      <c r="GZ347" s="443"/>
      <c r="HA347" s="443"/>
      <c r="HB347" s="460"/>
      <c r="HC347" s="676"/>
      <c r="HD347" s="24"/>
      <c r="HE347" s="668"/>
      <c r="HF347" s="24"/>
      <c r="HG347" s="24"/>
      <c r="HH347" s="443"/>
      <c r="HI347" s="443"/>
      <c r="HJ347" s="443"/>
      <c r="HK347" s="460"/>
      <c r="HL347" s="676"/>
      <c r="HM347" s="24"/>
      <c r="HN347" s="668"/>
      <c r="HO347" s="24"/>
      <c r="HP347" s="24"/>
      <c r="HQ347" s="443"/>
      <c r="HR347" s="443"/>
      <c r="HS347" s="443"/>
      <c r="HT347" s="460"/>
      <c r="HU347" s="676"/>
      <c r="HV347" s="24"/>
      <c r="HW347" s="680"/>
      <c r="HX347" s="24"/>
      <c r="HY347" s="24"/>
      <c r="HZ347" s="24"/>
      <c r="IA347" s="443"/>
      <c r="IB347" s="443"/>
      <c r="IC347" s="460"/>
      <c r="ID347" s="443"/>
      <c r="IE347" s="443"/>
      <c r="IF347" s="443"/>
      <c r="IG347" s="443"/>
      <c r="IH347" s="443"/>
      <c r="II347" s="443"/>
      <c r="IJ347" s="443"/>
      <c r="IK347" s="443"/>
      <c r="IL347" s="460"/>
      <c r="IM347" s="677"/>
      <c r="IN347" s="24"/>
      <c r="IO347" s="668"/>
      <c r="IP347" s="24"/>
      <c r="IQ347" s="24"/>
      <c r="IR347" s="443"/>
      <c r="IS347" s="443"/>
      <c r="IT347" s="443"/>
      <c r="IU347" s="460"/>
      <c r="IV347" s="678"/>
      <c r="IW347" s="24"/>
      <c r="IX347" s="679"/>
      <c r="IY347" s="24"/>
      <c r="IZ347" s="24"/>
      <c r="JA347" s="443"/>
      <c r="JB347" s="443"/>
      <c r="JC347" s="443"/>
      <c r="JD347" s="460"/>
      <c r="JE347" s="664"/>
      <c r="JF347" s="24"/>
      <c r="JG347" s="668"/>
      <c r="JH347" s="24"/>
      <c r="JI347" s="24"/>
      <c r="JJ347" s="443"/>
      <c r="JK347" s="443"/>
      <c r="JL347" s="443"/>
      <c r="JM347" s="460"/>
      <c r="JN347" s="443"/>
      <c r="JO347" s="443"/>
      <c r="JP347" s="443"/>
      <c r="JQ347" s="443"/>
      <c r="JR347" s="443"/>
      <c r="JS347" s="443"/>
      <c r="JT347" s="443"/>
      <c r="JU347" s="443"/>
      <c r="JV347" s="460"/>
      <c r="JW347" s="677"/>
      <c r="JX347" s="24"/>
      <c r="JY347" s="674"/>
      <c r="JZ347" s="24"/>
      <c r="KA347" s="24"/>
      <c r="KB347" s="443"/>
      <c r="KC347" s="443"/>
      <c r="KD347" s="443"/>
      <c r="KE347" s="460"/>
      <c r="KF347" s="676"/>
      <c r="KG347" s="24"/>
      <c r="KH347" s="668"/>
      <c r="KI347" s="24"/>
      <c r="KJ347" s="24"/>
      <c r="KK347" s="443"/>
      <c r="KL347" s="443"/>
      <c r="KM347" s="443"/>
      <c r="KN347" s="460"/>
      <c r="KO347" s="443"/>
      <c r="KP347" s="443"/>
      <c r="KQ347" s="443"/>
      <c r="KR347" s="443"/>
      <c r="KS347" s="443"/>
      <c r="KT347" s="443"/>
      <c r="KU347" s="443"/>
      <c r="KV347" s="443"/>
      <c r="KW347" s="460"/>
      <c r="KX347" s="443"/>
      <c r="KY347" s="443"/>
      <c r="KZ347" s="443"/>
      <c r="LA347" s="443"/>
      <c r="LB347" s="443"/>
      <c r="LC347" s="443"/>
      <c r="LD347" s="443"/>
      <c r="LE347" s="443"/>
      <c r="LF347" s="460"/>
      <c r="LG347" s="677"/>
      <c r="LH347" s="24"/>
      <c r="LI347" s="669"/>
      <c r="LJ347" s="24"/>
      <c r="LK347" s="24"/>
      <c r="LL347" s="443"/>
      <c r="LM347" s="443"/>
      <c r="LN347" s="443"/>
      <c r="LO347" s="460"/>
      <c r="LP347" s="677"/>
      <c r="LQ347" s="24"/>
      <c r="LR347" s="668"/>
      <c r="LS347" s="24"/>
      <c r="LT347" s="24"/>
      <c r="LU347" s="443"/>
      <c r="LV347" s="443"/>
      <c r="LW347" s="443"/>
      <c r="LX347" s="460"/>
      <c r="LY347" s="443"/>
      <c r="LZ347" s="443"/>
      <c r="MA347" s="443"/>
      <c r="MB347" s="443"/>
      <c r="MC347" s="443"/>
      <c r="MD347" s="443"/>
      <c r="ME347" s="443"/>
      <c r="MF347" s="443"/>
      <c r="MG347" s="460"/>
      <c r="MH347" s="540"/>
      <c r="MI347" s="446"/>
      <c r="MJ347" s="465"/>
      <c r="MK347" s="465"/>
      <c r="ML347" s="675"/>
      <c r="MM347" s="443"/>
      <c r="MN347" s="443"/>
      <c r="MO347" s="443"/>
      <c r="MP347" s="460"/>
      <c r="MQ347" s="540"/>
      <c r="MR347" s="446"/>
      <c r="MS347" s="542"/>
      <c r="MT347" s="468"/>
      <c r="MU347" s="446"/>
      <c r="MV347" s="443"/>
      <c r="MW347" s="443"/>
      <c r="MX347" s="443"/>
      <c r="MY347" s="460"/>
      <c r="MZ347" s="540"/>
      <c r="NA347" s="446"/>
      <c r="NB347" s="542"/>
      <c r="NC347" s="468"/>
      <c r="ND347" s="446"/>
      <c r="NE347" s="443"/>
      <c r="NF347" s="24"/>
      <c r="NG347" s="443"/>
      <c r="NH347" s="460"/>
    </row>
    <row r="348" spans="1:372" ht="18">
      <c r="A348" s="538"/>
      <c r="C348" s="460"/>
      <c r="D348" s="441"/>
      <c r="E348" s="446"/>
      <c r="F348" s="468"/>
      <c r="G348" s="335"/>
      <c r="H348" s="443"/>
      <c r="I348" s="443"/>
      <c r="J348" s="443"/>
      <c r="K348" s="443"/>
      <c r="L348" s="460"/>
      <c r="M348" s="538" t="s">
        <v>4</v>
      </c>
      <c r="N348" s="443"/>
      <c r="O348" s="443"/>
      <c r="P348" s="24"/>
      <c r="Q348" s="443"/>
      <c r="R348" s="446"/>
      <c r="S348" s="443"/>
      <c r="T348" s="443"/>
      <c r="U348" s="460"/>
      <c r="V348" s="305" t="s">
        <v>143</v>
      </c>
      <c r="W348" s="443"/>
      <c r="X348" s="443"/>
      <c r="Y348" s="24"/>
      <c r="Z348" s="443"/>
      <c r="AA348" s="446"/>
      <c r="AB348" s="443"/>
      <c r="AC348" s="443"/>
      <c r="AD348" s="460"/>
      <c r="AE348" s="305" t="s">
        <v>142</v>
      </c>
      <c r="AF348" s="443"/>
      <c r="AG348" s="443"/>
      <c r="AH348" s="59"/>
      <c r="AI348" s="443"/>
      <c r="AJ348" s="446"/>
      <c r="AK348" s="443"/>
      <c r="AL348" s="443"/>
      <c r="AM348" s="460"/>
      <c r="AN348" s="305" t="s">
        <v>144</v>
      </c>
      <c r="AO348" s="286"/>
      <c r="AP348" s="446"/>
      <c r="AQ348" s="212">
        <v>42530.512500000084</v>
      </c>
      <c r="AR348" s="443" t="s">
        <v>1556</v>
      </c>
      <c r="AS348" s="446" t="s">
        <v>1615</v>
      </c>
      <c r="AT348" s="443"/>
      <c r="AU348" s="443"/>
      <c r="AV348" s="460"/>
      <c r="AW348" s="306" t="s">
        <v>162</v>
      </c>
      <c r="AX348" s="286"/>
      <c r="AY348" s="446"/>
      <c r="AZ348" s="212">
        <v>41436.274999999951</v>
      </c>
      <c r="BA348" s="388" t="s">
        <v>2117</v>
      </c>
      <c r="BB348" s="446" t="s">
        <v>1615</v>
      </c>
      <c r="BC348" s="24"/>
      <c r="BD348" s="443"/>
      <c r="BE348" s="460"/>
      <c r="BF348" s="538" t="s">
        <v>23</v>
      </c>
      <c r="BG348" s="286"/>
      <c r="BH348" s="621"/>
      <c r="BI348" s="212">
        <v>46370.587500000292</v>
      </c>
      <c r="BJ348" s="388" t="s">
        <v>3743</v>
      </c>
      <c r="BK348" s="446" t="s">
        <v>1615</v>
      </c>
      <c r="BL348" s="443"/>
      <c r="BM348" s="443"/>
      <c r="BN348" s="460"/>
      <c r="BO348" s="676"/>
      <c r="BP348" s="24"/>
      <c r="BQ348" s="668"/>
      <c r="BR348" s="24"/>
      <c r="BS348" s="24"/>
      <c r="BT348" s="443"/>
      <c r="BU348" s="443"/>
      <c r="BV348" s="443"/>
      <c r="BW348" s="460"/>
      <c r="BX348" s="676"/>
      <c r="BY348" s="24"/>
      <c r="BZ348" s="668"/>
      <c r="CA348" s="24"/>
      <c r="CB348" s="24"/>
      <c r="CC348" s="443"/>
      <c r="CD348" s="443"/>
      <c r="CE348" s="443"/>
      <c r="CF348" s="460"/>
      <c r="CG348" s="676"/>
      <c r="CH348" s="24"/>
      <c r="CI348" s="668"/>
      <c r="CJ348" s="24"/>
      <c r="CK348" s="24"/>
      <c r="CL348" s="443"/>
      <c r="CM348" s="443"/>
      <c r="CN348" s="443"/>
      <c r="CO348" s="460"/>
      <c r="CP348" s="676"/>
      <c r="CQ348" s="24"/>
      <c r="CR348" s="668"/>
      <c r="CS348" s="24"/>
      <c r="CT348" s="24"/>
      <c r="CU348" s="443"/>
      <c r="CV348" s="443"/>
      <c r="CW348" s="443"/>
      <c r="CX348" s="460"/>
      <c r="CY348" s="676"/>
      <c r="CZ348" s="24"/>
      <c r="DA348" s="668"/>
      <c r="DB348" s="24"/>
      <c r="DC348" s="24"/>
      <c r="DD348" s="443"/>
      <c r="DE348" s="443"/>
      <c r="DF348" s="443"/>
      <c r="DG348" s="460"/>
      <c r="DH348" s="676"/>
      <c r="DI348" s="24"/>
      <c r="DJ348" s="668"/>
      <c r="DK348" s="24"/>
      <c r="DL348" s="24"/>
      <c r="DM348" s="443"/>
      <c r="DN348" s="443"/>
      <c r="DO348" s="443"/>
      <c r="DP348" s="460"/>
      <c r="DQ348" s="677"/>
      <c r="DR348" s="24"/>
      <c r="DS348" s="669"/>
      <c r="DT348" s="24"/>
      <c r="DU348" s="24"/>
      <c r="DV348" s="443"/>
      <c r="DW348" s="443"/>
      <c r="DX348" s="443"/>
      <c r="DY348" s="460"/>
      <c r="DZ348" s="677"/>
      <c r="EA348" s="24"/>
      <c r="EB348" s="669"/>
      <c r="EC348" s="24"/>
      <c r="ED348" s="24"/>
      <c r="EE348" s="443"/>
      <c r="EF348" s="443"/>
      <c r="EG348" s="443"/>
      <c r="EH348" s="460"/>
      <c r="EI348" s="676"/>
      <c r="EJ348" s="24"/>
      <c r="EK348" s="668"/>
      <c r="EL348" s="24"/>
      <c r="EM348" s="24"/>
      <c r="EN348" s="443"/>
      <c r="EO348" s="443"/>
      <c r="EP348" s="443"/>
      <c r="EQ348" s="460"/>
      <c r="ER348" s="676"/>
      <c r="ES348" s="24"/>
      <c r="ET348" s="668"/>
      <c r="EU348" s="24"/>
      <c r="EV348" s="24"/>
      <c r="EW348" s="443"/>
      <c r="EX348" s="443"/>
      <c r="EY348" s="443"/>
      <c r="EZ348" s="460"/>
      <c r="FA348" s="540"/>
      <c r="FB348" s="464"/>
      <c r="FC348" s="542"/>
      <c r="FD348" s="468"/>
      <c r="FE348" s="306"/>
      <c r="FF348" s="443"/>
      <c r="FG348" s="443"/>
      <c r="FH348" s="443"/>
      <c r="FI348" s="460"/>
      <c r="FJ348" s="676"/>
      <c r="FK348" s="24"/>
      <c r="FL348" s="668"/>
      <c r="FM348" s="24"/>
      <c r="FN348" s="24"/>
      <c r="FO348" s="443"/>
      <c r="FP348" s="443"/>
      <c r="FQ348" s="443"/>
      <c r="FR348" s="460"/>
      <c r="FS348" s="676"/>
      <c r="FT348" s="24"/>
      <c r="FU348" s="668"/>
      <c r="FV348" s="24"/>
      <c r="FW348" s="24"/>
      <c r="FX348" s="443"/>
      <c r="FY348" s="443"/>
      <c r="FZ348" s="443"/>
      <c r="GA348" s="460"/>
      <c r="GB348" s="678"/>
      <c r="GC348" s="24"/>
      <c r="GD348" s="679"/>
      <c r="GE348" s="24"/>
      <c r="GF348" s="24"/>
      <c r="GG348" s="443"/>
      <c r="GH348" s="443"/>
      <c r="GI348" s="443"/>
      <c r="GJ348" s="460"/>
      <c r="GK348" s="540"/>
      <c r="GL348" s="464"/>
      <c r="GM348" s="542"/>
      <c r="GN348" s="468"/>
      <c r="GO348" s="306"/>
      <c r="GP348" s="443"/>
      <c r="GQ348" s="443"/>
      <c r="GR348" s="443"/>
      <c r="GS348" s="460"/>
      <c r="GT348" s="443"/>
      <c r="GU348" s="443"/>
      <c r="GV348" s="443"/>
      <c r="GW348" s="443"/>
      <c r="GX348" s="443"/>
      <c r="GY348" s="443"/>
      <c r="GZ348" s="443"/>
      <c r="HA348" s="443"/>
      <c r="HB348" s="460"/>
      <c r="HC348" s="676"/>
      <c r="HD348" s="24"/>
      <c r="HE348" s="668"/>
      <c r="HF348" s="24"/>
      <c r="HG348" s="24"/>
      <c r="HH348" s="443"/>
      <c r="HI348" s="443"/>
      <c r="HJ348" s="443"/>
      <c r="HK348" s="460"/>
      <c r="HL348" s="676"/>
      <c r="HM348" s="24"/>
      <c r="HN348" s="668"/>
      <c r="HO348" s="24"/>
      <c r="HP348" s="24"/>
      <c r="HQ348" s="443"/>
      <c r="HR348" s="443"/>
      <c r="HS348" s="443"/>
      <c r="HT348" s="460"/>
      <c r="HU348" s="676"/>
      <c r="HV348" s="24"/>
      <c r="HW348" s="680"/>
      <c r="HX348" s="24"/>
      <c r="HY348" s="24"/>
      <c r="HZ348" s="24"/>
      <c r="IA348" s="443"/>
      <c r="IB348" s="443"/>
      <c r="IC348" s="460"/>
      <c r="ID348" s="443"/>
      <c r="IE348" s="443"/>
      <c r="IF348" s="443"/>
      <c r="IG348" s="443"/>
      <c r="IH348" s="443"/>
      <c r="II348" s="443"/>
      <c r="IJ348" s="443"/>
      <c r="IK348" s="443"/>
      <c r="IL348" s="460"/>
      <c r="IM348" s="677"/>
      <c r="IN348" s="24"/>
      <c r="IO348" s="668"/>
      <c r="IP348" s="24"/>
      <c r="IQ348" s="24"/>
      <c r="IR348" s="443"/>
      <c r="IS348" s="443"/>
      <c r="IT348" s="443"/>
      <c r="IU348" s="460"/>
      <c r="IV348" s="678"/>
      <c r="IW348" s="24"/>
      <c r="IX348" s="679"/>
      <c r="IY348" s="24"/>
      <c r="IZ348" s="24"/>
      <c r="JA348" s="443"/>
      <c r="JB348" s="443"/>
      <c r="JC348" s="443"/>
      <c r="JD348" s="460"/>
      <c r="JE348" s="676"/>
      <c r="JF348" s="24"/>
      <c r="JG348" s="668"/>
      <c r="JH348" s="24"/>
      <c r="JI348" s="24"/>
      <c r="JJ348" s="443"/>
      <c r="JK348" s="443"/>
      <c r="JL348" s="443"/>
      <c r="JM348" s="460"/>
      <c r="JN348" s="443"/>
      <c r="JO348" s="443"/>
      <c r="JP348" s="443"/>
      <c r="JQ348" s="443"/>
      <c r="JR348" s="443"/>
      <c r="JS348" s="443"/>
      <c r="JT348" s="443"/>
      <c r="JU348" s="443"/>
      <c r="JV348" s="460"/>
      <c r="JW348" s="677"/>
      <c r="JX348" s="24"/>
      <c r="JY348" s="674"/>
      <c r="JZ348" s="24"/>
      <c r="KA348" s="24"/>
      <c r="KB348" s="443"/>
      <c r="KC348" s="443"/>
      <c r="KD348" s="443"/>
      <c r="KE348" s="460"/>
      <c r="KF348" s="676"/>
      <c r="KG348" s="24"/>
      <c r="KH348" s="668"/>
      <c r="KI348" s="24"/>
      <c r="KJ348" s="24"/>
      <c r="KK348" s="443"/>
      <c r="KL348" s="443"/>
      <c r="KM348" s="443"/>
      <c r="KN348" s="460"/>
      <c r="KO348" s="443"/>
      <c r="KP348" s="443"/>
      <c r="KQ348" s="443"/>
      <c r="KR348" s="443"/>
      <c r="KS348" s="443"/>
      <c r="KT348" s="443"/>
      <c r="KU348" s="443"/>
      <c r="KV348" s="443"/>
      <c r="KW348" s="460"/>
      <c r="KX348" s="443"/>
      <c r="KY348" s="443"/>
      <c r="KZ348" s="443"/>
      <c r="LA348" s="443"/>
      <c r="LB348" s="443"/>
      <c r="LC348" s="443"/>
      <c r="LD348" s="443"/>
      <c r="LE348" s="443"/>
      <c r="LF348" s="460"/>
      <c r="LG348" s="677"/>
      <c r="LH348" s="24"/>
      <c r="LI348" s="669"/>
      <c r="LJ348" s="24"/>
      <c r="LK348" s="24"/>
      <c r="LL348" s="443"/>
      <c r="LM348" s="443"/>
      <c r="LN348" s="443"/>
      <c r="LO348" s="460"/>
      <c r="LP348" s="677"/>
      <c r="LQ348" s="24"/>
      <c r="LR348" s="668"/>
      <c r="LS348" s="24"/>
      <c r="LT348" s="24"/>
      <c r="LU348" s="443"/>
      <c r="LV348" s="443"/>
      <c r="LW348" s="443"/>
      <c r="LX348" s="460"/>
      <c r="LY348" s="443"/>
      <c r="LZ348" s="443"/>
      <c r="MA348" s="443"/>
      <c r="MB348" s="443"/>
      <c r="MC348" s="443"/>
      <c r="MD348" s="443"/>
      <c r="ME348" s="443"/>
      <c r="MF348" s="443"/>
      <c r="MG348" s="460"/>
      <c r="MH348" s="540"/>
      <c r="MI348" s="464"/>
      <c r="MJ348" s="465"/>
      <c r="MK348" s="465"/>
      <c r="ML348" s="675"/>
      <c r="MM348" s="443"/>
      <c r="MN348" s="443"/>
      <c r="MO348" s="443"/>
      <c r="MP348" s="460"/>
      <c r="MQ348" s="540"/>
      <c r="MR348" s="464"/>
      <c r="MS348" s="542"/>
      <c r="MT348" s="468"/>
      <c r="MU348" s="306"/>
      <c r="MV348" s="443"/>
      <c r="MW348" s="443"/>
      <c r="MX348" s="443"/>
      <c r="MY348" s="460"/>
      <c r="MZ348" s="540"/>
      <c r="NA348" s="464"/>
      <c r="NB348" s="542"/>
      <c r="NC348" s="468"/>
      <c r="ND348" s="306"/>
      <c r="NE348" s="443"/>
      <c r="NF348" s="24"/>
      <c r="NG348" s="443"/>
      <c r="NH348" s="460"/>
    </row>
    <row r="349" spans="1:372" ht="18">
      <c r="A349" s="655"/>
      <c r="B349" s="59"/>
      <c r="C349" s="460"/>
      <c r="D349" s="446"/>
      <c r="E349" s="446"/>
      <c r="F349" s="468"/>
      <c r="G349" s="335"/>
      <c r="H349" s="443"/>
      <c r="I349" s="443"/>
      <c r="J349" s="443"/>
      <c r="K349" s="443"/>
      <c r="L349" s="460"/>
      <c r="M349" s="655">
        <v>2016</v>
      </c>
      <c r="N349" s="443"/>
      <c r="O349" s="443"/>
      <c r="P349" s="67">
        <v>14214</v>
      </c>
      <c r="Q349" s="443" t="s">
        <v>249</v>
      </c>
      <c r="R349" s="446" t="s">
        <v>1615</v>
      </c>
      <c r="S349" s="443"/>
      <c r="T349" s="443"/>
      <c r="U349" s="460"/>
      <c r="V349" s="62">
        <v>2017</v>
      </c>
      <c r="W349" s="443"/>
      <c r="X349" s="443"/>
      <c r="Y349" s="67">
        <v>25299</v>
      </c>
      <c r="Z349" s="443" t="s">
        <v>273</v>
      </c>
      <c r="AA349" s="446" t="s">
        <v>1615</v>
      </c>
      <c r="AB349" s="443"/>
      <c r="AC349" s="443"/>
      <c r="AD349" s="460"/>
      <c r="AE349" s="62" t="s">
        <v>225</v>
      </c>
      <c r="AF349" s="443"/>
      <c r="AG349" s="443"/>
      <c r="AH349" s="59">
        <v>36223</v>
      </c>
      <c r="AI349" s="443" t="s">
        <v>408</v>
      </c>
      <c r="AJ349" s="446" t="s">
        <v>1615</v>
      </c>
      <c r="AK349" s="443"/>
      <c r="AL349" s="443"/>
      <c r="AM349" s="460"/>
      <c r="AN349" s="62" t="s">
        <v>881</v>
      </c>
      <c r="AO349" s="446"/>
      <c r="AP349" s="446"/>
      <c r="AQ349" s="443"/>
      <c r="AR349" s="443"/>
      <c r="AS349" s="446"/>
      <c r="AT349" s="443"/>
      <c r="AU349" s="443"/>
      <c r="AV349" s="460"/>
      <c r="AW349" s="62" t="s">
        <v>1951</v>
      </c>
      <c r="AX349" s="443"/>
      <c r="AZ349" s="471"/>
      <c r="BB349" s="446"/>
      <c r="BC349" s="24"/>
      <c r="BD349" s="443"/>
      <c r="BE349" s="460"/>
      <c r="BF349" s="655" t="s">
        <v>3704</v>
      </c>
      <c r="BJ349" s="24"/>
      <c r="BK349" s="443"/>
      <c r="BL349" s="443"/>
      <c r="BM349" s="443"/>
      <c r="BN349" s="460"/>
      <c r="BO349" s="676"/>
      <c r="BP349" s="24"/>
      <c r="BQ349" s="668"/>
      <c r="BR349" s="24"/>
      <c r="BS349" s="24"/>
      <c r="BT349" s="443"/>
      <c r="BU349" s="443"/>
      <c r="BV349" s="443"/>
      <c r="BW349" s="460"/>
      <c r="BX349" s="676"/>
      <c r="BY349" s="24"/>
      <c r="BZ349" s="668"/>
      <c r="CA349" s="24"/>
      <c r="CB349" s="24"/>
      <c r="CC349" s="443"/>
      <c r="CD349" s="443"/>
      <c r="CE349" s="443"/>
      <c r="CF349" s="460"/>
      <c r="CG349" s="676"/>
      <c r="CH349" s="24"/>
      <c r="CI349" s="668"/>
      <c r="CJ349" s="24"/>
      <c r="CK349" s="24"/>
      <c r="CL349" s="443"/>
      <c r="CM349" s="443"/>
      <c r="CN349" s="443"/>
      <c r="CO349" s="460"/>
      <c r="CP349" s="676"/>
      <c r="CQ349" s="24"/>
      <c r="CR349" s="668"/>
      <c r="CS349" s="24"/>
      <c r="CT349" s="24"/>
      <c r="CU349" s="443"/>
      <c r="CV349" s="443"/>
      <c r="CW349" s="443"/>
      <c r="CX349" s="460"/>
      <c r="CY349" s="676"/>
      <c r="CZ349" s="24"/>
      <c r="DA349" s="668"/>
      <c r="DB349" s="24"/>
      <c r="DC349" s="24"/>
      <c r="DD349" s="443"/>
      <c r="DE349" s="443"/>
      <c r="DF349" s="443"/>
      <c r="DG349" s="460"/>
      <c r="DH349" s="676"/>
      <c r="DI349" s="24"/>
      <c r="DJ349" s="668"/>
      <c r="DK349" s="24"/>
      <c r="DL349" s="24"/>
      <c r="DM349" s="443"/>
      <c r="DN349" s="443"/>
      <c r="DO349" s="443"/>
      <c r="DP349" s="460"/>
      <c r="DQ349" s="677"/>
      <c r="DR349" s="24"/>
      <c r="DS349" s="669"/>
      <c r="DT349" s="24"/>
      <c r="DU349" s="24"/>
      <c r="DV349" s="443"/>
      <c r="DW349" s="443"/>
      <c r="DX349" s="443"/>
      <c r="DY349" s="460"/>
      <c r="DZ349" s="677"/>
      <c r="EA349" s="24"/>
      <c r="EB349" s="669"/>
      <c r="EC349" s="24"/>
      <c r="ED349" s="24"/>
      <c r="EE349" s="443"/>
      <c r="EF349" s="443"/>
      <c r="EG349" s="443"/>
      <c r="EH349" s="460"/>
      <c r="EI349" s="676"/>
      <c r="EJ349" s="24"/>
      <c r="EK349" s="668"/>
      <c r="EL349" s="24"/>
      <c r="EM349" s="24"/>
      <c r="EN349" s="443"/>
      <c r="EO349" s="443"/>
      <c r="EP349" s="443"/>
      <c r="EQ349" s="460"/>
      <c r="ER349" s="676"/>
      <c r="ES349" s="24"/>
      <c r="ET349" s="668"/>
      <c r="EU349" s="24"/>
      <c r="EV349" s="24"/>
      <c r="EW349" s="443"/>
      <c r="EX349" s="443"/>
      <c r="EY349" s="443"/>
      <c r="EZ349" s="460"/>
      <c r="FA349" s="540"/>
      <c r="FB349" s="464"/>
      <c r="FC349" s="542"/>
      <c r="FD349" s="468"/>
      <c r="FE349" s="306"/>
      <c r="FF349" s="443"/>
      <c r="FG349" s="443"/>
      <c r="FH349" s="443"/>
      <c r="FI349" s="460"/>
      <c r="FJ349" s="676"/>
      <c r="FK349" s="24"/>
      <c r="FL349" s="668"/>
      <c r="FM349" s="24"/>
      <c r="FN349" s="24"/>
      <c r="FO349" s="443"/>
      <c r="FP349" s="443"/>
      <c r="FQ349" s="443"/>
      <c r="FR349" s="460"/>
      <c r="FS349" s="676"/>
      <c r="FT349" s="24"/>
      <c r="FU349" s="668"/>
      <c r="FV349" s="24"/>
      <c r="FW349" s="24"/>
      <c r="FX349" s="443"/>
      <c r="FY349" s="443"/>
      <c r="FZ349" s="443"/>
      <c r="GA349" s="460"/>
      <c r="GB349" s="678"/>
      <c r="GC349" s="24"/>
      <c r="GD349" s="679"/>
      <c r="GE349" s="24"/>
      <c r="GF349" s="24"/>
      <c r="GG349" s="443"/>
      <c r="GH349" s="443"/>
      <c r="GI349" s="443"/>
      <c r="GJ349" s="460"/>
      <c r="GK349" s="540"/>
      <c r="GL349" s="464"/>
      <c r="GM349" s="542"/>
      <c r="GN349" s="468"/>
      <c r="GO349" s="306"/>
      <c r="GP349" s="443"/>
      <c r="GQ349" s="443"/>
      <c r="GR349" s="443"/>
      <c r="GS349" s="460"/>
      <c r="GT349" s="443"/>
      <c r="GU349" s="443"/>
      <c r="GV349" s="443"/>
      <c r="GW349" s="443"/>
      <c r="GX349" s="443"/>
      <c r="GY349" s="443"/>
      <c r="GZ349" s="443"/>
      <c r="HA349" s="443"/>
      <c r="HB349" s="460"/>
      <c r="HC349" s="676"/>
      <c r="HD349" s="24"/>
      <c r="HE349" s="668"/>
      <c r="HF349" s="24"/>
      <c r="HG349" s="24"/>
      <c r="HH349" s="443"/>
      <c r="HI349" s="443"/>
      <c r="HJ349" s="443"/>
      <c r="HK349" s="460"/>
      <c r="HL349" s="676"/>
      <c r="HM349" s="24"/>
      <c r="HN349" s="668"/>
      <c r="HO349" s="24"/>
      <c r="HP349" s="24"/>
      <c r="HQ349" s="443"/>
      <c r="HR349" s="443"/>
      <c r="HS349" s="443"/>
      <c r="HT349" s="460"/>
      <c r="HU349" s="676"/>
      <c r="HV349" s="24"/>
      <c r="HW349" s="680"/>
      <c r="HX349" s="24"/>
      <c r="HY349" s="24"/>
      <c r="HZ349" s="24"/>
      <c r="IA349" s="443"/>
      <c r="IB349" s="443"/>
      <c r="IC349" s="460"/>
      <c r="ID349" s="443"/>
      <c r="IE349" s="443"/>
      <c r="IF349" s="443"/>
      <c r="IG349" s="443"/>
      <c r="IH349" s="443"/>
      <c r="II349" s="443"/>
      <c r="IJ349" s="443"/>
      <c r="IK349" s="443"/>
      <c r="IL349" s="460"/>
      <c r="IM349" s="677"/>
      <c r="IN349" s="24"/>
      <c r="IO349" s="668"/>
      <c r="IP349" s="24"/>
      <c r="IQ349" s="24"/>
      <c r="IR349" s="443"/>
      <c r="IS349" s="443"/>
      <c r="IT349" s="443"/>
      <c r="IU349" s="460"/>
      <c r="IV349" s="678"/>
      <c r="IW349" s="24"/>
      <c r="IX349" s="679"/>
      <c r="IY349" s="24"/>
      <c r="IZ349" s="24"/>
      <c r="JA349" s="443"/>
      <c r="JB349" s="443"/>
      <c r="JC349" s="443"/>
      <c r="JD349" s="460"/>
      <c r="JE349" s="676"/>
      <c r="JF349" s="24"/>
      <c r="JG349" s="668"/>
      <c r="JH349" s="24"/>
      <c r="JI349" s="24"/>
      <c r="JJ349" s="443"/>
      <c r="JK349" s="443"/>
      <c r="JL349" s="443"/>
      <c r="JM349" s="460"/>
      <c r="JN349" s="443"/>
      <c r="JO349" s="443"/>
      <c r="JP349" s="443"/>
      <c r="JQ349" s="443"/>
      <c r="JR349" s="443"/>
      <c r="JS349" s="443"/>
      <c r="JT349" s="443"/>
      <c r="JU349" s="443"/>
      <c r="JV349" s="460"/>
      <c r="JW349" s="677"/>
      <c r="JX349" s="24"/>
      <c r="JY349" s="674"/>
      <c r="JZ349" s="24"/>
      <c r="KA349" s="24"/>
      <c r="KB349" s="443"/>
      <c r="KC349" s="443"/>
      <c r="KD349" s="443"/>
      <c r="KE349" s="460"/>
      <c r="KF349" s="676"/>
      <c r="KG349" s="24"/>
      <c r="KH349" s="668"/>
      <c r="KI349" s="24"/>
      <c r="KJ349" s="24"/>
      <c r="KK349" s="443"/>
      <c r="KL349" s="443"/>
      <c r="KM349" s="443"/>
      <c r="KN349" s="460"/>
      <c r="KO349" s="443"/>
      <c r="KP349" s="443"/>
      <c r="KQ349" s="443"/>
      <c r="KR349" s="443"/>
      <c r="KS349" s="443"/>
      <c r="KT349" s="443"/>
      <c r="KU349" s="443"/>
      <c r="KV349" s="443"/>
      <c r="KW349" s="460"/>
      <c r="KX349" s="443"/>
      <c r="KY349" s="443"/>
      <c r="KZ349" s="443"/>
      <c r="LA349" s="443"/>
      <c r="LB349" s="443"/>
      <c r="LC349" s="443"/>
      <c r="LD349" s="443"/>
      <c r="LE349" s="443"/>
      <c r="LF349" s="460"/>
      <c r="LG349" s="677"/>
      <c r="LH349" s="24"/>
      <c r="LI349" s="669"/>
      <c r="LJ349" s="24"/>
      <c r="LK349" s="24"/>
      <c r="LL349" s="443"/>
      <c r="LM349" s="443"/>
      <c r="LN349" s="443"/>
      <c r="LO349" s="460"/>
      <c r="LP349" s="677"/>
      <c r="LQ349" s="24"/>
      <c r="LR349" s="668"/>
      <c r="LS349" s="24"/>
      <c r="LT349" s="24"/>
      <c r="LU349" s="443"/>
      <c r="LV349" s="443"/>
      <c r="LW349" s="443"/>
      <c r="LX349" s="460"/>
      <c r="LY349" s="443"/>
      <c r="LZ349" s="443"/>
      <c r="MA349" s="443"/>
      <c r="MB349" s="443"/>
      <c r="MC349" s="443"/>
      <c r="MD349" s="443"/>
      <c r="ME349" s="443"/>
      <c r="MF349" s="443"/>
      <c r="MG349" s="460"/>
      <c r="MH349" s="540"/>
      <c r="MI349" s="464"/>
      <c r="MJ349" s="465"/>
      <c r="MK349" s="465"/>
      <c r="ML349" s="675"/>
      <c r="MM349" s="443"/>
      <c r="MN349" s="443"/>
      <c r="MO349" s="443"/>
      <c r="MP349" s="460"/>
      <c r="MQ349" s="540"/>
      <c r="MR349" s="464"/>
      <c r="MS349" s="542"/>
      <c r="MT349" s="468"/>
      <c r="MU349" s="306"/>
      <c r="MV349" s="443"/>
      <c r="MW349" s="443"/>
      <c r="MX349" s="443"/>
      <c r="MY349" s="460"/>
      <c r="MZ349" s="540"/>
      <c r="NA349" s="464"/>
      <c r="NB349" s="542"/>
      <c r="NC349" s="468"/>
      <c r="ND349" s="306"/>
      <c r="NE349" s="443"/>
      <c r="NF349" s="24"/>
      <c r="NG349" s="443"/>
      <c r="NH349" s="460"/>
    </row>
    <row r="350" spans="1:372" ht="18">
      <c r="A350" s="538"/>
      <c r="B350" s="59"/>
      <c r="C350" s="460"/>
      <c r="D350" s="441"/>
      <c r="E350" s="446"/>
      <c r="F350" s="468"/>
      <c r="G350" s="335"/>
      <c r="H350" s="443"/>
      <c r="I350" s="443"/>
      <c r="J350" s="443"/>
      <c r="K350" s="443"/>
      <c r="L350" s="460"/>
      <c r="M350" s="306" t="s">
        <v>180</v>
      </c>
      <c r="N350" s="443"/>
      <c r="O350" s="443"/>
      <c r="P350" s="67"/>
      <c r="Q350" s="443"/>
      <c r="R350" s="446"/>
      <c r="S350" s="443"/>
      <c r="T350" s="443"/>
      <c r="U350" s="460"/>
      <c r="V350" s="305" t="s">
        <v>144</v>
      </c>
      <c r="W350" s="443"/>
      <c r="X350" s="443"/>
      <c r="Y350" s="24"/>
      <c r="Z350" s="443"/>
      <c r="AA350" s="446"/>
      <c r="AB350" s="443"/>
      <c r="AC350" s="443"/>
      <c r="AD350" s="460"/>
      <c r="AE350" s="306" t="s">
        <v>141</v>
      </c>
      <c r="AF350" s="443"/>
      <c r="AG350" s="443"/>
      <c r="AH350" s="59"/>
      <c r="AI350" s="443"/>
      <c r="AJ350" s="446"/>
      <c r="AK350" s="443"/>
      <c r="AL350" s="443"/>
      <c r="AM350" s="460"/>
      <c r="AN350" s="306" t="s">
        <v>154</v>
      </c>
      <c r="AO350" s="286"/>
      <c r="AP350" s="446"/>
      <c r="AQ350" s="212">
        <v>41494.724999999948</v>
      </c>
      <c r="AR350" s="443" t="s">
        <v>1557</v>
      </c>
      <c r="AS350" s="446" t="s">
        <v>1616</v>
      </c>
      <c r="AT350" s="443"/>
      <c r="AU350" s="443"/>
      <c r="AV350" s="460"/>
      <c r="AW350" s="538" t="s">
        <v>13</v>
      </c>
      <c r="AX350" s="286"/>
      <c r="AY350" s="446"/>
      <c r="AZ350" s="212">
        <v>41023.299999999974</v>
      </c>
      <c r="BA350" s="388" t="s">
        <v>2118</v>
      </c>
      <c r="BB350" s="446" t="s">
        <v>1616</v>
      </c>
      <c r="BC350" s="24"/>
      <c r="BD350" s="443"/>
      <c r="BE350" s="460"/>
      <c r="BF350" s="306" t="s">
        <v>822</v>
      </c>
      <c r="BG350" s="446"/>
      <c r="BH350" s="621"/>
      <c r="BI350" s="212">
        <v>45916.074999999924</v>
      </c>
      <c r="BJ350" s="388" t="s">
        <v>3744</v>
      </c>
      <c r="BK350" s="446" t="s">
        <v>1616</v>
      </c>
      <c r="BL350" s="443"/>
      <c r="BM350" s="443"/>
      <c r="BN350" s="460"/>
      <c r="BO350" s="24"/>
      <c r="BP350" s="24"/>
      <c r="BQ350" s="668"/>
      <c r="BR350" s="24"/>
      <c r="BS350" s="24"/>
      <c r="BT350" s="443"/>
      <c r="BU350" s="443"/>
      <c r="BV350" s="443"/>
      <c r="BW350" s="460"/>
      <c r="BX350" s="24"/>
      <c r="BY350" s="24"/>
      <c r="BZ350" s="668"/>
      <c r="CA350" s="24"/>
      <c r="CB350" s="24"/>
      <c r="CC350" s="443"/>
      <c r="CD350" s="443"/>
      <c r="CE350" s="443"/>
      <c r="CF350" s="460"/>
      <c r="CG350" s="24"/>
      <c r="CH350" s="24"/>
      <c r="CI350" s="668"/>
      <c r="CJ350" s="24"/>
      <c r="CK350" s="24"/>
      <c r="CL350" s="443"/>
      <c r="CM350" s="443"/>
      <c r="CN350" s="443"/>
      <c r="CO350" s="460"/>
      <c r="CP350" s="24"/>
      <c r="CQ350" s="24"/>
      <c r="CR350" s="668"/>
      <c r="CS350" s="24"/>
      <c r="CT350" s="24"/>
      <c r="CU350" s="443"/>
      <c r="CV350" s="443"/>
      <c r="CW350" s="443"/>
      <c r="CX350" s="460"/>
      <c r="CY350" s="24"/>
      <c r="CZ350" s="24"/>
      <c r="DA350" s="668"/>
      <c r="DB350" s="24"/>
      <c r="DC350" s="24"/>
      <c r="DD350" s="443"/>
      <c r="DE350" s="443"/>
      <c r="DF350" s="443"/>
      <c r="DG350" s="460"/>
      <c r="DH350" s="24"/>
      <c r="DI350" s="24"/>
      <c r="DJ350" s="668"/>
      <c r="DK350" s="24"/>
      <c r="DL350" s="24"/>
      <c r="DM350" s="443"/>
      <c r="DN350" s="443"/>
      <c r="DO350" s="443"/>
      <c r="DP350" s="460"/>
      <c r="DQ350" s="24"/>
      <c r="DR350" s="24"/>
      <c r="DS350" s="669"/>
      <c r="DT350" s="24"/>
      <c r="DU350" s="24"/>
      <c r="DV350" s="443"/>
      <c r="DW350" s="443"/>
      <c r="DX350" s="443"/>
      <c r="DY350" s="460"/>
      <c r="DZ350" s="24"/>
      <c r="EA350" s="24"/>
      <c r="EB350" s="669"/>
      <c r="EC350" s="24"/>
      <c r="ED350" s="24"/>
      <c r="EE350" s="443"/>
      <c r="EF350" s="443"/>
      <c r="EG350" s="443"/>
      <c r="EH350" s="460"/>
      <c r="EI350" s="24"/>
      <c r="EJ350" s="24"/>
      <c r="EK350" s="668"/>
      <c r="EL350" s="24"/>
      <c r="EM350" s="24"/>
      <c r="EN350" s="443"/>
      <c r="EO350" s="443"/>
      <c r="EP350" s="443"/>
      <c r="EQ350" s="460"/>
      <c r="ER350" s="24"/>
      <c r="ES350" s="24"/>
      <c r="ET350" s="668"/>
      <c r="EU350" s="24"/>
      <c r="EV350" s="24"/>
      <c r="EW350" s="443"/>
      <c r="EX350" s="443"/>
      <c r="EY350" s="443"/>
      <c r="EZ350" s="460"/>
      <c r="FA350" s="446"/>
      <c r="FB350" s="464"/>
      <c r="FC350" s="542"/>
      <c r="FD350" s="468"/>
      <c r="FE350" s="446"/>
      <c r="FF350" s="443"/>
      <c r="FG350" s="443"/>
      <c r="FH350" s="443"/>
      <c r="FI350" s="460"/>
      <c r="FJ350" s="24"/>
      <c r="FK350" s="24"/>
      <c r="FL350" s="668"/>
      <c r="FM350" s="24"/>
      <c r="FN350" s="24"/>
      <c r="FO350" s="443"/>
      <c r="FP350" s="443"/>
      <c r="FQ350" s="443"/>
      <c r="FR350" s="460"/>
      <c r="FS350" s="24"/>
      <c r="FT350" s="24"/>
      <c r="FU350" s="668"/>
      <c r="FV350" s="24"/>
      <c r="FW350" s="24"/>
      <c r="FX350" s="443"/>
      <c r="FY350" s="443"/>
      <c r="FZ350" s="443"/>
      <c r="GA350" s="460"/>
      <c r="GB350" s="24"/>
      <c r="GC350" s="24"/>
      <c r="GD350" s="679"/>
      <c r="GE350" s="24"/>
      <c r="GF350" s="24"/>
      <c r="GG350" s="443"/>
      <c r="GH350" s="443"/>
      <c r="GI350" s="443"/>
      <c r="GJ350" s="460"/>
      <c r="GK350" s="446"/>
      <c r="GL350" s="464"/>
      <c r="GM350" s="542"/>
      <c r="GN350" s="468"/>
      <c r="GO350" s="446"/>
      <c r="GP350" s="443"/>
      <c r="GQ350" s="443"/>
      <c r="GR350" s="443"/>
      <c r="GS350" s="460"/>
      <c r="GT350" s="443"/>
      <c r="GU350" s="443"/>
      <c r="GV350" s="443"/>
      <c r="GW350" s="443"/>
      <c r="GX350" s="443"/>
      <c r="GY350" s="443"/>
      <c r="GZ350" s="443"/>
      <c r="HA350" s="443"/>
      <c r="HB350" s="460"/>
      <c r="HC350" s="24"/>
      <c r="HD350" s="24"/>
      <c r="HE350" s="668"/>
      <c r="HF350" s="24"/>
      <c r="HG350" s="24"/>
      <c r="HH350" s="443"/>
      <c r="HI350" s="443"/>
      <c r="HJ350" s="443"/>
      <c r="HK350" s="460"/>
      <c r="HL350" s="24"/>
      <c r="HM350" s="24"/>
      <c r="HN350" s="668"/>
      <c r="HO350" s="24"/>
      <c r="HP350" s="24"/>
      <c r="HQ350" s="443"/>
      <c r="HR350" s="443"/>
      <c r="HS350" s="443"/>
      <c r="HT350" s="460"/>
      <c r="HU350" s="24"/>
      <c r="HV350" s="24"/>
      <c r="HW350" s="680"/>
      <c r="HX350" s="24"/>
      <c r="HY350" s="24"/>
      <c r="HZ350" s="24"/>
      <c r="IA350" s="443"/>
      <c r="IB350" s="443"/>
      <c r="IC350" s="460"/>
      <c r="ID350" s="443"/>
      <c r="IE350" s="443"/>
      <c r="IF350" s="443"/>
      <c r="IG350" s="443"/>
      <c r="IH350" s="443"/>
      <c r="II350" s="443"/>
      <c r="IJ350" s="443"/>
      <c r="IK350" s="443"/>
      <c r="IL350" s="460"/>
      <c r="IM350" s="24"/>
      <c r="IN350" s="24"/>
      <c r="IO350" s="668"/>
      <c r="IP350" s="24"/>
      <c r="IQ350" s="24"/>
      <c r="IR350" s="443"/>
      <c r="IS350" s="443"/>
      <c r="IT350" s="443"/>
      <c r="IU350" s="460"/>
      <c r="IV350" s="24"/>
      <c r="IW350" s="24"/>
      <c r="IX350" s="679"/>
      <c r="IY350" s="24"/>
      <c r="IZ350" s="24"/>
      <c r="JA350" s="443"/>
      <c r="JB350" s="443"/>
      <c r="JC350" s="443"/>
      <c r="JD350" s="460"/>
      <c r="JE350" s="676"/>
      <c r="JF350" s="24"/>
      <c r="JG350" s="668"/>
      <c r="JH350" s="24"/>
      <c r="JI350" s="24"/>
      <c r="JJ350" s="443"/>
      <c r="JK350" s="443"/>
      <c r="JL350" s="443"/>
      <c r="JM350" s="460"/>
      <c r="JN350" s="443"/>
      <c r="JO350" s="443"/>
      <c r="JP350" s="443"/>
      <c r="JQ350" s="443"/>
      <c r="JR350" s="443"/>
      <c r="JS350" s="443"/>
      <c r="JT350" s="443"/>
      <c r="JU350" s="443"/>
      <c r="JV350" s="460"/>
      <c r="JW350" s="24"/>
      <c r="JX350" s="24"/>
      <c r="JY350" s="674"/>
      <c r="JZ350" s="24"/>
      <c r="KA350" s="24"/>
      <c r="KB350" s="443"/>
      <c r="KC350" s="443"/>
      <c r="KD350" s="443"/>
      <c r="KE350" s="460"/>
      <c r="KF350" s="24"/>
      <c r="KG350" s="24"/>
      <c r="KH350" s="668"/>
      <c r="KI350" s="24"/>
      <c r="KJ350" s="24"/>
      <c r="KK350" s="443"/>
      <c r="KL350" s="443"/>
      <c r="KM350" s="443"/>
      <c r="KN350" s="460"/>
      <c r="KO350" s="443"/>
      <c r="KP350" s="443"/>
      <c r="KQ350" s="443"/>
      <c r="KR350" s="443"/>
      <c r="KS350" s="443"/>
      <c r="KT350" s="443"/>
      <c r="KU350" s="443"/>
      <c r="KV350" s="443"/>
      <c r="KW350" s="460"/>
      <c r="KX350" s="443"/>
      <c r="KY350" s="443"/>
      <c r="KZ350" s="443"/>
      <c r="LA350" s="443"/>
      <c r="LB350" s="443"/>
      <c r="LC350" s="443"/>
      <c r="LD350" s="443"/>
      <c r="LE350" s="443"/>
      <c r="LF350" s="460"/>
      <c r="LG350" s="24"/>
      <c r="LH350" s="24"/>
      <c r="LI350" s="669"/>
      <c r="LJ350" s="24"/>
      <c r="LK350" s="24"/>
      <c r="LL350" s="443"/>
      <c r="LM350" s="443"/>
      <c r="LN350" s="443"/>
      <c r="LO350" s="460"/>
      <c r="LP350" s="24"/>
      <c r="LQ350" s="24"/>
      <c r="LR350" s="668"/>
      <c r="LS350" s="24"/>
      <c r="LT350" s="24"/>
      <c r="LU350" s="443"/>
      <c r="LV350" s="443"/>
      <c r="LW350" s="443"/>
      <c r="LX350" s="460"/>
      <c r="LY350" s="443"/>
      <c r="LZ350" s="443"/>
      <c r="MA350" s="443"/>
      <c r="MB350" s="443"/>
      <c r="MC350" s="443"/>
      <c r="MD350" s="443"/>
      <c r="ME350" s="443"/>
      <c r="MF350" s="443"/>
      <c r="MG350" s="460"/>
      <c r="MH350" s="446"/>
      <c r="MI350" s="464"/>
      <c r="MJ350" s="465"/>
      <c r="MK350" s="465"/>
      <c r="ML350" s="675"/>
      <c r="MM350" s="443"/>
      <c r="MN350" s="443"/>
      <c r="MO350" s="443"/>
      <c r="MP350" s="460"/>
      <c r="MQ350" s="446"/>
      <c r="MR350" s="464"/>
      <c r="MS350" s="542"/>
      <c r="MT350" s="468"/>
      <c r="MU350" s="446"/>
      <c r="MV350" s="443"/>
      <c r="MW350" s="443"/>
      <c r="MX350" s="443"/>
      <c r="MY350" s="460"/>
      <c r="MZ350" s="446"/>
      <c r="NA350" s="464"/>
      <c r="NB350" s="542"/>
      <c r="NC350" s="468"/>
      <c r="ND350" s="446"/>
      <c r="NE350" s="443"/>
      <c r="NF350" s="24"/>
      <c r="NG350" s="443"/>
      <c r="NH350" s="460"/>
    </row>
    <row r="351" spans="1:372" ht="18">
      <c r="A351" s="655"/>
      <c r="B351" s="59"/>
      <c r="C351" s="460"/>
      <c r="D351" s="441"/>
      <c r="E351" s="446"/>
      <c r="F351" s="468"/>
      <c r="G351" s="335"/>
      <c r="H351" s="443"/>
      <c r="I351" s="443"/>
      <c r="J351" s="443"/>
      <c r="K351" s="443"/>
      <c r="L351" s="460"/>
      <c r="M351" s="62" t="s">
        <v>226</v>
      </c>
      <c r="N351" s="443"/>
      <c r="O351" s="443"/>
      <c r="P351" s="67">
        <v>5561</v>
      </c>
      <c r="Q351" s="443" t="s">
        <v>250</v>
      </c>
      <c r="R351" s="446" t="s">
        <v>1616</v>
      </c>
      <c r="S351" s="443"/>
      <c r="T351" s="443"/>
      <c r="U351" s="460"/>
      <c r="V351" s="62">
        <v>2017</v>
      </c>
      <c r="W351" s="443"/>
      <c r="X351" s="443"/>
      <c r="Y351" s="67">
        <v>21421</v>
      </c>
      <c r="Z351" s="443" t="s">
        <v>274</v>
      </c>
      <c r="AA351" s="446" t="s">
        <v>1616</v>
      </c>
      <c r="AB351" s="443"/>
      <c r="AC351" s="443"/>
      <c r="AD351" s="460"/>
      <c r="AE351" s="62" t="s">
        <v>225</v>
      </c>
      <c r="AF351" s="443"/>
      <c r="AG351" s="443"/>
      <c r="AH351" s="59">
        <v>36067</v>
      </c>
      <c r="AI351" s="443" t="s">
        <v>409</v>
      </c>
      <c r="AJ351" s="446" t="s">
        <v>1616</v>
      </c>
      <c r="AK351" s="443"/>
      <c r="AL351" s="443"/>
      <c r="AM351" s="460"/>
      <c r="AN351" s="62" t="s">
        <v>878</v>
      </c>
      <c r="AO351" s="446"/>
      <c r="AP351" s="446"/>
      <c r="AQ351" s="443"/>
      <c r="AR351" s="443"/>
      <c r="AS351" s="446"/>
      <c r="AT351" s="443"/>
      <c r="AU351" s="443"/>
      <c r="AV351" s="460"/>
      <c r="AW351" s="655" t="s">
        <v>1952</v>
      </c>
      <c r="AX351" s="443"/>
      <c r="AZ351" s="471"/>
      <c r="BB351" s="446"/>
      <c r="BC351" s="24"/>
      <c r="BD351" s="443"/>
      <c r="BE351" s="460"/>
      <c r="BF351" s="655" t="s">
        <v>3738</v>
      </c>
      <c r="BJ351" s="24"/>
      <c r="BK351" s="443"/>
      <c r="BL351" s="443"/>
      <c r="BM351" s="443"/>
      <c r="BN351" s="460"/>
      <c r="BO351" s="664"/>
      <c r="BP351" s="24"/>
      <c r="BQ351" s="668"/>
      <c r="BR351" s="24"/>
      <c r="BS351" s="24"/>
      <c r="BT351" s="443"/>
      <c r="BU351" s="443"/>
      <c r="BV351" s="443"/>
      <c r="BW351" s="460"/>
      <c r="BX351" s="664"/>
      <c r="BY351" s="24"/>
      <c r="BZ351" s="668"/>
      <c r="CA351" s="24"/>
      <c r="CB351" s="24"/>
      <c r="CC351" s="443"/>
      <c r="CD351" s="443"/>
      <c r="CE351" s="443"/>
      <c r="CF351" s="460"/>
      <c r="CG351" s="664"/>
      <c r="CH351" s="24"/>
      <c r="CI351" s="668"/>
      <c r="CJ351" s="24"/>
      <c r="CK351" s="24"/>
      <c r="CL351" s="443"/>
      <c r="CM351" s="443"/>
      <c r="CN351" s="443"/>
      <c r="CO351" s="460"/>
      <c r="CP351" s="664"/>
      <c r="CQ351" s="24"/>
      <c r="CR351" s="668"/>
      <c r="CS351" s="24"/>
      <c r="CT351" s="24"/>
      <c r="CU351" s="443"/>
      <c r="CV351" s="443"/>
      <c r="CW351" s="443"/>
      <c r="CX351" s="460"/>
      <c r="CY351" s="664"/>
      <c r="CZ351" s="24"/>
      <c r="DA351" s="668"/>
      <c r="DB351" s="24"/>
      <c r="DC351" s="24"/>
      <c r="DD351" s="443"/>
      <c r="DE351" s="443"/>
      <c r="DF351" s="443"/>
      <c r="DG351" s="460"/>
      <c r="DH351" s="664"/>
      <c r="DI351" s="24"/>
      <c r="DJ351" s="668"/>
      <c r="DK351" s="24"/>
      <c r="DL351" s="24"/>
      <c r="DM351" s="443"/>
      <c r="DN351" s="443"/>
      <c r="DO351" s="443"/>
      <c r="DP351" s="460"/>
      <c r="DQ351" s="664"/>
      <c r="DR351" s="24"/>
      <c r="DS351" s="669"/>
      <c r="DT351" s="24"/>
      <c r="DU351" s="24"/>
      <c r="DV351" s="443"/>
      <c r="DW351" s="443"/>
      <c r="DX351" s="443"/>
      <c r="DY351" s="460"/>
      <c r="DZ351" s="664"/>
      <c r="EA351" s="24"/>
      <c r="EB351" s="669"/>
      <c r="EC351" s="24"/>
      <c r="ED351" s="24"/>
      <c r="EE351" s="443"/>
      <c r="EF351" s="443"/>
      <c r="EG351" s="443"/>
      <c r="EH351" s="460"/>
      <c r="EI351" s="664"/>
      <c r="EJ351" s="24"/>
      <c r="EK351" s="668"/>
      <c r="EL351" s="24"/>
      <c r="EM351" s="24"/>
      <c r="EN351" s="443"/>
      <c r="EO351" s="443"/>
      <c r="EP351" s="443"/>
      <c r="EQ351" s="460"/>
      <c r="ER351" s="664"/>
      <c r="ES351" s="24"/>
      <c r="ET351" s="668"/>
      <c r="EU351" s="24"/>
      <c r="EV351" s="24"/>
      <c r="EW351" s="443"/>
      <c r="EX351" s="443"/>
      <c r="EY351" s="443"/>
      <c r="EZ351" s="460"/>
      <c r="FA351" s="441"/>
      <c r="FB351" s="446"/>
      <c r="FC351" s="542"/>
      <c r="FD351" s="468"/>
      <c r="FE351" s="446"/>
      <c r="FF351" s="443"/>
      <c r="FG351" s="443"/>
      <c r="FH351" s="443"/>
      <c r="FI351" s="460"/>
      <c r="FJ351" s="664"/>
      <c r="FK351" s="24"/>
      <c r="FL351" s="668"/>
      <c r="FM351" s="24"/>
      <c r="FN351" s="24"/>
      <c r="FO351" s="443"/>
      <c r="FP351" s="443"/>
      <c r="FQ351" s="443"/>
      <c r="FR351" s="460"/>
      <c r="FS351" s="664"/>
      <c r="FT351" s="24"/>
      <c r="FU351" s="668"/>
      <c r="FV351" s="24"/>
      <c r="FW351" s="24"/>
      <c r="FX351" s="443"/>
      <c r="FY351" s="443"/>
      <c r="FZ351" s="443"/>
      <c r="GA351" s="460"/>
      <c r="GB351" s="664"/>
      <c r="GC351" s="24"/>
      <c r="GD351" s="679"/>
      <c r="GE351" s="24"/>
      <c r="GF351" s="24"/>
      <c r="GG351" s="443"/>
      <c r="GH351" s="443"/>
      <c r="GI351" s="443"/>
      <c r="GJ351" s="460"/>
      <c r="GK351" s="441"/>
      <c r="GL351" s="446"/>
      <c r="GM351" s="542"/>
      <c r="GN351" s="468"/>
      <c r="GO351" s="446"/>
      <c r="GP351" s="443"/>
      <c r="GQ351" s="443"/>
      <c r="GR351" s="443"/>
      <c r="GS351" s="460"/>
      <c r="GT351" s="443"/>
      <c r="GU351" s="443"/>
      <c r="GV351" s="443"/>
      <c r="GW351" s="443"/>
      <c r="GX351" s="443"/>
      <c r="GY351" s="443"/>
      <c r="GZ351" s="443"/>
      <c r="HA351" s="443"/>
      <c r="HB351" s="460"/>
      <c r="HC351" s="664"/>
      <c r="HD351" s="24"/>
      <c r="HE351" s="668"/>
      <c r="HF351" s="24"/>
      <c r="HG351" s="24"/>
      <c r="HH351" s="443"/>
      <c r="HI351" s="443"/>
      <c r="HJ351" s="443"/>
      <c r="HK351" s="460"/>
      <c r="HL351" s="664"/>
      <c r="HM351" s="24"/>
      <c r="HN351" s="668"/>
      <c r="HO351" s="24"/>
      <c r="HP351" s="24"/>
      <c r="HQ351" s="443"/>
      <c r="HR351" s="443"/>
      <c r="HS351" s="443"/>
      <c r="HT351" s="460"/>
      <c r="HU351" s="664"/>
      <c r="HV351" s="24"/>
      <c r="HW351" s="680"/>
      <c r="HX351" s="24"/>
      <c r="HY351" s="24"/>
      <c r="HZ351" s="24"/>
      <c r="IA351" s="443"/>
      <c r="IB351" s="443"/>
      <c r="IC351" s="460"/>
      <c r="ID351" s="443"/>
      <c r="IE351" s="443"/>
      <c r="IF351" s="443"/>
      <c r="IG351" s="443"/>
      <c r="IH351" s="443"/>
      <c r="II351" s="443"/>
      <c r="IJ351" s="443"/>
      <c r="IK351" s="443"/>
      <c r="IL351" s="460"/>
      <c r="IM351" s="664"/>
      <c r="IN351" s="24"/>
      <c r="IO351" s="668"/>
      <c r="IP351" s="24"/>
      <c r="IQ351" s="24"/>
      <c r="IR351" s="443"/>
      <c r="IS351" s="443"/>
      <c r="IT351" s="443"/>
      <c r="IU351" s="460"/>
      <c r="IV351" s="664"/>
      <c r="IW351" s="24"/>
      <c r="IX351" s="679"/>
      <c r="IY351" s="24"/>
      <c r="IZ351" s="24"/>
      <c r="JA351" s="443"/>
      <c r="JB351" s="443"/>
      <c r="JC351" s="443"/>
      <c r="JD351" s="460"/>
      <c r="JE351" s="24"/>
      <c r="JF351" s="24"/>
      <c r="JG351" s="668"/>
      <c r="JH351" s="24"/>
      <c r="JI351" s="24"/>
      <c r="JJ351" s="443"/>
      <c r="JK351" s="443"/>
      <c r="JL351" s="443"/>
      <c r="JM351" s="460"/>
      <c r="JN351" s="443"/>
      <c r="JO351" s="443"/>
      <c r="JP351" s="443"/>
      <c r="JQ351" s="443"/>
      <c r="JR351" s="443"/>
      <c r="JS351" s="443"/>
      <c r="JT351" s="443"/>
      <c r="JU351" s="443"/>
      <c r="JV351" s="460"/>
      <c r="JW351" s="664"/>
      <c r="JX351" s="24"/>
      <c r="JY351" s="674"/>
      <c r="JZ351" s="24"/>
      <c r="KA351" s="24"/>
      <c r="KB351" s="443"/>
      <c r="KC351" s="443"/>
      <c r="KD351" s="443"/>
      <c r="KE351" s="460"/>
      <c r="KF351" s="664"/>
      <c r="KG351" s="24"/>
      <c r="KH351" s="668"/>
      <c r="KI351" s="24"/>
      <c r="KJ351" s="24"/>
      <c r="KK351" s="443"/>
      <c r="KL351" s="443"/>
      <c r="KM351" s="443"/>
      <c r="KN351" s="460"/>
      <c r="KO351" s="443"/>
      <c r="KP351" s="443"/>
      <c r="KQ351" s="443"/>
      <c r="KR351" s="443"/>
      <c r="KS351" s="443"/>
      <c r="KT351" s="443"/>
      <c r="KU351" s="443"/>
      <c r="KV351" s="443"/>
      <c r="KW351" s="460"/>
      <c r="KX351" s="443"/>
      <c r="KY351" s="443"/>
      <c r="KZ351" s="443"/>
      <c r="LA351" s="443"/>
      <c r="LB351" s="443"/>
      <c r="LC351" s="443"/>
      <c r="LD351" s="443"/>
      <c r="LE351" s="443"/>
      <c r="LF351" s="460"/>
      <c r="LG351" s="664"/>
      <c r="LH351" s="24"/>
      <c r="LI351" s="669"/>
      <c r="LJ351" s="24"/>
      <c r="LK351" s="24"/>
      <c r="LL351" s="443"/>
      <c r="LM351" s="443"/>
      <c r="LN351" s="443"/>
      <c r="LO351" s="460"/>
      <c r="LP351" s="664"/>
      <c r="LQ351" s="24"/>
      <c r="LR351" s="668"/>
      <c r="LS351" s="24"/>
      <c r="LT351" s="24"/>
      <c r="LU351" s="443"/>
      <c r="LV351" s="443"/>
      <c r="LW351" s="443"/>
      <c r="LX351" s="460"/>
      <c r="LY351" s="443"/>
      <c r="LZ351" s="443"/>
      <c r="MA351" s="443"/>
      <c r="MB351" s="443"/>
      <c r="MC351" s="443"/>
      <c r="MD351" s="443"/>
      <c r="ME351" s="443"/>
      <c r="MF351" s="443"/>
      <c r="MG351" s="460"/>
      <c r="MH351" s="441"/>
      <c r="MI351" s="446"/>
      <c r="MJ351" s="465"/>
      <c r="MK351" s="465"/>
      <c r="ML351" s="675"/>
      <c r="MM351" s="443"/>
      <c r="MN351" s="443"/>
      <c r="MO351" s="443"/>
      <c r="MP351" s="460"/>
      <c r="MQ351" s="441"/>
      <c r="MR351" s="446"/>
      <c r="MS351" s="542"/>
      <c r="MT351" s="468"/>
      <c r="MU351" s="306"/>
      <c r="MV351" s="443"/>
      <c r="MW351" s="443"/>
      <c r="MX351" s="443"/>
      <c r="MY351" s="460"/>
      <c r="MZ351" s="441"/>
      <c r="NA351" s="446"/>
      <c r="NB351" s="542"/>
      <c r="NC351" s="468"/>
      <c r="ND351" s="306"/>
      <c r="NE351" s="443"/>
      <c r="NF351" s="24"/>
      <c r="NG351" s="443"/>
      <c r="NH351" s="460"/>
    </row>
    <row r="352" spans="1:372" ht="18">
      <c r="A352" s="538"/>
      <c r="B352" s="59"/>
      <c r="C352" s="460"/>
      <c r="D352" s="540"/>
      <c r="E352" s="306"/>
      <c r="F352" s="306"/>
      <c r="G352" s="349"/>
      <c r="H352" s="443"/>
      <c r="I352" s="443"/>
      <c r="J352" s="443"/>
      <c r="K352" s="443"/>
      <c r="L352" s="460"/>
      <c r="M352" s="306" t="s">
        <v>181</v>
      </c>
      <c r="N352" s="443"/>
      <c r="O352" s="443"/>
      <c r="P352" s="67"/>
      <c r="Q352" s="443"/>
      <c r="R352" s="446"/>
      <c r="S352" s="443"/>
      <c r="T352" s="443"/>
      <c r="U352" s="460"/>
      <c r="V352" s="305" t="s">
        <v>142</v>
      </c>
      <c r="W352" s="443"/>
      <c r="X352" s="443"/>
      <c r="Y352" s="24"/>
      <c r="Z352" s="443"/>
      <c r="AA352" s="446"/>
      <c r="AB352" s="443"/>
      <c r="AC352" s="443"/>
      <c r="AD352" s="460"/>
      <c r="AE352" s="305" t="s">
        <v>144</v>
      </c>
      <c r="AF352" s="443"/>
      <c r="AG352" s="443"/>
      <c r="AH352" s="59"/>
      <c r="AI352" s="443"/>
      <c r="AJ352" s="446"/>
      <c r="AK352" s="443"/>
      <c r="AL352" s="443"/>
      <c r="AM352" s="460"/>
      <c r="AN352" s="538" t="s">
        <v>4</v>
      </c>
      <c r="AO352" s="446"/>
      <c r="AP352" s="446"/>
      <c r="AQ352" s="212">
        <v>40811.412499999991</v>
      </c>
      <c r="AR352" s="443" t="s">
        <v>1558</v>
      </c>
      <c r="AS352" s="446" t="s">
        <v>1617</v>
      </c>
      <c r="AT352" s="443"/>
      <c r="AU352" s="443"/>
      <c r="AV352" s="460"/>
      <c r="AW352" s="538" t="s">
        <v>35</v>
      </c>
      <c r="AX352" s="286"/>
      <c r="AY352" s="446"/>
      <c r="AZ352" s="212">
        <v>40820.375000000029</v>
      </c>
      <c r="BA352" s="388" t="s">
        <v>2119</v>
      </c>
      <c r="BB352" s="446" t="s">
        <v>1617</v>
      </c>
      <c r="BC352" s="24"/>
      <c r="BD352" s="443"/>
      <c r="BE352" s="460"/>
      <c r="BF352" s="306" t="s">
        <v>851</v>
      </c>
      <c r="BG352" s="446"/>
      <c r="BH352" s="621"/>
      <c r="BI352" s="212">
        <v>45790.474999999831</v>
      </c>
      <c r="BJ352" s="388" t="s">
        <v>3745</v>
      </c>
      <c r="BK352" s="446" t="s">
        <v>1617</v>
      </c>
      <c r="BL352" s="443"/>
      <c r="BM352" s="443"/>
      <c r="BN352" s="460"/>
      <c r="BO352" s="24"/>
      <c r="BP352" s="24"/>
      <c r="BQ352" s="668"/>
      <c r="BR352" s="24"/>
      <c r="BS352" s="24"/>
      <c r="BT352" s="443"/>
      <c r="BU352" s="443"/>
      <c r="BV352" s="443"/>
      <c r="BW352" s="460"/>
      <c r="BX352" s="24"/>
      <c r="BY352" s="24"/>
      <c r="BZ352" s="668"/>
      <c r="CA352" s="24"/>
      <c r="CB352" s="24"/>
      <c r="CC352" s="443"/>
      <c r="CD352" s="443"/>
      <c r="CE352" s="443"/>
      <c r="CF352" s="460"/>
      <c r="CG352" s="24"/>
      <c r="CH352" s="24"/>
      <c r="CI352" s="668"/>
      <c r="CJ352" s="24"/>
      <c r="CK352" s="24"/>
      <c r="CL352" s="443"/>
      <c r="CM352" s="443"/>
      <c r="CN352" s="443"/>
      <c r="CO352" s="460"/>
      <c r="CP352" s="24"/>
      <c r="CQ352" s="24"/>
      <c r="CR352" s="668"/>
      <c r="CS352" s="24"/>
      <c r="CT352" s="24"/>
      <c r="CU352" s="443"/>
      <c r="CV352" s="443"/>
      <c r="CW352" s="443"/>
      <c r="CX352" s="460"/>
      <c r="CY352" s="24"/>
      <c r="CZ352" s="24"/>
      <c r="DA352" s="668"/>
      <c r="DB352" s="24"/>
      <c r="DC352" s="24"/>
      <c r="DD352" s="443"/>
      <c r="DE352" s="443"/>
      <c r="DF352" s="443"/>
      <c r="DG352" s="460"/>
      <c r="DH352" s="24"/>
      <c r="DI352" s="24"/>
      <c r="DJ352" s="668"/>
      <c r="DK352" s="24"/>
      <c r="DL352" s="24"/>
      <c r="DM352" s="443"/>
      <c r="DN352" s="443"/>
      <c r="DO352" s="443"/>
      <c r="DP352" s="460"/>
      <c r="DQ352" s="24"/>
      <c r="DR352" s="24"/>
      <c r="DS352" s="669"/>
      <c r="DT352" s="24"/>
      <c r="DU352" s="24"/>
      <c r="DV352" s="443"/>
      <c r="DW352" s="443"/>
      <c r="DX352" s="443"/>
      <c r="DY352" s="460"/>
      <c r="DZ352" s="24"/>
      <c r="EA352" s="24"/>
      <c r="EB352" s="669"/>
      <c r="EC352" s="24"/>
      <c r="ED352" s="24"/>
      <c r="EE352" s="443"/>
      <c r="EF352" s="443"/>
      <c r="EG352" s="443"/>
      <c r="EH352" s="460"/>
      <c r="EI352" s="24"/>
      <c r="EJ352" s="24"/>
      <c r="EK352" s="668"/>
      <c r="EL352" s="24"/>
      <c r="EM352" s="24"/>
      <c r="EN352" s="443"/>
      <c r="EO352" s="443"/>
      <c r="EP352" s="443"/>
      <c r="EQ352" s="460"/>
      <c r="ER352" s="24"/>
      <c r="ES352" s="24"/>
      <c r="ET352" s="668"/>
      <c r="EU352" s="24"/>
      <c r="EV352" s="24"/>
      <c r="EW352" s="443"/>
      <c r="EX352" s="443"/>
      <c r="EY352" s="443"/>
      <c r="EZ352" s="460"/>
      <c r="FA352" s="446"/>
      <c r="FB352" s="446"/>
      <c r="FC352" s="542"/>
      <c r="FD352" s="468"/>
      <c r="FE352" s="446"/>
      <c r="FF352" s="443"/>
      <c r="FG352" s="443"/>
      <c r="FH352" s="443"/>
      <c r="FI352" s="460"/>
      <c r="FJ352" s="24"/>
      <c r="FK352" s="24"/>
      <c r="FL352" s="668"/>
      <c r="FM352" s="24"/>
      <c r="FN352" s="24"/>
      <c r="FO352" s="443"/>
      <c r="FP352" s="443"/>
      <c r="FQ352" s="443"/>
      <c r="FR352" s="460"/>
      <c r="FS352" s="24"/>
      <c r="FT352" s="24"/>
      <c r="FU352" s="668"/>
      <c r="FV352" s="24"/>
      <c r="FW352" s="24"/>
      <c r="FX352" s="443"/>
      <c r="FY352" s="443"/>
      <c r="FZ352" s="443"/>
      <c r="GA352" s="460"/>
      <c r="GB352" s="24"/>
      <c r="GC352" s="24"/>
      <c r="GD352" s="679"/>
      <c r="GE352" s="24"/>
      <c r="GF352" s="24"/>
      <c r="GG352" s="443"/>
      <c r="GH352" s="443"/>
      <c r="GI352" s="443"/>
      <c r="GJ352" s="460"/>
      <c r="GK352" s="446"/>
      <c r="GL352" s="446"/>
      <c r="GM352" s="542"/>
      <c r="GN352" s="468"/>
      <c r="GO352" s="446"/>
      <c r="GP352" s="443"/>
      <c r="GQ352" s="443"/>
      <c r="GR352" s="443"/>
      <c r="GS352" s="460"/>
      <c r="GT352" s="443"/>
      <c r="GU352" s="443"/>
      <c r="GV352" s="443"/>
      <c r="GW352" s="443"/>
      <c r="GX352" s="443"/>
      <c r="GY352" s="443"/>
      <c r="GZ352" s="443"/>
      <c r="HA352" s="443"/>
      <c r="HB352" s="460"/>
      <c r="HC352" s="24"/>
      <c r="HD352" s="24"/>
      <c r="HE352" s="668"/>
      <c r="HF352" s="24"/>
      <c r="HG352" s="24"/>
      <c r="HH352" s="443"/>
      <c r="HI352" s="443"/>
      <c r="HJ352" s="443"/>
      <c r="HK352" s="460"/>
      <c r="HL352" s="24"/>
      <c r="HM352" s="24"/>
      <c r="HN352" s="668"/>
      <c r="HO352" s="24"/>
      <c r="HP352" s="24"/>
      <c r="HQ352" s="443"/>
      <c r="HR352" s="443"/>
      <c r="HS352" s="443"/>
      <c r="HT352" s="460"/>
      <c r="HU352" s="24"/>
      <c r="HV352" s="24"/>
      <c r="HW352" s="680"/>
      <c r="HX352" s="24"/>
      <c r="HY352" s="24"/>
      <c r="HZ352" s="24"/>
      <c r="IA352" s="443"/>
      <c r="IB352" s="443"/>
      <c r="IC352" s="460"/>
      <c r="ID352" s="443"/>
      <c r="IE352" s="443"/>
      <c r="IF352" s="443"/>
      <c r="IG352" s="443"/>
      <c r="IH352" s="443"/>
      <c r="II352" s="443"/>
      <c r="IJ352" s="443"/>
      <c r="IK352" s="443"/>
      <c r="IL352" s="460"/>
      <c r="IM352" s="24"/>
      <c r="IN352" s="24"/>
      <c r="IO352" s="668"/>
      <c r="IP352" s="24"/>
      <c r="IQ352" s="24"/>
      <c r="IR352" s="443"/>
      <c r="IS352" s="443"/>
      <c r="IT352" s="443"/>
      <c r="IU352" s="460"/>
      <c r="IV352" s="24"/>
      <c r="IW352" s="24"/>
      <c r="IX352" s="679"/>
      <c r="IY352" s="24"/>
      <c r="IZ352" s="24"/>
      <c r="JA352" s="443"/>
      <c r="JB352" s="443"/>
      <c r="JC352" s="443"/>
      <c r="JD352" s="460"/>
      <c r="JE352" s="664"/>
      <c r="JF352" s="24"/>
      <c r="JG352" s="668"/>
      <c r="JH352" s="24"/>
      <c r="JI352" s="24"/>
      <c r="JJ352" s="443"/>
      <c r="JK352" s="443"/>
      <c r="JL352" s="443"/>
      <c r="JM352" s="460"/>
      <c r="JN352" s="443"/>
      <c r="JO352" s="443"/>
      <c r="JP352" s="443"/>
      <c r="JQ352" s="443"/>
      <c r="JR352" s="443"/>
      <c r="JS352" s="443"/>
      <c r="JT352" s="443"/>
      <c r="JU352" s="443"/>
      <c r="JV352" s="460"/>
      <c r="JW352" s="24"/>
      <c r="JX352" s="24"/>
      <c r="JY352" s="674"/>
      <c r="JZ352" s="24"/>
      <c r="KA352" s="24"/>
      <c r="KB352" s="443"/>
      <c r="KC352" s="443"/>
      <c r="KD352" s="443"/>
      <c r="KE352" s="460"/>
      <c r="KF352" s="24"/>
      <c r="KG352" s="24"/>
      <c r="KH352" s="668"/>
      <c r="KI352" s="24"/>
      <c r="KJ352" s="24"/>
      <c r="KK352" s="443"/>
      <c r="KL352" s="443"/>
      <c r="KM352" s="443"/>
      <c r="KN352" s="460"/>
      <c r="KO352" s="443"/>
      <c r="KP352" s="443"/>
      <c r="KQ352" s="443"/>
      <c r="KR352" s="443"/>
      <c r="KS352" s="443"/>
      <c r="KT352" s="443"/>
      <c r="KU352" s="443"/>
      <c r="KV352" s="443"/>
      <c r="KW352" s="460"/>
      <c r="KX352" s="443"/>
      <c r="KY352" s="443"/>
      <c r="KZ352" s="443"/>
      <c r="LA352" s="443"/>
      <c r="LB352" s="443"/>
      <c r="LC352" s="443"/>
      <c r="LD352" s="443"/>
      <c r="LE352" s="443"/>
      <c r="LF352" s="460"/>
      <c r="LG352" s="24"/>
      <c r="LH352" s="24"/>
      <c r="LI352" s="669"/>
      <c r="LJ352" s="24"/>
      <c r="LK352" s="24"/>
      <c r="LL352" s="443"/>
      <c r="LM352" s="443"/>
      <c r="LN352" s="443"/>
      <c r="LO352" s="460"/>
      <c r="LP352" s="24"/>
      <c r="LQ352" s="24"/>
      <c r="LR352" s="668"/>
      <c r="LS352" s="24"/>
      <c r="LT352" s="24"/>
      <c r="LU352" s="443"/>
      <c r="LV352" s="443"/>
      <c r="LW352" s="443"/>
      <c r="LX352" s="460"/>
      <c r="LY352" s="443"/>
      <c r="LZ352" s="443"/>
      <c r="MA352" s="443"/>
      <c r="MB352" s="443"/>
      <c r="MC352" s="443"/>
      <c r="MD352" s="443"/>
      <c r="ME352" s="443"/>
      <c r="MF352" s="443"/>
      <c r="MG352" s="460"/>
      <c r="MH352" s="446"/>
      <c r="MI352" s="446"/>
      <c r="MJ352" s="465"/>
      <c r="MK352" s="465"/>
      <c r="ML352" s="675"/>
      <c r="MM352" s="443"/>
      <c r="MN352" s="443"/>
      <c r="MO352" s="443"/>
      <c r="MP352" s="460"/>
      <c r="MQ352" s="446"/>
      <c r="MR352" s="446"/>
      <c r="MS352" s="542"/>
      <c r="MT352" s="468"/>
      <c r="MU352" s="306"/>
      <c r="MV352" s="443"/>
      <c r="MW352" s="443"/>
      <c r="MX352" s="443"/>
      <c r="MY352" s="460"/>
      <c r="MZ352" s="446"/>
      <c r="NA352" s="446"/>
      <c r="NB352" s="542"/>
      <c r="NC352" s="468"/>
      <c r="ND352" s="306"/>
      <c r="NE352" s="443"/>
      <c r="NF352" s="24"/>
      <c r="NG352" s="443"/>
      <c r="NH352" s="460"/>
    </row>
    <row r="353" spans="1:372" ht="18">
      <c r="A353" s="655"/>
      <c r="B353" s="59"/>
      <c r="C353" s="460"/>
      <c r="D353" s="446"/>
      <c r="E353" s="325"/>
      <c r="F353" s="468"/>
      <c r="G353" s="335"/>
      <c r="H353" s="443"/>
      <c r="I353" s="443"/>
      <c r="J353" s="443"/>
      <c r="K353" s="443"/>
      <c r="L353" s="460"/>
      <c r="M353" s="62">
        <v>2015</v>
      </c>
      <c r="N353" s="443"/>
      <c r="O353" s="443"/>
      <c r="P353" s="67">
        <v>4325</v>
      </c>
      <c r="Q353" s="443" t="s">
        <v>251</v>
      </c>
      <c r="R353" s="446" t="s">
        <v>1617</v>
      </c>
      <c r="S353" s="443"/>
      <c r="T353" s="443"/>
      <c r="U353" s="460"/>
      <c r="V353" s="62">
        <v>2017</v>
      </c>
      <c r="W353" s="443"/>
      <c r="X353" s="443"/>
      <c r="Y353" s="67">
        <v>19103</v>
      </c>
      <c r="Z353" s="443" t="s">
        <v>275</v>
      </c>
      <c r="AA353" s="446" t="s">
        <v>1617</v>
      </c>
      <c r="AB353" s="443"/>
      <c r="AC353" s="443"/>
      <c r="AD353" s="460"/>
      <c r="AE353" s="62" t="s">
        <v>225</v>
      </c>
      <c r="AF353" s="443"/>
      <c r="AG353" s="443"/>
      <c r="AH353" s="59">
        <v>35146</v>
      </c>
      <c r="AI353" s="443" t="s">
        <v>410</v>
      </c>
      <c r="AJ353" s="446" t="s">
        <v>1617</v>
      </c>
      <c r="AK353" s="443"/>
      <c r="AL353" s="443"/>
      <c r="AM353" s="460"/>
      <c r="AN353" s="655" t="s">
        <v>877</v>
      </c>
      <c r="AO353" s="446"/>
      <c r="AP353" s="446"/>
      <c r="AQ353" s="443"/>
      <c r="AR353" s="443"/>
      <c r="AS353" s="446"/>
      <c r="AT353" s="443"/>
      <c r="AU353" s="443"/>
      <c r="AV353" s="460"/>
      <c r="AW353" s="655" t="s">
        <v>1955</v>
      </c>
      <c r="AX353" s="443"/>
      <c r="AZ353" s="471"/>
      <c r="BB353" s="446"/>
      <c r="BC353" s="24"/>
      <c r="BD353" s="443"/>
      <c r="BE353" s="460"/>
      <c r="BF353" s="655" t="s">
        <v>3738</v>
      </c>
      <c r="BJ353" s="24"/>
      <c r="BK353" s="443"/>
      <c r="BL353" s="443"/>
      <c r="BM353" s="443"/>
      <c r="BN353" s="460"/>
      <c r="BO353" s="24"/>
      <c r="BP353" s="24"/>
      <c r="BQ353" s="668"/>
      <c r="BR353" s="24"/>
      <c r="BS353" s="24"/>
      <c r="BT353" s="443"/>
      <c r="BU353" s="443"/>
      <c r="BV353" s="443"/>
      <c r="BW353" s="460"/>
      <c r="BX353" s="24"/>
      <c r="BY353" s="24"/>
      <c r="BZ353" s="668"/>
      <c r="CA353" s="24"/>
      <c r="CB353" s="24"/>
      <c r="CC353" s="443"/>
      <c r="CD353" s="443"/>
      <c r="CE353" s="443"/>
      <c r="CF353" s="460"/>
      <c r="CG353" s="24"/>
      <c r="CH353" s="24"/>
      <c r="CI353" s="668"/>
      <c r="CJ353" s="24"/>
      <c r="CK353" s="24"/>
      <c r="CL353" s="443"/>
      <c r="CM353" s="443"/>
      <c r="CN353" s="443"/>
      <c r="CO353" s="460"/>
      <c r="CP353" s="24"/>
      <c r="CQ353" s="24"/>
      <c r="CR353" s="668"/>
      <c r="CS353" s="24"/>
      <c r="CT353" s="24"/>
      <c r="CU353" s="443"/>
      <c r="CV353" s="443"/>
      <c r="CW353" s="443"/>
      <c r="CX353" s="460"/>
      <c r="CY353" s="24"/>
      <c r="CZ353" s="24"/>
      <c r="DA353" s="668"/>
      <c r="DB353" s="24"/>
      <c r="DC353" s="24"/>
      <c r="DD353" s="443"/>
      <c r="DE353" s="443"/>
      <c r="DF353" s="443"/>
      <c r="DG353" s="460"/>
      <c r="DH353" s="24"/>
      <c r="DI353" s="24"/>
      <c r="DJ353" s="668"/>
      <c r="DK353" s="24"/>
      <c r="DL353" s="24"/>
      <c r="DM353" s="443"/>
      <c r="DN353" s="443"/>
      <c r="DO353" s="443"/>
      <c r="DP353" s="460"/>
      <c r="DQ353" s="24"/>
      <c r="DR353" s="24"/>
      <c r="DS353" s="669"/>
      <c r="DT353" s="24"/>
      <c r="DU353" s="24"/>
      <c r="DV353" s="443"/>
      <c r="DW353" s="443"/>
      <c r="DX353" s="443"/>
      <c r="DY353" s="460"/>
      <c r="DZ353" s="24"/>
      <c r="EA353" s="24"/>
      <c r="EB353" s="670"/>
      <c r="EC353" s="24"/>
      <c r="ED353" s="24"/>
      <c r="EE353" s="443"/>
      <c r="EF353" s="443"/>
      <c r="EG353" s="443"/>
      <c r="EH353" s="460"/>
      <c r="EI353" s="24"/>
      <c r="EJ353" s="24"/>
      <c r="EK353" s="671"/>
      <c r="EL353" s="24"/>
      <c r="EM353" s="24"/>
      <c r="EN353" s="443"/>
      <c r="EO353" s="443"/>
      <c r="EP353" s="443"/>
      <c r="EQ353" s="460"/>
      <c r="ER353" s="24"/>
      <c r="ES353" s="24"/>
      <c r="ET353" s="671"/>
      <c r="EU353" s="24"/>
      <c r="EV353" s="24"/>
      <c r="EW353" s="443"/>
      <c r="EX353" s="443"/>
      <c r="EY353" s="443"/>
      <c r="EZ353" s="460"/>
      <c r="FA353" s="446"/>
      <c r="FB353" s="446"/>
      <c r="FC353" s="317"/>
      <c r="FD353" s="468"/>
      <c r="FE353" s="446"/>
      <c r="FF353" s="443"/>
      <c r="FG353" s="443"/>
      <c r="FH353" s="443"/>
      <c r="FI353" s="460"/>
      <c r="FJ353" s="24"/>
      <c r="FK353" s="24"/>
      <c r="FL353" s="671"/>
      <c r="FM353" s="24"/>
      <c r="FN353" s="24"/>
      <c r="FO353" s="443"/>
      <c r="FP353" s="443"/>
      <c r="FQ353" s="443"/>
      <c r="FR353" s="460"/>
      <c r="FS353" s="24"/>
      <c r="FT353" s="24"/>
      <c r="FU353" s="671"/>
      <c r="FV353" s="24"/>
      <c r="FW353" s="24"/>
      <c r="FX353" s="443"/>
      <c r="FY353" s="443"/>
      <c r="FZ353" s="443"/>
      <c r="GA353" s="460"/>
      <c r="GB353" s="24"/>
      <c r="GC353" s="24"/>
      <c r="GD353" s="672"/>
      <c r="GE353" s="24"/>
      <c r="GF353" s="24"/>
      <c r="GG353" s="443"/>
      <c r="GH353" s="443"/>
      <c r="GI353" s="443"/>
      <c r="GJ353" s="460"/>
      <c r="GK353" s="446"/>
      <c r="GL353" s="446"/>
      <c r="GM353" s="317"/>
      <c r="GN353" s="468"/>
      <c r="GO353" s="446"/>
      <c r="GP353" s="443"/>
      <c r="GQ353" s="443"/>
      <c r="GR353" s="443"/>
      <c r="GS353" s="460"/>
      <c r="GT353" s="443"/>
      <c r="GU353" s="443"/>
      <c r="GV353" s="443"/>
      <c r="GW353" s="443"/>
      <c r="GX353" s="443"/>
      <c r="GY353" s="443"/>
      <c r="GZ353" s="443"/>
      <c r="HA353" s="443"/>
      <c r="HB353" s="460"/>
      <c r="HC353" s="24"/>
      <c r="HD353" s="24"/>
      <c r="HE353" s="671"/>
      <c r="HF353" s="24"/>
      <c r="HG353" s="24"/>
      <c r="HH353" s="443"/>
      <c r="HI353" s="443"/>
      <c r="HJ353" s="443"/>
      <c r="HK353" s="460"/>
      <c r="HL353" s="24"/>
      <c r="HM353" s="24"/>
      <c r="HN353" s="671"/>
      <c r="HO353" s="24"/>
      <c r="HP353" s="24"/>
      <c r="HQ353" s="443"/>
      <c r="HR353" s="443"/>
      <c r="HS353" s="443"/>
      <c r="HT353" s="460"/>
      <c r="HU353" s="24"/>
      <c r="HV353" s="24"/>
      <c r="HW353" s="673"/>
      <c r="HX353" s="24"/>
      <c r="HY353" s="24"/>
      <c r="HZ353" s="24"/>
      <c r="IA353" s="443"/>
      <c r="IB353" s="443"/>
      <c r="IC353" s="460"/>
      <c r="ID353" s="443"/>
      <c r="IE353" s="443"/>
      <c r="IF353" s="443"/>
      <c r="IG353" s="443"/>
      <c r="IH353" s="443"/>
      <c r="II353" s="443"/>
      <c r="IJ353" s="443"/>
      <c r="IK353" s="443"/>
      <c r="IL353" s="460"/>
      <c r="IM353" s="24"/>
      <c r="IN353" s="24"/>
      <c r="IO353" s="671"/>
      <c r="IP353" s="24"/>
      <c r="IQ353" s="24"/>
      <c r="IR353" s="443"/>
      <c r="IS353" s="443"/>
      <c r="IT353" s="443"/>
      <c r="IU353" s="460"/>
      <c r="IV353" s="24"/>
      <c r="IW353" s="24"/>
      <c r="IX353" s="672"/>
      <c r="IY353" s="24"/>
      <c r="IZ353" s="24"/>
      <c r="JA353" s="443"/>
      <c r="JB353" s="443"/>
      <c r="JC353" s="443"/>
      <c r="JD353" s="460"/>
      <c r="JE353" s="24"/>
      <c r="JF353" s="24"/>
      <c r="JG353" s="668"/>
      <c r="JH353" s="24"/>
      <c r="JI353" s="24"/>
      <c r="JJ353" s="443"/>
      <c r="JK353" s="443"/>
      <c r="JL353" s="443"/>
      <c r="JM353" s="460"/>
      <c r="JN353" s="443"/>
      <c r="JO353" s="443"/>
      <c r="JP353" s="443"/>
      <c r="JQ353" s="443"/>
      <c r="JR353" s="443"/>
      <c r="JS353" s="443"/>
      <c r="JT353" s="443"/>
      <c r="JU353" s="443"/>
      <c r="JV353" s="460"/>
      <c r="JW353" s="24"/>
      <c r="JX353" s="24"/>
      <c r="JY353" s="674"/>
      <c r="JZ353" s="24"/>
      <c r="KA353" s="24"/>
      <c r="KB353" s="443"/>
      <c r="KC353" s="443"/>
      <c r="KD353" s="443"/>
      <c r="KE353" s="460"/>
      <c r="KF353" s="24"/>
      <c r="KG353" s="24"/>
      <c r="KH353" s="671"/>
      <c r="KI353" s="24"/>
      <c r="KJ353" s="24"/>
      <c r="KK353" s="443"/>
      <c r="KL353" s="443"/>
      <c r="KM353" s="443"/>
      <c r="KN353" s="460"/>
      <c r="KO353" s="443"/>
      <c r="KP353" s="443"/>
      <c r="KQ353" s="443"/>
      <c r="KR353" s="443"/>
      <c r="KS353" s="443"/>
      <c r="KT353" s="443"/>
      <c r="KU353" s="443"/>
      <c r="KV353" s="443"/>
      <c r="KW353" s="460"/>
      <c r="KX353" s="443"/>
      <c r="KY353" s="443"/>
      <c r="KZ353" s="443"/>
      <c r="LA353" s="443"/>
      <c r="LB353" s="443"/>
      <c r="LC353" s="443"/>
      <c r="LD353" s="443"/>
      <c r="LE353" s="443"/>
      <c r="LF353" s="460"/>
      <c r="LG353" s="24"/>
      <c r="LH353" s="24"/>
      <c r="LI353" s="670"/>
      <c r="LJ353" s="24"/>
      <c r="LK353" s="24"/>
      <c r="LL353" s="443"/>
      <c r="LM353" s="443"/>
      <c r="LN353" s="443"/>
      <c r="LO353" s="460"/>
      <c r="LP353" s="24"/>
      <c r="LQ353" s="24"/>
      <c r="LR353" s="671"/>
      <c r="LS353" s="24"/>
      <c r="LT353" s="24"/>
      <c r="LU353" s="443"/>
      <c r="LV353" s="443"/>
      <c r="LW353" s="443"/>
      <c r="LX353" s="460"/>
      <c r="LY353" s="443"/>
      <c r="LZ353" s="443"/>
      <c r="MA353" s="443"/>
      <c r="MB353" s="443"/>
      <c r="MC353" s="443"/>
      <c r="MD353" s="443"/>
      <c r="ME353" s="443"/>
      <c r="MF353" s="443"/>
      <c r="MG353" s="460"/>
      <c r="MH353" s="446"/>
      <c r="MI353" s="446"/>
      <c r="MJ353" s="465"/>
      <c r="MK353" s="465"/>
      <c r="ML353" s="675"/>
      <c r="MM353" s="443"/>
      <c r="MN353" s="443"/>
      <c r="MO353" s="443"/>
      <c r="MP353" s="460"/>
      <c r="MQ353" s="446"/>
      <c r="MR353" s="446"/>
      <c r="MS353" s="317"/>
      <c r="MT353" s="468"/>
      <c r="MU353" s="446"/>
      <c r="MV353" s="443"/>
      <c r="MW353" s="443"/>
      <c r="MX353" s="443"/>
      <c r="MY353" s="460"/>
      <c r="MZ353" s="446"/>
      <c r="NA353" s="446"/>
      <c r="NB353" s="317"/>
      <c r="NC353" s="468"/>
      <c r="ND353" s="446"/>
      <c r="NE353" s="443"/>
      <c r="NF353" s="24"/>
      <c r="NG353" s="443"/>
      <c r="NH353" s="460"/>
    </row>
    <row r="354" spans="1:372" ht="18">
      <c r="A354" s="306"/>
      <c r="B354" s="59"/>
      <c r="C354" s="460"/>
      <c r="D354" s="446"/>
      <c r="E354" s="446"/>
      <c r="F354" s="468"/>
      <c r="G354" s="335"/>
      <c r="H354" s="443"/>
      <c r="I354" s="443"/>
      <c r="J354" s="443"/>
      <c r="K354" s="443"/>
      <c r="L354" s="460"/>
      <c r="M354" s="24"/>
      <c r="N354" s="444"/>
      <c r="O354" s="443"/>
      <c r="P354" s="444"/>
      <c r="Q354" s="443"/>
      <c r="R354" s="66"/>
      <c r="S354" s="443"/>
      <c r="T354" s="443"/>
      <c r="U354" s="460"/>
      <c r="V354" s="306" t="s">
        <v>141</v>
      </c>
      <c r="W354" s="443"/>
      <c r="X354" s="443"/>
      <c r="Y354" s="24"/>
      <c r="Z354" s="443"/>
      <c r="AA354" s="446"/>
      <c r="AB354" s="443"/>
      <c r="AC354" s="443"/>
      <c r="AD354" s="460"/>
      <c r="AE354" s="538" t="s">
        <v>178</v>
      </c>
      <c r="AF354" s="443"/>
      <c r="AG354" s="446"/>
      <c r="AH354" s="59"/>
      <c r="AI354" s="443"/>
      <c r="AJ354" s="446"/>
      <c r="AK354" s="443"/>
      <c r="AL354" s="443"/>
      <c r="AM354" s="460"/>
      <c r="AN354" s="306" t="s">
        <v>162</v>
      </c>
      <c r="AO354" s="446"/>
      <c r="AP354" s="446"/>
      <c r="AQ354" s="212">
        <v>37032.350000000006</v>
      </c>
      <c r="AR354" s="443" t="s">
        <v>1559</v>
      </c>
      <c r="AS354" s="446" t="s">
        <v>1618</v>
      </c>
      <c r="AT354" s="443"/>
      <c r="AU354" s="443"/>
      <c r="AV354" s="460"/>
      <c r="AW354" s="538" t="s">
        <v>1</v>
      </c>
      <c r="AX354" s="286"/>
      <c r="AY354" s="446"/>
      <c r="AZ354" s="212">
        <v>40258.574999999968</v>
      </c>
      <c r="BA354" s="388" t="s">
        <v>2120</v>
      </c>
      <c r="BB354" s="446" t="s">
        <v>1618</v>
      </c>
      <c r="BC354" s="24"/>
      <c r="BD354" s="443"/>
      <c r="BE354" s="460"/>
      <c r="BF354" s="538" t="s">
        <v>15</v>
      </c>
      <c r="BG354" s="286"/>
      <c r="BH354" s="621"/>
      <c r="BI354" s="212">
        <v>45596.899999999521</v>
      </c>
      <c r="BJ354" s="388" t="s">
        <v>3746</v>
      </c>
      <c r="BK354" s="446" t="s">
        <v>1618</v>
      </c>
      <c r="BL354" s="443"/>
      <c r="BM354" s="443"/>
      <c r="BN354" s="460"/>
      <c r="BO354" s="24"/>
      <c r="BP354" s="24"/>
      <c r="BQ354" s="668"/>
      <c r="BR354" s="24"/>
      <c r="BS354" s="24"/>
      <c r="BT354" s="443"/>
      <c r="BU354" s="443"/>
      <c r="BV354" s="443"/>
      <c r="BW354" s="460"/>
      <c r="BX354" s="24"/>
      <c r="BY354" s="24"/>
      <c r="BZ354" s="668"/>
      <c r="CA354" s="24"/>
      <c r="CB354" s="24"/>
      <c r="CC354" s="443"/>
      <c r="CD354" s="443"/>
      <c r="CE354" s="443"/>
      <c r="CF354" s="460"/>
      <c r="CG354" s="24"/>
      <c r="CH354" s="24"/>
      <c r="CI354" s="668"/>
      <c r="CJ354" s="24"/>
      <c r="CK354" s="24"/>
      <c r="CL354" s="443"/>
      <c r="CM354" s="443"/>
      <c r="CN354" s="443"/>
      <c r="CO354" s="460"/>
      <c r="CP354" s="24"/>
      <c r="CQ354" s="24"/>
      <c r="CR354" s="668"/>
      <c r="CS354" s="24"/>
      <c r="CT354" s="24"/>
      <c r="CU354" s="443"/>
      <c r="CV354" s="443"/>
      <c r="CW354" s="443"/>
      <c r="CX354" s="460"/>
      <c r="CY354" s="24"/>
      <c r="CZ354" s="24"/>
      <c r="DA354" s="668"/>
      <c r="DB354" s="24"/>
      <c r="DC354" s="24"/>
      <c r="DD354" s="443"/>
      <c r="DE354" s="443"/>
      <c r="DF354" s="443"/>
      <c r="DG354" s="460"/>
      <c r="DH354" s="24"/>
      <c r="DI354" s="24"/>
      <c r="DJ354" s="668"/>
      <c r="DK354" s="24"/>
      <c r="DL354" s="24"/>
      <c r="DM354" s="443"/>
      <c r="DN354" s="443"/>
      <c r="DO354" s="443"/>
      <c r="DP354" s="460"/>
      <c r="DQ354" s="24"/>
      <c r="DR354" s="24"/>
      <c r="DS354" s="669"/>
      <c r="DT354" s="24"/>
      <c r="DU354" s="24"/>
      <c r="DV354" s="443"/>
      <c r="DW354" s="443"/>
      <c r="DX354" s="443"/>
      <c r="DY354" s="460"/>
      <c r="DZ354" s="24"/>
      <c r="EA354" s="24"/>
      <c r="EB354" s="669"/>
      <c r="EC354" s="24"/>
      <c r="ED354" s="24"/>
      <c r="EE354" s="443"/>
      <c r="EF354" s="443"/>
      <c r="EG354" s="443"/>
      <c r="EH354" s="460"/>
      <c r="EI354" s="24"/>
      <c r="EJ354" s="24"/>
      <c r="EK354" s="668"/>
      <c r="EL354" s="24"/>
      <c r="EM354" s="24"/>
      <c r="EN354" s="443"/>
      <c r="EO354" s="443"/>
      <c r="EP354" s="443"/>
      <c r="EQ354" s="460"/>
      <c r="ER354" s="24"/>
      <c r="ES354" s="24"/>
      <c r="ET354" s="668"/>
      <c r="EU354" s="24"/>
      <c r="EV354" s="24"/>
      <c r="EW354" s="443"/>
      <c r="EX354" s="443"/>
      <c r="EY354" s="443"/>
      <c r="EZ354" s="460"/>
      <c r="FA354" s="446"/>
      <c r="FB354" s="464"/>
      <c r="FC354" s="542"/>
      <c r="FD354" s="468"/>
      <c r="FE354" s="446"/>
      <c r="FF354" s="443"/>
      <c r="FG354" s="443"/>
      <c r="FH354" s="443"/>
      <c r="FI354" s="460"/>
      <c r="FJ354" s="24"/>
      <c r="FK354" s="24"/>
      <c r="FL354" s="668"/>
      <c r="FM354" s="24"/>
      <c r="FN354" s="24"/>
      <c r="FO354" s="443"/>
      <c r="FP354" s="443"/>
      <c r="FQ354" s="443"/>
      <c r="FR354" s="460"/>
      <c r="FS354" s="24"/>
      <c r="FT354" s="24"/>
      <c r="FU354" s="668"/>
      <c r="FV354" s="24"/>
      <c r="FW354" s="24"/>
      <c r="FX354" s="443"/>
      <c r="FY354" s="443"/>
      <c r="FZ354" s="443"/>
      <c r="GA354" s="460"/>
      <c r="GB354" s="24"/>
      <c r="GC354" s="24"/>
      <c r="GD354" s="679"/>
      <c r="GE354" s="24"/>
      <c r="GF354" s="24"/>
      <c r="GG354" s="443"/>
      <c r="GH354" s="443"/>
      <c r="GI354" s="443"/>
      <c r="GJ354" s="460"/>
      <c r="GK354" s="446"/>
      <c r="GL354" s="464"/>
      <c r="GM354" s="542"/>
      <c r="GN354" s="468"/>
      <c r="GO354" s="446"/>
      <c r="GP354" s="443"/>
      <c r="GQ354" s="443"/>
      <c r="GR354" s="443"/>
      <c r="GS354" s="460"/>
      <c r="GT354" s="443"/>
      <c r="GU354" s="443"/>
      <c r="GV354" s="443"/>
      <c r="GW354" s="443"/>
      <c r="GX354" s="443"/>
      <c r="GY354" s="443"/>
      <c r="GZ354" s="443"/>
      <c r="HA354" s="443"/>
      <c r="HB354" s="460"/>
      <c r="HC354" s="24"/>
      <c r="HD354" s="24"/>
      <c r="HE354" s="668"/>
      <c r="HF354" s="24"/>
      <c r="HG354" s="24"/>
      <c r="HH354" s="443"/>
      <c r="HI354" s="443"/>
      <c r="HJ354" s="443"/>
      <c r="HK354" s="460"/>
      <c r="HL354" s="24"/>
      <c r="HM354" s="24"/>
      <c r="HN354" s="668"/>
      <c r="HO354" s="24"/>
      <c r="HP354" s="24"/>
      <c r="HQ354" s="443"/>
      <c r="HR354" s="443"/>
      <c r="HS354" s="443"/>
      <c r="HT354" s="460"/>
      <c r="HU354" s="24"/>
      <c r="HV354" s="24"/>
      <c r="HW354" s="680"/>
      <c r="HX354" s="24"/>
      <c r="HY354" s="24"/>
      <c r="HZ354" s="24"/>
      <c r="IA354" s="443"/>
      <c r="IB354" s="443"/>
      <c r="IC354" s="460"/>
      <c r="ID354" s="443"/>
      <c r="IE354" s="443"/>
      <c r="IF354" s="443"/>
      <c r="IG354" s="443"/>
      <c r="IH354" s="443"/>
      <c r="II354" s="443"/>
      <c r="IJ354" s="443"/>
      <c r="IK354" s="443"/>
      <c r="IL354" s="460"/>
      <c r="IM354" s="24"/>
      <c r="IN354" s="24"/>
      <c r="IO354" s="668"/>
      <c r="IP354" s="24"/>
      <c r="IQ354" s="24"/>
      <c r="IR354" s="443"/>
      <c r="IS354" s="443"/>
      <c r="IT354" s="443"/>
      <c r="IU354" s="460"/>
      <c r="IV354" s="24"/>
      <c r="IW354" s="24"/>
      <c r="IX354" s="679"/>
      <c r="IY354" s="24"/>
      <c r="IZ354" s="24"/>
      <c r="JA354" s="443"/>
      <c r="JB354" s="443"/>
      <c r="JC354" s="443"/>
      <c r="JD354" s="460"/>
      <c r="JE354" s="24"/>
      <c r="JF354" s="24"/>
      <c r="JG354" s="671"/>
      <c r="JH354" s="24"/>
      <c r="JI354" s="24"/>
      <c r="JJ354" s="443"/>
      <c r="JK354" s="443"/>
      <c r="JL354" s="443"/>
      <c r="JM354" s="460"/>
      <c r="JN354" s="443"/>
      <c r="JO354" s="443"/>
      <c r="JP354" s="443"/>
      <c r="JQ354" s="443"/>
      <c r="JR354" s="443"/>
      <c r="JS354" s="443"/>
      <c r="JT354" s="443"/>
      <c r="JU354" s="443"/>
      <c r="JV354" s="460"/>
      <c r="JW354" s="24"/>
      <c r="JX354" s="24"/>
      <c r="JY354" s="674"/>
      <c r="JZ354" s="24"/>
      <c r="KA354" s="24"/>
      <c r="KB354" s="443"/>
      <c r="KC354" s="443"/>
      <c r="KD354" s="443"/>
      <c r="KE354" s="460"/>
      <c r="KF354" s="24"/>
      <c r="KG354" s="24"/>
      <c r="KH354" s="668"/>
      <c r="KI354" s="24"/>
      <c r="KJ354" s="24"/>
      <c r="KK354" s="443"/>
      <c r="KL354" s="443"/>
      <c r="KM354" s="443"/>
      <c r="KN354" s="460"/>
      <c r="KO354" s="443"/>
      <c r="KP354" s="443"/>
      <c r="KQ354" s="443"/>
      <c r="KR354" s="443"/>
      <c r="KS354" s="443"/>
      <c r="KT354" s="443"/>
      <c r="KU354" s="443"/>
      <c r="KV354" s="443"/>
      <c r="KW354" s="460"/>
      <c r="KX354" s="443"/>
      <c r="KY354" s="443"/>
      <c r="KZ354" s="443"/>
      <c r="LA354" s="443"/>
      <c r="LB354" s="443"/>
      <c r="LC354" s="443"/>
      <c r="LD354" s="443"/>
      <c r="LE354" s="443"/>
      <c r="LF354" s="460"/>
      <c r="LG354" s="24"/>
      <c r="LH354" s="24"/>
      <c r="LI354" s="669"/>
      <c r="LJ354" s="24"/>
      <c r="LK354" s="24"/>
      <c r="LL354" s="443"/>
      <c r="LM354" s="443"/>
      <c r="LN354" s="443"/>
      <c r="LO354" s="460"/>
      <c r="LP354" s="24"/>
      <c r="LQ354" s="24"/>
      <c r="LR354" s="668"/>
      <c r="LS354" s="24"/>
      <c r="LT354" s="24"/>
      <c r="LU354" s="443"/>
      <c r="LV354" s="443"/>
      <c r="LW354" s="443"/>
      <c r="LX354" s="460"/>
      <c r="LY354" s="443"/>
      <c r="LZ354" s="443"/>
      <c r="MA354" s="443"/>
      <c r="MB354" s="443"/>
      <c r="MC354" s="443"/>
      <c r="MD354" s="443"/>
      <c r="ME354" s="443"/>
      <c r="MF354" s="443"/>
      <c r="MG354" s="460"/>
      <c r="MH354" s="446"/>
      <c r="MI354" s="464"/>
      <c r="MJ354" s="465"/>
      <c r="MK354" s="465"/>
      <c r="ML354" s="675"/>
      <c r="MM354" s="443"/>
      <c r="MN354" s="443"/>
      <c r="MO354" s="443"/>
      <c r="MP354" s="460"/>
      <c r="MQ354" s="446"/>
      <c r="MR354" s="464"/>
      <c r="MS354" s="542"/>
      <c r="MT354" s="468"/>
      <c r="MU354" s="446"/>
      <c r="MV354" s="443"/>
      <c r="MW354" s="443"/>
      <c r="MX354" s="443"/>
      <c r="MY354" s="460"/>
      <c r="MZ354" s="446"/>
      <c r="NA354" s="464"/>
      <c r="NB354" s="542"/>
      <c r="NC354" s="468"/>
      <c r="ND354" s="446"/>
      <c r="NE354" s="443"/>
      <c r="NF354" s="24"/>
      <c r="NG354" s="443"/>
      <c r="NH354" s="460"/>
    </row>
    <row r="355" spans="1:372" ht="18">
      <c r="A355" s="62"/>
      <c r="B355" s="59"/>
      <c r="C355" s="460"/>
      <c r="D355" s="441"/>
      <c r="E355" s="446"/>
      <c r="F355" s="468"/>
      <c r="G355" s="335"/>
      <c r="H355" s="443"/>
      <c r="I355" s="443"/>
      <c r="J355" s="443"/>
      <c r="K355" s="443"/>
      <c r="L355" s="460"/>
      <c r="M355" s="446"/>
      <c r="N355" s="446"/>
      <c r="O355" s="446"/>
      <c r="P355" s="286"/>
      <c r="Q355" s="443"/>
      <c r="R355" s="443"/>
      <c r="S355" s="443"/>
      <c r="T355" s="443"/>
      <c r="U355" s="460"/>
      <c r="V355" s="62">
        <v>2017</v>
      </c>
      <c r="W355" s="443"/>
      <c r="X355" s="443"/>
      <c r="Y355" s="67">
        <v>18324</v>
      </c>
      <c r="Z355" s="443" t="s">
        <v>276</v>
      </c>
      <c r="AA355" s="446" t="s">
        <v>1618</v>
      </c>
      <c r="AB355" s="443"/>
      <c r="AC355" s="443"/>
      <c r="AD355" s="460"/>
      <c r="AE355" s="655" t="s">
        <v>222</v>
      </c>
      <c r="AF355" s="443"/>
      <c r="AG355" s="446"/>
      <c r="AH355" s="59">
        <v>27207</v>
      </c>
      <c r="AI355" s="443" t="s">
        <v>411</v>
      </c>
      <c r="AJ355" s="446" t="s">
        <v>1618</v>
      </c>
      <c r="AK355" s="443"/>
      <c r="AL355" s="443"/>
      <c r="AM355" s="460"/>
      <c r="AN355" s="62" t="s">
        <v>878</v>
      </c>
      <c r="AO355" s="446"/>
      <c r="AP355" s="446"/>
      <c r="AQ355" s="443"/>
      <c r="AR355" s="443"/>
      <c r="AS355" s="446"/>
      <c r="AT355" s="443"/>
      <c r="AU355" s="443"/>
      <c r="AV355" s="460"/>
      <c r="AW355" s="655" t="s">
        <v>1952</v>
      </c>
      <c r="AX355" s="443"/>
      <c r="AZ355" s="471"/>
      <c r="BB355" s="446"/>
      <c r="BC355" s="24"/>
      <c r="BD355" s="443"/>
      <c r="BE355" s="460"/>
      <c r="BF355" s="655" t="s">
        <v>3720</v>
      </c>
      <c r="BJ355" s="24"/>
      <c r="BK355" s="443"/>
      <c r="BL355" s="443"/>
      <c r="BM355" s="443"/>
      <c r="BN355" s="460"/>
      <c r="BO355" s="664"/>
      <c r="BP355" s="24"/>
      <c r="BQ355" s="668"/>
      <c r="BR355" s="24"/>
      <c r="BS355" s="24"/>
      <c r="BT355" s="443"/>
      <c r="BU355" s="443"/>
      <c r="BV355" s="443"/>
      <c r="BW355" s="460"/>
      <c r="BX355" s="664"/>
      <c r="BY355" s="24"/>
      <c r="BZ355" s="668"/>
      <c r="CA355" s="24"/>
      <c r="CB355" s="24"/>
      <c r="CC355" s="443"/>
      <c r="CD355" s="443"/>
      <c r="CE355" s="443"/>
      <c r="CF355" s="460"/>
      <c r="CG355" s="664"/>
      <c r="CH355" s="24"/>
      <c r="CI355" s="668"/>
      <c r="CJ355" s="24"/>
      <c r="CK355" s="24"/>
      <c r="CL355" s="443"/>
      <c r="CM355" s="443"/>
      <c r="CN355" s="443"/>
      <c r="CO355" s="460"/>
      <c r="CP355" s="664"/>
      <c r="CQ355" s="24"/>
      <c r="CR355" s="668"/>
      <c r="CS355" s="24"/>
      <c r="CT355" s="24"/>
      <c r="CU355" s="443"/>
      <c r="CV355" s="443"/>
      <c r="CW355" s="443"/>
      <c r="CX355" s="460"/>
      <c r="CY355" s="664"/>
      <c r="CZ355" s="24"/>
      <c r="DA355" s="668"/>
      <c r="DB355" s="24"/>
      <c r="DC355" s="24"/>
      <c r="DD355" s="443"/>
      <c r="DE355" s="443"/>
      <c r="DF355" s="443"/>
      <c r="DG355" s="460"/>
      <c r="DH355" s="664"/>
      <c r="DI355" s="24"/>
      <c r="DJ355" s="668"/>
      <c r="DK355" s="24"/>
      <c r="DL355" s="24"/>
      <c r="DM355" s="443"/>
      <c r="DN355" s="443"/>
      <c r="DO355" s="443"/>
      <c r="DP355" s="460"/>
      <c r="DQ355" s="664"/>
      <c r="DR355" s="24"/>
      <c r="DS355" s="669"/>
      <c r="DT355" s="24"/>
      <c r="DU355" s="24"/>
      <c r="DV355" s="443"/>
      <c r="DW355" s="443"/>
      <c r="DX355" s="443"/>
      <c r="DY355" s="460"/>
      <c r="DZ355" s="664"/>
      <c r="EA355" s="24"/>
      <c r="EB355" s="669"/>
      <c r="EC355" s="24"/>
      <c r="ED355" s="24"/>
      <c r="EE355" s="443"/>
      <c r="EF355" s="443"/>
      <c r="EG355" s="443"/>
      <c r="EH355" s="460"/>
      <c r="EI355" s="664"/>
      <c r="EJ355" s="24"/>
      <c r="EK355" s="668"/>
      <c r="EL355" s="24"/>
      <c r="EM355" s="24"/>
      <c r="EN355" s="443"/>
      <c r="EO355" s="443"/>
      <c r="EP355" s="443"/>
      <c r="EQ355" s="460"/>
      <c r="ER355" s="664"/>
      <c r="ES355" s="24"/>
      <c r="ET355" s="668"/>
      <c r="EU355" s="24"/>
      <c r="EV355" s="24"/>
      <c r="EW355" s="443"/>
      <c r="EX355" s="443"/>
      <c r="EY355" s="443"/>
      <c r="EZ355" s="460"/>
      <c r="FA355" s="441"/>
      <c r="FB355" s="464"/>
      <c r="FC355" s="541"/>
      <c r="FD355" s="468"/>
      <c r="FE355" s="446"/>
      <c r="FF355" s="443"/>
      <c r="FG355" s="443"/>
      <c r="FH355" s="443"/>
      <c r="FI355" s="460"/>
      <c r="FJ355" s="664"/>
      <c r="FK355" s="24"/>
      <c r="FL355" s="668"/>
      <c r="FM355" s="24"/>
      <c r="FN355" s="24"/>
      <c r="FO355" s="443"/>
      <c r="FP355" s="443"/>
      <c r="FQ355" s="443"/>
      <c r="FR355" s="460"/>
      <c r="FS355" s="664"/>
      <c r="FT355" s="24"/>
      <c r="FU355" s="668"/>
      <c r="FV355" s="24"/>
      <c r="FW355" s="24"/>
      <c r="FX355" s="443"/>
      <c r="FY355" s="443"/>
      <c r="FZ355" s="443"/>
      <c r="GA355" s="460"/>
      <c r="GB355" s="664"/>
      <c r="GC355" s="24"/>
      <c r="GD355" s="679"/>
      <c r="GE355" s="24"/>
      <c r="GF355" s="24"/>
      <c r="GG355" s="443"/>
      <c r="GH355" s="443"/>
      <c r="GI355" s="443"/>
      <c r="GJ355" s="460"/>
      <c r="GK355" s="441"/>
      <c r="GL355" s="464"/>
      <c r="GM355" s="541"/>
      <c r="GN355" s="468"/>
      <c r="GO355" s="446"/>
      <c r="GP355" s="443"/>
      <c r="GQ355" s="443"/>
      <c r="GR355" s="443"/>
      <c r="GS355" s="460"/>
      <c r="GT355" s="443"/>
      <c r="GU355" s="443"/>
      <c r="GV355" s="443"/>
      <c r="GW355" s="443"/>
      <c r="GX355" s="443"/>
      <c r="GY355" s="443"/>
      <c r="GZ355" s="443"/>
      <c r="HA355" s="443"/>
      <c r="HB355" s="460"/>
      <c r="HC355" s="664"/>
      <c r="HD355" s="24"/>
      <c r="HE355" s="668"/>
      <c r="HF355" s="24"/>
      <c r="HG355" s="24"/>
      <c r="HH355" s="443"/>
      <c r="HI355" s="443"/>
      <c r="HJ355" s="443"/>
      <c r="HK355" s="460"/>
      <c r="HL355" s="664"/>
      <c r="HM355" s="24"/>
      <c r="HN355" s="668"/>
      <c r="HO355" s="24"/>
      <c r="HP355" s="24"/>
      <c r="HQ355" s="443"/>
      <c r="HR355" s="443"/>
      <c r="HS355" s="443"/>
      <c r="HT355" s="460"/>
      <c r="HU355" s="664"/>
      <c r="HV355" s="24"/>
      <c r="HW355" s="680"/>
      <c r="HX355" s="24"/>
      <c r="HY355" s="24"/>
      <c r="HZ355" s="24"/>
      <c r="IA355" s="443"/>
      <c r="IB355" s="443"/>
      <c r="IC355" s="460"/>
      <c r="ID355" s="443"/>
      <c r="IE355" s="443"/>
      <c r="IF355" s="443"/>
      <c r="IG355" s="443"/>
      <c r="IH355" s="443"/>
      <c r="II355" s="443"/>
      <c r="IJ355" s="443"/>
      <c r="IK355" s="443"/>
      <c r="IL355" s="460"/>
      <c r="IM355" s="664"/>
      <c r="IN355" s="24"/>
      <c r="IO355" s="668"/>
      <c r="IP355" s="24"/>
      <c r="IQ355" s="24"/>
      <c r="IR355" s="443"/>
      <c r="IS355" s="443"/>
      <c r="IT355" s="443"/>
      <c r="IU355" s="460"/>
      <c r="IV355" s="664"/>
      <c r="IW355" s="24"/>
      <c r="IX355" s="679"/>
      <c r="IY355" s="24"/>
      <c r="IZ355" s="24"/>
      <c r="JA355" s="443"/>
      <c r="JB355" s="443"/>
      <c r="JC355" s="443"/>
      <c r="JD355" s="460"/>
      <c r="JE355" s="24"/>
      <c r="JF355" s="24"/>
      <c r="JG355" s="668"/>
      <c r="JH355" s="24"/>
      <c r="JI355" s="24"/>
      <c r="JJ355" s="443"/>
      <c r="JK355" s="443"/>
      <c r="JL355" s="443"/>
      <c r="JM355" s="460"/>
      <c r="JN355" s="443"/>
      <c r="JO355" s="443"/>
      <c r="JP355" s="443"/>
      <c r="JQ355" s="443"/>
      <c r="JR355" s="443"/>
      <c r="JS355" s="443"/>
      <c r="JT355" s="443"/>
      <c r="JU355" s="443"/>
      <c r="JV355" s="460"/>
      <c r="JW355" s="664"/>
      <c r="JX355" s="24"/>
      <c r="JY355" s="674"/>
      <c r="JZ355" s="24"/>
      <c r="KA355" s="24"/>
      <c r="KB355" s="443"/>
      <c r="KC355" s="443"/>
      <c r="KD355" s="443"/>
      <c r="KE355" s="460"/>
      <c r="KF355" s="664"/>
      <c r="KG355" s="24"/>
      <c r="KH355" s="668"/>
      <c r="KI355" s="24"/>
      <c r="KJ355" s="24"/>
      <c r="KK355" s="443"/>
      <c r="KL355" s="443"/>
      <c r="KM355" s="443"/>
      <c r="KN355" s="460"/>
      <c r="KO355" s="443"/>
      <c r="KP355" s="443"/>
      <c r="KQ355" s="443"/>
      <c r="KR355" s="443"/>
      <c r="KS355" s="443"/>
      <c r="KT355" s="443"/>
      <c r="KU355" s="443"/>
      <c r="KV355" s="443"/>
      <c r="KW355" s="460"/>
      <c r="KX355" s="443"/>
      <c r="KY355" s="443"/>
      <c r="KZ355" s="443"/>
      <c r="LA355" s="443"/>
      <c r="LB355" s="443"/>
      <c r="LC355" s="443"/>
      <c r="LD355" s="443"/>
      <c r="LE355" s="443"/>
      <c r="LF355" s="460"/>
      <c r="LG355" s="664"/>
      <c r="LH355" s="24"/>
      <c r="LI355" s="669"/>
      <c r="LJ355" s="24"/>
      <c r="LK355" s="24"/>
      <c r="LL355" s="443"/>
      <c r="LM355" s="443"/>
      <c r="LN355" s="443"/>
      <c r="LO355" s="460"/>
      <c r="LP355" s="664"/>
      <c r="LQ355" s="24"/>
      <c r="LR355" s="668"/>
      <c r="LS355" s="24"/>
      <c r="LT355" s="24"/>
      <c r="LU355" s="443"/>
      <c r="LV355" s="443"/>
      <c r="LW355" s="443"/>
      <c r="LX355" s="460"/>
      <c r="LY355" s="443"/>
      <c r="LZ355" s="443"/>
      <c r="MA355" s="443"/>
      <c r="MB355" s="443"/>
      <c r="MC355" s="443"/>
      <c r="MD355" s="443"/>
      <c r="ME355" s="443"/>
      <c r="MF355" s="443"/>
      <c r="MG355" s="460"/>
      <c r="MH355" s="441"/>
      <c r="MI355" s="464"/>
      <c r="MJ355" s="465"/>
      <c r="MK355" s="465"/>
      <c r="ML355" s="675"/>
      <c r="MM355" s="443"/>
      <c r="MN355" s="443"/>
      <c r="MO355" s="443"/>
      <c r="MP355" s="460"/>
      <c r="MQ355" s="441"/>
      <c r="MR355" s="464"/>
      <c r="MS355" s="541"/>
      <c r="MT355" s="468"/>
      <c r="MU355" s="446"/>
      <c r="MV355" s="443"/>
      <c r="MW355" s="443"/>
      <c r="MX355" s="443"/>
      <c r="MY355" s="460"/>
      <c r="MZ355" s="441"/>
      <c r="NA355" s="464"/>
      <c r="NB355" s="541"/>
      <c r="NC355" s="468"/>
      <c r="ND355" s="446"/>
      <c r="NE355" s="443"/>
      <c r="NF355" s="24"/>
      <c r="NG355" s="443"/>
      <c r="NH355" s="460"/>
    </row>
    <row r="356" spans="1:372" ht="18">
      <c r="A356" s="305"/>
      <c r="C356" s="460"/>
      <c r="D356" s="446"/>
      <c r="E356" s="446"/>
      <c r="F356" s="468"/>
      <c r="G356" s="335"/>
      <c r="H356" s="443"/>
      <c r="I356" s="443"/>
      <c r="J356" s="443"/>
      <c r="K356" s="443"/>
      <c r="L356" s="460"/>
      <c r="M356" s="446"/>
      <c r="N356" s="446"/>
      <c r="O356" s="446"/>
      <c r="P356" s="286"/>
      <c r="Q356" s="443"/>
      <c r="R356" s="66"/>
      <c r="S356" s="443"/>
      <c r="T356" s="443"/>
      <c r="U356" s="460"/>
      <c r="V356" s="538" t="s">
        <v>179</v>
      </c>
      <c r="W356" s="443"/>
      <c r="X356" s="443"/>
      <c r="Y356" s="24"/>
      <c r="Z356" s="443"/>
      <c r="AA356" s="446"/>
      <c r="AB356" s="443"/>
      <c r="AC356" s="443"/>
      <c r="AD356" s="460"/>
      <c r="AE356" s="306" t="s">
        <v>154</v>
      </c>
      <c r="AF356" s="443"/>
      <c r="AG356" s="443"/>
      <c r="AH356" s="59"/>
      <c r="AI356" s="443"/>
      <c r="AJ356" s="446"/>
      <c r="AK356" s="443"/>
      <c r="AL356" s="443"/>
      <c r="AM356" s="460"/>
      <c r="AN356" s="306" t="s">
        <v>158</v>
      </c>
      <c r="AO356" s="446"/>
      <c r="AP356" s="446"/>
      <c r="AQ356" s="212">
        <v>35647.924999999959</v>
      </c>
      <c r="AR356" s="443" t="s">
        <v>1560</v>
      </c>
      <c r="AS356" s="446" t="s">
        <v>1619</v>
      </c>
      <c r="AT356" s="443"/>
      <c r="AU356" s="443"/>
      <c r="AV356" s="460"/>
      <c r="AW356" s="306" t="s">
        <v>158</v>
      </c>
      <c r="AX356" s="286"/>
      <c r="AY356" s="446"/>
      <c r="AZ356" s="212">
        <v>39223.124999999942</v>
      </c>
      <c r="BA356" s="388" t="s">
        <v>2121</v>
      </c>
      <c r="BB356" s="446" t="s">
        <v>1619</v>
      </c>
      <c r="BC356" s="24"/>
      <c r="BD356" s="443"/>
      <c r="BE356" s="460"/>
      <c r="BF356" s="306" t="s">
        <v>162</v>
      </c>
      <c r="BG356" s="303"/>
      <c r="BH356" s="621"/>
      <c r="BI356" s="212">
        <v>45576.774999999907</v>
      </c>
      <c r="BJ356" s="388" t="s">
        <v>3747</v>
      </c>
      <c r="BK356" s="446" t="s">
        <v>1619</v>
      </c>
      <c r="BL356" s="443"/>
      <c r="BM356" s="443"/>
      <c r="BN356" s="460"/>
      <c r="BO356" s="24"/>
      <c r="BP356" s="24"/>
      <c r="BQ356" s="668"/>
      <c r="BR356" s="24"/>
      <c r="BS356" s="24"/>
      <c r="BT356" s="443"/>
      <c r="BU356" s="443"/>
      <c r="BV356" s="443"/>
      <c r="BW356" s="460"/>
      <c r="BX356" s="24"/>
      <c r="BY356" s="24"/>
      <c r="BZ356" s="668"/>
      <c r="CA356" s="24"/>
      <c r="CB356" s="24"/>
      <c r="CC356" s="443"/>
      <c r="CD356" s="443"/>
      <c r="CE356" s="443"/>
      <c r="CF356" s="460"/>
      <c r="CG356" s="24"/>
      <c r="CH356" s="24"/>
      <c r="CI356" s="668"/>
      <c r="CJ356" s="24"/>
      <c r="CK356" s="24"/>
      <c r="CL356" s="443"/>
      <c r="CM356" s="443"/>
      <c r="CN356" s="443"/>
      <c r="CO356" s="460"/>
      <c r="CP356" s="24"/>
      <c r="CQ356" s="24"/>
      <c r="CR356" s="668"/>
      <c r="CS356" s="24"/>
      <c r="CT356" s="24"/>
      <c r="CU356" s="443"/>
      <c r="CV356" s="443"/>
      <c r="CW356" s="443"/>
      <c r="CX356" s="460"/>
      <c r="CY356" s="24"/>
      <c r="CZ356" s="24"/>
      <c r="DA356" s="668"/>
      <c r="DB356" s="24"/>
      <c r="DC356" s="24"/>
      <c r="DD356" s="443"/>
      <c r="DE356" s="443"/>
      <c r="DF356" s="443"/>
      <c r="DG356" s="460"/>
      <c r="DH356" s="24"/>
      <c r="DI356" s="24"/>
      <c r="DJ356" s="668"/>
      <c r="DK356" s="24"/>
      <c r="DL356" s="24"/>
      <c r="DM356" s="443"/>
      <c r="DN356" s="443"/>
      <c r="DO356" s="443"/>
      <c r="DP356" s="460"/>
      <c r="DQ356" s="24"/>
      <c r="DR356" s="24"/>
      <c r="DS356" s="669"/>
      <c r="DT356" s="24"/>
      <c r="DU356" s="24"/>
      <c r="DV356" s="443"/>
      <c r="DW356" s="443"/>
      <c r="DX356" s="443"/>
      <c r="DY356" s="460"/>
      <c r="DZ356" s="24"/>
      <c r="EA356" s="24"/>
      <c r="EB356" s="669"/>
      <c r="EC356" s="24"/>
      <c r="ED356" s="24"/>
      <c r="EE356" s="443"/>
      <c r="EF356" s="443"/>
      <c r="EG356" s="443"/>
      <c r="EH356" s="460"/>
      <c r="EI356" s="24"/>
      <c r="EJ356" s="24"/>
      <c r="EK356" s="668"/>
      <c r="EL356" s="24"/>
      <c r="EM356" s="24"/>
      <c r="EN356" s="443"/>
      <c r="EO356" s="443"/>
      <c r="EP356" s="443"/>
      <c r="EQ356" s="460"/>
      <c r="ER356" s="24"/>
      <c r="ES356" s="24"/>
      <c r="ET356" s="668"/>
      <c r="EU356" s="24"/>
      <c r="EV356" s="24"/>
      <c r="EW356" s="443"/>
      <c r="EX356" s="443"/>
      <c r="EY356" s="443"/>
      <c r="EZ356" s="460"/>
      <c r="FA356" s="443"/>
      <c r="FB356" s="446"/>
      <c r="FC356" s="542"/>
      <c r="FD356" s="468"/>
      <c r="FE356" s="446"/>
      <c r="FF356" s="443"/>
      <c r="FG356" s="443"/>
      <c r="FH356" s="443"/>
      <c r="FI356" s="460"/>
      <c r="FJ356" s="24"/>
      <c r="FK356" s="24"/>
      <c r="FL356" s="668"/>
      <c r="FM356" s="24"/>
      <c r="FN356" s="24"/>
      <c r="FO356" s="443"/>
      <c r="FP356" s="443"/>
      <c r="FQ356" s="443"/>
      <c r="FR356" s="460"/>
      <c r="FS356" s="24"/>
      <c r="FT356" s="24"/>
      <c r="FU356" s="668"/>
      <c r="FV356" s="24"/>
      <c r="FW356" s="24"/>
      <c r="FX356" s="443"/>
      <c r="FY356" s="443"/>
      <c r="FZ356" s="443"/>
      <c r="GA356" s="460"/>
      <c r="GB356" s="24"/>
      <c r="GC356" s="24"/>
      <c r="GD356" s="679"/>
      <c r="GE356" s="24"/>
      <c r="GF356" s="24"/>
      <c r="GG356" s="443"/>
      <c r="GH356" s="443"/>
      <c r="GI356" s="443"/>
      <c r="GJ356" s="460"/>
      <c r="GK356" s="443"/>
      <c r="GL356" s="446"/>
      <c r="GM356" s="542"/>
      <c r="GN356" s="468"/>
      <c r="GO356" s="446"/>
      <c r="GP356" s="443"/>
      <c r="GQ356" s="443"/>
      <c r="GR356" s="443"/>
      <c r="GS356" s="460"/>
      <c r="GT356" s="443"/>
      <c r="GU356" s="443"/>
      <c r="GV356" s="443"/>
      <c r="GW356" s="443"/>
      <c r="GX356" s="443"/>
      <c r="GY356" s="443"/>
      <c r="GZ356" s="443"/>
      <c r="HA356" s="443"/>
      <c r="HB356" s="460"/>
      <c r="HC356" s="24"/>
      <c r="HD356" s="24"/>
      <c r="HE356" s="668"/>
      <c r="HF356" s="24"/>
      <c r="HG356" s="24"/>
      <c r="HH356" s="443"/>
      <c r="HI356" s="443"/>
      <c r="HJ356" s="443"/>
      <c r="HK356" s="460"/>
      <c r="HL356" s="24"/>
      <c r="HM356" s="24"/>
      <c r="HN356" s="668"/>
      <c r="HO356" s="24"/>
      <c r="HP356" s="24"/>
      <c r="HQ356" s="443"/>
      <c r="HR356" s="443"/>
      <c r="HS356" s="443"/>
      <c r="HT356" s="460"/>
      <c r="HU356" s="24"/>
      <c r="HV356" s="24"/>
      <c r="HW356" s="680"/>
      <c r="HX356" s="24"/>
      <c r="HY356" s="24"/>
      <c r="HZ356" s="24"/>
      <c r="IA356" s="443"/>
      <c r="IB356" s="443"/>
      <c r="IC356" s="460"/>
      <c r="ID356" s="443"/>
      <c r="IE356" s="443"/>
      <c r="IF356" s="443"/>
      <c r="IG356" s="443"/>
      <c r="IH356" s="443"/>
      <c r="II356" s="443"/>
      <c r="IJ356" s="443"/>
      <c r="IK356" s="443"/>
      <c r="IL356" s="460"/>
      <c r="IM356" s="24"/>
      <c r="IN356" s="24"/>
      <c r="IO356" s="668"/>
      <c r="IP356" s="24"/>
      <c r="IQ356" s="24"/>
      <c r="IR356" s="443"/>
      <c r="IS356" s="443"/>
      <c r="IT356" s="443"/>
      <c r="IU356" s="460"/>
      <c r="IV356" s="24"/>
      <c r="IW356" s="24"/>
      <c r="IX356" s="679"/>
      <c r="IY356" s="24"/>
      <c r="IZ356" s="24"/>
      <c r="JA356" s="443"/>
      <c r="JB356" s="443"/>
      <c r="JC356" s="443"/>
      <c r="JD356" s="460"/>
      <c r="JE356" s="664"/>
      <c r="JF356" s="24"/>
      <c r="JG356" s="668"/>
      <c r="JH356" s="24"/>
      <c r="JI356" s="24"/>
      <c r="JJ356" s="443"/>
      <c r="JK356" s="443"/>
      <c r="JL356" s="443"/>
      <c r="JM356" s="460"/>
      <c r="JN356" s="443"/>
      <c r="JO356" s="443"/>
      <c r="JP356" s="443"/>
      <c r="JQ356" s="443"/>
      <c r="JR356" s="443"/>
      <c r="JS356" s="443"/>
      <c r="JT356" s="443"/>
      <c r="JU356" s="443"/>
      <c r="JV356" s="460"/>
      <c r="JW356" s="24"/>
      <c r="JX356" s="24"/>
      <c r="JY356" s="674"/>
      <c r="JZ356" s="24"/>
      <c r="KA356" s="24"/>
      <c r="KB356" s="443"/>
      <c r="KC356" s="443"/>
      <c r="KD356" s="443"/>
      <c r="KE356" s="460"/>
      <c r="KF356" s="24"/>
      <c r="KG356" s="24"/>
      <c r="KH356" s="668"/>
      <c r="KI356" s="24"/>
      <c r="KJ356" s="24"/>
      <c r="KK356" s="443"/>
      <c r="KL356" s="443"/>
      <c r="KM356" s="443"/>
      <c r="KN356" s="460"/>
      <c r="KO356" s="443"/>
      <c r="KP356" s="443"/>
      <c r="KQ356" s="443"/>
      <c r="KR356" s="443"/>
      <c r="KS356" s="443"/>
      <c r="KT356" s="443"/>
      <c r="KU356" s="443"/>
      <c r="KV356" s="443"/>
      <c r="KW356" s="460"/>
      <c r="KX356" s="443"/>
      <c r="KY356" s="443"/>
      <c r="KZ356" s="443"/>
      <c r="LA356" s="443"/>
      <c r="LB356" s="443"/>
      <c r="LC356" s="443"/>
      <c r="LD356" s="443"/>
      <c r="LE356" s="443"/>
      <c r="LF356" s="460"/>
      <c r="LG356" s="24"/>
      <c r="LH356" s="24"/>
      <c r="LI356" s="669"/>
      <c r="LJ356" s="24"/>
      <c r="LK356" s="24"/>
      <c r="LL356" s="443"/>
      <c r="LM356" s="443"/>
      <c r="LN356" s="443"/>
      <c r="LO356" s="460"/>
      <c r="LP356" s="24"/>
      <c r="LQ356" s="24"/>
      <c r="LR356" s="668"/>
      <c r="LS356" s="24"/>
      <c r="LT356" s="24"/>
      <c r="LU356" s="443"/>
      <c r="LV356" s="443"/>
      <c r="LW356" s="443"/>
      <c r="LX356" s="460"/>
      <c r="LY356" s="443"/>
      <c r="LZ356" s="443"/>
      <c r="MA356" s="443"/>
      <c r="MB356" s="443"/>
      <c r="MC356" s="443"/>
      <c r="MD356" s="443"/>
      <c r="ME356" s="443"/>
      <c r="MF356" s="443"/>
      <c r="MG356" s="460"/>
      <c r="MH356" s="443"/>
      <c r="MI356" s="446"/>
      <c r="MJ356" s="465"/>
      <c r="MK356" s="465"/>
      <c r="ML356" s="675"/>
      <c r="MM356" s="443"/>
      <c r="MN356" s="443"/>
      <c r="MO356" s="443"/>
      <c r="MP356" s="460"/>
      <c r="MQ356" s="443"/>
      <c r="MR356" s="446"/>
      <c r="MS356" s="542"/>
      <c r="MT356" s="468"/>
      <c r="MU356" s="446"/>
      <c r="MV356" s="443"/>
      <c r="MW356" s="443"/>
      <c r="MX356" s="443"/>
      <c r="MY356" s="460"/>
      <c r="MZ356" s="443"/>
      <c r="NA356" s="446"/>
      <c r="NB356" s="542"/>
      <c r="NC356" s="468"/>
      <c r="ND356" s="446"/>
      <c r="NE356" s="443"/>
      <c r="NF356" s="24"/>
      <c r="NG356" s="443"/>
      <c r="NH356" s="460"/>
    </row>
    <row r="357" spans="1:372" ht="18">
      <c r="A357" s="62"/>
      <c r="C357" s="460"/>
      <c r="D357" s="441"/>
      <c r="E357" s="446"/>
      <c r="F357" s="468"/>
      <c r="G357" s="335"/>
      <c r="H357" s="443"/>
      <c r="I357" s="443"/>
      <c r="J357" s="443"/>
      <c r="K357" s="443"/>
      <c r="L357" s="460"/>
      <c r="M357" s="540"/>
      <c r="N357" s="306"/>
      <c r="O357" s="306"/>
      <c r="P357" s="349"/>
      <c r="Q357" s="443"/>
      <c r="R357" s="443"/>
      <c r="S357" s="443"/>
      <c r="T357" s="443"/>
      <c r="U357" s="460"/>
      <c r="V357" s="62">
        <v>2016</v>
      </c>
      <c r="W357" s="443"/>
      <c r="X357" s="443"/>
      <c r="Y357" s="67">
        <v>12150</v>
      </c>
      <c r="Z357" s="443" t="s">
        <v>277</v>
      </c>
      <c r="AA357" s="446" t="s">
        <v>1619</v>
      </c>
      <c r="AB357" s="443"/>
      <c r="AC357" s="443"/>
      <c r="AD357" s="460"/>
      <c r="AE357" s="62">
        <v>2018</v>
      </c>
      <c r="AF357" s="443"/>
      <c r="AG357" s="443"/>
      <c r="AH357" s="59">
        <v>21181</v>
      </c>
      <c r="AI357" s="443" t="s">
        <v>412</v>
      </c>
      <c r="AJ357" s="446" t="s">
        <v>1619</v>
      </c>
      <c r="AK357" s="443"/>
      <c r="AL357" s="443"/>
      <c r="AM357" s="460"/>
      <c r="AN357" s="62" t="s">
        <v>878</v>
      </c>
      <c r="AO357" s="446"/>
      <c r="AP357" s="446"/>
      <c r="AQ357" s="443"/>
      <c r="AR357" s="443"/>
      <c r="AS357" s="446"/>
      <c r="AT357" s="443"/>
      <c r="AU357" s="443"/>
      <c r="AV357" s="460"/>
      <c r="AW357" s="62" t="s">
        <v>1951</v>
      </c>
      <c r="AX357" s="443"/>
      <c r="AZ357" s="471"/>
      <c r="BB357" s="446"/>
      <c r="BC357" s="24"/>
      <c r="BD357" s="443"/>
      <c r="BE357" s="460"/>
      <c r="BF357" s="62" t="s">
        <v>3702</v>
      </c>
      <c r="BJ357" s="24"/>
      <c r="BK357" s="443"/>
      <c r="BL357" s="443"/>
      <c r="BM357" s="443"/>
      <c r="BN357" s="460"/>
      <c r="BO357" s="24"/>
      <c r="BP357" s="24"/>
      <c r="BQ357" s="668"/>
      <c r="BR357" s="24"/>
      <c r="BS357" s="24"/>
      <c r="BT357" s="443"/>
      <c r="BU357" s="443"/>
      <c r="BV357" s="443"/>
      <c r="BW357" s="460"/>
      <c r="BX357" s="24"/>
      <c r="BY357" s="24"/>
      <c r="BZ357" s="668"/>
      <c r="CA357" s="24"/>
      <c r="CB357" s="24"/>
      <c r="CC357" s="443"/>
      <c r="CD357" s="443"/>
      <c r="CE357" s="443"/>
      <c r="CF357" s="460"/>
      <c r="CG357" s="24"/>
      <c r="CH357" s="24"/>
      <c r="CI357" s="668"/>
      <c r="CJ357" s="24"/>
      <c r="CK357" s="24"/>
      <c r="CL357" s="443"/>
      <c r="CM357" s="443"/>
      <c r="CN357" s="443"/>
      <c r="CO357" s="460"/>
      <c r="CP357" s="24"/>
      <c r="CQ357" s="24"/>
      <c r="CR357" s="668"/>
      <c r="CS357" s="24"/>
      <c r="CT357" s="24"/>
      <c r="CU357" s="443"/>
      <c r="CV357" s="443"/>
      <c r="CW357" s="443"/>
      <c r="CX357" s="460"/>
      <c r="CY357" s="24"/>
      <c r="CZ357" s="24"/>
      <c r="DA357" s="668"/>
      <c r="DB357" s="24"/>
      <c r="DC357" s="24"/>
      <c r="DD357" s="443"/>
      <c r="DE357" s="443"/>
      <c r="DF357" s="443"/>
      <c r="DG357" s="460"/>
      <c r="DH357" s="24"/>
      <c r="DI357" s="24"/>
      <c r="DJ357" s="668"/>
      <c r="DK357" s="24"/>
      <c r="DL357" s="24"/>
      <c r="DM357" s="443"/>
      <c r="DN357" s="443"/>
      <c r="DO357" s="443"/>
      <c r="DP357" s="460"/>
      <c r="DQ357" s="24"/>
      <c r="DR357" s="24"/>
      <c r="DS357" s="669"/>
      <c r="DT357" s="24"/>
      <c r="DU357" s="24"/>
      <c r="DV357" s="443"/>
      <c r="DW357" s="443"/>
      <c r="DX357" s="443"/>
      <c r="DY357" s="460"/>
      <c r="DZ357" s="24"/>
      <c r="EA357" s="24"/>
      <c r="EB357" s="669"/>
      <c r="EC357" s="24"/>
      <c r="ED357" s="24"/>
      <c r="EE357" s="443"/>
      <c r="EF357" s="443"/>
      <c r="EG357" s="443"/>
      <c r="EH357" s="460"/>
      <c r="EI357" s="24"/>
      <c r="EJ357" s="24"/>
      <c r="EK357" s="668"/>
      <c r="EL357" s="24"/>
      <c r="EM357" s="24"/>
      <c r="EN357" s="443"/>
      <c r="EO357" s="443"/>
      <c r="EP357" s="443"/>
      <c r="EQ357" s="460"/>
      <c r="ER357" s="24"/>
      <c r="ES357" s="24"/>
      <c r="ET357" s="668"/>
      <c r="EU357" s="24"/>
      <c r="EV357" s="24"/>
      <c r="EW357" s="443"/>
      <c r="EX357" s="443"/>
      <c r="EY357" s="443"/>
      <c r="EZ357" s="460"/>
      <c r="FA357" s="446"/>
      <c r="FB357" s="464"/>
      <c r="FC357" s="542"/>
      <c r="FD357" s="468"/>
      <c r="FE357" s="446"/>
      <c r="FF357" s="443"/>
      <c r="FG357" s="443"/>
      <c r="FH357" s="443"/>
      <c r="FI357" s="460"/>
      <c r="FJ357" s="24"/>
      <c r="FK357" s="24"/>
      <c r="FL357" s="668"/>
      <c r="FM357" s="24"/>
      <c r="FN357" s="24"/>
      <c r="FO357" s="443"/>
      <c r="FP357" s="443"/>
      <c r="FQ357" s="443"/>
      <c r="FR357" s="460"/>
      <c r="FS357" s="24"/>
      <c r="FT357" s="24"/>
      <c r="FU357" s="668"/>
      <c r="FV357" s="24"/>
      <c r="FW357" s="24"/>
      <c r="FX357" s="443"/>
      <c r="FY357" s="443"/>
      <c r="FZ357" s="443"/>
      <c r="GA357" s="460"/>
      <c r="GB357" s="24"/>
      <c r="GC357" s="24"/>
      <c r="GD357" s="679"/>
      <c r="GE357" s="24"/>
      <c r="GF357" s="24"/>
      <c r="GG357" s="443"/>
      <c r="GH357" s="443"/>
      <c r="GI357" s="443"/>
      <c r="GJ357" s="460"/>
      <c r="GK357" s="446"/>
      <c r="GL357" s="464"/>
      <c r="GM357" s="542"/>
      <c r="GN357" s="468"/>
      <c r="GO357" s="446"/>
      <c r="GP357" s="443"/>
      <c r="GQ357" s="443"/>
      <c r="GR357" s="443"/>
      <c r="GS357" s="460"/>
      <c r="GT357" s="443"/>
      <c r="GU357" s="443"/>
      <c r="GV357" s="443"/>
      <c r="GW357" s="443"/>
      <c r="GX357" s="443"/>
      <c r="GY357" s="443"/>
      <c r="GZ357" s="443"/>
      <c r="HA357" s="443"/>
      <c r="HB357" s="460"/>
      <c r="HC357" s="24"/>
      <c r="HD357" s="24"/>
      <c r="HE357" s="668"/>
      <c r="HF357" s="24"/>
      <c r="HG357" s="24"/>
      <c r="HH357" s="443"/>
      <c r="HI357" s="443"/>
      <c r="HJ357" s="443"/>
      <c r="HK357" s="460"/>
      <c r="HL357" s="24"/>
      <c r="HM357" s="24"/>
      <c r="HN357" s="668"/>
      <c r="HO357" s="24"/>
      <c r="HP357" s="24"/>
      <c r="HQ357" s="443"/>
      <c r="HR357" s="443"/>
      <c r="HS357" s="443"/>
      <c r="HT357" s="460"/>
      <c r="HU357" s="24"/>
      <c r="HV357" s="24"/>
      <c r="HW357" s="680"/>
      <c r="HX357" s="24"/>
      <c r="HY357" s="24"/>
      <c r="HZ357" s="24"/>
      <c r="IA357" s="443"/>
      <c r="IB357" s="443"/>
      <c r="IC357" s="460"/>
      <c r="ID357" s="443"/>
      <c r="IE357" s="443"/>
      <c r="IF357" s="443"/>
      <c r="IG357" s="443"/>
      <c r="IH357" s="443"/>
      <c r="II357" s="443"/>
      <c r="IJ357" s="443"/>
      <c r="IK357" s="443"/>
      <c r="IL357" s="460"/>
      <c r="IM357" s="24"/>
      <c r="IN357" s="24"/>
      <c r="IO357" s="668"/>
      <c r="IP357" s="24"/>
      <c r="IQ357" s="24"/>
      <c r="IR357" s="443"/>
      <c r="IS357" s="443"/>
      <c r="IT357" s="443"/>
      <c r="IU357" s="460"/>
      <c r="IV357" s="24"/>
      <c r="IW357" s="24"/>
      <c r="IX357" s="679"/>
      <c r="IY357" s="24"/>
      <c r="IZ357" s="24"/>
      <c r="JA357" s="443"/>
      <c r="JB357" s="443"/>
      <c r="JC357" s="443"/>
      <c r="JD357" s="460"/>
      <c r="JE357" s="24"/>
      <c r="JF357" s="24"/>
      <c r="JG357" s="668"/>
      <c r="JH357" s="24"/>
      <c r="JI357" s="24"/>
      <c r="JJ357" s="443"/>
      <c r="JK357" s="443"/>
      <c r="JL357" s="443"/>
      <c r="JM357" s="460"/>
      <c r="JN357" s="443"/>
      <c r="JO357" s="443"/>
      <c r="JP357" s="443"/>
      <c r="JQ357" s="443"/>
      <c r="JR357" s="443"/>
      <c r="JS357" s="443"/>
      <c r="JT357" s="443"/>
      <c r="JU357" s="443"/>
      <c r="JV357" s="460"/>
      <c r="JW357" s="24"/>
      <c r="JX357" s="24"/>
      <c r="JY357" s="674"/>
      <c r="JZ357" s="24"/>
      <c r="KA357" s="24"/>
      <c r="KB357" s="443"/>
      <c r="KC357" s="443"/>
      <c r="KD357" s="443"/>
      <c r="KE357" s="460"/>
      <c r="KF357" s="24"/>
      <c r="KG357" s="24"/>
      <c r="KH357" s="668"/>
      <c r="KI357" s="24"/>
      <c r="KJ357" s="24"/>
      <c r="KK357" s="443"/>
      <c r="KL357" s="443"/>
      <c r="KM357" s="443"/>
      <c r="KN357" s="460"/>
      <c r="KO357" s="443"/>
      <c r="KP357" s="443"/>
      <c r="KQ357" s="443"/>
      <c r="KR357" s="443"/>
      <c r="KS357" s="443"/>
      <c r="KT357" s="443"/>
      <c r="KU357" s="443"/>
      <c r="KV357" s="443"/>
      <c r="KW357" s="460"/>
      <c r="KX357" s="443"/>
      <c r="KY357" s="443"/>
      <c r="KZ357" s="443"/>
      <c r="LA357" s="443"/>
      <c r="LB357" s="443"/>
      <c r="LC357" s="443"/>
      <c r="LD357" s="443"/>
      <c r="LE357" s="443"/>
      <c r="LF357" s="460"/>
      <c r="LG357" s="24"/>
      <c r="LH357" s="24"/>
      <c r="LI357" s="669"/>
      <c r="LJ357" s="24"/>
      <c r="LK357" s="24"/>
      <c r="LL357" s="443"/>
      <c r="LM357" s="443"/>
      <c r="LN357" s="443"/>
      <c r="LO357" s="460"/>
      <c r="LP357" s="24"/>
      <c r="LQ357" s="24"/>
      <c r="LR357" s="668"/>
      <c r="LS357" s="24"/>
      <c r="LT357" s="24"/>
      <c r="LU357" s="443"/>
      <c r="LV357" s="443"/>
      <c r="LW357" s="443"/>
      <c r="LX357" s="460"/>
      <c r="LY357" s="443"/>
      <c r="LZ357" s="443"/>
      <c r="MA357" s="443"/>
      <c r="MB357" s="443"/>
      <c r="MC357" s="443"/>
      <c r="MD357" s="443"/>
      <c r="ME357" s="443"/>
      <c r="MF357" s="443"/>
      <c r="MG357" s="460"/>
      <c r="MH357" s="446"/>
      <c r="MI357" s="464"/>
      <c r="MJ357" s="465"/>
      <c r="MK357" s="465"/>
      <c r="ML357" s="675"/>
      <c r="MM357" s="443"/>
      <c r="MN357" s="443"/>
      <c r="MO357" s="443"/>
      <c r="MP357" s="460"/>
      <c r="MQ357" s="446"/>
      <c r="MR357" s="464"/>
      <c r="MS357" s="542"/>
      <c r="MT357" s="468"/>
      <c r="MU357" s="446"/>
      <c r="MV357" s="443"/>
      <c r="MW357" s="443"/>
      <c r="MX357" s="443"/>
      <c r="MY357" s="460"/>
      <c r="MZ357" s="446"/>
      <c r="NA357" s="464"/>
      <c r="NB357" s="542"/>
      <c r="NC357" s="468"/>
      <c r="ND357" s="446"/>
      <c r="NE357" s="443"/>
      <c r="NF357" s="24"/>
      <c r="NG357" s="443"/>
      <c r="NH357" s="460"/>
    </row>
    <row r="358" spans="1:372" ht="18">
      <c r="A358" s="305"/>
      <c r="B358" s="59"/>
      <c r="C358" s="460"/>
      <c r="D358" s="441"/>
      <c r="E358" s="446"/>
      <c r="F358" s="468"/>
      <c r="G358" s="335"/>
      <c r="H358" s="443"/>
      <c r="I358" s="443"/>
      <c r="J358" s="443"/>
      <c r="K358" s="443"/>
      <c r="L358" s="460"/>
      <c r="M358" s="446"/>
      <c r="N358" s="446"/>
      <c r="O358" s="468"/>
      <c r="P358" s="335"/>
      <c r="Q358" s="443"/>
      <c r="R358" s="66"/>
      <c r="S358" s="443"/>
      <c r="T358" s="443"/>
      <c r="U358" s="460"/>
      <c r="V358" s="306" t="s">
        <v>180</v>
      </c>
      <c r="W358" s="443"/>
      <c r="X358" s="443"/>
      <c r="Y358" s="24"/>
      <c r="Z358" s="443"/>
      <c r="AA358" s="446"/>
      <c r="AB358" s="443"/>
      <c r="AC358" s="443"/>
      <c r="AD358" s="460"/>
      <c r="AE358" s="306" t="s">
        <v>158</v>
      </c>
      <c r="AF358" s="443"/>
      <c r="AG358" s="443"/>
      <c r="AH358" s="59"/>
      <c r="AI358" s="443"/>
      <c r="AJ358" s="446"/>
      <c r="AK358" s="443"/>
      <c r="AL358" s="443"/>
      <c r="AM358" s="460"/>
      <c r="AN358" s="306" t="s">
        <v>155</v>
      </c>
      <c r="AO358" s="446"/>
      <c r="AP358" s="446"/>
      <c r="AQ358" s="212">
        <v>34807.325000000026</v>
      </c>
      <c r="AR358" s="443" t="s">
        <v>1561</v>
      </c>
      <c r="AS358" s="446" t="s">
        <v>1620</v>
      </c>
      <c r="AT358" s="443"/>
      <c r="AU358" s="443"/>
      <c r="AV358" s="460"/>
      <c r="AW358" s="306" t="s">
        <v>153</v>
      </c>
      <c r="AX358" s="286"/>
      <c r="AY358" s="446"/>
      <c r="AZ358" s="212">
        <v>38173.700000000114</v>
      </c>
      <c r="BA358" s="388" t="s">
        <v>2122</v>
      </c>
      <c r="BB358" s="446" t="s">
        <v>1620</v>
      </c>
      <c r="BC358" s="24"/>
      <c r="BD358" s="443"/>
      <c r="BE358" s="460"/>
      <c r="BF358" s="306" t="s">
        <v>869</v>
      </c>
      <c r="BG358" s="446"/>
      <c r="BH358" s="621"/>
      <c r="BI358" s="212">
        <v>45277.549999999828</v>
      </c>
      <c r="BJ358" s="388" t="s">
        <v>3748</v>
      </c>
      <c r="BK358" s="446" t="s">
        <v>1620</v>
      </c>
      <c r="BL358" s="443"/>
      <c r="BM358" s="443"/>
      <c r="BN358" s="460"/>
      <c r="BO358" s="676"/>
      <c r="BP358" s="24"/>
      <c r="BQ358" s="668"/>
      <c r="BR358" s="24"/>
      <c r="BS358" s="24"/>
      <c r="BT358" s="443"/>
      <c r="BU358" s="443"/>
      <c r="BV358" s="443"/>
      <c r="BW358" s="460"/>
      <c r="BX358" s="676"/>
      <c r="BY358" s="24"/>
      <c r="BZ358" s="668"/>
      <c r="CA358" s="24"/>
      <c r="CB358" s="24"/>
      <c r="CC358" s="443"/>
      <c r="CD358" s="443"/>
      <c r="CE358" s="443"/>
      <c r="CF358" s="460"/>
      <c r="CG358" s="676"/>
      <c r="CH358" s="24"/>
      <c r="CI358" s="668"/>
      <c r="CJ358" s="24"/>
      <c r="CK358" s="24"/>
      <c r="CL358" s="443"/>
      <c r="CM358" s="443"/>
      <c r="CN358" s="443"/>
      <c r="CO358" s="460"/>
      <c r="CP358" s="676"/>
      <c r="CQ358" s="24"/>
      <c r="CR358" s="668"/>
      <c r="CS358" s="24"/>
      <c r="CT358" s="24"/>
      <c r="CU358" s="443"/>
      <c r="CV358" s="443"/>
      <c r="CW358" s="443"/>
      <c r="CX358" s="460"/>
      <c r="CY358" s="676"/>
      <c r="CZ358" s="24"/>
      <c r="DA358" s="668"/>
      <c r="DB358" s="24"/>
      <c r="DC358" s="24"/>
      <c r="DD358" s="443"/>
      <c r="DE358" s="443"/>
      <c r="DF358" s="443"/>
      <c r="DG358" s="460"/>
      <c r="DH358" s="676"/>
      <c r="DI358" s="24"/>
      <c r="DJ358" s="668"/>
      <c r="DK358" s="24"/>
      <c r="DL358" s="24"/>
      <c r="DM358" s="443"/>
      <c r="DN358" s="443"/>
      <c r="DO358" s="443"/>
      <c r="DP358" s="460"/>
      <c r="DQ358" s="677"/>
      <c r="DR358" s="24"/>
      <c r="DS358" s="669"/>
      <c r="DT358" s="24"/>
      <c r="DU358" s="24"/>
      <c r="DV358" s="443"/>
      <c r="DW358" s="443"/>
      <c r="DX358" s="443"/>
      <c r="DY358" s="460"/>
      <c r="DZ358" s="677"/>
      <c r="EA358" s="24"/>
      <c r="EB358" s="669"/>
      <c r="EC358" s="24"/>
      <c r="ED358" s="24"/>
      <c r="EE358" s="443"/>
      <c r="EF358" s="443"/>
      <c r="EG358" s="443"/>
      <c r="EH358" s="460"/>
      <c r="EI358" s="676"/>
      <c r="EJ358" s="24"/>
      <c r="EK358" s="668"/>
      <c r="EL358" s="24"/>
      <c r="EM358" s="24"/>
      <c r="EN358" s="443"/>
      <c r="EO358" s="443"/>
      <c r="EP358" s="443"/>
      <c r="EQ358" s="460"/>
      <c r="ER358" s="676"/>
      <c r="ES358" s="24"/>
      <c r="ET358" s="668"/>
      <c r="EU358" s="24"/>
      <c r="EV358" s="24"/>
      <c r="EW358" s="443"/>
      <c r="EX358" s="443"/>
      <c r="EY358" s="443"/>
      <c r="EZ358" s="460"/>
      <c r="FA358" s="540"/>
      <c r="FB358" s="446"/>
      <c r="FC358" s="542"/>
      <c r="FD358" s="468"/>
      <c r="FE358" s="306"/>
      <c r="FF358" s="443"/>
      <c r="FG358" s="443"/>
      <c r="FH358" s="443"/>
      <c r="FI358" s="460"/>
      <c r="FJ358" s="676"/>
      <c r="FK358" s="24"/>
      <c r="FL358" s="668"/>
      <c r="FM358" s="24"/>
      <c r="FN358" s="24"/>
      <c r="FO358" s="443"/>
      <c r="FP358" s="443"/>
      <c r="FQ358" s="443"/>
      <c r="FR358" s="460"/>
      <c r="FS358" s="676"/>
      <c r="FT358" s="24"/>
      <c r="FU358" s="668"/>
      <c r="FV358" s="24"/>
      <c r="FW358" s="24"/>
      <c r="FX358" s="443"/>
      <c r="FY358" s="443"/>
      <c r="FZ358" s="443"/>
      <c r="GA358" s="460"/>
      <c r="GB358" s="678"/>
      <c r="GC358" s="24"/>
      <c r="GD358" s="679"/>
      <c r="GE358" s="24"/>
      <c r="GF358" s="24"/>
      <c r="GG358" s="443"/>
      <c r="GH358" s="443"/>
      <c r="GI358" s="443"/>
      <c r="GJ358" s="460"/>
      <c r="GK358" s="540"/>
      <c r="GL358" s="446"/>
      <c r="GM358" s="542"/>
      <c r="GN358" s="468"/>
      <c r="GO358" s="306"/>
      <c r="GP358" s="443"/>
      <c r="GQ358" s="443"/>
      <c r="GR358" s="443"/>
      <c r="GS358" s="460"/>
      <c r="GT358" s="443"/>
      <c r="GU358" s="443"/>
      <c r="GV358" s="443"/>
      <c r="GW358" s="443"/>
      <c r="GX358" s="443"/>
      <c r="GY358" s="443"/>
      <c r="GZ358" s="443"/>
      <c r="HA358" s="443"/>
      <c r="HB358" s="460"/>
      <c r="HC358" s="676"/>
      <c r="HD358" s="24"/>
      <c r="HE358" s="668"/>
      <c r="HF358" s="24"/>
      <c r="HG358" s="24"/>
      <c r="HH358" s="443"/>
      <c r="HI358" s="443"/>
      <c r="HJ358" s="443"/>
      <c r="HK358" s="460"/>
      <c r="HL358" s="676"/>
      <c r="HM358" s="24"/>
      <c r="HN358" s="668"/>
      <c r="HO358" s="24"/>
      <c r="HP358" s="24"/>
      <c r="HQ358" s="443"/>
      <c r="HR358" s="443"/>
      <c r="HS358" s="443"/>
      <c r="HT358" s="460"/>
      <c r="HU358" s="676"/>
      <c r="HV358" s="24"/>
      <c r="HW358" s="680"/>
      <c r="HX358" s="24"/>
      <c r="HY358" s="24"/>
      <c r="HZ358" s="24"/>
      <c r="IA358" s="443"/>
      <c r="IB358" s="443"/>
      <c r="IC358" s="460"/>
      <c r="ID358" s="443"/>
      <c r="IE358" s="443"/>
      <c r="IF358" s="443"/>
      <c r="IG358" s="443"/>
      <c r="IH358" s="443"/>
      <c r="II358" s="443"/>
      <c r="IJ358" s="443"/>
      <c r="IK358" s="443"/>
      <c r="IL358" s="460"/>
      <c r="IM358" s="677"/>
      <c r="IN358" s="24"/>
      <c r="IO358" s="668"/>
      <c r="IP358" s="24"/>
      <c r="IQ358" s="24"/>
      <c r="IR358" s="443"/>
      <c r="IS358" s="443"/>
      <c r="IT358" s="443"/>
      <c r="IU358" s="460"/>
      <c r="IV358" s="678"/>
      <c r="IW358" s="24"/>
      <c r="IX358" s="679"/>
      <c r="IY358" s="24"/>
      <c r="IZ358" s="24"/>
      <c r="JA358" s="443"/>
      <c r="JB358" s="443"/>
      <c r="JC358" s="443"/>
      <c r="JD358" s="460"/>
      <c r="JE358" s="24"/>
      <c r="JF358" s="24"/>
      <c r="JG358" s="668"/>
      <c r="JH358" s="24"/>
      <c r="JI358" s="24"/>
      <c r="JJ358" s="443"/>
      <c r="JK358" s="443"/>
      <c r="JL358" s="443"/>
      <c r="JM358" s="460"/>
      <c r="JN358" s="443"/>
      <c r="JO358" s="443"/>
      <c r="JP358" s="443"/>
      <c r="JQ358" s="443"/>
      <c r="JR358" s="443"/>
      <c r="JS358" s="443"/>
      <c r="JT358" s="443"/>
      <c r="JU358" s="443"/>
      <c r="JV358" s="460"/>
      <c r="JW358" s="677"/>
      <c r="JX358" s="24"/>
      <c r="JY358" s="674"/>
      <c r="JZ358" s="24"/>
      <c r="KA358" s="24"/>
      <c r="KB358" s="443"/>
      <c r="KC358" s="443"/>
      <c r="KD358" s="443"/>
      <c r="KE358" s="460"/>
      <c r="KF358" s="676"/>
      <c r="KG358" s="24"/>
      <c r="KH358" s="668"/>
      <c r="KI358" s="24"/>
      <c r="KJ358" s="24"/>
      <c r="KK358" s="443"/>
      <c r="KL358" s="443"/>
      <c r="KM358" s="443"/>
      <c r="KN358" s="460"/>
      <c r="KO358" s="443"/>
      <c r="KP358" s="443"/>
      <c r="KQ358" s="443"/>
      <c r="KR358" s="443"/>
      <c r="KS358" s="443"/>
      <c r="KT358" s="443"/>
      <c r="KU358" s="443"/>
      <c r="KV358" s="443"/>
      <c r="KW358" s="460"/>
      <c r="KX358" s="443"/>
      <c r="KY358" s="443"/>
      <c r="KZ358" s="443"/>
      <c r="LA358" s="443"/>
      <c r="LB358" s="443"/>
      <c r="LC358" s="443"/>
      <c r="LD358" s="443"/>
      <c r="LE358" s="443"/>
      <c r="LF358" s="460"/>
      <c r="LG358" s="677"/>
      <c r="LH358" s="24"/>
      <c r="LI358" s="669"/>
      <c r="LJ358" s="24"/>
      <c r="LK358" s="24"/>
      <c r="LL358" s="443"/>
      <c r="LM358" s="443"/>
      <c r="LN358" s="443"/>
      <c r="LO358" s="460"/>
      <c r="LP358" s="677"/>
      <c r="LQ358" s="24"/>
      <c r="LR358" s="668"/>
      <c r="LS358" s="24"/>
      <c r="LT358" s="24"/>
      <c r="LU358" s="443"/>
      <c r="LV358" s="443"/>
      <c r="LW358" s="443"/>
      <c r="LX358" s="460"/>
      <c r="LY358" s="443"/>
      <c r="LZ358" s="443"/>
      <c r="MA358" s="443"/>
      <c r="MB358" s="443"/>
      <c r="MC358" s="443"/>
      <c r="MD358" s="443"/>
      <c r="ME358" s="443"/>
      <c r="MF358" s="443"/>
      <c r="MG358" s="460"/>
      <c r="MH358" s="540"/>
      <c r="MI358" s="446"/>
      <c r="MJ358" s="465"/>
      <c r="MK358" s="465"/>
      <c r="ML358" s="675"/>
      <c r="MM358" s="443"/>
      <c r="MN358" s="443"/>
      <c r="MO358" s="443"/>
      <c r="MP358" s="460"/>
      <c r="MQ358" s="540"/>
      <c r="MR358" s="446"/>
      <c r="MS358" s="542"/>
      <c r="MT358" s="468"/>
      <c r="MU358" s="446"/>
      <c r="MV358" s="443"/>
      <c r="MW358" s="443"/>
      <c r="MX358" s="443"/>
      <c r="MY358" s="460"/>
      <c r="MZ358" s="540"/>
      <c r="NA358" s="446"/>
      <c r="NB358" s="542"/>
      <c r="NC358" s="468"/>
      <c r="ND358" s="446"/>
      <c r="NE358" s="443"/>
      <c r="NF358" s="24"/>
      <c r="NG358" s="443"/>
      <c r="NH358" s="460"/>
    </row>
    <row r="359" spans="1:372" ht="18">
      <c r="A359" s="62"/>
      <c r="B359" s="59"/>
      <c r="C359" s="460"/>
      <c r="D359" s="446"/>
      <c r="E359" s="446"/>
      <c r="F359" s="468"/>
      <c r="G359" s="335"/>
      <c r="H359" s="443"/>
      <c r="I359" s="443"/>
      <c r="J359" s="443"/>
      <c r="K359" s="443"/>
      <c r="L359" s="460"/>
      <c r="M359" s="540"/>
      <c r="N359" s="306"/>
      <c r="O359" s="306"/>
      <c r="P359" s="349"/>
      <c r="Q359" s="443"/>
      <c r="R359" s="443"/>
      <c r="S359" s="443"/>
      <c r="T359" s="443"/>
      <c r="U359" s="460"/>
      <c r="V359" s="62" t="s">
        <v>226</v>
      </c>
      <c r="W359" s="443"/>
      <c r="X359" s="443"/>
      <c r="Y359" s="67">
        <v>3708</v>
      </c>
      <c r="Z359" s="443" t="s">
        <v>278</v>
      </c>
      <c r="AA359" s="446" t="s">
        <v>1620</v>
      </c>
      <c r="AB359" s="443"/>
      <c r="AC359" s="443"/>
      <c r="AD359" s="460"/>
      <c r="AE359" s="62">
        <v>2018</v>
      </c>
      <c r="AF359" s="443"/>
      <c r="AG359" s="443"/>
      <c r="AH359" s="59">
        <v>20312</v>
      </c>
      <c r="AI359" s="443" t="s">
        <v>413</v>
      </c>
      <c r="AJ359" s="446" t="s">
        <v>1620</v>
      </c>
      <c r="AK359" s="443"/>
      <c r="AL359" s="443"/>
      <c r="AM359" s="460"/>
      <c r="AN359" s="62" t="s">
        <v>878</v>
      </c>
      <c r="AO359" s="446"/>
      <c r="AP359" s="446"/>
      <c r="AQ359" s="443"/>
      <c r="AR359" s="443"/>
      <c r="AS359" s="446"/>
      <c r="AT359" s="443"/>
      <c r="AU359" s="443"/>
      <c r="AV359" s="460"/>
      <c r="AW359" s="62" t="s">
        <v>1951</v>
      </c>
      <c r="AX359" s="443"/>
      <c r="AZ359" s="471"/>
      <c r="BB359" s="446"/>
      <c r="BC359" s="24"/>
      <c r="BD359" s="443"/>
      <c r="BE359" s="460"/>
      <c r="BF359" s="655" t="s">
        <v>3738</v>
      </c>
      <c r="BJ359" s="24"/>
      <c r="BK359" s="443"/>
      <c r="BL359" s="443"/>
      <c r="BM359" s="443"/>
      <c r="BN359" s="460"/>
      <c r="BO359" s="24"/>
      <c r="BP359" s="24"/>
      <c r="BQ359" s="668"/>
      <c r="BR359" s="24"/>
      <c r="BS359" s="24"/>
      <c r="BT359" s="443"/>
      <c r="BU359" s="443"/>
      <c r="BV359" s="443"/>
      <c r="BW359" s="460"/>
      <c r="BX359" s="24"/>
      <c r="BY359" s="24"/>
      <c r="BZ359" s="668"/>
      <c r="CA359" s="24"/>
      <c r="CB359" s="24"/>
      <c r="CC359" s="443"/>
      <c r="CD359" s="443"/>
      <c r="CE359" s="443"/>
      <c r="CF359" s="460"/>
      <c r="CG359" s="24"/>
      <c r="CH359" s="24"/>
      <c r="CI359" s="668"/>
      <c r="CJ359" s="24"/>
      <c r="CK359" s="24"/>
      <c r="CL359" s="443"/>
      <c r="CM359" s="443"/>
      <c r="CN359" s="443"/>
      <c r="CO359" s="460"/>
      <c r="CP359" s="24"/>
      <c r="CQ359" s="24"/>
      <c r="CR359" s="668"/>
      <c r="CS359" s="24"/>
      <c r="CT359" s="24"/>
      <c r="CU359" s="443"/>
      <c r="CV359" s="443"/>
      <c r="CW359" s="443"/>
      <c r="CX359" s="460"/>
      <c r="CY359" s="24"/>
      <c r="CZ359" s="24"/>
      <c r="DA359" s="668"/>
      <c r="DB359" s="24"/>
      <c r="DC359" s="24"/>
      <c r="DD359" s="443"/>
      <c r="DE359" s="443"/>
      <c r="DF359" s="443"/>
      <c r="DG359" s="460"/>
      <c r="DH359" s="24"/>
      <c r="DI359" s="24"/>
      <c r="DJ359" s="668"/>
      <c r="DK359" s="24"/>
      <c r="DL359" s="24"/>
      <c r="DM359" s="443"/>
      <c r="DN359" s="443"/>
      <c r="DO359" s="443"/>
      <c r="DP359" s="460"/>
      <c r="DQ359" s="24"/>
      <c r="DR359" s="24"/>
      <c r="DS359" s="669"/>
      <c r="DT359" s="24"/>
      <c r="DU359" s="24"/>
      <c r="DV359" s="443"/>
      <c r="DW359" s="443"/>
      <c r="DX359" s="443"/>
      <c r="DY359" s="460"/>
      <c r="DZ359" s="24"/>
      <c r="EA359" s="24"/>
      <c r="EB359" s="669"/>
      <c r="EC359" s="24"/>
      <c r="ED359" s="24"/>
      <c r="EE359" s="443"/>
      <c r="EF359" s="443"/>
      <c r="EG359" s="443"/>
      <c r="EH359" s="460"/>
      <c r="EI359" s="24"/>
      <c r="EJ359" s="24"/>
      <c r="EK359" s="668"/>
      <c r="EL359" s="24"/>
      <c r="EM359" s="24"/>
      <c r="EN359" s="443"/>
      <c r="EO359" s="443"/>
      <c r="EP359" s="443"/>
      <c r="EQ359" s="460"/>
      <c r="ER359" s="24"/>
      <c r="ES359" s="24"/>
      <c r="ET359" s="668"/>
      <c r="EU359" s="24"/>
      <c r="EV359" s="24"/>
      <c r="EW359" s="443"/>
      <c r="EX359" s="443"/>
      <c r="EY359" s="443"/>
      <c r="EZ359" s="460"/>
      <c r="FA359" s="446"/>
      <c r="FB359" s="446"/>
      <c r="FC359" s="542"/>
      <c r="FD359" s="468"/>
      <c r="FE359" s="446"/>
      <c r="FF359" s="443"/>
      <c r="FG359" s="443"/>
      <c r="FH359" s="443"/>
      <c r="FI359" s="460"/>
      <c r="FJ359" s="24"/>
      <c r="FK359" s="24"/>
      <c r="FL359" s="668"/>
      <c r="FM359" s="24"/>
      <c r="FN359" s="24"/>
      <c r="FO359" s="443"/>
      <c r="FP359" s="443"/>
      <c r="FQ359" s="443"/>
      <c r="FR359" s="460"/>
      <c r="FS359" s="24"/>
      <c r="FT359" s="24"/>
      <c r="FU359" s="668"/>
      <c r="FV359" s="24"/>
      <c r="FW359" s="24"/>
      <c r="FX359" s="443"/>
      <c r="FY359" s="443"/>
      <c r="FZ359" s="443"/>
      <c r="GA359" s="460"/>
      <c r="GB359" s="24"/>
      <c r="GC359" s="24"/>
      <c r="GD359" s="679"/>
      <c r="GE359" s="24"/>
      <c r="GF359" s="24"/>
      <c r="GG359" s="443"/>
      <c r="GH359" s="443"/>
      <c r="GI359" s="443"/>
      <c r="GJ359" s="460"/>
      <c r="GK359" s="446"/>
      <c r="GL359" s="446"/>
      <c r="GM359" s="542"/>
      <c r="GN359" s="468"/>
      <c r="GO359" s="446"/>
      <c r="GP359" s="443"/>
      <c r="GQ359" s="443"/>
      <c r="GR359" s="443"/>
      <c r="GS359" s="460"/>
      <c r="GT359" s="443"/>
      <c r="GU359" s="443"/>
      <c r="GV359" s="443"/>
      <c r="GW359" s="443"/>
      <c r="GX359" s="443"/>
      <c r="GY359" s="443"/>
      <c r="GZ359" s="443"/>
      <c r="HA359" s="443"/>
      <c r="HB359" s="460"/>
      <c r="HC359" s="24"/>
      <c r="HD359" s="24"/>
      <c r="HE359" s="668"/>
      <c r="HF359" s="24"/>
      <c r="HG359" s="24"/>
      <c r="HH359" s="443"/>
      <c r="HI359" s="443"/>
      <c r="HJ359" s="443"/>
      <c r="HK359" s="460"/>
      <c r="HL359" s="24"/>
      <c r="HM359" s="24"/>
      <c r="HN359" s="668"/>
      <c r="HO359" s="24"/>
      <c r="HP359" s="24"/>
      <c r="HQ359" s="443"/>
      <c r="HR359" s="443"/>
      <c r="HS359" s="443"/>
      <c r="HT359" s="460"/>
      <c r="HU359" s="24"/>
      <c r="HV359" s="24"/>
      <c r="HW359" s="680"/>
      <c r="HX359" s="24"/>
      <c r="HY359" s="24"/>
      <c r="HZ359" s="24"/>
      <c r="IA359" s="443"/>
      <c r="IB359" s="443"/>
      <c r="IC359" s="460"/>
      <c r="ID359" s="443"/>
      <c r="IE359" s="443"/>
      <c r="IF359" s="443"/>
      <c r="IG359" s="443"/>
      <c r="IH359" s="443"/>
      <c r="II359" s="443"/>
      <c r="IJ359" s="443"/>
      <c r="IK359" s="443"/>
      <c r="IL359" s="460"/>
      <c r="IM359" s="24"/>
      <c r="IN359" s="24"/>
      <c r="IO359" s="668"/>
      <c r="IP359" s="24"/>
      <c r="IQ359" s="24"/>
      <c r="IR359" s="443"/>
      <c r="IS359" s="443"/>
      <c r="IT359" s="443"/>
      <c r="IU359" s="460"/>
      <c r="IV359" s="24"/>
      <c r="IW359" s="24"/>
      <c r="IX359" s="679"/>
      <c r="IY359" s="24"/>
      <c r="IZ359" s="24"/>
      <c r="JA359" s="443"/>
      <c r="JB359" s="443"/>
      <c r="JC359" s="443"/>
      <c r="JD359" s="460"/>
      <c r="JE359" s="676"/>
      <c r="JF359" s="24"/>
      <c r="JG359" s="668"/>
      <c r="JH359" s="24"/>
      <c r="JI359" s="24"/>
      <c r="JJ359" s="443"/>
      <c r="JK359" s="443"/>
      <c r="JL359" s="443"/>
      <c r="JM359" s="460"/>
      <c r="JN359" s="443"/>
      <c r="JO359" s="443"/>
      <c r="JP359" s="443"/>
      <c r="JQ359" s="443"/>
      <c r="JR359" s="443"/>
      <c r="JS359" s="443"/>
      <c r="JT359" s="443"/>
      <c r="JU359" s="443"/>
      <c r="JV359" s="460"/>
      <c r="JW359" s="24"/>
      <c r="JX359" s="24"/>
      <c r="JY359" s="674"/>
      <c r="JZ359" s="24"/>
      <c r="KA359" s="24"/>
      <c r="KB359" s="443"/>
      <c r="KC359" s="443"/>
      <c r="KD359" s="443"/>
      <c r="KE359" s="460"/>
      <c r="KF359" s="24"/>
      <c r="KG359" s="24"/>
      <c r="KH359" s="668"/>
      <c r="KI359" s="24"/>
      <c r="KJ359" s="24"/>
      <c r="KK359" s="443"/>
      <c r="KL359" s="443"/>
      <c r="KM359" s="443"/>
      <c r="KN359" s="460"/>
      <c r="KO359" s="443"/>
      <c r="KP359" s="443"/>
      <c r="KQ359" s="443"/>
      <c r="KR359" s="443"/>
      <c r="KS359" s="443"/>
      <c r="KT359" s="443"/>
      <c r="KU359" s="443"/>
      <c r="KV359" s="443"/>
      <c r="KW359" s="460"/>
      <c r="KX359" s="443"/>
      <c r="KY359" s="443"/>
      <c r="KZ359" s="443"/>
      <c r="LA359" s="443"/>
      <c r="LB359" s="443"/>
      <c r="LC359" s="443"/>
      <c r="LD359" s="443"/>
      <c r="LE359" s="443"/>
      <c r="LF359" s="460"/>
      <c r="LG359" s="24"/>
      <c r="LH359" s="24"/>
      <c r="LI359" s="669"/>
      <c r="LJ359" s="24"/>
      <c r="LK359" s="24"/>
      <c r="LL359" s="443"/>
      <c r="LM359" s="443"/>
      <c r="LN359" s="443"/>
      <c r="LO359" s="460"/>
      <c r="LP359" s="24"/>
      <c r="LQ359" s="24"/>
      <c r="LR359" s="668"/>
      <c r="LS359" s="24"/>
      <c r="LT359" s="24"/>
      <c r="LU359" s="443"/>
      <c r="LV359" s="443"/>
      <c r="LW359" s="443"/>
      <c r="LX359" s="460"/>
      <c r="LY359" s="443"/>
      <c r="LZ359" s="443"/>
      <c r="MA359" s="443"/>
      <c r="MB359" s="443"/>
      <c r="MC359" s="443"/>
      <c r="MD359" s="443"/>
      <c r="ME359" s="443"/>
      <c r="MF359" s="443"/>
      <c r="MG359" s="460"/>
      <c r="MH359" s="446"/>
      <c r="MI359" s="446"/>
      <c r="MJ359" s="465"/>
      <c r="MK359" s="465"/>
      <c r="ML359" s="675"/>
      <c r="MM359" s="443"/>
      <c r="MN359" s="443"/>
      <c r="MO359" s="443"/>
      <c r="MP359" s="460"/>
      <c r="MQ359" s="446"/>
      <c r="MR359" s="446"/>
      <c r="MS359" s="542"/>
      <c r="MT359" s="468"/>
      <c r="MU359" s="446"/>
      <c r="MV359" s="443"/>
      <c r="MW359" s="443"/>
      <c r="MX359" s="443"/>
      <c r="MY359" s="460"/>
      <c r="MZ359" s="446"/>
      <c r="NA359" s="446"/>
      <c r="NB359" s="542"/>
      <c r="NC359" s="468"/>
      <c r="ND359" s="446"/>
      <c r="NE359" s="443"/>
      <c r="NF359" s="24"/>
      <c r="NG359" s="443"/>
      <c r="NH359" s="460"/>
    </row>
    <row r="360" spans="1:372" ht="18">
      <c r="A360" s="305"/>
      <c r="B360" s="59"/>
      <c r="C360" s="460"/>
      <c r="D360" s="446"/>
      <c r="E360" s="446"/>
      <c r="F360" s="468"/>
      <c r="G360" s="335"/>
      <c r="H360" s="443"/>
      <c r="I360" s="443"/>
      <c r="J360" s="443"/>
      <c r="K360" s="443"/>
      <c r="L360" s="460"/>
      <c r="M360" s="540"/>
      <c r="N360" s="306"/>
      <c r="O360" s="306"/>
      <c r="P360" s="349"/>
      <c r="Q360" s="443"/>
      <c r="R360" s="66"/>
      <c r="S360" s="443"/>
      <c r="T360" s="443"/>
      <c r="U360" s="460"/>
      <c r="V360" s="306" t="s">
        <v>181</v>
      </c>
      <c r="W360" s="443"/>
      <c r="X360" s="443"/>
      <c r="Y360" s="67"/>
      <c r="Z360" s="443"/>
      <c r="AA360" s="446"/>
      <c r="AB360" s="443"/>
      <c r="AC360" s="443"/>
      <c r="AD360" s="460"/>
      <c r="AE360" s="306" t="s">
        <v>162</v>
      </c>
      <c r="AF360" s="443"/>
      <c r="AG360" s="443"/>
      <c r="AH360" s="59"/>
      <c r="AI360" s="443"/>
      <c r="AJ360" s="446"/>
      <c r="AK360" s="443"/>
      <c r="AL360" s="443"/>
      <c r="AM360" s="460"/>
      <c r="AN360" s="306" t="s">
        <v>153</v>
      </c>
      <c r="AO360" s="286"/>
      <c r="AP360" s="446"/>
      <c r="AQ360" s="212">
        <v>33859.375000000015</v>
      </c>
      <c r="AR360" s="443" t="s">
        <v>1562</v>
      </c>
      <c r="AS360" s="446" t="s">
        <v>1621</v>
      </c>
      <c r="AT360" s="443"/>
      <c r="AU360" s="443"/>
      <c r="AV360" s="460"/>
      <c r="AW360" s="538" t="s">
        <v>4</v>
      </c>
      <c r="AX360" s="286"/>
      <c r="AY360" s="446"/>
      <c r="AZ360" s="212">
        <v>36952.287499999984</v>
      </c>
      <c r="BA360" s="388" t="s">
        <v>2123</v>
      </c>
      <c r="BB360" s="446" t="s">
        <v>1621</v>
      </c>
      <c r="BC360" s="24"/>
      <c r="BD360" s="443"/>
      <c r="BE360" s="460"/>
      <c r="BF360" s="306" t="s">
        <v>821</v>
      </c>
      <c r="BG360" s="286"/>
      <c r="BH360" s="621"/>
      <c r="BI360" s="212">
        <v>45039.100000000195</v>
      </c>
      <c r="BJ360" s="388" t="s">
        <v>3749</v>
      </c>
      <c r="BK360" s="446" t="s">
        <v>1621</v>
      </c>
      <c r="BL360" s="443"/>
      <c r="BM360" s="443"/>
      <c r="BN360" s="460"/>
      <c r="BO360" s="24"/>
      <c r="BP360" s="24"/>
      <c r="BQ360" s="668"/>
      <c r="BR360" s="24"/>
      <c r="BS360" s="24"/>
      <c r="BT360" s="443"/>
      <c r="BU360" s="443"/>
      <c r="BV360" s="443"/>
      <c r="BW360" s="460"/>
      <c r="BX360" s="24"/>
      <c r="BY360" s="24"/>
      <c r="BZ360" s="668"/>
      <c r="CA360" s="24"/>
      <c r="CB360" s="24"/>
      <c r="CC360" s="443"/>
      <c r="CD360" s="443"/>
      <c r="CE360" s="443"/>
      <c r="CF360" s="460"/>
      <c r="CG360" s="24"/>
      <c r="CH360" s="24"/>
      <c r="CI360" s="668"/>
      <c r="CJ360" s="24"/>
      <c r="CK360" s="24"/>
      <c r="CL360" s="443"/>
      <c r="CM360" s="443"/>
      <c r="CN360" s="443"/>
      <c r="CO360" s="460"/>
      <c r="CP360" s="24"/>
      <c r="CQ360" s="24"/>
      <c r="CR360" s="668"/>
      <c r="CS360" s="24"/>
      <c r="CT360" s="24"/>
      <c r="CU360" s="443"/>
      <c r="CV360" s="443"/>
      <c r="CW360" s="443"/>
      <c r="CX360" s="460"/>
      <c r="CY360" s="24"/>
      <c r="CZ360" s="24"/>
      <c r="DA360" s="668"/>
      <c r="DB360" s="24"/>
      <c r="DC360" s="24"/>
      <c r="DD360" s="443"/>
      <c r="DE360" s="443"/>
      <c r="DF360" s="443"/>
      <c r="DG360" s="460"/>
      <c r="DH360" s="24"/>
      <c r="DI360" s="24"/>
      <c r="DJ360" s="668"/>
      <c r="DK360" s="24"/>
      <c r="DL360" s="24"/>
      <c r="DM360" s="443"/>
      <c r="DN360" s="443"/>
      <c r="DO360" s="443"/>
      <c r="DP360" s="460"/>
      <c r="DQ360" s="24"/>
      <c r="DR360" s="24"/>
      <c r="DS360" s="669"/>
      <c r="DT360" s="24"/>
      <c r="DU360" s="24"/>
      <c r="DV360" s="443"/>
      <c r="DW360" s="443"/>
      <c r="DX360" s="443"/>
      <c r="DY360" s="460"/>
      <c r="DZ360" s="24"/>
      <c r="EA360" s="24"/>
      <c r="EB360" s="669"/>
      <c r="EC360" s="24"/>
      <c r="ED360" s="24"/>
      <c r="EE360" s="443"/>
      <c r="EF360" s="443"/>
      <c r="EG360" s="443"/>
      <c r="EH360" s="460"/>
      <c r="EI360" s="24"/>
      <c r="EJ360" s="24"/>
      <c r="EK360" s="668"/>
      <c r="EL360" s="24"/>
      <c r="EM360" s="24"/>
      <c r="EN360" s="443"/>
      <c r="EO360" s="443"/>
      <c r="EP360" s="443"/>
      <c r="EQ360" s="460"/>
      <c r="ER360" s="24"/>
      <c r="ES360" s="24"/>
      <c r="ET360" s="668"/>
      <c r="EU360" s="24"/>
      <c r="EV360" s="24"/>
      <c r="EW360" s="443"/>
      <c r="EX360" s="443"/>
      <c r="EY360" s="443"/>
      <c r="EZ360" s="460"/>
      <c r="FA360" s="446"/>
      <c r="FB360" s="446"/>
      <c r="FC360" s="542"/>
      <c r="FD360" s="468"/>
      <c r="FE360" s="446"/>
      <c r="FF360" s="443"/>
      <c r="FG360" s="443"/>
      <c r="FH360" s="443"/>
      <c r="FI360" s="460"/>
      <c r="FJ360" s="24"/>
      <c r="FK360" s="24"/>
      <c r="FL360" s="668"/>
      <c r="FM360" s="24"/>
      <c r="FN360" s="24"/>
      <c r="FO360" s="443"/>
      <c r="FP360" s="443"/>
      <c r="FQ360" s="443"/>
      <c r="FR360" s="460"/>
      <c r="FS360" s="24"/>
      <c r="FT360" s="24"/>
      <c r="FU360" s="668"/>
      <c r="FV360" s="24"/>
      <c r="FW360" s="24"/>
      <c r="FX360" s="443"/>
      <c r="FY360" s="443"/>
      <c r="FZ360" s="443"/>
      <c r="GA360" s="460"/>
      <c r="GB360" s="24"/>
      <c r="GC360" s="24"/>
      <c r="GD360" s="679"/>
      <c r="GE360" s="24"/>
      <c r="GF360" s="24"/>
      <c r="GG360" s="443"/>
      <c r="GH360" s="443"/>
      <c r="GI360" s="443"/>
      <c r="GJ360" s="460"/>
      <c r="GK360" s="446"/>
      <c r="GL360" s="446"/>
      <c r="GM360" s="542"/>
      <c r="GN360" s="468"/>
      <c r="GO360" s="446"/>
      <c r="GP360" s="443"/>
      <c r="GQ360" s="443"/>
      <c r="GR360" s="443"/>
      <c r="GS360" s="460"/>
      <c r="GT360" s="443"/>
      <c r="GU360" s="443"/>
      <c r="GV360" s="443"/>
      <c r="GW360" s="443"/>
      <c r="GX360" s="443"/>
      <c r="GY360" s="443"/>
      <c r="GZ360" s="443"/>
      <c r="HA360" s="443"/>
      <c r="HB360" s="460"/>
      <c r="HC360" s="24"/>
      <c r="HD360" s="24"/>
      <c r="HE360" s="668"/>
      <c r="HF360" s="24"/>
      <c r="HG360" s="24"/>
      <c r="HH360" s="443"/>
      <c r="HI360" s="443"/>
      <c r="HJ360" s="443"/>
      <c r="HK360" s="460"/>
      <c r="HL360" s="24"/>
      <c r="HM360" s="24"/>
      <c r="HN360" s="668"/>
      <c r="HO360" s="24"/>
      <c r="HP360" s="24"/>
      <c r="HQ360" s="443"/>
      <c r="HR360" s="443"/>
      <c r="HS360" s="443"/>
      <c r="HT360" s="460"/>
      <c r="HU360" s="24"/>
      <c r="HV360" s="24"/>
      <c r="HW360" s="680"/>
      <c r="HX360" s="24"/>
      <c r="HY360" s="24"/>
      <c r="HZ360" s="24"/>
      <c r="IA360" s="443"/>
      <c r="IB360" s="443"/>
      <c r="IC360" s="460"/>
      <c r="ID360" s="443"/>
      <c r="IE360" s="443"/>
      <c r="IF360" s="443"/>
      <c r="IG360" s="443"/>
      <c r="IH360" s="443"/>
      <c r="II360" s="443"/>
      <c r="IJ360" s="443"/>
      <c r="IK360" s="443"/>
      <c r="IL360" s="460"/>
      <c r="IM360" s="24"/>
      <c r="IN360" s="24"/>
      <c r="IO360" s="668"/>
      <c r="IP360" s="24"/>
      <c r="IQ360" s="24"/>
      <c r="IR360" s="443"/>
      <c r="IS360" s="443"/>
      <c r="IT360" s="443"/>
      <c r="IU360" s="460"/>
      <c r="IV360" s="24"/>
      <c r="IW360" s="24"/>
      <c r="IX360" s="679"/>
      <c r="IY360" s="24"/>
      <c r="IZ360" s="24"/>
      <c r="JA360" s="443"/>
      <c r="JB360" s="443"/>
      <c r="JC360" s="443"/>
      <c r="JD360" s="460"/>
      <c r="JE360" s="24"/>
      <c r="JF360" s="24"/>
      <c r="JG360" s="668"/>
      <c r="JH360" s="24"/>
      <c r="JI360" s="24"/>
      <c r="JJ360" s="443"/>
      <c r="JK360" s="443"/>
      <c r="JL360" s="443"/>
      <c r="JM360" s="460"/>
      <c r="JN360" s="443"/>
      <c r="JO360" s="443"/>
      <c r="JP360" s="443"/>
      <c r="JQ360" s="443"/>
      <c r="JR360" s="443"/>
      <c r="JS360" s="443"/>
      <c r="JT360" s="443"/>
      <c r="JU360" s="443"/>
      <c r="JV360" s="460"/>
      <c r="JW360" s="24"/>
      <c r="JX360" s="24"/>
      <c r="JY360" s="674"/>
      <c r="JZ360" s="24"/>
      <c r="KA360" s="24"/>
      <c r="KB360" s="443"/>
      <c r="KC360" s="443"/>
      <c r="KD360" s="443"/>
      <c r="KE360" s="460"/>
      <c r="KF360" s="24"/>
      <c r="KG360" s="24"/>
      <c r="KH360" s="668"/>
      <c r="KI360" s="24"/>
      <c r="KJ360" s="24"/>
      <c r="KK360" s="443"/>
      <c r="KL360" s="443"/>
      <c r="KM360" s="443"/>
      <c r="KN360" s="460"/>
      <c r="KO360" s="443"/>
      <c r="KP360" s="443"/>
      <c r="KQ360" s="443"/>
      <c r="KR360" s="443"/>
      <c r="KS360" s="443"/>
      <c r="KT360" s="443"/>
      <c r="KU360" s="443"/>
      <c r="KV360" s="443"/>
      <c r="KW360" s="460"/>
      <c r="KX360" s="443"/>
      <c r="KY360" s="443"/>
      <c r="KZ360" s="443"/>
      <c r="LA360" s="443"/>
      <c r="LB360" s="443"/>
      <c r="LC360" s="443"/>
      <c r="LD360" s="443"/>
      <c r="LE360" s="443"/>
      <c r="LF360" s="460"/>
      <c r="LG360" s="24"/>
      <c r="LH360" s="24"/>
      <c r="LI360" s="669"/>
      <c r="LJ360" s="24"/>
      <c r="LK360" s="24"/>
      <c r="LL360" s="443"/>
      <c r="LM360" s="443"/>
      <c r="LN360" s="443"/>
      <c r="LO360" s="460"/>
      <c r="LP360" s="24"/>
      <c r="LQ360" s="24"/>
      <c r="LR360" s="668"/>
      <c r="LS360" s="24"/>
      <c r="LT360" s="24"/>
      <c r="LU360" s="443"/>
      <c r="LV360" s="443"/>
      <c r="LW360" s="443"/>
      <c r="LX360" s="460"/>
      <c r="LY360" s="443"/>
      <c r="LZ360" s="443"/>
      <c r="MA360" s="443"/>
      <c r="MB360" s="443"/>
      <c r="MC360" s="443"/>
      <c r="MD360" s="443"/>
      <c r="ME360" s="443"/>
      <c r="MF360" s="443"/>
      <c r="MG360" s="460"/>
      <c r="MH360" s="446"/>
      <c r="MI360" s="446"/>
      <c r="MJ360" s="465"/>
      <c r="MK360" s="465"/>
      <c r="ML360" s="675"/>
      <c r="MM360" s="443"/>
      <c r="MN360" s="443"/>
      <c r="MO360" s="443"/>
      <c r="MP360" s="460"/>
      <c r="MQ360" s="446"/>
      <c r="MR360" s="446"/>
      <c r="MS360" s="542"/>
      <c r="MT360" s="468"/>
      <c r="MU360" s="446"/>
      <c r="MV360" s="443"/>
      <c r="MW360" s="443"/>
      <c r="MX360" s="443"/>
      <c r="MY360" s="460"/>
      <c r="MZ360" s="446"/>
      <c r="NA360" s="446"/>
      <c r="NB360" s="542"/>
      <c r="NC360" s="468"/>
      <c r="ND360" s="446"/>
      <c r="NE360" s="443"/>
      <c r="NF360" s="24"/>
      <c r="NG360" s="443"/>
      <c r="NH360" s="460"/>
    </row>
    <row r="361" spans="1:372" ht="18">
      <c r="A361" s="62"/>
      <c r="B361" s="59"/>
      <c r="C361" s="460"/>
      <c r="D361" s="446"/>
      <c r="E361" s="446"/>
      <c r="F361" s="468"/>
      <c r="G361" s="335"/>
      <c r="H361" s="443"/>
      <c r="I361" s="443"/>
      <c r="J361" s="443"/>
      <c r="K361" s="443"/>
      <c r="L361" s="460"/>
      <c r="M361" s="441"/>
      <c r="N361" s="446"/>
      <c r="O361" s="468"/>
      <c r="P361" s="335"/>
      <c r="Q361" s="443"/>
      <c r="R361" s="443"/>
      <c r="S361" s="443"/>
      <c r="T361" s="443"/>
      <c r="U361" s="460"/>
      <c r="V361" s="62">
        <v>2015</v>
      </c>
      <c r="W361" s="443"/>
      <c r="X361" s="443"/>
      <c r="Y361" s="67">
        <v>2884</v>
      </c>
      <c r="Z361" s="443" t="s">
        <v>279</v>
      </c>
      <c r="AA361" s="446" t="s">
        <v>1621</v>
      </c>
      <c r="AB361" s="443"/>
      <c r="AC361" s="443"/>
      <c r="AD361" s="460"/>
      <c r="AE361" s="62">
        <v>2018</v>
      </c>
      <c r="AF361" s="443"/>
      <c r="AG361" s="443"/>
      <c r="AH361" s="59">
        <v>20307</v>
      </c>
      <c r="AI361" s="443" t="s">
        <v>414</v>
      </c>
      <c r="AJ361" s="446" t="s">
        <v>1621</v>
      </c>
      <c r="AK361" s="443"/>
      <c r="AL361" s="443"/>
      <c r="AM361" s="460"/>
      <c r="AN361" s="62" t="s">
        <v>878</v>
      </c>
      <c r="AO361" s="446"/>
      <c r="AP361" s="446"/>
      <c r="AQ361" s="443"/>
      <c r="AR361" s="443"/>
      <c r="AS361" s="446"/>
      <c r="AT361" s="443"/>
      <c r="AU361" s="443"/>
      <c r="AV361" s="460"/>
      <c r="AW361" s="655" t="s">
        <v>1952</v>
      </c>
      <c r="AX361" s="443"/>
      <c r="AZ361" s="471"/>
      <c r="BB361" s="446"/>
      <c r="BC361" s="24"/>
      <c r="BD361" s="443"/>
      <c r="BE361" s="460"/>
      <c r="BF361" s="655" t="s">
        <v>3738</v>
      </c>
      <c r="BJ361" s="24"/>
      <c r="BK361" s="443"/>
      <c r="BL361" s="443"/>
      <c r="BM361" s="443"/>
      <c r="BN361" s="460"/>
      <c r="BO361" s="24"/>
      <c r="BP361" s="24"/>
      <c r="BQ361" s="668"/>
      <c r="BR361" s="24"/>
      <c r="BS361" s="24"/>
      <c r="BT361" s="443"/>
      <c r="BU361" s="443"/>
      <c r="BV361" s="443"/>
      <c r="BW361" s="460"/>
      <c r="BX361" s="24"/>
      <c r="BY361" s="24"/>
      <c r="BZ361" s="668"/>
      <c r="CA361" s="24"/>
      <c r="CB361" s="24"/>
      <c r="CC361" s="443"/>
      <c r="CD361" s="443"/>
      <c r="CE361" s="443"/>
      <c r="CF361" s="460"/>
      <c r="CG361" s="24"/>
      <c r="CH361" s="24"/>
      <c r="CI361" s="668"/>
      <c r="CJ361" s="24"/>
      <c r="CK361" s="24"/>
      <c r="CL361" s="443"/>
      <c r="CM361" s="443"/>
      <c r="CN361" s="443"/>
      <c r="CO361" s="460"/>
      <c r="CP361" s="24"/>
      <c r="CQ361" s="24"/>
      <c r="CR361" s="668"/>
      <c r="CS361" s="24"/>
      <c r="CT361" s="24"/>
      <c r="CU361" s="443"/>
      <c r="CV361" s="443"/>
      <c r="CW361" s="443"/>
      <c r="CX361" s="460"/>
      <c r="CY361" s="24"/>
      <c r="CZ361" s="24"/>
      <c r="DA361" s="668"/>
      <c r="DB361" s="24"/>
      <c r="DC361" s="24"/>
      <c r="DD361" s="443"/>
      <c r="DE361" s="443"/>
      <c r="DF361" s="443"/>
      <c r="DG361" s="460"/>
      <c r="DH361" s="24"/>
      <c r="DI361" s="24"/>
      <c r="DJ361" s="668"/>
      <c r="DK361" s="24"/>
      <c r="DL361" s="24"/>
      <c r="DM361" s="443"/>
      <c r="DN361" s="443"/>
      <c r="DO361" s="443"/>
      <c r="DP361" s="460"/>
      <c r="DQ361" s="24"/>
      <c r="DR361" s="24"/>
      <c r="DS361" s="669"/>
      <c r="DT361" s="24"/>
      <c r="DU361" s="24"/>
      <c r="DV361" s="443"/>
      <c r="DW361" s="443"/>
      <c r="DX361" s="443"/>
      <c r="DY361" s="460"/>
      <c r="DZ361" s="24"/>
      <c r="EA361" s="24"/>
      <c r="EB361" s="669"/>
      <c r="EC361" s="24"/>
      <c r="ED361" s="24"/>
      <c r="EE361" s="443"/>
      <c r="EF361" s="443"/>
      <c r="EG361" s="443"/>
      <c r="EH361" s="460"/>
      <c r="EI361" s="24"/>
      <c r="EJ361" s="24"/>
      <c r="EK361" s="668"/>
      <c r="EL361" s="24"/>
      <c r="EM361" s="24"/>
      <c r="EN361" s="443"/>
      <c r="EO361" s="443"/>
      <c r="EP361" s="443"/>
      <c r="EQ361" s="460"/>
      <c r="ER361" s="24"/>
      <c r="ES361" s="24"/>
      <c r="ET361" s="668"/>
      <c r="EU361" s="24"/>
      <c r="EV361" s="24"/>
      <c r="EW361" s="443"/>
      <c r="EX361" s="443"/>
      <c r="EY361" s="443"/>
      <c r="EZ361" s="460"/>
      <c r="FA361" s="446"/>
      <c r="FB361" s="464"/>
      <c r="FC361" s="542"/>
      <c r="FD361" s="468"/>
      <c r="FE361" s="446"/>
      <c r="FF361" s="443"/>
      <c r="FG361" s="443"/>
      <c r="FH361" s="443"/>
      <c r="FI361" s="460"/>
      <c r="FJ361" s="24"/>
      <c r="FK361" s="24"/>
      <c r="FL361" s="668"/>
      <c r="FM361" s="24"/>
      <c r="FN361" s="24"/>
      <c r="FO361" s="443"/>
      <c r="FP361" s="443"/>
      <c r="FQ361" s="443"/>
      <c r="FR361" s="460"/>
      <c r="FS361" s="24"/>
      <c r="FT361" s="24"/>
      <c r="FU361" s="668"/>
      <c r="FV361" s="24"/>
      <c r="FW361" s="24"/>
      <c r="FX361" s="443"/>
      <c r="FY361" s="443"/>
      <c r="FZ361" s="443"/>
      <c r="GA361" s="460"/>
      <c r="GB361" s="24"/>
      <c r="GC361" s="24"/>
      <c r="GD361" s="679"/>
      <c r="GE361" s="24"/>
      <c r="GF361" s="24"/>
      <c r="GG361" s="443"/>
      <c r="GH361" s="443"/>
      <c r="GI361" s="443"/>
      <c r="GJ361" s="460"/>
      <c r="GK361" s="446"/>
      <c r="GL361" s="464"/>
      <c r="GM361" s="542"/>
      <c r="GN361" s="468"/>
      <c r="GO361" s="446"/>
      <c r="GP361" s="443"/>
      <c r="GQ361" s="443"/>
      <c r="GR361" s="443"/>
      <c r="GS361" s="460"/>
      <c r="GT361" s="443"/>
      <c r="GU361" s="443"/>
      <c r="GV361" s="443"/>
      <c r="GW361" s="443"/>
      <c r="GX361" s="443"/>
      <c r="GY361" s="443"/>
      <c r="GZ361" s="443"/>
      <c r="HA361" s="443"/>
      <c r="HB361" s="460"/>
      <c r="HC361" s="24"/>
      <c r="HD361" s="24"/>
      <c r="HE361" s="668"/>
      <c r="HF361" s="24"/>
      <c r="HG361" s="24"/>
      <c r="HH361" s="443"/>
      <c r="HI361" s="443"/>
      <c r="HJ361" s="443"/>
      <c r="HK361" s="460"/>
      <c r="HL361" s="24"/>
      <c r="HM361" s="24"/>
      <c r="HN361" s="668"/>
      <c r="HO361" s="24"/>
      <c r="HP361" s="24"/>
      <c r="HQ361" s="443"/>
      <c r="HR361" s="443"/>
      <c r="HS361" s="443"/>
      <c r="HT361" s="460"/>
      <c r="HU361" s="24"/>
      <c r="HV361" s="24"/>
      <c r="HW361" s="680"/>
      <c r="HX361" s="24"/>
      <c r="HY361" s="24"/>
      <c r="HZ361" s="24"/>
      <c r="IA361" s="443"/>
      <c r="IB361" s="443"/>
      <c r="IC361" s="460"/>
      <c r="ID361" s="443"/>
      <c r="IE361" s="443"/>
      <c r="IF361" s="443"/>
      <c r="IG361" s="443"/>
      <c r="IH361" s="443"/>
      <c r="II361" s="443"/>
      <c r="IJ361" s="443"/>
      <c r="IK361" s="443"/>
      <c r="IL361" s="460"/>
      <c r="IM361" s="24"/>
      <c r="IN361" s="24"/>
      <c r="IO361" s="668"/>
      <c r="IP361" s="24"/>
      <c r="IQ361" s="24"/>
      <c r="IR361" s="443"/>
      <c r="IS361" s="443"/>
      <c r="IT361" s="443"/>
      <c r="IU361" s="460"/>
      <c r="IV361" s="24"/>
      <c r="IW361" s="24"/>
      <c r="IX361" s="679"/>
      <c r="IY361" s="24"/>
      <c r="IZ361" s="24"/>
      <c r="JA361" s="443"/>
      <c r="JB361" s="443"/>
      <c r="JC361" s="443"/>
      <c r="JD361" s="460"/>
      <c r="JE361" s="24"/>
      <c r="JF361" s="24"/>
      <c r="JG361" s="668"/>
      <c r="JH361" s="24"/>
      <c r="JI361" s="24"/>
      <c r="JJ361" s="443"/>
      <c r="JK361" s="443"/>
      <c r="JL361" s="443"/>
      <c r="JM361" s="460"/>
      <c r="JN361" s="443"/>
      <c r="JO361" s="443"/>
      <c r="JP361" s="443"/>
      <c r="JQ361" s="443"/>
      <c r="JR361" s="443"/>
      <c r="JS361" s="443"/>
      <c r="JT361" s="443"/>
      <c r="JU361" s="443"/>
      <c r="JV361" s="460"/>
      <c r="JW361" s="24"/>
      <c r="JX361" s="24"/>
      <c r="JY361" s="674"/>
      <c r="JZ361" s="24"/>
      <c r="KA361" s="24"/>
      <c r="KB361" s="443"/>
      <c r="KC361" s="443"/>
      <c r="KD361" s="443"/>
      <c r="KE361" s="460"/>
      <c r="KF361" s="24"/>
      <c r="KG361" s="24"/>
      <c r="KH361" s="668"/>
      <c r="KI361" s="24"/>
      <c r="KJ361" s="24"/>
      <c r="KK361" s="443"/>
      <c r="KL361" s="443"/>
      <c r="KM361" s="443"/>
      <c r="KN361" s="460"/>
      <c r="KO361" s="443"/>
      <c r="KP361" s="443"/>
      <c r="KQ361" s="443"/>
      <c r="KR361" s="443"/>
      <c r="KS361" s="443"/>
      <c r="KT361" s="443"/>
      <c r="KU361" s="443"/>
      <c r="KV361" s="443"/>
      <c r="KW361" s="460"/>
      <c r="KX361" s="443"/>
      <c r="KY361" s="443"/>
      <c r="KZ361" s="443"/>
      <c r="LA361" s="443"/>
      <c r="LB361" s="443"/>
      <c r="LC361" s="443"/>
      <c r="LD361" s="443"/>
      <c r="LE361" s="443"/>
      <c r="LF361" s="460"/>
      <c r="LG361" s="24"/>
      <c r="LH361" s="24"/>
      <c r="LI361" s="669"/>
      <c r="LJ361" s="24"/>
      <c r="LK361" s="24"/>
      <c r="LL361" s="443"/>
      <c r="LM361" s="443"/>
      <c r="LN361" s="443"/>
      <c r="LO361" s="460"/>
      <c r="LP361" s="24"/>
      <c r="LQ361" s="24"/>
      <c r="LR361" s="668"/>
      <c r="LS361" s="24"/>
      <c r="LT361" s="24"/>
      <c r="LU361" s="443"/>
      <c r="LV361" s="443"/>
      <c r="LW361" s="443"/>
      <c r="LX361" s="460"/>
      <c r="LY361" s="443"/>
      <c r="LZ361" s="443"/>
      <c r="MA361" s="443"/>
      <c r="MB361" s="443"/>
      <c r="MC361" s="443"/>
      <c r="MD361" s="443"/>
      <c r="ME361" s="443"/>
      <c r="MF361" s="443"/>
      <c r="MG361" s="460"/>
      <c r="MH361" s="446"/>
      <c r="MI361" s="464"/>
      <c r="MJ361" s="465"/>
      <c r="MK361" s="465"/>
      <c r="ML361" s="675"/>
      <c r="MM361" s="443"/>
      <c r="MN361" s="443"/>
      <c r="MO361" s="443"/>
      <c r="MP361" s="460"/>
      <c r="MQ361" s="446"/>
      <c r="MR361" s="464"/>
      <c r="MS361" s="542"/>
      <c r="MT361" s="468"/>
      <c r="MU361" s="446"/>
      <c r="MV361" s="443"/>
      <c r="MW361" s="443"/>
      <c r="MX361" s="443"/>
      <c r="MY361" s="460"/>
      <c r="MZ361" s="446"/>
      <c r="NA361" s="464"/>
      <c r="NB361" s="542"/>
      <c r="NC361" s="468"/>
      <c r="ND361" s="446"/>
      <c r="NE361" s="443"/>
      <c r="NF361" s="24"/>
      <c r="NG361" s="443"/>
      <c r="NH361" s="460"/>
    </row>
    <row r="362" spans="1:372" ht="18">
      <c r="A362" s="306"/>
      <c r="B362" s="59"/>
      <c r="C362" s="460"/>
      <c r="D362" s="441"/>
      <c r="E362" s="446"/>
      <c r="F362" s="468"/>
      <c r="G362" s="335"/>
      <c r="H362" s="443"/>
      <c r="I362" s="443"/>
      <c r="J362" s="443"/>
      <c r="K362" s="443"/>
      <c r="L362" s="460"/>
      <c r="M362" s="446"/>
      <c r="N362" s="446"/>
      <c r="O362" s="468"/>
      <c r="P362" s="335"/>
      <c r="Q362" s="443"/>
      <c r="R362" s="443"/>
      <c r="S362" s="443"/>
      <c r="T362" s="443"/>
      <c r="U362" s="460"/>
      <c r="V362" s="443"/>
      <c r="W362" s="443"/>
      <c r="X362" s="443"/>
      <c r="Y362" s="443"/>
      <c r="Z362" s="443"/>
      <c r="AA362" s="446"/>
      <c r="AB362" s="443"/>
      <c r="AC362" s="443"/>
      <c r="AD362" s="460"/>
      <c r="AE362" s="306" t="s">
        <v>153</v>
      </c>
      <c r="AF362" s="443"/>
      <c r="AG362" s="446"/>
      <c r="AH362" s="59"/>
      <c r="AI362" s="443"/>
      <c r="AJ362" s="446"/>
      <c r="AK362" s="443"/>
      <c r="AL362" s="443"/>
      <c r="AM362" s="460"/>
      <c r="AN362" s="306" t="s">
        <v>156</v>
      </c>
      <c r="AO362" s="286"/>
      <c r="AP362" s="446"/>
      <c r="AQ362" s="212">
        <v>31287.362499999956</v>
      </c>
      <c r="AR362" s="443" t="s">
        <v>1563</v>
      </c>
      <c r="AS362" s="446" t="s">
        <v>1622</v>
      </c>
      <c r="AT362" s="443"/>
      <c r="AU362" s="443"/>
      <c r="AV362" s="460"/>
      <c r="AW362" s="306" t="s">
        <v>156</v>
      </c>
      <c r="AX362" s="446"/>
      <c r="AY362" s="446"/>
      <c r="AZ362" s="212">
        <v>34736.450000000084</v>
      </c>
      <c r="BA362" s="388" t="s">
        <v>2124</v>
      </c>
      <c r="BB362" s="446" t="s">
        <v>1622</v>
      </c>
      <c r="BC362" s="24"/>
      <c r="BD362" s="443"/>
      <c r="BE362" s="460"/>
      <c r="BF362" s="306" t="s">
        <v>856</v>
      </c>
      <c r="BG362" s="446"/>
      <c r="BH362" s="621"/>
      <c r="BI362" s="212">
        <v>44889.249999999796</v>
      </c>
      <c r="BJ362" s="388" t="s">
        <v>3750</v>
      </c>
      <c r="BK362" s="446" t="s">
        <v>1622</v>
      </c>
      <c r="BL362" s="443"/>
      <c r="BM362" s="443"/>
      <c r="BN362" s="460"/>
      <c r="BO362" s="24"/>
      <c r="BP362" s="24"/>
      <c r="BQ362" s="668"/>
      <c r="BR362" s="24"/>
      <c r="BS362" s="24"/>
      <c r="BT362" s="443"/>
      <c r="BU362" s="443"/>
      <c r="BV362" s="443"/>
      <c r="BW362" s="460"/>
      <c r="BX362" s="24"/>
      <c r="BY362" s="24"/>
      <c r="BZ362" s="668"/>
      <c r="CA362" s="24"/>
      <c r="CB362" s="24"/>
      <c r="CC362" s="443"/>
      <c r="CD362" s="443"/>
      <c r="CE362" s="443"/>
      <c r="CF362" s="460"/>
      <c r="CG362" s="24"/>
      <c r="CH362" s="24"/>
      <c r="CI362" s="668"/>
      <c r="CJ362" s="24"/>
      <c r="CK362" s="24"/>
      <c r="CL362" s="443"/>
      <c r="CM362" s="443"/>
      <c r="CN362" s="443"/>
      <c r="CO362" s="460"/>
      <c r="CP362" s="24"/>
      <c r="CQ362" s="24"/>
      <c r="CR362" s="668"/>
      <c r="CS362" s="24"/>
      <c r="CT362" s="24"/>
      <c r="CU362" s="443"/>
      <c r="CV362" s="443"/>
      <c r="CW362" s="443"/>
      <c r="CX362" s="460"/>
      <c r="CY362" s="24"/>
      <c r="CZ362" s="24"/>
      <c r="DA362" s="668"/>
      <c r="DB362" s="24"/>
      <c r="DC362" s="24"/>
      <c r="DD362" s="443"/>
      <c r="DE362" s="443"/>
      <c r="DF362" s="443"/>
      <c r="DG362" s="460"/>
      <c r="DH362" s="24"/>
      <c r="DI362" s="24"/>
      <c r="DJ362" s="668"/>
      <c r="DK362" s="24"/>
      <c r="DL362" s="24"/>
      <c r="DM362" s="443"/>
      <c r="DN362" s="443"/>
      <c r="DO362" s="443"/>
      <c r="DP362" s="460"/>
      <c r="DQ362" s="24"/>
      <c r="DR362" s="24"/>
      <c r="DS362" s="669"/>
      <c r="DT362" s="24"/>
      <c r="DU362" s="24"/>
      <c r="DV362" s="443"/>
      <c r="DW362" s="443"/>
      <c r="DX362" s="443"/>
      <c r="DY362" s="460"/>
      <c r="DZ362" s="24"/>
      <c r="EA362" s="24"/>
      <c r="EB362" s="670"/>
      <c r="EC362" s="24"/>
      <c r="ED362" s="24"/>
      <c r="EE362" s="443"/>
      <c r="EF362" s="443"/>
      <c r="EG362" s="443"/>
      <c r="EH362" s="460"/>
      <c r="EI362" s="24"/>
      <c r="EJ362" s="24"/>
      <c r="EK362" s="671"/>
      <c r="EL362" s="24"/>
      <c r="EM362" s="24"/>
      <c r="EN362" s="443"/>
      <c r="EO362" s="443"/>
      <c r="EP362" s="443"/>
      <c r="EQ362" s="460"/>
      <c r="ER362" s="24"/>
      <c r="ES362" s="24"/>
      <c r="ET362" s="671"/>
      <c r="EU362" s="24"/>
      <c r="EV362" s="24"/>
      <c r="EW362" s="443"/>
      <c r="EX362" s="443"/>
      <c r="EY362" s="443"/>
      <c r="EZ362" s="460"/>
      <c r="FA362" s="446"/>
      <c r="FB362" s="464"/>
      <c r="FC362" s="466"/>
      <c r="FD362" s="468"/>
      <c r="FE362" s="446"/>
      <c r="FF362" s="443"/>
      <c r="FG362" s="443"/>
      <c r="FH362" s="443"/>
      <c r="FI362" s="460"/>
      <c r="FJ362" s="24"/>
      <c r="FK362" s="24"/>
      <c r="FL362" s="671"/>
      <c r="FM362" s="24"/>
      <c r="FN362" s="24"/>
      <c r="FO362" s="443"/>
      <c r="FP362" s="443"/>
      <c r="FQ362" s="443"/>
      <c r="FR362" s="460"/>
      <c r="FS362" s="24"/>
      <c r="FT362" s="24"/>
      <c r="FU362" s="671"/>
      <c r="FV362" s="24"/>
      <c r="FW362" s="24"/>
      <c r="FX362" s="443"/>
      <c r="FY362" s="443"/>
      <c r="FZ362" s="443"/>
      <c r="GA362" s="460"/>
      <c r="GB362" s="24"/>
      <c r="GC362" s="24"/>
      <c r="GD362" s="672"/>
      <c r="GE362" s="24"/>
      <c r="GF362" s="24"/>
      <c r="GG362" s="443"/>
      <c r="GH362" s="443"/>
      <c r="GI362" s="443"/>
      <c r="GJ362" s="460"/>
      <c r="GK362" s="446"/>
      <c r="GL362" s="464"/>
      <c r="GM362" s="466"/>
      <c r="GN362" s="468"/>
      <c r="GO362" s="446"/>
      <c r="GP362" s="443"/>
      <c r="GQ362" s="443"/>
      <c r="GR362" s="443"/>
      <c r="GS362" s="460"/>
      <c r="GT362" s="443"/>
      <c r="GU362" s="443"/>
      <c r="GV362" s="443"/>
      <c r="GW362" s="443"/>
      <c r="GX362" s="443"/>
      <c r="GY362" s="443"/>
      <c r="GZ362" s="443"/>
      <c r="HA362" s="443"/>
      <c r="HB362" s="460"/>
      <c r="HC362" s="24"/>
      <c r="HD362" s="24"/>
      <c r="HE362" s="671"/>
      <c r="HF362" s="24"/>
      <c r="HG362" s="24"/>
      <c r="HH362" s="443"/>
      <c r="HI362" s="443"/>
      <c r="HJ362" s="443"/>
      <c r="HK362" s="460"/>
      <c r="HL362" s="24"/>
      <c r="HM362" s="24"/>
      <c r="HN362" s="671"/>
      <c r="HO362" s="24"/>
      <c r="HP362" s="24"/>
      <c r="HQ362" s="443"/>
      <c r="HR362" s="443"/>
      <c r="HS362" s="443"/>
      <c r="HT362" s="460"/>
      <c r="HU362" s="24"/>
      <c r="HV362" s="24"/>
      <c r="HW362" s="673"/>
      <c r="HX362" s="24"/>
      <c r="HY362" s="24"/>
      <c r="HZ362" s="24"/>
      <c r="IA362" s="443"/>
      <c r="IB362" s="443"/>
      <c r="IC362" s="460"/>
      <c r="ID362" s="443"/>
      <c r="IE362" s="443"/>
      <c r="IF362" s="443"/>
      <c r="IG362" s="443"/>
      <c r="IH362" s="443"/>
      <c r="II362" s="443"/>
      <c r="IJ362" s="443"/>
      <c r="IK362" s="443"/>
      <c r="IL362" s="460"/>
      <c r="IM362" s="24"/>
      <c r="IN362" s="24"/>
      <c r="IO362" s="671"/>
      <c r="IP362" s="24"/>
      <c r="IQ362" s="24"/>
      <c r="IR362" s="443"/>
      <c r="IS362" s="443"/>
      <c r="IT362" s="443"/>
      <c r="IU362" s="460"/>
      <c r="IV362" s="24"/>
      <c r="IW362" s="24"/>
      <c r="IX362" s="672"/>
      <c r="IY362" s="24"/>
      <c r="IZ362" s="24"/>
      <c r="JA362" s="443"/>
      <c r="JB362" s="443"/>
      <c r="JC362" s="443"/>
      <c r="JD362" s="460"/>
      <c r="JE362" s="24"/>
      <c r="JF362" s="24"/>
      <c r="JG362" s="668"/>
      <c r="JH362" s="24"/>
      <c r="JI362" s="24"/>
      <c r="JJ362" s="443"/>
      <c r="JK362" s="443"/>
      <c r="JL362" s="443"/>
      <c r="JM362" s="460"/>
      <c r="JN362" s="443"/>
      <c r="JO362" s="443"/>
      <c r="JP362" s="443"/>
      <c r="JQ362" s="443"/>
      <c r="JR362" s="443"/>
      <c r="JS362" s="443"/>
      <c r="JT362" s="443"/>
      <c r="JU362" s="443"/>
      <c r="JV362" s="460"/>
      <c r="JW362" s="24"/>
      <c r="JX362" s="24"/>
      <c r="JY362" s="674"/>
      <c r="JZ362" s="24"/>
      <c r="KA362" s="24"/>
      <c r="KB362" s="443"/>
      <c r="KC362" s="443"/>
      <c r="KD362" s="443"/>
      <c r="KE362" s="460"/>
      <c r="KF362" s="24"/>
      <c r="KG362" s="24"/>
      <c r="KH362" s="671"/>
      <c r="KI362" s="24"/>
      <c r="KJ362" s="24"/>
      <c r="KK362" s="443"/>
      <c r="KL362" s="443"/>
      <c r="KM362" s="443"/>
      <c r="KN362" s="460"/>
      <c r="KO362" s="443"/>
      <c r="KP362" s="443"/>
      <c r="KQ362" s="443"/>
      <c r="KR362" s="443"/>
      <c r="KS362" s="443"/>
      <c r="KT362" s="443"/>
      <c r="KU362" s="443"/>
      <c r="KV362" s="443"/>
      <c r="KW362" s="460"/>
      <c r="KX362" s="443"/>
      <c r="KY362" s="443"/>
      <c r="KZ362" s="443"/>
      <c r="LA362" s="443"/>
      <c r="LB362" s="443"/>
      <c r="LC362" s="443"/>
      <c r="LD362" s="443"/>
      <c r="LE362" s="443"/>
      <c r="LF362" s="460"/>
      <c r="LG362" s="24"/>
      <c r="LH362" s="24"/>
      <c r="LI362" s="670"/>
      <c r="LJ362" s="24"/>
      <c r="LK362" s="24"/>
      <c r="LL362" s="443"/>
      <c r="LM362" s="443"/>
      <c r="LN362" s="443"/>
      <c r="LO362" s="460"/>
      <c r="LP362" s="24"/>
      <c r="LQ362" s="24"/>
      <c r="LR362" s="671"/>
      <c r="LS362" s="24"/>
      <c r="LT362" s="24"/>
      <c r="LU362" s="443"/>
      <c r="LV362" s="443"/>
      <c r="LW362" s="443"/>
      <c r="LX362" s="460"/>
      <c r="LY362" s="443"/>
      <c r="LZ362" s="443"/>
      <c r="MA362" s="443"/>
      <c r="MB362" s="443"/>
      <c r="MC362" s="443"/>
      <c r="MD362" s="443"/>
      <c r="ME362" s="443"/>
      <c r="MF362" s="443"/>
      <c r="MG362" s="460"/>
      <c r="MH362" s="446"/>
      <c r="MI362" s="464"/>
      <c r="MJ362" s="465"/>
      <c r="MK362" s="465"/>
      <c r="ML362" s="675"/>
      <c r="MM362" s="443"/>
      <c r="MN362" s="443"/>
      <c r="MO362" s="443"/>
      <c r="MP362" s="460"/>
      <c r="MQ362" s="446"/>
      <c r="MR362" s="464"/>
      <c r="MS362" s="466"/>
      <c r="MT362" s="468"/>
      <c r="MU362" s="446"/>
      <c r="MV362" s="443"/>
      <c r="MW362" s="443"/>
      <c r="MX362" s="443"/>
      <c r="MY362" s="460"/>
      <c r="MZ362" s="446"/>
      <c r="NA362" s="464"/>
      <c r="NB362" s="466"/>
      <c r="NC362" s="468"/>
      <c r="ND362" s="446"/>
      <c r="NE362" s="443"/>
      <c r="NF362" s="24"/>
      <c r="NG362" s="443"/>
      <c r="NH362" s="460"/>
    </row>
    <row r="363" spans="1:372" ht="18">
      <c r="A363" s="62"/>
      <c r="B363" s="59"/>
      <c r="C363" s="460"/>
      <c r="D363" s="540"/>
      <c r="E363" s="306"/>
      <c r="F363" s="306"/>
      <c r="G363" s="349"/>
      <c r="H363" s="443"/>
      <c r="I363" s="443"/>
      <c r="J363" s="443"/>
      <c r="K363" s="443"/>
      <c r="L363" s="460"/>
      <c r="M363" s="540"/>
      <c r="N363" s="306"/>
      <c r="O363" s="306"/>
      <c r="P363" s="349"/>
      <c r="Q363" s="443"/>
      <c r="R363" s="443"/>
      <c r="S363" s="443"/>
      <c r="T363" s="443"/>
      <c r="U363" s="460"/>
      <c r="V363" s="540"/>
      <c r="W363" s="446"/>
      <c r="X363" s="468"/>
      <c r="Y363" s="446"/>
      <c r="Z363" s="443"/>
      <c r="AA363" s="446"/>
      <c r="AB363" s="443"/>
      <c r="AC363" s="443"/>
      <c r="AD363" s="460"/>
      <c r="AE363" s="62">
        <v>2018</v>
      </c>
      <c r="AF363" s="443"/>
      <c r="AG363" s="446"/>
      <c r="AH363" s="59">
        <v>19559</v>
      </c>
      <c r="AI363" s="443" t="s">
        <v>415</v>
      </c>
      <c r="AJ363" s="446" t="s">
        <v>1622</v>
      </c>
      <c r="AK363" s="443"/>
      <c r="AL363" s="443"/>
      <c r="AM363" s="460"/>
      <c r="AN363" s="62" t="s">
        <v>878</v>
      </c>
      <c r="AO363" s="446"/>
      <c r="AP363" s="446"/>
      <c r="AQ363" s="443"/>
      <c r="AR363" s="443"/>
      <c r="AS363" s="441"/>
      <c r="AT363" s="443"/>
      <c r="AU363" s="443"/>
      <c r="AV363" s="460"/>
      <c r="AW363" s="62" t="s">
        <v>1951</v>
      </c>
      <c r="AX363" s="443"/>
      <c r="AZ363" s="471"/>
      <c r="BB363" s="441"/>
      <c r="BC363" s="24"/>
      <c r="BD363" s="443"/>
      <c r="BE363" s="460"/>
      <c r="BF363" s="655" t="s">
        <v>3738</v>
      </c>
      <c r="BJ363" s="24"/>
      <c r="BK363" s="443"/>
      <c r="BL363" s="443"/>
      <c r="BM363" s="443"/>
      <c r="BN363" s="460"/>
      <c r="BO363" s="664"/>
      <c r="BP363" s="24"/>
      <c r="BQ363" s="668"/>
      <c r="BR363" s="24"/>
      <c r="BS363" s="24"/>
      <c r="BT363" s="443"/>
      <c r="BU363" s="443"/>
      <c r="BV363" s="443"/>
      <c r="BW363" s="460"/>
      <c r="BX363" s="664"/>
      <c r="BY363" s="24"/>
      <c r="BZ363" s="668"/>
      <c r="CA363" s="24"/>
      <c r="CB363" s="24"/>
      <c r="CC363" s="443"/>
      <c r="CD363" s="443"/>
      <c r="CE363" s="443"/>
      <c r="CF363" s="460"/>
      <c r="CG363" s="664"/>
      <c r="CH363" s="24"/>
      <c r="CI363" s="668"/>
      <c r="CJ363" s="24"/>
      <c r="CK363" s="24"/>
      <c r="CL363" s="443"/>
      <c r="CM363" s="443"/>
      <c r="CN363" s="443"/>
      <c r="CO363" s="460"/>
      <c r="CP363" s="664"/>
      <c r="CQ363" s="24"/>
      <c r="CR363" s="668"/>
      <c r="CS363" s="24"/>
      <c r="CT363" s="24"/>
      <c r="CU363" s="443"/>
      <c r="CV363" s="443"/>
      <c r="CW363" s="443"/>
      <c r="CX363" s="460"/>
      <c r="CY363" s="664"/>
      <c r="CZ363" s="24"/>
      <c r="DA363" s="668"/>
      <c r="DB363" s="24"/>
      <c r="DC363" s="24"/>
      <c r="DD363" s="443"/>
      <c r="DE363" s="443"/>
      <c r="DF363" s="443"/>
      <c r="DG363" s="460"/>
      <c r="DH363" s="664"/>
      <c r="DI363" s="24"/>
      <c r="DJ363" s="668"/>
      <c r="DK363" s="24"/>
      <c r="DL363" s="24"/>
      <c r="DM363" s="443"/>
      <c r="DN363" s="443"/>
      <c r="DO363" s="443"/>
      <c r="DP363" s="460"/>
      <c r="DQ363" s="664"/>
      <c r="DR363" s="24"/>
      <c r="DS363" s="669"/>
      <c r="DT363" s="24"/>
      <c r="DU363" s="24"/>
      <c r="DV363" s="443"/>
      <c r="DW363" s="443"/>
      <c r="DX363" s="443"/>
      <c r="DY363" s="460"/>
      <c r="DZ363" s="664"/>
      <c r="EA363" s="24"/>
      <c r="EB363" s="670"/>
      <c r="EC363" s="24"/>
      <c r="ED363" s="24"/>
      <c r="EE363" s="443"/>
      <c r="EF363" s="443"/>
      <c r="EG363" s="443"/>
      <c r="EH363" s="460"/>
      <c r="EI363" s="664"/>
      <c r="EJ363" s="24"/>
      <c r="EK363" s="671"/>
      <c r="EL363" s="24"/>
      <c r="EM363" s="24"/>
      <c r="EN363" s="443"/>
      <c r="EO363" s="443"/>
      <c r="EP363" s="443"/>
      <c r="EQ363" s="460"/>
      <c r="ER363" s="664"/>
      <c r="ES363" s="24"/>
      <c r="ET363" s="671"/>
      <c r="EU363" s="24"/>
      <c r="EV363" s="24"/>
      <c r="EW363" s="443"/>
      <c r="EX363" s="443"/>
      <c r="EY363" s="443"/>
      <c r="EZ363" s="460"/>
      <c r="FA363" s="441"/>
      <c r="FB363" s="446"/>
      <c r="FC363" s="317"/>
      <c r="FD363" s="468"/>
      <c r="FE363" s="306"/>
      <c r="FF363" s="443"/>
      <c r="FG363" s="443"/>
      <c r="FH363" s="443"/>
      <c r="FI363" s="460"/>
      <c r="FJ363" s="664"/>
      <c r="FK363" s="24"/>
      <c r="FL363" s="671"/>
      <c r="FM363" s="24"/>
      <c r="FN363" s="24"/>
      <c r="FO363" s="443"/>
      <c r="FP363" s="443"/>
      <c r="FQ363" s="443"/>
      <c r="FR363" s="460"/>
      <c r="FS363" s="664"/>
      <c r="FT363" s="24"/>
      <c r="FU363" s="671"/>
      <c r="FV363" s="24"/>
      <c r="FW363" s="24"/>
      <c r="FX363" s="443"/>
      <c r="FY363" s="443"/>
      <c r="FZ363" s="443"/>
      <c r="GA363" s="460"/>
      <c r="GB363" s="664"/>
      <c r="GC363" s="24"/>
      <c r="GD363" s="672"/>
      <c r="GE363" s="24"/>
      <c r="GF363" s="24"/>
      <c r="GG363" s="443"/>
      <c r="GH363" s="443"/>
      <c r="GI363" s="443"/>
      <c r="GJ363" s="460"/>
      <c r="GK363" s="441"/>
      <c r="GL363" s="446"/>
      <c r="GM363" s="317"/>
      <c r="GN363" s="468"/>
      <c r="GO363" s="306"/>
      <c r="GP363" s="443"/>
      <c r="GQ363" s="443"/>
      <c r="GR363" s="443"/>
      <c r="GS363" s="460"/>
      <c r="GT363" s="443"/>
      <c r="GU363" s="443"/>
      <c r="GV363" s="443"/>
      <c r="GW363" s="443"/>
      <c r="GX363" s="443"/>
      <c r="GY363" s="443"/>
      <c r="GZ363" s="443"/>
      <c r="HA363" s="443"/>
      <c r="HB363" s="460"/>
      <c r="HC363" s="664"/>
      <c r="HD363" s="24"/>
      <c r="HE363" s="671"/>
      <c r="HF363" s="24"/>
      <c r="HG363" s="24"/>
      <c r="HH363" s="443"/>
      <c r="HI363" s="443"/>
      <c r="HJ363" s="443"/>
      <c r="HK363" s="460"/>
      <c r="HL363" s="664"/>
      <c r="HM363" s="24"/>
      <c r="HN363" s="671"/>
      <c r="HO363" s="24"/>
      <c r="HP363" s="24"/>
      <c r="HQ363" s="443"/>
      <c r="HR363" s="443"/>
      <c r="HS363" s="443"/>
      <c r="HT363" s="460"/>
      <c r="HU363" s="664"/>
      <c r="HV363" s="24"/>
      <c r="HW363" s="673"/>
      <c r="HX363" s="24"/>
      <c r="HY363" s="24"/>
      <c r="HZ363" s="24"/>
      <c r="IA363" s="443"/>
      <c r="IB363" s="443"/>
      <c r="IC363" s="460"/>
      <c r="ID363" s="443"/>
      <c r="IE363" s="443"/>
      <c r="IF363" s="443"/>
      <c r="IG363" s="443"/>
      <c r="IH363" s="443"/>
      <c r="II363" s="443"/>
      <c r="IJ363" s="443"/>
      <c r="IK363" s="443"/>
      <c r="IL363" s="460"/>
      <c r="IM363" s="664"/>
      <c r="IN363" s="24"/>
      <c r="IO363" s="671"/>
      <c r="IP363" s="24"/>
      <c r="IQ363" s="24"/>
      <c r="IR363" s="443"/>
      <c r="IS363" s="443"/>
      <c r="IT363" s="443"/>
      <c r="IU363" s="460"/>
      <c r="IV363" s="664"/>
      <c r="IW363" s="24"/>
      <c r="IX363" s="672"/>
      <c r="IY363" s="24"/>
      <c r="IZ363" s="24"/>
      <c r="JA363" s="443"/>
      <c r="JB363" s="443"/>
      <c r="JC363" s="443"/>
      <c r="JD363" s="460"/>
      <c r="JE363" s="24"/>
      <c r="JF363" s="24"/>
      <c r="JG363" s="671"/>
      <c r="JH363" s="24"/>
      <c r="JI363" s="24"/>
      <c r="JJ363" s="443"/>
      <c r="JK363" s="443"/>
      <c r="JL363" s="443"/>
      <c r="JM363" s="460"/>
      <c r="JN363" s="443"/>
      <c r="JO363" s="443"/>
      <c r="JP363" s="443"/>
      <c r="JQ363" s="443"/>
      <c r="JR363" s="443"/>
      <c r="JS363" s="443"/>
      <c r="JT363" s="443"/>
      <c r="JU363" s="443"/>
      <c r="JV363" s="460"/>
      <c r="JW363" s="664"/>
      <c r="JX363" s="24"/>
      <c r="JY363" s="674"/>
      <c r="JZ363" s="24"/>
      <c r="KA363" s="24"/>
      <c r="KB363" s="443"/>
      <c r="KC363" s="443"/>
      <c r="KD363" s="443"/>
      <c r="KE363" s="460"/>
      <c r="KF363" s="664"/>
      <c r="KG363" s="24"/>
      <c r="KH363" s="671"/>
      <c r="KI363" s="24"/>
      <c r="KJ363" s="24"/>
      <c r="KK363" s="443"/>
      <c r="KL363" s="443"/>
      <c r="KM363" s="443"/>
      <c r="KN363" s="460"/>
      <c r="KO363" s="443"/>
      <c r="KP363" s="443"/>
      <c r="KQ363" s="443"/>
      <c r="KR363" s="443"/>
      <c r="KS363" s="443"/>
      <c r="KT363" s="443"/>
      <c r="KU363" s="443"/>
      <c r="KV363" s="443"/>
      <c r="KW363" s="460"/>
      <c r="KX363" s="443"/>
      <c r="KY363" s="443"/>
      <c r="KZ363" s="443"/>
      <c r="LA363" s="443"/>
      <c r="LB363" s="443"/>
      <c r="LC363" s="443"/>
      <c r="LD363" s="443"/>
      <c r="LE363" s="443"/>
      <c r="LF363" s="460"/>
      <c r="LG363" s="664"/>
      <c r="LH363" s="24"/>
      <c r="LI363" s="670"/>
      <c r="LJ363" s="24"/>
      <c r="LK363" s="24"/>
      <c r="LL363" s="443"/>
      <c r="LM363" s="443"/>
      <c r="LN363" s="443"/>
      <c r="LO363" s="460"/>
      <c r="LP363" s="664"/>
      <c r="LQ363" s="24"/>
      <c r="LR363" s="671"/>
      <c r="LS363" s="24"/>
      <c r="LT363" s="24"/>
      <c r="LU363" s="443"/>
      <c r="LV363" s="443"/>
      <c r="LW363" s="443"/>
      <c r="LX363" s="460"/>
      <c r="LY363" s="443"/>
      <c r="LZ363" s="443"/>
      <c r="MA363" s="443"/>
      <c r="MB363" s="443"/>
      <c r="MC363" s="443"/>
      <c r="MD363" s="443"/>
      <c r="ME363" s="443"/>
      <c r="MF363" s="443"/>
      <c r="MG363" s="460"/>
      <c r="MH363" s="441"/>
      <c r="MI363" s="446"/>
      <c r="MJ363" s="465"/>
      <c r="MK363" s="465"/>
      <c r="ML363" s="675"/>
      <c r="MM363" s="443"/>
      <c r="MN363" s="443"/>
      <c r="MO363" s="443"/>
      <c r="MP363" s="460"/>
      <c r="MQ363" s="441"/>
      <c r="MR363" s="446"/>
      <c r="MS363" s="317"/>
      <c r="MT363" s="468"/>
      <c r="MU363" s="446"/>
      <c r="MV363" s="443"/>
      <c r="MW363" s="443"/>
      <c r="MX363" s="443"/>
      <c r="MY363" s="460"/>
      <c r="MZ363" s="441"/>
      <c r="NA363" s="446"/>
      <c r="NB363" s="317"/>
      <c r="NC363" s="468"/>
      <c r="ND363" s="446"/>
      <c r="NE363" s="443"/>
      <c r="NF363" s="24"/>
      <c r="NG363" s="443"/>
      <c r="NH363" s="460"/>
    </row>
    <row r="364" spans="1:372" ht="18">
      <c r="A364" s="306"/>
      <c r="B364" s="59"/>
      <c r="C364" s="460"/>
      <c r="D364" s="540"/>
      <c r="E364" s="306"/>
      <c r="F364" s="306"/>
      <c r="G364" s="349"/>
      <c r="H364" s="443"/>
      <c r="I364" s="443"/>
      <c r="J364" s="443"/>
      <c r="K364" s="443"/>
      <c r="L364" s="460"/>
      <c r="M364" s="446"/>
      <c r="N364" s="446"/>
      <c r="O364" s="468"/>
      <c r="P364" s="335"/>
      <c r="Q364" s="443"/>
      <c r="R364" s="443"/>
      <c r="S364" s="443"/>
      <c r="T364" s="443"/>
      <c r="U364" s="460"/>
      <c r="V364" s="721"/>
      <c r="W364" s="722"/>
      <c r="X364" s="680"/>
      <c r="Y364" s="722"/>
      <c r="Z364" s="722"/>
      <c r="AB364" s="443"/>
      <c r="AC364" s="443"/>
      <c r="AD364" s="460"/>
      <c r="AE364" s="306" t="s">
        <v>164</v>
      </c>
      <c r="AF364" s="443"/>
      <c r="AG364" s="443"/>
      <c r="AH364" s="59"/>
      <c r="AI364" s="443"/>
      <c r="AJ364" s="441"/>
      <c r="AK364" s="443"/>
      <c r="AL364" s="443"/>
      <c r="AM364" s="460"/>
      <c r="AN364" s="538" t="s">
        <v>29</v>
      </c>
      <c r="AO364" s="446"/>
      <c r="AP364" s="446"/>
      <c r="AQ364" s="212">
        <v>29997.449999999993</v>
      </c>
      <c r="AR364" s="443" t="s">
        <v>1564</v>
      </c>
      <c r="AS364" s="446" t="s">
        <v>1623</v>
      </c>
      <c r="AT364" s="443"/>
      <c r="AU364" s="443"/>
      <c r="AV364" s="460"/>
      <c r="AW364" s="306" t="s">
        <v>851</v>
      </c>
      <c r="AX364" s="446"/>
      <c r="AY364" s="446"/>
      <c r="AZ364" s="212">
        <v>34658.987499999894</v>
      </c>
      <c r="BA364" s="388" t="s">
        <v>2125</v>
      </c>
      <c r="BB364" s="446" t="s">
        <v>1623</v>
      </c>
      <c r="BC364" s="24"/>
      <c r="BD364" s="443"/>
      <c r="BE364" s="460"/>
      <c r="BF364" s="306" t="s">
        <v>811</v>
      </c>
      <c r="BG364" s="286"/>
      <c r="BH364" s="621"/>
      <c r="BI364" s="212">
        <v>44500.924999999814</v>
      </c>
      <c r="BJ364" s="388" t="s">
        <v>3751</v>
      </c>
      <c r="BK364" s="446" t="s">
        <v>1623</v>
      </c>
      <c r="BL364" s="443"/>
      <c r="BM364" s="443"/>
      <c r="BN364" s="460"/>
      <c r="BO364" s="664"/>
      <c r="BP364" s="24"/>
      <c r="BQ364" s="668"/>
      <c r="BR364" s="24"/>
      <c r="BS364" s="24"/>
      <c r="BT364" s="443"/>
      <c r="BU364" s="443"/>
      <c r="BV364" s="443"/>
      <c r="BW364" s="460"/>
      <c r="BX364" s="664"/>
      <c r="BY364" s="24"/>
      <c r="BZ364" s="668"/>
      <c r="CA364" s="24"/>
      <c r="CB364" s="24"/>
      <c r="CC364" s="443"/>
      <c r="CD364" s="443"/>
      <c r="CE364" s="443"/>
      <c r="CF364" s="460"/>
      <c r="CG364" s="664"/>
      <c r="CH364" s="24"/>
      <c r="CI364" s="668"/>
      <c r="CJ364" s="24"/>
      <c r="CK364" s="24"/>
      <c r="CL364" s="443"/>
      <c r="CM364" s="443"/>
      <c r="CN364" s="443"/>
      <c r="CO364" s="460"/>
      <c r="CP364" s="664"/>
      <c r="CQ364" s="24"/>
      <c r="CR364" s="668"/>
      <c r="CS364" s="24"/>
      <c r="CT364" s="24"/>
      <c r="CU364" s="443"/>
      <c r="CV364" s="443"/>
      <c r="CW364" s="443"/>
      <c r="CX364" s="460"/>
      <c r="CY364" s="664"/>
      <c r="CZ364" s="24"/>
      <c r="DA364" s="668"/>
      <c r="DB364" s="24"/>
      <c r="DC364" s="24"/>
      <c r="DD364" s="443"/>
      <c r="DE364" s="443"/>
      <c r="DF364" s="443"/>
      <c r="DG364" s="460"/>
      <c r="DH364" s="664"/>
      <c r="DI364" s="24"/>
      <c r="DJ364" s="668"/>
      <c r="DK364" s="24"/>
      <c r="DL364" s="24"/>
      <c r="DM364" s="443"/>
      <c r="DN364" s="443"/>
      <c r="DO364" s="443"/>
      <c r="DP364" s="460"/>
      <c r="DQ364" s="664"/>
      <c r="DR364" s="24"/>
      <c r="DS364" s="669"/>
      <c r="DT364" s="24"/>
      <c r="DU364" s="24"/>
      <c r="DV364" s="443"/>
      <c r="DW364" s="443"/>
      <c r="DX364" s="443"/>
      <c r="DY364" s="460"/>
      <c r="DZ364" s="664"/>
      <c r="EA364" s="24"/>
      <c r="EB364" s="669"/>
      <c r="EC364" s="24"/>
      <c r="ED364" s="24"/>
      <c r="EE364" s="443"/>
      <c r="EF364" s="443"/>
      <c r="EG364" s="443"/>
      <c r="EH364" s="460"/>
      <c r="EI364" s="664"/>
      <c r="EJ364" s="24"/>
      <c r="EK364" s="668"/>
      <c r="EL364" s="24"/>
      <c r="EM364" s="24"/>
      <c r="EN364" s="443"/>
      <c r="EO364" s="443"/>
      <c r="EP364" s="443"/>
      <c r="EQ364" s="460"/>
      <c r="ER364" s="664"/>
      <c r="ES364" s="24"/>
      <c r="ET364" s="668"/>
      <c r="EU364" s="24"/>
      <c r="EV364" s="24"/>
      <c r="EW364" s="443"/>
      <c r="EX364" s="443"/>
      <c r="EY364" s="443"/>
      <c r="EZ364" s="460"/>
      <c r="FA364" s="441"/>
      <c r="FB364" s="446"/>
      <c r="FC364" s="542"/>
      <c r="FD364" s="468"/>
      <c r="FE364" s="446"/>
      <c r="FF364" s="443"/>
      <c r="FG364" s="443"/>
      <c r="FH364" s="443"/>
      <c r="FI364" s="460"/>
      <c r="FJ364" s="664"/>
      <c r="FK364" s="24"/>
      <c r="FL364" s="668"/>
      <c r="FM364" s="24"/>
      <c r="FN364" s="24"/>
      <c r="FO364" s="443"/>
      <c r="FP364" s="443"/>
      <c r="FQ364" s="443"/>
      <c r="FR364" s="460"/>
      <c r="FS364" s="664"/>
      <c r="FT364" s="24"/>
      <c r="FU364" s="668"/>
      <c r="FV364" s="24"/>
      <c r="FW364" s="24"/>
      <c r="FX364" s="443"/>
      <c r="FY364" s="443"/>
      <c r="FZ364" s="443"/>
      <c r="GA364" s="460"/>
      <c r="GB364" s="664"/>
      <c r="GC364" s="24"/>
      <c r="GD364" s="679"/>
      <c r="GE364" s="24"/>
      <c r="GF364" s="24"/>
      <c r="GG364" s="443"/>
      <c r="GH364" s="443"/>
      <c r="GI364" s="443"/>
      <c r="GJ364" s="460"/>
      <c r="GK364" s="441"/>
      <c r="GL364" s="446"/>
      <c r="GM364" s="542"/>
      <c r="GN364" s="468"/>
      <c r="GO364" s="446"/>
      <c r="GP364" s="443"/>
      <c r="GQ364" s="443"/>
      <c r="GR364" s="443"/>
      <c r="GS364" s="460"/>
      <c r="GT364" s="443"/>
      <c r="GU364" s="443"/>
      <c r="GV364" s="443"/>
      <c r="GW364" s="443"/>
      <c r="GX364" s="443"/>
      <c r="GY364" s="443"/>
      <c r="GZ364" s="443"/>
      <c r="HA364" s="443"/>
      <c r="HB364" s="460"/>
      <c r="HC364" s="664"/>
      <c r="HD364" s="24"/>
      <c r="HE364" s="668"/>
      <c r="HF364" s="24"/>
      <c r="HG364" s="24"/>
      <c r="HH364" s="443"/>
      <c r="HI364" s="443"/>
      <c r="HJ364" s="443"/>
      <c r="HK364" s="460"/>
      <c r="HL364" s="664"/>
      <c r="HM364" s="24"/>
      <c r="HN364" s="668"/>
      <c r="HO364" s="24"/>
      <c r="HP364" s="24"/>
      <c r="HQ364" s="443"/>
      <c r="HR364" s="443"/>
      <c r="HS364" s="443"/>
      <c r="HT364" s="460"/>
      <c r="HU364" s="664"/>
      <c r="HV364" s="24"/>
      <c r="HW364" s="680"/>
      <c r="HX364" s="24"/>
      <c r="HY364" s="24"/>
      <c r="HZ364" s="24"/>
      <c r="IA364" s="443"/>
      <c r="IB364" s="443"/>
      <c r="IC364" s="460"/>
      <c r="ID364" s="443"/>
      <c r="IE364" s="443"/>
      <c r="IF364" s="443"/>
      <c r="IG364" s="443"/>
      <c r="IH364" s="443"/>
      <c r="II364" s="443"/>
      <c r="IJ364" s="443"/>
      <c r="IK364" s="443"/>
      <c r="IL364" s="460"/>
      <c r="IM364" s="664"/>
      <c r="IN364" s="24"/>
      <c r="IO364" s="668"/>
      <c r="IP364" s="24"/>
      <c r="IQ364" s="24"/>
      <c r="IR364" s="443"/>
      <c r="IS364" s="443"/>
      <c r="IT364" s="443"/>
      <c r="IU364" s="460"/>
      <c r="IV364" s="664"/>
      <c r="IW364" s="24"/>
      <c r="IX364" s="679"/>
      <c r="IY364" s="24"/>
      <c r="IZ364" s="24"/>
      <c r="JA364" s="443"/>
      <c r="JB364" s="443"/>
      <c r="JC364" s="443"/>
      <c r="JD364" s="460"/>
      <c r="JE364" s="664"/>
      <c r="JF364" s="24"/>
      <c r="JG364" s="671"/>
      <c r="JH364" s="24"/>
      <c r="JI364" s="24"/>
      <c r="JJ364" s="443"/>
      <c r="JK364" s="443"/>
      <c r="JL364" s="443"/>
      <c r="JM364" s="460"/>
      <c r="JN364" s="443"/>
      <c r="JO364" s="443"/>
      <c r="JP364" s="443"/>
      <c r="JQ364" s="443"/>
      <c r="JR364" s="443"/>
      <c r="JS364" s="443"/>
      <c r="JT364" s="443"/>
      <c r="JU364" s="443"/>
      <c r="JV364" s="460"/>
      <c r="JW364" s="664"/>
      <c r="JX364" s="24"/>
      <c r="JY364" s="674"/>
      <c r="JZ364" s="24"/>
      <c r="KA364" s="24"/>
      <c r="KB364" s="443"/>
      <c r="KC364" s="443"/>
      <c r="KD364" s="443"/>
      <c r="KE364" s="460"/>
      <c r="KF364" s="664"/>
      <c r="KG364" s="24"/>
      <c r="KH364" s="668"/>
      <c r="KI364" s="24"/>
      <c r="KJ364" s="24"/>
      <c r="KK364" s="443"/>
      <c r="KL364" s="443"/>
      <c r="KM364" s="443"/>
      <c r="KN364" s="460"/>
      <c r="KO364" s="443"/>
      <c r="KP364" s="443"/>
      <c r="KQ364" s="443"/>
      <c r="KR364" s="443"/>
      <c r="KS364" s="443"/>
      <c r="KT364" s="443"/>
      <c r="KU364" s="443"/>
      <c r="KV364" s="443"/>
      <c r="KW364" s="460"/>
      <c r="KX364" s="443"/>
      <c r="KY364" s="443"/>
      <c r="KZ364" s="443"/>
      <c r="LA364" s="443"/>
      <c r="LB364" s="443"/>
      <c r="LC364" s="443"/>
      <c r="LD364" s="443"/>
      <c r="LE364" s="443"/>
      <c r="LF364" s="460"/>
      <c r="LG364" s="664"/>
      <c r="LH364" s="24"/>
      <c r="LI364" s="669"/>
      <c r="LJ364" s="24"/>
      <c r="LK364" s="24"/>
      <c r="LL364" s="443"/>
      <c r="LM364" s="443"/>
      <c r="LN364" s="443"/>
      <c r="LO364" s="460"/>
      <c r="LP364" s="664"/>
      <c r="LQ364" s="24"/>
      <c r="LR364" s="668"/>
      <c r="LS364" s="24"/>
      <c r="LT364" s="24"/>
      <c r="LU364" s="443"/>
      <c r="LV364" s="443"/>
      <c r="LW364" s="443"/>
      <c r="LX364" s="460"/>
      <c r="LY364" s="443"/>
      <c r="LZ364" s="443"/>
      <c r="MA364" s="443"/>
      <c r="MB364" s="443"/>
      <c r="MC364" s="443"/>
      <c r="MD364" s="443"/>
      <c r="ME364" s="443"/>
      <c r="MF364" s="443"/>
      <c r="MG364" s="460"/>
      <c r="MH364" s="441"/>
      <c r="MI364" s="446"/>
      <c r="MJ364" s="465"/>
      <c r="MK364" s="465"/>
      <c r="ML364" s="675"/>
      <c r="MM364" s="443"/>
      <c r="MN364" s="443"/>
      <c r="MO364" s="443"/>
      <c r="MP364" s="460"/>
      <c r="MQ364" s="441"/>
      <c r="MR364" s="446"/>
      <c r="MS364" s="542"/>
      <c r="MT364" s="468"/>
      <c r="MU364" s="446"/>
      <c r="MV364" s="443"/>
      <c r="MW364" s="443"/>
      <c r="MX364" s="443"/>
      <c r="MY364" s="460"/>
      <c r="MZ364" s="441"/>
      <c r="NA364" s="446"/>
      <c r="NB364" s="542"/>
      <c r="NC364" s="468"/>
      <c r="ND364" s="446"/>
      <c r="NE364" s="443"/>
      <c r="NF364" s="24"/>
      <c r="NG364" s="443"/>
      <c r="NH364" s="460"/>
    </row>
    <row r="365" spans="1:372" ht="18">
      <c r="A365" s="538"/>
      <c r="B365" s="59"/>
      <c r="C365" s="460"/>
      <c r="D365" s="446"/>
      <c r="E365" s="325"/>
      <c r="F365" s="468"/>
      <c r="G365" s="335"/>
      <c r="H365" s="443"/>
      <c r="I365" s="443"/>
      <c r="J365" s="443"/>
      <c r="K365" s="443"/>
      <c r="L365" s="460"/>
      <c r="M365" s="441"/>
      <c r="N365" s="446"/>
      <c r="O365" s="468"/>
      <c r="P365" s="335"/>
      <c r="Q365" s="443"/>
      <c r="R365" s="443"/>
      <c r="S365" s="443"/>
      <c r="T365" s="443"/>
      <c r="U365" s="460"/>
      <c r="V365" s="676"/>
      <c r="W365" s="722"/>
      <c r="X365" s="680"/>
      <c r="Y365" s="722"/>
      <c r="Z365" s="722"/>
      <c r="AB365" s="443"/>
      <c r="AC365" s="443"/>
      <c r="AD365" s="460"/>
      <c r="AE365" s="62">
        <v>2018</v>
      </c>
      <c r="AF365" s="443"/>
      <c r="AG365" s="443"/>
      <c r="AH365" s="59">
        <v>19512</v>
      </c>
      <c r="AI365" s="443" t="s">
        <v>416</v>
      </c>
      <c r="AJ365" s="446" t="s">
        <v>1623</v>
      </c>
      <c r="AK365" s="443"/>
      <c r="AL365" s="443"/>
      <c r="AM365" s="460"/>
      <c r="AN365" s="655" t="s">
        <v>221</v>
      </c>
      <c r="AO365" s="286"/>
      <c r="AP365" s="446"/>
      <c r="AQ365" s="443"/>
      <c r="AR365" s="443"/>
      <c r="AS365" s="441"/>
      <c r="AT365" s="443"/>
      <c r="AU365" s="443"/>
      <c r="AV365" s="460"/>
      <c r="AW365" s="655" t="s">
        <v>1953</v>
      </c>
      <c r="AX365" s="443"/>
      <c r="AZ365" s="471"/>
      <c r="BB365" s="441"/>
      <c r="BC365" s="24"/>
      <c r="BD365" s="443"/>
      <c r="BE365" s="460"/>
      <c r="BF365" s="655" t="s">
        <v>3738</v>
      </c>
      <c r="BJ365" s="24"/>
      <c r="BK365" s="443"/>
      <c r="BL365" s="443"/>
      <c r="BM365" s="443"/>
      <c r="BN365" s="460"/>
      <c r="BO365" s="24"/>
      <c r="BP365" s="24"/>
      <c r="BQ365" s="668"/>
      <c r="BR365" s="24"/>
      <c r="BS365" s="24"/>
      <c r="BT365" s="443"/>
      <c r="BU365" s="443"/>
      <c r="BV365" s="443"/>
      <c r="BW365" s="460"/>
      <c r="BX365" s="24"/>
      <c r="BY365" s="24"/>
      <c r="BZ365" s="668"/>
      <c r="CA365" s="24"/>
      <c r="CB365" s="24"/>
      <c r="CC365" s="443"/>
      <c r="CD365" s="443"/>
      <c r="CE365" s="443"/>
      <c r="CF365" s="460"/>
      <c r="CG365" s="24"/>
      <c r="CH365" s="24"/>
      <c r="CI365" s="668"/>
      <c r="CJ365" s="24"/>
      <c r="CK365" s="24"/>
      <c r="CL365" s="443"/>
      <c r="CM365" s="443"/>
      <c r="CN365" s="443"/>
      <c r="CO365" s="460"/>
      <c r="CP365" s="24"/>
      <c r="CQ365" s="24"/>
      <c r="CR365" s="668"/>
      <c r="CS365" s="24"/>
      <c r="CT365" s="24"/>
      <c r="CU365" s="443"/>
      <c r="CV365" s="443"/>
      <c r="CW365" s="443"/>
      <c r="CX365" s="460"/>
      <c r="CY365" s="24"/>
      <c r="CZ365" s="24"/>
      <c r="DA365" s="668"/>
      <c r="DB365" s="24"/>
      <c r="DC365" s="24"/>
      <c r="DD365" s="443"/>
      <c r="DE365" s="443"/>
      <c r="DF365" s="443"/>
      <c r="DG365" s="460"/>
      <c r="DH365" s="24"/>
      <c r="DI365" s="24"/>
      <c r="DJ365" s="668"/>
      <c r="DK365" s="24"/>
      <c r="DL365" s="24"/>
      <c r="DM365" s="443"/>
      <c r="DN365" s="443"/>
      <c r="DO365" s="443"/>
      <c r="DP365" s="460"/>
      <c r="DQ365" s="24"/>
      <c r="DR365" s="24"/>
      <c r="DS365" s="669"/>
      <c r="DT365" s="24"/>
      <c r="DU365" s="24"/>
      <c r="DV365" s="443"/>
      <c r="DW365" s="443"/>
      <c r="DX365" s="443"/>
      <c r="DY365" s="460"/>
      <c r="DZ365" s="24"/>
      <c r="EA365" s="24"/>
      <c r="EB365" s="669"/>
      <c r="EC365" s="24"/>
      <c r="ED365" s="24"/>
      <c r="EE365" s="443"/>
      <c r="EF365" s="443"/>
      <c r="EG365" s="443"/>
      <c r="EH365" s="460"/>
      <c r="EI365" s="24"/>
      <c r="EJ365" s="24"/>
      <c r="EK365" s="668"/>
      <c r="EL365" s="24"/>
      <c r="EM365" s="24"/>
      <c r="EN365" s="443"/>
      <c r="EO365" s="443"/>
      <c r="EP365" s="443"/>
      <c r="EQ365" s="460"/>
      <c r="ER365" s="24"/>
      <c r="ES365" s="24"/>
      <c r="ET365" s="668"/>
      <c r="EU365" s="24"/>
      <c r="EV365" s="24"/>
      <c r="EW365" s="443"/>
      <c r="EX365" s="443"/>
      <c r="EY365" s="443"/>
      <c r="EZ365" s="460"/>
      <c r="FA365" s="446"/>
      <c r="FB365" s="446"/>
      <c r="FC365" s="542"/>
      <c r="FD365" s="468"/>
      <c r="FE365" s="446"/>
      <c r="FF365" s="443"/>
      <c r="FG365" s="443"/>
      <c r="FH365" s="443"/>
      <c r="FI365" s="460"/>
      <c r="FJ365" s="24"/>
      <c r="FK365" s="24"/>
      <c r="FL365" s="668"/>
      <c r="FM365" s="24"/>
      <c r="FN365" s="24"/>
      <c r="FO365" s="443"/>
      <c r="FP365" s="443"/>
      <c r="FQ365" s="443"/>
      <c r="FR365" s="460"/>
      <c r="FS365" s="24"/>
      <c r="FT365" s="24"/>
      <c r="FU365" s="668"/>
      <c r="FV365" s="24"/>
      <c r="FW365" s="24"/>
      <c r="FX365" s="443"/>
      <c r="FY365" s="443"/>
      <c r="FZ365" s="443"/>
      <c r="GA365" s="460"/>
      <c r="GB365" s="24"/>
      <c r="GC365" s="24"/>
      <c r="GD365" s="679"/>
      <c r="GE365" s="24"/>
      <c r="GF365" s="24"/>
      <c r="GG365" s="443"/>
      <c r="GH365" s="443"/>
      <c r="GI365" s="443"/>
      <c r="GJ365" s="460"/>
      <c r="GK365" s="446"/>
      <c r="GL365" s="446"/>
      <c r="GM365" s="542"/>
      <c r="GN365" s="468"/>
      <c r="GO365" s="446"/>
      <c r="GP365" s="443"/>
      <c r="GQ365" s="443"/>
      <c r="GR365" s="443"/>
      <c r="GS365" s="460"/>
      <c r="GT365" s="443"/>
      <c r="GU365" s="443"/>
      <c r="GV365" s="443"/>
      <c r="GW365" s="443"/>
      <c r="GX365" s="443"/>
      <c r="GY365" s="443"/>
      <c r="GZ365" s="443"/>
      <c r="HA365" s="443"/>
      <c r="HB365" s="460"/>
      <c r="HC365" s="24"/>
      <c r="HD365" s="24"/>
      <c r="HE365" s="668"/>
      <c r="HF365" s="24"/>
      <c r="HG365" s="24"/>
      <c r="HH365" s="443"/>
      <c r="HI365" s="443"/>
      <c r="HJ365" s="443"/>
      <c r="HK365" s="460"/>
      <c r="HL365" s="24"/>
      <c r="HM365" s="24"/>
      <c r="HN365" s="668"/>
      <c r="HO365" s="24"/>
      <c r="HP365" s="24"/>
      <c r="HQ365" s="443"/>
      <c r="HR365" s="443"/>
      <c r="HS365" s="443"/>
      <c r="HT365" s="460"/>
      <c r="HU365" s="24"/>
      <c r="HV365" s="24"/>
      <c r="HW365" s="680"/>
      <c r="HX365" s="24"/>
      <c r="HY365" s="24"/>
      <c r="HZ365" s="24"/>
      <c r="IA365" s="443"/>
      <c r="IB365" s="443"/>
      <c r="IC365" s="460"/>
      <c r="ID365" s="443"/>
      <c r="IE365" s="443"/>
      <c r="IF365" s="443"/>
      <c r="IG365" s="443"/>
      <c r="IH365" s="443"/>
      <c r="II365" s="443"/>
      <c r="IJ365" s="443"/>
      <c r="IK365" s="443"/>
      <c r="IL365" s="460"/>
      <c r="IM365" s="24"/>
      <c r="IN365" s="24"/>
      <c r="IO365" s="668"/>
      <c r="IP365" s="24"/>
      <c r="IQ365" s="24"/>
      <c r="IR365" s="443"/>
      <c r="IS365" s="443"/>
      <c r="IT365" s="443"/>
      <c r="IU365" s="460"/>
      <c r="IV365" s="24"/>
      <c r="IW365" s="24"/>
      <c r="IX365" s="679"/>
      <c r="IY365" s="24"/>
      <c r="IZ365" s="24"/>
      <c r="JA365" s="443"/>
      <c r="JB365" s="443"/>
      <c r="JC365" s="443"/>
      <c r="JD365" s="460"/>
      <c r="JE365" s="664"/>
      <c r="JF365" s="24"/>
      <c r="JG365" s="668"/>
      <c r="JH365" s="24"/>
      <c r="JI365" s="24"/>
      <c r="JJ365" s="443"/>
      <c r="JK365" s="443"/>
      <c r="JL365" s="443"/>
      <c r="JM365" s="460"/>
      <c r="JN365" s="443"/>
      <c r="JO365" s="443"/>
      <c r="JP365" s="443"/>
      <c r="JQ365" s="443"/>
      <c r="JR365" s="443"/>
      <c r="JS365" s="443"/>
      <c r="JT365" s="443"/>
      <c r="JU365" s="443"/>
      <c r="JV365" s="460"/>
      <c r="JW365" s="24"/>
      <c r="JX365" s="24"/>
      <c r="JY365" s="674"/>
      <c r="JZ365" s="24"/>
      <c r="KA365" s="24"/>
      <c r="KB365" s="443"/>
      <c r="KC365" s="443"/>
      <c r="KD365" s="443"/>
      <c r="KE365" s="460"/>
      <c r="KF365" s="24"/>
      <c r="KG365" s="24"/>
      <c r="KH365" s="668"/>
      <c r="KI365" s="24"/>
      <c r="KJ365" s="24"/>
      <c r="KK365" s="443"/>
      <c r="KL365" s="443"/>
      <c r="KM365" s="443"/>
      <c r="KN365" s="460"/>
      <c r="KO365" s="443"/>
      <c r="KP365" s="443"/>
      <c r="KQ365" s="443"/>
      <c r="KR365" s="443"/>
      <c r="KS365" s="443"/>
      <c r="KT365" s="443"/>
      <c r="KU365" s="443"/>
      <c r="KV365" s="443"/>
      <c r="KW365" s="460"/>
      <c r="KX365" s="443"/>
      <c r="KY365" s="443"/>
      <c r="KZ365" s="443"/>
      <c r="LA365" s="443"/>
      <c r="LB365" s="443"/>
      <c r="LC365" s="443"/>
      <c r="LD365" s="443"/>
      <c r="LE365" s="443"/>
      <c r="LF365" s="460"/>
      <c r="LG365" s="24"/>
      <c r="LH365" s="24"/>
      <c r="LI365" s="669"/>
      <c r="LJ365" s="24"/>
      <c r="LK365" s="24"/>
      <c r="LL365" s="443"/>
      <c r="LM365" s="443"/>
      <c r="LN365" s="443"/>
      <c r="LO365" s="460"/>
      <c r="LP365" s="24"/>
      <c r="LQ365" s="24"/>
      <c r="LR365" s="668"/>
      <c r="LS365" s="24"/>
      <c r="LT365" s="24"/>
      <c r="LU365" s="443"/>
      <c r="LV365" s="443"/>
      <c r="LW365" s="443"/>
      <c r="LX365" s="460"/>
      <c r="LY365" s="443"/>
      <c r="LZ365" s="443"/>
      <c r="MA365" s="443"/>
      <c r="MB365" s="443"/>
      <c r="MC365" s="443"/>
      <c r="MD365" s="443"/>
      <c r="ME365" s="443"/>
      <c r="MF365" s="443"/>
      <c r="MG365" s="460"/>
      <c r="MH365" s="446"/>
      <c r="MI365" s="446"/>
      <c r="MJ365" s="465"/>
      <c r="MK365" s="465"/>
      <c r="ML365" s="675"/>
      <c r="MM365" s="443"/>
      <c r="MN365" s="443"/>
      <c r="MO365" s="443"/>
      <c r="MP365" s="460"/>
      <c r="MQ365" s="446"/>
      <c r="MR365" s="446"/>
      <c r="MS365" s="542"/>
      <c r="MT365" s="468"/>
      <c r="MU365" s="446"/>
      <c r="MV365" s="443"/>
      <c r="MW365" s="443"/>
      <c r="MX365" s="443"/>
      <c r="MY365" s="460"/>
      <c r="MZ365" s="446"/>
      <c r="NA365" s="446"/>
      <c r="NB365" s="542"/>
      <c r="NC365" s="468"/>
      <c r="ND365" s="446"/>
      <c r="NE365" s="443"/>
      <c r="NF365" s="24"/>
      <c r="NG365" s="443"/>
      <c r="NH365" s="460"/>
    </row>
    <row r="366" spans="1:372" ht="18">
      <c r="A366" s="655"/>
      <c r="B366" s="59"/>
      <c r="C366" s="460"/>
      <c r="D366" s="446"/>
      <c r="E366" s="325"/>
      <c r="F366" s="468"/>
      <c r="G366" s="335"/>
      <c r="H366" s="443"/>
      <c r="I366" s="443"/>
      <c r="J366" s="443"/>
      <c r="K366" s="443"/>
      <c r="L366" s="460"/>
      <c r="M366" s="446"/>
      <c r="N366" s="446"/>
      <c r="O366" s="468"/>
      <c r="P366" s="335"/>
      <c r="Q366" s="443"/>
      <c r="R366" s="443"/>
      <c r="S366" s="443"/>
      <c r="T366" s="443"/>
      <c r="U366" s="460"/>
      <c r="V366" s="722"/>
      <c r="W366" s="722"/>
      <c r="X366" s="680"/>
      <c r="Y366" s="722"/>
      <c r="Z366" s="722"/>
      <c r="AB366" s="443"/>
      <c r="AC366" s="443"/>
      <c r="AD366" s="460"/>
      <c r="AE366" s="306" t="s">
        <v>155</v>
      </c>
      <c r="AF366" s="443"/>
      <c r="AG366" s="443"/>
      <c r="AH366" s="59"/>
      <c r="AI366" s="443"/>
      <c r="AJ366" s="441"/>
      <c r="AK366" s="443"/>
      <c r="AL366" s="443"/>
      <c r="AM366" s="460"/>
      <c r="AN366" s="538" t="s">
        <v>851</v>
      </c>
      <c r="AO366" s="302"/>
      <c r="AP366" s="446"/>
      <c r="AQ366" s="212">
        <v>23185.050000000083</v>
      </c>
      <c r="AR366" s="443" t="s">
        <v>1565</v>
      </c>
      <c r="AS366" s="446" t="s">
        <v>1624</v>
      </c>
      <c r="AT366" s="443"/>
      <c r="AU366" s="443"/>
      <c r="AV366" s="460"/>
      <c r="AW366" s="306" t="s">
        <v>852</v>
      </c>
      <c r="AX366" s="446"/>
      <c r="AY366" s="446"/>
      <c r="AZ366" s="212">
        <v>33853.450000000114</v>
      </c>
      <c r="BA366" s="388" t="s">
        <v>2126</v>
      </c>
      <c r="BB366" s="446" t="s">
        <v>1624</v>
      </c>
      <c r="BC366" s="24"/>
      <c r="BD366" s="443"/>
      <c r="BE366" s="460"/>
      <c r="BF366" s="306" t="s">
        <v>830</v>
      </c>
      <c r="BG366" s="446"/>
      <c r="BH366" s="621"/>
      <c r="BI366" s="212">
        <v>44250.637500000288</v>
      </c>
      <c r="BJ366" s="388" t="s">
        <v>3752</v>
      </c>
      <c r="BK366" s="446" t="s">
        <v>1624</v>
      </c>
      <c r="BL366" s="443"/>
      <c r="BM366" s="443"/>
      <c r="BN366" s="460"/>
      <c r="BO366" s="24"/>
      <c r="BP366" s="24"/>
      <c r="BQ366" s="668"/>
      <c r="BR366" s="24"/>
      <c r="BS366" s="24"/>
      <c r="BT366" s="443"/>
      <c r="BU366" s="443"/>
      <c r="BV366" s="443"/>
      <c r="BW366" s="460"/>
      <c r="BX366" s="24"/>
      <c r="BY366" s="24"/>
      <c r="BZ366" s="668"/>
      <c r="CA366" s="24"/>
      <c r="CB366" s="24"/>
      <c r="CC366" s="443"/>
      <c r="CD366" s="443"/>
      <c r="CE366" s="443"/>
      <c r="CF366" s="460"/>
      <c r="CG366" s="24"/>
      <c r="CH366" s="24"/>
      <c r="CI366" s="668"/>
      <c r="CJ366" s="24"/>
      <c r="CK366" s="24"/>
      <c r="CL366" s="443"/>
      <c r="CM366" s="443"/>
      <c r="CN366" s="443"/>
      <c r="CO366" s="460"/>
      <c r="CP366" s="24"/>
      <c r="CQ366" s="24"/>
      <c r="CR366" s="668"/>
      <c r="CS366" s="24"/>
      <c r="CT366" s="24"/>
      <c r="CU366" s="443"/>
      <c r="CV366" s="443"/>
      <c r="CW366" s="443"/>
      <c r="CX366" s="460"/>
      <c r="CY366" s="24"/>
      <c r="CZ366" s="24"/>
      <c r="DA366" s="668"/>
      <c r="DB366" s="24"/>
      <c r="DC366" s="24"/>
      <c r="DD366" s="443"/>
      <c r="DE366" s="443"/>
      <c r="DF366" s="443"/>
      <c r="DG366" s="460"/>
      <c r="DH366" s="24"/>
      <c r="DI366" s="24"/>
      <c r="DJ366" s="668"/>
      <c r="DK366" s="24"/>
      <c r="DL366" s="24"/>
      <c r="DM366" s="443"/>
      <c r="DN366" s="443"/>
      <c r="DO366" s="443"/>
      <c r="DP366" s="460"/>
      <c r="DQ366" s="24"/>
      <c r="DR366" s="24"/>
      <c r="DS366" s="669"/>
      <c r="DT366" s="24"/>
      <c r="DU366" s="24"/>
      <c r="DV366" s="443"/>
      <c r="DW366" s="443"/>
      <c r="DX366" s="443"/>
      <c r="DY366" s="460"/>
      <c r="DZ366" s="24"/>
      <c r="EA366" s="24"/>
      <c r="EB366" s="669"/>
      <c r="EC366" s="24"/>
      <c r="ED366" s="24"/>
      <c r="EE366" s="443"/>
      <c r="EF366" s="443"/>
      <c r="EG366" s="443"/>
      <c r="EH366" s="460"/>
      <c r="EI366" s="24"/>
      <c r="EJ366" s="24"/>
      <c r="EK366" s="668"/>
      <c r="EL366" s="24"/>
      <c r="EM366" s="24"/>
      <c r="EN366" s="443"/>
      <c r="EO366" s="443"/>
      <c r="EP366" s="443"/>
      <c r="EQ366" s="460"/>
      <c r="ER366" s="24"/>
      <c r="ES366" s="24"/>
      <c r="ET366" s="668"/>
      <c r="EU366" s="24"/>
      <c r="EV366" s="24"/>
      <c r="EW366" s="443"/>
      <c r="EX366" s="443"/>
      <c r="EY366" s="443"/>
      <c r="EZ366" s="460"/>
      <c r="FA366" s="446"/>
      <c r="FB366" s="446"/>
      <c r="FC366" s="542"/>
      <c r="FD366" s="468"/>
      <c r="FE366" s="446"/>
      <c r="FF366" s="443"/>
      <c r="FG366" s="443"/>
      <c r="FH366" s="443"/>
      <c r="FI366" s="460"/>
      <c r="FJ366" s="24"/>
      <c r="FK366" s="24"/>
      <c r="FL366" s="668"/>
      <c r="FM366" s="24"/>
      <c r="FN366" s="24"/>
      <c r="FO366" s="443"/>
      <c r="FP366" s="443"/>
      <c r="FQ366" s="443"/>
      <c r="FR366" s="460"/>
      <c r="FS366" s="24"/>
      <c r="FT366" s="24"/>
      <c r="FU366" s="668"/>
      <c r="FV366" s="24"/>
      <c r="FW366" s="24"/>
      <c r="FX366" s="443"/>
      <c r="FY366" s="443"/>
      <c r="FZ366" s="443"/>
      <c r="GA366" s="460"/>
      <c r="GB366" s="24"/>
      <c r="GC366" s="24"/>
      <c r="GD366" s="679"/>
      <c r="GE366" s="24"/>
      <c r="GF366" s="24"/>
      <c r="GG366" s="443"/>
      <c r="GH366" s="443"/>
      <c r="GI366" s="443"/>
      <c r="GJ366" s="460"/>
      <c r="GK366" s="446"/>
      <c r="GL366" s="446"/>
      <c r="GM366" s="542"/>
      <c r="GN366" s="468"/>
      <c r="GO366" s="446"/>
      <c r="GP366" s="443"/>
      <c r="GQ366" s="443"/>
      <c r="GR366" s="443"/>
      <c r="GS366" s="460"/>
      <c r="GT366" s="443"/>
      <c r="GU366" s="443"/>
      <c r="GV366" s="443"/>
      <c r="GW366" s="443"/>
      <c r="GX366" s="443"/>
      <c r="GY366" s="443"/>
      <c r="GZ366" s="443"/>
      <c r="HA366" s="443"/>
      <c r="HB366" s="460"/>
      <c r="HC366" s="24"/>
      <c r="HD366" s="24"/>
      <c r="HE366" s="668"/>
      <c r="HF366" s="24"/>
      <c r="HG366" s="24"/>
      <c r="HH366" s="443"/>
      <c r="HI366" s="443"/>
      <c r="HJ366" s="443"/>
      <c r="HK366" s="460"/>
      <c r="HL366" s="24"/>
      <c r="HM366" s="24"/>
      <c r="HN366" s="668"/>
      <c r="HO366" s="24"/>
      <c r="HP366" s="24"/>
      <c r="HQ366" s="443"/>
      <c r="HR366" s="443"/>
      <c r="HS366" s="443"/>
      <c r="HT366" s="460"/>
      <c r="HU366" s="24"/>
      <c r="HV366" s="24"/>
      <c r="HW366" s="680"/>
      <c r="HX366" s="24"/>
      <c r="HY366" s="24"/>
      <c r="HZ366" s="24"/>
      <c r="IA366" s="443"/>
      <c r="IB366" s="443"/>
      <c r="IC366" s="460"/>
      <c r="ID366" s="443"/>
      <c r="IE366" s="443"/>
      <c r="IF366" s="443"/>
      <c r="IG366" s="443"/>
      <c r="IH366" s="443"/>
      <c r="II366" s="443"/>
      <c r="IJ366" s="443"/>
      <c r="IK366" s="443"/>
      <c r="IL366" s="460"/>
      <c r="IM366" s="24"/>
      <c r="IN366" s="24"/>
      <c r="IO366" s="668"/>
      <c r="IP366" s="24"/>
      <c r="IQ366" s="24"/>
      <c r="IR366" s="443"/>
      <c r="IS366" s="443"/>
      <c r="IT366" s="443"/>
      <c r="IU366" s="460"/>
      <c r="IV366" s="24"/>
      <c r="IW366" s="24"/>
      <c r="IX366" s="679"/>
      <c r="IY366" s="24"/>
      <c r="IZ366" s="24"/>
      <c r="JA366" s="443"/>
      <c r="JB366" s="443"/>
      <c r="JC366" s="443"/>
      <c r="JD366" s="460"/>
      <c r="JE366" s="24"/>
      <c r="JF366" s="24"/>
      <c r="JG366" s="668"/>
      <c r="JH366" s="24"/>
      <c r="JI366" s="24"/>
      <c r="JJ366" s="443"/>
      <c r="JK366" s="443"/>
      <c r="JL366" s="443"/>
      <c r="JM366" s="460"/>
      <c r="JN366" s="443"/>
      <c r="JO366" s="443"/>
      <c r="JP366" s="443"/>
      <c r="JQ366" s="443"/>
      <c r="JR366" s="443"/>
      <c r="JS366" s="443"/>
      <c r="JT366" s="443"/>
      <c r="JU366" s="443"/>
      <c r="JV366" s="460"/>
      <c r="JW366" s="24"/>
      <c r="JX366" s="24"/>
      <c r="JY366" s="674"/>
      <c r="JZ366" s="24"/>
      <c r="KA366" s="24"/>
      <c r="KB366" s="443"/>
      <c r="KC366" s="443"/>
      <c r="KD366" s="443"/>
      <c r="KE366" s="460"/>
      <c r="KF366" s="24"/>
      <c r="KG366" s="24"/>
      <c r="KH366" s="668"/>
      <c r="KI366" s="24"/>
      <c r="KJ366" s="24"/>
      <c r="KK366" s="443"/>
      <c r="KL366" s="443"/>
      <c r="KM366" s="443"/>
      <c r="KN366" s="460"/>
      <c r="KO366" s="443"/>
      <c r="KP366" s="443"/>
      <c r="KQ366" s="443"/>
      <c r="KR366" s="443"/>
      <c r="KS366" s="443"/>
      <c r="KT366" s="443"/>
      <c r="KU366" s="443"/>
      <c r="KV366" s="443"/>
      <c r="KW366" s="460"/>
      <c r="KX366" s="443"/>
      <c r="KY366" s="443"/>
      <c r="KZ366" s="443"/>
      <c r="LA366" s="443"/>
      <c r="LB366" s="443"/>
      <c r="LC366" s="443"/>
      <c r="LD366" s="443"/>
      <c r="LE366" s="443"/>
      <c r="LF366" s="460"/>
      <c r="LG366" s="24"/>
      <c r="LH366" s="24"/>
      <c r="LI366" s="669"/>
      <c r="LJ366" s="24"/>
      <c r="LK366" s="24"/>
      <c r="LL366" s="443"/>
      <c r="LM366" s="443"/>
      <c r="LN366" s="443"/>
      <c r="LO366" s="460"/>
      <c r="LP366" s="24"/>
      <c r="LQ366" s="24"/>
      <c r="LR366" s="668"/>
      <c r="LS366" s="24"/>
      <c r="LT366" s="24"/>
      <c r="LU366" s="443"/>
      <c r="LV366" s="443"/>
      <c r="LW366" s="443"/>
      <c r="LX366" s="460"/>
      <c r="LY366" s="443"/>
      <c r="LZ366" s="443"/>
      <c r="MA366" s="443"/>
      <c r="MB366" s="443"/>
      <c r="MC366" s="443"/>
      <c r="MD366" s="443"/>
      <c r="ME366" s="443"/>
      <c r="MF366" s="443"/>
      <c r="MG366" s="460"/>
      <c r="MH366" s="446"/>
      <c r="MI366" s="446"/>
      <c r="MJ366" s="465"/>
      <c r="MK366" s="465"/>
      <c r="ML366" s="675"/>
      <c r="MM366" s="443"/>
      <c r="MN366" s="443"/>
      <c r="MO366" s="443"/>
      <c r="MP366" s="460"/>
      <c r="MQ366" s="446"/>
      <c r="MR366" s="446"/>
      <c r="MS366" s="542"/>
      <c r="MT366" s="468"/>
      <c r="MU366" s="306"/>
      <c r="MV366" s="443"/>
      <c r="MW366" s="443"/>
      <c r="MX366" s="443"/>
      <c r="MY366" s="460"/>
      <c r="MZ366" s="446"/>
      <c r="NA366" s="446"/>
      <c r="NB366" s="542"/>
      <c r="NC366" s="468"/>
      <c r="ND366" s="306"/>
      <c r="NE366" s="443"/>
      <c r="NF366" s="24"/>
      <c r="NG366" s="443"/>
      <c r="NH366" s="460"/>
    </row>
    <row r="367" spans="1:372" ht="18">
      <c r="A367" s="538"/>
      <c r="B367" s="59"/>
      <c r="C367" s="460"/>
      <c r="D367" s="443"/>
      <c r="E367" s="446"/>
      <c r="F367" s="468"/>
      <c r="G367" s="335"/>
      <c r="H367" s="443"/>
      <c r="I367" s="443"/>
      <c r="J367" s="443"/>
      <c r="K367" s="443"/>
      <c r="L367" s="460"/>
      <c r="M367" s="441"/>
      <c r="N367" s="446"/>
      <c r="O367" s="468"/>
      <c r="P367" s="335"/>
      <c r="Q367" s="443"/>
      <c r="R367" s="443"/>
      <c r="S367" s="443"/>
      <c r="T367" s="443"/>
      <c r="U367" s="460"/>
      <c r="V367" s="721"/>
      <c r="W367" s="722"/>
      <c r="X367" s="680"/>
      <c r="Y367" s="722"/>
      <c r="Z367" s="722"/>
      <c r="AB367" s="443"/>
      <c r="AC367" s="443"/>
      <c r="AD367" s="460"/>
      <c r="AE367" s="62">
        <v>2018</v>
      </c>
      <c r="AF367" s="443"/>
      <c r="AG367" s="443"/>
      <c r="AH367" s="59">
        <v>19268</v>
      </c>
      <c r="AI367" s="443" t="s">
        <v>417</v>
      </c>
      <c r="AJ367" s="446" t="s">
        <v>1624</v>
      </c>
      <c r="AK367" s="443"/>
      <c r="AL367" s="443"/>
      <c r="AM367" s="460"/>
      <c r="AN367" s="655">
        <v>2019</v>
      </c>
      <c r="AO367" s="301"/>
      <c r="AP367" s="446"/>
      <c r="AQ367" s="443"/>
      <c r="AR367" s="443"/>
      <c r="AS367" s="446"/>
      <c r="AT367" s="443"/>
      <c r="AU367" s="443"/>
      <c r="AV367" s="460"/>
      <c r="AW367" s="655" t="s">
        <v>1953</v>
      </c>
      <c r="AX367" s="443"/>
      <c r="AZ367" s="471"/>
      <c r="BB367" s="446"/>
      <c r="BC367" s="24"/>
      <c r="BD367" s="443"/>
      <c r="BE367" s="460"/>
      <c r="BF367" s="655" t="s">
        <v>3738</v>
      </c>
      <c r="BJ367" s="24"/>
      <c r="BK367" s="443"/>
      <c r="BL367" s="443"/>
      <c r="BM367" s="443"/>
      <c r="BN367" s="460"/>
      <c r="BO367" s="24"/>
      <c r="BP367" s="24"/>
      <c r="BQ367" s="668"/>
      <c r="BR367" s="24"/>
      <c r="BS367" s="24"/>
      <c r="BT367" s="443"/>
      <c r="BU367" s="443"/>
      <c r="BV367" s="443"/>
      <c r="BW367" s="460"/>
      <c r="BX367" s="24"/>
      <c r="BY367" s="24"/>
      <c r="BZ367" s="668"/>
      <c r="CA367" s="24"/>
      <c r="CB367" s="24"/>
      <c r="CC367" s="443"/>
      <c r="CD367" s="443"/>
      <c r="CE367" s="443"/>
      <c r="CF367" s="460"/>
      <c r="CG367" s="24"/>
      <c r="CH367" s="24"/>
      <c r="CI367" s="668"/>
      <c r="CJ367" s="24"/>
      <c r="CK367" s="24"/>
      <c r="CL367" s="443"/>
      <c r="CM367" s="443"/>
      <c r="CN367" s="443"/>
      <c r="CO367" s="460"/>
      <c r="CP367" s="24"/>
      <c r="CQ367" s="24"/>
      <c r="CR367" s="668"/>
      <c r="CS367" s="24"/>
      <c r="CT367" s="24"/>
      <c r="CU367" s="443"/>
      <c r="CV367" s="443"/>
      <c r="CW367" s="443"/>
      <c r="CX367" s="460"/>
      <c r="CY367" s="24"/>
      <c r="CZ367" s="24"/>
      <c r="DA367" s="668"/>
      <c r="DB367" s="24"/>
      <c r="DC367" s="24"/>
      <c r="DD367" s="443"/>
      <c r="DE367" s="443"/>
      <c r="DF367" s="443"/>
      <c r="DG367" s="460"/>
      <c r="DH367" s="24"/>
      <c r="DI367" s="24"/>
      <c r="DJ367" s="668"/>
      <c r="DK367" s="24"/>
      <c r="DL367" s="24"/>
      <c r="DM367" s="443"/>
      <c r="DN367" s="443"/>
      <c r="DO367" s="443"/>
      <c r="DP367" s="460"/>
      <c r="DQ367" s="24"/>
      <c r="DR367" s="24"/>
      <c r="DS367" s="669"/>
      <c r="DT367" s="24"/>
      <c r="DU367" s="24"/>
      <c r="DV367" s="443"/>
      <c r="DW367" s="443"/>
      <c r="DX367" s="443"/>
      <c r="DY367" s="460"/>
      <c r="DZ367" s="24"/>
      <c r="EA367" s="24"/>
      <c r="EB367" s="669"/>
      <c r="EC367" s="24"/>
      <c r="ED367" s="24"/>
      <c r="EE367" s="443"/>
      <c r="EF367" s="443"/>
      <c r="EG367" s="443"/>
      <c r="EH367" s="460"/>
      <c r="EI367" s="24"/>
      <c r="EJ367" s="24"/>
      <c r="EK367" s="668"/>
      <c r="EL367" s="24"/>
      <c r="EM367" s="24"/>
      <c r="EN367" s="443"/>
      <c r="EO367" s="443"/>
      <c r="EP367" s="443"/>
      <c r="EQ367" s="460"/>
      <c r="ER367" s="24"/>
      <c r="ES367" s="24"/>
      <c r="ET367" s="668"/>
      <c r="EU367" s="24"/>
      <c r="EV367" s="24"/>
      <c r="EW367" s="443"/>
      <c r="EX367" s="443"/>
      <c r="EY367" s="443"/>
      <c r="EZ367" s="460"/>
      <c r="FA367" s="446"/>
      <c r="FB367" s="446"/>
      <c r="FC367" s="541"/>
      <c r="FD367" s="468"/>
      <c r="FE367" s="446"/>
      <c r="FF367" s="443"/>
      <c r="FG367" s="443"/>
      <c r="FH367" s="443"/>
      <c r="FI367" s="460"/>
      <c r="FJ367" s="24"/>
      <c r="FK367" s="24"/>
      <c r="FL367" s="668"/>
      <c r="FM367" s="24"/>
      <c r="FN367" s="24"/>
      <c r="FO367" s="443"/>
      <c r="FP367" s="443"/>
      <c r="FQ367" s="443"/>
      <c r="FR367" s="460"/>
      <c r="FS367" s="24"/>
      <c r="FT367" s="24"/>
      <c r="FU367" s="668"/>
      <c r="FV367" s="24"/>
      <c r="FW367" s="24"/>
      <c r="FX367" s="443"/>
      <c r="FY367" s="443"/>
      <c r="FZ367" s="443"/>
      <c r="GA367" s="460"/>
      <c r="GB367" s="24"/>
      <c r="GC367" s="24"/>
      <c r="GD367" s="679"/>
      <c r="GE367" s="24"/>
      <c r="GF367" s="24"/>
      <c r="GG367" s="443"/>
      <c r="GH367" s="443"/>
      <c r="GI367" s="443"/>
      <c r="GJ367" s="460"/>
      <c r="GK367" s="446"/>
      <c r="GL367" s="446"/>
      <c r="GM367" s="541"/>
      <c r="GN367" s="468"/>
      <c r="GO367" s="446"/>
      <c r="GP367" s="443"/>
      <c r="GQ367" s="443"/>
      <c r="GR367" s="443"/>
      <c r="GS367" s="460"/>
      <c r="GT367" s="443"/>
      <c r="GU367" s="443"/>
      <c r="GV367" s="443"/>
      <c r="GW367" s="443"/>
      <c r="GX367" s="443"/>
      <c r="GY367" s="443"/>
      <c r="GZ367" s="443"/>
      <c r="HA367" s="443"/>
      <c r="HB367" s="460"/>
      <c r="HC367" s="24"/>
      <c r="HD367" s="24"/>
      <c r="HE367" s="668"/>
      <c r="HF367" s="24"/>
      <c r="HG367" s="24"/>
      <c r="HH367" s="443"/>
      <c r="HI367" s="443"/>
      <c r="HJ367" s="443"/>
      <c r="HK367" s="460"/>
      <c r="HL367" s="24"/>
      <c r="HM367" s="24"/>
      <c r="HN367" s="668"/>
      <c r="HO367" s="24"/>
      <c r="HP367" s="24"/>
      <c r="HQ367" s="443"/>
      <c r="HR367" s="443"/>
      <c r="HS367" s="443"/>
      <c r="HT367" s="460"/>
      <c r="HU367" s="24"/>
      <c r="HV367" s="24"/>
      <c r="HW367" s="680"/>
      <c r="HX367" s="24"/>
      <c r="HY367" s="24"/>
      <c r="HZ367" s="24"/>
      <c r="IA367" s="443"/>
      <c r="IB367" s="443"/>
      <c r="IC367" s="460"/>
      <c r="ID367" s="443"/>
      <c r="IE367" s="443"/>
      <c r="IF367" s="443"/>
      <c r="IG367" s="443"/>
      <c r="IH367" s="443"/>
      <c r="II367" s="443"/>
      <c r="IJ367" s="443"/>
      <c r="IK367" s="443"/>
      <c r="IL367" s="460"/>
      <c r="IM367" s="24"/>
      <c r="IN367" s="24"/>
      <c r="IO367" s="668"/>
      <c r="IP367" s="24"/>
      <c r="IQ367" s="24"/>
      <c r="IR367" s="443"/>
      <c r="IS367" s="443"/>
      <c r="IT367" s="443"/>
      <c r="IU367" s="460"/>
      <c r="IV367" s="24"/>
      <c r="IW367" s="24"/>
      <c r="IX367" s="679"/>
      <c r="IY367" s="24"/>
      <c r="IZ367" s="24"/>
      <c r="JA367" s="443"/>
      <c r="JB367" s="443"/>
      <c r="JC367" s="443"/>
      <c r="JD367" s="460"/>
      <c r="JE367" s="24"/>
      <c r="JF367" s="24"/>
      <c r="JG367" s="668"/>
      <c r="JH367" s="24"/>
      <c r="JI367" s="24"/>
      <c r="JJ367" s="443"/>
      <c r="JK367" s="443"/>
      <c r="JL367" s="443"/>
      <c r="JM367" s="460"/>
      <c r="JN367" s="443"/>
      <c r="JO367" s="443"/>
      <c r="JP367" s="443"/>
      <c r="JQ367" s="443"/>
      <c r="JR367" s="443"/>
      <c r="JS367" s="443"/>
      <c r="JT367" s="443"/>
      <c r="JU367" s="443"/>
      <c r="JV367" s="460"/>
      <c r="JW367" s="24"/>
      <c r="JX367" s="24"/>
      <c r="JY367" s="674"/>
      <c r="JZ367" s="24"/>
      <c r="KA367" s="24"/>
      <c r="KB367" s="443"/>
      <c r="KC367" s="443"/>
      <c r="KD367" s="443"/>
      <c r="KE367" s="460"/>
      <c r="KF367" s="24"/>
      <c r="KG367" s="24"/>
      <c r="KH367" s="668"/>
      <c r="KI367" s="24"/>
      <c r="KJ367" s="24"/>
      <c r="KK367" s="443"/>
      <c r="KL367" s="443"/>
      <c r="KM367" s="443"/>
      <c r="KN367" s="460"/>
      <c r="KO367" s="443"/>
      <c r="KP367" s="443"/>
      <c r="KQ367" s="443"/>
      <c r="KR367" s="443"/>
      <c r="KS367" s="443"/>
      <c r="KT367" s="443"/>
      <c r="KU367" s="443"/>
      <c r="KV367" s="443"/>
      <c r="KW367" s="460"/>
      <c r="KX367" s="443"/>
      <c r="KY367" s="443"/>
      <c r="KZ367" s="443"/>
      <c r="LA367" s="443"/>
      <c r="LB367" s="443"/>
      <c r="LC367" s="443"/>
      <c r="LD367" s="443"/>
      <c r="LE367" s="443"/>
      <c r="LF367" s="460"/>
      <c r="LG367" s="24"/>
      <c r="LH367" s="24"/>
      <c r="LI367" s="669"/>
      <c r="LJ367" s="24"/>
      <c r="LK367" s="24"/>
      <c r="LL367" s="443"/>
      <c r="LM367" s="443"/>
      <c r="LN367" s="443"/>
      <c r="LO367" s="460"/>
      <c r="LP367" s="24"/>
      <c r="LQ367" s="24"/>
      <c r="LR367" s="668"/>
      <c r="LS367" s="24"/>
      <c r="LT367" s="24"/>
      <c r="LU367" s="443"/>
      <c r="LV367" s="443"/>
      <c r="LW367" s="443"/>
      <c r="LX367" s="460"/>
      <c r="LY367" s="443"/>
      <c r="LZ367" s="443"/>
      <c r="MA367" s="443"/>
      <c r="MB367" s="443"/>
      <c r="MC367" s="443"/>
      <c r="MD367" s="443"/>
      <c r="ME367" s="443"/>
      <c r="MF367" s="443"/>
      <c r="MG367" s="460"/>
      <c r="MH367" s="446"/>
      <c r="MI367" s="446"/>
      <c r="MJ367" s="465"/>
      <c r="MK367" s="465"/>
      <c r="ML367" s="675"/>
      <c r="MM367" s="443"/>
      <c r="MN367" s="443"/>
      <c r="MO367" s="443"/>
      <c r="MP367" s="460"/>
      <c r="MQ367" s="446"/>
      <c r="MR367" s="446"/>
      <c r="MS367" s="541"/>
      <c r="MT367" s="468"/>
      <c r="MU367" s="446"/>
      <c r="MV367" s="443"/>
      <c r="MW367" s="443"/>
      <c r="MX367" s="443"/>
      <c r="MY367" s="460"/>
      <c r="MZ367" s="446"/>
      <c r="NA367" s="446"/>
      <c r="NB367" s="541"/>
      <c r="NC367" s="468"/>
      <c r="ND367" s="446"/>
      <c r="NE367" s="443"/>
      <c r="NF367" s="24"/>
      <c r="NG367" s="443"/>
      <c r="NH367" s="460"/>
    </row>
    <row r="368" spans="1:372" ht="18">
      <c r="A368" s="305"/>
      <c r="B368" s="59"/>
      <c r="C368" s="460"/>
      <c r="D368" s="446"/>
      <c r="E368" s="446"/>
      <c r="F368" s="468"/>
      <c r="G368" s="335"/>
      <c r="H368" s="443"/>
      <c r="I368" s="443"/>
      <c r="J368" s="443"/>
      <c r="K368" s="443"/>
      <c r="L368" s="460"/>
      <c r="M368" s="446"/>
      <c r="N368" s="446"/>
      <c r="O368" s="468"/>
      <c r="P368" s="335"/>
      <c r="Q368" s="443"/>
      <c r="R368" s="443"/>
      <c r="S368" s="443"/>
      <c r="T368" s="443"/>
      <c r="U368" s="460"/>
      <c r="V368" s="676"/>
      <c r="W368" s="722"/>
      <c r="X368" s="680"/>
      <c r="Y368" s="722"/>
      <c r="Z368" s="722"/>
      <c r="AB368" s="443"/>
      <c r="AC368" s="443"/>
      <c r="AD368" s="460"/>
      <c r="AE368" s="306" t="s">
        <v>156</v>
      </c>
      <c r="AF368" s="59"/>
      <c r="AG368" s="446"/>
      <c r="AH368" s="286"/>
      <c r="AI368" s="443"/>
      <c r="AJ368" s="446"/>
      <c r="AK368" s="443"/>
      <c r="AL368" s="443"/>
      <c r="AM368" s="460"/>
      <c r="AN368" s="538" t="s">
        <v>852</v>
      </c>
      <c r="AO368" s="286"/>
      <c r="AP368" s="446"/>
      <c r="AQ368" s="212">
        <v>22762.999999999967</v>
      </c>
      <c r="AR368" s="443" t="s">
        <v>1566</v>
      </c>
      <c r="AS368" s="443" t="s">
        <v>1630</v>
      </c>
      <c r="AT368" s="443"/>
      <c r="AU368" s="443"/>
      <c r="AV368" s="460"/>
      <c r="AW368" s="306" t="s">
        <v>822</v>
      </c>
      <c r="AX368" s="446"/>
      <c r="AY368" s="446"/>
      <c r="AZ368" s="212">
        <v>33025.625</v>
      </c>
      <c r="BA368" s="388" t="s">
        <v>2127</v>
      </c>
      <c r="BB368" s="443" t="s">
        <v>1630</v>
      </c>
      <c r="BC368" s="24"/>
      <c r="BD368" s="443"/>
      <c r="BE368" s="460"/>
      <c r="BF368" s="306" t="s">
        <v>835</v>
      </c>
      <c r="BG368" s="446"/>
      <c r="BH368" s="621"/>
      <c r="BI368" s="212">
        <v>43545.524999999849</v>
      </c>
      <c r="BJ368" s="388" t="s">
        <v>3753</v>
      </c>
      <c r="BK368" s="443" t="s">
        <v>1630</v>
      </c>
      <c r="BL368" s="443"/>
      <c r="BM368" s="443"/>
      <c r="BN368" s="460"/>
      <c r="BO368" s="664"/>
      <c r="BP368" s="24"/>
      <c r="BQ368" s="668"/>
      <c r="BR368" s="24"/>
      <c r="BS368" s="24"/>
      <c r="BT368" s="443"/>
      <c r="BU368" s="443"/>
      <c r="BV368" s="443"/>
      <c r="BW368" s="460"/>
      <c r="BX368" s="664"/>
      <c r="BY368" s="24"/>
      <c r="BZ368" s="668"/>
      <c r="CA368" s="24"/>
      <c r="CB368" s="24"/>
      <c r="CC368" s="443"/>
      <c r="CD368" s="443"/>
      <c r="CE368" s="443"/>
      <c r="CF368" s="460"/>
      <c r="CG368" s="664"/>
      <c r="CH368" s="24"/>
      <c r="CI368" s="668"/>
      <c r="CJ368" s="24"/>
      <c r="CK368" s="24"/>
      <c r="CL368" s="443"/>
      <c r="CM368" s="443"/>
      <c r="CN368" s="443"/>
      <c r="CO368" s="460"/>
      <c r="CP368" s="664"/>
      <c r="CQ368" s="24"/>
      <c r="CR368" s="668"/>
      <c r="CS368" s="24"/>
      <c r="CT368" s="24"/>
      <c r="CU368" s="443"/>
      <c r="CV368" s="443"/>
      <c r="CW368" s="443"/>
      <c r="CX368" s="460"/>
      <c r="CY368" s="664"/>
      <c r="CZ368" s="24"/>
      <c r="DA368" s="668"/>
      <c r="DB368" s="24"/>
      <c r="DC368" s="24"/>
      <c r="DD368" s="443"/>
      <c r="DE368" s="443"/>
      <c r="DF368" s="443"/>
      <c r="DG368" s="460"/>
      <c r="DH368" s="664"/>
      <c r="DI368" s="24"/>
      <c r="DJ368" s="668"/>
      <c r="DK368" s="24"/>
      <c r="DL368" s="24"/>
      <c r="DM368" s="443"/>
      <c r="DN368" s="443"/>
      <c r="DO368" s="443"/>
      <c r="DP368" s="460"/>
      <c r="DQ368" s="664"/>
      <c r="DR368" s="24"/>
      <c r="DS368" s="669"/>
      <c r="DT368" s="24"/>
      <c r="DU368" s="24"/>
      <c r="DV368" s="443"/>
      <c r="DW368" s="443"/>
      <c r="DX368" s="443"/>
      <c r="DY368" s="460"/>
      <c r="DZ368" s="664"/>
      <c r="EA368" s="24"/>
      <c r="EB368" s="670"/>
      <c r="EC368" s="24"/>
      <c r="ED368" s="24"/>
      <c r="EE368" s="443"/>
      <c r="EF368" s="443"/>
      <c r="EG368" s="443"/>
      <c r="EH368" s="460"/>
      <c r="EI368" s="664"/>
      <c r="EJ368" s="24"/>
      <c r="EK368" s="671"/>
      <c r="EL368" s="24"/>
      <c r="EM368" s="24"/>
      <c r="EN368" s="443"/>
      <c r="EO368" s="443"/>
      <c r="EP368" s="443"/>
      <c r="EQ368" s="460"/>
      <c r="ER368" s="664"/>
      <c r="ES368" s="24"/>
      <c r="ET368" s="671"/>
      <c r="EU368" s="24"/>
      <c r="EV368" s="24"/>
      <c r="EW368" s="443"/>
      <c r="EX368" s="443"/>
      <c r="EY368" s="443"/>
      <c r="EZ368" s="460"/>
      <c r="FA368" s="441"/>
      <c r="FB368" s="446"/>
      <c r="FC368" s="466"/>
      <c r="FD368" s="468"/>
      <c r="FE368" s="446"/>
      <c r="FF368" s="443"/>
      <c r="FG368" s="443"/>
      <c r="FH368" s="443"/>
      <c r="FI368" s="460"/>
      <c r="FJ368" s="664"/>
      <c r="FK368" s="24"/>
      <c r="FL368" s="671"/>
      <c r="FM368" s="24"/>
      <c r="FN368" s="24"/>
      <c r="FO368" s="443"/>
      <c r="FP368" s="443"/>
      <c r="FQ368" s="443"/>
      <c r="FR368" s="460"/>
      <c r="FS368" s="664"/>
      <c r="FT368" s="24"/>
      <c r="FU368" s="671"/>
      <c r="FV368" s="24"/>
      <c r="FW368" s="24"/>
      <c r="FX368" s="443"/>
      <c r="FY368" s="443"/>
      <c r="FZ368" s="443"/>
      <c r="GA368" s="460"/>
      <c r="GB368" s="664"/>
      <c r="GC368" s="24"/>
      <c r="GD368" s="672"/>
      <c r="GE368" s="24"/>
      <c r="GF368" s="24"/>
      <c r="GG368" s="443"/>
      <c r="GH368" s="443"/>
      <c r="GI368" s="443"/>
      <c r="GJ368" s="460"/>
      <c r="GK368" s="441"/>
      <c r="GL368" s="446"/>
      <c r="GM368" s="466"/>
      <c r="GN368" s="468"/>
      <c r="GO368" s="446"/>
      <c r="GP368" s="443"/>
      <c r="GQ368" s="443"/>
      <c r="GR368" s="443"/>
      <c r="GS368" s="460"/>
      <c r="GT368" s="443"/>
      <c r="GU368" s="443"/>
      <c r="GV368" s="443"/>
      <c r="GW368" s="443"/>
      <c r="GX368" s="443"/>
      <c r="GY368" s="443"/>
      <c r="GZ368" s="443"/>
      <c r="HA368" s="443"/>
      <c r="HB368" s="460"/>
      <c r="HC368" s="664"/>
      <c r="HD368" s="24"/>
      <c r="HE368" s="671"/>
      <c r="HF368" s="24"/>
      <c r="HG368" s="24"/>
      <c r="HH368" s="443"/>
      <c r="HI368" s="443"/>
      <c r="HJ368" s="443"/>
      <c r="HK368" s="460"/>
      <c r="HL368" s="664"/>
      <c r="HM368" s="24"/>
      <c r="HN368" s="671"/>
      <c r="HO368" s="24"/>
      <c r="HP368" s="24"/>
      <c r="HQ368" s="443"/>
      <c r="HR368" s="443"/>
      <c r="HS368" s="443"/>
      <c r="HT368" s="460"/>
      <c r="HU368" s="664"/>
      <c r="HV368" s="24"/>
      <c r="HW368" s="673"/>
      <c r="HX368" s="24"/>
      <c r="HY368" s="24"/>
      <c r="HZ368" s="24"/>
      <c r="IA368" s="443"/>
      <c r="IB368" s="443"/>
      <c r="IC368" s="460"/>
      <c r="ID368" s="443"/>
      <c r="IE368" s="443"/>
      <c r="IF368" s="443"/>
      <c r="IG368" s="443"/>
      <c r="IH368" s="443"/>
      <c r="II368" s="443"/>
      <c r="IJ368" s="443"/>
      <c r="IK368" s="443"/>
      <c r="IL368" s="460"/>
      <c r="IM368" s="664"/>
      <c r="IN368" s="24"/>
      <c r="IO368" s="671"/>
      <c r="IP368" s="24"/>
      <c r="IQ368" s="24"/>
      <c r="IR368" s="443"/>
      <c r="IS368" s="443"/>
      <c r="IT368" s="443"/>
      <c r="IU368" s="460"/>
      <c r="IV368" s="664"/>
      <c r="IW368" s="24"/>
      <c r="IX368" s="672"/>
      <c r="IY368" s="24"/>
      <c r="IZ368" s="24"/>
      <c r="JA368" s="443"/>
      <c r="JB368" s="443"/>
      <c r="JC368" s="443"/>
      <c r="JD368" s="460"/>
      <c r="JE368" s="24"/>
      <c r="JF368" s="24"/>
      <c r="JG368" s="668"/>
      <c r="JH368" s="24"/>
      <c r="JI368" s="24"/>
      <c r="JJ368" s="443"/>
      <c r="JK368" s="443"/>
      <c r="JL368" s="443"/>
      <c r="JM368" s="460"/>
      <c r="JN368" s="443"/>
      <c r="JO368" s="443"/>
      <c r="JP368" s="443"/>
      <c r="JQ368" s="443"/>
      <c r="JR368" s="443"/>
      <c r="JS368" s="443"/>
      <c r="JT368" s="443"/>
      <c r="JU368" s="443"/>
      <c r="JV368" s="460"/>
      <c r="JW368" s="664"/>
      <c r="JX368" s="24"/>
      <c r="JY368" s="674"/>
      <c r="JZ368" s="24"/>
      <c r="KA368" s="24"/>
      <c r="KB368" s="443"/>
      <c r="KC368" s="443"/>
      <c r="KD368" s="443"/>
      <c r="KE368" s="460"/>
      <c r="KF368" s="664"/>
      <c r="KG368" s="24"/>
      <c r="KH368" s="671"/>
      <c r="KI368" s="24"/>
      <c r="KJ368" s="24"/>
      <c r="KK368" s="443"/>
      <c r="KL368" s="443"/>
      <c r="KM368" s="443"/>
      <c r="KN368" s="460"/>
      <c r="KO368" s="443"/>
      <c r="KP368" s="443"/>
      <c r="KQ368" s="443"/>
      <c r="KR368" s="443"/>
      <c r="KS368" s="443"/>
      <c r="KT368" s="443"/>
      <c r="KU368" s="443"/>
      <c r="KV368" s="443"/>
      <c r="KW368" s="460"/>
      <c r="KX368" s="443"/>
      <c r="KY368" s="443"/>
      <c r="KZ368" s="443"/>
      <c r="LA368" s="443"/>
      <c r="LB368" s="443"/>
      <c r="LC368" s="443"/>
      <c r="LD368" s="443"/>
      <c r="LE368" s="443"/>
      <c r="LF368" s="460"/>
      <c r="LG368" s="664"/>
      <c r="LH368" s="24"/>
      <c r="LI368" s="670"/>
      <c r="LJ368" s="24"/>
      <c r="LK368" s="24"/>
      <c r="LL368" s="443"/>
      <c r="LM368" s="443"/>
      <c r="LN368" s="443"/>
      <c r="LO368" s="460"/>
      <c r="LP368" s="664"/>
      <c r="LQ368" s="24"/>
      <c r="LR368" s="671"/>
      <c r="LS368" s="24"/>
      <c r="LT368" s="24"/>
      <c r="LU368" s="443"/>
      <c r="LV368" s="443"/>
      <c r="LW368" s="443"/>
      <c r="LX368" s="460"/>
      <c r="LY368" s="443"/>
      <c r="LZ368" s="443"/>
      <c r="MA368" s="443"/>
      <c r="MB368" s="443"/>
      <c r="MC368" s="443"/>
      <c r="MD368" s="443"/>
      <c r="ME368" s="443"/>
      <c r="MF368" s="443"/>
      <c r="MG368" s="460"/>
      <c r="MH368" s="441"/>
      <c r="MI368" s="446"/>
      <c r="MJ368" s="465"/>
      <c r="MK368" s="465"/>
      <c r="ML368" s="675"/>
      <c r="MM368" s="443"/>
      <c r="MN368" s="443"/>
      <c r="MO368" s="443"/>
      <c r="MP368" s="460"/>
      <c r="MQ368" s="441"/>
      <c r="MR368" s="446"/>
      <c r="MS368" s="466"/>
      <c r="MT368" s="468"/>
      <c r="MU368" s="446"/>
      <c r="MV368" s="443"/>
      <c r="MW368" s="443"/>
      <c r="MX368" s="443"/>
      <c r="MY368" s="460"/>
      <c r="MZ368" s="441"/>
      <c r="NA368" s="446"/>
      <c r="NB368" s="466"/>
      <c r="NC368" s="468"/>
      <c r="ND368" s="446"/>
      <c r="NE368" s="443"/>
      <c r="NF368" s="24"/>
      <c r="NG368" s="443"/>
      <c r="NH368" s="460"/>
    </row>
    <row r="369" spans="1:372" ht="18">
      <c r="A369" s="62"/>
      <c r="B369" s="59"/>
      <c r="C369" s="460"/>
      <c r="D369" s="540"/>
      <c r="E369" s="306"/>
      <c r="F369" s="306"/>
      <c r="G369" s="349"/>
      <c r="H369" s="443"/>
      <c r="I369" s="443"/>
      <c r="J369" s="443"/>
      <c r="K369" s="443"/>
      <c r="L369" s="460"/>
      <c r="M369" s="441"/>
      <c r="N369" s="446"/>
      <c r="O369" s="468"/>
      <c r="P369" s="335"/>
      <c r="Q369" s="443"/>
      <c r="R369" s="443"/>
      <c r="S369" s="443"/>
      <c r="T369" s="443"/>
      <c r="U369" s="460"/>
      <c r="V369" s="676"/>
      <c r="W369" s="722"/>
      <c r="X369" s="680"/>
      <c r="Y369" s="722"/>
      <c r="Z369" s="722"/>
      <c r="AB369" s="443"/>
      <c r="AC369" s="443"/>
      <c r="AD369" s="460"/>
      <c r="AE369" s="62">
        <v>2018</v>
      </c>
      <c r="AF369" s="443"/>
      <c r="AG369" s="446"/>
      <c r="AH369" s="59">
        <v>16858</v>
      </c>
      <c r="AI369" s="443" t="s">
        <v>418</v>
      </c>
      <c r="AJ369" s="443" t="s">
        <v>1630</v>
      </c>
      <c r="AK369" s="443"/>
      <c r="AL369" s="443"/>
      <c r="AM369" s="460"/>
      <c r="AN369" s="655">
        <v>2019</v>
      </c>
      <c r="AO369" s="283"/>
      <c r="AP369" s="446"/>
      <c r="AQ369" s="443"/>
      <c r="AR369" s="443"/>
      <c r="AS369" s="443"/>
      <c r="AT369" s="443"/>
      <c r="AU369" s="443"/>
      <c r="AV369" s="460"/>
      <c r="AW369" s="655" t="s">
        <v>1953</v>
      </c>
      <c r="AX369" s="443"/>
      <c r="AZ369" s="471"/>
      <c r="BB369" s="443"/>
      <c r="BC369" s="24"/>
      <c r="BD369" s="443"/>
      <c r="BE369" s="460"/>
      <c r="BF369" s="655" t="s">
        <v>3738</v>
      </c>
      <c r="BJ369" s="24"/>
      <c r="BK369" s="443"/>
      <c r="BL369" s="443"/>
      <c r="BM369" s="443"/>
      <c r="BN369" s="460"/>
      <c r="BO369" s="664"/>
      <c r="BP369" s="24"/>
      <c r="BQ369" s="668"/>
      <c r="BR369" s="24"/>
      <c r="BS369" s="24"/>
      <c r="BT369" s="443"/>
      <c r="BU369" s="443"/>
      <c r="BV369" s="443"/>
      <c r="BW369" s="460"/>
      <c r="BX369" s="664"/>
      <c r="BY369" s="24"/>
      <c r="BZ369" s="668"/>
      <c r="CA369" s="24"/>
      <c r="CB369" s="24"/>
      <c r="CC369" s="443"/>
      <c r="CD369" s="443"/>
      <c r="CE369" s="443"/>
      <c r="CF369" s="460"/>
      <c r="CG369" s="664"/>
      <c r="CH369" s="24"/>
      <c r="CI369" s="668"/>
      <c r="CJ369" s="24"/>
      <c r="CK369" s="24"/>
      <c r="CL369" s="443"/>
      <c r="CM369" s="443"/>
      <c r="CN369" s="443"/>
      <c r="CO369" s="460"/>
      <c r="CP369" s="664"/>
      <c r="CQ369" s="24"/>
      <c r="CR369" s="668"/>
      <c r="CS369" s="24"/>
      <c r="CT369" s="24"/>
      <c r="CU369" s="443"/>
      <c r="CV369" s="443"/>
      <c r="CW369" s="443"/>
      <c r="CX369" s="460"/>
      <c r="CY369" s="664"/>
      <c r="CZ369" s="24"/>
      <c r="DA369" s="668"/>
      <c r="DB369" s="24"/>
      <c r="DC369" s="24"/>
      <c r="DD369" s="443"/>
      <c r="DE369" s="443"/>
      <c r="DF369" s="443"/>
      <c r="DG369" s="460"/>
      <c r="DH369" s="664"/>
      <c r="DI369" s="24"/>
      <c r="DJ369" s="668"/>
      <c r="DK369" s="24"/>
      <c r="DL369" s="24"/>
      <c r="DM369" s="443"/>
      <c r="DN369" s="443"/>
      <c r="DO369" s="443"/>
      <c r="DP369" s="460"/>
      <c r="DQ369" s="664"/>
      <c r="DR369" s="24"/>
      <c r="DS369" s="669"/>
      <c r="DT369" s="24"/>
      <c r="DU369" s="24"/>
      <c r="DV369" s="443"/>
      <c r="DW369" s="443"/>
      <c r="DX369" s="443"/>
      <c r="DY369" s="460"/>
      <c r="DZ369" s="664"/>
      <c r="EA369" s="24"/>
      <c r="EB369" s="670"/>
      <c r="EC369" s="24"/>
      <c r="ED369" s="24"/>
      <c r="EE369" s="443"/>
      <c r="EF369" s="443"/>
      <c r="EG369" s="443"/>
      <c r="EH369" s="460"/>
      <c r="EI369" s="664"/>
      <c r="EJ369" s="24"/>
      <c r="EK369" s="671"/>
      <c r="EL369" s="24"/>
      <c r="EM369" s="24"/>
      <c r="EN369" s="443"/>
      <c r="EO369" s="443"/>
      <c r="EP369" s="443"/>
      <c r="EQ369" s="460"/>
      <c r="ER369" s="664"/>
      <c r="ES369" s="24"/>
      <c r="ET369" s="671"/>
      <c r="EU369" s="24"/>
      <c r="EV369" s="24"/>
      <c r="EW369" s="443"/>
      <c r="EX369" s="443"/>
      <c r="EY369" s="443"/>
      <c r="EZ369" s="460"/>
      <c r="FA369" s="441"/>
      <c r="FB369" s="446"/>
      <c r="FC369" s="317"/>
      <c r="FD369" s="468"/>
      <c r="FE369" s="446"/>
      <c r="FF369" s="443"/>
      <c r="FG369" s="443"/>
      <c r="FH369" s="443"/>
      <c r="FI369" s="460"/>
      <c r="FJ369" s="664"/>
      <c r="FK369" s="24"/>
      <c r="FL369" s="671"/>
      <c r="FM369" s="24"/>
      <c r="FN369" s="24"/>
      <c r="FO369" s="443"/>
      <c r="FP369" s="443"/>
      <c r="FQ369" s="443"/>
      <c r="FR369" s="460"/>
      <c r="FS369" s="664"/>
      <c r="FT369" s="24"/>
      <c r="FU369" s="671"/>
      <c r="FV369" s="24"/>
      <c r="FW369" s="24"/>
      <c r="FX369" s="443"/>
      <c r="FY369" s="443"/>
      <c r="FZ369" s="443"/>
      <c r="GA369" s="460"/>
      <c r="GB369" s="664"/>
      <c r="GC369" s="24"/>
      <c r="GD369" s="672"/>
      <c r="GE369" s="24"/>
      <c r="GF369" s="24"/>
      <c r="GG369" s="443"/>
      <c r="GH369" s="443"/>
      <c r="GI369" s="443"/>
      <c r="GJ369" s="460"/>
      <c r="GK369" s="441"/>
      <c r="GL369" s="446"/>
      <c r="GM369" s="317"/>
      <c r="GN369" s="468"/>
      <c r="GO369" s="446"/>
      <c r="GP369" s="443"/>
      <c r="GQ369" s="443"/>
      <c r="GR369" s="443"/>
      <c r="GS369" s="460"/>
      <c r="GT369" s="443"/>
      <c r="GU369" s="443"/>
      <c r="GV369" s="443"/>
      <c r="GW369" s="443"/>
      <c r="GX369" s="443"/>
      <c r="GY369" s="443"/>
      <c r="GZ369" s="443"/>
      <c r="HA369" s="443"/>
      <c r="HB369" s="460"/>
      <c r="HC369" s="664"/>
      <c r="HD369" s="24"/>
      <c r="HE369" s="671"/>
      <c r="HF369" s="24"/>
      <c r="HG369" s="24"/>
      <c r="HH369" s="443"/>
      <c r="HI369" s="443"/>
      <c r="HJ369" s="443"/>
      <c r="HK369" s="460"/>
      <c r="HL369" s="664"/>
      <c r="HM369" s="24"/>
      <c r="HN369" s="671"/>
      <c r="HO369" s="24"/>
      <c r="HP369" s="24"/>
      <c r="HQ369" s="443"/>
      <c r="HR369" s="443"/>
      <c r="HS369" s="443"/>
      <c r="HT369" s="460"/>
      <c r="HU369" s="664"/>
      <c r="HV369" s="24"/>
      <c r="HW369" s="673"/>
      <c r="HX369" s="24"/>
      <c r="HY369" s="24"/>
      <c r="HZ369" s="24"/>
      <c r="IA369" s="443"/>
      <c r="IB369" s="443"/>
      <c r="IC369" s="460"/>
      <c r="ID369" s="443"/>
      <c r="IE369" s="443"/>
      <c r="IF369" s="443"/>
      <c r="IG369" s="443"/>
      <c r="IH369" s="443"/>
      <c r="II369" s="443"/>
      <c r="IJ369" s="443"/>
      <c r="IK369" s="443"/>
      <c r="IL369" s="460"/>
      <c r="IM369" s="664"/>
      <c r="IN369" s="24"/>
      <c r="IO369" s="671"/>
      <c r="IP369" s="24"/>
      <c r="IQ369" s="24"/>
      <c r="IR369" s="443"/>
      <c r="IS369" s="443"/>
      <c r="IT369" s="443"/>
      <c r="IU369" s="460"/>
      <c r="IV369" s="664"/>
      <c r="IW369" s="24"/>
      <c r="IX369" s="672"/>
      <c r="IY369" s="24"/>
      <c r="IZ369" s="24"/>
      <c r="JA369" s="443"/>
      <c r="JB369" s="443"/>
      <c r="JC369" s="443"/>
      <c r="JD369" s="460"/>
      <c r="JE369" s="664"/>
      <c r="JF369" s="24"/>
      <c r="JG369" s="671"/>
      <c r="JH369" s="24"/>
      <c r="JI369" s="24"/>
      <c r="JJ369" s="443"/>
      <c r="JK369" s="443"/>
      <c r="JL369" s="443"/>
      <c r="JM369" s="460"/>
      <c r="JN369" s="443"/>
      <c r="JO369" s="443"/>
      <c r="JP369" s="443"/>
      <c r="JQ369" s="443"/>
      <c r="JR369" s="443"/>
      <c r="JS369" s="443"/>
      <c r="JT369" s="443"/>
      <c r="JU369" s="443"/>
      <c r="JV369" s="460"/>
      <c r="JW369" s="664"/>
      <c r="JX369" s="24"/>
      <c r="JY369" s="674"/>
      <c r="JZ369" s="24"/>
      <c r="KA369" s="24"/>
      <c r="KB369" s="443"/>
      <c r="KC369" s="443"/>
      <c r="KD369" s="443"/>
      <c r="KE369" s="460"/>
      <c r="KF369" s="664"/>
      <c r="KG369" s="24"/>
      <c r="KH369" s="671"/>
      <c r="KI369" s="24"/>
      <c r="KJ369" s="24"/>
      <c r="KK369" s="443"/>
      <c r="KL369" s="443"/>
      <c r="KM369" s="443"/>
      <c r="KN369" s="460"/>
      <c r="KO369" s="443"/>
      <c r="KP369" s="443"/>
      <c r="KQ369" s="443"/>
      <c r="KR369" s="443"/>
      <c r="KS369" s="443"/>
      <c r="KT369" s="443"/>
      <c r="KU369" s="443"/>
      <c r="KV369" s="443"/>
      <c r="KW369" s="460"/>
      <c r="KX369" s="443"/>
      <c r="KY369" s="443"/>
      <c r="KZ369" s="443"/>
      <c r="LA369" s="443"/>
      <c r="LB369" s="443"/>
      <c r="LC369" s="443"/>
      <c r="LD369" s="443"/>
      <c r="LE369" s="443"/>
      <c r="LF369" s="460"/>
      <c r="LG369" s="664"/>
      <c r="LH369" s="24"/>
      <c r="LI369" s="670"/>
      <c r="LJ369" s="24"/>
      <c r="LK369" s="24"/>
      <c r="LL369" s="443"/>
      <c r="LM369" s="443"/>
      <c r="LN369" s="443"/>
      <c r="LO369" s="460"/>
      <c r="LP369" s="664"/>
      <c r="LQ369" s="24"/>
      <c r="LR369" s="671"/>
      <c r="LS369" s="24"/>
      <c r="LT369" s="24"/>
      <c r="LU369" s="443"/>
      <c r="LV369" s="443"/>
      <c r="LW369" s="443"/>
      <c r="LX369" s="460"/>
      <c r="LY369" s="443"/>
      <c r="LZ369" s="443"/>
      <c r="MA369" s="443"/>
      <c r="MB369" s="443"/>
      <c r="MC369" s="443"/>
      <c r="MD369" s="443"/>
      <c r="ME369" s="443"/>
      <c r="MF369" s="443"/>
      <c r="MG369" s="460"/>
      <c r="MH369" s="441"/>
      <c r="MI369" s="446"/>
      <c r="MJ369" s="465"/>
      <c r="MK369" s="465"/>
      <c r="ML369" s="675"/>
      <c r="MM369" s="443"/>
      <c r="MN369" s="443"/>
      <c r="MO369" s="443"/>
      <c r="MP369" s="460"/>
      <c r="MQ369" s="441"/>
      <c r="MR369" s="446"/>
      <c r="MS369" s="317"/>
      <c r="MT369" s="468"/>
      <c r="MU369" s="446"/>
      <c r="MV369" s="443"/>
      <c r="MW369" s="443"/>
      <c r="MX369" s="443"/>
      <c r="MY369" s="460"/>
      <c r="MZ369" s="441"/>
      <c r="NA369" s="446"/>
      <c r="NB369" s="317"/>
      <c r="NC369" s="468"/>
      <c r="ND369" s="446"/>
      <c r="NE369" s="443"/>
      <c r="NF369" s="24"/>
      <c r="NG369" s="443"/>
      <c r="NH369" s="460"/>
    </row>
    <row r="370" spans="1:372" ht="18">
      <c r="A370" s="305"/>
      <c r="B370" s="59"/>
      <c r="C370" s="460"/>
      <c r="D370" s="540"/>
      <c r="E370" s="306"/>
      <c r="F370" s="306"/>
      <c r="G370" s="349"/>
      <c r="H370" s="443"/>
      <c r="I370" s="443"/>
      <c r="J370" s="443"/>
      <c r="K370" s="443"/>
      <c r="L370" s="460"/>
      <c r="M370" s="441"/>
      <c r="N370" s="446"/>
      <c r="O370" s="468"/>
      <c r="P370" s="335"/>
      <c r="Q370" s="443"/>
      <c r="R370" s="443"/>
      <c r="S370" s="443"/>
      <c r="T370" s="443"/>
      <c r="U370" s="460"/>
      <c r="V370" s="721"/>
      <c r="W370" s="722"/>
      <c r="X370" s="680"/>
      <c r="Y370" s="722"/>
      <c r="Z370" s="722"/>
      <c r="AB370" s="443"/>
      <c r="AC370" s="443"/>
      <c r="AD370" s="460"/>
      <c r="AE370" s="538" t="s">
        <v>179</v>
      </c>
      <c r="AF370" s="443"/>
      <c r="AG370" s="446"/>
      <c r="AH370" s="59"/>
      <c r="AI370" s="443"/>
      <c r="AJ370" s="443"/>
      <c r="AK370" s="443"/>
      <c r="AL370" s="443"/>
      <c r="AM370" s="460"/>
      <c r="AN370" s="538" t="s">
        <v>811</v>
      </c>
      <c r="AO370" s="443"/>
      <c r="AP370" s="443"/>
      <c r="AQ370" s="212">
        <v>22312.550000000014</v>
      </c>
      <c r="AR370" s="443" t="s">
        <v>1567</v>
      </c>
      <c r="AS370" s="443" t="s">
        <v>1631</v>
      </c>
      <c r="AT370" s="443"/>
      <c r="AU370" s="443"/>
      <c r="AV370" s="460"/>
      <c r="AW370" s="306" t="s">
        <v>873</v>
      </c>
      <c r="AX370" s="446"/>
      <c r="AY370" s="446"/>
      <c r="AZ370" s="212">
        <v>32186.087500000031</v>
      </c>
      <c r="BA370" s="388" t="s">
        <v>2128</v>
      </c>
      <c r="BB370" s="443" t="s">
        <v>1631</v>
      </c>
      <c r="BC370" s="24"/>
      <c r="BD370" s="443"/>
      <c r="BE370" s="460"/>
      <c r="BF370" s="306" t="s">
        <v>863</v>
      </c>
      <c r="BG370" s="446"/>
      <c r="BH370" s="621"/>
      <c r="BI370" s="212">
        <v>43241.099999999737</v>
      </c>
      <c r="BJ370" s="388" t="s">
        <v>3754</v>
      </c>
      <c r="BK370" s="443" t="s">
        <v>1631</v>
      </c>
      <c r="BL370" s="443"/>
      <c r="BM370" s="443"/>
      <c r="BN370" s="460"/>
      <c r="BO370" s="24"/>
      <c r="BP370" s="24"/>
      <c r="BQ370" s="668"/>
      <c r="BR370" s="24"/>
      <c r="BS370" s="24"/>
      <c r="BT370" s="443"/>
      <c r="BU370" s="443"/>
      <c r="BV370" s="443"/>
      <c r="BW370" s="460"/>
      <c r="BX370" s="24"/>
      <c r="BY370" s="24"/>
      <c r="BZ370" s="668"/>
      <c r="CA370" s="24"/>
      <c r="CB370" s="24"/>
      <c r="CC370" s="443"/>
      <c r="CD370" s="443"/>
      <c r="CE370" s="443"/>
      <c r="CF370" s="460"/>
      <c r="CG370" s="24"/>
      <c r="CH370" s="24"/>
      <c r="CI370" s="668"/>
      <c r="CJ370" s="24"/>
      <c r="CK370" s="24"/>
      <c r="CL370" s="443"/>
      <c r="CM370" s="443"/>
      <c r="CN370" s="443"/>
      <c r="CO370" s="460"/>
      <c r="CP370" s="24"/>
      <c r="CQ370" s="24"/>
      <c r="CR370" s="668"/>
      <c r="CS370" s="24"/>
      <c r="CT370" s="24"/>
      <c r="CU370" s="443"/>
      <c r="CV370" s="443"/>
      <c r="CW370" s="443"/>
      <c r="CX370" s="460"/>
      <c r="CY370" s="24"/>
      <c r="CZ370" s="24"/>
      <c r="DA370" s="668"/>
      <c r="DB370" s="24"/>
      <c r="DC370" s="24"/>
      <c r="DD370" s="443"/>
      <c r="DE370" s="443"/>
      <c r="DF370" s="443"/>
      <c r="DG370" s="460"/>
      <c r="DH370" s="24"/>
      <c r="DI370" s="24"/>
      <c r="DJ370" s="668"/>
      <c r="DK370" s="24"/>
      <c r="DL370" s="24"/>
      <c r="DM370" s="443"/>
      <c r="DN370" s="443"/>
      <c r="DO370" s="443"/>
      <c r="DP370" s="460"/>
      <c r="DQ370" s="24"/>
      <c r="DR370" s="24"/>
      <c r="DS370" s="669"/>
      <c r="DT370" s="24"/>
      <c r="DU370" s="24"/>
      <c r="DV370" s="443"/>
      <c r="DW370" s="443"/>
      <c r="DX370" s="443"/>
      <c r="DY370" s="460"/>
      <c r="DZ370" s="24"/>
      <c r="EA370" s="24"/>
      <c r="EB370" s="670"/>
      <c r="EC370" s="24"/>
      <c r="ED370" s="24"/>
      <c r="EE370" s="443"/>
      <c r="EF370" s="443"/>
      <c r="EG370" s="443"/>
      <c r="EH370" s="460"/>
      <c r="EI370" s="24"/>
      <c r="EJ370" s="24"/>
      <c r="EK370" s="671"/>
      <c r="EL370" s="24"/>
      <c r="EM370" s="24"/>
      <c r="EN370" s="443"/>
      <c r="EO370" s="443"/>
      <c r="EP370" s="443"/>
      <c r="EQ370" s="460"/>
      <c r="ER370" s="24"/>
      <c r="ES370" s="24"/>
      <c r="ET370" s="671"/>
      <c r="EU370" s="24"/>
      <c r="EV370" s="24"/>
      <c r="EW370" s="443"/>
      <c r="EX370" s="443"/>
      <c r="EY370" s="443"/>
      <c r="EZ370" s="460"/>
      <c r="FA370" s="443"/>
      <c r="FB370" s="446"/>
      <c r="FC370" s="317"/>
      <c r="FD370" s="468"/>
      <c r="FE370" s="446"/>
      <c r="FF370" s="443"/>
      <c r="FG370" s="443"/>
      <c r="FH370" s="443"/>
      <c r="FI370" s="460"/>
      <c r="FJ370" s="24"/>
      <c r="FK370" s="24"/>
      <c r="FL370" s="671"/>
      <c r="FM370" s="24"/>
      <c r="FN370" s="24"/>
      <c r="FO370" s="443"/>
      <c r="FP370" s="443"/>
      <c r="FQ370" s="443"/>
      <c r="FR370" s="460"/>
      <c r="FS370" s="24"/>
      <c r="FT370" s="24"/>
      <c r="FU370" s="671"/>
      <c r="FV370" s="24"/>
      <c r="FW370" s="24"/>
      <c r="FX370" s="443"/>
      <c r="FY370" s="443"/>
      <c r="FZ370" s="443"/>
      <c r="GA370" s="460"/>
      <c r="GB370" s="24"/>
      <c r="GC370" s="24"/>
      <c r="GD370" s="672"/>
      <c r="GE370" s="24"/>
      <c r="GF370" s="24"/>
      <c r="GG370" s="443"/>
      <c r="GH370" s="443"/>
      <c r="GI370" s="443"/>
      <c r="GJ370" s="460"/>
      <c r="GK370" s="443"/>
      <c r="GL370" s="446"/>
      <c r="GM370" s="317"/>
      <c r="GN370" s="468"/>
      <c r="GO370" s="446"/>
      <c r="GP370" s="443"/>
      <c r="GQ370" s="443"/>
      <c r="GR370" s="443"/>
      <c r="GS370" s="460"/>
      <c r="GT370" s="443"/>
      <c r="GU370" s="443"/>
      <c r="GV370" s="443"/>
      <c r="GW370" s="443"/>
      <c r="GX370" s="443"/>
      <c r="GY370" s="443"/>
      <c r="GZ370" s="443"/>
      <c r="HA370" s="443"/>
      <c r="HB370" s="460"/>
      <c r="HC370" s="24"/>
      <c r="HD370" s="24"/>
      <c r="HE370" s="671"/>
      <c r="HF370" s="24"/>
      <c r="HG370" s="24"/>
      <c r="HH370" s="443"/>
      <c r="HI370" s="443"/>
      <c r="HJ370" s="443"/>
      <c r="HK370" s="460"/>
      <c r="HL370" s="24"/>
      <c r="HM370" s="24"/>
      <c r="HN370" s="671"/>
      <c r="HO370" s="24"/>
      <c r="HP370" s="24"/>
      <c r="HQ370" s="443"/>
      <c r="HR370" s="443"/>
      <c r="HS370" s="443"/>
      <c r="HT370" s="460"/>
      <c r="HU370" s="24"/>
      <c r="HV370" s="24"/>
      <c r="HW370" s="673"/>
      <c r="HX370" s="24"/>
      <c r="HY370" s="24"/>
      <c r="HZ370" s="24"/>
      <c r="IA370" s="443"/>
      <c r="IB370" s="443"/>
      <c r="IC370" s="460"/>
      <c r="ID370" s="443"/>
      <c r="IE370" s="443"/>
      <c r="IF370" s="443"/>
      <c r="IG370" s="443"/>
      <c r="IH370" s="443"/>
      <c r="II370" s="443"/>
      <c r="IJ370" s="443"/>
      <c r="IK370" s="443"/>
      <c r="IL370" s="460"/>
      <c r="IM370" s="24"/>
      <c r="IN370" s="24"/>
      <c r="IO370" s="671"/>
      <c r="IP370" s="24"/>
      <c r="IQ370" s="24"/>
      <c r="IR370" s="443"/>
      <c r="IS370" s="443"/>
      <c r="IT370" s="443"/>
      <c r="IU370" s="460"/>
      <c r="IV370" s="24"/>
      <c r="IW370" s="24"/>
      <c r="IX370" s="672"/>
      <c r="IY370" s="24"/>
      <c r="IZ370" s="24"/>
      <c r="JA370" s="443"/>
      <c r="JB370" s="443"/>
      <c r="JC370" s="443"/>
      <c r="JD370" s="460"/>
      <c r="JE370" s="664"/>
      <c r="JF370" s="24"/>
      <c r="JG370" s="671"/>
      <c r="JH370" s="24"/>
      <c r="JI370" s="24"/>
      <c r="JJ370" s="443"/>
      <c r="JK370" s="443"/>
      <c r="JL370" s="443"/>
      <c r="JM370" s="460"/>
      <c r="JN370" s="443"/>
      <c r="JO370" s="443"/>
      <c r="JP370" s="443"/>
      <c r="JQ370" s="443"/>
      <c r="JR370" s="443"/>
      <c r="JS370" s="443"/>
      <c r="JT370" s="443"/>
      <c r="JU370" s="443"/>
      <c r="JV370" s="460"/>
      <c r="JW370" s="24"/>
      <c r="JX370" s="24"/>
      <c r="JY370" s="674"/>
      <c r="JZ370" s="24"/>
      <c r="KA370" s="24"/>
      <c r="KB370" s="443"/>
      <c r="KC370" s="443"/>
      <c r="KD370" s="443"/>
      <c r="KE370" s="460"/>
      <c r="KF370" s="24"/>
      <c r="KG370" s="24"/>
      <c r="KH370" s="671"/>
      <c r="KI370" s="24"/>
      <c r="KJ370" s="24"/>
      <c r="KK370" s="443"/>
      <c r="KL370" s="443"/>
      <c r="KM370" s="443"/>
      <c r="KN370" s="460"/>
      <c r="KO370" s="443"/>
      <c r="KP370" s="443"/>
      <c r="KQ370" s="443"/>
      <c r="KR370" s="443"/>
      <c r="KS370" s="443"/>
      <c r="KT370" s="443"/>
      <c r="KU370" s="443"/>
      <c r="KV370" s="443"/>
      <c r="KW370" s="460"/>
      <c r="KX370" s="443"/>
      <c r="KY370" s="443"/>
      <c r="KZ370" s="443"/>
      <c r="LA370" s="443"/>
      <c r="LB370" s="443"/>
      <c r="LC370" s="443"/>
      <c r="LD370" s="443"/>
      <c r="LE370" s="443"/>
      <c r="LF370" s="460"/>
      <c r="LG370" s="24"/>
      <c r="LH370" s="24"/>
      <c r="LI370" s="670"/>
      <c r="LJ370" s="24"/>
      <c r="LK370" s="24"/>
      <c r="LL370" s="443"/>
      <c r="LM370" s="443"/>
      <c r="LN370" s="443"/>
      <c r="LO370" s="460"/>
      <c r="LP370" s="24"/>
      <c r="LQ370" s="24"/>
      <c r="LR370" s="671"/>
      <c r="LS370" s="24"/>
      <c r="LT370" s="24"/>
      <c r="LU370" s="443"/>
      <c r="LV370" s="443"/>
      <c r="LW370" s="443"/>
      <c r="LX370" s="460"/>
      <c r="LY370" s="443"/>
      <c r="LZ370" s="443"/>
      <c r="MA370" s="443"/>
      <c r="MB370" s="443"/>
      <c r="MC370" s="443"/>
      <c r="MD370" s="443"/>
      <c r="ME370" s="443"/>
      <c r="MF370" s="443"/>
      <c r="MG370" s="460"/>
      <c r="MH370" s="443"/>
      <c r="MI370" s="446"/>
      <c r="MJ370" s="465"/>
      <c r="MK370" s="465"/>
      <c r="ML370" s="675"/>
      <c r="MM370" s="443"/>
      <c r="MN370" s="443"/>
      <c r="MO370" s="443"/>
      <c r="MP370" s="460"/>
      <c r="MQ370" s="443"/>
      <c r="MR370" s="446"/>
      <c r="MS370" s="317"/>
      <c r="MT370" s="468"/>
      <c r="MU370" s="446"/>
      <c r="MV370" s="443"/>
      <c r="MW370" s="443"/>
      <c r="MX370" s="443"/>
      <c r="MY370" s="460"/>
      <c r="MZ370" s="443"/>
      <c r="NA370" s="446"/>
      <c r="NB370" s="317"/>
      <c r="NC370" s="468"/>
      <c r="ND370" s="446"/>
      <c r="NE370" s="443"/>
      <c r="NF370" s="24"/>
      <c r="NG370" s="443"/>
      <c r="NH370" s="460"/>
    </row>
    <row r="371" spans="1:372" ht="18">
      <c r="A371" s="306"/>
      <c r="B371" s="59"/>
      <c r="C371" s="460"/>
      <c r="D371" s="446"/>
      <c r="E371" s="446"/>
      <c r="F371" s="468"/>
      <c r="G371" s="335"/>
      <c r="H371" s="443"/>
      <c r="I371" s="443"/>
      <c r="J371" s="443"/>
      <c r="K371" s="443"/>
      <c r="L371" s="460"/>
      <c r="M371" s="540"/>
      <c r="N371" s="306"/>
      <c r="O371" s="306"/>
      <c r="P371" s="349"/>
      <c r="Q371" s="443"/>
      <c r="R371" s="443"/>
      <c r="S371" s="443"/>
      <c r="T371" s="443"/>
      <c r="U371" s="460"/>
      <c r="V371" s="721"/>
      <c r="W371" s="722"/>
      <c r="X371" s="680"/>
      <c r="Y371" s="722"/>
      <c r="Z371" s="722"/>
      <c r="AB371" s="443"/>
      <c r="AC371" s="443"/>
      <c r="AD371" s="460"/>
      <c r="AE371" s="62">
        <v>2016</v>
      </c>
      <c r="AF371" s="443"/>
      <c r="AG371" s="446"/>
      <c r="AH371" s="59">
        <v>8304</v>
      </c>
      <c r="AI371" s="443" t="s">
        <v>419</v>
      </c>
      <c r="AJ371" s="443" t="s">
        <v>1631</v>
      </c>
      <c r="AK371" s="443"/>
      <c r="AL371" s="443"/>
      <c r="AM371" s="460"/>
      <c r="AN371" s="655">
        <v>2019</v>
      </c>
      <c r="AO371" s="443"/>
      <c r="AP371" s="443"/>
      <c r="AQ371" s="443"/>
      <c r="AR371" s="443"/>
      <c r="AS371" s="443"/>
      <c r="AT371" s="443"/>
      <c r="AU371" s="443"/>
      <c r="AV371" s="460"/>
      <c r="AW371" s="655" t="s">
        <v>1953</v>
      </c>
      <c r="AX371" s="443"/>
      <c r="AZ371" s="471"/>
      <c r="BB371" s="443"/>
      <c r="BC371" s="24"/>
      <c r="BD371" s="443"/>
      <c r="BE371" s="460"/>
      <c r="BF371" s="655" t="s">
        <v>3738</v>
      </c>
      <c r="BJ371" s="24"/>
      <c r="BK371" s="443"/>
      <c r="BL371" s="443"/>
      <c r="BM371" s="443"/>
      <c r="BN371" s="460"/>
      <c r="BO371" s="676"/>
      <c r="BP371" s="24"/>
      <c r="BQ371" s="668"/>
      <c r="BR371" s="24"/>
      <c r="BS371" s="24"/>
      <c r="BT371" s="443"/>
      <c r="BU371" s="443"/>
      <c r="BV371" s="443"/>
      <c r="BW371" s="460"/>
      <c r="BX371" s="676"/>
      <c r="BY371" s="24"/>
      <c r="BZ371" s="668"/>
      <c r="CA371" s="24"/>
      <c r="CB371" s="24"/>
      <c r="CC371" s="443"/>
      <c r="CD371" s="443"/>
      <c r="CE371" s="443"/>
      <c r="CF371" s="460"/>
      <c r="CG371" s="676"/>
      <c r="CH371" s="24"/>
      <c r="CI371" s="668"/>
      <c r="CJ371" s="24"/>
      <c r="CK371" s="24"/>
      <c r="CL371" s="443"/>
      <c r="CM371" s="443"/>
      <c r="CN371" s="443"/>
      <c r="CO371" s="460"/>
      <c r="CP371" s="676"/>
      <c r="CQ371" s="24"/>
      <c r="CR371" s="668"/>
      <c r="CS371" s="24"/>
      <c r="CT371" s="24"/>
      <c r="CU371" s="443"/>
      <c r="CV371" s="443"/>
      <c r="CW371" s="443"/>
      <c r="CX371" s="460"/>
      <c r="CY371" s="676"/>
      <c r="CZ371" s="24"/>
      <c r="DA371" s="668"/>
      <c r="DB371" s="24"/>
      <c r="DC371" s="24"/>
      <c r="DD371" s="443"/>
      <c r="DE371" s="443"/>
      <c r="DF371" s="443"/>
      <c r="DG371" s="460"/>
      <c r="DH371" s="676"/>
      <c r="DI371" s="24"/>
      <c r="DJ371" s="668"/>
      <c r="DK371" s="24"/>
      <c r="DL371" s="24"/>
      <c r="DM371" s="443"/>
      <c r="DN371" s="443"/>
      <c r="DO371" s="443"/>
      <c r="DP371" s="460"/>
      <c r="DQ371" s="677"/>
      <c r="DR371" s="24"/>
      <c r="DS371" s="669"/>
      <c r="DT371" s="24"/>
      <c r="DU371" s="24"/>
      <c r="DV371" s="443"/>
      <c r="DW371" s="443"/>
      <c r="DX371" s="443"/>
      <c r="DY371" s="460"/>
      <c r="DZ371" s="677"/>
      <c r="EA371" s="24"/>
      <c r="EB371" s="669"/>
      <c r="EC371" s="24"/>
      <c r="ED371" s="24"/>
      <c r="EE371" s="443"/>
      <c r="EF371" s="443"/>
      <c r="EG371" s="443"/>
      <c r="EH371" s="460"/>
      <c r="EI371" s="676"/>
      <c r="EJ371" s="24"/>
      <c r="EK371" s="668"/>
      <c r="EL371" s="24"/>
      <c r="EM371" s="24"/>
      <c r="EN371" s="443"/>
      <c r="EO371" s="443"/>
      <c r="EP371" s="443"/>
      <c r="EQ371" s="460"/>
      <c r="ER371" s="676"/>
      <c r="ES371" s="24"/>
      <c r="ET371" s="668"/>
      <c r="EU371" s="24"/>
      <c r="EV371" s="24"/>
      <c r="EW371" s="443"/>
      <c r="EX371" s="443"/>
      <c r="EY371" s="443"/>
      <c r="EZ371" s="460"/>
      <c r="FA371" s="540"/>
      <c r="FB371" s="464"/>
      <c r="FC371" s="541"/>
      <c r="FD371" s="468"/>
      <c r="FE371" s="306"/>
      <c r="FF371" s="443"/>
      <c r="FG371" s="443"/>
      <c r="FH371" s="443"/>
      <c r="FI371" s="460"/>
      <c r="FJ371" s="676"/>
      <c r="FK371" s="24"/>
      <c r="FL371" s="668"/>
      <c r="FM371" s="24"/>
      <c r="FN371" s="24"/>
      <c r="FO371" s="443"/>
      <c r="FP371" s="443"/>
      <c r="FQ371" s="443"/>
      <c r="FR371" s="460"/>
      <c r="FS371" s="676"/>
      <c r="FT371" s="24"/>
      <c r="FU371" s="668"/>
      <c r="FV371" s="24"/>
      <c r="FW371" s="24"/>
      <c r="FX371" s="443"/>
      <c r="FY371" s="443"/>
      <c r="FZ371" s="443"/>
      <c r="GA371" s="460"/>
      <c r="GB371" s="678"/>
      <c r="GC371" s="24"/>
      <c r="GD371" s="679"/>
      <c r="GE371" s="24"/>
      <c r="GF371" s="24"/>
      <c r="GG371" s="443"/>
      <c r="GH371" s="443"/>
      <c r="GI371" s="443"/>
      <c r="GJ371" s="460"/>
      <c r="GK371" s="540"/>
      <c r="GL371" s="464"/>
      <c r="GM371" s="541"/>
      <c r="GN371" s="468"/>
      <c r="GO371" s="306"/>
      <c r="GP371" s="443"/>
      <c r="GQ371" s="443"/>
      <c r="GR371" s="443"/>
      <c r="GS371" s="460"/>
      <c r="GT371" s="443"/>
      <c r="GU371" s="443"/>
      <c r="GV371" s="443"/>
      <c r="GW371" s="443"/>
      <c r="GX371" s="443"/>
      <c r="GY371" s="443"/>
      <c r="GZ371" s="443"/>
      <c r="HA371" s="443"/>
      <c r="HB371" s="460"/>
      <c r="HC371" s="676"/>
      <c r="HD371" s="24"/>
      <c r="HE371" s="668"/>
      <c r="HF371" s="24"/>
      <c r="HG371" s="24"/>
      <c r="HH371" s="443"/>
      <c r="HI371" s="443"/>
      <c r="HJ371" s="443"/>
      <c r="HK371" s="460"/>
      <c r="HL371" s="676"/>
      <c r="HM371" s="24"/>
      <c r="HN371" s="668"/>
      <c r="HO371" s="24"/>
      <c r="HP371" s="24"/>
      <c r="HQ371" s="443"/>
      <c r="HR371" s="443"/>
      <c r="HS371" s="443"/>
      <c r="HT371" s="460"/>
      <c r="HU371" s="676"/>
      <c r="HV371" s="24"/>
      <c r="HW371" s="680"/>
      <c r="HX371" s="24"/>
      <c r="HY371" s="24"/>
      <c r="HZ371" s="24"/>
      <c r="IA371" s="443"/>
      <c r="IB371" s="443"/>
      <c r="IC371" s="460"/>
      <c r="ID371" s="443"/>
      <c r="IE371" s="443"/>
      <c r="IF371" s="443"/>
      <c r="IG371" s="443"/>
      <c r="IH371" s="443"/>
      <c r="II371" s="443"/>
      <c r="IJ371" s="443"/>
      <c r="IK371" s="443"/>
      <c r="IL371" s="460"/>
      <c r="IM371" s="677"/>
      <c r="IN371" s="24"/>
      <c r="IO371" s="668"/>
      <c r="IP371" s="24"/>
      <c r="IQ371" s="24"/>
      <c r="IR371" s="443"/>
      <c r="IS371" s="443"/>
      <c r="IT371" s="443"/>
      <c r="IU371" s="460"/>
      <c r="IV371" s="678"/>
      <c r="IW371" s="24"/>
      <c r="IX371" s="679"/>
      <c r="IY371" s="24"/>
      <c r="IZ371" s="24"/>
      <c r="JA371" s="443"/>
      <c r="JB371" s="443"/>
      <c r="JC371" s="443"/>
      <c r="JD371" s="460"/>
      <c r="JE371" s="24"/>
      <c r="JF371" s="24"/>
      <c r="JG371" s="671"/>
      <c r="JH371" s="24"/>
      <c r="JI371" s="24"/>
      <c r="JJ371" s="443"/>
      <c r="JK371" s="443"/>
      <c r="JL371" s="443"/>
      <c r="JM371" s="460"/>
      <c r="JN371" s="443"/>
      <c r="JO371" s="443"/>
      <c r="JP371" s="443"/>
      <c r="JQ371" s="443"/>
      <c r="JR371" s="443"/>
      <c r="JS371" s="443"/>
      <c r="JT371" s="443"/>
      <c r="JU371" s="443"/>
      <c r="JV371" s="460"/>
      <c r="JW371" s="677"/>
      <c r="JX371" s="24"/>
      <c r="JY371" s="674"/>
      <c r="JZ371" s="24"/>
      <c r="KA371" s="24"/>
      <c r="KB371" s="443"/>
      <c r="KC371" s="443"/>
      <c r="KD371" s="443"/>
      <c r="KE371" s="460"/>
      <c r="KF371" s="676"/>
      <c r="KG371" s="24"/>
      <c r="KH371" s="668"/>
      <c r="KI371" s="24"/>
      <c r="KJ371" s="24"/>
      <c r="KK371" s="443"/>
      <c r="KL371" s="443"/>
      <c r="KM371" s="443"/>
      <c r="KN371" s="460"/>
      <c r="KO371" s="443"/>
      <c r="KP371" s="443"/>
      <c r="KQ371" s="443"/>
      <c r="KR371" s="443"/>
      <c r="KS371" s="443"/>
      <c r="KT371" s="443"/>
      <c r="KU371" s="443"/>
      <c r="KV371" s="443"/>
      <c r="KW371" s="460"/>
      <c r="KX371" s="443"/>
      <c r="KY371" s="443"/>
      <c r="KZ371" s="443"/>
      <c r="LA371" s="443"/>
      <c r="LB371" s="443"/>
      <c r="LC371" s="443"/>
      <c r="LD371" s="443"/>
      <c r="LE371" s="443"/>
      <c r="LF371" s="460"/>
      <c r="LG371" s="677"/>
      <c r="LH371" s="24"/>
      <c r="LI371" s="669"/>
      <c r="LJ371" s="24"/>
      <c r="LK371" s="24"/>
      <c r="LL371" s="443"/>
      <c r="LM371" s="443"/>
      <c r="LN371" s="443"/>
      <c r="LO371" s="460"/>
      <c r="LP371" s="677"/>
      <c r="LQ371" s="24"/>
      <c r="LR371" s="668"/>
      <c r="LS371" s="24"/>
      <c r="LT371" s="24"/>
      <c r="LU371" s="443"/>
      <c r="LV371" s="443"/>
      <c r="LW371" s="443"/>
      <c r="LX371" s="460"/>
      <c r="LY371" s="443"/>
      <c r="LZ371" s="443"/>
      <c r="MA371" s="443"/>
      <c r="MB371" s="443"/>
      <c r="MC371" s="443"/>
      <c r="MD371" s="443"/>
      <c r="ME371" s="443"/>
      <c r="MF371" s="443"/>
      <c r="MG371" s="460"/>
      <c r="MH371" s="540"/>
      <c r="MI371" s="464"/>
      <c r="MJ371" s="465"/>
      <c r="MK371" s="465"/>
      <c r="ML371" s="675"/>
      <c r="MM371" s="443"/>
      <c r="MN371" s="443"/>
      <c r="MO371" s="443"/>
      <c r="MP371" s="460"/>
      <c r="MQ371" s="540"/>
      <c r="MR371" s="464"/>
      <c r="MS371" s="541"/>
      <c r="MT371" s="468"/>
      <c r="MU371" s="446"/>
      <c r="MV371" s="443"/>
      <c r="MW371" s="443"/>
      <c r="MX371" s="443"/>
      <c r="MY371" s="460"/>
      <c r="MZ371" s="540"/>
      <c r="NA371" s="464"/>
      <c r="NB371" s="541"/>
      <c r="NC371" s="468"/>
      <c r="ND371" s="446"/>
      <c r="NE371" s="443"/>
      <c r="NF371" s="24"/>
      <c r="NG371" s="443"/>
      <c r="NH371" s="460"/>
    </row>
    <row r="372" spans="1:372" ht="18">
      <c r="A372" s="62"/>
      <c r="B372" s="59"/>
      <c r="C372" s="460"/>
      <c r="D372" s="446"/>
      <c r="E372" s="446"/>
      <c r="F372" s="468"/>
      <c r="G372" s="335"/>
      <c r="H372" s="443"/>
      <c r="I372" s="443"/>
      <c r="J372" s="443"/>
      <c r="K372" s="443"/>
      <c r="L372" s="460"/>
      <c r="M372" s="446"/>
      <c r="N372" s="325"/>
      <c r="O372" s="468"/>
      <c r="P372" s="335"/>
      <c r="Q372" s="443"/>
      <c r="R372" s="443"/>
      <c r="S372" s="443"/>
      <c r="T372" s="443"/>
      <c r="U372" s="460"/>
      <c r="V372" s="723"/>
      <c r="W372" s="722"/>
      <c r="X372" s="680"/>
      <c r="Y372" s="722"/>
      <c r="Z372" s="722"/>
      <c r="AB372" s="443"/>
      <c r="AC372" s="443"/>
      <c r="AD372" s="460"/>
      <c r="AE372" s="306" t="s">
        <v>180</v>
      </c>
      <c r="AF372" s="443"/>
      <c r="AG372" s="443"/>
      <c r="AH372" s="59"/>
      <c r="AI372" s="443"/>
      <c r="AJ372" s="443"/>
      <c r="AK372" s="443"/>
      <c r="AL372" s="443"/>
      <c r="AM372" s="460"/>
      <c r="AN372" s="538" t="s">
        <v>817</v>
      </c>
      <c r="AO372" s="443"/>
      <c r="AP372" s="443"/>
      <c r="AQ372" s="212">
        <v>21871.950000000077</v>
      </c>
      <c r="AR372" s="443" t="s">
        <v>1568</v>
      </c>
      <c r="AS372" s="443" t="s">
        <v>1632</v>
      </c>
      <c r="AT372" s="443"/>
      <c r="AU372" s="443"/>
      <c r="AV372" s="460"/>
      <c r="AW372" s="306" t="s">
        <v>863</v>
      </c>
      <c r="AX372" s="286"/>
      <c r="AY372" s="446"/>
      <c r="AZ372" s="212">
        <v>31936.762499999884</v>
      </c>
      <c r="BA372" s="388" t="s">
        <v>2129</v>
      </c>
      <c r="BB372" s="443" t="s">
        <v>1632</v>
      </c>
      <c r="BC372" s="24"/>
      <c r="BD372" s="443"/>
      <c r="BE372" s="460"/>
      <c r="BF372" s="305" t="s">
        <v>144</v>
      </c>
      <c r="BG372" s="283"/>
      <c r="BH372" s="621"/>
      <c r="BI372" s="212">
        <v>43107.562500000036</v>
      </c>
      <c r="BJ372" s="388" t="s">
        <v>3755</v>
      </c>
      <c r="BK372" s="443" t="s">
        <v>1632</v>
      </c>
      <c r="BL372" s="443"/>
      <c r="BM372" s="443"/>
      <c r="BN372" s="460"/>
      <c r="BO372" s="664"/>
      <c r="BP372" s="24"/>
      <c r="BQ372" s="668"/>
      <c r="BR372" s="24"/>
      <c r="BS372" s="24"/>
      <c r="BT372" s="443"/>
      <c r="BU372" s="443"/>
      <c r="BV372" s="443"/>
      <c r="BW372" s="460"/>
      <c r="BX372" s="664"/>
      <c r="BY372" s="24"/>
      <c r="BZ372" s="668"/>
      <c r="CA372" s="24"/>
      <c r="CB372" s="24"/>
      <c r="CC372" s="443"/>
      <c r="CD372" s="443"/>
      <c r="CE372" s="443"/>
      <c r="CF372" s="460"/>
      <c r="CG372" s="664"/>
      <c r="CH372" s="24"/>
      <c r="CI372" s="668"/>
      <c r="CJ372" s="24"/>
      <c r="CK372" s="24"/>
      <c r="CL372" s="443"/>
      <c r="CM372" s="443"/>
      <c r="CN372" s="443"/>
      <c r="CO372" s="460"/>
      <c r="CP372" s="664"/>
      <c r="CQ372" s="24"/>
      <c r="CR372" s="668"/>
      <c r="CS372" s="24"/>
      <c r="CT372" s="24"/>
      <c r="CU372" s="443"/>
      <c r="CV372" s="443"/>
      <c r="CW372" s="443"/>
      <c r="CX372" s="460"/>
      <c r="CY372" s="664"/>
      <c r="CZ372" s="24"/>
      <c r="DA372" s="668"/>
      <c r="DB372" s="24"/>
      <c r="DC372" s="24"/>
      <c r="DD372" s="443"/>
      <c r="DE372" s="443"/>
      <c r="DF372" s="443"/>
      <c r="DG372" s="460"/>
      <c r="DH372" s="664"/>
      <c r="DI372" s="24"/>
      <c r="DJ372" s="668"/>
      <c r="DK372" s="24"/>
      <c r="DL372" s="24"/>
      <c r="DM372" s="443"/>
      <c r="DN372" s="443"/>
      <c r="DO372" s="443"/>
      <c r="DP372" s="460"/>
      <c r="DQ372" s="664"/>
      <c r="DR372" s="24"/>
      <c r="DS372" s="669"/>
      <c r="DT372" s="24"/>
      <c r="DU372" s="24"/>
      <c r="DV372" s="443"/>
      <c r="DW372" s="443"/>
      <c r="DX372" s="443"/>
      <c r="DY372" s="460"/>
      <c r="DZ372" s="664"/>
      <c r="EA372" s="24"/>
      <c r="EB372" s="670"/>
      <c r="EC372" s="24"/>
      <c r="ED372" s="24"/>
      <c r="EE372" s="443"/>
      <c r="EF372" s="443"/>
      <c r="EG372" s="443"/>
      <c r="EH372" s="460"/>
      <c r="EI372" s="664"/>
      <c r="EJ372" s="24"/>
      <c r="EK372" s="671"/>
      <c r="EL372" s="24"/>
      <c r="EM372" s="24"/>
      <c r="EN372" s="443"/>
      <c r="EO372" s="443"/>
      <c r="EP372" s="443"/>
      <c r="EQ372" s="460"/>
      <c r="ER372" s="664"/>
      <c r="ES372" s="24"/>
      <c r="ET372" s="671"/>
      <c r="EU372" s="24"/>
      <c r="EV372" s="24"/>
      <c r="EW372" s="443"/>
      <c r="EX372" s="443"/>
      <c r="EY372" s="443"/>
      <c r="EZ372" s="460"/>
      <c r="FA372" s="441"/>
      <c r="FB372" s="446"/>
      <c r="FC372" s="317"/>
      <c r="FD372" s="468"/>
      <c r="FE372" s="446"/>
      <c r="FF372" s="443"/>
      <c r="FG372" s="443"/>
      <c r="FH372" s="443"/>
      <c r="FI372" s="460"/>
      <c r="FJ372" s="664"/>
      <c r="FK372" s="24"/>
      <c r="FL372" s="671"/>
      <c r="FM372" s="24"/>
      <c r="FN372" s="24"/>
      <c r="FO372" s="443"/>
      <c r="FP372" s="443"/>
      <c r="FQ372" s="443"/>
      <c r="FR372" s="460"/>
      <c r="FS372" s="664"/>
      <c r="FT372" s="24"/>
      <c r="FU372" s="671"/>
      <c r="FV372" s="24"/>
      <c r="FW372" s="24"/>
      <c r="FX372" s="443"/>
      <c r="FY372" s="443"/>
      <c r="FZ372" s="443"/>
      <c r="GA372" s="460"/>
      <c r="GB372" s="664"/>
      <c r="GC372" s="24"/>
      <c r="GD372" s="672"/>
      <c r="GE372" s="24"/>
      <c r="GF372" s="24"/>
      <c r="GG372" s="443"/>
      <c r="GH372" s="443"/>
      <c r="GI372" s="443"/>
      <c r="GJ372" s="460"/>
      <c r="GK372" s="441"/>
      <c r="GL372" s="446"/>
      <c r="GM372" s="317"/>
      <c r="GN372" s="468"/>
      <c r="GO372" s="446"/>
      <c r="GP372" s="443"/>
      <c r="GQ372" s="443"/>
      <c r="GR372" s="443"/>
      <c r="GS372" s="460"/>
      <c r="GT372" s="443"/>
      <c r="GU372" s="443"/>
      <c r="GV372" s="443"/>
      <c r="GW372" s="443"/>
      <c r="GX372" s="443"/>
      <c r="GY372" s="443"/>
      <c r="GZ372" s="443"/>
      <c r="HA372" s="443"/>
      <c r="HB372" s="460"/>
      <c r="HC372" s="664"/>
      <c r="HD372" s="24"/>
      <c r="HE372" s="671"/>
      <c r="HF372" s="24"/>
      <c r="HG372" s="24"/>
      <c r="HH372" s="443"/>
      <c r="HI372" s="443"/>
      <c r="HJ372" s="443"/>
      <c r="HK372" s="460"/>
      <c r="HL372" s="664"/>
      <c r="HM372" s="24"/>
      <c r="HN372" s="671"/>
      <c r="HO372" s="24"/>
      <c r="HP372" s="24"/>
      <c r="HQ372" s="443"/>
      <c r="HR372" s="443"/>
      <c r="HS372" s="443"/>
      <c r="HT372" s="460"/>
      <c r="HU372" s="664"/>
      <c r="HV372" s="24"/>
      <c r="HW372" s="673"/>
      <c r="HX372" s="24"/>
      <c r="HY372" s="24"/>
      <c r="HZ372" s="24"/>
      <c r="IA372" s="443"/>
      <c r="IB372" s="443"/>
      <c r="IC372" s="460"/>
      <c r="ID372" s="443"/>
      <c r="IE372" s="443"/>
      <c r="IF372" s="443"/>
      <c r="IG372" s="443"/>
      <c r="IH372" s="443"/>
      <c r="II372" s="443"/>
      <c r="IJ372" s="443"/>
      <c r="IK372" s="443"/>
      <c r="IL372" s="460"/>
      <c r="IM372" s="664"/>
      <c r="IN372" s="24"/>
      <c r="IO372" s="671"/>
      <c r="IP372" s="24"/>
      <c r="IQ372" s="24"/>
      <c r="IR372" s="443"/>
      <c r="IS372" s="443"/>
      <c r="IT372" s="443"/>
      <c r="IU372" s="460"/>
      <c r="IV372" s="664"/>
      <c r="IW372" s="24"/>
      <c r="IX372" s="672"/>
      <c r="IY372" s="24"/>
      <c r="IZ372" s="24"/>
      <c r="JA372" s="443"/>
      <c r="JB372" s="443"/>
      <c r="JC372" s="443"/>
      <c r="JD372" s="460"/>
      <c r="JE372" s="676"/>
      <c r="JF372" s="24"/>
      <c r="JG372" s="668"/>
      <c r="JH372" s="24"/>
      <c r="JI372" s="24"/>
      <c r="JJ372" s="443"/>
      <c r="JK372" s="443"/>
      <c r="JL372" s="443"/>
      <c r="JM372" s="460"/>
      <c r="JN372" s="443"/>
      <c r="JO372" s="443"/>
      <c r="JP372" s="443"/>
      <c r="JQ372" s="443"/>
      <c r="JR372" s="443"/>
      <c r="JS372" s="443"/>
      <c r="JT372" s="443"/>
      <c r="JU372" s="443"/>
      <c r="JV372" s="460"/>
      <c r="JW372" s="664"/>
      <c r="JX372" s="24"/>
      <c r="JY372" s="674"/>
      <c r="JZ372" s="24"/>
      <c r="KA372" s="24"/>
      <c r="KB372" s="443"/>
      <c r="KC372" s="443"/>
      <c r="KD372" s="443"/>
      <c r="KE372" s="460"/>
      <c r="KF372" s="664"/>
      <c r="KG372" s="24"/>
      <c r="KH372" s="671"/>
      <c r="KI372" s="24"/>
      <c r="KJ372" s="24"/>
      <c r="KK372" s="443"/>
      <c r="KL372" s="443"/>
      <c r="KM372" s="443"/>
      <c r="KN372" s="460"/>
      <c r="KO372" s="443"/>
      <c r="KP372" s="443"/>
      <c r="KQ372" s="443"/>
      <c r="KR372" s="443"/>
      <c r="KS372" s="443"/>
      <c r="KT372" s="443"/>
      <c r="KU372" s="443"/>
      <c r="KV372" s="443"/>
      <c r="KW372" s="460"/>
      <c r="KX372" s="443"/>
      <c r="KY372" s="443"/>
      <c r="KZ372" s="443"/>
      <c r="LA372" s="443"/>
      <c r="LB372" s="443"/>
      <c r="LC372" s="443"/>
      <c r="LD372" s="443"/>
      <c r="LE372" s="443"/>
      <c r="LF372" s="460"/>
      <c r="LG372" s="664"/>
      <c r="LH372" s="24"/>
      <c r="LI372" s="670"/>
      <c r="LJ372" s="24"/>
      <c r="LK372" s="24"/>
      <c r="LL372" s="443"/>
      <c r="LM372" s="443"/>
      <c r="LN372" s="443"/>
      <c r="LO372" s="460"/>
      <c r="LP372" s="664"/>
      <c r="LQ372" s="24"/>
      <c r="LR372" s="671"/>
      <c r="LS372" s="24"/>
      <c r="LT372" s="24"/>
      <c r="LU372" s="443"/>
      <c r="LV372" s="443"/>
      <c r="LW372" s="443"/>
      <c r="LX372" s="460"/>
      <c r="LY372" s="443"/>
      <c r="LZ372" s="443"/>
      <c r="MA372" s="443"/>
      <c r="MB372" s="443"/>
      <c r="MC372" s="443"/>
      <c r="MD372" s="443"/>
      <c r="ME372" s="443"/>
      <c r="MF372" s="443"/>
      <c r="MG372" s="460"/>
      <c r="MH372" s="441"/>
      <c r="MI372" s="446"/>
      <c r="MJ372" s="465"/>
      <c r="MK372" s="465"/>
      <c r="ML372" s="675"/>
      <c r="MM372" s="443"/>
      <c r="MN372" s="443"/>
      <c r="MO372" s="443"/>
      <c r="MP372" s="460"/>
      <c r="MQ372" s="441"/>
      <c r="MR372" s="446"/>
      <c r="MS372" s="317"/>
      <c r="MT372" s="468"/>
      <c r="MU372" s="446"/>
      <c r="MV372" s="443"/>
      <c r="MW372" s="443"/>
      <c r="MX372" s="443"/>
      <c r="MY372" s="460"/>
      <c r="MZ372" s="441"/>
      <c r="NA372" s="446"/>
      <c r="NB372" s="317"/>
      <c r="NC372" s="468"/>
      <c r="ND372" s="446"/>
      <c r="NE372" s="443"/>
      <c r="NF372" s="24"/>
      <c r="NG372" s="443"/>
      <c r="NH372" s="460"/>
    </row>
    <row r="373" spans="1:372" ht="18">
      <c r="A373" s="306"/>
      <c r="B373" s="59"/>
      <c r="C373" s="460"/>
      <c r="D373" s="441"/>
      <c r="E373" s="446"/>
      <c r="F373" s="468"/>
      <c r="G373" s="335"/>
      <c r="H373" s="443"/>
      <c r="I373" s="443"/>
      <c r="J373" s="443"/>
      <c r="K373" s="443"/>
      <c r="L373" s="460"/>
      <c r="M373" s="446"/>
      <c r="N373" s="446"/>
      <c r="O373" s="468"/>
      <c r="P373" s="335"/>
      <c r="Q373" s="443"/>
      <c r="R373" s="443"/>
      <c r="S373" s="443"/>
      <c r="T373" s="443"/>
      <c r="U373" s="460"/>
      <c r="V373" s="676"/>
      <c r="W373" s="722"/>
      <c r="X373" s="680"/>
      <c r="Y373" s="722"/>
      <c r="Z373" s="722"/>
      <c r="AB373" s="443"/>
      <c r="AC373" s="443"/>
      <c r="AD373" s="460"/>
      <c r="AE373" s="62" t="s">
        <v>226</v>
      </c>
      <c r="AF373" s="443"/>
      <c r="AG373" s="443"/>
      <c r="AH373" s="59">
        <v>1854</v>
      </c>
      <c r="AI373" s="443" t="s">
        <v>250</v>
      </c>
      <c r="AJ373" s="443" t="s">
        <v>1632</v>
      </c>
      <c r="AK373" s="443"/>
      <c r="AL373" s="443"/>
      <c r="AM373" s="460"/>
      <c r="AN373" s="655">
        <v>2019</v>
      </c>
      <c r="AO373" s="443"/>
      <c r="AP373" s="443"/>
      <c r="AQ373" s="443"/>
      <c r="AR373" s="443"/>
      <c r="AS373" s="443"/>
      <c r="AT373" s="443"/>
      <c r="AU373" s="443"/>
      <c r="AV373" s="460"/>
      <c r="AW373" s="655" t="s">
        <v>1953</v>
      </c>
      <c r="AX373" s="443"/>
      <c r="AZ373" s="471"/>
      <c r="BB373" s="443"/>
      <c r="BC373" s="24"/>
      <c r="BD373" s="443"/>
      <c r="BE373" s="460"/>
      <c r="BF373" s="62" t="s">
        <v>3705</v>
      </c>
      <c r="BJ373" s="24"/>
      <c r="BK373" s="443"/>
      <c r="BL373" s="443"/>
      <c r="BM373" s="443"/>
      <c r="BN373" s="460"/>
      <c r="BO373" s="24"/>
      <c r="BP373" s="24"/>
      <c r="BQ373" s="668"/>
      <c r="BR373" s="24"/>
      <c r="BS373" s="24"/>
      <c r="BT373" s="443"/>
      <c r="BU373" s="443"/>
      <c r="BV373" s="443"/>
      <c r="BW373" s="460"/>
      <c r="BX373" s="24"/>
      <c r="BY373" s="24"/>
      <c r="BZ373" s="668"/>
      <c r="CA373" s="24"/>
      <c r="CB373" s="24"/>
      <c r="CC373" s="443"/>
      <c r="CD373" s="443"/>
      <c r="CE373" s="443"/>
      <c r="CF373" s="460"/>
      <c r="CG373" s="24"/>
      <c r="CH373" s="24"/>
      <c r="CI373" s="668"/>
      <c r="CJ373" s="24"/>
      <c r="CK373" s="24"/>
      <c r="CL373" s="443"/>
      <c r="CM373" s="443"/>
      <c r="CN373" s="443"/>
      <c r="CO373" s="460"/>
      <c r="CP373" s="24"/>
      <c r="CQ373" s="24"/>
      <c r="CR373" s="668"/>
      <c r="CS373" s="24"/>
      <c r="CT373" s="24"/>
      <c r="CU373" s="443"/>
      <c r="CV373" s="443"/>
      <c r="CW373" s="443"/>
      <c r="CX373" s="460"/>
      <c r="CY373" s="24"/>
      <c r="CZ373" s="24"/>
      <c r="DA373" s="668"/>
      <c r="DB373" s="24"/>
      <c r="DC373" s="24"/>
      <c r="DD373" s="443"/>
      <c r="DE373" s="443"/>
      <c r="DF373" s="443"/>
      <c r="DG373" s="460"/>
      <c r="DH373" s="24"/>
      <c r="DI373" s="24"/>
      <c r="DJ373" s="668"/>
      <c r="DK373" s="24"/>
      <c r="DL373" s="24"/>
      <c r="DM373" s="443"/>
      <c r="DN373" s="443"/>
      <c r="DO373" s="443"/>
      <c r="DP373" s="460"/>
      <c r="DQ373" s="24"/>
      <c r="DR373" s="24"/>
      <c r="DS373" s="669"/>
      <c r="DT373" s="24"/>
      <c r="DU373" s="24"/>
      <c r="DV373" s="443"/>
      <c r="DW373" s="443"/>
      <c r="DX373" s="443"/>
      <c r="DY373" s="460"/>
      <c r="DZ373" s="24"/>
      <c r="EA373" s="24"/>
      <c r="EB373" s="669"/>
      <c r="EC373" s="24"/>
      <c r="ED373" s="24"/>
      <c r="EE373" s="443"/>
      <c r="EF373" s="443"/>
      <c r="EG373" s="443"/>
      <c r="EH373" s="460"/>
      <c r="EI373" s="24"/>
      <c r="EJ373" s="24"/>
      <c r="EK373" s="668"/>
      <c r="EL373" s="24"/>
      <c r="EM373" s="24"/>
      <c r="EN373" s="443"/>
      <c r="EO373" s="443"/>
      <c r="EP373" s="443"/>
      <c r="EQ373" s="460"/>
      <c r="ER373" s="24"/>
      <c r="ES373" s="24"/>
      <c r="ET373" s="668"/>
      <c r="EU373" s="24"/>
      <c r="EV373" s="24"/>
      <c r="EW373" s="443"/>
      <c r="EX373" s="443"/>
      <c r="EY373" s="443"/>
      <c r="EZ373" s="460"/>
      <c r="FA373" s="443"/>
      <c r="FB373" s="446"/>
      <c r="FC373" s="542"/>
      <c r="FD373" s="468"/>
      <c r="FE373" s="446"/>
      <c r="FF373" s="443"/>
      <c r="FG373" s="443"/>
      <c r="FH373" s="443"/>
      <c r="FI373" s="460"/>
      <c r="FJ373" s="24"/>
      <c r="FK373" s="24"/>
      <c r="FL373" s="668"/>
      <c r="FM373" s="24"/>
      <c r="FN373" s="24"/>
      <c r="FO373" s="443"/>
      <c r="FP373" s="443"/>
      <c r="FQ373" s="443"/>
      <c r="FR373" s="460"/>
      <c r="FS373" s="24"/>
      <c r="FT373" s="24"/>
      <c r="FU373" s="668"/>
      <c r="FV373" s="24"/>
      <c r="FW373" s="24"/>
      <c r="FX373" s="443"/>
      <c r="FY373" s="443"/>
      <c r="FZ373" s="443"/>
      <c r="GA373" s="460"/>
      <c r="GB373" s="24"/>
      <c r="GC373" s="24"/>
      <c r="GD373" s="679"/>
      <c r="GE373" s="24"/>
      <c r="GF373" s="24"/>
      <c r="GG373" s="443"/>
      <c r="GH373" s="443"/>
      <c r="GI373" s="443"/>
      <c r="GJ373" s="460"/>
      <c r="GK373" s="443"/>
      <c r="GL373" s="446"/>
      <c r="GM373" s="542"/>
      <c r="GN373" s="468"/>
      <c r="GO373" s="446"/>
      <c r="GP373" s="443"/>
      <c r="GQ373" s="443"/>
      <c r="GR373" s="443"/>
      <c r="GS373" s="460"/>
      <c r="GT373" s="443"/>
      <c r="GU373" s="443"/>
      <c r="GV373" s="443"/>
      <c r="GW373" s="443"/>
      <c r="GX373" s="443"/>
      <c r="GY373" s="443"/>
      <c r="GZ373" s="443"/>
      <c r="HA373" s="443"/>
      <c r="HB373" s="460"/>
      <c r="HC373" s="24"/>
      <c r="HD373" s="24"/>
      <c r="HE373" s="668"/>
      <c r="HF373" s="24"/>
      <c r="HG373" s="24"/>
      <c r="HH373" s="443"/>
      <c r="HI373" s="443"/>
      <c r="HJ373" s="443"/>
      <c r="HK373" s="460"/>
      <c r="HL373" s="24"/>
      <c r="HM373" s="24"/>
      <c r="HN373" s="668"/>
      <c r="HO373" s="24"/>
      <c r="HP373" s="24"/>
      <c r="HQ373" s="443"/>
      <c r="HR373" s="443"/>
      <c r="HS373" s="443"/>
      <c r="HT373" s="460"/>
      <c r="HU373" s="24"/>
      <c r="HV373" s="24"/>
      <c r="HW373" s="680"/>
      <c r="HX373" s="24"/>
      <c r="HY373" s="24"/>
      <c r="HZ373" s="24"/>
      <c r="IA373" s="443"/>
      <c r="IB373" s="443"/>
      <c r="IC373" s="460"/>
      <c r="ID373" s="443"/>
      <c r="IE373" s="443"/>
      <c r="IF373" s="443"/>
      <c r="IG373" s="443"/>
      <c r="IH373" s="443"/>
      <c r="II373" s="443"/>
      <c r="IJ373" s="443"/>
      <c r="IK373" s="443"/>
      <c r="IL373" s="460"/>
      <c r="IM373" s="24"/>
      <c r="IN373" s="24"/>
      <c r="IO373" s="668"/>
      <c r="IP373" s="24"/>
      <c r="IQ373" s="24"/>
      <c r="IR373" s="443"/>
      <c r="IS373" s="443"/>
      <c r="IT373" s="443"/>
      <c r="IU373" s="460"/>
      <c r="IV373" s="24"/>
      <c r="IW373" s="24"/>
      <c r="IX373" s="679"/>
      <c r="IY373" s="24"/>
      <c r="IZ373" s="24"/>
      <c r="JA373" s="443"/>
      <c r="JB373" s="443"/>
      <c r="JC373" s="443"/>
      <c r="JD373" s="460"/>
      <c r="JE373" s="664"/>
      <c r="JF373" s="24"/>
      <c r="JG373" s="671"/>
      <c r="JH373" s="24"/>
      <c r="JI373" s="24"/>
      <c r="JJ373" s="443"/>
      <c r="JK373" s="443"/>
      <c r="JL373" s="443"/>
      <c r="JM373" s="460"/>
      <c r="JN373" s="443"/>
      <c r="JO373" s="443"/>
      <c r="JP373" s="443"/>
      <c r="JQ373" s="443"/>
      <c r="JR373" s="443"/>
      <c r="JS373" s="443"/>
      <c r="JT373" s="443"/>
      <c r="JU373" s="443"/>
      <c r="JV373" s="460"/>
      <c r="JW373" s="24"/>
      <c r="JX373" s="24"/>
      <c r="JY373" s="674"/>
      <c r="JZ373" s="24"/>
      <c r="KA373" s="24"/>
      <c r="KB373" s="443"/>
      <c r="KC373" s="443"/>
      <c r="KD373" s="443"/>
      <c r="KE373" s="460"/>
      <c r="KF373" s="24"/>
      <c r="KG373" s="24"/>
      <c r="KH373" s="668"/>
      <c r="KI373" s="24"/>
      <c r="KJ373" s="24"/>
      <c r="KK373" s="443"/>
      <c r="KL373" s="443"/>
      <c r="KM373" s="443"/>
      <c r="KN373" s="460"/>
      <c r="KO373" s="443"/>
      <c r="KP373" s="443"/>
      <c r="KQ373" s="443"/>
      <c r="KR373" s="443"/>
      <c r="KS373" s="443"/>
      <c r="KT373" s="443"/>
      <c r="KU373" s="443"/>
      <c r="KV373" s="443"/>
      <c r="KW373" s="460"/>
      <c r="KX373" s="443"/>
      <c r="KY373" s="443"/>
      <c r="KZ373" s="443"/>
      <c r="LA373" s="443"/>
      <c r="LB373" s="443"/>
      <c r="LC373" s="443"/>
      <c r="LD373" s="443"/>
      <c r="LE373" s="443"/>
      <c r="LF373" s="460"/>
      <c r="LG373" s="24"/>
      <c r="LH373" s="24"/>
      <c r="LI373" s="669"/>
      <c r="LJ373" s="24"/>
      <c r="LK373" s="24"/>
      <c r="LL373" s="443"/>
      <c r="LM373" s="443"/>
      <c r="LN373" s="443"/>
      <c r="LO373" s="460"/>
      <c r="LP373" s="24"/>
      <c r="LQ373" s="24"/>
      <c r="LR373" s="668"/>
      <c r="LS373" s="24"/>
      <c r="LT373" s="24"/>
      <c r="LU373" s="443"/>
      <c r="LV373" s="443"/>
      <c r="LW373" s="443"/>
      <c r="LX373" s="460"/>
      <c r="LY373" s="443"/>
      <c r="LZ373" s="443"/>
      <c r="MA373" s="443"/>
      <c r="MB373" s="443"/>
      <c r="MC373" s="443"/>
      <c r="MD373" s="443"/>
      <c r="ME373" s="443"/>
      <c r="MF373" s="443"/>
      <c r="MG373" s="460"/>
      <c r="MH373" s="443"/>
      <c r="MI373" s="446"/>
      <c r="MJ373" s="465"/>
      <c r="MK373" s="465"/>
      <c r="ML373" s="675"/>
      <c r="MM373" s="443"/>
      <c r="MN373" s="443"/>
      <c r="MO373" s="443"/>
      <c r="MP373" s="460"/>
      <c r="MQ373" s="443"/>
      <c r="MR373" s="446"/>
      <c r="MS373" s="542"/>
      <c r="MT373" s="468"/>
      <c r="MU373" s="446"/>
      <c r="MV373" s="443"/>
      <c r="MW373" s="443"/>
      <c r="MX373" s="443"/>
      <c r="MY373" s="460"/>
      <c r="MZ373" s="443"/>
      <c r="NA373" s="446"/>
      <c r="NB373" s="542"/>
      <c r="NC373" s="468"/>
      <c r="ND373" s="446"/>
      <c r="NE373" s="443"/>
      <c r="NF373" s="24"/>
      <c r="NG373" s="443"/>
      <c r="NH373" s="460"/>
    </row>
    <row r="374" spans="1:372" ht="18">
      <c r="A374" s="443"/>
      <c r="C374" s="460"/>
      <c r="D374" s="441"/>
      <c r="E374" s="446"/>
      <c r="F374" s="468"/>
      <c r="G374" s="335"/>
      <c r="H374" s="443"/>
      <c r="I374" s="443"/>
      <c r="J374" s="443"/>
      <c r="K374" s="443"/>
      <c r="L374" s="460"/>
      <c r="M374" s="441"/>
      <c r="N374" s="446"/>
      <c r="O374" s="468"/>
      <c r="P374" s="335"/>
      <c r="Q374" s="443"/>
      <c r="R374" s="443"/>
      <c r="S374" s="443"/>
      <c r="T374" s="443"/>
      <c r="U374" s="460"/>
      <c r="V374" s="722"/>
      <c r="W374" s="722"/>
      <c r="X374" s="680"/>
      <c r="Y374" s="722"/>
      <c r="Z374" s="722"/>
      <c r="AB374" s="443"/>
      <c r="AC374" s="443"/>
      <c r="AD374" s="460"/>
      <c r="AE374" s="306" t="s">
        <v>181</v>
      </c>
      <c r="AF374" s="443"/>
      <c r="AG374" s="443"/>
      <c r="AH374" s="59"/>
      <c r="AI374" s="443"/>
      <c r="AJ374" s="443"/>
      <c r="AK374" s="443"/>
      <c r="AL374" s="443"/>
      <c r="AM374" s="460"/>
      <c r="AN374" s="538" t="s">
        <v>869</v>
      </c>
      <c r="AO374" s="443"/>
      <c r="AP374" s="443"/>
      <c r="AQ374" s="212">
        <v>21795.29999999993</v>
      </c>
      <c r="AR374" s="443" t="s">
        <v>1569</v>
      </c>
      <c r="AS374" s="443" t="s">
        <v>1633</v>
      </c>
      <c r="AT374" s="443"/>
      <c r="AU374" s="443"/>
      <c r="AV374" s="460"/>
      <c r="AW374" s="306" t="s">
        <v>817</v>
      </c>
      <c r="AX374" s="286"/>
      <c r="AY374" s="446"/>
      <c r="AZ374" s="212">
        <v>31851.462500000023</v>
      </c>
      <c r="BA374" s="388" t="s">
        <v>2130</v>
      </c>
      <c r="BB374" s="443" t="s">
        <v>1633</v>
      </c>
      <c r="BC374" s="24"/>
      <c r="BD374" s="443"/>
      <c r="BE374" s="460"/>
      <c r="BF374" s="306" t="s">
        <v>836</v>
      </c>
      <c r="BG374" s="446"/>
      <c r="BH374" s="621"/>
      <c r="BI374" s="212">
        <v>42864.749999999891</v>
      </c>
      <c r="BJ374" s="388" t="s">
        <v>3756</v>
      </c>
      <c r="BK374" s="443" t="s">
        <v>1633</v>
      </c>
      <c r="BL374" s="443"/>
      <c r="BM374" s="443"/>
      <c r="BN374" s="460"/>
      <c r="BO374" s="676"/>
      <c r="BP374" s="24"/>
      <c r="BQ374" s="668"/>
      <c r="BR374" s="24"/>
      <c r="BS374" s="24"/>
      <c r="BT374" s="443"/>
      <c r="BU374" s="443"/>
      <c r="BV374" s="443"/>
      <c r="BW374" s="460"/>
      <c r="BX374" s="676"/>
      <c r="BY374" s="24"/>
      <c r="BZ374" s="668"/>
      <c r="CA374" s="24"/>
      <c r="CB374" s="24"/>
      <c r="CC374" s="443"/>
      <c r="CD374" s="443"/>
      <c r="CE374" s="443"/>
      <c r="CF374" s="460"/>
      <c r="CG374" s="676"/>
      <c r="CH374" s="24"/>
      <c r="CI374" s="668"/>
      <c r="CJ374" s="24"/>
      <c r="CK374" s="24"/>
      <c r="CL374" s="443"/>
      <c r="CM374" s="443"/>
      <c r="CN374" s="443"/>
      <c r="CO374" s="460"/>
      <c r="CP374" s="676"/>
      <c r="CQ374" s="24"/>
      <c r="CR374" s="668"/>
      <c r="CS374" s="24"/>
      <c r="CT374" s="24"/>
      <c r="CU374" s="443"/>
      <c r="CV374" s="443"/>
      <c r="CW374" s="443"/>
      <c r="CX374" s="460"/>
      <c r="CY374" s="676"/>
      <c r="CZ374" s="24"/>
      <c r="DA374" s="668"/>
      <c r="DB374" s="24"/>
      <c r="DC374" s="24"/>
      <c r="DD374" s="443"/>
      <c r="DE374" s="443"/>
      <c r="DF374" s="443"/>
      <c r="DG374" s="460"/>
      <c r="DH374" s="676"/>
      <c r="DI374" s="24"/>
      <c r="DJ374" s="668"/>
      <c r="DK374" s="24"/>
      <c r="DL374" s="24"/>
      <c r="DM374" s="443"/>
      <c r="DN374" s="443"/>
      <c r="DO374" s="443"/>
      <c r="DP374" s="460"/>
      <c r="DQ374" s="677"/>
      <c r="DR374" s="24"/>
      <c r="DS374" s="669"/>
      <c r="DT374" s="24"/>
      <c r="DU374" s="24"/>
      <c r="DV374" s="443"/>
      <c r="DW374" s="443"/>
      <c r="DX374" s="443"/>
      <c r="DY374" s="460"/>
      <c r="DZ374" s="677"/>
      <c r="EA374" s="24"/>
      <c r="EB374" s="669"/>
      <c r="EC374" s="24"/>
      <c r="ED374" s="24"/>
      <c r="EE374" s="443"/>
      <c r="EF374" s="443"/>
      <c r="EG374" s="443"/>
      <c r="EH374" s="460"/>
      <c r="EI374" s="676"/>
      <c r="EJ374" s="24"/>
      <c r="EK374" s="668"/>
      <c r="EL374" s="24"/>
      <c r="EM374" s="24"/>
      <c r="EN374" s="443"/>
      <c r="EO374" s="443"/>
      <c r="EP374" s="443"/>
      <c r="EQ374" s="460"/>
      <c r="ER374" s="676"/>
      <c r="ES374" s="24"/>
      <c r="ET374" s="668"/>
      <c r="EU374" s="24"/>
      <c r="EV374" s="24"/>
      <c r="EW374" s="443"/>
      <c r="EX374" s="443"/>
      <c r="EY374" s="443"/>
      <c r="EZ374" s="460"/>
      <c r="FA374" s="540"/>
      <c r="FB374" s="446"/>
      <c r="FC374" s="542"/>
      <c r="FD374" s="468"/>
      <c r="FE374" s="306"/>
      <c r="FF374" s="443"/>
      <c r="FG374" s="443"/>
      <c r="FH374" s="443"/>
      <c r="FI374" s="460"/>
      <c r="FJ374" s="676"/>
      <c r="FK374" s="24"/>
      <c r="FL374" s="668"/>
      <c r="FM374" s="24"/>
      <c r="FN374" s="24"/>
      <c r="FO374" s="443"/>
      <c r="FP374" s="443"/>
      <c r="FQ374" s="443"/>
      <c r="FR374" s="460"/>
      <c r="FS374" s="676"/>
      <c r="FT374" s="24"/>
      <c r="FU374" s="668"/>
      <c r="FV374" s="24"/>
      <c r="FW374" s="24"/>
      <c r="FX374" s="443"/>
      <c r="FY374" s="443"/>
      <c r="FZ374" s="443"/>
      <c r="GA374" s="460"/>
      <c r="GB374" s="678"/>
      <c r="GC374" s="24"/>
      <c r="GD374" s="679"/>
      <c r="GE374" s="24"/>
      <c r="GF374" s="24"/>
      <c r="GG374" s="443"/>
      <c r="GH374" s="443"/>
      <c r="GI374" s="443"/>
      <c r="GJ374" s="460"/>
      <c r="GK374" s="540"/>
      <c r="GL374" s="446"/>
      <c r="GM374" s="542"/>
      <c r="GN374" s="468"/>
      <c r="GO374" s="306"/>
      <c r="GP374" s="443"/>
      <c r="GQ374" s="443"/>
      <c r="GR374" s="443"/>
      <c r="GS374" s="460"/>
      <c r="GT374" s="443"/>
      <c r="GU374" s="443"/>
      <c r="GV374" s="443"/>
      <c r="GW374" s="443"/>
      <c r="GX374" s="443"/>
      <c r="GY374" s="443"/>
      <c r="GZ374" s="443"/>
      <c r="HA374" s="443"/>
      <c r="HB374" s="460"/>
      <c r="HC374" s="676"/>
      <c r="HD374" s="24"/>
      <c r="HE374" s="668"/>
      <c r="HF374" s="24"/>
      <c r="HG374" s="24"/>
      <c r="HH374" s="443"/>
      <c r="HI374" s="443"/>
      <c r="HJ374" s="443"/>
      <c r="HK374" s="460"/>
      <c r="HL374" s="676"/>
      <c r="HM374" s="24"/>
      <c r="HN374" s="668"/>
      <c r="HO374" s="24"/>
      <c r="HP374" s="24"/>
      <c r="HQ374" s="443"/>
      <c r="HR374" s="443"/>
      <c r="HS374" s="443"/>
      <c r="HT374" s="460"/>
      <c r="HU374" s="676"/>
      <c r="HV374" s="24"/>
      <c r="HW374" s="680"/>
      <c r="HX374" s="24"/>
      <c r="HY374" s="24"/>
      <c r="HZ374" s="24"/>
      <c r="IA374" s="443"/>
      <c r="IB374" s="443"/>
      <c r="IC374" s="460"/>
      <c r="ID374" s="443"/>
      <c r="IE374" s="443"/>
      <c r="IF374" s="443"/>
      <c r="IG374" s="443"/>
      <c r="IH374" s="443"/>
      <c r="II374" s="443"/>
      <c r="IJ374" s="443"/>
      <c r="IK374" s="443"/>
      <c r="IL374" s="460"/>
      <c r="IM374" s="677"/>
      <c r="IN374" s="24"/>
      <c r="IO374" s="668"/>
      <c r="IP374" s="24"/>
      <c r="IQ374" s="24"/>
      <c r="IR374" s="443"/>
      <c r="IS374" s="443"/>
      <c r="IT374" s="443"/>
      <c r="IU374" s="460"/>
      <c r="IV374" s="678"/>
      <c r="IW374" s="24"/>
      <c r="IX374" s="679"/>
      <c r="IY374" s="24"/>
      <c r="IZ374" s="24"/>
      <c r="JA374" s="443"/>
      <c r="JB374" s="443"/>
      <c r="JC374" s="443"/>
      <c r="JD374" s="460"/>
      <c r="JE374" s="24"/>
      <c r="JF374" s="24"/>
      <c r="JG374" s="668"/>
      <c r="JH374" s="24"/>
      <c r="JI374" s="24"/>
      <c r="JJ374" s="443"/>
      <c r="JK374" s="443"/>
      <c r="JL374" s="443"/>
      <c r="JM374" s="460"/>
      <c r="JN374" s="443"/>
      <c r="JO374" s="443"/>
      <c r="JP374" s="443"/>
      <c r="JQ374" s="443"/>
      <c r="JR374" s="443"/>
      <c r="JS374" s="443"/>
      <c r="JT374" s="443"/>
      <c r="JU374" s="443"/>
      <c r="JV374" s="460"/>
      <c r="JW374" s="677"/>
      <c r="JX374" s="24"/>
      <c r="JY374" s="674"/>
      <c r="JZ374" s="24"/>
      <c r="KA374" s="24"/>
      <c r="KB374" s="443"/>
      <c r="KC374" s="443"/>
      <c r="KD374" s="443"/>
      <c r="KE374" s="460"/>
      <c r="KF374" s="676"/>
      <c r="KG374" s="24"/>
      <c r="KH374" s="668"/>
      <c r="KI374" s="24"/>
      <c r="KJ374" s="24"/>
      <c r="KK374" s="443"/>
      <c r="KL374" s="443"/>
      <c r="KM374" s="443"/>
      <c r="KN374" s="460"/>
      <c r="KO374" s="443"/>
      <c r="KP374" s="443"/>
      <c r="KQ374" s="443"/>
      <c r="KR374" s="443"/>
      <c r="KS374" s="443"/>
      <c r="KT374" s="443"/>
      <c r="KU374" s="443"/>
      <c r="KV374" s="443"/>
      <c r="KW374" s="460"/>
      <c r="KX374" s="443"/>
      <c r="KY374" s="443"/>
      <c r="KZ374" s="443"/>
      <c r="LA374" s="443"/>
      <c r="LB374" s="443"/>
      <c r="LC374" s="443"/>
      <c r="LD374" s="443"/>
      <c r="LE374" s="443"/>
      <c r="LF374" s="460"/>
      <c r="LG374" s="677"/>
      <c r="LH374" s="24"/>
      <c r="LI374" s="669"/>
      <c r="LJ374" s="24"/>
      <c r="LK374" s="24"/>
      <c r="LL374" s="443"/>
      <c r="LM374" s="443"/>
      <c r="LN374" s="443"/>
      <c r="LO374" s="460"/>
      <c r="LP374" s="677"/>
      <c r="LQ374" s="24"/>
      <c r="LR374" s="668"/>
      <c r="LS374" s="24"/>
      <c r="LT374" s="24"/>
      <c r="LU374" s="443"/>
      <c r="LV374" s="443"/>
      <c r="LW374" s="443"/>
      <c r="LX374" s="460"/>
      <c r="LY374" s="443"/>
      <c r="LZ374" s="443"/>
      <c r="MA374" s="443"/>
      <c r="MB374" s="443"/>
      <c r="MC374" s="443"/>
      <c r="MD374" s="443"/>
      <c r="ME374" s="443"/>
      <c r="MF374" s="443"/>
      <c r="MG374" s="460"/>
      <c r="MH374" s="540"/>
      <c r="MI374" s="446"/>
      <c r="MJ374" s="465"/>
      <c r="MK374" s="465"/>
      <c r="ML374" s="675"/>
      <c r="MM374" s="443"/>
      <c r="MN374" s="443"/>
      <c r="MO374" s="443"/>
      <c r="MP374" s="460"/>
      <c r="MQ374" s="540"/>
      <c r="MR374" s="446"/>
      <c r="MS374" s="542"/>
      <c r="MT374" s="468"/>
      <c r="MU374" s="446"/>
      <c r="MV374" s="443"/>
      <c r="MW374" s="443"/>
      <c r="MX374" s="443"/>
      <c r="MY374" s="460"/>
      <c r="MZ374" s="540"/>
      <c r="NA374" s="446"/>
      <c r="NB374" s="542"/>
      <c r="NC374" s="468"/>
      <c r="ND374" s="446"/>
      <c r="NE374" s="443"/>
      <c r="NF374" s="24"/>
      <c r="NG374" s="443"/>
      <c r="NH374" s="460"/>
    </row>
    <row r="375" spans="1:372" ht="18">
      <c r="A375" s="443"/>
      <c r="C375" s="460"/>
      <c r="D375" s="540"/>
      <c r="E375" s="306"/>
      <c r="F375" s="306"/>
      <c r="G375" s="349"/>
      <c r="H375" s="443"/>
      <c r="I375" s="443"/>
      <c r="J375" s="443"/>
      <c r="K375" s="443"/>
      <c r="L375" s="460"/>
      <c r="M375" s="446"/>
      <c r="N375" s="446"/>
      <c r="O375" s="468"/>
      <c r="P375" s="335"/>
      <c r="Q375" s="443"/>
      <c r="R375" s="443"/>
      <c r="S375" s="443"/>
      <c r="T375" s="443"/>
      <c r="U375" s="460"/>
      <c r="V375" s="723"/>
      <c r="W375" s="722"/>
      <c r="X375" s="680"/>
      <c r="Y375" s="722"/>
      <c r="Z375" s="722"/>
      <c r="AB375" s="443"/>
      <c r="AC375" s="443"/>
      <c r="AD375" s="460"/>
      <c r="AE375" s="62">
        <v>2015</v>
      </c>
      <c r="AF375" s="443"/>
      <c r="AG375" s="443"/>
      <c r="AH375" s="59">
        <v>1448</v>
      </c>
      <c r="AI375" s="443" t="s">
        <v>420</v>
      </c>
      <c r="AJ375" s="443" t="s">
        <v>1633</v>
      </c>
      <c r="AK375" s="443"/>
      <c r="AL375" s="443"/>
      <c r="AM375" s="460"/>
      <c r="AN375" s="655">
        <v>2019</v>
      </c>
      <c r="AO375" s="443"/>
      <c r="AP375" s="443"/>
      <c r="AQ375" s="443"/>
      <c r="AR375" s="443"/>
      <c r="AS375" s="443"/>
      <c r="AT375" s="443"/>
      <c r="AU375" s="443"/>
      <c r="AV375" s="460"/>
      <c r="AW375" s="655" t="s">
        <v>1953</v>
      </c>
      <c r="AX375" s="443"/>
      <c r="AZ375" s="471"/>
      <c r="BB375" s="443"/>
      <c r="BC375" s="24"/>
      <c r="BD375" s="443"/>
      <c r="BE375" s="460"/>
      <c r="BF375" s="655" t="s">
        <v>3738</v>
      </c>
      <c r="BJ375" s="24"/>
      <c r="BK375" s="443"/>
      <c r="BL375" s="443"/>
      <c r="BM375" s="443"/>
      <c r="BN375" s="460"/>
      <c r="BO375" s="24"/>
      <c r="BP375" s="24"/>
      <c r="BQ375" s="668"/>
      <c r="BR375" s="24"/>
      <c r="BS375" s="24"/>
      <c r="BT375" s="443"/>
      <c r="BU375" s="443"/>
      <c r="BV375" s="443"/>
      <c r="BW375" s="460"/>
      <c r="BX375" s="24"/>
      <c r="BY375" s="24"/>
      <c r="BZ375" s="668"/>
      <c r="CA375" s="24"/>
      <c r="CB375" s="24"/>
      <c r="CC375" s="443"/>
      <c r="CD375" s="443"/>
      <c r="CE375" s="443"/>
      <c r="CF375" s="460"/>
      <c r="CG375" s="24"/>
      <c r="CH375" s="24"/>
      <c r="CI375" s="668"/>
      <c r="CJ375" s="24"/>
      <c r="CK375" s="24"/>
      <c r="CL375" s="443"/>
      <c r="CM375" s="443"/>
      <c r="CN375" s="443"/>
      <c r="CO375" s="460"/>
      <c r="CP375" s="24"/>
      <c r="CQ375" s="24"/>
      <c r="CR375" s="668"/>
      <c r="CS375" s="24"/>
      <c r="CT375" s="24"/>
      <c r="CU375" s="443"/>
      <c r="CV375" s="443"/>
      <c r="CW375" s="443"/>
      <c r="CX375" s="460"/>
      <c r="CY375" s="24"/>
      <c r="CZ375" s="24"/>
      <c r="DA375" s="668"/>
      <c r="DB375" s="24"/>
      <c r="DC375" s="24"/>
      <c r="DD375" s="443"/>
      <c r="DE375" s="443"/>
      <c r="DF375" s="443"/>
      <c r="DG375" s="460"/>
      <c r="DH375" s="24"/>
      <c r="DI375" s="24"/>
      <c r="DJ375" s="668"/>
      <c r="DK375" s="24"/>
      <c r="DL375" s="24"/>
      <c r="DM375" s="443"/>
      <c r="DN375" s="443"/>
      <c r="DO375" s="443"/>
      <c r="DP375" s="460"/>
      <c r="DQ375" s="24"/>
      <c r="DR375" s="24"/>
      <c r="DS375" s="669"/>
      <c r="DT375" s="24"/>
      <c r="DU375" s="24"/>
      <c r="DV375" s="443"/>
      <c r="DW375" s="443"/>
      <c r="DX375" s="443"/>
      <c r="DY375" s="460"/>
      <c r="DZ375" s="24"/>
      <c r="EA375" s="24"/>
      <c r="EB375" s="670"/>
      <c r="EC375" s="24"/>
      <c r="ED375" s="24"/>
      <c r="EE375" s="443"/>
      <c r="EF375" s="443"/>
      <c r="EG375" s="443"/>
      <c r="EH375" s="460"/>
      <c r="EI375" s="24"/>
      <c r="EJ375" s="24"/>
      <c r="EK375" s="671"/>
      <c r="EL375" s="24"/>
      <c r="EM375" s="24"/>
      <c r="EN375" s="443"/>
      <c r="EO375" s="443"/>
      <c r="EP375" s="443"/>
      <c r="EQ375" s="460"/>
      <c r="ER375" s="24"/>
      <c r="ES375" s="24"/>
      <c r="ET375" s="671"/>
      <c r="EU375" s="24"/>
      <c r="EV375" s="24"/>
      <c r="EW375" s="443"/>
      <c r="EX375" s="443"/>
      <c r="EY375" s="443"/>
      <c r="EZ375" s="460"/>
      <c r="FA375" s="446"/>
      <c r="FB375" s="464"/>
      <c r="FC375" s="317"/>
      <c r="FD375" s="468"/>
      <c r="FE375" s="446"/>
      <c r="FF375" s="443"/>
      <c r="FG375" s="443"/>
      <c r="FH375" s="443"/>
      <c r="FI375" s="460"/>
      <c r="FJ375" s="24"/>
      <c r="FK375" s="24"/>
      <c r="FL375" s="671"/>
      <c r="FM375" s="24"/>
      <c r="FN375" s="24"/>
      <c r="FO375" s="443"/>
      <c r="FP375" s="443"/>
      <c r="FQ375" s="443"/>
      <c r="FR375" s="460"/>
      <c r="FS375" s="24"/>
      <c r="FT375" s="24"/>
      <c r="FU375" s="671"/>
      <c r="FV375" s="24"/>
      <c r="FW375" s="24"/>
      <c r="FX375" s="443"/>
      <c r="FY375" s="443"/>
      <c r="FZ375" s="443"/>
      <c r="GA375" s="460"/>
      <c r="GB375" s="24"/>
      <c r="GC375" s="24"/>
      <c r="GD375" s="672"/>
      <c r="GE375" s="24"/>
      <c r="GF375" s="24"/>
      <c r="GG375" s="443"/>
      <c r="GH375" s="443"/>
      <c r="GI375" s="443"/>
      <c r="GJ375" s="460"/>
      <c r="GK375" s="446"/>
      <c r="GL375" s="464"/>
      <c r="GM375" s="317"/>
      <c r="GN375" s="468"/>
      <c r="GO375" s="446"/>
      <c r="GP375" s="443"/>
      <c r="GQ375" s="443"/>
      <c r="GR375" s="443"/>
      <c r="GS375" s="460"/>
      <c r="GT375" s="443"/>
      <c r="GU375" s="443"/>
      <c r="GV375" s="443"/>
      <c r="GW375" s="443"/>
      <c r="GX375" s="443"/>
      <c r="GY375" s="443"/>
      <c r="GZ375" s="443"/>
      <c r="HA375" s="443"/>
      <c r="HB375" s="460"/>
      <c r="HC375" s="24"/>
      <c r="HD375" s="24"/>
      <c r="HE375" s="671"/>
      <c r="HF375" s="24"/>
      <c r="HG375" s="24"/>
      <c r="HH375" s="443"/>
      <c r="HI375" s="443"/>
      <c r="HJ375" s="443"/>
      <c r="HK375" s="460"/>
      <c r="HL375" s="24"/>
      <c r="HM375" s="24"/>
      <c r="HN375" s="671"/>
      <c r="HO375" s="24"/>
      <c r="HP375" s="24"/>
      <c r="HQ375" s="443"/>
      <c r="HR375" s="443"/>
      <c r="HS375" s="443"/>
      <c r="HT375" s="460"/>
      <c r="HU375" s="24"/>
      <c r="HV375" s="24"/>
      <c r="HW375" s="673"/>
      <c r="HX375" s="24"/>
      <c r="HY375" s="24"/>
      <c r="HZ375" s="24"/>
      <c r="IA375" s="443"/>
      <c r="IB375" s="443"/>
      <c r="IC375" s="460"/>
      <c r="ID375" s="443"/>
      <c r="IE375" s="443"/>
      <c r="IF375" s="443"/>
      <c r="IG375" s="443"/>
      <c r="IH375" s="443"/>
      <c r="II375" s="443"/>
      <c r="IJ375" s="443"/>
      <c r="IK375" s="443"/>
      <c r="IL375" s="460"/>
      <c r="IM375" s="24"/>
      <c r="IN375" s="24"/>
      <c r="IO375" s="671"/>
      <c r="IP375" s="24"/>
      <c r="IQ375" s="24"/>
      <c r="IR375" s="443"/>
      <c r="IS375" s="443"/>
      <c r="IT375" s="443"/>
      <c r="IU375" s="460"/>
      <c r="IV375" s="24"/>
      <c r="IW375" s="24"/>
      <c r="IX375" s="672"/>
      <c r="IY375" s="24"/>
      <c r="IZ375" s="24"/>
      <c r="JA375" s="443"/>
      <c r="JB375" s="443"/>
      <c r="JC375" s="443"/>
      <c r="JD375" s="460"/>
      <c r="JE375" s="676"/>
      <c r="JF375" s="24"/>
      <c r="JG375" s="668"/>
      <c r="JH375" s="24"/>
      <c r="JI375" s="24"/>
      <c r="JJ375" s="443"/>
      <c r="JK375" s="443"/>
      <c r="JL375" s="443"/>
      <c r="JM375" s="460"/>
      <c r="JN375" s="443"/>
      <c r="JO375" s="443"/>
      <c r="JP375" s="443"/>
      <c r="JQ375" s="443"/>
      <c r="JR375" s="443"/>
      <c r="JS375" s="443"/>
      <c r="JT375" s="443"/>
      <c r="JU375" s="443"/>
      <c r="JV375" s="460"/>
      <c r="JW375" s="24"/>
      <c r="JX375" s="24"/>
      <c r="JY375" s="674"/>
      <c r="JZ375" s="24"/>
      <c r="KA375" s="24"/>
      <c r="KB375" s="443"/>
      <c r="KC375" s="443"/>
      <c r="KD375" s="443"/>
      <c r="KE375" s="460"/>
      <c r="KF375" s="24"/>
      <c r="KG375" s="24"/>
      <c r="KH375" s="671"/>
      <c r="KI375" s="24"/>
      <c r="KJ375" s="24"/>
      <c r="KK375" s="443"/>
      <c r="KL375" s="443"/>
      <c r="KM375" s="443"/>
      <c r="KN375" s="460"/>
      <c r="KO375" s="443"/>
      <c r="KP375" s="443"/>
      <c r="KQ375" s="443"/>
      <c r="KR375" s="443"/>
      <c r="KS375" s="443"/>
      <c r="KT375" s="443"/>
      <c r="KU375" s="443"/>
      <c r="KV375" s="443"/>
      <c r="KW375" s="460"/>
      <c r="KX375" s="443"/>
      <c r="KY375" s="443"/>
      <c r="KZ375" s="443"/>
      <c r="LA375" s="443"/>
      <c r="LB375" s="443"/>
      <c r="LC375" s="443"/>
      <c r="LD375" s="443"/>
      <c r="LE375" s="443"/>
      <c r="LF375" s="460"/>
      <c r="LG375" s="24"/>
      <c r="LH375" s="24"/>
      <c r="LI375" s="670"/>
      <c r="LJ375" s="24"/>
      <c r="LK375" s="24"/>
      <c r="LL375" s="443"/>
      <c r="LM375" s="443"/>
      <c r="LN375" s="443"/>
      <c r="LO375" s="460"/>
      <c r="LP375" s="24"/>
      <c r="LQ375" s="24"/>
      <c r="LR375" s="671"/>
      <c r="LS375" s="24"/>
      <c r="LT375" s="24"/>
      <c r="LU375" s="443"/>
      <c r="LV375" s="443"/>
      <c r="LW375" s="443"/>
      <c r="LX375" s="460"/>
      <c r="LY375" s="443"/>
      <c r="LZ375" s="443"/>
      <c r="MA375" s="443"/>
      <c r="MB375" s="443"/>
      <c r="MC375" s="443"/>
      <c r="MD375" s="443"/>
      <c r="ME375" s="443"/>
      <c r="MF375" s="443"/>
      <c r="MG375" s="460"/>
      <c r="MH375" s="446"/>
      <c r="MI375" s="464"/>
      <c r="MJ375" s="465"/>
      <c r="MK375" s="465"/>
      <c r="ML375" s="675"/>
      <c r="MM375" s="443"/>
      <c r="MN375" s="443"/>
      <c r="MO375" s="443"/>
      <c r="MP375" s="460"/>
      <c r="MQ375" s="446"/>
      <c r="MR375" s="464"/>
      <c r="MS375" s="317"/>
      <c r="MT375" s="468"/>
      <c r="MU375" s="446"/>
      <c r="MV375" s="443"/>
      <c r="MW375" s="443"/>
      <c r="MX375" s="443"/>
      <c r="MY375" s="460"/>
      <c r="MZ375" s="446"/>
      <c r="NA375" s="464"/>
      <c r="NB375" s="317"/>
      <c r="NC375" s="468"/>
      <c r="ND375" s="446"/>
      <c r="NE375" s="443"/>
      <c r="NF375" s="24"/>
      <c r="NG375" s="443"/>
      <c r="NH375" s="460"/>
    </row>
    <row r="376" spans="1:372" ht="18">
      <c r="A376" s="443"/>
      <c r="C376" s="460"/>
      <c r="D376" s="540"/>
      <c r="E376" s="306"/>
      <c r="F376" s="306"/>
      <c r="G376" s="349"/>
      <c r="H376" s="443"/>
      <c r="I376" s="443"/>
      <c r="J376" s="443"/>
      <c r="K376" s="443"/>
      <c r="L376" s="460"/>
      <c r="M376" s="441"/>
      <c r="N376" s="446"/>
      <c r="O376" s="468"/>
      <c r="P376" s="335"/>
      <c r="Q376" s="443"/>
      <c r="R376" s="443"/>
      <c r="S376" s="443"/>
      <c r="T376" s="443"/>
      <c r="U376" s="460"/>
      <c r="V376" s="722"/>
      <c r="W376" s="722"/>
      <c r="X376" s="680"/>
      <c r="Y376" s="722"/>
      <c r="Z376" s="722"/>
      <c r="AB376" s="443"/>
      <c r="AC376" s="443"/>
      <c r="AD376" s="460"/>
      <c r="AE376" s="538"/>
      <c r="AF376" s="443"/>
      <c r="AG376" s="446"/>
      <c r="AH376" s="59"/>
      <c r="AI376" s="443"/>
      <c r="AJ376" s="443"/>
      <c r="AK376" s="443"/>
      <c r="AL376" s="443"/>
      <c r="AM376" s="460"/>
      <c r="AN376" s="538" t="s">
        <v>873</v>
      </c>
      <c r="AO376" s="443"/>
      <c r="AP376" s="443"/>
      <c r="AQ376" s="212">
        <v>21579.049999999974</v>
      </c>
      <c r="AR376" s="443" t="s">
        <v>1570</v>
      </c>
      <c r="AS376" s="446" t="s">
        <v>1653</v>
      </c>
      <c r="AT376" s="443"/>
      <c r="AU376" s="443"/>
      <c r="AV376" s="460"/>
      <c r="AW376" s="306" t="s">
        <v>811</v>
      </c>
      <c r="AX376" s="446"/>
      <c r="AY376" s="446"/>
      <c r="AZ376" s="212">
        <v>31209.812500000015</v>
      </c>
      <c r="BA376" s="388" t="s">
        <v>2131</v>
      </c>
      <c r="BB376" s="446" t="s">
        <v>1653</v>
      </c>
      <c r="BC376" s="24"/>
      <c r="BD376" s="443"/>
      <c r="BE376" s="460"/>
      <c r="BF376" s="306" t="s">
        <v>819</v>
      </c>
      <c r="BG376" s="286"/>
      <c r="BH376" s="621"/>
      <c r="BI376" s="212">
        <v>42853.487500000381</v>
      </c>
      <c r="BJ376" s="388" t="s">
        <v>3757</v>
      </c>
      <c r="BK376" s="446" t="s">
        <v>1653</v>
      </c>
      <c r="BL376" s="443"/>
      <c r="BM376" s="443"/>
      <c r="BN376" s="460"/>
      <c r="BO376" s="24"/>
      <c r="BP376" s="24"/>
      <c r="BQ376" s="668"/>
      <c r="BR376" s="24"/>
      <c r="BS376" s="24"/>
      <c r="BT376" s="443"/>
      <c r="BU376" s="443"/>
      <c r="BV376" s="443"/>
      <c r="BW376" s="460"/>
      <c r="BX376" s="24"/>
      <c r="BY376" s="24"/>
      <c r="BZ376" s="668"/>
      <c r="CA376" s="24"/>
      <c r="CB376" s="24"/>
      <c r="CC376" s="443"/>
      <c r="CD376" s="443"/>
      <c r="CE376" s="443"/>
      <c r="CF376" s="460"/>
      <c r="CG376" s="24"/>
      <c r="CH376" s="24"/>
      <c r="CI376" s="668"/>
      <c r="CJ376" s="24"/>
      <c r="CK376" s="24"/>
      <c r="CL376" s="443"/>
      <c r="CM376" s="443"/>
      <c r="CN376" s="443"/>
      <c r="CO376" s="460"/>
      <c r="CP376" s="24"/>
      <c r="CQ376" s="24"/>
      <c r="CR376" s="668"/>
      <c r="CS376" s="24"/>
      <c r="CT376" s="24"/>
      <c r="CU376" s="443"/>
      <c r="CV376" s="443"/>
      <c r="CW376" s="443"/>
      <c r="CX376" s="460"/>
      <c r="CY376" s="24"/>
      <c r="CZ376" s="24"/>
      <c r="DA376" s="668"/>
      <c r="DB376" s="24"/>
      <c r="DC376" s="24"/>
      <c r="DD376" s="443"/>
      <c r="DE376" s="443"/>
      <c r="DF376" s="443"/>
      <c r="DG376" s="460"/>
      <c r="DH376" s="24"/>
      <c r="DI376" s="24"/>
      <c r="DJ376" s="668"/>
      <c r="DK376" s="24"/>
      <c r="DL376" s="24"/>
      <c r="DM376" s="443"/>
      <c r="DN376" s="443"/>
      <c r="DO376" s="443"/>
      <c r="DP376" s="460"/>
      <c r="DQ376" s="24"/>
      <c r="DR376" s="24"/>
      <c r="DS376" s="669"/>
      <c r="DT376" s="24"/>
      <c r="DU376" s="24"/>
      <c r="DV376" s="443"/>
      <c r="DW376" s="443"/>
      <c r="DX376" s="443"/>
      <c r="DY376" s="460"/>
      <c r="DZ376" s="24"/>
      <c r="EA376" s="24"/>
      <c r="EB376" s="670"/>
      <c r="EC376" s="24"/>
      <c r="ED376" s="24"/>
      <c r="EE376" s="443"/>
      <c r="EF376" s="443"/>
      <c r="EG376" s="443"/>
      <c r="EH376" s="460"/>
      <c r="EI376" s="24"/>
      <c r="EJ376" s="24"/>
      <c r="EK376" s="671"/>
      <c r="EL376" s="24"/>
      <c r="EM376" s="24"/>
      <c r="EN376" s="443"/>
      <c r="EO376" s="443"/>
      <c r="EP376" s="443"/>
      <c r="EQ376" s="460"/>
      <c r="ER376" s="24"/>
      <c r="ES376" s="24"/>
      <c r="ET376" s="671"/>
      <c r="EU376" s="24"/>
      <c r="EV376" s="24"/>
      <c r="EW376" s="443"/>
      <c r="EX376" s="443"/>
      <c r="EY376" s="443"/>
      <c r="EZ376" s="460"/>
      <c r="FA376" s="446"/>
      <c r="FB376" s="446"/>
      <c r="FC376" s="317"/>
      <c r="FD376" s="468"/>
      <c r="FE376" s="446"/>
      <c r="FF376" s="443"/>
      <c r="FG376" s="443"/>
      <c r="FH376" s="443"/>
      <c r="FI376" s="460"/>
      <c r="FJ376" s="24"/>
      <c r="FK376" s="24"/>
      <c r="FL376" s="671"/>
      <c r="FM376" s="24"/>
      <c r="FN376" s="24"/>
      <c r="FO376" s="443"/>
      <c r="FP376" s="443"/>
      <c r="FQ376" s="443"/>
      <c r="FR376" s="460"/>
      <c r="FS376" s="24"/>
      <c r="FT376" s="24"/>
      <c r="FU376" s="671"/>
      <c r="FV376" s="24"/>
      <c r="FW376" s="24"/>
      <c r="FX376" s="443"/>
      <c r="FY376" s="443"/>
      <c r="FZ376" s="443"/>
      <c r="GA376" s="460"/>
      <c r="GB376" s="24"/>
      <c r="GC376" s="24"/>
      <c r="GD376" s="672"/>
      <c r="GE376" s="24"/>
      <c r="GF376" s="24"/>
      <c r="GG376" s="443"/>
      <c r="GH376" s="443"/>
      <c r="GI376" s="443"/>
      <c r="GJ376" s="460"/>
      <c r="GK376" s="446"/>
      <c r="GL376" s="446"/>
      <c r="GM376" s="317"/>
      <c r="GN376" s="468"/>
      <c r="GO376" s="446"/>
      <c r="GP376" s="443"/>
      <c r="GQ376" s="443"/>
      <c r="GR376" s="443"/>
      <c r="GS376" s="460"/>
      <c r="GT376" s="443"/>
      <c r="GU376" s="443"/>
      <c r="GV376" s="443"/>
      <c r="GW376" s="443"/>
      <c r="GX376" s="443"/>
      <c r="GY376" s="443"/>
      <c r="GZ376" s="443"/>
      <c r="HA376" s="443"/>
      <c r="HB376" s="460"/>
      <c r="HC376" s="24"/>
      <c r="HD376" s="24"/>
      <c r="HE376" s="671"/>
      <c r="HF376" s="24"/>
      <c r="HG376" s="24"/>
      <c r="HH376" s="443"/>
      <c r="HI376" s="443"/>
      <c r="HJ376" s="443"/>
      <c r="HK376" s="460"/>
      <c r="HL376" s="24"/>
      <c r="HM376" s="24"/>
      <c r="HN376" s="671"/>
      <c r="HO376" s="24"/>
      <c r="HP376" s="24"/>
      <c r="HQ376" s="443"/>
      <c r="HR376" s="443"/>
      <c r="HS376" s="443"/>
      <c r="HT376" s="460"/>
      <c r="HU376" s="24"/>
      <c r="HV376" s="24"/>
      <c r="HW376" s="673"/>
      <c r="HX376" s="24"/>
      <c r="HY376" s="24"/>
      <c r="HZ376" s="24"/>
      <c r="IA376" s="443"/>
      <c r="IB376" s="443"/>
      <c r="IC376" s="460"/>
      <c r="ID376" s="443"/>
      <c r="IE376" s="443"/>
      <c r="IF376" s="443"/>
      <c r="IG376" s="443"/>
      <c r="IH376" s="443"/>
      <c r="II376" s="443"/>
      <c r="IJ376" s="443"/>
      <c r="IK376" s="443"/>
      <c r="IL376" s="460"/>
      <c r="IM376" s="24"/>
      <c r="IN376" s="24"/>
      <c r="IO376" s="671"/>
      <c r="IP376" s="24"/>
      <c r="IQ376" s="24"/>
      <c r="IR376" s="443"/>
      <c r="IS376" s="443"/>
      <c r="IT376" s="443"/>
      <c r="IU376" s="460"/>
      <c r="IV376" s="24"/>
      <c r="IW376" s="24"/>
      <c r="IX376" s="672"/>
      <c r="IY376" s="24"/>
      <c r="IZ376" s="24"/>
      <c r="JA376" s="443"/>
      <c r="JB376" s="443"/>
      <c r="JC376" s="443"/>
      <c r="JD376" s="460"/>
      <c r="JE376" s="24"/>
      <c r="JF376" s="24"/>
      <c r="JG376" s="671"/>
      <c r="JH376" s="24"/>
      <c r="JI376" s="24"/>
      <c r="JJ376" s="443"/>
      <c r="JK376" s="443"/>
      <c r="JL376" s="443"/>
      <c r="JM376" s="460"/>
      <c r="JN376" s="443"/>
      <c r="JO376" s="443"/>
      <c r="JP376" s="443"/>
      <c r="JQ376" s="443"/>
      <c r="JR376" s="443"/>
      <c r="JS376" s="443"/>
      <c r="JT376" s="443"/>
      <c r="JU376" s="443"/>
      <c r="JV376" s="460"/>
      <c r="JW376" s="24"/>
      <c r="JX376" s="24"/>
      <c r="JY376" s="674"/>
      <c r="JZ376" s="24"/>
      <c r="KA376" s="24"/>
      <c r="KB376" s="443"/>
      <c r="KC376" s="443"/>
      <c r="KD376" s="443"/>
      <c r="KE376" s="460"/>
      <c r="KF376" s="24"/>
      <c r="KG376" s="24"/>
      <c r="KH376" s="671"/>
      <c r="KI376" s="24"/>
      <c r="KJ376" s="24"/>
      <c r="KK376" s="443"/>
      <c r="KL376" s="443"/>
      <c r="KM376" s="443"/>
      <c r="KN376" s="460"/>
      <c r="KO376" s="443"/>
      <c r="KP376" s="443"/>
      <c r="KQ376" s="443"/>
      <c r="KR376" s="443"/>
      <c r="KS376" s="443"/>
      <c r="KT376" s="443"/>
      <c r="KU376" s="443"/>
      <c r="KV376" s="443"/>
      <c r="KW376" s="460"/>
      <c r="KX376" s="443"/>
      <c r="KY376" s="443"/>
      <c r="KZ376" s="443"/>
      <c r="LA376" s="443"/>
      <c r="LB376" s="443"/>
      <c r="LC376" s="443"/>
      <c r="LD376" s="443"/>
      <c r="LE376" s="443"/>
      <c r="LF376" s="460"/>
      <c r="LG376" s="24"/>
      <c r="LH376" s="24"/>
      <c r="LI376" s="670"/>
      <c r="LJ376" s="24"/>
      <c r="LK376" s="24"/>
      <c r="LL376" s="443"/>
      <c r="LM376" s="443"/>
      <c r="LN376" s="443"/>
      <c r="LO376" s="460"/>
      <c r="LP376" s="24"/>
      <c r="LQ376" s="24"/>
      <c r="LR376" s="671"/>
      <c r="LS376" s="24"/>
      <c r="LT376" s="24"/>
      <c r="LU376" s="443"/>
      <c r="LV376" s="443"/>
      <c r="LW376" s="443"/>
      <c r="LX376" s="460"/>
      <c r="LY376" s="443"/>
      <c r="LZ376" s="443"/>
      <c r="MA376" s="443"/>
      <c r="MB376" s="443"/>
      <c r="MC376" s="443"/>
      <c r="MD376" s="443"/>
      <c r="ME376" s="443"/>
      <c r="MF376" s="443"/>
      <c r="MG376" s="460"/>
      <c r="MH376" s="446"/>
      <c r="MI376" s="446"/>
      <c r="MJ376" s="465"/>
      <c r="MK376" s="465"/>
      <c r="ML376" s="675"/>
      <c r="MM376" s="443"/>
      <c r="MN376" s="443"/>
      <c r="MO376" s="443"/>
      <c r="MP376" s="460"/>
      <c r="MQ376" s="446"/>
      <c r="MR376" s="446"/>
      <c r="MS376" s="317"/>
      <c r="MT376" s="468"/>
      <c r="MU376" s="446"/>
      <c r="MV376" s="443"/>
      <c r="MW376" s="443"/>
      <c r="MX376" s="443"/>
      <c r="MY376" s="460"/>
      <c r="MZ376" s="446"/>
      <c r="NA376" s="446"/>
      <c r="NB376" s="317"/>
      <c r="NC376" s="468"/>
      <c r="ND376" s="446"/>
      <c r="NE376" s="443"/>
      <c r="NF376" s="24"/>
      <c r="NG376" s="443"/>
      <c r="NH376" s="460"/>
    </row>
    <row r="377" spans="1:372" ht="18">
      <c r="A377" s="443"/>
      <c r="C377" s="460"/>
      <c r="D377" s="540"/>
      <c r="E377" s="306"/>
      <c r="F377" s="306"/>
      <c r="G377" s="349"/>
      <c r="H377" s="443"/>
      <c r="I377" s="443"/>
      <c r="J377" s="443"/>
      <c r="K377" s="443"/>
      <c r="L377" s="460"/>
      <c r="M377" s="441"/>
      <c r="N377" s="446"/>
      <c r="O377" s="468"/>
      <c r="P377" s="335"/>
      <c r="Q377" s="443"/>
      <c r="R377" s="443"/>
      <c r="S377" s="443"/>
      <c r="T377" s="443"/>
      <c r="U377" s="460"/>
      <c r="V377" s="721"/>
      <c r="W377" s="722"/>
      <c r="X377" s="680"/>
      <c r="Y377" s="722"/>
      <c r="Z377" s="722"/>
      <c r="AB377" s="443"/>
      <c r="AC377" s="443"/>
      <c r="AD377" s="460"/>
      <c r="AE377" s="721"/>
      <c r="AF377" s="722"/>
      <c r="AG377" s="668"/>
      <c r="AH377" s="722"/>
      <c r="AI377" s="722"/>
      <c r="AK377" s="443"/>
      <c r="AL377" s="443"/>
      <c r="AM377" s="460"/>
      <c r="AN377" s="655">
        <v>2019</v>
      </c>
      <c r="AO377" s="443"/>
      <c r="AP377" s="443"/>
      <c r="AQ377" s="443"/>
      <c r="AR377" s="443"/>
      <c r="AS377" s="446"/>
      <c r="AT377" s="443"/>
      <c r="AU377" s="443"/>
      <c r="AV377" s="460"/>
      <c r="AW377" s="655" t="s">
        <v>1953</v>
      </c>
      <c r="AX377" s="443"/>
      <c r="AZ377" s="471"/>
      <c r="BB377" s="446"/>
      <c r="BC377" s="24"/>
      <c r="BD377" s="443"/>
      <c r="BE377" s="460"/>
      <c r="BF377" s="655" t="s">
        <v>3738</v>
      </c>
      <c r="BJ377" s="24"/>
      <c r="BK377" s="443"/>
      <c r="BL377" s="443"/>
      <c r="BM377" s="443"/>
      <c r="BN377" s="460"/>
      <c r="BO377" s="664"/>
      <c r="BP377" s="24"/>
      <c r="BQ377" s="668"/>
      <c r="BR377" s="24"/>
      <c r="BS377" s="24"/>
      <c r="BT377" s="443"/>
      <c r="BU377" s="443"/>
      <c r="BV377" s="443"/>
      <c r="BW377" s="460"/>
      <c r="BX377" s="664"/>
      <c r="BY377" s="24"/>
      <c r="BZ377" s="668"/>
      <c r="CA377" s="24"/>
      <c r="CB377" s="24"/>
      <c r="CC377" s="443"/>
      <c r="CD377" s="443"/>
      <c r="CE377" s="443"/>
      <c r="CF377" s="460"/>
      <c r="CG377" s="664"/>
      <c r="CH377" s="24"/>
      <c r="CI377" s="668"/>
      <c r="CJ377" s="24"/>
      <c r="CK377" s="24"/>
      <c r="CL377" s="443"/>
      <c r="CM377" s="443"/>
      <c r="CN377" s="443"/>
      <c r="CO377" s="460"/>
      <c r="CP377" s="664"/>
      <c r="CQ377" s="24"/>
      <c r="CR377" s="668"/>
      <c r="CS377" s="24"/>
      <c r="CT377" s="24"/>
      <c r="CU377" s="443"/>
      <c r="CV377" s="443"/>
      <c r="CW377" s="443"/>
      <c r="CX377" s="460"/>
      <c r="CY377" s="664"/>
      <c r="CZ377" s="24"/>
      <c r="DA377" s="668"/>
      <c r="DB377" s="24"/>
      <c r="DC377" s="24"/>
      <c r="DD377" s="443"/>
      <c r="DE377" s="443"/>
      <c r="DF377" s="443"/>
      <c r="DG377" s="460"/>
      <c r="DH377" s="664"/>
      <c r="DI377" s="24"/>
      <c r="DJ377" s="668"/>
      <c r="DK377" s="24"/>
      <c r="DL377" s="24"/>
      <c r="DM377" s="443"/>
      <c r="DN377" s="443"/>
      <c r="DO377" s="443"/>
      <c r="DP377" s="460"/>
      <c r="DQ377" s="664"/>
      <c r="DR377" s="24"/>
      <c r="DS377" s="669"/>
      <c r="DT377" s="24"/>
      <c r="DU377" s="24"/>
      <c r="DV377" s="443"/>
      <c r="DW377" s="443"/>
      <c r="DX377" s="443"/>
      <c r="DY377" s="460"/>
      <c r="DZ377" s="664"/>
      <c r="EA377" s="24"/>
      <c r="EB377" s="669"/>
      <c r="EC377" s="24"/>
      <c r="ED377" s="24"/>
      <c r="EE377" s="443"/>
      <c r="EF377" s="443"/>
      <c r="EG377" s="443"/>
      <c r="EH377" s="460"/>
      <c r="EI377" s="664"/>
      <c r="EJ377" s="24"/>
      <c r="EK377" s="668"/>
      <c r="EL377" s="24"/>
      <c r="EM377" s="24"/>
      <c r="EN377" s="443"/>
      <c r="EO377" s="443"/>
      <c r="EP377" s="443"/>
      <c r="EQ377" s="460"/>
      <c r="ER377" s="664"/>
      <c r="ES377" s="24"/>
      <c r="ET377" s="668"/>
      <c r="EU377" s="24"/>
      <c r="EV377" s="24"/>
      <c r="EW377" s="443"/>
      <c r="EX377" s="443"/>
      <c r="EY377" s="443"/>
      <c r="EZ377" s="460"/>
      <c r="FA377" s="441"/>
      <c r="FB377" s="446"/>
      <c r="FC377" s="542"/>
      <c r="FD377" s="468"/>
      <c r="FE377" s="306"/>
      <c r="FF377" s="443"/>
      <c r="FG377" s="443"/>
      <c r="FH377" s="443"/>
      <c r="FI377" s="460"/>
      <c r="FJ377" s="664"/>
      <c r="FK377" s="24"/>
      <c r="FL377" s="668"/>
      <c r="FM377" s="24"/>
      <c r="FN377" s="24"/>
      <c r="FO377" s="443"/>
      <c r="FP377" s="443"/>
      <c r="FQ377" s="443"/>
      <c r="FR377" s="460"/>
      <c r="FS377" s="664"/>
      <c r="FT377" s="24"/>
      <c r="FU377" s="668"/>
      <c r="FV377" s="24"/>
      <c r="FW377" s="24"/>
      <c r="FX377" s="443"/>
      <c r="FY377" s="443"/>
      <c r="FZ377" s="443"/>
      <c r="GA377" s="460"/>
      <c r="GB377" s="664"/>
      <c r="GC377" s="24"/>
      <c r="GD377" s="679"/>
      <c r="GE377" s="24"/>
      <c r="GF377" s="24"/>
      <c r="GG377" s="443"/>
      <c r="GH377" s="443"/>
      <c r="GI377" s="443"/>
      <c r="GJ377" s="460"/>
      <c r="GK377" s="441"/>
      <c r="GL377" s="446"/>
      <c r="GM377" s="542"/>
      <c r="GN377" s="468"/>
      <c r="GO377" s="306"/>
      <c r="GP377" s="443"/>
      <c r="GQ377" s="443"/>
      <c r="GR377" s="443"/>
      <c r="GS377" s="460"/>
      <c r="GT377" s="443"/>
      <c r="GU377" s="443"/>
      <c r="GV377" s="443"/>
      <c r="GW377" s="443"/>
      <c r="GX377" s="443"/>
      <c r="GY377" s="443"/>
      <c r="GZ377" s="443"/>
      <c r="HA377" s="443"/>
      <c r="HB377" s="460"/>
      <c r="HC377" s="664"/>
      <c r="HD377" s="24"/>
      <c r="HE377" s="668"/>
      <c r="HF377" s="24"/>
      <c r="HG377" s="24"/>
      <c r="HH377" s="443"/>
      <c r="HI377" s="443"/>
      <c r="HJ377" s="443"/>
      <c r="HK377" s="460"/>
      <c r="HL377" s="664"/>
      <c r="HM377" s="24"/>
      <c r="HN377" s="668"/>
      <c r="HO377" s="24"/>
      <c r="HP377" s="24"/>
      <c r="HQ377" s="443"/>
      <c r="HR377" s="443"/>
      <c r="HS377" s="443"/>
      <c r="HT377" s="460"/>
      <c r="HU377" s="664"/>
      <c r="HV377" s="24"/>
      <c r="HW377" s="680"/>
      <c r="HX377" s="24"/>
      <c r="HY377" s="24"/>
      <c r="HZ377" s="24"/>
      <c r="IA377" s="443"/>
      <c r="IB377" s="443"/>
      <c r="IC377" s="460"/>
      <c r="ID377" s="443"/>
      <c r="IE377" s="443"/>
      <c r="IF377" s="443"/>
      <c r="IG377" s="443"/>
      <c r="IH377" s="443"/>
      <c r="II377" s="443"/>
      <c r="IJ377" s="443"/>
      <c r="IK377" s="443"/>
      <c r="IL377" s="460"/>
      <c r="IM377" s="664"/>
      <c r="IN377" s="24"/>
      <c r="IO377" s="668"/>
      <c r="IP377" s="24"/>
      <c r="IQ377" s="24"/>
      <c r="IR377" s="443"/>
      <c r="IS377" s="443"/>
      <c r="IT377" s="443"/>
      <c r="IU377" s="460"/>
      <c r="IV377" s="664"/>
      <c r="IW377" s="24"/>
      <c r="IX377" s="679"/>
      <c r="IY377" s="24"/>
      <c r="IZ377" s="24"/>
      <c r="JA377" s="443"/>
      <c r="JB377" s="443"/>
      <c r="JC377" s="443"/>
      <c r="JD377" s="460"/>
      <c r="JE377" s="24"/>
      <c r="JF377" s="24"/>
      <c r="JG377" s="671"/>
      <c r="JH377" s="24"/>
      <c r="JI377" s="24"/>
      <c r="JJ377" s="443"/>
      <c r="JK377" s="443"/>
      <c r="JL377" s="443"/>
      <c r="JM377" s="460"/>
      <c r="JN377" s="443"/>
      <c r="JO377" s="443"/>
      <c r="JP377" s="443"/>
      <c r="JQ377" s="443"/>
      <c r="JR377" s="443"/>
      <c r="JS377" s="443"/>
      <c r="JT377" s="443"/>
      <c r="JU377" s="443"/>
      <c r="JV377" s="460"/>
      <c r="JW377" s="664"/>
      <c r="JX377" s="24"/>
      <c r="JY377" s="674"/>
      <c r="JZ377" s="24"/>
      <c r="KA377" s="24"/>
      <c r="KB377" s="443"/>
      <c r="KC377" s="443"/>
      <c r="KD377" s="443"/>
      <c r="KE377" s="460"/>
      <c r="KF377" s="664"/>
      <c r="KG377" s="24"/>
      <c r="KH377" s="668"/>
      <c r="KI377" s="24"/>
      <c r="KJ377" s="24"/>
      <c r="KK377" s="443"/>
      <c r="KL377" s="443"/>
      <c r="KM377" s="443"/>
      <c r="KN377" s="460"/>
      <c r="KO377" s="443"/>
      <c r="KP377" s="443"/>
      <c r="KQ377" s="443"/>
      <c r="KR377" s="443"/>
      <c r="KS377" s="443"/>
      <c r="KT377" s="443"/>
      <c r="KU377" s="443"/>
      <c r="KV377" s="443"/>
      <c r="KW377" s="460"/>
      <c r="KX377" s="443"/>
      <c r="KY377" s="443"/>
      <c r="KZ377" s="443"/>
      <c r="LA377" s="443"/>
      <c r="LB377" s="443"/>
      <c r="LC377" s="443"/>
      <c r="LD377" s="443"/>
      <c r="LE377" s="443"/>
      <c r="LF377" s="460"/>
      <c r="LG377" s="664"/>
      <c r="LH377" s="24"/>
      <c r="LI377" s="669"/>
      <c r="LJ377" s="24"/>
      <c r="LK377" s="24"/>
      <c r="LL377" s="443"/>
      <c r="LM377" s="443"/>
      <c r="LN377" s="443"/>
      <c r="LO377" s="460"/>
      <c r="LP377" s="664"/>
      <c r="LQ377" s="24"/>
      <c r="LR377" s="668"/>
      <c r="LS377" s="24"/>
      <c r="LT377" s="24"/>
      <c r="LU377" s="443"/>
      <c r="LV377" s="443"/>
      <c r="LW377" s="443"/>
      <c r="LX377" s="460"/>
      <c r="LY377" s="443"/>
      <c r="LZ377" s="443"/>
      <c r="MA377" s="443"/>
      <c r="MB377" s="443"/>
      <c r="MC377" s="443"/>
      <c r="MD377" s="443"/>
      <c r="ME377" s="443"/>
      <c r="MF377" s="443"/>
      <c r="MG377" s="460"/>
      <c r="MH377" s="441"/>
      <c r="MI377" s="446"/>
      <c r="MJ377" s="465"/>
      <c r="MK377" s="465"/>
      <c r="ML377" s="675"/>
      <c r="MM377" s="443"/>
      <c r="MN377" s="443"/>
      <c r="MO377" s="443"/>
      <c r="MP377" s="460"/>
      <c r="MQ377" s="441"/>
      <c r="MR377" s="446"/>
      <c r="MS377" s="542"/>
      <c r="MT377" s="468"/>
      <c r="MU377" s="446"/>
      <c r="MV377" s="443"/>
      <c r="MW377" s="443"/>
      <c r="MX377" s="443"/>
      <c r="MY377" s="460"/>
      <c r="MZ377" s="441"/>
      <c r="NA377" s="446"/>
      <c r="NB377" s="542"/>
      <c r="NC377" s="468"/>
      <c r="ND377" s="446"/>
      <c r="NE377" s="443"/>
      <c r="NF377" s="24"/>
      <c r="NG377" s="443"/>
      <c r="NH377" s="460"/>
    </row>
    <row r="378" spans="1:372" ht="18">
      <c r="A378" s="443"/>
      <c r="C378" s="460"/>
      <c r="D378" s="540"/>
      <c r="E378" s="306"/>
      <c r="F378" s="306"/>
      <c r="G378" s="349"/>
      <c r="H378" s="443"/>
      <c r="I378" s="443"/>
      <c r="J378" s="443"/>
      <c r="K378" s="443"/>
      <c r="L378" s="460"/>
      <c r="M378" s="446"/>
      <c r="N378" s="446"/>
      <c r="O378" s="468"/>
      <c r="P378" s="335"/>
      <c r="Q378" s="443"/>
      <c r="R378" s="443"/>
      <c r="S378" s="443"/>
      <c r="T378" s="443"/>
      <c r="U378" s="460"/>
      <c r="V378" s="722"/>
      <c r="W378" s="722"/>
      <c r="X378" s="680"/>
      <c r="Y378" s="722"/>
      <c r="Z378" s="722"/>
      <c r="AB378" s="443"/>
      <c r="AC378" s="443"/>
      <c r="AD378" s="460"/>
      <c r="AE378" s="676"/>
      <c r="AF378" s="722"/>
      <c r="AG378" s="668"/>
      <c r="AH378" s="722"/>
      <c r="AI378" s="722"/>
      <c r="AK378" s="443"/>
      <c r="AL378" s="443"/>
      <c r="AM378" s="460"/>
      <c r="AN378" s="538" t="s">
        <v>819</v>
      </c>
      <c r="AO378" s="443"/>
      <c r="AP378" s="443"/>
      <c r="AQ378" s="212">
        <v>21526.349999999922</v>
      </c>
      <c r="AR378" s="443" t="s">
        <v>1571</v>
      </c>
      <c r="AS378" s="446" t="s">
        <v>1654</v>
      </c>
      <c r="AT378" s="443"/>
      <c r="AU378" s="443"/>
      <c r="AV378" s="460"/>
      <c r="AW378" s="306" t="s">
        <v>830</v>
      </c>
      <c r="AX378" s="446"/>
      <c r="AY378" s="446"/>
      <c r="AZ378" s="212">
        <v>30516.525000000122</v>
      </c>
      <c r="BA378" s="388" t="s">
        <v>2132</v>
      </c>
      <c r="BB378" s="446" t="s">
        <v>1654</v>
      </c>
      <c r="BC378" s="24"/>
      <c r="BD378" s="443"/>
      <c r="BE378" s="460"/>
      <c r="BF378" s="538" t="s">
        <v>13</v>
      </c>
      <c r="BG378" s="286"/>
      <c r="BH378" s="621"/>
      <c r="BI378" s="212">
        <v>42636.099999999991</v>
      </c>
      <c r="BJ378" s="388" t="s">
        <v>3758</v>
      </c>
      <c r="BK378" s="446" t="s">
        <v>1654</v>
      </c>
      <c r="BL378" s="443"/>
      <c r="BM378" s="443"/>
      <c r="BN378" s="460"/>
      <c r="BO378" s="443"/>
      <c r="BP378" s="443"/>
      <c r="BQ378" s="443"/>
      <c r="BR378" s="443"/>
      <c r="BS378" s="443"/>
      <c r="BT378" s="443"/>
      <c r="BU378" s="443"/>
      <c r="BV378" s="443"/>
      <c r="BW378" s="460"/>
      <c r="BX378" s="443"/>
      <c r="BY378" s="443"/>
      <c r="BZ378" s="443"/>
      <c r="CA378" s="443"/>
      <c r="CB378" s="443"/>
      <c r="CC378" s="443"/>
      <c r="CD378" s="443"/>
      <c r="CE378" s="443"/>
      <c r="CF378" s="460"/>
      <c r="CG378" s="443"/>
      <c r="CH378" s="443"/>
      <c r="CI378" s="443"/>
      <c r="CJ378" s="443"/>
      <c r="CK378" s="443"/>
      <c r="CL378" s="443"/>
      <c r="CM378" s="443"/>
      <c r="CN378" s="443"/>
      <c r="CO378" s="460"/>
      <c r="CP378" s="443"/>
      <c r="CQ378" s="443"/>
      <c r="CR378" s="443"/>
      <c r="CS378" s="443"/>
      <c r="CT378" s="443"/>
      <c r="CU378" s="443"/>
      <c r="CV378" s="443"/>
      <c r="CW378" s="443"/>
      <c r="CX378" s="460"/>
      <c r="CY378" s="443"/>
      <c r="CZ378" s="443"/>
      <c r="DA378" s="443"/>
      <c r="DB378" s="443"/>
      <c r="DC378" s="443"/>
      <c r="DD378" s="443"/>
      <c r="DE378" s="443"/>
      <c r="DF378" s="443"/>
      <c r="DG378" s="460"/>
      <c r="DH378" s="443"/>
      <c r="DI378" s="443"/>
      <c r="DJ378" s="443"/>
      <c r="DK378" s="443"/>
      <c r="DL378" s="443"/>
      <c r="DM378" s="443"/>
      <c r="DN378" s="443"/>
      <c r="DO378" s="443"/>
      <c r="DP378" s="460"/>
      <c r="DQ378" s="346"/>
      <c r="DR378" s="446"/>
      <c r="DS378" s="446"/>
      <c r="DT378" s="335"/>
      <c r="DU378" s="443"/>
      <c r="DV378" s="443"/>
      <c r="DW378" s="443"/>
      <c r="DX378" s="443"/>
      <c r="DY378" s="460"/>
      <c r="DZ378" s="443"/>
      <c r="EA378" s="443"/>
      <c r="EB378" s="443"/>
      <c r="EC378" s="443"/>
      <c r="ED378" s="443"/>
      <c r="EE378" s="443"/>
      <c r="EF378" s="443"/>
      <c r="EG378" s="443"/>
      <c r="EH378" s="460"/>
      <c r="EI378" s="443"/>
      <c r="EJ378" s="443"/>
      <c r="EK378" s="443"/>
      <c r="EL378" s="443"/>
      <c r="EM378" s="443"/>
      <c r="EN378" s="443"/>
      <c r="EO378" s="443"/>
      <c r="EP378" s="443"/>
      <c r="EQ378" s="460"/>
      <c r="ER378" s="443"/>
      <c r="ES378" s="443"/>
      <c r="ET378" s="443"/>
      <c r="EU378" s="443"/>
      <c r="EV378" s="443"/>
      <c r="EW378" s="443"/>
      <c r="EX378" s="443"/>
      <c r="EY378" s="443"/>
      <c r="EZ378" s="460"/>
      <c r="FA378" s="443"/>
      <c r="FB378" s="443"/>
      <c r="FC378" s="443"/>
      <c r="FD378" s="443"/>
      <c r="FE378" s="443"/>
      <c r="FF378" s="443"/>
      <c r="FG378" s="443"/>
      <c r="FH378" s="443"/>
      <c r="FI378" s="460"/>
      <c r="FJ378" s="446"/>
      <c r="FK378" s="446"/>
      <c r="FL378" s="446"/>
      <c r="FM378" s="335"/>
      <c r="FN378" s="443"/>
      <c r="FO378" s="443"/>
      <c r="FP378" s="443"/>
      <c r="FQ378" s="443"/>
      <c r="FR378" s="460"/>
      <c r="FS378" s="443"/>
      <c r="FT378" s="443"/>
      <c r="FU378" s="443"/>
      <c r="FV378" s="443"/>
      <c r="FW378" s="443"/>
      <c r="FX378" s="443"/>
      <c r="FY378" s="443"/>
      <c r="FZ378" s="443"/>
      <c r="GA378" s="460"/>
      <c r="GB378" s="443"/>
      <c r="GC378" s="443"/>
      <c r="GD378" s="443"/>
      <c r="GE378" s="443"/>
      <c r="GF378" s="443"/>
      <c r="GG378" s="443"/>
      <c r="GH378" s="443"/>
      <c r="GI378" s="443"/>
      <c r="GJ378" s="460"/>
      <c r="GK378" s="443"/>
      <c r="GL378" s="443"/>
      <c r="GM378" s="443"/>
      <c r="GN378" s="443"/>
      <c r="GO378" s="443"/>
      <c r="GP378" s="443"/>
      <c r="GQ378" s="443"/>
      <c r="GR378" s="443"/>
      <c r="GS378" s="460"/>
      <c r="GT378" s="443"/>
      <c r="GU378" s="443"/>
      <c r="GV378" s="443"/>
      <c r="GW378" s="443"/>
      <c r="GX378" s="443"/>
      <c r="GY378" s="443"/>
      <c r="GZ378" s="443"/>
      <c r="HA378" s="443"/>
      <c r="HB378" s="460"/>
      <c r="HC378" s="446"/>
      <c r="HD378" s="24"/>
      <c r="HE378" s="24"/>
      <c r="HF378" s="24"/>
      <c r="HG378" s="443"/>
      <c r="HH378" s="443"/>
      <c r="HI378" s="443"/>
      <c r="HJ378" s="443"/>
      <c r="HK378" s="460"/>
      <c r="HL378" s="443"/>
      <c r="HM378" s="443"/>
      <c r="HN378" s="443"/>
      <c r="HO378" s="443"/>
      <c r="HP378" s="443"/>
      <c r="HQ378" s="443"/>
      <c r="HR378" s="443"/>
      <c r="HS378" s="443"/>
      <c r="HT378" s="460"/>
      <c r="HU378" s="443"/>
      <c r="HV378" s="443"/>
      <c r="HW378" s="443"/>
      <c r="HX378" s="443"/>
      <c r="HY378" s="443"/>
      <c r="HZ378" s="443"/>
      <c r="IA378" s="443"/>
      <c r="IB378" s="443"/>
      <c r="IC378" s="460"/>
      <c r="ID378" s="443"/>
      <c r="IE378" s="443"/>
      <c r="IF378" s="443"/>
      <c r="IG378" s="443"/>
      <c r="IH378" s="443"/>
      <c r="II378" s="443"/>
      <c r="IJ378" s="443"/>
      <c r="IK378" s="443"/>
      <c r="IL378" s="460"/>
      <c r="IM378" s="443"/>
      <c r="IN378" s="443"/>
      <c r="IO378" s="443"/>
      <c r="IP378" s="443"/>
      <c r="IQ378" s="443"/>
      <c r="IR378" s="443"/>
      <c r="IS378" s="443"/>
      <c r="IT378" s="443"/>
      <c r="IU378" s="460"/>
      <c r="IV378" s="443"/>
      <c r="IW378" s="443"/>
      <c r="IX378" s="443"/>
      <c r="IY378" s="443"/>
      <c r="IZ378" s="443"/>
      <c r="JA378" s="443"/>
      <c r="JB378" s="443"/>
      <c r="JC378" s="443"/>
      <c r="JD378" s="460"/>
      <c r="JE378" s="664"/>
      <c r="JF378" s="24"/>
      <c r="JG378" s="668"/>
      <c r="JH378" s="24"/>
      <c r="JI378" s="24"/>
      <c r="JJ378" s="443"/>
      <c r="JK378" s="443"/>
      <c r="JL378" s="443"/>
      <c r="JM378" s="460"/>
      <c r="JN378" s="443"/>
      <c r="JO378" s="443"/>
      <c r="JP378" s="443"/>
      <c r="JQ378" s="443"/>
      <c r="JR378" s="443"/>
      <c r="JS378" s="443"/>
      <c r="JT378" s="443"/>
      <c r="JU378" s="443"/>
      <c r="JV378" s="460"/>
      <c r="JW378" s="443"/>
      <c r="JX378" s="443"/>
      <c r="JY378" s="443"/>
      <c r="JZ378" s="443"/>
      <c r="KA378" s="443"/>
      <c r="KB378" s="443"/>
      <c r="KC378" s="443"/>
      <c r="KD378" s="443"/>
      <c r="KE378" s="460"/>
      <c r="KF378" s="443"/>
      <c r="KG378" s="443"/>
      <c r="KH378" s="443"/>
      <c r="KI378" s="443"/>
      <c r="KJ378" s="443"/>
      <c r="KK378" s="443"/>
      <c r="KL378" s="443"/>
      <c r="KM378" s="443"/>
      <c r="KN378" s="460"/>
      <c r="KO378" s="443"/>
      <c r="KP378" s="443"/>
      <c r="KQ378" s="443"/>
      <c r="KR378" s="443"/>
      <c r="KS378" s="443"/>
      <c r="KT378" s="443"/>
      <c r="KU378" s="443"/>
      <c r="KV378" s="443"/>
      <c r="KW378" s="460"/>
      <c r="KX378" s="443"/>
      <c r="KY378" s="443"/>
      <c r="KZ378" s="443"/>
      <c r="LA378" s="443"/>
      <c r="LB378" s="443"/>
      <c r="LC378" s="443"/>
      <c r="LD378" s="443"/>
      <c r="LE378" s="443"/>
      <c r="LF378" s="460"/>
      <c r="LG378" s="443"/>
      <c r="LH378" s="443"/>
      <c r="LI378" s="443"/>
      <c r="LJ378" s="443"/>
      <c r="LK378" s="443"/>
      <c r="LL378" s="443"/>
      <c r="LM378" s="443"/>
      <c r="LN378" s="443"/>
      <c r="LO378" s="460"/>
      <c r="LP378" s="446"/>
      <c r="LQ378" s="24"/>
      <c r="LR378" s="24"/>
      <c r="LS378" s="24"/>
      <c r="LT378" s="443"/>
      <c r="LU378" s="443"/>
      <c r="LV378" s="443"/>
      <c r="LW378" s="443"/>
      <c r="LX378" s="460"/>
      <c r="LY378" s="443"/>
      <c r="LZ378" s="443"/>
      <c r="MA378" s="443"/>
      <c r="MB378" s="443"/>
      <c r="MC378" s="443"/>
      <c r="MD378" s="443"/>
      <c r="ME378" s="443"/>
      <c r="MF378" s="443"/>
      <c r="MG378" s="460"/>
      <c r="MH378" s="443"/>
      <c r="MI378" s="443"/>
      <c r="MJ378" s="443"/>
      <c r="MK378" s="443"/>
      <c r="ML378" s="443"/>
      <c r="MM378" s="443"/>
      <c r="MN378" s="443"/>
      <c r="MO378" s="443"/>
      <c r="MP378" s="460"/>
      <c r="MQ378" s="443"/>
      <c r="MR378" s="443"/>
      <c r="MS378" s="443"/>
      <c r="MT378" s="443"/>
      <c r="MU378" s="443"/>
      <c r="MV378" s="443"/>
      <c r="MW378" s="443"/>
      <c r="MX378" s="443"/>
      <c r="MY378" s="460"/>
      <c r="MZ378" s="443"/>
      <c r="NA378" s="443"/>
      <c r="NB378" s="443"/>
      <c r="NC378" s="443"/>
      <c r="ND378" s="443"/>
      <c r="NE378" s="443"/>
      <c r="NF378" s="443"/>
      <c r="NG378" s="443"/>
      <c r="NH378" s="460"/>
    </row>
    <row r="379" spans="1:372" ht="18">
      <c r="A379" s="443"/>
      <c r="C379" s="460"/>
      <c r="D379" s="540"/>
      <c r="E379" s="306"/>
      <c r="F379" s="306"/>
      <c r="G379" s="349"/>
      <c r="H379" s="443"/>
      <c r="I379" s="443"/>
      <c r="J379" s="443"/>
      <c r="K379" s="443"/>
      <c r="L379" s="460"/>
      <c r="M379" s="446"/>
      <c r="N379" s="446"/>
      <c r="O379" s="468"/>
      <c r="P379" s="335"/>
      <c r="Q379" s="443"/>
      <c r="R379" s="443"/>
      <c r="S379" s="443"/>
      <c r="T379" s="443"/>
      <c r="U379" s="460"/>
      <c r="V379" s="723"/>
      <c r="W379" s="722"/>
      <c r="X379" s="680"/>
      <c r="Y379" s="722"/>
      <c r="Z379" s="722"/>
      <c r="AB379" s="443"/>
      <c r="AC379" s="443"/>
      <c r="AD379" s="460"/>
      <c r="AE379" s="722"/>
      <c r="AF379" s="722"/>
      <c r="AG379" s="668"/>
      <c r="AH379" s="722"/>
      <c r="AI379" s="722"/>
      <c r="AK379" s="443"/>
      <c r="AL379" s="443"/>
      <c r="AM379" s="460"/>
      <c r="AN379" s="655">
        <v>2019</v>
      </c>
      <c r="AO379" s="443"/>
      <c r="AP379" s="443"/>
      <c r="AQ379" s="443"/>
      <c r="AR379" s="443"/>
      <c r="AS379" s="446"/>
      <c r="AT379" s="443"/>
      <c r="AU379" s="443"/>
      <c r="AV379" s="460"/>
      <c r="AW379" s="655" t="s">
        <v>1953</v>
      </c>
      <c r="AX379" s="443"/>
      <c r="AZ379" s="471"/>
      <c r="BB379" s="446"/>
      <c r="BC379" s="24"/>
      <c r="BD379" s="443"/>
      <c r="BE379" s="460"/>
      <c r="BF379" s="655" t="s">
        <v>3704</v>
      </c>
      <c r="BJ379" s="443"/>
      <c r="BK379" s="443"/>
      <c r="BL379" s="443"/>
      <c r="BM379" s="443"/>
      <c r="BN379" s="460"/>
      <c r="BO379" s="443"/>
      <c r="BP379" s="443"/>
      <c r="BQ379" s="443"/>
      <c r="BR379" s="443"/>
      <c r="BS379" s="443"/>
      <c r="BT379" s="443"/>
      <c r="BU379" s="443"/>
      <c r="BV379" s="443"/>
      <c r="BW379" s="460"/>
      <c r="BX379" s="443"/>
      <c r="BY379" s="443"/>
      <c r="BZ379" s="443"/>
      <c r="CA379" s="443"/>
      <c r="CB379" s="443"/>
      <c r="CC379" s="443"/>
      <c r="CD379" s="443"/>
      <c r="CE379" s="443"/>
      <c r="CF379" s="460"/>
      <c r="CG379" s="443"/>
      <c r="CH379" s="443"/>
      <c r="CI379" s="443"/>
      <c r="CJ379" s="443"/>
      <c r="CK379" s="443"/>
      <c r="CL379" s="443"/>
      <c r="CM379" s="443"/>
      <c r="CN379" s="443"/>
      <c r="CO379" s="460"/>
      <c r="CP379" s="443"/>
      <c r="CQ379" s="443"/>
      <c r="CR379" s="443"/>
      <c r="CS379" s="443"/>
      <c r="CT379" s="443"/>
      <c r="CU379" s="443"/>
      <c r="CV379" s="443"/>
      <c r="CW379" s="443"/>
      <c r="CX379" s="460"/>
      <c r="CY379" s="443"/>
      <c r="CZ379" s="443"/>
      <c r="DA379" s="443"/>
      <c r="DB379" s="443"/>
      <c r="DC379" s="443"/>
      <c r="DD379" s="443"/>
      <c r="DE379" s="443"/>
      <c r="DF379" s="443"/>
      <c r="DG379" s="460"/>
      <c r="DH379" s="443"/>
      <c r="DI379" s="443"/>
      <c r="DJ379" s="443"/>
      <c r="DK379" s="443"/>
      <c r="DL379" s="443"/>
      <c r="DM379" s="443"/>
      <c r="DN379" s="443"/>
      <c r="DO379" s="443"/>
      <c r="DP379" s="460"/>
      <c r="DQ379" s="446"/>
      <c r="DR379" s="446"/>
      <c r="DS379" s="446"/>
      <c r="DT379" s="335"/>
      <c r="DU379" s="443"/>
      <c r="DV379" s="443"/>
      <c r="DW379" s="443"/>
      <c r="DX379" s="443"/>
      <c r="DY379" s="460"/>
      <c r="DZ379" s="443"/>
      <c r="EA379" s="443"/>
      <c r="EB379" s="443"/>
      <c r="EC379" s="443"/>
      <c r="ED379" s="443"/>
      <c r="EE379" s="443"/>
      <c r="EF379" s="443"/>
      <c r="EG379" s="443"/>
      <c r="EH379" s="460"/>
      <c r="EI379" s="443"/>
      <c r="EJ379" s="443"/>
      <c r="EK379" s="443"/>
      <c r="EL379" s="443"/>
      <c r="EM379" s="443"/>
      <c r="EN379" s="443"/>
      <c r="EO379" s="443"/>
      <c r="EP379" s="443"/>
      <c r="EQ379" s="460"/>
      <c r="ER379" s="443"/>
      <c r="ES379" s="443"/>
      <c r="ET379" s="443"/>
      <c r="EU379" s="443"/>
      <c r="EV379" s="443"/>
      <c r="EW379" s="443"/>
      <c r="EX379" s="443"/>
      <c r="EY379" s="443"/>
      <c r="EZ379" s="460"/>
      <c r="FA379" s="443"/>
      <c r="FB379" s="443"/>
      <c r="FC379" s="443"/>
      <c r="FD379" s="443"/>
      <c r="FE379" s="443"/>
      <c r="FF379" s="443"/>
      <c r="FG379" s="443"/>
      <c r="FH379" s="443"/>
      <c r="FI379" s="460"/>
      <c r="FJ379" s="443"/>
      <c r="FK379" s="443"/>
      <c r="FL379" s="443"/>
      <c r="FM379" s="443"/>
      <c r="FN379" s="443"/>
      <c r="FO379" s="443"/>
      <c r="FP379" s="443"/>
      <c r="FQ379" s="443"/>
      <c r="FR379" s="460"/>
      <c r="FS379" s="443"/>
      <c r="FT379" s="443"/>
      <c r="FU379" s="443"/>
      <c r="FV379" s="443"/>
      <c r="FW379" s="443"/>
      <c r="FX379" s="443"/>
      <c r="FY379" s="443"/>
      <c r="FZ379" s="443"/>
      <c r="GA379" s="460"/>
      <c r="GB379" s="443"/>
      <c r="GC379" s="443"/>
      <c r="GD379" s="443"/>
      <c r="GE379" s="443"/>
      <c r="GF379" s="443"/>
      <c r="GG379" s="443"/>
      <c r="GH379" s="443"/>
      <c r="GI379" s="443"/>
      <c r="GJ379" s="460"/>
      <c r="GK379" s="443"/>
      <c r="GL379" s="443"/>
      <c r="GM379" s="443"/>
      <c r="GN379" s="443"/>
      <c r="GO379" s="443"/>
      <c r="GP379" s="443"/>
      <c r="GQ379" s="443"/>
      <c r="GR379" s="443"/>
      <c r="GS379" s="460"/>
      <c r="GT379" s="443"/>
      <c r="GU379" s="443"/>
      <c r="GV379" s="443"/>
      <c r="GW379" s="443"/>
      <c r="GX379" s="443"/>
      <c r="GY379" s="443"/>
      <c r="GZ379" s="443"/>
      <c r="HA379" s="443"/>
      <c r="HB379" s="460"/>
      <c r="HC379" s="443"/>
      <c r="HD379" s="443"/>
      <c r="HE379" s="443"/>
      <c r="HF379" s="443"/>
      <c r="HG379" s="443"/>
      <c r="HH379" s="443"/>
      <c r="HI379" s="443"/>
      <c r="HJ379" s="443"/>
      <c r="HK379" s="460"/>
      <c r="HL379" s="443"/>
      <c r="HM379" s="443"/>
      <c r="HN379" s="443"/>
      <c r="HO379" s="443"/>
      <c r="HP379" s="443"/>
      <c r="HQ379" s="443"/>
      <c r="HR379" s="443"/>
      <c r="HS379" s="443"/>
      <c r="HT379" s="460"/>
      <c r="HU379" s="443"/>
      <c r="HV379" s="443"/>
      <c r="HW379" s="443"/>
      <c r="HX379" s="443"/>
      <c r="HY379" s="443"/>
      <c r="HZ379" s="443"/>
      <c r="IA379" s="443"/>
      <c r="IB379" s="443"/>
      <c r="IC379" s="460"/>
      <c r="ID379" s="443"/>
      <c r="IE379" s="443"/>
      <c r="IF379" s="443"/>
      <c r="IG379" s="443"/>
      <c r="IH379" s="443"/>
      <c r="II379" s="443"/>
      <c r="IJ379" s="443"/>
      <c r="IK379" s="443"/>
      <c r="IL379" s="460"/>
      <c r="IM379" s="443"/>
      <c r="IN379" s="443"/>
      <c r="IO379" s="443"/>
      <c r="IP379" s="443"/>
      <c r="IQ379" s="443"/>
      <c r="IR379" s="443"/>
      <c r="IS379" s="443"/>
      <c r="IT379" s="443"/>
      <c r="IU379" s="460"/>
      <c r="IV379" s="443"/>
      <c r="IW379" s="443"/>
      <c r="IX379" s="443"/>
      <c r="IY379" s="443"/>
      <c r="IZ379" s="443"/>
      <c r="JA379" s="443"/>
      <c r="JB379" s="443"/>
      <c r="JC379" s="443"/>
      <c r="JD379" s="460"/>
      <c r="JE379" s="325"/>
      <c r="JF379" s="325"/>
      <c r="JG379" s="325"/>
      <c r="JH379" s="375"/>
      <c r="JI379" s="443"/>
      <c r="JJ379" s="443"/>
      <c r="JK379" s="443"/>
      <c r="JL379" s="443"/>
      <c r="JM379" s="460"/>
      <c r="JN379" s="443"/>
      <c r="JO379" s="443"/>
      <c r="JP379" s="443"/>
      <c r="JQ379" s="443"/>
      <c r="JR379" s="443"/>
      <c r="JS379" s="443"/>
      <c r="JT379" s="443"/>
      <c r="JU379" s="443"/>
      <c r="JV379" s="460"/>
      <c r="JW379" s="443"/>
      <c r="JX379" s="443"/>
      <c r="JY379" s="443"/>
      <c r="JZ379" s="443"/>
      <c r="KA379" s="443"/>
      <c r="KB379" s="443"/>
      <c r="KC379" s="443"/>
      <c r="KD379" s="443"/>
      <c r="KE379" s="460"/>
      <c r="KF379" s="443"/>
      <c r="KG379" s="443"/>
      <c r="KH379" s="443"/>
      <c r="KI379" s="443"/>
      <c r="KJ379" s="443"/>
      <c r="KK379" s="443"/>
      <c r="KL379" s="443"/>
      <c r="KM379" s="443"/>
      <c r="KN379" s="460"/>
      <c r="KO379" s="443"/>
      <c r="KP379" s="443"/>
      <c r="KQ379" s="443"/>
      <c r="KR379" s="443"/>
      <c r="KS379" s="443"/>
      <c r="KT379" s="443"/>
      <c r="KU379" s="443"/>
      <c r="KV379" s="443"/>
      <c r="KW379" s="460"/>
      <c r="KX379" s="443"/>
      <c r="KY379" s="443"/>
      <c r="KZ379" s="443"/>
      <c r="LA379" s="443"/>
      <c r="LB379" s="443"/>
      <c r="LC379" s="443"/>
      <c r="LD379" s="443"/>
      <c r="LE379" s="443"/>
      <c r="LF379" s="460"/>
      <c r="LG379" s="443"/>
      <c r="LH379" s="443"/>
      <c r="LI379" s="443"/>
      <c r="LJ379" s="443"/>
      <c r="LK379" s="443"/>
      <c r="LL379" s="443"/>
      <c r="LM379" s="443"/>
      <c r="LN379" s="443"/>
      <c r="LO379" s="460"/>
      <c r="LP379" s="443"/>
      <c r="LQ379" s="443"/>
      <c r="LR379" s="443"/>
      <c r="LS379" s="443"/>
      <c r="LT379" s="443"/>
      <c r="LU379" s="443"/>
      <c r="LV379" s="443"/>
      <c r="LW379" s="443"/>
      <c r="LX379" s="460"/>
      <c r="LY379" s="443"/>
      <c r="LZ379" s="443"/>
      <c r="MA379" s="443"/>
      <c r="MB379" s="443"/>
      <c r="MC379" s="443"/>
      <c r="MD379" s="443"/>
      <c r="ME379" s="443"/>
      <c r="MF379" s="443"/>
      <c r="MG379" s="460"/>
      <c r="MH379" s="443"/>
      <c r="MI379" s="443"/>
      <c r="MJ379" s="443"/>
      <c r="MK379" s="443"/>
      <c r="ML379" s="443"/>
      <c r="MM379" s="443"/>
      <c r="MN379" s="443"/>
      <c r="MO379" s="443"/>
      <c r="MP379" s="460"/>
      <c r="MQ379" s="443"/>
      <c r="MR379" s="443"/>
      <c r="MS379" s="443"/>
      <c r="MT379" s="443"/>
      <c r="MU379" s="443"/>
      <c r="MV379" s="443"/>
      <c r="MW379" s="443"/>
      <c r="MX379" s="443"/>
      <c r="MY379" s="460"/>
      <c r="MZ379" s="443"/>
      <c r="NA379" s="443"/>
      <c r="NB379" s="443"/>
      <c r="NC379" s="443"/>
      <c r="ND379" s="443"/>
      <c r="NE379" s="443"/>
      <c r="NF379" s="443"/>
      <c r="NG379" s="443"/>
      <c r="NH379" s="460"/>
    </row>
    <row r="380" spans="1:372" ht="18">
      <c r="A380" s="443"/>
      <c r="C380" s="460"/>
      <c r="D380" s="446"/>
      <c r="E380" s="446"/>
      <c r="F380" s="468"/>
      <c r="G380" s="335"/>
      <c r="H380" s="443"/>
      <c r="I380" s="443"/>
      <c r="J380" s="443"/>
      <c r="K380" s="443"/>
      <c r="L380" s="460"/>
      <c r="M380" s="446"/>
      <c r="N380" s="446"/>
      <c r="O380" s="468"/>
      <c r="P380" s="335"/>
      <c r="Q380" s="443"/>
      <c r="R380" s="443"/>
      <c r="S380" s="443"/>
      <c r="T380" s="443"/>
      <c r="U380" s="460"/>
      <c r="V380" s="722"/>
      <c r="W380" s="722"/>
      <c r="X380" s="680"/>
      <c r="Y380" s="722"/>
      <c r="Z380" s="722"/>
      <c r="AB380" s="443"/>
      <c r="AC380" s="443"/>
      <c r="AD380" s="460"/>
      <c r="AE380" s="721"/>
      <c r="AF380" s="722"/>
      <c r="AG380" s="668"/>
      <c r="AH380" s="722"/>
      <c r="AI380" s="722"/>
      <c r="AK380" s="443"/>
      <c r="AL380" s="443"/>
      <c r="AM380" s="460"/>
      <c r="AN380" s="538" t="s">
        <v>835</v>
      </c>
      <c r="AO380" s="443"/>
      <c r="AP380" s="443"/>
      <c r="AQ380" s="212">
        <v>21452.850000000053</v>
      </c>
      <c r="AR380" s="443" t="s">
        <v>1572</v>
      </c>
      <c r="AS380" s="441" t="s">
        <v>1655</v>
      </c>
      <c r="AT380" s="443"/>
      <c r="AU380" s="443"/>
      <c r="AV380" s="460"/>
      <c r="AW380" s="306" t="s">
        <v>856</v>
      </c>
      <c r="AX380" s="446"/>
      <c r="AY380" s="446"/>
      <c r="AZ380" s="212">
        <v>30488.549999999923</v>
      </c>
      <c r="BA380" s="388" t="s">
        <v>2133</v>
      </c>
      <c r="BB380" s="441" t="s">
        <v>1655</v>
      </c>
      <c r="BC380" s="24"/>
      <c r="BD380" s="443"/>
      <c r="BE380" s="460"/>
      <c r="BF380" s="306" t="s">
        <v>806</v>
      </c>
      <c r="BG380" s="286"/>
      <c r="BH380" s="621"/>
      <c r="BI380" s="212">
        <v>41884.649999999921</v>
      </c>
      <c r="BJ380" s="388" t="s">
        <v>3759</v>
      </c>
      <c r="BK380" s="441" t="s">
        <v>1655</v>
      </c>
      <c r="BL380" s="443"/>
      <c r="BM380" s="443"/>
      <c r="BN380" s="460"/>
      <c r="BO380" s="443"/>
      <c r="BP380" s="443"/>
      <c r="BQ380" s="443"/>
      <c r="BR380" s="443"/>
      <c r="BS380" s="443"/>
      <c r="BT380" s="443"/>
      <c r="BU380" s="443"/>
      <c r="BV380" s="443"/>
      <c r="BW380" s="460"/>
      <c r="BX380" s="443"/>
      <c r="BY380" s="443"/>
      <c r="BZ380" s="443"/>
      <c r="CA380" s="443"/>
      <c r="CB380" s="443"/>
      <c r="CC380" s="443"/>
      <c r="CD380" s="443"/>
      <c r="CE380" s="443"/>
      <c r="CF380" s="460"/>
      <c r="CG380" s="443"/>
      <c r="CH380" s="443"/>
      <c r="CI380" s="443"/>
      <c r="CJ380" s="443"/>
      <c r="CK380" s="443"/>
      <c r="CL380" s="443"/>
      <c r="CM380" s="443"/>
      <c r="CN380" s="443"/>
      <c r="CO380" s="460"/>
      <c r="CP380" s="443"/>
      <c r="CQ380" s="443"/>
      <c r="CR380" s="443"/>
      <c r="CS380" s="443"/>
      <c r="CT380" s="443"/>
      <c r="CU380" s="443"/>
      <c r="CV380" s="443"/>
      <c r="CW380" s="443"/>
      <c r="CX380" s="460"/>
      <c r="CY380" s="443"/>
      <c r="CZ380" s="443"/>
      <c r="DA380" s="443"/>
      <c r="DB380" s="443"/>
      <c r="DC380" s="443"/>
      <c r="DD380" s="443"/>
      <c r="DE380" s="443"/>
      <c r="DF380" s="443"/>
      <c r="DG380" s="460"/>
      <c r="DH380" s="443"/>
      <c r="DI380" s="443"/>
      <c r="DJ380" s="443"/>
      <c r="DK380" s="443"/>
      <c r="DL380" s="443"/>
      <c r="DM380" s="443"/>
      <c r="DN380" s="443"/>
      <c r="DO380" s="443"/>
      <c r="DP380" s="460"/>
      <c r="DQ380" s="443"/>
      <c r="DR380" s="443"/>
      <c r="DS380" s="443"/>
      <c r="DT380" s="443"/>
      <c r="DU380" s="443"/>
      <c r="DV380" s="443"/>
      <c r="DW380" s="443"/>
      <c r="DX380" s="443"/>
      <c r="DY380" s="460"/>
      <c r="DZ380" s="443"/>
      <c r="EA380" s="443"/>
      <c r="EB380" s="443"/>
      <c r="EC380" s="443"/>
      <c r="ED380" s="443"/>
      <c r="EE380" s="443"/>
      <c r="EF380" s="443"/>
      <c r="EG380" s="443"/>
      <c r="EH380" s="460"/>
      <c r="EI380" s="443"/>
      <c r="EJ380" s="443"/>
      <c r="EK380" s="443"/>
      <c r="EL380" s="443"/>
      <c r="EM380" s="443"/>
      <c r="EN380" s="443"/>
      <c r="EO380" s="443"/>
      <c r="EP380" s="443"/>
      <c r="EQ380" s="460"/>
      <c r="ER380" s="443"/>
      <c r="ES380" s="443"/>
      <c r="ET380" s="443"/>
      <c r="EU380" s="443"/>
      <c r="EV380" s="443"/>
      <c r="EW380" s="443"/>
      <c r="EX380" s="443"/>
      <c r="EY380" s="443"/>
      <c r="EZ380" s="460"/>
      <c r="FA380" s="443"/>
      <c r="FB380" s="443"/>
      <c r="FC380" s="443"/>
      <c r="FD380" s="443"/>
      <c r="FE380" s="443"/>
      <c r="FF380" s="443"/>
      <c r="FG380" s="443"/>
      <c r="FH380" s="443"/>
      <c r="FI380" s="460"/>
      <c r="FJ380" s="443"/>
      <c r="FK380" s="443"/>
      <c r="FL380" s="443"/>
      <c r="FM380" s="443"/>
      <c r="FN380" s="443"/>
      <c r="FO380" s="443"/>
      <c r="FP380" s="443"/>
      <c r="FQ380" s="443"/>
      <c r="FR380" s="460"/>
      <c r="FS380" s="443"/>
      <c r="FT380" s="443"/>
      <c r="FU380" s="443"/>
      <c r="FV380" s="443"/>
      <c r="FW380" s="443"/>
      <c r="FX380" s="443"/>
      <c r="FY380" s="443"/>
      <c r="FZ380" s="443"/>
      <c r="GA380" s="460"/>
      <c r="GB380" s="443"/>
      <c r="GC380" s="443"/>
      <c r="GD380" s="443"/>
      <c r="GE380" s="443"/>
      <c r="GF380" s="443"/>
      <c r="GG380" s="443"/>
      <c r="GH380" s="443"/>
      <c r="GI380" s="443"/>
      <c r="GJ380" s="460"/>
      <c r="GK380" s="443"/>
      <c r="GL380" s="443"/>
      <c r="GM380" s="443"/>
      <c r="GN380" s="443"/>
      <c r="GO380" s="443"/>
      <c r="GP380" s="443"/>
      <c r="GQ380" s="443"/>
      <c r="GR380" s="443"/>
      <c r="GS380" s="460"/>
      <c r="GT380" s="443"/>
      <c r="GU380" s="443"/>
      <c r="GV380" s="443"/>
      <c r="GW380" s="443"/>
      <c r="GX380" s="443"/>
      <c r="GY380" s="443"/>
      <c r="GZ380" s="443"/>
      <c r="HA380" s="443"/>
      <c r="HB380" s="460"/>
      <c r="HC380" s="443"/>
      <c r="HD380" s="443"/>
      <c r="HE380" s="443"/>
      <c r="HF380" s="443"/>
      <c r="HG380" s="443"/>
      <c r="HH380" s="443"/>
      <c r="HI380" s="443"/>
      <c r="HJ380" s="443"/>
      <c r="HK380" s="460"/>
      <c r="HL380" s="443"/>
      <c r="HM380" s="443"/>
      <c r="HN380" s="443"/>
      <c r="HO380" s="443"/>
      <c r="HP380" s="443"/>
      <c r="HQ380" s="443"/>
      <c r="HR380" s="443"/>
      <c r="HS380" s="443"/>
      <c r="HT380" s="460"/>
      <c r="HU380" s="443"/>
      <c r="HV380" s="443"/>
      <c r="HW380" s="443"/>
      <c r="HX380" s="443"/>
      <c r="HY380" s="443"/>
      <c r="HZ380" s="443"/>
      <c r="IA380" s="443"/>
      <c r="IB380" s="443"/>
      <c r="IC380" s="460"/>
      <c r="ID380" s="443"/>
      <c r="IE380" s="443"/>
      <c r="IF380" s="443"/>
      <c r="IG380" s="443"/>
      <c r="IH380" s="443"/>
      <c r="II380" s="443"/>
      <c r="IJ380" s="443"/>
      <c r="IK380" s="443"/>
      <c r="IL380" s="460"/>
      <c r="IM380" s="443"/>
      <c r="IN380" s="443"/>
      <c r="IO380" s="443"/>
      <c r="IP380" s="443"/>
      <c r="IQ380" s="443"/>
      <c r="IR380" s="443"/>
      <c r="IS380" s="443"/>
      <c r="IT380" s="443"/>
      <c r="IU380" s="460"/>
      <c r="IV380" s="443"/>
      <c r="IW380" s="443"/>
      <c r="IX380" s="443"/>
      <c r="IY380" s="443"/>
      <c r="IZ380" s="443"/>
      <c r="JA380" s="443"/>
      <c r="JB380" s="443"/>
      <c r="JC380" s="443"/>
      <c r="JD380" s="460"/>
      <c r="JE380" s="443"/>
      <c r="JF380" s="443"/>
      <c r="JG380" s="443"/>
      <c r="JH380" s="443"/>
      <c r="JI380" s="443"/>
      <c r="JJ380" s="443"/>
      <c r="JK380" s="443"/>
      <c r="JL380" s="443"/>
      <c r="JM380" s="460"/>
      <c r="JN380" s="443"/>
      <c r="JO380" s="443"/>
      <c r="JP380" s="443"/>
      <c r="JQ380" s="443"/>
      <c r="JR380" s="443"/>
      <c r="JS380" s="443"/>
      <c r="JT380" s="443"/>
      <c r="JU380" s="443"/>
      <c r="JV380" s="460"/>
      <c r="JW380" s="443"/>
      <c r="JX380" s="443"/>
      <c r="JY380" s="443"/>
      <c r="JZ380" s="443"/>
      <c r="KA380" s="443"/>
      <c r="KB380" s="443"/>
      <c r="KC380" s="443"/>
      <c r="KD380" s="443"/>
      <c r="KE380" s="460"/>
      <c r="KF380" s="443"/>
      <c r="KG380" s="443"/>
      <c r="KH380" s="443"/>
      <c r="KI380" s="443"/>
      <c r="KJ380" s="443"/>
      <c r="KK380" s="443"/>
      <c r="KL380" s="443"/>
      <c r="KM380" s="443"/>
      <c r="KN380" s="460"/>
      <c r="KO380" s="443"/>
      <c r="KP380" s="443"/>
      <c r="KQ380" s="443"/>
      <c r="KR380" s="443"/>
      <c r="KS380" s="443"/>
      <c r="KT380" s="443"/>
      <c r="KU380" s="443"/>
      <c r="KV380" s="443"/>
      <c r="KW380" s="460"/>
      <c r="KX380" s="443"/>
      <c r="KY380" s="443"/>
      <c r="KZ380" s="443"/>
      <c r="LA380" s="443"/>
      <c r="LB380" s="443"/>
      <c r="LC380" s="443"/>
      <c r="LD380" s="443"/>
      <c r="LE380" s="443"/>
      <c r="LF380" s="460"/>
      <c r="LG380" s="443"/>
      <c r="LH380" s="443"/>
      <c r="LI380" s="443"/>
      <c r="LJ380" s="443"/>
      <c r="LK380" s="443"/>
      <c r="LL380" s="443"/>
      <c r="LM380" s="443"/>
      <c r="LN380" s="443"/>
      <c r="LO380" s="460"/>
      <c r="LP380" s="443"/>
      <c r="LQ380" s="443"/>
      <c r="LR380" s="443"/>
      <c r="LS380" s="443"/>
      <c r="LT380" s="443"/>
      <c r="LU380" s="443"/>
      <c r="LV380" s="443"/>
      <c r="LW380" s="443"/>
      <c r="LX380" s="460"/>
      <c r="LY380" s="443"/>
      <c r="LZ380" s="443"/>
      <c r="MA380" s="443"/>
      <c r="MB380" s="443"/>
      <c r="MC380" s="443"/>
      <c r="MD380" s="443"/>
      <c r="ME380" s="443"/>
      <c r="MF380" s="443"/>
      <c r="MG380" s="460"/>
      <c r="MH380" s="443"/>
      <c r="MI380" s="443"/>
      <c r="MJ380" s="443"/>
      <c r="MK380" s="443"/>
      <c r="ML380" s="443"/>
      <c r="MM380" s="443"/>
      <c r="MN380" s="443"/>
      <c r="MO380" s="443"/>
      <c r="MP380" s="460"/>
      <c r="MQ380" s="443"/>
      <c r="MR380" s="443"/>
      <c r="MS380" s="443"/>
      <c r="MT380" s="443"/>
      <c r="MU380" s="443"/>
      <c r="MV380" s="443"/>
      <c r="MW380" s="443"/>
      <c r="MX380" s="443"/>
      <c r="MY380" s="460"/>
      <c r="MZ380" s="443"/>
      <c r="NA380" s="443"/>
      <c r="NB380" s="443"/>
      <c r="NC380" s="443"/>
      <c r="ND380" s="443"/>
      <c r="NE380" s="443"/>
      <c r="NF380" s="443"/>
      <c r="NG380" s="443"/>
      <c r="NH380" s="460"/>
    </row>
    <row r="381" spans="1:372" ht="18">
      <c r="A381" s="443"/>
      <c r="C381" s="460"/>
      <c r="D381" s="441"/>
      <c r="E381" s="446"/>
      <c r="F381" s="468"/>
      <c r="G381" s="335"/>
      <c r="H381" s="443"/>
      <c r="I381" s="443"/>
      <c r="J381" s="443"/>
      <c r="K381" s="443"/>
      <c r="L381" s="460"/>
      <c r="M381" s="441"/>
      <c r="N381" s="446"/>
      <c r="O381" s="468"/>
      <c r="P381" s="335"/>
      <c r="Q381" s="443"/>
      <c r="R381" s="443"/>
      <c r="S381" s="443"/>
      <c r="T381" s="443"/>
      <c r="U381" s="460"/>
      <c r="V381" s="721"/>
      <c r="W381" s="722"/>
      <c r="X381" s="680"/>
      <c r="Y381" s="722"/>
      <c r="Z381" s="722"/>
      <c r="AB381" s="443"/>
      <c r="AC381" s="443"/>
      <c r="AD381" s="460"/>
      <c r="AE381" s="676"/>
      <c r="AF381" s="722"/>
      <c r="AG381" s="668"/>
      <c r="AH381" s="722"/>
      <c r="AI381" s="722"/>
      <c r="AK381" s="443"/>
      <c r="AL381" s="443"/>
      <c r="AM381" s="460"/>
      <c r="AN381" s="655">
        <v>2019</v>
      </c>
      <c r="AO381" s="443"/>
      <c r="AP381" s="443"/>
      <c r="AQ381" s="443"/>
      <c r="AR381" s="443"/>
      <c r="AS381" s="446"/>
      <c r="AT381" s="443"/>
      <c r="AU381" s="443"/>
      <c r="AV381" s="460"/>
      <c r="AW381" s="655" t="s">
        <v>1953</v>
      </c>
      <c r="AX381" s="443"/>
      <c r="AZ381" s="471"/>
      <c r="BB381" s="446"/>
      <c r="BC381" s="24"/>
      <c r="BD381" s="443"/>
      <c r="BE381" s="460"/>
      <c r="BF381" s="655" t="s">
        <v>3738</v>
      </c>
      <c r="BJ381" s="443"/>
      <c r="BK381" s="443"/>
      <c r="BL381" s="443"/>
      <c r="BM381" s="443"/>
      <c r="BN381" s="460"/>
      <c r="BO381" s="443"/>
      <c r="BP381" s="443"/>
      <c r="BQ381" s="443"/>
      <c r="BR381" s="443"/>
      <c r="BS381" s="443"/>
      <c r="BT381" s="443"/>
      <c r="BU381" s="443"/>
      <c r="BV381" s="443"/>
      <c r="BW381" s="460"/>
      <c r="BX381" s="443"/>
      <c r="BY381" s="443"/>
      <c r="BZ381" s="443"/>
      <c r="CA381" s="443"/>
      <c r="CB381" s="443"/>
      <c r="CC381" s="443"/>
      <c r="CD381" s="443"/>
      <c r="CE381" s="443"/>
      <c r="CF381" s="460"/>
      <c r="CG381" s="443"/>
      <c r="CH381" s="443"/>
      <c r="CI381" s="443"/>
      <c r="CJ381" s="443"/>
      <c r="CK381" s="443"/>
      <c r="CL381" s="443"/>
      <c r="CM381" s="443"/>
      <c r="CN381" s="443"/>
      <c r="CO381" s="460"/>
      <c r="CP381" s="443"/>
      <c r="CQ381" s="443"/>
      <c r="CR381" s="443"/>
      <c r="CS381" s="443"/>
      <c r="CT381" s="443"/>
      <c r="CU381" s="443"/>
      <c r="CV381" s="443"/>
      <c r="CW381" s="443"/>
      <c r="CX381" s="460"/>
      <c r="CY381" s="443"/>
      <c r="CZ381" s="443"/>
      <c r="DA381" s="443"/>
      <c r="DB381" s="443"/>
      <c r="DC381" s="443"/>
      <c r="DD381" s="443"/>
      <c r="DE381" s="443"/>
      <c r="DF381" s="443"/>
      <c r="DG381" s="460"/>
      <c r="DH381" s="443"/>
      <c r="DI381" s="443"/>
      <c r="DJ381" s="443"/>
      <c r="DK381" s="443"/>
      <c r="DL381" s="443"/>
      <c r="DM381" s="443"/>
      <c r="DN381" s="443"/>
      <c r="DO381" s="443"/>
      <c r="DP381" s="460"/>
      <c r="DQ381" s="443"/>
      <c r="DR381" s="443"/>
      <c r="DS381" s="443"/>
      <c r="DT381" s="443"/>
      <c r="DU381" s="443"/>
      <c r="DV381" s="443"/>
      <c r="DW381" s="443"/>
      <c r="DX381" s="443"/>
      <c r="DY381" s="460"/>
      <c r="DZ381" s="443"/>
      <c r="EA381" s="443"/>
      <c r="EB381" s="443"/>
      <c r="EC381" s="443"/>
      <c r="ED381" s="443"/>
      <c r="EE381" s="443"/>
      <c r="EF381" s="443"/>
      <c r="EG381" s="443"/>
      <c r="EH381" s="460"/>
      <c r="EI381" s="443"/>
      <c r="EJ381" s="443"/>
      <c r="EK381" s="443"/>
      <c r="EL381" s="443"/>
      <c r="EM381" s="443"/>
      <c r="EN381" s="443"/>
      <c r="EO381" s="443"/>
      <c r="EP381" s="443"/>
      <c r="EQ381" s="460"/>
      <c r="ER381" s="443"/>
      <c r="ES381" s="443"/>
      <c r="ET381" s="443"/>
      <c r="EU381" s="443"/>
      <c r="EV381" s="443"/>
      <c r="EW381" s="443"/>
      <c r="EX381" s="443"/>
      <c r="EY381" s="443"/>
      <c r="EZ381" s="460"/>
      <c r="FA381" s="443"/>
      <c r="FB381" s="443"/>
      <c r="FC381" s="443"/>
      <c r="FD381" s="443"/>
      <c r="FE381" s="443"/>
      <c r="FF381" s="443"/>
      <c r="FG381" s="443"/>
      <c r="FH381" s="443"/>
      <c r="FI381" s="460"/>
      <c r="FJ381" s="443"/>
      <c r="FK381" s="443"/>
      <c r="FL381" s="443"/>
      <c r="FM381" s="443"/>
      <c r="FN381" s="443"/>
      <c r="FO381" s="443"/>
      <c r="FP381" s="443"/>
      <c r="FQ381" s="443"/>
      <c r="FR381" s="460"/>
      <c r="FS381" s="443"/>
      <c r="FT381" s="443"/>
      <c r="FU381" s="443"/>
      <c r="FV381" s="443"/>
      <c r="FW381" s="443"/>
      <c r="FX381" s="443"/>
      <c r="FY381" s="443"/>
      <c r="FZ381" s="443"/>
      <c r="GA381" s="460"/>
      <c r="GB381" s="443"/>
      <c r="GC381" s="443"/>
      <c r="GD381" s="443"/>
      <c r="GE381" s="443"/>
      <c r="GF381" s="443"/>
      <c r="GG381" s="443"/>
      <c r="GH381" s="443"/>
      <c r="GI381" s="443"/>
      <c r="GJ381" s="460"/>
      <c r="GK381" s="443"/>
      <c r="GL381" s="443"/>
      <c r="GM381" s="443"/>
      <c r="GN381" s="443"/>
      <c r="GO381" s="443"/>
      <c r="GP381" s="443"/>
      <c r="GQ381" s="443"/>
      <c r="GR381" s="443"/>
      <c r="GS381" s="460"/>
      <c r="GT381" s="443"/>
      <c r="GU381" s="443"/>
      <c r="GV381" s="443"/>
      <c r="GW381" s="443"/>
      <c r="GX381" s="443"/>
      <c r="GY381" s="443"/>
      <c r="GZ381" s="443"/>
      <c r="HA381" s="443"/>
      <c r="HB381" s="460"/>
      <c r="HC381" s="443"/>
      <c r="HD381" s="443"/>
      <c r="HE381" s="443"/>
      <c r="HF381" s="443"/>
      <c r="HG381" s="443"/>
      <c r="HH381" s="443"/>
      <c r="HI381" s="443"/>
      <c r="HJ381" s="443"/>
      <c r="HK381" s="460"/>
      <c r="HL381" s="443"/>
      <c r="HM381" s="443"/>
      <c r="HN381" s="443"/>
      <c r="HO381" s="443"/>
      <c r="HP381" s="443"/>
      <c r="HQ381" s="443"/>
      <c r="HR381" s="443"/>
      <c r="HS381" s="443"/>
      <c r="HT381" s="460"/>
      <c r="HU381" s="443"/>
      <c r="HV381" s="443"/>
      <c r="HW381" s="443"/>
      <c r="HX381" s="443"/>
      <c r="HY381" s="443"/>
      <c r="HZ381" s="443"/>
      <c r="IA381" s="443"/>
      <c r="IB381" s="443"/>
      <c r="IC381" s="460"/>
      <c r="ID381" s="443"/>
      <c r="IE381" s="443"/>
      <c r="IF381" s="443"/>
      <c r="IG381" s="443"/>
      <c r="IH381" s="443"/>
      <c r="II381" s="443"/>
      <c r="IJ381" s="443"/>
      <c r="IK381" s="443"/>
      <c r="IL381" s="460"/>
      <c r="IM381" s="443"/>
      <c r="IN381" s="443"/>
      <c r="IO381" s="443"/>
      <c r="IP381" s="443"/>
      <c r="IQ381" s="443"/>
      <c r="IR381" s="443"/>
      <c r="IS381" s="443"/>
      <c r="IT381" s="443"/>
      <c r="IU381" s="460"/>
      <c r="IV381" s="443"/>
      <c r="IW381" s="443"/>
      <c r="IX381" s="443"/>
      <c r="IY381" s="443"/>
      <c r="IZ381" s="443"/>
      <c r="JA381" s="443"/>
      <c r="JB381" s="443"/>
      <c r="JC381" s="443"/>
      <c r="JD381" s="460"/>
      <c r="JE381" s="443"/>
      <c r="JF381" s="443"/>
      <c r="JG381" s="443"/>
      <c r="JH381" s="443"/>
      <c r="JI381" s="443"/>
      <c r="JJ381" s="443"/>
      <c r="JK381" s="443"/>
      <c r="JL381" s="443"/>
      <c r="JM381" s="460"/>
      <c r="JN381" s="443"/>
      <c r="JO381" s="443"/>
      <c r="JP381" s="443"/>
      <c r="JQ381" s="443"/>
      <c r="JR381" s="443"/>
      <c r="JS381" s="443"/>
      <c r="JT381" s="443"/>
      <c r="JU381" s="443"/>
      <c r="JV381" s="460"/>
      <c r="JW381" s="443"/>
      <c r="JX381" s="443"/>
      <c r="JY381" s="443"/>
      <c r="JZ381" s="443"/>
      <c r="KA381" s="443"/>
      <c r="KB381" s="443"/>
      <c r="KC381" s="443"/>
      <c r="KD381" s="443"/>
      <c r="KE381" s="460"/>
      <c r="KF381" s="443"/>
      <c r="KG381" s="443"/>
      <c r="KH381" s="443"/>
      <c r="KI381" s="443"/>
      <c r="KJ381" s="443"/>
      <c r="KK381" s="443"/>
      <c r="KL381" s="443"/>
      <c r="KM381" s="443"/>
      <c r="KN381" s="460"/>
      <c r="KO381" s="443"/>
      <c r="KP381" s="443"/>
      <c r="KQ381" s="443"/>
      <c r="KR381" s="443"/>
      <c r="KS381" s="443"/>
      <c r="KT381" s="443"/>
      <c r="KU381" s="443"/>
      <c r="KV381" s="443"/>
      <c r="KW381" s="460"/>
      <c r="KX381" s="443"/>
      <c r="KY381" s="443"/>
      <c r="KZ381" s="443"/>
      <c r="LA381" s="443"/>
      <c r="LB381" s="443"/>
      <c r="LC381" s="443"/>
      <c r="LD381" s="443"/>
      <c r="LE381" s="443"/>
      <c r="LF381" s="460"/>
      <c r="LG381" s="443"/>
      <c r="LH381" s="443"/>
      <c r="LI381" s="443"/>
      <c r="LJ381" s="443"/>
      <c r="LK381" s="443"/>
      <c r="LL381" s="443"/>
      <c r="LM381" s="443"/>
      <c r="LN381" s="443"/>
      <c r="LO381" s="460"/>
      <c r="LP381" s="443"/>
      <c r="LQ381" s="443"/>
      <c r="LR381" s="443"/>
      <c r="LS381" s="443"/>
      <c r="LT381" s="443"/>
      <c r="LU381" s="443"/>
      <c r="LV381" s="443"/>
      <c r="LW381" s="443"/>
      <c r="LX381" s="460"/>
      <c r="LY381" s="443"/>
      <c r="LZ381" s="443"/>
      <c r="MA381" s="443"/>
      <c r="MB381" s="443"/>
      <c r="MC381" s="443"/>
      <c r="MD381" s="443"/>
      <c r="ME381" s="443"/>
      <c r="MF381" s="443"/>
      <c r="MG381" s="460"/>
      <c r="MH381" s="443"/>
      <c r="MI381" s="443"/>
      <c r="MJ381" s="443"/>
      <c r="MK381" s="443"/>
      <c r="ML381" s="443"/>
      <c r="MM381" s="443"/>
      <c r="MN381" s="443"/>
      <c r="MO381" s="443"/>
      <c r="MP381" s="460"/>
      <c r="MQ381" s="443"/>
      <c r="MR381" s="443"/>
      <c r="MS381" s="443"/>
      <c r="MT381" s="443"/>
      <c r="MU381" s="443"/>
      <c r="MV381" s="443"/>
      <c r="MW381" s="443"/>
      <c r="MX381" s="443"/>
      <c r="MY381" s="460"/>
      <c r="MZ381" s="443"/>
      <c r="NA381" s="443"/>
      <c r="NB381" s="443"/>
      <c r="NC381" s="443"/>
      <c r="ND381" s="443"/>
      <c r="NE381" s="443"/>
      <c r="NF381" s="443"/>
      <c r="NG381" s="443"/>
      <c r="NH381" s="460"/>
    </row>
    <row r="382" spans="1:372" ht="18">
      <c r="A382" s="443"/>
      <c r="C382" s="460"/>
      <c r="D382" s="446"/>
      <c r="E382" s="446"/>
      <c r="F382" s="468"/>
      <c r="G382" s="335"/>
      <c r="H382" s="443"/>
      <c r="I382" s="443"/>
      <c r="J382" s="443"/>
      <c r="K382" s="443"/>
      <c r="L382" s="460"/>
      <c r="M382" s="540"/>
      <c r="N382" s="306"/>
      <c r="O382" s="306"/>
      <c r="P382" s="349"/>
      <c r="Q382" s="443"/>
      <c r="R382" s="443"/>
      <c r="S382" s="443"/>
      <c r="T382" s="443"/>
      <c r="U382" s="460"/>
      <c r="V382" s="721"/>
      <c r="W382" s="722"/>
      <c r="X382" s="680"/>
      <c r="Y382" s="722"/>
      <c r="Z382" s="722"/>
      <c r="AB382" s="443"/>
      <c r="AC382" s="443"/>
      <c r="AD382" s="460"/>
      <c r="AE382" s="676"/>
      <c r="AF382" s="722"/>
      <c r="AG382" s="668"/>
      <c r="AH382" s="722"/>
      <c r="AI382" s="722"/>
      <c r="AK382" s="443"/>
      <c r="AL382" s="443"/>
      <c r="AM382" s="460"/>
      <c r="AN382" s="538" t="s">
        <v>863</v>
      </c>
      <c r="AO382" s="443"/>
      <c r="AP382" s="443"/>
      <c r="AQ382" s="212">
        <v>21413.94999999991</v>
      </c>
      <c r="AR382" s="443" t="s">
        <v>1573</v>
      </c>
      <c r="AS382" s="446" t="s">
        <v>1656</v>
      </c>
      <c r="AT382" s="443"/>
      <c r="AU382" s="443"/>
      <c r="AV382" s="460"/>
      <c r="AW382" s="306" t="s">
        <v>869</v>
      </c>
      <c r="AX382" s="446"/>
      <c r="AY382" s="446"/>
      <c r="AZ382" s="212">
        <v>29754.074999999895</v>
      </c>
      <c r="BA382" s="388" t="s">
        <v>2134</v>
      </c>
      <c r="BB382" s="446" t="s">
        <v>1656</v>
      </c>
      <c r="BC382" s="24"/>
      <c r="BD382" s="443"/>
      <c r="BE382" s="460"/>
      <c r="BF382" s="306" t="s">
        <v>156</v>
      </c>
      <c r="BG382" s="286"/>
      <c r="BH382" s="621"/>
      <c r="BI382" s="212">
        <v>41882.362500000352</v>
      </c>
      <c r="BJ382" s="388" t="s">
        <v>3760</v>
      </c>
      <c r="BK382" s="446" t="s">
        <v>1656</v>
      </c>
      <c r="BL382" s="443"/>
      <c r="BM382" s="443"/>
      <c r="BN382" s="460"/>
      <c r="BO382" s="443"/>
      <c r="BP382" s="443"/>
      <c r="BQ382" s="443"/>
      <c r="BR382" s="443"/>
      <c r="BS382" s="443"/>
      <c r="BT382" s="443"/>
      <c r="BU382" s="443"/>
      <c r="BV382" s="443"/>
      <c r="BW382" s="460"/>
      <c r="BX382" s="443"/>
      <c r="BY382" s="443"/>
      <c r="BZ382" s="443"/>
      <c r="CA382" s="443"/>
      <c r="CB382" s="443"/>
      <c r="CC382" s="443"/>
      <c r="CD382" s="443"/>
      <c r="CE382" s="443"/>
      <c r="CF382" s="460"/>
      <c r="CG382" s="443"/>
      <c r="CH382" s="443"/>
      <c r="CI382" s="443"/>
      <c r="CJ382" s="443"/>
      <c r="CK382" s="443"/>
      <c r="CL382" s="443"/>
      <c r="CM382" s="443"/>
      <c r="CN382" s="443"/>
      <c r="CO382" s="460"/>
      <c r="CP382" s="443"/>
      <c r="CQ382" s="443"/>
      <c r="CR382" s="443"/>
      <c r="CS382" s="443"/>
      <c r="CT382" s="443"/>
      <c r="CU382" s="443"/>
      <c r="CV382" s="443"/>
      <c r="CW382" s="443"/>
      <c r="CX382" s="460"/>
      <c r="CY382" s="443"/>
      <c r="CZ382" s="443"/>
      <c r="DA382" s="443"/>
      <c r="DB382" s="443"/>
      <c r="DC382" s="443"/>
      <c r="DD382" s="443"/>
      <c r="DE382" s="443"/>
      <c r="DF382" s="443"/>
      <c r="DG382" s="460"/>
      <c r="DH382" s="443"/>
      <c r="DI382" s="443"/>
      <c r="DJ382" s="443"/>
      <c r="DK382" s="443"/>
      <c r="DL382" s="443"/>
      <c r="DM382" s="443"/>
      <c r="DN382" s="443"/>
      <c r="DO382" s="443"/>
      <c r="DP382" s="460"/>
      <c r="DQ382" s="443"/>
      <c r="DR382" s="443"/>
      <c r="DS382" s="443"/>
      <c r="DT382" s="443"/>
      <c r="DU382" s="443"/>
      <c r="DV382" s="443"/>
      <c r="DW382" s="443"/>
      <c r="DX382" s="443"/>
      <c r="DY382" s="460"/>
      <c r="DZ382" s="443"/>
      <c r="EA382" s="443"/>
      <c r="EB382" s="443"/>
      <c r="EC382" s="443"/>
      <c r="ED382" s="443"/>
      <c r="EE382" s="443"/>
      <c r="EF382" s="443"/>
      <c r="EG382" s="443"/>
      <c r="EH382" s="460"/>
      <c r="EI382" s="443"/>
      <c r="EJ382" s="443"/>
      <c r="EK382" s="443"/>
      <c r="EL382" s="443"/>
      <c r="EM382" s="443"/>
      <c r="EN382" s="443"/>
      <c r="EO382" s="443"/>
      <c r="EP382" s="443"/>
      <c r="EQ382" s="460"/>
      <c r="ER382" s="443"/>
      <c r="ES382" s="443"/>
      <c r="ET382" s="443"/>
      <c r="EU382" s="443"/>
      <c r="EV382" s="443"/>
      <c r="EW382" s="443"/>
      <c r="EX382" s="443"/>
      <c r="EY382" s="443"/>
      <c r="EZ382" s="460"/>
      <c r="FA382" s="443"/>
      <c r="FB382" s="443"/>
      <c r="FC382" s="443"/>
      <c r="FD382" s="443"/>
      <c r="FE382" s="443"/>
      <c r="FF382" s="443"/>
      <c r="FG382" s="443"/>
      <c r="FH382" s="443"/>
      <c r="FI382" s="460"/>
      <c r="FJ382" s="443"/>
      <c r="FK382" s="443"/>
      <c r="FL382" s="443"/>
      <c r="FM382" s="443"/>
      <c r="FN382" s="443"/>
      <c r="FO382" s="443"/>
      <c r="FP382" s="443"/>
      <c r="FQ382" s="443"/>
      <c r="FR382" s="460"/>
      <c r="FS382" s="443"/>
      <c r="FT382" s="443"/>
      <c r="FU382" s="443"/>
      <c r="FV382" s="443"/>
      <c r="FW382" s="443"/>
      <c r="FX382" s="443"/>
      <c r="FY382" s="443"/>
      <c r="FZ382" s="443"/>
      <c r="GA382" s="460"/>
      <c r="GB382" s="443"/>
      <c r="GC382" s="443"/>
      <c r="GD382" s="443"/>
      <c r="GE382" s="443"/>
      <c r="GF382" s="443"/>
      <c r="GG382" s="443"/>
      <c r="GH382" s="443"/>
      <c r="GI382" s="443"/>
      <c r="GJ382" s="460"/>
      <c r="GK382" s="443"/>
      <c r="GL382" s="443"/>
      <c r="GM382" s="443"/>
      <c r="GN382" s="443"/>
      <c r="GO382" s="443"/>
      <c r="GP382" s="443"/>
      <c r="GQ382" s="443"/>
      <c r="GR382" s="443"/>
      <c r="GS382" s="460"/>
      <c r="GT382" s="443"/>
      <c r="GU382" s="443"/>
      <c r="GV382" s="443"/>
      <c r="GW382" s="443"/>
      <c r="GX382" s="443"/>
      <c r="GY382" s="443"/>
      <c r="GZ382" s="443"/>
      <c r="HA382" s="443"/>
      <c r="HB382" s="460"/>
      <c r="HC382" s="443"/>
      <c r="HD382" s="443"/>
      <c r="HE382" s="443"/>
      <c r="HF382" s="443"/>
      <c r="HG382" s="443"/>
      <c r="HH382" s="443"/>
      <c r="HI382" s="443"/>
      <c r="HJ382" s="443"/>
      <c r="HK382" s="460"/>
      <c r="HL382" s="443"/>
      <c r="HM382" s="443"/>
      <c r="HN382" s="443"/>
      <c r="HO382" s="443"/>
      <c r="HP382" s="443"/>
      <c r="HQ382" s="443"/>
      <c r="HR382" s="443"/>
      <c r="HS382" s="443"/>
      <c r="HT382" s="460"/>
      <c r="HU382" s="443"/>
      <c r="HV382" s="443"/>
      <c r="HW382" s="443"/>
      <c r="HX382" s="443"/>
      <c r="HY382" s="443"/>
      <c r="HZ382" s="443"/>
      <c r="IA382" s="443"/>
      <c r="IB382" s="443"/>
      <c r="IC382" s="460"/>
      <c r="ID382" s="443"/>
      <c r="IE382" s="443"/>
      <c r="IF382" s="443"/>
      <c r="IG382" s="443"/>
      <c r="IH382" s="443"/>
      <c r="II382" s="443"/>
      <c r="IJ382" s="443"/>
      <c r="IK382" s="443"/>
      <c r="IL382" s="460"/>
      <c r="IM382" s="443"/>
      <c r="IN382" s="443"/>
      <c r="IO382" s="443"/>
      <c r="IP382" s="443"/>
      <c r="IQ382" s="443"/>
      <c r="IR382" s="443"/>
      <c r="IS382" s="443"/>
      <c r="IT382" s="443"/>
      <c r="IU382" s="460"/>
      <c r="IV382" s="443"/>
      <c r="IW382" s="443"/>
      <c r="IX382" s="443"/>
      <c r="IY382" s="443"/>
      <c r="IZ382" s="443"/>
      <c r="JA382" s="443"/>
      <c r="JB382" s="443"/>
      <c r="JC382" s="443"/>
      <c r="JD382" s="460"/>
      <c r="JE382" s="443"/>
      <c r="JF382" s="443"/>
      <c r="JG382" s="443"/>
      <c r="JH382" s="443"/>
      <c r="JI382" s="443"/>
      <c r="JJ382" s="443"/>
      <c r="JK382" s="443"/>
      <c r="JL382" s="443"/>
      <c r="JM382" s="460"/>
      <c r="JN382" s="443"/>
      <c r="JO382" s="443"/>
      <c r="JP382" s="443"/>
      <c r="JQ382" s="443"/>
      <c r="JR382" s="443"/>
      <c r="JS382" s="443"/>
      <c r="JT382" s="443"/>
      <c r="JU382" s="443"/>
      <c r="JV382" s="460"/>
      <c r="JW382" s="443"/>
      <c r="JX382" s="443"/>
      <c r="JY382" s="443"/>
      <c r="JZ382" s="443"/>
      <c r="KA382" s="443"/>
      <c r="KB382" s="443"/>
      <c r="KC382" s="443"/>
      <c r="KD382" s="443"/>
      <c r="KE382" s="460"/>
      <c r="KF382" s="443"/>
      <c r="KG382" s="443"/>
      <c r="KH382" s="443"/>
      <c r="KI382" s="443"/>
      <c r="KJ382" s="443"/>
      <c r="KK382" s="443"/>
      <c r="KL382" s="443"/>
      <c r="KM382" s="443"/>
      <c r="KN382" s="460"/>
      <c r="KO382" s="443"/>
      <c r="KP382" s="443"/>
      <c r="KQ382" s="443"/>
      <c r="KR382" s="443"/>
      <c r="KS382" s="443"/>
      <c r="KT382" s="443"/>
      <c r="KU382" s="443"/>
      <c r="KV382" s="443"/>
      <c r="KW382" s="460"/>
      <c r="KX382" s="443"/>
      <c r="KY382" s="443"/>
      <c r="KZ382" s="443"/>
      <c r="LA382" s="443"/>
      <c r="LB382" s="443"/>
      <c r="LC382" s="443"/>
      <c r="LD382" s="443"/>
      <c r="LE382" s="443"/>
      <c r="LF382" s="460"/>
      <c r="LG382" s="443"/>
      <c r="LH382" s="443"/>
      <c r="LI382" s="443"/>
      <c r="LJ382" s="443"/>
      <c r="LK382" s="443"/>
      <c r="LL382" s="443"/>
      <c r="LM382" s="443"/>
      <c r="LN382" s="443"/>
      <c r="LO382" s="460"/>
      <c r="LP382" s="443"/>
      <c r="LQ382" s="443"/>
      <c r="LR382" s="443"/>
      <c r="LS382" s="443"/>
      <c r="LT382" s="443"/>
      <c r="LU382" s="443"/>
      <c r="LV382" s="443"/>
      <c r="LW382" s="443"/>
      <c r="LX382" s="460"/>
      <c r="LY382" s="443"/>
      <c r="LZ382" s="443"/>
      <c r="MA382" s="443"/>
      <c r="MB382" s="443"/>
      <c r="MC382" s="443"/>
      <c r="MD382" s="443"/>
      <c r="ME382" s="443"/>
      <c r="MF382" s="443"/>
      <c r="MG382" s="460"/>
      <c r="MH382" s="443"/>
      <c r="MI382" s="443"/>
      <c r="MJ382" s="443"/>
      <c r="MK382" s="443"/>
      <c r="ML382" s="443"/>
      <c r="MM382" s="443"/>
      <c r="MN382" s="443"/>
      <c r="MO382" s="443"/>
      <c r="MP382" s="460"/>
      <c r="MQ382" s="443"/>
      <c r="MR382" s="443"/>
      <c r="MS382" s="443"/>
      <c r="MT382" s="443"/>
      <c r="MU382" s="443"/>
      <c r="MV382" s="443"/>
      <c r="MW382" s="443"/>
      <c r="MX382" s="443"/>
      <c r="MY382" s="460"/>
      <c r="MZ382" s="443"/>
      <c r="NA382" s="443"/>
      <c r="NB382" s="443"/>
      <c r="NC382" s="443"/>
      <c r="ND382" s="443"/>
      <c r="NE382" s="443"/>
      <c r="NF382" s="443"/>
      <c r="NG382" s="443"/>
      <c r="NH382" s="460"/>
    </row>
    <row r="383" spans="1:372" ht="18">
      <c r="A383" s="443"/>
      <c r="C383" s="460"/>
      <c r="D383" s="446"/>
      <c r="E383" s="446"/>
      <c r="F383" s="468"/>
      <c r="G383" s="335"/>
      <c r="H383" s="443"/>
      <c r="I383" s="443"/>
      <c r="J383" s="443"/>
      <c r="K383" s="443"/>
      <c r="L383" s="460"/>
      <c r="M383" s="540"/>
      <c r="N383" s="306"/>
      <c r="O383" s="306"/>
      <c r="P383" s="349"/>
      <c r="Q383" s="443"/>
      <c r="R383" s="443"/>
      <c r="S383" s="443"/>
      <c r="T383" s="443"/>
      <c r="U383" s="460"/>
      <c r="V383" s="723"/>
      <c r="W383" s="722"/>
      <c r="X383" s="680"/>
      <c r="Y383" s="722"/>
      <c r="Z383" s="722"/>
      <c r="AB383" s="443"/>
      <c r="AC383" s="443"/>
      <c r="AD383" s="460"/>
      <c r="AE383" s="721"/>
      <c r="AF383" s="722"/>
      <c r="AG383" s="668"/>
      <c r="AH383" s="722"/>
      <c r="AI383" s="722"/>
      <c r="AK383" s="443"/>
      <c r="AL383" s="443"/>
      <c r="AM383" s="460"/>
      <c r="AN383" s="655">
        <v>2019</v>
      </c>
      <c r="AO383" s="443"/>
      <c r="AP383" s="443"/>
      <c r="AQ383" s="443"/>
      <c r="AR383" s="443"/>
      <c r="AS383" s="446"/>
      <c r="AT383" s="443"/>
      <c r="AU383" s="443"/>
      <c r="AV383" s="460"/>
      <c r="AW383" s="655" t="s">
        <v>1953</v>
      </c>
      <c r="AX383" s="443"/>
      <c r="AZ383" s="471"/>
      <c r="BB383" s="446"/>
      <c r="BC383" s="24"/>
      <c r="BD383" s="443"/>
      <c r="BE383" s="460"/>
      <c r="BF383" s="62" t="s">
        <v>3702</v>
      </c>
      <c r="BJ383" s="443"/>
      <c r="BK383" s="443"/>
      <c r="BL383" s="443"/>
      <c r="BM383" s="443"/>
      <c r="BN383" s="460"/>
      <c r="BO383" s="443"/>
      <c r="BP383" s="443"/>
      <c r="BQ383" s="443"/>
      <c r="BR383" s="443"/>
      <c r="BS383" s="443"/>
      <c r="BT383" s="443"/>
      <c r="BU383" s="443"/>
      <c r="BV383" s="443"/>
      <c r="BW383" s="460"/>
      <c r="BX383" s="443"/>
      <c r="BY383" s="443"/>
      <c r="BZ383" s="443"/>
      <c r="CA383" s="443"/>
      <c r="CB383" s="443"/>
      <c r="CC383" s="443"/>
      <c r="CD383" s="443"/>
      <c r="CE383" s="443"/>
      <c r="CF383" s="460"/>
      <c r="CG383" s="443"/>
      <c r="CH383" s="443"/>
      <c r="CI383" s="443"/>
      <c r="CJ383" s="443"/>
      <c r="CK383" s="443"/>
      <c r="CL383" s="443"/>
      <c r="CM383" s="443"/>
      <c r="CN383" s="443"/>
      <c r="CO383" s="460"/>
      <c r="CP383" s="443"/>
      <c r="CQ383" s="443"/>
      <c r="CR383" s="443"/>
      <c r="CS383" s="443"/>
      <c r="CT383" s="443"/>
      <c r="CU383" s="443"/>
      <c r="CV383" s="443"/>
      <c r="CW383" s="443"/>
      <c r="CX383" s="460"/>
      <c r="CY383" s="443"/>
      <c r="CZ383" s="443"/>
      <c r="DA383" s="443"/>
      <c r="DB383" s="443"/>
      <c r="DC383" s="443"/>
      <c r="DD383" s="443"/>
      <c r="DE383" s="443"/>
      <c r="DF383" s="443"/>
      <c r="DG383" s="460"/>
      <c r="DH383" s="443"/>
      <c r="DI383" s="443"/>
      <c r="DJ383" s="443"/>
      <c r="DK383" s="443"/>
      <c r="DL383" s="443"/>
      <c r="DM383" s="443"/>
      <c r="DN383" s="443"/>
      <c r="DO383" s="443"/>
      <c r="DP383" s="460"/>
      <c r="DQ383" s="443"/>
      <c r="DR383" s="443"/>
      <c r="DS383" s="443"/>
      <c r="DT383" s="443"/>
      <c r="DU383" s="443"/>
      <c r="DV383" s="443"/>
      <c r="DW383" s="443"/>
      <c r="DX383" s="443"/>
      <c r="DY383" s="460"/>
      <c r="DZ383" s="443"/>
      <c r="EA383" s="443"/>
      <c r="EB383" s="443"/>
      <c r="EC383" s="443"/>
      <c r="ED383" s="443"/>
      <c r="EE383" s="443"/>
      <c r="EF383" s="443"/>
      <c r="EG383" s="443"/>
      <c r="EH383" s="460"/>
      <c r="EI383" s="443"/>
      <c r="EJ383" s="443"/>
      <c r="EK383" s="443"/>
      <c r="EL383" s="443"/>
      <c r="EM383" s="443"/>
      <c r="EN383" s="443"/>
      <c r="EO383" s="443"/>
      <c r="EP383" s="443"/>
      <c r="EQ383" s="460"/>
      <c r="ER383" s="443"/>
      <c r="ES383" s="443"/>
      <c r="ET383" s="443"/>
      <c r="EU383" s="443"/>
      <c r="EV383" s="443"/>
      <c r="EW383" s="443"/>
      <c r="EX383" s="443"/>
      <c r="EY383" s="443"/>
      <c r="EZ383" s="460"/>
      <c r="FA383" s="443"/>
      <c r="FB383" s="443"/>
      <c r="FC383" s="443"/>
      <c r="FD383" s="443"/>
      <c r="FE383" s="443"/>
      <c r="FF383" s="443"/>
      <c r="FG383" s="443"/>
      <c r="FH383" s="443"/>
      <c r="FI383" s="460"/>
      <c r="FJ383" s="443"/>
      <c r="FK383" s="443"/>
      <c r="FL383" s="443"/>
      <c r="FM383" s="443"/>
      <c r="FN383" s="443"/>
      <c r="FO383" s="443"/>
      <c r="FP383" s="443"/>
      <c r="FQ383" s="443"/>
      <c r="FR383" s="460"/>
      <c r="FS383" s="443"/>
      <c r="FT383" s="443"/>
      <c r="FU383" s="443"/>
      <c r="FV383" s="443"/>
      <c r="FW383" s="443"/>
      <c r="FX383" s="443"/>
      <c r="FY383" s="443"/>
      <c r="FZ383" s="443"/>
      <c r="GA383" s="460"/>
      <c r="GB383" s="443"/>
      <c r="GC383" s="443"/>
      <c r="GD383" s="443"/>
      <c r="GE383" s="443"/>
      <c r="GF383" s="443"/>
      <c r="GG383" s="443"/>
      <c r="GH383" s="443"/>
      <c r="GI383" s="443"/>
      <c r="GJ383" s="460"/>
      <c r="GK383" s="443"/>
      <c r="GL383" s="443"/>
      <c r="GM383" s="443"/>
      <c r="GN383" s="443"/>
      <c r="GO383" s="443"/>
      <c r="GP383" s="443"/>
      <c r="GQ383" s="443"/>
      <c r="GR383" s="443"/>
      <c r="GS383" s="460"/>
      <c r="GT383" s="443"/>
      <c r="GU383" s="443"/>
      <c r="GV383" s="443"/>
      <c r="GW383" s="443"/>
      <c r="GX383" s="443"/>
      <c r="GY383" s="443"/>
      <c r="GZ383" s="443"/>
      <c r="HA383" s="443"/>
      <c r="HB383" s="460"/>
      <c r="HC383" s="443"/>
      <c r="HD383" s="443"/>
      <c r="HE383" s="443"/>
      <c r="HF383" s="443"/>
      <c r="HG383" s="443"/>
      <c r="HH383" s="443"/>
      <c r="HI383" s="443"/>
      <c r="HJ383" s="443"/>
      <c r="HK383" s="460"/>
      <c r="HL383" s="443"/>
      <c r="HM383" s="443"/>
      <c r="HN383" s="443"/>
      <c r="HO383" s="443"/>
      <c r="HP383" s="443"/>
      <c r="HQ383" s="443"/>
      <c r="HR383" s="443"/>
      <c r="HS383" s="443"/>
      <c r="HT383" s="460"/>
      <c r="HU383" s="443"/>
      <c r="HV383" s="443"/>
      <c r="HW383" s="443"/>
      <c r="HX383" s="443"/>
      <c r="HY383" s="443"/>
      <c r="HZ383" s="443"/>
      <c r="IA383" s="443"/>
      <c r="IB383" s="443"/>
      <c r="IC383" s="460"/>
      <c r="ID383" s="443"/>
      <c r="IE383" s="443"/>
      <c r="IF383" s="443"/>
      <c r="IG383" s="443"/>
      <c r="IH383" s="443"/>
      <c r="II383" s="443"/>
      <c r="IJ383" s="443"/>
      <c r="IK383" s="443"/>
      <c r="IL383" s="460"/>
      <c r="IM383" s="443"/>
      <c r="IN383" s="443"/>
      <c r="IO383" s="443"/>
      <c r="IP383" s="443"/>
      <c r="IQ383" s="443"/>
      <c r="IR383" s="443"/>
      <c r="IS383" s="443"/>
      <c r="IT383" s="443"/>
      <c r="IU383" s="460"/>
      <c r="IV383" s="443"/>
      <c r="IW383" s="443"/>
      <c r="IX383" s="443"/>
      <c r="IY383" s="443"/>
      <c r="IZ383" s="443"/>
      <c r="JA383" s="443"/>
      <c r="JB383" s="443"/>
      <c r="JC383" s="443"/>
      <c r="JD383" s="460"/>
      <c r="JE383" s="443"/>
      <c r="JF383" s="443"/>
      <c r="JG383" s="443"/>
      <c r="JH383" s="443"/>
      <c r="JI383" s="443"/>
      <c r="JJ383" s="443"/>
      <c r="JK383" s="443"/>
      <c r="JL383" s="443"/>
      <c r="JM383" s="460"/>
      <c r="JN383" s="443"/>
      <c r="JO383" s="443"/>
      <c r="JP383" s="443"/>
      <c r="JQ383" s="443"/>
      <c r="JR383" s="443"/>
      <c r="JS383" s="443"/>
      <c r="JT383" s="443"/>
      <c r="JU383" s="443"/>
      <c r="JV383" s="460"/>
      <c r="JW383" s="443"/>
      <c r="JX383" s="443"/>
      <c r="JY383" s="443"/>
      <c r="JZ383" s="443"/>
      <c r="KA383" s="443"/>
      <c r="KB383" s="443"/>
      <c r="KC383" s="443"/>
      <c r="KD383" s="443"/>
      <c r="KE383" s="460"/>
      <c r="KF383" s="443"/>
      <c r="KG383" s="443"/>
      <c r="KH383" s="443"/>
      <c r="KI383" s="443"/>
      <c r="KJ383" s="443"/>
      <c r="KK383" s="443"/>
      <c r="KL383" s="443"/>
      <c r="KM383" s="443"/>
      <c r="KN383" s="460"/>
      <c r="KO383" s="443"/>
      <c r="KP383" s="443"/>
      <c r="KQ383" s="443"/>
      <c r="KR383" s="443"/>
      <c r="KS383" s="443"/>
      <c r="KT383" s="443"/>
      <c r="KU383" s="443"/>
      <c r="KV383" s="443"/>
      <c r="KW383" s="460"/>
      <c r="KX383" s="443"/>
      <c r="KY383" s="443"/>
      <c r="KZ383" s="443"/>
      <c r="LA383" s="443"/>
      <c r="LB383" s="443"/>
      <c r="LC383" s="443"/>
      <c r="LD383" s="443"/>
      <c r="LE383" s="443"/>
      <c r="LF383" s="460"/>
      <c r="LG383" s="443"/>
      <c r="LH383" s="443"/>
      <c r="LI383" s="443"/>
      <c r="LJ383" s="443"/>
      <c r="LK383" s="443"/>
      <c r="LL383" s="443"/>
      <c r="LM383" s="443"/>
      <c r="LN383" s="443"/>
      <c r="LO383" s="460"/>
      <c r="LP383" s="443"/>
      <c r="LQ383" s="443"/>
      <c r="LR383" s="443"/>
      <c r="LS383" s="443"/>
      <c r="LT383" s="443"/>
      <c r="LU383" s="443"/>
      <c r="LV383" s="443"/>
      <c r="LW383" s="443"/>
      <c r="LX383" s="460"/>
      <c r="LY383" s="443"/>
      <c r="LZ383" s="443"/>
      <c r="MA383" s="443"/>
      <c r="MB383" s="443"/>
      <c r="MC383" s="443"/>
      <c r="MD383" s="443"/>
      <c r="ME383" s="443"/>
      <c r="MF383" s="443"/>
      <c r="MG383" s="460"/>
      <c r="MH383" s="443"/>
      <c r="MI383" s="443"/>
      <c r="MJ383" s="443"/>
      <c r="MK383" s="443"/>
      <c r="ML383" s="443"/>
      <c r="MM383" s="443"/>
      <c r="MN383" s="443"/>
      <c r="MO383" s="443"/>
      <c r="MP383" s="460"/>
      <c r="MQ383" s="443"/>
      <c r="MR383" s="443"/>
      <c r="MS383" s="443"/>
      <c r="MT383" s="443"/>
      <c r="MU383" s="443"/>
      <c r="MV383" s="443"/>
      <c r="MW383" s="443"/>
      <c r="MX383" s="443"/>
      <c r="MY383" s="460"/>
      <c r="MZ383" s="443"/>
      <c r="NA383" s="443"/>
      <c r="NB383" s="443"/>
      <c r="NC383" s="443"/>
      <c r="ND383" s="443"/>
      <c r="NE383" s="443"/>
      <c r="NF383" s="443"/>
      <c r="NG383" s="443"/>
      <c r="NH383" s="460"/>
    </row>
    <row r="384" spans="1:372" ht="18">
      <c r="A384" s="443"/>
      <c r="C384" s="460"/>
      <c r="D384" s="446"/>
      <c r="E384" s="446"/>
      <c r="F384" s="468"/>
      <c r="G384" s="335"/>
      <c r="H384" s="443"/>
      <c r="I384" s="443"/>
      <c r="J384" s="443"/>
      <c r="K384" s="443"/>
      <c r="L384" s="460"/>
      <c r="M384" s="446"/>
      <c r="N384" s="325"/>
      <c r="O384" s="468"/>
      <c r="P384" s="335"/>
      <c r="Q384" s="443"/>
      <c r="R384" s="443"/>
      <c r="S384" s="443"/>
      <c r="T384" s="443"/>
      <c r="U384" s="460"/>
      <c r="V384" s="676"/>
      <c r="W384" s="722"/>
      <c r="X384" s="680"/>
      <c r="Y384" s="722"/>
      <c r="Z384" s="722"/>
      <c r="AB384" s="443"/>
      <c r="AC384" s="443"/>
      <c r="AD384" s="460"/>
      <c r="AE384" s="721"/>
      <c r="AF384" s="722"/>
      <c r="AG384" s="668"/>
      <c r="AH384" s="722"/>
      <c r="AI384" s="722"/>
      <c r="AK384" s="443"/>
      <c r="AL384" s="443"/>
      <c r="AM384" s="460"/>
      <c r="AN384" s="538" t="s">
        <v>801</v>
      </c>
      <c r="AO384" s="443"/>
      <c r="AP384" s="443"/>
      <c r="AQ384" s="212">
        <v>21102.400000000111</v>
      </c>
      <c r="AR384" s="443" t="s">
        <v>1574</v>
      </c>
      <c r="AS384" s="446" t="s">
        <v>1657</v>
      </c>
      <c r="AT384" s="443"/>
      <c r="AU384" s="443"/>
      <c r="AV384" s="460"/>
      <c r="AW384" s="306" t="s">
        <v>835</v>
      </c>
      <c r="AX384" s="286"/>
      <c r="AY384" s="446"/>
      <c r="AZ384" s="212">
        <v>29685.237500000097</v>
      </c>
      <c r="BA384" s="388" t="s">
        <v>2135</v>
      </c>
      <c r="BB384" s="446" t="s">
        <v>1657</v>
      </c>
      <c r="BC384" s="24"/>
      <c r="BD384" s="443"/>
      <c r="BE384" s="460"/>
      <c r="BF384" s="306" t="s">
        <v>844</v>
      </c>
      <c r="BG384" s="446"/>
      <c r="BH384" s="621"/>
      <c r="BI384" s="212">
        <v>41855.750000000029</v>
      </c>
      <c r="BJ384" s="388" t="s">
        <v>3761</v>
      </c>
      <c r="BK384" s="446" t="s">
        <v>1657</v>
      </c>
      <c r="BL384" s="443"/>
      <c r="BM384" s="443"/>
      <c r="BN384" s="460"/>
      <c r="BO384" s="443"/>
      <c r="BP384" s="443"/>
      <c r="BQ384" s="443"/>
      <c r="BR384" s="443"/>
      <c r="BS384" s="443"/>
      <c r="BT384" s="443"/>
      <c r="BU384" s="443"/>
      <c r="BV384" s="443"/>
      <c r="BW384" s="460"/>
      <c r="BX384" s="443"/>
      <c r="BY384" s="443"/>
      <c r="BZ384" s="443"/>
      <c r="CA384" s="443"/>
      <c r="CB384" s="443"/>
      <c r="CC384" s="443"/>
      <c r="CD384" s="443"/>
      <c r="CE384" s="443"/>
      <c r="CF384" s="460"/>
      <c r="CG384" s="443"/>
      <c r="CH384" s="443"/>
      <c r="CI384" s="443"/>
      <c r="CJ384" s="443"/>
      <c r="CK384" s="443"/>
      <c r="CL384" s="443"/>
      <c r="CM384" s="443"/>
      <c r="CN384" s="443"/>
      <c r="CO384" s="460"/>
      <c r="CP384" s="443"/>
      <c r="CQ384" s="443"/>
      <c r="CR384" s="443"/>
      <c r="CS384" s="443"/>
      <c r="CT384" s="443"/>
      <c r="CU384" s="443"/>
      <c r="CV384" s="443"/>
      <c r="CW384" s="443"/>
      <c r="CX384" s="460"/>
      <c r="CY384" s="443"/>
      <c r="CZ384" s="443"/>
      <c r="DA384" s="443"/>
      <c r="DB384" s="443"/>
      <c r="DC384" s="443"/>
      <c r="DD384" s="443"/>
      <c r="DE384" s="443"/>
      <c r="DF384" s="443"/>
      <c r="DG384" s="460"/>
      <c r="DH384" s="443"/>
      <c r="DI384" s="443"/>
      <c r="DJ384" s="443"/>
      <c r="DK384" s="443"/>
      <c r="DL384" s="443"/>
      <c r="DM384" s="443"/>
      <c r="DN384" s="443"/>
      <c r="DO384" s="443"/>
      <c r="DP384" s="460"/>
      <c r="DQ384" s="443"/>
      <c r="DR384" s="443"/>
      <c r="DS384" s="443"/>
      <c r="DT384" s="443"/>
      <c r="DU384" s="443"/>
      <c r="DV384" s="443"/>
      <c r="DW384" s="443"/>
      <c r="DX384" s="443"/>
      <c r="DY384" s="460"/>
      <c r="DZ384" s="443"/>
      <c r="EA384" s="443"/>
      <c r="EB384" s="443"/>
      <c r="EC384" s="443"/>
      <c r="ED384" s="443"/>
      <c r="EE384" s="443"/>
      <c r="EF384" s="443"/>
      <c r="EG384" s="443"/>
      <c r="EH384" s="460"/>
      <c r="EI384" s="443"/>
      <c r="EJ384" s="443"/>
      <c r="EK384" s="443"/>
      <c r="EL384" s="443"/>
      <c r="EM384" s="443"/>
      <c r="EN384" s="443"/>
      <c r="EO384" s="443"/>
      <c r="EP384" s="443"/>
      <c r="EQ384" s="460"/>
      <c r="ER384" s="443"/>
      <c r="ES384" s="443"/>
      <c r="ET384" s="443"/>
      <c r="EU384" s="443"/>
      <c r="EV384" s="443"/>
      <c r="EW384" s="443"/>
      <c r="EX384" s="443"/>
      <c r="EY384" s="443"/>
      <c r="EZ384" s="460"/>
      <c r="FA384" s="443"/>
      <c r="FB384" s="443"/>
      <c r="FC384" s="443"/>
      <c r="FD384" s="443"/>
      <c r="FE384" s="443"/>
      <c r="FF384" s="443"/>
      <c r="FG384" s="443"/>
      <c r="FH384" s="443"/>
      <c r="FI384" s="460"/>
      <c r="FJ384" s="443"/>
      <c r="FK384" s="443"/>
      <c r="FL384" s="443"/>
      <c r="FM384" s="443"/>
      <c r="FN384" s="443"/>
      <c r="FO384" s="443"/>
      <c r="FP384" s="443"/>
      <c r="FQ384" s="443"/>
      <c r="FR384" s="460"/>
      <c r="FS384" s="443"/>
      <c r="FT384" s="443"/>
      <c r="FU384" s="443"/>
      <c r="FV384" s="443"/>
      <c r="FW384" s="443"/>
      <c r="FX384" s="443"/>
      <c r="FY384" s="443"/>
      <c r="FZ384" s="443"/>
      <c r="GA384" s="460"/>
      <c r="GB384" s="443"/>
      <c r="GC384" s="443"/>
      <c r="GD384" s="443"/>
      <c r="GE384" s="443"/>
      <c r="GF384" s="443"/>
      <c r="GG384" s="443"/>
      <c r="GH384" s="443"/>
      <c r="GI384" s="443"/>
      <c r="GJ384" s="460"/>
      <c r="GK384" s="443"/>
      <c r="GL384" s="443"/>
      <c r="GM384" s="443"/>
      <c r="GN384" s="443"/>
      <c r="GO384" s="443"/>
      <c r="GP384" s="443"/>
      <c r="GQ384" s="443"/>
      <c r="GR384" s="443"/>
      <c r="GS384" s="460"/>
      <c r="GT384" s="443"/>
      <c r="GU384" s="443"/>
      <c r="GV384" s="443"/>
      <c r="GW384" s="443"/>
      <c r="GX384" s="443"/>
      <c r="GY384" s="443"/>
      <c r="GZ384" s="443"/>
      <c r="HA384" s="443"/>
      <c r="HB384" s="460"/>
      <c r="HC384" s="443"/>
      <c r="HD384" s="443"/>
      <c r="HE384" s="443"/>
      <c r="HF384" s="443"/>
      <c r="HG384" s="443"/>
      <c r="HH384" s="443"/>
      <c r="HI384" s="443"/>
      <c r="HJ384" s="443"/>
      <c r="HK384" s="460"/>
      <c r="HL384" s="443"/>
      <c r="HM384" s="443"/>
      <c r="HN384" s="443"/>
      <c r="HO384" s="443"/>
      <c r="HP384" s="443"/>
      <c r="HQ384" s="443"/>
      <c r="HR384" s="443"/>
      <c r="HS384" s="443"/>
      <c r="HT384" s="460"/>
      <c r="HU384" s="443"/>
      <c r="HV384" s="443"/>
      <c r="HW384" s="443"/>
      <c r="HX384" s="443"/>
      <c r="HY384" s="443"/>
      <c r="HZ384" s="443"/>
      <c r="IA384" s="443"/>
      <c r="IB384" s="443"/>
      <c r="IC384" s="460"/>
      <c r="ID384" s="443"/>
      <c r="IE384" s="443"/>
      <c r="IF384" s="443"/>
      <c r="IG384" s="443"/>
      <c r="IH384" s="443"/>
      <c r="II384" s="443"/>
      <c r="IJ384" s="443"/>
      <c r="IK384" s="443"/>
      <c r="IL384" s="460"/>
      <c r="IM384" s="443"/>
      <c r="IN384" s="443"/>
      <c r="IO384" s="443"/>
      <c r="IP384" s="443"/>
      <c r="IQ384" s="443"/>
      <c r="IR384" s="443"/>
      <c r="IS384" s="443"/>
      <c r="IT384" s="443"/>
      <c r="IU384" s="460"/>
      <c r="IV384" s="443"/>
      <c r="IW384" s="443"/>
      <c r="IX384" s="443"/>
      <c r="IY384" s="443"/>
      <c r="IZ384" s="443"/>
      <c r="JA384" s="443"/>
      <c r="JB384" s="443"/>
      <c r="JC384" s="443"/>
      <c r="JD384" s="460"/>
      <c r="JE384" s="443"/>
      <c r="JF384" s="443"/>
      <c r="JG384" s="443"/>
      <c r="JH384" s="443"/>
      <c r="JI384" s="443"/>
      <c r="JJ384" s="443"/>
      <c r="JK384" s="443"/>
      <c r="JL384" s="443"/>
      <c r="JM384" s="460"/>
      <c r="JN384" s="443"/>
      <c r="JO384" s="443"/>
      <c r="JP384" s="443"/>
      <c r="JQ384" s="443"/>
      <c r="JR384" s="443"/>
      <c r="JS384" s="443"/>
      <c r="JT384" s="443"/>
      <c r="JU384" s="443"/>
      <c r="JV384" s="460"/>
      <c r="JW384" s="443"/>
      <c r="JX384" s="443"/>
      <c r="JY384" s="443"/>
      <c r="JZ384" s="443"/>
      <c r="KA384" s="443"/>
      <c r="KB384" s="443"/>
      <c r="KC384" s="443"/>
      <c r="KD384" s="443"/>
      <c r="KE384" s="460"/>
      <c r="KF384" s="443"/>
      <c r="KG384" s="443"/>
      <c r="KH384" s="443"/>
      <c r="KI384" s="443"/>
      <c r="KJ384" s="443"/>
      <c r="KK384" s="443"/>
      <c r="KL384" s="443"/>
      <c r="KM384" s="443"/>
      <c r="KN384" s="460"/>
      <c r="KO384" s="443"/>
      <c r="KP384" s="443"/>
      <c r="KQ384" s="443"/>
      <c r="KR384" s="443"/>
      <c r="KS384" s="443"/>
      <c r="KT384" s="443"/>
      <c r="KU384" s="443"/>
      <c r="KV384" s="443"/>
      <c r="KW384" s="460"/>
      <c r="KX384" s="443"/>
      <c r="KY384" s="443"/>
      <c r="KZ384" s="443"/>
      <c r="LA384" s="443"/>
      <c r="LB384" s="443"/>
      <c r="LC384" s="443"/>
      <c r="LD384" s="443"/>
      <c r="LE384" s="443"/>
      <c r="LF384" s="460"/>
      <c r="LG384" s="443"/>
      <c r="LH384" s="443"/>
      <c r="LI384" s="443"/>
      <c r="LJ384" s="443"/>
      <c r="LK384" s="443"/>
      <c r="LL384" s="443"/>
      <c r="LM384" s="443"/>
      <c r="LN384" s="443"/>
      <c r="LO384" s="460"/>
      <c r="LP384" s="443"/>
      <c r="LQ384" s="443"/>
      <c r="LR384" s="443"/>
      <c r="LS384" s="443"/>
      <c r="LT384" s="443"/>
      <c r="LU384" s="443"/>
      <c r="LV384" s="443"/>
      <c r="LW384" s="443"/>
      <c r="LX384" s="460"/>
      <c r="LY384" s="443"/>
      <c r="LZ384" s="443"/>
      <c r="MA384" s="443"/>
      <c r="MB384" s="443"/>
      <c r="MC384" s="443"/>
      <c r="MD384" s="443"/>
      <c r="ME384" s="443"/>
      <c r="MF384" s="443"/>
      <c r="MG384" s="460"/>
      <c r="MH384" s="443"/>
      <c r="MI384" s="443"/>
      <c r="MJ384" s="443"/>
      <c r="MK384" s="443"/>
      <c r="ML384" s="443"/>
      <c r="MM384" s="443"/>
      <c r="MN384" s="443"/>
      <c r="MO384" s="443"/>
      <c r="MP384" s="460"/>
      <c r="MQ384" s="443"/>
      <c r="MR384" s="443"/>
      <c r="MS384" s="443"/>
      <c r="MT384" s="443"/>
      <c r="MU384" s="443"/>
      <c r="MV384" s="443"/>
      <c r="MW384" s="443"/>
      <c r="MX384" s="443"/>
      <c r="MY384" s="460"/>
      <c r="MZ384" s="443"/>
      <c r="NA384" s="443"/>
      <c r="NB384" s="443"/>
      <c r="NC384" s="443"/>
      <c r="ND384" s="443"/>
      <c r="NE384" s="443"/>
      <c r="NF384" s="443"/>
      <c r="NG384" s="443"/>
      <c r="NH384" s="460"/>
    </row>
    <row r="385" spans="1:372" ht="18">
      <c r="A385" s="538"/>
      <c r="B385" s="59"/>
      <c r="C385" s="460"/>
      <c r="D385" s="443"/>
      <c r="E385" s="446"/>
      <c r="F385" s="468"/>
      <c r="G385" s="335"/>
      <c r="H385" s="443"/>
      <c r="I385" s="443"/>
      <c r="J385" s="443"/>
      <c r="K385" s="443"/>
      <c r="L385" s="460"/>
      <c r="M385" s="446"/>
      <c r="N385" s="325"/>
      <c r="O385" s="468"/>
      <c r="P385" s="335"/>
      <c r="Q385" s="443"/>
      <c r="R385" s="443"/>
      <c r="S385" s="443"/>
      <c r="T385" s="443"/>
      <c r="U385" s="460"/>
      <c r="V385" s="722"/>
      <c r="W385" s="722"/>
      <c r="X385" s="680"/>
      <c r="Y385" s="722"/>
      <c r="Z385" s="722"/>
      <c r="AB385" s="443"/>
      <c r="AC385" s="443"/>
      <c r="AD385" s="460"/>
      <c r="AE385" s="723"/>
      <c r="AF385" s="722"/>
      <c r="AG385" s="668"/>
      <c r="AH385" s="722"/>
      <c r="AI385" s="722"/>
      <c r="AK385" s="443"/>
      <c r="AL385" s="443"/>
      <c r="AM385" s="460"/>
      <c r="AN385" s="655">
        <v>2019</v>
      </c>
      <c r="AO385" s="443"/>
      <c r="AP385" s="443"/>
      <c r="AQ385" s="443"/>
      <c r="AR385" s="443"/>
      <c r="AS385" s="446"/>
      <c r="AT385" s="443"/>
      <c r="AU385" s="443"/>
      <c r="AV385" s="460"/>
      <c r="AW385" s="655" t="s">
        <v>1953</v>
      </c>
      <c r="AX385" s="443"/>
      <c r="AZ385" s="471"/>
      <c r="BB385" s="446"/>
      <c r="BC385" s="24"/>
      <c r="BD385" s="443"/>
      <c r="BE385" s="460"/>
      <c r="BF385" s="655" t="s">
        <v>3738</v>
      </c>
      <c r="BJ385" s="443"/>
      <c r="BK385" s="443"/>
      <c r="BL385" s="443"/>
      <c r="BM385" s="443"/>
      <c r="BN385" s="460"/>
      <c r="BO385" s="443"/>
      <c r="BP385" s="443"/>
      <c r="BQ385" s="443"/>
      <c r="BR385" s="443"/>
      <c r="BS385" s="443"/>
      <c r="BT385" s="443"/>
      <c r="BU385" s="443"/>
      <c r="BV385" s="443"/>
      <c r="BW385" s="460"/>
      <c r="BX385" s="443"/>
      <c r="BY385" s="443"/>
      <c r="BZ385" s="443"/>
      <c r="CA385" s="443"/>
      <c r="CB385" s="443"/>
      <c r="CC385" s="443"/>
      <c r="CD385" s="443"/>
      <c r="CE385" s="443"/>
      <c r="CF385" s="460"/>
      <c r="CG385" s="443"/>
      <c r="CH385" s="443"/>
      <c r="CI385" s="443"/>
      <c r="CJ385" s="443"/>
      <c r="CK385" s="443"/>
      <c r="CL385" s="443"/>
      <c r="CM385" s="443"/>
      <c r="CN385" s="443"/>
      <c r="CO385" s="460"/>
      <c r="CP385" s="443"/>
      <c r="CQ385" s="443"/>
      <c r="CR385" s="443"/>
      <c r="CS385" s="443"/>
      <c r="CT385" s="443"/>
      <c r="CU385" s="443"/>
      <c r="CV385" s="443"/>
      <c r="CW385" s="443"/>
      <c r="CX385" s="460"/>
      <c r="CY385" s="443"/>
      <c r="CZ385" s="443"/>
      <c r="DA385" s="443"/>
      <c r="DB385" s="443"/>
      <c r="DC385" s="443"/>
      <c r="DD385" s="443"/>
      <c r="DE385" s="443"/>
      <c r="DF385" s="443"/>
      <c r="DG385" s="460"/>
      <c r="DH385" s="443"/>
      <c r="DI385" s="443"/>
      <c r="DJ385" s="443"/>
      <c r="DK385" s="443"/>
      <c r="DL385" s="443"/>
      <c r="DM385" s="443"/>
      <c r="DN385" s="443"/>
      <c r="DO385" s="443"/>
      <c r="DP385" s="460"/>
      <c r="DQ385" s="443"/>
      <c r="DR385" s="443"/>
      <c r="DS385" s="443"/>
      <c r="DT385" s="443"/>
      <c r="DU385" s="443"/>
      <c r="DV385" s="443"/>
      <c r="DW385" s="443"/>
      <c r="DX385" s="443"/>
      <c r="DY385" s="460"/>
      <c r="DZ385" s="443"/>
      <c r="EA385" s="443"/>
      <c r="EB385" s="443"/>
      <c r="EC385" s="443"/>
      <c r="ED385" s="443"/>
      <c r="EE385" s="443"/>
      <c r="EF385" s="443"/>
      <c r="EG385" s="443"/>
      <c r="EH385" s="460"/>
      <c r="EI385" s="443"/>
      <c r="EJ385" s="443"/>
      <c r="EK385" s="443"/>
      <c r="EL385" s="443"/>
      <c r="EM385" s="443"/>
      <c r="EN385" s="443"/>
      <c r="EO385" s="443"/>
      <c r="EP385" s="443"/>
      <c r="EQ385" s="460"/>
      <c r="ER385" s="443"/>
      <c r="ES385" s="443"/>
      <c r="ET385" s="443"/>
      <c r="EU385" s="443"/>
      <c r="EV385" s="443"/>
      <c r="EW385" s="443"/>
      <c r="EX385" s="443"/>
      <c r="EY385" s="443"/>
      <c r="EZ385" s="460"/>
      <c r="FA385" s="443"/>
      <c r="FB385" s="443"/>
      <c r="FC385" s="443"/>
      <c r="FD385" s="443"/>
      <c r="FE385" s="443"/>
      <c r="FF385" s="443"/>
      <c r="FG385" s="443"/>
      <c r="FH385" s="443"/>
      <c r="FI385" s="460"/>
      <c r="FJ385" s="443"/>
      <c r="FK385" s="443"/>
      <c r="FL385" s="443"/>
      <c r="FM385" s="443"/>
      <c r="FN385" s="443"/>
      <c r="FO385" s="443"/>
      <c r="FP385" s="443"/>
      <c r="FQ385" s="443"/>
      <c r="FR385" s="460"/>
      <c r="FS385" s="443"/>
      <c r="FT385" s="443"/>
      <c r="FU385" s="443"/>
      <c r="FV385" s="443"/>
      <c r="FW385" s="443"/>
      <c r="FX385" s="443"/>
      <c r="FY385" s="443"/>
      <c r="FZ385" s="443"/>
      <c r="GA385" s="460"/>
      <c r="GB385" s="443"/>
      <c r="GC385" s="443"/>
      <c r="GD385" s="443"/>
      <c r="GE385" s="443"/>
      <c r="GF385" s="443"/>
      <c r="GG385" s="443"/>
      <c r="GH385" s="443"/>
      <c r="GI385" s="443"/>
      <c r="GJ385" s="460"/>
      <c r="GK385" s="443"/>
      <c r="GL385" s="443"/>
      <c r="GM385" s="443"/>
      <c r="GN385" s="443"/>
      <c r="GO385" s="443"/>
      <c r="GP385" s="443"/>
      <c r="GQ385" s="443"/>
      <c r="GR385" s="443"/>
      <c r="GS385" s="460"/>
      <c r="GT385" s="443"/>
      <c r="GU385" s="443"/>
      <c r="GV385" s="443"/>
      <c r="GW385" s="443"/>
      <c r="GX385" s="443"/>
      <c r="GY385" s="443"/>
      <c r="GZ385" s="443"/>
      <c r="HA385" s="443"/>
      <c r="HB385" s="460"/>
      <c r="HC385" s="443"/>
      <c r="HD385" s="443"/>
      <c r="HE385" s="443"/>
      <c r="HF385" s="443"/>
      <c r="HG385" s="443"/>
      <c r="HH385" s="443"/>
      <c r="HI385" s="443"/>
      <c r="HJ385" s="443"/>
      <c r="HK385" s="460"/>
      <c r="HL385" s="443"/>
      <c r="HM385" s="443"/>
      <c r="HN385" s="443"/>
      <c r="HO385" s="443"/>
      <c r="HP385" s="443"/>
      <c r="HQ385" s="443"/>
      <c r="HR385" s="443"/>
      <c r="HS385" s="443"/>
      <c r="HT385" s="460"/>
      <c r="HU385" s="443"/>
      <c r="HV385" s="443"/>
      <c r="HW385" s="443"/>
      <c r="HX385" s="443"/>
      <c r="HY385" s="443"/>
      <c r="HZ385" s="443"/>
      <c r="IA385" s="443"/>
      <c r="IB385" s="443"/>
      <c r="IC385" s="460"/>
      <c r="ID385" s="443"/>
      <c r="IE385" s="443"/>
      <c r="IF385" s="443"/>
      <c r="IG385" s="443"/>
      <c r="IH385" s="443"/>
      <c r="II385" s="443"/>
      <c r="IJ385" s="443"/>
      <c r="IK385" s="443"/>
      <c r="IL385" s="460"/>
      <c r="IM385" s="443"/>
      <c r="IN385" s="443"/>
      <c r="IO385" s="443"/>
      <c r="IP385" s="443"/>
      <c r="IQ385" s="443"/>
      <c r="IR385" s="443"/>
      <c r="IS385" s="443"/>
      <c r="IT385" s="443"/>
      <c r="IU385" s="460"/>
      <c r="IV385" s="443"/>
      <c r="IW385" s="443"/>
      <c r="IX385" s="443"/>
      <c r="IY385" s="443"/>
      <c r="IZ385" s="443"/>
      <c r="JA385" s="443"/>
      <c r="JB385" s="443"/>
      <c r="JC385" s="443"/>
      <c r="JD385" s="460"/>
      <c r="JE385" s="443"/>
      <c r="JF385" s="443"/>
      <c r="JG385" s="443"/>
      <c r="JH385" s="443"/>
      <c r="JI385" s="443"/>
      <c r="JJ385" s="443"/>
      <c r="JK385" s="443"/>
      <c r="JL385" s="443"/>
      <c r="JM385" s="460"/>
      <c r="JN385" s="443"/>
      <c r="JO385" s="443"/>
      <c r="JP385" s="443"/>
      <c r="JQ385" s="443"/>
      <c r="JR385" s="443"/>
      <c r="JS385" s="443"/>
      <c r="JT385" s="443"/>
      <c r="JU385" s="443"/>
      <c r="JV385" s="460"/>
      <c r="JW385" s="443"/>
      <c r="JX385" s="443"/>
      <c r="JY385" s="443"/>
      <c r="JZ385" s="443"/>
      <c r="KA385" s="443"/>
      <c r="KB385" s="443"/>
      <c r="KC385" s="443"/>
      <c r="KD385" s="443"/>
      <c r="KE385" s="460"/>
      <c r="KF385" s="443"/>
      <c r="KG385" s="443"/>
      <c r="KH385" s="443"/>
      <c r="KI385" s="443"/>
      <c r="KJ385" s="443"/>
      <c r="KK385" s="443"/>
      <c r="KL385" s="443"/>
      <c r="KM385" s="443"/>
      <c r="KN385" s="460"/>
      <c r="KO385" s="443"/>
      <c r="KP385" s="443"/>
      <c r="KQ385" s="443"/>
      <c r="KR385" s="443"/>
      <c r="KS385" s="443"/>
      <c r="KT385" s="443"/>
      <c r="KU385" s="443"/>
      <c r="KV385" s="443"/>
      <c r="KW385" s="460"/>
      <c r="KX385" s="443"/>
      <c r="KY385" s="443"/>
      <c r="KZ385" s="443"/>
      <c r="LA385" s="443"/>
      <c r="LB385" s="443"/>
      <c r="LC385" s="443"/>
      <c r="LD385" s="443"/>
      <c r="LE385" s="443"/>
      <c r="LF385" s="460"/>
      <c r="LG385" s="443"/>
      <c r="LH385" s="443"/>
      <c r="LI385" s="443"/>
      <c r="LJ385" s="443"/>
      <c r="LK385" s="443"/>
      <c r="LL385" s="443"/>
      <c r="LM385" s="443"/>
      <c r="LN385" s="443"/>
      <c r="LO385" s="460"/>
      <c r="LP385" s="443"/>
      <c r="LQ385" s="443"/>
      <c r="LR385" s="443"/>
      <c r="LS385" s="443"/>
      <c r="LT385" s="443"/>
      <c r="LU385" s="443"/>
      <c r="LV385" s="443"/>
      <c r="LW385" s="443"/>
      <c r="LX385" s="460"/>
      <c r="LY385" s="443"/>
      <c r="LZ385" s="443"/>
      <c r="MA385" s="443"/>
      <c r="MB385" s="443"/>
      <c r="MC385" s="443"/>
      <c r="MD385" s="443"/>
      <c r="ME385" s="443"/>
      <c r="MF385" s="443"/>
      <c r="MG385" s="460"/>
      <c r="MH385" s="443"/>
      <c r="MI385" s="443"/>
      <c r="MJ385" s="443"/>
      <c r="MK385" s="443"/>
      <c r="ML385" s="443"/>
      <c r="MM385" s="443"/>
      <c r="MN385" s="443"/>
      <c r="MO385" s="443"/>
      <c r="MP385" s="460"/>
      <c r="MQ385" s="443"/>
      <c r="MR385" s="443"/>
      <c r="MS385" s="443"/>
      <c r="MT385" s="443"/>
      <c r="MU385" s="443"/>
      <c r="MV385" s="443"/>
      <c r="MW385" s="443"/>
      <c r="MX385" s="443"/>
      <c r="MY385" s="460"/>
      <c r="MZ385" s="443"/>
      <c r="NA385" s="443"/>
      <c r="NB385" s="443"/>
      <c r="NC385" s="443"/>
      <c r="ND385" s="443"/>
      <c r="NE385" s="443"/>
      <c r="NF385" s="443"/>
      <c r="NG385" s="443"/>
      <c r="NH385" s="460"/>
    </row>
    <row r="386" spans="1:372" ht="18">
      <c r="A386" s="305"/>
      <c r="B386" s="59"/>
      <c r="C386" s="460"/>
      <c r="D386" s="446"/>
      <c r="E386" s="446"/>
      <c r="F386" s="468"/>
      <c r="G386" s="335"/>
      <c r="H386" s="443"/>
      <c r="I386" s="443"/>
      <c r="J386" s="443"/>
      <c r="K386" s="443"/>
      <c r="L386" s="460"/>
      <c r="M386" s="443"/>
      <c r="N386" s="446"/>
      <c r="O386" s="468"/>
      <c r="P386" s="335"/>
      <c r="Q386" s="443"/>
      <c r="R386" s="443"/>
      <c r="S386" s="443"/>
      <c r="T386" s="443"/>
      <c r="U386" s="460"/>
      <c r="V386" s="721"/>
      <c r="W386" s="722"/>
      <c r="X386" s="680"/>
      <c r="Y386" s="722"/>
      <c r="Z386" s="722"/>
      <c r="AB386" s="443"/>
      <c r="AC386" s="443"/>
      <c r="AD386" s="460"/>
      <c r="AE386" s="676"/>
      <c r="AF386" s="722"/>
      <c r="AG386" s="668"/>
      <c r="AH386" s="722"/>
      <c r="AI386" s="722"/>
      <c r="AK386" s="443"/>
      <c r="AL386" s="443"/>
      <c r="AM386" s="460"/>
      <c r="AN386" s="538" t="s">
        <v>856</v>
      </c>
      <c r="AO386" s="443"/>
      <c r="AP386" s="443"/>
      <c r="AQ386" s="212">
        <v>20991.399999999936</v>
      </c>
      <c r="AR386" s="443" t="s">
        <v>1575</v>
      </c>
      <c r="AS386" s="446" t="s">
        <v>1658</v>
      </c>
      <c r="AT386" s="443"/>
      <c r="AU386" s="443"/>
      <c r="AV386" s="460"/>
      <c r="AW386" s="306" t="s">
        <v>806</v>
      </c>
      <c r="AX386" s="286"/>
      <c r="AY386" s="446"/>
      <c r="AZ386" s="212">
        <v>29489.575000000157</v>
      </c>
      <c r="BA386" s="388" t="s">
        <v>2136</v>
      </c>
      <c r="BB386" s="446" t="s">
        <v>1658</v>
      </c>
      <c r="BC386" s="24"/>
      <c r="BD386" s="443"/>
      <c r="BE386" s="460"/>
      <c r="BF386" s="538" t="s">
        <v>1</v>
      </c>
      <c r="BG386" s="286"/>
      <c r="BH386" s="621"/>
      <c r="BI386" s="212">
        <v>41839.1</v>
      </c>
      <c r="BJ386" s="388" t="s">
        <v>3762</v>
      </c>
      <c r="BK386" s="446" t="s">
        <v>1658</v>
      </c>
      <c r="BL386" s="443"/>
      <c r="BM386" s="443"/>
      <c r="BN386" s="460"/>
      <c r="BO386" s="443"/>
      <c r="BP386" s="443"/>
      <c r="BQ386" s="443"/>
      <c r="BR386" s="443"/>
      <c r="BS386" s="443"/>
      <c r="BT386" s="443"/>
      <c r="BU386" s="443"/>
      <c r="BV386" s="443"/>
      <c r="BW386" s="460"/>
      <c r="BX386" s="443"/>
      <c r="BY386" s="443"/>
      <c r="BZ386" s="443"/>
      <c r="CA386" s="443"/>
      <c r="CB386" s="443"/>
      <c r="CC386" s="443"/>
      <c r="CD386" s="443"/>
      <c r="CE386" s="443"/>
      <c r="CF386" s="460"/>
      <c r="CG386" s="443"/>
      <c r="CH386" s="443"/>
      <c r="CI386" s="443"/>
      <c r="CJ386" s="443"/>
      <c r="CK386" s="443"/>
      <c r="CL386" s="443"/>
      <c r="CM386" s="443"/>
      <c r="CN386" s="443"/>
      <c r="CO386" s="460"/>
      <c r="CP386" s="443"/>
      <c r="CQ386" s="443"/>
      <c r="CR386" s="443"/>
      <c r="CS386" s="443"/>
      <c r="CT386" s="443"/>
      <c r="CU386" s="443"/>
      <c r="CV386" s="443"/>
      <c r="CW386" s="443"/>
      <c r="CX386" s="460"/>
      <c r="CY386" s="443"/>
      <c r="CZ386" s="443"/>
      <c r="DA386" s="443"/>
      <c r="DB386" s="443"/>
      <c r="DC386" s="443"/>
      <c r="DD386" s="443"/>
      <c r="DE386" s="443"/>
      <c r="DF386" s="443"/>
      <c r="DG386" s="460"/>
      <c r="DH386" s="443"/>
      <c r="DI386" s="443"/>
      <c r="DJ386" s="443"/>
      <c r="DK386" s="443"/>
      <c r="DL386" s="443"/>
      <c r="DM386" s="443"/>
      <c r="DN386" s="443"/>
      <c r="DO386" s="443"/>
      <c r="DP386" s="460"/>
      <c r="DQ386" s="443"/>
      <c r="DR386" s="443"/>
      <c r="DS386" s="443"/>
      <c r="DT386" s="443"/>
      <c r="DU386" s="443"/>
      <c r="DV386" s="443"/>
      <c r="DW386" s="443"/>
      <c r="DX386" s="443"/>
      <c r="DY386" s="460"/>
      <c r="DZ386" s="443"/>
      <c r="EA386" s="443"/>
      <c r="EB386" s="443"/>
      <c r="EC386" s="443"/>
      <c r="ED386" s="443"/>
      <c r="EE386" s="443"/>
      <c r="EF386" s="443"/>
      <c r="EG386" s="443"/>
      <c r="EH386" s="460"/>
      <c r="EI386" s="443"/>
      <c r="EJ386" s="443"/>
      <c r="EK386" s="443"/>
      <c r="EL386" s="443"/>
      <c r="EM386" s="443"/>
      <c r="EN386" s="443"/>
      <c r="EO386" s="443"/>
      <c r="EP386" s="443"/>
      <c r="EQ386" s="460"/>
      <c r="ER386" s="443"/>
      <c r="ES386" s="443"/>
      <c r="ET386" s="443"/>
      <c r="EU386" s="443"/>
      <c r="EV386" s="443"/>
      <c r="EW386" s="443"/>
      <c r="EX386" s="443"/>
      <c r="EY386" s="443"/>
      <c r="EZ386" s="460"/>
      <c r="FA386" s="443"/>
      <c r="FB386" s="443"/>
      <c r="FC386" s="443"/>
      <c r="FD386" s="443"/>
      <c r="FE386" s="443"/>
      <c r="FF386" s="443"/>
      <c r="FG386" s="443"/>
      <c r="FH386" s="443"/>
      <c r="FI386" s="460"/>
      <c r="FJ386" s="443"/>
      <c r="FK386" s="443"/>
      <c r="FL386" s="443"/>
      <c r="FM386" s="443"/>
      <c r="FN386" s="443"/>
      <c r="FO386" s="443"/>
      <c r="FP386" s="443"/>
      <c r="FQ386" s="443"/>
      <c r="FR386" s="460"/>
      <c r="FS386" s="443"/>
      <c r="FT386" s="443"/>
      <c r="FU386" s="443"/>
      <c r="FV386" s="443"/>
      <c r="FW386" s="443"/>
      <c r="FX386" s="443"/>
      <c r="FY386" s="443"/>
      <c r="FZ386" s="443"/>
      <c r="GA386" s="460"/>
      <c r="GB386" s="443"/>
      <c r="GC386" s="443"/>
      <c r="GD386" s="443"/>
      <c r="GE386" s="443"/>
      <c r="GF386" s="443"/>
      <c r="GG386" s="443"/>
      <c r="GH386" s="443"/>
      <c r="GI386" s="443"/>
      <c r="GJ386" s="460"/>
      <c r="GK386" s="443"/>
      <c r="GL386" s="443"/>
      <c r="GM386" s="443"/>
      <c r="GN386" s="443"/>
      <c r="GO386" s="443"/>
      <c r="GP386" s="443"/>
      <c r="GQ386" s="443"/>
      <c r="GR386" s="443"/>
      <c r="GS386" s="460"/>
      <c r="GT386" s="443"/>
      <c r="GU386" s="443"/>
      <c r="GV386" s="443"/>
      <c r="GW386" s="443"/>
      <c r="GX386" s="443"/>
      <c r="GY386" s="443"/>
      <c r="GZ386" s="443"/>
      <c r="HA386" s="443"/>
      <c r="HB386" s="460"/>
      <c r="HC386" s="443"/>
      <c r="HD386" s="443"/>
      <c r="HE386" s="443"/>
      <c r="HF386" s="443"/>
      <c r="HG386" s="443"/>
      <c r="HH386" s="443"/>
      <c r="HI386" s="443"/>
      <c r="HJ386" s="443"/>
      <c r="HK386" s="460"/>
      <c r="HL386" s="443"/>
      <c r="HM386" s="443"/>
      <c r="HN386" s="443"/>
      <c r="HO386" s="443"/>
      <c r="HP386" s="443"/>
      <c r="HQ386" s="443"/>
      <c r="HR386" s="443"/>
      <c r="HS386" s="443"/>
      <c r="HT386" s="460"/>
      <c r="HU386" s="443"/>
      <c r="HV386" s="443"/>
      <c r="HW386" s="443"/>
      <c r="HX386" s="443"/>
      <c r="HY386" s="443"/>
      <c r="HZ386" s="443"/>
      <c r="IA386" s="443"/>
      <c r="IB386" s="443"/>
      <c r="IC386" s="460"/>
      <c r="ID386" s="443"/>
      <c r="IE386" s="443"/>
      <c r="IF386" s="443"/>
      <c r="IG386" s="443"/>
      <c r="IH386" s="443"/>
      <c r="II386" s="443"/>
      <c r="IJ386" s="443"/>
      <c r="IK386" s="443"/>
      <c r="IL386" s="460"/>
      <c r="IM386" s="443"/>
      <c r="IN386" s="443"/>
      <c r="IO386" s="443"/>
      <c r="IP386" s="443"/>
      <c r="IQ386" s="443"/>
      <c r="IR386" s="443"/>
      <c r="IS386" s="443"/>
      <c r="IT386" s="443"/>
      <c r="IU386" s="460"/>
      <c r="IV386" s="443"/>
      <c r="IW386" s="443"/>
      <c r="IX386" s="443"/>
      <c r="IY386" s="443"/>
      <c r="IZ386" s="443"/>
      <c r="JA386" s="443"/>
      <c r="JB386" s="443"/>
      <c r="JC386" s="443"/>
      <c r="JD386" s="460"/>
      <c r="JE386" s="443"/>
      <c r="JF386" s="443"/>
      <c r="JG386" s="443"/>
      <c r="JH386" s="443"/>
      <c r="JI386" s="443"/>
      <c r="JJ386" s="443"/>
      <c r="JK386" s="443"/>
      <c r="JL386" s="443"/>
      <c r="JM386" s="460"/>
      <c r="JN386" s="443"/>
      <c r="JO386" s="443"/>
      <c r="JP386" s="443"/>
      <c r="JQ386" s="443"/>
      <c r="JR386" s="443"/>
      <c r="JS386" s="443"/>
      <c r="JT386" s="443"/>
      <c r="JU386" s="443"/>
      <c r="JV386" s="460"/>
      <c r="JW386" s="443"/>
      <c r="JX386" s="443"/>
      <c r="JY386" s="443"/>
      <c r="JZ386" s="443"/>
      <c r="KA386" s="443"/>
      <c r="KB386" s="443"/>
      <c r="KC386" s="443"/>
      <c r="KD386" s="443"/>
      <c r="KE386" s="460"/>
      <c r="KF386" s="443"/>
      <c r="KG386" s="443"/>
      <c r="KH386" s="443"/>
      <c r="KI386" s="443"/>
      <c r="KJ386" s="443"/>
      <c r="KK386" s="443"/>
      <c r="KL386" s="443"/>
      <c r="KM386" s="443"/>
      <c r="KN386" s="460"/>
      <c r="KO386" s="443"/>
      <c r="KP386" s="443"/>
      <c r="KQ386" s="443"/>
      <c r="KR386" s="443"/>
      <c r="KS386" s="443"/>
      <c r="KT386" s="443"/>
      <c r="KU386" s="443"/>
      <c r="KV386" s="443"/>
      <c r="KW386" s="460"/>
      <c r="KX386" s="443"/>
      <c r="KY386" s="443"/>
      <c r="KZ386" s="443"/>
      <c r="LA386" s="443"/>
      <c r="LB386" s="443"/>
      <c r="LC386" s="443"/>
      <c r="LD386" s="443"/>
      <c r="LE386" s="443"/>
      <c r="LF386" s="460"/>
      <c r="LG386" s="443"/>
      <c r="LH386" s="443"/>
      <c r="LI386" s="443"/>
      <c r="LJ386" s="443"/>
      <c r="LK386" s="443"/>
      <c r="LL386" s="443"/>
      <c r="LM386" s="443"/>
      <c r="LN386" s="443"/>
      <c r="LO386" s="460"/>
      <c r="LP386" s="443"/>
      <c r="LQ386" s="443"/>
      <c r="LR386" s="443"/>
      <c r="LS386" s="443"/>
      <c r="LT386" s="443"/>
      <c r="LU386" s="443"/>
      <c r="LV386" s="443"/>
      <c r="LW386" s="443"/>
      <c r="LX386" s="460"/>
      <c r="LY386" s="443"/>
      <c r="LZ386" s="443"/>
      <c r="MA386" s="443"/>
      <c r="MB386" s="443"/>
      <c r="MC386" s="443"/>
      <c r="MD386" s="443"/>
      <c r="ME386" s="443"/>
      <c r="MF386" s="443"/>
      <c r="MG386" s="460"/>
      <c r="MH386" s="443"/>
      <c r="MI386" s="443"/>
      <c r="MJ386" s="443"/>
      <c r="MK386" s="443"/>
      <c r="ML386" s="443"/>
      <c r="MM386" s="443"/>
      <c r="MN386" s="443"/>
      <c r="MO386" s="443"/>
      <c r="MP386" s="460"/>
      <c r="MQ386" s="443"/>
      <c r="MR386" s="443"/>
      <c r="MS386" s="443"/>
      <c r="MT386" s="443"/>
      <c r="MU386" s="443"/>
      <c r="MV386" s="443"/>
      <c r="MW386" s="443"/>
      <c r="MX386" s="443"/>
      <c r="MY386" s="460"/>
      <c r="MZ386" s="443"/>
      <c r="NA386" s="443"/>
      <c r="NB386" s="443"/>
      <c r="NC386" s="443"/>
      <c r="ND386" s="443"/>
      <c r="NE386" s="443"/>
      <c r="NF386" s="443"/>
      <c r="NG386" s="443"/>
      <c r="NH386" s="460"/>
    </row>
    <row r="387" spans="1:372" ht="18">
      <c r="A387" s="62"/>
      <c r="B387" s="59"/>
      <c r="C387" s="460"/>
      <c r="D387" s="540"/>
      <c r="E387" s="306"/>
      <c r="F387" s="306"/>
      <c r="G387" s="349"/>
      <c r="H387" s="443"/>
      <c r="I387" s="443"/>
      <c r="J387" s="443"/>
      <c r="K387" s="443"/>
      <c r="L387" s="460"/>
      <c r="M387" s="446"/>
      <c r="N387" s="446"/>
      <c r="O387" s="468"/>
      <c r="P387" s="335"/>
      <c r="Q387" s="443"/>
      <c r="R387" s="443"/>
      <c r="S387" s="443"/>
      <c r="T387" s="443"/>
      <c r="U387" s="460"/>
      <c r="V387" s="722"/>
      <c r="W387" s="722"/>
      <c r="X387" s="680"/>
      <c r="Y387" s="722"/>
      <c r="Z387" s="722"/>
      <c r="AB387" s="443"/>
      <c r="AC387" s="443"/>
      <c r="AD387" s="460"/>
      <c r="AE387" s="722"/>
      <c r="AF387" s="722"/>
      <c r="AG387" s="668"/>
      <c r="AH387" s="722"/>
      <c r="AI387" s="722"/>
      <c r="AK387" s="443"/>
      <c r="AL387" s="443"/>
      <c r="AM387" s="460"/>
      <c r="AN387" s="655">
        <v>2019</v>
      </c>
      <c r="AO387" s="443"/>
      <c r="AP387" s="443"/>
      <c r="AQ387" s="443"/>
      <c r="AR387" s="443"/>
      <c r="AS387" s="446"/>
      <c r="AT387" s="443"/>
      <c r="AU387" s="443"/>
      <c r="AV387" s="460"/>
      <c r="AW387" s="655" t="s">
        <v>1953</v>
      </c>
      <c r="AX387" s="443"/>
      <c r="AZ387" s="471"/>
      <c r="BB387" s="446"/>
      <c r="BC387" s="24"/>
      <c r="BD387" s="443"/>
      <c r="BE387" s="460"/>
      <c r="BF387" s="655" t="s">
        <v>3710</v>
      </c>
      <c r="BJ387" s="443"/>
      <c r="BK387" s="443"/>
      <c r="BL387" s="443"/>
      <c r="BM387" s="443"/>
      <c r="BN387" s="460"/>
      <c r="BO387" s="443"/>
      <c r="BP387" s="443"/>
      <c r="BQ387" s="443"/>
      <c r="BR387" s="443"/>
      <c r="BS387" s="443"/>
      <c r="BT387" s="443"/>
      <c r="BU387" s="443"/>
      <c r="BV387" s="443"/>
      <c r="BW387" s="460"/>
      <c r="BX387" s="443"/>
      <c r="BY387" s="443"/>
      <c r="BZ387" s="443"/>
      <c r="CA387" s="443"/>
      <c r="CB387" s="443"/>
      <c r="CC387" s="443"/>
      <c r="CD387" s="443"/>
      <c r="CE387" s="443"/>
      <c r="CF387" s="460"/>
      <c r="CG387" s="443"/>
      <c r="CH387" s="443"/>
      <c r="CI387" s="443"/>
      <c r="CJ387" s="443"/>
      <c r="CK387" s="443"/>
      <c r="CL387" s="443"/>
      <c r="CM387" s="443"/>
      <c r="CN387" s="443"/>
      <c r="CO387" s="460"/>
      <c r="CP387" s="443"/>
      <c r="CQ387" s="443"/>
      <c r="CR387" s="443"/>
      <c r="CS387" s="443"/>
      <c r="CT387" s="443"/>
      <c r="CU387" s="443"/>
      <c r="CV387" s="443"/>
      <c r="CW387" s="443"/>
      <c r="CX387" s="460"/>
      <c r="CY387" s="443"/>
      <c r="CZ387" s="443"/>
      <c r="DA387" s="443"/>
      <c r="DB387" s="443"/>
      <c r="DC387" s="443"/>
      <c r="DD387" s="443"/>
      <c r="DE387" s="443"/>
      <c r="DF387" s="443"/>
      <c r="DG387" s="460"/>
      <c r="DH387" s="443"/>
      <c r="DI387" s="443"/>
      <c r="DJ387" s="443"/>
      <c r="DK387" s="443"/>
      <c r="DL387" s="443"/>
      <c r="DM387" s="443"/>
      <c r="DN387" s="443"/>
      <c r="DO387" s="443"/>
      <c r="DP387" s="460"/>
      <c r="DQ387" s="443"/>
      <c r="DR387" s="443"/>
      <c r="DS387" s="443"/>
      <c r="DT387" s="443"/>
      <c r="DU387" s="443"/>
      <c r="DV387" s="443"/>
      <c r="DW387" s="443"/>
      <c r="DX387" s="443"/>
      <c r="DY387" s="460"/>
      <c r="DZ387" s="443"/>
      <c r="EA387" s="443"/>
      <c r="EB387" s="443"/>
      <c r="EC387" s="443"/>
      <c r="ED387" s="443"/>
      <c r="EE387" s="443"/>
      <c r="EF387" s="443"/>
      <c r="EG387" s="443"/>
      <c r="EH387" s="460"/>
      <c r="EI387" s="443"/>
      <c r="EJ387" s="443"/>
      <c r="EK387" s="443"/>
      <c r="EL387" s="443"/>
      <c r="EM387" s="443"/>
      <c r="EN387" s="443"/>
      <c r="EO387" s="443"/>
      <c r="EP387" s="443"/>
      <c r="EQ387" s="460"/>
      <c r="ER387" s="443"/>
      <c r="ES387" s="443"/>
      <c r="ET387" s="443"/>
      <c r="EU387" s="443"/>
      <c r="EV387" s="443"/>
      <c r="EW387" s="443"/>
      <c r="EX387" s="443"/>
      <c r="EY387" s="443"/>
      <c r="EZ387" s="460"/>
      <c r="FA387" s="443"/>
      <c r="FB387" s="443"/>
      <c r="FC387" s="443"/>
      <c r="FD387" s="443"/>
      <c r="FE387" s="443"/>
      <c r="FF387" s="443"/>
      <c r="FG387" s="443"/>
      <c r="FH387" s="443"/>
      <c r="FI387" s="460"/>
      <c r="FJ387" s="443"/>
      <c r="FK387" s="443"/>
      <c r="FL387" s="443"/>
      <c r="FM387" s="443"/>
      <c r="FN387" s="443"/>
      <c r="FO387" s="443"/>
      <c r="FP387" s="443"/>
      <c r="FQ387" s="443"/>
      <c r="FR387" s="460"/>
      <c r="FS387" s="443"/>
      <c r="FT387" s="443"/>
      <c r="FU387" s="443"/>
      <c r="FV387" s="443"/>
      <c r="FW387" s="443"/>
      <c r="FX387" s="443"/>
      <c r="FY387" s="443"/>
      <c r="FZ387" s="443"/>
      <c r="GA387" s="460"/>
      <c r="GB387" s="443"/>
      <c r="GC387" s="443"/>
      <c r="GD387" s="443"/>
      <c r="GE387" s="443"/>
      <c r="GF387" s="443"/>
      <c r="GG387" s="443"/>
      <c r="GH387" s="443"/>
      <c r="GI387" s="443"/>
      <c r="GJ387" s="460"/>
      <c r="GK387" s="443"/>
      <c r="GL387" s="443"/>
      <c r="GM387" s="443"/>
      <c r="GN387" s="443"/>
      <c r="GO387" s="443"/>
      <c r="GP387" s="443"/>
      <c r="GQ387" s="443"/>
      <c r="GR387" s="443"/>
      <c r="GS387" s="460"/>
      <c r="GT387" s="443"/>
      <c r="GU387" s="443"/>
      <c r="GV387" s="443"/>
      <c r="GW387" s="443"/>
      <c r="GX387" s="443"/>
      <c r="GY387" s="443"/>
      <c r="GZ387" s="443"/>
      <c r="HA387" s="443"/>
      <c r="HB387" s="460"/>
      <c r="HC387" s="443"/>
      <c r="HD387" s="443"/>
      <c r="HE387" s="443"/>
      <c r="HF387" s="443"/>
      <c r="HG387" s="443"/>
      <c r="HH387" s="443"/>
      <c r="HI387" s="443"/>
      <c r="HJ387" s="443"/>
      <c r="HK387" s="460"/>
      <c r="HL387" s="443"/>
      <c r="HM387" s="443"/>
      <c r="HN387" s="443"/>
      <c r="HO387" s="443"/>
      <c r="HP387" s="443"/>
      <c r="HQ387" s="443"/>
      <c r="HR387" s="443"/>
      <c r="HS387" s="443"/>
      <c r="HT387" s="460"/>
      <c r="HU387" s="443"/>
      <c r="HV387" s="443"/>
      <c r="HW387" s="443"/>
      <c r="HX387" s="443"/>
      <c r="HY387" s="443"/>
      <c r="HZ387" s="443"/>
      <c r="IA387" s="443"/>
      <c r="IB387" s="443"/>
      <c r="IC387" s="460"/>
      <c r="ID387" s="443"/>
      <c r="IE387" s="443"/>
      <c r="IF387" s="443"/>
      <c r="IG387" s="443"/>
      <c r="IH387" s="443"/>
      <c r="II387" s="443"/>
      <c r="IJ387" s="443"/>
      <c r="IK387" s="443"/>
      <c r="IL387" s="460"/>
      <c r="IM387" s="443"/>
      <c r="IN387" s="443"/>
      <c r="IO387" s="443"/>
      <c r="IP387" s="443"/>
      <c r="IQ387" s="443"/>
      <c r="IR387" s="443"/>
      <c r="IS387" s="443"/>
      <c r="IT387" s="443"/>
      <c r="IU387" s="460"/>
      <c r="IV387" s="443"/>
      <c r="IW387" s="443"/>
      <c r="IX387" s="443"/>
      <c r="IY387" s="443"/>
      <c r="IZ387" s="443"/>
      <c r="JA387" s="443"/>
      <c r="JB387" s="443"/>
      <c r="JC387" s="443"/>
      <c r="JD387" s="460"/>
      <c r="JE387" s="443"/>
      <c r="JF387" s="443"/>
      <c r="JG387" s="443"/>
      <c r="JH387" s="443"/>
      <c r="JI387" s="443"/>
      <c r="JJ387" s="443"/>
      <c r="JK387" s="443"/>
      <c r="JL387" s="443"/>
      <c r="JM387" s="460"/>
      <c r="JN387" s="443"/>
      <c r="JO387" s="443"/>
      <c r="JP387" s="443"/>
      <c r="JQ387" s="443"/>
      <c r="JR387" s="443"/>
      <c r="JS387" s="443"/>
      <c r="JT387" s="443"/>
      <c r="JU387" s="443"/>
      <c r="JV387" s="460"/>
      <c r="JW387" s="443"/>
      <c r="JX387" s="443"/>
      <c r="JY387" s="443"/>
      <c r="JZ387" s="443"/>
      <c r="KA387" s="443"/>
      <c r="KB387" s="443"/>
      <c r="KC387" s="443"/>
      <c r="KD387" s="443"/>
      <c r="KE387" s="460"/>
      <c r="KF387" s="443"/>
      <c r="KG387" s="443"/>
      <c r="KH387" s="443"/>
      <c r="KI387" s="443"/>
      <c r="KJ387" s="443"/>
      <c r="KK387" s="443"/>
      <c r="KL387" s="443"/>
      <c r="KM387" s="443"/>
      <c r="KN387" s="460"/>
      <c r="KO387" s="443"/>
      <c r="KP387" s="443"/>
      <c r="KQ387" s="443"/>
      <c r="KR387" s="443"/>
      <c r="KS387" s="443"/>
      <c r="KT387" s="443"/>
      <c r="KU387" s="443"/>
      <c r="KV387" s="443"/>
      <c r="KW387" s="460"/>
      <c r="KX387" s="443"/>
      <c r="KY387" s="443"/>
      <c r="KZ387" s="443"/>
      <c r="LA387" s="443"/>
      <c r="LB387" s="443"/>
      <c r="LC387" s="443"/>
      <c r="LD387" s="443"/>
      <c r="LE387" s="443"/>
      <c r="LF387" s="460"/>
      <c r="LG387" s="443"/>
      <c r="LH387" s="443"/>
      <c r="LI387" s="443"/>
      <c r="LJ387" s="443"/>
      <c r="LK387" s="443"/>
      <c r="LL387" s="443"/>
      <c r="LM387" s="443"/>
      <c r="LN387" s="443"/>
      <c r="LO387" s="460"/>
      <c r="LP387" s="443"/>
      <c r="LQ387" s="443"/>
      <c r="LR387" s="443"/>
      <c r="LS387" s="443"/>
      <c r="LT387" s="443"/>
      <c r="LU387" s="443"/>
      <c r="LV387" s="443"/>
      <c r="LW387" s="443"/>
      <c r="LX387" s="460"/>
      <c r="LY387" s="443"/>
      <c r="LZ387" s="443"/>
      <c r="MA387" s="443"/>
      <c r="MB387" s="443"/>
      <c r="MC387" s="443"/>
      <c r="MD387" s="443"/>
      <c r="ME387" s="443"/>
      <c r="MF387" s="443"/>
      <c r="MG387" s="460"/>
      <c r="MH387" s="443"/>
      <c r="MI387" s="443"/>
      <c r="MJ387" s="443"/>
      <c r="MK387" s="443"/>
      <c r="ML387" s="443"/>
      <c r="MM387" s="443"/>
      <c r="MN387" s="443"/>
      <c r="MO387" s="443"/>
      <c r="MP387" s="460"/>
      <c r="MQ387" s="443"/>
      <c r="MR387" s="443"/>
      <c r="MS387" s="443"/>
      <c r="MT387" s="443"/>
      <c r="MU387" s="443"/>
      <c r="MV387" s="443"/>
      <c r="MW387" s="443"/>
      <c r="MX387" s="443"/>
      <c r="MY387" s="460"/>
      <c r="MZ387" s="443"/>
      <c r="NA387" s="443"/>
      <c r="NB387" s="443"/>
      <c r="NC387" s="443"/>
      <c r="ND387" s="443"/>
      <c r="NE387" s="443"/>
      <c r="NF387" s="443"/>
      <c r="NG387" s="443"/>
      <c r="NH387" s="460"/>
    </row>
    <row r="388" spans="1:372" ht="18">
      <c r="A388" s="305"/>
      <c r="B388" s="59"/>
      <c r="C388" s="460"/>
      <c r="D388" s="446"/>
      <c r="E388" s="446"/>
      <c r="F388" s="468"/>
      <c r="G388" s="335"/>
      <c r="H388" s="443"/>
      <c r="I388" s="443"/>
      <c r="J388" s="443"/>
      <c r="K388" s="443"/>
      <c r="L388" s="460"/>
      <c r="M388" s="540"/>
      <c r="N388" s="306"/>
      <c r="O388" s="306"/>
      <c r="P388" s="349"/>
      <c r="Q388" s="443"/>
      <c r="R388" s="443"/>
      <c r="S388" s="443"/>
      <c r="T388" s="443"/>
      <c r="U388" s="460"/>
      <c r="V388" s="721"/>
      <c r="W388" s="722"/>
      <c r="X388" s="680"/>
      <c r="Y388" s="722"/>
      <c r="Z388" s="722"/>
      <c r="AB388" s="443"/>
      <c r="AC388" s="443"/>
      <c r="AD388" s="460"/>
      <c r="AE388" s="723"/>
      <c r="AF388" s="722"/>
      <c r="AG388" s="668"/>
      <c r="AH388" s="722"/>
      <c r="AI388" s="722"/>
      <c r="AK388" s="443"/>
      <c r="AL388" s="443"/>
      <c r="AM388" s="460"/>
      <c r="AN388" s="538" t="s">
        <v>821</v>
      </c>
      <c r="AO388" s="443"/>
      <c r="AP388" s="443"/>
      <c r="AQ388" s="212">
        <v>20909.049999999988</v>
      </c>
      <c r="AR388" s="443" t="s">
        <v>1576</v>
      </c>
      <c r="AS388" s="446" t="s">
        <v>1659</v>
      </c>
      <c r="AT388" s="443"/>
      <c r="AU388" s="443"/>
      <c r="AV388" s="460"/>
      <c r="AW388" s="306" t="s">
        <v>821</v>
      </c>
      <c r="AX388" s="286"/>
      <c r="AY388" s="446"/>
      <c r="AZ388" s="212">
        <v>29463.6875</v>
      </c>
      <c r="BA388" s="388" t="s">
        <v>2137</v>
      </c>
      <c r="BB388" s="446" t="s">
        <v>1659</v>
      </c>
      <c r="BC388" s="24"/>
      <c r="BD388" s="443"/>
      <c r="BE388" s="460"/>
      <c r="BF388" s="306" t="s">
        <v>826</v>
      </c>
      <c r="BG388" s="446"/>
      <c r="BH388" s="621"/>
      <c r="BI388" s="212">
        <v>41827.37500000024</v>
      </c>
      <c r="BJ388" s="388" t="s">
        <v>3772</v>
      </c>
      <c r="BK388" s="446" t="s">
        <v>1659</v>
      </c>
      <c r="BL388" s="443"/>
      <c r="BM388" s="443"/>
      <c r="BN388" s="460"/>
      <c r="BO388" s="443"/>
      <c r="BP388" s="443"/>
      <c r="BQ388" s="443"/>
      <c r="BR388" s="443"/>
      <c r="BS388" s="443"/>
      <c r="BT388" s="443"/>
      <c r="BU388" s="443"/>
      <c r="BV388" s="443"/>
      <c r="BW388" s="460"/>
      <c r="BX388" s="443"/>
      <c r="BY388" s="443"/>
      <c r="BZ388" s="443"/>
      <c r="CA388" s="443"/>
      <c r="CB388" s="443"/>
      <c r="CC388" s="443"/>
      <c r="CD388" s="443"/>
      <c r="CE388" s="443"/>
      <c r="CF388" s="460"/>
      <c r="CG388" s="443"/>
      <c r="CH388" s="443"/>
      <c r="CI388" s="443"/>
      <c r="CJ388" s="443"/>
      <c r="CK388" s="443"/>
      <c r="CL388" s="443"/>
      <c r="CM388" s="443"/>
      <c r="CN388" s="443"/>
      <c r="CO388" s="460"/>
      <c r="CP388" s="443"/>
      <c r="CQ388" s="443"/>
      <c r="CR388" s="443"/>
      <c r="CS388" s="443"/>
      <c r="CT388" s="443"/>
      <c r="CU388" s="443"/>
      <c r="CV388" s="443"/>
      <c r="CW388" s="443"/>
      <c r="CX388" s="460"/>
      <c r="CY388" s="443"/>
      <c r="CZ388" s="443"/>
      <c r="DA388" s="443"/>
      <c r="DB388" s="443"/>
      <c r="DC388" s="443"/>
      <c r="DD388" s="443"/>
      <c r="DE388" s="443"/>
      <c r="DF388" s="443"/>
      <c r="DG388" s="460"/>
      <c r="DH388" s="443"/>
      <c r="DI388" s="443"/>
      <c r="DJ388" s="443"/>
      <c r="DK388" s="443"/>
      <c r="DL388" s="443"/>
      <c r="DM388" s="443"/>
      <c r="DN388" s="443"/>
      <c r="DO388" s="443"/>
      <c r="DP388" s="460"/>
      <c r="DQ388" s="443"/>
      <c r="DR388" s="443"/>
      <c r="DS388" s="443"/>
      <c r="DT388" s="443"/>
      <c r="DU388" s="443"/>
      <c r="DV388" s="443"/>
      <c r="DW388" s="443"/>
      <c r="DX388" s="443"/>
      <c r="DY388" s="460"/>
      <c r="DZ388" s="443"/>
      <c r="EA388" s="443"/>
      <c r="EB388" s="443"/>
      <c r="EC388" s="443"/>
      <c r="ED388" s="443"/>
      <c r="EE388" s="443"/>
      <c r="EF388" s="443"/>
      <c r="EG388" s="443"/>
      <c r="EH388" s="460"/>
      <c r="EI388" s="443"/>
      <c r="EJ388" s="443"/>
      <c r="EK388" s="443"/>
      <c r="EL388" s="443"/>
      <c r="EM388" s="443"/>
      <c r="EN388" s="443"/>
      <c r="EO388" s="443"/>
      <c r="EP388" s="443"/>
      <c r="EQ388" s="460"/>
      <c r="ER388" s="443"/>
      <c r="ES388" s="443"/>
      <c r="ET388" s="443"/>
      <c r="EU388" s="443"/>
      <c r="EV388" s="443"/>
      <c r="EW388" s="443"/>
      <c r="EX388" s="443"/>
      <c r="EY388" s="443"/>
      <c r="EZ388" s="460"/>
      <c r="FA388" s="443"/>
      <c r="FB388" s="443"/>
      <c r="FC388" s="443"/>
      <c r="FD388" s="443"/>
      <c r="FE388" s="443"/>
      <c r="FF388" s="443"/>
      <c r="FG388" s="443"/>
      <c r="FH388" s="443"/>
      <c r="FI388" s="460"/>
      <c r="FJ388" s="443"/>
      <c r="FK388" s="443"/>
      <c r="FL388" s="443"/>
      <c r="FM388" s="443"/>
      <c r="FN388" s="443"/>
      <c r="FO388" s="443"/>
      <c r="FP388" s="443"/>
      <c r="FQ388" s="443"/>
      <c r="FR388" s="460"/>
      <c r="FS388" s="443"/>
      <c r="FT388" s="443"/>
      <c r="FU388" s="443"/>
      <c r="FV388" s="443"/>
      <c r="FW388" s="443"/>
      <c r="FX388" s="443"/>
      <c r="FY388" s="443"/>
      <c r="FZ388" s="443"/>
      <c r="GA388" s="460"/>
      <c r="GB388" s="443"/>
      <c r="GC388" s="443"/>
      <c r="GD388" s="443"/>
      <c r="GE388" s="443"/>
      <c r="GF388" s="443"/>
      <c r="GG388" s="443"/>
      <c r="GH388" s="443"/>
      <c r="GI388" s="443"/>
      <c r="GJ388" s="460"/>
      <c r="GK388" s="443"/>
      <c r="GL388" s="443"/>
      <c r="GM388" s="443"/>
      <c r="GN388" s="443"/>
      <c r="GO388" s="443"/>
      <c r="GP388" s="443"/>
      <c r="GQ388" s="443"/>
      <c r="GR388" s="443"/>
      <c r="GS388" s="460"/>
      <c r="GT388" s="443"/>
      <c r="GU388" s="443"/>
      <c r="GV388" s="443"/>
      <c r="GW388" s="443"/>
      <c r="GX388" s="443"/>
      <c r="GY388" s="443"/>
      <c r="GZ388" s="443"/>
      <c r="HA388" s="443"/>
      <c r="HB388" s="460"/>
      <c r="HC388" s="443"/>
      <c r="HD388" s="443"/>
      <c r="HE388" s="443"/>
      <c r="HF388" s="443"/>
      <c r="HG388" s="443"/>
      <c r="HH388" s="443"/>
      <c r="HI388" s="443"/>
      <c r="HJ388" s="443"/>
      <c r="HK388" s="460"/>
      <c r="HL388" s="443"/>
      <c r="HM388" s="443"/>
      <c r="HN388" s="443"/>
      <c r="HO388" s="443"/>
      <c r="HP388" s="443"/>
      <c r="HQ388" s="443"/>
      <c r="HR388" s="443"/>
      <c r="HS388" s="443"/>
      <c r="HT388" s="460"/>
      <c r="HU388" s="443"/>
      <c r="HV388" s="443"/>
      <c r="HW388" s="443"/>
      <c r="HX388" s="443"/>
      <c r="HY388" s="443"/>
      <c r="HZ388" s="443"/>
      <c r="IA388" s="443"/>
      <c r="IB388" s="443"/>
      <c r="IC388" s="460"/>
      <c r="ID388" s="443"/>
      <c r="IE388" s="443"/>
      <c r="IF388" s="443"/>
      <c r="IG388" s="443"/>
      <c r="IH388" s="443"/>
      <c r="II388" s="443"/>
      <c r="IJ388" s="443"/>
      <c r="IK388" s="443"/>
      <c r="IL388" s="460"/>
      <c r="IM388" s="443"/>
      <c r="IN388" s="443"/>
      <c r="IO388" s="443"/>
      <c r="IP388" s="443"/>
      <c r="IQ388" s="443"/>
      <c r="IR388" s="443"/>
      <c r="IS388" s="443"/>
      <c r="IT388" s="443"/>
      <c r="IU388" s="460"/>
      <c r="IV388" s="443"/>
      <c r="IW388" s="443"/>
      <c r="IX388" s="443"/>
      <c r="IY388" s="443"/>
      <c r="IZ388" s="443"/>
      <c r="JA388" s="443"/>
      <c r="JB388" s="443"/>
      <c r="JC388" s="443"/>
      <c r="JD388" s="460"/>
      <c r="JE388" s="443"/>
      <c r="JF388" s="443"/>
      <c r="JG388" s="443"/>
      <c r="JH388" s="443"/>
      <c r="JI388" s="443"/>
      <c r="JJ388" s="443"/>
      <c r="JK388" s="443"/>
      <c r="JL388" s="443"/>
      <c r="JM388" s="460"/>
      <c r="JN388" s="443"/>
      <c r="JO388" s="443"/>
      <c r="JP388" s="443"/>
      <c r="JQ388" s="443"/>
      <c r="JR388" s="443"/>
      <c r="JS388" s="443"/>
      <c r="JT388" s="443"/>
      <c r="JU388" s="443"/>
      <c r="JV388" s="460"/>
      <c r="JW388" s="443"/>
      <c r="JX388" s="443"/>
      <c r="JY388" s="443"/>
      <c r="JZ388" s="443"/>
      <c r="KA388" s="443"/>
      <c r="KB388" s="443"/>
      <c r="KC388" s="443"/>
      <c r="KD388" s="443"/>
      <c r="KE388" s="460"/>
      <c r="KF388" s="443"/>
      <c r="KG388" s="443"/>
      <c r="KH388" s="443"/>
      <c r="KI388" s="443"/>
      <c r="KJ388" s="443"/>
      <c r="KK388" s="443"/>
      <c r="KL388" s="443"/>
      <c r="KM388" s="443"/>
      <c r="KN388" s="460"/>
      <c r="KO388" s="443"/>
      <c r="KP388" s="443"/>
      <c r="KQ388" s="443"/>
      <c r="KR388" s="443"/>
      <c r="KS388" s="443"/>
      <c r="KT388" s="443"/>
      <c r="KU388" s="443"/>
      <c r="KV388" s="443"/>
      <c r="KW388" s="460"/>
      <c r="KX388" s="443"/>
      <c r="KY388" s="443"/>
      <c r="KZ388" s="443"/>
      <c r="LA388" s="443"/>
      <c r="LB388" s="443"/>
      <c r="LC388" s="443"/>
      <c r="LD388" s="443"/>
      <c r="LE388" s="443"/>
      <c r="LF388" s="460"/>
      <c r="LG388" s="443"/>
      <c r="LH388" s="443"/>
      <c r="LI388" s="443"/>
      <c r="LJ388" s="443"/>
      <c r="LK388" s="443"/>
      <c r="LL388" s="443"/>
      <c r="LM388" s="443"/>
      <c r="LN388" s="443"/>
      <c r="LO388" s="460"/>
      <c r="LP388" s="443"/>
      <c r="LQ388" s="443"/>
      <c r="LR388" s="443"/>
      <c r="LS388" s="443"/>
      <c r="LT388" s="443"/>
      <c r="LU388" s="443"/>
      <c r="LV388" s="443"/>
      <c r="LW388" s="443"/>
      <c r="LX388" s="460"/>
      <c r="LY388" s="443"/>
      <c r="LZ388" s="443"/>
      <c r="MA388" s="443"/>
      <c r="MB388" s="443"/>
      <c r="MC388" s="443"/>
      <c r="MD388" s="443"/>
      <c r="ME388" s="443"/>
      <c r="MF388" s="443"/>
      <c r="MG388" s="460"/>
      <c r="MH388" s="443"/>
      <c r="MI388" s="443"/>
      <c r="MJ388" s="443"/>
      <c r="MK388" s="443"/>
      <c r="ML388" s="443"/>
      <c r="MM388" s="443"/>
      <c r="MN388" s="443"/>
      <c r="MO388" s="443"/>
      <c r="MP388" s="460"/>
      <c r="MQ388" s="443"/>
      <c r="MR388" s="443"/>
      <c r="MS388" s="443"/>
      <c r="MT388" s="443"/>
      <c r="MU388" s="443"/>
      <c r="MV388" s="443"/>
      <c r="MW388" s="443"/>
      <c r="MX388" s="443"/>
      <c r="MY388" s="460"/>
      <c r="MZ388" s="443"/>
      <c r="NA388" s="443"/>
      <c r="NB388" s="443"/>
      <c r="NC388" s="443"/>
      <c r="ND388" s="443"/>
      <c r="NE388" s="443"/>
      <c r="NF388" s="443"/>
      <c r="NG388" s="443"/>
      <c r="NH388" s="460"/>
    </row>
    <row r="389" spans="1:372" ht="18">
      <c r="A389" s="443"/>
      <c r="C389" s="460"/>
      <c r="D389" s="446"/>
      <c r="E389" s="446"/>
      <c r="F389" s="468"/>
      <c r="G389" s="335"/>
      <c r="H389" s="443"/>
      <c r="I389" s="443"/>
      <c r="J389" s="443"/>
      <c r="K389" s="443"/>
      <c r="L389" s="460"/>
      <c r="M389" s="540"/>
      <c r="N389" s="306"/>
      <c r="O389" s="306"/>
      <c r="P389" s="349"/>
      <c r="Q389" s="443"/>
      <c r="R389" s="443"/>
      <c r="S389" s="443"/>
      <c r="T389" s="443"/>
      <c r="U389" s="460"/>
      <c r="V389" s="722"/>
      <c r="W389" s="722"/>
      <c r="X389" s="680"/>
      <c r="Y389" s="722"/>
      <c r="Z389" s="722"/>
      <c r="AB389" s="443"/>
      <c r="AC389" s="443"/>
      <c r="AD389" s="460"/>
      <c r="AE389" s="722"/>
      <c r="AF389" s="722"/>
      <c r="AG389" s="668"/>
      <c r="AH389" s="722"/>
      <c r="AI389" s="722"/>
      <c r="AK389" s="443"/>
      <c r="AL389" s="443"/>
      <c r="AM389" s="460"/>
      <c r="AN389" s="655">
        <v>2019</v>
      </c>
      <c r="AO389" s="443"/>
      <c r="AP389" s="443"/>
      <c r="AQ389" s="443"/>
      <c r="AR389" s="443"/>
      <c r="AS389" s="446"/>
      <c r="AT389" s="443"/>
      <c r="AU389" s="443"/>
      <c r="AV389" s="460"/>
      <c r="AW389" s="655" t="s">
        <v>1953</v>
      </c>
      <c r="AX389" s="443"/>
      <c r="AZ389" s="471"/>
      <c r="BB389" s="446"/>
      <c r="BC389" s="24"/>
      <c r="BD389" s="443"/>
      <c r="BE389" s="460"/>
      <c r="BF389" s="655" t="s">
        <v>3738</v>
      </c>
      <c r="BI389" s="471"/>
      <c r="BJ389" s="443"/>
      <c r="BK389" s="446"/>
      <c r="BL389" s="443"/>
      <c r="BM389" s="443"/>
      <c r="BN389" s="460"/>
      <c r="BO389" s="443"/>
      <c r="BP389" s="443"/>
      <c r="BQ389" s="443"/>
      <c r="BR389" s="443"/>
      <c r="BS389" s="443"/>
      <c r="BT389" s="443"/>
      <c r="BU389" s="443"/>
      <c r="BV389" s="443"/>
      <c r="BW389" s="460"/>
      <c r="BX389" s="443"/>
      <c r="BY389" s="443"/>
      <c r="BZ389" s="443"/>
      <c r="CA389" s="443"/>
      <c r="CB389" s="443"/>
      <c r="CC389" s="443"/>
      <c r="CD389" s="443"/>
      <c r="CE389" s="443"/>
      <c r="CF389" s="460"/>
      <c r="CG389" s="443"/>
      <c r="CH389" s="443"/>
      <c r="CI389" s="443"/>
      <c r="CJ389" s="443"/>
      <c r="CK389" s="443"/>
      <c r="CL389" s="443"/>
      <c r="CM389" s="443"/>
      <c r="CN389" s="443"/>
      <c r="CO389" s="460"/>
      <c r="CP389" s="443"/>
      <c r="CQ389" s="443"/>
      <c r="CR389" s="443"/>
      <c r="CS389" s="443"/>
      <c r="CT389" s="443"/>
      <c r="CU389" s="443"/>
      <c r="CV389" s="443"/>
      <c r="CW389" s="443"/>
      <c r="CX389" s="460"/>
      <c r="CY389" s="443"/>
      <c r="CZ389" s="443"/>
      <c r="DA389" s="443"/>
      <c r="DB389" s="443"/>
      <c r="DC389" s="443"/>
      <c r="DD389" s="443"/>
      <c r="DE389" s="443"/>
      <c r="DF389" s="443"/>
      <c r="DG389" s="460"/>
      <c r="DH389" s="443"/>
      <c r="DI389" s="443"/>
      <c r="DJ389" s="443"/>
      <c r="DK389" s="443"/>
      <c r="DL389" s="443"/>
      <c r="DM389" s="443"/>
      <c r="DN389" s="443"/>
      <c r="DO389" s="443"/>
      <c r="DP389" s="460"/>
      <c r="DQ389" s="443"/>
      <c r="DR389" s="443"/>
      <c r="DS389" s="443"/>
      <c r="DT389" s="443"/>
      <c r="DU389" s="443"/>
      <c r="DV389" s="443"/>
      <c r="DW389" s="443"/>
      <c r="DX389" s="443"/>
      <c r="DY389" s="460"/>
      <c r="DZ389" s="443"/>
      <c r="EA389" s="443"/>
      <c r="EB389" s="443"/>
      <c r="EC389" s="443"/>
      <c r="ED389" s="443"/>
      <c r="EE389" s="443"/>
      <c r="EF389" s="443"/>
      <c r="EG389" s="443"/>
      <c r="EH389" s="460"/>
      <c r="EI389" s="443"/>
      <c r="EJ389" s="443"/>
      <c r="EK389" s="443"/>
      <c r="EL389" s="443"/>
      <c r="EM389" s="443"/>
      <c r="EN389" s="443"/>
      <c r="EO389" s="443"/>
      <c r="EP389" s="443"/>
      <c r="EQ389" s="460"/>
      <c r="ER389" s="443"/>
      <c r="ES389" s="443"/>
      <c r="ET389" s="443"/>
      <c r="EU389" s="443"/>
      <c r="EV389" s="443"/>
      <c r="EW389" s="443"/>
      <c r="EX389" s="443"/>
      <c r="EY389" s="443"/>
      <c r="EZ389" s="460"/>
      <c r="FA389" s="443"/>
      <c r="FB389" s="443"/>
      <c r="FC389" s="443"/>
      <c r="FD389" s="443"/>
      <c r="FE389" s="443"/>
      <c r="FF389" s="443"/>
      <c r="FG389" s="443"/>
      <c r="FH389" s="443"/>
      <c r="FI389" s="460"/>
      <c r="FJ389" s="443"/>
      <c r="FK389" s="443"/>
      <c r="FL389" s="443"/>
      <c r="FM389" s="443"/>
      <c r="FN389" s="443"/>
      <c r="FO389" s="443"/>
      <c r="FP389" s="443"/>
      <c r="FQ389" s="443"/>
      <c r="FR389" s="460"/>
      <c r="FS389" s="443"/>
      <c r="FT389" s="443"/>
      <c r="FU389" s="443"/>
      <c r="FV389" s="443"/>
      <c r="FW389" s="443"/>
      <c r="FX389" s="443"/>
      <c r="FY389" s="443"/>
      <c r="FZ389" s="443"/>
      <c r="GA389" s="460"/>
      <c r="GB389" s="443"/>
      <c r="GC389" s="443"/>
      <c r="GD389" s="443"/>
      <c r="GE389" s="443"/>
      <c r="GF389" s="443"/>
      <c r="GG389" s="443"/>
      <c r="GH389" s="443"/>
      <c r="GI389" s="443"/>
      <c r="GJ389" s="460"/>
      <c r="GK389" s="443"/>
      <c r="GL389" s="443"/>
      <c r="GM389" s="443"/>
      <c r="GN389" s="443"/>
      <c r="GO389" s="443"/>
      <c r="GP389" s="443"/>
      <c r="GQ389" s="443"/>
      <c r="GR389" s="443"/>
      <c r="GS389" s="460"/>
      <c r="GT389" s="443"/>
      <c r="GU389" s="443"/>
      <c r="GV389" s="443"/>
      <c r="GW389" s="443"/>
      <c r="GX389" s="443"/>
      <c r="GY389" s="443"/>
      <c r="GZ389" s="443"/>
      <c r="HA389" s="443"/>
      <c r="HB389" s="460"/>
      <c r="HC389" s="443"/>
      <c r="HD389" s="443"/>
      <c r="HE389" s="443"/>
      <c r="HF389" s="443"/>
      <c r="HG389" s="443"/>
      <c r="HH389" s="443"/>
      <c r="HI389" s="443"/>
      <c r="HJ389" s="443"/>
      <c r="HK389" s="460"/>
      <c r="HL389" s="443"/>
      <c r="HM389" s="443"/>
      <c r="HN389" s="443"/>
      <c r="HO389" s="443"/>
      <c r="HP389" s="443"/>
      <c r="HQ389" s="443"/>
      <c r="HR389" s="443"/>
      <c r="HS389" s="443"/>
      <c r="HT389" s="460"/>
      <c r="HU389" s="443"/>
      <c r="HV389" s="443"/>
      <c r="HW389" s="443"/>
      <c r="HX389" s="443"/>
      <c r="HY389" s="443"/>
      <c r="HZ389" s="443"/>
      <c r="IA389" s="443"/>
      <c r="IB389" s="443"/>
      <c r="IC389" s="460"/>
      <c r="ID389" s="443"/>
      <c r="IE389" s="443"/>
      <c r="IF389" s="443"/>
      <c r="IG389" s="443"/>
      <c r="IH389" s="443"/>
      <c r="II389" s="443"/>
      <c r="IJ389" s="443"/>
      <c r="IK389" s="443"/>
      <c r="IL389" s="460"/>
      <c r="IM389" s="443"/>
      <c r="IN389" s="443"/>
      <c r="IO389" s="443"/>
      <c r="IP389" s="443"/>
      <c r="IQ389" s="443"/>
      <c r="IR389" s="443"/>
      <c r="IS389" s="443"/>
      <c r="IT389" s="443"/>
      <c r="IU389" s="460"/>
      <c r="IV389" s="443"/>
      <c r="IW389" s="443"/>
      <c r="IX389" s="443"/>
      <c r="IY389" s="443"/>
      <c r="IZ389" s="443"/>
      <c r="JA389" s="443"/>
      <c r="JB389" s="443"/>
      <c r="JC389" s="443"/>
      <c r="JD389" s="460"/>
      <c r="JE389" s="443"/>
      <c r="JF389" s="443"/>
      <c r="JG389" s="443"/>
      <c r="JH389" s="443"/>
      <c r="JI389" s="443"/>
      <c r="JJ389" s="443"/>
      <c r="JK389" s="443"/>
      <c r="JL389" s="443"/>
      <c r="JM389" s="460"/>
      <c r="JN389" s="443"/>
      <c r="JO389" s="443"/>
      <c r="JP389" s="443"/>
      <c r="JQ389" s="443"/>
      <c r="JR389" s="443"/>
      <c r="JS389" s="443"/>
      <c r="JT389" s="443"/>
      <c r="JU389" s="443"/>
      <c r="JV389" s="460"/>
      <c r="JW389" s="443"/>
      <c r="JX389" s="443"/>
      <c r="JY389" s="443"/>
      <c r="JZ389" s="443"/>
      <c r="KA389" s="443"/>
      <c r="KB389" s="443"/>
      <c r="KC389" s="443"/>
      <c r="KD389" s="443"/>
      <c r="KE389" s="460"/>
      <c r="KF389" s="443"/>
      <c r="KG389" s="443"/>
      <c r="KH389" s="443"/>
      <c r="KI389" s="443"/>
      <c r="KJ389" s="443"/>
      <c r="KK389" s="443"/>
      <c r="KL389" s="443"/>
      <c r="KM389" s="443"/>
      <c r="KN389" s="460"/>
      <c r="KO389" s="443"/>
      <c r="KP389" s="443"/>
      <c r="KQ389" s="443"/>
      <c r="KR389" s="443"/>
      <c r="KS389" s="443"/>
      <c r="KT389" s="443"/>
      <c r="KU389" s="443"/>
      <c r="KV389" s="443"/>
      <c r="KW389" s="460"/>
      <c r="KX389" s="443"/>
      <c r="KY389" s="443"/>
      <c r="KZ389" s="443"/>
      <c r="LA389" s="443"/>
      <c r="LB389" s="443"/>
      <c r="LC389" s="443"/>
      <c r="LD389" s="443"/>
      <c r="LE389" s="443"/>
      <c r="LF389" s="460"/>
      <c r="LG389" s="443"/>
      <c r="LH389" s="443"/>
      <c r="LI389" s="443"/>
      <c r="LJ389" s="443"/>
      <c r="LK389" s="443"/>
      <c r="LL389" s="443"/>
      <c r="LM389" s="443"/>
      <c r="LN389" s="443"/>
      <c r="LO389" s="460"/>
      <c r="LP389" s="443"/>
      <c r="LQ389" s="443"/>
      <c r="LR389" s="443"/>
      <c r="LS389" s="443"/>
      <c r="LT389" s="443"/>
      <c r="LU389" s="443"/>
      <c r="LV389" s="443"/>
      <c r="LW389" s="443"/>
      <c r="LX389" s="460"/>
      <c r="LY389" s="443"/>
      <c r="LZ389" s="443"/>
      <c r="MA389" s="443"/>
      <c r="MB389" s="443"/>
      <c r="MC389" s="443"/>
      <c r="MD389" s="443"/>
      <c r="ME389" s="443"/>
      <c r="MF389" s="443"/>
      <c r="MG389" s="460"/>
      <c r="MH389" s="443"/>
      <c r="MI389" s="443"/>
      <c r="MJ389" s="443"/>
      <c r="MK389" s="443"/>
      <c r="ML389" s="443"/>
      <c r="MM389" s="443"/>
      <c r="MN389" s="443"/>
      <c r="MO389" s="443"/>
      <c r="MP389" s="460"/>
      <c r="MQ389" s="443"/>
      <c r="MR389" s="443"/>
      <c r="MS389" s="443"/>
      <c r="MT389" s="443"/>
      <c r="MU389" s="443"/>
      <c r="MV389" s="443"/>
      <c r="MW389" s="443"/>
      <c r="MX389" s="443"/>
      <c r="MY389" s="460"/>
      <c r="MZ389" s="443"/>
      <c r="NA389" s="443"/>
      <c r="NB389" s="443"/>
      <c r="NC389" s="443"/>
      <c r="ND389" s="443"/>
      <c r="NE389" s="443"/>
      <c r="NF389" s="443"/>
      <c r="NG389" s="443"/>
      <c r="NH389" s="460"/>
    </row>
    <row r="390" spans="1:372" ht="18">
      <c r="A390" s="443"/>
      <c r="C390" s="460"/>
      <c r="D390" s="446"/>
      <c r="E390" s="446"/>
      <c r="F390" s="468"/>
      <c r="G390" s="335"/>
      <c r="H390" s="443"/>
      <c r="I390" s="443"/>
      <c r="J390" s="443"/>
      <c r="K390" s="443"/>
      <c r="L390" s="460"/>
      <c r="M390" s="446"/>
      <c r="N390" s="446"/>
      <c r="O390" s="468"/>
      <c r="P390" s="335"/>
      <c r="Q390" s="443"/>
      <c r="R390" s="443"/>
      <c r="S390" s="443"/>
      <c r="T390" s="443"/>
      <c r="U390" s="460"/>
      <c r="V390" s="721"/>
      <c r="W390" s="722"/>
      <c r="X390" s="680"/>
      <c r="Y390" s="722"/>
      <c r="Z390" s="722"/>
      <c r="AB390" s="443"/>
      <c r="AC390" s="443"/>
      <c r="AD390" s="460"/>
      <c r="AE390" s="721"/>
      <c r="AF390" s="722"/>
      <c r="AG390" s="668"/>
      <c r="AH390" s="722"/>
      <c r="AI390" s="722"/>
      <c r="AK390" s="443"/>
      <c r="AL390" s="443"/>
      <c r="AM390" s="460"/>
      <c r="AN390" s="538" t="s">
        <v>830</v>
      </c>
      <c r="AO390" s="443"/>
      <c r="AP390" s="443"/>
      <c r="AQ390" s="212">
        <v>20807.300000000047</v>
      </c>
      <c r="AR390" s="443" t="s">
        <v>1577</v>
      </c>
      <c r="AS390" s="446" t="s">
        <v>1660</v>
      </c>
      <c r="AT390" s="443"/>
      <c r="AU390" s="443"/>
      <c r="AV390" s="460"/>
      <c r="AW390" s="306" t="s">
        <v>819</v>
      </c>
      <c r="AX390" s="446"/>
      <c r="AY390" s="446"/>
      <c r="AZ390" s="212">
        <v>29423.312499999894</v>
      </c>
      <c r="BA390" s="388" t="s">
        <v>2138</v>
      </c>
      <c r="BB390" s="446" t="s">
        <v>1660</v>
      </c>
      <c r="BC390" s="24"/>
      <c r="BD390" s="443"/>
      <c r="BE390" s="460"/>
      <c r="BF390" s="306" t="s">
        <v>837</v>
      </c>
      <c r="BG390" s="446"/>
      <c r="BH390" s="621"/>
      <c r="BI390" s="212">
        <v>41019.60000000018</v>
      </c>
      <c r="BJ390" s="388" t="s">
        <v>3773</v>
      </c>
      <c r="BK390" s="446" t="s">
        <v>1660</v>
      </c>
      <c r="BL390" s="443"/>
      <c r="BM390" s="443"/>
      <c r="BN390" s="460"/>
      <c r="BO390" s="443"/>
      <c r="BP390" s="443"/>
      <c r="BQ390" s="443"/>
      <c r="BR390" s="443"/>
      <c r="BS390" s="443"/>
      <c r="BT390" s="443"/>
      <c r="BU390" s="443"/>
      <c r="BV390" s="443"/>
      <c r="BW390" s="460"/>
      <c r="BX390" s="443"/>
      <c r="BY390" s="443"/>
      <c r="BZ390" s="443"/>
      <c r="CA390" s="443"/>
      <c r="CB390" s="443"/>
      <c r="CC390" s="443"/>
      <c r="CD390" s="443"/>
      <c r="CE390" s="443"/>
      <c r="CF390" s="460"/>
      <c r="CG390" s="443"/>
      <c r="CH390" s="443"/>
      <c r="CI390" s="443"/>
      <c r="CJ390" s="443"/>
      <c r="CK390" s="443"/>
      <c r="CL390" s="443"/>
      <c r="CM390" s="443"/>
      <c r="CN390" s="443"/>
      <c r="CO390" s="460"/>
      <c r="CP390" s="443"/>
      <c r="CQ390" s="443"/>
      <c r="CR390" s="443"/>
      <c r="CS390" s="443"/>
      <c r="CT390" s="443"/>
      <c r="CU390" s="443"/>
      <c r="CV390" s="443"/>
      <c r="CW390" s="443"/>
      <c r="CX390" s="460"/>
      <c r="CY390" s="443"/>
      <c r="CZ390" s="443"/>
      <c r="DA390" s="443"/>
      <c r="DB390" s="443"/>
      <c r="DC390" s="443"/>
      <c r="DD390" s="443"/>
      <c r="DE390" s="443"/>
      <c r="DF390" s="443"/>
      <c r="DG390" s="460"/>
      <c r="DH390" s="443"/>
      <c r="DI390" s="443"/>
      <c r="DJ390" s="443"/>
      <c r="DK390" s="443"/>
      <c r="DL390" s="443"/>
      <c r="DM390" s="443"/>
      <c r="DN390" s="443"/>
      <c r="DO390" s="443"/>
      <c r="DP390" s="460"/>
      <c r="DQ390" s="443"/>
      <c r="DR390" s="443"/>
      <c r="DS390" s="443"/>
      <c r="DT390" s="443"/>
      <c r="DU390" s="443"/>
      <c r="DV390" s="443"/>
      <c r="DW390" s="443"/>
      <c r="DX390" s="443"/>
      <c r="DY390" s="460"/>
      <c r="DZ390" s="443"/>
      <c r="EA390" s="443"/>
      <c r="EB390" s="443"/>
      <c r="EC390" s="443"/>
      <c r="ED390" s="443"/>
      <c r="EE390" s="443"/>
      <c r="EF390" s="443"/>
      <c r="EG390" s="443"/>
      <c r="EH390" s="460"/>
      <c r="EI390" s="443"/>
      <c r="EJ390" s="443"/>
      <c r="EK390" s="443"/>
      <c r="EL390" s="443"/>
      <c r="EM390" s="443"/>
      <c r="EN390" s="443"/>
      <c r="EO390" s="443"/>
      <c r="EP390" s="443"/>
      <c r="EQ390" s="460"/>
      <c r="ER390" s="443"/>
      <c r="ES390" s="443"/>
      <c r="ET390" s="443"/>
      <c r="EU390" s="443"/>
      <c r="EV390" s="443"/>
      <c r="EW390" s="443"/>
      <c r="EX390" s="443"/>
      <c r="EY390" s="443"/>
      <c r="EZ390" s="460"/>
      <c r="FA390" s="443"/>
      <c r="FB390" s="443"/>
      <c r="FC390" s="443"/>
      <c r="FD390" s="443"/>
      <c r="FE390" s="443"/>
      <c r="FF390" s="443"/>
      <c r="FG390" s="443"/>
      <c r="FH390" s="443"/>
      <c r="FI390" s="460"/>
      <c r="FJ390" s="443"/>
      <c r="FK390" s="443"/>
      <c r="FL390" s="443"/>
      <c r="FM390" s="443"/>
      <c r="FN390" s="443"/>
      <c r="FO390" s="443"/>
      <c r="FP390" s="443"/>
      <c r="FQ390" s="443"/>
      <c r="FR390" s="460"/>
      <c r="FS390" s="443"/>
      <c r="FT390" s="443"/>
      <c r="FU390" s="443"/>
      <c r="FV390" s="443"/>
      <c r="FW390" s="443"/>
      <c r="FX390" s="443"/>
      <c r="FY390" s="443"/>
      <c r="FZ390" s="443"/>
      <c r="GA390" s="460"/>
      <c r="GB390" s="443"/>
      <c r="GC390" s="443"/>
      <c r="GD390" s="443"/>
      <c r="GE390" s="443"/>
      <c r="GF390" s="443"/>
      <c r="GG390" s="443"/>
      <c r="GH390" s="443"/>
      <c r="GI390" s="443"/>
      <c r="GJ390" s="460"/>
      <c r="GK390" s="443"/>
      <c r="GL390" s="443"/>
      <c r="GM390" s="443"/>
      <c r="GN390" s="443"/>
      <c r="GO390" s="443"/>
      <c r="GP390" s="443"/>
      <c r="GQ390" s="443"/>
      <c r="GR390" s="443"/>
      <c r="GS390" s="460"/>
      <c r="GT390" s="443"/>
      <c r="GU390" s="443"/>
      <c r="GV390" s="443"/>
      <c r="GW390" s="443"/>
      <c r="GX390" s="443"/>
      <c r="GY390" s="443"/>
      <c r="GZ390" s="443"/>
      <c r="HA390" s="443"/>
      <c r="HB390" s="460"/>
      <c r="HC390" s="443"/>
      <c r="HD390" s="443"/>
      <c r="HE390" s="443"/>
      <c r="HF390" s="443"/>
      <c r="HG390" s="443"/>
      <c r="HH390" s="443"/>
      <c r="HI390" s="443"/>
      <c r="HJ390" s="443"/>
      <c r="HK390" s="460"/>
      <c r="HL390" s="443"/>
      <c r="HM390" s="443"/>
      <c r="HN390" s="443"/>
      <c r="HO390" s="443"/>
      <c r="HP390" s="443"/>
      <c r="HQ390" s="443"/>
      <c r="HR390" s="443"/>
      <c r="HS390" s="443"/>
      <c r="HT390" s="460"/>
      <c r="HU390" s="443"/>
      <c r="HV390" s="443"/>
      <c r="HW390" s="443"/>
      <c r="HX390" s="443"/>
      <c r="HY390" s="443"/>
      <c r="HZ390" s="443"/>
      <c r="IA390" s="443"/>
      <c r="IB390" s="443"/>
      <c r="IC390" s="460"/>
      <c r="ID390" s="443"/>
      <c r="IE390" s="443"/>
      <c r="IF390" s="443"/>
      <c r="IG390" s="443"/>
      <c r="IH390" s="443"/>
      <c r="II390" s="443"/>
      <c r="IJ390" s="443"/>
      <c r="IK390" s="443"/>
      <c r="IL390" s="460"/>
      <c r="IM390" s="443"/>
      <c r="IN390" s="443"/>
      <c r="IO390" s="443"/>
      <c r="IP390" s="443"/>
      <c r="IQ390" s="443"/>
      <c r="IR390" s="443"/>
      <c r="IS390" s="443"/>
      <c r="IT390" s="443"/>
      <c r="IU390" s="460"/>
      <c r="IV390" s="443"/>
      <c r="IW390" s="443"/>
      <c r="IX390" s="443"/>
      <c r="IY390" s="443"/>
      <c r="IZ390" s="443"/>
      <c r="JA390" s="443"/>
      <c r="JB390" s="443"/>
      <c r="JC390" s="443"/>
      <c r="JD390" s="460"/>
      <c r="JE390" s="443"/>
      <c r="JF390" s="443"/>
      <c r="JG390" s="443"/>
      <c r="JH390" s="443"/>
      <c r="JI390" s="443"/>
      <c r="JJ390" s="443"/>
      <c r="JK390" s="443"/>
      <c r="JL390" s="443"/>
      <c r="JM390" s="460"/>
      <c r="JN390" s="443"/>
      <c r="JO390" s="443"/>
      <c r="JP390" s="443"/>
      <c r="JQ390" s="443"/>
      <c r="JR390" s="443"/>
      <c r="JS390" s="443"/>
      <c r="JT390" s="443"/>
      <c r="JU390" s="443"/>
      <c r="JV390" s="460"/>
      <c r="JW390" s="443"/>
      <c r="JX390" s="443"/>
      <c r="JY390" s="443"/>
      <c r="JZ390" s="443"/>
      <c r="KA390" s="443"/>
      <c r="KB390" s="443"/>
      <c r="KC390" s="443"/>
      <c r="KD390" s="443"/>
      <c r="KE390" s="460"/>
      <c r="KF390" s="443"/>
      <c r="KG390" s="443"/>
      <c r="KH390" s="443"/>
      <c r="KI390" s="443"/>
      <c r="KJ390" s="443"/>
      <c r="KK390" s="443"/>
      <c r="KL390" s="443"/>
      <c r="KM390" s="443"/>
      <c r="KN390" s="460"/>
      <c r="KO390" s="443"/>
      <c r="KP390" s="443"/>
      <c r="KQ390" s="443"/>
      <c r="KR390" s="443"/>
      <c r="KS390" s="443"/>
      <c r="KT390" s="443"/>
      <c r="KU390" s="443"/>
      <c r="KV390" s="443"/>
      <c r="KW390" s="460"/>
      <c r="KX390" s="443"/>
      <c r="KY390" s="443"/>
      <c r="KZ390" s="443"/>
      <c r="LA390" s="443"/>
      <c r="LB390" s="443"/>
      <c r="LC390" s="443"/>
      <c r="LD390" s="443"/>
      <c r="LE390" s="443"/>
      <c r="LF390" s="460"/>
      <c r="LG390" s="443"/>
      <c r="LH390" s="443"/>
      <c r="LI390" s="443"/>
      <c r="LJ390" s="443"/>
      <c r="LK390" s="443"/>
      <c r="LL390" s="443"/>
      <c r="LM390" s="443"/>
      <c r="LN390" s="443"/>
      <c r="LO390" s="460"/>
      <c r="LP390" s="443"/>
      <c r="LQ390" s="443"/>
      <c r="LR390" s="443"/>
      <c r="LS390" s="443"/>
      <c r="LT390" s="443"/>
      <c r="LU390" s="443"/>
      <c r="LV390" s="443"/>
      <c r="LW390" s="443"/>
      <c r="LX390" s="460"/>
      <c r="LY390" s="443"/>
      <c r="LZ390" s="443"/>
      <c r="MA390" s="443"/>
      <c r="MB390" s="443"/>
      <c r="MC390" s="443"/>
      <c r="MD390" s="443"/>
      <c r="ME390" s="443"/>
      <c r="MF390" s="443"/>
      <c r="MG390" s="460"/>
      <c r="MH390" s="443"/>
      <c r="MI390" s="443"/>
      <c r="MJ390" s="443"/>
      <c r="MK390" s="443"/>
      <c r="ML390" s="443"/>
      <c r="MM390" s="443"/>
      <c r="MN390" s="443"/>
      <c r="MO390" s="443"/>
      <c r="MP390" s="460"/>
      <c r="MQ390" s="443"/>
      <c r="MR390" s="443"/>
      <c r="MS390" s="443"/>
      <c r="MT390" s="443"/>
      <c r="MU390" s="443"/>
      <c r="MV390" s="443"/>
      <c r="MW390" s="443"/>
      <c r="MX390" s="443"/>
      <c r="MY390" s="460"/>
      <c r="MZ390" s="443"/>
      <c r="NA390" s="443"/>
      <c r="NB390" s="443"/>
      <c r="NC390" s="443"/>
      <c r="ND390" s="443"/>
      <c r="NE390" s="443"/>
      <c r="NF390" s="443"/>
      <c r="NG390" s="443"/>
      <c r="NH390" s="460"/>
    </row>
    <row r="391" spans="1:372" ht="18">
      <c r="A391" s="443"/>
      <c r="C391" s="460"/>
      <c r="D391" s="540"/>
      <c r="E391" s="306"/>
      <c r="F391" s="306"/>
      <c r="G391" s="349"/>
      <c r="H391" s="443"/>
      <c r="I391" s="443"/>
      <c r="J391" s="443"/>
      <c r="K391" s="443"/>
      <c r="L391" s="460"/>
      <c r="M391" s="446"/>
      <c r="N391" s="446"/>
      <c r="O391" s="468"/>
      <c r="P391" s="335"/>
      <c r="Q391" s="443"/>
      <c r="R391" s="443"/>
      <c r="S391" s="443"/>
      <c r="T391" s="443"/>
      <c r="U391" s="460"/>
      <c r="V391" s="721"/>
      <c r="W391" s="722"/>
      <c r="X391" s="680"/>
      <c r="Y391" s="722"/>
      <c r="Z391" s="722"/>
      <c r="AB391" s="443"/>
      <c r="AC391" s="443"/>
      <c r="AD391" s="460"/>
      <c r="AE391" s="722"/>
      <c r="AF391" s="722"/>
      <c r="AG391" s="668"/>
      <c r="AH391" s="722"/>
      <c r="AI391" s="722"/>
      <c r="AK391" s="443"/>
      <c r="AL391" s="443"/>
      <c r="AM391" s="460"/>
      <c r="AN391" s="655">
        <v>2019</v>
      </c>
      <c r="AO391" s="443"/>
      <c r="AP391" s="443"/>
      <c r="AQ391" s="443"/>
      <c r="AR391" s="443"/>
      <c r="AS391" s="446"/>
      <c r="AT391" s="443"/>
      <c r="AU391" s="443"/>
      <c r="AV391" s="460"/>
      <c r="AW391" s="655" t="s">
        <v>1953</v>
      </c>
      <c r="AX391" s="443"/>
      <c r="AZ391" s="471"/>
      <c r="BB391" s="446"/>
      <c r="BC391" s="24"/>
      <c r="BD391" s="443"/>
      <c r="BE391" s="460"/>
      <c r="BF391" s="655" t="s">
        <v>3738</v>
      </c>
      <c r="BI391" s="471"/>
      <c r="BJ391" s="443"/>
      <c r="BK391" s="446"/>
      <c r="BL391" s="443"/>
      <c r="BM391" s="443"/>
      <c r="BN391" s="460"/>
      <c r="BO391" s="443"/>
      <c r="BP391" s="443"/>
      <c r="BQ391" s="443"/>
      <c r="BR391" s="443"/>
      <c r="BS391" s="443"/>
      <c r="BT391" s="443"/>
      <c r="BU391" s="443"/>
      <c r="BV391" s="443"/>
      <c r="BW391" s="460"/>
      <c r="BX391" s="443"/>
      <c r="BY391" s="443"/>
      <c r="BZ391" s="443"/>
      <c r="CA391" s="443"/>
      <c r="CB391" s="443"/>
      <c r="CC391" s="443"/>
      <c r="CD391" s="443"/>
      <c r="CE391" s="443"/>
      <c r="CF391" s="460"/>
      <c r="CG391" s="443"/>
      <c r="CH391" s="443"/>
      <c r="CI391" s="443"/>
      <c r="CJ391" s="443"/>
      <c r="CK391" s="443"/>
      <c r="CL391" s="443"/>
      <c r="CM391" s="443"/>
      <c r="CN391" s="443"/>
      <c r="CO391" s="460"/>
      <c r="CP391" s="443"/>
      <c r="CQ391" s="443"/>
      <c r="CR391" s="443"/>
      <c r="CS391" s="443"/>
      <c r="CT391" s="443"/>
      <c r="CU391" s="443"/>
      <c r="CV391" s="443"/>
      <c r="CW391" s="443"/>
      <c r="CX391" s="460"/>
      <c r="CY391" s="443"/>
      <c r="CZ391" s="443"/>
      <c r="DA391" s="443"/>
      <c r="DB391" s="443"/>
      <c r="DC391" s="443"/>
      <c r="DD391" s="443"/>
      <c r="DE391" s="443"/>
      <c r="DF391" s="443"/>
      <c r="DG391" s="460"/>
      <c r="DH391" s="443"/>
      <c r="DI391" s="443"/>
      <c r="DJ391" s="443"/>
      <c r="DK391" s="443"/>
      <c r="DL391" s="443"/>
      <c r="DM391" s="443"/>
      <c r="DN391" s="443"/>
      <c r="DO391" s="443"/>
      <c r="DP391" s="460"/>
      <c r="DQ391" s="443"/>
      <c r="DR391" s="443"/>
      <c r="DS391" s="443"/>
      <c r="DT391" s="443"/>
      <c r="DU391" s="443"/>
      <c r="DV391" s="443"/>
      <c r="DW391" s="443"/>
      <c r="DX391" s="443"/>
      <c r="DY391" s="460"/>
      <c r="DZ391" s="443"/>
      <c r="EA391" s="443"/>
      <c r="EB391" s="443"/>
      <c r="EC391" s="443"/>
      <c r="ED391" s="443"/>
      <c r="EE391" s="443"/>
      <c r="EF391" s="443"/>
      <c r="EG391" s="443"/>
      <c r="EH391" s="460"/>
      <c r="EI391" s="443"/>
      <c r="EJ391" s="443"/>
      <c r="EK391" s="443"/>
      <c r="EL391" s="443"/>
      <c r="EM391" s="443"/>
      <c r="EN391" s="443"/>
      <c r="EO391" s="443"/>
      <c r="EP391" s="443"/>
      <c r="EQ391" s="460"/>
      <c r="ER391" s="443"/>
      <c r="ES391" s="443"/>
      <c r="ET391" s="443"/>
      <c r="EU391" s="443"/>
      <c r="EV391" s="443"/>
      <c r="EW391" s="443"/>
      <c r="EX391" s="443"/>
      <c r="EY391" s="443"/>
      <c r="EZ391" s="460"/>
      <c r="FA391" s="443"/>
      <c r="FB391" s="443"/>
      <c r="FC391" s="443"/>
      <c r="FD391" s="443"/>
      <c r="FE391" s="443"/>
      <c r="FF391" s="443"/>
      <c r="FG391" s="443"/>
      <c r="FH391" s="443"/>
      <c r="FI391" s="460"/>
      <c r="FJ391" s="443"/>
      <c r="FK391" s="443"/>
      <c r="FL391" s="443"/>
      <c r="FM391" s="443"/>
      <c r="FN391" s="443"/>
      <c r="FO391" s="443"/>
      <c r="FP391" s="443"/>
      <c r="FQ391" s="443"/>
      <c r="FR391" s="460"/>
      <c r="FS391" s="443"/>
      <c r="FT391" s="443"/>
      <c r="FU391" s="443"/>
      <c r="FV391" s="443"/>
      <c r="FW391" s="443"/>
      <c r="FX391" s="443"/>
      <c r="FY391" s="443"/>
      <c r="FZ391" s="443"/>
      <c r="GA391" s="460"/>
      <c r="GB391" s="443"/>
      <c r="GC391" s="443"/>
      <c r="GD391" s="443"/>
      <c r="GE391" s="443"/>
      <c r="GF391" s="443"/>
      <c r="GG391" s="443"/>
      <c r="GH391" s="443"/>
      <c r="GI391" s="443"/>
      <c r="GJ391" s="460"/>
      <c r="GK391" s="443"/>
      <c r="GL391" s="443"/>
      <c r="GM391" s="443"/>
      <c r="GN391" s="443"/>
      <c r="GO391" s="443"/>
      <c r="GP391" s="443"/>
      <c r="GQ391" s="443"/>
      <c r="GR391" s="443"/>
      <c r="GS391" s="460"/>
      <c r="GT391" s="443"/>
      <c r="GU391" s="443"/>
      <c r="GV391" s="443"/>
      <c r="GW391" s="443"/>
      <c r="GX391" s="443"/>
      <c r="GY391" s="443"/>
      <c r="GZ391" s="443"/>
      <c r="HA391" s="443"/>
      <c r="HB391" s="460"/>
      <c r="HC391" s="443"/>
      <c r="HD391" s="443"/>
      <c r="HE391" s="443"/>
      <c r="HF391" s="443"/>
      <c r="HG391" s="443"/>
      <c r="HH391" s="443"/>
      <c r="HI391" s="443"/>
      <c r="HJ391" s="443"/>
      <c r="HK391" s="460"/>
      <c r="HL391" s="443"/>
      <c r="HM391" s="443"/>
      <c r="HN391" s="443"/>
      <c r="HO391" s="443"/>
      <c r="HP391" s="443"/>
      <c r="HQ391" s="443"/>
      <c r="HR391" s="443"/>
      <c r="HS391" s="443"/>
      <c r="HT391" s="460"/>
      <c r="HU391" s="443"/>
      <c r="HV391" s="443"/>
      <c r="HW391" s="443"/>
      <c r="HX391" s="443"/>
      <c r="HY391" s="443"/>
      <c r="HZ391" s="443"/>
      <c r="IA391" s="443"/>
      <c r="IB391" s="443"/>
      <c r="IC391" s="460"/>
      <c r="ID391" s="443"/>
      <c r="IE391" s="443"/>
      <c r="IF391" s="443"/>
      <c r="IG391" s="443"/>
      <c r="IH391" s="443"/>
      <c r="II391" s="443"/>
      <c r="IJ391" s="443"/>
      <c r="IK391" s="443"/>
      <c r="IL391" s="460"/>
      <c r="IM391" s="443"/>
      <c r="IN391" s="443"/>
      <c r="IO391" s="443"/>
      <c r="IP391" s="443"/>
      <c r="IQ391" s="443"/>
      <c r="IR391" s="443"/>
      <c r="IS391" s="443"/>
      <c r="IT391" s="443"/>
      <c r="IU391" s="460"/>
      <c r="IV391" s="443"/>
      <c r="IW391" s="443"/>
      <c r="IX391" s="443"/>
      <c r="IY391" s="443"/>
      <c r="IZ391" s="443"/>
      <c r="JA391" s="443"/>
      <c r="JB391" s="443"/>
      <c r="JC391" s="443"/>
      <c r="JD391" s="460"/>
      <c r="JE391" s="443"/>
      <c r="JF391" s="443"/>
      <c r="JG391" s="443"/>
      <c r="JH391" s="443"/>
      <c r="JI391" s="443"/>
      <c r="JJ391" s="443"/>
      <c r="JK391" s="443"/>
      <c r="JL391" s="443"/>
      <c r="JM391" s="460"/>
      <c r="JN391" s="443"/>
      <c r="JO391" s="443"/>
      <c r="JP391" s="443"/>
      <c r="JQ391" s="443"/>
      <c r="JR391" s="443"/>
      <c r="JS391" s="443"/>
      <c r="JT391" s="443"/>
      <c r="JU391" s="443"/>
      <c r="JV391" s="460"/>
      <c r="JW391" s="443"/>
      <c r="JX391" s="443"/>
      <c r="JY391" s="443"/>
      <c r="JZ391" s="443"/>
      <c r="KA391" s="443"/>
      <c r="KB391" s="443"/>
      <c r="KC391" s="443"/>
      <c r="KD391" s="443"/>
      <c r="KE391" s="460"/>
      <c r="KF391" s="443"/>
      <c r="KG391" s="443"/>
      <c r="KH391" s="443"/>
      <c r="KI391" s="443"/>
      <c r="KJ391" s="443"/>
      <c r="KK391" s="443"/>
      <c r="KL391" s="443"/>
      <c r="KM391" s="443"/>
      <c r="KN391" s="460"/>
      <c r="KO391" s="443"/>
      <c r="KP391" s="443"/>
      <c r="KQ391" s="443"/>
      <c r="KR391" s="443"/>
      <c r="KS391" s="443"/>
      <c r="KT391" s="443"/>
      <c r="KU391" s="443"/>
      <c r="KV391" s="443"/>
      <c r="KW391" s="460"/>
      <c r="KX391" s="443"/>
      <c r="KY391" s="443"/>
      <c r="KZ391" s="443"/>
      <c r="LA391" s="443"/>
      <c r="LB391" s="443"/>
      <c r="LC391" s="443"/>
      <c r="LD391" s="443"/>
      <c r="LE391" s="443"/>
      <c r="LF391" s="460"/>
      <c r="LG391" s="443"/>
      <c r="LH391" s="443"/>
      <c r="LI391" s="443"/>
      <c r="LJ391" s="443"/>
      <c r="LK391" s="443"/>
      <c r="LL391" s="443"/>
      <c r="LM391" s="443"/>
      <c r="LN391" s="443"/>
      <c r="LO391" s="460"/>
      <c r="LP391" s="443"/>
      <c r="LQ391" s="443"/>
      <c r="LR391" s="443"/>
      <c r="LS391" s="443"/>
      <c r="LT391" s="443"/>
      <c r="LU391" s="443"/>
      <c r="LV391" s="443"/>
      <c r="LW391" s="443"/>
      <c r="LX391" s="460"/>
      <c r="LY391" s="443"/>
      <c r="LZ391" s="443"/>
      <c r="MA391" s="443"/>
      <c r="MB391" s="443"/>
      <c r="MC391" s="443"/>
      <c r="MD391" s="443"/>
      <c r="ME391" s="443"/>
      <c r="MF391" s="443"/>
      <c r="MG391" s="460"/>
      <c r="MH391" s="443"/>
      <c r="MI391" s="443"/>
      <c r="MJ391" s="443"/>
      <c r="MK391" s="443"/>
      <c r="ML391" s="443"/>
      <c r="MM391" s="443"/>
      <c r="MN391" s="443"/>
      <c r="MO391" s="443"/>
      <c r="MP391" s="460"/>
      <c r="MQ391" s="443"/>
      <c r="MR391" s="443"/>
      <c r="MS391" s="443"/>
      <c r="MT391" s="443"/>
      <c r="MU391" s="443"/>
      <c r="MV391" s="443"/>
      <c r="MW391" s="443"/>
      <c r="MX391" s="443"/>
      <c r="MY391" s="460"/>
      <c r="MZ391" s="443"/>
      <c r="NA391" s="443"/>
      <c r="NB391" s="443"/>
      <c r="NC391" s="443"/>
      <c r="ND391" s="443"/>
      <c r="NE391" s="443"/>
      <c r="NF391" s="443"/>
      <c r="NG391" s="443"/>
      <c r="NH391" s="460"/>
    </row>
    <row r="392" spans="1:372" ht="18">
      <c r="A392" s="443"/>
      <c r="C392" s="460"/>
      <c r="D392" s="446"/>
      <c r="E392" s="446"/>
      <c r="F392" s="468"/>
      <c r="G392" s="335"/>
      <c r="H392" s="443"/>
      <c r="I392" s="443"/>
      <c r="J392" s="443"/>
      <c r="K392" s="443"/>
      <c r="L392" s="460"/>
      <c r="M392" s="441"/>
      <c r="N392" s="446"/>
      <c r="O392" s="468"/>
      <c r="P392" s="335"/>
      <c r="Q392" s="443"/>
      <c r="R392" s="443"/>
      <c r="S392" s="443"/>
      <c r="T392" s="443"/>
      <c r="U392" s="460"/>
      <c r="V392" s="721"/>
      <c r="W392" s="722"/>
      <c r="X392" s="680"/>
      <c r="Y392" s="722"/>
      <c r="Z392" s="722"/>
      <c r="AB392" s="443"/>
      <c r="AC392" s="443"/>
      <c r="AD392" s="460"/>
      <c r="AE392" s="723"/>
      <c r="AF392" s="722"/>
      <c r="AG392" s="668"/>
      <c r="AH392" s="722"/>
      <c r="AI392" s="722"/>
      <c r="AK392" s="443"/>
      <c r="AL392" s="443"/>
      <c r="AM392" s="460"/>
      <c r="AN392" s="538" t="s">
        <v>822</v>
      </c>
      <c r="AO392" s="443"/>
      <c r="AP392" s="443"/>
      <c r="AQ392" s="212">
        <v>20404.699999999932</v>
      </c>
      <c r="AR392" s="443" t="s">
        <v>1578</v>
      </c>
      <c r="AS392" s="446" t="s">
        <v>1661</v>
      </c>
      <c r="AT392" s="443"/>
      <c r="AU392" s="443"/>
      <c r="AV392" s="460"/>
      <c r="AW392" s="306" t="s">
        <v>844</v>
      </c>
      <c r="AX392" s="446"/>
      <c r="AY392" s="446"/>
      <c r="AZ392" s="212">
        <v>28920.175000000014</v>
      </c>
      <c r="BA392" s="388" t="s">
        <v>2139</v>
      </c>
      <c r="BB392" s="446" t="s">
        <v>1661</v>
      </c>
      <c r="BC392" s="24"/>
      <c r="BD392" s="443"/>
      <c r="BE392" s="460"/>
      <c r="BF392" s="306" t="s">
        <v>855</v>
      </c>
      <c r="BG392" s="446"/>
      <c r="BH392" s="621"/>
      <c r="BI392" s="212">
        <v>39978.200000000303</v>
      </c>
      <c r="BJ392" s="388" t="s">
        <v>3774</v>
      </c>
      <c r="BK392" s="446" t="s">
        <v>1661</v>
      </c>
      <c r="BL392" s="443"/>
      <c r="BM392" s="443"/>
      <c r="BN392" s="460"/>
      <c r="BO392" s="443"/>
      <c r="BP392" s="443"/>
      <c r="BQ392" s="443"/>
      <c r="BR392" s="443"/>
      <c r="BS392" s="443"/>
      <c r="BT392" s="443"/>
      <c r="BU392" s="443"/>
      <c r="BV392" s="443"/>
      <c r="BW392" s="460"/>
      <c r="BX392" s="443"/>
      <c r="BY392" s="443"/>
      <c r="BZ392" s="443"/>
      <c r="CA392" s="443"/>
      <c r="CB392" s="443"/>
      <c r="CC392" s="443"/>
      <c r="CD392" s="443"/>
      <c r="CE392" s="443"/>
      <c r="CF392" s="460"/>
      <c r="CG392" s="443"/>
      <c r="CH392" s="443"/>
      <c r="CI392" s="443"/>
      <c r="CJ392" s="443"/>
      <c r="CK392" s="443"/>
      <c r="CL392" s="443"/>
      <c r="CM392" s="443"/>
      <c r="CN392" s="443"/>
      <c r="CO392" s="460"/>
      <c r="CP392" s="443"/>
      <c r="CQ392" s="443"/>
      <c r="CR392" s="443"/>
      <c r="CS392" s="443"/>
      <c r="CT392" s="443"/>
      <c r="CU392" s="443"/>
      <c r="CV392" s="443"/>
      <c r="CW392" s="443"/>
      <c r="CX392" s="460"/>
      <c r="CY392" s="443"/>
      <c r="CZ392" s="443"/>
      <c r="DA392" s="443"/>
      <c r="DB392" s="443"/>
      <c r="DC392" s="443"/>
      <c r="DD392" s="443"/>
      <c r="DE392" s="443"/>
      <c r="DF392" s="443"/>
      <c r="DG392" s="460"/>
      <c r="DH392" s="443"/>
      <c r="DI392" s="443"/>
      <c r="DJ392" s="443"/>
      <c r="DK392" s="443"/>
      <c r="DL392" s="443"/>
      <c r="DM392" s="443"/>
      <c r="DN392" s="443"/>
      <c r="DO392" s="443"/>
      <c r="DP392" s="460"/>
      <c r="DQ392" s="443"/>
      <c r="DR392" s="443"/>
      <c r="DS392" s="443"/>
      <c r="DT392" s="443"/>
      <c r="DU392" s="443"/>
      <c r="DV392" s="443"/>
      <c r="DW392" s="443"/>
      <c r="DX392" s="443"/>
      <c r="DY392" s="460"/>
      <c r="DZ392" s="443"/>
      <c r="EA392" s="443"/>
      <c r="EB392" s="443"/>
      <c r="EC392" s="443"/>
      <c r="ED392" s="443"/>
      <c r="EE392" s="443"/>
      <c r="EF392" s="443"/>
      <c r="EG392" s="443"/>
      <c r="EH392" s="460"/>
      <c r="EI392" s="443"/>
      <c r="EJ392" s="443"/>
      <c r="EK392" s="443"/>
      <c r="EL392" s="443"/>
      <c r="EM392" s="443"/>
      <c r="EN392" s="443"/>
      <c r="EO392" s="443"/>
      <c r="EP392" s="443"/>
      <c r="EQ392" s="460"/>
      <c r="ER392" s="443"/>
      <c r="ES392" s="443"/>
      <c r="ET392" s="443"/>
      <c r="EU392" s="443"/>
      <c r="EV392" s="443"/>
      <c r="EW392" s="443"/>
      <c r="EX392" s="443"/>
      <c r="EY392" s="443"/>
      <c r="EZ392" s="460"/>
      <c r="FA392" s="443"/>
      <c r="FB392" s="443"/>
      <c r="FC392" s="443"/>
      <c r="FD392" s="443"/>
      <c r="FE392" s="443"/>
      <c r="FF392" s="443"/>
      <c r="FG392" s="443"/>
      <c r="FH392" s="443"/>
      <c r="FI392" s="460"/>
      <c r="FJ392" s="443"/>
      <c r="FK392" s="443"/>
      <c r="FL392" s="443"/>
      <c r="FM392" s="443"/>
      <c r="FN392" s="443"/>
      <c r="FO392" s="443"/>
      <c r="FP392" s="443"/>
      <c r="FQ392" s="443"/>
      <c r="FR392" s="460"/>
      <c r="FS392" s="443"/>
      <c r="FT392" s="443"/>
      <c r="FU392" s="443"/>
      <c r="FV392" s="443"/>
      <c r="FW392" s="443"/>
      <c r="FX392" s="443"/>
      <c r="FY392" s="443"/>
      <c r="FZ392" s="443"/>
      <c r="GA392" s="460"/>
      <c r="GB392" s="443"/>
      <c r="GC392" s="443"/>
      <c r="GD392" s="443"/>
      <c r="GE392" s="443"/>
      <c r="GF392" s="443"/>
      <c r="GG392" s="443"/>
      <c r="GH392" s="443"/>
      <c r="GI392" s="443"/>
      <c r="GJ392" s="460"/>
      <c r="GK392" s="443"/>
      <c r="GL392" s="443"/>
      <c r="GM392" s="443"/>
      <c r="GN392" s="443"/>
      <c r="GO392" s="443"/>
      <c r="GP392" s="443"/>
      <c r="GQ392" s="443"/>
      <c r="GR392" s="443"/>
      <c r="GS392" s="460"/>
      <c r="GT392" s="443"/>
      <c r="GU392" s="443"/>
      <c r="GV392" s="443"/>
      <c r="GW392" s="443"/>
      <c r="GX392" s="443"/>
      <c r="GY392" s="443"/>
      <c r="GZ392" s="443"/>
      <c r="HA392" s="443"/>
      <c r="HB392" s="460"/>
      <c r="HC392" s="443"/>
      <c r="HD392" s="443"/>
      <c r="HE392" s="443"/>
      <c r="HF392" s="443"/>
      <c r="HG392" s="443"/>
      <c r="HH392" s="443"/>
      <c r="HI392" s="443"/>
      <c r="HJ392" s="443"/>
      <c r="HK392" s="460"/>
      <c r="HL392" s="443"/>
      <c r="HM392" s="443"/>
      <c r="HN392" s="443"/>
      <c r="HO392" s="443"/>
      <c r="HP392" s="443"/>
      <c r="HQ392" s="443"/>
      <c r="HR392" s="443"/>
      <c r="HS392" s="443"/>
      <c r="HT392" s="460"/>
      <c r="HU392" s="443"/>
      <c r="HV392" s="443"/>
      <c r="HW392" s="443"/>
      <c r="HX392" s="443"/>
      <c r="HY392" s="443"/>
      <c r="HZ392" s="443"/>
      <c r="IA392" s="443"/>
      <c r="IB392" s="443"/>
      <c r="IC392" s="460"/>
      <c r="ID392" s="443"/>
      <c r="IE392" s="443"/>
      <c r="IF392" s="443"/>
      <c r="IG392" s="443"/>
      <c r="IH392" s="443"/>
      <c r="II392" s="443"/>
      <c r="IJ392" s="443"/>
      <c r="IK392" s="443"/>
      <c r="IL392" s="460"/>
      <c r="IM392" s="443"/>
      <c r="IN392" s="443"/>
      <c r="IO392" s="443"/>
      <c r="IP392" s="443"/>
      <c r="IQ392" s="443"/>
      <c r="IR392" s="443"/>
      <c r="IS392" s="443"/>
      <c r="IT392" s="443"/>
      <c r="IU392" s="460"/>
      <c r="IV392" s="443"/>
      <c r="IW392" s="443"/>
      <c r="IX392" s="443"/>
      <c r="IY392" s="443"/>
      <c r="IZ392" s="443"/>
      <c r="JA392" s="443"/>
      <c r="JB392" s="443"/>
      <c r="JC392" s="443"/>
      <c r="JD392" s="460"/>
      <c r="JE392" s="443"/>
      <c r="JF392" s="443"/>
      <c r="JG392" s="443"/>
      <c r="JH392" s="443"/>
      <c r="JI392" s="443"/>
      <c r="JJ392" s="443"/>
      <c r="JK392" s="443"/>
      <c r="JL392" s="443"/>
      <c r="JM392" s="460"/>
      <c r="JN392" s="443"/>
      <c r="JO392" s="443"/>
      <c r="JP392" s="443"/>
      <c r="JQ392" s="443"/>
      <c r="JR392" s="443"/>
      <c r="JS392" s="443"/>
      <c r="JT392" s="443"/>
      <c r="JU392" s="443"/>
      <c r="JV392" s="460"/>
      <c r="JW392" s="443"/>
      <c r="JX392" s="443"/>
      <c r="JY392" s="443"/>
      <c r="JZ392" s="443"/>
      <c r="KA392" s="443"/>
      <c r="KB392" s="443"/>
      <c r="KC392" s="443"/>
      <c r="KD392" s="443"/>
      <c r="KE392" s="460"/>
      <c r="KF392" s="443"/>
      <c r="KG392" s="443"/>
      <c r="KH392" s="443"/>
      <c r="KI392" s="443"/>
      <c r="KJ392" s="443"/>
      <c r="KK392" s="443"/>
      <c r="KL392" s="443"/>
      <c r="KM392" s="443"/>
      <c r="KN392" s="460"/>
      <c r="KO392" s="443"/>
      <c r="KP392" s="443"/>
      <c r="KQ392" s="443"/>
      <c r="KR392" s="443"/>
      <c r="KS392" s="443"/>
      <c r="KT392" s="443"/>
      <c r="KU392" s="443"/>
      <c r="KV392" s="443"/>
      <c r="KW392" s="460"/>
      <c r="KX392" s="443"/>
      <c r="KY392" s="443"/>
      <c r="KZ392" s="443"/>
      <c r="LA392" s="443"/>
      <c r="LB392" s="443"/>
      <c r="LC392" s="443"/>
      <c r="LD392" s="443"/>
      <c r="LE392" s="443"/>
      <c r="LF392" s="460"/>
      <c r="LG392" s="443"/>
      <c r="LH392" s="443"/>
      <c r="LI392" s="443"/>
      <c r="LJ392" s="443"/>
      <c r="LK392" s="443"/>
      <c r="LL392" s="443"/>
      <c r="LM392" s="443"/>
      <c r="LN392" s="443"/>
      <c r="LO392" s="460"/>
      <c r="LP392" s="443"/>
      <c r="LQ392" s="443"/>
      <c r="LR392" s="443"/>
      <c r="LS392" s="443"/>
      <c r="LT392" s="443"/>
      <c r="LU392" s="443"/>
      <c r="LV392" s="443"/>
      <c r="LW392" s="443"/>
      <c r="LX392" s="460"/>
      <c r="LY392" s="443"/>
      <c r="LZ392" s="443"/>
      <c r="MA392" s="443"/>
      <c r="MB392" s="443"/>
      <c r="MC392" s="443"/>
      <c r="MD392" s="443"/>
      <c r="ME392" s="443"/>
      <c r="MF392" s="443"/>
      <c r="MG392" s="460"/>
      <c r="MH392" s="443"/>
      <c r="MI392" s="443"/>
      <c r="MJ392" s="443"/>
      <c r="MK392" s="443"/>
      <c r="ML392" s="443"/>
      <c r="MM392" s="443"/>
      <c r="MN392" s="443"/>
      <c r="MO392" s="443"/>
      <c r="MP392" s="460"/>
      <c r="MQ392" s="443"/>
      <c r="MR392" s="443"/>
      <c r="MS392" s="443"/>
      <c r="MT392" s="443"/>
      <c r="MU392" s="443"/>
      <c r="MV392" s="443"/>
      <c r="MW392" s="443"/>
      <c r="MX392" s="443"/>
      <c r="MY392" s="460"/>
      <c r="MZ392" s="443"/>
      <c r="NA392" s="443"/>
      <c r="NB392" s="443"/>
      <c r="NC392" s="443"/>
      <c r="ND392" s="443"/>
      <c r="NE392" s="443"/>
      <c r="NF392" s="443"/>
      <c r="NG392" s="443"/>
      <c r="NH392" s="460"/>
    </row>
    <row r="393" spans="1:372" ht="18">
      <c r="A393" s="471"/>
      <c r="B393" s="213"/>
      <c r="C393" s="214"/>
      <c r="D393" s="446"/>
      <c r="E393" s="446"/>
      <c r="F393" s="468"/>
      <c r="G393" s="335"/>
      <c r="H393" s="443"/>
      <c r="I393" s="471"/>
      <c r="J393" s="471"/>
      <c r="K393" s="471"/>
      <c r="L393" s="214"/>
      <c r="M393" s="441"/>
      <c r="N393" s="446"/>
      <c r="O393" s="468"/>
      <c r="P393" s="335"/>
      <c r="Q393" s="443"/>
      <c r="R393" s="471"/>
      <c r="S393" s="471"/>
      <c r="T393" s="471"/>
      <c r="U393" s="214"/>
      <c r="V393" s="722"/>
      <c r="W393" s="722"/>
      <c r="X393" s="680"/>
      <c r="Y393" s="722"/>
      <c r="Z393" s="722"/>
      <c r="AB393" s="471"/>
      <c r="AC393" s="471"/>
      <c r="AD393" s="214"/>
      <c r="AE393" s="722"/>
      <c r="AF393" s="722"/>
      <c r="AG393" s="668"/>
      <c r="AH393" s="722"/>
      <c r="AI393" s="722"/>
      <c r="AK393" s="471"/>
      <c r="AL393" s="471"/>
      <c r="AM393" s="214"/>
      <c r="AN393" s="655">
        <v>2019</v>
      </c>
      <c r="AO393" s="443"/>
      <c r="AP393" s="443"/>
      <c r="AQ393" s="471"/>
      <c r="AR393" s="471"/>
      <c r="AS393" s="446"/>
      <c r="AT393" s="471"/>
      <c r="AU393" s="471"/>
      <c r="AV393" s="460"/>
      <c r="AW393" s="655" t="s">
        <v>1953</v>
      </c>
      <c r="AX393" s="443"/>
      <c r="AZ393" s="471"/>
      <c r="BB393" s="446"/>
      <c r="BC393" s="24"/>
      <c r="BD393" s="443"/>
      <c r="BE393" s="460"/>
      <c r="BF393" s="655" t="s">
        <v>3738</v>
      </c>
      <c r="BI393" s="471"/>
      <c r="BJ393" s="443"/>
      <c r="BK393" s="446"/>
      <c r="BL393" s="443"/>
      <c r="BM393" s="443"/>
      <c r="BN393" s="460"/>
      <c r="BO393" s="443"/>
      <c r="BP393" s="443"/>
      <c r="BQ393" s="443"/>
      <c r="BR393" s="443"/>
      <c r="BS393" s="443"/>
      <c r="BT393" s="443"/>
      <c r="BU393" s="443"/>
      <c r="BV393" s="443"/>
      <c r="BW393" s="460"/>
      <c r="BX393" s="443"/>
      <c r="BY393" s="443"/>
      <c r="BZ393" s="443"/>
      <c r="CA393" s="443"/>
      <c r="CB393" s="443"/>
      <c r="CC393" s="443"/>
      <c r="CD393" s="443"/>
      <c r="CE393" s="443"/>
      <c r="CF393" s="460"/>
      <c r="CG393" s="443"/>
      <c r="CH393" s="443"/>
      <c r="CI393" s="443"/>
      <c r="CJ393" s="443"/>
      <c r="CK393" s="443"/>
      <c r="CL393" s="443"/>
      <c r="CM393" s="443"/>
      <c r="CN393" s="443"/>
      <c r="CO393" s="460"/>
      <c r="CP393" s="443"/>
      <c r="CQ393" s="443"/>
      <c r="CR393" s="443"/>
      <c r="CS393" s="443"/>
      <c r="CT393" s="443"/>
      <c r="CU393" s="443"/>
      <c r="CV393" s="443"/>
      <c r="CW393" s="443"/>
      <c r="CX393" s="460"/>
      <c r="CY393" s="443"/>
      <c r="CZ393" s="443"/>
      <c r="DA393" s="443"/>
      <c r="DB393" s="443"/>
      <c r="DC393" s="443"/>
      <c r="DD393" s="443"/>
      <c r="DE393" s="443"/>
      <c r="DF393" s="443"/>
      <c r="DG393" s="460"/>
      <c r="DH393" s="443"/>
      <c r="DI393" s="443"/>
      <c r="DJ393" s="443"/>
      <c r="DK393" s="443"/>
      <c r="DL393" s="443"/>
      <c r="DM393" s="443"/>
      <c r="DN393" s="443"/>
      <c r="DO393" s="443"/>
      <c r="DP393" s="460"/>
      <c r="DQ393" s="443"/>
      <c r="DR393" s="443"/>
      <c r="DS393" s="443"/>
      <c r="DT393" s="443"/>
      <c r="DU393" s="443"/>
      <c r="DV393" s="443"/>
      <c r="DW393" s="443"/>
      <c r="DX393" s="443"/>
      <c r="DY393" s="460"/>
      <c r="DZ393" s="443"/>
      <c r="EA393" s="443"/>
      <c r="EB393" s="443"/>
      <c r="EC393" s="443"/>
      <c r="ED393" s="443"/>
      <c r="EE393" s="443"/>
      <c r="EF393" s="443"/>
      <c r="EG393" s="443"/>
      <c r="EH393" s="460"/>
      <c r="EI393" s="443"/>
      <c r="EJ393" s="443"/>
      <c r="EK393" s="443"/>
      <c r="EL393" s="443"/>
      <c r="EM393" s="443"/>
      <c r="EN393" s="443"/>
      <c r="EO393" s="443"/>
      <c r="EP393" s="443"/>
      <c r="EQ393" s="460"/>
      <c r="ER393" s="443"/>
      <c r="ES393" s="443"/>
      <c r="ET393" s="443"/>
      <c r="EU393" s="443"/>
      <c r="EV393" s="443"/>
      <c r="EW393" s="443"/>
      <c r="EX393" s="443"/>
      <c r="EY393" s="443"/>
      <c r="EZ393" s="460"/>
      <c r="FA393" s="443"/>
      <c r="FB393" s="443"/>
      <c r="FC393" s="443"/>
      <c r="FD393" s="443"/>
      <c r="FE393" s="443"/>
      <c r="FF393" s="443"/>
      <c r="FG393" s="443"/>
      <c r="FH393" s="443"/>
      <c r="FI393" s="460"/>
      <c r="FJ393" s="443"/>
      <c r="FK393" s="443"/>
      <c r="FL393" s="443"/>
      <c r="FM393" s="443"/>
      <c r="FN393" s="443"/>
      <c r="FO393" s="443"/>
      <c r="FP393" s="443"/>
      <c r="FQ393" s="443"/>
      <c r="FR393" s="460"/>
      <c r="FS393" s="443"/>
      <c r="FT393" s="443"/>
      <c r="FU393" s="443"/>
      <c r="FV393" s="443"/>
      <c r="FW393" s="443"/>
      <c r="FX393" s="443"/>
      <c r="FY393" s="443"/>
      <c r="FZ393" s="443"/>
      <c r="GA393" s="460"/>
      <c r="GB393" s="443"/>
      <c r="GC393" s="443"/>
      <c r="GD393" s="443"/>
      <c r="GE393" s="443"/>
      <c r="GF393" s="443"/>
      <c r="GG393" s="443"/>
      <c r="GH393" s="443"/>
      <c r="GI393" s="443"/>
      <c r="GJ393" s="460"/>
      <c r="GK393" s="443"/>
      <c r="GL393" s="443"/>
      <c r="GM393" s="443"/>
      <c r="GN393" s="443"/>
      <c r="GO393" s="443"/>
      <c r="GP393" s="443"/>
      <c r="GQ393" s="443"/>
      <c r="GR393" s="443"/>
      <c r="GS393" s="460"/>
      <c r="GT393" s="443"/>
      <c r="GU393" s="443"/>
      <c r="GV393" s="443"/>
      <c r="GW393" s="443"/>
      <c r="GX393" s="443"/>
      <c r="GY393" s="443"/>
      <c r="GZ393" s="443"/>
      <c r="HA393" s="443"/>
      <c r="HB393" s="460"/>
      <c r="HC393" s="443"/>
      <c r="HD393" s="443"/>
      <c r="HE393" s="443"/>
      <c r="HF393" s="443"/>
      <c r="HG393" s="443"/>
      <c r="HH393" s="443"/>
      <c r="HI393" s="443"/>
      <c r="HJ393" s="443"/>
      <c r="HK393" s="460"/>
      <c r="HL393" s="443"/>
      <c r="HM393" s="443"/>
      <c r="HN393" s="443"/>
      <c r="HO393" s="443"/>
      <c r="HP393" s="443"/>
      <c r="HQ393" s="443"/>
      <c r="HR393" s="443"/>
      <c r="HS393" s="443"/>
      <c r="HT393" s="460"/>
      <c r="HU393" s="443"/>
      <c r="HV393" s="443"/>
      <c r="HW393" s="443"/>
      <c r="HX393" s="443"/>
      <c r="HY393" s="443"/>
      <c r="HZ393" s="443"/>
      <c r="IA393" s="443"/>
      <c r="IB393" s="443"/>
      <c r="IC393" s="460"/>
      <c r="ID393" s="443"/>
      <c r="IE393" s="443"/>
      <c r="IF393" s="443"/>
      <c r="IG393" s="443"/>
      <c r="IH393" s="443"/>
      <c r="II393" s="443"/>
      <c r="IJ393" s="443"/>
      <c r="IK393" s="443"/>
      <c r="IL393" s="460"/>
      <c r="IM393" s="443"/>
      <c r="IN393" s="443"/>
      <c r="IO393" s="443"/>
      <c r="IP393" s="443"/>
      <c r="IQ393" s="443"/>
      <c r="IR393" s="443"/>
      <c r="IS393" s="443"/>
      <c r="IT393" s="443"/>
      <c r="IU393" s="460"/>
      <c r="IV393" s="443"/>
      <c r="IW393" s="443"/>
      <c r="IX393" s="443"/>
      <c r="IY393" s="443"/>
      <c r="IZ393" s="443"/>
      <c r="JA393" s="443"/>
      <c r="JB393" s="443"/>
      <c r="JC393" s="443"/>
      <c r="JD393" s="460"/>
      <c r="JE393" s="443"/>
      <c r="JF393" s="443"/>
      <c r="JG393" s="443"/>
      <c r="JH393" s="443"/>
      <c r="JI393" s="443"/>
      <c r="JJ393" s="443"/>
      <c r="JK393" s="443"/>
      <c r="JL393" s="443"/>
      <c r="JM393" s="460"/>
      <c r="JN393" s="443"/>
      <c r="JO393" s="443"/>
      <c r="JP393" s="443"/>
      <c r="JQ393" s="443"/>
      <c r="JR393" s="443"/>
      <c r="JS393" s="443"/>
      <c r="JT393" s="443"/>
      <c r="JU393" s="443"/>
      <c r="JV393" s="460"/>
      <c r="JW393" s="443"/>
      <c r="JX393" s="443"/>
      <c r="JY393" s="443"/>
      <c r="JZ393" s="443"/>
      <c r="KA393" s="443"/>
      <c r="KB393" s="443"/>
      <c r="KC393" s="443"/>
      <c r="KD393" s="443"/>
      <c r="KE393" s="460"/>
      <c r="KF393" s="443"/>
      <c r="KG393" s="443"/>
      <c r="KH393" s="443"/>
      <c r="KI393" s="443"/>
      <c r="KJ393" s="443"/>
      <c r="KK393" s="443"/>
      <c r="KL393" s="443"/>
      <c r="KM393" s="443"/>
      <c r="KN393" s="460"/>
      <c r="KO393" s="443"/>
      <c r="KP393" s="443"/>
      <c r="KQ393" s="443"/>
      <c r="KR393" s="443"/>
      <c r="KS393" s="443"/>
      <c r="KT393" s="443"/>
      <c r="KU393" s="443"/>
      <c r="KV393" s="443"/>
      <c r="KW393" s="460"/>
      <c r="KX393" s="443"/>
      <c r="KY393" s="443"/>
      <c r="KZ393" s="443"/>
      <c r="LA393" s="443"/>
      <c r="LB393" s="443"/>
      <c r="LC393" s="443"/>
      <c r="LD393" s="443"/>
      <c r="LE393" s="443"/>
      <c r="LF393" s="460"/>
      <c r="LG393" s="443"/>
      <c r="LH393" s="443"/>
      <c r="LI393" s="443"/>
      <c r="LJ393" s="443"/>
      <c r="LK393" s="443"/>
      <c r="LL393" s="443"/>
      <c r="LM393" s="443"/>
      <c r="LN393" s="443"/>
      <c r="LO393" s="460"/>
      <c r="LP393" s="443"/>
      <c r="LQ393" s="443"/>
      <c r="LR393" s="443"/>
      <c r="LS393" s="443"/>
      <c r="LT393" s="443"/>
      <c r="LU393" s="443"/>
      <c r="LV393" s="443"/>
      <c r="LW393" s="443"/>
      <c r="LX393" s="460"/>
      <c r="LY393" s="443"/>
      <c r="LZ393" s="443"/>
      <c r="MA393" s="443"/>
      <c r="MB393" s="443"/>
      <c r="MC393" s="443"/>
      <c r="MD393" s="443"/>
      <c r="ME393" s="443"/>
      <c r="MF393" s="443"/>
      <c r="MG393" s="460"/>
      <c r="MH393" s="443"/>
      <c r="MI393" s="443"/>
      <c r="MJ393" s="443"/>
      <c r="MK393" s="443"/>
      <c r="ML393" s="443"/>
      <c r="MM393" s="443"/>
      <c r="MN393" s="443"/>
      <c r="MO393" s="443"/>
      <c r="MP393" s="460"/>
      <c r="MQ393" s="443"/>
      <c r="MR393" s="443"/>
      <c r="MS393" s="443"/>
      <c r="MT393" s="443"/>
      <c r="MU393" s="443"/>
      <c r="MV393" s="443"/>
      <c r="MW393" s="443"/>
      <c r="MX393" s="443"/>
      <c r="MY393" s="460"/>
      <c r="MZ393" s="443"/>
      <c r="NA393" s="443"/>
      <c r="NB393" s="443"/>
      <c r="NC393" s="443"/>
      <c r="ND393" s="443"/>
      <c r="NE393" s="443"/>
      <c r="NF393" s="443"/>
      <c r="NG393" s="443"/>
      <c r="NH393" s="460"/>
    </row>
    <row r="394" spans="1:372" ht="18">
      <c r="A394" s="443"/>
      <c r="C394" s="460"/>
      <c r="D394" s="441"/>
      <c r="E394" s="446"/>
      <c r="F394" s="468"/>
      <c r="G394" s="335"/>
      <c r="H394" s="443"/>
      <c r="I394" s="443"/>
      <c r="J394" s="443"/>
      <c r="K394" s="443"/>
      <c r="L394" s="460"/>
      <c r="M394" s="540"/>
      <c r="N394" s="306"/>
      <c r="O394" s="306"/>
      <c r="P394" s="349"/>
      <c r="Q394" s="443"/>
      <c r="R394" s="443"/>
      <c r="S394" s="443"/>
      <c r="T394" s="443"/>
      <c r="U394" s="460"/>
      <c r="V394" s="722"/>
      <c r="W394" s="722"/>
      <c r="X394" s="680"/>
      <c r="Y394" s="722"/>
      <c r="Z394" s="722"/>
      <c r="AB394" s="443"/>
      <c r="AC394" s="443"/>
      <c r="AD394" s="460"/>
      <c r="AE394" s="721"/>
      <c r="AF394" s="722"/>
      <c r="AG394" s="668"/>
      <c r="AH394" s="722"/>
      <c r="AI394" s="722"/>
      <c r="AK394" s="443"/>
      <c r="AL394" s="443"/>
      <c r="AM394" s="460"/>
      <c r="AN394" s="538" t="s">
        <v>844</v>
      </c>
      <c r="AO394" s="443"/>
      <c r="AP394" s="443"/>
      <c r="AQ394" s="212">
        <v>20083.699999999993</v>
      </c>
      <c r="AR394" s="443" t="s">
        <v>1579</v>
      </c>
      <c r="AS394" s="446" t="s">
        <v>1662</v>
      </c>
      <c r="AT394" s="443"/>
      <c r="AU394" s="443"/>
      <c r="AV394" s="460"/>
      <c r="AW394" s="306" t="s">
        <v>842</v>
      </c>
      <c r="AX394" s="446"/>
      <c r="AY394" s="446"/>
      <c r="AZ394" s="212">
        <v>28904.68750000008</v>
      </c>
      <c r="BA394" s="388" t="s">
        <v>2140</v>
      </c>
      <c r="BB394" s="446" t="s">
        <v>1662</v>
      </c>
      <c r="BC394" s="24"/>
      <c r="BD394" s="443"/>
      <c r="BE394" s="460"/>
      <c r="BF394" s="306" t="s">
        <v>861</v>
      </c>
      <c r="BG394" s="446"/>
      <c r="BH394" s="621"/>
      <c r="BI394" s="212">
        <v>38875.597999999853</v>
      </c>
      <c r="BJ394" s="388" t="s">
        <v>3775</v>
      </c>
      <c r="BK394" s="446" t="s">
        <v>1662</v>
      </c>
      <c r="BL394" s="443"/>
      <c r="BM394" s="443"/>
      <c r="BN394" s="460"/>
      <c r="BO394" s="443"/>
      <c r="BP394" s="443"/>
      <c r="BQ394" s="443"/>
      <c r="BR394" s="443"/>
      <c r="BS394" s="443"/>
      <c r="BT394" s="443"/>
      <c r="BU394" s="443"/>
      <c r="BV394" s="443"/>
      <c r="BW394" s="460"/>
      <c r="BX394" s="443"/>
      <c r="BY394" s="443"/>
      <c r="BZ394" s="443"/>
      <c r="CA394" s="443"/>
      <c r="CB394" s="443"/>
      <c r="CC394" s="443"/>
      <c r="CD394" s="443"/>
      <c r="CE394" s="443"/>
      <c r="CF394" s="460"/>
      <c r="CG394" s="443"/>
      <c r="CH394" s="443"/>
      <c r="CI394" s="443"/>
      <c r="CJ394" s="443"/>
      <c r="CK394" s="443"/>
      <c r="CL394" s="443"/>
      <c r="CM394" s="443"/>
      <c r="CN394" s="443"/>
      <c r="CO394" s="460"/>
      <c r="CP394" s="443"/>
      <c r="CQ394" s="443"/>
      <c r="CR394" s="443"/>
      <c r="CS394" s="443"/>
      <c r="CT394" s="443"/>
      <c r="CU394" s="443"/>
      <c r="CV394" s="443"/>
      <c r="CW394" s="443"/>
      <c r="CX394" s="460"/>
      <c r="CY394" s="443"/>
      <c r="CZ394" s="443"/>
      <c r="DA394" s="443"/>
      <c r="DB394" s="443"/>
      <c r="DC394" s="443"/>
      <c r="DD394" s="443"/>
      <c r="DE394" s="443"/>
      <c r="DF394" s="443"/>
      <c r="DG394" s="460"/>
      <c r="DH394" s="443"/>
      <c r="DI394" s="443"/>
      <c r="DJ394" s="443"/>
      <c r="DK394" s="443"/>
      <c r="DL394" s="443"/>
      <c r="DM394" s="443"/>
      <c r="DN394" s="443"/>
      <c r="DO394" s="443"/>
      <c r="DP394" s="460"/>
      <c r="DQ394" s="443"/>
      <c r="DR394" s="443"/>
      <c r="DS394" s="443"/>
      <c r="DT394" s="443"/>
      <c r="DU394" s="443"/>
      <c r="DV394" s="443"/>
      <c r="DW394" s="443"/>
      <c r="DX394" s="443"/>
      <c r="DY394" s="460"/>
      <c r="DZ394" s="443"/>
      <c r="EA394" s="443"/>
      <c r="EB394" s="443"/>
      <c r="EC394" s="443"/>
      <c r="ED394" s="443"/>
      <c r="EE394" s="443"/>
      <c r="EF394" s="443"/>
      <c r="EG394" s="443"/>
      <c r="EH394" s="460"/>
      <c r="EI394" s="443"/>
      <c r="EJ394" s="443"/>
      <c r="EK394" s="443"/>
      <c r="EL394" s="443"/>
      <c r="EM394" s="443"/>
      <c r="EN394" s="443"/>
      <c r="EO394" s="443"/>
      <c r="EP394" s="443"/>
      <c r="EQ394" s="460"/>
      <c r="ER394" s="443"/>
      <c r="ES394" s="443"/>
      <c r="ET394" s="443"/>
      <c r="EU394" s="443"/>
      <c r="EV394" s="443"/>
      <c r="EW394" s="443"/>
      <c r="EX394" s="443"/>
      <c r="EY394" s="443"/>
      <c r="EZ394" s="460"/>
      <c r="FA394" s="443"/>
      <c r="FB394" s="443"/>
      <c r="FC394" s="443"/>
      <c r="FD394" s="443"/>
      <c r="FE394" s="443"/>
      <c r="FF394" s="443"/>
      <c r="FG394" s="443"/>
      <c r="FH394" s="443"/>
      <c r="FI394" s="460"/>
      <c r="FJ394" s="443"/>
      <c r="FK394" s="443"/>
      <c r="FL394" s="443"/>
      <c r="FM394" s="443"/>
      <c r="FN394" s="443"/>
      <c r="FO394" s="443"/>
      <c r="FP394" s="443"/>
      <c r="FQ394" s="443"/>
      <c r="FR394" s="460"/>
      <c r="FS394" s="443"/>
      <c r="FT394" s="443"/>
      <c r="FU394" s="443"/>
      <c r="FV394" s="443"/>
      <c r="FW394" s="443"/>
      <c r="FX394" s="443"/>
      <c r="FY394" s="443"/>
      <c r="FZ394" s="443"/>
      <c r="GA394" s="460"/>
      <c r="GB394" s="443"/>
      <c r="GC394" s="443"/>
      <c r="GD394" s="443"/>
      <c r="GE394" s="443"/>
      <c r="GF394" s="443"/>
      <c r="GG394" s="443"/>
      <c r="GH394" s="443"/>
      <c r="GI394" s="443"/>
      <c r="GJ394" s="460"/>
      <c r="GK394" s="443"/>
      <c r="GL394" s="443"/>
      <c r="GM394" s="443"/>
      <c r="GN394" s="443"/>
      <c r="GO394" s="443"/>
      <c r="GP394" s="443"/>
      <c r="GQ394" s="443"/>
      <c r="GR394" s="443"/>
      <c r="GS394" s="460"/>
      <c r="GT394" s="443"/>
      <c r="GU394" s="443"/>
      <c r="GV394" s="443"/>
      <c r="GW394" s="443"/>
      <c r="GX394" s="443"/>
      <c r="GY394" s="443"/>
      <c r="GZ394" s="443"/>
      <c r="HA394" s="443"/>
      <c r="HB394" s="460"/>
      <c r="HC394" s="443"/>
      <c r="HD394" s="443"/>
      <c r="HE394" s="443"/>
      <c r="HF394" s="443"/>
      <c r="HG394" s="443"/>
      <c r="HH394" s="443"/>
      <c r="HI394" s="443"/>
      <c r="HJ394" s="443"/>
      <c r="HK394" s="460"/>
      <c r="HL394" s="443"/>
      <c r="HM394" s="443"/>
      <c r="HN394" s="443"/>
      <c r="HO394" s="443"/>
      <c r="HP394" s="443"/>
      <c r="HQ394" s="443"/>
      <c r="HR394" s="443"/>
      <c r="HS394" s="443"/>
      <c r="HT394" s="460"/>
      <c r="HU394" s="443"/>
      <c r="HV394" s="443"/>
      <c r="HW394" s="443"/>
      <c r="HX394" s="443"/>
      <c r="HY394" s="443"/>
      <c r="HZ394" s="443"/>
      <c r="IA394" s="443"/>
      <c r="IB394" s="443"/>
      <c r="IC394" s="460"/>
      <c r="ID394" s="443"/>
      <c r="IE394" s="443"/>
      <c r="IF394" s="443"/>
      <c r="IG394" s="443"/>
      <c r="IH394" s="443"/>
      <c r="II394" s="443"/>
      <c r="IJ394" s="443"/>
      <c r="IK394" s="443"/>
      <c r="IL394" s="460"/>
      <c r="IM394" s="443"/>
      <c r="IN394" s="443"/>
      <c r="IO394" s="443"/>
      <c r="IP394" s="443"/>
      <c r="IQ394" s="443"/>
      <c r="IR394" s="443"/>
      <c r="IS394" s="443"/>
      <c r="IT394" s="443"/>
      <c r="IU394" s="460"/>
      <c r="IV394" s="443"/>
      <c r="IW394" s="443"/>
      <c r="IX394" s="443"/>
      <c r="IY394" s="443"/>
      <c r="IZ394" s="443"/>
      <c r="JA394" s="443"/>
      <c r="JB394" s="443"/>
      <c r="JC394" s="443"/>
      <c r="JD394" s="460"/>
      <c r="JE394" s="443"/>
      <c r="JF394" s="443"/>
      <c r="JG394" s="443"/>
      <c r="JH394" s="443"/>
      <c r="JI394" s="443"/>
      <c r="JJ394" s="443"/>
      <c r="JK394" s="443"/>
      <c r="JL394" s="443"/>
      <c r="JM394" s="460"/>
      <c r="JN394" s="443"/>
      <c r="JO394" s="443"/>
      <c r="JP394" s="443"/>
      <c r="JQ394" s="443"/>
      <c r="JR394" s="443"/>
      <c r="JS394" s="443"/>
      <c r="JT394" s="443"/>
      <c r="JU394" s="443"/>
      <c r="JV394" s="460"/>
      <c r="JW394" s="443"/>
      <c r="JX394" s="443"/>
      <c r="JY394" s="443"/>
      <c r="JZ394" s="443"/>
      <c r="KA394" s="443"/>
      <c r="KB394" s="443"/>
      <c r="KC394" s="443"/>
      <c r="KD394" s="443"/>
      <c r="KE394" s="460"/>
      <c r="KF394" s="443"/>
      <c r="KG394" s="443"/>
      <c r="KH394" s="443"/>
      <c r="KI394" s="443"/>
      <c r="KJ394" s="443"/>
      <c r="KK394" s="443"/>
      <c r="KL394" s="443"/>
      <c r="KM394" s="443"/>
      <c r="KN394" s="460"/>
      <c r="KO394" s="443"/>
      <c r="KP394" s="443"/>
      <c r="KQ394" s="443"/>
      <c r="KR394" s="443"/>
      <c r="KS394" s="443"/>
      <c r="KT394" s="443"/>
      <c r="KU394" s="443"/>
      <c r="KV394" s="443"/>
      <c r="KW394" s="460"/>
      <c r="KX394" s="443"/>
      <c r="KY394" s="443"/>
      <c r="KZ394" s="443"/>
      <c r="LA394" s="443"/>
      <c r="LB394" s="443"/>
      <c r="LC394" s="443"/>
      <c r="LD394" s="443"/>
      <c r="LE394" s="443"/>
      <c r="LF394" s="460"/>
      <c r="LG394" s="443"/>
      <c r="LH394" s="443"/>
      <c r="LI394" s="443"/>
      <c r="LJ394" s="443"/>
      <c r="LK394" s="443"/>
      <c r="LL394" s="443"/>
      <c r="LM394" s="443"/>
      <c r="LN394" s="443"/>
      <c r="LO394" s="460"/>
      <c r="LP394" s="443"/>
      <c r="LQ394" s="443"/>
      <c r="LR394" s="443"/>
      <c r="LS394" s="443"/>
      <c r="LT394" s="443"/>
      <c r="LU394" s="443"/>
      <c r="LV394" s="443"/>
      <c r="LW394" s="443"/>
      <c r="LX394" s="460"/>
      <c r="LY394" s="443"/>
      <c r="LZ394" s="443"/>
      <c r="MA394" s="443"/>
      <c r="MB394" s="443"/>
      <c r="MC394" s="443"/>
      <c r="MD394" s="443"/>
      <c r="ME394" s="443"/>
      <c r="MF394" s="443"/>
      <c r="MG394" s="460"/>
      <c r="MH394" s="443"/>
      <c r="MI394" s="443"/>
      <c r="MJ394" s="443"/>
      <c r="MK394" s="443"/>
      <c r="ML394" s="443"/>
      <c r="MM394" s="443"/>
      <c r="MN394" s="443"/>
      <c r="MO394" s="443"/>
      <c r="MP394" s="460"/>
      <c r="MQ394" s="443"/>
      <c r="MR394" s="443"/>
      <c r="MS394" s="443"/>
      <c r="MT394" s="443"/>
      <c r="MU394" s="443"/>
      <c r="MV394" s="443"/>
      <c r="MW394" s="443"/>
      <c r="MX394" s="443"/>
      <c r="MY394" s="460"/>
      <c r="MZ394" s="443"/>
      <c r="NA394" s="443"/>
      <c r="NB394" s="443"/>
      <c r="NC394" s="443"/>
      <c r="ND394" s="443"/>
      <c r="NE394" s="443"/>
      <c r="NF394" s="443"/>
      <c r="NG394" s="443"/>
      <c r="NH394" s="460"/>
    </row>
    <row r="395" spans="1:372" ht="18">
      <c r="A395" s="443"/>
      <c r="C395" s="460"/>
      <c r="D395" s="446"/>
      <c r="E395" s="446"/>
      <c r="F395" s="468"/>
      <c r="G395" s="335"/>
      <c r="H395" s="443"/>
      <c r="I395" s="443"/>
      <c r="J395" s="443"/>
      <c r="K395" s="443"/>
      <c r="L395" s="460"/>
      <c r="M395" s="540"/>
      <c r="N395" s="306"/>
      <c r="O395" s="306"/>
      <c r="P395" s="349"/>
      <c r="Q395" s="443"/>
      <c r="R395" s="443"/>
      <c r="S395" s="443"/>
      <c r="T395" s="443"/>
      <c r="U395" s="460"/>
      <c r="V395" s="676"/>
      <c r="W395" s="722"/>
      <c r="X395" s="680"/>
      <c r="Y395" s="722"/>
      <c r="Z395" s="722"/>
      <c r="AB395" s="443"/>
      <c r="AC395" s="443"/>
      <c r="AD395" s="460"/>
      <c r="AE395" s="721"/>
      <c r="AF395" s="722"/>
      <c r="AG395" s="668"/>
      <c r="AH395" s="722"/>
      <c r="AI395" s="722"/>
      <c r="AK395" s="443"/>
      <c r="AL395" s="443"/>
      <c r="AM395" s="460"/>
      <c r="AN395" s="655">
        <v>2019</v>
      </c>
      <c r="AO395" s="471"/>
      <c r="AP395" s="471"/>
      <c r="AQ395" s="443"/>
      <c r="AR395" s="443"/>
      <c r="AS395" s="446"/>
      <c r="AT395" s="443"/>
      <c r="AU395" s="443"/>
      <c r="AV395" s="460"/>
      <c r="AW395" s="655" t="s">
        <v>1953</v>
      </c>
      <c r="AX395" s="443"/>
      <c r="AZ395" s="471"/>
      <c r="BB395" s="446"/>
      <c r="BC395" s="24"/>
      <c r="BD395" s="443"/>
      <c r="BE395" s="460"/>
      <c r="BF395" s="655" t="s">
        <v>3738</v>
      </c>
      <c r="BI395" s="471"/>
      <c r="BJ395" s="443"/>
      <c r="BK395" s="446"/>
      <c r="BL395" s="443"/>
      <c r="BM395" s="443"/>
      <c r="BN395" s="460"/>
      <c r="BO395" s="443"/>
      <c r="BP395" s="443"/>
      <c r="BQ395" s="443"/>
      <c r="BR395" s="443"/>
      <c r="BS395" s="443"/>
      <c r="BT395" s="443"/>
      <c r="BU395" s="443"/>
      <c r="BV395" s="443"/>
      <c r="BW395" s="460"/>
      <c r="BX395" s="443"/>
      <c r="BY395" s="443"/>
      <c r="BZ395" s="443"/>
      <c r="CA395" s="443"/>
      <c r="CB395" s="443"/>
      <c r="CC395" s="443"/>
      <c r="CD395" s="443"/>
      <c r="CE395" s="443"/>
      <c r="CF395" s="460"/>
      <c r="CG395" s="443"/>
      <c r="CH395" s="443"/>
      <c r="CI395" s="443"/>
      <c r="CJ395" s="443"/>
      <c r="CK395" s="443"/>
      <c r="CL395" s="443"/>
      <c r="CM395" s="443"/>
      <c r="CN395" s="443"/>
      <c r="CO395" s="460"/>
      <c r="CP395" s="443"/>
      <c r="CQ395" s="443"/>
      <c r="CR395" s="443"/>
      <c r="CS395" s="443"/>
      <c r="CT395" s="443"/>
      <c r="CU395" s="443"/>
      <c r="CV395" s="443"/>
      <c r="CW395" s="443"/>
      <c r="CX395" s="460"/>
      <c r="CY395" s="443"/>
      <c r="CZ395" s="443"/>
      <c r="DA395" s="443"/>
      <c r="DB395" s="443"/>
      <c r="DC395" s="443"/>
      <c r="DD395" s="443"/>
      <c r="DE395" s="443"/>
      <c r="DF395" s="443"/>
      <c r="DG395" s="460"/>
      <c r="DH395" s="443"/>
      <c r="DI395" s="443"/>
      <c r="DJ395" s="443"/>
      <c r="DK395" s="443"/>
      <c r="DL395" s="443"/>
      <c r="DM395" s="443"/>
      <c r="DN395" s="443"/>
      <c r="DO395" s="443"/>
      <c r="DP395" s="460"/>
      <c r="DQ395" s="443"/>
      <c r="DR395" s="443"/>
      <c r="DS395" s="443"/>
      <c r="DT395" s="443"/>
      <c r="DU395" s="443"/>
      <c r="DV395" s="443"/>
      <c r="DW395" s="443"/>
      <c r="DX395" s="443"/>
      <c r="DY395" s="460"/>
      <c r="DZ395" s="443"/>
      <c r="EA395" s="443"/>
      <c r="EB395" s="443"/>
      <c r="EC395" s="443"/>
      <c r="ED395" s="443"/>
      <c r="EE395" s="443"/>
      <c r="EF395" s="443"/>
      <c r="EG395" s="443"/>
      <c r="EH395" s="460"/>
      <c r="EI395" s="443"/>
      <c r="EJ395" s="443"/>
      <c r="EK395" s="443"/>
      <c r="EL395" s="443"/>
      <c r="EM395" s="443"/>
      <c r="EN395" s="443"/>
      <c r="EO395" s="443"/>
      <c r="EP395" s="443"/>
      <c r="EQ395" s="460"/>
      <c r="ER395" s="443"/>
      <c r="ES395" s="443"/>
      <c r="ET395" s="443"/>
      <c r="EU395" s="443"/>
      <c r="EV395" s="443"/>
      <c r="EW395" s="443"/>
      <c r="EX395" s="443"/>
      <c r="EY395" s="443"/>
      <c r="EZ395" s="460"/>
      <c r="FA395" s="443"/>
      <c r="FB395" s="443"/>
      <c r="FC395" s="443"/>
      <c r="FD395" s="443"/>
      <c r="FE395" s="443"/>
      <c r="FF395" s="443"/>
      <c r="FG395" s="443"/>
      <c r="FH395" s="443"/>
      <c r="FI395" s="460"/>
      <c r="FJ395" s="443"/>
      <c r="FK395" s="443"/>
      <c r="FL395" s="443"/>
      <c r="FM395" s="443"/>
      <c r="FN395" s="443"/>
      <c r="FO395" s="443"/>
      <c r="FP395" s="443"/>
      <c r="FQ395" s="443"/>
      <c r="FR395" s="460"/>
      <c r="FS395" s="443"/>
      <c r="FT395" s="443"/>
      <c r="FU395" s="443"/>
      <c r="FV395" s="443"/>
      <c r="FW395" s="443"/>
      <c r="FX395" s="443"/>
      <c r="FY395" s="443"/>
      <c r="FZ395" s="443"/>
      <c r="GA395" s="460"/>
      <c r="GB395" s="443"/>
      <c r="GC395" s="443"/>
      <c r="GD395" s="443"/>
      <c r="GE395" s="443"/>
      <c r="GF395" s="443"/>
      <c r="GG395" s="443"/>
      <c r="GH395" s="443"/>
      <c r="GI395" s="443"/>
      <c r="GJ395" s="460"/>
      <c r="GK395" s="443"/>
      <c r="GL395" s="443"/>
      <c r="GM395" s="443"/>
      <c r="GN395" s="443"/>
      <c r="GO395" s="443"/>
      <c r="GP395" s="443"/>
      <c r="GQ395" s="443"/>
      <c r="GR395" s="443"/>
      <c r="GS395" s="460"/>
      <c r="GT395" s="443"/>
      <c r="GU395" s="443"/>
      <c r="GV395" s="443"/>
      <c r="GW395" s="443"/>
      <c r="GX395" s="443"/>
      <c r="GY395" s="443"/>
      <c r="GZ395" s="443"/>
      <c r="HA395" s="443"/>
      <c r="HB395" s="460"/>
      <c r="HC395" s="443"/>
      <c r="HD395" s="443"/>
      <c r="HE395" s="443"/>
      <c r="HF395" s="443"/>
      <c r="HG395" s="443"/>
      <c r="HH395" s="443"/>
      <c r="HI395" s="443"/>
      <c r="HJ395" s="443"/>
      <c r="HK395" s="460"/>
      <c r="HL395" s="443"/>
      <c r="HM395" s="443"/>
      <c r="HN395" s="443"/>
      <c r="HO395" s="443"/>
      <c r="HP395" s="443"/>
      <c r="HQ395" s="443"/>
      <c r="HR395" s="443"/>
      <c r="HS395" s="443"/>
      <c r="HT395" s="460"/>
      <c r="HU395" s="443"/>
      <c r="HV395" s="443"/>
      <c r="HW395" s="443"/>
      <c r="HX395" s="443"/>
      <c r="HY395" s="443"/>
      <c r="HZ395" s="443"/>
      <c r="IA395" s="443"/>
      <c r="IB395" s="443"/>
      <c r="IC395" s="460"/>
      <c r="ID395" s="443"/>
      <c r="IE395" s="443"/>
      <c r="IF395" s="443"/>
      <c r="IG395" s="443"/>
      <c r="IH395" s="443"/>
      <c r="II395" s="443"/>
      <c r="IJ395" s="443"/>
      <c r="IK395" s="443"/>
      <c r="IL395" s="460"/>
      <c r="IM395" s="443"/>
      <c r="IN395" s="443"/>
      <c r="IO395" s="443"/>
      <c r="IP395" s="443"/>
      <c r="IQ395" s="443"/>
      <c r="IR395" s="443"/>
      <c r="IS395" s="443"/>
      <c r="IT395" s="443"/>
      <c r="IU395" s="460"/>
      <c r="IV395" s="443"/>
      <c r="IW395" s="443"/>
      <c r="IX395" s="443"/>
      <c r="IY395" s="443"/>
      <c r="IZ395" s="443"/>
      <c r="JA395" s="443"/>
      <c r="JB395" s="443"/>
      <c r="JC395" s="443"/>
      <c r="JD395" s="460"/>
      <c r="JE395" s="443"/>
      <c r="JF395" s="443"/>
      <c r="JG395" s="443"/>
      <c r="JH395" s="443"/>
      <c r="JI395" s="443"/>
      <c r="JJ395" s="443"/>
      <c r="JK395" s="443"/>
      <c r="JL395" s="443"/>
      <c r="JM395" s="460"/>
      <c r="JN395" s="443"/>
      <c r="JO395" s="443"/>
      <c r="JP395" s="443"/>
      <c r="JQ395" s="443"/>
      <c r="JR395" s="443"/>
      <c r="JS395" s="443"/>
      <c r="JT395" s="443"/>
      <c r="JU395" s="443"/>
      <c r="JV395" s="460"/>
      <c r="JW395" s="443"/>
      <c r="JX395" s="443"/>
      <c r="JY395" s="443"/>
      <c r="JZ395" s="443"/>
      <c r="KA395" s="443"/>
      <c r="KB395" s="443"/>
      <c r="KC395" s="443"/>
      <c r="KD395" s="443"/>
      <c r="KE395" s="460"/>
      <c r="KF395" s="443"/>
      <c r="KG395" s="443"/>
      <c r="KH395" s="443"/>
      <c r="KI395" s="443"/>
      <c r="KJ395" s="443"/>
      <c r="KK395" s="443"/>
      <c r="KL395" s="443"/>
      <c r="KM395" s="443"/>
      <c r="KN395" s="460"/>
      <c r="KO395" s="443"/>
      <c r="KP395" s="443"/>
      <c r="KQ395" s="443"/>
      <c r="KR395" s="443"/>
      <c r="KS395" s="443"/>
      <c r="KT395" s="443"/>
      <c r="KU395" s="443"/>
      <c r="KV395" s="443"/>
      <c r="KW395" s="460"/>
      <c r="KX395" s="443"/>
      <c r="KY395" s="443"/>
      <c r="KZ395" s="443"/>
      <c r="LA395" s="443"/>
      <c r="LB395" s="443"/>
      <c r="LC395" s="443"/>
      <c r="LD395" s="443"/>
      <c r="LE395" s="443"/>
      <c r="LF395" s="460"/>
      <c r="LG395" s="443"/>
      <c r="LH395" s="443"/>
      <c r="LI395" s="443"/>
      <c r="LJ395" s="443"/>
      <c r="LK395" s="443"/>
      <c r="LL395" s="443"/>
      <c r="LM395" s="443"/>
      <c r="LN395" s="443"/>
      <c r="LO395" s="460"/>
      <c r="LP395" s="443"/>
      <c r="LQ395" s="443"/>
      <c r="LR395" s="443"/>
      <c r="LS395" s="443"/>
      <c r="LT395" s="443"/>
      <c r="LU395" s="443"/>
      <c r="LV395" s="443"/>
      <c r="LW395" s="443"/>
      <c r="LX395" s="460"/>
      <c r="LY395" s="443"/>
      <c r="LZ395" s="443"/>
      <c r="MA395" s="443"/>
      <c r="MB395" s="443"/>
      <c r="MC395" s="443"/>
      <c r="MD395" s="443"/>
      <c r="ME395" s="443"/>
      <c r="MF395" s="443"/>
      <c r="MG395" s="460"/>
      <c r="MH395" s="443"/>
      <c r="MI395" s="443"/>
      <c r="MJ395" s="443"/>
      <c r="MK395" s="443"/>
      <c r="ML395" s="443"/>
      <c r="MM395" s="443"/>
      <c r="MN395" s="443"/>
      <c r="MO395" s="443"/>
      <c r="MP395" s="460"/>
      <c r="MQ395" s="443"/>
      <c r="MR395" s="443"/>
      <c r="MS395" s="443"/>
      <c r="MT395" s="443"/>
      <c r="MU395" s="443"/>
      <c r="MV395" s="443"/>
      <c r="MW395" s="443"/>
      <c r="MX395" s="443"/>
      <c r="MY395" s="460"/>
      <c r="MZ395" s="443"/>
      <c r="NA395" s="443"/>
      <c r="NB395" s="443"/>
      <c r="NC395" s="443"/>
      <c r="ND395" s="443"/>
      <c r="NE395" s="443"/>
      <c r="NF395" s="443"/>
      <c r="NG395" s="443"/>
      <c r="NH395" s="460"/>
    </row>
    <row r="396" spans="1:372" ht="18">
      <c r="A396" s="443"/>
      <c r="C396" s="460"/>
      <c r="D396" s="446"/>
      <c r="E396" s="446"/>
      <c r="F396" s="468"/>
      <c r="G396" s="335"/>
      <c r="H396" s="443"/>
      <c r="I396" s="443"/>
      <c r="J396" s="443"/>
      <c r="K396" s="443"/>
      <c r="L396" s="460"/>
      <c r="M396" s="540"/>
      <c r="N396" s="306"/>
      <c r="O396" s="306"/>
      <c r="P396" s="349"/>
      <c r="Q396" s="443"/>
      <c r="R396" s="443"/>
      <c r="S396" s="443"/>
      <c r="T396" s="443"/>
      <c r="U396" s="460"/>
      <c r="V396" s="722"/>
      <c r="W396" s="722"/>
      <c r="X396" s="680"/>
      <c r="Y396" s="722"/>
      <c r="Z396" s="722"/>
      <c r="AB396" s="443"/>
      <c r="AC396" s="443"/>
      <c r="AD396" s="460"/>
      <c r="AE396" s="723"/>
      <c r="AF396" s="722"/>
      <c r="AG396" s="668"/>
      <c r="AH396" s="722"/>
      <c r="AI396" s="722"/>
      <c r="AK396" s="443"/>
      <c r="AL396" s="443"/>
      <c r="AM396" s="460"/>
      <c r="AN396" s="538" t="s">
        <v>842</v>
      </c>
      <c r="AO396" s="443"/>
      <c r="AP396" s="443"/>
      <c r="AQ396" s="212">
        <v>19975.250000000138</v>
      </c>
      <c r="AR396" s="443" t="s">
        <v>1580</v>
      </c>
      <c r="AS396" s="446" t="s">
        <v>1663</v>
      </c>
      <c r="AT396" s="443"/>
      <c r="AU396" s="443"/>
      <c r="AV396" s="460"/>
      <c r="AW396" s="306" t="s">
        <v>836</v>
      </c>
      <c r="AX396" s="446"/>
      <c r="AY396" s="446"/>
      <c r="AZ396" s="212">
        <v>28529.499999999847</v>
      </c>
      <c r="BA396" s="388" t="s">
        <v>2141</v>
      </c>
      <c r="BB396" s="446" t="s">
        <v>1663</v>
      </c>
      <c r="BC396" s="24"/>
      <c r="BD396" s="443"/>
      <c r="BE396" s="460"/>
      <c r="BF396" s="306" t="s">
        <v>828</v>
      </c>
      <c r="BG396" s="446"/>
      <c r="BH396" s="621"/>
      <c r="BI396" s="212">
        <v>38703.900000000081</v>
      </c>
      <c r="BJ396" s="388" t="s">
        <v>3776</v>
      </c>
      <c r="BK396" s="446" t="s">
        <v>1663</v>
      </c>
      <c r="BL396" s="443"/>
      <c r="BM396" s="443"/>
      <c r="BN396" s="460"/>
      <c r="BO396" s="443"/>
      <c r="BP396" s="443"/>
      <c r="BQ396" s="443"/>
      <c r="BR396" s="443"/>
      <c r="BS396" s="443"/>
      <c r="BT396" s="443"/>
      <c r="BU396" s="443"/>
      <c r="BV396" s="443"/>
      <c r="BW396" s="460"/>
      <c r="BX396" s="443"/>
      <c r="BY396" s="443"/>
      <c r="BZ396" s="443"/>
      <c r="CA396" s="443"/>
      <c r="CB396" s="443"/>
      <c r="CC396" s="443"/>
      <c r="CD396" s="443"/>
      <c r="CE396" s="443"/>
      <c r="CF396" s="460"/>
      <c r="CG396" s="443"/>
      <c r="CH396" s="443"/>
      <c r="CI396" s="443"/>
      <c r="CJ396" s="443"/>
      <c r="CK396" s="443"/>
      <c r="CL396" s="443"/>
      <c r="CM396" s="443"/>
      <c r="CN396" s="443"/>
      <c r="CO396" s="460"/>
      <c r="CP396" s="443"/>
      <c r="CQ396" s="443"/>
      <c r="CR396" s="443"/>
      <c r="CS396" s="443"/>
      <c r="CT396" s="443"/>
      <c r="CU396" s="443"/>
      <c r="CV396" s="443"/>
      <c r="CW396" s="443"/>
      <c r="CX396" s="460"/>
      <c r="CY396" s="443"/>
      <c r="CZ396" s="443"/>
      <c r="DA396" s="443"/>
      <c r="DB396" s="443"/>
      <c r="DC396" s="443"/>
      <c r="DD396" s="443"/>
      <c r="DE396" s="443"/>
      <c r="DF396" s="443"/>
      <c r="DG396" s="460"/>
      <c r="DH396" s="443"/>
      <c r="DI396" s="443"/>
      <c r="DJ396" s="443"/>
      <c r="DK396" s="443"/>
      <c r="DL396" s="443"/>
      <c r="DM396" s="443"/>
      <c r="DN396" s="443"/>
      <c r="DO396" s="443"/>
      <c r="DP396" s="460"/>
      <c r="DQ396" s="443"/>
      <c r="DR396" s="443"/>
      <c r="DS396" s="443"/>
      <c r="DT396" s="443"/>
      <c r="DU396" s="443"/>
      <c r="DV396" s="443"/>
      <c r="DW396" s="443"/>
      <c r="DX396" s="443"/>
      <c r="DY396" s="460"/>
      <c r="DZ396" s="443"/>
      <c r="EA396" s="443"/>
      <c r="EB396" s="443"/>
      <c r="EC396" s="443"/>
      <c r="ED396" s="443"/>
      <c r="EE396" s="443"/>
      <c r="EF396" s="443"/>
      <c r="EG396" s="443"/>
      <c r="EH396" s="460"/>
      <c r="EI396" s="443"/>
      <c r="EJ396" s="443"/>
      <c r="EK396" s="443"/>
      <c r="EL396" s="443"/>
      <c r="EM396" s="443"/>
      <c r="EN396" s="443"/>
      <c r="EO396" s="443"/>
      <c r="EP396" s="443"/>
      <c r="EQ396" s="460"/>
      <c r="ER396" s="443"/>
      <c r="ES396" s="443"/>
      <c r="ET396" s="443"/>
      <c r="EU396" s="443"/>
      <c r="EV396" s="443"/>
      <c r="EW396" s="443"/>
      <c r="EX396" s="443"/>
      <c r="EY396" s="443"/>
      <c r="EZ396" s="460"/>
      <c r="FA396" s="443"/>
      <c r="FB396" s="443"/>
      <c r="FC396" s="443"/>
      <c r="FD396" s="443"/>
      <c r="FE396" s="443"/>
      <c r="FF396" s="443"/>
      <c r="FG396" s="443"/>
      <c r="FH396" s="443"/>
      <c r="FI396" s="460"/>
      <c r="FJ396" s="443"/>
      <c r="FK396" s="443"/>
      <c r="FL396" s="443"/>
      <c r="FM396" s="443"/>
      <c r="FN396" s="443"/>
      <c r="FO396" s="443"/>
      <c r="FP396" s="443"/>
      <c r="FQ396" s="443"/>
      <c r="FR396" s="460"/>
      <c r="FS396" s="443"/>
      <c r="FT396" s="443"/>
      <c r="FU396" s="443"/>
      <c r="FV396" s="443"/>
      <c r="FW396" s="443"/>
      <c r="FX396" s="443"/>
      <c r="FY396" s="443"/>
      <c r="FZ396" s="443"/>
      <c r="GA396" s="460"/>
      <c r="GB396" s="443"/>
      <c r="GC396" s="443"/>
      <c r="GD396" s="443"/>
      <c r="GE396" s="443"/>
      <c r="GF396" s="443"/>
      <c r="GG396" s="443"/>
      <c r="GH396" s="443"/>
      <c r="GI396" s="443"/>
      <c r="GJ396" s="460"/>
      <c r="GK396" s="443"/>
      <c r="GL396" s="443"/>
      <c r="GM396" s="443"/>
      <c r="GN396" s="443"/>
      <c r="GO396" s="443"/>
      <c r="GP396" s="443"/>
      <c r="GQ396" s="443"/>
      <c r="GR396" s="443"/>
      <c r="GS396" s="460"/>
      <c r="GT396" s="443"/>
      <c r="GU396" s="443"/>
      <c r="GV396" s="443"/>
      <c r="GW396" s="443"/>
      <c r="GX396" s="443"/>
      <c r="GY396" s="443"/>
      <c r="GZ396" s="443"/>
      <c r="HA396" s="443"/>
      <c r="HB396" s="460"/>
      <c r="HC396" s="443"/>
      <c r="HD396" s="443"/>
      <c r="HE396" s="443"/>
      <c r="HF396" s="443"/>
      <c r="HG396" s="443"/>
      <c r="HH396" s="443"/>
      <c r="HI396" s="443"/>
      <c r="HJ396" s="443"/>
      <c r="HK396" s="460"/>
      <c r="HL396" s="443"/>
      <c r="HM396" s="443"/>
      <c r="HN396" s="443"/>
      <c r="HO396" s="443"/>
      <c r="HP396" s="443"/>
      <c r="HQ396" s="443"/>
      <c r="HR396" s="443"/>
      <c r="HS396" s="443"/>
      <c r="HT396" s="460"/>
      <c r="HU396" s="443"/>
      <c r="HV396" s="443"/>
      <c r="HW396" s="443"/>
      <c r="HX396" s="443"/>
      <c r="HY396" s="443"/>
      <c r="HZ396" s="443"/>
      <c r="IA396" s="443"/>
      <c r="IB396" s="443"/>
      <c r="IC396" s="460"/>
      <c r="ID396" s="443"/>
      <c r="IE396" s="443"/>
      <c r="IF396" s="443"/>
      <c r="IG396" s="443"/>
      <c r="IH396" s="443"/>
      <c r="II396" s="443"/>
      <c r="IJ396" s="443"/>
      <c r="IK396" s="443"/>
      <c r="IL396" s="460"/>
      <c r="IM396" s="443"/>
      <c r="IN396" s="443"/>
      <c r="IO396" s="443"/>
      <c r="IP396" s="443"/>
      <c r="IQ396" s="443"/>
      <c r="IR396" s="443"/>
      <c r="IS396" s="443"/>
      <c r="IT396" s="443"/>
      <c r="IU396" s="460"/>
      <c r="IV396" s="443"/>
      <c r="IW396" s="443"/>
      <c r="IX396" s="443"/>
      <c r="IY396" s="443"/>
      <c r="IZ396" s="443"/>
      <c r="JA396" s="443"/>
      <c r="JB396" s="443"/>
      <c r="JC396" s="443"/>
      <c r="JD396" s="460"/>
      <c r="JE396" s="443"/>
      <c r="JF396" s="443"/>
      <c r="JG396" s="443"/>
      <c r="JH396" s="443"/>
      <c r="JI396" s="443"/>
      <c r="JJ396" s="443"/>
      <c r="JK396" s="443"/>
      <c r="JL396" s="443"/>
      <c r="JM396" s="460"/>
      <c r="JN396" s="443"/>
      <c r="JO396" s="443"/>
      <c r="JP396" s="443"/>
      <c r="JQ396" s="443"/>
      <c r="JR396" s="443"/>
      <c r="JS396" s="443"/>
      <c r="JT396" s="443"/>
      <c r="JU396" s="443"/>
      <c r="JV396" s="460"/>
      <c r="JW396" s="443"/>
      <c r="JX396" s="443"/>
      <c r="JY396" s="443"/>
      <c r="JZ396" s="443"/>
      <c r="KA396" s="443"/>
      <c r="KB396" s="443"/>
      <c r="KC396" s="443"/>
      <c r="KD396" s="443"/>
      <c r="KE396" s="460"/>
      <c r="KF396" s="443"/>
      <c r="KG396" s="443"/>
      <c r="KH396" s="443"/>
      <c r="KI396" s="443"/>
      <c r="KJ396" s="443"/>
      <c r="KK396" s="443"/>
      <c r="KL396" s="443"/>
      <c r="KM396" s="443"/>
      <c r="KN396" s="460"/>
      <c r="KO396" s="443"/>
      <c r="KP396" s="443"/>
      <c r="KQ396" s="443"/>
      <c r="KR396" s="443"/>
      <c r="KS396" s="443"/>
      <c r="KT396" s="443"/>
      <c r="KU396" s="443"/>
      <c r="KV396" s="443"/>
      <c r="KW396" s="460"/>
      <c r="KX396" s="443"/>
      <c r="KY396" s="443"/>
      <c r="KZ396" s="443"/>
      <c r="LA396" s="443"/>
      <c r="LB396" s="443"/>
      <c r="LC396" s="443"/>
      <c r="LD396" s="443"/>
      <c r="LE396" s="443"/>
      <c r="LF396" s="460"/>
      <c r="LG396" s="443"/>
      <c r="LH396" s="443"/>
      <c r="LI396" s="443"/>
      <c r="LJ396" s="443"/>
      <c r="LK396" s="443"/>
      <c r="LL396" s="443"/>
      <c r="LM396" s="443"/>
      <c r="LN396" s="443"/>
      <c r="LO396" s="460"/>
      <c r="LP396" s="443"/>
      <c r="LQ396" s="443"/>
      <c r="LR396" s="443"/>
      <c r="LS396" s="443"/>
      <c r="LT396" s="443"/>
      <c r="LU396" s="443"/>
      <c r="LV396" s="443"/>
      <c r="LW396" s="443"/>
      <c r="LX396" s="460"/>
      <c r="LY396" s="443"/>
      <c r="LZ396" s="443"/>
      <c r="MA396" s="443"/>
      <c r="MB396" s="443"/>
      <c r="MC396" s="443"/>
      <c r="MD396" s="443"/>
      <c r="ME396" s="443"/>
      <c r="MF396" s="443"/>
      <c r="MG396" s="460"/>
      <c r="MH396" s="443"/>
      <c r="MI396" s="443"/>
      <c r="MJ396" s="443"/>
      <c r="MK396" s="443"/>
      <c r="ML396" s="443"/>
      <c r="MM396" s="443"/>
      <c r="MN396" s="443"/>
      <c r="MO396" s="443"/>
      <c r="MP396" s="460"/>
      <c r="MQ396" s="443"/>
      <c r="MR396" s="443"/>
      <c r="MS396" s="443"/>
      <c r="MT396" s="443"/>
      <c r="MU396" s="443"/>
      <c r="MV396" s="443"/>
      <c r="MW396" s="443"/>
      <c r="MX396" s="443"/>
      <c r="MY396" s="460"/>
      <c r="MZ396" s="443"/>
      <c r="NA396" s="443"/>
      <c r="NB396" s="443"/>
      <c r="NC396" s="443"/>
      <c r="ND396" s="443"/>
      <c r="NE396" s="443"/>
      <c r="NF396" s="443"/>
      <c r="NG396" s="443"/>
      <c r="NH396" s="460"/>
    </row>
    <row r="397" spans="1:372" ht="18">
      <c r="A397" s="306"/>
      <c r="B397" s="59"/>
      <c r="C397" s="460"/>
      <c r="D397" s="446"/>
      <c r="E397" s="446"/>
      <c r="F397" s="468"/>
      <c r="G397" s="335"/>
      <c r="H397" s="443"/>
      <c r="I397" s="443"/>
      <c r="J397" s="443"/>
      <c r="K397" s="443"/>
      <c r="L397" s="460"/>
      <c r="M397" s="540"/>
      <c r="N397" s="306"/>
      <c r="O397" s="306"/>
      <c r="P397" s="349"/>
      <c r="Q397" s="443"/>
      <c r="R397" s="443"/>
      <c r="S397" s="443"/>
      <c r="T397" s="443"/>
      <c r="U397" s="460"/>
      <c r="V397" s="723"/>
      <c r="W397" s="722"/>
      <c r="X397" s="680"/>
      <c r="Y397" s="722"/>
      <c r="Z397" s="722"/>
      <c r="AB397" s="443"/>
      <c r="AC397" s="443"/>
      <c r="AD397" s="460"/>
      <c r="AE397" s="676"/>
      <c r="AF397" s="722"/>
      <c r="AG397" s="668"/>
      <c r="AH397" s="722"/>
      <c r="AI397" s="722"/>
      <c r="AK397" s="443"/>
      <c r="AL397" s="443"/>
      <c r="AM397" s="460"/>
      <c r="AN397" s="655">
        <v>2019</v>
      </c>
      <c r="AO397" s="443"/>
      <c r="AP397" s="443"/>
      <c r="AQ397" s="443"/>
      <c r="AR397" s="443"/>
      <c r="AS397" s="446"/>
      <c r="AT397" s="443"/>
      <c r="AU397" s="443"/>
      <c r="AV397" s="460"/>
      <c r="AW397" s="655" t="s">
        <v>1953</v>
      </c>
      <c r="AX397" s="443"/>
      <c r="AZ397" s="471"/>
      <c r="BB397" s="446"/>
      <c r="BC397" s="24"/>
      <c r="BD397" s="443"/>
      <c r="BE397" s="460"/>
      <c r="BF397" s="655" t="s">
        <v>3738</v>
      </c>
      <c r="BI397" s="471"/>
      <c r="BJ397" s="443"/>
      <c r="BK397" s="446"/>
      <c r="BL397" s="443"/>
      <c r="BM397" s="443"/>
      <c r="BN397" s="460"/>
      <c r="BO397" s="443"/>
      <c r="BP397" s="443"/>
      <c r="BQ397" s="443"/>
      <c r="BR397" s="443"/>
      <c r="BS397" s="443"/>
      <c r="BT397" s="443"/>
      <c r="BU397" s="443"/>
      <c r="BV397" s="443"/>
      <c r="BW397" s="460"/>
      <c r="BX397" s="443"/>
      <c r="BY397" s="443"/>
      <c r="BZ397" s="443"/>
      <c r="CA397" s="443"/>
      <c r="CB397" s="443"/>
      <c r="CC397" s="443"/>
      <c r="CD397" s="443"/>
      <c r="CE397" s="443"/>
      <c r="CF397" s="460"/>
      <c r="CG397" s="443"/>
      <c r="CH397" s="443"/>
      <c r="CI397" s="443"/>
      <c r="CJ397" s="443"/>
      <c r="CK397" s="443"/>
      <c r="CL397" s="443"/>
      <c r="CM397" s="443"/>
      <c r="CN397" s="443"/>
      <c r="CO397" s="460"/>
      <c r="CP397" s="443"/>
      <c r="CQ397" s="443"/>
      <c r="CR397" s="443"/>
      <c r="CS397" s="443"/>
      <c r="CT397" s="443"/>
      <c r="CU397" s="443"/>
      <c r="CV397" s="443"/>
      <c r="CW397" s="443"/>
      <c r="CX397" s="460"/>
      <c r="CY397" s="443"/>
      <c r="CZ397" s="443"/>
      <c r="DA397" s="443"/>
      <c r="DB397" s="443"/>
      <c r="DC397" s="443"/>
      <c r="DD397" s="443"/>
      <c r="DE397" s="443"/>
      <c r="DF397" s="443"/>
      <c r="DG397" s="460"/>
      <c r="DH397" s="443"/>
      <c r="DI397" s="443"/>
      <c r="DJ397" s="443"/>
      <c r="DK397" s="443"/>
      <c r="DL397" s="443"/>
      <c r="DM397" s="443"/>
      <c r="DN397" s="443"/>
      <c r="DO397" s="443"/>
      <c r="DP397" s="460"/>
      <c r="DQ397" s="443"/>
      <c r="DR397" s="443"/>
      <c r="DS397" s="443"/>
      <c r="DT397" s="443"/>
      <c r="DU397" s="443"/>
      <c r="DV397" s="443"/>
      <c r="DW397" s="443"/>
      <c r="DX397" s="443"/>
      <c r="DY397" s="460"/>
      <c r="DZ397" s="443"/>
      <c r="EA397" s="443"/>
      <c r="EB397" s="443"/>
      <c r="EC397" s="443"/>
      <c r="ED397" s="443"/>
      <c r="EE397" s="443"/>
      <c r="EF397" s="443"/>
      <c r="EG397" s="443"/>
      <c r="EH397" s="460"/>
      <c r="EI397" s="443"/>
      <c r="EJ397" s="443"/>
      <c r="EK397" s="443"/>
      <c r="EL397" s="443"/>
      <c r="EM397" s="443"/>
      <c r="EN397" s="443"/>
      <c r="EO397" s="443"/>
      <c r="EP397" s="443"/>
      <c r="EQ397" s="460"/>
      <c r="ER397" s="443"/>
      <c r="ES397" s="443"/>
      <c r="ET397" s="443"/>
      <c r="EU397" s="443"/>
      <c r="EV397" s="443"/>
      <c r="EW397" s="443"/>
      <c r="EX397" s="443"/>
      <c r="EY397" s="443"/>
      <c r="EZ397" s="460"/>
      <c r="FA397" s="443"/>
      <c r="FB397" s="443"/>
      <c r="FC397" s="443"/>
      <c r="FD397" s="443"/>
      <c r="FE397" s="443"/>
      <c r="FF397" s="443"/>
      <c r="FG397" s="443"/>
      <c r="FH397" s="443"/>
      <c r="FI397" s="460"/>
      <c r="FJ397" s="443"/>
      <c r="FK397" s="443"/>
      <c r="FL397" s="443"/>
      <c r="FM397" s="443"/>
      <c r="FN397" s="443"/>
      <c r="FO397" s="443"/>
      <c r="FP397" s="443"/>
      <c r="FQ397" s="443"/>
      <c r="FR397" s="460"/>
      <c r="FS397" s="443"/>
      <c r="FT397" s="443"/>
      <c r="FU397" s="443"/>
      <c r="FV397" s="443"/>
      <c r="FW397" s="443"/>
      <c r="FX397" s="443"/>
      <c r="FY397" s="443"/>
      <c r="FZ397" s="443"/>
      <c r="GA397" s="460"/>
      <c r="GB397" s="443"/>
      <c r="GC397" s="443"/>
      <c r="GD397" s="443"/>
      <c r="GE397" s="443"/>
      <c r="GF397" s="443"/>
      <c r="GG397" s="443"/>
      <c r="GH397" s="443"/>
      <c r="GI397" s="443"/>
      <c r="GJ397" s="460"/>
      <c r="GK397" s="443"/>
      <c r="GL397" s="443"/>
      <c r="GM397" s="443"/>
      <c r="GN397" s="443"/>
      <c r="GO397" s="443"/>
      <c r="GP397" s="443"/>
      <c r="GQ397" s="443"/>
      <c r="GR397" s="443"/>
      <c r="GS397" s="460"/>
      <c r="GT397" s="443"/>
      <c r="GU397" s="443"/>
      <c r="GV397" s="443"/>
      <c r="GW397" s="443"/>
      <c r="GX397" s="443"/>
      <c r="GY397" s="443"/>
      <c r="GZ397" s="443"/>
      <c r="HA397" s="443"/>
      <c r="HB397" s="460"/>
      <c r="HC397" s="443"/>
      <c r="HD397" s="443"/>
      <c r="HE397" s="443"/>
      <c r="HF397" s="443"/>
      <c r="HG397" s="443"/>
      <c r="HH397" s="443"/>
      <c r="HI397" s="443"/>
      <c r="HJ397" s="443"/>
      <c r="HK397" s="460"/>
      <c r="HL397" s="443"/>
      <c r="HM397" s="443"/>
      <c r="HN397" s="443"/>
      <c r="HO397" s="443"/>
      <c r="HP397" s="443"/>
      <c r="HQ397" s="443"/>
      <c r="HR397" s="443"/>
      <c r="HS397" s="443"/>
      <c r="HT397" s="460"/>
      <c r="HU397" s="443"/>
      <c r="HV397" s="443"/>
      <c r="HW397" s="443"/>
      <c r="HX397" s="443"/>
      <c r="HY397" s="443"/>
      <c r="HZ397" s="443"/>
      <c r="IA397" s="443"/>
      <c r="IB397" s="443"/>
      <c r="IC397" s="460"/>
      <c r="ID397" s="443"/>
      <c r="IE397" s="443"/>
      <c r="IF397" s="443"/>
      <c r="IG397" s="443"/>
      <c r="IH397" s="443"/>
      <c r="II397" s="443"/>
      <c r="IJ397" s="443"/>
      <c r="IK397" s="443"/>
      <c r="IL397" s="460"/>
      <c r="IM397" s="443"/>
      <c r="IN397" s="443"/>
      <c r="IO397" s="443"/>
      <c r="IP397" s="443"/>
      <c r="IQ397" s="443"/>
      <c r="IR397" s="443"/>
      <c r="IS397" s="443"/>
      <c r="IT397" s="443"/>
      <c r="IU397" s="460"/>
      <c r="IV397" s="443"/>
      <c r="IW397" s="443"/>
      <c r="IX397" s="443"/>
      <c r="IY397" s="443"/>
      <c r="IZ397" s="443"/>
      <c r="JA397" s="443"/>
      <c r="JB397" s="443"/>
      <c r="JC397" s="443"/>
      <c r="JD397" s="460"/>
      <c r="JE397" s="443"/>
      <c r="JF397" s="443"/>
      <c r="JG397" s="443"/>
      <c r="JH397" s="443"/>
      <c r="JI397" s="443"/>
      <c r="JJ397" s="443"/>
      <c r="JK397" s="443"/>
      <c r="JL397" s="443"/>
      <c r="JM397" s="460"/>
      <c r="JN397" s="443"/>
      <c r="JO397" s="443"/>
      <c r="JP397" s="443"/>
      <c r="JQ397" s="443"/>
      <c r="JR397" s="443"/>
      <c r="JS397" s="443"/>
      <c r="JT397" s="443"/>
      <c r="JU397" s="443"/>
      <c r="JV397" s="460"/>
      <c r="JW397" s="443"/>
      <c r="JX397" s="443"/>
      <c r="JY397" s="443"/>
      <c r="JZ397" s="443"/>
      <c r="KA397" s="443"/>
      <c r="KB397" s="443"/>
      <c r="KC397" s="443"/>
      <c r="KD397" s="443"/>
      <c r="KE397" s="460"/>
      <c r="KF397" s="443"/>
      <c r="KG397" s="443"/>
      <c r="KH397" s="443"/>
      <c r="KI397" s="443"/>
      <c r="KJ397" s="443"/>
      <c r="KK397" s="443"/>
      <c r="KL397" s="443"/>
      <c r="KM397" s="443"/>
      <c r="KN397" s="460"/>
      <c r="KO397" s="443"/>
      <c r="KP397" s="443"/>
      <c r="KQ397" s="443"/>
      <c r="KR397" s="443"/>
      <c r="KS397" s="443"/>
      <c r="KT397" s="443"/>
      <c r="KU397" s="443"/>
      <c r="KV397" s="443"/>
      <c r="KW397" s="460"/>
      <c r="KX397" s="443"/>
      <c r="KY397" s="443"/>
      <c r="KZ397" s="443"/>
      <c r="LA397" s="443"/>
      <c r="LB397" s="443"/>
      <c r="LC397" s="443"/>
      <c r="LD397" s="443"/>
      <c r="LE397" s="443"/>
      <c r="LF397" s="460"/>
      <c r="LG397" s="443"/>
      <c r="LH397" s="443"/>
      <c r="LI397" s="443"/>
      <c r="LJ397" s="443"/>
      <c r="LK397" s="443"/>
      <c r="LL397" s="443"/>
      <c r="LM397" s="443"/>
      <c r="LN397" s="443"/>
      <c r="LO397" s="460"/>
      <c r="LP397" s="443"/>
      <c r="LQ397" s="443"/>
      <c r="LR397" s="443"/>
      <c r="LS397" s="443"/>
      <c r="LT397" s="443"/>
      <c r="LU397" s="443"/>
      <c r="LV397" s="443"/>
      <c r="LW397" s="443"/>
      <c r="LX397" s="460"/>
      <c r="LY397" s="443"/>
      <c r="LZ397" s="443"/>
      <c r="MA397" s="443"/>
      <c r="MB397" s="443"/>
      <c r="MC397" s="443"/>
      <c r="MD397" s="443"/>
      <c r="ME397" s="443"/>
      <c r="MF397" s="443"/>
      <c r="MG397" s="460"/>
      <c r="MH397" s="443"/>
      <c r="MI397" s="443"/>
      <c r="MJ397" s="443"/>
      <c r="MK397" s="443"/>
      <c r="ML397" s="443"/>
      <c r="MM397" s="443"/>
      <c r="MN397" s="443"/>
      <c r="MO397" s="443"/>
      <c r="MP397" s="460"/>
      <c r="MQ397" s="443"/>
      <c r="MR397" s="443"/>
      <c r="MS397" s="443"/>
      <c r="MT397" s="443"/>
      <c r="MU397" s="443"/>
      <c r="MV397" s="443"/>
      <c r="MW397" s="443"/>
      <c r="MX397" s="443"/>
      <c r="MY397" s="460"/>
      <c r="MZ397" s="443"/>
      <c r="NA397" s="443"/>
      <c r="NB397" s="443"/>
      <c r="NC397" s="443"/>
      <c r="ND397" s="443"/>
      <c r="NE397" s="443"/>
      <c r="NF397" s="443"/>
      <c r="NG397" s="443"/>
      <c r="NH397" s="460"/>
    </row>
    <row r="398" spans="1:372" ht="18">
      <c r="A398" s="305"/>
      <c r="B398" s="59"/>
      <c r="C398" s="460"/>
      <c r="D398" s="441"/>
      <c r="E398" s="446"/>
      <c r="F398" s="468"/>
      <c r="G398" s="335"/>
      <c r="H398" s="443"/>
      <c r="I398" s="443"/>
      <c r="J398" s="443"/>
      <c r="K398" s="443"/>
      <c r="L398" s="460"/>
      <c r="M398" s="540"/>
      <c r="N398" s="306"/>
      <c r="O398" s="306"/>
      <c r="P398" s="349"/>
      <c r="Q398" s="443"/>
      <c r="R398" s="443"/>
      <c r="S398" s="443"/>
      <c r="T398" s="443"/>
      <c r="U398" s="460"/>
      <c r="V398" s="722"/>
      <c r="W398" s="722"/>
      <c r="X398" s="680"/>
      <c r="Y398" s="722"/>
      <c r="Z398" s="722"/>
      <c r="AB398" s="443"/>
      <c r="AC398" s="443"/>
      <c r="AD398" s="460"/>
      <c r="AE398" s="722"/>
      <c r="AF398" s="722"/>
      <c r="AG398" s="668"/>
      <c r="AH398" s="722"/>
      <c r="AI398" s="722"/>
      <c r="AK398" s="443"/>
      <c r="AL398" s="443"/>
      <c r="AM398" s="460"/>
      <c r="AN398" s="538" t="s">
        <v>826</v>
      </c>
      <c r="AO398" s="443"/>
      <c r="AP398" s="443"/>
      <c r="AQ398" s="212">
        <v>19764.199999999983</v>
      </c>
      <c r="AR398" s="443" t="s">
        <v>1581</v>
      </c>
      <c r="AS398" s="446" t="s">
        <v>1664</v>
      </c>
      <c r="AT398" s="443"/>
      <c r="AU398" s="443"/>
      <c r="AV398" s="460"/>
      <c r="AW398" s="306" t="s">
        <v>855</v>
      </c>
      <c r="AX398" s="286"/>
      <c r="AY398" s="446"/>
      <c r="AZ398" s="212">
        <v>28228.225000000144</v>
      </c>
      <c r="BA398" s="388" t="s">
        <v>2142</v>
      </c>
      <c r="BB398" s="446" t="s">
        <v>1664</v>
      </c>
      <c r="BC398" s="24"/>
      <c r="BD398" s="443"/>
      <c r="BE398" s="460"/>
      <c r="BF398" s="306" t="s">
        <v>807</v>
      </c>
      <c r="BG398" s="286"/>
      <c r="BH398" s="621"/>
      <c r="BI398" s="212">
        <v>38472.625000000022</v>
      </c>
      <c r="BJ398" s="388" t="s">
        <v>3777</v>
      </c>
      <c r="BK398" s="446" t="s">
        <v>1664</v>
      </c>
      <c r="BL398" s="443"/>
      <c r="BM398" s="443"/>
      <c r="BN398" s="460"/>
      <c r="BO398" s="443"/>
      <c r="BP398" s="443"/>
      <c r="BQ398" s="443"/>
      <c r="BR398" s="443"/>
      <c r="BS398" s="443"/>
      <c r="BT398" s="443"/>
      <c r="BU398" s="443"/>
      <c r="BV398" s="443"/>
      <c r="BW398" s="460"/>
      <c r="BX398" s="443"/>
      <c r="BY398" s="443"/>
      <c r="BZ398" s="443"/>
      <c r="CA398" s="443"/>
      <c r="CB398" s="443"/>
      <c r="CC398" s="443"/>
      <c r="CD398" s="443"/>
      <c r="CE398" s="443"/>
      <c r="CF398" s="460"/>
      <c r="CG398" s="443"/>
      <c r="CH398" s="443"/>
      <c r="CI398" s="443"/>
      <c r="CJ398" s="443"/>
      <c r="CK398" s="443"/>
      <c r="CL398" s="443"/>
      <c r="CM398" s="443"/>
      <c r="CN398" s="443"/>
      <c r="CO398" s="460"/>
      <c r="CP398" s="443"/>
      <c r="CQ398" s="443"/>
      <c r="CR398" s="443"/>
      <c r="CS398" s="443"/>
      <c r="CT398" s="443"/>
      <c r="CU398" s="443"/>
      <c r="CV398" s="443"/>
      <c r="CW398" s="443"/>
      <c r="CX398" s="460"/>
      <c r="CY398" s="443"/>
      <c r="CZ398" s="443"/>
      <c r="DA398" s="443"/>
      <c r="DB398" s="443"/>
      <c r="DC398" s="443"/>
      <c r="DD398" s="443"/>
      <c r="DE398" s="443"/>
      <c r="DF398" s="443"/>
      <c r="DG398" s="460"/>
      <c r="DH398" s="443"/>
      <c r="DI398" s="443"/>
      <c r="DJ398" s="443"/>
      <c r="DK398" s="443"/>
      <c r="DL398" s="443"/>
      <c r="DM398" s="443"/>
      <c r="DN398" s="443"/>
      <c r="DO398" s="443"/>
      <c r="DP398" s="460"/>
      <c r="DQ398" s="443"/>
      <c r="DR398" s="443"/>
      <c r="DS398" s="443"/>
      <c r="DT398" s="443"/>
      <c r="DU398" s="443"/>
      <c r="DV398" s="443"/>
      <c r="DW398" s="443"/>
      <c r="DX398" s="443"/>
      <c r="DY398" s="460"/>
      <c r="DZ398" s="443"/>
      <c r="EA398" s="443"/>
      <c r="EB398" s="443"/>
      <c r="EC398" s="443"/>
      <c r="ED398" s="443"/>
      <c r="EE398" s="443"/>
      <c r="EF398" s="443"/>
      <c r="EG398" s="443"/>
      <c r="EH398" s="460"/>
      <c r="EI398" s="443"/>
      <c r="EJ398" s="443"/>
      <c r="EK398" s="443"/>
      <c r="EL398" s="443"/>
      <c r="EM398" s="443"/>
      <c r="EN398" s="443"/>
      <c r="EO398" s="443"/>
      <c r="EP398" s="443"/>
      <c r="EQ398" s="460"/>
      <c r="ER398" s="443"/>
      <c r="ES398" s="443"/>
      <c r="ET398" s="443"/>
      <c r="EU398" s="443"/>
      <c r="EV398" s="443"/>
      <c r="EW398" s="443"/>
      <c r="EX398" s="443"/>
      <c r="EY398" s="443"/>
      <c r="EZ398" s="460"/>
      <c r="FA398" s="443"/>
      <c r="FB398" s="443"/>
      <c r="FC398" s="443"/>
      <c r="FD398" s="443"/>
      <c r="FE398" s="443"/>
      <c r="FF398" s="443"/>
      <c r="FG398" s="443"/>
      <c r="FH398" s="443"/>
      <c r="FI398" s="460"/>
      <c r="FJ398" s="443"/>
      <c r="FK398" s="443"/>
      <c r="FL398" s="443"/>
      <c r="FM398" s="443"/>
      <c r="FN398" s="443"/>
      <c r="FO398" s="443"/>
      <c r="FP398" s="443"/>
      <c r="FQ398" s="443"/>
      <c r="FR398" s="460"/>
      <c r="FS398" s="443"/>
      <c r="FT398" s="443"/>
      <c r="FU398" s="443"/>
      <c r="FV398" s="443"/>
      <c r="FW398" s="443"/>
      <c r="FX398" s="443"/>
      <c r="FY398" s="443"/>
      <c r="FZ398" s="443"/>
      <c r="GA398" s="460"/>
      <c r="GB398" s="443"/>
      <c r="GC398" s="443"/>
      <c r="GD398" s="443"/>
      <c r="GE398" s="443"/>
      <c r="GF398" s="443"/>
      <c r="GG398" s="443"/>
      <c r="GH398" s="443"/>
      <c r="GI398" s="443"/>
      <c r="GJ398" s="460"/>
      <c r="GK398" s="443"/>
      <c r="GL398" s="443"/>
      <c r="GM398" s="443"/>
      <c r="GN398" s="443"/>
      <c r="GO398" s="443"/>
      <c r="GP398" s="443"/>
      <c r="GQ398" s="443"/>
      <c r="GR398" s="443"/>
      <c r="GS398" s="460"/>
      <c r="GT398" s="443"/>
      <c r="GU398" s="443"/>
      <c r="GV398" s="443"/>
      <c r="GW398" s="443"/>
      <c r="GX398" s="443"/>
      <c r="GY398" s="443"/>
      <c r="GZ398" s="443"/>
      <c r="HA398" s="443"/>
      <c r="HB398" s="460"/>
      <c r="HC398" s="443"/>
      <c r="HD398" s="443"/>
      <c r="HE398" s="443"/>
      <c r="HF398" s="443"/>
      <c r="HG398" s="443"/>
      <c r="HH398" s="443"/>
      <c r="HI398" s="443"/>
      <c r="HJ398" s="443"/>
      <c r="HK398" s="460"/>
      <c r="HL398" s="443"/>
      <c r="HM398" s="443"/>
      <c r="HN398" s="443"/>
      <c r="HO398" s="443"/>
      <c r="HP398" s="443"/>
      <c r="HQ398" s="443"/>
      <c r="HR398" s="443"/>
      <c r="HS398" s="443"/>
      <c r="HT398" s="460"/>
      <c r="HU398" s="443"/>
      <c r="HV398" s="443"/>
      <c r="HW398" s="443"/>
      <c r="HX398" s="443"/>
      <c r="HY398" s="443"/>
      <c r="HZ398" s="443"/>
      <c r="IA398" s="443"/>
      <c r="IB398" s="443"/>
      <c r="IC398" s="460"/>
      <c r="ID398" s="443"/>
      <c r="IE398" s="443"/>
      <c r="IF398" s="443"/>
      <c r="IG398" s="443"/>
      <c r="IH398" s="443"/>
      <c r="II398" s="443"/>
      <c r="IJ398" s="443"/>
      <c r="IK398" s="443"/>
      <c r="IL398" s="460"/>
      <c r="IM398" s="443"/>
      <c r="IN398" s="443"/>
      <c r="IO398" s="443"/>
      <c r="IP398" s="443"/>
      <c r="IQ398" s="443"/>
      <c r="IR398" s="443"/>
      <c r="IS398" s="443"/>
      <c r="IT398" s="443"/>
      <c r="IU398" s="460"/>
      <c r="IV398" s="443"/>
      <c r="IW398" s="443"/>
      <c r="IX398" s="443"/>
      <c r="IY398" s="443"/>
      <c r="IZ398" s="443"/>
      <c r="JA398" s="443"/>
      <c r="JB398" s="443"/>
      <c r="JC398" s="443"/>
      <c r="JD398" s="460"/>
      <c r="JE398" s="443"/>
      <c r="JF398" s="443"/>
      <c r="JG398" s="443"/>
      <c r="JH398" s="443"/>
      <c r="JI398" s="443"/>
      <c r="JJ398" s="443"/>
      <c r="JK398" s="443"/>
      <c r="JL398" s="443"/>
      <c r="JM398" s="460"/>
      <c r="JN398" s="443"/>
      <c r="JO398" s="443"/>
      <c r="JP398" s="443"/>
      <c r="JQ398" s="443"/>
      <c r="JR398" s="443"/>
      <c r="JS398" s="443"/>
      <c r="JT398" s="443"/>
      <c r="JU398" s="443"/>
      <c r="JV398" s="460"/>
      <c r="JW398" s="443"/>
      <c r="JX398" s="443"/>
      <c r="JY398" s="443"/>
      <c r="JZ398" s="443"/>
      <c r="KA398" s="443"/>
      <c r="KB398" s="443"/>
      <c r="KC398" s="443"/>
      <c r="KD398" s="443"/>
      <c r="KE398" s="460"/>
      <c r="KF398" s="443"/>
      <c r="KG398" s="443"/>
      <c r="KH398" s="443"/>
      <c r="KI398" s="443"/>
      <c r="KJ398" s="443"/>
      <c r="KK398" s="443"/>
      <c r="KL398" s="443"/>
      <c r="KM398" s="443"/>
      <c r="KN398" s="460"/>
      <c r="KO398" s="443"/>
      <c r="KP398" s="443"/>
      <c r="KQ398" s="443"/>
      <c r="KR398" s="443"/>
      <c r="KS398" s="443"/>
      <c r="KT398" s="443"/>
      <c r="KU398" s="443"/>
      <c r="KV398" s="443"/>
      <c r="KW398" s="460"/>
      <c r="KX398" s="443"/>
      <c r="KY398" s="443"/>
      <c r="KZ398" s="443"/>
      <c r="LA398" s="443"/>
      <c r="LB398" s="443"/>
      <c r="LC398" s="443"/>
      <c r="LD398" s="443"/>
      <c r="LE398" s="443"/>
      <c r="LF398" s="460"/>
      <c r="LG398" s="443"/>
      <c r="LH398" s="443"/>
      <c r="LI398" s="443"/>
      <c r="LJ398" s="443"/>
      <c r="LK398" s="443"/>
      <c r="LL398" s="443"/>
      <c r="LM398" s="443"/>
      <c r="LN398" s="443"/>
      <c r="LO398" s="460"/>
      <c r="LP398" s="443"/>
      <c r="LQ398" s="443"/>
      <c r="LR398" s="443"/>
      <c r="LS398" s="443"/>
      <c r="LT398" s="443"/>
      <c r="LU398" s="443"/>
      <c r="LV398" s="443"/>
      <c r="LW398" s="443"/>
      <c r="LX398" s="460"/>
      <c r="LY398" s="443"/>
      <c r="LZ398" s="443"/>
      <c r="MA398" s="443"/>
      <c r="MB398" s="443"/>
      <c r="MC398" s="443"/>
      <c r="MD398" s="443"/>
      <c r="ME398" s="443"/>
      <c r="MF398" s="443"/>
      <c r="MG398" s="460"/>
      <c r="MH398" s="443"/>
      <c r="MI398" s="443"/>
      <c r="MJ398" s="443"/>
      <c r="MK398" s="443"/>
      <c r="ML398" s="443"/>
      <c r="MM398" s="443"/>
      <c r="MN398" s="443"/>
      <c r="MO398" s="443"/>
      <c r="MP398" s="460"/>
      <c r="MQ398" s="443"/>
      <c r="MR398" s="443"/>
      <c r="MS398" s="443"/>
      <c r="MT398" s="443"/>
      <c r="MU398" s="443"/>
      <c r="MV398" s="443"/>
      <c r="MW398" s="443"/>
      <c r="MX398" s="443"/>
      <c r="MY398" s="460"/>
      <c r="MZ398" s="443"/>
      <c r="NA398" s="443"/>
      <c r="NB398" s="443"/>
      <c r="NC398" s="443"/>
      <c r="ND398" s="443"/>
      <c r="NE398" s="443"/>
      <c r="NF398" s="443"/>
      <c r="NG398" s="443"/>
      <c r="NH398" s="460"/>
    </row>
    <row r="399" spans="1:372" ht="18">
      <c r="A399" s="62"/>
      <c r="B399" s="59"/>
      <c r="C399" s="460"/>
      <c r="D399" s="540"/>
      <c r="E399" s="306"/>
      <c r="F399" s="306"/>
      <c r="G399" s="349"/>
      <c r="H399" s="443"/>
      <c r="I399" s="443"/>
      <c r="J399" s="443"/>
      <c r="K399" s="443"/>
      <c r="L399" s="460"/>
      <c r="M399" s="446"/>
      <c r="N399" s="446"/>
      <c r="O399" s="468"/>
      <c r="P399" s="335"/>
      <c r="Q399" s="443"/>
      <c r="R399" s="443"/>
      <c r="S399" s="443"/>
      <c r="T399" s="443"/>
      <c r="U399" s="460"/>
      <c r="V399" s="722"/>
      <c r="W399" s="722"/>
      <c r="X399" s="680"/>
      <c r="Y399" s="722"/>
      <c r="Z399" s="722"/>
      <c r="AB399" s="443"/>
      <c r="AC399" s="443"/>
      <c r="AD399" s="460"/>
      <c r="AE399" s="721"/>
      <c r="AF399" s="722"/>
      <c r="AG399" s="668"/>
      <c r="AH399" s="722"/>
      <c r="AI399" s="722"/>
      <c r="AK399" s="443"/>
      <c r="AL399" s="443"/>
      <c r="AM399" s="460"/>
      <c r="AN399" s="655">
        <v>2019</v>
      </c>
      <c r="AO399" s="443"/>
      <c r="AP399" s="443"/>
      <c r="AQ399" s="443"/>
      <c r="AR399" s="443"/>
      <c r="AS399" s="446"/>
      <c r="AT399" s="443"/>
      <c r="AU399" s="443"/>
      <c r="AV399" s="460"/>
      <c r="AW399" s="655" t="s">
        <v>1953</v>
      </c>
      <c r="AX399" s="443"/>
      <c r="AZ399" s="471"/>
      <c r="BB399" s="446"/>
      <c r="BC399" s="24"/>
      <c r="BD399" s="443"/>
      <c r="BE399" s="460"/>
      <c r="BF399" s="655" t="s">
        <v>3738</v>
      </c>
      <c r="BI399" s="471"/>
      <c r="BJ399" s="443"/>
      <c r="BK399" s="446"/>
      <c r="BL399" s="443"/>
      <c r="BM399" s="443"/>
      <c r="BN399" s="460"/>
      <c r="BO399" s="443"/>
      <c r="BP399" s="443"/>
      <c r="BQ399" s="443"/>
      <c r="BR399" s="443"/>
      <c r="BS399" s="443"/>
      <c r="BT399" s="443"/>
      <c r="BU399" s="443"/>
      <c r="BV399" s="443"/>
      <c r="BW399" s="460"/>
      <c r="BX399" s="443"/>
      <c r="BY399" s="443"/>
      <c r="BZ399" s="443"/>
      <c r="CA399" s="443"/>
      <c r="CB399" s="443"/>
      <c r="CC399" s="443"/>
      <c r="CD399" s="443"/>
      <c r="CE399" s="443"/>
      <c r="CF399" s="460"/>
      <c r="CG399" s="443"/>
      <c r="CH399" s="443"/>
      <c r="CI399" s="443"/>
      <c r="CJ399" s="443"/>
      <c r="CK399" s="443"/>
      <c r="CL399" s="443"/>
      <c r="CM399" s="443"/>
      <c r="CN399" s="443"/>
      <c r="CO399" s="460"/>
      <c r="CP399" s="443"/>
      <c r="CQ399" s="443"/>
      <c r="CR399" s="443"/>
      <c r="CS399" s="443"/>
      <c r="CT399" s="443"/>
      <c r="CU399" s="443"/>
      <c r="CV399" s="443"/>
      <c r="CW399" s="443"/>
      <c r="CX399" s="460"/>
      <c r="CY399" s="443"/>
      <c r="CZ399" s="443"/>
      <c r="DA399" s="443"/>
      <c r="DB399" s="443"/>
      <c r="DC399" s="443"/>
      <c r="DD399" s="443"/>
      <c r="DE399" s="443"/>
      <c r="DF399" s="443"/>
      <c r="DG399" s="460"/>
      <c r="DH399" s="443"/>
      <c r="DI399" s="443"/>
      <c r="DJ399" s="443"/>
      <c r="DK399" s="443"/>
      <c r="DL399" s="443"/>
      <c r="DM399" s="443"/>
      <c r="DN399" s="443"/>
      <c r="DO399" s="443"/>
      <c r="DP399" s="460"/>
      <c r="DQ399" s="443"/>
      <c r="DR399" s="443"/>
      <c r="DS399" s="443"/>
      <c r="DT399" s="443"/>
      <c r="DU399" s="443"/>
      <c r="DV399" s="443"/>
      <c r="DW399" s="443"/>
      <c r="DX399" s="443"/>
      <c r="DY399" s="460"/>
      <c r="DZ399" s="443"/>
      <c r="EA399" s="443"/>
      <c r="EB399" s="443"/>
      <c r="EC399" s="443"/>
      <c r="ED399" s="443"/>
      <c r="EE399" s="443"/>
      <c r="EF399" s="443"/>
      <c r="EG399" s="443"/>
      <c r="EH399" s="460"/>
      <c r="EI399" s="443"/>
      <c r="EJ399" s="443"/>
      <c r="EK399" s="443"/>
      <c r="EL399" s="443"/>
      <c r="EM399" s="443"/>
      <c r="EN399" s="443"/>
      <c r="EO399" s="443"/>
      <c r="EP399" s="443"/>
      <c r="EQ399" s="460"/>
      <c r="ER399" s="443"/>
      <c r="ES399" s="443"/>
      <c r="ET399" s="443"/>
      <c r="EU399" s="443"/>
      <c r="EV399" s="443"/>
      <c r="EW399" s="443"/>
      <c r="EX399" s="443"/>
      <c r="EY399" s="443"/>
      <c r="EZ399" s="460"/>
      <c r="FA399" s="443"/>
      <c r="FB399" s="443"/>
      <c r="FC399" s="443"/>
      <c r="FD399" s="443"/>
      <c r="FE399" s="443"/>
      <c r="FF399" s="443"/>
      <c r="FG399" s="443"/>
      <c r="FH399" s="443"/>
      <c r="FI399" s="460"/>
      <c r="FJ399" s="443"/>
      <c r="FK399" s="443"/>
      <c r="FL399" s="443"/>
      <c r="FM399" s="443"/>
      <c r="FN399" s="443"/>
      <c r="FO399" s="443"/>
      <c r="FP399" s="443"/>
      <c r="FQ399" s="443"/>
      <c r="FR399" s="460"/>
      <c r="FS399" s="443"/>
      <c r="FT399" s="443"/>
      <c r="FU399" s="443"/>
      <c r="FV399" s="443"/>
      <c r="FW399" s="443"/>
      <c r="FX399" s="443"/>
      <c r="FY399" s="443"/>
      <c r="FZ399" s="443"/>
      <c r="GA399" s="460"/>
      <c r="GB399" s="443"/>
      <c r="GC399" s="443"/>
      <c r="GD399" s="443"/>
      <c r="GE399" s="443"/>
      <c r="GF399" s="443"/>
      <c r="GG399" s="443"/>
      <c r="GH399" s="443"/>
      <c r="GI399" s="443"/>
      <c r="GJ399" s="460"/>
      <c r="GK399" s="443"/>
      <c r="GL399" s="443"/>
      <c r="GM399" s="443"/>
      <c r="GN399" s="443"/>
      <c r="GO399" s="443"/>
      <c r="GP399" s="443"/>
      <c r="GQ399" s="443"/>
      <c r="GR399" s="443"/>
      <c r="GS399" s="460"/>
      <c r="GT399" s="443"/>
      <c r="GU399" s="443"/>
      <c r="GV399" s="443"/>
      <c r="GW399" s="443"/>
      <c r="GX399" s="443"/>
      <c r="GY399" s="443"/>
      <c r="GZ399" s="443"/>
      <c r="HA399" s="443"/>
      <c r="HB399" s="460"/>
      <c r="HC399" s="443"/>
      <c r="HD399" s="443"/>
      <c r="HE399" s="443"/>
      <c r="HF399" s="443"/>
      <c r="HG399" s="443"/>
      <c r="HH399" s="443"/>
      <c r="HI399" s="443"/>
      <c r="HJ399" s="443"/>
      <c r="HK399" s="460"/>
      <c r="HL399" s="443"/>
      <c r="HM399" s="443"/>
      <c r="HN399" s="443"/>
      <c r="HO399" s="443"/>
      <c r="HP399" s="443"/>
      <c r="HQ399" s="443"/>
      <c r="HR399" s="443"/>
      <c r="HS399" s="443"/>
      <c r="HT399" s="460"/>
      <c r="HU399" s="443"/>
      <c r="HV399" s="443"/>
      <c r="HW399" s="443"/>
      <c r="HX399" s="443"/>
      <c r="HY399" s="443"/>
      <c r="HZ399" s="443"/>
      <c r="IA399" s="443"/>
      <c r="IB399" s="443"/>
      <c r="IC399" s="460"/>
      <c r="ID399" s="443"/>
      <c r="IE399" s="443"/>
      <c r="IF399" s="443"/>
      <c r="IG399" s="443"/>
      <c r="IH399" s="443"/>
      <c r="II399" s="443"/>
      <c r="IJ399" s="443"/>
      <c r="IK399" s="443"/>
      <c r="IL399" s="460"/>
      <c r="IM399" s="443"/>
      <c r="IN399" s="443"/>
      <c r="IO399" s="443"/>
      <c r="IP399" s="443"/>
      <c r="IQ399" s="443"/>
      <c r="IR399" s="443"/>
      <c r="IS399" s="443"/>
      <c r="IT399" s="443"/>
      <c r="IU399" s="460"/>
      <c r="IV399" s="443"/>
      <c r="IW399" s="443"/>
      <c r="IX399" s="443"/>
      <c r="IY399" s="443"/>
      <c r="IZ399" s="443"/>
      <c r="JA399" s="443"/>
      <c r="JB399" s="443"/>
      <c r="JC399" s="443"/>
      <c r="JD399" s="460"/>
      <c r="JE399" s="443"/>
      <c r="JF399" s="443"/>
      <c r="JG399" s="443"/>
      <c r="JH399" s="443"/>
      <c r="JI399" s="443"/>
      <c r="JJ399" s="443"/>
      <c r="JK399" s="443"/>
      <c r="JL399" s="443"/>
      <c r="JM399" s="460"/>
      <c r="JN399" s="443"/>
      <c r="JO399" s="443"/>
      <c r="JP399" s="443"/>
      <c r="JQ399" s="443"/>
      <c r="JR399" s="443"/>
      <c r="JS399" s="443"/>
      <c r="JT399" s="443"/>
      <c r="JU399" s="443"/>
      <c r="JV399" s="460"/>
      <c r="JW399" s="443"/>
      <c r="JX399" s="443"/>
      <c r="JY399" s="443"/>
      <c r="JZ399" s="443"/>
      <c r="KA399" s="443"/>
      <c r="KB399" s="443"/>
      <c r="KC399" s="443"/>
      <c r="KD399" s="443"/>
      <c r="KE399" s="460"/>
      <c r="KF399" s="443"/>
      <c r="KG399" s="443"/>
      <c r="KH399" s="443"/>
      <c r="KI399" s="443"/>
      <c r="KJ399" s="443"/>
      <c r="KK399" s="443"/>
      <c r="KL399" s="443"/>
      <c r="KM399" s="443"/>
      <c r="KN399" s="460"/>
      <c r="KO399" s="443"/>
      <c r="KP399" s="443"/>
      <c r="KQ399" s="443"/>
      <c r="KR399" s="443"/>
      <c r="KS399" s="443"/>
      <c r="KT399" s="443"/>
      <c r="KU399" s="443"/>
      <c r="KV399" s="443"/>
      <c r="KW399" s="460"/>
      <c r="KX399" s="443"/>
      <c r="KY399" s="443"/>
      <c r="KZ399" s="443"/>
      <c r="LA399" s="443"/>
      <c r="LB399" s="443"/>
      <c r="LC399" s="443"/>
      <c r="LD399" s="443"/>
      <c r="LE399" s="443"/>
      <c r="LF399" s="460"/>
      <c r="LG399" s="443"/>
      <c r="LH399" s="443"/>
      <c r="LI399" s="443"/>
      <c r="LJ399" s="443"/>
      <c r="LK399" s="443"/>
      <c r="LL399" s="443"/>
      <c r="LM399" s="443"/>
      <c r="LN399" s="443"/>
      <c r="LO399" s="460"/>
      <c r="LP399" s="443"/>
      <c r="LQ399" s="443"/>
      <c r="LR399" s="443"/>
      <c r="LS399" s="443"/>
      <c r="LT399" s="443"/>
      <c r="LU399" s="443"/>
      <c r="LV399" s="443"/>
      <c r="LW399" s="443"/>
      <c r="LX399" s="460"/>
      <c r="LY399" s="443"/>
      <c r="LZ399" s="443"/>
      <c r="MA399" s="443"/>
      <c r="MB399" s="443"/>
      <c r="MC399" s="443"/>
      <c r="MD399" s="443"/>
      <c r="ME399" s="443"/>
      <c r="MF399" s="443"/>
      <c r="MG399" s="460"/>
      <c r="MH399" s="443"/>
      <c r="MI399" s="443"/>
      <c r="MJ399" s="443"/>
      <c r="MK399" s="443"/>
      <c r="ML399" s="443"/>
      <c r="MM399" s="443"/>
      <c r="MN399" s="443"/>
      <c r="MO399" s="443"/>
      <c r="MP399" s="460"/>
      <c r="MQ399" s="443"/>
      <c r="MR399" s="443"/>
      <c r="MS399" s="443"/>
      <c r="MT399" s="443"/>
      <c r="MU399" s="443"/>
      <c r="MV399" s="443"/>
      <c r="MW399" s="443"/>
      <c r="MX399" s="443"/>
      <c r="MY399" s="460"/>
      <c r="MZ399" s="443"/>
      <c r="NA399" s="443"/>
      <c r="NB399" s="443"/>
      <c r="NC399" s="443"/>
      <c r="ND399" s="443"/>
      <c r="NE399" s="443"/>
      <c r="NF399" s="443"/>
      <c r="NG399" s="443"/>
      <c r="NH399" s="460"/>
    </row>
    <row r="400" spans="1:372" ht="18">
      <c r="A400" s="305"/>
      <c r="B400" s="59"/>
      <c r="C400" s="460"/>
      <c r="D400" s="441"/>
      <c r="E400" s="446"/>
      <c r="F400" s="468"/>
      <c r="G400" s="335"/>
      <c r="H400" s="443"/>
      <c r="I400" s="443"/>
      <c r="J400" s="443"/>
      <c r="K400" s="443"/>
      <c r="L400" s="460"/>
      <c r="M400" s="441"/>
      <c r="N400" s="446"/>
      <c r="O400" s="468"/>
      <c r="P400" s="335"/>
      <c r="Q400" s="443"/>
      <c r="R400" s="443"/>
      <c r="S400" s="443"/>
      <c r="T400" s="443"/>
      <c r="U400" s="460"/>
      <c r="V400" s="722"/>
      <c r="W400" s="722"/>
      <c r="X400" s="680"/>
      <c r="Y400" s="722"/>
      <c r="Z400" s="722"/>
      <c r="AB400" s="443"/>
      <c r="AC400" s="443"/>
      <c r="AD400" s="460"/>
      <c r="AE400" s="722"/>
      <c r="AF400" s="722"/>
      <c r="AG400" s="668"/>
      <c r="AH400" s="722"/>
      <c r="AI400" s="722"/>
      <c r="AK400" s="443"/>
      <c r="AL400" s="443"/>
      <c r="AM400" s="460"/>
      <c r="AN400" s="538" t="s">
        <v>837</v>
      </c>
      <c r="AO400" s="443"/>
      <c r="AP400" s="443"/>
      <c r="AQ400" s="212">
        <v>19674.000000000044</v>
      </c>
      <c r="AR400" s="443" t="s">
        <v>1582</v>
      </c>
      <c r="AS400" s="446" t="s">
        <v>1665</v>
      </c>
      <c r="AT400" s="443"/>
      <c r="AU400" s="443"/>
      <c r="AV400" s="460"/>
      <c r="AW400" s="306" t="s">
        <v>801</v>
      </c>
      <c r="AX400" s="446"/>
      <c r="AY400" s="446"/>
      <c r="AZ400" s="212">
        <v>28177.000000000065</v>
      </c>
      <c r="BA400" s="388" t="s">
        <v>2143</v>
      </c>
      <c r="BB400" s="446" t="s">
        <v>1665</v>
      </c>
      <c r="BC400" s="24"/>
      <c r="BD400" s="443"/>
      <c r="BE400" s="460"/>
      <c r="BF400" s="106" t="s">
        <v>1844</v>
      </c>
      <c r="BG400" s="283"/>
      <c r="BH400" s="621"/>
      <c r="BI400" s="212">
        <v>36281.662499999875</v>
      </c>
      <c r="BJ400" s="388" t="s">
        <v>3778</v>
      </c>
      <c r="BK400" s="446" t="s">
        <v>1665</v>
      </c>
      <c r="BL400" s="443"/>
      <c r="BM400" s="443"/>
      <c r="BN400" s="460"/>
      <c r="BO400" s="443"/>
      <c r="BP400" s="443"/>
      <c r="BQ400" s="443"/>
      <c r="BR400" s="443"/>
      <c r="BS400" s="443"/>
      <c r="BT400" s="443"/>
      <c r="BU400" s="443"/>
      <c r="BV400" s="443"/>
      <c r="BW400" s="460"/>
      <c r="BX400" s="443"/>
      <c r="BY400" s="443"/>
      <c r="BZ400" s="443"/>
      <c r="CA400" s="443"/>
      <c r="CB400" s="443"/>
      <c r="CC400" s="443"/>
      <c r="CD400" s="443"/>
      <c r="CE400" s="443"/>
      <c r="CF400" s="460"/>
      <c r="CG400" s="443"/>
      <c r="CH400" s="443"/>
      <c r="CI400" s="443"/>
      <c r="CJ400" s="443"/>
      <c r="CK400" s="443"/>
      <c r="CL400" s="443"/>
      <c r="CM400" s="443"/>
      <c r="CN400" s="443"/>
      <c r="CO400" s="460"/>
      <c r="CP400" s="443"/>
      <c r="CQ400" s="443"/>
      <c r="CR400" s="443"/>
      <c r="CS400" s="443"/>
      <c r="CT400" s="443"/>
      <c r="CU400" s="443"/>
      <c r="CV400" s="443"/>
      <c r="CW400" s="443"/>
      <c r="CX400" s="460"/>
      <c r="CY400" s="443"/>
      <c r="CZ400" s="443"/>
      <c r="DA400" s="443"/>
      <c r="DB400" s="443"/>
      <c r="DC400" s="443"/>
      <c r="DD400" s="443"/>
      <c r="DE400" s="443"/>
      <c r="DF400" s="443"/>
      <c r="DG400" s="460"/>
      <c r="DH400" s="443"/>
      <c r="DI400" s="443"/>
      <c r="DJ400" s="443"/>
      <c r="DK400" s="443"/>
      <c r="DL400" s="443"/>
      <c r="DM400" s="443"/>
      <c r="DN400" s="443"/>
      <c r="DO400" s="443"/>
      <c r="DP400" s="460"/>
      <c r="DQ400" s="443"/>
      <c r="DR400" s="443"/>
      <c r="DS400" s="443"/>
      <c r="DT400" s="443"/>
      <c r="DU400" s="443"/>
      <c r="DV400" s="443"/>
      <c r="DW400" s="443"/>
      <c r="DX400" s="443"/>
      <c r="DY400" s="460"/>
      <c r="DZ400" s="443"/>
      <c r="EA400" s="443"/>
      <c r="EB400" s="443"/>
      <c r="EC400" s="443"/>
      <c r="ED400" s="443"/>
      <c r="EE400" s="443"/>
      <c r="EF400" s="443"/>
      <c r="EG400" s="443"/>
      <c r="EH400" s="460"/>
      <c r="EI400" s="443"/>
      <c r="EJ400" s="443"/>
      <c r="EK400" s="443"/>
      <c r="EL400" s="443"/>
      <c r="EM400" s="443"/>
      <c r="EN400" s="443"/>
      <c r="EO400" s="443"/>
      <c r="EP400" s="443"/>
      <c r="EQ400" s="460"/>
      <c r="ER400" s="443"/>
      <c r="ES400" s="443"/>
      <c r="ET400" s="443"/>
      <c r="EU400" s="443"/>
      <c r="EV400" s="443"/>
      <c r="EW400" s="443"/>
      <c r="EX400" s="443"/>
      <c r="EY400" s="443"/>
      <c r="EZ400" s="460"/>
      <c r="FA400" s="443"/>
      <c r="FB400" s="443"/>
      <c r="FC400" s="443"/>
      <c r="FD400" s="443"/>
      <c r="FE400" s="443"/>
      <c r="FF400" s="443"/>
      <c r="FG400" s="443"/>
      <c r="FH400" s="443"/>
      <c r="FI400" s="460"/>
      <c r="FJ400" s="443"/>
      <c r="FK400" s="443"/>
      <c r="FL400" s="443"/>
      <c r="FM400" s="443"/>
      <c r="FN400" s="443"/>
      <c r="FO400" s="443"/>
      <c r="FP400" s="443"/>
      <c r="FQ400" s="443"/>
      <c r="FR400" s="460"/>
      <c r="FS400" s="443"/>
      <c r="FT400" s="443"/>
      <c r="FU400" s="443"/>
      <c r="FV400" s="443"/>
      <c r="FW400" s="443"/>
      <c r="FX400" s="443"/>
      <c r="FY400" s="443"/>
      <c r="FZ400" s="443"/>
      <c r="GA400" s="460"/>
      <c r="GB400" s="443"/>
      <c r="GC400" s="443"/>
      <c r="GD400" s="443"/>
      <c r="GE400" s="443"/>
      <c r="GF400" s="443"/>
      <c r="GG400" s="443"/>
      <c r="GH400" s="443"/>
      <c r="GI400" s="443"/>
      <c r="GJ400" s="460"/>
      <c r="GK400" s="443"/>
      <c r="GL400" s="443"/>
      <c r="GM400" s="443"/>
      <c r="GN400" s="443"/>
      <c r="GO400" s="443"/>
      <c r="GP400" s="443"/>
      <c r="GQ400" s="443"/>
      <c r="GR400" s="443"/>
      <c r="GS400" s="460"/>
      <c r="GT400" s="443"/>
      <c r="GU400" s="443"/>
      <c r="GV400" s="443"/>
      <c r="GW400" s="443"/>
      <c r="GX400" s="443"/>
      <c r="GY400" s="443"/>
      <c r="GZ400" s="443"/>
      <c r="HA400" s="443"/>
      <c r="HB400" s="460"/>
      <c r="HC400" s="443"/>
      <c r="HD400" s="443"/>
      <c r="HE400" s="443"/>
      <c r="HF400" s="443"/>
      <c r="HG400" s="443"/>
      <c r="HH400" s="443"/>
      <c r="HI400" s="443"/>
      <c r="HJ400" s="443"/>
      <c r="HK400" s="460"/>
      <c r="HL400" s="443"/>
      <c r="HM400" s="443"/>
      <c r="HN400" s="443"/>
      <c r="HO400" s="443"/>
      <c r="HP400" s="443"/>
      <c r="HQ400" s="443"/>
      <c r="HR400" s="443"/>
      <c r="HS400" s="443"/>
      <c r="HT400" s="460"/>
      <c r="HU400" s="443"/>
      <c r="HV400" s="443"/>
      <c r="HW400" s="443"/>
      <c r="HX400" s="443"/>
      <c r="HY400" s="443"/>
      <c r="HZ400" s="443"/>
      <c r="IA400" s="443"/>
      <c r="IB400" s="443"/>
      <c r="IC400" s="460"/>
      <c r="ID400" s="443"/>
      <c r="IE400" s="443"/>
      <c r="IF400" s="443"/>
      <c r="IG400" s="443"/>
      <c r="IH400" s="443"/>
      <c r="II400" s="443"/>
      <c r="IJ400" s="443"/>
      <c r="IK400" s="443"/>
      <c r="IL400" s="460"/>
      <c r="IM400" s="443"/>
      <c r="IN400" s="443"/>
      <c r="IO400" s="443"/>
      <c r="IP400" s="443"/>
      <c r="IQ400" s="443"/>
      <c r="IR400" s="443"/>
      <c r="IS400" s="443"/>
      <c r="IT400" s="443"/>
      <c r="IU400" s="460"/>
      <c r="IV400" s="443"/>
      <c r="IW400" s="443"/>
      <c r="IX400" s="443"/>
      <c r="IY400" s="443"/>
      <c r="IZ400" s="443"/>
      <c r="JA400" s="443"/>
      <c r="JB400" s="443"/>
      <c r="JC400" s="443"/>
      <c r="JD400" s="460"/>
      <c r="JE400" s="443"/>
      <c r="JF400" s="443"/>
      <c r="JG400" s="443"/>
      <c r="JH400" s="443"/>
      <c r="JI400" s="443"/>
      <c r="JJ400" s="443"/>
      <c r="JK400" s="443"/>
      <c r="JL400" s="443"/>
      <c r="JM400" s="460"/>
      <c r="JN400" s="443"/>
      <c r="JO400" s="443"/>
      <c r="JP400" s="443"/>
      <c r="JQ400" s="443"/>
      <c r="JR400" s="443"/>
      <c r="JS400" s="443"/>
      <c r="JT400" s="443"/>
      <c r="JU400" s="443"/>
      <c r="JV400" s="460"/>
      <c r="JW400" s="443"/>
      <c r="JX400" s="443"/>
      <c r="JY400" s="443"/>
      <c r="JZ400" s="443"/>
      <c r="KA400" s="443"/>
      <c r="KB400" s="443"/>
      <c r="KC400" s="443"/>
      <c r="KD400" s="443"/>
      <c r="KE400" s="460"/>
      <c r="KF400" s="443"/>
      <c r="KG400" s="443"/>
      <c r="KH400" s="443"/>
      <c r="KI400" s="443"/>
      <c r="KJ400" s="443"/>
      <c r="KK400" s="443"/>
      <c r="KL400" s="443"/>
      <c r="KM400" s="443"/>
      <c r="KN400" s="460"/>
      <c r="KO400" s="443"/>
      <c r="KP400" s="443"/>
      <c r="KQ400" s="443"/>
      <c r="KR400" s="443"/>
      <c r="KS400" s="443"/>
      <c r="KT400" s="443"/>
      <c r="KU400" s="443"/>
      <c r="KV400" s="443"/>
      <c r="KW400" s="460"/>
      <c r="KX400" s="443"/>
      <c r="KY400" s="443"/>
      <c r="KZ400" s="443"/>
      <c r="LA400" s="443"/>
      <c r="LB400" s="443"/>
      <c r="LC400" s="443"/>
      <c r="LD400" s="443"/>
      <c r="LE400" s="443"/>
      <c r="LF400" s="460"/>
      <c r="LG400" s="443"/>
      <c r="LH400" s="443"/>
      <c r="LI400" s="443"/>
      <c r="LJ400" s="443"/>
      <c r="LK400" s="443"/>
      <c r="LL400" s="443"/>
      <c r="LM400" s="443"/>
      <c r="LN400" s="443"/>
      <c r="LO400" s="460"/>
      <c r="LP400" s="443"/>
      <c r="LQ400" s="443"/>
      <c r="LR400" s="443"/>
      <c r="LS400" s="443"/>
      <c r="LT400" s="443"/>
      <c r="LU400" s="443"/>
      <c r="LV400" s="443"/>
      <c r="LW400" s="443"/>
      <c r="LX400" s="460"/>
      <c r="LY400" s="443"/>
      <c r="LZ400" s="443"/>
      <c r="MA400" s="443"/>
      <c r="MB400" s="443"/>
      <c r="MC400" s="443"/>
      <c r="MD400" s="443"/>
      <c r="ME400" s="443"/>
      <c r="MF400" s="443"/>
      <c r="MG400" s="460"/>
      <c r="MH400" s="443"/>
      <c r="MI400" s="443"/>
      <c r="MJ400" s="443"/>
      <c r="MK400" s="443"/>
      <c r="ML400" s="443"/>
      <c r="MM400" s="443"/>
      <c r="MN400" s="443"/>
      <c r="MO400" s="443"/>
      <c r="MP400" s="460"/>
      <c r="MQ400" s="443"/>
      <c r="MR400" s="443"/>
      <c r="MS400" s="443"/>
      <c r="MT400" s="443"/>
      <c r="MU400" s="443"/>
      <c r="MV400" s="443"/>
      <c r="MW400" s="443"/>
      <c r="MX400" s="443"/>
      <c r="MY400" s="460"/>
      <c r="MZ400" s="443"/>
      <c r="NA400" s="443"/>
      <c r="NB400" s="443"/>
      <c r="NC400" s="443"/>
      <c r="ND400" s="443"/>
      <c r="NE400" s="443"/>
      <c r="NF400" s="443"/>
      <c r="NG400" s="443"/>
      <c r="NH400" s="460"/>
    </row>
    <row r="401" spans="1:372" ht="18">
      <c r="A401" s="306"/>
      <c r="B401" s="59"/>
      <c r="C401" s="460"/>
      <c r="D401" s="441"/>
      <c r="E401" s="446"/>
      <c r="F401" s="468"/>
      <c r="G401" s="335"/>
      <c r="H401" s="443"/>
      <c r="I401" s="444"/>
      <c r="J401" s="443"/>
      <c r="K401" s="444"/>
      <c r="L401" s="460"/>
      <c r="M401" s="446"/>
      <c r="N401" s="446"/>
      <c r="O401" s="468"/>
      <c r="P401" s="335"/>
      <c r="Q401" s="443"/>
      <c r="R401" s="443"/>
      <c r="S401" s="443"/>
      <c r="T401" s="443"/>
      <c r="U401" s="460"/>
      <c r="V401" s="723"/>
      <c r="W401" s="722"/>
      <c r="X401" s="680"/>
      <c r="Y401" s="722"/>
      <c r="Z401" s="722"/>
      <c r="AB401" s="443"/>
      <c r="AC401" s="443"/>
      <c r="AD401" s="460"/>
      <c r="AE401" s="721"/>
      <c r="AF401" s="722"/>
      <c r="AG401" s="668"/>
      <c r="AH401" s="722"/>
      <c r="AI401" s="722"/>
      <c r="AK401" s="443"/>
      <c r="AL401" s="443"/>
      <c r="AM401" s="460"/>
      <c r="AN401" s="655">
        <v>2019</v>
      </c>
      <c r="AO401" s="443"/>
      <c r="AP401" s="443"/>
      <c r="AQ401" s="443"/>
      <c r="AR401" s="443"/>
      <c r="AS401" s="446"/>
      <c r="AT401" s="443"/>
      <c r="AU401" s="443"/>
      <c r="AV401" s="460"/>
      <c r="AW401" s="655" t="s">
        <v>1953</v>
      </c>
      <c r="AX401" s="443"/>
      <c r="AZ401" s="471"/>
      <c r="BB401" s="446"/>
      <c r="BC401" s="24"/>
      <c r="BD401" s="443"/>
      <c r="BE401" s="460"/>
      <c r="BF401" s="655" t="s">
        <v>3703</v>
      </c>
      <c r="BI401" s="471"/>
      <c r="BJ401" s="443"/>
      <c r="BK401" s="446"/>
      <c r="BL401" s="443"/>
      <c r="BM401" s="443"/>
      <c r="BN401" s="460"/>
      <c r="BO401" s="443"/>
      <c r="BP401" s="443"/>
      <c r="BQ401" s="443"/>
      <c r="BR401" s="443"/>
      <c r="BS401" s="443"/>
      <c r="BT401" s="443"/>
      <c r="BU401" s="443"/>
      <c r="BV401" s="443"/>
      <c r="BW401" s="460"/>
      <c r="BX401" s="443"/>
      <c r="BY401" s="443"/>
      <c r="BZ401" s="443"/>
      <c r="CA401" s="443"/>
      <c r="CB401" s="443"/>
      <c r="CC401" s="443"/>
      <c r="CD401" s="443"/>
      <c r="CE401" s="443"/>
      <c r="CF401" s="460"/>
      <c r="CG401" s="443"/>
      <c r="CH401" s="443"/>
      <c r="CI401" s="443"/>
      <c r="CJ401" s="443"/>
      <c r="CK401" s="443"/>
      <c r="CL401" s="443"/>
      <c r="CM401" s="443"/>
      <c r="CN401" s="443"/>
      <c r="CO401" s="460"/>
      <c r="CP401" s="443"/>
      <c r="CQ401" s="443"/>
      <c r="CR401" s="443"/>
      <c r="CS401" s="443"/>
      <c r="CT401" s="443"/>
      <c r="CU401" s="443"/>
      <c r="CV401" s="443"/>
      <c r="CW401" s="443"/>
      <c r="CX401" s="460"/>
      <c r="CY401" s="443"/>
      <c r="CZ401" s="443"/>
      <c r="DA401" s="443"/>
      <c r="DB401" s="443"/>
      <c r="DC401" s="443"/>
      <c r="DD401" s="443"/>
      <c r="DE401" s="443"/>
      <c r="DF401" s="443"/>
      <c r="DG401" s="460"/>
      <c r="DH401" s="443"/>
      <c r="DI401" s="443"/>
      <c r="DJ401" s="443"/>
      <c r="DK401" s="443"/>
      <c r="DL401" s="443"/>
      <c r="DM401" s="443"/>
      <c r="DN401" s="443"/>
      <c r="DO401" s="443"/>
      <c r="DP401" s="460"/>
      <c r="DQ401" s="443"/>
      <c r="DR401" s="443"/>
      <c r="DS401" s="443"/>
      <c r="DT401" s="443"/>
      <c r="DU401" s="443"/>
      <c r="DV401" s="443"/>
      <c r="DW401" s="443"/>
      <c r="DX401" s="443"/>
      <c r="DY401" s="460"/>
      <c r="DZ401" s="443"/>
      <c r="EA401" s="443"/>
      <c r="EB401" s="443"/>
      <c r="EC401" s="443"/>
      <c r="ED401" s="443"/>
      <c r="EE401" s="443"/>
      <c r="EF401" s="443"/>
      <c r="EG401" s="443"/>
      <c r="EH401" s="460"/>
      <c r="EI401" s="443"/>
      <c r="EJ401" s="443"/>
      <c r="EK401" s="443"/>
      <c r="EL401" s="443"/>
      <c r="EM401" s="443"/>
      <c r="EN401" s="443"/>
      <c r="EO401" s="443"/>
      <c r="EP401" s="443"/>
      <c r="EQ401" s="460"/>
      <c r="ER401" s="443"/>
      <c r="ES401" s="443"/>
      <c r="ET401" s="443"/>
      <c r="EU401" s="443"/>
      <c r="EV401" s="443"/>
      <c r="EW401" s="443"/>
      <c r="EX401" s="443"/>
      <c r="EY401" s="443"/>
      <c r="EZ401" s="460"/>
      <c r="FA401" s="443"/>
      <c r="FB401" s="443"/>
      <c r="FC401" s="443"/>
      <c r="FD401" s="443"/>
      <c r="FE401" s="443"/>
      <c r="FF401" s="443"/>
      <c r="FG401" s="443"/>
      <c r="FH401" s="443"/>
      <c r="FI401" s="460"/>
      <c r="FJ401" s="443"/>
      <c r="FK401" s="443"/>
      <c r="FL401" s="443"/>
      <c r="FM401" s="443"/>
      <c r="FN401" s="443"/>
      <c r="FO401" s="443"/>
      <c r="FP401" s="443"/>
      <c r="FQ401" s="443"/>
      <c r="FR401" s="460"/>
      <c r="FS401" s="443"/>
      <c r="FT401" s="443"/>
      <c r="FU401" s="443"/>
      <c r="FV401" s="443"/>
      <c r="FW401" s="443"/>
      <c r="FX401" s="443"/>
      <c r="FY401" s="443"/>
      <c r="FZ401" s="443"/>
      <c r="GA401" s="460"/>
      <c r="GB401" s="443"/>
      <c r="GC401" s="443"/>
      <c r="GD401" s="443"/>
      <c r="GE401" s="443"/>
      <c r="GF401" s="443"/>
      <c r="GG401" s="443"/>
      <c r="GH401" s="443"/>
      <c r="GI401" s="443"/>
      <c r="GJ401" s="460"/>
      <c r="GK401" s="443"/>
      <c r="GL401" s="443"/>
      <c r="GM401" s="443"/>
      <c r="GN401" s="443"/>
      <c r="GO401" s="443"/>
      <c r="GP401" s="443"/>
      <c r="GQ401" s="443"/>
      <c r="GR401" s="443"/>
      <c r="GS401" s="460"/>
      <c r="GT401" s="443"/>
      <c r="GU401" s="443"/>
      <c r="GV401" s="443"/>
      <c r="GW401" s="443"/>
      <c r="GX401" s="443"/>
      <c r="GY401" s="443"/>
      <c r="GZ401" s="443"/>
      <c r="HA401" s="443"/>
      <c r="HB401" s="460"/>
      <c r="HC401" s="443"/>
      <c r="HD401" s="443"/>
      <c r="HE401" s="443"/>
      <c r="HF401" s="443"/>
      <c r="HG401" s="443"/>
      <c r="HH401" s="443"/>
      <c r="HI401" s="443"/>
      <c r="HJ401" s="443"/>
      <c r="HK401" s="460"/>
      <c r="HL401" s="443"/>
      <c r="HM401" s="443"/>
      <c r="HN401" s="443"/>
      <c r="HO401" s="443"/>
      <c r="HP401" s="443"/>
      <c r="HQ401" s="443"/>
      <c r="HR401" s="443"/>
      <c r="HS401" s="443"/>
      <c r="HT401" s="460"/>
      <c r="HU401" s="443"/>
      <c r="HV401" s="443"/>
      <c r="HW401" s="443"/>
      <c r="HX401" s="443"/>
      <c r="HY401" s="443"/>
      <c r="HZ401" s="443"/>
      <c r="IA401" s="443"/>
      <c r="IB401" s="443"/>
      <c r="IC401" s="460"/>
      <c r="ID401" s="443"/>
      <c r="IE401" s="443"/>
      <c r="IF401" s="443"/>
      <c r="IG401" s="443"/>
      <c r="IH401" s="443"/>
      <c r="II401" s="443"/>
      <c r="IJ401" s="443"/>
      <c r="IK401" s="443"/>
      <c r="IL401" s="460"/>
      <c r="IM401" s="443"/>
      <c r="IN401" s="443"/>
      <c r="IO401" s="443"/>
      <c r="IP401" s="443"/>
      <c r="IQ401" s="443"/>
      <c r="IR401" s="443"/>
      <c r="IS401" s="443"/>
      <c r="IT401" s="443"/>
      <c r="IU401" s="460"/>
      <c r="IV401" s="443"/>
      <c r="IW401" s="443"/>
      <c r="IX401" s="443"/>
      <c r="IY401" s="443"/>
      <c r="IZ401" s="443"/>
      <c r="JA401" s="443"/>
      <c r="JB401" s="443"/>
      <c r="JC401" s="443"/>
      <c r="JD401" s="460"/>
      <c r="JE401" s="443"/>
      <c r="JF401" s="443"/>
      <c r="JG401" s="443"/>
      <c r="JH401" s="443"/>
      <c r="JI401" s="443"/>
      <c r="JJ401" s="443"/>
      <c r="JK401" s="443"/>
      <c r="JL401" s="443"/>
      <c r="JM401" s="460"/>
      <c r="JN401" s="443"/>
      <c r="JO401" s="443"/>
      <c r="JP401" s="443"/>
      <c r="JQ401" s="443"/>
      <c r="JR401" s="443"/>
      <c r="JS401" s="443"/>
      <c r="JT401" s="443"/>
      <c r="JU401" s="443"/>
      <c r="JV401" s="460"/>
      <c r="JW401" s="443"/>
      <c r="JX401" s="443"/>
      <c r="JY401" s="443"/>
      <c r="JZ401" s="443"/>
      <c r="KA401" s="443"/>
      <c r="KB401" s="443"/>
      <c r="KC401" s="443"/>
      <c r="KD401" s="443"/>
      <c r="KE401" s="460"/>
      <c r="KF401" s="443"/>
      <c r="KG401" s="443"/>
      <c r="KH401" s="443"/>
      <c r="KI401" s="443"/>
      <c r="KJ401" s="443"/>
      <c r="KK401" s="443"/>
      <c r="KL401" s="443"/>
      <c r="KM401" s="443"/>
      <c r="KN401" s="460"/>
      <c r="KO401" s="443"/>
      <c r="KP401" s="443"/>
      <c r="KQ401" s="443"/>
      <c r="KR401" s="443"/>
      <c r="KS401" s="443"/>
      <c r="KT401" s="443"/>
      <c r="KU401" s="443"/>
      <c r="KV401" s="443"/>
      <c r="KW401" s="460"/>
      <c r="KX401" s="443"/>
      <c r="KY401" s="443"/>
      <c r="KZ401" s="443"/>
      <c r="LA401" s="443"/>
      <c r="LB401" s="443"/>
      <c r="LC401" s="443"/>
      <c r="LD401" s="443"/>
      <c r="LE401" s="443"/>
      <c r="LF401" s="460"/>
      <c r="LG401" s="443"/>
      <c r="LH401" s="443"/>
      <c r="LI401" s="443"/>
      <c r="LJ401" s="443"/>
      <c r="LK401" s="443"/>
      <c r="LL401" s="443"/>
      <c r="LM401" s="443"/>
      <c r="LN401" s="443"/>
      <c r="LO401" s="460"/>
      <c r="LP401" s="443"/>
      <c r="LQ401" s="443"/>
      <c r="LR401" s="443"/>
      <c r="LS401" s="443"/>
      <c r="LT401" s="443"/>
      <c r="LU401" s="443"/>
      <c r="LV401" s="443"/>
      <c r="LW401" s="443"/>
      <c r="LX401" s="460"/>
      <c r="LY401" s="443"/>
      <c r="LZ401" s="443"/>
      <c r="MA401" s="443"/>
      <c r="MB401" s="443"/>
      <c r="MC401" s="443"/>
      <c r="MD401" s="443"/>
      <c r="ME401" s="443"/>
      <c r="MF401" s="443"/>
      <c r="MG401" s="460"/>
      <c r="MH401" s="443"/>
      <c r="MI401" s="443"/>
      <c r="MJ401" s="443"/>
      <c r="MK401" s="443"/>
      <c r="ML401" s="443"/>
      <c r="MM401" s="443"/>
      <c r="MN401" s="443"/>
      <c r="MO401" s="443"/>
      <c r="MP401" s="460"/>
      <c r="MQ401" s="443"/>
      <c r="MR401" s="443"/>
      <c r="MS401" s="443"/>
      <c r="MT401" s="443"/>
      <c r="MU401" s="443"/>
      <c r="MV401" s="443"/>
      <c r="MW401" s="443"/>
      <c r="MX401" s="443"/>
      <c r="MY401" s="460"/>
      <c r="MZ401" s="443"/>
      <c r="NA401" s="443"/>
      <c r="NB401" s="443"/>
      <c r="NC401" s="443"/>
      <c r="ND401" s="443"/>
      <c r="NE401" s="443"/>
      <c r="NF401" s="443"/>
      <c r="NG401" s="443"/>
      <c r="NH401" s="460"/>
    </row>
    <row r="402" spans="1:372" ht="18">
      <c r="A402" s="62"/>
      <c r="B402" s="59"/>
      <c r="C402" s="460"/>
      <c r="D402" s="443"/>
      <c r="E402" s="446"/>
      <c r="F402" s="468"/>
      <c r="G402" s="335"/>
      <c r="H402" s="443"/>
      <c r="I402" s="286"/>
      <c r="J402" s="443"/>
      <c r="K402" s="286"/>
      <c r="L402" s="460"/>
      <c r="M402" s="446"/>
      <c r="N402" s="446"/>
      <c r="O402" s="468"/>
      <c r="P402" s="335"/>
      <c r="Q402" s="443"/>
      <c r="R402" s="443"/>
      <c r="S402" s="443"/>
      <c r="T402" s="443"/>
      <c r="U402" s="460"/>
      <c r="V402" s="723"/>
      <c r="W402" s="722"/>
      <c r="X402" s="680"/>
      <c r="Y402" s="722"/>
      <c r="Z402" s="722"/>
      <c r="AB402" s="443"/>
      <c r="AC402" s="443"/>
      <c r="AD402" s="460"/>
      <c r="AE402" s="722"/>
      <c r="AF402" s="722"/>
      <c r="AG402" s="668"/>
      <c r="AH402" s="722"/>
      <c r="AI402" s="722"/>
      <c r="AK402" s="443"/>
      <c r="AL402" s="443"/>
      <c r="AM402" s="460"/>
      <c r="AN402" s="538" t="s">
        <v>836</v>
      </c>
      <c r="AO402" s="443"/>
      <c r="AP402" s="443"/>
      <c r="AQ402" s="212">
        <v>19448.399999999972</v>
      </c>
      <c r="AR402" s="443" t="s">
        <v>1583</v>
      </c>
      <c r="AS402" s="446" t="s">
        <v>1666</v>
      </c>
      <c r="AT402" s="443"/>
      <c r="AU402" s="443"/>
      <c r="AV402" s="460"/>
      <c r="AW402" s="306" t="s">
        <v>826</v>
      </c>
      <c r="AX402" s="286"/>
      <c r="AY402" s="446"/>
      <c r="AZ402" s="212">
        <v>28074.850000000111</v>
      </c>
      <c r="BA402" s="388" t="s">
        <v>2144</v>
      </c>
      <c r="BB402" s="446" t="s">
        <v>1666</v>
      </c>
      <c r="BC402" s="24"/>
      <c r="BD402" s="443"/>
      <c r="BE402" s="460"/>
      <c r="BF402" s="106" t="s">
        <v>1858</v>
      </c>
      <c r="BG402" s="283"/>
      <c r="BH402" s="621"/>
      <c r="BI402" s="212">
        <v>35732.349999999991</v>
      </c>
      <c r="BJ402" s="388" t="s">
        <v>3779</v>
      </c>
      <c r="BK402" s="446" t="s">
        <v>1666</v>
      </c>
      <c r="BL402" s="443"/>
      <c r="BM402" s="443"/>
      <c r="BN402" s="460"/>
      <c r="BO402" s="443"/>
      <c r="BP402" s="443"/>
      <c r="BQ402" s="443"/>
      <c r="BR402" s="443"/>
      <c r="BS402" s="443"/>
      <c r="BT402" s="443"/>
      <c r="BU402" s="443"/>
      <c r="BV402" s="443"/>
      <c r="BW402" s="460"/>
      <c r="BX402" s="443"/>
      <c r="BY402" s="443"/>
      <c r="BZ402" s="443"/>
      <c r="CA402" s="443"/>
      <c r="CB402" s="443"/>
      <c r="CC402" s="443"/>
      <c r="CD402" s="443"/>
      <c r="CE402" s="443"/>
      <c r="CF402" s="460"/>
      <c r="CG402" s="443"/>
      <c r="CH402" s="443"/>
      <c r="CI402" s="443"/>
      <c r="CJ402" s="443"/>
      <c r="CK402" s="443"/>
      <c r="CL402" s="443"/>
      <c r="CM402" s="443"/>
      <c r="CN402" s="443"/>
      <c r="CO402" s="460"/>
      <c r="CP402" s="443"/>
      <c r="CQ402" s="443"/>
      <c r="CR402" s="443"/>
      <c r="CS402" s="443"/>
      <c r="CT402" s="443"/>
      <c r="CU402" s="443"/>
      <c r="CV402" s="443"/>
      <c r="CW402" s="443"/>
      <c r="CX402" s="460"/>
      <c r="CY402" s="443"/>
      <c r="CZ402" s="443"/>
      <c r="DA402" s="443"/>
      <c r="DB402" s="443"/>
      <c r="DC402" s="443"/>
      <c r="DD402" s="443"/>
      <c r="DE402" s="443"/>
      <c r="DF402" s="443"/>
      <c r="DG402" s="460"/>
      <c r="DH402" s="443"/>
      <c r="DI402" s="443"/>
      <c r="DJ402" s="443"/>
      <c r="DK402" s="443"/>
      <c r="DL402" s="443"/>
      <c r="DM402" s="443"/>
      <c r="DN402" s="443"/>
      <c r="DO402" s="443"/>
      <c r="DP402" s="460"/>
      <c r="DQ402" s="443"/>
      <c r="DR402" s="443"/>
      <c r="DS402" s="443"/>
      <c r="DT402" s="443"/>
      <c r="DU402" s="443"/>
      <c r="DV402" s="443"/>
      <c r="DW402" s="443"/>
      <c r="DX402" s="443"/>
      <c r="DY402" s="460"/>
      <c r="DZ402" s="443"/>
      <c r="EA402" s="443"/>
      <c r="EB402" s="443"/>
      <c r="EC402" s="443"/>
      <c r="ED402" s="443"/>
      <c r="EE402" s="443"/>
      <c r="EF402" s="443"/>
      <c r="EG402" s="443"/>
      <c r="EH402" s="460"/>
      <c r="EI402" s="443"/>
      <c r="EJ402" s="443"/>
      <c r="EK402" s="443"/>
      <c r="EL402" s="443"/>
      <c r="EM402" s="443"/>
      <c r="EN402" s="443"/>
      <c r="EO402" s="443"/>
      <c r="EP402" s="443"/>
      <c r="EQ402" s="460"/>
      <c r="ER402" s="443"/>
      <c r="ES402" s="443"/>
      <c r="ET402" s="443"/>
      <c r="EU402" s="443"/>
      <c r="EV402" s="443"/>
      <c r="EW402" s="443"/>
      <c r="EX402" s="443"/>
      <c r="EY402" s="443"/>
      <c r="EZ402" s="460"/>
      <c r="FA402" s="443"/>
      <c r="FB402" s="443"/>
      <c r="FC402" s="443"/>
      <c r="FD402" s="443"/>
      <c r="FE402" s="443"/>
      <c r="FF402" s="443"/>
      <c r="FG402" s="443"/>
      <c r="FH402" s="443"/>
      <c r="FI402" s="460"/>
      <c r="FJ402" s="443"/>
      <c r="FK402" s="443"/>
      <c r="FL402" s="443"/>
      <c r="FM402" s="443"/>
      <c r="FN402" s="443"/>
      <c r="FO402" s="443"/>
      <c r="FP402" s="443"/>
      <c r="FQ402" s="443"/>
      <c r="FR402" s="460"/>
      <c r="FS402" s="443"/>
      <c r="FT402" s="443"/>
      <c r="FU402" s="443"/>
      <c r="FV402" s="443"/>
      <c r="FW402" s="443"/>
      <c r="FX402" s="443"/>
      <c r="FY402" s="443"/>
      <c r="FZ402" s="443"/>
      <c r="GA402" s="460"/>
      <c r="GB402" s="443"/>
      <c r="GC402" s="443"/>
      <c r="GD402" s="443"/>
      <c r="GE402" s="443"/>
      <c r="GF402" s="443"/>
      <c r="GG402" s="443"/>
      <c r="GH402" s="443"/>
      <c r="GI402" s="443"/>
      <c r="GJ402" s="460"/>
      <c r="GK402" s="443"/>
      <c r="GL402" s="443"/>
      <c r="GM402" s="443"/>
      <c r="GN402" s="443"/>
      <c r="GO402" s="443"/>
      <c r="GP402" s="443"/>
      <c r="GQ402" s="443"/>
      <c r="GR402" s="443"/>
      <c r="GS402" s="460"/>
      <c r="GT402" s="443"/>
      <c r="GU402" s="443"/>
      <c r="GV402" s="443"/>
      <c r="GW402" s="443"/>
      <c r="GX402" s="443"/>
      <c r="GY402" s="443"/>
      <c r="GZ402" s="443"/>
      <c r="HA402" s="443"/>
      <c r="HB402" s="460"/>
      <c r="HC402" s="443"/>
      <c r="HD402" s="443"/>
      <c r="HE402" s="443"/>
      <c r="HF402" s="443"/>
      <c r="HG402" s="443"/>
      <c r="HH402" s="443"/>
      <c r="HI402" s="443"/>
      <c r="HJ402" s="443"/>
      <c r="HK402" s="460"/>
      <c r="HL402" s="443"/>
      <c r="HM402" s="443"/>
      <c r="HN402" s="443"/>
      <c r="HO402" s="443"/>
      <c r="HP402" s="443"/>
      <c r="HQ402" s="443"/>
      <c r="HR402" s="443"/>
      <c r="HS402" s="443"/>
      <c r="HT402" s="460"/>
      <c r="HU402" s="443"/>
      <c r="HV402" s="443"/>
      <c r="HW402" s="443"/>
      <c r="HX402" s="443"/>
      <c r="HY402" s="443"/>
      <c r="HZ402" s="443"/>
      <c r="IA402" s="443"/>
      <c r="IB402" s="443"/>
      <c r="IC402" s="460"/>
      <c r="ID402" s="443"/>
      <c r="IE402" s="443"/>
      <c r="IF402" s="443"/>
      <c r="IG402" s="443"/>
      <c r="IH402" s="443"/>
      <c r="II402" s="443"/>
      <c r="IJ402" s="443"/>
      <c r="IK402" s="443"/>
      <c r="IL402" s="460"/>
      <c r="IM402" s="443"/>
      <c r="IN402" s="443"/>
      <c r="IO402" s="443"/>
      <c r="IP402" s="443"/>
      <c r="IQ402" s="443"/>
      <c r="IR402" s="443"/>
      <c r="IS402" s="443"/>
      <c r="IT402" s="443"/>
      <c r="IU402" s="460"/>
      <c r="IV402" s="443"/>
      <c r="IW402" s="443"/>
      <c r="IX402" s="443"/>
      <c r="IY402" s="443"/>
      <c r="IZ402" s="443"/>
      <c r="JA402" s="443"/>
      <c r="JB402" s="443"/>
      <c r="JC402" s="443"/>
      <c r="JD402" s="460"/>
      <c r="JE402" s="443"/>
      <c r="JF402" s="443"/>
      <c r="JG402" s="443"/>
      <c r="JH402" s="443"/>
      <c r="JI402" s="443"/>
      <c r="JJ402" s="443"/>
      <c r="JK402" s="443"/>
      <c r="JL402" s="443"/>
      <c r="JM402" s="460"/>
      <c r="JN402" s="443"/>
      <c r="JO402" s="443"/>
      <c r="JP402" s="443"/>
      <c r="JQ402" s="443"/>
      <c r="JR402" s="443"/>
      <c r="JS402" s="443"/>
      <c r="JT402" s="443"/>
      <c r="JU402" s="443"/>
      <c r="JV402" s="460"/>
      <c r="JW402" s="443"/>
      <c r="JX402" s="443"/>
      <c r="JY402" s="443"/>
      <c r="JZ402" s="443"/>
      <c r="KA402" s="443"/>
      <c r="KB402" s="443"/>
      <c r="KC402" s="443"/>
      <c r="KD402" s="443"/>
      <c r="KE402" s="460"/>
      <c r="KF402" s="443"/>
      <c r="KG402" s="443"/>
      <c r="KH402" s="443"/>
      <c r="KI402" s="443"/>
      <c r="KJ402" s="443"/>
      <c r="KK402" s="443"/>
      <c r="KL402" s="443"/>
      <c r="KM402" s="443"/>
      <c r="KN402" s="460"/>
      <c r="KO402" s="443"/>
      <c r="KP402" s="443"/>
      <c r="KQ402" s="443"/>
      <c r="KR402" s="443"/>
      <c r="KS402" s="443"/>
      <c r="KT402" s="443"/>
      <c r="KU402" s="443"/>
      <c r="KV402" s="443"/>
      <c r="KW402" s="460"/>
      <c r="KX402" s="443"/>
      <c r="KY402" s="443"/>
      <c r="KZ402" s="443"/>
      <c r="LA402" s="443"/>
      <c r="LB402" s="443"/>
      <c r="LC402" s="443"/>
      <c r="LD402" s="443"/>
      <c r="LE402" s="443"/>
      <c r="LF402" s="460"/>
      <c r="LG402" s="443"/>
      <c r="LH402" s="443"/>
      <c r="LI402" s="443"/>
      <c r="LJ402" s="443"/>
      <c r="LK402" s="443"/>
      <c r="LL402" s="443"/>
      <c r="LM402" s="443"/>
      <c r="LN402" s="443"/>
      <c r="LO402" s="460"/>
      <c r="LP402" s="443"/>
      <c r="LQ402" s="443"/>
      <c r="LR402" s="443"/>
      <c r="LS402" s="443"/>
      <c r="LT402" s="443"/>
      <c r="LU402" s="443"/>
      <c r="LV402" s="443"/>
      <c r="LW402" s="443"/>
      <c r="LX402" s="460"/>
      <c r="LY402" s="443"/>
      <c r="LZ402" s="443"/>
      <c r="MA402" s="443"/>
      <c r="MB402" s="443"/>
      <c r="MC402" s="443"/>
      <c r="MD402" s="443"/>
      <c r="ME402" s="443"/>
      <c r="MF402" s="443"/>
      <c r="MG402" s="460"/>
      <c r="MH402" s="443"/>
      <c r="MI402" s="443"/>
      <c r="MJ402" s="443"/>
      <c r="MK402" s="443"/>
      <c r="ML402" s="443"/>
      <c r="MM402" s="443"/>
      <c r="MN402" s="443"/>
      <c r="MO402" s="443"/>
      <c r="MP402" s="460"/>
      <c r="MQ402" s="443"/>
      <c r="MR402" s="443"/>
      <c r="MS402" s="443"/>
      <c r="MT402" s="443"/>
      <c r="MU402" s="443"/>
      <c r="MV402" s="443"/>
      <c r="MW402" s="443"/>
      <c r="MX402" s="443"/>
      <c r="MY402" s="460"/>
      <c r="MZ402" s="443"/>
      <c r="NA402" s="443"/>
      <c r="NB402" s="443"/>
      <c r="NC402" s="443"/>
      <c r="ND402" s="443"/>
      <c r="NE402" s="443"/>
      <c r="NF402" s="443"/>
      <c r="NG402" s="443"/>
      <c r="NH402" s="460"/>
    </row>
    <row r="403" spans="1:372" ht="18">
      <c r="A403" s="471"/>
      <c r="B403" s="213"/>
      <c r="C403" s="214"/>
      <c r="D403" s="540"/>
      <c r="E403" s="306"/>
      <c r="F403" s="306"/>
      <c r="G403" s="349"/>
      <c r="H403" s="443"/>
      <c r="I403" s="471"/>
      <c r="J403" s="471"/>
      <c r="K403" s="471"/>
      <c r="L403" s="214"/>
      <c r="M403" s="446"/>
      <c r="N403" s="446"/>
      <c r="O403" s="468"/>
      <c r="P403" s="335"/>
      <c r="Q403" s="443"/>
      <c r="R403" s="471"/>
      <c r="S403" s="471"/>
      <c r="T403" s="471"/>
      <c r="U403" s="214"/>
      <c r="V403" s="676"/>
      <c r="W403" s="722"/>
      <c r="X403" s="680"/>
      <c r="Y403" s="722"/>
      <c r="Z403" s="722"/>
      <c r="AB403" s="471"/>
      <c r="AC403" s="471"/>
      <c r="AD403" s="214"/>
      <c r="AE403" s="721"/>
      <c r="AF403" s="722"/>
      <c r="AG403" s="668"/>
      <c r="AH403" s="722"/>
      <c r="AI403" s="722"/>
      <c r="AK403" s="471"/>
      <c r="AL403" s="471"/>
      <c r="AM403" s="214"/>
      <c r="AN403" s="655">
        <v>2019</v>
      </c>
      <c r="AO403" s="443"/>
      <c r="AP403" s="443"/>
      <c r="AQ403" s="471"/>
      <c r="AR403" s="471"/>
      <c r="AS403" s="446"/>
      <c r="AT403" s="471"/>
      <c r="AU403" s="471"/>
      <c r="AV403" s="460"/>
      <c r="AW403" s="655" t="s">
        <v>1953</v>
      </c>
      <c r="AX403" s="443"/>
      <c r="AZ403" s="471"/>
      <c r="BB403" s="446"/>
      <c r="BC403" s="24"/>
      <c r="BD403" s="443"/>
      <c r="BE403" s="460"/>
      <c r="BF403" s="655" t="s">
        <v>3703</v>
      </c>
      <c r="BI403" s="471"/>
      <c r="BJ403" s="443"/>
      <c r="BK403" s="446"/>
      <c r="BL403" s="443"/>
      <c r="BM403" s="443"/>
      <c r="BN403" s="460"/>
      <c r="BO403" s="443"/>
      <c r="BP403" s="443"/>
      <c r="BQ403" s="443"/>
      <c r="BR403" s="443"/>
      <c r="BS403" s="443"/>
      <c r="BT403" s="443"/>
      <c r="BU403" s="443"/>
      <c r="BV403" s="443"/>
      <c r="BW403" s="460"/>
      <c r="BX403" s="443"/>
      <c r="BY403" s="443"/>
      <c r="BZ403" s="443"/>
      <c r="CA403" s="443"/>
      <c r="CB403" s="443"/>
      <c r="CC403" s="443"/>
      <c r="CD403" s="443"/>
      <c r="CE403" s="443"/>
      <c r="CF403" s="460"/>
      <c r="CG403" s="443"/>
      <c r="CH403" s="443"/>
      <c r="CI403" s="443"/>
      <c r="CJ403" s="443"/>
      <c r="CK403" s="443"/>
      <c r="CL403" s="443"/>
      <c r="CM403" s="443"/>
      <c r="CN403" s="443"/>
      <c r="CO403" s="460"/>
      <c r="CP403" s="443"/>
      <c r="CQ403" s="443"/>
      <c r="CR403" s="443"/>
      <c r="CS403" s="443"/>
      <c r="CT403" s="443"/>
      <c r="CU403" s="443"/>
      <c r="CV403" s="443"/>
      <c r="CW403" s="443"/>
      <c r="CX403" s="460"/>
      <c r="CY403" s="443"/>
      <c r="CZ403" s="443"/>
      <c r="DA403" s="443"/>
      <c r="DB403" s="443"/>
      <c r="DC403" s="443"/>
      <c r="DD403" s="443"/>
      <c r="DE403" s="443"/>
      <c r="DF403" s="443"/>
      <c r="DG403" s="460"/>
      <c r="DH403" s="443"/>
      <c r="DI403" s="443"/>
      <c r="DJ403" s="443"/>
      <c r="DK403" s="443"/>
      <c r="DL403" s="443"/>
      <c r="DM403" s="443"/>
      <c r="DN403" s="443"/>
      <c r="DO403" s="443"/>
      <c r="DP403" s="460"/>
      <c r="DQ403" s="443"/>
      <c r="DR403" s="443"/>
      <c r="DS403" s="443"/>
      <c r="DT403" s="443"/>
      <c r="DU403" s="443"/>
      <c r="DV403" s="443"/>
      <c r="DW403" s="443"/>
      <c r="DX403" s="443"/>
      <c r="DY403" s="460"/>
      <c r="DZ403" s="443"/>
      <c r="EA403" s="443"/>
      <c r="EB403" s="443"/>
      <c r="EC403" s="443"/>
      <c r="ED403" s="443"/>
      <c r="EE403" s="443"/>
      <c r="EF403" s="443"/>
      <c r="EG403" s="443"/>
      <c r="EH403" s="460"/>
      <c r="EI403" s="443"/>
      <c r="EJ403" s="443"/>
      <c r="EK403" s="443"/>
      <c r="EL403" s="443"/>
      <c r="EM403" s="443"/>
      <c r="EN403" s="443"/>
      <c r="EO403" s="443"/>
      <c r="EP403" s="443"/>
      <c r="EQ403" s="460"/>
      <c r="ER403" s="443"/>
      <c r="ES403" s="443"/>
      <c r="ET403" s="443"/>
      <c r="EU403" s="443"/>
      <c r="EV403" s="443"/>
      <c r="EW403" s="443"/>
      <c r="EX403" s="443"/>
      <c r="EY403" s="443"/>
      <c r="EZ403" s="460"/>
      <c r="FA403" s="443"/>
      <c r="FB403" s="443"/>
      <c r="FC403" s="443"/>
      <c r="FD403" s="443"/>
      <c r="FE403" s="443"/>
      <c r="FF403" s="443"/>
      <c r="FG403" s="443"/>
      <c r="FH403" s="443"/>
      <c r="FI403" s="460"/>
      <c r="FJ403" s="443"/>
      <c r="FK403" s="443"/>
      <c r="FL403" s="443"/>
      <c r="FM403" s="443"/>
      <c r="FN403" s="443"/>
      <c r="FO403" s="443"/>
      <c r="FP403" s="443"/>
      <c r="FQ403" s="443"/>
      <c r="FR403" s="460"/>
      <c r="FS403" s="443"/>
      <c r="FT403" s="443"/>
      <c r="FU403" s="443"/>
      <c r="FV403" s="443"/>
      <c r="FW403" s="443"/>
      <c r="FX403" s="443"/>
      <c r="FY403" s="443"/>
      <c r="FZ403" s="443"/>
      <c r="GA403" s="460"/>
      <c r="GB403" s="443"/>
      <c r="GC403" s="443"/>
      <c r="GD403" s="443"/>
      <c r="GE403" s="443"/>
      <c r="GF403" s="443"/>
      <c r="GG403" s="443"/>
      <c r="GH403" s="443"/>
      <c r="GI403" s="443"/>
      <c r="GJ403" s="460"/>
      <c r="GK403" s="443"/>
      <c r="GL403" s="443"/>
      <c r="GM403" s="443"/>
      <c r="GN403" s="443"/>
      <c r="GO403" s="443"/>
      <c r="GP403" s="443"/>
      <c r="GQ403" s="443"/>
      <c r="GR403" s="443"/>
      <c r="GS403" s="460"/>
      <c r="GT403" s="443"/>
      <c r="GU403" s="443"/>
      <c r="GV403" s="443"/>
      <c r="GW403" s="443"/>
      <c r="GX403" s="443"/>
      <c r="GY403" s="443"/>
      <c r="GZ403" s="443"/>
      <c r="HA403" s="443"/>
      <c r="HB403" s="460"/>
      <c r="HC403" s="443"/>
      <c r="HD403" s="443"/>
      <c r="HE403" s="443"/>
      <c r="HF403" s="443"/>
      <c r="HG403" s="443"/>
      <c r="HH403" s="443"/>
      <c r="HI403" s="443"/>
      <c r="HJ403" s="443"/>
      <c r="HK403" s="460"/>
      <c r="HL403" s="443"/>
      <c r="HM403" s="443"/>
      <c r="HN403" s="443"/>
      <c r="HO403" s="443"/>
      <c r="HP403" s="443"/>
      <c r="HQ403" s="443"/>
      <c r="HR403" s="443"/>
      <c r="HS403" s="443"/>
      <c r="HT403" s="460"/>
      <c r="HU403" s="443"/>
      <c r="HV403" s="443"/>
      <c r="HW403" s="443"/>
      <c r="HX403" s="443"/>
      <c r="HY403" s="443"/>
      <c r="HZ403" s="443"/>
      <c r="IA403" s="443"/>
      <c r="IB403" s="443"/>
      <c r="IC403" s="460"/>
      <c r="ID403" s="443"/>
      <c r="IE403" s="443"/>
      <c r="IF403" s="443"/>
      <c r="IG403" s="443"/>
      <c r="IH403" s="443"/>
      <c r="II403" s="443"/>
      <c r="IJ403" s="443"/>
      <c r="IK403" s="443"/>
      <c r="IL403" s="460"/>
      <c r="IM403" s="443"/>
      <c r="IN403" s="443"/>
      <c r="IO403" s="443"/>
      <c r="IP403" s="443"/>
      <c r="IQ403" s="443"/>
      <c r="IR403" s="443"/>
      <c r="IS403" s="443"/>
      <c r="IT403" s="443"/>
      <c r="IU403" s="460"/>
      <c r="IV403" s="443"/>
      <c r="IW403" s="443"/>
      <c r="IX403" s="443"/>
      <c r="IY403" s="443"/>
      <c r="IZ403" s="443"/>
      <c r="JA403" s="443"/>
      <c r="JB403" s="443"/>
      <c r="JC403" s="443"/>
      <c r="JD403" s="460"/>
      <c r="JE403" s="443"/>
      <c r="JF403" s="443"/>
      <c r="JG403" s="443"/>
      <c r="JH403" s="443"/>
      <c r="JI403" s="443"/>
      <c r="JJ403" s="443"/>
      <c r="JK403" s="443"/>
      <c r="JL403" s="443"/>
      <c r="JM403" s="460"/>
      <c r="JN403" s="443"/>
      <c r="JO403" s="443"/>
      <c r="JP403" s="443"/>
      <c r="JQ403" s="443"/>
      <c r="JR403" s="443"/>
      <c r="JS403" s="443"/>
      <c r="JT403" s="443"/>
      <c r="JU403" s="443"/>
      <c r="JV403" s="460"/>
      <c r="JW403" s="443"/>
      <c r="JX403" s="443"/>
      <c r="JY403" s="443"/>
      <c r="JZ403" s="443"/>
      <c r="KA403" s="443"/>
      <c r="KB403" s="443"/>
      <c r="KC403" s="443"/>
      <c r="KD403" s="443"/>
      <c r="KE403" s="460"/>
      <c r="KF403" s="443"/>
      <c r="KG403" s="443"/>
      <c r="KH403" s="443"/>
      <c r="KI403" s="443"/>
      <c r="KJ403" s="443"/>
      <c r="KK403" s="443"/>
      <c r="KL403" s="443"/>
      <c r="KM403" s="443"/>
      <c r="KN403" s="460"/>
      <c r="KO403" s="443"/>
      <c r="KP403" s="443"/>
      <c r="KQ403" s="443"/>
      <c r="KR403" s="443"/>
      <c r="KS403" s="443"/>
      <c r="KT403" s="443"/>
      <c r="KU403" s="443"/>
      <c r="KV403" s="443"/>
      <c r="KW403" s="460"/>
      <c r="KX403" s="443"/>
      <c r="KY403" s="443"/>
      <c r="KZ403" s="443"/>
      <c r="LA403" s="443"/>
      <c r="LB403" s="443"/>
      <c r="LC403" s="443"/>
      <c r="LD403" s="443"/>
      <c r="LE403" s="443"/>
      <c r="LF403" s="460"/>
      <c r="LG403" s="443"/>
      <c r="LH403" s="443"/>
      <c r="LI403" s="443"/>
      <c r="LJ403" s="443"/>
      <c r="LK403" s="443"/>
      <c r="LL403" s="443"/>
      <c r="LM403" s="443"/>
      <c r="LN403" s="443"/>
      <c r="LO403" s="460"/>
      <c r="LP403" s="443"/>
      <c r="LQ403" s="443"/>
      <c r="LR403" s="443"/>
      <c r="LS403" s="443"/>
      <c r="LT403" s="443"/>
      <c r="LU403" s="443"/>
      <c r="LV403" s="443"/>
      <c r="LW403" s="443"/>
      <c r="LX403" s="460"/>
      <c r="LY403" s="443"/>
      <c r="LZ403" s="443"/>
      <c r="MA403" s="443"/>
      <c r="MB403" s="443"/>
      <c r="MC403" s="443"/>
      <c r="MD403" s="443"/>
      <c r="ME403" s="443"/>
      <c r="MF403" s="443"/>
      <c r="MG403" s="460"/>
      <c r="MH403" s="443"/>
      <c r="MI403" s="443"/>
      <c r="MJ403" s="443"/>
      <c r="MK403" s="443"/>
      <c r="ML403" s="443"/>
      <c r="MM403" s="443"/>
      <c r="MN403" s="443"/>
      <c r="MO403" s="443"/>
      <c r="MP403" s="460"/>
      <c r="MQ403" s="443"/>
      <c r="MR403" s="443"/>
      <c r="MS403" s="443"/>
      <c r="MT403" s="443"/>
      <c r="MU403" s="443"/>
      <c r="MV403" s="443"/>
      <c r="MW403" s="443"/>
      <c r="MX403" s="443"/>
      <c r="MY403" s="460"/>
      <c r="MZ403" s="443"/>
      <c r="NA403" s="443"/>
      <c r="NB403" s="443"/>
      <c r="NC403" s="443"/>
      <c r="ND403" s="443"/>
      <c r="NE403" s="443"/>
      <c r="NF403" s="443"/>
      <c r="NG403" s="443"/>
      <c r="NH403" s="460"/>
    </row>
    <row r="404" spans="1:372" ht="18">
      <c r="A404" s="443"/>
      <c r="C404" s="460"/>
      <c r="D404" s="441"/>
      <c r="E404" s="446"/>
      <c r="F404" s="468"/>
      <c r="G404" s="335"/>
      <c r="H404" s="443"/>
      <c r="I404" s="444"/>
      <c r="J404" s="443"/>
      <c r="K404" s="444"/>
      <c r="L404" s="460"/>
      <c r="M404" s="443"/>
      <c r="N404" s="446"/>
      <c r="O404" s="468"/>
      <c r="P404" s="335"/>
      <c r="Q404" s="443"/>
      <c r="R404" s="443"/>
      <c r="S404" s="443"/>
      <c r="T404" s="443"/>
      <c r="U404" s="460"/>
      <c r="V404" s="722"/>
      <c r="W404" s="722"/>
      <c r="X404" s="680"/>
      <c r="Y404" s="722"/>
      <c r="Z404" s="722"/>
      <c r="AB404" s="443"/>
      <c r="AC404" s="443"/>
      <c r="AD404" s="460"/>
      <c r="AE404" s="721"/>
      <c r="AF404" s="722"/>
      <c r="AG404" s="668"/>
      <c r="AH404" s="722"/>
      <c r="AI404" s="722"/>
      <c r="AK404" s="443"/>
      <c r="AL404" s="443"/>
      <c r="AM404" s="460"/>
      <c r="AN404" s="538" t="s">
        <v>855</v>
      </c>
      <c r="AO404" s="443"/>
      <c r="AP404" s="443"/>
      <c r="AQ404" s="212">
        <v>18799.500000000025</v>
      </c>
      <c r="AR404" s="443" t="s">
        <v>1584</v>
      </c>
      <c r="AS404" s="446" t="s">
        <v>1667</v>
      </c>
      <c r="AT404" s="443"/>
      <c r="AU404" s="443"/>
      <c r="AV404" s="460"/>
      <c r="AW404" s="306" t="s">
        <v>807</v>
      </c>
      <c r="AX404" s="446"/>
      <c r="AY404" s="446"/>
      <c r="AZ404" s="212">
        <v>27062.650000000031</v>
      </c>
      <c r="BA404" s="388" t="s">
        <v>2145</v>
      </c>
      <c r="BB404" s="446" t="s">
        <v>1667</v>
      </c>
      <c r="BC404" s="24"/>
      <c r="BD404" s="443"/>
      <c r="BE404" s="460"/>
      <c r="BF404" s="106" t="s">
        <v>1859</v>
      </c>
      <c r="BG404" s="283"/>
      <c r="BH404" s="621"/>
      <c r="BI404" s="212">
        <v>35569.749999999825</v>
      </c>
      <c r="BJ404" s="388" t="s">
        <v>3780</v>
      </c>
      <c r="BK404" s="446" t="s">
        <v>1667</v>
      </c>
      <c r="BL404" s="443"/>
      <c r="BM404" s="443"/>
      <c r="BN404" s="460"/>
      <c r="BO404" s="443"/>
      <c r="BP404" s="443"/>
      <c r="BQ404" s="443"/>
      <c r="BR404" s="443"/>
      <c r="BS404" s="443"/>
      <c r="BT404" s="443"/>
      <c r="BU404" s="443"/>
      <c r="BV404" s="443"/>
      <c r="BW404" s="460"/>
      <c r="BX404" s="443"/>
      <c r="BY404" s="443"/>
      <c r="BZ404" s="443"/>
      <c r="CA404" s="443"/>
      <c r="CB404" s="443"/>
      <c r="CC404" s="443"/>
      <c r="CD404" s="443"/>
      <c r="CE404" s="443"/>
      <c r="CF404" s="460"/>
      <c r="CG404" s="443"/>
      <c r="CH404" s="443"/>
      <c r="CI404" s="443"/>
      <c r="CJ404" s="443"/>
      <c r="CK404" s="443"/>
      <c r="CL404" s="443"/>
      <c r="CM404" s="443"/>
      <c r="CN404" s="443"/>
      <c r="CO404" s="460"/>
      <c r="CP404" s="443"/>
      <c r="CQ404" s="443"/>
      <c r="CR404" s="443"/>
      <c r="CS404" s="443"/>
      <c r="CT404" s="443"/>
      <c r="CU404" s="443"/>
      <c r="CV404" s="443"/>
      <c r="CW404" s="443"/>
      <c r="CX404" s="460"/>
      <c r="CY404" s="443"/>
      <c r="CZ404" s="443"/>
      <c r="DA404" s="443"/>
      <c r="DB404" s="443"/>
      <c r="DC404" s="443"/>
      <c r="DD404" s="443"/>
      <c r="DE404" s="443"/>
      <c r="DF404" s="443"/>
      <c r="DG404" s="460"/>
      <c r="DH404" s="443"/>
      <c r="DI404" s="443"/>
      <c r="DJ404" s="443"/>
      <c r="DK404" s="443"/>
      <c r="DL404" s="443"/>
      <c r="DM404" s="443"/>
      <c r="DN404" s="443"/>
      <c r="DO404" s="443"/>
      <c r="DP404" s="460"/>
      <c r="DQ404" s="443"/>
      <c r="DR404" s="443"/>
      <c r="DS404" s="443"/>
      <c r="DT404" s="443"/>
      <c r="DU404" s="443"/>
      <c r="DV404" s="443"/>
      <c r="DW404" s="443"/>
      <c r="DX404" s="443"/>
      <c r="DY404" s="460"/>
      <c r="DZ404" s="443"/>
      <c r="EA404" s="443"/>
      <c r="EB404" s="443"/>
      <c r="EC404" s="443"/>
      <c r="ED404" s="443"/>
      <c r="EE404" s="443"/>
      <c r="EF404" s="443"/>
      <c r="EG404" s="443"/>
      <c r="EH404" s="460"/>
      <c r="EI404" s="443"/>
      <c r="EJ404" s="443"/>
      <c r="EK404" s="443"/>
      <c r="EL404" s="443"/>
      <c r="EM404" s="443"/>
      <c r="EN404" s="443"/>
      <c r="EO404" s="443"/>
      <c r="EP404" s="443"/>
      <c r="EQ404" s="460"/>
      <c r="ER404" s="443"/>
      <c r="ES404" s="443"/>
      <c r="ET404" s="443"/>
      <c r="EU404" s="443"/>
      <c r="EV404" s="443"/>
      <c r="EW404" s="443"/>
      <c r="EX404" s="443"/>
      <c r="EY404" s="443"/>
      <c r="EZ404" s="460"/>
      <c r="FA404" s="443"/>
      <c r="FB404" s="443"/>
      <c r="FC404" s="443"/>
      <c r="FD404" s="443"/>
      <c r="FE404" s="443"/>
      <c r="FF404" s="443"/>
      <c r="FG404" s="443"/>
      <c r="FH404" s="443"/>
      <c r="FI404" s="460"/>
      <c r="FJ404" s="443"/>
      <c r="FK404" s="443"/>
      <c r="FL404" s="443"/>
      <c r="FM404" s="443"/>
      <c r="FN404" s="443"/>
      <c r="FO404" s="443"/>
      <c r="FP404" s="443"/>
      <c r="FQ404" s="443"/>
      <c r="FR404" s="460"/>
      <c r="FS404" s="443"/>
      <c r="FT404" s="443"/>
      <c r="FU404" s="443"/>
      <c r="FV404" s="443"/>
      <c r="FW404" s="443"/>
      <c r="FX404" s="443"/>
      <c r="FY404" s="443"/>
      <c r="FZ404" s="443"/>
      <c r="GA404" s="460"/>
      <c r="GB404" s="443"/>
      <c r="GC404" s="443"/>
      <c r="GD404" s="443"/>
      <c r="GE404" s="443"/>
      <c r="GF404" s="443"/>
      <c r="GG404" s="443"/>
      <c r="GH404" s="443"/>
      <c r="GI404" s="443"/>
      <c r="GJ404" s="460"/>
      <c r="GK404" s="443"/>
      <c r="GL404" s="443"/>
      <c r="GM404" s="443"/>
      <c r="GN404" s="443"/>
      <c r="GO404" s="443"/>
      <c r="GP404" s="443"/>
      <c r="GQ404" s="443"/>
      <c r="GR404" s="443"/>
      <c r="GS404" s="460"/>
      <c r="GT404" s="443"/>
      <c r="GU404" s="443"/>
      <c r="GV404" s="443"/>
      <c r="GW404" s="443"/>
      <c r="GX404" s="443"/>
      <c r="GY404" s="443"/>
      <c r="GZ404" s="443"/>
      <c r="HA404" s="443"/>
      <c r="HB404" s="460"/>
      <c r="HC404" s="443"/>
      <c r="HD404" s="443"/>
      <c r="HE404" s="443"/>
      <c r="HF404" s="443"/>
      <c r="HG404" s="443"/>
      <c r="HH404" s="443"/>
      <c r="HI404" s="443"/>
      <c r="HJ404" s="443"/>
      <c r="HK404" s="460"/>
      <c r="HL404" s="443"/>
      <c r="HM404" s="443"/>
      <c r="HN404" s="443"/>
      <c r="HO404" s="443"/>
      <c r="HP404" s="443"/>
      <c r="HQ404" s="443"/>
      <c r="HR404" s="443"/>
      <c r="HS404" s="443"/>
      <c r="HT404" s="460"/>
      <c r="HU404" s="443"/>
      <c r="HV404" s="443"/>
      <c r="HW404" s="443"/>
      <c r="HX404" s="443"/>
      <c r="HY404" s="443"/>
      <c r="HZ404" s="443"/>
      <c r="IA404" s="443"/>
      <c r="IB404" s="443"/>
      <c r="IC404" s="460"/>
      <c r="ID404" s="443"/>
      <c r="IE404" s="443"/>
      <c r="IF404" s="443"/>
      <c r="IG404" s="443"/>
      <c r="IH404" s="443"/>
      <c r="II404" s="443"/>
      <c r="IJ404" s="443"/>
      <c r="IK404" s="443"/>
      <c r="IL404" s="460"/>
      <c r="IM404" s="443"/>
      <c r="IN404" s="443"/>
      <c r="IO404" s="443"/>
      <c r="IP404" s="443"/>
      <c r="IQ404" s="443"/>
      <c r="IR404" s="443"/>
      <c r="IS404" s="443"/>
      <c r="IT404" s="443"/>
      <c r="IU404" s="460"/>
      <c r="IV404" s="443"/>
      <c r="IW404" s="443"/>
      <c r="IX404" s="443"/>
      <c r="IY404" s="443"/>
      <c r="IZ404" s="443"/>
      <c r="JA404" s="443"/>
      <c r="JB404" s="443"/>
      <c r="JC404" s="443"/>
      <c r="JD404" s="460"/>
      <c r="JE404" s="443"/>
      <c r="JF404" s="443"/>
      <c r="JG404" s="443"/>
      <c r="JH404" s="443"/>
      <c r="JI404" s="443"/>
      <c r="JJ404" s="443"/>
      <c r="JK404" s="443"/>
      <c r="JL404" s="443"/>
      <c r="JM404" s="460"/>
      <c r="JN404" s="443"/>
      <c r="JO404" s="443"/>
      <c r="JP404" s="443"/>
      <c r="JQ404" s="443"/>
      <c r="JR404" s="443"/>
      <c r="JS404" s="443"/>
      <c r="JT404" s="443"/>
      <c r="JU404" s="443"/>
      <c r="JV404" s="460"/>
      <c r="JW404" s="443"/>
      <c r="JX404" s="443"/>
      <c r="JY404" s="443"/>
      <c r="JZ404" s="443"/>
      <c r="KA404" s="443"/>
      <c r="KB404" s="443"/>
      <c r="KC404" s="443"/>
      <c r="KD404" s="443"/>
      <c r="KE404" s="460"/>
      <c r="KF404" s="443"/>
      <c r="KG404" s="443"/>
      <c r="KH404" s="443"/>
      <c r="KI404" s="443"/>
      <c r="KJ404" s="443"/>
      <c r="KK404" s="443"/>
      <c r="KL404" s="443"/>
      <c r="KM404" s="443"/>
      <c r="KN404" s="460"/>
      <c r="KO404" s="443"/>
      <c r="KP404" s="443"/>
      <c r="KQ404" s="443"/>
      <c r="KR404" s="443"/>
      <c r="KS404" s="443"/>
      <c r="KT404" s="443"/>
      <c r="KU404" s="443"/>
      <c r="KV404" s="443"/>
      <c r="KW404" s="460"/>
      <c r="KX404" s="443"/>
      <c r="KY404" s="443"/>
      <c r="KZ404" s="443"/>
      <c r="LA404" s="443"/>
      <c r="LB404" s="443"/>
      <c r="LC404" s="443"/>
      <c r="LD404" s="443"/>
      <c r="LE404" s="443"/>
      <c r="LF404" s="460"/>
      <c r="LG404" s="443"/>
      <c r="LH404" s="443"/>
      <c r="LI404" s="443"/>
      <c r="LJ404" s="443"/>
      <c r="LK404" s="443"/>
      <c r="LL404" s="443"/>
      <c r="LM404" s="443"/>
      <c r="LN404" s="443"/>
      <c r="LO404" s="460"/>
      <c r="LP404" s="443"/>
      <c r="LQ404" s="443"/>
      <c r="LR404" s="443"/>
      <c r="LS404" s="443"/>
      <c r="LT404" s="443"/>
      <c r="LU404" s="443"/>
      <c r="LV404" s="443"/>
      <c r="LW404" s="443"/>
      <c r="LX404" s="460"/>
      <c r="LY404" s="443"/>
      <c r="LZ404" s="443"/>
      <c r="MA404" s="443"/>
      <c r="MB404" s="443"/>
      <c r="MC404" s="443"/>
      <c r="MD404" s="443"/>
      <c r="ME404" s="443"/>
      <c r="MF404" s="443"/>
      <c r="MG404" s="460"/>
      <c r="MH404" s="443"/>
      <c r="MI404" s="443"/>
      <c r="MJ404" s="443"/>
      <c r="MK404" s="443"/>
      <c r="ML404" s="443"/>
      <c r="MM404" s="443"/>
      <c r="MN404" s="443"/>
      <c r="MO404" s="443"/>
      <c r="MP404" s="460"/>
      <c r="MQ404" s="443"/>
      <c r="MR404" s="443"/>
      <c r="MS404" s="443"/>
      <c r="MT404" s="443"/>
      <c r="MU404" s="443"/>
      <c r="MV404" s="443"/>
      <c r="MW404" s="443"/>
      <c r="MX404" s="443"/>
      <c r="MY404" s="460"/>
      <c r="MZ404" s="443"/>
      <c r="NA404" s="443"/>
      <c r="NB404" s="443"/>
      <c r="NC404" s="443"/>
      <c r="ND404" s="443"/>
      <c r="NE404" s="443"/>
      <c r="NF404" s="443"/>
      <c r="NG404" s="443"/>
      <c r="NH404" s="460"/>
    </row>
    <row r="405" spans="1:372" ht="18">
      <c r="A405" s="443"/>
      <c r="C405" s="460"/>
      <c r="D405" s="443"/>
      <c r="E405" s="446"/>
      <c r="F405" s="468"/>
      <c r="G405" s="335"/>
      <c r="H405" s="443"/>
      <c r="I405" s="286"/>
      <c r="J405" s="443"/>
      <c r="K405" s="286"/>
      <c r="L405" s="460"/>
      <c r="M405" s="446"/>
      <c r="N405" s="446"/>
      <c r="O405" s="468"/>
      <c r="P405" s="335"/>
      <c r="Q405" s="443"/>
      <c r="R405" s="443"/>
      <c r="S405" s="443"/>
      <c r="T405" s="443"/>
      <c r="U405" s="460"/>
      <c r="V405" s="722"/>
      <c r="W405" s="722"/>
      <c r="X405" s="680"/>
      <c r="Y405" s="722"/>
      <c r="Z405" s="722"/>
      <c r="AB405" s="443"/>
      <c r="AC405" s="443"/>
      <c r="AD405" s="460"/>
      <c r="AE405" s="721"/>
      <c r="AF405" s="722"/>
      <c r="AG405" s="668"/>
      <c r="AH405" s="722"/>
      <c r="AI405" s="722"/>
      <c r="AK405" s="443"/>
      <c r="AL405" s="443"/>
      <c r="AM405" s="460"/>
      <c r="AN405" s="655">
        <v>2019</v>
      </c>
      <c r="AO405" s="471"/>
      <c r="AP405" s="471"/>
      <c r="AQ405" s="443"/>
      <c r="AR405" s="443"/>
      <c r="AS405" s="446"/>
      <c r="AT405" s="443"/>
      <c r="AU405" s="443"/>
      <c r="AV405" s="460"/>
      <c r="AW405" s="655" t="s">
        <v>1953</v>
      </c>
      <c r="AX405" s="443"/>
      <c r="AZ405" s="471"/>
      <c r="BB405" s="446"/>
      <c r="BC405" s="24"/>
      <c r="BD405" s="443"/>
      <c r="BE405" s="460"/>
      <c r="BF405" s="655" t="s">
        <v>3703</v>
      </c>
      <c r="BI405" s="471"/>
      <c r="BJ405" s="443"/>
      <c r="BK405" s="446"/>
      <c r="BL405" s="443"/>
      <c r="BM405" s="443"/>
      <c r="BN405" s="460"/>
      <c r="BO405" s="443"/>
      <c r="BP405" s="443"/>
      <c r="BQ405" s="443"/>
      <c r="BR405" s="443"/>
      <c r="BS405" s="443"/>
      <c r="BT405" s="443"/>
      <c r="BU405" s="443"/>
      <c r="BV405" s="443"/>
      <c r="BW405" s="460"/>
      <c r="BX405" s="443"/>
      <c r="BY405" s="443"/>
      <c r="BZ405" s="443"/>
      <c r="CA405" s="443"/>
      <c r="CB405" s="443"/>
      <c r="CC405" s="443"/>
      <c r="CD405" s="443"/>
      <c r="CE405" s="443"/>
      <c r="CF405" s="460"/>
      <c r="CG405" s="443"/>
      <c r="CH405" s="443"/>
      <c r="CI405" s="443"/>
      <c r="CJ405" s="443"/>
      <c r="CK405" s="443"/>
      <c r="CL405" s="443"/>
      <c r="CM405" s="443"/>
      <c r="CN405" s="443"/>
      <c r="CO405" s="460"/>
      <c r="CP405" s="443"/>
      <c r="CQ405" s="443"/>
      <c r="CR405" s="443"/>
      <c r="CS405" s="443"/>
      <c r="CT405" s="443"/>
      <c r="CU405" s="443"/>
      <c r="CV405" s="443"/>
      <c r="CW405" s="443"/>
      <c r="CX405" s="460"/>
      <c r="CY405" s="443"/>
      <c r="CZ405" s="443"/>
      <c r="DA405" s="443"/>
      <c r="DB405" s="443"/>
      <c r="DC405" s="443"/>
      <c r="DD405" s="443"/>
      <c r="DE405" s="443"/>
      <c r="DF405" s="443"/>
      <c r="DG405" s="460"/>
      <c r="DH405" s="443"/>
      <c r="DI405" s="443"/>
      <c r="DJ405" s="443"/>
      <c r="DK405" s="443"/>
      <c r="DL405" s="443"/>
      <c r="DM405" s="443"/>
      <c r="DN405" s="443"/>
      <c r="DO405" s="443"/>
      <c r="DP405" s="460"/>
      <c r="DQ405" s="443"/>
      <c r="DR405" s="443"/>
      <c r="DS405" s="443"/>
      <c r="DT405" s="443"/>
      <c r="DU405" s="443"/>
      <c r="DV405" s="443"/>
      <c r="DW405" s="443"/>
      <c r="DX405" s="443"/>
      <c r="DY405" s="460"/>
      <c r="DZ405" s="443"/>
      <c r="EA405" s="443"/>
      <c r="EB405" s="443"/>
      <c r="EC405" s="443"/>
      <c r="ED405" s="443"/>
      <c r="EE405" s="443"/>
      <c r="EF405" s="443"/>
      <c r="EG405" s="443"/>
      <c r="EH405" s="460"/>
      <c r="EI405" s="443"/>
      <c r="EJ405" s="443"/>
      <c r="EK405" s="443"/>
      <c r="EL405" s="443"/>
      <c r="EM405" s="443"/>
      <c r="EN405" s="443"/>
      <c r="EO405" s="443"/>
      <c r="EP405" s="443"/>
      <c r="EQ405" s="460"/>
      <c r="ER405" s="443"/>
      <c r="ES405" s="443"/>
      <c r="ET405" s="443"/>
      <c r="EU405" s="443"/>
      <c r="EV405" s="443"/>
      <c r="EW405" s="443"/>
      <c r="EX405" s="443"/>
      <c r="EY405" s="443"/>
      <c r="EZ405" s="460"/>
      <c r="FA405" s="443"/>
      <c r="FB405" s="443"/>
      <c r="FC405" s="443"/>
      <c r="FD405" s="443"/>
      <c r="FE405" s="443"/>
      <c r="FF405" s="443"/>
      <c r="FG405" s="443"/>
      <c r="FH405" s="443"/>
      <c r="FI405" s="460"/>
      <c r="FJ405" s="443"/>
      <c r="FK405" s="443"/>
      <c r="FL405" s="443"/>
      <c r="FM405" s="443"/>
      <c r="FN405" s="443"/>
      <c r="FO405" s="443"/>
      <c r="FP405" s="443"/>
      <c r="FQ405" s="443"/>
      <c r="FR405" s="460"/>
      <c r="FS405" s="443"/>
      <c r="FT405" s="443"/>
      <c r="FU405" s="443"/>
      <c r="FV405" s="443"/>
      <c r="FW405" s="443"/>
      <c r="FX405" s="443"/>
      <c r="FY405" s="443"/>
      <c r="FZ405" s="443"/>
      <c r="GA405" s="460"/>
      <c r="GB405" s="443"/>
      <c r="GC405" s="443"/>
      <c r="GD405" s="443"/>
      <c r="GE405" s="443"/>
      <c r="GF405" s="443"/>
      <c r="GG405" s="443"/>
      <c r="GH405" s="443"/>
      <c r="GI405" s="443"/>
      <c r="GJ405" s="460"/>
      <c r="GK405" s="443"/>
      <c r="GL405" s="443"/>
      <c r="GM405" s="443"/>
      <c r="GN405" s="443"/>
      <c r="GO405" s="443"/>
      <c r="GP405" s="443"/>
      <c r="GQ405" s="443"/>
      <c r="GR405" s="443"/>
      <c r="GS405" s="460"/>
      <c r="GT405" s="443"/>
      <c r="GU405" s="443"/>
      <c r="GV405" s="443"/>
      <c r="GW405" s="443"/>
      <c r="GX405" s="443"/>
      <c r="GY405" s="443"/>
      <c r="GZ405" s="443"/>
      <c r="HA405" s="443"/>
      <c r="HB405" s="460"/>
      <c r="HC405" s="443"/>
      <c r="HD405" s="443"/>
      <c r="HE405" s="443"/>
      <c r="HF405" s="443"/>
      <c r="HG405" s="443"/>
      <c r="HH405" s="443"/>
      <c r="HI405" s="443"/>
      <c r="HJ405" s="443"/>
      <c r="HK405" s="460"/>
      <c r="HL405" s="443"/>
      <c r="HM405" s="443"/>
      <c r="HN405" s="443"/>
      <c r="HO405" s="443"/>
      <c r="HP405" s="443"/>
      <c r="HQ405" s="443"/>
      <c r="HR405" s="443"/>
      <c r="HS405" s="443"/>
      <c r="HT405" s="460"/>
      <c r="HU405" s="443"/>
      <c r="HV405" s="443"/>
      <c r="HW405" s="443"/>
      <c r="HX405" s="443"/>
      <c r="HY405" s="443"/>
      <c r="HZ405" s="443"/>
      <c r="IA405" s="443"/>
      <c r="IB405" s="443"/>
      <c r="IC405" s="460"/>
      <c r="ID405" s="443"/>
      <c r="IE405" s="443"/>
      <c r="IF405" s="443"/>
      <c r="IG405" s="443"/>
      <c r="IH405" s="443"/>
      <c r="II405" s="443"/>
      <c r="IJ405" s="443"/>
      <c r="IK405" s="443"/>
      <c r="IL405" s="460"/>
      <c r="IM405" s="443"/>
      <c r="IN405" s="443"/>
      <c r="IO405" s="443"/>
      <c r="IP405" s="443"/>
      <c r="IQ405" s="443"/>
      <c r="IR405" s="443"/>
      <c r="IS405" s="443"/>
      <c r="IT405" s="443"/>
      <c r="IU405" s="460"/>
      <c r="IV405" s="443"/>
      <c r="IW405" s="443"/>
      <c r="IX405" s="443"/>
      <c r="IY405" s="443"/>
      <c r="IZ405" s="443"/>
      <c r="JA405" s="443"/>
      <c r="JB405" s="443"/>
      <c r="JC405" s="443"/>
      <c r="JD405" s="460"/>
      <c r="JE405" s="443"/>
      <c r="JF405" s="443"/>
      <c r="JG405" s="443"/>
      <c r="JH405" s="443"/>
      <c r="JI405" s="443"/>
      <c r="JJ405" s="443"/>
      <c r="JK405" s="443"/>
      <c r="JL405" s="443"/>
      <c r="JM405" s="460"/>
      <c r="JN405" s="443"/>
      <c r="JO405" s="443"/>
      <c r="JP405" s="443"/>
      <c r="JQ405" s="443"/>
      <c r="JR405" s="443"/>
      <c r="JS405" s="443"/>
      <c r="JT405" s="443"/>
      <c r="JU405" s="443"/>
      <c r="JV405" s="460"/>
      <c r="JW405" s="443"/>
      <c r="JX405" s="443"/>
      <c r="JY405" s="443"/>
      <c r="JZ405" s="443"/>
      <c r="KA405" s="443"/>
      <c r="KB405" s="443"/>
      <c r="KC405" s="443"/>
      <c r="KD405" s="443"/>
      <c r="KE405" s="460"/>
      <c r="KF405" s="443"/>
      <c r="KG405" s="443"/>
      <c r="KH405" s="443"/>
      <c r="KI405" s="443"/>
      <c r="KJ405" s="443"/>
      <c r="KK405" s="443"/>
      <c r="KL405" s="443"/>
      <c r="KM405" s="443"/>
      <c r="KN405" s="460"/>
      <c r="KO405" s="443"/>
      <c r="KP405" s="443"/>
      <c r="KQ405" s="443"/>
      <c r="KR405" s="443"/>
      <c r="KS405" s="443"/>
      <c r="KT405" s="443"/>
      <c r="KU405" s="443"/>
      <c r="KV405" s="443"/>
      <c r="KW405" s="460"/>
      <c r="KX405" s="443"/>
      <c r="KY405" s="443"/>
      <c r="KZ405" s="443"/>
      <c r="LA405" s="443"/>
      <c r="LB405" s="443"/>
      <c r="LC405" s="443"/>
      <c r="LD405" s="443"/>
      <c r="LE405" s="443"/>
      <c r="LF405" s="460"/>
      <c r="LG405" s="443"/>
      <c r="LH405" s="443"/>
      <c r="LI405" s="443"/>
      <c r="LJ405" s="443"/>
      <c r="LK405" s="443"/>
      <c r="LL405" s="443"/>
      <c r="LM405" s="443"/>
      <c r="LN405" s="443"/>
      <c r="LO405" s="460"/>
      <c r="LP405" s="443"/>
      <c r="LQ405" s="443"/>
      <c r="LR405" s="443"/>
      <c r="LS405" s="443"/>
      <c r="LT405" s="443"/>
      <c r="LU405" s="443"/>
      <c r="LV405" s="443"/>
      <c r="LW405" s="443"/>
      <c r="LX405" s="460"/>
      <c r="LY405" s="443"/>
      <c r="LZ405" s="443"/>
      <c r="MA405" s="443"/>
      <c r="MB405" s="443"/>
      <c r="MC405" s="443"/>
      <c r="MD405" s="443"/>
      <c r="ME405" s="443"/>
      <c r="MF405" s="443"/>
      <c r="MG405" s="460"/>
      <c r="MH405" s="443"/>
      <c r="MI405" s="443"/>
      <c r="MJ405" s="443"/>
      <c r="MK405" s="443"/>
      <c r="ML405" s="443"/>
      <c r="MM405" s="443"/>
      <c r="MN405" s="443"/>
      <c r="MO405" s="443"/>
      <c r="MP405" s="460"/>
      <c r="MQ405" s="443"/>
      <c r="MR405" s="443"/>
      <c r="MS405" s="443"/>
      <c r="MT405" s="443"/>
      <c r="MU405" s="443"/>
      <c r="MV405" s="443"/>
      <c r="MW405" s="443"/>
      <c r="MX405" s="443"/>
      <c r="MY405" s="460"/>
      <c r="MZ405" s="443"/>
      <c r="NA405" s="443"/>
      <c r="NB405" s="443"/>
      <c r="NC405" s="443"/>
      <c r="ND405" s="443"/>
      <c r="NE405" s="443"/>
      <c r="NF405" s="443"/>
      <c r="NG405" s="443"/>
      <c r="NH405" s="460"/>
    </row>
    <row r="406" spans="1:372" ht="18">
      <c r="A406" s="443"/>
      <c r="C406" s="460"/>
      <c r="D406" s="540"/>
      <c r="E406" s="306"/>
      <c r="F406" s="306"/>
      <c r="G406" s="349"/>
      <c r="H406" s="443"/>
      <c r="I406" s="443"/>
      <c r="J406" s="443"/>
      <c r="K406" s="443"/>
      <c r="L406" s="460"/>
      <c r="M406" s="540"/>
      <c r="N406" s="306"/>
      <c r="O406" s="306"/>
      <c r="P406" s="349"/>
      <c r="Q406" s="443"/>
      <c r="R406" s="443"/>
      <c r="S406" s="443"/>
      <c r="T406" s="443"/>
      <c r="U406" s="460"/>
      <c r="V406" s="721"/>
      <c r="W406" s="722"/>
      <c r="X406" s="680"/>
      <c r="Y406" s="722"/>
      <c r="Z406" s="722"/>
      <c r="AB406" s="443"/>
      <c r="AC406" s="443"/>
      <c r="AD406" s="460"/>
      <c r="AE406" s="722"/>
      <c r="AF406" s="722"/>
      <c r="AG406" s="668"/>
      <c r="AH406" s="722"/>
      <c r="AI406" s="722"/>
      <c r="AK406" s="443"/>
      <c r="AL406" s="443"/>
      <c r="AM406" s="460"/>
      <c r="AN406" s="538" t="s">
        <v>847</v>
      </c>
      <c r="AO406" s="443"/>
      <c r="AP406" s="443"/>
      <c r="AQ406" s="212">
        <v>18479.549999999927</v>
      </c>
      <c r="AR406" s="443" t="s">
        <v>1585</v>
      </c>
      <c r="AS406" s="446" t="s">
        <v>1668</v>
      </c>
      <c r="AT406" s="443"/>
      <c r="AU406" s="443"/>
      <c r="AV406" s="460"/>
      <c r="AW406" s="306" t="s">
        <v>828</v>
      </c>
      <c r="AX406" s="446"/>
      <c r="AY406" s="446"/>
      <c r="AZ406" s="212">
        <v>25822.300000000003</v>
      </c>
      <c r="BA406" s="388" t="s">
        <v>2146</v>
      </c>
      <c r="BB406" s="446" t="s">
        <v>1668</v>
      </c>
      <c r="BC406" s="24"/>
      <c r="BD406" s="443"/>
      <c r="BE406" s="460"/>
      <c r="BF406" s="106" t="s">
        <v>1850</v>
      </c>
      <c r="BG406" s="283"/>
      <c r="BH406" s="621"/>
      <c r="BI406" s="212">
        <v>34583.774999999936</v>
      </c>
      <c r="BJ406" s="388" t="s">
        <v>3781</v>
      </c>
      <c r="BK406" s="446" t="s">
        <v>1668</v>
      </c>
      <c r="BL406" s="443"/>
      <c r="BM406" s="443"/>
      <c r="BN406" s="460"/>
      <c r="BO406" s="443"/>
      <c r="BP406" s="443"/>
      <c r="BQ406" s="443"/>
      <c r="BR406" s="443"/>
      <c r="BS406" s="443"/>
      <c r="BT406" s="443"/>
      <c r="BU406" s="443"/>
      <c r="BV406" s="443"/>
      <c r="BW406" s="460"/>
      <c r="BX406" s="443"/>
      <c r="BY406" s="443"/>
      <c r="BZ406" s="443"/>
      <c r="CA406" s="443"/>
      <c r="CB406" s="443"/>
      <c r="CC406" s="443"/>
      <c r="CD406" s="443"/>
      <c r="CE406" s="443"/>
      <c r="CF406" s="460"/>
      <c r="CG406" s="443"/>
      <c r="CH406" s="443"/>
      <c r="CI406" s="443"/>
      <c r="CJ406" s="443"/>
      <c r="CK406" s="443"/>
      <c r="CL406" s="443"/>
      <c r="CM406" s="443"/>
      <c r="CN406" s="443"/>
      <c r="CO406" s="460"/>
      <c r="CP406" s="443"/>
      <c r="CQ406" s="443"/>
      <c r="CR406" s="443"/>
      <c r="CS406" s="443"/>
      <c r="CT406" s="443"/>
      <c r="CU406" s="443"/>
      <c r="CV406" s="443"/>
      <c r="CW406" s="443"/>
      <c r="CX406" s="460"/>
      <c r="CY406" s="443"/>
      <c r="CZ406" s="443"/>
      <c r="DA406" s="443"/>
      <c r="DB406" s="443"/>
      <c r="DC406" s="443"/>
      <c r="DD406" s="443"/>
      <c r="DE406" s="443"/>
      <c r="DF406" s="443"/>
      <c r="DG406" s="460"/>
      <c r="DH406" s="443"/>
      <c r="DI406" s="443"/>
      <c r="DJ406" s="443"/>
      <c r="DK406" s="443"/>
      <c r="DL406" s="443"/>
      <c r="DM406" s="443"/>
      <c r="DN406" s="443"/>
      <c r="DO406" s="443"/>
      <c r="DP406" s="460"/>
      <c r="DQ406" s="443"/>
      <c r="DR406" s="443"/>
      <c r="DS406" s="443"/>
      <c r="DT406" s="443"/>
      <c r="DU406" s="443"/>
      <c r="DV406" s="443"/>
      <c r="DW406" s="443"/>
      <c r="DX406" s="443"/>
      <c r="DY406" s="460"/>
      <c r="DZ406" s="443"/>
      <c r="EA406" s="443"/>
      <c r="EB406" s="443"/>
      <c r="EC406" s="443"/>
      <c r="ED406" s="443"/>
      <c r="EE406" s="443"/>
      <c r="EF406" s="443"/>
      <c r="EG406" s="443"/>
      <c r="EH406" s="460"/>
      <c r="EI406" s="443"/>
      <c r="EJ406" s="443"/>
      <c r="EK406" s="443"/>
      <c r="EL406" s="443"/>
      <c r="EM406" s="443"/>
      <c r="EN406" s="443"/>
      <c r="EO406" s="443"/>
      <c r="EP406" s="443"/>
      <c r="EQ406" s="460"/>
      <c r="ER406" s="443"/>
      <c r="ES406" s="443"/>
      <c r="ET406" s="443"/>
      <c r="EU406" s="443"/>
      <c r="EV406" s="443"/>
      <c r="EW406" s="443"/>
      <c r="EX406" s="443"/>
      <c r="EY406" s="443"/>
      <c r="EZ406" s="460"/>
      <c r="FA406" s="443"/>
      <c r="FB406" s="443"/>
      <c r="FC406" s="443"/>
      <c r="FD406" s="443"/>
      <c r="FE406" s="443"/>
      <c r="FF406" s="443"/>
      <c r="FG406" s="443"/>
      <c r="FH406" s="443"/>
      <c r="FI406" s="460"/>
      <c r="FJ406" s="443"/>
      <c r="FK406" s="443"/>
      <c r="FL406" s="443"/>
      <c r="FM406" s="443"/>
      <c r="FN406" s="443"/>
      <c r="FO406" s="443"/>
      <c r="FP406" s="443"/>
      <c r="FQ406" s="443"/>
      <c r="FR406" s="460"/>
      <c r="FS406" s="443"/>
      <c r="FT406" s="443"/>
      <c r="FU406" s="443"/>
      <c r="FV406" s="443"/>
      <c r="FW406" s="443"/>
      <c r="FX406" s="443"/>
      <c r="FY406" s="443"/>
      <c r="FZ406" s="443"/>
      <c r="GA406" s="460"/>
      <c r="GB406" s="443"/>
      <c r="GC406" s="443"/>
      <c r="GD406" s="443"/>
      <c r="GE406" s="443"/>
      <c r="GF406" s="443"/>
      <c r="GG406" s="443"/>
      <c r="GH406" s="443"/>
      <c r="GI406" s="443"/>
      <c r="GJ406" s="460"/>
      <c r="GK406" s="443"/>
      <c r="GL406" s="443"/>
      <c r="GM406" s="443"/>
      <c r="GN406" s="443"/>
      <c r="GO406" s="443"/>
      <c r="GP406" s="443"/>
      <c r="GQ406" s="443"/>
      <c r="GR406" s="443"/>
      <c r="GS406" s="460"/>
      <c r="GT406" s="443"/>
      <c r="GU406" s="443"/>
      <c r="GV406" s="443"/>
      <c r="GW406" s="443"/>
      <c r="GX406" s="443"/>
      <c r="GY406" s="443"/>
      <c r="GZ406" s="443"/>
      <c r="HA406" s="443"/>
      <c r="HB406" s="460"/>
      <c r="HC406" s="443"/>
      <c r="HD406" s="443"/>
      <c r="HE406" s="443"/>
      <c r="HF406" s="443"/>
      <c r="HG406" s="443"/>
      <c r="HH406" s="443"/>
      <c r="HI406" s="443"/>
      <c r="HJ406" s="443"/>
      <c r="HK406" s="460"/>
      <c r="HL406" s="443"/>
      <c r="HM406" s="443"/>
      <c r="HN406" s="443"/>
      <c r="HO406" s="443"/>
      <c r="HP406" s="443"/>
      <c r="HQ406" s="443"/>
      <c r="HR406" s="443"/>
      <c r="HS406" s="443"/>
      <c r="HT406" s="460"/>
      <c r="HU406" s="443"/>
      <c r="HV406" s="443"/>
      <c r="HW406" s="443"/>
      <c r="HX406" s="443"/>
      <c r="HY406" s="443"/>
      <c r="HZ406" s="443"/>
      <c r="IA406" s="443"/>
      <c r="IB406" s="443"/>
      <c r="IC406" s="460"/>
      <c r="ID406" s="443"/>
      <c r="IE406" s="443"/>
      <c r="IF406" s="443"/>
      <c r="IG406" s="443"/>
      <c r="IH406" s="443"/>
      <c r="II406" s="443"/>
      <c r="IJ406" s="443"/>
      <c r="IK406" s="443"/>
      <c r="IL406" s="460"/>
      <c r="IM406" s="443"/>
      <c r="IN406" s="443"/>
      <c r="IO406" s="443"/>
      <c r="IP406" s="443"/>
      <c r="IQ406" s="443"/>
      <c r="IR406" s="443"/>
      <c r="IS406" s="443"/>
      <c r="IT406" s="443"/>
      <c r="IU406" s="460"/>
      <c r="IV406" s="443"/>
      <c r="IW406" s="443"/>
      <c r="IX406" s="443"/>
      <c r="IY406" s="443"/>
      <c r="IZ406" s="443"/>
      <c r="JA406" s="443"/>
      <c r="JB406" s="443"/>
      <c r="JC406" s="443"/>
      <c r="JD406" s="460"/>
      <c r="JE406" s="443"/>
      <c r="JF406" s="443"/>
      <c r="JG406" s="443"/>
      <c r="JH406" s="443"/>
      <c r="JI406" s="443"/>
      <c r="JJ406" s="443"/>
      <c r="JK406" s="443"/>
      <c r="JL406" s="443"/>
      <c r="JM406" s="460"/>
      <c r="JN406" s="443"/>
      <c r="JO406" s="443"/>
      <c r="JP406" s="443"/>
      <c r="JQ406" s="443"/>
      <c r="JR406" s="443"/>
      <c r="JS406" s="443"/>
      <c r="JT406" s="443"/>
      <c r="JU406" s="443"/>
      <c r="JV406" s="460"/>
      <c r="JW406" s="443"/>
      <c r="JX406" s="443"/>
      <c r="JY406" s="443"/>
      <c r="JZ406" s="443"/>
      <c r="KA406" s="443"/>
      <c r="KB406" s="443"/>
      <c r="KC406" s="443"/>
      <c r="KD406" s="443"/>
      <c r="KE406" s="460"/>
      <c r="KF406" s="443"/>
      <c r="KG406" s="443"/>
      <c r="KH406" s="443"/>
      <c r="KI406" s="443"/>
      <c r="KJ406" s="443"/>
      <c r="KK406" s="443"/>
      <c r="KL406" s="443"/>
      <c r="KM406" s="443"/>
      <c r="KN406" s="460"/>
      <c r="KO406" s="443"/>
      <c r="KP406" s="443"/>
      <c r="KQ406" s="443"/>
      <c r="KR406" s="443"/>
      <c r="KS406" s="443"/>
      <c r="KT406" s="443"/>
      <c r="KU406" s="443"/>
      <c r="KV406" s="443"/>
      <c r="KW406" s="460"/>
      <c r="KX406" s="443"/>
      <c r="KY406" s="443"/>
      <c r="KZ406" s="443"/>
      <c r="LA406" s="443"/>
      <c r="LB406" s="443"/>
      <c r="LC406" s="443"/>
      <c r="LD406" s="443"/>
      <c r="LE406" s="443"/>
      <c r="LF406" s="460"/>
      <c r="LG406" s="443"/>
      <c r="LH406" s="443"/>
      <c r="LI406" s="443"/>
      <c r="LJ406" s="443"/>
      <c r="LK406" s="443"/>
      <c r="LL406" s="443"/>
      <c r="LM406" s="443"/>
      <c r="LN406" s="443"/>
      <c r="LO406" s="460"/>
      <c r="LP406" s="443"/>
      <c r="LQ406" s="443"/>
      <c r="LR406" s="443"/>
      <c r="LS406" s="443"/>
      <c r="LT406" s="443"/>
      <c r="LU406" s="443"/>
      <c r="LV406" s="443"/>
      <c r="LW406" s="443"/>
      <c r="LX406" s="460"/>
      <c r="LY406" s="443"/>
      <c r="LZ406" s="443"/>
      <c r="MA406" s="443"/>
      <c r="MB406" s="443"/>
      <c r="MC406" s="443"/>
      <c r="MD406" s="443"/>
      <c r="ME406" s="443"/>
      <c r="MF406" s="443"/>
      <c r="MG406" s="460"/>
      <c r="MH406" s="443"/>
      <c r="MI406" s="443"/>
      <c r="MJ406" s="443"/>
      <c r="MK406" s="443"/>
      <c r="ML406" s="443"/>
      <c r="MM406" s="443"/>
      <c r="MN406" s="443"/>
      <c r="MO406" s="443"/>
      <c r="MP406" s="460"/>
      <c r="MQ406" s="443"/>
      <c r="MR406" s="443"/>
      <c r="MS406" s="443"/>
      <c r="MT406" s="443"/>
      <c r="MU406" s="443"/>
      <c r="MV406" s="443"/>
      <c r="MW406" s="443"/>
      <c r="MX406" s="443"/>
      <c r="MY406" s="460"/>
      <c r="MZ406" s="443"/>
      <c r="NA406" s="443"/>
      <c r="NB406" s="443"/>
      <c r="NC406" s="443"/>
      <c r="ND406" s="443"/>
      <c r="NE406" s="443"/>
      <c r="NF406" s="443"/>
      <c r="NG406" s="443"/>
      <c r="NH406" s="460"/>
    </row>
    <row r="407" spans="1:372" ht="18">
      <c r="A407" s="443"/>
      <c r="C407" s="460"/>
      <c r="D407" s="446"/>
      <c r="E407" s="446"/>
      <c r="F407" s="468"/>
      <c r="G407" s="335"/>
      <c r="H407" s="443"/>
      <c r="I407" s="444"/>
      <c r="J407" s="24"/>
      <c r="K407" s="444"/>
      <c r="L407" s="460"/>
      <c r="M407" s="446"/>
      <c r="N407" s="446"/>
      <c r="O407" s="468"/>
      <c r="P407" s="335"/>
      <c r="Q407" s="443"/>
      <c r="R407" s="443"/>
      <c r="S407" s="443"/>
      <c r="T407" s="443"/>
      <c r="U407" s="460"/>
      <c r="V407" s="721"/>
      <c r="W407" s="722"/>
      <c r="X407" s="680"/>
      <c r="Y407" s="722"/>
      <c r="Z407" s="722"/>
      <c r="AB407" s="443"/>
      <c r="AC407" s="443"/>
      <c r="AD407" s="460"/>
      <c r="AE407" s="722"/>
      <c r="AF407" s="722"/>
      <c r="AG407" s="668"/>
      <c r="AH407" s="722"/>
      <c r="AI407" s="722"/>
      <c r="AK407" s="443"/>
      <c r="AL407" s="443"/>
      <c r="AM407" s="460"/>
      <c r="AN407" s="655">
        <v>2019</v>
      </c>
      <c r="AO407" s="443"/>
      <c r="AP407" s="443"/>
      <c r="AQ407" s="443"/>
      <c r="AR407" s="443"/>
      <c r="AS407" s="441"/>
      <c r="AT407" s="443"/>
      <c r="AU407" s="443"/>
      <c r="AV407" s="460"/>
      <c r="AW407" s="655" t="s">
        <v>1953</v>
      </c>
      <c r="AX407" s="443"/>
      <c r="AZ407" s="471"/>
      <c r="BB407" s="441"/>
      <c r="BC407" s="24"/>
      <c r="BD407" s="443"/>
      <c r="BE407" s="460"/>
      <c r="BF407" s="655" t="s">
        <v>3703</v>
      </c>
      <c r="BI407" s="471"/>
      <c r="BJ407" s="443"/>
      <c r="BK407" s="441"/>
      <c r="BL407" s="443"/>
      <c r="BM407" s="443"/>
      <c r="BN407" s="460"/>
      <c r="BO407" s="443"/>
      <c r="BP407" s="443"/>
      <c r="BQ407" s="443"/>
      <c r="BR407" s="443"/>
      <c r="BS407" s="443"/>
      <c r="BT407" s="443"/>
      <c r="BU407" s="443"/>
      <c r="BV407" s="443"/>
      <c r="BW407" s="460"/>
      <c r="BX407" s="443"/>
      <c r="BY407" s="443"/>
      <c r="BZ407" s="443"/>
      <c r="CA407" s="443"/>
      <c r="CB407" s="443"/>
      <c r="CC407" s="443"/>
      <c r="CD407" s="443"/>
      <c r="CE407" s="443"/>
      <c r="CF407" s="460"/>
      <c r="CG407" s="443"/>
      <c r="CH407" s="443"/>
      <c r="CI407" s="443"/>
      <c r="CJ407" s="443"/>
      <c r="CK407" s="443"/>
      <c r="CL407" s="443"/>
      <c r="CM407" s="443"/>
      <c r="CN407" s="443"/>
      <c r="CO407" s="460"/>
      <c r="CP407" s="443"/>
      <c r="CQ407" s="443"/>
      <c r="CR407" s="443"/>
      <c r="CS407" s="443"/>
      <c r="CT407" s="443"/>
      <c r="CU407" s="443"/>
      <c r="CV407" s="443"/>
      <c r="CW407" s="443"/>
      <c r="CX407" s="460"/>
      <c r="CY407" s="443"/>
      <c r="CZ407" s="443"/>
      <c r="DA407" s="443"/>
      <c r="DB407" s="443"/>
      <c r="DC407" s="443"/>
      <c r="DD407" s="443"/>
      <c r="DE407" s="443"/>
      <c r="DF407" s="443"/>
      <c r="DG407" s="460"/>
      <c r="DH407" s="443"/>
      <c r="DI407" s="443"/>
      <c r="DJ407" s="443"/>
      <c r="DK407" s="443"/>
      <c r="DL407" s="443"/>
      <c r="DM407" s="443"/>
      <c r="DN407" s="443"/>
      <c r="DO407" s="443"/>
      <c r="DP407" s="460"/>
      <c r="DQ407" s="443"/>
      <c r="DR407" s="443"/>
      <c r="DS407" s="443"/>
      <c r="DT407" s="443"/>
      <c r="DU407" s="443"/>
      <c r="DV407" s="443"/>
      <c r="DW407" s="443"/>
      <c r="DX407" s="443"/>
      <c r="DY407" s="460"/>
      <c r="DZ407" s="443"/>
      <c r="EA407" s="443"/>
      <c r="EB407" s="443"/>
      <c r="EC407" s="443"/>
      <c r="ED407" s="443"/>
      <c r="EE407" s="443"/>
      <c r="EF407" s="443"/>
      <c r="EG407" s="443"/>
      <c r="EH407" s="460"/>
      <c r="EI407" s="443"/>
      <c r="EJ407" s="443"/>
      <c r="EK407" s="443"/>
      <c r="EL407" s="443"/>
      <c r="EM407" s="443"/>
      <c r="EN407" s="443"/>
      <c r="EO407" s="443"/>
      <c r="EP407" s="443"/>
      <c r="EQ407" s="460"/>
      <c r="ER407" s="443"/>
      <c r="ES407" s="443"/>
      <c r="ET407" s="443"/>
      <c r="EU407" s="443"/>
      <c r="EV407" s="443"/>
      <c r="EW407" s="443"/>
      <c r="EX407" s="443"/>
      <c r="EY407" s="443"/>
      <c r="EZ407" s="460"/>
      <c r="FA407" s="443"/>
      <c r="FB407" s="443"/>
      <c r="FC407" s="443"/>
      <c r="FD407" s="443"/>
      <c r="FE407" s="443"/>
      <c r="FF407" s="443"/>
      <c r="FG407" s="443"/>
      <c r="FH407" s="443"/>
      <c r="FI407" s="460"/>
      <c r="FJ407" s="443"/>
      <c r="FK407" s="443"/>
      <c r="FL407" s="443"/>
      <c r="FM407" s="443"/>
      <c r="FN407" s="443"/>
      <c r="FO407" s="443"/>
      <c r="FP407" s="443"/>
      <c r="FQ407" s="443"/>
      <c r="FR407" s="460"/>
      <c r="FS407" s="443"/>
      <c r="FT407" s="443"/>
      <c r="FU407" s="443"/>
      <c r="FV407" s="443"/>
      <c r="FW407" s="443"/>
      <c r="FX407" s="443"/>
      <c r="FY407" s="443"/>
      <c r="FZ407" s="443"/>
      <c r="GA407" s="460"/>
      <c r="GB407" s="443"/>
      <c r="GC407" s="443"/>
      <c r="GD407" s="443"/>
      <c r="GE407" s="443"/>
      <c r="GF407" s="443"/>
      <c r="GG407" s="443"/>
      <c r="GH407" s="443"/>
      <c r="GI407" s="443"/>
      <c r="GJ407" s="460"/>
      <c r="GK407" s="443"/>
      <c r="GL407" s="443"/>
      <c r="GM407" s="443"/>
      <c r="GN407" s="443"/>
      <c r="GO407" s="443"/>
      <c r="GP407" s="443"/>
      <c r="GQ407" s="443"/>
      <c r="GR407" s="443"/>
      <c r="GS407" s="460"/>
      <c r="GT407" s="443"/>
      <c r="GU407" s="443"/>
      <c r="GV407" s="443"/>
      <c r="GW407" s="443"/>
      <c r="GX407" s="443"/>
      <c r="GY407" s="443"/>
      <c r="GZ407" s="443"/>
      <c r="HA407" s="443"/>
      <c r="HB407" s="460"/>
      <c r="HC407" s="443"/>
      <c r="HD407" s="443"/>
      <c r="HE407" s="443"/>
      <c r="HF407" s="443"/>
      <c r="HG407" s="443"/>
      <c r="HH407" s="443"/>
      <c r="HI407" s="443"/>
      <c r="HJ407" s="443"/>
      <c r="HK407" s="460"/>
      <c r="HL407" s="443"/>
      <c r="HM407" s="443"/>
      <c r="HN407" s="443"/>
      <c r="HO407" s="443"/>
      <c r="HP407" s="443"/>
      <c r="HQ407" s="443"/>
      <c r="HR407" s="443"/>
      <c r="HS407" s="443"/>
      <c r="HT407" s="460"/>
      <c r="HU407" s="443"/>
      <c r="HV407" s="443"/>
      <c r="HW407" s="443"/>
      <c r="HX407" s="443"/>
      <c r="HY407" s="443"/>
      <c r="HZ407" s="443"/>
      <c r="IA407" s="443"/>
      <c r="IB407" s="443"/>
      <c r="IC407" s="460"/>
      <c r="ID407" s="443"/>
      <c r="IE407" s="443"/>
      <c r="IF407" s="443"/>
      <c r="IG407" s="443"/>
      <c r="IH407" s="443"/>
      <c r="II407" s="443"/>
      <c r="IJ407" s="443"/>
      <c r="IK407" s="443"/>
      <c r="IL407" s="460"/>
      <c r="IM407" s="443"/>
      <c r="IN407" s="443"/>
      <c r="IO407" s="443"/>
      <c r="IP407" s="443"/>
      <c r="IQ407" s="443"/>
      <c r="IR407" s="443"/>
      <c r="IS407" s="443"/>
      <c r="IT407" s="443"/>
      <c r="IU407" s="460"/>
      <c r="IV407" s="443"/>
      <c r="IW407" s="443"/>
      <c r="IX407" s="443"/>
      <c r="IY407" s="443"/>
      <c r="IZ407" s="443"/>
      <c r="JA407" s="443"/>
      <c r="JB407" s="443"/>
      <c r="JC407" s="443"/>
      <c r="JD407" s="460"/>
      <c r="JE407" s="443"/>
      <c r="JF407" s="443"/>
      <c r="JG407" s="443"/>
      <c r="JH407" s="443"/>
      <c r="JI407" s="443"/>
      <c r="JJ407" s="443"/>
      <c r="JK407" s="443"/>
      <c r="JL407" s="443"/>
      <c r="JM407" s="460"/>
      <c r="JN407" s="443"/>
      <c r="JO407" s="443"/>
      <c r="JP407" s="443"/>
      <c r="JQ407" s="443"/>
      <c r="JR407" s="443"/>
      <c r="JS407" s="443"/>
      <c r="JT407" s="443"/>
      <c r="JU407" s="443"/>
      <c r="JV407" s="460"/>
      <c r="JW407" s="443"/>
      <c r="JX407" s="443"/>
      <c r="JY407" s="443"/>
      <c r="JZ407" s="443"/>
      <c r="KA407" s="443"/>
      <c r="KB407" s="443"/>
      <c r="KC407" s="443"/>
      <c r="KD407" s="443"/>
      <c r="KE407" s="460"/>
      <c r="KF407" s="443"/>
      <c r="KG407" s="443"/>
      <c r="KH407" s="443"/>
      <c r="KI407" s="443"/>
      <c r="KJ407" s="443"/>
      <c r="KK407" s="443"/>
      <c r="KL407" s="443"/>
      <c r="KM407" s="443"/>
      <c r="KN407" s="460"/>
      <c r="KO407" s="443"/>
      <c r="KP407" s="443"/>
      <c r="KQ407" s="443"/>
      <c r="KR407" s="443"/>
      <c r="KS407" s="443"/>
      <c r="KT407" s="443"/>
      <c r="KU407" s="443"/>
      <c r="KV407" s="443"/>
      <c r="KW407" s="460"/>
      <c r="KX407" s="443"/>
      <c r="KY407" s="443"/>
      <c r="KZ407" s="443"/>
      <c r="LA407" s="443"/>
      <c r="LB407" s="443"/>
      <c r="LC407" s="443"/>
      <c r="LD407" s="443"/>
      <c r="LE407" s="443"/>
      <c r="LF407" s="460"/>
      <c r="LG407" s="443"/>
      <c r="LH407" s="443"/>
      <c r="LI407" s="443"/>
      <c r="LJ407" s="443"/>
      <c r="LK407" s="443"/>
      <c r="LL407" s="443"/>
      <c r="LM407" s="443"/>
      <c r="LN407" s="443"/>
      <c r="LO407" s="460"/>
      <c r="LP407" s="443"/>
      <c r="LQ407" s="443"/>
      <c r="LR407" s="443"/>
      <c r="LS407" s="443"/>
      <c r="LT407" s="443"/>
      <c r="LU407" s="443"/>
      <c r="LV407" s="443"/>
      <c r="LW407" s="443"/>
      <c r="LX407" s="460"/>
      <c r="LY407" s="443"/>
      <c r="LZ407" s="443"/>
      <c r="MA407" s="443"/>
      <c r="MB407" s="443"/>
      <c r="MC407" s="443"/>
      <c r="MD407" s="443"/>
      <c r="ME407" s="443"/>
      <c r="MF407" s="443"/>
      <c r="MG407" s="460"/>
      <c r="MH407" s="443"/>
      <c r="MI407" s="443"/>
      <c r="MJ407" s="443"/>
      <c r="MK407" s="443"/>
      <c r="ML407" s="443"/>
      <c r="MM407" s="443"/>
      <c r="MN407" s="443"/>
      <c r="MO407" s="443"/>
      <c r="MP407" s="460"/>
      <c r="MQ407" s="443"/>
      <c r="MR407" s="443"/>
      <c r="MS407" s="443"/>
      <c r="MT407" s="443"/>
      <c r="MU407" s="443"/>
      <c r="MV407" s="443"/>
      <c r="MW407" s="443"/>
      <c r="MX407" s="443"/>
      <c r="MY407" s="460"/>
      <c r="MZ407" s="443"/>
      <c r="NA407" s="443"/>
      <c r="NB407" s="443"/>
      <c r="NC407" s="443"/>
      <c r="ND407" s="443"/>
      <c r="NE407" s="443"/>
      <c r="NF407" s="443"/>
      <c r="NG407" s="443"/>
      <c r="NH407" s="460"/>
    </row>
    <row r="408" spans="1:372" ht="18">
      <c r="A408" s="443"/>
      <c r="C408" s="460"/>
      <c r="D408" s="540"/>
      <c r="E408" s="306"/>
      <c r="F408" s="306"/>
      <c r="G408" s="349"/>
      <c r="H408" s="443"/>
      <c r="I408" s="286"/>
      <c r="J408" s="443"/>
      <c r="K408" s="286"/>
      <c r="L408" s="460"/>
      <c r="M408" s="446"/>
      <c r="N408" s="446"/>
      <c r="O408" s="468"/>
      <c r="P408" s="335"/>
      <c r="Q408" s="443"/>
      <c r="R408" s="443"/>
      <c r="S408" s="443"/>
      <c r="T408" s="443"/>
      <c r="U408" s="460"/>
      <c r="V408" s="676"/>
      <c r="W408" s="722"/>
      <c r="X408" s="680"/>
      <c r="Y408" s="722"/>
      <c r="Z408" s="722"/>
      <c r="AB408" s="443"/>
      <c r="AC408" s="443"/>
      <c r="AD408" s="460"/>
      <c r="AE408" s="676"/>
      <c r="AF408" s="722"/>
      <c r="AG408" s="668"/>
      <c r="AH408" s="722"/>
      <c r="AI408" s="722"/>
      <c r="AK408" s="443"/>
      <c r="AL408" s="443"/>
      <c r="AM408" s="460"/>
      <c r="AN408" s="538" t="s">
        <v>806</v>
      </c>
      <c r="AO408" s="443"/>
      <c r="AP408" s="443"/>
      <c r="AQ408" s="212">
        <v>18065.300000000014</v>
      </c>
      <c r="AR408" s="443" t="s">
        <v>1586</v>
      </c>
      <c r="AS408" s="446" t="s">
        <v>1669</v>
      </c>
      <c r="AT408" s="443"/>
      <c r="AU408" s="443"/>
      <c r="AV408" s="460"/>
      <c r="AW408" s="306" t="s">
        <v>837</v>
      </c>
      <c r="AX408" s="446"/>
      <c r="AY408" s="446"/>
      <c r="AZ408" s="212">
        <v>25186.100000000115</v>
      </c>
      <c r="BA408" s="388" t="s">
        <v>2147</v>
      </c>
      <c r="BB408" s="446" t="s">
        <v>1669</v>
      </c>
      <c r="BC408" s="24"/>
      <c r="BD408" s="443"/>
      <c r="BE408" s="460"/>
      <c r="BF408" s="306" t="s">
        <v>801</v>
      </c>
      <c r="BG408" s="286"/>
      <c r="BH408" s="621"/>
      <c r="BI408" s="212">
        <v>34207.750000000044</v>
      </c>
      <c r="BJ408" s="388" t="s">
        <v>3782</v>
      </c>
      <c r="BK408" s="446" t="s">
        <v>1669</v>
      </c>
      <c r="BL408" s="443"/>
      <c r="BM408" s="443"/>
      <c r="BN408" s="460"/>
      <c r="BO408" s="443"/>
      <c r="BP408" s="443"/>
      <c r="BQ408" s="443"/>
      <c r="BR408" s="443"/>
      <c r="BS408" s="443"/>
      <c r="BT408" s="443"/>
      <c r="BU408" s="443"/>
      <c r="BV408" s="443"/>
      <c r="BW408" s="460"/>
      <c r="BX408" s="443"/>
      <c r="BY408" s="443"/>
      <c r="BZ408" s="443"/>
      <c r="CA408" s="443"/>
      <c r="CB408" s="443"/>
      <c r="CC408" s="443"/>
      <c r="CD408" s="443"/>
      <c r="CE408" s="443"/>
      <c r="CF408" s="460"/>
      <c r="CG408" s="443"/>
      <c r="CH408" s="443"/>
      <c r="CI408" s="443"/>
      <c r="CJ408" s="443"/>
      <c r="CK408" s="443"/>
      <c r="CL408" s="443"/>
      <c r="CM408" s="443"/>
      <c r="CN408" s="443"/>
      <c r="CO408" s="460"/>
      <c r="CP408" s="443"/>
      <c r="CQ408" s="443"/>
      <c r="CR408" s="443"/>
      <c r="CS408" s="443"/>
      <c r="CT408" s="443"/>
      <c r="CU408" s="443"/>
      <c r="CV408" s="443"/>
      <c r="CW408" s="443"/>
      <c r="CX408" s="460"/>
      <c r="CY408" s="443"/>
      <c r="CZ408" s="443"/>
      <c r="DA408" s="443"/>
      <c r="DB408" s="443"/>
      <c r="DC408" s="443"/>
      <c r="DD408" s="443"/>
      <c r="DE408" s="443"/>
      <c r="DF408" s="443"/>
      <c r="DG408" s="460"/>
      <c r="DH408" s="443"/>
      <c r="DI408" s="443"/>
      <c r="DJ408" s="443"/>
      <c r="DK408" s="443"/>
      <c r="DL408" s="443"/>
      <c r="DM408" s="443"/>
      <c r="DN408" s="443"/>
      <c r="DO408" s="443"/>
      <c r="DP408" s="460"/>
      <c r="DQ408" s="443"/>
      <c r="DR408" s="443"/>
      <c r="DS408" s="443"/>
      <c r="DT408" s="443"/>
      <c r="DU408" s="443"/>
      <c r="DV408" s="443"/>
      <c r="DW408" s="443"/>
      <c r="DX408" s="443"/>
      <c r="DY408" s="460"/>
      <c r="DZ408" s="443"/>
      <c r="EA408" s="443"/>
      <c r="EB408" s="443"/>
      <c r="EC408" s="443"/>
      <c r="ED408" s="443"/>
      <c r="EE408" s="443"/>
      <c r="EF408" s="443"/>
      <c r="EG408" s="443"/>
      <c r="EH408" s="460"/>
      <c r="EI408" s="443"/>
      <c r="EJ408" s="443"/>
      <c r="EK408" s="443"/>
      <c r="EL408" s="443"/>
      <c r="EM408" s="443"/>
      <c r="EN408" s="443"/>
      <c r="EO408" s="443"/>
      <c r="EP408" s="443"/>
      <c r="EQ408" s="460"/>
      <c r="ER408" s="443"/>
      <c r="ES408" s="443"/>
      <c r="ET408" s="443"/>
      <c r="EU408" s="443"/>
      <c r="EV408" s="443"/>
      <c r="EW408" s="443"/>
      <c r="EX408" s="443"/>
      <c r="EY408" s="443"/>
      <c r="EZ408" s="460"/>
      <c r="FA408" s="443"/>
      <c r="FB408" s="443"/>
      <c r="FC408" s="443"/>
      <c r="FD408" s="443"/>
      <c r="FE408" s="443"/>
      <c r="FF408" s="443"/>
      <c r="FG408" s="443"/>
      <c r="FH408" s="443"/>
      <c r="FI408" s="460"/>
      <c r="FJ408" s="443"/>
      <c r="FK408" s="443"/>
      <c r="FL408" s="443"/>
      <c r="FM408" s="443"/>
      <c r="FN408" s="443"/>
      <c r="FO408" s="443"/>
      <c r="FP408" s="443"/>
      <c r="FQ408" s="443"/>
      <c r="FR408" s="460"/>
      <c r="FS408" s="443"/>
      <c r="FT408" s="443"/>
      <c r="FU408" s="443"/>
      <c r="FV408" s="443"/>
      <c r="FW408" s="443"/>
      <c r="FX408" s="443"/>
      <c r="FY408" s="443"/>
      <c r="FZ408" s="443"/>
      <c r="GA408" s="460"/>
      <c r="GB408" s="443"/>
      <c r="GC408" s="443"/>
      <c r="GD408" s="443"/>
      <c r="GE408" s="443"/>
      <c r="GF408" s="443"/>
      <c r="GG408" s="443"/>
      <c r="GH408" s="443"/>
      <c r="GI408" s="443"/>
      <c r="GJ408" s="460"/>
      <c r="GK408" s="443"/>
      <c r="GL408" s="443"/>
      <c r="GM408" s="443"/>
      <c r="GN408" s="443"/>
      <c r="GO408" s="443"/>
      <c r="GP408" s="443"/>
      <c r="GQ408" s="443"/>
      <c r="GR408" s="443"/>
      <c r="GS408" s="460"/>
      <c r="GT408" s="443"/>
      <c r="GU408" s="443"/>
      <c r="GV408" s="443"/>
      <c r="GW408" s="443"/>
      <c r="GX408" s="443"/>
      <c r="GY408" s="443"/>
      <c r="GZ408" s="443"/>
      <c r="HA408" s="443"/>
      <c r="HB408" s="460"/>
      <c r="HC408" s="443"/>
      <c r="HD408" s="443"/>
      <c r="HE408" s="443"/>
      <c r="HF408" s="443"/>
      <c r="HG408" s="443"/>
      <c r="HH408" s="443"/>
      <c r="HI408" s="443"/>
      <c r="HJ408" s="443"/>
      <c r="HK408" s="460"/>
      <c r="HL408" s="443"/>
      <c r="HM408" s="443"/>
      <c r="HN408" s="443"/>
      <c r="HO408" s="443"/>
      <c r="HP408" s="443"/>
      <c r="HQ408" s="443"/>
      <c r="HR408" s="443"/>
      <c r="HS408" s="443"/>
      <c r="HT408" s="460"/>
      <c r="HU408" s="443"/>
      <c r="HV408" s="443"/>
      <c r="HW408" s="443"/>
      <c r="HX408" s="443"/>
      <c r="HY408" s="443"/>
      <c r="HZ408" s="443"/>
      <c r="IA408" s="443"/>
      <c r="IB408" s="443"/>
      <c r="IC408" s="460"/>
      <c r="ID408" s="443"/>
      <c r="IE408" s="443"/>
      <c r="IF408" s="443"/>
      <c r="IG408" s="443"/>
      <c r="IH408" s="443"/>
      <c r="II408" s="443"/>
      <c r="IJ408" s="443"/>
      <c r="IK408" s="443"/>
      <c r="IL408" s="460"/>
      <c r="IM408" s="443"/>
      <c r="IN408" s="443"/>
      <c r="IO408" s="443"/>
      <c r="IP408" s="443"/>
      <c r="IQ408" s="443"/>
      <c r="IR408" s="443"/>
      <c r="IS408" s="443"/>
      <c r="IT408" s="443"/>
      <c r="IU408" s="460"/>
      <c r="IV408" s="443"/>
      <c r="IW408" s="443"/>
      <c r="IX408" s="443"/>
      <c r="IY408" s="443"/>
      <c r="IZ408" s="443"/>
      <c r="JA408" s="443"/>
      <c r="JB408" s="443"/>
      <c r="JC408" s="443"/>
      <c r="JD408" s="460"/>
      <c r="JE408" s="443"/>
      <c r="JF408" s="443"/>
      <c r="JG408" s="443"/>
      <c r="JH408" s="443"/>
      <c r="JI408" s="443"/>
      <c r="JJ408" s="443"/>
      <c r="JK408" s="443"/>
      <c r="JL408" s="443"/>
      <c r="JM408" s="460"/>
      <c r="JN408" s="443"/>
      <c r="JO408" s="443"/>
      <c r="JP408" s="443"/>
      <c r="JQ408" s="443"/>
      <c r="JR408" s="443"/>
      <c r="JS408" s="443"/>
      <c r="JT408" s="443"/>
      <c r="JU408" s="443"/>
      <c r="JV408" s="460"/>
      <c r="JW408" s="443"/>
      <c r="JX408" s="443"/>
      <c r="JY408" s="443"/>
      <c r="JZ408" s="443"/>
      <c r="KA408" s="443"/>
      <c r="KB408" s="443"/>
      <c r="KC408" s="443"/>
      <c r="KD408" s="443"/>
      <c r="KE408" s="460"/>
      <c r="KF408" s="443"/>
      <c r="KG408" s="443"/>
      <c r="KH408" s="443"/>
      <c r="KI408" s="443"/>
      <c r="KJ408" s="443"/>
      <c r="KK408" s="443"/>
      <c r="KL408" s="443"/>
      <c r="KM408" s="443"/>
      <c r="KN408" s="460"/>
      <c r="KO408" s="443"/>
      <c r="KP408" s="443"/>
      <c r="KQ408" s="443"/>
      <c r="KR408" s="443"/>
      <c r="KS408" s="443"/>
      <c r="KT408" s="443"/>
      <c r="KU408" s="443"/>
      <c r="KV408" s="443"/>
      <c r="KW408" s="460"/>
      <c r="KX408" s="443"/>
      <c r="KY408" s="443"/>
      <c r="KZ408" s="443"/>
      <c r="LA408" s="443"/>
      <c r="LB408" s="443"/>
      <c r="LC408" s="443"/>
      <c r="LD408" s="443"/>
      <c r="LE408" s="443"/>
      <c r="LF408" s="460"/>
      <c r="LG408" s="443"/>
      <c r="LH408" s="443"/>
      <c r="LI408" s="443"/>
      <c r="LJ408" s="443"/>
      <c r="LK408" s="443"/>
      <c r="LL408" s="443"/>
      <c r="LM408" s="443"/>
      <c r="LN408" s="443"/>
      <c r="LO408" s="460"/>
      <c r="LP408" s="443"/>
      <c r="LQ408" s="443"/>
      <c r="LR408" s="443"/>
      <c r="LS408" s="443"/>
      <c r="LT408" s="443"/>
      <c r="LU408" s="443"/>
      <c r="LV408" s="443"/>
      <c r="LW408" s="443"/>
      <c r="LX408" s="460"/>
      <c r="LY408" s="443"/>
      <c r="LZ408" s="443"/>
      <c r="MA408" s="443"/>
      <c r="MB408" s="443"/>
      <c r="MC408" s="443"/>
      <c r="MD408" s="443"/>
      <c r="ME408" s="443"/>
      <c r="MF408" s="443"/>
      <c r="MG408" s="460"/>
      <c r="MH408" s="443"/>
      <c r="MI408" s="443"/>
      <c r="MJ408" s="443"/>
      <c r="MK408" s="443"/>
      <c r="ML408" s="443"/>
      <c r="MM408" s="443"/>
      <c r="MN408" s="443"/>
      <c r="MO408" s="443"/>
      <c r="MP408" s="460"/>
      <c r="MQ408" s="443"/>
      <c r="MR408" s="443"/>
      <c r="MS408" s="443"/>
      <c r="MT408" s="443"/>
      <c r="MU408" s="443"/>
      <c r="MV408" s="443"/>
      <c r="MW408" s="443"/>
      <c r="MX408" s="443"/>
      <c r="MY408" s="460"/>
      <c r="MZ408" s="443"/>
      <c r="NA408" s="443"/>
      <c r="NB408" s="443"/>
      <c r="NC408" s="443"/>
      <c r="ND408" s="443"/>
      <c r="NE408" s="443"/>
      <c r="NF408" s="443"/>
      <c r="NG408" s="443"/>
      <c r="NH408" s="460"/>
    </row>
    <row r="409" spans="1:372" ht="18">
      <c r="A409" s="443"/>
      <c r="C409" s="460"/>
      <c r="D409" s="446"/>
      <c r="E409" s="446"/>
      <c r="F409" s="468"/>
      <c r="G409" s="335"/>
      <c r="H409" s="443"/>
      <c r="I409" s="443"/>
      <c r="J409" s="443"/>
      <c r="K409" s="443"/>
      <c r="L409" s="460"/>
      <c r="M409" s="446"/>
      <c r="N409" s="446"/>
      <c r="O409" s="468"/>
      <c r="P409" s="335"/>
      <c r="Q409" s="443"/>
      <c r="R409" s="443"/>
      <c r="S409" s="443"/>
      <c r="T409" s="443"/>
      <c r="U409" s="460"/>
      <c r="V409" s="676"/>
      <c r="W409" s="722"/>
      <c r="X409" s="680"/>
      <c r="Y409" s="722"/>
      <c r="Z409" s="722"/>
      <c r="AB409" s="443"/>
      <c r="AC409" s="443"/>
      <c r="AD409" s="460"/>
      <c r="AE409" s="722"/>
      <c r="AF409" s="722"/>
      <c r="AG409" s="668"/>
      <c r="AH409" s="722"/>
      <c r="AI409" s="722"/>
      <c r="AK409" s="443"/>
      <c r="AL409" s="443"/>
      <c r="AM409" s="460"/>
      <c r="AN409" s="655">
        <v>2019</v>
      </c>
      <c r="AO409" s="443"/>
      <c r="AP409" s="443"/>
      <c r="AQ409" s="443"/>
      <c r="AR409" s="443"/>
      <c r="AS409" s="441"/>
      <c r="AT409" s="443"/>
      <c r="AU409" s="443"/>
      <c r="AV409" s="460"/>
      <c r="AW409" s="655" t="s">
        <v>1953</v>
      </c>
      <c r="AX409" s="443"/>
      <c r="AZ409" s="471"/>
      <c r="BB409" s="441"/>
      <c r="BC409" s="24"/>
      <c r="BD409" s="443"/>
      <c r="BE409" s="460"/>
      <c r="BF409" s="655" t="s">
        <v>3738</v>
      </c>
      <c r="BI409" s="471"/>
      <c r="BJ409" s="443"/>
      <c r="BK409" s="441"/>
      <c r="BL409" s="443"/>
      <c r="BM409" s="443"/>
      <c r="BN409" s="460"/>
      <c r="BO409" s="443"/>
      <c r="BP409" s="443"/>
      <c r="BQ409" s="443"/>
      <c r="BR409" s="443"/>
      <c r="BS409" s="443"/>
      <c r="BT409" s="443"/>
      <c r="BU409" s="443"/>
      <c r="BV409" s="443"/>
      <c r="BW409" s="460"/>
      <c r="BX409" s="443"/>
      <c r="BY409" s="443"/>
      <c r="BZ409" s="443"/>
      <c r="CA409" s="443"/>
      <c r="CB409" s="443"/>
      <c r="CC409" s="443"/>
      <c r="CD409" s="443"/>
      <c r="CE409" s="443"/>
      <c r="CF409" s="460"/>
      <c r="CG409" s="443"/>
      <c r="CH409" s="443"/>
      <c r="CI409" s="443"/>
      <c r="CJ409" s="443"/>
      <c r="CK409" s="443"/>
      <c r="CL409" s="443"/>
      <c r="CM409" s="443"/>
      <c r="CN409" s="443"/>
      <c r="CO409" s="460"/>
      <c r="CP409" s="443"/>
      <c r="CQ409" s="443"/>
      <c r="CR409" s="443"/>
      <c r="CS409" s="443"/>
      <c r="CT409" s="443"/>
      <c r="CU409" s="443"/>
      <c r="CV409" s="443"/>
      <c r="CW409" s="443"/>
      <c r="CX409" s="460"/>
      <c r="CY409" s="443"/>
      <c r="CZ409" s="443"/>
      <c r="DA409" s="443"/>
      <c r="DB409" s="443"/>
      <c r="DC409" s="443"/>
      <c r="DD409" s="443"/>
      <c r="DE409" s="443"/>
      <c r="DF409" s="443"/>
      <c r="DG409" s="460"/>
      <c r="DH409" s="443"/>
      <c r="DI409" s="443"/>
      <c r="DJ409" s="443"/>
      <c r="DK409" s="443"/>
      <c r="DL409" s="443"/>
      <c r="DM409" s="443"/>
      <c r="DN409" s="443"/>
      <c r="DO409" s="443"/>
      <c r="DP409" s="460"/>
      <c r="DQ409" s="443"/>
      <c r="DR409" s="443"/>
      <c r="DS409" s="443"/>
      <c r="DT409" s="443"/>
      <c r="DU409" s="443"/>
      <c r="DV409" s="443"/>
      <c r="DW409" s="443"/>
      <c r="DX409" s="443"/>
      <c r="DY409" s="460"/>
      <c r="DZ409" s="443"/>
      <c r="EA409" s="443"/>
      <c r="EB409" s="443"/>
      <c r="EC409" s="443"/>
      <c r="ED409" s="443"/>
      <c r="EE409" s="443"/>
      <c r="EF409" s="443"/>
      <c r="EG409" s="443"/>
      <c r="EH409" s="460"/>
      <c r="EI409" s="443"/>
      <c r="EJ409" s="443"/>
      <c r="EK409" s="443"/>
      <c r="EL409" s="443"/>
      <c r="EM409" s="443"/>
      <c r="EN409" s="443"/>
      <c r="EO409" s="443"/>
      <c r="EP409" s="443"/>
      <c r="EQ409" s="460"/>
      <c r="ER409" s="443"/>
      <c r="ES409" s="443"/>
      <c r="ET409" s="443"/>
      <c r="EU409" s="443"/>
      <c r="EV409" s="443"/>
      <c r="EW409" s="443"/>
      <c r="EX409" s="443"/>
      <c r="EY409" s="443"/>
      <c r="EZ409" s="460"/>
      <c r="FA409" s="443"/>
      <c r="FB409" s="443"/>
      <c r="FC409" s="443"/>
      <c r="FD409" s="443"/>
      <c r="FE409" s="443"/>
      <c r="FF409" s="443"/>
      <c r="FG409" s="443"/>
      <c r="FH409" s="443"/>
      <c r="FI409" s="460"/>
      <c r="FJ409" s="443"/>
      <c r="FK409" s="443"/>
      <c r="FL409" s="443"/>
      <c r="FM409" s="443"/>
      <c r="FN409" s="443"/>
      <c r="FO409" s="443"/>
      <c r="FP409" s="443"/>
      <c r="FQ409" s="443"/>
      <c r="FR409" s="460"/>
      <c r="FS409" s="443"/>
      <c r="FT409" s="443"/>
      <c r="FU409" s="443"/>
      <c r="FV409" s="443"/>
      <c r="FW409" s="443"/>
      <c r="FX409" s="443"/>
      <c r="FY409" s="443"/>
      <c r="FZ409" s="443"/>
      <c r="GA409" s="460"/>
      <c r="GB409" s="443"/>
      <c r="GC409" s="443"/>
      <c r="GD409" s="443"/>
      <c r="GE409" s="443"/>
      <c r="GF409" s="443"/>
      <c r="GG409" s="443"/>
      <c r="GH409" s="443"/>
      <c r="GI409" s="443"/>
      <c r="GJ409" s="460"/>
      <c r="GK409" s="443"/>
      <c r="GL409" s="443"/>
      <c r="GM409" s="443"/>
      <c r="GN409" s="443"/>
      <c r="GO409" s="443"/>
      <c r="GP409" s="443"/>
      <c r="GQ409" s="443"/>
      <c r="GR409" s="443"/>
      <c r="GS409" s="460"/>
      <c r="GT409" s="443"/>
      <c r="GU409" s="443"/>
      <c r="GV409" s="443"/>
      <c r="GW409" s="443"/>
      <c r="GX409" s="443"/>
      <c r="GY409" s="443"/>
      <c r="GZ409" s="443"/>
      <c r="HA409" s="443"/>
      <c r="HB409" s="460"/>
      <c r="HC409" s="443"/>
      <c r="HD409" s="443"/>
      <c r="HE409" s="443"/>
      <c r="HF409" s="443"/>
      <c r="HG409" s="443"/>
      <c r="HH409" s="443"/>
      <c r="HI409" s="443"/>
      <c r="HJ409" s="443"/>
      <c r="HK409" s="460"/>
      <c r="HL409" s="443"/>
      <c r="HM409" s="443"/>
      <c r="HN409" s="443"/>
      <c r="HO409" s="443"/>
      <c r="HP409" s="443"/>
      <c r="HQ409" s="443"/>
      <c r="HR409" s="443"/>
      <c r="HS409" s="443"/>
      <c r="HT409" s="460"/>
      <c r="HU409" s="443"/>
      <c r="HV409" s="443"/>
      <c r="HW409" s="443"/>
      <c r="HX409" s="443"/>
      <c r="HY409" s="443"/>
      <c r="HZ409" s="443"/>
      <c r="IA409" s="443"/>
      <c r="IB409" s="443"/>
      <c r="IC409" s="460"/>
      <c r="ID409" s="443"/>
      <c r="IE409" s="443"/>
      <c r="IF409" s="443"/>
      <c r="IG409" s="443"/>
      <c r="IH409" s="443"/>
      <c r="II409" s="443"/>
      <c r="IJ409" s="443"/>
      <c r="IK409" s="443"/>
      <c r="IL409" s="460"/>
      <c r="IM409" s="443"/>
      <c r="IN409" s="443"/>
      <c r="IO409" s="443"/>
      <c r="IP409" s="443"/>
      <c r="IQ409" s="443"/>
      <c r="IR409" s="443"/>
      <c r="IS409" s="443"/>
      <c r="IT409" s="443"/>
      <c r="IU409" s="460"/>
      <c r="IV409" s="443"/>
      <c r="IW409" s="443"/>
      <c r="IX409" s="443"/>
      <c r="IY409" s="443"/>
      <c r="IZ409" s="443"/>
      <c r="JA409" s="443"/>
      <c r="JB409" s="443"/>
      <c r="JC409" s="443"/>
      <c r="JD409" s="460"/>
      <c r="JE409" s="443"/>
      <c r="JF409" s="443"/>
      <c r="JG409" s="443"/>
      <c r="JH409" s="443"/>
      <c r="JI409" s="443"/>
      <c r="JJ409" s="443"/>
      <c r="JK409" s="443"/>
      <c r="JL409" s="443"/>
      <c r="JM409" s="460"/>
      <c r="JN409" s="443"/>
      <c r="JO409" s="443"/>
      <c r="JP409" s="443"/>
      <c r="JQ409" s="443"/>
      <c r="JR409" s="443"/>
      <c r="JS409" s="443"/>
      <c r="JT409" s="443"/>
      <c r="JU409" s="443"/>
      <c r="JV409" s="460"/>
      <c r="JW409" s="443"/>
      <c r="JX409" s="443"/>
      <c r="JY409" s="443"/>
      <c r="JZ409" s="443"/>
      <c r="KA409" s="443"/>
      <c r="KB409" s="443"/>
      <c r="KC409" s="443"/>
      <c r="KD409" s="443"/>
      <c r="KE409" s="460"/>
      <c r="KF409" s="443"/>
      <c r="KG409" s="443"/>
      <c r="KH409" s="443"/>
      <c r="KI409" s="443"/>
      <c r="KJ409" s="443"/>
      <c r="KK409" s="443"/>
      <c r="KL409" s="443"/>
      <c r="KM409" s="443"/>
      <c r="KN409" s="460"/>
      <c r="KO409" s="443"/>
      <c r="KP409" s="443"/>
      <c r="KQ409" s="443"/>
      <c r="KR409" s="443"/>
      <c r="KS409" s="443"/>
      <c r="KT409" s="443"/>
      <c r="KU409" s="443"/>
      <c r="KV409" s="443"/>
      <c r="KW409" s="460"/>
      <c r="KX409" s="443"/>
      <c r="KY409" s="443"/>
      <c r="KZ409" s="443"/>
      <c r="LA409" s="443"/>
      <c r="LB409" s="443"/>
      <c r="LC409" s="443"/>
      <c r="LD409" s="443"/>
      <c r="LE409" s="443"/>
      <c r="LF409" s="460"/>
      <c r="LG409" s="443"/>
      <c r="LH409" s="443"/>
      <c r="LI409" s="443"/>
      <c r="LJ409" s="443"/>
      <c r="LK409" s="443"/>
      <c r="LL409" s="443"/>
      <c r="LM409" s="443"/>
      <c r="LN409" s="443"/>
      <c r="LO409" s="460"/>
      <c r="LP409" s="443"/>
      <c r="LQ409" s="443"/>
      <c r="LR409" s="443"/>
      <c r="LS409" s="443"/>
      <c r="LT409" s="443"/>
      <c r="LU409" s="443"/>
      <c r="LV409" s="443"/>
      <c r="LW409" s="443"/>
      <c r="LX409" s="460"/>
      <c r="LY409" s="443"/>
      <c r="LZ409" s="443"/>
      <c r="MA409" s="443"/>
      <c r="MB409" s="443"/>
      <c r="MC409" s="443"/>
      <c r="MD409" s="443"/>
      <c r="ME409" s="443"/>
      <c r="MF409" s="443"/>
      <c r="MG409" s="460"/>
      <c r="MH409" s="443"/>
      <c r="MI409" s="443"/>
      <c r="MJ409" s="443"/>
      <c r="MK409" s="443"/>
      <c r="ML409" s="443"/>
      <c r="MM409" s="443"/>
      <c r="MN409" s="443"/>
      <c r="MO409" s="443"/>
      <c r="MP409" s="460"/>
      <c r="MQ409" s="443"/>
      <c r="MR409" s="443"/>
      <c r="MS409" s="443"/>
      <c r="MT409" s="443"/>
      <c r="MU409" s="443"/>
      <c r="MV409" s="443"/>
      <c r="MW409" s="443"/>
      <c r="MX409" s="443"/>
      <c r="MY409" s="460"/>
      <c r="MZ409" s="443"/>
      <c r="NA409" s="443"/>
      <c r="NB409" s="443"/>
      <c r="NC409" s="443"/>
      <c r="ND409" s="443"/>
      <c r="NE409" s="443"/>
      <c r="NF409" s="443"/>
      <c r="NG409" s="443"/>
      <c r="NH409" s="460"/>
    </row>
    <row r="410" spans="1:372" ht="18">
      <c r="A410" s="443"/>
      <c r="C410" s="460"/>
      <c r="E410" s="444"/>
      <c r="F410" s="443"/>
      <c r="G410" s="443"/>
      <c r="H410" s="443"/>
      <c r="I410" s="444"/>
      <c r="J410" s="443"/>
      <c r="K410" s="444"/>
      <c r="L410" s="460"/>
      <c r="M410" s="540"/>
      <c r="N410" s="306"/>
      <c r="O410" s="306"/>
      <c r="P410" s="349"/>
      <c r="Q410" s="443"/>
      <c r="R410" s="443"/>
      <c r="S410" s="443"/>
      <c r="T410" s="443"/>
      <c r="U410" s="460"/>
      <c r="V410" s="676"/>
      <c r="W410" s="722"/>
      <c r="X410" s="680"/>
      <c r="Y410" s="722"/>
      <c r="Z410" s="722"/>
      <c r="AB410" s="443"/>
      <c r="AC410" s="443"/>
      <c r="AD410" s="460"/>
      <c r="AE410" s="723"/>
      <c r="AF410" s="722"/>
      <c r="AG410" s="668"/>
      <c r="AH410" s="722"/>
      <c r="AI410" s="722"/>
      <c r="AK410" s="443"/>
      <c r="AL410" s="443"/>
      <c r="AM410" s="460"/>
      <c r="AN410" s="538" t="s">
        <v>828</v>
      </c>
      <c r="AO410" s="443"/>
      <c r="AP410" s="443"/>
      <c r="AQ410" s="212">
        <v>18035.600000000049</v>
      </c>
      <c r="AR410" s="443" t="s">
        <v>1587</v>
      </c>
      <c r="AS410" s="446" t="s">
        <v>1670</v>
      </c>
      <c r="AT410" s="443"/>
      <c r="AU410" s="443"/>
      <c r="AV410" s="460"/>
      <c r="AW410" s="306" t="s">
        <v>861</v>
      </c>
      <c r="AX410" s="286"/>
      <c r="AY410" s="446"/>
      <c r="AZ410" s="212">
        <v>23431.022000000041</v>
      </c>
      <c r="BA410" s="388" t="s">
        <v>2148</v>
      </c>
      <c r="BB410" s="446" t="s">
        <v>1670</v>
      </c>
      <c r="BC410" s="24"/>
      <c r="BD410" s="443"/>
      <c r="BE410" s="460"/>
      <c r="BF410" s="106" t="s">
        <v>1856</v>
      </c>
      <c r="BG410" s="283"/>
      <c r="BH410" s="621"/>
      <c r="BI410" s="212">
        <v>32942.537500000064</v>
      </c>
      <c r="BJ410" s="388" t="s">
        <v>3783</v>
      </c>
      <c r="BK410" s="446" t="s">
        <v>1670</v>
      </c>
      <c r="BL410" s="443"/>
      <c r="BM410" s="443"/>
      <c r="BN410" s="460"/>
      <c r="BO410" s="443"/>
      <c r="BP410" s="443"/>
      <c r="BQ410" s="443"/>
      <c r="BR410" s="443"/>
      <c r="BS410" s="443"/>
      <c r="BT410" s="443"/>
      <c r="BU410" s="443"/>
      <c r="BV410" s="443"/>
      <c r="BW410" s="460"/>
      <c r="BX410" s="443"/>
      <c r="BY410" s="443"/>
      <c r="BZ410" s="443"/>
      <c r="CA410" s="443"/>
      <c r="CB410" s="443"/>
      <c r="CC410" s="443"/>
      <c r="CD410" s="443"/>
      <c r="CE410" s="443"/>
      <c r="CF410" s="460"/>
      <c r="CG410" s="443"/>
      <c r="CH410" s="443"/>
      <c r="CI410" s="443"/>
      <c r="CJ410" s="443"/>
      <c r="CK410" s="443"/>
      <c r="CL410" s="443"/>
      <c r="CM410" s="443"/>
      <c r="CN410" s="443"/>
      <c r="CO410" s="460"/>
      <c r="CP410" s="443"/>
      <c r="CQ410" s="443"/>
      <c r="CR410" s="443"/>
      <c r="CS410" s="443"/>
      <c r="CT410" s="443"/>
      <c r="CU410" s="443"/>
      <c r="CV410" s="443"/>
      <c r="CW410" s="443"/>
      <c r="CX410" s="460"/>
      <c r="CY410" s="443"/>
      <c r="CZ410" s="443"/>
      <c r="DA410" s="443"/>
      <c r="DB410" s="443"/>
      <c r="DC410" s="443"/>
      <c r="DD410" s="443"/>
      <c r="DE410" s="443"/>
      <c r="DF410" s="443"/>
      <c r="DG410" s="460"/>
      <c r="DH410" s="443"/>
      <c r="DI410" s="443"/>
      <c r="DJ410" s="443"/>
      <c r="DK410" s="443"/>
      <c r="DL410" s="443"/>
      <c r="DM410" s="443"/>
      <c r="DN410" s="443"/>
      <c r="DO410" s="443"/>
      <c r="DP410" s="460"/>
      <c r="DQ410" s="443"/>
      <c r="DR410" s="443"/>
      <c r="DS410" s="443"/>
      <c r="DT410" s="443"/>
      <c r="DU410" s="443"/>
      <c r="DV410" s="443"/>
      <c r="DW410" s="443"/>
      <c r="DX410" s="443"/>
      <c r="DY410" s="460"/>
      <c r="DZ410" s="443"/>
      <c r="EA410" s="443"/>
      <c r="EB410" s="443"/>
      <c r="EC410" s="443"/>
      <c r="ED410" s="443"/>
      <c r="EE410" s="443"/>
      <c r="EF410" s="443"/>
      <c r="EG410" s="443"/>
      <c r="EH410" s="460"/>
      <c r="EI410" s="443"/>
      <c r="EJ410" s="443"/>
      <c r="EK410" s="443"/>
      <c r="EL410" s="443"/>
      <c r="EM410" s="443"/>
      <c r="EN410" s="443"/>
      <c r="EO410" s="443"/>
      <c r="EP410" s="443"/>
      <c r="EQ410" s="460"/>
      <c r="ER410" s="443"/>
      <c r="ES410" s="443"/>
      <c r="ET410" s="443"/>
      <c r="EU410" s="443"/>
      <c r="EV410" s="443"/>
      <c r="EW410" s="443"/>
      <c r="EX410" s="443"/>
      <c r="EY410" s="443"/>
      <c r="EZ410" s="460"/>
      <c r="FA410" s="443"/>
      <c r="FB410" s="443"/>
      <c r="FC410" s="443"/>
      <c r="FD410" s="443"/>
      <c r="FE410" s="443"/>
      <c r="FF410" s="443"/>
      <c r="FG410" s="443"/>
      <c r="FH410" s="443"/>
      <c r="FI410" s="460"/>
      <c r="FJ410" s="443"/>
      <c r="FK410" s="443"/>
      <c r="FL410" s="443"/>
      <c r="FM410" s="443"/>
      <c r="FN410" s="443"/>
      <c r="FO410" s="443"/>
      <c r="FP410" s="443"/>
      <c r="FQ410" s="443"/>
      <c r="FR410" s="460"/>
      <c r="FS410" s="443"/>
      <c r="FT410" s="443"/>
      <c r="FU410" s="443"/>
      <c r="FV410" s="443"/>
      <c r="FW410" s="443"/>
      <c r="FX410" s="443"/>
      <c r="FY410" s="443"/>
      <c r="FZ410" s="443"/>
      <c r="GA410" s="460"/>
      <c r="GB410" s="443"/>
      <c r="GC410" s="443"/>
      <c r="GD410" s="443"/>
      <c r="GE410" s="443"/>
      <c r="GF410" s="443"/>
      <c r="GG410" s="443"/>
      <c r="GH410" s="443"/>
      <c r="GI410" s="443"/>
      <c r="GJ410" s="460"/>
      <c r="GK410" s="443"/>
      <c r="GL410" s="443"/>
      <c r="GM410" s="443"/>
      <c r="GN410" s="443"/>
      <c r="GO410" s="443"/>
      <c r="GP410" s="443"/>
      <c r="GQ410" s="443"/>
      <c r="GR410" s="443"/>
      <c r="GS410" s="460"/>
      <c r="GT410" s="443"/>
      <c r="GU410" s="443"/>
      <c r="GV410" s="443"/>
      <c r="GW410" s="443"/>
      <c r="GX410" s="443"/>
      <c r="GY410" s="443"/>
      <c r="GZ410" s="443"/>
      <c r="HA410" s="443"/>
      <c r="HB410" s="460"/>
      <c r="HC410" s="443"/>
      <c r="HD410" s="443"/>
      <c r="HE410" s="443"/>
      <c r="HF410" s="443"/>
      <c r="HG410" s="443"/>
      <c r="HH410" s="443"/>
      <c r="HI410" s="443"/>
      <c r="HJ410" s="443"/>
      <c r="HK410" s="460"/>
      <c r="HL410" s="443"/>
      <c r="HM410" s="443"/>
      <c r="HN410" s="443"/>
      <c r="HO410" s="443"/>
      <c r="HP410" s="443"/>
      <c r="HQ410" s="443"/>
      <c r="HR410" s="443"/>
      <c r="HS410" s="443"/>
      <c r="HT410" s="460"/>
      <c r="HU410" s="443"/>
      <c r="HV410" s="443"/>
      <c r="HW410" s="443"/>
      <c r="HX410" s="443"/>
      <c r="HY410" s="443"/>
      <c r="HZ410" s="443"/>
      <c r="IA410" s="443"/>
      <c r="IB410" s="443"/>
      <c r="IC410" s="460"/>
      <c r="ID410" s="443"/>
      <c r="IE410" s="443"/>
      <c r="IF410" s="443"/>
      <c r="IG410" s="443"/>
      <c r="IH410" s="443"/>
      <c r="II410" s="443"/>
      <c r="IJ410" s="443"/>
      <c r="IK410" s="443"/>
      <c r="IL410" s="460"/>
      <c r="IM410" s="443"/>
      <c r="IN410" s="443"/>
      <c r="IO410" s="443"/>
      <c r="IP410" s="443"/>
      <c r="IQ410" s="443"/>
      <c r="IR410" s="443"/>
      <c r="IS410" s="443"/>
      <c r="IT410" s="443"/>
      <c r="IU410" s="460"/>
      <c r="IV410" s="443"/>
      <c r="IW410" s="443"/>
      <c r="IX410" s="443"/>
      <c r="IY410" s="443"/>
      <c r="IZ410" s="443"/>
      <c r="JA410" s="443"/>
      <c r="JB410" s="443"/>
      <c r="JC410" s="443"/>
      <c r="JD410" s="460"/>
      <c r="JE410" s="443"/>
      <c r="JF410" s="443"/>
      <c r="JG410" s="443"/>
      <c r="JH410" s="443"/>
      <c r="JI410" s="443"/>
      <c r="JJ410" s="443"/>
      <c r="JK410" s="443"/>
      <c r="JL410" s="443"/>
      <c r="JM410" s="460"/>
      <c r="JN410" s="443"/>
      <c r="JO410" s="443"/>
      <c r="JP410" s="443"/>
      <c r="JQ410" s="443"/>
      <c r="JR410" s="443"/>
      <c r="JS410" s="443"/>
      <c r="JT410" s="443"/>
      <c r="JU410" s="443"/>
      <c r="JV410" s="460"/>
      <c r="JW410" s="443"/>
      <c r="JX410" s="443"/>
      <c r="JY410" s="443"/>
      <c r="JZ410" s="443"/>
      <c r="KA410" s="443"/>
      <c r="KB410" s="443"/>
      <c r="KC410" s="443"/>
      <c r="KD410" s="443"/>
      <c r="KE410" s="460"/>
      <c r="KF410" s="443"/>
      <c r="KG410" s="443"/>
      <c r="KH410" s="443"/>
      <c r="KI410" s="443"/>
      <c r="KJ410" s="443"/>
      <c r="KK410" s="443"/>
      <c r="KL410" s="443"/>
      <c r="KM410" s="443"/>
      <c r="KN410" s="460"/>
      <c r="KO410" s="443"/>
      <c r="KP410" s="443"/>
      <c r="KQ410" s="443"/>
      <c r="KR410" s="443"/>
      <c r="KS410" s="443"/>
      <c r="KT410" s="443"/>
      <c r="KU410" s="443"/>
      <c r="KV410" s="443"/>
      <c r="KW410" s="460"/>
      <c r="KX410" s="443"/>
      <c r="KY410" s="443"/>
      <c r="KZ410" s="443"/>
      <c r="LA410" s="443"/>
      <c r="LB410" s="443"/>
      <c r="LC410" s="443"/>
      <c r="LD410" s="443"/>
      <c r="LE410" s="443"/>
      <c r="LF410" s="460"/>
      <c r="LG410" s="443"/>
      <c r="LH410" s="443"/>
      <c r="LI410" s="443"/>
      <c r="LJ410" s="443"/>
      <c r="LK410" s="443"/>
      <c r="LL410" s="443"/>
      <c r="LM410" s="443"/>
      <c r="LN410" s="443"/>
      <c r="LO410" s="460"/>
      <c r="LP410" s="443"/>
      <c r="LQ410" s="443"/>
      <c r="LR410" s="443"/>
      <c r="LS410" s="443"/>
      <c r="LT410" s="443"/>
      <c r="LU410" s="443"/>
      <c r="LV410" s="443"/>
      <c r="LW410" s="443"/>
      <c r="LX410" s="460"/>
      <c r="LY410" s="443"/>
      <c r="LZ410" s="443"/>
      <c r="MA410" s="443"/>
      <c r="MB410" s="443"/>
      <c r="MC410" s="443"/>
      <c r="MD410" s="443"/>
      <c r="ME410" s="443"/>
      <c r="MF410" s="443"/>
      <c r="MG410" s="460"/>
      <c r="MH410" s="443"/>
      <c r="MI410" s="443"/>
      <c r="MJ410" s="443"/>
      <c r="MK410" s="443"/>
      <c r="ML410" s="443"/>
      <c r="MM410" s="443"/>
      <c r="MN410" s="443"/>
      <c r="MO410" s="443"/>
      <c r="MP410" s="460"/>
      <c r="MQ410" s="443"/>
      <c r="MR410" s="443"/>
      <c r="MS410" s="443"/>
      <c r="MT410" s="443"/>
      <c r="MU410" s="443"/>
      <c r="MV410" s="443"/>
      <c r="MW410" s="443"/>
      <c r="MX410" s="443"/>
      <c r="MY410" s="460"/>
      <c r="MZ410" s="443"/>
      <c r="NA410" s="443"/>
      <c r="NB410" s="443"/>
      <c r="NC410" s="443"/>
      <c r="ND410" s="443"/>
      <c r="NE410" s="443"/>
      <c r="NF410" s="443"/>
      <c r="NG410" s="443"/>
      <c r="NH410" s="460"/>
    </row>
    <row r="411" spans="1:372" ht="18">
      <c r="A411" s="443"/>
      <c r="C411" s="460"/>
      <c r="E411" s="444"/>
      <c r="F411" s="443"/>
      <c r="G411" s="443"/>
      <c r="H411" s="443"/>
      <c r="I411" s="286"/>
      <c r="J411" s="443"/>
      <c r="K411" s="286"/>
      <c r="L411" s="460"/>
      <c r="M411" s="446"/>
      <c r="N411" s="446"/>
      <c r="O411" s="468"/>
      <c r="P411" s="335"/>
      <c r="Q411" s="443"/>
      <c r="R411" s="443"/>
      <c r="S411" s="443"/>
      <c r="T411" s="443"/>
      <c r="U411" s="460"/>
      <c r="V411" s="723"/>
      <c r="W411" s="722"/>
      <c r="X411" s="680"/>
      <c r="Y411" s="722"/>
      <c r="Z411" s="722"/>
      <c r="AB411" s="443"/>
      <c r="AC411" s="443"/>
      <c r="AD411" s="460"/>
      <c r="AE411" s="722"/>
      <c r="AF411" s="722"/>
      <c r="AG411" s="668"/>
      <c r="AH411" s="722"/>
      <c r="AI411" s="722"/>
      <c r="AK411" s="443"/>
      <c r="AL411" s="443"/>
      <c r="AM411" s="460"/>
      <c r="AN411" s="655">
        <v>2019</v>
      </c>
      <c r="AO411" s="443"/>
      <c r="AP411" s="443"/>
      <c r="AQ411" s="443"/>
      <c r="AR411" s="443"/>
      <c r="AS411" s="446"/>
      <c r="AT411" s="443"/>
      <c r="AU411" s="443"/>
      <c r="AV411" s="460"/>
      <c r="AW411" s="655" t="s">
        <v>1953</v>
      </c>
      <c r="AX411" s="443"/>
      <c r="AZ411" s="471"/>
      <c r="BB411" s="446"/>
      <c r="BC411" s="24"/>
      <c r="BD411" s="443"/>
      <c r="BE411" s="460"/>
      <c r="BF411" s="655" t="s">
        <v>3703</v>
      </c>
      <c r="BI411" s="471"/>
      <c r="BJ411" s="443"/>
      <c r="BK411" s="446"/>
      <c r="BL411" s="443"/>
      <c r="BM411" s="443"/>
      <c r="BN411" s="460"/>
      <c r="BO411" s="443"/>
      <c r="BP411" s="443"/>
      <c r="BQ411" s="443"/>
      <c r="BR411" s="443"/>
      <c r="BS411" s="443"/>
      <c r="BT411" s="443"/>
      <c r="BU411" s="443"/>
      <c r="BV411" s="443"/>
      <c r="BW411" s="460"/>
      <c r="BX411" s="443"/>
      <c r="BY411" s="443"/>
      <c r="BZ411" s="443"/>
      <c r="CA411" s="443"/>
      <c r="CB411" s="443"/>
      <c r="CC411" s="443"/>
      <c r="CD411" s="443"/>
      <c r="CE411" s="443"/>
      <c r="CF411" s="460"/>
      <c r="CG411" s="443"/>
      <c r="CH411" s="443"/>
      <c r="CI411" s="443"/>
      <c r="CJ411" s="443"/>
      <c r="CK411" s="443"/>
      <c r="CL411" s="443"/>
      <c r="CM411" s="443"/>
      <c r="CN411" s="443"/>
      <c r="CO411" s="460"/>
      <c r="CP411" s="443"/>
      <c r="CQ411" s="443"/>
      <c r="CR411" s="443"/>
      <c r="CS411" s="443"/>
      <c r="CT411" s="443"/>
      <c r="CU411" s="443"/>
      <c r="CV411" s="443"/>
      <c r="CW411" s="443"/>
      <c r="CX411" s="460"/>
      <c r="CY411" s="443"/>
      <c r="CZ411" s="443"/>
      <c r="DA411" s="443"/>
      <c r="DB411" s="443"/>
      <c r="DC411" s="443"/>
      <c r="DD411" s="443"/>
      <c r="DE411" s="443"/>
      <c r="DF411" s="443"/>
      <c r="DG411" s="460"/>
      <c r="DH411" s="443"/>
      <c r="DI411" s="443"/>
      <c r="DJ411" s="443"/>
      <c r="DK411" s="443"/>
      <c r="DL411" s="443"/>
      <c r="DM411" s="443"/>
      <c r="DN411" s="443"/>
      <c r="DO411" s="443"/>
      <c r="DP411" s="460"/>
      <c r="DQ411" s="443"/>
      <c r="DR411" s="443"/>
      <c r="DS411" s="443"/>
      <c r="DT411" s="443"/>
      <c r="DU411" s="443"/>
      <c r="DV411" s="443"/>
      <c r="DW411" s="443"/>
      <c r="DX411" s="443"/>
      <c r="DY411" s="460"/>
      <c r="DZ411" s="443"/>
      <c r="EA411" s="443"/>
      <c r="EB411" s="443"/>
      <c r="EC411" s="443"/>
      <c r="ED411" s="443"/>
      <c r="EE411" s="443"/>
      <c r="EF411" s="443"/>
      <c r="EG411" s="443"/>
      <c r="EH411" s="460"/>
      <c r="EI411" s="443"/>
      <c r="EJ411" s="443"/>
      <c r="EK411" s="443"/>
      <c r="EL411" s="443"/>
      <c r="EM411" s="443"/>
      <c r="EN411" s="443"/>
      <c r="EO411" s="443"/>
      <c r="EP411" s="443"/>
      <c r="EQ411" s="460"/>
      <c r="ER411" s="443"/>
      <c r="ES411" s="443"/>
      <c r="ET411" s="443"/>
      <c r="EU411" s="443"/>
      <c r="EV411" s="443"/>
      <c r="EW411" s="443"/>
      <c r="EX411" s="443"/>
      <c r="EY411" s="443"/>
      <c r="EZ411" s="460"/>
      <c r="FA411" s="443"/>
      <c r="FB411" s="443"/>
      <c r="FC411" s="443"/>
      <c r="FD411" s="443"/>
      <c r="FE411" s="443"/>
      <c r="FF411" s="443"/>
      <c r="FG411" s="443"/>
      <c r="FH411" s="443"/>
      <c r="FI411" s="460"/>
      <c r="FJ411" s="443"/>
      <c r="FK411" s="443"/>
      <c r="FL411" s="443"/>
      <c r="FM411" s="443"/>
      <c r="FN411" s="443"/>
      <c r="FO411" s="443"/>
      <c r="FP411" s="443"/>
      <c r="FQ411" s="443"/>
      <c r="FR411" s="460"/>
      <c r="FS411" s="443"/>
      <c r="FT411" s="443"/>
      <c r="FU411" s="443"/>
      <c r="FV411" s="443"/>
      <c r="FW411" s="443"/>
      <c r="FX411" s="443"/>
      <c r="FY411" s="443"/>
      <c r="FZ411" s="443"/>
      <c r="GA411" s="460"/>
      <c r="GB411" s="443"/>
      <c r="GC411" s="443"/>
      <c r="GD411" s="443"/>
      <c r="GE411" s="443"/>
      <c r="GF411" s="443"/>
      <c r="GG411" s="443"/>
      <c r="GH411" s="443"/>
      <c r="GI411" s="443"/>
      <c r="GJ411" s="460"/>
      <c r="GK411" s="443"/>
      <c r="GL411" s="443"/>
      <c r="GM411" s="443"/>
      <c r="GN411" s="443"/>
      <c r="GO411" s="443"/>
      <c r="GP411" s="443"/>
      <c r="GQ411" s="443"/>
      <c r="GR411" s="443"/>
      <c r="GS411" s="460"/>
      <c r="GT411" s="443"/>
      <c r="GU411" s="443"/>
      <c r="GV411" s="443"/>
      <c r="GW411" s="443"/>
      <c r="GX411" s="443"/>
      <c r="GY411" s="443"/>
      <c r="GZ411" s="443"/>
      <c r="HA411" s="443"/>
      <c r="HB411" s="460"/>
      <c r="HC411" s="443"/>
      <c r="HD411" s="443"/>
      <c r="HE411" s="443"/>
      <c r="HF411" s="443"/>
      <c r="HG411" s="443"/>
      <c r="HH411" s="443"/>
      <c r="HI411" s="443"/>
      <c r="HJ411" s="443"/>
      <c r="HK411" s="460"/>
      <c r="HL411" s="443"/>
      <c r="HM411" s="443"/>
      <c r="HN411" s="443"/>
      <c r="HO411" s="443"/>
      <c r="HP411" s="443"/>
      <c r="HQ411" s="443"/>
      <c r="HR411" s="443"/>
      <c r="HS411" s="443"/>
      <c r="HT411" s="460"/>
      <c r="HU411" s="443"/>
      <c r="HV411" s="443"/>
      <c r="HW411" s="443"/>
      <c r="HX411" s="443"/>
      <c r="HY411" s="443"/>
      <c r="HZ411" s="443"/>
      <c r="IA411" s="443"/>
      <c r="IB411" s="443"/>
      <c r="IC411" s="460"/>
      <c r="ID411" s="443"/>
      <c r="IE411" s="443"/>
      <c r="IF411" s="443"/>
      <c r="IG411" s="443"/>
      <c r="IH411" s="443"/>
      <c r="II411" s="443"/>
      <c r="IJ411" s="443"/>
      <c r="IK411" s="443"/>
      <c r="IL411" s="460"/>
      <c r="IM411" s="443"/>
      <c r="IN411" s="443"/>
      <c r="IO411" s="443"/>
      <c r="IP411" s="443"/>
      <c r="IQ411" s="443"/>
      <c r="IR411" s="443"/>
      <c r="IS411" s="443"/>
      <c r="IT411" s="443"/>
      <c r="IU411" s="460"/>
      <c r="IV411" s="443"/>
      <c r="IW411" s="443"/>
      <c r="IX411" s="443"/>
      <c r="IY411" s="443"/>
      <c r="IZ411" s="443"/>
      <c r="JA411" s="443"/>
      <c r="JB411" s="443"/>
      <c r="JC411" s="443"/>
      <c r="JD411" s="460"/>
      <c r="JE411" s="443"/>
      <c r="JF411" s="443"/>
      <c r="JG411" s="443"/>
      <c r="JH411" s="443"/>
      <c r="JI411" s="443"/>
      <c r="JJ411" s="443"/>
      <c r="JK411" s="443"/>
      <c r="JL411" s="443"/>
      <c r="JM411" s="460"/>
      <c r="JN411" s="443"/>
      <c r="JO411" s="443"/>
      <c r="JP411" s="443"/>
      <c r="JQ411" s="443"/>
      <c r="JR411" s="443"/>
      <c r="JS411" s="443"/>
      <c r="JT411" s="443"/>
      <c r="JU411" s="443"/>
      <c r="JV411" s="460"/>
      <c r="JW411" s="443"/>
      <c r="JX411" s="443"/>
      <c r="JY411" s="443"/>
      <c r="JZ411" s="443"/>
      <c r="KA411" s="443"/>
      <c r="KB411" s="443"/>
      <c r="KC411" s="443"/>
      <c r="KD411" s="443"/>
      <c r="KE411" s="460"/>
      <c r="KF411" s="443"/>
      <c r="KG411" s="443"/>
      <c r="KH411" s="443"/>
      <c r="KI411" s="443"/>
      <c r="KJ411" s="443"/>
      <c r="KK411" s="443"/>
      <c r="KL411" s="443"/>
      <c r="KM411" s="443"/>
      <c r="KN411" s="460"/>
      <c r="KO411" s="443"/>
      <c r="KP411" s="443"/>
      <c r="KQ411" s="443"/>
      <c r="KR411" s="443"/>
      <c r="KS411" s="443"/>
      <c r="KT411" s="443"/>
      <c r="KU411" s="443"/>
      <c r="KV411" s="443"/>
      <c r="KW411" s="460"/>
      <c r="KX411" s="443"/>
      <c r="KY411" s="443"/>
      <c r="KZ411" s="443"/>
      <c r="LA411" s="443"/>
      <c r="LB411" s="443"/>
      <c r="LC411" s="443"/>
      <c r="LD411" s="443"/>
      <c r="LE411" s="443"/>
      <c r="LF411" s="460"/>
      <c r="LG411" s="443"/>
      <c r="LH411" s="443"/>
      <c r="LI411" s="443"/>
      <c r="LJ411" s="443"/>
      <c r="LK411" s="443"/>
      <c r="LL411" s="443"/>
      <c r="LM411" s="443"/>
      <c r="LN411" s="443"/>
      <c r="LO411" s="460"/>
      <c r="LP411" s="443"/>
      <c r="LQ411" s="443"/>
      <c r="LR411" s="443"/>
      <c r="LS411" s="443"/>
      <c r="LT411" s="443"/>
      <c r="LU411" s="443"/>
      <c r="LV411" s="443"/>
      <c r="LW411" s="443"/>
      <c r="LX411" s="460"/>
      <c r="LY411" s="443"/>
      <c r="LZ411" s="443"/>
      <c r="MA411" s="443"/>
      <c r="MB411" s="443"/>
      <c r="MC411" s="443"/>
      <c r="MD411" s="443"/>
      <c r="ME411" s="443"/>
      <c r="MF411" s="443"/>
      <c r="MG411" s="460"/>
      <c r="MH411" s="443"/>
      <c r="MI411" s="443"/>
      <c r="MJ411" s="443"/>
      <c r="MK411" s="443"/>
      <c r="ML411" s="443"/>
      <c r="MM411" s="443"/>
      <c r="MN411" s="443"/>
      <c r="MO411" s="443"/>
      <c r="MP411" s="460"/>
      <c r="MQ411" s="443"/>
      <c r="MR411" s="443"/>
      <c r="MS411" s="443"/>
      <c r="MT411" s="443"/>
      <c r="MU411" s="443"/>
      <c r="MV411" s="443"/>
      <c r="MW411" s="443"/>
      <c r="MX411" s="443"/>
      <c r="MY411" s="460"/>
      <c r="MZ411" s="443"/>
      <c r="NA411" s="443"/>
      <c r="NB411" s="443"/>
      <c r="NC411" s="443"/>
      <c r="ND411" s="443"/>
      <c r="NE411" s="443"/>
      <c r="NF411" s="443"/>
      <c r="NG411" s="443"/>
      <c r="NH411" s="460"/>
    </row>
    <row r="412" spans="1:372" ht="18">
      <c r="A412" s="443"/>
      <c r="C412" s="460"/>
      <c r="E412" s="444"/>
      <c r="F412" s="443"/>
      <c r="G412" s="443"/>
      <c r="H412" s="443"/>
      <c r="I412" s="443"/>
      <c r="J412" s="443"/>
      <c r="K412" s="443"/>
      <c r="L412" s="460"/>
      <c r="M412" s="446"/>
      <c r="N412" s="446"/>
      <c r="O412" s="468"/>
      <c r="P412" s="335"/>
      <c r="Q412" s="443"/>
      <c r="R412" s="443"/>
      <c r="S412" s="443"/>
      <c r="T412" s="443"/>
      <c r="U412" s="460"/>
      <c r="V412" s="722"/>
      <c r="W412" s="722"/>
      <c r="X412" s="680"/>
      <c r="Y412" s="722"/>
      <c r="Z412" s="722"/>
      <c r="AB412" s="443"/>
      <c r="AC412" s="443"/>
      <c r="AD412" s="460"/>
      <c r="AE412" s="722"/>
      <c r="AF412" s="722"/>
      <c r="AG412" s="668"/>
      <c r="AH412" s="722"/>
      <c r="AI412" s="722"/>
      <c r="AK412" s="443"/>
      <c r="AL412" s="443"/>
      <c r="AM412" s="460"/>
      <c r="AN412" s="538" t="s">
        <v>807</v>
      </c>
      <c r="AO412" s="443"/>
      <c r="AP412" s="443"/>
      <c r="AQ412" s="212">
        <v>17565.80000000005</v>
      </c>
      <c r="AR412" s="443" t="s">
        <v>1588</v>
      </c>
      <c r="AS412" s="443" t="s">
        <v>1671</v>
      </c>
      <c r="AT412" s="443"/>
      <c r="AU412" s="443"/>
      <c r="AV412" s="460"/>
      <c r="AW412" s="538" t="s">
        <v>29</v>
      </c>
      <c r="AX412" s="286"/>
      <c r="AY412" s="446"/>
      <c r="AZ412" s="212">
        <v>15402.999999999998</v>
      </c>
      <c r="BA412" s="388" t="s">
        <v>2149</v>
      </c>
      <c r="BB412" s="443" t="s">
        <v>1671</v>
      </c>
      <c r="BC412" s="24"/>
      <c r="BD412" s="443"/>
      <c r="BE412" s="460"/>
      <c r="BF412" s="106" t="s">
        <v>1853</v>
      </c>
      <c r="BG412" s="283"/>
      <c r="BH412" s="621"/>
      <c r="BI412" s="212">
        <v>32705.362499999992</v>
      </c>
      <c r="BJ412" s="388" t="s">
        <v>3784</v>
      </c>
      <c r="BK412" s="443" t="s">
        <v>1671</v>
      </c>
      <c r="BL412" s="443"/>
      <c r="BM412" s="443"/>
      <c r="BN412" s="460"/>
      <c r="BO412" s="443"/>
      <c r="BP412" s="443"/>
      <c r="BQ412" s="443"/>
      <c r="BR412" s="443"/>
      <c r="BS412" s="443"/>
      <c r="BT412" s="443"/>
      <c r="BU412" s="443"/>
      <c r="BV412" s="443"/>
      <c r="BW412" s="460"/>
      <c r="BX412" s="443"/>
      <c r="BY412" s="443"/>
      <c r="BZ412" s="443"/>
      <c r="CA412" s="443"/>
      <c r="CB412" s="443"/>
      <c r="CC412" s="443"/>
      <c r="CD412" s="443"/>
      <c r="CE412" s="443"/>
      <c r="CF412" s="460"/>
      <c r="CG412" s="443"/>
      <c r="CH412" s="443"/>
      <c r="CI412" s="443"/>
      <c r="CJ412" s="443"/>
      <c r="CK412" s="443"/>
      <c r="CL412" s="443"/>
      <c r="CM412" s="443"/>
      <c r="CN412" s="443"/>
      <c r="CO412" s="460"/>
      <c r="CP412" s="443"/>
      <c r="CQ412" s="443"/>
      <c r="CR412" s="443"/>
      <c r="CS412" s="443"/>
      <c r="CT412" s="443"/>
      <c r="CU412" s="443"/>
      <c r="CV412" s="443"/>
      <c r="CW412" s="443"/>
      <c r="CX412" s="460"/>
      <c r="CY412" s="443"/>
      <c r="CZ412" s="443"/>
      <c r="DA412" s="443"/>
      <c r="DB412" s="443"/>
      <c r="DC412" s="443"/>
      <c r="DD412" s="443"/>
      <c r="DE412" s="443"/>
      <c r="DF412" s="443"/>
      <c r="DG412" s="460"/>
      <c r="DH412" s="443"/>
      <c r="DI412" s="443"/>
      <c r="DJ412" s="443"/>
      <c r="DK412" s="443"/>
      <c r="DL412" s="443"/>
      <c r="DM412" s="443"/>
      <c r="DN412" s="443"/>
      <c r="DO412" s="443"/>
      <c r="DP412" s="460"/>
      <c r="DQ412" s="443"/>
      <c r="DR412" s="443"/>
      <c r="DS412" s="443"/>
      <c r="DT412" s="443"/>
      <c r="DU412" s="443"/>
      <c r="DV412" s="443"/>
      <c r="DW412" s="443"/>
      <c r="DX412" s="443"/>
      <c r="DY412" s="460"/>
      <c r="DZ412" s="443"/>
      <c r="EA412" s="443"/>
      <c r="EB412" s="443"/>
      <c r="EC412" s="443"/>
      <c r="ED412" s="443"/>
      <c r="EE412" s="443"/>
      <c r="EF412" s="443"/>
      <c r="EG412" s="443"/>
      <c r="EH412" s="460"/>
      <c r="EI412" s="443"/>
      <c r="EJ412" s="443"/>
      <c r="EK412" s="443"/>
      <c r="EL412" s="443"/>
      <c r="EM412" s="443"/>
      <c r="EN412" s="443"/>
      <c r="EO412" s="443"/>
      <c r="EP412" s="443"/>
      <c r="EQ412" s="460"/>
      <c r="ER412" s="443"/>
      <c r="ES412" s="443"/>
      <c r="ET412" s="443"/>
      <c r="EU412" s="443"/>
      <c r="EV412" s="443"/>
      <c r="EW412" s="443"/>
      <c r="EX412" s="443"/>
      <c r="EY412" s="443"/>
      <c r="EZ412" s="460"/>
      <c r="FA412" s="443"/>
      <c r="FB412" s="443"/>
      <c r="FC412" s="443"/>
      <c r="FD412" s="443"/>
      <c r="FE412" s="443"/>
      <c r="FF412" s="443"/>
      <c r="FG412" s="443"/>
      <c r="FH412" s="443"/>
      <c r="FI412" s="460"/>
      <c r="FJ412" s="443"/>
      <c r="FK412" s="443"/>
      <c r="FL412" s="443"/>
      <c r="FM412" s="443"/>
      <c r="FN412" s="443"/>
      <c r="FO412" s="443"/>
      <c r="FP412" s="443"/>
      <c r="FQ412" s="443"/>
      <c r="FR412" s="460"/>
      <c r="FS412" s="443"/>
      <c r="FT412" s="443"/>
      <c r="FU412" s="443"/>
      <c r="FV412" s="443"/>
      <c r="FW412" s="443"/>
      <c r="FX412" s="443"/>
      <c r="FY412" s="443"/>
      <c r="FZ412" s="443"/>
      <c r="GA412" s="460"/>
      <c r="GB412" s="443"/>
      <c r="GC412" s="443"/>
      <c r="GD412" s="443"/>
      <c r="GE412" s="443"/>
      <c r="GF412" s="443"/>
      <c r="GG412" s="443"/>
      <c r="GH412" s="443"/>
      <c r="GI412" s="443"/>
      <c r="GJ412" s="460"/>
      <c r="GK412" s="443"/>
      <c r="GL412" s="443"/>
      <c r="GM412" s="443"/>
      <c r="GN412" s="443"/>
      <c r="GO412" s="443"/>
      <c r="GP412" s="443"/>
      <c r="GQ412" s="443"/>
      <c r="GR412" s="443"/>
      <c r="GS412" s="460"/>
      <c r="GT412" s="443"/>
      <c r="GU412" s="443"/>
      <c r="GV412" s="443"/>
      <c r="GW412" s="443"/>
      <c r="GX412" s="443"/>
      <c r="GY412" s="443"/>
      <c r="GZ412" s="443"/>
      <c r="HA412" s="443"/>
      <c r="HB412" s="460"/>
      <c r="HC412" s="443"/>
      <c r="HD412" s="443"/>
      <c r="HE412" s="443"/>
      <c r="HF412" s="443"/>
      <c r="HG412" s="443"/>
      <c r="HH412" s="443"/>
      <c r="HI412" s="443"/>
      <c r="HJ412" s="443"/>
      <c r="HK412" s="460"/>
      <c r="HL412" s="443"/>
      <c r="HM412" s="443"/>
      <c r="HN412" s="443"/>
      <c r="HO412" s="443"/>
      <c r="HP412" s="443"/>
      <c r="HQ412" s="443"/>
      <c r="HR412" s="443"/>
      <c r="HS412" s="443"/>
      <c r="HT412" s="460"/>
      <c r="HU412" s="443"/>
      <c r="HV412" s="443"/>
      <c r="HW412" s="443"/>
      <c r="HX412" s="443"/>
      <c r="HY412" s="443"/>
      <c r="HZ412" s="443"/>
      <c r="IA412" s="443"/>
      <c r="IB412" s="443"/>
      <c r="IC412" s="460"/>
      <c r="ID412" s="443"/>
      <c r="IE412" s="443"/>
      <c r="IF412" s="443"/>
      <c r="IG412" s="443"/>
      <c r="IH412" s="443"/>
      <c r="II412" s="443"/>
      <c r="IJ412" s="443"/>
      <c r="IK412" s="443"/>
      <c r="IL412" s="460"/>
      <c r="IM412" s="443"/>
      <c r="IN412" s="443"/>
      <c r="IO412" s="443"/>
      <c r="IP412" s="443"/>
      <c r="IQ412" s="443"/>
      <c r="IR412" s="443"/>
      <c r="IS412" s="443"/>
      <c r="IT412" s="443"/>
      <c r="IU412" s="460"/>
      <c r="IV412" s="443"/>
      <c r="IW412" s="443"/>
      <c r="IX412" s="443"/>
      <c r="IY412" s="443"/>
      <c r="IZ412" s="443"/>
      <c r="JA412" s="443"/>
      <c r="JB412" s="443"/>
      <c r="JC412" s="443"/>
      <c r="JD412" s="460"/>
      <c r="JE412" s="443"/>
      <c r="JF412" s="443"/>
      <c r="JG412" s="443"/>
      <c r="JH412" s="443"/>
      <c r="JI412" s="443"/>
      <c r="JJ412" s="443"/>
      <c r="JK412" s="443"/>
      <c r="JL412" s="443"/>
      <c r="JM412" s="460"/>
      <c r="JN412" s="443"/>
      <c r="JO412" s="443"/>
      <c r="JP412" s="443"/>
      <c r="JQ412" s="443"/>
      <c r="JR412" s="443"/>
      <c r="JS412" s="443"/>
      <c r="JT412" s="443"/>
      <c r="JU412" s="443"/>
      <c r="JV412" s="460"/>
      <c r="JW412" s="443"/>
      <c r="JX412" s="443"/>
      <c r="JY412" s="443"/>
      <c r="JZ412" s="443"/>
      <c r="KA412" s="443"/>
      <c r="KB412" s="443"/>
      <c r="KC412" s="443"/>
      <c r="KD412" s="443"/>
      <c r="KE412" s="460"/>
      <c r="KF412" s="443"/>
      <c r="KG412" s="443"/>
      <c r="KH412" s="443"/>
      <c r="KI412" s="443"/>
      <c r="KJ412" s="443"/>
      <c r="KK412" s="443"/>
      <c r="KL412" s="443"/>
      <c r="KM412" s="443"/>
      <c r="KN412" s="460"/>
      <c r="KO412" s="443"/>
      <c r="KP412" s="443"/>
      <c r="KQ412" s="443"/>
      <c r="KR412" s="443"/>
      <c r="KS412" s="443"/>
      <c r="KT412" s="443"/>
      <c r="KU412" s="443"/>
      <c r="KV412" s="443"/>
      <c r="KW412" s="460"/>
      <c r="KX412" s="443"/>
      <c r="KY412" s="443"/>
      <c r="KZ412" s="443"/>
      <c r="LA412" s="443"/>
      <c r="LB412" s="443"/>
      <c r="LC412" s="443"/>
      <c r="LD412" s="443"/>
      <c r="LE412" s="443"/>
      <c r="LF412" s="460"/>
      <c r="LG412" s="443"/>
      <c r="LH412" s="443"/>
      <c r="LI412" s="443"/>
      <c r="LJ412" s="443"/>
      <c r="LK412" s="443"/>
      <c r="LL412" s="443"/>
      <c r="LM412" s="443"/>
      <c r="LN412" s="443"/>
      <c r="LO412" s="460"/>
      <c r="LP412" s="443"/>
      <c r="LQ412" s="443"/>
      <c r="LR412" s="443"/>
      <c r="LS412" s="443"/>
      <c r="LT412" s="443"/>
      <c r="LU412" s="443"/>
      <c r="LV412" s="443"/>
      <c r="LW412" s="443"/>
      <c r="LX412" s="460"/>
      <c r="LY412" s="443"/>
      <c r="LZ412" s="443"/>
      <c r="MA412" s="443"/>
      <c r="MB412" s="443"/>
      <c r="MC412" s="443"/>
      <c r="MD412" s="443"/>
      <c r="ME412" s="443"/>
      <c r="MF412" s="443"/>
      <c r="MG412" s="460"/>
      <c r="MH412" s="443"/>
      <c r="MI412" s="443"/>
      <c r="MJ412" s="443"/>
      <c r="MK412" s="443"/>
      <c r="ML412" s="443"/>
      <c r="MM412" s="443"/>
      <c r="MN412" s="443"/>
      <c r="MO412" s="443"/>
      <c r="MP412" s="460"/>
      <c r="MQ412" s="443"/>
      <c r="MR412" s="443"/>
      <c r="MS412" s="443"/>
      <c r="MT412" s="443"/>
      <c r="MU412" s="443"/>
      <c r="MV412" s="443"/>
      <c r="MW412" s="443"/>
      <c r="MX412" s="443"/>
      <c r="MY412" s="460"/>
      <c r="MZ412" s="443"/>
      <c r="NA412" s="443"/>
      <c r="NB412" s="443"/>
      <c r="NC412" s="443"/>
      <c r="ND412" s="443"/>
      <c r="NE412" s="443"/>
      <c r="NF412" s="443"/>
      <c r="NG412" s="443"/>
      <c r="NH412" s="460"/>
    </row>
    <row r="413" spans="1:372" ht="18">
      <c r="A413" s="471"/>
      <c r="B413" s="213"/>
      <c r="C413" s="214"/>
      <c r="D413" s="215"/>
      <c r="E413" s="470"/>
      <c r="F413" s="471"/>
      <c r="G413" s="471"/>
      <c r="H413" s="471"/>
      <c r="I413" s="470"/>
      <c r="J413" s="471"/>
      <c r="K413" s="470"/>
      <c r="L413" s="214"/>
      <c r="M413" s="441"/>
      <c r="N413" s="446"/>
      <c r="O413" s="468"/>
      <c r="P413" s="335"/>
      <c r="Q413" s="443"/>
      <c r="R413" s="471"/>
      <c r="S413" s="471"/>
      <c r="T413" s="471"/>
      <c r="U413" s="214"/>
      <c r="V413" s="721"/>
      <c r="W413" s="722"/>
      <c r="X413" s="680"/>
      <c r="Y413" s="722"/>
      <c r="Z413" s="722"/>
      <c r="AB413" s="471"/>
      <c r="AC413" s="471"/>
      <c r="AD413" s="214"/>
      <c r="AE413" s="722"/>
      <c r="AF413" s="722"/>
      <c r="AG413" s="668"/>
      <c r="AH413" s="722"/>
      <c r="AI413" s="722"/>
      <c r="AK413" s="471"/>
      <c r="AL413" s="471"/>
      <c r="AM413" s="214"/>
      <c r="AN413" s="655">
        <v>2019</v>
      </c>
      <c r="AO413" s="443"/>
      <c r="AP413" s="443"/>
      <c r="AQ413" s="471"/>
      <c r="AR413" s="471"/>
      <c r="AS413" s="443"/>
      <c r="AT413" s="471"/>
      <c r="AU413" s="471"/>
      <c r="AV413" s="460"/>
      <c r="AW413" s="655" t="s">
        <v>221</v>
      </c>
      <c r="AX413" s="443"/>
      <c r="AZ413" s="471"/>
      <c r="BB413" s="443"/>
      <c r="BC413" s="24"/>
      <c r="BD413" s="443"/>
      <c r="BE413" s="460"/>
      <c r="BF413" s="655" t="s">
        <v>3703</v>
      </c>
      <c r="BI413" s="471"/>
      <c r="BJ413" s="443"/>
      <c r="BK413" s="443"/>
      <c r="BL413" s="443"/>
      <c r="BM413" s="443"/>
      <c r="BN413" s="460"/>
      <c r="BO413" s="443"/>
      <c r="BP413" s="443"/>
      <c r="BQ413" s="443"/>
      <c r="BR413" s="443"/>
      <c r="BS413" s="443"/>
      <c r="BT413" s="443"/>
      <c r="BU413" s="443"/>
      <c r="BV413" s="443"/>
      <c r="BW413" s="460"/>
      <c r="BX413" s="443"/>
      <c r="BY413" s="443"/>
      <c r="BZ413" s="443"/>
      <c r="CA413" s="443"/>
      <c r="CB413" s="443"/>
      <c r="CC413" s="443"/>
      <c r="CD413" s="443"/>
      <c r="CE413" s="443"/>
      <c r="CF413" s="460"/>
      <c r="CG413" s="443"/>
      <c r="CH413" s="443"/>
      <c r="CI413" s="443"/>
      <c r="CJ413" s="443"/>
      <c r="CK413" s="443"/>
      <c r="CL413" s="443"/>
      <c r="CM413" s="443"/>
      <c r="CN413" s="443"/>
      <c r="CO413" s="460"/>
      <c r="CP413" s="443"/>
      <c r="CQ413" s="443"/>
      <c r="CR413" s="443"/>
      <c r="CS413" s="443"/>
      <c r="CT413" s="443"/>
      <c r="CU413" s="443"/>
      <c r="CV413" s="443"/>
      <c r="CW413" s="443"/>
      <c r="CX413" s="460"/>
      <c r="CY413" s="443"/>
      <c r="CZ413" s="443"/>
      <c r="DA413" s="443"/>
      <c r="DB413" s="443"/>
      <c r="DC413" s="443"/>
      <c r="DD413" s="443"/>
      <c r="DE413" s="443"/>
      <c r="DF413" s="443"/>
      <c r="DG413" s="460"/>
      <c r="DH413" s="443"/>
      <c r="DI413" s="443"/>
      <c r="DJ413" s="443"/>
      <c r="DK413" s="443"/>
      <c r="DL413" s="443"/>
      <c r="DM413" s="443"/>
      <c r="DN413" s="443"/>
      <c r="DO413" s="443"/>
      <c r="DP413" s="460"/>
      <c r="DQ413" s="443"/>
      <c r="DR413" s="443"/>
      <c r="DS413" s="443"/>
      <c r="DT413" s="443"/>
      <c r="DU413" s="443"/>
      <c r="DV413" s="443"/>
      <c r="DW413" s="443"/>
      <c r="DX413" s="443"/>
      <c r="DY413" s="460"/>
      <c r="DZ413" s="443"/>
      <c r="EA413" s="443"/>
      <c r="EB413" s="443"/>
      <c r="EC413" s="443"/>
      <c r="ED413" s="443"/>
      <c r="EE413" s="443"/>
      <c r="EF413" s="443"/>
      <c r="EG413" s="443"/>
      <c r="EH413" s="460"/>
      <c r="EI413" s="443"/>
      <c r="EJ413" s="443"/>
      <c r="EK413" s="443"/>
      <c r="EL413" s="443"/>
      <c r="EM413" s="443"/>
      <c r="EN413" s="443"/>
      <c r="EO413" s="443"/>
      <c r="EP413" s="443"/>
      <c r="EQ413" s="460"/>
      <c r="ER413" s="443"/>
      <c r="ES413" s="443"/>
      <c r="ET413" s="443"/>
      <c r="EU413" s="443"/>
      <c r="EV413" s="443"/>
      <c r="EW413" s="443"/>
      <c r="EX413" s="443"/>
      <c r="EY413" s="443"/>
      <c r="EZ413" s="460"/>
      <c r="FA413" s="443"/>
      <c r="FB413" s="443"/>
      <c r="FC413" s="443"/>
      <c r="FD413" s="443"/>
      <c r="FE413" s="443"/>
      <c r="FF413" s="443"/>
      <c r="FG413" s="443"/>
      <c r="FH413" s="443"/>
      <c r="FI413" s="460"/>
      <c r="FJ413" s="443"/>
      <c r="FK413" s="443"/>
      <c r="FL413" s="443"/>
      <c r="FM413" s="443"/>
      <c r="FN413" s="443"/>
      <c r="FO413" s="443"/>
      <c r="FP413" s="443"/>
      <c r="FQ413" s="443"/>
      <c r="FR413" s="460"/>
      <c r="FS413" s="443"/>
      <c r="FT413" s="443"/>
      <c r="FU413" s="443"/>
      <c r="FV413" s="443"/>
      <c r="FW413" s="443"/>
      <c r="FX413" s="443"/>
      <c r="FY413" s="443"/>
      <c r="FZ413" s="443"/>
      <c r="GA413" s="460"/>
      <c r="GB413" s="443"/>
      <c r="GC413" s="443"/>
      <c r="GD413" s="443"/>
      <c r="GE413" s="443"/>
      <c r="GF413" s="443"/>
      <c r="GG413" s="443"/>
      <c r="GH413" s="443"/>
      <c r="GI413" s="443"/>
      <c r="GJ413" s="460"/>
      <c r="GK413" s="443"/>
      <c r="GL413" s="443"/>
      <c r="GM413" s="443"/>
      <c r="GN413" s="443"/>
      <c r="GO413" s="443"/>
      <c r="GP413" s="443"/>
      <c r="GQ413" s="443"/>
      <c r="GR413" s="443"/>
      <c r="GS413" s="460"/>
      <c r="GT413" s="443"/>
      <c r="GU413" s="443"/>
      <c r="GV413" s="443"/>
      <c r="GW413" s="443"/>
      <c r="GX413" s="443"/>
      <c r="GY413" s="443"/>
      <c r="GZ413" s="443"/>
      <c r="HA413" s="443"/>
      <c r="HB413" s="460"/>
      <c r="HC413" s="443"/>
      <c r="HD413" s="443"/>
      <c r="HE413" s="443"/>
      <c r="HF413" s="443"/>
      <c r="HG413" s="443"/>
      <c r="HH413" s="443"/>
      <c r="HI413" s="443"/>
      <c r="HJ413" s="443"/>
      <c r="HK413" s="460"/>
      <c r="HL413" s="443"/>
      <c r="HM413" s="443"/>
      <c r="HN413" s="443"/>
      <c r="HO413" s="443"/>
      <c r="HP413" s="443"/>
      <c r="HQ413" s="443"/>
      <c r="HR413" s="443"/>
      <c r="HS413" s="443"/>
      <c r="HT413" s="460"/>
      <c r="HU413" s="443"/>
      <c r="HV413" s="443"/>
      <c r="HW413" s="443"/>
      <c r="HX413" s="443"/>
      <c r="HY413" s="443"/>
      <c r="HZ413" s="443"/>
      <c r="IA413" s="443"/>
      <c r="IB413" s="443"/>
      <c r="IC413" s="460"/>
      <c r="ID413" s="443"/>
      <c r="IE413" s="443"/>
      <c r="IF413" s="443"/>
      <c r="IG413" s="443"/>
      <c r="IH413" s="443"/>
      <c r="II413" s="443"/>
      <c r="IJ413" s="443"/>
      <c r="IK413" s="443"/>
      <c r="IL413" s="460"/>
      <c r="IM413" s="443"/>
      <c r="IN413" s="443"/>
      <c r="IO413" s="443"/>
      <c r="IP413" s="443"/>
      <c r="IQ413" s="443"/>
      <c r="IR413" s="443"/>
      <c r="IS413" s="443"/>
      <c r="IT413" s="443"/>
      <c r="IU413" s="460"/>
      <c r="IV413" s="443"/>
      <c r="IW413" s="443"/>
      <c r="IX413" s="443"/>
      <c r="IY413" s="443"/>
      <c r="IZ413" s="443"/>
      <c r="JA413" s="443"/>
      <c r="JB413" s="443"/>
      <c r="JC413" s="443"/>
      <c r="JD413" s="460"/>
      <c r="JE413" s="443"/>
      <c r="JF413" s="443"/>
      <c r="JG413" s="443"/>
      <c r="JH413" s="443"/>
      <c r="JI413" s="443"/>
      <c r="JJ413" s="443"/>
      <c r="JK413" s="443"/>
      <c r="JL413" s="443"/>
      <c r="JM413" s="460"/>
      <c r="JN413" s="443"/>
      <c r="JO413" s="443"/>
      <c r="JP413" s="443"/>
      <c r="JQ413" s="443"/>
      <c r="JR413" s="443"/>
      <c r="JS413" s="443"/>
      <c r="JT413" s="443"/>
      <c r="JU413" s="443"/>
      <c r="JV413" s="460"/>
      <c r="JW413" s="443"/>
      <c r="JX413" s="443"/>
      <c r="JY413" s="443"/>
      <c r="JZ413" s="443"/>
      <c r="KA413" s="443"/>
      <c r="KB413" s="443"/>
      <c r="KC413" s="443"/>
      <c r="KD413" s="443"/>
      <c r="KE413" s="460"/>
      <c r="KF413" s="443"/>
      <c r="KG413" s="443"/>
      <c r="KH413" s="443"/>
      <c r="KI413" s="443"/>
      <c r="KJ413" s="443"/>
      <c r="KK413" s="443"/>
      <c r="KL413" s="443"/>
      <c r="KM413" s="443"/>
      <c r="KN413" s="460"/>
      <c r="KO413" s="443"/>
      <c r="KP413" s="443"/>
      <c r="KQ413" s="443"/>
      <c r="KR413" s="443"/>
      <c r="KS413" s="443"/>
      <c r="KT413" s="443"/>
      <c r="KU413" s="443"/>
      <c r="KV413" s="443"/>
      <c r="KW413" s="460"/>
      <c r="KX413" s="443"/>
      <c r="KY413" s="443"/>
      <c r="KZ413" s="443"/>
      <c r="LA413" s="443"/>
      <c r="LB413" s="443"/>
      <c r="LC413" s="443"/>
      <c r="LD413" s="443"/>
      <c r="LE413" s="443"/>
      <c r="LF413" s="460"/>
      <c r="LG413" s="443"/>
      <c r="LH413" s="443"/>
      <c r="LI413" s="443"/>
      <c r="LJ413" s="443"/>
      <c r="LK413" s="443"/>
      <c r="LL413" s="443"/>
      <c r="LM413" s="443"/>
      <c r="LN413" s="443"/>
      <c r="LO413" s="460"/>
      <c r="LP413" s="443"/>
      <c r="LQ413" s="443"/>
      <c r="LR413" s="443"/>
      <c r="LS413" s="443"/>
      <c r="LT413" s="443"/>
      <c r="LU413" s="443"/>
      <c r="LV413" s="443"/>
      <c r="LW413" s="443"/>
      <c r="LX413" s="460"/>
      <c r="LY413" s="443"/>
      <c r="LZ413" s="443"/>
      <c r="MA413" s="443"/>
      <c r="MB413" s="443"/>
      <c r="MC413" s="443"/>
      <c r="MD413" s="443"/>
      <c r="ME413" s="443"/>
      <c r="MF413" s="443"/>
      <c r="MG413" s="460"/>
      <c r="MH413" s="443"/>
      <c r="MI413" s="443"/>
      <c r="MJ413" s="443"/>
      <c r="MK413" s="443"/>
      <c r="ML413" s="443"/>
      <c r="MM413" s="443"/>
      <c r="MN413" s="443"/>
      <c r="MO413" s="443"/>
      <c r="MP413" s="460"/>
      <c r="MQ413" s="443"/>
      <c r="MR413" s="443"/>
      <c r="MS413" s="443"/>
      <c r="MT413" s="443"/>
      <c r="MU413" s="443"/>
      <c r="MV413" s="443"/>
      <c r="MW413" s="443"/>
      <c r="MX413" s="443"/>
      <c r="MY413" s="460"/>
      <c r="MZ413" s="443"/>
      <c r="NA413" s="443"/>
      <c r="NB413" s="443"/>
      <c r="NC413" s="443"/>
      <c r="ND413" s="443"/>
      <c r="NE413" s="443"/>
      <c r="NF413" s="443"/>
      <c r="NG413" s="443"/>
      <c r="NH413" s="460"/>
    </row>
    <row r="414" spans="1:372" ht="18">
      <c r="A414" s="443"/>
      <c r="C414" s="460"/>
      <c r="E414" s="444"/>
      <c r="F414" s="443"/>
      <c r="G414" s="443"/>
      <c r="H414" s="443"/>
      <c r="I414" s="286"/>
      <c r="J414" s="443"/>
      <c r="K414" s="286"/>
      <c r="L414" s="460"/>
      <c r="M414" s="446"/>
      <c r="N414" s="446"/>
      <c r="O414" s="468"/>
      <c r="P414" s="335"/>
      <c r="Q414" s="443"/>
      <c r="R414" s="443"/>
      <c r="S414" s="443"/>
      <c r="T414" s="443"/>
      <c r="U414" s="460"/>
      <c r="V414" s="722"/>
      <c r="W414" s="722"/>
      <c r="X414" s="680"/>
      <c r="Y414" s="722"/>
      <c r="Z414" s="722"/>
      <c r="AB414" s="443"/>
      <c r="AC414" s="443"/>
      <c r="AD414" s="460"/>
      <c r="AE414" s="723"/>
      <c r="AF414" s="722"/>
      <c r="AG414" s="668"/>
      <c r="AH414" s="722"/>
      <c r="AI414" s="722"/>
      <c r="AK414" s="443"/>
      <c r="AL414" s="443"/>
      <c r="AM414" s="460"/>
      <c r="AN414" s="538" t="s">
        <v>861</v>
      </c>
      <c r="AO414" s="443"/>
      <c r="AP414" s="443"/>
      <c r="AQ414" s="212">
        <v>16833.096000000027</v>
      </c>
      <c r="AR414" s="443" t="s">
        <v>1589</v>
      </c>
      <c r="AS414" s="443" t="s">
        <v>1672</v>
      </c>
      <c r="AT414" s="443"/>
      <c r="AU414" s="443"/>
      <c r="AV414" s="460"/>
      <c r="AW414" s="306" t="s">
        <v>1837</v>
      </c>
      <c r="AX414" s="283"/>
      <c r="AY414" s="446"/>
      <c r="AZ414" s="212">
        <v>14884.499999999896</v>
      </c>
      <c r="BA414" s="388" t="s">
        <v>2150</v>
      </c>
      <c r="BB414" s="443" t="s">
        <v>1672</v>
      </c>
      <c r="BC414" s="24"/>
      <c r="BD414" s="443"/>
      <c r="BE414" s="460"/>
      <c r="BF414" s="106" t="s">
        <v>1842</v>
      </c>
      <c r="BG414" s="283"/>
      <c r="BH414" s="621"/>
      <c r="BI414" s="212">
        <v>31862.974999999824</v>
      </c>
      <c r="BJ414" s="388" t="s">
        <v>3785</v>
      </c>
      <c r="BK414" s="443" t="s">
        <v>1672</v>
      </c>
      <c r="BL414" s="443"/>
      <c r="BM414" s="443"/>
      <c r="BN414" s="460"/>
      <c r="BO414" s="443"/>
      <c r="BP414" s="443"/>
      <c r="BQ414" s="443"/>
      <c r="BR414" s="443"/>
      <c r="BS414" s="443"/>
      <c r="BT414" s="443"/>
      <c r="BU414" s="443"/>
      <c r="BV414" s="443"/>
      <c r="BW414" s="460"/>
      <c r="BX414" s="443"/>
      <c r="BY414" s="443"/>
      <c r="BZ414" s="443"/>
      <c r="CA414" s="443"/>
      <c r="CB414" s="443"/>
      <c r="CC414" s="443"/>
      <c r="CD414" s="443"/>
      <c r="CE414" s="443"/>
      <c r="CF414" s="460"/>
      <c r="CG414" s="443"/>
      <c r="CH414" s="443"/>
      <c r="CI414" s="443"/>
      <c r="CJ414" s="443"/>
      <c r="CK414" s="443"/>
      <c r="CL414" s="443"/>
      <c r="CM414" s="443"/>
      <c r="CN414" s="443"/>
      <c r="CO414" s="460"/>
      <c r="CP414" s="443"/>
      <c r="CQ414" s="443"/>
      <c r="CR414" s="443"/>
      <c r="CS414" s="443"/>
      <c r="CT414" s="443"/>
      <c r="CU414" s="443"/>
      <c r="CV414" s="443"/>
      <c r="CW414" s="443"/>
      <c r="CX414" s="460"/>
      <c r="CY414" s="443"/>
      <c r="CZ414" s="443"/>
      <c r="DA414" s="443"/>
      <c r="DB414" s="443"/>
      <c r="DC414" s="443"/>
      <c r="DD414" s="443"/>
      <c r="DE414" s="443"/>
      <c r="DF414" s="443"/>
      <c r="DG414" s="460"/>
      <c r="DH414" s="443"/>
      <c r="DI414" s="443"/>
      <c r="DJ414" s="443"/>
      <c r="DK414" s="443"/>
      <c r="DL414" s="443"/>
      <c r="DM414" s="443"/>
      <c r="DN414" s="443"/>
      <c r="DO414" s="443"/>
      <c r="DP414" s="460"/>
      <c r="DQ414" s="443"/>
      <c r="DR414" s="443"/>
      <c r="DS414" s="443"/>
      <c r="DT414" s="443"/>
      <c r="DU414" s="443"/>
      <c r="DV414" s="443"/>
      <c r="DW414" s="443"/>
      <c r="DX414" s="443"/>
      <c r="DY414" s="460"/>
      <c r="DZ414" s="443"/>
      <c r="EA414" s="443"/>
      <c r="EB414" s="443"/>
      <c r="EC414" s="443"/>
      <c r="ED414" s="443"/>
      <c r="EE414" s="443"/>
      <c r="EF414" s="443"/>
      <c r="EG414" s="443"/>
      <c r="EH414" s="460"/>
      <c r="EI414" s="443"/>
      <c r="EJ414" s="443"/>
      <c r="EK414" s="443"/>
      <c r="EL414" s="443"/>
      <c r="EM414" s="443"/>
      <c r="EN414" s="443"/>
      <c r="EO414" s="443"/>
      <c r="EP414" s="443"/>
      <c r="EQ414" s="460"/>
      <c r="ER414" s="443"/>
      <c r="ES414" s="443"/>
      <c r="ET414" s="443"/>
      <c r="EU414" s="443"/>
      <c r="EV414" s="443"/>
      <c r="EW414" s="443"/>
      <c r="EX414" s="443"/>
      <c r="EY414" s="443"/>
      <c r="EZ414" s="460"/>
      <c r="FA414" s="443"/>
      <c r="FB414" s="443"/>
      <c r="FC414" s="443"/>
      <c r="FD414" s="443"/>
      <c r="FE414" s="443"/>
      <c r="FF414" s="443"/>
      <c r="FG414" s="443"/>
      <c r="FH414" s="443"/>
      <c r="FI414" s="460"/>
      <c r="FJ414" s="443"/>
      <c r="FK414" s="443"/>
      <c r="FL414" s="443"/>
      <c r="FM414" s="443"/>
      <c r="FN414" s="443"/>
      <c r="FO414" s="443"/>
      <c r="FP414" s="443"/>
      <c r="FQ414" s="443"/>
      <c r="FR414" s="460"/>
      <c r="FS414" s="443"/>
      <c r="FT414" s="443"/>
      <c r="FU414" s="443"/>
      <c r="FV414" s="443"/>
      <c r="FW414" s="443"/>
      <c r="FX414" s="443"/>
      <c r="FY414" s="443"/>
      <c r="FZ414" s="443"/>
      <c r="GA414" s="460"/>
      <c r="GB414" s="443"/>
      <c r="GC414" s="443"/>
      <c r="GD414" s="443"/>
      <c r="GE414" s="443"/>
      <c r="GF414" s="443"/>
      <c r="GG414" s="443"/>
      <c r="GH414" s="443"/>
      <c r="GI414" s="443"/>
      <c r="GJ414" s="460"/>
      <c r="GK414" s="443"/>
      <c r="GL414" s="443"/>
      <c r="GM414" s="443"/>
      <c r="GN414" s="443"/>
      <c r="GO414" s="443"/>
      <c r="GP414" s="443"/>
      <c r="GQ414" s="443"/>
      <c r="GR414" s="443"/>
      <c r="GS414" s="460"/>
      <c r="GT414" s="443"/>
      <c r="GU414" s="443"/>
      <c r="GV414" s="443"/>
      <c r="GW414" s="443"/>
      <c r="GX414" s="443"/>
      <c r="GY414" s="443"/>
      <c r="GZ414" s="443"/>
      <c r="HA414" s="443"/>
      <c r="HB414" s="460"/>
      <c r="HC414" s="443"/>
      <c r="HD414" s="443"/>
      <c r="HE414" s="443"/>
      <c r="HF414" s="443"/>
      <c r="HG414" s="443"/>
      <c r="HH414" s="443"/>
      <c r="HI414" s="443"/>
      <c r="HJ414" s="443"/>
      <c r="HK414" s="460"/>
      <c r="HL414" s="443"/>
      <c r="HM414" s="443"/>
      <c r="HN414" s="443"/>
      <c r="HO414" s="443"/>
      <c r="HP414" s="443"/>
      <c r="HQ414" s="443"/>
      <c r="HR414" s="443"/>
      <c r="HS414" s="443"/>
      <c r="HT414" s="460"/>
      <c r="HU414" s="443"/>
      <c r="HV414" s="443"/>
      <c r="HW414" s="443"/>
      <c r="HX414" s="443"/>
      <c r="HY414" s="443"/>
      <c r="HZ414" s="443"/>
      <c r="IA414" s="443"/>
      <c r="IB414" s="443"/>
      <c r="IC414" s="460"/>
      <c r="ID414" s="443"/>
      <c r="IE414" s="443"/>
      <c r="IF414" s="443"/>
      <c r="IG414" s="443"/>
      <c r="IH414" s="443"/>
      <c r="II414" s="443"/>
      <c r="IJ414" s="443"/>
      <c r="IK414" s="443"/>
      <c r="IL414" s="460"/>
      <c r="IM414" s="443"/>
      <c r="IN414" s="443"/>
      <c r="IO414" s="443"/>
      <c r="IP414" s="443"/>
      <c r="IQ414" s="443"/>
      <c r="IR414" s="443"/>
      <c r="IS414" s="443"/>
      <c r="IT414" s="443"/>
      <c r="IU414" s="460"/>
      <c r="IV414" s="443"/>
      <c r="IW414" s="443"/>
      <c r="IX414" s="443"/>
      <c r="IY414" s="443"/>
      <c r="IZ414" s="443"/>
      <c r="JA414" s="443"/>
      <c r="JB414" s="443"/>
      <c r="JC414" s="443"/>
      <c r="JD414" s="460"/>
      <c r="JE414" s="443"/>
      <c r="JF414" s="443"/>
      <c r="JG414" s="443"/>
      <c r="JH414" s="443"/>
      <c r="JI414" s="443"/>
      <c r="JJ414" s="443"/>
      <c r="JK414" s="443"/>
      <c r="JL414" s="443"/>
      <c r="JM414" s="460"/>
      <c r="JN414" s="443"/>
      <c r="JO414" s="443"/>
      <c r="JP414" s="443"/>
      <c r="JQ414" s="443"/>
      <c r="JR414" s="443"/>
      <c r="JS414" s="443"/>
      <c r="JT414" s="443"/>
      <c r="JU414" s="443"/>
      <c r="JV414" s="460"/>
      <c r="JW414" s="443"/>
      <c r="JX414" s="443"/>
      <c r="JY414" s="443"/>
      <c r="JZ414" s="443"/>
      <c r="KA414" s="443"/>
      <c r="KB414" s="443"/>
      <c r="KC414" s="443"/>
      <c r="KD414" s="443"/>
      <c r="KE414" s="460"/>
      <c r="KF414" s="443"/>
      <c r="KG414" s="443"/>
      <c r="KH414" s="443"/>
      <c r="KI414" s="443"/>
      <c r="KJ414" s="443"/>
      <c r="KK414" s="443"/>
      <c r="KL414" s="443"/>
      <c r="KM414" s="443"/>
      <c r="KN414" s="460"/>
      <c r="KO414" s="443"/>
      <c r="KP414" s="443"/>
      <c r="KQ414" s="443"/>
      <c r="KR414" s="443"/>
      <c r="KS414" s="443"/>
      <c r="KT414" s="443"/>
      <c r="KU414" s="443"/>
      <c r="KV414" s="443"/>
      <c r="KW414" s="460"/>
      <c r="KX414" s="443"/>
      <c r="KY414" s="443"/>
      <c r="KZ414" s="443"/>
      <c r="LA414" s="443"/>
      <c r="LB414" s="443"/>
      <c r="LC414" s="443"/>
      <c r="LD414" s="443"/>
      <c r="LE414" s="443"/>
      <c r="LF414" s="460"/>
      <c r="LG414" s="443"/>
      <c r="LH414" s="443"/>
      <c r="LI414" s="443"/>
      <c r="LJ414" s="443"/>
      <c r="LK414" s="443"/>
      <c r="LL414" s="443"/>
      <c r="LM414" s="443"/>
      <c r="LN414" s="443"/>
      <c r="LO414" s="460"/>
      <c r="LP414" s="443"/>
      <c r="LQ414" s="443"/>
      <c r="LR414" s="443"/>
      <c r="LS414" s="443"/>
      <c r="LT414" s="443"/>
      <c r="LU414" s="443"/>
      <c r="LV414" s="443"/>
      <c r="LW414" s="443"/>
      <c r="LX414" s="460"/>
      <c r="LY414" s="443"/>
      <c r="LZ414" s="443"/>
      <c r="MA414" s="443"/>
      <c r="MB414" s="443"/>
      <c r="MC414" s="443"/>
      <c r="MD414" s="443"/>
      <c r="ME414" s="443"/>
      <c r="MF414" s="443"/>
      <c r="MG414" s="460"/>
      <c r="MH414" s="443"/>
      <c r="MI414" s="443"/>
      <c r="MJ414" s="443"/>
      <c r="MK414" s="443"/>
      <c r="ML414" s="443"/>
      <c r="MM414" s="443"/>
      <c r="MN414" s="443"/>
      <c r="MO414" s="443"/>
      <c r="MP414" s="460"/>
      <c r="MQ414" s="443"/>
      <c r="MR414" s="443"/>
      <c r="MS414" s="443"/>
      <c r="MT414" s="443"/>
      <c r="MU414" s="443"/>
      <c r="MV414" s="443"/>
      <c r="MW414" s="443"/>
      <c r="MX414" s="443"/>
      <c r="MY414" s="460"/>
      <c r="MZ414" s="443"/>
      <c r="NA414" s="443"/>
      <c r="NB414" s="443"/>
      <c r="NC414" s="443"/>
      <c r="ND414" s="443"/>
      <c r="NE414" s="443"/>
      <c r="NF414" s="443"/>
      <c r="NG414" s="443"/>
      <c r="NH414" s="460"/>
    </row>
    <row r="415" spans="1:372" ht="18">
      <c r="A415" s="471"/>
      <c r="B415" s="213"/>
      <c r="C415" s="214"/>
      <c r="D415" s="215"/>
      <c r="E415" s="470"/>
      <c r="F415" s="471"/>
      <c r="G415" s="471"/>
      <c r="H415" s="471"/>
      <c r="I415" s="471"/>
      <c r="J415" s="471"/>
      <c r="K415" s="471"/>
      <c r="L415" s="214"/>
      <c r="M415" s="446"/>
      <c r="N415" s="446"/>
      <c r="O415" s="468"/>
      <c r="P415" s="335"/>
      <c r="Q415" s="443"/>
      <c r="R415" s="471"/>
      <c r="S415" s="471"/>
      <c r="T415" s="471"/>
      <c r="U415" s="214"/>
      <c r="V415" s="722"/>
      <c r="W415" s="722"/>
      <c r="X415" s="680"/>
      <c r="Y415" s="722"/>
      <c r="Z415" s="722"/>
      <c r="AB415" s="471"/>
      <c r="AC415" s="471"/>
      <c r="AD415" s="214"/>
      <c r="AE415" s="723"/>
      <c r="AF415" s="722"/>
      <c r="AG415" s="668"/>
      <c r="AH415" s="722"/>
      <c r="AI415" s="722"/>
      <c r="AK415" s="471"/>
      <c r="AL415" s="471"/>
      <c r="AM415" s="214"/>
      <c r="AN415" s="655">
        <v>2019</v>
      </c>
      <c r="AO415" s="471"/>
      <c r="AP415" s="471"/>
      <c r="AQ415" s="471"/>
      <c r="AR415" s="471"/>
      <c r="AS415" s="443"/>
      <c r="AT415" s="471"/>
      <c r="AU415" s="471"/>
      <c r="AV415" s="460"/>
      <c r="AW415" s="655">
        <v>2020</v>
      </c>
      <c r="AX415" s="443"/>
      <c r="AZ415" s="471"/>
      <c r="BB415" s="443"/>
      <c r="BC415" s="24"/>
      <c r="BD415" s="443"/>
      <c r="BE415" s="460"/>
      <c r="BF415" s="655" t="s">
        <v>3703</v>
      </c>
      <c r="BI415" s="471"/>
      <c r="BJ415" s="443"/>
      <c r="BK415" s="443"/>
      <c r="BL415" s="443"/>
      <c r="BM415" s="443"/>
      <c r="BN415" s="460"/>
      <c r="BO415" s="443"/>
      <c r="BP415" s="443"/>
      <c r="BQ415" s="443"/>
      <c r="BR415" s="443"/>
      <c r="BS415" s="443"/>
      <c r="BT415" s="443"/>
      <c r="BU415" s="443"/>
      <c r="BV415" s="443"/>
      <c r="BW415" s="460"/>
      <c r="BX415" s="443"/>
      <c r="BY415" s="443"/>
      <c r="BZ415" s="443"/>
      <c r="CA415" s="443"/>
      <c r="CB415" s="443"/>
      <c r="CC415" s="443"/>
      <c r="CD415" s="443"/>
      <c r="CE415" s="443"/>
      <c r="CF415" s="460"/>
      <c r="CG415" s="443"/>
      <c r="CH415" s="443"/>
      <c r="CI415" s="443"/>
      <c r="CJ415" s="443"/>
      <c r="CK415" s="443"/>
      <c r="CL415" s="443"/>
      <c r="CM415" s="443"/>
      <c r="CN415" s="443"/>
      <c r="CO415" s="460"/>
      <c r="CP415" s="443"/>
      <c r="CQ415" s="443"/>
      <c r="CR415" s="443"/>
      <c r="CS415" s="443"/>
      <c r="CT415" s="443"/>
      <c r="CU415" s="443"/>
      <c r="CV415" s="443"/>
      <c r="CW415" s="443"/>
      <c r="CX415" s="460"/>
      <c r="CY415" s="443"/>
      <c r="CZ415" s="443"/>
      <c r="DA415" s="443"/>
      <c r="DB415" s="443"/>
      <c r="DC415" s="443"/>
      <c r="DD415" s="443"/>
      <c r="DE415" s="443"/>
      <c r="DF415" s="443"/>
      <c r="DG415" s="460"/>
      <c r="DH415" s="443"/>
      <c r="DI415" s="443"/>
      <c r="DJ415" s="443"/>
      <c r="DK415" s="443"/>
      <c r="DL415" s="443"/>
      <c r="DM415" s="443"/>
      <c r="DN415" s="443"/>
      <c r="DO415" s="443"/>
      <c r="DP415" s="460"/>
      <c r="DQ415" s="443"/>
      <c r="DR415" s="443"/>
      <c r="DS415" s="443"/>
      <c r="DT415" s="443"/>
      <c r="DU415" s="443"/>
      <c r="DV415" s="443"/>
      <c r="DW415" s="443"/>
      <c r="DX415" s="443"/>
      <c r="DY415" s="460"/>
      <c r="DZ415" s="443"/>
      <c r="EA415" s="443"/>
      <c r="EB415" s="443"/>
      <c r="EC415" s="443"/>
      <c r="ED415" s="443"/>
      <c r="EE415" s="443"/>
      <c r="EF415" s="443"/>
      <c r="EG415" s="443"/>
      <c r="EH415" s="460"/>
      <c r="EI415" s="443"/>
      <c r="EJ415" s="443"/>
      <c r="EK415" s="443"/>
      <c r="EL415" s="443"/>
      <c r="EM415" s="443"/>
      <c r="EN415" s="443"/>
      <c r="EO415" s="443"/>
      <c r="EP415" s="443"/>
      <c r="EQ415" s="460"/>
      <c r="ER415" s="443"/>
      <c r="ES415" s="443"/>
      <c r="ET415" s="443"/>
      <c r="EU415" s="443"/>
      <c r="EV415" s="443"/>
      <c r="EW415" s="443"/>
      <c r="EX415" s="443"/>
      <c r="EY415" s="443"/>
      <c r="EZ415" s="460"/>
      <c r="FA415" s="443"/>
      <c r="FB415" s="443"/>
      <c r="FC415" s="443"/>
      <c r="FD415" s="443"/>
      <c r="FE415" s="443"/>
      <c r="FF415" s="443"/>
      <c r="FG415" s="443"/>
      <c r="FH415" s="443"/>
      <c r="FI415" s="460"/>
      <c r="FJ415" s="443"/>
      <c r="FK415" s="443"/>
      <c r="FL415" s="443"/>
      <c r="FM415" s="443"/>
      <c r="FN415" s="443"/>
      <c r="FO415" s="443"/>
      <c r="FP415" s="443"/>
      <c r="FQ415" s="443"/>
      <c r="FR415" s="460"/>
      <c r="FS415" s="443"/>
      <c r="FT415" s="443"/>
      <c r="FU415" s="443"/>
      <c r="FV415" s="443"/>
      <c r="FW415" s="443"/>
      <c r="FX415" s="443"/>
      <c r="FY415" s="443"/>
      <c r="FZ415" s="443"/>
      <c r="GA415" s="460"/>
      <c r="GB415" s="443"/>
      <c r="GC415" s="443"/>
      <c r="GD415" s="443"/>
      <c r="GE415" s="443"/>
      <c r="GF415" s="443"/>
      <c r="GG415" s="443"/>
      <c r="GH415" s="443"/>
      <c r="GI415" s="443"/>
      <c r="GJ415" s="460"/>
      <c r="GK415" s="443"/>
      <c r="GL415" s="443"/>
      <c r="GM415" s="443"/>
      <c r="GN415" s="443"/>
      <c r="GO415" s="443"/>
      <c r="GP415" s="443"/>
      <c r="GQ415" s="443"/>
      <c r="GR415" s="443"/>
      <c r="GS415" s="460"/>
      <c r="GT415" s="443"/>
      <c r="GU415" s="443"/>
      <c r="GV415" s="443"/>
      <c r="GW415" s="443"/>
      <c r="GX415" s="443"/>
      <c r="GY415" s="443"/>
      <c r="GZ415" s="443"/>
      <c r="HA415" s="443"/>
      <c r="HB415" s="460"/>
      <c r="HC415" s="443"/>
      <c r="HD415" s="443"/>
      <c r="HE415" s="443"/>
      <c r="HF415" s="443"/>
      <c r="HG415" s="443"/>
      <c r="HH415" s="443"/>
      <c r="HI415" s="443"/>
      <c r="HJ415" s="443"/>
      <c r="HK415" s="460"/>
      <c r="HL415" s="443"/>
      <c r="HM415" s="443"/>
      <c r="HN415" s="443"/>
      <c r="HO415" s="443"/>
      <c r="HP415" s="443"/>
      <c r="HQ415" s="443"/>
      <c r="HR415" s="443"/>
      <c r="HS415" s="443"/>
      <c r="HT415" s="460"/>
      <c r="HU415" s="443"/>
      <c r="HV415" s="443"/>
      <c r="HW415" s="443"/>
      <c r="HX415" s="443"/>
      <c r="HY415" s="443"/>
      <c r="HZ415" s="443"/>
      <c r="IA415" s="443"/>
      <c r="IB415" s="443"/>
      <c r="IC415" s="460"/>
      <c r="ID415" s="443"/>
      <c r="IE415" s="443"/>
      <c r="IF415" s="443"/>
      <c r="IG415" s="443"/>
      <c r="IH415" s="443"/>
      <c r="II415" s="443"/>
      <c r="IJ415" s="443"/>
      <c r="IK415" s="443"/>
      <c r="IL415" s="460"/>
      <c r="IM415" s="443"/>
      <c r="IN415" s="443"/>
      <c r="IO415" s="443"/>
      <c r="IP415" s="443"/>
      <c r="IQ415" s="443"/>
      <c r="IR415" s="443"/>
      <c r="IS415" s="443"/>
      <c r="IT415" s="443"/>
      <c r="IU415" s="460"/>
      <c r="IV415" s="443"/>
      <c r="IW415" s="443"/>
      <c r="IX415" s="443"/>
      <c r="IY415" s="443"/>
      <c r="IZ415" s="443"/>
      <c r="JA415" s="443"/>
      <c r="JB415" s="443"/>
      <c r="JC415" s="443"/>
      <c r="JD415" s="460"/>
      <c r="JE415" s="443"/>
      <c r="JF415" s="443"/>
      <c r="JG415" s="443"/>
      <c r="JH415" s="443"/>
      <c r="JI415" s="443"/>
      <c r="JJ415" s="443"/>
      <c r="JK415" s="443"/>
      <c r="JL415" s="443"/>
      <c r="JM415" s="460"/>
      <c r="JN415" s="443"/>
      <c r="JO415" s="443"/>
      <c r="JP415" s="443"/>
      <c r="JQ415" s="443"/>
      <c r="JR415" s="443"/>
      <c r="JS415" s="443"/>
      <c r="JT415" s="443"/>
      <c r="JU415" s="443"/>
      <c r="JV415" s="460"/>
      <c r="JW415" s="443"/>
      <c r="JX415" s="443"/>
      <c r="JY415" s="443"/>
      <c r="JZ415" s="443"/>
      <c r="KA415" s="443"/>
      <c r="KB415" s="443"/>
      <c r="KC415" s="443"/>
      <c r="KD415" s="443"/>
      <c r="KE415" s="460"/>
      <c r="KF415" s="443"/>
      <c r="KG415" s="443"/>
      <c r="KH415" s="443"/>
      <c r="KI415" s="443"/>
      <c r="KJ415" s="443"/>
      <c r="KK415" s="443"/>
      <c r="KL415" s="443"/>
      <c r="KM415" s="443"/>
      <c r="KN415" s="460"/>
      <c r="KO415" s="443"/>
      <c r="KP415" s="443"/>
      <c r="KQ415" s="443"/>
      <c r="KR415" s="443"/>
      <c r="KS415" s="443"/>
      <c r="KT415" s="443"/>
      <c r="KU415" s="443"/>
      <c r="KV415" s="443"/>
      <c r="KW415" s="460"/>
      <c r="KX415" s="443"/>
      <c r="KY415" s="443"/>
      <c r="KZ415" s="443"/>
      <c r="LA415" s="443"/>
      <c r="LB415" s="443"/>
      <c r="LC415" s="443"/>
      <c r="LD415" s="443"/>
      <c r="LE415" s="443"/>
      <c r="LF415" s="460"/>
      <c r="LG415" s="443"/>
      <c r="LH415" s="443"/>
      <c r="LI415" s="443"/>
      <c r="LJ415" s="443"/>
      <c r="LK415" s="443"/>
      <c r="LL415" s="443"/>
      <c r="LM415" s="443"/>
      <c r="LN415" s="443"/>
      <c r="LO415" s="460"/>
      <c r="LP415" s="443"/>
      <c r="LQ415" s="443"/>
      <c r="LR415" s="443"/>
      <c r="LS415" s="443"/>
      <c r="LT415" s="443"/>
      <c r="LU415" s="443"/>
      <c r="LV415" s="443"/>
      <c r="LW415" s="443"/>
      <c r="LX415" s="460"/>
      <c r="LY415" s="443"/>
      <c r="LZ415" s="443"/>
      <c r="MA415" s="443"/>
      <c r="MB415" s="443"/>
      <c r="MC415" s="443"/>
      <c r="MD415" s="443"/>
      <c r="ME415" s="443"/>
      <c r="MF415" s="443"/>
      <c r="MG415" s="460"/>
      <c r="MH415" s="443"/>
      <c r="MI415" s="443"/>
      <c r="MJ415" s="443"/>
      <c r="MK415" s="443"/>
      <c r="ML415" s="443"/>
      <c r="MM415" s="443"/>
      <c r="MN415" s="443"/>
      <c r="MO415" s="443"/>
      <c r="MP415" s="460"/>
      <c r="MQ415" s="443"/>
      <c r="MR415" s="443"/>
      <c r="MS415" s="443"/>
      <c r="MT415" s="443"/>
      <c r="MU415" s="443"/>
      <c r="MV415" s="443"/>
      <c r="MW415" s="443"/>
      <c r="MX415" s="443"/>
      <c r="MY415" s="460"/>
      <c r="MZ415" s="443"/>
      <c r="NA415" s="443"/>
      <c r="NB415" s="443"/>
      <c r="NC415" s="443"/>
      <c r="ND415" s="443"/>
      <c r="NE415" s="443"/>
      <c r="NF415" s="443"/>
      <c r="NG415" s="443"/>
      <c r="NH415" s="460"/>
    </row>
    <row r="416" spans="1:372" ht="18">
      <c r="A416" s="443"/>
      <c r="C416" s="460"/>
      <c r="E416" s="444"/>
      <c r="F416" s="443"/>
      <c r="G416" s="443"/>
      <c r="H416" s="24"/>
      <c r="I416" s="444"/>
      <c r="J416" s="443"/>
      <c r="K416" s="444"/>
      <c r="L416" s="460"/>
      <c r="M416" s="446"/>
      <c r="N416" s="446"/>
      <c r="O416" s="468"/>
      <c r="P416" s="335"/>
      <c r="Q416" s="443"/>
      <c r="R416" s="443"/>
      <c r="S416" s="443"/>
      <c r="T416" s="443"/>
      <c r="U416" s="460"/>
      <c r="V416" s="722"/>
      <c r="W416" s="722"/>
      <c r="X416" s="680"/>
      <c r="Y416" s="722"/>
      <c r="Z416" s="722"/>
      <c r="AB416" s="443"/>
      <c r="AC416" s="443"/>
      <c r="AD416" s="460"/>
      <c r="AE416" s="676"/>
      <c r="AF416" s="722"/>
      <c r="AG416" s="668"/>
      <c r="AH416" s="722"/>
      <c r="AI416" s="722"/>
      <c r="AK416" s="443"/>
      <c r="AL416" s="443"/>
      <c r="AM416" s="460"/>
      <c r="AN416" s="538" t="s">
        <v>857</v>
      </c>
      <c r="AO416" s="443"/>
      <c r="AP416" s="443"/>
      <c r="AQ416" s="212">
        <v>16425.599999999977</v>
      </c>
      <c r="AR416" s="443" t="s">
        <v>1590</v>
      </c>
      <c r="AS416" s="443" t="s">
        <v>1673</v>
      </c>
      <c r="AT416" s="443"/>
      <c r="AU416" s="443"/>
      <c r="AV416" s="460"/>
      <c r="AW416" s="106" t="s">
        <v>1859</v>
      </c>
      <c r="AX416" s="283"/>
      <c r="AY416" s="446"/>
      <c r="AZ416" s="212">
        <v>14880.799999999866</v>
      </c>
      <c r="BA416" s="388" t="s">
        <v>2151</v>
      </c>
      <c r="BB416" s="443" t="s">
        <v>1673</v>
      </c>
      <c r="BC416" s="24"/>
      <c r="BD416" s="443"/>
      <c r="BE416" s="460"/>
      <c r="BF416" s="106" t="s">
        <v>1857</v>
      </c>
      <c r="BG416" s="283"/>
      <c r="BH416" s="621"/>
      <c r="BI416" s="212">
        <v>31814.599999999751</v>
      </c>
      <c r="BJ416" s="388" t="s">
        <v>3786</v>
      </c>
      <c r="BK416" s="443" t="s">
        <v>1673</v>
      </c>
      <c r="BL416" s="443"/>
      <c r="BM416" s="443"/>
      <c r="BN416" s="460"/>
      <c r="BO416" s="443"/>
      <c r="BP416" s="443"/>
      <c r="BQ416" s="443"/>
      <c r="BR416" s="443"/>
      <c r="BS416" s="443"/>
      <c r="BT416" s="443"/>
      <c r="BU416" s="443"/>
      <c r="BV416" s="443"/>
      <c r="BW416" s="460"/>
      <c r="BX416" s="443"/>
      <c r="BY416" s="443"/>
      <c r="BZ416" s="443"/>
      <c r="CA416" s="443"/>
      <c r="CB416" s="443"/>
      <c r="CC416" s="443"/>
      <c r="CD416" s="443"/>
      <c r="CE416" s="443"/>
      <c r="CF416" s="460"/>
      <c r="CG416" s="443"/>
      <c r="CH416" s="443"/>
      <c r="CI416" s="443"/>
      <c r="CJ416" s="443"/>
      <c r="CK416" s="443"/>
      <c r="CL416" s="443"/>
      <c r="CM416" s="443"/>
      <c r="CN416" s="443"/>
      <c r="CO416" s="460"/>
      <c r="CP416" s="443"/>
      <c r="CQ416" s="443"/>
      <c r="CR416" s="443"/>
      <c r="CS416" s="443"/>
      <c r="CT416" s="443"/>
      <c r="CU416" s="443"/>
      <c r="CV416" s="443"/>
      <c r="CW416" s="443"/>
      <c r="CX416" s="460"/>
      <c r="CY416" s="443"/>
      <c r="CZ416" s="443"/>
      <c r="DA416" s="443"/>
      <c r="DB416" s="443"/>
      <c r="DC416" s="443"/>
      <c r="DD416" s="443"/>
      <c r="DE416" s="443"/>
      <c r="DF416" s="443"/>
      <c r="DG416" s="460"/>
      <c r="DH416" s="443"/>
      <c r="DI416" s="443"/>
      <c r="DJ416" s="443"/>
      <c r="DK416" s="443"/>
      <c r="DL416" s="443"/>
      <c r="DM416" s="443"/>
      <c r="DN416" s="443"/>
      <c r="DO416" s="443"/>
      <c r="DP416" s="460"/>
      <c r="DQ416" s="443"/>
      <c r="DR416" s="443"/>
      <c r="DS416" s="443"/>
      <c r="DT416" s="443"/>
      <c r="DU416" s="443"/>
      <c r="DV416" s="443"/>
      <c r="DW416" s="443"/>
      <c r="DX416" s="443"/>
      <c r="DY416" s="460"/>
      <c r="DZ416" s="443"/>
      <c r="EA416" s="443"/>
      <c r="EB416" s="443"/>
      <c r="EC416" s="443"/>
      <c r="ED416" s="443"/>
      <c r="EE416" s="443"/>
      <c r="EF416" s="443"/>
      <c r="EG416" s="443"/>
      <c r="EH416" s="460"/>
      <c r="EI416" s="443"/>
      <c r="EJ416" s="443"/>
      <c r="EK416" s="443"/>
      <c r="EL416" s="443"/>
      <c r="EM416" s="443"/>
      <c r="EN416" s="443"/>
      <c r="EO416" s="443"/>
      <c r="EP416" s="443"/>
      <c r="EQ416" s="460"/>
      <c r="ER416" s="443"/>
      <c r="ES416" s="443"/>
      <c r="ET416" s="443"/>
      <c r="EU416" s="443"/>
      <c r="EV416" s="443"/>
      <c r="EW416" s="443"/>
      <c r="EX416" s="443"/>
      <c r="EY416" s="443"/>
      <c r="EZ416" s="460"/>
      <c r="FA416" s="443"/>
      <c r="FB416" s="443"/>
      <c r="FC416" s="443"/>
      <c r="FD416" s="443"/>
      <c r="FE416" s="443"/>
      <c r="FF416" s="443"/>
      <c r="FG416" s="443"/>
      <c r="FH416" s="443"/>
      <c r="FI416" s="460"/>
      <c r="FJ416" s="443"/>
      <c r="FK416" s="443"/>
      <c r="FL416" s="443"/>
      <c r="FM416" s="443"/>
      <c r="FN416" s="443"/>
      <c r="FO416" s="443"/>
      <c r="FP416" s="443"/>
      <c r="FQ416" s="443"/>
      <c r="FR416" s="460"/>
      <c r="FS416" s="443"/>
      <c r="FT416" s="443"/>
      <c r="FU416" s="443"/>
      <c r="FV416" s="443"/>
      <c r="FW416" s="443"/>
      <c r="FX416" s="443"/>
      <c r="FY416" s="443"/>
      <c r="FZ416" s="443"/>
      <c r="GA416" s="460"/>
      <c r="GB416" s="443"/>
      <c r="GC416" s="443"/>
      <c r="GD416" s="443"/>
      <c r="GE416" s="443"/>
      <c r="GF416" s="443"/>
      <c r="GG416" s="443"/>
      <c r="GH416" s="443"/>
      <c r="GI416" s="443"/>
      <c r="GJ416" s="460"/>
      <c r="GK416" s="443"/>
      <c r="GL416" s="443"/>
      <c r="GM416" s="443"/>
      <c r="GN416" s="443"/>
      <c r="GO416" s="443"/>
      <c r="GP416" s="443"/>
      <c r="GQ416" s="443"/>
      <c r="GR416" s="443"/>
      <c r="GS416" s="460"/>
      <c r="GT416" s="443"/>
      <c r="GU416" s="443"/>
      <c r="GV416" s="443"/>
      <c r="GW416" s="443"/>
      <c r="GX416" s="443"/>
      <c r="GY416" s="443"/>
      <c r="GZ416" s="443"/>
      <c r="HA416" s="443"/>
      <c r="HB416" s="460"/>
      <c r="HC416" s="443"/>
      <c r="HD416" s="443"/>
      <c r="HE416" s="443"/>
      <c r="HF416" s="443"/>
      <c r="HG416" s="443"/>
      <c r="HH416" s="443"/>
      <c r="HI416" s="443"/>
      <c r="HJ416" s="443"/>
      <c r="HK416" s="460"/>
      <c r="HL416" s="443"/>
      <c r="HM416" s="443"/>
      <c r="HN416" s="443"/>
      <c r="HO416" s="443"/>
      <c r="HP416" s="443"/>
      <c r="HQ416" s="443"/>
      <c r="HR416" s="443"/>
      <c r="HS416" s="443"/>
      <c r="HT416" s="460"/>
      <c r="HU416" s="443"/>
      <c r="HV416" s="443"/>
      <c r="HW416" s="443"/>
      <c r="HX416" s="443"/>
      <c r="HY416" s="443"/>
      <c r="HZ416" s="443"/>
      <c r="IA416" s="443"/>
      <c r="IB416" s="443"/>
      <c r="IC416" s="460"/>
      <c r="ID416" s="443"/>
      <c r="IE416" s="443"/>
      <c r="IF416" s="443"/>
      <c r="IG416" s="443"/>
      <c r="IH416" s="443"/>
      <c r="II416" s="443"/>
      <c r="IJ416" s="443"/>
      <c r="IK416" s="443"/>
      <c r="IL416" s="460"/>
      <c r="IM416" s="443"/>
      <c r="IN416" s="443"/>
      <c r="IO416" s="443"/>
      <c r="IP416" s="443"/>
      <c r="IQ416" s="443"/>
      <c r="IR416" s="443"/>
      <c r="IS416" s="443"/>
      <c r="IT416" s="443"/>
      <c r="IU416" s="460"/>
      <c r="IV416" s="443"/>
      <c r="IW416" s="443"/>
      <c r="IX416" s="443"/>
      <c r="IY416" s="443"/>
      <c r="IZ416" s="443"/>
      <c r="JA416" s="443"/>
      <c r="JB416" s="443"/>
      <c r="JC416" s="443"/>
      <c r="JD416" s="460"/>
      <c r="JE416" s="443"/>
      <c r="JF416" s="443"/>
      <c r="JG416" s="443"/>
      <c r="JH416" s="443"/>
      <c r="JI416" s="443"/>
      <c r="JJ416" s="443"/>
      <c r="JK416" s="443"/>
      <c r="JL416" s="443"/>
      <c r="JM416" s="460"/>
      <c r="JN416" s="443"/>
      <c r="JO416" s="443"/>
      <c r="JP416" s="443"/>
      <c r="JQ416" s="443"/>
      <c r="JR416" s="443"/>
      <c r="JS416" s="443"/>
      <c r="JT416" s="443"/>
      <c r="JU416" s="443"/>
      <c r="JV416" s="460"/>
      <c r="JW416" s="443"/>
      <c r="JX416" s="443"/>
      <c r="JY416" s="443"/>
      <c r="JZ416" s="443"/>
      <c r="KA416" s="443"/>
      <c r="KB416" s="443"/>
      <c r="KC416" s="443"/>
      <c r="KD416" s="443"/>
      <c r="KE416" s="460"/>
      <c r="KF416" s="443"/>
      <c r="KG416" s="443"/>
      <c r="KH416" s="443"/>
      <c r="KI416" s="443"/>
      <c r="KJ416" s="443"/>
      <c r="KK416" s="443"/>
      <c r="KL416" s="443"/>
      <c r="KM416" s="443"/>
      <c r="KN416" s="460"/>
      <c r="KO416" s="443"/>
      <c r="KP416" s="443"/>
      <c r="KQ416" s="443"/>
      <c r="KR416" s="443"/>
      <c r="KS416" s="443"/>
      <c r="KT416" s="443"/>
      <c r="KU416" s="443"/>
      <c r="KV416" s="443"/>
      <c r="KW416" s="460"/>
      <c r="KX416" s="443"/>
      <c r="KY416" s="443"/>
      <c r="KZ416" s="443"/>
      <c r="LA416" s="443"/>
      <c r="LB416" s="443"/>
      <c r="LC416" s="443"/>
      <c r="LD416" s="443"/>
      <c r="LE416" s="443"/>
      <c r="LF416" s="460"/>
      <c r="LG416" s="443"/>
      <c r="LH416" s="443"/>
      <c r="LI416" s="443"/>
      <c r="LJ416" s="443"/>
      <c r="LK416" s="443"/>
      <c r="LL416" s="443"/>
      <c r="LM416" s="443"/>
      <c r="LN416" s="443"/>
      <c r="LO416" s="460"/>
      <c r="LP416" s="443"/>
      <c r="LQ416" s="443"/>
      <c r="LR416" s="443"/>
      <c r="LS416" s="443"/>
      <c r="LT416" s="443"/>
      <c r="LU416" s="443"/>
      <c r="LV416" s="443"/>
      <c r="LW416" s="443"/>
      <c r="LX416" s="460"/>
      <c r="LY416" s="443"/>
      <c r="LZ416" s="443"/>
      <c r="MA416" s="443"/>
      <c r="MB416" s="443"/>
      <c r="MC416" s="443"/>
      <c r="MD416" s="443"/>
      <c r="ME416" s="443"/>
      <c r="MF416" s="443"/>
      <c r="MG416" s="460"/>
      <c r="MH416" s="443"/>
      <c r="MI416" s="443"/>
      <c r="MJ416" s="443"/>
      <c r="MK416" s="443"/>
      <c r="ML416" s="443"/>
      <c r="MM416" s="443"/>
      <c r="MN416" s="443"/>
      <c r="MO416" s="443"/>
      <c r="MP416" s="460"/>
      <c r="MQ416" s="443"/>
      <c r="MR416" s="443"/>
      <c r="MS416" s="443"/>
      <c r="MT416" s="443"/>
      <c r="MU416" s="443"/>
      <c r="MV416" s="443"/>
      <c r="MW416" s="443"/>
      <c r="MX416" s="443"/>
      <c r="MY416" s="460"/>
      <c r="MZ416" s="443"/>
      <c r="NA416" s="443"/>
      <c r="NB416" s="443"/>
      <c r="NC416" s="443"/>
      <c r="ND416" s="443"/>
      <c r="NE416" s="443"/>
      <c r="NF416" s="443"/>
      <c r="NG416" s="443"/>
      <c r="NH416" s="460"/>
    </row>
    <row r="417" spans="1:372" ht="18">
      <c r="A417" s="443"/>
      <c r="C417" s="460"/>
      <c r="E417" s="444"/>
      <c r="F417" s="443"/>
      <c r="G417" s="443"/>
      <c r="H417" s="443"/>
      <c r="I417" s="286"/>
      <c r="J417" s="443"/>
      <c r="K417" s="286"/>
      <c r="L417" s="460"/>
      <c r="M417" s="441"/>
      <c r="N417" s="446"/>
      <c r="O417" s="468"/>
      <c r="P417" s="335"/>
      <c r="Q417" s="443"/>
      <c r="R417" s="443"/>
      <c r="S417" s="443"/>
      <c r="T417" s="443"/>
      <c r="U417" s="460"/>
      <c r="V417" s="722"/>
      <c r="W417" s="722"/>
      <c r="X417" s="680"/>
      <c r="Y417" s="722"/>
      <c r="Z417" s="722"/>
      <c r="AB417" s="443"/>
      <c r="AC417" s="443"/>
      <c r="AD417" s="460"/>
      <c r="AE417" s="722"/>
      <c r="AF417" s="722"/>
      <c r="AG417" s="668"/>
      <c r="AH417" s="722"/>
      <c r="AI417" s="722"/>
      <c r="AK417" s="443"/>
      <c r="AL417" s="443"/>
      <c r="AM417" s="460"/>
      <c r="AN417" s="655">
        <v>2019</v>
      </c>
      <c r="AO417" s="471"/>
      <c r="AP417" s="471"/>
      <c r="AQ417" s="443"/>
      <c r="AR417" s="443"/>
      <c r="AS417" s="443"/>
      <c r="AT417" s="443"/>
      <c r="AU417" s="443"/>
      <c r="AV417" s="460"/>
      <c r="AW417" s="655">
        <v>2020</v>
      </c>
      <c r="AX417" s="443"/>
      <c r="AZ417" s="471"/>
      <c r="BB417" s="443"/>
      <c r="BC417" s="24"/>
      <c r="BD417" s="443"/>
      <c r="BE417" s="460"/>
      <c r="BF417" s="655" t="s">
        <v>3703</v>
      </c>
      <c r="BI417" s="471"/>
      <c r="BJ417" s="443"/>
      <c r="BK417" s="443"/>
      <c r="BL417" s="443"/>
      <c r="BM417" s="443"/>
      <c r="BN417" s="460"/>
      <c r="BO417" s="443"/>
      <c r="BP417" s="443"/>
      <c r="BQ417" s="443"/>
      <c r="BR417" s="443"/>
      <c r="BS417" s="443"/>
      <c r="BT417" s="443"/>
      <c r="BU417" s="443"/>
      <c r="BV417" s="443"/>
      <c r="BW417" s="460"/>
      <c r="BX417" s="443"/>
      <c r="BY417" s="443"/>
      <c r="BZ417" s="443"/>
      <c r="CA417" s="443"/>
      <c r="CB417" s="443"/>
      <c r="CC417" s="443"/>
      <c r="CD417" s="443"/>
      <c r="CE417" s="443"/>
      <c r="CF417" s="460"/>
      <c r="CG417" s="443"/>
      <c r="CH417" s="443"/>
      <c r="CI417" s="443"/>
      <c r="CJ417" s="443"/>
      <c r="CK417" s="443"/>
      <c r="CL417" s="443"/>
      <c r="CM417" s="443"/>
      <c r="CN417" s="443"/>
      <c r="CO417" s="460"/>
      <c r="CP417" s="443"/>
      <c r="CQ417" s="443"/>
      <c r="CR417" s="443"/>
      <c r="CS417" s="443"/>
      <c r="CT417" s="443"/>
      <c r="CU417" s="443"/>
      <c r="CV417" s="443"/>
      <c r="CW417" s="443"/>
      <c r="CX417" s="460"/>
      <c r="CY417" s="443"/>
      <c r="CZ417" s="443"/>
      <c r="DA417" s="443"/>
      <c r="DB417" s="443"/>
      <c r="DC417" s="443"/>
      <c r="DD417" s="443"/>
      <c r="DE417" s="443"/>
      <c r="DF417" s="443"/>
      <c r="DG417" s="460"/>
      <c r="DH417" s="443"/>
      <c r="DI417" s="443"/>
      <c r="DJ417" s="443"/>
      <c r="DK417" s="443"/>
      <c r="DL417" s="443"/>
      <c r="DM417" s="443"/>
      <c r="DN417" s="443"/>
      <c r="DO417" s="443"/>
      <c r="DP417" s="460"/>
      <c r="DQ417" s="443"/>
      <c r="DR417" s="443"/>
      <c r="DS417" s="443"/>
      <c r="DT417" s="443"/>
      <c r="DU417" s="443"/>
      <c r="DV417" s="443"/>
      <c r="DW417" s="443"/>
      <c r="DX417" s="443"/>
      <c r="DY417" s="460"/>
      <c r="DZ417" s="443"/>
      <c r="EA417" s="443"/>
      <c r="EB417" s="443"/>
      <c r="EC417" s="443"/>
      <c r="ED417" s="443"/>
      <c r="EE417" s="443"/>
      <c r="EF417" s="443"/>
      <c r="EG417" s="443"/>
      <c r="EH417" s="460"/>
      <c r="EI417" s="443"/>
      <c r="EJ417" s="443"/>
      <c r="EK417" s="443"/>
      <c r="EL417" s="443"/>
      <c r="EM417" s="443"/>
      <c r="EN417" s="443"/>
      <c r="EO417" s="443"/>
      <c r="EP417" s="443"/>
      <c r="EQ417" s="460"/>
      <c r="ER417" s="443"/>
      <c r="ES417" s="443"/>
      <c r="ET417" s="443"/>
      <c r="EU417" s="443"/>
      <c r="EV417" s="443"/>
      <c r="EW417" s="443"/>
      <c r="EX417" s="443"/>
      <c r="EY417" s="443"/>
      <c r="EZ417" s="460"/>
      <c r="FA417" s="443"/>
      <c r="FB417" s="443"/>
      <c r="FC417" s="443"/>
      <c r="FD417" s="443"/>
      <c r="FE417" s="443"/>
      <c r="FF417" s="443"/>
      <c r="FG417" s="443"/>
      <c r="FH417" s="443"/>
      <c r="FI417" s="460"/>
      <c r="FJ417" s="443"/>
      <c r="FK417" s="443"/>
      <c r="FL417" s="443"/>
      <c r="FM417" s="443"/>
      <c r="FN417" s="443"/>
      <c r="FO417" s="443"/>
      <c r="FP417" s="443"/>
      <c r="FQ417" s="443"/>
      <c r="FR417" s="460"/>
      <c r="FS417" s="443"/>
      <c r="FT417" s="443"/>
      <c r="FU417" s="443"/>
      <c r="FV417" s="443"/>
      <c r="FW417" s="443"/>
      <c r="FX417" s="443"/>
      <c r="FY417" s="443"/>
      <c r="FZ417" s="443"/>
      <c r="GA417" s="460"/>
      <c r="GB417" s="443"/>
      <c r="GC417" s="443"/>
      <c r="GD417" s="443"/>
      <c r="GE417" s="443"/>
      <c r="GF417" s="443"/>
      <c r="GG417" s="443"/>
      <c r="GH417" s="443"/>
      <c r="GI417" s="443"/>
      <c r="GJ417" s="460"/>
      <c r="GK417" s="443"/>
      <c r="GL417" s="443"/>
      <c r="GM417" s="443"/>
      <c r="GN417" s="443"/>
      <c r="GO417" s="443"/>
      <c r="GP417" s="443"/>
      <c r="GQ417" s="443"/>
      <c r="GR417" s="443"/>
      <c r="GS417" s="460"/>
      <c r="GT417" s="443"/>
      <c r="GU417" s="443"/>
      <c r="GV417" s="443"/>
      <c r="GW417" s="443"/>
      <c r="GX417" s="443"/>
      <c r="GY417" s="443"/>
      <c r="GZ417" s="443"/>
      <c r="HA417" s="443"/>
      <c r="HB417" s="460"/>
      <c r="HC417" s="443"/>
      <c r="HD417" s="443"/>
      <c r="HE417" s="443"/>
      <c r="HF417" s="443"/>
      <c r="HG417" s="443"/>
      <c r="HH417" s="443"/>
      <c r="HI417" s="443"/>
      <c r="HJ417" s="443"/>
      <c r="HK417" s="460"/>
      <c r="HL417" s="443"/>
      <c r="HM417" s="443"/>
      <c r="HN417" s="443"/>
      <c r="HO417" s="443"/>
      <c r="HP417" s="443"/>
      <c r="HQ417" s="443"/>
      <c r="HR417" s="443"/>
      <c r="HS417" s="443"/>
      <c r="HT417" s="460"/>
      <c r="HU417" s="443"/>
      <c r="HV417" s="443"/>
      <c r="HW417" s="443"/>
      <c r="HX417" s="443"/>
      <c r="HY417" s="443"/>
      <c r="HZ417" s="443"/>
      <c r="IA417" s="443"/>
      <c r="IB417" s="443"/>
      <c r="IC417" s="460"/>
      <c r="ID417" s="443"/>
      <c r="IE417" s="443"/>
      <c r="IF417" s="443"/>
      <c r="IG417" s="443"/>
      <c r="IH417" s="443"/>
      <c r="II417" s="443"/>
      <c r="IJ417" s="443"/>
      <c r="IK417" s="443"/>
      <c r="IL417" s="460"/>
      <c r="IM417" s="443"/>
      <c r="IN417" s="443"/>
      <c r="IO417" s="443"/>
      <c r="IP417" s="443"/>
      <c r="IQ417" s="443"/>
      <c r="IR417" s="443"/>
      <c r="IS417" s="443"/>
      <c r="IT417" s="443"/>
      <c r="IU417" s="460"/>
      <c r="IV417" s="443"/>
      <c r="IW417" s="443"/>
      <c r="IX417" s="443"/>
      <c r="IY417" s="443"/>
      <c r="IZ417" s="443"/>
      <c r="JA417" s="443"/>
      <c r="JB417" s="443"/>
      <c r="JC417" s="443"/>
      <c r="JD417" s="460"/>
      <c r="JE417" s="443"/>
      <c r="JF417" s="443"/>
      <c r="JG417" s="443"/>
      <c r="JH417" s="443"/>
      <c r="JI417" s="443"/>
      <c r="JJ417" s="443"/>
      <c r="JK417" s="443"/>
      <c r="JL417" s="443"/>
      <c r="JM417" s="460"/>
      <c r="JN417" s="443"/>
      <c r="JO417" s="443"/>
      <c r="JP417" s="443"/>
      <c r="JQ417" s="443"/>
      <c r="JR417" s="443"/>
      <c r="JS417" s="443"/>
      <c r="JT417" s="443"/>
      <c r="JU417" s="443"/>
      <c r="JV417" s="460"/>
      <c r="JW417" s="443"/>
      <c r="JX417" s="443"/>
      <c r="JY417" s="443"/>
      <c r="JZ417" s="443"/>
      <c r="KA417" s="443"/>
      <c r="KB417" s="443"/>
      <c r="KC417" s="443"/>
      <c r="KD417" s="443"/>
      <c r="KE417" s="460"/>
      <c r="KF417" s="443"/>
      <c r="KG417" s="443"/>
      <c r="KH417" s="443"/>
      <c r="KI417" s="443"/>
      <c r="KJ417" s="443"/>
      <c r="KK417" s="443"/>
      <c r="KL417" s="443"/>
      <c r="KM417" s="443"/>
      <c r="KN417" s="460"/>
      <c r="KO417" s="443"/>
      <c r="KP417" s="443"/>
      <c r="KQ417" s="443"/>
      <c r="KR417" s="443"/>
      <c r="KS417" s="443"/>
      <c r="KT417" s="443"/>
      <c r="KU417" s="443"/>
      <c r="KV417" s="443"/>
      <c r="KW417" s="460"/>
      <c r="KX417" s="443"/>
      <c r="KY417" s="443"/>
      <c r="KZ417" s="443"/>
      <c r="LA417" s="443"/>
      <c r="LB417" s="443"/>
      <c r="LC417" s="443"/>
      <c r="LD417" s="443"/>
      <c r="LE417" s="443"/>
      <c r="LF417" s="460"/>
      <c r="LG417" s="443"/>
      <c r="LH417" s="443"/>
      <c r="LI417" s="443"/>
      <c r="LJ417" s="443"/>
      <c r="LK417" s="443"/>
      <c r="LL417" s="443"/>
      <c r="LM417" s="443"/>
      <c r="LN417" s="443"/>
      <c r="LO417" s="460"/>
      <c r="LP417" s="443"/>
      <c r="LQ417" s="443"/>
      <c r="LR417" s="443"/>
      <c r="LS417" s="443"/>
      <c r="LT417" s="443"/>
      <c r="LU417" s="443"/>
      <c r="LV417" s="443"/>
      <c r="LW417" s="443"/>
      <c r="LX417" s="460"/>
      <c r="LY417" s="443"/>
      <c r="LZ417" s="443"/>
      <c r="MA417" s="443"/>
      <c r="MB417" s="443"/>
      <c r="MC417" s="443"/>
      <c r="MD417" s="443"/>
      <c r="ME417" s="443"/>
      <c r="MF417" s="443"/>
      <c r="MG417" s="460"/>
      <c r="MH417" s="443"/>
      <c r="MI417" s="443"/>
      <c r="MJ417" s="443"/>
      <c r="MK417" s="443"/>
      <c r="ML417" s="443"/>
      <c r="MM417" s="443"/>
      <c r="MN417" s="443"/>
      <c r="MO417" s="443"/>
      <c r="MP417" s="460"/>
      <c r="MQ417" s="443"/>
      <c r="MR417" s="443"/>
      <c r="MS417" s="443"/>
      <c r="MT417" s="443"/>
      <c r="MU417" s="443"/>
      <c r="MV417" s="443"/>
      <c r="MW417" s="443"/>
      <c r="MX417" s="443"/>
      <c r="MY417" s="460"/>
      <c r="MZ417" s="443"/>
      <c r="NA417" s="443"/>
      <c r="NB417" s="443"/>
      <c r="NC417" s="443"/>
      <c r="ND417" s="443"/>
      <c r="NE417" s="443"/>
      <c r="NF417" s="443"/>
      <c r="NG417" s="443"/>
      <c r="NH417" s="460"/>
    </row>
    <row r="418" spans="1:372" ht="18">
      <c r="A418" s="443"/>
      <c r="C418" s="460"/>
      <c r="E418" s="444"/>
      <c r="F418" s="443"/>
      <c r="G418" s="443"/>
      <c r="H418" s="443"/>
      <c r="I418" s="443"/>
      <c r="J418" s="443"/>
      <c r="K418" s="443"/>
      <c r="L418" s="460"/>
      <c r="M418" s="540"/>
      <c r="N418" s="306"/>
      <c r="O418" s="306"/>
      <c r="P418" s="349"/>
      <c r="Q418" s="443"/>
      <c r="R418" s="443"/>
      <c r="S418" s="443"/>
      <c r="T418" s="443"/>
      <c r="U418" s="460"/>
      <c r="V418" s="722"/>
      <c r="W418" s="722"/>
      <c r="X418" s="680"/>
      <c r="Y418" s="722"/>
      <c r="Z418" s="722"/>
      <c r="AB418" s="443"/>
      <c r="AC418" s="443"/>
      <c r="AD418" s="460"/>
      <c r="AE418" s="722"/>
      <c r="AF418" s="722"/>
      <c r="AG418" s="668"/>
      <c r="AH418" s="722"/>
      <c r="AI418" s="722"/>
      <c r="AK418" s="443"/>
      <c r="AL418" s="443"/>
      <c r="AM418" s="460"/>
      <c r="AN418" s="538" t="s">
        <v>178</v>
      </c>
      <c r="AO418" s="443"/>
      <c r="AP418" s="443"/>
      <c r="AQ418" s="212">
        <v>15246.750000000002</v>
      </c>
      <c r="AR418" s="443" t="s">
        <v>1591</v>
      </c>
      <c r="AS418" s="443" t="s">
        <v>1674</v>
      </c>
      <c r="AT418" s="443"/>
      <c r="AU418" s="443"/>
      <c r="AV418" s="460"/>
      <c r="AW418" s="106" t="s">
        <v>1844</v>
      </c>
      <c r="AX418" s="283"/>
      <c r="AY418" s="446"/>
      <c r="AZ418" s="212">
        <v>14459.750000000085</v>
      </c>
      <c r="BA418" s="388" t="s">
        <v>2152</v>
      </c>
      <c r="BB418" s="443" t="s">
        <v>1674</v>
      </c>
      <c r="BC418" s="24"/>
      <c r="BD418" s="443"/>
      <c r="BE418" s="460"/>
      <c r="BF418" s="106" t="s">
        <v>1854</v>
      </c>
      <c r="BG418" s="283"/>
      <c r="BH418" s="621"/>
      <c r="BI418" s="212">
        <v>31765.562499999847</v>
      </c>
      <c r="BJ418" s="388" t="s">
        <v>3787</v>
      </c>
      <c r="BK418" s="443" t="s">
        <v>1674</v>
      </c>
      <c r="BL418" s="443"/>
      <c r="BM418" s="443"/>
      <c r="BN418" s="460"/>
      <c r="BO418" s="443"/>
      <c r="BP418" s="443"/>
      <c r="BQ418" s="443"/>
      <c r="BR418" s="443"/>
      <c r="BS418" s="443"/>
      <c r="BT418" s="443"/>
      <c r="BU418" s="443"/>
      <c r="BV418" s="443"/>
      <c r="BW418" s="460"/>
      <c r="BX418" s="443"/>
      <c r="BY418" s="443"/>
      <c r="BZ418" s="443"/>
      <c r="CA418" s="443"/>
      <c r="CB418" s="443"/>
      <c r="CC418" s="443"/>
      <c r="CD418" s="443"/>
      <c r="CE418" s="443"/>
      <c r="CF418" s="460"/>
      <c r="CG418" s="443"/>
      <c r="CH418" s="443"/>
      <c r="CI418" s="443"/>
      <c r="CJ418" s="443"/>
      <c r="CK418" s="443"/>
      <c r="CL418" s="443"/>
      <c r="CM418" s="443"/>
      <c r="CN418" s="443"/>
      <c r="CO418" s="460"/>
      <c r="CP418" s="443"/>
      <c r="CQ418" s="443"/>
      <c r="CR418" s="443"/>
      <c r="CS418" s="443"/>
      <c r="CT418" s="443"/>
      <c r="CU418" s="443"/>
      <c r="CV418" s="443"/>
      <c r="CW418" s="443"/>
      <c r="CX418" s="460"/>
      <c r="CY418" s="443"/>
      <c r="CZ418" s="443"/>
      <c r="DA418" s="443"/>
      <c r="DB418" s="443"/>
      <c r="DC418" s="443"/>
      <c r="DD418" s="443"/>
      <c r="DE418" s="443"/>
      <c r="DF418" s="443"/>
      <c r="DG418" s="460"/>
      <c r="DH418" s="443"/>
      <c r="DI418" s="443"/>
      <c r="DJ418" s="443"/>
      <c r="DK418" s="443"/>
      <c r="DL418" s="443"/>
      <c r="DM418" s="443"/>
      <c r="DN418" s="443"/>
      <c r="DO418" s="443"/>
      <c r="DP418" s="460"/>
      <c r="DQ418" s="443"/>
      <c r="DR418" s="443"/>
      <c r="DS418" s="443"/>
      <c r="DT418" s="443"/>
      <c r="DU418" s="443"/>
      <c r="DV418" s="443"/>
      <c r="DW418" s="443"/>
      <c r="DX418" s="443"/>
      <c r="DY418" s="460"/>
      <c r="DZ418" s="443"/>
      <c r="EA418" s="443"/>
      <c r="EB418" s="443"/>
      <c r="EC418" s="443"/>
      <c r="ED418" s="443"/>
      <c r="EE418" s="443"/>
      <c r="EF418" s="443"/>
      <c r="EG418" s="443"/>
      <c r="EH418" s="460"/>
      <c r="EI418" s="443"/>
      <c r="EJ418" s="443"/>
      <c r="EK418" s="443"/>
      <c r="EL418" s="443"/>
      <c r="EM418" s="443"/>
      <c r="EN418" s="443"/>
      <c r="EO418" s="443"/>
      <c r="EP418" s="443"/>
      <c r="EQ418" s="460"/>
      <c r="ER418" s="443"/>
      <c r="ES418" s="443"/>
      <c r="ET418" s="443"/>
      <c r="EU418" s="443"/>
      <c r="EV418" s="443"/>
      <c r="EW418" s="443"/>
      <c r="EX418" s="443"/>
      <c r="EY418" s="443"/>
      <c r="EZ418" s="460"/>
      <c r="FA418" s="443"/>
      <c r="FB418" s="443"/>
      <c r="FC418" s="443"/>
      <c r="FD418" s="443"/>
      <c r="FE418" s="443"/>
      <c r="FF418" s="443"/>
      <c r="FG418" s="443"/>
      <c r="FH418" s="443"/>
      <c r="FI418" s="460"/>
      <c r="FJ418" s="443"/>
      <c r="FK418" s="443"/>
      <c r="FL418" s="443"/>
      <c r="FM418" s="443"/>
      <c r="FN418" s="443"/>
      <c r="FO418" s="443"/>
      <c r="FP418" s="443"/>
      <c r="FQ418" s="443"/>
      <c r="FR418" s="460"/>
      <c r="FS418" s="443"/>
      <c r="FT418" s="443"/>
      <c r="FU418" s="443"/>
      <c r="FV418" s="443"/>
      <c r="FW418" s="443"/>
      <c r="FX418" s="443"/>
      <c r="FY418" s="443"/>
      <c r="FZ418" s="443"/>
      <c r="GA418" s="460"/>
      <c r="GB418" s="443"/>
      <c r="GC418" s="443"/>
      <c r="GD418" s="443"/>
      <c r="GE418" s="443"/>
      <c r="GF418" s="443"/>
      <c r="GG418" s="443"/>
      <c r="GH418" s="443"/>
      <c r="GI418" s="443"/>
      <c r="GJ418" s="460"/>
      <c r="GK418" s="443"/>
      <c r="GL418" s="443"/>
      <c r="GM418" s="443"/>
      <c r="GN418" s="443"/>
      <c r="GO418" s="443"/>
      <c r="GP418" s="443"/>
      <c r="GQ418" s="443"/>
      <c r="GR418" s="443"/>
      <c r="GS418" s="460"/>
      <c r="GT418" s="443"/>
      <c r="GU418" s="443"/>
      <c r="GV418" s="443"/>
      <c r="GW418" s="443"/>
      <c r="GX418" s="443"/>
      <c r="GY418" s="443"/>
      <c r="GZ418" s="443"/>
      <c r="HA418" s="443"/>
      <c r="HB418" s="460"/>
      <c r="HC418" s="443"/>
      <c r="HD418" s="443"/>
      <c r="HE418" s="443"/>
      <c r="HF418" s="443"/>
      <c r="HG418" s="443"/>
      <c r="HH418" s="443"/>
      <c r="HI418" s="443"/>
      <c r="HJ418" s="443"/>
      <c r="HK418" s="460"/>
      <c r="HL418" s="443"/>
      <c r="HM418" s="443"/>
      <c r="HN418" s="443"/>
      <c r="HO418" s="443"/>
      <c r="HP418" s="443"/>
      <c r="HQ418" s="443"/>
      <c r="HR418" s="443"/>
      <c r="HS418" s="443"/>
      <c r="HT418" s="460"/>
      <c r="HU418" s="443"/>
      <c r="HV418" s="443"/>
      <c r="HW418" s="443"/>
      <c r="HX418" s="443"/>
      <c r="HY418" s="443"/>
      <c r="HZ418" s="443"/>
      <c r="IA418" s="443"/>
      <c r="IB418" s="443"/>
      <c r="IC418" s="460"/>
      <c r="ID418" s="443"/>
      <c r="IE418" s="443"/>
      <c r="IF418" s="443"/>
      <c r="IG418" s="443"/>
      <c r="IH418" s="443"/>
      <c r="II418" s="443"/>
      <c r="IJ418" s="443"/>
      <c r="IK418" s="443"/>
      <c r="IL418" s="460"/>
      <c r="IM418" s="443"/>
      <c r="IN418" s="443"/>
      <c r="IO418" s="443"/>
      <c r="IP418" s="443"/>
      <c r="IQ418" s="443"/>
      <c r="IR418" s="443"/>
      <c r="IS418" s="443"/>
      <c r="IT418" s="443"/>
      <c r="IU418" s="460"/>
      <c r="IV418" s="443"/>
      <c r="IW418" s="443"/>
      <c r="IX418" s="443"/>
      <c r="IY418" s="443"/>
      <c r="IZ418" s="443"/>
      <c r="JA418" s="443"/>
      <c r="JB418" s="443"/>
      <c r="JC418" s="443"/>
      <c r="JD418" s="460"/>
      <c r="JE418" s="443"/>
      <c r="JF418" s="443"/>
      <c r="JG418" s="443"/>
      <c r="JH418" s="443"/>
      <c r="JI418" s="443"/>
      <c r="JJ418" s="443"/>
      <c r="JK418" s="443"/>
      <c r="JL418" s="443"/>
      <c r="JM418" s="460"/>
      <c r="JN418" s="443"/>
      <c r="JO418" s="443"/>
      <c r="JP418" s="443"/>
      <c r="JQ418" s="443"/>
      <c r="JR418" s="443"/>
      <c r="JS418" s="443"/>
      <c r="JT418" s="443"/>
      <c r="JU418" s="443"/>
      <c r="JV418" s="460"/>
      <c r="JW418" s="443"/>
      <c r="JX418" s="443"/>
      <c r="JY418" s="443"/>
      <c r="JZ418" s="443"/>
      <c r="KA418" s="443"/>
      <c r="KB418" s="443"/>
      <c r="KC418" s="443"/>
      <c r="KD418" s="443"/>
      <c r="KE418" s="460"/>
      <c r="KF418" s="443"/>
      <c r="KG418" s="443"/>
      <c r="KH418" s="443"/>
      <c r="KI418" s="443"/>
      <c r="KJ418" s="443"/>
      <c r="KK418" s="443"/>
      <c r="KL418" s="443"/>
      <c r="KM418" s="443"/>
      <c r="KN418" s="460"/>
      <c r="KO418" s="443"/>
      <c r="KP418" s="443"/>
      <c r="KQ418" s="443"/>
      <c r="KR418" s="443"/>
      <c r="KS418" s="443"/>
      <c r="KT418" s="443"/>
      <c r="KU418" s="443"/>
      <c r="KV418" s="443"/>
      <c r="KW418" s="460"/>
      <c r="KX418" s="443"/>
      <c r="KY418" s="443"/>
      <c r="KZ418" s="443"/>
      <c r="LA418" s="443"/>
      <c r="LB418" s="443"/>
      <c r="LC418" s="443"/>
      <c r="LD418" s="443"/>
      <c r="LE418" s="443"/>
      <c r="LF418" s="460"/>
      <c r="LG418" s="443"/>
      <c r="LH418" s="443"/>
      <c r="LI418" s="443"/>
      <c r="LJ418" s="443"/>
      <c r="LK418" s="443"/>
      <c r="LL418" s="443"/>
      <c r="LM418" s="443"/>
      <c r="LN418" s="443"/>
      <c r="LO418" s="460"/>
      <c r="LP418" s="443"/>
      <c r="LQ418" s="443"/>
      <c r="LR418" s="443"/>
      <c r="LS418" s="443"/>
      <c r="LT418" s="443"/>
      <c r="LU418" s="443"/>
      <c r="LV418" s="443"/>
      <c r="LW418" s="443"/>
      <c r="LX418" s="460"/>
      <c r="LY418" s="443"/>
      <c r="LZ418" s="443"/>
      <c r="MA418" s="443"/>
      <c r="MB418" s="443"/>
      <c r="MC418" s="443"/>
      <c r="MD418" s="443"/>
      <c r="ME418" s="443"/>
      <c r="MF418" s="443"/>
      <c r="MG418" s="460"/>
      <c r="MH418" s="443"/>
      <c r="MI418" s="443"/>
      <c r="MJ418" s="443"/>
      <c r="MK418" s="443"/>
      <c r="ML418" s="443"/>
      <c r="MM418" s="443"/>
      <c r="MN418" s="443"/>
      <c r="MO418" s="443"/>
      <c r="MP418" s="460"/>
      <c r="MQ418" s="443"/>
      <c r="MR418" s="443"/>
      <c r="MS418" s="443"/>
      <c r="MT418" s="443"/>
      <c r="MU418" s="443"/>
      <c r="MV418" s="443"/>
      <c r="MW418" s="443"/>
      <c r="MX418" s="443"/>
      <c r="MY418" s="460"/>
      <c r="MZ418" s="443"/>
      <c r="NA418" s="443"/>
      <c r="NB418" s="443"/>
      <c r="NC418" s="443"/>
      <c r="ND418" s="443"/>
      <c r="NE418" s="443"/>
      <c r="NF418" s="443"/>
      <c r="NG418" s="443"/>
      <c r="NH418" s="460"/>
    </row>
    <row r="419" spans="1:372" ht="18">
      <c r="A419" s="471"/>
      <c r="B419" s="213"/>
      <c r="C419" s="214"/>
      <c r="D419" s="215"/>
      <c r="E419" s="470"/>
      <c r="F419" s="471"/>
      <c r="G419" s="471"/>
      <c r="H419" s="215"/>
      <c r="I419" s="470"/>
      <c r="J419" s="215"/>
      <c r="K419" s="470"/>
      <c r="L419" s="214"/>
      <c r="M419" s="441"/>
      <c r="N419" s="446"/>
      <c r="O419" s="468"/>
      <c r="P419" s="335"/>
      <c r="Q419" s="443"/>
      <c r="R419" s="471"/>
      <c r="S419" s="471"/>
      <c r="T419" s="471"/>
      <c r="U419" s="214"/>
      <c r="V419" s="676"/>
      <c r="W419" s="722"/>
      <c r="X419" s="680"/>
      <c r="Y419" s="722"/>
      <c r="Z419" s="722"/>
      <c r="AB419" s="471"/>
      <c r="AC419" s="471"/>
      <c r="AD419" s="214"/>
      <c r="AE419" s="721"/>
      <c r="AF419" s="722"/>
      <c r="AG419" s="668"/>
      <c r="AH419" s="722"/>
      <c r="AI419" s="722"/>
      <c r="AK419" s="471"/>
      <c r="AL419" s="471"/>
      <c r="AM419" s="214"/>
      <c r="AN419" s="655" t="s">
        <v>222</v>
      </c>
      <c r="AO419" s="443"/>
      <c r="AP419" s="443"/>
      <c r="AQ419" s="471"/>
      <c r="AR419" s="471"/>
      <c r="AS419" s="471"/>
      <c r="AT419" s="471"/>
      <c r="AU419" s="471"/>
      <c r="AV419" s="460"/>
      <c r="AW419" s="655">
        <v>2020</v>
      </c>
      <c r="AX419" s="443"/>
      <c r="AZ419" s="471"/>
      <c r="BB419" s="471"/>
      <c r="BC419" s="24"/>
      <c r="BD419" s="443"/>
      <c r="BE419" s="460"/>
      <c r="BF419" s="655" t="s">
        <v>3703</v>
      </c>
      <c r="BI419" s="471"/>
      <c r="BJ419" s="443"/>
      <c r="BK419" s="471"/>
      <c r="BL419" s="443"/>
      <c r="BM419" s="443"/>
      <c r="BN419" s="460"/>
      <c r="BO419" s="443"/>
      <c r="BP419" s="443"/>
      <c r="BQ419" s="443"/>
      <c r="BR419" s="443"/>
      <c r="BS419" s="443"/>
      <c r="BT419" s="443"/>
      <c r="BU419" s="443"/>
      <c r="BV419" s="443"/>
      <c r="BW419" s="460"/>
      <c r="BX419" s="443"/>
      <c r="BY419" s="443"/>
      <c r="BZ419" s="443"/>
      <c r="CA419" s="443"/>
      <c r="CB419" s="443"/>
      <c r="CC419" s="443"/>
      <c r="CD419" s="443"/>
      <c r="CE419" s="443"/>
      <c r="CF419" s="460"/>
      <c r="CG419" s="443"/>
      <c r="CH419" s="443"/>
      <c r="CI419" s="443"/>
      <c r="CJ419" s="443"/>
      <c r="CK419" s="443"/>
      <c r="CL419" s="443"/>
      <c r="CM419" s="443"/>
      <c r="CN419" s="443"/>
      <c r="CO419" s="460"/>
      <c r="CP419" s="443"/>
      <c r="CQ419" s="443"/>
      <c r="CR419" s="443"/>
      <c r="CS419" s="443"/>
      <c r="CT419" s="443"/>
      <c r="CU419" s="443"/>
      <c r="CV419" s="443"/>
      <c r="CW419" s="443"/>
      <c r="CX419" s="460"/>
      <c r="CY419" s="443"/>
      <c r="CZ419" s="443"/>
      <c r="DA419" s="443"/>
      <c r="DB419" s="443"/>
      <c r="DC419" s="443"/>
      <c r="DD419" s="443"/>
      <c r="DE419" s="443"/>
      <c r="DF419" s="443"/>
      <c r="DG419" s="460"/>
      <c r="DH419" s="443"/>
      <c r="DI419" s="443"/>
      <c r="DJ419" s="443"/>
      <c r="DK419" s="443"/>
      <c r="DL419" s="443"/>
      <c r="DM419" s="443"/>
      <c r="DN419" s="443"/>
      <c r="DO419" s="443"/>
      <c r="DP419" s="460"/>
      <c r="DQ419" s="443"/>
      <c r="DR419" s="443"/>
      <c r="DS419" s="443"/>
      <c r="DT419" s="443"/>
      <c r="DU419" s="443"/>
      <c r="DV419" s="443"/>
      <c r="DW419" s="443"/>
      <c r="DX419" s="443"/>
      <c r="DY419" s="460"/>
      <c r="DZ419" s="443"/>
      <c r="EA419" s="443"/>
      <c r="EB419" s="443"/>
      <c r="EC419" s="443"/>
      <c r="ED419" s="443"/>
      <c r="EE419" s="443"/>
      <c r="EF419" s="443"/>
      <c r="EG419" s="443"/>
      <c r="EH419" s="460"/>
      <c r="EI419" s="443"/>
      <c r="EJ419" s="443"/>
      <c r="EK419" s="443"/>
      <c r="EL419" s="443"/>
      <c r="EM419" s="443"/>
      <c r="EN419" s="443"/>
      <c r="EO419" s="443"/>
      <c r="EP419" s="443"/>
      <c r="EQ419" s="460"/>
      <c r="ER419" s="443"/>
      <c r="ES419" s="443"/>
      <c r="ET419" s="443"/>
      <c r="EU419" s="443"/>
      <c r="EV419" s="443"/>
      <c r="EW419" s="443"/>
      <c r="EX419" s="443"/>
      <c r="EY419" s="443"/>
      <c r="EZ419" s="460"/>
      <c r="FA419" s="443"/>
      <c r="FB419" s="443"/>
      <c r="FC419" s="443"/>
      <c r="FD419" s="443"/>
      <c r="FE419" s="443"/>
      <c r="FF419" s="443"/>
      <c r="FG419" s="443"/>
      <c r="FH419" s="443"/>
      <c r="FI419" s="460"/>
      <c r="FJ419" s="443"/>
      <c r="FK419" s="443"/>
      <c r="FL419" s="443"/>
      <c r="FM419" s="443"/>
      <c r="FN419" s="443"/>
      <c r="FO419" s="443"/>
      <c r="FP419" s="443"/>
      <c r="FQ419" s="443"/>
      <c r="FR419" s="460"/>
      <c r="FS419" s="443"/>
      <c r="FT419" s="443"/>
      <c r="FU419" s="443"/>
      <c r="FV419" s="443"/>
      <c r="FW419" s="443"/>
      <c r="FX419" s="443"/>
      <c r="FY419" s="443"/>
      <c r="FZ419" s="443"/>
      <c r="GA419" s="460"/>
      <c r="GB419" s="443"/>
      <c r="GC419" s="443"/>
      <c r="GD419" s="443"/>
      <c r="GE419" s="443"/>
      <c r="GF419" s="443"/>
      <c r="GG419" s="443"/>
      <c r="GH419" s="443"/>
      <c r="GI419" s="443"/>
      <c r="GJ419" s="460"/>
      <c r="GK419" s="443"/>
      <c r="GL419" s="443"/>
      <c r="GM419" s="443"/>
      <c r="GN419" s="443"/>
      <c r="GO419" s="443"/>
      <c r="GP419" s="443"/>
      <c r="GQ419" s="443"/>
      <c r="GR419" s="443"/>
      <c r="GS419" s="460"/>
      <c r="GT419" s="443"/>
      <c r="GU419" s="443"/>
      <c r="GV419" s="443"/>
      <c r="GW419" s="443"/>
      <c r="GX419" s="443"/>
      <c r="GY419" s="443"/>
      <c r="GZ419" s="443"/>
      <c r="HA419" s="443"/>
      <c r="HB419" s="460"/>
      <c r="HC419" s="443"/>
      <c r="HD419" s="443"/>
      <c r="HE419" s="443"/>
      <c r="HF419" s="443"/>
      <c r="HG419" s="443"/>
      <c r="HH419" s="443"/>
      <c r="HI419" s="443"/>
      <c r="HJ419" s="443"/>
      <c r="HK419" s="460"/>
      <c r="HL419" s="443"/>
      <c r="HM419" s="443"/>
      <c r="HN419" s="443"/>
      <c r="HO419" s="443"/>
      <c r="HP419" s="443"/>
      <c r="HQ419" s="443"/>
      <c r="HR419" s="443"/>
      <c r="HS419" s="443"/>
      <c r="HT419" s="460"/>
      <c r="HU419" s="443"/>
      <c r="HV419" s="443"/>
      <c r="HW419" s="443"/>
      <c r="HX419" s="443"/>
      <c r="HY419" s="443"/>
      <c r="HZ419" s="443"/>
      <c r="IA419" s="443"/>
      <c r="IB419" s="443"/>
      <c r="IC419" s="460"/>
      <c r="ID419" s="443"/>
      <c r="IE419" s="443"/>
      <c r="IF419" s="443"/>
      <c r="IG419" s="443"/>
      <c r="IH419" s="443"/>
      <c r="II419" s="443"/>
      <c r="IJ419" s="443"/>
      <c r="IK419" s="443"/>
      <c r="IL419" s="460"/>
      <c r="IM419" s="443"/>
      <c r="IN419" s="443"/>
      <c r="IO419" s="443"/>
      <c r="IP419" s="443"/>
      <c r="IQ419" s="443"/>
      <c r="IR419" s="443"/>
      <c r="IS419" s="443"/>
      <c r="IT419" s="443"/>
      <c r="IU419" s="460"/>
      <c r="IV419" s="443"/>
      <c r="IW419" s="443"/>
      <c r="IX419" s="443"/>
      <c r="IY419" s="443"/>
      <c r="IZ419" s="443"/>
      <c r="JA419" s="443"/>
      <c r="JB419" s="443"/>
      <c r="JC419" s="443"/>
      <c r="JD419" s="460"/>
      <c r="JE419" s="443"/>
      <c r="JF419" s="443"/>
      <c r="JG419" s="443"/>
      <c r="JH419" s="443"/>
      <c r="JI419" s="443"/>
      <c r="JJ419" s="443"/>
      <c r="JK419" s="443"/>
      <c r="JL419" s="443"/>
      <c r="JM419" s="460"/>
      <c r="JN419" s="443"/>
      <c r="JO419" s="443"/>
      <c r="JP419" s="443"/>
      <c r="JQ419" s="443"/>
      <c r="JR419" s="443"/>
      <c r="JS419" s="443"/>
      <c r="JT419" s="443"/>
      <c r="JU419" s="443"/>
      <c r="JV419" s="460"/>
      <c r="JW419" s="443"/>
      <c r="JX419" s="443"/>
      <c r="JY419" s="443"/>
      <c r="JZ419" s="443"/>
      <c r="KA419" s="443"/>
      <c r="KB419" s="443"/>
      <c r="KC419" s="443"/>
      <c r="KD419" s="443"/>
      <c r="KE419" s="460"/>
      <c r="KF419" s="443"/>
      <c r="KG419" s="443"/>
      <c r="KH419" s="443"/>
      <c r="KI419" s="443"/>
      <c r="KJ419" s="443"/>
      <c r="KK419" s="443"/>
      <c r="KL419" s="443"/>
      <c r="KM419" s="443"/>
      <c r="KN419" s="460"/>
      <c r="KO419" s="443"/>
      <c r="KP419" s="443"/>
      <c r="KQ419" s="443"/>
      <c r="KR419" s="443"/>
      <c r="KS419" s="443"/>
      <c r="KT419" s="443"/>
      <c r="KU419" s="443"/>
      <c r="KV419" s="443"/>
      <c r="KW419" s="460"/>
      <c r="KX419" s="443"/>
      <c r="KY419" s="443"/>
      <c r="KZ419" s="443"/>
      <c r="LA419" s="443"/>
      <c r="LB419" s="443"/>
      <c r="LC419" s="443"/>
      <c r="LD419" s="443"/>
      <c r="LE419" s="443"/>
      <c r="LF419" s="460"/>
      <c r="LG419" s="443"/>
      <c r="LH419" s="443"/>
      <c r="LI419" s="443"/>
      <c r="LJ419" s="443"/>
      <c r="LK419" s="443"/>
      <c r="LL419" s="443"/>
      <c r="LM419" s="443"/>
      <c r="LN419" s="443"/>
      <c r="LO419" s="460"/>
      <c r="LP419" s="443"/>
      <c r="LQ419" s="443"/>
      <c r="LR419" s="443"/>
      <c r="LS419" s="443"/>
      <c r="LT419" s="443"/>
      <c r="LU419" s="443"/>
      <c r="LV419" s="443"/>
      <c r="LW419" s="443"/>
      <c r="LX419" s="460"/>
      <c r="LY419" s="443"/>
      <c r="LZ419" s="443"/>
      <c r="MA419" s="443"/>
      <c r="MB419" s="443"/>
      <c r="MC419" s="443"/>
      <c r="MD419" s="443"/>
      <c r="ME419" s="443"/>
      <c r="MF419" s="443"/>
      <c r="MG419" s="460"/>
      <c r="MH419" s="443"/>
      <c r="MI419" s="443"/>
      <c r="MJ419" s="443"/>
      <c r="MK419" s="443"/>
      <c r="ML419" s="443"/>
      <c r="MM419" s="443"/>
      <c r="MN419" s="443"/>
      <c r="MO419" s="443"/>
      <c r="MP419" s="460"/>
      <c r="MQ419" s="443"/>
      <c r="MR419" s="443"/>
      <c r="MS419" s="443"/>
      <c r="MT419" s="443"/>
      <c r="MU419" s="443"/>
      <c r="MV419" s="443"/>
      <c r="MW419" s="443"/>
      <c r="MX419" s="443"/>
      <c r="MY419" s="460"/>
      <c r="MZ419" s="443"/>
      <c r="NA419" s="443"/>
      <c r="NB419" s="443"/>
      <c r="NC419" s="443"/>
      <c r="ND419" s="443"/>
      <c r="NE419" s="443"/>
      <c r="NF419" s="443"/>
      <c r="NG419" s="443"/>
      <c r="NH419" s="460"/>
    </row>
    <row r="420" spans="1:372" ht="18">
      <c r="A420" s="443"/>
      <c r="C420" s="460"/>
      <c r="E420" s="444"/>
      <c r="F420" s="443"/>
      <c r="G420" s="443"/>
      <c r="H420" s="443"/>
      <c r="I420" s="286"/>
      <c r="J420" s="443"/>
      <c r="K420" s="286"/>
      <c r="L420" s="460"/>
      <c r="M420" s="441"/>
      <c r="N420" s="446"/>
      <c r="O420" s="468"/>
      <c r="P420" s="335"/>
      <c r="Q420" s="443"/>
      <c r="R420" s="443"/>
      <c r="S420" s="443"/>
      <c r="T420" s="443"/>
      <c r="U420" s="460"/>
      <c r="V420" s="722"/>
      <c r="W420" s="722"/>
      <c r="X420" s="680"/>
      <c r="Y420" s="722"/>
      <c r="Z420" s="722"/>
      <c r="AB420" s="443"/>
      <c r="AC420" s="443"/>
      <c r="AD420" s="460"/>
      <c r="AE420" s="721"/>
      <c r="AF420" s="722"/>
      <c r="AG420" s="668"/>
      <c r="AH420" s="722"/>
      <c r="AI420" s="722"/>
      <c r="AK420" s="443"/>
      <c r="AL420" s="443"/>
      <c r="AM420" s="460"/>
      <c r="AN420" s="306" t="s">
        <v>164</v>
      </c>
      <c r="AO420" s="443"/>
      <c r="AP420" s="443"/>
      <c r="AQ420" s="212">
        <v>14645.062500000002</v>
      </c>
      <c r="AR420" s="443" t="s">
        <v>1592</v>
      </c>
      <c r="AS420" s="443" t="s">
        <v>1675</v>
      </c>
      <c r="AT420" s="443"/>
      <c r="AU420" s="443"/>
      <c r="AV420" s="460"/>
      <c r="AW420" s="106" t="s">
        <v>1850</v>
      </c>
      <c r="AX420" s="283"/>
      <c r="AY420" s="446"/>
      <c r="AZ420" s="212">
        <v>13999.699999999899</v>
      </c>
      <c r="BA420" s="388" t="s">
        <v>2153</v>
      </c>
      <c r="BB420" s="443" t="s">
        <v>1675</v>
      </c>
      <c r="BC420" s="24"/>
      <c r="BD420" s="443"/>
      <c r="BE420" s="460"/>
      <c r="BF420" s="106" t="s">
        <v>1852</v>
      </c>
      <c r="BG420" s="283"/>
      <c r="BH420" s="621"/>
      <c r="BI420" s="212">
        <v>31719.524999999707</v>
      </c>
      <c r="BJ420" s="388" t="s">
        <v>3788</v>
      </c>
      <c r="BK420" s="443" t="s">
        <v>1675</v>
      </c>
      <c r="BL420" s="443"/>
      <c r="BM420" s="443"/>
      <c r="BN420" s="460"/>
      <c r="BO420" s="443"/>
      <c r="BP420" s="443"/>
      <c r="BQ420" s="443"/>
      <c r="BR420" s="443"/>
      <c r="BS420" s="443"/>
      <c r="BT420" s="443"/>
      <c r="BU420" s="443"/>
      <c r="BV420" s="443"/>
      <c r="BW420" s="460"/>
      <c r="BX420" s="443"/>
      <c r="BY420" s="443"/>
      <c r="BZ420" s="443"/>
      <c r="CA420" s="443"/>
      <c r="CB420" s="443"/>
      <c r="CC420" s="443"/>
      <c r="CD420" s="443"/>
      <c r="CE420" s="443"/>
      <c r="CF420" s="460"/>
      <c r="CG420" s="443"/>
      <c r="CH420" s="443"/>
      <c r="CI420" s="443"/>
      <c r="CJ420" s="443"/>
      <c r="CK420" s="443"/>
      <c r="CL420" s="443"/>
      <c r="CM420" s="443"/>
      <c r="CN420" s="443"/>
      <c r="CO420" s="460"/>
      <c r="CP420" s="443"/>
      <c r="CQ420" s="443"/>
      <c r="CR420" s="443"/>
      <c r="CS420" s="443"/>
      <c r="CT420" s="443"/>
      <c r="CU420" s="443"/>
      <c r="CV420" s="443"/>
      <c r="CW420" s="443"/>
      <c r="CX420" s="460"/>
      <c r="CY420" s="443"/>
      <c r="CZ420" s="443"/>
      <c r="DA420" s="443"/>
      <c r="DB420" s="443"/>
      <c r="DC420" s="443"/>
      <c r="DD420" s="443"/>
      <c r="DE420" s="443"/>
      <c r="DF420" s="443"/>
      <c r="DG420" s="460"/>
      <c r="DH420" s="443"/>
      <c r="DI420" s="443"/>
      <c r="DJ420" s="443"/>
      <c r="DK420" s="443"/>
      <c r="DL420" s="443"/>
      <c r="DM420" s="443"/>
      <c r="DN420" s="443"/>
      <c r="DO420" s="443"/>
      <c r="DP420" s="460"/>
      <c r="DQ420" s="443"/>
      <c r="DR420" s="443"/>
      <c r="DS420" s="443"/>
      <c r="DT420" s="443"/>
      <c r="DU420" s="443"/>
      <c r="DV420" s="443"/>
      <c r="DW420" s="443"/>
      <c r="DX420" s="443"/>
      <c r="DY420" s="460"/>
      <c r="DZ420" s="443"/>
      <c r="EA420" s="443"/>
      <c r="EB420" s="443"/>
      <c r="EC420" s="443"/>
      <c r="ED420" s="443"/>
      <c r="EE420" s="443"/>
      <c r="EF420" s="443"/>
      <c r="EG420" s="443"/>
      <c r="EH420" s="460"/>
      <c r="EI420" s="443"/>
      <c r="EJ420" s="443"/>
      <c r="EK420" s="443"/>
      <c r="EL420" s="443"/>
      <c r="EM420" s="443"/>
      <c r="EN420" s="443"/>
      <c r="EO420" s="443"/>
      <c r="EP420" s="443"/>
      <c r="EQ420" s="460"/>
      <c r="ER420" s="443"/>
      <c r="ES420" s="443"/>
      <c r="ET420" s="443"/>
      <c r="EU420" s="443"/>
      <c r="EV420" s="443"/>
      <c r="EW420" s="443"/>
      <c r="EX420" s="443"/>
      <c r="EY420" s="443"/>
      <c r="EZ420" s="460"/>
      <c r="FA420" s="443"/>
      <c r="FB420" s="443"/>
      <c r="FC420" s="443"/>
      <c r="FD420" s="443"/>
      <c r="FE420" s="443"/>
      <c r="FF420" s="443"/>
      <c r="FG420" s="443"/>
      <c r="FH420" s="443"/>
      <c r="FI420" s="460"/>
      <c r="FJ420" s="443"/>
      <c r="FK420" s="443"/>
      <c r="FL420" s="443"/>
      <c r="FM420" s="443"/>
      <c r="FN420" s="443"/>
      <c r="FO420" s="443"/>
      <c r="FP420" s="443"/>
      <c r="FQ420" s="443"/>
      <c r="FR420" s="460"/>
      <c r="FS420" s="443"/>
      <c r="FT420" s="443"/>
      <c r="FU420" s="443"/>
      <c r="FV420" s="443"/>
      <c r="FW420" s="443"/>
      <c r="FX420" s="443"/>
      <c r="FY420" s="443"/>
      <c r="FZ420" s="443"/>
      <c r="GA420" s="460"/>
      <c r="GB420" s="443"/>
      <c r="GC420" s="443"/>
      <c r="GD420" s="443"/>
      <c r="GE420" s="443"/>
      <c r="GF420" s="443"/>
      <c r="GG420" s="443"/>
      <c r="GH420" s="443"/>
      <c r="GI420" s="443"/>
      <c r="GJ420" s="460"/>
      <c r="GK420" s="443"/>
      <c r="GL420" s="443"/>
      <c r="GM420" s="443"/>
      <c r="GN420" s="443"/>
      <c r="GO420" s="443"/>
      <c r="GP420" s="443"/>
      <c r="GQ420" s="443"/>
      <c r="GR420" s="443"/>
      <c r="GS420" s="460"/>
      <c r="GT420" s="443"/>
      <c r="GU420" s="443"/>
      <c r="GV420" s="443"/>
      <c r="GW420" s="443"/>
      <c r="GX420" s="443"/>
      <c r="GY420" s="443"/>
      <c r="GZ420" s="443"/>
      <c r="HA420" s="443"/>
      <c r="HB420" s="460"/>
      <c r="HC420" s="443"/>
      <c r="HD420" s="443"/>
      <c r="HE420" s="443"/>
      <c r="HF420" s="443"/>
      <c r="HG420" s="443"/>
      <c r="HH420" s="443"/>
      <c r="HI420" s="443"/>
      <c r="HJ420" s="443"/>
      <c r="HK420" s="460"/>
      <c r="HL420" s="443"/>
      <c r="HM420" s="443"/>
      <c r="HN420" s="443"/>
      <c r="HO420" s="443"/>
      <c r="HP420" s="443"/>
      <c r="HQ420" s="443"/>
      <c r="HR420" s="443"/>
      <c r="HS420" s="443"/>
      <c r="HT420" s="460"/>
      <c r="HU420" s="443"/>
      <c r="HV420" s="443"/>
      <c r="HW420" s="443"/>
      <c r="HX420" s="443"/>
      <c r="HY420" s="443"/>
      <c r="HZ420" s="443"/>
      <c r="IA420" s="443"/>
      <c r="IB420" s="443"/>
      <c r="IC420" s="460"/>
      <c r="ID420" s="443"/>
      <c r="IE420" s="443"/>
      <c r="IF420" s="443"/>
      <c r="IG420" s="443"/>
      <c r="IH420" s="443"/>
      <c r="II420" s="443"/>
      <c r="IJ420" s="443"/>
      <c r="IK420" s="443"/>
      <c r="IL420" s="460"/>
      <c r="IM420" s="443"/>
      <c r="IN420" s="443"/>
      <c r="IO420" s="443"/>
      <c r="IP420" s="443"/>
      <c r="IQ420" s="443"/>
      <c r="IR420" s="443"/>
      <c r="IS420" s="443"/>
      <c r="IT420" s="443"/>
      <c r="IU420" s="460"/>
      <c r="IV420" s="443"/>
      <c r="IW420" s="443"/>
      <c r="IX420" s="443"/>
      <c r="IY420" s="443"/>
      <c r="IZ420" s="443"/>
      <c r="JA420" s="443"/>
      <c r="JB420" s="443"/>
      <c r="JC420" s="443"/>
      <c r="JD420" s="460"/>
      <c r="JE420" s="443"/>
      <c r="JF420" s="443"/>
      <c r="JG420" s="443"/>
      <c r="JH420" s="443"/>
      <c r="JI420" s="443"/>
      <c r="JJ420" s="443"/>
      <c r="JK420" s="443"/>
      <c r="JL420" s="443"/>
      <c r="JM420" s="460"/>
      <c r="JN420" s="443"/>
      <c r="JO420" s="443"/>
      <c r="JP420" s="443"/>
      <c r="JQ420" s="443"/>
      <c r="JR420" s="443"/>
      <c r="JS420" s="443"/>
      <c r="JT420" s="443"/>
      <c r="JU420" s="443"/>
      <c r="JV420" s="460"/>
      <c r="JW420" s="443"/>
      <c r="JX420" s="443"/>
      <c r="JY420" s="443"/>
      <c r="JZ420" s="443"/>
      <c r="KA420" s="443"/>
      <c r="KB420" s="443"/>
      <c r="KC420" s="443"/>
      <c r="KD420" s="443"/>
      <c r="KE420" s="460"/>
      <c r="KF420" s="443"/>
      <c r="KG420" s="443"/>
      <c r="KH420" s="443"/>
      <c r="KI420" s="443"/>
      <c r="KJ420" s="443"/>
      <c r="KK420" s="443"/>
      <c r="KL420" s="443"/>
      <c r="KM420" s="443"/>
      <c r="KN420" s="460"/>
      <c r="KO420" s="443"/>
      <c r="KP420" s="443"/>
      <c r="KQ420" s="443"/>
      <c r="KR420" s="443"/>
      <c r="KS420" s="443"/>
      <c r="KT420" s="443"/>
      <c r="KU420" s="443"/>
      <c r="KV420" s="443"/>
      <c r="KW420" s="460"/>
      <c r="KX420" s="443"/>
      <c r="KY420" s="443"/>
      <c r="KZ420" s="443"/>
      <c r="LA420" s="443"/>
      <c r="LB420" s="443"/>
      <c r="LC420" s="443"/>
      <c r="LD420" s="443"/>
      <c r="LE420" s="443"/>
      <c r="LF420" s="460"/>
      <c r="LG420" s="443"/>
      <c r="LH420" s="443"/>
      <c r="LI420" s="443"/>
      <c r="LJ420" s="443"/>
      <c r="LK420" s="443"/>
      <c r="LL420" s="443"/>
      <c r="LM420" s="443"/>
      <c r="LN420" s="443"/>
      <c r="LO420" s="460"/>
      <c r="LP420" s="443"/>
      <c r="LQ420" s="443"/>
      <c r="LR420" s="443"/>
      <c r="LS420" s="443"/>
      <c r="LT420" s="443"/>
      <c r="LU420" s="443"/>
      <c r="LV420" s="443"/>
      <c r="LW420" s="443"/>
      <c r="LX420" s="460"/>
      <c r="LY420" s="443"/>
      <c r="LZ420" s="443"/>
      <c r="MA420" s="443"/>
      <c r="MB420" s="443"/>
      <c r="MC420" s="443"/>
      <c r="MD420" s="443"/>
      <c r="ME420" s="443"/>
      <c r="MF420" s="443"/>
      <c r="MG420" s="460"/>
      <c r="MH420" s="443"/>
      <c r="MI420" s="443"/>
      <c r="MJ420" s="443"/>
      <c r="MK420" s="443"/>
      <c r="ML420" s="443"/>
      <c r="MM420" s="443"/>
      <c r="MN420" s="443"/>
      <c r="MO420" s="443"/>
      <c r="MP420" s="460"/>
      <c r="MQ420" s="443"/>
      <c r="MR420" s="443"/>
      <c r="MS420" s="443"/>
      <c r="MT420" s="443"/>
      <c r="MU420" s="443"/>
      <c r="MV420" s="443"/>
      <c r="MW420" s="443"/>
      <c r="MX420" s="443"/>
      <c r="MY420" s="460"/>
      <c r="MZ420" s="443"/>
      <c r="NA420" s="443"/>
      <c r="NB420" s="443"/>
      <c r="NC420" s="443"/>
      <c r="ND420" s="443"/>
      <c r="NE420" s="443"/>
      <c r="NF420" s="443"/>
      <c r="NG420" s="443"/>
      <c r="NH420" s="460"/>
    </row>
    <row r="421" spans="1:372" ht="18">
      <c r="A421" s="471"/>
      <c r="B421" s="213"/>
      <c r="C421" s="214"/>
      <c r="D421" s="215"/>
      <c r="E421" s="470"/>
      <c r="F421" s="471"/>
      <c r="G421" s="471"/>
      <c r="H421" s="471"/>
      <c r="I421" s="471"/>
      <c r="J421" s="471"/>
      <c r="K421" s="471"/>
      <c r="L421" s="214"/>
      <c r="M421" s="443"/>
      <c r="N421" s="446"/>
      <c r="O421" s="468"/>
      <c r="P421" s="335"/>
      <c r="Q421" s="443"/>
      <c r="R421" s="471"/>
      <c r="S421" s="471"/>
      <c r="T421" s="471"/>
      <c r="U421" s="214"/>
      <c r="V421" s="723"/>
      <c r="W421" s="722"/>
      <c r="X421" s="680"/>
      <c r="Y421" s="722"/>
      <c r="Z421" s="722"/>
      <c r="AB421" s="471"/>
      <c r="AC421" s="471"/>
      <c r="AD421" s="214"/>
      <c r="AE421" s="676"/>
      <c r="AF421" s="722"/>
      <c r="AG421" s="668"/>
      <c r="AH421" s="722"/>
      <c r="AI421" s="722"/>
      <c r="AK421" s="471"/>
      <c r="AL421" s="471"/>
      <c r="AM421" s="214"/>
      <c r="AN421" s="62">
        <v>2018</v>
      </c>
      <c r="AO421" s="471"/>
      <c r="AP421" s="471"/>
      <c r="AQ421" s="471"/>
      <c r="AR421" s="471"/>
      <c r="AS421" s="443"/>
      <c r="AT421" s="471"/>
      <c r="AU421" s="471"/>
      <c r="AV421" s="460"/>
      <c r="AW421" s="655">
        <v>2020</v>
      </c>
      <c r="AX421" s="443"/>
      <c r="AZ421" s="471"/>
      <c r="BB421" s="443"/>
      <c r="BC421" s="24"/>
      <c r="BD421" s="443"/>
      <c r="BE421" s="460"/>
      <c r="BF421" s="655" t="s">
        <v>3703</v>
      </c>
      <c r="BI421" s="471"/>
      <c r="BJ421" s="443"/>
      <c r="BK421" s="443"/>
      <c r="BL421" s="443"/>
      <c r="BM421" s="443"/>
      <c r="BN421" s="460"/>
      <c r="BO421" s="443"/>
      <c r="BP421" s="443"/>
      <c r="BQ421" s="443"/>
      <c r="BR421" s="443"/>
      <c r="BS421" s="443"/>
      <c r="BT421" s="443"/>
      <c r="BU421" s="443"/>
      <c r="BV421" s="443"/>
      <c r="BW421" s="460"/>
      <c r="BX421" s="443"/>
      <c r="BY421" s="443"/>
      <c r="BZ421" s="443"/>
      <c r="CA421" s="443"/>
      <c r="CB421" s="443"/>
      <c r="CC421" s="443"/>
      <c r="CD421" s="443"/>
      <c r="CE421" s="443"/>
      <c r="CF421" s="460"/>
      <c r="CG421" s="443"/>
      <c r="CH421" s="443"/>
      <c r="CI421" s="443"/>
      <c r="CJ421" s="443"/>
      <c r="CK421" s="443"/>
      <c r="CL421" s="443"/>
      <c r="CM421" s="443"/>
      <c r="CN421" s="443"/>
      <c r="CO421" s="460"/>
      <c r="CP421" s="443"/>
      <c r="CQ421" s="443"/>
      <c r="CR421" s="443"/>
      <c r="CS421" s="443"/>
      <c r="CT421" s="443"/>
      <c r="CU421" s="443"/>
      <c r="CV421" s="443"/>
      <c r="CW421" s="443"/>
      <c r="CX421" s="460"/>
      <c r="CY421" s="443"/>
      <c r="CZ421" s="443"/>
      <c r="DA421" s="443"/>
      <c r="DB421" s="443"/>
      <c r="DC421" s="443"/>
      <c r="DD421" s="443"/>
      <c r="DE421" s="443"/>
      <c r="DF421" s="443"/>
      <c r="DG421" s="460"/>
      <c r="DH421" s="443"/>
      <c r="DI421" s="443"/>
      <c r="DJ421" s="443"/>
      <c r="DK421" s="443"/>
      <c r="DL421" s="443"/>
      <c r="DM421" s="443"/>
      <c r="DN421" s="443"/>
      <c r="DO421" s="443"/>
      <c r="DP421" s="460"/>
      <c r="DQ421" s="443"/>
      <c r="DR421" s="443"/>
      <c r="DS421" s="443"/>
      <c r="DT421" s="443"/>
      <c r="DU421" s="443"/>
      <c r="DV421" s="443"/>
      <c r="DW421" s="443"/>
      <c r="DX421" s="443"/>
      <c r="DY421" s="460"/>
      <c r="DZ421" s="443"/>
      <c r="EA421" s="443"/>
      <c r="EB421" s="443"/>
      <c r="EC421" s="443"/>
      <c r="ED421" s="443"/>
      <c r="EE421" s="443"/>
      <c r="EF421" s="443"/>
      <c r="EG421" s="443"/>
      <c r="EH421" s="460"/>
      <c r="EI421" s="443"/>
      <c r="EJ421" s="443"/>
      <c r="EK421" s="443"/>
      <c r="EL421" s="443"/>
      <c r="EM421" s="443"/>
      <c r="EN421" s="443"/>
      <c r="EO421" s="443"/>
      <c r="EP421" s="443"/>
      <c r="EQ421" s="460"/>
      <c r="ER421" s="443"/>
      <c r="ES421" s="443"/>
      <c r="ET421" s="443"/>
      <c r="EU421" s="443"/>
      <c r="EV421" s="443"/>
      <c r="EW421" s="443"/>
      <c r="EX421" s="443"/>
      <c r="EY421" s="443"/>
      <c r="EZ421" s="460"/>
      <c r="FA421" s="443"/>
      <c r="FB421" s="443"/>
      <c r="FC421" s="443"/>
      <c r="FD421" s="443"/>
      <c r="FE421" s="443"/>
      <c r="FF421" s="443"/>
      <c r="FG421" s="443"/>
      <c r="FH421" s="443"/>
      <c r="FI421" s="460"/>
      <c r="FJ421" s="443"/>
      <c r="FK421" s="443"/>
      <c r="FL421" s="443"/>
      <c r="FM421" s="443"/>
      <c r="FN421" s="443"/>
      <c r="FO421" s="443"/>
      <c r="FP421" s="443"/>
      <c r="FQ421" s="443"/>
      <c r="FR421" s="460"/>
      <c r="FS421" s="443"/>
      <c r="FT421" s="443"/>
      <c r="FU421" s="443"/>
      <c r="FV421" s="443"/>
      <c r="FW421" s="443"/>
      <c r="FX421" s="443"/>
      <c r="FY421" s="443"/>
      <c r="FZ421" s="443"/>
      <c r="GA421" s="460"/>
      <c r="GB421" s="443"/>
      <c r="GC421" s="443"/>
      <c r="GD421" s="443"/>
      <c r="GE421" s="443"/>
      <c r="GF421" s="443"/>
      <c r="GG421" s="443"/>
      <c r="GH421" s="443"/>
      <c r="GI421" s="443"/>
      <c r="GJ421" s="460"/>
      <c r="GK421" s="443"/>
      <c r="GL421" s="443"/>
      <c r="GM421" s="443"/>
      <c r="GN421" s="443"/>
      <c r="GO421" s="443"/>
      <c r="GP421" s="443"/>
      <c r="GQ421" s="443"/>
      <c r="GR421" s="443"/>
      <c r="GS421" s="460"/>
      <c r="GT421" s="443"/>
      <c r="GU421" s="443"/>
      <c r="GV421" s="443"/>
      <c r="GW421" s="443"/>
      <c r="GX421" s="443"/>
      <c r="GY421" s="443"/>
      <c r="GZ421" s="443"/>
      <c r="HA421" s="443"/>
      <c r="HB421" s="460"/>
      <c r="HC421" s="443"/>
      <c r="HD421" s="443"/>
      <c r="HE421" s="443"/>
      <c r="HF421" s="443"/>
      <c r="HG421" s="443"/>
      <c r="HH421" s="443"/>
      <c r="HI421" s="443"/>
      <c r="HJ421" s="443"/>
      <c r="HK421" s="460"/>
      <c r="HL421" s="443"/>
      <c r="HM421" s="443"/>
      <c r="HN421" s="443"/>
      <c r="HO421" s="443"/>
      <c r="HP421" s="443"/>
      <c r="HQ421" s="443"/>
      <c r="HR421" s="443"/>
      <c r="HS421" s="443"/>
      <c r="HT421" s="460"/>
      <c r="HU421" s="443"/>
      <c r="HV421" s="443"/>
      <c r="HW421" s="443"/>
      <c r="HX421" s="443"/>
      <c r="HY421" s="443"/>
      <c r="HZ421" s="443"/>
      <c r="IA421" s="443"/>
      <c r="IB421" s="443"/>
      <c r="IC421" s="460"/>
      <c r="ID421" s="443"/>
      <c r="IE421" s="443"/>
      <c r="IF421" s="443"/>
      <c r="IG421" s="443"/>
      <c r="IH421" s="443"/>
      <c r="II421" s="443"/>
      <c r="IJ421" s="443"/>
      <c r="IK421" s="443"/>
      <c r="IL421" s="460"/>
      <c r="IM421" s="443"/>
      <c r="IN421" s="443"/>
      <c r="IO421" s="443"/>
      <c r="IP421" s="443"/>
      <c r="IQ421" s="443"/>
      <c r="IR421" s="443"/>
      <c r="IS421" s="443"/>
      <c r="IT421" s="443"/>
      <c r="IU421" s="460"/>
      <c r="IV421" s="443"/>
      <c r="IW421" s="443"/>
      <c r="IX421" s="443"/>
      <c r="IY421" s="443"/>
      <c r="IZ421" s="443"/>
      <c r="JA421" s="443"/>
      <c r="JB421" s="443"/>
      <c r="JC421" s="443"/>
      <c r="JD421" s="460"/>
      <c r="JE421" s="443"/>
      <c r="JF421" s="443"/>
      <c r="JG421" s="443"/>
      <c r="JH421" s="443"/>
      <c r="JI421" s="443"/>
      <c r="JJ421" s="443"/>
      <c r="JK421" s="443"/>
      <c r="JL421" s="443"/>
      <c r="JM421" s="460"/>
      <c r="JN421" s="443"/>
      <c r="JO421" s="443"/>
      <c r="JP421" s="443"/>
      <c r="JQ421" s="443"/>
      <c r="JR421" s="443"/>
      <c r="JS421" s="443"/>
      <c r="JT421" s="443"/>
      <c r="JU421" s="443"/>
      <c r="JV421" s="460"/>
      <c r="JW421" s="443"/>
      <c r="JX421" s="443"/>
      <c r="JY421" s="443"/>
      <c r="JZ421" s="443"/>
      <c r="KA421" s="443"/>
      <c r="KB421" s="443"/>
      <c r="KC421" s="443"/>
      <c r="KD421" s="443"/>
      <c r="KE421" s="460"/>
      <c r="KF421" s="443"/>
      <c r="KG421" s="443"/>
      <c r="KH421" s="443"/>
      <c r="KI421" s="443"/>
      <c r="KJ421" s="443"/>
      <c r="KK421" s="443"/>
      <c r="KL421" s="443"/>
      <c r="KM421" s="443"/>
      <c r="KN421" s="460"/>
      <c r="KO421" s="443"/>
      <c r="KP421" s="443"/>
      <c r="KQ421" s="443"/>
      <c r="KR421" s="443"/>
      <c r="KS421" s="443"/>
      <c r="KT421" s="443"/>
      <c r="KU421" s="443"/>
      <c r="KV421" s="443"/>
      <c r="KW421" s="460"/>
      <c r="KX421" s="443"/>
      <c r="KY421" s="443"/>
      <c r="KZ421" s="443"/>
      <c r="LA421" s="443"/>
      <c r="LB421" s="443"/>
      <c r="LC421" s="443"/>
      <c r="LD421" s="443"/>
      <c r="LE421" s="443"/>
      <c r="LF421" s="460"/>
      <c r="LG421" s="443"/>
      <c r="LH421" s="443"/>
      <c r="LI421" s="443"/>
      <c r="LJ421" s="443"/>
      <c r="LK421" s="443"/>
      <c r="LL421" s="443"/>
      <c r="LM421" s="443"/>
      <c r="LN421" s="443"/>
      <c r="LO421" s="460"/>
      <c r="LP421" s="443"/>
      <c r="LQ421" s="443"/>
      <c r="LR421" s="443"/>
      <c r="LS421" s="443"/>
      <c r="LT421" s="443"/>
      <c r="LU421" s="443"/>
      <c r="LV421" s="443"/>
      <c r="LW421" s="443"/>
      <c r="LX421" s="460"/>
      <c r="LY421" s="443"/>
      <c r="LZ421" s="443"/>
      <c r="MA421" s="443"/>
      <c r="MB421" s="443"/>
      <c r="MC421" s="443"/>
      <c r="MD421" s="443"/>
      <c r="ME421" s="443"/>
      <c r="MF421" s="443"/>
      <c r="MG421" s="460"/>
      <c r="MH421" s="443"/>
      <c r="MI421" s="443"/>
      <c r="MJ421" s="443"/>
      <c r="MK421" s="443"/>
      <c r="ML421" s="443"/>
      <c r="MM421" s="443"/>
      <c r="MN421" s="443"/>
      <c r="MO421" s="443"/>
      <c r="MP421" s="460"/>
      <c r="MQ421" s="443"/>
      <c r="MR421" s="443"/>
      <c r="MS421" s="443"/>
      <c r="MT421" s="443"/>
      <c r="MU421" s="443"/>
      <c r="MV421" s="443"/>
      <c r="MW421" s="443"/>
      <c r="MX421" s="443"/>
      <c r="MY421" s="460"/>
      <c r="MZ421" s="443"/>
      <c r="NA421" s="443"/>
      <c r="NB421" s="443"/>
      <c r="NC421" s="443"/>
      <c r="ND421" s="443"/>
      <c r="NE421" s="443"/>
      <c r="NF421" s="443"/>
      <c r="NG421" s="443"/>
      <c r="NH421" s="460"/>
    </row>
    <row r="422" spans="1:372" ht="18">
      <c r="A422" s="443"/>
      <c r="C422" s="460"/>
      <c r="E422" s="444"/>
      <c r="F422" s="443"/>
      <c r="G422" s="443"/>
      <c r="H422" s="443"/>
      <c r="I422" s="444"/>
      <c r="J422" s="443"/>
      <c r="K422" s="444"/>
      <c r="L422" s="460"/>
      <c r="M422" s="540"/>
      <c r="N422" s="306"/>
      <c r="O422" s="306"/>
      <c r="P422" s="349"/>
      <c r="Q422" s="443"/>
      <c r="R422" s="443"/>
      <c r="S422" s="443"/>
      <c r="T422" s="443"/>
      <c r="U422" s="460"/>
      <c r="V422" s="722"/>
      <c r="W422" s="722"/>
      <c r="X422" s="680"/>
      <c r="Y422" s="722"/>
      <c r="Z422" s="722"/>
      <c r="AB422" s="443"/>
      <c r="AC422" s="443"/>
      <c r="AD422" s="460"/>
      <c r="AE422" s="676"/>
      <c r="AF422" s="722"/>
      <c r="AG422" s="668"/>
      <c r="AH422" s="722"/>
      <c r="AI422" s="722"/>
      <c r="AK422" s="443"/>
      <c r="AL422" s="443"/>
      <c r="AM422" s="460"/>
      <c r="AN422" s="538" t="s">
        <v>179</v>
      </c>
      <c r="AO422" s="443"/>
      <c r="AP422" s="443"/>
      <c r="AQ422" s="212">
        <v>4181.3374999999996</v>
      </c>
      <c r="AR422" s="443" t="s">
        <v>1593</v>
      </c>
      <c r="AS422" s="443" t="s">
        <v>1676</v>
      </c>
      <c r="AT422" s="443"/>
      <c r="AU422" s="443"/>
      <c r="AV422" s="460"/>
      <c r="AW422" s="106" t="s">
        <v>1842</v>
      </c>
      <c r="AX422" s="446"/>
      <c r="AY422" s="446"/>
      <c r="AZ422" s="212">
        <v>13952.89999999989</v>
      </c>
      <c r="BA422" s="388" t="s">
        <v>2154</v>
      </c>
      <c r="BB422" s="443" t="s">
        <v>1676</v>
      </c>
      <c r="BC422" s="24"/>
      <c r="BD422" s="443"/>
      <c r="BE422" s="460"/>
      <c r="BF422" s="106" t="s">
        <v>1849</v>
      </c>
      <c r="BG422" s="283"/>
      <c r="BH422" s="621"/>
      <c r="BI422" s="212">
        <v>31297.700000000063</v>
      </c>
      <c r="BJ422" s="388" t="s">
        <v>3789</v>
      </c>
      <c r="BK422" s="443" t="s">
        <v>1676</v>
      </c>
      <c r="BL422" s="443"/>
      <c r="BM422" s="443"/>
      <c r="BN422" s="460"/>
      <c r="BO422" s="443"/>
      <c r="BP422" s="443"/>
      <c r="BQ422" s="443"/>
      <c r="BR422" s="443"/>
      <c r="BS422" s="443"/>
      <c r="BT422" s="443"/>
      <c r="BU422" s="443"/>
      <c r="BV422" s="443"/>
      <c r="BW422" s="460"/>
      <c r="BX422" s="443"/>
      <c r="BY422" s="443"/>
      <c r="BZ422" s="443"/>
      <c r="CA422" s="443"/>
      <c r="CB422" s="443"/>
      <c r="CC422" s="443"/>
      <c r="CD422" s="443"/>
      <c r="CE422" s="443"/>
      <c r="CF422" s="460"/>
      <c r="CG422" s="443"/>
      <c r="CH422" s="443"/>
      <c r="CI422" s="443"/>
      <c r="CJ422" s="443"/>
      <c r="CK422" s="443"/>
      <c r="CL422" s="443"/>
      <c r="CM422" s="443"/>
      <c r="CN422" s="443"/>
      <c r="CO422" s="460"/>
      <c r="CP422" s="443"/>
      <c r="CQ422" s="443"/>
      <c r="CR422" s="443"/>
      <c r="CS422" s="443"/>
      <c r="CT422" s="443"/>
      <c r="CU422" s="443"/>
      <c r="CV422" s="443"/>
      <c r="CW422" s="443"/>
      <c r="CX422" s="460"/>
      <c r="CY422" s="443"/>
      <c r="CZ422" s="443"/>
      <c r="DA422" s="443"/>
      <c r="DB422" s="443"/>
      <c r="DC422" s="443"/>
      <c r="DD422" s="443"/>
      <c r="DE422" s="443"/>
      <c r="DF422" s="443"/>
      <c r="DG422" s="460"/>
      <c r="DH422" s="443"/>
      <c r="DI422" s="443"/>
      <c r="DJ422" s="443"/>
      <c r="DK422" s="443"/>
      <c r="DL422" s="443"/>
      <c r="DM422" s="443"/>
      <c r="DN422" s="443"/>
      <c r="DO422" s="443"/>
      <c r="DP422" s="460"/>
      <c r="DQ422" s="443"/>
      <c r="DR422" s="443"/>
      <c r="DS422" s="443"/>
      <c r="DT422" s="443"/>
      <c r="DU422" s="443"/>
      <c r="DV422" s="443"/>
      <c r="DW422" s="443"/>
      <c r="DX422" s="443"/>
      <c r="DY422" s="460"/>
      <c r="DZ422" s="443"/>
      <c r="EA422" s="443"/>
      <c r="EB422" s="443"/>
      <c r="EC422" s="443"/>
      <c r="ED422" s="443"/>
      <c r="EE422" s="443"/>
      <c r="EF422" s="443"/>
      <c r="EG422" s="443"/>
      <c r="EH422" s="460"/>
      <c r="EI422" s="443"/>
      <c r="EJ422" s="443"/>
      <c r="EK422" s="443"/>
      <c r="EL422" s="443"/>
      <c r="EM422" s="443"/>
      <c r="EN422" s="443"/>
      <c r="EO422" s="443"/>
      <c r="EP422" s="443"/>
      <c r="EQ422" s="460"/>
      <c r="ER422" s="443"/>
      <c r="ES422" s="443"/>
      <c r="ET422" s="443"/>
      <c r="EU422" s="443"/>
      <c r="EV422" s="443"/>
      <c r="EW422" s="443"/>
      <c r="EX422" s="443"/>
      <c r="EY422" s="443"/>
      <c r="EZ422" s="460"/>
      <c r="FA422" s="443"/>
      <c r="FB422" s="443"/>
      <c r="FC422" s="443"/>
      <c r="FD422" s="443"/>
      <c r="FE422" s="443"/>
      <c r="FF422" s="443"/>
      <c r="FG422" s="443"/>
      <c r="FH422" s="443"/>
      <c r="FI422" s="460"/>
      <c r="FJ422" s="443"/>
      <c r="FK422" s="443"/>
      <c r="FL422" s="443"/>
      <c r="FM422" s="443"/>
      <c r="FN422" s="443"/>
      <c r="FO422" s="443"/>
      <c r="FP422" s="443"/>
      <c r="FQ422" s="443"/>
      <c r="FR422" s="460"/>
      <c r="FS422" s="443"/>
      <c r="FT422" s="443"/>
      <c r="FU422" s="443"/>
      <c r="FV422" s="443"/>
      <c r="FW422" s="443"/>
      <c r="FX422" s="443"/>
      <c r="FY422" s="443"/>
      <c r="FZ422" s="443"/>
      <c r="GA422" s="460"/>
      <c r="GB422" s="443"/>
      <c r="GC422" s="443"/>
      <c r="GD422" s="443"/>
      <c r="GE422" s="443"/>
      <c r="GF422" s="443"/>
      <c r="GG422" s="443"/>
      <c r="GH422" s="443"/>
      <c r="GI422" s="443"/>
      <c r="GJ422" s="460"/>
      <c r="GK422" s="443"/>
      <c r="GL422" s="443"/>
      <c r="GM422" s="443"/>
      <c r="GN422" s="443"/>
      <c r="GO422" s="443"/>
      <c r="GP422" s="443"/>
      <c r="GQ422" s="443"/>
      <c r="GR422" s="443"/>
      <c r="GS422" s="460"/>
      <c r="GT422" s="443"/>
      <c r="GU422" s="443"/>
      <c r="GV422" s="443"/>
      <c r="GW422" s="443"/>
      <c r="GX422" s="443"/>
      <c r="GY422" s="443"/>
      <c r="GZ422" s="443"/>
      <c r="HA422" s="443"/>
      <c r="HB422" s="460"/>
      <c r="HC422" s="443"/>
      <c r="HD422" s="443"/>
      <c r="HE422" s="443"/>
      <c r="HF422" s="443"/>
      <c r="HG422" s="443"/>
      <c r="HH422" s="443"/>
      <c r="HI422" s="443"/>
      <c r="HJ422" s="443"/>
      <c r="HK422" s="460"/>
      <c r="HL422" s="443"/>
      <c r="HM422" s="443"/>
      <c r="HN422" s="443"/>
      <c r="HO422" s="443"/>
      <c r="HP422" s="443"/>
      <c r="HQ422" s="443"/>
      <c r="HR422" s="443"/>
      <c r="HS422" s="443"/>
      <c r="HT422" s="460"/>
      <c r="HU422" s="443"/>
      <c r="HV422" s="443"/>
      <c r="HW422" s="443"/>
      <c r="HX422" s="443"/>
      <c r="HY422" s="443"/>
      <c r="HZ422" s="443"/>
      <c r="IA422" s="443"/>
      <c r="IB422" s="443"/>
      <c r="IC422" s="460"/>
      <c r="ID422" s="443"/>
      <c r="IE422" s="443"/>
      <c r="IF422" s="443"/>
      <c r="IG422" s="443"/>
      <c r="IH422" s="443"/>
      <c r="II422" s="443"/>
      <c r="IJ422" s="443"/>
      <c r="IK422" s="443"/>
      <c r="IL422" s="460"/>
      <c r="IM422" s="443"/>
      <c r="IN422" s="443"/>
      <c r="IO422" s="443"/>
      <c r="IP422" s="443"/>
      <c r="IQ422" s="443"/>
      <c r="IR422" s="443"/>
      <c r="IS422" s="443"/>
      <c r="IT422" s="443"/>
      <c r="IU422" s="460"/>
      <c r="IV422" s="443"/>
      <c r="IW422" s="443"/>
      <c r="IX422" s="443"/>
      <c r="IY422" s="443"/>
      <c r="IZ422" s="443"/>
      <c r="JA422" s="443"/>
      <c r="JB422" s="443"/>
      <c r="JC422" s="443"/>
      <c r="JD422" s="460"/>
      <c r="JE422" s="443"/>
      <c r="JF422" s="443"/>
      <c r="JG422" s="443"/>
      <c r="JH422" s="443"/>
      <c r="JI422" s="443"/>
      <c r="JJ422" s="443"/>
      <c r="JK422" s="443"/>
      <c r="JL422" s="443"/>
      <c r="JM422" s="460"/>
      <c r="JN422" s="443"/>
      <c r="JO422" s="443"/>
      <c r="JP422" s="443"/>
      <c r="JQ422" s="443"/>
      <c r="JR422" s="443"/>
      <c r="JS422" s="443"/>
      <c r="JT422" s="443"/>
      <c r="JU422" s="443"/>
      <c r="JV422" s="460"/>
      <c r="JW422" s="443"/>
      <c r="JX422" s="443"/>
      <c r="JY422" s="443"/>
      <c r="JZ422" s="443"/>
      <c r="KA422" s="443"/>
      <c r="KB422" s="443"/>
      <c r="KC422" s="443"/>
      <c r="KD422" s="443"/>
      <c r="KE422" s="460"/>
      <c r="KF422" s="443"/>
      <c r="KG422" s="443"/>
      <c r="KH422" s="443"/>
      <c r="KI422" s="443"/>
      <c r="KJ422" s="443"/>
      <c r="KK422" s="443"/>
      <c r="KL422" s="443"/>
      <c r="KM422" s="443"/>
      <c r="KN422" s="460"/>
      <c r="KO422" s="443"/>
      <c r="KP422" s="443"/>
      <c r="KQ422" s="443"/>
      <c r="KR422" s="443"/>
      <c r="KS422" s="443"/>
      <c r="KT422" s="443"/>
      <c r="KU422" s="443"/>
      <c r="KV422" s="443"/>
      <c r="KW422" s="460"/>
      <c r="KX422" s="443"/>
      <c r="KY422" s="443"/>
      <c r="KZ422" s="443"/>
      <c r="LA422" s="443"/>
      <c r="LB422" s="443"/>
      <c r="LC422" s="443"/>
      <c r="LD422" s="443"/>
      <c r="LE422" s="443"/>
      <c r="LF422" s="460"/>
      <c r="LG422" s="443"/>
      <c r="LH422" s="443"/>
      <c r="LI422" s="443"/>
      <c r="LJ422" s="443"/>
      <c r="LK422" s="443"/>
      <c r="LL422" s="443"/>
      <c r="LM422" s="443"/>
      <c r="LN422" s="443"/>
      <c r="LO422" s="460"/>
      <c r="LP422" s="443"/>
      <c r="LQ422" s="443"/>
      <c r="LR422" s="443"/>
      <c r="LS422" s="443"/>
      <c r="LT422" s="443"/>
      <c r="LU422" s="443"/>
      <c r="LV422" s="443"/>
      <c r="LW422" s="443"/>
      <c r="LX422" s="460"/>
      <c r="LY422" s="443"/>
      <c r="LZ422" s="443"/>
      <c r="MA422" s="443"/>
      <c r="MB422" s="443"/>
      <c r="MC422" s="443"/>
      <c r="MD422" s="443"/>
      <c r="ME422" s="443"/>
      <c r="MF422" s="443"/>
      <c r="MG422" s="460"/>
      <c r="MH422" s="443"/>
      <c r="MI422" s="443"/>
      <c r="MJ422" s="443"/>
      <c r="MK422" s="443"/>
      <c r="ML422" s="443"/>
      <c r="MM422" s="443"/>
      <c r="MN422" s="443"/>
      <c r="MO422" s="443"/>
      <c r="MP422" s="460"/>
      <c r="MQ422" s="443"/>
      <c r="MR422" s="443"/>
      <c r="MS422" s="443"/>
      <c r="MT422" s="443"/>
      <c r="MU422" s="443"/>
      <c r="MV422" s="443"/>
      <c r="MW422" s="443"/>
      <c r="MX422" s="443"/>
      <c r="MY422" s="460"/>
      <c r="MZ422" s="443"/>
      <c r="NA422" s="443"/>
      <c r="NB422" s="443"/>
      <c r="NC422" s="443"/>
      <c r="ND422" s="443"/>
      <c r="NE422" s="443"/>
      <c r="NF422" s="443"/>
      <c r="NG422" s="443"/>
      <c r="NH422" s="460"/>
    </row>
    <row r="423" spans="1:372" ht="18">
      <c r="A423" s="443"/>
      <c r="C423" s="460"/>
      <c r="E423" s="444"/>
      <c r="F423" s="443"/>
      <c r="G423" s="443"/>
      <c r="H423" s="443"/>
      <c r="I423" s="286"/>
      <c r="J423" s="443"/>
      <c r="K423" s="286"/>
      <c r="L423" s="460"/>
      <c r="M423" s="441"/>
      <c r="N423" s="446"/>
      <c r="O423" s="468"/>
      <c r="P423" s="335"/>
      <c r="Q423" s="443"/>
      <c r="R423" s="443"/>
      <c r="S423" s="443"/>
      <c r="T423" s="443"/>
      <c r="U423" s="460"/>
      <c r="V423" s="722"/>
      <c r="W423" s="722"/>
      <c r="X423" s="680"/>
      <c r="Y423" s="722"/>
      <c r="Z423" s="722"/>
      <c r="AB423" s="443"/>
      <c r="AC423" s="443"/>
      <c r="AD423" s="460"/>
      <c r="AE423" s="676"/>
      <c r="AF423" s="722"/>
      <c r="AG423" s="668"/>
      <c r="AH423" s="722"/>
      <c r="AI423" s="722"/>
      <c r="AK423" s="443"/>
      <c r="AL423" s="443"/>
      <c r="AM423" s="460"/>
      <c r="AN423" s="62">
        <v>2016</v>
      </c>
      <c r="AO423" s="471"/>
      <c r="AP423" s="471"/>
      <c r="AQ423" s="443"/>
      <c r="AR423" s="443"/>
      <c r="AS423" s="443"/>
      <c r="AT423" s="443"/>
      <c r="AU423" s="443"/>
      <c r="AV423" s="460"/>
      <c r="AW423" s="655">
        <v>2020</v>
      </c>
      <c r="AX423" s="443"/>
      <c r="AZ423" s="471"/>
      <c r="BB423" s="443"/>
      <c r="BC423" s="24"/>
      <c r="BD423" s="443"/>
      <c r="BE423" s="460"/>
      <c r="BF423" s="655" t="s">
        <v>3703</v>
      </c>
      <c r="BI423" s="471"/>
      <c r="BJ423" s="443"/>
      <c r="BK423" s="443"/>
      <c r="BL423" s="443"/>
      <c r="BM423" s="443"/>
      <c r="BN423" s="460"/>
      <c r="BO423" s="443"/>
      <c r="BP423" s="443"/>
      <c r="BQ423" s="443"/>
      <c r="BR423" s="443"/>
      <c r="BS423" s="443"/>
      <c r="BT423" s="443"/>
      <c r="BU423" s="443"/>
      <c r="BV423" s="443"/>
      <c r="BW423" s="460"/>
      <c r="BX423" s="443"/>
      <c r="BY423" s="443"/>
      <c r="BZ423" s="443"/>
      <c r="CA423" s="443"/>
      <c r="CB423" s="443"/>
      <c r="CC423" s="443"/>
      <c r="CD423" s="443"/>
      <c r="CE423" s="443"/>
      <c r="CF423" s="460"/>
      <c r="CG423" s="443"/>
      <c r="CH423" s="443"/>
      <c r="CI423" s="443"/>
      <c r="CJ423" s="443"/>
      <c r="CK423" s="443"/>
      <c r="CL423" s="443"/>
      <c r="CM423" s="443"/>
      <c r="CN423" s="443"/>
      <c r="CO423" s="460"/>
      <c r="CP423" s="443"/>
      <c r="CQ423" s="443"/>
      <c r="CR423" s="443"/>
      <c r="CS423" s="443"/>
      <c r="CT423" s="443"/>
      <c r="CU423" s="443"/>
      <c r="CV423" s="443"/>
      <c r="CW423" s="443"/>
      <c r="CX423" s="460"/>
      <c r="CY423" s="443"/>
      <c r="CZ423" s="443"/>
      <c r="DA423" s="443"/>
      <c r="DB423" s="443"/>
      <c r="DC423" s="443"/>
      <c r="DD423" s="443"/>
      <c r="DE423" s="443"/>
      <c r="DF423" s="443"/>
      <c r="DG423" s="460"/>
      <c r="DH423" s="443"/>
      <c r="DI423" s="443"/>
      <c r="DJ423" s="443"/>
      <c r="DK423" s="443"/>
      <c r="DL423" s="443"/>
      <c r="DM423" s="443"/>
      <c r="DN423" s="443"/>
      <c r="DO423" s="443"/>
      <c r="DP423" s="460"/>
      <c r="DQ423" s="443"/>
      <c r="DR423" s="443"/>
      <c r="DS423" s="443"/>
      <c r="DT423" s="443"/>
      <c r="DU423" s="443"/>
      <c r="DV423" s="443"/>
      <c r="DW423" s="443"/>
      <c r="DX423" s="443"/>
      <c r="DY423" s="460"/>
      <c r="DZ423" s="443"/>
      <c r="EA423" s="443"/>
      <c r="EB423" s="443"/>
      <c r="EC423" s="443"/>
      <c r="ED423" s="443"/>
      <c r="EE423" s="443"/>
      <c r="EF423" s="443"/>
      <c r="EG423" s="443"/>
      <c r="EH423" s="460"/>
      <c r="EI423" s="443"/>
      <c r="EJ423" s="443"/>
      <c r="EK423" s="443"/>
      <c r="EL423" s="443"/>
      <c r="EM423" s="443"/>
      <c r="EN423" s="443"/>
      <c r="EO423" s="443"/>
      <c r="EP423" s="443"/>
      <c r="EQ423" s="460"/>
      <c r="ER423" s="443"/>
      <c r="ES423" s="443"/>
      <c r="ET423" s="443"/>
      <c r="EU423" s="443"/>
      <c r="EV423" s="443"/>
      <c r="EW423" s="443"/>
      <c r="EX423" s="443"/>
      <c r="EY423" s="443"/>
      <c r="EZ423" s="460"/>
      <c r="FA423" s="443"/>
      <c r="FB423" s="443"/>
      <c r="FC423" s="443"/>
      <c r="FD423" s="443"/>
      <c r="FE423" s="443"/>
      <c r="FF423" s="443"/>
      <c r="FG423" s="443"/>
      <c r="FH423" s="443"/>
      <c r="FI423" s="460"/>
      <c r="FJ423" s="443"/>
      <c r="FK423" s="443"/>
      <c r="FL423" s="443"/>
      <c r="FM423" s="443"/>
      <c r="FN423" s="443"/>
      <c r="FO423" s="443"/>
      <c r="FP423" s="443"/>
      <c r="FQ423" s="443"/>
      <c r="FR423" s="460"/>
      <c r="FS423" s="443"/>
      <c r="FT423" s="443"/>
      <c r="FU423" s="443"/>
      <c r="FV423" s="443"/>
      <c r="FW423" s="443"/>
      <c r="FX423" s="443"/>
      <c r="FY423" s="443"/>
      <c r="FZ423" s="443"/>
      <c r="GA423" s="460"/>
      <c r="GB423" s="443"/>
      <c r="GC423" s="443"/>
      <c r="GD423" s="443"/>
      <c r="GE423" s="443"/>
      <c r="GF423" s="443"/>
      <c r="GG423" s="443"/>
      <c r="GH423" s="443"/>
      <c r="GI423" s="443"/>
      <c r="GJ423" s="460"/>
      <c r="GK423" s="443"/>
      <c r="GL423" s="443"/>
      <c r="GM423" s="443"/>
      <c r="GN423" s="443"/>
      <c r="GO423" s="443"/>
      <c r="GP423" s="443"/>
      <c r="GQ423" s="443"/>
      <c r="GR423" s="443"/>
      <c r="GS423" s="460"/>
      <c r="GT423" s="443"/>
      <c r="GU423" s="443"/>
      <c r="GV423" s="443"/>
      <c r="GW423" s="443"/>
      <c r="GX423" s="443"/>
      <c r="GY423" s="443"/>
      <c r="GZ423" s="443"/>
      <c r="HA423" s="443"/>
      <c r="HB423" s="460"/>
      <c r="HC423" s="443"/>
      <c r="HD423" s="443"/>
      <c r="HE423" s="443"/>
      <c r="HF423" s="443"/>
      <c r="HG423" s="443"/>
      <c r="HH423" s="443"/>
      <c r="HI423" s="443"/>
      <c r="HJ423" s="443"/>
      <c r="HK423" s="460"/>
      <c r="HL423" s="443"/>
      <c r="HM423" s="443"/>
      <c r="HN423" s="443"/>
      <c r="HO423" s="443"/>
      <c r="HP423" s="443"/>
      <c r="HQ423" s="443"/>
      <c r="HR423" s="443"/>
      <c r="HS423" s="443"/>
      <c r="HT423" s="460"/>
      <c r="HU423" s="443"/>
      <c r="HV423" s="443"/>
      <c r="HW423" s="443"/>
      <c r="HX423" s="443"/>
      <c r="HY423" s="443"/>
      <c r="HZ423" s="443"/>
      <c r="IA423" s="443"/>
      <c r="IB423" s="443"/>
      <c r="IC423" s="460"/>
      <c r="ID423" s="443"/>
      <c r="IE423" s="443"/>
      <c r="IF423" s="443"/>
      <c r="IG423" s="443"/>
      <c r="IH423" s="443"/>
      <c r="II423" s="443"/>
      <c r="IJ423" s="443"/>
      <c r="IK423" s="443"/>
      <c r="IL423" s="460"/>
      <c r="IM423" s="443"/>
      <c r="IN423" s="443"/>
      <c r="IO423" s="443"/>
      <c r="IP423" s="443"/>
      <c r="IQ423" s="443"/>
      <c r="IR423" s="443"/>
      <c r="IS423" s="443"/>
      <c r="IT423" s="443"/>
      <c r="IU423" s="460"/>
      <c r="IV423" s="443"/>
      <c r="IW423" s="443"/>
      <c r="IX423" s="443"/>
      <c r="IY423" s="443"/>
      <c r="IZ423" s="443"/>
      <c r="JA423" s="443"/>
      <c r="JB423" s="443"/>
      <c r="JC423" s="443"/>
      <c r="JD423" s="460"/>
      <c r="JE423" s="443"/>
      <c r="JF423" s="443"/>
      <c r="JG423" s="443"/>
      <c r="JH423" s="443"/>
      <c r="JI423" s="443"/>
      <c r="JJ423" s="443"/>
      <c r="JK423" s="443"/>
      <c r="JL423" s="443"/>
      <c r="JM423" s="460"/>
      <c r="JN423" s="443"/>
      <c r="JO423" s="443"/>
      <c r="JP423" s="443"/>
      <c r="JQ423" s="443"/>
      <c r="JR423" s="443"/>
      <c r="JS423" s="443"/>
      <c r="JT423" s="443"/>
      <c r="JU423" s="443"/>
      <c r="JV423" s="460"/>
      <c r="JW423" s="443"/>
      <c r="JX423" s="443"/>
      <c r="JY423" s="443"/>
      <c r="JZ423" s="443"/>
      <c r="KA423" s="443"/>
      <c r="KB423" s="443"/>
      <c r="KC423" s="443"/>
      <c r="KD423" s="443"/>
      <c r="KE423" s="460"/>
      <c r="KF423" s="443"/>
      <c r="KG423" s="443"/>
      <c r="KH423" s="443"/>
      <c r="KI423" s="443"/>
      <c r="KJ423" s="443"/>
      <c r="KK423" s="443"/>
      <c r="KL423" s="443"/>
      <c r="KM423" s="443"/>
      <c r="KN423" s="460"/>
      <c r="KO423" s="443"/>
      <c r="KP423" s="443"/>
      <c r="KQ423" s="443"/>
      <c r="KR423" s="443"/>
      <c r="KS423" s="443"/>
      <c r="KT423" s="443"/>
      <c r="KU423" s="443"/>
      <c r="KV423" s="443"/>
      <c r="KW423" s="460"/>
      <c r="KX423" s="443"/>
      <c r="KY423" s="443"/>
      <c r="KZ423" s="443"/>
      <c r="LA423" s="443"/>
      <c r="LB423" s="443"/>
      <c r="LC423" s="443"/>
      <c r="LD423" s="443"/>
      <c r="LE423" s="443"/>
      <c r="LF423" s="460"/>
      <c r="LG423" s="443"/>
      <c r="LH423" s="443"/>
      <c r="LI423" s="443"/>
      <c r="LJ423" s="443"/>
      <c r="LK423" s="443"/>
      <c r="LL423" s="443"/>
      <c r="LM423" s="443"/>
      <c r="LN423" s="443"/>
      <c r="LO423" s="460"/>
      <c r="LP423" s="443"/>
      <c r="LQ423" s="443"/>
      <c r="LR423" s="443"/>
      <c r="LS423" s="443"/>
      <c r="LT423" s="443"/>
      <c r="LU423" s="443"/>
      <c r="LV423" s="443"/>
      <c r="LW423" s="443"/>
      <c r="LX423" s="460"/>
      <c r="LY423" s="443"/>
      <c r="LZ423" s="443"/>
      <c r="MA423" s="443"/>
      <c r="MB423" s="443"/>
      <c r="MC423" s="443"/>
      <c r="MD423" s="443"/>
      <c r="ME423" s="443"/>
      <c r="MF423" s="443"/>
      <c r="MG423" s="460"/>
      <c r="MH423" s="443"/>
      <c r="MI423" s="443"/>
      <c r="MJ423" s="443"/>
      <c r="MK423" s="443"/>
      <c r="ML423" s="443"/>
      <c r="MM423" s="443"/>
      <c r="MN423" s="443"/>
      <c r="MO423" s="443"/>
      <c r="MP423" s="460"/>
      <c r="MQ423" s="443"/>
      <c r="MR423" s="443"/>
      <c r="MS423" s="443"/>
      <c r="MT423" s="443"/>
      <c r="MU423" s="443"/>
      <c r="MV423" s="443"/>
      <c r="MW423" s="443"/>
      <c r="MX423" s="443"/>
      <c r="MY423" s="460"/>
      <c r="MZ423" s="443"/>
      <c r="NA423" s="443"/>
      <c r="NB423" s="443"/>
      <c r="NC423" s="443"/>
      <c r="ND423" s="443"/>
      <c r="NE423" s="443"/>
      <c r="NF423" s="443"/>
      <c r="NG423" s="443"/>
      <c r="NH423" s="460"/>
    </row>
    <row r="424" spans="1:372" ht="18">
      <c r="A424" s="443"/>
      <c r="C424" s="460"/>
      <c r="E424" s="444"/>
      <c r="F424" s="443"/>
      <c r="G424" s="443"/>
      <c r="H424" s="443"/>
      <c r="I424" s="443"/>
      <c r="J424" s="443"/>
      <c r="K424" s="443"/>
      <c r="L424" s="460"/>
      <c r="M424" s="443"/>
      <c r="N424" s="446"/>
      <c r="O424" s="468"/>
      <c r="P424" s="335"/>
      <c r="Q424" s="443"/>
      <c r="R424" s="443"/>
      <c r="S424" s="443"/>
      <c r="T424" s="443"/>
      <c r="U424" s="460"/>
      <c r="V424" s="723"/>
      <c r="W424" s="722"/>
      <c r="X424" s="680"/>
      <c r="Y424" s="722"/>
      <c r="Z424" s="722"/>
      <c r="AB424" s="443"/>
      <c r="AC424" s="443"/>
      <c r="AD424" s="460"/>
      <c r="AE424" s="723"/>
      <c r="AF424" s="722"/>
      <c r="AG424" s="668"/>
      <c r="AH424" s="722"/>
      <c r="AI424" s="722"/>
      <c r="AK424" s="443"/>
      <c r="AL424" s="443"/>
      <c r="AM424" s="460"/>
      <c r="AN424" s="306" t="s">
        <v>181</v>
      </c>
      <c r="AO424" s="443"/>
      <c r="AP424" s="443"/>
      <c r="AQ424" s="212">
        <v>0</v>
      </c>
      <c r="AR424" s="443" t="s">
        <v>1594</v>
      </c>
      <c r="AS424" s="443"/>
      <c r="AT424" s="443"/>
      <c r="AU424" s="443"/>
      <c r="AV424" s="460"/>
      <c r="AW424" s="306" t="s">
        <v>847</v>
      </c>
      <c r="AX424" s="283"/>
      <c r="AY424" s="446"/>
      <c r="AZ424" s="212">
        <v>13859.662499999946</v>
      </c>
      <c r="BA424" s="388" t="s">
        <v>2155</v>
      </c>
      <c r="BB424" s="443" t="s">
        <v>1677</v>
      </c>
      <c r="BC424" s="24"/>
      <c r="BD424" s="443"/>
      <c r="BE424" s="460"/>
      <c r="BF424" s="106" t="s">
        <v>1851</v>
      </c>
      <c r="BG424" s="283"/>
      <c r="BH424" s="621"/>
      <c r="BI424" s="212">
        <v>29489.574999999895</v>
      </c>
      <c r="BJ424" s="388" t="s">
        <v>3790</v>
      </c>
      <c r="BK424" s="443" t="s">
        <v>1677</v>
      </c>
      <c r="BL424" s="443"/>
      <c r="BM424" s="443"/>
      <c r="BN424" s="460"/>
      <c r="BO424" s="443"/>
      <c r="BP424" s="443"/>
      <c r="BQ424" s="443"/>
      <c r="BR424" s="443"/>
      <c r="BS424" s="443"/>
      <c r="BT424" s="443"/>
      <c r="BU424" s="443"/>
      <c r="BV424" s="443"/>
      <c r="BW424" s="460"/>
      <c r="BX424" s="443"/>
      <c r="BY424" s="443"/>
      <c r="BZ424" s="443"/>
      <c r="CA424" s="443"/>
      <c r="CB424" s="443"/>
      <c r="CC424" s="443"/>
      <c r="CD424" s="443"/>
      <c r="CE424" s="443"/>
      <c r="CF424" s="460"/>
      <c r="CG424" s="443"/>
      <c r="CH424" s="443"/>
      <c r="CI424" s="443"/>
      <c r="CJ424" s="443"/>
      <c r="CK424" s="443"/>
      <c r="CL424" s="443"/>
      <c r="CM424" s="443"/>
      <c r="CN424" s="443"/>
      <c r="CO424" s="460"/>
      <c r="CP424" s="443"/>
      <c r="CQ424" s="443"/>
      <c r="CR424" s="443"/>
      <c r="CS424" s="443"/>
      <c r="CT424" s="443"/>
      <c r="CU424" s="443"/>
      <c r="CV424" s="443"/>
      <c r="CW424" s="443"/>
      <c r="CX424" s="460"/>
      <c r="CY424" s="443"/>
      <c r="CZ424" s="443"/>
      <c r="DA424" s="443"/>
      <c r="DB424" s="443"/>
      <c r="DC424" s="443"/>
      <c r="DD424" s="443"/>
      <c r="DE424" s="443"/>
      <c r="DF424" s="443"/>
      <c r="DG424" s="460"/>
      <c r="DH424" s="443"/>
      <c r="DI424" s="443"/>
      <c r="DJ424" s="443"/>
      <c r="DK424" s="443"/>
      <c r="DL424" s="443"/>
      <c r="DM424" s="443"/>
      <c r="DN424" s="443"/>
      <c r="DO424" s="443"/>
      <c r="DP424" s="460"/>
      <c r="DQ424" s="443"/>
      <c r="DR424" s="443"/>
      <c r="DS424" s="443"/>
      <c r="DT424" s="443"/>
      <c r="DU424" s="443"/>
      <c r="DV424" s="443"/>
      <c r="DW424" s="443"/>
      <c r="DX424" s="443"/>
      <c r="DY424" s="460"/>
      <c r="DZ424" s="443"/>
      <c r="EA424" s="443"/>
      <c r="EB424" s="443"/>
      <c r="EC424" s="443"/>
      <c r="ED424" s="443"/>
      <c r="EE424" s="443"/>
      <c r="EF424" s="443"/>
      <c r="EG424" s="443"/>
      <c r="EH424" s="460"/>
      <c r="EI424" s="443"/>
      <c r="EJ424" s="443"/>
      <c r="EK424" s="443"/>
      <c r="EL424" s="443"/>
      <c r="EM424" s="443"/>
      <c r="EN424" s="443"/>
      <c r="EO424" s="443"/>
      <c r="EP424" s="443"/>
      <c r="EQ424" s="460"/>
      <c r="ER424" s="443"/>
      <c r="ES424" s="443"/>
      <c r="ET424" s="443"/>
      <c r="EU424" s="443"/>
      <c r="EV424" s="443"/>
      <c r="EW424" s="443"/>
      <c r="EX424" s="443"/>
      <c r="EY424" s="443"/>
      <c r="EZ424" s="460"/>
      <c r="FA424" s="443"/>
      <c r="FB424" s="443"/>
      <c r="FC424" s="443"/>
      <c r="FD424" s="443"/>
      <c r="FE424" s="443"/>
      <c r="FF424" s="443"/>
      <c r="FG424" s="443"/>
      <c r="FH424" s="443"/>
      <c r="FI424" s="460"/>
      <c r="FJ424" s="443"/>
      <c r="FK424" s="443"/>
      <c r="FL424" s="443"/>
      <c r="FM424" s="443"/>
      <c r="FN424" s="443"/>
      <c r="FO424" s="443"/>
      <c r="FP424" s="443"/>
      <c r="FQ424" s="443"/>
      <c r="FR424" s="460"/>
      <c r="FS424" s="443"/>
      <c r="FT424" s="443"/>
      <c r="FU424" s="443"/>
      <c r="FV424" s="443"/>
      <c r="FW424" s="443"/>
      <c r="FX424" s="443"/>
      <c r="FY424" s="443"/>
      <c r="FZ424" s="443"/>
      <c r="GA424" s="460"/>
      <c r="GB424" s="443"/>
      <c r="GC424" s="443"/>
      <c r="GD424" s="443"/>
      <c r="GE424" s="443"/>
      <c r="GF424" s="443"/>
      <c r="GG424" s="443"/>
      <c r="GH424" s="443"/>
      <c r="GI424" s="443"/>
      <c r="GJ424" s="460"/>
      <c r="GK424" s="443"/>
      <c r="GL424" s="443"/>
      <c r="GM424" s="443"/>
      <c r="GN424" s="443"/>
      <c r="GO424" s="443"/>
      <c r="GP424" s="443"/>
      <c r="GQ424" s="443"/>
      <c r="GR424" s="443"/>
      <c r="GS424" s="460"/>
      <c r="GT424" s="443"/>
      <c r="GU424" s="443"/>
      <c r="GV424" s="443"/>
      <c r="GW424" s="443"/>
      <c r="GX424" s="443"/>
      <c r="GY424" s="443"/>
      <c r="GZ424" s="443"/>
      <c r="HA424" s="443"/>
      <c r="HB424" s="460"/>
      <c r="HC424" s="443"/>
      <c r="HD424" s="443"/>
      <c r="HE424" s="443"/>
      <c r="HF424" s="443"/>
      <c r="HG424" s="443"/>
      <c r="HH424" s="443"/>
      <c r="HI424" s="443"/>
      <c r="HJ424" s="443"/>
      <c r="HK424" s="460"/>
      <c r="HL424" s="443"/>
      <c r="HM424" s="443"/>
      <c r="HN424" s="443"/>
      <c r="HO424" s="443"/>
      <c r="HP424" s="443"/>
      <c r="HQ424" s="443"/>
      <c r="HR424" s="443"/>
      <c r="HS424" s="443"/>
      <c r="HT424" s="460"/>
      <c r="HU424" s="443"/>
      <c r="HV424" s="443"/>
      <c r="HW424" s="443"/>
      <c r="HX424" s="443"/>
      <c r="HY424" s="443"/>
      <c r="HZ424" s="443"/>
      <c r="IA424" s="443"/>
      <c r="IB424" s="443"/>
      <c r="IC424" s="460"/>
      <c r="ID424" s="443"/>
      <c r="IE424" s="443"/>
      <c r="IF424" s="443"/>
      <c r="IG424" s="443"/>
      <c r="IH424" s="443"/>
      <c r="II424" s="443"/>
      <c r="IJ424" s="443"/>
      <c r="IK424" s="443"/>
      <c r="IL424" s="460"/>
      <c r="IM424" s="443"/>
      <c r="IN424" s="443"/>
      <c r="IO424" s="443"/>
      <c r="IP424" s="443"/>
      <c r="IQ424" s="443"/>
      <c r="IR424" s="443"/>
      <c r="IS424" s="443"/>
      <c r="IT424" s="443"/>
      <c r="IU424" s="460"/>
      <c r="IV424" s="443"/>
      <c r="IW424" s="443"/>
      <c r="IX424" s="443"/>
      <c r="IY424" s="443"/>
      <c r="IZ424" s="443"/>
      <c r="JA424" s="443"/>
      <c r="JB424" s="443"/>
      <c r="JC424" s="443"/>
      <c r="JD424" s="460"/>
      <c r="JE424" s="443"/>
      <c r="JF424" s="443"/>
      <c r="JG424" s="443"/>
      <c r="JH424" s="443"/>
      <c r="JI424" s="443"/>
      <c r="JJ424" s="443"/>
      <c r="JK424" s="443"/>
      <c r="JL424" s="443"/>
      <c r="JM424" s="460"/>
      <c r="JN424" s="443"/>
      <c r="JO424" s="443"/>
      <c r="JP424" s="443"/>
      <c r="JQ424" s="443"/>
      <c r="JR424" s="443"/>
      <c r="JS424" s="443"/>
      <c r="JT424" s="443"/>
      <c r="JU424" s="443"/>
      <c r="JV424" s="460"/>
      <c r="JW424" s="443"/>
      <c r="JX424" s="443"/>
      <c r="JY424" s="443"/>
      <c r="JZ424" s="443"/>
      <c r="KA424" s="443"/>
      <c r="KB424" s="443"/>
      <c r="KC424" s="443"/>
      <c r="KD424" s="443"/>
      <c r="KE424" s="460"/>
      <c r="KF424" s="443"/>
      <c r="KG424" s="443"/>
      <c r="KH424" s="443"/>
      <c r="KI424" s="443"/>
      <c r="KJ424" s="443"/>
      <c r="KK424" s="443"/>
      <c r="KL424" s="443"/>
      <c r="KM424" s="443"/>
      <c r="KN424" s="460"/>
      <c r="KO424" s="443"/>
      <c r="KP424" s="443"/>
      <c r="KQ424" s="443"/>
      <c r="KR424" s="443"/>
      <c r="KS424" s="443"/>
      <c r="KT424" s="443"/>
      <c r="KU424" s="443"/>
      <c r="KV424" s="443"/>
      <c r="KW424" s="460"/>
      <c r="KX424" s="443"/>
      <c r="KY424" s="443"/>
      <c r="KZ424" s="443"/>
      <c r="LA424" s="443"/>
      <c r="LB424" s="443"/>
      <c r="LC424" s="443"/>
      <c r="LD424" s="443"/>
      <c r="LE424" s="443"/>
      <c r="LF424" s="460"/>
      <c r="LG424" s="443"/>
      <c r="LH424" s="443"/>
      <c r="LI424" s="443"/>
      <c r="LJ424" s="443"/>
      <c r="LK424" s="443"/>
      <c r="LL424" s="443"/>
      <c r="LM424" s="443"/>
      <c r="LN424" s="443"/>
      <c r="LO424" s="460"/>
      <c r="LP424" s="443"/>
      <c r="LQ424" s="443"/>
      <c r="LR424" s="443"/>
      <c r="LS424" s="443"/>
      <c r="LT424" s="443"/>
      <c r="LU424" s="443"/>
      <c r="LV424" s="443"/>
      <c r="LW424" s="443"/>
      <c r="LX424" s="460"/>
      <c r="LY424" s="443"/>
      <c r="LZ424" s="443"/>
      <c r="MA424" s="443"/>
      <c r="MB424" s="443"/>
      <c r="MC424" s="443"/>
      <c r="MD424" s="443"/>
      <c r="ME424" s="443"/>
      <c r="MF424" s="443"/>
      <c r="MG424" s="460"/>
      <c r="MH424" s="443"/>
      <c r="MI424" s="443"/>
      <c r="MJ424" s="443"/>
      <c r="MK424" s="443"/>
      <c r="ML424" s="443"/>
      <c r="MM424" s="443"/>
      <c r="MN424" s="443"/>
      <c r="MO424" s="443"/>
      <c r="MP424" s="460"/>
      <c r="MQ424" s="443"/>
      <c r="MR424" s="443"/>
      <c r="MS424" s="443"/>
      <c r="MT424" s="443"/>
      <c r="MU424" s="443"/>
      <c r="MV424" s="443"/>
      <c r="MW424" s="443"/>
      <c r="MX424" s="443"/>
      <c r="MY424" s="460"/>
      <c r="MZ424" s="443"/>
      <c r="NA424" s="443"/>
      <c r="NB424" s="443"/>
      <c r="NC424" s="443"/>
      <c r="ND424" s="443"/>
      <c r="NE424" s="443"/>
      <c r="NF424" s="443"/>
      <c r="NG424" s="443"/>
      <c r="NH424" s="460"/>
    </row>
    <row r="425" spans="1:372" ht="18">
      <c r="A425" s="471"/>
      <c r="B425" s="213"/>
      <c r="C425" s="214"/>
      <c r="D425" s="215"/>
      <c r="E425" s="470"/>
      <c r="F425" s="471"/>
      <c r="G425" s="471"/>
      <c r="H425" s="471"/>
      <c r="I425" s="470"/>
      <c r="J425" s="471"/>
      <c r="K425" s="470"/>
      <c r="L425" s="214"/>
      <c r="M425" s="540"/>
      <c r="N425" s="306"/>
      <c r="O425" s="306"/>
      <c r="P425" s="349"/>
      <c r="Q425" s="443"/>
      <c r="R425" s="471"/>
      <c r="S425" s="471"/>
      <c r="T425" s="471"/>
      <c r="U425" s="214"/>
      <c r="V425" s="723"/>
      <c r="W425" s="722"/>
      <c r="X425" s="680"/>
      <c r="Y425" s="722"/>
      <c r="Z425" s="722"/>
      <c r="AB425" s="471"/>
      <c r="AC425" s="471"/>
      <c r="AD425" s="214"/>
      <c r="AE425" s="722"/>
      <c r="AF425" s="722"/>
      <c r="AG425" s="668"/>
      <c r="AH425" s="722"/>
      <c r="AI425" s="722"/>
      <c r="AK425" s="471"/>
      <c r="AL425" s="471"/>
      <c r="AM425" s="214"/>
      <c r="AN425" s="62">
        <v>2015</v>
      </c>
      <c r="AO425" s="443"/>
      <c r="AP425" s="443"/>
      <c r="AQ425" s="471"/>
      <c r="AR425" s="471"/>
      <c r="AS425" s="443"/>
      <c r="AT425" s="471"/>
      <c r="AU425" s="471"/>
      <c r="AV425" s="460"/>
      <c r="AW425" s="655">
        <v>2019</v>
      </c>
      <c r="AX425" s="443"/>
      <c r="AZ425" s="471"/>
      <c r="BB425" s="443"/>
      <c r="BC425" s="24"/>
      <c r="BD425" s="443"/>
      <c r="BE425" s="460"/>
      <c r="BF425" s="655" t="s">
        <v>3703</v>
      </c>
      <c r="BI425" s="471"/>
      <c r="BJ425" s="443"/>
      <c r="BK425" s="443"/>
      <c r="BL425" s="443"/>
      <c r="BM425" s="443"/>
      <c r="BN425" s="460"/>
      <c r="BO425" s="443"/>
      <c r="BP425" s="443"/>
      <c r="BQ425" s="443"/>
      <c r="BR425" s="443"/>
      <c r="BS425" s="443"/>
      <c r="BT425" s="443"/>
      <c r="BU425" s="443"/>
      <c r="BV425" s="443"/>
      <c r="BW425" s="460"/>
      <c r="BX425" s="443"/>
      <c r="BY425" s="443"/>
      <c r="BZ425" s="443"/>
      <c r="CA425" s="443"/>
      <c r="CB425" s="443"/>
      <c r="CC425" s="443"/>
      <c r="CD425" s="443"/>
      <c r="CE425" s="443"/>
      <c r="CF425" s="460"/>
      <c r="CG425" s="443"/>
      <c r="CH425" s="443"/>
      <c r="CI425" s="443"/>
      <c r="CJ425" s="443"/>
      <c r="CK425" s="443"/>
      <c r="CL425" s="443"/>
      <c r="CM425" s="443"/>
      <c r="CN425" s="443"/>
      <c r="CO425" s="460"/>
      <c r="CP425" s="443"/>
      <c r="CQ425" s="443"/>
      <c r="CR425" s="443"/>
      <c r="CS425" s="443"/>
      <c r="CT425" s="443"/>
      <c r="CU425" s="443"/>
      <c r="CV425" s="443"/>
      <c r="CW425" s="443"/>
      <c r="CX425" s="460"/>
      <c r="CY425" s="443"/>
      <c r="CZ425" s="443"/>
      <c r="DA425" s="443"/>
      <c r="DB425" s="443"/>
      <c r="DC425" s="443"/>
      <c r="DD425" s="443"/>
      <c r="DE425" s="443"/>
      <c r="DF425" s="443"/>
      <c r="DG425" s="460"/>
      <c r="DH425" s="443"/>
      <c r="DI425" s="443"/>
      <c r="DJ425" s="443"/>
      <c r="DK425" s="443"/>
      <c r="DL425" s="443"/>
      <c r="DM425" s="443"/>
      <c r="DN425" s="443"/>
      <c r="DO425" s="443"/>
      <c r="DP425" s="460"/>
      <c r="DQ425" s="443"/>
      <c r="DR425" s="443"/>
      <c r="DS425" s="443"/>
      <c r="DT425" s="443"/>
      <c r="DU425" s="443"/>
      <c r="DV425" s="443"/>
      <c r="DW425" s="443"/>
      <c r="DX425" s="443"/>
      <c r="DY425" s="460"/>
      <c r="DZ425" s="443"/>
      <c r="EA425" s="443"/>
      <c r="EB425" s="443"/>
      <c r="EC425" s="443"/>
      <c r="ED425" s="443"/>
      <c r="EE425" s="443"/>
      <c r="EF425" s="443"/>
      <c r="EG425" s="443"/>
      <c r="EH425" s="460"/>
      <c r="EI425" s="443"/>
      <c r="EJ425" s="443"/>
      <c r="EK425" s="443"/>
      <c r="EL425" s="443"/>
      <c r="EM425" s="443"/>
      <c r="EN425" s="443"/>
      <c r="EO425" s="443"/>
      <c r="EP425" s="443"/>
      <c r="EQ425" s="460"/>
      <c r="ER425" s="443"/>
      <c r="ES425" s="443"/>
      <c r="ET425" s="443"/>
      <c r="EU425" s="443"/>
      <c r="EV425" s="443"/>
      <c r="EW425" s="443"/>
      <c r="EX425" s="443"/>
      <c r="EY425" s="443"/>
      <c r="EZ425" s="460"/>
      <c r="FA425" s="443"/>
      <c r="FB425" s="443"/>
      <c r="FC425" s="443"/>
      <c r="FD425" s="443"/>
      <c r="FE425" s="443"/>
      <c r="FF425" s="443"/>
      <c r="FG425" s="443"/>
      <c r="FH425" s="443"/>
      <c r="FI425" s="460"/>
      <c r="FJ425" s="443"/>
      <c r="FK425" s="443"/>
      <c r="FL425" s="443"/>
      <c r="FM425" s="443"/>
      <c r="FN425" s="443"/>
      <c r="FO425" s="443"/>
      <c r="FP425" s="443"/>
      <c r="FQ425" s="443"/>
      <c r="FR425" s="460"/>
      <c r="FS425" s="443"/>
      <c r="FT425" s="443"/>
      <c r="FU425" s="443"/>
      <c r="FV425" s="443"/>
      <c r="FW425" s="443"/>
      <c r="FX425" s="443"/>
      <c r="FY425" s="443"/>
      <c r="FZ425" s="443"/>
      <c r="GA425" s="460"/>
      <c r="GB425" s="443"/>
      <c r="GC425" s="443"/>
      <c r="GD425" s="443"/>
      <c r="GE425" s="443"/>
      <c r="GF425" s="443"/>
      <c r="GG425" s="443"/>
      <c r="GH425" s="443"/>
      <c r="GI425" s="443"/>
      <c r="GJ425" s="460"/>
      <c r="GK425" s="443"/>
      <c r="GL425" s="443"/>
      <c r="GM425" s="443"/>
      <c r="GN425" s="443"/>
      <c r="GO425" s="443"/>
      <c r="GP425" s="443"/>
      <c r="GQ425" s="443"/>
      <c r="GR425" s="443"/>
      <c r="GS425" s="460"/>
      <c r="GT425" s="443"/>
      <c r="GU425" s="443"/>
      <c r="GV425" s="443"/>
      <c r="GW425" s="443"/>
      <c r="GX425" s="443"/>
      <c r="GY425" s="443"/>
      <c r="GZ425" s="443"/>
      <c r="HA425" s="443"/>
      <c r="HB425" s="460"/>
      <c r="HC425" s="443"/>
      <c r="HD425" s="443"/>
      <c r="HE425" s="443"/>
      <c r="HF425" s="443"/>
      <c r="HG425" s="443"/>
      <c r="HH425" s="443"/>
      <c r="HI425" s="443"/>
      <c r="HJ425" s="443"/>
      <c r="HK425" s="460"/>
      <c r="HL425" s="443"/>
      <c r="HM425" s="443"/>
      <c r="HN425" s="443"/>
      <c r="HO425" s="443"/>
      <c r="HP425" s="443"/>
      <c r="HQ425" s="443"/>
      <c r="HR425" s="443"/>
      <c r="HS425" s="443"/>
      <c r="HT425" s="460"/>
      <c r="HU425" s="443"/>
      <c r="HV425" s="443"/>
      <c r="HW425" s="443"/>
      <c r="HX425" s="443"/>
      <c r="HY425" s="443"/>
      <c r="HZ425" s="443"/>
      <c r="IA425" s="443"/>
      <c r="IB425" s="443"/>
      <c r="IC425" s="460"/>
      <c r="ID425" s="443"/>
      <c r="IE425" s="443"/>
      <c r="IF425" s="443"/>
      <c r="IG425" s="443"/>
      <c r="IH425" s="443"/>
      <c r="II425" s="443"/>
      <c r="IJ425" s="443"/>
      <c r="IK425" s="443"/>
      <c r="IL425" s="460"/>
      <c r="IM425" s="443"/>
      <c r="IN425" s="443"/>
      <c r="IO425" s="443"/>
      <c r="IP425" s="443"/>
      <c r="IQ425" s="443"/>
      <c r="IR425" s="443"/>
      <c r="IS425" s="443"/>
      <c r="IT425" s="443"/>
      <c r="IU425" s="460"/>
      <c r="IV425" s="443"/>
      <c r="IW425" s="443"/>
      <c r="IX425" s="443"/>
      <c r="IY425" s="443"/>
      <c r="IZ425" s="443"/>
      <c r="JA425" s="443"/>
      <c r="JB425" s="443"/>
      <c r="JC425" s="443"/>
      <c r="JD425" s="460"/>
      <c r="JE425" s="443"/>
      <c r="JF425" s="443"/>
      <c r="JG425" s="443"/>
      <c r="JH425" s="443"/>
      <c r="JI425" s="443"/>
      <c r="JJ425" s="443"/>
      <c r="JK425" s="443"/>
      <c r="JL425" s="443"/>
      <c r="JM425" s="460"/>
      <c r="JN425" s="443"/>
      <c r="JO425" s="443"/>
      <c r="JP425" s="443"/>
      <c r="JQ425" s="443"/>
      <c r="JR425" s="443"/>
      <c r="JS425" s="443"/>
      <c r="JT425" s="443"/>
      <c r="JU425" s="443"/>
      <c r="JV425" s="460"/>
      <c r="JW425" s="443"/>
      <c r="JX425" s="443"/>
      <c r="JY425" s="443"/>
      <c r="JZ425" s="443"/>
      <c r="KA425" s="443"/>
      <c r="KB425" s="443"/>
      <c r="KC425" s="443"/>
      <c r="KD425" s="443"/>
      <c r="KE425" s="460"/>
      <c r="KF425" s="443"/>
      <c r="KG425" s="443"/>
      <c r="KH425" s="443"/>
      <c r="KI425" s="443"/>
      <c r="KJ425" s="443"/>
      <c r="KK425" s="443"/>
      <c r="KL425" s="443"/>
      <c r="KM425" s="443"/>
      <c r="KN425" s="460"/>
      <c r="KO425" s="443"/>
      <c r="KP425" s="443"/>
      <c r="KQ425" s="443"/>
      <c r="KR425" s="443"/>
      <c r="KS425" s="443"/>
      <c r="KT425" s="443"/>
      <c r="KU425" s="443"/>
      <c r="KV425" s="443"/>
      <c r="KW425" s="460"/>
      <c r="KX425" s="443"/>
      <c r="KY425" s="443"/>
      <c r="KZ425" s="443"/>
      <c r="LA425" s="443"/>
      <c r="LB425" s="443"/>
      <c r="LC425" s="443"/>
      <c r="LD425" s="443"/>
      <c r="LE425" s="443"/>
      <c r="LF425" s="460"/>
      <c r="LG425" s="443"/>
      <c r="LH425" s="443"/>
      <c r="LI425" s="443"/>
      <c r="LJ425" s="443"/>
      <c r="LK425" s="443"/>
      <c r="LL425" s="443"/>
      <c r="LM425" s="443"/>
      <c r="LN425" s="443"/>
      <c r="LO425" s="460"/>
      <c r="LP425" s="443"/>
      <c r="LQ425" s="443"/>
      <c r="LR425" s="443"/>
      <c r="LS425" s="443"/>
      <c r="LT425" s="443"/>
      <c r="LU425" s="443"/>
      <c r="LV425" s="443"/>
      <c r="LW425" s="443"/>
      <c r="LX425" s="460"/>
      <c r="LY425" s="443"/>
      <c r="LZ425" s="443"/>
      <c r="MA425" s="443"/>
      <c r="MB425" s="443"/>
      <c r="MC425" s="443"/>
      <c r="MD425" s="443"/>
      <c r="ME425" s="443"/>
      <c r="MF425" s="443"/>
      <c r="MG425" s="460"/>
      <c r="MH425" s="443"/>
      <c r="MI425" s="443"/>
      <c r="MJ425" s="443"/>
      <c r="MK425" s="443"/>
      <c r="ML425" s="443"/>
      <c r="MM425" s="443"/>
      <c r="MN425" s="443"/>
      <c r="MO425" s="443"/>
      <c r="MP425" s="460"/>
      <c r="MQ425" s="443"/>
      <c r="MR425" s="443"/>
      <c r="MS425" s="443"/>
      <c r="MT425" s="443"/>
      <c r="MU425" s="443"/>
      <c r="MV425" s="443"/>
      <c r="MW425" s="443"/>
      <c r="MX425" s="443"/>
      <c r="MY425" s="460"/>
      <c r="MZ425" s="443"/>
      <c r="NA425" s="443"/>
      <c r="NB425" s="443"/>
      <c r="NC425" s="443"/>
      <c r="ND425" s="443"/>
      <c r="NE425" s="443"/>
      <c r="NF425" s="443"/>
      <c r="NG425" s="443"/>
      <c r="NH425" s="460"/>
    </row>
    <row r="426" spans="1:372" ht="18">
      <c r="A426" s="443"/>
      <c r="C426" s="460"/>
      <c r="E426" s="444"/>
      <c r="F426" s="443"/>
      <c r="G426" s="443"/>
      <c r="H426" s="443"/>
      <c r="I426" s="286"/>
      <c r="J426" s="443"/>
      <c r="K426" s="286"/>
      <c r="L426" s="460"/>
      <c r="M426" s="446"/>
      <c r="N426" s="446"/>
      <c r="O426" s="468"/>
      <c r="P426" s="335"/>
      <c r="Q426" s="443"/>
      <c r="R426" s="443"/>
      <c r="S426" s="443"/>
      <c r="T426" s="443"/>
      <c r="U426" s="460"/>
      <c r="V426" s="722"/>
      <c r="W426" s="722"/>
      <c r="X426" s="680"/>
      <c r="Y426" s="722"/>
      <c r="Z426" s="722"/>
      <c r="AB426" s="443"/>
      <c r="AC426" s="443"/>
      <c r="AD426" s="460"/>
      <c r="AE426" s="721"/>
      <c r="AF426" s="722"/>
      <c r="AG426" s="668"/>
      <c r="AH426" s="722"/>
      <c r="AI426" s="722"/>
      <c r="AK426" s="443"/>
      <c r="AL426" s="443"/>
      <c r="AM426" s="460"/>
      <c r="AN426" s="306" t="s">
        <v>180</v>
      </c>
      <c r="AO426" s="443"/>
      <c r="AP426" s="443"/>
      <c r="AQ426" s="212">
        <v>0</v>
      </c>
      <c r="AR426" s="443" t="s">
        <v>250</v>
      </c>
      <c r="AS426" s="443"/>
      <c r="AT426" s="443"/>
      <c r="AU426" s="443"/>
      <c r="AV426" s="460"/>
      <c r="AW426" s="106" t="s">
        <v>1858</v>
      </c>
      <c r="AX426" s="283"/>
      <c r="AY426" s="446"/>
      <c r="AZ426" s="212">
        <v>13742.6</v>
      </c>
      <c r="BA426" s="388" t="s">
        <v>2156</v>
      </c>
      <c r="BB426" s="443" t="s">
        <v>1678</v>
      </c>
      <c r="BC426" s="24"/>
      <c r="BD426" s="443"/>
      <c r="BE426" s="460"/>
      <c r="BF426" s="106" t="s">
        <v>1839</v>
      </c>
      <c r="BG426" s="283"/>
      <c r="BH426" s="621"/>
      <c r="BI426" s="212">
        <v>28534.850000000002</v>
      </c>
      <c r="BJ426" s="388" t="s">
        <v>3791</v>
      </c>
      <c r="BK426" s="443" t="s">
        <v>1678</v>
      </c>
      <c r="BL426" s="443"/>
      <c r="BM426" s="443"/>
      <c r="BN426" s="460"/>
      <c r="BO426" s="443"/>
      <c r="BP426" s="443"/>
      <c r="BQ426" s="443"/>
      <c r="BR426" s="443"/>
      <c r="BS426" s="443"/>
      <c r="BT426" s="443"/>
      <c r="BU426" s="443"/>
      <c r="BV426" s="443"/>
      <c r="BW426" s="460"/>
      <c r="BX426" s="443"/>
      <c r="BY426" s="443"/>
      <c r="BZ426" s="443"/>
      <c r="CA426" s="443"/>
      <c r="CB426" s="443"/>
      <c r="CC426" s="443"/>
      <c r="CD426" s="443"/>
      <c r="CE426" s="443"/>
      <c r="CF426" s="460"/>
      <c r="CG426" s="443"/>
      <c r="CH426" s="443"/>
      <c r="CI426" s="443"/>
      <c r="CJ426" s="443"/>
      <c r="CK426" s="443"/>
      <c r="CL426" s="443"/>
      <c r="CM426" s="443"/>
      <c r="CN426" s="443"/>
      <c r="CO426" s="460"/>
      <c r="CP426" s="443"/>
      <c r="CQ426" s="443"/>
      <c r="CR426" s="443"/>
      <c r="CS426" s="443"/>
      <c r="CT426" s="443"/>
      <c r="CU426" s="443"/>
      <c r="CV426" s="443"/>
      <c r="CW426" s="443"/>
      <c r="CX426" s="460"/>
      <c r="CY426" s="443"/>
      <c r="CZ426" s="443"/>
      <c r="DA426" s="443"/>
      <c r="DB426" s="443"/>
      <c r="DC426" s="443"/>
      <c r="DD426" s="443"/>
      <c r="DE426" s="443"/>
      <c r="DF426" s="443"/>
      <c r="DG426" s="460"/>
      <c r="DH426" s="443"/>
      <c r="DI426" s="443"/>
      <c r="DJ426" s="443"/>
      <c r="DK426" s="443"/>
      <c r="DL426" s="443"/>
      <c r="DM426" s="443"/>
      <c r="DN426" s="443"/>
      <c r="DO426" s="443"/>
      <c r="DP426" s="460"/>
      <c r="DQ426" s="443"/>
      <c r="DR426" s="443"/>
      <c r="DS426" s="443"/>
      <c r="DT426" s="443"/>
      <c r="DU426" s="443"/>
      <c r="DV426" s="443"/>
      <c r="DW426" s="443"/>
      <c r="DX426" s="443"/>
      <c r="DY426" s="460"/>
      <c r="DZ426" s="443"/>
      <c r="EA426" s="443"/>
      <c r="EB426" s="443"/>
      <c r="EC426" s="443"/>
      <c r="ED426" s="443"/>
      <c r="EE426" s="443"/>
      <c r="EF426" s="443"/>
      <c r="EG426" s="443"/>
      <c r="EH426" s="460"/>
      <c r="EI426" s="443"/>
      <c r="EJ426" s="443"/>
      <c r="EK426" s="443"/>
      <c r="EL426" s="443"/>
      <c r="EM426" s="443"/>
      <c r="EN426" s="443"/>
      <c r="EO426" s="443"/>
      <c r="EP426" s="443"/>
      <c r="EQ426" s="460"/>
      <c r="ER426" s="443"/>
      <c r="ES426" s="443"/>
      <c r="ET426" s="443"/>
      <c r="EU426" s="443"/>
      <c r="EV426" s="443"/>
      <c r="EW426" s="443"/>
      <c r="EX426" s="443"/>
      <c r="EY426" s="443"/>
      <c r="EZ426" s="460"/>
      <c r="FA426" s="443"/>
      <c r="FB426" s="443"/>
      <c r="FC426" s="443"/>
      <c r="FD426" s="443"/>
      <c r="FE426" s="443"/>
      <c r="FF426" s="443"/>
      <c r="FG426" s="443"/>
      <c r="FH426" s="443"/>
      <c r="FI426" s="460"/>
      <c r="FJ426" s="443"/>
      <c r="FK426" s="443"/>
      <c r="FL426" s="443"/>
      <c r="FM426" s="443"/>
      <c r="FN426" s="443"/>
      <c r="FO426" s="443"/>
      <c r="FP426" s="443"/>
      <c r="FQ426" s="443"/>
      <c r="FR426" s="460"/>
      <c r="FS426" s="443"/>
      <c r="FT426" s="443"/>
      <c r="FU426" s="443"/>
      <c r="FV426" s="443"/>
      <c r="FW426" s="443"/>
      <c r="FX426" s="443"/>
      <c r="FY426" s="443"/>
      <c r="FZ426" s="443"/>
      <c r="GA426" s="460"/>
      <c r="GB426" s="443"/>
      <c r="GC426" s="443"/>
      <c r="GD426" s="443"/>
      <c r="GE426" s="443"/>
      <c r="GF426" s="443"/>
      <c r="GG426" s="443"/>
      <c r="GH426" s="443"/>
      <c r="GI426" s="443"/>
      <c r="GJ426" s="460"/>
      <c r="GK426" s="443"/>
      <c r="GL426" s="443"/>
      <c r="GM426" s="443"/>
      <c r="GN426" s="443"/>
      <c r="GO426" s="443"/>
      <c r="GP426" s="443"/>
      <c r="GQ426" s="443"/>
      <c r="GR426" s="443"/>
      <c r="GS426" s="460"/>
      <c r="GT426" s="443"/>
      <c r="GU426" s="443"/>
      <c r="GV426" s="443"/>
      <c r="GW426" s="443"/>
      <c r="GX426" s="443"/>
      <c r="GY426" s="443"/>
      <c r="GZ426" s="443"/>
      <c r="HA426" s="443"/>
      <c r="HB426" s="460"/>
      <c r="HC426" s="443"/>
      <c r="HD426" s="443"/>
      <c r="HE426" s="443"/>
      <c r="HF426" s="443"/>
      <c r="HG426" s="443"/>
      <c r="HH426" s="443"/>
      <c r="HI426" s="443"/>
      <c r="HJ426" s="443"/>
      <c r="HK426" s="460"/>
      <c r="HL426" s="443"/>
      <c r="HM426" s="443"/>
      <c r="HN426" s="443"/>
      <c r="HO426" s="443"/>
      <c r="HP426" s="443"/>
      <c r="HQ426" s="443"/>
      <c r="HR426" s="443"/>
      <c r="HS426" s="443"/>
      <c r="HT426" s="460"/>
      <c r="HU426" s="443"/>
      <c r="HV426" s="443"/>
      <c r="HW426" s="443"/>
      <c r="HX426" s="443"/>
      <c r="HY426" s="443"/>
      <c r="HZ426" s="443"/>
      <c r="IA426" s="443"/>
      <c r="IB426" s="443"/>
      <c r="IC426" s="460"/>
      <c r="ID426" s="443"/>
      <c r="IE426" s="443"/>
      <c r="IF426" s="443"/>
      <c r="IG426" s="443"/>
      <c r="IH426" s="443"/>
      <c r="II426" s="443"/>
      <c r="IJ426" s="443"/>
      <c r="IK426" s="443"/>
      <c r="IL426" s="460"/>
      <c r="IM426" s="443"/>
      <c r="IN426" s="443"/>
      <c r="IO426" s="443"/>
      <c r="IP426" s="443"/>
      <c r="IQ426" s="443"/>
      <c r="IR426" s="443"/>
      <c r="IS426" s="443"/>
      <c r="IT426" s="443"/>
      <c r="IU426" s="460"/>
      <c r="IV426" s="443"/>
      <c r="IW426" s="443"/>
      <c r="IX426" s="443"/>
      <c r="IY426" s="443"/>
      <c r="IZ426" s="443"/>
      <c r="JA426" s="443"/>
      <c r="JB426" s="443"/>
      <c r="JC426" s="443"/>
      <c r="JD426" s="460"/>
      <c r="JE426" s="443"/>
      <c r="JF426" s="443"/>
      <c r="JG426" s="443"/>
      <c r="JH426" s="443"/>
      <c r="JI426" s="443"/>
      <c r="JJ426" s="443"/>
      <c r="JK426" s="443"/>
      <c r="JL426" s="443"/>
      <c r="JM426" s="460"/>
      <c r="JN426" s="443"/>
      <c r="JO426" s="443"/>
      <c r="JP426" s="443"/>
      <c r="JQ426" s="443"/>
      <c r="JR426" s="443"/>
      <c r="JS426" s="443"/>
      <c r="JT426" s="443"/>
      <c r="JU426" s="443"/>
      <c r="JV426" s="460"/>
      <c r="JW426" s="443"/>
      <c r="JX426" s="443"/>
      <c r="JY426" s="443"/>
      <c r="JZ426" s="443"/>
      <c r="KA426" s="443"/>
      <c r="KB426" s="443"/>
      <c r="KC426" s="443"/>
      <c r="KD426" s="443"/>
      <c r="KE426" s="460"/>
      <c r="KF426" s="443"/>
      <c r="KG426" s="443"/>
      <c r="KH426" s="443"/>
      <c r="KI426" s="443"/>
      <c r="KJ426" s="443"/>
      <c r="KK426" s="443"/>
      <c r="KL426" s="443"/>
      <c r="KM426" s="443"/>
      <c r="KN426" s="460"/>
      <c r="KO426" s="443"/>
      <c r="KP426" s="443"/>
      <c r="KQ426" s="443"/>
      <c r="KR426" s="443"/>
      <c r="KS426" s="443"/>
      <c r="KT426" s="443"/>
      <c r="KU426" s="443"/>
      <c r="KV426" s="443"/>
      <c r="KW426" s="460"/>
      <c r="KX426" s="443"/>
      <c r="KY426" s="443"/>
      <c r="KZ426" s="443"/>
      <c r="LA426" s="443"/>
      <c r="LB426" s="443"/>
      <c r="LC426" s="443"/>
      <c r="LD426" s="443"/>
      <c r="LE426" s="443"/>
      <c r="LF426" s="460"/>
      <c r="LG426" s="443"/>
      <c r="LH426" s="443"/>
      <c r="LI426" s="443"/>
      <c r="LJ426" s="443"/>
      <c r="LK426" s="443"/>
      <c r="LL426" s="443"/>
      <c r="LM426" s="443"/>
      <c r="LN426" s="443"/>
      <c r="LO426" s="460"/>
      <c r="LP426" s="443"/>
      <c r="LQ426" s="443"/>
      <c r="LR426" s="443"/>
      <c r="LS426" s="443"/>
      <c r="LT426" s="443"/>
      <c r="LU426" s="443"/>
      <c r="LV426" s="443"/>
      <c r="LW426" s="443"/>
      <c r="LX426" s="460"/>
      <c r="LY426" s="443"/>
      <c r="LZ426" s="443"/>
      <c r="MA426" s="443"/>
      <c r="MB426" s="443"/>
      <c r="MC426" s="443"/>
      <c r="MD426" s="443"/>
      <c r="ME426" s="443"/>
      <c r="MF426" s="443"/>
      <c r="MG426" s="460"/>
      <c r="MH426" s="443"/>
      <c r="MI426" s="443"/>
      <c r="MJ426" s="443"/>
      <c r="MK426" s="443"/>
      <c r="ML426" s="443"/>
      <c r="MM426" s="443"/>
      <c r="MN426" s="443"/>
      <c r="MO426" s="443"/>
      <c r="MP426" s="460"/>
      <c r="MQ426" s="443"/>
      <c r="MR426" s="443"/>
      <c r="MS426" s="443"/>
      <c r="MT426" s="443"/>
      <c r="MU426" s="443"/>
      <c r="MV426" s="443"/>
      <c r="MW426" s="443"/>
      <c r="MX426" s="443"/>
      <c r="MY426" s="460"/>
      <c r="MZ426" s="443"/>
      <c r="NA426" s="443"/>
      <c r="NB426" s="443"/>
      <c r="NC426" s="443"/>
      <c r="ND426" s="443"/>
      <c r="NE426" s="443"/>
      <c r="NF426" s="443"/>
      <c r="NG426" s="443"/>
      <c r="NH426" s="460"/>
    </row>
    <row r="427" spans="1:372" ht="18">
      <c r="A427" s="443"/>
      <c r="C427" s="460"/>
      <c r="E427" s="444"/>
      <c r="F427" s="443"/>
      <c r="G427" s="443"/>
      <c r="H427" s="443"/>
      <c r="I427" s="443"/>
      <c r="J427" s="443"/>
      <c r="K427" s="443"/>
      <c r="L427" s="460"/>
      <c r="M427" s="540"/>
      <c r="N427" s="306"/>
      <c r="O427" s="306"/>
      <c r="P427" s="349"/>
      <c r="Q427" s="443"/>
      <c r="R427" s="443"/>
      <c r="S427" s="443"/>
      <c r="T427" s="443"/>
      <c r="U427" s="460"/>
      <c r="V427" s="723"/>
      <c r="W427" s="722"/>
      <c r="X427" s="680"/>
      <c r="Y427" s="722"/>
      <c r="Z427" s="722"/>
      <c r="AB427" s="443"/>
      <c r="AC427" s="443"/>
      <c r="AD427" s="460"/>
      <c r="AE427" s="722"/>
      <c r="AF427" s="722"/>
      <c r="AG427" s="668"/>
      <c r="AH427" s="722"/>
      <c r="AI427" s="722"/>
      <c r="AK427" s="443"/>
      <c r="AL427" s="443"/>
      <c r="AM427" s="460"/>
      <c r="AN427" s="62" t="s">
        <v>226</v>
      </c>
      <c r="AO427" s="443"/>
      <c r="AP427" s="443"/>
      <c r="AQ427" s="443"/>
      <c r="AR427" s="443"/>
      <c r="AS427" s="443"/>
      <c r="AT427" s="443"/>
      <c r="AU427" s="443"/>
      <c r="AV427" s="460"/>
      <c r="AW427" s="655">
        <v>2020</v>
      </c>
      <c r="AX427" s="443"/>
      <c r="AZ427" s="471"/>
      <c r="BB427" s="443"/>
      <c r="BC427" s="24"/>
      <c r="BD427" s="443"/>
      <c r="BE427" s="460"/>
      <c r="BF427" s="655" t="s">
        <v>3703</v>
      </c>
      <c r="BI427" s="471"/>
      <c r="BJ427" s="443"/>
      <c r="BK427" s="443"/>
      <c r="BL427" s="443"/>
      <c r="BM427" s="443"/>
      <c r="BN427" s="460"/>
      <c r="BO427" s="443"/>
      <c r="BP427" s="443"/>
      <c r="BQ427" s="443"/>
      <c r="BR427" s="443"/>
      <c r="BS427" s="443"/>
      <c r="BT427" s="443"/>
      <c r="BU427" s="443"/>
      <c r="BV427" s="443"/>
      <c r="BW427" s="460"/>
      <c r="BX427" s="443"/>
      <c r="BY427" s="443"/>
      <c r="BZ427" s="443"/>
      <c r="CA427" s="443"/>
      <c r="CB427" s="443"/>
      <c r="CC427" s="443"/>
      <c r="CD427" s="443"/>
      <c r="CE427" s="443"/>
      <c r="CF427" s="460"/>
      <c r="CG427" s="443"/>
      <c r="CH427" s="443"/>
      <c r="CI427" s="443"/>
      <c r="CJ427" s="443"/>
      <c r="CK427" s="443"/>
      <c r="CL427" s="443"/>
      <c r="CM427" s="443"/>
      <c r="CN427" s="443"/>
      <c r="CO427" s="460"/>
      <c r="CP427" s="443"/>
      <c r="CQ427" s="443"/>
      <c r="CR427" s="443"/>
      <c r="CS427" s="443"/>
      <c r="CT427" s="443"/>
      <c r="CU427" s="443"/>
      <c r="CV427" s="443"/>
      <c r="CW427" s="443"/>
      <c r="CX427" s="460"/>
      <c r="CY427" s="443"/>
      <c r="CZ427" s="443"/>
      <c r="DA427" s="443"/>
      <c r="DB427" s="443"/>
      <c r="DC427" s="443"/>
      <c r="DD427" s="443"/>
      <c r="DE427" s="443"/>
      <c r="DF427" s="443"/>
      <c r="DG427" s="460"/>
      <c r="DH427" s="443"/>
      <c r="DI427" s="443"/>
      <c r="DJ427" s="443"/>
      <c r="DK427" s="443"/>
      <c r="DL427" s="443"/>
      <c r="DM427" s="443"/>
      <c r="DN427" s="443"/>
      <c r="DO427" s="443"/>
      <c r="DP427" s="460"/>
      <c r="DQ427" s="443"/>
      <c r="DR427" s="443"/>
      <c r="DS427" s="443"/>
      <c r="DT427" s="443"/>
      <c r="DU427" s="443"/>
      <c r="DV427" s="443"/>
      <c r="DW427" s="443"/>
      <c r="DX427" s="443"/>
      <c r="DY427" s="460"/>
      <c r="DZ427" s="443"/>
      <c r="EA427" s="443"/>
      <c r="EB427" s="443"/>
      <c r="EC427" s="443"/>
      <c r="ED427" s="443"/>
      <c r="EE427" s="443"/>
      <c r="EF427" s="443"/>
      <c r="EG427" s="443"/>
      <c r="EH427" s="460"/>
      <c r="EI427" s="443"/>
      <c r="EJ427" s="443"/>
      <c r="EK427" s="443"/>
      <c r="EL427" s="443"/>
      <c r="EM427" s="443"/>
      <c r="EN427" s="443"/>
      <c r="EO427" s="443"/>
      <c r="EP427" s="443"/>
      <c r="EQ427" s="460"/>
      <c r="ER427" s="443"/>
      <c r="ES427" s="443"/>
      <c r="ET427" s="443"/>
      <c r="EU427" s="443"/>
      <c r="EV427" s="443"/>
      <c r="EW427" s="443"/>
      <c r="EX427" s="443"/>
      <c r="EY427" s="443"/>
      <c r="EZ427" s="460"/>
      <c r="FA427" s="443"/>
      <c r="FB427" s="443"/>
      <c r="FC427" s="443"/>
      <c r="FD427" s="443"/>
      <c r="FE427" s="443"/>
      <c r="FF427" s="443"/>
      <c r="FG427" s="443"/>
      <c r="FH427" s="443"/>
      <c r="FI427" s="460"/>
      <c r="FJ427" s="443"/>
      <c r="FK427" s="443"/>
      <c r="FL427" s="443"/>
      <c r="FM427" s="443"/>
      <c r="FN427" s="443"/>
      <c r="FO427" s="443"/>
      <c r="FP427" s="443"/>
      <c r="FQ427" s="443"/>
      <c r="FR427" s="460"/>
      <c r="FS427" s="443"/>
      <c r="FT427" s="443"/>
      <c r="FU427" s="443"/>
      <c r="FV427" s="443"/>
      <c r="FW427" s="443"/>
      <c r="FX427" s="443"/>
      <c r="FY427" s="443"/>
      <c r="FZ427" s="443"/>
      <c r="GA427" s="460"/>
      <c r="GB427" s="443"/>
      <c r="GC427" s="443"/>
      <c r="GD427" s="443"/>
      <c r="GE427" s="443"/>
      <c r="GF427" s="443"/>
      <c r="GG427" s="443"/>
      <c r="GH427" s="443"/>
      <c r="GI427" s="443"/>
      <c r="GJ427" s="460"/>
      <c r="GK427" s="443"/>
      <c r="GL427" s="443"/>
      <c r="GM427" s="443"/>
      <c r="GN427" s="443"/>
      <c r="GO427" s="443"/>
      <c r="GP427" s="443"/>
      <c r="GQ427" s="443"/>
      <c r="GR427" s="443"/>
      <c r="GS427" s="460"/>
      <c r="GT427" s="443"/>
      <c r="GU427" s="443"/>
      <c r="GV427" s="443"/>
      <c r="GW427" s="443"/>
      <c r="GX427" s="443"/>
      <c r="GY427" s="443"/>
      <c r="GZ427" s="443"/>
      <c r="HA427" s="443"/>
      <c r="HB427" s="460"/>
      <c r="HC427" s="443"/>
      <c r="HD427" s="443"/>
      <c r="HE427" s="443"/>
      <c r="HF427" s="443"/>
      <c r="HG427" s="443"/>
      <c r="HH427" s="443"/>
      <c r="HI427" s="443"/>
      <c r="HJ427" s="443"/>
      <c r="HK427" s="460"/>
      <c r="HL427" s="443"/>
      <c r="HM427" s="443"/>
      <c r="HN427" s="443"/>
      <c r="HO427" s="443"/>
      <c r="HP427" s="443"/>
      <c r="HQ427" s="443"/>
      <c r="HR427" s="443"/>
      <c r="HS427" s="443"/>
      <c r="HT427" s="460"/>
      <c r="HU427" s="443"/>
      <c r="HV427" s="443"/>
      <c r="HW427" s="443"/>
      <c r="HX427" s="443"/>
      <c r="HY427" s="443"/>
      <c r="HZ427" s="443"/>
      <c r="IA427" s="443"/>
      <c r="IB427" s="443"/>
      <c r="IC427" s="460"/>
      <c r="ID427" s="443"/>
      <c r="IE427" s="443"/>
      <c r="IF427" s="443"/>
      <c r="IG427" s="443"/>
      <c r="IH427" s="443"/>
      <c r="II427" s="443"/>
      <c r="IJ427" s="443"/>
      <c r="IK427" s="443"/>
      <c r="IL427" s="460"/>
      <c r="IM427" s="443"/>
      <c r="IN427" s="443"/>
      <c r="IO427" s="443"/>
      <c r="IP427" s="443"/>
      <c r="IQ427" s="443"/>
      <c r="IR427" s="443"/>
      <c r="IS427" s="443"/>
      <c r="IT427" s="443"/>
      <c r="IU427" s="460"/>
      <c r="IV427" s="443"/>
      <c r="IW427" s="443"/>
      <c r="IX427" s="443"/>
      <c r="IY427" s="443"/>
      <c r="IZ427" s="443"/>
      <c r="JA427" s="443"/>
      <c r="JB427" s="443"/>
      <c r="JC427" s="443"/>
      <c r="JD427" s="460"/>
      <c r="JE427" s="443"/>
      <c r="JF427" s="443"/>
      <c r="JG427" s="443"/>
      <c r="JH427" s="443"/>
      <c r="JI427" s="443"/>
      <c r="JJ427" s="443"/>
      <c r="JK427" s="443"/>
      <c r="JL427" s="443"/>
      <c r="JM427" s="460"/>
      <c r="JN427" s="443"/>
      <c r="JO427" s="443"/>
      <c r="JP427" s="443"/>
      <c r="JQ427" s="443"/>
      <c r="JR427" s="443"/>
      <c r="JS427" s="443"/>
      <c r="JT427" s="443"/>
      <c r="JU427" s="443"/>
      <c r="JV427" s="460"/>
      <c r="JW427" s="443"/>
      <c r="JX427" s="443"/>
      <c r="JY427" s="443"/>
      <c r="JZ427" s="443"/>
      <c r="KA427" s="443"/>
      <c r="KB427" s="443"/>
      <c r="KC427" s="443"/>
      <c r="KD427" s="443"/>
      <c r="KE427" s="460"/>
      <c r="KF427" s="443"/>
      <c r="KG427" s="443"/>
      <c r="KH427" s="443"/>
      <c r="KI427" s="443"/>
      <c r="KJ427" s="443"/>
      <c r="KK427" s="443"/>
      <c r="KL427" s="443"/>
      <c r="KM427" s="443"/>
      <c r="KN427" s="460"/>
      <c r="KO427" s="443"/>
      <c r="KP427" s="443"/>
      <c r="KQ427" s="443"/>
      <c r="KR427" s="443"/>
      <c r="KS427" s="443"/>
      <c r="KT427" s="443"/>
      <c r="KU427" s="443"/>
      <c r="KV427" s="443"/>
      <c r="KW427" s="460"/>
      <c r="KX427" s="443"/>
      <c r="KY427" s="443"/>
      <c r="KZ427" s="443"/>
      <c r="LA427" s="443"/>
      <c r="LB427" s="443"/>
      <c r="LC427" s="443"/>
      <c r="LD427" s="443"/>
      <c r="LE427" s="443"/>
      <c r="LF427" s="460"/>
      <c r="LG427" s="443"/>
      <c r="LH427" s="443"/>
      <c r="LI427" s="443"/>
      <c r="LJ427" s="443"/>
      <c r="LK427" s="443"/>
      <c r="LL427" s="443"/>
      <c r="LM427" s="443"/>
      <c r="LN427" s="443"/>
      <c r="LO427" s="460"/>
      <c r="LP427" s="443"/>
      <c r="LQ427" s="443"/>
      <c r="LR427" s="443"/>
      <c r="LS427" s="443"/>
      <c r="LT427" s="443"/>
      <c r="LU427" s="443"/>
      <c r="LV427" s="443"/>
      <c r="LW427" s="443"/>
      <c r="LX427" s="460"/>
      <c r="LY427" s="443"/>
      <c r="LZ427" s="443"/>
      <c r="MA427" s="443"/>
      <c r="MB427" s="443"/>
      <c r="MC427" s="443"/>
      <c r="MD427" s="443"/>
      <c r="ME427" s="443"/>
      <c r="MF427" s="443"/>
      <c r="MG427" s="460"/>
      <c r="MH427" s="443"/>
      <c r="MI427" s="443"/>
      <c r="MJ427" s="443"/>
      <c r="MK427" s="443"/>
      <c r="ML427" s="443"/>
      <c r="MM427" s="443"/>
      <c r="MN427" s="443"/>
      <c r="MO427" s="443"/>
      <c r="MP427" s="460"/>
      <c r="MQ427" s="443"/>
      <c r="MR427" s="443"/>
      <c r="MS427" s="443"/>
      <c r="MT427" s="443"/>
      <c r="MU427" s="443"/>
      <c r="MV427" s="443"/>
      <c r="MW427" s="443"/>
      <c r="MX427" s="443"/>
      <c r="MY427" s="460"/>
      <c r="MZ427" s="443"/>
      <c r="NA427" s="443"/>
      <c r="NB427" s="443"/>
      <c r="NC427" s="443"/>
      <c r="ND427" s="443"/>
      <c r="NE427" s="443"/>
      <c r="NF427" s="443"/>
      <c r="NG427" s="443"/>
      <c r="NH427" s="460"/>
    </row>
    <row r="428" spans="1:372" ht="18">
      <c r="A428" s="443"/>
      <c r="C428" s="460"/>
      <c r="E428" s="444"/>
      <c r="F428" s="443"/>
      <c r="G428" s="443"/>
      <c r="H428" s="443"/>
      <c r="I428" s="443"/>
      <c r="J428" s="443"/>
      <c r="K428" s="443"/>
      <c r="L428" s="460"/>
      <c r="M428" s="446"/>
      <c r="N428" s="446"/>
      <c r="O428" s="468"/>
      <c r="P428" s="335"/>
      <c r="Q428" s="443"/>
      <c r="R428" s="443"/>
      <c r="S428" s="443"/>
      <c r="T428" s="443"/>
      <c r="U428" s="460"/>
      <c r="V428" s="721"/>
      <c r="W428" s="722"/>
      <c r="X428" s="680"/>
      <c r="Y428" s="722"/>
      <c r="Z428" s="722"/>
      <c r="AB428" s="443"/>
      <c r="AC428" s="443"/>
      <c r="AD428" s="460"/>
      <c r="AE428" s="722"/>
      <c r="AF428" s="722"/>
      <c r="AG428" s="668"/>
      <c r="AH428" s="722"/>
      <c r="AI428" s="722"/>
      <c r="AK428" s="443"/>
      <c r="AL428" s="443"/>
      <c r="AM428" s="460"/>
      <c r="AN428" s="443"/>
      <c r="AO428" s="443"/>
      <c r="AP428" s="443"/>
      <c r="AQ428" s="443"/>
      <c r="AR428" s="443"/>
      <c r="AS428" s="443"/>
      <c r="AT428" s="443"/>
      <c r="AU428" s="443"/>
      <c r="AV428" s="460"/>
      <c r="AW428" s="106" t="s">
        <v>1853</v>
      </c>
      <c r="AX428" s="283"/>
      <c r="AY428" s="446"/>
      <c r="AZ428" s="212">
        <v>13701.55000000003</v>
      </c>
      <c r="BA428" s="388" t="s">
        <v>2157</v>
      </c>
      <c r="BB428" s="443" t="s">
        <v>2079</v>
      </c>
      <c r="BC428" s="24"/>
      <c r="BD428" s="443"/>
      <c r="BE428" s="460"/>
      <c r="BF428" s="306" t="s">
        <v>158</v>
      </c>
      <c r="BG428" s="286"/>
      <c r="BH428" s="621"/>
      <c r="BI428" s="212">
        <v>25592.699999999957</v>
      </c>
      <c r="BJ428" s="388" t="s">
        <v>3792</v>
      </c>
      <c r="BK428" s="443" t="s">
        <v>2079</v>
      </c>
      <c r="BL428" s="443"/>
      <c r="BM428" s="443"/>
      <c r="BN428" s="460"/>
      <c r="BO428" s="443"/>
      <c r="BP428" s="443"/>
      <c r="BQ428" s="443"/>
      <c r="BR428" s="443"/>
      <c r="BS428" s="443"/>
      <c r="BT428" s="443"/>
      <c r="BU428" s="443"/>
      <c r="BV428" s="443"/>
      <c r="BW428" s="460"/>
      <c r="BX428" s="443"/>
      <c r="BY428" s="443"/>
      <c r="BZ428" s="443"/>
      <c r="CA428" s="443"/>
      <c r="CB428" s="443"/>
      <c r="CC428" s="443"/>
      <c r="CD428" s="443"/>
      <c r="CE428" s="443"/>
      <c r="CF428" s="460"/>
      <c r="CG428" s="443"/>
      <c r="CH428" s="443"/>
      <c r="CI428" s="443"/>
      <c r="CJ428" s="443"/>
      <c r="CK428" s="443"/>
      <c r="CL428" s="443"/>
      <c r="CM428" s="443"/>
      <c r="CN428" s="443"/>
      <c r="CO428" s="460"/>
      <c r="CP428" s="443"/>
      <c r="CQ428" s="443"/>
      <c r="CR428" s="443"/>
      <c r="CS428" s="443"/>
      <c r="CT428" s="443"/>
      <c r="CU428" s="443"/>
      <c r="CV428" s="443"/>
      <c r="CW428" s="443"/>
      <c r="CX428" s="460"/>
      <c r="CY428" s="443"/>
      <c r="CZ428" s="443"/>
      <c r="DA428" s="443"/>
      <c r="DB428" s="443"/>
      <c r="DC428" s="443"/>
      <c r="DD428" s="443"/>
      <c r="DE428" s="443"/>
      <c r="DF428" s="443"/>
      <c r="DG428" s="460"/>
      <c r="DH428" s="443"/>
      <c r="DI428" s="443"/>
      <c r="DJ428" s="443"/>
      <c r="DK428" s="443"/>
      <c r="DL428" s="443"/>
      <c r="DM428" s="443"/>
      <c r="DN428" s="443"/>
      <c r="DO428" s="443"/>
      <c r="DP428" s="460"/>
      <c r="DQ428" s="443"/>
      <c r="DR428" s="443"/>
      <c r="DS428" s="443"/>
      <c r="DT428" s="443"/>
      <c r="DU428" s="443"/>
      <c r="DV428" s="443"/>
      <c r="DW428" s="443"/>
      <c r="DX428" s="443"/>
      <c r="DY428" s="460"/>
      <c r="DZ428" s="443"/>
      <c r="EA428" s="443"/>
      <c r="EB428" s="443"/>
      <c r="EC428" s="443"/>
      <c r="ED428" s="443"/>
      <c r="EE428" s="443"/>
      <c r="EF428" s="443"/>
      <c r="EG428" s="443"/>
      <c r="EH428" s="460"/>
      <c r="EI428" s="443"/>
      <c r="EJ428" s="443"/>
      <c r="EK428" s="443"/>
      <c r="EL428" s="443"/>
      <c r="EM428" s="443"/>
      <c r="EN428" s="443"/>
      <c r="EO428" s="443"/>
      <c r="EP428" s="443"/>
      <c r="EQ428" s="460"/>
      <c r="ER428" s="443"/>
      <c r="ES428" s="443"/>
      <c r="ET428" s="443"/>
      <c r="EU428" s="443"/>
      <c r="EV428" s="443"/>
      <c r="EW428" s="443"/>
      <c r="EX428" s="443"/>
      <c r="EY428" s="443"/>
      <c r="EZ428" s="460"/>
      <c r="FA428" s="443"/>
      <c r="FB428" s="443"/>
      <c r="FC428" s="443"/>
      <c r="FD428" s="443"/>
      <c r="FE428" s="443"/>
      <c r="FF428" s="443"/>
      <c r="FG428" s="443"/>
      <c r="FH428" s="443"/>
      <c r="FI428" s="460"/>
      <c r="FJ428" s="443"/>
      <c r="FK428" s="443"/>
      <c r="FL428" s="443"/>
      <c r="FM428" s="443"/>
      <c r="FN428" s="443"/>
      <c r="FO428" s="443"/>
      <c r="FP428" s="443"/>
      <c r="FQ428" s="443"/>
      <c r="FR428" s="460"/>
      <c r="FS428" s="443"/>
      <c r="FT428" s="443"/>
      <c r="FU428" s="443"/>
      <c r="FV428" s="443"/>
      <c r="FW428" s="443"/>
      <c r="FX428" s="443"/>
      <c r="FY428" s="443"/>
      <c r="FZ428" s="443"/>
      <c r="GA428" s="460"/>
      <c r="GB428" s="443"/>
      <c r="GC428" s="443"/>
      <c r="GD428" s="443"/>
      <c r="GE428" s="443"/>
      <c r="GF428" s="443"/>
      <c r="GG428" s="443"/>
      <c r="GH428" s="443"/>
      <c r="GI428" s="443"/>
      <c r="GJ428" s="460"/>
      <c r="GK428" s="443"/>
      <c r="GL428" s="443"/>
      <c r="GM428" s="443"/>
      <c r="GN428" s="443"/>
      <c r="GO428" s="443"/>
      <c r="GP428" s="443"/>
      <c r="GQ428" s="443"/>
      <c r="GR428" s="443"/>
      <c r="GS428" s="460"/>
      <c r="GT428" s="443"/>
      <c r="GU428" s="443"/>
      <c r="GV428" s="443"/>
      <c r="GW428" s="443"/>
      <c r="GX428" s="443"/>
      <c r="GY428" s="443"/>
      <c r="GZ428" s="443"/>
      <c r="HA428" s="443"/>
      <c r="HB428" s="460"/>
      <c r="HC428" s="443"/>
      <c r="HD428" s="443"/>
      <c r="HE428" s="443"/>
      <c r="HF428" s="443"/>
      <c r="HG428" s="443"/>
      <c r="HH428" s="443"/>
      <c r="HI428" s="443"/>
      <c r="HJ428" s="443"/>
      <c r="HK428" s="460"/>
      <c r="HL428" s="443"/>
      <c r="HM428" s="443"/>
      <c r="HN428" s="443"/>
      <c r="HO428" s="443"/>
      <c r="HP428" s="443"/>
      <c r="HQ428" s="443"/>
      <c r="HR428" s="443"/>
      <c r="HS428" s="443"/>
      <c r="HT428" s="460"/>
      <c r="HU428" s="443"/>
      <c r="HV428" s="443"/>
      <c r="HW428" s="443"/>
      <c r="HX428" s="443"/>
      <c r="HY428" s="443"/>
      <c r="HZ428" s="443"/>
      <c r="IA428" s="443"/>
      <c r="IB428" s="443"/>
      <c r="IC428" s="460"/>
      <c r="ID428" s="443"/>
      <c r="IE428" s="443"/>
      <c r="IF428" s="443"/>
      <c r="IG428" s="443"/>
      <c r="IH428" s="443"/>
      <c r="II428" s="443"/>
      <c r="IJ428" s="443"/>
      <c r="IK428" s="443"/>
      <c r="IL428" s="460"/>
      <c r="IM428" s="443"/>
      <c r="IN428" s="443"/>
      <c r="IO428" s="443"/>
      <c r="IP428" s="443"/>
      <c r="IQ428" s="443"/>
      <c r="IR428" s="443"/>
      <c r="IS428" s="443"/>
      <c r="IT428" s="443"/>
      <c r="IU428" s="460"/>
      <c r="IV428" s="443"/>
      <c r="IW428" s="443"/>
      <c r="IX428" s="443"/>
      <c r="IY428" s="443"/>
      <c r="IZ428" s="443"/>
      <c r="JA428" s="443"/>
      <c r="JB428" s="443"/>
      <c r="JC428" s="443"/>
      <c r="JD428" s="460"/>
      <c r="JE428" s="443"/>
      <c r="JF428" s="443"/>
      <c r="JG428" s="443"/>
      <c r="JH428" s="443"/>
      <c r="JI428" s="443"/>
      <c r="JJ428" s="443"/>
      <c r="JK428" s="443"/>
      <c r="JL428" s="443"/>
      <c r="JM428" s="460"/>
      <c r="JN428" s="443"/>
      <c r="JO428" s="443"/>
      <c r="JP428" s="443"/>
      <c r="JQ428" s="443"/>
      <c r="JR428" s="443"/>
      <c r="JS428" s="443"/>
      <c r="JT428" s="443"/>
      <c r="JU428" s="443"/>
      <c r="JV428" s="460"/>
      <c r="JW428" s="443"/>
      <c r="JX428" s="443"/>
      <c r="JY428" s="443"/>
      <c r="JZ428" s="443"/>
      <c r="KA428" s="443"/>
      <c r="KB428" s="443"/>
      <c r="KC428" s="443"/>
      <c r="KD428" s="443"/>
      <c r="KE428" s="460"/>
      <c r="KF428" s="443"/>
      <c r="KG428" s="443"/>
      <c r="KH428" s="443"/>
      <c r="KI428" s="443"/>
      <c r="KJ428" s="443"/>
      <c r="KK428" s="443"/>
      <c r="KL428" s="443"/>
      <c r="KM428" s="443"/>
      <c r="KN428" s="460"/>
      <c r="KO428" s="443"/>
      <c r="KP428" s="443"/>
      <c r="KQ428" s="443"/>
      <c r="KR428" s="443"/>
      <c r="KS428" s="443"/>
      <c r="KT428" s="443"/>
      <c r="KU428" s="443"/>
      <c r="KV428" s="443"/>
      <c r="KW428" s="460"/>
      <c r="KX428" s="443"/>
      <c r="KY428" s="443"/>
      <c r="KZ428" s="443"/>
      <c r="LA428" s="443"/>
      <c r="LB428" s="443"/>
      <c r="LC428" s="443"/>
      <c r="LD428" s="443"/>
      <c r="LE428" s="443"/>
      <c r="LF428" s="460"/>
      <c r="LG428" s="443"/>
      <c r="LH428" s="443"/>
      <c r="LI428" s="443"/>
      <c r="LJ428" s="443"/>
      <c r="LK428" s="443"/>
      <c r="LL428" s="443"/>
      <c r="LM428" s="443"/>
      <c r="LN428" s="443"/>
      <c r="LO428" s="460"/>
      <c r="LP428" s="443"/>
      <c r="LQ428" s="443"/>
      <c r="LR428" s="443"/>
      <c r="LS428" s="443"/>
      <c r="LT428" s="443"/>
      <c r="LU428" s="443"/>
      <c r="LV428" s="443"/>
      <c r="LW428" s="443"/>
      <c r="LX428" s="460"/>
      <c r="LY428" s="443"/>
      <c r="LZ428" s="443"/>
      <c r="MA428" s="443"/>
      <c r="MB428" s="443"/>
      <c r="MC428" s="443"/>
      <c r="MD428" s="443"/>
      <c r="ME428" s="443"/>
      <c r="MF428" s="443"/>
      <c r="MG428" s="460"/>
      <c r="MH428" s="443"/>
      <c r="MI428" s="443"/>
      <c r="MJ428" s="443"/>
      <c r="MK428" s="443"/>
      <c r="ML428" s="443"/>
      <c r="MM428" s="443"/>
      <c r="MN428" s="443"/>
      <c r="MO428" s="443"/>
      <c r="MP428" s="460"/>
      <c r="MQ428" s="443"/>
      <c r="MR428" s="443"/>
      <c r="MS428" s="443"/>
      <c r="MT428" s="443"/>
      <c r="MU428" s="443"/>
      <c r="MV428" s="443"/>
      <c r="MW428" s="443"/>
      <c r="MX428" s="443"/>
      <c r="MY428" s="460"/>
      <c r="MZ428" s="443"/>
      <c r="NA428" s="443"/>
      <c r="NB428" s="443"/>
      <c r="NC428" s="443"/>
      <c r="ND428" s="443"/>
      <c r="NE428" s="443"/>
      <c r="NF428" s="443"/>
      <c r="NG428" s="443"/>
      <c r="NH428" s="460"/>
    </row>
    <row r="429" spans="1:372" ht="18">
      <c r="A429" s="443"/>
      <c r="C429" s="460"/>
      <c r="E429" s="444"/>
      <c r="F429" s="443"/>
      <c r="G429" s="443"/>
      <c r="H429" s="443"/>
      <c r="I429" s="443"/>
      <c r="J429" s="443"/>
      <c r="K429" s="443"/>
      <c r="L429" s="460"/>
      <c r="M429" s="443"/>
      <c r="N429" s="443"/>
      <c r="O429" s="443"/>
      <c r="P429" s="443"/>
      <c r="Q429" s="443"/>
      <c r="R429" s="443"/>
      <c r="S429" s="443"/>
      <c r="T429" s="443"/>
      <c r="U429" s="460"/>
      <c r="V429" s="721"/>
      <c r="W429" s="722"/>
      <c r="X429" s="680"/>
      <c r="Y429" s="722"/>
      <c r="Z429" s="722"/>
      <c r="AB429" s="443"/>
      <c r="AC429" s="443"/>
      <c r="AD429" s="460"/>
      <c r="AE429" s="722"/>
      <c r="AF429" s="722"/>
      <c r="AG429" s="668"/>
      <c r="AH429" s="722"/>
      <c r="AI429" s="722"/>
      <c r="AK429" s="443"/>
      <c r="AL429" s="443"/>
      <c r="AM429" s="460"/>
      <c r="AN429" s="443"/>
      <c r="AO429" s="443"/>
      <c r="AP429" s="443"/>
      <c r="AQ429" s="443"/>
      <c r="AR429" s="443"/>
      <c r="AS429" s="443"/>
      <c r="AT429" s="443"/>
      <c r="AU429" s="443"/>
      <c r="AV429" s="460"/>
      <c r="AW429" s="655">
        <v>2020</v>
      </c>
      <c r="AX429" s="443"/>
      <c r="AZ429" s="471"/>
      <c r="BB429" s="443"/>
      <c r="BC429" s="24"/>
      <c r="BD429" s="443"/>
      <c r="BE429" s="460"/>
      <c r="BF429" s="62" t="s">
        <v>1951</v>
      </c>
      <c r="BI429" s="471"/>
      <c r="BJ429" s="443"/>
      <c r="BK429" s="443"/>
      <c r="BL429" s="443"/>
      <c r="BM429" s="443"/>
      <c r="BN429" s="460"/>
      <c r="BO429" s="443"/>
      <c r="BP429" s="443"/>
      <c r="BQ429" s="443"/>
      <c r="BR429" s="443"/>
      <c r="BS429" s="443"/>
      <c r="BT429" s="443"/>
      <c r="BU429" s="443"/>
      <c r="BV429" s="443"/>
      <c r="BW429" s="460"/>
      <c r="BX429" s="443"/>
      <c r="BY429" s="443"/>
      <c r="BZ429" s="443"/>
      <c r="CA429" s="443"/>
      <c r="CB429" s="443"/>
      <c r="CC429" s="443"/>
      <c r="CD429" s="443"/>
      <c r="CE429" s="443"/>
      <c r="CF429" s="460"/>
      <c r="CG429" s="443"/>
      <c r="CH429" s="443"/>
      <c r="CI429" s="443"/>
      <c r="CJ429" s="443"/>
      <c r="CK429" s="443"/>
      <c r="CL429" s="443"/>
      <c r="CM429" s="443"/>
      <c r="CN429" s="443"/>
      <c r="CO429" s="460"/>
      <c r="CP429" s="443"/>
      <c r="CQ429" s="443"/>
      <c r="CR429" s="443"/>
      <c r="CS429" s="443"/>
      <c r="CT429" s="443"/>
      <c r="CU429" s="443"/>
      <c r="CV429" s="443"/>
      <c r="CW429" s="443"/>
      <c r="CX429" s="460"/>
      <c r="CY429" s="443"/>
      <c r="CZ429" s="443"/>
      <c r="DA429" s="443"/>
      <c r="DB429" s="443"/>
      <c r="DC429" s="443"/>
      <c r="DD429" s="443"/>
      <c r="DE429" s="443"/>
      <c r="DF429" s="443"/>
      <c r="DG429" s="460"/>
      <c r="DH429" s="443"/>
      <c r="DI429" s="443"/>
      <c r="DJ429" s="443"/>
      <c r="DK429" s="443"/>
      <c r="DL429" s="443"/>
      <c r="DM429" s="443"/>
      <c r="DN429" s="443"/>
      <c r="DO429" s="443"/>
      <c r="DP429" s="460"/>
      <c r="DQ429" s="443"/>
      <c r="DR429" s="443"/>
      <c r="DS429" s="443"/>
      <c r="DT429" s="443"/>
      <c r="DU429" s="443"/>
      <c r="DV429" s="443"/>
      <c r="DW429" s="443"/>
      <c r="DX429" s="443"/>
      <c r="DY429" s="460"/>
      <c r="DZ429" s="443"/>
      <c r="EA429" s="443"/>
      <c r="EB429" s="443"/>
      <c r="EC429" s="443"/>
      <c r="ED429" s="443"/>
      <c r="EE429" s="443"/>
      <c r="EF429" s="443"/>
      <c r="EG429" s="443"/>
      <c r="EH429" s="460"/>
      <c r="EI429" s="443"/>
      <c r="EJ429" s="443"/>
      <c r="EK429" s="443"/>
      <c r="EL429" s="443"/>
      <c r="EM429" s="443"/>
      <c r="EN429" s="443"/>
      <c r="EO429" s="443"/>
      <c r="EP429" s="443"/>
      <c r="EQ429" s="460"/>
      <c r="ER429" s="443"/>
      <c r="ES429" s="443"/>
      <c r="ET429" s="443"/>
      <c r="EU429" s="443"/>
      <c r="EV429" s="443"/>
      <c r="EW429" s="443"/>
      <c r="EX429" s="443"/>
      <c r="EY429" s="443"/>
      <c r="EZ429" s="460"/>
      <c r="FA429" s="443"/>
      <c r="FB429" s="443"/>
      <c r="FC429" s="443"/>
      <c r="FD429" s="443"/>
      <c r="FE429" s="443"/>
      <c r="FF429" s="443"/>
      <c r="FG429" s="443"/>
      <c r="FH429" s="443"/>
      <c r="FI429" s="460"/>
      <c r="FJ429" s="443"/>
      <c r="FK429" s="443"/>
      <c r="FL429" s="443"/>
      <c r="FM429" s="443"/>
      <c r="FN429" s="443"/>
      <c r="FO429" s="443"/>
      <c r="FP429" s="443"/>
      <c r="FQ429" s="443"/>
      <c r="FR429" s="460"/>
      <c r="FS429" s="443"/>
      <c r="FT429" s="443"/>
      <c r="FU429" s="443"/>
      <c r="FV429" s="443"/>
      <c r="FW429" s="443"/>
      <c r="FX429" s="443"/>
      <c r="FY429" s="443"/>
      <c r="FZ429" s="443"/>
      <c r="GA429" s="460"/>
      <c r="GB429" s="443"/>
      <c r="GC429" s="443"/>
      <c r="GD429" s="443"/>
      <c r="GE429" s="443"/>
      <c r="GF429" s="443"/>
      <c r="GG429" s="443"/>
      <c r="GH429" s="443"/>
      <c r="GI429" s="443"/>
      <c r="GJ429" s="460"/>
      <c r="GK429" s="443"/>
      <c r="GL429" s="443"/>
      <c r="GM429" s="443"/>
      <c r="GN429" s="443"/>
      <c r="GO429" s="443"/>
      <c r="GP429" s="443"/>
      <c r="GQ429" s="443"/>
      <c r="GR429" s="443"/>
      <c r="GS429" s="460"/>
      <c r="GT429" s="443"/>
      <c r="GU429" s="443"/>
      <c r="GV429" s="443"/>
      <c r="GW429" s="443"/>
      <c r="GX429" s="443"/>
      <c r="GY429" s="443"/>
      <c r="GZ429" s="443"/>
      <c r="HA429" s="443"/>
      <c r="HB429" s="460"/>
      <c r="HC429" s="443"/>
      <c r="HD429" s="443"/>
      <c r="HE429" s="443"/>
      <c r="HF429" s="443"/>
      <c r="HG429" s="443"/>
      <c r="HH429" s="443"/>
      <c r="HI429" s="443"/>
      <c r="HJ429" s="443"/>
      <c r="HK429" s="460"/>
      <c r="HL429" s="443"/>
      <c r="HM429" s="443"/>
      <c r="HN429" s="443"/>
      <c r="HO429" s="443"/>
      <c r="HP429" s="443"/>
      <c r="HQ429" s="443"/>
      <c r="HR429" s="443"/>
      <c r="HS429" s="443"/>
      <c r="HT429" s="460"/>
      <c r="HU429" s="443"/>
      <c r="HV429" s="443"/>
      <c r="HW429" s="443"/>
      <c r="HX429" s="443"/>
      <c r="HY429" s="443"/>
      <c r="HZ429" s="443"/>
      <c r="IA429" s="443"/>
      <c r="IB429" s="443"/>
      <c r="IC429" s="460"/>
      <c r="ID429" s="443"/>
      <c r="IE429" s="443"/>
      <c r="IF429" s="443"/>
      <c r="IG429" s="443"/>
      <c r="IH429" s="443"/>
      <c r="II429" s="443"/>
      <c r="IJ429" s="443"/>
      <c r="IK429" s="443"/>
      <c r="IL429" s="460"/>
      <c r="IM429" s="443"/>
      <c r="IN429" s="443"/>
      <c r="IO429" s="443"/>
      <c r="IP429" s="443"/>
      <c r="IQ429" s="443"/>
      <c r="IR429" s="443"/>
      <c r="IS429" s="443"/>
      <c r="IT429" s="443"/>
      <c r="IU429" s="460"/>
      <c r="IV429" s="443"/>
      <c r="IW429" s="443"/>
      <c r="IX429" s="443"/>
      <c r="IY429" s="443"/>
      <c r="IZ429" s="443"/>
      <c r="JA429" s="443"/>
      <c r="JB429" s="443"/>
      <c r="JC429" s="443"/>
      <c r="JD429" s="460"/>
      <c r="JE429" s="443"/>
      <c r="JF429" s="443"/>
      <c r="JG429" s="443"/>
      <c r="JH429" s="443"/>
      <c r="JI429" s="443"/>
      <c r="JJ429" s="443"/>
      <c r="JK429" s="443"/>
      <c r="JL429" s="443"/>
      <c r="JM429" s="460"/>
      <c r="JN429" s="443"/>
      <c r="JO429" s="443"/>
      <c r="JP429" s="443"/>
      <c r="JQ429" s="443"/>
      <c r="JR429" s="443"/>
      <c r="JS429" s="443"/>
      <c r="JT429" s="443"/>
      <c r="JU429" s="443"/>
      <c r="JV429" s="460"/>
      <c r="JW429" s="443"/>
      <c r="JX429" s="443"/>
      <c r="JY429" s="443"/>
      <c r="JZ429" s="443"/>
      <c r="KA429" s="443"/>
      <c r="KB429" s="443"/>
      <c r="KC429" s="443"/>
      <c r="KD429" s="443"/>
      <c r="KE429" s="460"/>
      <c r="KF429" s="443"/>
      <c r="KG429" s="443"/>
      <c r="KH429" s="443"/>
      <c r="KI429" s="443"/>
      <c r="KJ429" s="443"/>
      <c r="KK429" s="443"/>
      <c r="KL429" s="443"/>
      <c r="KM429" s="443"/>
      <c r="KN429" s="460"/>
      <c r="KO429" s="443"/>
      <c r="KP429" s="443"/>
      <c r="KQ429" s="443"/>
      <c r="KR429" s="443"/>
      <c r="KS429" s="443"/>
      <c r="KT429" s="443"/>
      <c r="KU429" s="443"/>
      <c r="KV429" s="443"/>
      <c r="KW429" s="460"/>
      <c r="KX429" s="443"/>
      <c r="KY429" s="443"/>
      <c r="KZ429" s="443"/>
      <c r="LA429" s="443"/>
      <c r="LB429" s="443"/>
      <c r="LC429" s="443"/>
      <c r="LD429" s="443"/>
      <c r="LE429" s="443"/>
      <c r="LF429" s="460"/>
      <c r="LG429" s="443"/>
      <c r="LH429" s="443"/>
      <c r="LI429" s="443"/>
      <c r="LJ429" s="443"/>
      <c r="LK429" s="443"/>
      <c r="LL429" s="443"/>
      <c r="LM429" s="443"/>
      <c r="LN429" s="443"/>
      <c r="LO429" s="460"/>
      <c r="LP429" s="443"/>
      <c r="LQ429" s="443"/>
      <c r="LR429" s="443"/>
      <c r="LS429" s="443"/>
      <c r="LT429" s="443"/>
      <c r="LU429" s="443"/>
      <c r="LV429" s="443"/>
      <c r="LW429" s="443"/>
      <c r="LX429" s="460"/>
      <c r="LY429" s="443"/>
      <c r="LZ429" s="443"/>
      <c r="MA429" s="443"/>
      <c r="MB429" s="443"/>
      <c r="MC429" s="443"/>
      <c r="MD429" s="443"/>
      <c r="ME429" s="443"/>
      <c r="MF429" s="443"/>
      <c r="MG429" s="460"/>
      <c r="MH429" s="443"/>
      <c r="MI429" s="443"/>
      <c r="MJ429" s="443"/>
      <c r="MK429" s="443"/>
      <c r="ML429" s="443"/>
      <c r="MM429" s="443"/>
      <c r="MN429" s="443"/>
      <c r="MO429" s="443"/>
      <c r="MP429" s="460"/>
      <c r="MQ429" s="443"/>
      <c r="MR429" s="443"/>
      <c r="MS429" s="443"/>
      <c r="MT429" s="443"/>
      <c r="MU429" s="443"/>
      <c r="MV429" s="443"/>
      <c r="MW429" s="443"/>
      <c r="MX429" s="443"/>
      <c r="MY429" s="460"/>
      <c r="MZ429" s="443"/>
      <c r="NA429" s="443"/>
      <c r="NB429" s="443"/>
      <c r="NC429" s="443"/>
      <c r="ND429" s="443"/>
      <c r="NE429" s="443"/>
      <c r="NF429" s="443"/>
      <c r="NG429" s="443"/>
      <c r="NH429" s="460"/>
    </row>
    <row r="430" spans="1:372" ht="18">
      <c r="A430" s="443"/>
      <c r="C430" s="460"/>
      <c r="E430" s="444"/>
      <c r="F430" s="443"/>
      <c r="G430" s="443"/>
      <c r="H430" s="443"/>
      <c r="I430" s="443"/>
      <c r="J430" s="443"/>
      <c r="K430" s="443"/>
      <c r="L430" s="460"/>
      <c r="M430" s="443"/>
      <c r="N430" s="443"/>
      <c r="O430" s="443"/>
      <c r="P430" s="443"/>
      <c r="Q430" s="443"/>
      <c r="R430" s="443"/>
      <c r="S430" s="443"/>
      <c r="T430" s="443"/>
      <c r="U430" s="460"/>
      <c r="V430" s="722"/>
      <c r="W430" s="722"/>
      <c r="X430" s="680"/>
      <c r="Y430" s="722"/>
      <c r="Z430" s="722"/>
      <c r="AB430" s="443"/>
      <c r="AC430" s="443"/>
      <c r="AD430" s="460"/>
      <c r="AE430" s="722"/>
      <c r="AF430" s="722"/>
      <c r="AG430" s="668"/>
      <c r="AH430" s="722"/>
      <c r="AI430" s="722"/>
      <c r="AK430" s="443"/>
      <c r="AL430" s="443"/>
      <c r="AM430" s="460"/>
      <c r="AN430" s="441"/>
      <c r="AO430" s="446"/>
      <c r="AP430" s="681"/>
      <c r="AQ430" s="446"/>
      <c r="AR430" s="446"/>
      <c r="AS430" s="443"/>
      <c r="AT430" s="443"/>
      <c r="AU430" s="443"/>
      <c r="AV430" s="460"/>
      <c r="AW430" s="106" t="s">
        <v>1852</v>
      </c>
      <c r="AX430" s="283"/>
      <c r="AY430" s="446"/>
      <c r="AZ430" s="212">
        <v>13694.099999999968</v>
      </c>
      <c r="BA430" s="388" t="s">
        <v>2158</v>
      </c>
      <c r="BB430" s="443" t="s">
        <v>2080</v>
      </c>
      <c r="BC430" s="24"/>
      <c r="BD430" s="443"/>
      <c r="BE430" s="460"/>
      <c r="BF430" s="106" t="s">
        <v>1841</v>
      </c>
      <c r="BG430" s="283"/>
      <c r="BH430" s="621"/>
      <c r="BI430" s="212">
        <v>25505.924999999916</v>
      </c>
      <c r="BJ430" s="388" t="s">
        <v>3793</v>
      </c>
      <c r="BK430" s="443" t="s">
        <v>2080</v>
      </c>
      <c r="BL430" s="443"/>
      <c r="BM430" s="443"/>
      <c r="BN430" s="460"/>
      <c r="BO430" s="443"/>
      <c r="BP430" s="443"/>
      <c r="BQ430" s="443"/>
      <c r="BR430" s="443"/>
      <c r="BS430" s="443"/>
      <c r="BT430" s="443"/>
      <c r="BU430" s="443"/>
      <c r="BV430" s="443"/>
      <c r="BW430" s="460"/>
      <c r="BX430" s="443"/>
      <c r="BY430" s="443"/>
      <c r="BZ430" s="443"/>
      <c r="CA430" s="443"/>
      <c r="CB430" s="443"/>
      <c r="CC430" s="443"/>
      <c r="CD430" s="443"/>
      <c r="CE430" s="443"/>
      <c r="CF430" s="460"/>
      <c r="CG430" s="443"/>
      <c r="CH430" s="443"/>
      <c r="CI430" s="443"/>
      <c r="CJ430" s="443"/>
      <c r="CK430" s="443"/>
      <c r="CL430" s="443"/>
      <c r="CM430" s="443"/>
      <c r="CN430" s="443"/>
      <c r="CO430" s="460"/>
      <c r="CP430" s="443"/>
      <c r="CQ430" s="443"/>
      <c r="CR430" s="443"/>
      <c r="CS430" s="443"/>
      <c r="CT430" s="443"/>
      <c r="CU430" s="443"/>
      <c r="CV430" s="443"/>
      <c r="CW430" s="443"/>
      <c r="CX430" s="460"/>
      <c r="CY430" s="443"/>
      <c r="CZ430" s="443"/>
      <c r="DA430" s="443"/>
      <c r="DB430" s="443"/>
      <c r="DC430" s="443"/>
      <c r="DD430" s="443"/>
      <c r="DE430" s="443"/>
      <c r="DF430" s="443"/>
      <c r="DG430" s="460"/>
      <c r="DH430" s="443"/>
      <c r="DI430" s="443"/>
      <c r="DJ430" s="443"/>
      <c r="DK430" s="443"/>
      <c r="DL430" s="443"/>
      <c r="DM430" s="443"/>
      <c r="DN430" s="443"/>
      <c r="DO430" s="443"/>
      <c r="DP430" s="460"/>
      <c r="DQ430" s="443"/>
      <c r="DR430" s="443"/>
      <c r="DS430" s="443"/>
      <c r="DT430" s="443"/>
      <c r="DU430" s="443"/>
      <c r="DV430" s="443"/>
      <c r="DW430" s="443"/>
      <c r="DX430" s="443"/>
      <c r="DY430" s="460"/>
      <c r="DZ430" s="443"/>
      <c r="EA430" s="443"/>
      <c r="EB430" s="443"/>
      <c r="EC430" s="443"/>
      <c r="ED430" s="443"/>
      <c r="EE430" s="443"/>
      <c r="EF430" s="443"/>
      <c r="EG430" s="443"/>
      <c r="EH430" s="460"/>
      <c r="EI430" s="443"/>
      <c r="EJ430" s="443"/>
      <c r="EK430" s="443"/>
      <c r="EL430" s="443"/>
      <c r="EM430" s="443"/>
      <c r="EN430" s="443"/>
      <c r="EO430" s="443"/>
      <c r="EP430" s="443"/>
      <c r="EQ430" s="460"/>
      <c r="ER430" s="443"/>
      <c r="ES430" s="443"/>
      <c r="ET430" s="443"/>
      <c r="EU430" s="443"/>
      <c r="EV430" s="443"/>
      <c r="EW430" s="443"/>
      <c r="EX430" s="443"/>
      <c r="EY430" s="443"/>
      <c r="EZ430" s="460"/>
      <c r="FA430" s="443"/>
      <c r="FB430" s="443"/>
      <c r="FC430" s="443"/>
      <c r="FD430" s="443"/>
      <c r="FE430" s="443"/>
      <c r="FF430" s="443"/>
      <c r="FG430" s="443"/>
      <c r="FH430" s="443"/>
      <c r="FI430" s="460"/>
      <c r="FJ430" s="443"/>
      <c r="FK430" s="443"/>
      <c r="FL430" s="443"/>
      <c r="FM430" s="443"/>
      <c r="FN430" s="443"/>
      <c r="FO430" s="443"/>
      <c r="FP430" s="443"/>
      <c r="FQ430" s="443"/>
      <c r="FR430" s="460"/>
      <c r="FS430" s="443"/>
      <c r="FT430" s="443"/>
      <c r="FU430" s="443"/>
      <c r="FV430" s="443"/>
      <c r="FW430" s="443"/>
      <c r="FX430" s="443"/>
      <c r="FY430" s="443"/>
      <c r="FZ430" s="443"/>
      <c r="GA430" s="460"/>
      <c r="GB430" s="443"/>
      <c r="GC430" s="443"/>
      <c r="GD430" s="443"/>
      <c r="GE430" s="443"/>
      <c r="GF430" s="443"/>
      <c r="GG430" s="443"/>
      <c r="GH430" s="443"/>
      <c r="GI430" s="443"/>
      <c r="GJ430" s="460"/>
      <c r="GK430" s="443"/>
      <c r="GL430" s="443"/>
      <c r="GM430" s="443"/>
      <c r="GN430" s="443"/>
      <c r="GO430" s="443"/>
      <c r="GP430" s="443"/>
      <c r="GQ430" s="443"/>
      <c r="GR430" s="443"/>
      <c r="GS430" s="460"/>
      <c r="GT430" s="443"/>
      <c r="GU430" s="443"/>
      <c r="GV430" s="443"/>
      <c r="GW430" s="443"/>
      <c r="GX430" s="443"/>
      <c r="GY430" s="443"/>
      <c r="GZ430" s="443"/>
      <c r="HA430" s="443"/>
      <c r="HB430" s="460"/>
      <c r="HC430" s="443"/>
      <c r="HD430" s="443"/>
      <c r="HE430" s="443"/>
      <c r="HF430" s="443"/>
      <c r="HG430" s="443"/>
      <c r="HH430" s="443"/>
      <c r="HI430" s="443"/>
      <c r="HJ430" s="443"/>
      <c r="HK430" s="460"/>
      <c r="HL430" s="443"/>
      <c r="HM430" s="443"/>
      <c r="HN430" s="443"/>
      <c r="HO430" s="443"/>
      <c r="HP430" s="443"/>
      <c r="HQ430" s="443"/>
      <c r="HR430" s="443"/>
      <c r="HS430" s="443"/>
      <c r="HT430" s="460"/>
      <c r="HU430" s="443"/>
      <c r="HV430" s="443"/>
      <c r="HW430" s="443"/>
      <c r="HX430" s="443"/>
      <c r="HY430" s="443"/>
      <c r="HZ430" s="443"/>
      <c r="IA430" s="443"/>
      <c r="IB430" s="443"/>
      <c r="IC430" s="460"/>
      <c r="ID430" s="443"/>
      <c r="IE430" s="443"/>
      <c r="IF430" s="443"/>
      <c r="IG430" s="443"/>
      <c r="IH430" s="443"/>
      <c r="II430" s="443"/>
      <c r="IJ430" s="443"/>
      <c r="IK430" s="443"/>
      <c r="IL430" s="460"/>
      <c r="IM430" s="443"/>
      <c r="IN430" s="443"/>
      <c r="IO430" s="443"/>
      <c r="IP430" s="443"/>
      <c r="IQ430" s="443"/>
      <c r="IR430" s="443"/>
      <c r="IS430" s="443"/>
      <c r="IT430" s="443"/>
      <c r="IU430" s="460"/>
      <c r="IV430" s="443"/>
      <c r="IW430" s="443"/>
      <c r="IX430" s="443"/>
      <c r="IY430" s="443"/>
      <c r="IZ430" s="443"/>
      <c r="JA430" s="443"/>
      <c r="JB430" s="443"/>
      <c r="JC430" s="443"/>
      <c r="JD430" s="460"/>
      <c r="JE430" s="443"/>
      <c r="JF430" s="443"/>
      <c r="JG430" s="443"/>
      <c r="JH430" s="443"/>
      <c r="JI430" s="443"/>
      <c r="JJ430" s="443"/>
      <c r="JK430" s="443"/>
      <c r="JL430" s="443"/>
      <c r="JM430" s="460"/>
      <c r="JN430" s="443"/>
      <c r="JO430" s="443"/>
      <c r="JP430" s="443"/>
      <c r="JQ430" s="443"/>
      <c r="JR430" s="443"/>
      <c r="JS430" s="443"/>
      <c r="JT430" s="443"/>
      <c r="JU430" s="443"/>
      <c r="JV430" s="460"/>
      <c r="JW430" s="443"/>
      <c r="JX430" s="443"/>
      <c r="JY430" s="443"/>
      <c r="JZ430" s="443"/>
      <c r="KA430" s="443"/>
      <c r="KB430" s="443"/>
      <c r="KC430" s="443"/>
      <c r="KD430" s="443"/>
      <c r="KE430" s="460"/>
      <c r="KF430" s="443"/>
      <c r="KG430" s="443"/>
      <c r="KH430" s="443"/>
      <c r="KI430" s="443"/>
      <c r="KJ430" s="443"/>
      <c r="KK430" s="443"/>
      <c r="KL430" s="443"/>
      <c r="KM430" s="443"/>
      <c r="KN430" s="460"/>
      <c r="KO430" s="443"/>
      <c r="KP430" s="443"/>
      <c r="KQ430" s="443"/>
      <c r="KR430" s="443"/>
      <c r="KS430" s="443"/>
      <c r="KT430" s="443"/>
      <c r="KU430" s="443"/>
      <c r="KV430" s="443"/>
      <c r="KW430" s="460"/>
      <c r="KX430" s="443"/>
      <c r="KY430" s="443"/>
      <c r="KZ430" s="443"/>
      <c r="LA430" s="443"/>
      <c r="LB430" s="443"/>
      <c r="LC430" s="443"/>
      <c r="LD430" s="443"/>
      <c r="LE430" s="443"/>
      <c r="LF430" s="460"/>
      <c r="LG430" s="443"/>
      <c r="LH430" s="443"/>
      <c r="LI430" s="443"/>
      <c r="LJ430" s="443"/>
      <c r="LK430" s="443"/>
      <c r="LL430" s="443"/>
      <c r="LM430" s="443"/>
      <c r="LN430" s="443"/>
      <c r="LO430" s="460"/>
      <c r="LP430" s="443"/>
      <c r="LQ430" s="443"/>
      <c r="LR430" s="443"/>
      <c r="LS430" s="443"/>
      <c r="LT430" s="443"/>
      <c r="LU430" s="443"/>
      <c r="LV430" s="443"/>
      <c r="LW430" s="443"/>
      <c r="LX430" s="460"/>
      <c r="LY430" s="443"/>
      <c r="LZ430" s="443"/>
      <c r="MA430" s="443"/>
      <c r="MB430" s="443"/>
      <c r="MC430" s="443"/>
      <c r="MD430" s="443"/>
      <c r="ME430" s="443"/>
      <c r="MF430" s="443"/>
      <c r="MG430" s="460"/>
      <c r="MH430" s="443"/>
      <c r="MI430" s="443"/>
      <c r="MJ430" s="443"/>
      <c r="MK430" s="443"/>
      <c r="ML430" s="443"/>
      <c r="MM430" s="443"/>
      <c r="MN430" s="443"/>
      <c r="MO430" s="443"/>
      <c r="MP430" s="460"/>
      <c r="MQ430" s="443"/>
      <c r="MR430" s="443"/>
      <c r="MS430" s="443"/>
      <c r="MT430" s="443"/>
      <c r="MU430" s="443"/>
      <c r="MV430" s="443"/>
      <c r="MW430" s="443"/>
      <c r="MX430" s="443"/>
      <c r="MY430" s="460"/>
      <c r="MZ430" s="443"/>
      <c r="NA430" s="443"/>
      <c r="NB430" s="443"/>
      <c r="NC430" s="443"/>
      <c r="ND430" s="443"/>
      <c r="NE430" s="443"/>
      <c r="NF430" s="443"/>
      <c r="NG430" s="443"/>
      <c r="NH430" s="460"/>
    </row>
    <row r="431" spans="1:372" ht="18">
      <c r="A431" s="443"/>
      <c r="C431" s="460"/>
      <c r="E431" s="444"/>
      <c r="F431" s="443"/>
      <c r="G431" s="443"/>
      <c r="H431" s="443"/>
      <c r="I431" s="443"/>
      <c r="J431" s="443"/>
      <c r="K431" s="443"/>
      <c r="L431" s="460"/>
      <c r="M431" s="443"/>
      <c r="N431" s="443"/>
      <c r="O431" s="443"/>
      <c r="P431" s="443"/>
      <c r="Q431" s="443"/>
      <c r="R431" s="443"/>
      <c r="S431" s="443"/>
      <c r="T431" s="443"/>
      <c r="U431" s="460"/>
      <c r="V431" s="722"/>
      <c r="W431" s="722"/>
      <c r="X431" s="680"/>
      <c r="Y431" s="722"/>
      <c r="Z431" s="722"/>
      <c r="AB431" s="443"/>
      <c r="AC431" s="443"/>
      <c r="AD431" s="460"/>
      <c r="AE431" s="722"/>
      <c r="AF431" s="722"/>
      <c r="AG431" s="668"/>
      <c r="AH431" s="722"/>
      <c r="AI431" s="722"/>
      <c r="AK431" s="443"/>
      <c r="AL431" s="443"/>
      <c r="AM431" s="460"/>
      <c r="AN431" s="277"/>
      <c r="AO431" s="446"/>
      <c r="AP431" s="682"/>
      <c r="AQ431" s="446"/>
      <c r="AR431" s="446"/>
      <c r="AS431" s="443"/>
      <c r="AT431" s="443"/>
      <c r="AU431" s="443"/>
      <c r="AV431" s="460"/>
      <c r="AW431" s="655">
        <v>2020</v>
      </c>
      <c r="AX431" s="443"/>
      <c r="AZ431" s="471"/>
      <c r="BB431" s="443"/>
      <c r="BC431" s="24"/>
      <c r="BD431" s="443"/>
      <c r="BE431" s="460"/>
      <c r="BF431" s="655" t="s">
        <v>3703</v>
      </c>
      <c r="BI431" s="471"/>
      <c r="BJ431" s="443"/>
      <c r="BK431" s="443"/>
      <c r="BL431" s="443"/>
      <c r="BM431" s="443"/>
      <c r="BN431" s="460"/>
      <c r="BO431" s="443"/>
      <c r="BP431" s="443"/>
      <c r="BQ431" s="443"/>
      <c r="BR431" s="443"/>
      <c r="BS431" s="443"/>
      <c r="BT431" s="443"/>
      <c r="BU431" s="443"/>
      <c r="BV431" s="443"/>
      <c r="BW431" s="460"/>
      <c r="BX431" s="443"/>
      <c r="BY431" s="443"/>
      <c r="BZ431" s="443"/>
      <c r="CA431" s="443"/>
      <c r="CB431" s="443"/>
      <c r="CC431" s="443"/>
      <c r="CD431" s="443"/>
      <c r="CE431" s="443"/>
      <c r="CF431" s="460"/>
      <c r="CG431" s="443"/>
      <c r="CH431" s="443"/>
      <c r="CI431" s="443"/>
      <c r="CJ431" s="443"/>
      <c r="CK431" s="443"/>
      <c r="CL431" s="443"/>
      <c r="CM431" s="443"/>
      <c r="CN431" s="443"/>
      <c r="CO431" s="460"/>
      <c r="CP431" s="443"/>
      <c r="CQ431" s="443"/>
      <c r="CR431" s="443"/>
      <c r="CS431" s="443"/>
      <c r="CT431" s="443"/>
      <c r="CU431" s="443"/>
      <c r="CV431" s="443"/>
      <c r="CW431" s="443"/>
      <c r="CX431" s="460"/>
      <c r="CY431" s="443"/>
      <c r="CZ431" s="443"/>
      <c r="DA431" s="443"/>
      <c r="DB431" s="443"/>
      <c r="DC431" s="443"/>
      <c r="DD431" s="443"/>
      <c r="DE431" s="443"/>
      <c r="DF431" s="443"/>
      <c r="DG431" s="460"/>
      <c r="DH431" s="443"/>
      <c r="DI431" s="443"/>
      <c r="DJ431" s="443"/>
      <c r="DK431" s="443"/>
      <c r="DL431" s="443"/>
      <c r="DM431" s="443"/>
      <c r="DN431" s="443"/>
      <c r="DO431" s="443"/>
      <c r="DP431" s="460"/>
      <c r="DQ431" s="443"/>
      <c r="DR431" s="443"/>
      <c r="DS431" s="443"/>
      <c r="DT431" s="443"/>
      <c r="DU431" s="443"/>
      <c r="DV431" s="443"/>
      <c r="DW431" s="443"/>
      <c r="DX431" s="443"/>
      <c r="DY431" s="460"/>
      <c r="DZ431" s="443"/>
      <c r="EA431" s="443"/>
      <c r="EB431" s="443"/>
      <c r="EC431" s="443"/>
      <c r="ED431" s="443"/>
      <c r="EE431" s="443"/>
      <c r="EF431" s="443"/>
      <c r="EG431" s="443"/>
      <c r="EH431" s="460"/>
      <c r="EI431" s="443"/>
      <c r="EJ431" s="443"/>
      <c r="EK431" s="443"/>
      <c r="EL431" s="443"/>
      <c r="EM431" s="443"/>
      <c r="EN431" s="443"/>
      <c r="EO431" s="443"/>
      <c r="EP431" s="443"/>
      <c r="EQ431" s="460"/>
      <c r="ER431" s="443"/>
      <c r="ES431" s="443"/>
      <c r="ET431" s="443"/>
      <c r="EU431" s="443"/>
      <c r="EV431" s="443"/>
      <c r="EW431" s="443"/>
      <c r="EX431" s="443"/>
      <c r="EY431" s="443"/>
      <c r="EZ431" s="460"/>
      <c r="FA431" s="443"/>
      <c r="FB431" s="443"/>
      <c r="FC431" s="443"/>
      <c r="FD431" s="443"/>
      <c r="FE431" s="443"/>
      <c r="FF431" s="443"/>
      <c r="FG431" s="443"/>
      <c r="FH431" s="443"/>
      <c r="FI431" s="460"/>
      <c r="FJ431" s="443"/>
      <c r="FK431" s="443"/>
      <c r="FL431" s="443"/>
      <c r="FM431" s="443"/>
      <c r="FN431" s="443"/>
      <c r="FO431" s="443"/>
      <c r="FP431" s="443"/>
      <c r="FQ431" s="443"/>
      <c r="FR431" s="460"/>
      <c r="FS431" s="443"/>
      <c r="FT431" s="443"/>
      <c r="FU431" s="443"/>
      <c r="FV431" s="443"/>
      <c r="FW431" s="443"/>
      <c r="FX431" s="443"/>
      <c r="FY431" s="443"/>
      <c r="FZ431" s="443"/>
      <c r="GA431" s="460"/>
      <c r="GB431" s="443"/>
      <c r="GC431" s="443"/>
      <c r="GD431" s="443"/>
      <c r="GE431" s="443"/>
      <c r="GF431" s="443"/>
      <c r="GG431" s="443"/>
      <c r="GH431" s="443"/>
      <c r="GI431" s="443"/>
      <c r="GJ431" s="460"/>
      <c r="GK431" s="443"/>
      <c r="GL431" s="443"/>
      <c r="GM431" s="443"/>
      <c r="GN431" s="443"/>
      <c r="GO431" s="443"/>
      <c r="GP431" s="443"/>
      <c r="GQ431" s="443"/>
      <c r="GR431" s="443"/>
      <c r="GS431" s="460"/>
      <c r="GT431" s="443"/>
      <c r="GU431" s="443"/>
      <c r="GV431" s="443"/>
      <c r="GW431" s="443"/>
      <c r="GX431" s="443"/>
      <c r="GY431" s="443"/>
      <c r="GZ431" s="443"/>
      <c r="HA431" s="443"/>
      <c r="HB431" s="460"/>
      <c r="HC431" s="443"/>
      <c r="HD431" s="443"/>
      <c r="HE431" s="443"/>
      <c r="HF431" s="443"/>
      <c r="HG431" s="443"/>
      <c r="HH431" s="443"/>
      <c r="HI431" s="443"/>
      <c r="HJ431" s="443"/>
      <c r="HK431" s="460"/>
      <c r="HL431" s="443"/>
      <c r="HM431" s="443"/>
      <c r="HN431" s="443"/>
      <c r="HO431" s="443"/>
      <c r="HP431" s="443"/>
      <c r="HQ431" s="443"/>
      <c r="HR431" s="443"/>
      <c r="HS431" s="443"/>
      <c r="HT431" s="460"/>
      <c r="HU431" s="443"/>
      <c r="HV431" s="443"/>
      <c r="HW431" s="443"/>
      <c r="HX431" s="443"/>
      <c r="HY431" s="443"/>
      <c r="HZ431" s="443"/>
      <c r="IA431" s="443"/>
      <c r="IB431" s="443"/>
      <c r="IC431" s="460"/>
      <c r="ID431" s="443"/>
      <c r="IE431" s="443"/>
      <c r="IF431" s="443"/>
      <c r="IG431" s="443"/>
      <c r="IH431" s="443"/>
      <c r="II431" s="443"/>
      <c r="IJ431" s="443"/>
      <c r="IK431" s="443"/>
      <c r="IL431" s="460"/>
      <c r="IM431" s="443"/>
      <c r="IN431" s="443"/>
      <c r="IO431" s="443"/>
      <c r="IP431" s="443"/>
      <c r="IQ431" s="443"/>
      <c r="IR431" s="443"/>
      <c r="IS431" s="443"/>
      <c r="IT431" s="443"/>
      <c r="IU431" s="460"/>
      <c r="IV431" s="443"/>
      <c r="IW431" s="443"/>
      <c r="IX431" s="443"/>
      <c r="IY431" s="443"/>
      <c r="IZ431" s="443"/>
      <c r="JA431" s="443"/>
      <c r="JB431" s="443"/>
      <c r="JC431" s="443"/>
      <c r="JD431" s="460"/>
      <c r="JE431" s="443"/>
      <c r="JF431" s="443"/>
      <c r="JG431" s="443"/>
      <c r="JH431" s="443"/>
      <c r="JI431" s="443"/>
      <c r="JJ431" s="443"/>
      <c r="JK431" s="443"/>
      <c r="JL431" s="443"/>
      <c r="JM431" s="460"/>
      <c r="JN431" s="443"/>
      <c r="JO431" s="443"/>
      <c r="JP431" s="443"/>
      <c r="JQ431" s="443"/>
      <c r="JR431" s="443"/>
      <c r="JS431" s="443"/>
      <c r="JT431" s="443"/>
      <c r="JU431" s="443"/>
      <c r="JV431" s="460"/>
      <c r="JW431" s="443"/>
      <c r="JX431" s="443"/>
      <c r="JY431" s="443"/>
      <c r="JZ431" s="443"/>
      <c r="KA431" s="443"/>
      <c r="KB431" s="443"/>
      <c r="KC431" s="443"/>
      <c r="KD431" s="443"/>
      <c r="KE431" s="460"/>
      <c r="KF431" s="443"/>
      <c r="KG431" s="443"/>
      <c r="KH431" s="443"/>
      <c r="KI431" s="443"/>
      <c r="KJ431" s="443"/>
      <c r="KK431" s="443"/>
      <c r="KL431" s="443"/>
      <c r="KM431" s="443"/>
      <c r="KN431" s="460"/>
      <c r="KO431" s="443"/>
      <c r="KP431" s="443"/>
      <c r="KQ431" s="443"/>
      <c r="KR431" s="443"/>
      <c r="KS431" s="443"/>
      <c r="KT431" s="443"/>
      <c r="KU431" s="443"/>
      <c r="KV431" s="443"/>
      <c r="KW431" s="460"/>
      <c r="KX431" s="443"/>
      <c r="KY431" s="443"/>
      <c r="KZ431" s="443"/>
      <c r="LA431" s="443"/>
      <c r="LB431" s="443"/>
      <c r="LC431" s="443"/>
      <c r="LD431" s="443"/>
      <c r="LE431" s="443"/>
      <c r="LF431" s="460"/>
      <c r="LG431" s="443"/>
      <c r="LH431" s="443"/>
      <c r="LI431" s="443"/>
      <c r="LJ431" s="443"/>
      <c r="LK431" s="443"/>
      <c r="LL431" s="443"/>
      <c r="LM431" s="443"/>
      <c r="LN431" s="443"/>
      <c r="LO431" s="460"/>
      <c r="LP431" s="443"/>
      <c r="LQ431" s="443"/>
      <c r="LR431" s="443"/>
      <c r="LS431" s="443"/>
      <c r="LT431" s="443"/>
      <c r="LU431" s="443"/>
      <c r="LV431" s="443"/>
      <c r="LW431" s="443"/>
      <c r="LX431" s="460"/>
      <c r="LY431" s="443"/>
      <c r="LZ431" s="443"/>
      <c r="MA431" s="443"/>
      <c r="MB431" s="443"/>
      <c r="MC431" s="443"/>
      <c r="MD431" s="443"/>
      <c r="ME431" s="443"/>
      <c r="MF431" s="443"/>
      <c r="MG431" s="460"/>
      <c r="MH431" s="443"/>
      <c r="MI431" s="443"/>
      <c r="MJ431" s="443"/>
      <c r="MK431" s="443"/>
      <c r="ML431" s="443"/>
      <c r="MM431" s="443"/>
      <c r="MN431" s="443"/>
      <c r="MO431" s="443"/>
      <c r="MP431" s="460"/>
      <c r="MQ431" s="443"/>
      <c r="MR431" s="443"/>
      <c r="MS431" s="443"/>
      <c r="MT431" s="443"/>
      <c r="MU431" s="443"/>
      <c r="MV431" s="443"/>
      <c r="MW431" s="443"/>
      <c r="MX431" s="443"/>
      <c r="MY431" s="460"/>
      <c r="MZ431" s="443"/>
      <c r="NA431" s="443"/>
      <c r="NB431" s="443"/>
      <c r="NC431" s="443"/>
      <c r="ND431" s="443"/>
      <c r="NE431" s="443"/>
      <c r="NF431" s="443"/>
      <c r="NG431" s="443"/>
      <c r="NH431" s="460"/>
    </row>
    <row r="432" spans="1:372" ht="18">
      <c r="A432" s="443"/>
      <c r="C432" s="460"/>
      <c r="E432" s="444"/>
      <c r="F432" s="443"/>
      <c r="G432" s="443"/>
      <c r="H432" s="443"/>
      <c r="I432" s="443"/>
      <c r="J432" s="443"/>
      <c r="K432" s="443"/>
      <c r="L432" s="460"/>
      <c r="M432" s="443"/>
      <c r="N432" s="443"/>
      <c r="O432" s="443"/>
      <c r="P432" s="443"/>
      <c r="Q432" s="443"/>
      <c r="R432" s="443"/>
      <c r="S432" s="443"/>
      <c r="T432" s="443"/>
      <c r="U432" s="460"/>
      <c r="V432" s="722"/>
      <c r="W432" s="722"/>
      <c r="X432" s="680"/>
      <c r="Y432" s="722"/>
      <c r="Z432" s="722"/>
      <c r="AB432" s="443"/>
      <c r="AC432" s="443"/>
      <c r="AD432" s="460"/>
      <c r="AE432" s="676"/>
      <c r="AF432" s="722"/>
      <c r="AG432" s="668"/>
      <c r="AH432" s="722"/>
      <c r="AI432" s="722"/>
      <c r="AK432" s="443"/>
      <c r="AL432" s="443"/>
      <c r="AM432" s="460"/>
      <c r="AN432" s="446"/>
      <c r="AO432" s="446"/>
      <c r="AP432" s="682"/>
      <c r="AQ432" s="446"/>
      <c r="AR432" s="446"/>
      <c r="AS432" s="443"/>
      <c r="AT432" s="443"/>
      <c r="AU432" s="443"/>
      <c r="AV432" s="460"/>
      <c r="AW432" s="106" t="s">
        <v>1849</v>
      </c>
      <c r="AX432" s="283"/>
      <c r="AY432" s="446"/>
      <c r="AZ432" s="212">
        <v>13607.199999999961</v>
      </c>
      <c r="BA432" s="388" t="s">
        <v>2159</v>
      </c>
      <c r="BB432" s="443" t="s">
        <v>2081</v>
      </c>
      <c r="BC432" s="24"/>
      <c r="BD432" s="443"/>
      <c r="BE432" s="460"/>
      <c r="BF432" s="538" t="s">
        <v>35</v>
      </c>
      <c r="BG432" s="286"/>
      <c r="BH432" s="621"/>
      <c r="BI432" s="212">
        <v>23511.400000000016</v>
      </c>
      <c r="BJ432" s="388" t="s">
        <v>3794</v>
      </c>
      <c r="BK432" s="443" t="s">
        <v>2081</v>
      </c>
      <c r="BL432" s="443"/>
      <c r="BM432" s="443"/>
      <c r="BN432" s="460"/>
      <c r="BO432" s="443"/>
      <c r="BP432" s="443"/>
      <c r="BQ432" s="443"/>
      <c r="BR432" s="443"/>
      <c r="BS432" s="443"/>
      <c r="BT432" s="443"/>
      <c r="BU432" s="443"/>
      <c r="BV432" s="443"/>
      <c r="BW432" s="460"/>
      <c r="BX432" s="443"/>
      <c r="BY432" s="443"/>
      <c r="BZ432" s="443"/>
      <c r="CA432" s="443"/>
      <c r="CB432" s="443"/>
      <c r="CC432" s="443"/>
      <c r="CD432" s="443"/>
      <c r="CE432" s="443"/>
      <c r="CF432" s="460"/>
      <c r="CG432" s="443"/>
      <c r="CH432" s="443"/>
      <c r="CI432" s="443"/>
      <c r="CJ432" s="443"/>
      <c r="CK432" s="443"/>
      <c r="CL432" s="443"/>
      <c r="CM432" s="443"/>
      <c r="CN432" s="443"/>
      <c r="CO432" s="460"/>
      <c r="CP432" s="443"/>
      <c r="CQ432" s="443"/>
      <c r="CR432" s="443"/>
      <c r="CS432" s="443"/>
      <c r="CT432" s="443"/>
      <c r="CU432" s="443"/>
      <c r="CV432" s="443"/>
      <c r="CW432" s="443"/>
      <c r="CX432" s="460"/>
      <c r="CY432" s="443"/>
      <c r="CZ432" s="443"/>
      <c r="DA432" s="443"/>
      <c r="DB432" s="443"/>
      <c r="DC432" s="443"/>
      <c r="DD432" s="443"/>
      <c r="DE432" s="443"/>
      <c r="DF432" s="443"/>
      <c r="DG432" s="460"/>
      <c r="DH432" s="443"/>
      <c r="DI432" s="443"/>
      <c r="DJ432" s="443"/>
      <c r="DK432" s="443"/>
      <c r="DL432" s="443"/>
      <c r="DM432" s="443"/>
      <c r="DN432" s="443"/>
      <c r="DO432" s="443"/>
      <c r="DP432" s="460"/>
      <c r="DQ432" s="443"/>
      <c r="DR432" s="443"/>
      <c r="DS432" s="443"/>
      <c r="DT432" s="443"/>
      <c r="DU432" s="443"/>
      <c r="DV432" s="443"/>
      <c r="DW432" s="443"/>
      <c r="DX432" s="443"/>
      <c r="DY432" s="460"/>
      <c r="DZ432" s="443"/>
      <c r="EA432" s="443"/>
      <c r="EB432" s="443"/>
      <c r="EC432" s="443"/>
      <c r="ED432" s="443"/>
      <c r="EE432" s="443"/>
      <c r="EF432" s="443"/>
      <c r="EG432" s="443"/>
      <c r="EH432" s="460"/>
      <c r="EI432" s="443"/>
      <c r="EJ432" s="443"/>
      <c r="EK432" s="443"/>
      <c r="EL432" s="443"/>
      <c r="EM432" s="443"/>
      <c r="EN432" s="443"/>
      <c r="EO432" s="443"/>
      <c r="EP432" s="443"/>
      <c r="EQ432" s="460"/>
      <c r="ER432" s="443"/>
      <c r="ES432" s="443"/>
      <c r="ET432" s="443"/>
      <c r="EU432" s="443"/>
      <c r="EV432" s="443"/>
      <c r="EW432" s="443"/>
      <c r="EX432" s="443"/>
      <c r="EY432" s="443"/>
      <c r="EZ432" s="460"/>
      <c r="FA432" s="443"/>
      <c r="FB432" s="443"/>
      <c r="FC432" s="443"/>
      <c r="FD432" s="443"/>
      <c r="FE432" s="443"/>
      <c r="FF432" s="443"/>
      <c r="FG432" s="443"/>
      <c r="FH432" s="443"/>
      <c r="FI432" s="460"/>
      <c r="FJ432" s="443"/>
      <c r="FK432" s="443"/>
      <c r="FL432" s="443"/>
      <c r="FM432" s="443"/>
      <c r="FN432" s="443"/>
      <c r="FO432" s="443"/>
      <c r="FP432" s="443"/>
      <c r="FQ432" s="443"/>
      <c r="FR432" s="460"/>
      <c r="FS432" s="443"/>
      <c r="FT432" s="443"/>
      <c r="FU432" s="443"/>
      <c r="FV432" s="443"/>
      <c r="FW432" s="443"/>
      <c r="FX432" s="443"/>
      <c r="FY432" s="443"/>
      <c r="FZ432" s="443"/>
      <c r="GA432" s="460"/>
      <c r="GB432" s="443"/>
      <c r="GC432" s="443"/>
      <c r="GD432" s="443"/>
      <c r="GE432" s="443"/>
      <c r="GF432" s="443"/>
      <c r="GG432" s="443"/>
      <c r="GH432" s="443"/>
      <c r="GI432" s="443"/>
      <c r="GJ432" s="460"/>
      <c r="GK432" s="443"/>
      <c r="GL432" s="443"/>
      <c r="GM432" s="443"/>
      <c r="GN432" s="443"/>
      <c r="GO432" s="443"/>
      <c r="GP432" s="443"/>
      <c r="GQ432" s="443"/>
      <c r="GR432" s="443"/>
      <c r="GS432" s="460"/>
      <c r="GT432" s="443"/>
      <c r="GU432" s="443"/>
      <c r="GV432" s="443"/>
      <c r="GW432" s="443"/>
      <c r="GX432" s="443"/>
      <c r="GY432" s="443"/>
      <c r="GZ432" s="443"/>
      <c r="HA432" s="443"/>
      <c r="HB432" s="460"/>
      <c r="HC432" s="443"/>
      <c r="HD432" s="443"/>
      <c r="HE432" s="443"/>
      <c r="HF432" s="443"/>
      <c r="HG432" s="443"/>
      <c r="HH432" s="443"/>
      <c r="HI432" s="443"/>
      <c r="HJ432" s="443"/>
      <c r="HK432" s="460"/>
      <c r="HL432" s="443"/>
      <c r="HM432" s="443"/>
      <c r="HN432" s="443"/>
      <c r="HO432" s="443"/>
      <c r="HP432" s="443"/>
      <c r="HQ432" s="443"/>
      <c r="HR432" s="443"/>
      <c r="HS432" s="443"/>
      <c r="HT432" s="460"/>
      <c r="HU432" s="443"/>
      <c r="HV432" s="443"/>
      <c r="HW432" s="443"/>
      <c r="HX432" s="443"/>
      <c r="HY432" s="443"/>
      <c r="HZ432" s="443"/>
      <c r="IA432" s="443"/>
      <c r="IB432" s="443"/>
      <c r="IC432" s="460"/>
      <c r="ID432" s="443"/>
      <c r="IE432" s="443"/>
      <c r="IF432" s="443"/>
      <c r="IG432" s="443"/>
      <c r="IH432" s="443"/>
      <c r="II432" s="443"/>
      <c r="IJ432" s="443"/>
      <c r="IK432" s="443"/>
      <c r="IL432" s="460"/>
      <c r="IM432" s="443"/>
      <c r="IN432" s="443"/>
      <c r="IO432" s="443"/>
      <c r="IP432" s="443"/>
      <c r="IQ432" s="443"/>
      <c r="IR432" s="443"/>
      <c r="IS432" s="443"/>
      <c r="IT432" s="443"/>
      <c r="IU432" s="460"/>
      <c r="IV432" s="443"/>
      <c r="IW432" s="443"/>
      <c r="IX432" s="443"/>
      <c r="IY432" s="443"/>
      <c r="IZ432" s="443"/>
      <c r="JA432" s="443"/>
      <c r="JB432" s="443"/>
      <c r="JC432" s="443"/>
      <c r="JD432" s="460"/>
      <c r="JE432" s="443"/>
      <c r="JF432" s="443"/>
      <c r="JG432" s="443"/>
      <c r="JH432" s="443"/>
      <c r="JI432" s="443"/>
      <c r="JJ432" s="443"/>
      <c r="JK432" s="443"/>
      <c r="JL432" s="443"/>
      <c r="JM432" s="460"/>
      <c r="JN432" s="443"/>
      <c r="JO432" s="443"/>
      <c r="JP432" s="443"/>
      <c r="JQ432" s="443"/>
      <c r="JR432" s="443"/>
      <c r="JS432" s="443"/>
      <c r="JT432" s="443"/>
      <c r="JU432" s="443"/>
      <c r="JV432" s="460"/>
      <c r="JW432" s="443"/>
      <c r="JX432" s="443"/>
      <c r="JY432" s="443"/>
      <c r="JZ432" s="443"/>
      <c r="KA432" s="443"/>
      <c r="KB432" s="443"/>
      <c r="KC432" s="443"/>
      <c r="KD432" s="443"/>
      <c r="KE432" s="460"/>
      <c r="KF432" s="443"/>
      <c r="KG432" s="443"/>
      <c r="KH432" s="443"/>
      <c r="KI432" s="443"/>
      <c r="KJ432" s="443"/>
      <c r="KK432" s="443"/>
      <c r="KL432" s="443"/>
      <c r="KM432" s="443"/>
      <c r="KN432" s="460"/>
      <c r="KO432" s="443"/>
      <c r="KP432" s="443"/>
      <c r="KQ432" s="443"/>
      <c r="KR432" s="443"/>
      <c r="KS432" s="443"/>
      <c r="KT432" s="443"/>
      <c r="KU432" s="443"/>
      <c r="KV432" s="443"/>
      <c r="KW432" s="460"/>
      <c r="KX432" s="443"/>
      <c r="KY432" s="443"/>
      <c r="KZ432" s="443"/>
      <c r="LA432" s="443"/>
      <c r="LB432" s="443"/>
      <c r="LC432" s="443"/>
      <c r="LD432" s="443"/>
      <c r="LE432" s="443"/>
      <c r="LF432" s="460"/>
      <c r="LG432" s="443"/>
      <c r="LH432" s="443"/>
      <c r="LI432" s="443"/>
      <c r="LJ432" s="443"/>
      <c r="LK432" s="443"/>
      <c r="LL432" s="443"/>
      <c r="LM432" s="443"/>
      <c r="LN432" s="443"/>
      <c r="LO432" s="460"/>
      <c r="LP432" s="443"/>
      <c r="LQ432" s="443"/>
      <c r="LR432" s="443"/>
      <c r="LS432" s="443"/>
      <c r="LT432" s="443"/>
      <c r="LU432" s="443"/>
      <c r="LV432" s="443"/>
      <c r="LW432" s="443"/>
      <c r="LX432" s="460"/>
      <c r="LY432" s="443"/>
      <c r="LZ432" s="443"/>
      <c r="MA432" s="443"/>
      <c r="MB432" s="443"/>
      <c r="MC432" s="443"/>
      <c r="MD432" s="443"/>
      <c r="ME432" s="443"/>
      <c r="MF432" s="443"/>
      <c r="MG432" s="460"/>
      <c r="MH432" s="443"/>
      <c r="MI432" s="443"/>
      <c r="MJ432" s="443"/>
      <c r="MK432" s="443"/>
      <c r="ML432" s="443"/>
      <c r="MM432" s="443"/>
      <c r="MN432" s="443"/>
      <c r="MO432" s="443"/>
      <c r="MP432" s="460"/>
      <c r="MQ432" s="443"/>
      <c r="MR432" s="443"/>
      <c r="MS432" s="443"/>
      <c r="MT432" s="443"/>
      <c r="MU432" s="443"/>
      <c r="MV432" s="443"/>
      <c r="MW432" s="443"/>
      <c r="MX432" s="443"/>
      <c r="MY432" s="460"/>
      <c r="MZ432" s="443"/>
      <c r="NA432" s="443"/>
      <c r="NB432" s="443"/>
      <c r="NC432" s="443"/>
      <c r="ND432" s="443"/>
      <c r="NE432" s="443"/>
      <c r="NF432" s="443"/>
      <c r="NG432" s="443"/>
      <c r="NH432" s="460"/>
    </row>
    <row r="433" spans="1:372" ht="18">
      <c r="A433" s="443"/>
      <c r="C433" s="460"/>
      <c r="E433" s="444"/>
      <c r="F433" s="443"/>
      <c r="G433" s="443"/>
      <c r="H433" s="443"/>
      <c r="I433" s="443"/>
      <c r="J433" s="443"/>
      <c r="K433" s="443"/>
      <c r="L433" s="460"/>
      <c r="M433" s="443"/>
      <c r="N433" s="443"/>
      <c r="O433" s="443"/>
      <c r="P433" s="443"/>
      <c r="Q433" s="443"/>
      <c r="R433" s="443"/>
      <c r="S433" s="443"/>
      <c r="T433" s="443"/>
      <c r="U433" s="460"/>
      <c r="V433" s="721"/>
      <c r="W433" s="722"/>
      <c r="X433" s="680"/>
      <c r="Y433" s="722"/>
      <c r="Z433" s="722"/>
      <c r="AB433" s="443"/>
      <c r="AC433" s="443"/>
      <c r="AD433" s="460"/>
      <c r="AE433" s="722"/>
      <c r="AF433" s="722"/>
      <c r="AG433" s="668"/>
      <c r="AH433" s="722"/>
      <c r="AI433" s="722"/>
      <c r="AK433" s="443"/>
      <c r="AL433" s="443"/>
      <c r="AM433" s="460"/>
      <c r="AN433" s="441"/>
      <c r="AO433" s="446"/>
      <c r="AP433" s="681"/>
      <c r="AQ433" s="446"/>
      <c r="AR433" s="446"/>
      <c r="AS433" s="443"/>
      <c r="AT433" s="443"/>
      <c r="AU433" s="443"/>
      <c r="AV433" s="460"/>
      <c r="AW433" s="655">
        <v>2020</v>
      </c>
      <c r="AX433" s="443"/>
      <c r="AZ433" s="471"/>
      <c r="BB433" s="443"/>
      <c r="BC433" s="24"/>
      <c r="BD433" s="443"/>
      <c r="BE433" s="460"/>
      <c r="BF433" s="655" t="s">
        <v>1955</v>
      </c>
      <c r="BI433" s="471"/>
      <c r="BJ433" s="443"/>
      <c r="BK433" s="443"/>
      <c r="BL433" s="443"/>
      <c r="BM433" s="443"/>
      <c r="BN433" s="460"/>
      <c r="BO433" s="443"/>
      <c r="BP433" s="443"/>
      <c r="BQ433" s="443"/>
      <c r="BR433" s="443"/>
      <c r="BS433" s="443"/>
      <c r="BT433" s="443"/>
      <c r="BU433" s="443"/>
      <c r="BV433" s="443"/>
      <c r="BW433" s="460"/>
      <c r="BX433" s="443"/>
      <c r="BY433" s="443"/>
      <c r="BZ433" s="443"/>
      <c r="CA433" s="443"/>
      <c r="CB433" s="443"/>
      <c r="CC433" s="443"/>
      <c r="CD433" s="443"/>
      <c r="CE433" s="443"/>
      <c r="CF433" s="460"/>
      <c r="CG433" s="443"/>
      <c r="CH433" s="443"/>
      <c r="CI433" s="443"/>
      <c r="CJ433" s="443"/>
      <c r="CK433" s="443"/>
      <c r="CL433" s="443"/>
      <c r="CM433" s="443"/>
      <c r="CN433" s="443"/>
      <c r="CO433" s="460"/>
      <c r="CP433" s="443"/>
      <c r="CQ433" s="443"/>
      <c r="CR433" s="443"/>
      <c r="CS433" s="443"/>
      <c r="CT433" s="443"/>
      <c r="CU433" s="443"/>
      <c r="CV433" s="443"/>
      <c r="CW433" s="443"/>
      <c r="CX433" s="460"/>
      <c r="CY433" s="443"/>
      <c r="CZ433" s="443"/>
      <c r="DA433" s="443"/>
      <c r="DB433" s="443"/>
      <c r="DC433" s="443"/>
      <c r="DD433" s="443"/>
      <c r="DE433" s="443"/>
      <c r="DF433" s="443"/>
      <c r="DG433" s="460"/>
      <c r="DH433" s="443"/>
      <c r="DI433" s="443"/>
      <c r="DJ433" s="443"/>
      <c r="DK433" s="443"/>
      <c r="DL433" s="443"/>
      <c r="DM433" s="443"/>
      <c r="DN433" s="443"/>
      <c r="DO433" s="443"/>
      <c r="DP433" s="460"/>
      <c r="DQ433" s="443"/>
      <c r="DR433" s="443"/>
      <c r="DS433" s="443"/>
      <c r="DT433" s="443"/>
      <c r="DU433" s="443"/>
      <c r="DV433" s="443"/>
      <c r="DW433" s="443"/>
      <c r="DX433" s="443"/>
      <c r="DY433" s="460"/>
      <c r="DZ433" s="443"/>
      <c r="EA433" s="443"/>
      <c r="EB433" s="443"/>
      <c r="EC433" s="443"/>
      <c r="ED433" s="443"/>
      <c r="EE433" s="443"/>
      <c r="EF433" s="443"/>
      <c r="EG433" s="443"/>
      <c r="EH433" s="460"/>
      <c r="EI433" s="443"/>
      <c r="EJ433" s="443"/>
      <c r="EK433" s="443"/>
      <c r="EL433" s="443"/>
      <c r="EM433" s="443"/>
      <c r="EN433" s="443"/>
      <c r="EO433" s="443"/>
      <c r="EP433" s="443"/>
      <c r="EQ433" s="460"/>
      <c r="ER433" s="443"/>
      <c r="ES433" s="443"/>
      <c r="ET433" s="443"/>
      <c r="EU433" s="443"/>
      <c r="EV433" s="443"/>
      <c r="EW433" s="443"/>
      <c r="EX433" s="443"/>
      <c r="EY433" s="443"/>
      <c r="EZ433" s="460"/>
      <c r="FA433" s="443"/>
      <c r="FB433" s="443"/>
      <c r="FC433" s="443"/>
      <c r="FD433" s="443"/>
      <c r="FE433" s="443"/>
      <c r="FF433" s="443"/>
      <c r="FG433" s="443"/>
      <c r="FH433" s="443"/>
      <c r="FI433" s="460"/>
      <c r="FJ433" s="443"/>
      <c r="FK433" s="443"/>
      <c r="FL433" s="443"/>
      <c r="FM433" s="443"/>
      <c r="FN433" s="443"/>
      <c r="FO433" s="443"/>
      <c r="FP433" s="443"/>
      <c r="FQ433" s="443"/>
      <c r="FR433" s="460"/>
      <c r="FS433" s="443"/>
      <c r="FT433" s="443"/>
      <c r="FU433" s="443"/>
      <c r="FV433" s="443"/>
      <c r="FW433" s="443"/>
      <c r="FX433" s="443"/>
      <c r="FY433" s="443"/>
      <c r="FZ433" s="443"/>
      <c r="GA433" s="460"/>
      <c r="GB433" s="443"/>
      <c r="GC433" s="443"/>
      <c r="GD433" s="443"/>
      <c r="GE433" s="443"/>
      <c r="GF433" s="443"/>
      <c r="GG433" s="443"/>
      <c r="GH433" s="443"/>
      <c r="GI433" s="443"/>
      <c r="GJ433" s="460"/>
      <c r="GK433" s="443"/>
      <c r="GL433" s="443"/>
      <c r="GM433" s="443"/>
      <c r="GN433" s="443"/>
      <c r="GO433" s="443"/>
      <c r="GP433" s="443"/>
      <c r="GQ433" s="443"/>
      <c r="GR433" s="443"/>
      <c r="GS433" s="460"/>
      <c r="GT433" s="443"/>
      <c r="GU433" s="443"/>
      <c r="GV433" s="443"/>
      <c r="GW433" s="443"/>
      <c r="GX433" s="443"/>
      <c r="GY433" s="443"/>
      <c r="GZ433" s="443"/>
      <c r="HA433" s="443"/>
      <c r="HB433" s="460"/>
      <c r="HC433" s="443"/>
      <c r="HD433" s="443"/>
      <c r="HE433" s="443"/>
      <c r="HF433" s="443"/>
      <c r="HG433" s="443"/>
      <c r="HH433" s="443"/>
      <c r="HI433" s="443"/>
      <c r="HJ433" s="443"/>
      <c r="HK433" s="460"/>
      <c r="HL433" s="443"/>
      <c r="HM433" s="443"/>
      <c r="HN433" s="443"/>
      <c r="HO433" s="443"/>
      <c r="HP433" s="443"/>
      <c r="HQ433" s="443"/>
      <c r="HR433" s="443"/>
      <c r="HS433" s="443"/>
      <c r="HT433" s="460"/>
      <c r="HU433" s="443"/>
      <c r="HV433" s="443"/>
      <c r="HW433" s="443"/>
      <c r="HX433" s="443"/>
      <c r="HY433" s="443"/>
      <c r="HZ433" s="443"/>
      <c r="IA433" s="443"/>
      <c r="IB433" s="443"/>
      <c r="IC433" s="460"/>
      <c r="ID433" s="443"/>
      <c r="IE433" s="443"/>
      <c r="IF433" s="443"/>
      <c r="IG433" s="443"/>
      <c r="IH433" s="443"/>
      <c r="II433" s="443"/>
      <c r="IJ433" s="443"/>
      <c r="IK433" s="443"/>
      <c r="IL433" s="460"/>
      <c r="IM433" s="443"/>
      <c r="IN433" s="443"/>
      <c r="IO433" s="443"/>
      <c r="IP433" s="443"/>
      <c r="IQ433" s="443"/>
      <c r="IR433" s="443"/>
      <c r="IS433" s="443"/>
      <c r="IT433" s="443"/>
      <c r="IU433" s="460"/>
      <c r="IV433" s="443"/>
      <c r="IW433" s="443"/>
      <c r="IX433" s="443"/>
      <c r="IY433" s="443"/>
      <c r="IZ433" s="443"/>
      <c r="JA433" s="443"/>
      <c r="JB433" s="443"/>
      <c r="JC433" s="443"/>
      <c r="JD433" s="460"/>
      <c r="JE433" s="443"/>
      <c r="JF433" s="443"/>
      <c r="JG433" s="443"/>
      <c r="JH433" s="443"/>
      <c r="JI433" s="443"/>
      <c r="JJ433" s="443"/>
      <c r="JK433" s="443"/>
      <c r="JL433" s="443"/>
      <c r="JM433" s="460"/>
      <c r="JN433" s="443"/>
      <c r="JO433" s="443"/>
      <c r="JP433" s="443"/>
      <c r="JQ433" s="443"/>
      <c r="JR433" s="443"/>
      <c r="JS433" s="443"/>
      <c r="JT433" s="443"/>
      <c r="JU433" s="443"/>
      <c r="JV433" s="460"/>
      <c r="JW433" s="443"/>
      <c r="JX433" s="443"/>
      <c r="JY433" s="443"/>
      <c r="JZ433" s="443"/>
      <c r="KA433" s="443"/>
      <c r="KB433" s="443"/>
      <c r="KC433" s="443"/>
      <c r="KD433" s="443"/>
      <c r="KE433" s="460"/>
      <c r="KF433" s="443"/>
      <c r="KG433" s="443"/>
      <c r="KH433" s="443"/>
      <c r="KI433" s="443"/>
      <c r="KJ433" s="443"/>
      <c r="KK433" s="443"/>
      <c r="KL433" s="443"/>
      <c r="KM433" s="443"/>
      <c r="KN433" s="460"/>
      <c r="KO433" s="443"/>
      <c r="KP433" s="443"/>
      <c r="KQ433" s="443"/>
      <c r="KR433" s="443"/>
      <c r="KS433" s="443"/>
      <c r="KT433" s="443"/>
      <c r="KU433" s="443"/>
      <c r="KV433" s="443"/>
      <c r="KW433" s="460"/>
      <c r="KX433" s="443"/>
      <c r="KY433" s="443"/>
      <c r="KZ433" s="443"/>
      <c r="LA433" s="443"/>
      <c r="LB433" s="443"/>
      <c r="LC433" s="443"/>
      <c r="LD433" s="443"/>
      <c r="LE433" s="443"/>
      <c r="LF433" s="460"/>
      <c r="LG433" s="443"/>
      <c r="LH433" s="443"/>
      <c r="LI433" s="443"/>
      <c r="LJ433" s="443"/>
      <c r="LK433" s="443"/>
      <c r="LL433" s="443"/>
      <c r="LM433" s="443"/>
      <c r="LN433" s="443"/>
      <c r="LO433" s="460"/>
      <c r="LP433" s="443"/>
      <c r="LQ433" s="443"/>
      <c r="LR433" s="443"/>
      <c r="LS433" s="443"/>
      <c r="LT433" s="443"/>
      <c r="LU433" s="443"/>
      <c r="LV433" s="443"/>
      <c r="LW433" s="443"/>
      <c r="LX433" s="460"/>
      <c r="LY433" s="443"/>
      <c r="LZ433" s="443"/>
      <c r="MA433" s="443"/>
      <c r="MB433" s="443"/>
      <c r="MC433" s="443"/>
      <c r="MD433" s="443"/>
      <c r="ME433" s="443"/>
      <c r="MF433" s="443"/>
      <c r="MG433" s="460"/>
      <c r="MH433" s="443"/>
      <c r="MI433" s="443"/>
      <c r="MJ433" s="443"/>
      <c r="MK433" s="443"/>
      <c r="ML433" s="443"/>
      <c r="MM433" s="443"/>
      <c r="MN433" s="443"/>
      <c r="MO433" s="443"/>
      <c r="MP433" s="460"/>
      <c r="MQ433" s="443"/>
      <c r="MR433" s="443"/>
      <c r="MS433" s="443"/>
      <c r="MT433" s="443"/>
      <c r="MU433" s="443"/>
      <c r="MV433" s="443"/>
      <c r="MW433" s="443"/>
      <c r="MX433" s="443"/>
      <c r="MY433" s="460"/>
      <c r="MZ433" s="443"/>
      <c r="NA433" s="443"/>
      <c r="NB433" s="443"/>
      <c r="NC433" s="443"/>
      <c r="ND433" s="443"/>
      <c r="NE433" s="443"/>
      <c r="NF433" s="443"/>
      <c r="NG433" s="443"/>
      <c r="NH433" s="460"/>
    </row>
    <row r="434" spans="1:372" ht="18">
      <c r="A434" s="443"/>
      <c r="C434" s="460"/>
      <c r="E434" s="444"/>
      <c r="F434" s="443"/>
      <c r="G434" s="443"/>
      <c r="H434" s="443"/>
      <c r="I434" s="443"/>
      <c r="J434" s="443"/>
      <c r="K434" s="443"/>
      <c r="L434" s="460"/>
      <c r="M434" s="443"/>
      <c r="N434" s="443"/>
      <c r="O434" s="443"/>
      <c r="P434" s="443"/>
      <c r="Q434" s="443"/>
      <c r="R434" s="443"/>
      <c r="S434" s="443"/>
      <c r="T434" s="443"/>
      <c r="U434" s="460"/>
      <c r="V434" s="721"/>
      <c r="W434" s="722"/>
      <c r="X434" s="680"/>
      <c r="Y434" s="722"/>
      <c r="Z434" s="722"/>
      <c r="AB434" s="443"/>
      <c r="AC434" s="443"/>
      <c r="AD434" s="460"/>
      <c r="AE434" s="723"/>
      <c r="AF434" s="722"/>
      <c r="AG434" s="668"/>
      <c r="AH434" s="722"/>
      <c r="AI434" s="722"/>
      <c r="AK434" s="443"/>
      <c r="AL434" s="443"/>
      <c r="AM434" s="460"/>
      <c r="AN434" s="277"/>
      <c r="AO434" s="446"/>
      <c r="AP434" s="681"/>
      <c r="AQ434" s="446"/>
      <c r="AR434" s="446"/>
      <c r="AS434" s="443"/>
      <c r="AT434" s="443"/>
      <c r="AU434" s="443"/>
      <c r="AV434" s="460"/>
      <c r="AW434" s="106" t="s">
        <v>1857</v>
      </c>
      <c r="AX434" s="283"/>
      <c r="AY434" s="446"/>
      <c r="AZ434" s="212">
        <v>13604.599999999899</v>
      </c>
      <c r="BA434" s="388" t="s">
        <v>2160</v>
      </c>
      <c r="BB434" s="443" t="s">
        <v>2082</v>
      </c>
      <c r="BC434" s="24"/>
      <c r="BD434" s="443"/>
      <c r="BE434" s="460"/>
      <c r="BF434" s="538" t="s">
        <v>2243</v>
      </c>
      <c r="BG434" s="446"/>
      <c r="BH434" s="621"/>
      <c r="BI434" s="212">
        <v>23405.400000000049</v>
      </c>
      <c r="BJ434" s="388" t="s">
        <v>3797</v>
      </c>
      <c r="BK434" s="443" t="s">
        <v>2082</v>
      </c>
      <c r="BL434" s="443"/>
      <c r="BM434" s="443"/>
      <c r="BN434" s="460"/>
      <c r="BO434" s="443"/>
      <c r="BP434" s="443"/>
      <c r="BQ434" s="443"/>
      <c r="BR434" s="443"/>
      <c r="BS434" s="443"/>
      <c r="BT434" s="443"/>
      <c r="BU434" s="443"/>
      <c r="BV434" s="443"/>
      <c r="BW434" s="460"/>
      <c r="BX434" s="443"/>
      <c r="BY434" s="443"/>
      <c r="BZ434" s="443"/>
      <c r="CA434" s="443"/>
      <c r="CB434" s="443"/>
      <c r="CC434" s="443"/>
      <c r="CD434" s="443"/>
      <c r="CE434" s="443"/>
      <c r="CF434" s="460"/>
      <c r="CG434" s="443"/>
      <c r="CH434" s="443"/>
      <c r="CI434" s="443"/>
      <c r="CJ434" s="443"/>
      <c r="CK434" s="443"/>
      <c r="CL434" s="443"/>
      <c r="CM434" s="443"/>
      <c r="CN434" s="443"/>
      <c r="CO434" s="460"/>
      <c r="CP434" s="443"/>
      <c r="CQ434" s="443"/>
      <c r="CR434" s="443"/>
      <c r="CS434" s="443"/>
      <c r="CT434" s="443"/>
      <c r="CU434" s="443"/>
      <c r="CV434" s="443"/>
      <c r="CW434" s="443"/>
      <c r="CX434" s="460"/>
      <c r="CY434" s="443"/>
      <c r="CZ434" s="443"/>
      <c r="DA434" s="443"/>
      <c r="DB434" s="443"/>
      <c r="DC434" s="443"/>
      <c r="DD434" s="443"/>
      <c r="DE434" s="443"/>
      <c r="DF434" s="443"/>
      <c r="DG434" s="460"/>
      <c r="DH434" s="443"/>
      <c r="DI434" s="443"/>
      <c r="DJ434" s="443"/>
      <c r="DK434" s="443"/>
      <c r="DL434" s="443"/>
      <c r="DM434" s="443"/>
      <c r="DN434" s="443"/>
      <c r="DO434" s="443"/>
      <c r="DP434" s="460"/>
      <c r="DQ434" s="443"/>
      <c r="DR434" s="443"/>
      <c r="DS434" s="443"/>
      <c r="DT434" s="443"/>
      <c r="DU434" s="443"/>
      <c r="DV434" s="443"/>
      <c r="DW434" s="443"/>
      <c r="DX434" s="443"/>
      <c r="DY434" s="460"/>
      <c r="DZ434" s="443"/>
      <c r="EA434" s="443"/>
      <c r="EB434" s="443"/>
      <c r="EC434" s="443"/>
      <c r="ED434" s="443"/>
      <c r="EE434" s="443"/>
      <c r="EF434" s="443"/>
      <c r="EG434" s="443"/>
      <c r="EH434" s="460"/>
      <c r="EI434" s="443"/>
      <c r="EJ434" s="443"/>
      <c r="EK434" s="443"/>
      <c r="EL434" s="443"/>
      <c r="EM434" s="443"/>
      <c r="EN434" s="443"/>
      <c r="EO434" s="443"/>
      <c r="EP434" s="443"/>
      <c r="EQ434" s="460"/>
      <c r="ER434" s="443"/>
      <c r="ES434" s="443"/>
      <c r="ET434" s="443"/>
      <c r="EU434" s="443"/>
      <c r="EV434" s="443"/>
      <c r="EW434" s="443"/>
      <c r="EX434" s="443"/>
      <c r="EY434" s="443"/>
      <c r="EZ434" s="460"/>
      <c r="FA434" s="443"/>
      <c r="FB434" s="443"/>
      <c r="FC434" s="443"/>
      <c r="FD434" s="443"/>
      <c r="FE434" s="443"/>
      <c r="FF434" s="443"/>
      <c r="FG434" s="443"/>
      <c r="FH434" s="443"/>
      <c r="FI434" s="460"/>
      <c r="FJ434" s="443"/>
      <c r="FK434" s="443"/>
      <c r="FL434" s="443"/>
      <c r="FM434" s="443"/>
      <c r="FN434" s="443"/>
      <c r="FO434" s="443"/>
      <c r="FP434" s="443"/>
      <c r="FQ434" s="443"/>
      <c r="FR434" s="460"/>
      <c r="FS434" s="443"/>
      <c r="FT434" s="443"/>
      <c r="FU434" s="443"/>
      <c r="FV434" s="443"/>
      <c r="FW434" s="443"/>
      <c r="FX434" s="443"/>
      <c r="FY434" s="443"/>
      <c r="FZ434" s="443"/>
      <c r="GA434" s="460"/>
      <c r="GB434" s="443"/>
      <c r="GC434" s="443"/>
      <c r="GD434" s="443"/>
      <c r="GE434" s="443"/>
      <c r="GF434" s="443"/>
      <c r="GG434" s="443"/>
      <c r="GH434" s="443"/>
      <c r="GI434" s="443"/>
      <c r="GJ434" s="460"/>
      <c r="GK434" s="443"/>
      <c r="GL434" s="443"/>
      <c r="GM434" s="443"/>
      <c r="GN434" s="443"/>
      <c r="GO434" s="443"/>
      <c r="GP434" s="443"/>
      <c r="GQ434" s="443"/>
      <c r="GR434" s="443"/>
      <c r="GS434" s="460"/>
      <c r="GT434" s="443"/>
      <c r="GU434" s="443"/>
      <c r="GV434" s="443"/>
      <c r="GW434" s="443"/>
      <c r="GX434" s="443"/>
      <c r="GY434" s="443"/>
      <c r="GZ434" s="443"/>
      <c r="HA434" s="443"/>
      <c r="HB434" s="460"/>
      <c r="HC434" s="443"/>
      <c r="HD434" s="443"/>
      <c r="HE434" s="443"/>
      <c r="HF434" s="443"/>
      <c r="HG434" s="443"/>
      <c r="HH434" s="443"/>
      <c r="HI434" s="443"/>
      <c r="HJ434" s="443"/>
      <c r="HK434" s="460"/>
      <c r="HL434" s="443"/>
      <c r="HM434" s="443"/>
      <c r="HN434" s="443"/>
      <c r="HO434" s="443"/>
      <c r="HP434" s="443"/>
      <c r="HQ434" s="443"/>
      <c r="HR434" s="443"/>
      <c r="HS434" s="443"/>
      <c r="HT434" s="460"/>
      <c r="HU434" s="443"/>
      <c r="HV434" s="443"/>
      <c r="HW434" s="443"/>
      <c r="HX434" s="443"/>
      <c r="HY434" s="443"/>
      <c r="HZ434" s="443"/>
      <c r="IA434" s="443"/>
      <c r="IB434" s="443"/>
      <c r="IC434" s="460"/>
      <c r="ID434" s="443"/>
      <c r="IE434" s="443"/>
      <c r="IF434" s="443"/>
      <c r="IG434" s="443"/>
      <c r="IH434" s="443"/>
      <c r="II434" s="443"/>
      <c r="IJ434" s="443"/>
      <c r="IK434" s="443"/>
      <c r="IL434" s="460"/>
      <c r="IM434" s="443"/>
      <c r="IN434" s="443"/>
      <c r="IO434" s="443"/>
      <c r="IP434" s="443"/>
      <c r="IQ434" s="443"/>
      <c r="IR434" s="443"/>
      <c r="IS434" s="443"/>
      <c r="IT434" s="443"/>
      <c r="IU434" s="460"/>
      <c r="IV434" s="443"/>
      <c r="IW434" s="443"/>
      <c r="IX434" s="443"/>
      <c r="IY434" s="443"/>
      <c r="IZ434" s="443"/>
      <c r="JA434" s="443"/>
      <c r="JB434" s="443"/>
      <c r="JC434" s="443"/>
      <c r="JD434" s="460"/>
      <c r="JE434" s="443"/>
      <c r="JF434" s="443"/>
      <c r="JG434" s="443"/>
      <c r="JH434" s="443"/>
      <c r="JI434" s="443"/>
      <c r="JJ434" s="443"/>
      <c r="JK434" s="443"/>
      <c r="JL434" s="443"/>
      <c r="JM434" s="460"/>
      <c r="JN434" s="443"/>
      <c r="JO434" s="443"/>
      <c r="JP434" s="443"/>
      <c r="JQ434" s="443"/>
      <c r="JR434" s="443"/>
      <c r="JS434" s="443"/>
      <c r="JT434" s="443"/>
      <c r="JU434" s="443"/>
      <c r="JV434" s="460"/>
      <c r="JW434" s="443"/>
      <c r="JX434" s="443"/>
      <c r="JY434" s="443"/>
      <c r="JZ434" s="443"/>
      <c r="KA434" s="443"/>
      <c r="KB434" s="443"/>
      <c r="KC434" s="443"/>
      <c r="KD434" s="443"/>
      <c r="KE434" s="460"/>
      <c r="KF434" s="443"/>
      <c r="KG434" s="443"/>
      <c r="KH434" s="443"/>
      <c r="KI434" s="443"/>
      <c r="KJ434" s="443"/>
      <c r="KK434" s="443"/>
      <c r="KL434" s="443"/>
      <c r="KM434" s="443"/>
      <c r="KN434" s="460"/>
      <c r="KO434" s="443"/>
      <c r="KP434" s="443"/>
      <c r="KQ434" s="443"/>
      <c r="KR434" s="443"/>
      <c r="KS434" s="443"/>
      <c r="KT434" s="443"/>
      <c r="KU434" s="443"/>
      <c r="KV434" s="443"/>
      <c r="KW434" s="460"/>
      <c r="KX434" s="443"/>
      <c r="KY434" s="443"/>
      <c r="KZ434" s="443"/>
      <c r="LA434" s="443"/>
      <c r="LB434" s="443"/>
      <c r="LC434" s="443"/>
      <c r="LD434" s="443"/>
      <c r="LE434" s="443"/>
      <c r="LF434" s="460"/>
      <c r="LG434" s="443"/>
      <c r="LH434" s="443"/>
      <c r="LI434" s="443"/>
      <c r="LJ434" s="443"/>
      <c r="LK434" s="443"/>
      <c r="LL434" s="443"/>
      <c r="LM434" s="443"/>
      <c r="LN434" s="443"/>
      <c r="LO434" s="460"/>
      <c r="LP434" s="443"/>
      <c r="LQ434" s="443"/>
      <c r="LR434" s="443"/>
      <c r="LS434" s="443"/>
      <c r="LT434" s="443"/>
      <c r="LU434" s="443"/>
      <c r="LV434" s="443"/>
      <c r="LW434" s="443"/>
      <c r="LX434" s="460"/>
      <c r="LY434" s="443"/>
      <c r="LZ434" s="443"/>
      <c r="MA434" s="443"/>
      <c r="MB434" s="443"/>
      <c r="MC434" s="443"/>
      <c r="MD434" s="443"/>
      <c r="ME434" s="443"/>
      <c r="MF434" s="443"/>
      <c r="MG434" s="460"/>
      <c r="MH434" s="443"/>
      <c r="MI434" s="443"/>
      <c r="MJ434" s="443"/>
      <c r="MK434" s="443"/>
      <c r="ML434" s="443"/>
      <c r="MM434" s="443"/>
      <c r="MN434" s="443"/>
      <c r="MO434" s="443"/>
      <c r="MP434" s="460"/>
      <c r="MQ434" s="443"/>
      <c r="MR434" s="443"/>
      <c r="MS434" s="443"/>
      <c r="MT434" s="443"/>
      <c r="MU434" s="443"/>
      <c r="MV434" s="443"/>
      <c r="MW434" s="443"/>
      <c r="MX434" s="443"/>
      <c r="MY434" s="460"/>
      <c r="MZ434" s="443"/>
      <c r="NA434" s="443"/>
      <c r="NB434" s="443"/>
      <c r="NC434" s="443"/>
      <c r="ND434" s="443"/>
      <c r="NE434" s="443"/>
      <c r="NF434" s="443"/>
      <c r="NG434" s="443"/>
      <c r="NH434" s="460"/>
    </row>
    <row r="435" spans="1:372" ht="18">
      <c r="A435" s="443"/>
      <c r="C435" s="460"/>
      <c r="E435" s="444"/>
      <c r="F435" s="443"/>
      <c r="G435" s="443"/>
      <c r="H435" s="443"/>
      <c r="I435" s="443"/>
      <c r="J435" s="443"/>
      <c r="K435" s="443"/>
      <c r="L435" s="460"/>
      <c r="M435" s="443"/>
      <c r="N435" s="443"/>
      <c r="O435" s="443"/>
      <c r="P435" s="443"/>
      <c r="Q435" s="443"/>
      <c r="R435" s="443"/>
      <c r="S435" s="443"/>
      <c r="T435" s="443"/>
      <c r="U435" s="460"/>
      <c r="V435" s="722"/>
      <c r="W435" s="722"/>
      <c r="X435" s="680"/>
      <c r="Y435" s="722"/>
      <c r="Z435" s="722"/>
      <c r="AB435" s="443"/>
      <c r="AC435" s="443"/>
      <c r="AD435" s="460"/>
      <c r="AE435" s="722"/>
      <c r="AF435" s="722"/>
      <c r="AG435" s="668"/>
      <c r="AH435" s="722"/>
      <c r="AI435" s="722"/>
      <c r="AK435" s="443"/>
      <c r="AL435" s="443"/>
      <c r="AM435" s="460"/>
      <c r="AN435" s="277"/>
      <c r="AO435" s="446"/>
      <c r="AP435" s="681"/>
      <c r="AQ435" s="446"/>
      <c r="AR435" s="446"/>
      <c r="AS435" s="443"/>
      <c r="AT435" s="443"/>
      <c r="AU435" s="443"/>
      <c r="AV435" s="460"/>
      <c r="AW435" s="655">
        <v>2020</v>
      </c>
      <c r="AX435" s="443"/>
      <c r="AZ435" s="471"/>
      <c r="BB435" s="443"/>
      <c r="BC435" s="24"/>
      <c r="BD435" s="443"/>
      <c r="BE435" s="460"/>
      <c r="BF435" s="655">
        <v>2021</v>
      </c>
      <c r="BI435" s="471"/>
      <c r="BJ435" s="443"/>
      <c r="BK435" s="443"/>
      <c r="BL435" s="443"/>
      <c r="BM435" s="443"/>
      <c r="BN435" s="460"/>
      <c r="BO435" s="443"/>
      <c r="BP435" s="443"/>
      <c r="BQ435" s="443"/>
      <c r="BR435" s="443"/>
      <c r="BS435" s="443"/>
      <c r="BT435" s="443"/>
      <c r="BU435" s="443"/>
      <c r="BV435" s="443"/>
      <c r="BW435" s="460"/>
      <c r="BX435" s="443"/>
      <c r="BY435" s="443"/>
      <c r="BZ435" s="443"/>
      <c r="CA435" s="443"/>
      <c r="CB435" s="443"/>
      <c r="CC435" s="443"/>
      <c r="CD435" s="443"/>
      <c r="CE435" s="443"/>
      <c r="CF435" s="460"/>
      <c r="CG435" s="443"/>
      <c r="CH435" s="443"/>
      <c r="CI435" s="443"/>
      <c r="CJ435" s="443"/>
      <c r="CK435" s="443"/>
      <c r="CL435" s="443"/>
      <c r="CM435" s="443"/>
      <c r="CN435" s="443"/>
      <c r="CO435" s="460"/>
      <c r="CP435" s="443"/>
      <c r="CQ435" s="443"/>
      <c r="CR435" s="443"/>
      <c r="CS435" s="443"/>
      <c r="CT435" s="443"/>
      <c r="CU435" s="443"/>
      <c r="CV435" s="443"/>
      <c r="CW435" s="443"/>
      <c r="CX435" s="460"/>
      <c r="CY435" s="443"/>
      <c r="CZ435" s="443"/>
      <c r="DA435" s="443"/>
      <c r="DB435" s="443"/>
      <c r="DC435" s="443"/>
      <c r="DD435" s="443"/>
      <c r="DE435" s="443"/>
      <c r="DF435" s="443"/>
      <c r="DG435" s="460"/>
      <c r="DH435" s="443"/>
      <c r="DI435" s="443"/>
      <c r="DJ435" s="443"/>
      <c r="DK435" s="443"/>
      <c r="DL435" s="443"/>
      <c r="DM435" s="443"/>
      <c r="DN435" s="443"/>
      <c r="DO435" s="443"/>
      <c r="DP435" s="460"/>
      <c r="DQ435" s="443"/>
      <c r="DR435" s="443"/>
      <c r="DS435" s="443"/>
      <c r="DT435" s="443"/>
      <c r="DU435" s="443"/>
      <c r="DV435" s="443"/>
      <c r="DW435" s="443"/>
      <c r="DX435" s="443"/>
      <c r="DY435" s="460"/>
      <c r="DZ435" s="443"/>
      <c r="EA435" s="443"/>
      <c r="EB435" s="443"/>
      <c r="EC435" s="443"/>
      <c r="ED435" s="443"/>
      <c r="EE435" s="443"/>
      <c r="EF435" s="443"/>
      <c r="EG435" s="443"/>
      <c r="EH435" s="460"/>
      <c r="EI435" s="443"/>
      <c r="EJ435" s="443"/>
      <c r="EK435" s="443"/>
      <c r="EL435" s="443"/>
      <c r="EM435" s="443"/>
      <c r="EN435" s="443"/>
      <c r="EO435" s="443"/>
      <c r="EP435" s="443"/>
      <c r="EQ435" s="460"/>
      <c r="ER435" s="443"/>
      <c r="ES435" s="443"/>
      <c r="ET435" s="443"/>
      <c r="EU435" s="443"/>
      <c r="EV435" s="443"/>
      <c r="EW435" s="443"/>
      <c r="EX435" s="443"/>
      <c r="EY435" s="443"/>
      <c r="EZ435" s="460"/>
      <c r="FA435" s="443"/>
      <c r="FB435" s="443"/>
      <c r="FC435" s="443"/>
      <c r="FD435" s="443"/>
      <c r="FE435" s="443"/>
      <c r="FF435" s="443"/>
      <c r="FG435" s="443"/>
      <c r="FH435" s="443"/>
      <c r="FI435" s="460"/>
      <c r="FJ435" s="443"/>
      <c r="FK435" s="443"/>
      <c r="FL435" s="443"/>
      <c r="FM435" s="443"/>
      <c r="FN435" s="443"/>
      <c r="FO435" s="443"/>
      <c r="FP435" s="443"/>
      <c r="FQ435" s="443"/>
      <c r="FR435" s="460"/>
      <c r="FS435" s="443"/>
      <c r="FT435" s="443"/>
      <c r="FU435" s="443"/>
      <c r="FV435" s="443"/>
      <c r="FW435" s="443"/>
      <c r="FX435" s="443"/>
      <c r="FY435" s="443"/>
      <c r="FZ435" s="443"/>
      <c r="GA435" s="460"/>
      <c r="GB435" s="443"/>
      <c r="GC435" s="443"/>
      <c r="GD435" s="443"/>
      <c r="GE435" s="443"/>
      <c r="GF435" s="443"/>
      <c r="GG435" s="443"/>
      <c r="GH435" s="443"/>
      <c r="GI435" s="443"/>
      <c r="GJ435" s="460"/>
      <c r="GK435" s="443"/>
      <c r="GL435" s="443"/>
      <c r="GM435" s="443"/>
      <c r="GN435" s="443"/>
      <c r="GO435" s="443"/>
      <c r="GP435" s="443"/>
      <c r="GQ435" s="443"/>
      <c r="GR435" s="443"/>
      <c r="GS435" s="460"/>
      <c r="GT435" s="443"/>
      <c r="GU435" s="443"/>
      <c r="GV435" s="443"/>
      <c r="GW435" s="443"/>
      <c r="GX435" s="443"/>
      <c r="GY435" s="443"/>
      <c r="GZ435" s="443"/>
      <c r="HA435" s="443"/>
      <c r="HB435" s="460"/>
      <c r="HC435" s="443"/>
      <c r="HD435" s="443"/>
      <c r="HE435" s="443"/>
      <c r="HF435" s="443"/>
      <c r="HG435" s="443"/>
      <c r="HH435" s="443"/>
      <c r="HI435" s="443"/>
      <c r="HJ435" s="443"/>
      <c r="HK435" s="460"/>
      <c r="HL435" s="443"/>
      <c r="HM435" s="443"/>
      <c r="HN435" s="443"/>
      <c r="HO435" s="443"/>
      <c r="HP435" s="443"/>
      <c r="HQ435" s="443"/>
      <c r="HR435" s="443"/>
      <c r="HS435" s="443"/>
      <c r="HT435" s="460"/>
      <c r="HU435" s="443"/>
      <c r="HV435" s="443"/>
      <c r="HW435" s="443"/>
      <c r="HX435" s="443"/>
      <c r="HY435" s="443"/>
      <c r="HZ435" s="443"/>
      <c r="IA435" s="443"/>
      <c r="IB435" s="443"/>
      <c r="IC435" s="460"/>
      <c r="ID435" s="443"/>
      <c r="IE435" s="443"/>
      <c r="IF435" s="443"/>
      <c r="IG435" s="443"/>
      <c r="IH435" s="443"/>
      <c r="II435" s="443"/>
      <c r="IJ435" s="443"/>
      <c r="IK435" s="443"/>
      <c r="IL435" s="460"/>
      <c r="IM435" s="443"/>
      <c r="IN435" s="443"/>
      <c r="IO435" s="443"/>
      <c r="IP435" s="443"/>
      <c r="IQ435" s="443"/>
      <c r="IR435" s="443"/>
      <c r="IS435" s="443"/>
      <c r="IT435" s="443"/>
      <c r="IU435" s="460"/>
      <c r="IV435" s="443"/>
      <c r="IW435" s="443"/>
      <c r="IX435" s="443"/>
      <c r="IY435" s="443"/>
      <c r="IZ435" s="443"/>
      <c r="JA435" s="443"/>
      <c r="JB435" s="443"/>
      <c r="JC435" s="443"/>
      <c r="JD435" s="460"/>
      <c r="JE435" s="443"/>
      <c r="JF435" s="443"/>
      <c r="JG435" s="443"/>
      <c r="JH435" s="443"/>
      <c r="JI435" s="443"/>
      <c r="JJ435" s="443"/>
      <c r="JK435" s="443"/>
      <c r="JL435" s="443"/>
      <c r="JM435" s="460"/>
      <c r="JN435" s="443"/>
      <c r="JO435" s="443"/>
      <c r="JP435" s="443"/>
      <c r="JQ435" s="443"/>
      <c r="JR435" s="443"/>
      <c r="JS435" s="443"/>
      <c r="JT435" s="443"/>
      <c r="JU435" s="443"/>
      <c r="JV435" s="460"/>
      <c r="JW435" s="443"/>
      <c r="JX435" s="443"/>
      <c r="JY435" s="443"/>
      <c r="JZ435" s="443"/>
      <c r="KA435" s="443"/>
      <c r="KB435" s="443"/>
      <c r="KC435" s="443"/>
      <c r="KD435" s="443"/>
      <c r="KE435" s="460"/>
      <c r="KF435" s="443"/>
      <c r="KG435" s="443"/>
      <c r="KH435" s="443"/>
      <c r="KI435" s="443"/>
      <c r="KJ435" s="443"/>
      <c r="KK435" s="443"/>
      <c r="KL435" s="443"/>
      <c r="KM435" s="443"/>
      <c r="KN435" s="460"/>
      <c r="KO435" s="443"/>
      <c r="KP435" s="443"/>
      <c r="KQ435" s="443"/>
      <c r="KR435" s="443"/>
      <c r="KS435" s="443"/>
      <c r="KT435" s="443"/>
      <c r="KU435" s="443"/>
      <c r="KV435" s="443"/>
      <c r="KW435" s="460"/>
      <c r="KX435" s="443"/>
      <c r="KY435" s="443"/>
      <c r="KZ435" s="443"/>
      <c r="LA435" s="443"/>
      <c r="LB435" s="443"/>
      <c r="LC435" s="443"/>
      <c r="LD435" s="443"/>
      <c r="LE435" s="443"/>
      <c r="LF435" s="460"/>
      <c r="LG435" s="443"/>
      <c r="LH435" s="443"/>
      <c r="LI435" s="443"/>
      <c r="LJ435" s="443"/>
      <c r="LK435" s="443"/>
      <c r="LL435" s="443"/>
      <c r="LM435" s="443"/>
      <c r="LN435" s="443"/>
      <c r="LO435" s="460"/>
      <c r="LP435" s="443"/>
      <c r="LQ435" s="443"/>
      <c r="LR435" s="443"/>
      <c r="LS435" s="443"/>
      <c r="LT435" s="443"/>
      <c r="LU435" s="443"/>
      <c r="LV435" s="443"/>
      <c r="LW435" s="443"/>
      <c r="LX435" s="460"/>
      <c r="LY435" s="443"/>
      <c r="LZ435" s="443"/>
      <c r="MA435" s="443"/>
      <c r="MB435" s="443"/>
      <c r="MC435" s="443"/>
      <c r="MD435" s="443"/>
      <c r="ME435" s="443"/>
      <c r="MF435" s="443"/>
      <c r="MG435" s="460"/>
      <c r="MH435" s="443"/>
      <c r="MI435" s="443"/>
      <c r="MJ435" s="443"/>
      <c r="MK435" s="443"/>
      <c r="ML435" s="443"/>
      <c r="MM435" s="443"/>
      <c r="MN435" s="443"/>
      <c r="MO435" s="443"/>
      <c r="MP435" s="460"/>
      <c r="MQ435" s="443"/>
      <c r="MR435" s="443"/>
      <c r="MS435" s="443"/>
      <c r="MT435" s="443"/>
      <c r="MU435" s="443"/>
      <c r="MV435" s="443"/>
      <c r="MW435" s="443"/>
      <c r="MX435" s="443"/>
      <c r="MY435" s="460"/>
      <c r="MZ435" s="443"/>
      <c r="NA435" s="443"/>
      <c r="NB435" s="443"/>
      <c r="NC435" s="443"/>
      <c r="ND435" s="443"/>
      <c r="NE435" s="443"/>
      <c r="NF435" s="443"/>
      <c r="NG435" s="443"/>
      <c r="NH435" s="460"/>
    </row>
    <row r="436" spans="1:372" ht="18">
      <c r="A436" s="443"/>
      <c r="C436" s="460"/>
      <c r="E436" s="444"/>
      <c r="F436" s="443"/>
      <c r="G436" s="443"/>
      <c r="H436" s="443"/>
      <c r="I436" s="443"/>
      <c r="J436" s="443"/>
      <c r="K436" s="443"/>
      <c r="L436" s="460"/>
      <c r="M436" s="443"/>
      <c r="N436" s="443"/>
      <c r="O436" s="443"/>
      <c r="P436" s="443"/>
      <c r="Q436" s="443"/>
      <c r="R436" s="443"/>
      <c r="S436" s="443"/>
      <c r="T436" s="443"/>
      <c r="U436" s="460"/>
      <c r="V436" s="676"/>
      <c r="W436" s="722"/>
      <c r="X436" s="680"/>
      <c r="Y436" s="722"/>
      <c r="Z436" s="722"/>
      <c r="AB436" s="443"/>
      <c r="AC436" s="443"/>
      <c r="AD436" s="460"/>
      <c r="AE436" s="722"/>
      <c r="AF436" s="722"/>
      <c r="AG436" s="668"/>
      <c r="AH436" s="722"/>
      <c r="AI436" s="722"/>
      <c r="AK436" s="443"/>
      <c r="AL436" s="443"/>
      <c r="AM436" s="460"/>
      <c r="AN436" s="441"/>
      <c r="AO436" s="446"/>
      <c r="AP436" s="681"/>
      <c r="AQ436" s="446"/>
      <c r="AR436" s="446"/>
      <c r="AS436" s="443"/>
      <c r="AT436" s="443"/>
      <c r="AU436" s="443"/>
      <c r="AV436" s="460"/>
      <c r="AW436" s="106" t="s">
        <v>1854</v>
      </c>
      <c r="AX436" s="283"/>
      <c r="AY436" s="446"/>
      <c r="AZ436" s="212">
        <v>13592.350000000077</v>
      </c>
      <c r="BA436" s="388" t="s">
        <v>2161</v>
      </c>
      <c r="BB436" s="443" t="s">
        <v>2083</v>
      </c>
      <c r="BC436" s="24"/>
      <c r="BD436" s="443"/>
      <c r="BE436" s="460"/>
      <c r="BF436" s="538" t="s">
        <v>29</v>
      </c>
      <c r="BG436" s="286"/>
      <c r="BH436" s="621"/>
      <c r="BI436" s="212">
        <v>23070.974999999969</v>
      </c>
      <c r="BJ436" s="388" t="s">
        <v>3795</v>
      </c>
      <c r="BK436" s="443" t="s">
        <v>2083</v>
      </c>
      <c r="BL436" s="443"/>
      <c r="BM436" s="443"/>
      <c r="BN436" s="460"/>
      <c r="BO436" s="443"/>
      <c r="BP436" s="443"/>
      <c r="BQ436" s="443"/>
      <c r="BR436" s="443"/>
      <c r="BS436" s="443"/>
      <c r="BT436" s="443"/>
      <c r="BU436" s="443"/>
      <c r="BV436" s="443"/>
      <c r="BW436" s="460"/>
      <c r="BX436" s="443"/>
      <c r="BY436" s="443"/>
      <c r="BZ436" s="443"/>
      <c r="CA436" s="443"/>
      <c r="CB436" s="443"/>
      <c r="CC436" s="443"/>
      <c r="CD436" s="443"/>
      <c r="CE436" s="443"/>
      <c r="CF436" s="460"/>
      <c r="CG436" s="443"/>
      <c r="CH436" s="443"/>
      <c r="CI436" s="443"/>
      <c r="CJ436" s="443"/>
      <c r="CK436" s="443"/>
      <c r="CL436" s="443"/>
      <c r="CM436" s="443"/>
      <c r="CN436" s="443"/>
      <c r="CO436" s="460"/>
      <c r="CP436" s="443"/>
      <c r="CQ436" s="443"/>
      <c r="CR436" s="443"/>
      <c r="CS436" s="443"/>
      <c r="CT436" s="443"/>
      <c r="CU436" s="443"/>
      <c r="CV436" s="443"/>
      <c r="CW436" s="443"/>
      <c r="CX436" s="460"/>
      <c r="CY436" s="443"/>
      <c r="CZ436" s="443"/>
      <c r="DA436" s="443"/>
      <c r="DB436" s="443"/>
      <c r="DC436" s="443"/>
      <c r="DD436" s="443"/>
      <c r="DE436" s="443"/>
      <c r="DF436" s="443"/>
      <c r="DG436" s="460"/>
      <c r="DH436" s="443"/>
      <c r="DI436" s="443"/>
      <c r="DJ436" s="443"/>
      <c r="DK436" s="443"/>
      <c r="DL436" s="443"/>
      <c r="DM436" s="443"/>
      <c r="DN436" s="443"/>
      <c r="DO436" s="443"/>
      <c r="DP436" s="460"/>
      <c r="DQ436" s="443"/>
      <c r="DR436" s="443"/>
      <c r="DS436" s="443"/>
      <c r="DT436" s="443"/>
      <c r="DU436" s="443"/>
      <c r="DV436" s="443"/>
      <c r="DW436" s="443"/>
      <c r="DX436" s="443"/>
      <c r="DY436" s="460"/>
      <c r="DZ436" s="443"/>
      <c r="EA436" s="443"/>
      <c r="EB436" s="443"/>
      <c r="EC436" s="443"/>
      <c r="ED436" s="443"/>
      <c r="EE436" s="443"/>
      <c r="EF436" s="443"/>
      <c r="EG436" s="443"/>
      <c r="EH436" s="460"/>
      <c r="EI436" s="443"/>
      <c r="EJ436" s="443"/>
      <c r="EK436" s="443"/>
      <c r="EL436" s="443"/>
      <c r="EM436" s="443"/>
      <c r="EN436" s="443"/>
      <c r="EO436" s="443"/>
      <c r="EP436" s="443"/>
      <c r="EQ436" s="460"/>
      <c r="ER436" s="443"/>
      <c r="ES436" s="443"/>
      <c r="ET436" s="443"/>
      <c r="EU436" s="443"/>
      <c r="EV436" s="443"/>
      <c r="EW436" s="443"/>
      <c r="EX436" s="443"/>
      <c r="EY436" s="443"/>
      <c r="EZ436" s="460"/>
      <c r="FA436" s="443"/>
      <c r="FB436" s="443"/>
      <c r="FC436" s="443"/>
      <c r="FD436" s="443"/>
      <c r="FE436" s="443"/>
      <c r="FF436" s="443"/>
      <c r="FG436" s="443"/>
      <c r="FH436" s="443"/>
      <c r="FI436" s="460"/>
      <c r="FJ436" s="443"/>
      <c r="FK436" s="443"/>
      <c r="FL436" s="443"/>
      <c r="FM436" s="443"/>
      <c r="FN436" s="443"/>
      <c r="FO436" s="443"/>
      <c r="FP436" s="443"/>
      <c r="FQ436" s="443"/>
      <c r="FR436" s="460"/>
      <c r="FS436" s="443"/>
      <c r="FT436" s="443"/>
      <c r="FU436" s="443"/>
      <c r="FV436" s="443"/>
      <c r="FW436" s="443"/>
      <c r="FX436" s="443"/>
      <c r="FY436" s="443"/>
      <c r="FZ436" s="443"/>
      <c r="GA436" s="460"/>
      <c r="GB436" s="443"/>
      <c r="GC436" s="443"/>
      <c r="GD436" s="443"/>
      <c r="GE436" s="443"/>
      <c r="GF436" s="443"/>
      <c r="GG436" s="443"/>
      <c r="GH436" s="443"/>
      <c r="GI436" s="443"/>
      <c r="GJ436" s="460"/>
      <c r="GK436" s="443"/>
      <c r="GL436" s="443"/>
      <c r="GM436" s="443"/>
      <c r="GN436" s="443"/>
      <c r="GO436" s="443"/>
      <c r="GP436" s="443"/>
      <c r="GQ436" s="443"/>
      <c r="GR436" s="443"/>
      <c r="GS436" s="460"/>
      <c r="GT436" s="443"/>
      <c r="GU436" s="443"/>
      <c r="GV436" s="443"/>
      <c r="GW436" s="443"/>
      <c r="GX436" s="443"/>
      <c r="GY436" s="443"/>
      <c r="GZ436" s="443"/>
      <c r="HA436" s="443"/>
      <c r="HB436" s="460"/>
      <c r="HC436" s="443"/>
      <c r="HD436" s="443"/>
      <c r="HE436" s="443"/>
      <c r="HF436" s="443"/>
      <c r="HG436" s="443"/>
      <c r="HH436" s="443"/>
      <c r="HI436" s="443"/>
      <c r="HJ436" s="443"/>
      <c r="HK436" s="460"/>
      <c r="HL436" s="443"/>
      <c r="HM436" s="443"/>
      <c r="HN436" s="443"/>
      <c r="HO436" s="443"/>
      <c r="HP436" s="443"/>
      <c r="HQ436" s="443"/>
      <c r="HR436" s="443"/>
      <c r="HS436" s="443"/>
      <c r="HT436" s="460"/>
      <c r="HU436" s="443"/>
      <c r="HV436" s="443"/>
      <c r="HW436" s="443"/>
      <c r="HX436" s="443"/>
      <c r="HY436" s="443"/>
      <c r="HZ436" s="443"/>
      <c r="IA436" s="443"/>
      <c r="IB436" s="443"/>
      <c r="IC436" s="460"/>
      <c r="ID436" s="443"/>
      <c r="IE436" s="443"/>
      <c r="IF436" s="443"/>
      <c r="IG436" s="443"/>
      <c r="IH436" s="443"/>
      <c r="II436" s="443"/>
      <c r="IJ436" s="443"/>
      <c r="IK436" s="443"/>
      <c r="IL436" s="460"/>
      <c r="IM436" s="443"/>
      <c r="IN436" s="443"/>
      <c r="IO436" s="443"/>
      <c r="IP436" s="443"/>
      <c r="IQ436" s="443"/>
      <c r="IR436" s="443"/>
      <c r="IS436" s="443"/>
      <c r="IT436" s="443"/>
      <c r="IU436" s="460"/>
      <c r="IV436" s="443"/>
      <c r="IW436" s="443"/>
      <c r="IX436" s="443"/>
      <c r="IY436" s="443"/>
      <c r="IZ436" s="443"/>
      <c r="JA436" s="443"/>
      <c r="JB436" s="443"/>
      <c r="JC436" s="443"/>
      <c r="JD436" s="460"/>
      <c r="JE436" s="443"/>
      <c r="JF436" s="443"/>
      <c r="JG436" s="443"/>
      <c r="JH436" s="443"/>
      <c r="JI436" s="443"/>
      <c r="JJ436" s="443"/>
      <c r="JK436" s="443"/>
      <c r="JL436" s="443"/>
      <c r="JM436" s="460"/>
      <c r="JN436" s="443"/>
      <c r="JO436" s="443"/>
      <c r="JP436" s="443"/>
      <c r="JQ436" s="443"/>
      <c r="JR436" s="443"/>
      <c r="JS436" s="443"/>
      <c r="JT436" s="443"/>
      <c r="JU436" s="443"/>
      <c r="JV436" s="460"/>
      <c r="JW436" s="443"/>
      <c r="JX436" s="443"/>
      <c r="JY436" s="443"/>
      <c r="JZ436" s="443"/>
      <c r="KA436" s="443"/>
      <c r="KB436" s="443"/>
      <c r="KC436" s="443"/>
      <c r="KD436" s="443"/>
      <c r="KE436" s="460"/>
      <c r="KF436" s="443"/>
      <c r="KG436" s="443"/>
      <c r="KH436" s="443"/>
      <c r="KI436" s="443"/>
      <c r="KJ436" s="443"/>
      <c r="KK436" s="443"/>
      <c r="KL436" s="443"/>
      <c r="KM436" s="443"/>
      <c r="KN436" s="460"/>
      <c r="KO436" s="443"/>
      <c r="KP436" s="443"/>
      <c r="KQ436" s="443"/>
      <c r="KR436" s="443"/>
      <c r="KS436" s="443"/>
      <c r="KT436" s="443"/>
      <c r="KU436" s="443"/>
      <c r="KV436" s="443"/>
      <c r="KW436" s="460"/>
      <c r="KX436" s="443"/>
      <c r="KY436" s="443"/>
      <c r="KZ436" s="443"/>
      <c r="LA436" s="443"/>
      <c r="LB436" s="443"/>
      <c r="LC436" s="443"/>
      <c r="LD436" s="443"/>
      <c r="LE436" s="443"/>
      <c r="LF436" s="460"/>
      <c r="LG436" s="443"/>
      <c r="LH436" s="443"/>
      <c r="LI436" s="443"/>
      <c r="LJ436" s="443"/>
      <c r="LK436" s="443"/>
      <c r="LL436" s="443"/>
      <c r="LM436" s="443"/>
      <c r="LN436" s="443"/>
      <c r="LO436" s="460"/>
      <c r="LP436" s="443"/>
      <c r="LQ436" s="443"/>
      <c r="LR436" s="443"/>
      <c r="LS436" s="443"/>
      <c r="LT436" s="443"/>
      <c r="LU436" s="443"/>
      <c r="LV436" s="443"/>
      <c r="LW436" s="443"/>
      <c r="LX436" s="460"/>
      <c r="LY436" s="443"/>
      <c r="LZ436" s="443"/>
      <c r="MA436" s="443"/>
      <c r="MB436" s="443"/>
      <c r="MC436" s="443"/>
      <c r="MD436" s="443"/>
      <c r="ME436" s="443"/>
      <c r="MF436" s="443"/>
      <c r="MG436" s="460"/>
      <c r="MH436" s="443"/>
      <c r="MI436" s="443"/>
      <c r="MJ436" s="443"/>
      <c r="MK436" s="443"/>
      <c r="ML436" s="443"/>
      <c r="MM436" s="443"/>
      <c r="MN436" s="443"/>
      <c r="MO436" s="443"/>
      <c r="MP436" s="460"/>
      <c r="MQ436" s="443"/>
      <c r="MR436" s="443"/>
      <c r="MS436" s="443"/>
      <c r="MT436" s="443"/>
      <c r="MU436" s="443"/>
      <c r="MV436" s="443"/>
      <c r="MW436" s="443"/>
      <c r="MX436" s="443"/>
      <c r="MY436" s="460"/>
      <c r="MZ436" s="443"/>
      <c r="NA436" s="443"/>
      <c r="NB436" s="443"/>
      <c r="NC436" s="443"/>
      <c r="ND436" s="443"/>
      <c r="NE436" s="443"/>
      <c r="NF436" s="443"/>
      <c r="NG436" s="443"/>
      <c r="NH436" s="460"/>
    </row>
    <row r="437" spans="1:372" ht="18">
      <c r="A437" s="443"/>
      <c r="C437" s="460"/>
      <c r="E437" s="444"/>
      <c r="F437" s="443"/>
      <c r="G437" s="443"/>
      <c r="H437" s="443"/>
      <c r="I437" s="443"/>
      <c r="J437" s="443"/>
      <c r="K437" s="443"/>
      <c r="L437" s="460"/>
      <c r="M437" s="443"/>
      <c r="N437" s="443"/>
      <c r="O437" s="443"/>
      <c r="P437" s="443"/>
      <c r="Q437" s="443"/>
      <c r="R437" s="443"/>
      <c r="S437" s="443"/>
      <c r="T437" s="443"/>
      <c r="U437" s="460"/>
      <c r="V437" s="721"/>
      <c r="W437" s="722"/>
      <c r="X437" s="680"/>
      <c r="Y437" s="722"/>
      <c r="Z437" s="722"/>
      <c r="AB437" s="443"/>
      <c r="AC437" s="443"/>
      <c r="AD437" s="460"/>
      <c r="AE437" s="723"/>
      <c r="AF437" s="722"/>
      <c r="AG437" s="668"/>
      <c r="AH437" s="722"/>
      <c r="AI437" s="722"/>
      <c r="AK437" s="443"/>
      <c r="AL437" s="443"/>
      <c r="AM437" s="460"/>
      <c r="AN437" s="441"/>
      <c r="AO437" s="446"/>
      <c r="AP437" s="681"/>
      <c r="AQ437" s="446"/>
      <c r="AR437" s="446"/>
      <c r="AS437" s="443"/>
      <c r="AT437" s="443"/>
      <c r="AU437" s="443"/>
      <c r="AV437" s="460"/>
      <c r="AW437" s="655">
        <v>2020</v>
      </c>
      <c r="AX437" s="443"/>
      <c r="AZ437" s="471"/>
      <c r="BB437" s="443"/>
      <c r="BC437" s="24"/>
      <c r="BD437" s="443"/>
      <c r="BE437" s="460"/>
      <c r="BF437" s="655" t="s">
        <v>3706</v>
      </c>
      <c r="BI437" s="471"/>
      <c r="BJ437" s="443"/>
      <c r="BK437" s="443"/>
      <c r="BL437" s="443"/>
      <c r="BM437" s="443"/>
      <c r="BN437" s="460"/>
      <c r="BO437" s="443"/>
      <c r="BP437" s="443"/>
      <c r="BQ437" s="443"/>
      <c r="BR437" s="443"/>
      <c r="BS437" s="443"/>
      <c r="BT437" s="443"/>
      <c r="BU437" s="443"/>
      <c r="BV437" s="443"/>
      <c r="BW437" s="460"/>
      <c r="BX437" s="443"/>
      <c r="BY437" s="443"/>
      <c r="BZ437" s="443"/>
      <c r="CA437" s="443"/>
      <c r="CB437" s="443"/>
      <c r="CC437" s="443"/>
      <c r="CD437" s="443"/>
      <c r="CE437" s="443"/>
      <c r="CF437" s="460"/>
      <c r="CG437" s="443"/>
      <c r="CH437" s="443"/>
      <c r="CI437" s="443"/>
      <c r="CJ437" s="443"/>
      <c r="CK437" s="443"/>
      <c r="CL437" s="443"/>
      <c r="CM437" s="443"/>
      <c r="CN437" s="443"/>
      <c r="CO437" s="460"/>
      <c r="CP437" s="443"/>
      <c r="CQ437" s="443"/>
      <c r="CR437" s="443"/>
      <c r="CS437" s="443"/>
      <c r="CT437" s="443"/>
      <c r="CU437" s="443"/>
      <c r="CV437" s="443"/>
      <c r="CW437" s="443"/>
      <c r="CX437" s="460"/>
      <c r="CY437" s="443"/>
      <c r="CZ437" s="443"/>
      <c r="DA437" s="443"/>
      <c r="DB437" s="443"/>
      <c r="DC437" s="443"/>
      <c r="DD437" s="443"/>
      <c r="DE437" s="443"/>
      <c r="DF437" s="443"/>
      <c r="DG437" s="460"/>
      <c r="DH437" s="443"/>
      <c r="DI437" s="443"/>
      <c r="DJ437" s="443"/>
      <c r="DK437" s="443"/>
      <c r="DL437" s="443"/>
      <c r="DM437" s="443"/>
      <c r="DN437" s="443"/>
      <c r="DO437" s="443"/>
      <c r="DP437" s="460"/>
      <c r="DQ437" s="443"/>
      <c r="DR437" s="443"/>
      <c r="DS437" s="443"/>
      <c r="DT437" s="443"/>
      <c r="DU437" s="443"/>
      <c r="DV437" s="443"/>
      <c r="DW437" s="443"/>
      <c r="DX437" s="443"/>
      <c r="DY437" s="460"/>
      <c r="DZ437" s="443"/>
      <c r="EA437" s="443"/>
      <c r="EB437" s="443"/>
      <c r="EC437" s="443"/>
      <c r="ED437" s="443"/>
      <c r="EE437" s="443"/>
      <c r="EF437" s="443"/>
      <c r="EG437" s="443"/>
      <c r="EH437" s="460"/>
      <c r="EI437" s="443"/>
      <c r="EJ437" s="443"/>
      <c r="EK437" s="443"/>
      <c r="EL437" s="443"/>
      <c r="EM437" s="443"/>
      <c r="EN437" s="443"/>
      <c r="EO437" s="443"/>
      <c r="EP437" s="443"/>
      <c r="EQ437" s="460"/>
      <c r="ER437" s="443"/>
      <c r="ES437" s="443"/>
      <c r="ET437" s="443"/>
      <c r="EU437" s="443"/>
      <c r="EV437" s="443"/>
      <c r="EW437" s="443"/>
      <c r="EX437" s="443"/>
      <c r="EY437" s="443"/>
      <c r="EZ437" s="460"/>
      <c r="FA437" s="443"/>
      <c r="FB437" s="443"/>
      <c r="FC437" s="443"/>
      <c r="FD437" s="443"/>
      <c r="FE437" s="443"/>
      <c r="FF437" s="443"/>
      <c r="FG437" s="443"/>
      <c r="FH437" s="443"/>
      <c r="FI437" s="460"/>
      <c r="FJ437" s="443"/>
      <c r="FK437" s="443"/>
      <c r="FL437" s="443"/>
      <c r="FM437" s="443"/>
      <c r="FN437" s="443"/>
      <c r="FO437" s="443"/>
      <c r="FP437" s="443"/>
      <c r="FQ437" s="443"/>
      <c r="FR437" s="460"/>
      <c r="FS437" s="443"/>
      <c r="FT437" s="443"/>
      <c r="FU437" s="443"/>
      <c r="FV437" s="443"/>
      <c r="FW437" s="443"/>
      <c r="FX437" s="443"/>
      <c r="FY437" s="443"/>
      <c r="FZ437" s="443"/>
      <c r="GA437" s="460"/>
      <c r="GB437" s="443"/>
      <c r="GC437" s="443"/>
      <c r="GD437" s="443"/>
      <c r="GE437" s="443"/>
      <c r="GF437" s="443"/>
      <c r="GG437" s="443"/>
      <c r="GH437" s="443"/>
      <c r="GI437" s="443"/>
      <c r="GJ437" s="460"/>
      <c r="GK437" s="443"/>
      <c r="GL437" s="443"/>
      <c r="GM437" s="443"/>
      <c r="GN437" s="443"/>
      <c r="GO437" s="443"/>
      <c r="GP437" s="443"/>
      <c r="GQ437" s="443"/>
      <c r="GR437" s="443"/>
      <c r="GS437" s="460"/>
      <c r="GT437" s="443"/>
      <c r="GU437" s="443"/>
      <c r="GV437" s="443"/>
      <c r="GW437" s="443"/>
      <c r="GX437" s="443"/>
      <c r="GY437" s="443"/>
      <c r="GZ437" s="443"/>
      <c r="HA437" s="443"/>
      <c r="HB437" s="460"/>
      <c r="HC437" s="443"/>
      <c r="HD437" s="443"/>
      <c r="HE437" s="443"/>
      <c r="HF437" s="443"/>
      <c r="HG437" s="443"/>
      <c r="HH437" s="443"/>
      <c r="HI437" s="443"/>
      <c r="HJ437" s="443"/>
      <c r="HK437" s="460"/>
      <c r="HL437" s="443"/>
      <c r="HM437" s="443"/>
      <c r="HN437" s="443"/>
      <c r="HO437" s="443"/>
      <c r="HP437" s="443"/>
      <c r="HQ437" s="443"/>
      <c r="HR437" s="443"/>
      <c r="HS437" s="443"/>
      <c r="HT437" s="460"/>
      <c r="HU437" s="443"/>
      <c r="HV437" s="443"/>
      <c r="HW437" s="443"/>
      <c r="HX437" s="443"/>
      <c r="HY437" s="443"/>
      <c r="HZ437" s="443"/>
      <c r="IA437" s="443"/>
      <c r="IB437" s="443"/>
      <c r="IC437" s="460"/>
      <c r="ID437" s="443"/>
      <c r="IE437" s="443"/>
      <c r="IF437" s="443"/>
      <c r="IG437" s="443"/>
      <c r="IH437" s="443"/>
      <c r="II437" s="443"/>
      <c r="IJ437" s="443"/>
      <c r="IK437" s="443"/>
      <c r="IL437" s="460"/>
      <c r="IM437" s="443"/>
      <c r="IN437" s="443"/>
      <c r="IO437" s="443"/>
      <c r="IP437" s="443"/>
      <c r="IQ437" s="443"/>
      <c r="IR437" s="443"/>
      <c r="IS437" s="443"/>
      <c r="IT437" s="443"/>
      <c r="IU437" s="460"/>
      <c r="IV437" s="443"/>
      <c r="IW437" s="443"/>
      <c r="IX437" s="443"/>
      <c r="IY437" s="443"/>
      <c r="IZ437" s="443"/>
      <c r="JA437" s="443"/>
      <c r="JB437" s="443"/>
      <c r="JC437" s="443"/>
      <c r="JD437" s="460"/>
      <c r="JE437" s="443"/>
      <c r="JF437" s="443"/>
      <c r="JG437" s="443"/>
      <c r="JH437" s="443"/>
      <c r="JI437" s="443"/>
      <c r="JJ437" s="443"/>
      <c r="JK437" s="443"/>
      <c r="JL437" s="443"/>
      <c r="JM437" s="460"/>
      <c r="JN437" s="443"/>
      <c r="JO437" s="443"/>
      <c r="JP437" s="443"/>
      <c r="JQ437" s="443"/>
      <c r="JR437" s="443"/>
      <c r="JS437" s="443"/>
      <c r="JT437" s="443"/>
      <c r="JU437" s="443"/>
      <c r="JV437" s="460"/>
      <c r="JW437" s="443"/>
      <c r="JX437" s="443"/>
      <c r="JY437" s="443"/>
      <c r="JZ437" s="443"/>
      <c r="KA437" s="443"/>
      <c r="KB437" s="443"/>
      <c r="KC437" s="443"/>
      <c r="KD437" s="443"/>
      <c r="KE437" s="460"/>
      <c r="KF437" s="443"/>
      <c r="KG437" s="443"/>
      <c r="KH437" s="443"/>
      <c r="KI437" s="443"/>
      <c r="KJ437" s="443"/>
      <c r="KK437" s="443"/>
      <c r="KL437" s="443"/>
      <c r="KM437" s="443"/>
      <c r="KN437" s="460"/>
      <c r="KO437" s="443"/>
      <c r="KP437" s="443"/>
      <c r="KQ437" s="443"/>
      <c r="KR437" s="443"/>
      <c r="KS437" s="443"/>
      <c r="KT437" s="443"/>
      <c r="KU437" s="443"/>
      <c r="KV437" s="443"/>
      <c r="KW437" s="460"/>
      <c r="KX437" s="443"/>
      <c r="KY437" s="443"/>
      <c r="KZ437" s="443"/>
      <c r="LA437" s="443"/>
      <c r="LB437" s="443"/>
      <c r="LC437" s="443"/>
      <c r="LD437" s="443"/>
      <c r="LE437" s="443"/>
      <c r="LF437" s="460"/>
      <c r="LG437" s="443"/>
      <c r="LH437" s="443"/>
      <c r="LI437" s="443"/>
      <c r="LJ437" s="443"/>
      <c r="LK437" s="443"/>
      <c r="LL437" s="443"/>
      <c r="LM437" s="443"/>
      <c r="LN437" s="443"/>
      <c r="LO437" s="460"/>
      <c r="LP437" s="443"/>
      <c r="LQ437" s="443"/>
      <c r="LR437" s="443"/>
      <c r="LS437" s="443"/>
      <c r="LT437" s="443"/>
      <c r="LU437" s="443"/>
      <c r="LV437" s="443"/>
      <c r="LW437" s="443"/>
      <c r="LX437" s="460"/>
      <c r="LY437" s="443"/>
      <c r="LZ437" s="443"/>
      <c r="MA437" s="443"/>
      <c r="MB437" s="443"/>
      <c r="MC437" s="443"/>
      <c r="MD437" s="443"/>
      <c r="ME437" s="443"/>
      <c r="MF437" s="443"/>
      <c r="MG437" s="460"/>
      <c r="MH437" s="443"/>
      <c r="MI437" s="443"/>
      <c r="MJ437" s="443"/>
      <c r="MK437" s="443"/>
      <c r="ML437" s="443"/>
      <c r="MM437" s="443"/>
      <c r="MN437" s="443"/>
      <c r="MO437" s="443"/>
      <c r="MP437" s="460"/>
      <c r="MQ437" s="443"/>
      <c r="MR437" s="443"/>
      <c r="MS437" s="443"/>
      <c r="MT437" s="443"/>
      <c r="MU437" s="443"/>
      <c r="MV437" s="443"/>
      <c r="MW437" s="443"/>
      <c r="MX437" s="443"/>
      <c r="MY437" s="460"/>
      <c r="MZ437" s="443"/>
      <c r="NA437" s="443"/>
      <c r="NB437" s="443"/>
      <c r="NC437" s="443"/>
      <c r="ND437" s="443"/>
      <c r="NE437" s="443"/>
      <c r="NF437" s="443"/>
      <c r="NG437" s="443"/>
      <c r="NH437" s="460"/>
    </row>
    <row r="438" spans="1:372" ht="18">
      <c r="A438" s="443"/>
      <c r="C438" s="460"/>
      <c r="E438" s="444"/>
      <c r="F438" s="443"/>
      <c r="G438" s="443"/>
      <c r="H438" s="443"/>
      <c r="I438" s="443"/>
      <c r="J438" s="443"/>
      <c r="K438" s="443"/>
      <c r="L438" s="460"/>
      <c r="M438" s="443"/>
      <c r="N438" s="443"/>
      <c r="O438" s="443"/>
      <c r="P438" s="443"/>
      <c r="Q438" s="443"/>
      <c r="R438" s="443"/>
      <c r="S438" s="443"/>
      <c r="T438" s="443"/>
      <c r="U438" s="460"/>
      <c r="V438" s="723"/>
      <c r="W438" s="722"/>
      <c r="X438" s="680"/>
      <c r="Y438" s="722"/>
      <c r="Z438" s="722"/>
      <c r="AB438" s="443"/>
      <c r="AC438" s="443"/>
      <c r="AD438" s="460"/>
      <c r="AE438" s="723"/>
      <c r="AF438" s="722"/>
      <c r="AG438" s="668"/>
      <c r="AH438" s="722"/>
      <c r="AI438" s="722"/>
      <c r="AK438" s="443"/>
      <c r="AL438" s="443"/>
      <c r="AM438" s="460"/>
      <c r="AN438" s="277"/>
      <c r="AO438" s="446"/>
      <c r="AP438" s="681"/>
      <c r="AQ438" s="446"/>
      <c r="AR438" s="446"/>
      <c r="AS438" s="443"/>
      <c r="AT438" s="443"/>
      <c r="AU438" s="443"/>
      <c r="AV438" s="460"/>
      <c r="AW438" s="106" t="s">
        <v>1856</v>
      </c>
      <c r="AX438" s="283"/>
      <c r="AY438" s="446"/>
      <c r="AZ438" s="212">
        <v>13554.450000000028</v>
      </c>
      <c r="BA438" s="388" t="s">
        <v>2162</v>
      </c>
      <c r="BB438" s="443" t="s">
        <v>2084</v>
      </c>
      <c r="BC438" s="24"/>
      <c r="BD438" s="443"/>
      <c r="BE438" s="460"/>
      <c r="BF438" s="538" t="s">
        <v>2241</v>
      </c>
      <c r="BG438" s="446"/>
      <c r="BH438" s="621"/>
      <c r="BI438" s="212">
        <v>23005.50000000008</v>
      </c>
      <c r="BJ438" s="388" t="s">
        <v>3796</v>
      </c>
      <c r="BK438" s="443" t="s">
        <v>2084</v>
      </c>
      <c r="BL438" s="443"/>
      <c r="BM438" s="443"/>
      <c r="BN438" s="460"/>
      <c r="BO438" s="443"/>
      <c r="BP438" s="443"/>
      <c r="BQ438" s="443"/>
      <c r="BR438" s="443"/>
      <c r="BS438" s="443"/>
      <c r="BT438" s="443"/>
      <c r="BU438" s="443"/>
      <c r="BV438" s="443"/>
      <c r="BW438" s="460"/>
      <c r="BX438" s="443"/>
      <c r="BY438" s="443"/>
      <c r="BZ438" s="443"/>
      <c r="CA438" s="443"/>
      <c r="CB438" s="443"/>
      <c r="CC438" s="443"/>
      <c r="CD438" s="443"/>
      <c r="CE438" s="443"/>
      <c r="CF438" s="460"/>
      <c r="CG438" s="443"/>
      <c r="CH438" s="443"/>
      <c r="CI438" s="443"/>
      <c r="CJ438" s="443"/>
      <c r="CK438" s="443"/>
      <c r="CL438" s="443"/>
      <c r="CM438" s="443"/>
      <c r="CN438" s="443"/>
      <c r="CO438" s="460"/>
      <c r="CP438" s="443"/>
      <c r="CQ438" s="443"/>
      <c r="CR438" s="443"/>
      <c r="CS438" s="443"/>
      <c r="CT438" s="443"/>
      <c r="CU438" s="443"/>
      <c r="CV438" s="443"/>
      <c r="CW438" s="443"/>
      <c r="CX438" s="460"/>
      <c r="CY438" s="443"/>
      <c r="CZ438" s="443"/>
      <c r="DA438" s="443"/>
      <c r="DB438" s="443"/>
      <c r="DC438" s="443"/>
      <c r="DD438" s="443"/>
      <c r="DE438" s="443"/>
      <c r="DF438" s="443"/>
      <c r="DG438" s="460"/>
      <c r="DH438" s="443"/>
      <c r="DI438" s="443"/>
      <c r="DJ438" s="443"/>
      <c r="DK438" s="443"/>
      <c r="DL438" s="443"/>
      <c r="DM438" s="443"/>
      <c r="DN438" s="443"/>
      <c r="DO438" s="443"/>
      <c r="DP438" s="460"/>
      <c r="DQ438" s="443"/>
      <c r="DR438" s="443"/>
      <c r="DS438" s="443"/>
      <c r="DT438" s="443"/>
      <c r="DU438" s="443"/>
      <c r="DV438" s="443"/>
      <c r="DW438" s="443"/>
      <c r="DX438" s="443"/>
      <c r="DY438" s="460"/>
      <c r="DZ438" s="443"/>
      <c r="EA438" s="443"/>
      <c r="EB438" s="443"/>
      <c r="EC438" s="443"/>
      <c r="ED438" s="443"/>
      <c r="EE438" s="443"/>
      <c r="EF438" s="443"/>
      <c r="EG438" s="443"/>
      <c r="EH438" s="460"/>
      <c r="EI438" s="443"/>
      <c r="EJ438" s="443"/>
      <c r="EK438" s="443"/>
      <c r="EL438" s="443"/>
      <c r="EM438" s="443"/>
      <c r="EN438" s="443"/>
      <c r="EO438" s="443"/>
      <c r="EP438" s="443"/>
      <c r="EQ438" s="460"/>
      <c r="ER438" s="443"/>
      <c r="ES438" s="443"/>
      <c r="ET438" s="443"/>
      <c r="EU438" s="443"/>
      <c r="EV438" s="443"/>
      <c r="EW438" s="443"/>
      <c r="EX438" s="443"/>
      <c r="EY438" s="443"/>
      <c r="EZ438" s="460"/>
      <c r="FA438" s="443"/>
      <c r="FB438" s="443"/>
      <c r="FC438" s="443"/>
      <c r="FD438" s="443"/>
      <c r="FE438" s="443"/>
      <c r="FF438" s="443"/>
      <c r="FG438" s="443"/>
      <c r="FH438" s="443"/>
      <c r="FI438" s="460"/>
      <c r="FJ438" s="443"/>
      <c r="FK438" s="443"/>
      <c r="FL438" s="443"/>
      <c r="FM438" s="443"/>
      <c r="FN438" s="443"/>
      <c r="FO438" s="443"/>
      <c r="FP438" s="443"/>
      <c r="FQ438" s="443"/>
      <c r="FR438" s="460"/>
      <c r="FS438" s="443"/>
      <c r="FT438" s="443"/>
      <c r="FU438" s="443"/>
      <c r="FV438" s="443"/>
      <c r="FW438" s="443"/>
      <c r="FX438" s="443"/>
      <c r="FY438" s="443"/>
      <c r="FZ438" s="443"/>
      <c r="GA438" s="460"/>
      <c r="GB438" s="443"/>
      <c r="GC438" s="443"/>
      <c r="GD438" s="443"/>
      <c r="GE438" s="443"/>
      <c r="GF438" s="443"/>
      <c r="GG438" s="443"/>
      <c r="GH438" s="443"/>
      <c r="GI438" s="443"/>
      <c r="GJ438" s="460"/>
      <c r="GK438" s="443"/>
      <c r="GL438" s="443"/>
      <c r="GM438" s="443"/>
      <c r="GN438" s="443"/>
      <c r="GO438" s="443"/>
      <c r="GP438" s="443"/>
      <c r="GQ438" s="443"/>
      <c r="GR438" s="443"/>
      <c r="GS438" s="460"/>
      <c r="GT438" s="443"/>
      <c r="GU438" s="443"/>
      <c r="GV438" s="443"/>
      <c r="GW438" s="443"/>
      <c r="GX438" s="443"/>
      <c r="GY438" s="443"/>
      <c r="GZ438" s="443"/>
      <c r="HA438" s="443"/>
      <c r="HB438" s="460"/>
      <c r="HC438" s="443"/>
      <c r="HD438" s="443"/>
      <c r="HE438" s="443"/>
      <c r="HF438" s="443"/>
      <c r="HG438" s="443"/>
      <c r="HH438" s="443"/>
      <c r="HI438" s="443"/>
      <c r="HJ438" s="443"/>
      <c r="HK438" s="460"/>
      <c r="HL438" s="443"/>
      <c r="HM438" s="443"/>
      <c r="HN438" s="443"/>
      <c r="HO438" s="443"/>
      <c r="HP438" s="443"/>
      <c r="HQ438" s="443"/>
      <c r="HR438" s="443"/>
      <c r="HS438" s="443"/>
      <c r="HT438" s="460"/>
      <c r="HU438" s="443"/>
      <c r="HV438" s="443"/>
      <c r="HW438" s="443"/>
      <c r="HX438" s="443"/>
      <c r="HY438" s="443"/>
      <c r="HZ438" s="443"/>
      <c r="IA438" s="443"/>
      <c r="IB438" s="443"/>
      <c r="IC438" s="460"/>
      <c r="ID438" s="443"/>
      <c r="IE438" s="443"/>
      <c r="IF438" s="443"/>
      <c r="IG438" s="443"/>
      <c r="IH438" s="443"/>
      <c r="II438" s="443"/>
      <c r="IJ438" s="443"/>
      <c r="IK438" s="443"/>
      <c r="IL438" s="460"/>
      <c r="IM438" s="443"/>
      <c r="IN438" s="443"/>
      <c r="IO438" s="443"/>
      <c r="IP438" s="443"/>
      <c r="IQ438" s="443"/>
      <c r="IR438" s="443"/>
      <c r="IS438" s="443"/>
      <c r="IT438" s="443"/>
      <c r="IU438" s="460"/>
      <c r="IV438" s="443"/>
      <c r="IW438" s="443"/>
      <c r="IX438" s="443"/>
      <c r="IY438" s="443"/>
      <c r="IZ438" s="443"/>
      <c r="JA438" s="443"/>
      <c r="JB438" s="443"/>
      <c r="JC438" s="443"/>
      <c r="JD438" s="460"/>
      <c r="JE438" s="443"/>
      <c r="JF438" s="443"/>
      <c r="JG438" s="443"/>
      <c r="JH438" s="443"/>
      <c r="JI438" s="443"/>
      <c r="JJ438" s="443"/>
      <c r="JK438" s="443"/>
      <c r="JL438" s="443"/>
      <c r="JM438" s="460"/>
      <c r="JN438" s="443"/>
      <c r="JO438" s="443"/>
      <c r="JP438" s="443"/>
      <c r="JQ438" s="443"/>
      <c r="JR438" s="443"/>
      <c r="JS438" s="443"/>
      <c r="JT438" s="443"/>
      <c r="JU438" s="443"/>
      <c r="JV438" s="460"/>
      <c r="JW438" s="443"/>
      <c r="JX438" s="443"/>
      <c r="JY438" s="443"/>
      <c r="JZ438" s="443"/>
      <c r="KA438" s="443"/>
      <c r="KB438" s="443"/>
      <c r="KC438" s="443"/>
      <c r="KD438" s="443"/>
      <c r="KE438" s="460"/>
      <c r="KF438" s="443"/>
      <c r="KG438" s="443"/>
      <c r="KH438" s="443"/>
      <c r="KI438" s="443"/>
      <c r="KJ438" s="443"/>
      <c r="KK438" s="443"/>
      <c r="KL438" s="443"/>
      <c r="KM438" s="443"/>
      <c r="KN438" s="460"/>
      <c r="KO438" s="443"/>
      <c r="KP438" s="443"/>
      <c r="KQ438" s="443"/>
      <c r="KR438" s="443"/>
      <c r="KS438" s="443"/>
      <c r="KT438" s="443"/>
      <c r="KU438" s="443"/>
      <c r="KV438" s="443"/>
      <c r="KW438" s="460"/>
      <c r="KX438" s="443"/>
      <c r="KY438" s="443"/>
      <c r="KZ438" s="443"/>
      <c r="LA438" s="443"/>
      <c r="LB438" s="443"/>
      <c r="LC438" s="443"/>
      <c r="LD438" s="443"/>
      <c r="LE438" s="443"/>
      <c r="LF438" s="460"/>
      <c r="LG438" s="443"/>
      <c r="LH438" s="443"/>
      <c r="LI438" s="443"/>
      <c r="LJ438" s="443"/>
      <c r="LK438" s="443"/>
      <c r="LL438" s="443"/>
      <c r="LM438" s="443"/>
      <c r="LN438" s="443"/>
      <c r="LO438" s="460"/>
      <c r="LP438" s="443"/>
      <c r="LQ438" s="443"/>
      <c r="LR438" s="443"/>
      <c r="LS438" s="443"/>
      <c r="LT438" s="443"/>
      <c r="LU438" s="443"/>
      <c r="LV438" s="443"/>
      <c r="LW438" s="443"/>
      <c r="LX438" s="460"/>
      <c r="LY438" s="443"/>
      <c r="LZ438" s="443"/>
      <c r="MA438" s="443"/>
      <c r="MB438" s="443"/>
      <c r="MC438" s="443"/>
      <c r="MD438" s="443"/>
      <c r="ME438" s="443"/>
      <c r="MF438" s="443"/>
      <c r="MG438" s="460"/>
      <c r="MH438" s="443"/>
      <c r="MI438" s="443"/>
      <c r="MJ438" s="443"/>
      <c r="MK438" s="443"/>
      <c r="ML438" s="443"/>
      <c r="MM438" s="443"/>
      <c r="MN438" s="443"/>
      <c r="MO438" s="443"/>
      <c r="MP438" s="460"/>
      <c r="MQ438" s="443"/>
      <c r="MR438" s="443"/>
      <c r="MS438" s="443"/>
      <c r="MT438" s="443"/>
      <c r="MU438" s="443"/>
      <c r="MV438" s="443"/>
      <c r="MW438" s="443"/>
      <c r="MX438" s="443"/>
      <c r="MY438" s="460"/>
      <c r="MZ438" s="443"/>
      <c r="NA438" s="443"/>
      <c r="NB438" s="443"/>
      <c r="NC438" s="443"/>
      <c r="ND438" s="443"/>
      <c r="NE438" s="443"/>
      <c r="NF438" s="443"/>
      <c r="NG438" s="443"/>
      <c r="NH438" s="460"/>
    </row>
    <row r="439" spans="1:372" ht="18">
      <c r="A439" s="443"/>
      <c r="C439" s="460"/>
      <c r="E439" s="444"/>
      <c r="F439" s="443"/>
      <c r="G439" s="443"/>
      <c r="H439" s="443"/>
      <c r="I439" s="443"/>
      <c r="J439" s="443"/>
      <c r="K439" s="443"/>
      <c r="L439" s="460"/>
      <c r="M439" s="443"/>
      <c r="N439" s="443"/>
      <c r="O439" s="443"/>
      <c r="P439" s="443"/>
      <c r="Q439" s="443"/>
      <c r="R439" s="443"/>
      <c r="S439" s="443"/>
      <c r="T439" s="443"/>
      <c r="U439" s="460"/>
      <c r="V439" s="722"/>
      <c r="W439" s="722"/>
      <c r="X439" s="680"/>
      <c r="Y439" s="722"/>
      <c r="Z439" s="722"/>
      <c r="AB439" s="443"/>
      <c r="AC439" s="443"/>
      <c r="AD439" s="460"/>
      <c r="AE439" s="722"/>
      <c r="AF439" s="722"/>
      <c r="AG439" s="668"/>
      <c r="AH439" s="722"/>
      <c r="AI439" s="722"/>
      <c r="AK439" s="443"/>
      <c r="AL439" s="443"/>
      <c r="AM439" s="460"/>
      <c r="AN439" s="446"/>
      <c r="AO439" s="446"/>
      <c r="AP439" s="681"/>
      <c r="AQ439" s="446"/>
      <c r="AR439" s="446"/>
      <c r="AS439" s="443"/>
      <c r="AT439" s="443"/>
      <c r="AU439" s="443"/>
      <c r="AV439" s="460"/>
      <c r="AW439" s="655">
        <v>2020</v>
      </c>
      <c r="AX439" s="443"/>
      <c r="AZ439" s="471"/>
      <c r="BB439" s="443"/>
      <c r="BC439" s="24"/>
      <c r="BD439" s="443"/>
      <c r="BE439" s="460"/>
      <c r="BF439" s="655">
        <v>2021</v>
      </c>
      <c r="BI439" s="471"/>
      <c r="BJ439" s="443"/>
      <c r="BK439" s="443"/>
      <c r="BL439" s="443"/>
      <c r="BM439" s="443"/>
      <c r="BN439" s="460"/>
      <c r="BO439" s="443"/>
      <c r="BP439" s="443"/>
      <c r="BQ439" s="443"/>
      <c r="BR439" s="443"/>
      <c r="BS439" s="443"/>
      <c r="BT439" s="443"/>
      <c r="BU439" s="443"/>
      <c r="BV439" s="443"/>
      <c r="BW439" s="460"/>
      <c r="BX439" s="443"/>
      <c r="BY439" s="443"/>
      <c r="BZ439" s="443"/>
      <c r="CA439" s="443"/>
      <c r="CB439" s="443"/>
      <c r="CC439" s="443"/>
      <c r="CD439" s="443"/>
      <c r="CE439" s="443"/>
      <c r="CF439" s="460"/>
      <c r="CG439" s="443"/>
      <c r="CH439" s="443"/>
      <c r="CI439" s="443"/>
      <c r="CJ439" s="443"/>
      <c r="CK439" s="443"/>
      <c r="CL439" s="443"/>
      <c r="CM439" s="443"/>
      <c r="CN439" s="443"/>
      <c r="CO439" s="460"/>
      <c r="CP439" s="443"/>
      <c r="CQ439" s="443"/>
      <c r="CR439" s="443"/>
      <c r="CS439" s="443"/>
      <c r="CT439" s="443"/>
      <c r="CU439" s="443"/>
      <c r="CV439" s="443"/>
      <c r="CW439" s="443"/>
      <c r="CX439" s="460"/>
      <c r="CY439" s="443"/>
      <c r="CZ439" s="443"/>
      <c r="DA439" s="443"/>
      <c r="DB439" s="443"/>
      <c r="DC439" s="443"/>
      <c r="DD439" s="443"/>
      <c r="DE439" s="443"/>
      <c r="DF439" s="443"/>
      <c r="DG439" s="460"/>
      <c r="DH439" s="443"/>
      <c r="DI439" s="443"/>
      <c r="DJ439" s="443"/>
      <c r="DK439" s="443"/>
      <c r="DL439" s="443"/>
      <c r="DM439" s="443"/>
      <c r="DN439" s="443"/>
      <c r="DO439" s="443"/>
      <c r="DP439" s="460"/>
      <c r="DQ439" s="443"/>
      <c r="DR439" s="443"/>
      <c r="DS439" s="443"/>
      <c r="DT439" s="443"/>
      <c r="DU439" s="443"/>
      <c r="DV439" s="443"/>
      <c r="DW439" s="443"/>
      <c r="DX439" s="443"/>
      <c r="DY439" s="460"/>
      <c r="DZ439" s="443"/>
      <c r="EA439" s="443"/>
      <c r="EB439" s="443"/>
      <c r="EC439" s="443"/>
      <c r="ED439" s="443"/>
      <c r="EE439" s="443"/>
      <c r="EF439" s="443"/>
      <c r="EG439" s="443"/>
      <c r="EH439" s="460"/>
      <c r="EI439" s="443"/>
      <c r="EJ439" s="443"/>
      <c r="EK439" s="443"/>
      <c r="EL439" s="443"/>
      <c r="EM439" s="443"/>
      <c r="EN439" s="443"/>
      <c r="EO439" s="443"/>
      <c r="EP439" s="443"/>
      <c r="EQ439" s="460"/>
      <c r="ER439" s="443"/>
      <c r="ES439" s="443"/>
      <c r="ET439" s="443"/>
      <c r="EU439" s="443"/>
      <c r="EV439" s="443"/>
      <c r="EW439" s="443"/>
      <c r="EX439" s="443"/>
      <c r="EY439" s="443"/>
      <c r="EZ439" s="460"/>
      <c r="FA439" s="443"/>
      <c r="FB439" s="443"/>
      <c r="FC439" s="443"/>
      <c r="FD439" s="443"/>
      <c r="FE439" s="443"/>
      <c r="FF439" s="443"/>
      <c r="FG439" s="443"/>
      <c r="FH439" s="443"/>
      <c r="FI439" s="460"/>
      <c r="FJ439" s="443"/>
      <c r="FK439" s="443"/>
      <c r="FL439" s="443"/>
      <c r="FM439" s="443"/>
      <c r="FN439" s="443"/>
      <c r="FO439" s="443"/>
      <c r="FP439" s="443"/>
      <c r="FQ439" s="443"/>
      <c r="FR439" s="460"/>
      <c r="FS439" s="443"/>
      <c r="FT439" s="443"/>
      <c r="FU439" s="443"/>
      <c r="FV439" s="443"/>
      <c r="FW439" s="443"/>
      <c r="FX439" s="443"/>
      <c r="FY439" s="443"/>
      <c r="FZ439" s="443"/>
      <c r="GA439" s="460"/>
      <c r="GB439" s="443"/>
      <c r="GC439" s="443"/>
      <c r="GD439" s="443"/>
      <c r="GE439" s="443"/>
      <c r="GF439" s="443"/>
      <c r="GG439" s="443"/>
      <c r="GH439" s="443"/>
      <c r="GI439" s="443"/>
      <c r="GJ439" s="460"/>
      <c r="GK439" s="443"/>
      <c r="GL439" s="443"/>
      <c r="GM439" s="443"/>
      <c r="GN439" s="443"/>
      <c r="GO439" s="443"/>
      <c r="GP439" s="443"/>
      <c r="GQ439" s="443"/>
      <c r="GR439" s="443"/>
      <c r="GS439" s="460"/>
      <c r="GT439" s="443"/>
      <c r="GU439" s="443"/>
      <c r="GV439" s="443"/>
      <c r="GW439" s="443"/>
      <c r="GX439" s="443"/>
      <c r="GY439" s="443"/>
      <c r="GZ439" s="443"/>
      <c r="HA439" s="443"/>
      <c r="HB439" s="460"/>
      <c r="HC439" s="443"/>
      <c r="HD439" s="443"/>
      <c r="HE439" s="443"/>
      <c r="HF439" s="443"/>
      <c r="HG439" s="443"/>
      <c r="HH439" s="443"/>
      <c r="HI439" s="443"/>
      <c r="HJ439" s="443"/>
      <c r="HK439" s="460"/>
      <c r="HL439" s="443"/>
      <c r="HM439" s="443"/>
      <c r="HN439" s="443"/>
      <c r="HO439" s="443"/>
      <c r="HP439" s="443"/>
      <c r="HQ439" s="443"/>
      <c r="HR439" s="443"/>
      <c r="HS439" s="443"/>
      <c r="HT439" s="460"/>
      <c r="HU439" s="443"/>
      <c r="HV439" s="443"/>
      <c r="HW439" s="443"/>
      <c r="HX439" s="443"/>
      <c r="HY439" s="443"/>
      <c r="HZ439" s="443"/>
      <c r="IA439" s="443"/>
      <c r="IB439" s="443"/>
      <c r="IC439" s="460"/>
      <c r="ID439" s="443"/>
      <c r="IE439" s="443"/>
      <c r="IF439" s="443"/>
      <c r="IG439" s="443"/>
      <c r="IH439" s="443"/>
      <c r="II439" s="443"/>
      <c r="IJ439" s="443"/>
      <c r="IK439" s="443"/>
      <c r="IL439" s="460"/>
      <c r="IM439" s="443"/>
      <c r="IN439" s="443"/>
      <c r="IO439" s="443"/>
      <c r="IP439" s="443"/>
      <c r="IQ439" s="443"/>
      <c r="IR439" s="443"/>
      <c r="IS439" s="443"/>
      <c r="IT439" s="443"/>
      <c r="IU439" s="460"/>
      <c r="IV439" s="443"/>
      <c r="IW439" s="443"/>
      <c r="IX439" s="443"/>
      <c r="IY439" s="443"/>
      <c r="IZ439" s="443"/>
      <c r="JA439" s="443"/>
      <c r="JB439" s="443"/>
      <c r="JC439" s="443"/>
      <c r="JD439" s="460"/>
      <c r="JE439" s="443"/>
      <c r="JF439" s="443"/>
      <c r="JG439" s="443"/>
      <c r="JH439" s="443"/>
      <c r="JI439" s="443"/>
      <c r="JJ439" s="443"/>
      <c r="JK439" s="443"/>
      <c r="JL439" s="443"/>
      <c r="JM439" s="460"/>
      <c r="JN439" s="443"/>
      <c r="JO439" s="443"/>
      <c r="JP439" s="443"/>
      <c r="JQ439" s="443"/>
      <c r="JR439" s="443"/>
      <c r="JS439" s="443"/>
      <c r="JT439" s="443"/>
      <c r="JU439" s="443"/>
      <c r="JV439" s="460"/>
      <c r="JW439" s="443"/>
      <c r="JX439" s="443"/>
      <c r="JY439" s="443"/>
      <c r="JZ439" s="443"/>
      <c r="KA439" s="443"/>
      <c r="KB439" s="443"/>
      <c r="KC439" s="443"/>
      <c r="KD439" s="443"/>
      <c r="KE439" s="460"/>
      <c r="KF439" s="443"/>
      <c r="KG439" s="443"/>
      <c r="KH439" s="443"/>
      <c r="KI439" s="443"/>
      <c r="KJ439" s="443"/>
      <c r="KK439" s="443"/>
      <c r="KL439" s="443"/>
      <c r="KM439" s="443"/>
      <c r="KN439" s="460"/>
      <c r="KO439" s="443"/>
      <c r="KP439" s="443"/>
      <c r="KQ439" s="443"/>
      <c r="KR439" s="443"/>
      <c r="KS439" s="443"/>
      <c r="KT439" s="443"/>
      <c r="KU439" s="443"/>
      <c r="KV439" s="443"/>
      <c r="KW439" s="460"/>
      <c r="KX439" s="443"/>
      <c r="KY439" s="443"/>
      <c r="KZ439" s="443"/>
      <c r="LA439" s="443"/>
      <c r="LB439" s="443"/>
      <c r="LC439" s="443"/>
      <c r="LD439" s="443"/>
      <c r="LE439" s="443"/>
      <c r="LF439" s="460"/>
      <c r="LG439" s="443"/>
      <c r="LH439" s="443"/>
      <c r="LI439" s="443"/>
      <c r="LJ439" s="443"/>
      <c r="LK439" s="443"/>
      <c r="LL439" s="443"/>
      <c r="LM439" s="443"/>
      <c r="LN439" s="443"/>
      <c r="LO439" s="460"/>
      <c r="LP439" s="443"/>
      <c r="LQ439" s="443"/>
      <c r="LR439" s="443"/>
      <c r="LS439" s="443"/>
      <c r="LT439" s="443"/>
      <c r="LU439" s="443"/>
      <c r="LV439" s="443"/>
      <c r="LW439" s="443"/>
      <c r="LX439" s="460"/>
      <c r="LY439" s="443"/>
      <c r="LZ439" s="443"/>
      <c r="MA439" s="443"/>
      <c r="MB439" s="443"/>
      <c r="MC439" s="443"/>
      <c r="MD439" s="443"/>
      <c r="ME439" s="443"/>
      <c r="MF439" s="443"/>
      <c r="MG439" s="460"/>
      <c r="MH439" s="443"/>
      <c r="MI439" s="443"/>
      <c r="MJ439" s="443"/>
      <c r="MK439" s="443"/>
      <c r="ML439" s="443"/>
      <c r="MM439" s="443"/>
      <c r="MN439" s="443"/>
      <c r="MO439" s="443"/>
      <c r="MP439" s="460"/>
      <c r="MQ439" s="443"/>
      <c r="MR439" s="443"/>
      <c r="MS439" s="443"/>
      <c r="MT439" s="443"/>
      <c r="MU439" s="443"/>
      <c r="MV439" s="443"/>
      <c r="MW439" s="443"/>
      <c r="MX439" s="443"/>
      <c r="MY439" s="460"/>
      <c r="MZ439" s="443"/>
      <c r="NA439" s="443"/>
      <c r="NB439" s="443"/>
      <c r="NC439" s="443"/>
      <c r="ND439" s="443"/>
      <c r="NE439" s="443"/>
      <c r="NF439" s="443"/>
      <c r="NG439" s="443"/>
      <c r="NH439" s="460"/>
    </row>
    <row r="440" spans="1:372" ht="18">
      <c r="A440" s="443"/>
      <c r="C440" s="460"/>
      <c r="E440" s="444"/>
      <c r="F440" s="443"/>
      <c r="G440" s="443"/>
      <c r="H440" s="443"/>
      <c r="I440" s="443"/>
      <c r="J440" s="443"/>
      <c r="K440" s="443"/>
      <c r="L440" s="460"/>
      <c r="M440" s="443"/>
      <c r="N440" s="443"/>
      <c r="O440" s="443"/>
      <c r="P440" s="443"/>
      <c r="Q440" s="443"/>
      <c r="R440" s="443"/>
      <c r="S440" s="443"/>
      <c r="T440" s="443"/>
      <c r="U440" s="460"/>
      <c r="V440" s="676"/>
      <c r="W440" s="722"/>
      <c r="X440" s="680"/>
      <c r="Y440" s="722"/>
      <c r="Z440" s="722"/>
      <c r="AB440" s="443"/>
      <c r="AC440" s="443"/>
      <c r="AD440" s="460"/>
      <c r="AE440" s="723"/>
      <c r="AF440" s="722"/>
      <c r="AG440" s="668"/>
      <c r="AH440" s="722"/>
      <c r="AI440" s="722"/>
      <c r="AK440" s="443"/>
      <c r="AL440" s="443"/>
      <c r="AM440" s="460"/>
      <c r="AN440" s="446"/>
      <c r="AO440" s="446"/>
      <c r="AP440" s="681"/>
      <c r="AQ440" s="446"/>
      <c r="AR440" s="446"/>
      <c r="AS440" s="443"/>
      <c r="AT440" s="443"/>
      <c r="AU440" s="443"/>
      <c r="AV440" s="460"/>
      <c r="AW440" s="106" t="s">
        <v>1855</v>
      </c>
      <c r="AX440" s="283"/>
      <c r="AY440" s="446"/>
      <c r="AZ440" s="212">
        <v>13339.099999999928</v>
      </c>
      <c r="BA440" s="388" t="s">
        <v>2163</v>
      </c>
      <c r="BB440" s="443" t="s">
        <v>2085</v>
      </c>
      <c r="BC440" s="24"/>
      <c r="BD440" s="443"/>
      <c r="BE440" s="460"/>
      <c r="BF440" s="306" t="s">
        <v>817</v>
      </c>
      <c r="BG440" s="286"/>
      <c r="BH440" s="621"/>
      <c r="BI440" s="212">
        <v>22521.600000000006</v>
      </c>
      <c r="BJ440" s="388" t="s">
        <v>3798</v>
      </c>
      <c r="BK440" s="443" t="s">
        <v>2085</v>
      </c>
      <c r="BL440" s="443"/>
      <c r="BM440" s="443"/>
      <c r="BN440" s="460"/>
      <c r="BO440" s="443"/>
      <c r="BP440" s="443"/>
      <c r="BQ440" s="443"/>
      <c r="BR440" s="443"/>
      <c r="BS440" s="443"/>
      <c r="BT440" s="443"/>
      <c r="BU440" s="443"/>
      <c r="BV440" s="443"/>
      <c r="BW440" s="460"/>
      <c r="BX440" s="443"/>
      <c r="BY440" s="443"/>
      <c r="BZ440" s="443"/>
      <c r="CA440" s="443"/>
      <c r="CB440" s="443"/>
      <c r="CC440" s="443"/>
      <c r="CD440" s="443"/>
      <c r="CE440" s="443"/>
      <c r="CF440" s="460"/>
      <c r="CG440" s="443"/>
      <c r="CH440" s="443"/>
      <c r="CI440" s="443"/>
      <c r="CJ440" s="443"/>
      <c r="CK440" s="443"/>
      <c r="CL440" s="443"/>
      <c r="CM440" s="443"/>
      <c r="CN440" s="443"/>
      <c r="CO440" s="460"/>
      <c r="CP440" s="443"/>
      <c r="CQ440" s="443"/>
      <c r="CR440" s="443"/>
      <c r="CS440" s="443"/>
      <c r="CT440" s="443"/>
      <c r="CU440" s="443"/>
      <c r="CV440" s="443"/>
      <c r="CW440" s="443"/>
      <c r="CX440" s="460"/>
      <c r="CY440" s="443"/>
      <c r="CZ440" s="443"/>
      <c r="DA440" s="443"/>
      <c r="DB440" s="443"/>
      <c r="DC440" s="443"/>
      <c r="DD440" s="443"/>
      <c r="DE440" s="443"/>
      <c r="DF440" s="443"/>
      <c r="DG440" s="460"/>
      <c r="DH440" s="443"/>
      <c r="DI440" s="443"/>
      <c r="DJ440" s="443"/>
      <c r="DK440" s="443"/>
      <c r="DL440" s="443"/>
      <c r="DM440" s="443"/>
      <c r="DN440" s="443"/>
      <c r="DO440" s="443"/>
      <c r="DP440" s="460"/>
      <c r="DQ440" s="443"/>
      <c r="DR440" s="443"/>
      <c r="DS440" s="443"/>
      <c r="DT440" s="443"/>
      <c r="DU440" s="443"/>
      <c r="DV440" s="443"/>
      <c r="DW440" s="443"/>
      <c r="DX440" s="443"/>
      <c r="DY440" s="460"/>
      <c r="DZ440" s="443"/>
      <c r="EA440" s="443"/>
      <c r="EB440" s="443"/>
      <c r="EC440" s="443"/>
      <c r="ED440" s="443"/>
      <c r="EE440" s="443"/>
      <c r="EF440" s="443"/>
      <c r="EG440" s="443"/>
      <c r="EH440" s="460"/>
      <c r="EI440" s="443"/>
      <c r="EJ440" s="443"/>
      <c r="EK440" s="443"/>
      <c r="EL440" s="443"/>
      <c r="EM440" s="443"/>
      <c r="EN440" s="443"/>
      <c r="EO440" s="443"/>
      <c r="EP440" s="443"/>
      <c r="EQ440" s="460"/>
      <c r="ER440" s="443"/>
      <c r="ES440" s="443"/>
      <c r="ET440" s="443"/>
      <c r="EU440" s="443"/>
      <c r="EV440" s="443"/>
      <c r="EW440" s="443"/>
      <c r="EX440" s="443"/>
      <c r="EY440" s="443"/>
      <c r="EZ440" s="460"/>
      <c r="FA440" s="443"/>
      <c r="FB440" s="443"/>
      <c r="FC440" s="443"/>
      <c r="FD440" s="443"/>
      <c r="FE440" s="443"/>
      <c r="FF440" s="443"/>
      <c r="FG440" s="443"/>
      <c r="FH440" s="443"/>
      <c r="FI440" s="460"/>
      <c r="FJ440" s="443"/>
      <c r="FK440" s="443"/>
      <c r="FL440" s="443"/>
      <c r="FM440" s="443"/>
      <c r="FN440" s="443"/>
      <c r="FO440" s="443"/>
      <c r="FP440" s="443"/>
      <c r="FQ440" s="443"/>
      <c r="FR440" s="460"/>
      <c r="FS440" s="443"/>
      <c r="FT440" s="443"/>
      <c r="FU440" s="443"/>
      <c r="FV440" s="443"/>
      <c r="FW440" s="443"/>
      <c r="FX440" s="443"/>
      <c r="FY440" s="443"/>
      <c r="FZ440" s="443"/>
      <c r="GA440" s="460"/>
      <c r="GB440" s="443"/>
      <c r="GC440" s="443"/>
      <c r="GD440" s="443"/>
      <c r="GE440" s="443"/>
      <c r="GF440" s="443"/>
      <c r="GG440" s="443"/>
      <c r="GH440" s="443"/>
      <c r="GI440" s="443"/>
      <c r="GJ440" s="460"/>
      <c r="GK440" s="443"/>
      <c r="GL440" s="443"/>
      <c r="GM440" s="443"/>
      <c r="GN440" s="443"/>
      <c r="GO440" s="443"/>
      <c r="GP440" s="443"/>
      <c r="GQ440" s="443"/>
      <c r="GR440" s="443"/>
      <c r="GS440" s="460"/>
      <c r="GT440" s="443"/>
      <c r="GU440" s="443"/>
      <c r="GV440" s="443"/>
      <c r="GW440" s="443"/>
      <c r="GX440" s="443"/>
      <c r="GY440" s="443"/>
      <c r="GZ440" s="443"/>
      <c r="HA440" s="443"/>
      <c r="HB440" s="460"/>
      <c r="HC440" s="443"/>
      <c r="HD440" s="443"/>
      <c r="HE440" s="443"/>
      <c r="HF440" s="443"/>
      <c r="HG440" s="443"/>
      <c r="HH440" s="443"/>
      <c r="HI440" s="443"/>
      <c r="HJ440" s="443"/>
      <c r="HK440" s="460"/>
      <c r="HL440" s="443"/>
      <c r="HM440" s="443"/>
      <c r="HN440" s="443"/>
      <c r="HO440" s="443"/>
      <c r="HP440" s="443"/>
      <c r="HQ440" s="443"/>
      <c r="HR440" s="443"/>
      <c r="HS440" s="443"/>
      <c r="HT440" s="460"/>
      <c r="HU440" s="443"/>
      <c r="HV440" s="443"/>
      <c r="HW440" s="443"/>
      <c r="HX440" s="443"/>
      <c r="HY440" s="443"/>
      <c r="HZ440" s="443"/>
      <c r="IA440" s="443"/>
      <c r="IB440" s="443"/>
      <c r="IC440" s="460"/>
      <c r="ID440" s="443"/>
      <c r="IE440" s="443"/>
      <c r="IF440" s="443"/>
      <c r="IG440" s="443"/>
      <c r="IH440" s="443"/>
      <c r="II440" s="443"/>
      <c r="IJ440" s="443"/>
      <c r="IK440" s="443"/>
      <c r="IL440" s="460"/>
      <c r="IM440" s="443"/>
      <c r="IN440" s="443"/>
      <c r="IO440" s="443"/>
      <c r="IP440" s="443"/>
      <c r="IQ440" s="443"/>
      <c r="IR440" s="443"/>
      <c r="IS440" s="443"/>
      <c r="IT440" s="443"/>
      <c r="IU440" s="460"/>
      <c r="IV440" s="443"/>
      <c r="IW440" s="443"/>
      <c r="IX440" s="443"/>
      <c r="IY440" s="443"/>
      <c r="IZ440" s="443"/>
      <c r="JA440" s="443"/>
      <c r="JB440" s="443"/>
      <c r="JC440" s="443"/>
      <c r="JD440" s="460"/>
      <c r="JE440" s="443"/>
      <c r="JF440" s="443"/>
      <c r="JG440" s="443"/>
      <c r="JH440" s="443"/>
      <c r="JI440" s="443"/>
      <c r="JJ440" s="443"/>
      <c r="JK440" s="443"/>
      <c r="JL440" s="443"/>
      <c r="JM440" s="460"/>
      <c r="JN440" s="443"/>
      <c r="JO440" s="443"/>
      <c r="JP440" s="443"/>
      <c r="JQ440" s="443"/>
      <c r="JR440" s="443"/>
      <c r="JS440" s="443"/>
      <c r="JT440" s="443"/>
      <c r="JU440" s="443"/>
      <c r="JV440" s="460"/>
      <c r="JW440" s="443"/>
      <c r="JX440" s="443"/>
      <c r="JY440" s="443"/>
      <c r="JZ440" s="443"/>
      <c r="KA440" s="443"/>
      <c r="KB440" s="443"/>
      <c r="KC440" s="443"/>
      <c r="KD440" s="443"/>
      <c r="KE440" s="460"/>
      <c r="KF440" s="443"/>
      <c r="KG440" s="443"/>
      <c r="KH440" s="443"/>
      <c r="KI440" s="443"/>
      <c r="KJ440" s="443"/>
      <c r="KK440" s="443"/>
      <c r="KL440" s="443"/>
      <c r="KM440" s="443"/>
      <c r="KN440" s="460"/>
      <c r="KO440" s="443"/>
      <c r="KP440" s="443"/>
      <c r="KQ440" s="443"/>
      <c r="KR440" s="443"/>
      <c r="KS440" s="443"/>
      <c r="KT440" s="443"/>
      <c r="KU440" s="443"/>
      <c r="KV440" s="443"/>
      <c r="KW440" s="460"/>
      <c r="KX440" s="443"/>
      <c r="KY440" s="443"/>
      <c r="KZ440" s="443"/>
      <c r="LA440" s="443"/>
      <c r="LB440" s="443"/>
      <c r="LC440" s="443"/>
      <c r="LD440" s="443"/>
      <c r="LE440" s="443"/>
      <c r="LF440" s="460"/>
      <c r="LG440" s="443"/>
      <c r="LH440" s="443"/>
      <c r="LI440" s="443"/>
      <c r="LJ440" s="443"/>
      <c r="LK440" s="443"/>
      <c r="LL440" s="443"/>
      <c r="LM440" s="443"/>
      <c r="LN440" s="443"/>
      <c r="LO440" s="460"/>
      <c r="LP440" s="443"/>
      <c r="LQ440" s="443"/>
      <c r="LR440" s="443"/>
      <c r="LS440" s="443"/>
      <c r="LT440" s="443"/>
      <c r="LU440" s="443"/>
      <c r="LV440" s="443"/>
      <c r="LW440" s="443"/>
      <c r="LX440" s="460"/>
      <c r="LY440" s="443"/>
      <c r="LZ440" s="443"/>
      <c r="MA440" s="443"/>
      <c r="MB440" s="443"/>
      <c r="MC440" s="443"/>
      <c r="MD440" s="443"/>
      <c r="ME440" s="443"/>
      <c r="MF440" s="443"/>
      <c r="MG440" s="460"/>
      <c r="MH440" s="443"/>
      <c r="MI440" s="443"/>
      <c r="MJ440" s="443"/>
      <c r="MK440" s="443"/>
      <c r="ML440" s="443"/>
      <c r="MM440" s="443"/>
      <c r="MN440" s="443"/>
      <c r="MO440" s="443"/>
      <c r="MP440" s="460"/>
      <c r="MQ440" s="443"/>
      <c r="MR440" s="443"/>
      <c r="MS440" s="443"/>
      <c r="MT440" s="443"/>
      <c r="MU440" s="443"/>
      <c r="MV440" s="443"/>
      <c r="MW440" s="443"/>
      <c r="MX440" s="443"/>
      <c r="MY440" s="460"/>
      <c r="MZ440" s="443"/>
      <c r="NA440" s="443"/>
      <c r="NB440" s="443"/>
      <c r="NC440" s="443"/>
      <c r="ND440" s="443"/>
      <c r="NE440" s="443"/>
      <c r="NF440" s="443"/>
      <c r="NG440" s="443"/>
      <c r="NH440" s="460"/>
    </row>
    <row r="441" spans="1:372" ht="18">
      <c r="A441" s="443"/>
      <c r="C441" s="460"/>
      <c r="E441" s="444"/>
      <c r="F441" s="443"/>
      <c r="G441" s="443"/>
      <c r="H441" s="443"/>
      <c r="I441" s="443"/>
      <c r="J441" s="443"/>
      <c r="K441" s="443"/>
      <c r="L441" s="460"/>
      <c r="M441" s="443"/>
      <c r="N441" s="443"/>
      <c r="O441" s="443"/>
      <c r="P441" s="443"/>
      <c r="Q441" s="443"/>
      <c r="R441" s="443"/>
      <c r="S441" s="443"/>
      <c r="T441" s="443"/>
      <c r="U441" s="460"/>
      <c r="V441" s="722"/>
      <c r="W441" s="722"/>
      <c r="X441" s="680"/>
      <c r="Y441" s="722"/>
      <c r="Z441" s="722"/>
      <c r="AB441" s="443"/>
      <c r="AC441" s="443"/>
      <c r="AD441" s="460"/>
      <c r="AE441" s="721"/>
      <c r="AF441" s="722"/>
      <c r="AG441" s="668"/>
      <c r="AH441" s="722"/>
      <c r="AI441" s="722"/>
      <c r="AK441" s="443"/>
      <c r="AL441" s="443"/>
      <c r="AM441" s="460"/>
      <c r="AN441" s="441"/>
      <c r="AO441" s="446"/>
      <c r="AP441" s="681"/>
      <c r="AQ441" s="446"/>
      <c r="AR441" s="446"/>
      <c r="AS441" s="443"/>
      <c r="AT441" s="443"/>
      <c r="AU441" s="443"/>
      <c r="AV441" s="460"/>
      <c r="AW441" s="655">
        <v>2020</v>
      </c>
      <c r="AX441" s="443"/>
      <c r="AZ441" s="471"/>
      <c r="BB441" s="443"/>
      <c r="BC441" s="24"/>
      <c r="BD441" s="443"/>
      <c r="BE441" s="460"/>
      <c r="BF441" s="655" t="s">
        <v>1953</v>
      </c>
      <c r="BI441" s="471"/>
      <c r="BJ441" s="443"/>
      <c r="BK441" s="443"/>
      <c r="BL441" s="443"/>
      <c r="BM441" s="443"/>
      <c r="BN441" s="460"/>
      <c r="BO441" s="443"/>
      <c r="BP441" s="443"/>
      <c r="BQ441" s="443"/>
      <c r="BR441" s="443"/>
      <c r="BS441" s="443"/>
      <c r="BT441" s="443"/>
      <c r="BU441" s="443"/>
      <c r="BV441" s="443"/>
      <c r="BW441" s="460"/>
      <c r="BX441" s="443"/>
      <c r="BY441" s="443"/>
      <c r="BZ441" s="443"/>
      <c r="CA441" s="443"/>
      <c r="CB441" s="443"/>
      <c r="CC441" s="443"/>
      <c r="CD441" s="443"/>
      <c r="CE441" s="443"/>
      <c r="CF441" s="460"/>
      <c r="CG441" s="443"/>
      <c r="CH441" s="443"/>
      <c r="CI441" s="443"/>
      <c r="CJ441" s="443"/>
      <c r="CK441" s="443"/>
      <c r="CL441" s="443"/>
      <c r="CM441" s="443"/>
      <c r="CN441" s="443"/>
      <c r="CO441" s="460"/>
      <c r="CP441" s="443"/>
      <c r="CQ441" s="443"/>
      <c r="CR441" s="443"/>
      <c r="CS441" s="443"/>
      <c r="CT441" s="443"/>
      <c r="CU441" s="443"/>
      <c r="CV441" s="443"/>
      <c r="CW441" s="443"/>
      <c r="CX441" s="460"/>
      <c r="CY441" s="443"/>
      <c r="CZ441" s="443"/>
      <c r="DA441" s="443"/>
      <c r="DB441" s="443"/>
      <c r="DC441" s="443"/>
      <c r="DD441" s="443"/>
      <c r="DE441" s="443"/>
      <c r="DF441" s="443"/>
      <c r="DG441" s="460"/>
      <c r="DH441" s="443"/>
      <c r="DI441" s="443"/>
      <c r="DJ441" s="443"/>
      <c r="DK441" s="443"/>
      <c r="DL441" s="443"/>
      <c r="DM441" s="443"/>
      <c r="DN441" s="443"/>
      <c r="DO441" s="443"/>
      <c r="DP441" s="460"/>
      <c r="DQ441" s="443"/>
      <c r="DR441" s="443"/>
      <c r="DS441" s="443"/>
      <c r="DT441" s="443"/>
      <c r="DU441" s="443"/>
      <c r="DV441" s="443"/>
      <c r="DW441" s="443"/>
      <c r="DX441" s="443"/>
      <c r="DY441" s="460"/>
      <c r="DZ441" s="443"/>
      <c r="EA441" s="443"/>
      <c r="EB441" s="443"/>
      <c r="EC441" s="443"/>
      <c r="ED441" s="443"/>
      <c r="EE441" s="443"/>
      <c r="EF441" s="443"/>
      <c r="EG441" s="443"/>
      <c r="EH441" s="460"/>
      <c r="EI441" s="443"/>
      <c r="EJ441" s="443"/>
      <c r="EK441" s="443"/>
      <c r="EL441" s="443"/>
      <c r="EM441" s="443"/>
      <c r="EN441" s="443"/>
      <c r="EO441" s="443"/>
      <c r="EP441" s="443"/>
      <c r="EQ441" s="460"/>
      <c r="ER441" s="443"/>
      <c r="ES441" s="443"/>
      <c r="ET441" s="443"/>
      <c r="EU441" s="443"/>
      <c r="EV441" s="443"/>
      <c r="EW441" s="443"/>
      <c r="EX441" s="443"/>
      <c r="EY441" s="443"/>
      <c r="EZ441" s="460"/>
      <c r="FA441" s="443"/>
      <c r="FB441" s="443"/>
      <c r="FC441" s="443"/>
      <c r="FD441" s="443"/>
      <c r="FE441" s="443"/>
      <c r="FF441" s="443"/>
      <c r="FG441" s="443"/>
      <c r="FH441" s="443"/>
      <c r="FI441" s="460"/>
      <c r="FJ441" s="443"/>
      <c r="FK441" s="443"/>
      <c r="FL441" s="443"/>
      <c r="FM441" s="443"/>
      <c r="FN441" s="443"/>
      <c r="FO441" s="443"/>
      <c r="FP441" s="443"/>
      <c r="FQ441" s="443"/>
      <c r="FR441" s="460"/>
      <c r="FS441" s="443"/>
      <c r="FT441" s="443"/>
      <c r="FU441" s="443"/>
      <c r="FV441" s="443"/>
      <c r="FW441" s="443"/>
      <c r="FX441" s="443"/>
      <c r="FY441" s="443"/>
      <c r="FZ441" s="443"/>
      <c r="GA441" s="460"/>
      <c r="GB441" s="443"/>
      <c r="GC441" s="443"/>
      <c r="GD441" s="443"/>
      <c r="GE441" s="443"/>
      <c r="GF441" s="443"/>
      <c r="GG441" s="443"/>
      <c r="GH441" s="443"/>
      <c r="GI441" s="443"/>
      <c r="GJ441" s="460"/>
      <c r="GK441" s="443"/>
      <c r="GL441" s="443"/>
      <c r="GM441" s="443"/>
      <c r="GN441" s="443"/>
      <c r="GO441" s="443"/>
      <c r="GP441" s="443"/>
      <c r="GQ441" s="443"/>
      <c r="GR441" s="443"/>
      <c r="GS441" s="460"/>
      <c r="GT441" s="443"/>
      <c r="GU441" s="443"/>
      <c r="GV441" s="443"/>
      <c r="GW441" s="443"/>
      <c r="GX441" s="443"/>
      <c r="GY441" s="443"/>
      <c r="GZ441" s="443"/>
      <c r="HA441" s="443"/>
      <c r="HB441" s="460"/>
      <c r="HC441" s="443"/>
      <c r="HD441" s="443"/>
      <c r="HE441" s="443"/>
      <c r="HF441" s="443"/>
      <c r="HG441" s="443"/>
      <c r="HH441" s="443"/>
      <c r="HI441" s="443"/>
      <c r="HJ441" s="443"/>
      <c r="HK441" s="460"/>
      <c r="HL441" s="443"/>
      <c r="HM441" s="443"/>
      <c r="HN441" s="443"/>
      <c r="HO441" s="443"/>
      <c r="HP441" s="443"/>
      <c r="HQ441" s="443"/>
      <c r="HR441" s="443"/>
      <c r="HS441" s="443"/>
      <c r="HT441" s="460"/>
      <c r="HU441" s="443"/>
      <c r="HV441" s="443"/>
      <c r="HW441" s="443"/>
      <c r="HX441" s="443"/>
      <c r="HY441" s="443"/>
      <c r="HZ441" s="443"/>
      <c r="IA441" s="443"/>
      <c r="IB441" s="443"/>
      <c r="IC441" s="460"/>
      <c r="ID441" s="443"/>
      <c r="IE441" s="443"/>
      <c r="IF441" s="443"/>
      <c r="IG441" s="443"/>
      <c r="IH441" s="443"/>
      <c r="II441" s="443"/>
      <c r="IJ441" s="443"/>
      <c r="IK441" s="443"/>
      <c r="IL441" s="460"/>
      <c r="IM441" s="443"/>
      <c r="IN441" s="443"/>
      <c r="IO441" s="443"/>
      <c r="IP441" s="443"/>
      <c r="IQ441" s="443"/>
      <c r="IR441" s="443"/>
      <c r="IS441" s="443"/>
      <c r="IT441" s="443"/>
      <c r="IU441" s="460"/>
      <c r="IV441" s="443"/>
      <c r="IW441" s="443"/>
      <c r="IX441" s="443"/>
      <c r="IY441" s="443"/>
      <c r="IZ441" s="443"/>
      <c r="JA441" s="443"/>
      <c r="JB441" s="443"/>
      <c r="JC441" s="443"/>
      <c r="JD441" s="460"/>
      <c r="JE441" s="443"/>
      <c r="JF441" s="443"/>
      <c r="JG441" s="443"/>
      <c r="JH441" s="443"/>
      <c r="JI441" s="443"/>
      <c r="JJ441" s="443"/>
      <c r="JK441" s="443"/>
      <c r="JL441" s="443"/>
      <c r="JM441" s="460"/>
      <c r="JN441" s="443"/>
      <c r="JO441" s="443"/>
      <c r="JP441" s="443"/>
      <c r="JQ441" s="443"/>
      <c r="JR441" s="443"/>
      <c r="JS441" s="443"/>
      <c r="JT441" s="443"/>
      <c r="JU441" s="443"/>
      <c r="JV441" s="460"/>
      <c r="JW441" s="443"/>
      <c r="JX441" s="443"/>
      <c r="JY441" s="443"/>
      <c r="JZ441" s="443"/>
      <c r="KA441" s="443"/>
      <c r="KB441" s="443"/>
      <c r="KC441" s="443"/>
      <c r="KD441" s="443"/>
      <c r="KE441" s="460"/>
      <c r="KF441" s="443"/>
      <c r="KG441" s="443"/>
      <c r="KH441" s="443"/>
      <c r="KI441" s="443"/>
      <c r="KJ441" s="443"/>
      <c r="KK441" s="443"/>
      <c r="KL441" s="443"/>
      <c r="KM441" s="443"/>
      <c r="KN441" s="460"/>
      <c r="KO441" s="443"/>
      <c r="KP441" s="443"/>
      <c r="KQ441" s="443"/>
      <c r="KR441" s="443"/>
      <c r="KS441" s="443"/>
      <c r="KT441" s="443"/>
      <c r="KU441" s="443"/>
      <c r="KV441" s="443"/>
      <c r="KW441" s="460"/>
      <c r="KX441" s="443"/>
      <c r="KY441" s="443"/>
      <c r="KZ441" s="443"/>
      <c r="LA441" s="443"/>
      <c r="LB441" s="443"/>
      <c r="LC441" s="443"/>
      <c r="LD441" s="443"/>
      <c r="LE441" s="443"/>
      <c r="LF441" s="460"/>
      <c r="LG441" s="443"/>
      <c r="LH441" s="443"/>
      <c r="LI441" s="443"/>
      <c r="LJ441" s="443"/>
      <c r="LK441" s="443"/>
      <c r="LL441" s="443"/>
      <c r="LM441" s="443"/>
      <c r="LN441" s="443"/>
      <c r="LO441" s="460"/>
      <c r="LP441" s="443"/>
      <c r="LQ441" s="443"/>
      <c r="LR441" s="443"/>
      <c r="LS441" s="443"/>
      <c r="LT441" s="443"/>
      <c r="LU441" s="443"/>
      <c r="LV441" s="443"/>
      <c r="LW441" s="443"/>
      <c r="LX441" s="460"/>
      <c r="LY441" s="443"/>
      <c r="LZ441" s="443"/>
      <c r="MA441" s="443"/>
      <c r="MB441" s="443"/>
      <c r="MC441" s="443"/>
      <c r="MD441" s="443"/>
      <c r="ME441" s="443"/>
      <c r="MF441" s="443"/>
      <c r="MG441" s="460"/>
      <c r="MH441" s="443"/>
      <c r="MI441" s="443"/>
      <c r="MJ441" s="443"/>
      <c r="MK441" s="443"/>
      <c r="ML441" s="443"/>
      <c r="MM441" s="443"/>
      <c r="MN441" s="443"/>
      <c r="MO441" s="443"/>
      <c r="MP441" s="460"/>
      <c r="MQ441" s="443"/>
      <c r="MR441" s="443"/>
      <c r="MS441" s="443"/>
      <c r="MT441" s="443"/>
      <c r="MU441" s="443"/>
      <c r="MV441" s="443"/>
      <c r="MW441" s="443"/>
      <c r="MX441" s="443"/>
      <c r="MY441" s="460"/>
      <c r="MZ441" s="443"/>
      <c r="NA441" s="443"/>
      <c r="NB441" s="443"/>
      <c r="NC441" s="443"/>
      <c r="ND441" s="443"/>
      <c r="NE441" s="443"/>
      <c r="NF441" s="443"/>
      <c r="NG441" s="443"/>
      <c r="NH441" s="460"/>
    </row>
    <row r="442" spans="1:372" ht="18">
      <c r="A442" s="443"/>
      <c r="C442" s="460"/>
      <c r="E442" s="444"/>
      <c r="F442" s="443"/>
      <c r="G442" s="443"/>
      <c r="H442" s="443"/>
      <c r="I442" s="443"/>
      <c r="J442" s="443"/>
      <c r="K442" s="443"/>
      <c r="L442" s="460"/>
      <c r="M442" s="443"/>
      <c r="N442" s="443"/>
      <c r="O442" s="443"/>
      <c r="P442" s="443"/>
      <c r="Q442" s="443"/>
      <c r="R442" s="443"/>
      <c r="S442" s="443"/>
      <c r="T442" s="443"/>
      <c r="U442" s="460"/>
      <c r="V442" s="722"/>
      <c r="W442" s="722"/>
      <c r="X442" s="680"/>
      <c r="Y442" s="722"/>
      <c r="Z442" s="722"/>
      <c r="AB442" s="443"/>
      <c r="AC442" s="443"/>
      <c r="AD442" s="460"/>
      <c r="AE442" s="721"/>
      <c r="AF442" s="722"/>
      <c r="AG442" s="668"/>
      <c r="AH442" s="722"/>
      <c r="AI442" s="722"/>
      <c r="AK442" s="443"/>
      <c r="AL442" s="443"/>
      <c r="AM442" s="460"/>
      <c r="AN442" s="441"/>
      <c r="AO442" s="446"/>
      <c r="AP442" s="681"/>
      <c r="AQ442" s="446"/>
      <c r="AR442" s="446"/>
      <c r="AS442" s="443"/>
      <c r="AT442" s="443"/>
      <c r="AU442" s="443"/>
      <c r="AV442" s="460"/>
      <c r="AW442" s="106" t="s">
        <v>1848</v>
      </c>
      <c r="AX442" s="283"/>
      <c r="AY442" s="446"/>
      <c r="AZ442" s="212">
        <v>13241.300000000012</v>
      </c>
      <c r="BA442" s="388" t="s">
        <v>2164</v>
      </c>
      <c r="BB442" s="443" t="s">
        <v>2086</v>
      </c>
      <c r="BC442" s="24"/>
      <c r="BD442" s="443"/>
      <c r="BE442" s="460"/>
      <c r="BF442" s="538" t="s">
        <v>2256</v>
      </c>
      <c r="BG442" s="446"/>
      <c r="BH442" s="621"/>
      <c r="BI442" s="212">
        <v>22419.349999999889</v>
      </c>
      <c r="BJ442" s="388" t="s">
        <v>3799</v>
      </c>
      <c r="BK442" s="443" t="s">
        <v>2086</v>
      </c>
      <c r="BL442" s="443"/>
      <c r="BM442" s="443"/>
      <c r="BN442" s="460"/>
      <c r="BO442" s="443"/>
      <c r="BP442" s="443"/>
      <c r="BQ442" s="443"/>
      <c r="BR442" s="443"/>
      <c r="BS442" s="443"/>
      <c r="BT442" s="443"/>
      <c r="BU442" s="443"/>
      <c r="BV442" s="443"/>
      <c r="BW442" s="460"/>
      <c r="BX442" s="443"/>
      <c r="BY442" s="443"/>
      <c r="BZ442" s="443"/>
      <c r="CA442" s="443"/>
      <c r="CB442" s="443"/>
      <c r="CC442" s="443"/>
      <c r="CD442" s="443"/>
      <c r="CE442" s="443"/>
      <c r="CF442" s="460"/>
      <c r="CG442" s="443"/>
      <c r="CH442" s="443"/>
      <c r="CI442" s="443"/>
      <c r="CJ442" s="443"/>
      <c r="CK442" s="443"/>
      <c r="CL442" s="443"/>
      <c r="CM442" s="443"/>
      <c r="CN442" s="443"/>
      <c r="CO442" s="460"/>
      <c r="CP442" s="443"/>
      <c r="CQ442" s="443"/>
      <c r="CR442" s="443"/>
      <c r="CS442" s="443"/>
      <c r="CT442" s="443"/>
      <c r="CU442" s="443"/>
      <c r="CV442" s="443"/>
      <c r="CW442" s="443"/>
      <c r="CX442" s="460"/>
      <c r="CY442" s="443"/>
      <c r="CZ442" s="443"/>
      <c r="DA442" s="443"/>
      <c r="DB442" s="443"/>
      <c r="DC442" s="443"/>
      <c r="DD442" s="443"/>
      <c r="DE442" s="443"/>
      <c r="DF442" s="443"/>
      <c r="DG442" s="460"/>
      <c r="DH442" s="443"/>
      <c r="DI442" s="443"/>
      <c r="DJ442" s="443"/>
      <c r="DK442" s="443"/>
      <c r="DL442" s="443"/>
      <c r="DM442" s="443"/>
      <c r="DN442" s="443"/>
      <c r="DO442" s="443"/>
      <c r="DP442" s="460"/>
      <c r="DQ442" s="443"/>
      <c r="DR442" s="443"/>
      <c r="DS442" s="443"/>
      <c r="DT442" s="443"/>
      <c r="DU442" s="443"/>
      <c r="DV442" s="443"/>
      <c r="DW442" s="443"/>
      <c r="DX442" s="443"/>
      <c r="DY442" s="460"/>
      <c r="DZ442" s="443"/>
      <c r="EA442" s="443"/>
      <c r="EB442" s="443"/>
      <c r="EC442" s="443"/>
      <c r="ED442" s="443"/>
      <c r="EE442" s="443"/>
      <c r="EF442" s="443"/>
      <c r="EG442" s="443"/>
      <c r="EH442" s="460"/>
      <c r="EI442" s="443"/>
      <c r="EJ442" s="443"/>
      <c r="EK442" s="443"/>
      <c r="EL442" s="443"/>
      <c r="EM442" s="443"/>
      <c r="EN442" s="443"/>
      <c r="EO442" s="443"/>
      <c r="EP442" s="443"/>
      <c r="EQ442" s="460"/>
      <c r="ER442" s="443"/>
      <c r="ES442" s="443"/>
      <c r="ET442" s="443"/>
      <c r="EU442" s="443"/>
      <c r="EV442" s="443"/>
      <c r="EW442" s="443"/>
      <c r="EX442" s="443"/>
      <c r="EY442" s="443"/>
      <c r="EZ442" s="460"/>
      <c r="FA442" s="443"/>
      <c r="FB442" s="443"/>
      <c r="FC442" s="443"/>
      <c r="FD442" s="443"/>
      <c r="FE442" s="443"/>
      <c r="FF442" s="443"/>
      <c r="FG442" s="443"/>
      <c r="FH442" s="443"/>
      <c r="FI442" s="460"/>
      <c r="FJ442" s="443"/>
      <c r="FK442" s="443"/>
      <c r="FL442" s="443"/>
      <c r="FM442" s="443"/>
      <c r="FN442" s="443"/>
      <c r="FO442" s="443"/>
      <c r="FP442" s="443"/>
      <c r="FQ442" s="443"/>
      <c r="FR442" s="460"/>
      <c r="FS442" s="443"/>
      <c r="FT442" s="443"/>
      <c r="FU442" s="443"/>
      <c r="FV442" s="443"/>
      <c r="FW442" s="443"/>
      <c r="FX442" s="443"/>
      <c r="FY442" s="443"/>
      <c r="FZ442" s="443"/>
      <c r="GA442" s="460"/>
      <c r="GB442" s="443"/>
      <c r="GC442" s="443"/>
      <c r="GD442" s="443"/>
      <c r="GE442" s="443"/>
      <c r="GF442" s="443"/>
      <c r="GG442" s="443"/>
      <c r="GH442" s="443"/>
      <c r="GI442" s="443"/>
      <c r="GJ442" s="460"/>
      <c r="GK442" s="443"/>
      <c r="GL442" s="443"/>
      <c r="GM442" s="443"/>
      <c r="GN442" s="443"/>
      <c r="GO442" s="443"/>
      <c r="GP442" s="443"/>
      <c r="GQ442" s="443"/>
      <c r="GR442" s="443"/>
      <c r="GS442" s="460"/>
      <c r="GT442" s="443"/>
      <c r="GU442" s="443"/>
      <c r="GV442" s="443"/>
      <c r="GW442" s="443"/>
      <c r="GX442" s="443"/>
      <c r="GY442" s="443"/>
      <c r="GZ442" s="443"/>
      <c r="HA442" s="443"/>
      <c r="HB442" s="460"/>
      <c r="HC442" s="443"/>
      <c r="HD442" s="443"/>
      <c r="HE442" s="443"/>
      <c r="HF442" s="443"/>
      <c r="HG442" s="443"/>
      <c r="HH442" s="443"/>
      <c r="HI442" s="443"/>
      <c r="HJ442" s="443"/>
      <c r="HK442" s="460"/>
      <c r="HL442" s="443"/>
      <c r="HM442" s="443"/>
      <c r="HN442" s="443"/>
      <c r="HO442" s="443"/>
      <c r="HP442" s="443"/>
      <c r="HQ442" s="443"/>
      <c r="HR442" s="443"/>
      <c r="HS442" s="443"/>
      <c r="HT442" s="460"/>
      <c r="HU442" s="443"/>
      <c r="HV442" s="443"/>
      <c r="HW442" s="443"/>
      <c r="HX442" s="443"/>
      <c r="HY442" s="443"/>
      <c r="HZ442" s="443"/>
      <c r="IA442" s="443"/>
      <c r="IB442" s="443"/>
      <c r="IC442" s="460"/>
      <c r="ID442" s="443"/>
      <c r="IE442" s="443"/>
      <c r="IF442" s="443"/>
      <c r="IG442" s="443"/>
      <c r="IH442" s="443"/>
      <c r="II442" s="443"/>
      <c r="IJ442" s="443"/>
      <c r="IK442" s="443"/>
      <c r="IL442" s="460"/>
      <c r="IM442" s="443"/>
      <c r="IN442" s="443"/>
      <c r="IO442" s="443"/>
      <c r="IP442" s="443"/>
      <c r="IQ442" s="443"/>
      <c r="IR442" s="443"/>
      <c r="IS442" s="443"/>
      <c r="IT442" s="443"/>
      <c r="IU442" s="460"/>
      <c r="IV442" s="443"/>
      <c r="IW442" s="443"/>
      <c r="IX442" s="443"/>
      <c r="IY442" s="443"/>
      <c r="IZ442" s="443"/>
      <c r="JA442" s="443"/>
      <c r="JB442" s="443"/>
      <c r="JC442" s="443"/>
      <c r="JD442" s="460"/>
      <c r="JE442" s="443"/>
      <c r="JF442" s="443"/>
      <c r="JG442" s="443"/>
      <c r="JH442" s="443"/>
      <c r="JI442" s="443"/>
      <c r="JJ442" s="443"/>
      <c r="JK442" s="443"/>
      <c r="JL442" s="443"/>
      <c r="JM442" s="460"/>
      <c r="JN442" s="443"/>
      <c r="JO442" s="443"/>
      <c r="JP442" s="443"/>
      <c r="JQ442" s="443"/>
      <c r="JR442" s="443"/>
      <c r="JS442" s="443"/>
      <c r="JT442" s="443"/>
      <c r="JU442" s="443"/>
      <c r="JV442" s="460"/>
      <c r="JW442" s="443"/>
      <c r="JX442" s="443"/>
      <c r="JY442" s="443"/>
      <c r="JZ442" s="443"/>
      <c r="KA442" s="443"/>
      <c r="KB442" s="443"/>
      <c r="KC442" s="443"/>
      <c r="KD442" s="443"/>
      <c r="KE442" s="460"/>
      <c r="KF442" s="443"/>
      <c r="KG442" s="443"/>
      <c r="KH442" s="443"/>
      <c r="KI442" s="443"/>
      <c r="KJ442" s="443"/>
      <c r="KK442" s="443"/>
      <c r="KL442" s="443"/>
      <c r="KM442" s="443"/>
      <c r="KN442" s="460"/>
      <c r="KO442" s="443"/>
      <c r="KP442" s="443"/>
      <c r="KQ442" s="443"/>
      <c r="KR442" s="443"/>
      <c r="KS442" s="443"/>
      <c r="KT442" s="443"/>
      <c r="KU442" s="443"/>
      <c r="KV442" s="443"/>
      <c r="KW442" s="460"/>
      <c r="KX442" s="443"/>
      <c r="KY442" s="443"/>
      <c r="KZ442" s="443"/>
      <c r="LA442" s="443"/>
      <c r="LB442" s="443"/>
      <c r="LC442" s="443"/>
      <c r="LD442" s="443"/>
      <c r="LE442" s="443"/>
      <c r="LF442" s="460"/>
      <c r="LG442" s="443"/>
      <c r="LH442" s="443"/>
      <c r="LI442" s="443"/>
      <c r="LJ442" s="443"/>
      <c r="LK442" s="443"/>
      <c r="LL442" s="443"/>
      <c r="LM442" s="443"/>
      <c r="LN442" s="443"/>
      <c r="LO442" s="460"/>
      <c r="LP442" s="443"/>
      <c r="LQ442" s="443"/>
      <c r="LR442" s="443"/>
      <c r="LS442" s="443"/>
      <c r="LT442" s="443"/>
      <c r="LU442" s="443"/>
      <c r="LV442" s="443"/>
      <c r="LW442" s="443"/>
      <c r="LX442" s="460"/>
      <c r="LY442" s="443"/>
      <c r="LZ442" s="443"/>
      <c r="MA442" s="443"/>
      <c r="MB442" s="443"/>
      <c r="MC442" s="443"/>
      <c r="MD442" s="443"/>
      <c r="ME442" s="443"/>
      <c r="MF442" s="443"/>
      <c r="MG442" s="460"/>
      <c r="MH442" s="443"/>
      <c r="MI442" s="443"/>
      <c r="MJ442" s="443"/>
      <c r="MK442" s="443"/>
      <c r="ML442" s="443"/>
      <c r="MM442" s="443"/>
      <c r="MN442" s="443"/>
      <c r="MO442" s="443"/>
      <c r="MP442" s="460"/>
      <c r="MQ442" s="443"/>
      <c r="MR442" s="443"/>
      <c r="MS442" s="443"/>
      <c r="MT442" s="443"/>
      <c r="MU442" s="443"/>
      <c r="MV442" s="443"/>
      <c r="MW442" s="443"/>
      <c r="MX442" s="443"/>
      <c r="MY442" s="460"/>
      <c r="MZ442" s="443"/>
      <c r="NA442" s="443"/>
      <c r="NB442" s="443"/>
      <c r="NC442" s="443"/>
      <c r="ND442" s="443"/>
      <c r="NE442" s="443"/>
      <c r="NF442" s="443"/>
      <c r="NG442" s="443"/>
      <c r="NH442" s="460"/>
    </row>
    <row r="443" spans="1:372" ht="18">
      <c r="A443" s="443"/>
      <c r="C443" s="460"/>
      <c r="E443" s="444"/>
      <c r="F443" s="443"/>
      <c r="G443" s="443"/>
      <c r="H443" s="443"/>
      <c r="I443" s="443"/>
      <c r="J443" s="443"/>
      <c r="K443" s="443"/>
      <c r="L443" s="460"/>
      <c r="M443" s="443"/>
      <c r="N443" s="443"/>
      <c r="O443" s="443"/>
      <c r="P443" s="443"/>
      <c r="Q443" s="443"/>
      <c r="R443" s="443"/>
      <c r="S443" s="443"/>
      <c r="T443" s="443"/>
      <c r="U443" s="460"/>
      <c r="V443" s="721"/>
      <c r="W443" s="722"/>
      <c r="X443" s="680"/>
      <c r="Y443" s="722"/>
      <c r="Z443" s="722"/>
      <c r="AB443" s="443"/>
      <c r="AC443" s="443"/>
      <c r="AD443" s="460"/>
      <c r="AE443" s="722"/>
      <c r="AF443" s="722"/>
      <c r="AG443" s="668"/>
      <c r="AH443" s="722"/>
      <c r="AI443" s="722"/>
      <c r="AK443" s="443"/>
      <c r="AL443" s="443"/>
      <c r="AM443" s="460"/>
      <c r="AN443" s="446"/>
      <c r="AO443" s="446"/>
      <c r="AP443" s="681"/>
      <c r="AQ443" s="446"/>
      <c r="AR443" s="446"/>
      <c r="AS443" s="443"/>
      <c r="AT443" s="443"/>
      <c r="AU443" s="443"/>
      <c r="AV443" s="460"/>
      <c r="AW443" s="655">
        <v>2020</v>
      </c>
      <c r="AX443" s="443"/>
      <c r="AZ443" s="471"/>
      <c r="BB443" s="443"/>
      <c r="BC443" s="24"/>
      <c r="BD443" s="443"/>
      <c r="BE443" s="460"/>
      <c r="BF443" s="655">
        <v>2021</v>
      </c>
      <c r="BI443" s="471"/>
      <c r="BJ443" s="443"/>
      <c r="BK443" s="443"/>
      <c r="BL443" s="443"/>
      <c r="BM443" s="443"/>
      <c r="BN443" s="460"/>
      <c r="BO443" s="443"/>
      <c r="BP443" s="443"/>
      <c r="BQ443" s="443"/>
      <c r="BR443" s="443"/>
      <c r="BS443" s="443"/>
      <c r="BT443" s="443"/>
      <c r="BU443" s="443"/>
      <c r="BV443" s="443"/>
      <c r="BW443" s="460"/>
      <c r="BX443" s="443"/>
      <c r="BY443" s="443"/>
      <c r="BZ443" s="443"/>
      <c r="CA443" s="443"/>
      <c r="CB443" s="443"/>
      <c r="CC443" s="443"/>
      <c r="CD443" s="443"/>
      <c r="CE443" s="443"/>
      <c r="CF443" s="460"/>
      <c r="CG443" s="443"/>
      <c r="CH443" s="443"/>
      <c r="CI443" s="443"/>
      <c r="CJ443" s="443"/>
      <c r="CK443" s="443"/>
      <c r="CL443" s="443"/>
      <c r="CM443" s="443"/>
      <c r="CN443" s="443"/>
      <c r="CO443" s="460"/>
      <c r="CP443" s="443"/>
      <c r="CQ443" s="443"/>
      <c r="CR443" s="443"/>
      <c r="CS443" s="443"/>
      <c r="CT443" s="443"/>
      <c r="CU443" s="443"/>
      <c r="CV443" s="443"/>
      <c r="CW443" s="443"/>
      <c r="CX443" s="460"/>
      <c r="CY443" s="443"/>
      <c r="CZ443" s="443"/>
      <c r="DA443" s="443"/>
      <c r="DB443" s="443"/>
      <c r="DC443" s="443"/>
      <c r="DD443" s="443"/>
      <c r="DE443" s="443"/>
      <c r="DF443" s="443"/>
      <c r="DG443" s="460"/>
      <c r="DH443" s="443"/>
      <c r="DI443" s="443"/>
      <c r="DJ443" s="443"/>
      <c r="DK443" s="443"/>
      <c r="DL443" s="443"/>
      <c r="DM443" s="443"/>
      <c r="DN443" s="443"/>
      <c r="DO443" s="443"/>
      <c r="DP443" s="460"/>
      <c r="DQ443" s="443"/>
      <c r="DR443" s="443"/>
      <c r="DS443" s="443"/>
      <c r="DT443" s="443"/>
      <c r="DU443" s="443"/>
      <c r="DV443" s="443"/>
      <c r="DW443" s="443"/>
      <c r="DX443" s="443"/>
      <c r="DY443" s="460"/>
      <c r="DZ443" s="443"/>
      <c r="EA443" s="443"/>
      <c r="EB443" s="443"/>
      <c r="EC443" s="443"/>
      <c r="ED443" s="443"/>
      <c r="EE443" s="443"/>
      <c r="EF443" s="443"/>
      <c r="EG443" s="443"/>
      <c r="EH443" s="460"/>
      <c r="EI443" s="443"/>
      <c r="EJ443" s="443"/>
      <c r="EK443" s="443"/>
      <c r="EL443" s="443"/>
      <c r="EM443" s="443"/>
      <c r="EN443" s="443"/>
      <c r="EO443" s="443"/>
      <c r="EP443" s="443"/>
      <c r="EQ443" s="460"/>
      <c r="ER443" s="443"/>
      <c r="ES443" s="443"/>
      <c r="ET443" s="443"/>
      <c r="EU443" s="443"/>
      <c r="EV443" s="443"/>
      <c r="EW443" s="443"/>
      <c r="EX443" s="443"/>
      <c r="EY443" s="443"/>
      <c r="EZ443" s="460"/>
      <c r="FA443" s="443"/>
      <c r="FB443" s="443"/>
      <c r="FC443" s="443"/>
      <c r="FD443" s="443"/>
      <c r="FE443" s="443"/>
      <c r="FF443" s="443"/>
      <c r="FG443" s="443"/>
      <c r="FH443" s="443"/>
      <c r="FI443" s="460"/>
      <c r="FJ443" s="443"/>
      <c r="FK443" s="443"/>
      <c r="FL443" s="443"/>
      <c r="FM443" s="443"/>
      <c r="FN443" s="443"/>
      <c r="FO443" s="443"/>
      <c r="FP443" s="443"/>
      <c r="FQ443" s="443"/>
      <c r="FR443" s="460"/>
      <c r="FS443" s="443"/>
      <c r="FT443" s="443"/>
      <c r="FU443" s="443"/>
      <c r="FV443" s="443"/>
      <c r="FW443" s="443"/>
      <c r="FX443" s="443"/>
      <c r="FY443" s="443"/>
      <c r="FZ443" s="443"/>
      <c r="GA443" s="460"/>
      <c r="GB443" s="443"/>
      <c r="GC443" s="443"/>
      <c r="GD443" s="443"/>
      <c r="GE443" s="443"/>
      <c r="GF443" s="443"/>
      <c r="GG443" s="443"/>
      <c r="GH443" s="443"/>
      <c r="GI443" s="443"/>
      <c r="GJ443" s="460"/>
      <c r="GK443" s="443"/>
      <c r="GL443" s="443"/>
      <c r="GM443" s="443"/>
      <c r="GN443" s="443"/>
      <c r="GO443" s="443"/>
      <c r="GP443" s="443"/>
      <c r="GQ443" s="443"/>
      <c r="GR443" s="443"/>
      <c r="GS443" s="460"/>
      <c r="GT443" s="443"/>
      <c r="GU443" s="443"/>
      <c r="GV443" s="443"/>
      <c r="GW443" s="443"/>
      <c r="GX443" s="443"/>
      <c r="GY443" s="443"/>
      <c r="GZ443" s="443"/>
      <c r="HA443" s="443"/>
      <c r="HB443" s="460"/>
      <c r="HC443" s="443"/>
      <c r="HD443" s="443"/>
      <c r="HE443" s="443"/>
      <c r="HF443" s="443"/>
      <c r="HG443" s="443"/>
      <c r="HH443" s="443"/>
      <c r="HI443" s="443"/>
      <c r="HJ443" s="443"/>
      <c r="HK443" s="460"/>
      <c r="HL443" s="443"/>
      <c r="HM443" s="443"/>
      <c r="HN443" s="443"/>
      <c r="HO443" s="443"/>
      <c r="HP443" s="443"/>
      <c r="HQ443" s="443"/>
      <c r="HR443" s="443"/>
      <c r="HS443" s="443"/>
      <c r="HT443" s="460"/>
      <c r="HU443" s="443"/>
      <c r="HV443" s="443"/>
      <c r="HW443" s="443"/>
      <c r="HX443" s="443"/>
      <c r="HY443" s="443"/>
      <c r="HZ443" s="443"/>
      <c r="IA443" s="443"/>
      <c r="IB443" s="443"/>
      <c r="IC443" s="460"/>
      <c r="ID443" s="443"/>
      <c r="IE443" s="443"/>
      <c r="IF443" s="443"/>
      <c r="IG443" s="443"/>
      <c r="IH443" s="443"/>
      <c r="II443" s="443"/>
      <c r="IJ443" s="443"/>
      <c r="IK443" s="443"/>
      <c r="IL443" s="460"/>
      <c r="IM443" s="443"/>
      <c r="IN443" s="443"/>
      <c r="IO443" s="443"/>
      <c r="IP443" s="443"/>
      <c r="IQ443" s="443"/>
      <c r="IR443" s="443"/>
      <c r="IS443" s="443"/>
      <c r="IT443" s="443"/>
      <c r="IU443" s="460"/>
      <c r="IV443" s="443"/>
      <c r="IW443" s="443"/>
      <c r="IX443" s="443"/>
      <c r="IY443" s="443"/>
      <c r="IZ443" s="443"/>
      <c r="JA443" s="443"/>
      <c r="JB443" s="443"/>
      <c r="JC443" s="443"/>
      <c r="JD443" s="460"/>
      <c r="JE443" s="443"/>
      <c r="JF443" s="443"/>
      <c r="JG443" s="443"/>
      <c r="JH443" s="443"/>
      <c r="JI443" s="443"/>
      <c r="JJ443" s="443"/>
      <c r="JK443" s="443"/>
      <c r="JL443" s="443"/>
      <c r="JM443" s="460"/>
      <c r="JN443" s="443"/>
      <c r="JO443" s="443"/>
      <c r="JP443" s="443"/>
      <c r="JQ443" s="443"/>
      <c r="JR443" s="443"/>
      <c r="JS443" s="443"/>
      <c r="JT443" s="443"/>
      <c r="JU443" s="443"/>
      <c r="JV443" s="460"/>
      <c r="JW443" s="443"/>
      <c r="JX443" s="443"/>
      <c r="JY443" s="443"/>
      <c r="JZ443" s="443"/>
      <c r="KA443" s="443"/>
      <c r="KB443" s="443"/>
      <c r="KC443" s="443"/>
      <c r="KD443" s="443"/>
      <c r="KE443" s="460"/>
      <c r="KF443" s="443"/>
      <c r="KG443" s="443"/>
      <c r="KH443" s="443"/>
      <c r="KI443" s="443"/>
      <c r="KJ443" s="443"/>
      <c r="KK443" s="443"/>
      <c r="KL443" s="443"/>
      <c r="KM443" s="443"/>
      <c r="KN443" s="460"/>
      <c r="KO443" s="443"/>
      <c r="KP443" s="443"/>
      <c r="KQ443" s="443"/>
      <c r="KR443" s="443"/>
      <c r="KS443" s="443"/>
      <c r="KT443" s="443"/>
      <c r="KU443" s="443"/>
      <c r="KV443" s="443"/>
      <c r="KW443" s="460"/>
      <c r="KX443" s="443"/>
      <c r="KY443" s="443"/>
      <c r="KZ443" s="443"/>
      <c r="LA443" s="443"/>
      <c r="LB443" s="443"/>
      <c r="LC443" s="443"/>
      <c r="LD443" s="443"/>
      <c r="LE443" s="443"/>
      <c r="LF443" s="460"/>
      <c r="LG443" s="443"/>
      <c r="LH443" s="443"/>
      <c r="LI443" s="443"/>
      <c r="LJ443" s="443"/>
      <c r="LK443" s="443"/>
      <c r="LL443" s="443"/>
      <c r="LM443" s="443"/>
      <c r="LN443" s="443"/>
      <c r="LO443" s="460"/>
      <c r="LP443" s="443"/>
      <c r="LQ443" s="443"/>
      <c r="LR443" s="443"/>
      <c r="LS443" s="443"/>
      <c r="LT443" s="443"/>
      <c r="LU443" s="443"/>
      <c r="LV443" s="443"/>
      <c r="LW443" s="443"/>
      <c r="LX443" s="460"/>
      <c r="LY443" s="443"/>
      <c r="LZ443" s="443"/>
      <c r="MA443" s="443"/>
      <c r="MB443" s="443"/>
      <c r="MC443" s="443"/>
      <c r="MD443" s="443"/>
      <c r="ME443" s="443"/>
      <c r="MF443" s="443"/>
      <c r="MG443" s="460"/>
      <c r="MH443" s="443"/>
      <c r="MI443" s="443"/>
      <c r="MJ443" s="443"/>
      <c r="MK443" s="443"/>
      <c r="ML443" s="443"/>
      <c r="MM443" s="443"/>
      <c r="MN443" s="443"/>
      <c r="MO443" s="443"/>
      <c r="MP443" s="460"/>
      <c r="MQ443" s="443"/>
      <c r="MR443" s="443"/>
      <c r="MS443" s="443"/>
      <c r="MT443" s="443"/>
      <c r="MU443" s="443"/>
      <c r="MV443" s="443"/>
      <c r="MW443" s="443"/>
      <c r="MX443" s="443"/>
      <c r="MY443" s="460"/>
      <c r="MZ443" s="443"/>
      <c r="NA443" s="443"/>
      <c r="NB443" s="443"/>
      <c r="NC443" s="443"/>
      <c r="ND443" s="443"/>
      <c r="NE443" s="443"/>
      <c r="NF443" s="443"/>
      <c r="NG443" s="443"/>
      <c r="NH443" s="460"/>
    </row>
    <row r="444" spans="1:372" ht="18">
      <c r="A444" s="443"/>
      <c r="C444" s="460"/>
      <c r="E444" s="444"/>
      <c r="F444" s="443"/>
      <c r="G444" s="443"/>
      <c r="H444" s="443"/>
      <c r="I444" s="443"/>
      <c r="J444" s="443"/>
      <c r="K444" s="443"/>
      <c r="L444" s="460"/>
      <c r="M444" s="443"/>
      <c r="N444" s="443"/>
      <c r="O444" s="443"/>
      <c r="P444" s="443"/>
      <c r="Q444" s="443"/>
      <c r="R444" s="443"/>
      <c r="S444" s="443"/>
      <c r="T444" s="443"/>
      <c r="U444" s="460"/>
      <c r="V444" s="443"/>
      <c r="W444" s="443"/>
      <c r="X444" s="443"/>
      <c r="Y444" s="443"/>
      <c r="Z444" s="443"/>
      <c r="AA444" s="443"/>
      <c r="AB444" s="443"/>
      <c r="AC444" s="443"/>
      <c r="AD444" s="460"/>
      <c r="AE444" s="722"/>
      <c r="AF444" s="722"/>
      <c r="AG444" s="668"/>
      <c r="AH444" s="722"/>
      <c r="AI444" s="722"/>
      <c r="AK444" s="443"/>
      <c r="AL444" s="443"/>
      <c r="AM444" s="460"/>
      <c r="AN444" s="441"/>
      <c r="AO444" s="446"/>
      <c r="AP444" s="681"/>
      <c r="AQ444" s="446"/>
      <c r="AR444" s="446"/>
      <c r="AS444" s="443"/>
      <c r="AT444" s="443"/>
      <c r="AU444" s="443"/>
      <c r="AV444" s="460"/>
      <c r="AW444" s="106" t="s">
        <v>1841</v>
      </c>
      <c r="AX444" s="283"/>
      <c r="AY444" s="446"/>
      <c r="AZ444" s="212">
        <v>13084.699999999904</v>
      </c>
      <c r="BA444" s="388" t="s">
        <v>2165</v>
      </c>
      <c r="BB444" s="443" t="s">
        <v>2087</v>
      </c>
      <c r="BC444" s="24"/>
      <c r="BD444" s="443"/>
      <c r="BE444" s="460"/>
      <c r="BF444" s="538" t="s">
        <v>2244</v>
      </c>
      <c r="BG444" s="446"/>
      <c r="BH444" s="621"/>
      <c r="BI444" s="212">
        <v>22226.350000000177</v>
      </c>
      <c r="BJ444" s="388" t="s">
        <v>3800</v>
      </c>
      <c r="BK444" s="443" t="s">
        <v>2087</v>
      </c>
      <c r="BL444" s="443"/>
      <c r="BM444" s="443"/>
      <c r="BN444" s="460"/>
      <c r="BO444" s="443"/>
      <c r="BP444" s="443"/>
      <c r="BQ444" s="443"/>
      <c r="BR444" s="443"/>
      <c r="BS444" s="443"/>
      <c r="BT444" s="443"/>
      <c r="BU444" s="443"/>
      <c r="BV444" s="443"/>
      <c r="BW444" s="460"/>
      <c r="BX444" s="443"/>
      <c r="BY444" s="443"/>
      <c r="BZ444" s="443"/>
      <c r="CA444" s="443"/>
      <c r="CB444" s="443"/>
      <c r="CC444" s="443"/>
      <c r="CD444" s="443"/>
      <c r="CE444" s="443"/>
      <c r="CF444" s="460"/>
      <c r="CG444" s="443"/>
      <c r="CH444" s="443"/>
      <c r="CI444" s="443"/>
      <c r="CJ444" s="443"/>
      <c r="CK444" s="443"/>
      <c r="CL444" s="443"/>
      <c r="CM444" s="443"/>
      <c r="CN444" s="443"/>
      <c r="CO444" s="460"/>
      <c r="CP444" s="443"/>
      <c r="CQ444" s="443"/>
      <c r="CR444" s="443"/>
      <c r="CS444" s="443"/>
      <c r="CT444" s="443"/>
      <c r="CU444" s="443"/>
      <c r="CV444" s="443"/>
      <c r="CW444" s="443"/>
      <c r="CX444" s="460"/>
      <c r="CY444" s="443"/>
      <c r="CZ444" s="443"/>
      <c r="DA444" s="443"/>
      <c r="DB444" s="443"/>
      <c r="DC444" s="443"/>
      <c r="DD444" s="443"/>
      <c r="DE444" s="443"/>
      <c r="DF444" s="443"/>
      <c r="DG444" s="460"/>
      <c r="DH444" s="443"/>
      <c r="DI444" s="443"/>
      <c r="DJ444" s="443"/>
      <c r="DK444" s="443"/>
      <c r="DL444" s="443"/>
      <c r="DM444" s="443"/>
      <c r="DN444" s="443"/>
      <c r="DO444" s="443"/>
      <c r="DP444" s="460"/>
      <c r="DQ444" s="443"/>
      <c r="DR444" s="443"/>
      <c r="DS444" s="443"/>
      <c r="DT444" s="443"/>
      <c r="DU444" s="443"/>
      <c r="DV444" s="443"/>
      <c r="DW444" s="443"/>
      <c r="DX444" s="443"/>
      <c r="DY444" s="460"/>
      <c r="DZ444" s="443"/>
      <c r="EA444" s="443"/>
      <c r="EB444" s="443"/>
      <c r="EC444" s="443"/>
      <c r="ED444" s="443"/>
      <c r="EE444" s="443"/>
      <c r="EF444" s="443"/>
      <c r="EG444" s="443"/>
      <c r="EH444" s="460"/>
      <c r="EI444" s="443"/>
      <c r="EJ444" s="443"/>
      <c r="EK444" s="443"/>
      <c r="EL444" s="443"/>
      <c r="EM444" s="443"/>
      <c r="EN444" s="443"/>
      <c r="EO444" s="443"/>
      <c r="EP444" s="443"/>
      <c r="EQ444" s="460"/>
      <c r="ER444" s="443"/>
      <c r="ES444" s="443"/>
      <c r="ET444" s="443"/>
      <c r="EU444" s="443"/>
      <c r="EV444" s="443"/>
      <c r="EW444" s="443"/>
      <c r="EX444" s="443"/>
      <c r="EY444" s="443"/>
      <c r="EZ444" s="460"/>
      <c r="FA444" s="443"/>
      <c r="FB444" s="443"/>
      <c r="FC444" s="443"/>
      <c r="FD444" s="443"/>
      <c r="FE444" s="443"/>
      <c r="FF444" s="443"/>
      <c r="FG444" s="443"/>
      <c r="FH444" s="443"/>
      <c r="FI444" s="460"/>
      <c r="FJ444" s="443"/>
      <c r="FK444" s="443"/>
      <c r="FL444" s="443"/>
      <c r="FM444" s="443"/>
      <c r="FN444" s="443"/>
      <c r="FO444" s="443"/>
      <c r="FP444" s="443"/>
      <c r="FQ444" s="443"/>
      <c r="FR444" s="460"/>
      <c r="FS444" s="443"/>
      <c r="FT444" s="443"/>
      <c r="FU444" s="443"/>
      <c r="FV444" s="443"/>
      <c r="FW444" s="443"/>
      <c r="FX444" s="443"/>
      <c r="FY444" s="443"/>
      <c r="FZ444" s="443"/>
      <c r="GA444" s="460"/>
      <c r="GB444" s="443"/>
      <c r="GC444" s="443"/>
      <c r="GD444" s="443"/>
      <c r="GE444" s="443"/>
      <c r="GF444" s="443"/>
      <c r="GG444" s="443"/>
      <c r="GH444" s="443"/>
      <c r="GI444" s="443"/>
      <c r="GJ444" s="460"/>
      <c r="GK444" s="443"/>
      <c r="GL444" s="443"/>
      <c r="GM444" s="443"/>
      <c r="GN444" s="443"/>
      <c r="GO444" s="443"/>
      <c r="GP444" s="443"/>
      <c r="GQ444" s="443"/>
      <c r="GR444" s="443"/>
      <c r="GS444" s="460"/>
      <c r="GT444" s="443"/>
      <c r="GU444" s="443"/>
      <c r="GV444" s="443"/>
      <c r="GW444" s="443"/>
      <c r="GX444" s="443"/>
      <c r="GY444" s="443"/>
      <c r="GZ444" s="443"/>
      <c r="HA444" s="443"/>
      <c r="HB444" s="460"/>
      <c r="HC444" s="443"/>
      <c r="HD444" s="443"/>
      <c r="HE444" s="443"/>
      <c r="HF444" s="443"/>
      <c r="HG444" s="443"/>
      <c r="HH444" s="443"/>
      <c r="HI444" s="443"/>
      <c r="HJ444" s="443"/>
      <c r="HK444" s="460"/>
      <c r="HL444" s="443"/>
      <c r="HM444" s="443"/>
      <c r="HN444" s="443"/>
      <c r="HO444" s="443"/>
      <c r="HP444" s="443"/>
      <c r="HQ444" s="443"/>
      <c r="HR444" s="443"/>
      <c r="HS444" s="443"/>
      <c r="HT444" s="460"/>
      <c r="HU444" s="443"/>
      <c r="HV444" s="443"/>
      <c r="HW444" s="443"/>
      <c r="HX444" s="443"/>
      <c r="HY444" s="443"/>
      <c r="HZ444" s="443"/>
      <c r="IA444" s="443"/>
      <c r="IB444" s="443"/>
      <c r="IC444" s="460"/>
      <c r="ID444" s="443"/>
      <c r="IE444" s="443"/>
      <c r="IF444" s="443"/>
      <c r="IG444" s="443"/>
      <c r="IH444" s="443"/>
      <c r="II444" s="443"/>
      <c r="IJ444" s="443"/>
      <c r="IK444" s="443"/>
      <c r="IL444" s="460"/>
      <c r="IM444" s="443"/>
      <c r="IN444" s="443"/>
      <c r="IO444" s="443"/>
      <c r="IP444" s="443"/>
      <c r="IQ444" s="443"/>
      <c r="IR444" s="443"/>
      <c r="IS444" s="443"/>
      <c r="IT444" s="443"/>
      <c r="IU444" s="460"/>
      <c r="IV444" s="443"/>
      <c r="IW444" s="443"/>
      <c r="IX444" s="443"/>
      <c r="IY444" s="443"/>
      <c r="IZ444" s="443"/>
      <c r="JA444" s="443"/>
      <c r="JB444" s="443"/>
      <c r="JC444" s="443"/>
      <c r="JD444" s="460"/>
      <c r="JE444" s="443"/>
      <c r="JF444" s="443"/>
      <c r="JG444" s="443"/>
      <c r="JH444" s="443"/>
      <c r="JI444" s="443"/>
      <c r="JJ444" s="443"/>
      <c r="JK444" s="443"/>
      <c r="JL444" s="443"/>
      <c r="JM444" s="460"/>
      <c r="JN444" s="443"/>
      <c r="JO444" s="443"/>
      <c r="JP444" s="443"/>
      <c r="JQ444" s="443"/>
      <c r="JR444" s="443"/>
      <c r="JS444" s="443"/>
      <c r="JT444" s="443"/>
      <c r="JU444" s="443"/>
      <c r="JV444" s="460"/>
      <c r="JW444" s="443"/>
      <c r="JX444" s="443"/>
      <c r="JY444" s="443"/>
      <c r="JZ444" s="443"/>
      <c r="KA444" s="443"/>
      <c r="KB444" s="443"/>
      <c r="KC444" s="443"/>
      <c r="KD444" s="443"/>
      <c r="KE444" s="460"/>
      <c r="KF444" s="443"/>
      <c r="KG444" s="443"/>
      <c r="KH444" s="443"/>
      <c r="KI444" s="443"/>
      <c r="KJ444" s="443"/>
      <c r="KK444" s="443"/>
      <c r="KL444" s="443"/>
      <c r="KM444" s="443"/>
      <c r="KN444" s="460"/>
      <c r="KO444" s="443"/>
      <c r="KP444" s="443"/>
      <c r="KQ444" s="443"/>
      <c r="KR444" s="443"/>
      <c r="KS444" s="443"/>
      <c r="KT444" s="443"/>
      <c r="KU444" s="443"/>
      <c r="KV444" s="443"/>
      <c r="KW444" s="460"/>
      <c r="KX444" s="443"/>
      <c r="KY444" s="443"/>
      <c r="KZ444" s="443"/>
      <c r="LA444" s="443"/>
      <c r="LB444" s="443"/>
      <c r="LC444" s="443"/>
      <c r="LD444" s="443"/>
      <c r="LE444" s="443"/>
      <c r="LF444" s="460"/>
      <c r="LG444" s="443"/>
      <c r="LH444" s="443"/>
      <c r="LI444" s="443"/>
      <c r="LJ444" s="443"/>
      <c r="LK444" s="443"/>
      <c r="LL444" s="443"/>
      <c r="LM444" s="443"/>
      <c r="LN444" s="443"/>
      <c r="LO444" s="460"/>
      <c r="LP444" s="443"/>
      <c r="LQ444" s="443"/>
      <c r="LR444" s="443"/>
      <c r="LS444" s="443"/>
      <c r="LT444" s="443"/>
      <c r="LU444" s="443"/>
      <c r="LV444" s="443"/>
      <c r="LW444" s="443"/>
      <c r="LX444" s="460"/>
      <c r="LY444" s="443"/>
      <c r="LZ444" s="443"/>
      <c r="MA444" s="443"/>
      <c r="MB444" s="443"/>
      <c r="MC444" s="443"/>
      <c r="MD444" s="443"/>
      <c r="ME444" s="443"/>
      <c r="MF444" s="443"/>
      <c r="MG444" s="460"/>
      <c r="MH444" s="443"/>
      <c r="MI444" s="443"/>
      <c r="MJ444" s="443"/>
      <c r="MK444" s="443"/>
      <c r="ML444" s="443"/>
      <c r="MM444" s="443"/>
      <c r="MN444" s="443"/>
      <c r="MO444" s="443"/>
      <c r="MP444" s="460"/>
      <c r="MQ444" s="443"/>
      <c r="MR444" s="443"/>
      <c r="MS444" s="443"/>
      <c r="MT444" s="443"/>
      <c r="MU444" s="443"/>
      <c r="MV444" s="443"/>
      <c r="MW444" s="443"/>
      <c r="MX444" s="443"/>
      <c r="MY444" s="460"/>
      <c r="MZ444" s="443"/>
      <c r="NA444" s="443"/>
      <c r="NB444" s="443"/>
      <c r="NC444" s="443"/>
      <c r="ND444" s="443"/>
      <c r="NE444" s="443"/>
      <c r="NF444" s="443"/>
      <c r="NG444" s="443"/>
      <c r="NH444" s="460"/>
    </row>
    <row r="445" spans="1:372" ht="18">
      <c r="A445" s="443"/>
      <c r="C445" s="460"/>
      <c r="E445" s="444"/>
      <c r="F445" s="443"/>
      <c r="G445" s="443"/>
      <c r="H445" s="443"/>
      <c r="I445" s="443"/>
      <c r="J445" s="443"/>
      <c r="K445" s="443"/>
      <c r="L445" s="460"/>
      <c r="M445" s="443"/>
      <c r="N445" s="443"/>
      <c r="O445" s="443"/>
      <c r="P445" s="443"/>
      <c r="Q445" s="443"/>
      <c r="R445" s="443"/>
      <c r="S445" s="443"/>
      <c r="T445" s="443"/>
      <c r="U445" s="460"/>
      <c r="V445" s="443"/>
      <c r="W445" s="443"/>
      <c r="X445" s="443"/>
      <c r="Y445" s="443"/>
      <c r="Z445" s="443"/>
      <c r="AA445" s="443"/>
      <c r="AB445" s="443"/>
      <c r="AC445" s="443"/>
      <c r="AD445" s="460"/>
      <c r="AE445" s="722"/>
      <c r="AF445" s="722"/>
      <c r="AG445" s="668"/>
      <c r="AH445" s="722"/>
      <c r="AI445" s="722"/>
      <c r="AK445" s="443"/>
      <c r="AL445" s="443"/>
      <c r="AM445" s="460"/>
      <c r="AN445" s="441"/>
      <c r="AO445" s="446"/>
      <c r="AP445" s="681"/>
      <c r="AQ445" s="446"/>
      <c r="AR445" s="446"/>
      <c r="AS445" s="443"/>
      <c r="AT445" s="443"/>
      <c r="AU445" s="443"/>
      <c r="AV445" s="460"/>
      <c r="AW445" s="655">
        <v>2020</v>
      </c>
      <c r="AX445" s="443"/>
      <c r="AZ445" s="471"/>
      <c r="BB445" s="443"/>
      <c r="BC445" s="24"/>
      <c r="BD445" s="443"/>
      <c r="BE445" s="460"/>
      <c r="BF445" s="655">
        <v>2021</v>
      </c>
      <c r="BI445" s="471"/>
      <c r="BJ445" s="443"/>
      <c r="BK445" s="443"/>
      <c r="BL445" s="443"/>
      <c r="BM445" s="443"/>
      <c r="BN445" s="460"/>
      <c r="BO445" s="443"/>
      <c r="BP445" s="443"/>
      <c r="BQ445" s="443"/>
      <c r="BR445" s="443"/>
      <c r="BS445" s="443"/>
      <c r="BT445" s="443"/>
      <c r="BU445" s="443"/>
      <c r="BV445" s="443"/>
      <c r="BW445" s="460"/>
      <c r="BX445" s="443"/>
      <c r="BY445" s="443"/>
      <c r="BZ445" s="443"/>
      <c r="CA445" s="443"/>
      <c r="CB445" s="443"/>
      <c r="CC445" s="443"/>
      <c r="CD445" s="443"/>
      <c r="CE445" s="443"/>
      <c r="CF445" s="460"/>
      <c r="CG445" s="443"/>
      <c r="CH445" s="443"/>
      <c r="CI445" s="443"/>
      <c r="CJ445" s="443"/>
      <c r="CK445" s="443"/>
      <c r="CL445" s="443"/>
      <c r="CM445" s="443"/>
      <c r="CN445" s="443"/>
      <c r="CO445" s="460"/>
      <c r="CP445" s="443"/>
      <c r="CQ445" s="443"/>
      <c r="CR445" s="443"/>
      <c r="CS445" s="443"/>
      <c r="CT445" s="443"/>
      <c r="CU445" s="443"/>
      <c r="CV445" s="443"/>
      <c r="CW445" s="443"/>
      <c r="CX445" s="460"/>
      <c r="CY445" s="443"/>
      <c r="CZ445" s="443"/>
      <c r="DA445" s="443"/>
      <c r="DB445" s="443"/>
      <c r="DC445" s="443"/>
      <c r="DD445" s="443"/>
      <c r="DE445" s="443"/>
      <c r="DF445" s="443"/>
      <c r="DG445" s="460"/>
      <c r="DH445" s="443"/>
      <c r="DI445" s="443"/>
      <c r="DJ445" s="443"/>
      <c r="DK445" s="443"/>
      <c r="DL445" s="443"/>
      <c r="DM445" s="443"/>
      <c r="DN445" s="443"/>
      <c r="DO445" s="443"/>
      <c r="DP445" s="460"/>
      <c r="DQ445" s="443"/>
      <c r="DR445" s="443"/>
      <c r="DS445" s="443"/>
      <c r="DT445" s="443"/>
      <c r="DU445" s="443"/>
      <c r="DV445" s="443"/>
      <c r="DW445" s="443"/>
      <c r="DX445" s="443"/>
      <c r="DY445" s="460"/>
      <c r="DZ445" s="443"/>
      <c r="EA445" s="443"/>
      <c r="EB445" s="443"/>
      <c r="EC445" s="443"/>
      <c r="ED445" s="443"/>
      <c r="EE445" s="443"/>
      <c r="EF445" s="443"/>
      <c r="EG445" s="443"/>
      <c r="EH445" s="460"/>
      <c r="EI445" s="443"/>
      <c r="EJ445" s="443"/>
      <c r="EK445" s="443"/>
      <c r="EL445" s="443"/>
      <c r="EM445" s="443"/>
      <c r="EN445" s="443"/>
      <c r="EO445" s="443"/>
      <c r="EP445" s="443"/>
      <c r="EQ445" s="460"/>
      <c r="ER445" s="443"/>
      <c r="ES445" s="443"/>
      <c r="ET445" s="443"/>
      <c r="EU445" s="443"/>
      <c r="EV445" s="443"/>
      <c r="EW445" s="443"/>
      <c r="EX445" s="443"/>
      <c r="EY445" s="443"/>
      <c r="EZ445" s="460"/>
      <c r="FA445" s="443"/>
      <c r="FB445" s="443"/>
      <c r="FC445" s="443"/>
      <c r="FD445" s="443"/>
      <c r="FE445" s="443"/>
      <c r="FF445" s="443"/>
      <c r="FG445" s="443"/>
      <c r="FH445" s="443"/>
      <c r="FI445" s="460"/>
      <c r="FJ445" s="443"/>
      <c r="FK445" s="443"/>
      <c r="FL445" s="443"/>
      <c r="FM445" s="443"/>
      <c r="FN445" s="443"/>
      <c r="FO445" s="443"/>
      <c r="FP445" s="443"/>
      <c r="FQ445" s="443"/>
      <c r="FR445" s="460"/>
      <c r="FS445" s="443"/>
      <c r="FT445" s="443"/>
      <c r="FU445" s="443"/>
      <c r="FV445" s="443"/>
      <c r="FW445" s="443"/>
      <c r="FX445" s="443"/>
      <c r="FY445" s="443"/>
      <c r="FZ445" s="443"/>
      <c r="GA445" s="460"/>
      <c r="GB445" s="443"/>
      <c r="GC445" s="443"/>
      <c r="GD445" s="443"/>
      <c r="GE445" s="443"/>
      <c r="GF445" s="443"/>
      <c r="GG445" s="443"/>
      <c r="GH445" s="443"/>
      <c r="GI445" s="443"/>
      <c r="GJ445" s="460"/>
      <c r="GK445" s="443"/>
      <c r="GL445" s="443"/>
      <c r="GM445" s="443"/>
      <c r="GN445" s="443"/>
      <c r="GO445" s="443"/>
      <c r="GP445" s="443"/>
      <c r="GQ445" s="443"/>
      <c r="GR445" s="443"/>
      <c r="GS445" s="460"/>
      <c r="GT445" s="443"/>
      <c r="GU445" s="443"/>
      <c r="GV445" s="443"/>
      <c r="GW445" s="443"/>
      <c r="GX445" s="443"/>
      <c r="GY445" s="443"/>
      <c r="GZ445" s="443"/>
      <c r="HA445" s="443"/>
      <c r="HB445" s="460"/>
      <c r="HC445" s="443"/>
      <c r="HD445" s="443"/>
      <c r="HE445" s="443"/>
      <c r="HF445" s="443"/>
      <c r="HG445" s="443"/>
      <c r="HH445" s="443"/>
      <c r="HI445" s="443"/>
      <c r="HJ445" s="443"/>
      <c r="HK445" s="460"/>
      <c r="HL445" s="443"/>
      <c r="HM445" s="443"/>
      <c r="HN445" s="443"/>
      <c r="HO445" s="443"/>
      <c r="HP445" s="443"/>
      <c r="HQ445" s="443"/>
      <c r="HR445" s="443"/>
      <c r="HS445" s="443"/>
      <c r="HT445" s="460"/>
      <c r="HU445" s="443"/>
      <c r="HV445" s="443"/>
      <c r="HW445" s="443"/>
      <c r="HX445" s="443"/>
      <c r="HY445" s="443"/>
      <c r="HZ445" s="443"/>
      <c r="IA445" s="443"/>
      <c r="IB445" s="443"/>
      <c r="IC445" s="460"/>
      <c r="ID445" s="443"/>
      <c r="IE445" s="443"/>
      <c r="IF445" s="443"/>
      <c r="IG445" s="443"/>
      <c r="IH445" s="443"/>
      <c r="II445" s="443"/>
      <c r="IJ445" s="443"/>
      <c r="IK445" s="443"/>
      <c r="IL445" s="460"/>
      <c r="IM445" s="443"/>
      <c r="IN445" s="443"/>
      <c r="IO445" s="443"/>
      <c r="IP445" s="443"/>
      <c r="IQ445" s="443"/>
      <c r="IR445" s="443"/>
      <c r="IS445" s="443"/>
      <c r="IT445" s="443"/>
      <c r="IU445" s="460"/>
      <c r="IV445" s="443"/>
      <c r="IW445" s="443"/>
      <c r="IX445" s="443"/>
      <c r="IY445" s="443"/>
      <c r="IZ445" s="443"/>
      <c r="JA445" s="443"/>
      <c r="JB445" s="443"/>
      <c r="JC445" s="443"/>
      <c r="JD445" s="460"/>
      <c r="JE445" s="443"/>
      <c r="JF445" s="443"/>
      <c r="JG445" s="443"/>
      <c r="JH445" s="443"/>
      <c r="JI445" s="443"/>
      <c r="JJ445" s="443"/>
      <c r="JK445" s="443"/>
      <c r="JL445" s="443"/>
      <c r="JM445" s="460"/>
      <c r="JN445" s="443"/>
      <c r="JO445" s="443"/>
      <c r="JP445" s="443"/>
      <c r="JQ445" s="443"/>
      <c r="JR445" s="443"/>
      <c r="JS445" s="443"/>
      <c r="JT445" s="443"/>
      <c r="JU445" s="443"/>
      <c r="JV445" s="460"/>
      <c r="JW445" s="443"/>
      <c r="JX445" s="443"/>
      <c r="JY445" s="443"/>
      <c r="JZ445" s="443"/>
      <c r="KA445" s="443"/>
      <c r="KB445" s="443"/>
      <c r="KC445" s="443"/>
      <c r="KD445" s="443"/>
      <c r="KE445" s="460"/>
      <c r="KF445" s="443"/>
      <c r="KG445" s="443"/>
      <c r="KH445" s="443"/>
      <c r="KI445" s="443"/>
      <c r="KJ445" s="443"/>
      <c r="KK445" s="443"/>
      <c r="KL445" s="443"/>
      <c r="KM445" s="443"/>
      <c r="KN445" s="460"/>
      <c r="KO445" s="443"/>
      <c r="KP445" s="443"/>
      <c r="KQ445" s="443"/>
      <c r="KR445" s="443"/>
      <c r="KS445" s="443"/>
      <c r="KT445" s="443"/>
      <c r="KU445" s="443"/>
      <c r="KV445" s="443"/>
      <c r="KW445" s="460"/>
      <c r="KX445" s="443"/>
      <c r="KY445" s="443"/>
      <c r="KZ445" s="443"/>
      <c r="LA445" s="443"/>
      <c r="LB445" s="443"/>
      <c r="LC445" s="443"/>
      <c r="LD445" s="443"/>
      <c r="LE445" s="443"/>
      <c r="LF445" s="460"/>
      <c r="LG445" s="443"/>
      <c r="LH445" s="443"/>
      <c r="LI445" s="443"/>
      <c r="LJ445" s="443"/>
      <c r="LK445" s="443"/>
      <c r="LL445" s="443"/>
      <c r="LM445" s="443"/>
      <c r="LN445" s="443"/>
      <c r="LO445" s="460"/>
      <c r="LP445" s="443"/>
      <c r="LQ445" s="443"/>
      <c r="LR445" s="443"/>
      <c r="LS445" s="443"/>
      <c r="LT445" s="443"/>
      <c r="LU445" s="443"/>
      <c r="LV445" s="443"/>
      <c r="LW445" s="443"/>
      <c r="LX445" s="460"/>
      <c r="LY445" s="443"/>
      <c r="LZ445" s="443"/>
      <c r="MA445" s="443"/>
      <c r="MB445" s="443"/>
      <c r="MC445" s="443"/>
      <c r="MD445" s="443"/>
      <c r="ME445" s="443"/>
      <c r="MF445" s="443"/>
      <c r="MG445" s="460"/>
      <c r="MH445" s="443"/>
      <c r="MI445" s="443"/>
      <c r="MJ445" s="443"/>
      <c r="MK445" s="443"/>
      <c r="ML445" s="443"/>
      <c r="MM445" s="443"/>
      <c r="MN445" s="443"/>
      <c r="MO445" s="443"/>
      <c r="MP445" s="460"/>
      <c r="MQ445" s="443"/>
      <c r="MR445" s="443"/>
      <c r="MS445" s="443"/>
      <c r="MT445" s="443"/>
      <c r="MU445" s="443"/>
      <c r="MV445" s="443"/>
      <c r="MW445" s="443"/>
      <c r="MX445" s="443"/>
      <c r="MY445" s="460"/>
      <c r="MZ445" s="443"/>
      <c r="NA445" s="443"/>
      <c r="NB445" s="443"/>
      <c r="NC445" s="443"/>
      <c r="ND445" s="443"/>
      <c r="NE445" s="443"/>
      <c r="NF445" s="443"/>
      <c r="NG445" s="443"/>
      <c r="NH445" s="460"/>
    </row>
    <row r="446" spans="1:372" ht="18">
      <c r="A446" s="443"/>
      <c r="C446" s="460"/>
      <c r="E446" s="444"/>
      <c r="F446" s="443"/>
      <c r="G446" s="443"/>
      <c r="H446" s="443"/>
      <c r="I446" s="443"/>
      <c r="J446" s="443"/>
      <c r="K446" s="443"/>
      <c r="L446" s="460"/>
      <c r="M446" s="443"/>
      <c r="N446" s="443"/>
      <c r="O446" s="443"/>
      <c r="P446" s="443"/>
      <c r="Q446" s="443"/>
      <c r="R446" s="443"/>
      <c r="S446" s="443"/>
      <c r="T446" s="443"/>
      <c r="U446" s="460"/>
      <c r="V446" s="443"/>
      <c r="W446" s="443"/>
      <c r="X446" s="443"/>
      <c r="Y446" s="443"/>
      <c r="Z446" s="443"/>
      <c r="AA446" s="443"/>
      <c r="AB446" s="443"/>
      <c r="AC446" s="443"/>
      <c r="AD446" s="460"/>
      <c r="AE446" s="721"/>
      <c r="AF446" s="722"/>
      <c r="AG446" s="668"/>
      <c r="AH446" s="722"/>
      <c r="AI446" s="722"/>
      <c r="AK446" s="443"/>
      <c r="AL446" s="443"/>
      <c r="AM446" s="460"/>
      <c r="AN446" s="441"/>
      <c r="AO446" s="446"/>
      <c r="AP446" s="681"/>
      <c r="AQ446" s="446"/>
      <c r="AR446" s="446"/>
      <c r="AS446" s="443"/>
      <c r="AT446" s="443"/>
      <c r="AU446" s="443"/>
      <c r="AV446" s="460"/>
      <c r="AW446" s="106" t="s">
        <v>1847</v>
      </c>
      <c r="AX446" s="283"/>
      <c r="AY446" s="446"/>
      <c r="AZ446" s="212">
        <v>12924.600000000022</v>
      </c>
      <c r="BA446" s="388" t="s">
        <v>2166</v>
      </c>
      <c r="BB446" s="443" t="s">
        <v>2088</v>
      </c>
      <c r="BC446" s="24"/>
      <c r="BD446" s="443"/>
      <c r="BE446" s="460"/>
      <c r="BF446" s="538" t="s">
        <v>2246</v>
      </c>
      <c r="BG446" s="446"/>
      <c r="BH446" s="621"/>
      <c r="BI446" s="212">
        <v>22038.700000000241</v>
      </c>
      <c r="BJ446" s="388" t="s">
        <v>3801</v>
      </c>
      <c r="BK446" s="443" t="s">
        <v>2088</v>
      </c>
      <c r="BL446" s="443"/>
      <c r="BM446" s="443"/>
      <c r="BN446" s="460"/>
      <c r="BO446" s="443"/>
      <c r="BP446" s="443"/>
      <c r="BQ446" s="443"/>
      <c r="BR446" s="443"/>
      <c r="BS446" s="443"/>
      <c r="BT446" s="443"/>
      <c r="BU446" s="443"/>
      <c r="BV446" s="443"/>
      <c r="BW446" s="460"/>
      <c r="BX446" s="443"/>
      <c r="BY446" s="443"/>
      <c r="BZ446" s="443"/>
      <c r="CA446" s="443"/>
      <c r="CB446" s="443"/>
      <c r="CC446" s="443"/>
      <c r="CD446" s="443"/>
      <c r="CE446" s="443"/>
      <c r="CF446" s="460"/>
      <c r="CG446" s="443"/>
      <c r="CH446" s="443"/>
      <c r="CI446" s="443"/>
      <c r="CJ446" s="443"/>
      <c r="CK446" s="443"/>
      <c r="CL446" s="443"/>
      <c r="CM446" s="443"/>
      <c r="CN446" s="443"/>
      <c r="CO446" s="460"/>
      <c r="CP446" s="443"/>
      <c r="CQ446" s="443"/>
      <c r="CR446" s="443"/>
      <c r="CS446" s="443"/>
      <c r="CT446" s="443"/>
      <c r="CU446" s="443"/>
      <c r="CV446" s="443"/>
      <c r="CW446" s="443"/>
      <c r="CX446" s="460"/>
      <c r="CY446" s="443"/>
      <c r="CZ446" s="443"/>
      <c r="DA446" s="443"/>
      <c r="DB446" s="443"/>
      <c r="DC446" s="443"/>
      <c r="DD446" s="443"/>
      <c r="DE446" s="443"/>
      <c r="DF446" s="443"/>
      <c r="DG446" s="460"/>
      <c r="DH446" s="443"/>
      <c r="DI446" s="443"/>
      <c r="DJ446" s="443"/>
      <c r="DK446" s="443"/>
      <c r="DL446" s="443"/>
      <c r="DM446" s="443"/>
      <c r="DN446" s="443"/>
      <c r="DO446" s="443"/>
      <c r="DP446" s="460"/>
      <c r="DQ446" s="443"/>
      <c r="DR446" s="443"/>
      <c r="DS446" s="443"/>
      <c r="DT446" s="443"/>
      <c r="DU446" s="443"/>
      <c r="DV446" s="443"/>
      <c r="DW446" s="443"/>
      <c r="DX446" s="443"/>
      <c r="DY446" s="460"/>
      <c r="DZ446" s="443"/>
      <c r="EA446" s="443"/>
      <c r="EB446" s="443"/>
      <c r="EC446" s="443"/>
      <c r="ED446" s="443"/>
      <c r="EE446" s="443"/>
      <c r="EF446" s="443"/>
      <c r="EG446" s="443"/>
      <c r="EH446" s="460"/>
      <c r="EI446" s="443"/>
      <c r="EJ446" s="443"/>
      <c r="EK446" s="443"/>
      <c r="EL446" s="443"/>
      <c r="EM446" s="443"/>
      <c r="EN446" s="443"/>
      <c r="EO446" s="443"/>
      <c r="EP446" s="443"/>
      <c r="EQ446" s="460"/>
      <c r="ER446" s="443"/>
      <c r="ES446" s="443"/>
      <c r="ET446" s="443"/>
      <c r="EU446" s="443"/>
      <c r="EV446" s="443"/>
      <c r="EW446" s="443"/>
      <c r="EX446" s="443"/>
      <c r="EY446" s="443"/>
      <c r="EZ446" s="460"/>
      <c r="FA446" s="443"/>
      <c r="FB446" s="443"/>
      <c r="FC446" s="443"/>
      <c r="FD446" s="443"/>
      <c r="FE446" s="443"/>
      <c r="FF446" s="443"/>
      <c r="FG446" s="443"/>
      <c r="FH446" s="443"/>
      <c r="FI446" s="460"/>
      <c r="FJ446" s="443"/>
      <c r="FK446" s="443"/>
      <c r="FL446" s="443"/>
      <c r="FM446" s="443"/>
      <c r="FN446" s="443"/>
      <c r="FO446" s="443"/>
      <c r="FP446" s="443"/>
      <c r="FQ446" s="443"/>
      <c r="FR446" s="460"/>
      <c r="FS446" s="443"/>
      <c r="FT446" s="443"/>
      <c r="FU446" s="443"/>
      <c r="FV446" s="443"/>
      <c r="FW446" s="443"/>
      <c r="FX446" s="443"/>
      <c r="FY446" s="443"/>
      <c r="FZ446" s="443"/>
      <c r="GA446" s="460"/>
      <c r="GB446" s="443"/>
      <c r="GC446" s="443"/>
      <c r="GD446" s="443"/>
      <c r="GE446" s="443"/>
      <c r="GF446" s="443"/>
      <c r="GG446" s="443"/>
      <c r="GH446" s="443"/>
      <c r="GI446" s="443"/>
      <c r="GJ446" s="460"/>
      <c r="GK446" s="443"/>
      <c r="GL446" s="443"/>
      <c r="GM446" s="443"/>
      <c r="GN446" s="443"/>
      <c r="GO446" s="443"/>
      <c r="GP446" s="443"/>
      <c r="GQ446" s="443"/>
      <c r="GR446" s="443"/>
      <c r="GS446" s="460"/>
      <c r="GT446" s="443"/>
      <c r="GU446" s="443"/>
      <c r="GV446" s="443"/>
      <c r="GW446" s="443"/>
      <c r="GX446" s="443"/>
      <c r="GY446" s="443"/>
      <c r="GZ446" s="443"/>
      <c r="HA446" s="443"/>
      <c r="HB446" s="460"/>
      <c r="HC446" s="443"/>
      <c r="HD446" s="443"/>
      <c r="HE446" s="443"/>
      <c r="HF446" s="443"/>
      <c r="HG446" s="443"/>
      <c r="HH446" s="443"/>
      <c r="HI446" s="443"/>
      <c r="HJ446" s="443"/>
      <c r="HK446" s="460"/>
      <c r="HL446" s="443"/>
      <c r="HM446" s="443"/>
      <c r="HN446" s="443"/>
      <c r="HO446" s="443"/>
      <c r="HP446" s="443"/>
      <c r="HQ446" s="443"/>
      <c r="HR446" s="443"/>
      <c r="HS446" s="443"/>
      <c r="HT446" s="460"/>
      <c r="HU446" s="443"/>
      <c r="HV446" s="443"/>
      <c r="HW446" s="443"/>
      <c r="HX446" s="443"/>
      <c r="HY446" s="443"/>
      <c r="HZ446" s="443"/>
      <c r="IA446" s="443"/>
      <c r="IB446" s="443"/>
      <c r="IC446" s="460"/>
      <c r="ID446" s="443"/>
      <c r="IE446" s="443"/>
      <c r="IF446" s="443"/>
      <c r="IG446" s="443"/>
      <c r="IH446" s="443"/>
      <c r="II446" s="443"/>
      <c r="IJ446" s="443"/>
      <c r="IK446" s="443"/>
      <c r="IL446" s="460"/>
      <c r="IM446" s="443"/>
      <c r="IN446" s="443"/>
      <c r="IO446" s="443"/>
      <c r="IP446" s="443"/>
      <c r="IQ446" s="443"/>
      <c r="IR446" s="443"/>
      <c r="IS446" s="443"/>
      <c r="IT446" s="443"/>
      <c r="IU446" s="460"/>
      <c r="IV446" s="443"/>
      <c r="IW446" s="443"/>
      <c r="IX446" s="443"/>
      <c r="IY446" s="443"/>
      <c r="IZ446" s="443"/>
      <c r="JA446" s="443"/>
      <c r="JB446" s="443"/>
      <c r="JC446" s="443"/>
      <c r="JD446" s="460"/>
      <c r="JE446" s="443"/>
      <c r="JF446" s="443"/>
      <c r="JG446" s="443"/>
      <c r="JH446" s="443"/>
      <c r="JI446" s="443"/>
      <c r="JJ446" s="443"/>
      <c r="JK446" s="443"/>
      <c r="JL446" s="443"/>
      <c r="JM446" s="460"/>
      <c r="JN446" s="443"/>
      <c r="JO446" s="443"/>
      <c r="JP446" s="443"/>
      <c r="JQ446" s="443"/>
      <c r="JR446" s="443"/>
      <c r="JS446" s="443"/>
      <c r="JT446" s="443"/>
      <c r="JU446" s="443"/>
      <c r="JV446" s="460"/>
      <c r="JW446" s="443"/>
      <c r="JX446" s="443"/>
      <c r="JY446" s="443"/>
      <c r="JZ446" s="443"/>
      <c r="KA446" s="443"/>
      <c r="KB446" s="443"/>
      <c r="KC446" s="443"/>
      <c r="KD446" s="443"/>
      <c r="KE446" s="460"/>
      <c r="KF446" s="443"/>
      <c r="KG446" s="443"/>
      <c r="KH446" s="443"/>
      <c r="KI446" s="443"/>
      <c r="KJ446" s="443"/>
      <c r="KK446" s="443"/>
      <c r="KL446" s="443"/>
      <c r="KM446" s="443"/>
      <c r="KN446" s="460"/>
      <c r="KO446" s="443"/>
      <c r="KP446" s="443"/>
      <c r="KQ446" s="443"/>
      <c r="KR446" s="443"/>
      <c r="KS446" s="443"/>
      <c r="KT446" s="443"/>
      <c r="KU446" s="443"/>
      <c r="KV446" s="443"/>
      <c r="KW446" s="460"/>
      <c r="KX446" s="443"/>
      <c r="KY446" s="443"/>
      <c r="KZ446" s="443"/>
      <c r="LA446" s="443"/>
      <c r="LB446" s="443"/>
      <c r="LC446" s="443"/>
      <c r="LD446" s="443"/>
      <c r="LE446" s="443"/>
      <c r="LF446" s="460"/>
      <c r="LG446" s="443"/>
      <c r="LH446" s="443"/>
      <c r="LI446" s="443"/>
      <c r="LJ446" s="443"/>
      <c r="LK446" s="443"/>
      <c r="LL446" s="443"/>
      <c r="LM446" s="443"/>
      <c r="LN446" s="443"/>
      <c r="LO446" s="460"/>
      <c r="LP446" s="443"/>
      <c r="LQ446" s="443"/>
      <c r="LR446" s="443"/>
      <c r="LS446" s="443"/>
      <c r="LT446" s="443"/>
      <c r="LU446" s="443"/>
      <c r="LV446" s="443"/>
      <c r="LW446" s="443"/>
      <c r="LX446" s="460"/>
      <c r="LY446" s="443"/>
      <c r="LZ446" s="443"/>
      <c r="MA446" s="443"/>
      <c r="MB446" s="443"/>
      <c r="MC446" s="443"/>
      <c r="MD446" s="443"/>
      <c r="ME446" s="443"/>
      <c r="MF446" s="443"/>
      <c r="MG446" s="460"/>
      <c r="MH446" s="443"/>
      <c r="MI446" s="443"/>
      <c r="MJ446" s="443"/>
      <c r="MK446" s="443"/>
      <c r="ML446" s="443"/>
      <c r="MM446" s="443"/>
      <c r="MN446" s="443"/>
      <c r="MO446" s="443"/>
      <c r="MP446" s="460"/>
      <c r="MQ446" s="443"/>
      <c r="MR446" s="443"/>
      <c r="MS446" s="443"/>
      <c r="MT446" s="443"/>
      <c r="MU446" s="443"/>
      <c r="MV446" s="443"/>
      <c r="MW446" s="443"/>
      <c r="MX446" s="443"/>
      <c r="MY446" s="460"/>
      <c r="MZ446" s="443"/>
      <c r="NA446" s="443"/>
      <c r="NB446" s="443"/>
      <c r="NC446" s="443"/>
      <c r="ND446" s="443"/>
      <c r="NE446" s="443"/>
      <c r="NF446" s="443"/>
      <c r="NG446" s="443"/>
      <c r="NH446" s="460"/>
    </row>
    <row r="447" spans="1:372" ht="18">
      <c r="A447" s="443"/>
      <c r="C447" s="460"/>
      <c r="E447" s="444"/>
      <c r="F447" s="443"/>
      <c r="G447" s="443"/>
      <c r="H447" s="443"/>
      <c r="I447" s="443"/>
      <c r="J447" s="443"/>
      <c r="K447" s="443"/>
      <c r="L447" s="460"/>
      <c r="M447" s="443"/>
      <c r="N447" s="443"/>
      <c r="O447" s="443"/>
      <c r="P447" s="443"/>
      <c r="Q447" s="443"/>
      <c r="R447" s="443"/>
      <c r="S447" s="443"/>
      <c r="T447" s="443"/>
      <c r="U447" s="460"/>
      <c r="V447" s="443"/>
      <c r="W447" s="443"/>
      <c r="X447" s="443"/>
      <c r="Y447" s="443"/>
      <c r="Z447" s="443"/>
      <c r="AA447" s="443"/>
      <c r="AB447" s="443"/>
      <c r="AC447" s="443"/>
      <c r="AD447" s="460"/>
      <c r="AE447" s="721"/>
      <c r="AF447" s="722"/>
      <c r="AG447" s="668"/>
      <c r="AH447" s="722"/>
      <c r="AI447" s="722"/>
      <c r="AK447" s="443"/>
      <c r="AL447" s="443"/>
      <c r="AM447" s="460"/>
      <c r="AN447" s="441"/>
      <c r="AO447" s="446"/>
      <c r="AP447" s="682"/>
      <c r="AQ447" s="446"/>
      <c r="AR447" s="446"/>
      <c r="AS447" s="443"/>
      <c r="AT447" s="443"/>
      <c r="AU447" s="443"/>
      <c r="AV447" s="460"/>
      <c r="AW447" s="655">
        <v>2020</v>
      </c>
      <c r="AX447" s="443"/>
      <c r="AZ447" s="471"/>
      <c r="BB447" s="443"/>
      <c r="BC447" s="24"/>
      <c r="BD447" s="443"/>
      <c r="BE447" s="460"/>
      <c r="BF447" s="655">
        <v>2021</v>
      </c>
      <c r="BI447" s="471"/>
      <c r="BJ447" s="443"/>
      <c r="BK447" s="443"/>
      <c r="BL447" s="443"/>
      <c r="BM447" s="443"/>
      <c r="BN447" s="460"/>
      <c r="BO447" s="443"/>
      <c r="BP447" s="443"/>
      <c r="BQ447" s="443"/>
      <c r="BR447" s="443"/>
      <c r="BS447" s="443"/>
      <c r="BT447" s="443"/>
      <c r="BU447" s="443"/>
      <c r="BV447" s="443"/>
      <c r="BW447" s="460"/>
      <c r="BX447" s="443"/>
      <c r="BY447" s="443"/>
      <c r="BZ447" s="443"/>
      <c r="CA447" s="443"/>
      <c r="CB447" s="443"/>
      <c r="CC447" s="443"/>
      <c r="CD447" s="443"/>
      <c r="CE447" s="443"/>
      <c r="CF447" s="460"/>
      <c r="CG447" s="443"/>
      <c r="CH447" s="443"/>
      <c r="CI447" s="443"/>
      <c r="CJ447" s="443"/>
      <c r="CK447" s="443"/>
      <c r="CL447" s="443"/>
      <c r="CM447" s="443"/>
      <c r="CN447" s="443"/>
      <c r="CO447" s="460"/>
      <c r="CP447" s="443"/>
      <c r="CQ447" s="443"/>
      <c r="CR447" s="443"/>
      <c r="CS447" s="443"/>
      <c r="CT447" s="443"/>
      <c r="CU447" s="443"/>
      <c r="CV447" s="443"/>
      <c r="CW447" s="443"/>
      <c r="CX447" s="460"/>
      <c r="CY447" s="443"/>
      <c r="CZ447" s="443"/>
      <c r="DA447" s="443"/>
      <c r="DB447" s="443"/>
      <c r="DC447" s="443"/>
      <c r="DD447" s="443"/>
      <c r="DE447" s="443"/>
      <c r="DF447" s="443"/>
      <c r="DG447" s="460"/>
      <c r="DH447" s="443"/>
      <c r="DI447" s="443"/>
      <c r="DJ447" s="443"/>
      <c r="DK447" s="443"/>
      <c r="DL447" s="443"/>
      <c r="DM447" s="443"/>
      <c r="DN447" s="443"/>
      <c r="DO447" s="443"/>
      <c r="DP447" s="460"/>
      <c r="DQ447" s="443"/>
      <c r="DR447" s="443"/>
      <c r="DS447" s="443"/>
      <c r="DT447" s="443"/>
      <c r="DU447" s="443"/>
      <c r="DV447" s="443"/>
      <c r="DW447" s="443"/>
      <c r="DX447" s="443"/>
      <c r="DY447" s="460"/>
      <c r="DZ447" s="443"/>
      <c r="EA447" s="443"/>
      <c r="EB447" s="443"/>
      <c r="EC447" s="443"/>
      <c r="ED447" s="443"/>
      <c r="EE447" s="443"/>
      <c r="EF447" s="443"/>
      <c r="EG447" s="443"/>
      <c r="EH447" s="460"/>
      <c r="EI447" s="443"/>
      <c r="EJ447" s="443"/>
      <c r="EK447" s="443"/>
      <c r="EL447" s="443"/>
      <c r="EM447" s="443"/>
      <c r="EN447" s="443"/>
      <c r="EO447" s="443"/>
      <c r="EP447" s="443"/>
      <c r="EQ447" s="460"/>
      <c r="ER447" s="443"/>
      <c r="ES447" s="443"/>
      <c r="ET447" s="443"/>
      <c r="EU447" s="443"/>
      <c r="EV447" s="443"/>
      <c r="EW447" s="443"/>
      <c r="EX447" s="443"/>
      <c r="EY447" s="443"/>
      <c r="EZ447" s="460"/>
      <c r="FA447" s="443"/>
      <c r="FB447" s="443"/>
      <c r="FC447" s="443"/>
      <c r="FD447" s="443"/>
      <c r="FE447" s="443"/>
      <c r="FF447" s="443"/>
      <c r="FG447" s="443"/>
      <c r="FH447" s="443"/>
      <c r="FI447" s="460"/>
      <c r="FJ447" s="443"/>
      <c r="FK447" s="443"/>
      <c r="FL447" s="443"/>
      <c r="FM447" s="443"/>
      <c r="FN447" s="443"/>
      <c r="FO447" s="443"/>
      <c r="FP447" s="443"/>
      <c r="FQ447" s="443"/>
      <c r="FR447" s="460"/>
      <c r="FS447" s="443"/>
      <c r="FT447" s="443"/>
      <c r="FU447" s="443"/>
      <c r="FV447" s="443"/>
      <c r="FW447" s="443"/>
      <c r="FX447" s="443"/>
      <c r="FY447" s="443"/>
      <c r="FZ447" s="443"/>
      <c r="GA447" s="460"/>
      <c r="GB447" s="443"/>
      <c r="GC447" s="443"/>
      <c r="GD447" s="443"/>
      <c r="GE447" s="443"/>
      <c r="GF447" s="443"/>
      <c r="GG447" s="443"/>
      <c r="GH447" s="443"/>
      <c r="GI447" s="443"/>
      <c r="GJ447" s="460"/>
      <c r="GK447" s="443"/>
      <c r="GL447" s="443"/>
      <c r="GM447" s="443"/>
      <c r="GN447" s="443"/>
      <c r="GO447" s="443"/>
      <c r="GP447" s="443"/>
      <c r="GQ447" s="443"/>
      <c r="GR447" s="443"/>
      <c r="GS447" s="460"/>
      <c r="GT447" s="443"/>
      <c r="GU447" s="443"/>
      <c r="GV447" s="443"/>
      <c r="GW447" s="443"/>
      <c r="GX447" s="443"/>
      <c r="GY447" s="443"/>
      <c r="GZ447" s="443"/>
      <c r="HA447" s="443"/>
      <c r="HB447" s="460"/>
      <c r="HC447" s="443"/>
      <c r="HD447" s="443"/>
      <c r="HE447" s="443"/>
      <c r="HF447" s="443"/>
      <c r="HG447" s="443"/>
      <c r="HH447" s="443"/>
      <c r="HI447" s="443"/>
      <c r="HJ447" s="443"/>
      <c r="HK447" s="460"/>
      <c r="HL447" s="443"/>
      <c r="HM447" s="443"/>
      <c r="HN447" s="443"/>
      <c r="HO447" s="443"/>
      <c r="HP447" s="443"/>
      <c r="HQ447" s="443"/>
      <c r="HR447" s="443"/>
      <c r="HS447" s="443"/>
      <c r="HT447" s="460"/>
      <c r="HU447" s="443"/>
      <c r="HV447" s="443"/>
      <c r="HW447" s="443"/>
      <c r="HX447" s="443"/>
      <c r="HY447" s="443"/>
      <c r="HZ447" s="443"/>
      <c r="IA447" s="443"/>
      <c r="IB447" s="443"/>
      <c r="IC447" s="460"/>
      <c r="ID447" s="443"/>
      <c r="IE447" s="443"/>
      <c r="IF447" s="443"/>
      <c r="IG447" s="443"/>
      <c r="IH447" s="443"/>
      <c r="II447" s="443"/>
      <c r="IJ447" s="443"/>
      <c r="IK447" s="443"/>
      <c r="IL447" s="460"/>
      <c r="IM447" s="443"/>
      <c r="IN447" s="443"/>
      <c r="IO447" s="443"/>
      <c r="IP447" s="443"/>
      <c r="IQ447" s="443"/>
      <c r="IR447" s="443"/>
      <c r="IS447" s="443"/>
      <c r="IT447" s="443"/>
      <c r="IU447" s="460"/>
      <c r="IV447" s="443"/>
      <c r="IW447" s="443"/>
      <c r="IX447" s="443"/>
      <c r="IY447" s="443"/>
      <c r="IZ447" s="443"/>
      <c r="JA447" s="443"/>
      <c r="JB447" s="443"/>
      <c r="JC447" s="443"/>
      <c r="JD447" s="460"/>
      <c r="JE447" s="443"/>
      <c r="JF447" s="443"/>
      <c r="JG447" s="443"/>
      <c r="JH447" s="443"/>
      <c r="JI447" s="443"/>
      <c r="JJ447" s="443"/>
      <c r="JK447" s="443"/>
      <c r="JL447" s="443"/>
      <c r="JM447" s="460"/>
      <c r="JN447" s="443"/>
      <c r="JO447" s="443"/>
      <c r="JP447" s="443"/>
      <c r="JQ447" s="443"/>
      <c r="JR447" s="443"/>
      <c r="JS447" s="443"/>
      <c r="JT447" s="443"/>
      <c r="JU447" s="443"/>
      <c r="JV447" s="460"/>
      <c r="JW447" s="443"/>
      <c r="JX447" s="443"/>
      <c r="JY447" s="443"/>
      <c r="JZ447" s="443"/>
      <c r="KA447" s="443"/>
      <c r="KB447" s="443"/>
      <c r="KC447" s="443"/>
      <c r="KD447" s="443"/>
      <c r="KE447" s="460"/>
      <c r="KF447" s="443"/>
      <c r="KG447" s="443"/>
      <c r="KH447" s="443"/>
      <c r="KI447" s="443"/>
      <c r="KJ447" s="443"/>
      <c r="KK447" s="443"/>
      <c r="KL447" s="443"/>
      <c r="KM447" s="443"/>
      <c r="KN447" s="460"/>
      <c r="KO447" s="443"/>
      <c r="KP447" s="443"/>
      <c r="KQ447" s="443"/>
      <c r="KR447" s="443"/>
      <c r="KS447" s="443"/>
      <c r="KT447" s="443"/>
      <c r="KU447" s="443"/>
      <c r="KV447" s="443"/>
      <c r="KW447" s="460"/>
      <c r="KX447" s="443"/>
      <c r="KY447" s="443"/>
      <c r="KZ447" s="443"/>
      <c r="LA447" s="443"/>
      <c r="LB447" s="443"/>
      <c r="LC447" s="443"/>
      <c r="LD447" s="443"/>
      <c r="LE447" s="443"/>
      <c r="LF447" s="460"/>
      <c r="LG447" s="443"/>
      <c r="LH447" s="443"/>
      <c r="LI447" s="443"/>
      <c r="LJ447" s="443"/>
      <c r="LK447" s="443"/>
      <c r="LL447" s="443"/>
      <c r="LM447" s="443"/>
      <c r="LN447" s="443"/>
      <c r="LO447" s="460"/>
      <c r="LP447" s="443"/>
      <c r="LQ447" s="443"/>
      <c r="LR447" s="443"/>
      <c r="LS447" s="443"/>
      <c r="LT447" s="443"/>
      <c r="LU447" s="443"/>
      <c r="LV447" s="443"/>
      <c r="LW447" s="443"/>
      <c r="LX447" s="460"/>
      <c r="LY447" s="443"/>
      <c r="LZ447" s="443"/>
      <c r="MA447" s="443"/>
      <c r="MB447" s="443"/>
      <c r="MC447" s="443"/>
      <c r="MD447" s="443"/>
      <c r="ME447" s="443"/>
      <c r="MF447" s="443"/>
      <c r="MG447" s="460"/>
      <c r="MH447" s="443"/>
      <c r="MI447" s="443"/>
      <c r="MJ447" s="443"/>
      <c r="MK447" s="443"/>
      <c r="ML447" s="443"/>
      <c r="MM447" s="443"/>
      <c r="MN447" s="443"/>
      <c r="MO447" s="443"/>
      <c r="MP447" s="460"/>
      <c r="MQ447" s="443"/>
      <c r="MR447" s="443"/>
      <c r="MS447" s="443"/>
      <c r="MT447" s="443"/>
      <c r="MU447" s="443"/>
      <c r="MV447" s="443"/>
      <c r="MW447" s="443"/>
      <c r="MX447" s="443"/>
      <c r="MY447" s="460"/>
      <c r="MZ447" s="443"/>
      <c r="NA447" s="443"/>
      <c r="NB447" s="443"/>
      <c r="NC447" s="443"/>
      <c r="ND447" s="443"/>
      <c r="NE447" s="443"/>
      <c r="NF447" s="443"/>
      <c r="NG447" s="443"/>
      <c r="NH447" s="460"/>
    </row>
    <row r="448" spans="1:372" ht="18">
      <c r="A448" s="443"/>
      <c r="C448" s="460"/>
      <c r="E448" s="444"/>
      <c r="F448" s="443"/>
      <c r="G448" s="443"/>
      <c r="H448" s="443"/>
      <c r="I448" s="443"/>
      <c r="J448" s="443"/>
      <c r="K448" s="443"/>
      <c r="L448" s="460"/>
      <c r="M448" s="443"/>
      <c r="N448" s="443"/>
      <c r="O448" s="443"/>
      <c r="P448" s="443"/>
      <c r="Q448" s="443"/>
      <c r="R448" s="443"/>
      <c r="S448" s="443"/>
      <c r="T448" s="443"/>
      <c r="U448" s="460"/>
      <c r="V448" s="443"/>
      <c r="W448" s="443"/>
      <c r="X448" s="443"/>
      <c r="Y448" s="443"/>
      <c r="Z448" s="443"/>
      <c r="AA448" s="443"/>
      <c r="AB448" s="443"/>
      <c r="AC448" s="443"/>
      <c r="AD448" s="460"/>
      <c r="AE448" s="722"/>
      <c r="AF448" s="722"/>
      <c r="AG448" s="668"/>
      <c r="AH448" s="722"/>
      <c r="AI448" s="722"/>
      <c r="AK448" s="443"/>
      <c r="AL448" s="443"/>
      <c r="AM448" s="460"/>
      <c r="AN448" s="277"/>
      <c r="AO448" s="446"/>
      <c r="AP448" s="681"/>
      <c r="AQ448" s="446"/>
      <c r="AR448" s="446"/>
      <c r="AS448" s="443"/>
      <c r="AT448" s="443"/>
      <c r="AU448" s="443"/>
      <c r="AV448" s="460"/>
      <c r="AW448" s="106" t="s">
        <v>1873</v>
      </c>
      <c r="AX448" s="283"/>
      <c r="AY448" s="446"/>
      <c r="AZ448" s="212">
        <v>12768.400000000049</v>
      </c>
      <c r="BA448" s="388" t="s">
        <v>2167</v>
      </c>
      <c r="BB448" s="443" t="s">
        <v>2089</v>
      </c>
      <c r="BC448" s="24"/>
      <c r="BD448" s="443"/>
      <c r="BE448" s="460"/>
      <c r="BF448" s="538" t="s">
        <v>4</v>
      </c>
      <c r="BG448" s="286"/>
      <c r="BH448" s="621"/>
      <c r="BI448" s="212">
        <v>21778.812499999993</v>
      </c>
      <c r="BJ448" s="388" t="s">
        <v>3802</v>
      </c>
      <c r="BK448" s="443" t="s">
        <v>2089</v>
      </c>
      <c r="BL448" s="443"/>
      <c r="BM448" s="443"/>
      <c r="BN448" s="460"/>
      <c r="BO448" s="443"/>
      <c r="BP448" s="443"/>
      <c r="BQ448" s="443"/>
      <c r="BR448" s="443"/>
      <c r="BS448" s="443"/>
      <c r="BT448" s="443"/>
      <c r="BU448" s="443"/>
      <c r="BV448" s="443"/>
      <c r="BW448" s="460"/>
      <c r="BX448" s="443"/>
      <c r="BY448" s="443"/>
      <c r="BZ448" s="443"/>
      <c r="CA448" s="443"/>
      <c r="CB448" s="443"/>
      <c r="CC448" s="443"/>
      <c r="CD448" s="443"/>
      <c r="CE448" s="443"/>
      <c r="CF448" s="460"/>
      <c r="CG448" s="443"/>
      <c r="CH448" s="443"/>
      <c r="CI448" s="443"/>
      <c r="CJ448" s="443"/>
      <c r="CK448" s="443"/>
      <c r="CL448" s="443"/>
      <c r="CM448" s="443"/>
      <c r="CN448" s="443"/>
      <c r="CO448" s="460"/>
      <c r="CP448" s="443"/>
      <c r="CQ448" s="443"/>
      <c r="CR448" s="443"/>
      <c r="CS448" s="443"/>
      <c r="CT448" s="443"/>
      <c r="CU448" s="443"/>
      <c r="CV448" s="443"/>
      <c r="CW448" s="443"/>
      <c r="CX448" s="460"/>
      <c r="CY448" s="443"/>
      <c r="CZ448" s="443"/>
      <c r="DA448" s="443"/>
      <c r="DB448" s="443"/>
      <c r="DC448" s="443"/>
      <c r="DD448" s="443"/>
      <c r="DE448" s="443"/>
      <c r="DF448" s="443"/>
      <c r="DG448" s="460"/>
      <c r="DH448" s="443"/>
      <c r="DI448" s="443"/>
      <c r="DJ448" s="443"/>
      <c r="DK448" s="443"/>
      <c r="DL448" s="443"/>
      <c r="DM448" s="443"/>
      <c r="DN448" s="443"/>
      <c r="DO448" s="443"/>
      <c r="DP448" s="460"/>
      <c r="DQ448" s="443"/>
      <c r="DR448" s="443"/>
      <c r="DS448" s="443"/>
      <c r="DT448" s="443"/>
      <c r="DU448" s="443"/>
      <c r="DV448" s="443"/>
      <c r="DW448" s="443"/>
      <c r="DX448" s="443"/>
      <c r="DY448" s="460"/>
      <c r="DZ448" s="443"/>
      <c r="EA448" s="443"/>
      <c r="EB448" s="443"/>
      <c r="EC448" s="443"/>
      <c r="ED448" s="443"/>
      <c r="EE448" s="443"/>
      <c r="EF448" s="443"/>
      <c r="EG448" s="443"/>
      <c r="EH448" s="460"/>
      <c r="EI448" s="443"/>
      <c r="EJ448" s="443"/>
      <c r="EK448" s="443"/>
      <c r="EL448" s="443"/>
      <c r="EM448" s="443"/>
      <c r="EN448" s="443"/>
      <c r="EO448" s="443"/>
      <c r="EP448" s="443"/>
      <c r="EQ448" s="460"/>
      <c r="ER448" s="443"/>
      <c r="ES448" s="443"/>
      <c r="ET448" s="443"/>
      <c r="EU448" s="443"/>
      <c r="EV448" s="443"/>
      <c r="EW448" s="443"/>
      <c r="EX448" s="443"/>
      <c r="EY448" s="443"/>
      <c r="EZ448" s="460"/>
      <c r="FA448" s="443"/>
      <c r="FB448" s="443"/>
      <c r="FC448" s="443"/>
      <c r="FD448" s="443"/>
      <c r="FE448" s="443"/>
      <c r="FF448" s="443"/>
      <c r="FG448" s="443"/>
      <c r="FH448" s="443"/>
      <c r="FI448" s="460"/>
      <c r="FJ448" s="443"/>
      <c r="FK448" s="443"/>
      <c r="FL448" s="443"/>
      <c r="FM448" s="443"/>
      <c r="FN448" s="443"/>
      <c r="FO448" s="443"/>
      <c r="FP448" s="443"/>
      <c r="FQ448" s="443"/>
      <c r="FR448" s="460"/>
      <c r="FS448" s="443"/>
      <c r="FT448" s="443"/>
      <c r="FU448" s="443"/>
      <c r="FV448" s="443"/>
      <c r="FW448" s="443"/>
      <c r="FX448" s="443"/>
      <c r="FY448" s="443"/>
      <c r="FZ448" s="443"/>
      <c r="GA448" s="460"/>
      <c r="GB448" s="443"/>
      <c r="GC448" s="443"/>
      <c r="GD448" s="443"/>
      <c r="GE448" s="443"/>
      <c r="GF448" s="443"/>
      <c r="GG448" s="443"/>
      <c r="GH448" s="443"/>
      <c r="GI448" s="443"/>
      <c r="GJ448" s="460"/>
      <c r="GK448" s="443"/>
      <c r="GL448" s="443"/>
      <c r="GM448" s="443"/>
      <c r="GN448" s="443"/>
      <c r="GO448" s="443"/>
      <c r="GP448" s="443"/>
      <c r="GQ448" s="443"/>
      <c r="GR448" s="443"/>
      <c r="GS448" s="460"/>
      <c r="GT448" s="443"/>
      <c r="GU448" s="443"/>
      <c r="GV448" s="443"/>
      <c r="GW448" s="443"/>
      <c r="GX448" s="443"/>
      <c r="GY448" s="443"/>
      <c r="GZ448" s="443"/>
      <c r="HA448" s="443"/>
      <c r="HB448" s="460"/>
      <c r="HC448" s="443"/>
      <c r="HD448" s="443"/>
      <c r="HE448" s="443"/>
      <c r="HF448" s="443"/>
      <c r="HG448" s="443"/>
      <c r="HH448" s="443"/>
      <c r="HI448" s="443"/>
      <c r="HJ448" s="443"/>
      <c r="HK448" s="460"/>
      <c r="HL448" s="443"/>
      <c r="HM448" s="443"/>
      <c r="HN448" s="443"/>
      <c r="HO448" s="443"/>
      <c r="HP448" s="443"/>
      <c r="HQ448" s="443"/>
      <c r="HR448" s="443"/>
      <c r="HS448" s="443"/>
      <c r="HT448" s="460"/>
      <c r="HU448" s="443"/>
      <c r="HV448" s="443"/>
      <c r="HW448" s="443"/>
      <c r="HX448" s="443"/>
      <c r="HY448" s="443"/>
      <c r="HZ448" s="443"/>
      <c r="IA448" s="443"/>
      <c r="IB448" s="443"/>
      <c r="IC448" s="460"/>
      <c r="ID448" s="443"/>
      <c r="IE448" s="443"/>
      <c r="IF448" s="443"/>
      <c r="IG448" s="443"/>
      <c r="IH448" s="443"/>
      <c r="II448" s="443"/>
      <c r="IJ448" s="443"/>
      <c r="IK448" s="443"/>
      <c r="IL448" s="460"/>
      <c r="IM448" s="443"/>
      <c r="IN448" s="443"/>
      <c r="IO448" s="443"/>
      <c r="IP448" s="443"/>
      <c r="IQ448" s="443"/>
      <c r="IR448" s="443"/>
      <c r="IS448" s="443"/>
      <c r="IT448" s="443"/>
      <c r="IU448" s="460"/>
      <c r="IV448" s="443"/>
      <c r="IW448" s="443"/>
      <c r="IX448" s="443"/>
      <c r="IY448" s="443"/>
      <c r="IZ448" s="443"/>
      <c r="JA448" s="443"/>
      <c r="JB448" s="443"/>
      <c r="JC448" s="443"/>
      <c r="JD448" s="460"/>
      <c r="JE448" s="443"/>
      <c r="JF448" s="443"/>
      <c r="JG448" s="443"/>
      <c r="JH448" s="443"/>
      <c r="JI448" s="443"/>
      <c r="JJ448" s="443"/>
      <c r="JK448" s="443"/>
      <c r="JL448" s="443"/>
      <c r="JM448" s="460"/>
      <c r="JN448" s="443"/>
      <c r="JO448" s="443"/>
      <c r="JP448" s="443"/>
      <c r="JQ448" s="443"/>
      <c r="JR448" s="443"/>
      <c r="JS448" s="443"/>
      <c r="JT448" s="443"/>
      <c r="JU448" s="443"/>
      <c r="JV448" s="460"/>
      <c r="JW448" s="443"/>
      <c r="JX448" s="443"/>
      <c r="JY448" s="443"/>
      <c r="JZ448" s="443"/>
      <c r="KA448" s="443"/>
      <c r="KB448" s="443"/>
      <c r="KC448" s="443"/>
      <c r="KD448" s="443"/>
      <c r="KE448" s="460"/>
      <c r="KF448" s="443"/>
      <c r="KG448" s="443"/>
      <c r="KH448" s="443"/>
      <c r="KI448" s="443"/>
      <c r="KJ448" s="443"/>
      <c r="KK448" s="443"/>
      <c r="KL448" s="443"/>
      <c r="KM448" s="443"/>
      <c r="KN448" s="460"/>
      <c r="KO448" s="443"/>
      <c r="KP448" s="443"/>
      <c r="KQ448" s="443"/>
      <c r="KR448" s="443"/>
      <c r="KS448" s="443"/>
      <c r="KT448" s="443"/>
      <c r="KU448" s="443"/>
      <c r="KV448" s="443"/>
      <c r="KW448" s="460"/>
      <c r="KX448" s="443"/>
      <c r="KY448" s="443"/>
      <c r="KZ448" s="443"/>
      <c r="LA448" s="443"/>
      <c r="LB448" s="443"/>
      <c r="LC448" s="443"/>
      <c r="LD448" s="443"/>
      <c r="LE448" s="443"/>
      <c r="LF448" s="460"/>
      <c r="LG448" s="443"/>
      <c r="LH448" s="443"/>
      <c r="LI448" s="443"/>
      <c r="LJ448" s="443"/>
      <c r="LK448" s="443"/>
      <c r="LL448" s="443"/>
      <c r="LM448" s="443"/>
      <c r="LN448" s="443"/>
      <c r="LO448" s="460"/>
      <c r="LP448" s="443"/>
      <c r="LQ448" s="443"/>
      <c r="LR448" s="443"/>
      <c r="LS448" s="443"/>
      <c r="LT448" s="443"/>
      <c r="LU448" s="443"/>
      <c r="LV448" s="443"/>
      <c r="LW448" s="443"/>
      <c r="LX448" s="460"/>
      <c r="LY448" s="443"/>
      <c r="LZ448" s="443"/>
      <c r="MA448" s="443"/>
      <c r="MB448" s="443"/>
      <c r="MC448" s="443"/>
      <c r="MD448" s="443"/>
      <c r="ME448" s="443"/>
      <c r="MF448" s="443"/>
      <c r="MG448" s="460"/>
      <c r="MH448" s="443"/>
      <c r="MI448" s="443"/>
      <c r="MJ448" s="443"/>
      <c r="MK448" s="443"/>
      <c r="ML448" s="443"/>
      <c r="MM448" s="443"/>
      <c r="MN448" s="443"/>
      <c r="MO448" s="443"/>
      <c r="MP448" s="460"/>
      <c r="MQ448" s="443"/>
      <c r="MR448" s="443"/>
      <c r="MS448" s="443"/>
      <c r="MT448" s="443"/>
      <c r="MU448" s="443"/>
      <c r="MV448" s="443"/>
      <c r="MW448" s="443"/>
      <c r="MX448" s="443"/>
      <c r="MY448" s="460"/>
      <c r="MZ448" s="443"/>
      <c r="NA448" s="443"/>
      <c r="NB448" s="443"/>
      <c r="NC448" s="443"/>
      <c r="ND448" s="443"/>
      <c r="NE448" s="443"/>
      <c r="NF448" s="443"/>
      <c r="NG448" s="443"/>
      <c r="NH448" s="460"/>
    </row>
    <row r="449" spans="1:372" ht="18">
      <c r="A449" s="443"/>
      <c r="C449" s="460"/>
      <c r="E449" s="444"/>
      <c r="F449" s="443"/>
      <c r="G449" s="443"/>
      <c r="H449" s="443"/>
      <c r="I449" s="443"/>
      <c r="J449" s="443"/>
      <c r="K449" s="443"/>
      <c r="L449" s="460"/>
      <c r="M449" s="443"/>
      <c r="N449" s="443"/>
      <c r="O449" s="443"/>
      <c r="P449" s="443"/>
      <c r="Q449" s="443"/>
      <c r="R449" s="443"/>
      <c r="S449" s="443"/>
      <c r="T449" s="443"/>
      <c r="U449" s="460"/>
      <c r="V449" s="443"/>
      <c r="W449" s="443"/>
      <c r="X449" s="443"/>
      <c r="Y449" s="443"/>
      <c r="Z449" s="443"/>
      <c r="AA449" s="443"/>
      <c r="AB449" s="443"/>
      <c r="AC449" s="443"/>
      <c r="AD449" s="460"/>
      <c r="AE449" s="676"/>
      <c r="AF449" s="722"/>
      <c r="AG449" s="668"/>
      <c r="AH449" s="722"/>
      <c r="AI449" s="722"/>
      <c r="AK449" s="443"/>
      <c r="AL449" s="443"/>
      <c r="AM449" s="460"/>
      <c r="AN449" s="446"/>
      <c r="AO449" s="446"/>
      <c r="AP449" s="681"/>
      <c r="AQ449" s="446"/>
      <c r="AR449" s="446"/>
      <c r="AS449" s="443"/>
      <c r="AT449" s="443"/>
      <c r="AU449" s="443"/>
      <c r="AV449" s="460"/>
      <c r="AW449" s="655">
        <v>2020</v>
      </c>
      <c r="AX449" s="443"/>
      <c r="AZ449" s="471"/>
      <c r="BB449" s="443"/>
      <c r="BC449" s="24"/>
      <c r="BD449" s="443"/>
      <c r="BE449" s="460"/>
      <c r="BF449" s="655" t="s">
        <v>1952</v>
      </c>
      <c r="BI449" s="471"/>
      <c r="BJ449" s="443"/>
      <c r="BK449" s="443"/>
      <c r="BL449" s="443"/>
      <c r="BM449" s="443"/>
      <c r="BN449" s="460"/>
      <c r="BO449" s="443"/>
      <c r="BP449" s="443"/>
      <c r="BQ449" s="443"/>
      <c r="BR449" s="443"/>
      <c r="BS449" s="443"/>
      <c r="BT449" s="443"/>
      <c r="BU449" s="443"/>
      <c r="BV449" s="443"/>
      <c r="BW449" s="460"/>
      <c r="BX449" s="443"/>
      <c r="BY449" s="443"/>
      <c r="BZ449" s="443"/>
      <c r="CA449" s="443"/>
      <c r="CB449" s="443"/>
      <c r="CC449" s="443"/>
      <c r="CD449" s="443"/>
      <c r="CE449" s="443"/>
      <c r="CF449" s="460"/>
      <c r="CG449" s="443"/>
      <c r="CH449" s="443"/>
      <c r="CI449" s="443"/>
      <c r="CJ449" s="443"/>
      <c r="CK449" s="443"/>
      <c r="CL449" s="443"/>
      <c r="CM449" s="443"/>
      <c r="CN449" s="443"/>
      <c r="CO449" s="460"/>
      <c r="CP449" s="443"/>
      <c r="CQ449" s="443"/>
      <c r="CR449" s="443"/>
      <c r="CS449" s="443"/>
      <c r="CT449" s="443"/>
      <c r="CU449" s="443"/>
      <c r="CV449" s="443"/>
      <c r="CW449" s="443"/>
      <c r="CX449" s="460"/>
      <c r="CY449" s="443"/>
      <c r="CZ449" s="443"/>
      <c r="DA449" s="443"/>
      <c r="DB449" s="443"/>
      <c r="DC449" s="443"/>
      <c r="DD449" s="443"/>
      <c r="DE449" s="443"/>
      <c r="DF449" s="443"/>
      <c r="DG449" s="460"/>
      <c r="DH449" s="443"/>
      <c r="DI449" s="443"/>
      <c r="DJ449" s="443"/>
      <c r="DK449" s="443"/>
      <c r="DL449" s="443"/>
      <c r="DM449" s="443"/>
      <c r="DN449" s="443"/>
      <c r="DO449" s="443"/>
      <c r="DP449" s="460"/>
      <c r="DQ449" s="443"/>
      <c r="DR449" s="443"/>
      <c r="DS449" s="443"/>
      <c r="DT449" s="443"/>
      <c r="DU449" s="443"/>
      <c r="DV449" s="443"/>
      <c r="DW449" s="443"/>
      <c r="DX449" s="443"/>
      <c r="DY449" s="460"/>
      <c r="DZ449" s="443"/>
      <c r="EA449" s="443"/>
      <c r="EB449" s="443"/>
      <c r="EC449" s="443"/>
      <c r="ED449" s="443"/>
      <c r="EE449" s="443"/>
      <c r="EF449" s="443"/>
      <c r="EG449" s="443"/>
      <c r="EH449" s="460"/>
      <c r="EI449" s="443"/>
      <c r="EJ449" s="443"/>
      <c r="EK449" s="443"/>
      <c r="EL449" s="443"/>
      <c r="EM449" s="443"/>
      <c r="EN449" s="443"/>
      <c r="EO449" s="443"/>
      <c r="EP449" s="443"/>
      <c r="EQ449" s="460"/>
      <c r="ER449" s="443"/>
      <c r="ES449" s="443"/>
      <c r="ET449" s="443"/>
      <c r="EU449" s="443"/>
      <c r="EV449" s="443"/>
      <c r="EW449" s="443"/>
      <c r="EX449" s="443"/>
      <c r="EY449" s="443"/>
      <c r="EZ449" s="460"/>
      <c r="FA449" s="443"/>
      <c r="FB449" s="443"/>
      <c r="FC449" s="443"/>
      <c r="FD449" s="443"/>
      <c r="FE449" s="443"/>
      <c r="FF449" s="443"/>
      <c r="FG449" s="443"/>
      <c r="FH449" s="443"/>
      <c r="FI449" s="460"/>
      <c r="FJ449" s="443"/>
      <c r="FK449" s="443"/>
      <c r="FL449" s="443"/>
      <c r="FM449" s="443"/>
      <c r="FN449" s="443"/>
      <c r="FO449" s="443"/>
      <c r="FP449" s="443"/>
      <c r="FQ449" s="443"/>
      <c r="FR449" s="460"/>
      <c r="FS449" s="443"/>
      <c r="FT449" s="443"/>
      <c r="FU449" s="443"/>
      <c r="FV449" s="443"/>
      <c r="FW449" s="443"/>
      <c r="FX449" s="443"/>
      <c r="FY449" s="443"/>
      <c r="FZ449" s="443"/>
      <c r="GA449" s="460"/>
      <c r="GB449" s="443"/>
      <c r="GC449" s="443"/>
      <c r="GD449" s="443"/>
      <c r="GE449" s="443"/>
      <c r="GF449" s="443"/>
      <c r="GG449" s="443"/>
      <c r="GH449" s="443"/>
      <c r="GI449" s="443"/>
      <c r="GJ449" s="460"/>
      <c r="GK449" s="443"/>
      <c r="GL449" s="443"/>
      <c r="GM449" s="443"/>
      <c r="GN449" s="443"/>
      <c r="GO449" s="443"/>
      <c r="GP449" s="443"/>
      <c r="GQ449" s="443"/>
      <c r="GR449" s="443"/>
      <c r="GS449" s="460"/>
      <c r="GT449" s="443"/>
      <c r="GU449" s="443"/>
      <c r="GV449" s="443"/>
      <c r="GW449" s="443"/>
      <c r="GX449" s="443"/>
      <c r="GY449" s="443"/>
      <c r="GZ449" s="443"/>
      <c r="HA449" s="443"/>
      <c r="HB449" s="460"/>
      <c r="HC449" s="443"/>
      <c r="HD449" s="443"/>
      <c r="HE449" s="443"/>
      <c r="HF449" s="443"/>
      <c r="HG449" s="443"/>
      <c r="HH449" s="443"/>
      <c r="HI449" s="443"/>
      <c r="HJ449" s="443"/>
      <c r="HK449" s="460"/>
      <c r="HL449" s="443"/>
      <c r="HM449" s="443"/>
      <c r="HN449" s="443"/>
      <c r="HO449" s="443"/>
      <c r="HP449" s="443"/>
      <c r="HQ449" s="443"/>
      <c r="HR449" s="443"/>
      <c r="HS449" s="443"/>
      <c r="HT449" s="460"/>
      <c r="HU449" s="443"/>
      <c r="HV449" s="443"/>
      <c r="HW449" s="443"/>
      <c r="HX449" s="443"/>
      <c r="HY449" s="443"/>
      <c r="HZ449" s="443"/>
      <c r="IA449" s="443"/>
      <c r="IB449" s="443"/>
      <c r="IC449" s="460"/>
      <c r="ID449" s="443"/>
      <c r="IE449" s="443"/>
      <c r="IF449" s="443"/>
      <c r="IG449" s="443"/>
      <c r="IH449" s="443"/>
      <c r="II449" s="443"/>
      <c r="IJ449" s="443"/>
      <c r="IK449" s="443"/>
      <c r="IL449" s="460"/>
      <c r="IM449" s="443"/>
      <c r="IN449" s="443"/>
      <c r="IO449" s="443"/>
      <c r="IP449" s="443"/>
      <c r="IQ449" s="443"/>
      <c r="IR449" s="443"/>
      <c r="IS449" s="443"/>
      <c r="IT449" s="443"/>
      <c r="IU449" s="460"/>
      <c r="IV449" s="443"/>
      <c r="IW449" s="443"/>
      <c r="IX449" s="443"/>
      <c r="IY449" s="443"/>
      <c r="IZ449" s="443"/>
      <c r="JA449" s="443"/>
      <c r="JB449" s="443"/>
      <c r="JC449" s="443"/>
      <c r="JD449" s="460"/>
      <c r="JE449" s="443"/>
      <c r="JF449" s="443"/>
      <c r="JG449" s="443"/>
      <c r="JH449" s="443"/>
      <c r="JI449" s="443"/>
      <c r="JJ449" s="443"/>
      <c r="JK449" s="443"/>
      <c r="JL449" s="443"/>
      <c r="JM449" s="460"/>
      <c r="JN449" s="443"/>
      <c r="JO449" s="443"/>
      <c r="JP449" s="443"/>
      <c r="JQ449" s="443"/>
      <c r="JR449" s="443"/>
      <c r="JS449" s="443"/>
      <c r="JT449" s="443"/>
      <c r="JU449" s="443"/>
      <c r="JV449" s="460"/>
      <c r="JW449" s="443"/>
      <c r="JX449" s="443"/>
      <c r="JY449" s="443"/>
      <c r="JZ449" s="443"/>
      <c r="KA449" s="443"/>
      <c r="KB449" s="443"/>
      <c r="KC449" s="443"/>
      <c r="KD449" s="443"/>
      <c r="KE449" s="460"/>
      <c r="KF449" s="443"/>
      <c r="KG449" s="443"/>
      <c r="KH449" s="443"/>
      <c r="KI449" s="443"/>
      <c r="KJ449" s="443"/>
      <c r="KK449" s="443"/>
      <c r="KL449" s="443"/>
      <c r="KM449" s="443"/>
      <c r="KN449" s="460"/>
      <c r="KO449" s="443"/>
      <c r="KP449" s="443"/>
      <c r="KQ449" s="443"/>
      <c r="KR449" s="443"/>
      <c r="KS449" s="443"/>
      <c r="KT449" s="443"/>
      <c r="KU449" s="443"/>
      <c r="KV449" s="443"/>
      <c r="KW449" s="460"/>
      <c r="KX449" s="443"/>
      <c r="KY449" s="443"/>
      <c r="KZ449" s="443"/>
      <c r="LA449" s="443"/>
      <c r="LB449" s="443"/>
      <c r="LC449" s="443"/>
      <c r="LD449" s="443"/>
      <c r="LE449" s="443"/>
      <c r="LF449" s="460"/>
      <c r="LG449" s="443"/>
      <c r="LH449" s="443"/>
      <c r="LI449" s="443"/>
      <c r="LJ449" s="443"/>
      <c r="LK449" s="443"/>
      <c r="LL449" s="443"/>
      <c r="LM449" s="443"/>
      <c r="LN449" s="443"/>
      <c r="LO449" s="460"/>
      <c r="LP449" s="443"/>
      <c r="LQ449" s="443"/>
      <c r="LR449" s="443"/>
      <c r="LS449" s="443"/>
      <c r="LT449" s="443"/>
      <c r="LU449" s="443"/>
      <c r="LV449" s="443"/>
      <c r="LW449" s="443"/>
      <c r="LX449" s="460"/>
      <c r="LY449" s="443"/>
      <c r="LZ449" s="443"/>
      <c r="MA449" s="443"/>
      <c r="MB449" s="443"/>
      <c r="MC449" s="443"/>
      <c r="MD449" s="443"/>
      <c r="ME449" s="443"/>
      <c r="MF449" s="443"/>
      <c r="MG449" s="460"/>
      <c r="MH449" s="443"/>
      <c r="MI449" s="443"/>
      <c r="MJ449" s="443"/>
      <c r="MK449" s="443"/>
      <c r="ML449" s="443"/>
      <c r="MM449" s="443"/>
      <c r="MN449" s="443"/>
      <c r="MO449" s="443"/>
      <c r="MP449" s="460"/>
      <c r="MQ449" s="443"/>
      <c r="MR449" s="443"/>
      <c r="MS449" s="443"/>
      <c r="MT449" s="443"/>
      <c r="MU449" s="443"/>
      <c r="MV449" s="443"/>
      <c r="MW449" s="443"/>
      <c r="MX449" s="443"/>
      <c r="MY449" s="460"/>
      <c r="MZ449" s="443"/>
      <c r="NA449" s="443"/>
      <c r="NB449" s="443"/>
      <c r="NC449" s="443"/>
      <c r="ND449" s="443"/>
      <c r="NE449" s="443"/>
      <c r="NF449" s="443"/>
      <c r="NG449" s="443"/>
      <c r="NH449" s="460"/>
    </row>
    <row r="450" spans="1:372" ht="18">
      <c r="A450" s="443"/>
      <c r="C450" s="460"/>
      <c r="E450" s="444"/>
      <c r="F450" s="443"/>
      <c r="G450" s="443"/>
      <c r="H450" s="443"/>
      <c r="I450" s="443"/>
      <c r="J450" s="443"/>
      <c r="K450" s="443"/>
      <c r="L450" s="460"/>
      <c r="M450" s="443"/>
      <c r="N450" s="443"/>
      <c r="O450" s="443"/>
      <c r="P450" s="443"/>
      <c r="Q450" s="443"/>
      <c r="R450" s="443"/>
      <c r="S450" s="443"/>
      <c r="T450" s="443"/>
      <c r="U450" s="460"/>
      <c r="V450" s="443"/>
      <c r="W450" s="443"/>
      <c r="X450" s="443"/>
      <c r="Y450" s="443"/>
      <c r="Z450" s="443"/>
      <c r="AA450" s="443"/>
      <c r="AB450" s="443"/>
      <c r="AC450" s="443"/>
      <c r="AD450" s="460"/>
      <c r="AE450" s="721"/>
      <c r="AF450" s="722"/>
      <c r="AG450" s="668"/>
      <c r="AH450" s="722"/>
      <c r="AI450" s="722"/>
      <c r="AK450" s="443"/>
      <c r="AL450" s="443"/>
      <c r="AM450" s="460"/>
      <c r="AN450" s="441"/>
      <c r="AO450" s="446"/>
      <c r="AP450" s="681"/>
      <c r="AQ450" s="446"/>
      <c r="AR450" s="446"/>
      <c r="AS450" s="443"/>
      <c r="AT450" s="443"/>
      <c r="AU450" s="443"/>
      <c r="AV450" s="460"/>
      <c r="AW450" s="106" t="s">
        <v>1851</v>
      </c>
      <c r="AX450" s="446"/>
      <c r="AY450" s="446"/>
      <c r="AZ450" s="212">
        <v>12416.899999999921</v>
      </c>
      <c r="BA450" s="388" t="s">
        <v>2168</v>
      </c>
      <c r="BB450" s="443" t="s">
        <v>2090</v>
      </c>
      <c r="BC450" s="24"/>
      <c r="BD450" s="443"/>
      <c r="BE450" s="460"/>
      <c r="BF450" s="538" t="s">
        <v>2245</v>
      </c>
      <c r="BG450" s="446"/>
      <c r="BH450" s="621"/>
      <c r="BI450" s="212">
        <v>21549.599999999831</v>
      </c>
      <c r="BJ450" s="388" t="s">
        <v>3803</v>
      </c>
      <c r="BK450" s="443" t="s">
        <v>2090</v>
      </c>
      <c r="BL450" s="443"/>
      <c r="BM450" s="443"/>
      <c r="BN450" s="460"/>
      <c r="BO450" s="443"/>
      <c r="BP450" s="443"/>
      <c r="BQ450" s="443"/>
      <c r="BR450" s="443"/>
      <c r="BS450" s="443"/>
      <c r="BT450" s="443"/>
      <c r="BU450" s="443"/>
      <c r="BV450" s="443"/>
      <c r="BW450" s="460"/>
      <c r="BX450" s="443"/>
      <c r="BY450" s="443"/>
      <c r="BZ450" s="443"/>
      <c r="CA450" s="443"/>
      <c r="CB450" s="443"/>
      <c r="CC450" s="443"/>
      <c r="CD450" s="443"/>
      <c r="CE450" s="443"/>
      <c r="CF450" s="460"/>
      <c r="CG450" s="443"/>
      <c r="CH450" s="443"/>
      <c r="CI450" s="443"/>
      <c r="CJ450" s="443"/>
      <c r="CK450" s="443"/>
      <c r="CL450" s="443"/>
      <c r="CM450" s="443"/>
      <c r="CN450" s="443"/>
      <c r="CO450" s="460"/>
      <c r="CP450" s="443"/>
      <c r="CQ450" s="443"/>
      <c r="CR450" s="443"/>
      <c r="CS450" s="443"/>
      <c r="CT450" s="443"/>
      <c r="CU450" s="443"/>
      <c r="CV450" s="443"/>
      <c r="CW450" s="443"/>
      <c r="CX450" s="460"/>
      <c r="CY450" s="443"/>
      <c r="CZ450" s="443"/>
      <c r="DA450" s="443"/>
      <c r="DB450" s="443"/>
      <c r="DC450" s="443"/>
      <c r="DD450" s="443"/>
      <c r="DE450" s="443"/>
      <c r="DF450" s="443"/>
      <c r="DG450" s="460"/>
      <c r="DH450" s="443"/>
      <c r="DI450" s="443"/>
      <c r="DJ450" s="443"/>
      <c r="DK450" s="443"/>
      <c r="DL450" s="443"/>
      <c r="DM450" s="443"/>
      <c r="DN450" s="443"/>
      <c r="DO450" s="443"/>
      <c r="DP450" s="460"/>
      <c r="DQ450" s="443"/>
      <c r="DR450" s="443"/>
      <c r="DS450" s="443"/>
      <c r="DT450" s="443"/>
      <c r="DU450" s="443"/>
      <c r="DV450" s="443"/>
      <c r="DW450" s="443"/>
      <c r="DX450" s="443"/>
      <c r="DY450" s="460"/>
      <c r="DZ450" s="443"/>
      <c r="EA450" s="443"/>
      <c r="EB450" s="443"/>
      <c r="EC450" s="443"/>
      <c r="ED450" s="443"/>
      <c r="EE450" s="443"/>
      <c r="EF450" s="443"/>
      <c r="EG450" s="443"/>
      <c r="EH450" s="460"/>
      <c r="EI450" s="443"/>
      <c r="EJ450" s="443"/>
      <c r="EK450" s="443"/>
      <c r="EL450" s="443"/>
      <c r="EM450" s="443"/>
      <c r="EN450" s="443"/>
      <c r="EO450" s="443"/>
      <c r="EP450" s="443"/>
      <c r="EQ450" s="460"/>
      <c r="ER450" s="443"/>
      <c r="ES450" s="443"/>
      <c r="ET450" s="443"/>
      <c r="EU450" s="443"/>
      <c r="EV450" s="443"/>
      <c r="EW450" s="443"/>
      <c r="EX450" s="443"/>
      <c r="EY450" s="443"/>
      <c r="EZ450" s="460"/>
      <c r="FA450" s="443"/>
      <c r="FB450" s="443"/>
      <c r="FC450" s="443"/>
      <c r="FD450" s="443"/>
      <c r="FE450" s="443"/>
      <c r="FF450" s="443"/>
      <c r="FG450" s="443"/>
      <c r="FH450" s="443"/>
      <c r="FI450" s="460"/>
      <c r="FJ450" s="443"/>
      <c r="FK450" s="443"/>
      <c r="FL450" s="443"/>
      <c r="FM450" s="443"/>
      <c r="FN450" s="443"/>
      <c r="FO450" s="443"/>
      <c r="FP450" s="443"/>
      <c r="FQ450" s="443"/>
      <c r="FR450" s="460"/>
      <c r="FS450" s="443"/>
      <c r="FT450" s="443"/>
      <c r="FU450" s="443"/>
      <c r="FV450" s="443"/>
      <c r="FW450" s="443"/>
      <c r="FX450" s="443"/>
      <c r="FY450" s="443"/>
      <c r="FZ450" s="443"/>
      <c r="GA450" s="460"/>
      <c r="GB450" s="443"/>
      <c r="GC450" s="443"/>
      <c r="GD450" s="443"/>
      <c r="GE450" s="443"/>
      <c r="GF450" s="443"/>
      <c r="GG450" s="443"/>
      <c r="GH450" s="443"/>
      <c r="GI450" s="443"/>
      <c r="GJ450" s="460"/>
      <c r="GK450" s="443"/>
      <c r="GL450" s="443"/>
      <c r="GM450" s="443"/>
      <c r="GN450" s="443"/>
      <c r="GO450" s="443"/>
      <c r="GP450" s="443"/>
      <c r="GQ450" s="443"/>
      <c r="GR450" s="443"/>
      <c r="GS450" s="460"/>
      <c r="GT450" s="443"/>
      <c r="GU450" s="443"/>
      <c r="GV450" s="443"/>
      <c r="GW450" s="443"/>
      <c r="GX450" s="443"/>
      <c r="GY450" s="443"/>
      <c r="GZ450" s="443"/>
      <c r="HA450" s="443"/>
      <c r="HB450" s="460"/>
      <c r="HC450" s="443"/>
      <c r="HD450" s="443"/>
      <c r="HE450" s="443"/>
      <c r="HF450" s="443"/>
      <c r="HG450" s="443"/>
      <c r="HH450" s="443"/>
      <c r="HI450" s="443"/>
      <c r="HJ450" s="443"/>
      <c r="HK450" s="460"/>
      <c r="HL450" s="443"/>
      <c r="HM450" s="443"/>
      <c r="HN450" s="443"/>
      <c r="HO450" s="443"/>
      <c r="HP450" s="443"/>
      <c r="HQ450" s="443"/>
      <c r="HR450" s="443"/>
      <c r="HS450" s="443"/>
      <c r="HT450" s="460"/>
      <c r="HU450" s="443"/>
      <c r="HV450" s="443"/>
      <c r="HW450" s="443"/>
      <c r="HX450" s="443"/>
      <c r="HY450" s="443"/>
      <c r="HZ450" s="443"/>
      <c r="IA450" s="443"/>
      <c r="IB450" s="443"/>
      <c r="IC450" s="460"/>
      <c r="ID450" s="443"/>
      <c r="IE450" s="443"/>
      <c r="IF450" s="443"/>
      <c r="IG450" s="443"/>
      <c r="IH450" s="443"/>
      <c r="II450" s="443"/>
      <c r="IJ450" s="443"/>
      <c r="IK450" s="443"/>
      <c r="IL450" s="460"/>
      <c r="IM450" s="443"/>
      <c r="IN450" s="443"/>
      <c r="IO450" s="443"/>
      <c r="IP450" s="443"/>
      <c r="IQ450" s="443"/>
      <c r="IR450" s="443"/>
      <c r="IS450" s="443"/>
      <c r="IT450" s="443"/>
      <c r="IU450" s="460"/>
      <c r="IV450" s="443"/>
      <c r="IW450" s="443"/>
      <c r="IX450" s="443"/>
      <c r="IY450" s="443"/>
      <c r="IZ450" s="443"/>
      <c r="JA450" s="443"/>
      <c r="JB450" s="443"/>
      <c r="JC450" s="443"/>
      <c r="JD450" s="460"/>
      <c r="JE450" s="443"/>
      <c r="JF450" s="443"/>
      <c r="JG450" s="443"/>
      <c r="JH450" s="443"/>
      <c r="JI450" s="443"/>
      <c r="JJ450" s="443"/>
      <c r="JK450" s="443"/>
      <c r="JL450" s="443"/>
      <c r="JM450" s="460"/>
      <c r="JN450" s="443"/>
      <c r="JO450" s="443"/>
      <c r="JP450" s="443"/>
      <c r="JQ450" s="443"/>
      <c r="JR450" s="443"/>
      <c r="JS450" s="443"/>
      <c r="JT450" s="443"/>
      <c r="JU450" s="443"/>
      <c r="JV450" s="460"/>
      <c r="JW450" s="443"/>
      <c r="JX450" s="443"/>
      <c r="JY450" s="443"/>
      <c r="JZ450" s="443"/>
      <c r="KA450" s="443"/>
      <c r="KB450" s="443"/>
      <c r="KC450" s="443"/>
      <c r="KD450" s="443"/>
      <c r="KE450" s="460"/>
      <c r="KF450" s="443"/>
      <c r="KG450" s="443"/>
      <c r="KH450" s="443"/>
      <c r="KI450" s="443"/>
      <c r="KJ450" s="443"/>
      <c r="KK450" s="443"/>
      <c r="KL450" s="443"/>
      <c r="KM450" s="443"/>
      <c r="KN450" s="460"/>
      <c r="KO450" s="443"/>
      <c r="KP450" s="443"/>
      <c r="KQ450" s="443"/>
      <c r="KR450" s="443"/>
      <c r="KS450" s="443"/>
      <c r="KT450" s="443"/>
      <c r="KU450" s="443"/>
      <c r="KV450" s="443"/>
      <c r="KW450" s="460"/>
      <c r="KX450" s="443"/>
      <c r="KY450" s="443"/>
      <c r="KZ450" s="443"/>
      <c r="LA450" s="443"/>
      <c r="LB450" s="443"/>
      <c r="LC450" s="443"/>
      <c r="LD450" s="443"/>
      <c r="LE450" s="443"/>
      <c r="LF450" s="460"/>
      <c r="LG450" s="443"/>
      <c r="LH450" s="443"/>
      <c r="LI450" s="443"/>
      <c r="LJ450" s="443"/>
      <c r="LK450" s="443"/>
      <c r="LL450" s="443"/>
      <c r="LM450" s="443"/>
      <c r="LN450" s="443"/>
      <c r="LO450" s="460"/>
      <c r="LP450" s="443"/>
      <c r="LQ450" s="443"/>
      <c r="LR450" s="443"/>
      <c r="LS450" s="443"/>
      <c r="LT450" s="443"/>
      <c r="LU450" s="443"/>
      <c r="LV450" s="443"/>
      <c r="LW450" s="443"/>
      <c r="LX450" s="460"/>
      <c r="LY450" s="443"/>
      <c r="LZ450" s="443"/>
      <c r="MA450" s="443"/>
      <c r="MB450" s="443"/>
      <c r="MC450" s="443"/>
      <c r="MD450" s="443"/>
      <c r="ME450" s="443"/>
      <c r="MF450" s="443"/>
      <c r="MG450" s="460"/>
      <c r="MH450" s="443"/>
      <c r="MI450" s="443"/>
      <c r="MJ450" s="443"/>
      <c r="MK450" s="443"/>
      <c r="ML450" s="443"/>
      <c r="MM450" s="443"/>
      <c r="MN450" s="443"/>
      <c r="MO450" s="443"/>
      <c r="MP450" s="460"/>
      <c r="MQ450" s="443"/>
      <c r="MR450" s="443"/>
      <c r="MS450" s="443"/>
      <c r="MT450" s="443"/>
      <c r="MU450" s="443"/>
      <c r="MV450" s="443"/>
      <c r="MW450" s="443"/>
      <c r="MX450" s="443"/>
      <c r="MY450" s="460"/>
      <c r="MZ450" s="443"/>
      <c r="NA450" s="443"/>
      <c r="NB450" s="443"/>
      <c r="NC450" s="443"/>
      <c r="ND450" s="443"/>
      <c r="NE450" s="443"/>
      <c r="NF450" s="443"/>
      <c r="NG450" s="443"/>
      <c r="NH450" s="460"/>
    </row>
    <row r="451" spans="1:372" ht="18">
      <c r="A451" s="443"/>
      <c r="C451" s="460"/>
      <c r="E451" s="444"/>
      <c r="F451" s="443"/>
      <c r="G451" s="443"/>
      <c r="H451" s="443"/>
      <c r="I451" s="443"/>
      <c r="J451" s="443"/>
      <c r="K451" s="443"/>
      <c r="L451" s="460"/>
      <c r="M451" s="443"/>
      <c r="N451" s="443"/>
      <c r="O451" s="443"/>
      <c r="P451" s="443"/>
      <c r="Q451" s="443"/>
      <c r="R451" s="443"/>
      <c r="S451" s="443"/>
      <c r="T451" s="443"/>
      <c r="U451" s="460"/>
      <c r="V451" s="443"/>
      <c r="W451" s="443"/>
      <c r="X451" s="443"/>
      <c r="Y451" s="443"/>
      <c r="Z451" s="443"/>
      <c r="AA451" s="443"/>
      <c r="AB451" s="443"/>
      <c r="AC451" s="443"/>
      <c r="AD451" s="460"/>
      <c r="AE451" s="723"/>
      <c r="AF451" s="722"/>
      <c r="AG451" s="668"/>
      <c r="AH451" s="722"/>
      <c r="AI451" s="722"/>
      <c r="AK451" s="443"/>
      <c r="AL451" s="443"/>
      <c r="AM451" s="460"/>
      <c r="AN451" s="446"/>
      <c r="AO451" s="446"/>
      <c r="AP451" s="681"/>
      <c r="AQ451" s="446"/>
      <c r="AR451" s="446"/>
      <c r="AS451" s="443"/>
      <c r="AT451" s="443"/>
      <c r="AU451" s="443"/>
      <c r="AV451" s="460"/>
      <c r="AW451" s="655">
        <v>2020</v>
      </c>
      <c r="AX451" s="443"/>
      <c r="AZ451" s="471"/>
      <c r="BB451" s="443"/>
      <c r="BC451" s="24"/>
      <c r="BD451" s="443"/>
      <c r="BE451" s="460"/>
      <c r="BF451" s="655">
        <v>2021</v>
      </c>
      <c r="BI451" s="471"/>
      <c r="BJ451" s="443"/>
      <c r="BK451" s="443"/>
      <c r="BL451" s="443"/>
      <c r="BM451" s="443"/>
      <c r="BN451" s="460"/>
      <c r="BO451" s="443"/>
      <c r="BP451" s="443"/>
      <c r="BQ451" s="443"/>
      <c r="BR451" s="443"/>
      <c r="BS451" s="443"/>
      <c r="BT451" s="443"/>
      <c r="BU451" s="443"/>
      <c r="BV451" s="443"/>
      <c r="BW451" s="460"/>
      <c r="BX451" s="443"/>
      <c r="BY451" s="443"/>
      <c r="BZ451" s="443"/>
      <c r="CA451" s="443"/>
      <c r="CB451" s="443"/>
      <c r="CC451" s="443"/>
      <c r="CD451" s="443"/>
      <c r="CE451" s="443"/>
      <c r="CF451" s="460"/>
      <c r="CG451" s="443"/>
      <c r="CH451" s="443"/>
      <c r="CI451" s="443"/>
      <c r="CJ451" s="443"/>
      <c r="CK451" s="443"/>
      <c r="CL451" s="443"/>
      <c r="CM451" s="443"/>
      <c r="CN451" s="443"/>
      <c r="CO451" s="460"/>
      <c r="CP451" s="443"/>
      <c r="CQ451" s="443"/>
      <c r="CR451" s="443"/>
      <c r="CS451" s="443"/>
      <c r="CT451" s="443"/>
      <c r="CU451" s="443"/>
      <c r="CV451" s="443"/>
      <c r="CW451" s="443"/>
      <c r="CX451" s="460"/>
      <c r="CY451" s="443"/>
      <c r="CZ451" s="443"/>
      <c r="DA451" s="443"/>
      <c r="DB451" s="443"/>
      <c r="DC451" s="443"/>
      <c r="DD451" s="443"/>
      <c r="DE451" s="443"/>
      <c r="DF451" s="443"/>
      <c r="DG451" s="460"/>
      <c r="DH451" s="443"/>
      <c r="DI451" s="443"/>
      <c r="DJ451" s="443"/>
      <c r="DK451" s="443"/>
      <c r="DL451" s="443"/>
      <c r="DM451" s="443"/>
      <c r="DN451" s="443"/>
      <c r="DO451" s="443"/>
      <c r="DP451" s="460"/>
      <c r="DQ451" s="443"/>
      <c r="DR451" s="443"/>
      <c r="DS451" s="443"/>
      <c r="DT451" s="443"/>
      <c r="DU451" s="443"/>
      <c r="DV451" s="443"/>
      <c r="DW451" s="443"/>
      <c r="DX451" s="443"/>
      <c r="DY451" s="460"/>
      <c r="DZ451" s="443"/>
      <c r="EA451" s="443"/>
      <c r="EB451" s="443"/>
      <c r="EC451" s="443"/>
      <c r="ED451" s="443"/>
      <c r="EE451" s="443"/>
      <c r="EF451" s="443"/>
      <c r="EG451" s="443"/>
      <c r="EH451" s="460"/>
      <c r="EI451" s="443"/>
      <c r="EJ451" s="443"/>
      <c r="EK451" s="443"/>
      <c r="EL451" s="443"/>
      <c r="EM451" s="443"/>
      <c r="EN451" s="443"/>
      <c r="EO451" s="443"/>
      <c r="EP451" s="443"/>
      <c r="EQ451" s="460"/>
      <c r="ER451" s="443"/>
      <c r="ES451" s="443"/>
      <c r="ET451" s="443"/>
      <c r="EU451" s="443"/>
      <c r="EV451" s="443"/>
      <c r="EW451" s="443"/>
      <c r="EX451" s="443"/>
      <c r="EY451" s="443"/>
      <c r="EZ451" s="460"/>
      <c r="FA451" s="443"/>
      <c r="FB451" s="443"/>
      <c r="FC451" s="443"/>
      <c r="FD451" s="443"/>
      <c r="FE451" s="443"/>
      <c r="FF451" s="443"/>
      <c r="FG451" s="443"/>
      <c r="FH451" s="443"/>
      <c r="FI451" s="460"/>
      <c r="FJ451" s="443"/>
      <c r="FK451" s="443"/>
      <c r="FL451" s="443"/>
      <c r="FM451" s="443"/>
      <c r="FN451" s="443"/>
      <c r="FO451" s="443"/>
      <c r="FP451" s="443"/>
      <c r="FQ451" s="443"/>
      <c r="FR451" s="460"/>
      <c r="FS451" s="443"/>
      <c r="FT451" s="443"/>
      <c r="FU451" s="443"/>
      <c r="FV451" s="443"/>
      <c r="FW451" s="443"/>
      <c r="FX451" s="443"/>
      <c r="FY451" s="443"/>
      <c r="FZ451" s="443"/>
      <c r="GA451" s="460"/>
      <c r="GB451" s="443"/>
      <c r="GC451" s="443"/>
      <c r="GD451" s="443"/>
      <c r="GE451" s="443"/>
      <c r="GF451" s="443"/>
      <c r="GG451" s="443"/>
      <c r="GH451" s="443"/>
      <c r="GI451" s="443"/>
      <c r="GJ451" s="460"/>
      <c r="GK451" s="443"/>
      <c r="GL451" s="443"/>
      <c r="GM451" s="443"/>
      <c r="GN451" s="443"/>
      <c r="GO451" s="443"/>
      <c r="GP451" s="443"/>
      <c r="GQ451" s="443"/>
      <c r="GR451" s="443"/>
      <c r="GS451" s="460"/>
      <c r="GT451" s="443"/>
      <c r="GU451" s="443"/>
      <c r="GV451" s="443"/>
      <c r="GW451" s="443"/>
      <c r="GX451" s="443"/>
      <c r="GY451" s="443"/>
      <c r="GZ451" s="443"/>
      <c r="HA451" s="443"/>
      <c r="HB451" s="460"/>
      <c r="HC451" s="443"/>
      <c r="HD451" s="443"/>
      <c r="HE451" s="443"/>
      <c r="HF451" s="443"/>
      <c r="HG451" s="443"/>
      <c r="HH451" s="443"/>
      <c r="HI451" s="443"/>
      <c r="HJ451" s="443"/>
      <c r="HK451" s="460"/>
      <c r="HL451" s="443"/>
      <c r="HM451" s="443"/>
      <c r="HN451" s="443"/>
      <c r="HO451" s="443"/>
      <c r="HP451" s="443"/>
      <c r="HQ451" s="443"/>
      <c r="HR451" s="443"/>
      <c r="HS451" s="443"/>
      <c r="HT451" s="460"/>
      <c r="HU451" s="443"/>
      <c r="HV451" s="443"/>
      <c r="HW451" s="443"/>
      <c r="HX451" s="443"/>
      <c r="HY451" s="443"/>
      <c r="HZ451" s="443"/>
      <c r="IA451" s="443"/>
      <c r="IB451" s="443"/>
      <c r="IC451" s="460"/>
      <c r="ID451" s="443"/>
      <c r="IE451" s="443"/>
      <c r="IF451" s="443"/>
      <c r="IG451" s="443"/>
      <c r="IH451" s="443"/>
      <c r="II451" s="443"/>
      <c r="IJ451" s="443"/>
      <c r="IK451" s="443"/>
      <c r="IL451" s="460"/>
      <c r="IM451" s="443"/>
      <c r="IN451" s="443"/>
      <c r="IO451" s="443"/>
      <c r="IP451" s="443"/>
      <c r="IQ451" s="443"/>
      <c r="IR451" s="443"/>
      <c r="IS451" s="443"/>
      <c r="IT451" s="443"/>
      <c r="IU451" s="460"/>
      <c r="IV451" s="443"/>
      <c r="IW451" s="443"/>
      <c r="IX451" s="443"/>
      <c r="IY451" s="443"/>
      <c r="IZ451" s="443"/>
      <c r="JA451" s="443"/>
      <c r="JB451" s="443"/>
      <c r="JC451" s="443"/>
      <c r="JD451" s="460"/>
      <c r="JE451" s="443"/>
      <c r="JF451" s="443"/>
      <c r="JG451" s="443"/>
      <c r="JH451" s="443"/>
      <c r="JI451" s="443"/>
      <c r="JJ451" s="443"/>
      <c r="JK451" s="443"/>
      <c r="JL451" s="443"/>
      <c r="JM451" s="460"/>
      <c r="JN451" s="443"/>
      <c r="JO451" s="443"/>
      <c r="JP451" s="443"/>
      <c r="JQ451" s="443"/>
      <c r="JR451" s="443"/>
      <c r="JS451" s="443"/>
      <c r="JT451" s="443"/>
      <c r="JU451" s="443"/>
      <c r="JV451" s="460"/>
      <c r="JW451" s="443"/>
      <c r="JX451" s="443"/>
      <c r="JY451" s="443"/>
      <c r="JZ451" s="443"/>
      <c r="KA451" s="443"/>
      <c r="KB451" s="443"/>
      <c r="KC451" s="443"/>
      <c r="KD451" s="443"/>
      <c r="KE451" s="460"/>
      <c r="KF451" s="443"/>
      <c r="KG451" s="443"/>
      <c r="KH451" s="443"/>
      <c r="KI451" s="443"/>
      <c r="KJ451" s="443"/>
      <c r="KK451" s="443"/>
      <c r="KL451" s="443"/>
      <c r="KM451" s="443"/>
      <c r="KN451" s="460"/>
      <c r="KO451" s="443"/>
      <c r="KP451" s="443"/>
      <c r="KQ451" s="443"/>
      <c r="KR451" s="443"/>
      <c r="KS451" s="443"/>
      <c r="KT451" s="443"/>
      <c r="KU451" s="443"/>
      <c r="KV451" s="443"/>
      <c r="KW451" s="460"/>
      <c r="KX451" s="443"/>
      <c r="KY451" s="443"/>
      <c r="KZ451" s="443"/>
      <c r="LA451" s="443"/>
      <c r="LB451" s="443"/>
      <c r="LC451" s="443"/>
      <c r="LD451" s="443"/>
      <c r="LE451" s="443"/>
      <c r="LF451" s="460"/>
      <c r="LG451" s="443"/>
      <c r="LH451" s="443"/>
      <c r="LI451" s="443"/>
      <c r="LJ451" s="443"/>
      <c r="LK451" s="443"/>
      <c r="LL451" s="443"/>
      <c r="LM451" s="443"/>
      <c r="LN451" s="443"/>
      <c r="LO451" s="460"/>
      <c r="LP451" s="443"/>
      <c r="LQ451" s="443"/>
      <c r="LR451" s="443"/>
      <c r="LS451" s="443"/>
      <c r="LT451" s="443"/>
      <c r="LU451" s="443"/>
      <c r="LV451" s="443"/>
      <c r="LW451" s="443"/>
      <c r="LX451" s="460"/>
      <c r="LY451" s="443"/>
      <c r="LZ451" s="443"/>
      <c r="MA451" s="443"/>
      <c r="MB451" s="443"/>
      <c r="MC451" s="443"/>
      <c r="MD451" s="443"/>
      <c r="ME451" s="443"/>
      <c r="MF451" s="443"/>
      <c r="MG451" s="460"/>
      <c r="MH451" s="443"/>
      <c r="MI451" s="443"/>
      <c r="MJ451" s="443"/>
      <c r="MK451" s="443"/>
      <c r="ML451" s="443"/>
      <c r="MM451" s="443"/>
      <c r="MN451" s="443"/>
      <c r="MO451" s="443"/>
      <c r="MP451" s="460"/>
      <c r="MQ451" s="443"/>
      <c r="MR451" s="443"/>
      <c r="MS451" s="443"/>
      <c r="MT451" s="443"/>
      <c r="MU451" s="443"/>
      <c r="MV451" s="443"/>
      <c r="MW451" s="443"/>
      <c r="MX451" s="443"/>
      <c r="MY451" s="460"/>
      <c r="MZ451" s="443"/>
      <c r="NA451" s="443"/>
      <c r="NB451" s="443"/>
      <c r="NC451" s="443"/>
      <c r="ND451" s="443"/>
      <c r="NE451" s="443"/>
      <c r="NF451" s="443"/>
      <c r="NG451" s="443"/>
      <c r="NH451" s="460"/>
    </row>
    <row r="452" spans="1:372" ht="18">
      <c r="A452" s="443"/>
      <c r="C452" s="460"/>
      <c r="E452" s="444"/>
      <c r="F452" s="443"/>
      <c r="G452" s="443"/>
      <c r="H452" s="443"/>
      <c r="I452" s="443"/>
      <c r="J452" s="443"/>
      <c r="K452" s="443"/>
      <c r="L452" s="460"/>
      <c r="M452" s="443"/>
      <c r="N452" s="443"/>
      <c r="O452" s="443"/>
      <c r="P452" s="443"/>
      <c r="Q452" s="443"/>
      <c r="R452" s="443"/>
      <c r="S452" s="443"/>
      <c r="T452" s="443"/>
      <c r="U452" s="460"/>
      <c r="V452" s="443"/>
      <c r="W452" s="443"/>
      <c r="X452" s="443"/>
      <c r="Y452" s="443"/>
      <c r="Z452" s="443"/>
      <c r="AA452" s="443"/>
      <c r="AB452" s="443"/>
      <c r="AC452" s="443"/>
      <c r="AD452" s="460"/>
      <c r="AE452" s="722"/>
      <c r="AF452" s="722"/>
      <c r="AG452" s="668"/>
      <c r="AH452" s="722"/>
      <c r="AI452" s="722"/>
      <c r="AK452" s="443"/>
      <c r="AL452" s="443"/>
      <c r="AM452" s="460"/>
      <c r="AN452" s="441"/>
      <c r="AO452" s="446"/>
      <c r="AP452" s="681"/>
      <c r="AQ452" s="446"/>
      <c r="AR452" s="446"/>
      <c r="AS452" s="443"/>
      <c r="AT452" s="443"/>
      <c r="AU452" s="443"/>
      <c r="AV452" s="460"/>
      <c r="AW452" s="306" t="s">
        <v>857</v>
      </c>
      <c r="AX452" s="283"/>
      <c r="AY452" s="446"/>
      <c r="AZ452" s="212">
        <v>12319.199999999979</v>
      </c>
      <c r="BA452" s="388" t="s">
        <v>2115</v>
      </c>
      <c r="BB452" s="443" t="s">
        <v>2091</v>
      </c>
      <c r="BC452" s="24"/>
      <c r="BD452" s="443"/>
      <c r="BE452" s="460"/>
      <c r="BF452" s="538" t="s">
        <v>2237</v>
      </c>
      <c r="BG452" s="446"/>
      <c r="BH452" s="621"/>
      <c r="BI452" s="212">
        <v>21281.950000000004</v>
      </c>
      <c r="BJ452" s="388" t="s">
        <v>3804</v>
      </c>
      <c r="BK452" s="443" t="s">
        <v>2091</v>
      </c>
      <c r="BL452" s="443"/>
      <c r="BM452" s="443"/>
      <c r="BN452" s="460"/>
      <c r="BO452" s="443"/>
      <c r="BP452" s="443"/>
      <c r="BQ452" s="443"/>
      <c r="BR452" s="443"/>
      <c r="BS452" s="443"/>
      <c r="BT452" s="443"/>
      <c r="BU452" s="443"/>
      <c r="BV452" s="443"/>
      <c r="BW452" s="460"/>
      <c r="BX452" s="443"/>
      <c r="BY452" s="443"/>
      <c r="BZ452" s="443"/>
      <c r="CA452" s="443"/>
      <c r="CB452" s="443"/>
      <c r="CC452" s="443"/>
      <c r="CD452" s="443"/>
      <c r="CE452" s="443"/>
      <c r="CF452" s="460"/>
      <c r="CG452" s="443"/>
      <c r="CH452" s="443"/>
      <c r="CI452" s="443"/>
      <c r="CJ452" s="443"/>
      <c r="CK452" s="443"/>
      <c r="CL452" s="443"/>
      <c r="CM452" s="443"/>
      <c r="CN452" s="443"/>
      <c r="CO452" s="460"/>
      <c r="CP452" s="443"/>
      <c r="CQ452" s="443"/>
      <c r="CR452" s="443"/>
      <c r="CS452" s="443"/>
      <c r="CT452" s="443"/>
      <c r="CU452" s="443"/>
      <c r="CV452" s="443"/>
      <c r="CW452" s="443"/>
      <c r="CX452" s="460"/>
      <c r="CY452" s="443"/>
      <c r="CZ452" s="443"/>
      <c r="DA452" s="443"/>
      <c r="DB452" s="443"/>
      <c r="DC452" s="443"/>
      <c r="DD452" s="443"/>
      <c r="DE452" s="443"/>
      <c r="DF452" s="443"/>
      <c r="DG452" s="460"/>
      <c r="DH452" s="443"/>
      <c r="DI452" s="443"/>
      <c r="DJ452" s="443"/>
      <c r="DK452" s="443"/>
      <c r="DL452" s="443"/>
      <c r="DM452" s="443"/>
      <c r="DN452" s="443"/>
      <c r="DO452" s="443"/>
      <c r="DP452" s="460"/>
      <c r="DQ452" s="443"/>
      <c r="DR452" s="443"/>
      <c r="DS452" s="443"/>
      <c r="DT452" s="443"/>
      <c r="DU452" s="443"/>
      <c r="DV452" s="443"/>
      <c r="DW452" s="443"/>
      <c r="DX452" s="443"/>
      <c r="DY452" s="460"/>
      <c r="DZ452" s="443"/>
      <c r="EA452" s="443"/>
      <c r="EB452" s="443"/>
      <c r="EC452" s="443"/>
      <c r="ED452" s="443"/>
      <c r="EE452" s="443"/>
      <c r="EF452" s="443"/>
      <c r="EG452" s="443"/>
      <c r="EH452" s="460"/>
      <c r="EI452" s="443"/>
      <c r="EJ452" s="443"/>
      <c r="EK452" s="443"/>
      <c r="EL452" s="443"/>
      <c r="EM452" s="443"/>
      <c r="EN452" s="443"/>
      <c r="EO452" s="443"/>
      <c r="EP452" s="443"/>
      <c r="EQ452" s="460"/>
      <c r="ER452" s="443"/>
      <c r="ES452" s="443"/>
      <c r="ET452" s="443"/>
      <c r="EU452" s="443"/>
      <c r="EV452" s="443"/>
      <c r="EW452" s="443"/>
      <c r="EX452" s="443"/>
      <c r="EY452" s="443"/>
      <c r="EZ452" s="460"/>
      <c r="FA452" s="443"/>
      <c r="FB452" s="443"/>
      <c r="FC452" s="443"/>
      <c r="FD452" s="443"/>
      <c r="FE452" s="443"/>
      <c r="FF452" s="443"/>
      <c r="FG452" s="443"/>
      <c r="FH452" s="443"/>
      <c r="FI452" s="460"/>
      <c r="FJ452" s="443"/>
      <c r="FK452" s="443"/>
      <c r="FL452" s="443"/>
      <c r="FM452" s="443"/>
      <c r="FN452" s="443"/>
      <c r="FO452" s="443"/>
      <c r="FP452" s="443"/>
      <c r="FQ452" s="443"/>
      <c r="FR452" s="460"/>
      <c r="FS452" s="443"/>
      <c r="FT452" s="443"/>
      <c r="FU452" s="443"/>
      <c r="FV452" s="443"/>
      <c r="FW452" s="443"/>
      <c r="FX452" s="443"/>
      <c r="FY452" s="443"/>
      <c r="FZ452" s="443"/>
      <c r="GA452" s="460"/>
      <c r="GB452" s="443"/>
      <c r="GC452" s="443"/>
      <c r="GD452" s="443"/>
      <c r="GE452" s="443"/>
      <c r="GF452" s="443"/>
      <c r="GG452" s="443"/>
      <c r="GH452" s="443"/>
      <c r="GI452" s="443"/>
      <c r="GJ452" s="460"/>
      <c r="GK452" s="443"/>
      <c r="GL452" s="443"/>
      <c r="GM452" s="443"/>
      <c r="GN452" s="443"/>
      <c r="GO452" s="443"/>
      <c r="GP452" s="443"/>
      <c r="GQ452" s="443"/>
      <c r="GR452" s="443"/>
      <c r="GS452" s="460"/>
      <c r="GT452" s="443"/>
      <c r="GU452" s="443"/>
      <c r="GV452" s="443"/>
      <c r="GW452" s="443"/>
      <c r="GX452" s="443"/>
      <c r="GY452" s="443"/>
      <c r="GZ452" s="443"/>
      <c r="HA452" s="443"/>
      <c r="HB452" s="460"/>
      <c r="HC452" s="443"/>
      <c r="HD452" s="443"/>
      <c r="HE452" s="443"/>
      <c r="HF452" s="443"/>
      <c r="HG452" s="443"/>
      <c r="HH452" s="443"/>
      <c r="HI452" s="443"/>
      <c r="HJ452" s="443"/>
      <c r="HK452" s="460"/>
      <c r="HL452" s="443"/>
      <c r="HM452" s="443"/>
      <c r="HN452" s="443"/>
      <c r="HO452" s="443"/>
      <c r="HP452" s="443"/>
      <c r="HQ452" s="443"/>
      <c r="HR452" s="443"/>
      <c r="HS452" s="443"/>
      <c r="HT452" s="460"/>
      <c r="HU452" s="443"/>
      <c r="HV452" s="443"/>
      <c r="HW452" s="443"/>
      <c r="HX452" s="443"/>
      <c r="HY452" s="443"/>
      <c r="HZ452" s="443"/>
      <c r="IA452" s="443"/>
      <c r="IB452" s="443"/>
      <c r="IC452" s="460"/>
      <c r="ID452" s="443"/>
      <c r="IE452" s="443"/>
      <c r="IF452" s="443"/>
      <c r="IG452" s="443"/>
      <c r="IH452" s="443"/>
      <c r="II452" s="443"/>
      <c r="IJ452" s="443"/>
      <c r="IK452" s="443"/>
      <c r="IL452" s="460"/>
      <c r="IM452" s="443"/>
      <c r="IN452" s="443"/>
      <c r="IO452" s="443"/>
      <c r="IP452" s="443"/>
      <c r="IQ452" s="443"/>
      <c r="IR452" s="443"/>
      <c r="IS452" s="443"/>
      <c r="IT452" s="443"/>
      <c r="IU452" s="460"/>
      <c r="IV452" s="443"/>
      <c r="IW452" s="443"/>
      <c r="IX452" s="443"/>
      <c r="IY452" s="443"/>
      <c r="IZ452" s="443"/>
      <c r="JA452" s="443"/>
      <c r="JB452" s="443"/>
      <c r="JC452" s="443"/>
      <c r="JD452" s="460"/>
      <c r="JE452" s="443"/>
      <c r="JF452" s="443"/>
      <c r="JG452" s="443"/>
      <c r="JH452" s="443"/>
      <c r="JI452" s="443"/>
      <c r="JJ452" s="443"/>
      <c r="JK452" s="443"/>
      <c r="JL452" s="443"/>
      <c r="JM452" s="460"/>
      <c r="JN452" s="443"/>
      <c r="JO452" s="443"/>
      <c r="JP452" s="443"/>
      <c r="JQ452" s="443"/>
      <c r="JR452" s="443"/>
      <c r="JS452" s="443"/>
      <c r="JT452" s="443"/>
      <c r="JU452" s="443"/>
      <c r="JV452" s="460"/>
      <c r="JW452" s="443"/>
      <c r="JX452" s="443"/>
      <c r="JY452" s="443"/>
      <c r="JZ452" s="443"/>
      <c r="KA452" s="443"/>
      <c r="KB452" s="443"/>
      <c r="KC452" s="443"/>
      <c r="KD452" s="443"/>
      <c r="KE452" s="460"/>
      <c r="KF452" s="443"/>
      <c r="KG452" s="443"/>
      <c r="KH452" s="443"/>
      <c r="KI452" s="443"/>
      <c r="KJ452" s="443"/>
      <c r="KK452" s="443"/>
      <c r="KL452" s="443"/>
      <c r="KM452" s="443"/>
      <c r="KN452" s="460"/>
      <c r="KO452" s="443"/>
      <c r="KP452" s="443"/>
      <c r="KQ452" s="443"/>
      <c r="KR452" s="443"/>
      <c r="KS452" s="443"/>
      <c r="KT452" s="443"/>
      <c r="KU452" s="443"/>
      <c r="KV452" s="443"/>
      <c r="KW452" s="460"/>
      <c r="KX452" s="443"/>
      <c r="KY452" s="443"/>
      <c r="KZ452" s="443"/>
      <c r="LA452" s="443"/>
      <c r="LB452" s="443"/>
      <c r="LC452" s="443"/>
      <c r="LD452" s="443"/>
      <c r="LE452" s="443"/>
      <c r="LF452" s="460"/>
      <c r="LG452" s="443"/>
      <c r="LH452" s="443"/>
      <c r="LI452" s="443"/>
      <c r="LJ452" s="443"/>
      <c r="LK452" s="443"/>
      <c r="LL452" s="443"/>
      <c r="LM452" s="443"/>
      <c r="LN452" s="443"/>
      <c r="LO452" s="460"/>
      <c r="LP452" s="443"/>
      <c r="LQ452" s="443"/>
      <c r="LR452" s="443"/>
      <c r="LS452" s="443"/>
      <c r="LT452" s="443"/>
      <c r="LU452" s="443"/>
      <c r="LV452" s="443"/>
      <c r="LW452" s="443"/>
      <c r="LX452" s="460"/>
      <c r="LY452" s="443"/>
      <c r="LZ452" s="443"/>
      <c r="MA452" s="443"/>
      <c r="MB452" s="443"/>
      <c r="MC452" s="443"/>
      <c r="MD452" s="443"/>
      <c r="ME452" s="443"/>
      <c r="MF452" s="443"/>
      <c r="MG452" s="460"/>
      <c r="MH452" s="443"/>
      <c r="MI452" s="443"/>
      <c r="MJ452" s="443"/>
      <c r="MK452" s="443"/>
      <c r="ML452" s="443"/>
      <c r="MM452" s="443"/>
      <c r="MN452" s="443"/>
      <c r="MO452" s="443"/>
      <c r="MP452" s="460"/>
      <c r="MQ452" s="443"/>
      <c r="MR452" s="443"/>
      <c r="MS452" s="443"/>
      <c r="MT452" s="443"/>
      <c r="MU452" s="443"/>
      <c r="MV452" s="443"/>
      <c r="MW452" s="443"/>
      <c r="MX452" s="443"/>
      <c r="MY452" s="460"/>
      <c r="MZ452" s="443"/>
      <c r="NA452" s="443"/>
      <c r="NB452" s="443"/>
      <c r="NC452" s="443"/>
      <c r="ND452" s="443"/>
      <c r="NE452" s="443"/>
      <c r="NF452" s="443"/>
      <c r="NG452" s="443"/>
      <c r="NH452" s="460"/>
    </row>
    <row r="453" spans="1:372" ht="18">
      <c r="A453" s="443"/>
      <c r="C453" s="460"/>
      <c r="E453" s="444"/>
      <c r="F453" s="443"/>
      <c r="G453" s="443"/>
      <c r="H453" s="443"/>
      <c r="I453" s="443"/>
      <c r="J453" s="443"/>
      <c r="K453" s="443"/>
      <c r="L453" s="460"/>
      <c r="M453" s="443"/>
      <c r="N453" s="443"/>
      <c r="O453" s="443"/>
      <c r="P453" s="443"/>
      <c r="Q453" s="443"/>
      <c r="R453" s="443"/>
      <c r="S453" s="443"/>
      <c r="T453" s="443"/>
      <c r="U453" s="460"/>
      <c r="V453" s="443"/>
      <c r="W453" s="443"/>
      <c r="X453" s="443"/>
      <c r="Y453" s="443"/>
      <c r="Z453" s="443"/>
      <c r="AA453" s="443"/>
      <c r="AB453" s="443"/>
      <c r="AC453" s="443"/>
      <c r="AD453" s="460"/>
      <c r="AE453" s="676"/>
      <c r="AF453" s="722"/>
      <c r="AG453" s="668"/>
      <c r="AH453" s="722"/>
      <c r="AI453" s="722"/>
      <c r="AK453" s="443"/>
      <c r="AL453" s="443"/>
      <c r="AM453" s="460"/>
      <c r="AN453" s="446"/>
      <c r="AO453" s="446"/>
      <c r="AP453" s="681"/>
      <c r="AQ453" s="446"/>
      <c r="AR453" s="446"/>
      <c r="AS453" s="443"/>
      <c r="AT453" s="443"/>
      <c r="AU453" s="443"/>
      <c r="AV453" s="460"/>
      <c r="AW453" s="655">
        <v>2019</v>
      </c>
      <c r="AX453" s="443"/>
      <c r="AZ453" s="471"/>
      <c r="BB453" s="443"/>
      <c r="BC453" s="24"/>
      <c r="BD453" s="443"/>
      <c r="BE453" s="460"/>
      <c r="BF453" s="655">
        <v>2021</v>
      </c>
      <c r="BI453" s="471"/>
      <c r="BJ453" s="443"/>
      <c r="BK453" s="443"/>
      <c r="BL453" s="443"/>
      <c r="BM453" s="443"/>
      <c r="BN453" s="460"/>
      <c r="BO453" s="443"/>
      <c r="BP453" s="443"/>
      <c r="BQ453" s="443"/>
      <c r="BR453" s="443"/>
      <c r="BS453" s="443"/>
      <c r="BT453" s="443"/>
      <c r="BU453" s="443"/>
      <c r="BV453" s="443"/>
      <c r="BW453" s="460"/>
      <c r="BX453" s="443"/>
      <c r="BY453" s="443"/>
      <c r="BZ453" s="443"/>
      <c r="CA453" s="443"/>
      <c r="CB453" s="443"/>
      <c r="CC453" s="443"/>
      <c r="CD453" s="443"/>
      <c r="CE453" s="443"/>
      <c r="CF453" s="460"/>
      <c r="CG453" s="443"/>
      <c r="CH453" s="443"/>
      <c r="CI453" s="443"/>
      <c r="CJ453" s="443"/>
      <c r="CK453" s="443"/>
      <c r="CL453" s="443"/>
      <c r="CM453" s="443"/>
      <c r="CN453" s="443"/>
      <c r="CO453" s="460"/>
      <c r="CP453" s="443"/>
      <c r="CQ453" s="443"/>
      <c r="CR453" s="443"/>
      <c r="CS453" s="443"/>
      <c r="CT453" s="443"/>
      <c r="CU453" s="443"/>
      <c r="CV453" s="443"/>
      <c r="CW453" s="443"/>
      <c r="CX453" s="460"/>
      <c r="CY453" s="443"/>
      <c r="CZ453" s="443"/>
      <c r="DA453" s="443"/>
      <c r="DB453" s="443"/>
      <c r="DC453" s="443"/>
      <c r="DD453" s="443"/>
      <c r="DE453" s="443"/>
      <c r="DF453" s="443"/>
      <c r="DG453" s="460"/>
      <c r="DH453" s="443"/>
      <c r="DI453" s="443"/>
      <c r="DJ453" s="443"/>
      <c r="DK453" s="443"/>
      <c r="DL453" s="443"/>
      <c r="DM453" s="443"/>
      <c r="DN453" s="443"/>
      <c r="DO453" s="443"/>
      <c r="DP453" s="460"/>
      <c r="DQ453" s="443"/>
      <c r="DR453" s="443"/>
      <c r="DS453" s="443"/>
      <c r="DT453" s="443"/>
      <c r="DU453" s="443"/>
      <c r="DV453" s="443"/>
      <c r="DW453" s="443"/>
      <c r="DX453" s="443"/>
      <c r="DY453" s="460"/>
      <c r="DZ453" s="443"/>
      <c r="EA453" s="443"/>
      <c r="EB453" s="443"/>
      <c r="EC453" s="443"/>
      <c r="ED453" s="443"/>
      <c r="EE453" s="443"/>
      <c r="EF453" s="443"/>
      <c r="EG453" s="443"/>
      <c r="EH453" s="460"/>
      <c r="EI453" s="443"/>
      <c r="EJ453" s="443"/>
      <c r="EK453" s="443"/>
      <c r="EL453" s="443"/>
      <c r="EM453" s="443"/>
      <c r="EN453" s="443"/>
      <c r="EO453" s="443"/>
      <c r="EP453" s="443"/>
      <c r="EQ453" s="460"/>
      <c r="ER453" s="443"/>
      <c r="ES453" s="443"/>
      <c r="ET453" s="443"/>
      <c r="EU453" s="443"/>
      <c r="EV453" s="443"/>
      <c r="EW453" s="443"/>
      <c r="EX453" s="443"/>
      <c r="EY453" s="443"/>
      <c r="EZ453" s="460"/>
      <c r="FA453" s="443"/>
      <c r="FB453" s="443"/>
      <c r="FC453" s="443"/>
      <c r="FD453" s="443"/>
      <c r="FE453" s="443"/>
      <c r="FF453" s="443"/>
      <c r="FG453" s="443"/>
      <c r="FH453" s="443"/>
      <c r="FI453" s="460"/>
      <c r="FJ453" s="443"/>
      <c r="FK453" s="443"/>
      <c r="FL453" s="443"/>
      <c r="FM453" s="443"/>
      <c r="FN453" s="443"/>
      <c r="FO453" s="443"/>
      <c r="FP453" s="443"/>
      <c r="FQ453" s="443"/>
      <c r="FR453" s="460"/>
      <c r="FS453" s="443"/>
      <c r="FT453" s="443"/>
      <c r="FU453" s="443"/>
      <c r="FV453" s="443"/>
      <c r="FW453" s="443"/>
      <c r="FX453" s="443"/>
      <c r="FY453" s="443"/>
      <c r="FZ453" s="443"/>
      <c r="GA453" s="460"/>
      <c r="GB453" s="443"/>
      <c r="GC453" s="443"/>
      <c r="GD453" s="443"/>
      <c r="GE453" s="443"/>
      <c r="GF453" s="443"/>
      <c r="GG453" s="443"/>
      <c r="GH453" s="443"/>
      <c r="GI453" s="443"/>
      <c r="GJ453" s="460"/>
      <c r="GK453" s="443"/>
      <c r="GL453" s="443"/>
      <c r="GM453" s="443"/>
      <c r="GN453" s="443"/>
      <c r="GO453" s="443"/>
      <c r="GP453" s="443"/>
      <c r="GQ453" s="443"/>
      <c r="GR453" s="443"/>
      <c r="GS453" s="460"/>
      <c r="GT453" s="443"/>
      <c r="GU453" s="443"/>
      <c r="GV453" s="443"/>
      <c r="GW453" s="443"/>
      <c r="GX453" s="443"/>
      <c r="GY453" s="443"/>
      <c r="GZ453" s="443"/>
      <c r="HA453" s="443"/>
      <c r="HB453" s="460"/>
      <c r="HC453" s="443"/>
      <c r="HD453" s="443"/>
      <c r="HE453" s="443"/>
      <c r="HF453" s="443"/>
      <c r="HG453" s="443"/>
      <c r="HH453" s="443"/>
      <c r="HI453" s="443"/>
      <c r="HJ453" s="443"/>
      <c r="HK453" s="460"/>
      <c r="HL453" s="443"/>
      <c r="HM453" s="443"/>
      <c r="HN453" s="443"/>
      <c r="HO453" s="443"/>
      <c r="HP453" s="443"/>
      <c r="HQ453" s="443"/>
      <c r="HR453" s="443"/>
      <c r="HS453" s="443"/>
      <c r="HT453" s="460"/>
      <c r="HU453" s="443"/>
      <c r="HV453" s="443"/>
      <c r="HW453" s="443"/>
      <c r="HX453" s="443"/>
      <c r="HY453" s="443"/>
      <c r="HZ453" s="443"/>
      <c r="IA453" s="443"/>
      <c r="IB453" s="443"/>
      <c r="IC453" s="460"/>
      <c r="ID453" s="443"/>
      <c r="IE453" s="443"/>
      <c r="IF453" s="443"/>
      <c r="IG453" s="443"/>
      <c r="IH453" s="443"/>
      <c r="II453" s="443"/>
      <c r="IJ453" s="443"/>
      <c r="IK453" s="443"/>
      <c r="IL453" s="460"/>
      <c r="IM453" s="443"/>
      <c r="IN453" s="443"/>
      <c r="IO453" s="443"/>
      <c r="IP453" s="443"/>
      <c r="IQ453" s="443"/>
      <c r="IR453" s="443"/>
      <c r="IS453" s="443"/>
      <c r="IT453" s="443"/>
      <c r="IU453" s="460"/>
      <c r="IV453" s="443"/>
      <c r="IW453" s="443"/>
      <c r="IX453" s="443"/>
      <c r="IY453" s="443"/>
      <c r="IZ453" s="443"/>
      <c r="JA453" s="443"/>
      <c r="JB453" s="443"/>
      <c r="JC453" s="443"/>
      <c r="JD453" s="460"/>
      <c r="JE453" s="443"/>
      <c r="JF453" s="443"/>
      <c r="JG453" s="443"/>
      <c r="JH453" s="443"/>
      <c r="JI453" s="443"/>
      <c r="JJ453" s="443"/>
      <c r="JK453" s="443"/>
      <c r="JL453" s="443"/>
      <c r="JM453" s="460"/>
      <c r="JN453" s="443"/>
      <c r="JO453" s="443"/>
      <c r="JP453" s="443"/>
      <c r="JQ453" s="443"/>
      <c r="JR453" s="443"/>
      <c r="JS453" s="443"/>
      <c r="JT453" s="443"/>
      <c r="JU453" s="443"/>
      <c r="JV453" s="460"/>
      <c r="JW453" s="443"/>
      <c r="JX453" s="443"/>
      <c r="JY453" s="443"/>
      <c r="JZ453" s="443"/>
      <c r="KA453" s="443"/>
      <c r="KB453" s="443"/>
      <c r="KC453" s="443"/>
      <c r="KD453" s="443"/>
      <c r="KE453" s="460"/>
      <c r="KF453" s="443"/>
      <c r="KG453" s="443"/>
      <c r="KH453" s="443"/>
      <c r="KI453" s="443"/>
      <c r="KJ453" s="443"/>
      <c r="KK453" s="443"/>
      <c r="KL453" s="443"/>
      <c r="KM453" s="443"/>
      <c r="KN453" s="460"/>
      <c r="KO453" s="443"/>
      <c r="KP453" s="443"/>
      <c r="KQ453" s="443"/>
      <c r="KR453" s="443"/>
      <c r="KS453" s="443"/>
      <c r="KT453" s="443"/>
      <c r="KU453" s="443"/>
      <c r="KV453" s="443"/>
      <c r="KW453" s="460"/>
      <c r="KX453" s="443"/>
      <c r="KY453" s="443"/>
      <c r="KZ453" s="443"/>
      <c r="LA453" s="443"/>
      <c r="LB453" s="443"/>
      <c r="LC453" s="443"/>
      <c r="LD453" s="443"/>
      <c r="LE453" s="443"/>
      <c r="LF453" s="460"/>
      <c r="LG453" s="443"/>
      <c r="LH453" s="443"/>
      <c r="LI453" s="443"/>
      <c r="LJ453" s="443"/>
      <c r="LK453" s="443"/>
      <c r="LL453" s="443"/>
      <c r="LM453" s="443"/>
      <c r="LN453" s="443"/>
      <c r="LO453" s="460"/>
      <c r="LP453" s="443"/>
      <c r="LQ453" s="443"/>
      <c r="LR453" s="443"/>
      <c r="LS453" s="443"/>
      <c r="LT453" s="443"/>
      <c r="LU453" s="443"/>
      <c r="LV453" s="443"/>
      <c r="LW453" s="443"/>
      <c r="LX453" s="460"/>
      <c r="LY453" s="443"/>
      <c r="LZ453" s="443"/>
      <c r="MA453" s="443"/>
      <c r="MB453" s="443"/>
      <c r="MC453" s="443"/>
      <c r="MD453" s="443"/>
      <c r="ME453" s="443"/>
      <c r="MF453" s="443"/>
      <c r="MG453" s="460"/>
      <c r="MH453" s="443"/>
      <c r="MI453" s="443"/>
      <c r="MJ453" s="443"/>
      <c r="MK453" s="443"/>
      <c r="ML453" s="443"/>
      <c r="MM453" s="443"/>
      <c r="MN453" s="443"/>
      <c r="MO453" s="443"/>
      <c r="MP453" s="460"/>
      <c r="MQ453" s="443"/>
      <c r="MR453" s="443"/>
      <c r="MS453" s="443"/>
      <c r="MT453" s="443"/>
      <c r="MU453" s="443"/>
      <c r="MV453" s="443"/>
      <c r="MW453" s="443"/>
      <c r="MX453" s="443"/>
      <c r="MY453" s="460"/>
      <c r="MZ453" s="443"/>
      <c r="NA453" s="443"/>
      <c r="NB453" s="443"/>
      <c r="NC453" s="443"/>
      <c r="ND453" s="443"/>
      <c r="NE453" s="443"/>
      <c r="NF453" s="443"/>
      <c r="NG453" s="443"/>
      <c r="NH453" s="460"/>
    </row>
    <row r="454" spans="1:372" ht="18">
      <c r="A454" s="443"/>
      <c r="C454" s="460"/>
      <c r="E454" s="444"/>
      <c r="F454" s="443"/>
      <c r="G454" s="443"/>
      <c r="H454" s="443"/>
      <c r="I454" s="443"/>
      <c r="J454" s="443"/>
      <c r="K454" s="443"/>
      <c r="L454" s="460"/>
      <c r="M454" s="443"/>
      <c r="N454" s="443"/>
      <c r="O454" s="443"/>
      <c r="P454" s="443"/>
      <c r="Q454" s="443"/>
      <c r="R454" s="443"/>
      <c r="S454" s="443"/>
      <c r="T454" s="443"/>
      <c r="U454" s="460"/>
      <c r="V454" s="443"/>
      <c r="W454" s="443"/>
      <c r="X454" s="443"/>
      <c r="Y454" s="443"/>
      <c r="Z454" s="443"/>
      <c r="AA454" s="443"/>
      <c r="AB454" s="443"/>
      <c r="AC454" s="443"/>
      <c r="AD454" s="460"/>
      <c r="AE454" s="722"/>
      <c r="AF454" s="722"/>
      <c r="AG454" s="668"/>
      <c r="AH454" s="722"/>
      <c r="AI454" s="722"/>
      <c r="AK454" s="443"/>
      <c r="AL454" s="443"/>
      <c r="AM454" s="460"/>
      <c r="AN454" s="441"/>
      <c r="AO454" s="446"/>
      <c r="AP454" s="681"/>
      <c r="AQ454" s="446"/>
      <c r="AR454" s="446"/>
      <c r="AS454" s="443"/>
      <c r="AT454" s="443"/>
      <c r="AU454" s="443"/>
      <c r="AV454" s="460"/>
      <c r="AW454" s="106" t="s">
        <v>1839</v>
      </c>
      <c r="AX454" s="283"/>
      <c r="AY454" s="446"/>
      <c r="AZ454" s="212">
        <v>11519.400000000081</v>
      </c>
      <c r="BA454" s="388" t="s">
        <v>2169</v>
      </c>
      <c r="BB454" s="443" t="s">
        <v>2092</v>
      </c>
      <c r="BC454" s="24"/>
      <c r="BD454" s="443"/>
      <c r="BE454" s="460"/>
      <c r="BF454" s="538" t="s">
        <v>2242</v>
      </c>
      <c r="BG454" s="446"/>
      <c r="BH454" s="621"/>
      <c r="BI454" s="212">
        <v>20666.500000000051</v>
      </c>
      <c r="BJ454" s="388" t="s">
        <v>3805</v>
      </c>
      <c r="BK454" s="443" t="s">
        <v>2092</v>
      </c>
      <c r="BL454" s="443"/>
      <c r="BM454" s="443"/>
      <c r="BN454" s="460"/>
      <c r="BO454" s="443"/>
      <c r="BP454" s="443"/>
      <c r="BQ454" s="443"/>
      <c r="BR454" s="443"/>
      <c r="BS454" s="443"/>
      <c r="BT454" s="443"/>
      <c r="BU454" s="443"/>
      <c r="BV454" s="443"/>
      <c r="BW454" s="460"/>
      <c r="BX454" s="443"/>
      <c r="BY454" s="443"/>
      <c r="BZ454" s="443"/>
      <c r="CA454" s="443"/>
      <c r="CB454" s="443"/>
      <c r="CC454" s="443"/>
      <c r="CD454" s="443"/>
      <c r="CE454" s="443"/>
      <c r="CF454" s="460"/>
      <c r="CG454" s="443"/>
      <c r="CH454" s="443"/>
      <c r="CI454" s="443"/>
      <c r="CJ454" s="443"/>
      <c r="CK454" s="443"/>
      <c r="CL454" s="443"/>
      <c r="CM454" s="443"/>
      <c r="CN454" s="443"/>
      <c r="CO454" s="460"/>
      <c r="CP454" s="443"/>
      <c r="CQ454" s="443"/>
      <c r="CR454" s="443"/>
      <c r="CS454" s="443"/>
      <c r="CT454" s="443"/>
      <c r="CU454" s="443"/>
      <c r="CV454" s="443"/>
      <c r="CW454" s="443"/>
      <c r="CX454" s="460"/>
      <c r="CY454" s="443"/>
      <c r="CZ454" s="443"/>
      <c r="DA454" s="443"/>
      <c r="DB454" s="443"/>
      <c r="DC454" s="443"/>
      <c r="DD454" s="443"/>
      <c r="DE454" s="443"/>
      <c r="DF454" s="443"/>
      <c r="DG454" s="460"/>
      <c r="DH454" s="443"/>
      <c r="DI454" s="443"/>
      <c r="DJ454" s="443"/>
      <c r="DK454" s="443"/>
      <c r="DL454" s="443"/>
      <c r="DM454" s="443"/>
      <c r="DN454" s="443"/>
      <c r="DO454" s="443"/>
      <c r="DP454" s="460"/>
      <c r="DQ454" s="443"/>
      <c r="DR454" s="443"/>
      <c r="DS454" s="443"/>
      <c r="DT454" s="443"/>
      <c r="DU454" s="443"/>
      <c r="DV454" s="443"/>
      <c r="DW454" s="443"/>
      <c r="DX454" s="443"/>
      <c r="DY454" s="460"/>
      <c r="DZ454" s="443"/>
      <c r="EA454" s="443"/>
      <c r="EB454" s="443"/>
      <c r="EC454" s="443"/>
      <c r="ED454" s="443"/>
      <c r="EE454" s="443"/>
      <c r="EF454" s="443"/>
      <c r="EG454" s="443"/>
      <c r="EH454" s="460"/>
      <c r="EI454" s="443"/>
      <c r="EJ454" s="443"/>
      <c r="EK454" s="443"/>
      <c r="EL454" s="443"/>
      <c r="EM454" s="443"/>
      <c r="EN454" s="443"/>
      <c r="EO454" s="443"/>
      <c r="EP454" s="443"/>
      <c r="EQ454" s="460"/>
      <c r="ER454" s="443"/>
      <c r="ES454" s="443"/>
      <c r="ET454" s="443"/>
      <c r="EU454" s="443"/>
      <c r="EV454" s="443"/>
      <c r="EW454" s="443"/>
      <c r="EX454" s="443"/>
      <c r="EY454" s="443"/>
      <c r="EZ454" s="460"/>
      <c r="FA454" s="443"/>
      <c r="FB454" s="443"/>
      <c r="FC454" s="443"/>
      <c r="FD454" s="443"/>
      <c r="FE454" s="443"/>
      <c r="FF454" s="443"/>
      <c r="FG454" s="443"/>
      <c r="FH454" s="443"/>
      <c r="FI454" s="460"/>
      <c r="FJ454" s="443"/>
      <c r="FK454" s="443"/>
      <c r="FL454" s="443"/>
      <c r="FM454" s="443"/>
      <c r="FN454" s="443"/>
      <c r="FO454" s="443"/>
      <c r="FP454" s="443"/>
      <c r="FQ454" s="443"/>
      <c r="FR454" s="460"/>
      <c r="FS454" s="443"/>
      <c r="FT454" s="443"/>
      <c r="FU454" s="443"/>
      <c r="FV454" s="443"/>
      <c r="FW454" s="443"/>
      <c r="FX454" s="443"/>
      <c r="FY454" s="443"/>
      <c r="FZ454" s="443"/>
      <c r="GA454" s="460"/>
      <c r="GB454" s="443"/>
      <c r="GC454" s="443"/>
      <c r="GD454" s="443"/>
      <c r="GE454" s="443"/>
      <c r="GF454" s="443"/>
      <c r="GG454" s="443"/>
      <c r="GH454" s="443"/>
      <c r="GI454" s="443"/>
      <c r="GJ454" s="460"/>
      <c r="GK454" s="443"/>
      <c r="GL454" s="443"/>
      <c r="GM454" s="443"/>
      <c r="GN454" s="443"/>
      <c r="GO454" s="443"/>
      <c r="GP454" s="443"/>
      <c r="GQ454" s="443"/>
      <c r="GR454" s="443"/>
      <c r="GS454" s="460"/>
      <c r="GT454" s="443"/>
      <c r="GU454" s="443"/>
      <c r="GV454" s="443"/>
      <c r="GW454" s="443"/>
      <c r="GX454" s="443"/>
      <c r="GY454" s="443"/>
      <c r="GZ454" s="443"/>
      <c r="HA454" s="443"/>
      <c r="HB454" s="460"/>
      <c r="HC454" s="443"/>
      <c r="HD454" s="443"/>
      <c r="HE454" s="443"/>
      <c r="HF454" s="443"/>
      <c r="HG454" s="443"/>
      <c r="HH454" s="443"/>
      <c r="HI454" s="443"/>
      <c r="HJ454" s="443"/>
      <c r="HK454" s="460"/>
      <c r="HL454" s="443"/>
      <c r="HM454" s="443"/>
      <c r="HN454" s="443"/>
      <c r="HO454" s="443"/>
      <c r="HP454" s="443"/>
      <c r="HQ454" s="443"/>
      <c r="HR454" s="443"/>
      <c r="HS454" s="443"/>
      <c r="HT454" s="460"/>
      <c r="HU454" s="443"/>
      <c r="HV454" s="443"/>
      <c r="HW454" s="443"/>
      <c r="HX454" s="443"/>
      <c r="HY454" s="443"/>
      <c r="HZ454" s="443"/>
      <c r="IA454" s="443"/>
      <c r="IB454" s="443"/>
      <c r="IC454" s="460"/>
      <c r="ID454" s="443"/>
      <c r="IE454" s="443"/>
      <c r="IF454" s="443"/>
      <c r="IG454" s="443"/>
      <c r="IH454" s="443"/>
      <c r="II454" s="443"/>
      <c r="IJ454" s="443"/>
      <c r="IK454" s="443"/>
      <c r="IL454" s="460"/>
      <c r="IM454" s="443"/>
      <c r="IN454" s="443"/>
      <c r="IO454" s="443"/>
      <c r="IP454" s="443"/>
      <c r="IQ454" s="443"/>
      <c r="IR454" s="443"/>
      <c r="IS454" s="443"/>
      <c r="IT454" s="443"/>
      <c r="IU454" s="460"/>
      <c r="IV454" s="443"/>
      <c r="IW454" s="443"/>
      <c r="IX454" s="443"/>
      <c r="IY454" s="443"/>
      <c r="IZ454" s="443"/>
      <c r="JA454" s="443"/>
      <c r="JB454" s="443"/>
      <c r="JC454" s="443"/>
      <c r="JD454" s="460"/>
      <c r="JE454" s="443"/>
      <c r="JF454" s="443"/>
      <c r="JG454" s="443"/>
      <c r="JH454" s="443"/>
      <c r="JI454" s="443"/>
      <c r="JJ454" s="443"/>
      <c r="JK454" s="443"/>
      <c r="JL454" s="443"/>
      <c r="JM454" s="460"/>
      <c r="JN454" s="443"/>
      <c r="JO454" s="443"/>
      <c r="JP454" s="443"/>
      <c r="JQ454" s="443"/>
      <c r="JR454" s="443"/>
      <c r="JS454" s="443"/>
      <c r="JT454" s="443"/>
      <c r="JU454" s="443"/>
      <c r="JV454" s="460"/>
      <c r="JW454" s="443"/>
      <c r="JX454" s="443"/>
      <c r="JY454" s="443"/>
      <c r="JZ454" s="443"/>
      <c r="KA454" s="443"/>
      <c r="KB454" s="443"/>
      <c r="KC454" s="443"/>
      <c r="KD454" s="443"/>
      <c r="KE454" s="460"/>
      <c r="KF454" s="443"/>
      <c r="KG454" s="443"/>
      <c r="KH454" s="443"/>
      <c r="KI454" s="443"/>
      <c r="KJ454" s="443"/>
      <c r="KK454" s="443"/>
      <c r="KL454" s="443"/>
      <c r="KM454" s="443"/>
      <c r="KN454" s="460"/>
      <c r="KO454" s="443"/>
      <c r="KP454" s="443"/>
      <c r="KQ454" s="443"/>
      <c r="KR454" s="443"/>
      <c r="KS454" s="443"/>
      <c r="KT454" s="443"/>
      <c r="KU454" s="443"/>
      <c r="KV454" s="443"/>
      <c r="KW454" s="460"/>
      <c r="KX454" s="443"/>
      <c r="KY454" s="443"/>
      <c r="KZ454" s="443"/>
      <c r="LA454" s="443"/>
      <c r="LB454" s="443"/>
      <c r="LC454" s="443"/>
      <c r="LD454" s="443"/>
      <c r="LE454" s="443"/>
      <c r="LF454" s="460"/>
      <c r="LG454" s="443"/>
      <c r="LH454" s="443"/>
      <c r="LI454" s="443"/>
      <c r="LJ454" s="443"/>
      <c r="LK454" s="443"/>
      <c r="LL454" s="443"/>
      <c r="LM454" s="443"/>
      <c r="LN454" s="443"/>
      <c r="LO454" s="460"/>
      <c r="LP454" s="443"/>
      <c r="LQ454" s="443"/>
      <c r="LR454" s="443"/>
      <c r="LS454" s="443"/>
      <c r="LT454" s="443"/>
      <c r="LU454" s="443"/>
      <c r="LV454" s="443"/>
      <c r="LW454" s="443"/>
      <c r="LX454" s="460"/>
      <c r="LY454" s="443"/>
      <c r="LZ454" s="443"/>
      <c r="MA454" s="443"/>
      <c r="MB454" s="443"/>
      <c r="MC454" s="443"/>
      <c r="MD454" s="443"/>
      <c r="ME454" s="443"/>
      <c r="MF454" s="443"/>
      <c r="MG454" s="460"/>
      <c r="MH454" s="443"/>
      <c r="MI454" s="443"/>
      <c r="MJ454" s="443"/>
      <c r="MK454" s="443"/>
      <c r="ML454" s="443"/>
      <c r="MM454" s="443"/>
      <c r="MN454" s="443"/>
      <c r="MO454" s="443"/>
      <c r="MP454" s="460"/>
      <c r="MQ454" s="443"/>
      <c r="MR454" s="443"/>
      <c r="MS454" s="443"/>
      <c r="MT454" s="443"/>
      <c r="MU454" s="443"/>
      <c r="MV454" s="443"/>
      <c r="MW454" s="443"/>
      <c r="MX454" s="443"/>
      <c r="MY454" s="460"/>
      <c r="MZ454" s="443"/>
      <c r="NA454" s="443"/>
      <c r="NB454" s="443"/>
      <c r="NC454" s="443"/>
      <c r="ND454" s="443"/>
      <c r="NE454" s="443"/>
      <c r="NF454" s="443"/>
      <c r="NG454" s="443"/>
      <c r="NH454" s="460"/>
    </row>
    <row r="455" spans="1:372" ht="18">
      <c r="A455" s="443"/>
      <c r="C455" s="460"/>
      <c r="E455" s="444"/>
      <c r="F455" s="443"/>
      <c r="G455" s="443"/>
      <c r="H455" s="443"/>
      <c r="I455" s="443"/>
      <c r="J455" s="443"/>
      <c r="K455" s="443"/>
      <c r="L455" s="460"/>
      <c r="M455" s="443"/>
      <c r="N455" s="443"/>
      <c r="O455" s="443"/>
      <c r="P455" s="443"/>
      <c r="Q455" s="443"/>
      <c r="R455" s="443"/>
      <c r="S455" s="443"/>
      <c r="T455" s="443"/>
      <c r="U455" s="460"/>
      <c r="V455" s="443"/>
      <c r="W455" s="443"/>
      <c r="X455" s="443"/>
      <c r="Y455" s="443"/>
      <c r="Z455" s="443"/>
      <c r="AA455" s="443"/>
      <c r="AB455" s="443"/>
      <c r="AC455" s="443"/>
      <c r="AD455" s="460"/>
      <c r="AE455" s="722"/>
      <c r="AF455" s="722"/>
      <c r="AG455" s="668"/>
      <c r="AH455" s="722"/>
      <c r="AI455" s="722"/>
      <c r="AK455" s="443"/>
      <c r="AL455" s="443"/>
      <c r="AM455" s="460"/>
      <c r="AN455" s="441"/>
      <c r="AO455" s="446"/>
      <c r="AP455" s="681"/>
      <c r="AQ455" s="446"/>
      <c r="AR455" s="446"/>
      <c r="AS455" s="443"/>
      <c r="AT455" s="443"/>
      <c r="AU455" s="443"/>
      <c r="AV455" s="460"/>
      <c r="AW455" s="655">
        <v>2020</v>
      </c>
      <c r="AX455" s="443"/>
      <c r="AZ455" s="471"/>
      <c r="BB455" s="443"/>
      <c r="BC455" s="24"/>
      <c r="BD455" s="443"/>
      <c r="BE455" s="460"/>
      <c r="BF455" s="655">
        <v>2021</v>
      </c>
      <c r="BI455" s="471"/>
      <c r="BJ455" s="443"/>
      <c r="BK455" s="443"/>
      <c r="BL455" s="443"/>
      <c r="BM455" s="443"/>
      <c r="BN455" s="460"/>
      <c r="BO455" s="443"/>
      <c r="BP455" s="443"/>
      <c r="BQ455" s="443"/>
      <c r="BR455" s="443"/>
      <c r="BS455" s="443"/>
      <c r="BT455" s="443"/>
      <c r="BU455" s="443"/>
      <c r="BV455" s="443"/>
      <c r="BW455" s="460"/>
      <c r="BX455" s="443"/>
      <c r="BY455" s="443"/>
      <c r="BZ455" s="443"/>
      <c r="CA455" s="443"/>
      <c r="CB455" s="443"/>
      <c r="CC455" s="443"/>
      <c r="CD455" s="443"/>
      <c r="CE455" s="443"/>
      <c r="CF455" s="460"/>
      <c r="CG455" s="443"/>
      <c r="CH455" s="443"/>
      <c r="CI455" s="443"/>
      <c r="CJ455" s="443"/>
      <c r="CK455" s="443"/>
      <c r="CL455" s="443"/>
      <c r="CM455" s="443"/>
      <c r="CN455" s="443"/>
      <c r="CO455" s="460"/>
      <c r="CP455" s="443"/>
      <c r="CQ455" s="443"/>
      <c r="CR455" s="443"/>
      <c r="CS455" s="443"/>
      <c r="CT455" s="443"/>
      <c r="CU455" s="443"/>
      <c r="CV455" s="443"/>
      <c r="CW455" s="443"/>
      <c r="CX455" s="460"/>
      <c r="CY455" s="443"/>
      <c r="CZ455" s="443"/>
      <c r="DA455" s="443"/>
      <c r="DB455" s="443"/>
      <c r="DC455" s="443"/>
      <c r="DD455" s="443"/>
      <c r="DE455" s="443"/>
      <c r="DF455" s="443"/>
      <c r="DG455" s="460"/>
      <c r="DH455" s="443"/>
      <c r="DI455" s="443"/>
      <c r="DJ455" s="443"/>
      <c r="DK455" s="443"/>
      <c r="DL455" s="443"/>
      <c r="DM455" s="443"/>
      <c r="DN455" s="443"/>
      <c r="DO455" s="443"/>
      <c r="DP455" s="460"/>
      <c r="DQ455" s="443"/>
      <c r="DR455" s="443"/>
      <c r="DS455" s="443"/>
      <c r="DT455" s="443"/>
      <c r="DU455" s="443"/>
      <c r="DV455" s="443"/>
      <c r="DW455" s="443"/>
      <c r="DX455" s="443"/>
      <c r="DY455" s="460"/>
      <c r="DZ455" s="443"/>
      <c r="EA455" s="443"/>
      <c r="EB455" s="443"/>
      <c r="EC455" s="443"/>
      <c r="ED455" s="443"/>
      <c r="EE455" s="443"/>
      <c r="EF455" s="443"/>
      <c r="EG455" s="443"/>
      <c r="EH455" s="460"/>
      <c r="EI455" s="443"/>
      <c r="EJ455" s="443"/>
      <c r="EK455" s="443"/>
      <c r="EL455" s="443"/>
      <c r="EM455" s="443"/>
      <c r="EN455" s="443"/>
      <c r="EO455" s="443"/>
      <c r="EP455" s="443"/>
      <c r="EQ455" s="460"/>
      <c r="ER455" s="443"/>
      <c r="ES455" s="443"/>
      <c r="ET455" s="443"/>
      <c r="EU455" s="443"/>
      <c r="EV455" s="443"/>
      <c r="EW455" s="443"/>
      <c r="EX455" s="443"/>
      <c r="EY455" s="443"/>
      <c r="EZ455" s="460"/>
      <c r="FA455" s="443"/>
      <c r="FB455" s="443"/>
      <c r="FC455" s="443"/>
      <c r="FD455" s="443"/>
      <c r="FE455" s="443"/>
      <c r="FF455" s="443"/>
      <c r="FG455" s="443"/>
      <c r="FH455" s="443"/>
      <c r="FI455" s="460"/>
      <c r="FJ455" s="443"/>
      <c r="FK455" s="443"/>
      <c r="FL455" s="443"/>
      <c r="FM455" s="443"/>
      <c r="FN455" s="443"/>
      <c r="FO455" s="443"/>
      <c r="FP455" s="443"/>
      <c r="FQ455" s="443"/>
      <c r="FR455" s="460"/>
      <c r="FS455" s="443"/>
      <c r="FT455" s="443"/>
      <c r="FU455" s="443"/>
      <c r="FV455" s="443"/>
      <c r="FW455" s="443"/>
      <c r="FX455" s="443"/>
      <c r="FY455" s="443"/>
      <c r="FZ455" s="443"/>
      <c r="GA455" s="460"/>
      <c r="GB455" s="443"/>
      <c r="GC455" s="443"/>
      <c r="GD455" s="443"/>
      <c r="GE455" s="443"/>
      <c r="GF455" s="443"/>
      <c r="GG455" s="443"/>
      <c r="GH455" s="443"/>
      <c r="GI455" s="443"/>
      <c r="GJ455" s="460"/>
      <c r="GK455" s="443"/>
      <c r="GL455" s="443"/>
      <c r="GM455" s="443"/>
      <c r="GN455" s="443"/>
      <c r="GO455" s="443"/>
      <c r="GP455" s="443"/>
      <c r="GQ455" s="443"/>
      <c r="GR455" s="443"/>
      <c r="GS455" s="460"/>
      <c r="GT455" s="443"/>
      <c r="GU455" s="443"/>
      <c r="GV455" s="443"/>
      <c r="GW455" s="443"/>
      <c r="GX455" s="443"/>
      <c r="GY455" s="443"/>
      <c r="GZ455" s="443"/>
      <c r="HA455" s="443"/>
      <c r="HB455" s="460"/>
      <c r="HC455" s="443"/>
      <c r="HD455" s="443"/>
      <c r="HE455" s="443"/>
      <c r="HF455" s="443"/>
      <c r="HG455" s="443"/>
      <c r="HH455" s="443"/>
      <c r="HI455" s="443"/>
      <c r="HJ455" s="443"/>
      <c r="HK455" s="460"/>
      <c r="HL455" s="443"/>
      <c r="HM455" s="443"/>
      <c r="HN455" s="443"/>
      <c r="HO455" s="443"/>
      <c r="HP455" s="443"/>
      <c r="HQ455" s="443"/>
      <c r="HR455" s="443"/>
      <c r="HS455" s="443"/>
      <c r="HT455" s="460"/>
      <c r="HU455" s="443"/>
      <c r="HV455" s="443"/>
      <c r="HW455" s="443"/>
      <c r="HX455" s="443"/>
      <c r="HY455" s="443"/>
      <c r="HZ455" s="443"/>
      <c r="IA455" s="443"/>
      <c r="IB455" s="443"/>
      <c r="IC455" s="460"/>
      <c r="ID455" s="443"/>
      <c r="IE455" s="443"/>
      <c r="IF455" s="443"/>
      <c r="IG455" s="443"/>
      <c r="IH455" s="443"/>
      <c r="II455" s="443"/>
      <c r="IJ455" s="443"/>
      <c r="IK455" s="443"/>
      <c r="IL455" s="460"/>
      <c r="IM455" s="443"/>
      <c r="IN455" s="443"/>
      <c r="IO455" s="443"/>
      <c r="IP455" s="443"/>
      <c r="IQ455" s="443"/>
      <c r="IR455" s="443"/>
      <c r="IS455" s="443"/>
      <c r="IT455" s="443"/>
      <c r="IU455" s="460"/>
      <c r="IV455" s="443"/>
      <c r="IW455" s="443"/>
      <c r="IX455" s="443"/>
      <c r="IY455" s="443"/>
      <c r="IZ455" s="443"/>
      <c r="JA455" s="443"/>
      <c r="JB455" s="443"/>
      <c r="JC455" s="443"/>
      <c r="JD455" s="460"/>
      <c r="JE455" s="443"/>
      <c r="JF455" s="443"/>
      <c r="JG455" s="443"/>
      <c r="JH455" s="443"/>
      <c r="JI455" s="443"/>
      <c r="JJ455" s="443"/>
      <c r="JK455" s="443"/>
      <c r="JL455" s="443"/>
      <c r="JM455" s="460"/>
      <c r="JN455" s="443"/>
      <c r="JO455" s="443"/>
      <c r="JP455" s="443"/>
      <c r="JQ455" s="443"/>
      <c r="JR455" s="443"/>
      <c r="JS455" s="443"/>
      <c r="JT455" s="443"/>
      <c r="JU455" s="443"/>
      <c r="JV455" s="460"/>
      <c r="JW455" s="443"/>
      <c r="JX455" s="443"/>
      <c r="JY455" s="443"/>
      <c r="JZ455" s="443"/>
      <c r="KA455" s="443"/>
      <c r="KB455" s="443"/>
      <c r="KC455" s="443"/>
      <c r="KD455" s="443"/>
      <c r="KE455" s="460"/>
      <c r="KF455" s="443"/>
      <c r="KG455" s="443"/>
      <c r="KH455" s="443"/>
      <c r="KI455" s="443"/>
      <c r="KJ455" s="443"/>
      <c r="KK455" s="443"/>
      <c r="KL455" s="443"/>
      <c r="KM455" s="443"/>
      <c r="KN455" s="460"/>
      <c r="KO455" s="443"/>
      <c r="KP455" s="443"/>
      <c r="KQ455" s="443"/>
      <c r="KR455" s="443"/>
      <c r="KS455" s="443"/>
      <c r="KT455" s="443"/>
      <c r="KU455" s="443"/>
      <c r="KV455" s="443"/>
      <c r="KW455" s="460"/>
      <c r="KX455" s="443"/>
      <c r="KY455" s="443"/>
      <c r="KZ455" s="443"/>
      <c r="LA455" s="443"/>
      <c r="LB455" s="443"/>
      <c r="LC455" s="443"/>
      <c r="LD455" s="443"/>
      <c r="LE455" s="443"/>
      <c r="LF455" s="460"/>
      <c r="LG455" s="443"/>
      <c r="LH455" s="443"/>
      <c r="LI455" s="443"/>
      <c r="LJ455" s="443"/>
      <c r="LK455" s="443"/>
      <c r="LL455" s="443"/>
      <c r="LM455" s="443"/>
      <c r="LN455" s="443"/>
      <c r="LO455" s="460"/>
      <c r="LP455" s="443"/>
      <c r="LQ455" s="443"/>
      <c r="LR455" s="443"/>
      <c r="LS455" s="443"/>
      <c r="LT455" s="443"/>
      <c r="LU455" s="443"/>
      <c r="LV455" s="443"/>
      <c r="LW455" s="443"/>
      <c r="LX455" s="460"/>
      <c r="LY455" s="443"/>
      <c r="LZ455" s="443"/>
      <c r="MA455" s="443"/>
      <c r="MB455" s="443"/>
      <c r="MC455" s="443"/>
      <c r="MD455" s="443"/>
      <c r="ME455" s="443"/>
      <c r="MF455" s="443"/>
      <c r="MG455" s="460"/>
      <c r="MH455" s="443"/>
      <c r="MI455" s="443"/>
      <c r="MJ455" s="443"/>
      <c r="MK455" s="443"/>
      <c r="ML455" s="443"/>
      <c r="MM455" s="443"/>
      <c r="MN455" s="443"/>
      <c r="MO455" s="443"/>
      <c r="MP455" s="460"/>
      <c r="MQ455" s="443"/>
      <c r="MR455" s="443"/>
      <c r="MS455" s="443"/>
      <c r="MT455" s="443"/>
      <c r="MU455" s="443"/>
      <c r="MV455" s="443"/>
      <c r="MW455" s="443"/>
      <c r="MX455" s="443"/>
      <c r="MY455" s="460"/>
      <c r="MZ455" s="443"/>
      <c r="NA455" s="443"/>
      <c r="NB455" s="443"/>
      <c r="NC455" s="443"/>
      <c r="ND455" s="443"/>
      <c r="NE455" s="443"/>
      <c r="NF455" s="443"/>
      <c r="NG455" s="443"/>
      <c r="NH455" s="460"/>
    </row>
    <row r="456" spans="1:372" ht="18">
      <c r="A456" s="443"/>
      <c r="C456" s="460"/>
      <c r="E456" s="444"/>
      <c r="F456" s="443"/>
      <c r="G456" s="443"/>
      <c r="H456" s="443"/>
      <c r="I456" s="443"/>
      <c r="J456" s="443"/>
      <c r="K456" s="443"/>
      <c r="L456" s="460"/>
      <c r="M456" s="443"/>
      <c r="N456" s="443"/>
      <c r="O456" s="443"/>
      <c r="P456" s="443"/>
      <c r="Q456" s="443"/>
      <c r="R456" s="443"/>
      <c r="S456" s="443"/>
      <c r="T456" s="443"/>
      <c r="U456" s="460"/>
      <c r="V456" s="443"/>
      <c r="W456" s="443"/>
      <c r="X456" s="443"/>
      <c r="Y456" s="443"/>
      <c r="Z456" s="443"/>
      <c r="AA456" s="443"/>
      <c r="AB456" s="443"/>
      <c r="AC456" s="443"/>
      <c r="AD456" s="460"/>
      <c r="AE456" s="721"/>
      <c r="AF456" s="722"/>
      <c r="AG456" s="668"/>
      <c r="AH456" s="722"/>
      <c r="AI456" s="722"/>
      <c r="AK456" s="443"/>
      <c r="AL456" s="443"/>
      <c r="AM456" s="460"/>
      <c r="AN456" s="441"/>
      <c r="AO456" s="446"/>
      <c r="AP456" s="681"/>
      <c r="AQ456" s="446"/>
      <c r="AR456" s="446"/>
      <c r="AS456" s="443"/>
      <c r="AT456" s="443"/>
      <c r="AU456" s="443"/>
      <c r="AV456" s="460"/>
      <c r="AW456" s="106" t="s">
        <v>1845</v>
      </c>
      <c r="AX456" s="302"/>
      <c r="AY456" s="446"/>
      <c r="AZ456" s="212">
        <v>11316.500000000095</v>
      </c>
      <c r="BA456" s="388" t="s">
        <v>2170</v>
      </c>
      <c r="BB456" s="443" t="s">
        <v>2093</v>
      </c>
      <c r="BC456" s="24"/>
      <c r="BD456" s="443"/>
      <c r="BE456" s="460"/>
      <c r="BF456" s="306" t="s">
        <v>842</v>
      </c>
      <c r="BG456" s="446"/>
      <c r="BH456" s="621"/>
      <c r="BI456" s="212">
        <v>20430.062500000058</v>
      </c>
      <c r="BJ456" s="388" t="s">
        <v>3806</v>
      </c>
      <c r="BK456" s="443" t="s">
        <v>2093</v>
      </c>
      <c r="BL456" s="443"/>
      <c r="BM456" s="443"/>
      <c r="BN456" s="460"/>
      <c r="BO456" s="443"/>
      <c r="BP456" s="443"/>
      <c r="BQ456" s="443"/>
      <c r="BR456" s="443"/>
      <c r="BS456" s="443"/>
      <c r="BT456" s="443"/>
      <c r="BU456" s="443"/>
      <c r="BV456" s="443"/>
      <c r="BW456" s="460"/>
      <c r="BX456" s="443"/>
      <c r="BY456" s="443"/>
      <c r="BZ456" s="443"/>
      <c r="CA456" s="443"/>
      <c r="CB456" s="443"/>
      <c r="CC456" s="443"/>
      <c r="CD456" s="443"/>
      <c r="CE456" s="443"/>
      <c r="CF456" s="460"/>
      <c r="CG456" s="443"/>
      <c r="CH456" s="443"/>
      <c r="CI456" s="443"/>
      <c r="CJ456" s="443"/>
      <c r="CK456" s="443"/>
      <c r="CL456" s="443"/>
      <c r="CM456" s="443"/>
      <c r="CN456" s="443"/>
      <c r="CO456" s="460"/>
      <c r="CP456" s="443"/>
      <c r="CQ456" s="443"/>
      <c r="CR456" s="443"/>
      <c r="CS456" s="443"/>
      <c r="CT456" s="443"/>
      <c r="CU456" s="443"/>
      <c r="CV456" s="443"/>
      <c r="CW456" s="443"/>
      <c r="CX456" s="460"/>
      <c r="CY456" s="443"/>
      <c r="CZ456" s="443"/>
      <c r="DA456" s="443"/>
      <c r="DB456" s="443"/>
      <c r="DC456" s="443"/>
      <c r="DD456" s="443"/>
      <c r="DE456" s="443"/>
      <c r="DF456" s="443"/>
      <c r="DG456" s="460"/>
      <c r="DH456" s="443"/>
      <c r="DI456" s="443"/>
      <c r="DJ456" s="443"/>
      <c r="DK456" s="443"/>
      <c r="DL456" s="443"/>
      <c r="DM456" s="443"/>
      <c r="DN456" s="443"/>
      <c r="DO456" s="443"/>
      <c r="DP456" s="460"/>
      <c r="DQ456" s="443"/>
      <c r="DR456" s="443"/>
      <c r="DS456" s="443"/>
      <c r="DT456" s="443"/>
      <c r="DU456" s="443"/>
      <c r="DV456" s="443"/>
      <c r="DW456" s="443"/>
      <c r="DX456" s="443"/>
      <c r="DY456" s="460"/>
      <c r="DZ456" s="443"/>
      <c r="EA456" s="443"/>
      <c r="EB456" s="443"/>
      <c r="EC456" s="443"/>
      <c r="ED456" s="443"/>
      <c r="EE456" s="443"/>
      <c r="EF456" s="443"/>
      <c r="EG456" s="443"/>
      <c r="EH456" s="460"/>
      <c r="EI456" s="443"/>
      <c r="EJ456" s="443"/>
      <c r="EK456" s="443"/>
      <c r="EL456" s="443"/>
      <c r="EM456" s="443"/>
      <c r="EN456" s="443"/>
      <c r="EO456" s="443"/>
      <c r="EP456" s="443"/>
      <c r="EQ456" s="460"/>
      <c r="ER456" s="443"/>
      <c r="ES456" s="443"/>
      <c r="ET456" s="443"/>
      <c r="EU456" s="443"/>
      <c r="EV456" s="443"/>
      <c r="EW456" s="443"/>
      <c r="EX456" s="443"/>
      <c r="EY456" s="443"/>
      <c r="EZ456" s="460"/>
      <c r="FA456" s="443"/>
      <c r="FB456" s="443"/>
      <c r="FC456" s="443"/>
      <c r="FD456" s="443"/>
      <c r="FE456" s="443"/>
      <c r="FF456" s="443"/>
      <c r="FG456" s="443"/>
      <c r="FH456" s="443"/>
      <c r="FI456" s="460"/>
      <c r="FJ456" s="443"/>
      <c r="FK456" s="443"/>
      <c r="FL456" s="443"/>
      <c r="FM456" s="443"/>
      <c r="FN456" s="443"/>
      <c r="FO456" s="443"/>
      <c r="FP456" s="443"/>
      <c r="FQ456" s="443"/>
      <c r="FR456" s="460"/>
      <c r="FS456" s="443"/>
      <c r="FT456" s="443"/>
      <c r="FU456" s="443"/>
      <c r="FV456" s="443"/>
      <c r="FW456" s="443"/>
      <c r="FX456" s="443"/>
      <c r="FY456" s="443"/>
      <c r="FZ456" s="443"/>
      <c r="GA456" s="460"/>
      <c r="GB456" s="443"/>
      <c r="GC456" s="443"/>
      <c r="GD456" s="443"/>
      <c r="GE456" s="443"/>
      <c r="GF456" s="443"/>
      <c r="GG456" s="443"/>
      <c r="GH456" s="443"/>
      <c r="GI456" s="443"/>
      <c r="GJ456" s="460"/>
      <c r="GK456" s="443"/>
      <c r="GL456" s="443"/>
      <c r="GM456" s="443"/>
      <c r="GN456" s="443"/>
      <c r="GO456" s="443"/>
      <c r="GP456" s="443"/>
      <c r="GQ456" s="443"/>
      <c r="GR456" s="443"/>
      <c r="GS456" s="460"/>
      <c r="GT456" s="443"/>
      <c r="GU456" s="443"/>
      <c r="GV456" s="443"/>
      <c r="GW456" s="443"/>
      <c r="GX456" s="443"/>
      <c r="GY456" s="443"/>
      <c r="GZ456" s="443"/>
      <c r="HA456" s="443"/>
      <c r="HB456" s="460"/>
      <c r="HC456" s="443"/>
      <c r="HD456" s="443"/>
      <c r="HE456" s="443"/>
      <c r="HF456" s="443"/>
      <c r="HG456" s="443"/>
      <c r="HH456" s="443"/>
      <c r="HI456" s="443"/>
      <c r="HJ456" s="443"/>
      <c r="HK456" s="460"/>
      <c r="HL456" s="443"/>
      <c r="HM456" s="443"/>
      <c r="HN456" s="443"/>
      <c r="HO456" s="443"/>
      <c r="HP456" s="443"/>
      <c r="HQ456" s="443"/>
      <c r="HR456" s="443"/>
      <c r="HS456" s="443"/>
      <c r="HT456" s="460"/>
      <c r="HU456" s="443"/>
      <c r="HV456" s="443"/>
      <c r="HW456" s="443"/>
      <c r="HX456" s="443"/>
      <c r="HY456" s="443"/>
      <c r="HZ456" s="443"/>
      <c r="IA456" s="443"/>
      <c r="IB456" s="443"/>
      <c r="IC456" s="460"/>
      <c r="ID456" s="443"/>
      <c r="IE456" s="443"/>
      <c r="IF456" s="443"/>
      <c r="IG456" s="443"/>
      <c r="IH456" s="443"/>
      <c r="II456" s="443"/>
      <c r="IJ456" s="443"/>
      <c r="IK456" s="443"/>
      <c r="IL456" s="460"/>
      <c r="IM456" s="443"/>
      <c r="IN456" s="443"/>
      <c r="IO456" s="443"/>
      <c r="IP456" s="443"/>
      <c r="IQ456" s="443"/>
      <c r="IR456" s="443"/>
      <c r="IS456" s="443"/>
      <c r="IT456" s="443"/>
      <c r="IU456" s="460"/>
      <c r="IV456" s="443"/>
      <c r="IW456" s="443"/>
      <c r="IX456" s="443"/>
      <c r="IY456" s="443"/>
      <c r="IZ456" s="443"/>
      <c r="JA456" s="443"/>
      <c r="JB456" s="443"/>
      <c r="JC456" s="443"/>
      <c r="JD456" s="460"/>
      <c r="JE456" s="443"/>
      <c r="JF456" s="443"/>
      <c r="JG456" s="443"/>
      <c r="JH456" s="443"/>
      <c r="JI456" s="443"/>
      <c r="JJ456" s="443"/>
      <c r="JK456" s="443"/>
      <c r="JL456" s="443"/>
      <c r="JM456" s="460"/>
      <c r="JN456" s="443"/>
      <c r="JO456" s="443"/>
      <c r="JP456" s="443"/>
      <c r="JQ456" s="443"/>
      <c r="JR456" s="443"/>
      <c r="JS456" s="443"/>
      <c r="JT456" s="443"/>
      <c r="JU456" s="443"/>
      <c r="JV456" s="460"/>
      <c r="JW456" s="443"/>
      <c r="JX456" s="443"/>
      <c r="JY456" s="443"/>
      <c r="JZ456" s="443"/>
      <c r="KA456" s="443"/>
      <c r="KB456" s="443"/>
      <c r="KC456" s="443"/>
      <c r="KD456" s="443"/>
      <c r="KE456" s="460"/>
      <c r="KF456" s="443"/>
      <c r="KG456" s="443"/>
      <c r="KH456" s="443"/>
      <c r="KI456" s="443"/>
      <c r="KJ456" s="443"/>
      <c r="KK456" s="443"/>
      <c r="KL456" s="443"/>
      <c r="KM456" s="443"/>
      <c r="KN456" s="460"/>
      <c r="KO456" s="443"/>
      <c r="KP456" s="443"/>
      <c r="KQ456" s="443"/>
      <c r="KR456" s="443"/>
      <c r="KS456" s="443"/>
      <c r="KT456" s="443"/>
      <c r="KU456" s="443"/>
      <c r="KV456" s="443"/>
      <c r="KW456" s="460"/>
      <c r="KX456" s="443"/>
      <c r="KY456" s="443"/>
      <c r="KZ456" s="443"/>
      <c r="LA456" s="443"/>
      <c r="LB456" s="443"/>
      <c r="LC456" s="443"/>
      <c r="LD456" s="443"/>
      <c r="LE456" s="443"/>
      <c r="LF456" s="460"/>
      <c r="LG456" s="443"/>
      <c r="LH456" s="443"/>
      <c r="LI456" s="443"/>
      <c r="LJ456" s="443"/>
      <c r="LK456" s="443"/>
      <c r="LL456" s="443"/>
      <c r="LM456" s="443"/>
      <c r="LN456" s="443"/>
      <c r="LO456" s="460"/>
      <c r="LP456" s="443"/>
      <c r="LQ456" s="443"/>
      <c r="LR456" s="443"/>
      <c r="LS456" s="443"/>
      <c r="LT456" s="443"/>
      <c r="LU456" s="443"/>
      <c r="LV456" s="443"/>
      <c r="LW456" s="443"/>
      <c r="LX456" s="460"/>
      <c r="LY456" s="443"/>
      <c r="LZ456" s="443"/>
      <c r="MA456" s="443"/>
      <c r="MB456" s="443"/>
      <c r="MC456" s="443"/>
      <c r="MD456" s="443"/>
      <c r="ME456" s="443"/>
      <c r="MF456" s="443"/>
      <c r="MG456" s="460"/>
      <c r="MH456" s="443"/>
      <c r="MI456" s="443"/>
      <c r="MJ456" s="443"/>
      <c r="MK456" s="443"/>
      <c r="ML456" s="443"/>
      <c r="MM456" s="443"/>
      <c r="MN456" s="443"/>
      <c r="MO456" s="443"/>
      <c r="MP456" s="460"/>
      <c r="MQ456" s="443"/>
      <c r="MR456" s="443"/>
      <c r="MS456" s="443"/>
      <c r="MT456" s="443"/>
      <c r="MU456" s="443"/>
      <c r="MV456" s="443"/>
      <c r="MW456" s="443"/>
      <c r="MX456" s="443"/>
      <c r="MY456" s="460"/>
      <c r="MZ456" s="443"/>
      <c r="NA456" s="443"/>
      <c r="NB456" s="443"/>
      <c r="NC456" s="443"/>
      <c r="ND456" s="443"/>
      <c r="NE456" s="443"/>
      <c r="NF456" s="443"/>
      <c r="NG456" s="443"/>
      <c r="NH456" s="460"/>
    </row>
    <row r="457" spans="1:372" ht="18">
      <c r="A457" s="443"/>
      <c r="C457" s="460"/>
      <c r="E457" s="444"/>
      <c r="F457" s="443"/>
      <c r="G457" s="443"/>
      <c r="H457" s="443"/>
      <c r="I457" s="443"/>
      <c r="J457" s="443"/>
      <c r="K457" s="443"/>
      <c r="L457" s="460"/>
      <c r="M457" s="443"/>
      <c r="N457" s="443"/>
      <c r="O457" s="443"/>
      <c r="P457" s="443"/>
      <c r="Q457" s="443"/>
      <c r="R457" s="443"/>
      <c r="S457" s="443"/>
      <c r="T457" s="443"/>
      <c r="U457" s="460"/>
      <c r="V457" s="443"/>
      <c r="W457" s="443"/>
      <c r="X457" s="443"/>
      <c r="Y457" s="443"/>
      <c r="Z457" s="443"/>
      <c r="AA457" s="443"/>
      <c r="AB457" s="443"/>
      <c r="AC457" s="443"/>
      <c r="AD457" s="460"/>
      <c r="AE457" s="443"/>
      <c r="AF457" s="443"/>
      <c r="AG457" s="443"/>
      <c r="AH457" s="443"/>
      <c r="AI457" s="443"/>
      <c r="AJ457" s="443"/>
      <c r="AK457" s="443"/>
      <c r="AL457" s="443"/>
      <c r="AM457" s="460"/>
      <c r="AN457" s="446"/>
      <c r="AO457" s="446"/>
      <c r="AP457" s="681"/>
      <c r="AQ457" s="446"/>
      <c r="AR457" s="446"/>
      <c r="AS457" s="443"/>
      <c r="AT457" s="443"/>
      <c r="AU457" s="443"/>
      <c r="AV457" s="460"/>
      <c r="AW457" s="655">
        <v>2020</v>
      </c>
      <c r="AX457" s="443"/>
      <c r="AZ457" s="471"/>
      <c r="BB457" s="443"/>
      <c r="BC457" s="24"/>
      <c r="BD457" s="443"/>
      <c r="BE457" s="460"/>
      <c r="BF457" s="655" t="s">
        <v>1953</v>
      </c>
      <c r="BI457" s="471"/>
      <c r="BJ457" s="443"/>
      <c r="BK457" s="443"/>
      <c r="BL457" s="443"/>
      <c r="BM457" s="443"/>
      <c r="BN457" s="460"/>
      <c r="BO457" s="443"/>
      <c r="BP457" s="443"/>
      <c r="BQ457" s="443"/>
      <c r="BR457" s="443"/>
      <c r="BS457" s="443"/>
      <c r="BT457" s="443"/>
      <c r="BU457" s="443"/>
      <c r="BV457" s="443"/>
      <c r="BW457" s="460"/>
      <c r="BX457" s="443"/>
      <c r="BY457" s="443"/>
      <c r="BZ457" s="443"/>
      <c r="CA457" s="443"/>
      <c r="CB457" s="443"/>
      <c r="CC457" s="443"/>
      <c r="CD457" s="443"/>
      <c r="CE457" s="443"/>
      <c r="CF457" s="460"/>
      <c r="CG457" s="443"/>
      <c r="CH457" s="443"/>
      <c r="CI457" s="443"/>
      <c r="CJ457" s="443"/>
      <c r="CK457" s="443"/>
      <c r="CL457" s="443"/>
      <c r="CM457" s="443"/>
      <c r="CN457" s="443"/>
      <c r="CO457" s="460"/>
      <c r="CP457" s="443"/>
      <c r="CQ457" s="443"/>
      <c r="CR457" s="443"/>
      <c r="CS457" s="443"/>
      <c r="CT457" s="443"/>
      <c r="CU457" s="443"/>
      <c r="CV457" s="443"/>
      <c r="CW457" s="443"/>
      <c r="CX457" s="460"/>
      <c r="CY457" s="443"/>
      <c r="CZ457" s="443"/>
      <c r="DA457" s="443"/>
      <c r="DB457" s="443"/>
      <c r="DC457" s="443"/>
      <c r="DD457" s="443"/>
      <c r="DE457" s="443"/>
      <c r="DF457" s="443"/>
      <c r="DG457" s="460"/>
      <c r="DH457" s="443"/>
      <c r="DI457" s="443"/>
      <c r="DJ457" s="443"/>
      <c r="DK457" s="443"/>
      <c r="DL457" s="443"/>
      <c r="DM457" s="443"/>
      <c r="DN457" s="443"/>
      <c r="DO457" s="443"/>
      <c r="DP457" s="460"/>
      <c r="DQ457" s="443"/>
      <c r="DR457" s="443"/>
      <c r="DS457" s="443"/>
      <c r="DT457" s="443"/>
      <c r="DU457" s="443"/>
      <c r="DV457" s="443"/>
      <c r="DW457" s="443"/>
      <c r="DX457" s="443"/>
      <c r="DY457" s="460"/>
      <c r="DZ457" s="443"/>
      <c r="EA457" s="443"/>
      <c r="EB457" s="443"/>
      <c r="EC457" s="443"/>
      <c r="ED457" s="443"/>
      <c r="EE457" s="443"/>
      <c r="EF457" s="443"/>
      <c r="EG457" s="443"/>
      <c r="EH457" s="460"/>
      <c r="EI457" s="443"/>
      <c r="EJ457" s="443"/>
      <c r="EK457" s="443"/>
      <c r="EL457" s="443"/>
      <c r="EM457" s="443"/>
      <c r="EN457" s="443"/>
      <c r="EO457" s="443"/>
      <c r="EP457" s="443"/>
      <c r="EQ457" s="460"/>
      <c r="ER457" s="443"/>
      <c r="ES457" s="443"/>
      <c r="ET457" s="443"/>
      <c r="EU457" s="443"/>
      <c r="EV457" s="443"/>
      <c r="EW457" s="443"/>
      <c r="EX457" s="443"/>
      <c r="EY457" s="443"/>
      <c r="EZ457" s="460"/>
      <c r="FA457" s="443"/>
      <c r="FB457" s="443"/>
      <c r="FC457" s="443"/>
      <c r="FD457" s="443"/>
      <c r="FE457" s="443"/>
      <c r="FF457" s="443"/>
      <c r="FG457" s="443"/>
      <c r="FH457" s="443"/>
      <c r="FI457" s="460"/>
      <c r="FJ457" s="443"/>
      <c r="FK457" s="443"/>
      <c r="FL457" s="443"/>
      <c r="FM457" s="443"/>
      <c r="FN457" s="443"/>
      <c r="FO457" s="443"/>
      <c r="FP457" s="443"/>
      <c r="FQ457" s="443"/>
      <c r="FR457" s="460"/>
      <c r="FS457" s="443"/>
      <c r="FT457" s="443"/>
      <c r="FU457" s="443"/>
      <c r="FV457" s="443"/>
      <c r="FW457" s="443"/>
      <c r="FX457" s="443"/>
      <c r="FY457" s="443"/>
      <c r="FZ457" s="443"/>
      <c r="GA457" s="460"/>
      <c r="GB457" s="443"/>
      <c r="GC457" s="443"/>
      <c r="GD457" s="443"/>
      <c r="GE457" s="443"/>
      <c r="GF457" s="443"/>
      <c r="GG457" s="443"/>
      <c r="GH457" s="443"/>
      <c r="GI457" s="443"/>
      <c r="GJ457" s="460"/>
      <c r="GK457" s="443"/>
      <c r="GL457" s="443"/>
      <c r="GM457" s="443"/>
      <c r="GN457" s="443"/>
      <c r="GO457" s="443"/>
      <c r="GP457" s="443"/>
      <c r="GQ457" s="443"/>
      <c r="GR457" s="443"/>
      <c r="GS457" s="460"/>
      <c r="GT457" s="443"/>
      <c r="GU457" s="443"/>
      <c r="GV457" s="443"/>
      <c r="GW457" s="443"/>
      <c r="GX457" s="443"/>
      <c r="GY457" s="443"/>
      <c r="GZ457" s="443"/>
      <c r="HA457" s="443"/>
      <c r="HB457" s="460"/>
      <c r="HC457" s="443"/>
      <c r="HD457" s="443"/>
      <c r="HE457" s="443"/>
      <c r="HF457" s="443"/>
      <c r="HG457" s="443"/>
      <c r="HH457" s="443"/>
      <c r="HI457" s="443"/>
      <c r="HJ457" s="443"/>
      <c r="HK457" s="460"/>
      <c r="HL457" s="443"/>
      <c r="HM457" s="443"/>
      <c r="HN457" s="443"/>
      <c r="HO457" s="443"/>
      <c r="HP457" s="443"/>
      <c r="HQ457" s="443"/>
      <c r="HR457" s="443"/>
      <c r="HS457" s="443"/>
      <c r="HT457" s="460"/>
      <c r="HU457" s="443"/>
      <c r="HV457" s="443"/>
      <c r="HW457" s="443"/>
      <c r="HX457" s="443"/>
      <c r="HY457" s="443"/>
      <c r="HZ457" s="443"/>
      <c r="IA457" s="443"/>
      <c r="IB457" s="443"/>
      <c r="IC457" s="460"/>
      <c r="ID457" s="443"/>
      <c r="IE457" s="443"/>
      <c r="IF457" s="443"/>
      <c r="IG457" s="443"/>
      <c r="IH457" s="443"/>
      <c r="II457" s="443"/>
      <c r="IJ457" s="443"/>
      <c r="IK457" s="443"/>
      <c r="IL457" s="460"/>
      <c r="IM457" s="443"/>
      <c r="IN457" s="443"/>
      <c r="IO457" s="443"/>
      <c r="IP457" s="443"/>
      <c r="IQ457" s="443"/>
      <c r="IR457" s="443"/>
      <c r="IS457" s="443"/>
      <c r="IT457" s="443"/>
      <c r="IU457" s="460"/>
      <c r="IV457" s="443"/>
      <c r="IW457" s="443"/>
      <c r="IX457" s="443"/>
      <c r="IY457" s="443"/>
      <c r="IZ457" s="443"/>
      <c r="JA457" s="443"/>
      <c r="JB457" s="443"/>
      <c r="JC457" s="443"/>
      <c r="JD457" s="460"/>
      <c r="JE457" s="443"/>
      <c r="JF457" s="443"/>
      <c r="JG457" s="443"/>
      <c r="JH457" s="443"/>
      <c r="JI457" s="443"/>
      <c r="JJ457" s="443"/>
      <c r="JK457" s="443"/>
      <c r="JL457" s="443"/>
      <c r="JM457" s="460"/>
      <c r="JN457" s="443"/>
      <c r="JO457" s="443"/>
      <c r="JP457" s="443"/>
      <c r="JQ457" s="443"/>
      <c r="JR457" s="443"/>
      <c r="JS457" s="443"/>
      <c r="JT457" s="443"/>
      <c r="JU457" s="443"/>
      <c r="JV457" s="460"/>
      <c r="JW457" s="443"/>
      <c r="JX457" s="443"/>
      <c r="JY457" s="443"/>
      <c r="JZ457" s="443"/>
      <c r="KA457" s="443"/>
      <c r="KB457" s="443"/>
      <c r="KC457" s="443"/>
      <c r="KD457" s="443"/>
      <c r="KE457" s="460"/>
      <c r="KF457" s="443"/>
      <c r="KG457" s="443"/>
      <c r="KH457" s="443"/>
      <c r="KI457" s="443"/>
      <c r="KJ457" s="443"/>
      <c r="KK457" s="443"/>
      <c r="KL457" s="443"/>
      <c r="KM457" s="443"/>
      <c r="KN457" s="460"/>
      <c r="KO457" s="443"/>
      <c r="KP457" s="443"/>
      <c r="KQ457" s="443"/>
      <c r="KR457" s="443"/>
      <c r="KS457" s="443"/>
      <c r="KT457" s="443"/>
      <c r="KU457" s="443"/>
      <c r="KV457" s="443"/>
      <c r="KW457" s="460"/>
      <c r="KX457" s="443"/>
      <c r="KY457" s="443"/>
      <c r="KZ457" s="443"/>
      <c r="LA457" s="443"/>
      <c r="LB457" s="443"/>
      <c r="LC457" s="443"/>
      <c r="LD457" s="443"/>
      <c r="LE457" s="443"/>
      <c r="LF457" s="460"/>
      <c r="LG457" s="443"/>
      <c r="LH457" s="443"/>
      <c r="LI457" s="443"/>
      <c r="LJ457" s="443"/>
      <c r="LK457" s="443"/>
      <c r="LL457" s="443"/>
      <c r="LM457" s="443"/>
      <c r="LN457" s="443"/>
      <c r="LO457" s="460"/>
      <c r="LP457" s="443"/>
      <c r="LQ457" s="443"/>
      <c r="LR457" s="443"/>
      <c r="LS457" s="443"/>
      <c r="LT457" s="443"/>
      <c r="LU457" s="443"/>
      <c r="LV457" s="443"/>
      <c r="LW457" s="443"/>
      <c r="LX457" s="460"/>
      <c r="LY457" s="443"/>
      <c r="LZ457" s="443"/>
      <c r="MA457" s="443"/>
      <c r="MB457" s="443"/>
      <c r="MC457" s="443"/>
      <c r="MD457" s="443"/>
      <c r="ME457" s="443"/>
      <c r="MF457" s="443"/>
      <c r="MG457" s="460"/>
      <c r="MH457" s="443"/>
      <c r="MI457" s="443"/>
      <c r="MJ457" s="443"/>
      <c r="MK457" s="443"/>
      <c r="ML457" s="443"/>
      <c r="MM457" s="443"/>
      <c r="MN457" s="443"/>
      <c r="MO457" s="443"/>
      <c r="MP457" s="460"/>
      <c r="MQ457" s="443"/>
      <c r="MR457" s="443"/>
      <c r="MS457" s="443"/>
      <c r="MT457" s="443"/>
      <c r="MU457" s="443"/>
      <c r="MV457" s="443"/>
      <c r="MW457" s="443"/>
      <c r="MX457" s="443"/>
      <c r="MY457" s="460"/>
      <c r="MZ457" s="443"/>
      <c r="NA457" s="443"/>
      <c r="NB457" s="443"/>
      <c r="NC457" s="443"/>
      <c r="ND457" s="443"/>
      <c r="NE457" s="443"/>
      <c r="NF457" s="443"/>
      <c r="NG457" s="443"/>
      <c r="NH457" s="460"/>
    </row>
    <row r="458" spans="1:372" ht="18">
      <c r="A458" s="443"/>
      <c r="C458" s="460"/>
      <c r="E458" s="444"/>
      <c r="F458" s="443"/>
      <c r="G458" s="443"/>
      <c r="H458" s="443"/>
      <c r="I458" s="443"/>
      <c r="J458" s="443"/>
      <c r="K458" s="443"/>
      <c r="L458" s="460"/>
      <c r="M458" s="443"/>
      <c r="N458" s="443"/>
      <c r="O458" s="443"/>
      <c r="P458" s="443"/>
      <c r="Q458" s="443"/>
      <c r="R458" s="443"/>
      <c r="S458" s="443"/>
      <c r="T458" s="443"/>
      <c r="U458" s="460"/>
      <c r="V458" s="443"/>
      <c r="W458" s="443"/>
      <c r="X458" s="443"/>
      <c r="Y458" s="443"/>
      <c r="Z458" s="443"/>
      <c r="AA458" s="443"/>
      <c r="AB458" s="443"/>
      <c r="AC458" s="443"/>
      <c r="AD458" s="460"/>
      <c r="AE458" s="443"/>
      <c r="AF458" s="443"/>
      <c r="AG458" s="443"/>
      <c r="AH458" s="443"/>
      <c r="AI458" s="443"/>
      <c r="AJ458" s="443"/>
      <c r="AK458" s="443"/>
      <c r="AL458" s="443"/>
      <c r="AM458" s="460"/>
      <c r="AN458" s="446"/>
      <c r="AO458" s="446"/>
      <c r="AP458" s="682"/>
      <c r="AQ458" s="446"/>
      <c r="AR458" s="446"/>
      <c r="AS458" s="443"/>
      <c r="AT458" s="443"/>
      <c r="AU458" s="443"/>
      <c r="AV458" s="460"/>
      <c r="AW458" s="306" t="s">
        <v>164</v>
      </c>
      <c r="AX458" s="286"/>
      <c r="AY458" s="446"/>
      <c r="AZ458" s="212">
        <v>9763.375</v>
      </c>
      <c r="BA458" s="388" t="s">
        <v>2171</v>
      </c>
      <c r="BB458" s="443" t="s">
        <v>2094</v>
      </c>
      <c r="BC458" s="24"/>
      <c r="BD458" s="443"/>
      <c r="BE458" s="460"/>
      <c r="BF458" s="538" t="s">
        <v>2239</v>
      </c>
      <c r="BG458" s="446"/>
      <c r="BH458" s="621"/>
      <c r="BI458" s="212">
        <v>19623.499999999811</v>
      </c>
      <c r="BJ458" s="388" t="s">
        <v>3807</v>
      </c>
      <c r="BK458" s="443" t="s">
        <v>2094</v>
      </c>
      <c r="BL458" s="443"/>
      <c r="BM458" s="443"/>
      <c r="BN458" s="460"/>
      <c r="BO458" s="443"/>
      <c r="BP458" s="443"/>
      <c r="BQ458" s="443"/>
      <c r="BR458" s="443"/>
      <c r="BS458" s="443"/>
      <c r="BT458" s="443"/>
      <c r="BU458" s="443"/>
      <c r="BV458" s="443"/>
      <c r="BW458" s="460"/>
      <c r="BX458" s="443"/>
      <c r="BY458" s="443"/>
      <c r="BZ458" s="443"/>
      <c r="CA458" s="443"/>
      <c r="CB458" s="443"/>
      <c r="CC458" s="443"/>
      <c r="CD458" s="443"/>
      <c r="CE458" s="443"/>
      <c r="CF458" s="460"/>
      <c r="CG458" s="443"/>
      <c r="CH458" s="443"/>
      <c r="CI458" s="443"/>
      <c r="CJ458" s="443"/>
      <c r="CK458" s="443"/>
      <c r="CL458" s="443"/>
      <c r="CM458" s="443"/>
      <c r="CN458" s="443"/>
      <c r="CO458" s="460"/>
      <c r="CP458" s="443"/>
      <c r="CQ458" s="443"/>
      <c r="CR458" s="443"/>
      <c r="CS458" s="443"/>
      <c r="CT458" s="443"/>
      <c r="CU458" s="443"/>
      <c r="CV458" s="443"/>
      <c r="CW458" s="443"/>
      <c r="CX458" s="460"/>
      <c r="CY458" s="443"/>
      <c r="CZ458" s="443"/>
      <c r="DA458" s="443"/>
      <c r="DB458" s="443"/>
      <c r="DC458" s="443"/>
      <c r="DD458" s="443"/>
      <c r="DE458" s="443"/>
      <c r="DF458" s="443"/>
      <c r="DG458" s="460"/>
      <c r="DH458" s="443"/>
      <c r="DI458" s="443"/>
      <c r="DJ458" s="443"/>
      <c r="DK458" s="443"/>
      <c r="DL458" s="443"/>
      <c r="DM458" s="443"/>
      <c r="DN458" s="443"/>
      <c r="DO458" s="443"/>
      <c r="DP458" s="460"/>
      <c r="DQ458" s="443"/>
      <c r="DR458" s="443"/>
      <c r="DS458" s="443"/>
      <c r="DT458" s="443"/>
      <c r="DU458" s="443"/>
      <c r="DV458" s="443"/>
      <c r="DW458" s="443"/>
      <c r="DX458" s="443"/>
      <c r="DY458" s="460"/>
      <c r="DZ458" s="443"/>
      <c r="EA458" s="443"/>
      <c r="EB458" s="443"/>
      <c r="EC458" s="443"/>
      <c r="ED458" s="443"/>
      <c r="EE458" s="443"/>
      <c r="EF458" s="443"/>
      <c r="EG458" s="443"/>
      <c r="EH458" s="460"/>
      <c r="EI458" s="443"/>
      <c r="EJ458" s="443"/>
      <c r="EK458" s="443"/>
      <c r="EL458" s="443"/>
      <c r="EM458" s="443"/>
      <c r="EN458" s="443"/>
      <c r="EO458" s="443"/>
      <c r="EP458" s="443"/>
      <c r="EQ458" s="460"/>
      <c r="ER458" s="443"/>
      <c r="ES458" s="443"/>
      <c r="ET458" s="443"/>
      <c r="EU458" s="443"/>
      <c r="EV458" s="443"/>
      <c r="EW458" s="443"/>
      <c r="EX458" s="443"/>
      <c r="EY458" s="443"/>
      <c r="EZ458" s="460"/>
      <c r="FA458" s="443"/>
      <c r="FB458" s="443"/>
      <c r="FC458" s="443"/>
      <c r="FD458" s="443"/>
      <c r="FE458" s="443"/>
      <c r="FF458" s="443"/>
      <c r="FG458" s="443"/>
      <c r="FH458" s="443"/>
      <c r="FI458" s="460"/>
      <c r="FJ458" s="443"/>
      <c r="FK458" s="443"/>
      <c r="FL458" s="443"/>
      <c r="FM458" s="443"/>
      <c r="FN458" s="443"/>
      <c r="FO458" s="443"/>
      <c r="FP458" s="443"/>
      <c r="FQ458" s="443"/>
      <c r="FR458" s="460"/>
      <c r="FS458" s="443"/>
      <c r="FT458" s="443"/>
      <c r="FU458" s="443"/>
      <c r="FV458" s="443"/>
      <c r="FW458" s="443"/>
      <c r="FX458" s="443"/>
      <c r="FY458" s="443"/>
      <c r="FZ458" s="443"/>
      <c r="GA458" s="460"/>
      <c r="GB458" s="443"/>
      <c r="GC458" s="443"/>
      <c r="GD458" s="443"/>
      <c r="GE458" s="443"/>
      <c r="GF458" s="443"/>
      <c r="GG458" s="443"/>
      <c r="GH458" s="443"/>
      <c r="GI458" s="443"/>
      <c r="GJ458" s="460"/>
      <c r="GK458" s="443"/>
      <c r="GL458" s="443"/>
      <c r="GM458" s="443"/>
      <c r="GN458" s="443"/>
      <c r="GO458" s="443"/>
      <c r="GP458" s="443"/>
      <c r="GQ458" s="443"/>
      <c r="GR458" s="443"/>
      <c r="GS458" s="460"/>
      <c r="GT458" s="443"/>
      <c r="GU458" s="443"/>
      <c r="GV458" s="443"/>
      <c r="GW458" s="443"/>
      <c r="GX458" s="443"/>
      <c r="GY458" s="443"/>
      <c r="GZ458" s="443"/>
      <c r="HA458" s="443"/>
      <c r="HB458" s="460"/>
      <c r="HC458" s="443"/>
      <c r="HD458" s="443"/>
      <c r="HE458" s="443"/>
      <c r="HF458" s="443"/>
      <c r="HG458" s="443"/>
      <c r="HH458" s="443"/>
      <c r="HI458" s="443"/>
      <c r="HJ458" s="443"/>
      <c r="HK458" s="460"/>
      <c r="HL458" s="443"/>
      <c r="HM458" s="443"/>
      <c r="HN458" s="443"/>
      <c r="HO458" s="443"/>
      <c r="HP458" s="443"/>
      <c r="HQ458" s="443"/>
      <c r="HR458" s="443"/>
      <c r="HS458" s="443"/>
      <c r="HT458" s="460"/>
      <c r="HU458" s="443"/>
      <c r="HV458" s="443"/>
      <c r="HW458" s="443"/>
      <c r="HX458" s="443"/>
      <c r="HY458" s="443"/>
      <c r="HZ458" s="443"/>
      <c r="IA458" s="443"/>
      <c r="IB458" s="443"/>
      <c r="IC458" s="460"/>
      <c r="ID458" s="443"/>
      <c r="IE458" s="443"/>
      <c r="IF458" s="443"/>
      <c r="IG458" s="443"/>
      <c r="IH458" s="443"/>
      <c r="II458" s="443"/>
      <c r="IJ458" s="443"/>
      <c r="IK458" s="443"/>
      <c r="IL458" s="460"/>
      <c r="IM458" s="443"/>
      <c r="IN458" s="443"/>
      <c r="IO458" s="443"/>
      <c r="IP458" s="443"/>
      <c r="IQ458" s="443"/>
      <c r="IR458" s="443"/>
      <c r="IS458" s="443"/>
      <c r="IT458" s="443"/>
      <c r="IU458" s="460"/>
      <c r="IV458" s="443"/>
      <c r="IW458" s="443"/>
      <c r="IX458" s="443"/>
      <c r="IY458" s="443"/>
      <c r="IZ458" s="443"/>
      <c r="JA458" s="443"/>
      <c r="JB458" s="443"/>
      <c r="JC458" s="443"/>
      <c r="JD458" s="460"/>
      <c r="JE458" s="443"/>
      <c r="JF458" s="443"/>
      <c r="JG458" s="443"/>
      <c r="JH458" s="443"/>
      <c r="JI458" s="443"/>
      <c r="JJ458" s="443"/>
      <c r="JK458" s="443"/>
      <c r="JL458" s="443"/>
      <c r="JM458" s="460"/>
      <c r="JN458" s="443"/>
      <c r="JO458" s="443"/>
      <c r="JP458" s="443"/>
      <c r="JQ458" s="443"/>
      <c r="JR458" s="443"/>
      <c r="JS458" s="443"/>
      <c r="JT458" s="443"/>
      <c r="JU458" s="443"/>
      <c r="JV458" s="460"/>
      <c r="JW458" s="443"/>
      <c r="JX458" s="443"/>
      <c r="JY458" s="443"/>
      <c r="JZ458" s="443"/>
      <c r="KA458" s="443"/>
      <c r="KB458" s="443"/>
      <c r="KC458" s="443"/>
      <c r="KD458" s="443"/>
      <c r="KE458" s="460"/>
      <c r="KF458" s="443"/>
      <c r="KG458" s="443"/>
      <c r="KH458" s="443"/>
      <c r="KI458" s="443"/>
      <c r="KJ458" s="443"/>
      <c r="KK458" s="443"/>
      <c r="KL458" s="443"/>
      <c r="KM458" s="443"/>
      <c r="KN458" s="460"/>
      <c r="KO458" s="443"/>
      <c r="KP458" s="443"/>
      <c r="KQ458" s="443"/>
      <c r="KR458" s="443"/>
      <c r="KS458" s="443"/>
      <c r="KT458" s="443"/>
      <c r="KU458" s="443"/>
      <c r="KV458" s="443"/>
      <c r="KW458" s="460"/>
      <c r="KX458" s="443"/>
      <c r="KY458" s="443"/>
      <c r="KZ458" s="443"/>
      <c r="LA458" s="443"/>
      <c r="LB458" s="443"/>
      <c r="LC458" s="443"/>
      <c r="LD458" s="443"/>
      <c r="LE458" s="443"/>
      <c r="LF458" s="460"/>
      <c r="LG458" s="443"/>
      <c r="LH458" s="443"/>
      <c r="LI458" s="443"/>
      <c r="LJ458" s="443"/>
      <c r="LK458" s="443"/>
      <c r="LL458" s="443"/>
      <c r="LM458" s="443"/>
      <c r="LN458" s="443"/>
      <c r="LO458" s="460"/>
      <c r="LP458" s="443"/>
      <c r="LQ458" s="443"/>
      <c r="LR458" s="443"/>
      <c r="LS458" s="443"/>
      <c r="LT458" s="443"/>
      <c r="LU458" s="443"/>
      <c r="LV458" s="443"/>
      <c r="LW458" s="443"/>
      <c r="LX458" s="460"/>
      <c r="LY458" s="443"/>
      <c r="LZ458" s="443"/>
      <c r="MA458" s="443"/>
      <c r="MB458" s="443"/>
      <c r="MC458" s="443"/>
      <c r="MD458" s="443"/>
      <c r="ME458" s="443"/>
      <c r="MF458" s="443"/>
      <c r="MG458" s="460"/>
      <c r="MH458" s="443"/>
      <c r="MI458" s="443"/>
      <c r="MJ458" s="443"/>
      <c r="MK458" s="443"/>
      <c r="ML458" s="443"/>
      <c r="MM458" s="443"/>
      <c r="MN458" s="443"/>
      <c r="MO458" s="443"/>
      <c r="MP458" s="460"/>
      <c r="MQ458" s="443"/>
      <c r="MR458" s="443"/>
      <c r="MS458" s="443"/>
      <c r="MT458" s="443"/>
      <c r="MU458" s="443"/>
      <c r="MV458" s="443"/>
      <c r="MW458" s="443"/>
      <c r="MX458" s="443"/>
      <c r="MY458" s="460"/>
      <c r="MZ458" s="443"/>
      <c r="NA458" s="443"/>
      <c r="NB458" s="443"/>
      <c r="NC458" s="443"/>
      <c r="ND458" s="443"/>
      <c r="NE458" s="443"/>
      <c r="NF458" s="443"/>
      <c r="NG458" s="443"/>
      <c r="NH458" s="460"/>
    </row>
    <row r="459" spans="1:372" ht="18">
      <c r="A459" s="443"/>
      <c r="C459" s="460"/>
      <c r="E459" s="444"/>
      <c r="F459" s="443"/>
      <c r="G459" s="443"/>
      <c r="H459" s="443"/>
      <c r="I459" s="443"/>
      <c r="J459" s="443"/>
      <c r="K459" s="443"/>
      <c r="L459" s="460"/>
      <c r="M459" s="443"/>
      <c r="N459" s="443"/>
      <c r="O459" s="443"/>
      <c r="P459" s="443"/>
      <c r="Q459" s="443"/>
      <c r="R459" s="443"/>
      <c r="S459" s="443"/>
      <c r="T459" s="443"/>
      <c r="U459" s="460"/>
      <c r="V459" s="443"/>
      <c r="W459" s="443"/>
      <c r="X459" s="443"/>
      <c r="Y459" s="443"/>
      <c r="Z459" s="443"/>
      <c r="AA459" s="443"/>
      <c r="AB459" s="443"/>
      <c r="AC459" s="443"/>
      <c r="AD459" s="460"/>
      <c r="AE459" s="443"/>
      <c r="AF459" s="443"/>
      <c r="AG459" s="443"/>
      <c r="AH459" s="443"/>
      <c r="AI459" s="443"/>
      <c r="AJ459" s="443"/>
      <c r="AK459" s="443"/>
      <c r="AL459" s="443"/>
      <c r="AM459" s="460"/>
      <c r="AN459" s="441"/>
      <c r="AO459" s="446"/>
      <c r="AP459" s="681"/>
      <c r="AQ459" s="446"/>
      <c r="AR459" s="446"/>
      <c r="AS459" s="443"/>
      <c r="AT459" s="443"/>
      <c r="AU459" s="443"/>
      <c r="AV459" s="460"/>
      <c r="AW459" s="62">
        <v>2018</v>
      </c>
      <c r="AX459" s="443"/>
      <c r="AZ459" s="471"/>
      <c r="BB459" s="443"/>
      <c r="BC459" s="24"/>
      <c r="BD459" s="443"/>
      <c r="BE459" s="460"/>
      <c r="BF459" s="655">
        <v>2021</v>
      </c>
      <c r="BI459" s="471"/>
      <c r="BJ459" s="443"/>
      <c r="BK459" s="443"/>
      <c r="BL459" s="443"/>
      <c r="BM459" s="443"/>
      <c r="BN459" s="460"/>
      <c r="BO459" s="443"/>
      <c r="BP459" s="443"/>
      <c r="BQ459" s="443"/>
      <c r="BR459" s="443"/>
      <c r="BS459" s="443"/>
      <c r="BT459" s="443"/>
      <c r="BU459" s="443"/>
      <c r="BV459" s="443"/>
      <c r="BW459" s="460"/>
      <c r="BX459" s="443"/>
      <c r="BY459" s="443"/>
      <c r="BZ459" s="443"/>
      <c r="CA459" s="443"/>
      <c r="CB459" s="443"/>
      <c r="CC459" s="443"/>
      <c r="CD459" s="443"/>
      <c r="CE459" s="443"/>
      <c r="CF459" s="460"/>
      <c r="CG459" s="443"/>
      <c r="CH459" s="443"/>
      <c r="CI459" s="443"/>
      <c r="CJ459" s="443"/>
      <c r="CK459" s="443"/>
      <c r="CL459" s="443"/>
      <c r="CM459" s="443"/>
      <c r="CN459" s="443"/>
      <c r="CO459" s="460"/>
      <c r="CP459" s="443"/>
      <c r="CQ459" s="443"/>
      <c r="CR459" s="443"/>
      <c r="CS459" s="443"/>
      <c r="CT459" s="443"/>
      <c r="CU459" s="443"/>
      <c r="CV459" s="443"/>
      <c r="CW459" s="443"/>
      <c r="CX459" s="460"/>
      <c r="CY459" s="443"/>
      <c r="CZ459" s="443"/>
      <c r="DA459" s="443"/>
      <c r="DB459" s="443"/>
      <c r="DC459" s="443"/>
      <c r="DD459" s="443"/>
      <c r="DE459" s="443"/>
      <c r="DF459" s="443"/>
      <c r="DG459" s="460"/>
      <c r="DH459" s="443"/>
      <c r="DI459" s="443"/>
      <c r="DJ459" s="443"/>
      <c r="DK459" s="443"/>
      <c r="DL459" s="443"/>
      <c r="DM459" s="443"/>
      <c r="DN459" s="443"/>
      <c r="DO459" s="443"/>
      <c r="DP459" s="460"/>
      <c r="DQ459" s="443"/>
      <c r="DR459" s="443"/>
      <c r="DS459" s="443"/>
      <c r="DT459" s="443"/>
      <c r="DU459" s="443"/>
      <c r="DV459" s="443"/>
      <c r="DW459" s="443"/>
      <c r="DX459" s="443"/>
      <c r="DY459" s="460"/>
      <c r="DZ459" s="443"/>
      <c r="EA459" s="443"/>
      <c r="EB459" s="443"/>
      <c r="EC459" s="443"/>
      <c r="ED459" s="443"/>
      <c r="EE459" s="443"/>
      <c r="EF459" s="443"/>
      <c r="EG459" s="443"/>
      <c r="EH459" s="460"/>
      <c r="EI459" s="443"/>
      <c r="EJ459" s="443"/>
      <c r="EK459" s="443"/>
      <c r="EL459" s="443"/>
      <c r="EM459" s="443"/>
      <c r="EN459" s="443"/>
      <c r="EO459" s="443"/>
      <c r="EP459" s="443"/>
      <c r="EQ459" s="460"/>
      <c r="ER459" s="443"/>
      <c r="ES459" s="443"/>
      <c r="ET459" s="443"/>
      <c r="EU459" s="443"/>
      <c r="EV459" s="443"/>
      <c r="EW459" s="443"/>
      <c r="EX459" s="443"/>
      <c r="EY459" s="443"/>
      <c r="EZ459" s="460"/>
      <c r="FA459" s="443"/>
      <c r="FB459" s="443"/>
      <c r="FC459" s="443"/>
      <c r="FD459" s="443"/>
      <c r="FE459" s="443"/>
      <c r="FF459" s="443"/>
      <c r="FG459" s="443"/>
      <c r="FH459" s="443"/>
      <c r="FI459" s="460"/>
      <c r="FJ459" s="443"/>
      <c r="FK459" s="443"/>
      <c r="FL459" s="443"/>
      <c r="FM459" s="443"/>
      <c r="FN459" s="443"/>
      <c r="FO459" s="443"/>
      <c r="FP459" s="443"/>
      <c r="FQ459" s="443"/>
      <c r="FR459" s="460"/>
      <c r="FS459" s="443"/>
      <c r="FT459" s="443"/>
      <c r="FU459" s="443"/>
      <c r="FV459" s="443"/>
      <c r="FW459" s="443"/>
      <c r="FX459" s="443"/>
      <c r="FY459" s="443"/>
      <c r="FZ459" s="443"/>
      <c r="GA459" s="460"/>
      <c r="GB459" s="443"/>
      <c r="GC459" s="443"/>
      <c r="GD459" s="443"/>
      <c r="GE459" s="443"/>
      <c r="GF459" s="443"/>
      <c r="GG459" s="443"/>
      <c r="GH459" s="443"/>
      <c r="GI459" s="443"/>
      <c r="GJ459" s="460"/>
      <c r="GK459" s="443"/>
      <c r="GL459" s="443"/>
      <c r="GM459" s="443"/>
      <c r="GN459" s="443"/>
      <c r="GO459" s="443"/>
      <c r="GP459" s="443"/>
      <c r="GQ459" s="443"/>
      <c r="GR459" s="443"/>
      <c r="GS459" s="460"/>
      <c r="GT459" s="443"/>
      <c r="GU459" s="443"/>
      <c r="GV459" s="443"/>
      <c r="GW459" s="443"/>
      <c r="GX459" s="443"/>
      <c r="GY459" s="443"/>
      <c r="GZ459" s="443"/>
      <c r="HA459" s="443"/>
      <c r="HB459" s="460"/>
      <c r="HC459" s="443"/>
      <c r="HD459" s="443"/>
      <c r="HE459" s="443"/>
      <c r="HF459" s="443"/>
      <c r="HG459" s="443"/>
      <c r="HH459" s="443"/>
      <c r="HI459" s="443"/>
      <c r="HJ459" s="443"/>
      <c r="HK459" s="460"/>
      <c r="HL459" s="443"/>
      <c r="HM459" s="443"/>
      <c r="HN459" s="443"/>
      <c r="HO459" s="443"/>
      <c r="HP459" s="443"/>
      <c r="HQ459" s="443"/>
      <c r="HR459" s="443"/>
      <c r="HS459" s="443"/>
      <c r="HT459" s="460"/>
      <c r="HU459" s="443"/>
      <c r="HV459" s="443"/>
      <c r="HW459" s="443"/>
      <c r="HX459" s="443"/>
      <c r="HY459" s="443"/>
      <c r="HZ459" s="443"/>
      <c r="IA459" s="443"/>
      <c r="IB459" s="443"/>
      <c r="IC459" s="460"/>
      <c r="ID459" s="443"/>
      <c r="IE459" s="443"/>
      <c r="IF459" s="443"/>
      <c r="IG459" s="443"/>
      <c r="IH459" s="443"/>
      <c r="II459" s="443"/>
      <c r="IJ459" s="443"/>
      <c r="IK459" s="443"/>
      <c r="IL459" s="460"/>
      <c r="IM459" s="443"/>
      <c r="IN459" s="443"/>
      <c r="IO459" s="443"/>
      <c r="IP459" s="443"/>
      <c r="IQ459" s="443"/>
      <c r="IR459" s="443"/>
      <c r="IS459" s="443"/>
      <c r="IT459" s="443"/>
      <c r="IU459" s="460"/>
      <c r="IV459" s="443"/>
      <c r="IW459" s="443"/>
      <c r="IX459" s="443"/>
      <c r="IY459" s="443"/>
      <c r="IZ459" s="443"/>
      <c r="JA459" s="443"/>
      <c r="JB459" s="443"/>
      <c r="JC459" s="443"/>
      <c r="JD459" s="460"/>
      <c r="JE459" s="443"/>
      <c r="JF459" s="443"/>
      <c r="JG459" s="443"/>
      <c r="JH459" s="443"/>
      <c r="JI459" s="443"/>
      <c r="JJ459" s="443"/>
      <c r="JK459" s="443"/>
      <c r="JL459" s="443"/>
      <c r="JM459" s="460"/>
      <c r="JN459" s="443"/>
      <c r="JO459" s="443"/>
      <c r="JP459" s="443"/>
      <c r="JQ459" s="443"/>
      <c r="JR459" s="443"/>
      <c r="JS459" s="443"/>
      <c r="JT459" s="443"/>
      <c r="JU459" s="443"/>
      <c r="JV459" s="460"/>
      <c r="JW459" s="443"/>
      <c r="JX459" s="443"/>
      <c r="JY459" s="443"/>
      <c r="JZ459" s="443"/>
      <c r="KA459" s="443"/>
      <c r="KB459" s="443"/>
      <c r="KC459" s="443"/>
      <c r="KD459" s="443"/>
      <c r="KE459" s="460"/>
      <c r="KF459" s="443"/>
      <c r="KG459" s="443"/>
      <c r="KH459" s="443"/>
      <c r="KI459" s="443"/>
      <c r="KJ459" s="443"/>
      <c r="KK459" s="443"/>
      <c r="KL459" s="443"/>
      <c r="KM459" s="443"/>
      <c r="KN459" s="460"/>
      <c r="KO459" s="443"/>
      <c r="KP459" s="443"/>
      <c r="KQ459" s="443"/>
      <c r="KR459" s="443"/>
      <c r="KS459" s="443"/>
      <c r="KT459" s="443"/>
      <c r="KU459" s="443"/>
      <c r="KV459" s="443"/>
      <c r="KW459" s="460"/>
      <c r="KX459" s="443"/>
      <c r="KY459" s="443"/>
      <c r="KZ459" s="443"/>
      <c r="LA459" s="443"/>
      <c r="LB459" s="443"/>
      <c r="LC459" s="443"/>
      <c r="LD459" s="443"/>
      <c r="LE459" s="443"/>
      <c r="LF459" s="460"/>
      <c r="LG459" s="443"/>
      <c r="LH459" s="443"/>
      <c r="LI459" s="443"/>
      <c r="LJ459" s="443"/>
      <c r="LK459" s="443"/>
      <c r="LL459" s="443"/>
      <c r="LM459" s="443"/>
      <c r="LN459" s="443"/>
      <c r="LO459" s="460"/>
      <c r="LP459" s="443"/>
      <c r="LQ459" s="443"/>
      <c r="LR459" s="443"/>
      <c r="LS459" s="443"/>
      <c r="LT459" s="443"/>
      <c r="LU459" s="443"/>
      <c r="LV459" s="443"/>
      <c r="LW459" s="443"/>
      <c r="LX459" s="460"/>
      <c r="LY459" s="443"/>
      <c r="LZ459" s="443"/>
      <c r="MA459" s="443"/>
      <c r="MB459" s="443"/>
      <c r="MC459" s="443"/>
      <c r="MD459" s="443"/>
      <c r="ME459" s="443"/>
      <c r="MF459" s="443"/>
      <c r="MG459" s="460"/>
      <c r="MH459" s="443"/>
      <c r="MI459" s="443"/>
      <c r="MJ459" s="443"/>
      <c r="MK459" s="443"/>
      <c r="ML459" s="443"/>
      <c r="MM459" s="443"/>
      <c r="MN459" s="443"/>
      <c r="MO459" s="443"/>
      <c r="MP459" s="460"/>
      <c r="MQ459" s="443"/>
      <c r="MR459" s="443"/>
      <c r="MS459" s="443"/>
      <c r="MT459" s="443"/>
      <c r="MU459" s="443"/>
      <c r="MV459" s="443"/>
      <c r="MW459" s="443"/>
      <c r="MX459" s="443"/>
      <c r="MY459" s="460"/>
      <c r="MZ459" s="443"/>
      <c r="NA459" s="443"/>
      <c r="NB459" s="443"/>
      <c r="NC459" s="443"/>
      <c r="ND459" s="443"/>
      <c r="NE459" s="443"/>
      <c r="NF459" s="443"/>
      <c r="NG459" s="443"/>
      <c r="NH459" s="460"/>
    </row>
    <row r="460" spans="1:372" ht="18">
      <c r="A460" s="443"/>
      <c r="C460" s="460"/>
      <c r="E460" s="444"/>
      <c r="F460" s="443"/>
      <c r="G460" s="443"/>
      <c r="H460" s="443"/>
      <c r="I460" s="443"/>
      <c r="J460" s="443"/>
      <c r="K460" s="443"/>
      <c r="L460" s="460"/>
      <c r="M460" s="443"/>
      <c r="N460" s="443"/>
      <c r="O460" s="443"/>
      <c r="P460" s="443"/>
      <c r="Q460" s="443"/>
      <c r="R460" s="443"/>
      <c r="S460" s="443"/>
      <c r="T460" s="443"/>
      <c r="U460" s="460"/>
      <c r="V460" s="443"/>
      <c r="W460" s="443"/>
      <c r="X460" s="443"/>
      <c r="Y460" s="443"/>
      <c r="Z460" s="443"/>
      <c r="AA460" s="443"/>
      <c r="AB460" s="443"/>
      <c r="AC460" s="443"/>
      <c r="AD460" s="460"/>
      <c r="AE460" s="443"/>
      <c r="AF460" s="443"/>
      <c r="AG460" s="443"/>
      <c r="AH460" s="443"/>
      <c r="AI460" s="443"/>
      <c r="AJ460" s="443"/>
      <c r="AK460" s="443"/>
      <c r="AL460" s="443"/>
      <c r="AM460" s="460"/>
      <c r="AN460" s="277"/>
      <c r="AO460" s="446"/>
      <c r="AP460" s="681"/>
      <c r="AQ460" s="446"/>
      <c r="AR460" s="446"/>
      <c r="AS460" s="443"/>
      <c r="AT460" s="443"/>
      <c r="AU460" s="443"/>
      <c r="AV460" s="460"/>
      <c r="AW460" s="538" t="s">
        <v>178</v>
      </c>
      <c r="AX460" s="301"/>
      <c r="AY460" s="446"/>
      <c r="AZ460" s="212">
        <v>5319.05</v>
      </c>
      <c r="BA460" s="388" t="s">
        <v>2172</v>
      </c>
      <c r="BB460" s="443" t="s">
        <v>2095</v>
      </c>
      <c r="BC460" s="24"/>
      <c r="BD460" s="443"/>
      <c r="BE460" s="460"/>
      <c r="BF460" s="538" t="s">
        <v>2238</v>
      </c>
      <c r="BG460" s="446"/>
      <c r="BH460" s="621"/>
      <c r="BI460" s="212">
        <v>17329.299999999996</v>
      </c>
      <c r="BJ460" s="388" t="s">
        <v>3808</v>
      </c>
      <c r="BK460" s="443" t="s">
        <v>2095</v>
      </c>
      <c r="BL460" s="443"/>
      <c r="BM460" s="443"/>
      <c r="BN460" s="460"/>
      <c r="BO460" s="443"/>
      <c r="BP460" s="443"/>
      <c r="BQ460" s="443"/>
      <c r="BR460" s="443"/>
      <c r="BS460" s="443"/>
      <c r="BT460" s="443"/>
      <c r="BU460" s="443"/>
      <c r="BV460" s="443"/>
      <c r="BW460" s="460"/>
      <c r="BX460" s="443"/>
      <c r="BY460" s="443"/>
      <c r="BZ460" s="443"/>
      <c r="CA460" s="443"/>
      <c r="CB460" s="443"/>
      <c r="CC460" s="443"/>
      <c r="CD460" s="443"/>
      <c r="CE460" s="443"/>
      <c r="CF460" s="460"/>
      <c r="CG460" s="443"/>
      <c r="CH460" s="443"/>
      <c r="CI460" s="443"/>
      <c r="CJ460" s="443"/>
      <c r="CK460" s="443"/>
      <c r="CL460" s="443"/>
      <c r="CM460" s="443"/>
      <c r="CN460" s="443"/>
      <c r="CO460" s="460"/>
      <c r="CP460" s="443"/>
      <c r="CQ460" s="443"/>
      <c r="CR460" s="443"/>
      <c r="CS460" s="443"/>
      <c r="CT460" s="443"/>
      <c r="CU460" s="443"/>
      <c r="CV460" s="443"/>
      <c r="CW460" s="443"/>
      <c r="CX460" s="460"/>
      <c r="CY460" s="443"/>
      <c r="CZ460" s="443"/>
      <c r="DA460" s="443"/>
      <c r="DB460" s="443"/>
      <c r="DC460" s="443"/>
      <c r="DD460" s="443"/>
      <c r="DE460" s="443"/>
      <c r="DF460" s="443"/>
      <c r="DG460" s="460"/>
      <c r="DH460" s="443"/>
      <c r="DI460" s="443"/>
      <c r="DJ460" s="443"/>
      <c r="DK460" s="443"/>
      <c r="DL460" s="443"/>
      <c r="DM460" s="443"/>
      <c r="DN460" s="443"/>
      <c r="DO460" s="443"/>
      <c r="DP460" s="460"/>
      <c r="DQ460" s="443"/>
      <c r="DR460" s="443"/>
      <c r="DS460" s="443"/>
      <c r="DT460" s="443"/>
      <c r="DU460" s="443"/>
      <c r="DV460" s="443"/>
      <c r="DW460" s="443"/>
      <c r="DX460" s="443"/>
      <c r="DY460" s="460"/>
      <c r="DZ460" s="443"/>
      <c r="EA460" s="443"/>
      <c r="EB460" s="443"/>
      <c r="EC460" s="443"/>
      <c r="ED460" s="443"/>
      <c r="EE460" s="443"/>
      <c r="EF460" s="443"/>
      <c r="EG460" s="443"/>
      <c r="EH460" s="460"/>
      <c r="EI460" s="443"/>
      <c r="EJ460" s="443"/>
      <c r="EK460" s="443"/>
      <c r="EL460" s="443"/>
      <c r="EM460" s="443"/>
      <c r="EN460" s="443"/>
      <c r="EO460" s="443"/>
      <c r="EP460" s="443"/>
      <c r="EQ460" s="460"/>
      <c r="ER460" s="443"/>
      <c r="ES460" s="443"/>
      <c r="ET460" s="443"/>
      <c r="EU460" s="443"/>
      <c r="EV460" s="443"/>
      <c r="EW460" s="443"/>
      <c r="EX460" s="443"/>
      <c r="EY460" s="443"/>
      <c r="EZ460" s="460"/>
      <c r="FA460" s="443"/>
      <c r="FB460" s="443"/>
      <c r="FC460" s="443"/>
      <c r="FD460" s="443"/>
      <c r="FE460" s="443"/>
      <c r="FF460" s="443"/>
      <c r="FG460" s="443"/>
      <c r="FH460" s="443"/>
      <c r="FI460" s="460"/>
      <c r="FJ460" s="443"/>
      <c r="FK460" s="443"/>
      <c r="FL460" s="443"/>
      <c r="FM460" s="443"/>
      <c r="FN460" s="443"/>
      <c r="FO460" s="443"/>
      <c r="FP460" s="443"/>
      <c r="FQ460" s="443"/>
      <c r="FR460" s="460"/>
      <c r="FS460" s="443"/>
      <c r="FT460" s="443"/>
      <c r="FU460" s="443"/>
      <c r="FV460" s="443"/>
      <c r="FW460" s="443"/>
      <c r="FX460" s="443"/>
      <c r="FY460" s="443"/>
      <c r="FZ460" s="443"/>
      <c r="GA460" s="460"/>
      <c r="GB460" s="443"/>
      <c r="GC460" s="443"/>
      <c r="GD460" s="443"/>
      <c r="GE460" s="443"/>
      <c r="GF460" s="443"/>
      <c r="GG460" s="443"/>
      <c r="GH460" s="443"/>
      <c r="GI460" s="443"/>
      <c r="GJ460" s="460"/>
      <c r="GK460" s="443"/>
      <c r="GL460" s="443"/>
      <c r="GM460" s="443"/>
      <c r="GN460" s="443"/>
      <c r="GO460" s="443"/>
      <c r="GP460" s="443"/>
      <c r="GQ460" s="443"/>
      <c r="GR460" s="443"/>
      <c r="GS460" s="460"/>
      <c r="GT460" s="443"/>
      <c r="GU460" s="443"/>
      <c r="GV460" s="443"/>
      <c r="GW460" s="443"/>
      <c r="GX460" s="443"/>
      <c r="GY460" s="443"/>
      <c r="GZ460" s="443"/>
      <c r="HA460" s="443"/>
      <c r="HB460" s="460"/>
      <c r="HC460" s="443"/>
      <c r="HD460" s="443"/>
      <c r="HE460" s="443"/>
      <c r="HF460" s="443"/>
      <c r="HG460" s="443"/>
      <c r="HH460" s="443"/>
      <c r="HI460" s="443"/>
      <c r="HJ460" s="443"/>
      <c r="HK460" s="460"/>
      <c r="HL460" s="443"/>
      <c r="HM460" s="443"/>
      <c r="HN460" s="443"/>
      <c r="HO460" s="443"/>
      <c r="HP460" s="443"/>
      <c r="HQ460" s="443"/>
      <c r="HR460" s="443"/>
      <c r="HS460" s="443"/>
      <c r="HT460" s="460"/>
      <c r="HU460" s="443"/>
      <c r="HV460" s="443"/>
      <c r="HW460" s="443"/>
      <c r="HX460" s="443"/>
      <c r="HY460" s="443"/>
      <c r="HZ460" s="443"/>
      <c r="IA460" s="443"/>
      <c r="IB460" s="443"/>
      <c r="IC460" s="460"/>
      <c r="ID460" s="443"/>
      <c r="IE460" s="443"/>
      <c r="IF460" s="443"/>
      <c r="IG460" s="443"/>
      <c r="IH460" s="443"/>
      <c r="II460" s="443"/>
      <c r="IJ460" s="443"/>
      <c r="IK460" s="443"/>
      <c r="IL460" s="460"/>
      <c r="IM460" s="443"/>
      <c r="IN460" s="443"/>
      <c r="IO460" s="443"/>
      <c r="IP460" s="443"/>
      <c r="IQ460" s="443"/>
      <c r="IR460" s="443"/>
      <c r="IS460" s="443"/>
      <c r="IT460" s="443"/>
      <c r="IU460" s="460"/>
      <c r="IV460" s="443"/>
      <c r="IW460" s="443"/>
      <c r="IX460" s="443"/>
      <c r="IY460" s="443"/>
      <c r="IZ460" s="443"/>
      <c r="JA460" s="443"/>
      <c r="JB460" s="443"/>
      <c r="JC460" s="443"/>
      <c r="JD460" s="460"/>
      <c r="JE460" s="443"/>
      <c r="JF460" s="443"/>
      <c r="JG460" s="443"/>
      <c r="JH460" s="443"/>
      <c r="JI460" s="443"/>
      <c r="JJ460" s="443"/>
      <c r="JK460" s="443"/>
      <c r="JL460" s="443"/>
      <c r="JM460" s="460"/>
      <c r="JN460" s="443"/>
      <c r="JO460" s="443"/>
      <c r="JP460" s="443"/>
      <c r="JQ460" s="443"/>
      <c r="JR460" s="443"/>
      <c r="JS460" s="443"/>
      <c r="JT460" s="443"/>
      <c r="JU460" s="443"/>
      <c r="JV460" s="460"/>
      <c r="JW460" s="443"/>
      <c r="JX460" s="443"/>
      <c r="JY460" s="443"/>
      <c r="JZ460" s="443"/>
      <c r="KA460" s="443"/>
      <c r="KB460" s="443"/>
      <c r="KC460" s="443"/>
      <c r="KD460" s="443"/>
      <c r="KE460" s="460"/>
      <c r="KF460" s="443"/>
      <c r="KG460" s="443"/>
      <c r="KH460" s="443"/>
      <c r="KI460" s="443"/>
      <c r="KJ460" s="443"/>
      <c r="KK460" s="443"/>
      <c r="KL460" s="443"/>
      <c r="KM460" s="443"/>
      <c r="KN460" s="460"/>
      <c r="KO460" s="443"/>
      <c r="KP460" s="443"/>
      <c r="KQ460" s="443"/>
      <c r="KR460" s="443"/>
      <c r="KS460" s="443"/>
      <c r="KT460" s="443"/>
      <c r="KU460" s="443"/>
      <c r="KV460" s="443"/>
      <c r="KW460" s="460"/>
      <c r="KX460" s="443"/>
      <c r="KY460" s="443"/>
      <c r="KZ460" s="443"/>
      <c r="LA460" s="443"/>
      <c r="LB460" s="443"/>
      <c r="LC460" s="443"/>
      <c r="LD460" s="443"/>
      <c r="LE460" s="443"/>
      <c r="LF460" s="460"/>
      <c r="LG460" s="443"/>
      <c r="LH460" s="443"/>
      <c r="LI460" s="443"/>
      <c r="LJ460" s="443"/>
      <c r="LK460" s="443"/>
      <c r="LL460" s="443"/>
      <c r="LM460" s="443"/>
      <c r="LN460" s="443"/>
      <c r="LO460" s="460"/>
      <c r="LP460" s="443"/>
      <c r="LQ460" s="443"/>
      <c r="LR460" s="443"/>
      <c r="LS460" s="443"/>
      <c r="LT460" s="443"/>
      <c r="LU460" s="443"/>
      <c r="LV460" s="443"/>
      <c r="LW460" s="443"/>
      <c r="LX460" s="460"/>
      <c r="LY460" s="443"/>
      <c r="LZ460" s="443"/>
      <c r="MA460" s="443"/>
      <c r="MB460" s="443"/>
      <c r="MC460" s="443"/>
      <c r="MD460" s="443"/>
      <c r="ME460" s="443"/>
      <c r="MF460" s="443"/>
      <c r="MG460" s="460"/>
      <c r="MH460" s="443"/>
      <c r="MI460" s="443"/>
      <c r="MJ460" s="443"/>
      <c r="MK460" s="443"/>
      <c r="ML460" s="443"/>
      <c r="MM460" s="443"/>
      <c r="MN460" s="443"/>
      <c r="MO460" s="443"/>
      <c r="MP460" s="460"/>
      <c r="MQ460" s="443"/>
      <c r="MR460" s="443"/>
      <c r="MS460" s="443"/>
      <c r="MT460" s="443"/>
      <c r="MU460" s="443"/>
      <c r="MV460" s="443"/>
      <c r="MW460" s="443"/>
      <c r="MX460" s="443"/>
      <c r="MY460" s="460"/>
      <c r="MZ460" s="443"/>
      <c r="NA460" s="443"/>
      <c r="NB460" s="443"/>
      <c r="NC460" s="443"/>
      <c r="ND460" s="443"/>
      <c r="NE460" s="443"/>
      <c r="NF460" s="443"/>
      <c r="NG460" s="443"/>
      <c r="NH460" s="460"/>
    </row>
    <row r="461" spans="1:372" ht="18">
      <c r="A461" s="443"/>
      <c r="C461" s="460"/>
      <c r="E461" s="444"/>
      <c r="F461" s="443"/>
      <c r="G461" s="443"/>
      <c r="H461" s="443"/>
      <c r="I461" s="443"/>
      <c r="J461" s="443"/>
      <c r="K461" s="443"/>
      <c r="L461" s="460"/>
      <c r="M461" s="443"/>
      <c r="N461" s="443"/>
      <c r="O461" s="443"/>
      <c r="P461" s="443"/>
      <c r="Q461" s="443"/>
      <c r="R461" s="443"/>
      <c r="S461" s="443"/>
      <c r="T461" s="443"/>
      <c r="U461" s="460"/>
      <c r="V461" s="443"/>
      <c r="W461" s="443"/>
      <c r="X461" s="443"/>
      <c r="Y461" s="443"/>
      <c r="Z461" s="443"/>
      <c r="AA461" s="443"/>
      <c r="AB461" s="443"/>
      <c r="AC461" s="443"/>
      <c r="AD461" s="460"/>
      <c r="AE461" s="443"/>
      <c r="AF461" s="443"/>
      <c r="AG461" s="443"/>
      <c r="AH461" s="443"/>
      <c r="AI461" s="443"/>
      <c r="AJ461" s="443"/>
      <c r="AK461" s="443"/>
      <c r="AL461" s="443"/>
      <c r="AM461" s="460"/>
      <c r="AN461" s="446"/>
      <c r="AO461" s="446"/>
      <c r="AP461" s="682"/>
      <c r="AQ461" s="446"/>
      <c r="AR461" s="446"/>
      <c r="AS461" s="443"/>
      <c r="AT461" s="443"/>
      <c r="AU461" s="443"/>
      <c r="AV461" s="460"/>
      <c r="AW461" s="655" t="s">
        <v>222</v>
      </c>
      <c r="AX461" s="443"/>
      <c r="AZ461" s="471"/>
      <c r="BB461" s="443"/>
      <c r="BC461" s="24"/>
      <c r="BD461" s="443"/>
      <c r="BE461" s="460"/>
      <c r="BF461" s="655">
        <v>2021</v>
      </c>
      <c r="BI461" s="471"/>
      <c r="BJ461" s="443"/>
      <c r="BK461" s="443"/>
      <c r="BL461" s="443"/>
      <c r="BM461" s="443"/>
      <c r="BN461" s="460"/>
      <c r="BO461" s="443"/>
      <c r="BP461" s="443"/>
      <c r="BQ461" s="443"/>
      <c r="BR461" s="443"/>
      <c r="BS461" s="443"/>
      <c r="BT461" s="443"/>
      <c r="BU461" s="443"/>
      <c r="BV461" s="443"/>
      <c r="BW461" s="460"/>
      <c r="BX461" s="443"/>
      <c r="BY461" s="443"/>
      <c r="BZ461" s="443"/>
      <c r="CA461" s="443"/>
      <c r="CB461" s="443"/>
      <c r="CC461" s="443"/>
      <c r="CD461" s="443"/>
      <c r="CE461" s="443"/>
      <c r="CF461" s="460"/>
      <c r="CG461" s="443"/>
      <c r="CH461" s="443"/>
      <c r="CI461" s="443"/>
      <c r="CJ461" s="443"/>
      <c r="CK461" s="443"/>
      <c r="CL461" s="443"/>
      <c r="CM461" s="443"/>
      <c r="CN461" s="443"/>
      <c r="CO461" s="460"/>
      <c r="CP461" s="443"/>
      <c r="CQ461" s="443"/>
      <c r="CR461" s="443"/>
      <c r="CS461" s="443"/>
      <c r="CT461" s="443"/>
      <c r="CU461" s="443"/>
      <c r="CV461" s="443"/>
      <c r="CW461" s="443"/>
      <c r="CX461" s="460"/>
      <c r="CY461" s="443"/>
      <c r="CZ461" s="443"/>
      <c r="DA461" s="443"/>
      <c r="DB461" s="443"/>
      <c r="DC461" s="443"/>
      <c r="DD461" s="443"/>
      <c r="DE461" s="443"/>
      <c r="DF461" s="443"/>
      <c r="DG461" s="460"/>
      <c r="DH461" s="443"/>
      <c r="DI461" s="443"/>
      <c r="DJ461" s="443"/>
      <c r="DK461" s="443"/>
      <c r="DL461" s="443"/>
      <c r="DM461" s="443"/>
      <c r="DN461" s="443"/>
      <c r="DO461" s="443"/>
      <c r="DP461" s="460"/>
      <c r="DQ461" s="443"/>
      <c r="DR461" s="443"/>
      <c r="DS461" s="443"/>
      <c r="DT461" s="443"/>
      <c r="DU461" s="443"/>
      <c r="DV461" s="443"/>
      <c r="DW461" s="443"/>
      <c r="DX461" s="443"/>
      <c r="DY461" s="460"/>
      <c r="DZ461" s="443"/>
      <c r="EA461" s="443"/>
      <c r="EB461" s="443"/>
      <c r="EC461" s="443"/>
      <c r="ED461" s="443"/>
      <c r="EE461" s="443"/>
      <c r="EF461" s="443"/>
      <c r="EG461" s="443"/>
      <c r="EH461" s="460"/>
      <c r="EI461" s="443"/>
      <c r="EJ461" s="443"/>
      <c r="EK461" s="443"/>
      <c r="EL461" s="443"/>
      <c r="EM461" s="443"/>
      <c r="EN461" s="443"/>
      <c r="EO461" s="443"/>
      <c r="EP461" s="443"/>
      <c r="EQ461" s="460"/>
      <c r="ER461" s="443"/>
      <c r="ES461" s="443"/>
      <c r="ET461" s="443"/>
      <c r="EU461" s="443"/>
      <c r="EV461" s="443"/>
      <c r="EW461" s="443"/>
      <c r="EX461" s="443"/>
      <c r="EY461" s="443"/>
      <c r="EZ461" s="460"/>
      <c r="FA461" s="443"/>
      <c r="FB461" s="443"/>
      <c r="FC461" s="443"/>
      <c r="FD461" s="443"/>
      <c r="FE461" s="443"/>
      <c r="FF461" s="443"/>
      <c r="FG461" s="443"/>
      <c r="FH461" s="443"/>
      <c r="FI461" s="460"/>
      <c r="FJ461" s="443"/>
      <c r="FK461" s="443"/>
      <c r="FL461" s="443"/>
      <c r="FM461" s="443"/>
      <c r="FN461" s="443"/>
      <c r="FO461" s="443"/>
      <c r="FP461" s="443"/>
      <c r="FQ461" s="443"/>
      <c r="FR461" s="460"/>
      <c r="FS461" s="443"/>
      <c r="FT461" s="443"/>
      <c r="FU461" s="443"/>
      <c r="FV461" s="443"/>
      <c r="FW461" s="443"/>
      <c r="FX461" s="443"/>
      <c r="FY461" s="443"/>
      <c r="FZ461" s="443"/>
      <c r="GA461" s="460"/>
      <c r="GB461" s="443"/>
      <c r="GC461" s="443"/>
      <c r="GD461" s="443"/>
      <c r="GE461" s="443"/>
      <c r="GF461" s="443"/>
      <c r="GG461" s="443"/>
      <c r="GH461" s="443"/>
      <c r="GI461" s="443"/>
      <c r="GJ461" s="460"/>
      <c r="GK461" s="443"/>
      <c r="GL461" s="443"/>
      <c r="GM461" s="443"/>
      <c r="GN461" s="443"/>
      <c r="GO461" s="443"/>
      <c r="GP461" s="443"/>
      <c r="GQ461" s="443"/>
      <c r="GR461" s="443"/>
      <c r="GS461" s="460"/>
      <c r="GT461" s="443"/>
      <c r="GU461" s="443"/>
      <c r="GV461" s="443"/>
      <c r="GW461" s="443"/>
      <c r="GX461" s="443"/>
      <c r="GY461" s="443"/>
      <c r="GZ461" s="443"/>
      <c r="HA461" s="443"/>
      <c r="HB461" s="460"/>
      <c r="HC461" s="443"/>
      <c r="HD461" s="443"/>
      <c r="HE461" s="443"/>
      <c r="HF461" s="443"/>
      <c r="HG461" s="443"/>
      <c r="HH461" s="443"/>
      <c r="HI461" s="443"/>
      <c r="HJ461" s="443"/>
      <c r="HK461" s="460"/>
      <c r="HL461" s="443"/>
      <c r="HM461" s="443"/>
      <c r="HN461" s="443"/>
      <c r="HO461" s="443"/>
      <c r="HP461" s="443"/>
      <c r="HQ461" s="443"/>
      <c r="HR461" s="443"/>
      <c r="HS461" s="443"/>
      <c r="HT461" s="460"/>
      <c r="HU461" s="443"/>
      <c r="HV461" s="443"/>
      <c r="HW461" s="443"/>
      <c r="HX461" s="443"/>
      <c r="HY461" s="443"/>
      <c r="HZ461" s="443"/>
      <c r="IA461" s="443"/>
      <c r="IB461" s="443"/>
      <c r="IC461" s="460"/>
      <c r="ID461" s="443"/>
      <c r="IE461" s="443"/>
      <c r="IF461" s="443"/>
      <c r="IG461" s="443"/>
      <c r="IH461" s="443"/>
      <c r="II461" s="443"/>
      <c r="IJ461" s="443"/>
      <c r="IK461" s="443"/>
      <c r="IL461" s="460"/>
      <c r="IM461" s="443"/>
      <c r="IN461" s="443"/>
      <c r="IO461" s="443"/>
      <c r="IP461" s="443"/>
      <c r="IQ461" s="443"/>
      <c r="IR461" s="443"/>
      <c r="IS461" s="443"/>
      <c r="IT461" s="443"/>
      <c r="IU461" s="460"/>
      <c r="IV461" s="443"/>
      <c r="IW461" s="443"/>
      <c r="IX461" s="443"/>
      <c r="IY461" s="443"/>
      <c r="IZ461" s="443"/>
      <c r="JA461" s="443"/>
      <c r="JB461" s="443"/>
      <c r="JC461" s="443"/>
      <c r="JD461" s="460"/>
      <c r="JE461" s="443"/>
      <c r="JF461" s="443"/>
      <c r="JG461" s="443"/>
      <c r="JH461" s="443"/>
      <c r="JI461" s="443"/>
      <c r="JJ461" s="443"/>
      <c r="JK461" s="443"/>
      <c r="JL461" s="443"/>
      <c r="JM461" s="460"/>
      <c r="JN461" s="443"/>
      <c r="JO461" s="443"/>
      <c r="JP461" s="443"/>
      <c r="JQ461" s="443"/>
      <c r="JR461" s="443"/>
      <c r="JS461" s="443"/>
      <c r="JT461" s="443"/>
      <c r="JU461" s="443"/>
      <c r="JV461" s="460"/>
      <c r="JW461" s="443"/>
      <c r="JX461" s="443"/>
      <c r="JY461" s="443"/>
      <c r="JZ461" s="443"/>
      <c r="KA461" s="443"/>
      <c r="KB461" s="443"/>
      <c r="KC461" s="443"/>
      <c r="KD461" s="443"/>
      <c r="KE461" s="460"/>
      <c r="KF461" s="443"/>
      <c r="KG461" s="443"/>
      <c r="KH461" s="443"/>
      <c r="KI461" s="443"/>
      <c r="KJ461" s="443"/>
      <c r="KK461" s="443"/>
      <c r="KL461" s="443"/>
      <c r="KM461" s="443"/>
      <c r="KN461" s="460"/>
      <c r="KO461" s="443"/>
      <c r="KP461" s="443"/>
      <c r="KQ461" s="443"/>
      <c r="KR461" s="443"/>
      <c r="KS461" s="443"/>
      <c r="KT461" s="443"/>
      <c r="KU461" s="443"/>
      <c r="KV461" s="443"/>
      <c r="KW461" s="460"/>
      <c r="KX461" s="443"/>
      <c r="KY461" s="443"/>
      <c r="KZ461" s="443"/>
      <c r="LA461" s="443"/>
      <c r="LB461" s="443"/>
      <c r="LC461" s="443"/>
      <c r="LD461" s="443"/>
      <c r="LE461" s="443"/>
      <c r="LF461" s="460"/>
      <c r="LG461" s="443"/>
      <c r="LH461" s="443"/>
      <c r="LI461" s="443"/>
      <c r="LJ461" s="443"/>
      <c r="LK461" s="443"/>
      <c r="LL461" s="443"/>
      <c r="LM461" s="443"/>
      <c r="LN461" s="443"/>
      <c r="LO461" s="460"/>
      <c r="LP461" s="443"/>
      <c r="LQ461" s="443"/>
      <c r="LR461" s="443"/>
      <c r="LS461" s="443"/>
      <c r="LT461" s="443"/>
      <c r="LU461" s="443"/>
      <c r="LV461" s="443"/>
      <c r="LW461" s="443"/>
      <c r="LX461" s="460"/>
      <c r="LY461" s="443"/>
      <c r="LZ461" s="443"/>
      <c r="MA461" s="443"/>
      <c r="MB461" s="443"/>
      <c r="MC461" s="443"/>
      <c r="MD461" s="443"/>
      <c r="ME461" s="443"/>
      <c r="MF461" s="443"/>
      <c r="MG461" s="460"/>
      <c r="MH461" s="443"/>
      <c r="MI461" s="443"/>
      <c r="MJ461" s="443"/>
      <c r="MK461" s="443"/>
      <c r="ML461" s="443"/>
      <c r="MM461" s="443"/>
      <c r="MN461" s="443"/>
      <c r="MO461" s="443"/>
      <c r="MP461" s="460"/>
      <c r="MQ461" s="443"/>
      <c r="MR461" s="443"/>
      <c r="MS461" s="443"/>
      <c r="MT461" s="443"/>
      <c r="MU461" s="443"/>
      <c r="MV461" s="443"/>
      <c r="MW461" s="443"/>
      <c r="MX461" s="443"/>
      <c r="MY461" s="460"/>
      <c r="MZ461" s="443"/>
      <c r="NA461" s="443"/>
      <c r="NB461" s="443"/>
      <c r="NC461" s="443"/>
      <c r="ND461" s="443"/>
      <c r="NE461" s="443"/>
      <c r="NF461" s="443"/>
      <c r="NG461" s="443"/>
      <c r="NH461" s="460"/>
    </row>
    <row r="462" spans="1:372" ht="18">
      <c r="A462" s="443"/>
      <c r="C462" s="460"/>
      <c r="E462" s="444"/>
      <c r="F462" s="443"/>
      <c r="G462" s="443"/>
      <c r="H462" s="443"/>
      <c r="I462" s="443"/>
      <c r="J462" s="443"/>
      <c r="K462" s="443"/>
      <c r="L462" s="460"/>
      <c r="M462" s="443"/>
      <c r="N462" s="443"/>
      <c r="O462" s="443"/>
      <c r="P462" s="443"/>
      <c r="Q462" s="443"/>
      <c r="R462" s="443"/>
      <c r="S462" s="443"/>
      <c r="T462" s="443"/>
      <c r="U462" s="460"/>
      <c r="V462" s="443"/>
      <c r="W462" s="443"/>
      <c r="X462" s="443"/>
      <c r="Y462" s="443"/>
      <c r="Z462" s="443"/>
      <c r="AA462" s="443"/>
      <c r="AB462" s="443"/>
      <c r="AC462" s="443"/>
      <c r="AD462" s="460"/>
      <c r="AE462" s="443"/>
      <c r="AF462" s="443"/>
      <c r="AG462" s="443"/>
      <c r="AH462" s="443"/>
      <c r="AI462" s="443"/>
      <c r="AJ462" s="443"/>
      <c r="AK462" s="443"/>
      <c r="AL462" s="443"/>
      <c r="AM462" s="460"/>
      <c r="AN462" s="446"/>
      <c r="AO462" s="446"/>
      <c r="AP462" s="681"/>
      <c r="AQ462" s="446"/>
      <c r="AR462" s="446"/>
      <c r="AS462" s="443"/>
      <c r="AT462" s="443"/>
      <c r="AU462" s="443"/>
      <c r="AV462" s="460"/>
      <c r="AW462" s="538" t="s">
        <v>179</v>
      </c>
      <c r="AX462" s="443"/>
      <c r="AY462" s="446"/>
      <c r="AZ462" s="212">
        <v>0</v>
      </c>
      <c r="BA462" s="388" t="s">
        <v>2173</v>
      </c>
      <c r="BB462" s="443"/>
      <c r="BC462" s="24"/>
      <c r="BD462" s="443"/>
      <c r="BE462" s="460"/>
      <c r="BF462" s="306" t="s">
        <v>1837</v>
      </c>
      <c r="BG462" s="286"/>
      <c r="BH462" s="621"/>
      <c r="BI462" s="212">
        <v>11163.374999999924</v>
      </c>
      <c r="BJ462" s="388" t="s">
        <v>3809</v>
      </c>
      <c r="BK462" s="443" t="s">
        <v>2096</v>
      </c>
      <c r="BL462" s="443"/>
      <c r="BM462" s="443"/>
      <c r="BN462" s="460"/>
      <c r="BO462" s="443"/>
      <c r="BP462" s="443"/>
      <c r="BQ462" s="443"/>
      <c r="BR462" s="443"/>
      <c r="BS462" s="443"/>
      <c r="BT462" s="443"/>
      <c r="BU462" s="443"/>
      <c r="BV462" s="443"/>
      <c r="BW462" s="460"/>
      <c r="BX462" s="443"/>
      <c r="BY462" s="443"/>
      <c r="BZ462" s="443"/>
      <c r="CA462" s="443"/>
      <c r="CB462" s="443"/>
      <c r="CC462" s="443"/>
      <c r="CD462" s="443"/>
      <c r="CE462" s="443"/>
      <c r="CF462" s="460"/>
      <c r="CG462" s="443"/>
      <c r="CH462" s="443"/>
      <c r="CI462" s="443"/>
      <c r="CJ462" s="443"/>
      <c r="CK462" s="443"/>
      <c r="CL462" s="443"/>
      <c r="CM462" s="443"/>
      <c r="CN462" s="443"/>
      <c r="CO462" s="460"/>
      <c r="CP462" s="443"/>
      <c r="CQ462" s="443"/>
      <c r="CR462" s="443"/>
      <c r="CS462" s="443"/>
      <c r="CT462" s="443"/>
      <c r="CU462" s="443"/>
      <c r="CV462" s="443"/>
      <c r="CW462" s="443"/>
      <c r="CX462" s="460"/>
      <c r="CY462" s="443"/>
      <c r="CZ462" s="443"/>
      <c r="DA462" s="443"/>
      <c r="DB462" s="443"/>
      <c r="DC462" s="443"/>
      <c r="DD462" s="443"/>
      <c r="DE462" s="443"/>
      <c r="DF462" s="443"/>
      <c r="DG462" s="460"/>
      <c r="DH462" s="443"/>
      <c r="DI462" s="443"/>
      <c r="DJ462" s="443"/>
      <c r="DK462" s="443"/>
      <c r="DL462" s="443"/>
      <c r="DM462" s="443"/>
      <c r="DN462" s="443"/>
      <c r="DO462" s="443"/>
      <c r="DP462" s="460"/>
      <c r="DQ462" s="443"/>
      <c r="DR462" s="443"/>
      <c r="DS462" s="443"/>
      <c r="DT462" s="443"/>
      <c r="DU462" s="443"/>
      <c r="DV462" s="443"/>
      <c r="DW462" s="443"/>
      <c r="DX462" s="443"/>
      <c r="DY462" s="460"/>
      <c r="DZ462" s="443"/>
      <c r="EA462" s="443"/>
      <c r="EB462" s="443"/>
      <c r="EC462" s="443"/>
      <c r="ED462" s="443"/>
      <c r="EE462" s="443"/>
      <c r="EF462" s="443"/>
      <c r="EG462" s="443"/>
      <c r="EH462" s="460"/>
      <c r="EI462" s="443"/>
      <c r="EJ462" s="443"/>
      <c r="EK462" s="443"/>
      <c r="EL462" s="443"/>
      <c r="EM462" s="443"/>
      <c r="EN462" s="443"/>
      <c r="EO462" s="443"/>
      <c r="EP462" s="443"/>
      <c r="EQ462" s="460"/>
      <c r="ER462" s="443"/>
      <c r="ES462" s="443"/>
      <c r="ET462" s="443"/>
      <c r="EU462" s="443"/>
      <c r="EV462" s="443"/>
      <c r="EW462" s="443"/>
      <c r="EX462" s="443"/>
      <c r="EY462" s="443"/>
      <c r="EZ462" s="460"/>
      <c r="FA462" s="443"/>
      <c r="FB462" s="443"/>
      <c r="FC462" s="443"/>
      <c r="FD462" s="443"/>
      <c r="FE462" s="443"/>
      <c r="FF462" s="443"/>
      <c r="FG462" s="443"/>
      <c r="FH462" s="443"/>
      <c r="FI462" s="460"/>
      <c r="FJ462" s="443"/>
      <c r="FK462" s="443"/>
      <c r="FL462" s="443"/>
      <c r="FM462" s="443"/>
      <c r="FN462" s="443"/>
      <c r="FO462" s="443"/>
      <c r="FP462" s="443"/>
      <c r="FQ462" s="443"/>
      <c r="FR462" s="460"/>
      <c r="FS462" s="443"/>
      <c r="FT462" s="443"/>
      <c r="FU462" s="443"/>
      <c r="FV462" s="443"/>
      <c r="FW462" s="443"/>
      <c r="FX462" s="443"/>
      <c r="FY462" s="443"/>
      <c r="FZ462" s="443"/>
      <c r="GA462" s="460"/>
      <c r="GB462" s="443"/>
      <c r="GC462" s="443"/>
      <c r="GD462" s="443"/>
      <c r="GE462" s="443"/>
      <c r="GF462" s="443"/>
      <c r="GG462" s="443"/>
      <c r="GH462" s="443"/>
      <c r="GI462" s="443"/>
      <c r="GJ462" s="460"/>
      <c r="GK462" s="443"/>
      <c r="GL462" s="443"/>
      <c r="GM462" s="443"/>
      <c r="GN462" s="443"/>
      <c r="GO462" s="443"/>
      <c r="GP462" s="443"/>
      <c r="GQ462" s="443"/>
      <c r="GR462" s="443"/>
      <c r="GS462" s="460"/>
      <c r="GT462" s="443"/>
      <c r="GU462" s="443"/>
      <c r="GV462" s="443"/>
      <c r="GW462" s="443"/>
      <c r="GX462" s="443"/>
      <c r="GY462" s="443"/>
      <c r="GZ462" s="443"/>
      <c r="HA462" s="443"/>
      <c r="HB462" s="460"/>
      <c r="HC462" s="443"/>
      <c r="HD462" s="443"/>
      <c r="HE462" s="443"/>
      <c r="HF462" s="443"/>
      <c r="HG462" s="443"/>
      <c r="HH462" s="443"/>
      <c r="HI462" s="443"/>
      <c r="HJ462" s="443"/>
      <c r="HK462" s="460"/>
      <c r="HL462" s="443"/>
      <c r="HM462" s="443"/>
      <c r="HN462" s="443"/>
      <c r="HO462" s="443"/>
      <c r="HP462" s="443"/>
      <c r="HQ462" s="443"/>
      <c r="HR462" s="443"/>
      <c r="HS462" s="443"/>
      <c r="HT462" s="460"/>
      <c r="HU462" s="443"/>
      <c r="HV462" s="443"/>
      <c r="HW462" s="443"/>
      <c r="HX462" s="443"/>
      <c r="HY462" s="443"/>
      <c r="HZ462" s="443"/>
      <c r="IA462" s="443"/>
      <c r="IB462" s="443"/>
      <c r="IC462" s="460"/>
      <c r="ID462" s="443"/>
      <c r="IE462" s="443"/>
      <c r="IF462" s="443"/>
      <c r="IG462" s="443"/>
      <c r="IH462" s="443"/>
      <c r="II462" s="443"/>
      <c r="IJ462" s="443"/>
      <c r="IK462" s="443"/>
      <c r="IL462" s="460"/>
      <c r="IM462" s="443"/>
      <c r="IN462" s="443"/>
      <c r="IO462" s="443"/>
      <c r="IP462" s="443"/>
      <c r="IQ462" s="443"/>
      <c r="IR462" s="443"/>
      <c r="IS462" s="443"/>
      <c r="IT462" s="443"/>
      <c r="IU462" s="460"/>
      <c r="IV462" s="443"/>
      <c r="IW462" s="443"/>
      <c r="IX462" s="443"/>
      <c r="IY462" s="443"/>
      <c r="IZ462" s="443"/>
      <c r="JA462" s="443"/>
      <c r="JB462" s="443"/>
      <c r="JC462" s="443"/>
      <c r="JD462" s="460"/>
      <c r="JE462" s="443"/>
      <c r="JF462" s="443"/>
      <c r="JG462" s="443"/>
      <c r="JH462" s="443"/>
      <c r="JI462" s="443"/>
      <c r="JJ462" s="443"/>
      <c r="JK462" s="443"/>
      <c r="JL462" s="443"/>
      <c r="JM462" s="460"/>
      <c r="JN462" s="443"/>
      <c r="JO462" s="443"/>
      <c r="JP462" s="443"/>
      <c r="JQ462" s="443"/>
      <c r="JR462" s="443"/>
      <c r="JS462" s="443"/>
      <c r="JT462" s="443"/>
      <c r="JU462" s="443"/>
      <c r="JV462" s="460"/>
      <c r="JW462" s="443"/>
      <c r="JX462" s="443"/>
      <c r="JY462" s="443"/>
      <c r="JZ462" s="443"/>
      <c r="KA462" s="443"/>
      <c r="KB462" s="443"/>
      <c r="KC462" s="443"/>
      <c r="KD462" s="443"/>
      <c r="KE462" s="460"/>
      <c r="KF462" s="443"/>
      <c r="KG462" s="443"/>
      <c r="KH462" s="443"/>
      <c r="KI462" s="443"/>
      <c r="KJ462" s="443"/>
      <c r="KK462" s="443"/>
      <c r="KL462" s="443"/>
      <c r="KM462" s="443"/>
      <c r="KN462" s="460"/>
      <c r="KO462" s="443"/>
      <c r="KP462" s="443"/>
      <c r="KQ462" s="443"/>
      <c r="KR462" s="443"/>
      <c r="KS462" s="443"/>
      <c r="KT462" s="443"/>
      <c r="KU462" s="443"/>
      <c r="KV462" s="443"/>
      <c r="KW462" s="460"/>
      <c r="KX462" s="443"/>
      <c r="KY462" s="443"/>
      <c r="KZ462" s="443"/>
      <c r="LA462" s="443"/>
      <c r="LB462" s="443"/>
      <c r="LC462" s="443"/>
      <c r="LD462" s="443"/>
      <c r="LE462" s="443"/>
      <c r="LF462" s="460"/>
      <c r="LG462" s="443"/>
      <c r="LH462" s="443"/>
      <c r="LI462" s="443"/>
      <c r="LJ462" s="443"/>
      <c r="LK462" s="443"/>
      <c r="LL462" s="443"/>
      <c r="LM462" s="443"/>
      <c r="LN462" s="443"/>
      <c r="LO462" s="460"/>
      <c r="LP462" s="443"/>
      <c r="LQ462" s="443"/>
      <c r="LR462" s="443"/>
      <c r="LS462" s="443"/>
      <c r="LT462" s="443"/>
      <c r="LU462" s="443"/>
      <c r="LV462" s="443"/>
      <c r="LW462" s="443"/>
      <c r="LX462" s="460"/>
      <c r="LY462" s="443"/>
      <c r="LZ462" s="443"/>
      <c r="MA462" s="443"/>
      <c r="MB462" s="443"/>
      <c r="MC462" s="443"/>
      <c r="MD462" s="443"/>
      <c r="ME462" s="443"/>
      <c r="MF462" s="443"/>
      <c r="MG462" s="460"/>
      <c r="MH462" s="443"/>
      <c r="MI462" s="443"/>
      <c r="MJ462" s="443"/>
      <c r="MK462" s="443"/>
      <c r="ML462" s="443"/>
      <c r="MM462" s="443"/>
      <c r="MN462" s="443"/>
      <c r="MO462" s="443"/>
      <c r="MP462" s="460"/>
      <c r="MQ462" s="443"/>
      <c r="MR462" s="443"/>
      <c r="MS462" s="443"/>
      <c r="MT462" s="443"/>
      <c r="MU462" s="443"/>
      <c r="MV462" s="443"/>
      <c r="MW462" s="443"/>
      <c r="MX462" s="443"/>
      <c r="MY462" s="460"/>
      <c r="MZ462" s="443"/>
      <c r="NA462" s="443"/>
      <c r="NB462" s="443"/>
      <c r="NC462" s="443"/>
      <c r="ND462" s="443"/>
      <c r="NE462" s="443"/>
      <c r="NF462" s="443"/>
      <c r="NG462" s="443"/>
      <c r="NH462" s="460"/>
    </row>
    <row r="463" spans="1:372" ht="18">
      <c r="A463" s="443"/>
      <c r="C463" s="460"/>
      <c r="E463" s="444"/>
      <c r="F463" s="443"/>
      <c r="G463" s="443"/>
      <c r="H463" s="443"/>
      <c r="I463" s="443"/>
      <c r="J463" s="443"/>
      <c r="K463" s="443"/>
      <c r="L463" s="460"/>
      <c r="M463" s="443"/>
      <c r="N463" s="443"/>
      <c r="O463" s="443"/>
      <c r="P463" s="443"/>
      <c r="Q463" s="443"/>
      <c r="R463" s="443"/>
      <c r="S463" s="443"/>
      <c r="T463" s="443"/>
      <c r="U463" s="460"/>
      <c r="V463" s="443"/>
      <c r="W463" s="443"/>
      <c r="X463" s="443"/>
      <c r="Y463" s="443"/>
      <c r="Z463" s="443"/>
      <c r="AA463" s="443"/>
      <c r="AB463" s="443"/>
      <c r="AC463" s="443"/>
      <c r="AD463" s="460"/>
      <c r="AE463" s="443"/>
      <c r="AF463" s="443"/>
      <c r="AG463" s="443"/>
      <c r="AH463" s="443"/>
      <c r="AI463" s="443"/>
      <c r="AJ463" s="443"/>
      <c r="AK463" s="443"/>
      <c r="AL463" s="443"/>
      <c r="AM463" s="460"/>
      <c r="AN463" s="443"/>
      <c r="AO463" s="446"/>
      <c r="AP463" s="681"/>
      <c r="AQ463" s="446"/>
      <c r="AR463" s="446"/>
      <c r="AS463" s="443"/>
      <c r="AT463" s="443"/>
      <c r="AU463" s="443"/>
      <c r="AV463" s="460"/>
      <c r="AW463" s="62">
        <v>2016</v>
      </c>
      <c r="AX463" s="443"/>
      <c r="AZ463" s="443"/>
      <c r="BB463" s="443"/>
      <c r="BC463" s="24"/>
      <c r="BD463" s="443"/>
      <c r="BE463" s="460"/>
      <c r="BF463" s="655">
        <v>2020</v>
      </c>
      <c r="BI463" s="471"/>
      <c r="BJ463" s="443"/>
      <c r="BK463" s="443"/>
      <c r="BL463" s="443"/>
      <c r="BM463" s="443"/>
      <c r="BN463" s="460"/>
      <c r="BO463" s="443"/>
      <c r="BP463" s="443"/>
      <c r="BQ463" s="443"/>
      <c r="BR463" s="443"/>
      <c r="BS463" s="443"/>
      <c r="BT463" s="443"/>
      <c r="BU463" s="443"/>
      <c r="BV463" s="443"/>
      <c r="BW463" s="460"/>
      <c r="BX463" s="443"/>
      <c r="BY463" s="443"/>
      <c r="BZ463" s="443"/>
      <c r="CA463" s="443"/>
      <c r="CB463" s="443"/>
      <c r="CC463" s="443"/>
      <c r="CD463" s="443"/>
      <c r="CE463" s="443"/>
      <c r="CF463" s="460"/>
      <c r="CG463" s="443"/>
      <c r="CH463" s="443"/>
      <c r="CI463" s="443"/>
      <c r="CJ463" s="443"/>
      <c r="CK463" s="443"/>
      <c r="CL463" s="443"/>
      <c r="CM463" s="443"/>
      <c r="CN463" s="443"/>
      <c r="CO463" s="460"/>
      <c r="CP463" s="443"/>
      <c r="CQ463" s="443"/>
      <c r="CR463" s="443"/>
      <c r="CS463" s="443"/>
      <c r="CT463" s="443"/>
      <c r="CU463" s="443"/>
      <c r="CV463" s="443"/>
      <c r="CW463" s="443"/>
      <c r="CX463" s="460"/>
      <c r="CY463" s="443"/>
      <c r="CZ463" s="443"/>
      <c r="DA463" s="443"/>
      <c r="DB463" s="443"/>
      <c r="DC463" s="443"/>
      <c r="DD463" s="443"/>
      <c r="DE463" s="443"/>
      <c r="DF463" s="443"/>
      <c r="DG463" s="460"/>
      <c r="DH463" s="443"/>
      <c r="DI463" s="443"/>
      <c r="DJ463" s="443"/>
      <c r="DK463" s="443"/>
      <c r="DL463" s="443"/>
      <c r="DM463" s="443"/>
      <c r="DN463" s="443"/>
      <c r="DO463" s="443"/>
      <c r="DP463" s="460"/>
      <c r="DQ463" s="443"/>
      <c r="DR463" s="443"/>
      <c r="DS463" s="443"/>
      <c r="DT463" s="443"/>
      <c r="DU463" s="443"/>
      <c r="DV463" s="443"/>
      <c r="DW463" s="443"/>
      <c r="DX463" s="443"/>
      <c r="DY463" s="460"/>
      <c r="DZ463" s="443"/>
      <c r="EA463" s="443"/>
      <c r="EB463" s="443"/>
      <c r="EC463" s="443"/>
      <c r="ED463" s="443"/>
      <c r="EE463" s="443"/>
      <c r="EF463" s="443"/>
      <c r="EG463" s="443"/>
      <c r="EH463" s="460"/>
      <c r="EI463" s="443"/>
      <c r="EJ463" s="443"/>
      <c r="EK463" s="443"/>
      <c r="EL463" s="443"/>
      <c r="EM463" s="443"/>
      <c r="EN463" s="443"/>
      <c r="EO463" s="443"/>
      <c r="EP463" s="443"/>
      <c r="EQ463" s="460"/>
      <c r="ER463" s="443"/>
      <c r="ES463" s="443"/>
      <c r="ET463" s="443"/>
      <c r="EU463" s="443"/>
      <c r="EV463" s="443"/>
      <c r="EW463" s="443"/>
      <c r="EX463" s="443"/>
      <c r="EY463" s="443"/>
      <c r="EZ463" s="460"/>
      <c r="FA463" s="443"/>
      <c r="FB463" s="443"/>
      <c r="FC463" s="443"/>
      <c r="FD463" s="443"/>
      <c r="FE463" s="443"/>
      <c r="FF463" s="443"/>
      <c r="FG463" s="443"/>
      <c r="FH463" s="443"/>
      <c r="FI463" s="460"/>
      <c r="FJ463" s="443"/>
      <c r="FK463" s="443"/>
      <c r="FL463" s="443"/>
      <c r="FM463" s="443"/>
      <c r="FN463" s="443"/>
      <c r="FO463" s="443"/>
      <c r="FP463" s="443"/>
      <c r="FQ463" s="443"/>
      <c r="FR463" s="460"/>
      <c r="FS463" s="443"/>
      <c r="FT463" s="443"/>
      <c r="FU463" s="443"/>
      <c r="FV463" s="443"/>
      <c r="FW463" s="443"/>
      <c r="FX463" s="443"/>
      <c r="FY463" s="443"/>
      <c r="FZ463" s="443"/>
      <c r="GA463" s="460"/>
      <c r="GB463" s="443"/>
      <c r="GC463" s="443"/>
      <c r="GD463" s="443"/>
      <c r="GE463" s="443"/>
      <c r="GF463" s="443"/>
      <c r="GG463" s="443"/>
      <c r="GH463" s="443"/>
      <c r="GI463" s="443"/>
      <c r="GJ463" s="460"/>
      <c r="GK463" s="443"/>
      <c r="GL463" s="443"/>
      <c r="GM463" s="443"/>
      <c r="GN463" s="443"/>
      <c r="GO463" s="443"/>
      <c r="GP463" s="443"/>
      <c r="GQ463" s="443"/>
      <c r="GR463" s="443"/>
      <c r="GS463" s="460"/>
      <c r="GT463" s="443"/>
      <c r="GU463" s="443"/>
      <c r="GV463" s="443"/>
      <c r="GW463" s="443"/>
      <c r="GX463" s="443"/>
      <c r="GY463" s="443"/>
      <c r="GZ463" s="443"/>
      <c r="HA463" s="443"/>
      <c r="HB463" s="460"/>
      <c r="HC463" s="443"/>
      <c r="HD463" s="443"/>
      <c r="HE463" s="443"/>
      <c r="HF463" s="443"/>
      <c r="HG463" s="443"/>
      <c r="HH463" s="443"/>
      <c r="HI463" s="443"/>
      <c r="HJ463" s="443"/>
      <c r="HK463" s="460"/>
      <c r="HL463" s="443"/>
      <c r="HM463" s="443"/>
      <c r="HN463" s="443"/>
      <c r="HO463" s="443"/>
      <c r="HP463" s="443"/>
      <c r="HQ463" s="443"/>
      <c r="HR463" s="443"/>
      <c r="HS463" s="443"/>
      <c r="HT463" s="460"/>
      <c r="HU463" s="443"/>
      <c r="HV463" s="443"/>
      <c r="HW463" s="443"/>
      <c r="HX463" s="443"/>
      <c r="HY463" s="443"/>
      <c r="HZ463" s="443"/>
      <c r="IA463" s="443"/>
      <c r="IB463" s="443"/>
      <c r="IC463" s="460"/>
      <c r="ID463" s="443"/>
      <c r="IE463" s="443"/>
      <c r="IF463" s="443"/>
      <c r="IG463" s="443"/>
      <c r="IH463" s="443"/>
      <c r="II463" s="443"/>
      <c r="IJ463" s="443"/>
      <c r="IK463" s="443"/>
      <c r="IL463" s="460"/>
      <c r="IM463" s="443"/>
      <c r="IN463" s="443"/>
      <c r="IO463" s="443"/>
      <c r="IP463" s="443"/>
      <c r="IQ463" s="443"/>
      <c r="IR463" s="443"/>
      <c r="IS463" s="443"/>
      <c r="IT463" s="443"/>
      <c r="IU463" s="460"/>
      <c r="IV463" s="443"/>
      <c r="IW463" s="443"/>
      <c r="IX463" s="443"/>
      <c r="IY463" s="443"/>
      <c r="IZ463" s="443"/>
      <c r="JA463" s="443"/>
      <c r="JB463" s="443"/>
      <c r="JC463" s="443"/>
      <c r="JD463" s="460"/>
      <c r="JE463" s="443"/>
      <c r="JF463" s="443"/>
      <c r="JG463" s="443"/>
      <c r="JH463" s="443"/>
      <c r="JI463" s="443"/>
      <c r="JJ463" s="443"/>
      <c r="JK463" s="443"/>
      <c r="JL463" s="443"/>
      <c r="JM463" s="460"/>
      <c r="JN463" s="443"/>
      <c r="JO463" s="443"/>
      <c r="JP463" s="443"/>
      <c r="JQ463" s="443"/>
      <c r="JR463" s="443"/>
      <c r="JS463" s="443"/>
      <c r="JT463" s="443"/>
      <c r="JU463" s="443"/>
      <c r="JV463" s="460"/>
      <c r="JW463" s="443"/>
      <c r="JX463" s="443"/>
      <c r="JY463" s="443"/>
      <c r="JZ463" s="443"/>
      <c r="KA463" s="443"/>
      <c r="KB463" s="443"/>
      <c r="KC463" s="443"/>
      <c r="KD463" s="443"/>
      <c r="KE463" s="460"/>
      <c r="KF463" s="443"/>
      <c r="KG463" s="443"/>
      <c r="KH463" s="443"/>
      <c r="KI463" s="443"/>
      <c r="KJ463" s="443"/>
      <c r="KK463" s="443"/>
      <c r="KL463" s="443"/>
      <c r="KM463" s="443"/>
      <c r="KN463" s="460"/>
      <c r="KO463" s="443"/>
      <c r="KP463" s="443"/>
      <c r="KQ463" s="443"/>
      <c r="KR463" s="443"/>
      <c r="KS463" s="443"/>
      <c r="KT463" s="443"/>
      <c r="KU463" s="443"/>
      <c r="KV463" s="443"/>
      <c r="KW463" s="460"/>
      <c r="KX463" s="443"/>
      <c r="KY463" s="443"/>
      <c r="KZ463" s="443"/>
      <c r="LA463" s="443"/>
      <c r="LB463" s="443"/>
      <c r="LC463" s="443"/>
      <c r="LD463" s="443"/>
      <c r="LE463" s="443"/>
      <c r="LF463" s="460"/>
      <c r="LG463" s="443"/>
      <c r="LH463" s="443"/>
      <c r="LI463" s="443"/>
      <c r="LJ463" s="443"/>
      <c r="LK463" s="443"/>
      <c r="LL463" s="443"/>
      <c r="LM463" s="443"/>
      <c r="LN463" s="443"/>
      <c r="LO463" s="460"/>
      <c r="LP463" s="443"/>
      <c r="LQ463" s="443"/>
      <c r="LR463" s="443"/>
      <c r="LS463" s="443"/>
      <c r="LT463" s="443"/>
      <c r="LU463" s="443"/>
      <c r="LV463" s="443"/>
      <c r="LW463" s="443"/>
      <c r="LX463" s="460"/>
      <c r="LY463" s="443"/>
      <c r="LZ463" s="443"/>
      <c r="MA463" s="443"/>
      <c r="MB463" s="443"/>
      <c r="MC463" s="443"/>
      <c r="MD463" s="443"/>
      <c r="ME463" s="443"/>
      <c r="MF463" s="443"/>
      <c r="MG463" s="460"/>
      <c r="MH463" s="443"/>
      <c r="MI463" s="443"/>
      <c r="MJ463" s="443"/>
      <c r="MK463" s="443"/>
      <c r="ML463" s="443"/>
      <c r="MM463" s="443"/>
      <c r="MN463" s="443"/>
      <c r="MO463" s="443"/>
      <c r="MP463" s="460"/>
      <c r="MQ463" s="443"/>
      <c r="MR463" s="443"/>
      <c r="MS463" s="443"/>
      <c r="MT463" s="443"/>
      <c r="MU463" s="443"/>
      <c r="MV463" s="443"/>
      <c r="MW463" s="443"/>
      <c r="MX463" s="443"/>
      <c r="MY463" s="460"/>
      <c r="MZ463" s="443"/>
      <c r="NA463" s="443"/>
      <c r="NB463" s="443"/>
      <c r="NC463" s="443"/>
      <c r="ND463" s="443"/>
      <c r="NE463" s="443"/>
      <c r="NF463" s="443"/>
      <c r="NG463" s="443"/>
      <c r="NH463" s="460"/>
    </row>
    <row r="464" spans="1:372" ht="18">
      <c r="A464" s="443"/>
      <c r="C464" s="460"/>
      <c r="E464" s="444"/>
      <c r="F464" s="443"/>
      <c r="G464" s="443"/>
      <c r="H464" s="443"/>
      <c r="I464" s="443"/>
      <c r="J464" s="443"/>
      <c r="K464" s="443"/>
      <c r="L464" s="460"/>
      <c r="M464" s="443"/>
      <c r="N464" s="443"/>
      <c r="O464" s="443"/>
      <c r="P464" s="443"/>
      <c r="Q464" s="443"/>
      <c r="R464" s="443"/>
      <c r="S464" s="443"/>
      <c r="T464" s="443"/>
      <c r="U464" s="460"/>
      <c r="V464" s="443"/>
      <c r="W464" s="443"/>
      <c r="X464" s="443"/>
      <c r="Y464" s="443"/>
      <c r="Z464" s="443"/>
      <c r="AA464" s="443"/>
      <c r="AB464" s="443"/>
      <c r="AC464" s="443"/>
      <c r="AD464" s="460"/>
      <c r="AE464" s="443"/>
      <c r="AF464" s="443"/>
      <c r="AG464" s="443"/>
      <c r="AH464" s="443"/>
      <c r="AI464" s="443"/>
      <c r="AJ464" s="443"/>
      <c r="AK464" s="443"/>
      <c r="AL464" s="443"/>
      <c r="AM464" s="460"/>
      <c r="AN464" s="446"/>
      <c r="AO464" s="446"/>
      <c r="AP464" s="681"/>
      <c r="AQ464" s="446"/>
      <c r="AR464" s="446"/>
      <c r="AS464" s="443"/>
      <c r="AT464" s="443"/>
      <c r="AU464" s="443"/>
      <c r="AV464" s="460"/>
      <c r="AW464" s="443"/>
      <c r="AX464" s="443"/>
      <c r="AZ464" s="443"/>
      <c r="BB464" s="443"/>
      <c r="BC464" s="24"/>
      <c r="BD464" s="443"/>
      <c r="BE464" s="460"/>
      <c r="BF464" s="106" t="s">
        <v>1855</v>
      </c>
      <c r="BG464" s="283"/>
      <c r="BH464" s="621"/>
      <c r="BI464" s="212">
        <v>10004.324999999946</v>
      </c>
      <c r="BJ464" s="388" t="s">
        <v>3810</v>
      </c>
      <c r="BK464" s="446" t="s">
        <v>3763</v>
      </c>
      <c r="BL464" s="443"/>
      <c r="BM464" s="443"/>
      <c r="BN464" s="460"/>
      <c r="BO464" s="443"/>
      <c r="BP464" s="443"/>
      <c r="BQ464" s="443"/>
      <c r="BR464" s="443"/>
      <c r="BS464" s="443"/>
      <c r="BT464" s="443"/>
      <c r="BU464" s="443"/>
      <c r="BV464" s="443"/>
      <c r="BW464" s="460"/>
      <c r="BX464" s="443"/>
      <c r="BY464" s="443"/>
      <c r="BZ464" s="443"/>
      <c r="CA464" s="443"/>
      <c r="CB464" s="443"/>
      <c r="CC464" s="443"/>
      <c r="CD464" s="443"/>
      <c r="CE464" s="443"/>
      <c r="CF464" s="460"/>
      <c r="CG464" s="443"/>
      <c r="CH464" s="443"/>
      <c r="CI464" s="443"/>
      <c r="CJ464" s="443"/>
      <c r="CK464" s="443"/>
      <c r="CL464" s="443"/>
      <c r="CM464" s="443"/>
      <c r="CN464" s="443"/>
      <c r="CO464" s="460"/>
      <c r="CP464" s="443"/>
      <c r="CQ464" s="443"/>
      <c r="CR464" s="443"/>
      <c r="CS464" s="443"/>
      <c r="CT464" s="443"/>
      <c r="CU464" s="443"/>
      <c r="CV464" s="443"/>
      <c r="CW464" s="443"/>
      <c r="CX464" s="460"/>
      <c r="CY464" s="443"/>
      <c r="CZ464" s="443"/>
      <c r="DA464" s="443"/>
      <c r="DB464" s="443"/>
      <c r="DC464" s="443"/>
      <c r="DD464" s="443"/>
      <c r="DE464" s="443"/>
      <c r="DF464" s="443"/>
      <c r="DG464" s="460"/>
      <c r="DH464" s="443"/>
      <c r="DI464" s="443"/>
      <c r="DJ464" s="443"/>
      <c r="DK464" s="443"/>
      <c r="DL464" s="443"/>
      <c r="DM464" s="443"/>
      <c r="DN464" s="443"/>
      <c r="DO464" s="443"/>
      <c r="DP464" s="460"/>
      <c r="DQ464" s="443"/>
      <c r="DR464" s="443"/>
      <c r="DS464" s="443"/>
      <c r="DT464" s="443"/>
      <c r="DU464" s="443"/>
      <c r="DV464" s="443"/>
      <c r="DW464" s="443"/>
      <c r="DX464" s="443"/>
      <c r="DY464" s="460"/>
      <c r="DZ464" s="443"/>
      <c r="EA464" s="443"/>
      <c r="EB464" s="443"/>
      <c r="EC464" s="443"/>
      <c r="ED464" s="443"/>
      <c r="EE464" s="443"/>
      <c r="EF464" s="443"/>
      <c r="EG464" s="443"/>
      <c r="EH464" s="460"/>
      <c r="EI464" s="443"/>
      <c r="EJ464" s="443"/>
      <c r="EK464" s="443"/>
      <c r="EL464" s="443"/>
      <c r="EM464" s="443"/>
      <c r="EN464" s="443"/>
      <c r="EO464" s="443"/>
      <c r="EP464" s="443"/>
      <c r="EQ464" s="460"/>
      <c r="ER464" s="443"/>
      <c r="ES464" s="443"/>
      <c r="ET464" s="443"/>
      <c r="EU464" s="443"/>
      <c r="EV464" s="443"/>
      <c r="EW464" s="443"/>
      <c r="EX464" s="443"/>
      <c r="EY464" s="443"/>
      <c r="EZ464" s="460"/>
      <c r="FA464" s="443"/>
      <c r="FB464" s="443"/>
      <c r="FC464" s="443"/>
      <c r="FD464" s="443"/>
      <c r="FE464" s="443"/>
      <c r="FF464" s="443"/>
      <c r="FG464" s="443"/>
      <c r="FH464" s="443"/>
      <c r="FI464" s="460"/>
      <c r="FJ464" s="443"/>
      <c r="FK464" s="443"/>
      <c r="FL464" s="443"/>
      <c r="FM464" s="443"/>
      <c r="FN464" s="443"/>
      <c r="FO464" s="443"/>
      <c r="FP464" s="443"/>
      <c r="FQ464" s="443"/>
      <c r="FR464" s="460"/>
      <c r="FS464" s="443"/>
      <c r="FT464" s="443"/>
      <c r="FU464" s="443"/>
      <c r="FV464" s="443"/>
      <c r="FW464" s="443"/>
      <c r="FX464" s="443"/>
      <c r="FY464" s="443"/>
      <c r="FZ464" s="443"/>
      <c r="GA464" s="460"/>
      <c r="GB464" s="443"/>
      <c r="GC464" s="443"/>
      <c r="GD464" s="443"/>
      <c r="GE464" s="443"/>
      <c r="GF464" s="443"/>
      <c r="GG464" s="443"/>
      <c r="GH464" s="443"/>
      <c r="GI464" s="443"/>
      <c r="GJ464" s="460"/>
      <c r="GK464" s="443"/>
      <c r="GL464" s="443"/>
      <c r="GM464" s="443"/>
      <c r="GN464" s="443"/>
      <c r="GO464" s="443"/>
      <c r="GP464" s="443"/>
      <c r="GQ464" s="443"/>
      <c r="GR464" s="443"/>
      <c r="GS464" s="460"/>
      <c r="GT464" s="443"/>
      <c r="GU464" s="443"/>
      <c r="GV464" s="443"/>
      <c r="GW464" s="443"/>
      <c r="GX464" s="443"/>
      <c r="GY464" s="443"/>
      <c r="GZ464" s="443"/>
      <c r="HA464" s="443"/>
      <c r="HB464" s="460"/>
      <c r="HC464" s="443"/>
      <c r="HD464" s="443"/>
      <c r="HE464" s="443"/>
      <c r="HF464" s="443"/>
      <c r="HG464" s="443"/>
      <c r="HH464" s="443"/>
      <c r="HI464" s="443"/>
      <c r="HJ464" s="443"/>
      <c r="HK464" s="460"/>
      <c r="HL464" s="443"/>
      <c r="HM464" s="443"/>
      <c r="HN464" s="443"/>
      <c r="HO464" s="443"/>
      <c r="HP464" s="443"/>
      <c r="HQ464" s="443"/>
      <c r="HR464" s="443"/>
      <c r="HS464" s="443"/>
      <c r="HT464" s="460"/>
      <c r="HU464" s="443"/>
      <c r="HV464" s="443"/>
      <c r="HW464" s="443"/>
      <c r="HX464" s="443"/>
      <c r="HY464" s="443"/>
      <c r="HZ464" s="443"/>
      <c r="IA464" s="443"/>
      <c r="IB464" s="443"/>
      <c r="IC464" s="460"/>
      <c r="ID464" s="443"/>
      <c r="IE464" s="443"/>
      <c r="IF464" s="443"/>
      <c r="IG464" s="443"/>
      <c r="IH464" s="443"/>
      <c r="II464" s="443"/>
      <c r="IJ464" s="443"/>
      <c r="IK464" s="443"/>
      <c r="IL464" s="460"/>
      <c r="IM464" s="443"/>
      <c r="IN464" s="443"/>
      <c r="IO464" s="443"/>
      <c r="IP464" s="443"/>
      <c r="IQ464" s="443"/>
      <c r="IR464" s="443"/>
      <c r="IS464" s="443"/>
      <c r="IT464" s="443"/>
      <c r="IU464" s="460"/>
      <c r="IV464" s="443"/>
      <c r="IW464" s="443"/>
      <c r="IX464" s="443"/>
      <c r="IY464" s="443"/>
      <c r="IZ464" s="443"/>
      <c r="JA464" s="443"/>
      <c r="JB464" s="443"/>
      <c r="JC464" s="443"/>
      <c r="JD464" s="460"/>
      <c r="JE464" s="443"/>
      <c r="JF464" s="443"/>
      <c r="JG464" s="443"/>
      <c r="JH464" s="443"/>
      <c r="JI464" s="443"/>
      <c r="JJ464" s="443"/>
      <c r="JK464" s="443"/>
      <c r="JL464" s="443"/>
      <c r="JM464" s="460"/>
      <c r="JN464" s="443"/>
      <c r="JO464" s="443"/>
      <c r="JP464" s="443"/>
      <c r="JQ464" s="443"/>
      <c r="JR464" s="443"/>
      <c r="JS464" s="443"/>
      <c r="JT464" s="443"/>
      <c r="JU464" s="443"/>
      <c r="JV464" s="460"/>
      <c r="JW464" s="443"/>
      <c r="JX464" s="443"/>
      <c r="JY464" s="443"/>
      <c r="JZ464" s="443"/>
      <c r="KA464" s="443"/>
      <c r="KB464" s="443"/>
      <c r="KC464" s="443"/>
      <c r="KD464" s="443"/>
      <c r="KE464" s="460"/>
      <c r="KF464" s="443"/>
      <c r="KG464" s="443"/>
      <c r="KH464" s="443"/>
      <c r="KI464" s="443"/>
      <c r="KJ464" s="443"/>
      <c r="KK464" s="443"/>
      <c r="KL464" s="443"/>
      <c r="KM464" s="443"/>
      <c r="KN464" s="460"/>
      <c r="KO464" s="443"/>
      <c r="KP464" s="443"/>
      <c r="KQ464" s="443"/>
      <c r="KR464" s="443"/>
      <c r="KS464" s="443"/>
      <c r="KT464" s="443"/>
      <c r="KU464" s="443"/>
      <c r="KV464" s="443"/>
      <c r="KW464" s="460"/>
      <c r="KX464" s="443"/>
      <c r="KY464" s="443"/>
      <c r="KZ464" s="443"/>
      <c r="LA464" s="443"/>
      <c r="LB464" s="443"/>
      <c r="LC464" s="443"/>
      <c r="LD464" s="443"/>
      <c r="LE464" s="443"/>
      <c r="LF464" s="460"/>
      <c r="LG464" s="443"/>
      <c r="LH464" s="443"/>
      <c r="LI464" s="443"/>
      <c r="LJ464" s="443"/>
      <c r="LK464" s="443"/>
      <c r="LL464" s="443"/>
      <c r="LM464" s="443"/>
      <c r="LN464" s="443"/>
      <c r="LO464" s="460"/>
      <c r="LP464" s="443"/>
      <c r="LQ464" s="443"/>
      <c r="LR464" s="443"/>
      <c r="LS464" s="443"/>
      <c r="LT464" s="443"/>
      <c r="LU464" s="443"/>
      <c r="LV464" s="443"/>
      <c r="LW464" s="443"/>
      <c r="LX464" s="460"/>
      <c r="LY464" s="443"/>
      <c r="LZ464" s="443"/>
      <c r="MA464" s="443"/>
      <c r="MB464" s="443"/>
      <c r="MC464" s="443"/>
      <c r="MD464" s="443"/>
      <c r="ME464" s="443"/>
      <c r="MF464" s="443"/>
      <c r="MG464" s="460"/>
      <c r="MH464" s="443"/>
      <c r="MI464" s="443"/>
      <c r="MJ464" s="443"/>
      <c r="MK464" s="443"/>
      <c r="ML464" s="443"/>
      <c r="MM464" s="443"/>
      <c r="MN464" s="443"/>
      <c r="MO464" s="443"/>
      <c r="MP464" s="460"/>
      <c r="MQ464" s="443"/>
      <c r="MR464" s="443"/>
      <c r="MS464" s="443"/>
      <c r="MT464" s="443"/>
      <c r="MU464" s="443"/>
      <c r="MV464" s="443"/>
      <c r="MW464" s="443"/>
      <c r="MX464" s="443"/>
      <c r="MY464" s="460"/>
      <c r="MZ464" s="443"/>
      <c r="NA464" s="443"/>
      <c r="NB464" s="443"/>
      <c r="NC464" s="443"/>
      <c r="ND464" s="443"/>
      <c r="NE464" s="443"/>
      <c r="NF464" s="443"/>
      <c r="NG464" s="443"/>
      <c r="NH464" s="460"/>
    </row>
    <row r="465" spans="1:372" ht="18">
      <c r="A465" s="443"/>
      <c r="C465" s="460"/>
      <c r="E465" s="444"/>
      <c r="F465" s="443"/>
      <c r="G465" s="443"/>
      <c r="H465" s="443"/>
      <c r="I465" s="443"/>
      <c r="J465" s="443"/>
      <c r="K465" s="443"/>
      <c r="L465" s="460"/>
      <c r="M465" s="443"/>
      <c r="N465" s="443"/>
      <c r="O465" s="443"/>
      <c r="P465" s="443"/>
      <c r="Q465" s="443"/>
      <c r="R465" s="443"/>
      <c r="S465" s="443"/>
      <c r="T465" s="443"/>
      <c r="U465" s="460"/>
      <c r="V465" s="443"/>
      <c r="W465" s="443"/>
      <c r="X465" s="443"/>
      <c r="Y465" s="443"/>
      <c r="Z465" s="443"/>
      <c r="AA465" s="443"/>
      <c r="AB465" s="443"/>
      <c r="AC465" s="443"/>
      <c r="AD465" s="460"/>
      <c r="AE465" s="443"/>
      <c r="AF465" s="443"/>
      <c r="AG465" s="443"/>
      <c r="AH465" s="443"/>
      <c r="AI465" s="443"/>
      <c r="AJ465" s="443"/>
      <c r="AK465" s="443"/>
      <c r="AL465" s="443"/>
      <c r="AM465" s="460"/>
      <c r="AN465" s="277"/>
      <c r="AO465" s="446"/>
      <c r="AP465" s="681"/>
      <c r="AQ465" s="446"/>
      <c r="AR465" s="446"/>
      <c r="AS465" s="443"/>
      <c r="AT465" s="443"/>
      <c r="AU465" s="443"/>
      <c r="AV465" s="460"/>
      <c r="AW465" s="443"/>
      <c r="AX465" s="443"/>
      <c r="AZ465" s="443"/>
      <c r="BB465" s="443"/>
      <c r="BC465" s="24"/>
      <c r="BD465" s="443"/>
      <c r="BE465" s="460"/>
      <c r="BF465" s="655">
        <v>2020</v>
      </c>
      <c r="BI465" s="471"/>
      <c r="BJ465" s="443"/>
      <c r="BK465" s="446"/>
      <c r="BL465" s="443"/>
      <c r="BM465" s="443"/>
      <c r="BN465" s="460"/>
      <c r="BO465" s="443"/>
      <c r="BP465" s="443"/>
      <c r="BQ465" s="443"/>
      <c r="BR465" s="443"/>
      <c r="BS465" s="443"/>
      <c r="BT465" s="443"/>
      <c r="BU465" s="443"/>
      <c r="BV465" s="443"/>
      <c r="BW465" s="460"/>
      <c r="BX465" s="443"/>
      <c r="BY465" s="443"/>
      <c r="BZ465" s="443"/>
      <c r="CA465" s="443"/>
      <c r="CB465" s="443"/>
      <c r="CC465" s="443"/>
      <c r="CD465" s="443"/>
      <c r="CE465" s="443"/>
      <c r="CF465" s="460"/>
      <c r="CG465" s="443"/>
      <c r="CH465" s="443"/>
      <c r="CI465" s="443"/>
      <c r="CJ465" s="443"/>
      <c r="CK465" s="443"/>
      <c r="CL465" s="443"/>
      <c r="CM465" s="443"/>
      <c r="CN465" s="443"/>
      <c r="CO465" s="460"/>
      <c r="CP465" s="443"/>
      <c r="CQ465" s="443"/>
      <c r="CR465" s="443"/>
      <c r="CS465" s="443"/>
      <c r="CT465" s="443"/>
      <c r="CU465" s="443"/>
      <c r="CV465" s="443"/>
      <c r="CW465" s="443"/>
      <c r="CX465" s="460"/>
      <c r="CY465" s="443"/>
      <c r="CZ465" s="443"/>
      <c r="DA465" s="443"/>
      <c r="DB465" s="443"/>
      <c r="DC465" s="443"/>
      <c r="DD465" s="443"/>
      <c r="DE465" s="443"/>
      <c r="DF465" s="443"/>
      <c r="DG465" s="460"/>
      <c r="DH465" s="443"/>
      <c r="DI465" s="443"/>
      <c r="DJ465" s="443"/>
      <c r="DK465" s="443"/>
      <c r="DL465" s="443"/>
      <c r="DM465" s="443"/>
      <c r="DN465" s="443"/>
      <c r="DO465" s="443"/>
      <c r="DP465" s="460"/>
      <c r="DQ465" s="443"/>
      <c r="DR465" s="443"/>
      <c r="DS465" s="443"/>
      <c r="DT465" s="443"/>
      <c r="DU465" s="443"/>
      <c r="DV465" s="443"/>
      <c r="DW465" s="443"/>
      <c r="DX465" s="443"/>
      <c r="DY465" s="460"/>
      <c r="DZ465" s="443"/>
      <c r="EA465" s="443"/>
      <c r="EB465" s="443"/>
      <c r="EC465" s="443"/>
      <c r="ED465" s="443"/>
      <c r="EE465" s="443"/>
      <c r="EF465" s="443"/>
      <c r="EG465" s="443"/>
      <c r="EH465" s="460"/>
      <c r="EI465" s="443"/>
      <c r="EJ465" s="443"/>
      <c r="EK465" s="443"/>
      <c r="EL465" s="443"/>
      <c r="EM465" s="443"/>
      <c r="EN465" s="443"/>
      <c r="EO465" s="443"/>
      <c r="EP465" s="443"/>
      <c r="EQ465" s="460"/>
      <c r="ER465" s="443"/>
      <c r="ES465" s="443"/>
      <c r="ET465" s="443"/>
      <c r="EU465" s="443"/>
      <c r="EV465" s="443"/>
      <c r="EW465" s="443"/>
      <c r="EX465" s="443"/>
      <c r="EY465" s="443"/>
      <c r="EZ465" s="460"/>
      <c r="FA465" s="443"/>
      <c r="FB465" s="443"/>
      <c r="FC465" s="443"/>
      <c r="FD465" s="443"/>
      <c r="FE465" s="443"/>
      <c r="FF465" s="443"/>
      <c r="FG465" s="443"/>
      <c r="FH465" s="443"/>
      <c r="FI465" s="460"/>
      <c r="FJ465" s="443"/>
      <c r="FK465" s="443"/>
      <c r="FL465" s="443"/>
      <c r="FM465" s="443"/>
      <c r="FN465" s="443"/>
      <c r="FO465" s="443"/>
      <c r="FP465" s="443"/>
      <c r="FQ465" s="443"/>
      <c r="FR465" s="460"/>
      <c r="FS465" s="443"/>
      <c r="FT465" s="443"/>
      <c r="FU465" s="443"/>
      <c r="FV465" s="443"/>
      <c r="FW465" s="443"/>
      <c r="FX465" s="443"/>
      <c r="FY465" s="443"/>
      <c r="FZ465" s="443"/>
      <c r="GA465" s="460"/>
      <c r="GB465" s="443"/>
      <c r="GC465" s="443"/>
      <c r="GD465" s="443"/>
      <c r="GE465" s="443"/>
      <c r="GF465" s="443"/>
      <c r="GG465" s="443"/>
      <c r="GH465" s="443"/>
      <c r="GI465" s="443"/>
      <c r="GJ465" s="460"/>
      <c r="GK465" s="443"/>
      <c r="GL465" s="443"/>
      <c r="GM465" s="443"/>
      <c r="GN465" s="443"/>
      <c r="GO465" s="443"/>
      <c r="GP465" s="443"/>
      <c r="GQ465" s="443"/>
      <c r="GR465" s="443"/>
      <c r="GS465" s="460"/>
      <c r="GT465" s="443"/>
      <c r="GU465" s="443"/>
      <c r="GV465" s="443"/>
      <c r="GW465" s="443"/>
      <c r="GX465" s="443"/>
      <c r="GY465" s="443"/>
      <c r="GZ465" s="443"/>
      <c r="HA465" s="443"/>
      <c r="HB465" s="460"/>
      <c r="HC465" s="443"/>
      <c r="HD465" s="443"/>
      <c r="HE465" s="443"/>
      <c r="HF465" s="443"/>
      <c r="HG465" s="443"/>
      <c r="HH465" s="443"/>
      <c r="HI465" s="443"/>
      <c r="HJ465" s="443"/>
      <c r="HK465" s="460"/>
      <c r="HL465" s="443"/>
      <c r="HM465" s="443"/>
      <c r="HN465" s="443"/>
      <c r="HO465" s="443"/>
      <c r="HP465" s="443"/>
      <c r="HQ465" s="443"/>
      <c r="HR465" s="443"/>
      <c r="HS465" s="443"/>
      <c r="HT465" s="460"/>
      <c r="HU465" s="443"/>
      <c r="HV465" s="443"/>
      <c r="HW465" s="443"/>
      <c r="HX465" s="443"/>
      <c r="HY465" s="443"/>
      <c r="HZ465" s="443"/>
      <c r="IA465" s="443"/>
      <c r="IB465" s="443"/>
      <c r="IC465" s="460"/>
      <c r="ID465" s="443"/>
      <c r="IE465" s="443"/>
      <c r="IF465" s="443"/>
      <c r="IG465" s="443"/>
      <c r="IH465" s="443"/>
      <c r="II465" s="443"/>
      <c r="IJ465" s="443"/>
      <c r="IK465" s="443"/>
      <c r="IL465" s="460"/>
      <c r="IM465" s="443"/>
      <c r="IN465" s="443"/>
      <c r="IO465" s="443"/>
      <c r="IP465" s="443"/>
      <c r="IQ465" s="443"/>
      <c r="IR465" s="443"/>
      <c r="IS465" s="443"/>
      <c r="IT465" s="443"/>
      <c r="IU465" s="460"/>
      <c r="IV465" s="443"/>
      <c r="IW465" s="443"/>
      <c r="IX465" s="443"/>
      <c r="IY465" s="443"/>
      <c r="IZ465" s="443"/>
      <c r="JA465" s="443"/>
      <c r="JB465" s="443"/>
      <c r="JC465" s="443"/>
      <c r="JD465" s="460"/>
      <c r="JE465" s="443"/>
      <c r="JF465" s="443"/>
      <c r="JG465" s="443"/>
      <c r="JH465" s="443"/>
      <c r="JI465" s="443"/>
      <c r="JJ465" s="443"/>
      <c r="JK465" s="443"/>
      <c r="JL465" s="443"/>
      <c r="JM465" s="460"/>
      <c r="JN465" s="443"/>
      <c r="JO465" s="443"/>
      <c r="JP465" s="443"/>
      <c r="JQ465" s="443"/>
      <c r="JR465" s="443"/>
      <c r="JS465" s="443"/>
      <c r="JT465" s="443"/>
      <c r="JU465" s="443"/>
      <c r="JV465" s="460"/>
      <c r="JW465" s="443"/>
      <c r="JX465" s="443"/>
      <c r="JY465" s="443"/>
      <c r="JZ465" s="443"/>
      <c r="KA465" s="443"/>
      <c r="KB465" s="443"/>
      <c r="KC465" s="443"/>
      <c r="KD465" s="443"/>
      <c r="KE465" s="460"/>
      <c r="KF465" s="443"/>
      <c r="KG465" s="443"/>
      <c r="KH465" s="443"/>
      <c r="KI465" s="443"/>
      <c r="KJ465" s="443"/>
      <c r="KK465" s="443"/>
      <c r="KL465" s="443"/>
      <c r="KM465" s="443"/>
      <c r="KN465" s="460"/>
      <c r="KO465" s="443"/>
      <c r="KP465" s="443"/>
      <c r="KQ465" s="443"/>
      <c r="KR465" s="443"/>
      <c r="KS465" s="443"/>
      <c r="KT465" s="443"/>
      <c r="KU465" s="443"/>
      <c r="KV465" s="443"/>
      <c r="KW465" s="460"/>
      <c r="KX465" s="443"/>
      <c r="KY465" s="443"/>
      <c r="KZ465" s="443"/>
      <c r="LA465" s="443"/>
      <c r="LB465" s="443"/>
      <c r="LC465" s="443"/>
      <c r="LD465" s="443"/>
      <c r="LE465" s="443"/>
      <c r="LF465" s="460"/>
      <c r="LG465" s="443"/>
      <c r="LH465" s="443"/>
      <c r="LI465" s="443"/>
      <c r="LJ465" s="443"/>
      <c r="LK465" s="443"/>
      <c r="LL465" s="443"/>
      <c r="LM465" s="443"/>
      <c r="LN465" s="443"/>
      <c r="LO465" s="460"/>
      <c r="LP465" s="443"/>
      <c r="LQ465" s="443"/>
      <c r="LR465" s="443"/>
      <c r="LS465" s="443"/>
      <c r="LT465" s="443"/>
      <c r="LU465" s="443"/>
      <c r="LV465" s="443"/>
      <c r="LW465" s="443"/>
      <c r="LX465" s="460"/>
      <c r="LY465" s="443"/>
      <c r="LZ465" s="443"/>
      <c r="MA465" s="443"/>
      <c r="MB465" s="443"/>
      <c r="MC465" s="443"/>
      <c r="MD465" s="443"/>
      <c r="ME465" s="443"/>
      <c r="MF465" s="443"/>
      <c r="MG465" s="460"/>
      <c r="MH465" s="443"/>
      <c r="MI465" s="443"/>
      <c r="MJ465" s="443"/>
      <c r="MK465" s="443"/>
      <c r="ML465" s="443"/>
      <c r="MM465" s="443"/>
      <c r="MN465" s="443"/>
      <c r="MO465" s="443"/>
      <c r="MP465" s="460"/>
      <c r="MQ465" s="443"/>
      <c r="MR465" s="443"/>
      <c r="MS465" s="443"/>
      <c r="MT465" s="443"/>
      <c r="MU465" s="443"/>
      <c r="MV465" s="443"/>
      <c r="MW465" s="443"/>
      <c r="MX465" s="443"/>
      <c r="MY465" s="460"/>
      <c r="MZ465" s="443"/>
      <c r="NA465" s="443"/>
      <c r="NB465" s="443"/>
      <c r="NC465" s="443"/>
      <c r="ND465" s="443"/>
      <c r="NE465" s="443"/>
      <c r="NF465" s="443"/>
      <c r="NG465" s="443"/>
      <c r="NH465" s="460"/>
    </row>
    <row r="466" spans="1:372" ht="18">
      <c r="A466" s="443"/>
      <c r="C466" s="460"/>
      <c r="E466" s="444"/>
      <c r="F466" s="443"/>
      <c r="G466" s="443"/>
      <c r="H466" s="443"/>
      <c r="I466" s="443"/>
      <c r="J466" s="443"/>
      <c r="K466" s="443"/>
      <c r="L466" s="460"/>
      <c r="M466" s="443"/>
      <c r="N466" s="443"/>
      <c r="O466" s="443"/>
      <c r="P466" s="443"/>
      <c r="Q466" s="443"/>
      <c r="R466" s="443"/>
      <c r="S466" s="443"/>
      <c r="T466" s="443"/>
      <c r="U466" s="460"/>
      <c r="V466" s="443"/>
      <c r="W466" s="443"/>
      <c r="X466" s="443"/>
      <c r="Y466" s="443"/>
      <c r="Z466" s="443"/>
      <c r="AA466" s="443"/>
      <c r="AB466" s="443"/>
      <c r="AC466" s="443"/>
      <c r="AD466" s="460"/>
      <c r="AE466" s="443"/>
      <c r="AF466" s="443"/>
      <c r="AG466" s="443"/>
      <c r="AH466" s="443"/>
      <c r="AI466" s="443"/>
      <c r="AJ466" s="443"/>
      <c r="AK466" s="443"/>
      <c r="AL466" s="443"/>
      <c r="AM466" s="460"/>
      <c r="AN466" s="277"/>
      <c r="AO466" s="446"/>
      <c r="AP466" s="682"/>
      <c r="AQ466" s="446"/>
      <c r="AR466" s="446"/>
      <c r="AS466" s="443"/>
      <c r="AT466" s="443"/>
      <c r="AU466" s="443"/>
      <c r="AV466" s="460"/>
      <c r="AW466" s="441"/>
      <c r="AX466" s="24"/>
      <c r="AY466" s="668"/>
      <c r="AZ466" s="24"/>
      <c r="BB466" s="443"/>
      <c r="BC466" s="24"/>
      <c r="BD466" s="443"/>
      <c r="BE466" s="460"/>
      <c r="BF466" s="106" t="s">
        <v>1848</v>
      </c>
      <c r="BG466" s="283"/>
      <c r="BH466" s="621"/>
      <c r="BI466" s="212">
        <v>9930.9750000000095</v>
      </c>
      <c r="BJ466" s="388" t="s">
        <v>3811</v>
      </c>
      <c r="BK466" s="446" t="s">
        <v>3764</v>
      </c>
      <c r="BL466" s="443"/>
      <c r="BM466" s="443"/>
      <c r="BN466" s="460"/>
      <c r="BO466" s="443"/>
      <c r="BP466" s="443"/>
      <c r="BQ466" s="443"/>
      <c r="BR466" s="443"/>
      <c r="BS466" s="443"/>
      <c r="BT466" s="443"/>
      <c r="BU466" s="443"/>
      <c r="BV466" s="443"/>
      <c r="BW466" s="460"/>
      <c r="BX466" s="443"/>
      <c r="BY466" s="443"/>
      <c r="BZ466" s="443"/>
      <c r="CA466" s="443"/>
      <c r="CB466" s="443"/>
      <c r="CC466" s="443"/>
      <c r="CD466" s="443"/>
      <c r="CE466" s="443"/>
      <c r="CF466" s="460"/>
      <c r="CG466" s="443"/>
      <c r="CH466" s="443"/>
      <c r="CI466" s="443"/>
      <c r="CJ466" s="443"/>
      <c r="CK466" s="443"/>
      <c r="CL466" s="443"/>
      <c r="CM466" s="443"/>
      <c r="CN466" s="443"/>
      <c r="CO466" s="460"/>
      <c r="CP466" s="443"/>
      <c r="CQ466" s="443"/>
      <c r="CR466" s="443"/>
      <c r="CS466" s="443"/>
      <c r="CT466" s="443"/>
      <c r="CU466" s="443"/>
      <c r="CV466" s="443"/>
      <c r="CW466" s="443"/>
      <c r="CX466" s="460"/>
      <c r="CY466" s="443"/>
      <c r="CZ466" s="443"/>
      <c r="DA466" s="443"/>
      <c r="DB466" s="443"/>
      <c r="DC466" s="443"/>
      <c r="DD466" s="443"/>
      <c r="DE466" s="443"/>
      <c r="DF466" s="443"/>
      <c r="DG466" s="460"/>
      <c r="DH466" s="443"/>
      <c r="DI466" s="443"/>
      <c r="DJ466" s="443"/>
      <c r="DK466" s="443"/>
      <c r="DL466" s="443"/>
      <c r="DM466" s="443"/>
      <c r="DN466" s="443"/>
      <c r="DO466" s="443"/>
      <c r="DP466" s="460"/>
      <c r="DQ466" s="443"/>
      <c r="DR466" s="443"/>
      <c r="DS466" s="443"/>
      <c r="DT466" s="443"/>
      <c r="DU466" s="443"/>
      <c r="DV466" s="443"/>
      <c r="DW466" s="443"/>
      <c r="DX466" s="443"/>
      <c r="DY466" s="460"/>
      <c r="DZ466" s="443"/>
      <c r="EA466" s="443"/>
      <c r="EB466" s="443"/>
      <c r="EC466" s="443"/>
      <c r="ED466" s="443"/>
      <c r="EE466" s="443"/>
      <c r="EF466" s="443"/>
      <c r="EG466" s="443"/>
      <c r="EH466" s="460"/>
      <c r="EI466" s="443"/>
      <c r="EJ466" s="443"/>
      <c r="EK466" s="443"/>
      <c r="EL466" s="443"/>
      <c r="EM466" s="443"/>
      <c r="EN466" s="443"/>
      <c r="EO466" s="443"/>
      <c r="EP466" s="443"/>
      <c r="EQ466" s="460"/>
      <c r="ER466" s="443"/>
      <c r="ES466" s="443"/>
      <c r="ET466" s="443"/>
      <c r="EU466" s="443"/>
      <c r="EV466" s="443"/>
      <c r="EW466" s="443"/>
      <c r="EX466" s="443"/>
      <c r="EY466" s="443"/>
      <c r="EZ466" s="460"/>
      <c r="FA466" s="443"/>
      <c r="FB466" s="443"/>
      <c r="FC466" s="443"/>
      <c r="FD466" s="443"/>
      <c r="FE466" s="443"/>
      <c r="FF466" s="443"/>
      <c r="FG466" s="443"/>
      <c r="FH466" s="443"/>
      <c r="FI466" s="460"/>
      <c r="FJ466" s="443"/>
      <c r="FK466" s="443"/>
      <c r="FL466" s="443"/>
      <c r="FM466" s="443"/>
      <c r="FN466" s="443"/>
      <c r="FO466" s="443"/>
      <c r="FP466" s="443"/>
      <c r="FQ466" s="443"/>
      <c r="FR466" s="460"/>
      <c r="FS466" s="443"/>
      <c r="FT466" s="443"/>
      <c r="FU466" s="443"/>
      <c r="FV466" s="443"/>
      <c r="FW466" s="443"/>
      <c r="FX466" s="443"/>
      <c r="FY466" s="443"/>
      <c r="FZ466" s="443"/>
      <c r="GA466" s="460"/>
      <c r="GB466" s="443"/>
      <c r="GC466" s="443"/>
      <c r="GD466" s="443"/>
      <c r="GE466" s="443"/>
      <c r="GF466" s="443"/>
      <c r="GG466" s="443"/>
      <c r="GH466" s="443"/>
      <c r="GI466" s="443"/>
      <c r="GJ466" s="460"/>
      <c r="GK466" s="443"/>
      <c r="GL466" s="443"/>
      <c r="GM466" s="443"/>
      <c r="GN466" s="443"/>
      <c r="GO466" s="443"/>
      <c r="GP466" s="443"/>
      <c r="GQ466" s="443"/>
      <c r="GR466" s="443"/>
      <c r="GS466" s="460"/>
      <c r="GT466" s="443"/>
      <c r="GU466" s="443"/>
      <c r="GV466" s="443"/>
      <c r="GW466" s="443"/>
      <c r="GX466" s="443"/>
      <c r="GY466" s="443"/>
      <c r="GZ466" s="443"/>
      <c r="HA466" s="443"/>
      <c r="HB466" s="460"/>
      <c r="HC466" s="443"/>
      <c r="HD466" s="443"/>
      <c r="HE466" s="443"/>
      <c r="HF466" s="443"/>
      <c r="HG466" s="443"/>
      <c r="HH466" s="443"/>
      <c r="HI466" s="443"/>
      <c r="HJ466" s="443"/>
      <c r="HK466" s="460"/>
      <c r="HL466" s="443"/>
      <c r="HM466" s="443"/>
      <c r="HN466" s="443"/>
      <c r="HO466" s="443"/>
      <c r="HP466" s="443"/>
      <c r="HQ466" s="443"/>
      <c r="HR466" s="443"/>
      <c r="HS466" s="443"/>
      <c r="HT466" s="460"/>
      <c r="HU466" s="443"/>
      <c r="HV466" s="443"/>
      <c r="HW466" s="443"/>
      <c r="HX466" s="443"/>
      <c r="HY466" s="443"/>
      <c r="HZ466" s="443"/>
      <c r="IA466" s="443"/>
      <c r="IB466" s="443"/>
      <c r="IC466" s="460"/>
      <c r="ID466" s="443"/>
      <c r="IE466" s="443"/>
      <c r="IF466" s="443"/>
      <c r="IG466" s="443"/>
      <c r="IH466" s="443"/>
      <c r="II466" s="443"/>
      <c r="IJ466" s="443"/>
      <c r="IK466" s="443"/>
      <c r="IL466" s="460"/>
      <c r="IM466" s="443"/>
      <c r="IN466" s="443"/>
      <c r="IO466" s="443"/>
      <c r="IP466" s="443"/>
      <c r="IQ466" s="443"/>
      <c r="IR466" s="443"/>
      <c r="IS466" s="443"/>
      <c r="IT466" s="443"/>
      <c r="IU466" s="460"/>
      <c r="IV466" s="443"/>
      <c r="IW466" s="443"/>
      <c r="IX466" s="443"/>
      <c r="IY466" s="443"/>
      <c r="IZ466" s="443"/>
      <c r="JA466" s="443"/>
      <c r="JB466" s="443"/>
      <c r="JC466" s="443"/>
      <c r="JD466" s="460"/>
      <c r="JE466" s="443"/>
      <c r="JF466" s="443"/>
      <c r="JG466" s="443"/>
      <c r="JH466" s="443"/>
      <c r="JI466" s="443"/>
      <c r="JJ466" s="443"/>
      <c r="JK466" s="443"/>
      <c r="JL466" s="443"/>
      <c r="JM466" s="460"/>
      <c r="JN466" s="443"/>
      <c r="JO466" s="443"/>
      <c r="JP466" s="443"/>
      <c r="JQ466" s="443"/>
      <c r="JR466" s="443"/>
      <c r="JS466" s="443"/>
      <c r="JT466" s="443"/>
      <c r="JU466" s="443"/>
      <c r="JV466" s="460"/>
      <c r="JW466" s="443"/>
      <c r="JX466" s="443"/>
      <c r="JY466" s="443"/>
      <c r="JZ466" s="443"/>
      <c r="KA466" s="443"/>
      <c r="KB466" s="443"/>
      <c r="KC466" s="443"/>
      <c r="KD466" s="443"/>
      <c r="KE466" s="460"/>
      <c r="KF466" s="443"/>
      <c r="KG466" s="443"/>
      <c r="KH466" s="443"/>
      <c r="KI466" s="443"/>
      <c r="KJ466" s="443"/>
      <c r="KK466" s="443"/>
      <c r="KL466" s="443"/>
      <c r="KM466" s="443"/>
      <c r="KN466" s="460"/>
      <c r="KO466" s="443"/>
      <c r="KP466" s="443"/>
      <c r="KQ466" s="443"/>
      <c r="KR466" s="443"/>
      <c r="KS466" s="443"/>
      <c r="KT466" s="443"/>
      <c r="KU466" s="443"/>
      <c r="KV466" s="443"/>
      <c r="KW466" s="460"/>
      <c r="KX466" s="443"/>
      <c r="KY466" s="443"/>
      <c r="KZ466" s="443"/>
      <c r="LA466" s="443"/>
      <c r="LB466" s="443"/>
      <c r="LC466" s="443"/>
      <c r="LD466" s="443"/>
      <c r="LE466" s="443"/>
      <c r="LF466" s="460"/>
      <c r="LG466" s="443"/>
      <c r="LH466" s="443"/>
      <c r="LI466" s="443"/>
      <c r="LJ466" s="443"/>
      <c r="LK466" s="443"/>
      <c r="LL466" s="443"/>
      <c r="LM466" s="443"/>
      <c r="LN466" s="443"/>
      <c r="LO466" s="460"/>
      <c r="LP466" s="443"/>
      <c r="LQ466" s="443"/>
      <c r="LR466" s="443"/>
      <c r="LS466" s="443"/>
      <c r="LT466" s="443"/>
      <c r="LU466" s="443"/>
      <c r="LV466" s="443"/>
      <c r="LW466" s="443"/>
      <c r="LX466" s="460"/>
      <c r="LY466" s="443"/>
      <c r="LZ466" s="443"/>
      <c r="MA466" s="443"/>
      <c r="MB466" s="443"/>
      <c r="MC466" s="443"/>
      <c r="MD466" s="443"/>
      <c r="ME466" s="443"/>
      <c r="MF466" s="443"/>
      <c r="MG466" s="460"/>
      <c r="MH466" s="443"/>
      <c r="MI466" s="443"/>
      <c r="MJ466" s="443"/>
      <c r="MK466" s="443"/>
      <c r="ML466" s="443"/>
      <c r="MM466" s="443"/>
      <c r="MN466" s="443"/>
      <c r="MO466" s="443"/>
      <c r="MP466" s="460"/>
      <c r="MQ466" s="443"/>
      <c r="MR466" s="443"/>
      <c r="MS466" s="443"/>
      <c r="MT466" s="443"/>
      <c r="MU466" s="443"/>
      <c r="MV466" s="443"/>
      <c r="MW466" s="443"/>
      <c r="MX466" s="443"/>
      <c r="MY466" s="460"/>
      <c r="MZ466" s="443"/>
      <c r="NA466" s="443"/>
      <c r="NB466" s="443"/>
      <c r="NC466" s="443"/>
      <c r="ND466" s="443"/>
      <c r="NE466" s="443"/>
      <c r="NF466" s="443"/>
      <c r="NG466" s="443"/>
      <c r="NH466" s="460"/>
    </row>
    <row r="467" spans="1:372" ht="18">
      <c r="A467" s="443"/>
      <c r="C467" s="460"/>
      <c r="E467" s="444"/>
      <c r="F467" s="443"/>
      <c r="G467" s="443"/>
      <c r="H467" s="443"/>
      <c r="I467" s="443"/>
      <c r="J467" s="443"/>
      <c r="K467" s="443"/>
      <c r="L467" s="460"/>
      <c r="M467" s="443"/>
      <c r="N467" s="443"/>
      <c r="O467" s="443"/>
      <c r="P467" s="443"/>
      <c r="Q467" s="443"/>
      <c r="R467" s="443"/>
      <c r="S467" s="443"/>
      <c r="T467" s="443"/>
      <c r="U467" s="460"/>
      <c r="V467" s="443"/>
      <c r="W467" s="443"/>
      <c r="X467" s="443"/>
      <c r="Y467" s="443"/>
      <c r="Z467" s="443"/>
      <c r="AA467" s="443"/>
      <c r="AB467" s="443"/>
      <c r="AC467" s="443"/>
      <c r="AD467" s="460"/>
      <c r="AE467" s="443"/>
      <c r="AF467" s="443"/>
      <c r="AG467" s="443"/>
      <c r="AH467" s="443"/>
      <c r="AI467" s="443"/>
      <c r="AJ467" s="443"/>
      <c r="AK467" s="443"/>
      <c r="AL467" s="443"/>
      <c r="AM467" s="460"/>
      <c r="AN467" s="446"/>
      <c r="AO467" s="446"/>
      <c r="AP467" s="682"/>
      <c r="AQ467" s="446"/>
      <c r="AR467" s="446"/>
      <c r="AS467" s="443"/>
      <c r="AT467" s="443"/>
      <c r="AU467" s="443"/>
      <c r="AV467" s="460"/>
      <c r="AW467" s="274"/>
      <c r="AX467" s="24"/>
      <c r="AY467" s="668"/>
      <c r="AZ467" s="24"/>
      <c r="BB467" s="443"/>
      <c r="BC467" s="24"/>
      <c r="BD467" s="443"/>
      <c r="BE467" s="460"/>
      <c r="BF467" s="655">
        <v>2020</v>
      </c>
      <c r="BI467" s="471"/>
      <c r="BJ467" s="443"/>
      <c r="BK467" s="446"/>
      <c r="BL467" s="443"/>
      <c r="BM467" s="443"/>
      <c r="BN467" s="460"/>
      <c r="BO467" s="443"/>
      <c r="BP467" s="443"/>
      <c r="BQ467" s="443"/>
      <c r="BR467" s="443"/>
      <c r="BS467" s="443"/>
      <c r="BT467" s="443"/>
      <c r="BU467" s="443"/>
      <c r="BV467" s="443"/>
      <c r="BW467" s="460"/>
      <c r="BX467" s="443"/>
      <c r="BY467" s="443"/>
      <c r="BZ467" s="443"/>
      <c r="CA467" s="443"/>
      <c r="CB467" s="443"/>
      <c r="CC467" s="443"/>
      <c r="CD467" s="443"/>
      <c r="CE467" s="443"/>
      <c r="CF467" s="460"/>
      <c r="CG467" s="443"/>
      <c r="CH467" s="443"/>
      <c r="CI467" s="443"/>
      <c r="CJ467" s="443"/>
      <c r="CK467" s="443"/>
      <c r="CL467" s="443"/>
      <c r="CM467" s="443"/>
      <c r="CN467" s="443"/>
      <c r="CO467" s="460"/>
      <c r="CP467" s="443"/>
      <c r="CQ467" s="443"/>
      <c r="CR467" s="443"/>
      <c r="CS467" s="443"/>
      <c r="CT467" s="443"/>
      <c r="CU467" s="443"/>
      <c r="CV467" s="443"/>
      <c r="CW467" s="443"/>
      <c r="CX467" s="460"/>
      <c r="CY467" s="443"/>
      <c r="CZ467" s="443"/>
      <c r="DA467" s="443"/>
      <c r="DB467" s="443"/>
      <c r="DC467" s="443"/>
      <c r="DD467" s="443"/>
      <c r="DE467" s="443"/>
      <c r="DF467" s="443"/>
      <c r="DG467" s="460"/>
      <c r="DH467" s="443"/>
      <c r="DI467" s="443"/>
      <c r="DJ467" s="443"/>
      <c r="DK467" s="443"/>
      <c r="DL467" s="443"/>
      <c r="DM467" s="443"/>
      <c r="DN467" s="443"/>
      <c r="DO467" s="443"/>
      <c r="DP467" s="460"/>
      <c r="DQ467" s="443"/>
      <c r="DR467" s="443"/>
      <c r="DS467" s="443"/>
      <c r="DT467" s="443"/>
      <c r="DU467" s="443"/>
      <c r="DV467" s="443"/>
      <c r="DW467" s="443"/>
      <c r="DX467" s="443"/>
      <c r="DY467" s="460"/>
      <c r="DZ467" s="443"/>
      <c r="EA467" s="443"/>
      <c r="EB467" s="443"/>
      <c r="EC467" s="443"/>
      <c r="ED467" s="443"/>
      <c r="EE467" s="443"/>
      <c r="EF467" s="443"/>
      <c r="EG467" s="443"/>
      <c r="EH467" s="460"/>
      <c r="EI467" s="443"/>
      <c r="EJ467" s="443"/>
      <c r="EK467" s="443"/>
      <c r="EL467" s="443"/>
      <c r="EM467" s="443"/>
      <c r="EN467" s="443"/>
      <c r="EO467" s="443"/>
      <c r="EP467" s="443"/>
      <c r="EQ467" s="460"/>
      <c r="ER467" s="443"/>
      <c r="ES467" s="443"/>
      <c r="ET467" s="443"/>
      <c r="EU467" s="443"/>
      <c r="EV467" s="443"/>
      <c r="EW467" s="443"/>
      <c r="EX467" s="443"/>
      <c r="EY467" s="443"/>
      <c r="EZ467" s="460"/>
      <c r="FA467" s="443"/>
      <c r="FB467" s="443"/>
      <c r="FC467" s="443"/>
      <c r="FD467" s="443"/>
      <c r="FE467" s="443"/>
      <c r="FF467" s="443"/>
      <c r="FG467" s="443"/>
      <c r="FH467" s="443"/>
      <c r="FI467" s="460"/>
      <c r="FJ467" s="443"/>
      <c r="FK467" s="443"/>
      <c r="FL467" s="443"/>
      <c r="FM467" s="443"/>
      <c r="FN467" s="443"/>
      <c r="FO467" s="443"/>
      <c r="FP467" s="443"/>
      <c r="FQ467" s="443"/>
      <c r="FR467" s="460"/>
      <c r="FS467" s="443"/>
      <c r="FT467" s="443"/>
      <c r="FU467" s="443"/>
      <c r="FV467" s="443"/>
      <c r="FW467" s="443"/>
      <c r="FX467" s="443"/>
      <c r="FY467" s="443"/>
      <c r="FZ467" s="443"/>
      <c r="GA467" s="460"/>
      <c r="GB467" s="443"/>
      <c r="GC467" s="443"/>
      <c r="GD467" s="443"/>
      <c r="GE467" s="443"/>
      <c r="GF467" s="443"/>
      <c r="GG467" s="443"/>
      <c r="GH467" s="443"/>
      <c r="GI467" s="443"/>
      <c r="GJ467" s="460"/>
      <c r="GK467" s="443"/>
      <c r="GL467" s="443"/>
      <c r="GM467" s="443"/>
      <c r="GN467" s="443"/>
      <c r="GO467" s="443"/>
      <c r="GP467" s="443"/>
      <c r="GQ467" s="443"/>
      <c r="GR467" s="443"/>
      <c r="GS467" s="460"/>
      <c r="GT467" s="443"/>
      <c r="GU467" s="443"/>
      <c r="GV467" s="443"/>
      <c r="GW467" s="443"/>
      <c r="GX467" s="443"/>
      <c r="GY467" s="443"/>
      <c r="GZ467" s="443"/>
      <c r="HA467" s="443"/>
      <c r="HB467" s="460"/>
      <c r="HC467" s="443"/>
      <c r="HD467" s="443"/>
      <c r="HE467" s="443"/>
      <c r="HF467" s="443"/>
      <c r="HG467" s="443"/>
      <c r="HH467" s="443"/>
      <c r="HI467" s="443"/>
      <c r="HJ467" s="443"/>
      <c r="HK467" s="460"/>
      <c r="HL467" s="443"/>
      <c r="HM467" s="443"/>
      <c r="HN467" s="443"/>
      <c r="HO467" s="443"/>
      <c r="HP467" s="443"/>
      <c r="HQ467" s="443"/>
      <c r="HR467" s="443"/>
      <c r="HS467" s="443"/>
      <c r="HT467" s="460"/>
      <c r="HU467" s="443"/>
      <c r="HV467" s="443"/>
      <c r="HW467" s="443"/>
      <c r="HX467" s="443"/>
      <c r="HY467" s="443"/>
      <c r="HZ467" s="443"/>
      <c r="IA467" s="443"/>
      <c r="IB467" s="443"/>
      <c r="IC467" s="460"/>
      <c r="ID467" s="443"/>
      <c r="IE467" s="443"/>
      <c r="IF467" s="443"/>
      <c r="IG467" s="443"/>
      <c r="IH467" s="443"/>
      <c r="II467" s="443"/>
      <c r="IJ467" s="443"/>
      <c r="IK467" s="443"/>
      <c r="IL467" s="460"/>
      <c r="IM467" s="443"/>
      <c r="IN467" s="443"/>
      <c r="IO467" s="443"/>
      <c r="IP467" s="443"/>
      <c r="IQ467" s="443"/>
      <c r="IR467" s="443"/>
      <c r="IS467" s="443"/>
      <c r="IT467" s="443"/>
      <c r="IU467" s="460"/>
      <c r="IV467" s="443"/>
      <c r="IW467" s="443"/>
      <c r="IX467" s="443"/>
      <c r="IY467" s="443"/>
      <c r="IZ467" s="443"/>
      <c r="JA467" s="443"/>
      <c r="JB467" s="443"/>
      <c r="JC467" s="443"/>
      <c r="JD467" s="460"/>
      <c r="JE467" s="443"/>
      <c r="JF467" s="443"/>
      <c r="JG467" s="443"/>
      <c r="JH467" s="443"/>
      <c r="JI467" s="443"/>
      <c r="JJ467" s="443"/>
      <c r="JK467" s="443"/>
      <c r="JL467" s="443"/>
      <c r="JM467" s="460"/>
      <c r="JN467" s="443"/>
      <c r="JO467" s="443"/>
      <c r="JP467" s="443"/>
      <c r="JQ467" s="443"/>
      <c r="JR467" s="443"/>
      <c r="JS467" s="443"/>
      <c r="JT467" s="443"/>
      <c r="JU467" s="443"/>
      <c r="JV467" s="460"/>
      <c r="JW467" s="443"/>
      <c r="JX467" s="443"/>
      <c r="JY467" s="443"/>
      <c r="JZ467" s="443"/>
      <c r="KA467" s="443"/>
      <c r="KB467" s="443"/>
      <c r="KC467" s="443"/>
      <c r="KD467" s="443"/>
      <c r="KE467" s="460"/>
      <c r="KF467" s="443"/>
      <c r="KG467" s="443"/>
      <c r="KH467" s="443"/>
      <c r="KI467" s="443"/>
      <c r="KJ467" s="443"/>
      <c r="KK467" s="443"/>
      <c r="KL467" s="443"/>
      <c r="KM467" s="443"/>
      <c r="KN467" s="460"/>
      <c r="KO467" s="443"/>
      <c r="KP467" s="443"/>
      <c r="KQ467" s="443"/>
      <c r="KR467" s="443"/>
      <c r="KS467" s="443"/>
      <c r="KT467" s="443"/>
      <c r="KU467" s="443"/>
      <c r="KV467" s="443"/>
      <c r="KW467" s="460"/>
      <c r="KX467" s="443"/>
      <c r="KY467" s="443"/>
      <c r="KZ467" s="443"/>
      <c r="LA467" s="443"/>
      <c r="LB467" s="443"/>
      <c r="LC467" s="443"/>
      <c r="LD467" s="443"/>
      <c r="LE467" s="443"/>
      <c r="LF467" s="460"/>
      <c r="LG467" s="443"/>
      <c r="LH467" s="443"/>
      <c r="LI467" s="443"/>
      <c r="LJ467" s="443"/>
      <c r="LK467" s="443"/>
      <c r="LL467" s="443"/>
      <c r="LM467" s="443"/>
      <c r="LN467" s="443"/>
      <c r="LO467" s="460"/>
      <c r="LP467" s="443"/>
      <c r="LQ467" s="443"/>
      <c r="LR467" s="443"/>
      <c r="LS467" s="443"/>
      <c r="LT467" s="443"/>
      <c r="LU467" s="443"/>
      <c r="LV467" s="443"/>
      <c r="LW467" s="443"/>
      <c r="LX467" s="460"/>
      <c r="LY467" s="443"/>
      <c r="LZ467" s="443"/>
      <c r="MA467" s="443"/>
      <c r="MB467" s="443"/>
      <c r="MC467" s="443"/>
      <c r="MD467" s="443"/>
      <c r="ME467" s="443"/>
      <c r="MF467" s="443"/>
      <c r="MG467" s="460"/>
      <c r="MH467" s="443"/>
      <c r="MI467" s="443"/>
      <c r="MJ467" s="443"/>
      <c r="MK467" s="443"/>
      <c r="ML467" s="443"/>
      <c r="MM467" s="443"/>
      <c r="MN467" s="443"/>
      <c r="MO467" s="443"/>
      <c r="MP467" s="460"/>
      <c r="MQ467" s="443"/>
      <c r="MR467" s="443"/>
      <c r="MS467" s="443"/>
      <c r="MT467" s="443"/>
      <c r="MU467" s="443"/>
      <c r="MV467" s="443"/>
      <c r="MW467" s="443"/>
      <c r="MX467" s="443"/>
      <c r="MY467" s="460"/>
      <c r="MZ467" s="443"/>
      <c r="NA467" s="443"/>
      <c r="NB467" s="443"/>
      <c r="NC467" s="443"/>
      <c r="ND467" s="443"/>
      <c r="NE467" s="443"/>
      <c r="NF467" s="443"/>
      <c r="NG467" s="443"/>
      <c r="NH467" s="460"/>
    </row>
    <row r="468" spans="1:372" ht="18">
      <c r="A468" s="443"/>
      <c r="C468" s="460"/>
      <c r="E468" s="444"/>
      <c r="F468" s="443"/>
      <c r="G468" s="443"/>
      <c r="H468" s="443"/>
      <c r="I468" s="443"/>
      <c r="J468" s="443"/>
      <c r="K468" s="443"/>
      <c r="L468" s="460"/>
      <c r="M468" s="443"/>
      <c r="N468" s="443"/>
      <c r="O468" s="443"/>
      <c r="P468" s="443"/>
      <c r="Q468" s="443"/>
      <c r="R468" s="443"/>
      <c r="S468" s="443"/>
      <c r="T468" s="443"/>
      <c r="U468" s="460"/>
      <c r="V468" s="443"/>
      <c r="W468" s="443"/>
      <c r="X468" s="443"/>
      <c r="Y468" s="443"/>
      <c r="Z468" s="443"/>
      <c r="AA468" s="443"/>
      <c r="AB468" s="443"/>
      <c r="AC468" s="443"/>
      <c r="AD468" s="460"/>
      <c r="AE468" s="443"/>
      <c r="AF468" s="443"/>
      <c r="AG468" s="443"/>
      <c r="AH468" s="443"/>
      <c r="AI468" s="443"/>
      <c r="AJ468" s="443"/>
      <c r="AK468" s="443"/>
      <c r="AL468" s="443"/>
      <c r="AM468" s="460"/>
      <c r="AN468" s="446"/>
      <c r="AO468" s="446"/>
      <c r="AP468" s="681"/>
      <c r="AQ468" s="446"/>
      <c r="AR468" s="446"/>
      <c r="AS468" s="443"/>
      <c r="AT468" s="443"/>
      <c r="AU468" s="443"/>
      <c r="AV468" s="460"/>
      <c r="AW468" s="446"/>
      <c r="AX468" s="24"/>
      <c r="AY468" s="668"/>
      <c r="AZ468" s="24"/>
      <c r="BB468" s="443"/>
      <c r="BC468" s="24"/>
      <c r="BD468" s="443"/>
      <c r="BE468" s="460"/>
      <c r="BF468" s="106" t="s">
        <v>1847</v>
      </c>
      <c r="BG468" s="283"/>
      <c r="BH468" s="621"/>
      <c r="BI468" s="212">
        <v>9693.4500000000153</v>
      </c>
      <c r="BJ468" s="444" t="s">
        <v>3812</v>
      </c>
      <c r="BK468" s="446" t="s">
        <v>3765</v>
      </c>
      <c r="BL468" s="443"/>
      <c r="BM468" s="443"/>
      <c r="BN468" s="460"/>
      <c r="BO468" s="443"/>
      <c r="BP468" s="443"/>
      <c r="BQ468" s="443"/>
      <c r="BR468" s="443"/>
      <c r="BS468" s="443"/>
      <c r="BT468" s="443"/>
      <c r="BU468" s="443"/>
      <c r="BV468" s="443"/>
      <c r="BW468" s="460"/>
      <c r="BX468" s="443"/>
      <c r="BY468" s="443"/>
      <c r="BZ468" s="443"/>
      <c r="CA468" s="443"/>
      <c r="CB468" s="443"/>
      <c r="CC468" s="443"/>
      <c r="CD468" s="443"/>
      <c r="CE468" s="443"/>
      <c r="CF468" s="460"/>
      <c r="CG468" s="443"/>
      <c r="CH468" s="443"/>
      <c r="CI468" s="443"/>
      <c r="CJ468" s="443"/>
      <c r="CK468" s="443"/>
      <c r="CL468" s="443"/>
      <c r="CM468" s="443"/>
      <c r="CN468" s="443"/>
      <c r="CO468" s="460"/>
      <c r="CP468" s="443"/>
      <c r="CQ468" s="443"/>
      <c r="CR468" s="443"/>
      <c r="CS468" s="443"/>
      <c r="CT468" s="443"/>
      <c r="CU468" s="443"/>
      <c r="CV468" s="443"/>
      <c r="CW468" s="443"/>
      <c r="CX468" s="460"/>
      <c r="CY468" s="443"/>
      <c r="CZ468" s="443"/>
      <c r="DA468" s="443"/>
      <c r="DB468" s="443"/>
      <c r="DC468" s="443"/>
      <c r="DD468" s="443"/>
      <c r="DE468" s="443"/>
      <c r="DF468" s="443"/>
      <c r="DG468" s="460"/>
      <c r="DH468" s="443"/>
      <c r="DI468" s="443"/>
      <c r="DJ468" s="443"/>
      <c r="DK468" s="443"/>
      <c r="DL468" s="443"/>
      <c r="DM468" s="443"/>
      <c r="DN468" s="443"/>
      <c r="DO468" s="443"/>
      <c r="DP468" s="460"/>
      <c r="DQ468" s="443"/>
      <c r="DR468" s="443"/>
      <c r="DS468" s="443"/>
      <c r="DT468" s="443"/>
      <c r="DU468" s="443"/>
      <c r="DV468" s="443"/>
      <c r="DW468" s="443"/>
      <c r="DX468" s="443"/>
      <c r="DY468" s="460"/>
      <c r="DZ468" s="443"/>
      <c r="EA468" s="443"/>
      <c r="EB468" s="443"/>
      <c r="EC468" s="443"/>
      <c r="ED468" s="443"/>
      <c r="EE468" s="443"/>
      <c r="EF468" s="443"/>
      <c r="EG468" s="443"/>
      <c r="EH468" s="460"/>
      <c r="EI468" s="443"/>
      <c r="EJ468" s="443"/>
      <c r="EK468" s="443"/>
      <c r="EL468" s="443"/>
      <c r="EM468" s="443"/>
      <c r="EN468" s="443"/>
      <c r="EO468" s="443"/>
      <c r="EP468" s="443"/>
      <c r="EQ468" s="460"/>
      <c r="ER468" s="443"/>
      <c r="ES468" s="443"/>
      <c r="ET468" s="443"/>
      <c r="EU468" s="443"/>
      <c r="EV468" s="443"/>
      <c r="EW468" s="443"/>
      <c r="EX468" s="443"/>
      <c r="EY468" s="443"/>
      <c r="EZ468" s="460"/>
      <c r="FA468" s="443"/>
      <c r="FB468" s="443"/>
      <c r="FC468" s="443"/>
      <c r="FD468" s="443"/>
      <c r="FE468" s="443"/>
      <c r="FF468" s="443"/>
      <c r="FG468" s="443"/>
      <c r="FH468" s="443"/>
      <c r="FI468" s="460"/>
      <c r="FJ468" s="443"/>
      <c r="FK468" s="443"/>
      <c r="FL468" s="443"/>
      <c r="FM468" s="443"/>
      <c r="FN468" s="443"/>
      <c r="FO468" s="443"/>
      <c r="FP468" s="443"/>
      <c r="FQ468" s="443"/>
      <c r="FR468" s="460"/>
      <c r="FS468" s="443"/>
      <c r="FT468" s="443"/>
      <c r="FU468" s="443"/>
      <c r="FV468" s="443"/>
      <c r="FW468" s="443"/>
      <c r="FX468" s="443"/>
      <c r="FY468" s="443"/>
      <c r="FZ468" s="443"/>
      <c r="GA468" s="460"/>
      <c r="GB468" s="443"/>
      <c r="GC468" s="443"/>
      <c r="GD468" s="443"/>
      <c r="GE468" s="443"/>
      <c r="GF468" s="443"/>
      <c r="GG468" s="443"/>
      <c r="GH468" s="443"/>
      <c r="GI468" s="443"/>
      <c r="GJ468" s="460"/>
      <c r="GK468" s="443"/>
      <c r="GL468" s="443"/>
      <c r="GM468" s="443"/>
      <c r="GN468" s="443"/>
      <c r="GO468" s="443"/>
      <c r="GP468" s="443"/>
      <c r="GQ468" s="443"/>
      <c r="GR468" s="443"/>
      <c r="GS468" s="460"/>
      <c r="GT468" s="443"/>
      <c r="GU468" s="443"/>
      <c r="GV468" s="443"/>
      <c r="GW468" s="443"/>
      <c r="GX468" s="443"/>
      <c r="GY468" s="443"/>
      <c r="GZ468" s="443"/>
      <c r="HA468" s="443"/>
      <c r="HB468" s="460"/>
      <c r="HC468" s="443"/>
      <c r="HD468" s="443"/>
      <c r="HE468" s="443"/>
      <c r="HF468" s="443"/>
      <c r="HG468" s="443"/>
      <c r="HH468" s="443"/>
      <c r="HI468" s="443"/>
      <c r="HJ468" s="443"/>
      <c r="HK468" s="460"/>
      <c r="HL468" s="443"/>
      <c r="HM468" s="443"/>
      <c r="HN468" s="443"/>
      <c r="HO468" s="443"/>
      <c r="HP468" s="443"/>
      <c r="HQ468" s="443"/>
      <c r="HR468" s="443"/>
      <c r="HS468" s="443"/>
      <c r="HT468" s="460"/>
      <c r="HU468" s="443"/>
      <c r="HV468" s="443"/>
      <c r="HW468" s="443"/>
      <c r="HX468" s="443"/>
      <c r="HY468" s="443"/>
      <c r="HZ468" s="443"/>
      <c r="IA468" s="443"/>
      <c r="IB468" s="443"/>
      <c r="IC468" s="460"/>
      <c r="ID468" s="443"/>
      <c r="IE468" s="443"/>
      <c r="IF468" s="443"/>
      <c r="IG468" s="443"/>
      <c r="IH468" s="443"/>
      <c r="II468" s="443"/>
      <c r="IJ468" s="443"/>
      <c r="IK468" s="443"/>
      <c r="IL468" s="460"/>
      <c r="IM468" s="443"/>
      <c r="IN468" s="443"/>
      <c r="IO468" s="443"/>
      <c r="IP468" s="443"/>
      <c r="IQ468" s="443"/>
      <c r="IR468" s="443"/>
      <c r="IS468" s="443"/>
      <c r="IT468" s="443"/>
      <c r="IU468" s="460"/>
      <c r="IV468" s="443"/>
      <c r="IW468" s="443"/>
      <c r="IX468" s="443"/>
      <c r="IY468" s="443"/>
      <c r="IZ468" s="443"/>
      <c r="JA468" s="443"/>
      <c r="JB468" s="443"/>
      <c r="JC468" s="443"/>
      <c r="JD468" s="460"/>
      <c r="JE468" s="443"/>
      <c r="JF468" s="443"/>
      <c r="JG468" s="443"/>
      <c r="JH468" s="443"/>
      <c r="JI468" s="443"/>
      <c r="JJ468" s="443"/>
      <c r="JK468" s="443"/>
      <c r="JL468" s="443"/>
      <c r="JM468" s="460"/>
      <c r="JN468" s="443"/>
      <c r="JO468" s="443"/>
      <c r="JP468" s="443"/>
      <c r="JQ468" s="443"/>
      <c r="JR468" s="443"/>
      <c r="JS468" s="443"/>
      <c r="JT468" s="443"/>
      <c r="JU468" s="443"/>
      <c r="JV468" s="460"/>
      <c r="JW468" s="443"/>
      <c r="JX468" s="443"/>
      <c r="JY468" s="443"/>
      <c r="JZ468" s="443"/>
      <c r="KA468" s="443"/>
      <c r="KB468" s="443"/>
      <c r="KC468" s="443"/>
      <c r="KD468" s="443"/>
      <c r="KE468" s="460"/>
      <c r="KF468" s="443"/>
      <c r="KG468" s="443"/>
      <c r="KH468" s="443"/>
      <c r="KI468" s="443"/>
      <c r="KJ468" s="443"/>
      <c r="KK468" s="443"/>
      <c r="KL468" s="443"/>
      <c r="KM468" s="443"/>
      <c r="KN468" s="460"/>
      <c r="KO468" s="443"/>
      <c r="KP468" s="443"/>
      <c r="KQ468" s="443"/>
      <c r="KR468" s="443"/>
      <c r="KS468" s="443"/>
      <c r="KT468" s="443"/>
      <c r="KU468" s="443"/>
      <c r="KV468" s="443"/>
      <c r="KW468" s="460"/>
      <c r="KX468" s="443"/>
      <c r="KY468" s="443"/>
      <c r="KZ468" s="443"/>
      <c r="LA468" s="443"/>
      <c r="LB468" s="443"/>
      <c r="LC468" s="443"/>
      <c r="LD468" s="443"/>
      <c r="LE468" s="443"/>
      <c r="LF468" s="460"/>
      <c r="LG468" s="443"/>
      <c r="LH468" s="443"/>
      <c r="LI468" s="443"/>
      <c r="LJ468" s="443"/>
      <c r="LK468" s="443"/>
      <c r="LL468" s="443"/>
      <c r="LM468" s="443"/>
      <c r="LN468" s="443"/>
      <c r="LO468" s="460"/>
      <c r="LP468" s="443"/>
      <c r="LQ468" s="443"/>
      <c r="LR468" s="443"/>
      <c r="LS468" s="443"/>
      <c r="LT468" s="443"/>
      <c r="LU468" s="443"/>
      <c r="LV468" s="443"/>
      <c r="LW468" s="443"/>
      <c r="LX468" s="460"/>
      <c r="LY468" s="443"/>
      <c r="LZ468" s="443"/>
      <c r="MA468" s="443"/>
      <c r="MB468" s="443"/>
      <c r="MC468" s="443"/>
      <c r="MD468" s="443"/>
      <c r="ME468" s="443"/>
      <c r="MF468" s="443"/>
      <c r="MG468" s="460"/>
      <c r="MH468" s="443"/>
      <c r="MI468" s="443"/>
      <c r="MJ468" s="443"/>
      <c r="MK468" s="443"/>
      <c r="ML468" s="443"/>
      <c r="MM468" s="443"/>
      <c r="MN468" s="443"/>
      <c r="MO468" s="443"/>
      <c r="MP468" s="460"/>
      <c r="MQ468" s="443"/>
      <c r="MR468" s="443"/>
      <c r="MS468" s="443"/>
      <c r="MT468" s="443"/>
      <c r="MU468" s="443"/>
      <c r="MV468" s="443"/>
      <c r="MW468" s="443"/>
      <c r="MX468" s="443"/>
      <c r="MY468" s="460"/>
      <c r="MZ468" s="443"/>
      <c r="NA468" s="443"/>
      <c r="NB468" s="443"/>
      <c r="NC468" s="443"/>
      <c r="ND468" s="443"/>
      <c r="NE468" s="443"/>
      <c r="NF468" s="443"/>
      <c r="NG468" s="443"/>
      <c r="NH468" s="460"/>
    </row>
    <row r="469" spans="1:372" ht="18">
      <c r="A469" s="443"/>
      <c r="C469" s="460"/>
      <c r="E469" s="444"/>
      <c r="F469" s="443"/>
      <c r="G469" s="443"/>
      <c r="H469" s="443"/>
      <c r="I469" s="443"/>
      <c r="J469" s="443"/>
      <c r="K469" s="443"/>
      <c r="L469" s="460"/>
      <c r="M469" s="443"/>
      <c r="N469" s="443"/>
      <c r="O469" s="443"/>
      <c r="P469" s="443"/>
      <c r="Q469" s="443"/>
      <c r="R469" s="443"/>
      <c r="S469" s="443"/>
      <c r="T469" s="443"/>
      <c r="U469" s="460"/>
      <c r="V469" s="443"/>
      <c r="W469" s="443"/>
      <c r="X469" s="443"/>
      <c r="Y469" s="443"/>
      <c r="Z469" s="443"/>
      <c r="AA469" s="443"/>
      <c r="AB469" s="443"/>
      <c r="AC469" s="443"/>
      <c r="AD469" s="460"/>
      <c r="AE469" s="443"/>
      <c r="AF469" s="443"/>
      <c r="AG469" s="443"/>
      <c r="AH469" s="443"/>
      <c r="AI469" s="443"/>
      <c r="AJ469" s="443"/>
      <c r="AK469" s="443"/>
      <c r="AL469" s="443"/>
      <c r="AM469" s="460"/>
      <c r="AN469" s="441"/>
      <c r="AO469" s="446"/>
      <c r="AP469" s="681"/>
      <c r="AQ469" s="446"/>
      <c r="AR469" s="446"/>
      <c r="AS469" s="443"/>
      <c r="AT469" s="443"/>
      <c r="AU469" s="443"/>
      <c r="AV469" s="460"/>
      <c r="AW469" s="441"/>
      <c r="AX469" s="24"/>
      <c r="AY469" s="668"/>
      <c r="AZ469" s="24"/>
      <c r="BB469" s="443"/>
      <c r="BC469" s="24"/>
      <c r="BD469" s="443"/>
      <c r="BE469" s="460"/>
      <c r="BF469" s="655">
        <v>2020</v>
      </c>
      <c r="BI469" s="471"/>
      <c r="BJ469" s="443"/>
      <c r="BK469" s="446"/>
      <c r="BL469" s="443"/>
      <c r="BM469" s="443"/>
      <c r="BN469" s="460"/>
      <c r="BO469" s="443"/>
      <c r="BP469" s="443"/>
      <c r="BQ469" s="443"/>
      <c r="BR469" s="443"/>
      <c r="BS469" s="443"/>
      <c r="BT469" s="443"/>
      <c r="BU469" s="443"/>
      <c r="BV469" s="443"/>
      <c r="BW469" s="460"/>
      <c r="BX469" s="443"/>
      <c r="BY469" s="443"/>
      <c r="BZ469" s="443"/>
      <c r="CA469" s="443"/>
      <c r="CB469" s="443"/>
      <c r="CC469" s="443"/>
      <c r="CD469" s="443"/>
      <c r="CE469" s="443"/>
      <c r="CF469" s="460"/>
      <c r="CG469" s="443"/>
      <c r="CH469" s="443"/>
      <c r="CI469" s="443"/>
      <c r="CJ469" s="443"/>
      <c r="CK469" s="443"/>
      <c r="CL469" s="443"/>
      <c r="CM469" s="443"/>
      <c r="CN469" s="443"/>
      <c r="CO469" s="460"/>
      <c r="CP469" s="443"/>
      <c r="CQ469" s="443"/>
      <c r="CR469" s="443"/>
      <c r="CS469" s="443"/>
      <c r="CT469" s="443"/>
      <c r="CU469" s="443"/>
      <c r="CV469" s="443"/>
      <c r="CW469" s="443"/>
      <c r="CX469" s="460"/>
      <c r="CY469" s="443"/>
      <c r="CZ469" s="443"/>
      <c r="DA469" s="443"/>
      <c r="DB469" s="443"/>
      <c r="DC469" s="443"/>
      <c r="DD469" s="443"/>
      <c r="DE469" s="443"/>
      <c r="DF469" s="443"/>
      <c r="DG469" s="460"/>
      <c r="DH469" s="443"/>
      <c r="DI469" s="443"/>
      <c r="DJ469" s="443"/>
      <c r="DK469" s="443"/>
      <c r="DL469" s="443"/>
      <c r="DM469" s="443"/>
      <c r="DN469" s="443"/>
      <c r="DO469" s="443"/>
      <c r="DP469" s="460"/>
      <c r="DQ469" s="443"/>
      <c r="DR469" s="443"/>
      <c r="DS469" s="443"/>
      <c r="DT469" s="443"/>
      <c r="DU469" s="443"/>
      <c r="DV469" s="443"/>
      <c r="DW469" s="443"/>
      <c r="DX469" s="443"/>
      <c r="DY469" s="460"/>
      <c r="DZ469" s="443"/>
      <c r="EA469" s="443"/>
      <c r="EB469" s="443"/>
      <c r="EC469" s="443"/>
      <c r="ED469" s="443"/>
      <c r="EE469" s="443"/>
      <c r="EF469" s="443"/>
      <c r="EG469" s="443"/>
      <c r="EH469" s="460"/>
      <c r="EI469" s="443"/>
      <c r="EJ469" s="443"/>
      <c r="EK469" s="443"/>
      <c r="EL469" s="443"/>
      <c r="EM469" s="443"/>
      <c r="EN469" s="443"/>
      <c r="EO469" s="443"/>
      <c r="EP469" s="443"/>
      <c r="EQ469" s="460"/>
      <c r="ER469" s="443"/>
      <c r="ES469" s="443"/>
      <c r="ET469" s="443"/>
      <c r="EU469" s="443"/>
      <c r="EV469" s="443"/>
      <c r="EW469" s="443"/>
      <c r="EX469" s="443"/>
      <c r="EY469" s="443"/>
      <c r="EZ469" s="460"/>
      <c r="FA469" s="443"/>
      <c r="FB469" s="443"/>
      <c r="FC469" s="443"/>
      <c r="FD469" s="443"/>
      <c r="FE469" s="443"/>
      <c r="FF469" s="443"/>
      <c r="FG469" s="443"/>
      <c r="FH469" s="443"/>
      <c r="FI469" s="460"/>
      <c r="FJ469" s="443"/>
      <c r="FK469" s="443"/>
      <c r="FL469" s="443"/>
      <c r="FM469" s="443"/>
      <c r="FN469" s="443"/>
      <c r="FO469" s="443"/>
      <c r="FP469" s="443"/>
      <c r="FQ469" s="443"/>
      <c r="FR469" s="460"/>
      <c r="FS469" s="443"/>
      <c r="FT469" s="443"/>
      <c r="FU469" s="443"/>
      <c r="FV469" s="443"/>
      <c r="FW469" s="443"/>
      <c r="FX469" s="443"/>
      <c r="FY469" s="443"/>
      <c r="FZ469" s="443"/>
      <c r="GA469" s="460"/>
      <c r="GB469" s="443"/>
      <c r="GC469" s="443"/>
      <c r="GD469" s="443"/>
      <c r="GE469" s="443"/>
      <c r="GF469" s="443"/>
      <c r="GG469" s="443"/>
      <c r="GH469" s="443"/>
      <c r="GI469" s="443"/>
      <c r="GJ469" s="460"/>
      <c r="GK469" s="443"/>
      <c r="GL469" s="443"/>
      <c r="GM469" s="443"/>
      <c r="GN469" s="443"/>
      <c r="GO469" s="443"/>
      <c r="GP469" s="443"/>
      <c r="GQ469" s="443"/>
      <c r="GR469" s="443"/>
      <c r="GS469" s="460"/>
      <c r="GT469" s="443"/>
      <c r="GU469" s="443"/>
      <c r="GV469" s="443"/>
      <c r="GW469" s="443"/>
      <c r="GX469" s="443"/>
      <c r="GY469" s="443"/>
      <c r="GZ469" s="443"/>
      <c r="HA469" s="443"/>
      <c r="HB469" s="460"/>
      <c r="HC469" s="443"/>
      <c r="HD469" s="443"/>
      <c r="HE469" s="443"/>
      <c r="HF469" s="443"/>
      <c r="HG469" s="443"/>
      <c r="HH469" s="443"/>
      <c r="HI469" s="443"/>
      <c r="HJ469" s="443"/>
      <c r="HK469" s="460"/>
      <c r="HL469" s="443"/>
      <c r="HM469" s="443"/>
      <c r="HN469" s="443"/>
      <c r="HO469" s="443"/>
      <c r="HP469" s="443"/>
      <c r="HQ469" s="443"/>
      <c r="HR469" s="443"/>
      <c r="HS469" s="443"/>
      <c r="HT469" s="460"/>
      <c r="HU469" s="443"/>
      <c r="HV469" s="443"/>
      <c r="HW469" s="443"/>
      <c r="HX469" s="443"/>
      <c r="HY469" s="443"/>
      <c r="HZ469" s="443"/>
      <c r="IA469" s="443"/>
      <c r="IB469" s="443"/>
      <c r="IC469" s="460"/>
      <c r="ID469" s="443"/>
      <c r="IE469" s="443"/>
      <c r="IF469" s="443"/>
      <c r="IG469" s="443"/>
      <c r="IH469" s="443"/>
      <c r="II469" s="443"/>
      <c r="IJ469" s="443"/>
      <c r="IK469" s="443"/>
      <c r="IL469" s="460"/>
      <c r="IM469" s="443"/>
      <c r="IN469" s="443"/>
      <c r="IO469" s="443"/>
      <c r="IP469" s="443"/>
      <c r="IQ469" s="443"/>
      <c r="IR469" s="443"/>
      <c r="IS469" s="443"/>
      <c r="IT469" s="443"/>
      <c r="IU469" s="460"/>
      <c r="IV469" s="443"/>
      <c r="IW469" s="443"/>
      <c r="IX469" s="443"/>
      <c r="IY469" s="443"/>
      <c r="IZ469" s="443"/>
      <c r="JA469" s="443"/>
      <c r="JB469" s="443"/>
      <c r="JC469" s="443"/>
      <c r="JD469" s="460"/>
      <c r="JE469" s="443"/>
      <c r="JF469" s="443"/>
      <c r="JG469" s="443"/>
      <c r="JH469" s="443"/>
      <c r="JI469" s="443"/>
      <c r="JJ469" s="443"/>
      <c r="JK469" s="443"/>
      <c r="JL469" s="443"/>
      <c r="JM469" s="460"/>
      <c r="JN469" s="443"/>
      <c r="JO469" s="443"/>
      <c r="JP469" s="443"/>
      <c r="JQ469" s="443"/>
      <c r="JR469" s="443"/>
      <c r="JS469" s="443"/>
      <c r="JT469" s="443"/>
      <c r="JU469" s="443"/>
      <c r="JV469" s="460"/>
      <c r="JW469" s="443"/>
      <c r="JX469" s="443"/>
      <c r="JY469" s="443"/>
      <c r="JZ469" s="443"/>
      <c r="KA469" s="443"/>
      <c r="KB469" s="443"/>
      <c r="KC469" s="443"/>
      <c r="KD469" s="443"/>
      <c r="KE469" s="460"/>
      <c r="KF469" s="443"/>
      <c r="KG469" s="443"/>
      <c r="KH469" s="443"/>
      <c r="KI469" s="443"/>
      <c r="KJ469" s="443"/>
      <c r="KK469" s="443"/>
      <c r="KL469" s="443"/>
      <c r="KM469" s="443"/>
      <c r="KN469" s="460"/>
      <c r="KO469" s="443"/>
      <c r="KP469" s="443"/>
      <c r="KQ469" s="443"/>
      <c r="KR469" s="443"/>
      <c r="KS469" s="443"/>
      <c r="KT469" s="443"/>
      <c r="KU469" s="443"/>
      <c r="KV469" s="443"/>
      <c r="KW469" s="460"/>
      <c r="KX469" s="443"/>
      <c r="KY469" s="443"/>
      <c r="KZ469" s="443"/>
      <c r="LA469" s="443"/>
      <c r="LB469" s="443"/>
      <c r="LC469" s="443"/>
      <c r="LD469" s="443"/>
      <c r="LE469" s="443"/>
      <c r="LF469" s="460"/>
      <c r="LG469" s="443"/>
      <c r="LH469" s="443"/>
      <c r="LI469" s="443"/>
      <c r="LJ469" s="443"/>
      <c r="LK469" s="443"/>
      <c r="LL469" s="443"/>
      <c r="LM469" s="443"/>
      <c r="LN469" s="443"/>
      <c r="LO469" s="460"/>
      <c r="LP469" s="443"/>
      <c r="LQ469" s="443"/>
      <c r="LR469" s="443"/>
      <c r="LS469" s="443"/>
      <c r="LT469" s="443"/>
      <c r="LU469" s="443"/>
      <c r="LV469" s="443"/>
      <c r="LW469" s="443"/>
      <c r="LX469" s="460"/>
      <c r="LY469" s="443"/>
      <c r="LZ469" s="443"/>
      <c r="MA469" s="443"/>
      <c r="MB469" s="443"/>
      <c r="MC469" s="443"/>
      <c r="MD469" s="443"/>
      <c r="ME469" s="443"/>
      <c r="MF469" s="443"/>
      <c r="MG469" s="460"/>
      <c r="MH469" s="443"/>
      <c r="MI469" s="443"/>
      <c r="MJ469" s="443"/>
      <c r="MK469" s="443"/>
      <c r="ML469" s="443"/>
      <c r="MM469" s="443"/>
      <c r="MN469" s="443"/>
      <c r="MO469" s="443"/>
      <c r="MP469" s="460"/>
      <c r="MQ469" s="443"/>
      <c r="MR469" s="443"/>
      <c r="MS469" s="443"/>
      <c r="MT469" s="443"/>
      <c r="MU469" s="443"/>
      <c r="MV469" s="443"/>
      <c r="MW469" s="443"/>
      <c r="MX469" s="443"/>
      <c r="MY469" s="460"/>
      <c r="MZ469" s="443"/>
      <c r="NA469" s="443"/>
      <c r="NB469" s="443"/>
      <c r="NC469" s="443"/>
      <c r="ND469" s="443"/>
      <c r="NE469" s="443"/>
      <c r="NF469" s="443"/>
      <c r="NG469" s="443"/>
      <c r="NH469" s="460"/>
    </row>
    <row r="470" spans="1:372" ht="18">
      <c r="A470" s="443"/>
      <c r="C470" s="460"/>
      <c r="E470" s="444"/>
      <c r="F470" s="443"/>
      <c r="G470" s="443"/>
      <c r="H470" s="443"/>
      <c r="I470" s="443"/>
      <c r="J470" s="443"/>
      <c r="K470" s="443"/>
      <c r="L470" s="460"/>
      <c r="M470" s="443"/>
      <c r="N470" s="443"/>
      <c r="O470" s="443"/>
      <c r="P470" s="443"/>
      <c r="Q470" s="443"/>
      <c r="R470" s="443"/>
      <c r="S470" s="443"/>
      <c r="T470" s="443"/>
      <c r="U470" s="460"/>
      <c r="V470" s="443"/>
      <c r="W470" s="443"/>
      <c r="X470" s="443"/>
      <c r="Y470" s="443"/>
      <c r="Z470" s="443"/>
      <c r="AA470" s="443"/>
      <c r="AB470" s="443"/>
      <c r="AC470" s="443"/>
      <c r="AD470" s="460"/>
      <c r="AE470" s="443"/>
      <c r="AF470" s="443"/>
      <c r="AG470" s="443"/>
      <c r="AH470" s="443"/>
      <c r="AI470" s="443"/>
      <c r="AJ470" s="443"/>
      <c r="AK470" s="443"/>
      <c r="AL470" s="443"/>
      <c r="AM470" s="460"/>
      <c r="AN470" s="441"/>
      <c r="AO470" s="446"/>
      <c r="AP470" s="681"/>
      <c r="AQ470" s="446"/>
      <c r="AR470" s="446"/>
      <c r="AS470" s="443"/>
      <c r="AT470" s="443"/>
      <c r="AU470" s="443"/>
      <c r="AV470" s="460"/>
      <c r="AW470" s="274"/>
      <c r="AX470" s="24"/>
      <c r="AY470" s="668"/>
      <c r="AZ470" s="24"/>
      <c r="BB470" s="443"/>
      <c r="BC470" s="24"/>
      <c r="BD470" s="443"/>
      <c r="BE470" s="460"/>
      <c r="BF470" s="106" t="s">
        <v>1873</v>
      </c>
      <c r="BG470" s="283"/>
      <c r="BH470" s="621"/>
      <c r="BI470" s="212">
        <v>9576.3000000000357</v>
      </c>
      <c r="BJ470" s="388" t="s">
        <v>3813</v>
      </c>
      <c r="BK470" s="446" t="s">
        <v>3766</v>
      </c>
      <c r="BL470" s="443"/>
      <c r="BM470" s="443"/>
      <c r="BN470" s="460"/>
      <c r="BO470" s="443"/>
      <c r="BP470" s="443"/>
      <c r="BQ470" s="443"/>
      <c r="BR470" s="443"/>
      <c r="BS470" s="443"/>
      <c r="BT470" s="443"/>
      <c r="BU470" s="443"/>
      <c r="BV470" s="443"/>
      <c r="BW470" s="460"/>
      <c r="BX470" s="443"/>
      <c r="BY470" s="443"/>
      <c r="BZ470" s="443"/>
      <c r="CA470" s="443"/>
      <c r="CB470" s="443"/>
      <c r="CC470" s="443"/>
      <c r="CD470" s="443"/>
      <c r="CE470" s="443"/>
      <c r="CF470" s="460"/>
      <c r="CG470" s="443"/>
      <c r="CH470" s="443"/>
      <c r="CI470" s="443"/>
      <c r="CJ470" s="443"/>
      <c r="CK470" s="443"/>
      <c r="CL470" s="443"/>
      <c r="CM470" s="443"/>
      <c r="CN470" s="443"/>
      <c r="CO470" s="460"/>
      <c r="CP470" s="443"/>
      <c r="CQ470" s="443"/>
      <c r="CR470" s="443"/>
      <c r="CS470" s="443"/>
      <c r="CT470" s="443"/>
      <c r="CU470" s="443"/>
      <c r="CV470" s="443"/>
      <c r="CW470" s="443"/>
      <c r="CX470" s="460"/>
      <c r="CY470" s="443"/>
      <c r="CZ470" s="443"/>
      <c r="DA470" s="443"/>
      <c r="DB470" s="443"/>
      <c r="DC470" s="443"/>
      <c r="DD470" s="443"/>
      <c r="DE470" s="443"/>
      <c r="DF470" s="443"/>
      <c r="DG470" s="460"/>
      <c r="DH470" s="443"/>
      <c r="DI470" s="443"/>
      <c r="DJ470" s="443"/>
      <c r="DK470" s="443"/>
      <c r="DL470" s="443"/>
      <c r="DM470" s="443"/>
      <c r="DN470" s="443"/>
      <c r="DO470" s="443"/>
      <c r="DP470" s="460"/>
      <c r="DQ470" s="443"/>
      <c r="DR470" s="443"/>
      <c r="DS470" s="443"/>
      <c r="DT470" s="443"/>
      <c r="DU470" s="443"/>
      <c r="DV470" s="443"/>
      <c r="DW470" s="443"/>
      <c r="DX470" s="443"/>
      <c r="DY470" s="460"/>
      <c r="DZ470" s="443"/>
      <c r="EA470" s="443"/>
      <c r="EB470" s="443"/>
      <c r="EC470" s="443"/>
      <c r="ED470" s="443"/>
      <c r="EE470" s="443"/>
      <c r="EF470" s="443"/>
      <c r="EG470" s="443"/>
      <c r="EH470" s="460"/>
      <c r="EI470" s="443"/>
      <c r="EJ470" s="443"/>
      <c r="EK470" s="443"/>
      <c r="EL470" s="443"/>
      <c r="EM470" s="443"/>
      <c r="EN470" s="443"/>
      <c r="EO470" s="443"/>
      <c r="EP470" s="443"/>
      <c r="EQ470" s="460"/>
      <c r="ER470" s="443"/>
      <c r="ES470" s="443"/>
      <c r="ET470" s="443"/>
      <c r="EU470" s="443"/>
      <c r="EV470" s="443"/>
      <c r="EW470" s="443"/>
      <c r="EX470" s="443"/>
      <c r="EY470" s="443"/>
      <c r="EZ470" s="460"/>
      <c r="FA470" s="443"/>
      <c r="FB470" s="443"/>
      <c r="FC470" s="443"/>
      <c r="FD470" s="443"/>
      <c r="FE470" s="443"/>
      <c r="FF470" s="443"/>
      <c r="FG470" s="443"/>
      <c r="FH470" s="443"/>
      <c r="FI470" s="460"/>
      <c r="FJ470" s="443"/>
      <c r="FK470" s="443"/>
      <c r="FL470" s="443"/>
      <c r="FM470" s="443"/>
      <c r="FN470" s="443"/>
      <c r="FO470" s="443"/>
      <c r="FP470" s="443"/>
      <c r="FQ470" s="443"/>
      <c r="FR470" s="460"/>
      <c r="FS470" s="443"/>
      <c r="FT470" s="443"/>
      <c r="FU470" s="443"/>
      <c r="FV470" s="443"/>
      <c r="FW470" s="443"/>
      <c r="FX470" s="443"/>
      <c r="FY470" s="443"/>
      <c r="FZ470" s="443"/>
      <c r="GA470" s="460"/>
      <c r="GB470" s="443"/>
      <c r="GC470" s="443"/>
      <c r="GD470" s="443"/>
      <c r="GE470" s="443"/>
      <c r="GF470" s="443"/>
      <c r="GG470" s="443"/>
      <c r="GH470" s="443"/>
      <c r="GI470" s="443"/>
      <c r="GJ470" s="460"/>
      <c r="GK470" s="443"/>
      <c r="GL470" s="443"/>
      <c r="GM470" s="443"/>
      <c r="GN470" s="443"/>
      <c r="GO470" s="443"/>
      <c r="GP470" s="443"/>
      <c r="GQ470" s="443"/>
      <c r="GR470" s="443"/>
      <c r="GS470" s="460"/>
      <c r="GT470" s="443"/>
      <c r="GU470" s="443"/>
      <c r="GV470" s="443"/>
      <c r="GW470" s="443"/>
      <c r="GX470" s="443"/>
      <c r="GY470" s="443"/>
      <c r="GZ470" s="443"/>
      <c r="HA470" s="443"/>
      <c r="HB470" s="460"/>
      <c r="HC470" s="443"/>
      <c r="HD470" s="443"/>
      <c r="HE470" s="443"/>
      <c r="HF470" s="443"/>
      <c r="HG470" s="443"/>
      <c r="HH470" s="443"/>
      <c r="HI470" s="443"/>
      <c r="HJ470" s="443"/>
      <c r="HK470" s="460"/>
      <c r="HL470" s="443"/>
      <c r="HM470" s="443"/>
      <c r="HN470" s="443"/>
      <c r="HO470" s="443"/>
      <c r="HP470" s="443"/>
      <c r="HQ470" s="443"/>
      <c r="HR470" s="443"/>
      <c r="HS470" s="443"/>
      <c r="HT470" s="460"/>
      <c r="HU470" s="443"/>
      <c r="HV470" s="443"/>
      <c r="HW470" s="443"/>
      <c r="HX470" s="443"/>
      <c r="HY470" s="443"/>
      <c r="HZ470" s="443"/>
      <c r="IA470" s="443"/>
      <c r="IB470" s="443"/>
      <c r="IC470" s="460"/>
      <c r="ID470" s="443"/>
      <c r="IE470" s="443"/>
      <c r="IF470" s="443"/>
      <c r="IG470" s="443"/>
      <c r="IH470" s="443"/>
      <c r="II470" s="443"/>
      <c r="IJ470" s="443"/>
      <c r="IK470" s="443"/>
      <c r="IL470" s="460"/>
      <c r="IM470" s="443"/>
      <c r="IN470" s="443"/>
      <c r="IO470" s="443"/>
      <c r="IP470" s="443"/>
      <c r="IQ470" s="443"/>
      <c r="IR470" s="443"/>
      <c r="IS470" s="443"/>
      <c r="IT470" s="443"/>
      <c r="IU470" s="460"/>
      <c r="IV470" s="443"/>
      <c r="IW470" s="443"/>
      <c r="IX470" s="443"/>
      <c r="IY470" s="443"/>
      <c r="IZ470" s="443"/>
      <c r="JA470" s="443"/>
      <c r="JB470" s="443"/>
      <c r="JC470" s="443"/>
      <c r="JD470" s="460"/>
      <c r="JE470" s="443"/>
      <c r="JF470" s="443"/>
      <c r="JG470" s="443"/>
      <c r="JH470" s="443"/>
      <c r="JI470" s="443"/>
      <c r="JJ470" s="443"/>
      <c r="JK470" s="443"/>
      <c r="JL470" s="443"/>
      <c r="JM470" s="460"/>
      <c r="JN470" s="443"/>
      <c r="JO470" s="443"/>
      <c r="JP470" s="443"/>
      <c r="JQ470" s="443"/>
      <c r="JR470" s="443"/>
      <c r="JS470" s="443"/>
      <c r="JT470" s="443"/>
      <c r="JU470" s="443"/>
      <c r="JV470" s="460"/>
      <c r="JW470" s="443"/>
      <c r="JX470" s="443"/>
      <c r="JY470" s="443"/>
      <c r="JZ470" s="443"/>
      <c r="KA470" s="443"/>
      <c r="KB470" s="443"/>
      <c r="KC470" s="443"/>
      <c r="KD470" s="443"/>
      <c r="KE470" s="460"/>
      <c r="KF470" s="443"/>
      <c r="KG470" s="443"/>
      <c r="KH470" s="443"/>
      <c r="KI470" s="443"/>
      <c r="KJ470" s="443"/>
      <c r="KK470" s="443"/>
      <c r="KL470" s="443"/>
      <c r="KM470" s="443"/>
      <c r="KN470" s="460"/>
      <c r="KO470" s="443"/>
      <c r="KP470" s="443"/>
      <c r="KQ470" s="443"/>
      <c r="KR470" s="443"/>
      <c r="KS470" s="443"/>
      <c r="KT470" s="443"/>
      <c r="KU470" s="443"/>
      <c r="KV470" s="443"/>
      <c r="KW470" s="460"/>
      <c r="KX470" s="443"/>
      <c r="KY470" s="443"/>
      <c r="KZ470" s="443"/>
      <c r="LA470" s="443"/>
      <c r="LB470" s="443"/>
      <c r="LC470" s="443"/>
      <c r="LD470" s="443"/>
      <c r="LE470" s="443"/>
      <c r="LF470" s="460"/>
      <c r="LG470" s="443"/>
      <c r="LH470" s="443"/>
      <c r="LI470" s="443"/>
      <c r="LJ470" s="443"/>
      <c r="LK470" s="443"/>
      <c r="LL470" s="443"/>
      <c r="LM470" s="443"/>
      <c r="LN470" s="443"/>
      <c r="LO470" s="460"/>
      <c r="LP470" s="443"/>
      <c r="LQ470" s="443"/>
      <c r="LR470" s="443"/>
      <c r="LS470" s="443"/>
      <c r="LT470" s="443"/>
      <c r="LU470" s="443"/>
      <c r="LV470" s="443"/>
      <c r="LW470" s="443"/>
      <c r="LX470" s="460"/>
      <c r="LY470" s="443"/>
      <c r="LZ470" s="443"/>
      <c r="MA470" s="443"/>
      <c r="MB470" s="443"/>
      <c r="MC470" s="443"/>
      <c r="MD470" s="443"/>
      <c r="ME470" s="443"/>
      <c r="MF470" s="443"/>
      <c r="MG470" s="460"/>
      <c r="MH470" s="443"/>
      <c r="MI470" s="443"/>
      <c r="MJ470" s="443"/>
      <c r="MK470" s="443"/>
      <c r="ML470" s="443"/>
      <c r="MM470" s="443"/>
      <c r="MN470" s="443"/>
      <c r="MO470" s="443"/>
      <c r="MP470" s="460"/>
      <c r="MQ470" s="443"/>
      <c r="MR470" s="443"/>
      <c r="MS470" s="443"/>
      <c r="MT470" s="443"/>
      <c r="MU470" s="443"/>
      <c r="MV470" s="443"/>
      <c r="MW470" s="443"/>
      <c r="MX470" s="443"/>
      <c r="MY470" s="460"/>
      <c r="MZ470" s="443"/>
      <c r="NA470" s="443"/>
      <c r="NB470" s="443"/>
      <c r="NC470" s="443"/>
      <c r="ND470" s="443"/>
      <c r="NE470" s="443"/>
      <c r="NF470" s="443"/>
      <c r="NG470" s="443"/>
      <c r="NH470" s="460"/>
    </row>
    <row r="471" spans="1:372" ht="18">
      <c r="A471" s="443"/>
      <c r="C471" s="460"/>
      <c r="E471" s="444"/>
      <c r="F471" s="443"/>
      <c r="G471" s="443"/>
      <c r="H471" s="443"/>
      <c r="I471" s="443"/>
      <c r="J471" s="443"/>
      <c r="K471" s="443"/>
      <c r="L471" s="460"/>
      <c r="M471" s="443"/>
      <c r="N471" s="443"/>
      <c r="O471" s="443"/>
      <c r="P471" s="443"/>
      <c r="Q471" s="443"/>
      <c r="R471" s="443"/>
      <c r="S471" s="443"/>
      <c r="T471" s="443"/>
      <c r="U471" s="460"/>
      <c r="V471" s="443"/>
      <c r="W471" s="443"/>
      <c r="X471" s="443"/>
      <c r="Y471" s="443"/>
      <c r="Z471" s="443"/>
      <c r="AA471" s="443"/>
      <c r="AB471" s="443"/>
      <c r="AC471" s="443"/>
      <c r="AD471" s="460"/>
      <c r="AE471" s="443"/>
      <c r="AF471" s="443"/>
      <c r="AG471" s="443"/>
      <c r="AH471" s="443"/>
      <c r="AI471" s="443"/>
      <c r="AJ471" s="443"/>
      <c r="AK471" s="443"/>
      <c r="AL471" s="443"/>
      <c r="AM471" s="460"/>
      <c r="AN471" s="277"/>
      <c r="AO471" s="446"/>
      <c r="AP471" s="681"/>
      <c r="AQ471" s="446"/>
      <c r="AR471" s="446"/>
      <c r="AS471" s="443"/>
      <c r="AT471" s="443"/>
      <c r="AU471" s="443"/>
      <c r="AV471" s="460"/>
      <c r="AW471" s="274"/>
      <c r="AX471" s="24"/>
      <c r="AY471" s="668"/>
      <c r="AZ471" s="24"/>
      <c r="BB471" s="443"/>
      <c r="BC471" s="24"/>
      <c r="BD471" s="443"/>
      <c r="BE471" s="460"/>
      <c r="BF471" s="655">
        <v>2020</v>
      </c>
      <c r="BI471" s="471"/>
      <c r="BJ471" s="443"/>
      <c r="BK471" s="446"/>
      <c r="BL471" s="443"/>
      <c r="BM471" s="443"/>
      <c r="BN471" s="460"/>
      <c r="BO471" s="443"/>
      <c r="BP471" s="443"/>
      <c r="BQ471" s="443"/>
      <c r="BR471" s="443"/>
      <c r="BS471" s="443"/>
      <c r="BT471" s="443"/>
      <c r="BU471" s="443"/>
      <c r="BV471" s="443"/>
      <c r="BW471" s="460"/>
      <c r="BX471" s="443"/>
      <c r="BY471" s="443"/>
      <c r="BZ471" s="443"/>
      <c r="CA471" s="443"/>
      <c r="CB471" s="443"/>
      <c r="CC471" s="443"/>
      <c r="CD471" s="443"/>
      <c r="CE471" s="443"/>
      <c r="CF471" s="460"/>
      <c r="CG471" s="443"/>
      <c r="CH471" s="443"/>
      <c r="CI471" s="443"/>
      <c r="CJ471" s="443"/>
      <c r="CK471" s="443"/>
      <c r="CL471" s="443"/>
      <c r="CM471" s="443"/>
      <c r="CN471" s="443"/>
      <c r="CO471" s="460"/>
      <c r="CP471" s="443"/>
      <c r="CQ471" s="443"/>
      <c r="CR471" s="443"/>
      <c r="CS471" s="443"/>
      <c r="CT471" s="443"/>
      <c r="CU471" s="443"/>
      <c r="CV471" s="443"/>
      <c r="CW471" s="443"/>
      <c r="CX471" s="460"/>
      <c r="CY471" s="443"/>
      <c r="CZ471" s="443"/>
      <c r="DA471" s="443"/>
      <c r="DB471" s="443"/>
      <c r="DC471" s="443"/>
      <c r="DD471" s="443"/>
      <c r="DE471" s="443"/>
      <c r="DF471" s="443"/>
      <c r="DG471" s="460"/>
      <c r="DH471" s="443"/>
      <c r="DI471" s="443"/>
      <c r="DJ471" s="443"/>
      <c r="DK471" s="443"/>
      <c r="DL471" s="443"/>
      <c r="DM471" s="443"/>
      <c r="DN471" s="443"/>
      <c r="DO471" s="443"/>
      <c r="DP471" s="460"/>
      <c r="DQ471" s="443"/>
      <c r="DR471" s="443"/>
      <c r="DS471" s="443"/>
      <c r="DT471" s="443"/>
      <c r="DU471" s="443"/>
      <c r="DV471" s="443"/>
      <c r="DW471" s="443"/>
      <c r="DX471" s="443"/>
      <c r="DY471" s="460"/>
      <c r="DZ471" s="443"/>
      <c r="EA471" s="443"/>
      <c r="EB471" s="443"/>
      <c r="EC471" s="443"/>
      <c r="ED471" s="443"/>
      <c r="EE471" s="443"/>
      <c r="EF471" s="443"/>
      <c r="EG471" s="443"/>
      <c r="EH471" s="460"/>
      <c r="EI471" s="443"/>
      <c r="EJ471" s="443"/>
      <c r="EK471" s="443"/>
      <c r="EL471" s="443"/>
      <c r="EM471" s="443"/>
      <c r="EN471" s="443"/>
      <c r="EO471" s="443"/>
      <c r="EP471" s="443"/>
      <c r="EQ471" s="460"/>
      <c r="ER471" s="443"/>
      <c r="ES471" s="443"/>
      <c r="ET471" s="443"/>
      <c r="EU471" s="443"/>
      <c r="EV471" s="443"/>
      <c r="EW471" s="443"/>
      <c r="EX471" s="443"/>
      <c r="EY471" s="443"/>
      <c r="EZ471" s="460"/>
      <c r="FA471" s="443"/>
      <c r="FB471" s="443"/>
      <c r="FC471" s="443"/>
      <c r="FD471" s="443"/>
      <c r="FE471" s="443"/>
      <c r="FF471" s="443"/>
      <c r="FG471" s="443"/>
      <c r="FH471" s="443"/>
      <c r="FI471" s="460"/>
      <c r="FJ471" s="443"/>
      <c r="FK471" s="443"/>
      <c r="FL471" s="443"/>
      <c r="FM471" s="443"/>
      <c r="FN471" s="443"/>
      <c r="FO471" s="443"/>
      <c r="FP471" s="443"/>
      <c r="FQ471" s="443"/>
      <c r="FR471" s="460"/>
      <c r="FS471" s="443"/>
      <c r="FT471" s="443"/>
      <c r="FU471" s="443"/>
      <c r="FV471" s="443"/>
      <c r="FW471" s="443"/>
      <c r="FX471" s="443"/>
      <c r="FY471" s="443"/>
      <c r="FZ471" s="443"/>
      <c r="GA471" s="460"/>
      <c r="GB471" s="443"/>
      <c r="GC471" s="443"/>
      <c r="GD471" s="443"/>
      <c r="GE471" s="443"/>
      <c r="GF471" s="443"/>
      <c r="GG471" s="443"/>
      <c r="GH471" s="443"/>
      <c r="GI471" s="443"/>
      <c r="GJ471" s="460"/>
      <c r="GK471" s="443"/>
      <c r="GL471" s="443"/>
      <c r="GM471" s="443"/>
      <c r="GN471" s="443"/>
      <c r="GO471" s="443"/>
      <c r="GP471" s="443"/>
      <c r="GQ471" s="443"/>
      <c r="GR471" s="443"/>
      <c r="GS471" s="460"/>
      <c r="GT471" s="443"/>
      <c r="GU471" s="443"/>
      <c r="GV471" s="443"/>
      <c r="GW471" s="443"/>
      <c r="GX471" s="443"/>
      <c r="GY471" s="443"/>
      <c r="GZ471" s="443"/>
      <c r="HA471" s="443"/>
      <c r="HB471" s="460"/>
      <c r="HC471" s="443"/>
      <c r="HD471" s="443"/>
      <c r="HE471" s="443"/>
      <c r="HF471" s="443"/>
      <c r="HG471" s="443"/>
      <c r="HH471" s="443"/>
      <c r="HI471" s="443"/>
      <c r="HJ471" s="443"/>
      <c r="HK471" s="460"/>
      <c r="HL471" s="443"/>
      <c r="HM471" s="443"/>
      <c r="HN471" s="443"/>
      <c r="HO471" s="443"/>
      <c r="HP471" s="443"/>
      <c r="HQ471" s="443"/>
      <c r="HR471" s="443"/>
      <c r="HS471" s="443"/>
      <c r="HT471" s="460"/>
      <c r="HU471" s="443"/>
      <c r="HV471" s="443"/>
      <c r="HW471" s="443"/>
      <c r="HX471" s="443"/>
      <c r="HY471" s="443"/>
      <c r="HZ471" s="443"/>
      <c r="IA471" s="443"/>
      <c r="IB471" s="443"/>
      <c r="IC471" s="460"/>
      <c r="ID471" s="443"/>
      <c r="IE471" s="443"/>
      <c r="IF471" s="443"/>
      <c r="IG471" s="443"/>
      <c r="IH471" s="443"/>
      <c r="II471" s="443"/>
      <c r="IJ471" s="443"/>
      <c r="IK471" s="443"/>
      <c r="IL471" s="460"/>
      <c r="IM471" s="443"/>
      <c r="IN471" s="443"/>
      <c r="IO471" s="443"/>
      <c r="IP471" s="443"/>
      <c r="IQ471" s="443"/>
      <c r="IR471" s="443"/>
      <c r="IS471" s="443"/>
      <c r="IT471" s="443"/>
      <c r="IU471" s="460"/>
      <c r="IV471" s="443"/>
      <c r="IW471" s="443"/>
      <c r="IX471" s="443"/>
      <c r="IY471" s="443"/>
      <c r="IZ471" s="443"/>
      <c r="JA471" s="443"/>
      <c r="JB471" s="443"/>
      <c r="JC471" s="443"/>
      <c r="JD471" s="460"/>
      <c r="JE471" s="443"/>
      <c r="JF471" s="443"/>
      <c r="JG471" s="443"/>
      <c r="JH471" s="443"/>
      <c r="JI471" s="443"/>
      <c r="JJ471" s="443"/>
      <c r="JK471" s="443"/>
      <c r="JL471" s="443"/>
      <c r="JM471" s="460"/>
      <c r="JN471" s="443"/>
      <c r="JO471" s="443"/>
      <c r="JP471" s="443"/>
      <c r="JQ471" s="443"/>
      <c r="JR471" s="443"/>
      <c r="JS471" s="443"/>
      <c r="JT471" s="443"/>
      <c r="JU471" s="443"/>
      <c r="JV471" s="460"/>
      <c r="JW471" s="443"/>
      <c r="JX471" s="443"/>
      <c r="JY471" s="443"/>
      <c r="JZ471" s="443"/>
      <c r="KA471" s="443"/>
      <c r="KB471" s="443"/>
      <c r="KC471" s="443"/>
      <c r="KD471" s="443"/>
      <c r="KE471" s="460"/>
      <c r="KF471" s="443"/>
      <c r="KG471" s="443"/>
      <c r="KH471" s="443"/>
      <c r="KI471" s="443"/>
      <c r="KJ471" s="443"/>
      <c r="KK471" s="443"/>
      <c r="KL471" s="443"/>
      <c r="KM471" s="443"/>
      <c r="KN471" s="460"/>
      <c r="KO471" s="443"/>
      <c r="KP471" s="443"/>
      <c r="KQ471" s="443"/>
      <c r="KR471" s="443"/>
      <c r="KS471" s="443"/>
      <c r="KT471" s="443"/>
      <c r="KU471" s="443"/>
      <c r="KV471" s="443"/>
      <c r="KW471" s="460"/>
      <c r="KX471" s="443"/>
      <c r="KY471" s="443"/>
      <c r="KZ471" s="443"/>
      <c r="LA471" s="443"/>
      <c r="LB471" s="443"/>
      <c r="LC471" s="443"/>
      <c r="LD471" s="443"/>
      <c r="LE471" s="443"/>
      <c r="LF471" s="460"/>
      <c r="LG471" s="443"/>
      <c r="LH471" s="443"/>
      <c r="LI471" s="443"/>
      <c r="LJ471" s="443"/>
      <c r="LK471" s="443"/>
      <c r="LL471" s="443"/>
      <c r="LM471" s="443"/>
      <c r="LN471" s="443"/>
      <c r="LO471" s="460"/>
      <c r="LP471" s="443"/>
      <c r="LQ471" s="443"/>
      <c r="LR471" s="443"/>
      <c r="LS471" s="443"/>
      <c r="LT471" s="443"/>
      <c r="LU471" s="443"/>
      <c r="LV471" s="443"/>
      <c r="LW471" s="443"/>
      <c r="LX471" s="460"/>
      <c r="LY471" s="443"/>
      <c r="LZ471" s="443"/>
      <c r="MA471" s="443"/>
      <c r="MB471" s="443"/>
      <c r="MC471" s="443"/>
      <c r="MD471" s="443"/>
      <c r="ME471" s="443"/>
      <c r="MF471" s="443"/>
      <c r="MG471" s="460"/>
      <c r="MH471" s="443"/>
      <c r="MI471" s="443"/>
      <c r="MJ471" s="443"/>
      <c r="MK471" s="443"/>
      <c r="ML471" s="443"/>
      <c r="MM471" s="443"/>
      <c r="MN471" s="443"/>
      <c r="MO471" s="443"/>
      <c r="MP471" s="460"/>
      <c r="MQ471" s="443"/>
      <c r="MR471" s="443"/>
      <c r="MS471" s="443"/>
      <c r="MT471" s="443"/>
      <c r="MU471" s="443"/>
      <c r="MV471" s="443"/>
      <c r="MW471" s="443"/>
      <c r="MX471" s="443"/>
      <c r="MY471" s="460"/>
      <c r="MZ471" s="443"/>
      <c r="NA471" s="443"/>
      <c r="NB471" s="443"/>
      <c r="NC471" s="443"/>
      <c r="ND471" s="443"/>
      <c r="NE471" s="443"/>
      <c r="NF471" s="443"/>
      <c r="NG471" s="443"/>
      <c r="NH471" s="460"/>
    </row>
    <row r="472" spans="1:372" ht="18">
      <c r="A472" s="443"/>
      <c r="C472" s="460"/>
      <c r="E472" s="444"/>
      <c r="F472" s="443"/>
      <c r="G472" s="443"/>
      <c r="H472" s="443"/>
      <c r="I472" s="443"/>
      <c r="J472" s="443"/>
      <c r="K472" s="443"/>
      <c r="L472" s="460"/>
      <c r="M472" s="443"/>
      <c r="N472" s="443"/>
      <c r="O472" s="443"/>
      <c r="P472" s="443"/>
      <c r="Q472" s="443"/>
      <c r="R472" s="443"/>
      <c r="S472" s="443"/>
      <c r="T472" s="443"/>
      <c r="U472" s="460"/>
      <c r="V472" s="443"/>
      <c r="W472" s="443"/>
      <c r="X472" s="443"/>
      <c r="Y472" s="443"/>
      <c r="Z472" s="443"/>
      <c r="AA472" s="443"/>
      <c r="AB472" s="443"/>
      <c r="AC472" s="443"/>
      <c r="AD472" s="460"/>
      <c r="AE472" s="443"/>
      <c r="AF472" s="443"/>
      <c r="AG472" s="443"/>
      <c r="AH472" s="443"/>
      <c r="AI472" s="443"/>
      <c r="AJ472" s="443"/>
      <c r="AK472" s="443"/>
      <c r="AL472" s="443"/>
      <c r="AM472" s="460"/>
      <c r="AN472" s="277"/>
      <c r="AO472" s="446"/>
      <c r="AP472" s="681"/>
      <c r="AQ472" s="446"/>
      <c r="AR472" s="446"/>
      <c r="AS472" s="443"/>
      <c r="AT472" s="443"/>
      <c r="AU472" s="443"/>
      <c r="AV472" s="460"/>
      <c r="AW472" s="441"/>
      <c r="AX472" s="24"/>
      <c r="AY472" s="668"/>
      <c r="AZ472" s="24"/>
      <c r="BB472" s="443"/>
      <c r="BC472" s="24"/>
      <c r="BD472" s="443"/>
      <c r="BE472" s="460"/>
      <c r="BF472" s="306" t="s">
        <v>847</v>
      </c>
      <c r="BG472" s="446"/>
      <c r="BH472" s="621"/>
      <c r="BI472" s="212">
        <v>9239.7749999999633</v>
      </c>
      <c r="BJ472" s="388" t="s">
        <v>2155</v>
      </c>
      <c r="BK472" s="446" t="s">
        <v>3767</v>
      </c>
      <c r="BL472" s="443"/>
      <c r="BM472" s="443"/>
      <c r="BN472" s="460"/>
      <c r="BO472" s="443"/>
      <c r="BP472" s="443"/>
      <c r="BQ472" s="443"/>
      <c r="BR472" s="443"/>
      <c r="BS472" s="443"/>
      <c r="BT472" s="443"/>
      <c r="BU472" s="443"/>
      <c r="BV472" s="443"/>
      <c r="BW472" s="460"/>
      <c r="BX472" s="443"/>
      <c r="BY472" s="443"/>
      <c r="BZ472" s="443"/>
      <c r="CA472" s="443"/>
      <c r="CB472" s="443"/>
      <c r="CC472" s="443"/>
      <c r="CD472" s="443"/>
      <c r="CE472" s="443"/>
      <c r="CF472" s="460"/>
      <c r="CG472" s="443"/>
      <c r="CH472" s="443"/>
      <c r="CI472" s="443"/>
      <c r="CJ472" s="443"/>
      <c r="CK472" s="443"/>
      <c r="CL472" s="443"/>
      <c r="CM472" s="443"/>
      <c r="CN472" s="443"/>
      <c r="CO472" s="460"/>
      <c r="CP472" s="443"/>
      <c r="CQ472" s="443"/>
      <c r="CR472" s="443"/>
      <c r="CS472" s="443"/>
      <c r="CT472" s="443"/>
      <c r="CU472" s="443"/>
      <c r="CV472" s="443"/>
      <c r="CW472" s="443"/>
      <c r="CX472" s="460"/>
      <c r="CY472" s="443"/>
      <c r="CZ472" s="443"/>
      <c r="DA472" s="443"/>
      <c r="DB472" s="443"/>
      <c r="DC472" s="443"/>
      <c r="DD472" s="443"/>
      <c r="DE472" s="443"/>
      <c r="DF472" s="443"/>
      <c r="DG472" s="460"/>
      <c r="DH472" s="443"/>
      <c r="DI472" s="443"/>
      <c r="DJ472" s="443"/>
      <c r="DK472" s="443"/>
      <c r="DL472" s="443"/>
      <c r="DM472" s="443"/>
      <c r="DN472" s="443"/>
      <c r="DO472" s="443"/>
      <c r="DP472" s="460"/>
      <c r="DQ472" s="443"/>
      <c r="DR472" s="443"/>
      <c r="DS472" s="443"/>
      <c r="DT472" s="443"/>
      <c r="DU472" s="443"/>
      <c r="DV472" s="443"/>
      <c r="DW472" s="443"/>
      <c r="DX472" s="443"/>
      <c r="DY472" s="460"/>
      <c r="DZ472" s="443"/>
      <c r="EA472" s="443"/>
      <c r="EB472" s="443"/>
      <c r="EC472" s="443"/>
      <c r="ED472" s="443"/>
      <c r="EE472" s="443"/>
      <c r="EF472" s="443"/>
      <c r="EG472" s="443"/>
      <c r="EH472" s="460"/>
      <c r="EI472" s="443"/>
      <c r="EJ472" s="443"/>
      <c r="EK472" s="443"/>
      <c r="EL472" s="443"/>
      <c r="EM472" s="443"/>
      <c r="EN472" s="443"/>
      <c r="EO472" s="443"/>
      <c r="EP472" s="443"/>
      <c r="EQ472" s="460"/>
      <c r="ER472" s="443"/>
      <c r="ES472" s="443"/>
      <c r="ET472" s="443"/>
      <c r="EU472" s="443"/>
      <c r="EV472" s="443"/>
      <c r="EW472" s="443"/>
      <c r="EX472" s="443"/>
      <c r="EY472" s="443"/>
      <c r="EZ472" s="460"/>
      <c r="FA472" s="443"/>
      <c r="FB472" s="443"/>
      <c r="FC472" s="443"/>
      <c r="FD472" s="443"/>
      <c r="FE472" s="443"/>
      <c r="FF472" s="443"/>
      <c r="FG472" s="443"/>
      <c r="FH472" s="443"/>
      <c r="FI472" s="460"/>
      <c r="FJ472" s="443"/>
      <c r="FK472" s="443"/>
      <c r="FL472" s="443"/>
      <c r="FM472" s="443"/>
      <c r="FN472" s="443"/>
      <c r="FO472" s="443"/>
      <c r="FP472" s="443"/>
      <c r="FQ472" s="443"/>
      <c r="FR472" s="460"/>
      <c r="FS472" s="443"/>
      <c r="FT472" s="443"/>
      <c r="FU472" s="443"/>
      <c r="FV472" s="443"/>
      <c r="FW472" s="443"/>
      <c r="FX472" s="443"/>
      <c r="FY472" s="443"/>
      <c r="FZ472" s="443"/>
      <c r="GA472" s="460"/>
      <c r="GB472" s="443"/>
      <c r="GC472" s="443"/>
      <c r="GD472" s="443"/>
      <c r="GE472" s="443"/>
      <c r="GF472" s="443"/>
      <c r="GG472" s="443"/>
      <c r="GH472" s="443"/>
      <c r="GI472" s="443"/>
      <c r="GJ472" s="460"/>
      <c r="GK472" s="443"/>
      <c r="GL472" s="443"/>
      <c r="GM472" s="443"/>
      <c r="GN472" s="443"/>
      <c r="GO472" s="443"/>
      <c r="GP472" s="443"/>
      <c r="GQ472" s="443"/>
      <c r="GR472" s="443"/>
      <c r="GS472" s="460"/>
      <c r="GT472" s="443"/>
      <c r="GU472" s="443"/>
      <c r="GV472" s="443"/>
      <c r="GW472" s="443"/>
      <c r="GX472" s="443"/>
      <c r="GY472" s="443"/>
      <c r="GZ472" s="443"/>
      <c r="HA472" s="443"/>
      <c r="HB472" s="460"/>
      <c r="HC472" s="443"/>
      <c r="HD472" s="443"/>
      <c r="HE472" s="443"/>
      <c r="HF472" s="443"/>
      <c r="HG472" s="443"/>
      <c r="HH472" s="443"/>
      <c r="HI472" s="443"/>
      <c r="HJ472" s="443"/>
      <c r="HK472" s="460"/>
      <c r="HL472" s="443"/>
      <c r="HM472" s="443"/>
      <c r="HN472" s="443"/>
      <c r="HO472" s="443"/>
      <c r="HP472" s="443"/>
      <c r="HQ472" s="443"/>
      <c r="HR472" s="443"/>
      <c r="HS472" s="443"/>
      <c r="HT472" s="460"/>
      <c r="HU472" s="443"/>
      <c r="HV472" s="443"/>
      <c r="HW472" s="443"/>
      <c r="HX472" s="443"/>
      <c r="HY472" s="443"/>
      <c r="HZ472" s="443"/>
      <c r="IA472" s="443"/>
      <c r="IB472" s="443"/>
      <c r="IC472" s="460"/>
      <c r="ID472" s="443"/>
      <c r="IE472" s="443"/>
      <c r="IF472" s="443"/>
      <c r="IG472" s="443"/>
      <c r="IH472" s="443"/>
      <c r="II472" s="443"/>
      <c r="IJ472" s="443"/>
      <c r="IK472" s="443"/>
      <c r="IL472" s="460"/>
      <c r="IM472" s="443"/>
      <c r="IN472" s="443"/>
      <c r="IO472" s="443"/>
      <c r="IP472" s="443"/>
      <c r="IQ472" s="443"/>
      <c r="IR472" s="443"/>
      <c r="IS472" s="443"/>
      <c r="IT472" s="443"/>
      <c r="IU472" s="460"/>
      <c r="IV472" s="443"/>
      <c r="IW472" s="443"/>
      <c r="IX472" s="443"/>
      <c r="IY472" s="443"/>
      <c r="IZ472" s="443"/>
      <c r="JA472" s="443"/>
      <c r="JB472" s="443"/>
      <c r="JC472" s="443"/>
      <c r="JD472" s="460"/>
      <c r="JE472" s="443"/>
      <c r="JF472" s="443"/>
      <c r="JG472" s="443"/>
      <c r="JH472" s="443"/>
      <c r="JI472" s="443"/>
      <c r="JJ472" s="443"/>
      <c r="JK472" s="443"/>
      <c r="JL472" s="443"/>
      <c r="JM472" s="460"/>
      <c r="JN472" s="443"/>
      <c r="JO472" s="443"/>
      <c r="JP472" s="443"/>
      <c r="JQ472" s="443"/>
      <c r="JR472" s="443"/>
      <c r="JS472" s="443"/>
      <c r="JT472" s="443"/>
      <c r="JU472" s="443"/>
      <c r="JV472" s="460"/>
      <c r="JW472" s="443"/>
      <c r="JX472" s="443"/>
      <c r="JY472" s="443"/>
      <c r="JZ472" s="443"/>
      <c r="KA472" s="443"/>
      <c r="KB472" s="443"/>
      <c r="KC472" s="443"/>
      <c r="KD472" s="443"/>
      <c r="KE472" s="460"/>
      <c r="KF472" s="443"/>
      <c r="KG472" s="443"/>
      <c r="KH472" s="443"/>
      <c r="KI472" s="443"/>
      <c r="KJ472" s="443"/>
      <c r="KK472" s="443"/>
      <c r="KL472" s="443"/>
      <c r="KM472" s="443"/>
      <c r="KN472" s="460"/>
      <c r="KO472" s="443"/>
      <c r="KP472" s="443"/>
      <c r="KQ472" s="443"/>
      <c r="KR472" s="443"/>
      <c r="KS472" s="443"/>
      <c r="KT472" s="443"/>
      <c r="KU472" s="443"/>
      <c r="KV472" s="443"/>
      <c r="KW472" s="460"/>
      <c r="KX472" s="443"/>
      <c r="KY472" s="443"/>
      <c r="KZ472" s="443"/>
      <c r="LA472" s="443"/>
      <c r="LB472" s="443"/>
      <c r="LC472" s="443"/>
      <c r="LD472" s="443"/>
      <c r="LE472" s="443"/>
      <c r="LF472" s="460"/>
      <c r="LG472" s="443"/>
      <c r="LH472" s="443"/>
      <c r="LI472" s="443"/>
      <c r="LJ472" s="443"/>
      <c r="LK472" s="443"/>
      <c r="LL472" s="443"/>
      <c r="LM472" s="443"/>
      <c r="LN472" s="443"/>
      <c r="LO472" s="460"/>
      <c r="LP472" s="443"/>
      <c r="LQ472" s="443"/>
      <c r="LR472" s="443"/>
      <c r="LS472" s="443"/>
      <c r="LT472" s="443"/>
      <c r="LU472" s="443"/>
      <c r="LV472" s="443"/>
      <c r="LW472" s="443"/>
      <c r="LX472" s="460"/>
      <c r="LY472" s="443"/>
      <c r="LZ472" s="443"/>
      <c r="MA472" s="443"/>
      <c r="MB472" s="443"/>
      <c r="MC472" s="443"/>
      <c r="MD472" s="443"/>
      <c r="ME472" s="443"/>
      <c r="MF472" s="443"/>
      <c r="MG472" s="460"/>
      <c r="MH472" s="443"/>
      <c r="MI472" s="443"/>
      <c r="MJ472" s="443"/>
      <c r="MK472" s="443"/>
      <c r="ML472" s="443"/>
      <c r="MM472" s="443"/>
      <c r="MN472" s="443"/>
      <c r="MO472" s="443"/>
      <c r="MP472" s="460"/>
      <c r="MQ472" s="443"/>
      <c r="MR472" s="443"/>
      <c r="MS472" s="443"/>
      <c r="MT472" s="443"/>
      <c r="MU472" s="443"/>
      <c r="MV472" s="443"/>
      <c r="MW472" s="443"/>
      <c r="MX472" s="443"/>
      <c r="MY472" s="460"/>
      <c r="MZ472" s="443"/>
      <c r="NA472" s="443"/>
      <c r="NB472" s="443"/>
      <c r="NC472" s="443"/>
      <c r="ND472" s="443"/>
      <c r="NE472" s="443"/>
      <c r="NF472" s="443"/>
      <c r="NG472" s="443"/>
      <c r="NH472" s="460"/>
    </row>
    <row r="473" spans="1:372" ht="18">
      <c r="A473" s="443"/>
      <c r="C473" s="460"/>
      <c r="E473" s="444"/>
      <c r="F473" s="443"/>
      <c r="G473" s="443"/>
      <c r="H473" s="443"/>
      <c r="I473" s="443"/>
      <c r="J473" s="443"/>
      <c r="K473" s="443"/>
      <c r="L473" s="460"/>
      <c r="M473" s="443"/>
      <c r="N473" s="443"/>
      <c r="O473" s="443"/>
      <c r="P473" s="443"/>
      <c r="Q473" s="443"/>
      <c r="R473" s="443"/>
      <c r="S473" s="443"/>
      <c r="T473" s="443"/>
      <c r="U473" s="460"/>
      <c r="V473" s="443"/>
      <c r="W473" s="443"/>
      <c r="X473" s="443"/>
      <c r="Y473" s="443"/>
      <c r="Z473" s="443"/>
      <c r="AA473" s="443"/>
      <c r="AB473" s="443"/>
      <c r="AC473" s="443"/>
      <c r="AD473" s="460"/>
      <c r="AE473" s="443"/>
      <c r="AF473" s="443"/>
      <c r="AG473" s="443"/>
      <c r="AH473" s="443"/>
      <c r="AI473" s="443"/>
      <c r="AJ473" s="443"/>
      <c r="AK473" s="443"/>
      <c r="AL473" s="443"/>
      <c r="AM473" s="460"/>
      <c r="AN473" s="277"/>
      <c r="AO473" s="446"/>
      <c r="AP473" s="681"/>
      <c r="AQ473" s="446"/>
      <c r="AR473" s="446"/>
      <c r="AS473" s="443"/>
      <c r="AT473" s="443"/>
      <c r="AU473" s="443"/>
      <c r="AV473" s="460"/>
      <c r="AW473" s="441"/>
      <c r="AX473" s="24"/>
      <c r="AY473" s="668"/>
      <c r="AZ473" s="24"/>
      <c r="BB473" s="443"/>
      <c r="BC473" s="24"/>
      <c r="BD473" s="443"/>
      <c r="BE473" s="460"/>
      <c r="BF473" s="655">
        <v>2019</v>
      </c>
      <c r="BI473" s="471"/>
      <c r="BJ473" s="443"/>
      <c r="BK473" s="446"/>
      <c r="BL473" s="443"/>
      <c r="BM473" s="443"/>
      <c r="BN473" s="460"/>
      <c r="BO473" s="443"/>
      <c r="BP473" s="443"/>
      <c r="BQ473" s="443"/>
      <c r="BR473" s="443"/>
      <c r="BS473" s="443"/>
      <c r="BT473" s="443"/>
      <c r="BU473" s="443"/>
      <c r="BV473" s="443"/>
      <c r="BW473" s="460"/>
      <c r="BX473" s="443"/>
      <c r="BY473" s="443"/>
      <c r="BZ473" s="443"/>
      <c r="CA473" s="443"/>
      <c r="CB473" s="443"/>
      <c r="CC473" s="443"/>
      <c r="CD473" s="443"/>
      <c r="CE473" s="443"/>
      <c r="CF473" s="460"/>
      <c r="CG473" s="443"/>
      <c r="CH473" s="443"/>
      <c r="CI473" s="443"/>
      <c r="CJ473" s="443"/>
      <c r="CK473" s="443"/>
      <c r="CL473" s="443"/>
      <c r="CM473" s="443"/>
      <c r="CN473" s="443"/>
      <c r="CO473" s="460"/>
      <c r="CP473" s="443"/>
      <c r="CQ473" s="443"/>
      <c r="CR473" s="443"/>
      <c r="CS473" s="443"/>
      <c r="CT473" s="443"/>
      <c r="CU473" s="443"/>
      <c r="CV473" s="443"/>
      <c r="CW473" s="443"/>
      <c r="CX473" s="460"/>
      <c r="CY473" s="443"/>
      <c r="CZ473" s="443"/>
      <c r="DA473" s="443"/>
      <c r="DB473" s="443"/>
      <c r="DC473" s="443"/>
      <c r="DD473" s="443"/>
      <c r="DE473" s="443"/>
      <c r="DF473" s="443"/>
      <c r="DG473" s="460"/>
      <c r="DH473" s="443"/>
      <c r="DI473" s="443"/>
      <c r="DJ473" s="443"/>
      <c r="DK473" s="443"/>
      <c r="DL473" s="443"/>
      <c r="DM473" s="443"/>
      <c r="DN473" s="443"/>
      <c r="DO473" s="443"/>
      <c r="DP473" s="460"/>
      <c r="DQ473" s="443"/>
      <c r="DR473" s="443"/>
      <c r="DS473" s="443"/>
      <c r="DT473" s="443"/>
      <c r="DU473" s="443"/>
      <c r="DV473" s="443"/>
      <c r="DW473" s="443"/>
      <c r="DX473" s="443"/>
      <c r="DY473" s="460"/>
      <c r="DZ473" s="443"/>
      <c r="EA473" s="443"/>
      <c r="EB473" s="443"/>
      <c r="EC473" s="443"/>
      <c r="ED473" s="443"/>
      <c r="EE473" s="443"/>
      <c r="EF473" s="443"/>
      <c r="EG473" s="443"/>
      <c r="EH473" s="460"/>
      <c r="EI473" s="443"/>
      <c r="EJ473" s="443"/>
      <c r="EK473" s="443"/>
      <c r="EL473" s="443"/>
      <c r="EM473" s="443"/>
      <c r="EN473" s="443"/>
      <c r="EO473" s="443"/>
      <c r="EP473" s="443"/>
      <c r="EQ473" s="460"/>
      <c r="ER473" s="443"/>
      <c r="ES473" s="443"/>
      <c r="ET473" s="443"/>
      <c r="EU473" s="443"/>
      <c r="EV473" s="443"/>
      <c r="EW473" s="443"/>
      <c r="EX473" s="443"/>
      <c r="EY473" s="443"/>
      <c r="EZ473" s="460"/>
      <c r="FA473" s="443"/>
      <c r="FB473" s="443"/>
      <c r="FC473" s="443"/>
      <c r="FD473" s="443"/>
      <c r="FE473" s="443"/>
      <c r="FF473" s="443"/>
      <c r="FG473" s="443"/>
      <c r="FH473" s="443"/>
      <c r="FI473" s="460"/>
      <c r="FJ473" s="443"/>
      <c r="FK473" s="443"/>
      <c r="FL473" s="443"/>
      <c r="FM473" s="443"/>
      <c r="FN473" s="443"/>
      <c r="FO473" s="443"/>
      <c r="FP473" s="443"/>
      <c r="FQ473" s="443"/>
      <c r="FR473" s="460"/>
      <c r="FS473" s="443"/>
      <c r="FT473" s="443"/>
      <c r="FU473" s="443"/>
      <c r="FV473" s="443"/>
      <c r="FW473" s="443"/>
      <c r="FX473" s="443"/>
      <c r="FY473" s="443"/>
      <c r="FZ473" s="443"/>
      <c r="GA473" s="460"/>
      <c r="GB473" s="443"/>
      <c r="GC473" s="443"/>
      <c r="GD473" s="443"/>
      <c r="GE473" s="443"/>
      <c r="GF473" s="443"/>
      <c r="GG473" s="443"/>
      <c r="GH473" s="443"/>
      <c r="GI473" s="443"/>
      <c r="GJ473" s="460"/>
      <c r="GK473" s="443"/>
      <c r="GL473" s="443"/>
      <c r="GM473" s="443"/>
      <c r="GN473" s="443"/>
      <c r="GO473" s="443"/>
      <c r="GP473" s="443"/>
      <c r="GQ473" s="443"/>
      <c r="GR473" s="443"/>
      <c r="GS473" s="460"/>
      <c r="GT473" s="443"/>
      <c r="GU473" s="443"/>
      <c r="GV473" s="443"/>
      <c r="GW473" s="443"/>
      <c r="GX473" s="443"/>
      <c r="GY473" s="443"/>
      <c r="GZ473" s="443"/>
      <c r="HA473" s="443"/>
      <c r="HB473" s="460"/>
      <c r="HC473" s="443"/>
      <c r="HD473" s="443"/>
      <c r="HE473" s="443"/>
      <c r="HF473" s="443"/>
      <c r="HG473" s="443"/>
      <c r="HH473" s="443"/>
      <c r="HI473" s="443"/>
      <c r="HJ473" s="443"/>
      <c r="HK473" s="460"/>
      <c r="HL473" s="443"/>
      <c r="HM473" s="443"/>
      <c r="HN473" s="443"/>
      <c r="HO473" s="443"/>
      <c r="HP473" s="443"/>
      <c r="HQ473" s="443"/>
      <c r="HR473" s="443"/>
      <c r="HS473" s="443"/>
      <c r="HT473" s="460"/>
      <c r="HU473" s="443"/>
      <c r="HV473" s="443"/>
      <c r="HW473" s="443"/>
      <c r="HX473" s="443"/>
      <c r="HY473" s="443"/>
      <c r="HZ473" s="443"/>
      <c r="IA473" s="443"/>
      <c r="IB473" s="443"/>
      <c r="IC473" s="460"/>
      <c r="ID473" s="443"/>
      <c r="IE473" s="443"/>
      <c r="IF473" s="443"/>
      <c r="IG473" s="443"/>
      <c r="IH473" s="443"/>
      <c r="II473" s="443"/>
      <c r="IJ473" s="443"/>
      <c r="IK473" s="443"/>
      <c r="IL473" s="460"/>
      <c r="IM473" s="443"/>
      <c r="IN473" s="443"/>
      <c r="IO473" s="443"/>
      <c r="IP473" s="443"/>
      <c r="IQ473" s="443"/>
      <c r="IR473" s="443"/>
      <c r="IS473" s="443"/>
      <c r="IT473" s="443"/>
      <c r="IU473" s="460"/>
      <c r="IV473" s="443"/>
      <c r="IW473" s="443"/>
      <c r="IX473" s="443"/>
      <c r="IY473" s="443"/>
      <c r="IZ473" s="443"/>
      <c r="JA473" s="443"/>
      <c r="JB473" s="443"/>
      <c r="JC473" s="443"/>
      <c r="JD473" s="460"/>
      <c r="JE473" s="443"/>
      <c r="JF473" s="443"/>
      <c r="JG473" s="443"/>
      <c r="JH473" s="443"/>
      <c r="JI473" s="443"/>
      <c r="JJ473" s="443"/>
      <c r="JK473" s="443"/>
      <c r="JL473" s="443"/>
      <c r="JM473" s="460"/>
      <c r="JN473" s="443"/>
      <c r="JO473" s="443"/>
      <c r="JP473" s="443"/>
      <c r="JQ473" s="443"/>
      <c r="JR473" s="443"/>
      <c r="JS473" s="443"/>
      <c r="JT473" s="443"/>
      <c r="JU473" s="443"/>
      <c r="JV473" s="460"/>
      <c r="JW473" s="443"/>
      <c r="JX473" s="443"/>
      <c r="JY473" s="443"/>
      <c r="JZ473" s="443"/>
      <c r="KA473" s="443"/>
      <c r="KB473" s="443"/>
      <c r="KC473" s="443"/>
      <c r="KD473" s="443"/>
      <c r="KE473" s="460"/>
      <c r="KF473" s="443"/>
      <c r="KG473" s="443"/>
      <c r="KH473" s="443"/>
      <c r="KI473" s="443"/>
      <c r="KJ473" s="443"/>
      <c r="KK473" s="443"/>
      <c r="KL473" s="443"/>
      <c r="KM473" s="443"/>
      <c r="KN473" s="460"/>
      <c r="KO473" s="443"/>
      <c r="KP473" s="443"/>
      <c r="KQ473" s="443"/>
      <c r="KR473" s="443"/>
      <c r="KS473" s="443"/>
      <c r="KT473" s="443"/>
      <c r="KU473" s="443"/>
      <c r="KV473" s="443"/>
      <c r="KW473" s="460"/>
      <c r="KX473" s="443"/>
      <c r="KY473" s="443"/>
      <c r="KZ473" s="443"/>
      <c r="LA473" s="443"/>
      <c r="LB473" s="443"/>
      <c r="LC473" s="443"/>
      <c r="LD473" s="443"/>
      <c r="LE473" s="443"/>
      <c r="LF473" s="460"/>
      <c r="LG473" s="443"/>
      <c r="LH473" s="443"/>
      <c r="LI473" s="443"/>
      <c r="LJ473" s="443"/>
      <c r="LK473" s="443"/>
      <c r="LL473" s="443"/>
      <c r="LM473" s="443"/>
      <c r="LN473" s="443"/>
      <c r="LO473" s="460"/>
      <c r="LP473" s="443"/>
      <c r="LQ473" s="443"/>
      <c r="LR473" s="443"/>
      <c r="LS473" s="443"/>
      <c r="LT473" s="443"/>
      <c r="LU473" s="443"/>
      <c r="LV473" s="443"/>
      <c r="LW473" s="443"/>
      <c r="LX473" s="460"/>
      <c r="LY473" s="443"/>
      <c r="LZ473" s="443"/>
      <c r="MA473" s="443"/>
      <c r="MB473" s="443"/>
      <c r="MC473" s="443"/>
      <c r="MD473" s="443"/>
      <c r="ME473" s="443"/>
      <c r="MF473" s="443"/>
      <c r="MG473" s="460"/>
      <c r="MH473" s="443"/>
      <c r="MI473" s="443"/>
      <c r="MJ473" s="443"/>
      <c r="MK473" s="443"/>
      <c r="ML473" s="443"/>
      <c r="MM473" s="443"/>
      <c r="MN473" s="443"/>
      <c r="MO473" s="443"/>
      <c r="MP473" s="460"/>
      <c r="MQ473" s="443"/>
      <c r="MR473" s="443"/>
      <c r="MS473" s="443"/>
      <c r="MT473" s="443"/>
      <c r="MU473" s="443"/>
      <c r="MV473" s="443"/>
      <c r="MW473" s="443"/>
      <c r="MX473" s="443"/>
      <c r="MY473" s="460"/>
      <c r="MZ473" s="443"/>
      <c r="NA473" s="443"/>
      <c r="NB473" s="443"/>
      <c r="NC473" s="443"/>
      <c r="ND473" s="443"/>
      <c r="NE473" s="443"/>
      <c r="NF473" s="443"/>
      <c r="NG473" s="443"/>
      <c r="NH473" s="460"/>
    </row>
    <row r="474" spans="1:372" ht="18">
      <c r="A474" s="443"/>
      <c r="C474" s="460"/>
      <c r="E474" s="444"/>
      <c r="F474" s="443"/>
      <c r="G474" s="443"/>
      <c r="H474" s="443"/>
      <c r="I474" s="443"/>
      <c r="J474" s="443"/>
      <c r="K474" s="443"/>
      <c r="L474" s="460"/>
      <c r="M474" s="443"/>
      <c r="N474" s="443"/>
      <c r="O474" s="443"/>
      <c r="P474" s="443"/>
      <c r="Q474" s="443"/>
      <c r="R474" s="443"/>
      <c r="S474" s="443"/>
      <c r="T474" s="443"/>
      <c r="U474" s="460"/>
      <c r="V474" s="443"/>
      <c r="W474" s="443"/>
      <c r="X474" s="443"/>
      <c r="Y474" s="443"/>
      <c r="Z474" s="443"/>
      <c r="AA474" s="443"/>
      <c r="AB474" s="443"/>
      <c r="AC474" s="443"/>
      <c r="AD474" s="460"/>
      <c r="AE474" s="443"/>
      <c r="AF474" s="443"/>
      <c r="AG474" s="443"/>
      <c r="AH474" s="443"/>
      <c r="AI474" s="443"/>
      <c r="AJ474" s="443"/>
      <c r="AK474" s="443"/>
      <c r="AL474" s="443"/>
      <c r="AM474" s="460"/>
      <c r="AN474" s="446"/>
      <c r="AO474" s="446"/>
      <c r="AP474" s="681"/>
      <c r="AQ474" s="446"/>
      <c r="AR474" s="446"/>
      <c r="AS474" s="443"/>
      <c r="AT474" s="443"/>
      <c r="AU474" s="443"/>
      <c r="AV474" s="460"/>
      <c r="AW474" s="274"/>
      <c r="AX474" s="24"/>
      <c r="AY474" s="668"/>
      <c r="AZ474" s="24"/>
      <c r="BB474" s="443"/>
      <c r="BC474" s="24"/>
      <c r="BD474" s="443"/>
      <c r="BE474" s="460"/>
      <c r="BF474" s="106" t="s">
        <v>1845</v>
      </c>
      <c r="BG474" s="283"/>
      <c r="BH474" s="621"/>
      <c r="BI474" s="212">
        <v>8487.3750000000709</v>
      </c>
      <c r="BJ474" s="388" t="s">
        <v>3814</v>
      </c>
      <c r="BK474" s="446" t="s">
        <v>3768</v>
      </c>
      <c r="BL474" s="443"/>
      <c r="BM474" s="443"/>
      <c r="BN474" s="460"/>
      <c r="BO474" s="443"/>
      <c r="BP474" s="443"/>
      <c r="BQ474" s="443"/>
      <c r="BR474" s="443"/>
      <c r="BS474" s="443"/>
      <c r="BT474" s="443"/>
      <c r="BU474" s="443"/>
      <c r="BV474" s="443"/>
      <c r="BW474" s="460"/>
      <c r="BX474" s="443"/>
      <c r="BY474" s="443"/>
      <c r="BZ474" s="443"/>
      <c r="CA474" s="443"/>
      <c r="CB474" s="443"/>
      <c r="CC474" s="443"/>
      <c r="CD474" s="443"/>
      <c r="CE474" s="443"/>
      <c r="CF474" s="460"/>
      <c r="CG474" s="443"/>
      <c r="CH474" s="443"/>
      <c r="CI474" s="443"/>
      <c r="CJ474" s="443"/>
      <c r="CK474" s="443"/>
      <c r="CL474" s="443"/>
      <c r="CM474" s="443"/>
      <c r="CN474" s="443"/>
      <c r="CO474" s="460"/>
      <c r="CP474" s="443"/>
      <c r="CQ474" s="443"/>
      <c r="CR474" s="443"/>
      <c r="CS474" s="443"/>
      <c r="CT474" s="443"/>
      <c r="CU474" s="443"/>
      <c r="CV474" s="443"/>
      <c r="CW474" s="443"/>
      <c r="CX474" s="460"/>
      <c r="CY474" s="443"/>
      <c r="CZ474" s="443"/>
      <c r="DA474" s="443"/>
      <c r="DB474" s="443"/>
      <c r="DC474" s="443"/>
      <c r="DD474" s="443"/>
      <c r="DE474" s="443"/>
      <c r="DF474" s="443"/>
      <c r="DG474" s="460"/>
      <c r="DH474" s="443"/>
      <c r="DI474" s="443"/>
      <c r="DJ474" s="443"/>
      <c r="DK474" s="443"/>
      <c r="DL474" s="443"/>
      <c r="DM474" s="443"/>
      <c r="DN474" s="443"/>
      <c r="DO474" s="443"/>
      <c r="DP474" s="460"/>
      <c r="DQ474" s="443"/>
      <c r="DR474" s="443"/>
      <c r="DS474" s="443"/>
      <c r="DT474" s="443"/>
      <c r="DU474" s="443"/>
      <c r="DV474" s="443"/>
      <c r="DW474" s="443"/>
      <c r="DX474" s="443"/>
      <c r="DY474" s="460"/>
      <c r="DZ474" s="443"/>
      <c r="EA474" s="443"/>
      <c r="EB474" s="443"/>
      <c r="EC474" s="443"/>
      <c r="ED474" s="443"/>
      <c r="EE474" s="443"/>
      <c r="EF474" s="443"/>
      <c r="EG474" s="443"/>
      <c r="EH474" s="460"/>
      <c r="EI474" s="443"/>
      <c r="EJ474" s="443"/>
      <c r="EK474" s="443"/>
      <c r="EL474" s="443"/>
      <c r="EM474" s="443"/>
      <c r="EN474" s="443"/>
      <c r="EO474" s="443"/>
      <c r="EP474" s="443"/>
      <c r="EQ474" s="460"/>
      <c r="ER474" s="443"/>
      <c r="ES474" s="443"/>
      <c r="ET474" s="443"/>
      <c r="EU474" s="443"/>
      <c r="EV474" s="443"/>
      <c r="EW474" s="443"/>
      <c r="EX474" s="443"/>
      <c r="EY474" s="443"/>
      <c r="EZ474" s="460"/>
      <c r="FA474" s="443"/>
      <c r="FB474" s="443"/>
      <c r="FC474" s="443"/>
      <c r="FD474" s="443"/>
      <c r="FE474" s="443"/>
      <c r="FF474" s="443"/>
      <c r="FG474" s="443"/>
      <c r="FH474" s="443"/>
      <c r="FI474" s="460"/>
      <c r="FJ474" s="443"/>
      <c r="FK474" s="443"/>
      <c r="FL474" s="443"/>
      <c r="FM474" s="443"/>
      <c r="FN474" s="443"/>
      <c r="FO474" s="443"/>
      <c r="FP474" s="443"/>
      <c r="FQ474" s="443"/>
      <c r="FR474" s="460"/>
      <c r="FS474" s="443"/>
      <c r="FT474" s="443"/>
      <c r="FU474" s="443"/>
      <c r="FV474" s="443"/>
      <c r="FW474" s="443"/>
      <c r="FX474" s="443"/>
      <c r="FY474" s="443"/>
      <c r="FZ474" s="443"/>
      <c r="GA474" s="460"/>
      <c r="GB474" s="443"/>
      <c r="GC474" s="443"/>
      <c r="GD474" s="443"/>
      <c r="GE474" s="443"/>
      <c r="GF474" s="443"/>
      <c r="GG474" s="443"/>
      <c r="GH474" s="443"/>
      <c r="GI474" s="443"/>
      <c r="GJ474" s="460"/>
      <c r="GK474" s="443"/>
      <c r="GL474" s="443"/>
      <c r="GM474" s="443"/>
      <c r="GN474" s="443"/>
      <c r="GO474" s="443"/>
      <c r="GP474" s="443"/>
      <c r="GQ474" s="443"/>
      <c r="GR474" s="443"/>
      <c r="GS474" s="460"/>
      <c r="GT474" s="443"/>
      <c r="GU474" s="443"/>
      <c r="GV474" s="443"/>
      <c r="GW474" s="443"/>
      <c r="GX474" s="443"/>
      <c r="GY474" s="443"/>
      <c r="GZ474" s="443"/>
      <c r="HA474" s="443"/>
      <c r="HB474" s="460"/>
      <c r="HC474" s="443"/>
      <c r="HD474" s="443"/>
      <c r="HE474" s="443"/>
      <c r="HF474" s="443"/>
      <c r="HG474" s="443"/>
      <c r="HH474" s="443"/>
      <c r="HI474" s="443"/>
      <c r="HJ474" s="443"/>
      <c r="HK474" s="460"/>
      <c r="HL474" s="443"/>
      <c r="HM474" s="443"/>
      <c r="HN474" s="443"/>
      <c r="HO474" s="443"/>
      <c r="HP474" s="443"/>
      <c r="HQ474" s="443"/>
      <c r="HR474" s="443"/>
      <c r="HS474" s="443"/>
      <c r="HT474" s="460"/>
      <c r="HU474" s="443"/>
      <c r="HV474" s="443"/>
      <c r="HW474" s="443"/>
      <c r="HX474" s="443"/>
      <c r="HY474" s="443"/>
      <c r="HZ474" s="443"/>
      <c r="IA474" s="443"/>
      <c r="IB474" s="443"/>
      <c r="IC474" s="460"/>
      <c r="ID474" s="443"/>
      <c r="IE474" s="443"/>
      <c r="IF474" s="443"/>
      <c r="IG474" s="443"/>
      <c r="IH474" s="443"/>
      <c r="II474" s="443"/>
      <c r="IJ474" s="443"/>
      <c r="IK474" s="443"/>
      <c r="IL474" s="460"/>
      <c r="IM474" s="443"/>
      <c r="IN474" s="443"/>
      <c r="IO474" s="443"/>
      <c r="IP474" s="443"/>
      <c r="IQ474" s="443"/>
      <c r="IR474" s="443"/>
      <c r="IS474" s="443"/>
      <c r="IT474" s="443"/>
      <c r="IU474" s="460"/>
      <c r="IV474" s="443"/>
      <c r="IW474" s="443"/>
      <c r="IX474" s="443"/>
      <c r="IY474" s="443"/>
      <c r="IZ474" s="443"/>
      <c r="JA474" s="443"/>
      <c r="JB474" s="443"/>
      <c r="JC474" s="443"/>
      <c r="JD474" s="460"/>
      <c r="JE474" s="443"/>
      <c r="JF474" s="443"/>
      <c r="JG474" s="443"/>
      <c r="JH474" s="443"/>
      <c r="JI474" s="443"/>
      <c r="JJ474" s="443"/>
      <c r="JK474" s="443"/>
      <c r="JL474" s="443"/>
      <c r="JM474" s="460"/>
      <c r="JN474" s="443"/>
      <c r="JO474" s="443"/>
      <c r="JP474" s="443"/>
      <c r="JQ474" s="443"/>
      <c r="JR474" s="443"/>
      <c r="JS474" s="443"/>
      <c r="JT474" s="443"/>
      <c r="JU474" s="443"/>
      <c r="JV474" s="460"/>
      <c r="JW474" s="443"/>
      <c r="JX474" s="443"/>
      <c r="JY474" s="443"/>
      <c r="JZ474" s="443"/>
      <c r="KA474" s="443"/>
      <c r="KB474" s="443"/>
      <c r="KC474" s="443"/>
      <c r="KD474" s="443"/>
      <c r="KE474" s="460"/>
      <c r="KF474" s="443"/>
      <c r="KG474" s="443"/>
      <c r="KH474" s="443"/>
      <c r="KI474" s="443"/>
      <c r="KJ474" s="443"/>
      <c r="KK474" s="443"/>
      <c r="KL474" s="443"/>
      <c r="KM474" s="443"/>
      <c r="KN474" s="460"/>
      <c r="KO474" s="443"/>
      <c r="KP474" s="443"/>
      <c r="KQ474" s="443"/>
      <c r="KR474" s="443"/>
      <c r="KS474" s="443"/>
      <c r="KT474" s="443"/>
      <c r="KU474" s="443"/>
      <c r="KV474" s="443"/>
      <c r="KW474" s="460"/>
      <c r="KX474" s="443"/>
      <c r="KY474" s="443"/>
      <c r="KZ474" s="443"/>
      <c r="LA474" s="443"/>
      <c r="LB474" s="443"/>
      <c r="LC474" s="443"/>
      <c r="LD474" s="443"/>
      <c r="LE474" s="443"/>
      <c r="LF474" s="460"/>
      <c r="LG474" s="443"/>
      <c r="LH474" s="443"/>
      <c r="LI474" s="443"/>
      <c r="LJ474" s="443"/>
      <c r="LK474" s="443"/>
      <c r="LL474" s="443"/>
      <c r="LM474" s="443"/>
      <c r="LN474" s="443"/>
      <c r="LO474" s="460"/>
      <c r="LP474" s="443"/>
      <c r="LQ474" s="443"/>
      <c r="LR474" s="443"/>
      <c r="LS474" s="443"/>
      <c r="LT474" s="443"/>
      <c r="LU474" s="443"/>
      <c r="LV474" s="443"/>
      <c r="LW474" s="443"/>
      <c r="LX474" s="460"/>
      <c r="LY474" s="443"/>
      <c r="LZ474" s="443"/>
      <c r="MA474" s="443"/>
      <c r="MB474" s="443"/>
      <c r="MC474" s="443"/>
      <c r="MD474" s="443"/>
      <c r="ME474" s="443"/>
      <c r="MF474" s="443"/>
      <c r="MG474" s="460"/>
      <c r="MH474" s="443"/>
      <c r="MI474" s="443"/>
      <c r="MJ474" s="443"/>
      <c r="MK474" s="443"/>
      <c r="ML474" s="443"/>
      <c r="MM474" s="443"/>
      <c r="MN474" s="443"/>
      <c r="MO474" s="443"/>
      <c r="MP474" s="460"/>
      <c r="MQ474" s="443"/>
      <c r="MR474" s="443"/>
      <c r="MS474" s="443"/>
      <c r="MT474" s="443"/>
      <c r="MU474" s="443"/>
      <c r="MV474" s="443"/>
      <c r="MW474" s="443"/>
      <c r="MX474" s="443"/>
      <c r="MY474" s="460"/>
      <c r="MZ474" s="443"/>
      <c r="NA474" s="443"/>
      <c r="NB474" s="443"/>
      <c r="NC474" s="443"/>
      <c r="ND474" s="443"/>
      <c r="NE474" s="443"/>
      <c r="NF474" s="443"/>
      <c r="NG474" s="443"/>
      <c r="NH474" s="460"/>
    </row>
    <row r="475" spans="1:372" ht="18">
      <c r="A475" s="443"/>
      <c r="C475" s="460"/>
      <c r="E475" s="444"/>
      <c r="F475" s="443"/>
      <c r="G475" s="443"/>
      <c r="H475" s="443"/>
      <c r="I475" s="443"/>
      <c r="J475" s="443"/>
      <c r="K475" s="443"/>
      <c r="L475" s="460"/>
      <c r="M475" s="443"/>
      <c r="N475" s="443"/>
      <c r="O475" s="443"/>
      <c r="P475" s="443"/>
      <c r="Q475" s="443"/>
      <c r="R475" s="443"/>
      <c r="S475" s="443"/>
      <c r="T475" s="443"/>
      <c r="U475" s="460"/>
      <c r="V475" s="443"/>
      <c r="W475" s="443"/>
      <c r="X475" s="443"/>
      <c r="Y475" s="443"/>
      <c r="Z475" s="443"/>
      <c r="AA475" s="443"/>
      <c r="AB475" s="443"/>
      <c r="AC475" s="443"/>
      <c r="AD475" s="460"/>
      <c r="AE475" s="443"/>
      <c r="AF475" s="443"/>
      <c r="AG475" s="443"/>
      <c r="AH475" s="443"/>
      <c r="AI475" s="443"/>
      <c r="AJ475" s="443"/>
      <c r="AK475" s="443"/>
      <c r="AL475" s="443"/>
      <c r="AM475" s="460"/>
      <c r="AN475" s="441"/>
      <c r="AO475" s="446"/>
      <c r="AP475" s="681"/>
      <c r="AQ475" s="446"/>
      <c r="AR475" s="446"/>
      <c r="AS475" s="443"/>
      <c r="AT475" s="443"/>
      <c r="AU475" s="443"/>
      <c r="AV475" s="460"/>
      <c r="AW475" s="446"/>
      <c r="AX475" s="24"/>
      <c r="AY475" s="668"/>
      <c r="AZ475" s="24"/>
      <c r="BB475" s="443"/>
      <c r="BC475" s="24"/>
      <c r="BD475" s="443"/>
      <c r="BE475" s="460"/>
      <c r="BF475" s="655">
        <v>2020</v>
      </c>
      <c r="BI475" s="471"/>
      <c r="BJ475" s="443"/>
      <c r="BK475" s="446"/>
      <c r="BL475" s="443"/>
      <c r="BM475" s="443"/>
      <c r="BN475" s="460"/>
      <c r="BO475" s="443"/>
      <c r="BP475" s="443"/>
      <c r="BQ475" s="443"/>
      <c r="BR475" s="443"/>
      <c r="BS475" s="443"/>
      <c r="BT475" s="443"/>
      <c r="BU475" s="443"/>
      <c r="BV475" s="443"/>
      <c r="BW475" s="460"/>
      <c r="BX475" s="443"/>
      <c r="BY475" s="443"/>
      <c r="BZ475" s="443"/>
      <c r="CA475" s="443"/>
      <c r="CB475" s="443"/>
      <c r="CC475" s="443"/>
      <c r="CD475" s="443"/>
      <c r="CE475" s="443"/>
      <c r="CF475" s="460"/>
      <c r="CG475" s="443"/>
      <c r="CH475" s="443"/>
      <c r="CI475" s="443"/>
      <c r="CJ475" s="443"/>
      <c r="CK475" s="443"/>
      <c r="CL475" s="443"/>
      <c r="CM475" s="443"/>
      <c r="CN475" s="443"/>
      <c r="CO475" s="460"/>
      <c r="CP475" s="443"/>
      <c r="CQ475" s="443"/>
      <c r="CR475" s="443"/>
      <c r="CS475" s="443"/>
      <c r="CT475" s="443"/>
      <c r="CU475" s="443"/>
      <c r="CV475" s="443"/>
      <c r="CW475" s="443"/>
      <c r="CX475" s="460"/>
      <c r="CY475" s="443"/>
      <c r="CZ475" s="443"/>
      <c r="DA475" s="443"/>
      <c r="DB475" s="443"/>
      <c r="DC475" s="443"/>
      <c r="DD475" s="443"/>
      <c r="DE475" s="443"/>
      <c r="DF475" s="443"/>
      <c r="DG475" s="460"/>
      <c r="DH475" s="443"/>
      <c r="DI475" s="443"/>
      <c r="DJ475" s="443"/>
      <c r="DK475" s="443"/>
      <c r="DL475" s="443"/>
      <c r="DM475" s="443"/>
      <c r="DN475" s="443"/>
      <c r="DO475" s="443"/>
      <c r="DP475" s="460"/>
      <c r="DQ475" s="443"/>
      <c r="DR475" s="443"/>
      <c r="DS475" s="443"/>
      <c r="DT475" s="443"/>
      <c r="DU475" s="443"/>
      <c r="DV475" s="443"/>
      <c r="DW475" s="443"/>
      <c r="DX475" s="443"/>
      <c r="DY475" s="460"/>
      <c r="DZ475" s="443"/>
      <c r="EA475" s="443"/>
      <c r="EB475" s="443"/>
      <c r="EC475" s="443"/>
      <c r="ED475" s="443"/>
      <c r="EE475" s="443"/>
      <c r="EF475" s="443"/>
      <c r="EG475" s="443"/>
      <c r="EH475" s="460"/>
      <c r="EI475" s="443"/>
      <c r="EJ475" s="443"/>
      <c r="EK475" s="443"/>
      <c r="EL475" s="443"/>
      <c r="EM475" s="443"/>
      <c r="EN475" s="443"/>
      <c r="EO475" s="443"/>
      <c r="EP475" s="443"/>
      <c r="EQ475" s="460"/>
      <c r="ER475" s="443"/>
      <c r="ES475" s="443"/>
      <c r="ET475" s="443"/>
      <c r="EU475" s="443"/>
      <c r="EV475" s="443"/>
      <c r="EW475" s="443"/>
      <c r="EX475" s="443"/>
      <c r="EY475" s="443"/>
      <c r="EZ475" s="460"/>
      <c r="FA475" s="443"/>
      <c r="FB475" s="443"/>
      <c r="FC475" s="443"/>
      <c r="FD475" s="443"/>
      <c r="FE475" s="443"/>
      <c r="FF475" s="443"/>
      <c r="FG475" s="443"/>
      <c r="FH475" s="443"/>
      <c r="FI475" s="460"/>
      <c r="FJ475" s="443"/>
      <c r="FK475" s="443"/>
      <c r="FL475" s="443"/>
      <c r="FM475" s="443"/>
      <c r="FN475" s="443"/>
      <c r="FO475" s="443"/>
      <c r="FP475" s="443"/>
      <c r="FQ475" s="443"/>
      <c r="FR475" s="460"/>
      <c r="FS475" s="443"/>
      <c r="FT475" s="443"/>
      <c r="FU475" s="443"/>
      <c r="FV475" s="443"/>
      <c r="FW475" s="443"/>
      <c r="FX475" s="443"/>
      <c r="FY475" s="443"/>
      <c r="FZ475" s="443"/>
      <c r="GA475" s="460"/>
      <c r="GB475" s="443"/>
      <c r="GC475" s="443"/>
      <c r="GD475" s="443"/>
      <c r="GE475" s="443"/>
      <c r="GF475" s="443"/>
      <c r="GG475" s="443"/>
      <c r="GH475" s="443"/>
      <c r="GI475" s="443"/>
      <c r="GJ475" s="460"/>
      <c r="GK475" s="443"/>
      <c r="GL475" s="443"/>
      <c r="GM475" s="443"/>
      <c r="GN475" s="443"/>
      <c r="GO475" s="443"/>
      <c r="GP475" s="443"/>
      <c r="GQ475" s="443"/>
      <c r="GR475" s="443"/>
      <c r="GS475" s="460"/>
      <c r="GT475" s="443"/>
      <c r="GU475" s="443"/>
      <c r="GV475" s="443"/>
      <c r="GW475" s="443"/>
      <c r="GX475" s="443"/>
      <c r="GY475" s="443"/>
      <c r="GZ475" s="443"/>
      <c r="HA475" s="443"/>
      <c r="HB475" s="460"/>
      <c r="HC475" s="443"/>
      <c r="HD475" s="443"/>
      <c r="HE475" s="443"/>
      <c r="HF475" s="443"/>
      <c r="HG475" s="443"/>
      <c r="HH475" s="443"/>
      <c r="HI475" s="443"/>
      <c r="HJ475" s="443"/>
      <c r="HK475" s="460"/>
      <c r="HL475" s="443"/>
      <c r="HM475" s="443"/>
      <c r="HN475" s="443"/>
      <c r="HO475" s="443"/>
      <c r="HP475" s="443"/>
      <c r="HQ475" s="443"/>
      <c r="HR475" s="443"/>
      <c r="HS475" s="443"/>
      <c r="HT475" s="460"/>
      <c r="HU475" s="443"/>
      <c r="HV475" s="443"/>
      <c r="HW475" s="443"/>
      <c r="HX475" s="443"/>
      <c r="HY475" s="443"/>
      <c r="HZ475" s="443"/>
      <c r="IA475" s="443"/>
      <c r="IB475" s="443"/>
      <c r="IC475" s="460"/>
      <c r="ID475" s="443"/>
      <c r="IE475" s="443"/>
      <c r="IF475" s="443"/>
      <c r="IG475" s="443"/>
      <c r="IH475" s="443"/>
      <c r="II475" s="443"/>
      <c r="IJ475" s="443"/>
      <c r="IK475" s="443"/>
      <c r="IL475" s="460"/>
      <c r="IM475" s="443"/>
      <c r="IN475" s="443"/>
      <c r="IO475" s="443"/>
      <c r="IP475" s="443"/>
      <c r="IQ475" s="443"/>
      <c r="IR475" s="443"/>
      <c r="IS475" s="443"/>
      <c r="IT475" s="443"/>
      <c r="IU475" s="460"/>
      <c r="IV475" s="443"/>
      <c r="IW475" s="443"/>
      <c r="IX475" s="443"/>
      <c r="IY475" s="443"/>
      <c r="IZ475" s="443"/>
      <c r="JA475" s="443"/>
      <c r="JB475" s="443"/>
      <c r="JC475" s="443"/>
      <c r="JD475" s="460"/>
      <c r="JE475" s="443"/>
      <c r="JF475" s="443"/>
      <c r="JG475" s="443"/>
      <c r="JH475" s="443"/>
      <c r="JI475" s="443"/>
      <c r="JJ475" s="443"/>
      <c r="JK475" s="443"/>
      <c r="JL475" s="443"/>
      <c r="JM475" s="460"/>
      <c r="JN475" s="443"/>
      <c r="JO475" s="443"/>
      <c r="JP475" s="443"/>
      <c r="JQ475" s="443"/>
      <c r="JR475" s="443"/>
      <c r="JS475" s="443"/>
      <c r="JT475" s="443"/>
      <c r="JU475" s="443"/>
      <c r="JV475" s="460"/>
      <c r="JW475" s="443"/>
      <c r="JX475" s="443"/>
      <c r="JY475" s="443"/>
      <c r="JZ475" s="443"/>
      <c r="KA475" s="443"/>
      <c r="KB475" s="443"/>
      <c r="KC475" s="443"/>
      <c r="KD475" s="443"/>
      <c r="KE475" s="460"/>
      <c r="KF475" s="443"/>
      <c r="KG475" s="443"/>
      <c r="KH475" s="443"/>
      <c r="KI475" s="443"/>
      <c r="KJ475" s="443"/>
      <c r="KK475" s="443"/>
      <c r="KL475" s="443"/>
      <c r="KM475" s="443"/>
      <c r="KN475" s="460"/>
      <c r="KO475" s="443"/>
      <c r="KP475" s="443"/>
      <c r="KQ475" s="443"/>
      <c r="KR475" s="443"/>
      <c r="KS475" s="443"/>
      <c r="KT475" s="443"/>
      <c r="KU475" s="443"/>
      <c r="KV475" s="443"/>
      <c r="KW475" s="460"/>
      <c r="KX475" s="443"/>
      <c r="KY475" s="443"/>
      <c r="KZ475" s="443"/>
      <c r="LA475" s="443"/>
      <c r="LB475" s="443"/>
      <c r="LC475" s="443"/>
      <c r="LD475" s="443"/>
      <c r="LE475" s="443"/>
      <c r="LF475" s="460"/>
      <c r="LG475" s="443"/>
      <c r="LH475" s="443"/>
      <c r="LI475" s="443"/>
      <c r="LJ475" s="443"/>
      <c r="LK475" s="443"/>
      <c r="LL475" s="443"/>
      <c r="LM475" s="443"/>
      <c r="LN475" s="443"/>
      <c r="LO475" s="460"/>
      <c r="LP475" s="443"/>
      <c r="LQ475" s="443"/>
      <c r="LR475" s="443"/>
      <c r="LS475" s="443"/>
      <c r="LT475" s="443"/>
      <c r="LU475" s="443"/>
      <c r="LV475" s="443"/>
      <c r="LW475" s="443"/>
      <c r="LX475" s="460"/>
      <c r="LY475" s="443"/>
      <c r="LZ475" s="443"/>
      <c r="MA475" s="443"/>
      <c r="MB475" s="443"/>
      <c r="MC475" s="443"/>
      <c r="MD475" s="443"/>
      <c r="ME475" s="443"/>
      <c r="MF475" s="443"/>
      <c r="MG475" s="460"/>
      <c r="MH475" s="443"/>
      <c r="MI475" s="443"/>
      <c r="MJ475" s="443"/>
      <c r="MK475" s="443"/>
      <c r="ML475" s="443"/>
      <c r="MM475" s="443"/>
      <c r="MN475" s="443"/>
      <c r="MO475" s="443"/>
      <c r="MP475" s="460"/>
      <c r="MQ475" s="443"/>
      <c r="MR475" s="443"/>
      <c r="MS475" s="443"/>
      <c r="MT475" s="443"/>
      <c r="MU475" s="443"/>
      <c r="MV475" s="443"/>
      <c r="MW475" s="443"/>
      <c r="MX475" s="443"/>
      <c r="MY475" s="460"/>
      <c r="MZ475" s="443"/>
      <c r="NA475" s="443"/>
      <c r="NB475" s="443"/>
      <c r="NC475" s="443"/>
      <c r="ND475" s="443"/>
      <c r="NE475" s="443"/>
      <c r="NF475" s="443"/>
      <c r="NG475" s="443"/>
      <c r="NH475" s="460"/>
    </row>
    <row r="476" spans="1:372" ht="18">
      <c r="A476" s="443"/>
      <c r="C476" s="460"/>
      <c r="E476" s="444"/>
      <c r="F476" s="443"/>
      <c r="G476" s="443"/>
      <c r="H476" s="443"/>
      <c r="I476" s="443"/>
      <c r="J476" s="443"/>
      <c r="K476" s="443"/>
      <c r="L476" s="460"/>
      <c r="M476" s="443"/>
      <c r="N476" s="443"/>
      <c r="O476" s="443"/>
      <c r="P476" s="443"/>
      <c r="Q476" s="443"/>
      <c r="R476" s="443"/>
      <c r="S476" s="443"/>
      <c r="T476" s="443"/>
      <c r="U476" s="460"/>
      <c r="V476" s="443"/>
      <c r="W476" s="443"/>
      <c r="X476" s="443"/>
      <c r="Y476" s="443"/>
      <c r="Z476" s="443"/>
      <c r="AA476" s="443"/>
      <c r="AB476" s="443"/>
      <c r="AC476" s="443"/>
      <c r="AD476" s="460"/>
      <c r="AE476" s="443"/>
      <c r="AF476" s="443"/>
      <c r="AG476" s="443"/>
      <c r="AH476" s="443"/>
      <c r="AI476" s="443"/>
      <c r="AJ476" s="443"/>
      <c r="AK476" s="443"/>
      <c r="AL476" s="443"/>
      <c r="AM476" s="460"/>
      <c r="AN476" s="446"/>
      <c r="AO476" s="446"/>
      <c r="AP476" s="681"/>
      <c r="AQ476" s="446"/>
      <c r="AR476" s="446"/>
      <c r="AS476" s="443"/>
      <c r="AT476" s="443"/>
      <c r="AU476" s="443"/>
      <c r="AV476" s="460"/>
      <c r="AW476" s="446"/>
      <c r="AX476" s="24"/>
      <c r="AY476" s="668"/>
      <c r="AZ476" s="24"/>
      <c r="BB476" s="443"/>
      <c r="BC476" s="24"/>
      <c r="BD476" s="443"/>
      <c r="BE476" s="460"/>
      <c r="BF476" s="306" t="s">
        <v>857</v>
      </c>
      <c r="BG476" s="446"/>
      <c r="BH476" s="621"/>
      <c r="BI476" s="212">
        <v>8212.7999999999884</v>
      </c>
      <c r="BJ476" s="388" t="s">
        <v>3815</v>
      </c>
      <c r="BK476" s="446" t="s">
        <v>3769</v>
      </c>
      <c r="BL476" s="443"/>
      <c r="BM476" s="443"/>
      <c r="BN476" s="460"/>
      <c r="BO476" s="443"/>
      <c r="BP476" s="443"/>
      <c r="BQ476" s="443"/>
      <c r="BR476" s="443"/>
      <c r="BS476" s="443"/>
      <c r="BT476" s="443"/>
      <c r="BU476" s="443"/>
      <c r="BV476" s="443"/>
      <c r="BW476" s="460"/>
      <c r="BX476" s="443"/>
      <c r="BY476" s="443"/>
      <c r="BZ476" s="443"/>
      <c r="CA476" s="443"/>
      <c r="CB476" s="443"/>
      <c r="CC476" s="443"/>
      <c r="CD476" s="443"/>
      <c r="CE476" s="443"/>
      <c r="CF476" s="460"/>
      <c r="CG476" s="443"/>
      <c r="CH476" s="443"/>
      <c r="CI476" s="443"/>
      <c r="CJ476" s="443"/>
      <c r="CK476" s="443"/>
      <c r="CL476" s="443"/>
      <c r="CM476" s="443"/>
      <c r="CN476" s="443"/>
      <c r="CO476" s="460"/>
      <c r="CP476" s="443"/>
      <c r="CQ476" s="443"/>
      <c r="CR476" s="443"/>
      <c r="CS476" s="443"/>
      <c r="CT476" s="443"/>
      <c r="CU476" s="443"/>
      <c r="CV476" s="443"/>
      <c r="CW476" s="443"/>
      <c r="CX476" s="460"/>
      <c r="CY476" s="443"/>
      <c r="CZ476" s="443"/>
      <c r="DA476" s="443"/>
      <c r="DB476" s="443"/>
      <c r="DC476" s="443"/>
      <c r="DD476" s="443"/>
      <c r="DE476" s="443"/>
      <c r="DF476" s="443"/>
      <c r="DG476" s="460"/>
      <c r="DH476" s="443"/>
      <c r="DI476" s="443"/>
      <c r="DJ476" s="443"/>
      <c r="DK476" s="443"/>
      <c r="DL476" s="443"/>
      <c r="DM476" s="443"/>
      <c r="DN476" s="443"/>
      <c r="DO476" s="443"/>
      <c r="DP476" s="460"/>
      <c r="DQ476" s="443"/>
      <c r="DR476" s="443"/>
      <c r="DS476" s="443"/>
      <c r="DT476" s="443"/>
      <c r="DU476" s="443"/>
      <c r="DV476" s="443"/>
      <c r="DW476" s="443"/>
      <c r="DX476" s="443"/>
      <c r="DY476" s="460"/>
      <c r="DZ476" s="443"/>
      <c r="EA476" s="443"/>
      <c r="EB476" s="443"/>
      <c r="EC476" s="443"/>
      <c r="ED476" s="443"/>
      <c r="EE476" s="443"/>
      <c r="EF476" s="443"/>
      <c r="EG476" s="443"/>
      <c r="EH476" s="460"/>
      <c r="EI476" s="443"/>
      <c r="EJ476" s="443"/>
      <c r="EK476" s="443"/>
      <c r="EL476" s="443"/>
      <c r="EM476" s="443"/>
      <c r="EN476" s="443"/>
      <c r="EO476" s="443"/>
      <c r="EP476" s="443"/>
      <c r="EQ476" s="460"/>
      <c r="ER476" s="443"/>
      <c r="ES476" s="443"/>
      <c r="ET476" s="443"/>
      <c r="EU476" s="443"/>
      <c r="EV476" s="443"/>
      <c r="EW476" s="443"/>
      <c r="EX476" s="443"/>
      <c r="EY476" s="443"/>
      <c r="EZ476" s="460"/>
      <c r="FA476" s="443"/>
      <c r="FB476" s="443"/>
      <c r="FC476" s="443"/>
      <c r="FD476" s="443"/>
      <c r="FE476" s="443"/>
      <c r="FF476" s="443"/>
      <c r="FG476" s="443"/>
      <c r="FH476" s="443"/>
      <c r="FI476" s="460"/>
      <c r="FJ476" s="443"/>
      <c r="FK476" s="443"/>
      <c r="FL476" s="443"/>
      <c r="FM476" s="443"/>
      <c r="FN476" s="443"/>
      <c r="FO476" s="443"/>
      <c r="FP476" s="443"/>
      <c r="FQ476" s="443"/>
      <c r="FR476" s="460"/>
      <c r="FS476" s="443"/>
      <c r="FT476" s="443"/>
      <c r="FU476" s="443"/>
      <c r="FV476" s="443"/>
      <c r="FW476" s="443"/>
      <c r="FX476" s="443"/>
      <c r="FY476" s="443"/>
      <c r="FZ476" s="443"/>
      <c r="GA476" s="460"/>
      <c r="GB476" s="443"/>
      <c r="GC476" s="443"/>
      <c r="GD476" s="443"/>
      <c r="GE476" s="443"/>
      <c r="GF476" s="443"/>
      <c r="GG476" s="443"/>
      <c r="GH476" s="443"/>
      <c r="GI476" s="443"/>
      <c r="GJ476" s="460"/>
      <c r="GK476" s="443"/>
      <c r="GL476" s="443"/>
      <c r="GM476" s="443"/>
      <c r="GN476" s="443"/>
      <c r="GO476" s="443"/>
      <c r="GP476" s="443"/>
      <c r="GQ476" s="443"/>
      <c r="GR476" s="443"/>
      <c r="GS476" s="460"/>
      <c r="GT476" s="443"/>
      <c r="GU476" s="443"/>
      <c r="GV476" s="443"/>
      <c r="GW476" s="443"/>
      <c r="GX476" s="443"/>
      <c r="GY476" s="443"/>
      <c r="GZ476" s="443"/>
      <c r="HA476" s="443"/>
      <c r="HB476" s="460"/>
      <c r="HC476" s="443"/>
      <c r="HD476" s="443"/>
      <c r="HE476" s="443"/>
      <c r="HF476" s="443"/>
      <c r="HG476" s="443"/>
      <c r="HH476" s="443"/>
      <c r="HI476" s="443"/>
      <c r="HJ476" s="443"/>
      <c r="HK476" s="460"/>
      <c r="HL476" s="443"/>
      <c r="HM476" s="443"/>
      <c r="HN476" s="443"/>
      <c r="HO476" s="443"/>
      <c r="HP476" s="443"/>
      <c r="HQ476" s="443"/>
      <c r="HR476" s="443"/>
      <c r="HS476" s="443"/>
      <c r="HT476" s="460"/>
      <c r="HU476" s="443"/>
      <c r="HV476" s="443"/>
      <c r="HW476" s="443"/>
      <c r="HX476" s="443"/>
      <c r="HY476" s="443"/>
      <c r="HZ476" s="443"/>
      <c r="IA476" s="443"/>
      <c r="IB476" s="443"/>
      <c r="IC476" s="460"/>
      <c r="ID476" s="443"/>
      <c r="IE476" s="443"/>
      <c r="IF476" s="443"/>
      <c r="IG476" s="443"/>
      <c r="IH476" s="443"/>
      <c r="II476" s="443"/>
      <c r="IJ476" s="443"/>
      <c r="IK476" s="443"/>
      <c r="IL476" s="460"/>
      <c r="IM476" s="443"/>
      <c r="IN476" s="443"/>
      <c r="IO476" s="443"/>
      <c r="IP476" s="443"/>
      <c r="IQ476" s="443"/>
      <c r="IR476" s="443"/>
      <c r="IS476" s="443"/>
      <c r="IT476" s="443"/>
      <c r="IU476" s="460"/>
      <c r="IV476" s="443"/>
      <c r="IW476" s="443"/>
      <c r="IX476" s="443"/>
      <c r="IY476" s="443"/>
      <c r="IZ476" s="443"/>
      <c r="JA476" s="443"/>
      <c r="JB476" s="443"/>
      <c r="JC476" s="443"/>
      <c r="JD476" s="460"/>
      <c r="JE476" s="443"/>
      <c r="JF476" s="443"/>
      <c r="JG476" s="443"/>
      <c r="JH476" s="443"/>
      <c r="JI476" s="443"/>
      <c r="JJ476" s="443"/>
      <c r="JK476" s="443"/>
      <c r="JL476" s="443"/>
      <c r="JM476" s="460"/>
      <c r="JN476" s="443"/>
      <c r="JO476" s="443"/>
      <c r="JP476" s="443"/>
      <c r="JQ476" s="443"/>
      <c r="JR476" s="443"/>
      <c r="JS476" s="443"/>
      <c r="JT476" s="443"/>
      <c r="JU476" s="443"/>
      <c r="JV476" s="460"/>
      <c r="JW476" s="443"/>
      <c r="JX476" s="443"/>
      <c r="JY476" s="443"/>
      <c r="JZ476" s="443"/>
      <c r="KA476" s="443"/>
      <c r="KB476" s="443"/>
      <c r="KC476" s="443"/>
      <c r="KD476" s="443"/>
      <c r="KE476" s="460"/>
      <c r="KF476" s="443"/>
      <c r="KG476" s="443"/>
      <c r="KH476" s="443"/>
      <c r="KI476" s="443"/>
      <c r="KJ476" s="443"/>
      <c r="KK476" s="443"/>
      <c r="KL476" s="443"/>
      <c r="KM476" s="443"/>
      <c r="KN476" s="460"/>
      <c r="KO476" s="443"/>
      <c r="KP476" s="443"/>
      <c r="KQ476" s="443"/>
      <c r="KR476" s="443"/>
      <c r="KS476" s="443"/>
      <c r="KT476" s="443"/>
      <c r="KU476" s="443"/>
      <c r="KV476" s="443"/>
      <c r="KW476" s="460"/>
      <c r="KX476" s="443"/>
      <c r="KY476" s="443"/>
      <c r="KZ476" s="443"/>
      <c r="LA476" s="443"/>
      <c r="LB476" s="443"/>
      <c r="LC476" s="443"/>
      <c r="LD476" s="443"/>
      <c r="LE476" s="443"/>
      <c r="LF476" s="460"/>
      <c r="LG476" s="443"/>
      <c r="LH476" s="443"/>
      <c r="LI476" s="443"/>
      <c r="LJ476" s="443"/>
      <c r="LK476" s="443"/>
      <c r="LL476" s="443"/>
      <c r="LM476" s="443"/>
      <c r="LN476" s="443"/>
      <c r="LO476" s="460"/>
      <c r="LP476" s="443"/>
      <c r="LQ476" s="443"/>
      <c r="LR476" s="443"/>
      <c r="LS476" s="443"/>
      <c r="LT476" s="443"/>
      <c r="LU476" s="443"/>
      <c r="LV476" s="443"/>
      <c r="LW476" s="443"/>
      <c r="LX476" s="460"/>
      <c r="LY476" s="443"/>
      <c r="LZ476" s="443"/>
      <c r="MA476" s="443"/>
      <c r="MB476" s="443"/>
      <c r="MC476" s="443"/>
      <c r="MD476" s="443"/>
      <c r="ME476" s="443"/>
      <c r="MF476" s="443"/>
      <c r="MG476" s="460"/>
      <c r="MH476" s="443"/>
      <c r="MI476" s="443"/>
      <c r="MJ476" s="443"/>
      <c r="MK476" s="443"/>
      <c r="ML476" s="443"/>
      <c r="MM476" s="443"/>
      <c r="MN476" s="443"/>
      <c r="MO476" s="443"/>
      <c r="MP476" s="460"/>
      <c r="MQ476" s="443"/>
      <c r="MR476" s="443"/>
      <c r="MS476" s="443"/>
      <c r="MT476" s="443"/>
      <c r="MU476" s="443"/>
      <c r="MV476" s="443"/>
      <c r="MW476" s="443"/>
      <c r="MX476" s="443"/>
      <c r="MY476" s="460"/>
      <c r="MZ476" s="443"/>
      <c r="NA476" s="443"/>
      <c r="NB476" s="443"/>
      <c r="NC476" s="443"/>
      <c r="ND476" s="443"/>
      <c r="NE476" s="443"/>
      <c r="NF476" s="443"/>
      <c r="NG476" s="443"/>
      <c r="NH476" s="460"/>
    </row>
    <row r="477" spans="1:372" ht="18">
      <c r="A477" s="443"/>
      <c r="C477" s="460"/>
      <c r="E477" s="444"/>
      <c r="F477" s="443"/>
      <c r="G477" s="443"/>
      <c r="H477" s="443"/>
      <c r="I477" s="443"/>
      <c r="J477" s="443"/>
      <c r="K477" s="443"/>
      <c r="L477" s="460"/>
      <c r="M477" s="443"/>
      <c r="N477" s="443"/>
      <c r="O477" s="443"/>
      <c r="P477" s="443"/>
      <c r="Q477" s="443"/>
      <c r="R477" s="443"/>
      <c r="S477" s="443"/>
      <c r="T477" s="443"/>
      <c r="U477" s="460"/>
      <c r="V477" s="443"/>
      <c r="W477" s="443"/>
      <c r="X477" s="443"/>
      <c r="Y477" s="443"/>
      <c r="Z477" s="443"/>
      <c r="AA477" s="443"/>
      <c r="AB477" s="443"/>
      <c r="AC477" s="443"/>
      <c r="AD477" s="460"/>
      <c r="AE477" s="443"/>
      <c r="AF477" s="443"/>
      <c r="AG477" s="443"/>
      <c r="AH477" s="443"/>
      <c r="AI477" s="443"/>
      <c r="AJ477" s="443"/>
      <c r="AK477" s="443"/>
      <c r="AL477" s="443"/>
      <c r="AM477" s="460"/>
      <c r="AN477" s="446"/>
      <c r="AO477" s="446"/>
      <c r="AP477" s="681"/>
      <c r="AQ477" s="446"/>
      <c r="AR477" s="446"/>
      <c r="AS477" s="443"/>
      <c r="AT477" s="443"/>
      <c r="AU477" s="443"/>
      <c r="AV477" s="460"/>
      <c r="AW477" s="441"/>
      <c r="AX477" s="24"/>
      <c r="AY477" s="668"/>
      <c r="AZ477" s="24"/>
      <c r="BB477" s="443"/>
      <c r="BC477" s="24"/>
      <c r="BD477" s="443"/>
      <c r="BE477" s="460"/>
      <c r="BF477" s="655">
        <v>2019</v>
      </c>
      <c r="BI477" s="471"/>
      <c r="BJ477" s="443"/>
      <c r="BK477" s="446"/>
      <c r="BL477" s="443"/>
      <c r="BM477" s="443"/>
      <c r="BN477" s="460"/>
      <c r="BO477" s="443"/>
      <c r="BP477" s="443"/>
      <c r="BQ477" s="443"/>
      <c r="BR477" s="443"/>
      <c r="BS477" s="443"/>
      <c r="BT477" s="443"/>
      <c r="BU477" s="443"/>
      <c r="BV477" s="443"/>
      <c r="BW477" s="460"/>
      <c r="BX477" s="443"/>
      <c r="BY477" s="443"/>
      <c r="BZ477" s="443"/>
      <c r="CA477" s="443"/>
      <c r="CB477" s="443"/>
      <c r="CC477" s="443"/>
      <c r="CD477" s="443"/>
      <c r="CE477" s="443"/>
      <c r="CF477" s="460"/>
      <c r="CG477" s="443"/>
      <c r="CH477" s="443"/>
      <c r="CI477" s="443"/>
      <c r="CJ477" s="443"/>
      <c r="CK477" s="443"/>
      <c r="CL477" s="443"/>
      <c r="CM477" s="443"/>
      <c r="CN477" s="443"/>
      <c r="CO477" s="460"/>
      <c r="CP477" s="443"/>
      <c r="CQ477" s="443"/>
      <c r="CR477" s="443"/>
      <c r="CS477" s="443"/>
      <c r="CT477" s="443"/>
      <c r="CU477" s="443"/>
      <c r="CV477" s="443"/>
      <c r="CW477" s="443"/>
      <c r="CX477" s="460"/>
      <c r="CY477" s="443"/>
      <c r="CZ477" s="443"/>
      <c r="DA477" s="443"/>
      <c r="DB477" s="443"/>
      <c r="DC477" s="443"/>
      <c r="DD477" s="443"/>
      <c r="DE477" s="443"/>
      <c r="DF477" s="443"/>
      <c r="DG477" s="460"/>
      <c r="DH477" s="443"/>
      <c r="DI477" s="443"/>
      <c r="DJ477" s="443"/>
      <c r="DK477" s="443"/>
      <c r="DL477" s="443"/>
      <c r="DM477" s="443"/>
      <c r="DN477" s="443"/>
      <c r="DO477" s="443"/>
      <c r="DP477" s="460"/>
      <c r="DQ477" s="443"/>
      <c r="DR477" s="443"/>
      <c r="DS477" s="443"/>
      <c r="DT477" s="443"/>
      <c r="DU477" s="443"/>
      <c r="DV477" s="443"/>
      <c r="DW477" s="443"/>
      <c r="DX477" s="443"/>
      <c r="DY477" s="460"/>
      <c r="DZ477" s="443"/>
      <c r="EA477" s="443"/>
      <c r="EB477" s="443"/>
      <c r="EC477" s="443"/>
      <c r="ED477" s="443"/>
      <c r="EE477" s="443"/>
      <c r="EF477" s="443"/>
      <c r="EG477" s="443"/>
      <c r="EH477" s="460"/>
      <c r="EI477" s="443"/>
      <c r="EJ477" s="443"/>
      <c r="EK477" s="443"/>
      <c r="EL477" s="443"/>
      <c r="EM477" s="443"/>
      <c r="EN477" s="443"/>
      <c r="EO477" s="443"/>
      <c r="EP477" s="443"/>
      <c r="EQ477" s="460"/>
      <c r="ER477" s="443"/>
      <c r="ES477" s="443"/>
      <c r="ET477" s="443"/>
      <c r="EU477" s="443"/>
      <c r="EV477" s="443"/>
      <c r="EW477" s="443"/>
      <c r="EX477" s="443"/>
      <c r="EY477" s="443"/>
      <c r="EZ477" s="460"/>
      <c r="FA477" s="443"/>
      <c r="FB477" s="443"/>
      <c r="FC477" s="443"/>
      <c r="FD477" s="443"/>
      <c r="FE477" s="443"/>
      <c r="FF477" s="443"/>
      <c r="FG477" s="443"/>
      <c r="FH477" s="443"/>
      <c r="FI477" s="460"/>
      <c r="FJ477" s="443"/>
      <c r="FK477" s="443"/>
      <c r="FL477" s="443"/>
      <c r="FM477" s="443"/>
      <c r="FN477" s="443"/>
      <c r="FO477" s="443"/>
      <c r="FP477" s="443"/>
      <c r="FQ477" s="443"/>
      <c r="FR477" s="460"/>
      <c r="FS477" s="443"/>
      <c r="FT477" s="443"/>
      <c r="FU477" s="443"/>
      <c r="FV477" s="443"/>
      <c r="FW477" s="443"/>
      <c r="FX477" s="443"/>
      <c r="FY477" s="443"/>
      <c r="FZ477" s="443"/>
      <c r="GA477" s="460"/>
      <c r="GB477" s="443"/>
      <c r="GC477" s="443"/>
      <c r="GD477" s="443"/>
      <c r="GE477" s="443"/>
      <c r="GF477" s="443"/>
      <c r="GG477" s="443"/>
      <c r="GH477" s="443"/>
      <c r="GI477" s="443"/>
      <c r="GJ477" s="460"/>
      <c r="GK477" s="443"/>
      <c r="GL477" s="443"/>
      <c r="GM477" s="443"/>
      <c r="GN477" s="443"/>
      <c r="GO477" s="443"/>
      <c r="GP477" s="443"/>
      <c r="GQ477" s="443"/>
      <c r="GR477" s="443"/>
      <c r="GS477" s="460"/>
      <c r="GT477" s="443"/>
      <c r="GU477" s="443"/>
      <c r="GV477" s="443"/>
      <c r="GW477" s="443"/>
      <c r="GX477" s="443"/>
      <c r="GY477" s="443"/>
      <c r="GZ477" s="443"/>
      <c r="HA477" s="443"/>
      <c r="HB477" s="460"/>
      <c r="HC477" s="443"/>
      <c r="HD477" s="443"/>
      <c r="HE477" s="443"/>
      <c r="HF477" s="443"/>
      <c r="HG477" s="443"/>
      <c r="HH477" s="443"/>
      <c r="HI477" s="443"/>
      <c r="HJ477" s="443"/>
      <c r="HK477" s="460"/>
      <c r="HL477" s="443"/>
      <c r="HM477" s="443"/>
      <c r="HN477" s="443"/>
      <c r="HO477" s="443"/>
      <c r="HP477" s="443"/>
      <c r="HQ477" s="443"/>
      <c r="HR477" s="443"/>
      <c r="HS477" s="443"/>
      <c r="HT477" s="460"/>
      <c r="HU477" s="443"/>
      <c r="HV477" s="443"/>
      <c r="HW477" s="443"/>
      <c r="HX477" s="443"/>
      <c r="HY477" s="443"/>
      <c r="HZ477" s="443"/>
      <c r="IA477" s="443"/>
      <c r="IB477" s="443"/>
      <c r="IC477" s="460"/>
      <c r="ID477" s="443"/>
      <c r="IE477" s="443"/>
      <c r="IF477" s="443"/>
      <c r="IG477" s="443"/>
      <c r="IH477" s="443"/>
      <c r="II477" s="443"/>
      <c r="IJ477" s="443"/>
      <c r="IK477" s="443"/>
      <c r="IL477" s="460"/>
      <c r="IM477" s="443"/>
      <c r="IN477" s="443"/>
      <c r="IO477" s="443"/>
      <c r="IP477" s="443"/>
      <c r="IQ477" s="443"/>
      <c r="IR477" s="443"/>
      <c r="IS477" s="443"/>
      <c r="IT477" s="443"/>
      <c r="IU477" s="460"/>
      <c r="IV477" s="443"/>
      <c r="IW477" s="443"/>
      <c r="IX477" s="443"/>
      <c r="IY477" s="443"/>
      <c r="IZ477" s="443"/>
      <c r="JA477" s="443"/>
      <c r="JB477" s="443"/>
      <c r="JC477" s="443"/>
      <c r="JD477" s="460"/>
      <c r="JE477" s="443"/>
      <c r="JF477" s="443"/>
      <c r="JG477" s="443"/>
      <c r="JH477" s="443"/>
      <c r="JI477" s="443"/>
      <c r="JJ477" s="443"/>
      <c r="JK477" s="443"/>
      <c r="JL477" s="443"/>
      <c r="JM477" s="460"/>
      <c r="JN477" s="443"/>
      <c r="JO477" s="443"/>
      <c r="JP477" s="443"/>
      <c r="JQ477" s="443"/>
      <c r="JR477" s="443"/>
      <c r="JS477" s="443"/>
      <c r="JT477" s="443"/>
      <c r="JU477" s="443"/>
      <c r="JV477" s="460"/>
      <c r="JW477" s="443"/>
      <c r="JX477" s="443"/>
      <c r="JY477" s="443"/>
      <c r="JZ477" s="443"/>
      <c r="KA477" s="443"/>
      <c r="KB477" s="443"/>
      <c r="KC477" s="443"/>
      <c r="KD477" s="443"/>
      <c r="KE477" s="460"/>
      <c r="KF477" s="443"/>
      <c r="KG477" s="443"/>
      <c r="KH477" s="443"/>
      <c r="KI477" s="443"/>
      <c r="KJ477" s="443"/>
      <c r="KK477" s="443"/>
      <c r="KL477" s="443"/>
      <c r="KM477" s="443"/>
      <c r="KN477" s="460"/>
      <c r="KO477" s="443"/>
      <c r="KP477" s="443"/>
      <c r="KQ477" s="443"/>
      <c r="KR477" s="443"/>
      <c r="KS477" s="443"/>
      <c r="KT477" s="443"/>
      <c r="KU477" s="443"/>
      <c r="KV477" s="443"/>
      <c r="KW477" s="460"/>
      <c r="KX477" s="443"/>
      <c r="KY477" s="443"/>
      <c r="KZ477" s="443"/>
      <c r="LA477" s="443"/>
      <c r="LB477" s="443"/>
      <c r="LC477" s="443"/>
      <c r="LD477" s="443"/>
      <c r="LE477" s="443"/>
      <c r="LF477" s="460"/>
      <c r="LG477" s="443"/>
      <c r="LH477" s="443"/>
      <c r="LI477" s="443"/>
      <c r="LJ477" s="443"/>
      <c r="LK477" s="443"/>
      <c r="LL477" s="443"/>
      <c r="LM477" s="443"/>
      <c r="LN477" s="443"/>
      <c r="LO477" s="460"/>
      <c r="LP477" s="443"/>
      <c r="LQ477" s="443"/>
      <c r="LR477" s="443"/>
      <c r="LS477" s="443"/>
      <c r="LT477" s="443"/>
      <c r="LU477" s="443"/>
      <c r="LV477" s="443"/>
      <c r="LW477" s="443"/>
      <c r="LX477" s="460"/>
      <c r="LY477" s="443"/>
      <c r="LZ477" s="443"/>
      <c r="MA477" s="443"/>
      <c r="MB477" s="443"/>
      <c r="MC477" s="443"/>
      <c r="MD477" s="443"/>
      <c r="ME477" s="443"/>
      <c r="MF477" s="443"/>
      <c r="MG477" s="460"/>
      <c r="MH477" s="443"/>
      <c r="MI477" s="443"/>
      <c r="MJ477" s="443"/>
      <c r="MK477" s="443"/>
      <c r="ML477" s="443"/>
      <c r="MM477" s="443"/>
      <c r="MN477" s="443"/>
      <c r="MO477" s="443"/>
      <c r="MP477" s="460"/>
      <c r="MQ477" s="443"/>
      <c r="MR477" s="443"/>
      <c r="MS477" s="443"/>
      <c r="MT477" s="443"/>
      <c r="MU477" s="443"/>
      <c r="MV477" s="443"/>
      <c r="MW477" s="443"/>
      <c r="MX477" s="443"/>
      <c r="MY477" s="460"/>
      <c r="MZ477" s="443"/>
      <c r="NA477" s="443"/>
      <c r="NB477" s="443"/>
      <c r="NC477" s="443"/>
      <c r="ND477" s="443"/>
      <c r="NE477" s="443"/>
      <c r="NF477" s="443"/>
      <c r="NG477" s="443"/>
      <c r="NH477" s="460"/>
    </row>
    <row r="478" spans="1:372" ht="18">
      <c r="A478" s="443"/>
      <c r="C478" s="460"/>
      <c r="E478" s="444"/>
      <c r="F478" s="443"/>
      <c r="G478" s="443"/>
      <c r="H478" s="443"/>
      <c r="I478" s="443"/>
      <c r="J478" s="443"/>
      <c r="K478" s="443"/>
      <c r="L478" s="460"/>
      <c r="M478" s="443"/>
      <c r="N478" s="443"/>
      <c r="O478" s="443"/>
      <c r="P478" s="443"/>
      <c r="Q478" s="443"/>
      <c r="R478" s="443"/>
      <c r="S478" s="443"/>
      <c r="T478" s="443"/>
      <c r="U478" s="460"/>
      <c r="V478" s="443"/>
      <c r="W478" s="443"/>
      <c r="X478" s="443"/>
      <c r="Y478" s="443"/>
      <c r="Z478" s="443"/>
      <c r="AA478" s="443"/>
      <c r="AB478" s="443"/>
      <c r="AC478" s="443"/>
      <c r="AD478" s="460"/>
      <c r="AE478" s="443"/>
      <c r="AF478" s="443"/>
      <c r="AG478" s="443"/>
      <c r="AH478" s="443"/>
      <c r="AI478" s="443"/>
      <c r="AJ478" s="443"/>
      <c r="AK478" s="443"/>
      <c r="AL478" s="443"/>
      <c r="AM478" s="460"/>
      <c r="AN478" s="446"/>
      <c r="AO478" s="446"/>
      <c r="AP478" s="681"/>
      <c r="AQ478" s="446"/>
      <c r="AR478" s="446"/>
      <c r="AS478" s="443"/>
      <c r="AT478" s="443"/>
      <c r="AU478" s="443"/>
      <c r="AV478" s="460"/>
      <c r="AW478" s="441"/>
      <c r="AX478" s="24"/>
      <c r="AY478" s="668"/>
      <c r="AZ478" s="24"/>
      <c r="BB478" s="443"/>
      <c r="BC478" s="24"/>
      <c r="BD478" s="443"/>
      <c r="BE478" s="460"/>
      <c r="BF478" s="306" t="s">
        <v>164</v>
      </c>
      <c r="BG478" s="302"/>
      <c r="BH478" s="621"/>
      <c r="BI478" s="212">
        <v>4868.0874999999996</v>
      </c>
      <c r="BJ478" s="388" t="s">
        <v>3816</v>
      </c>
      <c r="BK478" s="446" t="s">
        <v>3770</v>
      </c>
      <c r="BL478" s="443"/>
      <c r="BM478" s="443"/>
      <c r="BN478" s="460"/>
      <c r="BO478" s="443"/>
      <c r="BP478" s="443"/>
      <c r="BQ478" s="443"/>
      <c r="BR478" s="443"/>
      <c r="BS478" s="443"/>
      <c r="BT478" s="443"/>
      <c r="BU478" s="443"/>
      <c r="BV478" s="443"/>
      <c r="BW478" s="460"/>
      <c r="BX478" s="443"/>
      <c r="BY478" s="443"/>
      <c r="BZ478" s="443"/>
      <c r="CA478" s="443"/>
      <c r="CB478" s="443"/>
      <c r="CC478" s="443"/>
      <c r="CD478" s="443"/>
      <c r="CE478" s="443"/>
      <c r="CF478" s="460"/>
      <c r="CG478" s="443"/>
      <c r="CH478" s="443"/>
      <c r="CI478" s="443"/>
      <c r="CJ478" s="443"/>
      <c r="CK478" s="443"/>
      <c r="CL478" s="443"/>
      <c r="CM478" s="443"/>
      <c r="CN478" s="443"/>
      <c r="CO478" s="460"/>
      <c r="CP478" s="443"/>
      <c r="CQ478" s="443"/>
      <c r="CR478" s="443"/>
      <c r="CS478" s="443"/>
      <c r="CT478" s="443"/>
      <c r="CU478" s="443"/>
      <c r="CV478" s="443"/>
      <c r="CW478" s="443"/>
      <c r="CX478" s="460"/>
      <c r="CY478" s="443"/>
      <c r="CZ478" s="443"/>
      <c r="DA478" s="443"/>
      <c r="DB478" s="443"/>
      <c r="DC478" s="443"/>
      <c r="DD478" s="443"/>
      <c r="DE478" s="443"/>
      <c r="DF478" s="443"/>
      <c r="DG478" s="460"/>
      <c r="DH478" s="443"/>
      <c r="DI478" s="443"/>
      <c r="DJ478" s="443"/>
      <c r="DK478" s="443"/>
      <c r="DL478" s="443"/>
      <c r="DM478" s="443"/>
      <c r="DN478" s="443"/>
      <c r="DO478" s="443"/>
      <c r="DP478" s="460"/>
      <c r="DQ478" s="443"/>
      <c r="DR478" s="443"/>
      <c r="DS478" s="443"/>
      <c r="DT478" s="443"/>
      <c r="DU478" s="443"/>
      <c r="DV478" s="443"/>
      <c r="DW478" s="443"/>
      <c r="DX478" s="443"/>
      <c r="DY478" s="460"/>
      <c r="DZ478" s="443"/>
      <c r="EA478" s="443"/>
      <c r="EB478" s="443"/>
      <c r="EC478" s="443"/>
      <c r="ED478" s="443"/>
      <c r="EE478" s="443"/>
      <c r="EF478" s="443"/>
      <c r="EG478" s="443"/>
      <c r="EH478" s="460"/>
      <c r="EI478" s="443"/>
      <c r="EJ478" s="443"/>
      <c r="EK478" s="443"/>
      <c r="EL478" s="443"/>
      <c r="EM478" s="443"/>
      <c r="EN478" s="443"/>
      <c r="EO478" s="443"/>
      <c r="EP478" s="443"/>
      <c r="EQ478" s="460"/>
      <c r="ER478" s="443"/>
      <c r="ES478" s="443"/>
      <c r="ET478" s="443"/>
      <c r="EU478" s="443"/>
      <c r="EV478" s="443"/>
      <c r="EW478" s="443"/>
      <c r="EX478" s="443"/>
      <c r="EY478" s="443"/>
      <c r="EZ478" s="460"/>
      <c r="FA478" s="443"/>
      <c r="FB478" s="443"/>
      <c r="FC478" s="443"/>
      <c r="FD478" s="443"/>
      <c r="FE478" s="443"/>
      <c r="FF478" s="443"/>
      <c r="FG478" s="443"/>
      <c r="FH478" s="443"/>
      <c r="FI478" s="460"/>
      <c r="FJ478" s="443"/>
      <c r="FK478" s="443"/>
      <c r="FL478" s="443"/>
      <c r="FM478" s="443"/>
      <c r="FN478" s="443"/>
      <c r="FO478" s="443"/>
      <c r="FP478" s="443"/>
      <c r="FQ478" s="443"/>
      <c r="FR478" s="460"/>
      <c r="FS478" s="443"/>
      <c r="FT478" s="443"/>
      <c r="FU478" s="443"/>
      <c r="FV478" s="443"/>
      <c r="FW478" s="443"/>
      <c r="FX478" s="443"/>
      <c r="FY478" s="443"/>
      <c r="FZ478" s="443"/>
      <c r="GA478" s="460"/>
      <c r="GB478" s="443"/>
      <c r="GC478" s="443"/>
      <c r="GD478" s="443"/>
      <c r="GE478" s="443"/>
      <c r="GF478" s="443"/>
      <c r="GG478" s="443"/>
      <c r="GH478" s="443"/>
      <c r="GI478" s="443"/>
      <c r="GJ478" s="460"/>
      <c r="GK478" s="443"/>
      <c r="GL478" s="443"/>
      <c r="GM478" s="443"/>
      <c r="GN478" s="443"/>
      <c r="GO478" s="443"/>
      <c r="GP478" s="443"/>
      <c r="GQ478" s="443"/>
      <c r="GR478" s="443"/>
      <c r="GS478" s="460"/>
      <c r="GT478" s="443"/>
      <c r="GU478" s="443"/>
      <c r="GV478" s="443"/>
      <c r="GW478" s="443"/>
      <c r="GX478" s="443"/>
      <c r="GY478" s="443"/>
      <c r="GZ478" s="443"/>
      <c r="HA478" s="443"/>
      <c r="HB478" s="460"/>
      <c r="HC478" s="443"/>
      <c r="HD478" s="443"/>
      <c r="HE478" s="443"/>
      <c r="HF478" s="443"/>
      <c r="HG478" s="443"/>
      <c r="HH478" s="443"/>
      <c r="HI478" s="443"/>
      <c r="HJ478" s="443"/>
      <c r="HK478" s="460"/>
      <c r="HL478" s="443"/>
      <c r="HM478" s="443"/>
      <c r="HN478" s="443"/>
      <c r="HO478" s="443"/>
      <c r="HP478" s="443"/>
      <c r="HQ478" s="443"/>
      <c r="HR478" s="443"/>
      <c r="HS478" s="443"/>
      <c r="HT478" s="460"/>
      <c r="HU478" s="443"/>
      <c r="HV478" s="443"/>
      <c r="HW478" s="443"/>
      <c r="HX478" s="443"/>
      <c r="HY478" s="443"/>
      <c r="HZ478" s="443"/>
      <c r="IA478" s="443"/>
      <c r="IB478" s="443"/>
      <c r="IC478" s="460"/>
      <c r="ID478" s="443"/>
      <c r="IE478" s="443"/>
      <c r="IF478" s="443"/>
      <c r="IG478" s="443"/>
      <c r="IH478" s="443"/>
      <c r="II478" s="443"/>
      <c r="IJ478" s="443"/>
      <c r="IK478" s="443"/>
      <c r="IL478" s="460"/>
      <c r="IM478" s="443"/>
      <c r="IN478" s="443"/>
      <c r="IO478" s="443"/>
      <c r="IP478" s="443"/>
      <c r="IQ478" s="443"/>
      <c r="IR478" s="443"/>
      <c r="IS478" s="443"/>
      <c r="IT478" s="443"/>
      <c r="IU478" s="460"/>
      <c r="IV478" s="443"/>
      <c r="IW478" s="443"/>
      <c r="IX478" s="443"/>
      <c r="IY478" s="443"/>
      <c r="IZ478" s="443"/>
      <c r="JA478" s="443"/>
      <c r="JB478" s="443"/>
      <c r="JC478" s="443"/>
      <c r="JD478" s="460"/>
      <c r="JE478" s="443"/>
      <c r="JF478" s="443"/>
      <c r="JG478" s="443"/>
      <c r="JH478" s="443"/>
      <c r="JI478" s="443"/>
      <c r="JJ478" s="443"/>
      <c r="JK478" s="443"/>
      <c r="JL478" s="443"/>
      <c r="JM478" s="460"/>
      <c r="JN478" s="443"/>
      <c r="JO478" s="443"/>
      <c r="JP478" s="443"/>
      <c r="JQ478" s="443"/>
      <c r="JR478" s="443"/>
      <c r="JS478" s="443"/>
      <c r="JT478" s="443"/>
      <c r="JU478" s="443"/>
      <c r="JV478" s="460"/>
      <c r="JW478" s="443"/>
      <c r="JX478" s="443"/>
      <c r="JY478" s="443"/>
      <c r="JZ478" s="443"/>
      <c r="KA478" s="443"/>
      <c r="KB478" s="443"/>
      <c r="KC478" s="443"/>
      <c r="KD478" s="443"/>
      <c r="KE478" s="460"/>
      <c r="KF478" s="443"/>
      <c r="KG478" s="443"/>
      <c r="KH478" s="443"/>
      <c r="KI478" s="443"/>
      <c r="KJ478" s="443"/>
      <c r="KK478" s="443"/>
      <c r="KL478" s="443"/>
      <c r="KM478" s="443"/>
      <c r="KN478" s="460"/>
      <c r="KO478" s="443"/>
      <c r="KP478" s="443"/>
      <c r="KQ478" s="443"/>
      <c r="KR478" s="443"/>
      <c r="KS478" s="443"/>
      <c r="KT478" s="443"/>
      <c r="KU478" s="443"/>
      <c r="KV478" s="443"/>
      <c r="KW478" s="460"/>
      <c r="KX478" s="443"/>
      <c r="KY478" s="443"/>
      <c r="KZ478" s="443"/>
      <c r="LA478" s="443"/>
      <c r="LB478" s="443"/>
      <c r="LC478" s="443"/>
      <c r="LD478" s="443"/>
      <c r="LE478" s="443"/>
      <c r="LF478" s="460"/>
      <c r="LG478" s="443"/>
      <c r="LH478" s="443"/>
      <c r="LI478" s="443"/>
      <c r="LJ478" s="443"/>
      <c r="LK478" s="443"/>
      <c r="LL478" s="443"/>
      <c r="LM478" s="443"/>
      <c r="LN478" s="443"/>
      <c r="LO478" s="460"/>
      <c r="LP478" s="443"/>
      <c r="LQ478" s="443"/>
      <c r="LR478" s="443"/>
      <c r="LS478" s="443"/>
      <c r="LT478" s="443"/>
      <c r="LU478" s="443"/>
      <c r="LV478" s="443"/>
      <c r="LW478" s="443"/>
      <c r="LX478" s="460"/>
      <c r="LY478" s="443"/>
      <c r="LZ478" s="443"/>
      <c r="MA478" s="443"/>
      <c r="MB478" s="443"/>
      <c r="MC478" s="443"/>
      <c r="MD478" s="443"/>
      <c r="ME478" s="443"/>
      <c r="MF478" s="443"/>
      <c r="MG478" s="460"/>
      <c r="MH478" s="443"/>
      <c r="MI478" s="443"/>
      <c r="MJ478" s="443"/>
      <c r="MK478" s="443"/>
      <c r="ML478" s="443"/>
      <c r="MM478" s="443"/>
      <c r="MN478" s="443"/>
      <c r="MO478" s="443"/>
      <c r="MP478" s="460"/>
      <c r="MQ478" s="443"/>
      <c r="MR478" s="443"/>
      <c r="MS478" s="443"/>
      <c r="MT478" s="443"/>
      <c r="MU478" s="443"/>
      <c r="MV478" s="443"/>
      <c r="MW478" s="443"/>
      <c r="MX478" s="443"/>
      <c r="MY478" s="460"/>
      <c r="MZ478" s="443"/>
      <c r="NA478" s="443"/>
      <c r="NB478" s="443"/>
      <c r="NC478" s="443"/>
      <c r="ND478" s="443"/>
      <c r="NE478" s="443"/>
      <c r="NF478" s="443"/>
      <c r="NG478" s="443"/>
      <c r="NH478" s="460"/>
    </row>
    <row r="479" spans="1:372" ht="18">
      <c r="A479" s="443"/>
      <c r="C479" s="460"/>
      <c r="E479" s="444"/>
      <c r="F479" s="443"/>
      <c r="G479" s="443"/>
      <c r="H479" s="443"/>
      <c r="I479" s="443"/>
      <c r="J479" s="443"/>
      <c r="K479" s="443"/>
      <c r="L479" s="460"/>
      <c r="M479" s="443"/>
      <c r="N479" s="443"/>
      <c r="O479" s="443"/>
      <c r="P479" s="443"/>
      <c r="Q479" s="443"/>
      <c r="R479" s="443"/>
      <c r="S479" s="443"/>
      <c r="T479" s="443"/>
      <c r="U479" s="460"/>
      <c r="V479" s="443"/>
      <c r="W479" s="443"/>
      <c r="X479" s="443"/>
      <c r="Y479" s="443"/>
      <c r="Z479" s="443"/>
      <c r="AA479" s="443"/>
      <c r="AB479" s="443"/>
      <c r="AC479" s="443"/>
      <c r="AD479" s="460"/>
      <c r="AE479" s="443"/>
      <c r="AF479" s="443"/>
      <c r="AG479" s="443"/>
      <c r="AH479" s="443"/>
      <c r="AI479" s="443"/>
      <c r="AJ479" s="443"/>
      <c r="AK479" s="443"/>
      <c r="AL479" s="443"/>
      <c r="AM479" s="460"/>
      <c r="AN479" s="441"/>
      <c r="AO479" s="446"/>
      <c r="AP479" s="682"/>
      <c r="AQ479" s="446"/>
      <c r="AR479" s="446"/>
      <c r="AS479" s="443"/>
      <c r="AT479" s="443"/>
      <c r="AU479" s="443"/>
      <c r="AV479" s="460"/>
      <c r="AW479" s="446"/>
      <c r="AX479" s="24"/>
      <c r="AY479" s="668"/>
      <c r="AZ479" s="24"/>
      <c r="BB479" s="443"/>
      <c r="BC479" s="24"/>
      <c r="BD479" s="443"/>
      <c r="BE479" s="460"/>
      <c r="BF479" s="62">
        <v>2018</v>
      </c>
      <c r="BI479" s="212"/>
      <c r="BJ479" s="443"/>
      <c r="BK479" s="446"/>
      <c r="BL479" s="443"/>
      <c r="BM479" s="443"/>
      <c r="BN479" s="460"/>
      <c r="BO479" s="443"/>
      <c r="BP479" s="443"/>
      <c r="BQ479" s="443"/>
      <c r="BR479" s="443"/>
      <c r="BS479" s="443"/>
      <c r="BT479" s="443"/>
      <c r="BU479" s="443"/>
      <c r="BV479" s="443"/>
      <c r="BW479" s="460"/>
      <c r="BX479" s="443"/>
      <c r="BY479" s="443"/>
      <c r="BZ479" s="443"/>
      <c r="CA479" s="443"/>
      <c r="CB479" s="443"/>
      <c r="CC479" s="443"/>
      <c r="CD479" s="443"/>
      <c r="CE479" s="443"/>
      <c r="CF479" s="460"/>
      <c r="CG479" s="443"/>
      <c r="CH479" s="443"/>
      <c r="CI479" s="443"/>
      <c r="CJ479" s="443"/>
      <c r="CK479" s="443"/>
      <c r="CL479" s="443"/>
      <c r="CM479" s="443"/>
      <c r="CN479" s="443"/>
      <c r="CO479" s="460"/>
      <c r="CP479" s="443"/>
      <c r="CQ479" s="443"/>
      <c r="CR479" s="443"/>
      <c r="CS479" s="443"/>
      <c r="CT479" s="443"/>
      <c r="CU479" s="443"/>
      <c r="CV479" s="443"/>
      <c r="CW479" s="443"/>
      <c r="CX479" s="460"/>
      <c r="CY479" s="443"/>
      <c r="CZ479" s="443"/>
      <c r="DA479" s="443"/>
      <c r="DB479" s="443"/>
      <c r="DC479" s="443"/>
      <c r="DD479" s="443"/>
      <c r="DE479" s="443"/>
      <c r="DF479" s="443"/>
      <c r="DG479" s="460"/>
      <c r="DH479" s="443"/>
      <c r="DI479" s="443"/>
      <c r="DJ479" s="443"/>
      <c r="DK479" s="443"/>
      <c r="DL479" s="443"/>
      <c r="DM479" s="443"/>
      <c r="DN479" s="443"/>
      <c r="DO479" s="443"/>
      <c r="DP479" s="460"/>
      <c r="DQ479" s="443"/>
      <c r="DR479" s="443"/>
      <c r="DS479" s="443"/>
      <c r="DT479" s="443"/>
      <c r="DU479" s="443"/>
      <c r="DV479" s="443"/>
      <c r="DW479" s="443"/>
      <c r="DX479" s="443"/>
      <c r="DY479" s="460"/>
      <c r="DZ479" s="443"/>
      <c r="EA479" s="443"/>
      <c r="EB479" s="443"/>
      <c r="EC479" s="443"/>
      <c r="ED479" s="443"/>
      <c r="EE479" s="443"/>
      <c r="EF479" s="443"/>
      <c r="EG479" s="443"/>
      <c r="EH479" s="460"/>
      <c r="EI479" s="443"/>
      <c r="EJ479" s="443"/>
      <c r="EK479" s="443"/>
      <c r="EL479" s="443"/>
      <c r="EM479" s="443"/>
      <c r="EN479" s="443"/>
      <c r="EO479" s="443"/>
      <c r="EP479" s="443"/>
      <c r="EQ479" s="460"/>
      <c r="ER479" s="443"/>
      <c r="ES479" s="443"/>
      <c r="ET479" s="443"/>
      <c r="EU479" s="443"/>
      <c r="EV479" s="443"/>
      <c r="EW479" s="443"/>
      <c r="EX479" s="443"/>
      <c r="EY479" s="443"/>
      <c r="EZ479" s="460"/>
      <c r="FA479" s="443"/>
      <c r="FB479" s="443"/>
      <c r="FC479" s="443"/>
      <c r="FD479" s="443"/>
      <c r="FE479" s="443"/>
      <c r="FF479" s="443"/>
      <c r="FG479" s="443"/>
      <c r="FH479" s="443"/>
      <c r="FI479" s="460"/>
      <c r="FJ479" s="443"/>
      <c r="FK479" s="443"/>
      <c r="FL479" s="443"/>
      <c r="FM479" s="443"/>
      <c r="FN479" s="443"/>
      <c r="FO479" s="443"/>
      <c r="FP479" s="443"/>
      <c r="FQ479" s="443"/>
      <c r="FR479" s="460"/>
      <c r="FS479" s="443"/>
      <c r="FT479" s="443"/>
      <c r="FU479" s="443"/>
      <c r="FV479" s="443"/>
      <c r="FW479" s="443"/>
      <c r="FX479" s="443"/>
      <c r="FY479" s="443"/>
      <c r="FZ479" s="443"/>
      <c r="GA479" s="460"/>
      <c r="GB479" s="443"/>
      <c r="GC479" s="443"/>
      <c r="GD479" s="443"/>
      <c r="GE479" s="443"/>
      <c r="GF479" s="443"/>
      <c r="GG479" s="443"/>
      <c r="GH479" s="443"/>
      <c r="GI479" s="443"/>
      <c r="GJ479" s="460"/>
      <c r="GK479" s="443"/>
      <c r="GL479" s="443"/>
      <c r="GM479" s="443"/>
      <c r="GN479" s="443"/>
      <c r="GO479" s="443"/>
      <c r="GP479" s="443"/>
      <c r="GQ479" s="443"/>
      <c r="GR479" s="443"/>
      <c r="GS479" s="460"/>
      <c r="GT479" s="443"/>
      <c r="GU479" s="443"/>
      <c r="GV479" s="443"/>
      <c r="GW479" s="443"/>
      <c r="GX479" s="443"/>
      <c r="GY479" s="443"/>
      <c r="GZ479" s="443"/>
      <c r="HA479" s="443"/>
      <c r="HB479" s="460"/>
      <c r="HC479" s="443"/>
      <c r="HD479" s="443"/>
      <c r="HE479" s="443"/>
      <c r="HF479" s="443"/>
      <c r="HG479" s="443"/>
      <c r="HH479" s="443"/>
      <c r="HI479" s="443"/>
      <c r="HJ479" s="443"/>
      <c r="HK479" s="460"/>
      <c r="HL479" s="443"/>
      <c r="HM479" s="443"/>
      <c r="HN479" s="443"/>
      <c r="HO479" s="443"/>
      <c r="HP479" s="443"/>
      <c r="HQ479" s="443"/>
      <c r="HR479" s="443"/>
      <c r="HS479" s="443"/>
      <c r="HT479" s="460"/>
      <c r="HU479" s="443"/>
      <c r="HV479" s="443"/>
      <c r="HW479" s="443"/>
      <c r="HX479" s="443"/>
      <c r="HY479" s="443"/>
      <c r="HZ479" s="443"/>
      <c r="IA479" s="443"/>
      <c r="IB479" s="443"/>
      <c r="IC479" s="460"/>
      <c r="ID479" s="443"/>
      <c r="IE479" s="443"/>
      <c r="IF479" s="443"/>
      <c r="IG479" s="443"/>
      <c r="IH479" s="443"/>
      <c r="II479" s="443"/>
      <c r="IJ479" s="443"/>
      <c r="IK479" s="443"/>
      <c r="IL479" s="460"/>
      <c r="IM479" s="443"/>
      <c r="IN479" s="443"/>
      <c r="IO479" s="443"/>
      <c r="IP479" s="443"/>
      <c r="IQ479" s="443"/>
      <c r="IR479" s="443"/>
      <c r="IS479" s="443"/>
      <c r="IT479" s="443"/>
      <c r="IU479" s="460"/>
      <c r="IV479" s="443"/>
      <c r="IW479" s="443"/>
      <c r="IX479" s="443"/>
      <c r="IY479" s="443"/>
      <c r="IZ479" s="443"/>
      <c r="JA479" s="443"/>
      <c r="JB479" s="443"/>
      <c r="JC479" s="443"/>
      <c r="JD479" s="460"/>
      <c r="JE479" s="443"/>
      <c r="JF479" s="443"/>
      <c r="JG479" s="443"/>
      <c r="JH479" s="443"/>
      <c r="JI479" s="443"/>
      <c r="JJ479" s="443"/>
      <c r="JK479" s="443"/>
      <c r="JL479" s="443"/>
      <c r="JM479" s="460"/>
      <c r="JN479" s="443"/>
      <c r="JO479" s="443"/>
      <c r="JP479" s="443"/>
      <c r="JQ479" s="443"/>
      <c r="JR479" s="443"/>
      <c r="JS479" s="443"/>
      <c r="JT479" s="443"/>
      <c r="JU479" s="443"/>
      <c r="JV479" s="460"/>
      <c r="JW479" s="443"/>
      <c r="JX479" s="443"/>
      <c r="JY479" s="443"/>
      <c r="JZ479" s="443"/>
      <c r="KA479" s="443"/>
      <c r="KB479" s="443"/>
      <c r="KC479" s="443"/>
      <c r="KD479" s="443"/>
      <c r="KE479" s="460"/>
      <c r="KF479" s="443"/>
      <c r="KG479" s="443"/>
      <c r="KH479" s="443"/>
      <c r="KI479" s="443"/>
      <c r="KJ479" s="443"/>
      <c r="KK479" s="443"/>
      <c r="KL479" s="443"/>
      <c r="KM479" s="443"/>
      <c r="KN479" s="460"/>
      <c r="KO479" s="443"/>
      <c r="KP479" s="443"/>
      <c r="KQ479" s="443"/>
      <c r="KR479" s="443"/>
      <c r="KS479" s="443"/>
      <c r="KT479" s="443"/>
      <c r="KU479" s="443"/>
      <c r="KV479" s="443"/>
      <c r="KW479" s="460"/>
      <c r="KX479" s="443"/>
      <c r="KY479" s="443"/>
      <c r="KZ479" s="443"/>
      <c r="LA479" s="443"/>
      <c r="LB479" s="443"/>
      <c r="LC479" s="443"/>
      <c r="LD479" s="443"/>
      <c r="LE479" s="443"/>
      <c r="LF479" s="460"/>
      <c r="LG479" s="443"/>
      <c r="LH479" s="443"/>
      <c r="LI479" s="443"/>
      <c r="LJ479" s="443"/>
      <c r="LK479" s="443"/>
      <c r="LL479" s="443"/>
      <c r="LM479" s="443"/>
      <c r="LN479" s="443"/>
      <c r="LO479" s="460"/>
      <c r="LP479" s="443"/>
      <c r="LQ479" s="443"/>
      <c r="LR479" s="443"/>
      <c r="LS479" s="443"/>
      <c r="LT479" s="443"/>
      <c r="LU479" s="443"/>
      <c r="LV479" s="443"/>
      <c r="LW479" s="443"/>
      <c r="LX479" s="460"/>
      <c r="LY479" s="443"/>
      <c r="LZ479" s="443"/>
      <c r="MA479" s="443"/>
      <c r="MB479" s="443"/>
      <c r="MC479" s="443"/>
      <c r="MD479" s="443"/>
      <c r="ME479" s="443"/>
      <c r="MF479" s="443"/>
      <c r="MG479" s="460"/>
      <c r="MH479" s="443"/>
      <c r="MI479" s="443"/>
      <c r="MJ479" s="443"/>
      <c r="MK479" s="443"/>
      <c r="ML479" s="443"/>
      <c r="MM479" s="443"/>
      <c r="MN479" s="443"/>
      <c r="MO479" s="443"/>
      <c r="MP479" s="460"/>
      <c r="MQ479" s="443"/>
      <c r="MR479" s="443"/>
      <c r="MS479" s="443"/>
      <c r="MT479" s="443"/>
      <c r="MU479" s="443"/>
      <c r="MV479" s="443"/>
      <c r="MW479" s="443"/>
      <c r="MX479" s="443"/>
      <c r="MY479" s="460"/>
      <c r="MZ479" s="443"/>
      <c r="NA479" s="443"/>
      <c r="NB479" s="443"/>
      <c r="NC479" s="443"/>
      <c r="ND479" s="443"/>
      <c r="NE479" s="443"/>
      <c r="NF479" s="443"/>
      <c r="NG479" s="443"/>
      <c r="NH479" s="460"/>
    </row>
    <row r="480" spans="1:372" ht="18">
      <c r="A480" s="443"/>
      <c r="C480" s="460"/>
      <c r="E480" s="444"/>
      <c r="F480" s="443"/>
      <c r="G480" s="443"/>
      <c r="H480" s="443"/>
      <c r="I480" s="443"/>
      <c r="J480" s="443"/>
      <c r="K480" s="443"/>
      <c r="L480" s="460"/>
      <c r="M480" s="443"/>
      <c r="N480" s="443"/>
      <c r="O480" s="443"/>
      <c r="P480" s="443"/>
      <c r="Q480" s="443"/>
      <c r="R480" s="443"/>
      <c r="S480" s="443"/>
      <c r="T480" s="443"/>
      <c r="U480" s="460"/>
      <c r="V480" s="443"/>
      <c r="W480" s="443"/>
      <c r="X480" s="443"/>
      <c r="Y480" s="443"/>
      <c r="Z480" s="443"/>
      <c r="AA480" s="443"/>
      <c r="AB480" s="443"/>
      <c r="AC480" s="443"/>
      <c r="AD480" s="460"/>
      <c r="AE480" s="443"/>
      <c r="AF480" s="443"/>
      <c r="AG480" s="443"/>
      <c r="AH480" s="443"/>
      <c r="AI480" s="443"/>
      <c r="AJ480" s="443"/>
      <c r="AK480" s="443"/>
      <c r="AL480" s="443"/>
      <c r="AM480" s="460"/>
      <c r="AN480" s="443"/>
      <c r="AO480" s="446"/>
      <c r="AP480" s="681"/>
      <c r="AQ480" s="446"/>
      <c r="AR480" s="446"/>
      <c r="AS480" s="443"/>
      <c r="AT480" s="443"/>
      <c r="AU480" s="443"/>
      <c r="AV480" s="460"/>
      <c r="AW480" s="441"/>
      <c r="AX480" s="24"/>
      <c r="AY480" s="668"/>
      <c r="AZ480" s="24"/>
      <c r="BB480" s="443"/>
      <c r="BC480" s="24"/>
      <c r="BD480" s="443"/>
      <c r="BE480" s="460"/>
      <c r="BF480" s="538" t="s">
        <v>178</v>
      </c>
      <c r="BG480" s="301"/>
      <c r="BH480" s="446"/>
      <c r="BI480" s="212">
        <v>0</v>
      </c>
      <c r="BJ480" s="388" t="s">
        <v>3771</v>
      </c>
      <c r="BK480" s="446"/>
      <c r="BL480" s="443"/>
      <c r="BM480" s="443"/>
      <c r="BN480" s="460"/>
      <c r="BO480" s="443"/>
      <c r="BP480" s="443"/>
      <c r="BQ480" s="443"/>
      <c r="BR480" s="443"/>
      <c r="BS480" s="443"/>
      <c r="BT480" s="443"/>
      <c r="BU480" s="443"/>
      <c r="BV480" s="443"/>
      <c r="BW480" s="460"/>
      <c r="BX480" s="443"/>
      <c r="BY480" s="443"/>
      <c r="BZ480" s="443"/>
      <c r="CA480" s="443"/>
      <c r="CB480" s="443"/>
      <c r="CC480" s="443"/>
      <c r="CD480" s="443"/>
      <c r="CE480" s="443"/>
      <c r="CF480" s="460"/>
      <c r="CG480" s="443"/>
      <c r="CH480" s="443"/>
      <c r="CI480" s="443"/>
      <c r="CJ480" s="443"/>
      <c r="CK480" s="443"/>
      <c r="CL480" s="443"/>
      <c r="CM480" s="443"/>
      <c r="CN480" s="443"/>
      <c r="CO480" s="460"/>
      <c r="CP480" s="443"/>
      <c r="CQ480" s="443"/>
      <c r="CR480" s="443"/>
      <c r="CS480" s="443"/>
      <c r="CT480" s="443"/>
      <c r="CU480" s="443"/>
      <c r="CV480" s="443"/>
      <c r="CW480" s="443"/>
      <c r="CX480" s="460"/>
      <c r="CY480" s="443"/>
      <c r="CZ480" s="443"/>
      <c r="DA480" s="443"/>
      <c r="DB480" s="443"/>
      <c r="DC480" s="443"/>
      <c r="DD480" s="443"/>
      <c r="DE480" s="443"/>
      <c r="DF480" s="443"/>
      <c r="DG480" s="460"/>
      <c r="DH480" s="443"/>
      <c r="DI480" s="443"/>
      <c r="DJ480" s="443"/>
      <c r="DK480" s="443"/>
      <c r="DL480" s="443"/>
      <c r="DM480" s="443"/>
      <c r="DN480" s="443"/>
      <c r="DO480" s="443"/>
      <c r="DP480" s="460"/>
      <c r="DQ480" s="443"/>
      <c r="DR480" s="443"/>
      <c r="DS480" s="443"/>
      <c r="DT480" s="443"/>
      <c r="DU480" s="443"/>
      <c r="DV480" s="443"/>
      <c r="DW480" s="443"/>
      <c r="DX480" s="443"/>
      <c r="DY480" s="460"/>
      <c r="DZ480" s="443"/>
      <c r="EA480" s="443"/>
      <c r="EB480" s="443"/>
      <c r="EC480" s="443"/>
      <c r="ED480" s="443"/>
      <c r="EE480" s="443"/>
      <c r="EF480" s="443"/>
      <c r="EG480" s="443"/>
      <c r="EH480" s="460"/>
      <c r="EI480" s="443"/>
      <c r="EJ480" s="443"/>
      <c r="EK480" s="443"/>
      <c r="EL480" s="443"/>
      <c r="EM480" s="443"/>
      <c r="EN480" s="443"/>
      <c r="EO480" s="443"/>
      <c r="EP480" s="443"/>
      <c r="EQ480" s="460"/>
      <c r="ER480" s="443"/>
      <c r="ES480" s="443"/>
      <c r="ET480" s="443"/>
      <c r="EU480" s="443"/>
      <c r="EV480" s="443"/>
      <c r="EW480" s="443"/>
      <c r="EX480" s="443"/>
      <c r="EY480" s="443"/>
      <c r="EZ480" s="460"/>
      <c r="FA480" s="443"/>
      <c r="FB480" s="443"/>
      <c r="FC480" s="443"/>
      <c r="FD480" s="443"/>
      <c r="FE480" s="443"/>
      <c r="FF480" s="443"/>
      <c r="FG480" s="443"/>
      <c r="FH480" s="443"/>
      <c r="FI480" s="460"/>
      <c r="FJ480" s="443"/>
      <c r="FK480" s="443"/>
      <c r="FL480" s="443"/>
      <c r="FM480" s="443"/>
      <c r="FN480" s="443"/>
      <c r="FO480" s="443"/>
      <c r="FP480" s="443"/>
      <c r="FQ480" s="443"/>
      <c r="FR480" s="460"/>
      <c r="FS480" s="443"/>
      <c r="FT480" s="443"/>
      <c r="FU480" s="443"/>
      <c r="FV480" s="443"/>
      <c r="FW480" s="443"/>
      <c r="FX480" s="443"/>
      <c r="FY480" s="443"/>
      <c r="FZ480" s="443"/>
      <c r="GA480" s="460"/>
      <c r="GB480" s="443"/>
      <c r="GC480" s="443"/>
      <c r="GD480" s="443"/>
      <c r="GE480" s="443"/>
      <c r="GF480" s="443"/>
      <c r="GG480" s="443"/>
      <c r="GH480" s="443"/>
      <c r="GI480" s="443"/>
      <c r="GJ480" s="460"/>
      <c r="GK480" s="443"/>
      <c r="GL480" s="443"/>
      <c r="GM480" s="443"/>
      <c r="GN480" s="443"/>
      <c r="GO480" s="443"/>
      <c r="GP480" s="443"/>
      <c r="GQ480" s="443"/>
      <c r="GR480" s="443"/>
      <c r="GS480" s="460"/>
      <c r="GT480" s="443"/>
      <c r="GU480" s="443"/>
      <c r="GV480" s="443"/>
      <c r="GW480" s="443"/>
      <c r="GX480" s="443"/>
      <c r="GY480" s="443"/>
      <c r="GZ480" s="443"/>
      <c r="HA480" s="443"/>
      <c r="HB480" s="460"/>
      <c r="HC480" s="443"/>
      <c r="HD480" s="443"/>
      <c r="HE480" s="443"/>
      <c r="HF480" s="443"/>
      <c r="HG480" s="443"/>
      <c r="HH480" s="443"/>
      <c r="HI480" s="443"/>
      <c r="HJ480" s="443"/>
      <c r="HK480" s="460"/>
      <c r="HL480" s="443"/>
      <c r="HM480" s="443"/>
      <c r="HN480" s="443"/>
      <c r="HO480" s="443"/>
      <c r="HP480" s="443"/>
      <c r="HQ480" s="443"/>
      <c r="HR480" s="443"/>
      <c r="HS480" s="443"/>
      <c r="HT480" s="460"/>
      <c r="HU480" s="443"/>
      <c r="HV480" s="443"/>
      <c r="HW480" s="443"/>
      <c r="HX480" s="443"/>
      <c r="HY480" s="443"/>
      <c r="HZ480" s="443"/>
      <c r="IA480" s="443"/>
      <c r="IB480" s="443"/>
      <c r="IC480" s="460"/>
      <c r="ID480" s="443"/>
      <c r="IE480" s="443"/>
      <c r="IF480" s="443"/>
      <c r="IG480" s="443"/>
      <c r="IH480" s="443"/>
      <c r="II480" s="443"/>
      <c r="IJ480" s="443"/>
      <c r="IK480" s="443"/>
      <c r="IL480" s="460"/>
      <c r="IM480" s="443"/>
      <c r="IN480" s="443"/>
      <c r="IO480" s="443"/>
      <c r="IP480" s="443"/>
      <c r="IQ480" s="443"/>
      <c r="IR480" s="443"/>
      <c r="IS480" s="443"/>
      <c r="IT480" s="443"/>
      <c r="IU480" s="460"/>
      <c r="IV480" s="443"/>
      <c r="IW480" s="443"/>
      <c r="IX480" s="443"/>
      <c r="IY480" s="443"/>
      <c r="IZ480" s="443"/>
      <c r="JA480" s="443"/>
      <c r="JB480" s="443"/>
      <c r="JC480" s="443"/>
      <c r="JD480" s="460"/>
      <c r="JE480" s="443"/>
      <c r="JF480" s="443"/>
      <c r="JG480" s="443"/>
      <c r="JH480" s="443"/>
      <c r="JI480" s="443"/>
      <c r="JJ480" s="443"/>
      <c r="JK480" s="443"/>
      <c r="JL480" s="443"/>
      <c r="JM480" s="460"/>
      <c r="JN480" s="443"/>
      <c r="JO480" s="443"/>
      <c r="JP480" s="443"/>
      <c r="JQ480" s="443"/>
      <c r="JR480" s="443"/>
      <c r="JS480" s="443"/>
      <c r="JT480" s="443"/>
      <c r="JU480" s="443"/>
      <c r="JV480" s="460"/>
      <c r="JW480" s="443"/>
      <c r="JX480" s="443"/>
      <c r="JY480" s="443"/>
      <c r="JZ480" s="443"/>
      <c r="KA480" s="443"/>
      <c r="KB480" s="443"/>
      <c r="KC480" s="443"/>
      <c r="KD480" s="443"/>
      <c r="KE480" s="460"/>
      <c r="KF480" s="443"/>
      <c r="KG480" s="443"/>
      <c r="KH480" s="443"/>
      <c r="KI480" s="443"/>
      <c r="KJ480" s="443"/>
      <c r="KK480" s="443"/>
      <c r="KL480" s="443"/>
      <c r="KM480" s="443"/>
      <c r="KN480" s="460"/>
      <c r="KO480" s="443"/>
      <c r="KP480" s="443"/>
      <c r="KQ480" s="443"/>
      <c r="KR480" s="443"/>
      <c r="KS480" s="443"/>
      <c r="KT480" s="443"/>
      <c r="KU480" s="443"/>
      <c r="KV480" s="443"/>
      <c r="KW480" s="460"/>
      <c r="KX480" s="443"/>
      <c r="KY480" s="443"/>
      <c r="KZ480" s="443"/>
      <c r="LA480" s="443"/>
      <c r="LB480" s="443"/>
      <c r="LC480" s="443"/>
      <c r="LD480" s="443"/>
      <c r="LE480" s="443"/>
      <c r="LF480" s="460"/>
      <c r="LG480" s="443"/>
      <c r="LH480" s="443"/>
      <c r="LI480" s="443"/>
      <c r="LJ480" s="443"/>
      <c r="LK480" s="443"/>
      <c r="LL480" s="443"/>
      <c r="LM480" s="443"/>
      <c r="LN480" s="443"/>
      <c r="LO480" s="460"/>
      <c r="LP480" s="443"/>
      <c r="LQ480" s="443"/>
      <c r="LR480" s="443"/>
      <c r="LS480" s="443"/>
      <c r="LT480" s="443"/>
      <c r="LU480" s="443"/>
      <c r="LV480" s="443"/>
      <c r="LW480" s="443"/>
      <c r="LX480" s="460"/>
      <c r="LY480" s="443"/>
      <c r="LZ480" s="443"/>
      <c r="MA480" s="443"/>
      <c r="MB480" s="443"/>
      <c r="MC480" s="443"/>
      <c r="MD480" s="443"/>
      <c r="ME480" s="443"/>
      <c r="MF480" s="443"/>
      <c r="MG480" s="460"/>
      <c r="MH480" s="443"/>
      <c r="MI480" s="443"/>
      <c r="MJ480" s="443"/>
      <c r="MK480" s="443"/>
      <c r="ML480" s="443"/>
      <c r="MM480" s="443"/>
      <c r="MN480" s="443"/>
      <c r="MO480" s="443"/>
      <c r="MP480" s="460"/>
      <c r="MQ480" s="443"/>
      <c r="MR480" s="443"/>
      <c r="MS480" s="443"/>
      <c r="MT480" s="443"/>
      <c r="MU480" s="443"/>
      <c r="MV480" s="443"/>
      <c r="MW480" s="443"/>
      <c r="MX480" s="443"/>
      <c r="MY480" s="460"/>
      <c r="MZ480" s="443"/>
      <c r="NA480" s="443"/>
      <c r="NB480" s="443"/>
      <c r="NC480" s="443"/>
      <c r="ND480" s="443"/>
      <c r="NE480" s="443"/>
      <c r="NF480" s="443"/>
      <c r="NG480" s="443"/>
      <c r="NH480" s="460"/>
    </row>
    <row r="481" spans="1:372" ht="18">
      <c r="A481" s="443"/>
      <c r="C481" s="460"/>
      <c r="E481" s="444"/>
      <c r="F481" s="443"/>
      <c r="G481" s="443"/>
      <c r="H481" s="443"/>
      <c r="I481" s="443"/>
      <c r="J481" s="443"/>
      <c r="K481" s="443"/>
      <c r="L481" s="460"/>
      <c r="M481" s="443"/>
      <c r="N481" s="443"/>
      <c r="O481" s="443"/>
      <c r="P481" s="443"/>
      <c r="Q481" s="443"/>
      <c r="R481" s="443"/>
      <c r="S481" s="443"/>
      <c r="T481" s="443"/>
      <c r="U481" s="460"/>
      <c r="V481" s="443"/>
      <c r="W481" s="443"/>
      <c r="X481" s="443"/>
      <c r="Y481" s="443"/>
      <c r="Z481" s="443"/>
      <c r="AA481" s="443"/>
      <c r="AB481" s="443"/>
      <c r="AC481" s="443"/>
      <c r="AD481" s="460"/>
      <c r="AE481" s="443"/>
      <c r="AF481" s="443"/>
      <c r="AG481" s="443"/>
      <c r="AH481" s="443"/>
      <c r="AI481" s="443"/>
      <c r="AJ481" s="443"/>
      <c r="AK481" s="443"/>
      <c r="AL481" s="443"/>
      <c r="AM481" s="460"/>
      <c r="AN481" s="446"/>
      <c r="AO481" s="446"/>
      <c r="AP481" s="681"/>
      <c r="AQ481" s="446"/>
      <c r="AR481" s="446"/>
      <c r="AS481" s="443"/>
      <c r="AT481" s="443"/>
      <c r="AU481" s="443"/>
      <c r="AV481" s="460"/>
      <c r="AW481" s="441"/>
      <c r="AX481" s="24"/>
      <c r="AY481" s="668"/>
      <c r="AZ481" s="24"/>
      <c r="BB481" s="443"/>
      <c r="BC481" s="24"/>
      <c r="BD481" s="443"/>
      <c r="BE481" s="460"/>
      <c r="BF481" s="655" t="s">
        <v>222</v>
      </c>
      <c r="BG481" s="443"/>
      <c r="BH481" s="24"/>
      <c r="BI481" s="471"/>
      <c r="BJ481" s="443"/>
      <c r="BK481" s="446"/>
      <c r="BL481" s="443"/>
      <c r="BM481" s="443"/>
      <c r="BN481" s="460"/>
      <c r="BO481" s="443"/>
      <c r="BP481" s="443"/>
      <c r="BQ481" s="443"/>
      <c r="BR481" s="443"/>
      <c r="BS481" s="443"/>
      <c r="BT481" s="443"/>
      <c r="BU481" s="443"/>
      <c r="BV481" s="443"/>
      <c r="BW481" s="460"/>
      <c r="BX481" s="443"/>
      <c r="BY481" s="443"/>
      <c r="BZ481" s="443"/>
      <c r="CA481" s="443"/>
      <c r="CB481" s="443"/>
      <c r="CC481" s="443"/>
      <c r="CD481" s="443"/>
      <c r="CE481" s="443"/>
      <c r="CF481" s="460"/>
      <c r="CG481" s="443"/>
      <c r="CH481" s="443"/>
      <c r="CI481" s="443"/>
      <c r="CJ481" s="443"/>
      <c r="CK481" s="443"/>
      <c r="CL481" s="443"/>
      <c r="CM481" s="443"/>
      <c r="CN481" s="443"/>
      <c r="CO481" s="460"/>
      <c r="CP481" s="443"/>
      <c r="CQ481" s="443"/>
      <c r="CR481" s="443"/>
      <c r="CS481" s="443"/>
      <c r="CT481" s="443"/>
      <c r="CU481" s="443"/>
      <c r="CV481" s="443"/>
      <c r="CW481" s="443"/>
      <c r="CX481" s="460"/>
      <c r="CY481" s="443"/>
      <c r="CZ481" s="443"/>
      <c r="DA481" s="443"/>
      <c r="DB481" s="443"/>
      <c r="DC481" s="443"/>
      <c r="DD481" s="443"/>
      <c r="DE481" s="443"/>
      <c r="DF481" s="443"/>
      <c r="DG481" s="460"/>
      <c r="DH481" s="443"/>
      <c r="DI481" s="443"/>
      <c r="DJ481" s="443"/>
      <c r="DK481" s="443"/>
      <c r="DL481" s="443"/>
      <c r="DM481" s="443"/>
      <c r="DN481" s="443"/>
      <c r="DO481" s="443"/>
      <c r="DP481" s="460"/>
      <c r="DQ481" s="443"/>
      <c r="DR481" s="443"/>
      <c r="DS481" s="443"/>
      <c r="DT481" s="443"/>
      <c r="DU481" s="443"/>
      <c r="DV481" s="443"/>
      <c r="DW481" s="443"/>
      <c r="DX481" s="443"/>
      <c r="DY481" s="460"/>
      <c r="DZ481" s="443"/>
      <c r="EA481" s="443"/>
      <c r="EB481" s="443"/>
      <c r="EC481" s="443"/>
      <c r="ED481" s="443"/>
      <c r="EE481" s="443"/>
      <c r="EF481" s="443"/>
      <c r="EG481" s="443"/>
      <c r="EH481" s="460"/>
      <c r="EI481" s="443"/>
      <c r="EJ481" s="443"/>
      <c r="EK481" s="443"/>
      <c r="EL481" s="443"/>
      <c r="EM481" s="443"/>
      <c r="EN481" s="443"/>
      <c r="EO481" s="443"/>
      <c r="EP481" s="443"/>
      <c r="EQ481" s="460"/>
      <c r="ER481" s="443"/>
      <c r="ES481" s="443"/>
      <c r="ET481" s="443"/>
      <c r="EU481" s="443"/>
      <c r="EV481" s="443"/>
      <c r="EW481" s="443"/>
      <c r="EX481" s="443"/>
      <c r="EY481" s="443"/>
      <c r="EZ481" s="460"/>
      <c r="FA481" s="443"/>
      <c r="FB481" s="443"/>
      <c r="FC481" s="443"/>
      <c r="FD481" s="443"/>
      <c r="FE481" s="443"/>
      <c r="FF481" s="443"/>
      <c r="FG481" s="443"/>
      <c r="FH481" s="443"/>
      <c r="FI481" s="460"/>
      <c r="FJ481" s="443"/>
      <c r="FK481" s="443"/>
      <c r="FL481" s="443"/>
      <c r="FM481" s="443"/>
      <c r="FN481" s="443"/>
      <c r="FO481" s="443"/>
      <c r="FP481" s="443"/>
      <c r="FQ481" s="443"/>
      <c r="FR481" s="460"/>
      <c r="FS481" s="443"/>
      <c r="FT481" s="443"/>
      <c r="FU481" s="443"/>
      <c r="FV481" s="443"/>
      <c r="FW481" s="443"/>
      <c r="FX481" s="443"/>
      <c r="FY481" s="443"/>
      <c r="FZ481" s="443"/>
      <c r="GA481" s="460"/>
      <c r="GB481" s="443"/>
      <c r="GC481" s="443"/>
      <c r="GD481" s="443"/>
      <c r="GE481" s="443"/>
      <c r="GF481" s="443"/>
      <c r="GG481" s="443"/>
      <c r="GH481" s="443"/>
      <c r="GI481" s="443"/>
      <c r="GJ481" s="460"/>
      <c r="GK481" s="443"/>
      <c r="GL481" s="443"/>
      <c r="GM481" s="443"/>
      <c r="GN481" s="443"/>
      <c r="GO481" s="443"/>
      <c r="GP481" s="443"/>
      <c r="GQ481" s="443"/>
      <c r="GR481" s="443"/>
      <c r="GS481" s="460"/>
      <c r="GT481" s="443"/>
      <c r="GU481" s="443"/>
      <c r="GV481" s="443"/>
      <c r="GW481" s="443"/>
      <c r="GX481" s="443"/>
      <c r="GY481" s="443"/>
      <c r="GZ481" s="443"/>
      <c r="HA481" s="443"/>
      <c r="HB481" s="460"/>
      <c r="HC481" s="443"/>
      <c r="HD481" s="443"/>
      <c r="HE481" s="443"/>
      <c r="HF481" s="443"/>
      <c r="HG481" s="443"/>
      <c r="HH481" s="443"/>
      <c r="HI481" s="443"/>
      <c r="HJ481" s="443"/>
      <c r="HK481" s="460"/>
      <c r="HL481" s="443"/>
      <c r="HM481" s="443"/>
      <c r="HN481" s="443"/>
      <c r="HO481" s="443"/>
      <c r="HP481" s="443"/>
      <c r="HQ481" s="443"/>
      <c r="HR481" s="443"/>
      <c r="HS481" s="443"/>
      <c r="HT481" s="460"/>
      <c r="HU481" s="443"/>
      <c r="HV481" s="443"/>
      <c r="HW481" s="443"/>
      <c r="HX481" s="443"/>
      <c r="HY481" s="443"/>
      <c r="HZ481" s="443"/>
      <c r="IA481" s="443"/>
      <c r="IB481" s="443"/>
      <c r="IC481" s="460"/>
      <c r="ID481" s="443"/>
      <c r="IE481" s="443"/>
      <c r="IF481" s="443"/>
      <c r="IG481" s="443"/>
      <c r="IH481" s="443"/>
      <c r="II481" s="443"/>
      <c r="IJ481" s="443"/>
      <c r="IK481" s="443"/>
      <c r="IL481" s="460"/>
      <c r="IM481" s="443"/>
      <c r="IN481" s="443"/>
      <c r="IO481" s="443"/>
      <c r="IP481" s="443"/>
      <c r="IQ481" s="443"/>
      <c r="IR481" s="443"/>
      <c r="IS481" s="443"/>
      <c r="IT481" s="443"/>
      <c r="IU481" s="460"/>
      <c r="IV481" s="443"/>
      <c r="IW481" s="443"/>
      <c r="IX481" s="443"/>
      <c r="IY481" s="443"/>
      <c r="IZ481" s="443"/>
      <c r="JA481" s="443"/>
      <c r="JB481" s="443"/>
      <c r="JC481" s="443"/>
      <c r="JD481" s="460"/>
      <c r="JE481" s="443"/>
      <c r="JF481" s="443"/>
      <c r="JG481" s="443"/>
      <c r="JH481" s="443"/>
      <c r="JI481" s="443"/>
      <c r="JJ481" s="443"/>
      <c r="JK481" s="443"/>
      <c r="JL481" s="443"/>
      <c r="JM481" s="460"/>
      <c r="JN481" s="443"/>
      <c r="JO481" s="443"/>
      <c r="JP481" s="443"/>
      <c r="JQ481" s="443"/>
      <c r="JR481" s="443"/>
      <c r="JS481" s="443"/>
      <c r="JT481" s="443"/>
      <c r="JU481" s="443"/>
      <c r="JV481" s="460"/>
      <c r="JW481" s="443"/>
      <c r="JX481" s="443"/>
      <c r="JY481" s="443"/>
      <c r="JZ481" s="443"/>
      <c r="KA481" s="443"/>
      <c r="KB481" s="443"/>
      <c r="KC481" s="443"/>
      <c r="KD481" s="443"/>
      <c r="KE481" s="460"/>
      <c r="KF481" s="443"/>
      <c r="KG481" s="443"/>
      <c r="KH481" s="443"/>
      <c r="KI481" s="443"/>
      <c r="KJ481" s="443"/>
      <c r="KK481" s="443"/>
      <c r="KL481" s="443"/>
      <c r="KM481" s="443"/>
      <c r="KN481" s="460"/>
      <c r="KO481" s="443"/>
      <c r="KP481" s="443"/>
      <c r="KQ481" s="443"/>
      <c r="KR481" s="443"/>
      <c r="KS481" s="443"/>
      <c r="KT481" s="443"/>
      <c r="KU481" s="443"/>
      <c r="KV481" s="443"/>
      <c r="KW481" s="460"/>
      <c r="KX481" s="443"/>
      <c r="KY481" s="443"/>
      <c r="KZ481" s="443"/>
      <c r="LA481" s="443"/>
      <c r="LB481" s="443"/>
      <c r="LC481" s="443"/>
      <c r="LD481" s="443"/>
      <c r="LE481" s="443"/>
      <c r="LF481" s="460"/>
      <c r="LG481" s="443"/>
      <c r="LH481" s="443"/>
      <c r="LI481" s="443"/>
      <c r="LJ481" s="443"/>
      <c r="LK481" s="443"/>
      <c r="LL481" s="443"/>
      <c r="LM481" s="443"/>
      <c r="LN481" s="443"/>
      <c r="LO481" s="460"/>
      <c r="LP481" s="443"/>
      <c r="LQ481" s="443"/>
      <c r="LR481" s="443"/>
      <c r="LS481" s="443"/>
      <c r="LT481" s="443"/>
      <c r="LU481" s="443"/>
      <c r="LV481" s="443"/>
      <c r="LW481" s="443"/>
      <c r="LX481" s="460"/>
      <c r="LY481" s="443"/>
      <c r="LZ481" s="443"/>
      <c r="MA481" s="443"/>
      <c r="MB481" s="443"/>
      <c r="MC481" s="443"/>
      <c r="MD481" s="443"/>
      <c r="ME481" s="443"/>
      <c r="MF481" s="443"/>
      <c r="MG481" s="460"/>
      <c r="MH481" s="443"/>
      <c r="MI481" s="443"/>
      <c r="MJ481" s="443"/>
      <c r="MK481" s="443"/>
      <c r="ML481" s="443"/>
      <c r="MM481" s="443"/>
      <c r="MN481" s="443"/>
      <c r="MO481" s="443"/>
      <c r="MP481" s="460"/>
      <c r="MQ481" s="443"/>
      <c r="MR481" s="443"/>
      <c r="MS481" s="443"/>
      <c r="MT481" s="443"/>
      <c r="MU481" s="443"/>
      <c r="MV481" s="443"/>
      <c r="MW481" s="443"/>
      <c r="MX481" s="443"/>
      <c r="MY481" s="460"/>
      <c r="MZ481" s="443"/>
      <c r="NA481" s="443"/>
      <c r="NB481" s="443"/>
      <c r="NC481" s="443"/>
      <c r="ND481" s="443"/>
      <c r="NE481" s="443"/>
      <c r="NF481" s="443"/>
      <c r="NG481" s="443"/>
      <c r="NH481" s="460"/>
    </row>
    <row r="482" spans="1:372" ht="18">
      <c r="A482" s="443"/>
      <c r="C482" s="460"/>
      <c r="E482" s="444"/>
      <c r="F482" s="443"/>
      <c r="G482" s="443"/>
      <c r="H482" s="443"/>
      <c r="I482" s="443"/>
      <c r="J482" s="443"/>
      <c r="K482" s="443"/>
      <c r="L482" s="460"/>
      <c r="M482" s="443"/>
      <c r="N482" s="443"/>
      <c r="O482" s="443"/>
      <c r="P482" s="443"/>
      <c r="Q482" s="443"/>
      <c r="R482" s="443"/>
      <c r="S482" s="443"/>
      <c r="T482" s="443"/>
      <c r="U482" s="460"/>
      <c r="V482" s="443"/>
      <c r="W482" s="443"/>
      <c r="X482" s="443"/>
      <c r="Y482" s="443"/>
      <c r="Z482" s="443"/>
      <c r="AA482" s="443"/>
      <c r="AB482" s="443"/>
      <c r="AC482" s="443"/>
      <c r="AD482" s="460"/>
      <c r="AE482" s="443"/>
      <c r="AF482" s="443"/>
      <c r="AG482" s="443"/>
      <c r="AH482" s="443"/>
      <c r="AI482" s="443"/>
      <c r="AJ482" s="443"/>
      <c r="AK482" s="443"/>
      <c r="AL482" s="443"/>
      <c r="AM482" s="460"/>
      <c r="AN482" s="277"/>
      <c r="AO482" s="446"/>
      <c r="AP482" s="681"/>
      <c r="AQ482" s="446"/>
      <c r="AR482" s="446"/>
      <c r="AS482" s="443"/>
      <c r="AT482" s="443"/>
      <c r="AU482" s="443"/>
      <c r="AV482" s="460"/>
      <c r="AW482" s="441"/>
      <c r="AX482" s="24"/>
      <c r="AY482" s="668"/>
      <c r="AZ482" s="24"/>
      <c r="BB482" s="443"/>
      <c r="BC482" s="24"/>
      <c r="BD482" s="443"/>
      <c r="BE482" s="460"/>
      <c r="BF482" s="52"/>
      <c r="BG482" s="443"/>
      <c r="BH482" s="443"/>
      <c r="BI482" s="212"/>
      <c r="BJ482" s="443"/>
      <c r="BK482" s="446"/>
      <c r="BL482" s="443"/>
      <c r="BM482" s="443"/>
      <c r="BN482" s="460"/>
      <c r="BO482" s="443"/>
      <c r="BP482" s="443"/>
      <c r="BQ482" s="443"/>
      <c r="BR482" s="443"/>
      <c r="BS482" s="443"/>
      <c r="BT482" s="443"/>
      <c r="BU482" s="443"/>
      <c r="BV482" s="443"/>
      <c r="BW482" s="460"/>
      <c r="BX482" s="443"/>
      <c r="BY482" s="443"/>
      <c r="BZ482" s="443"/>
      <c r="CA482" s="443"/>
      <c r="CB482" s="443"/>
      <c r="CC482" s="443"/>
      <c r="CD482" s="443"/>
      <c r="CE482" s="443"/>
      <c r="CF482" s="460"/>
      <c r="CG482" s="443"/>
      <c r="CH482" s="443"/>
      <c r="CI482" s="443"/>
      <c r="CJ482" s="443"/>
      <c r="CK482" s="443"/>
      <c r="CL482" s="443"/>
      <c r="CM482" s="443"/>
      <c r="CN482" s="443"/>
      <c r="CO482" s="460"/>
      <c r="CP482" s="443"/>
      <c r="CQ482" s="443"/>
      <c r="CR482" s="443"/>
      <c r="CS482" s="443"/>
      <c r="CT482" s="443"/>
      <c r="CU482" s="443"/>
      <c r="CV482" s="443"/>
      <c r="CW482" s="443"/>
      <c r="CX482" s="460"/>
      <c r="CY482" s="443"/>
      <c r="CZ482" s="443"/>
      <c r="DA482" s="443"/>
      <c r="DB482" s="443"/>
      <c r="DC482" s="443"/>
      <c r="DD482" s="443"/>
      <c r="DE482" s="443"/>
      <c r="DF482" s="443"/>
      <c r="DG482" s="460"/>
      <c r="DH482" s="443"/>
      <c r="DI482" s="443"/>
      <c r="DJ482" s="443"/>
      <c r="DK482" s="443"/>
      <c r="DL482" s="443"/>
      <c r="DM482" s="443"/>
      <c r="DN482" s="443"/>
      <c r="DO482" s="443"/>
      <c r="DP482" s="460"/>
      <c r="DQ482" s="443"/>
      <c r="DR482" s="443"/>
      <c r="DS482" s="443"/>
      <c r="DT482" s="443"/>
      <c r="DU482" s="443"/>
      <c r="DV482" s="443"/>
      <c r="DW482" s="443"/>
      <c r="DX482" s="443"/>
      <c r="DY482" s="460"/>
      <c r="DZ482" s="443"/>
      <c r="EA482" s="443"/>
      <c r="EB482" s="443"/>
      <c r="EC482" s="443"/>
      <c r="ED482" s="443"/>
      <c r="EE482" s="443"/>
      <c r="EF482" s="443"/>
      <c r="EG482" s="443"/>
      <c r="EH482" s="460"/>
      <c r="EI482" s="443"/>
      <c r="EJ482" s="443"/>
      <c r="EK482" s="443"/>
      <c r="EL482" s="443"/>
      <c r="EM482" s="443"/>
      <c r="EN482" s="443"/>
      <c r="EO482" s="443"/>
      <c r="EP482" s="443"/>
      <c r="EQ482" s="460"/>
      <c r="ER482" s="443"/>
      <c r="ES482" s="443"/>
      <c r="ET482" s="443"/>
      <c r="EU482" s="443"/>
      <c r="EV482" s="443"/>
      <c r="EW482" s="443"/>
      <c r="EX482" s="443"/>
      <c r="EY482" s="443"/>
      <c r="EZ482" s="460"/>
      <c r="FA482" s="443"/>
      <c r="FB482" s="443"/>
      <c r="FC482" s="443"/>
      <c r="FD482" s="443"/>
      <c r="FE482" s="443"/>
      <c r="FF482" s="443"/>
      <c r="FG482" s="443"/>
      <c r="FH482" s="443"/>
      <c r="FI482" s="460"/>
      <c r="FJ482" s="443"/>
      <c r="FK482" s="443"/>
      <c r="FL482" s="443"/>
      <c r="FM482" s="443"/>
      <c r="FN482" s="443"/>
      <c r="FO482" s="443"/>
      <c r="FP482" s="443"/>
      <c r="FQ482" s="443"/>
      <c r="FR482" s="460"/>
      <c r="FS482" s="443"/>
      <c r="FT482" s="443"/>
      <c r="FU482" s="443"/>
      <c r="FV482" s="443"/>
      <c r="FW482" s="443"/>
      <c r="FX482" s="443"/>
      <c r="FY482" s="443"/>
      <c r="FZ482" s="443"/>
      <c r="GA482" s="460"/>
      <c r="GB482" s="443"/>
      <c r="GC482" s="443"/>
      <c r="GD482" s="443"/>
      <c r="GE482" s="443"/>
      <c r="GF482" s="443"/>
      <c r="GG482" s="443"/>
      <c r="GH482" s="443"/>
      <c r="GI482" s="443"/>
      <c r="GJ482" s="460"/>
      <c r="GK482" s="443"/>
      <c r="GL482" s="443"/>
      <c r="GM482" s="443"/>
      <c r="GN482" s="443"/>
      <c r="GO482" s="443"/>
      <c r="GP482" s="443"/>
      <c r="GQ482" s="443"/>
      <c r="GR482" s="443"/>
      <c r="GS482" s="460"/>
      <c r="GT482" s="443"/>
      <c r="GU482" s="443"/>
      <c r="GV482" s="443"/>
      <c r="GW482" s="443"/>
      <c r="GX482" s="443"/>
      <c r="GY482" s="443"/>
      <c r="GZ482" s="443"/>
      <c r="HA482" s="443"/>
      <c r="HB482" s="460"/>
      <c r="HC482" s="443"/>
      <c r="HD482" s="443"/>
      <c r="HE482" s="443"/>
      <c r="HF482" s="443"/>
      <c r="HG482" s="443"/>
      <c r="HH482" s="443"/>
      <c r="HI482" s="443"/>
      <c r="HJ482" s="443"/>
      <c r="HK482" s="460"/>
      <c r="HL482" s="443"/>
      <c r="HM482" s="443"/>
      <c r="HN482" s="443"/>
      <c r="HO482" s="443"/>
      <c r="HP482" s="443"/>
      <c r="HQ482" s="443"/>
      <c r="HR482" s="443"/>
      <c r="HS482" s="443"/>
      <c r="HT482" s="460"/>
      <c r="HU482" s="443"/>
      <c r="HV482" s="443"/>
      <c r="HW482" s="443"/>
      <c r="HX482" s="443"/>
      <c r="HY482" s="443"/>
      <c r="HZ482" s="443"/>
      <c r="IA482" s="443"/>
      <c r="IB482" s="443"/>
      <c r="IC482" s="460"/>
      <c r="ID482" s="443"/>
      <c r="IE482" s="443"/>
      <c r="IF482" s="443"/>
      <c r="IG482" s="443"/>
      <c r="IH482" s="443"/>
      <c r="II482" s="443"/>
      <c r="IJ482" s="443"/>
      <c r="IK482" s="443"/>
      <c r="IL482" s="460"/>
      <c r="IM482" s="443"/>
      <c r="IN482" s="443"/>
      <c r="IO482" s="443"/>
      <c r="IP482" s="443"/>
      <c r="IQ482" s="443"/>
      <c r="IR482" s="443"/>
      <c r="IS482" s="443"/>
      <c r="IT482" s="443"/>
      <c r="IU482" s="460"/>
      <c r="IV482" s="443"/>
      <c r="IW482" s="443"/>
      <c r="IX482" s="443"/>
      <c r="IY482" s="443"/>
      <c r="IZ482" s="443"/>
      <c r="JA482" s="443"/>
      <c r="JB482" s="443"/>
      <c r="JC482" s="443"/>
      <c r="JD482" s="460"/>
      <c r="JE482" s="443"/>
      <c r="JF482" s="443"/>
      <c r="JG482" s="443"/>
      <c r="JH482" s="443"/>
      <c r="JI482" s="443"/>
      <c r="JJ482" s="443"/>
      <c r="JK482" s="443"/>
      <c r="JL482" s="443"/>
      <c r="JM482" s="460"/>
      <c r="JN482" s="443"/>
      <c r="JO482" s="443"/>
      <c r="JP482" s="443"/>
      <c r="JQ482" s="443"/>
      <c r="JR482" s="443"/>
      <c r="JS482" s="443"/>
      <c r="JT482" s="443"/>
      <c r="JU482" s="443"/>
      <c r="JV482" s="460"/>
      <c r="JW482" s="443"/>
      <c r="JX482" s="443"/>
      <c r="JY482" s="443"/>
      <c r="JZ482" s="443"/>
      <c r="KA482" s="443"/>
      <c r="KB482" s="443"/>
      <c r="KC482" s="443"/>
      <c r="KD482" s="443"/>
      <c r="KE482" s="460"/>
      <c r="KF482" s="443"/>
      <c r="KG482" s="443"/>
      <c r="KH482" s="443"/>
      <c r="KI482" s="443"/>
      <c r="KJ482" s="443"/>
      <c r="KK482" s="443"/>
      <c r="KL482" s="443"/>
      <c r="KM482" s="443"/>
      <c r="KN482" s="460"/>
      <c r="KO482" s="443"/>
      <c r="KP482" s="443"/>
      <c r="KQ482" s="443"/>
      <c r="KR482" s="443"/>
      <c r="KS482" s="443"/>
      <c r="KT482" s="443"/>
      <c r="KU482" s="443"/>
      <c r="KV482" s="443"/>
      <c r="KW482" s="460"/>
      <c r="KX482" s="443"/>
      <c r="KY482" s="443"/>
      <c r="KZ482" s="443"/>
      <c r="LA482" s="443"/>
      <c r="LB482" s="443"/>
      <c r="LC482" s="443"/>
      <c r="LD482" s="443"/>
      <c r="LE482" s="443"/>
      <c r="LF482" s="460"/>
      <c r="LG482" s="443"/>
      <c r="LH482" s="443"/>
      <c r="LI482" s="443"/>
      <c r="LJ482" s="443"/>
      <c r="LK482" s="443"/>
      <c r="LL482" s="443"/>
      <c r="LM482" s="443"/>
      <c r="LN482" s="443"/>
      <c r="LO482" s="460"/>
      <c r="LP482" s="443"/>
      <c r="LQ482" s="443"/>
      <c r="LR482" s="443"/>
      <c r="LS482" s="443"/>
      <c r="LT482" s="443"/>
      <c r="LU482" s="443"/>
      <c r="LV482" s="443"/>
      <c r="LW482" s="443"/>
      <c r="LX482" s="460"/>
      <c r="LY482" s="443"/>
      <c r="LZ482" s="443"/>
      <c r="MA482" s="443"/>
      <c r="MB482" s="443"/>
      <c r="MC482" s="443"/>
      <c r="MD482" s="443"/>
      <c r="ME482" s="443"/>
      <c r="MF482" s="443"/>
      <c r="MG482" s="460"/>
      <c r="MH482" s="443"/>
      <c r="MI482" s="443"/>
      <c r="MJ482" s="443"/>
      <c r="MK482" s="443"/>
      <c r="ML482" s="443"/>
      <c r="MM482" s="443"/>
      <c r="MN482" s="443"/>
      <c r="MO482" s="443"/>
      <c r="MP482" s="460"/>
      <c r="MQ482" s="443"/>
      <c r="MR482" s="443"/>
      <c r="MS482" s="443"/>
      <c r="MT482" s="443"/>
      <c r="MU482" s="443"/>
      <c r="MV482" s="443"/>
      <c r="MW482" s="443"/>
      <c r="MX482" s="443"/>
      <c r="MY482" s="460"/>
      <c r="MZ482" s="443"/>
      <c r="NA482" s="443"/>
      <c r="NB482" s="443"/>
      <c r="NC482" s="443"/>
      <c r="ND482" s="443"/>
      <c r="NE482" s="443"/>
      <c r="NF482" s="443"/>
      <c r="NG482" s="443"/>
      <c r="NH482" s="460"/>
    </row>
    <row r="483" spans="1:372" ht="18">
      <c r="A483" s="443"/>
      <c r="C483" s="460"/>
      <c r="E483" s="444"/>
      <c r="F483" s="443"/>
      <c r="G483" s="443"/>
      <c r="H483" s="443"/>
      <c r="I483" s="443"/>
      <c r="J483" s="443"/>
      <c r="K483" s="443"/>
      <c r="L483" s="460"/>
      <c r="M483" s="443"/>
      <c r="N483" s="443"/>
      <c r="O483" s="443"/>
      <c r="P483" s="443"/>
      <c r="Q483" s="443"/>
      <c r="R483" s="443"/>
      <c r="S483" s="443"/>
      <c r="T483" s="443"/>
      <c r="U483" s="460"/>
      <c r="V483" s="443"/>
      <c r="W483" s="443"/>
      <c r="X483" s="443"/>
      <c r="Y483" s="443"/>
      <c r="Z483" s="443"/>
      <c r="AA483" s="443"/>
      <c r="AB483" s="443"/>
      <c r="AC483" s="443"/>
      <c r="AD483" s="460"/>
      <c r="AE483" s="443"/>
      <c r="AF483" s="443"/>
      <c r="AG483" s="443"/>
      <c r="AH483" s="443"/>
      <c r="AI483" s="443"/>
      <c r="AJ483" s="443"/>
      <c r="AK483" s="443"/>
      <c r="AL483" s="443"/>
      <c r="AM483" s="460"/>
      <c r="AN483" s="446"/>
      <c r="AO483" s="446"/>
      <c r="AP483" s="681"/>
      <c r="AQ483" s="446"/>
      <c r="AR483" s="446"/>
      <c r="AS483" s="443"/>
      <c r="AT483" s="443"/>
      <c r="AU483" s="443"/>
      <c r="AV483" s="460"/>
      <c r="AW483" s="441"/>
      <c r="AX483" s="24"/>
      <c r="AY483" s="668"/>
      <c r="AZ483" s="24"/>
      <c r="BB483" s="443"/>
      <c r="BC483" s="24"/>
      <c r="BD483" s="443"/>
      <c r="BE483" s="460"/>
      <c r="BF483" s="305"/>
      <c r="BG483" s="443"/>
      <c r="BH483" s="443"/>
      <c r="BI483" s="212"/>
      <c r="BJ483" s="443"/>
      <c r="BK483" s="441"/>
      <c r="BL483" s="443"/>
      <c r="BM483" s="443"/>
      <c r="BN483" s="460"/>
      <c r="BO483" s="443"/>
      <c r="BP483" s="443"/>
      <c r="BQ483" s="443"/>
      <c r="BR483" s="443"/>
      <c r="BS483" s="443"/>
      <c r="BT483" s="443"/>
      <c r="BU483" s="443"/>
      <c r="BV483" s="443"/>
      <c r="BW483" s="460"/>
      <c r="BX483" s="443"/>
      <c r="BY483" s="443"/>
      <c r="BZ483" s="443"/>
      <c r="CA483" s="443"/>
      <c r="CB483" s="443"/>
      <c r="CC483" s="443"/>
      <c r="CD483" s="443"/>
      <c r="CE483" s="443"/>
      <c r="CF483" s="460"/>
      <c r="CG483" s="443"/>
      <c r="CH483" s="443"/>
      <c r="CI483" s="443"/>
      <c r="CJ483" s="443"/>
      <c r="CK483" s="443"/>
      <c r="CL483" s="443"/>
      <c r="CM483" s="443"/>
      <c r="CN483" s="443"/>
      <c r="CO483" s="460"/>
      <c r="CP483" s="443"/>
      <c r="CQ483" s="443"/>
      <c r="CR483" s="443"/>
      <c r="CS483" s="443"/>
      <c r="CT483" s="443"/>
      <c r="CU483" s="443"/>
      <c r="CV483" s="443"/>
      <c r="CW483" s="443"/>
      <c r="CX483" s="460"/>
      <c r="CY483" s="443"/>
      <c r="CZ483" s="443"/>
      <c r="DA483" s="443"/>
      <c r="DB483" s="443"/>
      <c r="DC483" s="443"/>
      <c r="DD483" s="443"/>
      <c r="DE483" s="443"/>
      <c r="DF483" s="443"/>
      <c r="DG483" s="460"/>
      <c r="DH483" s="443"/>
      <c r="DI483" s="443"/>
      <c r="DJ483" s="443"/>
      <c r="DK483" s="443"/>
      <c r="DL483" s="443"/>
      <c r="DM483" s="443"/>
      <c r="DN483" s="443"/>
      <c r="DO483" s="443"/>
      <c r="DP483" s="460"/>
      <c r="DQ483" s="443"/>
      <c r="DR483" s="443"/>
      <c r="DS483" s="443"/>
      <c r="DT483" s="443"/>
      <c r="DU483" s="443"/>
      <c r="DV483" s="443"/>
      <c r="DW483" s="443"/>
      <c r="DX483" s="443"/>
      <c r="DY483" s="460"/>
      <c r="DZ483" s="443"/>
      <c r="EA483" s="443"/>
      <c r="EB483" s="443"/>
      <c r="EC483" s="443"/>
      <c r="ED483" s="443"/>
      <c r="EE483" s="443"/>
      <c r="EF483" s="443"/>
      <c r="EG483" s="443"/>
      <c r="EH483" s="460"/>
      <c r="EI483" s="443"/>
      <c r="EJ483" s="443"/>
      <c r="EK483" s="443"/>
      <c r="EL483" s="443"/>
      <c r="EM483" s="443"/>
      <c r="EN483" s="443"/>
      <c r="EO483" s="443"/>
      <c r="EP483" s="443"/>
      <c r="EQ483" s="460"/>
      <c r="ER483" s="443"/>
      <c r="ES483" s="443"/>
      <c r="ET483" s="443"/>
      <c r="EU483" s="443"/>
      <c r="EV483" s="443"/>
      <c r="EW483" s="443"/>
      <c r="EX483" s="443"/>
      <c r="EY483" s="443"/>
      <c r="EZ483" s="460"/>
      <c r="FA483" s="443"/>
      <c r="FB483" s="443"/>
      <c r="FC483" s="443"/>
      <c r="FD483" s="443"/>
      <c r="FE483" s="443"/>
      <c r="FF483" s="443"/>
      <c r="FG483" s="443"/>
      <c r="FH483" s="443"/>
      <c r="FI483" s="460"/>
      <c r="FJ483" s="443"/>
      <c r="FK483" s="443"/>
      <c r="FL483" s="443"/>
      <c r="FM483" s="443"/>
      <c r="FN483" s="443"/>
      <c r="FO483" s="443"/>
      <c r="FP483" s="443"/>
      <c r="FQ483" s="443"/>
      <c r="FR483" s="460"/>
      <c r="FS483" s="443"/>
      <c r="FT483" s="443"/>
      <c r="FU483" s="443"/>
      <c r="FV483" s="443"/>
      <c r="FW483" s="443"/>
      <c r="FX483" s="443"/>
      <c r="FY483" s="443"/>
      <c r="FZ483" s="443"/>
      <c r="GA483" s="460"/>
      <c r="GB483" s="443"/>
      <c r="GC483" s="443"/>
      <c r="GD483" s="443"/>
      <c r="GE483" s="443"/>
      <c r="GF483" s="443"/>
      <c r="GG483" s="443"/>
      <c r="GH483" s="443"/>
      <c r="GI483" s="443"/>
      <c r="GJ483" s="460"/>
      <c r="GK483" s="443"/>
      <c r="GL483" s="443"/>
      <c r="GM483" s="443"/>
      <c r="GN483" s="443"/>
      <c r="GO483" s="443"/>
      <c r="GP483" s="443"/>
      <c r="GQ483" s="443"/>
      <c r="GR483" s="443"/>
      <c r="GS483" s="460"/>
      <c r="GT483" s="443"/>
      <c r="GU483" s="443"/>
      <c r="GV483" s="443"/>
      <c r="GW483" s="443"/>
      <c r="GX483" s="443"/>
      <c r="GY483" s="443"/>
      <c r="GZ483" s="443"/>
      <c r="HA483" s="443"/>
      <c r="HB483" s="460"/>
      <c r="HC483" s="443"/>
      <c r="HD483" s="443"/>
      <c r="HE483" s="443"/>
      <c r="HF483" s="443"/>
      <c r="HG483" s="443"/>
      <c r="HH483" s="443"/>
      <c r="HI483" s="443"/>
      <c r="HJ483" s="443"/>
      <c r="HK483" s="460"/>
      <c r="HL483" s="443"/>
      <c r="HM483" s="443"/>
      <c r="HN483" s="443"/>
      <c r="HO483" s="443"/>
      <c r="HP483" s="443"/>
      <c r="HQ483" s="443"/>
      <c r="HR483" s="443"/>
      <c r="HS483" s="443"/>
      <c r="HT483" s="460"/>
      <c r="HU483" s="443"/>
      <c r="HV483" s="443"/>
      <c r="HW483" s="443"/>
      <c r="HX483" s="443"/>
      <c r="HY483" s="443"/>
      <c r="HZ483" s="443"/>
      <c r="IA483" s="443"/>
      <c r="IB483" s="443"/>
      <c r="IC483" s="460"/>
      <c r="ID483" s="443"/>
      <c r="IE483" s="443"/>
      <c r="IF483" s="443"/>
      <c r="IG483" s="443"/>
      <c r="IH483" s="443"/>
      <c r="II483" s="443"/>
      <c r="IJ483" s="443"/>
      <c r="IK483" s="443"/>
      <c r="IL483" s="460"/>
      <c r="IM483" s="443"/>
      <c r="IN483" s="443"/>
      <c r="IO483" s="443"/>
      <c r="IP483" s="443"/>
      <c r="IQ483" s="443"/>
      <c r="IR483" s="443"/>
      <c r="IS483" s="443"/>
      <c r="IT483" s="443"/>
      <c r="IU483" s="460"/>
      <c r="IV483" s="443"/>
      <c r="IW483" s="443"/>
      <c r="IX483" s="443"/>
      <c r="IY483" s="443"/>
      <c r="IZ483" s="443"/>
      <c r="JA483" s="443"/>
      <c r="JB483" s="443"/>
      <c r="JC483" s="443"/>
      <c r="JD483" s="460"/>
      <c r="JE483" s="443"/>
      <c r="JF483" s="443"/>
      <c r="JG483" s="443"/>
      <c r="JH483" s="443"/>
      <c r="JI483" s="443"/>
      <c r="JJ483" s="443"/>
      <c r="JK483" s="443"/>
      <c r="JL483" s="443"/>
      <c r="JM483" s="460"/>
      <c r="JN483" s="443"/>
      <c r="JO483" s="443"/>
      <c r="JP483" s="443"/>
      <c r="JQ483" s="443"/>
      <c r="JR483" s="443"/>
      <c r="JS483" s="443"/>
      <c r="JT483" s="443"/>
      <c r="JU483" s="443"/>
      <c r="JV483" s="460"/>
      <c r="JW483" s="443"/>
      <c r="JX483" s="443"/>
      <c r="JY483" s="443"/>
      <c r="JZ483" s="443"/>
      <c r="KA483" s="443"/>
      <c r="KB483" s="443"/>
      <c r="KC483" s="443"/>
      <c r="KD483" s="443"/>
      <c r="KE483" s="460"/>
      <c r="KF483" s="443"/>
      <c r="KG483" s="443"/>
      <c r="KH483" s="443"/>
      <c r="KI483" s="443"/>
      <c r="KJ483" s="443"/>
      <c r="KK483" s="443"/>
      <c r="KL483" s="443"/>
      <c r="KM483" s="443"/>
      <c r="KN483" s="460"/>
      <c r="KO483" s="443"/>
      <c r="KP483" s="443"/>
      <c r="KQ483" s="443"/>
      <c r="KR483" s="443"/>
      <c r="KS483" s="443"/>
      <c r="KT483" s="443"/>
      <c r="KU483" s="443"/>
      <c r="KV483" s="443"/>
      <c r="KW483" s="460"/>
      <c r="KX483" s="443"/>
      <c r="KY483" s="443"/>
      <c r="KZ483" s="443"/>
      <c r="LA483" s="443"/>
      <c r="LB483" s="443"/>
      <c r="LC483" s="443"/>
      <c r="LD483" s="443"/>
      <c r="LE483" s="443"/>
      <c r="LF483" s="460"/>
      <c r="LG483" s="443"/>
      <c r="LH483" s="443"/>
      <c r="LI483" s="443"/>
      <c r="LJ483" s="443"/>
      <c r="LK483" s="443"/>
      <c r="LL483" s="443"/>
      <c r="LM483" s="443"/>
      <c r="LN483" s="443"/>
      <c r="LO483" s="460"/>
      <c r="LP483" s="443"/>
      <c r="LQ483" s="443"/>
      <c r="LR483" s="443"/>
      <c r="LS483" s="443"/>
      <c r="LT483" s="443"/>
      <c r="LU483" s="443"/>
      <c r="LV483" s="443"/>
      <c r="LW483" s="443"/>
      <c r="LX483" s="460"/>
      <c r="LY483" s="443"/>
      <c r="LZ483" s="443"/>
      <c r="MA483" s="443"/>
      <c r="MB483" s="443"/>
      <c r="MC483" s="443"/>
      <c r="MD483" s="443"/>
      <c r="ME483" s="443"/>
      <c r="MF483" s="443"/>
      <c r="MG483" s="460"/>
      <c r="MH483" s="443"/>
      <c r="MI483" s="443"/>
      <c r="MJ483" s="443"/>
      <c r="MK483" s="443"/>
      <c r="ML483" s="443"/>
      <c r="MM483" s="443"/>
      <c r="MN483" s="443"/>
      <c r="MO483" s="443"/>
      <c r="MP483" s="460"/>
      <c r="MQ483" s="443"/>
      <c r="MR483" s="443"/>
      <c r="MS483" s="443"/>
      <c r="MT483" s="443"/>
      <c r="MU483" s="443"/>
      <c r="MV483" s="443"/>
      <c r="MW483" s="443"/>
      <c r="MX483" s="443"/>
      <c r="MY483" s="460"/>
      <c r="MZ483" s="443"/>
      <c r="NA483" s="443"/>
      <c r="NB483" s="443"/>
      <c r="NC483" s="443"/>
      <c r="ND483" s="443"/>
      <c r="NE483" s="443"/>
      <c r="NF483" s="443"/>
      <c r="NG483" s="443"/>
      <c r="NH483" s="460"/>
    </row>
    <row r="484" spans="1:372" ht="18">
      <c r="A484" s="443"/>
      <c r="C484" s="460"/>
      <c r="E484" s="444"/>
      <c r="F484" s="443"/>
      <c r="G484" s="443"/>
      <c r="H484" s="443"/>
      <c r="I484" s="443"/>
      <c r="J484" s="443"/>
      <c r="K484" s="443"/>
      <c r="L484" s="460"/>
      <c r="M484" s="443"/>
      <c r="N484" s="443"/>
      <c r="O484" s="443"/>
      <c r="P484" s="443"/>
      <c r="Q484" s="443"/>
      <c r="R484" s="443"/>
      <c r="S484" s="443"/>
      <c r="T484" s="443"/>
      <c r="U484" s="460"/>
      <c r="V484" s="443"/>
      <c r="W484" s="443"/>
      <c r="X484" s="443"/>
      <c r="Y484" s="443"/>
      <c r="Z484" s="443"/>
      <c r="AA484" s="443"/>
      <c r="AB484" s="443"/>
      <c r="AC484" s="443"/>
      <c r="AD484" s="460"/>
      <c r="AE484" s="443"/>
      <c r="AF484" s="443"/>
      <c r="AG484" s="443"/>
      <c r="AH484" s="443"/>
      <c r="AI484" s="443"/>
      <c r="AJ484" s="443"/>
      <c r="AK484" s="443"/>
      <c r="AL484" s="443"/>
      <c r="AM484" s="460"/>
      <c r="AN484" s="446"/>
      <c r="AO484" s="446"/>
      <c r="AP484" s="681"/>
      <c r="AQ484" s="446"/>
      <c r="AR484" s="446"/>
      <c r="AS484" s="443"/>
      <c r="AT484" s="443"/>
      <c r="AU484" s="443"/>
      <c r="AV484" s="460"/>
      <c r="AW484" s="274"/>
      <c r="AX484" s="24"/>
      <c r="AY484" s="668"/>
      <c r="AZ484" s="24"/>
      <c r="BB484" s="443"/>
      <c r="BC484" s="24"/>
      <c r="BD484" s="443"/>
      <c r="BE484" s="460"/>
      <c r="BF484" s="52"/>
      <c r="BG484" s="443"/>
      <c r="BH484" s="443"/>
      <c r="BI484" s="212"/>
      <c r="BJ484" s="443"/>
      <c r="BK484" s="446"/>
      <c r="BL484" s="443"/>
      <c r="BM484" s="443"/>
      <c r="BN484" s="460"/>
      <c r="BO484" s="443"/>
      <c r="BP484" s="443"/>
      <c r="BQ484" s="443"/>
      <c r="BR484" s="443"/>
      <c r="BS484" s="443"/>
      <c r="BT484" s="443"/>
      <c r="BU484" s="443"/>
      <c r="BV484" s="443"/>
      <c r="BW484" s="460"/>
      <c r="BX484" s="443"/>
      <c r="BY484" s="443"/>
      <c r="BZ484" s="443"/>
      <c r="CA484" s="443"/>
      <c r="CB484" s="443"/>
      <c r="CC484" s="443"/>
      <c r="CD484" s="443"/>
      <c r="CE484" s="443"/>
      <c r="CF484" s="460"/>
      <c r="CG484" s="443"/>
      <c r="CH484" s="443"/>
      <c r="CI484" s="443"/>
      <c r="CJ484" s="443"/>
      <c r="CK484" s="443"/>
      <c r="CL484" s="443"/>
      <c r="CM484" s="443"/>
      <c r="CN484" s="443"/>
      <c r="CO484" s="460"/>
      <c r="CP484" s="443"/>
      <c r="CQ484" s="443"/>
      <c r="CR484" s="443"/>
      <c r="CS484" s="443"/>
      <c r="CT484" s="443"/>
      <c r="CU484" s="443"/>
      <c r="CV484" s="443"/>
      <c r="CW484" s="443"/>
      <c r="CX484" s="460"/>
      <c r="CY484" s="443"/>
      <c r="CZ484" s="443"/>
      <c r="DA484" s="443"/>
      <c r="DB484" s="443"/>
      <c r="DC484" s="443"/>
      <c r="DD484" s="443"/>
      <c r="DE484" s="443"/>
      <c r="DF484" s="443"/>
      <c r="DG484" s="460"/>
      <c r="DH484" s="443"/>
      <c r="DI484" s="443"/>
      <c r="DJ484" s="443"/>
      <c r="DK484" s="443"/>
      <c r="DL484" s="443"/>
      <c r="DM484" s="443"/>
      <c r="DN484" s="443"/>
      <c r="DO484" s="443"/>
      <c r="DP484" s="460"/>
      <c r="DQ484" s="443"/>
      <c r="DR484" s="443"/>
      <c r="DS484" s="443"/>
      <c r="DT484" s="443"/>
      <c r="DU484" s="443"/>
      <c r="DV484" s="443"/>
      <c r="DW484" s="443"/>
      <c r="DX484" s="443"/>
      <c r="DY484" s="460"/>
      <c r="DZ484" s="443"/>
      <c r="EA484" s="443"/>
      <c r="EB484" s="443"/>
      <c r="EC484" s="443"/>
      <c r="ED484" s="443"/>
      <c r="EE484" s="443"/>
      <c r="EF484" s="443"/>
      <c r="EG484" s="443"/>
      <c r="EH484" s="460"/>
      <c r="EI484" s="443"/>
      <c r="EJ484" s="443"/>
      <c r="EK484" s="443"/>
      <c r="EL484" s="443"/>
      <c r="EM484" s="443"/>
      <c r="EN484" s="443"/>
      <c r="EO484" s="443"/>
      <c r="EP484" s="443"/>
      <c r="EQ484" s="460"/>
      <c r="ER484" s="443"/>
      <c r="ES484" s="443"/>
      <c r="ET484" s="443"/>
      <c r="EU484" s="443"/>
      <c r="EV484" s="443"/>
      <c r="EW484" s="443"/>
      <c r="EX484" s="443"/>
      <c r="EY484" s="443"/>
      <c r="EZ484" s="460"/>
      <c r="FA484" s="443"/>
      <c r="FB484" s="443"/>
      <c r="FC484" s="443"/>
      <c r="FD484" s="443"/>
      <c r="FE484" s="443"/>
      <c r="FF484" s="443"/>
      <c r="FG484" s="443"/>
      <c r="FH484" s="443"/>
      <c r="FI484" s="460"/>
      <c r="FJ484" s="443"/>
      <c r="FK484" s="443"/>
      <c r="FL484" s="443"/>
      <c r="FM484" s="443"/>
      <c r="FN484" s="443"/>
      <c r="FO484" s="443"/>
      <c r="FP484" s="443"/>
      <c r="FQ484" s="443"/>
      <c r="FR484" s="460"/>
      <c r="FS484" s="443"/>
      <c r="FT484" s="443"/>
      <c r="FU484" s="443"/>
      <c r="FV484" s="443"/>
      <c r="FW484" s="443"/>
      <c r="FX484" s="443"/>
      <c r="FY484" s="443"/>
      <c r="FZ484" s="443"/>
      <c r="GA484" s="460"/>
      <c r="GB484" s="443"/>
      <c r="GC484" s="443"/>
      <c r="GD484" s="443"/>
      <c r="GE484" s="443"/>
      <c r="GF484" s="443"/>
      <c r="GG484" s="443"/>
      <c r="GH484" s="443"/>
      <c r="GI484" s="443"/>
      <c r="GJ484" s="460"/>
      <c r="GK484" s="443"/>
      <c r="GL484" s="443"/>
      <c r="GM484" s="443"/>
      <c r="GN484" s="443"/>
      <c r="GO484" s="443"/>
      <c r="GP484" s="443"/>
      <c r="GQ484" s="443"/>
      <c r="GR484" s="443"/>
      <c r="GS484" s="460"/>
      <c r="GT484" s="443"/>
      <c r="GU484" s="443"/>
      <c r="GV484" s="443"/>
      <c r="GW484" s="443"/>
      <c r="GX484" s="443"/>
      <c r="GY484" s="443"/>
      <c r="GZ484" s="443"/>
      <c r="HA484" s="443"/>
      <c r="HB484" s="460"/>
      <c r="HC484" s="443"/>
      <c r="HD484" s="443"/>
      <c r="HE484" s="443"/>
      <c r="HF484" s="443"/>
      <c r="HG484" s="443"/>
      <c r="HH484" s="443"/>
      <c r="HI484" s="443"/>
      <c r="HJ484" s="443"/>
      <c r="HK484" s="460"/>
      <c r="HL484" s="443"/>
      <c r="HM484" s="443"/>
      <c r="HN484" s="443"/>
      <c r="HO484" s="443"/>
      <c r="HP484" s="443"/>
      <c r="HQ484" s="443"/>
      <c r="HR484" s="443"/>
      <c r="HS484" s="443"/>
      <c r="HT484" s="460"/>
      <c r="HU484" s="443"/>
      <c r="HV484" s="443"/>
      <c r="HW484" s="443"/>
      <c r="HX484" s="443"/>
      <c r="HY484" s="443"/>
      <c r="HZ484" s="443"/>
      <c r="IA484" s="443"/>
      <c r="IB484" s="443"/>
      <c r="IC484" s="460"/>
      <c r="ID484" s="443"/>
      <c r="IE484" s="443"/>
      <c r="IF484" s="443"/>
      <c r="IG484" s="443"/>
      <c r="IH484" s="443"/>
      <c r="II484" s="443"/>
      <c r="IJ484" s="443"/>
      <c r="IK484" s="443"/>
      <c r="IL484" s="460"/>
      <c r="IM484" s="443"/>
      <c r="IN484" s="443"/>
      <c r="IO484" s="443"/>
      <c r="IP484" s="443"/>
      <c r="IQ484" s="443"/>
      <c r="IR484" s="443"/>
      <c r="IS484" s="443"/>
      <c r="IT484" s="443"/>
      <c r="IU484" s="460"/>
      <c r="IV484" s="443"/>
      <c r="IW484" s="443"/>
      <c r="IX484" s="443"/>
      <c r="IY484" s="443"/>
      <c r="IZ484" s="443"/>
      <c r="JA484" s="443"/>
      <c r="JB484" s="443"/>
      <c r="JC484" s="443"/>
      <c r="JD484" s="460"/>
      <c r="JE484" s="443"/>
      <c r="JF484" s="443"/>
      <c r="JG484" s="443"/>
      <c r="JH484" s="443"/>
      <c r="JI484" s="443"/>
      <c r="JJ484" s="443"/>
      <c r="JK484" s="443"/>
      <c r="JL484" s="443"/>
      <c r="JM484" s="460"/>
      <c r="JN484" s="443"/>
      <c r="JO484" s="443"/>
      <c r="JP484" s="443"/>
      <c r="JQ484" s="443"/>
      <c r="JR484" s="443"/>
      <c r="JS484" s="443"/>
      <c r="JT484" s="443"/>
      <c r="JU484" s="443"/>
      <c r="JV484" s="460"/>
      <c r="JW484" s="443"/>
      <c r="JX484" s="443"/>
      <c r="JY484" s="443"/>
      <c r="JZ484" s="443"/>
      <c r="KA484" s="443"/>
      <c r="KB484" s="443"/>
      <c r="KC484" s="443"/>
      <c r="KD484" s="443"/>
      <c r="KE484" s="460"/>
      <c r="KF484" s="443"/>
      <c r="KG484" s="443"/>
      <c r="KH484" s="443"/>
      <c r="KI484" s="443"/>
      <c r="KJ484" s="443"/>
      <c r="KK484" s="443"/>
      <c r="KL484" s="443"/>
      <c r="KM484" s="443"/>
      <c r="KN484" s="460"/>
      <c r="KO484" s="443"/>
      <c r="KP484" s="443"/>
      <c r="KQ484" s="443"/>
      <c r="KR484" s="443"/>
      <c r="KS484" s="443"/>
      <c r="KT484" s="443"/>
      <c r="KU484" s="443"/>
      <c r="KV484" s="443"/>
      <c r="KW484" s="460"/>
      <c r="KX484" s="443"/>
      <c r="KY484" s="443"/>
      <c r="KZ484" s="443"/>
      <c r="LA484" s="443"/>
      <c r="LB484" s="443"/>
      <c r="LC484" s="443"/>
      <c r="LD484" s="443"/>
      <c r="LE484" s="443"/>
      <c r="LF484" s="460"/>
      <c r="LG484" s="443"/>
      <c r="LH484" s="443"/>
      <c r="LI484" s="443"/>
      <c r="LJ484" s="443"/>
      <c r="LK484" s="443"/>
      <c r="LL484" s="443"/>
      <c r="LM484" s="443"/>
      <c r="LN484" s="443"/>
      <c r="LO484" s="460"/>
      <c r="LP484" s="443"/>
      <c r="LQ484" s="443"/>
      <c r="LR484" s="443"/>
      <c r="LS484" s="443"/>
      <c r="LT484" s="443"/>
      <c r="LU484" s="443"/>
      <c r="LV484" s="443"/>
      <c r="LW484" s="443"/>
      <c r="LX484" s="460"/>
      <c r="LY484" s="443"/>
      <c r="LZ484" s="443"/>
      <c r="MA484" s="443"/>
      <c r="MB484" s="443"/>
      <c r="MC484" s="443"/>
      <c r="MD484" s="443"/>
      <c r="ME484" s="443"/>
      <c r="MF484" s="443"/>
      <c r="MG484" s="460"/>
      <c r="MH484" s="443"/>
      <c r="MI484" s="443"/>
      <c r="MJ484" s="443"/>
      <c r="MK484" s="443"/>
      <c r="ML484" s="443"/>
      <c r="MM484" s="443"/>
      <c r="MN484" s="443"/>
      <c r="MO484" s="443"/>
      <c r="MP484" s="460"/>
      <c r="MQ484" s="443"/>
      <c r="MR484" s="443"/>
      <c r="MS484" s="443"/>
      <c r="MT484" s="443"/>
      <c r="MU484" s="443"/>
      <c r="MV484" s="443"/>
      <c r="MW484" s="443"/>
      <c r="MX484" s="443"/>
      <c r="MY484" s="460"/>
      <c r="MZ484" s="443"/>
      <c r="NA484" s="443"/>
      <c r="NB484" s="443"/>
      <c r="NC484" s="443"/>
      <c r="ND484" s="443"/>
      <c r="NE484" s="443"/>
      <c r="NF484" s="443"/>
      <c r="NG484" s="443"/>
      <c r="NH484" s="460"/>
    </row>
    <row r="485" spans="1:372" ht="18">
      <c r="A485" s="443"/>
      <c r="C485" s="460"/>
      <c r="E485" s="444"/>
      <c r="F485" s="443"/>
      <c r="G485" s="443"/>
      <c r="H485" s="443"/>
      <c r="I485" s="443"/>
      <c r="J485" s="443"/>
      <c r="K485" s="443"/>
      <c r="L485" s="460"/>
      <c r="M485" s="443"/>
      <c r="N485" s="443"/>
      <c r="O485" s="443"/>
      <c r="P485" s="443"/>
      <c r="Q485" s="443"/>
      <c r="R485" s="443"/>
      <c r="S485" s="443"/>
      <c r="T485" s="443"/>
      <c r="U485" s="460"/>
      <c r="V485" s="443"/>
      <c r="W485" s="443"/>
      <c r="X485" s="443"/>
      <c r="Y485" s="443"/>
      <c r="Z485" s="443"/>
      <c r="AA485" s="443"/>
      <c r="AB485" s="443"/>
      <c r="AC485" s="443"/>
      <c r="AD485" s="460"/>
      <c r="AE485" s="443"/>
      <c r="AF485" s="443"/>
      <c r="AG485" s="443"/>
      <c r="AH485" s="443"/>
      <c r="AI485" s="443"/>
      <c r="AJ485" s="443"/>
      <c r="AK485" s="443"/>
      <c r="AL485" s="443"/>
      <c r="AM485" s="460"/>
      <c r="AN485" s="446"/>
      <c r="AO485" s="446"/>
      <c r="AP485" s="681"/>
      <c r="AQ485" s="446"/>
      <c r="AR485" s="446"/>
      <c r="AS485" s="443"/>
      <c r="AT485" s="443"/>
      <c r="AU485" s="443"/>
      <c r="AV485" s="460"/>
      <c r="AW485" s="446"/>
      <c r="AX485" s="24"/>
      <c r="AY485" s="668"/>
      <c r="AZ485" s="24"/>
      <c r="BB485" s="443"/>
      <c r="BC485" s="24"/>
      <c r="BD485" s="443"/>
      <c r="BE485" s="460"/>
      <c r="BF485" s="305"/>
      <c r="BG485" s="443"/>
      <c r="BH485" s="443"/>
      <c r="BI485" s="212"/>
      <c r="BJ485" s="443"/>
      <c r="BK485" s="441"/>
      <c r="BL485" s="443"/>
      <c r="BM485" s="443"/>
      <c r="BN485" s="460"/>
      <c r="BO485" s="443"/>
      <c r="BP485" s="443"/>
      <c r="BQ485" s="443"/>
      <c r="BR485" s="443"/>
      <c r="BS485" s="443"/>
      <c r="BT485" s="443"/>
      <c r="BU485" s="443"/>
      <c r="BV485" s="443"/>
      <c r="BW485" s="460"/>
      <c r="BX485" s="443"/>
      <c r="BY485" s="443"/>
      <c r="BZ485" s="443"/>
      <c r="CA485" s="443"/>
      <c r="CB485" s="443"/>
      <c r="CC485" s="443"/>
      <c r="CD485" s="443"/>
      <c r="CE485" s="443"/>
      <c r="CF485" s="460"/>
      <c r="CG485" s="443"/>
      <c r="CH485" s="443"/>
      <c r="CI485" s="443"/>
      <c r="CJ485" s="443"/>
      <c r="CK485" s="443"/>
      <c r="CL485" s="443"/>
      <c r="CM485" s="443"/>
      <c r="CN485" s="443"/>
      <c r="CO485" s="460"/>
      <c r="CP485" s="443"/>
      <c r="CQ485" s="443"/>
      <c r="CR485" s="443"/>
      <c r="CS485" s="443"/>
      <c r="CT485" s="443"/>
      <c r="CU485" s="443"/>
      <c r="CV485" s="443"/>
      <c r="CW485" s="443"/>
      <c r="CX485" s="460"/>
      <c r="CY485" s="443"/>
      <c r="CZ485" s="443"/>
      <c r="DA485" s="443"/>
      <c r="DB485" s="443"/>
      <c r="DC485" s="443"/>
      <c r="DD485" s="443"/>
      <c r="DE485" s="443"/>
      <c r="DF485" s="443"/>
      <c r="DG485" s="460"/>
      <c r="DH485" s="443"/>
      <c r="DI485" s="443"/>
      <c r="DJ485" s="443"/>
      <c r="DK485" s="443"/>
      <c r="DL485" s="443"/>
      <c r="DM485" s="443"/>
      <c r="DN485" s="443"/>
      <c r="DO485" s="443"/>
      <c r="DP485" s="460"/>
      <c r="DQ485" s="443"/>
      <c r="DR485" s="443"/>
      <c r="DS485" s="443"/>
      <c r="DT485" s="443"/>
      <c r="DU485" s="443"/>
      <c r="DV485" s="443"/>
      <c r="DW485" s="443"/>
      <c r="DX485" s="443"/>
      <c r="DY485" s="460"/>
      <c r="DZ485" s="443"/>
      <c r="EA485" s="443"/>
      <c r="EB485" s="443"/>
      <c r="EC485" s="443"/>
      <c r="ED485" s="443"/>
      <c r="EE485" s="443"/>
      <c r="EF485" s="443"/>
      <c r="EG485" s="443"/>
      <c r="EH485" s="460"/>
      <c r="EI485" s="443"/>
      <c r="EJ485" s="443"/>
      <c r="EK485" s="443"/>
      <c r="EL485" s="443"/>
      <c r="EM485" s="443"/>
      <c r="EN485" s="443"/>
      <c r="EO485" s="443"/>
      <c r="EP485" s="443"/>
      <c r="EQ485" s="460"/>
      <c r="ER485" s="443"/>
      <c r="ES485" s="443"/>
      <c r="ET485" s="443"/>
      <c r="EU485" s="443"/>
      <c r="EV485" s="443"/>
      <c r="EW485" s="443"/>
      <c r="EX485" s="443"/>
      <c r="EY485" s="443"/>
      <c r="EZ485" s="460"/>
      <c r="FA485" s="443"/>
      <c r="FB485" s="443"/>
      <c r="FC485" s="443"/>
      <c r="FD485" s="443"/>
      <c r="FE485" s="443"/>
      <c r="FF485" s="443"/>
      <c r="FG485" s="443"/>
      <c r="FH485" s="443"/>
      <c r="FI485" s="460"/>
      <c r="FJ485" s="443"/>
      <c r="FK485" s="443"/>
      <c r="FL485" s="443"/>
      <c r="FM485" s="443"/>
      <c r="FN485" s="443"/>
      <c r="FO485" s="443"/>
      <c r="FP485" s="443"/>
      <c r="FQ485" s="443"/>
      <c r="FR485" s="460"/>
      <c r="FS485" s="443"/>
      <c r="FT485" s="443"/>
      <c r="FU485" s="443"/>
      <c r="FV485" s="443"/>
      <c r="FW485" s="443"/>
      <c r="FX485" s="443"/>
      <c r="FY485" s="443"/>
      <c r="FZ485" s="443"/>
      <c r="GA485" s="460"/>
      <c r="GB485" s="443"/>
      <c r="GC485" s="443"/>
      <c r="GD485" s="443"/>
      <c r="GE485" s="443"/>
      <c r="GF485" s="443"/>
      <c r="GG485" s="443"/>
      <c r="GH485" s="443"/>
      <c r="GI485" s="443"/>
      <c r="GJ485" s="460"/>
      <c r="GK485" s="443"/>
      <c r="GL485" s="443"/>
      <c r="GM485" s="443"/>
      <c r="GN485" s="443"/>
      <c r="GO485" s="443"/>
      <c r="GP485" s="443"/>
      <c r="GQ485" s="443"/>
      <c r="GR485" s="443"/>
      <c r="GS485" s="460"/>
      <c r="GT485" s="443"/>
      <c r="GU485" s="443"/>
      <c r="GV485" s="443"/>
      <c r="GW485" s="443"/>
      <c r="GX485" s="443"/>
      <c r="GY485" s="443"/>
      <c r="GZ485" s="443"/>
      <c r="HA485" s="443"/>
      <c r="HB485" s="460"/>
      <c r="HC485" s="443"/>
      <c r="HD485" s="443"/>
      <c r="HE485" s="443"/>
      <c r="HF485" s="443"/>
      <c r="HG485" s="443"/>
      <c r="HH485" s="443"/>
      <c r="HI485" s="443"/>
      <c r="HJ485" s="443"/>
      <c r="HK485" s="460"/>
      <c r="HL485" s="443"/>
      <c r="HM485" s="443"/>
      <c r="HN485" s="443"/>
      <c r="HO485" s="443"/>
      <c r="HP485" s="443"/>
      <c r="HQ485" s="443"/>
      <c r="HR485" s="443"/>
      <c r="HS485" s="443"/>
      <c r="HT485" s="460"/>
      <c r="HU485" s="443"/>
      <c r="HV485" s="443"/>
      <c r="HW485" s="443"/>
      <c r="HX485" s="443"/>
      <c r="HY485" s="443"/>
      <c r="HZ485" s="443"/>
      <c r="IA485" s="443"/>
      <c r="IB485" s="443"/>
      <c r="IC485" s="460"/>
      <c r="ID485" s="443"/>
      <c r="IE485" s="443"/>
      <c r="IF485" s="443"/>
      <c r="IG485" s="443"/>
      <c r="IH485" s="443"/>
      <c r="II485" s="443"/>
      <c r="IJ485" s="443"/>
      <c r="IK485" s="443"/>
      <c r="IL485" s="460"/>
      <c r="IM485" s="443"/>
      <c r="IN485" s="443"/>
      <c r="IO485" s="443"/>
      <c r="IP485" s="443"/>
      <c r="IQ485" s="443"/>
      <c r="IR485" s="443"/>
      <c r="IS485" s="443"/>
      <c r="IT485" s="443"/>
      <c r="IU485" s="460"/>
      <c r="IV485" s="443"/>
      <c r="IW485" s="443"/>
      <c r="IX485" s="443"/>
      <c r="IY485" s="443"/>
      <c r="IZ485" s="443"/>
      <c r="JA485" s="443"/>
      <c r="JB485" s="443"/>
      <c r="JC485" s="443"/>
      <c r="JD485" s="460"/>
      <c r="JE485" s="443"/>
      <c r="JF485" s="443"/>
      <c r="JG485" s="443"/>
      <c r="JH485" s="443"/>
      <c r="JI485" s="443"/>
      <c r="JJ485" s="443"/>
      <c r="JK485" s="443"/>
      <c r="JL485" s="443"/>
      <c r="JM485" s="460"/>
      <c r="JN485" s="443"/>
      <c r="JO485" s="443"/>
      <c r="JP485" s="443"/>
      <c r="JQ485" s="443"/>
      <c r="JR485" s="443"/>
      <c r="JS485" s="443"/>
      <c r="JT485" s="443"/>
      <c r="JU485" s="443"/>
      <c r="JV485" s="460"/>
      <c r="JW485" s="443"/>
      <c r="JX485" s="443"/>
      <c r="JY485" s="443"/>
      <c r="JZ485" s="443"/>
      <c r="KA485" s="443"/>
      <c r="KB485" s="443"/>
      <c r="KC485" s="443"/>
      <c r="KD485" s="443"/>
      <c r="KE485" s="460"/>
      <c r="KF485" s="443"/>
      <c r="KG485" s="443"/>
      <c r="KH485" s="443"/>
      <c r="KI485" s="443"/>
      <c r="KJ485" s="443"/>
      <c r="KK485" s="443"/>
      <c r="KL485" s="443"/>
      <c r="KM485" s="443"/>
      <c r="KN485" s="460"/>
      <c r="KO485" s="443"/>
      <c r="KP485" s="443"/>
      <c r="KQ485" s="443"/>
      <c r="KR485" s="443"/>
      <c r="KS485" s="443"/>
      <c r="KT485" s="443"/>
      <c r="KU485" s="443"/>
      <c r="KV485" s="443"/>
      <c r="KW485" s="460"/>
      <c r="KX485" s="443"/>
      <c r="KY485" s="443"/>
      <c r="KZ485" s="443"/>
      <c r="LA485" s="443"/>
      <c r="LB485" s="443"/>
      <c r="LC485" s="443"/>
      <c r="LD485" s="443"/>
      <c r="LE485" s="443"/>
      <c r="LF485" s="460"/>
      <c r="LG485" s="443"/>
      <c r="LH485" s="443"/>
      <c r="LI485" s="443"/>
      <c r="LJ485" s="443"/>
      <c r="LK485" s="443"/>
      <c r="LL485" s="443"/>
      <c r="LM485" s="443"/>
      <c r="LN485" s="443"/>
      <c r="LO485" s="460"/>
      <c r="LP485" s="443"/>
      <c r="LQ485" s="443"/>
      <c r="LR485" s="443"/>
      <c r="LS485" s="443"/>
      <c r="LT485" s="443"/>
      <c r="LU485" s="443"/>
      <c r="LV485" s="443"/>
      <c r="LW485" s="443"/>
      <c r="LX485" s="460"/>
      <c r="LY485" s="443"/>
      <c r="LZ485" s="443"/>
      <c r="MA485" s="443"/>
      <c r="MB485" s="443"/>
      <c r="MC485" s="443"/>
      <c r="MD485" s="443"/>
      <c r="ME485" s="443"/>
      <c r="MF485" s="443"/>
      <c r="MG485" s="460"/>
      <c r="MH485" s="443"/>
      <c r="MI485" s="443"/>
      <c r="MJ485" s="443"/>
      <c r="MK485" s="443"/>
      <c r="ML485" s="443"/>
      <c r="MM485" s="443"/>
      <c r="MN485" s="443"/>
      <c r="MO485" s="443"/>
      <c r="MP485" s="460"/>
      <c r="MQ485" s="443"/>
      <c r="MR485" s="443"/>
      <c r="MS485" s="443"/>
      <c r="MT485" s="443"/>
      <c r="MU485" s="443"/>
      <c r="MV485" s="443"/>
      <c r="MW485" s="443"/>
      <c r="MX485" s="443"/>
      <c r="MY485" s="460"/>
      <c r="MZ485" s="443"/>
      <c r="NA485" s="443"/>
      <c r="NB485" s="443"/>
      <c r="NC485" s="443"/>
      <c r="ND485" s="443"/>
      <c r="NE485" s="443"/>
      <c r="NF485" s="443"/>
      <c r="NG485" s="443"/>
      <c r="NH485" s="460"/>
    </row>
    <row r="486" spans="1:372" ht="18">
      <c r="A486" s="443"/>
      <c r="C486" s="460"/>
      <c r="E486" s="444"/>
      <c r="F486" s="443"/>
      <c r="G486" s="443"/>
      <c r="H486" s="443"/>
      <c r="I486" s="443"/>
      <c r="J486" s="443"/>
      <c r="K486" s="443"/>
      <c r="L486" s="460"/>
      <c r="M486" s="443"/>
      <c r="N486" s="443"/>
      <c r="O486" s="443"/>
      <c r="P486" s="443"/>
      <c r="Q486" s="443"/>
      <c r="R486" s="443"/>
      <c r="S486" s="443"/>
      <c r="T486" s="443"/>
      <c r="U486" s="460"/>
      <c r="V486" s="443"/>
      <c r="W486" s="443"/>
      <c r="X486" s="443"/>
      <c r="Y486" s="443"/>
      <c r="Z486" s="443"/>
      <c r="AA486" s="443"/>
      <c r="AB486" s="443"/>
      <c r="AC486" s="443"/>
      <c r="AD486" s="460"/>
      <c r="AE486" s="443"/>
      <c r="AF486" s="443"/>
      <c r="AG486" s="443"/>
      <c r="AH486" s="443"/>
      <c r="AI486" s="443"/>
      <c r="AJ486" s="443"/>
      <c r="AK486" s="443"/>
      <c r="AL486" s="443"/>
      <c r="AM486" s="460"/>
      <c r="AN486" s="446"/>
      <c r="AO486" s="446"/>
      <c r="AP486" s="682"/>
      <c r="AQ486" s="446"/>
      <c r="AR486" s="446"/>
      <c r="AS486" s="443"/>
      <c r="AT486" s="443"/>
      <c r="AU486" s="443"/>
      <c r="AV486" s="460"/>
      <c r="AW486" s="441"/>
      <c r="AX486" s="24"/>
      <c r="AY486" s="668"/>
      <c r="AZ486" s="24"/>
      <c r="BB486" s="443"/>
      <c r="BC486" s="24"/>
      <c r="BD486" s="443"/>
      <c r="BE486" s="460"/>
      <c r="BF486" s="52"/>
      <c r="BG486" s="443"/>
      <c r="BH486" s="443"/>
      <c r="BI486" s="212"/>
      <c r="BJ486" s="443"/>
      <c r="BK486" s="446"/>
      <c r="BL486" s="443"/>
      <c r="BM486" s="443"/>
      <c r="BN486" s="460"/>
      <c r="BO486" s="443"/>
      <c r="BP486" s="443"/>
      <c r="BQ486" s="443"/>
      <c r="BR486" s="443"/>
      <c r="BS486" s="443"/>
      <c r="BT486" s="443"/>
      <c r="BU486" s="443"/>
      <c r="BV486" s="443"/>
      <c r="BW486" s="460"/>
      <c r="BX486" s="443"/>
      <c r="BY486" s="443"/>
      <c r="BZ486" s="443"/>
      <c r="CA486" s="443"/>
      <c r="CB486" s="443"/>
      <c r="CC486" s="443"/>
      <c r="CD486" s="443"/>
      <c r="CE486" s="443"/>
      <c r="CF486" s="460"/>
      <c r="CG486" s="443"/>
      <c r="CH486" s="443"/>
      <c r="CI486" s="443"/>
      <c r="CJ486" s="443"/>
      <c r="CK486" s="443"/>
      <c r="CL486" s="443"/>
      <c r="CM486" s="443"/>
      <c r="CN486" s="443"/>
      <c r="CO486" s="460"/>
      <c r="CP486" s="443"/>
      <c r="CQ486" s="443"/>
      <c r="CR486" s="443"/>
      <c r="CS486" s="443"/>
      <c r="CT486" s="443"/>
      <c r="CU486" s="443"/>
      <c r="CV486" s="443"/>
      <c r="CW486" s="443"/>
      <c r="CX486" s="460"/>
      <c r="CY486" s="443"/>
      <c r="CZ486" s="443"/>
      <c r="DA486" s="443"/>
      <c r="DB486" s="443"/>
      <c r="DC486" s="443"/>
      <c r="DD486" s="443"/>
      <c r="DE486" s="443"/>
      <c r="DF486" s="443"/>
      <c r="DG486" s="460"/>
      <c r="DH486" s="443"/>
      <c r="DI486" s="443"/>
      <c r="DJ486" s="443"/>
      <c r="DK486" s="443"/>
      <c r="DL486" s="443"/>
      <c r="DM486" s="443"/>
      <c r="DN486" s="443"/>
      <c r="DO486" s="443"/>
      <c r="DP486" s="460"/>
      <c r="DQ486" s="443"/>
      <c r="DR486" s="443"/>
      <c r="DS486" s="443"/>
      <c r="DT486" s="443"/>
      <c r="DU486" s="443"/>
      <c r="DV486" s="443"/>
      <c r="DW486" s="443"/>
      <c r="DX486" s="443"/>
      <c r="DY486" s="460"/>
      <c r="DZ486" s="443"/>
      <c r="EA486" s="443"/>
      <c r="EB486" s="443"/>
      <c r="EC486" s="443"/>
      <c r="ED486" s="443"/>
      <c r="EE486" s="443"/>
      <c r="EF486" s="443"/>
      <c r="EG486" s="443"/>
      <c r="EH486" s="460"/>
      <c r="EI486" s="443"/>
      <c r="EJ486" s="443"/>
      <c r="EK486" s="443"/>
      <c r="EL486" s="443"/>
      <c r="EM486" s="443"/>
      <c r="EN486" s="443"/>
      <c r="EO486" s="443"/>
      <c r="EP486" s="443"/>
      <c r="EQ486" s="460"/>
      <c r="ER486" s="443"/>
      <c r="ES486" s="443"/>
      <c r="ET486" s="443"/>
      <c r="EU486" s="443"/>
      <c r="EV486" s="443"/>
      <c r="EW486" s="443"/>
      <c r="EX486" s="443"/>
      <c r="EY486" s="443"/>
      <c r="EZ486" s="460"/>
      <c r="FA486" s="443"/>
      <c r="FB486" s="443"/>
      <c r="FC486" s="443"/>
      <c r="FD486" s="443"/>
      <c r="FE486" s="443"/>
      <c r="FF486" s="443"/>
      <c r="FG486" s="443"/>
      <c r="FH486" s="443"/>
      <c r="FI486" s="460"/>
      <c r="FJ486" s="443"/>
      <c r="FK486" s="443"/>
      <c r="FL486" s="443"/>
      <c r="FM486" s="443"/>
      <c r="FN486" s="443"/>
      <c r="FO486" s="443"/>
      <c r="FP486" s="443"/>
      <c r="FQ486" s="443"/>
      <c r="FR486" s="460"/>
      <c r="FS486" s="443"/>
      <c r="FT486" s="443"/>
      <c r="FU486" s="443"/>
      <c r="FV486" s="443"/>
      <c r="FW486" s="443"/>
      <c r="FX486" s="443"/>
      <c r="FY486" s="443"/>
      <c r="FZ486" s="443"/>
      <c r="GA486" s="460"/>
      <c r="GB486" s="443"/>
      <c r="GC486" s="443"/>
      <c r="GD486" s="443"/>
      <c r="GE486" s="443"/>
      <c r="GF486" s="443"/>
      <c r="GG486" s="443"/>
      <c r="GH486" s="443"/>
      <c r="GI486" s="443"/>
      <c r="GJ486" s="460"/>
      <c r="GK486" s="443"/>
      <c r="GL486" s="443"/>
      <c r="GM486" s="443"/>
      <c r="GN486" s="443"/>
      <c r="GO486" s="443"/>
      <c r="GP486" s="443"/>
      <c r="GQ486" s="443"/>
      <c r="GR486" s="443"/>
      <c r="GS486" s="460"/>
      <c r="GT486" s="443"/>
      <c r="GU486" s="443"/>
      <c r="GV486" s="443"/>
      <c r="GW486" s="443"/>
      <c r="GX486" s="443"/>
      <c r="GY486" s="443"/>
      <c r="GZ486" s="443"/>
      <c r="HA486" s="443"/>
      <c r="HB486" s="460"/>
      <c r="HC486" s="443"/>
      <c r="HD486" s="443"/>
      <c r="HE486" s="443"/>
      <c r="HF486" s="443"/>
      <c r="HG486" s="443"/>
      <c r="HH486" s="443"/>
      <c r="HI486" s="443"/>
      <c r="HJ486" s="443"/>
      <c r="HK486" s="460"/>
      <c r="HL486" s="443"/>
      <c r="HM486" s="443"/>
      <c r="HN486" s="443"/>
      <c r="HO486" s="443"/>
      <c r="HP486" s="443"/>
      <c r="HQ486" s="443"/>
      <c r="HR486" s="443"/>
      <c r="HS486" s="443"/>
      <c r="HT486" s="460"/>
      <c r="HU486" s="443"/>
      <c r="HV486" s="443"/>
      <c r="HW486" s="443"/>
      <c r="HX486" s="443"/>
      <c r="HY486" s="443"/>
      <c r="HZ486" s="443"/>
      <c r="IA486" s="443"/>
      <c r="IB486" s="443"/>
      <c r="IC486" s="460"/>
      <c r="ID486" s="443"/>
      <c r="IE486" s="443"/>
      <c r="IF486" s="443"/>
      <c r="IG486" s="443"/>
      <c r="IH486" s="443"/>
      <c r="II486" s="443"/>
      <c r="IJ486" s="443"/>
      <c r="IK486" s="443"/>
      <c r="IL486" s="460"/>
      <c r="IM486" s="443"/>
      <c r="IN486" s="443"/>
      <c r="IO486" s="443"/>
      <c r="IP486" s="443"/>
      <c r="IQ486" s="443"/>
      <c r="IR486" s="443"/>
      <c r="IS486" s="443"/>
      <c r="IT486" s="443"/>
      <c r="IU486" s="460"/>
      <c r="IV486" s="443"/>
      <c r="IW486" s="443"/>
      <c r="IX486" s="443"/>
      <c r="IY486" s="443"/>
      <c r="IZ486" s="443"/>
      <c r="JA486" s="443"/>
      <c r="JB486" s="443"/>
      <c r="JC486" s="443"/>
      <c r="JD486" s="460"/>
      <c r="JE486" s="443"/>
      <c r="JF486" s="443"/>
      <c r="JG486" s="443"/>
      <c r="JH486" s="443"/>
      <c r="JI486" s="443"/>
      <c r="JJ486" s="443"/>
      <c r="JK486" s="443"/>
      <c r="JL486" s="443"/>
      <c r="JM486" s="460"/>
      <c r="JN486" s="443"/>
      <c r="JO486" s="443"/>
      <c r="JP486" s="443"/>
      <c r="JQ486" s="443"/>
      <c r="JR486" s="443"/>
      <c r="JS486" s="443"/>
      <c r="JT486" s="443"/>
      <c r="JU486" s="443"/>
      <c r="JV486" s="460"/>
      <c r="JW486" s="443"/>
      <c r="JX486" s="443"/>
      <c r="JY486" s="443"/>
      <c r="JZ486" s="443"/>
      <c r="KA486" s="443"/>
      <c r="KB486" s="443"/>
      <c r="KC486" s="443"/>
      <c r="KD486" s="443"/>
      <c r="KE486" s="460"/>
      <c r="KF486" s="443"/>
      <c r="KG486" s="443"/>
      <c r="KH486" s="443"/>
      <c r="KI486" s="443"/>
      <c r="KJ486" s="443"/>
      <c r="KK486" s="443"/>
      <c r="KL486" s="443"/>
      <c r="KM486" s="443"/>
      <c r="KN486" s="460"/>
      <c r="KO486" s="443"/>
      <c r="KP486" s="443"/>
      <c r="KQ486" s="443"/>
      <c r="KR486" s="443"/>
      <c r="KS486" s="443"/>
      <c r="KT486" s="443"/>
      <c r="KU486" s="443"/>
      <c r="KV486" s="443"/>
      <c r="KW486" s="460"/>
      <c r="KX486" s="443"/>
      <c r="KY486" s="443"/>
      <c r="KZ486" s="443"/>
      <c r="LA486" s="443"/>
      <c r="LB486" s="443"/>
      <c r="LC486" s="443"/>
      <c r="LD486" s="443"/>
      <c r="LE486" s="443"/>
      <c r="LF486" s="460"/>
      <c r="LG486" s="443"/>
      <c r="LH486" s="443"/>
      <c r="LI486" s="443"/>
      <c r="LJ486" s="443"/>
      <c r="LK486" s="443"/>
      <c r="LL486" s="443"/>
      <c r="LM486" s="443"/>
      <c r="LN486" s="443"/>
      <c r="LO486" s="460"/>
      <c r="LP486" s="443"/>
      <c r="LQ486" s="443"/>
      <c r="LR486" s="443"/>
      <c r="LS486" s="443"/>
      <c r="LT486" s="443"/>
      <c r="LU486" s="443"/>
      <c r="LV486" s="443"/>
      <c r="LW486" s="443"/>
      <c r="LX486" s="460"/>
      <c r="LY486" s="443"/>
      <c r="LZ486" s="443"/>
      <c r="MA486" s="443"/>
      <c r="MB486" s="443"/>
      <c r="MC486" s="443"/>
      <c r="MD486" s="443"/>
      <c r="ME486" s="443"/>
      <c r="MF486" s="443"/>
      <c r="MG486" s="460"/>
      <c r="MH486" s="443"/>
      <c r="MI486" s="443"/>
      <c r="MJ486" s="443"/>
      <c r="MK486" s="443"/>
      <c r="ML486" s="443"/>
      <c r="MM486" s="443"/>
      <c r="MN486" s="443"/>
      <c r="MO486" s="443"/>
      <c r="MP486" s="460"/>
      <c r="MQ486" s="443"/>
      <c r="MR486" s="443"/>
      <c r="MS486" s="443"/>
      <c r="MT486" s="443"/>
      <c r="MU486" s="443"/>
      <c r="MV486" s="443"/>
      <c r="MW486" s="443"/>
      <c r="MX486" s="443"/>
      <c r="MY486" s="460"/>
      <c r="MZ486" s="443"/>
      <c r="NA486" s="443"/>
      <c r="NB486" s="443"/>
      <c r="NC486" s="443"/>
      <c r="ND486" s="443"/>
      <c r="NE486" s="443"/>
      <c r="NF486" s="443"/>
      <c r="NG486" s="443"/>
      <c r="NH486" s="460"/>
    </row>
    <row r="487" spans="1:372" ht="18">
      <c r="A487" s="443"/>
      <c r="C487" s="460"/>
      <c r="E487" s="444"/>
      <c r="F487" s="443"/>
      <c r="G487" s="443"/>
      <c r="H487" s="443"/>
      <c r="I487" s="443"/>
      <c r="J487" s="443"/>
      <c r="K487" s="443"/>
      <c r="L487" s="460"/>
      <c r="M487" s="443"/>
      <c r="N487" s="443"/>
      <c r="O487" s="443"/>
      <c r="P487" s="443"/>
      <c r="Q487" s="443"/>
      <c r="R487" s="443"/>
      <c r="S487" s="443"/>
      <c r="T487" s="443"/>
      <c r="U487" s="460"/>
      <c r="V487" s="443"/>
      <c r="W487" s="443"/>
      <c r="X487" s="443"/>
      <c r="Y487" s="443"/>
      <c r="Z487" s="443"/>
      <c r="AA487" s="443"/>
      <c r="AB487" s="443"/>
      <c r="AC487" s="443"/>
      <c r="AD487" s="460"/>
      <c r="AE487" s="443"/>
      <c r="AF487" s="443"/>
      <c r="AG487" s="443"/>
      <c r="AH487" s="443"/>
      <c r="AI487" s="443"/>
      <c r="AJ487" s="443"/>
      <c r="AK487" s="443"/>
      <c r="AL487" s="443"/>
      <c r="AM487" s="460"/>
      <c r="AN487" s="441"/>
      <c r="AO487" s="446"/>
      <c r="AP487" s="681"/>
      <c r="AQ487" s="446"/>
      <c r="AR487" s="446"/>
      <c r="AS487" s="443"/>
      <c r="AT487" s="443"/>
      <c r="AU487" s="443"/>
      <c r="AV487" s="460"/>
      <c r="AW487" s="446"/>
      <c r="AX487" s="24"/>
      <c r="AY487" s="668"/>
      <c r="AZ487" s="24"/>
      <c r="BB487" s="443"/>
      <c r="BC487" s="24"/>
      <c r="BD487" s="443"/>
      <c r="BE487" s="460"/>
      <c r="BF487" s="305"/>
      <c r="BG487" s="443"/>
      <c r="BH487" s="443"/>
      <c r="BI487" s="212"/>
      <c r="BJ487" s="443"/>
      <c r="BK487" s="446"/>
      <c r="BL487" s="443"/>
      <c r="BM487" s="443"/>
      <c r="BN487" s="460"/>
      <c r="BO487" s="443"/>
      <c r="BP487" s="443"/>
      <c r="BQ487" s="443"/>
      <c r="BR487" s="443"/>
      <c r="BS487" s="443"/>
      <c r="BT487" s="443"/>
      <c r="BU487" s="443"/>
      <c r="BV487" s="443"/>
      <c r="BW487" s="460"/>
      <c r="BX487" s="443"/>
      <c r="BY487" s="443"/>
      <c r="BZ487" s="443"/>
      <c r="CA487" s="443"/>
      <c r="CB487" s="443"/>
      <c r="CC487" s="443"/>
      <c r="CD487" s="443"/>
      <c r="CE487" s="443"/>
      <c r="CF487" s="460"/>
      <c r="CG487" s="443"/>
      <c r="CH487" s="443"/>
      <c r="CI487" s="443"/>
      <c r="CJ487" s="443"/>
      <c r="CK487" s="443"/>
      <c r="CL487" s="443"/>
      <c r="CM487" s="443"/>
      <c r="CN487" s="443"/>
      <c r="CO487" s="460"/>
      <c r="CP487" s="443"/>
      <c r="CQ487" s="443"/>
      <c r="CR487" s="443"/>
      <c r="CS487" s="443"/>
      <c r="CT487" s="443"/>
      <c r="CU487" s="443"/>
      <c r="CV487" s="443"/>
      <c r="CW487" s="443"/>
      <c r="CX487" s="460"/>
      <c r="CY487" s="443"/>
      <c r="CZ487" s="443"/>
      <c r="DA487" s="443"/>
      <c r="DB487" s="443"/>
      <c r="DC487" s="443"/>
      <c r="DD487" s="443"/>
      <c r="DE487" s="443"/>
      <c r="DF487" s="443"/>
      <c r="DG487" s="460"/>
      <c r="DH487" s="443"/>
      <c r="DI487" s="443"/>
      <c r="DJ487" s="443"/>
      <c r="DK487" s="443"/>
      <c r="DL487" s="443"/>
      <c r="DM487" s="443"/>
      <c r="DN487" s="443"/>
      <c r="DO487" s="443"/>
      <c r="DP487" s="460"/>
      <c r="DQ487" s="443"/>
      <c r="DR487" s="443"/>
      <c r="DS487" s="443"/>
      <c r="DT487" s="443"/>
      <c r="DU487" s="443"/>
      <c r="DV487" s="443"/>
      <c r="DW487" s="443"/>
      <c r="DX487" s="443"/>
      <c r="DY487" s="460"/>
      <c r="DZ487" s="443"/>
      <c r="EA487" s="443"/>
      <c r="EB487" s="443"/>
      <c r="EC487" s="443"/>
      <c r="ED487" s="443"/>
      <c r="EE487" s="443"/>
      <c r="EF487" s="443"/>
      <c r="EG487" s="443"/>
      <c r="EH487" s="460"/>
      <c r="EI487" s="443"/>
      <c r="EJ487" s="443"/>
      <c r="EK487" s="443"/>
      <c r="EL487" s="443"/>
      <c r="EM487" s="443"/>
      <c r="EN487" s="443"/>
      <c r="EO487" s="443"/>
      <c r="EP487" s="443"/>
      <c r="EQ487" s="460"/>
      <c r="ER487" s="443"/>
      <c r="ES487" s="443"/>
      <c r="ET487" s="443"/>
      <c r="EU487" s="443"/>
      <c r="EV487" s="443"/>
      <c r="EW487" s="443"/>
      <c r="EX487" s="443"/>
      <c r="EY487" s="443"/>
      <c r="EZ487" s="460"/>
      <c r="FA487" s="443"/>
      <c r="FB487" s="443"/>
      <c r="FC487" s="443"/>
      <c r="FD487" s="443"/>
      <c r="FE487" s="443"/>
      <c r="FF487" s="443"/>
      <c r="FG487" s="443"/>
      <c r="FH487" s="443"/>
      <c r="FI487" s="460"/>
      <c r="FJ487" s="443"/>
      <c r="FK487" s="443"/>
      <c r="FL487" s="443"/>
      <c r="FM487" s="443"/>
      <c r="FN487" s="443"/>
      <c r="FO487" s="443"/>
      <c r="FP487" s="443"/>
      <c r="FQ487" s="443"/>
      <c r="FR487" s="460"/>
      <c r="FS487" s="443"/>
      <c r="FT487" s="443"/>
      <c r="FU487" s="443"/>
      <c r="FV487" s="443"/>
      <c r="FW487" s="443"/>
      <c r="FX487" s="443"/>
      <c r="FY487" s="443"/>
      <c r="FZ487" s="443"/>
      <c r="GA487" s="460"/>
      <c r="GB487" s="443"/>
      <c r="GC487" s="443"/>
      <c r="GD487" s="443"/>
      <c r="GE487" s="443"/>
      <c r="GF487" s="443"/>
      <c r="GG487" s="443"/>
      <c r="GH487" s="443"/>
      <c r="GI487" s="443"/>
      <c r="GJ487" s="460"/>
      <c r="GK487" s="443"/>
      <c r="GL487" s="443"/>
      <c r="GM487" s="443"/>
      <c r="GN487" s="443"/>
      <c r="GO487" s="443"/>
      <c r="GP487" s="443"/>
      <c r="GQ487" s="443"/>
      <c r="GR487" s="443"/>
      <c r="GS487" s="460"/>
      <c r="GT487" s="443"/>
      <c r="GU487" s="443"/>
      <c r="GV487" s="443"/>
      <c r="GW487" s="443"/>
      <c r="GX487" s="443"/>
      <c r="GY487" s="443"/>
      <c r="GZ487" s="443"/>
      <c r="HA487" s="443"/>
      <c r="HB487" s="460"/>
      <c r="HC487" s="443"/>
      <c r="HD487" s="443"/>
      <c r="HE487" s="443"/>
      <c r="HF487" s="443"/>
      <c r="HG487" s="443"/>
      <c r="HH487" s="443"/>
      <c r="HI487" s="443"/>
      <c r="HJ487" s="443"/>
      <c r="HK487" s="460"/>
      <c r="HL487" s="443"/>
      <c r="HM487" s="443"/>
      <c r="HN487" s="443"/>
      <c r="HO487" s="443"/>
      <c r="HP487" s="443"/>
      <c r="HQ487" s="443"/>
      <c r="HR487" s="443"/>
      <c r="HS487" s="443"/>
      <c r="HT487" s="460"/>
      <c r="HU487" s="443"/>
      <c r="HV487" s="443"/>
      <c r="HW487" s="443"/>
      <c r="HX487" s="443"/>
      <c r="HY487" s="443"/>
      <c r="HZ487" s="443"/>
      <c r="IA487" s="443"/>
      <c r="IB487" s="443"/>
      <c r="IC487" s="460"/>
      <c r="ID487" s="443"/>
      <c r="IE487" s="443"/>
      <c r="IF487" s="443"/>
      <c r="IG487" s="443"/>
      <c r="IH487" s="443"/>
      <c r="II487" s="443"/>
      <c r="IJ487" s="443"/>
      <c r="IK487" s="443"/>
      <c r="IL487" s="460"/>
      <c r="IM487" s="443"/>
      <c r="IN487" s="443"/>
      <c r="IO487" s="443"/>
      <c r="IP487" s="443"/>
      <c r="IQ487" s="443"/>
      <c r="IR487" s="443"/>
      <c r="IS487" s="443"/>
      <c r="IT487" s="443"/>
      <c r="IU487" s="460"/>
      <c r="IV487" s="443"/>
      <c r="IW487" s="443"/>
      <c r="IX487" s="443"/>
      <c r="IY487" s="443"/>
      <c r="IZ487" s="443"/>
      <c r="JA487" s="443"/>
      <c r="JB487" s="443"/>
      <c r="JC487" s="443"/>
      <c r="JD487" s="460"/>
      <c r="JE487" s="443"/>
      <c r="JF487" s="443"/>
      <c r="JG487" s="443"/>
      <c r="JH487" s="443"/>
      <c r="JI487" s="443"/>
      <c r="JJ487" s="443"/>
      <c r="JK487" s="443"/>
      <c r="JL487" s="443"/>
      <c r="JM487" s="460"/>
      <c r="JN487" s="443"/>
      <c r="JO487" s="443"/>
      <c r="JP487" s="443"/>
      <c r="JQ487" s="443"/>
      <c r="JR487" s="443"/>
      <c r="JS487" s="443"/>
      <c r="JT487" s="443"/>
      <c r="JU487" s="443"/>
      <c r="JV487" s="460"/>
      <c r="JW487" s="443"/>
      <c r="JX487" s="443"/>
      <c r="JY487" s="443"/>
      <c r="JZ487" s="443"/>
      <c r="KA487" s="443"/>
      <c r="KB487" s="443"/>
      <c r="KC487" s="443"/>
      <c r="KD487" s="443"/>
      <c r="KE487" s="460"/>
      <c r="KF487" s="443"/>
      <c r="KG487" s="443"/>
      <c r="KH487" s="443"/>
      <c r="KI487" s="443"/>
      <c r="KJ487" s="443"/>
      <c r="KK487" s="443"/>
      <c r="KL487" s="443"/>
      <c r="KM487" s="443"/>
      <c r="KN487" s="460"/>
      <c r="KO487" s="443"/>
      <c r="KP487" s="443"/>
      <c r="KQ487" s="443"/>
      <c r="KR487" s="443"/>
      <c r="KS487" s="443"/>
      <c r="KT487" s="443"/>
      <c r="KU487" s="443"/>
      <c r="KV487" s="443"/>
      <c r="KW487" s="460"/>
      <c r="KX487" s="443"/>
      <c r="KY487" s="443"/>
      <c r="KZ487" s="443"/>
      <c r="LA487" s="443"/>
      <c r="LB487" s="443"/>
      <c r="LC487" s="443"/>
      <c r="LD487" s="443"/>
      <c r="LE487" s="443"/>
      <c r="LF487" s="460"/>
      <c r="LG487" s="443"/>
      <c r="LH487" s="443"/>
      <c r="LI487" s="443"/>
      <c r="LJ487" s="443"/>
      <c r="LK487" s="443"/>
      <c r="LL487" s="443"/>
      <c r="LM487" s="443"/>
      <c r="LN487" s="443"/>
      <c r="LO487" s="460"/>
      <c r="LP487" s="443"/>
      <c r="LQ487" s="443"/>
      <c r="LR487" s="443"/>
      <c r="LS487" s="443"/>
      <c r="LT487" s="443"/>
      <c r="LU487" s="443"/>
      <c r="LV487" s="443"/>
      <c r="LW487" s="443"/>
      <c r="LX487" s="460"/>
      <c r="LY487" s="443"/>
      <c r="LZ487" s="443"/>
      <c r="MA487" s="443"/>
      <c r="MB487" s="443"/>
      <c r="MC487" s="443"/>
      <c r="MD487" s="443"/>
      <c r="ME487" s="443"/>
      <c r="MF487" s="443"/>
      <c r="MG487" s="460"/>
      <c r="MH487" s="443"/>
      <c r="MI487" s="443"/>
      <c r="MJ487" s="443"/>
      <c r="MK487" s="443"/>
      <c r="ML487" s="443"/>
      <c r="MM487" s="443"/>
      <c r="MN487" s="443"/>
      <c r="MO487" s="443"/>
      <c r="MP487" s="460"/>
      <c r="MQ487" s="443"/>
      <c r="MR487" s="443"/>
      <c r="MS487" s="443"/>
      <c r="MT487" s="443"/>
      <c r="MU487" s="443"/>
      <c r="MV487" s="443"/>
      <c r="MW487" s="443"/>
      <c r="MX487" s="443"/>
      <c r="MY487" s="460"/>
      <c r="MZ487" s="443"/>
      <c r="NA487" s="443"/>
      <c r="NB487" s="443"/>
      <c r="NC487" s="443"/>
      <c r="ND487" s="443"/>
      <c r="NE487" s="443"/>
      <c r="NF487" s="443"/>
      <c r="NG487" s="443"/>
      <c r="NH487" s="460"/>
    </row>
    <row r="488" spans="1:372" ht="18">
      <c r="A488" s="443"/>
      <c r="C488" s="460"/>
      <c r="E488" s="444"/>
      <c r="F488" s="443"/>
      <c r="G488" s="443"/>
      <c r="H488" s="443"/>
      <c r="I488" s="443"/>
      <c r="J488" s="443"/>
      <c r="K488" s="443"/>
      <c r="L488" s="460"/>
      <c r="M488" s="443"/>
      <c r="N488" s="443"/>
      <c r="O488" s="443"/>
      <c r="P488" s="443"/>
      <c r="Q488" s="443"/>
      <c r="R488" s="443"/>
      <c r="S488" s="443"/>
      <c r="T488" s="443"/>
      <c r="U488" s="460"/>
      <c r="V488" s="443"/>
      <c r="W488" s="443"/>
      <c r="X488" s="443"/>
      <c r="Y488" s="443"/>
      <c r="Z488" s="443"/>
      <c r="AA488" s="443"/>
      <c r="AB488" s="443"/>
      <c r="AC488" s="443"/>
      <c r="AD488" s="460"/>
      <c r="AE488" s="443"/>
      <c r="AF488" s="443"/>
      <c r="AG488" s="443"/>
      <c r="AH488" s="443"/>
      <c r="AI488" s="443"/>
      <c r="AJ488" s="443"/>
      <c r="AK488" s="443"/>
      <c r="AL488" s="443"/>
      <c r="AM488" s="460"/>
      <c r="AN488" s="441"/>
      <c r="AO488" s="446"/>
      <c r="AP488" s="681"/>
      <c r="AQ488" s="446"/>
      <c r="AR488" s="446"/>
      <c r="AS488" s="443"/>
      <c r="AT488" s="443"/>
      <c r="AU488" s="443"/>
      <c r="AV488" s="460"/>
      <c r="AW488" s="441"/>
      <c r="AX488" s="24"/>
      <c r="AY488" s="668"/>
      <c r="AZ488" s="24"/>
      <c r="BB488" s="443"/>
      <c r="BC488" s="24"/>
      <c r="BD488" s="443"/>
      <c r="BE488" s="460"/>
      <c r="BF488" s="52"/>
      <c r="BG488" s="443"/>
      <c r="BH488" s="443"/>
      <c r="BI488" s="212"/>
      <c r="BJ488" s="443"/>
      <c r="BK488" s="443"/>
      <c r="BL488" s="443"/>
      <c r="BM488" s="443"/>
      <c r="BN488" s="460"/>
      <c r="BO488" s="443"/>
      <c r="BP488" s="443"/>
      <c r="BQ488" s="443"/>
      <c r="BR488" s="443"/>
      <c r="BS488" s="443"/>
      <c r="BT488" s="443"/>
      <c r="BU488" s="443"/>
      <c r="BV488" s="443"/>
      <c r="BW488" s="460"/>
      <c r="BX488" s="443"/>
      <c r="BY488" s="443"/>
      <c r="BZ488" s="443"/>
      <c r="CA488" s="443"/>
      <c r="CB488" s="443"/>
      <c r="CC488" s="443"/>
      <c r="CD488" s="443"/>
      <c r="CE488" s="443"/>
      <c r="CF488" s="460"/>
      <c r="CG488" s="443"/>
      <c r="CH488" s="443"/>
      <c r="CI488" s="443"/>
      <c r="CJ488" s="443"/>
      <c r="CK488" s="443"/>
      <c r="CL488" s="443"/>
      <c r="CM488" s="443"/>
      <c r="CN488" s="443"/>
      <c r="CO488" s="460"/>
      <c r="CP488" s="443"/>
      <c r="CQ488" s="443"/>
      <c r="CR488" s="443"/>
      <c r="CS488" s="443"/>
      <c r="CT488" s="443"/>
      <c r="CU488" s="443"/>
      <c r="CV488" s="443"/>
      <c r="CW488" s="443"/>
      <c r="CX488" s="460"/>
      <c r="CY488" s="443"/>
      <c r="CZ488" s="443"/>
      <c r="DA488" s="443"/>
      <c r="DB488" s="443"/>
      <c r="DC488" s="443"/>
      <c r="DD488" s="443"/>
      <c r="DE488" s="443"/>
      <c r="DF488" s="443"/>
      <c r="DG488" s="460"/>
      <c r="DH488" s="443"/>
      <c r="DI488" s="443"/>
      <c r="DJ488" s="443"/>
      <c r="DK488" s="443"/>
      <c r="DL488" s="443"/>
      <c r="DM488" s="443"/>
      <c r="DN488" s="443"/>
      <c r="DO488" s="443"/>
      <c r="DP488" s="460"/>
      <c r="DQ488" s="443"/>
      <c r="DR488" s="443"/>
      <c r="DS488" s="443"/>
      <c r="DT488" s="443"/>
      <c r="DU488" s="443"/>
      <c r="DV488" s="443"/>
      <c r="DW488" s="443"/>
      <c r="DX488" s="443"/>
      <c r="DY488" s="460"/>
      <c r="DZ488" s="443"/>
      <c r="EA488" s="443"/>
      <c r="EB488" s="443"/>
      <c r="EC488" s="443"/>
      <c r="ED488" s="443"/>
      <c r="EE488" s="443"/>
      <c r="EF488" s="443"/>
      <c r="EG488" s="443"/>
      <c r="EH488" s="460"/>
      <c r="EI488" s="443"/>
      <c r="EJ488" s="443"/>
      <c r="EK488" s="443"/>
      <c r="EL488" s="443"/>
      <c r="EM488" s="443"/>
      <c r="EN488" s="443"/>
      <c r="EO488" s="443"/>
      <c r="EP488" s="443"/>
      <c r="EQ488" s="460"/>
      <c r="ER488" s="443"/>
      <c r="ES488" s="443"/>
      <c r="ET488" s="443"/>
      <c r="EU488" s="443"/>
      <c r="EV488" s="443"/>
      <c r="EW488" s="443"/>
      <c r="EX488" s="443"/>
      <c r="EY488" s="443"/>
      <c r="EZ488" s="460"/>
      <c r="FA488" s="443"/>
      <c r="FB488" s="443"/>
      <c r="FC488" s="443"/>
      <c r="FD488" s="443"/>
      <c r="FE488" s="443"/>
      <c r="FF488" s="443"/>
      <c r="FG488" s="443"/>
      <c r="FH488" s="443"/>
      <c r="FI488" s="460"/>
      <c r="FJ488" s="443"/>
      <c r="FK488" s="443"/>
      <c r="FL488" s="443"/>
      <c r="FM488" s="443"/>
      <c r="FN488" s="443"/>
      <c r="FO488" s="443"/>
      <c r="FP488" s="443"/>
      <c r="FQ488" s="443"/>
      <c r="FR488" s="460"/>
      <c r="FS488" s="443"/>
      <c r="FT488" s="443"/>
      <c r="FU488" s="443"/>
      <c r="FV488" s="443"/>
      <c r="FW488" s="443"/>
      <c r="FX488" s="443"/>
      <c r="FY488" s="443"/>
      <c r="FZ488" s="443"/>
      <c r="GA488" s="460"/>
      <c r="GB488" s="443"/>
      <c r="GC488" s="443"/>
      <c r="GD488" s="443"/>
      <c r="GE488" s="443"/>
      <c r="GF488" s="443"/>
      <c r="GG488" s="443"/>
      <c r="GH488" s="443"/>
      <c r="GI488" s="443"/>
      <c r="GJ488" s="460"/>
      <c r="GK488" s="443"/>
      <c r="GL488" s="443"/>
      <c r="GM488" s="443"/>
      <c r="GN488" s="443"/>
      <c r="GO488" s="443"/>
      <c r="GP488" s="443"/>
      <c r="GQ488" s="443"/>
      <c r="GR488" s="443"/>
      <c r="GS488" s="460"/>
      <c r="GT488" s="443"/>
      <c r="GU488" s="443"/>
      <c r="GV488" s="443"/>
      <c r="GW488" s="443"/>
      <c r="GX488" s="443"/>
      <c r="GY488" s="443"/>
      <c r="GZ488" s="443"/>
      <c r="HA488" s="443"/>
      <c r="HB488" s="460"/>
      <c r="HC488" s="443"/>
      <c r="HD488" s="443"/>
      <c r="HE488" s="443"/>
      <c r="HF488" s="443"/>
      <c r="HG488" s="443"/>
      <c r="HH488" s="443"/>
      <c r="HI488" s="443"/>
      <c r="HJ488" s="443"/>
      <c r="HK488" s="460"/>
      <c r="HL488" s="443"/>
      <c r="HM488" s="443"/>
      <c r="HN488" s="443"/>
      <c r="HO488" s="443"/>
      <c r="HP488" s="443"/>
      <c r="HQ488" s="443"/>
      <c r="HR488" s="443"/>
      <c r="HS488" s="443"/>
      <c r="HT488" s="460"/>
      <c r="HU488" s="443"/>
      <c r="HV488" s="443"/>
      <c r="HW488" s="443"/>
      <c r="HX488" s="443"/>
      <c r="HY488" s="443"/>
      <c r="HZ488" s="443"/>
      <c r="IA488" s="443"/>
      <c r="IB488" s="443"/>
      <c r="IC488" s="460"/>
      <c r="ID488" s="443"/>
      <c r="IE488" s="443"/>
      <c r="IF488" s="443"/>
      <c r="IG488" s="443"/>
      <c r="IH488" s="443"/>
      <c r="II488" s="443"/>
      <c r="IJ488" s="443"/>
      <c r="IK488" s="443"/>
      <c r="IL488" s="460"/>
      <c r="IM488" s="443"/>
      <c r="IN488" s="443"/>
      <c r="IO488" s="443"/>
      <c r="IP488" s="443"/>
      <c r="IQ488" s="443"/>
      <c r="IR488" s="443"/>
      <c r="IS488" s="443"/>
      <c r="IT488" s="443"/>
      <c r="IU488" s="460"/>
      <c r="IV488" s="443"/>
      <c r="IW488" s="443"/>
      <c r="IX488" s="443"/>
      <c r="IY488" s="443"/>
      <c r="IZ488" s="443"/>
      <c r="JA488" s="443"/>
      <c r="JB488" s="443"/>
      <c r="JC488" s="443"/>
      <c r="JD488" s="460"/>
      <c r="JE488" s="443"/>
      <c r="JF488" s="443"/>
      <c r="JG488" s="443"/>
      <c r="JH488" s="443"/>
      <c r="JI488" s="443"/>
      <c r="JJ488" s="443"/>
      <c r="JK488" s="443"/>
      <c r="JL488" s="443"/>
      <c r="JM488" s="460"/>
      <c r="JN488" s="443"/>
      <c r="JO488" s="443"/>
      <c r="JP488" s="443"/>
      <c r="JQ488" s="443"/>
      <c r="JR488" s="443"/>
      <c r="JS488" s="443"/>
      <c r="JT488" s="443"/>
      <c r="JU488" s="443"/>
      <c r="JV488" s="460"/>
      <c r="JW488" s="443"/>
      <c r="JX488" s="443"/>
      <c r="JY488" s="443"/>
      <c r="JZ488" s="443"/>
      <c r="KA488" s="443"/>
      <c r="KB488" s="443"/>
      <c r="KC488" s="443"/>
      <c r="KD488" s="443"/>
      <c r="KE488" s="460"/>
      <c r="KF488" s="443"/>
      <c r="KG488" s="443"/>
      <c r="KH488" s="443"/>
      <c r="KI488" s="443"/>
      <c r="KJ488" s="443"/>
      <c r="KK488" s="443"/>
      <c r="KL488" s="443"/>
      <c r="KM488" s="443"/>
      <c r="KN488" s="460"/>
      <c r="KO488" s="443"/>
      <c r="KP488" s="443"/>
      <c r="KQ488" s="443"/>
      <c r="KR488" s="443"/>
      <c r="KS488" s="443"/>
      <c r="KT488" s="443"/>
      <c r="KU488" s="443"/>
      <c r="KV488" s="443"/>
      <c r="KW488" s="460"/>
      <c r="KX488" s="443"/>
      <c r="KY488" s="443"/>
      <c r="KZ488" s="443"/>
      <c r="LA488" s="443"/>
      <c r="LB488" s="443"/>
      <c r="LC488" s="443"/>
      <c r="LD488" s="443"/>
      <c r="LE488" s="443"/>
      <c r="LF488" s="460"/>
      <c r="LG488" s="443"/>
      <c r="LH488" s="443"/>
      <c r="LI488" s="443"/>
      <c r="LJ488" s="443"/>
      <c r="LK488" s="443"/>
      <c r="LL488" s="443"/>
      <c r="LM488" s="443"/>
      <c r="LN488" s="443"/>
      <c r="LO488" s="460"/>
      <c r="LP488" s="443"/>
      <c r="LQ488" s="443"/>
      <c r="LR488" s="443"/>
      <c r="LS488" s="443"/>
      <c r="LT488" s="443"/>
      <c r="LU488" s="443"/>
      <c r="LV488" s="443"/>
      <c r="LW488" s="443"/>
      <c r="LX488" s="460"/>
      <c r="LY488" s="443"/>
      <c r="LZ488" s="443"/>
      <c r="MA488" s="443"/>
      <c r="MB488" s="443"/>
      <c r="MC488" s="443"/>
      <c r="MD488" s="443"/>
      <c r="ME488" s="443"/>
      <c r="MF488" s="443"/>
      <c r="MG488" s="460"/>
      <c r="MH488" s="443"/>
      <c r="MI488" s="443"/>
      <c r="MJ488" s="443"/>
      <c r="MK488" s="443"/>
      <c r="ML488" s="443"/>
      <c r="MM488" s="443"/>
      <c r="MN488" s="443"/>
      <c r="MO488" s="443"/>
      <c r="MP488" s="460"/>
      <c r="MQ488" s="443"/>
      <c r="MR488" s="443"/>
      <c r="MS488" s="443"/>
      <c r="MT488" s="443"/>
      <c r="MU488" s="443"/>
      <c r="MV488" s="443"/>
      <c r="MW488" s="443"/>
      <c r="MX488" s="443"/>
      <c r="MY488" s="460"/>
      <c r="MZ488" s="443"/>
      <c r="NA488" s="443"/>
      <c r="NB488" s="443"/>
      <c r="NC488" s="443"/>
      <c r="ND488" s="443"/>
      <c r="NE488" s="443"/>
      <c r="NF488" s="443"/>
      <c r="NG488" s="443"/>
      <c r="NH488" s="460"/>
    </row>
    <row r="489" spans="1:372" ht="18">
      <c r="A489" s="443"/>
      <c r="C489" s="460"/>
      <c r="E489" s="444"/>
      <c r="F489" s="443"/>
      <c r="G489" s="443"/>
      <c r="H489" s="443"/>
      <c r="I489" s="443"/>
      <c r="J489" s="443"/>
      <c r="K489" s="443"/>
      <c r="L489" s="460"/>
      <c r="M489" s="443"/>
      <c r="N489" s="443"/>
      <c r="O489" s="443"/>
      <c r="P489" s="443"/>
      <c r="Q489" s="443"/>
      <c r="R489" s="443"/>
      <c r="S489" s="443"/>
      <c r="T489" s="443"/>
      <c r="U489" s="460"/>
      <c r="V489" s="443"/>
      <c r="W489" s="443"/>
      <c r="X489" s="443"/>
      <c r="Y489" s="443"/>
      <c r="Z489" s="443"/>
      <c r="AA489" s="443"/>
      <c r="AB489" s="443"/>
      <c r="AC489" s="443"/>
      <c r="AD489" s="460"/>
      <c r="AE489" s="443"/>
      <c r="AF489" s="443"/>
      <c r="AG489" s="443"/>
      <c r="AH489" s="443"/>
      <c r="AI489" s="443"/>
      <c r="AJ489" s="443"/>
      <c r="AK489" s="443"/>
      <c r="AL489" s="443"/>
      <c r="AM489" s="460"/>
      <c r="AN489" s="446"/>
      <c r="AO489" s="446"/>
      <c r="AP489" s="681"/>
      <c r="AQ489" s="446"/>
      <c r="AR489" s="446"/>
      <c r="AS489" s="443"/>
      <c r="AT489" s="443"/>
      <c r="AU489" s="443"/>
      <c r="AV489" s="460"/>
      <c r="AW489" s="446"/>
      <c r="AX489" s="24"/>
      <c r="AY489" s="668"/>
      <c r="AZ489" s="24"/>
      <c r="BB489" s="443"/>
      <c r="BC489" s="24"/>
      <c r="BD489" s="443"/>
      <c r="BE489" s="460"/>
      <c r="BF489" s="305"/>
      <c r="BG489" s="443"/>
      <c r="BH489" s="443"/>
      <c r="BI489" s="212"/>
      <c r="BJ489" s="443"/>
      <c r="BK489" s="443"/>
      <c r="BL489" s="443"/>
      <c r="BM489" s="443"/>
      <c r="BN489" s="460"/>
      <c r="BO489" s="443"/>
      <c r="BP489" s="443"/>
      <c r="BQ489" s="443"/>
      <c r="BR489" s="443"/>
      <c r="BS489" s="443"/>
      <c r="BT489" s="443"/>
      <c r="BU489" s="443"/>
      <c r="BV489" s="443"/>
      <c r="BW489" s="460"/>
      <c r="BX489" s="443"/>
      <c r="BY489" s="443"/>
      <c r="BZ489" s="443"/>
      <c r="CA489" s="443"/>
      <c r="CB489" s="443"/>
      <c r="CC489" s="443"/>
      <c r="CD489" s="443"/>
      <c r="CE489" s="443"/>
      <c r="CF489" s="460"/>
      <c r="CG489" s="443"/>
      <c r="CH489" s="443"/>
      <c r="CI489" s="443"/>
      <c r="CJ489" s="443"/>
      <c r="CK489" s="443"/>
      <c r="CL489" s="443"/>
      <c r="CM489" s="443"/>
      <c r="CN489" s="443"/>
      <c r="CO489" s="460"/>
      <c r="CP489" s="443"/>
      <c r="CQ489" s="443"/>
      <c r="CR489" s="443"/>
      <c r="CS489" s="443"/>
      <c r="CT489" s="443"/>
      <c r="CU489" s="443"/>
      <c r="CV489" s="443"/>
      <c r="CW489" s="443"/>
      <c r="CX489" s="460"/>
      <c r="CY489" s="443"/>
      <c r="CZ489" s="443"/>
      <c r="DA489" s="443"/>
      <c r="DB489" s="443"/>
      <c r="DC489" s="443"/>
      <c r="DD489" s="443"/>
      <c r="DE489" s="443"/>
      <c r="DF489" s="443"/>
      <c r="DG489" s="460"/>
      <c r="DH489" s="443"/>
      <c r="DI489" s="443"/>
      <c r="DJ489" s="443"/>
      <c r="DK489" s="443"/>
      <c r="DL489" s="443"/>
      <c r="DM489" s="443"/>
      <c r="DN489" s="443"/>
      <c r="DO489" s="443"/>
      <c r="DP489" s="460"/>
      <c r="DQ489" s="443"/>
      <c r="DR489" s="443"/>
      <c r="DS489" s="443"/>
      <c r="DT489" s="443"/>
      <c r="DU489" s="443"/>
      <c r="DV489" s="443"/>
      <c r="DW489" s="443"/>
      <c r="DX489" s="443"/>
      <c r="DY489" s="460"/>
      <c r="DZ489" s="443"/>
      <c r="EA489" s="443"/>
      <c r="EB489" s="443"/>
      <c r="EC489" s="443"/>
      <c r="ED489" s="443"/>
      <c r="EE489" s="443"/>
      <c r="EF489" s="443"/>
      <c r="EG489" s="443"/>
      <c r="EH489" s="460"/>
      <c r="EI489" s="443"/>
      <c r="EJ489" s="443"/>
      <c r="EK489" s="443"/>
      <c r="EL489" s="443"/>
      <c r="EM489" s="443"/>
      <c r="EN489" s="443"/>
      <c r="EO489" s="443"/>
      <c r="EP489" s="443"/>
      <c r="EQ489" s="460"/>
      <c r="ER489" s="443"/>
      <c r="ES489" s="443"/>
      <c r="ET489" s="443"/>
      <c r="EU489" s="443"/>
      <c r="EV489" s="443"/>
      <c r="EW489" s="443"/>
      <c r="EX489" s="443"/>
      <c r="EY489" s="443"/>
      <c r="EZ489" s="460"/>
      <c r="FA489" s="443"/>
      <c r="FB489" s="443"/>
      <c r="FC489" s="443"/>
      <c r="FD489" s="443"/>
      <c r="FE489" s="443"/>
      <c r="FF489" s="443"/>
      <c r="FG489" s="443"/>
      <c r="FH489" s="443"/>
      <c r="FI489" s="460"/>
      <c r="FJ489" s="443"/>
      <c r="FK489" s="443"/>
      <c r="FL489" s="443"/>
      <c r="FM489" s="443"/>
      <c r="FN489" s="443"/>
      <c r="FO489" s="443"/>
      <c r="FP489" s="443"/>
      <c r="FQ489" s="443"/>
      <c r="FR489" s="460"/>
      <c r="FS489" s="443"/>
      <c r="FT489" s="443"/>
      <c r="FU489" s="443"/>
      <c r="FV489" s="443"/>
      <c r="FW489" s="443"/>
      <c r="FX489" s="443"/>
      <c r="FY489" s="443"/>
      <c r="FZ489" s="443"/>
      <c r="GA489" s="460"/>
      <c r="GB489" s="443"/>
      <c r="GC489" s="443"/>
      <c r="GD489" s="443"/>
      <c r="GE489" s="443"/>
      <c r="GF489" s="443"/>
      <c r="GG489" s="443"/>
      <c r="GH489" s="443"/>
      <c r="GI489" s="443"/>
      <c r="GJ489" s="460"/>
      <c r="GK489" s="443"/>
      <c r="GL489" s="443"/>
      <c r="GM489" s="443"/>
      <c r="GN489" s="443"/>
      <c r="GO489" s="443"/>
      <c r="GP489" s="443"/>
      <c r="GQ489" s="443"/>
      <c r="GR489" s="443"/>
      <c r="GS489" s="460"/>
      <c r="GT489" s="443"/>
      <c r="GU489" s="443"/>
      <c r="GV489" s="443"/>
      <c r="GW489" s="443"/>
      <c r="GX489" s="443"/>
      <c r="GY489" s="443"/>
      <c r="GZ489" s="443"/>
      <c r="HA489" s="443"/>
      <c r="HB489" s="460"/>
      <c r="HC489" s="443"/>
      <c r="HD489" s="443"/>
      <c r="HE489" s="443"/>
      <c r="HF489" s="443"/>
      <c r="HG489" s="443"/>
      <c r="HH489" s="443"/>
      <c r="HI489" s="443"/>
      <c r="HJ489" s="443"/>
      <c r="HK489" s="460"/>
      <c r="HL489" s="443"/>
      <c r="HM489" s="443"/>
      <c r="HN489" s="443"/>
      <c r="HO489" s="443"/>
      <c r="HP489" s="443"/>
      <c r="HQ489" s="443"/>
      <c r="HR489" s="443"/>
      <c r="HS489" s="443"/>
      <c r="HT489" s="460"/>
      <c r="HU489" s="443"/>
      <c r="HV489" s="443"/>
      <c r="HW489" s="443"/>
      <c r="HX489" s="443"/>
      <c r="HY489" s="443"/>
      <c r="HZ489" s="443"/>
      <c r="IA489" s="443"/>
      <c r="IB489" s="443"/>
      <c r="IC489" s="460"/>
      <c r="ID489" s="443"/>
      <c r="IE489" s="443"/>
      <c r="IF489" s="443"/>
      <c r="IG489" s="443"/>
      <c r="IH489" s="443"/>
      <c r="II489" s="443"/>
      <c r="IJ489" s="443"/>
      <c r="IK489" s="443"/>
      <c r="IL489" s="460"/>
      <c r="IM489" s="443"/>
      <c r="IN489" s="443"/>
      <c r="IO489" s="443"/>
      <c r="IP489" s="443"/>
      <c r="IQ489" s="443"/>
      <c r="IR489" s="443"/>
      <c r="IS489" s="443"/>
      <c r="IT489" s="443"/>
      <c r="IU489" s="460"/>
      <c r="IV489" s="443"/>
      <c r="IW489" s="443"/>
      <c r="IX489" s="443"/>
      <c r="IY489" s="443"/>
      <c r="IZ489" s="443"/>
      <c r="JA489" s="443"/>
      <c r="JB489" s="443"/>
      <c r="JC489" s="443"/>
      <c r="JD489" s="460"/>
      <c r="JE489" s="443"/>
      <c r="JF489" s="443"/>
      <c r="JG489" s="443"/>
      <c r="JH489" s="443"/>
      <c r="JI489" s="443"/>
      <c r="JJ489" s="443"/>
      <c r="JK489" s="443"/>
      <c r="JL489" s="443"/>
      <c r="JM489" s="460"/>
      <c r="JN489" s="443"/>
      <c r="JO489" s="443"/>
      <c r="JP489" s="443"/>
      <c r="JQ489" s="443"/>
      <c r="JR489" s="443"/>
      <c r="JS489" s="443"/>
      <c r="JT489" s="443"/>
      <c r="JU489" s="443"/>
      <c r="JV489" s="460"/>
      <c r="JW489" s="443"/>
      <c r="JX489" s="443"/>
      <c r="JY489" s="443"/>
      <c r="JZ489" s="443"/>
      <c r="KA489" s="443"/>
      <c r="KB489" s="443"/>
      <c r="KC489" s="443"/>
      <c r="KD489" s="443"/>
      <c r="KE489" s="460"/>
      <c r="KF489" s="443"/>
      <c r="KG489" s="443"/>
      <c r="KH489" s="443"/>
      <c r="KI489" s="443"/>
      <c r="KJ489" s="443"/>
      <c r="KK489" s="443"/>
      <c r="KL489" s="443"/>
      <c r="KM489" s="443"/>
      <c r="KN489" s="460"/>
      <c r="KO489" s="443"/>
      <c r="KP489" s="443"/>
      <c r="KQ489" s="443"/>
      <c r="KR489" s="443"/>
      <c r="KS489" s="443"/>
      <c r="KT489" s="443"/>
      <c r="KU489" s="443"/>
      <c r="KV489" s="443"/>
      <c r="KW489" s="460"/>
      <c r="KX489" s="443"/>
      <c r="KY489" s="443"/>
      <c r="KZ489" s="443"/>
      <c r="LA489" s="443"/>
      <c r="LB489" s="443"/>
      <c r="LC489" s="443"/>
      <c r="LD489" s="443"/>
      <c r="LE489" s="443"/>
      <c r="LF489" s="460"/>
      <c r="LG489" s="443"/>
      <c r="LH489" s="443"/>
      <c r="LI489" s="443"/>
      <c r="LJ489" s="443"/>
      <c r="LK489" s="443"/>
      <c r="LL489" s="443"/>
      <c r="LM489" s="443"/>
      <c r="LN489" s="443"/>
      <c r="LO489" s="460"/>
      <c r="LP489" s="443"/>
      <c r="LQ489" s="443"/>
      <c r="LR489" s="443"/>
      <c r="LS489" s="443"/>
      <c r="LT489" s="443"/>
      <c r="LU489" s="443"/>
      <c r="LV489" s="443"/>
      <c r="LW489" s="443"/>
      <c r="LX489" s="460"/>
      <c r="LY489" s="443"/>
      <c r="LZ489" s="443"/>
      <c r="MA489" s="443"/>
      <c r="MB489" s="443"/>
      <c r="MC489" s="443"/>
      <c r="MD489" s="443"/>
      <c r="ME489" s="443"/>
      <c r="MF489" s="443"/>
      <c r="MG489" s="460"/>
      <c r="MH489" s="443"/>
      <c r="MI489" s="443"/>
      <c r="MJ489" s="443"/>
      <c r="MK489" s="443"/>
      <c r="ML489" s="443"/>
      <c r="MM489" s="443"/>
      <c r="MN489" s="443"/>
      <c r="MO489" s="443"/>
      <c r="MP489" s="460"/>
      <c r="MQ489" s="443"/>
      <c r="MR489" s="443"/>
      <c r="MS489" s="443"/>
      <c r="MT489" s="443"/>
      <c r="MU489" s="443"/>
      <c r="MV489" s="443"/>
      <c r="MW489" s="443"/>
      <c r="MX489" s="443"/>
      <c r="MY489" s="460"/>
      <c r="MZ489" s="443"/>
      <c r="NA489" s="443"/>
      <c r="NB489" s="443"/>
      <c r="NC489" s="443"/>
      <c r="ND489" s="443"/>
      <c r="NE489" s="443"/>
      <c r="NF489" s="443"/>
      <c r="NG489" s="443"/>
      <c r="NH489" s="460"/>
    </row>
    <row r="490" spans="1:372" ht="18">
      <c r="A490" s="443"/>
      <c r="C490" s="460"/>
      <c r="E490" s="444"/>
      <c r="F490" s="443"/>
      <c r="G490" s="443"/>
      <c r="H490" s="443"/>
      <c r="I490" s="443"/>
      <c r="J490" s="443"/>
      <c r="K490" s="443"/>
      <c r="L490" s="460"/>
      <c r="M490" s="443"/>
      <c r="N490" s="443"/>
      <c r="O490" s="443"/>
      <c r="P490" s="443"/>
      <c r="Q490" s="443"/>
      <c r="R490" s="443"/>
      <c r="S490" s="443"/>
      <c r="T490" s="443"/>
      <c r="U490" s="460"/>
      <c r="V490" s="443"/>
      <c r="W490" s="443"/>
      <c r="X490" s="443"/>
      <c r="Y490" s="443"/>
      <c r="Z490" s="443"/>
      <c r="AA490" s="443"/>
      <c r="AB490" s="443"/>
      <c r="AC490" s="443"/>
      <c r="AD490" s="460"/>
      <c r="AE490" s="443"/>
      <c r="AF490" s="443"/>
      <c r="AG490" s="443"/>
      <c r="AH490" s="443"/>
      <c r="AI490" s="443"/>
      <c r="AJ490" s="443"/>
      <c r="AK490" s="443"/>
      <c r="AL490" s="443"/>
      <c r="AM490" s="460"/>
      <c r="AN490" s="446"/>
      <c r="AO490" s="446"/>
      <c r="AP490" s="681"/>
      <c r="AQ490" s="446"/>
      <c r="AR490" s="446"/>
      <c r="AS490" s="443"/>
      <c r="AT490" s="443"/>
      <c r="AU490" s="443"/>
      <c r="AV490" s="460"/>
      <c r="AW490" s="441"/>
      <c r="AX490" s="24"/>
      <c r="AY490" s="668"/>
      <c r="AZ490" s="24"/>
      <c r="BB490" s="443"/>
      <c r="BC490" s="24"/>
      <c r="BD490" s="443"/>
      <c r="BE490" s="460"/>
      <c r="BF490" s="52"/>
      <c r="BG490" s="443"/>
      <c r="BH490" s="443"/>
      <c r="BI490" s="212"/>
      <c r="BJ490" s="443"/>
      <c r="BK490" s="443"/>
      <c r="BL490" s="443"/>
      <c r="BM490" s="443"/>
      <c r="BN490" s="460"/>
      <c r="BO490" s="443"/>
      <c r="BP490" s="443"/>
      <c r="BQ490" s="443"/>
      <c r="BR490" s="443"/>
      <c r="BS490" s="443"/>
      <c r="BT490" s="443"/>
      <c r="BU490" s="443"/>
      <c r="BV490" s="443"/>
      <c r="BW490" s="460"/>
      <c r="BX490" s="443"/>
      <c r="BY490" s="443"/>
      <c r="BZ490" s="443"/>
      <c r="CA490" s="443"/>
      <c r="CB490" s="443"/>
      <c r="CC490" s="443"/>
      <c r="CD490" s="443"/>
      <c r="CE490" s="443"/>
      <c r="CF490" s="460"/>
      <c r="CG490" s="443"/>
      <c r="CH490" s="443"/>
      <c r="CI490" s="443"/>
      <c r="CJ490" s="443"/>
      <c r="CK490" s="443"/>
      <c r="CL490" s="443"/>
      <c r="CM490" s="443"/>
      <c r="CN490" s="443"/>
      <c r="CO490" s="460"/>
      <c r="CP490" s="443"/>
      <c r="CQ490" s="443"/>
      <c r="CR490" s="443"/>
      <c r="CS490" s="443"/>
      <c r="CT490" s="443"/>
      <c r="CU490" s="443"/>
      <c r="CV490" s="443"/>
      <c r="CW490" s="443"/>
      <c r="CX490" s="460"/>
      <c r="CY490" s="443"/>
      <c r="CZ490" s="443"/>
      <c r="DA490" s="443"/>
      <c r="DB490" s="443"/>
      <c r="DC490" s="443"/>
      <c r="DD490" s="443"/>
      <c r="DE490" s="443"/>
      <c r="DF490" s="443"/>
      <c r="DG490" s="460"/>
      <c r="DH490" s="443"/>
      <c r="DI490" s="443"/>
      <c r="DJ490" s="443"/>
      <c r="DK490" s="443"/>
      <c r="DL490" s="443"/>
      <c r="DM490" s="443"/>
      <c r="DN490" s="443"/>
      <c r="DO490" s="443"/>
      <c r="DP490" s="460"/>
      <c r="DQ490" s="443"/>
      <c r="DR490" s="443"/>
      <c r="DS490" s="443"/>
      <c r="DT490" s="443"/>
      <c r="DU490" s="443"/>
      <c r="DV490" s="443"/>
      <c r="DW490" s="443"/>
      <c r="DX490" s="443"/>
      <c r="DY490" s="460"/>
      <c r="DZ490" s="443"/>
      <c r="EA490" s="443"/>
      <c r="EB490" s="443"/>
      <c r="EC490" s="443"/>
      <c r="ED490" s="443"/>
      <c r="EE490" s="443"/>
      <c r="EF490" s="443"/>
      <c r="EG490" s="443"/>
      <c r="EH490" s="460"/>
      <c r="EI490" s="443"/>
      <c r="EJ490" s="443"/>
      <c r="EK490" s="443"/>
      <c r="EL490" s="443"/>
      <c r="EM490" s="443"/>
      <c r="EN490" s="443"/>
      <c r="EO490" s="443"/>
      <c r="EP490" s="443"/>
      <c r="EQ490" s="460"/>
      <c r="ER490" s="443"/>
      <c r="ES490" s="443"/>
      <c r="ET490" s="443"/>
      <c r="EU490" s="443"/>
      <c r="EV490" s="443"/>
      <c r="EW490" s="443"/>
      <c r="EX490" s="443"/>
      <c r="EY490" s="443"/>
      <c r="EZ490" s="460"/>
      <c r="FA490" s="443"/>
      <c r="FB490" s="443"/>
      <c r="FC490" s="443"/>
      <c r="FD490" s="443"/>
      <c r="FE490" s="443"/>
      <c r="FF490" s="443"/>
      <c r="FG490" s="443"/>
      <c r="FH490" s="443"/>
      <c r="FI490" s="460"/>
      <c r="FJ490" s="443"/>
      <c r="FK490" s="443"/>
      <c r="FL490" s="443"/>
      <c r="FM490" s="443"/>
      <c r="FN490" s="443"/>
      <c r="FO490" s="443"/>
      <c r="FP490" s="443"/>
      <c r="FQ490" s="443"/>
      <c r="FR490" s="460"/>
      <c r="FS490" s="443"/>
      <c r="FT490" s="443"/>
      <c r="FU490" s="443"/>
      <c r="FV490" s="443"/>
      <c r="FW490" s="443"/>
      <c r="FX490" s="443"/>
      <c r="FY490" s="443"/>
      <c r="FZ490" s="443"/>
      <c r="GA490" s="460"/>
      <c r="GB490" s="443"/>
      <c r="GC490" s="443"/>
      <c r="GD490" s="443"/>
      <c r="GE490" s="443"/>
      <c r="GF490" s="443"/>
      <c r="GG490" s="443"/>
      <c r="GH490" s="443"/>
      <c r="GI490" s="443"/>
      <c r="GJ490" s="460"/>
      <c r="GK490" s="443"/>
      <c r="GL490" s="443"/>
      <c r="GM490" s="443"/>
      <c r="GN490" s="443"/>
      <c r="GO490" s="443"/>
      <c r="GP490" s="443"/>
      <c r="GQ490" s="443"/>
      <c r="GR490" s="443"/>
      <c r="GS490" s="460"/>
      <c r="GT490" s="443"/>
      <c r="GU490" s="443"/>
      <c r="GV490" s="443"/>
      <c r="GW490" s="443"/>
      <c r="GX490" s="443"/>
      <c r="GY490" s="443"/>
      <c r="GZ490" s="443"/>
      <c r="HA490" s="443"/>
      <c r="HB490" s="460"/>
      <c r="HC490" s="443"/>
      <c r="HD490" s="443"/>
      <c r="HE490" s="443"/>
      <c r="HF490" s="443"/>
      <c r="HG490" s="443"/>
      <c r="HH490" s="443"/>
      <c r="HI490" s="443"/>
      <c r="HJ490" s="443"/>
      <c r="HK490" s="460"/>
      <c r="HL490" s="443"/>
      <c r="HM490" s="443"/>
      <c r="HN490" s="443"/>
      <c r="HO490" s="443"/>
      <c r="HP490" s="443"/>
      <c r="HQ490" s="443"/>
      <c r="HR490" s="443"/>
      <c r="HS490" s="443"/>
      <c r="HT490" s="460"/>
      <c r="HU490" s="443"/>
      <c r="HV490" s="443"/>
      <c r="HW490" s="443"/>
      <c r="HX490" s="443"/>
      <c r="HY490" s="443"/>
      <c r="HZ490" s="443"/>
      <c r="IA490" s="443"/>
      <c r="IB490" s="443"/>
      <c r="IC490" s="460"/>
      <c r="ID490" s="443"/>
      <c r="IE490" s="443"/>
      <c r="IF490" s="443"/>
      <c r="IG490" s="443"/>
      <c r="IH490" s="443"/>
      <c r="II490" s="443"/>
      <c r="IJ490" s="443"/>
      <c r="IK490" s="443"/>
      <c r="IL490" s="460"/>
      <c r="IM490" s="443"/>
      <c r="IN490" s="443"/>
      <c r="IO490" s="443"/>
      <c r="IP490" s="443"/>
      <c r="IQ490" s="443"/>
      <c r="IR490" s="443"/>
      <c r="IS490" s="443"/>
      <c r="IT490" s="443"/>
      <c r="IU490" s="460"/>
      <c r="IV490" s="443"/>
      <c r="IW490" s="443"/>
      <c r="IX490" s="443"/>
      <c r="IY490" s="443"/>
      <c r="IZ490" s="443"/>
      <c r="JA490" s="443"/>
      <c r="JB490" s="443"/>
      <c r="JC490" s="443"/>
      <c r="JD490" s="460"/>
      <c r="JE490" s="443"/>
      <c r="JF490" s="443"/>
      <c r="JG490" s="443"/>
      <c r="JH490" s="443"/>
      <c r="JI490" s="443"/>
      <c r="JJ490" s="443"/>
      <c r="JK490" s="443"/>
      <c r="JL490" s="443"/>
      <c r="JM490" s="460"/>
      <c r="JN490" s="443"/>
      <c r="JO490" s="443"/>
      <c r="JP490" s="443"/>
      <c r="JQ490" s="443"/>
      <c r="JR490" s="443"/>
      <c r="JS490" s="443"/>
      <c r="JT490" s="443"/>
      <c r="JU490" s="443"/>
      <c r="JV490" s="460"/>
      <c r="JW490" s="443"/>
      <c r="JX490" s="443"/>
      <c r="JY490" s="443"/>
      <c r="JZ490" s="443"/>
      <c r="KA490" s="443"/>
      <c r="KB490" s="443"/>
      <c r="KC490" s="443"/>
      <c r="KD490" s="443"/>
      <c r="KE490" s="460"/>
      <c r="KF490" s="443"/>
      <c r="KG490" s="443"/>
      <c r="KH490" s="443"/>
      <c r="KI490" s="443"/>
      <c r="KJ490" s="443"/>
      <c r="KK490" s="443"/>
      <c r="KL490" s="443"/>
      <c r="KM490" s="443"/>
      <c r="KN490" s="460"/>
      <c r="KO490" s="443"/>
      <c r="KP490" s="443"/>
      <c r="KQ490" s="443"/>
      <c r="KR490" s="443"/>
      <c r="KS490" s="443"/>
      <c r="KT490" s="443"/>
      <c r="KU490" s="443"/>
      <c r="KV490" s="443"/>
      <c r="KW490" s="460"/>
      <c r="KX490" s="443"/>
      <c r="KY490" s="443"/>
      <c r="KZ490" s="443"/>
      <c r="LA490" s="443"/>
      <c r="LB490" s="443"/>
      <c r="LC490" s="443"/>
      <c r="LD490" s="443"/>
      <c r="LE490" s="443"/>
      <c r="LF490" s="460"/>
      <c r="LG490" s="443"/>
      <c r="LH490" s="443"/>
      <c r="LI490" s="443"/>
      <c r="LJ490" s="443"/>
      <c r="LK490" s="443"/>
      <c r="LL490" s="443"/>
      <c r="LM490" s="443"/>
      <c r="LN490" s="443"/>
      <c r="LO490" s="460"/>
      <c r="LP490" s="443"/>
      <c r="LQ490" s="443"/>
      <c r="LR490" s="443"/>
      <c r="LS490" s="443"/>
      <c r="LT490" s="443"/>
      <c r="LU490" s="443"/>
      <c r="LV490" s="443"/>
      <c r="LW490" s="443"/>
      <c r="LX490" s="460"/>
      <c r="LY490" s="443"/>
      <c r="LZ490" s="443"/>
      <c r="MA490" s="443"/>
      <c r="MB490" s="443"/>
      <c r="MC490" s="443"/>
      <c r="MD490" s="443"/>
      <c r="ME490" s="443"/>
      <c r="MF490" s="443"/>
      <c r="MG490" s="460"/>
      <c r="MH490" s="443"/>
      <c r="MI490" s="443"/>
      <c r="MJ490" s="443"/>
      <c r="MK490" s="443"/>
      <c r="ML490" s="443"/>
      <c r="MM490" s="443"/>
      <c r="MN490" s="443"/>
      <c r="MO490" s="443"/>
      <c r="MP490" s="460"/>
      <c r="MQ490" s="443"/>
      <c r="MR490" s="443"/>
      <c r="MS490" s="443"/>
      <c r="MT490" s="443"/>
      <c r="MU490" s="443"/>
      <c r="MV490" s="443"/>
      <c r="MW490" s="443"/>
      <c r="MX490" s="443"/>
      <c r="MY490" s="460"/>
      <c r="MZ490" s="443"/>
      <c r="NA490" s="443"/>
      <c r="NB490" s="443"/>
      <c r="NC490" s="443"/>
      <c r="ND490" s="443"/>
      <c r="NE490" s="443"/>
      <c r="NF490" s="443"/>
      <c r="NG490" s="443"/>
      <c r="NH490" s="460"/>
    </row>
    <row r="491" spans="1:372" ht="18">
      <c r="A491" s="443"/>
      <c r="C491" s="460"/>
      <c r="E491" s="444"/>
      <c r="F491" s="443"/>
      <c r="G491" s="443"/>
      <c r="H491" s="443"/>
      <c r="I491" s="443"/>
      <c r="J491" s="443"/>
      <c r="K491" s="443"/>
      <c r="L491" s="460"/>
      <c r="M491" s="443"/>
      <c r="N491" s="443"/>
      <c r="O491" s="443"/>
      <c r="P491" s="443"/>
      <c r="Q491" s="443"/>
      <c r="R491" s="443"/>
      <c r="S491" s="443"/>
      <c r="T491" s="443"/>
      <c r="U491" s="460"/>
      <c r="V491" s="443"/>
      <c r="W491" s="443"/>
      <c r="X491" s="443"/>
      <c r="Y491" s="443"/>
      <c r="Z491" s="443"/>
      <c r="AA491" s="443"/>
      <c r="AB491" s="443"/>
      <c r="AC491" s="443"/>
      <c r="AD491" s="460"/>
      <c r="AE491" s="443"/>
      <c r="AF491" s="443"/>
      <c r="AG491" s="443"/>
      <c r="AH491" s="443"/>
      <c r="AI491" s="443"/>
      <c r="AJ491" s="443"/>
      <c r="AK491" s="443"/>
      <c r="AL491" s="443"/>
      <c r="AM491" s="460"/>
      <c r="AN491" s="446"/>
      <c r="AO491" s="446"/>
      <c r="AP491" s="682"/>
      <c r="AQ491" s="446"/>
      <c r="AR491" s="446"/>
      <c r="AS491" s="443"/>
      <c r="AT491" s="443"/>
      <c r="AU491" s="443"/>
      <c r="AV491" s="460"/>
      <c r="AW491" s="441"/>
      <c r="AX491" s="24"/>
      <c r="AY491" s="668"/>
      <c r="AZ491" s="24"/>
      <c r="BB491" s="443"/>
      <c r="BC491" s="24"/>
      <c r="BD491" s="443"/>
      <c r="BE491" s="460"/>
      <c r="BF491" s="305"/>
      <c r="BG491" s="443"/>
      <c r="BH491" s="443"/>
      <c r="BI491" s="212"/>
      <c r="BJ491" s="443"/>
      <c r="BK491" s="443"/>
      <c r="BL491" s="443"/>
      <c r="BM491" s="443"/>
      <c r="BN491" s="460"/>
      <c r="BO491" s="443"/>
      <c r="BP491" s="443"/>
      <c r="BQ491" s="443"/>
      <c r="BR491" s="443"/>
      <c r="BS491" s="443"/>
      <c r="BT491" s="443"/>
      <c r="BU491" s="443"/>
      <c r="BV491" s="443"/>
      <c r="BW491" s="460"/>
      <c r="BX491" s="443"/>
      <c r="BY491" s="443"/>
      <c r="BZ491" s="443"/>
      <c r="CA491" s="443"/>
      <c r="CB491" s="443"/>
      <c r="CC491" s="443"/>
      <c r="CD491" s="443"/>
      <c r="CE491" s="443"/>
      <c r="CF491" s="460"/>
      <c r="CG491" s="443"/>
      <c r="CH491" s="443"/>
      <c r="CI491" s="443"/>
      <c r="CJ491" s="443"/>
      <c r="CK491" s="443"/>
      <c r="CL491" s="443"/>
      <c r="CM491" s="443"/>
      <c r="CN491" s="443"/>
      <c r="CO491" s="460"/>
      <c r="CP491" s="443"/>
      <c r="CQ491" s="443"/>
      <c r="CR491" s="443"/>
      <c r="CS491" s="443"/>
      <c r="CT491" s="443"/>
      <c r="CU491" s="443"/>
      <c r="CV491" s="443"/>
      <c r="CW491" s="443"/>
      <c r="CX491" s="460"/>
      <c r="CY491" s="443"/>
      <c r="CZ491" s="443"/>
      <c r="DA491" s="443"/>
      <c r="DB491" s="443"/>
      <c r="DC491" s="443"/>
      <c r="DD491" s="443"/>
      <c r="DE491" s="443"/>
      <c r="DF491" s="443"/>
      <c r="DG491" s="460"/>
      <c r="DH491" s="443"/>
      <c r="DI491" s="443"/>
      <c r="DJ491" s="443"/>
      <c r="DK491" s="443"/>
      <c r="DL491" s="443"/>
      <c r="DM491" s="443"/>
      <c r="DN491" s="443"/>
      <c r="DO491" s="443"/>
      <c r="DP491" s="460"/>
      <c r="DQ491" s="443"/>
      <c r="DR491" s="443"/>
      <c r="DS491" s="443"/>
      <c r="DT491" s="443"/>
      <c r="DU491" s="443"/>
      <c r="DV491" s="443"/>
      <c r="DW491" s="443"/>
      <c r="DX491" s="443"/>
      <c r="DY491" s="460"/>
      <c r="DZ491" s="443"/>
      <c r="EA491" s="443"/>
      <c r="EB491" s="443"/>
      <c r="EC491" s="443"/>
      <c r="ED491" s="443"/>
      <c r="EE491" s="443"/>
      <c r="EF491" s="443"/>
      <c r="EG491" s="443"/>
      <c r="EH491" s="460"/>
      <c r="EI491" s="443"/>
      <c r="EJ491" s="443"/>
      <c r="EK491" s="443"/>
      <c r="EL491" s="443"/>
      <c r="EM491" s="443"/>
      <c r="EN491" s="443"/>
      <c r="EO491" s="443"/>
      <c r="EP491" s="443"/>
      <c r="EQ491" s="460"/>
      <c r="ER491" s="443"/>
      <c r="ES491" s="443"/>
      <c r="ET491" s="443"/>
      <c r="EU491" s="443"/>
      <c r="EV491" s="443"/>
      <c r="EW491" s="443"/>
      <c r="EX491" s="443"/>
      <c r="EY491" s="443"/>
      <c r="EZ491" s="460"/>
      <c r="FA491" s="443"/>
      <c r="FB491" s="443"/>
      <c r="FC491" s="443"/>
      <c r="FD491" s="443"/>
      <c r="FE491" s="443"/>
      <c r="FF491" s="443"/>
      <c r="FG491" s="443"/>
      <c r="FH491" s="443"/>
      <c r="FI491" s="460"/>
      <c r="FJ491" s="443"/>
      <c r="FK491" s="443"/>
      <c r="FL491" s="443"/>
      <c r="FM491" s="443"/>
      <c r="FN491" s="443"/>
      <c r="FO491" s="443"/>
      <c r="FP491" s="443"/>
      <c r="FQ491" s="443"/>
      <c r="FR491" s="460"/>
      <c r="FS491" s="443"/>
      <c r="FT491" s="443"/>
      <c r="FU491" s="443"/>
      <c r="FV491" s="443"/>
      <c r="FW491" s="443"/>
      <c r="FX491" s="443"/>
      <c r="FY491" s="443"/>
      <c r="FZ491" s="443"/>
      <c r="GA491" s="460"/>
      <c r="GB491" s="443"/>
      <c r="GC491" s="443"/>
      <c r="GD491" s="443"/>
      <c r="GE491" s="443"/>
      <c r="GF491" s="443"/>
      <c r="GG491" s="443"/>
      <c r="GH491" s="443"/>
      <c r="GI491" s="443"/>
      <c r="GJ491" s="460"/>
      <c r="GK491" s="443"/>
      <c r="GL491" s="443"/>
      <c r="GM491" s="443"/>
      <c r="GN491" s="443"/>
      <c r="GO491" s="443"/>
      <c r="GP491" s="443"/>
      <c r="GQ491" s="443"/>
      <c r="GR491" s="443"/>
      <c r="GS491" s="460"/>
      <c r="GT491" s="443"/>
      <c r="GU491" s="443"/>
      <c r="GV491" s="443"/>
      <c r="GW491" s="443"/>
      <c r="GX491" s="443"/>
      <c r="GY491" s="443"/>
      <c r="GZ491" s="443"/>
      <c r="HA491" s="443"/>
      <c r="HB491" s="460"/>
      <c r="HC491" s="443"/>
      <c r="HD491" s="443"/>
      <c r="HE491" s="443"/>
      <c r="HF491" s="443"/>
      <c r="HG491" s="443"/>
      <c r="HH491" s="443"/>
      <c r="HI491" s="443"/>
      <c r="HJ491" s="443"/>
      <c r="HK491" s="460"/>
      <c r="HL491" s="443"/>
      <c r="HM491" s="443"/>
      <c r="HN491" s="443"/>
      <c r="HO491" s="443"/>
      <c r="HP491" s="443"/>
      <c r="HQ491" s="443"/>
      <c r="HR491" s="443"/>
      <c r="HS491" s="443"/>
      <c r="HT491" s="460"/>
      <c r="HU491" s="443"/>
      <c r="HV491" s="443"/>
      <c r="HW491" s="443"/>
      <c r="HX491" s="443"/>
      <c r="HY491" s="443"/>
      <c r="HZ491" s="443"/>
      <c r="IA491" s="443"/>
      <c r="IB491" s="443"/>
      <c r="IC491" s="460"/>
      <c r="ID491" s="443"/>
      <c r="IE491" s="443"/>
      <c r="IF491" s="443"/>
      <c r="IG491" s="443"/>
      <c r="IH491" s="443"/>
      <c r="II491" s="443"/>
      <c r="IJ491" s="443"/>
      <c r="IK491" s="443"/>
      <c r="IL491" s="460"/>
      <c r="IM491" s="443"/>
      <c r="IN491" s="443"/>
      <c r="IO491" s="443"/>
      <c r="IP491" s="443"/>
      <c r="IQ491" s="443"/>
      <c r="IR491" s="443"/>
      <c r="IS491" s="443"/>
      <c r="IT491" s="443"/>
      <c r="IU491" s="460"/>
      <c r="IV491" s="443"/>
      <c r="IW491" s="443"/>
      <c r="IX491" s="443"/>
      <c r="IY491" s="443"/>
      <c r="IZ491" s="443"/>
      <c r="JA491" s="443"/>
      <c r="JB491" s="443"/>
      <c r="JC491" s="443"/>
      <c r="JD491" s="460"/>
      <c r="JE491" s="443"/>
      <c r="JF491" s="443"/>
      <c r="JG491" s="443"/>
      <c r="JH491" s="443"/>
      <c r="JI491" s="443"/>
      <c r="JJ491" s="443"/>
      <c r="JK491" s="443"/>
      <c r="JL491" s="443"/>
      <c r="JM491" s="460"/>
      <c r="JN491" s="443"/>
      <c r="JO491" s="443"/>
      <c r="JP491" s="443"/>
      <c r="JQ491" s="443"/>
      <c r="JR491" s="443"/>
      <c r="JS491" s="443"/>
      <c r="JT491" s="443"/>
      <c r="JU491" s="443"/>
      <c r="JV491" s="460"/>
      <c r="JW491" s="443"/>
      <c r="JX491" s="443"/>
      <c r="JY491" s="443"/>
      <c r="JZ491" s="443"/>
      <c r="KA491" s="443"/>
      <c r="KB491" s="443"/>
      <c r="KC491" s="443"/>
      <c r="KD491" s="443"/>
      <c r="KE491" s="460"/>
      <c r="KF491" s="443"/>
      <c r="KG491" s="443"/>
      <c r="KH491" s="443"/>
      <c r="KI491" s="443"/>
      <c r="KJ491" s="443"/>
      <c r="KK491" s="443"/>
      <c r="KL491" s="443"/>
      <c r="KM491" s="443"/>
      <c r="KN491" s="460"/>
      <c r="KO491" s="443"/>
      <c r="KP491" s="443"/>
      <c r="KQ491" s="443"/>
      <c r="KR491" s="443"/>
      <c r="KS491" s="443"/>
      <c r="KT491" s="443"/>
      <c r="KU491" s="443"/>
      <c r="KV491" s="443"/>
      <c r="KW491" s="460"/>
      <c r="KX491" s="443"/>
      <c r="KY491" s="443"/>
      <c r="KZ491" s="443"/>
      <c r="LA491" s="443"/>
      <c r="LB491" s="443"/>
      <c r="LC491" s="443"/>
      <c r="LD491" s="443"/>
      <c r="LE491" s="443"/>
      <c r="LF491" s="460"/>
      <c r="LG491" s="443"/>
      <c r="LH491" s="443"/>
      <c r="LI491" s="443"/>
      <c r="LJ491" s="443"/>
      <c r="LK491" s="443"/>
      <c r="LL491" s="443"/>
      <c r="LM491" s="443"/>
      <c r="LN491" s="443"/>
      <c r="LO491" s="460"/>
      <c r="LP491" s="443"/>
      <c r="LQ491" s="443"/>
      <c r="LR491" s="443"/>
      <c r="LS491" s="443"/>
      <c r="LT491" s="443"/>
      <c r="LU491" s="443"/>
      <c r="LV491" s="443"/>
      <c r="LW491" s="443"/>
      <c r="LX491" s="460"/>
      <c r="LY491" s="443"/>
      <c r="LZ491" s="443"/>
      <c r="MA491" s="443"/>
      <c r="MB491" s="443"/>
      <c r="MC491" s="443"/>
      <c r="MD491" s="443"/>
      <c r="ME491" s="443"/>
      <c r="MF491" s="443"/>
      <c r="MG491" s="460"/>
      <c r="MH491" s="443"/>
      <c r="MI491" s="443"/>
      <c r="MJ491" s="443"/>
      <c r="MK491" s="443"/>
      <c r="ML491" s="443"/>
      <c r="MM491" s="443"/>
      <c r="MN491" s="443"/>
      <c r="MO491" s="443"/>
      <c r="MP491" s="460"/>
      <c r="MQ491" s="443"/>
      <c r="MR491" s="443"/>
      <c r="MS491" s="443"/>
      <c r="MT491" s="443"/>
      <c r="MU491" s="443"/>
      <c r="MV491" s="443"/>
      <c r="MW491" s="443"/>
      <c r="MX491" s="443"/>
      <c r="MY491" s="460"/>
      <c r="MZ491" s="443"/>
      <c r="NA491" s="443"/>
      <c r="NB491" s="443"/>
      <c r="NC491" s="443"/>
      <c r="ND491" s="443"/>
      <c r="NE491" s="443"/>
      <c r="NF491" s="443"/>
      <c r="NG491" s="443"/>
      <c r="NH491" s="460"/>
    </row>
    <row r="492" spans="1:372" ht="18">
      <c r="A492" s="443"/>
      <c r="C492" s="460"/>
      <c r="E492" s="444"/>
      <c r="F492" s="443"/>
      <c r="G492" s="443"/>
      <c r="H492" s="443"/>
      <c r="I492" s="443"/>
      <c r="J492" s="443"/>
      <c r="K492" s="443"/>
      <c r="L492" s="460"/>
      <c r="M492" s="443"/>
      <c r="N492" s="443"/>
      <c r="O492" s="443"/>
      <c r="P492" s="443"/>
      <c r="Q492" s="443"/>
      <c r="R492" s="443"/>
      <c r="S492" s="443"/>
      <c r="T492" s="443"/>
      <c r="U492" s="460"/>
      <c r="V492" s="443"/>
      <c r="W492" s="443"/>
      <c r="X492" s="443"/>
      <c r="Y492" s="443"/>
      <c r="Z492" s="443"/>
      <c r="AA492" s="443"/>
      <c r="AB492" s="443"/>
      <c r="AC492" s="443"/>
      <c r="AD492" s="460"/>
      <c r="AE492" s="443"/>
      <c r="AF492" s="443"/>
      <c r="AG492" s="443"/>
      <c r="AH492" s="443"/>
      <c r="AI492" s="443"/>
      <c r="AJ492" s="443"/>
      <c r="AK492" s="443"/>
      <c r="AL492" s="443"/>
      <c r="AM492" s="460"/>
      <c r="AN492" s="441"/>
      <c r="AO492" s="446"/>
      <c r="AP492" s="682"/>
      <c r="AQ492" s="446"/>
      <c r="AR492" s="446"/>
      <c r="AS492" s="443"/>
      <c r="AT492" s="443"/>
      <c r="AU492" s="443"/>
      <c r="AV492" s="460"/>
      <c r="AW492" s="441"/>
      <c r="AX492" s="24"/>
      <c r="AY492" s="668"/>
      <c r="AZ492" s="24"/>
      <c r="BB492" s="443"/>
      <c r="BC492" s="24"/>
      <c r="BD492" s="443"/>
      <c r="BE492" s="460"/>
      <c r="BF492" s="52"/>
      <c r="BG492" s="443"/>
      <c r="BH492" s="443"/>
      <c r="BI492" s="212"/>
      <c r="BJ492" s="443"/>
      <c r="BK492" s="443"/>
      <c r="BL492" s="443"/>
      <c r="BM492" s="443"/>
      <c r="BN492" s="460"/>
      <c r="BO492" s="443"/>
      <c r="BP492" s="443"/>
      <c r="BQ492" s="443"/>
      <c r="BR492" s="443"/>
      <c r="BS492" s="443"/>
      <c r="BT492" s="443"/>
      <c r="BU492" s="443"/>
      <c r="BV492" s="443"/>
      <c r="BW492" s="460"/>
      <c r="BX492" s="443"/>
      <c r="BY492" s="443"/>
      <c r="BZ492" s="443"/>
      <c r="CA492" s="443"/>
      <c r="CB492" s="443"/>
      <c r="CC492" s="443"/>
      <c r="CD492" s="443"/>
      <c r="CE492" s="443"/>
      <c r="CF492" s="460"/>
      <c r="CG492" s="443"/>
      <c r="CH492" s="443"/>
      <c r="CI492" s="443"/>
      <c r="CJ492" s="443"/>
      <c r="CK492" s="443"/>
      <c r="CL492" s="443"/>
      <c r="CM492" s="443"/>
      <c r="CN492" s="443"/>
      <c r="CO492" s="460"/>
      <c r="CP492" s="443"/>
      <c r="CQ492" s="443"/>
      <c r="CR492" s="443"/>
      <c r="CS492" s="443"/>
      <c r="CT492" s="443"/>
      <c r="CU492" s="443"/>
      <c r="CV492" s="443"/>
      <c r="CW492" s="443"/>
      <c r="CX492" s="460"/>
      <c r="CY492" s="443"/>
      <c r="CZ492" s="443"/>
      <c r="DA492" s="443"/>
      <c r="DB492" s="443"/>
      <c r="DC492" s="443"/>
      <c r="DD492" s="443"/>
      <c r="DE492" s="443"/>
      <c r="DF492" s="443"/>
      <c r="DG492" s="460"/>
      <c r="DH492" s="443"/>
      <c r="DI492" s="443"/>
      <c r="DJ492" s="443"/>
      <c r="DK492" s="443"/>
      <c r="DL492" s="443"/>
      <c r="DM492" s="443"/>
      <c r="DN492" s="443"/>
      <c r="DO492" s="443"/>
      <c r="DP492" s="460"/>
      <c r="DQ492" s="443"/>
      <c r="DR492" s="443"/>
      <c r="DS492" s="443"/>
      <c r="DT492" s="443"/>
      <c r="DU492" s="443"/>
      <c r="DV492" s="443"/>
      <c r="DW492" s="443"/>
      <c r="DX492" s="443"/>
      <c r="DY492" s="460"/>
      <c r="DZ492" s="443"/>
      <c r="EA492" s="443"/>
      <c r="EB492" s="443"/>
      <c r="EC492" s="443"/>
      <c r="ED492" s="443"/>
      <c r="EE492" s="443"/>
      <c r="EF492" s="443"/>
      <c r="EG492" s="443"/>
      <c r="EH492" s="460"/>
      <c r="EI492" s="443"/>
      <c r="EJ492" s="443"/>
      <c r="EK492" s="443"/>
      <c r="EL492" s="443"/>
      <c r="EM492" s="443"/>
      <c r="EN492" s="443"/>
      <c r="EO492" s="443"/>
      <c r="EP492" s="443"/>
      <c r="EQ492" s="460"/>
      <c r="ER492" s="443"/>
      <c r="ES492" s="443"/>
      <c r="ET492" s="443"/>
      <c r="EU492" s="443"/>
      <c r="EV492" s="443"/>
      <c r="EW492" s="443"/>
      <c r="EX492" s="443"/>
      <c r="EY492" s="443"/>
      <c r="EZ492" s="460"/>
      <c r="FA492" s="443"/>
      <c r="FB492" s="443"/>
      <c r="FC492" s="443"/>
      <c r="FD492" s="443"/>
      <c r="FE492" s="443"/>
      <c r="FF492" s="443"/>
      <c r="FG492" s="443"/>
      <c r="FH492" s="443"/>
      <c r="FI492" s="460"/>
      <c r="FJ492" s="443"/>
      <c r="FK492" s="443"/>
      <c r="FL492" s="443"/>
      <c r="FM492" s="443"/>
      <c r="FN492" s="443"/>
      <c r="FO492" s="443"/>
      <c r="FP492" s="443"/>
      <c r="FQ492" s="443"/>
      <c r="FR492" s="460"/>
      <c r="FS492" s="443"/>
      <c r="FT492" s="443"/>
      <c r="FU492" s="443"/>
      <c r="FV492" s="443"/>
      <c r="FW492" s="443"/>
      <c r="FX492" s="443"/>
      <c r="FY492" s="443"/>
      <c r="FZ492" s="443"/>
      <c r="GA492" s="460"/>
      <c r="GB492" s="443"/>
      <c r="GC492" s="443"/>
      <c r="GD492" s="443"/>
      <c r="GE492" s="443"/>
      <c r="GF492" s="443"/>
      <c r="GG492" s="443"/>
      <c r="GH492" s="443"/>
      <c r="GI492" s="443"/>
      <c r="GJ492" s="460"/>
      <c r="GK492" s="443"/>
      <c r="GL492" s="443"/>
      <c r="GM492" s="443"/>
      <c r="GN492" s="443"/>
      <c r="GO492" s="443"/>
      <c r="GP492" s="443"/>
      <c r="GQ492" s="443"/>
      <c r="GR492" s="443"/>
      <c r="GS492" s="460"/>
      <c r="GT492" s="443"/>
      <c r="GU492" s="443"/>
      <c r="GV492" s="443"/>
      <c r="GW492" s="443"/>
      <c r="GX492" s="443"/>
      <c r="GY492" s="443"/>
      <c r="GZ492" s="443"/>
      <c r="HA492" s="443"/>
      <c r="HB492" s="460"/>
      <c r="HC492" s="443"/>
      <c r="HD492" s="443"/>
      <c r="HE492" s="443"/>
      <c r="HF492" s="443"/>
      <c r="HG492" s="443"/>
      <c r="HH492" s="443"/>
      <c r="HI492" s="443"/>
      <c r="HJ492" s="443"/>
      <c r="HK492" s="460"/>
      <c r="HL492" s="443"/>
      <c r="HM492" s="443"/>
      <c r="HN492" s="443"/>
      <c r="HO492" s="443"/>
      <c r="HP492" s="443"/>
      <c r="HQ492" s="443"/>
      <c r="HR492" s="443"/>
      <c r="HS492" s="443"/>
      <c r="HT492" s="460"/>
      <c r="HU492" s="443"/>
      <c r="HV492" s="443"/>
      <c r="HW492" s="443"/>
      <c r="HX492" s="443"/>
      <c r="HY492" s="443"/>
      <c r="HZ492" s="443"/>
      <c r="IA492" s="443"/>
      <c r="IB492" s="443"/>
      <c r="IC492" s="460"/>
      <c r="ID492" s="443"/>
      <c r="IE492" s="443"/>
      <c r="IF492" s="443"/>
      <c r="IG492" s="443"/>
      <c r="IH492" s="443"/>
      <c r="II492" s="443"/>
      <c r="IJ492" s="443"/>
      <c r="IK492" s="443"/>
      <c r="IL492" s="460"/>
      <c r="IM492" s="443"/>
      <c r="IN492" s="443"/>
      <c r="IO492" s="443"/>
      <c r="IP492" s="443"/>
      <c r="IQ492" s="443"/>
      <c r="IR492" s="443"/>
      <c r="IS492" s="443"/>
      <c r="IT492" s="443"/>
      <c r="IU492" s="460"/>
      <c r="IV492" s="443"/>
      <c r="IW492" s="443"/>
      <c r="IX492" s="443"/>
      <c r="IY492" s="443"/>
      <c r="IZ492" s="443"/>
      <c r="JA492" s="443"/>
      <c r="JB492" s="443"/>
      <c r="JC492" s="443"/>
      <c r="JD492" s="460"/>
      <c r="JE492" s="443"/>
      <c r="JF492" s="443"/>
      <c r="JG492" s="443"/>
      <c r="JH492" s="443"/>
      <c r="JI492" s="443"/>
      <c r="JJ492" s="443"/>
      <c r="JK492" s="443"/>
      <c r="JL492" s="443"/>
      <c r="JM492" s="460"/>
      <c r="JN492" s="443"/>
      <c r="JO492" s="443"/>
      <c r="JP492" s="443"/>
      <c r="JQ492" s="443"/>
      <c r="JR492" s="443"/>
      <c r="JS492" s="443"/>
      <c r="JT492" s="443"/>
      <c r="JU492" s="443"/>
      <c r="JV492" s="460"/>
      <c r="JW492" s="443"/>
      <c r="JX492" s="443"/>
      <c r="JY492" s="443"/>
      <c r="JZ492" s="443"/>
      <c r="KA492" s="443"/>
      <c r="KB492" s="443"/>
      <c r="KC492" s="443"/>
      <c r="KD492" s="443"/>
      <c r="KE492" s="460"/>
      <c r="KF492" s="443"/>
      <c r="KG492" s="443"/>
      <c r="KH492" s="443"/>
      <c r="KI492" s="443"/>
      <c r="KJ492" s="443"/>
      <c r="KK492" s="443"/>
      <c r="KL492" s="443"/>
      <c r="KM492" s="443"/>
      <c r="KN492" s="460"/>
      <c r="KO492" s="443"/>
      <c r="KP492" s="443"/>
      <c r="KQ492" s="443"/>
      <c r="KR492" s="443"/>
      <c r="KS492" s="443"/>
      <c r="KT492" s="443"/>
      <c r="KU492" s="443"/>
      <c r="KV492" s="443"/>
      <c r="KW492" s="460"/>
      <c r="KX492" s="443"/>
      <c r="KY492" s="443"/>
      <c r="KZ492" s="443"/>
      <c r="LA492" s="443"/>
      <c r="LB492" s="443"/>
      <c r="LC492" s="443"/>
      <c r="LD492" s="443"/>
      <c r="LE492" s="443"/>
      <c r="LF492" s="460"/>
      <c r="LG492" s="443"/>
      <c r="LH492" s="443"/>
      <c r="LI492" s="443"/>
      <c r="LJ492" s="443"/>
      <c r="LK492" s="443"/>
      <c r="LL492" s="443"/>
      <c r="LM492" s="443"/>
      <c r="LN492" s="443"/>
      <c r="LO492" s="460"/>
      <c r="LP492" s="443"/>
      <c r="LQ492" s="443"/>
      <c r="LR492" s="443"/>
      <c r="LS492" s="443"/>
      <c r="LT492" s="443"/>
      <c r="LU492" s="443"/>
      <c r="LV492" s="443"/>
      <c r="LW492" s="443"/>
      <c r="LX492" s="460"/>
      <c r="LY492" s="443"/>
      <c r="LZ492" s="443"/>
      <c r="MA492" s="443"/>
      <c r="MB492" s="443"/>
      <c r="MC492" s="443"/>
      <c r="MD492" s="443"/>
      <c r="ME492" s="443"/>
      <c r="MF492" s="443"/>
      <c r="MG492" s="460"/>
      <c r="MH492" s="443"/>
      <c r="MI492" s="443"/>
      <c r="MJ492" s="443"/>
      <c r="MK492" s="443"/>
      <c r="ML492" s="443"/>
      <c r="MM492" s="443"/>
      <c r="MN492" s="443"/>
      <c r="MO492" s="443"/>
      <c r="MP492" s="460"/>
      <c r="MQ492" s="443"/>
      <c r="MR492" s="443"/>
      <c r="MS492" s="443"/>
      <c r="MT492" s="443"/>
      <c r="MU492" s="443"/>
      <c r="MV492" s="443"/>
      <c r="MW492" s="443"/>
      <c r="MX492" s="443"/>
      <c r="MY492" s="460"/>
      <c r="MZ492" s="443"/>
      <c r="NA492" s="443"/>
      <c r="NB492" s="443"/>
      <c r="NC492" s="443"/>
      <c r="ND492" s="443"/>
      <c r="NE492" s="443"/>
      <c r="NF492" s="443"/>
      <c r="NG492" s="443"/>
      <c r="NH492" s="460"/>
    </row>
    <row r="493" spans="1:372" ht="18">
      <c r="A493" s="443"/>
      <c r="C493" s="460"/>
      <c r="E493" s="444"/>
      <c r="F493" s="443"/>
      <c r="G493" s="443"/>
      <c r="H493" s="443"/>
      <c r="I493" s="443"/>
      <c r="J493" s="443"/>
      <c r="K493" s="443"/>
      <c r="L493" s="460"/>
      <c r="M493" s="443"/>
      <c r="N493" s="443"/>
      <c r="O493" s="443"/>
      <c r="P493" s="443"/>
      <c r="Q493" s="443"/>
      <c r="R493" s="443"/>
      <c r="S493" s="443"/>
      <c r="T493" s="443"/>
      <c r="U493" s="460"/>
      <c r="V493" s="443"/>
      <c r="W493" s="443"/>
      <c r="X493" s="443"/>
      <c r="Y493" s="443"/>
      <c r="Z493" s="443"/>
      <c r="AA493" s="443"/>
      <c r="AB493" s="443"/>
      <c r="AC493" s="443"/>
      <c r="AD493" s="460"/>
      <c r="AE493" s="443"/>
      <c r="AF493" s="443"/>
      <c r="AG493" s="443"/>
      <c r="AH493" s="443"/>
      <c r="AI493" s="443"/>
      <c r="AJ493" s="443"/>
      <c r="AK493" s="443"/>
      <c r="AL493" s="443"/>
      <c r="AM493" s="460"/>
      <c r="AN493" s="441"/>
      <c r="AO493" s="446"/>
      <c r="AP493" s="681"/>
      <c r="AQ493" s="446"/>
      <c r="AR493" s="446"/>
      <c r="AS493" s="443"/>
      <c r="AT493" s="443"/>
      <c r="AU493" s="443"/>
      <c r="AV493" s="460"/>
      <c r="AW493" s="446"/>
      <c r="AX493" s="24"/>
      <c r="AY493" s="668"/>
      <c r="AZ493" s="24"/>
      <c r="BB493" s="443"/>
      <c r="BC493" s="24"/>
      <c r="BD493" s="443"/>
      <c r="BE493" s="460"/>
      <c r="BF493" s="305"/>
      <c r="BG493" s="443"/>
      <c r="BH493" s="443"/>
      <c r="BI493" s="212"/>
      <c r="BJ493" s="443"/>
      <c r="BK493" s="443"/>
      <c r="BL493" s="443"/>
      <c r="BM493" s="443"/>
      <c r="BN493" s="460"/>
      <c r="BO493" s="443"/>
      <c r="BP493" s="443"/>
      <c r="BQ493" s="443"/>
      <c r="BR493" s="443"/>
      <c r="BS493" s="443"/>
      <c r="BT493" s="443"/>
      <c r="BU493" s="443"/>
      <c r="BV493" s="443"/>
      <c r="BW493" s="460"/>
      <c r="BX493" s="443"/>
      <c r="BY493" s="443"/>
      <c r="BZ493" s="443"/>
      <c r="CA493" s="443"/>
      <c r="CB493" s="443"/>
      <c r="CC493" s="443"/>
      <c r="CD493" s="443"/>
      <c r="CE493" s="443"/>
      <c r="CF493" s="460"/>
      <c r="CG493" s="443"/>
      <c r="CH493" s="443"/>
      <c r="CI493" s="443"/>
      <c r="CJ493" s="443"/>
      <c r="CK493" s="443"/>
      <c r="CL493" s="443"/>
      <c r="CM493" s="443"/>
      <c r="CN493" s="443"/>
      <c r="CO493" s="460"/>
      <c r="CP493" s="443"/>
      <c r="CQ493" s="443"/>
      <c r="CR493" s="443"/>
      <c r="CS493" s="443"/>
      <c r="CT493" s="443"/>
      <c r="CU493" s="443"/>
      <c r="CV493" s="443"/>
      <c r="CW493" s="443"/>
      <c r="CX493" s="460"/>
      <c r="CY493" s="443"/>
      <c r="CZ493" s="443"/>
      <c r="DA493" s="443"/>
      <c r="DB493" s="443"/>
      <c r="DC493" s="443"/>
      <c r="DD493" s="443"/>
      <c r="DE493" s="443"/>
      <c r="DF493" s="443"/>
      <c r="DG493" s="460"/>
      <c r="DH493" s="443"/>
      <c r="DI493" s="443"/>
      <c r="DJ493" s="443"/>
      <c r="DK493" s="443"/>
      <c r="DL493" s="443"/>
      <c r="DM493" s="443"/>
      <c r="DN493" s="443"/>
      <c r="DO493" s="443"/>
      <c r="DP493" s="460"/>
      <c r="DQ493" s="443"/>
      <c r="DR493" s="443"/>
      <c r="DS493" s="443"/>
      <c r="DT493" s="443"/>
      <c r="DU493" s="443"/>
      <c r="DV493" s="443"/>
      <c r="DW493" s="443"/>
      <c r="DX493" s="443"/>
      <c r="DY493" s="460"/>
      <c r="DZ493" s="443"/>
      <c r="EA493" s="443"/>
      <c r="EB493" s="443"/>
      <c r="EC493" s="443"/>
      <c r="ED493" s="443"/>
      <c r="EE493" s="443"/>
      <c r="EF493" s="443"/>
      <c r="EG493" s="443"/>
      <c r="EH493" s="460"/>
      <c r="EI493" s="443"/>
      <c r="EJ493" s="443"/>
      <c r="EK493" s="443"/>
      <c r="EL493" s="443"/>
      <c r="EM493" s="443"/>
      <c r="EN493" s="443"/>
      <c r="EO493" s="443"/>
      <c r="EP493" s="443"/>
      <c r="EQ493" s="460"/>
      <c r="ER493" s="443"/>
      <c r="ES493" s="443"/>
      <c r="ET493" s="443"/>
      <c r="EU493" s="443"/>
      <c r="EV493" s="443"/>
      <c r="EW493" s="443"/>
      <c r="EX493" s="443"/>
      <c r="EY493" s="443"/>
      <c r="EZ493" s="460"/>
      <c r="FA493" s="443"/>
      <c r="FB493" s="443"/>
      <c r="FC493" s="443"/>
      <c r="FD493" s="443"/>
      <c r="FE493" s="443"/>
      <c r="FF493" s="443"/>
      <c r="FG493" s="443"/>
      <c r="FH493" s="443"/>
      <c r="FI493" s="460"/>
      <c r="FJ493" s="443"/>
      <c r="FK493" s="443"/>
      <c r="FL493" s="443"/>
      <c r="FM493" s="443"/>
      <c r="FN493" s="443"/>
      <c r="FO493" s="443"/>
      <c r="FP493" s="443"/>
      <c r="FQ493" s="443"/>
      <c r="FR493" s="460"/>
      <c r="FS493" s="443"/>
      <c r="FT493" s="443"/>
      <c r="FU493" s="443"/>
      <c r="FV493" s="443"/>
      <c r="FW493" s="443"/>
      <c r="FX493" s="443"/>
      <c r="FY493" s="443"/>
      <c r="FZ493" s="443"/>
      <c r="GA493" s="460"/>
      <c r="GB493" s="443"/>
      <c r="GC493" s="443"/>
      <c r="GD493" s="443"/>
      <c r="GE493" s="443"/>
      <c r="GF493" s="443"/>
      <c r="GG493" s="443"/>
      <c r="GH493" s="443"/>
      <c r="GI493" s="443"/>
      <c r="GJ493" s="460"/>
      <c r="GK493" s="443"/>
      <c r="GL493" s="443"/>
      <c r="GM493" s="443"/>
      <c r="GN493" s="443"/>
      <c r="GO493" s="443"/>
      <c r="GP493" s="443"/>
      <c r="GQ493" s="443"/>
      <c r="GR493" s="443"/>
      <c r="GS493" s="460"/>
      <c r="GT493" s="443"/>
      <c r="GU493" s="443"/>
      <c r="GV493" s="443"/>
      <c r="GW493" s="443"/>
      <c r="GX493" s="443"/>
      <c r="GY493" s="443"/>
      <c r="GZ493" s="443"/>
      <c r="HA493" s="443"/>
      <c r="HB493" s="460"/>
      <c r="HC493" s="443"/>
      <c r="HD493" s="443"/>
      <c r="HE493" s="443"/>
      <c r="HF493" s="443"/>
      <c r="HG493" s="443"/>
      <c r="HH493" s="443"/>
      <c r="HI493" s="443"/>
      <c r="HJ493" s="443"/>
      <c r="HK493" s="460"/>
      <c r="HL493" s="443"/>
      <c r="HM493" s="443"/>
      <c r="HN493" s="443"/>
      <c r="HO493" s="443"/>
      <c r="HP493" s="443"/>
      <c r="HQ493" s="443"/>
      <c r="HR493" s="443"/>
      <c r="HS493" s="443"/>
      <c r="HT493" s="460"/>
      <c r="HU493" s="443"/>
      <c r="HV493" s="443"/>
      <c r="HW493" s="443"/>
      <c r="HX493" s="443"/>
      <c r="HY493" s="443"/>
      <c r="HZ493" s="443"/>
      <c r="IA493" s="443"/>
      <c r="IB493" s="443"/>
      <c r="IC493" s="460"/>
      <c r="ID493" s="443"/>
      <c r="IE493" s="443"/>
      <c r="IF493" s="443"/>
      <c r="IG493" s="443"/>
      <c r="IH493" s="443"/>
      <c r="II493" s="443"/>
      <c r="IJ493" s="443"/>
      <c r="IK493" s="443"/>
      <c r="IL493" s="460"/>
      <c r="IM493" s="443"/>
      <c r="IN493" s="443"/>
      <c r="IO493" s="443"/>
      <c r="IP493" s="443"/>
      <c r="IQ493" s="443"/>
      <c r="IR493" s="443"/>
      <c r="IS493" s="443"/>
      <c r="IT493" s="443"/>
      <c r="IU493" s="460"/>
      <c r="IV493" s="443"/>
      <c r="IW493" s="443"/>
      <c r="IX493" s="443"/>
      <c r="IY493" s="443"/>
      <c r="IZ493" s="443"/>
      <c r="JA493" s="443"/>
      <c r="JB493" s="443"/>
      <c r="JC493" s="443"/>
      <c r="JD493" s="460"/>
      <c r="JE493" s="443"/>
      <c r="JF493" s="443"/>
      <c r="JG493" s="443"/>
      <c r="JH493" s="443"/>
      <c r="JI493" s="443"/>
      <c r="JJ493" s="443"/>
      <c r="JK493" s="443"/>
      <c r="JL493" s="443"/>
      <c r="JM493" s="460"/>
      <c r="JN493" s="443"/>
      <c r="JO493" s="443"/>
      <c r="JP493" s="443"/>
      <c r="JQ493" s="443"/>
      <c r="JR493" s="443"/>
      <c r="JS493" s="443"/>
      <c r="JT493" s="443"/>
      <c r="JU493" s="443"/>
      <c r="JV493" s="460"/>
      <c r="JW493" s="443"/>
      <c r="JX493" s="443"/>
      <c r="JY493" s="443"/>
      <c r="JZ493" s="443"/>
      <c r="KA493" s="443"/>
      <c r="KB493" s="443"/>
      <c r="KC493" s="443"/>
      <c r="KD493" s="443"/>
      <c r="KE493" s="460"/>
      <c r="KF493" s="443"/>
      <c r="KG493" s="443"/>
      <c r="KH493" s="443"/>
      <c r="KI493" s="443"/>
      <c r="KJ493" s="443"/>
      <c r="KK493" s="443"/>
      <c r="KL493" s="443"/>
      <c r="KM493" s="443"/>
      <c r="KN493" s="460"/>
      <c r="KO493" s="443"/>
      <c r="KP493" s="443"/>
      <c r="KQ493" s="443"/>
      <c r="KR493" s="443"/>
      <c r="KS493" s="443"/>
      <c r="KT493" s="443"/>
      <c r="KU493" s="443"/>
      <c r="KV493" s="443"/>
      <c r="KW493" s="460"/>
      <c r="KX493" s="443"/>
      <c r="KY493" s="443"/>
      <c r="KZ493" s="443"/>
      <c r="LA493" s="443"/>
      <c r="LB493" s="443"/>
      <c r="LC493" s="443"/>
      <c r="LD493" s="443"/>
      <c r="LE493" s="443"/>
      <c r="LF493" s="460"/>
      <c r="LG493" s="443"/>
      <c r="LH493" s="443"/>
      <c r="LI493" s="443"/>
      <c r="LJ493" s="443"/>
      <c r="LK493" s="443"/>
      <c r="LL493" s="443"/>
      <c r="LM493" s="443"/>
      <c r="LN493" s="443"/>
      <c r="LO493" s="460"/>
      <c r="LP493" s="443"/>
      <c r="LQ493" s="443"/>
      <c r="LR493" s="443"/>
      <c r="LS493" s="443"/>
      <c r="LT493" s="443"/>
      <c r="LU493" s="443"/>
      <c r="LV493" s="443"/>
      <c r="LW493" s="443"/>
      <c r="LX493" s="460"/>
      <c r="LY493" s="443"/>
      <c r="LZ493" s="443"/>
      <c r="MA493" s="443"/>
      <c r="MB493" s="443"/>
      <c r="MC493" s="443"/>
      <c r="MD493" s="443"/>
      <c r="ME493" s="443"/>
      <c r="MF493" s="443"/>
      <c r="MG493" s="460"/>
      <c r="MH493" s="443"/>
      <c r="MI493" s="443"/>
      <c r="MJ493" s="443"/>
      <c r="MK493" s="443"/>
      <c r="ML493" s="443"/>
      <c r="MM493" s="443"/>
      <c r="MN493" s="443"/>
      <c r="MO493" s="443"/>
      <c r="MP493" s="460"/>
      <c r="MQ493" s="443"/>
      <c r="MR493" s="443"/>
      <c r="MS493" s="443"/>
      <c r="MT493" s="443"/>
      <c r="MU493" s="443"/>
      <c r="MV493" s="443"/>
      <c r="MW493" s="443"/>
      <c r="MX493" s="443"/>
      <c r="MY493" s="460"/>
      <c r="MZ493" s="443"/>
      <c r="NA493" s="443"/>
      <c r="NB493" s="443"/>
      <c r="NC493" s="443"/>
      <c r="ND493" s="443"/>
      <c r="NE493" s="443"/>
      <c r="NF493" s="443"/>
      <c r="NG493" s="443"/>
      <c r="NH493" s="460"/>
    </row>
    <row r="494" spans="1:372" ht="18">
      <c r="A494" s="443"/>
      <c r="C494" s="460"/>
      <c r="E494" s="444"/>
      <c r="F494" s="443"/>
      <c r="G494" s="443"/>
      <c r="H494" s="443"/>
      <c r="I494" s="443"/>
      <c r="J494" s="443"/>
      <c r="K494" s="443"/>
      <c r="L494" s="460"/>
      <c r="M494" s="443"/>
      <c r="N494" s="443"/>
      <c r="O494" s="443"/>
      <c r="P494" s="443"/>
      <c r="Q494" s="443"/>
      <c r="R494" s="443"/>
      <c r="S494" s="443"/>
      <c r="T494" s="443"/>
      <c r="U494" s="460"/>
      <c r="V494" s="443"/>
      <c r="W494" s="443"/>
      <c r="X494" s="443"/>
      <c r="Y494" s="443"/>
      <c r="Z494" s="443"/>
      <c r="AA494" s="443"/>
      <c r="AB494" s="443"/>
      <c r="AC494" s="443"/>
      <c r="AD494" s="460"/>
      <c r="AE494" s="443"/>
      <c r="AF494" s="443"/>
      <c r="AG494" s="443"/>
      <c r="AH494" s="443"/>
      <c r="AI494" s="443"/>
      <c r="AJ494" s="443"/>
      <c r="AK494" s="443"/>
      <c r="AL494" s="443"/>
      <c r="AM494" s="460"/>
      <c r="AN494" s="443"/>
      <c r="AO494" s="446"/>
      <c r="AP494" s="681"/>
      <c r="AQ494" s="446"/>
      <c r="AR494" s="446"/>
      <c r="AS494" s="443"/>
      <c r="AT494" s="443"/>
      <c r="AU494" s="443"/>
      <c r="AV494" s="460"/>
      <c r="AW494" s="446"/>
      <c r="AX494" s="24"/>
      <c r="AY494" s="668"/>
      <c r="AZ494" s="24"/>
      <c r="BB494" s="443"/>
      <c r="BC494" s="24"/>
      <c r="BD494" s="443"/>
      <c r="BE494" s="460"/>
      <c r="BF494" s="52"/>
      <c r="BG494" s="443"/>
      <c r="BH494" s="443"/>
      <c r="BI494" s="212"/>
      <c r="BJ494" s="443"/>
      <c r="BK494" s="443"/>
      <c r="BL494" s="443"/>
      <c r="BM494" s="443"/>
      <c r="BN494" s="460"/>
      <c r="BO494" s="443"/>
      <c r="BP494" s="443"/>
      <c r="BQ494" s="443"/>
      <c r="BR494" s="443"/>
      <c r="BS494" s="443"/>
      <c r="BT494" s="443"/>
      <c r="BU494" s="443"/>
      <c r="BV494" s="443"/>
      <c r="BW494" s="460"/>
      <c r="BX494" s="443"/>
      <c r="BY494" s="443"/>
      <c r="BZ494" s="443"/>
      <c r="CA494" s="443"/>
      <c r="CB494" s="443"/>
      <c r="CC494" s="443"/>
      <c r="CD494" s="443"/>
      <c r="CE494" s="443"/>
      <c r="CF494" s="460"/>
      <c r="CG494" s="443"/>
      <c r="CH494" s="443"/>
      <c r="CI494" s="443"/>
      <c r="CJ494" s="443"/>
      <c r="CK494" s="443"/>
      <c r="CL494" s="443"/>
      <c r="CM494" s="443"/>
      <c r="CN494" s="443"/>
      <c r="CO494" s="460"/>
      <c r="CP494" s="443"/>
      <c r="CQ494" s="443"/>
      <c r="CR494" s="443"/>
      <c r="CS494" s="443"/>
      <c r="CT494" s="443"/>
      <c r="CU494" s="443"/>
      <c r="CV494" s="443"/>
      <c r="CW494" s="443"/>
      <c r="CX494" s="460"/>
      <c r="CY494" s="443"/>
      <c r="CZ494" s="443"/>
      <c r="DA494" s="443"/>
      <c r="DB494" s="443"/>
      <c r="DC494" s="443"/>
      <c r="DD494" s="443"/>
      <c r="DE494" s="443"/>
      <c r="DF494" s="443"/>
      <c r="DG494" s="460"/>
      <c r="DH494" s="443"/>
      <c r="DI494" s="443"/>
      <c r="DJ494" s="443"/>
      <c r="DK494" s="443"/>
      <c r="DL494" s="443"/>
      <c r="DM494" s="443"/>
      <c r="DN494" s="443"/>
      <c r="DO494" s="443"/>
      <c r="DP494" s="460"/>
      <c r="DQ494" s="443"/>
      <c r="DR494" s="443"/>
      <c r="DS494" s="443"/>
      <c r="DT494" s="443"/>
      <c r="DU494" s="443"/>
      <c r="DV494" s="443"/>
      <c r="DW494" s="443"/>
      <c r="DX494" s="443"/>
      <c r="DY494" s="460"/>
      <c r="DZ494" s="443"/>
      <c r="EA494" s="443"/>
      <c r="EB494" s="443"/>
      <c r="EC494" s="443"/>
      <c r="ED494" s="443"/>
      <c r="EE494" s="443"/>
      <c r="EF494" s="443"/>
      <c r="EG494" s="443"/>
      <c r="EH494" s="460"/>
      <c r="EI494" s="443"/>
      <c r="EJ494" s="443"/>
      <c r="EK494" s="443"/>
      <c r="EL494" s="443"/>
      <c r="EM494" s="443"/>
      <c r="EN494" s="443"/>
      <c r="EO494" s="443"/>
      <c r="EP494" s="443"/>
      <c r="EQ494" s="460"/>
      <c r="ER494" s="443"/>
      <c r="ES494" s="443"/>
      <c r="ET494" s="443"/>
      <c r="EU494" s="443"/>
      <c r="EV494" s="443"/>
      <c r="EW494" s="443"/>
      <c r="EX494" s="443"/>
      <c r="EY494" s="443"/>
      <c r="EZ494" s="460"/>
      <c r="FA494" s="443"/>
      <c r="FB494" s="443"/>
      <c r="FC494" s="443"/>
      <c r="FD494" s="443"/>
      <c r="FE494" s="443"/>
      <c r="FF494" s="443"/>
      <c r="FG494" s="443"/>
      <c r="FH494" s="443"/>
      <c r="FI494" s="460"/>
      <c r="FJ494" s="443"/>
      <c r="FK494" s="443"/>
      <c r="FL494" s="443"/>
      <c r="FM494" s="443"/>
      <c r="FN494" s="443"/>
      <c r="FO494" s="443"/>
      <c r="FP494" s="443"/>
      <c r="FQ494" s="443"/>
      <c r="FR494" s="460"/>
      <c r="FS494" s="443"/>
      <c r="FT494" s="443"/>
      <c r="FU494" s="443"/>
      <c r="FV494" s="443"/>
      <c r="FW494" s="443"/>
      <c r="FX494" s="443"/>
      <c r="FY494" s="443"/>
      <c r="FZ494" s="443"/>
      <c r="GA494" s="460"/>
      <c r="GB494" s="443"/>
      <c r="GC494" s="443"/>
      <c r="GD494" s="443"/>
      <c r="GE494" s="443"/>
      <c r="GF494" s="443"/>
      <c r="GG494" s="443"/>
      <c r="GH494" s="443"/>
      <c r="GI494" s="443"/>
      <c r="GJ494" s="460"/>
      <c r="GK494" s="443"/>
      <c r="GL494" s="443"/>
      <c r="GM494" s="443"/>
      <c r="GN494" s="443"/>
      <c r="GO494" s="443"/>
      <c r="GP494" s="443"/>
      <c r="GQ494" s="443"/>
      <c r="GR494" s="443"/>
      <c r="GS494" s="460"/>
      <c r="GT494" s="443"/>
      <c r="GU494" s="443"/>
      <c r="GV494" s="443"/>
      <c r="GW494" s="443"/>
      <c r="GX494" s="443"/>
      <c r="GY494" s="443"/>
      <c r="GZ494" s="443"/>
      <c r="HA494" s="443"/>
      <c r="HB494" s="460"/>
      <c r="HC494" s="443"/>
      <c r="HD494" s="443"/>
      <c r="HE494" s="443"/>
      <c r="HF494" s="443"/>
      <c r="HG494" s="443"/>
      <c r="HH494" s="443"/>
      <c r="HI494" s="443"/>
      <c r="HJ494" s="443"/>
      <c r="HK494" s="460"/>
      <c r="HL494" s="443"/>
      <c r="HM494" s="443"/>
      <c r="HN494" s="443"/>
      <c r="HO494" s="443"/>
      <c r="HP494" s="443"/>
      <c r="HQ494" s="443"/>
      <c r="HR494" s="443"/>
      <c r="HS494" s="443"/>
      <c r="HT494" s="460"/>
      <c r="HU494" s="443"/>
      <c r="HV494" s="443"/>
      <c r="HW494" s="443"/>
      <c r="HX494" s="443"/>
      <c r="HY494" s="443"/>
      <c r="HZ494" s="443"/>
      <c r="IA494" s="443"/>
      <c r="IB494" s="443"/>
      <c r="IC494" s="460"/>
      <c r="ID494" s="443"/>
      <c r="IE494" s="443"/>
      <c r="IF494" s="443"/>
      <c r="IG494" s="443"/>
      <c r="IH494" s="443"/>
      <c r="II494" s="443"/>
      <c r="IJ494" s="443"/>
      <c r="IK494" s="443"/>
      <c r="IL494" s="460"/>
      <c r="IM494" s="443"/>
      <c r="IN494" s="443"/>
      <c r="IO494" s="443"/>
      <c r="IP494" s="443"/>
      <c r="IQ494" s="443"/>
      <c r="IR494" s="443"/>
      <c r="IS494" s="443"/>
      <c r="IT494" s="443"/>
      <c r="IU494" s="460"/>
      <c r="IV494" s="443"/>
      <c r="IW494" s="443"/>
      <c r="IX494" s="443"/>
      <c r="IY494" s="443"/>
      <c r="IZ494" s="443"/>
      <c r="JA494" s="443"/>
      <c r="JB494" s="443"/>
      <c r="JC494" s="443"/>
      <c r="JD494" s="460"/>
      <c r="JE494" s="443"/>
      <c r="JF494" s="443"/>
      <c r="JG494" s="443"/>
      <c r="JH494" s="443"/>
      <c r="JI494" s="443"/>
      <c r="JJ494" s="443"/>
      <c r="JK494" s="443"/>
      <c r="JL494" s="443"/>
      <c r="JM494" s="460"/>
      <c r="JN494" s="443"/>
      <c r="JO494" s="443"/>
      <c r="JP494" s="443"/>
      <c r="JQ494" s="443"/>
      <c r="JR494" s="443"/>
      <c r="JS494" s="443"/>
      <c r="JT494" s="443"/>
      <c r="JU494" s="443"/>
      <c r="JV494" s="460"/>
      <c r="JW494" s="443"/>
      <c r="JX494" s="443"/>
      <c r="JY494" s="443"/>
      <c r="JZ494" s="443"/>
      <c r="KA494" s="443"/>
      <c r="KB494" s="443"/>
      <c r="KC494" s="443"/>
      <c r="KD494" s="443"/>
      <c r="KE494" s="460"/>
      <c r="KF494" s="443"/>
      <c r="KG494" s="443"/>
      <c r="KH494" s="443"/>
      <c r="KI494" s="443"/>
      <c r="KJ494" s="443"/>
      <c r="KK494" s="443"/>
      <c r="KL494" s="443"/>
      <c r="KM494" s="443"/>
      <c r="KN494" s="460"/>
      <c r="KO494" s="443"/>
      <c r="KP494" s="443"/>
      <c r="KQ494" s="443"/>
      <c r="KR494" s="443"/>
      <c r="KS494" s="443"/>
      <c r="KT494" s="443"/>
      <c r="KU494" s="443"/>
      <c r="KV494" s="443"/>
      <c r="KW494" s="460"/>
      <c r="KX494" s="443"/>
      <c r="KY494" s="443"/>
      <c r="KZ494" s="443"/>
      <c r="LA494" s="443"/>
      <c r="LB494" s="443"/>
      <c r="LC494" s="443"/>
      <c r="LD494" s="443"/>
      <c r="LE494" s="443"/>
      <c r="LF494" s="460"/>
      <c r="LG494" s="443"/>
      <c r="LH494" s="443"/>
      <c r="LI494" s="443"/>
      <c r="LJ494" s="443"/>
      <c r="LK494" s="443"/>
      <c r="LL494" s="443"/>
      <c r="LM494" s="443"/>
      <c r="LN494" s="443"/>
      <c r="LO494" s="460"/>
      <c r="LP494" s="443"/>
      <c r="LQ494" s="443"/>
      <c r="LR494" s="443"/>
      <c r="LS494" s="443"/>
      <c r="LT494" s="443"/>
      <c r="LU494" s="443"/>
      <c r="LV494" s="443"/>
      <c r="LW494" s="443"/>
      <c r="LX494" s="460"/>
      <c r="LY494" s="443"/>
      <c r="LZ494" s="443"/>
      <c r="MA494" s="443"/>
      <c r="MB494" s="443"/>
      <c r="MC494" s="443"/>
      <c r="MD494" s="443"/>
      <c r="ME494" s="443"/>
      <c r="MF494" s="443"/>
      <c r="MG494" s="460"/>
      <c r="MH494" s="443"/>
      <c r="MI494" s="443"/>
      <c r="MJ494" s="443"/>
      <c r="MK494" s="443"/>
      <c r="ML494" s="443"/>
      <c r="MM494" s="443"/>
      <c r="MN494" s="443"/>
      <c r="MO494" s="443"/>
      <c r="MP494" s="460"/>
      <c r="MQ494" s="443"/>
      <c r="MR494" s="443"/>
      <c r="MS494" s="443"/>
      <c r="MT494" s="443"/>
      <c r="MU494" s="443"/>
      <c r="MV494" s="443"/>
      <c r="MW494" s="443"/>
      <c r="MX494" s="443"/>
      <c r="MY494" s="460"/>
      <c r="MZ494" s="443"/>
      <c r="NA494" s="443"/>
      <c r="NB494" s="443"/>
      <c r="NC494" s="443"/>
      <c r="ND494" s="443"/>
      <c r="NE494" s="443"/>
      <c r="NF494" s="443"/>
      <c r="NG494" s="443"/>
      <c r="NH494" s="460"/>
    </row>
    <row r="495" spans="1:372" ht="18">
      <c r="A495" s="443"/>
      <c r="C495" s="460"/>
      <c r="E495" s="444"/>
      <c r="F495" s="443"/>
      <c r="G495" s="443"/>
      <c r="H495" s="443"/>
      <c r="I495" s="443"/>
      <c r="J495" s="443"/>
      <c r="K495" s="443"/>
      <c r="L495" s="460"/>
      <c r="M495" s="443"/>
      <c r="N495" s="443"/>
      <c r="O495" s="443"/>
      <c r="P495" s="443"/>
      <c r="Q495" s="443"/>
      <c r="R495" s="443"/>
      <c r="S495" s="443"/>
      <c r="T495" s="443"/>
      <c r="U495" s="460"/>
      <c r="V495" s="443"/>
      <c r="W495" s="443"/>
      <c r="X495" s="443"/>
      <c r="Y495" s="443"/>
      <c r="Z495" s="443"/>
      <c r="AA495" s="443"/>
      <c r="AB495" s="443"/>
      <c r="AC495" s="443"/>
      <c r="AD495" s="460"/>
      <c r="AE495" s="443"/>
      <c r="AF495" s="443"/>
      <c r="AG495" s="443"/>
      <c r="AH495" s="443"/>
      <c r="AI495" s="443"/>
      <c r="AJ495" s="443"/>
      <c r="AK495" s="443"/>
      <c r="AL495" s="443"/>
      <c r="AM495" s="460"/>
      <c r="AN495" s="277"/>
      <c r="AO495" s="446"/>
      <c r="AP495" s="682"/>
      <c r="AQ495" s="446"/>
      <c r="AR495" s="446"/>
      <c r="AS495" s="443"/>
      <c r="AT495" s="443"/>
      <c r="AU495" s="443"/>
      <c r="AV495" s="460"/>
      <c r="AW495" s="441"/>
      <c r="AX495" s="24"/>
      <c r="AY495" s="668"/>
      <c r="AZ495" s="24"/>
      <c r="BB495" s="443"/>
      <c r="BC495" s="24"/>
      <c r="BD495" s="443"/>
      <c r="BE495" s="460"/>
      <c r="BF495" s="305"/>
      <c r="BG495" s="443"/>
      <c r="BH495" s="443"/>
      <c r="BI495" s="212"/>
      <c r="BJ495" s="443"/>
      <c r="BK495" s="471"/>
      <c r="BL495" s="443"/>
      <c r="BM495" s="443"/>
      <c r="BN495" s="460"/>
      <c r="BO495" s="443"/>
      <c r="BP495" s="443"/>
      <c r="BQ495" s="443"/>
      <c r="BR495" s="443"/>
      <c r="BS495" s="443"/>
      <c r="BT495" s="443"/>
      <c r="BU495" s="443"/>
      <c r="BV495" s="443"/>
      <c r="BW495" s="460"/>
      <c r="BX495" s="443"/>
      <c r="BY495" s="443"/>
      <c r="BZ495" s="443"/>
      <c r="CA495" s="443"/>
      <c r="CB495" s="443"/>
      <c r="CC495" s="443"/>
      <c r="CD495" s="443"/>
      <c r="CE495" s="443"/>
      <c r="CF495" s="460"/>
      <c r="CG495" s="443"/>
      <c r="CH495" s="443"/>
      <c r="CI495" s="443"/>
      <c r="CJ495" s="443"/>
      <c r="CK495" s="443"/>
      <c r="CL495" s="443"/>
      <c r="CM495" s="443"/>
      <c r="CN495" s="443"/>
      <c r="CO495" s="460"/>
      <c r="CP495" s="443"/>
      <c r="CQ495" s="443"/>
      <c r="CR495" s="443"/>
      <c r="CS495" s="443"/>
      <c r="CT495" s="443"/>
      <c r="CU495" s="443"/>
      <c r="CV495" s="443"/>
      <c r="CW495" s="443"/>
      <c r="CX495" s="460"/>
      <c r="CY495" s="443"/>
      <c r="CZ495" s="443"/>
      <c r="DA495" s="443"/>
      <c r="DB495" s="443"/>
      <c r="DC495" s="443"/>
      <c r="DD495" s="443"/>
      <c r="DE495" s="443"/>
      <c r="DF495" s="443"/>
      <c r="DG495" s="460"/>
      <c r="DH495" s="443"/>
      <c r="DI495" s="443"/>
      <c r="DJ495" s="443"/>
      <c r="DK495" s="443"/>
      <c r="DL495" s="443"/>
      <c r="DM495" s="443"/>
      <c r="DN495" s="443"/>
      <c r="DO495" s="443"/>
      <c r="DP495" s="460"/>
      <c r="DQ495" s="443"/>
      <c r="DR495" s="443"/>
      <c r="DS495" s="443"/>
      <c r="DT495" s="443"/>
      <c r="DU495" s="443"/>
      <c r="DV495" s="443"/>
      <c r="DW495" s="443"/>
      <c r="DX495" s="443"/>
      <c r="DY495" s="460"/>
      <c r="DZ495" s="443"/>
      <c r="EA495" s="443"/>
      <c r="EB495" s="443"/>
      <c r="EC495" s="443"/>
      <c r="ED495" s="443"/>
      <c r="EE495" s="443"/>
      <c r="EF495" s="443"/>
      <c r="EG495" s="443"/>
      <c r="EH495" s="460"/>
      <c r="EI495" s="443"/>
      <c r="EJ495" s="443"/>
      <c r="EK495" s="443"/>
      <c r="EL495" s="443"/>
      <c r="EM495" s="443"/>
      <c r="EN495" s="443"/>
      <c r="EO495" s="443"/>
      <c r="EP495" s="443"/>
      <c r="EQ495" s="460"/>
      <c r="ER495" s="443"/>
      <c r="ES495" s="443"/>
      <c r="ET495" s="443"/>
      <c r="EU495" s="443"/>
      <c r="EV495" s="443"/>
      <c r="EW495" s="443"/>
      <c r="EX495" s="443"/>
      <c r="EY495" s="443"/>
      <c r="EZ495" s="460"/>
      <c r="FA495" s="443"/>
      <c r="FB495" s="443"/>
      <c r="FC495" s="443"/>
      <c r="FD495" s="443"/>
      <c r="FE495" s="443"/>
      <c r="FF495" s="443"/>
      <c r="FG495" s="443"/>
      <c r="FH495" s="443"/>
      <c r="FI495" s="460"/>
      <c r="FJ495" s="443"/>
      <c r="FK495" s="443"/>
      <c r="FL495" s="443"/>
      <c r="FM495" s="443"/>
      <c r="FN495" s="443"/>
      <c r="FO495" s="443"/>
      <c r="FP495" s="443"/>
      <c r="FQ495" s="443"/>
      <c r="FR495" s="460"/>
      <c r="FS495" s="443"/>
      <c r="FT495" s="443"/>
      <c r="FU495" s="443"/>
      <c r="FV495" s="443"/>
      <c r="FW495" s="443"/>
      <c r="FX495" s="443"/>
      <c r="FY495" s="443"/>
      <c r="FZ495" s="443"/>
      <c r="GA495" s="460"/>
      <c r="GB495" s="443"/>
      <c r="GC495" s="443"/>
      <c r="GD495" s="443"/>
      <c r="GE495" s="443"/>
      <c r="GF495" s="443"/>
      <c r="GG495" s="443"/>
      <c r="GH495" s="443"/>
      <c r="GI495" s="443"/>
      <c r="GJ495" s="460"/>
      <c r="GK495" s="443"/>
      <c r="GL495" s="443"/>
      <c r="GM495" s="443"/>
      <c r="GN495" s="443"/>
      <c r="GO495" s="443"/>
      <c r="GP495" s="443"/>
      <c r="GQ495" s="443"/>
      <c r="GR495" s="443"/>
      <c r="GS495" s="460"/>
      <c r="GT495" s="443"/>
      <c r="GU495" s="443"/>
      <c r="GV495" s="443"/>
      <c r="GW495" s="443"/>
      <c r="GX495" s="443"/>
      <c r="GY495" s="443"/>
      <c r="GZ495" s="443"/>
      <c r="HA495" s="443"/>
      <c r="HB495" s="460"/>
      <c r="HC495" s="443"/>
      <c r="HD495" s="443"/>
      <c r="HE495" s="443"/>
      <c r="HF495" s="443"/>
      <c r="HG495" s="443"/>
      <c r="HH495" s="443"/>
      <c r="HI495" s="443"/>
      <c r="HJ495" s="443"/>
      <c r="HK495" s="460"/>
      <c r="HL495" s="443"/>
      <c r="HM495" s="443"/>
      <c r="HN495" s="443"/>
      <c r="HO495" s="443"/>
      <c r="HP495" s="443"/>
      <c r="HQ495" s="443"/>
      <c r="HR495" s="443"/>
      <c r="HS495" s="443"/>
      <c r="HT495" s="460"/>
      <c r="HU495" s="443"/>
      <c r="HV495" s="443"/>
      <c r="HW495" s="443"/>
      <c r="HX495" s="443"/>
      <c r="HY495" s="443"/>
      <c r="HZ495" s="443"/>
      <c r="IA495" s="443"/>
      <c r="IB495" s="443"/>
      <c r="IC495" s="460"/>
      <c r="ID495" s="443"/>
      <c r="IE495" s="443"/>
      <c r="IF495" s="443"/>
      <c r="IG495" s="443"/>
      <c r="IH495" s="443"/>
      <c r="II495" s="443"/>
      <c r="IJ495" s="443"/>
      <c r="IK495" s="443"/>
      <c r="IL495" s="460"/>
      <c r="IM495" s="443"/>
      <c r="IN495" s="443"/>
      <c r="IO495" s="443"/>
      <c r="IP495" s="443"/>
      <c r="IQ495" s="443"/>
      <c r="IR495" s="443"/>
      <c r="IS495" s="443"/>
      <c r="IT495" s="443"/>
      <c r="IU495" s="460"/>
      <c r="IV495" s="443"/>
      <c r="IW495" s="443"/>
      <c r="IX495" s="443"/>
      <c r="IY495" s="443"/>
      <c r="IZ495" s="443"/>
      <c r="JA495" s="443"/>
      <c r="JB495" s="443"/>
      <c r="JC495" s="443"/>
      <c r="JD495" s="460"/>
      <c r="JE495" s="443"/>
      <c r="JF495" s="443"/>
      <c r="JG495" s="443"/>
      <c r="JH495" s="443"/>
      <c r="JI495" s="443"/>
      <c r="JJ495" s="443"/>
      <c r="JK495" s="443"/>
      <c r="JL495" s="443"/>
      <c r="JM495" s="460"/>
      <c r="JN495" s="443"/>
      <c r="JO495" s="443"/>
      <c r="JP495" s="443"/>
      <c r="JQ495" s="443"/>
      <c r="JR495" s="443"/>
      <c r="JS495" s="443"/>
      <c r="JT495" s="443"/>
      <c r="JU495" s="443"/>
      <c r="JV495" s="460"/>
      <c r="JW495" s="443"/>
      <c r="JX495" s="443"/>
      <c r="JY495" s="443"/>
      <c r="JZ495" s="443"/>
      <c r="KA495" s="443"/>
      <c r="KB495" s="443"/>
      <c r="KC495" s="443"/>
      <c r="KD495" s="443"/>
      <c r="KE495" s="460"/>
      <c r="KF495" s="443"/>
      <c r="KG495" s="443"/>
      <c r="KH495" s="443"/>
      <c r="KI495" s="443"/>
      <c r="KJ495" s="443"/>
      <c r="KK495" s="443"/>
      <c r="KL495" s="443"/>
      <c r="KM495" s="443"/>
      <c r="KN495" s="460"/>
      <c r="KO495" s="443"/>
      <c r="KP495" s="443"/>
      <c r="KQ495" s="443"/>
      <c r="KR495" s="443"/>
      <c r="KS495" s="443"/>
      <c r="KT495" s="443"/>
      <c r="KU495" s="443"/>
      <c r="KV495" s="443"/>
      <c r="KW495" s="460"/>
      <c r="KX495" s="443"/>
      <c r="KY495" s="443"/>
      <c r="KZ495" s="443"/>
      <c r="LA495" s="443"/>
      <c r="LB495" s="443"/>
      <c r="LC495" s="443"/>
      <c r="LD495" s="443"/>
      <c r="LE495" s="443"/>
      <c r="LF495" s="460"/>
      <c r="LG495" s="443"/>
      <c r="LH495" s="443"/>
      <c r="LI495" s="443"/>
      <c r="LJ495" s="443"/>
      <c r="LK495" s="443"/>
      <c r="LL495" s="443"/>
      <c r="LM495" s="443"/>
      <c r="LN495" s="443"/>
      <c r="LO495" s="460"/>
      <c r="LP495" s="443"/>
      <c r="LQ495" s="443"/>
      <c r="LR495" s="443"/>
      <c r="LS495" s="443"/>
      <c r="LT495" s="443"/>
      <c r="LU495" s="443"/>
      <c r="LV495" s="443"/>
      <c r="LW495" s="443"/>
      <c r="LX495" s="460"/>
      <c r="LY495" s="443"/>
      <c r="LZ495" s="443"/>
      <c r="MA495" s="443"/>
      <c r="MB495" s="443"/>
      <c r="MC495" s="443"/>
      <c r="MD495" s="443"/>
      <c r="ME495" s="443"/>
      <c r="MF495" s="443"/>
      <c r="MG495" s="460"/>
      <c r="MH495" s="443"/>
      <c r="MI495" s="443"/>
      <c r="MJ495" s="443"/>
      <c r="MK495" s="443"/>
      <c r="ML495" s="443"/>
      <c r="MM495" s="443"/>
      <c r="MN495" s="443"/>
      <c r="MO495" s="443"/>
      <c r="MP495" s="460"/>
      <c r="MQ495" s="443"/>
      <c r="MR495" s="443"/>
      <c r="MS495" s="443"/>
      <c r="MT495" s="443"/>
      <c r="MU495" s="443"/>
      <c r="MV495" s="443"/>
      <c r="MW495" s="443"/>
      <c r="MX495" s="443"/>
      <c r="MY495" s="460"/>
      <c r="MZ495" s="443"/>
      <c r="NA495" s="443"/>
      <c r="NB495" s="443"/>
      <c r="NC495" s="443"/>
      <c r="ND495" s="443"/>
      <c r="NE495" s="443"/>
      <c r="NF495" s="443"/>
      <c r="NG495" s="443"/>
      <c r="NH495" s="460"/>
    </row>
    <row r="496" spans="1:372" ht="18">
      <c r="A496" s="443"/>
      <c r="C496" s="460"/>
      <c r="E496" s="444"/>
      <c r="F496" s="443"/>
      <c r="G496" s="443"/>
      <c r="H496" s="443"/>
      <c r="I496" s="443"/>
      <c r="J496" s="443"/>
      <c r="K496" s="443"/>
      <c r="L496" s="460"/>
      <c r="M496" s="443"/>
      <c r="N496" s="443"/>
      <c r="O496" s="443"/>
      <c r="P496" s="443"/>
      <c r="Q496" s="443"/>
      <c r="R496" s="443"/>
      <c r="S496" s="443"/>
      <c r="T496" s="443"/>
      <c r="U496" s="460"/>
      <c r="V496" s="443"/>
      <c r="W496" s="443"/>
      <c r="X496" s="443"/>
      <c r="Y496" s="443"/>
      <c r="Z496" s="443"/>
      <c r="AA496" s="443"/>
      <c r="AB496" s="443"/>
      <c r="AC496" s="443"/>
      <c r="AD496" s="460"/>
      <c r="AE496" s="443"/>
      <c r="AF496" s="443"/>
      <c r="AG496" s="443"/>
      <c r="AH496" s="443"/>
      <c r="AI496" s="443"/>
      <c r="AJ496" s="443"/>
      <c r="AK496" s="443"/>
      <c r="AL496" s="443"/>
      <c r="AM496" s="460"/>
      <c r="AN496" s="441"/>
      <c r="AO496" s="446"/>
      <c r="AP496" s="681"/>
      <c r="AQ496" s="446"/>
      <c r="AR496" s="446"/>
      <c r="AS496" s="443"/>
      <c r="AT496" s="443"/>
      <c r="AU496" s="443"/>
      <c r="AV496" s="460"/>
      <c r="AW496" s="274"/>
      <c r="AX496" s="24"/>
      <c r="AY496" s="668"/>
      <c r="AZ496" s="24"/>
      <c r="BB496" s="443"/>
      <c r="BC496" s="24"/>
      <c r="BD496" s="443"/>
      <c r="BE496" s="460"/>
      <c r="BF496" s="52"/>
      <c r="BG496" s="443"/>
      <c r="BH496" s="443"/>
      <c r="BI496" s="212"/>
      <c r="BJ496" s="443"/>
      <c r="BK496" s="443"/>
      <c r="BL496" s="443"/>
      <c r="BM496" s="443"/>
      <c r="BN496" s="460"/>
      <c r="BO496" s="443"/>
      <c r="BP496" s="443"/>
      <c r="BQ496" s="443"/>
      <c r="BR496" s="443"/>
      <c r="BS496" s="443"/>
      <c r="BT496" s="443"/>
      <c r="BU496" s="443"/>
      <c r="BV496" s="443"/>
      <c r="BW496" s="460"/>
      <c r="BX496" s="443"/>
      <c r="BY496" s="443"/>
      <c r="BZ496" s="443"/>
      <c r="CA496" s="443"/>
      <c r="CB496" s="443"/>
      <c r="CC496" s="443"/>
      <c r="CD496" s="443"/>
      <c r="CE496" s="443"/>
      <c r="CF496" s="460"/>
      <c r="CG496" s="443"/>
      <c r="CH496" s="443"/>
      <c r="CI496" s="443"/>
      <c r="CJ496" s="443"/>
      <c r="CK496" s="443"/>
      <c r="CL496" s="443"/>
      <c r="CM496" s="443"/>
      <c r="CN496" s="443"/>
      <c r="CO496" s="460"/>
      <c r="CP496" s="443"/>
      <c r="CQ496" s="443"/>
      <c r="CR496" s="443"/>
      <c r="CS496" s="443"/>
      <c r="CT496" s="443"/>
      <c r="CU496" s="443"/>
      <c r="CV496" s="443"/>
      <c r="CW496" s="443"/>
      <c r="CX496" s="460"/>
      <c r="CY496" s="443"/>
      <c r="CZ496" s="443"/>
      <c r="DA496" s="443"/>
      <c r="DB496" s="443"/>
      <c r="DC496" s="443"/>
      <c r="DD496" s="443"/>
      <c r="DE496" s="443"/>
      <c r="DF496" s="443"/>
      <c r="DG496" s="460"/>
      <c r="DH496" s="443"/>
      <c r="DI496" s="443"/>
      <c r="DJ496" s="443"/>
      <c r="DK496" s="443"/>
      <c r="DL496" s="443"/>
      <c r="DM496" s="443"/>
      <c r="DN496" s="443"/>
      <c r="DO496" s="443"/>
      <c r="DP496" s="460"/>
      <c r="DQ496" s="443"/>
      <c r="DR496" s="443"/>
      <c r="DS496" s="443"/>
      <c r="DT496" s="443"/>
      <c r="DU496" s="443"/>
      <c r="DV496" s="443"/>
      <c r="DW496" s="443"/>
      <c r="DX496" s="443"/>
      <c r="DY496" s="460"/>
      <c r="DZ496" s="443"/>
      <c r="EA496" s="443"/>
      <c r="EB496" s="443"/>
      <c r="EC496" s="443"/>
      <c r="ED496" s="443"/>
      <c r="EE496" s="443"/>
      <c r="EF496" s="443"/>
      <c r="EG496" s="443"/>
      <c r="EH496" s="460"/>
      <c r="EI496" s="443"/>
      <c r="EJ496" s="443"/>
      <c r="EK496" s="443"/>
      <c r="EL496" s="443"/>
      <c r="EM496" s="443"/>
      <c r="EN496" s="443"/>
      <c r="EO496" s="443"/>
      <c r="EP496" s="443"/>
      <c r="EQ496" s="460"/>
      <c r="ER496" s="443"/>
      <c r="ES496" s="443"/>
      <c r="ET496" s="443"/>
      <c r="EU496" s="443"/>
      <c r="EV496" s="443"/>
      <c r="EW496" s="443"/>
      <c r="EX496" s="443"/>
      <c r="EY496" s="443"/>
      <c r="EZ496" s="460"/>
      <c r="FA496" s="443"/>
      <c r="FB496" s="443"/>
      <c r="FC496" s="443"/>
      <c r="FD496" s="443"/>
      <c r="FE496" s="443"/>
      <c r="FF496" s="443"/>
      <c r="FG496" s="443"/>
      <c r="FH496" s="443"/>
      <c r="FI496" s="460"/>
      <c r="FJ496" s="443"/>
      <c r="FK496" s="443"/>
      <c r="FL496" s="443"/>
      <c r="FM496" s="443"/>
      <c r="FN496" s="443"/>
      <c r="FO496" s="443"/>
      <c r="FP496" s="443"/>
      <c r="FQ496" s="443"/>
      <c r="FR496" s="460"/>
      <c r="FS496" s="443"/>
      <c r="FT496" s="443"/>
      <c r="FU496" s="443"/>
      <c r="FV496" s="443"/>
      <c r="FW496" s="443"/>
      <c r="FX496" s="443"/>
      <c r="FY496" s="443"/>
      <c r="FZ496" s="443"/>
      <c r="GA496" s="460"/>
      <c r="GB496" s="443"/>
      <c r="GC496" s="443"/>
      <c r="GD496" s="443"/>
      <c r="GE496" s="443"/>
      <c r="GF496" s="443"/>
      <c r="GG496" s="443"/>
      <c r="GH496" s="443"/>
      <c r="GI496" s="443"/>
      <c r="GJ496" s="460"/>
      <c r="GK496" s="443"/>
      <c r="GL496" s="443"/>
      <c r="GM496" s="443"/>
      <c r="GN496" s="443"/>
      <c r="GO496" s="443"/>
      <c r="GP496" s="443"/>
      <c r="GQ496" s="443"/>
      <c r="GR496" s="443"/>
      <c r="GS496" s="460"/>
      <c r="GT496" s="443"/>
      <c r="GU496" s="443"/>
      <c r="GV496" s="443"/>
      <c r="GW496" s="443"/>
      <c r="GX496" s="443"/>
      <c r="GY496" s="443"/>
      <c r="GZ496" s="443"/>
      <c r="HA496" s="443"/>
      <c r="HB496" s="460"/>
      <c r="HC496" s="443"/>
      <c r="HD496" s="443"/>
      <c r="HE496" s="443"/>
      <c r="HF496" s="443"/>
      <c r="HG496" s="443"/>
      <c r="HH496" s="443"/>
      <c r="HI496" s="443"/>
      <c r="HJ496" s="443"/>
      <c r="HK496" s="460"/>
      <c r="HL496" s="443"/>
      <c r="HM496" s="443"/>
      <c r="HN496" s="443"/>
      <c r="HO496" s="443"/>
      <c r="HP496" s="443"/>
      <c r="HQ496" s="443"/>
      <c r="HR496" s="443"/>
      <c r="HS496" s="443"/>
      <c r="HT496" s="460"/>
      <c r="HU496" s="443"/>
      <c r="HV496" s="443"/>
      <c r="HW496" s="443"/>
      <c r="HX496" s="443"/>
      <c r="HY496" s="443"/>
      <c r="HZ496" s="443"/>
      <c r="IA496" s="443"/>
      <c r="IB496" s="443"/>
      <c r="IC496" s="460"/>
      <c r="ID496" s="443"/>
      <c r="IE496" s="443"/>
      <c r="IF496" s="443"/>
      <c r="IG496" s="443"/>
      <c r="IH496" s="443"/>
      <c r="II496" s="443"/>
      <c r="IJ496" s="443"/>
      <c r="IK496" s="443"/>
      <c r="IL496" s="460"/>
      <c r="IM496" s="443"/>
      <c r="IN496" s="443"/>
      <c r="IO496" s="443"/>
      <c r="IP496" s="443"/>
      <c r="IQ496" s="443"/>
      <c r="IR496" s="443"/>
      <c r="IS496" s="443"/>
      <c r="IT496" s="443"/>
      <c r="IU496" s="460"/>
      <c r="IV496" s="443"/>
      <c r="IW496" s="443"/>
      <c r="IX496" s="443"/>
      <c r="IY496" s="443"/>
      <c r="IZ496" s="443"/>
      <c r="JA496" s="443"/>
      <c r="JB496" s="443"/>
      <c r="JC496" s="443"/>
      <c r="JD496" s="460"/>
      <c r="JE496" s="443"/>
      <c r="JF496" s="443"/>
      <c r="JG496" s="443"/>
      <c r="JH496" s="443"/>
      <c r="JI496" s="443"/>
      <c r="JJ496" s="443"/>
      <c r="JK496" s="443"/>
      <c r="JL496" s="443"/>
      <c r="JM496" s="460"/>
      <c r="JN496" s="443"/>
      <c r="JO496" s="443"/>
      <c r="JP496" s="443"/>
      <c r="JQ496" s="443"/>
      <c r="JR496" s="443"/>
      <c r="JS496" s="443"/>
      <c r="JT496" s="443"/>
      <c r="JU496" s="443"/>
      <c r="JV496" s="460"/>
      <c r="JW496" s="443"/>
      <c r="JX496" s="443"/>
      <c r="JY496" s="443"/>
      <c r="JZ496" s="443"/>
      <c r="KA496" s="443"/>
      <c r="KB496" s="443"/>
      <c r="KC496" s="443"/>
      <c r="KD496" s="443"/>
      <c r="KE496" s="460"/>
      <c r="KF496" s="443"/>
      <c r="KG496" s="443"/>
      <c r="KH496" s="443"/>
      <c r="KI496" s="443"/>
      <c r="KJ496" s="443"/>
      <c r="KK496" s="443"/>
      <c r="KL496" s="443"/>
      <c r="KM496" s="443"/>
      <c r="KN496" s="460"/>
      <c r="KO496" s="443"/>
      <c r="KP496" s="443"/>
      <c r="KQ496" s="443"/>
      <c r="KR496" s="443"/>
      <c r="KS496" s="443"/>
      <c r="KT496" s="443"/>
      <c r="KU496" s="443"/>
      <c r="KV496" s="443"/>
      <c r="KW496" s="460"/>
      <c r="KX496" s="443"/>
      <c r="KY496" s="443"/>
      <c r="KZ496" s="443"/>
      <c r="LA496" s="443"/>
      <c r="LB496" s="443"/>
      <c r="LC496" s="443"/>
      <c r="LD496" s="443"/>
      <c r="LE496" s="443"/>
      <c r="LF496" s="460"/>
      <c r="LG496" s="443"/>
      <c r="LH496" s="443"/>
      <c r="LI496" s="443"/>
      <c r="LJ496" s="443"/>
      <c r="LK496" s="443"/>
      <c r="LL496" s="443"/>
      <c r="LM496" s="443"/>
      <c r="LN496" s="443"/>
      <c r="LO496" s="460"/>
      <c r="LP496" s="443"/>
      <c r="LQ496" s="443"/>
      <c r="LR496" s="443"/>
      <c r="LS496" s="443"/>
      <c r="LT496" s="443"/>
      <c r="LU496" s="443"/>
      <c r="LV496" s="443"/>
      <c r="LW496" s="443"/>
      <c r="LX496" s="460"/>
      <c r="LY496" s="443"/>
      <c r="LZ496" s="443"/>
      <c r="MA496" s="443"/>
      <c r="MB496" s="443"/>
      <c r="MC496" s="443"/>
      <c r="MD496" s="443"/>
      <c r="ME496" s="443"/>
      <c r="MF496" s="443"/>
      <c r="MG496" s="460"/>
      <c r="MH496" s="443"/>
      <c r="MI496" s="443"/>
      <c r="MJ496" s="443"/>
      <c r="MK496" s="443"/>
      <c r="ML496" s="443"/>
      <c r="MM496" s="443"/>
      <c r="MN496" s="443"/>
      <c r="MO496" s="443"/>
      <c r="MP496" s="460"/>
      <c r="MQ496" s="443"/>
      <c r="MR496" s="443"/>
      <c r="MS496" s="443"/>
      <c r="MT496" s="443"/>
      <c r="MU496" s="443"/>
      <c r="MV496" s="443"/>
      <c r="MW496" s="443"/>
      <c r="MX496" s="443"/>
      <c r="MY496" s="460"/>
      <c r="MZ496" s="443"/>
      <c r="NA496" s="443"/>
      <c r="NB496" s="443"/>
      <c r="NC496" s="443"/>
      <c r="ND496" s="443"/>
      <c r="NE496" s="443"/>
      <c r="NF496" s="443"/>
      <c r="NG496" s="443"/>
      <c r="NH496" s="460"/>
    </row>
    <row r="497" spans="1:372" ht="18">
      <c r="A497" s="443"/>
      <c r="C497" s="460"/>
      <c r="E497" s="444"/>
      <c r="F497" s="443"/>
      <c r="G497" s="443"/>
      <c r="H497" s="443"/>
      <c r="I497" s="443"/>
      <c r="J497" s="443"/>
      <c r="K497" s="443"/>
      <c r="L497" s="460"/>
      <c r="M497" s="443"/>
      <c r="N497" s="443"/>
      <c r="O497" s="443"/>
      <c r="P497" s="443"/>
      <c r="Q497" s="443"/>
      <c r="R497" s="443"/>
      <c r="S497" s="443"/>
      <c r="T497" s="443"/>
      <c r="U497" s="460"/>
      <c r="V497" s="443"/>
      <c r="W497" s="443"/>
      <c r="X497" s="443"/>
      <c r="Y497" s="443"/>
      <c r="Z497" s="443"/>
      <c r="AA497" s="443"/>
      <c r="AB497" s="443"/>
      <c r="AC497" s="443"/>
      <c r="AD497" s="460"/>
      <c r="AE497" s="443"/>
      <c r="AF497" s="443"/>
      <c r="AG497" s="443"/>
      <c r="AH497" s="443"/>
      <c r="AI497" s="443"/>
      <c r="AJ497" s="443"/>
      <c r="AK497" s="443"/>
      <c r="AL497" s="443"/>
      <c r="AM497" s="460"/>
      <c r="AN497" s="443"/>
      <c r="AO497" s="446"/>
      <c r="AP497" s="681"/>
      <c r="AQ497" s="446"/>
      <c r="AR497" s="446"/>
      <c r="AS497" s="443"/>
      <c r="AT497" s="443"/>
      <c r="AU497" s="443"/>
      <c r="AV497" s="460"/>
      <c r="AW497" s="446"/>
      <c r="AX497" s="24"/>
      <c r="AY497" s="668"/>
      <c r="AZ497" s="24"/>
      <c r="BB497" s="443"/>
      <c r="BC497" s="24"/>
      <c r="BD497" s="443"/>
      <c r="BE497" s="460"/>
      <c r="BF497" s="305"/>
      <c r="BG497" s="443"/>
      <c r="BH497" s="443"/>
      <c r="BI497" s="212"/>
      <c r="BJ497" s="443"/>
      <c r="BK497" s="443"/>
      <c r="BL497" s="443"/>
      <c r="BM497" s="443"/>
      <c r="BN497" s="460"/>
      <c r="BO497" s="443"/>
      <c r="BP497" s="443"/>
      <c r="BQ497" s="443"/>
      <c r="BR497" s="443"/>
      <c r="BS497" s="443"/>
      <c r="BT497" s="443"/>
      <c r="BU497" s="443"/>
      <c r="BV497" s="443"/>
      <c r="BW497" s="460"/>
      <c r="BX497" s="443"/>
      <c r="BY497" s="443"/>
      <c r="BZ497" s="443"/>
      <c r="CA497" s="443"/>
      <c r="CB497" s="443"/>
      <c r="CC497" s="443"/>
      <c r="CD497" s="443"/>
      <c r="CE497" s="443"/>
      <c r="CF497" s="460"/>
      <c r="CG497" s="443"/>
      <c r="CH497" s="443"/>
      <c r="CI497" s="443"/>
      <c r="CJ497" s="443"/>
      <c r="CK497" s="443"/>
      <c r="CL497" s="443"/>
      <c r="CM497" s="443"/>
      <c r="CN497" s="443"/>
      <c r="CO497" s="460"/>
      <c r="CP497" s="443"/>
      <c r="CQ497" s="443"/>
      <c r="CR497" s="443"/>
      <c r="CS497" s="443"/>
      <c r="CT497" s="443"/>
      <c r="CU497" s="443"/>
      <c r="CV497" s="443"/>
      <c r="CW497" s="443"/>
      <c r="CX497" s="460"/>
      <c r="CY497" s="443"/>
      <c r="CZ497" s="443"/>
      <c r="DA497" s="443"/>
      <c r="DB497" s="443"/>
      <c r="DC497" s="443"/>
      <c r="DD497" s="443"/>
      <c r="DE497" s="443"/>
      <c r="DF497" s="443"/>
      <c r="DG497" s="460"/>
      <c r="DH497" s="443"/>
      <c r="DI497" s="443"/>
      <c r="DJ497" s="443"/>
      <c r="DK497" s="443"/>
      <c r="DL497" s="443"/>
      <c r="DM497" s="443"/>
      <c r="DN497" s="443"/>
      <c r="DO497" s="443"/>
      <c r="DP497" s="460"/>
      <c r="DQ497" s="443"/>
      <c r="DR497" s="443"/>
      <c r="DS497" s="443"/>
      <c r="DT497" s="443"/>
      <c r="DU497" s="443"/>
      <c r="DV497" s="443"/>
      <c r="DW497" s="443"/>
      <c r="DX497" s="443"/>
      <c r="DY497" s="460"/>
      <c r="DZ497" s="443"/>
      <c r="EA497" s="443"/>
      <c r="EB497" s="443"/>
      <c r="EC497" s="443"/>
      <c r="ED497" s="443"/>
      <c r="EE497" s="443"/>
      <c r="EF497" s="443"/>
      <c r="EG497" s="443"/>
      <c r="EH497" s="460"/>
      <c r="EI497" s="443"/>
      <c r="EJ497" s="443"/>
      <c r="EK497" s="443"/>
      <c r="EL497" s="443"/>
      <c r="EM497" s="443"/>
      <c r="EN497" s="443"/>
      <c r="EO497" s="443"/>
      <c r="EP497" s="443"/>
      <c r="EQ497" s="460"/>
      <c r="ER497" s="443"/>
      <c r="ES497" s="443"/>
      <c r="ET497" s="443"/>
      <c r="EU497" s="443"/>
      <c r="EV497" s="443"/>
      <c r="EW497" s="443"/>
      <c r="EX497" s="443"/>
      <c r="EY497" s="443"/>
      <c r="EZ497" s="460"/>
      <c r="FA497" s="443"/>
      <c r="FB497" s="443"/>
      <c r="FC497" s="443"/>
      <c r="FD497" s="443"/>
      <c r="FE497" s="443"/>
      <c r="FF497" s="443"/>
      <c r="FG497" s="443"/>
      <c r="FH497" s="443"/>
      <c r="FI497" s="460"/>
      <c r="FJ497" s="443"/>
      <c r="FK497" s="443"/>
      <c r="FL497" s="443"/>
      <c r="FM497" s="443"/>
      <c r="FN497" s="443"/>
      <c r="FO497" s="443"/>
      <c r="FP497" s="443"/>
      <c r="FQ497" s="443"/>
      <c r="FR497" s="460"/>
      <c r="FS497" s="443"/>
      <c r="FT497" s="443"/>
      <c r="FU497" s="443"/>
      <c r="FV497" s="443"/>
      <c r="FW497" s="443"/>
      <c r="FX497" s="443"/>
      <c r="FY497" s="443"/>
      <c r="FZ497" s="443"/>
      <c r="GA497" s="460"/>
      <c r="GB497" s="443"/>
      <c r="GC497" s="443"/>
      <c r="GD497" s="443"/>
      <c r="GE497" s="443"/>
      <c r="GF497" s="443"/>
      <c r="GG497" s="443"/>
      <c r="GH497" s="443"/>
      <c r="GI497" s="443"/>
      <c r="GJ497" s="460"/>
      <c r="GK497" s="443"/>
      <c r="GL497" s="443"/>
      <c r="GM497" s="443"/>
      <c r="GN497" s="443"/>
      <c r="GO497" s="443"/>
      <c r="GP497" s="443"/>
      <c r="GQ497" s="443"/>
      <c r="GR497" s="443"/>
      <c r="GS497" s="460"/>
      <c r="GT497" s="443"/>
      <c r="GU497" s="443"/>
      <c r="GV497" s="443"/>
      <c r="GW497" s="443"/>
      <c r="GX497" s="443"/>
      <c r="GY497" s="443"/>
      <c r="GZ497" s="443"/>
      <c r="HA497" s="443"/>
      <c r="HB497" s="460"/>
      <c r="HC497" s="443"/>
      <c r="HD497" s="443"/>
      <c r="HE497" s="443"/>
      <c r="HF497" s="443"/>
      <c r="HG497" s="443"/>
      <c r="HH497" s="443"/>
      <c r="HI497" s="443"/>
      <c r="HJ497" s="443"/>
      <c r="HK497" s="460"/>
      <c r="HL497" s="443"/>
      <c r="HM497" s="443"/>
      <c r="HN497" s="443"/>
      <c r="HO497" s="443"/>
      <c r="HP497" s="443"/>
      <c r="HQ497" s="443"/>
      <c r="HR497" s="443"/>
      <c r="HS497" s="443"/>
      <c r="HT497" s="460"/>
      <c r="HU497" s="443"/>
      <c r="HV497" s="443"/>
      <c r="HW497" s="443"/>
      <c r="HX497" s="443"/>
      <c r="HY497" s="443"/>
      <c r="HZ497" s="443"/>
      <c r="IA497" s="443"/>
      <c r="IB497" s="443"/>
      <c r="IC497" s="460"/>
      <c r="ID497" s="443"/>
      <c r="IE497" s="443"/>
      <c r="IF497" s="443"/>
      <c r="IG497" s="443"/>
      <c r="IH497" s="443"/>
      <c r="II497" s="443"/>
      <c r="IJ497" s="443"/>
      <c r="IK497" s="443"/>
      <c r="IL497" s="460"/>
      <c r="IM497" s="443"/>
      <c r="IN497" s="443"/>
      <c r="IO497" s="443"/>
      <c r="IP497" s="443"/>
      <c r="IQ497" s="443"/>
      <c r="IR497" s="443"/>
      <c r="IS497" s="443"/>
      <c r="IT497" s="443"/>
      <c r="IU497" s="460"/>
      <c r="IV497" s="443"/>
      <c r="IW497" s="443"/>
      <c r="IX497" s="443"/>
      <c r="IY497" s="443"/>
      <c r="IZ497" s="443"/>
      <c r="JA497" s="443"/>
      <c r="JB497" s="443"/>
      <c r="JC497" s="443"/>
      <c r="JD497" s="460"/>
      <c r="JE497" s="443"/>
      <c r="JF497" s="443"/>
      <c r="JG497" s="443"/>
      <c r="JH497" s="443"/>
      <c r="JI497" s="443"/>
      <c r="JJ497" s="443"/>
      <c r="JK497" s="443"/>
      <c r="JL497" s="443"/>
      <c r="JM497" s="460"/>
      <c r="JN497" s="443"/>
      <c r="JO497" s="443"/>
      <c r="JP497" s="443"/>
      <c r="JQ497" s="443"/>
      <c r="JR497" s="443"/>
      <c r="JS497" s="443"/>
      <c r="JT497" s="443"/>
      <c r="JU497" s="443"/>
      <c r="JV497" s="460"/>
      <c r="JW497" s="443"/>
      <c r="JX497" s="443"/>
      <c r="JY497" s="443"/>
      <c r="JZ497" s="443"/>
      <c r="KA497" s="443"/>
      <c r="KB497" s="443"/>
      <c r="KC497" s="443"/>
      <c r="KD497" s="443"/>
      <c r="KE497" s="460"/>
      <c r="KF497" s="443"/>
      <c r="KG497" s="443"/>
      <c r="KH497" s="443"/>
      <c r="KI497" s="443"/>
      <c r="KJ497" s="443"/>
      <c r="KK497" s="443"/>
      <c r="KL497" s="443"/>
      <c r="KM497" s="443"/>
      <c r="KN497" s="460"/>
      <c r="KO497" s="443"/>
      <c r="KP497" s="443"/>
      <c r="KQ497" s="443"/>
      <c r="KR497" s="443"/>
      <c r="KS497" s="443"/>
      <c r="KT497" s="443"/>
      <c r="KU497" s="443"/>
      <c r="KV497" s="443"/>
      <c r="KW497" s="460"/>
      <c r="KX497" s="443"/>
      <c r="KY497" s="443"/>
      <c r="KZ497" s="443"/>
      <c r="LA497" s="443"/>
      <c r="LB497" s="443"/>
      <c r="LC497" s="443"/>
      <c r="LD497" s="443"/>
      <c r="LE497" s="443"/>
      <c r="LF497" s="460"/>
      <c r="LG497" s="443"/>
      <c r="LH497" s="443"/>
      <c r="LI497" s="443"/>
      <c r="LJ497" s="443"/>
      <c r="LK497" s="443"/>
      <c r="LL497" s="443"/>
      <c r="LM497" s="443"/>
      <c r="LN497" s="443"/>
      <c r="LO497" s="460"/>
      <c r="LP497" s="443"/>
      <c r="LQ497" s="443"/>
      <c r="LR497" s="443"/>
      <c r="LS497" s="443"/>
      <c r="LT497" s="443"/>
      <c r="LU497" s="443"/>
      <c r="LV497" s="443"/>
      <c r="LW497" s="443"/>
      <c r="LX497" s="460"/>
      <c r="LY497" s="443"/>
      <c r="LZ497" s="443"/>
      <c r="MA497" s="443"/>
      <c r="MB497" s="443"/>
      <c r="MC497" s="443"/>
      <c r="MD497" s="443"/>
      <c r="ME497" s="443"/>
      <c r="MF497" s="443"/>
      <c r="MG497" s="460"/>
      <c r="MH497" s="443"/>
      <c r="MI497" s="443"/>
      <c r="MJ497" s="443"/>
      <c r="MK497" s="443"/>
      <c r="ML497" s="443"/>
      <c r="MM497" s="443"/>
      <c r="MN497" s="443"/>
      <c r="MO497" s="443"/>
      <c r="MP497" s="460"/>
      <c r="MQ497" s="443"/>
      <c r="MR497" s="443"/>
      <c r="MS497" s="443"/>
      <c r="MT497" s="443"/>
      <c r="MU497" s="443"/>
      <c r="MV497" s="443"/>
      <c r="MW497" s="443"/>
      <c r="MX497" s="443"/>
      <c r="MY497" s="460"/>
      <c r="MZ497" s="443"/>
      <c r="NA497" s="443"/>
      <c r="NB497" s="443"/>
      <c r="NC497" s="443"/>
      <c r="ND497" s="443"/>
      <c r="NE497" s="443"/>
      <c r="NF497" s="443"/>
      <c r="NG497" s="443"/>
      <c r="NH497" s="460"/>
    </row>
    <row r="498" spans="1:372" ht="18">
      <c r="A498" s="443"/>
      <c r="C498" s="460"/>
      <c r="E498" s="444"/>
      <c r="F498" s="443"/>
      <c r="G498" s="443"/>
      <c r="H498" s="443"/>
      <c r="I498" s="443"/>
      <c r="J498" s="443"/>
      <c r="K498" s="443"/>
      <c r="L498" s="460"/>
      <c r="M498" s="443"/>
      <c r="N498" s="443"/>
      <c r="O498" s="443"/>
      <c r="P498" s="443"/>
      <c r="Q498" s="443"/>
      <c r="R498" s="443"/>
      <c r="S498" s="443"/>
      <c r="T498" s="443"/>
      <c r="U498" s="460"/>
      <c r="V498" s="443"/>
      <c r="W498" s="443"/>
      <c r="X498" s="443"/>
      <c r="Y498" s="443"/>
      <c r="Z498" s="443"/>
      <c r="AA498" s="443"/>
      <c r="AB498" s="443"/>
      <c r="AC498" s="443"/>
      <c r="AD498" s="460"/>
      <c r="AE498" s="443"/>
      <c r="AF498" s="443"/>
      <c r="AG498" s="443"/>
      <c r="AH498" s="443"/>
      <c r="AI498" s="443"/>
      <c r="AJ498" s="443"/>
      <c r="AK498" s="443"/>
      <c r="AL498" s="443"/>
      <c r="AM498" s="460"/>
      <c r="AN498" s="277"/>
      <c r="AO498" s="446"/>
      <c r="AP498" s="681"/>
      <c r="AQ498" s="446"/>
      <c r="AR498" s="446"/>
      <c r="AS498" s="443"/>
      <c r="AT498" s="443"/>
      <c r="AU498" s="443"/>
      <c r="AV498" s="460"/>
      <c r="AW498" s="446"/>
      <c r="AX498" s="24"/>
      <c r="AY498" s="668"/>
      <c r="AZ498" s="24"/>
      <c r="BB498" s="443"/>
      <c r="BC498" s="24"/>
      <c r="BD498" s="443"/>
      <c r="BE498" s="460"/>
      <c r="BF498" s="52"/>
      <c r="BG498" s="443"/>
      <c r="BH498" s="443"/>
      <c r="BI498" s="212"/>
      <c r="BJ498" s="443"/>
      <c r="BK498" s="443"/>
      <c r="BL498" s="443"/>
      <c r="BM498" s="443"/>
      <c r="BN498" s="460"/>
      <c r="BO498" s="443"/>
      <c r="BP498" s="443"/>
      <c r="BQ498" s="443"/>
      <c r="BR498" s="443"/>
      <c r="BS498" s="443"/>
      <c r="BT498" s="443"/>
      <c r="BU498" s="443"/>
      <c r="BV498" s="443"/>
      <c r="BW498" s="460"/>
      <c r="BX498" s="443"/>
      <c r="BY498" s="443"/>
      <c r="BZ498" s="443"/>
      <c r="CA498" s="443"/>
      <c r="CB498" s="443"/>
      <c r="CC498" s="443"/>
      <c r="CD498" s="443"/>
      <c r="CE498" s="443"/>
      <c r="CF498" s="460"/>
      <c r="CG498" s="443"/>
      <c r="CH498" s="443"/>
      <c r="CI498" s="443"/>
      <c r="CJ498" s="443"/>
      <c r="CK498" s="443"/>
      <c r="CL498" s="443"/>
      <c r="CM498" s="443"/>
      <c r="CN498" s="443"/>
      <c r="CO498" s="460"/>
      <c r="CP498" s="443"/>
      <c r="CQ498" s="443"/>
      <c r="CR498" s="443"/>
      <c r="CS498" s="443"/>
      <c r="CT498" s="443"/>
      <c r="CU498" s="443"/>
      <c r="CV498" s="443"/>
      <c r="CW498" s="443"/>
      <c r="CX498" s="460"/>
      <c r="CY498" s="443"/>
      <c r="CZ498" s="443"/>
      <c r="DA498" s="443"/>
      <c r="DB498" s="443"/>
      <c r="DC498" s="443"/>
      <c r="DD498" s="443"/>
      <c r="DE498" s="443"/>
      <c r="DF498" s="443"/>
      <c r="DG498" s="460"/>
      <c r="DH498" s="443"/>
      <c r="DI498" s="443"/>
      <c r="DJ498" s="443"/>
      <c r="DK498" s="443"/>
      <c r="DL498" s="443"/>
      <c r="DM498" s="443"/>
      <c r="DN498" s="443"/>
      <c r="DO498" s="443"/>
      <c r="DP498" s="460"/>
      <c r="DQ498" s="443"/>
      <c r="DR498" s="443"/>
      <c r="DS498" s="443"/>
      <c r="DT498" s="443"/>
      <c r="DU498" s="443"/>
      <c r="DV498" s="443"/>
      <c r="DW498" s="443"/>
      <c r="DX498" s="443"/>
      <c r="DY498" s="460"/>
      <c r="DZ498" s="443"/>
      <c r="EA498" s="443"/>
      <c r="EB498" s="443"/>
      <c r="EC498" s="443"/>
      <c r="ED498" s="443"/>
      <c r="EE498" s="443"/>
      <c r="EF498" s="443"/>
      <c r="EG498" s="443"/>
      <c r="EH498" s="460"/>
      <c r="EI498" s="443"/>
      <c r="EJ498" s="443"/>
      <c r="EK498" s="443"/>
      <c r="EL498" s="443"/>
      <c r="EM498" s="443"/>
      <c r="EN498" s="443"/>
      <c r="EO498" s="443"/>
      <c r="EP498" s="443"/>
      <c r="EQ498" s="460"/>
      <c r="ER498" s="443"/>
      <c r="ES498" s="443"/>
      <c r="ET498" s="443"/>
      <c r="EU498" s="443"/>
      <c r="EV498" s="443"/>
      <c r="EW498" s="443"/>
      <c r="EX498" s="443"/>
      <c r="EY498" s="443"/>
      <c r="EZ498" s="460"/>
      <c r="FA498" s="443"/>
      <c r="FB498" s="443"/>
      <c r="FC498" s="443"/>
      <c r="FD498" s="443"/>
      <c r="FE498" s="443"/>
      <c r="FF498" s="443"/>
      <c r="FG498" s="443"/>
      <c r="FH498" s="443"/>
      <c r="FI498" s="460"/>
      <c r="FJ498" s="443"/>
      <c r="FK498" s="443"/>
      <c r="FL498" s="443"/>
      <c r="FM498" s="443"/>
      <c r="FN498" s="443"/>
      <c r="FO498" s="443"/>
      <c r="FP498" s="443"/>
      <c r="FQ498" s="443"/>
      <c r="FR498" s="460"/>
      <c r="FS498" s="443"/>
      <c r="FT498" s="443"/>
      <c r="FU498" s="443"/>
      <c r="FV498" s="443"/>
      <c r="FW498" s="443"/>
      <c r="FX498" s="443"/>
      <c r="FY498" s="443"/>
      <c r="FZ498" s="443"/>
      <c r="GA498" s="460"/>
      <c r="GB498" s="443"/>
      <c r="GC498" s="443"/>
      <c r="GD498" s="443"/>
      <c r="GE498" s="443"/>
      <c r="GF498" s="443"/>
      <c r="GG498" s="443"/>
      <c r="GH498" s="443"/>
      <c r="GI498" s="443"/>
      <c r="GJ498" s="460"/>
      <c r="GK498" s="443"/>
      <c r="GL498" s="443"/>
      <c r="GM498" s="443"/>
      <c r="GN498" s="443"/>
      <c r="GO498" s="443"/>
      <c r="GP498" s="443"/>
      <c r="GQ498" s="443"/>
      <c r="GR498" s="443"/>
      <c r="GS498" s="460"/>
      <c r="GT498" s="443"/>
      <c r="GU498" s="443"/>
      <c r="GV498" s="443"/>
      <c r="GW498" s="443"/>
      <c r="GX498" s="443"/>
      <c r="GY498" s="443"/>
      <c r="GZ498" s="443"/>
      <c r="HA498" s="443"/>
      <c r="HB498" s="460"/>
      <c r="HC498" s="443"/>
      <c r="HD498" s="443"/>
      <c r="HE498" s="443"/>
      <c r="HF498" s="443"/>
      <c r="HG498" s="443"/>
      <c r="HH498" s="443"/>
      <c r="HI498" s="443"/>
      <c r="HJ498" s="443"/>
      <c r="HK498" s="460"/>
      <c r="HL498" s="443"/>
      <c r="HM498" s="443"/>
      <c r="HN498" s="443"/>
      <c r="HO498" s="443"/>
      <c r="HP498" s="443"/>
      <c r="HQ498" s="443"/>
      <c r="HR498" s="443"/>
      <c r="HS498" s="443"/>
      <c r="HT498" s="460"/>
      <c r="HU498" s="443"/>
      <c r="HV498" s="443"/>
      <c r="HW498" s="443"/>
      <c r="HX498" s="443"/>
      <c r="HY498" s="443"/>
      <c r="HZ498" s="443"/>
      <c r="IA498" s="443"/>
      <c r="IB498" s="443"/>
      <c r="IC498" s="460"/>
      <c r="ID498" s="443"/>
      <c r="IE498" s="443"/>
      <c r="IF498" s="443"/>
      <c r="IG498" s="443"/>
      <c r="IH498" s="443"/>
      <c r="II498" s="443"/>
      <c r="IJ498" s="443"/>
      <c r="IK498" s="443"/>
      <c r="IL498" s="460"/>
      <c r="IM498" s="443"/>
      <c r="IN498" s="443"/>
      <c r="IO498" s="443"/>
      <c r="IP498" s="443"/>
      <c r="IQ498" s="443"/>
      <c r="IR498" s="443"/>
      <c r="IS498" s="443"/>
      <c r="IT498" s="443"/>
      <c r="IU498" s="460"/>
      <c r="IV498" s="443"/>
      <c r="IW498" s="443"/>
      <c r="IX498" s="443"/>
      <c r="IY498" s="443"/>
      <c r="IZ498" s="443"/>
      <c r="JA498" s="443"/>
      <c r="JB498" s="443"/>
      <c r="JC498" s="443"/>
      <c r="JD498" s="460"/>
      <c r="JE498" s="443"/>
      <c r="JF498" s="443"/>
      <c r="JG498" s="443"/>
      <c r="JH498" s="443"/>
      <c r="JI498" s="443"/>
      <c r="JJ498" s="443"/>
      <c r="JK498" s="443"/>
      <c r="JL498" s="443"/>
      <c r="JM498" s="460"/>
      <c r="JN498" s="443"/>
      <c r="JO498" s="443"/>
      <c r="JP498" s="443"/>
      <c r="JQ498" s="443"/>
      <c r="JR498" s="443"/>
      <c r="JS498" s="443"/>
      <c r="JT498" s="443"/>
      <c r="JU498" s="443"/>
      <c r="JV498" s="460"/>
      <c r="JW498" s="443"/>
      <c r="JX498" s="443"/>
      <c r="JY498" s="443"/>
      <c r="JZ498" s="443"/>
      <c r="KA498" s="443"/>
      <c r="KB498" s="443"/>
      <c r="KC498" s="443"/>
      <c r="KD498" s="443"/>
      <c r="KE498" s="460"/>
      <c r="KF498" s="443"/>
      <c r="KG498" s="443"/>
      <c r="KH498" s="443"/>
      <c r="KI498" s="443"/>
      <c r="KJ498" s="443"/>
      <c r="KK498" s="443"/>
      <c r="KL498" s="443"/>
      <c r="KM498" s="443"/>
      <c r="KN498" s="460"/>
      <c r="KO498" s="443"/>
      <c r="KP498" s="443"/>
      <c r="KQ498" s="443"/>
      <c r="KR498" s="443"/>
      <c r="KS498" s="443"/>
      <c r="KT498" s="443"/>
      <c r="KU498" s="443"/>
      <c r="KV498" s="443"/>
      <c r="KW498" s="460"/>
      <c r="KX498" s="443"/>
      <c r="KY498" s="443"/>
      <c r="KZ498" s="443"/>
      <c r="LA498" s="443"/>
      <c r="LB498" s="443"/>
      <c r="LC498" s="443"/>
      <c r="LD498" s="443"/>
      <c r="LE498" s="443"/>
      <c r="LF498" s="460"/>
      <c r="LG498" s="443"/>
      <c r="LH498" s="443"/>
      <c r="LI498" s="443"/>
      <c r="LJ498" s="443"/>
      <c r="LK498" s="443"/>
      <c r="LL498" s="443"/>
      <c r="LM498" s="443"/>
      <c r="LN498" s="443"/>
      <c r="LO498" s="460"/>
      <c r="LP498" s="443"/>
      <c r="LQ498" s="443"/>
      <c r="LR498" s="443"/>
      <c r="LS498" s="443"/>
      <c r="LT498" s="443"/>
      <c r="LU498" s="443"/>
      <c r="LV498" s="443"/>
      <c r="LW498" s="443"/>
      <c r="LX498" s="460"/>
      <c r="LY498" s="443"/>
      <c r="LZ498" s="443"/>
      <c r="MA498" s="443"/>
      <c r="MB498" s="443"/>
      <c r="MC498" s="443"/>
      <c r="MD498" s="443"/>
      <c r="ME498" s="443"/>
      <c r="MF498" s="443"/>
      <c r="MG498" s="460"/>
      <c r="MH498" s="443"/>
      <c r="MI498" s="443"/>
      <c r="MJ498" s="443"/>
      <c r="MK498" s="443"/>
      <c r="ML498" s="443"/>
      <c r="MM498" s="443"/>
      <c r="MN498" s="443"/>
      <c r="MO498" s="443"/>
      <c r="MP498" s="460"/>
      <c r="MQ498" s="443"/>
      <c r="MR498" s="443"/>
      <c r="MS498" s="443"/>
      <c r="MT498" s="443"/>
      <c r="MU498" s="443"/>
      <c r="MV498" s="443"/>
      <c r="MW498" s="443"/>
      <c r="MX498" s="443"/>
      <c r="MY498" s="460"/>
      <c r="MZ498" s="443"/>
      <c r="NA498" s="443"/>
      <c r="NB498" s="443"/>
      <c r="NC498" s="443"/>
      <c r="ND498" s="443"/>
      <c r="NE498" s="443"/>
      <c r="NF498" s="443"/>
      <c r="NG498" s="443"/>
      <c r="NH498" s="460"/>
    </row>
    <row r="499" spans="1:372" ht="18">
      <c r="A499" s="443"/>
      <c r="C499" s="460"/>
      <c r="E499" s="444"/>
      <c r="F499" s="443"/>
      <c r="G499" s="443"/>
      <c r="H499" s="443"/>
      <c r="I499" s="443"/>
      <c r="J499" s="443"/>
      <c r="K499" s="443"/>
      <c r="L499" s="460"/>
      <c r="M499" s="443"/>
      <c r="N499" s="443"/>
      <c r="O499" s="443"/>
      <c r="P499" s="443"/>
      <c r="Q499" s="443"/>
      <c r="R499" s="443"/>
      <c r="S499" s="443"/>
      <c r="T499" s="443"/>
      <c r="U499" s="460"/>
      <c r="V499" s="443"/>
      <c r="W499" s="443"/>
      <c r="X499" s="443"/>
      <c r="Y499" s="443"/>
      <c r="Z499" s="443"/>
      <c r="AA499" s="443"/>
      <c r="AB499" s="443"/>
      <c r="AC499" s="443"/>
      <c r="AD499" s="460"/>
      <c r="AE499" s="443"/>
      <c r="AF499" s="443"/>
      <c r="AG499" s="443"/>
      <c r="AH499" s="443"/>
      <c r="AI499" s="443"/>
      <c r="AJ499" s="443"/>
      <c r="AK499" s="443"/>
      <c r="AL499" s="443"/>
      <c r="AM499" s="460"/>
      <c r="AN499" s="446"/>
      <c r="AO499" s="446"/>
      <c r="AP499" s="681"/>
      <c r="AQ499" s="446"/>
      <c r="AR499" s="446"/>
      <c r="AS499" s="443"/>
      <c r="AT499" s="443"/>
      <c r="AU499" s="443"/>
      <c r="AV499" s="460"/>
      <c r="AW499" s="446"/>
      <c r="AX499" s="24"/>
      <c r="AY499" s="668"/>
      <c r="AZ499" s="24"/>
      <c r="BB499" s="443"/>
      <c r="BC499" s="24"/>
      <c r="BD499" s="443"/>
      <c r="BE499" s="460"/>
      <c r="BF499" s="305"/>
      <c r="BG499" s="443"/>
      <c r="BH499" s="443"/>
      <c r="BI499" s="212"/>
      <c r="BJ499" s="443"/>
      <c r="BK499" s="443"/>
      <c r="BL499" s="443"/>
      <c r="BM499" s="443"/>
      <c r="BN499" s="460"/>
      <c r="BO499" s="443"/>
      <c r="BP499" s="443"/>
      <c r="BQ499" s="443"/>
      <c r="BR499" s="443"/>
      <c r="BS499" s="443"/>
      <c r="BT499" s="443"/>
      <c r="BU499" s="443"/>
      <c r="BV499" s="443"/>
      <c r="BW499" s="460"/>
      <c r="BX499" s="443"/>
      <c r="BY499" s="443"/>
      <c r="BZ499" s="443"/>
      <c r="CA499" s="443"/>
      <c r="CB499" s="443"/>
      <c r="CC499" s="443"/>
      <c r="CD499" s="443"/>
      <c r="CE499" s="443"/>
      <c r="CF499" s="460"/>
      <c r="CG499" s="443"/>
      <c r="CH499" s="443"/>
      <c r="CI499" s="443"/>
      <c r="CJ499" s="443"/>
      <c r="CK499" s="443"/>
      <c r="CL499" s="443"/>
      <c r="CM499" s="443"/>
      <c r="CN499" s="443"/>
      <c r="CO499" s="460"/>
      <c r="CP499" s="443"/>
      <c r="CQ499" s="443"/>
      <c r="CR499" s="443"/>
      <c r="CS499" s="443"/>
      <c r="CT499" s="443"/>
      <c r="CU499" s="443"/>
      <c r="CV499" s="443"/>
      <c r="CW499" s="443"/>
      <c r="CX499" s="460"/>
      <c r="CY499" s="443"/>
      <c r="CZ499" s="443"/>
      <c r="DA499" s="443"/>
      <c r="DB499" s="443"/>
      <c r="DC499" s="443"/>
      <c r="DD499" s="443"/>
      <c r="DE499" s="443"/>
      <c r="DF499" s="443"/>
      <c r="DG499" s="460"/>
      <c r="DH499" s="443"/>
      <c r="DI499" s="443"/>
      <c r="DJ499" s="443"/>
      <c r="DK499" s="443"/>
      <c r="DL499" s="443"/>
      <c r="DM499" s="443"/>
      <c r="DN499" s="443"/>
      <c r="DO499" s="443"/>
      <c r="DP499" s="460"/>
      <c r="DQ499" s="443"/>
      <c r="DR499" s="443"/>
      <c r="DS499" s="443"/>
      <c r="DT499" s="443"/>
      <c r="DU499" s="443"/>
      <c r="DV499" s="443"/>
      <c r="DW499" s="443"/>
      <c r="DX499" s="443"/>
      <c r="DY499" s="460"/>
      <c r="DZ499" s="443"/>
      <c r="EA499" s="443"/>
      <c r="EB499" s="443"/>
      <c r="EC499" s="443"/>
      <c r="ED499" s="443"/>
      <c r="EE499" s="443"/>
      <c r="EF499" s="443"/>
      <c r="EG499" s="443"/>
      <c r="EH499" s="460"/>
      <c r="EI499" s="443"/>
      <c r="EJ499" s="443"/>
      <c r="EK499" s="443"/>
      <c r="EL499" s="443"/>
      <c r="EM499" s="443"/>
      <c r="EN499" s="443"/>
      <c r="EO499" s="443"/>
      <c r="EP499" s="443"/>
      <c r="EQ499" s="460"/>
      <c r="ER499" s="443"/>
      <c r="ES499" s="443"/>
      <c r="ET499" s="443"/>
      <c r="EU499" s="443"/>
      <c r="EV499" s="443"/>
      <c r="EW499" s="443"/>
      <c r="EX499" s="443"/>
      <c r="EY499" s="443"/>
      <c r="EZ499" s="460"/>
      <c r="FA499" s="443"/>
      <c r="FB499" s="443"/>
      <c r="FC499" s="443"/>
      <c r="FD499" s="443"/>
      <c r="FE499" s="443"/>
      <c r="FF499" s="443"/>
      <c r="FG499" s="443"/>
      <c r="FH499" s="443"/>
      <c r="FI499" s="460"/>
      <c r="FJ499" s="443"/>
      <c r="FK499" s="443"/>
      <c r="FL499" s="443"/>
      <c r="FM499" s="443"/>
      <c r="FN499" s="443"/>
      <c r="FO499" s="443"/>
      <c r="FP499" s="443"/>
      <c r="FQ499" s="443"/>
      <c r="FR499" s="460"/>
      <c r="FS499" s="443"/>
      <c r="FT499" s="443"/>
      <c r="FU499" s="443"/>
      <c r="FV499" s="443"/>
      <c r="FW499" s="443"/>
      <c r="FX499" s="443"/>
      <c r="FY499" s="443"/>
      <c r="FZ499" s="443"/>
      <c r="GA499" s="460"/>
      <c r="GB499" s="443"/>
      <c r="GC499" s="443"/>
      <c r="GD499" s="443"/>
      <c r="GE499" s="443"/>
      <c r="GF499" s="443"/>
      <c r="GG499" s="443"/>
      <c r="GH499" s="443"/>
      <c r="GI499" s="443"/>
      <c r="GJ499" s="460"/>
      <c r="GK499" s="443"/>
      <c r="GL499" s="443"/>
      <c r="GM499" s="443"/>
      <c r="GN499" s="443"/>
      <c r="GO499" s="443"/>
      <c r="GP499" s="443"/>
      <c r="GQ499" s="443"/>
      <c r="GR499" s="443"/>
      <c r="GS499" s="460"/>
      <c r="GT499" s="443"/>
      <c r="GU499" s="443"/>
      <c r="GV499" s="443"/>
      <c r="GW499" s="443"/>
      <c r="GX499" s="443"/>
      <c r="GY499" s="443"/>
      <c r="GZ499" s="443"/>
      <c r="HA499" s="443"/>
      <c r="HB499" s="460"/>
      <c r="HC499" s="443"/>
      <c r="HD499" s="443"/>
      <c r="HE499" s="443"/>
      <c r="HF499" s="443"/>
      <c r="HG499" s="443"/>
      <c r="HH499" s="443"/>
      <c r="HI499" s="443"/>
      <c r="HJ499" s="443"/>
      <c r="HK499" s="460"/>
      <c r="HL499" s="443"/>
      <c r="HM499" s="443"/>
      <c r="HN499" s="443"/>
      <c r="HO499" s="443"/>
      <c r="HP499" s="443"/>
      <c r="HQ499" s="443"/>
      <c r="HR499" s="443"/>
      <c r="HS499" s="443"/>
      <c r="HT499" s="460"/>
      <c r="HU499" s="443"/>
      <c r="HV499" s="443"/>
      <c r="HW499" s="443"/>
      <c r="HX499" s="443"/>
      <c r="HY499" s="443"/>
      <c r="HZ499" s="443"/>
      <c r="IA499" s="443"/>
      <c r="IB499" s="443"/>
      <c r="IC499" s="460"/>
      <c r="ID499" s="443"/>
      <c r="IE499" s="443"/>
      <c r="IF499" s="443"/>
      <c r="IG499" s="443"/>
      <c r="IH499" s="443"/>
      <c r="II499" s="443"/>
      <c r="IJ499" s="443"/>
      <c r="IK499" s="443"/>
      <c r="IL499" s="460"/>
      <c r="IM499" s="443"/>
      <c r="IN499" s="443"/>
      <c r="IO499" s="443"/>
      <c r="IP499" s="443"/>
      <c r="IQ499" s="443"/>
      <c r="IR499" s="443"/>
      <c r="IS499" s="443"/>
      <c r="IT499" s="443"/>
      <c r="IU499" s="460"/>
      <c r="IV499" s="443"/>
      <c r="IW499" s="443"/>
      <c r="IX499" s="443"/>
      <c r="IY499" s="443"/>
      <c r="IZ499" s="443"/>
      <c r="JA499" s="443"/>
      <c r="JB499" s="443"/>
      <c r="JC499" s="443"/>
      <c r="JD499" s="460"/>
      <c r="JE499" s="443"/>
      <c r="JF499" s="443"/>
      <c r="JG499" s="443"/>
      <c r="JH499" s="443"/>
      <c r="JI499" s="443"/>
      <c r="JJ499" s="443"/>
      <c r="JK499" s="443"/>
      <c r="JL499" s="443"/>
      <c r="JM499" s="460"/>
      <c r="JN499" s="443"/>
      <c r="JO499" s="443"/>
      <c r="JP499" s="443"/>
      <c r="JQ499" s="443"/>
      <c r="JR499" s="443"/>
      <c r="JS499" s="443"/>
      <c r="JT499" s="443"/>
      <c r="JU499" s="443"/>
      <c r="JV499" s="460"/>
      <c r="JW499" s="443"/>
      <c r="JX499" s="443"/>
      <c r="JY499" s="443"/>
      <c r="JZ499" s="443"/>
      <c r="KA499" s="443"/>
      <c r="KB499" s="443"/>
      <c r="KC499" s="443"/>
      <c r="KD499" s="443"/>
      <c r="KE499" s="460"/>
      <c r="KF499" s="443"/>
      <c r="KG499" s="443"/>
      <c r="KH499" s="443"/>
      <c r="KI499" s="443"/>
      <c r="KJ499" s="443"/>
      <c r="KK499" s="443"/>
      <c r="KL499" s="443"/>
      <c r="KM499" s="443"/>
      <c r="KN499" s="460"/>
      <c r="KO499" s="443"/>
      <c r="KP499" s="443"/>
      <c r="KQ499" s="443"/>
      <c r="KR499" s="443"/>
      <c r="KS499" s="443"/>
      <c r="KT499" s="443"/>
      <c r="KU499" s="443"/>
      <c r="KV499" s="443"/>
      <c r="KW499" s="460"/>
      <c r="KX499" s="443"/>
      <c r="KY499" s="443"/>
      <c r="KZ499" s="443"/>
      <c r="LA499" s="443"/>
      <c r="LB499" s="443"/>
      <c r="LC499" s="443"/>
      <c r="LD499" s="443"/>
      <c r="LE499" s="443"/>
      <c r="LF499" s="460"/>
      <c r="LG499" s="443"/>
      <c r="LH499" s="443"/>
      <c r="LI499" s="443"/>
      <c r="LJ499" s="443"/>
      <c r="LK499" s="443"/>
      <c r="LL499" s="443"/>
      <c r="LM499" s="443"/>
      <c r="LN499" s="443"/>
      <c r="LO499" s="460"/>
      <c r="LP499" s="443"/>
      <c r="LQ499" s="443"/>
      <c r="LR499" s="443"/>
      <c r="LS499" s="443"/>
      <c r="LT499" s="443"/>
      <c r="LU499" s="443"/>
      <c r="LV499" s="443"/>
      <c r="LW499" s="443"/>
      <c r="LX499" s="460"/>
      <c r="LY499" s="443"/>
      <c r="LZ499" s="443"/>
      <c r="MA499" s="443"/>
      <c r="MB499" s="443"/>
      <c r="MC499" s="443"/>
      <c r="MD499" s="443"/>
      <c r="ME499" s="443"/>
      <c r="MF499" s="443"/>
      <c r="MG499" s="460"/>
      <c r="MH499" s="443"/>
      <c r="MI499" s="443"/>
      <c r="MJ499" s="443"/>
      <c r="MK499" s="443"/>
      <c r="ML499" s="443"/>
      <c r="MM499" s="443"/>
      <c r="MN499" s="443"/>
      <c r="MO499" s="443"/>
      <c r="MP499" s="460"/>
      <c r="MQ499" s="443"/>
      <c r="MR499" s="443"/>
      <c r="MS499" s="443"/>
      <c r="MT499" s="443"/>
      <c r="MU499" s="443"/>
      <c r="MV499" s="443"/>
      <c r="MW499" s="443"/>
      <c r="MX499" s="443"/>
      <c r="MY499" s="460"/>
      <c r="MZ499" s="443"/>
      <c r="NA499" s="443"/>
      <c r="NB499" s="443"/>
      <c r="NC499" s="443"/>
      <c r="ND499" s="443"/>
      <c r="NE499" s="443"/>
      <c r="NF499" s="443"/>
      <c r="NG499" s="443"/>
      <c r="NH499" s="460"/>
    </row>
    <row r="500" spans="1:372" ht="18">
      <c r="A500" s="443"/>
      <c r="C500" s="460"/>
      <c r="E500" s="444"/>
      <c r="F500" s="443"/>
      <c r="G500" s="443"/>
      <c r="H500" s="443"/>
      <c r="I500" s="443"/>
      <c r="J500" s="443"/>
      <c r="K500" s="443"/>
      <c r="L500" s="460"/>
      <c r="M500" s="443"/>
      <c r="N500" s="443"/>
      <c r="O500" s="443"/>
      <c r="P500" s="443"/>
      <c r="Q500" s="443"/>
      <c r="R500" s="443"/>
      <c r="S500" s="443"/>
      <c r="T500" s="443"/>
      <c r="U500" s="460"/>
      <c r="V500" s="443"/>
      <c r="W500" s="443"/>
      <c r="X500" s="443"/>
      <c r="Y500" s="443"/>
      <c r="Z500" s="443"/>
      <c r="AA500" s="443"/>
      <c r="AB500" s="443"/>
      <c r="AC500" s="443"/>
      <c r="AD500" s="460"/>
      <c r="AE500" s="443"/>
      <c r="AF500" s="443"/>
      <c r="AG500" s="443"/>
      <c r="AH500" s="443"/>
      <c r="AI500" s="443"/>
      <c r="AJ500" s="443"/>
      <c r="AK500" s="443"/>
      <c r="AL500" s="443"/>
      <c r="AM500" s="460"/>
      <c r="AN500" s="446"/>
      <c r="AO500" s="446"/>
      <c r="AP500" s="681"/>
      <c r="AQ500" s="446"/>
      <c r="AR500" s="446"/>
      <c r="AS500" s="443"/>
      <c r="AT500" s="443"/>
      <c r="AU500" s="443"/>
      <c r="AV500" s="460"/>
      <c r="AW500" s="446"/>
      <c r="AX500" s="24"/>
      <c r="AY500" s="668"/>
      <c r="AZ500" s="24"/>
      <c r="BB500" s="443"/>
      <c r="BC500" s="24"/>
      <c r="BD500" s="443"/>
      <c r="BE500" s="460"/>
      <c r="BF500" s="52"/>
      <c r="BG500" s="443"/>
      <c r="BH500" s="443"/>
      <c r="BI500" s="212"/>
      <c r="BJ500" s="443"/>
      <c r="BK500" s="443"/>
      <c r="BL500" s="443"/>
      <c r="BM500" s="443"/>
      <c r="BN500" s="460"/>
      <c r="BO500" s="443"/>
      <c r="BP500" s="443"/>
      <c r="BQ500" s="443"/>
      <c r="BR500" s="443"/>
      <c r="BS500" s="443"/>
      <c r="BT500" s="443"/>
      <c r="BU500" s="443"/>
      <c r="BV500" s="443"/>
      <c r="BW500" s="460"/>
      <c r="BX500" s="443"/>
      <c r="BY500" s="443"/>
      <c r="BZ500" s="443"/>
      <c r="CA500" s="443"/>
      <c r="CB500" s="443"/>
      <c r="CC500" s="443"/>
      <c r="CD500" s="443"/>
      <c r="CE500" s="443"/>
      <c r="CF500" s="460"/>
      <c r="CG500" s="443"/>
      <c r="CH500" s="443"/>
      <c r="CI500" s="443"/>
      <c r="CJ500" s="443"/>
      <c r="CK500" s="443"/>
      <c r="CL500" s="443"/>
      <c r="CM500" s="443"/>
      <c r="CN500" s="443"/>
      <c r="CO500" s="460"/>
      <c r="CP500" s="443"/>
      <c r="CQ500" s="443"/>
      <c r="CR500" s="443"/>
      <c r="CS500" s="443"/>
      <c r="CT500" s="443"/>
      <c r="CU500" s="443"/>
      <c r="CV500" s="443"/>
      <c r="CW500" s="443"/>
      <c r="CX500" s="460"/>
      <c r="CY500" s="443"/>
      <c r="CZ500" s="443"/>
      <c r="DA500" s="443"/>
      <c r="DB500" s="443"/>
      <c r="DC500" s="443"/>
      <c r="DD500" s="443"/>
      <c r="DE500" s="443"/>
      <c r="DF500" s="443"/>
      <c r="DG500" s="460"/>
      <c r="DH500" s="443"/>
      <c r="DI500" s="443"/>
      <c r="DJ500" s="443"/>
      <c r="DK500" s="443"/>
      <c r="DL500" s="443"/>
      <c r="DM500" s="443"/>
      <c r="DN500" s="443"/>
      <c r="DO500" s="443"/>
      <c r="DP500" s="460"/>
      <c r="DQ500" s="443"/>
      <c r="DR500" s="443"/>
      <c r="DS500" s="443"/>
      <c r="DT500" s="443"/>
      <c r="DU500" s="443"/>
      <c r="DV500" s="443"/>
      <c r="DW500" s="443"/>
      <c r="DX500" s="443"/>
      <c r="DY500" s="460"/>
      <c r="DZ500" s="443"/>
      <c r="EA500" s="443"/>
      <c r="EB500" s="443"/>
      <c r="EC500" s="443"/>
      <c r="ED500" s="443"/>
      <c r="EE500" s="443"/>
      <c r="EF500" s="443"/>
      <c r="EG500" s="443"/>
      <c r="EH500" s="460"/>
      <c r="EI500" s="443"/>
      <c r="EJ500" s="443"/>
      <c r="EK500" s="443"/>
      <c r="EL500" s="443"/>
      <c r="EM500" s="443"/>
      <c r="EN500" s="443"/>
      <c r="EO500" s="443"/>
      <c r="EP500" s="443"/>
      <c r="EQ500" s="460"/>
      <c r="ER500" s="443"/>
      <c r="ES500" s="443"/>
      <c r="ET500" s="443"/>
      <c r="EU500" s="443"/>
      <c r="EV500" s="443"/>
      <c r="EW500" s="443"/>
      <c r="EX500" s="443"/>
      <c r="EY500" s="443"/>
      <c r="EZ500" s="460"/>
      <c r="FA500" s="443"/>
      <c r="FB500" s="443"/>
      <c r="FC500" s="443"/>
      <c r="FD500" s="443"/>
      <c r="FE500" s="443"/>
      <c r="FF500" s="443"/>
      <c r="FG500" s="443"/>
      <c r="FH500" s="443"/>
      <c r="FI500" s="460"/>
      <c r="FJ500" s="443"/>
      <c r="FK500" s="443"/>
      <c r="FL500" s="443"/>
      <c r="FM500" s="443"/>
      <c r="FN500" s="443"/>
      <c r="FO500" s="443"/>
      <c r="FP500" s="443"/>
      <c r="FQ500" s="443"/>
      <c r="FR500" s="460"/>
      <c r="FS500" s="443"/>
      <c r="FT500" s="443"/>
      <c r="FU500" s="443"/>
      <c r="FV500" s="443"/>
      <c r="FW500" s="443"/>
      <c r="FX500" s="443"/>
      <c r="FY500" s="443"/>
      <c r="FZ500" s="443"/>
      <c r="GA500" s="460"/>
      <c r="GB500" s="443"/>
      <c r="GC500" s="443"/>
      <c r="GD500" s="443"/>
      <c r="GE500" s="443"/>
      <c r="GF500" s="443"/>
      <c r="GG500" s="443"/>
      <c r="GH500" s="443"/>
      <c r="GI500" s="443"/>
      <c r="GJ500" s="460"/>
      <c r="GK500" s="443"/>
      <c r="GL500" s="443"/>
      <c r="GM500" s="443"/>
      <c r="GN500" s="443"/>
      <c r="GO500" s="443"/>
      <c r="GP500" s="443"/>
      <c r="GQ500" s="443"/>
      <c r="GR500" s="443"/>
      <c r="GS500" s="460"/>
      <c r="GT500" s="443"/>
      <c r="GU500" s="443"/>
      <c r="GV500" s="443"/>
      <c r="GW500" s="443"/>
      <c r="GX500" s="443"/>
      <c r="GY500" s="443"/>
      <c r="GZ500" s="443"/>
      <c r="HA500" s="443"/>
      <c r="HB500" s="460"/>
      <c r="HC500" s="443"/>
      <c r="HD500" s="443"/>
      <c r="HE500" s="443"/>
      <c r="HF500" s="443"/>
      <c r="HG500" s="443"/>
      <c r="HH500" s="443"/>
      <c r="HI500" s="443"/>
      <c r="HJ500" s="443"/>
      <c r="HK500" s="460"/>
      <c r="HL500" s="443"/>
      <c r="HM500" s="443"/>
      <c r="HN500" s="443"/>
      <c r="HO500" s="443"/>
      <c r="HP500" s="443"/>
      <c r="HQ500" s="443"/>
      <c r="HR500" s="443"/>
      <c r="HS500" s="443"/>
      <c r="HT500" s="460"/>
      <c r="HU500" s="443"/>
      <c r="HV500" s="443"/>
      <c r="HW500" s="443"/>
      <c r="HX500" s="443"/>
      <c r="HY500" s="443"/>
      <c r="HZ500" s="443"/>
      <c r="IA500" s="443"/>
      <c r="IB500" s="443"/>
      <c r="IC500" s="460"/>
      <c r="ID500" s="443"/>
      <c r="IE500" s="443"/>
      <c r="IF500" s="443"/>
      <c r="IG500" s="443"/>
      <c r="IH500" s="443"/>
      <c r="II500" s="443"/>
      <c r="IJ500" s="443"/>
      <c r="IK500" s="443"/>
      <c r="IL500" s="460"/>
      <c r="IM500" s="443"/>
      <c r="IN500" s="443"/>
      <c r="IO500" s="443"/>
      <c r="IP500" s="443"/>
      <c r="IQ500" s="443"/>
      <c r="IR500" s="443"/>
      <c r="IS500" s="443"/>
      <c r="IT500" s="443"/>
      <c r="IU500" s="460"/>
      <c r="IV500" s="443"/>
      <c r="IW500" s="443"/>
      <c r="IX500" s="443"/>
      <c r="IY500" s="443"/>
      <c r="IZ500" s="443"/>
      <c r="JA500" s="443"/>
      <c r="JB500" s="443"/>
      <c r="JC500" s="443"/>
      <c r="JD500" s="460"/>
      <c r="JE500" s="443"/>
      <c r="JF500" s="443"/>
      <c r="JG500" s="443"/>
      <c r="JH500" s="443"/>
      <c r="JI500" s="443"/>
      <c r="JJ500" s="443"/>
      <c r="JK500" s="443"/>
      <c r="JL500" s="443"/>
      <c r="JM500" s="460"/>
      <c r="JN500" s="443"/>
      <c r="JO500" s="443"/>
      <c r="JP500" s="443"/>
      <c r="JQ500" s="443"/>
      <c r="JR500" s="443"/>
      <c r="JS500" s="443"/>
      <c r="JT500" s="443"/>
      <c r="JU500" s="443"/>
      <c r="JV500" s="460"/>
      <c r="JW500" s="443"/>
      <c r="JX500" s="443"/>
      <c r="JY500" s="443"/>
      <c r="JZ500" s="443"/>
      <c r="KA500" s="443"/>
      <c r="KB500" s="443"/>
      <c r="KC500" s="443"/>
      <c r="KD500" s="443"/>
      <c r="KE500" s="460"/>
      <c r="KF500" s="443"/>
      <c r="KG500" s="443"/>
      <c r="KH500" s="443"/>
      <c r="KI500" s="443"/>
      <c r="KJ500" s="443"/>
      <c r="KK500" s="443"/>
      <c r="KL500" s="443"/>
      <c r="KM500" s="443"/>
      <c r="KN500" s="460"/>
      <c r="KO500" s="443"/>
      <c r="KP500" s="443"/>
      <c r="KQ500" s="443"/>
      <c r="KR500" s="443"/>
      <c r="KS500" s="443"/>
      <c r="KT500" s="443"/>
      <c r="KU500" s="443"/>
      <c r="KV500" s="443"/>
      <c r="KW500" s="460"/>
      <c r="KX500" s="443"/>
      <c r="KY500" s="443"/>
      <c r="KZ500" s="443"/>
      <c r="LA500" s="443"/>
      <c r="LB500" s="443"/>
      <c r="LC500" s="443"/>
      <c r="LD500" s="443"/>
      <c r="LE500" s="443"/>
      <c r="LF500" s="460"/>
      <c r="LG500" s="443"/>
      <c r="LH500" s="443"/>
      <c r="LI500" s="443"/>
      <c r="LJ500" s="443"/>
      <c r="LK500" s="443"/>
      <c r="LL500" s="443"/>
      <c r="LM500" s="443"/>
      <c r="LN500" s="443"/>
      <c r="LO500" s="460"/>
      <c r="LP500" s="443"/>
      <c r="LQ500" s="443"/>
      <c r="LR500" s="443"/>
      <c r="LS500" s="443"/>
      <c r="LT500" s="443"/>
      <c r="LU500" s="443"/>
      <c r="LV500" s="443"/>
      <c r="LW500" s="443"/>
      <c r="LX500" s="460"/>
      <c r="LY500" s="443"/>
      <c r="LZ500" s="443"/>
      <c r="MA500" s="443"/>
      <c r="MB500" s="443"/>
      <c r="MC500" s="443"/>
      <c r="MD500" s="443"/>
      <c r="ME500" s="443"/>
      <c r="MF500" s="443"/>
      <c r="MG500" s="460"/>
      <c r="MH500" s="443"/>
      <c r="MI500" s="443"/>
      <c r="MJ500" s="443"/>
      <c r="MK500" s="443"/>
      <c r="ML500" s="443"/>
      <c r="MM500" s="443"/>
      <c r="MN500" s="443"/>
      <c r="MO500" s="443"/>
      <c r="MP500" s="460"/>
      <c r="MQ500" s="443"/>
      <c r="MR500" s="443"/>
      <c r="MS500" s="443"/>
      <c r="MT500" s="443"/>
      <c r="MU500" s="443"/>
      <c r="MV500" s="443"/>
      <c r="MW500" s="443"/>
      <c r="MX500" s="443"/>
      <c r="MY500" s="460"/>
      <c r="MZ500" s="443"/>
      <c r="NA500" s="443"/>
      <c r="NB500" s="443"/>
      <c r="NC500" s="443"/>
      <c r="ND500" s="443"/>
      <c r="NE500" s="443"/>
      <c r="NF500" s="443"/>
      <c r="NG500" s="443"/>
      <c r="NH500" s="460"/>
    </row>
    <row r="501" spans="1:372" ht="18">
      <c r="A501" s="443"/>
      <c r="C501" s="460"/>
      <c r="E501" s="444"/>
      <c r="F501" s="443"/>
      <c r="G501" s="443"/>
      <c r="H501" s="443"/>
      <c r="I501" s="443"/>
      <c r="J501" s="443"/>
      <c r="K501" s="443"/>
      <c r="L501" s="460"/>
      <c r="M501" s="443"/>
      <c r="N501" s="443"/>
      <c r="O501" s="443"/>
      <c r="P501" s="443"/>
      <c r="Q501" s="443"/>
      <c r="R501" s="443"/>
      <c r="S501" s="443"/>
      <c r="T501" s="443"/>
      <c r="U501" s="460"/>
      <c r="V501" s="443"/>
      <c r="W501" s="443"/>
      <c r="X501" s="443"/>
      <c r="Y501" s="443"/>
      <c r="Z501" s="443"/>
      <c r="AA501" s="443"/>
      <c r="AB501" s="443"/>
      <c r="AC501" s="443"/>
      <c r="AD501" s="460"/>
      <c r="AE501" s="443"/>
      <c r="AF501" s="443"/>
      <c r="AG501" s="443"/>
      <c r="AH501" s="443"/>
      <c r="AI501" s="443"/>
      <c r="AJ501" s="443"/>
      <c r="AK501" s="443"/>
      <c r="AL501" s="443"/>
      <c r="AM501" s="460"/>
      <c r="AN501" s="441"/>
      <c r="AO501" s="446"/>
      <c r="AP501" s="681"/>
      <c r="AQ501" s="446"/>
      <c r="AR501" s="446"/>
      <c r="AS501" s="443"/>
      <c r="AT501" s="443"/>
      <c r="AU501" s="443"/>
      <c r="AV501" s="460"/>
      <c r="AW501" s="274"/>
      <c r="AX501" s="24"/>
      <c r="AY501" s="668"/>
      <c r="AZ501" s="24"/>
      <c r="BB501" s="443"/>
      <c r="BC501" s="24"/>
      <c r="BD501" s="443"/>
      <c r="BE501" s="460"/>
      <c r="BF501" s="305"/>
      <c r="BG501" s="443"/>
      <c r="BH501" s="443"/>
      <c r="BI501" s="212"/>
      <c r="BJ501" s="443"/>
      <c r="BK501" s="443"/>
      <c r="BL501" s="443"/>
      <c r="BM501" s="443"/>
      <c r="BN501" s="460"/>
      <c r="BO501" s="443"/>
      <c r="BP501" s="443"/>
      <c r="BQ501" s="443"/>
      <c r="BR501" s="443"/>
      <c r="BS501" s="443"/>
      <c r="BT501" s="443"/>
      <c r="BU501" s="443"/>
      <c r="BV501" s="443"/>
      <c r="BW501" s="460"/>
      <c r="BX501" s="443"/>
      <c r="BY501" s="443"/>
      <c r="BZ501" s="443"/>
      <c r="CA501" s="443"/>
      <c r="CB501" s="443"/>
      <c r="CC501" s="443"/>
      <c r="CD501" s="443"/>
      <c r="CE501" s="443"/>
      <c r="CF501" s="460"/>
      <c r="CG501" s="443"/>
      <c r="CH501" s="443"/>
      <c r="CI501" s="443"/>
      <c r="CJ501" s="443"/>
      <c r="CK501" s="443"/>
      <c r="CL501" s="443"/>
      <c r="CM501" s="443"/>
      <c r="CN501" s="443"/>
      <c r="CO501" s="460"/>
      <c r="CP501" s="443"/>
      <c r="CQ501" s="443"/>
      <c r="CR501" s="443"/>
      <c r="CS501" s="443"/>
      <c r="CT501" s="443"/>
      <c r="CU501" s="443"/>
      <c r="CV501" s="443"/>
      <c r="CW501" s="443"/>
      <c r="CX501" s="460"/>
      <c r="CY501" s="443"/>
      <c r="CZ501" s="443"/>
      <c r="DA501" s="443"/>
      <c r="DB501" s="443"/>
      <c r="DC501" s="443"/>
      <c r="DD501" s="443"/>
      <c r="DE501" s="443"/>
      <c r="DF501" s="443"/>
      <c r="DG501" s="460"/>
      <c r="DH501" s="443"/>
      <c r="DI501" s="443"/>
      <c r="DJ501" s="443"/>
      <c r="DK501" s="443"/>
      <c r="DL501" s="443"/>
      <c r="DM501" s="443"/>
      <c r="DN501" s="443"/>
      <c r="DO501" s="443"/>
      <c r="DP501" s="460"/>
      <c r="DQ501" s="443"/>
      <c r="DR501" s="443"/>
      <c r="DS501" s="443"/>
      <c r="DT501" s="443"/>
      <c r="DU501" s="443"/>
      <c r="DV501" s="443"/>
      <c r="DW501" s="443"/>
      <c r="DX501" s="443"/>
      <c r="DY501" s="460"/>
      <c r="DZ501" s="443"/>
      <c r="EA501" s="443"/>
      <c r="EB501" s="443"/>
      <c r="EC501" s="443"/>
      <c r="ED501" s="443"/>
      <c r="EE501" s="443"/>
      <c r="EF501" s="443"/>
      <c r="EG501" s="443"/>
      <c r="EH501" s="460"/>
      <c r="EI501" s="443"/>
      <c r="EJ501" s="443"/>
      <c r="EK501" s="443"/>
      <c r="EL501" s="443"/>
      <c r="EM501" s="443"/>
      <c r="EN501" s="443"/>
      <c r="EO501" s="443"/>
      <c r="EP501" s="443"/>
      <c r="EQ501" s="460"/>
      <c r="ER501" s="443"/>
      <c r="ES501" s="443"/>
      <c r="ET501" s="443"/>
      <c r="EU501" s="443"/>
      <c r="EV501" s="443"/>
      <c r="EW501" s="443"/>
      <c r="EX501" s="443"/>
      <c r="EY501" s="443"/>
      <c r="EZ501" s="460"/>
      <c r="FA501" s="443"/>
      <c r="FB501" s="443"/>
      <c r="FC501" s="443"/>
      <c r="FD501" s="443"/>
      <c r="FE501" s="443"/>
      <c r="FF501" s="443"/>
      <c r="FG501" s="443"/>
      <c r="FH501" s="443"/>
      <c r="FI501" s="460"/>
      <c r="FJ501" s="443"/>
      <c r="FK501" s="443"/>
      <c r="FL501" s="443"/>
      <c r="FM501" s="443"/>
      <c r="FN501" s="443"/>
      <c r="FO501" s="443"/>
      <c r="FP501" s="443"/>
      <c r="FQ501" s="443"/>
      <c r="FR501" s="460"/>
      <c r="FS501" s="443"/>
      <c r="FT501" s="443"/>
      <c r="FU501" s="443"/>
      <c r="FV501" s="443"/>
      <c r="FW501" s="443"/>
      <c r="FX501" s="443"/>
      <c r="FY501" s="443"/>
      <c r="FZ501" s="443"/>
      <c r="GA501" s="460"/>
      <c r="GB501" s="443"/>
      <c r="GC501" s="443"/>
      <c r="GD501" s="443"/>
      <c r="GE501" s="443"/>
      <c r="GF501" s="443"/>
      <c r="GG501" s="443"/>
      <c r="GH501" s="443"/>
      <c r="GI501" s="443"/>
      <c r="GJ501" s="460"/>
      <c r="GK501" s="443"/>
      <c r="GL501" s="443"/>
      <c r="GM501" s="443"/>
      <c r="GN501" s="443"/>
      <c r="GO501" s="443"/>
      <c r="GP501" s="443"/>
      <c r="GQ501" s="443"/>
      <c r="GR501" s="443"/>
      <c r="GS501" s="460"/>
      <c r="GT501" s="443"/>
      <c r="GU501" s="443"/>
      <c r="GV501" s="443"/>
      <c r="GW501" s="443"/>
      <c r="GX501" s="443"/>
      <c r="GY501" s="443"/>
      <c r="GZ501" s="443"/>
      <c r="HA501" s="443"/>
      <c r="HB501" s="460"/>
      <c r="HC501" s="443"/>
      <c r="HD501" s="443"/>
      <c r="HE501" s="443"/>
      <c r="HF501" s="443"/>
      <c r="HG501" s="443"/>
      <c r="HH501" s="443"/>
      <c r="HI501" s="443"/>
      <c r="HJ501" s="443"/>
      <c r="HK501" s="460"/>
      <c r="HL501" s="443"/>
      <c r="HM501" s="443"/>
      <c r="HN501" s="443"/>
      <c r="HO501" s="443"/>
      <c r="HP501" s="443"/>
      <c r="HQ501" s="443"/>
      <c r="HR501" s="443"/>
      <c r="HS501" s="443"/>
      <c r="HT501" s="460"/>
      <c r="HU501" s="443"/>
      <c r="HV501" s="443"/>
      <c r="HW501" s="443"/>
      <c r="HX501" s="443"/>
      <c r="HY501" s="443"/>
      <c r="HZ501" s="443"/>
      <c r="IA501" s="443"/>
      <c r="IB501" s="443"/>
      <c r="IC501" s="460"/>
      <c r="ID501" s="443"/>
      <c r="IE501" s="443"/>
      <c r="IF501" s="443"/>
      <c r="IG501" s="443"/>
      <c r="IH501" s="443"/>
      <c r="II501" s="443"/>
      <c r="IJ501" s="443"/>
      <c r="IK501" s="443"/>
      <c r="IL501" s="460"/>
      <c r="IM501" s="443"/>
      <c r="IN501" s="443"/>
      <c r="IO501" s="443"/>
      <c r="IP501" s="443"/>
      <c r="IQ501" s="443"/>
      <c r="IR501" s="443"/>
      <c r="IS501" s="443"/>
      <c r="IT501" s="443"/>
      <c r="IU501" s="460"/>
      <c r="IV501" s="443"/>
      <c r="IW501" s="443"/>
      <c r="IX501" s="443"/>
      <c r="IY501" s="443"/>
      <c r="IZ501" s="443"/>
      <c r="JA501" s="443"/>
      <c r="JB501" s="443"/>
      <c r="JC501" s="443"/>
      <c r="JD501" s="460"/>
      <c r="JE501" s="443"/>
      <c r="JF501" s="443"/>
      <c r="JG501" s="443"/>
      <c r="JH501" s="443"/>
      <c r="JI501" s="443"/>
      <c r="JJ501" s="443"/>
      <c r="JK501" s="443"/>
      <c r="JL501" s="443"/>
      <c r="JM501" s="460"/>
      <c r="JN501" s="443"/>
      <c r="JO501" s="443"/>
      <c r="JP501" s="443"/>
      <c r="JQ501" s="443"/>
      <c r="JR501" s="443"/>
      <c r="JS501" s="443"/>
      <c r="JT501" s="443"/>
      <c r="JU501" s="443"/>
      <c r="JV501" s="460"/>
      <c r="JW501" s="443"/>
      <c r="JX501" s="443"/>
      <c r="JY501" s="443"/>
      <c r="JZ501" s="443"/>
      <c r="KA501" s="443"/>
      <c r="KB501" s="443"/>
      <c r="KC501" s="443"/>
      <c r="KD501" s="443"/>
      <c r="KE501" s="460"/>
      <c r="KF501" s="443"/>
      <c r="KG501" s="443"/>
      <c r="KH501" s="443"/>
      <c r="KI501" s="443"/>
      <c r="KJ501" s="443"/>
      <c r="KK501" s="443"/>
      <c r="KL501" s="443"/>
      <c r="KM501" s="443"/>
      <c r="KN501" s="460"/>
      <c r="KO501" s="443"/>
      <c r="KP501" s="443"/>
      <c r="KQ501" s="443"/>
      <c r="KR501" s="443"/>
      <c r="KS501" s="443"/>
      <c r="KT501" s="443"/>
      <c r="KU501" s="443"/>
      <c r="KV501" s="443"/>
      <c r="KW501" s="460"/>
      <c r="KX501" s="443"/>
      <c r="KY501" s="443"/>
      <c r="KZ501" s="443"/>
      <c r="LA501" s="443"/>
      <c r="LB501" s="443"/>
      <c r="LC501" s="443"/>
      <c r="LD501" s="443"/>
      <c r="LE501" s="443"/>
      <c r="LF501" s="460"/>
      <c r="LG501" s="443"/>
      <c r="LH501" s="443"/>
      <c r="LI501" s="443"/>
      <c r="LJ501" s="443"/>
      <c r="LK501" s="443"/>
      <c r="LL501" s="443"/>
      <c r="LM501" s="443"/>
      <c r="LN501" s="443"/>
      <c r="LO501" s="460"/>
      <c r="LP501" s="443"/>
      <c r="LQ501" s="443"/>
      <c r="LR501" s="443"/>
      <c r="LS501" s="443"/>
      <c r="LT501" s="443"/>
      <c r="LU501" s="443"/>
      <c r="LV501" s="443"/>
      <c r="LW501" s="443"/>
      <c r="LX501" s="460"/>
      <c r="LY501" s="443"/>
      <c r="LZ501" s="443"/>
      <c r="MA501" s="443"/>
      <c r="MB501" s="443"/>
      <c r="MC501" s="443"/>
      <c r="MD501" s="443"/>
      <c r="ME501" s="443"/>
      <c r="MF501" s="443"/>
      <c r="MG501" s="460"/>
      <c r="MH501" s="443"/>
      <c r="MI501" s="443"/>
      <c r="MJ501" s="443"/>
      <c r="MK501" s="443"/>
      <c r="ML501" s="443"/>
      <c r="MM501" s="443"/>
      <c r="MN501" s="443"/>
      <c r="MO501" s="443"/>
      <c r="MP501" s="460"/>
      <c r="MQ501" s="443"/>
      <c r="MR501" s="443"/>
      <c r="MS501" s="443"/>
      <c r="MT501" s="443"/>
      <c r="MU501" s="443"/>
      <c r="MV501" s="443"/>
      <c r="MW501" s="443"/>
      <c r="MX501" s="443"/>
      <c r="MY501" s="460"/>
      <c r="MZ501" s="443"/>
      <c r="NA501" s="443"/>
      <c r="NB501" s="443"/>
      <c r="NC501" s="443"/>
      <c r="ND501" s="443"/>
      <c r="NE501" s="443"/>
      <c r="NF501" s="443"/>
      <c r="NG501" s="443"/>
      <c r="NH501" s="460"/>
    </row>
    <row r="502" spans="1:372" ht="18">
      <c r="A502" s="443"/>
      <c r="C502" s="460"/>
      <c r="E502" s="444"/>
      <c r="F502" s="443"/>
      <c r="G502" s="443"/>
      <c r="H502" s="443"/>
      <c r="I502" s="443"/>
      <c r="J502" s="443"/>
      <c r="K502" s="443"/>
      <c r="L502" s="460"/>
      <c r="M502" s="443"/>
      <c r="N502" s="443"/>
      <c r="O502" s="443"/>
      <c r="P502" s="443"/>
      <c r="Q502" s="443"/>
      <c r="R502" s="443"/>
      <c r="S502" s="443"/>
      <c r="T502" s="443"/>
      <c r="U502" s="460"/>
      <c r="V502" s="443"/>
      <c r="W502" s="443"/>
      <c r="X502" s="443"/>
      <c r="Y502" s="443"/>
      <c r="Z502" s="443"/>
      <c r="AA502" s="443"/>
      <c r="AB502" s="443"/>
      <c r="AC502" s="443"/>
      <c r="AD502" s="460"/>
      <c r="AE502" s="443"/>
      <c r="AF502" s="443"/>
      <c r="AG502" s="443"/>
      <c r="AH502" s="443"/>
      <c r="AI502" s="443"/>
      <c r="AJ502" s="443"/>
      <c r="AK502" s="443"/>
      <c r="AL502" s="443"/>
      <c r="AM502" s="460"/>
      <c r="AN502" s="443"/>
      <c r="AO502" s="443"/>
      <c r="AP502" s="443"/>
      <c r="AQ502" s="443"/>
      <c r="AR502" s="443"/>
      <c r="AS502" s="443"/>
      <c r="AT502" s="443"/>
      <c r="AU502" s="443"/>
      <c r="AV502" s="460"/>
      <c r="AW502" s="274"/>
      <c r="AX502" s="24"/>
      <c r="AY502" s="668"/>
      <c r="AZ502" s="24"/>
      <c r="BB502" s="443"/>
      <c r="BC502" s="24"/>
      <c r="BD502" s="443"/>
      <c r="BE502" s="460"/>
      <c r="BF502" s="52"/>
      <c r="BG502" s="443"/>
      <c r="BH502" s="443"/>
      <c r="BI502" s="212"/>
      <c r="BJ502" s="443"/>
      <c r="BK502" s="443"/>
      <c r="BL502" s="443"/>
      <c r="BM502" s="443"/>
      <c r="BN502" s="460"/>
      <c r="BO502" s="443"/>
      <c r="BP502" s="443"/>
      <c r="BQ502" s="443"/>
      <c r="BR502" s="443"/>
      <c r="BS502" s="443"/>
      <c r="BT502" s="443"/>
      <c r="BU502" s="443"/>
      <c r="BV502" s="443"/>
      <c r="BW502" s="460"/>
      <c r="BX502" s="443"/>
      <c r="BY502" s="443"/>
      <c r="BZ502" s="443"/>
      <c r="CA502" s="443"/>
      <c r="CB502" s="443"/>
      <c r="CC502" s="443"/>
      <c r="CD502" s="443"/>
      <c r="CE502" s="443"/>
      <c r="CF502" s="460"/>
      <c r="CG502" s="443"/>
      <c r="CH502" s="443"/>
      <c r="CI502" s="443"/>
      <c r="CJ502" s="443"/>
      <c r="CK502" s="443"/>
      <c r="CL502" s="443"/>
      <c r="CM502" s="443"/>
      <c r="CN502" s="443"/>
      <c r="CO502" s="460"/>
      <c r="CP502" s="443"/>
      <c r="CQ502" s="443"/>
      <c r="CR502" s="443"/>
      <c r="CS502" s="443"/>
      <c r="CT502" s="443"/>
      <c r="CU502" s="443"/>
      <c r="CV502" s="443"/>
      <c r="CW502" s="443"/>
      <c r="CX502" s="460"/>
      <c r="CY502" s="443"/>
      <c r="CZ502" s="443"/>
      <c r="DA502" s="443"/>
      <c r="DB502" s="443"/>
      <c r="DC502" s="443"/>
      <c r="DD502" s="443"/>
      <c r="DE502" s="443"/>
      <c r="DF502" s="443"/>
      <c r="DG502" s="460"/>
      <c r="DH502" s="443"/>
      <c r="DI502" s="443"/>
      <c r="DJ502" s="443"/>
      <c r="DK502" s="443"/>
      <c r="DL502" s="443"/>
      <c r="DM502" s="443"/>
      <c r="DN502" s="443"/>
      <c r="DO502" s="443"/>
      <c r="DP502" s="460"/>
      <c r="DQ502" s="443"/>
      <c r="DR502" s="443"/>
      <c r="DS502" s="443"/>
      <c r="DT502" s="443"/>
      <c r="DU502" s="443"/>
      <c r="DV502" s="443"/>
      <c r="DW502" s="443"/>
      <c r="DX502" s="443"/>
      <c r="DY502" s="460"/>
      <c r="DZ502" s="443"/>
      <c r="EA502" s="443"/>
      <c r="EB502" s="443"/>
      <c r="EC502" s="443"/>
      <c r="ED502" s="443"/>
      <c r="EE502" s="443"/>
      <c r="EF502" s="443"/>
      <c r="EG502" s="443"/>
      <c r="EH502" s="460"/>
      <c r="EI502" s="443"/>
      <c r="EJ502" s="443"/>
      <c r="EK502" s="443"/>
      <c r="EL502" s="443"/>
      <c r="EM502" s="443"/>
      <c r="EN502" s="443"/>
      <c r="EO502" s="443"/>
      <c r="EP502" s="443"/>
      <c r="EQ502" s="460"/>
      <c r="ER502" s="443"/>
      <c r="ES502" s="443"/>
      <c r="ET502" s="443"/>
      <c r="EU502" s="443"/>
      <c r="EV502" s="443"/>
      <c r="EW502" s="443"/>
      <c r="EX502" s="443"/>
      <c r="EY502" s="443"/>
      <c r="EZ502" s="460"/>
      <c r="FA502" s="443"/>
      <c r="FB502" s="443"/>
      <c r="FC502" s="443"/>
      <c r="FD502" s="443"/>
      <c r="FE502" s="443"/>
      <c r="FF502" s="443"/>
      <c r="FG502" s="443"/>
      <c r="FH502" s="443"/>
      <c r="FI502" s="460"/>
      <c r="FJ502" s="443"/>
      <c r="FK502" s="443"/>
      <c r="FL502" s="443"/>
      <c r="FM502" s="443"/>
      <c r="FN502" s="443"/>
      <c r="FO502" s="443"/>
      <c r="FP502" s="443"/>
      <c r="FQ502" s="443"/>
      <c r="FR502" s="460"/>
      <c r="FS502" s="443"/>
      <c r="FT502" s="443"/>
      <c r="FU502" s="443"/>
      <c r="FV502" s="443"/>
      <c r="FW502" s="443"/>
      <c r="FX502" s="443"/>
      <c r="FY502" s="443"/>
      <c r="FZ502" s="443"/>
      <c r="GA502" s="460"/>
      <c r="GB502" s="443"/>
      <c r="GC502" s="443"/>
      <c r="GD502" s="443"/>
      <c r="GE502" s="443"/>
      <c r="GF502" s="443"/>
      <c r="GG502" s="443"/>
      <c r="GH502" s="443"/>
      <c r="GI502" s="443"/>
      <c r="GJ502" s="460"/>
      <c r="GK502" s="443"/>
      <c r="GL502" s="443"/>
      <c r="GM502" s="443"/>
      <c r="GN502" s="443"/>
      <c r="GO502" s="443"/>
      <c r="GP502" s="443"/>
      <c r="GQ502" s="443"/>
      <c r="GR502" s="443"/>
      <c r="GS502" s="460"/>
      <c r="GT502" s="443"/>
      <c r="GU502" s="443"/>
      <c r="GV502" s="443"/>
      <c r="GW502" s="443"/>
      <c r="GX502" s="443"/>
      <c r="GY502" s="443"/>
      <c r="GZ502" s="443"/>
      <c r="HA502" s="443"/>
      <c r="HB502" s="460"/>
      <c r="HC502" s="443"/>
      <c r="HD502" s="443"/>
      <c r="HE502" s="443"/>
      <c r="HF502" s="443"/>
      <c r="HG502" s="443"/>
      <c r="HH502" s="443"/>
      <c r="HI502" s="443"/>
      <c r="HJ502" s="443"/>
      <c r="HK502" s="460"/>
      <c r="HL502" s="443"/>
      <c r="HM502" s="443"/>
      <c r="HN502" s="443"/>
      <c r="HO502" s="443"/>
      <c r="HP502" s="443"/>
      <c r="HQ502" s="443"/>
      <c r="HR502" s="443"/>
      <c r="HS502" s="443"/>
      <c r="HT502" s="460"/>
      <c r="HU502" s="443"/>
      <c r="HV502" s="443"/>
      <c r="HW502" s="443"/>
      <c r="HX502" s="443"/>
      <c r="HY502" s="443"/>
      <c r="HZ502" s="443"/>
      <c r="IA502" s="443"/>
      <c r="IB502" s="443"/>
      <c r="IC502" s="460"/>
      <c r="ID502" s="443"/>
      <c r="IE502" s="443"/>
      <c r="IF502" s="443"/>
      <c r="IG502" s="443"/>
      <c r="IH502" s="443"/>
      <c r="II502" s="443"/>
      <c r="IJ502" s="443"/>
      <c r="IK502" s="443"/>
      <c r="IL502" s="460"/>
      <c r="IM502" s="443"/>
      <c r="IN502" s="443"/>
      <c r="IO502" s="443"/>
      <c r="IP502" s="443"/>
      <c r="IQ502" s="443"/>
      <c r="IR502" s="443"/>
      <c r="IS502" s="443"/>
      <c r="IT502" s="443"/>
      <c r="IU502" s="460"/>
      <c r="IV502" s="443"/>
      <c r="IW502" s="443"/>
      <c r="IX502" s="443"/>
      <c r="IY502" s="443"/>
      <c r="IZ502" s="443"/>
      <c r="JA502" s="443"/>
      <c r="JB502" s="443"/>
      <c r="JC502" s="443"/>
      <c r="JD502" s="460"/>
      <c r="JE502" s="443"/>
      <c r="JF502" s="443"/>
      <c r="JG502" s="443"/>
      <c r="JH502" s="443"/>
      <c r="JI502" s="443"/>
      <c r="JJ502" s="443"/>
      <c r="JK502" s="443"/>
      <c r="JL502" s="443"/>
      <c r="JM502" s="460"/>
      <c r="JN502" s="443"/>
      <c r="JO502" s="443"/>
      <c r="JP502" s="443"/>
      <c r="JQ502" s="443"/>
      <c r="JR502" s="443"/>
      <c r="JS502" s="443"/>
      <c r="JT502" s="443"/>
      <c r="JU502" s="443"/>
      <c r="JV502" s="460"/>
      <c r="JW502" s="443"/>
      <c r="JX502" s="443"/>
      <c r="JY502" s="443"/>
      <c r="JZ502" s="443"/>
      <c r="KA502" s="443"/>
      <c r="KB502" s="443"/>
      <c r="KC502" s="443"/>
      <c r="KD502" s="443"/>
      <c r="KE502" s="460"/>
      <c r="KF502" s="443"/>
      <c r="KG502" s="443"/>
      <c r="KH502" s="443"/>
      <c r="KI502" s="443"/>
      <c r="KJ502" s="443"/>
      <c r="KK502" s="443"/>
      <c r="KL502" s="443"/>
      <c r="KM502" s="443"/>
      <c r="KN502" s="460"/>
      <c r="KO502" s="443"/>
      <c r="KP502" s="443"/>
      <c r="KQ502" s="443"/>
      <c r="KR502" s="443"/>
      <c r="KS502" s="443"/>
      <c r="KT502" s="443"/>
      <c r="KU502" s="443"/>
      <c r="KV502" s="443"/>
      <c r="KW502" s="460"/>
      <c r="KX502" s="443"/>
      <c r="KY502" s="443"/>
      <c r="KZ502" s="443"/>
      <c r="LA502" s="443"/>
      <c r="LB502" s="443"/>
      <c r="LC502" s="443"/>
      <c r="LD502" s="443"/>
      <c r="LE502" s="443"/>
      <c r="LF502" s="460"/>
      <c r="LG502" s="443"/>
      <c r="LH502" s="443"/>
      <c r="LI502" s="443"/>
      <c r="LJ502" s="443"/>
      <c r="LK502" s="443"/>
      <c r="LL502" s="443"/>
      <c r="LM502" s="443"/>
      <c r="LN502" s="443"/>
      <c r="LO502" s="460"/>
      <c r="LP502" s="443"/>
      <c r="LQ502" s="443"/>
      <c r="LR502" s="443"/>
      <c r="LS502" s="443"/>
      <c r="LT502" s="443"/>
      <c r="LU502" s="443"/>
      <c r="LV502" s="443"/>
      <c r="LW502" s="443"/>
      <c r="LX502" s="460"/>
      <c r="LY502" s="443"/>
      <c r="LZ502" s="443"/>
      <c r="MA502" s="443"/>
      <c r="MB502" s="443"/>
      <c r="MC502" s="443"/>
      <c r="MD502" s="443"/>
      <c r="ME502" s="443"/>
      <c r="MF502" s="443"/>
      <c r="MG502" s="460"/>
      <c r="MH502" s="443"/>
      <c r="MI502" s="443"/>
      <c r="MJ502" s="443"/>
      <c r="MK502" s="443"/>
      <c r="ML502" s="443"/>
      <c r="MM502" s="443"/>
      <c r="MN502" s="443"/>
      <c r="MO502" s="443"/>
      <c r="MP502" s="460"/>
      <c r="MQ502" s="443"/>
      <c r="MR502" s="443"/>
      <c r="MS502" s="443"/>
      <c r="MT502" s="443"/>
      <c r="MU502" s="443"/>
      <c r="MV502" s="443"/>
      <c r="MW502" s="443"/>
      <c r="MX502" s="443"/>
      <c r="MY502" s="460"/>
      <c r="MZ502" s="443"/>
      <c r="NA502" s="443"/>
      <c r="NB502" s="443"/>
      <c r="NC502" s="443"/>
      <c r="ND502" s="443"/>
      <c r="NE502" s="443"/>
      <c r="NF502" s="443"/>
      <c r="NG502" s="443"/>
      <c r="NH502" s="460"/>
    </row>
    <row r="503" spans="1:372" ht="18">
      <c r="A503" s="443"/>
      <c r="C503" s="460"/>
      <c r="E503" s="444"/>
      <c r="F503" s="443"/>
      <c r="G503" s="443"/>
      <c r="H503" s="443"/>
      <c r="I503" s="443"/>
      <c r="J503" s="443"/>
      <c r="K503" s="443"/>
      <c r="L503" s="460"/>
      <c r="M503" s="443"/>
      <c r="N503" s="443"/>
      <c r="O503" s="443"/>
      <c r="P503" s="443"/>
      <c r="Q503" s="443"/>
      <c r="R503" s="443"/>
      <c r="S503" s="443"/>
      <c r="T503" s="443"/>
      <c r="U503" s="460"/>
      <c r="V503" s="443"/>
      <c r="W503" s="443"/>
      <c r="X503" s="443"/>
      <c r="Y503" s="443"/>
      <c r="Z503" s="443"/>
      <c r="AA503" s="443"/>
      <c r="AB503" s="443"/>
      <c r="AC503" s="443"/>
      <c r="AD503" s="460"/>
      <c r="AE503" s="443"/>
      <c r="AF503" s="443"/>
      <c r="AG503" s="443"/>
      <c r="AH503" s="443"/>
      <c r="AI503" s="443"/>
      <c r="AJ503" s="443"/>
      <c r="AK503" s="443"/>
      <c r="AL503" s="443"/>
      <c r="AM503" s="460"/>
      <c r="AN503" s="443"/>
      <c r="AO503" s="443"/>
      <c r="AP503" s="443"/>
      <c r="AQ503" s="443"/>
      <c r="AR503" s="443"/>
      <c r="AS503" s="443"/>
      <c r="AT503" s="443"/>
      <c r="AU503" s="443"/>
      <c r="AV503" s="460"/>
      <c r="AW503" s="446"/>
      <c r="AX503" s="24"/>
      <c r="AY503" s="668"/>
      <c r="AZ503" s="24"/>
      <c r="BB503" s="443"/>
      <c r="BC503" s="24"/>
      <c r="BD503" s="443"/>
      <c r="BE503" s="460"/>
      <c r="BF503" s="305"/>
      <c r="BG503" s="443"/>
      <c r="BH503" s="443"/>
      <c r="BI503" s="212"/>
      <c r="BJ503" s="443"/>
      <c r="BK503" s="443"/>
      <c r="BL503" s="443"/>
      <c r="BM503" s="443"/>
      <c r="BN503" s="460"/>
      <c r="BO503" s="443"/>
      <c r="BP503" s="443"/>
      <c r="BQ503" s="443"/>
      <c r="BR503" s="443"/>
      <c r="BS503" s="443"/>
      <c r="BT503" s="443"/>
      <c r="BU503" s="443"/>
      <c r="BV503" s="443"/>
      <c r="BW503" s="460"/>
      <c r="BX503" s="443"/>
      <c r="BY503" s="443"/>
      <c r="BZ503" s="443"/>
      <c r="CA503" s="443"/>
      <c r="CB503" s="443"/>
      <c r="CC503" s="443"/>
      <c r="CD503" s="443"/>
      <c r="CE503" s="443"/>
      <c r="CF503" s="460"/>
      <c r="CG503" s="443"/>
      <c r="CH503" s="443"/>
      <c r="CI503" s="443"/>
      <c r="CJ503" s="443"/>
      <c r="CK503" s="443"/>
      <c r="CL503" s="443"/>
      <c r="CM503" s="443"/>
      <c r="CN503" s="443"/>
      <c r="CO503" s="460"/>
      <c r="CP503" s="443"/>
      <c r="CQ503" s="443"/>
      <c r="CR503" s="443"/>
      <c r="CS503" s="443"/>
      <c r="CT503" s="443"/>
      <c r="CU503" s="443"/>
      <c r="CV503" s="443"/>
      <c r="CW503" s="443"/>
      <c r="CX503" s="460"/>
      <c r="CY503" s="443"/>
      <c r="CZ503" s="443"/>
      <c r="DA503" s="443"/>
      <c r="DB503" s="443"/>
      <c r="DC503" s="443"/>
      <c r="DD503" s="443"/>
      <c r="DE503" s="443"/>
      <c r="DF503" s="443"/>
      <c r="DG503" s="460"/>
      <c r="DH503" s="443"/>
      <c r="DI503" s="443"/>
      <c r="DJ503" s="443"/>
      <c r="DK503" s="443"/>
      <c r="DL503" s="443"/>
      <c r="DM503" s="443"/>
      <c r="DN503" s="443"/>
      <c r="DO503" s="443"/>
      <c r="DP503" s="460"/>
      <c r="DQ503" s="443"/>
      <c r="DR503" s="443"/>
      <c r="DS503" s="443"/>
      <c r="DT503" s="443"/>
      <c r="DU503" s="443"/>
      <c r="DV503" s="443"/>
      <c r="DW503" s="443"/>
      <c r="DX503" s="443"/>
      <c r="DY503" s="460"/>
      <c r="DZ503" s="443"/>
      <c r="EA503" s="443"/>
      <c r="EB503" s="443"/>
      <c r="EC503" s="443"/>
      <c r="ED503" s="443"/>
      <c r="EE503" s="443"/>
      <c r="EF503" s="443"/>
      <c r="EG503" s="443"/>
      <c r="EH503" s="460"/>
      <c r="EI503" s="443"/>
      <c r="EJ503" s="443"/>
      <c r="EK503" s="443"/>
      <c r="EL503" s="443"/>
      <c r="EM503" s="443"/>
      <c r="EN503" s="443"/>
      <c r="EO503" s="443"/>
      <c r="EP503" s="443"/>
      <c r="EQ503" s="460"/>
      <c r="ER503" s="443"/>
      <c r="ES503" s="443"/>
      <c r="ET503" s="443"/>
      <c r="EU503" s="443"/>
      <c r="EV503" s="443"/>
      <c r="EW503" s="443"/>
      <c r="EX503" s="443"/>
      <c r="EY503" s="443"/>
      <c r="EZ503" s="460"/>
      <c r="FA503" s="443"/>
      <c r="FB503" s="443"/>
      <c r="FC503" s="443"/>
      <c r="FD503" s="443"/>
      <c r="FE503" s="443"/>
      <c r="FF503" s="443"/>
      <c r="FG503" s="443"/>
      <c r="FH503" s="443"/>
      <c r="FI503" s="460"/>
      <c r="FJ503" s="443"/>
      <c r="FK503" s="443"/>
      <c r="FL503" s="443"/>
      <c r="FM503" s="443"/>
      <c r="FN503" s="443"/>
      <c r="FO503" s="443"/>
      <c r="FP503" s="443"/>
      <c r="FQ503" s="443"/>
      <c r="FR503" s="460"/>
      <c r="FS503" s="443"/>
      <c r="FT503" s="443"/>
      <c r="FU503" s="443"/>
      <c r="FV503" s="443"/>
      <c r="FW503" s="443"/>
      <c r="FX503" s="443"/>
      <c r="FY503" s="443"/>
      <c r="FZ503" s="443"/>
      <c r="GA503" s="460"/>
      <c r="GB503" s="443"/>
      <c r="GC503" s="443"/>
      <c r="GD503" s="443"/>
      <c r="GE503" s="443"/>
      <c r="GF503" s="443"/>
      <c r="GG503" s="443"/>
      <c r="GH503" s="443"/>
      <c r="GI503" s="443"/>
      <c r="GJ503" s="460"/>
      <c r="GK503" s="443"/>
      <c r="GL503" s="443"/>
      <c r="GM503" s="443"/>
      <c r="GN503" s="443"/>
      <c r="GO503" s="443"/>
      <c r="GP503" s="443"/>
      <c r="GQ503" s="443"/>
      <c r="GR503" s="443"/>
      <c r="GS503" s="460"/>
      <c r="GT503" s="443"/>
      <c r="GU503" s="443"/>
      <c r="GV503" s="443"/>
      <c r="GW503" s="443"/>
      <c r="GX503" s="443"/>
      <c r="GY503" s="443"/>
      <c r="GZ503" s="443"/>
      <c r="HA503" s="443"/>
      <c r="HB503" s="460"/>
      <c r="HC503" s="443"/>
      <c r="HD503" s="443"/>
      <c r="HE503" s="443"/>
      <c r="HF503" s="443"/>
      <c r="HG503" s="443"/>
      <c r="HH503" s="443"/>
      <c r="HI503" s="443"/>
      <c r="HJ503" s="443"/>
      <c r="HK503" s="460"/>
      <c r="HL503" s="443"/>
      <c r="HM503" s="443"/>
      <c r="HN503" s="443"/>
      <c r="HO503" s="443"/>
      <c r="HP503" s="443"/>
      <c r="HQ503" s="443"/>
      <c r="HR503" s="443"/>
      <c r="HS503" s="443"/>
      <c r="HT503" s="460"/>
      <c r="HU503" s="443"/>
      <c r="HV503" s="443"/>
      <c r="HW503" s="443"/>
      <c r="HX503" s="443"/>
      <c r="HY503" s="443"/>
      <c r="HZ503" s="443"/>
      <c r="IA503" s="443"/>
      <c r="IB503" s="443"/>
      <c r="IC503" s="460"/>
      <c r="ID503" s="443"/>
      <c r="IE503" s="443"/>
      <c r="IF503" s="443"/>
      <c r="IG503" s="443"/>
      <c r="IH503" s="443"/>
      <c r="II503" s="443"/>
      <c r="IJ503" s="443"/>
      <c r="IK503" s="443"/>
      <c r="IL503" s="460"/>
      <c r="IM503" s="443"/>
      <c r="IN503" s="443"/>
      <c r="IO503" s="443"/>
      <c r="IP503" s="443"/>
      <c r="IQ503" s="443"/>
      <c r="IR503" s="443"/>
      <c r="IS503" s="443"/>
      <c r="IT503" s="443"/>
      <c r="IU503" s="460"/>
      <c r="IV503" s="443"/>
      <c r="IW503" s="443"/>
      <c r="IX503" s="443"/>
      <c r="IY503" s="443"/>
      <c r="IZ503" s="443"/>
      <c r="JA503" s="443"/>
      <c r="JB503" s="443"/>
      <c r="JC503" s="443"/>
      <c r="JD503" s="460"/>
      <c r="JE503" s="443"/>
      <c r="JF503" s="443"/>
      <c r="JG503" s="443"/>
      <c r="JH503" s="443"/>
      <c r="JI503" s="443"/>
      <c r="JJ503" s="443"/>
      <c r="JK503" s="443"/>
      <c r="JL503" s="443"/>
      <c r="JM503" s="460"/>
      <c r="JN503" s="443"/>
      <c r="JO503" s="443"/>
      <c r="JP503" s="443"/>
      <c r="JQ503" s="443"/>
      <c r="JR503" s="443"/>
      <c r="JS503" s="443"/>
      <c r="JT503" s="443"/>
      <c r="JU503" s="443"/>
      <c r="JV503" s="460"/>
      <c r="JW503" s="443"/>
      <c r="JX503" s="443"/>
      <c r="JY503" s="443"/>
      <c r="JZ503" s="443"/>
      <c r="KA503" s="443"/>
      <c r="KB503" s="443"/>
      <c r="KC503" s="443"/>
      <c r="KD503" s="443"/>
      <c r="KE503" s="460"/>
      <c r="KF503" s="443"/>
      <c r="KG503" s="443"/>
      <c r="KH503" s="443"/>
      <c r="KI503" s="443"/>
      <c r="KJ503" s="443"/>
      <c r="KK503" s="443"/>
      <c r="KL503" s="443"/>
      <c r="KM503" s="443"/>
      <c r="KN503" s="460"/>
      <c r="KO503" s="443"/>
      <c r="KP503" s="443"/>
      <c r="KQ503" s="443"/>
      <c r="KR503" s="443"/>
      <c r="KS503" s="443"/>
      <c r="KT503" s="443"/>
      <c r="KU503" s="443"/>
      <c r="KV503" s="443"/>
      <c r="KW503" s="460"/>
      <c r="KX503" s="443"/>
      <c r="KY503" s="443"/>
      <c r="KZ503" s="443"/>
      <c r="LA503" s="443"/>
      <c r="LB503" s="443"/>
      <c r="LC503" s="443"/>
      <c r="LD503" s="443"/>
      <c r="LE503" s="443"/>
      <c r="LF503" s="460"/>
      <c r="LG503" s="443"/>
      <c r="LH503" s="443"/>
      <c r="LI503" s="443"/>
      <c r="LJ503" s="443"/>
      <c r="LK503" s="443"/>
      <c r="LL503" s="443"/>
      <c r="LM503" s="443"/>
      <c r="LN503" s="443"/>
      <c r="LO503" s="460"/>
      <c r="LP503" s="443"/>
      <c r="LQ503" s="443"/>
      <c r="LR503" s="443"/>
      <c r="LS503" s="443"/>
      <c r="LT503" s="443"/>
      <c r="LU503" s="443"/>
      <c r="LV503" s="443"/>
      <c r="LW503" s="443"/>
      <c r="LX503" s="460"/>
      <c r="LY503" s="443"/>
      <c r="LZ503" s="443"/>
      <c r="MA503" s="443"/>
      <c r="MB503" s="443"/>
      <c r="MC503" s="443"/>
      <c r="MD503" s="443"/>
      <c r="ME503" s="443"/>
      <c r="MF503" s="443"/>
      <c r="MG503" s="460"/>
      <c r="MH503" s="443"/>
      <c r="MI503" s="443"/>
      <c r="MJ503" s="443"/>
      <c r="MK503" s="443"/>
      <c r="ML503" s="443"/>
      <c r="MM503" s="443"/>
      <c r="MN503" s="443"/>
      <c r="MO503" s="443"/>
      <c r="MP503" s="460"/>
      <c r="MQ503" s="443"/>
      <c r="MR503" s="443"/>
      <c r="MS503" s="443"/>
      <c r="MT503" s="443"/>
      <c r="MU503" s="443"/>
      <c r="MV503" s="443"/>
      <c r="MW503" s="443"/>
      <c r="MX503" s="443"/>
      <c r="MY503" s="460"/>
      <c r="MZ503" s="443"/>
      <c r="NA503" s="443"/>
      <c r="NB503" s="443"/>
      <c r="NC503" s="443"/>
      <c r="ND503" s="443"/>
      <c r="NE503" s="443"/>
      <c r="NF503" s="443"/>
      <c r="NG503" s="443"/>
      <c r="NH503" s="460"/>
    </row>
    <row r="504" spans="1:372" ht="18">
      <c r="A504" s="443"/>
      <c r="C504" s="460"/>
      <c r="E504" s="444"/>
      <c r="F504" s="443"/>
      <c r="G504" s="443"/>
      <c r="H504" s="443"/>
      <c r="I504" s="443"/>
      <c r="J504" s="443"/>
      <c r="K504" s="443"/>
      <c r="L504" s="460"/>
      <c r="M504" s="443"/>
      <c r="N504" s="443"/>
      <c r="O504" s="443"/>
      <c r="P504" s="443"/>
      <c r="Q504" s="443"/>
      <c r="R504" s="443"/>
      <c r="S504" s="443"/>
      <c r="T504" s="443"/>
      <c r="U504" s="460"/>
      <c r="V504" s="443"/>
      <c r="W504" s="443"/>
      <c r="X504" s="443"/>
      <c r="Y504" s="443"/>
      <c r="Z504" s="443"/>
      <c r="AA504" s="443"/>
      <c r="AB504" s="443"/>
      <c r="AC504" s="443"/>
      <c r="AD504" s="460"/>
      <c r="AE504" s="443"/>
      <c r="AF504" s="443"/>
      <c r="AG504" s="443"/>
      <c r="AH504" s="443"/>
      <c r="AI504" s="443"/>
      <c r="AJ504" s="443"/>
      <c r="AK504" s="443"/>
      <c r="AL504" s="443"/>
      <c r="AM504" s="460"/>
      <c r="AN504" s="443"/>
      <c r="AO504" s="443"/>
      <c r="AP504" s="443"/>
      <c r="AQ504" s="443"/>
      <c r="AR504" s="443"/>
      <c r="AS504" s="443"/>
      <c r="AT504" s="443"/>
      <c r="AU504" s="443"/>
      <c r="AV504" s="460"/>
      <c r="AW504" s="446"/>
      <c r="AX504" s="24"/>
      <c r="AY504" s="668"/>
      <c r="AZ504" s="24"/>
      <c r="BB504" s="443"/>
      <c r="BC504" s="24"/>
      <c r="BD504" s="443"/>
      <c r="BE504" s="460"/>
      <c r="BF504" s="52"/>
      <c r="BG504" s="443"/>
      <c r="BH504" s="443"/>
      <c r="BI504" s="212"/>
      <c r="BJ504" s="443"/>
      <c r="BK504" s="443"/>
      <c r="BL504" s="443"/>
      <c r="BM504" s="443"/>
      <c r="BN504" s="460"/>
      <c r="BO504" s="443"/>
      <c r="BP504" s="443"/>
      <c r="BQ504" s="443"/>
      <c r="BR504" s="443"/>
      <c r="BS504" s="443"/>
      <c r="BT504" s="443"/>
      <c r="BU504" s="443"/>
      <c r="BV504" s="443"/>
      <c r="BW504" s="460"/>
      <c r="BX504" s="443"/>
      <c r="BY504" s="443"/>
      <c r="BZ504" s="443"/>
      <c r="CA504" s="443"/>
      <c r="CB504" s="443"/>
      <c r="CC504" s="443"/>
      <c r="CD504" s="443"/>
      <c r="CE504" s="443"/>
      <c r="CF504" s="460"/>
      <c r="CG504" s="443"/>
      <c r="CH504" s="443"/>
      <c r="CI504" s="443"/>
      <c r="CJ504" s="443"/>
      <c r="CK504" s="443"/>
      <c r="CL504" s="443"/>
      <c r="CM504" s="443"/>
      <c r="CN504" s="443"/>
      <c r="CO504" s="460"/>
      <c r="CP504" s="443"/>
      <c r="CQ504" s="443"/>
      <c r="CR504" s="443"/>
      <c r="CS504" s="443"/>
      <c r="CT504" s="443"/>
      <c r="CU504" s="443"/>
      <c r="CV504" s="443"/>
      <c r="CW504" s="443"/>
      <c r="CX504" s="460"/>
      <c r="CY504" s="443"/>
      <c r="CZ504" s="443"/>
      <c r="DA504" s="443"/>
      <c r="DB504" s="443"/>
      <c r="DC504" s="443"/>
      <c r="DD504" s="443"/>
      <c r="DE504" s="443"/>
      <c r="DF504" s="443"/>
      <c r="DG504" s="460"/>
      <c r="DH504" s="443"/>
      <c r="DI504" s="443"/>
      <c r="DJ504" s="443"/>
      <c r="DK504" s="443"/>
      <c r="DL504" s="443"/>
      <c r="DM504" s="443"/>
      <c r="DN504" s="443"/>
      <c r="DO504" s="443"/>
      <c r="DP504" s="460"/>
      <c r="DQ504" s="443"/>
      <c r="DR504" s="443"/>
      <c r="DS504" s="443"/>
      <c r="DT504" s="443"/>
      <c r="DU504" s="443"/>
      <c r="DV504" s="443"/>
      <c r="DW504" s="443"/>
      <c r="DX504" s="443"/>
      <c r="DY504" s="460"/>
      <c r="DZ504" s="443"/>
      <c r="EA504" s="443"/>
      <c r="EB504" s="443"/>
      <c r="EC504" s="443"/>
      <c r="ED504" s="443"/>
      <c r="EE504" s="443"/>
      <c r="EF504" s="443"/>
      <c r="EG504" s="443"/>
      <c r="EH504" s="460"/>
      <c r="EI504" s="443"/>
      <c r="EJ504" s="443"/>
      <c r="EK504" s="443"/>
      <c r="EL504" s="443"/>
      <c r="EM504" s="443"/>
      <c r="EN504" s="443"/>
      <c r="EO504" s="443"/>
      <c r="EP504" s="443"/>
      <c r="EQ504" s="460"/>
      <c r="ER504" s="443"/>
      <c r="ES504" s="443"/>
      <c r="ET504" s="443"/>
      <c r="EU504" s="443"/>
      <c r="EV504" s="443"/>
      <c r="EW504" s="443"/>
      <c r="EX504" s="443"/>
      <c r="EY504" s="443"/>
      <c r="EZ504" s="460"/>
      <c r="FA504" s="443"/>
      <c r="FB504" s="443"/>
      <c r="FC504" s="443"/>
      <c r="FD504" s="443"/>
      <c r="FE504" s="443"/>
      <c r="FF504" s="443"/>
      <c r="FG504" s="443"/>
      <c r="FH504" s="443"/>
      <c r="FI504" s="460"/>
      <c r="FJ504" s="443"/>
      <c r="FK504" s="443"/>
      <c r="FL504" s="443"/>
      <c r="FM504" s="443"/>
      <c r="FN504" s="443"/>
      <c r="FO504" s="443"/>
      <c r="FP504" s="443"/>
      <c r="FQ504" s="443"/>
      <c r="FR504" s="460"/>
      <c r="FS504" s="443"/>
      <c r="FT504" s="443"/>
      <c r="FU504" s="443"/>
      <c r="FV504" s="443"/>
      <c r="FW504" s="443"/>
      <c r="FX504" s="443"/>
      <c r="FY504" s="443"/>
      <c r="FZ504" s="443"/>
      <c r="GA504" s="460"/>
      <c r="GB504" s="443"/>
      <c r="GC504" s="443"/>
      <c r="GD504" s="443"/>
      <c r="GE504" s="443"/>
      <c r="GF504" s="443"/>
      <c r="GG504" s="443"/>
      <c r="GH504" s="443"/>
      <c r="GI504" s="443"/>
      <c r="GJ504" s="460"/>
      <c r="GK504" s="443"/>
      <c r="GL504" s="443"/>
      <c r="GM504" s="443"/>
      <c r="GN504" s="443"/>
      <c r="GO504" s="443"/>
      <c r="GP504" s="443"/>
      <c r="GQ504" s="443"/>
      <c r="GR504" s="443"/>
      <c r="GS504" s="460"/>
      <c r="GT504" s="443"/>
      <c r="GU504" s="443"/>
      <c r="GV504" s="443"/>
      <c r="GW504" s="443"/>
      <c r="GX504" s="443"/>
      <c r="GY504" s="443"/>
      <c r="GZ504" s="443"/>
      <c r="HA504" s="443"/>
      <c r="HB504" s="460"/>
      <c r="HC504" s="443"/>
      <c r="HD504" s="443"/>
      <c r="HE504" s="443"/>
      <c r="HF504" s="443"/>
      <c r="HG504" s="443"/>
      <c r="HH504" s="443"/>
      <c r="HI504" s="443"/>
      <c r="HJ504" s="443"/>
      <c r="HK504" s="460"/>
      <c r="HL504" s="443"/>
      <c r="HM504" s="443"/>
      <c r="HN504" s="443"/>
      <c r="HO504" s="443"/>
      <c r="HP504" s="443"/>
      <c r="HQ504" s="443"/>
      <c r="HR504" s="443"/>
      <c r="HS504" s="443"/>
      <c r="HT504" s="460"/>
      <c r="HU504" s="443"/>
      <c r="HV504" s="443"/>
      <c r="HW504" s="443"/>
      <c r="HX504" s="443"/>
      <c r="HY504" s="443"/>
      <c r="HZ504" s="443"/>
      <c r="IA504" s="443"/>
      <c r="IB504" s="443"/>
      <c r="IC504" s="460"/>
      <c r="ID504" s="443"/>
      <c r="IE504" s="443"/>
      <c r="IF504" s="443"/>
      <c r="IG504" s="443"/>
      <c r="IH504" s="443"/>
      <c r="II504" s="443"/>
      <c r="IJ504" s="443"/>
      <c r="IK504" s="443"/>
      <c r="IL504" s="460"/>
      <c r="IM504" s="443"/>
      <c r="IN504" s="443"/>
      <c r="IO504" s="443"/>
      <c r="IP504" s="443"/>
      <c r="IQ504" s="443"/>
      <c r="IR504" s="443"/>
      <c r="IS504" s="443"/>
      <c r="IT504" s="443"/>
      <c r="IU504" s="460"/>
      <c r="IV504" s="443"/>
      <c r="IW504" s="443"/>
      <c r="IX504" s="443"/>
      <c r="IY504" s="443"/>
      <c r="IZ504" s="443"/>
      <c r="JA504" s="443"/>
      <c r="JB504" s="443"/>
      <c r="JC504" s="443"/>
      <c r="JD504" s="460"/>
      <c r="JE504" s="443"/>
      <c r="JF504" s="443"/>
      <c r="JG504" s="443"/>
      <c r="JH504" s="443"/>
      <c r="JI504" s="443"/>
      <c r="JJ504" s="443"/>
      <c r="JK504" s="443"/>
      <c r="JL504" s="443"/>
      <c r="JM504" s="460"/>
      <c r="JN504" s="443"/>
      <c r="JO504" s="443"/>
      <c r="JP504" s="443"/>
      <c r="JQ504" s="443"/>
      <c r="JR504" s="443"/>
      <c r="JS504" s="443"/>
      <c r="JT504" s="443"/>
      <c r="JU504" s="443"/>
      <c r="JV504" s="460"/>
      <c r="JW504" s="443"/>
      <c r="JX504" s="443"/>
      <c r="JY504" s="443"/>
      <c r="JZ504" s="443"/>
      <c r="KA504" s="443"/>
      <c r="KB504" s="443"/>
      <c r="KC504" s="443"/>
      <c r="KD504" s="443"/>
      <c r="KE504" s="460"/>
      <c r="KF504" s="443"/>
      <c r="KG504" s="443"/>
      <c r="KH504" s="443"/>
      <c r="KI504" s="443"/>
      <c r="KJ504" s="443"/>
      <c r="KK504" s="443"/>
      <c r="KL504" s="443"/>
      <c r="KM504" s="443"/>
      <c r="KN504" s="460"/>
      <c r="KO504" s="443"/>
      <c r="KP504" s="443"/>
      <c r="KQ504" s="443"/>
      <c r="KR504" s="443"/>
      <c r="KS504" s="443"/>
      <c r="KT504" s="443"/>
      <c r="KU504" s="443"/>
      <c r="KV504" s="443"/>
      <c r="KW504" s="460"/>
      <c r="KX504" s="443"/>
      <c r="KY504" s="443"/>
      <c r="KZ504" s="443"/>
      <c r="LA504" s="443"/>
      <c r="LB504" s="443"/>
      <c r="LC504" s="443"/>
      <c r="LD504" s="443"/>
      <c r="LE504" s="443"/>
      <c r="LF504" s="460"/>
      <c r="LG504" s="443"/>
      <c r="LH504" s="443"/>
      <c r="LI504" s="443"/>
      <c r="LJ504" s="443"/>
      <c r="LK504" s="443"/>
      <c r="LL504" s="443"/>
      <c r="LM504" s="443"/>
      <c r="LN504" s="443"/>
      <c r="LO504" s="460"/>
      <c r="LP504" s="443"/>
      <c r="LQ504" s="443"/>
      <c r="LR504" s="443"/>
      <c r="LS504" s="443"/>
      <c r="LT504" s="443"/>
      <c r="LU504" s="443"/>
      <c r="LV504" s="443"/>
      <c r="LW504" s="443"/>
      <c r="LX504" s="460"/>
      <c r="LY504" s="443"/>
      <c r="LZ504" s="443"/>
      <c r="MA504" s="443"/>
      <c r="MB504" s="443"/>
      <c r="MC504" s="443"/>
      <c r="MD504" s="443"/>
      <c r="ME504" s="443"/>
      <c r="MF504" s="443"/>
      <c r="MG504" s="460"/>
      <c r="MH504" s="443"/>
      <c r="MI504" s="443"/>
      <c r="MJ504" s="443"/>
      <c r="MK504" s="443"/>
      <c r="ML504" s="443"/>
      <c r="MM504" s="443"/>
      <c r="MN504" s="443"/>
      <c r="MO504" s="443"/>
      <c r="MP504" s="460"/>
      <c r="MQ504" s="443"/>
      <c r="MR504" s="443"/>
      <c r="MS504" s="443"/>
      <c r="MT504" s="443"/>
      <c r="MU504" s="443"/>
      <c r="MV504" s="443"/>
      <c r="MW504" s="443"/>
      <c r="MX504" s="443"/>
      <c r="MY504" s="460"/>
      <c r="MZ504" s="443"/>
      <c r="NA504" s="443"/>
      <c r="NB504" s="443"/>
      <c r="NC504" s="443"/>
      <c r="ND504" s="443"/>
      <c r="NE504" s="443"/>
      <c r="NF504" s="443"/>
      <c r="NG504" s="443"/>
      <c r="NH504" s="460"/>
    </row>
    <row r="505" spans="1:372">
      <c r="A505" s="443"/>
      <c r="C505" s="460"/>
      <c r="E505" s="444"/>
      <c r="F505" s="443"/>
      <c r="G505" s="443"/>
      <c r="H505" s="443"/>
      <c r="I505" s="443"/>
      <c r="J505" s="443"/>
      <c r="K505" s="443"/>
      <c r="L505" s="460"/>
      <c r="M505" s="443"/>
      <c r="N505" s="443"/>
      <c r="O505" s="443"/>
      <c r="P505" s="443"/>
      <c r="Q505" s="443"/>
      <c r="R505" s="443"/>
      <c r="S505" s="443"/>
      <c r="T505" s="443"/>
      <c r="U505" s="460"/>
      <c r="V505" s="443"/>
      <c r="W505" s="443"/>
      <c r="X505" s="443"/>
      <c r="Y505" s="443"/>
      <c r="Z505" s="443"/>
      <c r="AA505" s="443"/>
      <c r="AB505" s="443"/>
      <c r="AC505" s="443"/>
      <c r="AD505" s="460"/>
      <c r="AE505" s="443"/>
      <c r="AF505" s="443"/>
      <c r="AG505" s="443"/>
      <c r="AH505" s="443"/>
      <c r="AI505" s="443"/>
      <c r="AJ505" s="443"/>
      <c r="AK505" s="443"/>
      <c r="AL505" s="443"/>
      <c r="AM505" s="460"/>
      <c r="AN505" s="443"/>
      <c r="AO505" s="443"/>
      <c r="AP505" s="443"/>
      <c r="AQ505" s="443"/>
      <c r="AR505" s="443"/>
      <c r="AS505" s="443"/>
      <c r="AT505" s="443"/>
      <c r="AU505" s="443"/>
      <c r="AV505" s="460"/>
      <c r="AW505" s="441"/>
      <c r="AX505" s="24"/>
      <c r="AY505" s="668"/>
      <c r="AZ505" s="24"/>
      <c r="BB505" s="443"/>
      <c r="BC505" s="24"/>
      <c r="BD505" s="443"/>
      <c r="BE505" s="460"/>
      <c r="BG505" s="443"/>
      <c r="BH505" s="443"/>
      <c r="BI505" s="443"/>
      <c r="BJ505" s="443"/>
      <c r="BK505" s="443"/>
      <c r="BL505" s="443"/>
      <c r="BM505" s="443"/>
      <c r="BN505" s="460"/>
      <c r="BO505" s="443"/>
      <c r="BP505" s="443"/>
      <c r="BQ505" s="443"/>
      <c r="BR505" s="443"/>
      <c r="BS505" s="443"/>
      <c r="BT505" s="443"/>
      <c r="BU505" s="443"/>
      <c r="BV505" s="443"/>
      <c r="BW505" s="460"/>
      <c r="BX505" s="443"/>
      <c r="BY505" s="443"/>
      <c r="BZ505" s="443"/>
      <c r="CA505" s="443"/>
      <c r="CB505" s="443"/>
      <c r="CC505" s="443"/>
      <c r="CD505" s="443"/>
      <c r="CE505" s="443"/>
      <c r="CF505" s="460"/>
      <c r="CG505" s="443"/>
      <c r="CH505" s="443"/>
      <c r="CI505" s="443"/>
      <c r="CJ505" s="443"/>
      <c r="CK505" s="443"/>
      <c r="CL505" s="443"/>
      <c r="CM505" s="443"/>
      <c r="CN505" s="443"/>
      <c r="CO505" s="460"/>
      <c r="CP505" s="443"/>
      <c r="CQ505" s="443"/>
      <c r="CR505" s="443"/>
      <c r="CS505" s="443"/>
      <c r="CT505" s="443"/>
      <c r="CU505" s="443"/>
      <c r="CV505" s="443"/>
      <c r="CW505" s="443"/>
      <c r="CX505" s="460"/>
      <c r="CY505" s="443"/>
      <c r="CZ505" s="443"/>
      <c r="DA505" s="443"/>
      <c r="DB505" s="443"/>
      <c r="DC505" s="443"/>
      <c r="DD505" s="443"/>
      <c r="DE505" s="443"/>
      <c r="DF505" s="443"/>
      <c r="DG505" s="460"/>
      <c r="DH505" s="443"/>
      <c r="DI505" s="443"/>
      <c r="DJ505" s="443"/>
      <c r="DK505" s="443"/>
      <c r="DL505" s="443"/>
      <c r="DM505" s="443"/>
      <c r="DN505" s="443"/>
      <c r="DO505" s="443"/>
      <c r="DP505" s="460"/>
      <c r="DQ505" s="443"/>
      <c r="DR505" s="443"/>
      <c r="DS505" s="443"/>
      <c r="DT505" s="443"/>
      <c r="DU505" s="443"/>
      <c r="DV505" s="443"/>
      <c r="DW505" s="443"/>
      <c r="DX505" s="443"/>
      <c r="DY505" s="460"/>
      <c r="DZ505" s="443"/>
      <c r="EA505" s="443"/>
      <c r="EB505" s="443"/>
      <c r="EC505" s="443"/>
      <c r="ED505" s="443"/>
      <c r="EE505" s="443"/>
      <c r="EF505" s="443"/>
      <c r="EG505" s="443"/>
      <c r="EH505" s="460"/>
      <c r="EI505" s="443"/>
      <c r="EJ505" s="443"/>
      <c r="EK505" s="443"/>
      <c r="EL505" s="443"/>
      <c r="EM505" s="443"/>
      <c r="EN505" s="443"/>
      <c r="EO505" s="443"/>
      <c r="EP505" s="443"/>
      <c r="EQ505" s="460"/>
      <c r="ER505" s="443"/>
      <c r="ES505" s="443"/>
      <c r="ET505" s="443"/>
      <c r="EU505" s="443"/>
      <c r="EV505" s="443"/>
      <c r="EW505" s="443"/>
      <c r="EX505" s="443"/>
      <c r="EY505" s="443"/>
      <c r="EZ505" s="460"/>
      <c r="FA505" s="443"/>
      <c r="FB505" s="443"/>
      <c r="FC505" s="443"/>
      <c r="FD505" s="443"/>
      <c r="FE505" s="443"/>
      <c r="FF505" s="443"/>
      <c r="FG505" s="443"/>
      <c r="FH505" s="443"/>
      <c r="FI505" s="460"/>
      <c r="FJ505" s="443"/>
      <c r="FK505" s="443"/>
      <c r="FL505" s="443"/>
      <c r="FM505" s="443"/>
      <c r="FN505" s="443"/>
      <c r="FO505" s="443"/>
      <c r="FP505" s="443"/>
      <c r="FQ505" s="443"/>
      <c r="FR505" s="460"/>
      <c r="FS505" s="443"/>
      <c r="FT505" s="443"/>
      <c r="FU505" s="443"/>
      <c r="FV505" s="443"/>
      <c r="FW505" s="443"/>
      <c r="FX505" s="443"/>
      <c r="FY505" s="443"/>
      <c r="FZ505" s="443"/>
      <c r="GA505" s="460"/>
      <c r="GB505" s="443"/>
      <c r="GC505" s="443"/>
      <c r="GD505" s="443"/>
      <c r="GE505" s="443"/>
      <c r="GF505" s="443"/>
      <c r="GG505" s="443"/>
      <c r="GH505" s="443"/>
      <c r="GI505" s="443"/>
      <c r="GJ505" s="460"/>
      <c r="GK505" s="443"/>
      <c r="GL505" s="443"/>
      <c r="GM505" s="443"/>
      <c r="GN505" s="443"/>
      <c r="GO505" s="443"/>
      <c r="GP505" s="443"/>
      <c r="GQ505" s="443"/>
      <c r="GR505" s="443"/>
      <c r="GS505" s="460"/>
      <c r="GT505" s="443"/>
      <c r="GU505" s="443"/>
      <c r="GV505" s="443"/>
      <c r="GW505" s="443"/>
      <c r="GX505" s="443"/>
      <c r="GY505" s="443"/>
      <c r="GZ505" s="443"/>
      <c r="HA505" s="443"/>
      <c r="HB505" s="460"/>
      <c r="HC505" s="443"/>
      <c r="HD505" s="443"/>
      <c r="HE505" s="443"/>
      <c r="HF505" s="443"/>
      <c r="HG505" s="443"/>
      <c r="HH505" s="443"/>
      <c r="HI505" s="443"/>
      <c r="HJ505" s="443"/>
      <c r="HK505" s="460"/>
      <c r="HL505" s="443"/>
      <c r="HM505" s="443"/>
      <c r="HN505" s="443"/>
      <c r="HO505" s="443"/>
      <c r="HP505" s="443"/>
      <c r="HQ505" s="443"/>
      <c r="HR505" s="443"/>
      <c r="HS505" s="443"/>
      <c r="HT505" s="460"/>
      <c r="HU505" s="443"/>
      <c r="HV505" s="443"/>
      <c r="HW505" s="443"/>
      <c r="HX505" s="443"/>
      <c r="HY505" s="443"/>
      <c r="HZ505" s="443"/>
      <c r="IA505" s="443"/>
      <c r="IB505" s="443"/>
      <c r="IC505" s="460"/>
      <c r="ID505" s="443"/>
      <c r="IE505" s="443"/>
      <c r="IF505" s="443"/>
      <c r="IG505" s="443"/>
      <c r="IH505" s="443"/>
      <c r="II505" s="443"/>
      <c r="IJ505" s="443"/>
      <c r="IK505" s="443"/>
      <c r="IL505" s="460"/>
      <c r="IM505" s="443"/>
      <c r="IN505" s="443"/>
      <c r="IO505" s="443"/>
      <c r="IP505" s="443"/>
      <c r="IQ505" s="443"/>
      <c r="IR505" s="443"/>
      <c r="IS505" s="443"/>
      <c r="IT505" s="443"/>
      <c r="IU505" s="460"/>
      <c r="IV505" s="443"/>
      <c r="IW505" s="443"/>
      <c r="IX505" s="443"/>
      <c r="IY505" s="443"/>
      <c r="IZ505" s="443"/>
      <c r="JA505" s="443"/>
      <c r="JB505" s="443"/>
      <c r="JC505" s="443"/>
      <c r="JD505" s="460"/>
      <c r="JE505" s="443"/>
      <c r="JF505" s="443"/>
      <c r="JG505" s="443"/>
      <c r="JH505" s="443"/>
      <c r="JI505" s="443"/>
      <c r="JJ505" s="443"/>
      <c r="JK505" s="443"/>
      <c r="JL505" s="443"/>
      <c r="JM505" s="460"/>
      <c r="JN505" s="443"/>
      <c r="JO505" s="443"/>
      <c r="JP505" s="443"/>
      <c r="JQ505" s="443"/>
      <c r="JR505" s="443"/>
      <c r="JS505" s="443"/>
      <c r="JT505" s="443"/>
      <c r="JU505" s="443"/>
      <c r="JV505" s="460"/>
      <c r="JW505" s="443"/>
      <c r="JX505" s="443"/>
      <c r="JY505" s="443"/>
      <c r="JZ505" s="443"/>
      <c r="KA505" s="443"/>
      <c r="KB505" s="443"/>
      <c r="KC505" s="443"/>
      <c r="KD505" s="443"/>
      <c r="KE505" s="460"/>
      <c r="KF505" s="443"/>
      <c r="KG505" s="443"/>
      <c r="KH505" s="443"/>
      <c r="KI505" s="443"/>
      <c r="KJ505" s="443"/>
      <c r="KK505" s="443"/>
      <c r="KL505" s="443"/>
      <c r="KM505" s="443"/>
      <c r="KN505" s="460"/>
      <c r="KO505" s="443"/>
      <c r="KP505" s="443"/>
      <c r="KQ505" s="443"/>
      <c r="KR505" s="443"/>
      <c r="KS505" s="443"/>
      <c r="KT505" s="443"/>
      <c r="KU505" s="443"/>
      <c r="KV505" s="443"/>
      <c r="KW505" s="460"/>
      <c r="KX505" s="443"/>
      <c r="KY505" s="443"/>
      <c r="KZ505" s="443"/>
      <c r="LA505" s="443"/>
      <c r="LB505" s="443"/>
      <c r="LC505" s="443"/>
      <c r="LD505" s="443"/>
      <c r="LE505" s="443"/>
      <c r="LF505" s="460"/>
      <c r="LG505" s="443"/>
      <c r="LH505" s="443"/>
      <c r="LI505" s="443"/>
      <c r="LJ505" s="443"/>
      <c r="LK505" s="443"/>
      <c r="LL505" s="443"/>
      <c r="LM505" s="443"/>
      <c r="LN505" s="443"/>
      <c r="LO505" s="460"/>
      <c r="LP505" s="443"/>
      <c r="LQ505" s="443"/>
      <c r="LR505" s="443"/>
      <c r="LS505" s="443"/>
      <c r="LT505" s="443"/>
      <c r="LU505" s="443"/>
      <c r="LV505" s="443"/>
      <c r="LW505" s="443"/>
      <c r="LX505" s="460"/>
      <c r="LY505" s="443"/>
      <c r="LZ505" s="443"/>
      <c r="MA505" s="443"/>
      <c r="MB505" s="443"/>
      <c r="MC505" s="443"/>
      <c r="MD505" s="443"/>
      <c r="ME505" s="443"/>
      <c r="MF505" s="443"/>
      <c r="MG505" s="460"/>
      <c r="MH505" s="443"/>
      <c r="MI505" s="443"/>
      <c r="MJ505" s="443"/>
      <c r="MK505" s="443"/>
      <c r="ML505" s="443"/>
      <c r="MM505" s="443"/>
      <c r="MN505" s="443"/>
      <c r="MO505" s="443"/>
      <c r="MP505" s="460"/>
      <c r="MQ505" s="443"/>
      <c r="MR505" s="443"/>
      <c r="MS505" s="443"/>
      <c r="MT505" s="443"/>
      <c r="MU505" s="443"/>
      <c r="MV505" s="443"/>
      <c r="MW505" s="443"/>
      <c r="MX505" s="443"/>
      <c r="MY505" s="460"/>
      <c r="MZ505" s="443"/>
      <c r="NA505" s="443"/>
      <c r="NB505" s="443"/>
      <c r="NC505" s="443"/>
      <c r="ND505" s="443"/>
      <c r="NE505" s="443"/>
      <c r="NF505" s="443"/>
      <c r="NG505" s="443"/>
      <c r="NH505" s="460"/>
    </row>
    <row r="506" spans="1:372">
      <c r="A506" s="443"/>
      <c r="C506" s="460"/>
      <c r="E506" s="444"/>
      <c r="F506" s="443"/>
      <c r="G506" s="443"/>
      <c r="H506" s="443"/>
      <c r="I506" s="443"/>
      <c r="J506" s="443"/>
      <c r="K506" s="443"/>
      <c r="L506" s="460"/>
      <c r="M506" s="443"/>
      <c r="N506" s="443"/>
      <c r="O506" s="443"/>
      <c r="P506" s="443"/>
      <c r="Q506" s="443"/>
      <c r="R506" s="443"/>
      <c r="S506" s="443"/>
      <c r="T506" s="443"/>
      <c r="U506" s="460"/>
      <c r="V506" s="443"/>
      <c r="W506" s="443"/>
      <c r="X506" s="443"/>
      <c r="Y506" s="443"/>
      <c r="Z506" s="443"/>
      <c r="AA506" s="443"/>
      <c r="AB506" s="443"/>
      <c r="AC506" s="443"/>
      <c r="AD506" s="460"/>
      <c r="AE506" s="443"/>
      <c r="AF506" s="443"/>
      <c r="AG506" s="443"/>
      <c r="AH506" s="443"/>
      <c r="AI506" s="443"/>
      <c r="AJ506" s="443"/>
      <c r="AK506" s="443"/>
      <c r="AL506" s="443"/>
      <c r="AM506" s="460"/>
      <c r="AN506" s="443"/>
      <c r="AO506" s="443"/>
      <c r="AP506" s="443"/>
      <c r="AQ506" s="443"/>
      <c r="AR506" s="443"/>
      <c r="AS506" s="443"/>
      <c r="AT506" s="443"/>
      <c r="AU506" s="443"/>
      <c r="AV506" s="460"/>
      <c r="AW506" s="441"/>
      <c r="AX506" s="24"/>
      <c r="AY506" s="668"/>
      <c r="AZ506" s="24"/>
      <c r="BB506" s="443"/>
      <c r="BC506" s="24"/>
      <c r="BD506" s="443"/>
      <c r="BE506" s="460"/>
      <c r="BG506" s="443"/>
      <c r="BH506" s="443"/>
      <c r="BI506" s="443"/>
      <c r="BJ506" s="443"/>
      <c r="BK506" s="443"/>
      <c r="BL506" s="443"/>
      <c r="BM506" s="443"/>
      <c r="BN506" s="460"/>
      <c r="BO506" s="443"/>
      <c r="BP506" s="443"/>
      <c r="BQ506" s="443"/>
      <c r="BR506" s="443"/>
      <c r="BS506" s="443"/>
      <c r="BT506" s="443"/>
      <c r="BU506" s="443"/>
      <c r="BV506" s="443"/>
      <c r="BW506" s="460"/>
      <c r="BX506" s="443"/>
      <c r="BY506" s="443"/>
      <c r="BZ506" s="443"/>
      <c r="CA506" s="443"/>
      <c r="CB506" s="443"/>
      <c r="CC506" s="443"/>
      <c r="CD506" s="443"/>
      <c r="CE506" s="443"/>
      <c r="CF506" s="460"/>
      <c r="CG506" s="443"/>
      <c r="CH506" s="443"/>
      <c r="CI506" s="443"/>
      <c r="CJ506" s="443"/>
      <c r="CK506" s="443"/>
      <c r="CL506" s="443"/>
      <c r="CM506" s="443"/>
      <c r="CN506" s="443"/>
      <c r="CO506" s="460"/>
      <c r="CP506" s="443"/>
      <c r="CQ506" s="443"/>
      <c r="CR506" s="443"/>
      <c r="CS506" s="443"/>
      <c r="CT506" s="443"/>
      <c r="CU506" s="443"/>
      <c r="CV506" s="443"/>
      <c r="CW506" s="443"/>
      <c r="CX506" s="460"/>
      <c r="CY506" s="443"/>
      <c r="CZ506" s="443"/>
      <c r="DA506" s="443"/>
      <c r="DB506" s="443"/>
      <c r="DC506" s="443"/>
      <c r="DD506" s="443"/>
      <c r="DE506" s="443"/>
      <c r="DF506" s="443"/>
      <c r="DG506" s="460"/>
      <c r="DH506" s="443"/>
      <c r="DI506" s="443"/>
      <c r="DJ506" s="443"/>
      <c r="DK506" s="443"/>
      <c r="DL506" s="443"/>
      <c r="DM506" s="443"/>
      <c r="DN506" s="443"/>
      <c r="DO506" s="443"/>
      <c r="DP506" s="460"/>
      <c r="DQ506" s="443"/>
      <c r="DR506" s="443"/>
      <c r="DS506" s="443"/>
      <c r="DT506" s="443"/>
      <c r="DU506" s="443"/>
      <c r="DV506" s="443"/>
      <c r="DW506" s="443"/>
      <c r="DX506" s="443"/>
      <c r="DY506" s="460"/>
      <c r="DZ506" s="443"/>
      <c r="EA506" s="443"/>
      <c r="EB506" s="443"/>
      <c r="EC506" s="443"/>
      <c r="ED506" s="443"/>
      <c r="EE506" s="443"/>
      <c r="EF506" s="443"/>
      <c r="EG506" s="443"/>
      <c r="EH506" s="460"/>
      <c r="EI506" s="443"/>
      <c r="EJ506" s="443"/>
      <c r="EK506" s="443"/>
      <c r="EL506" s="443"/>
      <c r="EM506" s="443"/>
      <c r="EN506" s="443"/>
      <c r="EO506" s="443"/>
      <c r="EP506" s="443"/>
      <c r="EQ506" s="460"/>
      <c r="ER506" s="443"/>
      <c r="ES506" s="443"/>
      <c r="ET506" s="443"/>
      <c r="EU506" s="443"/>
      <c r="EV506" s="443"/>
      <c r="EW506" s="443"/>
      <c r="EX506" s="443"/>
      <c r="EY506" s="443"/>
      <c r="EZ506" s="460"/>
      <c r="FA506" s="443"/>
      <c r="FB506" s="443"/>
      <c r="FC506" s="443"/>
      <c r="FD506" s="443"/>
      <c r="FE506" s="443"/>
      <c r="FF506" s="443"/>
      <c r="FG506" s="443"/>
      <c r="FH506" s="443"/>
      <c r="FI506" s="460"/>
      <c r="FJ506" s="443"/>
      <c r="FK506" s="443"/>
      <c r="FL506" s="443"/>
      <c r="FM506" s="443"/>
      <c r="FN506" s="443"/>
      <c r="FO506" s="443"/>
      <c r="FP506" s="443"/>
      <c r="FQ506" s="443"/>
      <c r="FR506" s="460"/>
      <c r="FS506" s="443"/>
      <c r="FT506" s="443"/>
      <c r="FU506" s="443"/>
      <c r="FV506" s="443"/>
      <c r="FW506" s="443"/>
      <c r="FX506" s="443"/>
      <c r="FY506" s="443"/>
      <c r="FZ506" s="443"/>
      <c r="GA506" s="460"/>
      <c r="GB506" s="443"/>
      <c r="GC506" s="443"/>
      <c r="GD506" s="443"/>
      <c r="GE506" s="443"/>
      <c r="GF506" s="443"/>
      <c r="GG506" s="443"/>
      <c r="GH506" s="443"/>
      <c r="GI506" s="443"/>
      <c r="GJ506" s="460"/>
      <c r="GK506" s="443"/>
      <c r="GL506" s="443"/>
      <c r="GM506" s="443"/>
      <c r="GN506" s="443"/>
      <c r="GO506" s="443"/>
      <c r="GP506" s="443"/>
      <c r="GQ506" s="443"/>
      <c r="GR506" s="443"/>
      <c r="GS506" s="460"/>
      <c r="GT506" s="443"/>
      <c r="GU506" s="443"/>
      <c r="GV506" s="443"/>
      <c r="GW506" s="443"/>
      <c r="GX506" s="443"/>
      <c r="GY506" s="443"/>
      <c r="GZ506" s="443"/>
      <c r="HA506" s="443"/>
      <c r="HB506" s="460"/>
      <c r="HC506" s="443"/>
      <c r="HD506" s="443"/>
      <c r="HE506" s="443"/>
      <c r="HF506" s="443"/>
      <c r="HG506" s="443"/>
      <c r="HH506" s="443"/>
      <c r="HI506" s="443"/>
      <c r="HJ506" s="443"/>
      <c r="HK506" s="460"/>
      <c r="HL506" s="443"/>
      <c r="HM506" s="443"/>
      <c r="HN506" s="443"/>
      <c r="HO506" s="443"/>
      <c r="HP506" s="443"/>
      <c r="HQ506" s="443"/>
      <c r="HR506" s="443"/>
      <c r="HS506" s="443"/>
      <c r="HT506" s="460"/>
      <c r="HU506" s="443"/>
      <c r="HV506" s="443"/>
      <c r="HW506" s="443"/>
      <c r="HX506" s="443"/>
      <c r="HY506" s="443"/>
      <c r="HZ506" s="443"/>
      <c r="IA506" s="443"/>
      <c r="IB506" s="443"/>
      <c r="IC506" s="460"/>
      <c r="ID506" s="443"/>
      <c r="IE506" s="443"/>
      <c r="IF506" s="443"/>
      <c r="IG506" s="443"/>
      <c r="IH506" s="443"/>
      <c r="II506" s="443"/>
      <c r="IJ506" s="443"/>
      <c r="IK506" s="443"/>
      <c r="IL506" s="460"/>
      <c r="IM506" s="443"/>
      <c r="IN506" s="443"/>
      <c r="IO506" s="443"/>
      <c r="IP506" s="443"/>
      <c r="IQ506" s="443"/>
      <c r="IR506" s="443"/>
      <c r="IS506" s="443"/>
      <c r="IT506" s="443"/>
      <c r="IU506" s="460"/>
      <c r="IV506" s="443"/>
      <c r="IW506" s="443"/>
      <c r="IX506" s="443"/>
      <c r="IY506" s="443"/>
      <c r="IZ506" s="443"/>
      <c r="JA506" s="443"/>
      <c r="JB506" s="443"/>
      <c r="JC506" s="443"/>
      <c r="JD506" s="460"/>
      <c r="JE506" s="443"/>
      <c r="JF506" s="443"/>
      <c r="JG506" s="443"/>
      <c r="JH506" s="443"/>
      <c r="JI506" s="443"/>
      <c r="JJ506" s="443"/>
      <c r="JK506" s="443"/>
      <c r="JL506" s="443"/>
      <c r="JM506" s="460"/>
      <c r="JN506" s="443"/>
      <c r="JO506" s="443"/>
      <c r="JP506" s="443"/>
      <c r="JQ506" s="443"/>
      <c r="JR506" s="443"/>
      <c r="JS506" s="443"/>
      <c r="JT506" s="443"/>
      <c r="JU506" s="443"/>
      <c r="JV506" s="460"/>
      <c r="JW506" s="443"/>
      <c r="JX506" s="443"/>
      <c r="JY506" s="443"/>
      <c r="JZ506" s="443"/>
      <c r="KA506" s="443"/>
      <c r="KB506" s="443"/>
      <c r="KC506" s="443"/>
      <c r="KD506" s="443"/>
      <c r="KE506" s="460"/>
      <c r="KF506" s="443"/>
      <c r="KG506" s="443"/>
      <c r="KH506" s="443"/>
      <c r="KI506" s="443"/>
      <c r="KJ506" s="443"/>
      <c r="KK506" s="443"/>
      <c r="KL506" s="443"/>
      <c r="KM506" s="443"/>
      <c r="KN506" s="460"/>
      <c r="KO506" s="443"/>
      <c r="KP506" s="443"/>
      <c r="KQ506" s="443"/>
      <c r="KR506" s="443"/>
      <c r="KS506" s="443"/>
      <c r="KT506" s="443"/>
      <c r="KU506" s="443"/>
      <c r="KV506" s="443"/>
      <c r="KW506" s="460"/>
      <c r="KX506" s="443"/>
      <c r="KY506" s="443"/>
      <c r="KZ506" s="443"/>
      <c r="LA506" s="443"/>
      <c r="LB506" s="443"/>
      <c r="LC506" s="443"/>
      <c r="LD506" s="443"/>
      <c r="LE506" s="443"/>
      <c r="LF506" s="460"/>
      <c r="LG506" s="443"/>
      <c r="LH506" s="443"/>
      <c r="LI506" s="443"/>
      <c r="LJ506" s="443"/>
      <c r="LK506" s="443"/>
      <c r="LL506" s="443"/>
      <c r="LM506" s="443"/>
      <c r="LN506" s="443"/>
      <c r="LO506" s="460"/>
      <c r="LP506" s="443"/>
      <c r="LQ506" s="443"/>
      <c r="LR506" s="443"/>
      <c r="LS506" s="443"/>
      <c r="LT506" s="443"/>
      <c r="LU506" s="443"/>
      <c r="LV506" s="443"/>
      <c r="LW506" s="443"/>
      <c r="LX506" s="460"/>
      <c r="LY506" s="443"/>
      <c r="LZ506" s="443"/>
      <c r="MA506" s="443"/>
      <c r="MB506" s="443"/>
      <c r="MC506" s="443"/>
      <c r="MD506" s="443"/>
      <c r="ME506" s="443"/>
      <c r="MF506" s="443"/>
      <c r="MG506" s="460"/>
      <c r="MH506" s="443"/>
      <c r="MI506" s="443"/>
      <c r="MJ506" s="443"/>
      <c r="MK506" s="443"/>
      <c r="ML506" s="443"/>
      <c r="MM506" s="443"/>
      <c r="MN506" s="443"/>
      <c r="MO506" s="443"/>
      <c r="MP506" s="460"/>
      <c r="MQ506" s="443"/>
      <c r="MR506" s="443"/>
      <c r="MS506" s="443"/>
      <c r="MT506" s="443"/>
      <c r="MU506" s="443"/>
      <c r="MV506" s="443"/>
      <c r="MW506" s="443"/>
      <c r="MX506" s="443"/>
      <c r="MY506" s="460"/>
      <c r="MZ506" s="443"/>
      <c r="NA506" s="443"/>
      <c r="NB506" s="443"/>
      <c r="NC506" s="443"/>
      <c r="ND506" s="443"/>
      <c r="NE506" s="443"/>
      <c r="NF506" s="443"/>
      <c r="NG506" s="443"/>
      <c r="NH506" s="460"/>
    </row>
    <row r="507" spans="1:372">
      <c r="A507" s="443"/>
      <c r="C507" s="460"/>
      <c r="E507" s="444"/>
      <c r="F507" s="443"/>
      <c r="G507" s="443"/>
      <c r="H507" s="443"/>
      <c r="I507" s="443"/>
      <c r="J507" s="443"/>
      <c r="K507" s="443"/>
      <c r="L507" s="460"/>
      <c r="M507" s="443"/>
      <c r="N507" s="443"/>
      <c r="O507" s="443"/>
      <c r="P507" s="443"/>
      <c r="Q507" s="443"/>
      <c r="R507" s="443"/>
      <c r="S507" s="443"/>
      <c r="T507" s="443"/>
      <c r="U507" s="460"/>
      <c r="V507" s="443"/>
      <c r="W507" s="443"/>
      <c r="X507" s="443"/>
      <c r="Y507" s="443"/>
      <c r="Z507" s="443"/>
      <c r="AA507" s="443"/>
      <c r="AB507" s="443"/>
      <c r="AC507" s="443"/>
      <c r="AD507" s="460"/>
      <c r="AE507" s="443"/>
      <c r="AF507" s="443"/>
      <c r="AG507" s="443"/>
      <c r="AH507" s="443"/>
      <c r="AI507" s="443"/>
      <c r="AJ507" s="443"/>
      <c r="AK507" s="443"/>
      <c r="AL507" s="443"/>
      <c r="AM507" s="460"/>
      <c r="AN507" s="443"/>
      <c r="AO507" s="443"/>
      <c r="AP507" s="443"/>
      <c r="AQ507" s="443"/>
      <c r="AR507" s="443"/>
      <c r="AS507" s="443"/>
      <c r="AT507" s="443"/>
      <c r="AU507" s="443"/>
      <c r="AV507" s="460"/>
      <c r="AW507" s="274"/>
      <c r="AX507" s="24"/>
      <c r="AY507" s="668"/>
      <c r="AZ507" s="24"/>
      <c r="BB507" s="443"/>
      <c r="BC507" s="24"/>
      <c r="BD507" s="443"/>
      <c r="BE507" s="460"/>
      <c r="BG507" s="443"/>
      <c r="BH507" s="443"/>
      <c r="BI507" s="443"/>
      <c r="BJ507" s="443"/>
      <c r="BK507" s="443"/>
      <c r="BL507" s="443"/>
      <c r="BM507" s="443"/>
      <c r="BN507" s="460"/>
      <c r="BO507" s="443"/>
      <c r="BP507" s="443"/>
      <c r="BQ507" s="443"/>
      <c r="BR507" s="443"/>
      <c r="BS507" s="443"/>
      <c r="BT507" s="443"/>
      <c r="BU507" s="443"/>
      <c r="BV507" s="443"/>
      <c r="BW507" s="460"/>
      <c r="BX507" s="443"/>
      <c r="BY507" s="443"/>
      <c r="BZ507" s="443"/>
      <c r="CA507" s="443"/>
      <c r="CB507" s="443"/>
      <c r="CC507" s="443"/>
      <c r="CD507" s="443"/>
      <c r="CE507" s="443"/>
      <c r="CF507" s="460"/>
      <c r="CG507" s="443"/>
      <c r="CH507" s="443"/>
      <c r="CI507" s="443"/>
      <c r="CJ507" s="443"/>
      <c r="CK507" s="443"/>
      <c r="CL507" s="443"/>
      <c r="CM507" s="443"/>
      <c r="CN507" s="443"/>
      <c r="CO507" s="460"/>
      <c r="CP507" s="443"/>
      <c r="CQ507" s="443"/>
      <c r="CR507" s="443"/>
      <c r="CS507" s="443"/>
      <c r="CT507" s="443"/>
      <c r="CU507" s="443"/>
      <c r="CV507" s="443"/>
      <c r="CW507" s="443"/>
      <c r="CX507" s="460"/>
      <c r="CY507" s="443"/>
      <c r="CZ507" s="443"/>
      <c r="DA507" s="443"/>
      <c r="DB507" s="443"/>
      <c r="DC507" s="443"/>
      <c r="DD507" s="443"/>
      <c r="DE507" s="443"/>
      <c r="DF507" s="443"/>
      <c r="DG507" s="460"/>
      <c r="DH507" s="443"/>
      <c r="DI507" s="443"/>
      <c r="DJ507" s="443"/>
      <c r="DK507" s="443"/>
      <c r="DL507" s="443"/>
      <c r="DM507" s="443"/>
      <c r="DN507" s="443"/>
      <c r="DO507" s="443"/>
      <c r="DP507" s="460"/>
      <c r="DQ507" s="443"/>
      <c r="DR507" s="443"/>
      <c r="DS507" s="443"/>
      <c r="DT507" s="443"/>
      <c r="DU507" s="443"/>
      <c r="DV507" s="443"/>
      <c r="DW507" s="443"/>
      <c r="DX507" s="443"/>
      <c r="DY507" s="460"/>
      <c r="DZ507" s="443"/>
      <c r="EA507" s="443"/>
      <c r="EB507" s="443"/>
      <c r="EC507" s="443"/>
      <c r="ED507" s="443"/>
      <c r="EE507" s="443"/>
      <c r="EF507" s="443"/>
      <c r="EG507" s="443"/>
      <c r="EH507" s="460"/>
      <c r="EI507" s="443"/>
      <c r="EJ507" s="443"/>
      <c r="EK507" s="443"/>
      <c r="EL507" s="443"/>
      <c r="EM507" s="443"/>
      <c r="EN507" s="443"/>
      <c r="EO507" s="443"/>
      <c r="EP507" s="443"/>
      <c r="EQ507" s="460"/>
      <c r="ER507" s="443"/>
      <c r="ES507" s="443"/>
      <c r="ET507" s="443"/>
      <c r="EU507" s="443"/>
      <c r="EV507" s="443"/>
      <c r="EW507" s="443"/>
      <c r="EX507" s="443"/>
      <c r="EY507" s="443"/>
      <c r="EZ507" s="460"/>
      <c r="FA507" s="443"/>
      <c r="FB507" s="443"/>
      <c r="FC507" s="443"/>
      <c r="FD507" s="443"/>
      <c r="FE507" s="443"/>
      <c r="FF507" s="443"/>
      <c r="FG507" s="443"/>
      <c r="FH507" s="443"/>
      <c r="FI507" s="460"/>
      <c r="FJ507" s="443"/>
      <c r="FK507" s="443"/>
      <c r="FL507" s="443"/>
      <c r="FM507" s="443"/>
      <c r="FN507" s="443"/>
      <c r="FO507" s="443"/>
      <c r="FP507" s="443"/>
      <c r="FQ507" s="443"/>
      <c r="FR507" s="460"/>
      <c r="FS507" s="443"/>
      <c r="FT507" s="443"/>
      <c r="FU507" s="443"/>
      <c r="FV507" s="443"/>
      <c r="FW507" s="443"/>
      <c r="FX507" s="443"/>
      <c r="FY507" s="443"/>
      <c r="FZ507" s="443"/>
      <c r="GA507" s="460"/>
      <c r="GB507" s="443"/>
      <c r="GC507" s="443"/>
      <c r="GD507" s="443"/>
      <c r="GE507" s="443"/>
      <c r="GF507" s="443"/>
      <c r="GG507" s="443"/>
      <c r="GH507" s="443"/>
      <c r="GI507" s="443"/>
      <c r="GJ507" s="460"/>
      <c r="GK507" s="443"/>
      <c r="GL507" s="443"/>
      <c r="GM507" s="443"/>
      <c r="GN507" s="443"/>
      <c r="GO507" s="443"/>
      <c r="GP507" s="443"/>
      <c r="GQ507" s="443"/>
      <c r="GR507" s="443"/>
      <c r="GS507" s="460"/>
      <c r="GT507" s="443"/>
      <c r="GU507" s="443"/>
      <c r="GV507" s="443"/>
      <c r="GW507" s="443"/>
      <c r="GX507" s="443"/>
      <c r="GY507" s="443"/>
      <c r="GZ507" s="443"/>
      <c r="HA507" s="443"/>
      <c r="HB507" s="460"/>
      <c r="HC507" s="443"/>
      <c r="HD507" s="443"/>
      <c r="HE507" s="443"/>
      <c r="HF507" s="443"/>
      <c r="HG507" s="443"/>
      <c r="HH507" s="443"/>
      <c r="HI507" s="443"/>
      <c r="HJ507" s="443"/>
      <c r="HK507" s="460"/>
      <c r="HL507" s="443"/>
      <c r="HM507" s="443"/>
      <c r="HN507" s="443"/>
      <c r="HO507" s="443"/>
      <c r="HP507" s="443"/>
      <c r="HQ507" s="443"/>
      <c r="HR507" s="443"/>
      <c r="HS507" s="443"/>
      <c r="HT507" s="460"/>
      <c r="HU507" s="443"/>
      <c r="HV507" s="443"/>
      <c r="HW507" s="443"/>
      <c r="HX507" s="443"/>
      <c r="HY507" s="443"/>
      <c r="HZ507" s="443"/>
      <c r="IA507" s="443"/>
      <c r="IB507" s="443"/>
      <c r="IC507" s="460"/>
      <c r="ID507" s="443"/>
      <c r="IE507" s="443"/>
      <c r="IF507" s="443"/>
      <c r="IG507" s="443"/>
      <c r="IH507" s="443"/>
      <c r="II507" s="443"/>
      <c r="IJ507" s="443"/>
      <c r="IK507" s="443"/>
      <c r="IL507" s="460"/>
      <c r="IM507" s="443"/>
      <c r="IN507" s="443"/>
      <c r="IO507" s="443"/>
      <c r="IP507" s="443"/>
      <c r="IQ507" s="443"/>
      <c r="IR507" s="443"/>
      <c r="IS507" s="443"/>
      <c r="IT507" s="443"/>
      <c r="IU507" s="460"/>
      <c r="IV507" s="443"/>
      <c r="IW507" s="443"/>
      <c r="IX507" s="443"/>
      <c r="IY507" s="443"/>
      <c r="IZ507" s="443"/>
      <c r="JA507" s="443"/>
      <c r="JB507" s="443"/>
      <c r="JC507" s="443"/>
      <c r="JD507" s="460"/>
      <c r="JE507" s="443"/>
      <c r="JF507" s="443"/>
      <c r="JG507" s="443"/>
      <c r="JH507" s="443"/>
      <c r="JI507" s="443"/>
      <c r="JJ507" s="443"/>
      <c r="JK507" s="443"/>
      <c r="JL507" s="443"/>
      <c r="JM507" s="460"/>
      <c r="JN507" s="443"/>
      <c r="JO507" s="443"/>
      <c r="JP507" s="443"/>
      <c r="JQ507" s="443"/>
      <c r="JR507" s="443"/>
      <c r="JS507" s="443"/>
      <c r="JT507" s="443"/>
      <c r="JU507" s="443"/>
      <c r="JV507" s="460"/>
      <c r="JW507" s="443"/>
      <c r="JX507" s="443"/>
      <c r="JY507" s="443"/>
      <c r="JZ507" s="443"/>
      <c r="KA507" s="443"/>
      <c r="KB507" s="443"/>
      <c r="KC507" s="443"/>
      <c r="KD507" s="443"/>
      <c r="KE507" s="460"/>
      <c r="KF507" s="443"/>
      <c r="KG507" s="443"/>
      <c r="KH507" s="443"/>
      <c r="KI507" s="443"/>
      <c r="KJ507" s="443"/>
      <c r="KK507" s="443"/>
      <c r="KL507" s="443"/>
      <c r="KM507" s="443"/>
      <c r="KN507" s="460"/>
      <c r="KO507" s="443"/>
      <c r="KP507" s="443"/>
      <c r="KQ507" s="443"/>
      <c r="KR507" s="443"/>
      <c r="KS507" s="443"/>
      <c r="KT507" s="443"/>
      <c r="KU507" s="443"/>
      <c r="KV507" s="443"/>
      <c r="KW507" s="460"/>
      <c r="KX507" s="443"/>
      <c r="KY507" s="443"/>
      <c r="KZ507" s="443"/>
      <c r="LA507" s="443"/>
      <c r="LB507" s="443"/>
      <c r="LC507" s="443"/>
      <c r="LD507" s="443"/>
      <c r="LE507" s="443"/>
      <c r="LF507" s="460"/>
      <c r="LG507" s="443"/>
      <c r="LH507" s="443"/>
      <c r="LI507" s="443"/>
      <c r="LJ507" s="443"/>
      <c r="LK507" s="443"/>
      <c r="LL507" s="443"/>
      <c r="LM507" s="443"/>
      <c r="LN507" s="443"/>
      <c r="LO507" s="460"/>
      <c r="LP507" s="443"/>
      <c r="LQ507" s="443"/>
      <c r="LR507" s="443"/>
      <c r="LS507" s="443"/>
      <c r="LT507" s="443"/>
      <c r="LU507" s="443"/>
      <c r="LV507" s="443"/>
      <c r="LW507" s="443"/>
      <c r="LX507" s="460"/>
      <c r="LY507" s="443"/>
      <c r="LZ507" s="443"/>
      <c r="MA507" s="443"/>
      <c r="MB507" s="443"/>
      <c r="MC507" s="443"/>
      <c r="MD507" s="443"/>
      <c r="ME507" s="443"/>
      <c r="MF507" s="443"/>
      <c r="MG507" s="460"/>
      <c r="MH507" s="443"/>
      <c r="MI507" s="443"/>
      <c r="MJ507" s="443"/>
      <c r="MK507" s="443"/>
      <c r="ML507" s="443"/>
      <c r="MM507" s="443"/>
      <c r="MN507" s="443"/>
      <c r="MO507" s="443"/>
      <c r="MP507" s="460"/>
      <c r="MQ507" s="443"/>
      <c r="MR507" s="443"/>
      <c r="MS507" s="443"/>
      <c r="MT507" s="443"/>
      <c r="MU507" s="443"/>
      <c r="MV507" s="443"/>
      <c r="MW507" s="443"/>
      <c r="MX507" s="443"/>
      <c r="MY507" s="460"/>
      <c r="MZ507" s="443"/>
      <c r="NA507" s="443"/>
      <c r="NB507" s="443"/>
      <c r="NC507" s="443"/>
      <c r="ND507" s="443"/>
      <c r="NE507" s="443"/>
      <c r="NF507" s="443"/>
      <c r="NG507" s="443"/>
      <c r="NH507" s="460"/>
    </row>
    <row r="508" spans="1:372">
      <c r="A508" s="443"/>
      <c r="C508" s="460"/>
      <c r="E508" s="444"/>
      <c r="F508" s="443"/>
      <c r="G508" s="443"/>
      <c r="H508" s="443"/>
      <c r="I508" s="443"/>
      <c r="J508" s="443"/>
      <c r="K508" s="443"/>
      <c r="L508" s="460"/>
      <c r="M508" s="443"/>
      <c r="N508" s="443"/>
      <c r="O508" s="443"/>
      <c r="P508" s="443"/>
      <c r="Q508" s="443"/>
      <c r="R508" s="443"/>
      <c r="S508" s="443"/>
      <c r="T508" s="443"/>
      <c r="U508" s="460"/>
      <c r="V508" s="443"/>
      <c r="W508" s="443"/>
      <c r="X508" s="443"/>
      <c r="Y508" s="443"/>
      <c r="Z508" s="443"/>
      <c r="AA508" s="443"/>
      <c r="AB508" s="443"/>
      <c r="AC508" s="443"/>
      <c r="AD508" s="460"/>
      <c r="AE508" s="443"/>
      <c r="AF508" s="443"/>
      <c r="AG508" s="443"/>
      <c r="AH508" s="443"/>
      <c r="AI508" s="443"/>
      <c r="AJ508" s="443"/>
      <c r="AK508" s="443"/>
      <c r="AL508" s="443"/>
      <c r="AM508" s="460"/>
      <c r="AN508" s="443"/>
      <c r="AO508" s="443"/>
      <c r="AP508" s="443"/>
      <c r="AQ508" s="443"/>
      <c r="AR508" s="443"/>
      <c r="AS508" s="443"/>
      <c r="AT508" s="443"/>
      <c r="AU508" s="443"/>
      <c r="AV508" s="460"/>
      <c r="AW508" s="274"/>
      <c r="AX508" s="24"/>
      <c r="AY508" s="668"/>
      <c r="AZ508" s="24"/>
      <c r="BB508" s="443"/>
      <c r="BC508" s="24"/>
      <c r="BD508" s="443"/>
      <c r="BE508" s="460"/>
      <c r="BG508" s="443"/>
      <c r="BH508" s="443"/>
      <c r="BI508" s="443"/>
      <c r="BJ508" s="443"/>
      <c r="BK508" s="443"/>
      <c r="BL508" s="443"/>
      <c r="BM508" s="443"/>
      <c r="BN508" s="460"/>
      <c r="BO508" s="443"/>
      <c r="BP508" s="443"/>
      <c r="BQ508" s="443"/>
      <c r="BR508" s="443"/>
      <c r="BS508" s="443"/>
      <c r="BT508" s="443"/>
      <c r="BU508" s="443"/>
      <c r="BV508" s="443"/>
      <c r="BW508" s="460"/>
      <c r="BX508" s="443"/>
      <c r="BY508" s="443"/>
      <c r="BZ508" s="443"/>
      <c r="CA508" s="443"/>
      <c r="CB508" s="443"/>
      <c r="CC508" s="443"/>
      <c r="CD508" s="443"/>
      <c r="CE508" s="443"/>
      <c r="CF508" s="460"/>
      <c r="CG508" s="443"/>
      <c r="CH508" s="443"/>
      <c r="CI508" s="443"/>
      <c r="CJ508" s="443"/>
      <c r="CK508" s="443"/>
      <c r="CL508" s="443"/>
      <c r="CM508" s="443"/>
      <c r="CN508" s="443"/>
      <c r="CO508" s="460"/>
      <c r="CP508" s="443"/>
      <c r="CQ508" s="443"/>
      <c r="CR508" s="443"/>
      <c r="CS508" s="443"/>
      <c r="CT508" s="443"/>
      <c r="CU508" s="443"/>
      <c r="CV508" s="443"/>
      <c r="CW508" s="443"/>
      <c r="CX508" s="460"/>
      <c r="CY508" s="443"/>
      <c r="CZ508" s="443"/>
      <c r="DA508" s="443"/>
      <c r="DB508" s="443"/>
      <c r="DC508" s="443"/>
      <c r="DD508" s="443"/>
      <c r="DE508" s="443"/>
      <c r="DF508" s="443"/>
      <c r="DG508" s="460"/>
      <c r="DH508" s="443"/>
      <c r="DI508" s="443"/>
      <c r="DJ508" s="443"/>
      <c r="DK508" s="443"/>
      <c r="DL508" s="443"/>
      <c r="DM508" s="443"/>
      <c r="DN508" s="443"/>
      <c r="DO508" s="443"/>
      <c r="DP508" s="460"/>
      <c r="DQ508" s="443"/>
      <c r="DR508" s="443"/>
      <c r="DS508" s="443"/>
      <c r="DT508" s="443"/>
      <c r="DU508" s="443"/>
      <c r="DV508" s="443"/>
      <c r="DW508" s="443"/>
      <c r="DX508" s="443"/>
      <c r="DY508" s="460"/>
      <c r="DZ508" s="443"/>
      <c r="EA508" s="443"/>
      <c r="EB508" s="443"/>
      <c r="EC508" s="443"/>
      <c r="ED508" s="443"/>
      <c r="EE508" s="443"/>
      <c r="EF508" s="443"/>
      <c r="EG508" s="443"/>
      <c r="EH508" s="460"/>
      <c r="EI508" s="443"/>
      <c r="EJ508" s="443"/>
      <c r="EK508" s="443"/>
      <c r="EL508" s="443"/>
      <c r="EM508" s="443"/>
      <c r="EN508" s="443"/>
      <c r="EO508" s="443"/>
      <c r="EP508" s="443"/>
      <c r="EQ508" s="460"/>
      <c r="ER508" s="443"/>
      <c r="ES508" s="443"/>
      <c r="ET508" s="443"/>
      <c r="EU508" s="443"/>
      <c r="EV508" s="443"/>
      <c r="EW508" s="443"/>
      <c r="EX508" s="443"/>
      <c r="EY508" s="443"/>
      <c r="EZ508" s="460"/>
      <c r="FA508" s="443"/>
      <c r="FB508" s="443"/>
      <c r="FC508" s="443"/>
      <c r="FD508" s="443"/>
      <c r="FE508" s="443"/>
      <c r="FF508" s="443"/>
      <c r="FG508" s="443"/>
      <c r="FH508" s="443"/>
      <c r="FI508" s="460"/>
      <c r="FJ508" s="443"/>
      <c r="FK508" s="443"/>
      <c r="FL508" s="443"/>
      <c r="FM508" s="443"/>
      <c r="FN508" s="443"/>
      <c r="FO508" s="443"/>
      <c r="FP508" s="443"/>
      <c r="FQ508" s="443"/>
      <c r="FR508" s="460"/>
      <c r="FS508" s="443"/>
      <c r="FT508" s="443"/>
      <c r="FU508" s="443"/>
      <c r="FV508" s="443"/>
      <c r="FW508" s="443"/>
      <c r="FX508" s="443"/>
      <c r="FY508" s="443"/>
      <c r="FZ508" s="443"/>
      <c r="GA508" s="460"/>
      <c r="GB508" s="443"/>
      <c r="GC508" s="443"/>
      <c r="GD508" s="443"/>
      <c r="GE508" s="443"/>
      <c r="GF508" s="443"/>
      <c r="GG508" s="443"/>
      <c r="GH508" s="443"/>
      <c r="GI508" s="443"/>
      <c r="GJ508" s="460"/>
      <c r="GK508" s="443"/>
      <c r="GL508" s="443"/>
      <c r="GM508" s="443"/>
      <c r="GN508" s="443"/>
      <c r="GO508" s="443"/>
      <c r="GP508" s="443"/>
      <c r="GQ508" s="443"/>
      <c r="GR508" s="443"/>
      <c r="GS508" s="460"/>
      <c r="GT508" s="443"/>
      <c r="GU508" s="443"/>
      <c r="GV508" s="443"/>
      <c r="GW508" s="443"/>
      <c r="GX508" s="443"/>
      <c r="GY508" s="443"/>
      <c r="GZ508" s="443"/>
      <c r="HA508" s="443"/>
      <c r="HB508" s="460"/>
      <c r="HC508" s="443"/>
      <c r="HD508" s="443"/>
      <c r="HE508" s="443"/>
      <c r="HF508" s="443"/>
      <c r="HG508" s="443"/>
      <c r="HH508" s="443"/>
      <c r="HI508" s="443"/>
      <c r="HJ508" s="443"/>
      <c r="HK508" s="460"/>
      <c r="HL508" s="443"/>
      <c r="HM508" s="443"/>
      <c r="HN508" s="443"/>
      <c r="HO508" s="443"/>
      <c r="HP508" s="443"/>
      <c r="HQ508" s="443"/>
      <c r="HR508" s="443"/>
      <c r="HS508" s="443"/>
      <c r="HT508" s="460"/>
      <c r="HU508" s="443"/>
      <c r="HV508" s="443"/>
      <c r="HW508" s="443"/>
      <c r="HX508" s="443"/>
      <c r="HY508" s="443"/>
      <c r="HZ508" s="443"/>
      <c r="IA508" s="443"/>
      <c r="IB508" s="443"/>
      <c r="IC508" s="460"/>
      <c r="ID508" s="443"/>
      <c r="IE508" s="443"/>
      <c r="IF508" s="443"/>
      <c r="IG508" s="443"/>
      <c r="IH508" s="443"/>
      <c r="II508" s="443"/>
      <c r="IJ508" s="443"/>
      <c r="IK508" s="443"/>
      <c r="IL508" s="460"/>
      <c r="IM508" s="443"/>
      <c r="IN508" s="443"/>
      <c r="IO508" s="443"/>
      <c r="IP508" s="443"/>
      <c r="IQ508" s="443"/>
      <c r="IR508" s="443"/>
      <c r="IS508" s="443"/>
      <c r="IT508" s="443"/>
      <c r="IU508" s="460"/>
      <c r="IV508" s="443"/>
      <c r="IW508" s="443"/>
      <c r="IX508" s="443"/>
      <c r="IY508" s="443"/>
      <c r="IZ508" s="443"/>
      <c r="JA508" s="443"/>
      <c r="JB508" s="443"/>
      <c r="JC508" s="443"/>
      <c r="JD508" s="460"/>
      <c r="JE508" s="443"/>
      <c r="JF508" s="443"/>
      <c r="JG508" s="443"/>
      <c r="JH508" s="443"/>
      <c r="JI508" s="443"/>
      <c r="JJ508" s="443"/>
      <c r="JK508" s="443"/>
      <c r="JL508" s="443"/>
      <c r="JM508" s="460"/>
      <c r="JN508" s="443"/>
      <c r="JO508" s="443"/>
      <c r="JP508" s="443"/>
      <c r="JQ508" s="443"/>
      <c r="JR508" s="443"/>
      <c r="JS508" s="443"/>
      <c r="JT508" s="443"/>
      <c r="JU508" s="443"/>
      <c r="JV508" s="460"/>
      <c r="JW508" s="443"/>
      <c r="JX508" s="443"/>
      <c r="JY508" s="443"/>
      <c r="JZ508" s="443"/>
      <c r="KA508" s="443"/>
      <c r="KB508" s="443"/>
      <c r="KC508" s="443"/>
      <c r="KD508" s="443"/>
      <c r="KE508" s="460"/>
      <c r="KF508" s="443"/>
      <c r="KG508" s="443"/>
      <c r="KH508" s="443"/>
      <c r="KI508" s="443"/>
      <c r="KJ508" s="443"/>
      <c r="KK508" s="443"/>
      <c r="KL508" s="443"/>
      <c r="KM508" s="443"/>
      <c r="KN508" s="460"/>
      <c r="KO508" s="443"/>
      <c r="KP508" s="443"/>
      <c r="KQ508" s="443"/>
      <c r="KR508" s="443"/>
      <c r="KS508" s="443"/>
      <c r="KT508" s="443"/>
      <c r="KU508" s="443"/>
      <c r="KV508" s="443"/>
      <c r="KW508" s="460"/>
      <c r="KX508" s="443"/>
      <c r="KY508" s="443"/>
      <c r="KZ508" s="443"/>
      <c r="LA508" s="443"/>
      <c r="LB508" s="443"/>
      <c r="LC508" s="443"/>
      <c r="LD508" s="443"/>
      <c r="LE508" s="443"/>
      <c r="LF508" s="460"/>
      <c r="LG508" s="443"/>
      <c r="LH508" s="443"/>
      <c r="LI508" s="443"/>
      <c r="LJ508" s="443"/>
      <c r="LK508" s="443"/>
      <c r="LL508" s="443"/>
      <c r="LM508" s="443"/>
      <c r="LN508" s="443"/>
      <c r="LO508" s="460"/>
      <c r="LP508" s="443"/>
      <c r="LQ508" s="443"/>
      <c r="LR508" s="443"/>
      <c r="LS508" s="443"/>
      <c r="LT508" s="443"/>
      <c r="LU508" s="443"/>
      <c r="LV508" s="443"/>
      <c r="LW508" s="443"/>
      <c r="LX508" s="460"/>
      <c r="LY508" s="443"/>
      <c r="LZ508" s="443"/>
      <c r="MA508" s="443"/>
      <c r="MB508" s="443"/>
      <c r="MC508" s="443"/>
      <c r="MD508" s="443"/>
      <c r="ME508" s="443"/>
      <c r="MF508" s="443"/>
      <c r="MG508" s="460"/>
      <c r="MH508" s="443"/>
      <c r="MI508" s="443"/>
      <c r="MJ508" s="443"/>
      <c r="MK508" s="443"/>
      <c r="ML508" s="443"/>
      <c r="MM508" s="443"/>
      <c r="MN508" s="443"/>
      <c r="MO508" s="443"/>
      <c r="MP508" s="460"/>
      <c r="MQ508" s="443"/>
      <c r="MR508" s="443"/>
      <c r="MS508" s="443"/>
      <c r="MT508" s="443"/>
      <c r="MU508" s="443"/>
      <c r="MV508" s="443"/>
      <c r="MW508" s="443"/>
      <c r="MX508" s="443"/>
      <c r="MY508" s="460"/>
      <c r="MZ508" s="443"/>
      <c r="NA508" s="443"/>
      <c r="NB508" s="443"/>
      <c r="NC508" s="443"/>
      <c r="ND508" s="443"/>
      <c r="NE508" s="443"/>
      <c r="NF508" s="443"/>
      <c r="NG508" s="443"/>
      <c r="NH508" s="460"/>
    </row>
    <row r="509" spans="1:372">
      <c r="A509" s="443"/>
      <c r="C509" s="460"/>
      <c r="E509" s="444"/>
      <c r="F509" s="443"/>
      <c r="G509" s="443"/>
      <c r="H509" s="443"/>
      <c r="I509" s="443"/>
      <c r="J509" s="443"/>
      <c r="K509" s="443"/>
      <c r="L509" s="460"/>
      <c r="M509" s="443"/>
      <c r="N509" s="443"/>
      <c r="O509" s="443"/>
      <c r="P509" s="443"/>
      <c r="Q509" s="443"/>
      <c r="R509" s="443"/>
      <c r="S509" s="443"/>
      <c r="T509" s="443"/>
      <c r="U509" s="460"/>
      <c r="V509" s="443"/>
      <c r="W509" s="443"/>
      <c r="X509" s="443"/>
      <c r="Y509" s="443"/>
      <c r="Z509" s="443"/>
      <c r="AA509" s="443"/>
      <c r="AB509" s="443"/>
      <c r="AC509" s="443"/>
      <c r="AD509" s="460"/>
      <c r="AE509" s="443"/>
      <c r="AF509" s="443"/>
      <c r="AG509" s="443"/>
      <c r="AH509" s="443"/>
      <c r="AI509" s="443"/>
      <c r="AJ509" s="443"/>
      <c r="AK509" s="443"/>
      <c r="AL509" s="443"/>
      <c r="AM509" s="460"/>
      <c r="AN509" s="443"/>
      <c r="AO509" s="443"/>
      <c r="AP509" s="443"/>
      <c r="AQ509" s="443"/>
      <c r="AR509" s="443"/>
      <c r="AS509" s="443"/>
      <c r="AT509" s="443"/>
      <c r="AU509" s="443"/>
      <c r="AV509" s="460"/>
      <c r="AW509" s="274"/>
      <c r="AX509" s="24"/>
      <c r="AY509" s="668"/>
      <c r="AZ509" s="24"/>
      <c r="BB509" s="443"/>
      <c r="BC509" s="24"/>
      <c r="BD509" s="443"/>
      <c r="BE509" s="460"/>
      <c r="BG509" s="443"/>
      <c r="BH509" s="443"/>
      <c r="BI509" s="443"/>
      <c r="BJ509" s="443"/>
      <c r="BK509" s="443"/>
      <c r="BL509" s="443"/>
      <c r="BM509" s="443"/>
      <c r="BN509" s="460"/>
      <c r="BO509" s="443"/>
      <c r="BP509" s="443"/>
      <c r="BQ509" s="443"/>
      <c r="BR509" s="443"/>
      <c r="BS509" s="443"/>
      <c r="BT509" s="443"/>
      <c r="BU509" s="443"/>
      <c r="BV509" s="443"/>
      <c r="BW509" s="460"/>
      <c r="BX509" s="443"/>
      <c r="BY509" s="443"/>
      <c r="BZ509" s="443"/>
      <c r="CA509" s="443"/>
      <c r="CB509" s="443"/>
      <c r="CC509" s="443"/>
      <c r="CD509" s="443"/>
      <c r="CE509" s="443"/>
      <c r="CF509" s="460"/>
      <c r="CG509" s="443"/>
      <c r="CH509" s="443"/>
      <c r="CI509" s="443"/>
      <c r="CJ509" s="443"/>
      <c r="CK509" s="443"/>
      <c r="CL509" s="443"/>
      <c r="CM509" s="443"/>
      <c r="CN509" s="443"/>
      <c r="CO509" s="460"/>
      <c r="CP509" s="443"/>
      <c r="CQ509" s="443"/>
      <c r="CR509" s="443"/>
      <c r="CS509" s="443"/>
      <c r="CT509" s="443"/>
      <c r="CU509" s="443"/>
      <c r="CV509" s="443"/>
      <c r="CW509" s="443"/>
      <c r="CX509" s="460"/>
      <c r="CY509" s="443"/>
      <c r="CZ509" s="443"/>
      <c r="DA509" s="443"/>
      <c r="DB509" s="443"/>
      <c r="DC509" s="443"/>
      <c r="DD509" s="443"/>
      <c r="DE509" s="443"/>
      <c r="DF509" s="443"/>
      <c r="DG509" s="460"/>
      <c r="DH509" s="443"/>
      <c r="DI509" s="443"/>
      <c r="DJ509" s="443"/>
      <c r="DK509" s="443"/>
      <c r="DL509" s="443"/>
      <c r="DM509" s="443"/>
      <c r="DN509" s="443"/>
      <c r="DO509" s="443"/>
      <c r="DP509" s="460"/>
      <c r="DQ509" s="443"/>
      <c r="DR509" s="443"/>
      <c r="DS509" s="443"/>
      <c r="DT509" s="443"/>
      <c r="DU509" s="443"/>
      <c r="DV509" s="443"/>
      <c r="DW509" s="443"/>
      <c r="DX509" s="443"/>
      <c r="DY509" s="460"/>
      <c r="DZ509" s="443"/>
      <c r="EA509" s="443"/>
      <c r="EB509" s="443"/>
      <c r="EC509" s="443"/>
      <c r="ED509" s="443"/>
      <c r="EE509" s="443"/>
      <c r="EF509" s="443"/>
      <c r="EG509" s="443"/>
      <c r="EH509" s="460"/>
      <c r="EI509" s="443"/>
      <c r="EJ509" s="443"/>
      <c r="EK509" s="443"/>
      <c r="EL509" s="443"/>
      <c r="EM509" s="443"/>
      <c r="EN509" s="443"/>
      <c r="EO509" s="443"/>
      <c r="EP509" s="443"/>
      <c r="EQ509" s="460"/>
      <c r="ER509" s="443"/>
      <c r="ES509" s="443"/>
      <c r="ET509" s="443"/>
      <c r="EU509" s="443"/>
      <c r="EV509" s="443"/>
      <c r="EW509" s="443"/>
      <c r="EX509" s="443"/>
      <c r="EY509" s="443"/>
      <c r="EZ509" s="460"/>
      <c r="FA509" s="443"/>
      <c r="FB509" s="443"/>
      <c r="FC509" s="443"/>
      <c r="FD509" s="443"/>
      <c r="FE509" s="443"/>
      <c r="FF509" s="443"/>
      <c r="FG509" s="443"/>
      <c r="FH509" s="443"/>
      <c r="FI509" s="460"/>
      <c r="FJ509" s="443"/>
      <c r="FK509" s="443"/>
      <c r="FL509" s="443"/>
      <c r="FM509" s="443"/>
      <c r="FN509" s="443"/>
      <c r="FO509" s="443"/>
      <c r="FP509" s="443"/>
      <c r="FQ509" s="443"/>
      <c r="FR509" s="460"/>
      <c r="FS509" s="443"/>
      <c r="FT509" s="443"/>
      <c r="FU509" s="443"/>
      <c r="FV509" s="443"/>
      <c r="FW509" s="443"/>
      <c r="FX509" s="443"/>
      <c r="FY509" s="443"/>
      <c r="FZ509" s="443"/>
      <c r="GA509" s="460"/>
      <c r="GB509" s="443"/>
      <c r="GC509" s="443"/>
      <c r="GD509" s="443"/>
      <c r="GE509" s="443"/>
      <c r="GF509" s="443"/>
      <c r="GG509" s="443"/>
      <c r="GH509" s="443"/>
      <c r="GI509" s="443"/>
      <c r="GJ509" s="460"/>
      <c r="GK509" s="443"/>
      <c r="GL509" s="443"/>
      <c r="GM509" s="443"/>
      <c r="GN509" s="443"/>
      <c r="GO509" s="443"/>
      <c r="GP509" s="443"/>
      <c r="GQ509" s="443"/>
      <c r="GR509" s="443"/>
      <c r="GS509" s="460"/>
      <c r="GT509" s="443"/>
      <c r="GU509" s="443"/>
      <c r="GV509" s="443"/>
      <c r="GW509" s="443"/>
      <c r="GX509" s="443"/>
      <c r="GY509" s="443"/>
      <c r="GZ509" s="443"/>
      <c r="HA509" s="443"/>
      <c r="HB509" s="460"/>
      <c r="HC509" s="443"/>
      <c r="HD509" s="443"/>
      <c r="HE509" s="443"/>
      <c r="HF509" s="443"/>
      <c r="HG509" s="443"/>
      <c r="HH509" s="443"/>
      <c r="HI509" s="443"/>
      <c r="HJ509" s="443"/>
      <c r="HK509" s="460"/>
      <c r="HL509" s="443"/>
      <c r="HM509" s="443"/>
      <c r="HN509" s="443"/>
      <c r="HO509" s="443"/>
      <c r="HP509" s="443"/>
      <c r="HQ509" s="443"/>
      <c r="HR509" s="443"/>
      <c r="HS509" s="443"/>
      <c r="HT509" s="460"/>
      <c r="HU509" s="443"/>
      <c r="HV509" s="443"/>
      <c r="HW509" s="443"/>
      <c r="HX509" s="443"/>
      <c r="HY509" s="443"/>
      <c r="HZ509" s="443"/>
      <c r="IA509" s="443"/>
      <c r="IB509" s="443"/>
      <c r="IC509" s="460"/>
      <c r="ID509" s="443"/>
      <c r="IE509" s="443"/>
      <c r="IF509" s="443"/>
      <c r="IG509" s="443"/>
      <c r="IH509" s="443"/>
      <c r="II509" s="443"/>
      <c r="IJ509" s="443"/>
      <c r="IK509" s="443"/>
      <c r="IL509" s="460"/>
      <c r="IM509" s="443"/>
      <c r="IN509" s="443"/>
      <c r="IO509" s="443"/>
      <c r="IP509" s="443"/>
      <c r="IQ509" s="443"/>
      <c r="IR509" s="443"/>
      <c r="IS509" s="443"/>
      <c r="IT509" s="443"/>
      <c r="IU509" s="460"/>
      <c r="IV509" s="443"/>
      <c r="IW509" s="443"/>
      <c r="IX509" s="443"/>
      <c r="IY509" s="443"/>
      <c r="IZ509" s="443"/>
      <c r="JA509" s="443"/>
      <c r="JB509" s="443"/>
      <c r="JC509" s="443"/>
      <c r="JD509" s="460"/>
      <c r="JE509" s="443"/>
      <c r="JF509" s="443"/>
      <c r="JG509" s="443"/>
      <c r="JH509" s="443"/>
      <c r="JI509" s="443"/>
      <c r="JJ509" s="443"/>
      <c r="JK509" s="443"/>
      <c r="JL509" s="443"/>
      <c r="JM509" s="460"/>
      <c r="JN509" s="443"/>
      <c r="JO509" s="443"/>
      <c r="JP509" s="443"/>
      <c r="JQ509" s="443"/>
      <c r="JR509" s="443"/>
      <c r="JS509" s="443"/>
      <c r="JT509" s="443"/>
      <c r="JU509" s="443"/>
      <c r="JV509" s="460"/>
      <c r="JW509" s="443"/>
      <c r="JX509" s="443"/>
      <c r="JY509" s="443"/>
      <c r="JZ509" s="443"/>
      <c r="KA509" s="443"/>
      <c r="KB509" s="443"/>
      <c r="KC509" s="443"/>
      <c r="KD509" s="443"/>
      <c r="KE509" s="460"/>
      <c r="KF509" s="443"/>
      <c r="KG509" s="443"/>
      <c r="KH509" s="443"/>
      <c r="KI509" s="443"/>
      <c r="KJ509" s="443"/>
      <c r="KK509" s="443"/>
      <c r="KL509" s="443"/>
      <c r="KM509" s="443"/>
      <c r="KN509" s="460"/>
      <c r="KO509" s="443"/>
      <c r="KP509" s="443"/>
      <c r="KQ509" s="443"/>
      <c r="KR509" s="443"/>
      <c r="KS509" s="443"/>
      <c r="KT509" s="443"/>
      <c r="KU509" s="443"/>
      <c r="KV509" s="443"/>
      <c r="KW509" s="460"/>
      <c r="KX509" s="443"/>
      <c r="KY509" s="443"/>
      <c r="KZ509" s="443"/>
      <c r="LA509" s="443"/>
      <c r="LB509" s="443"/>
      <c r="LC509" s="443"/>
      <c r="LD509" s="443"/>
      <c r="LE509" s="443"/>
      <c r="LF509" s="460"/>
      <c r="LG509" s="443"/>
      <c r="LH509" s="443"/>
      <c r="LI509" s="443"/>
      <c r="LJ509" s="443"/>
      <c r="LK509" s="443"/>
      <c r="LL509" s="443"/>
      <c r="LM509" s="443"/>
      <c r="LN509" s="443"/>
      <c r="LO509" s="460"/>
      <c r="LP509" s="443"/>
      <c r="LQ509" s="443"/>
      <c r="LR509" s="443"/>
      <c r="LS509" s="443"/>
      <c r="LT509" s="443"/>
      <c r="LU509" s="443"/>
      <c r="LV509" s="443"/>
      <c r="LW509" s="443"/>
      <c r="LX509" s="460"/>
      <c r="LY509" s="443"/>
      <c r="LZ509" s="443"/>
      <c r="MA509" s="443"/>
      <c r="MB509" s="443"/>
      <c r="MC509" s="443"/>
      <c r="MD509" s="443"/>
      <c r="ME509" s="443"/>
      <c r="MF509" s="443"/>
      <c r="MG509" s="460"/>
      <c r="MH509" s="443"/>
      <c r="MI509" s="443"/>
      <c r="MJ509" s="443"/>
      <c r="MK509" s="443"/>
      <c r="ML509" s="443"/>
      <c r="MM509" s="443"/>
      <c r="MN509" s="443"/>
      <c r="MO509" s="443"/>
      <c r="MP509" s="460"/>
      <c r="MQ509" s="443"/>
      <c r="MR509" s="443"/>
      <c r="MS509" s="443"/>
      <c r="MT509" s="443"/>
      <c r="MU509" s="443"/>
      <c r="MV509" s="443"/>
      <c r="MW509" s="443"/>
      <c r="MX509" s="443"/>
      <c r="MY509" s="460"/>
      <c r="MZ509" s="443"/>
      <c r="NA509" s="443"/>
      <c r="NB509" s="443"/>
      <c r="NC509" s="443"/>
      <c r="ND509" s="443"/>
      <c r="NE509" s="443"/>
      <c r="NF509" s="443"/>
      <c r="NG509" s="443"/>
      <c r="NH509" s="460"/>
    </row>
    <row r="510" spans="1:372">
      <c r="A510" s="443"/>
      <c r="C510" s="460"/>
      <c r="E510" s="444"/>
      <c r="F510" s="443"/>
      <c r="G510" s="443"/>
      <c r="H510" s="443"/>
      <c r="I510" s="443"/>
      <c r="J510" s="443"/>
      <c r="K510" s="443"/>
      <c r="L510" s="460"/>
      <c r="M510" s="443"/>
      <c r="N510" s="443"/>
      <c r="O510" s="443"/>
      <c r="P510" s="443"/>
      <c r="Q510" s="443"/>
      <c r="R510" s="443"/>
      <c r="S510" s="443"/>
      <c r="T510" s="443"/>
      <c r="U510" s="460"/>
      <c r="V510" s="443"/>
      <c r="W510" s="443"/>
      <c r="X510" s="443"/>
      <c r="Y510" s="443"/>
      <c r="Z510" s="443"/>
      <c r="AA510" s="443"/>
      <c r="AB510" s="443"/>
      <c r="AC510" s="443"/>
      <c r="AD510" s="460"/>
      <c r="AE510" s="443"/>
      <c r="AF510" s="443"/>
      <c r="AG510" s="443"/>
      <c r="AH510" s="443"/>
      <c r="AI510" s="443"/>
      <c r="AJ510" s="443"/>
      <c r="AK510" s="443"/>
      <c r="AL510" s="443"/>
      <c r="AM510" s="460"/>
      <c r="AN510" s="443"/>
      <c r="AO510" s="443"/>
      <c r="AP510" s="443"/>
      <c r="AQ510" s="443"/>
      <c r="AR510" s="443"/>
      <c r="AS510" s="443"/>
      <c r="AT510" s="443"/>
      <c r="AU510" s="443"/>
      <c r="AV510" s="460"/>
      <c r="AW510" s="446"/>
      <c r="AX510" s="24"/>
      <c r="AY510" s="668"/>
      <c r="AZ510" s="24"/>
      <c r="BB510" s="443"/>
      <c r="BC510" s="24"/>
      <c r="BD510" s="443"/>
      <c r="BE510" s="460"/>
      <c r="BG510" s="443"/>
      <c r="BH510" s="443"/>
      <c r="BI510" s="443"/>
      <c r="BJ510" s="443"/>
      <c r="BK510" s="443"/>
      <c r="BL510" s="443"/>
      <c r="BM510" s="443"/>
      <c r="BN510" s="460"/>
      <c r="BO510" s="443"/>
      <c r="BP510" s="443"/>
      <c r="BQ510" s="443"/>
      <c r="BR510" s="443"/>
      <c r="BS510" s="443"/>
      <c r="BT510" s="443"/>
      <c r="BU510" s="443"/>
      <c r="BV510" s="443"/>
      <c r="BW510" s="460"/>
      <c r="BX510" s="443"/>
      <c r="BY510" s="443"/>
      <c r="BZ510" s="443"/>
      <c r="CA510" s="443"/>
      <c r="CB510" s="443"/>
      <c r="CC510" s="443"/>
      <c r="CD510" s="443"/>
      <c r="CE510" s="443"/>
      <c r="CF510" s="460"/>
      <c r="CG510" s="443"/>
      <c r="CH510" s="443"/>
      <c r="CI510" s="443"/>
      <c r="CJ510" s="443"/>
      <c r="CK510" s="443"/>
      <c r="CL510" s="443"/>
      <c r="CM510" s="443"/>
      <c r="CN510" s="443"/>
      <c r="CO510" s="460"/>
      <c r="CP510" s="443"/>
      <c r="CQ510" s="443"/>
      <c r="CR510" s="443"/>
      <c r="CS510" s="443"/>
      <c r="CT510" s="443"/>
      <c r="CU510" s="443"/>
      <c r="CV510" s="443"/>
      <c r="CW510" s="443"/>
      <c r="CX510" s="460"/>
      <c r="CY510" s="443"/>
      <c r="CZ510" s="443"/>
      <c r="DA510" s="443"/>
      <c r="DB510" s="443"/>
      <c r="DC510" s="443"/>
      <c r="DD510" s="443"/>
      <c r="DE510" s="443"/>
      <c r="DF510" s="443"/>
      <c r="DG510" s="460"/>
      <c r="DH510" s="443"/>
      <c r="DI510" s="443"/>
      <c r="DJ510" s="443"/>
      <c r="DK510" s="443"/>
      <c r="DL510" s="443"/>
      <c r="DM510" s="443"/>
      <c r="DN510" s="443"/>
      <c r="DO510" s="443"/>
      <c r="DP510" s="460"/>
      <c r="DQ510" s="443"/>
      <c r="DR510" s="443"/>
      <c r="DS510" s="443"/>
      <c r="DT510" s="443"/>
      <c r="DU510" s="443"/>
      <c r="DV510" s="443"/>
      <c r="DW510" s="443"/>
      <c r="DX510" s="443"/>
      <c r="DY510" s="460"/>
      <c r="DZ510" s="443"/>
      <c r="EA510" s="443"/>
      <c r="EB510" s="443"/>
      <c r="EC510" s="443"/>
      <c r="ED510" s="443"/>
      <c r="EE510" s="443"/>
      <c r="EF510" s="443"/>
      <c r="EG510" s="443"/>
      <c r="EH510" s="460"/>
      <c r="EI510" s="443"/>
      <c r="EJ510" s="443"/>
      <c r="EK510" s="443"/>
      <c r="EL510" s="443"/>
      <c r="EM510" s="443"/>
      <c r="EN510" s="443"/>
      <c r="EO510" s="443"/>
      <c r="EP510" s="443"/>
      <c r="EQ510" s="460"/>
      <c r="ER510" s="443"/>
      <c r="ES510" s="443"/>
      <c r="ET510" s="443"/>
      <c r="EU510" s="443"/>
      <c r="EV510" s="443"/>
      <c r="EW510" s="443"/>
      <c r="EX510" s="443"/>
      <c r="EY510" s="443"/>
      <c r="EZ510" s="460"/>
      <c r="FA510" s="443"/>
      <c r="FB510" s="443"/>
      <c r="FC510" s="443"/>
      <c r="FD510" s="443"/>
      <c r="FE510" s="443"/>
      <c r="FF510" s="443"/>
      <c r="FG510" s="443"/>
      <c r="FH510" s="443"/>
      <c r="FI510" s="460"/>
      <c r="FJ510" s="443"/>
      <c r="FK510" s="443"/>
      <c r="FL510" s="443"/>
      <c r="FM510" s="443"/>
      <c r="FN510" s="443"/>
      <c r="FO510" s="443"/>
      <c r="FP510" s="443"/>
      <c r="FQ510" s="443"/>
      <c r="FR510" s="460"/>
      <c r="FS510" s="443"/>
      <c r="FT510" s="443"/>
      <c r="FU510" s="443"/>
      <c r="FV510" s="443"/>
      <c r="FW510" s="443"/>
      <c r="FX510" s="443"/>
      <c r="FY510" s="443"/>
      <c r="FZ510" s="443"/>
      <c r="GA510" s="460"/>
      <c r="GB510" s="443"/>
      <c r="GC510" s="443"/>
      <c r="GD510" s="443"/>
      <c r="GE510" s="443"/>
      <c r="GF510" s="443"/>
      <c r="GG510" s="443"/>
      <c r="GH510" s="443"/>
      <c r="GI510" s="443"/>
      <c r="GJ510" s="460"/>
      <c r="GK510" s="443"/>
      <c r="GL510" s="443"/>
      <c r="GM510" s="443"/>
      <c r="GN510" s="443"/>
      <c r="GO510" s="443"/>
      <c r="GP510" s="443"/>
      <c r="GQ510" s="443"/>
      <c r="GR510" s="443"/>
      <c r="GS510" s="460"/>
      <c r="GT510" s="443"/>
      <c r="GU510" s="443"/>
      <c r="GV510" s="443"/>
      <c r="GW510" s="443"/>
      <c r="GX510" s="443"/>
      <c r="GY510" s="443"/>
      <c r="GZ510" s="443"/>
      <c r="HA510" s="443"/>
      <c r="HB510" s="460"/>
      <c r="HC510" s="443"/>
      <c r="HD510" s="443"/>
      <c r="HE510" s="443"/>
      <c r="HF510" s="443"/>
      <c r="HG510" s="443"/>
      <c r="HH510" s="443"/>
      <c r="HI510" s="443"/>
      <c r="HJ510" s="443"/>
      <c r="HK510" s="460"/>
      <c r="HL510" s="443"/>
      <c r="HM510" s="443"/>
      <c r="HN510" s="443"/>
      <c r="HO510" s="443"/>
      <c r="HP510" s="443"/>
      <c r="HQ510" s="443"/>
      <c r="HR510" s="443"/>
      <c r="HS510" s="443"/>
      <c r="HT510" s="460"/>
      <c r="HU510" s="443"/>
      <c r="HV510" s="443"/>
      <c r="HW510" s="443"/>
      <c r="HX510" s="443"/>
      <c r="HY510" s="443"/>
      <c r="HZ510" s="443"/>
      <c r="IA510" s="443"/>
      <c r="IB510" s="443"/>
      <c r="IC510" s="460"/>
      <c r="ID510" s="443"/>
      <c r="IE510" s="443"/>
      <c r="IF510" s="443"/>
      <c r="IG510" s="443"/>
      <c r="IH510" s="443"/>
      <c r="II510" s="443"/>
      <c r="IJ510" s="443"/>
      <c r="IK510" s="443"/>
      <c r="IL510" s="460"/>
      <c r="IM510" s="443"/>
      <c r="IN510" s="443"/>
      <c r="IO510" s="443"/>
      <c r="IP510" s="443"/>
      <c r="IQ510" s="443"/>
      <c r="IR510" s="443"/>
      <c r="IS510" s="443"/>
      <c r="IT510" s="443"/>
      <c r="IU510" s="460"/>
      <c r="IV510" s="443"/>
      <c r="IW510" s="443"/>
      <c r="IX510" s="443"/>
      <c r="IY510" s="443"/>
      <c r="IZ510" s="443"/>
      <c r="JA510" s="443"/>
      <c r="JB510" s="443"/>
      <c r="JC510" s="443"/>
      <c r="JD510" s="460"/>
      <c r="JE510" s="443"/>
      <c r="JF510" s="443"/>
      <c r="JG510" s="443"/>
      <c r="JH510" s="443"/>
      <c r="JI510" s="443"/>
      <c r="JJ510" s="443"/>
      <c r="JK510" s="443"/>
      <c r="JL510" s="443"/>
      <c r="JM510" s="460"/>
      <c r="JN510" s="443"/>
      <c r="JO510" s="443"/>
      <c r="JP510" s="443"/>
      <c r="JQ510" s="443"/>
      <c r="JR510" s="443"/>
      <c r="JS510" s="443"/>
      <c r="JT510" s="443"/>
      <c r="JU510" s="443"/>
      <c r="JV510" s="460"/>
      <c r="JW510" s="443"/>
      <c r="JX510" s="443"/>
      <c r="JY510" s="443"/>
      <c r="JZ510" s="443"/>
      <c r="KA510" s="443"/>
      <c r="KB510" s="443"/>
      <c r="KC510" s="443"/>
      <c r="KD510" s="443"/>
      <c r="KE510" s="460"/>
      <c r="KF510" s="443"/>
      <c r="KG510" s="443"/>
      <c r="KH510" s="443"/>
      <c r="KI510" s="443"/>
      <c r="KJ510" s="443"/>
      <c r="KK510" s="443"/>
      <c r="KL510" s="443"/>
      <c r="KM510" s="443"/>
      <c r="KN510" s="460"/>
      <c r="KO510" s="443"/>
      <c r="KP510" s="443"/>
      <c r="KQ510" s="443"/>
      <c r="KR510" s="443"/>
      <c r="KS510" s="443"/>
      <c r="KT510" s="443"/>
      <c r="KU510" s="443"/>
      <c r="KV510" s="443"/>
      <c r="KW510" s="460"/>
      <c r="KX510" s="443"/>
      <c r="KY510" s="443"/>
      <c r="KZ510" s="443"/>
      <c r="LA510" s="443"/>
      <c r="LB510" s="443"/>
      <c r="LC510" s="443"/>
      <c r="LD510" s="443"/>
      <c r="LE510" s="443"/>
      <c r="LF510" s="460"/>
      <c r="LG510" s="443"/>
      <c r="LH510" s="443"/>
      <c r="LI510" s="443"/>
      <c r="LJ510" s="443"/>
      <c r="LK510" s="443"/>
      <c r="LL510" s="443"/>
      <c r="LM510" s="443"/>
      <c r="LN510" s="443"/>
      <c r="LO510" s="460"/>
      <c r="LP510" s="443"/>
      <c r="LQ510" s="443"/>
      <c r="LR510" s="443"/>
      <c r="LS510" s="443"/>
      <c r="LT510" s="443"/>
      <c r="LU510" s="443"/>
      <c r="LV510" s="443"/>
      <c r="LW510" s="443"/>
      <c r="LX510" s="460"/>
      <c r="LY510" s="443"/>
      <c r="LZ510" s="443"/>
      <c r="MA510" s="443"/>
      <c r="MB510" s="443"/>
      <c r="MC510" s="443"/>
      <c r="MD510" s="443"/>
      <c r="ME510" s="443"/>
      <c r="MF510" s="443"/>
      <c r="MG510" s="460"/>
      <c r="MH510" s="443"/>
      <c r="MI510" s="443"/>
      <c r="MJ510" s="443"/>
      <c r="MK510" s="443"/>
      <c r="ML510" s="443"/>
      <c r="MM510" s="443"/>
      <c r="MN510" s="443"/>
      <c r="MO510" s="443"/>
      <c r="MP510" s="460"/>
      <c r="MQ510" s="443"/>
      <c r="MR510" s="443"/>
      <c r="MS510" s="443"/>
      <c r="MT510" s="443"/>
      <c r="MU510" s="443"/>
      <c r="MV510" s="443"/>
      <c r="MW510" s="443"/>
      <c r="MX510" s="443"/>
      <c r="MY510" s="460"/>
      <c r="MZ510" s="443"/>
      <c r="NA510" s="443"/>
      <c r="NB510" s="443"/>
      <c r="NC510" s="443"/>
      <c r="ND510" s="443"/>
      <c r="NE510" s="443"/>
      <c r="NF510" s="443"/>
      <c r="NG510" s="443"/>
      <c r="NH510" s="460"/>
    </row>
    <row r="511" spans="1:372">
      <c r="A511" s="443"/>
      <c r="C511" s="460"/>
      <c r="E511" s="444"/>
      <c r="F511" s="443"/>
      <c r="G511" s="443"/>
      <c r="H511" s="443"/>
      <c r="I511" s="443"/>
      <c r="J511" s="443"/>
      <c r="K511" s="443"/>
      <c r="L511" s="460"/>
      <c r="M511" s="443"/>
      <c r="N511" s="443"/>
      <c r="O511" s="443"/>
      <c r="P511" s="443"/>
      <c r="Q511" s="443"/>
      <c r="R511" s="443"/>
      <c r="S511" s="443"/>
      <c r="T511" s="443"/>
      <c r="U511" s="460"/>
      <c r="V511" s="443"/>
      <c r="W511" s="443"/>
      <c r="X511" s="443"/>
      <c r="Y511" s="443"/>
      <c r="Z511" s="443"/>
      <c r="AA511" s="443"/>
      <c r="AB511" s="443"/>
      <c r="AC511" s="443"/>
      <c r="AD511" s="460"/>
      <c r="AE511" s="443"/>
      <c r="AF511" s="443"/>
      <c r="AG511" s="443"/>
      <c r="AH511" s="443"/>
      <c r="AI511" s="443"/>
      <c r="AJ511" s="443"/>
      <c r="AK511" s="443"/>
      <c r="AL511" s="443"/>
      <c r="AM511" s="460"/>
      <c r="AN511" s="443"/>
      <c r="AO511" s="443"/>
      <c r="AP511" s="443"/>
      <c r="AQ511" s="443"/>
      <c r="AR511" s="443"/>
      <c r="AS511" s="443"/>
      <c r="AT511" s="443"/>
      <c r="AU511" s="443"/>
      <c r="AV511" s="460"/>
      <c r="AW511" s="441"/>
      <c r="AX511" s="24"/>
      <c r="AY511" s="668"/>
      <c r="AZ511" s="24"/>
      <c r="BB511" s="443"/>
      <c r="BC511" s="24"/>
      <c r="BD511" s="443"/>
      <c r="BE511" s="460"/>
      <c r="BG511" s="443"/>
      <c r="BH511" s="443"/>
      <c r="BI511" s="443"/>
      <c r="BJ511" s="443"/>
      <c r="BK511" s="443"/>
      <c r="BL511" s="443"/>
      <c r="BM511" s="443"/>
      <c r="BN511" s="460"/>
      <c r="BO511" s="443"/>
      <c r="BP511" s="443"/>
      <c r="BQ511" s="443"/>
      <c r="BR511" s="443"/>
      <c r="BS511" s="443"/>
      <c r="BT511" s="443"/>
      <c r="BU511" s="443"/>
      <c r="BV511" s="443"/>
      <c r="BW511" s="460"/>
      <c r="BX511" s="443"/>
      <c r="BY511" s="443"/>
      <c r="BZ511" s="443"/>
      <c r="CA511" s="443"/>
      <c r="CB511" s="443"/>
      <c r="CC511" s="443"/>
      <c r="CD511" s="443"/>
      <c r="CE511" s="443"/>
      <c r="CF511" s="460"/>
      <c r="CG511" s="443"/>
      <c r="CH511" s="443"/>
      <c r="CI511" s="443"/>
      <c r="CJ511" s="443"/>
      <c r="CK511" s="443"/>
      <c r="CL511" s="443"/>
      <c r="CM511" s="443"/>
      <c r="CN511" s="443"/>
      <c r="CO511" s="460"/>
      <c r="CP511" s="443"/>
      <c r="CQ511" s="443"/>
      <c r="CR511" s="443"/>
      <c r="CS511" s="443"/>
      <c r="CT511" s="443"/>
      <c r="CU511" s="443"/>
      <c r="CV511" s="443"/>
      <c r="CW511" s="443"/>
      <c r="CX511" s="460"/>
      <c r="CY511" s="443"/>
      <c r="CZ511" s="443"/>
      <c r="DA511" s="443"/>
      <c r="DB511" s="443"/>
      <c r="DC511" s="443"/>
      <c r="DD511" s="443"/>
      <c r="DE511" s="443"/>
      <c r="DF511" s="443"/>
      <c r="DG511" s="460"/>
      <c r="DH511" s="443"/>
      <c r="DI511" s="443"/>
      <c r="DJ511" s="443"/>
      <c r="DK511" s="443"/>
      <c r="DL511" s="443"/>
      <c r="DM511" s="443"/>
      <c r="DN511" s="443"/>
      <c r="DO511" s="443"/>
      <c r="DP511" s="460"/>
      <c r="DQ511" s="443"/>
      <c r="DR511" s="443"/>
      <c r="DS511" s="443"/>
      <c r="DT511" s="443"/>
      <c r="DU511" s="443"/>
      <c r="DV511" s="443"/>
      <c r="DW511" s="443"/>
      <c r="DX511" s="443"/>
      <c r="DY511" s="460"/>
      <c r="DZ511" s="443"/>
      <c r="EA511" s="443"/>
      <c r="EB511" s="443"/>
      <c r="EC511" s="443"/>
      <c r="ED511" s="443"/>
      <c r="EE511" s="443"/>
      <c r="EF511" s="443"/>
      <c r="EG511" s="443"/>
      <c r="EH511" s="460"/>
      <c r="EI511" s="443"/>
      <c r="EJ511" s="443"/>
      <c r="EK511" s="443"/>
      <c r="EL511" s="443"/>
      <c r="EM511" s="443"/>
      <c r="EN511" s="443"/>
      <c r="EO511" s="443"/>
      <c r="EP511" s="443"/>
      <c r="EQ511" s="460"/>
      <c r="ER511" s="443"/>
      <c r="ES511" s="443"/>
      <c r="ET511" s="443"/>
      <c r="EU511" s="443"/>
      <c r="EV511" s="443"/>
      <c r="EW511" s="443"/>
      <c r="EX511" s="443"/>
      <c r="EY511" s="443"/>
      <c r="EZ511" s="460"/>
      <c r="FA511" s="443"/>
      <c r="FB511" s="443"/>
      <c r="FC511" s="443"/>
      <c r="FD511" s="443"/>
      <c r="FE511" s="443"/>
      <c r="FF511" s="443"/>
      <c r="FG511" s="443"/>
      <c r="FH511" s="443"/>
      <c r="FI511" s="460"/>
      <c r="FJ511" s="443"/>
      <c r="FK511" s="443"/>
      <c r="FL511" s="443"/>
      <c r="FM511" s="443"/>
      <c r="FN511" s="443"/>
      <c r="FO511" s="443"/>
      <c r="FP511" s="443"/>
      <c r="FQ511" s="443"/>
      <c r="FR511" s="460"/>
      <c r="FS511" s="443"/>
      <c r="FT511" s="443"/>
      <c r="FU511" s="443"/>
      <c r="FV511" s="443"/>
      <c r="FW511" s="443"/>
      <c r="FX511" s="443"/>
      <c r="FY511" s="443"/>
      <c r="FZ511" s="443"/>
      <c r="GA511" s="460"/>
      <c r="GB511" s="443"/>
      <c r="GC511" s="443"/>
      <c r="GD511" s="443"/>
      <c r="GE511" s="443"/>
      <c r="GF511" s="443"/>
      <c r="GG511" s="443"/>
      <c r="GH511" s="443"/>
      <c r="GI511" s="443"/>
      <c r="GJ511" s="460"/>
      <c r="GK511" s="443"/>
      <c r="GL511" s="443"/>
      <c r="GM511" s="443"/>
      <c r="GN511" s="443"/>
      <c r="GO511" s="443"/>
      <c r="GP511" s="443"/>
      <c r="GQ511" s="443"/>
      <c r="GR511" s="443"/>
      <c r="GS511" s="460"/>
      <c r="GT511" s="443"/>
      <c r="GU511" s="443"/>
      <c r="GV511" s="443"/>
      <c r="GW511" s="443"/>
      <c r="GX511" s="443"/>
      <c r="GY511" s="443"/>
      <c r="GZ511" s="443"/>
      <c r="HA511" s="443"/>
      <c r="HB511" s="460"/>
      <c r="HC511" s="443"/>
      <c r="HD511" s="443"/>
      <c r="HE511" s="443"/>
      <c r="HF511" s="443"/>
      <c r="HG511" s="443"/>
      <c r="HH511" s="443"/>
      <c r="HI511" s="443"/>
      <c r="HJ511" s="443"/>
      <c r="HK511" s="460"/>
      <c r="HL511" s="443"/>
      <c r="HM511" s="443"/>
      <c r="HN511" s="443"/>
      <c r="HO511" s="443"/>
      <c r="HP511" s="443"/>
      <c r="HQ511" s="443"/>
      <c r="HR511" s="443"/>
      <c r="HS511" s="443"/>
      <c r="HT511" s="460"/>
      <c r="HU511" s="443"/>
      <c r="HV511" s="443"/>
      <c r="HW511" s="443"/>
      <c r="HX511" s="443"/>
      <c r="HY511" s="443"/>
      <c r="HZ511" s="443"/>
      <c r="IA511" s="443"/>
      <c r="IB511" s="443"/>
      <c r="IC511" s="460"/>
      <c r="ID511" s="443"/>
      <c r="IE511" s="443"/>
      <c r="IF511" s="443"/>
      <c r="IG511" s="443"/>
      <c r="IH511" s="443"/>
      <c r="II511" s="443"/>
      <c r="IJ511" s="443"/>
      <c r="IK511" s="443"/>
      <c r="IL511" s="460"/>
      <c r="IM511" s="443"/>
      <c r="IN511" s="443"/>
      <c r="IO511" s="443"/>
      <c r="IP511" s="443"/>
      <c r="IQ511" s="443"/>
      <c r="IR511" s="443"/>
      <c r="IS511" s="443"/>
      <c r="IT511" s="443"/>
      <c r="IU511" s="460"/>
      <c r="IV511" s="443"/>
      <c r="IW511" s="443"/>
      <c r="IX511" s="443"/>
      <c r="IY511" s="443"/>
      <c r="IZ511" s="443"/>
      <c r="JA511" s="443"/>
      <c r="JB511" s="443"/>
      <c r="JC511" s="443"/>
      <c r="JD511" s="460"/>
      <c r="JE511" s="443"/>
      <c r="JF511" s="443"/>
      <c r="JG511" s="443"/>
      <c r="JH511" s="443"/>
      <c r="JI511" s="443"/>
      <c r="JJ511" s="443"/>
      <c r="JK511" s="443"/>
      <c r="JL511" s="443"/>
      <c r="JM511" s="460"/>
      <c r="JN511" s="443"/>
      <c r="JO511" s="443"/>
      <c r="JP511" s="443"/>
      <c r="JQ511" s="443"/>
      <c r="JR511" s="443"/>
      <c r="JS511" s="443"/>
      <c r="JT511" s="443"/>
      <c r="JU511" s="443"/>
      <c r="JV511" s="460"/>
      <c r="JW511" s="443"/>
      <c r="JX511" s="443"/>
      <c r="JY511" s="443"/>
      <c r="JZ511" s="443"/>
      <c r="KA511" s="443"/>
      <c r="KB511" s="443"/>
      <c r="KC511" s="443"/>
      <c r="KD511" s="443"/>
      <c r="KE511" s="460"/>
      <c r="KF511" s="443"/>
      <c r="KG511" s="443"/>
      <c r="KH511" s="443"/>
      <c r="KI511" s="443"/>
      <c r="KJ511" s="443"/>
      <c r="KK511" s="443"/>
      <c r="KL511" s="443"/>
      <c r="KM511" s="443"/>
      <c r="KN511" s="460"/>
      <c r="KO511" s="443"/>
      <c r="KP511" s="443"/>
      <c r="KQ511" s="443"/>
      <c r="KR511" s="443"/>
      <c r="KS511" s="443"/>
      <c r="KT511" s="443"/>
      <c r="KU511" s="443"/>
      <c r="KV511" s="443"/>
      <c r="KW511" s="460"/>
      <c r="KX511" s="443"/>
      <c r="KY511" s="443"/>
      <c r="KZ511" s="443"/>
      <c r="LA511" s="443"/>
      <c r="LB511" s="443"/>
      <c r="LC511" s="443"/>
      <c r="LD511" s="443"/>
      <c r="LE511" s="443"/>
      <c r="LF511" s="460"/>
      <c r="LG511" s="443"/>
      <c r="LH511" s="443"/>
      <c r="LI511" s="443"/>
      <c r="LJ511" s="443"/>
      <c r="LK511" s="443"/>
      <c r="LL511" s="443"/>
      <c r="LM511" s="443"/>
      <c r="LN511" s="443"/>
      <c r="LO511" s="460"/>
      <c r="LP511" s="443"/>
      <c r="LQ511" s="443"/>
      <c r="LR511" s="443"/>
      <c r="LS511" s="443"/>
      <c r="LT511" s="443"/>
      <c r="LU511" s="443"/>
      <c r="LV511" s="443"/>
      <c r="LW511" s="443"/>
      <c r="LX511" s="460"/>
      <c r="LY511" s="443"/>
      <c r="LZ511" s="443"/>
      <c r="MA511" s="443"/>
      <c r="MB511" s="443"/>
      <c r="MC511" s="443"/>
      <c r="MD511" s="443"/>
      <c r="ME511" s="443"/>
      <c r="MF511" s="443"/>
      <c r="MG511" s="460"/>
      <c r="MH511" s="443"/>
      <c r="MI511" s="443"/>
      <c r="MJ511" s="443"/>
      <c r="MK511" s="443"/>
      <c r="ML511" s="443"/>
      <c r="MM511" s="443"/>
      <c r="MN511" s="443"/>
      <c r="MO511" s="443"/>
      <c r="MP511" s="460"/>
      <c r="MQ511" s="443"/>
      <c r="MR511" s="443"/>
      <c r="MS511" s="443"/>
      <c r="MT511" s="443"/>
      <c r="MU511" s="443"/>
      <c r="MV511" s="443"/>
      <c r="MW511" s="443"/>
      <c r="MX511" s="443"/>
      <c r="MY511" s="460"/>
      <c r="MZ511" s="443"/>
      <c r="NA511" s="443"/>
      <c r="NB511" s="443"/>
      <c r="NC511" s="443"/>
      <c r="ND511" s="443"/>
      <c r="NE511" s="443"/>
      <c r="NF511" s="443"/>
      <c r="NG511" s="443"/>
      <c r="NH511" s="460"/>
    </row>
    <row r="512" spans="1:372">
      <c r="A512" s="443"/>
      <c r="C512" s="460"/>
      <c r="E512" s="444"/>
      <c r="F512" s="443"/>
      <c r="G512" s="443"/>
      <c r="H512" s="443"/>
      <c r="I512" s="443"/>
      <c r="J512" s="443"/>
      <c r="K512" s="443"/>
      <c r="L512" s="460"/>
      <c r="M512" s="443"/>
      <c r="N512" s="443"/>
      <c r="O512" s="443"/>
      <c r="P512" s="443"/>
      <c r="Q512" s="443"/>
      <c r="R512" s="443"/>
      <c r="S512" s="443"/>
      <c r="T512" s="443"/>
      <c r="U512" s="460"/>
      <c r="V512" s="443"/>
      <c r="W512" s="443"/>
      <c r="X512" s="443"/>
      <c r="Y512" s="443"/>
      <c r="Z512" s="443"/>
      <c r="AA512" s="443"/>
      <c r="AB512" s="443"/>
      <c r="AC512" s="443"/>
      <c r="AD512" s="460"/>
      <c r="AE512" s="443"/>
      <c r="AF512" s="443"/>
      <c r="AG512" s="443"/>
      <c r="AH512" s="443"/>
      <c r="AI512" s="443"/>
      <c r="AJ512" s="443"/>
      <c r="AK512" s="443"/>
      <c r="AL512" s="443"/>
      <c r="AM512" s="460"/>
      <c r="AN512" s="443"/>
      <c r="AO512" s="443"/>
      <c r="AP512" s="443"/>
      <c r="AQ512" s="443"/>
      <c r="AR512" s="443"/>
      <c r="AS512" s="443"/>
      <c r="AT512" s="443"/>
      <c r="AU512" s="443"/>
      <c r="AV512" s="460"/>
      <c r="AW512" s="446"/>
      <c r="AX512" s="24"/>
      <c r="AY512" s="668"/>
      <c r="AZ512" s="24"/>
      <c r="BB512" s="443"/>
      <c r="BC512" s="24"/>
      <c r="BD512" s="443"/>
      <c r="BE512" s="460"/>
      <c r="BG512" s="443"/>
      <c r="BH512" s="443"/>
      <c r="BI512" s="443"/>
      <c r="BJ512" s="443"/>
      <c r="BK512" s="443"/>
      <c r="BL512" s="443"/>
      <c r="BM512" s="443"/>
      <c r="BN512" s="460"/>
      <c r="BO512" s="443"/>
      <c r="BP512" s="443"/>
      <c r="BQ512" s="443"/>
      <c r="BR512" s="443"/>
      <c r="BS512" s="443"/>
      <c r="BT512" s="443"/>
      <c r="BU512" s="443"/>
      <c r="BV512" s="443"/>
      <c r="BW512" s="460"/>
      <c r="BX512" s="443"/>
      <c r="BY512" s="443"/>
      <c r="BZ512" s="443"/>
      <c r="CA512" s="443"/>
      <c r="CB512" s="443"/>
      <c r="CC512" s="443"/>
      <c r="CD512" s="443"/>
      <c r="CE512" s="443"/>
      <c r="CF512" s="460"/>
      <c r="CG512" s="443"/>
      <c r="CH512" s="443"/>
      <c r="CI512" s="443"/>
      <c r="CJ512" s="443"/>
      <c r="CK512" s="443"/>
      <c r="CL512" s="443"/>
      <c r="CM512" s="443"/>
      <c r="CN512" s="443"/>
      <c r="CO512" s="460"/>
      <c r="CP512" s="443"/>
      <c r="CQ512" s="443"/>
      <c r="CR512" s="443"/>
      <c r="CS512" s="443"/>
      <c r="CT512" s="443"/>
      <c r="CU512" s="443"/>
      <c r="CV512" s="443"/>
      <c r="CW512" s="443"/>
      <c r="CX512" s="460"/>
      <c r="CY512" s="443"/>
      <c r="CZ512" s="443"/>
      <c r="DA512" s="443"/>
      <c r="DB512" s="443"/>
      <c r="DC512" s="443"/>
      <c r="DD512" s="443"/>
      <c r="DE512" s="443"/>
      <c r="DF512" s="443"/>
      <c r="DG512" s="460"/>
      <c r="DH512" s="443"/>
      <c r="DI512" s="443"/>
      <c r="DJ512" s="443"/>
      <c r="DK512" s="443"/>
      <c r="DL512" s="443"/>
      <c r="DM512" s="443"/>
      <c r="DN512" s="443"/>
      <c r="DO512" s="443"/>
      <c r="DP512" s="460"/>
      <c r="DQ512" s="443"/>
      <c r="DR512" s="443"/>
      <c r="DS512" s="443"/>
      <c r="DT512" s="443"/>
      <c r="DU512" s="443"/>
      <c r="DV512" s="443"/>
      <c r="DW512" s="443"/>
      <c r="DX512" s="443"/>
      <c r="DY512" s="460"/>
      <c r="DZ512" s="443"/>
      <c r="EA512" s="443"/>
      <c r="EB512" s="443"/>
      <c r="EC512" s="443"/>
      <c r="ED512" s="443"/>
      <c r="EE512" s="443"/>
      <c r="EF512" s="443"/>
      <c r="EG512" s="443"/>
      <c r="EH512" s="460"/>
      <c r="EI512" s="443"/>
      <c r="EJ512" s="443"/>
      <c r="EK512" s="443"/>
      <c r="EL512" s="443"/>
      <c r="EM512" s="443"/>
      <c r="EN512" s="443"/>
      <c r="EO512" s="443"/>
      <c r="EP512" s="443"/>
      <c r="EQ512" s="460"/>
      <c r="ER512" s="443"/>
      <c r="ES512" s="443"/>
      <c r="ET512" s="443"/>
      <c r="EU512" s="443"/>
      <c r="EV512" s="443"/>
      <c r="EW512" s="443"/>
      <c r="EX512" s="443"/>
      <c r="EY512" s="443"/>
      <c r="EZ512" s="460"/>
      <c r="FA512" s="443"/>
      <c r="FB512" s="443"/>
      <c r="FC512" s="443"/>
      <c r="FD512" s="443"/>
      <c r="FE512" s="443"/>
      <c r="FF512" s="443"/>
      <c r="FG512" s="443"/>
      <c r="FH512" s="443"/>
      <c r="FI512" s="460"/>
      <c r="FJ512" s="443"/>
      <c r="FK512" s="443"/>
      <c r="FL512" s="443"/>
      <c r="FM512" s="443"/>
      <c r="FN512" s="443"/>
      <c r="FO512" s="443"/>
      <c r="FP512" s="443"/>
      <c r="FQ512" s="443"/>
      <c r="FR512" s="460"/>
      <c r="FS512" s="443"/>
      <c r="FT512" s="443"/>
      <c r="FU512" s="443"/>
      <c r="FV512" s="443"/>
      <c r="FW512" s="443"/>
      <c r="FX512" s="443"/>
      <c r="FY512" s="443"/>
      <c r="FZ512" s="443"/>
      <c r="GA512" s="460"/>
      <c r="GB512" s="443"/>
      <c r="GC512" s="443"/>
      <c r="GD512" s="443"/>
      <c r="GE512" s="443"/>
      <c r="GF512" s="443"/>
      <c r="GG512" s="443"/>
      <c r="GH512" s="443"/>
      <c r="GI512" s="443"/>
      <c r="GJ512" s="460"/>
      <c r="GK512" s="443"/>
      <c r="GL512" s="443"/>
      <c r="GM512" s="443"/>
      <c r="GN512" s="443"/>
      <c r="GO512" s="443"/>
      <c r="GP512" s="443"/>
      <c r="GQ512" s="443"/>
      <c r="GR512" s="443"/>
      <c r="GS512" s="460"/>
      <c r="GT512" s="443"/>
      <c r="GU512" s="443"/>
      <c r="GV512" s="443"/>
      <c r="GW512" s="443"/>
      <c r="GX512" s="443"/>
      <c r="GY512" s="443"/>
      <c r="GZ512" s="443"/>
      <c r="HA512" s="443"/>
      <c r="HB512" s="460"/>
      <c r="HC512" s="443"/>
      <c r="HD512" s="443"/>
      <c r="HE512" s="443"/>
      <c r="HF512" s="443"/>
      <c r="HG512" s="443"/>
      <c r="HH512" s="443"/>
      <c r="HI512" s="443"/>
      <c r="HJ512" s="443"/>
      <c r="HK512" s="460"/>
      <c r="HL512" s="443"/>
      <c r="HM512" s="443"/>
      <c r="HN512" s="443"/>
      <c r="HO512" s="443"/>
      <c r="HP512" s="443"/>
      <c r="HQ512" s="443"/>
      <c r="HR512" s="443"/>
      <c r="HS512" s="443"/>
      <c r="HT512" s="460"/>
      <c r="HU512" s="443"/>
      <c r="HV512" s="443"/>
      <c r="HW512" s="443"/>
      <c r="HX512" s="443"/>
      <c r="HY512" s="443"/>
      <c r="HZ512" s="443"/>
      <c r="IA512" s="443"/>
      <c r="IB512" s="443"/>
      <c r="IC512" s="460"/>
      <c r="ID512" s="443"/>
      <c r="IE512" s="443"/>
      <c r="IF512" s="443"/>
      <c r="IG512" s="443"/>
      <c r="IH512" s="443"/>
      <c r="II512" s="443"/>
      <c r="IJ512" s="443"/>
      <c r="IK512" s="443"/>
      <c r="IL512" s="460"/>
      <c r="IM512" s="443"/>
      <c r="IN512" s="443"/>
      <c r="IO512" s="443"/>
      <c r="IP512" s="443"/>
      <c r="IQ512" s="443"/>
      <c r="IR512" s="443"/>
      <c r="IS512" s="443"/>
      <c r="IT512" s="443"/>
      <c r="IU512" s="460"/>
      <c r="IV512" s="443"/>
      <c r="IW512" s="443"/>
      <c r="IX512" s="443"/>
      <c r="IY512" s="443"/>
      <c r="IZ512" s="443"/>
      <c r="JA512" s="443"/>
      <c r="JB512" s="443"/>
      <c r="JC512" s="443"/>
      <c r="JD512" s="460"/>
      <c r="JE512" s="443"/>
      <c r="JF512" s="443"/>
      <c r="JG512" s="443"/>
      <c r="JH512" s="443"/>
      <c r="JI512" s="443"/>
      <c r="JJ512" s="443"/>
      <c r="JK512" s="443"/>
      <c r="JL512" s="443"/>
      <c r="JM512" s="460"/>
      <c r="JN512" s="443"/>
      <c r="JO512" s="443"/>
      <c r="JP512" s="443"/>
      <c r="JQ512" s="443"/>
      <c r="JR512" s="443"/>
      <c r="JS512" s="443"/>
      <c r="JT512" s="443"/>
      <c r="JU512" s="443"/>
      <c r="JV512" s="460"/>
      <c r="JW512" s="443"/>
      <c r="JX512" s="443"/>
      <c r="JY512" s="443"/>
      <c r="JZ512" s="443"/>
      <c r="KA512" s="443"/>
      <c r="KB512" s="443"/>
      <c r="KC512" s="443"/>
      <c r="KD512" s="443"/>
      <c r="KE512" s="460"/>
      <c r="KF512" s="443"/>
      <c r="KG512" s="443"/>
      <c r="KH512" s="443"/>
      <c r="KI512" s="443"/>
      <c r="KJ512" s="443"/>
      <c r="KK512" s="443"/>
      <c r="KL512" s="443"/>
      <c r="KM512" s="443"/>
      <c r="KN512" s="460"/>
      <c r="KO512" s="443"/>
      <c r="KP512" s="443"/>
      <c r="KQ512" s="443"/>
      <c r="KR512" s="443"/>
      <c r="KS512" s="443"/>
      <c r="KT512" s="443"/>
      <c r="KU512" s="443"/>
      <c r="KV512" s="443"/>
      <c r="KW512" s="460"/>
      <c r="KX512" s="443"/>
      <c r="KY512" s="443"/>
      <c r="KZ512" s="443"/>
      <c r="LA512" s="443"/>
      <c r="LB512" s="443"/>
      <c r="LC512" s="443"/>
      <c r="LD512" s="443"/>
      <c r="LE512" s="443"/>
      <c r="LF512" s="460"/>
      <c r="LG512" s="443"/>
      <c r="LH512" s="443"/>
      <c r="LI512" s="443"/>
      <c r="LJ512" s="443"/>
      <c r="LK512" s="443"/>
      <c r="LL512" s="443"/>
      <c r="LM512" s="443"/>
      <c r="LN512" s="443"/>
      <c r="LO512" s="460"/>
      <c r="LP512" s="443"/>
      <c r="LQ512" s="443"/>
      <c r="LR512" s="443"/>
      <c r="LS512" s="443"/>
      <c r="LT512" s="443"/>
      <c r="LU512" s="443"/>
      <c r="LV512" s="443"/>
      <c r="LW512" s="443"/>
      <c r="LX512" s="460"/>
      <c r="LY512" s="443"/>
      <c r="LZ512" s="443"/>
      <c r="MA512" s="443"/>
      <c r="MB512" s="443"/>
      <c r="MC512" s="443"/>
      <c r="MD512" s="443"/>
      <c r="ME512" s="443"/>
      <c r="MF512" s="443"/>
      <c r="MG512" s="460"/>
      <c r="MH512" s="443"/>
      <c r="MI512" s="443"/>
      <c r="MJ512" s="443"/>
      <c r="MK512" s="443"/>
      <c r="ML512" s="443"/>
      <c r="MM512" s="443"/>
      <c r="MN512" s="443"/>
      <c r="MO512" s="443"/>
      <c r="MP512" s="460"/>
      <c r="MQ512" s="443"/>
      <c r="MR512" s="443"/>
      <c r="MS512" s="443"/>
      <c r="MT512" s="443"/>
      <c r="MU512" s="443"/>
      <c r="MV512" s="443"/>
      <c r="MW512" s="443"/>
      <c r="MX512" s="443"/>
      <c r="MY512" s="460"/>
      <c r="MZ512" s="443"/>
      <c r="NA512" s="443"/>
      <c r="NB512" s="443"/>
      <c r="NC512" s="443"/>
      <c r="ND512" s="443"/>
      <c r="NE512" s="443"/>
      <c r="NF512" s="443"/>
      <c r="NG512" s="443"/>
      <c r="NH512" s="460"/>
    </row>
    <row r="513" spans="1:372">
      <c r="A513" s="443"/>
      <c r="C513" s="460"/>
      <c r="E513" s="444"/>
      <c r="F513" s="443"/>
      <c r="G513" s="443"/>
      <c r="H513" s="443"/>
      <c r="I513" s="443"/>
      <c r="J513" s="443"/>
      <c r="K513" s="443"/>
      <c r="L513" s="460"/>
      <c r="M513" s="443"/>
      <c r="N513" s="443"/>
      <c r="O513" s="443"/>
      <c r="P513" s="443"/>
      <c r="Q513" s="443"/>
      <c r="R513" s="443"/>
      <c r="S513" s="443"/>
      <c r="T513" s="443"/>
      <c r="U513" s="460"/>
      <c r="V513" s="443"/>
      <c r="W513" s="443"/>
      <c r="X513" s="443"/>
      <c r="Y513" s="443"/>
      <c r="Z513" s="443"/>
      <c r="AA513" s="443"/>
      <c r="AB513" s="443"/>
      <c r="AC513" s="443"/>
      <c r="AD513" s="460"/>
      <c r="AE513" s="443"/>
      <c r="AF513" s="443"/>
      <c r="AG513" s="443"/>
      <c r="AH513" s="443"/>
      <c r="AI513" s="443"/>
      <c r="AJ513" s="443"/>
      <c r="AK513" s="443"/>
      <c r="AL513" s="443"/>
      <c r="AM513" s="460"/>
      <c r="AN513" s="443"/>
      <c r="AO513" s="443"/>
      <c r="AP513" s="443"/>
      <c r="AQ513" s="443"/>
      <c r="AR513" s="443"/>
      <c r="AS513" s="443"/>
      <c r="AT513" s="443"/>
      <c r="AU513" s="443"/>
      <c r="AV513" s="460"/>
      <c r="AW513" s="446"/>
      <c r="AX513" s="24"/>
      <c r="AY513" s="668"/>
      <c r="AZ513" s="24"/>
      <c r="BB513" s="443"/>
      <c r="BC513" s="24"/>
      <c r="BD513" s="443"/>
      <c r="BE513" s="460"/>
      <c r="BF513" s="443"/>
      <c r="BG513" s="443"/>
      <c r="BH513" s="443"/>
      <c r="BI513" s="443"/>
      <c r="BJ513" s="443"/>
      <c r="BK513" s="443"/>
      <c r="BL513" s="443"/>
      <c r="BM513" s="443"/>
      <c r="BN513" s="460"/>
      <c r="BO513" s="443"/>
      <c r="BP513" s="443"/>
      <c r="BQ513" s="443"/>
      <c r="BR513" s="443"/>
      <c r="BS513" s="443"/>
      <c r="BT513" s="443"/>
      <c r="BU513" s="443"/>
      <c r="BV513" s="443"/>
      <c r="BW513" s="460"/>
      <c r="BX513" s="443"/>
      <c r="BY513" s="443"/>
      <c r="BZ513" s="443"/>
      <c r="CA513" s="443"/>
      <c r="CB513" s="443"/>
      <c r="CC513" s="443"/>
      <c r="CD513" s="443"/>
      <c r="CE513" s="443"/>
      <c r="CF513" s="460"/>
      <c r="CG513" s="443"/>
      <c r="CH513" s="443"/>
      <c r="CI513" s="443"/>
      <c r="CJ513" s="443"/>
      <c r="CK513" s="443"/>
      <c r="CL513" s="443"/>
      <c r="CM513" s="443"/>
      <c r="CN513" s="443"/>
      <c r="CO513" s="460"/>
      <c r="CP513" s="443"/>
      <c r="CQ513" s="443"/>
      <c r="CR513" s="443"/>
      <c r="CS513" s="443"/>
      <c r="CT513" s="443"/>
      <c r="CU513" s="443"/>
      <c r="CV513" s="443"/>
      <c r="CW513" s="443"/>
      <c r="CX513" s="460"/>
      <c r="CY513" s="443"/>
      <c r="CZ513" s="443"/>
      <c r="DA513" s="443"/>
      <c r="DB513" s="443"/>
      <c r="DC513" s="443"/>
      <c r="DD513" s="443"/>
      <c r="DE513" s="443"/>
      <c r="DF513" s="443"/>
      <c r="DG513" s="460"/>
      <c r="DH513" s="443"/>
      <c r="DI513" s="443"/>
      <c r="DJ513" s="443"/>
      <c r="DK513" s="443"/>
      <c r="DL513" s="443"/>
      <c r="DM513" s="443"/>
      <c r="DN513" s="443"/>
      <c r="DO513" s="443"/>
      <c r="DP513" s="460"/>
      <c r="DQ513" s="443"/>
      <c r="DR513" s="443"/>
      <c r="DS513" s="443"/>
      <c r="DT513" s="443"/>
      <c r="DU513" s="443"/>
      <c r="DV513" s="443"/>
      <c r="DW513" s="443"/>
      <c r="DX513" s="443"/>
      <c r="DY513" s="460"/>
      <c r="DZ513" s="443"/>
      <c r="EA513" s="443"/>
      <c r="EB513" s="443"/>
      <c r="EC513" s="443"/>
      <c r="ED513" s="443"/>
      <c r="EE513" s="443"/>
      <c r="EF513" s="443"/>
      <c r="EG513" s="443"/>
      <c r="EH513" s="460"/>
      <c r="EI513" s="443"/>
      <c r="EJ513" s="443"/>
      <c r="EK513" s="443"/>
      <c r="EL513" s="443"/>
      <c r="EM513" s="443"/>
      <c r="EN513" s="443"/>
      <c r="EO513" s="443"/>
      <c r="EP513" s="443"/>
      <c r="EQ513" s="460"/>
      <c r="ER513" s="443"/>
      <c r="ES513" s="443"/>
      <c r="ET513" s="443"/>
      <c r="EU513" s="443"/>
      <c r="EV513" s="443"/>
      <c r="EW513" s="443"/>
      <c r="EX513" s="443"/>
      <c r="EY513" s="443"/>
      <c r="EZ513" s="460"/>
      <c r="FA513" s="443"/>
      <c r="FB513" s="443"/>
      <c r="FC513" s="443"/>
      <c r="FD513" s="443"/>
      <c r="FE513" s="443"/>
      <c r="FF513" s="443"/>
      <c r="FG513" s="443"/>
      <c r="FH513" s="443"/>
      <c r="FI513" s="460"/>
      <c r="FJ513" s="443"/>
      <c r="FK513" s="443"/>
      <c r="FL513" s="443"/>
      <c r="FM513" s="443"/>
      <c r="FN513" s="443"/>
      <c r="FO513" s="443"/>
      <c r="FP513" s="443"/>
      <c r="FQ513" s="443"/>
      <c r="FR513" s="460"/>
      <c r="FS513" s="443"/>
      <c r="FT513" s="443"/>
      <c r="FU513" s="443"/>
      <c r="FV513" s="443"/>
      <c r="FW513" s="443"/>
      <c r="FX513" s="443"/>
      <c r="FY513" s="443"/>
      <c r="FZ513" s="443"/>
      <c r="GA513" s="460"/>
      <c r="GB513" s="443"/>
      <c r="GC513" s="443"/>
      <c r="GD513" s="443"/>
      <c r="GE513" s="443"/>
      <c r="GF513" s="443"/>
      <c r="GG513" s="443"/>
      <c r="GH513" s="443"/>
      <c r="GI513" s="443"/>
      <c r="GJ513" s="460"/>
      <c r="GK513" s="443"/>
      <c r="GL513" s="443"/>
      <c r="GM513" s="443"/>
      <c r="GN513" s="443"/>
      <c r="GO513" s="443"/>
      <c r="GP513" s="443"/>
      <c r="GQ513" s="443"/>
      <c r="GR513" s="443"/>
      <c r="GS513" s="460"/>
      <c r="GT513" s="443"/>
      <c r="GU513" s="443"/>
      <c r="GV513" s="443"/>
      <c r="GW513" s="443"/>
      <c r="GX513" s="443"/>
      <c r="GY513" s="443"/>
      <c r="GZ513" s="443"/>
      <c r="HA513" s="443"/>
      <c r="HB513" s="460"/>
      <c r="HC513" s="443"/>
      <c r="HD513" s="443"/>
      <c r="HE513" s="443"/>
      <c r="HF513" s="443"/>
      <c r="HG513" s="443"/>
      <c r="HH513" s="443"/>
      <c r="HI513" s="443"/>
      <c r="HJ513" s="443"/>
      <c r="HK513" s="460"/>
      <c r="HL513" s="443"/>
      <c r="HM513" s="443"/>
      <c r="HN513" s="443"/>
      <c r="HO513" s="443"/>
      <c r="HP513" s="443"/>
      <c r="HQ513" s="443"/>
      <c r="HR513" s="443"/>
      <c r="HS513" s="443"/>
      <c r="HT513" s="460"/>
      <c r="HU513" s="443"/>
      <c r="HV513" s="443"/>
      <c r="HW513" s="443"/>
      <c r="HX513" s="443"/>
      <c r="HY513" s="443"/>
      <c r="HZ513" s="443"/>
      <c r="IA513" s="443"/>
      <c r="IB513" s="443"/>
      <c r="IC513" s="460"/>
      <c r="ID513" s="443"/>
      <c r="IE513" s="443"/>
      <c r="IF513" s="443"/>
      <c r="IG513" s="443"/>
      <c r="IH513" s="443"/>
      <c r="II513" s="443"/>
      <c r="IJ513" s="443"/>
      <c r="IK513" s="443"/>
      <c r="IL513" s="460"/>
      <c r="IM513" s="443"/>
      <c r="IN513" s="443"/>
      <c r="IO513" s="443"/>
      <c r="IP513" s="443"/>
      <c r="IQ513" s="443"/>
      <c r="IR513" s="443"/>
      <c r="IS513" s="443"/>
      <c r="IT513" s="443"/>
      <c r="IU513" s="460"/>
      <c r="IV513" s="443"/>
      <c r="IW513" s="443"/>
      <c r="IX513" s="443"/>
      <c r="IY513" s="443"/>
      <c r="IZ513" s="443"/>
      <c r="JA513" s="443"/>
      <c r="JB513" s="443"/>
      <c r="JC513" s="443"/>
      <c r="JD513" s="460"/>
      <c r="JE513" s="443"/>
      <c r="JF513" s="443"/>
      <c r="JG513" s="443"/>
      <c r="JH513" s="443"/>
      <c r="JI513" s="443"/>
      <c r="JJ513" s="443"/>
      <c r="JK513" s="443"/>
      <c r="JL513" s="443"/>
      <c r="JM513" s="460"/>
      <c r="JN513" s="443"/>
      <c r="JO513" s="443"/>
      <c r="JP513" s="443"/>
      <c r="JQ513" s="443"/>
      <c r="JR513" s="443"/>
      <c r="JS513" s="443"/>
      <c r="JT513" s="443"/>
      <c r="JU513" s="443"/>
      <c r="JV513" s="460"/>
      <c r="JW513" s="443"/>
      <c r="JX513" s="443"/>
      <c r="JY513" s="443"/>
      <c r="JZ513" s="443"/>
      <c r="KA513" s="443"/>
      <c r="KB513" s="443"/>
      <c r="KC513" s="443"/>
      <c r="KD513" s="443"/>
      <c r="KE513" s="460"/>
      <c r="KF513" s="443"/>
      <c r="KG513" s="443"/>
      <c r="KH513" s="443"/>
      <c r="KI513" s="443"/>
      <c r="KJ513" s="443"/>
      <c r="KK513" s="443"/>
      <c r="KL513" s="443"/>
      <c r="KM513" s="443"/>
      <c r="KN513" s="460"/>
      <c r="KO513" s="443"/>
      <c r="KP513" s="443"/>
      <c r="KQ513" s="443"/>
      <c r="KR513" s="443"/>
      <c r="KS513" s="443"/>
      <c r="KT513" s="443"/>
      <c r="KU513" s="443"/>
      <c r="KV513" s="443"/>
      <c r="KW513" s="460"/>
      <c r="KX513" s="443"/>
      <c r="KY513" s="443"/>
      <c r="KZ513" s="443"/>
      <c r="LA513" s="443"/>
      <c r="LB513" s="443"/>
      <c r="LC513" s="443"/>
      <c r="LD513" s="443"/>
      <c r="LE513" s="443"/>
      <c r="LF513" s="460"/>
      <c r="LG513" s="443"/>
      <c r="LH513" s="443"/>
      <c r="LI513" s="443"/>
      <c r="LJ513" s="443"/>
      <c r="LK513" s="443"/>
      <c r="LL513" s="443"/>
      <c r="LM513" s="443"/>
      <c r="LN513" s="443"/>
      <c r="LO513" s="460"/>
      <c r="LP513" s="443"/>
      <c r="LQ513" s="443"/>
      <c r="LR513" s="443"/>
      <c r="LS513" s="443"/>
      <c r="LT513" s="443"/>
      <c r="LU513" s="443"/>
      <c r="LV513" s="443"/>
      <c r="LW513" s="443"/>
      <c r="LX513" s="460"/>
      <c r="LY513" s="443"/>
      <c r="LZ513" s="443"/>
      <c r="MA513" s="443"/>
      <c r="MB513" s="443"/>
      <c r="MC513" s="443"/>
      <c r="MD513" s="443"/>
      <c r="ME513" s="443"/>
      <c r="MF513" s="443"/>
      <c r="MG513" s="460"/>
      <c r="MH513" s="443"/>
      <c r="MI513" s="443"/>
      <c r="MJ513" s="443"/>
      <c r="MK513" s="443"/>
      <c r="ML513" s="443"/>
      <c r="MM513" s="443"/>
      <c r="MN513" s="443"/>
      <c r="MO513" s="443"/>
      <c r="MP513" s="460"/>
      <c r="MQ513" s="443"/>
      <c r="MR513" s="443"/>
      <c r="MS513" s="443"/>
      <c r="MT513" s="443"/>
      <c r="MU513" s="443"/>
      <c r="MV513" s="443"/>
      <c r="MW513" s="443"/>
      <c r="MX513" s="443"/>
      <c r="MY513" s="460"/>
      <c r="MZ513" s="443"/>
      <c r="NA513" s="443"/>
      <c r="NB513" s="443"/>
      <c r="NC513" s="443"/>
      <c r="ND513" s="443"/>
      <c r="NE513" s="443"/>
      <c r="NF513" s="443"/>
      <c r="NG513" s="443"/>
      <c r="NH513" s="460"/>
    </row>
    <row r="514" spans="1:372">
      <c r="A514" s="443"/>
      <c r="C514" s="460"/>
      <c r="E514" s="444"/>
      <c r="F514" s="443"/>
      <c r="G514" s="443"/>
      <c r="H514" s="443"/>
      <c r="I514" s="443"/>
      <c r="J514" s="443"/>
      <c r="K514" s="443"/>
      <c r="L514" s="460"/>
      <c r="M514" s="443"/>
      <c r="N514" s="443"/>
      <c r="O514" s="443"/>
      <c r="P514" s="443"/>
      <c r="Q514" s="443"/>
      <c r="R514" s="443"/>
      <c r="S514" s="443"/>
      <c r="T514" s="443"/>
      <c r="U514" s="460"/>
      <c r="V514" s="443"/>
      <c r="W514" s="443"/>
      <c r="X514" s="443"/>
      <c r="Y514" s="443"/>
      <c r="Z514" s="443"/>
      <c r="AA514" s="443"/>
      <c r="AB514" s="443"/>
      <c r="AC514" s="443"/>
      <c r="AD514" s="460"/>
      <c r="AE514" s="443"/>
      <c r="AF514" s="443"/>
      <c r="AG514" s="443"/>
      <c r="AH514" s="443"/>
      <c r="AI514" s="443"/>
      <c r="AJ514" s="443"/>
      <c r="AK514" s="443"/>
      <c r="AL514" s="443"/>
      <c r="AM514" s="460"/>
      <c r="AN514" s="443"/>
      <c r="AO514" s="443"/>
      <c r="AP514" s="443"/>
      <c r="AQ514" s="443"/>
      <c r="AR514" s="443"/>
      <c r="AS514" s="443"/>
      <c r="AT514" s="443"/>
      <c r="AU514" s="443"/>
      <c r="AV514" s="460"/>
      <c r="AW514" s="446"/>
      <c r="AX514" s="24"/>
      <c r="AY514" s="668"/>
      <c r="AZ514" s="24"/>
      <c r="BB514" s="443"/>
      <c r="BC514" s="24"/>
      <c r="BD514" s="443"/>
      <c r="BE514" s="460"/>
      <c r="BF514" s="443"/>
      <c r="BG514" s="443"/>
      <c r="BH514" s="443"/>
      <c r="BI514" s="443"/>
      <c r="BJ514" s="443"/>
      <c r="BK514" s="443"/>
      <c r="BL514" s="443"/>
      <c r="BM514" s="443"/>
      <c r="BN514" s="460"/>
      <c r="BO514" s="443"/>
      <c r="BP514" s="443"/>
      <c r="BQ514" s="443"/>
      <c r="BR514" s="443"/>
      <c r="BS514" s="443"/>
      <c r="BT514" s="443"/>
      <c r="BU514" s="443"/>
      <c r="BV514" s="443"/>
      <c r="BW514" s="460"/>
      <c r="BX514" s="443"/>
      <c r="BY514" s="443"/>
      <c r="BZ514" s="443"/>
      <c r="CA514" s="443"/>
      <c r="CB514" s="443"/>
      <c r="CC514" s="443"/>
      <c r="CD514" s="443"/>
      <c r="CE514" s="443"/>
      <c r="CF514" s="460"/>
      <c r="CG514" s="443"/>
      <c r="CH514" s="443"/>
      <c r="CI514" s="443"/>
      <c r="CJ514" s="443"/>
      <c r="CK514" s="443"/>
      <c r="CL514" s="443"/>
      <c r="CM514" s="443"/>
      <c r="CN514" s="443"/>
      <c r="CO514" s="460"/>
      <c r="CP514" s="443"/>
      <c r="CQ514" s="443"/>
      <c r="CR514" s="443"/>
      <c r="CS514" s="443"/>
      <c r="CT514" s="443"/>
      <c r="CU514" s="443"/>
      <c r="CV514" s="443"/>
      <c r="CW514" s="443"/>
      <c r="CX514" s="460"/>
      <c r="CY514" s="443"/>
      <c r="CZ514" s="443"/>
      <c r="DA514" s="443"/>
      <c r="DB514" s="443"/>
      <c r="DC514" s="443"/>
      <c r="DD514" s="443"/>
      <c r="DE514" s="443"/>
      <c r="DF514" s="443"/>
      <c r="DG514" s="460"/>
      <c r="DH514" s="443"/>
      <c r="DI514" s="443"/>
      <c r="DJ514" s="443"/>
      <c r="DK514" s="443"/>
      <c r="DL514" s="443"/>
      <c r="DM514" s="443"/>
      <c r="DN514" s="443"/>
      <c r="DO514" s="443"/>
      <c r="DP514" s="460"/>
      <c r="DQ514" s="443"/>
      <c r="DR514" s="443"/>
      <c r="DS514" s="443"/>
      <c r="DT514" s="443"/>
      <c r="DU514" s="443"/>
      <c r="DV514" s="443"/>
      <c r="DW514" s="443"/>
      <c r="DX514" s="443"/>
      <c r="DY514" s="460"/>
      <c r="DZ514" s="443"/>
      <c r="EA514" s="443"/>
      <c r="EB514" s="443"/>
      <c r="EC514" s="443"/>
      <c r="ED514" s="443"/>
      <c r="EE514" s="443"/>
      <c r="EF514" s="443"/>
      <c r="EG514" s="443"/>
      <c r="EH514" s="460"/>
      <c r="EI514" s="443"/>
      <c r="EJ514" s="443"/>
      <c r="EK514" s="443"/>
      <c r="EL514" s="443"/>
      <c r="EM514" s="443"/>
      <c r="EN514" s="443"/>
      <c r="EO514" s="443"/>
      <c r="EP514" s="443"/>
      <c r="EQ514" s="460"/>
      <c r="ER514" s="443"/>
      <c r="ES514" s="443"/>
      <c r="ET514" s="443"/>
      <c r="EU514" s="443"/>
      <c r="EV514" s="443"/>
      <c r="EW514" s="443"/>
      <c r="EX514" s="443"/>
      <c r="EY514" s="443"/>
      <c r="EZ514" s="460"/>
      <c r="FA514" s="443"/>
      <c r="FB514" s="443"/>
      <c r="FC514" s="443"/>
      <c r="FD514" s="443"/>
      <c r="FE514" s="443"/>
      <c r="FF514" s="443"/>
      <c r="FG514" s="443"/>
      <c r="FH514" s="443"/>
      <c r="FI514" s="460"/>
      <c r="FJ514" s="443"/>
      <c r="FK514" s="443"/>
      <c r="FL514" s="443"/>
      <c r="FM514" s="443"/>
      <c r="FN514" s="443"/>
      <c r="FO514" s="443"/>
      <c r="FP514" s="443"/>
      <c r="FQ514" s="443"/>
      <c r="FR514" s="460"/>
      <c r="FS514" s="443"/>
      <c r="FT514" s="443"/>
      <c r="FU514" s="443"/>
      <c r="FV514" s="443"/>
      <c r="FW514" s="443"/>
      <c r="FX514" s="443"/>
      <c r="FY514" s="443"/>
      <c r="FZ514" s="443"/>
      <c r="GA514" s="460"/>
      <c r="GB514" s="443"/>
      <c r="GC514" s="443"/>
      <c r="GD514" s="443"/>
      <c r="GE514" s="443"/>
      <c r="GF514" s="443"/>
      <c r="GG514" s="443"/>
      <c r="GH514" s="443"/>
      <c r="GI514" s="443"/>
      <c r="GJ514" s="460"/>
      <c r="GK514" s="443"/>
      <c r="GL514" s="443"/>
      <c r="GM514" s="443"/>
      <c r="GN514" s="443"/>
      <c r="GO514" s="443"/>
      <c r="GP514" s="443"/>
      <c r="GQ514" s="443"/>
      <c r="GR514" s="443"/>
      <c r="GS514" s="460"/>
      <c r="GT514" s="443"/>
      <c r="GU514" s="443"/>
      <c r="GV514" s="443"/>
      <c r="GW514" s="443"/>
      <c r="GX514" s="443"/>
      <c r="GY514" s="443"/>
      <c r="GZ514" s="443"/>
      <c r="HA514" s="443"/>
      <c r="HB514" s="460"/>
      <c r="HC514" s="443"/>
      <c r="HD514" s="443"/>
      <c r="HE514" s="443"/>
      <c r="HF514" s="443"/>
      <c r="HG514" s="443"/>
      <c r="HH514" s="443"/>
      <c r="HI514" s="443"/>
      <c r="HJ514" s="443"/>
      <c r="HK514" s="460"/>
      <c r="HL514" s="443"/>
      <c r="HM514" s="443"/>
      <c r="HN514" s="443"/>
      <c r="HO514" s="443"/>
      <c r="HP514" s="443"/>
      <c r="HQ514" s="443"/>
      <c r="HR514" s="443"/>
      <c r="HS514" s="443"/>
      <c r="HT514" s="460"/>
      <c r="HU514" s="443"/>
      <c r="HV514" s="443"/>
      <c r="HW514" s="443"/>
      <c r="HX514" s="443"/>
      <c r="HY514" s="443"/>
      <c r="HZ514" s="443"/>
      <c r="IA514" s="443"/>
      <c r="IB514" s="443"/>
      <c r="IC514" s="460"/>
      <c r="ID514" s="443"/>
      <c r="IE514" s="443"/>
      <c r="IF514" s="443"/>
      <c r="IG514" s="443"/>
      <c r="IH514" s="443"/>
      <c r="II514" s="443"/>
      <c r="IJ514" s="443"/>
      <c r="IK514" s="443"/>
      <c r="IL514" s="460"/>
      <c r="IM514" s="443"/>
      <c r="IN514" s="443"/>
      <c r="IO514" s="443"/>
      <c r="IP514" s="443"/>
      <c r="IQ514" s="443"/>
      <c r="IR514" s="443"/>
      <c r="IS514" s="443"/>
      <c r="IT514" s="443"/>
      <c r="IU514" s="460"/>
      <c r="IV514" s="443"/>
      <c r="IW514" s="443"/>
      <c r="IX514" s="443"/>
      <c r="IY514" s="443"/>
      <c r="IZ514" s="443"/>
      <c r="JA514" s="443"/>
      <c r="JB514" s="443"/>
      <c r="JC514" s="443"/>
      <c r="JD514" s="460"/>
      <c r="JE514" s="443"/>
      <c r="JF514" s="443"/>
      <c r="JG514" s="443"/>
      <c r="JH514" s="443"/>
      <c r="JI514" s="443"/>
      <c r="JJ514" s="443"/>
      <c r="JK514" s="443"/>
      <c r="JL514" s="443"/>
      <c r="JM514" s="460"/>
      <c r="JN514" s="443"/>
      <c r="JO514" s="443"/>
      <c r="JP514" s="443"/>
      <c r="JQ514" s="443"/>
      <c r="JR514" s="443"/>
      <c r="JS514" s="443"/>
      <c r="JT514" s="443"/>
      <c r="JU514" s="443"/>
      <c r="JV514" s="460"/>
      <c r="JW514" s="443"/>
      <c r="JX514" s="443"/>
      <c r="JY514" s="443"/>
      <c r="JZ514" s="443"/>
      <c r="KA514" s="443"/>
      <c r="KB514" s="443"/>
      <c r="KC514" s="443"/>
      <c r="KD514" s="443"/>
      <c r="KE514" s="460"/>
      <c r="KF514" s="443"/>
      <c r="KG514" s="443"/>
      <c r="KH514" s="443"/>
      <c r="KI514" s="443"/>
      <c r="KJ514" s="443"/>
      <c r="KK514" s="443"/>
      <c r="KL514" s="443"/>
      <c r="KM514" s="443"/>
      <c r="KN514" s="460"/>
      <c r="KO514" s="443"/>
      <c r="KP514" s="443"/>
      <c r="KQ514" s="443"/>
      <c r="KR514" s="443"/>
      <c r="KS514" s="443"/>
      <c r="KT514" s="443"/>
      <c r="KU514" s="443"/>
      <c r="KV514" s="443"/>
      <c r="KW514" s="460"/>
      <c r="KX514" s="443"/>
      <c r="KY514" s="443"/>
      <c r="KZ514" s="443"/>
      <c r="LA514" s="443"/>
      <c r="LB514" s="443"/>
      <c r="LC514" s="443"/>
      <c r="LD514" s="443"/>
      <c r="LE514" s="443"/>
      <c r="LF514" s="460"/>
      <c r="LG514" s="443"/>
      <c r="LH514" s="443"/>
      <c r="LI514" s="443"/>
      <c r="LJ514" s="443"/>
      <c r="LK514" s="443"/>
      <c r="LL514" s="443"/>
      <c r="LM514" s="443"/>
      <c r="LN514" s="443"/>
      <c r="LO514" s="460"/>
      <c r="LP514" s="443"/>
      <c r="LQ514" s="443"/>
      <c r="LR514" s="443"/>
      <c r="LS514" s="443"/>
      <c r="LT514" s="443"/>
      <c r="LU514" s="443"/>
      <c r="LV514" s="443"/>
      <c r="LW514" s="443"/>
      <c r="LX514" s="460"/>
      <c r="LY514" s="443"/>
      <c r="LZ514" s="443"/>
      <c r="MA514" s="443"/>
      <c r="MB514" s="443"/>
      <c r="MC514" s="443"/>
      <c r="MD514" s="443"/>
      <c r="ME514" s="443"/>
      <c r="MF514" s="443"/>
      <c r="MG514" s="460"/>
      <c r="MH514" s="443"/>
      <c r="MI514" s="443"/>
      <c r="MJ514" s="443"/>
      <c r="MK514" s="443"/>
      <c r="ML514" s="443"/>
      <c r="MM514" s="443"/>
      <c r="MN514" s="443"/>
      <c r="MO514" s="443"/>
      <c r="MP514" s="460"/>
      <c r="MQ514" s="443"/>
      <c r="MR514" s="443"/>
      <c r="MS514" s="443"/>
      <c r="MT514" s="443"/>
      <c r="MU514" s="443"/>
      <c r="MV514" s="443"/>
      <c r="MW514" s="443"/>
      <c r="MX514" s="443"/>
      <c r="MY514" s="460"/>
      <c r="MZ514" s="443"/>
      <c r="NA514" s="443"/>
      <c r="NB514" s="443"/>
      <c r="NC514" s="443"/>
      <c r="ND514" s="443"/>
      <c r="NE514" s="443"/>
      <c r="NF514" s="443"/>
      <c r="NG514" s="443"/>
      <c r="NH514" s="460"/>
    </row>
    <row r="515" spans="1:372">
      <c r="A515" s="443"/>
      <c r="C515" s="460"/>
      <c r="E515" s="444"/>
      <c r="F515" s="443"/>
      <c r="G515" s="443"/>
      <c r="H515" s="443"/>
      <c r="I515" s="443"/>
      <c r="J515" s="443"/>
      <c r="K515" s="443"/>
      <c r="L515" s="460"/>
      <c r="M515" s="443"/>
      <c r="N515" s="443"/>
      <c r="O515" s="443"/>
      <c r="P515" s="443"/>
      <c r="Q515" s="443"/>
      <c r="R515" s="443"/>
      <c r="S515" s="443"/>
      <c r="T515" s="443"/>
      <c r="U515" s="460"/>
      <c r="V515" s="443"/>
      <c r="W515" s="443"/>
      <c r="X515" s="443"/>
      <c r="Y515" s="443"/>
      <c r="Z515" s="443"/>
      <c r="AA515" s="443"/>
      <c r="AB515" s="443"/>
      <c r="AC515" s="443"/>
      <c r="AD515" s="460"/>
      <c r="AE515" s="443"/>
      <c r="AF515" s="443"/>
      <c r="AG515" s="443"/>
      <c r="AH515" s="443"/>
      <c r="AI515" s="443"/>
      <c r="AJ515" s="443"/>
      <c r="AK515" s="443"/>
      <c r="AL515" s="443"/>
      <c r="AM515" s="460"/>
      <c r="AN515" s="443"/>
      <c r="AO515" s="443"/>
      <c r="AP515" s="443"/>
      <c r="AQ515" s="443"/>
      <c r="AR515" s="443"/>
      <c r="AS515" s="443"/>
      <c r="AT515" s="443"/>
      <c r="AU515" s="443"/>
      <c r="AV515" s="460"/>
      <c r="AW515" s="441"/>
      <c r="AX515" s="24"/>
      <c r="AY515" s="668"/>
      <c r="AZ515" s="24"/>
      <c r="BB515" s="443"/>
      <c r="BC515" s="24"/>
      <c r="BD515" s="443"/>
      <c r="BE515" s="460"/>
      <c r="BF515" s="443"/>
      <c r="BG515" s="443"/>
      <c r="BH515" s="443"/>
      <c r="BI515" s="443"/>
      <c r="BJ515" s="443"/>
      <c r="BK515" s="443"/>
      <c r="BL515" s="443"/>
      <c r="BM515" s="443"/>
      <c r="BN515" s="460"/>
      <c r="BO515" s="443"/>
      <c r="BP515" s="443"/>
      <c r="BQ515" s="443"/>
      <c r="BR515" s="443"/>
      <c r="BS515" s="443"/>
      <c r="BT515" s="443"/>
      <c r="BU515" s="443"/>
      <c r="BV515" s="443"/>
      <c r="BW515" s="460"/>
      <c r="BX515" s="443"/>
      <c r="BY515" s="443"/>
      <c r="BZ515" s="443"/>
      <c r="CA515" s="443"/>
      <c r="CB515" s="443"/>
      <c r="CC515" s="443"/>
      <c r="CD515" s="443"/>
      <c r="CE515" s="443"/>
      <c r="CF515" s="460"/>
      <c r="CG515" s="443"/>
      <c r="CH515" s="443"/>
      <c r="CI515" s="443"/>
      <c r="CJ515" s="443"/>
      <c r="CK515" s="443"/>
      <c r="CL515" s="443"/>
      <c r="CM515" s="443"/>
      <c r="CN515" s="443"/>
      <c r="CO515" s="460"/>
      <c r="CP515" s="443"/>
      <c r="CQ515" s="443"/>
      <c r="CR515" s="443"/>
      <c r="CS515" s="443"/>
      <c r="CT515" s="443"/>
      <c r="CU515" s="443"/>
      <c r="CV515" s="443"/>
      <c r="CW515" s="443"/>
      <c r="CX515" s="460"/>
      <c r="CY515" s="443"/>
      <c r="CZ515" s="443"/>
      <c r="DA515" s="443"/>
      <c r="DB515" s="443"/>
      <c r="DC515" s="443"/>
      <c r="DD515" s="443"/>
      <c r="DE515" s="443"/>
      <c r="DF515" s="443"/>
      <c r="DG515" s="460"/>
      <c r="DH515" s="443"/>
      <c r="DI515" s="443"/>
      <c r="DJ515" s="443"/>
      <c r="DK515" s="443"/>
      <c r="DL515" s="443"/>
      <c r="DM515" s="443"/>
      <c r="DN515" s="443"/>
      <c r="DO515" s="443"/>
      <c r="DP515" s="460"/>
      <c r="DQ515" s="443"/>
      <c r="DR515" s="443"/>
      <c r="DS515" s="443"/>
      <c r="DT515" s="443"/>
      <c r="DU515" s="443"/>
      <c r="DV515" s="443"/>
      <c r="DW515" s="443"/>
      <c r="DX515" s="443"/>
      <c r="DY515" s="460"/>
      <c r="DZ515" s="443"/>
      <c r="EA515" s="443"/>
      <c r="EB515" s="443"/>
      <c r="EC515" s="443"/>
      <c r="ED515" s="443"/>
      <c r="EE515" s="443"/>
      <c r="EF515" s="443"/>
      <c r="EG515" s="443"/>
      <c r="EH515" s="460"/>
      <c r="EI515" s="443"/>
      <c r="EJ515" s="443"/>
      <c r="EK515" s="443"/>
      <c r="EL515" s="443"/>
      <c r="EM515" s="443"/>
      <c r="EN515" s="443"/>
      <c r="EO515" s="443"/>
      <c r="EP515" s="443"/>
      <c r="EQ515" s="460"/>
      <c r="ER515" s="443"/>
      <c r="ES515" s="443"/>
      <c r="ET515" s="443"/>
      <c r="EU515" s="443"/>
      <c r="EV515" s="443"/>
      <c r="EW515" s="443"/>
      <c r="EX515" s="443"/>
      <c r="EY515" s="443"/>
      <c r="EZ515" s="460"/>
      <c r="FA515" s="443"/>
      <c r="FB515" s="443"/>
      <c r="FC515" s="443"/>
      <c r="FD515" s="443"/>
      <c r="FE515" s="443"/>
      <c r="FF515" s="443"/>
      <c r="FG515" s="443"/>
      <c r="FH515" s="443"/>
      <c r="FI515" s="460"/>
      <c r="FJ515" s="443"/>
      <c r="FK515" s="443"/>
      <c r="FL515" s="443"/>
      <c r="FM515" s="443"/>
      <c r="FN515" s="443"/>
      <c r="FO515" s="443"/>
      <c r="FP515" s="443"/>
      <c r="FQ515" s="443"/>
      <c r="FR515" s="460"/>
      <c r="FS515" s="443"/>
      <c r="FT515" s="443"/>
      <c r="FU515" s="443"/>
      <c r="FV515" s="443"/>
      <c r="FW515" s="443"/>
      <c r="FX515" s="443"/>
      <c r="FY515" s="443"/>
      <c r="FZ515" s="443"/>
      <c r="GA515" s="460"/>
      <c r="GB515" s="443"/>
      <c r="GC515" s="443"/>
      <c r="GD515" s="443"/>
      <c r="GE515" s="443"/>
      <c r="GF515" s="443"/>
      <c r="GG515" s="443"/>
      <c r="GH515" s="443"/>
      <c r="GI515" s="443"/>
      <c r="GJ515" s="460"/>
      <c r="GK515" s="443"/>
      <c r="GL515" s="443"/>
      <c r="GM515" s="443"/>
      <c r="GN515" s="443"/>
      <c r="GO515" s="443"/>
      <c r="GP515" s="443"/>
      <c r="GQ515" s="443"/>
      <c r="GR515" s="443"/>
      <c r="GS515" s="460"/>
      <c r="GT515" s="443"/>
      <c r="GU515" s="443"/>
      <c r="GV515" s="443"/>
      <c r="GW515" s="443"/>
      <c r="GX515" s="443"/>
      <c r="GY515" s="443"/>
      <c r="GZ515" s="443"/>
      <c r="HA515" s="443"/>
      <c r="HB515" s="460"/>
      <c r="HC515" s="443"/>
      <c r="HD515" s="443"/>
      <c r="HE515" s="443"/>
      <c r="HF515" s="443"/>
      <c r="HG515" s="443"/>
      <c r="HH515" s="443"/>
      <c r="HI515" s="443"/>
      <c r="HJ515" s="443"/>
      <c r="HK515" s="460"/>
      <c r="HL515" s="443"/>
      <c r="HM515" s="443"/>
      <c r="HN515" s="443"/>
      <c r="HO515" s="443"/>
      <c r="HP515" s="443"/>
      <c r="HQ515" s="443"/>
      <c r="HR515" s="443"/>
      <c r="HS515" s="443"/>
      <c r="HT515" s="460"/>
      <c r="HU515" s="443"/>
      <c r="HV515" s="443"/>
      <c r="HW515" s="443"/>
      <c r="HX515" s="443"/>
      <c r="HY515" s="443"/>
      <c r="HZ515" s="443"/>
      <c r="IA515" s="443"/>
      <c r="IB515" s="443"/>
      <c r="IC515" s="460"/>
      <c r="ID515" s="443"/>
      <c r="IE515" s="443"/>
      <c r="IF515" s="443"/>
      <c r="IG515" s="443"/>
      <c r="IH515" s="443"/>
      <c r="II515" s="443"/>
      <c r="IJ515" s="443"/>
      <c r="IK515" s="443"/>
      <c r="IL515" s="460"/>
      <c r="IM515" s="443"/>
      <c r="IN515" s="443"/>
      <c r="IO515" s="443"/>
      <c r="IP515" s="443"/>
      <c r="IQ515" s="443"/>
      <c r="IR515" s="443"/>
      <c r="IS515" s="443"/>
      <c r="IT515" s="443"/>
      <c r="IU515" s="460"/>
      <c r="IV515" s="443"/>
      <c r="IW515" s="443"/>
      <c r="IX515" s="443"/>
      <c r="IY515" s="443"/>
      <c r="IZ515" s="443"/>
      <c r="JA515" s="443"/>
      <c r="JB515" s="443"/>
      <c r="JC515" s="443"/>
      <c r="JD515" s="460"/>
      <c r="JE515" s="443"/>
      <c r="JF515" s="443"/>
      <c r="JG515" s="443"/>
      <c r="JH515" s="443"/>
      <c r="JI515" s="443"/>
      <c r="JJ515" s="443"/>
      <c r="JK515" s="443"/>
      <c r="JL515" s="443"/>
      <c r="JM515" s="460"/>
      <c r="JN515" s="443"/>
      <c r="JO515" s="443"/>
      <c r="JP515" s="443"/>
      <c r="JQ515" s="443"/>
      <c r="JR515" s="443"/>
      <c r="JS515" s="443"/>
      <c r="JT515" s="443"/>
      <c r="JU515" s="443"/>
      <c r="JV515" s="460"/>
      <c r="JW515" s="443"/>
      <c r="JX515" s="443"/>
      <c r="JY515" s="443"/>
      <c r="JZ515" s="443"/>
      <c r="KA515" s="443"/>
      <c r="KB515" s="443"/>
      <c r="KC515" s="443"/>
      <c r="KD515" s="443"/>
      <c r="KE515" s="460"/>
      <c r="KF515" s="443"/>
      <c r="KG515" s="443"/>
      <c r="KH515" s="443"/>
      <c r="KI515" s="443"/>
      <c r="KJ515" s="443"/>
      <c r="KK515" s="443"/>
      <c r="KL515" s="443"/>
      <c r="KM515" s="443"/>
      <c r="KN515" s="460"/>
      <c r="KO515" s="443"/>
      <c r="KP515" s="443"/>
      <c r="KQ515" s="443"/>
      <c r="KR515" s="443"/>
      <c r="KS515" s="443"/>
      <c r="KT515" s="443"/>
      <c r="KU515" s="443"/>
      <c r="KV515" s="443"/>
      <c r="KW515" s="460"/>
      <c r="KX515" s="443"/>
      <c r="KY515" s="443"/>
      <c r="KZ515" s="443"/>
      <c r="LA515" s="443"/>
      <c r="LB515" s="443"/>
      <c r="LC515" s="443"/>
      <c r="LD515" s="443"/>
      <c r="LE515" s="443"/>
      <c r="LF515" s="460"/>
      <c r="LG515" s="443"/>
      <c r="LH515" s="443"/>
      <c r="LI515" s="443"/>
      <c r="LJ515" s="443"/>
      <c r="LK515" s="443"/>
      <c r="LL515" s="443"/>
      <c r="LM515" s="443"/>
      <c r="LN515" s="443"/>
      <c r="LO515" s="460"/>
      <c r="LP515" s="443"/>
      <c r="LQ515" s="443"/>
      <c r="LR515" s="443"/>
      <c r="LS515" s="443"/>
      <c r="LT515" s="443"/>
      <c r="LU515" s="443"/>
      <c r="LV515" s="443"/>
      <c r="LW515" s="443"/>
      <c r="LX515" s="460"/>
      <c r="LY515" s="443"/>
      <c r="LZ515" s="443"/>
      <c r="MA515" s="443"/>
      <c r="MB515" s="443"/>
      <c r="MC515" s="443"/>
      <c r="MD515" s="443"/>
      <c r="ME515" s="443"/>
      <c r="MF515" s="443"/>
      <c r="MG515" s="460"/>
      <c r="MH515" s="443"/>
      <c r="MI515" s="443"/>
      <c r="MJ515" s="443"/>
      <c r="MK515" s="443"/>
      <c r="ML515" s="443"/>
      <c r="MM515" s="443"/>
      <c r="MN515" s="443"/>
      <c r="MO515" s="443"/>
      <c r="MP515" s="460"/>
      <c r="MQ515" s="443"/>
      <c r="MR515" s="443"/>
      <c r="MS515" s="443"/>
      <c r="MT515" s="443"/>
      <c r="MU515" s="443"/>
      <c r="MV515" s="443"/>
      <c r="MW515" s="443"/>
      <c r="MX515" s="443"/>
      <c r="MY515" s="460"/>
      <c r="MZ515" s="443"/>
      <c r="NA515" s="443"/>
      <c r="NB515" s="443"/>
      <c r="NC515" s="443"/>
      <c r="ND515" s="443"/>
      <c r="NE515" s="443"/>
      <c r="NF515" s="443"/>
      <c r="NG515" s="443"/>
      <c r="NH515" s="460"/>
    </row>
    <row r="516" spans="1:372">
      <c r="A516" s="443"/>
      <c r="C516" s="460"/>
      <c r="E516" s="444"/>
      <c r="F516" s="443"/>
      <c r="G516" s="443"/>
      <c r="H516" s="443"/>
      <c r="I516" s="443"/>
      <c r="J516" s="443"/>
      <c r="K516" s="443"/>
      <c r="L516" s="460"/>
      <c r="M516" s="443"/>
      <c r="N516" s="443"/>
      <c r="O516" s="443"/>
      <c r="P516" s="443"/>
      <c r="Q516" s="443"/>
      <c r="R516" s="443"/>
      <c r="S516" s="443"/>
      <c r="T516" s="443"/>
      <c r="U516" s="460"/>
      <c r="V516" s="443"/>
      <c r="W516" s="443"/>
      <c r="X516" s="443"/>
      <c r="Y516" s="443"/>
      <c r="Z516" s="443"/>
      <c r="AA516" s="443"/>
      <c r="AB516" s="443"/>
      <c r="AC516" s="443"/>
      <c r="AD516" s="460"/>
      <c r="AE516" s="443"/>
      <c r="AF516" s="443"/>
      <c r="AG516" s="443"/>
      <c r="AH516" s="443"/>
      <c r="AI516" s="443"/>
      <c r="AJ516" s="443"/>
      <c r="AK516" s="443"/>
      <c r="AL516" s="443"/>
      <c r="AM516" s="460"/>
      <c r="AN516" s="443"/>
      <c r="AO516" s="443"/>
      <c r="AP516" s="443"/>
      <c r="AQ516" s="443"/>
      <c r="AR516" s="443"/>
      <c r="AS516" s="443"/>
      <c r="AT516" s="443"/>
      <c r="AU516" s="443"/>
      <c r="AV516" s="460"/>
      <c r="AW516" s="446"/>
      <c r="AX516" s="24"/>
      <c r="AY516" s="668"/>
      <c r="AZ516" s="24"/>
      <c r="BB516" s="443"/>
      <c r="BC516" s="24"/>
      <c r="BD516" s="443"/>
      <c r="BE516" s="460"/>
      <c r="BF516" s="443"/>
      <c r="BG516" s="443"/>
      <c r="BH516" s="443"/>
      <c r="BI516" s="443"/>
      <c r="BJ516" s="443"/>
      <c r="BK516" s="443"/>
      <c r="BL516" s="443"/>
      <c r="BM516" s="443"/>
      <c r="BN516" s="460"/>
      <c r="BO516" s="443"/>
      <c r="BP516" s="443"/>
      <c r="BQ516" s="443"/>
      <c r="BR516" s="443"/>
      <c r="BS516" s="443"/>
      <c r="BT516" s="443"/>
      <c r="BU516" s="443"/>
      <c r="BV516" s="443"/>
      <c r="BW516" s="460"/>
      <c r="BX516" s="443"/>
      <c r="BY516" s="443"/>
      <c r="BZ516" s="443"/>
      <c r="CA516" s="443"/>
      <c r="CB516" s="443"/>
      <c r="CC516" s="443"/>
      <c r="CD516" s="443"/>
      <c r="CE516" s="443"/>
      <c r="CF516" s="460"/>
      <c r="CG516" s="443"/>
      <c r="CH516" s="443"/>
      <c r="CI516" s="443"/>
      <c r="CJ516" s="443"/>
      <c r="CK516" s="443"/>
      <c r="CL516" s="443"/>
      <c r="CM516" s="443"/>
      <c r="CN516" s="443"/>
      <c r="CO516" s="460"/>
      <c r="CP516" s="443"/>
      <c r="CQ516" s="443"/>
      <c r="CR516" s="443"/>
      <c r="CS516" s="443"/>
      <c r="CT516" s="443"/>
      <c r="CU516" s="443"/>
      <c r="CV516" s="443"/>
      <c r="CW516" s="443"/>
      <c r="CX516" s="460"/>
      <c r="CY516" s="443"/>
      <c r="CZ516" s="443"/>
      <c r="DA516" s="443"/>
      <c r="DB516" s="443"/>
      <c r="DC516" s="443"/>
      <c r="DD516" s="443"/>
      <c r="DE516" s="443"/>
      <c r="DF516" s="443"/>
      <c r="DG516" s="460"/>
      <c r="DH516" s="443"/>
      <c r="DI516" s="443"/>
      <c r="DJ516" s="443"/>
      <c r="DK516" s="443"/>
      <c r="DL516" s="443"/>
      <c r="DM516" s="443"/>
      <c r="DN516" s="443"/>
      <c r="DO516" s="443"/>
      <c r="DP516" s="460"/>
      <c r="DQ516" s="443"/>
      <c r="DR516" s="443"/>
      <c r="DS516" s="443"/>
      <c r="DT516" s="443"/>
      <c r="DU516" s="443"/>
      <c r="DV516" s="443"/>
      <c r="DW516" s="443"/>
      <c r="DX516" s="443"/>
      <c r="DY516" s="460"/>
      <c r="DZ516" s="443"/>
      <c r="EA516" s="443"/>
      <c r="EB516" s="443"/>
      <c r="EC516" s="443"/>
      <c r="ED516" s="443"/>
      <c r="EE516" s="443"/>
      <c r="EF516" s="443"/>
      <c r="EG516" s="443"/>
      <c r="EH516" s="460"/>
      <c r="EI516" s="443"/>
      <c r="EJ516" s="443"/>
      <c r="EK516" s="443"/>
      <c r="EL516" s="443"/>
      <c r="EM516" s="443"/>
      <c r="EN516" s="443"/>
      <c r="EO516" s="443"/>
      <c r="EP516" s="443"/>
      <c r="EQ516" s="460"/>
      <c r="ER516" s="443"/>
      <c r="ES516" s="443"/>
      <c r="ET516" s="443"/>
      <c r="EU516" s="443"/>
      <c r="EV516" s="443"/>
      <c r="EW516" s="443"/>
      <c r="EX516" s="443"/>
      <c r="EY516" s="443"/>
      <c r="EZ516" s="460"/>
      <c r="FA516" s="443"/>
      <c r="FB516" s="443"/>
      <c r="FC516" s="443"/>
      <c r="FD516" s="443"/>
      <c r="FE516" s="443"/>
      <c r="FF516" s="443"/>
      <c r="FG516" s="443"/>
      <c r="FH516" s="443"/>
      <c r="FI516" s="460"/>
      <c r="FJ516" s="443"/>
      <c r="FK516" s="443"/>
      <c r="FL516" s="443"/>
      <c r="FM516" s="443"/>
      <c r="FN516" s="443"/>
      <c r="FO516" s="443"/>
      <c r="FP516" s="443"/>
      <c r="FQ516" s="443"/>
      <c r="FR516" s="460"/>
      <c r="FS516" s="443"/>
      <c r="FT516" s="443"/>
      <c r="FU516" s="443"/>
      <c r="FV516" s="443"/>
      <c r="FW516" s="443"/>
      <c r="FX516" s="443"/>
      <c r="FY516" s="443"/>
      <c r="FZ516" s="443"/>
      <c r="GA516" s="460"/>
      <c r="GB516" s="443"/>
      <c r="GC516" s="443"/>
      <c r="GD516" s="443"/>
      <c r="GE516" s="443"/>
      <c r="GF516" s="443"/>
      <c r="GG516" s="443"/>
      <c r="GH516" s="443"/>
      <c r="GI516" s="443"/>
      <c r="GJ516" s="460"/>
      <c r="GK516" s="443"/>
      <c r="GL516" s="443"/>
      <c r="GM516" s="443"/>
      <c r="GN516" s="443"/>
      <c r="GO516" s="443"/>
      <c r="GP516" s="443"/>
      <c r="GQ516" s="443"/>
      <c r="GR516" s="443"/>
      <c r="GS516" s="460"/>
      <c r="GT516" s="443"/>
      <c r="GU516" s="443"/>
      <c r="GV516" s="443"/>
      <c r="GW516" s="443"/>
      <c r="GX516" s="443"/>
      <c r="GY516" s="443"/>
      <c r="GZ516" s="443"/>
      <c r="HA516" s="443"/>
      <c r="HB516" s="460"/>
      <c r="HC516" s="443"/>
      <c r="HD516" s="443"/>
      <c r="HE516" s="443"/>
      <c r="HF516" s="443"/>
      <c r="HG516" s="443"/>
      <c r="HH516" s="443"/>
      <c r="HI516" s="443"/>
      <c r="HJ516" s="443"/>
      <c r="HK516" s="460"/>
      <c r="HL516" s="443"/>
      <c r="HM516" s="443"/>
      <c r="HN516" s="443"/>
      <c r="HO516" s="443"/>
      <c r="HP516" s="443"/>
      <c r="HQ516" s="443"/>
      <c r="HR516" s="443"/>
      <c r="HS516" s="443"/>
      <c r="HT516" s="460"/>
      <c r="HU516" s="443"/>
      <c r="HV516" s="443"/>
      <c r="HW516" s="443"/>
      <c r="HX516" s="443"/>
      <c r="HY516" s="443"/>
      <c r="HZ516" s="443"/>
      <c r="IA516" s="443"/>
      <c r="IB516" s="443"/>
      <c r="IC516" s="460"/>
      <c r="ID516" s="443"/>
      <c r="IE516" s="443"/>
      <c r="IF516" s="443"/>
      <c r="IG516" s="443"/>
      <c r="IH516" s="443"/>
      <c r="II516" s="443"/>
      <c r="IJ516" s="443"/>
      <c r="IK516" s="443"/>
      <c r="IL516" s="460"/>
      <c r="IM516" s="443"/>
      <c r="IN516" s="443"/>
      <c r="IO516" s="443"/>
      <c r="IP516" s="443"/>
      <c r="IQ516" s="443"/>
      <c r="IR516" s="443"/>
      <c r="IS516" s="443"/>
      <c r="IT516" s="443"/>
      <c r="IU516" s="460"/>
      <c r="IV516" s="443"/>
      <c r="IW516" s="443"/>
      <c r="IX516" s="443"/>
      <c r="IY516" s="443"/>
      <c r="IZ516" s="443"/>
      <c r="JA516" s="443"/>
      <c r="JB516" s="443"/>
      <c r="JC516" s="443"/>
      <c r="JD516" s="460"/>
      <c r="JE516" s="443"/>
      <c r="JF516" s="443"/>
      <c r="JG516" s="443"/>
      <c r="JH516" s="443"/>
      <c r="JI516" s="443"/>
      <c r="JJ516" s="443"/>
      <c r="JK516" s="443"/>
      <c r="JL516" s="443"/>
      <c r="JM516" s="460"/>
      <c r="JN516" s="443"/>
      <c r="JO516" s="443"/>
      <c r="JP516" s="443"/>
      <c r="JQ516" s="443"/>
      <c r="JR516" s="443"/>
      <c r="JS516" s="443"/>
      <c r="JT516" s="443"/>
      <c r="JU516" s="443"/>
      <c r="JV516" s="460"/>
      <c r="JW516" s="443"/>
      <c r="JX516" s="443"/>
      <c r="JY516" s="443"/>
      <c r="JZ516" s="443"/>
      <c r="KA516" s="443"/>
      <c r="KB516" s="443"/>
      <c r="KC516" s="443"/>
      <c r="KD516" s="443"/>
      <c r="KE516" s="460"/>
      <c r="KF516" s="443"/>
      <c r="KG516" s="443"/>
      <c r="KH516" s="443"/>
      <c r="KI516" s="443"/>
      <c r="KJ516" s="443"/>
      <c r="KK516" s="443"/>
      <c r="KL516" s="443"/>
      <c r="KM516" s="443"/>
      <c r="KN516" s="460"/>
      <c r="KO516" s="443"/>
      <c r="KP516" s="443"/>
      <c r="KQ516" s="443"/>
      <c r="KR516" s="443"/>
      <c r="KS516" s="443"/>
      <c r="KT516" s="443"/>
      <c r="KU516" s="443"/>
      <c r="KV516" s="443"/>
      <c r="KW516" s="460"/>
      <c r="KX516" s="443"/>
      <c r="KY516" s="443"/>
      <c r="KZ516" s="443"/>
      <c r="LA516" s="443"/>
      <c r="LB516" s="443"/>
      <c r="LC516" s="443"/>
      <c r="LD516" s="443"/>
      <c r="LE516" s="443"/>
      <c r="LF516" s="460"/>
      <c r="LG516" s="443"/>
      <c r="LH516" s="443"/>
      <c r="LI516" s="443"/>
      <c r="LJ516" s="443"/>
      <c r="LK516" s="443"/>
      <c r="LL516" s="443"/>
      <c r="LM516" s="443"/>
      <c r="LN516" s="443"/>
      <c r="LO516" s="460"/>
      <c r="LP516" s="443"/>
      <c r="LQ516" s="443"/>
      <c r="LR516" s="443"/>
      <c r="LS516" s="443"/>
      <c r="LT516" s="443"/>
      <c r="LU516" s="443"/>
      <c r="LV516" s="443"/>
      <c r="LW516" s="443"/>
      <c r="LX516" s="460"/>
      <c r="LY516" s="443"/>
      <c r="LZ516" s="443"/>
      <c r="MA516" s="443"/>
      <c r="MB516" s="443"/>
      <c r="MC516" s="443"/>
      <c r="MD516" s="443"/>
      <c r="ME516" s="443"/>
      <c r="MF516" s="443"/>
      <c r="MG516" s="460"/>
      <c r="MH516" s="443"/>
      <c r="MI516" s="443"/>
      <c r="MJ516" s="443"/>
      <c r="MK516" s="443"/>
      <c r="ML516" s="443"/>
      <c r="MM516" s="443"/>
      <c r="MN516" s="443"/>
      <c r="MO516" s="443"/>
      <c r="MP516" s="460"/>
      <c r="MQ516" s="443"/>
      <c r="MR516" s="443"/>
      <c r="MS516" s="443"/>
      <c r="MT516" s="443"/>
      <c r="MU516" s="443"/>
      <c r="MV516" s="443"/>
      <c r="MW516" s="443"/>
      <c r="MX516" s="443"/>
      <c r="MY516" s="460"/>
      <c r="MZ516" s="443"/>
      <c r="NA516" s="443"/>
      <c r="NB516" s="443"/>
      <c r="NC516" s="443"/>
      <c r="ND516" s="443"/>
      <c r="NE516" s="443"/>
      <c r="NF516" s="443"/>
      <c r="NG516" s="443"/>
      <c r="NH516" s="460"/>
    </row>
    <row r="517" spans="1:372">
      <c r="A517" s="443"/>
      <c r="C517" s="460"/>
      <c r="E517" s="444"/>
      <c r="F517" s="443"/>
      <c r="G517" s="443"/>
      <c r="H517" s="443"/>
      <c r="I517" s="443"/>
      <c r="J517" s="443"/>
      <c r="K517" s="443"/>
      <c r="L517" s="460"/>
      <c r="M517" s="443"/>
      <c r="N517" s="443"/>
      <c r="O517" s="443"/>
      <c r="P517" s="443"/>
      <c r="Q517" s="443"/>
      <c r="R517" s="443"/>
      <c r="S517" s="443"/>
      <c r="T517" s="443"/>
      <c r="U517" s="460"/>
      <c r="V517" s="443"/>
      <c r="W517" s="443"/>
      <c r="X517" s="443"/>
      <c r="Y517" s="443"/>
      <c r="Z517" s="443"/>
      <c r="AA517" s="443"/>
      <c r="AB517" s="443"/>
      <c r="AC517" s="443"/>
      <c r="AD517" s="460"/>
      <c r="AE517" s="443"/>
      <c r="AF517" s="443"/>
      <c r="AG517" s="443"/>
      <c r="AH517" s="443"/>
      <c r="AI517" s="443"/>
      <c r="AJ517" s="443"/>
      <c r="AK517" s="443"/>
      <c r="AL517" s="443"/>
      <c r="AM517" s="460"/>
      <c r="AN517" s="443"/>
      <c r="AO517" s="443"/>
      <c r="AP517" s="443"/>
      <c r="AQ517" s="443"/>
      <c r="AR517" s="443"/>
      <c r="AS517" s="443"/>
      <c r="AT517" s="443"/>
      <c r="AU517" s="443"/>
      <c r="AV517" s="460"/>
      <c r="AW517" s="446"/>
      <c r="AX517" s="24"/>
      <c r="AY517" s="668"/>
      <c r="AZ517" s="24"/>
      <c r="BB517" s="443"/>
      <c r="BC517" s="24"/>
      <c r="BD517" s="443"/>
      <c r="BE517" s="460"/>
      <c r="BF517" s="443"/>
      <c r="BG517" s="443"/>
      <c r="BH517" s="443"/>
      <c r="BI517" s="443"/>
      <c r="BJ517" s="443"/>
      <c r="BK517" s="443"/>
      <c r="BL517" s="443"/>
      <c r="BM517" s="443"/>
      <c r="BN517" s="460"/>
      <c r="BO517" s="443"/>
      <c r="BP517" s="443"/>
      <c r="BQ517" s="443"/>
      <c r="BR517" s="443"/>
      <c r="BS517" s="443"/>
      <c r="BT517" s="443"/>
      <c r="BU517" s="443"/>
      <c r="BV517" s="443"/>
      <c r="BW517" s="460"/>
      <c r="BX517" s="443"/>
      <c r="BY517" s="443"/>
      <c r="BZ517" s="443"/>
      <c r="CA517" s="443"/>
      <c r="CB517" s="443"/>
      <c r="CC517" s="443"/>
      <c r="CD517" s="443"/>
      <c r="CE517" s="443"/>
      <c r="CF517" s="460"/>
      <c r="CG517" s="443"/>
      <c r="CH517" s="443"/>
      <c r="CI517" s="443"/>
      <c r="CJ517" s="443"/>
      <c r="CK517" s="443"/>
      <c r="CL517" s="443"/>
      <c r="CM517" s="443"/>
      <c r="CN517" s="443"/>
      <c r="CO517" s="460"/>
      <c r="CP517" s="443"/>
      <c r="CQ517" s="443"/>
      <c r="CR517" s="443"/>
      <c r="CS517" s="443"/>
      <c r="CT517" s="443"/>
      <c r="CU517" s="443"/>
      <c r="CV517" s="443"/>
      <c r="CW517" s="443"/>
      <c r="CX517" s="460"/>
      <c r="CY517" s="443"/>
      <c r="CZ517" s="443"/>
      <c r="DA517" s="443"/>
      <c r="DB517" s="443"/>
      <c r="DC517" s="443"/>
      <c r="DD517" s="443"/>
      <c r="DE517" s="443"/>
      <c r="DF517" s="443"/>
      <c r="DG517" s="460"/>
      <c r="DH517" s="443"/>
      <c r="DI517" s="443"/>
      <c r="DJ517" s="443"/>
      <c r="DK517" s="443"/>
      <c r="DL517" s="443"/>
      <c r="DM517" s="443"/>
      <c r="DN517" s="443"/>
      <c r="DO517" s="443"/>
      <c r="DP517" s="460"/>
      <c r="DQ517" s="443"/>
      <c r="DR517" s="443"/>
      <c r="DS517" s="443"/>
      <c r="DT517" s="443"/>
      <c r="DU517" s="443"/>
      <c r="DV517" s="443"/>
      <c r="DW517" s="443"/>
      <c r="DX517" s="443"/>
      <c r="DY517" s="460"/>
      <c r="DZ517" s="443"/>
      <c r="EA517" s="443"/>
      <c r="EB517" s="443"/>
      <c r="EC517" s="443"/>
      <c r="ED517" s="443"/>
      <c r="EE517" s="443"/>
      <c r="EF517" s="443"/>
      <c r="EG517" s="443"/>
      <c r="EH517" s="460"/>
      <c r="EI517" s="443"/>
      <c r="EJ517" s="443"/>
      <c r="EK517" s="443"/>
      <c r="EL517" s="443"/>
      <c r="EM517" s="443"/>
      <c r="EN517" s="443"/>
      <c r="EO517" s="443"/>
      <c r="EP517" s="443"/>
      <c r="EQ517" s="460"/>
      <c r="ER517" s="443"/>
      <c r="ES517" s="443"/>
      <c r="ET517" s="443"/>
      <c r="EU517" s="443"/>
      <c r="EV517" s="443"/>
      <c r="EW517" s="443"/>
      <c r="EX517" s="443"/>
      <c r="EY517" s="443"/>
      <c r="EZ517" s="460"/>
      <c r="FA517" s="443"/>
      <c r="FB517" s="443"/>
      <c r="FC517" s="443"/>
      <c r="FD517" s="443"/>
      <c r="FE517" s="443"/>
      <c r="FF517" s="443"/>
      <c r="FG517" s="443"/>
      <c r="FH517" s="443"/>
      <c r="FI517" s="460"/>
      <c r="FJ517" s="443"/>
      <c r="FK517" s="443"/>
      <c r="FL517" s="443"/>
      <c r="FM517" s="443"/>
      <c r="FN517" s="443"/>
      <c r="FO517" s="443"/>
      <c r="FP517" s="443"/>
      <c r="FQ517" s="443"/>
      <c r="FR517" s="460"/>
      <c r="FS517" s="443"/>
      <c r="FT517" s="443"/>
      <c r="FU517" s="443"/>
      <c r="FV517" s="443"/>
      <c r="FW517" s="443"/>
      <c r="FX517" s="443"/>
      <c r="FY517" s="443"/>
      <c r="FZ517" s="443"/>
      <c r="GA517" s="460"/>
      <c r="GB517" s="443"/>
      <c r="GC517" s="443"/>
      <c r="GD517" s="443"/>
      <c r="GE517" s="443"/>
      <c r="GF517" s="443"/>
      <c r="GG517" s="443"/>
      <c r="GH517" s="443"/>
      <c r="GI517" s="443"/>
      <c r="GJ517" s="460"/>
      <c r="GK517" s="443"/>
      <c r="GL517" s="443"/>
      <c r="GM517" s="443"/>
      <c r="GN517" s="443"/>
      <c r="GO517" s="443"/>
      <c r="GP517" s="443"/>
      <c r="GQ517" s="443"/>
      <c r="GR517" s="443"/>
      <c r="GS517" s="460"/>
      <c r="GT517" s="443"/>
      <c r="GU517" s="443"/>
      <c r="GV517" s="443"/>
      <c r="GW517" s="443"/>
      <c r="GX517" s="443"/>
      <c r="GY517" s="443"/>
      <c r="GZ517" s="443"/>
      <c r="HA517" s="443"/>
      <c r="HB517" s="460"/>
      <c r="HC517" s="443"/>
      <c r="HD517" s="443"/>
      <c r="HE517" s="443"/>
      <c r="HF517" s="443"/>
      <c r="HG517" s="443"/>
      <c r="HH517" s="443"/>
      <c r="HI517" s="443"/>
      <c r="HJ517" s="443"/>
      <c r="HK517" s="460"/>
      <c r="HL517" s="443"/>
      <c r="HM517" s="443"/>
      <c r="HN517" s="443"/>
      <c r="HO517" s="443"/>
      <c r="HP517" s="443"/>
      <c r="HQ517" s="443"/>
      <c r="HR517" s="443"/>
      <c r="HS517" s="443"/>
      <c r="HT517" s="460"/>
      <c r="HU517" s="443"/>
      <c r="HV517" s="443"/>
      <c r="HW517" s="443"/>
      <c r="HX517" s="443"/>
      <c r="HY517" s="443"/>
      <c r="HZ517" s="443"/>
      <c r="IA517" s="443"/>
      <c r="IB517" s="443"/>
      <c r="IC517" s="460"/>
      <c r="ID517" s="443"/>
      <c r="IE517" s="443"/>
      <c r="IF517" s="443"/>
      <c r="IG517" s="443"/>
      <c r="IH517" s="443"/>
      <c r="II517" s="443"/>
      <c r="IJ517" s="443"/>
      <c r="IK517" s="443"/>
      <c r="IL517" s="460"/>
      <c r="IM517" s="443"/>
      <c r="IN517" s="443"/>
      <c r="IO517" s="443"/>
      <c r="IP517" s="443"/>
      <c r="IQ517" s="443"/>
      <c r="IR517" s="443"/>
      <c r="IS517" s="443"/>
      <c r="IT517" s="443"/>
      <c r="IU517" s="460"/>
      <c r="IV517" s="443"/>
      <c r="IW517" s="443"/>
      <c r="IX517" s="443"/>
      <c r="IY517" s="443"/>
      <c r="IZ517" s="443"/>
      <c r="JA517" s="443"/>
      <c r="JB517" s="443"/>
      <c r="JC517" s="443"/>
      <c r="JD517" s="460"/>
      <c r="JE517" s="443"/>
      <c r="JF517" s="443"/>
      <c r="JG517" s="443"/>
      <c r="JH517" s="443"/>
      <c r="JI517" s="443"/>
      <c r="JJ517" s="443"/>
      <c r="JK517" s="443"/>
      <c r="JL517" s="443"/>
      <c r="JM517" s="460"/>
      <c r="JN517" s="443"/>
      <c r="JO517" s="443"/>
      <c r="JP517" s="443"/>
      <c r="JQ517" s="443"/>
      <c r="JR517" s="443"/>
      <c r="JS517" s="443"/>
      <c r="JT517" s="443"/>
      <c r="JU517" s="443"/>
      <c r="JV517" s="460"/>
      <c r="JW517" s="443"/>
      <c r="JX517" s="443"/>
      <c r="JY517" s="443"/>
      <c r="JZ517" s="443"/>
      <c r="KA517" s="443"/>
      <c r="KB517" s="443"/>
      <c r="KC517" s="443"/>
      <c r="KD517" s="443"/>
      <c r="KE517" s="460"/>
      <c r="KF517" s="443"/>
      <c r="KG517" s="443"/>
      <c r="KH517" s="443"/>
      <c r="KI517" s="443"/>
      <c r="KJ517" s="443"/>
      <c r="KK517" s="443"/>
      <c r="KL517" s="443"/>
      <c r="KM517" s="443"/>
      <c r="KN517" s="460"/>
      <c r="KO517" s="443"/>
      <c r="KP517" s="443"/>
      <c r="KQ517" s="443"/>
      <c r="KR517" s="443"/>
      <c r="KS517" s="443"/>
      <c r="KT517" s="443"/>
      <c r="KU517" s="443"/>
      <c r="KV517" s="443"/>
      <c r="KW517" s="460"/>
      <c r="KX517" s="443"/>
      <c r="KY517" s="443"/>
      <c r="KZ517" s="443"/>
      <c r="LA517" s="443"/>
      <c r="LB517" s="443"/>
      <c r="LC517" s="443"/>
      <c r="LD517" s="443"/>
      <c r="LE517" s="443"/>
      <c r="LF517" s="460"/>
      <c r="LG517" s="443"/>
      <c r="LH517" s="443"/>
      <c r="LI517" s="443"/>
      <c r="LJ517" s="443"/>
      <c r="LK517" s="443"/>
      <c r="LL517" s="443"/>
      <c r="LM517" s="443"/>
      <c r="LN517" s="443"/>
      <c r="LO517" s="460"/>
      <c r="LP517" s="443"/>
      <c r="LQ517" s="443"/>
      <c r="LR517" s="443"/>
      <c r="LS517" s="443"/>
      <c r="LT517" s="443"/>
      <c r="LU517" s="443"/>
      <c r="LV517" s="443"/>
      <c r="LW517" s="443"/>
      <c r="LX517" s="460"/>
      <c r="LY517" s="443"/>
      <c r="LZ517" s="443"/>
      <c r="MA517" s="443"/>
      <c r="MB517" s="443"/>
      <c r="MC517" s="443"/>
      <c r="MD517" s="443"/>
      <c r="ME517" s="443"/>
      <c r="MF517" s="443"/>
      <c r="MG517" s="460"/>
      <c r="MH517" s="443"/>
      <c r="MI517" s="443"/>
      <c r="MJ517" s="443"/>
      <c r="MK517" s="443"/>
      <c r="ML517" s="443"/>
      <c r="MM517" s="443"/>
      <c r="MN517" s="443"/>
      <c r="MO517" s="443"/>
      <c r="MP517" s="460"/>
      <c r="MQ517" s="443"/>
      <c r="MR517" s="443"/>
      <c r="MS517" s="443"/>
      <c r="MT517" s="443"/>
      <c r="MU517" s="443"/>
      <c r="MV517" s="443"/>
      <c r="MW517" s="443"/>
      <c r="MX517" s="443"/>
      <c r="MY517" s="460"/>
      <c r="MZ517" s="443"/>
      <c r="NA517" s="443"/>
      <c r="NB517" s="443"/>
      <c r="NC517" s="443"/>
      <c r="ND517" s="443"/>
      <c r="NE517" s="443"/>
      <c r="NF517" s="443"/>
      <c r="NG517" s="443"/>
      <c r="NH517" s="460"/>
    </row>
    <row r="518" spans="1:372">
      <c r="A518" s="443"/>
      <c r="C518" s="460"/>
      <c r="E518" s="444"/>
      <c r="F518" s="443"/>
      <c r="G518" s="443"/>
      <c r="H518" s="443"/>
      <c r="I518" s="443"/>
      <c r="J518" s="443"/>
      <c r="K518" s="443"/>
      <c r="L518" s="460"/>
      <c r="M518" s="443"/>
      <c r="N518" s="443"/>
      <c r="O518" s="443"/>
      <c r="P518" s="443"/>
      <c r="Q518" s="443"/>
      <c r="R518" s="443"/>
      <c r="S518" s="443"/>
      <c r="T518" s="443"/>
      <c r="U518" s="460"/>
      <c r="V518" s="443"/>
      <c r="W518" s="443"/>
      <c r="X518" s="443"/>
      <c r="Y518" s="443"/>
      <c r="Z518" s="443"/>
      <c r="AA518" s="443"/>
      <c r="AB518" s="443"/>
      <c r="AC518" s="443"/>
      <c r="AD518" s="460"/>
      <c r="AE518" s="443"/>
      <c r="AF518" s="443"/>
      <c r="AG518" s="443"/>
      <c r="AH518" s="443"/>
      <c r="AI518" s="443"/>
      <c r="AJ518" s="443"/>
      <c r="AK518" s="443"/>
      <c r="AL518" s="443"/>
      <c r="AM518" s="460"/>
      <c r="AN518" s="443"/>
      <c r="AO518" s="443"/>
      <c r="AP518" s="443"/>
      <c r="AQ518" s="443"/>
      <c r="AR518" s="443"/>
      <c r="AS518" s="443"/>
      <c r="AT518" s="443"/>
      <c r="AU518" s="443"/>
      <c r="AV518" s="460"/>
      <c r="AW518" s="274"/>
      <c r="AX518" s="24"/>
      <c r="AY518" s="668"/>
      <c r="AZ518" s="24"/>
      <c r="BB518" s="443"/>
      <c r="BC518" s="24"/>
      <c r="BD518" s="443"/>
      <c r="BE518" s="460"/>
      <c r="BF518" s="443"/>
      <c r="BG518" s="443"/>
      <c r="BH518" s="443"/>
      <c r="BI518" s="443"/>
      <c r="BJ518" s="443"/>
      <c r="BK518" s="443"/>
      <c r="BL518" s="443"/>
      <c r="BM518" s="443"/>
      <c r="BN518" s="460"/>
      <c r="BO518" s="443"/>
      <c r="BP518" s="443"/>
      <c r="BQ518" s="443"/>
      <c r="BR518" s="443"/>
      <c r="BS518" s="443"/>
      <c r="BT518" s="443"/>
      <c r="BU518" s="443"/>
      <c r="BV518" s="443"/>
      <c r="BW518" s="460"/>
      <c r="BX518" s="443"/>
      <c r="BY518" s="443"/>
      <c r="BZ518" s="443"/>
      <c r="CA518" s="443"/>
      <c r="CB518" s="443"/>
      <c r="CC518" s="443"/>
      <c r="CD518" s="443"/>
      <c r="CE518" s="443"/>
      <c r="CF518" s="460"/>
      <c r="CG518" s="443"/>
      <c r="CH518" s="443"/>
      <c r="CI518" s="443"/>
      <c r="CJ518" s="443"/>
      <c r="CK518" s="443"/>
      <c r="CL518" s="443"/>
      <c r="CM518" s="443"/>
      <c r="CN518" s="443"/>
      <c r="CO518" s="460"/>
      <c r="CP518" s="443"/>
      <c r="CQ518" s="443"/>
      <c r="CR518" s="443"/>
      <c r="CS518" s="443"/>
      <c r="CT518" s="443"/>
      <c r="CU518" s="443"/>
      <c r="CV518" s="443"/>
      <c r="CW518" s="443"/>
      <c r="CX518" s="460"/>
      <c r="CY518" s="443"/>
      <c r="CZ518" s="443"/>
      <c r="DA518" s="443"/>
      <c r="DB518" s="443"/>
      <c r="DC518" s="443"/>
      <c r="DD518" s="443"/>
      <c r="DE518" s="443"/>
      <c r="DF518" s="443"/>
      <c r="DG518" s="460"/>
      <c r="DH518" s="443"/>
      <c r="DI518" s="443"/>
      <c r="DJ518" s="443"/>
      <c r="DK518" s="443"/>
      <c r="DL518" s="443"/>
      <c r="DM518" s="443"/>
      <c r="DN518" s="443"/>
      <c r="DO518" s="443"/>
      <c r="DP518" s="460"/>
      <c r="DQ518" s="443"/>
      <c r="DR518" s="443"/>
      <c r="DS518" s="443"/>
      <c r="DT518" s="443"/>
      <c r="DU518" s="443"/>
      <c r="DV518" s="443"/>
      <c r="DW518" s="443"/>
      <c r="DX518" s="443"/>
      <c r="DY518" s="460"/>
      <c r="DZ518" s="443"/>
      <c r="EA518" s="443"/>
      <c r="EB518" s="443"/>
      <c r="EC518" s="443"/>
      <c r="ED518" s="443"/>
      <c r="EE518" s="443"/>
      <c r="EF518" s="443"/>
      <c r="EG518" s="443"/>
      <c r="EH518" s="460"/>
      <c r="EI518" s="443"/>
      <c r="EJ518" s="443"/>
      <c r="EK518" s="443"/>
      <c r="EL518" s="443"/>
      <c r="EM518" s="443"/>
      <c r="EN518" s="443"/>
      <c r="EO518" s="443"/>
      <c r="EP518" s="443"/>
      <c r="EQ518" s="460"/>
      <c r="ER518" s="443"/>
      <c r="ES518" s="443"/>
      <c r="ET518" s="443"/>
      <c r="EU518" s="443"/>
      <c r="EV518" s="443"/>
      <c r="EW518" s="443"/>
      <c r="EX518" s="443"/>
      <c r="EY518" s="443"/>
      <c r="EZ518" s="460"/>
      <c r="FA518" s="443"/>
      <c r="FB518" s="443"/>
      <c r="FC518" s="443"/>
      <c r="FD518" s="443"/>
      <c r="FE518" s="443"/>
      <c r="FF518" s="443"/>
      <c r="FG518" s="443"/>
      <c r="FH518" s="443"/>
      <c r="FI518" s="460"/>
      <c r="FJ518" s="443"/>
      <c r="FK518" s="443"/>
      <c r="FL518" s="443"/>
      <c r="FM518" s="443"/>
      <c r="FN518" s="443"/>
      <c r="FO518" s="443"/>
      <c r="FP518" s="443"/>
      <c r="FQ518" s="443"/>
      <c r="FR518" s="460"/>
      <c r="FS518" s="443"/>
      <c r="FT518" s="443"/>
      <c r="FU518" s="443"/>
      <c r="FV518" s="443"/>
      <c r="FW518" s="443"/>
      <c r="FX518" s="443"/>
      <c r="FY518" s="443"/>
      <c r="FZ518" s="443"/>
      <c r="GA518" s="460"/>
      <c r="GB518" s="443"/>
      <c r="GC518" s="443"/>
      <c r="GD518" s="443"/>
      <c r="GE518" s="443"/>
      <c r="GF518" s="443"/>
      <c r="GG518" s="443"/>
      <c r="GH518" s="443"/>
      <c r="GI518" s="443"/>
      <c r="GJ518" s="460"/>
      <c r="GK518" s="443"/>
      <c r="GL518" s="443"/>
      <c r="GM518" s="443"/>
      <c r="GN518" s="443"/>
      <c r="GO518" s="443"/>
      <c r="GP518" s="443"/>
      <c r="GQ518" s="443"/>
      <c r="GR518" s="443"/>
      <c r="GS518" s="460"/>
      <c r="GT518" s="443"/>
      <c r="GU518" s="443"/>
      <c r="GV518" s="443"/>
      <c r="GW518" s="443"/>
      <c r="GX518" s="443"/>
      <c r="GY518" s="443"/>
      <c r="GZ518" s="443"/>
      <c r="HA518" s="443"/>
      <c r="HB518" s="460"/>
      <c r="HC518" s="443"/>
      <c r="HD518" s="443"/>
      <c r="HE518" s="443"/>
      <c r="HF518" s="443"/>
      <c r="HG518" s="443"/>
      <c r="HH518" s="443"/>
      <c r="HI518" s="443"/>
      <c r="HJ518" s="443"/>
      <c r="HK518" s="460"/>
      <c r="HL518" s="443"/>
      <c r="HM518" s="443"/>
      <c r="HN518" s="443"/>
      <c r="HO518" s="443"/>
      <c r="HP518" s="443"/>
      <c r="HQ518" s="443"/>
      <c r="HR518" s="443"/>
      <c r="HS518" s="443"/>
      <c r="HT518" s="460"/>
      <c r="HU518" s="443"/>
      <c r="HV518" s="443"/>
      <c r="HW518" s="443"/>
      <c r="HX518" s="443"/>
      <c r="HY518" s="443"/>
      <c r="HZ518" s="443"/>
      <c r="IA518" s="443"/>
      <c r="IB518" s="443"/>
      <c r="IC518" s="460"/>
      <c r="ID518" s="443"/>
      <c r="IE518" s="443"/>
      <c r="IF518" s="443"/>
      <c r="IG518" s="443"/>
      <c r="IH518" s="443"/>
      <c r="II518" s="443"/>
      <c r="IJ518" s="443"/>
      <c r="IK518" s="443"/>
      <c r="IL518" s="460"/>
      <c r="IM518" s="443"/>
      <c r="IN518" s="443"/>
      <c r="IO518" s="443"/>
      <c r="IP518" s="443"/>
      <c r="IQ518" s="443"/>
      <c r="IR518" s="443"/>
      <c r="IS518" s="443"/>
      <c r="IT518" s="443"/>
      <c r="IU518" s="460"/>
      <c r="IV518" s="443"/>
      <c r="IW518" s="443"/>
      <c r="IX518" s="443"/>
      <c r="IY518" s="443"/>
      <c r="IZ518" s="443"/>
      <c r="JA518" s="443"/>
      <c r="JB518" s="443"/>
      <c r="JC518" s="443"/>
      <c r="JD518" s="460"/>
      <c r="JE518" s="443"/>
      <c r="JF518" s="443"/>
      <c r="JG518" s="443"/>
      <c r="JH518" s="443"/>
      <c r="JI518" s="443"/>
      <c r="JJ518" s="443"/>
      <c r="JK518" s="443"/>
      <c r="JL518" s="443"/>
      <c r="JM518" s="460"/>
      <c r="JN518" s="443"/>
      <c r="JO518" s="443"/>
      <c r="JP518" s="443"/>
      <c r="JQ518" s="443"/>
      <c r="JR518" s="443"/>
      <c r="JS518" s="443"/>
      <c r="JT518" s="443"/>
      <c r="JU518" s="443"/>
      <c r="JV518" s="460"/>
      <c r="JW518" s="443"/>
      <c r="JX518" s="443"/>
      <c r="JY518" s="443"/>
      <c r="JZ518" s="443"/>
      <c r="KA518" s="443"/>
      <c r="KB518" s="443"/>
      <c r="KC518" s="443"/>
      <c r="KD518" s="443"/>
      <c r="KE518" s="460"/>
      <c r="KF518" s="443"/>
      <c r="KG518" s="443"/>
      <c r="KH518" s="443"/>
      <c r="KI518" s="443"/>
      <c r="KJ518" s="443"/>
      <c r="KK518" s="443"/>
      <c r="KL518" s="443"/>
      <c r="KM518" s="443"/>
      <c r="KN518" s="460"/>
      <c r="KO518" s="443"/>
      <c r="KP518" s="443"/>
      <c r="KQ518" s="443"/>
      <c r="KR518" s="443"/>
      <c r="KS518" s="443"/>
      <c r="KT518" s="443"/>
      <c r="KU518" s="443"/>
      <c r="KV518" s="443"/>
      <c r="KW518" s="460"/>
      <c r="KX518" s="443"/>
      <c r="KY518" s="443"/>
      <c r="KZ518" s="443"/>
      <c r="LA518" s="443"/>
      <c r="LB518" s="443"/>
      <c r="LC518" s="443"/>
      <c r="LD518" s="443"/>
      <c r="LE518" s="443"/>
      <c r="LF518" s="460"/>
      <c r="LG518" s="443"/>
      <c r="LH518" s="443"/>
      <c r="LI518" s="443"/>
      <c r="LJ518" s="443"/>
      <c r="LK518" s="443"/>
      <c r="LL518" s="443"/>
      <c r="LM518" s="443"/>
      <c r="LN518" s="443"/>
      <c r="LO518" s="460"/>
      <c r="LP518" s="443"/>
      <c r="LQ518" s="443"/>
      <c r="LR518" s="443"/>
      <c r="LS518" s="443"/>
      <c r="LT518" s="443"/>
      <c r="LU518" s="443"/>
      <c r="LV518" s="443"/>
      <c r="LW518" s="443"/>
      <c r="LX518" s="460"/>
      <c r="LY518" s="443"/>
      <c r="LZ518" s="443"/>
      <c r="MA518" s="443"/>
      <c r="MB518" s="443"/>
      <c r="MC518" s="443"/>
      <c r="MD518" s="443"/>
      <c r="ME518" s="443"/>
      <c r="MF518" s="443"/>
      <c r="MG518" s="460"/>
      <c r="MH518" s="443"/>
      <c r="MI518" s="443"/>
      <c r="MJ518" s="443"/>
      <c r="MK518" s="443"/>
      <c r="ML518" s="443"/>
      <c r="MM518" s="443"/>
      <c r="MN518" s="443"/>
      <c r="MO518" s="443"/>
      <c r="MP518" s="460"/>
      <c r="MQ518" s="443"/>
      <c r="MR518" s="443"/>
      <c r="MS518" s="443"/>
      <c r="MT518" s="443"/>
      <c r="MU518" s="443"/>
      <c r="MV518" s="443"/>
      <c r="MW518" s="443"/>
      <c r="MX518" s="443"/>
      <c r="MY518" s="460"/>
      <c r="MZ518" s="443"/>
      <c r="NA518" s="443"/>
      <c r="NB518" s="443"/>
      <c r="NC518" s="443"/>
      <c r="ND518" s="443"/>
      <c r="NE518" s="443"/>
      <c r="NF518" s="443"/>
      <c r="NG518" s="443"/>
      <c r="NH518" s="460"/>
    </row>
    <row r="519" spans="1:372">
      <c r="A519" s="443"/>
      <c r="C519" s="460"/>
      <c r="E519" s="444"/>
      <c r="F519" s="443"/>
      <c r="G519" s="443"/>
      <c r="H519" s="443"/>
      <c r="I519" s="443"/>
      <c r="J519" s="443"/>
      <c r="K519" s="443"/>
      <c r="L519" s="460"/>
      <c r="M519" s="443"/>
      <c r="N519" s="443"/>
      <c r="O519" s="443"/>
      <c r="P519" s="443"/>
      <c r="Q519" s="443"/>
      <c r="R519" s="443"/>
      <c r="S519" s="443"/>
      <c r="T519" s="443"/>
      <c r="U519" s="460"/>
      <c r="V519" s="443"/>
      <c r="W519" s="443"/>
      <c r="X519" s="443"/>
      <c r="Y519" s="443"/>
      <c r="Z519" s="443"/>
      <c r="AA519" s="443"/>
      <c r="AB519" s="443"/>
      <c r="AC519" s="443"/>
      <c r="AD519" s="460"/>
      <c r="AE519" s="443"/>
      <c r="AF519" s="443"/>
      <c r="AG519" s="443"/>
      <c r="AH519" s="443"/>
      <c r="AI519" s="443"/>
      <c r="AJ519" s="443"/>
      <c r="AK519" s="443"/>
      <c r="AL519" s="443"/>
      <c r="AM519" s="460"/>
      <c r="AN519" s="443"/>
      <c r="AO519" s="443"/>
      <c r="AP519" s="443"/>
      <c r="AQ519" s="443"/>
      <c r="AR519" s="443"/>
      <c r="AS519" s="443"/>
      <c r="AT519" s="443"/>
      <c r="AU519" s="443"/>
      <c r="AV519" s="460"/>
      <c r="AW519" s="446"/>
      <c r="AX519" s="24"/>
      <c r="AY519" s="668"/>
      <c r="AZ519" s="24"/>
      <c r="BB519" s="443"/>
      <c r="BC519" s="24"/>
      <c r="BD519" s="443"/>
      <c r="BE519" s="460"/>
      <c r="BF519" s="443"/>
      <c r="BG519" s="443"/>
      <c r="BH519" s="443"/>
      <c r="BI519" s="443"/>
      <c r="BJ519" s="443"/>
      <c r="BK519" s="443"/>
      <c r="BL519" s="443"/>
      <c r="BM519" s="443"/>
      <c r="BN519" s="460"/>
      <c r="BO519" s="443"/>
      <c r="BP519" s="443"/>
      <c r="BQ519" s="443"/>
      <c r="BR519" s="443"/>
      <c r="BS519" s="443"/>
      <c r="BT519" s="443"/>
      <c r="BU519" s="443"/>
      <c r="BV519" s="443"/>
      <c r="BW519" s="460"/>
      <c r="BX519" s="443"/>
      <c r="BY519" s="443"/>
      <c r="BZ519" s="443"/>
      <c r="CA519" s="443"/>
      <c r="CB519" s="443"/>
      <c r="CC519" s="443"/>
      <c r="CD519" s="443"/>
      <c r="CE519" s="443"/>
      <c r="CF519" s="460"/>
      <c r="CG519" s="443"/>
      <c r="CH519" s="443"/>
      <c r="CI519" s="443"/>
      <c r="CJ519" s="443"/>
      <c r="CK519" s="443"/>
      <c r="CL519" s="443"/>
      <c r="CM519" s="443"/>
      <c r="CN519" s="443"/>
      <c r="CO519" s="460"/>
      <c r="CP519" s="443"/>
      <c r="CQ519" s="443"/>
      <c r="CR519" s="443"/>
      <c r="CS519" s="443"/>
      <c r="CT519" s="443"/>
      <c r="CU519" s="443"/>
      <c r="CV519" s="443"/>
      <c r="CW519" s="443"/>
      <c r="CX519" s="460"/>
      <c r="CY519" s="443"/>
      <c r="CZ519" s="443"/>
      <c r="DA519" s="443"/>
      <c r="DB519" s="443"/>
      <c r="DC519" s="443"/>
      <c r="DD519" s="443"/>
      <c r="DE519" s="443"/>
      <c r="DF519" s="443"/>
      <c r="DG519" s="460"/>
      <c r="DH519" s="443"/>
      <c r="DI519" s="443"/>
      <c r="DJ519" s="443"/>
      <c r="DK519" s="443"/>
      <c r="DL519" s="443"/>
      <c r="DM519" s="443"/>
      <c r="DN519" s="443"/>
      <c r="DO519" s="443"/>
      <c r="DP519" s="460"/>
      <c r="DQ519" s="443"/>
      <c r="DR519" s="443"/>
      <c r="DS519" s="443"/>
      <c r="DT519" s="443"/>
      <c r="DU519" s="443"/>
      <c r="DV519" s="443"/>
      <c r="DW519" s="443"/>
      <c r="DX519" s="443"/>
      <c r="DY519" s="460"/>
      <c r="DZ519" s="443"/>
      <c r="EA519" s="443"/>
      <c r="EB519" s="443"/>
      <c r="EC519" s="443"/>
      <c r="ED519" s="443"/>
      <c r="EE519" s="443"/>
      <c r="EF519" s="443"/>
      <c r="EG519" s="443"/>
      <c r="EH519" s="460"/>
      <c r="EI519" s="443"/>
      <c r="EJ519" s="443"/>
      <c r="EK519" s="443"/>
      <c r="EL519" s="443"/>
      <c r="EM519" s="443"/>
      <c r="EN519" s="443"/>
      <c r="EO519" s="443"/>
      <c r="EP519" s="443"/>
      <c r="EQ519" s="460"/>
      <c r="ER519" s="443"/>
      <c r="ES519" s="443"/>
      <c r="ET519" s="443"/>
      <c r="EU519" s="443"/>
      <c r="EV519" s="443"/>
      <c r="EW519" s="443"/>
      <c r="EX519" s="443"/>
      <c r="EY519" s="443"/>
      <c r="EZ519" s="460"/>
      <c r="FA519" s="443"/>
      <c r="FB519" s="443"/>
      <c r="FC519" s="443"/>
      <c r="FD519" s="443"/>
      <c r="FE519" s="443"/>
      <c r="FF519" s="443"/>
      <c r="FG519" s="443"/>
      <c r="FH519" s="443"/>
      <c r="FI519" s="460"/>
      <c r="FJ519" s="443"/>
      <c r="FK519" s="443"/>
      <c r="FL519" s="443"/>
      <c r="FM519" s="443"/>
      <c r="FN519" s="443"/>
      <c r="FO519" s="443"/>
      <c r="FP519" s="443"/>
      <c r="FQ519" s="443"/>
      <c r="FR519" s="460"/>
      <c r="FS519" s="443"/>
      <c r="FT519" s="443"/>
      <c r="FU519" s="443"/>
      <c r="FV519" s="443"/>
      <c r="FW519" s="443"/>
      <c r="FX519" s="443"/>
      <c r="FY519" s="443"/>
      <c r="FZ519" s="443"/>
      <c r="GA519" s="460"/>
      <c r="GB519" s="443"/>
      <c r="GC519" s="443"/>
      <c r="GD519" s="443"/>
      <c r="GE519" s="443"/>
      <c r="GF519" s="443"/>
      <c r="GG519" s="443"/>
      <c r="GH519" s="443"/>
      <c r="GI519" s="443"/>
      <c r="GJ519" s="460"/>
      <c r="GK519" s="443"/>
      <c r="GL519" s="443"/>
      <c r="GM519" s="443"/>
      <c r="GN519" s="443"/>
      <c r="GO519" s="443"/>
      <c r="GP519" s="443"/>
      <c r="GQ519" s="443"/>
      <c r="GR519" s="443"/>
      <c r="GS519" s="460"/>
      <c r="GT519" s="443"/>
      <c r="GU519" s="443"/>
      <c r="GV519" s="443"/>
      <c r="GW519" s="443"/>
      <c r="GX519" s="443"/>
      <c r="GY519" s="443"/>
      <c r="GZ519" s="443"/>
      <c r="HA519" s="443"/>
      <c r="HB519" s="460"/>
      <c r="HC519" s="443"/>
      <c r="HD519" s="443"/>
      <c r="HE519" s="443"/>
      <c r="HF519" s="443"/>
      <c r="HG519" s="443"/>
      <c r="HH519" s="443"/>
      <c r="HI519" s="443"/>
      <c r="HJ519" s="443"/>
      <c r="HK519" s="460"/>
      <c r="HL519" s="443"/>
      <c r="HM519" s="443"/>
      <c r="HN519" s="443"/>
      <c r="HO519" s="443"/>
      <c r="HP519" s="443"/>
      <c r="HQ519" s="443"/>
      <c r="HR519" s="443"/>
      <c r="HS519" s="443"/>
      <c r="HT519" s="460"/>
      <c r="HU519" s="443"/>
      <c r="HV519" s="443"/>
      <c r="HW519" s="443"/>
      <c r="HX519" s="443"/>
      <c r="HY519" s="443"/>
      <c r="HZ519" s="443"/>
      <c r="IA519" s="443"/>
      <c r="IB519" s="443"/>
      <c r="IC519" s="460"/>
      <c r="ID519" s="443"/>
      <c r="IE519" s="443"/>
      <c r="IF519" s="443"/>
      <c r="IG519" s="443"/>
      <c r="IH519" s="443"/>
      <c r="II519" s="443"/>
      <c r="IJ519" s="443"/>
      <c r="IK519" s="443"/>
      <c r="IL519" s="460"/>
      <c r="IM519" s="443"/>
      <c r="IN519" s="443"/>
      <c r="IO519" s="443"/>
      <c r="IP519" s="443"/>
      <c r="IQ519" s="443"/>
      <c r="IR519" s="443"/>
      <c r="IS519" s="443"/>
      <c r="IT519" s="443"/>
      <c r="IU519" s="460"/>
      <c r="IV519" s="443"/>
      <c r="IW519" s="443"/>
      <c r="IX519" s="443"/>
      <c r="IY519" s="443"/>
      <c r="IZ519" s="443"/>
      <c r="JA519" s="443"/>
      <c r="JB519" s="443"/>
      <c r="JC519" s="443"/>
      <c r="JD519" s="460"/>
      <c r="JE519" s="443"/>
      <c r="JF519" s="443"/>
      <c r="JG519" s="443"/>
      <c r="JH519" s="443"/>
      <c r="JI519" s="443"/>
      <c r="JJ519" s="443"/>
      <c r="JK519" s="443"/>
      <c r="JL519" s="443"/>
      <c r="JM519" s="460"/>
      <c r="JN519" s="443"/>
      <c r="JO519" s="443"/>
      <c r="JP519" s="443"/>
      <c r="JQ519" s="443"/>
      <c r="JR519" s="443"/>
      <c r="JS519" s="443"/>
      <c r="JT519" s="443"/>
      <c r="JU519" s="443"/>
      <c r="JV519" s="460"/>
      <c r="JW519" s="443"/>
      <c r="JX519" s="443"/>
      <c r="JY519" s="443"/>
      <c r="JZ519" s="443"/>
      <c r="KA519" s="443"/>
      <c r="KB519" s="443"/>
      <c r="KC519" s="443"/>
      <c r="KD519" s="443"/>
      <c r="KE519" s="460"/>
      <c r="KF519" s="443"/>
      <c r="KG519" s="443"/>
      <c r="KH519" s="443"/>
      <c r="KI519" s="443"/>
      <c r="KJ519" s="443"/>
      <c r="KK519" s="443"/>
      <c r="KL519" s="443"/>
      <c r="KM519" s="443"/>
      <c r="KN519" s="460"/>
      <c r="KO519" s="443"/>
      <c r="KP519" s="443"/>
      <c r="KQ519" s="443"/>
      <c r="KR519" s="443"/>
      <c r="KS519" s="443"/>
      <c r="KT519" s="443"/>
      <c r="KU519" s="443"/>
      <c r="KV519" s="443"/>
      <c r="KW519" s="460"/>
      <c r="KX519" s="443"/>
      <c r="KY519" s="443"/>
      <c r="KZ519" s="443"/>
      <c r="LA519" s="443"/>
      <c r="LB519" s="443"/>
      <c r="LC519" s="443"/>
      <c r="LD519" s="443"/>
      <c r="LE519" s="443"/>
      <c r="LF519" s="460"/>
      <c r="LG519" s="443"/>
      <c r="LH519" s="443"/>
      <c r="LI519" s="443"/>
      <c r="LJ519" s="443"/>
      <c r="LK519" s="443"/>
      <c r="LL519" s="443"/>
      <c r="LM519" s="443"/>
      <c r="LN519" s="443"/>
      <c r="LO519" s="460"/>
      <c r="LP519" s="443"/>
      <c r="LQ519" s="443"/>
      <c r="LR519" s="443"/>
      <c r="LS519" s="443"/>
      <c r="LT519" s="443"/>
      <c r="LU519" s="443"/>
      <c r="LV519" s="443"/>
      <c r="LW519" s="443"/>
      <c r="LX519" s="460"/>
      <c r="LY519" s="443"/>
      <c r="LZ519" s="443"/>
      <c r="MA519" s="443"/>
      <c r="MB519" s="443"/>
      <c r="MC519" s="443"/>
      <c r="MD519" s="443"/>
      <c r="ME519" s="443"/>
      <c r="MF519" s="443"/>
      <c r="MG519" s="460"/>
      <c r="MH519" s="443"/>
      <c r="MI519" s="443"/>
      <c r="MJ519" s="443"/>
      <c r="MK519" s="443"/>
      <c r="ML519" s="443"/>
      <c r="MM519" s="443"/>
      <c r="MN519" s="443"/>
      <c r="MO519" s="443"/>
      <c r="MP519" s="460"/>
      <c r="MQ519" s="443"/>
      <c r="MR519" s="443"/>
      <c r="MS519" s="443"/>
      <c r="MT519" s="443"/>
      <c r="MU519" s="443"/>
      <c r="MV519" s="443"/>
      <c r="MW519" s="443"/>
      <c r="MX519" s="443"/>
      <c r="MY519" s="460"/>
      <c r="MZ519" s="443"/>
      <c r="NA519" s="443"/>
      <c r="NB519" s="443"/>
      <c r="NC519" s="443"/>
      <c r="ND519" s="443"/>
      <c r="NE519" s="443"/>
      <c r="NF519" s="443"/>
      <c r="NG519" s="443"/>
      <c r="NH519" s="460"/>
    </row>
    <row r="520" spans="1:372">
      <c r="A520" s="443"/>
      <c r="C520" s="460"/>
      <c r="E520" s="444"/>
      <c r="F520" s="443"/>
      <c r="G520" s="443"/>
      <c r="H520" s="443"/>
      <c r="I520" s="443"/>
      <c r="J520" s="443"/>
      <c r="K520" s="443"/>
      <c r="L520" s="460"/>
      <c r="M520" s="443"/>
      <c r="N520" s="443"/>
      <c r="O520" s="443"/>
      <c r="P520" s="443"/>
      <c r="Q520" s="443"/>
      <c r="R520" s="443"/>
      <c r="S520" s="443"/>
      <c r="T520" s="443"/>
      <c r="U520" s="460"/>
      <c r="V520" s="443"/>
      <c r="W520" s="443"/>
      <c r="X520" s="443"/>
      <c r="Y520" s="443"/>
      <c r="Z520" s="443"/>
      <c r="AA520" s="443"/>
      <c r="AB520" s="443"/>
      <c r="AC520" s="443"/>
      <c r="AD520" s="460"/>
      <c r="AE520" s="443"/>
      <c r="AF520" s="443"/>
      <c r="AG520" s="443"/>
      <c r="AH520" s="443"/>
      <c r="AI520" s="443"/>
      <c r="AJ520" s="443"/>
      <c r="AK520" s="443"/>
      <c r="AL520" s="443"/>
      <c r="AM520" s="460"/>
      <c r="AN520" s="443"/>
      <c r="AO520" s="443"/>
      <c r="AP520" s="443"/>
      <c r="AQ520" s="443"/>
      <c r="AR520" s="443"/>
      <c r="AS520" s="443"/>
      <c r="AT520" s="443"/>
      <c r="AU520" s="443"/>
      <c r="AV520" s="460"/>
      <c r="AW520" s="446"/>
      <c r="AX520" s="24"/>
      <c r="AY520" s="668"/>
      <c r="AZ520" s="24"/>
      <c r="BB520" s="443"/>
      <c r="BC520" s="24"/>
      <c r="BD520" s="443"/>
      <c r="BE520" s="460"/>
      <c r="BF520" s="443"/>
      <c r="BG520" s="443"/>
      <c r="BH520" s="443"/>
      <c r="BI520" s="443"/>
      <c r="BJ520" s="443"/>
      <c r="BK520" s="443"/>
      <c r="BL520" s="443"/>
      <c r="BM520" s="443"/>
      <c r="BN520" s="460"/>
      <c r="BO520" s="443"/>
      <c r="BP520" s="443"/>
      <c r="BQ520" s="443"/>
      <c r="BR520" s="443"/>
      <c r="BS520" s="443"/>
      <c r="BT520" s="443"/>
      <c r="BU520" s="443"/>
      <c r="BV520" s="443"/>
      <c r="BW520" s="460"/>
      <c r="BX520" s="443"/>
      <c r="BY520" s="443"/>
      <c r="BZ520" s="443"/>
      <c r="CA520" s="443"/>
      <c r="CB520" s="443"/>
      <c r="CC520" s="443"/>
      <c r="CD520" s="443"/>
      <c r="CE520" s="443"/>
      <c r="CF520" s="460"/>
      <c r="CG520" s="443"/>
      <c r="CH520" s="443"/>
      <c r="CI520" s="443"/>
      <c r="CJ520" s="443"/>
      <c r="CK520" s="443"/>
      <c r="CL520" s="443"/>
      <c r="CM520" s="443"/>
      <c r="CN520" s="443"/>
      <c r="CO520" s="460"/>
      <c r="CP520" s="443"/>
      <c r="CQ520" s="443"/>
      <c r="CR520" s="443"/>
      <c r="CS520" s="443"/>
      <c r="CT520" s="443"/>
      <c r="CU520" s="443"/>
      <c r="CV520" s="443"/>
      <c r="CW520" s="443"/>
      <c r="CX520" s="460"/>
      <c r="CY520" s="443"/>
      <c r="CZ520" s="443"/>
      <c r="DA520" s="443"/>
      <c r="DB520" s="443"/>
      <c r="DC520" s="443"/>
      <c r="DD520" s="443"/>
      <c r="DE520" s="443"/>
      <c r="DF520" s="443"/>
      <c r="DG520" s="460"/>
      <c r="DH520" s="443"/>
      <c r="DI520" s="443"/>
      <c r="DJ520" s="443"/>
      <c r="DK520" s="443"/>
      <c r="DL520" s="443"/>
      <c r="DM520" s="443"/>
      <c r="DN520" s="443"/>
      <c r="DO520" s="443"/>
      <c r="DP520" s="460"/>
      <c r="DQ520" s="443"/>
      <c r="DR520" s="443"/>
      <c r="DS520" s="443"/>
      <c r="DT520" s="443"/>
      <c r="DU520" s="443"/>
      <c r="DV520" s="443"/>
      <c r="DW520" s="443"/>
      <c r="DX520" s="443"/>
      <c r="DY520" s="460"/>
      <c r="DZ520" s="443"/>
      <c r="EA520" s="443"/>
      <c r="EB520" s="443"/>
      <c r="EC520" s="443"/>
      <c r="ED520" s="443"/>
      <c r="EE520" s="443"/>
      <c r="EF520" s="443"/>
      <c r="EG520" s="443"/>
      <c r="EH520" s="460"/>
      <c r="EI520" s="443"/>
      <c r="EJ520" s="443"/>
      <c r="EK520" s="443"/>
      <c r="EL520" s="443"/>
      <c r="EM520" s="443"/>
      <c r="EN520" s="443"/>
      <c r="EO520" s="443"/>
      <c r="EP520" s="443"/>
      <c r="EQ520" s="460"/>
      <c r="ER520" s="443"/>
      <c r="ES520" s="443"/>
      <c r="ET520" s="443"/>
      <c r="EU520" s="443"/>
      <c r="EV520" s="443"/>
      <c r="EW520" s="443"/>
      <c r="EX520" s="443"/>
      <c r="EY520" s="443"/>
      <c r="EZ520" s="460"/>
      <c r="FA520" s="443"/>
      <c r="FB520" s="443"/>
      <c r="FC520" s="443"/>
      <c r="FD520" s="443"/>
      <c r="FE520" s="443"/>
      <c r="FF520" s="443"/>
      <c r="FG520" s="443"/>
      <c r="FH520" s="443"/>
      <c r="FI520" s="460"/>
      <c r="FJ520" s="443"/>
      <c r="FK520" s="443"/>
      <c r="FL520" s="443"/>
      <c r="FM520" s="443"/>
      <c r="FN520" s="443"/>
      <c r="FO520" s="443"/>
      <c r="FP520" s="443"/>
      <c r="FQ520" s="443"/>
      <c r="FR520" s="460"/>
      <c r="FS520" s="443"/>
      <c r="FT520" s="443"/>
      <c r="FU520" s="443"/>
      <c r="FV520" s="443"/>
      <c r="FW520" s="443"/>
      <c r="FX520" s="443"/>
      <c r="FY520" s="443"/>
      <c r="FZ520" s="443"/>
      <c r="GA520" s="460"/>
      <c r="GB520" s="443"/>
      <c r="GC520" s="443"/>
      <c r="GD520" s="443"/>
      <c r="GE520" s="443"/>
      <c r="GF520" s="443"/>
      <c r="GG520" s="443"/>
      <c r="GH520" s="443"/>
      <c r="GI520" s="443"/>
      <c r="GJ520" s="460"/>
      <c r="GK520" s="443"/>
      <c r="GL520" s="443"/>
      <c r="GM520" s="443"/>
      <c r="GN520" s="443"/>
      <c r="GO520" s="443"/>
      <c r="GP520" s="443"/>
      <c r="GQ520" s="443"/>
      <c r="GR520" s="443"/>
      <c r="GS520" s="460"/>
      <c r="GT520" s="443"/>
      <c r="GU520" s="443"/>
      <c r="GV520" s="443"/>
      <c r="GW520" s="443"/>
      <c r="GX520" s="443"/>
      <c r="GY520" s="443"/>
      <c r="GZ520" s="443"/>
      <c r="HA520" s="443"/>
      <c r="HB520" s="460"/>
      <c r="HC520" s="443"/>
      <c r="HD520" s="443"/>
      <c r="HE520" s="443"/>
      <c r="HF520" s="443"/>
      <c r="HG520" s="443"/>
      <c r="HH520" s="443"/>
      <c r="HI520" s="443"/>
      <c r="HJ520" s="443"/>
      <c r="HK520" s="460"/>
      <c r="HL520" s="443"/>
      <c r="HM520" s="443"/>
      <c r="HN520" s="443"/>
      <c r="HO520" s="443"/>
      <c r="HP520" s="443"/>
      <c r="HQ520" s="443"/>
      <c r="HR520" s="443"/>
      <c r="HS520" s="443"/>
      <c r="HT520" s="460"/>
      <c r="HU520" s="443"/>
      <c r="HV520" s="443"/>
      <c r="HW520" s="443"/>
      <c r="HX520" s="443"/>
      <c r="HY520" s="443"/>
      <c r="HZ520" s="443"/>
      <c r="IA520" s="443"/>
      <c r="IB520" s="443"/>
      <c r="IC520" s="460"/>
      <c r="ID520" s="443"/>
      <c r="IE520" s="443"/>
      <c r="IF520" s="443"/>
      <c r="IG520" s="443"/>
      <c r="IH520" s="443"/>
      <c r="II520" s="443"/>
      <c r="IJ520" s="443"/>
      <c r="IK520" s="443"/>
      <c r="IL520" s="460"/>
      <c r="IM520" s="443"/>
      <c r="IN520" s="443"/>
      <c r="IO520" s="443"/>
      <c r="IP520" s="443"/>
      <c r="IQ520" s="443"/>
      <c r="IR520" s="443"/>
      <c r="IS520" s="443"/>
      <c r="IT520" s="443"/>
      <c r="IU520" s="460"/>
      <c r="IV520" s="443"/>
      <c r="IW520" s="443"/>
      <c r="IX520" s="443"/>
      <c r="IY520" s="443"/>
      <c r="IZ520" s="443"/>
      <c r="JA520" s="443"/>
      <c r="JB520" s="443"/>
      <c r="JC520" s="443"/>
      <c r="JD520" s="460"/>
      <c r="JE520" s="443"/>
      <c r="JF520" s="443"/>
      <c r="JG520" s="443"/>
      <c r="JH520" s="443"/>
      <c r="JI520" s="443"/>
      <c r="JJ520" s="443"/>
      <c r="JK520" s="443"/>
      <c r="JL520" s="443"/>
      <c r="JM520" s="460"/>
      <c r="JN520" s="443"/>
      <c r="JO520" s="443"/>
      <c r="JP520" s="443"/>
      <c r="JQ520" s="443"/>
      <c r="JR520" s="443"/>
      <c r="JS520" s="443"/>
      <c r="JT520" s="443"/>
      <c r="JU520" s="443"/>
      <c r="JV520" s="460"/>
      <c r="JW520" s="443"/>
      <c r="JX520" s="443"/>
      <c r="JY520" s="443"/>
      <c r="JZ520" s="443"/>
      <c r="KA520" s="443"/>
      <c r="KB520" s="443"/>
      <c r="KC520" s="443"/>
      <c r="KD520" s="443"/>
      <c r="KE520" s="460"/>
      <c r="KF520" s="443"/>
      <c r="KG520" s="443"/>
      <c r="KH520" s="443"/>
      <c r="KI520" s="443"/>
      <c r="KJ520" s="443"/>
      <c r="KK520" s="443"/>
      <c r="KL520" s="443"/>
      <c r="KM520" s="443"/>
      <c r="KN520" s="460"/>
      <c r="KO520" s="443"/>
      <c r="KP520" s="443"/>
      <c r="KQ520" s="443"/>
      <c r="KR520" s="443"/>
      <c r="KS520" s="443"/>
      <c r="KT520" s="443"/>
      <c r="KU520" s="443"/>
      <c r="KV520" s="443"/>
      <c r="KW520" s="460"/>
      <c r="KX520" s="443"/>
      <c r="KY520" s="443"/>
      <c r="KZ520" s="443"/>
      <c r="LA520" s="443"/>
      <c r="LB520" s="443"/>
      <c r="LC520" s="443"/>
      <c r="LD520" s="443"/>
      <c r="LE520" s="443"/>
      <c r="LF520" s="460"/>
      <c r="LG520" s="443"/>
      <c r="LH520" s="443"/>
      <c r="LI520" s="443"/>
      <c r="LJ520" s="443"/>
      <c r="LK520" s="443"/>
      <c r="LL520" s="443"/>
      <c r="LM520" s="443"/>
      <c r="LN520" s="443"/>
      <c r="LO520" s="460"/>
      <c r="LP520" s="443"/>
      <c r="LQ520" s="443"/>
      <c r="LR520" s="443"/>
      <c r="LS520" s="443"/>
      <c r="LT520" s="443"/>
      <c r="LU520" s="443"/>
      <c r="LV520" s="443"/>
      <c r="LW520" s="443"/>
      <c r="LX520" s="460"/>
      <c r="LY520" s="443"/>
      <c r="LZ520" s="443"/>
      <c r="MA520" s="443"/>
      <c r="MB520" s="443"/>
      <c r="MC520" s="443"/>
      <c r="MD520" s="443"/>
      <c r="ME520" s="443"/>
      <c r="MF520" s="443"/>
      <c r="MG520" s="460"/>
      <c r="MH520" s="443"/>
      <c r="MI520" s="443"/>
      <c r="MJ520" s="443"/>
      <c r="MK520" s="443"/>
      <c r="ML520" s="443"/>
      <c r="MM520" s="443"/>
      <c r="MN520" s="443"/>
      <c r="MO520" s="443"/>
      <c r="MP520" s="460"/>
      <c r="MQ520" s="443"/>
      <c r="MR520" s="443"/>
      <c r="MS520" s="443"/>
      <c r="MT520" s="443"/>
      <c r="MU520" s="443"/>
      <c r="MV520" s="443"/>
      <c r="MW520" s="443"/>
      <c r="MX520" s="443"/>
      <c r="MY520" s="460"/>
      <c r="MZ520" s="443"/>
      <c r="NA520" s="443"/>
      <c r="NB520" s="443"/>
      <c r="NC520" s="443"/>
      <c r="ND520" s="443"/>
      <c r="NE520" s="443"/>
      <c r="NF520" s="443"/>
      <c r="NG520" s="443"/>
      <c r="NH520" s="460"/>
    </row>
    <row r="521" spans="1:372">
      <c r="A521" s="443"/>
      <c r="C521" s="460"/>
      <c r="E521" s="444"/>
      <c r="F521" s="443"/>
      <c r="G521" s="443"/>
      <c r="H521" s="443"/>
      <c r="I521" s="443"/>
      <c r="J521" s="443"/>
      <c r="K521" s="443"/>
      <c r="L521" s="460"/>
      <c r="M521" s="443"/>
      <c r="N521" s="443"/>
      <c r="O521" s="443"/>
      <c r="P521" s="443"/>
      <c r="Q521" s="443"/>
      <c r="R521" s="443"/>
      <c r="S521" s="443"/>
      <c r="T521" s="443"/>
      <c r="U521" s="460"/>
      <c r="V521" s="443"/>
      <c r="W521" s="443"/>
      <c r="X521" s="443"/>
      <c r="Y521" s="443"/>
      <c r="Z521" s="443"/>
      <c r="AA521" s="443"/>
      <c r="AB521" s="443"/>
      <c r="AC521" s="443"/>
      <c r="AD521" s="460"/>
      <c r="AE521" s="443"/>
      <c r="AF521" s="443"/>
      <c r="AG521" s="443"/>
      <c r="AH521" s="443"/>
      <c r="AI521" s="443"/>
      <c r="AJ521" s="443"/>
      <c r="AK521" s="443"/>
      <c r="AL521" s="443"/>
      <c r="AM521" s="460"/>
      <c r="AN521" s="443"/>
      <c r="AO521" s="443"/>
      <c r="AP521" s="443"/>
      <c r="AQ521" s="443"/>
      <c r="AR521" s="443"/>
      <c r="AS521" s="443"/>
      <c r="AT521" s="443"/>
      <c r="AU521" s="443"/>
      <c r="AV521" s="460"/>
      <c r="AW521" s="446"/>
      <c r="AX521" s="24"/>
      <c r="AY521" s="668"/>
      <c r="AZ521" s="24"/>
      <c r="BB521" s="443"/>
      <c r="BC521" s="24"/>
      <c r="BD521" s="443"/>
      <c r="BE521" s="460"/>
      <c r="BF521" s="443"/>
      <c r="BG521" s="443"/>
      <c r="BH521" s="443"/>
      <c r="BI521" s="443"/>
      <c r="BJ521" s="443"/>
      <c r="BK521" s="443"/>
      <c r="BL521" s="443"/>
      <c r="BM521" s="443"/>
      <c r="BN521" s="460"/>
      <c r="BO521" s="443"/>
      <c r="BP521" s="443"/>
      <c r="BQ521" s="443"/>
      <c r="BR521" s="443"/>
      <c r="BS521" s="443"/>
      <c r="BT521" s="443"/>
      <c r="BU521" s="443"/>
      <c r="BV521" s="443"/>
      <c r="BW521" s="460"/>
      <c r="BX521" s="443"/>
      <c r="BY521" s="443"/>
      <c r="BZ521" s="443"/>
      <c r="CA521" s="443"/>
      <c r="CB521" s="443"/>
      <c r="CC521" s="443"/>
      <c r="CD521" s="443"/>
      <c r="CE521" s="443"/>
      <c r="CF521" s="460"/>
      <c r="CG521" s="443"/>
      <c r="CH521" s="443"/>
      <c r="CI521" s="443"/>
      <c r="CJ521" s="443"/>
      <c r="CK521" s="443"/>
      <c r="CL521" s="443"/>
      <c r="CM521" s="443"/>
      <c r="CN521" s="443"/>
      <c r="CO521" s="460"/>
      <c r="CP521" s="443"/>
      <c r="CQ521" s="443"/>
      <c r="CR521" s="443"/>
      <c r="CS521" s="443"/>
      <c r="CT521" s="443"/>
      <c r="CU521" s="443"/>
      <c r="CV521" s="443"/>
      <c r="CW521" s="443"/>
      <c r="CX521" s="460"/>
      <c r="CY521" s="443"/>
      <c r="CZ521" s="443"/>
      <c r="DA521" s="443"/>
      <c r="DB521" s="443"/>
      <c r="DC521" s="443"/>
      <c r="DD521" s="443"/>
      <c r="DE521" s="443"/>
      <c r="DF521" s="443"/>
      <c r="DG521" s="460"/>
      <c r="DH521" s="443"/>
      <c r="DI521" s="443"/>
      <c r="DJ521" s="443"/>
      <c r="DK521" s="443"/>
      <c r="DL521" s="443"/>
      <c r="DM521" s="443"/>
      <c r="DN521" s="443"/>
      <c r="DO521" s="443"/>
      <c r="DP521" s="460"/>
      <c r="DQ521" s="443"/>
      <c r="DR521" s="443"/>
      <c r="DS521" s="443"/>
      <c r="DT521" s="443"/>
      <c r="DU521" s="443"/>
      <c r="DV521" s="443"/>
      <c r="DW521" s="443"/>
      <c r="DX521" s="443"/>
      <c r="DY521" s="460"/>
      <c r="DZ521" s="443"/>
      <c r="EA521" s="443"/>
      <c r="EB521" s="443"/>
      <c r="EC521" s="443"/>
      <c r="ED521" s="443"/>
      <c r="EE521" s="443"/>
      <c r="EF521" s="443"/>
      <c r="EG521" s="443"/>
      <c r="EH521" s="460"/>
      <c r="EI521" s="443"/>
      <c r="EJ521" s="443"/>
      <c r="EK521" s="443"/>
      <c r="EL521" s="443"/>
      <c r="EM521" s="443"/>
      <c r="EN521" s="443"/>
      <c r="EO521" s="443"/>
      <c r="EP521" s="443"/>
      <c r="EQ521" s="460"/>
      <c r="ER521" s="443"/>
      <c r="ES521" s="443"/>
      <c r="ET521" s="443"/>
      <c r="EU521" s="443"/>
      <c r="EV521" s="443"/>
      <c r="EW521" s="443"/>
      <c r="EX521" s="443"/>
      <c r="EY521" s="443"/>
      <c r="EZ521" s="460"/>
      <c r="FA521" s="443"/>
      <c r="FB521" s="443"/>
      <c r="FC521" s="443"/>
      <c r="FD521" s="443"/>
      <c r="FE521" s="443"/>
      <c r="FF521" s="443"/>
      <c r="FG521" s="443"/>
      <c r="FH521" s="443"/>
      <c r="FI521" s="460"/>
      <c r="FJ521" s="443"/>
      <c r="FK521" s="443"/>
      <c r="FL521" s="443"/>
      <c r="FM521" s="443"/>
      <c r="FN521" s="443"/>
      <c r="FO521" s="443"/>
      <c r="FP521" s="443"/>
      <c r="FQ521" s="443"/>
      <c r="FR521" s="460"/>
      <c r="FS521" s="443"/>
      <c r="FT521" s="443"/>
      <c r="FU521" s="443"/>
      <c r="FV521" s="443"/>
      <c r="FW521" s="443"/>
      <c r="FX521" s="443"/>
      <c r="FY521" s="443"/>
      <c r="FZ521" s="443"/>
      <c r="GA521" s="460"/>
      <c r="GB521" s="443"/>
      <c r="GC521" s="443"/>
      <c r="GD521" s="443"/>
      <c r="GE521" s="443"/>
      <c r="GF521" s="443"/>
      <c r="GG521" s="443"/>
      <c r="GH521" s="443"/>
      <c r="GI521" s="443"/>
      <c r="GJ521" s="460"/>
      <c r="GK521" s="443"/>
      <c r="GL521" s="443"/>
      <c r="GM521" s="443"/>
      <c r="GN521" s="443"/>
      <c r="GO521" s="443"/>
      <c r="GP521" s="443"/>
      <c r="GQ521" s="443"/>
      <c r="GR521" s="443"/>
      <c r="GS521" s="460"/>
      <c r="GT521" s="443"/>
      <c r="GU521" s="443"/>
      <c r="GV521" s="443"/>
      <c r="GW521" s="443"/>
      <c r="GX521" s="443"/>
      <c r="GY521" s="443"/>
      <c r="GZ521" s="443"/>
      <c r="HA521" s="443"/>
      <c r="HB521" s="460"/>
      <c r="HC521" s="443"/>
      <c r="HD521" s="443"/>
      <c r="HE521" s="443"/>
      <c r="HF521" s="443"/>
      <c r="HG521" s="443"/>
      <c r="HH521" s="443"/>
      <c r="HI521" s="443"/>
      <c r="HJ521" s="443"/>
      <c r="HK521" s="460"/>
      <c r="HL521" s="443"/>
      <c r="HM521" s="443"/>
      <c r="HN521" s="443"/>
      <c r="HO521" s="443"/>
      <c r="HP521" s="443"/>
      <c r="HQ521" s="443"/>
      <c r="HR521" s="443"/>
      <c r="HS521" s="443"/>
      <c r="HT521" s="460"/>
      <c r="HU521" s="443"/>
      <c r="HV521" s="443"/>
      <c r="HW521" s="443"/>
      <c r="HX521" s="443"/>
      <c r="HY521" s="443"/>
      <c r="HZ521" s="443"/>
      <c r="IA521" s="443"/>
      <c r="IB521" s="443"/>
      <c r="IC521" s="460"/>
      <c r="ID521" s="443"/>
      <c r="IE521" s="443"/>
      <c r="IF521" s="443"/>
      <c r="IG521" s="443"/>
      <c r="IH521" s="443"/>
      <c r="II521" s="443"/>
      <c r="IJ521" s="443"/>
      <c r="IK521" s="443"/>
      <c r="IL521" s="460"/>
      <c r="IM521" s="443"/>
      <c r="IN521" s="443"/>
      <c r="IO521" s="443"/>
      <c r="IP521" s="443"/>
      <c r="IQ521" s="443"/>
      <c r="IR521" s="443"/>
      <c r="IS521" s="443"/>
      <c r="IT521" s="443"/>
      <c r="IU521" s="460"/>
      <c r="IV521" s="443"/>
      <c r="IW521" s="443"/>
      <c r="IX521" s="443"/>
      <c r="IY521" s="443"/>
      <c r="IZ521" s="443"/>
      <c r="JA521" s="443"/>
      <c r="JB521" s="443"/>
      <c r="JC521" s="443"/>
      <c r="JD521" s="460"/>
      <c r="JE521" s="443"/>
      <c r="JF521" s="443"/>
      <c r="JG521" s="443"/>
      <c r="JH521" s="443"/>
      <c r="JI521" s="443"/>
      <c r="JJ521" s="443"/>
      <c r="JK521" s="443"/>
      <c r="JL521" s="443"/>
      <c r="JM521" s="460"/>
      <c r="JN521" s="443"/>
      <c r="JO521" s="443"/>
      <c r="JP521" s="443"/>
      <c r="JQ521" s="443"/>
      <c r="JR521" s="443"/>
      <c r="JS521" s="443"/>
      <c r="JT521" s="443"/>
      <c r="JU521" s="443"/>
      <c r="JV521" s="460"/>
      <c r="JW521" s="443"/>
      <c r="JX521" s="443"/>
      <c r="JY521" s="443"/>
      <c r="JZ521" s="443"/>
      <c r="KA521" s="443"/>
      <c r="KB521" s="443"/>
      <c r="KC521" s="443"/>
      <c r="KD521" s="443"/>
      <c r="KE521" s="460"/>
      <c r="KF521" s="443"/>
      <c r="KG521" s="443"/>
      <c r="KH521" s="443"/>
      <c r="KI521" s="443"/>
      <c r="KJ521" s="443"/>
      <c r="KK521" s="443"/>
      <c r="KL521" s="443"/>
      <c r="KM521" s="443"/>
      <c r="KN521" s="460"/>
      <c r="KO521" s="443"/>
      <c r="KP521" s="443"/>
      <c r="KQ521" s="443"/>
      <c r="KR521" s="443"/>
      <c r="KS521" s="443"/>
      <c r="KT521" s="443"/>
      <c r="KU521" s="443"/>
      <c r="KV521" s="443"/>
      <c r="KW521" s="460"/>
      <c r="KX521" s="443"/>
      <c r="KY521" s="443"/>
      <c r="KZ521" s="443"/>
      <c r="LA521" s="443"/>
      <c r="LB521" s="443"/>
      <c r="LC521" s="443"/>
      <c r="LD521" s="443"/>
      <c r="LE521" s="443"/>
      <c r="LF521" s="460"/>
      <c r="LG521" s="443"/>
      <c r="LH521" s="443"/>
      <c r="LI521" s="443"/>
      <c r="LJ521" s="443"/>
      <c r="LK521" s="443"/>
      <c r="LL521" s="443"/>
      <c r="LM521" s="443"/>
      <c r="LN521" s="443"/>
      <c r="LO521" s="460"/>
      <c r="LP521" s="443"/>
      <c r="LQ521" s="443"/>
      <c r="LR521" s="443"/>
      <c r="LS521" s="443"/>
      <c r="LT521" s="443"/>
      <c r="LU521" s="443"/>
      <c r="LV521" s="443"/>
      <c r="LW521" s="443"/>
      <c r="LX521" s="460"/>
      <c r="LY521" s="443"/>
      <c r="LZ521" s="443"/>
      <c r="MA521" s="443"/>
      <c r="MB521" s="443"/>
      <c r="MC521" s="443"/>
      <c r="MD521" s="443"/>
      <c r="ME521" s="443"/>
      <c r="MF521" s="443"/>
      <c r="MG521" s="460"/>
      <c r="MH521" s="443"/>
      <c r="MI521" s="443"/>
      <c r="MJ521" s="443"/>
      <c r="MK521" s="443"/>
      <c r="ML521" s="443"/>
      <c r="MM521" s="443"/>
      <c r="MN521" s="443"/>
      <c r="MO521" s="443"/>
      <c r="MP521" s="460"/>
      <c r="MQ521" s="443"/>
      <c r="MR521" s="443"/>
      <c r="MS521" s="443"/>
      <c r="MT521" s="443"/>
      <c r="MU521" s="443"/>
      <c r="MV521" s="443"/>
      <c r="MW521" s="443"/>
      <c r="MX521" s="443"/>
      <c r="MY521" s="460"/>
      <c r="MZ521" s="443"/>
      <c r="NA521" s="443"/>
      <c r="NB521" s="443"/>
      <c r="NC521" s="443"/>
      <c r="ND521" s="443"/>
      <c r="NE521" s="443"/>
      <c r="NF521" s="443"/>
      <c r="NG521" s="443"/>
      <c r="NH521" s="460"/>
    </row>
    <row r="522" spans="1:372">
      <c r="A522" s="443"/>
      <c r="C522" s="460"/>
      <c r="E522" s="444"/>
      <c r="F522" s="443"/>
      <c r="G522" s="443"/>
      <c r="H522" s="443"/>
      <c r="I522" s="443"/>
      <c r="J522" s="443"/>
      <c r="K522" s="443"/>
      <c r="L522" s="460"/>
      <c r="M522" s="443"/>
      <c r="N522" s="443"/>
      <c r="O522" s="443"/>
      <c r="P522" s="443"/>
      <c r="Q522" s="443"/>
      <c r="R522" s="443"/>
      <c r="S522" s="443"/>
      <c r="T522" s="443"/>
      <c r="U522" s="460"/>
      <c r="V522" s="443"/>
      <c r="W522" s="443"/>
      <c r="X522" s="443"/>
      <c r="Y522" s="443"/>
      <c r="Z522" s="443"/>
      <c r="AA522" s="443"/>
      <c r="AB522" s="443"/>
      <c r="AC522" s="443"/>
      <c r="AD522" s="460"/>
      <c r="AE522" s="443"/>
      <c r="AF522" s="443"/>
      <c r="AG522" s="443"/>
      <c r="AH522" s="443"/>
      <c r="AI522" s="443"/>
      <c r="AJ522" s="443"/>
      <c r="AK522" s="443"/>
      <c r="AL522" s="443"/>
      <c r="AM522" s="460"/>
      <c r="AN522" s="443"/>
      <c r="AO522" s="443"/>
      <c r="AP522" s="443"/>
      <c r="AQ522" s="443"/>
      <c r="AR522" s="443"/>
      <c r="AS522" s="443"/>
      <c r="AT522" s="443"/>
      <c r="AU522" s="443"/>
      <c r="AV522" s="460"/>
      <c r="AW522" s="446"/>
      <c r="AX522" s="24"/>
      <c r="AY522" s="668"/>
      <c r="AZ522" s="24"/>
      <c r="BB522" s="443"/>
      <c r="BC522" s="24"/>
      <c r="BD522" s="443"/>
      <c r="BE522" s="460"/>
      <c r="BF522" s="443"/>
      <c r="BG522" s="443"/>
      <c r="BH522" s="443"/>
      <c r="BI522" s="443"/>
      <c r="BJ522" s="443"/>
      <c r="BK522" s="443"/>
      <c r="BL522" s="443"/>
      <c r="BM522" s="443"/>
      <c r="BN522" s="460"/>
      <c r="BO522" s="443"/>
      <c r="BP522" s="443"/>
      <c r="BQ522" s="443"/>
      <c r="BR522" s="443"/>
      <c r="BS522" s="443"/>
      <c r="BT522" s="443"/>
      <c r="BU522" s="443"/>
      <c r="BV522" s="443"/>
      <c r="BW522" s="460"/>
      <c r="BX522" s="443"/>
      <c r="BY522" s="443"/>
      <c r="BZ522" s="443"/>
      <c r="CA522" s="443"/>
      <c r="CB522" s="443"/>
      <c r="CC522" s="443"/>
      <c r="CD522" s="443"/>
      <c r="CE522" s="443"/>
      <c r="CF522" s="460"/>
      <c r="CG522" s="443"/>
      <c r="CH522" s="443"/>
      <c r="CI522" s="443"/>
      <c r="CJ522" s="443"/>
      <c r="CK522" s="443"/>
      <c r="CL522" s="443"/>
      <c r="CM522" s="443"/>
      <c r="CN522" s="443"/>
      <c r="CO522" s="460"/>
      <c r="CP522" s="443"/>
      <c r="CQ522" s="443"/>
      <c r="CR522" s="443"/>
      <c r="CS522" s="443"/>
      <c r="CT522" s="443"/>
      <c r="CU522" s="443"/>
      <c r="CV522" s="443"/>
      <c r="CW522" s="443"/>
      <c r="CX522" s="460"/>
      <c r="CY522" s="443"/>
      <c r="CZ522" s="443"/>
      <c r="DA522" s="443"/>
      <c r="DB522" s="443"/>
      <c r="DC522" s="443"/>
      <c r="DD522" s="443"/>
      <c r="DE522" s="443"/>
      <c r="DF522" s="443"/>
      <c r="DG522" s="460"/>
      <c r="DH522" s="443"/>
      <c r="DI522" s="443"/>
      <c r="DJ522" s="443"/>
      <c r="DK522" s="443"/>
      <c r="DL522" s="443"/>
      <c r="DM522" s="443"/>
      <c r="DN522" s="443"/>
      <c r="DO522" s="443"/>
      <c r="DP522" s="460"/>
      <c r="DQ522" s="443"/>
      <c r="DR522" s="443"/>
      <c r="DS522" s="443"/>
      <c r="DT522" s="443"/>
      <c r="DU522" s="443"/>
      <c r="DV522" s="443"/>
      <c r="DW522" s="443"/>
      <c r="DX522" s="443"/>
      <c r="DY522" s="460"/>
      <c r="DZ522" s="443"/>
      <c r="EA522" s="443"/>
      <c r="EB522" s="443"/>
      <c r="EC522" s="443"/>
      <c r="ED522" s="443"/>
      <c r="EE522" s="443"/>
      <c r="EF522" s="443"/>
      <c r="EG522" s="443"/>
      <c r="EH522" s="460"/>
      <c r="EI522" s="443"/>
      <c r="EJ522" s="443"/>
      <c r="EK522" s="443"/>
      <c r="EL522" s="443"/>
      <c r="EM522" s="443"/>
      <c r="EN522" s="443"/>
      <c r="EO522" s="443"/>
      <c r="EP522" s="443"/>
      <c r="EQ522" s="460"/>
      <c r="ER522" s="443"/>
      <c r="ES522" s="443"/>
      <c r="ET522" s="443"/>
      <c r="EU522" s="443"/>
      <c r="EV522" s="443"/>
      <c r="EW522" s="443"/>
      <c r="EX522" s="443"/>
      <c r="EY522" s="443"/>
      <c r="EZ522" s="460"/>
      <c r="FA522" s="443"/>
      <c r="FB522" s="443"/>
      <c r="FC522" s="443"/>
      <c r="FD522" s="443"/>
      <c r="FE522" s="443"/>
      <c r="FF522" s="443"/>
      <c r="FG522" s="443"/>
      <c r="FH522" s="443"/>
      <c r="FI522" s="460"/>
      <c r="FJ522" s="443"/>
      <c r="FK522" s="443"/>
      <c r="FL522" s="443"/>
      <c r="FM522" s="443"/>
      <c r="FN522" s="443"/>
      <c r="FO522" s="443"/>
      <c r="FP522" s="443"/>
      <c r="FQ522" s="443"/>
      <c r="FR522" s="460"/>
      <c r="FS522" s="443"/>
      <c r="FT522" s="443"/>
      <c r="FU522" s="443"/>
      <c r="FV522" s="443"/>
      <c r="FW522" s="443"/>
      <c r="FX522" s="443"/>
      <c r="FY522" s="443"/>
      <c r="FZ522" s="443"/>
      <c r="GA522" s="460"/>
      <c r="GB522" s="443"/>
      <c r="GC522" s="443"/>
      <c r="GD522" s="443"/>
      <c r="GE522" s="443"/>
      <c r="GF522" s="443"/>
      <c r="GG522" s="443"/>
      <c r="GH522" s="443"/>
      <c r="GI522" s="443"/>
      <c r="GJ522" s="460"/>
      <c r="GK522" s="443"/>
      <c r="GL522" s="443"/>
      <c r="GM522" s="443"/>
      <c r="GN522" s="443"/>
      <c r="GO522" s="443"/>
      <c r="GP522" s="443"/>
      <c r="GQ522" s="443"/>
      <c r="GR522" s="443"/>
      <c r="GS522" s="460"/>
      <c r="GT522" s="443"/>
      <c r="GU522" s="443"/>
      <c r="GV522" s="443"/>
      <c r="GW522" s="443"/>
      <c r="GX522" s="443"/>
      <c r="GY522" s="443"/>
      <c r="GZ522" s="443"/>
      <c r="HA522" s="443"/>
      <c r="HB522" s="460"/>
      <c r="HC522" s="443"/>
      <c r="HD522" s="443"/>
      <c r="HE522" s="443"/>
      <c r="HF522" s="443"/>
      <c r="HG522" s="443"/>
      <c r="HH522" s="443"/>
      <c r="HI522" s="443"/>
      <c r="HJ522" s="443"/>
      <c r="HK522" s="460"/>
      <c r="HL522" s="443"/>
      <c r="HM522" s="443"/>
      <c r="HN522" s="443"/>
      <c r="HO522" s="443"/>
      <c r="HP522" s="443"/>
      <c r="HQ522" s="443"/>
      <c r="HR522" s="443"/>
      <c r="HS522" s="443"/>
      <c r="HT522" s="460"/>
      <c r="HU522" s="443"/>
      <c r="HV522" s="443"/>
      <c r="HW522" s="443"/>
      <c r="HX522" s="443"/>
      <c r="HY522" s="443"/>
      <c r="HZ522" s="443"/>
      <c r="IA522" s="443"/>
      <c r="IB522" s="443"/>
      <c r="IC522" s="460"/>
      <c r="ID522" s="443"/>
      <c r="IE522" s="443"/>
      <c r="IF522" s="443"/>
      <c r="IG522" s="443"/>
      <c r="IH522" s="443"/>
      <c r="II522" s="443"/>
      <c r="IJ522" s="443"/>
      <c r="IK522" s="443"/>
      <c r="IL522" s="460"/>
      <c r="IM522" s="443"/>
      <c r="IN522" s="443"/>
      <c r="IO522" s="443"/>
      <c r="IP522" s="443"/>
      <c r="IQ522" s="443"/>
      <c r="IR522" s="443"/>
      <c r="IS522" s="443"/>
      <c r="IT522" s="443"/>
      <c r="IU522" s="460"/>
      <c r="IV522" s="443"/>
      <c r="IW522" s="443"/>
      <c r="IX522" s="443"/>
      <c r="IY522" s="443"/>
      <c r="IZ522" s="443"/>
      <c r="JA522" s="443"/>
      <c r="JB522" s="443"/>
      <c r="JC522" s="443"/>
      <c r="JD522" s="460"/>
      <c r="JE522" s="443"/>
      <c r="JF522" s="443"/>
      <c r="JG522" s="443"/>
      <c r="JH522" s="443"/>
      <c r="JI522" s="443"/>
      <c r="JJ522" s="443"/>
      <c r="JK522" s="443"/>
      <c r="JL522" s="443"/>
      <c r="JM522" s="460"/>
      <c r="JN522" s="443"/>
      <c r="JO522" s="443"/>
      <c r="JP522" s="443"/>
      <c r="JQ522" s="443"/>
      <c r="JR522" s="443"/>
      <c r="JS522" s="443"/>
      <c r="JT522" s="443"/>
      <c r="JU522" s="443"/>
      <c r="JV522" s="460"/>
      <c r="JW522" s="443"/>
      <c r="JX522" s="443"/>
      <c r="JY522" s="443"/>
      <c r="JZ522" s="443"/>
      <c r="KA522" s="443"/>
      <c r="KB522" s="443"/>
      <c r="KC522" s="443"/>
      <c r="KD522" s="443"/>
      <c r="KE522" s="460"/>
      <c r="KF522" s="443"/>
      <c r="KG522" s="443"/>
      <c r="KH522" s="443"/>
      <c r="KI522" s="443"/>
      <c r="KJ522" s="443"/>
      <c r="KK522" s="443"/>
      <c r="KL522" s="443"/>
      <c r="KM522" s="443"/>
      <c r="KN522" s="460"/>
      <c r="KO522" s="443"/>
      <c r="KP522" s="443"/>
      <c r="KQ522" s="443"/>
      <c r="KR522" s="443"/>
      <c r="KS522" s="443"/>
      <c r="KT522" s="443"/>
      <c r="KU522" s="443"/>
      <c r="KV522" s="443"/>
      <c r="KW522" s="460"/>
      <c r="KX522" s="443"/>
      <c r="KY522" s="443"/>
      <c r="KZ522" s="443"/>
      <c r="LA522" s="443"/>
      <c r="LB522" s="443"/>
      <c r="LC522" s="443"/>
      <c r="LD522" s="443"/>
      <c r="LE522" s="443"/>
      <c r="LF522" s="460"/>
      <c r="LG522" s="443"/>
      <c r="LH522" s="443"/>
      <c r="LI522" s="443"/>
      <c r="LJ522" s="443"/>
      <c r="LK522" s="443"/>
      <c r="LL522" s="443"/>
      <c r="LM522" s="443"/>
      <c r="LN522" s="443"/>
      <c r="LO522" s="460"/>
      <c r="LP522" s="443"/>
      <c r="LQ522" s="443"/>
      <c r="LR522" s="443"/>
      <c r="LS522" s="443"/>
      <c r="LT522" s="443"/>
      <c r="LU522" s="443"/>
      <c r="LV522" s="443"/>
      <c r="LW522" s="443"/>
      <c r="LX522" s="460"/>
      <c r="LY522" s="443"/>
      <c r="LZ522" s="443"/>
      <c r="MA522" s="443"/>
      <c r="MB522" s="443"/>
      <c r="MC522" s="443"/>
      <c r="MD522" s="443"/>
      <c r="ME522" s="443"/>
      <c r="MF522" s="443"/>
      <c r="MG522" s="460"/>
      <c r="MH522" s="443"/>
      <c r="MI522" s="443"/>
      <c r="MJ522" s="443"/>
      <c r="MK522" s="443"/>
      <c r="ML522" s="443"/>
      <c r="MM522" s="443"/>
      <c r="MN522" s="443"/>
      <c r="MO522" s="443"/>
      <c r="MP522" s="460"/>
      <c r="MQ522" s="443"/>
      <c r="MR522" s="443"/>
      <c r="MS522" s="443"/>
      <c r="MT522" s="443"/>
      <c r="MU522" s="443"/>
      <c r="MV522" s="443"/>
      <c r="MW522" s="443"/>
      <c r="MX522" s="443"/>
      <c r="MY522" s="460"/>
      <c r="MZ522" s="443"/>
      <c r="NA522" s="443"/>
      <c r="NB522" s="443"/>
      <c r="NC522" s="443"/>
      <c r="ND522" s="443"/>
      <c r="NE522" s="443"/>
      <c r="NF522" s="443"/>
      <c r="NG522" s="443"/>
      <c r="NH522" s="460"/>
    </row>
    <row r="523" spans="1:372">
      <c r="A523" s="443"/>
      <c r="C523" s="460"/>
      <c r="E523" s="444"/>
      <c r="F523" s="443"/>
      <c r="G523" s="443"/>
      <c r="H523" s="443"/>
      <c r="I523" s="443"/>
      <c r="J523" s="443"/>
      <c r="K523" s="443"/>
      <c r="L523" s="460"/>
      <c r="M523" s="443"/>
      <c r="N523" s="443"/>
      <c r="O523" s="443"/>
      <c r="P523" s="443"/>
      <c r="Q523" s="443"/>
      <c r="R523" s="443"/>
      <c r="S523" s="443"/>
      <c r="T523" s="443"/>
      <c r="U523" s="460"/>
      <c r="V523" s="443"/>
      <c r="W523" s="443"/>
      <c r="X523" s="443"/>
      <c r="Y523" s="443"/>
      <c r="Z523" s="443"/>
      <c r="AA523" s="443"/>
      <c r="AB523" s="443"/>
      <c r="AC523" s="443"/>
      <c r="AD523" s="460"/>
      <c r="AE523" s="443"/>
      <c r="AF523" s="443"/>
      <c r="AG523" s="443"/>
      <c r="AH523" s="443"/>
      <c r="AI523" s="443"/>
      <c r="AJ523" s="443"/>
      <c r="AK523" s="443"/>
      <c r="AL523" s="443"/>
      <c r="AM523" s="460"/>
      <c r="AN523" s="443"/>
      <c r="AO523" s="443"/>
      <c r="AP523" s="443"/>
      <c r="AQ523" s="443"/>
      <c r="AR523" s="443"/>
      <c r="AS523" s="443"/>
      <c r="AT523" s="443"/>
      <c r="AU523" s="443"/>
      <c r="AV523" s="460"/>
      <c r="AW523" s="441"/>
      <c r="AX523" s="24"/>
      <c r="AY523" s="668"/>
      <c r="AZ523" s="24"/>
      <c r="BB523" s="443"/>
      <c r="BC523" s="24"/>
      <c r="BD523" s="443"/>
      <c r="BE523" s="460"/>
      <c r="BF523" s="443"/>
      <c r="BG523" s="443"/>
      <c r="BH523" s="443"/>
      <c r="BI523" s="443"/>
      <c r="BJ523" s="443"/>
      <c r="BK523" s="443"/>
      <c r="BL523" s="443"/>
      <c r="BM523" s="443"/>
      <c r="BN523" s="460"/>
      <c r="BO523" s="443"/>
      <c r="BP523" s="443"/>
      <c r="BQ523" s="443"/>
      <c r="BR523" s="443"/>
      <c r="BS523" s="443"/>
      <c r="BT523" s="443"/>
      <c r="BU523" s="443"/>
      <c r="BV523" s="443"/>
      <c r="BW523" s="460"/>
      <c r="BX523" s="443"/>
      <c r="BY523" s="443"/>
      <c r="BZ523" s="443"/>
      <c r="CA523" s="443"/>
      <c r="CB523" s="443"/>
      <c r="CC523" s="443"/>
      <c r="CD523" s="443"/>
      <c r="CE523" s="443"/>
      <c r="CF523" s="460"/>
      <c r="CG523" s="443"/>
      <c r="CH523" s="443"/>
      <c r="CI523" s="443"/>
      <c r="CJ523" s="443"/>
      <c r="CK523" s="443"/>
      <c r="CL523" s="443"/>
      <c r="CM523" s="443"/>
      <c r="CN523" s="443"/>
      <c r="CO523" s="460"/>
      <c r="CP523" s="443"/>
      <c r="CQ523" s="443"/>
      <c r="CR523" s="443"/>
      <c r="CS523" s="443"/>
      <c r="CT523" s="443"/>
      <c r="CU523" s="443"/>
      <c r="CV523" s="443"/>
      <c r="CW523" s="443"/>
      <c r="CX523" s="460"/>
      <c r="CY523" s="443"/>
      <c r="CZ523" s="443"/>
      <c r="DA523" s="443"/>
      <c r="DB523" s="443"/>
      <c r="DC523" s="443"/>
      <c r="DD523" s="443"/>
      <c r="DE523" s="443"/>
      <c r="DF523" s="443"/>
      <c r="DG523" s="460"/>
      <c r="DH523" s="443"/>
      <c r="DI523" s="443"/>
      <c r="DJ523" s="443"/>
      <c r="DK523" s="443"/>
      <c r="DL523" s="443"/>
      <c r="DM523" s="443"/>
      <c r="DN523" s="443"/>
      <c r="DO523" s="443"/>
      <c r="DP523" s="460"/>
      <c r="DQ523" s="443"/>
      <c r="DR523" s="443"/>
      <c r="DS523" s="443"/>
      <c r="DT523" s="443"/>
      <c r="DU523" s="443"/>
      <c r="DV523" s="443"/>
      <c r="DW523" s="443"/>
      <c r="DX523" s="443"/>
      <c r="DY523" s="460"/>
      <c r="DZ523" s="443"/>
      <c r="EA523" s="443"/>
      <c r="EB523" s="443"/>
      <c r="EC523" s="443"/>
      <c r="ED523" s="443"/>
      <c r="EE523" s="443"/>
      <c r="EF523" s="443"/>
      <c r="EG523" s="443"/>
      <c r="EH523" s="460"/>
      <c r="EI523" s="443"/>
      <c r="EJ523" s="443"/>
      <c r="EK523" s="443"/>
      <c r="EL523" s="443"/>
      <c r="EM523" s="443"/>
      <c r="EN523" s="443"/>
      <c r="EO523" s="443"/>
      <c r="EP523" s="443"/>
      <c r="EQ523" s="460"/>
      <c r="ER523" s="443"/>
      <c r="ES523" s="443"/>
      <c r="ET523" s="443"/>
      <c r="EU523" s="443"/>
      <c r="EV523" s="443"/>
      <c r="EW523" s="443"/>
      <c r="EX523" s="443"/>
      <c r="EY523" s="443"/>
      <c r="EZ523" s="460"/>
      <c r="FA523" s="443"/>
      <c r="FB523" s="443"/>
      <c r="FC523" s="443"/>
      <c r="FD523" s="443"/>
      <c r="FE523" s="443"/>
      <c r="FF523" s="443"/>
      <c r="FG523" s="443"/>
      <c r="FH523" s="443"/>
      <c r="FI523" s="460"/>
      <c r="FJ523" s="443"/>
      <c r="FK523" s="443"/>
      <c r="FL523" s="443"/>
      <c r="FM523" s="443"/>
      <c r="FN523" s="443"/>
      <c r="FO523" s="443"/>
      <c r="FP523" s="443"/>
      <c r="FQ523" s="443"/>
      <c r="FR523" s="460"/>
      <c r="FS523" s="443"/>
      <c r="FT523" s="443"/>
      <c r="FU523" s="443"/>
      <c r="FV523" s="443"/>
      <c r="FW523" s="443"/>
      <c r="FX523" s="443"/>
      <c r="FY523" s="443"/>
      <c r="FZ523" s="443"/>
      <c r="GA523" s="460"/>
      <c r="GB523" s="443"/>
      <c r="GC523" s="443"/>
      <c r="GD523" s="443"/>
      <c r="GE523" s="443"/>
      <c r="GF523" s="443"/>
      <c r="GG523" s="443"/>
      <c r="GH523" s="443"/>
      <c r="GI523" s="443"/>
      <c r="GJ523" s="460"/>
      <c r="GK523" s="443"/>
      <c r="GL523" s="443"/>
      <c r="GM523" s="443"/>
      <c r="GN523" s="443"/>
      <c r="GO523" s="443"/>
      <c r="GP523" s="443"/>
      <c r="GQ523" s="443"/>
      <c r="GR523" s="443"/>
      <c r="GS523" s="460"/>
      <c r="GT523" s="443"/>
      <c r="GU523" s="443"/>
      <c r="GV523" s="443"/>
      <c r="GW523" s="443"/>
      <c r="GX523" s="443"/>
      <c r="GY523" s="443"/>
      <c r="GZ523" s="443"/>
      <c r="HA523" s="443"/>
      <c r="HB523" s="460"/>
      <c r="HC523" s="443"/>
      <c r="HD523" s="443"/>
      <c r="HE523" s="443"/>
      <c r="HF523" s="443"/>
      <c r="HG523" s="443"/>
      <c r="HH523" s="443"/>
      <c r="HI523" s="443"/>
      <c r="HJ523" s="443"/>
      <c r="HK523" s="460"/>
      <c r="HL523" s="443"/>
      <c r="HM523" s="443"/>
      <c r="HN523" s="443"/>
      <c r="HO523" s="443"/>
      <c r="HP523" s="443"/>
      <c r="HQ523" s="443"/>
      <c r="HR523" s="443"/>
      <c r="HS523" s="443"/>
      <c r="HT523" s="460"/>
      <c r="HU523" s="443"/>
      <c r="HV523" s="443"/>
      <c r="HW523" s="443"/>
      <c r="HX523" s="443"/>
      <c r="HY523" s="443"/>
      <c r="HZ523" s="443"/>
      <c r="IA523" s="443"/>
      <c r="IB523" s="443"/>
      <c r="IC523" s="460"/>
      <c r="ID523" s="443"/>
      <c r="IE523" s="443"/>
      <c r="IF523" s="443"/>
      <c r="IG523" s="443"/>
      <c r="IH523" s="443"/>
      <c r="II523" s="443"/>
      <c r="IJ523" s="443"/>
      <c r="IK523" s="443"/>
      <c r="IL523" s="460"/>
      <c r="IM523" s="443"/>
      <c r="IN523" s="443"/>
      <c r="IO523" s="443"/>
      <c r="IP523" s="443"/>
      <c r="IQ523" s="443"/>
      <c r="IR523" s="443"/>
      <c r="IS523" s="443"/>
      <c r="IT523" s="443"/>
      <c r="IU523" s="460"/>
      <c r="IV523" s="443"/>
      <c r="IW523" s="443"/>
      <c r="IX523" s="443"/>
      <c r="IY523" s="443"/>
      <c r="IZ523" s="443"/>
      <c r="JA523" s="443"/>
      <c r="JB523" s="443"/>
      <c r="JC523" s="443"/>
      <c r="JD523" s="460"/>
      <c r="JE523" s="443"/>
      <c r="JF523" s="443"/>
      <c r="JG523" s="443"/>
      <c r="JH523" s="443"/>
      <c r="JI523" s="443"/>
      <c r="JJ523" s="443"/>
      <c r="JK523" s="443"/>
      <c r="JL523" s="443"/>
      <c r="JM523" s="460"/>
      <c r="JN523" s="443"/>
      <c r="JO523" s="443"/>
      <c r="JP523" s="443"/>
      <c r="JQ523" s="443"/>
      <c r="JR523" s="443"/>
      <c r="JS523" s="443"/>
      <c r="JT523" s="443"/>
      <c r="JU523" s="443"/>
      <c r="JV523" s="460"/>
      <c r="JW523" s="443"/>
      <c r="JX523" s="443"/>
      <c r="JY523" s="443"/>
      <c r="JZ523" s="443"/>
      <c r="KA523" s="443"/>
      <c r="KB523" s="443"/>
      <c r="KC523" s="443"/>
      <c r="KD523" s="443"/>
      <c r="KE523" s="460"/>
      <c r="KF523" s="443"/>
      <c r="KG523" s="443"/>
      <c r="KH523" s="443"/>
      <c r="KI523" s="443"/>
      <c r="KJ523" s="443"/>
      <c r="KK523" s="443"/>
      <c r="KL523" s="443"/>
      <c r="KM523" s="443"/>
      <c r="KN523" s="460"/>
      <c r="KO523" s="443"/>
      <c r="KP523" s="443"/>
      <c r="KQ523" s="443"/>
      <c r="KR523" s="443"/>
      <c r="KS523" s="443"/>
      <c r="KT523" s="443"/>
      <c r="KU523" s="443"/>
      <c r="KV523" s="443"/>
      <c r="KW523" s="460"/>
      <c r="KX523" s="443"/>
      <c r="KY523" s="443"/>
      <c r="KZ523" s="443"/>
      <c r="LA523" s="443"/>
      <c r="LB523" s="443"/>
      <c r="LC523" s="443"/>
      <c r="LD523" s="443"/>
      <c r="LE523" s="443"/>
      <c r="LF523" s="460"/>
      <c r="LG523" s="443"/>
      <c r="LH523" s="443"/>
      <c r="LI523" s="443"/>
      <c r="LJ523" s="443"/>
      <c r="LK523" s="443"/>
      <c r="LL523" s="443"/>
      <c r="LM523" s="443"/>
      <c r="LN523" s="443"/>
      <c r="LO523" s="460"/>
      <c r="LP523" s="443"/>
      <c r="LQ523" s="443"/>
      <c r="LR523" s="443"/>
      <c r="LS523" s="443"/>
      <c r="LT523" s="443"/>
      <c r="LU523" s="443"/>
      <c r="LV523" s="443"/>
      <c r="LW523" s="443"/>
      <c r="LX523" s="460"/>
      <c r="LY523" s="443"/>
      <c r="LZ523" s="443"/>
      <c r="MA523" s="443"/>
      <c r="MB523" s="443"/>
      <c r="MC523" s="443"/>
      <c r="MD523" s="443"/>
      <c r="ME523" s="443"/>
      <c r="MF523" s="443"/>
      <c r="MG523" s="460"/>
      <c r="MH523" s="443"/>
      <c r="MI523" s="443"/>
      <c r="MJ523" s="443"/>
      <c r="MK523" s="443"/>
      <c r="ML523" s="443"/>
      <c r="MM523" s="443"/>
      <c r="MN523" s="443"/>
      <c r="MO523" s="443"/>
      <c r="MP523" s="460"/>
      <c r="MQ523" s="443"/>
      <c r="MR523" s="443"/>
      <c r="MS523" s="443"/>
      <c r="MT523" s="443"/>
      <c r="MU523" s="443"/>
      <c r="MV523" s="443"/>
      <c r="MW523" s="443"/>
      <c r="MX523" s="443"/>
      <c r="MY523" s="460"/>
      <c r="MZ523" s="443"/>
      <c r="NA523" s="443"/>
      <c r="NB523" s="443"/>
      <c r="NC523" s="443"/>
      <c r="ND523" s="443"/>
      <c r="NE523" s="443"/>
      <c r="NF523" s="443"/>
      <c r="NG523" s="443"/>
      <c r="NH523" s="460"/>
    </row>
    <row r="524" spans="1:372">
      <c r="A524" s="443"/>
      <c r="C524" s="460"/>
      <c r="E524" s="444"/>
      <c r="F524" s="443"/>
      <c r="G524" s="443"/>
      <c r="H524" s="443"/>
      <c r="I524" s="443"/>
      <c r="J524" s="443"/>
      <c r="K524" s="443"/>
      <c r="L524" s="460"/>
      <c r="M524" s="443"/>
      <c r="N524" s="443"/>
      <c r="O524" s="443"/>
      <c r="P524" s="443"/>
      <c r="Q524" s="443"/>
      <c r="R524" s="443"/>
      <c r="S524" s="443"/>
      <c r="T524" s="443"/>
      <c r="U524" s="460"/>
      <c r="V524" s="443"/>
      <c r="W524" s="443"/>
      <c r="X524" s="443"/>
      <c r="Y524" s="443"/>
      <c r="Z524" s="443"/>
      <c r="AA524" s="443"/>
      <c r="AB524" s="443"/>
      <c r="AC524" s="443"/>
      <c r="AD524" s="460"/>
      <c r="AE524" s="443"/>
      <c r="AF524" s="443"/>
      <c r="AG524" s="443"/>
      <c r="AH524" s="443"/>
      <c r="AI524" s="443"/>
      <c r="AJ524" s="443"/>
      <c r="AK524" s="443"/>
      <c r="AL524" s="443"/>
      <c r="AM524" s="460"/>
      <c r="AN524" s="443"/>
      <c r="AO524" s="443"/>
      <c r="AP524" s="443"/>
      <c r="AQ524" s="443"/>
      <c r="AR524" s="443"/>
      <c r="AS524" s="443"/>
      <c r="AT524" s="443"/>
      <c r="AU524" s="443"/>
      <c r="AV524" s="460"/>
      <c r="AW524" s="441"/>
      <c r="AX524" s="24"/>
      <c r="AY524" s="668"/>
      <c r="AZ524" s="24"/>
      <c r="BB524" s="443"/>
      <c r="BC524" s="24"/>
      <c r="BD524" s="443"/>
      <c r="BE524" s="460"/>
      <c r="BF524" s="443"/>
      <c r="BG524" s="443"/>
      <c r="BH524" s="443"/>
      <c r="BI524" s="443"/>
      <c r="BJ524" s="443"/>
      <c r="BK524" s="443"/>
      <c r="BL524" s="443"/>
      <c r="BM524" s="443"/>
      <c r="BN524" s="460"/>
      <c r="BO524" s="443"/>
      <c r="BP524" s="443"/>
      <c r="BQ524" s="443"/>
      <c r="BR524" s="443"/>
      <c r="BS524" s="443"/>
      <c r="BT524" s="443"/>
      <c r="BU524" s="443"/>
      <c r="BV524" s="443"/>
      <c r="BW524" s="460"/>
      <c r="BX524" s="443"/>
      <c r="BY524" s="443"/>
      <c r="BZ524" s="443"/>
      <c r="CA524" s="443"/>
      <c r="CB524" s="443"/>
      <c r="CC524" s="443"/>
      <c r="CD524" s="443"/>
      <c r="CE524" s="443"/>
      <c r="CF524" s="460"/>
      <c r="CG524" s="443"/>
      <c r="CH524" s="443"/>
      <c r="CI524" s="443"/>
      <c r="CJ524" s="443"/>
      <c r="CK524" s="443"/>
      <c r="CL524" s="443"/>
      <c r="CM524" s="443"/>
      <c r="CN524" s="443"/>
      <c r="CO524" s="460"/>
      <c r="CP524" s="443"/>
      <c r="CQ524" s="443"/>
      <c r="CR524" s="443"/>
      <c r="CS524" s="443"/>
      <c r="CT524" s="443"/>
      <c r="CU524" s="443"/>
      <c r="CV524" s="443"/>
      <c r="CW524" s="443"/>
      <c r="CX524" s="460"/>
      <c r="CY524" s="443"/>
      <c r="CZ524" s="443"/>
      <c r="DA524" s="443"/>
      <c r="DB524" s="443"/>
      <c r="DC524" s="443"/>
      <c r="DD524" s="443"/>
      <c r="DE524" s="443"/>
      <c r="DF524" s="443"/>
      <c r="DG524" s="460"/>
      <c r="DH524" s="443"/>
      <c r="DI524" s="443"/>
      <c r="DJ524" s="443"/>
      <c r="DK524" s="443"/>
      <c r="DL524" s="443"/>
      <c r="DM524" s="443"/>
      <c r="DN524" s="443"/>
      <c r="DO524" s="443"/>
      <c r="DP524" s="460"/>
      <c r="DQ524" s="443"/>
      <c r="DR524" s="443"/>
      <c r="DS524" s="443"/>
      <c r="DT524" s="443"/>
      <c r="DU524" s="443"/>
      <c r="DV524" s="443"/>
      <c r="DW524" s="443"/>
      <c r="DX524" s="443"/>
      <c r="DY524" s="460"/>
      <c r="DZ524" s="443"/>
      <c r="EA524" s="443"/>
      <c r="EB524" s="443"/>
      <c r="EC524" s="443"/>
      <c r="ED524" s="443"/>
      <c r="EE524" s="443"/>
      <c r="EF524" s="443"/>
      <c r="EG524" s="443"/>
      <c r="EH524" s="460"/>
      <c r="EI524" s="443"/>
      <c r="EJ524" s="443"/>
      <c r="EK524" s="443"/>
      <c r="EL524" s="443"/>
      <c r="EM524" s="443"/>
      <c r="EN524" s="443"/>
      <c r="EO524" s="443"/>
      <c r="EP524" s="443"/>
      <c r="EQ524" s="460"/>
      <c r="ER524" s="443"/>
      <c r="ES524" s="443"/>
      <c r="ET524" s="443"/>
      <c r="EU524" s="443"/>
      <c r="EV524" s="443"/>
      <c r="EW524" s="443"/>
      <c r="EX524" s="443"/>
      <c r="EY524" s="443"/>
      <c r="EZ524" s="460"/>
      <c r="FA524" s="443"/>
      <c r="FB524" s="443"/>
      <c r="FC524" s="443"/>
      <c r="FD524" s="443"/>
      <c r="FE524" s="443"/>
      <c r="FF524" s="443"/>
      <c r="FG524" s="443"/>
      <c r="FH524" s="443"/>
      <c r="FI524" s="460"/>
      <c r="FJ524" s="443"/>
      <c r="FK524" s="443"/>
      <c r="FL524" s="443"/>
      <c r="FM524" s="443"/>
      <c r="FN524" s="443"/>
      <c r="FO524" s="443"/>
      <c r="FP524" s="443"/>
      <c r="FQ524" s="443"/>
      <c r="FR524" s="460"/>
      <c r="FS524" s="443"/>
      <c r="FT524" s="443"/>
      <c r="FU524" s="443"/>
      <c r="FV524" s="443"/>
      <c r="FW524" s="443"/>
      <c r="FX524" s="443"/>
      <c r="FY524" s="443"/>
      <c r="FZ524" s="443"/>
      <c r="GA524" s="460"/>
      <c r="GB524" s="443"/>
      <c r="GC524" s="443"/>
      <c r="GD524" s="443"/>
      <c r="GE524" s="443"/>
      <c r="GF524" s="443"/>
      <c r="GG524" s="443"/>
      <c r="GH524" s="443"/>
      <c r="GI524" s="443"/>
      <c r="GJ524" s="460"/>
      <c r="GK524" s="443"/>
      <c r="GL524" s="443"/>
      <c r="GM524" s="443"/>
      <c r="GN524" s="443"/>
      <c r="GO524" s="443"/>
      <c r="GP524" s="443"/>
      <c r="GQ524" s="443"/>
      <c r="GR524" s="443"/>
      <c r="GS524" s="460"/>
      <c r="GT524" s="443"/>
      <c r="GU524" s="443"/>
      <c r="GV524" s="443"/>
      <c r="GW524" s="443"/>
      <c r="GX524" s="443"/>
      <c r="GY524" s="443"/>
      <c r="GZ524" s="443"/>
      <c r="HA524" s="443"/>
      <c r="HB524" s="460"/>
      <c r="HC524" s="443"/>
      <c r="HD524" s="443"/>
      <c r="HE524" s="443"/>
      <c r="HF524" s="443"/>
      <c r="HG524" s="443"/>
      <c r="HH524" s="443"/>
      <c r="HI524" s="443"/>
      <c r="HJ524" s="443"/>
      <c r="HK524" s="460"/>
      <c r="HL524" s="443"/>
      <c r="HM524" s="443"/>
      <c r="HN524" s="443"/>
      <c r="HO524" s="443"/>
      <c r="HP524" s="443"/>
      <c r="HQ524" s="443"/>
      <c r="HR524" s="443"/>
      <c r="HS524" s="443"/>
      <c r="HT524" s="460"/>
      <c r="HU524" s="443"/>
      <c r="HV524" s="443"/>
      <c r="HW524" s="443"/>
      <c r="HX524" s="443"/>
      <c r="HY524" s="443"/>
      <c r="HZ524" s="443"/>
      <c r="IA524" s="443"/>
      <c r="IB524" s="443"/>
      <c r="IC524" s="460"/>
      <c r="ID524" s="443"/>
      <c r="IE524" s="443"/>
      <c r="IF524" s="443"/>
      <c r="IG524" s="443"/>
      <c r="IH524" s="443"/>
      <c r="II524" s="443"/>
      <c r="IJ524" s="443"/>
      <c r="IK524" s="443"/>
      <c r="IL524" s="460"/>
      <c r="IM524" s="443"/>
      <c r="IN524" s="443"/>
      <c r="IO524" s="443"/>
      <c r="IP524" s="443"/>
      <c r="IQ524" s="443"/>
      <c r="IR524" s="443"/>
      <c r="IS524" s="443"/>
      <c r="IT524" s="443"/>
      <c r="IU524" s="460"/>
      <c r="IV524" s="443"/>
      <c r="IW524" s="443"/>
      <c r="IX524" s="443"/>
      <c r="IY524" s="443"/>
      <c r="IZ524" s="443"/>
      <c r="JA524" s="443"/>
      <c r="JB524" s="443"/>
      <c r="JC524" s="443"/>
      <c r="JD524" s="460"/>
      <c r="JE524" s="443"/>
      <c r="JF524" s="443"/>
      <c r="JG524" s="443"/>
      <c r="JH524" s="443"/>
      <c r="JI524" s="443"/>
      <c r="JJ524" s="443"/>
      <c r="JK524" s="443"/>
      <c r="JL524" s="443"/>
      <c r="JM524" s="460"/>
      <c r="JN524" s="443"/>
      <c r="JO524" s="443"/>
      <c r="JP524" s="443"/>
      <c r="JQ524" s="443"/>
      <c r="JR524" s="443"/>
      <c r="JS524" s="443"/>
      <c r="JT524" s="443"/>
      <c r="JU524" s="443"/>
      <c r="JV524" s="460"/>
      <c r="JW524" s="443"/>
      <c r="JX524" s="443"/>
      <c r="JY524" s="443"/>
      <c r="JZ524" s="443"/>
      <c r="KA524" s="443"/>
      <c r="KB524" s="443"/>
      <c r="KC524" s="443"/>
      <c r="KD524" s="443"/>
      <c r="KE524" s="460"/>
      <c r="KF524" s="443"/>
      <c r="KG524" s="443"/>
      <c r="KH524" s="443"/>
      <c r="KI524" s="443"/>
      <c r="KJ524" s="443"/>
      <c r="KK524" s="443"/>
      <c r="KL524" s="443"/>
      <c r="KM524" s="443"/>
      <c r="KN524" s="460"/>
      <c r="KO524" s="443"/>
      <c r="KP524" s="443"/>
      <c r="KQ524" s="443"/>
      <c r="KR524" s="443"/>
      <c r="KS524" s="443"/>
      <c r="KT524" s="443"/>
      <c r="KU524" s="443"/>
      <c r="KV524" s="443"/>
      <c r="KW524" s="460"/>
      <c r="KX524" s="443"/>
      <c r="KY524" s="443"/>
      <c r="KZ524" s="443"/>
      <c r="LA524" s="443"/>
      <c r="LB524" s="443"/>
      <c r="LC524" s="443"/>
      <c r="LD524" s="443"/>
      <c r="LE524" s="443"/>
      <c r="LF524" s="460"/>
      <c r="LG524" s="443"/>
      <c r="LH524" s="443"/>
      <c r="LI524" s="443"/>
      <c r="LJ524" s="443"/>
      <c r="LK524" s="443"/>
      <c r="LL524" s="443"/>
      <c r="LM524" s="443"/>
      <c r="LN524" s="443"/>
      <c r="LO524" s="460"/>
      <c r="LP524" s="443"/>
      <c r="LQ524" s="443"/>
      <c r="LR524" s="443"/>
      <c r="LS524" s="443"/>
      <c r="LT524" s="443"/>
      <c r="LU524" s="443"/>
      <c r="LV524" s="443"/>
      <c r="LW524" s="443"/>
      <c r="LX524" s="460"/>
      <c r="LY524" s="443"/>
      <c r="LZ524" s="443"/>
      <c r="MA524" s="443"/>
      <c r="MB524" s="443"/>
      <c r="MC524" s="443"/>
      <c r="MD524" s="443"/>
      <c r="ME524" s="443"/>
      <c r="MF524" s="443"/>
      <c r="MG524" s="460"/>
      <c r="MH524" s="443"/>
      <c r="MI524" s="443"/>
      <c r="MJ524" s="443"/>
      <c r="MK524" s="443"/>
      <c r="ML524" s="443"/>
      <c r="MM524" s="443"/>
      <c r="MN524" s="443"/>
      <c r="MO524" s="443"/>
      <c r="MP524" s="460"/>
      <c r="MQ524" s="443"/>
      <c r="MR524" s="443"/>
      <c r="MS524" s="443"/>
      <c r="MT524" s="443"/>
      <c r="MU524" s="443"/>
      <c r="MV524" s="443"/>
      <c r="MW524" s="443"/>
      <c r="MX524" s="443"/>
      <c r="MY524" s="460"/>
      <c r="MZ524" s="443"/>
      <c r="NA524" s="443"/>
      <c r="NB524" s="443"/>
      <c r="NC524" s="443"/>
      <c r="ND524" s="443"/>
      <c r="NE524" s="443"/>
      <c r="NF524" s="443"/>
      <c r="NG524" s="443"/>
      <c r="NH524" s="460"/>
    </row>
    <row r="525" spans="1:372">
      <c r="A525" s="443"/>
      <c r="C525" s="460"/>
      <c r="E525" s="444"/>
      <c r="F525" s="443"/>
      <c r="G525" s="443"/>
      <c r="H525" s="443"/>
      <c r="I525" s="443"/>
      <c r="J525" s="443"/>
      <c r="K525" s="443"/>
      <c r="L525" s="460"/>
      <c r="M525" s="443"/>
      <c r="N525" s="443"/>
      <c r="O525" s="443"/>
      <c r="P525" s="443"/>
      <c r="Q525" s="443"/>
      <c r="R525" s="443"/>
      <c r="S525" s="443"/>
      <c r="T525" s="443"/>
      <c r="U525" s="460"/>
      <c r="V525" s="443"/>
      <c r="W525" s="443"/>
      <c r="X525" s="443"/>
      <c r="Y525" s="443"/>
      <c r="Z525" s="443"/>
      <c r="AA525" s="443"/>
      <c r="AB525" s="443"/>
      <c r="AC525" s="443"/>
      <c r="AD525" s="460"/>
      <c r="AE525" s="443"/>
      <c r="AF525" s="443"/>
      <c r="AG525" s="443"/>
      <c r="AH525" s="443"/>
      <c r="AI525" s="443"/>
      <c r="AJ525" s="443"/>
      <c r="AK525" s="443"/>
      <c r="AL525" s="443"/>
      <c r="AM525" s="460"/>
      <c r="AN525" s="443"/>
      <c r="AO525" s="443"/>
      <c r="AP525" s="443"/>
      <c r="AQ525" s="443"/>
      <c r="AR525" s="443"/>
      <c r="AS525" s="443"/>
      <c r="AT525" s="443"/>
      <c r="AU525" s="443"/>
      <c r="AV525" s="460"/>
      <c r="AW525" s="446"/>
      <c r="AX525" s="24"/>
      <c r="AY525" s="668"/>
      <c r="AZ525" s="24"/>
      <c r="BB525" s="443"/>
      <c r="BC525" s="24"/>
      <c r="BD525" s="443"/>
      <c r="BE525" s="460"/>
      <c r="BF525" s="443"/>
      <c r="BG525" s="443"/>
      <c r="BH525" s="443"/>
      <c r="BI525" s="443"/>
      <c r="BJ525" s="443"/>
      <c r="BK525" s="443"/>
      <c r="BL525" s="443"/>
      <c r="BM525" s="443"/>
      <c r="BN525" s="460"/>
      <c r="BO525" s="443"/>
      <c r="BP525" s="443"/>
      <c r="BQ525" s="443"/>
      <c r="BR525" s="443"/>
      <c r="BS525" s="443"/>
      <c r="BT525" s="443"/>
      <c r="BU525" s="443"/>
      <c r="BV525" s="443"/>
      <c r="BW525" s="460"/>
      <c r="BX525" s="443"/>
      <c r="BY525" s="443"/>
      <c r="BZ525" s="443"/>
      <c r="CA525" s="443"/>
      <c r="CB525" s="443"/>
      <c r="CC525" s="443"/>
      <c r="CD525" s="443"/>
      <c r="CE525" s="443"/>
      <c r="CF525" s="460"/>
      <c r="CG525" s="443"/>
      <c r="CH525" s="443"/>
      <c r="CI525" s="443"/>
      <c r="CJ525" s="443"/>
      <c r="CK525" s="443"/>
      <c r="CL525" s="443"/>
      <c r="CM525" s="443"/>
      <c r="CN525" s="443"/>
      <c r="CO525" s="460"/>
      <c r="CP525" s="443"/>
      <c r="CQ525" s="443"/>
      <c r="CR525" s="443"/>
      <c r="CS525" s="443"/>
      <c r="CT525" s="443"/>
      <c r="CU525" s="443"/>
      <c r="CV525" s="443"/>
      <c r="CW525" s="443"/>
      <c r="CX525" s="460"/>
      <c r="CY525" s="443"/>
      <c r="CZ525" s="443"/>
      <c r="DA525" s="443"/>
      <c r="DB525" s="443"/>
      <c r="DC525" s="443"/>
      <c r="DD525" s="443"/>
      <c r="DE525" s="443"/>
      <c r="DF525" s="443"/>
      <c r="DG525" s="460"/>
      <c r="DH525" s="443"/>
      <c r="DI525" s="443"/>
      <c r="DJ525" s="443"/>
      <c r="DK525" s="443"/>
      <c r="DL525" s="443"/>
      <c r="DM525" s="443"/>
      <c r="DN525" s="443"/>
      <c r="DO525" s="443"/>
      <c r="DP525" s="460"/>
      <c r="DQ525" s="443"/>
      <c r="DR525" s="443"/>
      <c r="DS525" s="443"/>
      <c r="DT525" s="443"/>
      <c r="DU525" s="443"/>
      <c r="DV525" s="443"/>
      <c r="DW525" s="443"/>
      <c r="DX525" s="443"/>
      <c r="DY525" s="460"/>
      <c r="DZ525" s="443"/>
      <c r="EA525" s="443"/>
      <c r="EB525" s="443"/>
      <c r="EC525" s="443"/>
      <c r="ED525" s="443"/>
      <c r="EE525" s="443"/>
      <c r="EF525" s="443"/>
      <c r="EG525" s="443"/>
      <c r="EH525" s="460"/>
      <c r="EI525" s="443"/>
      <c r="EJ525" s="443"/>
      <c r="EK525" s="443"/>
      <c r="EL525" s="443"/>
      <c r="EM525" s="443"/>
      <c r="EN525" s="443"/>
      <c r="EO525" s="443"/>
      <c r="EP525" s="443"/>
      <c r="EQ525" s="460"/>
      <c r="ER525" s="443"/>
      <c r="ES525" s="443"/>
      <c r="ET525" s="443"/>
      <c r="EU525" s="443"/>
      <c r="EV525" s="443"/>
      <c r="EW525" s="443"/>
      <c r="EX525" s="443"/>
      <c r="EY525" s="443"/>
      <c r="EZ525" s="460"/>
      <c r="FA525" s="443"/>
      <c r="FB525" s="443"/>
      <c r="FC525" s="443"/>
      <c r="FD525" s="443"/>
      <c r="FE525" s="443"/>
      <c r="FF525" s="443"/>
      <c r="FG525" s="443"/>
      <c r="FH525" s="443"/>
      <c r="FI525" s="460"/>
      <c r="FJ525" s="443"/>
      <c r="FK525" s="443"/>
      <c r="FL525" s="443"/>
      <c r="FM525" s="443"/>
      <c r="FN525" s="443"/>
      <c r="FO525" s="443"/>
      <c r="FP525" s="443"/>
      <c r="FQ525" s="443"/>
      <c r="FR525" s="460"/>
      <c r="FS525" s="443"/>
      <c r="FT525" s="443"/>
      <c r="FU525" s="443"/>
      <c r="FV525" s="443"/>
      <c r="FW525" s="443"/>
      <c r="FX525" s="443"/>
      <c r="FY525" s="443"/>
      <c r="FZ525" s="443"/>
      <c r="GA525" s="460"/>
      <c r="GB525" s="443"/>
      <c r="GC525" s="443"/>
      <c r="GD525" s="443"/>
      <c r="GE525" s="443"/>
      <c r="GF525" s="443"/>
      <c r="GG525" s="443"/>
      <c r="GH525" s="443"/>
      <c r="GI525" s="443"/>
      <c r="GJ525" s="460"/>
      <c r="GK525" s="443"/>
      <c r="GL525" s="443"/>
      <c r="GM525" s="443"/>
      <c r="GN525" s="443"/>
      <c r="GO525" s="443"/>
      <c r="GP525" s="443"/>
      <c r="GQ525" s="443"/>
      <c r="GR525" s="443"/>
      <c r="GS525" s="460"/>
      <c r="GT525" s="443"/>
      <c r="GU525" s="443"/>
      <c r="GV525" s="443"/>
      <c r="GW525" s="443"/>
      <c r="GX525" s="443"/>
      <c r="GY525" s="443"/>
      <c r="GZ525" s="443"/>
      <c r="HA525" s="443"/>
      <c r="HB525" s="460"/>
      <c r="HC525" s="443"/>
      <c r="HD525" s="443"/>
      <c r="HE525" s="443"/>
      <c r="HF525" s="443"/>
      <c r="HG525" s="443"/>
      <c r="HH525" s="443"/>
      <c r="HI525" s="443"/>
      <c r="HJ525" s="443"/>
      <c r="HK525" s="460"/>
      <c r="HL525" s="443"/>
      <c r="HM525" s="443"/>
      <c r="HN525" s="443"/>
      <c r="HO525" s="443"/>
      <c r="HP525" s="443"/>
      <c r="HQ525" s="443"/>
      <c r="HR525" s="443"/>
      <c r="HS525" s="443"/>
      <c r="HT525" s="460"/>
      <c r="HU525" s="443"/>
      <c r="HV525" s="443"/>
      <c r="HW525" s="443"/>
      <c r="HX525" s="443"/>
      <c r="HY525" s="443"/>
      <c r="HZ525" s="443"/>
      <c r="IA525" s="443"/>
      <c r="IB525" s="443"/>
      <c r="IC525" s="460"/>
      <c r="ID525" s="443"/>
      <c r="IE525" s="443"/>
      <c r="IF525" s="443"/>
      <c r="IG525" s="443"/>
      <c r="IH525" s="443"/>
      <c r="II525" s="443"/>
      <c r="IJ525" s="443"/>
      <c r="IK525" s="443"/>
      <c r="IL525" s="460"/>
      <c r="IM525" s="443"/>
      <c r="IN525" s="443"/>
      <c r="IO525" s="443"/>
      <c r="IP525" s="443"/>
      <c r="IQ525" s="443"/>
      <c r="IR525" s="443"/>
      <c r="IS525" s="443"/>
      <c r="IT525" s="443"/>
      <c r="IU525" s="460"/>
      <c r="IV525" s="443"/>
      <c r="IW525" s="443"/>
      <c r="IX525" s="443"/>
      <c r="IY525" s="443"/>
      <c r="IZ525" s="443"/>
      <c r="JA525" s="443"/>
      <c r="JB525" s="443"/>
      <c r="JC525" s="443"/>
      <c r="JD525" s="460"/>
      <c r="JE525" s="443"/>
      <c r="JF525" s="443"/>
      <c r="JG525" s="443"/>
      <c r="JH525" s="443"/>
      <c r="JI525" s="443"/>
      <c r="JJ525" s="443"/>
      <c r="JK525" s="443"/>
      <c r="JL525" s="443"/>
      <c r="JM525" s="460"/>
      <c r="JN525" s="443"/>
      <c r="JO525" s="443"/>
      <c r="JP525" s="443"/>
      <c r="JQ525" s="443"/>
      <c r="JR525" s="443"/>
      <c r="JS525" s="443"/>
      <c r="JT525" s="443"/>
      <c r="JU525" s="443"/>
      <c r="JV525" s="460"/>
      <c r="JW525" s="443"/>
      <c r="JX525" s="443"/>
      <c r="JY525" s="443"/>
      <c r="JZ525" s="443"/>
      <c r="KA525" s="443"/>
      <c r="KB525" s="443"/>
      <c r="KC525" s="443"/>
      <c r="KD525" s="443"/>
      <c r="KE525" s="460"/>
      <c r="KF525" s="443"/>
      <c r="KG525" s="443"/>
      <c r="KH525" s="443"/>
      <c r="KI525" s="443"/>
      <c r="KJ525" s="443"/>
      <c r="KK525" s="443"/>
      <c r="KL525" s="443"/>
      <c r="KM525" s="443"/>
      <c r="KN525" s="460"/>
      <c r="KO525" s="443"/>
      <c r="KP525" s="443"/>
      <c r="KQ525" s="443"/>
      <c r="KR525" s="443"/>
      <c r="KS525" s="443"/>
      <c r="KT525" s="443"/>
      <c r="KU525" s="443"/>
      <c r="KV525" s="443"/>
      <c r="KW525" s="460"/>
      <c r="KX525" s="443"/>
      <c r="KY525" s="443"/>
      <c r="KZ525" s="443"/>
      <c r="LA525" s="443"/>
      <c r="LB525" s="443"/>
      <c r="LC525" s="443"/>
      <c r="LD525" s="443"/>
      <c r="LE525" s="443"/>
      <c r="LF525" s="460"/>
      <c r="LG525" s="443"/>
      <c r="LH525" s="443"/>
      <c r="LI525" s="443"/>
      <c r="LJ525" s="443"/>
      <c r="LK525" s="443"/>
      <c r="LL525" s="443"/>
      <c r="LM525" s="443"/>
      <c r="LN525" s="443"/>
      <c r="LO525" s="460"/>
      <c r="LP525" s="443"/>
      <c r="LQ525" s="443"/>
      <c r="LR525" s="443"/>
      <c r="LS525" s="443"/>
      <c r="LT525" s="443"/>
      <c r="LU525" s="443"/>
      <c r="LV525" s="443"/>
      <c r="LW525" s="443"/>
      <c r="LX525" s="460"/>
      <c r="LY525" s="443"/>
      <c r="LZ525" s="443"/>
      <c r="MA525" s="443"/>
      <c r="MB525" s="443"/>
      <c r="MC525" s="443"/>
      <c r="MD525" s="443"/>
      <c r="ME525" s="443"/>
      <c r="MF525" s="443"/>
      <c r="MG525" s="460"/>
      <c r="MH525" s="443"/>
      <c r="MI525" s="443"/>
      <c r="MJ525" s="443"/>
      <c r="MK525" s="443"/>
      <c r="ML525" s="443"/>
      <c r="MM525" s="443"/>
      <c r="MN525" s="443"/>
      <c r="MO525" s="443"/>
      <c r="MP525" s="460"/>
      <c r="MQ525" s="443"/>
      <c r="MR525" s="443"/>
      <c r="MS525" s="443"/>
      <c r="MT525" s="443"/>
      <c r="MU525" s="443"/>
      <c r="MV525" s="443"/>
      <c r="MW525" s="443"/>
      <c r="MX525" s="443"/>
      <c r="MY525" s="460"/>
      <c r="MZ525" s="443"/>
      <c r="NA525" s="443"/>
      <c r="NB525" s="443"/>
      <c r="NC525" s="443"/>
      <c r="ND525" s="443"/>
      <c r="NE525" s="443"/>
      <c r="NF525" s="443"/>
      <c r="NG525" s="443"/>
      <c r="NH525" s="460"/>
    </row>
    <row r="526" spans="1:372">
      <c r="A526" s="443"/>
      <c r="C526" s="460"/>
      <c r="E526" s="444"/>
      <c r="F526" s="443"/>
      <c r="G526" s="443"/>
      <c r="H526" s="443"/>
      <c r="I526" s="443"/>
      <c r="J526" s="443"/>
      <c r="K526" s="443"/>
      <c r="L526" s="460"/>
      <c r="M526" s="443"/>
      <c r="N526" s="443"/>
      <c r="O526" s="443"/>
      <c r="P526" s="443"/>
      <c r="Q526" s="443"/>
      <c r="R526" s="443"/>
      <c r="S526" s="443"/>
      <c r="T526" s="443"/>
      <c r="U526" s="460"/>
      <c r="V526" s="443"/>
      <c r="W526" s="443"/>
      <c r="X526" s="443"/>
      <c r="Y526" s="443"/>
      <c r="Z526" s="443"/>
      <c r="AA526" s="443"/>
      <c r="AB526" s="443"/>
      <c r="AC526" s="443"/>
      <c r="AD526" s="460"/>
      <c r="AE526" s="443"/>
      <c r="AF526" s="443"/>
      <c r="AG526" s="443"/>
      <c r="AH526" s="443"/>
      <c r="AI526" s="443"/>
      <c r="AJ526" s="443"/>
      <c r="AK526" s="443"/>
      <c r="AL526" s="443"/>
      <c r="AM526" s="460"/>
      <c r="AN526" s="443"/>
      <c r="AO526" s="443"/>
      <c r="AP526" s="443"/>
      <c r="AQ526" s="443"/>
      <c r="AR526" s="443"/>
      <c r="AS526" s="443"/>
      <c r="AT526" s="443"/>
      <c r="AU526" s="443"/>
      <c r="AV526" s="460"/>
      <c r="AW526" s="446"/>
      <c r="AX526" s="24"/>
      <c r="AY526" s="668"/>
      <c r="AZ526" s="24"/>
      <c r="BB526" s="443"/>
      <c r="BC526" s="24"/>
      <c r="BD526" s="443"/>
      <c r="BE526" s="460"/>
      <c r="BF526" s="443"/>
      <c r="BG526" s="443"/>
      <c r="BH526" s="443"/>
      <c r="BI526" s="443"/>
      <c r="BJ526" s="443"/>
      <c r="BK526" s="443"/>
      <c r="BL526" s="443"/>
      <c r="BM526" s="443"/>
      <c r="BN526" s="460"/>
      <c r="BO526" s="443"/>
      <c r="BP526" s="443"/>
      <c r="BQ526" s="443"/>
      <c r="BR526" s="443"/>
      <c r="BS526" s="443"/>
      <c r="BT526" s="443"/>
      <c r="BU526" s="443"/>
      <c r="BV526" s="443"/>
      <c r="BW526" s="460"/>
      <c r="BX526" s="443"/>
      <c r="BY526" s="443"/>
      <c r="BZ526" s="443"/>
      <c r="CA526" s="443"/>
      <c r="CB526" s="443"/>
      <c r="CC526" s="443"/>
      <c r="CD526" s="443"/>
      <c r="CE526" s="443"/>
      <c r="CF526" s="460"/>
      <c r="CG526" s="443"/>
      <c r="CH526" s="443"/>
      <c r="CI526" s="443"/>
      <c r="CJ526" s="443"/>
      <c r="CK526" s="443"/>
      <c r="CL526" s="443"/>
      <c r="CM526" s="443"/>
      <c r="CN526" s="443"/>
      <c r="CO526" s="460"/>
      <c r="CP526" s="443"/>
      <c r="CQ526" s="443"/>
      <c r="CR526" s="443"/>
      <c r="CS526" s="443"/>
      <c r="CT526" s="443"/>
      <c r="CU526" s="443"/>
      <c r="CV526" s="443"/>
      <c r="CW526" s="443"/>
      <c r="CX526" s="460"/>
      <c r="CY526" s="443"/>
      <c r="CZ526" s="443"/>
      <c r="DA526" s="443"/>
      <c r="DB526" s="443"/>
      <c r="DC526" s="443"/>
      <c r="DD526" s="443"/>
      <c r="DE526" s="443"/>
      <c r="DF526" s="443"/>
      <c r="DG526" s="460"/>
      <c r="DH526" s="443"/>
      <c r="DI526" s="443"/>
      <c r="DJ526" s="443"/>
      <c r="DK526" s="443"/>
      <c r="DL526" s="443"/>
      <c r="DM526" s="443"/>
      <c r="DN526" s="443"/>
      <c r="DO526" s="443"/>
      <c r="DP526" s="460"/>
      <c r="DQ526" s="443"/>
      <c r="DR526" s="443"/>
      <c r="DS526" s="443"/>
      <c r="DT526" s="443"/>
      <c r="DU526" s="443"/>
      <c r="DV526" s="443"/>
      <c r="DW526" s="443"/>
      <c r="DX526" s="443"/>
      <c r="DY526" s="460"/>
      <c r="DZ526" s="443"/>
      <c r="EA526" s="443"/>
      <c r="EB526" s="443"/>
      <c r="EC526" s="443"/>
      <c r="ED526" s="443"/>
      <c r="EE526" s="443"/>
      <c r="EF526" s="443"/>
      <c r="EG526" s="443"/>
      <c r="EH526" s="460"/>
      <c r="EI526" s="443"/>
      <c r="EJ526" s="443"/>
      <c r="EK526" s="443"/>
      <c r="EL526" s="443"/>
      <c r="EM526" s="443"/>
      <c r="EN526" s="443"/>
      <c r="EO526" s="443"/>
      <c r="EP526" s="443"/>
      <c r="EQ526" s="460"/>
      <c r="ER526" s="443"/>
      <c r="ES526" s="443"/>
      <c r="ET526" s="443"/>
      <c r="EU526" s="443"/>
      <c r="EV526" s="443"/>
      <c r="EW526" s="443"/>
      <c r="EX526" s="443"/>
      <c r="EY526" s="443"/>
      <c r="EZ526" s="460"/>
      <c r="FA526" s="443"/>
      <c r="FB526" s="443"/>
      <c r="FC526" s="443"/>
      <c r="FD526" s="443"/>
      <c r="FE526" s="443"/>
      <c r="FF526" s="443"/>
      <c r="FG526" s="443"/>
      <c r="FH526" s="443"/>
      <c r="FI526" s="460"/>
      <c r="FJ526" s="443"/>
      <c r="FK526" s="443"/>
      <c r="FL526" s="443"/>
      <c r="FM526" s="443"/>
      <c r="FN526" s="443"/>
      <c r="FO526" s="443"/>
      <c r="FP526" s="443"/>
      <c r="FQ526" s="443"/>
      <c r="FR526" s="460"/>
      <c r="FS526" s="443"/>
      <c r="FT526" s="443"/>
      <c r="FU526" s="443"/>
      <c r="FV526" s="443"/>
      <c r="FW526" s="443"/>
      <c r="FX526" s="443"/>
      <c r="FY526" s="443"/>
      <c r="FZ526" s="443"/>
      <c r="GA526" s="460"/>
      <c r="GB526" s="443"/>
      <c r="GC526" s="443"/>
      <c r="GD526" s="443"/>
      <c r="GE526" s="443"/>
      <c r="GF526" s="443"/>
      <c r="GG526" s="443"/>
      <c r="GH526" s="443"/>
      <c r="GI526" s="443"/>
      <c r="GJ526" s="460"/>
      <c r="GK526" s="443"/>
      <c r="GL526" s="443"/>
      <c r="GM526" s="443"/>
      <c r="GN526" s="443"/>
      <c r="GO526" s="443"/>
      <c r="GP526" s="443"/>
      <c r="GQ526" s="443"/>
      <c r="GR526" s="443"/>
      <c r="GS526" s="460"/>
      <c r="GT526" s="443"/>
      <c r="GU526" s="443"/>
      <c r="GV526" s="443"/>
      <c r="GW526" s="443"/>
      <c r="GX526" s="443"/>
      <c r="GY526" s="443"/>
      <c r="GZ526" s="443"/>
      <c r="HA526" s="443"/>
      <c r="HB526" s="460"/>
      <c r="HC526" s="443"/>
      <c r="HD526" s="443"/>
      <c r="HE526" s="443"/>
      <c r="HF526" s="443"/>
      <c r="HG526" s="443"/>
      <c r="HH526" s="443"/>
      <c r="HI526" s="443"/>
      <c r="HJ526" s="443"/>
      <c r="HK526" s="460"/>
      <c r="HL526" s="443"/>
      <c r="HM526" s="443"/>
      <c r="HN526" s="443"/>
      <c r="HO526" s="443"/>
      <c r="HP526" s="443"/>
      <c r="HQ526" s="443"/>
      <c r="HR526" s="443"/>
      <c r="HS526" s="443"/>
      <c r="HT526" s="460"/>
      <c r="HU526" s="443"/>
      <c r="HV526" s="443"/>
      <c r="HW526" s="443"/>
      <c r="HX526" s="443"/>
      <c r="HY526" s="443"/>
      <c r="HZ526" s="443"/>
      <c r="IA526" s="443"/>
      <c r="IB526" s="443"/>
      <c r="IC526" s="460"/>
      <c r="ID526" s="443"/>
      <c r="IE526" s="443"/>
      <c r="IF526" s="443"/>
      <c r="IG526" s="443"/>
      <c r="IH526" s="443"/>
      <c r="II526" s="443"/>
      <c r="IJ526" s="443"/>
      <c r="IK526" s="443"/>
      <c r="IL526" s="460"/>
      <c r="IM526" s="443"/>
      <c r="IN526" s="443"/>
      <c r="IO526" s="443"/>
      <c r="IP526" s="443"/>
      <c r="IQ526" s="443"/>
      <c r="IR526" s="443"/>
      <c r="IS526" s="443"/>
      <c r="IT526" s="443"/>
      <c r="IU526" s="460"/>
      <c r="IV526" s="443"/>
      <c r="IW526" s="443"/>
      <c r="IX526" s="443"/>
      <c r="IY526" s="443"/>
      <c r="IZ526" s="443"/>
      <c r="JA526" s="443"/>
      <c r="JB526" s="443"/>
      <c r="JC526" s="443"/>
      <c r="JD526" s="460"/>
      <c r="JE526" s="443"/>
      <c r="JF526" s="443"/>
      <c r="JG526" s="443"/>
      <c r="JH526" s="443"/>
      <c r="JI526" s="443"/>
      <c r="JJ526" s="443"/>
      <c r="JK526" s="443"/>
      <c r="JL526" s="443"/>
      <c r="JM526" s="460"/>
      <c r="JN526" s="443"/>
      <c r="JO526" s="443"/>
      <c r="JP526" s="443"/>
      <c r="JQ526" s="443"/>
      <c r="JR526" s="443"/>
      <c r="JS526" s="443"/>
      <c r="JT526" s="443"/>
      <c r="JU526" s="443"/>
      <c r="JV526" s="460"/>
      <c r="JW526" s="443"/>
      <c r="JX526" s="443"/>
      <c r="JY526" s="443"/>
      <c r="JZ526" s="443"/>
      <c r="KA526" s="443"/>
      <c r="KB526" s="443"/>
      <c r="KC526" s="443"/>
      <c r="KD526" s="443"/>
      <c r="KE526" s="460"/>
      <c r="KF526" s="443"/>
      <c r="KG526" s="443"/>
      <c r="KH526" s="443"/>
      <c r="KI526" s="443"/>
      <c r="KJ526" s="443"/>
      <c r="KK526" s="443"/>
      <c r="KL526" s="443"/>
      <c r="KM526" s="443"/>
      <c r="KN526" s="460"/>
      <c r="KO526" s="443"/>
      <c r="KP526" s="443"/>
      <c r="KQ526" s="443"/>
      <c r="KR526" s="443"/>
      <c r="KS526" s="443"/>
      <c r="KT526" s="443"/>
      <c r="KU526" s="443"/>
      <c r="KV526" s="443"/>
      <c r="KW526" s="460"/>
      <c r="KX526" s="443"/>
      <c r="KY526" s="443"/>
      <c r="KZ526" s="443"/>
      <c r="LA526" s="443"/>
      <c r="LB526" s="443"/>
      <c r="LC526" s="443"/>
      <c r="LD526" s="443"/>
      <c r="LE526" s="443"/>
      <c r="LF526" s="460"/>
      <c r="LG526" s="443"/>
      <c r="LH526" s="443"/>
      <c r="LI526" s="443"/>
      <c r="LJ526" s="443"/>
      <c r="LK526" s="443"/>
      <c r="LL526" s="443"/>
      <c r="LM526" s="443"/>
      <c r="LN526" s="443"/>
      <c r="LO526" s="460"/>
      <c r="LP526" s="443"/>
      <c r="LQ526" s="443"/>
      <c r="LR526" s="443"/>
      <c r="LS526" s="443"/>
      <c r="LT526" s="443"/>
      <c r="LU526" s="443"/>
      <c r="LV526" s="443"/>
      <c r="LW526" s="443"/>
      <c r="LX526" s="460"/>
      <c r="LY526" s="443"/>
      <c r="LZ526" s="443"/>
      <c r="MA526" s="443"/>
      <c r="MB526" s="443"/>
      <c r="MC526" s="443"/>
      <c r="MD526" s="443"/>
      <c r="ME526" s="443"/>
      <c r="MF526" s="443"/>
      <c r="MG526" s="460"/>
      <c r="MH526" s="443"/>
      <c r="MI526" s="443"/>
      <c r="MJ526" s="443"/>
      <c r="MK526" s="443"/>
      <c r="ML526" s="443"/>
      <c r="MM526" s="443"/>
      <c r="MN526" s="443"/>
      <c r="MO526" s="443"/>
      <c r="MP526" s="460"/>
      <c r="MQ526" s="443"/>
      <c r="MR526" s="443"/>
      <c r="MS526" s="443"/>
      <c r="MT526" s="443"/>
      <c r="MU526" s="443"/>
      <c r="MV526" s="443"/>
      <c r="MW526" s="443"/>
      <c r="MX526" s="443"/>
      <c r="MY526" s="460"/>
      <c r="MZ526" s="443"/>
      <c r="NA526" s="443"/>
      <c r="NB526" s="443"/>
      <c r="NC526" s="443"/>
      <c r="ND526" s="443"/>
      <c r="NE526" s="443"/>
      <c r="NF526" s="443"/>
      <c r="NG526" s="443"/>
      <c r="NH526" s="460"/>
    </row>
    <row r="527" spans="1:372">
      <c r="A527" s="443"/>
      <c r="C527" s="460"/>
      <c r="E527" s="444"/>
      <c r="F527" s="443"/>
      <c r="G527" s="443"/>
      <c r="H527" s="443"/>
      <c r="I527" s="443"/>
      <c r="J527" s="443"/>
      <c r="K527" s="443"/>
      <c r="L527" s="460"/>
      <c r="M527" s="443"/>
      <c r="N527" s="443"/>
      <c r="O527" s="443"/>
      <c r="P527" s="443"/>
      <c r="Q527" s="443"/>
      <c r="R527" s="443"/>
      <c r="S527" s="443"/>
      <c r="T527" s="443"/>
      <c r="U527" s="460"/>
      <c r="V527" s="443"/>
      <c r="W527" s="443"/>
      <c r="X527" s="443"/>
      <c r="Y527" s="443"/>
      <c r="Z527" s="443"/>
      <c r="AA527" s="443"/>
      <c r="AB527" s="443"/>
      <c r="AC527" s="443"/>
      <c r="AD527" s="460"/>
      <c r="AE527" s="443"/>
      <c r="AF527" s="443"/>
      <c r="AG527" s="443"/>
      <c r="AH527" s="443"/>
      <c r="AI527" s="443"/>
      <c r="AJ527" s="443"/>
      <c r="AK527" s="443"/>
      <c r="AL527" s="443"/>
      <c r="AM527" s="460"/>
      <c r="AN527" s="443"/>
      <c r="AO527" s="443"/>
      <c r="AP527" s="443"/>
      <c r="AQ527" s="443"/>
      <c r="AR527" s="443"/>
      <c r="AS527" s="443"/>
      <c r="AT527" s="443"/>
      <c r="AU527" s="443"/>
      <c r="AV527" s="460"/>
      <c r="AW527" s="446"/>
      <c r="AX527" s="24"/>
      <c r="AY527" s="668"/>
      <c r="AZ527" s="24"/>
      <c r="BB527" s="443"/>
      <c r="BC527" s="24"/>
      <c r="BD527" s="443"/>
      <c r="BE527" s="460"/>
      <c r="BF527" s="443"/>
      <c r="BG527" s="443"/>
      <c r="BH527" s="443"/>
      <c r="BI527" s="443"/>
      <c r="BJ527" s="443"/>
      <c r="BK527" s="443"/>
      <c r="BL527" s="443"/>
      <c r="BM527" s="443"/>
      <c r="BN527" s="460"/>
      <c r="BO527" s="443"/>
      <c r="BP527" s="443"/>
      <c r="BQ527" s="443"/>
      <c r="BR527" s="443"/>
      <c r="BS527" s="443"/>
      <c r="BT527" s="443"/>
      <c r="BU527" s="443"/>
      <c r="BV527" s="443"/>
      <c r="BW527" s="460"/>
      <c r="BX527" s="443"/>
      <c r="BY527" s="443"/>
      <c r="BZ527" s="443"/>
      <c r="CA527" s="443"/>
      <c r="CB527" s="443"/>
      <c r="CC527" s="443"/>
      <c r="CD527" s="443"/>
      <c r="CE527" s="443"/>
      <c r="CF527" s="460"/>
      <c r="CG527" s="443"/>
      <c r="CH527" s="443"/>
      <c r="CI527" s="443"/>
      <c r="CJ527" s="443"/>
      <c r="CK527" s="443"/>
      <c r="CL527" s="443"/>
      <c r="CM527" s="443"/>
      <c r="CN527" s="443"/>
      <c r="CO527" s="460"/>
      <c r="CP527" s="443"/>
      <c r="CQ527" s="443"/>
      <c r="CR527" s="443"/>
      <c r="CS527" s="443"/>
      <c r="CT527" s="443"/>
      <c r="CU527" s="443"/>
      <c r="CV527" s="443"/>
      <c r="CW527" s="443"/>
      <c r="CX527" s="460"/>
      <c r="CY527" s="443"/>
      <c r="CZ527" s="443"/>
      <c r="DA527" s="443"/>
      <c r="DB527" s="443"/>
      <c r="DC527" s="443"/>
      <c r="DD527" s="443"/>
      <c r="DE527" s="443"/>
      <c r="DF527" s="443"/>
      <c r="DG527" s="460"/>
      <c r="DH527" s="443"/>
      <c r="DI527" s="443"/>
      <c r="DJ527" s="443"/>
      <c r="DK527" s="443"/>
      <c r="DL527" s="443"/>
      <c r="DM527" s="443"/>
      <c r="DN527" s="443"/>
      <c r="DO527" s="443"/>
      <c r="DP527" s="460"/>
      <c r="DQ527" s="443"/>
      <c r="DR527" s="443"/>
      <c r="DS527" s="443"/>
      <c r="DT527" s="443"/>
      <c r="DU527" s="443"/>
      <c r="DV527" s="443"/>
      <c r="DW527" s="443"/>
      <c r="DX527" s="443"/>
      <c r="DY527" s="460"/>
      <c r="DZ527" s="443"/>
      <c r="EA527" s="443"/>
      <c r="EB527" s="443"/>
      <c r="EC527" s="443"/>
      <c r="ED527" s="443"/>
      <c r="EE527" s="443"/>
      <c r="EF527" s="443"/>
      <c r="EG527" s="443"/>
      <c r="EH527" s="460"/>
      <c r="EI527" s="443"/>
      <c r="EJ527" s="443"/>
      <c r="EK527" s="443"/>
      <c r="EL527" s="443"/>
      <c r="EM527" s="443"/>
      <c r="EN527" s="443"/>
      <c r="EO527" s="443"/>
      <c r="EP527" s="443"/>
      <c r="EQ527" s="460"/>
      <c r="ER527" s="443"/>
      <c r="ES527" s="443"/>
      <c r="ET527" s="443"/>
      <c r="EU527" s="443"/>
      <c r="EV527" s="443"/>
      <c r="EW527" s="443"/>
      <c r="EX527" s="443"/>
      <c r="EY527" s="443"/>
      <c r="EZ527" s="460"/>
      <c r="FA527" s="443"/>
      <c r="FB527" s="443"/>
      <c r="FC527" s="443"/>
      <c r="FD527" s="443"/>
      <c r="FE527" s="443"/>
      <c r="FF527" s="443"/>
      <c r="FG527" s="443"/>
      <c r="FH527" s="443"/>
      <c r="FI527" s="460"/>
      <c r="FJ527" s="443"/>
      <c r="FK527" s="443"/>
      <c r="FL527" s="443"/>
      <c r="FM527" s="443"/>
      <c r="FN527" s="443"/>
      <c r="FO527" s="443"/>
      <c r="FP527" s="443"/>
      <c r="FQ527" s="443"/>
      <c r="FR527" s="460"/>
      <c r="FS527" s="443"/>
      <c r="FT527" s="443"/>
      <c r="FU527" s="443"/>
      <c r="FV527" s="443"/>
      <c r="FW527" s="443"/>
      <c r="FX527" s="443"/>
      <c r="FY527" s="443"/>
      <c r="FZ527" s="443"/>
      <c r="GA527" s="460"/>
      <c r="GB527" s="443"/>
      <c r="GC527" s="443"/>
      <c r="GD527" s="443"/>
      <c r="GE527" s="443"/>
      <c r="GF527" s="443"/>
      <c r="GG527" s="443"/>
      <c r="GH527" s="443"/>
      <c r="GI527" s="443"/>
      <c r="GJ527" s="460"/>
      <c r="GK527" s="443"/>
      <c r="GL527" s="443"/>
      <c r="GM527" s="443"/>
      <c r="GN527" s="443"/>
      <c r="GO527" s="443"/>
      <c r="GP527" s="443"/>
      <c r="GQ527" s="443"/>
      <c r="GR527" s="443"/>
      <c r="GS527" s="460"/>
      <c r="GT527" s="443"/>
      <c r="GU527" s="443"/>
      <c r="GV527" s="443"/>
      <c r="GW527" s="443"/>
      <c r="GX527" s="443"/>
      <c r="GY527" s="443"/>
      <c r="GZ527" s="443"/>
      <c r="HA527" s="443"/>
      <c r="HB527" s="460"/>
      <c r="HC527" s="443"/>
      <c r="HD527" s="443"/>
      <c r="HE527" s="443"/>
      <c r="HF527" s="443"/>
      <c r="HG527" s="443"/>
      <c r="HH527" s="443"/>
      <c r="HI527" s="443"/>
      <c r="HJ527" s="443"/>
      <c r="HK527" s="460"/>
      <c r="HL527" s="443"/>
      <c r="HM527" s="443"/>
      <c r="HN527" s="443"/>
      <c r="HO527" s="443"/>
      <c r="HP527" s="443"/>
      <c r="HQ527" s="443"/>
      <c r="HR527" s="443"/>
      <c r="HS527" s="443"/>
      <c r="HT527" s="460"/>
      <c r="HU527" s="443"/>
      <c r="HV527" s="443"/>
      <c r="HW527" s="443"/>
      <c r="HX527" s="443"/>
      <c r="HY527" s="443"/>
      <c r="HZ527" s="443"/>
      <c r="IA527" s="443"/>
      <c r="IB527" s="443"/>
      <c r="IC527" s="460"/>
      <c r="ID527" s="443"/>
      <c r="IE527" s="443"/>
      <c r="IF527" s="443"/>
      <c r="IG527" s="443"/>
      <c r="IH527" s="443"/>
      <c r="II527" s="443"/>
      <c r="IJ527" s="443"/>
      <c r="IK527" s="443"/>
      <c r="IL527" s="460"/>
      <c r="IM527" s="443"/>
      <c r="IN527" s="443"/>
      <c r="IO527" s="443"/>
      <c r="IP527" s="443"/>
      <c r="IQ527" s="443"/>
      <c r="IR527" s="443"/>
      <c r="IS527" s="443"/>
      <c r="IT527" s="443"/>
      <c r="IU527" s="460"/>
      <c r="IV527" s="443"/>
      <c r="IW527" s="443"/>
      <c r="IX527" s="443"/>
      <c r="IY527" s="443"/>
      <c r="IZ527" s="443"/>
      <c r="JA527" s="443"/>
      <c r="JB527" s="443"/>
      <c r="JC527" s="443"/>
      <c r="JD527" s="460"/>
      <c r="JE527" s="443"/>
      <c r="JF527" s="443"/>
      <c r="JG527" s="443"/>
      <c r="JH527" s="443"/>
      <c r="JI527" s="443"/>
      <c r="JJ527" s="443"/>
      <c r="JK527" s="443"/>
      <c r="JL527" s="443"/>
      <c r="JM527" s="460"/>
      <c r="JN527" s="443"/>
      <c r="JO527" s="443"/>
      <c r="JP527" s="443"/>
      <c r="JQ527" s="443"/>
      <c r="JR527" s="443"/>
      <c r="JS527" s="443"/>
      <c r="JT527" s="443"/>
      <c r="JU527" s="443"/>
      <c r="JV527" s="460"/>
      <c r="JW527" s="443"/>
      <c r="JX527" s="443"/>
      <c r="JY527" s="443"/>
      <c r="JZ527" s="443"/>
      <c r="KA527" s="443"/>
      <c r="KB527" s="443"/>
      <c r="KC527" s="443"/>
      <c r="KD527" s="443"/>
      <c r="KE527" s="460"/>
      <c r="KF527" s="443"/>
      <c r="KG527" s="443"/>
      <c r="KH527" s="443"/>
      <c r="KI527" s="443"/>
      <c r="KJ527" s="443"/>
      <c r="KK527" s="443"/>
      <c r="KL527" s="443"/>
      <c r="KM527" s="443"/>
      <c r="KN527" s="460"/>
      <c r="KO527" s="443"/>
      <c r="KP527" s="443"/>
      <c r="KQ527" s="443"/>
      <c r="KR527" s="443"/>
      <c r="KS527" s="443"/>
      <c r="KT527" s="443"/>
      <c r="KU527" s="443"/>
      <c r="KV527" s="443"/>
      <c r="KW527" s="460"/>
      <c r="KX527" s="443"/>
      <c r="KY527" s="443"/>
      <c r="KZ527" s="443"/>
      <c r="LA527" s="443"/>
      <c r="LB527" s="443"/>
      <c r="LC527" s="443"/>
      <c r="LD527" s="443"/>
      <c r="LE527" s="443"/>
      <c r="LF527" s="460"/>
      <c r="LG527" s="443"/>
      <c r="LH527" s="443"/>
      <c r="LI527" s="443"/>
      <c r="LJ527" s="443"/>
      <c r="LK527" s="443"/>
      <c r="LL527" s="443"/>
      <c r="LM527" s="443"/>
      <c r="LN527" s="443"/>
      <c r="LO527" s="460"/>
      <c r="LP527" s="443"/>
      <c r="LQ527" s="443"/>
      <c r="LR527" s="443"/>
      <c r="LS527" s="443"/>
      <c r="LT527" s="443"/>
      <c r="LU527" s="443"/>
      <c r="LV527" s="443"/>
      <c r="LW527" s="443"/>
      <c r="LX527" s="460"/>
      <c r="LY527" s="443"/>
      <c r="LZ527" s="443"/>
      <c r="MA527" s="443"/>
      <c r="MB527" s="443"/>
      <c r="MC527" s="443"/>
      <c r="MD527" s="443"/>
      <c r="ME527" s="443"/>
      <c r="MF527" s="443"/>
      <c r="MG527" s="460"/>
      <c r="MH527" s="443"/>
      <c r="MI527" s="443"/>
      <c r="MJ527" s="443"/>
      <c r="MK527" s="443"/>
      <c r="ML527" s="443"/>
      <c r="MM527" s="443"/>
      <c r="MN527" s="443"/>
      <c r="MO527" s="443"/>
      <c r="MP527" s="460"/>
      <c r="MQ527" s="443"/>
      <c r="MR527" s="443"/>
      <c r="MS527" s="443"/>
      <c r="MT527" s="443"/>
      <c r="MU527" s="443"/>
      <c r="MV527" s="443"/>
      <c r="MW527" s="443"/>
      <c r="MX527" s="443"/>
      <c r="MY527" s="460"/>
      <c r="MZ527" s="443"/>
      <c r="NA527" s="443"/>
      <c r="NB527" s="443"/>
      <c r="NC527" s="443"/>
      <c r="ND527" s="443"/>
      <c r="NE527" s="443"/>
      <c r="NF527" s="443"/>
      <c r="NG527" s="443"/>
      <c r="NH527" s="460"/>
    </row>
    <row r="528" spans="1:372">
      <c r="A528" s="443"/>
      <c r="C528" s="460"/>
      <c r="E528" s="444"/>
      <c r="F528" s="443"/>
      <c r="G528" s="443"/>
      <c r="H528" s="443"/>
      <c r="I528" s="443"/>
      <c r="J528" s="443"/>
      <c r="K528" s="443"/>
      <c r="L528" s="460"/>
      <c r="M528" s="443"/>
      <c r="N528" s="443"/>
      <c r="O528" s="443"/>
      <c r="P528" s="443"/>
      <c r="Q528" s="443"/>
      <c r="R528" s="443"/>
      <c r="S528" s="443"/>
      <c r="T528" s="443"/>
      <c r="U528" s="460"/>
      <c r="V528" s="443"/>
      <c r="W528" s="443"/>
      <c r="X528" s="443"/>
      <c r="Y528" s="443"/>
      <c r="Z528" s="443"/>
      <c r="AA528" s="443"/>
      <c r="AB528" s="443"/>
      <c r="AC528" s="443"/>
      <c r="AD528" s="460"/>
      <c r="AE528" s="443"/>
      <c r="AF528" s="443"/>
      <c r="AG528" s="443"/>
      <c r="AH528" s="443"/>
      <c r="AI528" s="443"/>
      <c r="AJ528" s="443"/>
      <c r="AK528" s="443"/>
      <c r="AL528" s="443"/>
      <c r="AM528" s="460"/>
      <c r="AN528" s="443"/>
      <c r="AO528" s="443"/>
      <c r="AP528" s="443"/>
      <c r="AQ528" s="443"/>
      <c r="AR528" s="443"/>
      <c r="AS528" s="443"/>
      <c r="AT528" s="443"/>
      <c r="AU528" s="443"/>
      <c r="AV528" s="460"/>
      <c r="AW528" s="441"/>
      <c r="AX528" s="24"/>
      <c r="AY528" s="668"/>
      <c r="AZ528" s="24"/>
      <c r="BB528" s="443"/>
      <c r="BC528" s="24"/>
      <c r="BD528" s="443"/>
      <c r="BE528" s="460"/>
      <c r="BF528" s="443"/>
      <c r="BG528" s="443"/>
      <c r="BH528" s="443"/>
      <c r="BI528" s="443"/>
      <c r="BJ528" s="443"/>
      <c r="BK528" s="443"/>
      <c r="BL528" s="443"/>
      <c r="BM528" s="443"/>
      <c r="BN528" s="460"/>
      <c r="BO528" s="443"/>
      <c r="BP528" s="443"/>
      <c r="BQ528" s="443"/>
      <c r="BR528" s="443"/>
      <c r="BS528" s="443"/>
      <c r="BT528" s="443"/>
      <c r="BU528" s="443"/>
      <c r="BV528" s="443"/>
      <c r="BW528" s="460"/>
      <c r="BX528" s="443"/>
      <c r="BY528" s="443"/>
      <c r="BZ528" s="443"/>
      <c r="CA528" s="443"/>
      <c r="CB528" s="443"/>
      <c r="CC528" s="443"/>
      <c r="CD528" s="443"/>
      <c r="CE528" s="443"/>
      <c r="CF528" s="460"/>
      <c r="CG528" s="443"/>
      <c r="CH528" s="443"/>
      <c r="CI528" s="443"/>
      <c r="CJ528" s="443"/>
      <c r="CK528" s="443"/>
      <c r="CL528" s="443"/>
      <c r="CM528" s="443"/>
      <c r="CN528" s="443"/>
      <c r="CO528" s="460"/>
      <c r="CP528" s="443"/>
      <c r="CQ528" s="443"/>
      <c r="CR528" s="443"/>
      <c r="CS528" s="443"/>
      <c r="CT528" s="443"/>
      <c r="CU528" s="443"/>
      <c r="CV528" s="443"/>
      <c r="CW528" s="443"/>
      <c r="CX528" s="460"/>
      <c r="CY528" s="443"/>
      <c r="CZ528" s="443"/>
      <c r="DA528" s="443"/>
      <c r="DB528" s="443"/>
      <c r="DC528" s="443"/>
      <c r="DD528" s="443"/>
      <c r="DE528" s="443"/>
      <c r="DF528" s="443"/>
      <c r="DG528" s="460"/>
      <c r="DH528" s="443"/>
      <c r="DI528" s="443"/>
      <c r="DJ528" s="443"/>
      <c r="DK528" s="443"/>
      <c r="DL528" s="443"/>
      <c r="DM528" s="443"/>
      <c r="DN528" s="443"/>
      <c r="DO528" s="443"/>
      <c r="DP528" s="460"/>
      <c r="DQ528" s="443"/>
      <c r="DR528" s="443"/>
      <c r="DS528" s="443"/>
      <c r="DT528" s="443"/>
      <c r="DU528" s="443"/>
      <c r="DV528" s="443"/>
      <c r="DW528" s="443"/>
      <c r="DX528" s="443"/>
      <c r="DY528" s="460"/>
      <c r="DZ528" s="443"/>
      <c r="EA528" s="443"/>
      <c r="EB528" s="443"/>
      <c r="EC528" s="443"/>
      <c r="ED528" s="443"/>
      <c r="EE528" s="443"/>
      <c r="EF528" s="443"/>
      <c r="EG528" s="443"/>
      <c r="EH528" s="460"/>
      <c r="EI528" s="443"/>
      <c r="EJ528" s="443"/>
      <c r="EK528" s="443"/>
      <c r="EL528" s="443"/>
      <c r="EM528" s="443"/>
      <c r="EN528" s="443"/>
      <c r="EO528" s="443"/>
      <c r="EP528" s="443"/>
      <c r="EQ528" s="460"/>
      <c r="ER528" s="443"/>
      <c r="ES528" s="443"/>
      <c r="ET528" s="443"/>
      <c r="EU528" s="443"/>
      <c r="EV528" s="443"/>
      <c r="EW528" s="443"/>
      <c r="EX528" s="443"/>
      <c r="EY528" s="443"/>
      <c r="EZ528" s="460"/>
      <c r="FA528" s="443"/>
      <c r="FB528" s="443"/>
      <c r="FC528" s="443"/>
      <c r="FD528" s="443"/>
      <c r="FE528" s="443"/>
      <c r="FF528" s="443"/>
      <c r="FG528" s="443"/>
      <c r="FH528" s="443"/>
      <c r="FI528" s="460"/>
      <c r="FJ528" s="443"/>
      <c r="FK528" s="443"/>
      <c r="FL528" s="443"/>
      <c r="FM528" s="443"/>
      <c r="FN528" s="443"/>
      <c r="FO528" s="443"/>
      <c r="FP528" s="443"/>
      <c r="FQ528" s="443"/>
      <c r="FR528" s="460"/>
      <c r="FS528" s="443"/>
      <c r="FT528" s="443"/>
      <c r="FU528" s="443"/>
      <c r="FV528" s="443"/>
      <c r="FW528" s="443"/>
      <c r="FX528" s="443"/>
      <c r="FY528" s="443"/>
      <c r="FZ528" s="443"/>
      <c r="GA528" s="460"/>
      <c r="GB528" s="443"/>
      <c r="GC528" s="443"/>
      <c r="GD528" s="443"/>
      <c r="GE528" s="443"/>
      <c r="GF528" s="443"/>
      <c r="GG528" s="443"/>
      <c r="GH528" s="443"/>
      <c r="GI528" s="443"/>
      <c r="GJ528" s="460"/>
      <c r="GK528" s="443"/>
      <c r="GL528" s="443"/>
      <c r="GM528" s="443"/>
      <c r="GN528" s="443"/>
      <c r="GO528" s="443"/>
      <c r="GP528" s="443"/>
      <c r="GQ528" s="443"/>
      <c r="GR528" s="443"/>
      <c r="GS528" s="460"/>
      <c r="GT528" s="443"/>
      <c r="GU528" s="443"/>
      <c r="GV528" s="443"/>
      <c r="GW528" s="443"/>
      <c r="GX528" s="443"/>
      <c r="GY528" s="443"/>
      <c r="GZ528" s="443"/>
      <c r="HA528" s="443"/>
      <c r="HB528" s="460"/>
      <c r="HC528" s="443"/>
      <c r="HD528" s="443"/>
      <c r="HE528" s="443"/>
      <c r="HF528" s="443"/>
      <c r="HG528" s="443"/>
      <c r="HH528" s="443"/>
      <c r="HI528" s="443"/>
      <c r="HJ528" s="443"/>
      <c r="HK528" s="460"/>
      <c r="HL528" s="443"/>
      <c r="HM528" s="443"/>
      <c r="HN528" s="443"/>
      <c r="HO528" s="443"/>
      <c r="HP528" s="443"/>
      <c r="HQ528" s="443"/>
      <c r="HR528" s="443"/>
      <c r="HS528" s="443"/>
      <c r="HT528" s="460"/>
      <c r="HU528" s="443"/>
      <c r="HV528" s="443"/>
      <c r="HW528" s="443"/>
      <c r="HX528" s="443"/>
      <c r="HY528" s="443"/>
      <c r="HZ528" s="443"/>
      <c r="IA528" s="443"/>
      <c r="IB528" s="443"/>
      <c r="IC528" s="460"/>
      <c r="ID528" s="443"/>
      <c r="IE528" s="443"/>
      <c r="IF528" s="443"/>
      <c r="IG528" s="443"/>
      <c r="IH528" s="443"/>
      <c r="II528" s="443"/>
      <c r="IJ528" s="443"/>
      <c r="IK528" s="443"/>
      <c r="IL528" s="460"/>
      <c r="IM528" s="443"/>
      <c r="IN528" s="443"/>
      <c r="IO528" s="443"/>
      <c r="IP528" s="443"/>
      <c r="IQ528" s="443"/>
      <c r="IR528" s="443"/>
      <c r="IS528" s="443"/>
      <c r="IT528" s="443"/>
      <c r="IU528" s="460"/>
      <c r="IV528" s="443"/>
      <c r="IW528" s="443"/>
      <c r="IX528" s="443"/>
      <c r="IY528" s="443"/>
      <c r="IZ528" s="443"/>
      <c r="JA528" s="443"/>
      <c r="JB528" s="443"/>
      <c r="JC528" s="443"/>
      <c r="JD528" s="460"/>
      <c r="JE528" s="443"/>
      <c r="JF528" s="443"/>
      <c r="JG528" s="443"/>
      <c r="JH528" s="443"/>
      <c r="JI528" s="443"/>
      <c r="JJ528" s="443"/>
      <c r="JK528" s="443"/>
      <c r="JL528" s="443"/>
      <c r="JM528" s="460"/>
      <c r="JN528" s="443"/>
      <c r="JO528" s="443"/>
      <c r="JP528" s="443"/>
      <c r="JQ528" s="443"/>
      <c r="JR528" s="443"/>
      <c r="JS528" s="443"/>
      <c r="JT528" s="443"/>
      <c r="JU528" s="443"/>
      <c r="JV528" s="460"/>
      <c r="JW528" s="443"/>
      <c r="JX528" s="443"/>
      <c r="JY528" s="443"/>
      <c r="JZ528" s="443"/>
      <c r="KA528" s="443"/>
      <c r="KB528" s="443"/>
      <c r="KC528" s="443"/>
      <c r="KD528" s="443"/>
      <c r="KE528" s="460"/>
      <c r="KF528" s="443"/>
      <c r="KG528" s="443"/>
      <c r="KH528" s="443"/>
      <c r="KI528" s="443"/>
      <c r="KJ528" s="443"/>
      <c r="KK528" s="443"/>
      <c r="KL528" s="443"/>
      <c r="KM528" s="443"/>
      <c r="KN528" s="460"/>
      <c r="KO528" s="443"/>
      <c r="KP528" s="443"/>
      <c r="KQ528" s="443"/>
      <c r="KR528" s="443"/>
      <c r="KS528" s="443"/>
      <c r="KT528" s="443"/>
      <c r="KU528" s="443"/>
      <c r="KV528" s="443"/>
      <c r="KW528" s="460"/>
      <c r="KX528" s="443"/>
      <c r="KY528" s="443"/>
      <c r="KZ528" s="443"/>
      <c r="LA528" s="443"/>
      <c r="LB528" s="443"/>
      <c r="LC528" s="443"/>
      <c r="LD528" s="443"/>
      <c r="LE528" s="443"/>
      <c r="LF528" s="460"/>
      <c r="LG528" s="443"/>
      <c r="LH528" s="443"/>
      <c r="LI528" s="443"/>
      <c r="LJ528" s="443"/>
      <c r="LK528" s="443"/>
      <c r="LL528" s="443"/>
      <c r="LM528" s="443"/>
      <c r="LN528" s="443"/>
      <c r="LO528" s="460"/>
      <c r="LP528" s="443"/>
      <c r="LQ528" s="443"/>
      <c r="LR528" s="443"/>
      <c r="LS528" s="443"/>
      <c r="LT528" s="443"/>
      <c r="LU528" s="443"/>
      <c r="LV528" s="443"/>
      <c r="LW528" s="443"/>
      <c r="LX528" s="460"/>
      <c r="LY528" s="443"/>
      <c r="LZ528" s="443"/>
      <c r="MA528" s="443"/>
      <c r="MB528" s="443"/>
      <c r="MC528" s="443"/>
      <c r="MD528" s="443"/>
      <c r="ME528" s="443"/>
      <c r="MF528" s="443"/>
      <c r="MG528" s="460"/>
      <c r="MH528" s="443"/>
      <c r="MI528" s="443"/>
      <c r="MJ528" s="443"/>
      <c r="MK528" s="443"/>
      <c r="ML528" s="443"/>
      <c r="MM528" s="443"/>
      <c r="MN528" s="443"/>
      <c r="MO528" s="443"/>
      <c r="MP528" s="460"/>
      <c r="MQ528" s="443"/>
      <c r="MR528" s="443"/>
      <c r="MS528" s="443"/>
      <c r="MT528" s="443"/>
      <c r="MU528" s="443"/>
      <c r="MV528" s="443"/>
      <c r="MW528" s="443"/>
      <c r="MX528" s="443"/>
      <c r="MY528" s="460"/>
      <c r="MZ528" s="443"/>
      <c r="NA528" s="443"/>
      <c r="NB528" s="443"/>
      <c r="NC528" s="443"/>
      <c r="ND528" s="443"/>
      <c r="NE528" s="443"/>
      <c r="NF528" s="443"/>
      <c r="NG528" s="443"/>
      <c r="NH528" s="460"/>
    </row>
    <row r="529" spans="1:372">
      <c r="A529" s="443"/>
      <c r="C529" s="460"/>
      <c r="E529" s="444"/>
      <c r="F529" s="443"/>
      <c r="G529" s="443"/>
      <c r="H529" s="443"/>
      <c r="I529" s="443"/>
      <c r="J529" s="443"/>
      <c r="K529" s="443"/>
      <c r="L529" s="460"/>
      <c r="M529" s="443"/>
      <c r="N529" s="443"/>
      <c r="O529" s="443"/>
      <c r="P529" s="443"/>
      <c r="Q529" s="443"/>
      <c r="R529" s="443"/>
      <c r="S529" s="443"/>
      <c r="T529" s="443"/>
      <c r="U529" s="460"/>
      <c r="V529" s="443"/>
      <c r="W529" s="443"/>
      <c r="X529" s="443"/>
      <c r="Y529" s="443"/>
      <c r="Z529" s="443"/>
      <c r="AA529" s="443"/>
      <c r="AB529" s="443"/>
      <c r="AC529" s="443"/>
      <c r="AD529" s="460"/>
      <c r="AE529" s="443"/>
      <c r="AF529" s="443"/>
      <c r="AG529" s="443"/>
      <c r="AH529" s="443"/>
      <c r="AI529" s="443"/>
      <c r="AJ529" s="443"/>
      <c r="AK529" s="443"/>
      <c r="AL529" s="443"/>
      <c r="AM529" s="460"/>
      <c r="AN529" s="443"/>
      <c r="AO529" s="443"/>
      <c r="AP529" s="443"/>
      <c r="AQ529" s="443"/>
      <c r="AR529" s="443"/>
      <c r="AS529" s="443"/>
      <c r="AT529" s="443"/>
      <c r="AU529" s="443"/>
      <c r="AV529" s="460"/>
      <c r="AW529" s="441"/>
      <c r="AX529" s="24"/>
      <c r="AY529" s="668"/>
      <c r="AZ529" s="24"/>
      <c r="BB529" s="443"/>
      <c r="BC529" s="24"/>
      <c r="BD529" s="443"/>
      <c r="BE529" s="460"/>
      <c r="BF529" s="443"/>
      <c r="BG529" s="443"/>
      <c r="BH529" s="443"/>
      <c r="BI529" s="443"/>
      <c r="BJ529" s="443"/>
      <c r="BK529" s="443"/>
      <c r="BL529" s="443"/>
      <c r="BM529" s="443"/>
      <c r="BN529" s="460"/>
      <c r="BO529" s="443"/>
      <c r="BP529" s="443"/>
      <c r="BQ529" s="443"/>
      <c r="BR529" s="443"/>
      <c r="BS529" s="443"/>
      <c r="BT529" s="443"/>
      <c r="BU529" s="443"/>
      <c r="BV529" s="443"/>
      <c r="BW529" s="460"/>
      <c r="BX529" s="443"/>
      <c r="BY529" s="443"/>
      <c r="BZ529" s="443"/>
      <c r="CA529" s="443"/>
      <c r="CB529" s="443"/>
      <c r="CC529" s="443"/>
      <c r="CD529" s="443"/>
      <c r="CE529" s="443"/>
      <c r="CF529" s="460"/>
      <c r="CG529" s="443"/>
      <c r="CH529" s="443"/>
      <c r="CI529" s="443"/>
      <c r="CJ529" s="443"/>
      <c r="CK529" s="443"/>
      <c r="CL529" s="443"/>
      <c r="CM529" s="443"/>
      <c r="CN529" s="443"/>
      <c r="CO529" s="460"/>
      <c r="CP529" s="443"/>
      <c r="CQ529" s="443"/>
      <c r="CR529" s="443"/>
      <c r="CS529" s="443"/>
      <c r="CT529" s="443"/>
      <c r="CU529" s="443"/>
      <c r="CV529" s="443"/>
      <c r="CW529" s="443"/>
      <c r="CX529" s="460"/>
      <c r="CY529" s="443"/>
      <c r="CZ529" s="443"/>
      <c r="DA529" s="443"/>
      <c r="DB529" s="443"/>
      <c r="DC529" s="443"/>
      <c r="DD529" s="443"/>
      <c r="DE529" s="443"/>
      <c r="DF529" s="443"/>
      <c r="DG529" s="460"/>
      <c r="DH529" s="443"/>
      <c r="DI529" s="443"/>
      <c r="DJ529" s="443"/>
      <c r="DK529" s="443"/>
      <c r="DL529" s="443"/>
      <c r="DM529" s="443"/>
      <c r="DN529" s="443"/>
      <c r="DO529" s="443"/>
      <c r="DP529" s="460"/>
      <c r="DQ529" s="443"/>
      <c r="DR529" s="443"/>
      <c r="DS529" s="443"/>
      <c r="DT529" s="443"/>
      <c r="DU529" s="443"/>
      <c r="DV529" s="443"/>
      <c r="DW529" s="443"/>
      <c r="DX529" s="443"/>
      <c r="DY529" s="460"/>
      <c r="DZ529" s="443"/>
      <c r="EA529" s="443"/>
      <c r="EB529" s="443"/>
      <c r="EC529" s="443"/>
      <c r="ED529" s="443"/>
      <c r="EE529" s="443"/>
      <c r="EF529" s="443"/>
      <c r="EG529" s="443"/>
      <c r="EH529" s="460"/>
      <c r="EI529" s="443"/>
      <c r="EJ529" s="443"/>
      <c r="EK529" s="443"/>
      <c r="EL529" s="443"/>
      <c r="EM529" s="443"/>
      <c r="EN529" s="443"/>
      <c r="EO529" s="443"/>
      <c r="EP529" s="443"/>
      <c r="EQ529" s="460"/>
      <c r="ER529" s="443"/>
      <c r="ES529" s="443"/>
      <c r="ET529" s="443"/>
      <c r="EU529" s="443"/>
      <c r="EV529" s="443"/>
      <c r="EW529" s="443"/>
      <c r="EX529" s="443"/>
      <c r="EY529" s="443"/>
      <c r="EZ529" s="460"/>
      <c r="FA529" s="443"/>
      <c r="FB529" s="443"/>
      <c r="FC529" s="443"/>
      <c r="FD529" s="443"/>
      <c r="FE529" s="443"/>
      <c r="FF529" s="443"/>
      <c r="FG529" s="443"/>
      <c r="FH529" s="443"/>
      <c r="FI529" s="460"/>
      <c r="FJ529" s="443"/>
      <c r="FK529" s="443"/>
      <c r="FL529" s="443"/>
      <c r="FM529" s="443"/>
      <c r="FN529" s="443"/>
      <c r="FO529" s="443"/>
      <c r="FP529" s="443"/>
      <c r="FQ529" s="443"/>
      <c r="FR529" s="460"/>
      <c r="FS529" s="443"/>
      <c r="FT529" s="443"/>
      <c r="FU529" s="443"/>
      <c r="FV529" s="443"/>
      <c r="FW529" s="443"/>
      <c r="FX529" s="443"/>
      <c r="FY529" s="443"/>
      <c r="FZ529" s="443"/>
      <c r="GA529" s="460"/>
      <c r="GB529" s="443"/>
      <c r="GC529" s="443"/>
      <c r="GD529" s="443"/>
      <c r="GE529" s="443"/>
      <c r="GF529" s="443"/>
      <c r="GG529" s="443"/>
      <c r="GH529" s="443"/>
      <c r="GI529" s="443"/>
      <c r="GJ529" s="460"/>
      <c r="GK529" s="443"/>
      <c r="GL529" s="443"/>
      <c r="GM529" s="443"/>
      <c r="GN529" s="443"/>
      <c r="GO529" s="443"/>
      <c r="GP529" s="443"/>
      <c r="GQ529" s="443"/>
      <c r="GR529" s="443"/>
      <c r="GS529" s="460"/>
      <c r="GT529" s="443"/>
      <c r="GU529" s="443"/>
      <c r="GV529" s="443"/>
      <c r="GW529" s="443"/>
      <c r="GX529" s="443"/>
      <c r="GY529" s="443"/>
      <c r="GZ529" s="443"/>
      <c r="HA529" s="443"/>
      <c r="HB529" s="460"/>
      <c r="HC529" s="443"/>
      <c r="HD529" s="443"/>
      <c r="HE529" s="443"/>
      <c r="HF529" s="443"/>
      <c r="HG529" s="443"/>
      <c r="HH529" s="443"/>
      <c r="HI529" s="443"/>
      <c r="HJ529" s="443"/>
      <c r="HK529" s="460"/>
      <c r="HL529" s="443"/>
      <c r="HM529" s="443"/>
      <c r="HN529" s="443"/>
      <c r="HO529" s="443"/>
      <c r="HP529" s="443"/>
      <c r="HQ529" s="443"/>
      <c r="HR529" s="443"/>
      <c r="HS529" s="443"/>
      <c r="HT529" s="460"/>
      <c r="HU529" s="443"/>
      <c r="HV529" s="443"/>
      <c r="HW529" s="443"/>
      <c r="HX529" s="443"/>
      <c r="HY529" s="443"/>
      <c r="HZ529" s="443"/>
      <c r="IA529" s="443"/>
      <c r="IB529" s="443"/>
      <c r="IC529" s="460"/>
      <c r="ID529" s="443"/>
      <c r="IE529" s="443"/>
      <c r="IF529" s="443"/>
      <c r="IG529" s="443"/>
      <c r="IH529" s="443"/>
      <c r="II529" s="443"/>
      <c r="IJ529" s="443"/>
      <c r="IK529" s="443"/>
      <c r="IL529" s="460"/>
      <c r="IM529" s="443"/>
      <c r="IN529" s="443"/>
      <c r="IO529" s="443"/>
      <c r="IP529" s="443"/>
      <c r="IQ529" s="443"/>
      <c r="IR529" s="443"/>
      <c r="IS529" s="443"/>
      <c r="IT529" s="443"/>
      <c r="IU529" s="460"/>
      <c r="IV529" s="443"/>
      <c r="IW529" s="443"/>
      <c r="IX529" s="443"/>
      <c r="IY529" s="443"/>
      <c r="IZ529" s="443"/>
      <c r="JA529" s="443"/>
      <c r="JB529" s="443"/>
      <c r="JC529" s="443"/>
      <c r="JD529" s="460"/>
      <c r="JE529" s="443"/>
      <c r="JF529" s="443"/>
      <c r="JG529" s="443"/>
      <c r="JH529" s="443"/>
      <c r="JI529" s="443"/>
      <c r="JJ529" s="443"/>
      <c r="JK529" s="443"/>
      <c r="JL529" s="443"/>
      <c r="JM529" s="460"/>
      <c r="JN529" s="443"/>
      <c r="JO529" s="443"/>
      <c r="JP529" s="443"/>
      <c r="JQ529" s="443"/>
      <c r="JR529" s="443"/>
      <c r="JS529" s="443"/>
      <c r="JT529" s="443"/>
      <c r="JU529" s="443"/>
      <c r="JV529" s="460"/>
      <c r="JW529" s="443"/>
      <c r="JX529" s="443"/>
      <c r="JY529" s="443"/>
      <c r="JZ529" s="443"/>
      <c r="KA529" s="443"/>
      <c r="KB529" s="443"/>
      <c r="KC529" s="443"/>
      <c r="KD529" s="443"/>
      <c r="KE529" s="460"/>
      <c r="KF529" s="443"/>
      <c r="KG529" s="443"/>
      <c r="KH529" s="443"/>
      <c r="KI529" s="443"/>
      <c r="KJ529" s="443"/>
      <c r="KK529" s="443"/>
      <c r="KL529" s="443"/>
      <c r="KM529" s="443"/>
      <c r="KN529" s="460"/>
      <c r="KO529" s="443"/>
      <c r="KP529" s="443"/>
      <c r="KQ529" s="443"/>
      <c r="KR529" s="443"/>
      <c r="KS529" s="443"/>
      <c r="KT529" s="443"/>
      <c r="KU529" s="443"/>
      <c r="KV529" s="443"/>
      <c r="KW529" s="460"/>
      <c r="KX529" s="443"/>
      <c r="KY529" s="443"/>
      <c r="KZ529" s="443"/>
      <c r="LA529" s="443"/>
      <c r="LB529" s="443"/>
      <c r="LC529" s="443"/>
      <c r="LD529" s="443"/>
      <c r="LE529" s="443"/>
      <c r="LF529" s="460"/>
      <c r="LG529" s="443"/>
      <c r="LH529" s="443"/>
      <c r="LI529" s="443"/>
      <c r="LJ529" s="443"/>
      <c r="LK529" s="443"/>
      <c r="LL529" s="443"/>
      <c r="LM529" s="443"/>
      <c r="LN529" s="443"/>
      <c r="LO529" s="460"/>
      <c r="LP529" s="443"/>
      <c r="LQ529" s="443"/>
      <c r="LR529" s="443"/>
      <c r="LS529" s="443"/>
      <c r="LT529" s="443"/>
      <c r="LU529" s="443"/>
      <c r="LV529" s="443"/>
      <c r="LW529" s="443"/>
      <c r="LX529" s="460"/>
      <c r="LY529" s="443"/>
      <c r="LZ529" s="443"/>
      <c r="MA529" s="443"/>
      <c r="MB529" s="443"/>
      <c r="MC529" s="443"/>
      <c r="MD529" s="443"/>
      <c r="ME529" s="443"/>
      <c r="MF529" s="443"/>
      <c r="MG529" s="460"/>
      <c r="MH529" s="443"/>
      <c r="MI529" s="443"/>
      <c r="MJ529" s="443"/>
      <c r="MK529" s="443"/>
      <c r="ML529" s="443"/>
      <c r="MM529" s="443"/>
      <c r="MN529" s="443"/>
      <c r="MO529" s="443"/>
      <c r="MP529" s="460"/>
      <c r="MQ529" s="443"/>
      <c r="MR529" s="443"/>
      <c r="MS529" s="443"/>
      <c r="MT529" s="443"/>
      <c r="MU529" s="443"/>
      <c r="MV529" s="443"/>
      <c r="MW529" s="443"/>
      <c r="MX529" s="443"/>
      <c r="MY529" s="460"/>
      <c r="MZ529" s="443"/>
      <c r="NA529" s="443"/>
      <c r="NB529" s="443"/>
      <c r="NC529" s="443"/>
      <c r="ND529" s="443"/>
      <c r="NE529" s="443"/>
      <c r="NF529" s="443"/>
      <c r="NG529" s="443"/>
      <c r="NH529" s="460"/>
    </row>
    <row r="530" spans="1:372">
      <c r="A530" s="443"/>
      <c r="C530" s="460"/>
      <c r="E530" s="444"/>
      <c r="F530" s="443"/>
      <c r="G530" s="443"/>
      <c r="H530" s="443"/>
      <c r="I530" s="443"/>
      <c r="J530" s="443"/>
      <c r="K530" s="443"/>
      <c r="L530" s="460"/>
      <c r="M530" s="443"/>
      <c r="N530" s="443"/>
      <c r="O530" s="443"/>
      <c r="P530" s="443"/>
      <c r="Q530" s="443"/>
      <c r="R530" s="443"/>
      <c r="S530" s="443"/>
      <c r="T530" s="443"/>
      <c r="U530" s="460"/>
      <c r="V530" s="443"/>
      <c r="W530" s="443"/>
      <c r="X530" s="443"/>
      <c r="Y530" s="443"/>
      <c r="Z530" s="443"/>
      <c r="AA530" s="443"/>
      <c r="AB530" s="443"/>
      <c r="AC530" s="443"/>
      <c r="AD530" s="460"/>
      <c r="AE530" s="443"/>
      <c r="AF530" s="443"/>
      <c r="AG530" s="443"/>
      <c r="AH530" s="443"/>
      <c r="AI530" s="443"/>
      <c r="AJ530" s="443"/>
      <c r="AK530" s="443"/>
      <c r="AL530" s="443"/>
      <c r="AM530" s="460"/>
      <c r="AN530" s="443"/>
      <c r="AO530" s="443"/>
      <c r="AP530" s="443"/>
      <c r="AQ530" s="443"/>
      <c r="AR530" s="443"/>
      <c r="AS530" s="443"/>
      <c r="AT530" s="443"/>
      <c r="AU530" s="443"/>
      <c r="AV530" s="460"/>
      <c r="AW530" s="446"/>
      <c r="AX530" s="24"/>
      <c r="AY530" s="668"/>
      <c r="AZ530" s="24"/>
      <c r="BB530" s="443"/>
      <c r="BC530" s="24"/>
      <c r="BD530" s="443"/>
      <c r="BE530" s="460"/>
      <c r="BF530" s="443"/>
      <c r="BG530" s="443"/>
      <c r="BH530" s="443"/>
      <c r="BI530" s="443"/>
      <c r="BJ530" s="443"/>
      <c r="BK530" s="443"/>
      <c r="BL530" s="443"/>
      <c r="BM530" s="443"/>
      <c r="BN530" s="460"/>
      <c r="BO530" s="443"/>
      <c r="BP530" s="443"/>
      <c r="BQ530" s="443"/>
      <c r="BR530" s="443"/>
      <c r="BS530" s="443"/>
      <c r="BT530" s="443"/>
      <c r="BU530" s="443"/>
      <c r="BV530" s="443"/>
      <c r="BW530" s="460"/>
      <c r="BX530" s="443"/>
      <c r="BY530" s="443"/>
      <c r="BZ530" s="443"/>
      <c r="CA530" s="443"/>
      <c r="CB530" s="443"/>
      <c r="CC530" s="443"/>
      <c r="CD530" s="443"/>
      <c r="CE530" s="443"/>
      <c r="CF530" s="460"/>
      <c r="CG530" s="443"/>
      <c r="CH530" s="443"/>
      <c r="CI530" s="443"/>
      <c r="CJ530" s="443"/>
      <c r="CK530" s="443"/>
      <c r="CL530" s="443"/>
      <c r="CM530" s="443"/>
      <c r="CN530" s="443"/>
      <c r="CO530" s="460"/>
      <c r="CP530" s="443"/>
      <c r="CQ530" s="443"/>
      <c r="CR530" s="443"/>
      <c r="CS530" s="443"/>
      <c r="CT530" s="443"/>
      <c r="CU530" s="443"/>
      <c r="CV530" s="443"/>
      <c r="CW530" s="443"/>
      <c r="CX530" s="460"/>
      <c r="CY530" s="443"/>
      <c r="CZ530" s="443"/>
      <c r="DA530" s="443"/>
      <c r="DB530" s="443"/>
      <c r="DC530" s="443"/>
      <c r="DD530" s="443"/>
      <c r="DE530" s="443"/>
      <c r="DF530" s="443"/>
      <c r="DG530" s="460"/>
      <c r="DH530" s="443"/>
      <c r="DI530" s="443"/>
      <c r="DJ530" s="443"/>
      <c r="DK530" s="443"/>
      <c r="DL530" s="443"/>
      <c r="DM530" s="443"/>
      <c r="DN530" s="443"/>
      <c r="DO530" s="443"/>
      <c r="DP530" s="460"/>
      <c r="DQ530" s="443"/>
      <c r="DR530" s="443"/>
      <c r="DS530" s="443"/>
      <c r="DT530" s="443"/>
      <c r="DU530" s="443"/>
      <c r="DV530" s="443"/>
      <c r="DW530" s="443"/>
      <c r="DX530" s="443"/>
      <c r="DY530" s="460"/>
      <c r="DZ530" s="443"/>
      <c r="EA530" s="443"/>
      <c r="EB530" s="443"/>
      <c r="EC530" s="443"/>
      <c r="ED530" s="443"/>
      <c r="EE530" s="443"/>
      <c r="EF530" s="443"/>
      <c r="EG530" s="443"/>
      <c r="EH530" s="460"/>
      <c r="EI530" s="443"/>
      <c r="EJ530" s="443"/>
      <c r="EK530" s="443"/>
      <c r="EL530" s="443"/>
      <c r="EM530" s="443"/>
      <c r="EN530" s="443"/>
      <c r="EO530" s="443"/>
      <c r="EP530" s="443"/>
      <c r="EQ530" s="460"/>
      <c r="ER530" s="443"/>
      <c r="ES530" s="443"/>
      <c r="ET530" s="443"/>
      <c r="EU530" s="443"/>
      <c r="EV530" s="443"/>
      <c r="EW530" s="443"/>
      <c r="EX530" s="443"/>
      <c r="EY530" s="443"/>
      <c r="EZ530" s="460"/>
      <c r="FA530" s="443"/>
      <c r="FB530" s="443"/>
      <c r="FC530" s="443"/>
      <c r="FD530" s="443"/>
      <c r="FE530" s="443"/>
      <c r="FF530" s="443"/>
      <c r="FG530" s="443"/>
      <c r="FH530" s="443"/>
      <c r="FI530" s="460"/>
      <c r="FJ530" s="443"/>
      <c r="FK530" s="443"/>
      <c r="FL530" s="443"/>
      <c r="FM530" s="443"/>
      <c r="FN530" s="443"/>
      <c r="FO530" s="443"/>
      <c r="FP530" s="443"/>
      <c r="FQ530" s="443"/>
      <c r="FR530" s="460"/>
      <c r="FS530" s="443"/>
      <c r="FT530" s="443"/>
      <c r="FU530" s="443"/>
      <c r="FV530" s="443"/>
      <c r="FW530" s="443"/>
      <c r="FX530" s="443"/>
      <c r="FY530" s="443"/>
      <c r="FZ530" s="443"/>
      <c r="GA530" s="460"/>
      <c r="GB530" s="443"/>
      <c r="GC530" s="443"/>
      <c r="GD530" s="443"/>
      <c r="GE530" s="443"/>
      <c r="GF530" s="443"/>
      <c r="GG530" s="443"/>
      <c r="GH530" s="443"/>
      <c r="GI530" s="443"/>
      <c r="GJ530" s="460"/>
      <c r="GK530" s="443"/>
      <c r="GL530" s="443"/>
      <c r="GM530" s="443"/>
      <c r="GN530" s="443"/>
      <c r="GO530" s="443"/>
      <c r="GP530" s="443"/>
      <c r="GQ530" s="443"/>
      <c r="GR530" s="443"/>
      <c r="GS530" s="460"/>
      <c r="GT530" s="443"/>
      <c r="GU530" s="443"/>
      <c r="GV530" s="443"/>
      <c r="GW530" s="443"/>
      <c r="GX530" s="443"/>
      <c r="GY530" s="443"/>
      <c r="GZ530" s="443"/>
      <c r="HA530" s="443"/>
      <c r="HB530" s="460"/>
      <c r="HC530" s="443"/>
      <c r="HD530" s="443"/>
      <c r="HE530" s="443"/>
      <c r="HF530" s="443"/>
      <c r="HG530" s="443"/>
      <c r="HH530" s="443"/>
      <c r="HI530" s="443"/>
      <c r="HJ530" s="443"/>
      <c r="HK530" s="460"/>
      <c r="HL530" s="443"/>
      <c r="HM530" s="443"/>
      <c r="HN530" s="443"/>
      <c r="HO530" s="443"/>
      <c r="HP530" s="443"/>
      <c r="HQ530" s="443"/>
      <c r="HR530" s="443"/>
      <c r="HS530" s="443"/>
      <c r="HT530" s="460"/>
      <c r="HU530" s="443"/>
      <c r="HV530" s="443"/>
      <c r="HW530" s="443"/>
      <c r="HX530" s="443"/>
      <c r="HY530" s="443"/>
      <c r="HZ530" s="443"/>
      <c r="IA530" s="443"/>
      <c r="IB530" s="443"/>
      <c r="IC530" s="460"/>
      <c r="ID530" s="443"/>
      <c r="IE530" s="443"/>
      <c r="IF530" s="443"/>
      <c r="IG530" s="443"/>
      <c r="IH530" s="443"/>
      <c r="II530" s="443"/>
      <c r="IJ530" s="443"/>
      <c r="IK530" s="443"/>
      <c r="IL530" s="460"/>
      <c r="IM530" s="443"/>
      <c r="IN530" s="443"/>
      <c r="IO530" s="443"/>
      <c r="IP530" s="443"/>
      <c r="IQ530" s="443"/>
      <c r="IR530" s="443"/>
      <c r="IS530" s="443"/>
      <c r="IT530" s="443"/>
      <c r="IU530" s="460"/>
      <c r="IV530" s="443"/>
      <c r="IW530" s="443"/>
      <c r="IX530" s="443"/>
      <c r="IY530" s="443"/>
      <c r="IZ530" s="443"/>
      <c r="JA530" s="443"/>
      <c r="JB530" s="443"/>
      <c r="JC530" s="443"/>
      <c r="JD530" s="460"/>
      <c r="JE530" s="443"/>
      <c r="JF530" s="443"/>
      <c r="JG530" s="443"/>
      <c r="JH530" s="443"/>
      <c r="JI530" s="443"/>
      <c r="JJ530" s="443"/>
      <c r="JK530" s="443"/>
      <c r="JL530" s="443"/>
      <c r="JM530" s="460"/>
      <c r="JN530" s="443"/>
      <c r="JO530" s="443"/>
      <c r="JP530" s="443"/>
      <c r="JQ530" s="443"/>
      <c r="JR530" s="443"/>
      <c r="JS530" s="443"/>
      <c r="JT530" s="443"/>
      <c r="JU530" s="443"/>
      <c r="JV530" s="460"/>
      <c r="JW530" s="443"/>
      <c r="JX530" s="443"/>
      <c r="JY530" s="443"/>
      <c r="JZ530" s="443"/>
      <c r="KA530" s="443"/>
      <c r="KB530" s="443"/>
      <c r="KC530" s="443"/>
      <c r="KD530" s="443"/>
      <c r="KE530" s="460"/>
      <c r="KF530" s="443"/>
      <c r="KG530" s="443"/>
      <c r="KH530" s="443"/>
      <c r="KI530" s="443"/>
      <c r="KJ530" s="443"/>
      <c r="KK530" s="443"/>
      <c r="KL530" s="443"/>
      <c r="KM530" s="443"/>
      <c r="KN530" s="460"/>
      <c r="KO530" s="443"/>
      <c r="KP530" s="443"/>
      <c r="KQ530" s="443"/>
      <c r="KR530" s="443"/>
      <c r="KS530" s="443"/>
      <c r="KT530" s="443"/>
      <c r="KU530" s="443"/>
      <c r="KV530" s="443"/>
      <c r="KW530" s="460"/>
      <c r="KX530" s="443"/>
      <c r="KY530" s="443"/>
      <c r="KZ530" s="443"/>
      <c r="LA530" s="443"/>
      <c r="LB530" s="443"/>
      <c r="LC530" s="443"/>
      <c r="LD530" s="443"/>
      <c r="LE530" s="443"/>
      <c r="LF530" s="460"/>
      <c r="LG530" s="443"/>
      <c r="LH530" s="443"/>
      <c r="LI530" s="443"/>
      <c r="LJ530" s="443"/>
      <c r="LK530" s="443"/>
      <c r="LL530" s="443"/>
      <c r="LM530" s="443"/>
      <c r="LN530" s="443"/>
      <c r="LO530" s="460"/>
      <c r="LP530" s="443"/>
      <c r="LQ530" s="443"/>
      <c r="LR530" s="443"/>
      <c r="LS530" s="443"/>
      <c r="LT530" s="443"/>
      <c r="LU530" s="443"/>
      <c r="LV530" s="443"/>
      <c r="LW530" s="443"/>
      <c r="LX530" s="460"/>
      <c r="LY530" s="443"/>
      <c r="LZ530" s="443"/>
      <c r="MA530" s="443"/>
      <c r="MB530" s="443"/>
      <c r="MC530" s="443"/>
      <c r="MD530" s="443"/>
      <c r="ME530" s="443"/>
      <c r="MF530" s="443"/>
      <c r="MG530" s="460"/>
      <c r="MH530" s="443"/>
      <c r="MI530" s="443"/>
      <c r="MJ530" s="443"/>
      <c r="MK530" s="443"/>
      <c r="ML530" s="443"/>
      <c r="MM530" s="443"/>
      <c r="MN530" s="443"/>
      <c r="MO530" s="443"/>
      <c r="MP530" s="460"/>
      <c r="MQ530" s="443"/>
      <c r="MR530" s="443"/>
      <c r="MS530" s="443"/>
      <c r="MT530" s="443"/>
      <c r="MU530" s="443"/>
      <c r="MV530" s="443"/>
      <c r="MW530" s="443"/>
      <c r="MX530" s="443"/>
      <c r="MY530" s="460"/>
      <c r="MZ530" s="443"/>
      <c r="NA530" s="443"/>
      <c r="NB530" s="443"/>
      <c r="NC530" s="443"/>
      <c r="ND530" s="443"/>
      <c r="NE530" s="443"/>
      <c r="NF530" s="443"/>
      <c r="NG530" s="443"/>
      <c r="NH530" s="460"/>
    </row>
    <row r="531" spans="1:372">
      <c r="A531" s="443"/>
      <c r="C531" s="460"/>
      <c r="E531" s="444"/>
      <c r="F531" s="443"/>
      <c r="G531" s="443"/>
      <c r="H531" s="443"/>
      <c r="I531" s="443"/>
      <c r="J531" s="443"/>
      <c r="K531" s="443"/>
      <c r="L531" s="460"/>
      <c r="M531" s="443"/>
      <c r="N531" s="443"/>
      <c r="O531" s="443"/>
      <c r="P531" s="443"/>
      <c r="Q531" s="443"/>
      <c r="R531" s="443"/>
      <c r="S531" s="443"/>
      <c r="T531" s="443"/>
      <c r="U531" s="460"/>
      <c r="V531" s="443"/>
      <c r="W531" s="443"/>
      <c r="X531" s="443"/>
      <c r="Y531" s="443"/>
      <c r="Z531" s="443"/>
      <c r="AA531" s="443"/>
      <c r="AB531" s="443"/>
      <c r="AC531" s="443"/>
      <c r="AD531" s="460"/>
      <c r="AE531" s="443"/>
      <c r="AF531" s="443"/>
      <c r="AG531" s="443"/>
      <c r="AH531" s="443"/>
      <c r="AI531" s="443"/>
      <c r="AJ531" s="443"/>
      <c r="AK531" s="443"/>
      <c r="AL531" s="443"/>
      <c r="AM531" s="460"/>
      <c r="AN531" s="443"/>
      <c r="AO531" s="443"/>
      <c r="AP531" s="443"/>
      <c r="AQ531" s="443"/>
      <c r="AR531" s="443"/>
      <c r="AS531" s="443"/>
      <c r="AT531" s="443"/>
      <c r="AU531" s="443"/>
      <c r="AV531" s="460"/>
      <c r="AW531" s="274"/>
      <c r="AX531" s="24"/>
      <c r="AY531" s="668"/>
      <c r="AZ531" s="24"/>
      <c r="BB531" s="443"/>
      <c r="BC531" s="24"/>
      <c r="BD531" s="443"/>
      <c r="BE531" s="460"/>
      <c r="BF531" s="443"/>
      <c r="BG531" s="443"/>
      <c r="BH531" s="443"/>
      <c r="BI531" s="443"/>
      <c r="BJ531" s="443"/>
      <c r="BK531" s="443"/>
      <c r="BL531" s="443"/>
      <c r="BM531" s="443"/>
      <c r="BN531" s="460"/>
      <c r="BO531" s="443"/>
      <c r="BP531" s="443"/>
      <c r="BQ531" s="443"/>
      <c r="BR531" s="443"/>
      <c r="BS531" s="443"/>
      <c r="BT531" s="443"/>
      <c r="BU531" s="443"/>
      <c r="BV531" s="443"/>
      <c r="BW531" s="460"/>
      <c r="BX531" s="443"/>
      <c r="BY531" s="443"/>
      <c r="BZ531" s="443"/>
      <c r="CA531" s="443"/>
      <c r="CB531" s="443"/>
      <c r="CC531" s="443"/>
      <c r="CD531" s="443"/>
      <c r="CE531" s="443"/>
      <c r="CF531" s="460"/>
      <c r="CG531" s="443"/>
      <c r="CH531" s="443"/>
      <c r="CI531" s="443"/>
      <c r="CJ531" s="443"/>
      <c r="CK531" s="443"/>
      <c r="CL531" s="443"/>
      <c r="CM531" s="443"/>
      <c r="CN531" s="443"/>
      <c r="CO531" s="460"/>
      <c r="CP531" s="443"/>
      <c r="CQ531" s="443"/>
      <c r="CR531" s="443"/>
      <c r="CS531" s="443"/>
      <c r="CT531" s="443"/>
      <c r="CU531" s="443"/>
      <c r="CV531" s="443"/>
      <c r="CW531" s="443"/>
      <c r="CX531" s="460"/>
      <c r="CY531" s="443"/>
      <c r="CZ531" s="443"/>
      <c r="DA531" s="443"/>
      <c r="DB531" s="443"/>
      <c r="DC531" s="443"/>
      <c r="DD531" s="443"/>
      <c r="DE531" s="443"/>
      <c r="DF531" s="443"/>
      <c r="DG531" s="460"/>
      <c r="DH531" s="443"/>
      <c r="DI531" s="443"/>
      <c r="DJ531" s="443"/>
      <c r="DK531" s="443"/>
      <c r="DL531" s="443"/>
      <c r="DM531" s="443"/>
      <c r="DN531" s="443"/>
      <c r="DO531" s="443"/>
      <c r="DP531" s="460"/>
      <c r="DQ531" s="443"/>
      <c r="DR531" s="443"/>
      <c r="DS531" s="443"/>
      <c r="DT531" s="443"/>
      <c r="DU531" s="443"/>
      <c r="DV531" s="443"/>
      <c r="DW531" s="443"/>
      <c r="DX531" s="443"/>
      <c r="DY531" s="460"/>
      <c r="DZ531" s="443"/>
      <c r="EA531" s="443"/>
      <c r="EB531" s="443"/>
      <c r="EC531" s="443"/>
      <c r="ED531" s="443"/>
      <c r="EE531" s="443"/>
      <c r="EF531" s="443"/>
      <c r="EG531" s="443"/>
      <c r="EH531" s="460"/>
      <c r="EI531" s="443"/>
      <c r="EJ531" s="443"/>
      <c r="EK531" s="443"/>
      <c r="EL531" s="443"/>
      <c r="EM531" s="443"/>
      <c r="EN531" s="443"/>
      <c r="EO531" s="443"/>
      <c r="EP531" s="443"/>
      <c r="EQ531" s="460"/>
      <c r="ER531" s="443"/>
      <c r="ES531" s="443"/>
      <c r="ET531" s="443"/>
      <c r="EU531" s="443"/>
      <c r="EV531" s="443"/>
      <c r="EW531" s="443"/>
      <c r="EX531" s="443"/>
      <c r="EY531" s="443"/>
      <c r="EZ531" s="460"/>
      <c r="FA531" s="443"/>
      <c r="FB531" s="443"/>
      <c r="FC531" s="443"/>
      <c r="FD531" s="443"/>
      <c r="FE531" s="443"/>
      <c r="FF531" s="443"/>
      <c r="FG531" s="443"/>
      <c r="FH531" s="443"/>
      <c r="FI531" s="460"/>
      <c r="FJ531" s="443"/>
      <c r="FK531" s="443"/>
      <c r="FL531" s="443"/>
      <c r="FM531" s="443"/>
      <c r="FN531" s="443"/>
      <c r="FO531" s="443"/>
      <c r="FP531" s="443"/>
      <c r="FQ531" s="443"/>
      <c r="FR531" s="460"/>
      <c r="FS531" s="443"/>
      <c r="FT531" s="443"/>
      <c r="FU531" s="443"/>
      <c r="FV531" s="443"/>
      <c r="FW531" s="443"/>
      <c r="FX531" s="443"/>
      <c r="FY531" s="443"/>
      <c r="FZ531" s="443"/>
      <c r="GA531" s="460"/>
      <c r="GB531" s="443"/>
      <c r="GC531" s="443"/>
      <c r="GD531" s="443"/>
      <c r="GE531" s="443"/>
      <c r="GF531" s="443"/>
      <c r="GG531" s="443"/>
      <c r="GH531" s="443"/>
      <c r="GI531" s="443"/>
      <c r="GJ531" s="460"/>
      <c r="GK531" s="443"/>
      <c r="GL531" s="443"/>
      <c r="GM531" s="443"/>
      <c r="GN531" s="443"/>
      <c r="GO531" s="443"/>
      <c r="GP531" s="443"/>
      <c r="GQ531" s="443"/>
      <c r="GR531" s="443"/>
      <c r="GS531" s="460"/>
      <c r="GT531" s="443"/>
      <c r="GU531" s="443"/>
      <c r="GV531" s="443"/>
      <c r="GW531" s="443"/>
      <c r="GX531" s="443"/>
      <c r="GY531" s="443"/>
      <c r="GZ531" s="443"/>
      <c r="HA531" s="443"/>
      <c r="HB531" s="460"/>
      <c r="HC531" s="443"/>
      <c r="HD531" s="443"/>
      <c r="HE531" s="443"/>
      <c r="HF531" s="443"/>
      <c r="HG531" s="443"/>
      <c r="HH531" s="443"/>
      <c r="HI531" s="443"/>
      <c r="HJ531" s="443"/>
      <c r="HK531" s="460"/>
      <c r="HL531" s="443"/>
      <c r="HM531" s="443"/>
      <c r="HN531" s="443"/>
      <c r="HO531" s="443"/>
      <c r="HP531" s="443"/>
      <c r="HQ531" s="443"/>
      <c r="HR531" s="443"/>
      <c r="HS531" s="443"/>
      <c r="HT531" s="460"/>
      <c r="HU531" s="443"/>
      <c r="HV531" s="443"/>
      <c r="HW531" s="443"/>
      <c r="HX531" s="443"/>
      <c r="HY531" s="443"/>
      <c r="HZ531" s="443"/>
      <c r="IA531" s="443"/>
      <c r="IB531" s="443"/>
      <c r="IC531" s="460"/>
      <c r="ID531" s="443"/>
      <c r="IE531" s="443"/>
      <c r="IF531" s="443"/>
      <c r="IG531" s="443"/>
      <c r="IH531" s="443"/>
      <c r="II531" s="443"/>
      <c r="IJ531" s="443"/>
      <c r="IK531" s="443"/>
      <c r="IL531" s="460"/>
      <c r="IM531" s="443"/>
      <c r="IN531" s="443"/>
      <c r="IO531" s="443"/>
      <c r="IP531" s="443"/>
      <c r="IQ531" s="443"/>
      <c r="IR531" s="443"/>
      <c r="IS531" s="443"/>
      <c r="IT531" s="443"/>
      <c r="IU531" s="460"/>
      <c r="IV531" s="443"/>
      <c r="IW531" s="443"/>
      <c r="IX531" s="443"/>
      <c r="IY531" s="443"/>
      <c r="IZ531" s="443"/>
      <c r="JA531" s="443"/>
      <c r="JB531" s="443"/>
      <c r="JC531" s="443"/>
      <c r="JD531" s="460"/>
      <c r="JE531" s="443"/>
      <c r="JF531" s="443"/>
      <c r="JG531" s="443"/>
      <c r="JH531" s="443"/>
      <c r="JI531" s="443"/>
      <c r="JJ531" s="443"/>
      <c r="JK531" s="443"/>
      <c r="JL531" s="443"/>
      <c r="JM531" s="460"/>
      <c r="JN531" s="443"/>
      <c r="JO531" s="443"/>
      <c r="JP531" s="443"/>
      <c r="JQ531" s="443"/>
      <c r="JR531" s="443"/>
      <c r="JS531" s="443"/>
      <c r="JT531" s="443"/>
      <c r="JU531" s="443"/>
      <c r="JV531" s="460"/>
      <c r="JW531" s="443"/>
      <c r="JX531" s="443"/>
      <c r="JY531" s="443"/>
      <c r="JZ531" s="443"/>
      <c r="KA531" s="443"/>
      <c r="KB531" s="443"/>
      <c r="KC531" s="443"/>
      <c r="KD531" s="443"/>
      <c r="KE531" s="460"/>
      <c r="KF531" s="443"/>
      <c r="KG531" s="443"/>
      <c r="KH531" s="443"/>
      <c r="KI531" s="443"/>
      <c r="KJ531" s="443"/>
      <c r="KK531" s="443"/>
      <c r="KL531" s="443"/>
      <c r="KM531" s="443"/>
      <c r="KN531" s="460"/>
      <c r="KO531" s="443"/>
      <c r="KP531" s="443"/>
      <c r="KQ531" s="443"/>
      <c r="KR531" s="443"/>
      <c r="KS531" s="443"/>
      <c r="KT531" s="443"/>
      <c r="KU531" s="443"/>
      <c r="KV531" s="443"/>
      <c r="KW531" s="460"/>
      <c r="KX531" s="443"/>
      <c r="KY531" s="443"/>
      <c r="KZ531" s="443"/>
      <c r="LA531" s="443"/>
      <c r="LB531" s="443"/>
      <c r="LC531" s="443"/>
      <c r="LD531" s="443"/>
      <c r="LE531" s="443"/>
      <c r="LF531" s="460"/>
      <c r="LG531" s="443"/>
      <c r="LH531" s="443"/>
      <c r="LI531" s="443"/>
      <c r="LJ531" s="443"/>
      <c r="LK531" s="443"/>
      <c r="LL531" s="443"/>
      <c r="LM531" s="443"/>
      <c r="LN531" s="443"/>
      <c r="LO531" s="460"/>
      <c r="LP531" s="443"/>
      <c r="LQ531" s="443"/>
      <c r="LR531" s="443"/>
      <c r="LS531" s="443"/>
      <c r="LT531" s="443"/>
      <c r="LU531" s="443"/>
      <c r="LV531" s="443"/>
      <c r="LW531" s="443"/>
      <c r="LX531" s="460"/>
      <c r="LY531" s="443"/>
      <c r="LZ531" s="443"/>
      <c r="MA531" s="443"/>
      <c r="MB531" s="443"/>
      <c r="MC531" s="443"/>
      <c r="MD531" s="443"/>
      <c r="ME531" s="443"/>
      <c r="MF531" s="443"/>
      <c r="MG531" s="460"/>
      <c r="MH531" s="443"/>
      <c r="MI531" s="443"/>
      <c r="MJ531" s="443"/>
      <c r="MK531" s="443"/>
      <c r="ML531" s="443"/>
      <c r="MM531" s="443"/>
      <c r="MN531" s="443"/>
      <c r="MO531" s="443"/>
      <c r="MP531" s="460"/>
      <c r="MQ531" s="443"/>
      <c r="MR531" s="443"/>
      <c r="MS531" s="443"/>
      <c r="MT531" s="443"/>
      <c r="MU531" s="443"/>
      <c r="MV531" s="443"/>
      <c r="MW531" s="443"/>
      <c r="MX531" s="443"/>
      <c r="MY531" s="460"/>
      <c r="MZ531" s="443"/>
      <c r="NA531" s="443"/>
      <c r="NB531" s="443"/>
      <c r="NC531" s="443"/>
      <c r="ND531" s="443"/>
      <c r="NE531" s="443"/>
      <c r="NF531" s="443"/>
      <c r="NG531" s="443"/>
      <c r="NH531" s="460"/>
    </row>
    <row r="532" spans="1:372">
      <c r="A532" s="443"/>
      <c r="C532" s="460"/>
      <c r="E532" s="444"/>
      <c r="F532" s="443"/>
      <c r="G532" s="443"/>
      <c r="H532" s="443"/>
      <c r="I532" s="443"/>
      <c r="J532" s="443"/>
      <c r="K532" s="443"/>
      <c r="L532" s="460"/>
      <c r="M532" s="443"/>
      <c r="N532" s="443"/>
      <c r="O532" s="443"/>
      <c r="P532" s="443"/>
      <c r="Q532" s="443"/>
      <c r="R532" s="443"/>
      <c r="S532" s="443"/>
      <c r="T532" s="443"/>
      <c r="U532" s="460"/>
      <c r="V532" s="443"/>
      <c r="W532" s="443"/>
      <c r="X532" s="443"/>
      <c r="Y532" s="443"/>
      <c r="Z532" s="443"/>
      <c r="AA532" s="443"/>
      <c r="AB532" s="443"/>
      <c r="AC532" s="443"/>
      <c r="AD532" s="460"/>
      <c r="AE532" s="443"/>
      <c r="AF532" s="443"/>
      <c r="AG532" s="443"/>
      <c r="AH532" s="443"/>
      <c r="AI532" s="443"/>
      <c r="AJ532" s="443"/>
      <c r="AK532" s="443"/>
      <c r="AL532" s="443"/>
      <c r="AM532" s="460"/>
      <c r="AN532" s="443"/>
      <c r="AO532" s="443"/>
      <c r="AP532" s="443"/>
      <c r="AQ532" s="443"/>
      <c r="AR532" s="443"/>
      <c r="AS532" s="443"/>
      <c r="AT532" s="443"/>
      <c r="AU532" s="443"/>
      <c r="AV532" s="460"/>
      <c r="AW532" s="441"/>
      <c r="AX532" s="24"/>
      <c r="AY532" s="668"/>
      <c r="AZ532" s="24"/>
      <c r="BB532" s="443"/>
      <c r="BC532" s="24"/>
      <c r="BD532" s="443"/>
      <c r="BE532" s="460"/>
      <c r="BF532" s="443"/>
      <c r="BG532" s="443"/>
      <c r="BH532" s="443"/>
      <c r="BI532" s="443"/>
      <c r="BJ532" s="443"/>
      <c r="BK532" s="443"/>
      <c r="BL532" s="443"/>
      <c r="BM532" s="443"/>
      <c r="BN532" s="460"/>
      <c r="BO532" s="443"/>
      <c r="BP532" s="443"/>
      <c r="BQ532" s="443"/>
      <c r="BR532" s="443"/>
      <c r="BS532" s="443"/>
      <c r="BT532" s="443"/>
      <c r="BU532" s="443"/>
      <c r="BV532" s="443"/>
      <c r="BW532" s="460"/>
      <c r="BX532" s="443"/>
      <c r="BY532" s="443"/>
      <c r="BZ532" s="443"/>
      <c r="CA532" s="443"/>
      <c r="CB532" s="443"/>
      <c r="CC532" s="443"/>
      <c r="CD532" s="443"/>
      <c r="CE532" s="443"/>
      <c r="CF532" s="460"/>
      <c r="CG532" s="443"/>
      <c r="CH532" s="443"/>
      <c r="CI532" s="443"/>
      <c r="CJ532" s="443"/>
      <c r="CK532" s="443"/>
      <c r="CL532" s="443"/>
      <c r="CM532" s="443"/>
      <c r="CN532" s="443"/>
      <c r="CO532" s="460"/>
      <c r="CP532" s="443"/>
      <c r="CQ532" s="443"/>
      <c r="CR532" s="443"/>
      <c r="CS532" s="443"/>
      <c r="CT532" s="443"/>
      <c r="CU532" s="443"/>
      <c r="CV532" s="443"/>
      <c r="CW532" s="443"/>
      <c r="CX532" s="460"/>
      <c r="CY532" s="443"/>
      <c r="CZ532" s="443"/>
      <c r="DA532" s="443"/>
      <c r="DB532" s="443"/>
      <c r="DC532" s="443"/>
      <c r="DD532" s="443"/>
      <c r="DE532" s="443"/>
      <c r="DF532" s="443"/>
      <c r="DG532" s="460"/>
      <c r="DH532" s="443"/>
      <c r="DI532" s="443"/>
      <c r="DJ532" s="443"/>
      <c r="DK532" s="443"/>
      <c r="DL532" s="443"/>
      <c r="DM532" s="443"/>
      <c r="DN532" s="443"/>
      <c r="DO532" s="443"/>
      <c r="DP532" s="460"/>
      <c r="DQ532" s="443"/>
      <c r="DR532" s="443"/>
      <c r="DS532" s="443"/>
      <c r="DT532" s="443"/>
      <c r="DU532" s="443"/>
      <c r="DV532" s="443"/>
      <c r="DW532" s="443"/>
      <c r="DX532" s="443"/>
      <c r="DY532" s="460"/>
      <c r="DZ532" s="443"/>
      <c r="EA532" s="443"/>
      <c r="EB532" s="443"/>
      <c r="EC532" s="443"/>
      <c r="ED532" s="443"/>
      <c r="EE532" s="443"/>
      <c r="EF532" s="443"/>
      <c r="EG532" s="443"/>
      <c r="EH532" s="460"/>
      <c r="EI532" s="443"/>
      <c r="EJ532" s="443"/>
      <c r="EK532" s="443"/>
      <c r="EL532" s="443"/>
      <c r="EM532" s="443"/>
      <c r="EN532" s="443"/>
      <c r="EO532" s="443"/>
      <c r="EP532" s="443"/>
      <c r="EQ532" s="460"/>
      <c r="ER532" s="443"/>
      <c r="ES532" s="443"/>
      <c r="ET532" s="443"/>
      <c r="EU532" s="443"/>
      <c r="EV532" s="443"/>
      <c r="EW532" s="443"/>
      <c r="EX532" s="443"/>
      <c r="EY532" s="443"/>
      <c r="EZ532" s="460"/>
      <c r="FA532" s="443"/>
      <c r="FB532" s="443"/>
      <c r="FC532" s="443"/>
      <c r="FD532" s="443"/>
      <c r="FE532" s="443"/>
      <c r="FF532" s="443"/>
      <c r="FG532" s="443"/>
      <c r="FH532" s="443"/>
      <c r="FI532" s="460"/>
      <c r="FJ532" s="443"/>
      <c r="FK532" s="443"/>
      <c r="FL532" s="443"/>
      <c r="FM532" s="443"/>
      <c r="FN532" s="443"/>
      <c r="FO532" s="443"/>
      <c r="FP532" s="443"/>
      <c r="FQ532" s="443"/>
      <c r="FR532" s="460"/>
      <c r="FS532" s="443"/>
      <c r="FT532" s="443"/>
      <c r="FU532" s="443"/>
      <c r="FV532" s="443"/>
      <c r="FW532" s="443"/>
      <c r="FX532" s="443"/>
      <c r="FY532" s="443"/>
      <c r="FZ532" s="443"/>
      <c r="GA532" s="460"/>
      <c r="GB532" s="443"/>
      <c r="GC532" s="443"/>
      <c r="GD532" s="443"/>
      <c r="GE532" s="443"/>
      <c r="GF532" s="443"/>
      <c r="GG532" s="443"/>
      <c r="GH532" s="443"/>
      <c r="GI532" s="443"/>
      <c r="GJ532" s="460"/>
      <c r="GK532" s="443"/>
      <c r="GL532" s="443"/>
      <c r="GM532" s="443"/>
      <c r="GN532" s="443"/>
      <c r="GO532" s="443"/>
      <c r="GP532" s="443"/>
      <c r="GQ532" s="443"/>
      <c r="GR532" s="443"/>
      <c r="GS532" s="460"/>
      <c r="GT532" s="443"/>
      <c r="GU532" s="443"/>
      <c r="GV532" s="443"/>
      <c r="GW532" s="443"/>
      <c r="GX532" s="443"/>
      <c r="GY532" s="443"/>
      <c r="GZ532" s="443"/>
      <c r="HA532" s="443"/>
      <c r="HB532" s="460"/>
      <c r="HC532" s="443"/>
      <c r="HD532" s="443"/>
      <c r="HE532" s="443"/>
      <c r="HF532" s="443"/>
      <c r="HG532" s="443"/>
      <c r="HH532" s="443"/>
      <c r="HI532" s="443"/>
      <c r="HJ532" s="443"/>
      <c r="HK532" s="460"/>
      <c r="HL532" s="443"/>
      <c r="HM532" s="443"/>
      <c r="HN532" s="443"/>
      <c r="HO532" s="443"/>
      <c r="HP532" s="443"/>
      <c r="HQ532" s="443"/>
      <c r="HR532" s="443"/>
      <c r="HS532" s="443"/>
      <c r="HT532" s="460"/>
      <c r="HU532" s="443"/>
      <c r="HV532" s="443"/>
      <c r="HW532" s="443"/>
      <c r="HX532" s="443"/>
      <c r="HY532" s="443"/>
      <c r="HZ532" s="443"/>
      <c r="IA532" s="443"/>
      <c r="IB532" s="443"/>
      <c r="IC532" s="460"/>
      <c r="ID532" s="443"/>
      <c r="IE532" s="443"/>
      <c r="IF532" s="443"/>
      <c r="IG532" s="443"/>
      <c r="IH532" s="443"/>
      <c r="II532" s="443"/>
      <c r="IJ532" s="443"/>
      <c r="IK532" s="443"/>
      <c r="IL532" s="460"/>
      <c r="IM532" s="443"/>
      <c r="IN532" s="443"/>
      <c r="IO532" s="443"/>
      <c r="IP532" s="443"/>
      <c r="IQ532" s="443"/>
      <c r="IR532" s="443"/>
      <c r="IS532" s="443"/>
      <c r="IT532" s="443"/>
      <c r="IU532" s="460"/>
      <c r="IV532" s="443"/>
      <c r="IW532" s="443"/>
      <c r="IX532" s="443"/>
      <c r="IY532" s="443"/>
      <c r="IZ532" s="443"/>
      <c r="JA532" s="443"/>
      <c r="JB532" s="443"/>
      <c r="JC532" s="443"/>
      <c r="JD532" s="460"/>
      <c r="JE532" s="443"/>
      <c r="JF532" s="443"/>
      <c r="JG532" s="443"/>
      <c r="JH532" s="443"/>
      <c r="JI532" s="443"/>
      <c r="JJ532" s="443"/>
      <c r="JK532" s="443"/>
      <c r="JL532" s="443"/>
      <c r="JM532" s="460"/>
      <c r="JN532" s="443"/>
      <c r="JO532" s="443"/>
      <c r="JP532" s="443"/>
      <c r="JQ532" s="443"/>
      <c r="JR532" s="443"/>
      <c r="JS532" s="443"/>
      <c r="JT532" s="443"/>
      <c r="JU532" s="443"/>
      <c r="JV532" s="460"/>
      <c r="JW532" s="443"/>
      <c r="JX532" s="443"/>
      <c r="JY532" s="443"/>
      <c r="JZ532" s="443"/>
      <c r="KA532" s="443"/>
      <c r="KB532" s="443"/>
      <c r="KC532" s="443"/>
      <c r="KD532" s="443"/>
      <c r="KE532" s="460"/>
      <c r="KF532" s="443"/>
      <c r="KG532" s="443"/>
      <c r="KH532" s="443"/>
      <c r="KI532" s="443"/>
      <c r="KJ532" s="443"/>
      <c r="KK532" s="443"/>
      <c r="KL532" s="443"/>
      <c r="KM532" s="443"/>
      <c r="KN532" s="460"/>
      <c r="KO532" s="443"/>
      <c r="KP532" s="443"/>
      <c r="KQ532" s="443"/>
      <c r="KR532" s="443"/>
      <c r="KS532" s="443"/>
      <c r="KT532" s="443"/>
      <c r="KU532" s="443"/>
      <c r="KV532" s="443"/>
      <c r="KW532" s="460"/>
      <c r="KX532" s="443"/>
      <c r="KY532" s="443"/>
      <c r="KZ532" s="443"/>
      <c r="LA532" s="443"/>
      <c r="LB532" s="443"/>
      <c r="LC532" s="443"/>
      <c r="LD532" s="443"/>
      <c r="LE532" s="443"/>
      <c r="LF532" s="460"/>
      <c r="LG532" s="443"/>
      <c r="LH532" s="443"/>
      <c r="LI532" s="443"/>
      <c r="LJ532" s="443"/>
      <c r="LK532" s="443"/>
      <c r="LL532" s="443"/>
      <c r="LM532" s="443"/>
      <c r="LN532" s="443"/>
      <c r="LO532" s="460"/>
      <c r="LP532" s="443"/>
      <c r="LQ532" s="443"/>
      <c r="LR532" s="443"/>
      <c r="LS532" s="443"/>
      <c r="LT532" s="443"/>
      <c r="LU532" s="443"/>
      <c r="LV532" s="443"/>
      <c r="LW532" s="443"/>
      <c r="LX532" s="460"/>
      <c r="LY532" s="443"/>
      <c r="LZ532" s="443"/>
      <c r="MA532" s="443"/>
      <c r="MB532" s="443"/>
      <c r="MC532" s="443"/>
      <c r="MD532" s="443"/>
      <c r="ME532" s="443"/>
      <c r="MF532" s="443"/>
      <c r="MG532" s="460"/>
      <c r="MH532" s="443"/>
      <c r="MI532" s="443"/>
      <c r="MJ532" s="443"/>
      <c r="MK532" s="443"/>
      <c r="ML532" s="443"/>
      <c r="MM532" s="443"/>
      <c r="MN532" s="443"/>
      <c r="MO532" s="443"/>
      <c r="MP532" s="460"/>
      <c r="MQ532" s="443"/>
      <c r="MR532" s="443"/>
      <c r="MS532" s="443"/>
      <c r="MT532" s="443"/>
      <c r="MU532" s="443"/>
      <c r="MV532" s="443"/>
      <c r="MW532" s="443"/>
      <c r="MX532" s="443"/>
      <c r="MY532" s="460"/>
      <c r="MZ532" s="443"/>
      <c r="NA532" s="443"/>
      <c r="NB532" s="443"/>
      <c r="NC532" s="443"/>
      <c r="ND532" s="443"/>
      <c r="NE532" s="443"/>
      <c r="NF532" s="443"/>
      <c r="NG532" s="443"/>
      <c r="NH532" s="460"/>
    </row>
    <row r="533" spans="1:372">
      <c r="A533" s="443"/>
      <c r="C533" s="460"/>
      <c r="E533" s="444"/>
      <c r="F533" s="443"/>
      <c r="G533" s="443"/>
      <c r="H533" s="443"/>
      <c r="I533" s="443"/>
      <c r="J533" s="443"/>
      <c r="K533" s="443"/>
      <c r="L533" s="460"/>
      <c r="M533" s="443"/>
      <c r="N533" s="443"/>
      <c r="O533" s="443"/>
      <c r="P533" s="443"/>
      <c r="Q533" s="443"/>
      <c r="R533" s="443"/>
      <c r="S533" s="443"/>
      <c r="T533" s="443"/>
      <c r="U533" s="460"/>
      <c r="V533" s="443"/>
      <c r="W533" s="443"/>
      <c r="X533" s="443"/>
      <c r="Y533" s="443"/>
      <c r="Z533" s="443"/>
      <c r="AA533" s="443"/>
      <c r="AB533" s="443"/>
      <c r="AC533" s="443"/>
      <c r="AD533" s="460"/>
      <c r="AE533" s="443"/>
      <c r="AF533" s="443"/>
      <c r="AG533" s="443"/>
      <c r="AH533" s="443"/>
      <c r="AI533" s="443"/>
      <c r="AJ533" s="443"/>
      <c r="AK533" s="443"/>
      <c r="AL533" s="443"/>
      <c r="AM533" s="460"/>
      <c r="AN533" s="443"/>
      <c r="AO533" s="443"/>
      <c r="AP533" s="443"/>
      <c r="AQ533" s="443"/>
      <c r="AR533" s="443"/>
      <c r="AS533" s="443"/>
      <c r="AT533" s="443"/>
      <c r="AU533" s="443"/>
      <c r="AV533" s="460"/>
      <c r="AW533" s="446"/>
      <c r="AX533" s="24"/>
      <c r="AY533" s="668"/>
      <c r="AZ533" s="24"/>
      <c r="BB533" s="443"/>
      <c r="BC533" s="24"/>
      <c r="BD533" s="443"/>
      <c r="BE533" s="460"/>
      <c r="BF533" s="443"/>
      <c r="BG533" s="443"/>
      <c r="BH533" s="443"/>
      <c r="BI533" s="443"/>
      <c r="BJ533" s="443"/>
      <c r="BK533" s="443"/>
      <c r="BL533" s="443"/>
      <c r="BM533" s="443"/>
      <c r="BN533" s="460"/>
      <c r="BO533" s="443"/>
      <c r="BP533" s="443"/>
      <c r="BQ533" s="443"/>
      <c r="BR533" s="443"/>
      <c r="BS533" s="443"/>
      <c r="BT533" s="443"/>
      <c r="BU533" s="443"/>
      <c r="BV533" s="443"/>
      <c r="BW533" s="460"/>
      <c r="BX533" s="443"/>
      <c r="BY533" s="443"/>
      <c r="BZ533" s="443"/>
      <c r="CA533" s="443"/>
      <c r="CB533" s="443"/>
      <c r="CC533" s="443"/>
      <c r="CD533" s="443"/>
      <c r="CE533" s="443"/>
      <c r="CF533" s="460"/>
      <c r="CG533" s="443"/>
      <c r="CH533" s="443"/>
      <c r="CI533" s="443"/>
      <c r="CJ533" s="443"/>
      <c r="CK533" s="443"/>
      <c r="CL533" s="443"/>
      <c r="CM533" s="443"/>
      <c r="CN533" s="443"/>
      <c r="CO533" s="460"/>
      <c r="CP533" s="443"/>
      <c r="CQ533" s="443"/>
      <c r="CR533" s="443"/>
      <c r="CS533" s="443"/>
      <c r="CT533" s="443"/>
      <c r="CU533" s="443"/>
      <c r="CV533" s="443"/>
      <c r="CW533" s="443"/>
      <c r="CX533" s="460"/>
      <c r="CY533" s="443"/>
      <c r="CZ533" s="443"/>
      <c r="DA533" s="443"/>
      <c r="DB533" s="443"/>
      <c r="DC533" s="443"/>
      <c r="DD533" s="443"/>
      <c r="DE533" s="443"/>
      <c r="DF533" s="443"/>
      <c r="DG533" s="460"/>
      <c r="DH533" s="443"/>
      <c r="DI533" s="443"/>
      <c r="DJ533" s="443"/>
      <c r="DK533" s="443"/>
      <c r="DL533" s="443"/>
      <c r="DM533" s="443"/>
      <c r="DN533" s="443"/>
      <c r="DO533" s="443"/>
      <c r="DP533" s="460"/>
      <c r="DQ533" s="443"/>
      <c r="DR533" s="443"/>
      <c r="DS533" s="443"/>
      <c r="DT533" s="443"/>
      <c r="DU533" s="443"/>
      <c r="DV533" s="443"/>
      <c r="DW533" s="443"/>
      <c r="DX533" s="443"/>
      <c r="DY533" s="460"/>
      <c r="DZ533" s="443"/>
      <c r="EA533" s="443"/>
      <c r="EB533" s="443"/>
      <c r="EC533" s="443"/>
      <c r="ED533" s="443"/>
      <c r="EE533" s="443"/>
      <c r="EF533" s="443"/>
      <c r="EG533" s="443"/>
      <c r="EH533" s="460"/>
      <c r="EI533" s="443"/>
      <c r="EJ533" s="443"/>
      <c r="EK533" s="443"/>
      <c r="EL533" s="443"/>
      <c r="EM533" s="443"/>
      <c r="EN533" s="443"/>
      <c r="EO533" s="443"/>
      <c r="EP533" s="443"/>
      <c r="EQ533" s="460"/>
      <c r="ER533" s="443"/>
      <c r="ES533" s="443"/>
      <c r="ET533" s="443"/>
      <c r="EU533" s="443"/>
      <c r="EV533" s="443"/>
      <c r="EW533" s="443"/>
      <c r="EX533" s="443"/>
      <c r="EY533" s="443"/>
      <c r="EZ533" s="460"/>
      <c r="FA533" s="443"/>
      <c r="FB533" s="443"/>
      <c r="FC533" s="443"/>
      <c r="FD533" s="443"/>
      <c r="FE533" s="443"/>
      <c r="FF533" s="443"/>
      <c r="FG533" s="443"/>
      <c r="FH533" s="443"/>
      <c r="FI533" s="460"/>
      <c r="FJ533" s="443"/>
      <c r="FK533" s="443"/>
      <c r="FL533" s="443"/>
      <c r="FM533" s="443"/>
      <c r="FN533" s="443"/>
      <c r="FO533" s="443"/>
      <c r="FP533" s="443"/>
      <c r="FQ533" s="443"/>
      <c r="FR533" s="460"/>
      <c r="FS533" s="443"/>
      <c r="FT533" s="443"/>
      <c r="FU533" s="443"/>
      <c r="FV533" s="443"/>
      <c r="FW533" s="443"/>
      <c r="FX533" s="443"/>
      <c r="FY533" s="443"/>
      <c r="FZ533" s="443"/>
      <c r="GA533" s="460"/>
      <c r="GB533" s="443"/>
      <c r="GC533" s="443"/>
      <c r="GD533" s="443"/>
      <c r="GE533" s="443"/>
      <c r="GF533" s="443"/>
      <c r="GG533" s="443"/>
      <c r="GH533" s="443"/>
      <c r="GI533" s="443"/>
      <c r="GJ533" s="460"/>
      <c r="GK533" s="443"/>
      <c r="GL533" s="443"/>
      <c r="GM533" s="443"/>
      <c r="GN533" s="443"/>
      <c r="GO533" s="443"/>
      <c r="GP533" s="443"/>
      <c r="GQ533" s="443"/>
      <c r="GR533" s="443"/>
      <c r="GS533" s="460"/>
      <c r="GT533" s="443"/>
      <c r="GU533" s="443"/>
      <c r="GV533" s="443"/>
      <c r="GW533" s="443"/>
      <c r="GX533" s="443"/>
      <c r="GY533" s="443"/>
      <c r="GZ533" s="443"/>
      <c r="HA533" s="443"/>
      <c r="HB533" s="460"/>
      <c r="HC533" s="443"/>
      <c r="HD533" s="443"/>
      <c r="HE533" s="443"/>
      <c r="HF533" s="443"/>
      <c r="HG533" s="443"/>
      <c r="HH533" s="443"/>
      <c r="HI533" s="443"/>
      <c r="HJ533" s="443"/>
      <c r="HK533" s="460"/>
      <c r="HL533" s="443"/>
      <c r="HM533" s="443"/>
      <c r="HN533" s="443"/>
      <c r="HO533" s="443"/>
      <c r="HP533" s="443"/>
      <c r="HQ533" s="443"/>
      <c r="HR533" s="443"/>
      <c r="HS533" s="443"/>
      <c r="HT533" s="460"/>
      <c r="HU533" s="443"/>
      <c r="HV533" s="443"/>
      <c r="HW533" s="443"/>
      <c r="HX533" s="443"/>
      <c r="HY533" s="443"/>
      <c r="HZ533" s="443"/>
      <c r="IA533" s="443"/>
      <c r="IB533" s="443"/>
      <c r="IC533" s="460"/>
      <c r="ID533" s="443"/>
      <c r="IE533" s="443"/>
      <c r="IF533" s="443"/>
      <c r="IG533" s="443"/>
      <c r="IH533" s="443"/>
      <c r="II533" s="443"/>
      <c r="IJ533" s="443"/>
      <c r="IK533" s="443"/>
      <c r="IL533" s="460"/>
      <c r="IM533" s="443"/>
      <c r="IN533" s="443"/>
      <c r="IO533" s="443"/>
      <c r="IP533" s="443"/>
      <c r="IQ533" s="443"/>
      <c r="IR533" s="443"/>
      <c r="IS533" s="443"/>
      <c r="IT533" s="443"/>
      <c r="IU533" s="460"/>
      <c r="IV533" s="443"/>
      <c r="IW533" s="443"/>
      <c r="IX533" s="443"/>
      <c r="IY533" s="443"/>
      <c r="IZ533" s="443"/>
      <c r="JA533" s="443"/>
      <c r="JB533" s="443"/>
      <c r="JC533" s="443"/>
      <c r="JD533" s="460"/>
      <c r="JE533" s="443"/>
      <c r="JF533" s="443"/>
      <c r="JG533" s="443"/>
      <c r="JH533" s="443"/>
      <c r="JI533" s="443"/>
      <c r="JJ533" s="443"/>
      <c r="JK533" s="443"/>
      <c r="JL533" s="443"/>
      <c r="JM533" s="460"/>
      <c r="JN533" s="443"/>
      <c r="JO533" s="443"/>
      <c r="JP533" s="443"/>
      <c r="JQ533" s="443"/>
      <c r="JR533" s="443"/>
      <c r="JS533" s="443"/>
      <c r="JT533" s="443"/>
      <c r="JU533" s="443"/>
      <c r="JV533" s="460"/>
      <c r="JW533" s="443"/>
      <c r="JX533" s="443"/>
      <c r="JY533" s="443"/>
      <c r="JZ533" s="443"/>
      <c r="KA533" s="443"/>
      <c r="KB533" s="443"/>
      <c r="KC533" s="443"/>
      <c r="KD533" s="443"/>
      <c r="KE533" s="460"/>
      <c r="KF533" s="443"/>
      <c r="KG533" s="443"/>
      <c r="KH533" s="443"/>
      <c r="KI533" s="443"/>
      <c r="KJ533" s="443"/>
      <c r="KK533" s="443"/>
      <c r="KL533" s="443"/>
      <c r="KM533" s="443"/>
      <c r="KN533" s="460"/>
      <c r="KO533" s="443"/>
      <c r="KP533" s="443"/>
      <c r="KQ533" s="443"/>
      <c r="KR533" s="443"/>
      <c r="KS533" s="443"/>
      <c r="KT533" s="443"/>
      <c r="KU533" s="443"/>
      <c r="KV533" s="443"/>
      <c r="KW533" s="460"/>
      <c r="KX533" s="443"/>
      <c r="KY533" s="443"/>
      <c r="KZ533" s="443"/>
      <c r="LA533" s="443"/>
      <c r="LB533" s="443"/>
      <c r="LC533" s="443"/>
      <c r="LD533" s="443"/>
      <c r="LE533" s="443"/>
      <c r="LF533" s="460"/>
      <c r="LG533" s="443"/>
      <c r="LH533" s="443"/>
      <c r="LI533" s="443"/>
      <c r="LJ533" s="443"/>
      <c r="LK533" s="443"/>
      <c r="LL533" s="443"/>
      <c r="LM533" s="443"/>
      <c r="LN533" s="443"/>
      <c r="LO533" s="460"/>
      <c r="LP533" s="443"/>
      <c r="LQ533" s="443"/>
      <c r="LR533" s="443"/>
      <c r="LS533" s="443"/>
      <c r="LT533" s="443"/>
      <c r="LU533" s="443"/>
      <c r="LV533" s="443"/>
      <c r="LW533" s="443"/>
      <c r="LX533" s="460"/>
      <c r="LY533" s="443"/>
      <c r="LZ533" s="443"/>
      <c r="MA533" s="443"/>
      <c r="MB533" s="443"/>
      <c r="MC533" s="443"/>
      <c r="MD533" s="443"/>
      <c r="ME533" s="443"/>
      <c r="MF533" s="443"/>
      <c r="MG533" s="460"/>
      <c r="MH533" s="443"/>
      <c r="MI533" s="443"/>
      <c r="MJ533" s="443"/>
      <c r="MK533" s="443"/>
      <c r="ML533" s="443"/>
      <c r="MM533" s="443"/>
      <c r="MN533" s="443"/>
      <c r="MO533" s="443"/>
      <c r="MP533" s="460"/>
      <c r="MQ533" s="443"/>
      <c r="MR533" s="443"/>
      <c r="MS533" s="443"/>
      <c r="MT533" s="443"/>
      <c r="MU533" s="443"/>
      <c r="MV533" s="443"/>
      <c r="MW533" s="443"/>
      <c r="MX533" s="443"/>
      <c r="MY533" s="460"/>
      <c r="MZ533" s="443"/>
      <c r="NA533" s="443"/>
      <c r="NB533" s="443"/>
      <c r="NC533" s="443"/>
      <c r="ND533" s="443"/>
      <c r="NE533" s="443"/>
      <c r="NF533" s="443"/>
      <c r="NG533" s="443"/>
      <c r="NH533" s="460"/>
    </row>
    <row r="534" spans="1:372">
      <c r="A534" s="443"/>
      <c r="C534" s="460"/>
      <c r="E534" s="444"/>
      <c r="F534" s="443"/>
      <c r="G534" s="443"/>
      <c r="H534" s="443"/>
      <c r="I534" s="443"/>
      <c r="J534" s="443"/>
      <c r="K534" s="443"/>
      <c r="L534" s="460"/>
      <c r="M534" s="443"/>
      <c r="N534" s="443"/>
      <c r="O534" s="443"/>
      <c r="P534" s="443"/>
      <c r="Q534" s="443"/>
      <c r="R534" s="443"/>
      <c r="S534" s="443"/>
      <c r="T534" s="443"/>
      <c r="U534" s="460"/>
      <c r="V534" s="443"/>
      <c r="W534" s="443"/>
      <c r="X534" s="443"/>
      <c r="Y534" s="443"/>
      <c r="Z534" s="443"/>
      <c r="AA534" s="443"/>
      <c r="AB534" s="443"/>
      <c r="AC534" s="443"/>
      <c r="AD534" s="460"/>
      <c r="AE534" s="443"/>
      <c r="AF534" s="443"/>
      <c r="AG534" s="443"/>
      <c r="AH534" s="443"/>
      <c r="AI534" s="443"/>
      <c r="AJ534" s="443"/>
      <c r="AK534" s="443"/>
      <c r="AL534" s="443"/>
      <c r="AM534" s="460"/>
      <c r="AN534" s="443"/>
      <c r="AO534" s="443"/>
      <c r="AP534" s="443"/>
      <c r="AQ534" s="443"/>
      <c r="AR534" s="443"/>
      <c r="AS534" s="443"/>
      <c r="AT534" s="443"/>
      <c r="AU534" s="443"/>
      <c r="AV534" s="460"/>
      <c r="AW534" s="274"/>
      <c r="AX534" s="24"/>
      <c r="AY534" s="668"/>
      <c r="AZ534" s="24"/>
      <c r="BB534" s="443"/>
      <c r="BC534" s="24"/>
      <c r="BD534" s="443"/>
      <c r="BE534" s="460"/>
      <c r="BF534" s="443"/>
      <c r="BG534" s="443"/>
      <c r="BH534" s="443"/>
      <c r="BI534" s="443"/>
      <c r="BJ534" s="443"/>
      <c r="BK534" s="443"/>
      <c r="BL534" s="443"/>
      <c r="BM534" s="443"/>
      <c r="BN534" s="460"/>
      <c r="BO534" s="443"/>
      <c r="BP534" s="443"/>
      <c r="BQ534" s="443"/>
      <c r="BR534" s="443"/>
      <c r="BS534" s="443"/>
      <c r="BT534" s="443"/>
      <c r="BU534" s="443"/>
      <c r="BV534" s="443"/>
      <c r="BW534" s="460"/>
      <c r="BX534" s="443"/>
      <c r="BY534" s="443"/>
      <c r="BZ534" s="443"/>
      <c r="CA534" s="443"/>
      <c r="CB534" s="443"/>
      <c r="CC534" s="443"/>
      <c r="CD534" s="443"/>
      <c r="CE534" s="443"/>
      <c r="CF534" s="460"/>
      <c r="CG534" s="443"/>
      <c r="CH534" s="443"/>
      <c r="CI534" s="443"/>
      <c r="CJ534" s="443"/>
      <c r="CK534" s="443"/>
      <c r="CL534" s="443"/>
      <c r="CM534" s="443"/>
      <c r="CN534" s="443"/>
      <c r="CO534" s="460"/>
      <c r="CP534" s="443"/>
      <c r="CQ534" s="443"/>
      <c r="CR534" s="443"/>
      <c r="CS534" s="443"/>
      <c r="CT534" s="443"/>
      <c r="CU534" s="443"/>
      <c r="CV534" s="443"/>
      <c r="CW534" s="443"/>
      <c r="CX534" s="460"/>
      <c r="CY534" s="443"/>
      <c r="CZ534" s="443"/>
      <c r="DA534" s="443"/>
      <c r="DB534" s="443"/>
      <c r="DC534" s="443"/>
      <c r="DD534" s="443"/>
      <c r="DE534" s="443"/>
      <c r="DF534" s="443"/>
      <c r="DG534" s="460"/>
      <c r="DH534" s="443"/>
      <c r="DI534" s="443"/>
      <c r="DJ534" s="443"/>
      <c r="DK534" s="443"/>
      <c r="DL534" s="443"/>
      <c r="DM534" s="443"/>
      <c r="DN534" s="443"/>
      <c r="DO534" s="443"/>
      <c r="DP534" s="460"/>
      <c r="DQ534" s="443"/>
      <c r="DR534" s="443"/>
      <c r="DS534" s="443"/>
      <c r="DT534" s="443"/>
      <c r="DU534" s="443"/>
      <c r="DV534" s="443"/>
      <c r="DW534" s="443"/>
      <c r="DX534" s="443"/>
      <c r="DY534" s="460"/>
      <c r="DZ534" s="443"/>
      <c r="EA534" s="443"/>
      <c r="EB534" s="443"/>
      <c r="EC534" s="443"/>
      <c r="ED534" s="443"/>
      <c r="EE534" s="443"/>
      <c r="EF534" s="443"/>
      <c r="EG534" s="443"/>
      <c r="EH534" s="460"/>
      <c r="EI534" s="443"/>
      <c r="EJ534" s="443"/>
      <c r="EK534" s="443"/>
      <c r="EL534" s="443"/>
      <c r="EM534" s="443"/>
      <c r="EN534" s="443"/>
      <c r="EO534" s="443"/>
      <c r="EP534" s="443"/>
      <c r="EQ534" s="460"/>
      <c r="ER534" s="443"/>
      <c r="ES534" s="443"/>
      <c r="ET534" s="443"/>
      <c r="EU534" s="443"/>
      <c r="EV534" s="443"/>
      <c r="EW534" s="443"/>
      <c r="EX534" s="443"/>
      <c r="EY534" s="443"/>
      <c r="EZ534" s="460"/>
      <c r="FA534" s="443"/>
      <c r="FB534" s="443"/>
      <c r="FC534" s="443"/>
      <c r="FD534" s="443"/>
      <c r="FE534" s="443"/>
      <c r="FF534" s="443"/>
      <c r="FG534" s="443"/>
      <c r="FH534" s="443"/>
      <c r="FI534" s="460"/>
      <c r="FJ534" s="443"/>
      <c r="FK534" s="443"/>
      <c r="FL534" s="443"/>
      <c r="FM534" s="443"/>
      <c r="FN534" s="443"/>
      <c r="FO534" s="443"/>
      <c r="FP534" s="443"/>
      <c r="FQ534" s="443"/>
      <c r="FR534" s="460"/>
      <c r="FS534" s="443"/>
      <c r="FT534" s="443"/>
      <c r="FU534" s="443"/>
      <c r="FV534" s="443"/>
      <c r="FW534" s="443"/>
      <c r="FX534" s="443"/>
      <c r="FY534" s="443"/>
      <c r="FZ534" s="443"/>
      <c r="GA534" s="460"/>
      <c r="GB534" s="443"/>
      <c r="GC534" s="443"/>
      <c r="GD534" s="443"/>
      <c r="GE534" s="443"/>
      <c r="GF534" s="443"/>
      <c r="GG534" s="443"/>
      <c r="GH534" s="443"/>
      <c r="GI534" s="443"/>
      <c r="GJ534" s="460"/>
      <c r="GK534" s="443"/>
      <c r="GL534" s="443"/>
      <c r="GM534" s="443"/>
      <c r="GN534" s="443"/>
      <c r="GO534" s="443"/>
      <c r="GP534" s="443"/>
      <c r="GQ534" s="443"/>
      <c r="GR534" s="443"/>
      <c r="GS534" s="460"/>
      <c r="GT534" s="443"/>
      <c r="GU534" s="443"/>
      <c r="GV534" s="443"/>
      <c r="GW534" s="443"/>
      <c r="GX534" s="443"/>
      <c r="GY534" s="443"/>
      <c r="GZ534" s="443"/>
      <c r="HA534" s="443"/>
      <c r="HB534" s="460"/>
      <c r="HC534" s="443"/>
      <c r="HD534" s="443"/>
      <c r="HE534" s="443"/>
      <c r="HF534" s="443"/>
      <c r="HG534" s="443"/>
      <c r="HH534" s="443"/>
      <c r="HI534" s="443"/>
      <c r="HJ534" s="443"/>
      <c r="HK534" s="460"/>
      <c r="HL534" s="443"/>
      <c r="HM534" s="443"/>
      <c r="HN534" s="443"/>
      <c r="HO534" s="443"/>
      <c r="HP534" s="443"/>
      <c r="HQ534" s="443"/>
      <c r="HR534" s="443"/>
      <c r="HS534" s="443"/>
      <c r="HT534" s="460"/>
      <c r="HU534" s="443"/>
      <c r="HV534" s="443"/>
      <c r="HW534" s="443"/>
      <c r="HX534" s="443"/>
      <c r="HY534" s="443"/>
      <c r="HZ534" s="443"/>
      <c r="IA534" s="443"/>
      <c r="IB534" s="443"/>
      <c r="IC534" s="460"/>
      <c r="ID534" s="443"/>
      <c r="IE534" s="443"/>
      <c r="IF534" s="443"/>
      <c r="IG534" s="443"/>
      <c r="IH534" s="443"/>
      <c r="II534" s="443"/>
      <c r="IJ534" s="443"/>
      <c r="IK534" s="443"/>
      <c r="IL534" s="460"/>
      <c r="IM534" s="443"/>
      <c r="IN534" s="443"/>
      <c r="IO534" s="443"/>
      <c r="IP534" s="443"/>
      <c r="IQ534" s="443"/>
      <c r="IR534" s="443"/>
      <c r="IS534" s="443"/>
      <c r="IT534" s="443"/>
      <c r="IU534" s="460"/>
      <c r="IV534" s="443"/>
      <c r="IW534" s="443"/>
      <c r="IX534" s="443"/>
      <c r="IY534" s="443"/>
      <c r="IZ534" s="443"/>
      <c r="JA534" s="443"/>
      <c r="JB534" s="443"/>
      <c r="JC534" s="443"/>
      <c r="JD534" s="460"/>
      <c r="JE534" s="443"/>
      <c r="JF534" s="443"/>
      <c r="JG534" s="443"/>
      <c r="JH534" s="443"/>
      <c r="JI534" s="443"/>
      <c r="JJ534" s="443"/>
      <c r="JK534" s="443"/>
      <c r="JL534" s="443"/>
      <c r="JM534" s="460"/>
      <c r="JN534" s="443"/>
      <c r="JO534" s="443"/>
      <c r="JP534" s="443"/>
      <c r="JQ534" s="443"/>
      <c r="JR534" s="443"/>
      <c r="JS534" s="443"/>
      <c r="JT534" s="443"/>
      <c r="JU534" s="443"/>
      <c r="JV534" s="460"/>
      <c r="JW534" s="443"/>
      <c r="JX534" s="443"/>
      <c r="JY534" s="443"/>
      <c r="JZ534" s="443"/>
      <c r="KA534" s="443"/>
      <c r="KB534" s="443"/>
      <c r="KC534" s="443"/>
      <c r="KD534" s="443"/>
      <c r="KE534" s="460"/>
      <c r="KF534" s="443"/>
      <c r="KG534" s="443"/>
      <c r="KH534" s="443"/>
      <c r="KI534" s="443"/>
      <c r="KJ534" s="443"/>
      <c r="KK534" s="443"/>
      <c r="KL534" s="443"/>
      <c r="KM534" s="443"/>
      <c r="KN534" s="460"/>
      <c r="KO534" s="443"/>
      <c r="KP534" s="443"/>
      <c r="KQ534" s="443"/>
      <c r="KR534" s="443"/>
      <c r="KS534" s="443"/>
      <c r="KT534" s="443"/>
      <c r="KU534" s="443"/>
      <c r="KV534" s="443"/>
      <c r="KW534" s="460"/>
      <c r="KX534" s="443"/>
      <c r="KY534" s="443"/>
      <c r="KZ534" s="443"/>
      <c r="LA534" s="443"/>
      <c r="LB534" s="443"/>
      <c r="LC534" s="443"/>
      <c r="LD534" s="443"/>
      <c r="LE534" s="443"/>
      <c r="LF534" s="460"/>
      <c r="LG534" s="443"/>
      <c r="LH534" s="443"/>
      <c r="LI534" s="443"/>
      <c r="LJ534" s="443"/>
      <c r="LK534" s="443"/>
      <c r="LL534" s="443"/>
      <c r="LM534" s="443"/>
      <c r="LN534" s="443"/>
      <c r="LO534" s="460"/>
      <c r="LP534" s="443"/>
      <c r="LQ534" s="443"/>
      <c r="LR534" s="443"/>
      <c r="LS534" s="443"/>
      <c r="LT534" s="443"/>
      <c r="LU534" s="443"/>
      <c r="LV534" s="443"/>
      <c r="LW534" s="443"/>
      <c r="LX534" s="460"/>
      <c r="LY534" s="443"/>
      <c r="LZ534" s="443"/>
      <c r="MA534" s="443"/>
      <c r="MB534" s="443"/>
      <c r="MC534" s="443"/>
      <c r="MD534" s="443"/>
      <c r="ME534" s="443"/>
      <c r="MF534" s="443"/>
      <c r="MG534" s="460"/>
      <c r="MH534" s="443"/>
      <c r="MI534" s="443"/>
      <c r="MJ534" s="443"/>
      <c r="MK534" s="443"/>
      <c r="ML534" s="443"/>
      <c r="MM534" s="443"/>
      <c r="MN534" s="443"/>
      <c r="MO534" s="443"/>
      <c r="MP534" s="460"/>
      <c r="MQ534" s="443"/>
      <c r="MR534" s="443"/>
      <c r="MS534" s="443"/>
      <c r="MT534" s="443"/>
      <c r="MU534" s="443"/>
      <c r="MV534" s="443"/>
      <c r="MW534" s="443"/>
      <c r="MX534" s="443"/>
      <c r="MY534" s="460"/>
      <c r="MZ534" s="443"/>
      <c r="NA534" s="443"/>
      <c r="NB534" s="443"/>
      <c r="NC534" s="443"/>
      <c r="ND534" s="443"/>
      <c r="NE534" s="443"/>
      <c r="NF534" s="443"/>
      <c r="NG534" s="443"/>
      <c r="NH534" s="460"/>
    </row>
    <row r="535" spans="1:372">
      <c r="A535" s="443"/>
      <c r="C535" s="460"/>
      <c r="E535" s="444"/>
      <c r="F535" s="443"/>
      <c r="G535" s="443"/>
      <c r="H535" s="443"/>
      <c r="I535" s="443"/>
      <c r="J535" s="443"/>
      <c r="K535" s="443"/>
      <c r="L535" s="460"/>
      <c r="M535" s="443"/>
      <c r="N535" s="443"/>
      <c r="O535" s="443"/>
      <c r="P535" s="443"/>
      <c r="Q535" s="443"/>
      <c r="R535" s="443"/>
      <c r="S535" s="443"/>
      <c r="T535" s="443"/>
      <c r="U535" s="460"/>
      <c r="V535" s="443"/>
      <c r="W535" s="443"/>
      <c r="X535" s="443"/>
      <c r="Y535" s="443"/>
      <c r="Z535" s="443"/>
      <c r="AA535" s="443"/>
      <c r="AB535" s="443"/>
      <c r="AC535" s="443"/>
      <c r="AD535" s="460"/>
      <c r="AE535" s="443"/>
      <c r="AF535" s="443"/>
      <c r="AG535" s="443"/>
      <c r="AH535" s="443"/>
      <c r="AI535" s="443"/>
      <c r="AJ535" s="443"/>
      <c r="AK535" s="443"/>
      <c r="AL535" s="443"/>
      <c r="AM535" s="460"/>
      <c r="AN535" s="443"/>
      <c r="AO535" s="443"/>
      <c r="AP535" s="443"/>
      <c r="AQ535" s="443"/>
      <c r="AR535" s="443"/>
      <c r="AS535" s="443"/>
      <c r="AT535" s="443"/>
      <c r="AU535" s="443"/>
      <c r="AV535" s="460"/>
      <c r="AW535" s="446"/>
      <c r="AX535" s="24"/>
      <c r="AY535" s="668"/>
      <c r="AZ535" s="24"/>
      <c r="BB535" s="443"/>
      <c r="BC535" s="24"/>
      <c r="BD535" s="443"/>
      <c r="BE535" s="460"/>
      <c r="BF535" s="443"/>
      <c r="BG535" s="443"/>
      <c r="BH535" s="443"/>
      <c r="BI535" s="443"/>
      <c r="BJ535" s="443"/>
      <c r="BK535" s="443"/>
      <c r="BL535" s="443"/>
      <c r="BM535" s="443"/>
      <c r="BN535" s="460"/>
      <c r="BO535" s="443"/>
      <c r="BP535" s="443"/>
      <c r="BQ535" s="443"/>
      <c r="BR535" s="443"/>
      <c r="BS535" s="443"/>
      <c r="BT535" s="443"/>
      <c r="BU535" s="443"/>
      <c r="BV535" s="443"/>
      <c r="BW535" s="460"/>
      <c r="BX535" s="443"/>
      <c r="BY535" s="443"/>
      <c r="BZ535" s="443"/>
      <c r="CA535" s="443"/>
      <c r="CB535" s="443"/>
      <c r="CC535" s="443"/>
      <c r="CD535" s="443"/>
      <c r="CE535" s="443"/>
      <c r="CF535" s="460"/>
      <c r="CG535" s="443"/>
      <c r="CH535" s="443"/>
      <c r="CI535" s="443"/>
      <c r="CJ535" s="443"/>
      <c r="CK535" s="443"/>
      <c r="CL535" s="443"/>
      <c r="CM535" s="443"/>
      <c r="CN535" s="443"/>
      <c r="CO535" s="460"/>
      <c r="CP535" s="443"/>
      <c r="CQ535" s="443"/>
      <c r="CR535" s="443"/>
      <c r="CS535" s="443"/>
      <c r="CT535" s="443"/>
      <c r="CU535" s="443"/>
      <c r="CV535" s="443"/>
      <c r="CW535" s="443"/>
      <c r="CX535" s="460"/>
      <c r="CY535" s="443"/>
      <c r="CZ535" s="443"/>
      <c r="DA535" s="443"/>
      <c r="DB535" s="443"/>
      <c r="DC535" s="443"/>
      <c r="DD535" s="443"/>
      <c r="DE535" s="443"/>
      <c r="DF535" s="443"/>
      <c r="DG535" s="460"/>
      <c r="DH535" s="443"/>
      <c r="DI535" s="443"/>
      <c r="DJ535" s="443"/>
      <c r="DK535" s="443"/>
      <c r="DL535" s="443"/>
      <c r="DM535" s="443"/>
      <c r="DN535" s="443"/>
      <c r="DO535" s="443"/>
      <c r="DP535" s="460"/>
      <c r="DQ535" s="443"/>
      <c r="DR535" s="443"/>
      <c r="DS535" s="443"/>
      <c r="DT535" s="443"/>
      <c r="DU535" s="443"/>
      <c r="DV535" s="443"/>
      <c r="DW535" s="443"/>
      <c r="DX535" s="443"/>
      <c r="DY535" s="460"/>
      <c r="DZ535" s="443"/>
      <c r="EA535" s="443"/>
      <c r="EB535" s="443"/>
      <c r="EC535" s="443"/>
      <c r="ED535" s="443"/>
      <c r="EE535" s="443"/>
      <c r="EF535" s="443"/>
      <c r="EG535" s="443"/>
      <c r="EH535" s="460"/>
      <c r="EI535" s="443"/>
      <c r="EJ535" s="443"/>
      <c r="EK535" s="443"/>
      <c r="EL535" s="443"/>
      <c r="EM535" s="443"/>
      <c r="EN535" s="443"/>
      <c r="EO535" s="443"/>
      <c r="EP535" s="443"/>
      <c r="EQ535" s="460"/>
      <c r="ER535" s="443"/>
      <c r="ES535" s="443"/>
      <c r="ET535" s="443"/>
      <c r="EU535" s="443"/>
      <c r="EV535" s="443"/>
      <c r="EW535" s="443"/>
      <c r="EX535" s="443"/>
      <c r="EY535" s="443"/>
      <c r="EZ535" s="460"/>
      <c r="FA535" s="443"/>
      <c r="FB535" s="443"/>
      <c r="FC535" s="443"/>
      <c r="FD535" s="443"/>
      <c r="FE535" s="443"/>
      <c r="FF535" s="443"/>
      <c r="FG535" s="443"/>
      <c r="FH535" s="443"/>
      <c r="FI535" s="460"/>
      <c r="FJ535" s="443"/>
      <c r="FK535" s="443"/>
      <c r="FL535" s="443"/>
      <c r="FM535" s="443"/>
      <c r="FN535" s="443"/>
      <c r="FO535" s="443"/>
      <c r="FP535" s="443"/>
      <c r="FQ535" s="443"/>
      <c r="FR535" s="460"/>
      <c r="FS535" s="443"/>
      <c r="FT535" s="443"/>
      <c r="FU535" s="443"/>
      <c r="FV535" s="443"/>
      <c r="FW535" s="443"/>
      <c r="FX535" s="443"/>
      <c r="FY535" s="443"/>
      <c r="FZ535" s="443"/>
      <c r="GA535" s="460"/>
      <c r="GB535" s="443"/>
      <c r="GC535" s="443"/>
      <c r="GD535" s="443"/>
      <c r="GE535" s="443"/>
      <c r="GF535" s="443"/>
      <c r="GG535" s="443"/>
      <c r="GH535" s="443"/>
      <c r="GI535" s="443"/>
      <c r="GJ535" s="460"/>
      <c r="GK535" s="443"/>
      <c r="GL535" s="443"/>
      <c r="GM535" s="443"/>
      <c r="GN535" s="443"/>
      <c r="GO535" s="443"/>
      <c r="GP535" s="443"/>
      <c r="GQ535" s="443"/>
      <c r="GR535" s="443"/>
      <c r="GS535" s="460"/>
      <c r="GT535" s="443"/>
      <c r="GU535" s="443"/>
      <c r="GV535" s="443"/>
      <c r="GW535" s="443"/>
      <c r="GX535" s="443"/>
      <c r="GY535" s="443"/>
      <c r="GZ535" s="443"/>
      <c r="HA535" s="443"/>
      <c r="HB535" s="460"/>
      <c r="HC535" s="443"/>
      <c r="HD535" s="443"/>
      <c r="HE535" s="443"/>
      <c r="HF535" s="443"/>
      <c r="HG535" s="443"/>
      <c r="HH535" s="443"/>
      <c r="HI535" s="443"/>
      <c r="HJ535" s="443"/>
      <c r="HK535" s="460"/>
      <c r="HL535" s="443"/>
      <c r="HM535" s="443"/>
      <c r="HN535" s="443"/>
      <c r="HO535" s="443"/>
      <c r="HP535" s="443"/>
      <c r="HQ535" s="443"/>
      <c r="HR535" s="443"/>
      <c r="HS535" s="443"/>
      <c r="HT535" s="460"/>
      <c r="HU535" s="443"/>
      <c r="HV535" s="443"/>
      <c r="HW535" s="443"/>
      <c r="HX535" s="443"/>
      <c r="HY535" s="443"/>
      <c r="HZ535" s="443"/>
      <c r="IA535" s="443"/>
      <c r="IB535" s="443"/>
      <c r="IC535" s="460"/>
      <c r="ID535" s="443"/>
      <c r="IE535" s="443"/>
      <c r="IF535" s="443"/>
      <c r="IG535" s="443"/>
      <c r="IH535" s="443"/>
      <c r="II535" s="443"/>
      <c r="IJ535" s="443"/>
      <c r="IK535" s="443"/>
      <c r="IL535" s="460"/>
      <c r="IM535" s="443"/>
      <c r="IN535" s="443"/>
      <c r="IO535" s="443"/>
      <c r="IP535" s="443"/>
      <c r="IQ535" s="443"/>
      <c r="IR535" s="443"/>
      <c r="IS535" s="443"/>
      <c r="IT535" s="443"/>
      <c r="IU535" s="460"/>
      <c r="IV535" s="443"/>
      <c r="IW535" s="443"/>
      <c r="IX535" s="443"/>
      <c r="IY535" s="443"/>
      <c r="IZ535" s="443"/>
      <c r="JA535" s="443"/>
      <c r="JB535" s="443"/>
      <c r="JC535" s="443"/>
      <c r="JD535" s="460"/>
      <c r="JE535" s="443"/>
      <c r="JF535" s="443"/>
      <c r="JG535" s="443"/>
      <c r="JH535" s="443"/>
      <c r="JI535" s="443"/>
      <c r="JJ535" s="443"/>
      <c r="JK535" s="443"/>
      <c r="JL535" s="443"/>
      <c r="JM535" s="460"/>
      <c r="JN535" s="443"/>
      <c r="JO535" s="443"/>
      <c r="JP535" s="443"/>
      <c r="JQ535" s="443"/>
      <c r="JR535" s="443"/>
      <c r="JS535" s="443"/>
      <c r="JT535" s="443"/>
      <c r="JU535" s="443"/>
      <c r="JV535" s="460"/>
      <c r="JW535" s="443"/>
      <c r="JX535" s="443"/>
      <c r="JY535" s="443"/>
      <c r="JZ535" s="443"/>
      <c r="KA535" s="443"/>
      <c r="KB535" s="443"/>
      <c r="KC535" s="443"/>
      <c r="KD535" s="443"/>
      <c r="KE535" s="460"/>
      <c r="KF535" s="443"/>
      <c r="KG535" s="443"/>
      <c r="KH535" s="443"/>
      <c r="KI535" s="443"/>
      <c r="KJ535" s="443"/>
      <c r="KK535" s="443"/>
      <c r="KL535" s="443"/>
      <c r="KM535" s="443"/>
      <c r="KN535" s="460"/>
      <c r="KO535" s="443"/>
      <c r="KP535" s="443"/>
      <c r="KQ535" s="443"/>
      <c r="KR535" s="443"/>
      <c r="KS535" s="443"/>
      <c r="KT535" s="443"/>
      <c r="KU535" s="443"/>
      <c r="KV535" s="443"/>
      <c r="KW535" s="460"/>
      <c r="KX535" s="443"/>
      <c r="KY535" s="443"/>
      <c r="KZ535" s="443"/>
      <c r="LA535" s="443"/>
      <c r="LB535" s="443"/>
      <c r="LC535" s="443"/>
      <c r="LD535" s="443"/>
      <c r="LE535" s="443"/>
      <c r="LF535" s="460"/>
      <c r="LG535" s="443"/>
      <c r="LH535" s="443"/>
      <c r="LI535" s="443"/>
      <c r="LJ535" s="443"/>
      <c r="LK535" s="443"/>
      <c r="LL535" s="443"/>
      <c r="LM535" s="443"/>
      <c r="LN535" s="443"/>
      <c r="LO535" s="460"/>
      <c r="LP535" s="443"/>
      <c r="LQ535" s="443"/>
      <c r="LR535" s="443"/>
      <c r="LS535" s="443"/>
      <c r="LT535" s="443"/>
      <c r="LU535" s="443"/>
      <c r="LV535" s="443"/>
      <c r="LW535" s="443"/>
      <c r="LX535" s="460"/>
      <c r="LY535" s="443"/>
      <c r="LZ535" s="443"/>
      <c r="MA535" s="443"/>
      <c r="MB535" s="443"/>
      <c r="MC535" s="443"/>
      <c r="MD535" s="443"/>
      <c r="ME535" s="443"/>
      <c r="MF535" s="443"/>
      <c r="MG535" s="460"/>
      <c r="MH535" s="443"/>
      <c r="MI535" s="443"/>
      <c r="MJ535" s="443"/>
      <c r="MK535" s="443"/>
      <c r="ML535" s="443"/>
      <c r="MM535" s="443"/>
      <c r="MN535" s="443"/>
      <c r="MO535" s="443"/>
      <c r="MP535" s="460"/>
      <c r="MQ535" s="443"/>
      <c r="MR535" s="443"/>
      <c r="MS535" s="443"/>
      <c r="MT535" s="443"/>
      <c r="MU535" s="443"/>
      <c r="MV535" s="443"/>
      <c r="MW535" s="443"/>
      <c r="MX535" s="443"/>
      <c r="MY535" s="460"/>
      <c r="MZ535" s="443"/>
      <c r="NA535" s="443"/>
      <c r="NB535" s="443"/>
      <c r="NC535" s="443"/>
      <c r="ND535" s="443"/>
      <c r="NE535" s="443"/>
      <c r="NF535" s="443"/>
      <c r="NG535" s="443"/>
      <c r="NH535" s="460"/>
    </row>
    <row r="536" spans="1:372">
      <c r="A536" s="443"/>
      <c r="C536" s="460"/>
      <c r="E536" s="444"/>
      <c r="F536" s="443"/>
      <c r="G536" s="443"/>
      <c r="H536" s="443"/>
      <c r="I536" s="443"/>
      <c r="J536" s="443"/>
      <c r="K536" s="443"/>
      <c r="L536" s="460"/>
      <c r="M536" s="443"/>
      <c r="N536" s="443"/>
      <c r="O536" s="443"/>
      <c r="P536" s="443"/>
      <c r="Q536" s="443"/>
      <c r="R536" s="443"/>
      <c r="S536" s="443"/>
      <c r="T536" s="443"/>
      <c r="U536" s="460"/>
      <c r="V536" s="443"/>
      <c r="W536" s="443"/>
      <c r="X536" s="443"/>
      <c r="Y536" s="443"/>
      <c r="Z536" s="443"/>
      <c r="AA536" s="443"/>
      <c r="AB536" s="443"/>
      <c r="AC536" s="443"/>
      <c r="AD536" s="460"/>
      <c r="AE536" s="443"/>
      <c r="AF536" s="443"/>
      <c r="AG536" s="443"/>
      <c r="AH536" s="443"/>
      <c r="AI536" s="443"/>
      <c r="AJ536" s="443"/>
      <c r="AK536" s="443"/>
      <c r="AL536" s="443"/>
      <c r="AM536" s="460"/>
      <c r="AN536" s="443"/>
      <c r="AO536" s="443"/>
      <c r="AP536" s="443"/>
      <c r="AQ536" s="443"/>
      <c r="AR536" s="443"/>
      <c r="AS536" s="443"/>
      <c r="AT536" s="443"/>
      <c r="AU536" s="443"/>
      <c r="AV536" s="460"/>
      <c r="AW536" s="446"/>
      <c r="AX536" s="24"/>
      <c r="AY536" s="668"/>
      <c r="AZ536" s="24"/>
      <c r="BB536" s="443"/>
      <c r="BC536" s="24"/>
      <c r="BD536" s="443"/>
      <c r="BE536" s="460"/>
      <c r="BF536" s="443"/>
      <c r="BG536" s="443"/>
      <c r="BH536" s="443"/>
      <c r="BI536" s="443"/>
      <c r="BJ536" s="443"/>
      <c r="BK536" s="443"/>
      <c r="BL536" s="443"/>
      <c r="BM536" s="443"/>
      <c r="BN536" s="460"/>
      <c r="BO536" s="443"/>
      <c r="BP536" s="443"/>
      <c r="BQ536" s="443"/>
      <c r="BR536" s="443"/>
      <c r="BS536" s="443"/>
      <c r="BT536" s="443"/>
      <c r="BU536" s="443"/>
      <c r="BV536" s="443"/>
      <c r="BW536" s="460"/>
      <c r="BX536" s="443"/>
      <c r="BY536" s="443"/>
      <c r="BZ536" s="443"/>
      <c r="CA536" s="443"/>
      <c r="CB536" s="443"/>
      <c r="CC536" s="443"/>
      <c r="CD536" s="443"/>
      <c r="CE536" s="443"/>
      <c r="CF536" s="460"/>
      <c r="CG536" s="443"/>
      <c r="CH536" s="443"/>
      <c r="CI536" s="443"/>
      <c r="CJ536" s="443"/>
      <c r="CK536" s="443"/>
      <c r="CL536" s="443"/>
      <c r="CM536" s="443"/>
      <c r="CN536" s="443"/>
      <c r="CO536" s="460"/>
      <c r="CP536" s="443"/>
      <c r="CQ536" s="443"/>
      <c r="CR536" s="443"/>
      <c r="CS536" s="443"/>
      <c r="CT536" s="443"/>
      <c r="CU536" s="443"/>
      <c r="CV536" s="443"/>
      <c r="CW536" s="443"/>
      <c r="CX536" s="460"/>
      <c r="CY536" s="443"/>
      <c r="CZ536" s="443"/>
      <c r="DA536" s="443"/>
      <c r="DB536" s="443"/>
      <c r="DC536" s="443"/>
      <c r="DD536" s="443"/>
      <c r="DE536" s="443"/>
      <c r="DF536" s="443"/>
      <c r="DG536" s="460"/>
      <c r="DH536" s="443"/>
      <c r="DI536" s="443"/>
      <c r="DJ536" s="443"/>
      <c r="DK536" s="443"/>
      <c r="DL536" s="443"/>
      <c r="DM536" s="443"/>
      <c r="DN536" s="443"/>
      <c r="DO536" s="443"/>
      <c r="DP536" s="460"/>
      <c r="DQ536" s="443"/>
      <c r="DR536" s="443"/>
      <c r="DS536" s="443"/>
      <c r="DT536" s="443"/>
      <c r="DU536" s="443"/>
      <c r="DV536" s="443"/>
      <c r="DW536" s="443"/>
      <c r="DX536" s="443"/>
      <c r="DY536" s="460"/>
      <c r="DZ536" s="443"/>
      <c r="EA536" s="443"/>
      <c r="EB536" s="443"/>
      <c r="EC536" s="443"/>
      <c r="ED536" s="443"/>
      <c r="EE536" s="443"/>
      <c r="EF536" s="443"/>
      <c r="EG536" s="443"/>
      <c r="EH536" s="460"/>
      <c r="EI536" s="443"/>
      <c r="EJ536" s="443"/>
      <c r="EK536" s="443"/>
      <c r="EL536" s="443"/>
      <c r="EM536" s="443"/>
      <c r="EN536" s="443"/>
      <c r="EO536" s="443"/>
      <c r="EP536" s="443"/>
      <c r="EQ536" s="460"/>
      <c r="ER536" s="443"/>
      <c r="ES536" s="443"/>
      <c r="ET536" s="443"/>
      <c r="EU536" s="443"/>
      <c r="EV536" s="443"/>
      <c r="EW536" s="443"/>
      <c r="EX536" s="443"/>
      <c r="EY536" s="443"/>
      <c r="EZ536" s="460"/>
      <c r="FA536" s="443"/>
      <c r="FB536" s="443"/>
      <c r="FC536" s="443"/>
      <c r="FD536" s="443"/>
      <c r="FE536" s="443"/>
      <c r="FF536" s="443"/>
      <c r="FG536" s="443"/>
      <c r="FH536" s="443"/>
      <c r="FI536" s="460"/>
      <c r="FJ536" s="443"/>
      <c r="FK536" s="443"/>
      <c r="FL536" s="443"/>
      <c r="FM536" s="443"/>
      <c r="FN536" s="443"/>
      <c r="FO536" s="443"/>
      <c r="FP536" s="443"/>
      <c r="FQ536" s="443"/>
      <c r="FR536" s="460"/>
      <c r="FS536" s="443"/>
      <c r="FT536" s="443"/>
      <c r="FU536" s="443"/>
      <c r="FV536" s="443"/>
      <c r="FW536" s="443"/>
      <c r="FX536" s="443"/>
      <c r="FY536" s="443"/>
      <c r="FZ536" s="443"/>
      <c r="GA536" s="460"/>
      <c r="GB536" s="443"/>
      <c r="GC536" s="443"/>
      <c r="GD536" s="443"/>
      <c r="GE536" s="443"/>
      <c r="GF536" s="443"/>
      <c r="GG536" s="443"/>
      <c r="GH536" s="443"/>
      <c r="GI536" s="443"/>
      <c r="GJ536" s="460"/>
      <c r="GK536" s="443"/>
      <c r="GL536" s="443"/>
      <c r="GM536" s="443"/>
      <c r="GN536" s="443"/>
      <c r="GO536" s="443"/>
      <c r="GP536" s="443"/>
      <c r="GQ536" s="443"/>
      <c r="GR536" s="443"/>
      <c r="GS536" s="460"/>
      <c r="GT536" s="443"/>
      <c r="GU536" s="443"/>
      <c r="GV536" s="443"/>
      <c r="GW536" s="443"/>
      <c r="GX536" s="443"/>
      <c r="GY536" s="443"/>
      <c r="GZ536" s="443"/>
      <c r="HA536" s="443"/>
      <c r="HB536" s="460"/>
      <c r="HC536" s="443"/>
      <c r="HD536" s="443"/>
      <c r="HE536" s="443"/>
      <c r="HF536" s="443"/>
      <c r="HG536" s="443"/>
      <c r="HH536" s="443"/>
      <c r="HI536" s="443"/>
      <c r="HJ536" s="443"/>
      <c r="HK536" s="460"/>
      <c r="HL536" s="443"/>
      <c r="HM536" s="443"/>
      <c r="HN536" s="443"/>
      <c r="HO536" s="443"/>
      <c r="HP536" s="443"/>
      <c r="HQ536" s="443"/>
      <c r="HR536" s="443"/>
      <c r="HS536" s="443"/>
      <c r="HT536" s="460"/>
      <c r="HU536" s="443"/>
      <c r="HV536" s="443"/>
      <c r="HW536" s="443"/>
      <c r="HX536" s="443"/>
      <c r="HY536" s="443"/>
      <c r="HZ536" s="443"/>
      <c r="IA536" s="443"/>
      <c r="IB536" s="443"/>
      <c r="IC536" s="460"/>
      <c r="ID536" s="443"/>
      <c r="IE536" s="443"/>
      <c r="IF536" s="443"/>
      <c r="IG536" s="443"/>
      <c r="IH536" s="443"/>
      <c r="II536" s="443"/>
      <c r="IJ536" s="443"/>
      <c r="IK536" s="443"/>
      <c r="IL536" s="460"/>
      <c r="IM536" s="443"/>
      <c r="IN536" s="443"/>
      <c r="IO536" s="443"/>
      <c r="IP536" s="443"/>
      <c r="IQ536" s="443"/>
      <c r="IR536" s="443"/>
      <c r="IS536" s="443"/>
      <c r="IT536" s="443"/>
      <c r="IU536" s="460"/>
      <c r="IV536" s="443"/>
      <c r="IW536" s="443"/>
      <c r="IX536" s="443"/>
      <c r="IY536" s="443"/>
      <c r="IZ536" s="443"/>
      <c r="JA536" s="443"/>
      <c r="JB536" s="443"/>
      <c r="JC536" s="443"/>
      <c r="JD536" s="460"/>
      <c r="JE536" s="443"/>
      <c r="JF536" s="443"/>
      <c r="JG536" s="443"/>
      <c r="JH536" s="443"/>
      <c r="JI536" s="443"/>
      <c r="JJ536" s="443"/>
      <c r="JK536" s="443"/>
      <c r="JL536" s="443"/>
      <c r="JM536" s="460"/>
      <c r="JN536" s="443"/>
      <c r="JO536" s="443"/>
      <c r="JP536" s="443"/>
      <c r="JQ536" s="443"/>
      <c r="JR536" s="443"/>
      <c r="JS536" s="443"/>
      <c r="JT536" s="443"/>
      <c r="JU536" s="443"/>
      <c r="JV536" s="460"/>
      <c r="JW536" s="443"/>
      <c r="JX536" s="443"/>
      <c r="JY536" s="443"/>
      <c r="JZ536" s="443"/>
      <c r="KA536" s="443"/>
      <c r="KB536" s="443"/>
      <c r="KC536" s="443"/>
      <c r="KD536" s="443"/>
      <c r="KE536" s="460"/>
      <c r="KF536" s="443"/>
      <c r="KG536" s="443"/>
      <c r="KH536" s="443"/>
      <c r="KI536" s="443"/>
      <c r="KJ536" s="443"/>
      <c r="KK536" s="443"/>
      <c r="KL536" s="443"/>
      <c r="KM536" s="443"/>
      <c r="KN536" s="460"/>
      <c r="KO536" s="443"/>
      <c r="KP536" s="443"/>
      <c r="KQ536" s="443"/>
      <c r="KR536" s="443"/>
      <c r="KS536" s="443"/>
      <c r="KT536" s="443"/>
      <c r="KU536" s="443"/>
      <c r="KV536" s="443"/>
      <c r="KW536" s="460"/>
      <c r="KX536" s="443"/>
      <c r="KY536" s="443"/>
      <c r="KZ536" s="443"/>
      <c r="LA536" s="443"/>
      <c r="LB536" s="443"/>
      <c r="LC536" s="443"/>
      <c r="LD536" s="443"/>
      <c r="LE536" s="443"/>
      <c r="LF536" s="460"/>
      <c r="LG536" s="443"/>
      <c r="LH536" s="443"/>
      <c r="LI536" s="443"/>
      <c r="LJ536" s="443"/>
      <c r="LK536" s="443"/>
      <c r="LL536" s="443"/>
      <c r="LM536" s="443"/>
      <c r="LN536" s="443"/>
      <c r="LO536" s="460"/>
      <c r="LP536" s="443"/>
      <c r="LQ536" s="443"/>
      <c r="LR536" s="443"/>
      <c r="LS536" s="443"/>
      <c r="LT536" s="443"/>
      <c r="LU536" s="443"/>
      <c r="LV536" s="443"/>
      <c r="LW536" s="443"/>
      <c r="LX536" s="460"/>
      <c r="LY536" s="443"/>
      <c r="LZ536" s="443"/>
      <c r="MA536" s="443"/>
      <c r="MB536" s="443"/>
      <c r="MC536" s="443"/>
      <c r="MD536" s="443"/>
      <c r="ME536" s="443"/>
      <c r="MF536" s="443"/>
      <c r="MG536" s="460"/>
      <c r="MH536" s="443"/>
      <c r="MI536" s="443"/>
      <c r="MJ536" s="443"/>
      <c r="MK536" s="443"/>
      <c r="ML536" s="443"/>
      <c r="MM536" s="443"/>
      <c r="MN536" s="443"/>
      <c r="MO536" s="443"/>
      <c r="MP536" s="460"/>
      <c r="MQ536" s="443"/>
      <c r="MR536" s="443"/>
      <c r="MS536" s="443"/>
      <c r="MT536" s="443"/>
      <c r="MU536" s="443"/>
      <c r="MV536" s="443"/>
      <c r="MW536" s="443"/>
      <c r="MX536" s="443"/>
      <c r="MY536" s="460"/>
      <c r="MZ536" s="443"/>
      <c r="NA536" s="443"/>
      <c r="NB536" s="443"/>
      <c r="NC536" s="443"/>
      <c r="ND536" s="443"/>
      <c r="NE536" s="443"/>
      <c r="NF536" s="443"/>
      <c r="NG536" s="443"/>
      <c r="NH536" s="460"/>
    </row>
    <row r="537" spans="1:372">
      <c r="BK537" s="443"/>
    </row>
    <row r="538" spans="1:372">
      <c r="BK538" s="443"/>
    </row>
  </sheetData>
  <sortState xmlns:xlrd2="http://schemas.microsoft.com/office/spreadsheetml/2017/richdata2" ref="AE377:AJ456">
    <sortCondition ref="AE377:AE456"/>
  </sortState>
  <hyperlinks>
    <hyperlink ref="FC367:FC377" location="Punten!RQ446" display="UCI-54" xr:uid="{113044A0-506C-4918-A6F3-A93E39023FAB}"/>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A165"/>
  <sheetViews>
    <sheetView zoomScaleNormal="100" workbookViewId="0">
      <pane xSplit="4" ySplit="2" topLeftCell="E61" activePane="bottomRight" state="frozen"/>
      <selection pane="topRight" activeCell="E1" sqref="E1"/>
      <selection pane="bottomLeft" activeCell="A3" sqref="A3"/>
      <selection pane="bottomRight" activeCell="AE3" sqref="AE3:AJ82"/>
    </sheetView>
  </sheetViews>
  <sheetFormatPr defaultColWidth="8.85546875" defaultRowHeight="12.75"/>
  <cols>
    <col min="3" max="3" width="11.42578125" customWidth="1"/>
    <col min="4" max="4" width="10.7109375" customWidth="1"/>
    <col min="5" max="19" width="3.7109375" customWidth="1"/>
    <col min="20" max="41" width="3.7109375" style="73" customWidth="1"/>
    <col min="42" max="133" width="3.7109375" customWidth="1"/>
    <col min="134" max="135" width="4" customWidth="1"/>
    <col min="136" max="215" width="3.7109375" customWidth="1"/>
    <col min="216" max="216" width="4.140625" customWidth="1"/>
    <col min="217" max="226" width="3.7109375" customWidth="1"/>
    <col min="227" max="235" width="2.7109375" customWidth="1"/>
  </cols>
  <sheetData>
    <row r="1" spans="1:235" s="30" customFormat="1" ht="25.5">
      <c r="A1" s="38" t="s">
        <v>2274</v>
      </c>
      <c r="T1" s="74"/>
      <c r="U1" s="74"/>
      <c r="V1" s="74"/>
      <c r="W1" s="74"/>
      <c r="X1" s="74"/>
      <c r="Y1" s="74"/>
      <c r="Z1" s="74"/>
      <c r="AA1" s="74"/>
      <c r="AB1" s="74"/>
      <c r="AC1" s="74"/>
      <c r="AD1" s="74"/>
      <c r="AE1" s="74"/>
      <c r="AF1" s="74"/>
      <c r="AG1" s="74"/>
      <c r="AH1" s="74"/>
      <c r="AI1" s="74"/>
      <c r="AJ1" s="74"/>
      <c r="AK1" s="74"/>
      <c r="AL1" s="74"/>
      <c r="AM1" s="74"/>
      <c r="AN1" s="74"/>
      <c r="AO1" s="74"/>
      <c r="CB1" s="370"/>
      <c r="CS1" s="370"/>
      <c r="CV1" s="370"/>
    </row>
    <row r="2" spans="1:235">
      <c r="E2" s="135">
        <v>1</v>
      </c>
      <c r="F2" s="135">
        <v>2</v>
      </c>
      <c r="G2" s="135">
        <v>3</v>
      </c>
      <c r="H2" s="135">
        <v>4</v>
      </c>
      <c r="I2" s="135">
        <v>5</v>
      </c>
      <c r="J2" s="135">
        <v>6</v>
      </c>
      <c r="K2" s="135">
        <v>7</v>
      </c>
      <c r="L2" s="135">
        <v>8</v>
      </c>
      <c r="M2" s="135">
        <v>9</v>
      </c>
      <c r="N2" s="135">
        <v>10</v>
      </c>
      <c r="O2" s="135">
        <v>11</v>
      </c>
      <c r="P2" s="135">
        <v>12</v>
      </c>
      <c r="Q2" s="135">
        <v>13</v>
      </c>
      <c r="R2" s="135">
        <v>14</v>
      </c>
      <c r="S2" s="135">
        <v>15</v>
      </c>
      <c r="T2" s="135">
        <v>16</v>
      </c>
      <c r="U2" s="135">
        <v>17</v>
      </c>
      <c r="V2" s="135">
        <v>18</v>
      </c>
      <c r="W2" s="135">
        <v>19</v>
      </c>
      <c r="X2" s="135">
        <v>20</v>
      </c>
      <c r="Y2" s="135">
        <v>21</v>
      </c>
      <c r="Z2" s="135">
        <v>22</v>
      </c>
      <c r="AA2" s="135">
        <v>23</v>
      </c>
      <c r="AB2" s="135">
        <v>24</v>
      </c>
      <c r="AC2" s="135">
        <v>25</v>
      </c>
      <c r="AD2" s="135">
        <v>26</v>
      </c>
      <c r="AE2" s="135">
        <v>27</v>
      </c>
      <c r="AF2" s="135">
        <v>28</v>
      </c>
      <c r="AG2" s="135">
        <v>29</v>
      </c>
      <c r="AH2" s="135">
        <v>30</v>
      </c>
      <c r="AI2" s="135">
        <v>31</v>
      </c>
      <c r="AJ2" s="135">
        <v>32</v>
      </c>
      <c r="AK2" s="135">
        <v>33</v>
      </c>
      <c r="AL2" s="135">
        <v>34</v>
      </c>
      <c r="AM2" s="135">
        <v>35</v>
      </c>
      <c r="AN2" s="135">
        <v>36</v>
      </c>
      <c r="AO2" s="135">
        <v>37</v>
      </c>
      <c r="AP2" s="135">
        <v>38</v>
      </c>
      <c r="AQ2" s="135">
        <v>39</v>
      </c>
      <c r="AR2" s="135">
        <v>40</v>
      </c>
      <c r="AS2" s="135">
        <v>41</v>
      </c>
      <c r="AT2" s="135">
        <v>42</v>
      </c>
      <c r="AU2" s="135">
        <v>43</v>
      </c>
      <c r="AV2" s="135">
        <v>44</v>
      </c>
      <c r="AW2" s="135">
        <v>45</v>
      </c>
      <c r="AX2" s="135">
        <v>46</v>
      </c>
      <c r="AY2" s="135">
        <v>47</v>
      </c>
      <c r="AZ2" s="135">
        <v>48</v>
      </c>
      <c r="BA2" s="135">
        <v>49</v>
      </c>
      <c r="BB2" s="135">
        <v>50</v>
      </c>
      <c r="BC2" s="135">
        <v>51</v>
      </c>
      <c r="BD2" s="135">
        <v>52</v>
      </c>
      <c r="BE2" s="135">
        <v>53</v>
      </c>
      <c r="BF2" s="135">
        <v>54</v>
      </c>
      <c r="BG2" s="135">
        <v>55</v>
      </c>
      <c r="BH2" s="135">
        <v>56</v>
      </c>
      <c r="BI2" s="135">
        <v>57</v>
      </c>
      <c r="BJ2" s="135">
        <v>58</v>
      </c>
      <c r="BK2" s="135">
        <v>59</v>
      </c>
      <c r="BL2" s="135">
        <v>60</v>
      </c>
      <c r="BM2" s="135">
        <v>61</v>
      </c>
      <c r="BN2" s="135">
        <v>62</v>
      </c>
      <c r="BO2" s="135">
        <v>63</v>
      </c>
      <c r="BP2" s="135">
        <v>64</v>
      </c>
      <c r="BQ2" s="135">
        <v>65</v>
      </c>
      <c r="BR2" s="135">
        <v>66</v>
      </c>
      <c r="BS2" s="135">
        <v>67</v>
      </c>
      <c r="BT2" s="135">
        <v>68</v>
      </c>
      <c r="BU2" s="135">
        <v>69</v>
      </c>
      <c r="BV2" s="135">
        <v>70</v>
      </c>
      <c r="BW2" s="135">
        <v>71</v>
      </c>
      <c r="BX2" s="135">
        <v>72</v>
      </c>
      <c r="BY2" s="135">
        <v>73</v>
      </c>
      <c r="BZ2" s="135">
        <v>74</v>
      </c>
      <c r="CA2" s="135">
        <v>75</v>
      </c>
      <c r="CB2" s="135">
        <v>76</v>
      </c>
      <c r="CC2" s="135">
        <v>77</v>
      </c>
      <c r="CD2" s="135">
        <v>78</v>
      </c>
      <c r="CE2" s="135">
        <v>79</v>
      </c>
      <c r="CF2" s="135">
        <v>80</v>
      </c>
      <c r="CG2" s="135">
        <v>81</v>
      </c>
      <c r="CH2" s="135">
        <v>82</v>
      </c>
      <c r="CI2" s="135">
        <v>83</v>
      </c>
      <c r="CJ2" s="135">
        <v>84</v>
      </c>
      <c r="CK2" s="135">
        <v>85</v>
      </c>
      <c r="CL2" s="135">
        <v>86</v>
      </c>
      <c r="CM2" s="135">
        <v>87</v>
      </c>
      <c r="CN2" s="135">
        <v>88</v>
      </c>
      <c r="CO2" s="135">
        <v>89</v>
      </c>
      <c r="CP2" s="135">
        <v>90</v>
      </c>
      <c r="CQ2" s="135">
        <v>91</v>
      </c>
      <c r="CR2" s="135">
        <v>92</v>
      </c>
      <c r="CS2" s="135">
        <v>93</v>
      </c>
      <c r="CT2" s="135">
        <v>94</v>
      </c>
      <c r="CU2" s="135">
        <v>95</v>
      </c>
      <c r="CV2" s="135">
        <v>96</v>
      </c>
      <c r="CW2" s="135">
        <v>97</v>
      </c>
      <c r="CX2" s="135">
        <v>98</v>
      </c>
      <c r="CY2" s="135">
        <v>99</v>
      </c>
      <c r="CZ2" s="135" t="s">
        <v>1331</v>
      </c>
      <c r="DA2" s="135" t="s">
        <v>1332</v>
      </c>
      <c r="DB2" s="135">
        <v>101</v>
      </c>
      <c r="DC2" s="135">
        <v>102</v>
      </c>
      <c r="DD2" s="135">
        <v>103</v>
      </c>
      <c r="DE2" s="135">
        <v>104</v>
      </c>
      <c r="DF2" s="135">
        <v>105</v>
      </c>
      <c r="DG2" s="135">
        <v>106</v>
      </c>
      <c r="DH2" s="135">
        <v>107</v>
      </c>
      <c r="DI2" s="135">
        <v>108</v>
      </c>
      <c r="DJ2" s="135">
        <v>109</v>
      </c>
      <c r="DK2" s="135">
        <v>110</v>
      </c>
      <c r="DL2" s="135">
        <v>111</v>
      </c>
      <c r="DM2" s="135">
        <v>112</v>
      </c>
      <c r="DN2" s="135">
        <v>113</v>
      </c>
      <c r="DO2" s="135">
        <v>114</v>
      </c>
      <c r="DP2" s="135">
        <v>115</v>
      </c>
      <c r="DQ2" s="135">
        <v>116</v>
      </c>
      <c r="DR2" s="135">
        <v>117</v>
      </c>
      <c r="DS2" s="135">
        <v>118</v>
      </c>
      <c r="DT2" s="135">
        <v>119</v>
      </c>
      <c r="DU2" s="135">
        <v>120</v>
      </c>
      <c r="DV2" s="135">
        <v>121</v>
      </c>
      <c r="DW2" s="135">
        <v>122</v>
      </c>
      <c r="DX2" s="135">
        <v>123</v>
      </c>
      <c r="DY2" s="135">
        <v>124</v>
      </c>
      <c r="DZ2" s="135">
        <v>125</v>
      </c>
      <c r="EA2" s="135">
        <v>126</v>
      </c>
      <c r="EB2" s="135">
        <v>127</v>
      </c>
      <c r="EC2" s="135">
        <v>128</v>
      </c>
      <c r="ED2" s="135" t="s">
        <v>1402</v>
      </c>
      <c r="EE2" s="135" t="s">
        <v>1403</v>
      </c>
      <c r="EF2" s="135">
        <v>130</v>
      </c>
      <c r="EG2" s="135">
        <v>131</v>
      </c>
      <c r="EH2" s="135">
        <v>132</v>
      </c>
      <c r="EI2" s="135">
        <v>133</v>
      </c>
      <c r="EJ2" s="135">
        <v>134</v>
      </c>
      <c r="EK2" s="135">
        <v>135</v>
      </c>
      <c r="EL2" s="135">
        <v>136</v>
      </c>
      <c r="EM2" s="135">
        <v>137</v>
      </c>
      <c r="EN2" s="135">
        <v>138</v>
      </c>
      <c r="EO2" s="135">
        <v>139</v>
      </c>
      <c r="EP2" s="135">
        <v>140</v>
      </c>
      <c r="EQ2" s="135">
        <v>141</v>
      </c>
      <c r="ER2" s="135">
        <v>142</v>
      </c>
      <c r="ES2" s="135">
        <v>143</v>
      </c>
      <c r="ET2" s="135">
        <v>144</v>
      </c>
      <c r="EU2" s="135">
        <v>145</v>
      </c>
      <c r="EV2" s="135">
        <v>146</v>
      </c>
      <c r="EW2" s="135">
        <v>147</v>
      </c>
      <c r="EX2" s="135">
        <v>148</v>
      </c>
      <c r="EY2" s="135">
        <v>149</v>
      </c>
      <c r="EZ2" s="135">
        <v>150</v>
      </c>
      <c r="FA2" s="135">
        <v>151</v>
      </c>
      <c r="FB2" s="135">
        <v>152</v>
      </c>
      <c r="FC2" s="135">
        <v>153</v>
      </c>
      <c r="FD2" s="135">
        <v>154</v>
      </c>
      <c r="FE2" s="135">
        <v>155</v>
      </c>
      <c r="FF2" s="135">
        <v>156</v>
      </c>
      <c r="FG2" s="135">
        <v>157</v>
      </c>
      <c r="FH2" s="135">
        <v>158</v>
      </c>
      <c r="FI2" s="135">
        <v>159</v>
      </c>
      <c r="FJ2" s="135">
        <v>160</v>
      </c>
      <c r="FK2" s="135">
        <v>161</v>
      </c>
      <c r="FL2" s="135">
        <v>162</v>
      </c>
      <c r="FM2" s="135">
        <v>163</v>
      </c>
      <c r="FN2" s="135">
        <v>164</v>
      </c>
      <c r="FO2" s="135">
        <v>165</v>
      </c>
      <c r="FP2" s="135">
        <v>166</v>
      </c>
      <c r="FQ2" s="135">
        <v>167</v>
      </c>
      <c r="FR2" s="135">
        <v>168</v>
      </c>
      <c r="FS2" s="135">
        <v>169</v>
      </c>
      <c r="FT2" s="135">
        <v>170</v>
      </c>
      <c r="FU2" s="135">
        <v>171</v>
      </c>
      <c r="FV2" s="135">
        <v>172</v>
      </c>
      <c r="FW2" s="135">
        <v>173</v>
      </c>
      <c r="FX2" s="135">
        <v>174</v>
      </c>
      <c r="FY2" s="135">
        <v>175</v>
      </c>
      <c r="FZ2" s="135">
        <v>176</v>
      </c>
      <c r="GA2" s="135">
        <v>177</v>
      </c>
      <c r="GB2" s="135">
        <v>178</v>
      </c>
      <c r="GC2" s="135">
        <v>179</v>
      </c>
      <c r="GD2" s="135">
        <v>180</v>
      </c>
      <c r="GE2" s="135">
        <v>181</v>
      </c>
      <c r="GF2" s="135">
        <v>182</v>
      </c>
      <c r="GG2" s="135">
        <v>183</v>
      </c>
      <c r="GH2" s="135">
        <v>184</v>
      </c>
      <c r="GI2" s="135">
        <v>185</v>
      </c>
      <c r="GJ2" s="135">
        <v>186</v>
      </c>
      <c r="GK2" s="135">
        <v>187</v>
      </c>
      <c r="GL2" s="135">
        <v>188</v>
      </c>
      <c r="GM2" s="135">
        <v>189</v>
      </c>
      <c r="GN2" s="135">
        <v>190</v>
      </c>
      <c r="GO2" s="135">
        <v>191</v>
      </c>
      <c r="GP2" s="135">
        <v>192</v>
      </c>
      <c r="GQ2" s="135">
        <v>193</v>
      </c>
      <c r="GR2" s="135">
        <v>194</v>
      </c>
      <c r="GS2" s="135">
        <v>195</v>
      </c>
      <c r="GT2" s="135">
        <v>196</v>
      </c>
      <c r="GU2" s="135">
        <v>197</v>
      </c>
      <c r="GV2" s="135">
        <v>198</v>
      </c>
      <c r="GW2" s="135">
        <v>199</v>
      </c>
      <c r="GX2" s="135">
        <v>200</v>
      </c>
      <c r="GY2" s="135">
        <v>201</v>
      </c>
      <c r="GZ2" s="135">
        <v>202</v>
      </c>
      <c r="HA2" s="135">
        <v>203</v>
      </c>
      <c r="HB2" s="135">
        <v>204</v>
      </c>
      <c r="HC2" s="135">
        <v>205</v>
      </c>
      <c r="HD2" s="135">
        <v>206</v>
      </c>
      <c r="HE2" s="135">
        <v>207</v>
      </c>
      <c r="HF2" s="135">
        <v>208</v>
      </c>
      <c r="HG2" s="135">
        <v>209</v>
      </c>
      <c r="HH2" s="135" t="s">
        <v>1503</v>
      </c>
      <c r="HI2" s="72"/>
      <c r="HJ2" s="72"/>
      <c r="HK2" s="72"/>
      <c r="HL2" s="72"/>
      <c r="HM2" s="72"/>
      <c r="HN2" s="72"/>
      <c r="HO2" s="72"/>
      <c r="HP2" s="72"/>
      <c r="HQ2" s="72"/>
      <c r="HR2" s="72"/>
      <c r="HS2" s="72"/>
      <c r="HT2" s="72"/>
      <c r="HU2" s="72"/>
      <c r="HV2" s="72"/>
      <c r="HW2" s="72"/>
      <c r="HX2" s="72"/>
      <c r="HY2" s="72"/>
      <c r="HZ2" s="72"/>
      <c r="IA2" s="72"/>
    </row>
    <row r="3" spans="1:235" ht="15.75">
      <c r="A3" s="538" t="s">
        <v>2245</v>
      </c>
      <c r="D3" s="71">
        <f>SUM(E3:HR3)</f>
        <v>1075</v>
      </c>
      <c r="E3" s="444">
        <v>59</v>
      </c>
      <c r="F3" s="444">
        <v>55</v>
      </c>
      <c r="G3" s="354">
        <v>74</v>
      </c>
      <c r="H3" s="354">
        <v>67</v>
      </c>
      <c r="I3" s="354">
        <v>80</v>
      </c>
      <c r="J3" s="354">
        <v>25</v>
      </c>
      <c r="K3" s="354">
        <v>45</v>
      </c>
      <c r="L3" s="354">
        <v>0</v>
      </c>
      <c r="M3" s="354">
        <v>60</v>
      </c>
      <c r="N3" s="354">
        <v>0</v>
      </c>
      <c r="O3" s="354">
        <v>79</v>
      </c>
      <c r="P3" s="354">
        <v>43</v>
      </c>
      <c r="Q3" s="354">
        <v>65</v>
      </c>
      <c r="R3" s="354">
        <v>28</v>
      </c>
      <c r="S3" s="354">
        <v>78</v>
      </c>
      <c r="T3" s="354">
        <v>67</v>
      </c>
      <c r="U3" s="354">
        <v>57</v>
      </c>
      <c r="V3" s="354">
        <v>45</v>
      </c>
      <c r="W3" s="354">
        <v>12</v>
      </c>
      <c r="X3" s="354">
        <v>9</v>
      </c>
      <c r="Y3" s="354">
        <v>78</v>
      </c>
      <c r="Z3" s="354">
        <v>0</v>
      </c>
      <c r="AA3" s="354">
        <v>31</v>
      </c>
      <c r="AB3" s="354">
        <v>5</v>
      </c>
      <c r="AC3" s="354">
        <v>13</v>
      </c>
      <c r="AL3" s="269"/>
      <c r="AM3" s="269"/>
      <c r="AN3" s="269"/>
      <c r="AO3" s="269"/>
      <c r="AP3" s="269"/>
      <c r="AQ3" s="269"/>
      <c r="AR3" s="269"/>
      <c r="AS3" s="269"/>
      <c r="AT3" s="269"/>
      <c r="AU3" s="269"/>
      <c r="AV3" s="269"/>
      <c r="AW3" s="269"/>
      <c r="AX3" s="269"/>
      <c r="AY3" s="269"/>
      <c r="AZ3" s="269"/>
      <c r="BA3" s="269"/>
      <c r="BB3" s="269"/>
      <c r="BC3" s="269"/>
      <c r="BD3" s="269"/>
      <c r="BE3" s="269"/>
      <c r="BF3" s="269"/>
      <c r="BG3" s="269"/>
      <c r="BH3" s="269"/>
      <c r="BI3" s="269"/>
      <c r="BJ3" s="269"/>
      <c r="BK3" s="269"/>
      <c r="BL3" s="269"/>
      <c r="BM3" s="269"/>
      <c r="BN3" s="269"/>
      <c r="BO3" s="269"/>
      <c r="BP3" s="269"/>
      <c r="BQ3" s="269"/>
      <c r="BR3" s="269"/>
      <c r="BS3" s="269"/>
      <c r="BT3" s="269"/>
      <c r="BU3" s="269"/>
      <c r="BV3" s="269"/>
      <c r="BW3" s="269"/>
      <c r="BX3" s="269"/>
      <c r="BY3" s="269"/>
      <c r="BZ3" s="358"/>
      <c r="CA3" s="358"/>
      <c r="CB3" s="365"/>
      <c r="CC3" s="354"/>
      <c r="CD3" s="354"/>
      <c r="CE3" s="354"/>
      <c r="CF3" s="354"/>
      <c r="CG3" s="354"/>
      <c r="CH3" s="354"/>
      <c r="CI3" s="354"/>
      <c r="CJ3" s="354"/>
      <c r="CK3" s="354"/>
      <c r="CL3" s="354"/>
      <c r="CM3" s="354"/>
      <c r="CN3" s="354"/>
      <c r="CO3" s="354"/>
      <c r="CP3" s="354"/>
      <c r="CQ3" s="354"/>
      <c r="CR3" s="354"/>
      <c r="CS3" s="289"/>
      <c r="CT3" s="354"/>
      <c r="CU3" s="354"/>
      <c r="CV3" s="289"/>
      <c r="CW3" s="346"/>
      <c r="CX3" s="346"/>
      <c r="CY3" s="346"/>
      <c r="CZ3" s="352"/>
      <c r="DA3" s="352"/>
      <c r="DB3" s="350"/>
      <c r="DC3" s="367"/>
      <c r="DE3" s="345"/>
      <c r="DF3" s="342"/>
      <c r="DG3" s="341"/>
      <c r="DH3" s="345"/>
      <c r="DJ3" s="17"/>
      <c r="DK3" s="17"/>
      <c r="DL3" s="17"/>
      <c r="DM3" s="17"/>
      <c r="DN3" s="17"/>
      <c r="DO3" s="17"/>
      <c r="DP3" s="17"/>
      <c r="DQ3" s="17"/>
      <c r="DR3" s="17"/>
      <c r="DS3" s="17"/>
      <c r="DT3" s="17"/>
      <c r="DU3" s="17"/>
      <c r="DV3" s="17"/>
      <c r="DW3" s="17"/>
      <c r="DX3" s="17"/>
      <c r="DY3" s="17"/>
      <c r="DZ3" s="17"/>
      <c r="EA3" s="17"/>
      <c r="EB3" s="17"/>
      <c r="EC3" s="17"/>
      <c r="ED3" s="17"/>
      <c r="EE3" s="13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37"/>
      <c r="HI3" s="104"/>
      <c r="HJ3" s="104"/>
      <c r="HK3" s="11"/>
      <c r="HL3" s="101"/>
      <c r="HM3" s="169"/>
      <c r="HN3" s="94"/>
    </row>
    <row r="4" spans="1:235" ht="15.75">
      <c r="A4" s="106" t="s">
        <v>1854</v>
      </c>
      <c r="D4" s="71">
        <f>SUM(E4:HR4)</f>
        <v>894</v>
      </c>
      <c r="E4" s="444">
        <v>0</v>
      </c>
      <c r="F4" s="444">
        <v>75</v>
      </c>
      <c r="G4" s="363">
        <v>0</v>
      </c>
      <c r="H4" s="354">
        <v>47</v>
      </c>
      <c r="I4" s="354">
        <v>43</v>
      </c>
      <c r="J4" s="354">
        <v>30</v>
      </c>
      <c r="K4" s="354">
        <v>55</v>
      </c>
      <c r="L4" s="354">
        <v>20</v>
      </c>
      <c r="M4" s="354">
        <v>15</v>
      </c>
      <c r="N4" s="354">
        <v>80</v>
      </c>
      <c r="O4" s="354">
        <v>0</v>
      </c>
      <c r="P4" s="354">
        <v>25</v>
      </c>
      <c r="Q4" s="354">
        <v>6</v>
      </c>
      <c r="R4" s="354">
        <v>31</v>
      </c>
      <c r="S4" s="354">
        <v>28</v>
      </c>
      <c r="T4" s="354">
        <v>32</v>
      </c>
      <c r="U4" s="354">
        <v>0</v>
      </c>
      <c r="V4" s="354">
        <v>6</v>
      </c>
      <c r="W4" s="354">
        <v>47</v>
      </c>
      <c r="X4" s="354">
        <v>79</v>
      </c>
      <c r="Y4" s="354">
        <v>62</v>
      </c>
      <c r="Z4" s="354">
        <v>79</v>
      </c>
      <c r="AA4" s="354">
        <v>37</v>
      </c>
      <c r="AB4" s="354">
        <v>47</v>
      </c>
      <c r="AC4" s="354">
        <v>50</v>
      </c>
      <c r="AL4" s="269"/>
      <c r="AM4" s="269"/>
      <c r="AN4" s="269"/>
      <c r="AO4" s="269"/>
      <c r="AP4" s="269"/>
      <c r="AQ4" s="269"/>
      <c r="AR4" s="269"/>
      <c r="AS4" s="269"/>
      <c r="AT4" s="269"/>
      <c r="AU4" s="269"/>
      <c r="AV4" s="269"/>
      <c r="AW4" s="269"/>
      <c r="AX4" s="269"/>
      <c r="AY4" s="269"/>
      <c r="AZ4" s="269"/>
      <c r="BA4" s="269"/>
      <c r="BB4" s="269"/>
      <c r="BC4" s="269"/>
      <c r="BD4" s="269"/>
      <c r="BE4" s="269"/>
      <c r="BF4" s="269"/>
      <c r="BG4" s="269"/>
      <c r="BH4" s="269"/>
      <c r="BI4" s="269"/>
      <c r="BJ4" s="269"/>
      <c r="BK4" s="269"/>
      <c r="BL4" s="269"/>
      <c r="BM4" s="269"/>
      <c r="BN4" s="269"/>
      <c r="BO4" s="269"/>
      <c r="BP4" s="269"/>
      <c r="BQ4" s="269"/>
      <c r="BR4" s="269"/>
      <c r="BS4" s="269"/>
      <c r="BT4" s="269"/>
      <c r="BU4" s="269"/>
      <c r="BV4" s="269"/>
      <c r="BW4" s="269"/>
      <c r="BX4" s="269"/>
      <c r="BY4" s="269"/>
      <c r="BZ4" s="358"/>
      <c r="CA4" s="358"/>
      <c r="CB4" s="354"/>
      <c r="CC4" s="354"/>
      <c r="CD4" s="354"/>
      <c r="CE4" s="354"/>
      <c r="CF4" s="354"/>
      <c r="CG4" s="354"/>
      <c r="CH4" s="354"/>
      <c r="CI4" s="354"/>
      <c r="CJ4" s="354"/>
      <c r="CK4" s="354"/>
      <c r="CL4" s="354"/>
      <c r="CM4" s="354"/>
      <c r="CN4" s="354"/>
      <c r="CO4" s="354"/>
      <c r="CP4" s="354"/>
      <c r="CQ4" s="354"/>
      <c r="CR4" s="354"/>
      <c r="CS4" s="289"/>
      <c r="CT4" s="354"/>
      <c r="CU4" s="354"/>
      <c r="CV4" s="289"/>
      <c r="CW4" s="342"/>
      <c r="CX4" s="342"/>
      <c r="CY4" s="342"/>
      <c r="CZ4" s="342"/>
      <c r="DA4" s="366"/>
      <c r="DB4" s="339"/>
      <c r="DC4" s="367"/>
      <c r="DE4" s="338"/>
      <c r="DF4" s="342"/>
      <c r="DG4" s="341"/>
      <c r="DH4" s="338"/>
      <c r="DJ4" s="17"/>
      <c r="DK4" s="17"/>
      <c r="DL4" s="17"/>
      <c r="DM4" s="17"/>
      <c r="DN4" s="17"/>
      <c r="DO4" s="17"/>
      <c r="DP4" s="17"/>
      <c r="DQ4" s="17"/>
      <c r="DR4" s="17"/>
      <c r="DS4" s="17"/>
      <c r="DT4" s="17"/>
      <c r="DU4" s="17"/>
      <c r="DV4" s="17"/>
      <c r="DW4" s="17"/>
      <c r="DX4" s="17"/>
      <c r="DY4" s="17"/>
      <c r="DZ4" s="17"/>
      <c r="EA4" s="17"/>
      <c r="EB4" s="17"/>
      <c r="EC4" s="17"/>
      <c r="ED4" s="17"/>
      <c r="EE4" s="13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37"/>
      <c r="HI4" s="104"/>
      <c r="HJ4" s="104"/>
      <c r="HK4" s="3"/>
      <c r="HL4" s="101"/>
      <c r="HM4" s="170"/>
      <c r="HN4" s="94"/>
    </row>
    <row r="5" spans="1:235" ht="15.75">
      <c r="A5" s="306" t="s">
        <v>156</v>
      </c>
      <c r="D5" s="71">
        <f>SUM(E5:HR5)</f>
        <v>847</v>
      </c>
      <c r="E5" s="444">
        <v>0</v>
      </c>
      <c r="F5" s="444">
        <v>59</v>
      </c>
      <c r="G5" s="363">
        <v>16</v>
      </c>
      <c r="H5" s="354">
        <v>44</v>
      </c>
      <c r="I5" s="354">
        <v>65</v>
      </c>
      <c r="J5" s="354">
        <v>43</v>
      </c>
      <c r="K5" s="354">
        <v>6</v>
      </c>
      <c r="L5" s="354">
        <v>12</v>
      </c>
      <c r="M5" s="354">
        <v>28</v>
      </c>
      <c r="N5" s="354">
        <v>59</v>
      </c>
      <c r="O5" s="354">
        <v>77</v>
      </c>
      <c r="P5" s="354">
        <v>77</v>
      </c>
      <c r="Q5" s="354">
        <v>42</v>
      </c>
      <c r="R5" s="354">
        <v>0</v>
      </c>
      <c r="S5" s="354">
        <v>7</v>
      </c>
      <c r="T5" s="354">
        <v>38</v>
      </c>
      <c r="U5" s="354">
        <v>77</v>
      </c>
      <c r="V5" s="354">
        <v>1</v>
      </c>
      <c r="W5" s="354">
        <v>26</v>
      </c>
      <c r="X5" s="354">
        <v>62</v>
      </c>
      <c r="Y5" s="354">
        <v>30</v>
      </c>
      <c r="Z5" s="354">
        <v>0</v>
      </c>
      <c r="AA5" s="354">
        <v>4</v>
      </c>
      <c r="AB5" s="354">
        <v>28</v>
      </c>
      <c r="AC5" s="354">
        <v>46</v>
      </c>
      <c r="AL5" s="269"/>
      <c r="AM5" s="269"/>
      <c r="AN5" s="269"/>
      <c r="AO5" s="269"/>
      <c r="AP5" s="269"/>
      <c r="AQ5" s="269"/>
      <c r="AR5" s="269"/>
      <c r="AS5" s="269"/>
      <c r="AT5" s="269"/>
      <c r="AU5" s="269"/>
      <c r="AV5" s="269"/>
      <c r="AW5" s="269"/>
      <c r="AX5" s="269"/>
      <c r="AY5" s="269"/>
      <c r="AZ5" s="269"/>
      <c r="BA5" s="269"/>
      <c r="BB5" s="269"/>
      <c r="BC5" s="269"/>
      <c r="BD5" s="269"/>
      <c r="BE5" s="269"/>
      <c r="BF5" s="269"/>
      <c r="BG5" s="269"/>
      <c r="BH5" s="269"/>
      <c r="BI5" s="269"/>
      <c r="BJ5" s="269"/>
      <c r="BK5" s="269"/>
      <c r="BL5" s="269"/>
      <c r="BM5" s="269"/>
      <c r="BN5" s="269"/>
      <c r="BO5" s="269"/>
      <c r="BP5" s="269"/>
      <c r="BQ5" s="269"/>
      <c r="BR5" s="269"/>
      <c r="BS5" s="269"/>
      <c r="BT5" s="269"/>
      <c r="BU5" s="269"/>
      <c r="BV5" s="269"/>
      <c r="BW5" s="269"/>
      <c r="BX5" s="269"/>
      <c r="BY5" s="269"/>
      <c r="BZ5" s="358"/>
      <c r="CA5" s="358"/>
      <c r="CB5" s="354"/>
      <c r="CC5" s="354"/>
      <c r="CD5" s="354"/>
      <c r="CE5" s="354"/>
      <c r="CF5" s="354"/>
      <c r="CG5" s="354"/>
      <c r="CH5" s="354"/>
      <c r="CI5" s="354"/>
      <c r="CJ5" s="354"/>
      <c r="CK5" s="354"/>
      <c r="CL5" s="354"/>
      <c r="CM5" s="354"/>
      <c r="CN5" s="354"/>
      <c r="CO5" s="354"/>
      <c r="CP5" s="354"/>
      <c r="CQ5" s="354"/>
      <c r="CR5" s="354"/>
      <c r="CS5" s="289"/>
      <c r="CT5" s="354"/>
      <c r="CU5" s="354"/>
      <c r="CV5" s="289"/>
      <c r="CW5" s="346"/>
      <c r="CX5" s="346"/>
      <c r="CY5" s="346"/>
      <c r="CZ5" s="352"/>
      <c r="DA5" s="352"/>
      <c r="DB5" s="350"/>
      <c r="DC5" s="367"/>
      <c r="DE5" s="338"/>
      <c r="DF5" s="342"/>
      <c r="DG5" s="341"/>
      <c r="DH5" s="338"/>
      <c r="EJ5" s="104"/>
      <c r="EK5" s="11"/>
      <c r="EL5" s="11"/>
      <c r="EM5" s="169"/>
      <c r="EN5" s="76"/>
      <c r="EO5" s="76"/>
      <c r="HH5" s="170"/>
      <c r="HI5" s="104"/>
      <c r="HJ5" s="104"/>
      <c r="HK5" s="3"/>
      <c r="HL5" s="101"/>
      <c r="HM5" s="170"/>
      <c r="HN5" s="94"/>
    </row>
    <row r="6" spans="1:235" ht="15.75">
      <c r="A6" s="538" t="s">
        <v>2238</v>
      </c>
      <c r="D6" s="71">
        <f>SUM(E6:HR6)</f>
        <v>842</v>
      </c>
      <c r="E6" s="444">
        <v>43</v>
      </c>
      <c r="F6" s="444">
        <v>49</v>
      </c>
      <c r="G6" s="354">
        <v>54</v>
      </c>
      <c r="H6" s="354">
        <v>77</v>
      </c>
      <c r="I6" s="354">
        <v>65</v>
      </c>
      <c r="J6" s="354">
        <v>33</v>
      </c>
      <c r="K6" s="354">
        <v>9</v>
      </c>
      <c r="L6" s="354">
        <v>23</v>
      </c>
      <c r="M6" s="354">
        <v>31</v>
      </c>
      <c r="N6" s="354">
        <v>0</v>
      </c>
      <c r="O6" s="354">
        <v>0</v>
      </c>
      <c r="P6" s="354">
        <v>59</v>
      </c>
      <c r="Q6" s="354">
        <v>64</v>
      </c>
      <c r="R6" s="354">
        <v>0</v>
      </c>
      <c r="S6" s="354">
        <v>57</v>
      </c>
      <c r="T6" s="354">
        <v>9</v>
      </c>
      <c r="U6" s="354">
        <v>0</v>
      </c>
      <c r="V6" s="354">
        <v>77</v>
      </c>
      <c r="W6" s="354">
        <v>40</v>
      </c>
      <c r="X6" s="354">
        <v>1</v>
      </c>
      <c r="Y6" s="354">
        <v>76</v>
      </c>
      <c r="Z6" s="354">
        <v>0</v>
      </c>
      <c r="AA6" s="354">
        <v>13</v>
      </c>
      <c r="AB6" s="354">
        <v>20</v>
      </c>
      <c r="AC6" s="354">
        <v>42</v>
      </c>
      <c r="AL6" s="269"/>
      <c r="AM6" s="269"/>
      <c r="AN6" s="269"/>
      <c r="AO6" s="269"/>
      <c r="AP6" s="269"/>
      <c r="AQ6" s="269"/>
      <c r="AR6" s="269"/>
      <c r="AS6" s="269"/>
      <c r="AT6" s="269"/>
      <c r="AU6" s="269"/>
      <c r="AV6" s="269"/>
      <c r="AW6" s="269"/>
      <c r="AX6" s="269"/>
      <c r="AY6" s="269"/>
      <c r="AZ6" s="269"/>
      <c r="BA6" s="269"/>
      <c r="BB6" s="269"/>
      <c r="BC6" s="269"/>
      <c r="BD6" s="269"/>
      <c r="BE6" s="269"/>
      <c r="BF6" s="269"/>
      <c r="BG6" s="269"/>
      <c r="BH6" s="269"/>
      <c r="BI6" s="269"/>
      <c r="BJ6" s="269"/>
      <c r="BK6" s="269"/>
      <c r="BL6" s="269"/>
      <c r="BM6" s="269"/>
      <c r="BN6" s="269"/>
      <c r="BO6" s="269"/>
      <c r="BP6" s="269"/>
      <c r="BQ6" s="269"/>
      <c r="BR6" s="269"/>
      <c r="BS6" s="269"/>
      <c r="BT6" s="269"/>
      <c r="BU6" s="269"/>
      <c r="BV6" s="269"/>
      <c r="BW6" s="269"/>
      <c r="BX6" s="269"/>
      <c r="BY6" s="269"/>
      <c r="BZ6" s="358"/>
      <c r="CA6" s="358"/>
      <c r="CB6" s="354"/>
      <c r="CC6" s="354"/>
      <c r="CD6" s="354"/>
      <c r="CE6" s="354"/>
      <c r="CF6" s="354"/>
      <c r="CG6" s="354"/>
      <c r="CH6" s="354"/>
      <c r="CI6" s="354"/>
      <c r="CJ6" s="354"/>
      <c r="CK6" s="354"/>
      <c r="CL6" s="354"/>
      <c r="CM6" s="354"/>
      <c r="CN6" s="354"/>
      <c r="CO6" s="354"/>
      <c r="CP6" s="354"/>
      <c r="CQ6" s="354"/>
      <c r="CR6" s="354"/>
      <c r="CS6" s="289"/>
      <c r="CT6" s="354"/>
      <c r="CU6" s="354"/>
      <c r="CV6" s="289"/>
      <c r="CW6" s="346"/>
      <c r="CX6" s="346"/>
      <c r="CY6" s="346"/>
      <c r="CZ6" s="352"/>
      <c r="DA6" s="352"/>
      <c r="DB6" s="350"/>
      <c r="DC6" s="367"/>
      <c r="DE6" s="338"/>
      <c r="DF6" s="342"/>
      <c r="DG6" s="341"/>
      <c r="DH6" s="338"/>
      <c r="DJ6" s="17"/>
      <c r="DK6" s="17"/>
      <c r="DL6" s="17"/>
      <c r="DM6" s="17"/>
      <c r="DN6" s="17"/>
      <c r="DO6" s="17"/>
      <c r="DP6" s="17"/>
      <c r="DQ6" s="17"/>
      <c r="DR6" s="17"/>
      <c r="DS6" s="17"/>
      <c r="DT6" s="17"/>
      <c r="DU6" s="17"/>
      <c r="DV6" s="17"/>
      <c r="DW6" s="17"/>
      <c r="DX6" s="17"/>
      <c r="DY6" s="17"/>
      <c r="DZ6" s="17"/>
      <c r="EA6" s="17"/>
      <c r="EB6" s="17"/>
      <c r="EC6" s="17"/>
      <c r="ED6" s="17"/>
      <c r="EE6" s="13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37"/>
      <c r="HI6" s="104"/>
      <c r="HJ6" s="104"/>
      <c r="HK6" s="3"/>
      <c r="HL6" s="101"/>
      <c r="HM6" s="170"/>
      <c r="HN6" s="94"/>
    </row>
    <row r="7" spans="1:235" ht="15.75">
      <c r="A7" s="106" t="s">
        <v>1849</v>
      </c>
      <c r="D7" s="71">
        <f>SUM(E7:HR7)</f>
        <v>1110</v>
      </c>
      <c r="E7" s="444">
        <v>53</v>
      </c>
      <c r="F7" s="444">
        <v>37</v>
      </c>
      <c r="G7" s="354">
        <v>66</v>
      </c>
      <c r="H7" s="354">
        <v>26</v>
      </c>
      <c r="I7" s="354">
        <v>67</v>
      </c>
      <c r="J7" s="354">
        <v>74</v>
      </c>
      <c r="K7" s="354">
        <v>57</v>
      </c>
      <c r="L7" s="354">
        <v>36</v>
      </c>
      <c r="M7" s="354">
        <v>45</v>
      </c>
      <c r="N7" s="354">
        <v>70</v>
      </c>
      <c r="O7" s="354">
        <v>0</v>
      </c>
      <c r="P7" s="354">
        <v>57</v>
      </c>
      <c r="Q7" s="354">
        <v>30</v>
      </c>
      <c r="R7" s="354">
        <v>70</v>
      </c>
      <c r="S7" s="354">
        <v>58</v>
      </c>
      <c r="T7" s="354">
        <v>66</v>
      </c>
      <c r="U7" s="354">
        <v>0</v>
      </c>
      <c r="V7" s="354">
        <v>63</v>
      </c>
      <c r="W7" s="354">
        <v>5</v>
      </c>
      <c r="X7" s="354">
        <v>50</v>
      </c>
      <c r="Y7" s="354">
        <v>45</v>
      </c>
      <c r="Z7" s="354">
        <v>0</v>
      </c>
      <c r="AA7" s="354">
        <v>23</v>
      </c>
      <c r="AB7" s="354">
        <v>60</v>
      </c>
      <c r="AC7" s="354">
        <v>52</v>
      </c>
      <c r="AL7" s="269"/>
      <c r="AM7" s="269"/>
      <c r="AN7" s="269"/>
      <c r="AO7" s="269"/>
      <c r="AP7" s="269"/>
      <c r="AQ7" s="269"/>
      <c r="AR7" s="269"/>
      <c r="AS7" s="269"/>
      <c r="AT7" s="269"/>
      <c r="AU7" s="269"/>
      <c r="AV7" s="269"/>
      <c r="AW7" s="269"/>
      <c r="AX7" s="269"/>
      <c r="AY7" s="269"/>
      <c r="AZ7" s="269"/>
      <c r="BA7" s="269"/>
      <c r="BB7" s="269"/>
      <c r="BC7" s="269"/>
      <c r="BD7" s="269"/>
      <c r="BE7" s="269"/>
      <c r="BF7" s="269"/>
      <c r="BG7" s="269"/>
      <c r="BH7" s="269"/>
      <c r="BI7" s="269"/>
      <c r="BJ7" s="269"/>
      <c r="BK7" s="269"/>
      <c r="BL7" s="269"/>
      <c r="BM7" s="269"/>
      <c r="BN7" s="269"/>
      <c r="BO7" s="269"/>
      <c r="BP7" s="269"/>
      <c r="BQ7" s="269"/>
      <c r="BR7" s="269"/>
      <c r="BS7" s="269"/>
      <c r="BT7" s="269"/>
      <c r="BU7" s="269"/>
      <c r="BV7" s="269"/>
      <c r="BW7" s="269"/>
      <c r="BX7" s="269"/>
      <c r="BY7" s="269"/>
      <c r="BZ7" s="358"/>
      <c r="CA7" s="358"/>
      <c r="CB7" s="354"/>
      <c r="CC7" s="354"/>
      <c r="CD7" s="354"/>
      <c r="CE7" s="354"/>
      <c r="CF7" s="354"/>
      <c r="CG7" s="354"/>
      <c r="CH7" s="354"/>
      <c r="CI7" s="354"/>
      <c r="CJ7" s="354"/>
      <c r="CK7" s="354"/>
      <c r="CL7" s="354"/>
      <c r="CM7" s="354"/>
      <c r="CN7" s="354"/>
      <c r="CO7" s="354"/>
      <c r="CP7" s="354"/>
      <c r="CQ7" s="354"/>
      <c r="CR7" s="354"/>
      <c r="CS7" s="289"/>
      <c r="CT7" s="354"/>
      <c r="CU7" s="354"/>
      <c r="CV7" s="289"/>
      <c r="CW7" s="309"/>
      <c r="CX7" s="309"/>
      <c r="CY7" s="309"/>
      <c r="CZ7" s="342"/>
      <c r="DA7" s="366"/>
      <c r="DB7" s="339"/>
      <c r="DC7" s="367"/>
      <c r="DE7" s="338"/>
      <c r="DF7" s="342"/>
      <c r="DG7" s="341"/>
      <c r="DH7" s="338"/>
      <c r="DJ7" s="17"/>
      <c r="DK7" s="17"/>
      <c r="DL7" s="17"/>
      <c r="DM7" s="17"/>
      <c r="DN7" s="17"/>
      <c r="DO7" s="17"/>
      <c r="DP7" s="17"/>
      <c r="DQ7" s="17"/>
      <c r="DR7" s="17"/>
      <c r="DS7" s="17"/>
      <c r="DT7" s="17"/>
      <c r="DU7" s="17"/>
      <c r="DV7" s="17"/>
      <c r="DW7" s="17"/>
      <c r="DX7" s="17"/>
      <c r="DY7" s="17"/>
      <c r="DZ7" s="17"/>
      <c r="EA7" s="17"/>
      <c r="EB7" s="17"/>
      <c r="EC7" s="17"/>
      <c r="ED7" s="17"/>
      <c r="EE7" s="13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37"/>
      <c r="HI7" s="104"/>
      <c r="HJ7" s="104"/>
      <c r="HK7" s="3"/>
      <c r="HL7" s="101"/>
      <c r="HM7" s="170"/>
      <c r="HN7" s="94"/>
    </row>
    <row r="8" spans="1:235" ht="15.75">
      <c r="A8" s="106" t="s">
        <v>1844</v>
      </c>
      <c r="D8" s="71">
        <f>SUM(E8:HR8)</f>
        <v>908</v>
      </c>
      <c r="E8" s="444">
        <v>0</v>
      </c>
      <c r="F8" s="444">
        <v>0</v>
      </c>
      <c r="G8" s="354">
        <v>29</v>
      </c>
      <c r="H8" s="354">
        <v>0</v>
      </c>
      <c r="I8" s="354">
        <v>0</v>
      </c>
      <c r="J8" s="354">
        <v>68</v>
      </c>
      <c r="K8" s="354">
        <v>68</v>
      </c>
      <c r="L8" s="354">
        <v>76</v>
      </c>
      <c r="M8" s="354">
        <v>26</v>
      </c>
      <c r="N8" s="354">
        <v>0</v>
      </c>
      <c r="O8" s="354">
        <v>73</v>
      </c>
      <c r="P8" s="354">
        <v>38</v>
      </c>
      <c r="Q8" s="354">
        <v>75</v>
      </c>
      <c r="R8" s="354">
        <v>48</v>
      </c>
      <c r="S8" s="354">
        <v>0</v>
      </c>
      <c r="T8" s="354">
        <v>26</v>
      </c>
      <c r="U8" s="354">
        <v>45</v>
      </c>
      <c r="V8" s="354">
        <v>48</v>
      </c>
      <c r="W8" s="354">
        <v>37</v>
      </c>
      <c r="X8" s="354">
        <v>72</v>
      </c>
      <c r="Y8" s="354">
        <v>58</v>
      </c>
      <c r="Z8" s="354">
        <v>0</v>
      </c>
      <c r="AA8" s="354">
        <v>80</v>
      </c>
      <c r="AB8" s="354">
        <v>1</v>
      </c>
      <c r="AC8" s="354">
        <v>40</v>
      </c>
      <c r="AL8" s="269"/>
      <c r="AM8" s="269"/>
      <c r="AN8" s="269"/>
      <c r="AO8" s="269"/>
      <c r="AP8" s="269"/>
      <c r="AQ8" s="269"/>
      <c r="AR8" s="269"/>
      <c r="AS8" s="269"/>
      <c r="AT8" s="269"/>
      <c r="AU8" s="269"/>
      <c r="AV8" s="269"/>
      <c r="AW8" s="269"/>
      <c r="AX8" s="269"/>
      <c r="AY8" s="269"/>
      <c r="AZ8" s="269"/>
      <c r="BA8" s="269"/>
      <c r="BB8" s="269"/>
      <c r="BC8" s="269"/>
      <c r="BD8" s="269"/>
      <c r="BE8" s="269"/>
      <c r="BF8" s="269"/>
      <c r="BG8" s="269"/>
      <c r="BH8" s="269"/>
      <c r="BI8" s="269"/>
      <c r="BJ8" s="269"/>
      <c r="BK8" s="269"/>
      <c r="BL8" s="269"/>
      <c r="BM8" s="269"/>
      <c r="BN8" s="269"/>
      <c r="BO8" s="269"/>
      <c r="BP8" s="269"/>
      <c r="BQ8" s="269"/>
      <c r="BR8" s="269"/>
      <c r="BS8" s="269"/>
      <c r="BT8" s="269"/>
      <c r="BU8" s="269"/>
      <c r="BV8" s="269"/>
      <c r="BW8" s="269"/>
      <c r="BX8" s="269"/>
      <c r="BY8" s="269"/>
      <c r="BZ8" s="358"/>
      <c r="CA8" s="358"/>
      <c r="CB8" s="354"/>
      <c r="CC8" s="354"/>
      <c r="CD8" s="354"/>
      <c r="CE8" s="354"/>
      <c r="CF8" s="354"/>
      <c r="CG8" s="354"/>
      <c r="CH8" s="354"/>
      <c r="CI8" s="354"/>
      <c r="CJ8" s="354"/>
      <c r="CK8" s="354"/>
      <c r="CL8" s="354"/>
      <c r="CM8" s="354"/>
      <c r="CN8" s="354"/>
      <c r="CO8" s="354"/>
      <c r="CP8" s="354"/>
      <c r="CQ8" s="354"/>
      <c r="CR8" s="354"/>
      <c r="CS8" s="289"/>
      <c r="CT8" s="354"/>
      <c r="CU8" s="354"/>
      <c r="CV8" s="289"/>
      <c r="CW8" s="342"/>
      <c r="CX8" s="342"/>
      <c r="CY8" s="342"/>
      <c r="CZ8" s="342"/>
      <c r="DA8" s="366"/>
      <c r="DB8" s="339"/>
      <c r="DC8" s="367"/>
      <c r="DE8" s="338"/>
      <c r="DF8" s="342"/>
      <c r="DG8" s="341"/>
      <c r="DH8" s="338"/>
      <c r="DJ8" s="17"/>
      <c r="DK8" s="17"/>
      <c r="DL8" s="17"/>
      <c r="DM8" s="17"/>
      <c r="DN8" s="17"/>
      <c r="DO8" s="17"/>
      <c r="DP8" s="17"/>
      <c r="DQ8" s="17"/>
      <c r="DR8" s="17"/>
      <c r="DS8" s="17"/>
      <c r="DT8" s="17"/>
      <c r="DU8" s="17"/>
      <c r="DV8" s="17"/>
      <c r="DW8" s="17"/>
      <c r="DX8" s="17"/>
      <c r="DY8" s="17"/>
      <c r="DZ8" s="17"/>
      <c r="EA8" s="17"/>
      <c r="EB8" s="17"/>
      <c r="EC8" s="17"/>
      <c r="ED8" s="17"/>
      <c r="EE8" s="13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37"/>
      <c r="HI8" s="104"/>
      <c r="HJ8" s="104"/>
      <c r="HK8" s="11"/>
      <c r="HL8" s="101"/>
      <c r="HM8" s="169"/>
      <c r="HN8" s="94"/>
    </row>
    <row r="9" spans="1:235" ht="15.75">
      <c r="A9" s="538" t="s">
        <v>1</v>
      </c>
      <c r="D9" s="71">
        <f>SUM(E9:HR9)</f>
        <v>835</v>
      </c>
      <c r="E9" s="444">
        <v>74</v>
      </c>
      <c r="F9" s="444">
        <v>43</v>
      </c>
      <c r="G9" s="354">
        <v>43</v>
      </c>
      <c r="H9" s="354">
        <v>75</v>
      </c>
      <c r="I9" s="354">
        <v>65</v>
      </c>
      <c r="J9" s="354">
        <v>33</v>
      </c>
      <c r="K9" s="354">
        <v>21</v>
      </c>
      <c r="L9" s="354">
        <v>21</v>
      </c>
      <c r="M9" s="354">
        <v>7</v>
      </c>
      <c r="N9" s="354">
        <v>0</v>
      </c>
      <c r="O9" s="354">
        <v>60</v>
      </c>
      <c r="P9" s="354">
        <v>39</v>
      </c>
      <c r="Q9" s="354">
        <v>2</v>
      </c>
      <c r="R9" s="354">
        <v>0</v>
      </c>
      <c r="S9" s="354">
        <v>40</v>
      </c>
      <c r="T9" s="354">
        <v>30</v>
      </c>
      <c r="U9" s="354">
        <v>57</v>
      </c>
      <c r="V9" s="354">
        <v>8</v>
      </c>
      <c r="W9" s="354">
        <v>9</v>
      </c>
      <c r="X9" s="354">
        <v>65</v>
      </c>
      <c r="Y9" s="354">
        <v>0</v>
      </c>
      <c r="Z9" s="354">
        <v>0</v>
      </c>
      <c r="AA9" s="354">
        <v>47</v>
      </c>
      <c r="AB9" s="354">
        <v>35</v>
      </c>
      <c r="AC9" s="354">
        <v>61</v>
      </c>
      <c r="AL9" s="269"/>
      <c r="AM9" s="269"/>
      <c r="AN9" s="269"/>
      <c r="AO9" s="269"/>
      <c r="AP9" s="269"/>
      <c r="AQ9" s="269"/>
      <c r="AR9" s="269"/>
      <c r="AS9" s="269"/>
      <c r="AT9" s="269"/>
      <c r="AU9" s="269"/>
      <c r="AV9" s="269"/>
      <c r="AW9" s="269"/>
      <c r="AX9" s="269"/>
      <c r="AY9" s="269"/>
      <c r="AZ9" s="269"/>
      <c r="BA9" s="269"/>
      <c r="BB9" s="269"/>
      <c r="BC9" s="269"/>
      <c r="BD9" s="269"/>
      <c r="BE9" s="269"/>
      <c r="BF9" s="269"/>
      <c r="BG9" s="269"/>
      <c r="BH9" s="269"/>
      <c r="BI9" s="269"/>
      <c r="BJ9" s="269"/>
      <c r="BK9" s="269"/>
      <c r="BL9" s="269"/>
      <c r="BM9" s="269"/>
      <c r="BN9" s="269"/>
      <c r="BO9" s="269"/>
      <c r="BP9" s="269"/>
      <c r="BQ9" s="269"/>
      <c r="BR9" s="269"/>
      <c r="BS9" s="269"/>
      <c r="BT9" s="269"/>
      <c r="BU9" s="269"/>
      <c r="BV9" s="269"/>
      <c r="BW9" s="269"/>
      <c r="BX9" s="269"/>
      <c r="BY9" s="269"/>
      <c r="BZ9" s="358"/>
      <c r="CA9" s="358"/>
      <c r="CB9" s="354"/>
      <c r="CC9" s="354"/>
      <c r="CD9" s="354"/>
      <c r="CE9" s="354"/>
      <c r="CF9" s="354"/>
      <c r="CG9" s="354"/>
      <c r="CH9" s="354"/>
      <c r="CI9" s="354"/>
      <c r="CJ9" s="354"/>
      <c r="CK9" s="354"/>
      <c r="CL9" s="354"/>
      <c r="CM9" s="354"/>
      <c r="CN9" s="354"/>
      <c r="CO9" s="354"/>
      <c r="CP9" s="354"/>
      <c r="CQ9" s="354"/>
      <c r="CR9" s="354"/>
      <c r="CS9" s="289"/>
      <c r="CT9" s="354"/>
      <c r="CU9" s="354"/>
      <c r="CV9" s="289"/>
      <c r="CW9" s="346"/>
      <c r="CX9" s="346"/>
      <c r="CY9" s="346"/>
      <c r="CZ9" s="352"/>
      <c r="DA9" s="352"/>
      <c r="DB9" s="350"/>
      <c r="DC9" s="367"/>
      <c r="DE9" s="338"/>
      <c r="DF9" s="342"/>
      <c r="DG9" s="341"/>
      <c r="DH9" s="338"/>
      <c r="DJ9" s="17"/>
      <c r="DK9" s="17"/>
      <c r="DL9" s="17"/>
      <c r="DM9" s="17"/>
      <c r="DN9" s="17"/>
      <c r="DO9" s="17"/>
      <c r="DP9" s="17"/>
      <c r="DQ9" s="17"/>
      <c r="DR9" s="17"/>
      <c r="DS9" s="17"/>
      <c r="DT9" s="17"/>
      <c r="DU9" s="17"/>
      <c r="DV9" s="17"/>
      <c r="DW9" s="17"/>
      <c r="DX9" s="17"/>
      <c r="DY9" s="17"/>
      <c r="DZ9" s="17"/>
      <c r="EA9" s="17"/>
      <c r="EB9" s="17"/>
      <c r="EC9" s="17"/>
      <c r="ED9" s="17"/>
      <c r="EE9" s="13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37"/>
      <c r="HI9" s="104"/>
      <c r="HJ9" s="104"/>
      <c r="HK9" s="11"/>
      <c r="HL9" s="101"/>
      <c r="HM9" s="169"/>
      <c r="HN9" s="94"/>
    </row>
    <row r="10" spans="1:235" ht="15.75">
      <c r="A10" s="538" t="s">
        <v>2244</v>
      </c>
      <c r="D10" s="71">
        <f>SUM(E10:HR10)</f>
        <v>757</v>
      </c>
      <c r="E10" s="444">
        <v>51</v>
      </c>
      <c r="F10" s="444">
        <v>0</v>
      </c>
      <c r="G10" s="354">
        <v>63</v>
      </c>
      <c r="H10" s="354">
        <v>53</v>
      </c>
      <c r="I10" s="354">
        <v>0</v>
      </c>
      <c r="J10" s="354">
        <v>24</v>
      </c>
      <c r="K10" s="354">
        <v>17</v>
      </c>
      <c r="L10" s="354">
        <v>49</v>
      </c>
      <c r="M10" s="354">
        <v>68</v>
      </c>
      <c r="N10" s="354">
        <v>0</v>
      </c>
      <c r="O10" s="354">
        <v>0</v>
      </c>
      <c r="P10" s="354">
        <v>0</v>
      </c>
      <c r="Q10" s="354">
        <v>8</v>
      </c>
      <c r="R10" s="354">
        <v>54</v>
      </c>
      <c r="S10" s="354">
        <v>61</v>
      </c>
      <c r="T10" s="354">
        <v>75</v>
      </c>
      <c r="U10" s="354">
        <v>53</v>
      </c>
      <c r="V10" s="354">
        <v>27</v>
      </c>
      <c r="W10" s="354">
        <v>43</v>
      </c>
      <c r="X10" s="354">
        <v>32</v>
      </c>
      <c r="Y10" s="354">
        <v>0</v>
      </c>
      <c r="Z10" s="354">
        <v>0</v>
      </c>
      <c r="AA10" s="354">
        <v>0</v>
      </c>
      <c r="AB10" s="354">
        <v>10</v>
      </c>
      <c r="AC10" s="354">
        <v>69</v>
      </c>
      <c r="AL10" s="269"/>
      <c r="AM10" s="269"/>
      <c r="AN10" s="269"/>
      <c r="AO10" s="269"/>
      <c r="AP10" s="269"/>
      <c r="AQ10" s="269"/>
      <c r="AR10" s="269"/>
      <c r="AS10" s="269"/>
      <c r="AT10" s="269"/>
      <c r="AU10" s="269"/>
      <c r="AV10" s="269"/>
      <c r="AW10" s="269"/>
      <c r="AX10" s="269"/>
      <c r="AY10" s="269"/>
      <c r="AZ10" s="269"/>
      <c r="BA10" s="269"/>
      <c r="BB10" s="269"/>
      <c r="BC10" s="269"/>
      <c r="BD10" s="269"/>
      <c r="BE10" s="269"/>
      <c r="BF10" s="269"/>
      <c r="BG10" s="269"/>
      <c r="BH10" s="269"/>
      <c r="BI10" s="269"/>
      <c r="BJ10" s="269"/>
      <c r="BK10" s="269"/>
      <c r="BL10" s="269"/>
      <c r="BM10" s="269"/>
      <c r="BN10" s="269"/>
      <c r="BO10" s="269"/>
      <c r="BP10" s="269"/>
      <c r="BQ10" s="269"/>
      <c r="BR10" s="269"/>
      <c r="BS10" s="269"/>
      <c r="BT10" s="269"/>
      <c r="BU10" s="269"/>
      <c r="BV10" s="269"/>
      <c r="BW10" s="269"/>
      <c r="BX10" s="269"/>
      <c r="BY10" s="269"/>
      <c r="BZ10" s="358"/>
      <c r="CA10" s="358"/>
      <c r="CB10" s="354"/>
      <c r="CC10" s="354"/>
      <c r="CD10" s="354"/>
      <c r="CE10" s="354"/>
      <c r="CF10" s="354"/>
      <c r="CG10" s="354"/>
      <c r="CH10" s="354"/>
      <c r="CI10" s="354"/>
      <c r="CJ10" s="354"/>
      <c r="CK10" s="354"/>
      <c r="CL10" s="354"/>
      <c r="CM10" s="354"/>
      <c r="CN10" s="354"/>
      <c r="CO10" s="354"/>
      <c r="CP10" s="354"/>
      <c r="CQ10" s="354"/>
      <c r="CR10" s="354"/>
      <c r="CS10" s="289"/>
      <c r="CT10" s="354"/>
      <c r="CU10" s="354"/>
      <c r="CV10" s="289"/>
      <c r="CW10" s="342"/>
      <c r="CX10" s="342"/>
      <c r="CY10" s="342"/>
      <c r="CZ10" s="342"/>
      <c r="DA10" s="366"/>
      <c r="DB10" s="339"/>
      <c r="DC10" s="367"/>
      <c r="DE10" s="338"/>
      <c r="DF10" s="342"/>
      <c r="DG10" s="341"/>
      <c r="DH10" s="338"/>
      <c r="DJ10" s="17"/>
      <c r="DK10" s="17"/>
      <c r="DL10" s="17"/>
      <c r="DM10" s="17"/>
      <c r="DN10" s="17"/>
      <c r="DO10" s="17"/>
      <c r="DP10" s="17"/>
      <c r="DQ10" s="17"/>
      <c r="DR10" s="17"/>
      <c r="DS10" s="17"/>
      <c r="DT10" s="17"/>
      <c r="DU10" s="17"/>
      <c r="DV10" s="17"/>
      <c r="DW10" s="17"/>
      <c r="DX10" s="17"/>
      <c r="DY10" s="17"/>
      <c r="DZ10" s="17"/>
      <c r="EA10" s="17"/>
      <c r="EB10" s="17"/>
      <c r="EC10" s="17"/>
      <c r="ED10" s="17"/>
      <c r="EE10" s="13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37"/>
      <c r="HI10" s="104"/>
      <c r="HJ10" s="104"/>
      <c r="HK10" s="3"/>
      <c r="HL10" s="101"/>
      <c r="HM10" s="170"/>
      <c r="HN10" s="94"/>
    </row>
    <row r="11" spans="1:235" ht="15.75">
      <c r="A11" s="52" t="s">
        <v>2276</v>
      </c>
      <c r="D11" s="71">
        <f>SUM(E11:HR11)</f>
        <v>1056</v>
      </c>
      <c r="E11" s="444">
        <v>63</v>
      </c>
      <c r="F11" s="444">
        <v>64</v>
      </c>
      <c r="G11" s="354">
        <v>75</v>
      </c>
      <c r="H11" s="354">
        <v>60</v>
      </c>
      <c r="I11" s="354">
        <v>49</v>
      </c>
      <c r="J11" s="354">
        <v>78</v>
      </c>
      <c r="K11" s="354">
        <v>36</v>
      </c>
      <c r="L11" s="354">
        <v>33</v>
      </c>
      <c r="M11" s="354">
        <v>74</v>
      </c>
      <c r="N11" s="354">
        <v>78</v>
      </c>
      <c r="O11" s="354">
        <v>0</v>
      </c>
      <c r="P11" s="354">
        <v>0</v>
      </c>
      <c r="Q11" s="354">
        <v>48</v>
      </c>
      <c r="R11" s="354">
        <v>35</v>
      </c>
      <c r="S11" s="354">
        <v>61</v>
      </c>
      <c r="T11" s="354">
        <v>11</v>
      </c>
      <c r="U11" s="354">
        <v>0</v>
      </c>
      <c r="V11" s="354">
        <v>19</v>
      </c>
      <c r="W11" s="354">
        <v>26</v>
      </c>
      <c r="X11" s="354">
        <v>74</v>
      </c>
      <c r="Y11" s="354">
        <v>34</v>
      </c>
      <c r="Z11" s="354">
        <v>0</v>
      </c>
      <c r="AA11" s="354">
        <v>9</v>
      </c>
      <c r="AB11" s="354">
        <v>58</v>
      </c>
      <c r="AC11" s="354">
        <v>71</v>
      </c>
      <c r="AL11" s="269"/>
      <c r="AM11" s="269"/>
      <c r="AN11" s="269"/>
      <c r="AO11" s="269"/>
      <c r="AP11" s="269"/>
      <c r="AQ11" s="269"/>
      <c r="AR11" s="269"/>
      <c r="AS11" s="269"/>
      <c r="AT11" s="269"/>
      <c r="AU11" s="269"/>
      <c r="AV11" s="269"/>
      <c r="AW11" s="269"/>
      <c r="AX11" s="269"/>
      <c r="AY11" s="269"/>
      <c r="AZ11" s="269"/>
      <c r="BA11" s="269"/>
      <c r="BB11" s="269"/>
      <c r="BC11" s="269"/>
      <c r="BD11" s="269"/>
      <c r="BE11" s="269"/>
      <c r="BF11" s="269"/>
      <c r="BG11" s="269"/>
      <c r="BH11" s="269"/>
      <c r="BI11" s="269"/>
      <c r="BJ11" s="269"/>
      <c r="BK11" s="269"/>
      <c r="BL11" s="269"/>
      <c r="BM11" s="269"/>
      <c r="BN11" s="269"/>
      <c r="BO11" s="269"/>
      <c r="BP11" s="269"/>
      <c r="BQ11" s="269"/>
      <c r="BR11" s="269"/>
      <c r="BS11" s="269"/>
      <c r="BT11" s="269"/>
      <c r="BU11" s="269"/>
      <c r="BV11" s="269"/>
      <c r="BW11" s="269"/>
      <c r="BX11" s="269"/>
      <c r="BY11" s="269"/>
      <c r="BZ11" s="358"/>
      <c r="CA11" s="358"/>
      <c r="CB11" s="354"/>
      <c r="CC11" s="354"/>
      <c r="CD11" s="354"/>
      <c r="CE11" s="354"/>
      <c r="CF11" s="354"/>
      <c r="CG11" s="354"/>
      <c r="CH11" s="354"/>
      <c r="CI11" s="354"/>
      <c r="CJ11" s="354"/>
      <c r="CK11" s="354"/>
      <c r="CL11" s="354"/>
      <c r="CM11" s="354"/>
      <c r="CN11" s="354"/>
      <c r="CO11" s="354"/>
      <c r="CP11" s="354"/>
      <c r="CQ11" s="354"/>
      <c r="CR11" s="354"/>
      <c r="CS11" s="289"/>
      <c r="CT11" s="354"/>
      <c r="CU11" s="354"/>
      <c r="CV11" s="289"/>
      <c r="CW11" s="309"/>
      <c r="CX11" s="309"/>
      <c r="CY11" s="309"/>
      <c r="CZ11" s="342"/>
      <c r="DA11" s="366"/>
      <c r="DB11" s="339"/>
      <c r="DC11" s="367"/>
      <c r="DE11" s="338"/>
      <c r="DF11" s="342"/>
      <c r="DG11" s="341"/>
      <c r="DH11" s="338"/>
      <c r="DJ11" s="17"/>
      <c r="DK11" s="17"/>
      <c r="DL11" s="17"/>
      <c r="DM11" s="17"/>
      <c r="DN11" s="17"/>
      <c r="DO11" s="17"/>
      <c r="DP11" s="17"/>
      <c r="DQ11" s="17"/>
      <c r="DR11" s="17"/>
      <c r="DS11" s="17"/>
      <c r="DT11" s="17"/>
      <c r="DU11" s="17"/>
      <c r="DV11" s="17"/>
      <c r="DW11" s="17"/>
      <c r="DX11" s="17"/>
      <c r="DY11" s="17"/>
      <c r="DZ11" s="17"/>
      <c r="EA11" s="17"/>
      <c r="EB11" s="17"/>
      <c r="EC11" s="17"/>
      <c r="ED11" s="17"/>
      <c r="EE11" s="13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37"/>
      <c r="HI11" s="104"/>
      <c r="HJ11" s="104"/>
      <c r="HK11" s="3"/>
      <c r="HL11" s="101"/>
      <c r="HM11" s="169"/>
      <c r="HN11" s="94"/>
    </row>
    <row r="12" spans="1:235" ht="15.75">
      <c r="A12" s="106" t="s">
        <v>1850</v>
      </c>
      <c r="D12" s="71">
        <f>SUM(E12:HR12)</f>
        <v>930</v>
      </c>
      <c r="E12" s="444">
        <v>56</v>
      </c>
      <c r="F12" s="444">
        <v>0</v>
      </c>
      <c r="G12" s="354">
        <v>70</v>
      </c>
      <c r="H12" s="354">
        <v>23</v>
      </c>
      <c r="I12" s="354">
        <v>79</v>
      </c>
      <c r="J12" s="354">
        <v>0</v>
      </c>
      <c r="K12" s="354">
        <v>77</v>
      </c>
      <c r="L12" s="354">
        <v>15</v>
      </c>
      <c r="M12" s="354">
        <v>43</v>
      </c>
      <c r="N12" s="354">
        <v>0</v>
      </c>
      <c r="O12" s="354">
        <v>0</v>
      </c>
      <c r="P12" s="354">
        <v>41</v>
      </c>
      <c r="Q12" s="354">
        <v>50</v>
      </c>
      <c r="R12" s="354">
        <v>76</v>
      </c>
      <c r="S12" s="354">
        <v>64</v>
      </c>
      <c r="T12" s="354">
        <v>43</v>
      </c>
      <c r="U12" s="354">
        <v>40</v>
      </c>
      <c r="V12" s="354">
        <v>52</v>
      </c>
      <c r="W12" s="354">
        <v>15</v>
      </c>
      <c r="X12" s="354">
        <v>27</v>
      </c>
      <c r="Y12" s="354">
        <v>0</v>
      </c>
      <c r="Z12" s="354">
        <v>0</v>
      </c>
      <c r="AA12" s="354">
        <v>46</v>
      </c>
      <c r="AB12" s="354">
        <v>58</v>
      </c>
      <c r="AC12" s="354">
        <v>55</v>
      </c>
      <c r="AL12" s="269"/>
      <c r="AM12" s="269"/>
      <c r="AN12" s="269"/>
      <c r="AO12" s="269"/>
      <c r="AP12" s="269"/>
      <c r="AQ12" s="269"/>
      <c r="AR12" s="269"/>
      <c r="AS12" s="269"/>
      <c r="AT12" s="269"/>
      <c r="AU12" s="269"/>
      <c r="AV12" s="269"/>
      <c r="AW12" s="269"/>
      <c r="AX12" s="269"/>
      <c r="AY12" s="269"/>
      <c r="AZ12" s="269"/>
      <c r="BA12" s="269"/>
      <c r="BB12" s="269"/>
      <c r="BC12" s="269"/>
      <c r="BD12" s="269"/>
      <c r="BE12" s="269"/>
      <c r="BF12" s="269"/>
      <c r="BG12" s="269"/>
      <c r="BH12" s="269"/>
      <c r="BI12" s="269"/>
      <c r="BJ12" s="269"/>
      <c r="BK12" s="269"/>
      <c r="BL12" s="269"/>
      <c r="BM12" s="269"/>
      <c r="BN12" s="269"/>
      <c r="BO12" s="269"/>
      <c r="BP12" s="269"/>
      <c r="BQ12" s="269"/>
      <c r="BR12" s="269"/>
      <c r="BS12" s="269"/>
      <c r="BT12" s="269"/>
      <c r="BU12" s="269"/>
      <c r="BV12" s="269"/>
      <c r="BW12" s="269"/>
      <c r="BX12" s="269"/>
      <c r="BY12" s="269"/>
      <c r="BZ12" s="358"/>
      <c r="CA12" s="358"/>
      <c r="CB12" s="354"/>
      <c r="CC12" s="354"/>
      <c r="CD12" s="354"/>
      <c r="CE12" s="354"/>
      <c r="CF12" s="354"/>
      <c r="CG12" s="354"/>
      <c r="CH12" s="354"/>
      <c r="CI12" s="354"/>
      <c r="CJ12" s="354"/>
      <c r="CK12" s="354"/>
      <c r="CL12" s="354"/>
      <c r="CM12" s="354"/>
      <c r="CN12" s="354"/>
      <c r="CO12" s="354"/>
      <c r="CP12" s="354"/>
      <c r="CQ12" s="354"/>
      <c r="CR12" s="354"/>
      <c r="CS12" s="289"/>
      <c r="CT12" s="354"/>
      <c r="CU12" s="354"/>
      <c r="CV12" s="289"/>
      <c r="CW12" s="342"/>
      <c r="CX12" s="342"/>
      <c r="CY12" s="342"/>
      <c r="CZ12" s="342"/>
      <c r="DA12" s="366"/>
      <c r="DB12" s="339"/>
      <c r="DC12" s="367"/>
      <c r="DE12" s="338"/>
      <c r="DF12" s="342"/>
      <c r="DG12" s="341"/>
      <c r="DH12" s="338"/>
      <c r="EJ12" s="104"/>
      <c r="EK12" s="11"/>
      <c r="EL12" s="11"/>
      <c r="EM12" s="169"/>
      <c r="EN12" s="21"/>
      <c r="EO12" s="21"/>
      <c r="HI12" s="104"/>
      <c r="HJ12" s="104"/>
      <c r="HK12" s="3"/>
      <c r="HL12" s="101"/>
      <c r="HM12" s="170"/>
      <c r="HN12" s="94"/>
    </row>
    <row r="13" spans="1:235" ht="15.75">
      <c r="A13" s="306" t="s">
        <v>844</v>
      </c>
      <c r="D13" s="71">
        <f>SUM(E13:HR13)</f>
        <v>603</v>
      </c>
      <c r="E13" s="444">
        <v>17</v>
      </c>
      <c r="F13" s="444">
        <v>0</v>
      </c>
      <c r="G13" s="363">
        <v>15</v>
      </c>
      <c r="H13" s="354">
        <v>0</v>
      </c>
      <c r="I13" s="354">
        <v>0</v>
      </c>
      <c r="J13" s="354">
        <v>0</v>
      </c>
      <c r="K13" s="354">
        <v>41</v>
      </c>
      <c r="L13" s="354">
        <v>0</v>
      </c>
      <c r="M13" s="354">
        <v>2</v>
      </c>
      <c r="N13" s="354">
        <v>0</v>
      </c>
      <c r="O13" s="354">
        <v>68</v>
      </c>
      <c r="P13" s="354">
        <v>22</v>
      </c>
      <c r="Q13" s="354">
        <v>49</v>
      </c>
      <c r="R13" s="354">
        <v>38</v>
      </c>
      <c r="S13" s="354">
        <v>44</v>
      </c>
      <c r="T13" s="354">
        <v>13</v>
      </c>
      <c r="U13" s="354">
        <v>48</v>
      </c>
      <c r="V13" s="354">
        <v>12</v>
      </c>
      <c r="W13" s="354">
        <v>74</v>
      </c>
      <c r="X13" s="354">
        <v>24</v>
      </c>
      <c r="Y13" s="354">
        <v>0</v>
      </c>
      <c r="Z13" s="354">
        <v>0</v>
      </c>
      <c r="AA13" s="354">
        <v>5</v>
      </c>
      <c r="AB13" s="354">
        <v>65</v>
      </c>
      <c r="AC13" s="354">
        <v>66</v>
      </c>
      <c r="AL13" s="269"/>
      <c r="AM13" s="269"/>
      <c r="AN13" s="269"/>
      <c r="AO13" s="269"/>
      <c r="AP13" s="269"/>
      <c r="AQ13" s="269"/>
      <c r="AR13" s="269"/>
      <c r="AS13" s="269"/>
      <c r="AT13" s="269"/>
      <c r="AU13" s="269"/>
      <c r="AV13" s="269"/>
      <c r="AW13" s="269"/>
      <c r="AX13" s="269"/>
      <c r="AY13" s="269"/>
      <c r="AZ13" s="269"/>
      <c r="BA13" s="269"/>
      <c r="BB13" s="269"/>
      <c r="BC13" s="269"/>
      <c r="BD13" s="269"/>
      <c r="BE13" s="269"/>
      <c r="BF13" s="269"/>
      <c r="BG13" s="269"/>
      <c r="BH13" s="269"/>
      <c r="BI13" s="269"/>
      <c r="BJ13" s="269"/>
      <c r="BK13" s="269"/>
      <c r="BL13" s="269"/>
      <c r="BM13" s="269"/>
      <c r="BN13" s="269"/>
      <c r="BO13" s="269"/>
      <c r="BP13" s="269"/>
      <c r="BQ13" s="269"/>
      <c r="BR13" s="269"/>
      <c r="BS13" s="269"/>
      <c r="BT13" s="269"/>
      <c r="BU13" s="269"/>
      <c r="BV13" s="269"/>
      <c r="BW13" s="269"/>
      <c r="BX13" s="269"/>
      <c r="BY13" s="269"/>
      <c r="BZ13" s="358"/>
      <c r="CA13" s="358"/>
      <c r="CB13" s="354"/>
      <c r="CC13" s="354"/>
      <c r="CD13" s="354"/>
      <c r="CE13" s="354"/>
      <c r="CF13" s="354"/>
      <c r="CG13" s="354"/>
      <c r="CH13" s="354"/>
      <c r="CI13" s="354"/>
      <c r="CJ13" s="354"/>
      <c r="CK13" s="354"/>
      <c r="CL13" s="354"/>
      <c r="CM13" s="354"/>
      <c r="CN13" s="354"/>
      <c r="CO13" s="354"/>
      <c r="CP13" s="354"/>
      <c r="CQ13" s="354"/>
      <c r="CR13" s="354"/>
      <c r="CS13" s="289"/>
      <c r="CT13" s="354"/>
      <c r="CU13" s="354"/>
      <c r="CV13" s="289"/>
      <c r="CW13" s="309"/>
      <c r="CX13" s="309"/>
      <c r="CY13" s="309"/>
      <c r="CZ13" s="342"/>
      <c r="DA13" s="366"/>
      <c r="DB13" s="339"/>
      <c r="DC13" s="367"/>
      <c r="DE13" s="338"/>
      <c r="DF13" s="342"/>
      <c r="DG13" s="341"/>
      <c r="DH13" s="338"/>
      <c r="DJ13" s="17"/>
      <c r="DK13" s="17"/>
      <c r="DL13" s="17"/>
      <c r="DM13" s="17"/>
      <c r="DN13" s="17"/>
      <c r="DO13" s="17"/>
      <c r="DP13" s="17"/>
      <c r="DQ13" s="17"/>
      <c r="DR13" s="17"/>
      <c r="DS13" s="17"/>
      <c r="DT13" s="17"/>
      <c r="DU13" s="17"/>
      <c r="DV13" s="17"/>
      <c r="DW13" s="17"/>
      <c r="DX13" s="17"/>
      <c r="DY13" s="17"/>
      <c r="DZ13" s="17"/>
      <c r="EA13" s="17"/>
      <c r="EB13" s="17"/>
      <c r="EC13" s="17"/>
      <c r="ED13" s="17"/>
      <c r="EE13" s="13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37"/>
      <c r="HI13" s="104"/>
      <c r="HJ13" s="104"/>
      <c r="HK13" s="3"/>
      <c r="HL13" s="101"/>
      <c r="HM13" s="170"/>
      <c r="HN13" s="94"/>
    </row>
    <row r="14" spans="1:235" ht="15.75">
      <c r="A14" s="52" t="s">
        <v>2308</v>
      </c>
      <c r="D14" s="71">
        <f>SUM(E14:HR14)</f>
        <v>705</v>
      </c>
      <c r="E14" s="444">
        <v>49</v>
      </c>
      <c r="F14" s="444">
        <v>0</v>
      </c>
      <c r="G14" s="354">
        <v>60</v>
      </c>
      <c r="H14" s="354">
        <v>57</v>
      </c>
      <c r="I14" s="354">
        <v>38</v>
      </c>
      <c r="J14" s="354">
        <v>61</v>
      </c>
      <c r="K14" s="354">
        <v>14</v>
      </c>
      <c r="L14" s="354">
        <v>52</v>
      </c>
      <c r="M14" s="354">
        <v>22</v>
      </c>
      <c r="N14" s="354">
        <v>60</v>
      </c>
      <c r="O14" s="354">
        <v>0</v>
      </c>
      <c r="P14" s="354">
        <v>18</v>
      </c>
      <c r="Q14" s="354">
        <v>22</v>
      </c>
      <c r="R14" s="354">
        <v>28</v>
      </c>
      <c r="S14" s="354">
        <v>51</v>
      </c>
      <c r="T14" s="354">
        <v>50</v>
      </c>
      <c r="U14" s="354">
        <v>0</v>
      </c>
      <c r="V14" s="354">
        <v>35</v>
      </c>
      <c r="W14" s="354">
        <v>7</v>
      </c>
      <c r="X14" s="354">
        <v>15</v>
      </c>
      <c r="Y14" s="354">
        <v>0</v>
      </c>
      <c r="Z14" s="354">
        <v>0</v>
      </c>
      <c r="AA14" s="354">
        <v>56</v>
      </c>
      <c r="AB14" s="354">
        <v>7</v>
      </c>
      <c r="AC14" s="354">
        <v>3</v>
      </c>
      <c r="AL14" s="269"/>
      <c r="AM14" s="269"/>
      <c r="AN14" s="269"/>
      <c r="AO14" s="269"/>
      <c r="AP14" s="269"/>
      <c r="AQ14" s="269"/>
      <c r="AR14" s="269"/>
      <c r="AS14" s="269"/>
      <c r="AT14" s="269"/>
      <c r="AU14" s="269"/>
      <c r="AV14" s="269"/>
      <c r="AW14" s="269"/>
      <c r="AX14" s="269"/>
      <c r="AY14" s="269"/>
      <c r="AZ14" s="269"/>
      <c r="BA14" s="269"/>
      <c r="BB14" s="269"/>
      <c r="BC14" s="269"/>
      <c r="BD14" s="269"/>
      <c r="BE14" s="269"/>
      <c r="BF14" s="269"/>
      <c r="BG14" s="269"/>
      <c r="BH14" s="269"/>
      <c r="BI14" s="269"/>
      <c r="BJ14" s="269"/>
      <c r="BK14" s="269"/>
      <c r="BL14" s="269"/>
      <c r="BM14" s="269"/>
      <c r="BN14" s="269"/>
      <c r="BO14" s="269"/>
      <c r="BP14" s="269"/>
      <c r="BQ14" s="269"/>
      <c r="BR14" s="269"/>
      <c r="BS14" s="269"/>
      <c r="BT14" s="269"/>
      <c r="BU14" s="269"/>
      <c r="BV14" s="269"/>
      <c r="BW14" s="269"/>
      <c r="BX14" s="269"/>
      <c r="BY14" s="269"/>
      <c r="BZ14" s="358"/>
      <c r="CA14" s="358"/>
      <c r="CB14" s="354"/>
      <c r="CC14" s="354"/>
      <c r="CD14" s="354"/>
      <c r="CE14" s="354"/>
      <c r="CF14" s="354"/>
      <c r="CG14" s="354"/>
      <c r="CH14" s="354"/>
      <c r="CI14" s="354"/>
      <c r="CJ14" s="354"/>
      <c r="CK14" s="354"/>
      <c r="CL14" s="354"/>
      <c r="CM14" s="354"/>
      <c r="CN14" s="354"/>
      <c r="CO14" s="354"/>
      <c r="CP14" s="354"/>
      <c r="CQ14" s="354"/>
      <c r="CR14" s="354"/>
      <c r="CS14" s="289"/>
      <c r="CT14" s="354"/>
      <c r="CU14" s="354"/>
      <c r="CV14" s="289"/>
      <c r="CW14" s="342"/>
      <c r="CX14" s="342"/>
      <c r="CY14" s="342"/>
      <c r="CZ14" s="342"/>
      <c r="DA14" s="366"/>
      <c r="DB14" s="339"/>
      <c r="DC14" s="367"/>
      <c r="DE14" s="338"/>
      <c r="DF14" s="342"/>
      <c r="DG14" s="341"/>
      <c r="DH14" s="338"/>
      <c r="DJ14" s="17"/>
      <c r="DK14" s="17"/>
      <c r="DL14" s="17"/>
      <c r="DM14" s="17"/>
      <c r="DN14" s="17"/>
      <c r="DO14" s="17"/>
      <c r="DP14" s="17"/>
      <c r="DQ14" s="17"/>
      <c r="DR14" s="17"/>
      <c r="DS14" s="17"/>
      <c r="DT14" s="17"/>
      <c r="DU14" s="17"/>
      <c r="DV14" s="17"/>
      <c r="DW14" s="17"/>
      <c r="DX14" s="17"/>
      <c r="DY14" s="17"/>
      <c r="DZ14" s="17"/>
      <c r="EA14" s="17"/>
      <c r="EB14" s="17"/>
      <c r="EC14" s="17"/>
      <c r="ED14" s="17"/>
      <c r="EE14" s="13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37"/>
      <c r="HI14" s="104"/>
      <c r="HJ14" s="104"/>
      <c r="HK14" s="11"/>
      <c r="HL14" s="101"/>
      <c r="HM14" s="170"/>
      <c r="HN14" s="94"/>
    </row>
    <row r="15" spans="1:235" ht="15.75">
      <c r="A15" s="306" t="s">
        <v>861</v>
      </c>
      <c r="D15" s="71">
        <f>SUM(E15:HR15)</f>
        <v>684</v>
      </c>
      <c r="E15" s="444">
        <v>0</v>
      </c>
      <c r="F15" s="444">
        <v>40</v>
      </c>
      <c r="G15" s="363">
        <v>0</v>
      </c>
      <c r="H15" s="354">
        <v>29</v>
      </c>
      <c r="I15" s="354">
        <v>78</v>
      </c>
      <c r="J15" s="354">
        <v>37</v>
      </c>
      <c r="K15" s="354">
        <v>12</v>
      </c>
      <c r="L15" s="354">
        <v>26</v>
      </c>
      <c r="M15" s="354">
        <v>11</v>
      </c>
      <c r="N15" s="354">
        <v>0</v>
      </c>
      <c r="O15" s="354">
        <v>0</v>
      </c>
      <c r="P15" s="354">
        <v>74</v>
      </c>
      <c r="Q15" s="354">
        <v>76</v>
      </c>
      <c r="R15" s="354">
        <v>0</v>
      </c>
      <c r="S15" s="354">
        <v>20</v>
      </c>
      <c r="T15" s="354">
        <v>0</v>
      </c>
      <c r="U15" s="354">
        <v>54</v>
      </c>
      <c r="V15" s="354">
        <v>22</v>
      </c>
      <c r="W15" s="354">
        <v>28</v>
      </c>
      <c r="X15" s="354">
        <v>6</v>
      </c>
      <c r="Y15" s="354">
        <v>38</v>
      </c>
      <c r="Z15" s="354">
        <v>0</v>
      </c>
      <c r="AA15" s="354">
        <v>77</v>
      </c>
      <c r="AB15" s="354">
        <v>19</v>
      </c>
      <c r="AC15" s="354">
        <v>37</v>
      </c>
      <c r="AL15" s="269"/>
      <c r="AM15" s="269"/>
      <c r="AN15" s="269"/>
      <c r="AO15" s="269"/>
      <c r="AP15" s="269"/>
      <c r="AQ15" s="269"/>
      <c r="AR15" s="269"/>
      <c r="AS15" s="269"/>
      <c r="AT15" s="269"/>
      <c r="AU15" s="269"/>
      <c r="AV15" s="269"/>
      <c r="AW15" s="269"/>
      <c r="AX15" s="269"/>
      <c r="AY15" s="269"/>
      <c r="AZ15" s="269"/>
      <c r="BA15" s="269"/>
      <c r="BB15" s="269"/>
      <c r="BC15" s="269"/>
      <c r="BD15" s="269"/>
      <c r="BE15" s="269"/>
      <c r="BF15" s="269"/>
      <c r="BG15" s="269"/>
      <c r="BH15" s="269"/>
      <c r="BI15" s="269"/>
      <c r="BJ15" s="269"/>
      <c r="BK15" s="269"/>
      <c r="BL15" s="269"/>
      <c r="BM15" s="269"/>
      <c r="BN15" s="269"/>
      <c r="BO15" s="269"/>
      <c r="BP15" s="269"/>
      <c r="BQ15" s="269"/>
      <c r="BR15" s="269"/>
      <c r="BS15" s="269"/>
      <c r="BT15" s="269"/>
      <c r="BU15" s="269"/>
      <c r="BV15" s="269"/>
      <c r="BW15" s="269"/>
      <c r="BX15" s="269"/>
      <c r="BY15" s="269"/>
      <c r="BZ15" s="358"/>
      <c r="CA15" s="358"/>
      <c r="CB15" s="354"/>
      <c r="CC15" s="354"/>
      <c r="CD15" s="354"/>
      <c r="CE15" s="354"/>
      <c r="CF15" s="354"/>
      <c r="CG15" s="354"/>
      <c r="CH15" s="354"/>
      <c r="CI15" s="354"/>
      <c r="CJ15" s="354"/>
      <c r="CK15" s="354"/>
      <c r="CL15" s="354"/>
      <c r="CM15" s="354"/>
      <c r="CN15" s="354"/>
      <c r="CO15" s="354"/>
      <c r="CP15" s="354"/>
      <c r="CQ15" s="354"/>
      <c r="CR15" s="354"/>
      <c r="CS15" s="289"/>
      <c r="CT15" s="354"/>
      <c r="CU15" s="354"/>
      <c r="CV15" s="289"/>
      <c r="CW15" s="309"/>
      <c r="CX15" s="309"/>
      <c r="CY15" s="309"/>
      <c r="CZ15" s="342"/>
      <c r="DA15" s="366"/>
      <c r="DB15" s="339"/>
      <c r="DC15" s="367"/>
      <c r="DE15" s="338"/>
      <c r="DF15" s="342"/>
      <c r="DG15" s="341"/>
      <c r="DH15" s="338"/>
      <c r="DJ15" s="17"/>
      <c r="DK15" s="17"/>
      <c r="DL15" s="17"/>
      <c r="DM15" s="17"/>
      <c r="DN15" s="17"/>
      <c r="DO15" s="17"/>
      <c r="DP15" s="17"/>
      <c r="DQ15" s="17"/>
      <c r="DR15" s="17"/>
      <c r="DS15" s="17"/>
      <c r="DT15" s="17"/>
      <c r="DU15" s="17"/>
      <c r="DV15" s="17"/>
      <c r="DW15" s="17"/>
      <c r="DX15" s="17"/>
      <c r="DY15" s="17"/>
      <c r="DZ15" s="17"/>
      <c r="EA15" s="17"/>
      <c r="EB15" s="17"/>
      <c r="EC15" s="17"/>
      <c r="ED15" s="17"/>
      <c r="EE15" s="13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37"/>
      <c r="HI15" s="104"/>
      <c r="HJ15" s="104"/>
      <c r="HK15" s="3"/>
      <c r="HL15" s="101"/>
      <c r="HM15" s="170"/>
      <c r="HN15" s="94"/>
    </row>
    <row r="16" spans="1:235" ht="15.75">
      <c r="A16" s="538" t="s">
        <v>2241</v>
      </c>
      <c r="D16" s="71">
        <f>SUM(E16:HR16)</f>
        <v>962</v>
      </c>
      <c r="E16" s="444">
        <v>40</v>
      </c>
      <c r="F16" s="444">
        <v>68</v>
      </c>
      <c r="G16" s="354">
        <v>28</v>
      </c>
      <c r="H16" s="363">
        <v>0</v>
      </c>
      <c r="I16" s="354">
        <v>0</v>
      </c>
      <c r="J16" s="354">
        <v>51</v>
      </c>
      <c r="K16" s="354">
        <v>62</v>
      </c>
      <c r="L16" s="354">
        <v>75</v>
      </c>
      <c r="M16" s="354">
        <v>23</v>
      </c>
      <c r="N16" s="354">
        <v>73</v>
      </c>
      <c r="O16" s="354">
        <v>0</v>
      </c>
      <c r="P16" s="354">
        <v>40</v>
      </c>
      <c r="Q16" s="354">
        <v>29</v>
      </c>
      <c r="R16" s="354">
        <v>58</v>
      </c>
      <c r="S16" s="354">
        <v>15</v>
      </c>
      <c r="T16" s="354">
        <v>68</v>
      </c>
      <c r="U16" s="354">
        <v>48</v>
      </c>
      <c r="V16" s="354">
        <v>18</v>
      </c>
      <c r="W16" s="354">
        <v>21</v>
      </c>
      <c r="X16" s="354">
        <v>55</v>
      </c>
      <c r="Y16" s="354">
        <v>74</v>
      </c>
      <c r="Z16" s="354">
        <v>0</v>
      </c>
      <c r="AA16" s="354">
        <v>36</v>
      </c>
      <c r="AB16" s="354">
        <v>42</v>
      </c>
      <c r="AC16" s="354">
        <v>38</v>
      </c>
      <c r="AL16" s="269"/>
      <c r="AM16" s="269"/>
      <c r="AN16" s="269"/>
      <c r="AO16" s="269"/>
      <c r="AP16" s="269"/>
      <c r="AQ16" s="269"/>
      <c r="AR16" s="269"/>
      <c r="AS16" s="269"/>
      <c r="AT16" s="269"/>
      <c r="AU16" s="269"/>
      <c r="AV16" s="269"/>
      <c r="AW16" s="269"/>
      <c r="AX16" s="269"/>
      <c r="AY16" s="269"/>
      <c r="AZ16" s="269"/>
      <c r="BA16" s="269"/>
      <c r="BB16" s="269"/>
      <c r="BC16" s="269"/>
      <c r="BD16" s="269"/>
      <c r="BE16" s="269"/>
      <c r="BF16" s="269"/>
      <c r="BG16" s="269"/>
      <c r="BH16" s="269"/>
      <c r="BI16" s="269"/>
      <c r="BJ16" s="269"/>
      <c r="BK16" s="269"/>
      <c r="BL16" s="269"/>
      <c r="BM16" s="269"/>
      <c r="BN16" s="269"/>
      <c r="BO16" s="269"/>
      <c r="BP16" s="269"/>
      <c r="BQ16" s="269"/>
      <c r="BR16" s="269"/>
      <c r="BS16" s="269"/>
      <c r="BT16" s="269"/>
      <c r="BU16" s="269"/>
      <c r="BV16" s="269"/>
      <c r="BW16" s="269"/>
      <c r="BX16" s="269"/>
      <c r="BY16" s="269"/>
      <c r="BZ16" s="358"/>
      <c r="CA16" s="358"/>
      <c r="CB16" s="354"/>
      <c r="CC16" s="354"/>
      <c r="CD16" s="354"/>
      <c r="CE16" s="354"/>
      <c r="CF16" s="354"/>
      <c r="CG16" s="354"/>
      <c r="CH16" s="354"/>
      <c r="CI16" s="354"/>
      <c r="CJ16" s="354"/>
      <c r="CK16" s="354"/>
      <c r="CL16" s="354"/>
      <c r="CM16" s="354"/>
      <c r="CN16" s="354"/>
      <c r="CO16" s="354"/>
      <c r="CP16" s="354"/>
      <c r="CQ16" s="354"/>
      <c r="CR16" s="354"/>
      <c r="CS16" s="289"/>
      <c r="CT16" s="354"/>
      <c r="CU16" s="354"/>
      <c r="CV16" s="289"/>
      <c r="CW16" s="309"/>
      <c r="CX16" s="309"/>
      <c r="CY16" s="309"/>
      <c r="CZ16" s="342"/>
      <c r="DA16" s="366"/>
      <c r="DB16" s="339"/>
      <c r="DC16" s="367"/>
      <c r="DE16" s="338"/>
      <c r="DF16" s="342"/>
      <c r="DG16" s="341"/>
      <c r="DH16" s="338"/>
      <c r="DJ16" s="17"/>
      <c r="DK16" s="17"/>
      <c r="DL16" s="17"/>
      <c r="DM16" s="17"/>
      <c r="DN16" s="17"/>
      <c r="DO16" s="17"/>
      <c r="DP16" s="17"/>
      <c r="DQ16" s="17"/>
      <c r="DR16" s="17"/>
      <c r="DS16" s="17"/>
      <c r="DT16" s="17"/>
      <c r="DU16" s="17"/>
      <c r="DV16" s="17"/>
      <c r="DW16" s="17"/>
      <c r="DX16" s="17"/>
      <c r="DY16" s="17"/>
      <c r="DZ16" s="17"/>
      <c r="EA16" s="17"/>
      <c r="EB16" s="17"/>
      <c r="EC16" s="17"/>
      <c r="ED16" s="17"/>
      <c r="EE16" s="13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37"/>
      <c r="HI16" s="104"/>
      <c r="HJ16" s="104"/>
      <c r="HK16" s="3"/>
      <c r="HL16" s="101"/>
      <c r="HM16" s="170"/>
      <c r="HN16" s="94"/>
    </row>
    <row r="17" spans="1:222" ht="15.75">
      <c r="A17" s="306" t="s">
        <v>153</v>
      </c>
      <c r="D17" s="71">
        <f>SUM(E17:HR17)</f>
        <v>1101</v>
      </c>
      <c r="E17" s="444">
        <v>25</v>
      </c>
      <c r="F17" s="444">
        <v>65</v>
      </c>
      <c r="G17" s="354">
        <v>21</v>
      </c>
      <c r="H17" s="354">
        <v>36</v>
      </c>
      <c r="I17" s="354">
        <v>74</v>
      </c>
      <c r="J17" s="354">
        <v>0</v>
      </c>
      <c r="K17" s="354">
        <v>59</v>
      </c>
      <c r="L17" s="354">
        <v>56</v>
      </c>
      <c r="M17" s="354">
        <v>9</v>
      </c>
      <c r="N17" s="354">
        <v>74</v>
      </c>
      <c r="O17" s="354">
        <v>58</v>
      </c>
      <c r="P17" s="354">
        <v>79</v>
      </c>
      <c r="Q17" s="354">
        <v>58</v>
      </c>
      <c r="R17" s="354">
        <v>47</v>
      </c>
      <c r="S17" s="354">
        <v>36</v>
      </c>
      <c r="T17" s="354">
        <v>57</v>
      </c>
      <c r="U17" s="354">
        <v>0</v>
      </c>
      <c r="V17" s="354">
        <v>75</v>
      </c>
      <c r="W17" s="354">
        <v>34</v>
      </c>
      <c r="X17" s="354">
        <v>37</v>
      </c>
      <c r="Y17" s="354">
        <v>45</v>
      </c>
      <c r="Z17" s="354">
        <v>0</v>
      </c>
      <c r="AA17" s="354">
        <v>62</v>
      </c>
      <c r="AB17" s="354">
        <v>63</v>
      </c>
      <c r="AC17" s="354">
        <v>31</v>
      </c>
      <c r="AL17" s="269"/>
      <c r="AM17" s="269"/>
      <c r="AN17" s="269"/>
      <c r="AO17" s="269"/>
      <c r="AP17" s="269"/>
      <c r="AQ17" s="269"/>
      <c r="AR17" s="269"/>
      <c r="AS17" s="269"/>
      <c r="AT17" s="269"/>
      <c r="AU17" s="269"/>
      <c r="AV17" s="269"/>
      <c r="AW17" s="269"/>
      <c r="AX17" s="269"/>
      <c r="AY17" s="269"/>
      <c r="AZ17" s="269"/>
      <c r="BA17" s="269"/>
      <c r="BB17" s="269"/>
      <c r="BC17" s="269"/>
      <c r="BD17" s="269"/>
      <c r="BE17" s="269"/>
      <c r="BF17" s="269"/>
      <c r="BG17" s="269"/>
      <c r="BH17" s="269"/>
      <c r="BI17" s="269"/>
      <c r="BJ17" s="269"/>
      <c r="BK17" s="269"/>
      <c r="BL17" s="269"/>
      <c r="BM17" s="269"/>
      <c r="BN17" s="269"/>
      <c r="BO17" s="269"/>
      <c r="BP17" s="269"/>
      <c r="BQ17" s="269"/>
      <c r="BR17" s="269"/>
      <c r="BS17" s="269"/>
      <c r="BT17" s="269"/>
      <c r="BU17" s="269"/>
      <c r="BV17" s="269"/>
      <c r="BW17" s="269"/>
      <c r="BX17" s="269"/>
      <c r="BY17" s="269"/>
      <c r="BZ17" s="358"/>
      <c r="CA17" s="358"/>
      <c r="CB17" s="354"/>
      <c r="CC17" s="354"/>
      <c r="CD17" s="354"/>
      <c r="CE17" s="354"/>
      <c r="CF17" s="354"/>
      <c r="CG17" s="354"/>
      <c r="CH17" s="354"/>
      <c r="CI17" s="354"/>
      <c r="CJ17" s="354"/>
      <c r="CK17" s="354"/>
      <c r="CL17" s="354"/>
      <c r="CM17" s="354"/>
      <c r="CN17" s="354"/>
      <c r="CO17" s="354"/>
      <c r="CP17" s="354"/>
      <c r="CQ17" s="354"/>
      <c r="CR17" s="354"/>
      <c r="CS17" s="289"/>
      <c r="CT17" s="354"/>
      <c r="CU17" s="354"/>
      <c r="CV17" s="289"/>
      <c r="CW17" s="346"/>
      <c r="CX17" s="346"/>
      <c r="CY17" s="346"/>
      <c r="CZ17" s="352"/>
      <c r="DA17" s="352"/>
      <c r="DB17" s="350"/>
      <c r="DC17" s="367"/>
      <c r="DE17" s="338"/>
      <c r="DF17" s="342"/>
      <c r="DG17" s="341"/>
      <c r="DH17" s="338"/>
      <c r="DJ17" s="17"/>
      <c r="DK17" s="17"/>
      <c r="DL17" s="17"/>
      <c r="DM17" s="17"/>
      <c r="DN17" s="17"/>
      <c r="DO17" s="17"/>
      <c r="DP17" s="17"/>
      <c r="DQ17" s="17"/>
      <c r="DR17" s="17"/>
      <c r="DS17" s="17"/>
      <c r="DT17" s="17"/>
      <c r="DU17" s="17"/>
      <c r="DV17" s="17"/>
      <c r="DW17" s="17"/>
      <c r="DX17" s="17"/>
      <c r="DY17" s="17"/>
      <c r="DZ17" s="17"/>
      <c r="EA17" s="17"/>
      <c r="EB17" s="17"/>
      <c r="EC17" s="17"/>
      <c r="ED17" s="17"/>
      <c r="EE17" s="13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37"/>
      <c r="HI17" s="104"/>
      <c r="HJ17" s="104"/>
      <c r="HK17" s="11"/>
      <c r="HL17" s="101"/>
      <c r="HM17" s="170"/>
      <c r="HN17" s="94"/>
    </row>
    <row r="18" spans="1:222" ht="15.75">
      <c r="A18" s="52" t="s">
        <v>2277</v>
      </c>
      <c r="D18" s="71">
        <f>SUM(E18:HR18)</f>
        <v>849</v>
      </c>
      <c r="E18" s="444">
        <v>45</v>
      </c>
      <c r="F18" s="444">
        <v>28</v>
      </c>
      <c r="G18" s="354">
        <v>62</v>
      </c>
      <c r="H18" s="354">
        <v>69</v>
      </c>
      <c r="I18" s="354">
        <v>0</v>
      </c>
      <c r="J18" s="354">
        <v>55</v>
      </c>
      <c r="K18" s="354">
        <v>4</v>
      </c>
      <c r="L18" s="354">
        <v>48</v>
      </c>
      <c r="M18" s="354">
        <v>36</v>
      </c>
      <c r="N18" s="354">
        <v>0</v>
      </c>
      <c r="O18" s="354">
        <v>66</v>
      </c>
      <c r="P18" s="354">
        <v>70</v>
      </c>
      <c r="Q18" s="354">
        <v>5</v>
      </c>
      <c r="R18" s="354">
        <v>0</v>
      </c>
      <c r="S18" s="354">
        <v>6</v>
      </c>
      <c r="T18" s="354">
        <v>16</v>
      </c>
      <c r="U18" s="354">
        <v>35</v>
      </c>
      <c r="V18" s="354">
        <v>62</v>
      </c>
      <c r="W18" s="354">
        <v>6</v>
      </c>
      <c r="X18" s="354">
        <v>3</v>
      </c>
      <c r="Y18" s="354">
        <v>67</v>
      </c>
      <c r="Z18" s="354">
        <v>80</v>
      </c>
      <c r="AA18" s="354">
        <v>52</v>
      </c>
      <c r="AB18" s="354">
        <v>4</v>
      </c>
      <c r="AC18" s="354">
        <v>30</v>
      </c>
      <c r="AL18" s="269"/>
      <c r="AM18" s="269"/>
      <c r="AN18" s="269"/>
      <c r="AO18" s="269"/>
      <c r="AP18" s="269"/>
      <c r="AQ18" s="269"/>
      <c r="AR18" s="269"/>
      <c r="AS18" s="269"/>
      <c r="AT18" s="269"/>
      <c r="AU18" s="269"/>
      <c r="AV18" s="269"/>
      <c r="AW18" s="269"/>
      <c r="AX18" s="269"/>
      <c r="AY18" s="269"/>
      <c r="AZ18" s="269"/>
      <c r="BA18" s="269"/>
      <c r="BB18" s="269"/>
      <c r="BC18" s="269"/>
      <c r="BD18" s="269"/>
      <c r="BE18" s="269"/>
      <c r="BF18" s="269"/>
      <c r="BG18" s="269"/>
      <c r="BH18" s="269"/>
      <c r="BI18" s="269"/>
      <c r="BJ18" s="269"/>
      <c r="BK18" s="269"/>
      <c r="BL18" s="269"/>
      <c r="BM18" s="269"/>
      <c r="BN18" s="269"/>
      <c r="BO18" s="269"/>
      <c r="BP18" s="269"/>
      <c r="BQ18" s="269"/>
      <c r="BR18" s="269"/>
      <c r="BS18" s="269"/>
      <c r="BT18" s="269"/>
      <c r="BU18" s="269"/>
      <c r="BV18" s="269"/>
      <c r="BW18" s="269"/>
      <c r="BX18" s="269"/>
      <c r="BY18" s="269"/>
      <c r="BZ18" s="358"/>
      <c r="CA18" s="358"/>
      <c r="CB18" s="354"/>
      <c r="CC18" s="354"/>
      <c r="CD18" s="354"/>
      <c r="CE18" s="354"/>
      <c r="CF18" s="354"/>
      <c r="CG18" s="354"/>
      <c r="CH18" s="354"/>
      <c r="CI18" s="354"/>
      <c r="CJ18" s="354"/>
      <c r="CK18" s="354"/>
      <c r="CL18" s="354"/>
      <c r="CM18" s="354"/>
      <c r="CN18" s="354"/>
      <c r="CO18" s="354"/>
      <c r="CP18" s="354"/>
      <c r="CQ18" s="354"/>
      <c r="CR18" s="354"/>
      <c r="CS18" s="289"/>
      <c r="CT18" s="354"/>
      <c r="CU18" s="354"/>
      <c r="CV18" s="289"/>
      <c r="CW18" s="342"/>
      <c r="CX18" s="342"/>
      <c r="CY18" s="342"/>
      <c r="CZ18" s="342"/>
      <c r="DA18" s="366"/>
      <c r="DB18" s="339"/>
      <c r="DC18" s="367"/>
      <c r="DE18" s="338"/>
      <c r="DF18" s="342"/>
      <c r="DG18" s="341"/>
      <c r="DH18" s="338"/>
      <c r="DJ18" s="17"/>
      <c r="DK18" s="17"/>
      <c r="DL18" s="17"/>
      <c r="DM18" s="17"/>
      <c r="DN18" s="17"/>
      <c r="DO18" s="17"/>
      <c r="DP18" s="17"/>
      <c r="DQ18" s="17"/>
      <c r="DR18" s="17"/>
      <c r="DS18" s="17"/>
      <c r="DT18" s="17"/>
      <c r="DU18" s="17"/>
      <c r="DV18" s="17"/>
      <c r="DW18" s="17"/>
      <c r="DX18" s="17"/>
      <c r="DY18" s="17"/>
      <c r="DZ18" s="17"/>
      <c r="EA18" s="17"/>
      <c r="EB18" s="17"/>
      <c r="EC18" s="17"/>
      <c r="ED18" s="17"/>
      <c r="EE18" s="13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37"/>
      <c r="HI18" s="104"/>
      <c r="HJ18" s="104"/>
      <c r="HK18" s="11"/>
      <c r="HL18" s="101"/>
      <c r="HM18" s="169"/>
      <c r="HN18" s="94"/>
    </row>
    <row r="19" spans="1:222" ht="15.75">
      <c r="A19" s="306" t="s">
        <v>9</v>
      </c>
      <c r="D19" s="71">
        <f>SUM(E19:HR19)</f>
        <v>807</v>
      </c>
      <c r="E19" s="444">
        <v>72</v>
      </c>
      <c r="F19" s="444">
        <v>0</v>
      </c>
      <c r="G19" s="354">
        <v>53</v>
      </c>
      <c r="H19" s="354">
        <v>72</v>
      </c>
      <c r="I19" s="354">
        <v>0</v>
      </c>
      <c r="J19" s="354">
        <v>0</v>
      </c>
      <c r="K19" s="354">
        <v>28</v>
      </c>
      <c r="L19" s="354">
        <v>27</v>
      </c>
      <c r="M19" s="354">
        <v>62</v>
      </c>
      <c r="N19" s="354">
        <v>0</v>
      </c>
      <c r="O19" s="354">
        <v>0</v>
      </c>
      <c r="P19" s="354">
        <v>0</v>
      </c>
      <c r="Q19" s="354">
        <v>38</v>
      </c>
      <c r="R19" s="354">
        <v>69</v>
      </c>
      <c r="S19" s="354">
        <v>49</v>
      </c>
      <c r="T19" s="354">
        <v>46</v>
      </c>
      <c r="U19" s="354">
        <v>0</v>
      </c>
      <c r="V19" s="354">
        <v>74</v>
      </c>
      <c r="W19" s="354">
        <v>80</v>
      </c>
      <c r="X19" s="354">
        <v>35</v>
      </c>
      <c r="Y19" s="354">
        <v>36</v>
      </c>
      <c r="Z19" s="354">
        <v>0</v>
      </c>
      <c r="AA19" s="354">
        <v>32</v>
      </c>
      <c r="AB19" s="354">
        <v>12</v>
      </c>
      <c r="AC19" s="354">
        <v>22</v>
      </c>
      <c r="AL19" s="269"/>
      <c r="AM19" s="269"/>
      <c r="AN19" s="269"/>
      <c r="AO19" s="269"/>
      <c r="AP19" s="269"/>
      <c r="AQ19" s="269"/>
      <c r="AR19" s="269"/>
      <c r="AS19" s="269"/>
      <c r="AT19" s="269"/>
      <c r="AU19" s="269"/>
      <c r="AV19" s="269"/>
      <c r="AW19" s="269"/>
      <c r="AX19" s="269"/>
      <c r="AY19" s="269"/>
      <c r="AZ19" s="269"/>
      <c r="BA19" s="269"/>
      <c r="BB19" s="269"/>
      <c r="BC19" s="269"/>
      <c r="BD19" s="269"/>
      <c r="BE19" s="269"/>
      <c r="BF19" s="269"/>
      <c r="BG19" s="269"/>
      <c r="BH19" s="269"/>
      <c r="BI19" s="269"/>
      <c r="BJ19" s="269"/>
      <c r="BK19" s="269"/>
      <c r="BL19" s="269"/>
      <c r="BM19" s="269"/>
      <c r="BN19" s="269"/>
      <c r="BO19" s="269"/>
      <c r="BP19" s="269"/>
      <c r="BQ19" s="269"/>
      <c r="BR19" s="269"/>
      <c r="BS19" s="269"/>
      <c r="BT19" s="269"/>
      <c r="BU19" s="269"/>
      <c r="BV19" s="269"/>
      <c r="BW19" s="269"/>
      <c r="BX19" s="269"/>
      <c r="BY19" s="269"/>
      <c r="BZ19" s="358"/>
      <c r="CA19" s="358"/>
      <c r="CB19" s="354"/>
      <c r="CC19" s="354"/>
      <c r="CD19" s="354"/>
      <c r="CE19" s="354"/>
      <c r="CF19" s="354"/>
      <c r="CG19" s="354"/>
      <c r="CH19" s="354"/>
      <c r="CI19" s="354"/>
      <c r="CJ19" s="354"/>
      <c r="CK19" s="354"/>
      <c r="CL19" s="354"/>
      <c r="CM19" s="354"/>
      <c r="CN19" s="354"/>
      <c r="CO19" s="354"/>
      <c r="CP19" s="354"/>
      <c r="CQ19" s="354"/>
      <c r="CR19" s="354"/>
      <c r="CS19" s="289"/>
      <c r="CT19" s="354"/>
      <c r="CU19" s="354"/>
      <c r="CV19" s="289"/>
      <c r="CW19" s="342"/>
      <c r="CX19" s="342"/>
      <c r="CY19" s="342"/>
      <c r="CZ19" s="342"/>
      <c r="DA19" s="366"/>
      <c r="DB19" s="339"/>
      <c r="DC19" s="367"/>
      <c r="DE19" s="338"/>
      <c r="DF19" s="342"/>
      <c r="DG19" s="341"/>
      <c r="DH19" s="338"/>
      <c r="EJ19" s="104"/>
      <c r="EK19" s="11"/>
      <c r="EL19" s="11"/>
      <c r="EM19" s="169"/>
      <c r="EN19" s="21"/>
      <c r="EO19" s="21"/>
      <c r="HI19" s="104"/>
      <c r="HJ19" s="104"/>
      <c r="HK19" s="3"/>
      <c r="HL19" s="101"/>
      <c r="HM19" s="170"/>
      <c r="HN19" s="94"/>
    </row>
    <row r="20" spans="1:222" ht="15.75">
      <c r="A20" s="538" t="s">
        <v>2256</v>
      </c>
      <c r="D20" s="71">
        <f>SUM(E20:HR20)</f>
        <v>995</v>
      </c>
      <c r="E20" s="444">
        <v>76</v>
      </c>
      <c r="F20" s="444">
        <v>28</v>
      </c>
      <c r="G20" s="354">
        <v>59</v>
      </c>
      <c r="H20" s="354">
        <v>76</v>
      </c>
      <c r="I20" s="354">
        <v>0</v>
      </c>
      <c r="J20" s="354">
        <v>0</v>
      </c>
      <c r="K20" s="354">
        <v>62</v>
      </c>
      <c r="L20" s="354">
        <v>41</v>
      </c>
      <c r="M20" s="354">
        <v>78</v>
      </c>
      <c r="N20" s="354">
        <v>0</v>
      </c>
      <c r="O20" s="354">
        <v>0</v>
      </c>
      <c r="P20" s="354">
        <v>0</v>
      </c>
      <c r="Q20" s="354">
        <v>31</v>
      </c>
      <c r="R20" s="354">
        <v>41</v>
      </c>
      <c r="S20" s="354">
        <v>15</v>
      </c>
      <c r="T20" s="354">
        <v>70</v>
      </c>
      <c r="U20" s="354">
        <v>66</v>
      </c>
      <c r="V20" s="354">
        <v>56</v>
      </c>
      <c r="W20" s="354">
        <v>77</v>
      </c>
      <c r="X20" s="354">
        <v>80</v>
      </c>
      <c r="Y20" s="354">
        <v>56</v>
      </c>
      <c r="Z20" s="354">
        <v>0</v>
      </c>
      <c r="AA20" s="354">
        <v>22</v>
      </c>
      <c r="AB20" s="354">
        <v>42</v>
      </c>
      <c r="AC20" s="354">
        <v>19</v>
      </c>
      <c r="AL20" s="269"/>
      <c r="AM20" s="269"/>
      <c r="AN20" s="269"/>
      <c r="AO20" s="269"/>
      <c r="AP20" s="269"/>
      <c r="AQ20" s="269"/>
      <c r="AR20" s="269"/>
      <c r="AS20" s="269"/>
      <c r="AT20" s="269"/>
      <c r="AU20" s="269"/>
      <c r="AV20" s="269"/>
      <c r="AW20" s="269"/>
      <c r="AX20" s="269"/>
      <c r="AY20" s="269"/>
      <c r="AZ20" s="269"/>
      <c r="BA20" s="269"/>
      <c r="BB20" s="269"/>
      <c r="BC20" s="269"/>
      <c r="BD20" s="269"/>
      <c r="BE20" s="269"/>
      <c r="BF20" s="269"/>
      <c r="BG20" s="269"/>
      <c r="BH20" s="269"/>
      <c r="BI20" s="269"/>
      <c r="BJ20" s="269"/>
      <c r="BK20" s="269"/>
      <c r="BL20" s="269"/>
      <c r="BM20" s="269"/>
      <c r="BN20" s="269"/>
      <c r="BO20" s="269"/>
      <c r="BP20" s="269"/>
      <c r="BQ20" s="269"/>
      <c r="BR20" s="269"/>
      <c r="BS20" s="269"/>
      <c r="BT20" s="269"/>
      <c r="BU20" s="269"/>
      <c r="BV20" s="269"/>
      <c r="BW20" s="269"/>
      <c r="BX20" s="269"/>
      <c r="BY20" s="269"/>
      <c r="BZ20" s="358"/>
      <c r="CA20" s="358"/>
      <c r="CB20" s="354"/>
      <c r="CC20" s="354"/>
      <c r="CD20" s="354"/>
      <c r="CE20" s="354"/>
      <c r="CF20" s="354"/>
      <c r="CG20" s="354"/>
      <c r="CH20" s="354"/>
      <c r="CI20" s="354"/>
      <c r="CJ20" s="354"/>
      <c r="CK20" s="354"/>
      <c r="CL20" s="354"/>
      <c r="CM20" s="354"/>
      <c r="CN20" s="354"/>
      <c r="CO20" s="354"/>
      <c r="CP20" s="354"/>
      <c r="CQ20" s="354"/>
      <c r="CR20" s="354"/>
      <c r="CS20" s="289"/>
      <c r="CT20" s="354"/>
      <c r="CU20" s="354"/>
      <c r="CV20" s="289"/>
      <c r="CW20" s="309"/>
      <c r="CX20" s="309"/>
      <c r="CY20" s="309"/>
      <c r="CZ20" s="342"/>
      <c r="DA20" s="366"/>
      <c r="DB20" s="339"/>
      <c r="DC20" s="367"/>
      <c r="DE20" s="338"/>
      <c r="DF20" s="342"/>
      <c r="DG20" s="341"/>
      <c r="DH20" s="338"/>
      <c r="DJ20" s="17"/>
      <c r="DK20" s="17"/>
      <c r="DL20" s="17"/>
      <c r="DM20" s="17"/>
      <c r="DN20" s="17"/>
      <c r="DO20" s="17"/>
      <c r="DP20" s="17"/>
      <c r="DQ20" s="17"/>
      <c r="DR20" s="17"/>
      <c r="DS20" s="17"/>
      <c r="DT20" s="17"/>
      <c r="DU20" s="17"/>
      <c r="DV20" s="17"/>
      <c r="DW20" s="17"/>
      <c r="DX20" s="17"/>
      <c r="DY20" s="17"/>
      <c r="DZ20" s="17"/>
      <c r="EA20" s="17"/>
      <c r="EB20" s="17"/>
      <c r="EC20" s="17"/>
      <c r="ED20" s="17"/>
      <c r="EE20" s="13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37"/>
      <c r="HI20" s="104"/>
      <c r="HJ20" s="104"/>
      <c r="HK20" s="3"/>
      <c r="HL20" s="101"/>
      <c r="HM20" s="170"/>
      <c r="HN20" s="94"/>
    </row>
    <row r="21" spans="1:222" ht="15.75">
      <c r="A21" s="538" t="s">
        <v>11</v>
      </c>
      <c r="D21" s="71">
        <f>SUM(E21:HR21)</f>
        <v>1204</v>
      </c>
      <c r="E21" s="444">
        <v>57</v>
      </c>
      <c r="F21" s="444">
        <v>79</v>
      </c>
      <c r="G21" s="354">
        <v>71</v>
      </c>
      <c r="H21" s="354">
        <v>66</v>
      </c>
      <c r="I21" s="354">
        <v>55</v>
      </c>
      <c r="J21" s="354">
        <v>24</v>
      </c>
      <c r="K21" s="354">
        <v>51</v>
      </c>
      <c r="L21" s="354">
        <v>69</v>
      </c>
      <c r="M21" s="354">
        <v>59</v>
      </c>
      <c r="N21" s="354">
        <v>0</v>
      </c>
      <c r="O21" s="354">
        <v>51</v>
      </c>
      <c r="P21" s="354">
        <v>64</v>
      </c>
      <c r="Q21" s="354">
        <v>34</v>
      </c>
      <c r="R21" s="354">
        <v>26</v>
      </c>
      <c r="S21" s="354">
        <v>69</v>
      </c>
      <c r="T21" s="354">
        <v>34</v>
      </c>
      <c r="U21" s="354">
        <v>59</v>
      </c>
      <c r="V21" s="354">
        <v>47</v>
      </c>
      <c r="W21" s="354">
        <v>35</v>
      </c>
      <c r="X21" s="354">
        <v>64</v>
      </c>
      <c r="Y21" s="354">
        <v>75</v>
      </c>
      <c r="Z21" s="354">
        <v>0</v>
      </c>
      <c r="AA21" s="354">
        <v>27</v>
      </c>
      <c r="AB21" s="354">
        <v>68</v>
      </c>
      <c r="AC21" s="354">
        <v>20</v>
      </c>
      <c r="AL21" s="269"/>
      <c r="AM21" s="269"/>
      <c r="AN21" s="269"/>
      <c r="AO21" s="269"/>
      <c r="AP21" s="269"/>
      <c r="AQ21" s="269"/>
      <c r="AR21" s="269"/>
      <c r="AS21" s="269"/>
      <c r="AT21" s="269"/>
      <c r="AU21" s="269"/>
      <c r="AV21" s="269"/>
      <c r="AW21" s="269"/>
      <c r="AX21" s="269"/>
      <c r="AY21" s="269"/>
      <c r="AZ21" s="269"/>
      <c r="BA21" s="269"/>
      <c r="BB21" s="269"/>
      <c r="BC21" s="269"/>
      <c r="BD21" s="269"/>
      <c r="BE21" s="269"/>
      <c r="BF21" s="269"/>
      <c r="BG21" s="269"/>
      <c r="BH21" s="269"/>
      <c r="BI21" s="269"/>
      <c r="BJ21" s="269"/>
      <c r="BK21" s="269"/>
      <c r="BL21" s="269"/>
      <c r="BM21" s="269"/>
      <c r="BN21" s="269"/>
      <c r="BO21" s="269"/>
      <c r="BP21" s="269"/>
      <c r="BQ21" s="269"/>
      <c r="BR21" s="269"/>
      <c r="BS21" s="269"/>
      <c r="BT21" s="269"/>
      <c r="BU21" s="269"/>
      <c r="BV21" s="269"/>
      <c r="BW21" s="269"/>
      <c r="BX21" s="269"/>
      <c r="BY21" s="269"/>
      <c r="BZ21" s="358"/>
      <c r="CA21" s="358"/>
      <c r="CB21" s="354"/>
      <c r="CC21" s="354"/>
      <c r="CD21" s="354"/>
      <c r="CE21" s="354"/>
      <c r="CF21" s="354"/>
      <c r="CG21" s="354"/>
      <c r="CH21" s="354"/>
      <c r="CI21" s="354"/>
      <c r="CJ21" s="354"/>
      <c r="CK21" s="354"/>
      <c r="CL21" s="354"/>
      <c r="CM21" s="354"/>
      <c r="CN21" s="354"/>
      <c r="CO21" s="354"/>
      <c r="CP21" s="354"/>
      <c r="CQ21" s="354"/>
      <c r="CR21" s="354"/>
      <c r="CS21" s="289"/>
      <c r="CT21" s="354"/>
      <c r="CU21" s="354"/>
      <c r="CV21" s="289"/>
      <c r="CW21" s="342"/>
      <c r="CX21" s="342"/>
      <c r="CY21" s="342"/>
      <c r="CZ21" s="342"/>
      <c r="DA21" s="366"/>
      <c r="DB21" s="339"/>
      <c r="DC21" s="367"/>
      <c r="DE21" s="338"/>
      <c r="DF21" s="342"/>
      <c r="DG21" s="341"/>
      <c r="DH21" s="338"/>
      <c r="DJ21" s="17"/>
      <c r="DK21" s="17"/>
      <c r="DL21" s="17"/>
      <c r="DM21" s="17"/>
      <c r="DN21" s="17"/>
      <c r="DO21" s="17"/>
      <c r="DP21" s="17"/>
      <c r="DQ21" s="17"/>
      <c r="DR21" s="17"/>
      <c r="DS21" s="17"/>
      <c r="DT21" s="17"/>
      <c r="DU21" s="17"/>
      <c r="DV21" s="17"/>
      <c r="DW21" s="17"/>
      <c r="DX21" s="17"/>
      <c r="DY21" s="17"/>
      <c r="DZ21" s="17"/>
      <c r="EA21" s="17"/>
      <c r="EB21" s="17"/>
      <c r="EC21" s="17"/>
      <c r="ED21" s="17"/>
      <c r="EE21" s="13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37"/>
      <c r="HI21" s="104"/>
      <c r="HJ21" s="104"/>
      <c r="HK21" s="11"/>
      <c r="HL21" s="101"/>
      <c r="HM21" s="169"/>
      <c r="HN21" s="94"/>
    </row>
    <row r="22" spans="1:222" ht="15.75">
      <c r="A22" s="52" t="s">
        <v>2278</v>
      </c>
      <c r="D22" s="71">
        <f>SUM(E22:HR22)</f>
        <v>683</v>
      </c>
      <c r="E22" s="444">
        <v>62</v>
      </c>
      <c r="F22" s="444">
        <v>0</v>
      </c>
      <c r="G22" s="363">
        <v>18</v>
      </c>
      <c r="H22" s="354">
        <v>41</v>
      </c>
      <c r="I22" s="354">
        <v>0</v>
      </c>
      <c r="J22" s="354">
        <v>70</v>
      </c>
      <c r="K22" s="354">
        <v>75</v>
      </c>
      <c r="L22" s="354">
        <v>37</v>
      </c>
      <c r="M22" s="354">
        <v>51</v>
      </c>
      <c r="N22" s="354">
        <v>0</v>
      </c>
      <c r="O22" s="354">
        <v>0</v>
      </c>
      <c r="P22" s="354">
        <v>0</v>
      </c>
      <c r="Q22" s="354">
        <v>32</v>
      </c>
      <c r="R22" s="354">
        <v>0</v>
      </c>
      <c r="S22" s="354">
        <v>43</v>
      </c>
      <c r="T22" s="354">
        <v>29</v>
      </c>
      <c r="U22" s="354">
        <v>53</v>
      </c>
      <c r="V22" s="354">
        <v>25</v>
      </c>
      <c r="W22" s="354">
        <v>22</v>
      </c>
      <c r="X22" s="354">
        <v>10</v>
      </c>
      <c r="Y22" s="354">
        <v>0</v>
      </c>
      <c r="Z22" s="354">
        <v>0</v>
      </c>
      <c r="AA22" s="354">
        <v>7</v>
      </c>
      <c r="AB22" s="354">
        <v>76</v>
      </c>
      <c r="AC22" s="354">
        <v>32</v>
      </c>
      <c r="AL22" s="269"/>
      <c r="AM22" s="269"/>
      <c r="AN22" s="269"/>
      <c r="AO22" s="269"/>
      <c r="AP22" s="269"/>
      <c r="AQ22" s="269"/>
      <c r="AR22" s="269"/>
      <c r="AS22" s="269"/>
      <c r="AT22" s="269"/>
      <c r="AU22" s="269"/>
      <c r="AV22" s="269"/>
      <c r="AW22" s="269"/>
      <c r="AX22" s="269"/>
      <c r="AY22" s="269"/>
      <c r="AZ22" s="269"/>
      <c r="BA22" s="269"/>
      <c r="BB22" s="269"/>
      <c r="BC22" s="269"/>
      <c r="BD22" s="269"/>
      <c r="BE22" s="269"/>
      <c r="BF22" s="269"/>
      <c r="BG22" s="269"/>
      <c r="BH22" s="269"/>
      <c r="BI22" s="269"/>
      <c r="BJ22" s="269"/>
      <c r="BK22" s="269"/>
      <c r="BL22" s="269"/>
      <c r="BM22" s="269"/>
      <c r="BN22" s="269"/>
      <c r="BO22" s="269"/>
      <c r="BP22" s="269"/>
      <c r="BQ22" s="269"/>
      <c r="BR22" s="269"/>
      <c r="BS22" s="269"/>
      <c r="BT22" s="269"/>
      <c r="BU22" s="269"/>
      <c r="BV22" s="269"/>
      <c r="BW22" s="269"/>
      <c r="BX22" s="269"/>
      <c r="BY22" s="269"/>
      <c r="BZ22" s="358"/>
      <c r="CA22" s="358"/>
      <c r="CB22" s="354"/>
      <c r="CC22" s="354"/>
      <c r="CD22" s="354"/>
      <c r="CE22" s="354"/>
      <c r="CF22" s="354"/>
      <c r="CG22" s="354"/>
      <c r="CH22" s="354"/>
      <c r="CI22" s="354"/>
      <c r="CJ22" s="354"/>
      <c r="CK22" s="354"/>
      <c r="CL22" s="354"/>
      <c r="CM22" s="354"/>
      <c r="CN22" s="354"/>
      <c r="CO22" s="354"/>
      <c r="CP22" s="354"/>
      <c r="CQ22" s="354"/>
      <c r="CR22" s="354"/>
      <c r="CS22" s="289"/>
      <c r="CT22" s="354"/>
      <c r="CU22" s="354"/>
      <c r="CV22" s="289"/>
      <c r="CW22" s="309"/>
      <c r="CX22" s="309"/>
      <c r="CY22" s="309"/>
      <c r="CZ22" s="342"/>
      <c r="DA22" s="366"/>
      <c r="DB22" s="339"/>
      <c r="DC22" s="367"/>
      <c r="DE22" s="338"/>
      <c r="DF22" s="342"/>
      <c r="DG22" s="341"/>
      <c r="DH22" s="338"/>
      <c r="DJ22" s="17"/>
      <c r="DK22" s="17"/>
      <c r="DL22" s="17"/>
      <c r="DM22" s="17"/>
      <c r="DN22" s="17"/>
      <c r="DO22" s="17"/>
      <c r="DP22" s="17"/>
      <c r="DQ22" s="17"/>
      <c r="DR22" s="17"/>
      <c r="DS22" s="17"/>
      <c r="DT22" s="17"/>
      <c r="DU22" s="17"/>
      <c r="DV22" s="17"/>
      <c r="DW22" s="17"/>
      <c r="DX22" s="17"/>
      <c r="DY22" s="17"/>
      <c r="DZ22" s="17"/>
      <c r="EA22" s="17"/>
      <c r="EB22" s="17"/>
      <c r="EC22" s="17"/>
      <c r="ED22" s="17"/>
      <c r="EE22" s="13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37"/>
      <c r="HI22" s="104"/>
      <c r="HJ22" s="104"/>
      <c r="HK22" s="3"/>
      <c r="HL22" s="101"/>
      <c r="HM22" s="170"/>
      <c r="HN22" s="94"/>
    </row>
    <row r="23" spans="1:222" ht="15.75">
      <c r="A23" s="106" t="s">
        <v>1852</v>
      </c>
      <c r="D23" s="71">
        <f>SUM(E23:HR23)</f>
        <v>1366</v>
      </c>
      <c r="E23" s="444">
        <v>65</v>
      </c>
      <c r="F23" s="444">
        <v>54</v>
      </c>
      <c r="G23" s="354">
        <v>77</v>
      </c>
      <c r="H23" s="354">
        <v>65</v>
      </c>
      <c r="I23" s="354">
        <v>55</v>
      </c>
      <c r="J23" s="354">
        <v>67</v>
      </c>
      <c r="K23" s="354">
        <v>52</v>
      </c>
      <c r="L23" s="354">
        <v>78</v>
      </c>
      <c r="M23" s="354">
        <v>61</v>
      </c>
      <c r="N23" s="354">
        <v>0</v>
      </c>
      <c r="O23" s="354">
        <v>69</v>
      </c>
      <c r="P23" s="354">
        <v>63</v>
      </c>
      <c r="Q23" s="354">
        <v>26</v>
      </c>
      <c r="R23" s="354">
        <v>79</v>
      </c>
      <c r="S23" s="354">
        <v>62</v>
      </c>
      <c r="T23" s="354">
        <v>80</v>
      </c>
      <c r="U23" s="354">
        <v>70</v>
      </c>
      <c r="V23" s="354">
        <v>11</v>
      </c>
      <c r="W23" s="354">
        <v>59</v>
      </c>
      <c r="X23" s="354">
        <v>38</v>
      </c>
      <c r="Y23" s="354">
        <v>72</v>
      </c>
      <c r="Z23" s="354">
        <v>0</v>
      </c>
      <c r="AA23" s="354">
        <v>26</v>
      </c>
      <c r="AB23" s="354">
        <v>75</v>
      </c>
      <c r="AC23" s="354">
        <v>62</v>
      </c>
      <c r="AL23" s="269"/>
      <c r="AM23" s="269"/>
      <c r="AN23" s="269"/>
      <c r="AO23" s="269"/>
      <c r="AP23" s="269"/>
      <c r="AQ23" s="269"/>
      <c r="AR23" s="269"/>
      <c r="AS23" s="269"/>
      <c r="AT23" s="269"/>
      <c r="AU23" s="269"/>
      <c r="AV23" s="269"/>
      <c r="AW23" s="269"/>
      <c r="AX23" s="269"/>
      <c r="AY23" s="269"/>
      <c r="AZ23" s="269"/>
      <c r="BA23" s="269"/>
      <c r="BB23" s="269"/>
      <c r="BC23" s="269"/>
      <c r="BD23" s="269"/>
      <c r="BE23" s="269"/>
      <c r="BF23" s="269"/>
      <c r="BG23" s="269"/>
      <c r="BH23" s="269"/>
      <c r="BI23" s="269"/>
      <c r="BJ23" s="269"/>
      <c r="BK23" s="269"/>
      <c r="BL23" s="269"/>
      <c r="BM23" s="269"/>
      <c r="BN23" s="269"/>
      <c r="BO23" s="269"/>
      <c r="BP23" s="269"/>
      <c r="BQ23" s="269"/>
      <c r="BR23" s="269"/>
      <c r="BS23" s="269"/>
      <c r="BT23" s="269"/>
      <c r="BU23" s="269"/>
      <c r="BV23" s="269"/>
      <c r="BW23" s="269"/>
      <c r="BX23" s="269"/>
      <c r="BY23" s="269"/>
      <c r="BZ23" s="358"/>
      <c r="CA23" s="358"/>
      <c r="CB23" s="354"/>
      <c r="CC23" s="354"/>
      <c r="CD23" s="354"/>
      <c r="CE23" s="354"/>
      <c r="CF23" s="354"/>
      <c r="CG23" s="354"/>
      <c r="CH23" s="354"/>
      <c r="CI23" s="354"/>
      <c r="CJ23" s="354"/>
      <c r="CK23" s="354"/>
      <c r="CL23" s="354"/>
      <c r="CM23" s="354"/>
      <c r="CN23" s="354"/>
      <c r="CO23" s="354"/>
      <c r="CP23" s="354"/>
      <c r="CQ23" s="354"/>
      <c r="CR23" s="354"/>
      <c r="CS23" s="289"/>
      <c r="CT23" s="354"/>
      <c r="CU23" s="354"/>
      <c r="CV23" s="289"/>
      <c r="CW23" s="309"/>
      <c r="CX23" s="309"/>
      <c r="CY23" s="309"/>
      <c r="CZ23" s="342"/>
      <c r="DA23" s="366"/>
      <c r="DB23" s="339"/>
      <c r="DC23" s="367"/>
      <c r="DE23" s="338"/>
      <c r="DF23" s="342"/>
      <c r="DG23" s="341"/>
      <c r="DH23" s="338"/>
      <c r="DJ23" s="17"/>
      <c r="DK23" s="17"/>
      <c r="DL23" s="17"/>
      <c r="DM23" s="17"/>
      <c r="DN23" s="17"/>
      <c r="DO23" s="17"/>
      <c r="DP23" s="17"/>
      <c r="DQ23" s="17"/>
      <c r="DR23" s="17"/>
      <c r="DS23" s="17"/>
      <c r="DT23" s="17"/>
      <c r="DU23" s="17"/>
      <c r="DV23" s="17"/>
      <c r="DW23" s="17"/>
      <c r="DX23" s="17"/>
      <c r="DY23" s="17"/>
      <c r="DZ23" s="17"/>
      <c r="EA23" s="17"/>
      <c r="EB23" s="17"/>
      <c r="EC23" s="17"/>
      <c r="ED23" s="17"/>
      <c r="EE23" s="13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37"/>
      <c r="HI23" s="104"/>
      <c r="HJ23" s="104"/>
      <c r="HK23" s="132"/>
      <c r="HL23" s="101"/>
      <c r="HM23" s="169"/>
      <c r="HN23" s="94"/>
    </row>
    <row r="24" spans="1:222" ht="15.75">
      <c r="A24" s="306" t="s">
        <v>801</v>
      </c>
      <c r="D24" s="71">
        <f>SUM(E24:HR24)</f>
        <v>868</v>
      </c>
      <c r="E24" s="444">
        <v>40</v>
      </c>
      <c r="F24" s="444">
        <v>54</v>
      </c>
      <c r="G24" s="354">
        <v>32</v>
      </c>
      <c r="H24" s="363">
        <v>0</v>
      </c>
      <c r="I24" s="354">
        <v>55</v>
      </c>
      <c r="J24" s="354">
        <v>75</v>
      </c>
      <c r="K24" s="354">
        <v>13</v>
      </c>
      <c r="L24" s="354">
        <v>19</v>
      </c>
      <c r="M24" s="354">
        <v>3</v>
      </c>
      <c r="N24" s="354">
        <v>0</v>
      </c>
      <c r="O24" s="354">
        <v>75</v>
      </c>
      <c r="P24" s="354">
        <v>46</v>
      </c>
      <c r="Q24" s="354">
        <v>71</v>
      </c>
      <c r="R24" s="354">
        <v>51</v>
      </c>
      <c r="S24" s="354">
        <v>0</v>
      </c>
      <c r="T24" s="354">
        <v>18</v>
      </c>
      <c r="U24" s="354">
        <v>30</v>
      </c>
      <c r="V24" s="354">
        <v>2</v>
      </c>
      <c r="W24" s="354">
        <v>67</v>
      </c>
      <c r="X24" s="354">
        <v>2</v>
      </c>
      <c r="Y24" s="354">
        <v>32</v>
      </c>
      <c r="Z24" s="354">
        <v>0</v>
      </c>
      <c r="AA24" s="354">
        <v>50</v>
      </c>
      <c r="AB24" s="354">
        <v>69</v>
      </c>
      <c r="AC24" s="354">
        <v>64</v>
      </c>
      <c r="AL24" s="269"/>
      <c r="AM24" s="269"/>
      <c r="AN24" s="269"/>
      <c r="AO24" s="269"/>
      <c r="AP24" s="269"/>
      <c r="AQ24" s="269"/>
      <c r="AR24" s="269"/>
      <c r="AS24" s="269"/>
      <c r="AT24" s="269"/>
      <c r="AU24" s="269"/>
      <c r="AV24" s="269"/>
      <c r="AW24" s="269"/>
      <c r="AX24" s="269"/>
      <c r="AY24" s="269"/>
      <c r="AZ24" s="269"/>
      <c r="BA24" s="269"/>
      <c r="BB24" s="269"/>
      <c r="BC24" s="269"/>
      <c r="BD24" s="269"/>
      <c r="BE24" s="269"/>
      <c r="BF24" s="269"/>
      <c r="BG24" s="269"/>
      <c r="BH24" s="269"/>
      <c r="BI24" s="269"/>
      <c r="BJ24" s="269"/>
      <c r="BK24" s="269"/>
      <c r="BL24" s="269"/>
      <c r="BM24" s="269"/>
      <c r="BN24" s="269"/>
      <c r="BO24" s="269"/>
      <c r="BP24" s="269"/>
      <c r="BQ24" s="269"/>
      <c r="BR24" s="269"/>
      <c r="BS24" s="269"/>
      <c r="BT24" s="269"/>
      <c r="BU24" s="269"/>
      <c r="BV24" s="269"/>
      <c r="BW24" s="269"/>
      <c r="BX24" s="269"/>
      <c r="BY24" s="269"/>
      <c r="BZ24" s="358"/>
      <c r="CA24" s="358"/>
      <c r="CB24" s="354"/>
      <c r="CC24" s="354"/>
      <c r="CD24" s="354"/>
      <c r="CE24" s="354"/>
      <c r="CF24" s="354"/>
      <c r="CG24" s="354"/>
      <c r="CH24" s="354"/>
      <c r="CI24" s="354"/>
      <c r="CJ24" s="354"/>
      <c r="CK24" s="354"/>
      <c r="CL24" s="354"/>
      <c r="CM24" s="354"/>
      <c r="CN24" s="354"/>
      <c r="CO24" s="354"/>
      <c r="CP24" s="354"/>
      <c r="CQ24" s="354"/>
      <c r="CR24" s="354"/>
      <c r="CS24" s="289"/>
      <c r="CT24" s="354"/>
      <c r="CU24" s="354"/>
      <c r="CV24" s="289"/>
      <c r="CW24" s="342"/>
      <c r="CX24" s="342"/>
      <c r="CY24" s="342"/>
      <c r="CZ24" s="342"/>
      <c r="DA24" s="366"/>
      <c r="DB24" s="339"/>
      <c r="DC24" s="367"/>
      <c r="DE24" s="338"/>
      <c r="DF24" s="342"/>
      <c r="DG24" s="341"/>
      <c r="DH24" s="338"/>
      <c r="DJ24" s="17"/>
      <c r="DK24" s="17"/>
      <c r="DL24" s="17"/>
      <c r="DM24" s="17"/>
      <c r="DN24" s="17"/>
      <c r="DO24" s="17"/>
      <c r="DP24" s="17"/>
      <c r="DQ24" s="17"/>
      <c r="DR24" s="17"/>
      <c r="DS24" s="17"/>
      <c r="DT24" s="17"/>
      <c r="DU24" s="17"/>
      <c r="DV24" s="17"/>
      <c r="DW24" s="17"/>
      <c r="DX24" s="17"/>
      <c r="DY24" s="17"/>
      <c r="DZ24" s="17"/>
      <c r="EA24" s="17"/>
      <c r="EB24" s="17"/>
      <c r="EC24" s="17"/>
      <c r="ED24" s="17"/>
      <c r="EE24" s="13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37"/>
      <c r="HI24" s="104"/>
      <c r="HJ24" s="104"/>
      <c r="HK24" s="11"/>
      <c r="HL24" s="101"/>
      <c r="HM24" s="169"/>
      <c r="HN24" s="94"/>
    </row>
    <row r="25" spans="1:222" ht="15.75">
      <c r="A25" s="538" t="s">
        <v>2246</v>
      </c>
      <c r="D25" s="71">
        <f>SUM(E25:HR25)</f>
        <v>913</v>
      </c>
      <c r="E25" s="444">
        <v>19</v>
      </c>
      <c r="F25" s="444">
        <v>69</v>
      </c>
      <c r="G25" s="354">
        <v>31</v>
      </c>
      <c r="H25" s="354">
        <v>34</v>
      </c>
      <c r="I25" s="354">
        <v>75</v>
      </c>
      <c r="J25" s="354">
        <v>35</v>
      </c>
      <c r="K25" s="354">
        <v>0</v>
      </c>
      <c r="L25" s="354">
        <v>24</v>
      </c>
      <c r="M25" s="354">
        <v>24</v>
      </c>
      <c r="N25" s="354">
        <v>68</v>
      </c>
      <c r="O25" s="354">
        <v>74</v>
      </c>
      <c r="P25" s="354">
        <v>52</v>
      </c>
      <c r="Q25" s="354">
        <v>73</v>
      </c>
      <c r="R25" s="354">
        <v>24</v>
      </c>
      <c r="S25" s="354">
        <v>0</v>
      </c>
      <c r="T25" s="354">
        <v>23</v>
      </c>
      <c r="U25" s="354">
        <v>0</v>
      </c>
      <c r="V25" s="354">
        <v>33</v>
      </c>
      <c r="W25" s="354">
        <v>10</v>
      </c>
      <c r="X25" s="354">
        <v>36</v>
      </c>
      <c r="Y25" s="354">
        <v>48</v>
      </c>
      <c r="Z25" s="354">
        <v>0</v>
      </c>
      <c r="AA25" s="354">
        <v>75</v>
      </c>
      <c r="AB25" s="354">
        <v>42</v>
      </c>
      <c r="AC25" s="354">
        <v>44</v>
      </c>
      <c r="AL25" s="269"/>
      <c r="AM25" s="269"/>
      <c r="AN25" s="269"/>
      <c r="AO25" s="269"/>
      <c r="AP25" s="269"/>
      <c r="AQ25" s="269"/>
      <c r="AR25" s="269"/>
      <c r="AS25" s="269"/>
      <c r="AT25" s="269"/>
      <c r="AU25" s="269"/>
      <c r="AV25" s="269"/>
      <c r="AW25" s="269"/>
      <c r="AX25" s="269"/>
      <c r="AY25" s="269"/>
      <c r="AZ25" s="269"/>
      <c r="BA25" s="269"/>
      <c r="BB25" s="269"/>
      <c r="BC25" s="269"/>
      <c r="BD25" s="269"/>
      <c r="BE25" s="269"/>
      <c r="BF25" s="269"/>
      <c r="BG25" s="269"/>
      <c r="BH25" s="269"/>
      <c r="BI25" s="269"/>
      <c r="BJ25" s="269"/>
      <c r="BK25" s="269"/>
      <c r="BL25" s="269"/>
      <c r="BM25" s="269"/>
      <c r="BN25" s="269"/>
      <c r="BO25" s="269"/>
      <c r="BP25" s="269"/>
      <c r="BQ25" s="269"/>
      <c r="BR25" s="269"/>
      <c r="BS25" s="269"/>
      <c r="BT25" s="269"/>
      <c r="BU25" s="269"/>
      <c r="BV25" s="269"/>
      <c r="BW25" s="269"/>
      <c r="BX25" s="269"/>
      <c r="BY25" s="269"/>
      <c r="BZ25" s="358"/>
      <c r="CA25" s="358"/>
      <c r="CB25" s="354"/>
      <c r="CC25" s="354"/>
      <c r="CD25" s="354"/>
      <c r="CE25" s="354"/>
      <c r="CF25" s="354"/>
      <c r="CG25" s="354"/>
      <c r="CH25" s="354"/>
      <c r="CI25" s="354"/>
      <c r="CJ25" s="354"/>
      <c r="CK25" s="354"/>
      <c r="CL25" s="354"/>
      <c r="CM25" s="354"/>
      <c r="CN25" s="354"/>
      <c r="CO25" s="354"/>
      <c r="CP25" s="354"/>
      <c r="CQ25" s="354"/>
      <c r="CR25" s="354"/>
      <c r="CS25" s="289"/>
      <c r="CT25" s="354"/>
      <c r="CU25" s="354"/>
      <c r="CV25" s="289"/>
      <c r="CW25" s="342"/>
      <c r="CX25" s="342"/>
      <c r="CY25" s="342"/>
      <c r="CZ25" s="342"/>
      <c r="DA25" s="369"/>
      <c r="DB25" s="339"/>
      <c r="DC25" s="367"/>
      <c r="DE25" s="338"/>
      <c r="DF25" s="342"/>
      <c r="DG25" s="341"/>
      <c r="DH25" s="338"/>
      <c r="DJ25" s="17"/>
      <c r="DK25" s="17"/>
      <c r="DL25" s="17"/>
      <c r="DM25" s="17"/>
      <c r="DN25" s="17"/>
      <c r="DO25" s="17"/>
      <c r="DP25" s="17"/>
      <c r="DQ25" s="17"/>
      <c r="DR25" s="17"/>
      <c r="DS25" s="17"/>
      <c r="DT25" s="17"/>
      <c r="DU25" s="17"/>
      <c r="DV25" s="17"/>
      <c r="DW25" s="17"/>
      <c r="DX25" s="17"/>
      <c r="DY25" s="17"/>
      <c r="DZ25" s="17"/>
      <c r="EA25" s="17"/>
      <c r="EB25" s="17"/>
      <c r="EC25" s="17"/>
      <c r="ED25" s="17"/>
      <c r="EE25" s="13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37"/>
      <c r="HI25" s="104"/>
      <c r="HJ25" s="104"/>
      <c r="HK25" s="11"/>
      <c r="HL25" s="101"/>
      <c r="HM25" s="169"/>
      <c r="HN25" s="94"/>
    </row>
    <row r="26" spans="1:222" ht="15.75">
      <c r="A26" s="306" t="s">
        <v>856</v>
      </c>
      <c r="D26" s="71">
        <f>SUM(E26:HR26)</f>
        <v>1007</v>
      </c>
      <c r="E26" s="444">
        <v>17</v>
      </c>
      <c r="F26" s="444">
        <v>80</v>
      </c>
      <c r="G26" s="363">
        <v>15</v>
      </c>
      <c r="H26" s="363">
        <v>0</v>
      </c>
      <c r="I26" s="354">
        <v>55</v>
      </c>
      <c r="J26" s="354">
        <v>0</v>
      </c>
      <c r="K26" s="354">
        <v>41</v>
      </c>
      <c r="L26" s="354">
        <v>53</v>
      </c>
      <c r="M26" s="354">
        <v>17</v>
      </c>
      <c r="N26" s="354">
        <v>0</v>
      </c>
      <c r="O26" s="354">
        <v>0</v>
      </c>
      <c r="P26" s="354">
        <v>55</v>
      </c>
      <c r="Q26" s="354">
        <v>57</v>
      </c>
      <c r="R26" s="354">
        <v>45</v>
      </c>
      <c r="S26" s="354">
        <v>55</v>
      </c>
      <c r="T26" s="354">
        <v>28</v>
      </c>
      <c r="U26" s="354">
        <v>69</v>
      </c>
      <c r="V26" s="354">
        <v>60</v>
      </c>
      <c r="W26" s="354">
        <v>52</v>
      </c>
      <c r="X26" s="354">
        <v>76</v>
      </c>
      <c r="Y26" s="354">
        <v>47</v>
      </c>
      <c r="Z26" s="354">
        <v>0</v>
      </c>
      <c r="AA26" s="354">
        <v>71</v>
      </c>
      <c r="AB26" s="354">
        <v>71</v>
      </c>
      <c r="AC26" s="354">
        <v>43</v>
      </c>
      <c r="AL26" s="269"/>
      <c r="AM26" s="269"/>
      <c r="AN26" s="269"/>
      <c r="AO26" s="269"/>
      <c r="AP26" s="269"/>
      <c r="AQ26" s="269"/>
      <c r="AR26" s="269"/>
      <c r="AS26" s="269"/>
      <c r="AT26" s="269"/>
      <c r="AU26" s="269"/>
      <c r="AV26" s="269"/>
      <c r="AW26" s="269"/>
      <c r="AX26" s="269"/>
      <c r="AY26" s="269"/>
      <c r="AZ26" s="269"/>
      <c r="BA26" s="269"/>
      <c r="BB26" s="269"/>
      <c r="BC26" s="269"/>
      <c r="BD26" s="269"/>
      <c r="BE26" s="269"/>
      <c r="BF26" s="269"/>
      <c r="BG26" s="269"/>
      <c r="BH26" s="269"/>
      <c r="BI26" s="269"/>
      <c r="BJ26" s="269"/>
      <c r="BK26" s="269"/>
      <c r="BL26" s="269"/>
      <c r="BM26" s="269"/>
      <c r="BN26" s="269"/>
      <c r="BO26" s="269"/>
      <c r="BP26" s="269"/>
      <c r="BQ26" s="269"/>
      <c r="BR26" s="269"/>
      <c r="BS26" s="269"/>
      <c r="BT26" s="269"/>
      <c r="BU26" s="269"/>
      <c r="BV26" s="269"/>
      <c r="BW26" s="269"/>
      <c r="BX26" s="269"/>
      <c r="BY26" s="269"/>
      <c r="BZ26" s="358"/>
      <c r="CA26" s="358"/>
      <c r="CB26" s="354"/>
      <c r="CC26" s="354"/>
      <c r="CD26" s="354"/>
      <c r="CE26" s="354"/>
      <c r="CF26" s="354"/>
      <c r="CG26" s="354"/>
      <c r="CH26" s="354"/>
      <c r="CI26" s="354"/>
      <c r="CJ26" s="354"/>
      <c r="CK26" s="354"/>
      <c r="CL26" s="354"/>
      <c r="CM26" s="354"/>
      <c r="CN26" s="354"/>
      <c r="CO26" s="354"/>
      <c r="CP26" s="354"/>
      <c r="CQ26" s="354"/>
      <c r="CR26" s="354"/>
      <c r="CS26" s="289"/>
      <c r="CT26" s="354"/>
      <c r="CU26" s="354"/>
      <c r="CV26" s="289"/>
      <c r="CW26" s="342"/>
      <c r="CX26" s="342"/>
      <c r="CY26" s="342"/>
      <c r="CZ26" s="342"/>
      <c r="DA26" s="366"/>
      <c r="DB26" s="339"/>
      <c r="DC26" s="367"/>
      <c r="DE26" s="338"/>
      <c r="DF26" s="342"/>
      <c r="DG26" s="341"/>
      <c r="DH26" s="338"/>
      <c r="DJ26" s="17"/>
      <c r="DK26" s="17"/>
      <c r="DL26" s="17"/>
      <c r="DM26" s="17"/>
      <c r="DN26" s="17"/>
      <c r="DO26" s="17"/>
      <c r="DP26" s="17"/>
      <c r="DQ26" s="17"/>
      <c r="DR26" s="17"/>
      <c r="DS26" s="17"/>
      <c r="DT26" s="17"/>
      <c r="DU26" s="17"/>
      <c r="DV26" s="17"/>
      <c r="DW26" s="17"/>
      <c r="DX26" s="17"/>
      <c r="DY26" s="17"/>
      <c r="DZ26" s="17"/>
      <c r="EA26" s="17"/>
      <c r="EB26" s="17"/>
      <c r="EC26" s="17"/>
      <c r="ED26" s="17"/>
      <c r="EE26" s="13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37"/>
      <c r="HI26" s="104"/>
      <c r="HJ26" s="104"/>
      <c r="HK26" s="3"/>
      <c r="HL26" s="101"/>
      <c r="HM26" s="170"/>
      <c r="HN26" s="94"/>
    </row>
    <row r="27" spans="1:222" ht="15.75">
      <c r="A27" s="538" t="s">
        <v>13</v>
      </c>
      <c r="D27" s="71">
        <f>SUM(E27:HR27)</f>
        <v>803</v>
      </c>
      <c r="E27" s="444">
        <v>0</v>
      </c>
      <c r="F27" s="444">
        <v>40</v>
      </c>
      <c r="G27" s="363">
        <v>8</v>
      </c>
      <c r="H27" s="354">
        <v>32</v>
      </c>
      <c r="I27" s="354">
        <v>59</v>
      </c>
      <c r="J27" s="354">
        <v>77</v>
      </c>
      <c r="K27" s="354">
        <v>10</v>
      </c>
      <c r="L27" s="354">
        <v>19</v>
      </c>
      <c r="M27" s="354">
        <v>12</v>
      </c>
      <c r="N27" s="354">
        <v>0</v>
      </c>
      <c r="O27" s="354">
        <v>53</v>
      </c>
      <c r="P27" s="354">
        <v>61</v>
      </c>
      <c r="Q27" s="354">
        <v>68</v>
      </c>
      <c r="R27" s="354">
        <v>16</v>
      </c>
      <c r="S27" s="354">
        <v>61</v>
      </c>
      <c r="T27" s="354">
        <v>0</v>
      </c>
      <c r="U27" s="354">
        <v>68</v>
      </c>
      <c r="V27" s="354">
        <v>30</v>
      </c>
      <c r="W27" s="354">
        <v>39</v>
      </c>
      <c r="X27" s="354">
        <v>12</v>
      </c>
      <c r="Y27" s="354">
        <v>26</v>
      </c>
      <c r="Z27" s="354">
        <v>0</v>
      </c>
      <c r="AA27" s="354">
        <v>48</v>
      </c>
      <c r="AB27" s="354">
        <v>23</v>
      </c>
      <c r="AC27" s="354">
        <v>41</v>
      </c>
      <c r="AL27" s="269"/>
      <c r="AM27" s="269"/>
      <c r="AN27" s="269"/>
      <c r="AO27" s="269"/>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358"/>
      <c r="CA27" s="358"/>
      <c r="CB27" s="354"/>
      <c r="CC27" s="354"/>
      <c r="CD27" s="354"/>
      <c r="CE27" s="354"/>
      <c r="CF27" s="354"/>
      <c r="CG27" s="354"/>
      <c r="CH27" s="354"/>
      <c r="CI27" s="354"/>
      <c r="CJ27" s="354"/>
      <c r="CK27" s="354"/>
      <c r="CL27" s="354"/>
      <c r="CM27" s="354"/>
      <c r="CN27" s="354"/>
      <c r="CO27" s="354"/>
      <c r="CP27" s="354"/>
      <c r="CQ27" s="354"/>
      <c r="CR27" s="354"/>
      <c r="CS27" s="289"/>
      <c r="CT27" s="354"/>
      <c r="CU27" s="354"/>
      <c r="CV27" s="289"/>
      <c r="CW27" s="309"/>
      <c r="CX27" s="309"/>
      <c r="CY27" s="309"/>
      <c r="CZ27" s="342"/>
      <c r="DA27" s="366"/>
      <c r="DB27" s="339"/>
      <c r="DC27" s="367"/>
      <c r="DE27" s="338"/>
      <c r="DF27" s="342"/>
      <c r="DG27" s="341"/>
      <c r="DH27" s="338"/>
      <c r="DJ27" s="17"/>
      <c r="DK27" s="17"/>
      <c r="DL27" s="17"/>
      <c r="DM27" s="17"/>
      <c r="DN27" s="17"/>
      <c r="DO27" s="17"/>
      <c r="DP27" s="17"/>
      <c r="DQ27" s="17"/>
      <c r="DR27" s="17"/>
      <c r="DS27" s="17"/>
      <c r="DT27" s="17"/>
      <c r="DU27" s="17"/>
      <c r="DV27" s="17"/>
      <c r="DW27" s="17"/>
      <c r="DX27" s="17"/>
      <c r="DY27" s="17"/>
      <c r="DZ27" s="17"/>
      <c r="EA27" s="17"/>
      <c r="EB27" s="17"/>
      <c r="EC27" s="17"/>
      <c r="ED27" s="17"/>
      <c r="EE27" s="13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37"/>
      <c r="HI27" s="104"/>
      <c r="HJ27" s="104"/>
      <c r="HK27" s="11"/>
      <c r="HL27" s="101"/>
      <c r="HM27" s="169"/>
      <c r="HN27" s="94"/>
    </row>
    <row r="28" spans="1:222" ht="15.75">
      <c r="A28" s="306" t="s">
        <v>807</v>
      </c>
      <c r="D28" s="71">
        <f>SUM(E28:HR28)</f>
        <v>992</v>
      </c>
      <c r="E28" s="444">
        <v>78</v>
      </c>
      <c r="F28" s="444">
        <v>0</v>
      </c>
      <c r="G28" s="354">
        <v>79</v>
      </c>
      <c r="H28" s="354">
        <v>61</v>
      </c>
      <c r="I28" s="354">
        <v>0</v>
      </c>
      <c r="J28" s="354">
        <v>0</v>
      </c>
      <c r="K28" s="354">
        <v>20</v>
      </c>
      <c r="L28" s="354">
        <v>73</v>
      </c>
      <c r="M28" s="354">
        <v>42</v>
      </c>
      <c r="N28" s="354">
        <v>0</v>
      </c>
      <c r="O28" s="354">
        <v>58</v>
      </c>
      <c r="P28" s="354">
        <v>48</v>
      </c>
      <c r="Q28" s="354">
        <v>10</v>
      </c>
      <c r="R28" s="354">
        <v>75</v>
      </c>
      <c r="S28" s="354">
        <v>70</v>
      </c>
      <c r="T28" s="354">
        <v>55</v>
      </c>
      <c r="U28" s="354">
        <v>66</v>
      </c>
      <c r="V28" s="354">
        <v>76</v>
      </c>
      <c r="W28" s="354">
        <v>73</v>
      </c>
      <c r="X28" s="354">
        <v>30</v>
      </c>
      <c r="Y28" s="354">
        <v>0</v>
      </c>
      <c r="Z28" s="354">
        <v>0</v>
      </c>
      <c r="AA28" s="354">
        <v>11</v>
      </c>
      <c r="AB28" s="354">
        <v>14</v>
      </c>
      <c r="AC28" s="354">
        <v>53</v>
      </c>
      <c r="AL28" s="269"/>
      <c r="AM28" s="269"/>
      <c r="AN28" s="269"/>
      <c r="AO28" s="269"/>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358"/>
      <c r="CA28" s="358"/>
      <c r="CB28" s="354"/>
      <c r="CC28" s="354"/>
      <c r="CD28" s="354"/>
      <c r="CE28" s="354"/>
      <c r="CF28" s="354"/>
      <c r="CG28" s="354"/>
      <c r="CH28" s="354"/>
      <c r="CI28" s="354"/>
      <c r="CJ28" s="354"/>
      <c r="CK28" s="354"/>
      <c r="CL28" s="354"/>
      <c r="CM28" s="354"/>
      <c r="CN28" s="354"/>
      <c r="CO28" s="354"/>
      <c r="CP28" s="354"/>
      <c r="CQ28" s="354"/>
      <c r="CR28" s="354"/>
      <c r="CS28" s="289"/>
      <c r="CT28" s="354"/>
      <c r="CU28" s="354"/>
      <c r="CV28" s="289"/>
      <c r="CW28" s="346"/>
      <c r="CX28" s="346"/>
      <c r="CY28" s="346"/>
      <c r="CZ28" s="352"/>
      <c r="DA28" s="352"/>
      <c r="DB28" s="350"/>
      <c r="DC28" s="367"/>
      <c r="DE28" s="338"/>
      <c r="DF28" s="342"/>
      <c r="DG28" s="341"/>
      <c r="DH28" s="338"/>
      <c r="DJ28" s="17"/>
      <c r="DK28" s="17"/>
      <c r="DL28" s="17"/>
      <c r="DM28" s="17"/>
      <c r="DN28" s="17"/>
      <c r="DO28" s="17"/>
      <c r="DP28" s="17"/>
      <c r="DQ28" s="17"/>
      <c r="DR28" s="17"/>
      <c r="DS28" s="17"/>
      <c r="DT28" s="17"/>
      <c r="DU28" s="17"/>
      <c r="DV28" s="17"/>
      <c r="DW28" s="17"/>
      <c r="DX28" s="17"/>
      <c r="DY28" s="17"/>
      <c r="DZ28" s="17"/>
      <c r="EA28" s="17"/>
      <c r="EB28" s="17"/>
      <c r="EC28" s="17"/>
      <c r="ED28" s="17"/>
      <c r="EE28" s="13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37"/>
      <c r="HI28" s="104"/>
      <c r="HJ28" s="104"/>
      <c r="HK28" s="132"/>
      <c r="HL28" s="101"/>
      <c r="HM28" s="170"/>
      <c r="HN28" s="94"/>
    </row>
    <row r="29" spans="1:222" ht="15.75">
      <c r="A29" s="538" t="s">
        <v>15</v>
      </c>
      <c r="D29" s="71">
        <f>SUM(E29:HR29)</f>
        <v>800</v>
      </c>
      <c r="E29" s="444">
        <v>41</v>
      </c>
      <c r="F29" s="444">
        <v>46</v>
      </c>
      <c r="G29" s="354">
        <v>30</v>
      </c>
      <c r="H29" s="354">
        <v>35</v>
      </c>
      <c r="I29" s="354">
        <v>59</v>
      </c>
      <c r="J29" s="354">
        <v>0</v>
      </c>
      <c r="K29" s="354">
        <v>70</v>
      </c>
      <c r="L29" s="354">
        <v>0</v>
      </c>
      <c r="M29" s="354">
        <v>20</v>
      </c>
      <c r="N29" s="354">
        <v>0</v>
      </c>
      <c r="O29" s="354">
        <v>0</v>
      </c>
      <c r="P29" s="354">
        <v>30</v>
      </c>
      <c r="Q29" s="354">
        <v>21</v>
      </c>
      <c r="R29" s="354">
        <v>41</v>
      </c>
      <c r="S29" s="354">
        <v>42</v>
      </c>
      <c r="T29" s="354">
        <v>54</v>
      </c>
      <c r="U29" s="354">
        <v>37</v>
      </c>
      <c r="V29" s="354">
        <v>73</v>
      </c>
      <c r="W29" s="354">
        <v>29</v>
      </c>
      <c r="X29" s="354">
        <v>16</v>
      </c>
      <c r="Y29" s="354">
        <v>0</v>
      </c>
      <c r="Z29" s="354">
        <v>0</v>
      </c>
      <c r="AA29" s="354">
        <v>44</v>
      </c>
      <c r="AB29" s="354">
        <v>63</v>
      </c>
      <c r="AC29" s="354">
        <v>49</v>
      </c>
      <c r="AL29" s="269"/>
      <c r="AM29" s="269"/>
      <c r="AN29" s="269"/>
      <c r="AO29" s="269"/>
      <c r="AP29" s="269"/>
      <c r="AQ29" s="269"/>
      <c r="AR29" s="269"/>
      <c r="AS29" s="269"/>
      <c r="AT29" s="269"/>
      <c r="AU29" s="269"/>
      <c r="AV29" s="269"/>
      <c r="AW29" s="269"/>
      <c r="AX29" s="269"/>
      <c r="AY29" s="269"/>
      <c r="AZ29" s="269"/>
      <c r="BA29" s="269"/>
      <c r="BB29" s="269"/>
      <c r="BC29" s="269"/>
      <c r="BD29" s="269"/>
      <c r="BE29" s="269"/>
      <c r="BF29" s="269"/>
      <c r="BG29" s="269"/>
      <c r="BH29" s="269"/>
      <c r="BI29" s="269"/>
      <c r="BJ29" s="269"/>
      <c r="BK29" s="269"/>
      <c r="BL29" s="269"/>
      <c r="BM29" s="269"/>
      <c r="BN29" s="269"/>
      <c r="BO29" s="269"/>
      <c r="BP29" s="269"/>
      <c r="BQ29" s="269"/>
      <c r="BR29" s="269"/>
      <c r="BS29" s="269"/>
      <c r="BT29" s="269"/>
      <c r="BU29" s="269"/>
      <c r="BV29" s="269"/>
      <c r="BW29" s="269"/>
      <c r="BX29" s="269"/>
      <c r="BY29" s="269"/>
      <c r="BZ29" s="358"/>
      <c r="CA29" s="358"/>
      <c r="CB29" s="354"/>
      <c r="CC29" s="354"/>
      <c r="CD29" s="354"/>
      <c r="CE29" s="354"/>
      <c r="CF29" s="354"/>
      <c r="CG29" s="354"/>
      <c r="CH29" s="354"/>
      <c r="CI29" s="354"/>
      <c r="CJ29" s="354"/>
      <c r="CK29" s="354"/>
      <c r="CL29" s="354"/>
      <c r="CM29" s="354"/>
      <c r="CN29" s="354"/>
      <c r="CO29" s="354"/>
      <c r="CP29" s="354"/>
      <c r="CQ29" s="354"/>
      <c r="CR29" s="354"/>
      <c r="CS29" s="289"/>
      <c r="CT29" s="354"/>
      <c r="CU29" s="354"/>
      <c r="CV29" s="289"/>
      <c r="CW29" s="346"/>
      <c r="CX29" s="346"/>
      <c r="CY29" s="346"/>
      <c r="CZ29" s="352"/>
      <c r="DA29" s="352"/>
      <c r="DB29" s="350"/>
      <c r="DC29" s="367"/>
      <c r="DE29" s="338"/>
      <c r="DF29" s="342"/>
      <c r="DG29" s="341"/>
      <c r="DH29" s="338"/>
      <c r="DJ29" s="17"/>
      <c r="DK29" s="17"/>
      <c r="DL29" s="17"/>
      <c r="DM29" s="17"/>
      <c r="DN29" s="17"/>
      <c r="DO29" s="17"/>
      <c r="DP29" s="17"/>
      <c r="DQ29" s="17"/>
      <c r="DR29" s="17"/>
      <c r="DS29" s="17"/>
      <c r="DT29" s="17"/>
      <c r="DU29" s="17"/>
      <c r="DV29" s="17"/>
      <c r="DW29" s="17"/>
      <c r="DX29" s="17"/>
      <c r="DY29" s="17"/>
      <c r="DZ29" s="17"/>
      <c r="EA29" s="17"/>
      <c r="EB29" s="17"/>
      <c r="EC29" s="17"/>
      <c r="ED29" s="17"/>
      <c r="EE29" s="13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37"/>
      <c r="HI29" s="104"/>
      <c r="HJ29" s="104"/>
      <c r="HK29" s="3"/>
      <c r="HL29" s="101"/>
      <c r="HM29" s="170"/>
      <c r="HN29" s="94"/>
    </row>
    <row r="30" spans="1:222" ht="15.75">
      <c r="A30" s="538" t="s">
        <v>2242</v>
      </c>
      <c r="D30" s="71">
        <f>SUM(E30:HR30)</f>
        <v>680</v>
      </c>
      <c r="E30" s="444">
        <v>50</v>
      </c>
      <c r="F30" s="444">
        <v>0</v>
      </c>
      <c r="G30" s="354">
        <v>62</v>
      </c>
      <c r="H30" s="354">
        <v>63</v>
      </c>
      <c r="I30" s="354">
        <v>0</v>
      </c>
      <c r="J30" s="354">
        <v>42</v>
      </c>
      <c r="K30" s="354">
        <v>26</v>
      </c>
      <c r="L30" s="354">
        <v>13</v>
      </c>
      <c r="M30" s="354">
        <v>1</v>
      </c>
      <c r="N30" s="354">
        <v>0</v>
      </c>
      <c r="O30" s="354">
        <v>71</v>
      </c>
      <c r="P30" s="354">
        <v>0</v>
      </c>
      <c r="Q30" s="354">
        <v>23</v>
      </c>
      <c r="R30" s="354">
        <v>15</v>
      </c>
      <c r="S30" s="354">
        <v>21</v>
      </c>
      <c r="T30" s="354">
        <v>5</v>
      </c>
      <c r="U30" s="354">
        <v>37</v>
      </c>
      <c r="V30" s="354">
        <v>3</v>
      </c>
      <c r="W30" s="354">
        <v>41</v>
      </c>
      <c r="X30" s="354">
        <v>11</v>
      </c>
      <c r="Y30" s="354">
        <v>63</v>
      </c>
      <c r="Z30" s="354">
        <v>0</v>
      </c>
      <c r="AA30" s="354">
        <v>38</v>
      </c>
      <c r="AB30" s="354">
        <v>17</v>
      </c>
      <c r="AC30" s="354">
        <v>78</v>
      </c>
      <c r="AL30" s="269"/>
      <c r="AM30" s="269"/>
      <c r="AN30" s="269"/>
      <c r="AO30" s="269"/>
      <c r="AP30" s="269"/>
      <c r="AQ30" s="269"/>
      <c r="AR30" s="269"/>
      <c r="AS30" s="269"/>
      <c r="AT30" s="269"/>
      <c r="AU30" s="269"/>
      <c r="AV30" s="269"/>
      <c r="AW30" s="269"/>
      <c r="AX30" s="269"/>
      <c r="AY30" s="269"/>
      <c r="AZ30" s="269"/>
      <c r="BA30" s="269"/>
      <c r="BB30" s="269"/>
      <c r="BC30" s="269"/>
      <c r="BD30" s="269"/>
      <c r="BE30" s="269"/>
      <c r="BF30" s="269"/>
      <c r="BG30" s="269"/>
      <c r="BH30" s="269"/>
      <c r="BI30" s="269"/>
      <c r="BJ30" s="269"/>
      <c r="BK30" s="269"/>
      <c r="BL30" s="269"/>
      <c r="BM30" s="269"/>
      <c r="BN30" s="269"/>
      <c r="BO30" s="269"/>
      <c r="BP30" s="269"/>
      <c r="BQ30" s="269"/>
      <c r="BR30" s="269"/>
      <c r="BS30" s="269"/>
      <c r="BT30" s="269"/>
      <c r="BU30" s="269"/>
      <c r="BV30" s="269"/>
      <c r="BW30" s="269"/>
      <c r="BX30" s="269"/>
      <c r="BY30" s="269"/>
      <c r="BZ30" s="358"/>
      <c r="CA30" s="358"/>
      <c r="CB30" s="354"/>
      <c r="CC30" s="354"/>
      <c r="CD30" s="354"/>
      <c r="CE30" s="354"/>
      <c r="CF30" s="354"/>
      <c r="CG30" s="354"/>
      <c r="CH30" s="354"/>
      <c r="CI30" s="354"/>
      <c r="CJ30" s="354"/>
      <c r="CK30" s="354"/>
      <c r="CL30" s="354"/>
      <c r="CM30" s="354"/>
      <c r="CN30" s="354"/>
      <c r="CO30" s="354"/>
      <c r="CP30" s="354"/>
      <c r="CQ30" s="354"/>
      <c r="CR30" s="354"/>
      <c r="CS30" s="289"/>
      <c r="CT30" s="354"/>
      <c r="CU30" s="354"/>
      <c r="CV30" s="289"/>
      <c r="CW30" s="342"/>
      <c r="CX30" s="342"/>
      <c r="CY30" s="342"/>
      <c r="CZ30" s="342"/>
      <c r="DA30" s="366"/>
      <c r="DB30" s="339"/>
      <c r="DC30" s="367"/>
      <c r="DE30" s="338"/>
      <c r="DF30" s="342"/>
      <c r="DG30" s="341"/>
      <c r="DH30" s="338"/>
      <c r="DJ30" s="17"/>
      <c r="DK30" s="17"/>
      <c r="DL30" s="17"/>
      <c r="DM30" s="17"/>
      <c r="DN30" s="17"/>
      <c r="DO30" s="17"/>
      <c r="DP30" s="17"/>
      <c r="DQ30" s="17"/>
      <c r="DR30" s="17"/>
      <c r="DS30" s="17"/>
      <c r="DT30" s="17"/>
      <c r="DU30" s="17"/>
      <c r="DV30" s="17"/>
      <c r="DW30" s="17"/>
      <c r="DX30" s="17"/>
      <c r="DY30" s="17"/>
      <c r="DZ30" s="17"/>
      <c r="EA30" s="17"/>
      <c r="EB30" s="17"/>
      <c r="EC30" s="17"/>
      <c r="ED30" s="17"/>
      <c r="EE30" s="13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37"/>
      <c r="HI30" s="104"/>
      <c r="HJ30" s="104"/>
      <c r="HK30" s="11"/>
      <c r="HL30" s="101"/>
      <c r="HM30" s="170"/>
      <c r="HN30" s="94"/>
    </row>
    <row r="31" spans="1:222" ht="15.75">
      <c r="A31" s="538" t="s">
        <v>17</v>
      </c>
      <c r="D31" s="71">
        <f>SUM(E31:HR31)</f>
        <v>1015</v>
      </c>
      <c r="E31" s="444">
        <v>71</v>
      </c>
      <c r="F31" s="444">
        <v>40</v>
      </c>
      <c r="G31" s="354">
        <v>56</v>
      </c>
      <c r="H31" s="354">
        <v>79</v>
      </c>
      <c r="I31" s="354">
        <v>59</v>
      </c>
      <c r="J31" s="354">
        <v>39</v>
      </c>
      <c r="K31" s="354">
        <v>79</v>
      </c>
      <c r="L31" s="354">
        <v>45</v>
      </c>
      <c r="M31" s="354">
        <v>70</v>
      </c>
      <c r="N31" s="354">
        <v>0</v>
      </c>
      <c r="O31" s="354">
        <v>0</v>
      </c>
      <c r="P31" s="354">
        <v>0</v>
      </c>
      <c r="Q31" s="354">
        <v>61</v>
      </c>
      <c r="R31" s="354">
        <v>60</v>
      </c>
      <c r="S31" s="354">
        <v>39</v>
      </c>
      <c r="T31" s="354">
        <v>70</v>
      </c>
      <c r="U31" s="354">
        <v>0</v>
      </c>
      <c r="V31" s="354">
        <v>72</v>
      </c>
      <c r="W31" s="354">
        <v>78</v>
      </c>
      <c r="X31" s="354">
        <v>20</v>
      </c>
      <c r="Y31" s="354">
        <v>0</v>
      </c>
      <c r="Z31" s="354">
        <v>0</v>
      </c>
      <c r="AA31" s="354">
        <v>41</v>
      </c>
      <c r="AB31" s="354">
        <v>27</v>
      </c>
      <c r="AC31" s="354">
        <v>9</v>
      </c>
      <c r="AL31" s="269"/>
      <c r="AM31" s="269"/>
      <c r="AN31" s="269"/>
      <c r="AO31" s="269"/>
      <c r="AP31" s="269"/>
      <c r="AQ31" s="269"/>
      <c r="AR31" s="269"/>
      <c r="AS31" s="269"/>
      <c r="AT31" s="269"/>
      <c r="AU31" s="269"/>
      <c r="AV31" s="269"/>
      <c r="AW31" s="269"/>
      <c r="AX31" s="269"/>
      <c r="AY31" s="269"/>
      <c r="AZ31" s="269"/>
      <c r="BA31" s="269"/>
      <c r="BB31" s="269"/>
      <c r="BC31" s="269"/>
      <c r="BD31" s="269"/>
      <c r="BE31" s="269"/>
      <c r="BF31" s="269"/>
      <c r="BG31" s="269"/>
      <c r="BH31" s="269"/>
      <c r="BI31" s="269"/>
      <c r="BJ31" s="269"/>
      <c r="BK31" s="269"/>
      <c r="BL31" s="269"/>
      <c r="BM31" s="269"/>
      <c r="BN31" s="269"/>
      <c r="BO31" s="269"/>
      <c r="BP31" s="269"/>
      <c r="BQ31" s="269"/>
      <c r="BR31" s="269"/>
      <c r="BS31" s="269"/>
      <c r="BT31" s="269"/>
      <c r="BU31" s="269"/>
      <c r="BV31" s="269"/>
      <c r="BW31" s="269"/>
      <c r="BX31" s="269"/>
      <c r="BY31" s="269"/>
      <c r="BZ31" s="358"/>
      <c r="CA31" s="358"/>
      <c r="CB31" s="354"/>
      <c r="CC31" s="354"/>
      <c r="CD31" s="354"/>
      <c r="CE31" s="354"/>
      <c r="CF31" s="354"/>
      <c r="CG31" s="354"/>
      <c r="CH31" s="354"/>
      <c r="CI31" s="354"/>
      <c r="CJ31" s="354"/>
      <c r="CK31" s="354"/>
      <c r="CL31" s="354"/>
      <c r="CM31" s="354"/>
      <c r="CN31" s="354"/>
      <c r="CO31" s="354"/>
      <c r="CP31" s="354"/>
      <c r="CQ31" s="354"/>
      <c r="CR31" s="354"/>
      <c r="CS31" s="289"/>
      <c r="CT31" s="354"/>
      <c r="CU31" s="354"/>
      <c r="CV31" s="289"/>
      <c r="CW31" s="342"/>
      <c r="CX31" s="342"/>
      <c r="CY31" s="342"/>
      <c r="CZ31" s="342"/>
      <c r="DA31" s="366"/>
      <c r="DB31" s="339"/>
      <c r="DC31" s="367"/>
      <c r="DE31" s="338"/>
      <c r="DF31" s="342"/>
      <c r="DG31" s="341"/>
      <c r="DH31" s="338"/>
      <c r="DJ31" s="17"/>
      <c r="DK31" s="17"/>
      <c r="DL31" s="17"/>
      <c r="DM31" s="17"/>
      <c r="DN31" s="17"/>
      <c r="DO31" s="17"/>
      <c r="DP31" s="17"/>
      <c r="DQ31" s="17"/>
      <c r="DR31" s="17"/>
      <c r="DS31" s="17"/>
      <c r="DT31" s="17"/>
      <c r="DU31" s="17"/>
      <c r="DV31" s="17"/>
      <c r="DW31" s="17"/>
      <c r="DX31" s="17"/>
      <c r="DY31" s="17"/>
      <c r="DZ31" s="17"/>
      <c r="EA31" s="17"/>
      <c r="EB31" s="17"/>
      <c r="EC31" s="17"/>
      <c r="ED31" s="17"/>
      <c r="EE31" s="13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37"/>
      <c r="HI31" s="104"/>
      <c r="HJ31" s="104"/>
      <c r="HK31" s="11"/>
      <c r="HL31" s="101"/>
      <c r="HM31" s="169"/>
      <c r="HN31" s="94"/>
    </row>
    <row r="32" spans="1:222" ht="15.75">
      <c r="A32" s="306" t="s">
        <v>830</v>
      </c>
      <c r="D32" s="71">
        <f>SUM(E32:HR32)</f>
        <v>616</v>
      </c>
      <c r="E32" s="444">
        <v>0</v>
      </c>
      <c r="F32" s="444">
        <v>32</v>
      </c>
      <c r="G32" s="363">
        <v>13</v>
      </c>
      <c r="H32" s="363">
        <v>0</v>
      </c>
      <c r="I32" s="354">
        <v>0</v>
      </c>
      <c r="J32" s="354">
        <v>33</v>
      </c>
      <c r="K32" s="354">
        <v>38</v>
      </c>
      <c r="L32" s="354">
        <v>25</v>
      </c>
      <c r="M32" s="354">
        <v>16</v>
      </c>
      <c r="N32" s="354">
        <v>65</v>
      </c>
      <c r="O32" s="354">
        <v>0</v>
      </c>
      <c r="P32" s="354">
        <v>45</v>
      </c>
      <c r="Q32" s="354">
        <v>40</v>
      </c>
      <c r="R32" s="354">
        <v>23</v>
      </c>
      <c r="S32" s="354">
        <v>11</v>
      </c>
      <c r="T32" s="354">
        <v>10</v>
      </c>
      <c r="U32" s="354">
        <v>33</v>
      </c>
      <c r="V32" s="354">
        <v>7</v>
      </c>
      <c r="W32" s="354">
        <v>20</v>
      </c>
      <c r="X32" s="354">
        <v>57</v>
      </c>
      <c r="Y32" s="354">
        <v>24</v>
      </c>
      <c r="Z32" s="354">
        <v>0</v>
      </c>
      <c r="AA32" s="354">
        <v>49</v>
      </c>
      <c r="AB32" s="354">
        <v>8</v>
      </c>
      <c r="AC32" s="354">
        <v>67</v>
      </c>
      <c r="AL32" s="269"/>
      <c r="AM32" s="269"/>
      <c r="AN32" s="269"/>
      <c r="AO32" s="269"/>
      <c r="AP32" s="269"/>
      <c r="AQ32" s="269"/>
      <c r="AR32" s="269"/>
      <c r="AS32" s="269"/>
      <c r="AT32" s="269"/>
      <c r="AU32" s="269"/>
      <c r="AV32" s="269"/>
      <c r="AW32" s="269"/>
      <c r="AX32" s="269"/>
      <c r="AY32" s="269"/>
      <c r="AZ32" s="269"/>
      <c r="BA32" s="269"/>
      <c r="BB32" s="269"/>
      <c r="BC32" s="269"/>
      <c r="BD32" s="269"/>
      <c r="BE32" s="269"/>
      <c r="BF32" s="269"/>
      <c r="BG32" s="269"/>
      <c r="BH32" s="269"/>
      <c r="BI32" s="269"/>
      <c r="BJ32" s="269"/>
      <c r="BK32" s="269"/>
      <c r="BL32" s="269"/>
      <c r="BM32" s="269"/>
      <c r="BN32" s="269"/>
      <c r="BO32" s="269"/>
      <c r="BP32" s="269"/>
      <c r="BQ32" s="269"/>
      <c r="BR32" s="269"/>
      <c r="BS32" s="269"/>
      <c r="BT32" s="269"/>
      <c r="BU32" s="269"/>
      <c r="BV32" s="269"/>
      <c r="BW32" s="269"/>
      <c r="BX32" s="269"/>
      <c r="BY32" s="269"/>
      <c r="BZ32" s="358"/>
      <c r="CA32" s="358"/>
      <c r="CB32" s="354"/>
      <c r="CC32" s="354"/>
      <c r="CD32" s="354"/>
      <c r="CE32" s="354"/>
      <c r="CF32" s="354"/>
      <c r="CG32" s="354"/>
      <c r="CH32" s="354"/>
      <c r="CI32" s="354"/>
      <c r="CJ32" s="354"/>
      <c r="CK32" s="354"/>
      <c r="CL32" s="354"/>
      <c r="CM32" s="354"/>
      <c r="CN32" s="354"/>
      <c r="CO32" s="354"/>
      <c r="CP32" s="354"/>
      <c r="CQ32" s="354"/>
      <c r="CR32" s="354"/>
      <c r="CS32" s="289"/>
      <c r="CT32" s="354"/>
      <c r="CU32" s="354"/>
      <c r="CV32" s="289"/>
      <c r="CW32" s="368"/>
      <c r="CX32" s="368"/>
      <c r="CY32" s="368"/>
      <c r="CZ32" s="342"/>
      <c r="DA32" s="366"/>
      <c r="DB32" s="339"/>
      <c r="DC32" s="367"/>
      <c r="DE32" s="338"/>
      <c r="DF32" s="342"/>
      <c r="DG32" s="341"/>
      <c r="DH32" s="338"/>
      <c r="DJ32" s="17"/>
      <c r="DK32" s="17"/>
      <c r="DL32" s="17"/>
      <c r="DM32" s="17"/>
      <c r="DN32" s="17"/>
      <c r="DO32" s="17"/>
      <c r="DP32" s="17"/>
      <c r="DQ32" s="17"/>
      <c r="DR32" s="17"/>
      <c r="DS32" s="17"/>
      <c r="DT32" s="17"/>
      <c r="DU32" s="17"/>
      <c r="DV32" s="17"/>
      <c r="DW32" s="17"/>
      <c r="DX32" s="17"/>
      <c r="DY32" s="17"/>
      <c r="DZ32" s="17"/>
      <c r="EA32" s="17"/>
      <c r="EB32" s="17"/>
      <c r="EC32" s="17"/>
      <c r="ED32" s="17"/>
      <c r="EE32" s="13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37"/>
      <c r="HI32" s="104"/>
      <c r="HJ32" s="104"/>
      <c r="HK32" s="11"/>
      <c r="HL32" s="101"/>
      <c r="HM32" s="169"/>
      <c r="HN32" s="94"/>
    </row>
    <row r="33" spans="1:222" ht="15.75">
      <c r="A33" s="306" t="s">
        <v>162</v>
      </c>
      <c r="D33" s="71">
        <f>SUM(E33:HR33)</f>
        <v>1001</v>
      </c>
      <c r="E33" s="444">
        <v>69</v>
      </c>
      <c r="F33" s="444">
        <v>0</v>
      </c>
      <c r="G33" s="354">
        <v>45</v>
      </c>
      <c r="H33" s="354">
        <v>71</v>
      </c>
      <c r="I33" s="354">
        <v>77</v>
      </c>
      <c r="J33" s="354">
        <v>48</v>
      </c>
      <c r="K33" s="354">
        <v>62</v>
      </c>
      <c r="L33" s="354">
        <v>60</v>
      </c>
      <c r="M33" s="354">
        <v>65</v>
      </c>
      <c r="N33" s="354">
        <v>0</v>
      </c>
      <c r="O33" s="354">
        <v>0</v>
      </c>
      <c r="P33" s="354">
        <v>44</v>
      </c>
      <c r="Q33" s="354">
        <v>24</v>
      </c>
      <c r="R33" s="354">
        <v>38</v>
      </c>
      <c r="S33" s="354">
        <v>25</v>
      </c>
      <c r="T33" s="354">
        <v>31</v>
      </c>
      <c r="U33" s="354">
        <v>0</v>
      </c>
      <c r="V33" s="354">
        <v>78</v>
      </c>
      <c r="W33" s="354">
        <v>56</v>
      </c>
      <c r="X33" s="354">
        <v>70</v>
      </c>
      <c r="Y33" s="354">
        <v>45</v>
      </c>
      <c r="Z33" s="354">
        <v>0</v>
      </c>
      <c r="AA33" s="354">
        <v>16</v>
      </c>
      <c r="AB33" s="354">
        <v>50</v>
      </c>
      <c r="AC33" s="354">
        <v>27</v>
      </c>
      <c r="AL33" s="269"/>
      <c r="AM33" s="269"/>
      <c r="AN33" s="269"/>
      <c r="AO33" s="269"/>
      <c r="AP33" s="269"/>
      <c r="AQ33" s="269"/>
      <c r="AR33" s="269"/>
      <c r="AS33" s="269"/>
      <c r="AT33" s="269"/>
      <c r="AU33" s="269"/>
      <c r="AV33" s="269"/>
      <c r="AW33" s="269"/>
      <c r="AX33" s="269"/>
      <c r="AY33" s="269"/>
      <c r="AZ33" s="269"/>
      <c r="BA33" s="269"/>
      <c r="BB33" s="269"/>
      <c r="BC33" s="269"/>
      <c r="BD33" s="269"/>
      <c r="BE33" s="269"/>
      <c r="BF33" s="269"/>
      <c r="BG33" s="269"/>
      <c r="BH33" s="269"/>
      <c r="BI33" s="269"/>
      <c r="BJ33" s="269"/>
      <c r="BK33" s="269"/>
      <c r="BL33" s="269"/>
      <c r="BM33" s="269"/>
      <c r="BN33" s="269"/>
      <c r="BO33" s="269"/>
      <c r="BP33" s="269"/>
      <c r="BQ33" s="269"/>
      <c r="BR33" s="269"/>
      <c r="BS33" s="269"/>
      <c r="BT33" s="269"/>
      <c r="BU33" s="269"/>
      <c r="BV33" s="269"/>
      <c r="BW33" s="269"/>
      <c r="BX33" s="269"/>
      <c r="BY33" s="269"/>
      <c r="BZ33" s="358"/>
      <c r="CA33" s="358"/>
      <c r="CB33" s="354"/>
      <c r="CC33" s="354"/>
      <c r="CD33" s="354"/>
      <c r="CE33" s="354"/>
      <c r="CF33" s="354"/>
      <c r="CG33" s="354"/>
      <c r="CH33" s="354"/>
      <c r="CI33" s="354"/>
      <c r="CJ33" s="354"/>
      <c r="CK33" s="354"/>
      <c r="CL33" s="354"/>
      <c r="CM33" s="354"/>
      <c r="CN33" s="354"/>
      <c r="CO33" s="354"/>
      <c r="CP33" s="354"/>
      <c r="CQ33" s="354"/>
      <c r="CR33" s="354"/>
      <c r="CS33" s="289"/>
      <c r="CT33" s="354"/>
      <c r="CU33" s="354"/>
      <c r="CV33" s="289"/>
      <c r="CW33" s="342"/>
      <c r="CX33" s="342"/>
      <c r="CY33" s="342"/>
      <c r="CZ33" s="342"/>
      <c r="DA33" s="366"/>
      <c r="DB33" s="339"/>
      <c r="DC33" s="367"/>
      <c r="DE33" s="338"/>
      <c r="DF33" s="342"/>
      <c r="DG33" s="341"/>
      <c r="DH33" s="338"/>
      <c r="DJ33" s="17"/>
      <c r="DK33" s="17"/>
      <c r="DL33" s="17"/>
      <c r="DM33" s="17"/>
      <c r="DN33" s="17"/>
      <c r="DO33" s="17"/>
      <c r="DP33" s="17"/>
      <c r="DQ33" s="17"/>
      <c r="DR33" s="17"/>
      <c r="DS33" s="17"/>
      <c r="DT33" s="17"/>
      <c r="DU33" s="17"/>
      <c r="DV33" s="17"/>
      <c r="DW33" s="17"/>
      <c r="DX33" s="17"/>
      <c r="DY33" s="17"/>
      <c r="DZ33" s="17"/>
      <c r="EA33" s="17"/>
      <c r="EB33" s="17"/>
      <c r="EC33" s="17"/>
      <c r="ED33" s="17"/>
      <c r="EE33" s="13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37"/>
      <c r="HI33" s="104"/>
      <c r="HJ33" s="104"/>
      <c r="HK33" s="3"/>
      <c r="HL33" s="101"/>
      <c r="HM33" s="170"/>
      <c r="HN33" s="94"/>
    </row>
    <row r="34" spans="1:222" ht="15.75">
      <c r="A34" s="106" t="s">
        <v>1839</v>
      </c>
      <c r="D34" s="71">
        <f>SUM(E34:HR34)</f>
        <v>567</v>
      </c>
      <c r="E34" s="444">
        <v>0</v>
      </c>
      <c r="F34" s="444">
        <v>47</v>
      </c>
      <c r="G34" s="363">
        <v>0</v>
      </c>
      <c r="H34" s="354">
        <v>41</v>
      </c>
      <c r="I34" s="354">
        <v>0</v>
      </c>
      <c r="J34" s="354">
        <v>0</v>
      </c>
      <c r="K34" s="354">
        <v>27</v>
      </c>
      <c r="L34" s="354">
        <v>0</v>
      </c>
      <c r="M34" s="354">
        <v>57</v>
      </c>
      <c r="N34" s="354">
        <v>0</v>
      </c>
      <c r="O34" s="354">
        <v>0</v>
      </c>
      <c r="P34" s="354">
        <v>0</v>
      </c>
      <c r="Q34" s="354">
        <v>79</v>
      </c>
      <c r="R34" s="354">
        <v>0</v>
      </c>
      <c r="S34" s="354">
        <v>79</v>
      </c>
      <c r="T34" s="354">
        <v>62</v>
      </c>
      <c r="U34" s="354">
        <v>0</v>
      </c>
      <c r="V34" s="354">
        <v>5</v>
      </c>
      <c r="W34" s="354">
        <v>14</v>
      </c>
      <c r="X34" s="354">
        <v>28</v>
      </c>
      <c r="Y34" s="354">
        <v>65</v>
      </c>
      <c r="Z34" s="354">
        <v>0</v>
      </c>
      <c r="AA34" s="354">
        <v>43</v>
      </c>
      <c r="AB34" s="354">
        <v>16</v>
      </c>
      <c r="AC34" s="354">
        <v>4</v>
      </c>
      <c r="AL34" s="269"/>
      <c r="AM34" s="269"/>
      <c r="AN34" s="269"/>
      <c r="AO34" s="269"/>
      <c r="AP34" s="269"/>
      <c r="AQ34" s="269"/>
      <c r="AR34" s="269"/>
      <c r="AS34" s="269"/>
      <c r="AT34" s="269"/>
      <c r="AU34" s="269"/>
      <c r="AV34" s="269"/>
      <c r="AW34" s="269"/>
      <c r="AX34" s="269"/>
      <c r="AY34" s="269"/>
      <c r="AZ34" s="269"/>
      <c r="BA34" s="269"/>
      <c r="BB34" s="269"/>
      <c r="BC34" s="269"/>
      <c r="BD34" s="269"/>
      <c r="BE34" s="269"/>
      <c r="BF34" s="269"/>
      <c r="BG34" s="269"/>
      <c r="BH34" s="269"/>
      <c r="BI34" s="269"/>
      <c r="BJ34" s="269"/>
      <c r="BK34" s="269"/>
      <c r="BL34" s="269"/>
      <c r="BM34" s="269"/>
      <c r="BN34" s="269"/>
      <c r="BO34" s="269"/>
      <c r="BP34" s="269"/>
      <c r="BQ34" s="269"/>
      <c r="BR34" s="269"/>
      <c r="BS34" s="269"/>
      <c r="BT34" s="269"/>
      <c r="BU34" s="269"/>
      <c r="BV34" s="269"/>
      <c r="BW34" s="269"/>
      <c r="BX34" s="269"/>
      <c r="BY34" s="269"/>
      <c r="BZ34" s="358"/>
      <c r="CA34" s="358"/>
      <c r="CB34" s="354"/>
      <c r="CC34" s="354"/>
      <c r="CD34" s="354"/>
      <c r="CE34" s="354"/>
      <c r="CF34" s="354"/>
      <c r="CG34" s="354"/>
      <c r="CH34" s="354"/>
      <c r="CI34" s="354"/>
      <c r="CJ34" s="354"/>
      <c r="CK34" s="354"/>
      <c r="CL34" s="354"/>
      <c r="CM34" s="354"/>
      <c r="CN34" s="354"/>
      <c r="CO34" s="354"/>
      <c r="CP34" s="354"/>
      <c r="CQ34" s="354"/>
      <c r="CR34" s="354"/>
      <c r="CS34" s="289"/>
      <c r="CT34" s="354"/>
      <c r="CU34" s="354"/>
      <c r="CV34" s="289"/>
      <c r="CW34" s="346"/>
      <c r="CX34" s="346"/>
      <c r="CY34" s="346"/>
      <c r="CZ34" s="352"/>
      <c r="DA34" s="352"/>
      <c r="DB34" s="350"/>
      <c r="DC34" s="367"/>
      <c r="DE34" s="338"/>
      <c r="DF34" s="342"/>
      <c r="DG34" s="341"/>
      <c r="DH34" s="338"/>
      <c r="DJ34" s="17"/>
      <c r="DK34" s="17"/>
      <c r="DL34" s="17"/>
      <c r="DM34" s="17"/>
      <c r="DN34" s="17"/>
      <c r="DO34" s="17"/>
      <c r="DP34" s="17"/>
      <c r="DQ34" s="17"/>
      <c r="DR34" s="17"/>
      <c r="DS34" s="17"/>
      <c r="DT34" s="17"/>
      <c r="DU34" s="17"/>
      <c r="DV34" s="17"/>
      <c r="DW34" s="17"/>
      <c r="DX34" s="17"/>
      <c r="DY34" s="17"/>
      <c r="DZ34" s="17"/>
      <c r="EA34" s="17"/>
      <c r="EB34" s="17"/>
      <c r="EC34" s="17"/>
      <c r="ED34" s="17"/>
      <c r="EE34" s="13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37"/>
      <c r="HI34" s="104"/>
      <c r="HJ34" s="104"/>
      <c r="HK34" s="11"/>
      <c r="HL34" s="101"/>
      <c r="HM34" s="169"/>
      <c r="HN34" s="94"/>
    </row>
    <row r="35" spans="1:222" ht="15.75">
      <c r="A35" s="306" t="s">
        <v>873</v>
      </c>
      <c r="D35" s="71">
        <f>SUM(E35:HR35)</f>
        <v>986</v>
      </c>
      <c r="E35" s="444">
        <v>25</v>
      </c>
      <c r="F35" s="444">
        <v>71</v>
      </c>
      <c r="G35" s="363">
        <v>21</v>
      </c>
      <c r="H35" s="354">
        <v>44</v>
      </c>
      <c r="I35" s="354">
        <v>0</v>
      </c>
      <c r="J35" s="354">
        <v>0</v>
      </c>
      <c r="K35" s="354">
        <v>22</v>
      </c>
      <c r="L35" s="354">
        <v>10</v>
      </c>
      <c r="M35" s="354">
        <v>80</v>
      </c>
      <c r="N35" s="354">
        <v>78</v>
      </c>
      <c r="O35" s="354">
        <v>0</v>
      </c>
      <c r="P35" s="354">
        <v>0</v>
      </c>
      <c r="Q35" s="354">
        <v>70</v>
      </c>
      <c r="R35" s="354">
        <v>50</v>
      </c>
      <c r="S35" s="354">
        <v>66</v>
      </c>
      <c r="T35" s="354">
        <v>79</v>
      </c>
      <c r="U35" s="354">
        <v>51</v>
      </c>
      <c r="V35" s="354">
        <v>55</v>
      </c>
      <c r="W35" s="354">
        <v>24</v>
      </c>
      <c r="X35" s="354">
        <v>56</v>
      </c>
      <c r="Y35" s="354">
        <v>60</v>
      </c>
      <c r="Z35" s="354">
        <v>0</v>
      </c>
      <c r="AA35" s="354">
        <v>64</v>
      </c>
      <c r="AB35" s="354">
        <v>42</v>
      </c>
      <c r="AC35" s="354">
        <v>18</v>
      </c>
      <c r="AL35" s="269"/>
      <c r="AM35" s="269"/>
      <c r="AN35" s="269"/>
      <c r="AO35" s="269"/>
      <c r="AP35" s="269"/>
      <c r="AQ35" s="269"/>
      <c r="AR35" s="269"/>
      <c r="AS35" s="269"/>
      <c r="AT35" s="269"/>
      <c r="AU35" s="269"/>
      <c r="AV35" s="269"/>
      <c r="AW35" s="269"/>
      <c r="AX35" s="269"/>
      <c r="AY35" s="269"/>
      <c r="AZ35" s="269"/>
      <c r="BA35" s="269"/>
      <c r="BB35" s="269"/>
      <c r="BC35" s="269"/>
      <c r="BD35" s="269"/>
      <c r="BE35" s="269"/>
      <c r="BF35" s="269"/>
      <c r="BG35" s="269"/>
      <c r="BH35" s="269"/>
      <c r="BI35" s="269"/>
      <c r="BJ35" s="269"/>
      <c r="BK35" s="269"/>
      <c r="BL35" s="269"/>
      <c r="BM35" s="269"/>
      <c r="BN35" s="269"/>
      <c r="BO35" s="269"/>
      <c r="BP35" s="269"/>
      <c r="BQ35" s="269"/>
      <c r="BR35" s="269"/>
      <c r="BS35" s="269"/>
      <c r="BT35" s="269"/>
      <c r="BU35" s="269"/>
      <c r="BV35" s="269"/>
      <c r="BW35" s="269"/>
      <c r="BX35" s="269"/>
      <c r="BY35" s="269"/>
      <c r="BZ35" s="358"/>
      <c r="CA35" s="358"/>
      <c r="CB35" s="354"/>
      <c r="CC35" s="354"/>
      <c r="CD35" s="354"/>
      <c r="CE35" s="354"/>
      <c r="CF35" s="354"/>
      <c r="CG35" s="354"/>
      <c r="CH35" s="354"/>
      <c r="CI35" s="354"/>
      <c r="CJ35" s="354"/>
      <c r="CK35" s="354"/>
      <c r="CL35" s="354"/>
      <c r="CM35" s="354"/>
      <c r="CN35" s="354"/>
      <c r="CO35" s="354"/>
      <c r="CP35" s="354"/>
      <c r="CQ35" s="354"/>
      <c r="CR35" s="354"/>
      <c r="CS35" s="289"/>
      <c r="CT35" s="354"/>
      <c r="CU35" s="354"/>
      <c r="CV35" s="289"/>
      <c r="CW35" s="346"/>
      <c r="CX35" s="346"/>
      <c r="CY35" s="346"/>
      <c r="CZ35" s="352"/>
      <c r="DA35" s="352"/>
      <c r="DB35" s="350"/>
      <c r="DC35" s="367"/>
      <c r="DE35" s="338"/>
      <c r="DF35" s="342"/>
      <c r="DG35" s="341"/>
      <c r="DH35" s="338"/>
      <c r="DJ35" s="17"/>
      <c r="DK35" s="17"/>
      <c r="DL35" s="17"/>
      <c r="DM35" s="17"/>
      <c r="DN35" s="17"/>
      <c r="DO35" s="17"/>
      <c r="DP35" s="17"/>
      <c r="DQ35" s="17"/>
      <c r="DR35" s="17"/>
      <c r="DS35" s="17"/>
      <c r="DT35" s="17"/>
      <c r="DU35" s="17"/>
      <c r="DV35" s="17"/>
      <c r="DW35" s="17"/>
      <c r="DX35" s="17"/>
      <c r="DY35" s="17"/>
      <c r="DZ35" s="17"/>
      <c r="EA35" s="17"/>
      <c r="EB35" s="17"/>
      <c r="EC35" s="17"/>
      <c r="ED35" s="17"/>
      <c r="EE35" s="13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37"/>
      <c r="HI35" s="104"/>
      <c r="HJ35" s="104"/>
      <c r="HK35" s="11"/>
      <c r="HL35" s="101"/>
      <c r="HM35" s="169"/>
      <c r="HN35" s="94"/>
    </row>
    <row r="36" spans="1:222" ht="15.75">
      <c r="A36" s="52" t="s">
        <v>2279</v>
      </c>
      <c r="D36" s="71">
        <f>SUM(E36:HR36)</f>
        <v>860</v>
      </c>
      <c r="E36" s="444">
        <v>40</v>
      </c>
      <c r="F36" s="444">
        <v>0</v>
      </c>
      <c r="G36" s="354">
        <v>28</v>
      </c>
      <c r="H36" s="354">
        <v>50</v>
      </c>
      <c r="I36" s="354">
        <v>44</v>
      </c>
      <c r="J36" s="354">
        <v>44</v>
      </c>
      <c r="K36" s="354">
        <v>46</v>
      </c>
      <c r="L36" s="354">
        <v>29</v>
      </c>
      <c r="M36" s="354">
        <v>52</v>
      </c>
      <c r="N36" s="354">
        <v>0</v>
      </c>
      <c r="O36" s="354">
        <v>0</v>
      </c>
      <c r="P36" s="354">
        <v>0</v>
      </c>
      <c r="Q36" s="354">
        <v>62</v>
      </c>
      <c r="R36" s="354">
        <v>71</v>
      </c>
      <c r="S36" s="354">
        <v>11</v>
      </c>
      <c r="T36" s="354">
        <v>41</v>
      </c>
      <c r="U36" s="354">
        <v>0</v>
      </c>
      <c r="V36" s="354">
        <v>42</v>
      </c>
      <c r="W36" s="354">
        <v>48</v>
      </c>
      <c r="X36" s="354">
        <v>39</v>
      </c>
      <c r="Y36" s="354">
        <v>69</v>
      </c>
      <c r="Z36" s="354">
        <v>0</v>
      </c>
      <c r="AA36" s="354">
        <v>42</v>
      </c>
      <c r="AB36" s="354">
        <v>46</v>
      </c>
      <c r="AC36" s="354">
        <v>56</v>
      </c>
      <c r="AL36" s="269"/>
      <c r="AM36" s="269"/>
      <c r="AN36" s="269"/>
      <c r="AO36" s="269"/>
      <c r="AP36" s="269"/>
      <c r="AQ36" s="269"/>
      <c r="AR36" s="269"/>
      <c r="AS36" s="269"/>
      <c r="AT36" s="269"/>
      <c r="AU36" s="269"/>
      <c r="AV36" s="269"/>
      <c r="AW36" s="269"/>
      <c r="AX36" s="269"/>
      <c r="AY36" s="269"/>
      <c r="AZ36" s="269"/>
      <c r="BA36" s="269"/>
      <c r="BB36" s="269"/>
      <c r="BC36" s="269"/>
      <c r="BD36" s="269"/>
      <c r="BE36" s="269"/>
      <c r="BF36" s="269"/>
      <c r="BG36" s="269"/>
      <c r="BH36" s="269"/>
      <c r="BI36" s="269"/>
      <c r="BJ36" s="269"/>
      <c r="BK36" s="269"/>
      <c r="BL36" s="269"/>
      <c r="BM36" s="269"/>
      <c r="BN36" s="269"/>
      <c r="BO36" s="269"/>
      <c r="BP36" s="269"/>
      <c r="BQ36" s="269"/>
      <c r="BR36" s="269"/>
      <c r="BS36" s="269"/>
      <c r="BT36" s="269"/>
      <c r="BU36" s="269"/>
      <c r="BV36" s="269"/>
      <c r="BW36" s="269"/>
      <c r="BX36" s="269"/>
      <c r="BY36" s="269"/>
      <c r="BZ36" s="358"/>
      <c r="CA36" s="358"/>
      <c r="CB36" s="354"/>
      <c r="CC36" s="354"/>
      <c r="CD36" s="354"/>
      <c r="CE36" s="354"/>
      <c r="CF36" s="354"/>
      <c r="CG36" s="354"/>
      <c r="CH36" s="354"/>
      <c r="CI36" s="354"/>
      <c r="CJ36" s="354"/>
      <c r="CK36" s="354"/>
      <c r="CL36" s="354"/>
      <c r="CM36" s="354"/>
      <c r="CN36" s="354"/>
      <c r="CO36" s="354"/>
      <c r="CP36" s="354"/>
      <c r="CQ36" s="354"/>
      <c r="CR36" s="354"/>
      <c r="CS36" s="289"/>
      <c r="CT36" s="354"/>
      <c r="CU36" s="354"/>
      <c r="CV36" s="289"/>
      <c r="CW36" s="342"/>
      <c r="CX36" s="342"/>
      <c r="CY36" s="342"/>
      <c r="CZ36" s="342"/>
      <c r="DA36" s="366"/>
      <c r="DB36" s="339"/>
      <c r="DC36" s="367"/>
      <c r="DE36" s="338"/>
      <c r="DF36" s="342"/>
      <c r="DG36" s="341"/>
      <c r="DH36" s="338"/>
      <c r="DJ36" s="17"/>
      <c r="DK36" s="17"/>
      <c r="DL36" s="17"/>
      <c r="DM36" s="17"/>
      <c r="DN36" s="17"/>
      <c r="DO36" s="17"/>
      <c r="DP36" s="17"/>
      <c r="DQ36" s="17"/>
      <c r="DR36" s="17"/>
      <c r="DS36" s="17"/>
      <c r="DT36" s="17"/>
      <c r="DU36" s="17"/>
      <c r="DV36" s="17"/>
      <c r="DW36" s="17"/>
      <c r="DX36" s="17"/>
      <c r="DY36" s="17"/>
      <c r="DZ36" s="17"/>
      <c r="EA36" s="17"/>
      <c r="EB36" s="17"/>
      <c r="EC36" s="17"/>
      <c r="ED36" s="17"/>
      <c r="EE36" s="13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37"/>
      <c r="HI36" s="104"/>
      <c r="HJ36" s="104"/>
      <c r="HK36" s="3"/>
      <c r="HL36" s="101"/>
      <c r="HM36" s="170"/>
      <c r="HN36" s="94"/>
    </row>
    <row r="37" spans="1:222" ht="15.75">
      <c r="A37" s="306" t="s">
        <v>869</v>
      </c>
      <c r="D37" s="71">
        <f>SUM(E37:HR37)</f>
        <v>906</v>
      </c>
      <c r="E37" s="444">
        <v>77</v>
      </c>
      <c r="F37" s="444">
        <v>36</v>
      </c>
      <c r="G37" s="354">
        <v>72</v>
      </c>
      <c r="H37" s="354">
        <v>32</v>
      </c>
      <c r="I37" s="354">
        <v>0</v>
      </c>
      <c r="J37" s="354">
        <v>59</v>
      </c>
      <c r="K37" s="354">
        <v>23</v>
      </c>
      <c r="L37" s="354">
        <v>59</v>
      </c>
      <c r="M37" s="354">
        <v>5</v>
      </c>
      <c r="N37" s="354">
        <v>0</v>
      </c>
      <c r="O37" s="354">
        <v>66</v>
      </c>
      <c r="P37" s="354">
        <v>54</v>
      </c>
      <c r="Q37" s="354">
        <v>16</v>
      </c>
      <c r="R37" s="354">
        <v>61</v>
      </c>
      <c r="S37" s="354">
        <v>54</v>
      </c>
      <c r="T37" s="354">
        <v>43</v>
      </c>
      <c r="U37" s="354">
        <v>0</v>
      </c>
      <c r="V37" s="354">
        <v>20</v>
      </c>
      <c r="W37" s="354">
        <v>0</v>
      </c>
      <c r="X37" s="354">
        <v>19</v>
      </c>
      <c r="Y37" s="354">
        <v>56</v>
      </c>
      <c r="Z37" s="354">
        <v>0</v>
      </c>
      <c r="AA37" s="354">
        <v>0</v>
      </c>
      <c r="AB37" s="354">
        <v>77</v>
      </c>
      <c r="AC37" s="354">
        <v>77</v>
      </c>
      <c r="AL37" s="269"/>
      <c r="AM37" s="269"/>
      <c r="AN37" s="269"/>
      <c r="AO37" s="269"/>
      <c r="AP37" s="269"/>
      <c r="AQ37" s="269"/>
      <c r="AR37" s="269"/>
      <c r="AS37" s="269"/>
      <c r="AT37" s="269"/>
      <c r="AU37" s="269"/>
      <c r="AV37" s="269"/>
      <c r="AW37" s="269"/>
      <c r="AX37" s="269"/>
      <c r="AY37" s="269"/>
      <c r="AZ37" s="269"/>
      <c r="BA37" s="269"/>
      <c r="BB37" s="269"/>
      <c r="BC37" s="269"/>
      <c r="BD37" s="269"/>
      <c r="BE37" s="269"/>
      <c r="BF37" s="269"/>
      <c r="BG37" s="269"/>
      <c r="BH37" s="269"/>
      <c r="BI37" s="269"/>
      <c r="BJ37" s="269"/>
      <c r="BK37" s="269"/>
      <c r="BL37" s="269"/>
      <c r="BM37" s="269"/>
      <c r="BN37" s="269"/>
      <c r="BO37" s="269"/>
      <c r="BP37" s="269"/>
      <c r="BQ37" s="269"/>
      <c r="BR37" s="269"/>
      <c r="BS37" s="269"/>
      <c r="BT37" s="269"/>
      <c r="BU37" s="269"/>
      <c r="BV37" s="269"/>
      <c r="BW37" s="269"/>
      <c r="BX37" s="269"/>
      <c r="BY37" s="269"/>
      <c r="BZ37" s="358"/>
      <c r="CA37" s="358"/>
      <c r="CB37" s="354"/>
      <c r="CC37" s="354"/>
      <c r="CD37" s="354"/>
      <c r="CE37" s="354"/>
      <c r="CF37" s="354"/>
      <c r="CG37" s="354"/>
      <c r="CH37" s="354"/>
      <c r="CI37" s="354"/>
      <c r="CJ37" s="354"/>
      <c r="CK37" s="354"/>
      <c r="CL37" s="354"/>
      <c r="CM37" s="354"/>
      <c r="CN37" s="354"/>
      <c r="CO37" s="354"/>
      <c r="CP37" s="354"/>
      <c r="CQ37" s="354"/>
      <c r="CR37" s="354"/>
      <c r="CS37" s="289"/>
      <c r="CT37" s="354"/>
      <c r="CU37" s="354"/>
      <c r="CV37" s="289"/>
      <c r="CW37" s="342"/>
      <c r="CX37" s="342"/>
      <c r="CY37" s="342"/>
      <c r="CZ37" s="342"/>
      <c r="DA37" s="366"/>
      <c r="DB37" s="339"/>
      <c r="DC37" s="367"/>
      <c r="DE37" s="338"/>
      <c r="DF37" s="342"/>
      <c r="DG37" s="341"/>
      <c r="DH37" s="338"/>
      <c r="DJ37" s="17"/>
      <c r="DK37" s="17"/>
      <c r="DL37" s="17"/>
      <c r="DM37" s="17"/>
      <c r="DN37" s="17"/>
      <c r="DO37" s="17"/>
      <c r="DP37" s="17"/>
      <c r="DQ37" s="17"/>
      <c r="DR37" s="17"/>
      <c r="DS37" s="17"/>
      <c r="DT37" s="17"/>
      <c r="DU37" s="17"/>
      <c r="DV37" s="17"/>
      <c r="DW37" s="17"/>
      <c r="DX37" s="17"/>
      <c r="DY37" s="17"/>
      <c r="DZ37" s="17"/>
      <c r="EA37" s="17"/>
      <c r="EB37" s="17"/>
      <c r="EC37" s="17"/>
      <c r="ED37" s="17"/>
      <c r="EE37" s="13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37"/>
      <c r="HI37" s="104"/>
      <c r="HJ37" s="104"/>
      <c r="HK37" s="3"/>
      <c r="HL37" s="101"/>
      <c r="HM37" s="170"/>
      <c r="HN37" s="94"/>
    </row>
    <row r="38" spans="1:222" ht="15.75">
      <c r="A38" s="305" t="s">
        <v>21</v>
      </c>
      <c r="D38" s="71">
        <f>SUM(E38:HR38)</f>
        <v>1207</v>
      </c>
      <c r="E38" s="444">
        <v>25</v>
      </c>
      <c r="F38" s="444">
        <v>78</v>
      </c>
      <c r="G38" s="354">
        <v>21</v>
      </c>
      <c r="H38" s="354">
        <v>29</v>
      </c>
      <c r="I38" s="354">
        <v>59</v>
      </c>
      <c r="J38" s="354">
        <v>56</v>
      </c>
      <c r="K38" s="354">
        <v>41</v>
      </c>
      <c r="L38" s="354">
        <v>74</v>
      </c>
      <c r="M38" s="354">
        <v>48</v>
      </c>
      <c r="N38" s="354">
        <v>73</v>
      </c>
      <c r="O38" s="354">
        <v>77</v>
      </c>
      <c r="P38" s="354">
        <v>26</v>
      </c>
      <c r="Q38" s="354">
        <v>19</v>
      </c>
      <c r="R38" s="354">
        <v>64</v>
      </c>
      <c r="S38" s="354">
        <v>33</v>
      </c>
      <c r="T38" s="354">
        <v>78</v>
      </c>
      <c r="U38" s="354">
        <v>0</v>
      </c>
      <c r="V38" s="354">
        <v>66</v>
      </c>
      <c r="W38" s="354">
        <v>60</v>
      </c>
      <c r="X38" s="354">
        <v>69</v>
      </c>
      <c r="Y38" s="354">
        <v>52</v>
      </c>
      <c r="Z38" s="354">
        <v>0</v>
      </c>
      <c r="AA38" s="354">
        <v>74</v>
      </c>
      <c r="AB38" s="354">
        <v>59</v>
      </c>
      <c r="AC38" s="354">
        <v>26</v>
      </c>
      <c r="AL38" s="269"/>
      <c r="AM38" s="269"/>
      <c r="AN38" s="269"/>
      <c r="AO38" s="269"/>
      <c r="AP38" s="269"/>
      <c r="AQ38" s="269"/>
      <c r="AR38" s="269"/>
      <c r="AS38" s="269"/>
      <c r="AT38" s="269"/>
      <c r="AU38" s="269"/>
      <c r="AV38" s="269"/>
      <c r="AW38" s="269"/>
      <c r="AX38" s="269"/>
      <c r="AY38" s="269"/>
      <c r="AZ38" s="269"/>
      <c r="BA38" s="269"/>
      <c r="BB38" s="269"/>
      <c r="BC38" s="269"/>
      <c r="BD38" s="269"/>
      <c r="BE38" s="269"/>
      <c r="BF38" s="269"/>
      <c r="BG38" s="269"/>
      <c r="BH38" s="269"/>
      <c r="BI38" s="269"/>
      <c r="BJ38" s="269"/>
      <c r="BK38" s="269"/>
      <c r="BL38" s="269"/>
      <c r="BM38" s="269"/>
      <c r="BN38" s="269"/>
      <c r="BO38" s="269"/>
      <c r="BP38" s="269"/>
      <c r="BQ38" s="269"/>
      <c r="BR38" s="269"/>
      <c r="BS38" s="269"/>
      <c r="BT38" s="269"/>
      <c r="BU38" s="269"/>
      <c r="BV38" s="269"/>
      <c r="BW38" s="269"/>
      <c r="BX38" s="269"/>
      <c r="BY38" s="269"/>
      <c r="BZ38" s="358"/>
      <c r="CA38" s="358"/>
      <c r="CB38" s="354"/>
      <c r="CC38" s="354"/>
      <c r="CD38" s="354"/>
      <c r="CE38" s="354"/>
      <c r="CF38" s="354"/>
      <c r="CG38" s="354"/>
      <c r="CH38" s="354"/>
      <c r="CI38" s="354"/>
      <c r="CJ38" s="354"/>
      <c r="CK38" s="354"/>
      <c r="CL38" s="354"/>
      <c r="CM38" s="354"/>
      <c r="CN38" s="354"/>
      <c r="CO38" s="354"/>
      <c r="CP38" s="354"/>
      <c r="CQ38" s="354"/>
      <c r="CR38" s="354"/>
      <c r="CS38" s="289"/>
      <c r="CT38" s="354"/>
      <c r="CU38" s="354"/>
      <c r="CV38" s="289"/>
      <c r="CW38" s="309"/>
      <c r="CX38" s="309"/>
      <c r="CY38" s="309"/>
      <c r="CZ38" s="342"/>
      <c r="DA38" s="366"/>
      <c r="DB38" s="339"/>
      <c r="DC38" s="367"/>
      <c r="DE38" s="338"/>
      <c r="DF38" s="342"/>
      <c r="DG38" s="341"/>
      <c r="DH38" s="338"/>
      <c r="DJ38" s="17"/>
      <c r="DK38" s="17"/>
      <c r="DL38" s="17"/>
      <c r="DM38" s="17"/>
      <c r="DN38" s="17"/>
      <c r="DO38" s="17"/>
      <c r="DP38" s="17"/>
      <c r="DQ38" s="17"/>
      <c r="DR38" s="17"/>
      <c r="DS38" s="17"/>
      <c r="DT38" s="17"/>
      <c r="DU38" s="17"/>
      <c r="DV38" s="17"/>
      <c r="DW38" s="17"/>
      <c r="DX38" s="17"/>
      <c r="DY38" s="17"/>
      <c r="DZ38" s="17"/>
      <c r="EA38" s="17"/>
      <c r="EB38" s="17"/>
      <c r="EC38" s="17"/>
      <c r="ED38" s="17"/>
      <c r="EE38" s="13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37"/>
      <c r="HI38" s="104"/>
      <c r="HJ38" s="104"/>
      <c r="HK38" s="11"/>
      <c r="HL38" s="101"/>
      <c r="HM38" s="170"/>
      <c r="HN38" s="94"/>
    </row>
    <row r="39" spans="1:222" ht="15.75">
      <c r="A39" s="306" t="s">
        <v>141</v>
      </c>
      <c r="D39" s="71">
        <f>SUM(E39:HR39)</f>
        <v>1005</v>
      </c>
      <c r="E39" s="444">
        <v>40</v>
      </c>
      <c r="F39" s="444">
        <v>56</v>
      </c>
      <c r="G39" s="354">
        <v>28</v>
      </c>
      <c r="H39" s="363">
        <v>0</v>
      </c>
      <c r="I39" s="354">
        <v>47</v>
      </c>
      <c r="J39" s="354">
        <v>49</v>
      </c>
      <c r="K39" s="354">
        <v>73</v>
      </c>
      <c r="L39" s="354">
        <v>77</v>
      </c>
      <c r="M39" s="354">
        <v>21</v>
      </c>
      <c r="N39" s="354">
        <v>61</v>
      </c>
      <c r="O39" s="354">
        <v>0</v>
      </c>
      <c r="P39" s="354">
        <v>76</v>
      </c>
      <c r="Q39" s="354">
        <v>15</v>
      </c>
      <c r="R39" s="354">
        <v>20</v>
      </c>
      <c r="S39" s="354">
        <v>52</v>
      </c>
      <c r="T39" s="354">
        <v>35</v>
      </c>
      <c r="U39" s="354">
        <v>28</v>
      </c>
      <c r="V39" s="354">
        <v>43</v>
      </c>
      <c r="W39" s="354">
        <v>69</v>
      </c>
      <c r="X39" s="354">
        <v>33</v>
      </c>
      <c r="Y39" s="354">
        <v>29</v>
      </c>
      <c r="Z39" s="354">
        <v>0</v>
      </c>
      <c r="AA39" s="354">
        <v>67</v>
      </c>
      <c r="AB39" s="354">
        <v>72</v>
      </c>
      <c r="AC39" s="354">
        <v>14</v>
      </c>
      <c r="AL39" s="269"/>
      <c r="AM39" s="269"/>
      <c r="AN39" s="269"/>
      <c r="AO39" s="269"/>
      <c r="AP39" s="269"/>
      <c r="AQ39" s="269"/>
      <c r="AR39" s="269"/>
      <c r="AS39" s="269"/>
      <c r="AT39" s="269"/>
      <c r="AU39" s="269"/>
      <c r="AV39" s="269"/>
      <c r="AW39" s="269"/>
      <c r="AX39" s="269"/>
      <c r="AY39" s="269"/>
      <c r="AZ39" s="269"/>
      <c r="BA39" s="269"/>
      <c r="BB39" s="269"/>
      <c r="BC39" s="269"/>
      <c r="BD39" s="269"/>
      <c r="BE39" s="269"/>
      <c r="BF39" s="269"/>
      <c r="BG39" s="269"/>
      <c r="BH39" s="269"/>
      <c r="BI39" s="269"/>
      <c r="BJ39" s="269"/>
      <c r="BK39" s="269"/>
      <c r="BL39" s="269"/>
      <c r="BM39" s="269"/>
      <c r="BN39" s="269"/>
      <c r="BO39" s="269"/>
      <c r="BP39" s="269"/>
      <c r="BQ39" s="269"/>
      <c r="BR39" s="269"/>
      <c r="BS39" s="269"/>
      <c r="BT39" s="269"/>
      <c r="BU39" s="269"/>
      <c r="BV39" s="269"/>
      <c r="BW39" s="269"/>
      <c r="BX39" s="269"/>
      <c r="BY39" s="269"/>
      <c r="BZ39" s="358"/>
      <c r="CA39" s="358"/>
      <c r="CB39" s="354"/>
      <c r="CC39" s="354"/>
      <c r="CD39" s="354"/>
      <c r="CE39" s="354"/>
      <c r="CF39" s="354"/>
      <c r="CG39" s="354"/>
      <c r="CH39" s="354"/>
      <c r="CI39" s="354"/>
      <c r="CJ39" s="354"/>
      <c r="CK39" s="354"/>
      <c r="CL39" s="354"/>
      <c r="CM39" s="354"/>
      <c r="CN39" s="354"/>
      <c r="CO39" s="354"/>
      <c r="CP39" s="354"/>
      <c r="CQ39" s="354"/>
      <c r="CR39" s="354"/>
      <c r="CS39" s="289"/>
      <c r="CT39" s="354"/>
      <c r="CU39" s="354"/>
      <c r="CV39" s="289"/>
      <c r="CW39" s="309"/>
      <c r="CX39" s="309"/>
      <c r="CY39" s="309"/>
      <c r="CZ39" s="342"/>
      <c r="DA39" s="366"/>
      <c r="DB39" s="339"/>
      <c r="DC39" s="367"/>
      <c r="DE39" s="338"/>
      <c r="DF39" s="342"/>
      <c r="DG39" s="341"/>
      <c r="DH39" s="338"/>
      <c r="DJ39" s="17"/>
      <c r="DK39" s="17"/>
      <c r="DL39" s="17"/>
      <c r="DM39" s="17"/>
      <c r="DN39" s="17"/>
      <c r="DO39" s="17"/>
      <c r="DP39" s="17"/>
      <c r="DQ39" s="17"/>
      <c r="DR39" s="17"/>
      <c r="DS39" s="17"/>
      <c r="DT39" s="17"/>
      <c r="DU39" s="17"/>
      <c r="DV39" s="17"/>
      <c r="DW39" s="17"/>
      <c r="DX39" s="17"/>
      <c r="DY39" s="17"/>
      <c r="DZ39" s="17"/>
      <c r="EA39" s="17"/>
      <c r="EB39" s="17"/>
      <c r="EC39" s="17"/>
      <c r="ED39" s="17"/>
      <c r="EE39" s="13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37"/>
      <c r="HI39" s="104"/>
      <c r="HJ39" s="104"/>
      <c r="HK39" s="3"/>
      <c r="HL39" s="101"/>
      <c r="HM39" s="170"/>
      <c r="HN39" s="94"/>
    </row>
    <row r="40" spans="1:222" ht="15.75">
      <c r="A40" s="52" t="s">
        <v>2280</v>
      </c>
      <c r="D40" s="71">
        <f>SUM(E40:HR40)</f>
        <v>902</v>
      </c>
      <c r="E40" s="444">
        <v>80</v>
      </c>
      <c r="F40" s="444">
        <v>67</v>
      </c>
      <c r="G40" s="354">
        <v>80</v>
      </c>
      <c r="H40" s="354">
        <v>80</v>
      </c>
      <c r="I40" s="354">
        <v>74</v>
      </c>
      <c r="J40" s="354">
        <v>0</v>
      </c>
      <c r="K40" s="354">
        <v>0</v>
      </c>
      <c r="L40" s="354">
        <v>0</v>
      </c>
      <c r="M40" s="354">
        <v>13</v>
      </c>
      <c r="N40" s="354">
        <v>0</v>
      </c>
      <c r="O40" s="354">
        <v>0</v>
      </c>
      <c r="P40" s="354">
        <v>78</v>
      </c>
      <c r="Q40" s="354">
        <v>9</v>
      </c>
      <c r="R40" s="354">
        <v>80</v>
      </c>
      <c r="S40" s="354">
        <v>76</v>
      </c>
      <c r="T40" s="354">
        <v>21</v>
      </c>
      <c r="U40" s="354">
        <v>51</v>
      </c>
      <c r="V40" s="354">
        <v>4</v>
      </c>
      <c r="W40" s="354">
        <v>0</v>
      </c>
      <c r="X40" s="354">
        <v>45</v>
      </c>
      <c r="Y40" s="354">
        <v>66</v>
      </c>
      <c r="Z40" s="354">
        <v>0</v>
      </c>
      <c r="AA40" s="354">
        <v>0</v>
      </c>
      <c r="AB40" s="354">
        <v>6</v>
      </c>
      <c r="AC40" s="354">
        <v>72</v>
      </c>
      <c r="AL40" s="269"/>
      <c r="AM40" s="269"/>
      <c r="AN40" s="269"/>
      <c r="AO40" s="269"/>
      <c r="AP40" s="269"/>
      <c r="AQ40" s="269"/>
      <c r="AR40" s="269"/>
      <c r="AS40" s="269"/>
      <c r="AT40" s="269"/>
      <c r="AU40" s="269"/>
      <c r="AV40" s="269"/>
      <c r="AW40" s="269"/>
      <c r="AX40" s="269"/>
      <c r="AY40" s="269"/>
      <c r="AZ40" s="269"/>
      <c r="BA40" s="269"/>
      <c r="BB40" s="269"/>
      <c r="BC40" s="269"/>
      <c r="BD40" s="269"/>
      <c r="BE40" s="269"/>
      <c r="BF40" s="269"/>
      <c r="BG40" s="269"/>
      <c r="BH40" s="269"/>
      <c r="BI40" s="269"/>
      <c r="BJ40" s="269"/>
      <c r="BK40" s="269"/>
      <c r="BL40" s="269"/>
      <c r="BM40" s="269"/>
      <c r="BN40" s="269"/>
      <c r="BO40" s="269"/>
      <c r="BP40" s="269"/>
      <c r="BQ40" s="269"/>
      <c r="BR40" s="269"/>
      <c r="BS40" s="269"/>
      <c r="BT40" s="269"/>
      <c r="BU40" s="269"/>
      <c r="BV40" s="269"/>
      <c r="BW40" s="269"/>
      <c r="BX40" s="269"/>
      <c r="BY40" s="269"/>
      <c r="BZ40" s="358"/>
      <c r="CA40" s="358"/>
      <c r="CB40" s="354"/>
      <c r="CC40" s="354"/>
      <c r="CD40" s="354"/>
      <c r="CE40" s="354"/>
      <c r="CF40" s="354"/>
      <c r="CG40" s="354"/>
      <c r="CH40" s="354"/>
      <c r="CI40" s="354"/>
      <c r="CJ40" s="354"/>
      <c r="CK40" s="354"/>
      <c r="CL40" s="354"/>
      <c r="CM40" s="354"/>
      <c r="CN40" s="354"/>
      <c r="CO40" s="354"/>
      <c r="CP40" s="354"/>
      <c r="CQ40" s="354"/>
      <c r="CR40" s="354"/>
      <c r="CS40" s="289"/>
      <c r="CT40" s="354"/>
      <c r="CU40" s="354"/>
      <c r="CV40" s="289"/>
      <c r="CW40" s="346"/>
      <c r="CX40" s="346"/>
      <c r="CY40" s="346"/>
      <c r="CZ40" s="352"/>
      <c r="DA40" s="352"/>
      <c r="DB40" s="350"/>
      <c r="DC40" s="367"/>
      <c r="DE40" s="338"/>
      <c r="DF40" s="342"/>
      <c r="DG40" s="341"/>
      <c r="DH40" s="338"/>
      <c r="DJ40" s="17"/>
      <c r="DK40" s="17"/>
      <c r="DL40" s="17"/>
      <c r="DM40" s="17"/>
      <c r="DN40" s="17"/>
      <c r="DO40" s="17"/>
      <c r="DP40" s="17"/>
      <c r="DQ40" s="17"/>
      <c r="DR40" s="17"/>
      <c r="DS40" s="17"/>
      <c r="DT40" s="17"/>
      <c r="DU40" s="17"/>
      <c r="DV40" s="17"/>
      <c r="DW40" s="17"/>
      <c r="DX40" s="17"/>
      <c r="DY40" s="17"/>
      <c r="DZ40" s="17"/>
      <c r="EA40" s="17"/>
      <c r="EB40" s="17"/>
      <c r="EC40" s="17"/>
      <c r="ED40" s="17"/>
      <c r="EE40" s="13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37"/>
      <c r="HI40" s="104"/>
      <c r="HJ40" s="104"/>
      <c r="HK40" s="11"/>
      <c r="HL40" s="101"/>
      <c r="HM40" s="169"/>
      <c r="HN40" s="94"/>
    </row>
    <row r="41" spans="1:222" ht="15.75">
      <c r="A41" s="52" t="s">
        <v>2281</v>
      </c>
      <c r="D41" s="71">
        <f>SUM(E41:HR41)</f>
        <v>997</v>
      </c>
      <c r="E41" s="444">
        <v>46</v>
      </c>
      <c r="F41" s="444">
        <v>52</v>
      </c>
      <c r="G41" s="354">
        <v>49</v>
      </c>
      <c r="H41" s="354">
        <v>22</v>
      </c>
      <c r="I41" s="354">
        <v>47</v>
      </c>
      <c r="J41" s="354">
        <v>41</v>
      </c>
      <c r="K41" s="354">
        <v>16</v>
      </c>
      <c r="L41" s="354">
        <v>57</v>
      </c>
      <c r="M41" s="354">
        <v>37</v>
      </c>
      <c r="N41" s="354">
        <v>0</v>
      </c>
      <c r="O41" s="354">
        <v>78</v>
      </c>
      <c r="P41" s="354">
        <v>72</v>
      </c>
      <c r="Q41" s="354">
        <v>63</v>
      </c>
      <c r="R41" s="354">
        <v>29</v>
      </c>
      <c r="S41" s="354">
        <v>9</v>
      </c>
      <c r="T41" s="354">
        <v>17</v>
      </c>
      <c r="U41" s="354">
        <v>40</v>
      </c>
      <c r="V41" s="354">
        <v>50</v>
      </c>
      <c r="W41" s="354">
        <v>33</v>
      </c>
      <c r="X41" s="354">
        <v>46</v>
      </c>
      <c r="Y41" s="354">
        <v>53</v>
      </c>
      <c r="Z41" s="354">
        <v>0</v>
      </c>
      <c r="AA41" s="354">
        <v>34</v>
      </c>
      <c r="AB41" s="354">
        <v>61</v>
      </c>
      <c r="AC41" s="354">
        <v>45</v>
      </c>
      <c r="AL41" s="269"/>
      <c r="AM41" s="269"/>
      <c r="AN41" s="269"/>
      <c r="AO41" s="269"/>
      <c r="AP41" s="269"/>
      <c r="AQ41" s="269"/>
      <c r="AR41" s="269"/>
      <c r="AS41" s="269"/>
      <c r="AT41" s="269"/>
      <c r="AU41" s="269"/>
      <c r="AV41" s="269"/>
      <c r="AW41" s="269"/>
      <c r="AX41" s="269"/>
      <c r="AY41" s="269"/>
      <c r="AZ41" s="269"/>
      <c r="BA41" s="269"/>
      <c r="BB41" s="269"/>
      <c r="BC41" s="269"/>
      <c r="BD41" s="269"/>
      <c r="BE41" s="269"/>
      <c r="BF41" s="269"/>
      <c r="BG41" s="269"/>
      <c r="BH41" s="269"/>
      <c r="BI41" s="269"/>
      <c r="BJ41" s="269"/>
      <c r="BK41" s="269"/>
      <c r="BL41" s="269"/>
      <c r="BM41" s="269"/>
      <c r="BN41" s="269"/>
      <c r="BO41" s="269"/>
      <c r="BP41" s="269"/>
      <c r="BQ41" s="269"/>
      <c r="BR41" s="269"/>
      <c r="BS41" s="269"/>
      <c r="BT41" s="269"/>
      <c r="BU41" s="269"/>
      <c r="BV41" s="269"/>
      <c r="BW41" s="269"/>
      <c r="BX41" s="269"/>
      <c r="BY41" s="269"/>
      <c r="BZ41" s="358"/>
      <c r="CA41" s="358"/>
      <c r="CB41" s="354"/>
      <c r="CC41" s="354"/>
      <c r="CD41" s="354"/>
      <c r="CE41" s="354"/>
      <c r="CF41" s="354"/>
      <c r="CG41" s="354"/>
      <c r="CH41" s="354"/>
      <c r="CI41" s="354"/>
      <c r="CJ41" s="354"/>
      <c r="CK41" s="354"/>
      <c r="CL41" s="354"/>
      <c r="CM41" s="354"/>
      <c r="CN41" s="354"/>
      <c r="CO41" s="354"/>
      <c r="CP41" s="354"/>
      <c r="CQ41" s="354"/>
      <c r="CR41" s="354"/>
      <c r="CS41" s="289"/>
      <c r="CT41" s="354"/>
      <c r="CU41" s="354"/>
      <c r="CV41" s="289"/>
      <c r="CW41" s="346"/>
      <c r="CX41" s="346"/>
      <c r="CY41" s="346"/>
      <c r="CZ41" s="352"/>
      <c r="DA41" s="352"/>
      <c r="DB41" s="350"/>
      <c r="DC41" s="367"/>
      <c r="DE41" s="338"/>
      <c r="DF41" s="342"/>
      <c r="DG41" s="341"/>
      <c r="DH41" s="338"/>
      <c r="EJ41" s="104"/>
      <c r="EK41" s="11"/>
      <c r="EL41" s="11"/>
      <c r="EM41" s="169"/>
      <c r="EN41" s="21"/>
      <c r="EO41" s="21"/>
      <c r="HI41" s="104"/>
      <c r="HJ41" s="104"/>
      <c r="HK41" s="3"/>
      <c r="HL41" s="101"/>
      <c r="HM41" s="170"/>
      <c r="HN41" s="94"/>
    </row>
    <row r="42" spans="1:222" ht="15.75">
      <c r="A42" s="106" t="s">
        <v>1841</v>
      </c>
      <c r="D42" s="71">
        <f>SUM(E42:HR42)</f>
        <v>657</v>
      </c>
      <c r="E42" s="444">
        <v>0</v>
      </c>
      <c r="F42" s="444">
        <v>0</v>
      </c>
      <c r="G42" s="354">
        <v>22</v>
      </c>
      <c r="H42" s="354">
        <v>55</v>
      </c>
      <c r="I42" s="354">
        <v>0</v>
      </c>
      <c r="J42" s="354">
        <v>21</v>
      </c>
      <c r="K42" s="354">
        <v>7</v>
      </c>
      <c r="L42" s="354">
        <v>30</v>
      </c>
      <c r="M42" s="354">
        <v>73</v>
      </c>
      <c r="N42" s="354">
        <v>0</v>
      </c>
      <c r="O42" s="354">
        <v>0</v>
      </c>
      <c r="P42" s="354">
        <v>32</v>
      </c>
      <c r="Q42" s="354">
        <v>67</v>
      </c>
      <c r="R42" s="354">
        <v>0</v>
      </c>
      <c r="S42" s="354">
        <v>38</v>
      </c>
      <c r="T42" s="354">
        <v>19</v>
      </c>
      <c r="U42" s="354">
        <v>74</v>
      </c>
      <c r="V42" s="354">
        <v>71</v>
      </c>
      <c r="W42" s="354">
        <v>16</v>
      </c>
      <c r="X42" s="354">
        <v>58</v>
      </c>
      <c r="Y42" s="354">
        <v>0</v>
      </c>
      <c r="Z42" s="354">
        <v>0</v>
      </c>
      <c r="AA42" s="354">
        <v>60</v>
      </c>
      <c r="AB42" s="354">
        <v>12</v>
      </c>
      <c r="AC42" s="354">
        <v>2</v>
      </c>
      <c r="AL42" s="269"/>
      <c r="AM42" s="269"/>
      <c r="AN42" s="269"/>
      <c r="AO42" s="269"/>
      <c r="AP42" s="269"/>
      <c r="AQ42" s="269"/>
      <c r="AR42" s="269"/>
      <c r="AS42" s="269"/>
      <c r="AT42" s="269"/>
      <c r="AU42" s="269"/>
      <c r="AV42" s="269"/>
      <c r="AW42" s="269"/>
      <c r="AX42" s="269"/>
      <c r="AY42" s="269"/>
      <c r="AZ42" s="269"/>
      <c r="BA42" s="269"/>
      <c r="BB42" s="269"/>
      <c r="BC42" s="269"/>
      <c r="BD42" s="269"/>
      <c r="BE42" s="269"/>
      <c r="BF42" s="269"/>
      <c r="BG42" s="269"/>
      <c r="BH42" s="269"/>
      <c r="BI42" s="269"/>
      <c r="BJ42" s="269"/>
      <c r="BK42" s="269"/>
      <c r="BL42" s="269"/>
      <c r="BM42" s="269"/>
      <c r="BN42" s="269"/>
      <c r="BO42" s="269"/>
      <c r="BP42" s="269"/>
      <c r="BQ42" s="269"/>
      <c r="BR42" s="269"/>
      <c r="BS42" s="269"/>
      <c r="BT42" s="269"/>
      <c r="BU42" s="269"/>
      <c r="BV42" s="269"/>
      <c r="BW42" s="269"/>
      <c r="BX42" s="269"/>
      <c r="BY42" s="269"/>
      <c r="BZ42" s="358"/>
      <c r="CA42" s="358"/>
      <c r="CB42" s="354"/>
      <c r="CC42" s="354"/>
      <c r="CD42" s="354"/>
      <c r="CE42" s="354"/>
      <c r="CF42" s="354"/>
      <c r="CG42" s="354"/>
      <c r="CH42" s="354"/>
      <c r="CI42" s="354"/>
      <c r="CJ42" s="354"/>
      <c r="CK42" s="354"/>
      <c r="CL42" s="354"/>
      <c r="CM42" s="354"/>
      <c r="CN42" s="354"/>
      <c r="CO42" s="354"/>
      <c r="CP42" s="354"/>
      <c r="CQ42" s="354"/>
      <c r="CR42" s="354"/>
      <c r="CS42" s="289"/>
      <c r="CT42" s="354"/>
      <c r="CU42" s="354"/>
      <c r="CV42" s="289"/>
      <c r="CW42" s="346"/>
      <c r="CX42" s="346"/>
      <c r="CY42" s="346"/>
      <c r="CZ42" s="352"/>
      <c r="DA42" s="352"/>
      <c r="DB42" s="350"/>
      <c r="DC42" s="367"/>
      <c r="DE42" s="338"/>
      <c r="DF42" s="342"/>
      <c r="DG42" s="341"/>
      <c r="DH42" s="338"/>
      <c r="DJ42" s="17"/>
      <c r="DK42" s="17"/>
      <c r="DL42" s="17"/>
      <c r="DM42" s="17"/>
      <c r="DN42" s="17"/>
      <c r="DO42" s="17"/>
      <c r="DP42" s="17"/>
      <c r="DQ42" s="17"/>
      <c r="DR42" s="17"/>
      <c r="DS42" s="17"/>
      <c r="DT42" s="17"/>
      <c r="DU42" s="17"/>
      <c r="DV42" s="17"/>
      <c r="DW42" s="17"/>
      <c r="DX42" s="17"/>
      <c r="DY42" s="17"/>
      <c r="DZ42" s="17"/>
      <c r="EA42" s="17"/>
      <c r="EB42" s="17"/>
      <c r="EC42" s="17"/>
      <c r="ED42" s="17"/>
      <c r="EE42" s="13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37"/>
      <c r="HI42" s="104"/>
      <c r="HJ42" s="104"/>
      <c r="HK42" s="3"/>
      <c r="HL42" s="101"/>
      <c r="HM42" s="170"/>
      <c r="HN42" s="94"/>
    </row>
    <row r="43" spans="1:222" ht="15.75">
      <c r="A43" s="306" t="s">
        <v>835</v>
      </c>
      <c r="D43" s="71">
        <f>SUM(E43:HR43)</f>
        <v>1036</v>
      </c>
      <c r="E43" s="444">
        <v>0</v>
      </c>
      <c r="F43" s="444">
        <v>35</v>
      </c>
      <c r="G43" s="363">
        <v>11</v>
      </c>
      <c r="H43" s="363">
        <v>0</v>
      </c>
      <c r="I43" s="354">
        <v>49</v>
      </c>
      <c r="J43" s="354">
        <v>62</v>
      </c>
      <c r="K43" s="354">
        <v>71</v>
      </c>
      <c r="L43" s="354">
        <v>63</v>
      </c>
      <c r="M43" s="354">
        <v>11</v>
      </c>
      <c r="N43" s="354">
        <v>0</v>
      </c>
      <c r="O43" s="354">
        <v>66</v>
      </c>
      <c r="P43" s="354">
        <v>71</v>
      </c>
      <c r="Q43" s="354">
        <v>74</v>
      </c>
      <c r="R43" s="354">
        <v>67</v>
      </c>
      <c r="S43" s="354">
        <v>29</v>
      </c>
      <c r="T43" s="354">
        <v>60</v>
      </c>
      <c r="U43" s="354">
        <v>72</v>
      </c>
      <c r="V43" s="354">
        <v>26</v>
      </c>
      <c r="W43" s="354">
        <v>50</v>
      </c>
      <c r="X43" s="354">
        <v>26</v>
      </c>
      <c r="Y43" s="354">
        <v>36</v>
      </c>
      <c r="Z43" s="354">
        <v>0</v>
      </c>
      <c r="AA43" s="354">
        <v>63</v>
      </c>
      <c r="AB43" s="354">
        <v>29</v>
      </c>
      <c r="AC43" s="354">
        <v>65</v>
      </c>
      <c r="AL43" s="269"/>
      <c r="AM43" s="269"/>
      <c r="AN43" s="269"/>
      <c r="AO43" s="269"/>
      <c r="AP43" s="269"/>
      <c r="AQ43" s="269"/>
      <c r="AR43" s="269"/>
      <c r="AS43" s="269"/>
      <c r="AT43" s="269"/>
      <c r="AU43" s="269"/>
      <c r="AV43" s="269"/>
      <c r="AW43" s="269"/>
      <c r="AX43" s="269"/>
      <c r="AY43" s="269"/>
      <c r="AZ43" s="269"/>
      <c r="BA43" s="269"/>
      <c r="BB43" s="269"/>
      <c r="BC43" s="269"/>
      <c r="BD43" s="269"/>
      <c r="BE43" s="269"/>
      <c r="BF43" s="269"/>
      <c r="BG43" s="269"/>
      <c r="BH43" s="269"/>
      <c r="BI43" s="269"/>
      <c r="BJ43" s="269"/>
      <c r="BK43" s="269"/>
      <c r="BL43" s="269"/>
      <c r="BM43" s="269"/>
      <c r="BN43" s="269"/>
      <c r="BO43" s="269"/>
      <c r="BP43" s="269"/>
      <c r="BQ43" s="269"/>
      <c r="BR43" s="269"/>
      <c r="BS43" s="269"/>
      <c r="BT43" s="269"/>
      <c r="BU43" s="269"/>
      <c r="BV43" s="269"/>
      <c r="BW43" s="269"/>
      <c r="BX43" s="269"/>
      <c r="BY43" s="269"/>
      <c r="BZ43" s="358"/>
      <c r="CA43" s="358"/>
      <c r="CB43" s="354"/>
      <c r="CC43" s="354"/>
      <c r="CD43" s="354"/>
      <c r="CE43" s="354"/>
      <c r="CF43" s="354"/>
      <c r="CG43" s="354"/>
      <c r="CH43" s="354"/>
      <c r="CI43" s="354"/>
      <c r="CJ43" s="354"/>
      <c r="CK43" s="354"/>
      <c r="CL43" s="354"/>
      <c r="CM43" s="354"/>
      <c r="CN43" s="354"/>
      <c r="CO43" s="354"/>
      <c r="CP43" s="354"/>
      <c r="CQ43" s="354"/>
      <c r="CR43" s="354"/>
      <c r="CS43" s="289"/>
      <c r="CT43" s="354"/>
      <c r="CU43" s="354"/>
      <c r="CV43" s="289"/>
      <c r="CW43" s="346"/>
      <c r="CX43" s="346"/>
      <c r="CY43" s="346"/>
      <c r="CZ43" s="352"/>
      <c r="DA43" s="352"/>
      <c r="DB43" s="350"/>
      <c r="DC43" s="367"/>
      <c r="DE43" s="338"/>
      <c r="DF43" s="342"/>
      <c r="DG43" s="341"/>
      <c r="DH43" s="338"/>
      <c r="DJ43" s="17"/>
      <c r="DK43" s="17"/>
      <c r="DL43" s="17"/>
      <c r="DM43" s="17"/>
      <c r="DN43" s="17"/>
      <c r="DO43" s="17"/>
      <c r="DP43" s="17"/>
      <c r="DQ43" s="17"/>
      <c r="DR43" s="17"/>
      <c r="DS43" s="17"/>
      <c r="DT43" s="17"/>
      <c r="DU43" s="17"/>
      <c r="DV43" s="17"/>
      <c r="DW43" s="17"/>
      <c r="DX43" s="17"/>
      <c r="DY43" s="17"/>
      <c r="DZ43" s="17"/>
      <c r="EA43" s="17"/>
      <c r="EB43" s="17"/>
      <c r="EC43" s="17"/>
      <c r="ED43" s="17"/>
      <c r="EE43" s="13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37"/>
      <c r="HI43" s="104"/>
      <c r="HJ43" s="104"/>
      <c r="HK43" s="3"/>
      <c r="HL43" s="101"/>
      <c r="HM43" s="170"/>
      <c r="HN43" s="94"/>
    </row>
    <row r="44" spans="1:222" ht="15.75">
      <c r="A44" s="306" t="s">
        <v>836</v>
      </c>
      <c r="D44" s="71">
        <f>SUM(E44:HR44)</f>
        <v>1024</v>
      </c>
      <c r="E44" s="444">
        <v>66</v>
      </c>
      <c r="F44" s="444">
        <v>66</v>
      </c>
      <c r="G44" s="354">
        <v>42</v>
      </c>
      <c r="H44" s="354">
        <v>68</v>
      </c>
      <c r="I44" s="354">
        <v>0</v>
      </c>
      <c r="J44" s="354">
        <v>59</v>
      </c>
      <c r="K44" s="354">
        <v>20</v>
      </c>
      <c r="L44" s="354">
        <v>43</v>
      </c>
      <c r="M44" s="354">
        <v>50</v>
      </c>
      <c r="N44" s="354">
        <v>69</v>
      </c>
      <c r="O44" s="354">
        <v>0</v>
      </c>
      <c r="P44" s="354">
        <v>56</v>
      </c>
      <c r="Q44" s="354">
        <v>69</v>
      </c>
      <c r="R44" s="354">
        <v>53</v>
      </c>
      <c r="S44" s="354">
        <v>22</v>
      </c>
      <c r="T44" s="354">
        <v>8</v>
      </c>
      <c r="U44" s="354">
        <v>33</v>
      </c>
      <c r="V44" s="354">
        <v>68</v>
      </c>
      <c r="W44" s="354">
        <v>45</v>
      </c>
      <c r="X44" s="354">
        <v>51</v>
      </c>
      <c r="Y44" s="354">
        <v>70</v>
      </c>
      <c r="Z44" s="354">
        <v>0</v>
      </c>
      <c r="AA44" s="354">
        <v>6</v>
      </c>
      <c r="AB44" s="354">
        <v>13</v>
      </c>
      <c r="AC44" s="354">
        <v>47</v>
      </c>
      <c r="AL44" s="269"/>
      <c r="AM44" s="269"/>
      <c r="AN44" s="269"/>
      <c r="AO44" s="269"/>
      <c r="AP44" s="269"/>
      <c r="AQ44" s="269"/>
      <c r="AR44" s="269"/>
      <c r="AS44" s="269"/>
      <c r="AT44" s="269"/>
      <c r="AU44" s="269"/>
      <c r="AV44" s="269"/>
      <c r="AW44" s="269"/>
      <c r="AX44" s="269"/>
      <c r="AY44" s="269"/>
      <c r="AZ44" s="269"/>
      <c r="BA44" s="269"/>
      <c r="BB44" s="269"/>
      <c r="BC44" s="269"/>
      <c r="BD44" s="269"/>
      <c r="BE44" s="269"/>
      <c r="BF44" s="269"/>
      <c r="BG44" s="269"/>
      <c r="BH44" s="269"/>
      <c r="BI44" s="269"/>
      <c r="BJ44" s="269"/>
      <c r="BK44" s="269"/>
      <c r="BL44" s="269"/>
      <c r="BM44" s="269"/>
      <c r="BN44" s="269"/>
      <c r="BO44" s="269"/>
      <c r="BP44" s="269"/>
      <c r="BQ44" s="269"/>
      <c r="BR44" s="269"/>
      <c r="BS44" s="269"/>
      <c r="BT44" s="269"/>
      <c r="BU44" s="269"/>
      <c r="BV44" s="269"/>
      <c r="BW44" s="269"/>
      <c r="BX44" s="269"/>
      <c r="BY44" s="269"/>
      <c r="BZ44" s="358"/>
      <c r="CA44" s="358"/>
      <c r="CB44" s="354"/>
      <c r="CC44" s="354"/>
      <c r="CD44" s="354"/>
      <c r="CE44" s="354"/>
      <c r="CF44" s="354"/>
      <c r="CG44" s="354"/>
      <c r="CH44" s="354"/>
      <c r="CI44" s="354"/>
      <c r="CJ44" s="354"/>
      <c r="CK44" s="354"/>
      <c r="CL44" s="354"/>
      <c r="CM44" s="354"/>
      <c r="CN44" s="354"/>
      <c r="CO44" s="354"/>
      <c r="CP44" s="354"/>
      <c r="CQ44" s="354"/>
      <c r="CR44" s="354"/>
      <c r="CS44" s="289"/>
      <c r="CT44" s="354"/>
      <c r="CU44" s="354"/>
      <c r="CV44" s="289"/>
      <c r="CW44" s="346"/>
      <c r="CX44" s="346"/>
      <c r="CY44" s="346"/>
      <c r="CZ44" s="352"/>
      <c r="DA44" s="352"/>
      <c r="DB44" s="350"/>
      <c r="DC44" s="367"/>
      <c r="DE44" s="338"/>
      <c r="DF44" s="342"/>
      <c r="DG44" s="341"/>
      <c r="DH44" s="338"/>
      <c r="DJ44" s="17"/>
      <c r="DK44" s="17"/>
      <c r="DL44" s="17"/>
      <c r="DM44" s="17"/>
      <c r="DN44" s="17"/>
      <c r="DO44" s="17"/>
      <c r="DP44" s="17"/>
      <c r="DQ44" s="17"/>
      <c r="DR44" s="17"/>
      <c r="DS44" s="17"/>
      <c r="DT44" s="17"/>
      <c r="DU44" s="17"/>
      <c r="DV44" s="17"/>
      <c r="DW44" s="17"/>
      <c r="DX44" s="17"/>
      <c r="DY44" s="17"/>
      <c r="DZ44" s="17"/>
      <c r="EA44" s="17"/>
      <c r="EB44" s="17"/>
      <c r="EC44" s="17"/>
      <c r="ED44" s="17"/>
      <c r="EE44" s="13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37"/>
      <c r="HI44" s="104"/>
      <c r="HJ44" s="104"/>
      <c r="HK44" s="3"/>
      <c r="HL44" s="101"/>
      <c r="HM44" s="170"/>
      <c r="HN44" s="94"/>
    </row>
    <row r="45" spans="1:222" ht="15.75">
      <c r="A45" s="538" t="s">
        <v>23</v>
      </c>
      <c r="D45" s="71">
        <f>SUM(E45:HR45)</f>
        <v>1097</v>
      </c>
      <c r="E45" s="444">
        <v>40</v>
      </c>
      <c r="F45" s="444">
        <v>59</v>
      </c>
      <c r="G45" s="354">
        <v>48</v>
      </c>
      <c r="H45" s="363">
        <v>0</v>
      </c>
      <c r="I45" s="354">
        <v>65</v>
      </c>
      <c r="J45" s="354">
        <v>0</v>
      </c>
      <c r="K45" s="354">
        <v>65</v>
      </c>
      <c r="L45" s="354">
        <v>55</v>
      </c>
      <c r="M45" s="354">
        <v>56</v>
      </c>
      <c r="N45" s="354">
        <v>0</v>
      </c>
      <c r="O45" s="354">
        <v>70</v>
      </c>
      <c r="P45" s="354">
        <v>52</v>
      </c>
      <c r="Q45" s="354">
        <v>59</v>
      </c>
      <c r="R45" s="354">
        <v>17</v>
      </c>
      <c r="S45" s="354">
        <v>67</v>
      </c>
      <c r="T45" s="354">
        <v>49</v>
      </c>
      <c r="U45" s="354">
        <v>75</v>
      </c>
      <c r="V45" s="354">
        <v>13</v>
      </c>
      <c r="W45" s="354">
        <v>51</v>
      </c>
      <c r="X45" s="354">
        <v>13</v>
      </c>
      <c r="Y45" s="354">
        <v>26</v>
      </c>
      <c r="Z45" s="354">
        <v>0</v>
      </c>
      <c r="AA45" s="354">
        <v>65</v>
      </c>
      <c r="AB45" s="354">
        <v>78</v>
      </c>
      <c r="AC45" s="354">
        <v>74</v>
      </c>
      <c r="AL45" s="269"/>
      <c r="AM45" s="269"/>
      <c r="AN45" s="269"/>
      <c r="AO45" s="269"/>
      <c r="AP45" s="269"/>
      <c r="AQ45" s="269"/>
      <c r="AR45" s="269"/>
      <c r="AS45" s="269"/>
      <c r="AT45" s="269"/>
      <c r="AU45" s="269"/>
      <c r="AV45" s="269"/>
      <c r="AW45" s="269"/>
      <c r="AX45" s="269"/>
      <c r="AY45" s="269"/>
      <c r="AZ45" s="269"/>
      <c r="BA45" s="269"/>
      <c r="BB45" s="269"/>
      <c r="BC45" s="269"/>
      <c r="BD45" s="269"/>
      <c r="BE45" s="269"/>
      <c r="BF45" s="269"/>
      <c r="BG45" s="269"/>
      <c r="BH45" s="269"/>
      <c r="BI45" s="269"/>
      <c r="BJ45" s="269"/>
      <c r="BK45" s="269"/>
      <c r="BL45" s="269"/>
      <c r="BM45" s="269"/>
      <c r="BN45" s="269"/>
      <c r="BO45" s="269"/>
      <c r="BP45" s="269"/>
      <c r="BQ45" s="269"/>
      <c r="BR45" s="269"/>
      <c r="BS45" s="269"/>
      <c r="BT45" s="269"/>
      <c r="BU45" s="269"/>
      <c r="BV45" s="269"/>
      <c r="BW45" s="269"/>
      <c r="BX45" s="269"/>
      <c r="BY45" s="269"/>
      <c r="BZ45" s="358"/>
      <c r="CA45" s="358"/>
      <c r="CB45" s="354"/>
      <c r="CC45" s="354"/>
      <c r="CD45" s="354"/>
      <c r="CE45" s="354"/>
      <c r="CF45" s="354"/>
      <c r="CG45" s="354"/>
      <c r="CH45" s="354"/>
      <c r="CI45" s="354"/>
      <c r="CJ45" s="354"/>
      <c r="CK45" s="354"/>
      <c r="CL45" s="354"/>
      <c r="CM45" s="354"/>
      <c r="CN45" s="354"/>
      <c r="CO45" s="354"/>
      <c r="CP45" s="354"/>
      <c r="CQ45" s="354"/>
      <c r="CR45" s="354"/>
      <c r="CS45" s="289"/>
      <c r="CT45" s="354"/>
      <c r="CU45" s="354"/>
      <c r="CV45" s="289"/>
      <c r="CW45" s="342"/>
      <c r="CX45" s="342"/>
      <c r="CY45" s="342"/>
      <c r="CZ45" s="342"/>
      <c r="DA45" s="366"/>
      <c r="DB45" s="339"/>
      <c r="DC45" s="367"/>
      <c r="DE45" s="338"/>
      <c r="DF45" s="342"/>
      <c r="DG45" s="341"/>
      <c r="DH45" s="338"/>
      <c r="DJ45" s="17"/>
      <c r="DK45" s="17"/>
      <c r="DL45" s="17"/>
      <c r="DM45" s="17"/>
      <c r="DN45" s="17"/>
      <c r="DO45" s="17"/>
      <c r="DP45" s="17"/>
      <c r="DQ45" s="17"/>
      <c r="DR45" s="17"/>
      <c r="DS45" s="17"/>
      <c r="DT45" s="17"/>
      <c r="DU45" s="17"/>
      <c r="DV45" s="17"/>
      <c r="DW45" s="17"/>
      <c r="DX45" s="17"/>
      <c r="DY45" s="17"/>
      <c r="DZ45" s="17"/>
      <c r="EA45" s="17"/>
      <c r="EB45" s="17"/>
      <c r="EC45" s="17"/>
      <c r="ED45" s="17"/>
      <c r="EE45" s="13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37"/>
      <c r="HI45" s="104"/>
      <c r="HJ45" s="104"/>
      <c r="HK45" s="3"/>
      <c r="HL45" s="101"/>
      <c r="HM45" s="170"/>
      <c r="HN45" s="94"/>
    </row>
    <row r="46" spans="1:222" ht="15.75">
      <c r="A46" s="538" t="s">
        <v>25</v>
      </c>
      <c r="D46" s="71">
        <f>SUM(E46:HR46)</f>
        <v>926</v>
      </c>
      <c r="E46" s="444">
        <v>0</v>
      </c>
      <c r="F46" s="444">
        <v>75</v>
      </c>
      <c r="G46" s="363">
        <v>0</v>
      </c>
      <c r="H46" s="363">
        <v>0</v>
      </c>
      <c r="I46" s="354">
        <v>0</v>
      </c>
      <c r="J46" s="354">
        <v>55</v>
      </c>
      <c r="K46" s="354">
        <v>65</v>
      </c>
      <c r="L46" s="354">
        <v>70</v>
      </c>
      <c r="M46" s="354">
        <v>34</v>
      </c>
      <c r="N46" s="354">
        <v>0</v>
      </c>
      <c r="O46" s="354">
        <v>0</v>
      </c>
      <c r="P46" s="354">
        <v>36</v>
      </c>
      <c r="Q46" s="354">
        <v>78</v>
      </c>
      <c r="R46" s="354">
        <v>38</v>
      </c>
      <c r="S46" s="354">
        <v>35</v>
      </c>
      <c r="T46" s="354">
        <v>21</v>
      </c>
      <c r="U46" s="354">
        <v>72</v>
      </c>
      <c r="V46" s="354">
        <v>34</v>
      </c>
      <c r="W46" s="354">
        <v>66</v>
      </c>
      <c r="X46" s="354">
        <v>67</v>
      </c>
      <c r="Y46" s="354">
        <v>29</v>
      </c>
      <c r="Z46" s="354">
        <v>0</v>
      </c>
      <c r="AA46" s="354">
        <v>66</v>
      </c>
      <c r="AB46" s="354">
        <v>56</v>
      </c>
      <c r="AC46" s="354">
        <v>29</v>
      </c>
      <c r="AL46" s="269"/>
      <c r="AM46" s="269"/>
      <c r="AN46" s="269"/>
      <c r="AO46" s="269"/>
      <c r="AP46" s="269"/>
      <c r="AQ46" s="269"/>
      <c r="AR46" s="269"/>
      <c r="AS46" s="269"/>
      <c r="AT46" s="269"/>
      <c r="AU46" s="269"/>
      <c r="AV46" s="269"/>
      <c r="AW46" s="269"/>
      <c r="AX46" s="269"/>
      <c r="AY46" s="269"/>
      <c r="AZ46" s="269"/>
      <c r="BA46" s="269"/>
      <c r="BB46" s="269"/>
      <c r="BC46" s="269"/>
      <c r="BD46" s="269"/>
      <c r="BE46" s="269"/>
      <c r="BF46" s="269"/>
      <c r="BG46" s="269"/>
      <c r="BH46" s="269"/>
      <c r="BI46" s="269"/>
      <c r="BJ46" s="269"/>
      <c r="BK46" s="269"/>
      <c r="BL46" s="269"/>
      <c r="BM46" s="269"/>
      <c r="BN46" s="269"/>
      <c r="BO46" s="269"/>
      <c r="BP46" s="269"/>
      <c r="BQ46" s="269"/>
      <c r="BR46" s="269"/>
      <c r="BS46" s="269"/>
      <c r="BT46" s="269"/>
      <c r="BU46" s="269"/>
      <c r="BV46" s="269"/>
      <c r="BW46" s="269"/>
      <c r="BX46" s="269"/>
      <c r="BY46" s="269"/>
      <c r="BZ46" s="358"/>
      <c r="CA46" s="358"/>
      <c r="CB46" s="354"/>
      <c r="CC46" s="354"/>
      <c r="CD46" s="354"/>
      <c r="CE46" s="354"/>
      <c r="CF46" s="354"/>
      <c r="CG46" s="354"/>
      <c r="CH46" s="354"/>
      <c r="CI46" s="354"/>
      <c r="CJ46" s="354"/>
      <c r="CK46" s="354"/>
      <c r="CL46" s="354"/>
      <c r="CM46" s="354"/>
      <c r="CN46" s="354"/>
      <c r="CO46" s="354"/>
      <c r="CP46" s="354"/>
      <c r="CQ46" s="354"/>
      <c r="CR46" s="354"/>
      <c r="CS46" s="289"/>
      <c r="CT46" s="354"/>
      <c r="CU46" s="354"/>
      <c r="CV46" s="289"/>
      <c r="CW46" s="309"/>
      <c r="CX46" s="309"/>
      <c r="CY46" s="309"/>
      <c r="CZ46" s="342"/>
      <c r="DA46" s="366"/>
      <c r="DB46" s="339"/>
      <c r="DC46" s="367"/>
      <c r="DE46" s="338"/>
      <c r="DF46" s="342"/>
      <c r="DG46" s="341"/>
      <c r="DH46" s="338"/>
      <c r="DJ46" s="17"/>
      <c r="DK46" s="17"/>
      <c r="DL46" s="17"/>
      <c r="DM46" s="17"/>
      <c r="DN46" s="17"/>
      <c r="DO46" s="17"/>
      <c r="DP46" s="17"/>
      <c r="DQ46" s="17"/>
      <c r="DR46" s="17"/>
      <c r="DS46" s="17"/>
      <c r="DT46" s="17"/>
      <c r="DU46" s="17"/>
      <c r="DV46" s="17"/>
      <c r="DW46" s="17"/>
      <c r="DX46" s="17"/>
      <c r="DY46" s="17"/>
      <c r="DZ46" s="17"/>
      <c r="EA46" s="17"/>
      <c r="EB46" s="17"/>
      <c r="EC46" s="17"/>
      <c r="ED46" s="17"/>
      <c r="EE46" s="13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37"/>
      <c r="HI46" s="104"/>
      <c r="HJ46" s="104"/>
      <c r="HK46" s="11"/>
      <c r="HL46" s="101"/>
      <c r="HM46" s="170"/>
      <c r="HN46" s="94"/>
    </row>
    <row r="47" spans="1:222" ht="15.75">
      <c r="A47" s="106" t="s">
        <v>1851</v>
      </c>
      <c r="D47" s="71">
        <f>SUM(E47:HR47)</f>
        <v>808</v>
      </c>
      <c r="E47" s="444">
        <v>40</v>
      </c>
      <c r="F47" s="444">
        <v>0</v>
      </c>
      <c r="G47" s="354">
        <v>37</v>
      </c>
      <c r="H47" s="363">
        <v>0</v>
      </c>
      <c r="I47" s="354">
        <v>0</v>
      </c>
      <c r="J47" s="354">
        <v>47</v>
      </c>
      <c r="K47" s="354">
        <v>31</v>
      </c>
      <c r="L47" s="354">
        <v>64</v>
      </c>
      <c r="M47" s="354">
        <v>30</v>
      </c>
      <c r="N47" s="354">
        <v>71</v>
      </c>
      <c r="O47" s="354">
        <v>0</v>
      </c>
      <c r="P47" s="354">
        <v>0</v>
      </c>
      <c r="Q47" s="354">
        <v>7</v>
      </c>
      <c r="R47" s="354">
        <v>68</v>
      </c>
      <c r="S47" s="354">
        <v>27</v>
      </c>
      <c r="T47" s="354">
        <v>41</v>
      </c>
      <c r="U47" s="354">
        <v>44</v>
      </c>
      <c r="V47" s="354">
        <v>49</v>
      </c>
      <c r="W47" s="354">
        <v>20</v>
      </c>
      <c r="X47" s="354">
        <v>23</v>
      </c>
      <c r="Y47" s="354">
        <v>0</v>
      </c>
      <c r="Z47" s="354">
        <v>76</v>
      </c>
      <c r="AA47" s="354">
        <v>19</v>
      </c>
      <c r="AB47" s="354">
        <v>38</v>
      </c>
      <c r="AC47" s="354">
        <v>76</v>
      </c>
      <c r="AL47" s="269"/>
      <c r="AM47" s="269"/>
      <c r="AN47" s="269"/>
      <c r="AO47" s="269"/>
      <c r="AP47" s="269"/>
      <c r="AQ47" s="269"/>
      <c r="AR47" s="269"/>
      <c r="AS47" s="269"/>
      <c r="AT47" s="269"/>
      <c r="AU47" s="269"/>
      <c r="AV47" s="269"/>
      <c r="AW47" s="269"/>
      <c r="AX47" s="269"/>
      <c r="AY47" s="269"/>
      <c r="AZ47" s="269"/>
      <c r="BA47" s="269"/>
      <c r="BB47" s="269"/>
      <c r="BC47" s="269"/>
      <c r="BD47" s="269"/>
      <c r="BE47" s="269"/>
      <c r="BF47" s="269"/>
      <c r="BG47" s="269"/>
      <c r="BH47" s="269"/>
      <c r="BI47" s="269"/>
      <c r="BJ47" s="269"/>
      <c r="BK47" s="269"/>
      <c r="BL47" s="269"/>
      <c r="BM47" s="269"/>
      <c r="BN47" s="269"/>
      <c r="BO47" s="269"/>
      <c r="BP47" s="269"/>
      <c r="BQ47" s="269"/>
      <c r="BR47" s="269"/>
      <c r="BS47" s="269"/>
      <c r="BT47" s="269"/>
      <c r="BU47" s="269"/>
      <c r="BV47" s="269"/>
      <c r="BW47" s="269"/>
      <c r="BX47" s="269"/>
      <c r="BY47" s="269"/>
      <c r="BZ47" s="358"/>
      <c r="CA47" s="358"/>
      <c r="CB47" s="354"/>
      <c r="CC47" s="354"/>
      <c r="CD47" s="354"/>
      <c r="CE47" s="354"/>
      <c r="CF47" s="354"/>
      <c r="CG47" s="354"/>
      <c r="CH47" s="354"/>
      <c r="CI47" s="354"/>
      <c r="CJ47" s="354"/>
      <c r="CK47" s="354"/>
      <c r="CL47" s="354"/>
      <c r="CM47" s="354"/>
      <c r="CN47" s="354"/>
      <c r="CO47" s="354"/>
      <c r="CP47" s="354"/>
      <c r="CQ47" s="354"/>
      <c r="CR47" s="354"/>
      <c r="CS47" s="289"/>
      <c r="CT47" s="354"/>
      <c r="CU47" s="354"/>
      <c r="CV47" s="289"/>
      <c r="CW47" s="342"/>
      <c r="CX47" s="342"/>
      <c r="CY47" s="342"/>
      <c r="CZ47" s="342"/>
      <c r="DA47" s="366"/>
      <c r="DB47" s="339"/>
      <c r="DC47" s="367"/>
      <c r="DE47" s="338"/>
      <c r="DF47" s="342"/>
      <c r="DG47" s="341"/>
      <c r="DH47" s="338"/>
      <c r="DJ47" s="17"/>
      <c r="DK47" s="17"/>
      <c r="DL47" s="17"/>
      <c r="DM47" s="17"/>
      <c r="DN47" s="17"/>
      <c r="DO47" s="17"/>
      <c r="DP47" s="17"/>
      <c r="DQ47" s="17"/>
      <c r="DR47" s="17"/>
      <c r="DS47" s="17"/>
      <c r="DT47" s="17"/>
      <c r="DU47" s="17"/>
      <c r="DV47" s="17"/>
      <c r="DW47" s="17"/>
      <c r="DX47" s="17"/>
      <c r="DY47" s="17"/>
      <c r="DZ47" s="17"/>
      <c r="EA47" s="17"/>
      <c r="EB47" s="17"/>
      <c r="EC47" s="17"/>
      <c r="ED47" s="17"/>
      <c r="EE47" s="13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37"/>
      <c r="HI47" s="104"/>
      <c r="HJ47" s="104"/>
      <c r="HK47" s="3"/>
      <c r="HL47" s="101"/>
      <c r="HM47" s="170"/>
      <c r="HN47" s="94"/>
    </row>
    <row r="48" spans="1:222" ht="15.75">
      <c r="A48" s="106" t="s">
        <v>1858</v>
      </c>
      <c r="D48" s="71">
        <f>SUM(E48:HR48)</f>
        <v>1083</v>
      </c>
      <c r="E48" s="444">
        <v>55</v>
      </c>
      <c r="F48" s="444">
        <v>32</v>
      </c>
      <c r="G48" s="354">
        <v>68</v>
      </c>
      <c r="H48" s="354">
        <v>51</v>
      </c>
      <c r="I48" s="354">
        <v>0</v>
      </c>
      <c r="J48" s="354">
        <v>55</v>
      </c>
      <c r="K48" s="354">
        <v>44</v>
      </c>
      <c r="L48" s="354">
        <v>32</v>
      </c>
      <c r="M48" s="354">
        <v>77</v>
      </c>
      <c r="N48" s="354">
        <v>0</v>
      </c>
      <c r="O48" s="354">
        <v>0</v>
      </c>
      <c r="P48" s="354">
        <v>58</v>
      </c>
      <c r="Q48" s="354">
        <v>1</v>
      </c>
      <c r="R48" s="354">
        <v>57</v>
      </c>
      <c r="S48" s="354">
        <v>74</v>
      </c>
      <c r="T48" s="354">
        <v>52</v>
      </c>
      <c r="U48" s="354">
        <v>58</v>
      </c>
      <c r="V48" s="354">
        <v>24</v>
      </c>
      <c r="W48" s="354">
        <v>71</v>
      </c>
      <c r="X48" s="354">
        <v>63</v>
      </c>
      <c r="Y48" s="354">
        <v>23</v>
      </c>
      <c r="Z48" s="354">
        <v>74</v>
      </c>
      <c r="AA48" s="354">
        <v>69</v>
      </c>
      <c r="AB48" s="354">
        <v>36</v>
      </c>
      <c r="AC48" s="354">
        <v>9</v>
      </c>
      <c r="AL48" s="269"/>
      <c r="AM48" s="269"/>
      <c r="AN48" s="269"/>
      <c r="AO48" s="269"/>
      <c r="AP48" s="269"/>
      <c r="AQ48" s="269"/>
      <c r="AR48" s="269"/>
      <c r="AS48" s="269"/>
      <c r="AT48" s="269"/>
      <c r="AU48" s="269"/>
      <c r="AV48" s="269"/>
      <c r="AW48" s="269"/>
      <c r="AX48" s="269"/>
      <c r="AY48" s="269"/>
      <c r="AZ48" s="269"/>
      <c r="BA48" s="269"/>
      <c r="BB48" s="269"/>
      <c r="BC48" s="269"/>
      <c r="BD48" s="269"/>
      <c r="BE48" s="269"/>
      <c r="BF48" s="269"/>
      <c r="BG48" s="269"/>
      <c r="BH48" s="269"/>
      <c r="BI48" s="269"/>
      <c r="BJ48" s="269"/>
      <c r="BK48" s="269"/>
      <c r="BL48" s="269"/>
      <c r="BM48" s="269"/>
      <c r="BN48" s="269"/>
      <c r="BO48" s="269"/>
      <c r="BP48" s="269"/>
      <c r="BQ48" s="269"/>
      <c r="BR48" s="269"/>
      <c r="BS48" s="269"/>
      <c r="BT48" s="269"/>
      <c r="BU48" s="269"/>
      <c r="BV48" s="269"/>
      <c r="BW48" s="269"/>
      <c r="BX48" s="269"/>
      <c r="BY48" s="269"/>
      <c r="BZ48" s="358"/>
      <c r="CA48" s="358"/>
      <c r="CB48" s="354"/>
      <c r="CC48" s="354"/>
      <c r="CD48" s="354"/>
      <c r="CE48" s="354"/>
      <c r="CF48" s="354"/>
      <c r="CG48" s="354"/>
      <c r="CH48" s="354"/>
      <c r="CI48" s="354"/>
      <c r="CJ48" s="354"/>
      <c r="CK48" s="354"/>
      <c r="CL48" s="354"/>
      <c r="CM48" s="354"/>
      <c r="CN48" s="354"/>
      <c r="CO48" s="354"/>
      <c r="CP48" s="354"/>
      <c r="CQ48" s="354"/>
      <c r="CR48" s="354"/>
      <c r="CS48" s="289"/>
      <c r="CT48" s="354"/>
      <c r="CU48" s="354"/>
      <c r="CV48" s="289"/>
      <c r="CW48" s="342"/>
      <c r="CX48" s="342"/>
      <c r="CY48" s="342"/>
      <c r="CZ48" s="342"/>
      <c r="DA48" s="366"/>
      <c r="DB48" s="339"/>
      <c r="DC48" s="367"/>
      <c r="DE48" s="338"/>
      <c r="DF48" s="342"/>
      <c r="DG48" s="341"/>
      <c r="DH48" s="338"/>
      <c r="DJ48" s="17"/>
      <c r="DK48" s="17"/>
      <c r="DL48" s="17"/>
      <c r="DM48" s="17"/>
      <c r="DN48" s="17"/>
      <c r="DO48" s="17"/>
      <c r="DP48" s="17"/>
      <c r="DQ48" s="17"/>
      <c r="DR48" s="17"/>
      <c r="DS48" s="17"/>
      <c r="DT48" s="17"/>
      <c r="DU48" s="17"/>
      <c r="DV48" s="17"/>
      <c r="DW48" s="17"/>
      <c r="DX48" s="17"/>
      <c r="DY48" s="17"/>
      <c r="DZ48" s="17"/>
      <c r="EA48" s="17"/>
      <c r="EB48" s="17"/>
      <c r="EC48" s="17"/>
      <c r="ED48" s="17"/>
      <c r="EE48" s="13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37"/>
      <c r="HI48" s="104"/>
      <c r="HJ48" s="104"/>
      <c r="HK48" s="11"/>
      <c r="HL48" s="101"/>
      <c r="HM48" s="169"/>
      <c r="HN48" s="94"/>
    </row>
    <row r="49" spans="1:222" ht="15.75">
      <c r="A49" s="106" t="s">
        <v>1853</v>
      </c>
      <c r="D49" s="71">
        <f>SUM(E49:HR49)</f>
        <v>1105</v>
      </c>
      <c r="E49" s="444">
        <v>47</v>
      </c>
      <c r="F49" s="444">
        <v>62</v>
      </c>
      <c r="G49" s="354">
        <v>58</v>
      </c>
      <c r="H49" s="354">
        <v>62</v>
      </c>
      <c r="I49" s="354">
        <v>55</v>
      </c>
      <c r="J49" s="354">
        <v>76</v>
      </c>
      <c r="K49" s="354">
        <v>37</v>
      </c>
      <c r="L49" s="354">
        <v>67</v>
      </c>
      <c r="M49" s="354">
        <v>32</v>
      </c>
      <c r="N49" s="354">
        <v>65</v>
      </c>
      <c r="O49" s="354">
        <v>68</v>
      </c>
      <c r="P49" s="354">
        <v>68</v>
      </c>
      <c r="Q49" s="354">
        <v>18</v>
      </c>
      <c r="R49" s="354">
        <v>0</v>
      </c>
      <c r="S49" s="354">
        <v>24</v>
      </c>
      <c r="T49" s="354">
        <v>3</v>
      </c>
      <c r="U49" s="354">
        <v>44</v>
      </c>
      <c r="V49" s="354">
        <v>44</v>
      </c>
      <c r="W49" s="354">
        <v>0</v>
      </c>
      <c r="X49" s="354">
        <v>17</v>
      </c>
      <c r="Y49" s="354">
        <v>77</v>
      </c>
      <c r="Z49" s="354">
        <v>0</v>
      </c>
      <c r="AA49" s="354">
        <v>29</v>
      </c>
      <c r="AB49" s="354">
        <v>79</v>
      </c>
      <c r="AC49" s="354">
        <v>73</v>
      </c>
      <c r="AL49" s="269"/>
      <c r="AM49" s="269"/>
      <c r="AN49" s="269"/>
      <c r="AO49" s="269"/>
      <c r="AP49" s="269"/>
      <c r="AQ49" s="269"/>
      <c r="AR49" s="269"/>
      <c r="AS49" s="269"/>
      <c r="AT49" s="269"/>
      <c r="AU49" s="269"/>
      <c r="AV49" s="269"/>
      <c r="AW49" s="269"/>
      <c r="AX49" s="269"/>
      <c r="AY49" s="269"/>
      <c r="AZ49" s="269"/>
      <c r="BA49" s="269"/>
      <c r="BB49" s="269"/>
      <c r="BC49" s="269"/>
      <c r="BD49" s="269"/>
      <c r="BE49" s="269"/>
      <c r="BF49" s="269"/>
      <c r="BG49" s="269"/>
      <c r="BH49" s="269"/>
      <c r="BI49" s="269"/>
      <c r="BJ49" s="269"/>
      <c r="BK49" s="269"/>
      <c r="BL49" s="269"/>
      <c r="BM49" s="269"/>
      <c r="BN49" s="269"/>
      <c r="BO49" s="269"/>
      <c r="BP49" s="269"/>
      <c r="BQ49" s="269"/>
      <c r="BR49" s="269"/>
      <c r="BS49" s="269"/>
      <c r="BT49" s="269"/>
      <c r="BU49" s="269"/>
      <c r="BV49" s="269"/>
      <c r="BW49" s="269"/>
      <c r="BX49" s="269"/>
      <c r="BY49" s="269"/>
      <c r="BZ49" s="358"/>
      <c r="CA49" s="358"/>
      <c r="CB49" s="354"/>
      <c r="CC49" s="354"/>
      <c r="CD49" s="354"/>
      <c r="CE49" s="354"/>
      <c r="CF49" s="354"/>
      <c r="CG49" s="354"/>
      <c r="CH49" s="354"/>
      <c r="CI49" s="354"/>
      <c r="CJ49" s="354"/>
      <c r="CK49" s="354"/>
      <c r="CL49" s="354"/>
      <c r="CM49" s="354"/>
      <c r="CN49" s="354"/>
      <c r="CO49" s="354"/>
      <c r="CP49" s="354"/>
      <c r="CQ49" s="354"/>
      <c r="CR49" s="354"/>
      <c r="CS49" s="289"/>
      <c r="CT49" s="354"/>
      <c r="CU49" s="354"/>
      <c r="CV49" s="289"/>
      <c r="CW49" s="342"/>
      <c r="CX49" s="342"/>
      <c r="CY49" s="342"/>
      <c r="CZ49" s="342"/>
      <c r="DA49" s="366"/>
      <c r="DB49" s="339"/>
      <c r="DC49" s="367"/>
      <c r="DE49" s="338"/>
      <c r="DF49" s="342"/>
      <c r="DG49" s="341"/>
      <c r="DH49" s="338"/>
      <c r="DJ49" s="17"/>
      <c r="DK49" s="17"/>
      <c r="DL49" s="17"/>
      <c r="DM49" s="17"/>
      <c r="DN49" s="17"/>
      <c r="DO49" s="17"/>
      <c r="DP49" s="17"/>
      <c r="DQ49" s="17"/>
      <c r="DR49" s="17"/>
      <c r="DS49" s="17"/>
      <c r="DT49" s="17"/>
      <c r="DU49" s="17"/>
      <c r="DV49" s="17"/>
      <c r="DW49" s="17"/>
      <c r="DX49" s="17"/>
      <c r="DY49" s="17"/>
      <c r="DZ49" s="17"/>
      <c r="EA49" s="17"/>
      <c r="EB49" s="17"/>
      <c r="EC49" s="17"/>
      <c r="ED49" s="17"/>
      <c r="EE49" s="13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37"/>
      <c r="HI49" s="104"/>
      <c r="HJ49" s="104"/>
      <c r="HK49" s="3"/>
      <c r="HL49" s="101"/>
      <c r="HM49" s="170"/>
      <c r="HN49" s="94"/>
    </row>
    <row r="50" spans="1:222" ht="15.75">
      <c r="A50" s="52" t="s">
        <v>2282</v>
      </c>
      <c r="D50" s="71">
        <f>SUM(E50:HR50)</f>
        <v>598</v>
      </c>
      <c r="E50" s="444">
        <v>25</v>
      </c>
      <c r="F50" s="444">
        <v>0</v>
      </c>
      <c r="G50" s="354">
        <v>34</v>
      </c>
      <c r="H50" s="363">
        <v>0</v>
      </c>
      <c r="I50" s="354">
        <v>0</v>
      </c>
      <c r="J50" s="354">
        <v>0</v>
      </c>
      <c r="K50" s="354">
        <v>69</v>
      </c>
      <c r="L50" s="354">
        <v>19</v>
      </c>
      <c r="M50" s="354">
        <v>41</v>
      </c>
      <c r="N50" s="354">
        <v>0</v>
      </c>
      <c r="O50" s="354">
        <v>0</v>
      </c>
      <c r="P50" s="354">
        <v>0</v>
      </c>
      <c r="Q50" s="354">
        <v>25</v>
      </c>
      <c r="R50" s="354">
        <v>47</v>
      </c>
      <c r="S50" s="354">
        <v>33</v>
      </c>
      <c r="T50" s="354">
        <v>58</v>
      </c>
      <c r="U50" s="354">
        <v>49</v>
      </c>
      <c r="V50" s="354">
        <v>16</v>
      </c>
      <c r="W50" s="354">
        <v>31</v>
      </c>
      <c r="X50" s="354">
        <v>7</v>
      </c>
      <c r="Y50" s="354">
        <v>0</v>
      </c>
      <c r="Z50" s="354">
        <v>0</v>
      </c>
      <c r="AA50" s="354">
        <v>55</v>
      </c>
      <c r="AB50" s="354">
        <v>55</v>
      </c>
      <c r="AC50" s="354">
        <v>34</v>
      </c>
      <c r="AL50" s="269"/>
      <c r="AM50" s="269"/>
      <c r="AN50" s="269"/>
      <c r="AO50" s="269"/>
      <c r="AP50" s="269"/>
      <c r="AQ50" s="269"/>
      <c r="AR50" s="269"/>
      <c r="AS50" s="269"/>
      <c r="AT50" s="269"/>
      <c r="AU50" s="269"/>
      <c r="AV50" s="269"/>
      <c r="AW50" s="269"/>
      <c r="AX50" s="269"/>
      <c r="AY50" s="269"/>
      <c r="AZ50" s="269"/>
      <c r="BA50" s="269"/>
      <c r="BB50" s="269"/>
      <c r="BC50" s="269"/>
      <c r="BD50" s="269"/>
      <c r="BE50" s="269"/>
      <c r="BF50" s="269"/>
      <c r="BG50" s="269"/>
      <c r="BH50" s="269"/>
      <c r="BI50" s="269"/>
      <c r="BJ50" s="269"/>
      <c r="BK50" s="269"/>
      <c r="BL50" s="269"/>
      <c r="BM50" s="269"/>
      <c r="BN50" s="269"/>
      <c r="BO50" s="269"/>
      <c r="BP50" s="269"/>
      <c r="BQ50" s="269"/>
      <c r="BR50" s="269"/>
      <c r="BS50" s="269"/>
      <c r="BT50" s="269"/>
      <c r="BU50" s="269"/>
      <c r="BV50" s="269"/>
      <c r="BW50" s="269"/>
      <c r="BX50" s="269"/>
      <c r="BY50" s="269"/>
      <c r="BZ50" s="358"/>
      <c r="CA50" s="358"/>
      <c r="CB50" s="354"/>
      <c r="CC50" s="354"/>
      <c r="CD50" s="354"/>
      <c r="CE50" s="354"/>
      <c r="CF50" s="354"/>
      <c r="CG50" s="354"/>
      <c r="CH50" s="354"/>
      <c r="CI50" s="354"/>
      <c r="CJ50" s="354"/>
      <c r="CK50" s="354"/>
      <c r="CL50" s="354"/>
      <c r="CM50" s="354"/>
      <c r="CN50" s="354"/>
      <c r="CO50" s="354"/>
      <c r="CP50" s="354"/>
      <c r="CQ50" s="354"/>
      <c r="CR50" s="354"/>
      <c r="CS50" s="289"/>
      <c r="CT50" s="354"/>
      <c r="CU50" s="354"/>
      <c r="CV50" s="289"/>
      <c r="CW50" s="368"/>
      <c r="CX50" s="368"/>
      <c r="CY50" s="368"/>
      <c r="CZ50" s="342"/>
      <c r="DA50" s="366"/>
      <c r="DB50" s="339"/>
      <c r="DC50" s="367"/>
      <c r="DE50" s="338"/>
      <c r="DF50" s="342"/>
      <c r="DG50" s="341"/>
      <c r="DH50" s="338"/>
      <c r="DJ50" s="17"/>
      <c r="DK50" s="17"/>
      <c r="DL50" s="17"/>
      <c r="DM50" s="17"/>
      <c r="DN50" s="17"/>
      <c r="DO50" s="17"/>
      <c r="DP50" s="17"/>
      <c r="DQ50" s="17"/>
      <c r="DR50" s="17"/>
      <c r="DS50" s="17"/>
      <c r="DT50" s="17"/>
      <c r="DU50" s="17"/>
      <c r="DV50" s="17"/>
      <c r="DW50" s="17"/>
      <c r="DX50" s="17"/>
      <c r="DY50" s="17"/>
      <c r="DZ50" s="17"/>
      <c r="EA50" s="17"/>
      <c r="EB50" s="17"/>
      <c r="EC50" s="17"/>
      <c r="ED50" s="17"/>
      <c r="EE50" s="13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37"/>
      <c r="HI50" s="104"/>
      <c r="HJ50" s="104"/>
      <c r="HK50" s="3"/>
      <c r="HL50" s="101"/>
      <c r="HM50" s="170"/>
      <c r="HN50" s="94"/>
    </row>
    <row r="51" spans="1:222" ht="15.75">
      <c r="A51" s="306" t="s">
        <v>819</v>
      </c>
      <c r="D51" s="71">
        <f>SUM(E51:HR51)</f>
        <v>1170</v>
      </c>
      <c r="E51" s="444">
        <v>64</v>
      </c>
      <c r="F51" s="444">
        <v>35</v>
      </c>
      <c r="G51" s="354">
        <v>76</v>
      </c>
      <c r="H51" s="354">
        <v>70</v>
      </c>
      <c r="I51" s="354">
        <v>43</v>
      </c>
      <c r="J51" s="354">
        <v>47</v>
      </c>
      <c r="K51" s="354">
        <v>55</v>
      </c>
      <c r="L51" s="354">
        <v>28</v>
      </c>
      <c r="M51" s="354">
        <v>64</v>
      </c>
      <c r="N51" s="354">
        <v>80</v>
      </c>
      <c r="O51" s="354">
        <v>0</v>
      </c>
      <c r="P51" s="354">
        <v>61</v>
      </c>
      <c r="Q51" s="354">
        <v>52</v>
      </c>
      <c r="R51" s="354">
        <v>63</v>
      </c>
      <c r="S51" s="354">
        <v>80</v>
      </c>
      <c r="T51" s="354">
        <v>25</v>
      </c>
      <c r="U51" s="354">
        <v>44</v>
      </c>
      <c r="V51" s="354">
        <v>14</v>
      </c>
      <c r="W51" s="354">
        <v>30</v>
      </c>
      <c r="X51" s="354">
        <v>42</v>
      </c>
      <c r="Y51" s="354">
        <v>64</v>
      </c>
      <c r="Z51" s="354">
        <v>0</v>
      </c>
      <c r="AA51" s="354">
        <v>33</v>
      </c>
      <c r="AB51" s="354">
        <v>37</v>
      </c>
      <c r="AC51" s="354">
        <v>63</v>
      </c>
      <c r="AL51" s="269"/>
      <c r="AM51" s="269"/>
      <c r="AN51" s="269"/>
      <c r="AO51" s="269"/>
      <c r="AP51" s="269"/>
      <c r="AQ51" s="269"/>
      <c r="AR51" s="269"/>
      <c r="AS51" s="269"/>
      <c r="AT51" s="269"/>
      <c r="AU51" s="269"/>
      <c r="AV51" s="269"/>
      <c r="AW51" s="269"/>
      <c r="AX51" s="269"/>
      <c r="AY51" s="269"/>
      <c r="AZ51" s="269"/>
      <c r="BA51" s="269"/>
      <c r="BB51" s="269"/>
      <c r="BC51" s="269"/>
      <c r="BD51" s="269"/>
      <c r="BE51" s="269"/>
      <c r="BF51" s="269"/>
      <c r="BG51" s="269"/>
      <c r="BH51" s="269"/>
      <c r="BI51" s="269"/>
      <c r="BJ51" s="269"/>
      <c r="BK51" s="269"/>
      <c r="BL51" s="269"/>
      <c r="BM51" s="269"/>
      <c r="BN51" s="269"/>
      <c r="BO51" s="269"/>
      <c r="BP51" s="269"/>
      <c r="BQ51" s="269"/>
      <c r="BR51" s="269"/>
      <c r="BS51" s="269"/>
      <c r="BT51" s="269"/>
      <c r="BU51" s="269"/>
      <c r="BV51" s="269"/>
      <c r="BW51" s="269"/>
      <c r="BX51" s="269"/>
      <c r="BY51" s="269"/>
      <c r="BZ51" s="358"/>
      <c r="CA51" s="358"/>
      <c r="CB51" s="354"/>
      <c r="CC51" s="354"/>
      <c r="CD51" s="354"/>
      <c r="CE51" s="354"/>
      <c r="CF51" s="354"/>
      <c r="CG51" s="354"/>
      <c r="CH51" s="354"/>
      <c r="CI51" s="354"/>
      <c r="CJ51" s="354"/>
      <c r="CK51" s="354"/>
      <c r="CL51" s="354"/>
      <c r="CM51" s="354"/>
      <c r="CN51" s="354"/>
      <c r="CO51" s="354"/>
      <c r="CP51" s="354"/>
      <c r="CQ51" s="354"/>
      <c r="CR51" s="354"/>
      <c r="CS51" s="289"/>
      <c r="CT51" s="354"/>
      <c r="CU51" s="354"/>
      <c r="CV51" s="289"/>
      <c r="CW51" s="342"/>
      <c r="CX51" s="342"/>
      <c r="CY51" s="342"/>
      <c r="CZ51" s="342"/>
      <c r="DA51" s="366"/>
      <c r="DB51" s="339"/>
      <c r="DC51" s="367"/>
      <c r="DE51" s="338"/>
      <c r="DF51" s="342"/>
      <c r="DG51" s="341"/>
      <c r="DH51" s="338"/>
      <c r="DJ51" s="17"/>
      <c r="DK51" s="17"/>
      <c r="DL51" s="17"/>
      <c r="DM51" s="17"/>
      <c r="DN51" s="17"/>
      <c r="DO51" s="17"/>
      <c r="DP51" s="17"/>
      <c r="DQ51" s="17"/>
      <c r="DR51" s="17"/>
      <c r="DS51" s="17"/>
      <c r="DT51" s="17"/>
      <c r="DU51" s="17"/>
      <c r="DV51" s="17"/>
      <c r="DW51" s="17"/>
      <c r="DX51" s="17"/>
      <c r="DY51" s="17"/>
      <c r="DZ51" s="17"/>
      <c r="EA51" s="17"/>
      <c r="EB51" s="17"/>
      <c r="EC51" s="17"/>
      <c r="ED51" s="17"/>
      <c r="EE51" s="13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37"/>
      <c r="HI51" s="104"/>
      <c r="HJ51" s="104"/>
      <c r="HK51" s="11"/>
      <c r="HL51" s="101"/>
      <c r="HM51" s="170"/>
      <c r="HN51" s="94"/>
    </row>
    <row r="52" spans="1:222" ht="15.75">
      <c r="A52" s="538" t="s">
        <v>27</v>
      </c>
      <c r="D52" s="71">
        <f>SUM(E52:HR52)</f>
        <v>768</v>
      </c>
      <c r="E52" s="444">
        <v>61</v>
      </c>
      <c r="F52" s="444">
        <v>0</v>
      </c>
      <c r="G52" s="363">
        <v>0</v>
      </c>
      <c r="H52" s="363">
        <v>0</v>
      </c>
      <c r="I52" s="354">
        <v>60</v>
      </c>
      <c r="J52" s="354">
        <v>38</v>
      </c>
      <c r="K52" s="354">
        <v>6</v>
      </c>
      <c r="L52" s="354">
        <v>61</v>
      </c>
      <c r="M52" s="354">
        <v>44</v>
      </c>
      <c r="N52" s="354">
        <v>0</v>
      </c>
      <c r="O52" s="354">
        <v>61</v>
      </c>
      <c r="P52" s="354">
        <v>75</v>
      </c>
      <c r="Q52" s="354">
        <v>39</v>
      </c>
      <c r="R52" s="354">
        <v>0</v>
      </c>
      <c r="S52" s="354">
        <v>8</v>
      </c>
      <c r="T52" s="354">
        <v>12</v>
      </c>
      <c r="U52" s="354">
        <v>74</v>
      </c>
      <c r="V52" s="354">
        <v>42</v>
      </c>
      <c r="W52" s="354">
        <v>8</v>
      </c>
      <c r="X52" s="354">
        <v>8</v>
      </c>
      <c r="Y52" s="354">
        <v>37</v>
      </c>
      <c r="Z52" s="354">
        <v>0</v>
      </c>
      <c r="AA52" s="354">
        <v>31</v>
      </c>
      <c r="AB52" s="354">
        <v>24</v>
      </c>
      <c r="AC52" s="354">
        <v>79</v>
      </c>
      <c r="AL52" s="269"/>
      <c r="AM52" s="269"/>
      <c r="AN52" s="269"/>
      <c r="AO52" s="269"/>
      <c r="AP52" s="269"/>
      <c r="AQ52" s="269"/>
      <c r="AR52" s="269"/>
      <c r="AS52" s="269"/>
      <c r="AT52" s="269"/>
      <c r="AU52" s="269"/>
      <c r="AV52" s="269"/>
      <c r="AW52" s="269"/>
      <c r="AX52" s="269"/>
      <c r="AY52" s="269"/>
      <c r="AZ52" s="269"/>
      <c r="BA52" s="269"/>
      <c r="BB52" s="269"/>
      <c r="BC52" s="269"/>
      <c r="BD52" s="269"/>
      <c r="BE52" s="269"/>
      <c r="BF52" s="269"/>
      <c r="BG52" s="269"/>
      <c r="BH52" s="269"/>
      <c r="BI52" s="269"/>
      <c r="BJ52" s="269"/>
      <c r="BK52" s="269"/>
      <c r="BL52" s="269"/>
      <c r="BM52" s="269"/>
      <c r="BN52" s="269"/>
      <c r="BO52" s="269"/>
      <c r="BP52" s="269"/>
      <c r="BQ52" s="269"/>
      <c r="BR52" s="269"/>
      <c r="BS52" s="269"/>
      <c r="BT52" s="269"/>
      <c r="BU52" s="269"/>
      <c r="BV52" s="269"/>
      <c r="BW52" s="269"/>
      <c r="BX52" s="269"/>
      <c r="BY52" s="269"/>
      <c r="BZ52" s="358"/>
      <c r="CA52" s="358"/>
      <c r="CB52" s="354"/>
      <c r="CC52" s="354"/>
      <c r="CD52" s="354"/>
      <c r="CE52" s="354"/>
      <c r="CF52" s="354"/>
      <c r="CG52" s="354"/>
      <c r="CH52" s="354"/>
      <c r="CI52" s="354"/>
      <c r="CJ52" s="354"/>
      <c r="CK52" s="354"/>
      <c r="CL52" s="354"/>
      <c r="CM52" s="354"/>
      <c r="CN52" s="354"/>
      <c r="CO52" s="354"/>
      <c r="CP52" s="354"/>
      <c r="CQ52" s="354"/>
      <c r="CR52" s="354"/>
      <c r="CS52" s="289"/>
      <c r="CT52" s="354"/>
      <c r="CU52" s="354"/>
      <c r="CV52" s="289"/>
      <c r="CW52" s="346"/>
      <c r="CX52" s="346"/>
      <c r="CY52" s="346"/>
      <c r="CZ52" s="352"/>
      <c r="DA52" s="352"/>
      <c r="DB52" s="350"/>
      <c r="DC52" s="367"/>
      <c r="DE52" s="338"/>
      <c r="DF52" s="342"/>
      <c r="DG52" s="341"/>
      <c r="DH52" s="338"/>
      <c r="DJ52" s="17"/>
      <c r="DK52" s="17"/>
      <c r="DL52" s="17"/>
      <c r="DM52" s="17"/>
      <c r="DN52" s="17"/>
      <c r="DO52" s="17"/>
      <c r="DP52" s="17"/>
      <c r="DQ52" s="17"/>
      <c r="DR52" s="17"/>
      <c r="DS52" s="17"/>
      <c r="DT52" s="17"/>
      <c r="DU52" s="17"/>
      <c r="DV52" s="17"/>
      <c r="DW52" s="17"/>
      <c r="DX52" s="17"/>
      <c r="DY52" s="17"/>
      <c r="DZ52" s="17"/>
      <c r="EA52" s="17"/>
      <c r="EB52" s="17"/>
      <c r="EC52" s="17"/>
      <c r="ED52" s="17"/>
      <c r="EE52" s="13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37"/>
      <c r="HI52" s="104"/>
      <c r="HJ52" s="104"/>
      <c r="HK52" s="3"/>
      <c r="HL52" s="101"/>
      <c r="HM52" s="170"/>
      <c r="HN52" s="94"/>
    </row>
    <row r="53" spans="1:222" ht="15.75">
      <c r="A53" s="306" t="s">
        <v>851</v>
      </c>
      <c r="D53" s="71">
        <f>SUM(E53:HR53)</f>
        <v>1026</v>
      </c>
      <c r="E53" s="444">
        <v>79</v>
      </c>
      <c r="F53" s="444">
        <v>76</v>
      </c>
      <c r="G53" s="354">
        <v>50</v>
      </c>
      <c r="H53" s="354">
        <v>60</v>
      </c>
      <c r="I53" s="354">
        <v>0</v>
      </c>
      <c r="J53" s="354">
        <v>0</v>
      </c>
      <c r="K53" s="354">
        <v>44</v>
      </c>
      <c r="L53" s="354">
        <v>58</v>
      </c>
      <c r="M53" s="354">
        <v>50</v>
      </c>
      <c r="N53" s="354">
        <v>0</v>
      </c>
      <c r="O53" s="354">
        <v>63</v>
      </c>
      <c r="P53" s="354">
        <v>35</v>
      </c>
      <c r="Q53" s="354">
        <v>43</v>
      </c>
      <c r="R53" s="354">
        <v>30</v>
      </c>
      <c r="S53" s="354">
        <v>12</v>
      </c>
      <c r="T53" s="354">
        <v>37</v>
      </c>
      <c r="U53" s="354">
        <v>0</v>
      </c>
      <c r="V53" s="354">
        <v>79</v>
      </c>
      <c r="W53" s="354">
        <v>62</v>
      </c>
      <c r="X53" s="354">
        <v>34</v>
      </c>
      <c r="Y53" s="354">
        <v>68</v>
      </c>
      <c r="Z53" s="354">
        <v>0</v>
      </c>
      <c r="AA53" s="354">
        <v>45</v>
      </c>
      <c r="AB53" s="354">
        <v>31</v>
      </c>
      <c r="AC53" s="354">
        <v>70</v>
      </c>
      <c r="AL53" s="269"/>
      <c r="AM53" s="269"/>
      <c r="AN53" s="269"/>
      <c r="AO53" s="269"/>
      <c r="AP53" s="269"/>
      <c r="AQ53" s="269"/>
      <c r="AR53" s="269"/>
      <c r="AS53" s="269"/>
      <c r="AT53" s="269"/>
      <c r="AU53" s="269"/>
      <c r="AV53" s="269"/>
      <c r="AW53" s="269"/>
      <c r="AX53" s="269"/>
      <c r="AY53" s="269"/>
      <c r="AZ53" s="269"/>
      <c r="BA53" s="269"/>
      <c r="BB53" s="269"/>
      <c r="BC53" s="269"/>
      <c r="BD53" s="269"/>
      <c r="BE53" s="269"/>
      <c r="BF53" s="269"/>
      <c r="BG53" s="269"/>
      <c r="BH53" s="269"/>
      <c r="BI53" s="269"/>
      <c r="BJ53" s="269"/>
      <c r="BK53" s="269"/>
      <c r="BL53" s="269"/>
      <c r="BM53" s="269"/>
      <c r="BN53" s="269"/>
      <c r="BO53" s="269"/>
      <c r="BP53" s="269"/>
      <c r="BQ53" s="269"/>
      <c r="BR53" s="269"/>
      <c r="BS53" s="269"/>
      <c r="BT53" s="269"/>
      <c r="BU53" s="269"/>
      <c r="BV53" s="269"/>
      <c r="BW53" s="269"/>
      <c r="BX53" s="269"/>
      <c r="BY53" s="269"/>
      <c r="BZ53" s="358"/>
      <c r="CA53" s="358"/>
      <c r="CB53" s="354"/>
      <c r="CC53" s="354"/>
      <c r="CD53" s="354"/>
      <c r="CE53" s="354"/>
      <c r="CF53" s="354"/>
      <c r="CG53" s="354"/>
      <c r="CH53" s="354"/>
      <c r="CI53" s="354"/>
      <c r="CJ53" s="354"/>
      <c r="CK53" s="354"/>
      <c r="CL53" s="354"/>
      <c r="CM53" s="354"/>
      <c r="CN53" s="354"/>
      <c r="CO53" s="354"/>
      <c r="CP53" s="354"/>
      <c r="CQ53" s="354"/>
      <c r="CR53" s="354"/>
      <c r="CS53" s="289"/>
      <c r="CT53" s="354"/>
      <c r="CU53" s="354"/>
      <c r="CV53" s="289"/>
      <c r="CW53" s="342"/>
      <c r="CX53" s="342"/>
      <c r="CY53" s="342"/>
      <c r="CZ53" s="342"/>
      <c r="DA53" s="366"/>
      <c r="DB53" s="339"/>
      <c r="DC53" s="367"/>
      <c r="DE53" s="338"/>
      <c r="DF53" s="342"/>
      <c r="DG53" s="341"/>
      <c r="DH53" s="338"/>
      <c r="DJ53" s="17"/>
      <c r="DK53" s="17"/>
      <c r="DL53" s="17"/>
      <c r="DM53" s="17"/>
      <c r="DN53" s="17"/>
      <c r="DO53" s="17"/>
      <c r="DP53" s="17"/>
      <c r="DQ53" s="17"/>
      <c r="DR53" s="17"/>
      <c r="DS53" s="17"/>
      <c r="DT53" s="17"/>
      <c r="DU53" s="17"/>
      <c r="DV53" s="17"/>
      <c r="DW53" s="17"/>
      <c r="DX53" s="17"/>
      <c r="DY53" s="17"/>
      <c r="DZ53" s="17"/>
      <c r="EA53" s="17"/>
      <c r="EB53" s="17"/>
      <c r="EC53" s="17"/>
      <c r="ED53" s="17"/>
      <c r="EE53" s="13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37"/>
      <c r="HI53" s="104"/>
      <c r="HJ53" s="104"/>
      <c r="HK53" s="132"/>
      <c r="HL53" s="101"/>
      <c r="HM53" s="170"/>
      <c r="HN53" s="94"/>
    </row>
    <row r="54" spans="1:222" ht="15.75">
      <c r="A54" s="306" t="s">
        <v>154</v>
      </c>
      <c r="D54" s="71">
        <f>SUM(E54:HR54)</f>
        <v>1220</v>
      </c>
      <c r="E54" s="444">
        <v>53</v>
      </c>
      <c r="F54" s="444">
        <v>60</v>
      </c>
      <c r="G54" s="354">
        <v>67</v>
      </c>
      <c r="H54" s="354">
        <v>41</v>
      </c>
      <c r="I54" s="354">
        <v>74</v>
      </c>
      <c r="J54" s="354">
        <v>66</v>
      </c>
      <c r="K54" s="354">
        <v>47</v>
      </c>
      <c r="L54" s="354">
        <v>79</v>
      </c>
      <c r="M54" s="354">
        <v>47</v>
      </c>
      <c r="N54" s="354">
        <v>0</v>
      </c>
      <c r="O54" s="354">
        <v>0</v>
      </c>
      <c r="P54" s="354">
        <v>65</v>
      </c>
      <c r="Q54" s="354">
        <v>54</v>
      </c>
      <c r="R54" s="354">
        <v>78</v>
      </c>
      <c r="S54" s="354">
        <v>63</v>
      </c>
      <c r="T54" s="354">
        <v>64</v>
      </c>
      <c r="U54" s="354">
        <v>33</v>
      </c>
      <c r="V54" s="354">
        <v>54</v>
      </c>
      <c r="W54" s="354">
        <v>38</v>
      </c>
      <c r="X54" s="354">
        <v>66</v>
      </c>
      <c r="Y54" s="354">
        <v>0</v>
      </c>
      <c r="Z54" s="354">
        <v>0</v>
      </c>
      <c r="AA54" s="354">
        <v>54</v>
      </c>
      <c r="AB54" s="354">
        <v>66</v>
      </c>
      <c r="AC54" s="354">
        <v>51</v>
      </c>
      <c r="AL54" s="269"/>
      <c r="AM54" s="269"/>
      <c r="AN54" s="269"/>
      <c r="AO54" s="269"/>
      <c r="AP54" s="269"/>
      <c r="AQ54" s="269"/>
      <c r="AR54" s="269"/>
      <c r="AS54" s="269"/>
      <c r="AT54" s="269"/>
      <c r="AU54" s="269"/>
      <c r="AV54" s="269"/>
      <c r="AW54" s="269"/>
      <c r="AX54" s="269"/>
      <c r="AY54" s="269"/>
      <c r="AZ54" s="269"/>
      <c r="BA54" s="269"/>
      <c r="BB54" s="269"/>
      <c r="BC54" s="269"/>
      <c r="BD54" s="269"/>
      <c r="BE54" s="269"/>
      <c r="BF54" s="269"/>
      <c r="BG54" s="269"/>
      <c r="BH54" s="269"/>
      <c r="BI54" s="269"/>
      <c r="BJ54" s="269"/>
      <c r="BK54" s="269"/>
      <c r="BL54" s="269"/>
      <c r="BM54" s="269"/>
      <c r="BN54" s="269"/>
      <c r="BO54" s="269"/>
      <c r="BP54" s="269"/>
      <c r="BQ54" s="269"/>
      <c r="BR54" s="269"/>
      <c r="BS54" s="269"/>
      <c r="BT54" s="269"/>
      <c r="BU54" s="269"/>
      <c r="BV54" s="269"/>
      <c r="BW54" s="269"/>
      <c r="BX54" s="269"/>
      <c r="BY54" s="269"/>
      <c r="BZ54" s="358"/>
      <c r="CA54" s="358"/>
      <c r="CB54" s="354"/>
      <c r="CC54" s="354"/>
      <c r="CD54" s="354"/>
      <c r="CE54" s="354"/>
      <c r="CF54" s="354"/>
      <c r="CG54" s="354"/>
      <c r="CH54" s="354"/>
      <c r="CI54" s="354"/>
      <c r="CJ54" s="354"/>
      <c r="CK54" s="354"/>
      <c r="CL54" s="354"/>
      <c r="CM54" s="354"/>
      <c r="CN54" s="354"/>
      <c r="CO54" s="354"/>
      <c r="CP54" s="354"/>
      <c r="CQ54" s="354"/>
      <c r="CR54" s="354"/>
      <c r="CS54" s="289"/>
      <c r="CT54" s="354"/>
      <c r="CU54" s="354"/>
      <c r="CV54" s="289"/>
      <c r="CW54" s="342"/>
      <c r="CX54" s="342"/>
      <c r="CY54" s="342"/>
      <c r="CZ54" s="342"/>
      <c r="DA54" s="366"/>
      <c r="DB54" s="339"/>
      <c r="DC54" s="367"/>
      <c r="DE54" s="338"/>
      <c r="DF54" s="342"/>
      <c r="DG54" s="341"/>
      <c r="DH54" s="338"/>
      <c r="DJ54" s="17"/>
      <c r="DK54" s="17"/>
      <c r="DL54" s="17"/>
      <c r="DM54" s="17"/>
      <c r="DN54" s="17"/>
      <c r="DO54" s="17"/>
      <c r="DP54" s="17"/>
      <c r="DQ54" s="17"/>
      <c r="DR54" s="17"/>
      <c r="DS54" s="17"/>
      <c r="DT54" s="17"/>
      <c r="DU54" s="17"/>
      <c r="DV54" s="17"/>
      <c r="DW54" s="17"/>
      <c r="DX54" s="17"/>
      <c r="DY54" s="17"/>
      <c r="DZ54" s="17"/>
      <c r="EA54" s="17"/>
      <c r="EB54" s="17"/>
      <c r="EC54" s="17"/>
      <c r="ED54" s="17"/>
      <c r="EE54" s="13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37"/>
      <c r="HI54" s="104"/>
      <c r="HJ54" s="104"/>
      <c r="HK54" s="11"/>
      <c r="HL54" s="101"/>
      <c r="HM54" s="169"/>
      <c r="HN54" s="94"/>
    </row>
    <row r="55" spans="1:222" ht="15.75">
      <c r="A55" s="306" t="s">
        <v>837</v>
      </c>
      <c r="D55" s="71">
        <f>SUM(E55:HR55)</f>
        <v>1116</v>
      </c>
      <c r="E55" s="444">
        <v>25</v>
      </c>
      <c r="F55" s="444">
        <v>50</v>
      </c>
      <c r="G55" s="354">
        <v>39</v>
      </c>
      <c r="H55" s="354">
        <v>44</v>
      </c>
      <c r="I55" s="354">
        <v>76</v>
      </c>
      <c r="J55" s="354">
        <v>47</v>
      </c>
      <c r="K55" s="354">
        <v>78</v>
      </c>
      <c r="L55" s="354">
        <v>71</v>
      </c>
      <c r="M55" s="354">
        <v>58</v>
      </c>
      <c r="N55" s="354">
        <v>68</v>
      </c>
      <c r="O55" s="354">
        <v>0</v>
      </c>
      <c r="P55" s="354">
        <v>33</v>
      </c>
      <c r="Q55" s="354">
        <v>56</v>
      </c>
      <c r="R55" s="354">
        <v>18</v>
      </c>
      <c r="S55" s="354">
        <v>65</v>
      </c>
      <c r="T55" s="354">
        <v>77</v>
      </c>
      <c r="U55" s="354">
        <v>60</v>
      </c>
      <c r="V55" s="354">
        <v>39</v>
      </c>
      <c r="W55" s="354">
        <v>17</v>
      </c>
      <c r="X55" s="354">
        <v>22</v>
      </c>
      <c r="Y55" s="354">
        <v>54</v>
      </c>
      <c r="Z55" s="354">
        <v>77</v>
      </c>
      <c r="AA55" s="354">
        <v>22</v>
      </c>
      <c r="AB55" s="354">
        <v>9</v>
      </c>
      <c r="AC55" s="354">
        <v>11</v>
      </c>
      <c r="AL55" s="269"/>
      <c r="AM55" s="269"/>
      <c r="AN55" s="269"/>
      <c r="AO55" s="269"/>
      <c r="AP55" s="269"/>
      <c r="AQ55" s="269"/>
      <c r="AR55" s="269"/>
      <c r="AS55" s="269"/>
      <c r="AT55" s="269"/>
      <c r="AU55" s="269"/>
      <c r="AV55" s="269"/>
      <c r="AW55" s="269"/>
      <c r="AX55" s="269"/>
      <c r="AY55" s="269"/>
      <c r="AZ55" s="269"/>
      <c r="BA55" s="269"/>
      <c r="BB55" s="269"/>
      <c r="BC55" s="269"/>
      <c r="BD55" s="269"/>
      <c r="BE55" s="269"/>
      <c r="BF55" s="269"/>
      <c r="BG55" s="269"/>
      <c r="BH55" s="269"/>
      <c r="BI55" s="269"/>
      <c r="BJ55" s="269"/>
      <c r="BK55" s="269"/>
      <c r="BL55" s="269"/>
      <c r="BM55" s="269"/>
      <c r="BN55" s="269"/>
      <c r="BO55" s="269"/>
      <c r="BP55" s="269"/>
      <c r="BQ55" s="269"/>
      <c r="BR55" s="269"/>
      <c r="BS55" s="269"/>
      <c r="BT55" s="269"/>
      <c r="BU55" s="269"/>
      <c r="BV55" s="269"/>
      <c r="BW55" s="269"/>
      <c r="BX55" s="269"/>
      <c r="BY55" s="269"/>
      <c r="BZ55" s="358"/>
      <c r="CA55" s="358"/>
      <c r="CB55" s="354"/>
      <c r="CC55" s="354"/>
      <c r="CD55" s="354"/>
      <c r="CE55" s="354"/>
      <c r="CF55" s="354"/>
      <c r="CG55" s="354"/>
      <c r="CH55" s="354"/>
      <c r="CI55" s="354"/>
      <c r="CJ55" s="354"/>
      <c r="CK55" s="354"/>
      <c r="CL55" s="354"/>
      <c r="CM55" s="354"/>
      <c r="CN55" s="354"/>
      <c r="CO55" s="354"/>
      <c r="CP55" s="354"/>
      <c r="CQ55" s="354"/>
      <c r="CR55" s="354"/>
      <c r="CS55" s="289"/>
      <c r="CT55" s="354"/>
      <c r="CU55" s="354"/>
      <c r="CV55" s="289"/>
      <c r="CW55" s="342"/>
      <c r="CX55" s="342"/>
      <c r="CY55" s="342"/>
      <c r="CZ55" s="342"/>
      <c r="DA55" s="366"/>
      <c r="DB55" s="339"/>
      <c r="DC55" s="367"/>
      <c r="DE55" s="338"/>
      <c r="DF55" s="342"/>
      <c r="DG55" s="341"/>
      <c r="DH55" s="338"/>
      <c r="DJ55" s="17"/>
      <c r="DK55" s="17"/>
      <c r="DL55" s="17"/>
      <c r="DM55" s="17"/>
      <c r="DN55" s="17"/>
      <c r="DO55" s="17"/>
      <c r="DP55" s="17"/>
      <c r="DQ55" s="17"/>
      <c r="DR55" s="17"/>
      <c r="DS55" s="17"/>
      <c r="DT55" s="17"/>
      <c r="DU55" s="17"/>
      <c r="DV55" s="17"/>
      <c r="DW55" s="17"/>
      <c r="DX55" s="17"/>
      <c r="DY55" s="17"/>
      <c r="DZ55" s="17"/>
      <c r="EA55" s="17"/>
      <c r="EB55" s="17"/>
      <c r="EC55" s="17"/>
      <c r="ED55" s="17"/>
      <c r="EE55" s="13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37"/>
      <c r="HI55" s="104"/>
      <c r="HJ55" s="104"/>
      <c r="HK55" s="3"/>
      <c r="HL55" s="101"/>
      <c r="HM55" s="170"/>
      <c r="HN55" s="94"/>
    </row>
    <row r="56" spans="1:222" ht="15.75">
      <c r="A56" s="305" t="s">
        <v>142</v>
      </c>
      <c r="D56" s="71">
        <f>SUM(E56:HR56)</f>
        <v>913</v>
      </c>
      <c r="E56" s="444">
        <v>40</v>
      </c>
      <c r="F56" s="444">
        <v>0</v>
      </c>
      <c r="G56" s="354">
        <v>37</v>
      </c>
      <c r="H56" s="354">
        <v>50</v>
      </c>
      <c r="I56" s="354">
        <v>43</v>
      </c>
      <c r="J56" s="354">
        <v>21</v>
      </c>
      <c r="K56" s="354">
        <v>48</v>
      </c>
      <c r="L56" s="354">
        <v>54</v>
      </c>
      <c r="M56" s="354">
        <v>76</v>
      </c>
      <c r="N56" s="354">
        <v>0</v>
      </c>
      <c r="O56" s="354">
        <v>0</v>
      </c>
      <c r="P56" s="354">
        <v>22</v>
      </c>
      <c r="Q56" s="354">
        <v>80</v>
      </c>
      <c r="R56" s="354">
        <v>19</v>
      </c>
      <c r="S56" s="354">
        <v>72</v>
      </c>
      <c r="T56" s="354">
        <v>63</v>
      </c>
      <c r="U56" s="354">
        <v>48</v>
      </c>
      <c r="V56" s="354">
        <v>57</v>
      </c>
      <c r="W56" s="354">
        <v>42</v>
      </c>
      <c r="X56" s="354">
        <v>29</v>
      </c>
      <c r="Y56" s="354">
        <v>45</v>
      </c>
      <c r="Z56" s="354">
        <v>0</v>
      </c>
      <c r="AA56" s="354">
        <v>26</v>
      </c>
      <c r="AB56" s="354">
        <v>25</v>
      </c>
      <c r="AC56" s="354">
        <v>16</v>
      </c>
      <c r="AL56" s="269"/>
      <c r="AM56" s="269"/>
      <c r="AN56" s="269"/>
      <c r="AO56" s="269"/>
      <c r="AP56" s="269"/>
      <c r="AQ56" s="269"/>
      <c r="AR56" s="269"/>
      <c r="AS56" s="269"/>
      <c r="AT56" s="269"/>
      <c r="AU56" s="269"/>
      <c r="AV56" s="269"/>
      <c r="AW56" s="269"/>
      <c r="AX56" s="269"/>
      <c r="AY56" s="269"/>
      <c r="AZ56" s="269"/>
      <c r="BA56" s="269"/>
      <c r="BB56" s="269"/>
      <c r="BC56" s="269"/>
      <c r="BD56" s="269"/>
      <c r="BE56" s="269"/>
      <c r="BF56" s="269"/>
      <c r="BG56" s="269"/>
      <c r="BH56" s="269"/>
      <c r="BI56" s="269"/>
      <c r="BJ56" s="269"/>
      <c r="BK56" s="269"/>
      <c r="BL56" s="269"/>
      <c r="BM56" s="269"/>
      <c r="BN56" s="269"/>
      <c r="BO56" s="269"/>
      <c r="BP56" s="269"/>
      <c r="BQ56" s="269"/>
      <c r="BR56" s="269"/>
      <c r="BS56" s="269"/>
      <c r="BT56" s="269"/>
      <c r="BU56" s="269"/>
      <c r="BV56" s="269"/>
      <c r="BW56" s="269"/>
      <c r="BX56" s="269"/>
      <c r="BY56" s="269"/>
      <c r="BZ56" s="358"/>
      <c r="CA56" s="358"/>
      <c r="CB56" s="354"/>
      <c r="CC56" s="354"/>
      <c r="CD56" s="354"/>
      <c r="CE56" s="354"/>
      <c r="CF56" s="354"/>
      <c r="CG56" s="354"/>
      <c r="CH56" s="354"/>
      <c r="CI56" s="354"/>
      <c r="CJ56" s="354"/>
      <c r="CK56" s="354"/>
      <c r="CL56" s="354"/>
      <c r="CM56" s="354"/>
      <c r="CN56" s="354"/>
      <c r="CO56" s="354"/>
      <c r="CP56" s="354"/>
      <c r="CQ56" s="354"/>
      <c r="CR56" s="354"/>
      <c r="CS56" s="289"/>
      <c r="CT56" s="354"/>
      <c r="CU56" s="354"/>
      <c r="CV56" s="289"/>
      <c r="CW56" s="346"/>
      <c r="CX56" s="346"/>
      <c r="CY56" s="346"/>
      <c r="CZ56" s="352"/>
      <c r="DA56" s="352"/>
      <c r="DB56" s="350"/>
      <c r="DC56" s="367"/>
      <c r="DE56" s="338"/>
      <c r="DF56" s="342"/>
      <c r="DG56" s="341"/>
      <c r="DH56" s="338"/>
      <c r="DJ56" s="17"/>
      <c r="DK56" s="17"/>
      <c r="DL56" s="17"/>
      <c r="DM56" s="17"/>
      <c r="DN56" s="17"/>
      <c r="DO56" s="17"/>
      <c r="DP56" s="17"/>
      <c r="DQ56" s="17"/>
      <c r="DR56" s="17"/>
      <c r="DS56" s="17"/>
      <c r="DT56" s="17"/>
      <c r="DU56" s="17"/>
      <c r="DV56" s="17"/>
      <c r="DW56" s="17"/>
      <c r="DX56" s="17"/>
      <c r="DY56" s="17"/>
      <c r="DZ56" s="17"/>
      <c r="EA56" s="17"/>
      <c r="EB56" s="17"/>
      <c r="EC56" s="17"/>
      <c r="ED56" s="17"/>
      <c r="EE56" s="13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37"/>
      <c r="HI56" s="104"/>
      <c r="HJ56" s="104"/>
      <c r="HK56" s="3"/>
      <c r="HL56" s="101"/>
      <c r="HM56" s="170"/>
      <c r="HN56" s="94"/>
    </row>
    <row r="57" spans="1:222" ht="15.75">
      <c r="A57" s="306" t="s">
        <v>811</v>
      </c>
      <c r="D57" s="71">
        <f>SUM(E57:HR57)</f>
        <v>877</v>
      </c>
      <c r="E57" s="444">
        <v>40</v>
      </c>
      <c r="F57" s="444">
        <v>0</v>
      </c>
      <c r="G57" s="354">
        <v>47</v>
      </c>
      <c r="H57" s="354">
        <v>47</v>
      </c>
      <c r="I57" s="354">
        <v>0</v>
      </c>
      <c r="J57" s="354">
        <v>59</v>
      </c>
      <c r="K57" s="354">
        <v>8</v>
      </c>
      <c r="L57" s="354">
        <v>51</v>
      </c>
      <c r="M57" s="354">
        <v>75</v>
      </c>
      <c r="N57" s="354">
        <v>0</v>
      </c>
      <c r="O57" s="354">
        <v>56</v>
      </c>
      <c r="P57" s="354">
        <v>54</v>
      </c>
      <c r="Q57" s="354">
        <v>27</v>
      </c>
      <c r="R57" s="354">
        <v>25</v>
      </c>
      <c r="S57" s="354">
        <v>56</v>
      </c>
      <c r="T57" s="354">
        <v>48</v>
      </c>
      <c r="U57" s="354">
        <v>0</v>
      </c>
      <c r="V57" s="354">
        <v>37</v>
      </c>
      <c r="W57" s="354">
        <v>65</v>
      </c>
      <c r="X57" s="354">
        <v>14</v>
      </c>
      <c r="Y57" s="354">
        <v>31</v>
      </c>
      <c r="Z57" s="354">
        <v>0</v>
      </c>
      <c r="AA57" s="354">
        <v>51</v>
      </c>
      <c r="AB57" s="354">
        <v>18</v>
      </c>
      <c r="AC57" s="354">
        <v>68</v>
      </c>
      <c r="AL57" s="269"/>
      <c r="AM57" s="269"/>
      <c r="AN57" s="269"/>
      <c r="AO57" s="269"/>
      <c r="AP57" s="269"/>
      <c r="AQ57" s="269"/>
      <c r="AR57" s="269"/>
      <c r="AS57" s="269"/>
      <c r="AT57" s="269"/>
      <c r="AU57" s="269"/>
      <c r="AV57" s="269"/>
      <c r="AW57" s="269"/>
      <c r="AX57" s="269"/>
      <c r="AY57" s="269"/>
      <c r="AZ57" s="269"/>
      <c r="BA57" s="269"/>
      <c r="BB57" s="269"/>
      <c r="BC57" s="269"/>
      <c r="BD57" s="269"/>
      <c r="BE57" s="269"/>
      <c r="BF57" s="269"/>
      <c r="BG57" s="269"/>
      <c r="BH57" s="269"/>
      <c r="BI57" s="269"/>
      <c r="BJ57" s="269"/>
      <c r="BK57" s="269"/>
      <c r="BL57" s="269"/>
      <c r="BM57" s="269"/>
      <c r="BN57" s="269"/>
      <c r="BO57" s="269"/>
      <c r="BP57" s="269"/>
      <c r="BQ57" s="269"/>
      <c r="BR57" s="269"/>
      <c r="BS57" s="269"/>
      <c r="BT57" s="269"/>
      <c r="BU57" s="269"/>
      <c r="BV57" s="269"/>
      <c r="BW57" s="269"/>
      <c r="BX57" s="269"/>
      <c r="BY57" s="269"/>
      <c r="BZ57" s="358"/>
      <c r="CA57" s="358"/>
      <c r="CB57" s="354"/>
      <c r="CC57" s="354"/>
      <c r="CD57" s="354"/>
      <c r="CE57" s="354"/>
      <c r="CF57" s="354"/>
      <c r="CG57" s="354"/>
      <c r="CH57" s="354"/>
      <c r="CI57" s="354"/>
      <c r="CJ57" s="354"/>
      <c r="CK57" s="354"/>
      <c r="CL57" s="354"/>
      <c r="CM57" s="354"/>
      <c r="CN57" s="354"/>
      <c r="CO57" s="354"/>
      <c r="CP57" s="354"/>
      <c r="CQ57" s="354"/>
      <c r="CR57" s="354"/>
      <c r="CS57" s="289"/>
      <c r="CT57" s="354"/>
      <c r="CU57" s="354"/>
      <c r="CV57" s="289"/>
      <c r="CW57" s="342"/>
      <c r="CX57" s="342"/>
      <c r="CY57" s="342"/>
      <c r="CZ57" s="342"/>
      <c r="DA57" s="366"/>
      <c r="DB57" s="339"/>
      <c r="DC57" s="367"/>
      <c r="DE57" s="338"/>
      <c r="DF57" s="342"/>
      <c r="DG57" s="341"/>
      <c r="DH57" s="338"/>
      <c r="DJ57" s="17"/>
      <c r="DK57" s="17"/>
      <c r="DL57" s="17"/>
      <c r="DM57" s="17"/>
      <c r="DN57" s="17"/>
      <c r="DO57" s="17"/>
      <c r="DP57" s="17"/>
      <c r="DQ57" s="17"/>
      <c r="DR57" s="17"/>
      <c r="DS57" s="17"/>
      <c r="DT57" s="17"/>
      <c r="DU57" s="17"/>
      <c r="DV57" s="17"/>
      <c r="DW57" s="17"/>
      <c r="DX57" s="17"/>
      <c r="DY57" s="17"/>
      <c r="DZ57" s="17"/>
      <c r="EA57" s="17"/>
      <c r="EB57" s="17"/>
      <c r="EC57" s="17"/>
      <c r="ED57" s="17"/>
      <c r="EE57" s="13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37"/>
      <c r="HI57" s="94"/>
    </row>
    <row r="58" spans="1:222" ht="15.75">
      <c r="A58" s="106" t="s">
        <v>1857</v>
      </c>
      <c r="D58" s="71">
        <f>SUM(E58:HR58)</f>
        <v>1040</v>
      </c>
      <c r="E58" s="444">
        <v>58</v>
      </c>
      <c r="F58" s="444">
        <v>32</v>
      </c>
      <c r="G58" s="354">
        <v>73</v>
      </c>
      <c r="H58" s="354">
        <v>25</v>
      </c>
      <c r="I58" s="354">
        <v>43</v>
      </c>
      <c r="J58" s="354">
        <v>63</v>
      </c>
      <c r="K58" s="354">
        <v>29</v>
      </c>
      <c r="L58" s="354">
        <v>39</v>
      </c>
      <c r="M58" s="354">
        <v>27</v>
      </c>
      <c r="N58" s="354">
        <v>0</v>
      </c>
      <c r="O58" s="354">
        <v>72</v>
      </c>
      <c r="P58" s="354">
        <v>62</v>
      </c>
      <c r="Q58" s="354">
        <v>13</v>
      </c>
      <c r="R58" s="354">
        <v>73</v>
      </c>
      <c r="S58" s="354">
        <v>77</v>
      </c>
      <c r="T58" s="354">
        <v>47</v>
      </c>
      <c r="U58" s="354">
        <v>0</v>
      </c>
      <c r="V58" s="354">
        <v>17</v>
      </c>
      <c r="W58" s="354">
        <v>75</v>
      </c>
      <c r="X58" s="354">
        <v>59</v>
      </c>
      <c r="Y58" s="354">
        <v>0</v>
      </c>
      <c r="Z58" s="354">
        <v>0</v>
      </c>
      <c r="AA58" s="354">
        <v>72</v>
      </c>
      <c r="AB58" s="354">
        <v>45</v>
      </c>
      <c r="AC58" s="354">
        <v>39</v>
      </c>
      <c r="AL58" s="269"/>
      <c r="AM58" s="269"/>
      <c r="AN58" s="269"/>
      <c r="AO58" s="269"/>
      <c r="AP58" s="269"/>
      <c r="AQ58" s="269"/>
      <c r="AR58" s="269"/>
      <c r="AS58" s="269"/>
      <c r="AT58" s="269"/>
      <c r="AU58" s="269"/>
      <c r="AV58" s="269"/>
      <c r="AW58" s="269"/>
      <c r="AX58" s="269"/>
      <c r="AY58" s="269"/>
      <c r="AZ58" s="269"/>
      <c r="BA58" s="269"/>
      <c r="BB58" s="269"/>
      <c r="BC58" s="269"/>
      <c r="BD58" s="269"/>
      <c r="BE58" s="269"/>
      <c r="BF58" s="269"/>
      <c r="BG58" s="269"/>
      <c r="BH58" s="269"/>
      <c r="BI58" s="269"/>
      <c r="BJ58" s="269"/>
      <c r="BK58" s="269"/>
      <c r="BL58" s="269"/>
      <c r="BM58" s="269"/>
      <c r="BN58" s="269"/>
      <c r="BO58" s="269"/>
      <c r="BP58" s="269"/>
      <c r="BQ58" s="269"/>
      <c r="BR58" s="269"/>
      <c r="BS58" s="269"/>
      <c r="BT58" s="269"/>
      <c r="BU58" s="269"/>
      <c r="BV58" s="269"/>
      <c r="BW58" s="269"/>
      <c r="BX58" s="269"/>
      <c r="BY58" s="269"/>
      <c r="BZ58" s="358"/>
      <c r="CA58" s="358"/>
      <c r="CB58" s="354"/>
      <c r="CC58" s="354"/>
      <c r="CD58" s="354"/>
      <c r="CE58" s="354"/>
      <c r="CF58" s="354"/>
      <c r="CG58" s="354"/>
      <c r="CH58" s="354"/>
      <c r="CI58" s="354"/>
      <c r="CJ58" s="354"/>
      <c r="CK58" s="354"/>
      <c r="CL58" s="354"/>
      <c r="CM58" s="354"/>
      <c r="CN58" s="354"/>
      <c r="CO58" s="354"/>
      <c r="CP58" s="354"/>
      <c r="CQ58" s="354"/>
      <c r="CR58" s="354"/>
      <c r="CS58" s="289"/>
      <c r="CT58" s="354"/>
      <c r="CU58" s="354"/>
      <c r="CV58" s="289"/>
      <c r="CW58" s="342"/>
      <c r="CX58" s="342"/>
      <c r="CY58" s="342"/>
      <c r="CZ58" s="342"/>
      <c r="DA58" s="366"/>
      <c r="DB58" s="339"/>
      <c r="DC58" s="367"/>
      <c r="DE58" s="338"/>
      <c r="DF58" s="342"/>
      <c r="DG58" s="341"/>
      <c r="DH58" s="338"/>
      <c r="DJ58" s="17"/>
      <c r="DK58" s="17"/>
      <c r="DL58" s="17"/>
      <c r="DM58" s="17"/>
      <c r="DN58" s="17"/>
      <c r="DO58" s="17"/>
      <c r="DP58" s="17"/>
      <c r="DQ58" s="17"/>
      <c r="DR58" s="17"/>
      <c r="DS58" s="17"/>
      <c r="DT58" s="17"/>
      <c r="DU58" s="17"/>
      <c r="DV58" s="17"/>
      <c r="DW58" s="17"/>
      <c r="DX58" s="17"/>
      <c r="DY58" s="17"/>
      <c r="DZ58" s="17"/>
      <c r="EA58" s="17"/>
      <c r="EB58" s="17"/>
      <c r="EC58" s="17"/>
      <c r="ED58" s="17"/>
      <c r="EE58" s="13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37"/>
    </row>
    <row r="59" spans="1:222" ht="15.75">
      <c r="A59" s="306" t="s">
        <v>852</v>
      </c>
      <c r="D59" s="71">
        <f>SUM(E59:HR59)</f>
        <v>984</v>
      </c>
      <c r="E59" s="444">
        <v>40</v>
      </c>
      <c r="F59" s="444">
        <v>0</v>
      </c>
      <c r="G59" s="354">
        <v>46</v>
      </c>
      <c r="H59" s="363">
        <v>0</v>
      </c>
      <c r="I59" s="354">
        <v>0</v>
      </c>
      <c r="J59" s="354">
        <v>24</v>
      </c>
      <c r="K59" s="354">
        <v>74</v>
      </c>
      <c r="L59" s="354">
        <v>72</v>
      </c>
      <c r="M59" s="354">
        <v>66</v>
      </c>
      <c r="N59" s="354">
        <v>0</v>
      </c>
      <c r="O59" s="354">
        <v>56</v>
      </c>
      <c r="P59" s="354">
        <v>23</v>
      </c>
      <c r="Q59" s="354">
        <v>4</v>
      </c>
      <c r="R59" s="354">
        <v>49</v>
      </c>
      <c r="S59" s="354">
        <v>27</v>
      </c>
      <c r="T59" s="354">
        <v>71</v>
      </c>
      <c r="U59" s="354">
        <v>66</v>
      </c>
      <c r="V59" s="354">
        <v>58</v>
      </c>
      <c r="W59" s="354">
        <v>65</v>
      </c>
      <c r="X59" s="354">
        <v>73</v>
      </c>
      <c r="Y59" s="354">
        <v>52</v>
      </c>
      <c r="Z59" s="354">
        <v>0</v>
      </c>
      <c r="AA59" s="354">
        <v>20</v>
      </c>
      <c r="AB59" s="354">
        <v>50</v>
      </c>
      <c r="AC59" s="354">
        <v>48</v>
      </c>
      <c r="AL59" s="269"/>
      <c r="AM59" s="269"/>
      <c r="AN59" s="269"/>
      <c r="AO59" s="269"/>
      <c r="AP59" s="269"/>
      <c r="AQ59" s="269"/>
      <c r="AR59" s="269"/>
      <c r="AS59" s="269"/>
      <c r="AT59" s="269"/>
      <c r="AU59" s="269"/>
      <c r="AV59" s="269"/>
      <c r="AW59" s="269"/>
      <c r="AX59" s="269"/>
      <c r="AY59" s="269"/>
      <c r="AZ59" s="269"/>
      <c r="BA59" s="269"/>
      <c r="BB59" s="269"/>
      <c r="BC59" s="269"/>
      <c r="BD59" s="269"/>
      <c r="BE59" s="269"/>
      <c r="BF59" s="269"/>
      <c r="BG59" s="269"/>
      <c r="BH59" s="269"/>
      <c r="BI59" s="269"/>
      <c r="BJ59" s="269"/>
      <c r="BK59" s="269"/>
      <c r="BL59" s="269"/>
      <c r="BM59" s="269"/>
      <c r="BN59" s="269"/>
      <c r="BO59" s="269"/>
      <c r="BP59" s="269"/>
      <c r="BQ59" s="269"/>
      <c r="BR59" s="269"/>
      <c r="BS59" s="269"/>
      <c r="BT59" s="269"/>
      <c r="BU59" s="269"/>
      <c r="BV59" s="269"/>
      <c r="BW59" s="269"/>
      <c r="BX59" s="269"/>
      <c r="BY59" s="269"/>
      <c r="BZ59" s="358"/>
      <c r="CA59" s="358"/>
      <c r="CB59" s="354"/>
      <c r="CC59" s="354"/>
      <c r="CD59" s="354"/>
      <c r="CE59" s="354"/>
      <c r="CF59" s="354"/>
      <c r="CG59" s="354"/>
      <c r="CH59" s="354"/>
      <c r="CI59" s="354"/>
      <c r="CJ59" s="354"/>
      <c r="CK59" s="354"/>
      <c r="CL59" s="354"/>
      <c r="CM59" s="354"/>
      <c r="CN59" s="354"/>
      <c r="CO59" s="354"/>
      <c r="CP59" s="354"/>
      <c r="CQ59" s="354"/>
      <c r="CR59" s="354"/>
      <c r="CS59" s="289"/>
      <c r="CT59" s="354"/>
      <c r="CU59" s="354"/>
      <c r="CV59" s="289"/>
      <c r="CW59" s="309"/>
      <c r="CX59" s="309"/>
      <c r="CY59" s="309"/>
      <c r="CZ59" s="342"/>
      <c r="DA59" s="366"/>
      <c r="DB59" s="339"/>
      <c r="DC59" s="367"/>
      <c r="DE59" s="338"/>
      <c r="DF59" s="342"/>
      <c r="DG59" s="341"/>
      <c r="DH59" s="338"/>
      <c r="DJ59" s="17"/>
      <c r="DK59" s="17"/>
      <c r="DL59" s="17"/>
      <c r="DM59" s="17"/>
      <c r="DN59" s="17"/>
      <c r="DO59" s="17"/>
      <c r="DP59" s="17"/>
      <c r="DQ59" s="17"/>
      <c r="DR59" s="17"/>
      <c r="DS59" s="17"/>
      <c r="DT59" s="17"/>
      <c r="DU59" s="17"/>
      <c r="DV59" s="17"/>
      <c r="DW59" s="17"/>
      <c r="DX59" s="17"/>
      <c r="DY59" s="17"/>
      <c r="DZ59" s="17"/>
      <c r="EA59" s="17"/>
      <c r="EB59" s="17"/>
      <c r="EC59" s="17"/>
      <c r="ED59" s="17"/>
      <c r="EE59" s="13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37"/>
    </row>
    <row r="60" spans="1:222" ht="15.75">
      <c r="A60" s="52" t="s">
        <v>2305</v>
      </c>
      <c r="D60" s="71">
        <f>SUM(E60:HR60)</f>
        <v>1012</v>
      </c>
      <c r="E60" s="444">
        <v>68</v>
      </c>
      <c r="F60" s="444">
        <v>41</v>
      </c>
      <c r="G60" s="354">
        <v>78</v>
      </c>
      <c r="H60" s="354">
        <v>78</v>
      </c>
      <c r="I60" s="354">
        <v>69</v>
      </c>
      <c r="J60" s="354">
        <v>29</v>
      </c>
      <c r="K60" s="354">
        <v>15</v>
      </c>
      <c r="L60" s="354">
        <v>0</v>
      </c>
      <c r="M60" s="354">
        <v>46</v>
      </c>
      <c r="N60" s="354">
        <v>65</v>
      </c>
      <c r="O60" s="354">
        <v>0</v>
      </c>
      <c r="P60" s="354">
        <v>0</v>
      </c>
      <c r="Q60" s="354">
        <v>3</v>
      </c>
      <c r="R60" s="354">
        <v>56</v>
      </c>
      <c r="S60" s="354">
        <v>73</v>
      </c>
      <c r="T60" s="354">
        <v>15</v>
      </c>
      <c r="U60" s="354">
        <v>79</v>
      </c>
      <c r="V60" s="354">
        <v>39</v>
      </c>
      <c r="W60" s="354">
        <v>72</v>
      </c>
      <c r="X60" s="354">
        <v>75</v>
      </c>
      <c r="Y60" s="354">
        <v>79</v>
      </c>
      <c r="Z60" s="354">
        <v>0</v>
      </c>
      <c r="AA60" s="354">
        <v>17</v>
      </c>
      <c r="AB60" s="354">
        <v>2</v>
      </c>
      <c r="AC60" s="354">
        <v>13</v>
      </c>
      <c r="AL60" s="269"/>
      <c r="AM60" s="269"/>
      <c r="AN60" s="269"/>
      <c r="AO60" s="269"/>
      <c r="AP60" s="269"/>
      <c r="AQ60" s="269"/>
      <c r="AR60" s="269"/>
      <c r="AS60" s="269"/>
      <c r="AT60" s="269"/>
      <c r="AU60" s="269"/>
      <c r="AV60" s="269"/>
      <c r="AW60" s="269"/>
      <c r="AX60" s="269"/>
      <c r="AY60" s="269"/>
      <c r="AZ60" s="269"/>
      <c r="BA60" s="269"/>
      <c r="BB60" s="269"/>
      <c r="BC60" s="269"/>
      <c r="BD60" s="269"/>
      <c r="BE60" s="269"/>
      <c r="BF60" s="269"/>
      <c r="BG60" s="269"/>
      <c r="BH60" s="269"/>
      <c r="BI60" s="269"/>
      <c r="BJ60" s="269"/>
      <c r="BK60" s="269"/>
      <c r="BL60" s="269"/>
      <c r="BM60" s="269"/>
      <c r="BN60" s="269"/>
      <c r="BO60" s="269"/>
      <c r="BP60" s="269"/>
      <c r="BQ60" s="269"/>
      <c r="BR60" s="269"/>
      <c r="BS60" s="269"/>
      <c r="BT60" s="269"/>
      <c r="BU60" s="269"/>
      <c r="BV60" s="269"/>
      <c r="BW60" s="269"/>
      <c r="BX60" s="269"/>
      <c r="BY60" s="269"/>
      <c r="BZ60" s="358"/>
      <c r="CA60" s="358"/>
      <c r="CB60" s="354"/>
      <c r="CC60" s="354"/>
      <c r="CD60" s="354"/>
      <c r="CE60" s="354"/>
      <c r="CF60" s="354"/>
      <c r="CG60" s="354"/>
      <c r="CH60" s="354"/>
      <c r="CI60" s="354"/>
      <c r="CJ60" s="354"/>
      <c r="CK60" s="354"/>
      <c r="CL60" s="354"/>
      <c r="CM60" s="354"/>
      <c r="CN60" s="354"/>
      <c r="CO60" s="354"/>
      <c r="CP60" s="354"/>
      <c r="CQ60" s="354"/>
      <c r="CR60" s="354"/>
      <c r="CS60" s="289"/>
      <c r="CT60" s="354"/>
      <c r="CU60" s="354"/>
      <c r="CV60" s="289"/>
      <c r="CW60" s="342"/>
      <c r="CX60" s="342"/>
      <c r="CY60" s="342"/>
      <c r="CZ60" s="342"/>
      <c r="DA60" s="366"/>
      <c r="DB60" s="339"/>
      <c r="DC60" s="367"/>
      <c r="DE60" s="338"/>
      <c r="DF60" s="342"/>
      <c r="DG60" s="341"/>
      <c r="DH60" s="338"/>
      <c r="DJ60" s="17"/>
      <c r="DK60" s="17"/>
      <c r="DL60" s="17"/>
      <c r="DM60" s="17"/>
      <c r="DN60" s="17"/>
      <c r="DO60" s="17"/>
      <c r="DP60" s="17"/>
      <c r="DQ60" s="17"/>
      <c r="DR60" s="17"/>
      <c r="DS60" s="17"/>
      <c r="DT60" s="17"/>
      <c r="DU60" s="17"/>
      <c r="DV60" s="17"/>
      <c r="DW60" s="17"/>
      <c r="DX60" s="17"/>
      <c r="DY60" s="17"/>
      <c r="DZ60" s="17"/>
      <c r="EA60" s="17"/>
      <c r="EB60" s="17"/>
      <c r="EC60" s="17"/>
      <c r="ED60" s="17"/>
      <c r="EE60" s="13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37"/>
    </row>
    <row r="61" spans="1:222" ht="15.75">
      <c r="A61" s="306" t="s">
        <v>822</v>
      </c>
      <c r="D61" s="71">
        <f>SUM(E61:HR61)</f>
        <v>1098</v>
      </c>
      <c r="E61" s="444">
        <v>67</v>
      </c>
      <c r="F61" s="444">
        <v>71</v>
      </c>
      <c r="G61" s="354">
        <v>44</v>
      </c>
      <c r="H61" s="354">
        <v>54</v>
      </c>
      <c r="I61" s="354">
        <v>0</v>
      </c>
      <c r="J61" s="354">
        <v>26</v>
      </c>
      <c r="K61" s="354">
        <v>51</v>
      </c>
      <c r="L61" s="354">
        <v>16</v>
      </c>
      <c r="M61" s="354">
        <v>40</v>
      </c>
      <c r="N61" s="354">
        <v>0</v>
      </c>
      <c r="O61" s="354">
        <v>80</v>
      </c>
      <c r="P61" s="354">
        <v>38</v>
      </c>
      <c r="Q61" s="354">
        <v>41</v>
      </c>
      <c r="R61" s="354">
        <v>74</v>
      </c>
      <c r="S61" s="354">
        <v>48</v>
      </c>
      <c r="T61" s="354">
        <v>74</v>
      </c>
      <c r="U61" s="354">
        <v>34</v>
      </c>
      <c r="V61" s="354">
        <v>80</v>
      </c>
      <c r="W61" s="354">
        <v>63</v>
      </c>
      <c r="X61" s="354">
        <v>60</v>
      </c>
      <c r="Y61" s="354">
        <v>45</v>
      </c>
      <c r="Z61" s="354">
        <v>0</v>
      </c>
      <c r="AA61" s="354">
        <v>15</v>
      </c>
      <c r="AB61" s="354">
        <v>44</v>
      </c>
      <c r="AC61" s="354">
        <v>33</v>
      </c>
      <c r="AL61" s="269"/>
      <c r="AM61" s="269"/>
      <c r="AN61" s="269"/>
      <c r="AO61" s="269"/>
      <c r="AP61" s="269"/>
      <c r="AQ61" s="269"/>
      <c r="AR61" s="269"/>
      <c r="AS61" s="269"/>
      <c r="AT61" s="269"/>
      <c r="AU61" s="269"/>
      <c r="AV61" s="269"/>
      <c r="AW61" s="269"/>
      <c r="AX61" s="269"/>
      <c r="AY61" s="269"/>
      <c r="AZ61" s="269"/>
      <c r="BA61" s="269"/>
      <c r="BB61" s="269"/>
      <c r="BC61" s="269"/>
      <c r="BD61" s="269"/>
      <c r="BE61" s="269"/>
      <c r="BF61" s="269"/>
      <c r="BG61" s="269"/>
      <c r="BH61" s="269"/>
      <c r="BI61" s="269"/>
      <c r="BJ61" s="269"/>
      <c r="BK61" s="269"/>
      <c r="BL61" s="269"/>
      <c r="BM61" s="269"/>
      <c r="BN61" s="269"/>
      <c r="BO61" s="269"/>
      <c r="BP61" s="269"/>
      <c r="BQ61" s="269"/>
      <c r="BR61" s="269"/>
      <c r="BS61" s="269"/>
      <c r="BT61" s="269"/>
      <c r="BU61" s="269"/>
      <c r="BV61" s="269"/>
      <c r="BW61" s="269"/>
      <c r="BX61" s="269"/>
      <c r="BY61" s="269"/>
      <c r="BZ61" s="358"/>
      <c r="CA61" s="358"/>
      <c r="CB61" s="354"/>
      <c r="CC61" s="354"/>
      <c r="CD61" s="354"/>
      <c r="CE61" s="354"/>
      <c r="CF61" s="354"/>
      <c r="CG61" s="354"/>
      <c r="CH61" s="354"/>
      <c r="CI61" s="354"/>
      <c r="CJ61" s="354"/>
      <c r="CK61" s="354"/>
      <c r="CL61" s="354"/>
      <c r="CM61" s="354"/>
      <c r="CN61" s="354"/>
      <c r="CO61" s="354"/>
      <c r="CP61" s="354"/>
      <c r="CQ61" s="354"/>
      <c r="CR61" s="354"/>
      <c r="CS61" s="289"/>
      <c r="CT61" s="354"/>
      <c r="CU61" s="354"/>
      <c r="CV61" s="289"/>
      <c r="CW61" s="342"/>
      <c r="CX61" s="342"/>
      <c r="CY61" s="342"/>
      <c r="CZ61" s="342"/>
      <c r="DA61" s="366"/>
      <c r="DB61" s="339"/>
      <c r="DC61" s="367"/>
      <c r="DE61" s="338"/>
      <c r="DF61" s="342"/>
      <c r="DG61" s="341"/>
      <c r="DH61" s="338"/>
      <c r="EJ61" s="104"/>
      <c r="EK61" s="11"/>
      <c r="EL61" s="11"/>
      <c r="EM61" s="169"/>
      <c r="EN61" s="76"/>
      <c r="EO61" s="76"/>
    </row>
    <row r="62" spans="1:222" ht="15.75">
      <c r="A62" s="306" t="s">
        <v>821</v>
      </c>
      <c r="D62" s="71">
        <f>SUM(E62:HR62)</f>
        <v>1081</v>
      </c>
      <c r="E62" s="444">
        <v>48</v>
      </c>
      <c r="F62" s="444">
        <v>45</v>
      </c>
      <c r="G62" s="354">
        <v>64</v>
      </c>
      <c r="H62" s="354">
        <v>74</v>
      </c>
      <c r="I62" s="354">
        <v>71</v>
      </c>
      <c r="J62" s="354">
        <v>71</v>
      </c>
      <c r="K62" s="354">
        <v>32</v>
      </c>
      <c r="L62" s="354">
        <v>66</v>
      </c>
      <c r="M62" s="354">
        <v>54</v>
      </c>
      <c r="N62" s="354">
        <v>0</v>
      </c>
      <c r="O62" s="354">
        <v>52</v>
      </c>
      <c r="P62" s="354">
        <v>66</v>
      </c>
      <c r="Q62" s="354">
        <v>36</v>
      </c>
      <c r="R62" s="354">
        <v>44</v>
      </c>
      <c r="S62" s="354">
        <v>41</v>
      </c>
      <c r="T62" s="354">
        <v>33</v>
      </c>
      <c r="U62" s="354">
        <v>0</v>
      </c>
      <c r="V62" s="354">
        <v>9</v>
      </c>
      <c r="W62" s="354">
        <v>49</v>
      </c>
      <c r="X62" s="354">
        <v>68</v>
      </c>
      <c r="Y62" s="354">
        <v>73</v>
      </c>
      <c r="Z62" s="354">
        <v>0</v>
      </c>
      <c r="AA62" s="354">
        <v>53</v>
      </c>
      <c r="AB62" s="354">
        <v>26</v>
      </c>
      <c r="AC62" s="354">
        <v>6</v>
      </c>
      <c r="AL62" s="269"/>
      <c r="AM62" s="269"/>
      <c r="AN62" s="269"/>
      <c r="AO62" s="269"/>
      <c r="AP62" s="269"/>
      <c r="AQ62" s="269"/>
      <c r="AR62" s="269"/>
      <c r="AS62" s="269"/>
      <c r="AT62" s="269"/>
      <c r="AU62" s="269"/>
      <c r="AV62" s="269"/>
      <c r="AW62" s="269"/>
      <c r="AX62" s="269"/>
      <c r="AY62" s="269"/>
      <c r="AZ62" s="269"/>
      <c r="BA62" s="269"/>
      <c r="BB62" s="269"/>
      <c r="BC62" s="269"/>
      <c r="BD62" s="269"/>
      <c r="BE62" s="269"/>
      <c r="BF62" s="269"/>
      <c r="BG62" s="269"/>
      <c r="BH62" s="269"/>
      <c r="BI62" s="269"/>
      <c r="BJ62" s="269"/>
      <c r="BK62" s="269"/>
      <c r="BL62" s="269"/>
      <c r="BM62" s="269"/>
      <c r="BN62" s="269"/>
      <c r="BO62" s="269"/>
      <c r="BP62" s="269"/>
      <c r="BQ62" s="269"/>
      <c r="BR62" s="269"/>
      <c r="BS62" s="269"/>
      <c r="BT62" s="269"/>
      <c r="BU62" s="269"/>
      <c r="BV62" s="269"/>
      <c r="BW62" s="269"/>
      <c r="BX62" s="269"/>
      <c r="BY62" s="269"/>
      <c r="BZ62" s="358"/>
      <c r="CA62" s="358"/>
      <c r="CB62" s="354"/>
      <c r="CC62" s="354"/>
      <c r="CD62" s="354"/>
      <c r="CE62" s="354"/>
      <c r="CF62" s="354"/>
      <c r="CG62" s="354"/>
      <c r="CH62" s="354"/>
      <c r="CI62" s="354"/>
      <c r="CJ62" s="354"/>
      <c r="CK62" s="354"/>
      <c r="CL62" s="354"/>
      <c r="CM62" s="354"/>
      <c r="CN62" s="354"/>
      <c r="CO62" s="354"/>
      <c r="CP62" s="354"/>
      <c r="CQ62" s="354"/>
      <c r="CR62" s="354"/>
      <c r="CS62" s="289"/>
      <c r="CT62" s="354"/>
      <c r="CU62" s="354"/>
      <c r="CV62" s="289"/>
      <c r="CW62" s="342"/>
      <c r="CX62" s="342"/>
      <c r="CY62" s="342"/>
      <c r="CZ62" s="342"/>
      <c r="DA62" s="366"/>
      <c r="DB62" s="339"/>
      <c r="DC62" s="367"/>
      <c r="DE62" s="338"/>
      <c r="DF62" s="342"/>
      <c r="DG62" s="341"/>
      <c r="DH62" s="338"/>
      <c r="EJ62" s="104"/>
      <c r="EK62" s="21"/>
      <c r="EL62" s="21"/>
      <c r="EM62" s="21"/>
      <c r="EN62" s="21"/>
      <c r="EO62" s="21"/>
    </row>
    <row r="63" spans="1:222" ht="15.75">
      <c r="A63" s="52" t="s">
        <v>2307</v>
      </c>
      <c r="D63" s="71">
        <f>SUM(E63:HR63)</f>
        <v>376</v>
      </c>
      <c r="E63" s="444">
        <v>0</v>
      </c>
      <c r="F63" s="444">
        <v>48</v>
      </c>
      <c r="G63" s="363">
        <v>0</v>
      </c>
      <c r="H63" s="363">
        <v>0</v>
      </c>
      <c r="I63" s="354">
        <v>0</v>
      </c>
      <c r="J63" s="354">
        <v>36</v>
      </c>
      <c r="K63" s="354">
        <v>0</v>
      </c>
      <c r="L63" s="354">
        <v>42</v>
      </c>
      <c r="M63" s="354">
        <v>4</v>
      </c>
      <c r="N63" s="354">
        <v>0</v>
      </c>
      <c r="O63" s="354">
        <v>0</v>
      </c>
      <c r="P63" s="354">
        <v>0</v>
      </c>
      <c r="Q63" s="354">
        <v>66</v>
      </c>
      <c r="R63" s="354">
        <v>0</v>
      </c>
      <c r="S63" s="354">
        <v>0</v>
      </c>
      <c r="T63" s="354">
        <v>6</v>
      </c>
      <c r="U63" s="354">
        <v>0</v>
      </c>
      <c r="V63" s="354">
        <v>64</v>
      </c>
      <c r="W63" s="354">
        <v>11</v>
      </c>
      <c r="X63" s="354">
        <v>18</v>
      </c>
      <c r="Y63" s="354">
        <v>39</v>
      </c>
      <c r="Z63" s="354">
        <v>0</v>
      </c>
      <c r="AA63" s="354">
        <v>29</v>
      </c>
      <c r="AB63" s="354">
        <v>3</v>
      </c>
      <c r="AC63" s="354">
        <v>10</v>
      </c>
      <c r="AL63" s="269"/>
      <c r="AM63" s="269"/>
      <c r="AN63" s="269"/>
      <c r="AO63" s="269"/>
      <c r="AP63" s="269"/>
      <c r="AQ63" s="269"/>
      <c r="AR63" s="269"/>
      <c r="AS63" s="269"/>
      <c r="AT63" s="269"/>
      <c r="AU63" s="269"/>
      <c r="AV63" s="269"/>
      <c r="AW63" s="269"/>
      <c r="AX63" s="269"/>
      <c r="AY63" s="269"/>
      <c r="AZ63" s="269"/>
      <c r="BA63" s="269"/>
      <c r="BB63" s="269"/>
      <c r="BC63" s="269"/>
      <c r="BD63" s="269"/>
      <c r="BE63" s="269"/>
      <c r="BF63" s="269"/>
      <c r="BG63" s="269"/>
      <c r="BH63" s="269"/>
      <c r="BI63" s="269"/>
      <c r="BJ63" s="269"/>
      <c r="BK63" s="269"/>
      <c r="BL63" s="269"/>
      <c r="BM63" s="269"/>
      <c r="BN63" s="269"/>
      <c r="BO63" s="269"/>
      <c r="BP63" s="269"/>
      <c r="BQ63" s="269"/>
      <c r="BR63" s="269"/>
      <c r="BS63" s="269"/>
      <c r="BT63" s="269"/>
      <c r="BU63" s="269"/>
      <c r="BV63" s="269"/>
      <c r="BW63" s="269"/>
      <c r="BX63" s="269"/>
      <c r="BY63" s="269"/>
      <c r="BZ63" s="358"/>
      <c r="CA63" s="358"/>
      <c r="CB63" s="354"/>
      <c r="CC63" s="354"/>
      <c r="CD63" s="354"/>
      <c r="CE63" s="354"/>
      <c r="CF63" s="354"/>
      <c r="CG63" s="354"/>
      <c r="CH63" s="354"/>
      <c r="CI63" s="354"/>
      <c r="CJ63" s="354"/>
      <c r="CK63" s="354"/>
      <c r="CL63" s="354"/>
      <c r="CM63" s="354"/>
      <c r="CN63" s="354"/>
      <c r="CO63" s="354"/>
      <c r="CP63" s="354"/>
      <c r="CQ63" s="354"/>
      <c r="CR63" s="354"/>
      <c r="CS63" s="289"/>
      <c r="CT63" s="354"/>
      <c r="CU63" s="354"/>
      <c r="CV63" s="289"/>
      <c r="CW63" s="309"/>
      <c r="CX63" s="309"/>
      <c r="CY63" s="309"/>
      <c r="CZ63" s="342"/>
      <c r="DA63" s="366"/>
      <c r="DB63" s="339"/>
      <c r="DC63" s="367"/>
      <c r="DE63" s="338"/>
      <c r="DF63" s="342"/>
      <c r="DG63" s="341"/>
      <c r="DH63" s="338"/>
      <c r="EJ63" s="104"/>
      <c r="EK63" s="11"/>
      <c r="EL63" s="11"/>
      <c r="EM63" s="169"/>
      <c r="EN63" s="76"/>
      <c r="EO63" s="76"/>
    </row>
    <row r="64" spans="1:222" ht="15.75">
      <c r="A64" s="52" t="s">
        <v>2567</v>
      </c>
      <c r="D64" s="71">
        <f>SUM(E64:HR64)</f>
        <v>933</v>
      </c>
      <c r="E64" s="444">
        <v>40</v>
      </c>
      <c r="F64" s="444">
        <v>72</v>
      </c>
      <c r="G64" s="354">
        <v>41</v>
      </c>
      <c r="H64" s="363">
        <v>0</v>
      </c>
      <c r="I64" s="354">
        <v>0</v>
      </c>
      <c r="J64" s="354">
        <v>27</v>
      </c>
      <c r="K64" s="354">
        <v>51</v>
      </c>
      <c r="L64" s="354">
        <v>22</v>
      </c>
      <c r="M64" s="354">
        <v>35</v>
      </c>
      <c r="N64" s="354">
        <v>78</v>
      </c>
      <c r="O64" s="354">
        <v>0</v>
      </c>
      <c r="P64" s="354">
        <v>73</v>
      </c>
      <c r="Q64" s="354">
        <v>55</v>
      </c>
      <c r="R64" s="354">
        <v>43</v>
      </c>
      <c r="S64" s="354">
        <v>46</v>
      </c>
      <c r="T64" s="354">
        <v>27</v>
      </c>
      <c r="U64" s="354">
        <v>0</v>
      </c>
      <c r="V64" s="354">
        <v>61</v>
      </c>
      <c r="W64" s="354">
        <v>32</v>
      </c>
      <c r="X64" s="354">
        <v>47</v>
      </c>
      <c r="Y64" s="354">
        <v>0</v>
      </c>
      <c r="Z64" s="354">
        <v>0</v>
      </c>
      <c r="AA64" s="354">
        <v>70</v>
      </c>
      <c r="AB64" s="354">
        <v>54</v>
      </c>
      <c r="AC64" s="354">
        <v>59</v>
      </c>
      <c r="AL64" s="269"/>
      <c r="AM64" s="269"/>
      <c r="AN64" s="269"/>
      <c r="AO64" s="269"/>
      <c r="AP64" s="269"/>
      <c r="AQ64" s="269"/>
      <c r="AR64" s="269"/>
      <c r="AS64" s="269"/>
      <c r="AT64" s="269"/>
      <c r="AU64" s="269"/>
      <c r="AV64" s="269"/>
      <c r="AW64" s="269"/>
      <c r="AX64" s="269"/>
      <c r="AY64" s="269"/>
      <c r="AZ64" s="269"/>
      <c r="BA64" s="269"/>
      <c r="BB64" s="269"/>
      <c r="BC64" s="269"/>
      <c r="BD64" s="269"/>
      <c r="BE64" s="269"/>
      <c r="BF64" s="269"/>
      <c r="BG64" s="269"/>
      <c r="BH64" s="269"/>
      <c r="BI64" s="269"/>
      <c r="BJ64" s="269"/>
      <c r="BK64" s="269"/>
      <c r="BL64" s="269"/>
      <c r="BM64" s="269"/>
      <c r="BN64" s="269"/>
      <c r="BO64" s="269"/>
      <c r="BP64" s="269"/>
      <c r="BQ64" s="269"/>
      <c r="BR64" s="269"/>
      <c r="BS64" s="269"/>
      <c r="BT64" s="269"/>
      <c r="BU64" s="269"/>
      <c r="BV64" s="269"/>
      <c r="BW64" s="269"/>
      <c r="BX64" s="269"/>
      <c r="BY64" s="269"/>
      <c r="BZ64" s="358"/>
      <c r="CA64" s="358"/>
      <c r="CB64" s="354"/>
      <c r="CC64" s="354"/>
      <c r="CD64" s="354"/>
      <c r="CE64" s="354"/>
      <c r="CF64" s="354"/>
      <c r="CG64" s="354"/>
      <c r="CH64" s="354"/>
      <c r="CI64" s="354"/>
      <c r="CJ64" s="354"/>
      <c r="CK64" s="354"/>
      <c r="CL64" s="354"/>
      <c r="CM64" s="354"/>
      <c r="CN64" s="354"/>
      <c r="CO64" s="354"/>
      <c r="CP64" s="354"/>
      <c r="CQ64" s="354"/>
      <c r="CR64" s="354"/>
      <c r="CS64" s="289"/>
      <c r="CT64" s="354"/>
      <c r="CU64" s="354"/>
      <c r="CV64" s="289"/>
      <c r="CW64" s="346"/>
      <c r="CX64" s="346"/>
      <c r="CY64" s="346"/>
      <c r="CZ64" s="352"/>
      <c r="DA64" s="352"/>
      <c r="DB64" s="350"/>
      <c r="DC64" s="367"/>
      <c r="DE64" s="338"/>
      <c r="DF64" s="342"/>
      <c r="DG64" s="341"/>
      <c r="DH64" s="338"/>
      <c r="EJ64" s="104"/>
      <c r="EK64" s="11"/>
      <c r="EL64" s="11"/>
      <c r="EM64" s="169"/>
      <c r="EN64" s="75"/>
      <c r="EO64" s="75"/>
    </row>
    <row r="65" spans="1:145" ht="15.75">
      <c r="A65" s="306" t="s">
        <v>806</v>
      </c>
      <c r="D65" s="71">
        <f>SUM(E65:HR65)</f>
        <v>774</v>
      </c>
      <c r="E65" s="444">
        <v>40</v>
      </c>
      <c r="F65" s="444">
        <v>0</v>
      </c>
      <c r="G65" s="354">
        <v>28</v>
      </c>
      <c r="H65" s="363">
        <v>0</v>
      </c>
      <c r="I65" s="354">
        <v>0</v>
      </c>
      <c r="J65" s="354">
        <v>73</v>
      </c>
      <c r="K65" s="354">
        <v>25</v>
      </c>
      <c r="L65" s="354">
        <v>68</v>
      </c>
      <c r="M65" s="354">
        <v>55</v>
      </c>
      <c r="N65" s="354">
        <v>0</v>
      </c>
      <c r="O65" s="354">
        <v>0</v>
      </c>
      <c r="P65" s="354">
        <v>28</v>
      </c>
      <c r="Q65" s="354">
        <v>77</v>
      </c>
      <c r="R65" s="354">
        <v>35</v>
      </c>
      <c r="S65" s="354">
        <v>47</v>
      </c>
      <c r="T65" s="354">
        <v>44</v>
      </c>
      <c r="U65" s="354">
        <v>0</v>
      </c>
      <c r="V65" s="354">
        <v>28</v>
      </c>
      <c r="W65" s="354">
        <v>79</v>
      </c>
      <c r="X65" s="354">
        <v>40</v>
      </c>
      <c r="Y65" s="354">
        <v>0</v>
      </c>
      <c r="Z65" s="354">
        <v>0</v>
      </c>
      <c r="AA65" s="354">
        <v>41</v>
      </c>
      <c r="AB65" s="354">
        <v>30</v>
      </c>
      <c r="AC65" s="354">
        <v>36</v>
      </c>
      <c r="AL65" s="269"/>
      <c r="AM65" s="269"/>
      <c r="AN65" s="269"/>
      <c r="AO65" s="269"/>
      <c r="AP65" s="269"/>
      <c r="AQ65" s="269"/>
      <c r="AR65" s="269"/>
      <c r="AS65" s="269"/>
      <c r="AT65" s="269"/>
      <c r="AU65" s="269"/>
      <c r="AV65" s="269"/>
      <c r="AW65" s="269"/>
      <c r="AX65" s="269"/>
      <c r="AY65" s="269"/>
      <c r="AZ65" s="269"/>
      <c r="BA65" s="269"/>
      <c r="BB65" s="269"/>
      <c r="BC65" s="269"/>
      <c r="BD65" s="269"/>
      <c r="BE65" s="269"/>
      <c r="BF65" s="269"/>
      <c r="BG65" s="269"/>
      <c r="BH65" s="269"/>
      <c r="BI65" s="269"/>
      <c r="BJ65" s="269"/>
      <c r="BK65" s="269"/>
      <c r="BL65" s="269"/>
      <c r="BM65" s="269"/>
      <c r="BN65" s="269"/>
      <c r="BO65" s="269"/>
      <c r="BP65" s="269"/>
      <c r="BQ65" s="269"/>
      <c r="BR65" s="269"/>
      <c r="BS65" s="269"/>
      <c r="BT65" s="269"/>
      <c r="BU65" s="269"/>
      <c r="BV65" s="269"/>
      <c r="BW65" s="269"/>
      <c r="BX65" s="269"/>
      <c r="BY65" s="269"/>
      <c r="BZ65" s="358"/>
      <c r="CA65" s="358"/>
      <c r="CB65" s="354"/>
      <c r="CC65" s="354"/>
      <c r="CD65" s="354"/>
      <c r="CE65" s="354"/>
      <c r="CF65" s="354"/>
      <c r="CG65" s="354"/>
      <c r="CH65" s="354"/>
      <c r="CI65" s="354"/>
      <c r="CJ65" s="354"/>
      <c r="CK65" s="354"/>
      <c r="CL65" s="354"/>
      <c r="CM65" s="354"/>
      <c r="CN65" s="354"/>
      <c r="CO65" s="354"/>
      <c r="CP65" s="354"/>
      <c r="CQ65" s="354"/>
      <c r="CR65" s="354"/>
      <c r="CS65" s="289"/>
      <c r="CT65" s="354"/>
      <c r="CU65" s="354"/>
      <c r="CV65" s="289"/>
      <c r="CW65" s="309"/>
      <c r="CX65" s="309"/>
      <c r="CY65" s="309"/>
      <c r="CZ65" s="342"/>
      <c r="DA65" s="366"/>
      <c r="DB65" s="339"/>
      <c r="DC65" s="367"/>
      <c r="DE65" s="338"/>
      <c r="DF65" s="342"/>
      <c r="DG65" s="341"/>
      <c r="DH65" s="338"/>
      <c r="EJ65" s="104"/>
      <c r="EK65" s="11"/>
      <c r="EL65" s="11"/>
      <c r="EM65" s="169"/>
      <c r="EN65" s="21"/>
      <c r="EO65" s="21"/>
    </row>
    <row r="66" spans="1:145" ht="15.75">
      <c r="A66" s="52" t="s">
        <v>2283</v>
      </c>
      <c r="D66" s="71">
        <f>SUM(E66:HR66)</f>
        <v>694</v>
      </c>
      <c r="E66" s="444">
        <v>0</v>
      </c>
      <c r="F66" s="444">
        <v>0</v>
      </c>
      <c r="G66" s="363">
        <v>11</v>
      </c>
      <c r="H66" s="354">
        <v>50</v>
      </c>
      <c r="I66" s="354">
        <v>0</v>
      </c>
      <c r="J66" s="354">
        <v>40</v>
      </c>
      <c r="K66" s="354">
        <v>34</v>
      </c>
      <c r="L66" s="354">
        <v>44</v>
      </c>
      <c r="M66" s="354">
        <v>67</v>
      </c>
      <c r="N66" s="354">
        <v>0</v>
      </c>
      <c r="O66" s="354">
        <v>0</v>
      </c>
      <c r="P66" s="354">
        <v>48</v>
      </c>
      <c r="Q66" s="354">
        <v>37</v>
      </c>
      <c r="R66" s="354">
        <v>72</v>
      </c>
      <c r="S66" s="354">
        <v>15</v>
      </c>
      <c r="T66" s="354">
        <v>53</v>
      </c>
      <c r="U66" s="354">
        <v>0</v>
      </c>
      <c r="V66" s="354">
        <v>32</v>
      </c>
      <c r="W66" s="354">
        <v>20</v>
      </c>
      <c r="X66" s="354">
        <v>78</v>
      </c>
      <c r="Y66" s="354">
        <v>0</v>
      </c>
      <c r="Z66" s="354">
        <v>0</v>
      </c>
      <c r="AA66" s="354">
        <v>41</v>
      </c>
      <c r="AB66" s="354">
        <v>51</v>
      </c>
      <c r="AC66" s="354">
        <v>1</v>
      </c>
      <c r="AL66" s="269"/>
      <c r="AM66" s="269"/>
      <c r="AN66" s="269"/>
      <c r="AO66" s="269"/>
      <c r="AP66" s="269"/>
      <c r="AQ66" s="269"/>
      <c r="AR66" s="269"/>
      <c r="AS66" s="269"/>
      <c r="AT66" s="269"/>
      <c r="AU66" s="269"/>
      <c r="AV66" s="269"/>
      <c r="AW66" s="269"/>
      <c r="AX66" s="269"/>
      <c r="AY66" s="269"/>
      <c r="AZ66" s="269"/>
      <c r="BA66" s="269"/>
      <c r="BB66" s="269"/>
      <c r="BC66" s="269"/>
      <c r="BD66" s="269"/>
      <c r="BE66" s="269"/>
      <c r="BF66" s="269"/>
      <c r="BG66" s="269"/>
      <c r="BH66" s="269"/>
      <c r="BI66" s="269"/>
      <c r="BJ66" s="269"/>
      <c r="BK66" s="269"/>
      <c r="BL66" s="269"/>
      <c r="BM66" s="269"/>
      <c r="BN66" s="269"/>
      <c r="BO66" s="269"/>
      <c r="BP66" s="269"/>
      <c r="BQ66" s="269"/>
      <c r="BR66" s="269"/>
      <c r="BS66" s="269"/>
      <c r="BT66" s="269"/>
      <c r="BU66" s="269"/>
      <c r="BV66" s="269"/>
      <c r="BW66" s="269"/>
      <c r="BX66" s="269"/>
      <c r="BY66" s="269"/>
      <c r="BZ66" s="358"/>
      <c r="CA66" s="358"/>
      <c r="CB66" s="354"/>
      <c r="CC66" s="354"/>
      <c r="CD66" s="354"/>
      <c r="CE66" s="354"/>
      <c r="CF66" s="354"/>
      <c r="CG66" s="354"/>
      <c r="CH66" s="354"/>
      <c r="CI66" s="354"/>
      <c r="CJ66" s="354"/>
      <c r="CK66" s="354"/>
      <c r="CL66" s="354"/>
      <c r="CM66" s="354"/>
      <c r="CN66" s="354"/>
      <c r="CO66" s="354"/>
      <c r="CP66" s="354"/>
      <c r="CQ66" s="354"/>
      <c r="CR66" s="354"/>
      <c r="CS66" s="289"/>
      <c r="CT66" s="354"/>
      <c r="CU66" s="354"/>
      <c r="CV66" s="289"/>
      <c r="CW66" s="309"/>
      <c r="CX66" s="309"/>
      <c r="CY66" s="309"/>
      <c r="CZ66" s="342"/>
      <c r="DA66" s="366"/>
      <c r="DB66" s="339"/>
      <c r="DC66" s="367"/>
      <c r="DE66" s="338"/>
      <c r="DF66" s="342"/>
      <c r="DG66" s="341"/>
      <c r="DH66" s="338"/>
      <c r="EJ66" s="104"/>
      <c r="EK66" s="21"/>
      <c r="EL66" s="21"/>
      <c r="EM66" s="21"/>
      <c r="EN66" s="21"/>
      <c r="EO66" s="21"/>
    </row>
    <row r="67" spans="1:145" ht="15.75">
      <c r="A67" s="538" t="s">
        <v>2237</v>
      </c>
      <c r="D67" s="71">
        <f>SUM(E67:HR67)</f>
        <v>767</v>
      </c>
      <c r="E67" s="444">
        <v>71</v>
      </c>
      <c r="F67" s="444">
        <v>35</v>
      </c>
      <c r="G67" s="354">
        <v>55</v>
      </c>
      <c r="H67" s="354">
        <v>73</v>
      </c>
      <c r="I67" s="354">
        <v>0</v>
      </c>
      <c r="J67" s="354">
        <v>28</v>
      </c>
      <c r="K67" s="354">
        <v>57</v>
      </c>
      <c r="L67" s="354">
        <v>0</v>
      </c>
      <c r="M67" s="354">
        <v>72</v>
      </c>
      <c r="N67" s="354">
        <v>0</v>
      </c>
      <c r="O67" s="354">
        <v>0</v>
      </c>
      <c r="P67" s="354">
        <v>0</v>
      </c>
      <c r="Q67" s="354">
        <v>11</v>
      </c>
      <c r="R67" s="354">
        <v>42</v>
      </c>
      <c r="S67" s="354">
        <v>31</v>
      </c>
      <c r="T67" s="354">
        <v>45</v>
      </c>
      <c r="U67" s="354">
        <v>0</v>
      </c>
      <c r="V67" s="354">
        <v>36</v>
      </c>
      <c r="W67" s="354">
        <v>76</v>
      </c>
      <c r="X67" s="354">
        <v>44</v>
      </c>
      <c r="Y67" s="354">
        <v>0</v>
      </c>
      <c r="Z67" s="354">
        <v>0</v>
      </c>
      <c r="AA67" s="354">
        <v>24</v>
      </c>
      <c r="AB67" s="354">
        <v>52</v>
      </c>
      <c r="AC67" s="354">
        <v>15</v>
      </c>
      <c r="AL67" s="269"/>
      <c r="AM67" s="269"/>
      <c r="AN67" s="269"/>
      <c r="AO67" s="269"/>
      <c r="AP67" s="269"/>
      <c r="AQ67" s="269"/>
      <c r="AR67" s="269"/>
      <c r="AS67" s="269"/>
      <c r="AT67" s="269"/>
      <c r="AU67" s="269"/>
      <c r="AV67" s="269"/>
      <c r="AW67" s="269"/>
      <c r="AX67" s="269"/>
      <c r="AY67" s="269"/>
      <c r="AZ67" s="269"/>
      <c r="BA67" s="269"/>
      <c r="BB67" s="269"/>
      <c r="BC67" s="269"/>
      <c r="BD67" s="269"/>
      <c r="BE67" s="269"/>
      <c r="BF67" s="269"/>
      <c r="BG67" s="269"/>
      <c r="BH67" s="269"/>
      <c r="BI67" s="269"/>
      <c r="BJ67" s="269"/>
      <c r="BK67" s="269"/>
      <c r="BL67" s="269"/>
      <c r="BM67" s="269"/>
      <c r="BN67" s="269"/>
      <c r="BO67" s="269"/>
      <c r="BP67" s="269"/>
      <c r="BQ67" s="269"/>
      <c r="BR67" s="269"/>
      <c r="BS67" s="269"/>
      <c r="BT67" s="269"/>
      <c r="BU67" s="269"/>
      <c r="BV67" s="269"/>
      <c r="BW67" s="269"/>
      <c r="BX67" s="269"/>
      <c r="BY67" s="269"/>
      <c r="BZ67" s="358"/>
      <c r="CA67" s="358"/>
      <c r="CB67" s="354"/>
      <c r="CC67" s="354"/>
      <c r="CD67" s="354"/>
      <c r="CE67" s="354"/>
      <c r="CF67" s="354"/>
      <c r="CG67" s="354"/>
      <c r="CH67" s="354"/>
      <c r="CI67" s="354"/>
      <c r="CJ67" s="354"/>
      <c r="CK67" s="354"/>
      <c r="CL67" s="354"/>
      <c r="CM67" s="354"/>
      <c r="CN67" s="354"/>
      <c r="CO67" s="354"/>
      <c r="CP67" s="354"/>
      <c r="CQ67" s="354"/>
      <c r="CR67" s="354"/>
      <c r="CS67" s="289"/>
      <c r="CT67" s="354"/>
      <c r="CU67" s="354"/>
      <c r="CV67" s="289"/>
      <c r="CW67" s="368"/>
      <c r="CX67" s="368"/>
      <c r="CY67" s="368"/>
      <c r="CZ67" s="342"/>
      <c r="DA67" s="366"/>
      <c r="DB67" s="339"/>
      <c r="DC67" s="367"/>
      <c r="DE67" s="338"/>
      <c r="DF67" s="342"/>
      <c r="DG67" s="341"/>
      <c r="DH67" s="338"/>
      <c r="EJ67" s="104"/>
      <c r="EK67" s="21"/>
      <c r="EL67" s="21"/>
      <c r="EM67" s="21"/>
      <c r="EN67" s="21"/>
      <c r="EO67" s="21"/>
    </row>
    <row r="68" spans="1:145" ht="15.75">
      <c r="A68" s="538" t="s">
        <v>31</v>
      </c>
      <c r="D68" s="71">
        <f>SUM(E68:HR68)</f>
        <v>1093</v>
      </c>
      <c r="E68" s="444">
        <v>60</v>
      </c>
      <c r="F68" s="444">
        <v>43</v>
      </c>
      <c r="G68" s="354">
        <v>40</v>
      </c>
      <c r="H68" s="354">
        <v>30</v>
      </c>
      <c r="I68" s="354">
        <v>70</v>
      </c>
      <c r="J68" s="354">
        <v>61</v>
      </c>
      <c r="K68" s="354">
        <v>24</v>
      </c>
      <c r="L68" s="354">
        <v>80</v>
      </c>
      <c r="M68" s="354">
        <v>38</v>
      </c>
      <c r="N68" s="354">
        <v>0</v>
      </c>
      <c r="O68" s="354">
        <v>0</v>
      </c>
      <c r="P68" s="354">
        <v>67</v>
      </c>
      <c r="Q68" s="354">
        <v>35</v>
      </c>
      <c r="R68" s="354">
        <v>67</v>
      </c>
      <c r="S68" s="354">
        <v>19</v>
      </c>
      <c r="T68" s="354">
        <v>72</v>
      </c>
      <c r="U68" s="354">
        <v>0</v>
      </c>
      <c r="V68" s="354">
        <v>67</v>
      </c>
      <c r="W68" s="354">
        <v>70</v>
      </c>
      <c r="X68" s="354">
        <v>61</v>
      </c>
      <c r="Y68" s="354">
        <v>52</v>
      </c>
      <c r="Z68" s="354">
        <v>0</v>
      </c>
      <c r="AA68" s="354">
        <v>78</v>
      </c>
      <c r="AB68" s="354">
        <v>33</v>
      </c>
      <c r="AC68" s="354">
        <v>26</v>
      </c>
      <c r="AL68" s="269"/>
      <c r="AM68" s="269"/>
      <c r="AN68" s="269"/>
      <c r="AO68" s="269"/>
      <c r="AP68" s="269"/>
      <c r="AQ68" s="269"/>
      <c r="AR68" s="269"/>
      <c r="AS68" s="269"/>
      <c r="AT68" s="269"/>
      <c r="AU68" s="269"/>
      <c r="AV68" s="269"/>
      <c r="AW68" s="269"/>
      <c r="AX68" s="269"/>
      <c r="AY68" s="269"/>
      <c r="AZ68" s="269"/>
      <c r="BA68" s="269"/>
      <c r="BB68" s="269"/>
      <c r="BC68" s="269"/>
      <c r="BD68" s="269"/>
      <c r="BE68" s="269"/>
      <c r="BF68" s="269"/>
      <c r="BG68" s="269"/>
      <c r="BH68" s="269"/>
      <c r="BI68" s="269"/>
      <c r="BJ68" s="269"/>
      <c r="BK68" s="269"/>
      <c r="BL68" s="269"/>
      <c r="BM68" s="269"/>
      <c r="BN68" s="269"/>
      <c r="BO68" s="269"/>
      <c r="BP68" s="269"/>
      <c r="BQ68" s="269"/>
      <c r="BR68" s="269"/>
      <c r="BS68" s="269"/>
      <c r="BT68" s="269"/>
      <c r="BU68" s="269"/>
      <c r="BV68" s="269"/>
      <c r="BW68" s="269"/>
      <c r="BX68" s="269"/>
      <c r="BY68" s="269"/>
      <c r="BZ68" s="358"/>
      <c r="CA68" s="358"/>
      <c r="CB68" s="354"/>
      <c r="CC68" s="354"/>
      <c r="CD68" s="354"/>
      <c r="CE68" s="354"/>
      <c r="CF68" s="354"/>
      <c r="CG68" s="354"/>
      <c r="CH68" s="354"/>
      <c r="CI68" s="354"/>
      <c r="CJ68" s="354"/>
      <c r="CK68" s="354"/>
      <c r="CL68" s="354"/>
      <c r="CM68" s="354"/>
      <c r="CN68" s="354"/>
      <c r="CO68" s="354"/>
      <c r="CP68" s="354"/>
      <c r="CQ68" s="354"/>
      <c r="CR68" s="354"/>
      <c r="CS68" s="289"/>
      <c r="CT68" s="354"/>
      <c r="CU68" s="354"/>
      <c r="CV68" s="289"/>
      <c r="CW68" s="346"/>
      <c r="CX68" s="346"/>
      <c r="CY68" s="346"/>
      <c r="CZ68" s="352"/>
      <c r="DA68" s="352"/>
      <c r="DB68" s="350"/>
      <c r="DC68" s="367"/>
      <c r="DE68" s="338"/>
      <c r="DF68" s="342"/>
      <c r="DG68" s="341"/>
      <c r="DH68" s="338"/>
      <c r="EJ68" s="104"/>
      <c r="EK68" s="11"/>
      <c r="EL68" s="11"/>
      <c r="EM68" s="169"/>
      <c r="EN68" s="21"/>
      <c r="EO68" s="21"/>
    </row>
    <row r="69" spans="1:145" ht="15.75">
      <c r="A69" s="306" t="s">
        <v>863</v>
      </c>
      <c r="D69" s="71">
        <f>SUM(E69:HR69)</f>
        <v>1042</v>
      </c>
      <c r="E69" s="444">
        <v>0</v>
      </c>
      <c r="F69" s="444">
        <v>52</v>
      </c>
      <c r="G69" s="363">
        <v>0</v>
      </c>
      <c r="H69" s="354">
        <v>41</v>
      </c>
      <c r="I69" s="354">
        <v>47</v>
      </c>
      <c r="J69" s="354">
        <v>80</v>
      </c>
      <c r="K69" s="354">
        <v>72</v>
      </c>
      <c r="L69" s="354">
        <v>62</v>
      </c>
      <c r="M69" s="354">
        <v>71</v>
      </c>
      <c r="N69" s="354">
        <v>62</v>
      </c>
      <c r="O69" s="354">
        <v>0</v>
      </c>
      <c r="P69" s="354">
        <v>49</v>
      </c>
      <c r="Q69" s="354">
        <v>14</v>
      </c>
      <c r="R69" s="354">
        <v>23</v>
      </c>
      <c r="S69" s="354">
        <v>19</v>
      </c>
      <c r="T69" s="354">
        <v>59</v>
      </c>
      <c r="U69" s="354">
        <v>67</v>
      </c>
      <c r="V69" s="354">
        <v>15</v>
      </c>
      <c r="W69" s="354">
        <v>55</v>
      </c>
      <c r="X69" s="354">
        <v>48</v>
      </c>
      <c r="Y69" s="354">
        <v>0</v>
      </c>
      <c r="Z69" s="354">
        <v>0</v>
      </c>
      <c r="AA69" s="354">
        <v>68</v>
      </c>
      <c r="AB69" s="354">
        <v>80</v>
      </c>
      <c r="AC69" s="354">
        <v>58</v>
      </c>
      <c r="AL69" s="269"/>
      <c r="AM69" s="269"/>
      <c r="AN69" s="269"/>
      <c r="AO69" s="269"/>
      <c r="AP69" s="269"/>
      <c r="AQ69" s="269"/>
      <c r="AR69" s="269"/>
      <c r="AS69" s="269"/>
      <c r="AT69" s="269"/>
      <c r="AU69" s="269"/>
      <c r="AV69" s="269"/>
      <c r="AW69" s="269"/>
      <c r="AX69" s="269"/>
      <c r="AY69" s="269"/>
      <c r="AZ69" s="269"/>
      <c r="BA69" s="269"/>
      <c r="BB69" s="269"/>
      <c r="BC69" s="269"/>
      <c r="BD69" s="269"/>
      <c r="BE69" s="269"/>
      <c r="BF69" s="269"/>
      <c r="BG69" s="269"/>
      <c r="BH69" s="269"/>
      <c r="BI69" s="269"/>
      <c r="BJ69" s="269"/>
      <c r="BK69" s="269"/>
      <c r="BL69" s="269"/>
      <c r="BM69" s="269"/>
      <c r="BN69" s="269"/>
      <c r="BO69" s="269"/>
      <c r="BP69" s="269"/>
      <c r="BQ69" s="269"/>
      <c r="BR69" s="269"/>
      <c r="BS69" s="269"/>
      <c r="BT69" s="269"/>
      <c r="BU69" s="269"/>
      <c r="BV69" s="269"/>
      <c r="BW69" s="269"/>
      <c r="BX69" s="269"/>
      <c r="BY69" s="269"/>
      <c r="BZ69" s="358"/>
      <c r="CA69" s="358"/>
      <c r="CB69" s="354"/>
      <c r="CC69" s="354"/>
      <c r="CD69" s="354"/>
      <c r="CE69" s="354"/>
      <c r="CF69" s="354"/>
      <c r="CG69" s="354"/>
      <c r="CH69" s="354"/>
      <c r="CI69" s="354"/>
      <c r="CJ69" s="354"/>
      <c r="CK69" s="354"/>
      <c r="CL69" s="354"/>
      <c r="CM69" s="354"/>
      <c r="CN69" s="354"/>
      <c r="CO69" s="354"/>
      <c r="CP69" s="354"/>
      <c r="CQ69" s="354"/>
      <c r="CR69" s="354"/>
      <c r="CS69" s="289"/>
      <c r="CT69" s="354"/>
      <c r="CU69" s="354"/>
      <c r="CV69" s="289"/>
      <c r="CW69" s="309"/>
      <c r="CX69" s="309"/>
      <c r="CY69" s="309"/>
      <c r="CZ69" s="342"/>
      <c r="DA69" s="366"/>
      <c r="DB69" s="339"/>
      <c r="DC69" s="367"/>
      <c r="DE69" s="338"/>
      <c r="DF69" s="342"/>
      <c r="DG69" s="341"/>
      <c r="DH69" s="338"/>
      <c r="EJ69" s="104"/>
      <c r="EK69" s="11"/>
      <c r="EL69" s="11"/>
      <c r="EM69" s="169"/>
      <c r="EN69" s="21"/>
      <c r="EO69" s="21"/>
    </row>
    <row r="70" spans="1:145" ht="15.75">
      <c r="A70" s="306" t="s">
        <v>828</v>
      </c>
      <c r="D70" s="71">
        <f>SUM(E70:HR70)</f>
        <v>693</v>
      </c>
      <c r="E70" s="444">
        <v>40</v>
      </c>
      <c r="F70" s="444">
        <v>0</v>
      </c>
      <c r="G70" s="354">
        <v>28</v>
      </c>
      <c r="H70" s="363">
        <v>0</v>
      </c>
      <c r="I70" s="354">
        <v>0</v>
      </c>
      <c r="J70" s="354">
        <v>0</v>
      </c>
      <c r="K70" s="354">
        <v>76</v>
      </c>
      <c r="L70" s="354">
        <v>0</v>
      </c>
      <c r="M70" s="354">
        <v>18</v>
      </c>
      <c r="N70" s="354">
        <v>0</v>
      </c>
      <c r="O70" s="354">
        <v>60</v>
      </c>
      <c r="P70" s="354">
        <v>20</v>
      </c>
      <c r="Q70" s="354">
        <v>44</v>
      </c>
      <c r="R70" s="354">
        <v>0</v>
      </c>
      <c r="S70" s="354">
        <v>71</v>
      </c>
      <c r="T70" s="354">
        <v>22</v>
      </c>
      <c r="U70" s="354">
        <v>44</v>
      </c>
      <c r="V70" s="354">
        <v>21</v>
      </c>
      <c r="W70" s="354">
        <v>0</v>
      </c>
      <c r="X70" s="354">
        <v>71</v>
      </c>
      <c r="Y70" s="354">
        <v>61</v>
      </c>
      <c r="Z70" s="354">
        <v>78</v>
      </c>
      <c r="AA70" s="354">
        <v>12</v>
      </c>
      <c r="AB70" s="354">
        <v>22</v>
      </c>
      <c r="AC70" s="354">
        <v>5</v>
      </c>
      <c r="AL70" s="269"/>
      <c r="AM70" s="269"/>
      <c r="AN70" s="269"/>
      <c r="AO70" s="269"/>
      <c r="AP70" s="269"/>
      <c r="AQ70" s="269"/>
      <c r="AR70" s="269"/>
      <c r="AS70" s="269"/>
      <c r="AT70" s="269"/>
      <c r="AU70" s="269"/>
      <c r="AV70" s="269"/>
      <c r="AW70" s="269"/>
      <c r="AX70" s="269"/>
      <c r="AY70" s="269"/>
      <c r="AZ70" s="269"/>
      <c r="BA70" s="269"/>
      <c r="BB70" s="269"/>
      <c r="BC70" s="269"/>
      <c r="BD70" s="269"/>
      <c r="BE70" s="269"/>
      <c r="BF70" s="269"/>
      <c r="BG70" s="269"/>
      <c r="BH70" s="269"/>
      <c r="BI70" s="269"/>
      <c r="BJ70" s="269"/>
      <c r="BK70" s="269"/>
      <c r="BL70" s="269"/>
      <c r="BM70" s="269"/>
      <c r="BN70" s="269"/>
      <c r="BO70" s="269"/>
      <c r="BP70" s="269"/>
      <c r="BQ70" s="269"/>
      <c r="BR70" s="269"/>
      <c r="BS70" s="269"/>
      <c r="BT70" s="269"/>
      <c r="BU70" s="269"/>
      <c r="BV70" s="269"/>
      <c r="BW70" s="269"/>
      <c r="BX70" s="269"/>
      <c r="BY70" s="269"/>
      <c r="BZ70" s="358"/>
      <c r="CA70" s="358"/>
      <c r="CB70" s="354"/>
      <c r="CC70" s="354"/>
      <c r="CD70" s="354"/>
      <c r="CE70" s="354"/>
      <c r="CF70" s="354"/>
      <c r="CG70" s="354"/>
      <c r="CH70" s="354"/>
      <c r="CI70" s="354"/>
      <c r="CJ70" s="354"/>
      <c r="CK70" s="354"/>
      <c r="CL70" s="354"/>
      <c r="CM70" s="354"/>
      <c r="CN70" s="354"/>
      <c r="CO70" s="354"/>
      <c r="CP70" s="354"/>
      <c r="CQ70" s="354"/>
      <c r="CR70" s="354"/>
      <c r="CS70" s="289"/>
      <c r="CT70" s="354"/>
      <c r="CU70" s="354"/>
      <c r="CV70" s="289"/>
      <c r="CW70" s="368"/>
      <c r="CX70" s="368"/>
      <c r="CY70" s="368"/>
      <c r="CZ70" s="342"/>
      <c r="DA70" s="366"/>
      <c r="DB70" s="339"/>
      <c r="DC70" s="367"/>
      <c r="DE70" s="338"/>
      <c r="DF70" s="342"/>
      <c r="DG70" s="341"/>
      <c r="DH70" s="338"/>
      <c r="EJ70" s="104"/>
      <c r="EK70" s="11"/>
      <c r="EL70" s="11"/>
      <c r="EM70" s="169"/>
      <c r="EN70" s="76"/>
      <c r="EO70" s="76"/>
    </row>
    <row r="71" spans="1:145" ht="15.75">
      <c r="A71" s="306" t="s">
        <v>855</v>
      </c>
      <c r="D71" s="71">
        <f>SUM(E71:HR71)</f>
        <v>370</v>
      </c>
      <c r="E71" s="444">
        <v>19</v>
      </c>
      <c r="F71" s="444">
        <v>0</v>
      </c>
      <c r="G71" s="363">
        <v>18</v>
      </c>
      <c r="H71" s="363">
        <v>0</v>
      </c>
      <c r="I71" s="354">
        <v>43</v>
      </c>
      <c r="J71" s="354">
        <v>0</v>
      </c>
      <c r="K71" s="354">
        <v>12</v>
      </c>
      <c r="L71" s="354">
        <v>0</v>
      </c>
      <c r="M71" s="354">
        <v>8</v>
      </c>
      <c r="N71" s="354">
        <v>0</v>
      </c>
      <c r="O71" s="354">
        <v>0</v>
      </c>
      <c r="P71" s="354">
        <v>20</v>
      </c>
      <c r="Q71" s="354">
        <v>20</v>
      </c>
      <c r="R71" s="354">
        <v>0</v>
      </c>
      <c r="S71" s="354">
        <v>23</v>
      </c>
      <c r="T71" s="354">
        <v>4</v>
      </c>
      <c r="U71" s="354">
        <v>0</v>
      </c>
      <c r="V71" s="354">
        <v>24</v>
      </c>
      <c r="W71" s="354">
        <v>27</v>
      </c>
      <c r="X71" s="354">
        <v>5</v>
      </c>
      <c r="Y71" s="354">
        <v>59</v>
      </c>
      <c r="Z71" s="354">
        <v>0</v>
      </c>
      <c r="AA71" s="354">
        <v>10</v>
      </c>
      <c r="AB71" s="354">
        <v>21</v>
      </c>
      <c r="AC71" s="354">
        <v>57</v>
      </c>
      <c r="AL71" s="269"/>
      <c r="AM71" s="269"/>
      <c r="AN71" s="269"/>
      <c r="AO71" s="269"/>
      <c r="AP71" s="269"/>
      <c r="AQ71" s="269"/>
      <c r="AR71" s="269"/>
      <c r="AS71" s="269"/>
      <c r="AT71" s="269"/>
      <c r="AU71" s="269"/>
      <c r="AV71" s="269"/>
      <c r="AW71" s="269"/>
      <c r="AX71" s="269"/>
      <c r="AY71" s="269"/>
      <c r="AZ71" s="269"/>
      <c r="BA71" s="269"/>
      <c r="BB71" s="269"/>
      <c r="BC71" s="269"/>
      <c r="BD71" s="269"/>
      <c r="BE71" s="269"/>
      <c r="BF71" s="269"/>
      <c r="BG71" s="269"/>
      <c r="BH71" s="269"/>
      <c r="BI71" s="269"/>
      <c r="BJ71" s="269"/>
      <c r="BK71" s="269"/>
      <c r="BL71" s="269"/>
      <c r="BM71" s="269"/>
      <c r="BN71" s="269"/>
      <c r="BO71" s="269"/>
      <c r="BP71" s="269"/>
      <c r="BQ71" s="269"/>
      <c r="BR71" s="269"/>
      <c r="BS71" s="269"/>
      <c r="BT71" s="269"/>
      <c r="BU71" s="269"/>
      <c r="BV71" s="269"/>
      <c r="BW71" s="269"/>
      <c r="BX71" s="269"/>
      <c r="BY71" s="269"/>
      <c r="BZ71" s="358"/>
      <c r="CA71" s="358"/>
      <c r="CB71" s="354"/>
      <c r="CC71" s="354"/>
      <c r="CD71" s="354"/>
      <c r="CE71" s="354"/>
      <c r="CF71" s="354"/>
      <c r="CG71" s="354"/>
      <c r="CH71" s="354"/>
      <c r="CI71" s="354"/>
      <c r="CJ71" s="354"/>
      <c r="CK71" s="354"/>
      <c r="CL71" s="354"/>
      <c r="CM71" s="354"/>
      <c r="CN71" s="354"/>
      <c r="CO71" s="354"/>
      <c r="CP71" s="354"/>
      <c r="CQ71" s="354"/>
      <c r="CR71" s="354"/>
      <c r="CS71" s="289"/>
      <c r="CT71" s="354"/>
      <c r="CU71" s="354"/>
      <c r="CV71" s="289"/>
      <c r="CW71" s="346"/>
      <c r="CX71" s="346"/>
      <c r="CY71" s="346"/>
      <c r="CZ71" s="352"/>
      <c r="DA71" s="352"/>
      <c r="DB71" s="350"/>
      <c r="DC71" s="367"/>
      <c r="DE71" s="338"/>
      <c r="DF71" s="342"/>
      <c r="DG71" s="341"/>
      <c r="DH71" s="338"/>
      <c r="EJ71" s="104"/>
      <c r="EK71" s="11"/>
      <c r="EL71" s="11"/>
      <c r="EM71" s="169"/>
      <c r="EN71" s="21"/>
      <c r="EO71" s="21"/>
    </row>
    <row r="72" spans="1:145" ht="15.75">
      <c r="A72" s="538" t="s">
        <v>33</v>
      </c>
      <c r="D72" s="71">
        <f>SUM(E72:HR72)</f>
        <v>1055</v>
      </c>
      <c r="E72" s="444">
        <v>43</v>
      </c>
      <c r="F72" s="444">
        <v>32</v>
      </c>
      <c r="G72" s="354">
        <v>52</v>
      </c>
      <c r="H72" s="354">
        <v>64</v>
      </c>
      <c r="I72" s="354">
        <v>0</v>
      </c>
      <c r="J72" s="354">
        <v>55</v>
      </c>
      <c r="K72" s="354">
        <v>80</v>
      </c>
      <c r="L72" s="354">
        <v>32</v>
      </c>
      <c r="M72" s="354">
        <v>29</v>
      </c>
      <c r="N72" s="354">
        <v>0</v>
      </c>
      <c r="O72" s="354">
        <v>0</v>
      </c>
      <c r="P72" s="354">
        <v>32</v>
      </c>
      <c r="Q72" s="354">
        <v>72</v>
      </c>
      <c r="R72" s="354">
        <v>62</v>
      </c>
      <c r="S72" s="354">
        <v>45</v>
      </c>
      <c r="T72" s="354">
        <v>65</v>
      </c>
      <c r="U72" s="354">
        <v>0</v>
      </c>
      <c r="V72" s="354">
        <v>70</v>
      </c>
      <c r="W72" s="354">
        <v>68</v>
      </c>
      <c r="X72" s="354">
        <v>53</v>
      </c>
      <c r="Y72" s="354">
        <v>71</v>
      </c>
      <c r="Z72" s="354">
        <v>0</v>
      </c>
      <c r="AA72" s="354">
        <v>59</v>
      </c>
      <c r="AB72" s="354">
        <v>53</v>
      </c>
      <c r="AC72" s="354">
        <v>18</v>
      </c>
      <c r="AL72" s="269"/>
      <c r="AM72" s="269"/>
      <c r="AN72" s="269"/>
      <c r="AO72" s="269"/>
      <c r="AP72" s="269"/>
      <c r="AQ72" s="269"/>
      <c r="AR72" s="269"/>
      <c r="AS72" s="269"/>
      <c r="AT72" s="269"/>
      <c r="AU72" s="269"/>
      <c r="AV72" s="269"/>
      <c r="AW72" s="269"/>
      <c r="AX72" s="269"/>
      <c r="AY72" s="269"/>
      <c r="AZ72" s="269"/>
      <c r="BA72" s="269"/>
      <c r="BB72" s="269"/>
      <c r="BC72" s="269"/>
      <c r="BD72" s="269"/>
      <c r="BE72" s="269"/>
      <c r="BF72" s="269"/>
      <c r="BG72" s="269"/>
      <c r="BH72" s="269"/>
      <c r="BI72" s="269"/>
      <c r="BJ72" s="269"/>
      <c r="BK72" s="269"/>
      <c r="BL72" s="269"/>
      <c r="BM72" s="269"/>
      <c r="BN72" s="269"/>
      <c r="BO72" s="269"/>
      <c r="BP72" s="269"/>
      <c r="BQ72" s="269"/>
      <c r="BR72" s="269"/>
      <c r="BS72" s="269"/>
      <c r="BT72" s="269"/>
      <c r="BU72" s="269"/>
      <c r="BV72" s="269"/>
      <c r="BW72" s="269"/>
      <c r="BX72" s="269"/>
      <c r="BY72" s="269"/>
      <c r="BZ72" s="358"/>
      <c r="CA72" s="358"/>
      <c r="CB72" s="354"/>
      <c r="CC72" s="354"/>
      <c r="CD72" s="354"/>
      <c r="CE72" s="354"/>
      <c r="CF72" s="354"/>
      <c r="CG72" s="354"/>
      <c r="CH72" s="354"/>
      <c r="CI72" s="354"/>
      <c r="CJ72" s="354"/>
      <c r="CK72" s="354"/>
      <c r="CL72" s="354"/>
      <c r="CM72" s="354"/>
      <c r="CN72" s="354"/>
      <c r="CO72" s="354"/>
      <c r="CP72" s="354"/>
      <c r="CQ72" s="354"/>
      <c r="CR72" s="354"/>
      <c r="CS72" s="289"/>
      <c r="CT72" s="354"/>
      <c r="CU72" s="354"/>
      <c r="CV72" s="289"/>
      <c r="CW72" s="342"/>
      <c r="CX72" s="342"/>
      <c r="CY72" s="342"/>
      <c r="CZ72" s="342"/>
      <c r="DA72" s="366"/>
      <c r="DB72" s="339"/>
      <c r="DC72" s="367"/>
      <c r="DE72" s="338"/>
      <c r="DF72" s="342"/>
      <c r="DG72" s="341"/>
      <c r="DH72" s="338"/>
      <c r="EJ72" s="104"/>
      <c r="EK72" s="11"/>
      <c r="EL72" s="11"/>
      <c r="EM72" s="169"/>
      <c r="EN72" s="76"/>
      <c r="EO72" s="76"/>
    </row>
    <row r="73" spans="1:145" ht="15.75">
      <c r="A73" s="538" t="s">
        <v>37</v>
      </c>
      <c r="D73" s="71">
        <f>SUM(E73:HR73)</f>
        <v>753</v>
      </c>
      <c r="E73" s="444">
        <v>40</v>
      </c>
      <c r="F73" s="444">
        <v>0</v>
      </c>
      <c r="G73" s="354">
        <v>37</v>
      </c>
      <c r="H73" s="363">
        <v>0</v>
      </c>
      <c r="I73" s="354">
        <v>0</v>
      </c>
      <c r="J73" s="354">
        <v>66</v>
      </c>
      <c r="K73" s="354">
        <v>66</v>
      </c>
      <c r="L73" s="354">
        <v>47</v>
      </c>
      <c r="M73" s="354">
        <v>25</v>
      </c>
      <c r="N73" s="354">
        <v>0</v>
      </c>
      <c r="O73" s="354">
        <v>0</v>
      </c>
      <c r="P73" s="354">
        <v>25</v>
      </c>
      <c r="Q73" s="354">
        <v>12</v>
      </c>
      <c r="R73" s="354">
        <v>41</v>
      </c>
      <c r="S73" s="354">
        <v>19</v>
      </c>
      <c r="T73" s="354">
        <v>61</v>
      </c>
      <c r="U73" s="354">
        <v>40</v>
      </c>
      <c r="V73" s="354">
        <v>46</v>
      </c>
      <c r="W73" s="354">
        <v>46</v>
      </c>
      <c r="X73" s="354">
        <v>52</v>
      </c>
      <c r="Y73" s="354">
        <v>0</v>
      </c>
      <c r="Z73" s="354">
        <v>0</v>
      </c>
      <c r="AA73" s="354">
        <v>58</v>
      </c>
      <c r="AB73" s="354">
        <v>48</v>
      </c>
      <c r="AC73" s="354">
        <v>24</v>
      </c>
      <c r="AL73" s="269"/>
      <c r="AM73" s="269"/>
      <c r="AN73" s="269"/>
      <c r="AO73" s="269"/>
      <c r="AP73" s="269"/>
      <c r="AQ73" s="269"/>
      <c r="AR73" s="269"/>
      <c r="AS73" s="269"/>
      <c r="AT73" s="269"/>
      <c r="AU73" s="269"/>
      <c r="AV73" s="269"/>
      <c r="AW73" s="269"/>
      <c r="AX73" s="269"/>
      <c r="AY73" s="269"/>
      <c r="AZ73" s="269"/>
      <c r="BA73" s="269"/>
      <c r="BB73" s="269"/>
      <c r="BC73" s="269"/>
      <c r="BD73" s="269"/>
      <c r="BE73" s="269"/>
      <c r="BF73" s="269"/>
      <c r="BG73" s="269"/>
      <c r="BH73" s="269"/>
      <c r="BI73" s="269"/>
      <c r="BJ73" s="269"/>
      <c r="BK73" s="269"/>
      <c r="BL73" s="269"/>
      <c r="BM73" s="269"/>
      <c r="BN73" s="269"/>
      <c r="BO73" s="269"/>
      <c r="BP73" s="269"/>
      <c r="BQ73" s="269"/>
      <c r="BR73" s="269"/>
      <c r="BS73" s="269"/>
      <c r="BT73" s="269"/>
      <c r="BU73" s="269"/>
      <c r="BV73" s="269"/>
      <c r="BW73" s="269"/>
      <c r="BX73" s="269"/>
      <c r="BY73" s="269"/>
      <c r="BZ73" s="358"/>
      <c r="CA73" s="358"/>
      <c r="CB73" s="354"/>
      <c r="CC73" s="354"/>
      <c r="CD73" s="354"/>
      <c r="CE73" s="354"/>
      <c r="CF73" s="354"/>
      <c r="CG73" s="354"/>
      <c r="CH73" s="354"/>
      <c r="CI73" s="354"/>
      <c r="CJ73" s="354"/>
      <c r="CK73" s="354"/>
      <c r="CL73" s="354"/>
      <c r="CM73" s="354"/>
      <c r="CN73" s="354"/>
      <c r="CO73" s="354"/>
      <c r="CP73" s="354"/>
      <c r="CQ73" s="354"/>
      <c r="CR73" s="354"/>
      <c r="CS73" s="289"/>
      <c r="CT73" s="354"/>
      <c r="CU73" s="354"/>
      <c r="CV73" s="289"/>
      <c r="CW73" s="346"/>
      <c r="CX73" s="346"/>
      <c r="CY73" s="346"/>
      <c r="CZ73" s="352"/>
      <c r="DA73" s="352"/>
      <c r="DB73" s="350"/>
      <c r="DC73" s="367"/>
      <c r="DE73" s="338"/>
      <c r="DF73" s="342"/>
      <c r="DG73" s="341"/>
      <c r="DH73" s="338"/>
      <c r="EJ73" s="104"/>
      <c r="EK73" s="21"/>
      <c r="EL73" s="21"/>
      <c r="EM73" s="21"/>
      <c r="EN73" s="21"/>
      <c r="EO73" s="21"/>
    </row>
    <row r="74" spans="1:145" ht="15.75">
      <c r="A74" s="305" t="s">
        <v>143</v>
      </c>
      <c r="D74" s="71">
        <f>SUM(E74:HR74)</f>
        <v>1075</v>
      </c>
      <c r="E74" s="444">
        <v>55</v>
      </c>
      <c r="F74" s="444">
        <v>0</v>
      </c>
      <c r="G74" s="354">
        <v>65</v>
      </c>
      <c r="H74" s="354">
        <v>52</v>
      </c>
      <c r="I74" s="354">
        <v>0</v>
      </c>
      <c r="J74" s="354">
        <v>72</v>
      </c>
      <c r="K74" s="354">
        <v>20</v>
      </c>
      <c r="L74" s="354">
        <v>38</v>
      </c>
      <c r="M74" s="354">
        <v>19</v>
      </c>
      <c r="N74" s="354">
        <v>0</v>
      </c>
      <c r="O74" s="354">
        <v>0</v>
      </c>
      <c r="P74" s="354">
        <v>27</v>
      </c>
      <c r="Q74" s="354">
        <v>51</v>
      </c>
      <c r="R74" s="354">
        <v>77</v>
      </c>
      <c r="S74" s="354">
        <v>68</v>
      </c>
      <c r="T74" s="354">
        <v>56</v>
      </c>
      <c r="U74" s="354">
        <v>55</v>
      </c>
      <c r="V74" s="354">
        <v>40</v>
      </c>
      <c r="W74" s="354">
        <v>59</v>
      </c>
      <c r="X74" s="354">
        <v>49</v>
      </c>
      <c r="Y74" s="354">
        <v>49</v>
      </c>
      <c r="Z74" s="354">
        <v>75</v>
      </c>
      <c r="AA74" s="354">
        <v>77</v>
      </c>
      <c r="AB74" s="354">
        <v>43</v>
      </c>
      <c r="AC74" s="354">
        <v>28</v>
      </c>
      <c r="AL74" s="269"/>
      <c r="AM74" s="269"/>
      <c r="AN74" s="269"/>
      <c r="AO74" s="269"/>
      <c r="AP74" s="269"/>
      <c r="AQ74" s="269"/>
      <c r="AR74" s="269"/>
      <c r="AS74" s="269"/>
      <c r="AT74" s="269"/>
      <c r="AU74" s="269"/>
      <c r="AV74" s="269"/>
      <c r="AW74" s="269"/>
      <c r="AX74" s="269"/>
      <c r="AY74" s="269"/>
      <c r="AZ74" s="269"/>
      <c r="BA74" s="269"/>
      <c r="BB74" s="269"/>
      <c r="BC74" s="269"/>
      <c r="BD74" s="269"/>
      <c r="BE74" s="269"/>
      <c r="BF74" s="269"/>
      <c r="BG74" s="269"/>
      <c r="BH74" s="269"/>
      <c r="BI74" s="269"/>
      <c r="BJ74" s="269"/>
      <c r="BK74" s="269"/>
      <c r="BL74" s="269"/>
      <c r="BM74" s="269"/>
      <c r="BN74" s="269"/>
      <c r="BO74" s="269"/>
      <c r="BP74" s="269"/>
      <c r="BQ74" s="269"/>
      <c r="BR74" s="269"/>
      <c r="BS74" s="269"/>
      <c r="BT74" s="269"/>
      <c r="BU74" s="269"/>
      <c r="BV74" s="269"/>
      <c r="BW74" s="269"/>
      <c r="BX74" s="269"/>
      <c r="BY74" s="269"/>
      <c r="BZ74" s="358"/>
      <c r="CA74" s="358"/>
      <c r="CB74" s="354"/>
      <c r="CC74" s="354"/>
      <c r="CD74" s="354"/>
      <c r="CE74" s="354"/>
      <c r="CF74" s="354"/>
      <c r="CG74" s="354"/>
      <c r="CH74" s="354"/>
      <c r="CI74" s="354"/>
      <c r="CJ74" s="354"/>
      <c r="CK74" s="354"/>
      <c r="CL74" s="354"/>
      <c r="CM74" s="354"/>
      <c r="CN74" s="354"/>
      <c r="CO74" s="354"/>
      <c r="CP74" s="354"/>
      <c r="CQ74" s="354"/>
      <c r="CR74" s="354"/>
      <c r="CS74" s="289"/>
      <c r="CT74" s="354"/>
      <c r="CU74" s="354"/>
      <c r="CV74" s="289"/>
      <c r="CW74" s="342"/>
      <c r="CX74" s="342"/>
      <c r="CY74" s="342"/>
      <c r="CZ74" s="342"/>
      <c r="DA74" s="366"/>
      <c r="DB74" s="339"/>
      <c r="DC74" s="367"/>
      <c r="DE74" s="338"/>
      <c r="DF74" s="342"/>
      <c r="DG74" s="341"/>
      <c r="DH74" s="338"/>
      <c r="EJ74" s="104"/>
      <c r="EK74" s="21"/>
      <c r="EL74" s="21"/>
      <c r="EM74" s="21"/>
      <c r="EN74" s="21"/>
      <c r="EO74" s="21"/>
    </row>
    <row r="75" spans="1:145" ht="15.75">
      <c r="A75" s="106" t="s">
        <v>1859</v>
      </c>
      <c r="D75" s="463">
        <f>SUM(E75:HR75)</f>
        <v>1111</v>
      </c>
      <c r="E75" s="444">
        <v>40</v>
      </c>
      <c r="F75" s="444">
        <v>63</v>
      </c>
      <c r="G75" s="354">
        <v>38</v>
      </c>
      <c r="H75" s="354">
        <v>41</v>
      </c>
      <c r="I75" s="354">
        <v>68</v>
      </c>
      <c r="J75" s="354">
        <v>69</v>
      </c>
      <c r="K75" s="354">
        <v>44</v>
      </c>
      <c r="L75" s="354">
        <v>40</v>
      </c>
      <c r="M75" s="354">
        <v>69</v>
      </c>
      <c r="N75" s="354">
        <v>0</v>
      </c>
      <c r="O75" s="354">
        <v>0</v>
      </c>
      <c r="P75" s="354">
        <v>80</v>
      </c>
      <c r="Q75" s="354">
        <v>53</v>
      </c>
      <c r="R75" s="354">
        <v>35</v>
      </c>
      <c r="S75" s="354">
        <v>34</v>
      </c>
      <c r="T75" s="354">
        <v>51</v>
      </c>
      <c r="U75" s="354">
        <v>62</v>
      </c>
      <c r="V75" s="354">
        <v>69</v>
      </c>
      <c r="W75" s="354">
        <v>23</v>
      </c>
      <c r="X75" s="354">
        <v>21</v>
      </c>
      <c r="Y75" s="354">
        <v>0</v>
      </c>
      <c r="Z75" s="354">
        <v>0</v>
      </c>
      <c r="AA75" s="354">
        <v>62</v>
      </c>
      <c r="AB75" s="354">
        <v>74</v>
      </c>
      <c r="AC75" s="354">
        <v>75</v>
      </c>
      <c r="AM75" s="104"/>
      <c r="AN75" s="3"/>
      <c r="AO75" s="101"/>
      <c r="AP75" s="3"/>
      <c r="AQ75" s="94"/>
      <c r="BV75" s="79"/>
      <c r="BX75" s="101"/>
      <c r="BZ75" s="94"/>
      <c r="CH75" s="309"/>
      <c r="CI75" s="342"/>
      <c r="CJ75" s="366"/>
      <c r="CK75" s="339"/>
      <c r="CL75" s="367"/>
      <c r="EJ75" s="104"/>
      <c r="EK75" s="21"/>
      <c r="EL75" s="21"/>
      <c r="EM75" s="21"/>
      <c r="EN75" s="21"/>
      <c r="EO75" s="21"/>
    </row>
    <row r="76" spans="1:145" ht="15.75">
      <c r="A76" s="538" t="s">
        <v>39</v>
      </c>
      <c r="D76" s="463">
        <f>SUM(E76:HR76)</f>
        <v>792</v>
      </c>
      <c r="E76" s="444">
        <v>0</v>
      </c>
      <c r="F76" s="444">
        <v>59</v>
      </c>
      <c r="G76" s="363">
        <v>12</v>
      </c>
      <c r="H76" s="354">
        <v>27</v>
      </c>
      <c r="I76" s="354">
        <v>65</v>
      </c>
      <c r="J76" s="354">
        <v>0</v>
      </c>
      <c r="K76" s="354">
        <v>63</v>
      </c>
      <c r="L76" s="354">
        <v>12</v>
      </c>
      <c r="M76" s="354">
        <v>39</v>
      </c>
      <c r="N76" s="354">
        <v>0</v>
      </c>
      <c r="O76" s="354">
        <v>0</v>
      </c>
      <c r="P76" s="354">
        <v>52</v>
      </c>
      <c r="Q76" s="354">
        <v>47</v>
      </c>
      <c r="R76" s="354">
        <v>0</v>
      </c>
      <c r="S76" s="354">
        <v>53</v>
      </c>
      <c r="T76" s="354">
        <v>37</v>
      </c>
      <c r="U76" s="354">
        <v>76</v>
      </c>
      <c r="V76" s="354">
        <v>29</v>
      </c>
      <c r="W76" s="354">
        <v>13</v>
      </c>
      <c r="X76" s="354">
        <v>31</v>
      </c>
      <c r="Y76" s="354">
        <v>34</v>
      </c>
      <c r="Z76" s="354">
        <v>0</v>
      </c>
      <c r="AA76" s="354">
        <v>35</v>
      </c>
      <c r="AB76" s="354">
        <v>73</v>
      </c>
      <c r="AC76" s="354">
        <v>35</v>
      </c>
      <c r="AM76" s="104"/>
      <c r="AN76" s="3"/>
      <c r="AO76" s="101"/>
      <c r="AP76" s="3"/>
      <c r="AQ76" s="94"/>
      <c r="BV76" s="3"/>
      <c r="BX76" s="101"/>
      <c r="BZ76" s="94"/>
      <c r="CH76" s="309"/>
      <c r="CI76" s="342"/>
      <c r="CJ76" s="366"/>
      <c r="CK76" s="339"/>
      <c r="CL76" s="367"/>
    </row>
    <row r="77" spans="1:145" ht="15.75">
      <c r="A77" s="52" t="s">
        <v>2284</v>
      </c>
      <c r="D77" s="463">
        <f>SUM(E77:HR77)</f>
        <v>946</v>
      </c>
      <c r="E77" s="444">
        <v>73</v>
      </c>
      <c r="F77" s="444">
        <v>0</v>
      </c>
      <c r="G77" s="354">
        <v>57</v>
      </c>
      <c r="H77" s="354">
        <v>56</v>
      </c>
      <c r="I77" s="354">
        <v>0</v>
      </c>
      <c r="J77" s="354">
        <v>50</v>
      </c>
      <c r="K77" s="354">
        <v>67</v>
      </c>
      <c r="L77" s="354">
        <v>36</v>
      </c>
      <c r="M77" s="354">
        <v>53</v>
      </c>
      <c r="N77" s="354">
        <v>66</v>
      </c>
      <c r="O77" s="354">
        <v>63</v>
      </c>
      <c r="P77" s="354">
        <v>0</v>
      </c>
      <c r="Q77" s="354">
        <v>33</v>
      </c>
      <c r="R77" s="354">
        <v>23</v>
      </c>
      <c r="S77" s="354">
        <v>19</v>
      </c>
      <c r="T77" s="354">
        <v>24</v>
      </c>
      <c r="U77" s="354">
        <v>0</v>
      </c>
      <c r="V77" s="354">
        <v>65</v>
      </c>
      <c r="W77" s="354">
        <v>59</v>
      </c>
      <c r="X77" s="354">
        <v>4</v>
      </c>
      <c r="Y77" s="354">
        <v>45</v>
      </c>
      <c r="Z77" s="354">
        <v>0</v>
      </c>
      <c r="AA77" s="354">
        <v>9</v>
      </c>
      <c r="AB77" s="354">
        <v>64</v>
      </c>
      <c r="AC77" s="354">
        <v>80</v>
      </c>
      <c r="AM77" s="104"/>
      <c r="AN77" s="3"/>
      <c r="AO77" s="101"/>
      <c r="AP77" s="3"/>
      <c r="AQ77" s="94"/>
      <c r="BV77" s="3"/>
      <c r="BX77" s="101"/>
      <c r="BZ77" s="94"/>
      <c r="CH77" s="342"/>
      <c r="CI77" s="342"/>
      <c r="CJ77" s="366"/>
      <c r="CK77" s="339"/>
      <c r="CL77" s="367"/>
    </row>
    <row r="78" spans="1:145" ht="15.75">
      <c r="A78" s="305" t="s">
        <v>144</v>
      </c>
      <c r="D78" s="463">
        <f>SUM(E78:HR78)</f>
        <v>693</v>
      </c>
      <c r="E78" s="444">
        <v>0</v>
      </c>
      <c r="F78" s="444">
        <v>44</v>
      </c>
      <c r="G78" s="363">
        <v>9</v>
      </c>
      <c r="H78" s="354">
        <v>34</v>
      </c>
      <c r="I78" s="354">
        <v>66</v>
      </c>
      <c r="J78" s="354">
        <v>0</v>
      </c>
      <c r="K78" s="354">
        <v>53</v>
      </c>
      <c r="L78" s="354">
        <v>47</v>
      </c>
      <c r="M78" s="354">
        <v>6</v>
      </c>
      <c r="N78" s="354">
        <v>0</v>
      </c>
      <c r="O78" s="354">
        <v>56</v>
      </c>
      <c r="P78" s="354">
        <v>0</v>
      </c>
      <c r="Q78" s="354">
        <v>17</v>
      </c>
      <c r="R78" s="354">
        <v>52</v>
      </c>
      <c r="S78" s="354">
        <v>37</v>
      </c>
      <c r="T78" s="354">
        <v>14</v>
      </c>
      <c r="U78" s="354">
        <v>78</v>
      </c>
      <c r="V78" s="354">
        <v>31</v>
      </c>
      <c r="W78" s="354">
        <v>36</v>
      </c>
      <c r="X78" s="354">
        <v>25</v>
      </c>
      <c r="Y78" s="354">
        <v>0</v>
      </c>
      <c r="Z78" s="354">
        <v>0</v>
      </c>
      <c r="AA78" s="354">
        <v>14</v>
      </c>
      <c r="AB78" s="354">
        <v>67</v>
      </c>
      <c r="AC78" s="354">
        <v>7</v>
      </c>
      <c r="AM78" s="104"/>
      <c r="AN78" s="3"/>
      <c r="AO78" s="101"/>
      <c r="AP78" s="3"/>
      <c r="AQ78" s="94"/>
      <c r="BV78" s="11"/>
      <c r="BX78" s="101"/>
      <c r="BZ78" s="94"/>
      <c r="CH78" s="342"/>
      <c r="CI78" s="342"/>
      <c r="CJ78" s="369"/>
      <c r="CK78" s="339"/>
      <c r="CL78" s="367"/>
    </row>
    <row r="79" spans="1:145" ht="15.75">
      <c r="A79" s="106" t="s">
        <v>1856</v>
      </c>
      <c r="D79" s="463">
        <f>SUM(E79:HR79)</f>
        <v>1235</v>
      </c>
      <c r="E79" s="444">
        <v>75</v>
      </c>
      <c r="F79" s="444">
        <v>61</v>
      </c>
      <c r="G79" s="354">
        <v>69</v>
      </c>
      <c r="H79" s="354">
        <v>58</v>
      </c>
      <c r="I79" s="354">
        <v>50</v>
      </c>
      <c r="J79" s="354">
        <v>35</v>
      </c>
      <c r="K79" s="354">
        <v>34</v>
      </c>
      <c r="L79" s="354">
        <v>15</v>
      </c>
      <c r="M79" s="354">
        <v>63</v>
      </c>
      <c r="N79" s="354">
        <v>78</v>
      </c>
      <c r="O79" s="354">
        <v>0</v>
      </c>
      <c r="P79" s="354">
        <v>69</v>
      </c>
      <c r="Q79" s="354">
        <v>28</v>
      </c>
      <c r="R79" s="354">
        <v>55</v>
      </c>
      <c r="S79" s="354">
        <v>75</v>
      </c>
      <c r="T79" s="354">
        <v>7</v>
      </c>
      <c r="U79" s="354">
        <v>80</v>
      </c>
      <c r="V79" s="354">
        <v>53</v>
      </c>
      <c r="W79" s="354">
        <v>61</v>
      </c>
      <c r="X79" s="354">
        <v>41</v>
      </c>
      <c r="Y79" s="354">
        <v>47</v>
      </c>
      <c r="Z79" s="354">
        <v>0</v>
      </c>
      <c r="AA79" s="354">
        <v>57</v>
      </c>
      <c r="AB79" s="354">
        <v>70</v>
      </c>
      <c r="AC79" s="354">
        <v>54</v>
      </c>
      <c r="AM79" s="104"/>
      <c r="AN79" s="11"/>
      <c r="AO79" s="101"/>
      <c r="AP79" s="11"/>
      <c r="AQ79" s="94"/>
      <c r="BV79" s="79"/>
      <c r="BX79" s="101"/>
      <c r="BZ79" s="94"/>
      <c r="CH79" s="342"/>
      <c r="CI79" s="342"/>
      <c r="CJ79" s="366"/>
      <c r="CK79" s="339"/>
      <c r="CL79" s="367"/>
    </row>
    <row r="80" spans="1:145" ht="15.75">
      <c r="A80" s="306" t="s">
        <v>155</v>
      </c>
      <c r="D80" s="463">
        <f>SUM(E80:HR80)</f>
        <v>919</v>
      </c>
      <c r="E80" s="444">
        <v>44</v>
      </c>
      <c r="F80" s="444">
        <v>73</v>
      </c>
      <c r="G80" s="354">
        <v>51</v>
      </c>
      <c r="H80" s="354">
        <v>47</v>
      </c>
      <c r="I80" s="354">
        <v>0</v>
      </c>
      <c r="J80" s="354">
        <v>0</v>
      </c>
      <c r="K80" s="354">
        <v>30</v>
      </c>
      <c r="L80" s="354">
        <v>50</v>
      </c>
      <c r="M80" s="354">
        <v>79</v>
      </c>
      <c r="N80" s="354">
        <v>0</v>
      </c>
      <c r="O80" s="354">
        <v>0</v>
      </c>
      <c r="P80" s="354">
        <v>30</v>
      </c>
      <c r="Q80" s="354">
        <v>46</v>
      </c>
      <c r="R80" s="354">
        <v>35</v>
      </c>
      <c r="S80" s="354">
        <v>0</v>
      </c>
      <c r="T80" s="354">
        <v>73</v>
      </c>
      <c r="U80" s="354">
        <v>66</v>
      </c>
      <c r="V80" s="354">
        <v>51</v>
      </c>
      <c r="W80" s="354">
        <v>54</v>
      </c>
      <c r="X80" s="354">
        <v>77</v>
      </c>
      <c r="Y80" s="354">
        <v>57</v>
      </c>
      <c r="Z80" s="354">
        <v>0</v>
      </c>
      <c r="AA80" s="354">
        <v>18</v>
      </c>
      <c r="AB80" s="354">
        <v>15</v>
      </c>
      <c r="AC80" s="354">
        <v>23</v>
      </c>
      <c r="AM80" s="104"/>
      <c r="AN80" s="3"/>
      <c r="AO80" s="101"/>
      <c r="AP80" s="3"/>
      <c r="AQ80" s="94"/>
      <c r="BV80" s="104"/>
      <c r="BX80" s="51"/>
      <c r="BZ80" s="94"/>
      <c r="CH80" s="309"/>
      <c r="CI80" s="342"/>
      <c r="CJ80" s="366"/>
      <c r="CK80" s="339"/>
      <c r="CL80" s="367"/>
    </row>
    <row r="81" spans="1:90" ht="15.75">
      <c r="A81" s="306" t="s">
        <v>826</v>
      </c>
      <c r="D81" s="463">
        <f>SUM(E81:HR81)</f>
        <v>1010</v>
      </c>
      <c r="E81" s="444">
        <v>25</v>
      </c>
      <c r="F81" s="444">
        <v>77</v>
      </c>
      <c r="G81" s="354">
        <v>34</v>
      </c>
      <c r="H81" s="354">
        <v>24</v>
      </c>
      <c r="I81" s="354">
        <v>0</v>
      </c>
      <c r="J81" s="354">
        <v>79</v>
      </c>
      <c r="K81" s="354">
        <v>35</v>
      </c>
      <c r="L81" s="354">
        <v>34</v>
      </c>
      <c r="M81" s="354">
        <v>33</v>
      </c>
      <c r="N81" s="354">
        <v>0</v>
      </c>
      <c r="O81" s="354">
        <v>0</v>
      </c>
      <c r="P81" s="354">
        <v>43</v>
      </c>
      <c r="Q81" s="354">
        <v>60</v>
      </c>
      <c r="R81" s="354">
        <v>60</v>
      </c>
      <c r="S81" s="354">
        <v>50</v>
      </c>
      <c r="T81" s="354">
        <v>39</v>
      </c>
      <c r="U81" s="354">
        <v>61</v>
      </c>
      <c r="V81" s="354">
        <v>59</v>
      </c>
      <c r="W81" s="354">
        <v>54</v>
      </c>
      <c r="X81" s="354">
        <v>43</v>
      </c>
      <c r="Y81" s="354">
        <v>29</v>
      </c>
      <c r="Z81" s="354">
        <v>0</v>
      </c>
      <c r="AA81" s="354">
        <v>79</v>
      </c>
      <c r="AB81" s="354">
        <v>32</v>
      </c>
      <c r="AC81" s="354">
        <v>60</v>
      </c>
      <c r="BV81" s="104"/>
      <c r="BX81" s="51"/>
      <c r="BZ81" s="94"/>
      <c r="CH81" s="346"/>
      <c r="CI81" s="352"/>
      <c r="CJ81" s="352"/>
      <c r="CK81" s="350"/>
      <c r="CL81" s="367"/>
    </row>
    <row r="82" spans="1:90" ht="15.75">
      <c r="A82" s="538" t="s">
        <v>2243</v>
      </c>
      <c r="D82" s="463">
        <f>SUM(E82:HR82)</f>
        <v>867</v>
      </c>
      <c r="E82" s="444">
        <v>40</v>
      </c>
      <c r="F82" s="444">
        <v>0</v>
      </c>
      <c r="G82" s="354">
        <v>28</v>
      </c>
      <c r="H82" s="363">
        <v>0</v>
      </c>
      <c r="I82" s="354">
        <v>0</v>
      </c>
      <c r="J82" s="354">
        <v>64</v>
      </c>
      <c r="K82" s="354">
        <v>59</v>
      </c>
      <c r="L82" s="354">
        <v>65</v>
      </c>
      <c r="M82" s="354">
        <v>14</v>
      </c>
      <c r="N82" s="354">
        <v>0</v>
      </c>
      <c r="O82" s="354">
        <v>0</v>
      </c>
      <c r="P82" s="354">
        <v>34</v>
      </c>
      <c r="Q82" s="354">
        <v>45</v>
      </c>
      <c r="R82" s="354">
        <v>65</v>
      </c>
      <c r="S82" s="354">
        <v>31</v>
      </c>
      <c r="T82" s="354">
        <v>76</v>
      </c>
      <c r="U82" s="354">
        <v>29</v>
      </c>
      <c r="V82" s="354">
        <v>10</v>
      </c>
      <c r="W82" s="354">
        <v>44</v>
      </c>
      <c r="X82" s="354">
        <v>54</v>
      </c>
      <c r="Y82" s="354">
        <v>80</v>
      </c>
      <c r="Z82" s="354">
        <v>0</v>
      </c>
      <c r="AA82" s="354">
        <v>73</v>
      </c>
      <c r="AB82" s="354">
        <v>35</v>
      </c>
      <c r="AC82" s="354">
        <v>21</v>
      </c>
      <c r="BV82" s="3"/>
      <c r="BW82" s="132"/>
      <c r="BX82" s="101"/>
      <c r="BZ82" s="94"/>
      <c r="CH82" s="346"/>
      <c r="CI82" s="352"/>
      <c r="CJ82" s="352"/>
      <c r="CK82" s="350"/>
      <c r="CL82" s="367"/>
    </row>
    <row r="83" spans="1:90" ht="15.75">
      <c r="A83" s="106"/>
      <c r="E83" s="104"/>
      <c r="F83" s="3"/>
      <c r="G83" s="101"/>
      <c r="H83" s="11"/>
      <c r="I83" s="94"/>
      <c r="J83" s="71"/>
      <c r="M83" s="21"/>
      <c r="N83" s="3"/>
      <c r="O83" s="101"/>
      <c r="P83" s="170"/>
      <c r="Q83" s="94"/>
      <c r="BV83" s="3"/>
      <c r="BW83" s="132"/>
      <c r="BX83" s="101"/>
      <c r="BZ83" s="94"/>
      <c r="CH83" s="342"/>
      <c r="CI83" s="342"/>
      <c r="CJ83" s="366"/>
      <c r="CK83" s="339"/>
      <c r="CL83" s="367"/>
    </row>
    <row r="84" spans="1:90" ht="15.75">
      <c r="A84" s="106"/>
      <c r="E84" s="104"/>
      <c r="F84" s="3"/>
      <c r="G84" s="101"/>
      <c r="H84" s="3"/>
      <c r="I84" s="94"/>
      <c r="J84" s="71"/>
      <c r="M84" s="3"/>
      <c r="N84" s="11"/>
      <c r="O84" s="101"/>
      <c r="P84" s="170"/>
      <c r="Q84" s="94"/>
      <c r="BW84" s="3"/>
      <c r="BX84" s="101"/>
      <c r="BZ84" s="94"/>
      <c r="CH84" s="342"/>
      <c r="CI84" s="342"/>
      <c r="CJ84" s="366"/>
      <c r="CK84" s="339"/>
      <c r="CL84" s="367"/>
    </row>
    <row r="85" spans="1:90" ht="15.75">
      <c r="A85" s="106"/>
      <c r="E85" s="104"/>
      <c r="F85" s="3"/>
      <c r="G85" s="101"/>
      <c r="H85" s="3"/>
      <c r="I85" s="94"/>
      <c r="J85" s="71"/>
      <c r="M85" s="104"/>
      <c r="N85" s="51"/>
      <c r="O85" s="51"/>
      <c r="P85" s="222"/>
      <c r="Q85" s="94"/>
      <c r="BV85" s="11"/>
      <c r="BW85" s="11"/>
      <c r="BX85" s="101"/>
      <c r="BZ85" s="94"/>
      <c r="CH85" s="368"/>
      <c r="CI85" s="342"/>
      <c r="CJ85" s="366"/>
      <c r="CK85" s="339"/>
      <c r="CL85" s="367"/>
    </row>
    <row r="86" spans="1:90" ht="15.75">
      <c r="A86" s="441"/>
      <c r="B86" s="449"/>
      <c r="C86" s="542"/>
      <c r="D86" s="468"/>
      <c r="E86" s="306"/>
      <c r="F86" s="465"/>
      <c r="H86" s="11"/>
      <c r="I86" s="94"/>
      <c r="J86" s="71"/>
      <c r="M86" s="11"/>
      <c r="N86" s="11"/>
      <c r="O86" s="101"/>
      <c r="P86" s="169"/>
      <c r="Q86" s="94"/>
      <c r="BV86" s="104"/>
      <c r="BW86" s="51"/>
      <c r="BX86" s="51"/>
      <c r="BZ86" s="94"/>
      <c r="CH86" s="342"/>
      <c r="CI86" s="342"/>
      <c r="CJ86" s="366"/>
      <c r="CK86" s="339"/>
      <c r="CL86" s="367"/>
    </row>
    <row r="87" spans="1:90" ht="15.75">
      <c r="A87" s="540"/>
      <c r="B87" s="464"/>
      <c r="C87" s="542"/>
      <c r="D87" s="468"/>
      <c r="E87" s="306"/>
      <c r="F87" s="465"/>
      <c r="H87" s="11"/>
      <c r="I87" s="94"/>
      <c r="J87" s="71"/>
      <c r="M87" s="3"/>
      <c r="N87" s="3"/>
      <c r="O87" s="101"/>
      <c r="P87" s="170"/>
      <c r="Q87" s="94"/>
      <c r="BV87" s="104"/>
      <c r="BW87" s="51"/>
      <c r="BX87" s="51"/>
      <c r="BZ87" s="94"/>
      <c r="CH87" s="346"/>
      <c r="CI87" s="352"/>
      <c r="CJ87" s="352"/>
      <c r="CK87" s="350"/>
      <c r="CL87" s="367"/>
    </row>
    <row r="88" spans="1:90" ht="15.75">
      <c r="A88" s="446"/>
      <c r="B88" s="464"/>
      <c r="C88" s="541"/>
      <c r="D88" s="468"/>
      <c r="E88" s="449"/>
      <c r="F88" s="465"/>
      <c r="H88" s="3"/>
      <c r="I88" s="94"/>
      <c r="J88" s="71"/>
      <c r="M88" s="3"/>
      <c r="N88" s="11"/>
      <c r="O88" s="101"/>
      <c r="P88" s="170"/>
      <c r="Q88" s="94"/>
      <c r="BV88" s="3"/>
      <c r="BW88" s="3"/>
      <c r="BX88" s="101"/>
      <c r="BZ88" s="94"/>
      <c r="CH88" s="346"/>
      <c r="CI88" s="352"/>
      <c r="CJ88" s="352"/>
      <c r="CK88" s="350"/>
      <c r="CL88" s="367"/>
    </row>
    <row r="89" spans="1:90" ht="15.75">
      <c r="A89" s="441"/>
      <c r="B89" s="449"/>
      <c r="C89" s="542"/>
      <c r="D89" s="468"/>
      <c r="E89" s="306"/>
      <c r="F89" s="465"/>
      <c r="H89" s="3"/>
      <c r="I89" s="94"/>
      <c r="J89" s="71"/>
      <c r="M89" s="104"/>
      <c r="N89" s="51"/>
      <c r="O89" s="51"/>
      <c r="P89" s="222"/>
      <c r="Q89" s="94"/>
      <c r="BV89" s="3"/>
      <c r="BW89" s="3"/>
      <c r="BX89" s="101"/>
      <c r="BZ89" s="94"/>
      <c r="CH89" s="342"/>
      <c r="CI89" s="342"/>
      <c r="CJ89" s="366"/>
      <c r="CK89" s="339"/>
      <c r="CL89" s="367"/>
    </row>
    <row r="90" spans="1:90" ht="15.75">
      <c r="A90" s="540"/>
      <c r="B90" s="464"/>
      <c r="C90" s="542"/>
      <c r="D90" s="468"/>
      <c r="E90" s="306"/>
      <c r="F90" s="465"/>
      <c r="H90" s="3"/>
      <c r="I90" s="94"/>
      <c r="J90" s="71"/>
      <c r="M90" s="11"/>
      <c r="N90" s="3"/>
      <c r="O90" s="101"/>
      <c r="P90" s="170"/>
      <c r="Q90" s="94"/>
      <c r="BV90" s="79"/>
      <c r="BW90" s="3"/>
      <c r="BX90" s="101"/>
      <c r="BZ90" s="94"/>
      <c r="CH90" s="342"/>
      <c r="CI90" s="342"/>
      <c r="CJ90" s="366"/>
      <c r="CK90" s="339"/>
      <c r="CL90" s="367"/>
    </row>
    <row r="91" spans="1:90" ht="15.75">
      <c r="A91" s="540"/>
      <c r="B91" s="449"/>
      <c r="C91" s="542"/>
      <c r="D91" s="468"/>
      <c r="E91" s="449"/>
      <c r="F91" s="465"/>
      <c r="H91" s="3"/>
      <c r="I91" s="94"/>
      <c r="J91" s="71"/>
      <c r="M91" s="3"/>
      <c r="N91" s="3"/>
      <c r="O91" s="101"/>
      <c r="P91" s="170"/>
      <c r="Q91" s="94"/>
      <c r="BV91" s="79"/>
      <c r="BW91" s="3"/>
      <c r="BX91" s="101"/>
      <c r="BZ91" s="94"/>
      <c r="CH91" s="309"/>
      <c r="CI91" s="342"/>
      <c r="CJ91" s="366"/>
      <c r="CK91" s="339"/>
      <c r="CL91" s="367"/>
    </row>
    <row r="92" spans="1:90" ht="15.75">
      <c r="A92" s="441"/>
      <c r="B92" s="464"/>
      <c r="C92" s="542"/>
      <c r="D92" s="468"/>
      <c r="E92" s="449"/>
      <c r="F92" s="465"/>
      <c r="H92" s="3"/>
      <c r="I92" s="94"/>
      <c r="J92" s="71"/>
      <c r="M92" s="79"/>
      <c r="N92" s="3"/>
      <c r="O92" s="101"/>
      <c r="P92" s="170"/>
      <c r="Q92" s="94"/>
      <c r="BV92" s="104"/>
      <c r="BW92" s="51"/>
      <c r="BX92" s="51"/>
      <c r="BZ92" s="94"/>
      <c r="CH92" s="309"/>
      <c r="CI92" s="342"/>
      <c r="CJ92" s="366"/>
      <c r="CK92" s="339"/>
      <c r="CL92" s="367"/>
    </row>
    <row r="93" spans="1:90" ht="15.75">
      <c r="A93" s="441"/>
      <c r="B93" s="449"/>
      <c r="C93" s="542"/>
      <c r="D93" s="468"/>
      <c r="E93" s="306"/>
      <c r="F93" s="465"/>
      <c r="H93" s="3"/>
      <c r="I93" s="94"/>
      <c r="J93" s="71"/>
      <c r="M93" s="3"/>
      <c r="N93" s="11"/>
      <c r="O93" s="101"/>
      <c r="P93" s="169"/>
      <c r="Q93" s="94"/>
      <c r="BV93" s="104"/>
      <c r="BW93" s="51"/>
      <c r="BX93" s="51"/>
      <c r="BZ93" s="94"/>
      <c r="CH93" s="346"/>
      <c r="CI93" s="352"/>
      <c r="CJ93" s="352"/>
      <c r="CK93" s="350"/>
      <c r="CL93" s="367"/>
    </row>
    <row r="94" spans="1:90" ht="15.75">
      <c r="A94" s="518"/>
      <c r="B94" s="449"/>
      <c r="C94" s="542"/>
      <c r="D94" s="468"/>
      <c r="E94" s="306"/>
      <c r="F94" s="465"/>
      <c r="H94" s="3"/>
      <c r="I94" s="94"/>
      <c r="J94" s="71"/>
      <c r="M94" s="3"/>
      <c r="N94" s="11"/>
      <c r="O94" s="101"/>
      <c r="P94" s="169"/>
      <c r="Q94" s="94"/>
      <c r="BV94" s="104"/>
      <c r="BW94" s="51"/>
      <c r="BX94" s="51"/>
      <c r="BZ94" s="94"/>
      <c r="CH94" s="346"/>
      <c r="CI94" s="352"/>
      <c r="CJ94" s="352"/>
      <c r="CK94" s="350"/>
      <c r="CL94" s="367"/>
    </row>
    <row r="95" spans="1:90" ht="15.75">
      <c r="A95" s="540"/>
      <c r="B95" s="464"/>
      <c r="C95" s="541"/>
      <c r="D95" s="468"/>
      <c r="E95" s="449"/>
      <c r="F95" s="465"/>
      <c r="H95" s="3"/>
      <c r="I95" s="94"/>
      <c r="J95" s="71"/>
      <c r="M95" s="3"/>
      <c r="N95" s="3"/>
      <c r="O95" s="101"/>
      <c r="P95" s="170"/>
      <c r="Q95" s="94"/>
      <c r="BV95" s="104"/>
      <c r="BW95" s="51"/>
      <c r="BX95" s="51"/>
      <c r="BZ95" s="94"/>
      <c r="CH95" s="346"/>
      <c r="CI95" s="352"/>
      <c r="CJ95" s="352"/>
      <c r="CK95" s="350"/>
      <c r="CL95" s="367"/>
    </row>
    <row r="96" spans="1:90" ht="15.75">
      <c r="A96" s="446"/>
      <c r="B96" s="464"/>
      <c r="C96" s="542"/>
      <c r="D96" s="468"/>
      <c r="E96" s="449"/>
      <c r="F96" s="465"/>
      <c r="H96" s="3"/>
      <c r="I96" s="94"/>
      <c r="J96" s="71"/>
      <c r="M96" s="79"/>
      <c r="N96" s="3"/>
      <c r="O96" s="101"/>
      <c r="P96" s="170"/>
      <c r="Q96" s="94"/>
      <c r="BV96" s="104"/>
      <c r="BW96" s="51"/>
      <c r="BX96" s="51"/>
      <c r="BZ96" s="94"/>
      <c r="CH96" s="346"/>
      <c r="CI96" s="352"/>
      <c r="CJ96" s="352"/>
      <c r="CK96" s="350"/>
      <c r="CL96" s="367"/>
    </row>
    <row r="97" spans="1:90" ht="15.75">
      <c r="A97" s="446"/>
      <c r="B97" s="464"/>
      <c r="C97" s="542"/>
      <c r="D97" s="468"/>
      <c r="E97" s="449"/>
      <c r="F97" s="465"/>
      <c r="H97" s="3"/>
      <c r="I97" s="94"/>
      <c r="J97" s="71"/>
      <c r="M97" s="104"/>
      <c r="N97" s="51"/>
      <c r="O97" s="51"/>
      <c r="P97" s="222"/>
      <c r="Q97" s="94"/>
      <c r="BV97" s="3"/>
      <c r="BW97" s="11"/>
      <c r="BX97" s="101"/>
      <c r="BZ97" s="94"/>
      <c r="CH97" s="346"/>
      <c r="CI97" s="352"/>
      <c r="CJ97" s="352"/>
      <c r="CK97" s="350"/>
      <c r="CL97" s="367"/>
    </row>
    <row r="98" spans="1:90" ht="15.75">
      <c r="A98" s="441"/>
      <c r="B98" s="464"/>
      <c r="C98" s="541"/>
      <c r="D98" s="468"/>
      <c r="E98" s="306"/>
      <c r="F98" s="465"/>
      <c r="H98" s="3"/>
      <c r="I98" s="94"/>
      <c r="J98" s="71"/>
      <c r="M98" s="79"/>
      <c r="N98" s="11"/>
      <c r="O98" s="101"/>
      <c r="P98" s="170"/>
      <c r="Q98" s="94"/>
      <c r="BV98" s="79"/>
      <c r="BW98" s="3"/>
      <c r="BX98" s="101"/>
      <c r="BZ98" s="94"/>
      <c r="CH98" s="342"/>
      <c r="CI98" s="342"/>
      <c r="CJ98" s="366"/>
      <c r="CK98" s="339"/>
      <c r="CL98" s="367"/>
    </row>
    <row r="99" spans="1:90" ht="15.75">
      <c r="A99" s="446"/>
      <c r="B99" s="446"/>
      <c r="C99" s="542"/>
      <c r="D99" s="468"/>
      <c r="E99" s="446"/>
      <c r="F99" s="465"/>
      <c r="H99" s="3"/>
      <c r="I99" s="94"/>
      <c r="J99" s="71"/>
      <c r="M99" s="79"/>
      <c r="N99" s="3"/>
      <c r="O99" s="101"/>
      <c r="P99" s="170"/>
      <c r="Q99" s="94"/>
      <c r="BV99" s="3"/>
      <c r="BW99" s="11"/>
      <c r="BX99" s="101"/>
      <c r="BZ99" s="94"/>
      <c r="CH99" s="309"/>
      <c r="CI99" s="342"/>
      <c r="CJ99" s="366"/>
      <c r="CK99" s="339"/>
      <c r="CL99" s="367"/>
    </row>
    <row r="100" spans="1:90" ht="15.75">
      <c r="A100" s="518"/>
      <c r="B100" s="464"/>
      <c r="C100" s="541"/>
      <c r="D100" s="468"/>
      <c r="E100" s="449"/>
      <c r="F100" s="465"/>
      <c r="M100" s="21"/>
      <c r="N100" s="11"/>
      <c r="O100" s="101"/>
      <c r="P100" s="170"/>
      <c r="Q100" s="94"/>
      <c r="BV100" s="11"/>
      <c r="BW100" s="3"/>
      <c r="BX100" s="101"/>
      <c r="BZ100" s="94"/>
      <c r="CH100" s="342"/>
      <c r="CI100" s="342"/>
      <c r="CJ100" s="366"/>
      <c r="CK100" s="339"/>
      <c r="CL100" s="367"/>
    </row>
    <row r="101" spans="1:90" ht="15.75">
      <c r="A101" s="446"/>
      <c r="B101" s="449"/>
      <c r="C101" s="542"/>
      <c r="D101" s="468"/>
      <c r="E101" s="446"/>
      <c r="F101" s="465"/>
      <c r="M101" s="104"/>
      <c r="N101" s="51"/>
      <c r="O101" s="51"/>
      <c r="P101" s="222"/>
      <c r="Q101" s="94"/>
      <c r="BV101" s="3"/>
      <c r="BW101" s="11"/>
      <c r="BX101" s="101"/>
      <c r="BZ101" s="94"/>
      <c r="CH101" s="342"/>
      <c r="CI101" s="342"/>
      <c r="CJ101" s="366"/>
      <c r="CK101" s="339"/>
      <c r="CL101" s="367"/>
    </row>
    <row r="102" spans="1:90" ht="15.75">
      <c r="A102" s="441"/>
      <c r="B102" s="449"/>
      <c r="C102" s="542"/>
      <c r="D102" s="468"/>
      <c r="E102" s="306"/>
      <c r="F102" s="465"/>
      <c r="M102" s="79"/>
      <c r="N102" s="3"/>
      <c r="O102" s="101"/>
      <c r="P102" s="170"/>
      <c r="Q102" s="94"/>
      <c r="BV102" s="21"/>
      <c r="BW102" s="3"/>
      <c r="BX102" s="101"/>
      <c r="BZ102" s="94"/>
      <c r="CH102" s="342"/>
      <c r="CI102" s="342"/>
      <c r="CJ102" s="366"/>
      <c r="CK102" s="339"/>
      <c r="CL102" s="367"/>
    </row>
    <row r="103" spans="1:90" ht="15.75">
      <c r="A103" s="441"/>
      <c r="B103" s="449"/>
      <c r="C103" s="542"/>
      <c r="D103" s="468"/>
      <c r="E103" s="446"/>
      <c r="F103" s="465"/>
      <c r="M103" s="21"/>
      <c r="N103" s="3"/>
      <c r="O103" s="101"/>
      <c r="P103" s="170"/>
      <c r="Q103" s="94"/>
      <c r="BV103" s="3"/>
      <c r="BW103" s="11"/>
      <c r="BX103" s="101"/>
      <c r="BZ103" s="94"/>
      <c r="CH103" s="368"/>
      <c r="CI103" s="342"/>
      <c r="CJ103" s="366"/>
      <c r="CK103" s="339"/>
      <c r="CL103" s="367"/>
    </row>
    <row r="104" spans="1:90" ht="15.75">
      <c r="A104" s="518"/>
      <c r="B104" s="464"/>
      <c r="C104" s="541"/>
      <c r="D104" s="468"/>
      <c r="E104" s="449"/>
      <c r="F104" s="465"/>
      <c r="M104" s="104"/>
      <c r="N104" s="51"/>
      <c r="O104" s="51"/>
      <c r="P104" s="222"/>
      <c r="Q104" s="94"/>
      <c r="BV104" s="104"/>
      <c r="BW104" s="51"/>
      <c r="BX104" s="51"/>
      <c r="BZ104" s="94"/>
      <c r="CH104" s="342"/>
      <c r="CI104" s="342"/>
      <c r="CJ104" s="366"/>
      <c r="CK104" s="339"/>
      <c r="CL104" s="367"/>
    </row>
    <row r="105" spans="1:90" ht="15.75">
      <c r="A105" s="540"/>
      <c r="B105" s="464"/>
      <c r="C105" s="542"/>
      <c r="D105" s="468"/>
      <c r="E105" s="306"/>
      <c r="F105" s="465"/>
      <c r="M105" s="11"/>
      <c r="N105" s="11"/>
      <c r="O105" s="101"/>
      <c r="P105" s="170"/>
      <c r="Q105" s="94"/>
      <c r="BV105" s="11"/>
      <c r="BW105" s="11"/>
      <c r="BX105" s="101"/>
      <c r="BZ105" s="94"/>
      <c r="CH105" s="346"/>
      <c r="CI105" s="352"/>
      <c r="CJ105" s="352"/>
      <c r="CK105" s="350"/>
      <c r="CL105" s="367"/>
    </row>
    <row r="106" spans="1:90" ht="15.75">
      <c r="A106" s="446"/>
      <c r="B106" s="464"/>
      <c r="C106" s="541"/>
      <c r="D106" s="468"/>
      <c r="E106" s="306"/>
      <c r="F106" s="465"/>
      <c r="M106" s="104"/>
      <c r="N106" s="51"/>
      <c r="O106" s="51"/>
      <c r="P106" s="222"/>
      <c r="Q106" s="94"/>
      <c r="BV106" s="3"/>
      <c r="BW106" s="3"/>
      <c r="BX106" s="101"/>
      <c r="BZ106" s="94"/>
      <c r="CH106" s="342"/>
      <c r="CI106" s="342"/>
      <c r="CJ106" s="366"/>
      <c r="CK106" s="339"/>
      <c r="CL106" s="367"/>
    </row>
    <row r="107" spans="1:90" ht="15.75">
      <c r="A107" s="441"/>
      <c r="B107" s="449"/>
      <c r="C107" s="542"/>
      <c r="D107" s="468"/>
      <c r="E107" s="306"/>
      <c r="F107" s="465"/>
      <c r="M107" s="3"/>
      <c r="N107" s="11"/>
      <c r="O107" s="101"/>
      <c r="P107" s="169"/>
      <c r="Q107" s="94"/>
      <c r="BV107" s="3"/>
      <c r="BW107" s="11"/>
      <c r="BX107" s="101"/>
      <c r="BZ107" s="94"/>
      <c r="CH107" s="342"/>
      <c r="CI107" s="342"/>
      <c r="CJ107" s="366"/>
      <c r="CK107" s="339"/>
      <c r="CL107" s="367"/>
    </row>
    <row r="108" spans="1:90" ht="15.75">
      <c r="A108" s="446"/>
      <c r="B108" s="446"/>
      <c r="C108" s="542"/>
      <c r="D108" s="468"/>
      <c r="E108" s="446"/>
      <c r="F108" s="465"/>
      <c r="BV108" s="104"/>
      <c r="BW108" s="51"/>
      <c r="BX108" s="51"/>
      <c r="BZ108" s="94"/>
      <c r="CH108" s="342"/>
      <c r="CI108" s="342"/>
      <c r="CJ108" s="366"/>
      <c r="CK108" s="339"/>
      <c r="CL108" s="367"/>
    </row>
    <row r="109" spans="1:90" ht="15.75">
      <c r="A109" s="441"/>
      <c r="B109" s="446"/>
      <c r="C109" s="542"/>
      <c r="D109" s="468"/>
      <c r="E109" s="449"/>
      <c r="F109" s="465"/>
      <c r="BV109" s="11"/>
      <c r="BW109" s="3"/>
      <c r="BX109" s="101"/>
      <c r="BZ109" s="94"/>
      <c r="CH109" s="346"/>
      <c r="CI109" s="352"/>
      <c r="CJ109" s="352"/>
      <c r="CK109" s="350"/>
      <c r="CL109" s="367"/>
    </row>
    <row r="110" spans="1:90" ht="15.75">
      <c r="A110" s="446"/>
      <c r="B110" s="446"/>
      <c r="C110" s="542"/>
      <c r="D110" s="468"/>
      <c r="E110" s="449"/>
      <c r="F110" s="465"/>
      <c r="BV110" s="3"/>
      <c r="BW110" s="3"/>
      <c r="BX110" s="101"/>
      <c r="BZ110" s="94"/>
      <c r="CH110" s="342"/>
      <c r="CI110" s="342"/>
      <c r="CJ110" s="366"/>
      <c r="CK110" s="339"/>
      <c r="CL110" s="367"/>
    </row>
    <row r="111" spans="1:90" ht="15.75">
      <c r="A111" s="441"/>
      <c r="B111" s="464"/>
      <c r="C111" s="542"/>
      <c r="D111" s="468"/>
      <c r="E111" s="446"/>
      <c r="F111" s="465"/>
      <c r="BV111" s="79"/>
      <c r="BW111" s="3"/>
      <c r="BX111" s="101"/>
      <c r="BZ111" s="94"/>
      <c r="CH111" s="342"/>
      <c r="CI111" s="342"/>
      <c r="CJ111" s="366"/>
      <c r="CK111" s="339"/>
      <c r="CL111" s="367"/>
    </row>
    <row r="112" spans="1:90" ht="15.75">
      <c r="A112" s="518"/>
      <c r="B112" s="449"/>
      <c r="C112" s="542"/>
      <c r="D112" s="468"/>
      <c r="E112" s="306"/>
      <c r="F112" s="465"/>
      <c r="BV112" s="3"/>
      <c r="BW112" s="11"/>
      <c r="BX112" s="101"/>
      <c r="BZ112" s="94"/>
      <c r="CH112" s="309"/>
      <c r="CI112" s="342"/>
      <c r="CJ112" s="366"/>
      <c r="CK112" s="339"/>
      <c r="CL112" s="367"/>
    </row>
    <row r="113" spans="1:90" ht="15.75">
      <c r="A113" s="441"/>
      <c r="B113" s="449"/>
      <c r="C113" s="542"/>
      <c r="D113" s="468"/>
      <c r="E113" s="306"/>
      <c r="F113" s="465"/>
      <c r="BV113" s="3"/>
      <c r="BW113" s="11"/>
      <c r="BX113" s="101"/>
      <c r="BZ113" s="94"/>
      <c r="CH113" s="342"/>
      <c r="CI113" s="342"/>
      <c r="CJ113" s="366"/>
      <c r="CK113" s="339"/>
      <c r="CL113" s="367"/>
    </row>
    <row r="114" spans="1:90" ht="15.75">
      <c r="A114" s="441"/>
      <c r="B114" s="449"/>
      <c r="C114" s="542"/>
      <c r="D114" s="468"/>
      <c r="E114" s="446"/>
      <c r="F114" s="465"/>
      <c r="BV114" s="3"/>
      <c r="BW114" s="3"/>
      <c r="BX114" s="101"/>
      <c r="BZ114" s="94"/>
      <c r="CH114" s="342"/>
      <c r="CI114" s="342"/>
      <c r="CJ114" s="366"/>
      <c r="CK114" s="339"/>
      <c r="CL114" s="367"/>
    </row>
    <row r="115" spans="1:90" ht="15.75">
      <c r="A115" s="446"/>
      <c r="B115" s="449"/>
      <c r="C115" s="542"/>
      <c r="D115" s="468"/>
      <c r="E115" s="449"/>
      <c r="F115" s="465"/>
      <c r="BV115" s="79"/>
      <c r="BW115" s="3"/>
      <c r="BX115" s="101"/>
      <c r="BZ115" s="94"/>
      <c r="CH115" s="342"/>
      <c r="CI115" s="342"/>
      <c r="CJ115" s="366"/>
      <c r="CK115" s="339"/>
      <c r="CL115" s="367"/>
    </row>
    <row r="116" spans="1:90" ht="15.75">
      <c r="A116" s="446"/>
      <c r="B116" s="449"/>
      <c r="C116" s="542"/>
      <c r="D116" s="468"/>
      <c r="E116" s="446"/>
      <c r="F116" s="465"/>
      <c r="BV116" s="104"/>
      <c r="BW116" s="51"/>
      <c r="BX116" s="51"/>
      <c r="BZ116" s="94"/>
      <c r="CH116" s="309"/>
      <c r="CI116" s="342"/>
      <c r="CJ116" s="366"/>
      <c r="CK116" s="339"/>
      <c r="CL116" s="367"/>
    </row>
    <row r="117" spans="1:90" ht="15.75">
      <c r="A117" s="540"/>
      <c r="B117" s="446"/>
      <c r="C117" s="542"/>
      <c r="D117" s="468"/>
      <c r="E117" s="306"/>
      <c r="F117" s="465"/>
      <c r="BV117" s="79"/>
      <c r="BW117" s="11"/>
      <c r="BX117" s="101"/>
      <c r="BZ117" s="94"/>
      <c r="CH117" s="346"/>
      <c r="CI117" s="352"/>
      <c r="CJ117" s="352"/>
      <c r="CK117" s="350"/>
      <c r="CL117" s="367"/>
    </row>
    <row r="118" spans="1:90" ht="15.75">
      <c r="A118" s="446"/>
      <c r="B118" s="449"/>
      <c r="C118" s="542"/>
      <c r="D118" s="468"/>
      <c r="E118" s="446"/>
      <c r="F118" s="465"/>
      <c r="BV118" s="79"/>
      <c r="BW118" s="3"/>
      <c r="BX118" s="101"/>
      <c r="BZ118" s="94"/>
      <c r="CH118" s="309"/>
      <c r="CI118" s="342"/>
      <c r="CJ118" s="366"/>
      <c r="CK118" s="339"/>
      <c r="CL118" s="367"/>
    </row>
    <row r="119" spans="1:90" ht="15.75">
      <c r="A119" s="518"/>
      <c r="B119" s="449"/>
      <c r="C119" s="542"/>
      <c r="D119" s="468"/>
      <c r="E119" s="306"/>
      <c r="F119" s="465"/>
      <c r="BV119" s="21"/>
      <c r="BW119" s="11"/>
      <c r="BX119" s="101"/>
      <c r="BZ119" s="94"/>
      <c r="CH119" s="309"/>
      <c r="CI119" s="342"/>
      <c r="CJ119" s="366"/>
      <c r="CK119" s="339"/>
      <c r="CL119" s="367"/>
    </row>
    <row r="120" spans="1:90" ht="15.75">
      <c r="A120" s="446"/>
      <c r="B120" s="464"/>
      <c r="C120" s="542"/>
      <c r="D120" s="468"/>
      <c r="E120" s="446"/>
      <c r="F120" s="465"/>
      <c r="BV120" s="104"/>
      <c r="BW120" s="51"/>
      <c r="BX120" s="51"/>
      <c r="BZ120" s="94"/>
      <c r="CH120" s="368"/>
      <c r="CI120" s="342"/>
      <c r="CJ120" s="366"/>
      <c r="CK120" s="339"/>
      <c r="CL120" s="367"/>
    </row>
    <row r="121" spans="1:90" ht="15.75">
      <c r="A121" s="443"/>
      <c r="B121" s="446"/>
      <c r="C121" s="541"/>
      <c r="D121" s="468"/>
      <c r="E121" s="446"/>
      <c r="F121" s="465"/>
      <c r="BV121" s="79"/>
      <c r="BW121" s="3"/>
      <c r="BX121" s="101"/>
      <c r="BZ121" s="94"/>
      <c r="CH121" s="346"/>
      <c r="CI121" s="352"/>
      <c r="CJ121" s="352"/>
      <c r="CK121" s="350"/>
      <c r="CL121" s="367"/>
    </row>
    <row r="122" spans="1:90" ht="15.75">
      <c r="A122" s="446"/>
      <c r="B122" s="449"/>
      <c r="C122" s="542"/>
      <c r="D122" s="468"/>
      <c r="E122" s="446"/>
      <c r="F122" s="465"/>
      <c r="BV122" s="21"/>
      <c r="BW122" s="3"/>
      <c r="BX122" s="101"/>
      <c r="BZ122" s="94"/>
      <c r="CH122" s="309"/>
      <c r="CI122" s="342"/>
      <c r="CJ122" s="366"/>
      <c r="CK122" s="339"/>
      <c r="CL122" s="367"/>
    </row>
    <row r="123" spans="1:90" ht="15.75">
      <c r="A123" s="518"/>
      <c r="B123" s="464"/>
      <c r="C123" s="541"/>
      <c r="D123" s="468"/>
      <c r="E123" s="449"/>
      <c r="F123" s="465"/>
      <c r="BV123" s="104"/>
      <c r="BW123" s="51"/>
      <c r="BX123" s="51"/>
      <c r="BZ123" s="94"/>
      <c r="CH123" s="368"/>
      <c r="CI123" s="342"/>
      <c r="CJ123" s="366"/>
      <c r="CK123" s="339"/>
      <c r="CL123" s="367"/>
    </row>
    <row r="124" spans="1:90" ht="15.75">
      <c r="A124" s="518"/>
      <c r="B124" s="464"/>
      <c r="C124" s="541"/>
      <c r="D124" s="468"/>
      <c r="E124" s="449"/>
      <c r="F124" s="465"/>
      <c r="BV124" s="11"/>
      <c r="BW124" s="11"/>
      <c r="BX124" s="101"/>
      <c r="BZ124" s="94"/>
      <c r="CH124" s="346"/>
      <c r="CI124" s="352"/>
      <c r="CJ124" s="352"/>
      <c r="CK124" s="350"/>
      <c r="CL124" s="367"/>
    </row>
    <row r="125" spans="1:90" ht="15.75">
      <c r="A125" s="540"/>
      <c r="B125" s="446"/>
      <c r="C125" s="541"/>
      <c r="D125" s="468"/>
      <c r="E125" s="306"/>
      <c r="F125" s="465"/>
      <c r="BV125" s="104"/>
      <c r="BW125" s="51"/>
      <c r="BX125" s="51"/>
      <c r="BZ125" s="94"/>
      <c r="CH125" s="342"/>
      <c r="CI125" s="342"/>
      <c r="CJ125" s="366"/>
      <c r="CK125" s="339"/>
      <c r="CL125" s="367"/>
    </row>
    <row r="126" spans="1:90" ht="15.75">
      <c r="A126" s="446"/>
      <c r="B126" s="449"/>
      <c r="C126" s="541"/>
      <c r="D126" s="468"/>
      <c r="E126" s="449"/>
      <c r="F126" s="465"/>
      <c r="BV126" s="3"/>
      <c r="BW126" s="11"/>
      <c r="BX126" s="101"/>
      <c r="BZ126" s="94"/>
      <c r="CH126" s="346"/>
      <c r="CI126" s="352"/>
      <c r="CJ126" s="352"/>
      <c r="CK126" s="350"/>
      <c r="CL126" s="367"/>
    </row>
    <row r="127" spans="1:90" ht="15.75">
      <c r="A127" s="446"/>
      <c r="B127" s="446"/>
      <c r="C127" s="542"/>
      <c r="D127" s="468"/>
      <c r="E127" s="449"/>
      <c r="F127" s="465"/>
      <c r="CH127" s="342"/>
      <c r="CI127" s="342"/>
      <c r="CJ127" s="366"/>
      <c r="CK127" s="339"/>
      <c r="CL127" s="367"/>
    </row>
    <row r="128" spans="1:90" ht="15.75">
      <c r="A128" s="441"/>
      <c r="B128" s="446"/>
      <c r="C128" s="542"/>
      <c r="D128" s="468"/>
      <c r="E128" s="446"/>
      <c r="F128" s="465"/>
    </row>
    <row r="129" spans="1:6" ht="15.75">
      <c r="A129" s="441"/>
      <c r="B129" s="446"/>
      <c r="C129" s="541"/>
      <c r="D129" s="468"/>
      <c r="E129" s="446"/>
      <c r="F129" s="465"/>
    </row>
    <row r="130" spans="1:6" ht="15.75">
      <c r="A130" s="540"/>
      <c r="B130" s="446"/>
      <c r="C130" s="542"/>
      <c r="D130" s="468"/>
      <c r="E130" s="306"/>
      <c r="F130" s="465"/>
    </row>
    <row r="131" spans="1:6" ht="15.75">
      <c r="A131" s="540"/>
      <c r="B131" s="464"/>
      <c r="C131" s="542"/>
      <c r="D131" s="468"/>
      <c r="E131" s="449"/>
      <c r="F131" s="465"/>
    </row>
    <row r="132" spans="1:6" ht="15.75">
      <c r="A132" s="540"/>
      <c r="B132" s="446"/>
      <c r="C132" s="542"/>
      <c r="D132" s="468"/>
      <c r="E132" s="306"/>
      <c r="F132" s="465"/>
    </row>
    <row r="133" spans="1:6" ht="15.75">
      <c r="A133" s="518"/>
      <c r="B133" s="464"/>
      <c r="C133" s="541"/>
      <c r="D133" s="468"/>
      <c r="E133" s="449"/>
      <c r="F133" s="465"/>
    </row>
    <row r="134" spans="1:6" ht="15.75">
      <c r="A134" s="446"/>
      <c r="B134" s="446"/>
      <c r="C134" s="542"/>
      <c r="D134" s="468"/>
      <c r="E134" s="449"/>
      <c r="F134" s="465"/>
    </row>
    <row r="135" spans="1:6" ht="15.75">
      <c r="A135" s="441"/>
      <c r="B135" s="464"/>
      <c r="C135" s="542"/>
      <c r="D135" s="468"/>
      <c r="E135" s="446"/>
      <c r="F135" s="465"/>
    </row>
    <row r="136" spans="1:6" ht="15.75">
      <c r="A136" s="446"/>
      <c r="B136" s="449"/>
      <c r="C136" s="541"/>
      <c r="D136" s="468"/>
      <c r="E136" s="446"/>
      <c r="F136" s="465"/>
    </row>
    <row r="137" spans="1:6" ht="15.75">
      <c r="A137" s="446"/>
      <c r="B137" s="446"/>
      <c r="C137" s="542"/>
      <c r="D137" s="468"/>
      <c r="E137" s="446"/>
      <c r="F137" s="465"/>
    </row>
    <row r="138" spans="1:6" ht="15.75">
      <c r="A138" s="446"/>
      <c r="B138" s="446"/>
      <c r="C138" s="542"/>
      <c r="D138" s="468"/>
      <c r="E138" s="449"/>
      <c r="F138" s="465"/>
    </row>
    <row r="139" spans="1:6" ht="15.75">
      <c r="A139" s="443"/>
      <c r="B139" s="449"/>
      <c r="C139" s="542"/>
      <c r="D139" s="468"/>
      <c r="E139" s="446"/>
      <c r="F139" s="465"/>
    </row>
    <row r="140" spans="1:6" ht="15.75">
      <c r="A140" s="446"/>
      <c r="B140" s="446"/>
      <c r="C140" s="542"/>
      <c r="D140" s="468"/>
      <c r="E140" s="446"/>
      <c r="F140" s="465"/>
    </row>
    <row r="141" spans="1:6" ht="15.75">
      <c r="A141" s="540"/>
      <c r="B141" s="446"/>
      <c r="C141" s="542"/>
      <c r="D141" s="468"/>
      <c r="E141" s="306"/>
      <c r="F141" s="465"/>
    </row>
    <row r="142" spans="1:6" ht="15.75">
      <c r="A142" s="446"/>
      <c r="B142" s="449"/>
      <c r="C142" s="542"/>
      <c r="D142" s="468"/>
      <c r="E142" s="446"/>
      <c r="F142" s="465"/>
    </row>
    <row r="143" spans="1:6" ht="15.75">
      <c r="A143" s="518"/>
      <c r="B143" s="464"/>
      <c r="C143" s="541"/>
      <c r="D143" s="468"/>
      <c r="E143" s="449"/>
      <c r="F143" s="465"/>
    </row>
    <row r="144" spans="1:6" ht="15.75">
      <c r="A144" s="446"/>
      <c r="B144" s="446"/>
      <c r="C144" s="542"/>
      <c r="D144" s="468"/>
      <c r="E144" s="446"/>
      <c r="F144" s="465"/>
    </row>
    <row r="145" spans="1:6" ht="15.75">
      <c r="A145" s="446"/>
      <c r="B145" s="446"/>
      <c r="C145" s="541"/>
      <c r="D145" s="468"/>
      <c r="E145" s="446"/>
      <c r="F145" s="465"/>
    </row>
    <row r="146" spans="1:6" ht="15.75">
      <c r="A146" s="518"/>
      <c r="B146" s="464"/>
      <c r="C146" s="541"/>
      <c r="D146" s="468"/>
      <c r="E146" s="449"/>
      <c r="F146" s="465"/>
    </row>
    <row r="147" spans="1:6" ht="15.75">
      <c r="A147" s="518"/>
      <c r="B147" s="449"/>
      <c r="C147" s="542"/>
      <c r="D147" s="468"/>
      <c r="E147" s="306"/>
      <c r="F147" s="465"/>
    </row>
    <row r="148" spans="1:6" ht="15.75">
      <c r="A148" s="446"/>
      <c r="B148" s="464"/>
      <c r="C148" s="541"/>
      <c r="D148" s="468"/>
      <c r="E148" s="449"/>
      <c r="F148" s="465"/>
    </row>
    <row r="149" spans="1:6" ht="15.75">
      <c r="A149" s="518"/>
      <c r="B149" s="464"/>
      <c r="C149" s="541"/>
      <c r="D149" s="468"/>
      <c r="E149" s="449"/>
      <c r="F149" s="465"/>
    </row>
    <row r="150" spans="1:6" ht="15.75">
      <c r="A150" s="441"/>
      <c r="B150" s="449"/>
      <c r="C150" s="542"/>
      <c r="D150" s="468"/>
      <c r="E150" s="306"/>
      <c r="F150" s="465"/>
    </row>
    <row r="151" spans="1:6" ht="15.75">
      <c r="A151" s="441"/>
      <c r="B151" s="446"/>
      <c r="C151" s="542"/>
      <c r="D151" s="468"/>
      <c r="E151" s="446"/>
      <c r="F151" s="465"/>
    </row>
    <row r="152" spans="1:6" ht="15.75">
      <c r="A152" s="446"/>
      <c r="B152" s="446"/>
      <c r="C152" s="542"/>
      <c r="D152" s="468"/>
      <c r="E152" s="449"/>
      <c r="F152" s="465"/>
    </row>
    <row r="153" spans="1:6" ht="15.75">
      <c r="A153" s="446"/>
      <c r="B153" s="446"/>
      <c r="C153" s="542"/>
      <c r="D153" s="468"/>
      <c r="E153" s="449"/>
      <c r="F153" s="465"/>
    </row>
    <row r="154" spans="1:6" ht="15.75">
      <c r="A154" s="446"/>
      <c r="B154" s="446"/>
      <c r="C154" s="541"/>
      <c r="D154" s="468"/>
      <c r="E154" s="449"/>
      <c r="F154" s="465"/>
    </row>
    <row r="155" spans="1:6" ht="15.75">
      <c r="A155" s="441"/>
      <c r="B155" s="449"/>
      <c r="C155" s="542"/>
      <c r="D155" s="468"/>
      <c r="E155" s="446"/>
      <c r="F155" s="465"/>
    </row>
    <row r="156" spans="1:6" ht="15.75">
      <c r="A156" s="441"/>
      <c r="B156" s="446"/>
      <c r="C156" s="542"/>
      <c r="D156" s="468"/>
      <c r="E156" s="446"/>
      <c r="F156" s="465"/>
    </row>
    <row r="157" spans="1:6" ht="15.75">
      <c r="A157" s="443"/>
      <c r="B157" s="446"/>
      <c r="C157" s="542"/>
      <c r="D157" s="468"/>
      <c r="E157" s="446"/>
      <c r="F157" s="465"/>
    </row>
    <row r="158" spans="1:6" ht="15.75">
      <c r="A158" s="540"/>
      <c r="B158" s="464"/>
      <c r="C158" s="542"/>
      <c r="D158" s="468"/>
      <c r="E158" s="449"/>
      <c r="F158" s="465"/>
    </row>
    <row r="159" spans="1:6" ht="15.75">
      <c r="A159" s="441"/>
      <c r="B159" s="449"/>
      <c r="C159" s="542"/>
      <c r="D159" s="468"/>
      <c r="E159" s="446"/>
      <c r="F159" s="465"/>
    </row>
    <row r="160" spans="1:6" ht="15.75">
      <c r="A160" s="518"/>
      <c r="B160" s="449"/>
      <c r="C160" s="542"/>
      <c r="D160" s="468"/>
      <c r="E160" s="306"/>
      <c r="F160" s="465"/>
    </row>
    <row r="161" spans="1:6" ht="15.75">
      <c r="A161" s="443"/>
      <c r="B161" s="464"/>
      <c r="C161" s="542"/>
      <c r="D161" s="468"/>
      <c r="E161" s="449"/>
      <c r="F161" s="465"/>
    </row>
    <row r="162" spans="1:6" ht="15.75">
      <c r="A162" s="540"/>
      <c r="B162" s="464"/>
      <c r="C162" s="542"/>
      <c r="D162" s="468"/>
      <c r="E162" s="306"/>
      <c r="F162" s="465"/>
    </row>
    <row r="163" spans="1:6" ht="15.75">
      <c r="A163" s="446"/>
      <c r="B163" s="446"/>
      <c r="C163" s="542"/>
      <c r="D163" s="468"/>
      <c r="E163" s="446"/>
      <c r="F163" s="465"/>
    </row>
    <row r="164" spans="1:6" ht="15.75">
      <c r="A164" s="446"/>
      <c r="B164" s="449"/>
      <c r="C164" s="542"/>
      <c r="D164" s="468"/>
      <c r="E164" s="449"/>
      <c r="F164" s="465"/>
    </row>
    <row r="165" spans="1:6" ht="15.75">
      <c r="A165" s="441"/>
      <c r="B165" s="449"/>
      <c r="C165" s="542"/>
      <c r="D165" s="468"/>
      <c r="E165" s="306"/>
      <c r="F165" s="465"/>
    </row>
  </sheetData>
  <sortState xmlns:xlrd2="http://schemas.microsoft.com/office/spreadsheetml/2017/richdata2" ref="AE3:AK82">
    <sortCondition ref="AE3:AE8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4191"/>
  <sheetViews>
    <sheetView topLeftCell="A408" zoomScaleNormal="100" workbookViewId="0">
      <selection activeCell="B331" sqref="B331:R431"/>
    </sheetView>
  </sheetViews>
  <sheetFormatPr defaultColWidth="8.85546875" defaultRowHeight="12.75"/>
  <cols>
    <col min="1" max="1" width="4.28515625" customWidth="1"/>
    <col min="8" max="8" width="9.140625" style="22"/>
    <col min="10" max="10" width="8.85546875" style="140"/>
    <col min="11" max="12" width="8.85546875" style="477"/>
    <col min="13" max="13" width="10.5703125" style="88" customWidth="1"/>
    <col min="14" max="14" width="10.140625" customWidth="1"/>
  </cols>
  <sheetData>
    <row r="1" spans="1:23" s="31" customFormat="1" ht="15.75">
      <c r="A1" s="295" t="s">
        <v>974</v>
      </c>
      <c r="B1" s="295"/>
      <c r="C1" s="295"/>
      <c r="D1" s="295"/>
      <c r="E1" s="295"/>
      <c r="F1" s="295"/>
      <c r="G1" s="295"/>
      <c r="H1" s="295"/>
      <c r="I1" s="295"/>
      <c r="J1" s="295"/>
      <c r="K1" s="295"/>
      <c r="L1" s="87"/>
      <c r="M1" s="295"/>
      <c r="N1" s="122"/>
      <c r="O1" s="475" t="s">
        <v>891</v>
      </c>
      <c r="P1" s="295"/>
      <c r="Q1" s="83" t="s">
        <v>286</v>
      </c>
      <c r="R1" s="475" t="s">
        <v>895</v>
      </c>
      <c r="U1" s="295"/>
      <c r="V1" s="295"/>
      <c r="W1" s="295"/>
    </row>
    <row r="2" spans="1:23" s="31" customFormat="1" ht="15.75">
      <c r="A2" s="443" t="s">
        <v>1958</v>
      </c>
      <c r="B2" s="295"/>
      <c r="C2" s="443" t="s">
        <v>1959</v>
      </c>
      <c r="D2" s="295"/>
      <c r="E2" s="295"/>
      <c r="F2" s="295"/>
      <c r="G2" s="295"/>
      <c r="H2" s="295"/>
      <c r="I2" s="295"/>
      <c r="J2" s="295"/>
      <c r="K2" s="295"/>
      <c r="L2" s="87"/>
      <c r="M2" s="295"/>
      <c r="N2" s="121"/>
      <c r="O2" s="475" t="s">
        <v>892</v>
      </c>
      <c r="P2" s="443"/>
      <c r="Q2" s="286" t="s">
        <v>285</v>
      </c>
      <c r="R2" s="475" t="s">
        <v>896</v>
      </c>
      <c r="U2" s="295"/>
      <c r="V2" s="295"/>
      <c r="W2" s="295"/>
    </row>
    <row r="3" spans="1:23" ht="15.75">
      <c r="A3" s="443" t="s">
        <v>373</v>
      </c>
      <c r="B3" s="443"/>
      <c r="C3" s="443" t="s">
        <v>1960</v>
      </c>
      <c r="D3" s="443"/>
      <c r="E3" s="443"/>
      <c r="F3" s="443"/>
      <c r="G3" s="443"/>
      <c r="H3" s="443"/>
      <c r="I3" s="443"/>
      <c r="J3" s="443"/>
      <c r="K3" s="443"/>
      <c r="L3" s="313"/>
      <c r="M3" s="333"/>
      <c r="N3" s="588"/>
      <c r="O3" s="475" t="s">
        <v>893</v>
      </c>
      <c r="P3" s="443"/>
      <c r="Q3" s="286" t="s">
        <v>186</v>
      </c>
      <c r="R3" s="475" t="s">
        <v>1753</v>
      </c>
      <c r="U3" s="443"/>
      <c r="V3" s="443"/>
      <c r="W3" s="443"/>
    </row>
    <row r="4" spans="1:23" ht="15.75">
      <c r="A4" s="443" t="s">
        <v>374</v>
      </c>
      <c r="B4" s="443"/>
      <c r="C4" s="443" t="s">
        <v>1961</v>
      </c>
      <c r="D4" s="443"/>
      <c r="E4" s="443"/>
      <c r="F4" s="443"/>
      <c r="G4" s="443"/>
      <c r="H4" s="443"/>
      <c r="I4" s="443"/>
      <c r="J4" s="443"/>
      <c r="K4" s="443"/>
      <c r="L4" s="313"/>
      <c r="M4" s="333"/>
      <c r="N4" s="123"/>
      <c r="O4" s="475" t="s">
        <v>894</v>
      </c>
      <c r="P4" s="443"/>
      <c r="Q4" s="443"/>
      <c r="R4" s="475"/>
      <c r="U4" s="443"/>
      <c r="V4" s="443"/>
      <c r="W4" s="443"/>
    </row>
    <row r="5" spans="1:23" ht="15.75">
      <c r="A5" s="443" t="s">
        <v>375</v>
      </c>
      <c r="B5" s="443"/>
      <c r="C5" s="443" t="s">
        <v>1962</v>
      </c>
      <c r="D5" s="443"/>
      <c r="E5" s="443"/>
      <c r="F5" s="443"/>
      <c r="G5" s="443"/>
      <c r="H5" s="443"/>
      <c r="I5" s="443"/>
      <c r="J5" s="443"/>
      <c r="K5" s="443"/>
      <c r="L5" s="313"/>
      <c r="M5" s="333"/>
      <c r="N5" s="443"/>
      <c r="O5" s="443"/>
      <c r="P5" s="443"/>
      <c r="Q5" s="475"/>
      <c r="R5" s="443"/>
      <c r="S5" s="443"/>
      <c r="T5" s="475"/>
      <c r="U5" s="443"/>
      <c r="V5" s="443"/>
      <c r="W5" s="443"/>
    </row>
    <row r="6" spans="1:23" ht="15.75">
      <c r="A6" s="443"/>
      <c r="B6" s="443"/>
      <c r="C6" s="443"/>
      <c r="D6" s="443"/>
      <c r="E6" s="443"/>
      <c r="F6" s="443"/>
      <c r="G6" s="462" t="s">
        <v>984</v>
      </c>
      <c r="H6" s="443"/>
      <c r="J6" s="462"/>
      <c r="K6" s="462"/>
      <c r="L6" s="313"/>
      <c r="M6" s="443"/>
      <c r="N6" s="443"/>
      <c r="O6" s="443"/>
      <c r="P6" s="443"/>
      <c r="Q6" s="475"/>
      <c r="R6" s="443"/>
      <c r="S6" s="443"/>
      <c r="T6" s="443"/>
      <c r="U6" s="443"/>
      <c r="V6" s="443"/>
      <c r="W6" s="443"/>
    </row>
    <row r="7" spans="1:23" ht="25.5">
      <c r="A7" s="30" t="s">
        <v>182</v>
      </c>
      <c r="B7" s="443"/>
      <c r="C7" s="443"/>
      <c r="D7" s="443"/>
      <c r="E7" s="443"/>
      <c r="F7" s="443"/>
      <c r="G7" s="443"/>
      <c r="H7" s="443"/>
      <c r="I7" s="443"/>
      <c r="J7" s="443"/>
      <c r="K7" s="443"/>
      <c r="L7" s="313"/>
      <c r="M7" s="443"/>
      <c r="N7" s="443"/>
      <c r="O7" s="443"/>
      <c r="P7" s="443"/>
      <c r="Q7" s="443"/>
      <c r="R7" s="443"/>
      <c r="S7" s="443"/>
      <c r="T7" s="443"/>
      <c r="U7" s="443"/>
      <c r="V7" s="443"/>
      <c r="W7" s="443"/>
    </row>
    <row r="8" spans="1:23">
      <c r="A8" s="443"/>
      <c r="B8" s="443"/>
      <c r="C8" s="443"/>
      <c r="D8" s="443"/>
      <c r="E8" s="443"/>
      <c r="F8" s="443"/>
      <c r="G8" s="443"/>
      <c r="H8" s="443"/>
      <c r="I8" s="443"/>
      <c r="J8" s="443"/>
      <c r="K8" s="443"/>
      <c r="L8" s="313"/>
      <c r="M8" s="443"/>
      <c r="N8" s="443"/>
      <c r="O8" s="443"/>
      <c r="P8" s="443"/>
      <c r="Q8" s="443"/>
      <c r="R8" s="443"/>
      <c r="S8" s="443"/>
      <c r="T8" s="443"/>
      <c r="U8" s="443"/>
      <c r="V8" s="443"/>
      <c r="W8" s="443"/>
    </row>
    <row r="9" spans="1:23" s="50" customFormat="1" ht="15">
      <c r="A9" s="305"/>
      <c r="B9" s="305"/>
      <c r="C9" s="305"/>
      <c r="D9" s="305"/>
      <c r="E9" s="80">
        <v>2016</v>
      </c>
      <c r="F9" s="80">
        <v>2017</v>
      </c>
      <c r="G9" s="80">
        <v>2018</v>
      </c>
      <c r="H9" s="80">
        <v>2019</v>
      </c>
      <c r="I9" s="80">
        <v>2020</v>
      </c>
      <c r="J9" s="80">
        <v>2021</v>
      </c>
      <c r="K9" s="80">
        <v>2022</v>
      </c>
      <c r="L9" s="305"/>
      <c r="M9" s="89" t="s">
        <v>40</v>
      </c>
      <c r="N9" s="305"/>
      <c r="O9" s="305"/>
      <c r="P9" s="305"/>
      <c r="Q9" s="305"/>
      <c r="R9" s="305"/>
      <c r="S9" s="305"/>
      <c r="T9" s="305"/>
      <c r="U9" s="305"/>
      <c r="V9" s="305"/>
      <c r="W9" s="305"/>
    </row>
    <row r="10" spans="1:23" ht="15">
      <c r="A10" s="459" t="s">
        <v>0</v>
      </c>
      <c r="B10" s="464" t="s">
        <v>39</v>
      </c>
      <c r="C10" s="446"/>
      <c r="D10" s="446"/>
      <c r="E10" s="303">
        <v>685.2</v>
      </c>
      <c r="F10" s="301">
        <v>914.3</v>
      </c>
      <c r="G10" s="301">
        <v>635.29999999999995</v>
      </c>
      <c r="H10" s="323">
        <v>475.9</v>
      </c>
      <c r="I10" s="302">
        <v>586.5</v>
      </c>
      <c r="J10" s="286">
        <v>0</v>
      </c>
      <c r="K10" s="286">
        <v>0</v>
      </c>
      <c r="L10" s="313"/>
      <c r="M10" s="312">
        <f>SUM(E10:K10)</f>
        <v>3297.2000000000003</v>
      </c>
      <c r="N10" s="443"/>
      <c r="O10" s="443" t="s">
        <v>1881</v>
      </c>
      <c r="P10" s="443"/>
      <c r="Q10" s="446"/>
      <c r="R10" s="446" t="s">
        <v>1963</v>
      </c>
      <c r="S10" s="443"/>
      <c r="T10" s="441"/>
      <c r="U10" s="443"/>
      <c r="V10" s="322"/>
      <c r="W10" s="443"/>
    </row>
    <row r="11" spans="1:23" ht="15">
      <c r="A11" s="459" t="s">
        <v>2</v>
      </c>
      <c r="B11" s="464" t="s">
        <v>19</v>
      </c>
      <c r="C11" s="446"/>
      <c r="D11" s="446"/>
      <c r="E11" s="301">
        <v>643.1</v>
      </c>
      <c r="F11" s="303">
        <v>938.2</v>
      </c>
      <c r="G11" s="286">
        <v>426.9</v>
      </c>
      <c r="H11" s="323">
        <v>582.09999999999991</v>
      </c>
      <c r="I11" s="286">
        <v>424.7</v>
      </c>
      <c r="J11" s="286">
        <v>0</v>
      </c>
      <c r="K11" s="286">
        <v>0</v>
      </c>
      <c r="L11" s="313"/>
      <c r="M11" s="312">
        <f t="shared" ref="M11:M74" si="0">SUM(E11:K11)</f>
        <v>3015</v>
      </c>
      <c r="N11" s="443"/>
      <c r="O11" s="443" t="s">
        <v>889</v>
      </c>
      <c r="P11" s="443"/>
      <c r="Q11" s="446"/>
      <c r="R11" s="446" t="s">
        <v>1964</v>
      </c>
      <c r="S11" s="443"/>
      <c r="T11" s="441"/>
      <c r="U11" s="468"/>
      <c r="V11" s="335"/>
      <c r="W11" s="443"/>
    </row>
    <row r="12" spans="1:23" ht="15">
      <c r="A12" s="459" t="s">
        <v>3</v>
      </c>
      <c r="B12" s="464" t="s">
        <v>17</v>
      </c>
      <c r="C12" s="446"/>
      <c r="D12" s="446"/>
      <c r="E12" s="323">
        <v>384.1</v>
      </c>
      <c r="F12" s="286">
        <v>577</v>
      </c>
      <c r="G12" s="323">
        <v>607.70000000000005</v>
      </c>
      <c r="H12" s="323">
        <v>557.59999999999991</v>
      </c>
      <c r="I12" s="323">
        <v>521.29999999999995</v>
      </c>
      <c r="J12" s="286">
        <v>0</v>
      </c>
      <c r="K12" s="286">
        <v>0</v>
      </c>
      <c r="L12" s="313"/>
      <c r="M12" s="312">
        <f t="shared" si="0"/>
        <v>2647.7</v>
      </c>
      <c r="N12" s="443"/>
      <c r="O12" s="443" t="s">
        <v>1882</v>
      </c>
      <c r="P12" s="443"/>
      <c r="Q12" s="446"/>
      <c r="R12" s="322" t="s">
        <v>370</v>
      </c>
      <c r="S12" s="443"/>
      <c r="T12" s="446"/>
      <c r="U12" s="468"/>
      <c r="V12" s="335"/>
      <c r="W12" s="443"/>
    </row>
    <row r="13" spans="1:23" ht="15">
      <c r="A13" s="459" t="s">
        <v>5</v>
      </c>
      <c r="B13" s="464" t="s">
        <v>25</v>
      </c>
      <c r="C13" s="446"/>
      <c r="D13" s="446"/>
      <c r="E13" s="323">
        <v>467.9</v>
      </c>
      <c r="F13" s="323">
        <v>664.8</v>
      </c>
      <c r="G13" s="303">
        <v>710.5</v>
      </c>
      <c r="H13" s="286">
        <v>253.50000000000003</v>
      </c>
      <c r="I13" s="323">
        <v>490.30000000000007</v>
      </c>
      <c r="J13" s="286">
        <v>0</v>
      </c>
      <c r="K13" s="286">
        <v>0</v>
      </c>
      <c r="L13" s="313"/>
      <c r="M13" s="312">
        <f t="shared" si="0"/>
        <v>2587</v>
      </c>
      <c r="N13" s="443"/>
      <c r="O13" s="443" t="s">
        <v>1883</v>
      </c>
      <c r="P13" s="443"/>
      <c r="Q13" s="446"/>
      <c r="R13" s="446" t="s">
        <v>1965</v>
      </c>
      <c r="S13" s="443"/>
      <c r="T13" s="441"/>
      <c r="U13" s="468"/>
      <c r="V13" s="335"/>
      <c r="W13" s="443"/>
    </row>
    <row r="14" spans="1:23" ht="15.75">
      <c r="A14" s="459" t="s">
        <v>7</v>
      </c>
      <c r="B14" s="464" t="s">
        <v>31</v>
      </c>
      <c r="C14" s="446"/>
      <c r="D14" s="446"/>
      <c r="E14" s="302">
        <v>553</v>
      </c>
      <c r="F14" s="286">
        <v>542</v>
      </c>
      <c r="G14" s="323">
        <v>595.9</v>
      </c>
      <c r="H14" s="286">
        <v>372.9</v>
      </c>
      <c r="I14" s="286">
        <v>456.4</v>
      </c>
      <c r="J14" s="286">
        <v>0</v>
      </c>
      <c r="K14" s="286">
        <v>0</v>
      </c>
      <c r="L14" s="313"/>
      <c r="M14" s="312">
        <f t="shared" si="0"/>
        <v>2520.2000000000003</v>
      </c>
      <c r="N14" s="443"/>
      <c r="O14" s="443" t="s">
        <v>298</v>
      </c>
      <c r="P14" s="443"/>
      <c r="Q14" s="446"/>
      <c r="R14" s="443"/>
      <c r="S14" s="443"/>
      <c r="T14" s="540"/>
      <c r="U14" s="306"/>
      <c r="V14" s="349"/>
      <c r="W14" s="443"/>
    </row>
    <row r="15" spans="1:23" ht="15.75">
      <c r="A15" s="459" t="s">
        <v>8</v>
      </c>
      <c r="B15" s="464" t="s">
        <v>15</v>
      </c>
      <c r="C15" s="446"/>
      <c r="D15" s="446"/>
      <c r="E15" s="286">
        <v>350.4</v>
      </c>
      <c r="F15" s="323">
        <v>634.9</v>
      </c>
      <c r="G15" s="323">
        <v>556.5</v>
      </c>
      <c r="H15" s="286">
        <v>279.40000000000003</v>
      </c>
      <c r="I15" s="323">
        <v>566.9</v>
      </c>
      <c r="J15" s="286">
        <v>0</v>
      </c>
      <c r="K15" s="286">
        <v>0</v>
      </c>
      <c r="L15" s="313"/>
      <c r="M15" s="312">
        <f t="shared" si="0"/>
        <v>2388.1</v>
      </c>
      <c r="N15" s="443"/>
      <c r="O15" s="443" t="s">
        <v>1095</v>
      </c>
      <c r="P15" s="443"/>
      <c r="Q15" s="446"/>
      <c r="R15" s="443"/>
      <c r="S15" s="443"/>
      <c r="T15" s="540"/>
      <c r="U15" s="306"/>
      <c r="V15" s="349"/>
      <c r="W15" s="443"/>
    </row>
    <row r="16" spans="1:23" ht="15">
      <c r="A16" s="459" t="s">
        <v>10</v>
      </c>
      <c r="B16" s="464" t="s">
        <v>6</v>
      </c>
      <c r="C16" s="446"/>
      <c r="D16" s="446"/>
      <c r="E16" s="323">
        <v>498.2</v>
      </c>
      <c r="F16" s="323">
        <v>597.79999999999995</v>
      </c>
      <c r="G16" s="286">
        <v>434.2</v>
      </c>
      <c r="H16" s="323">
        <v>496.15000000000003</v>
      </c>
      <c r="I16" s="286">
        <v>294.7</v>
      </c>
      <c r="J16" s="286">
        <v>0</v>
      </c>
      <c r="K16" s="286">
        <v>0</v>
      </c>
      <c r="L16" s="313"/>
      <c r="M16" s="312">
        <f t="shared" si="0"/>
        <v>2321.0500000000002</v>
      </c>
      <c r="N16" s="443"/>
      <c r="O16" s="443" t="s">
        <v>890</v>
      </c>
      <c r="P16" s="443"/>
      <c r="Q16" s="446"/>
      <c r="R16" s="443"/>
      <c r="S16" s="443"/>
      <c r="T16" s="441"/>
      <c r="U16" s="468"/>
      <c r="V16" s="335"/>
      <c r="W16" s="443"/>
    </row>
    <row r="17" spans="1:23" ht="15">
      <c r="A17" s="459" t="s">
        <v>12</v>
      </c>
      <c r="B17" s="464" t="s">
        <v>21</v>
      </c>
      <c r="C17" s="446"/>
      <c r="D17" s="446"/>
      <c r="E17" s="323">
        <v>426.90000000000003</v>
      </c>
      <c r="F17" s="323">
        <v>628.4</v>
      </c>
      <c r="G17" s="323">
        <v>542.59999999999991</v>
      </c>
      <c r="H17" s="302">
        <v>609.90000000000009</v>
      </c>
      <c r="I17" s="286">
        <v>98.8</v>
      </c>
      <c r="J17" s="286">
        <v>0</v>
      </c>
      <c r="K17" s="286">
        <v>0</v>
      </c>
      <c r="L17" s="313"/>
      <c r="M17" s="312">
        <f t="shared" si="0"/>
        <v>2306.6000000000004</v>
      </c>
      <c r="N17" s="443"/>
      <c r="O17" s="443" t="s">
        <v>888</v>
      </c>
      <c r="P17" s="443"/>
      <c r="Q17" s="446"/>
      <c r="R17" s="446" t="s">
        <v>370</v>
      </c>
      <c r="S17" s="443"/>
      <c r="T17" s="441"/>
      <c r="U17" s="468"/>
      <c r="V17" s="335"/>
      <c r="W17" s="443"/>
    </row>
    <row r="18" spans="1:23" ht="15">
      <c r="A18" s="459" t="s">
        <v>14</v>
      </c>
      <c r="B18" s="464" t="s">
        <v>9</v>
      </c>
      <c r="C18" s="446"/>
      <c r="D18" s="446"/>
      <c r="E18" s="323">
        <v>442.3</v>
      </c>
      <c r="F18" s="323">
        <v>752.4</v>
      </c>
      <c r="G18" s="286">
        <v>401.1</v>
      </c>
      <c r="H18" s="286">
        <v>274.90000000000003</v>
      </c>
      <c r="I18" s="286">
        <v>281.89999999999998</v>
      </c>
      <c r="J18" s="286">
        <v>0</v>
      </c>
      <c r="K18" s="286">
        <v>0</v>
      </c>
      <c r="L18" s="313"/>
      <c r="M18" s="312">
        <f t="shared" si="0"/>
        <v>2152.6000000000004</v>
      </c>
      <c r="N18" s="443"/>
      <c r="O18" s="443" t="s">
        <v>293</v>
      </c>
      <c r="P18" s="443"/>
      <c r="Q18" s="446"/>
      <c r="R18" s="443"/>
      <c r="S18" s="443"/>
      <c r="T18" s="446"/>
      <c r="U18" s="468"/>
      <c r="V18" s="335"/>
      <c r="W18" s="443"/>
    </row>
    <row r="19" spans="1:23" ht="15">
      <c r="A19" s="459" t="s">
        <v>16</v>
      </c>
      <c r="B19" s="464" t="s">
        <v>37</v>
      </c>
      <c r="C19" s="446"/>
      <c r="D19" s="446"/>
      <c r="E19" s="286">
        <v>315.5</v>
      </c>
      <c r="F19" s="302">
        <v>863.8</v>
      </c>
      <c r="G19" s="286">
        <v>323.10000000000002</v>
      </c>
      <c r="H19" s="286">
        <v>430.5</v>
      </c>
      <c r="I19" s="286">
        <v>147.80000000000001</v>
      </c>
      <c r="J19" s="286">
        <v>0</v>
      </c>
      <c r="K19" s="286">
        <v>0</v>
      </c>
      <c r="L19" s="313"/>
      <c r="M19" s="312">
        <f t="shared" si="0"/>
        <v>2080.7000000000003</v>
      </c>
      <c r="N19" s="443"/>
      <c r="O19" s="443" t="s">
        <v>289</v>
      </c>
      <c r="P19" s="443"/>
      <c r="Q19" s="446"/>
      <c r="R19" s="443"/>
      <c r="S19" s="443"/>
      <c r="T19" s="441"/>
      <c r="U19" s="468"/>
      <c r="V19" s="335"/>
      <c r="W19" s="443"/>
    </row>
    <row r="20" spans="1:23" ht="15">
      <c r="A20" s="459" t="s">
        <v>18</v>
      </c>
      <c r="B20" s="464" t="s">
        <v>27</v>
      </c>
      <c r="C20" s="446"/>
      <c r="D20" s="446"/>
      <c r="E20" s="323">
        <v>471.6</v>
      </c>
      <c r="F20" s="286">
        <v>410.6</v>
      </c>
      <c r="G20" s="286">
        <v>410.09999999999997</v>
      </c>
      <c r="H20" s="286">
        <v>370.40000000000003</v>
      </c>
      <c r="I20" s="286">
        <v>396.9</v>
      </c>
      <c r="J20" s="286">
        <v>0</v>
      </c>
      <c r="K20" s="286">
        <v>0</v>
      </c>
      <c r="L20" s="313"/>
      <c r="M20" s="312">
        <f t="shared" si="0"/>
        <v>2059.6</v>
      </c>
      <c r="N20" s="443"/>
      <c r="O20" s="443" t="s">
        <v>291</v>
      </c>
      <c r="P20" s="443"/>
      <c r="Q20" s="446"/>
      <c r="R20" s="443"/>
      <c r="S20" s="443"/>
      <c r="T20" s="446"/>
      <c r="U20" s="468"/>
      <c r="V20" s="335"/>
      <c r="W20" s="443"/>
    </row>
    <row r="21" spans="1:23" ht="15">
      <c r="A21" s="459" t="s">
        <v>20</v>
      </c>
      <c r="B21" s="464" t="s">
        <v>35</v>
      </c>
      <c r="C21" s="446"/>
      <c r="D21" s="446"/>
      <c r="E21" s="286">
        <v>381.6</v>
      </c>
      <c r="F21" s="286">
        <v>576.4</v>
      </c>
      <c r="G21" s="286">
        <v>185.2</v>
      </c>
      <c r="H21" s="286">
        <v>263</v>
      </c>
      <c r="I21" s="303">
        <v>634.10000000000014</v>
      </c>
      <c r="J21" s="286">
        <v>0</v>
      </c>
      <c r="K21" s="286">
        <v>0</v>
      </c>
      <c r="L21" s="313"/>
      <c r="M21" s="312">
        <f t="shared" si="0"/>
        <v>2040.3000000000002</v>
      </c>
      <c r="N21" s="443"/>
      <c r="O21" s="443" t="s">
        <v>288</v>
      </c>
      <c r="P21" s="443"/>
      <c r="Q21" s="446"/>
      <c r="R21" s="322" t="s">
        <v>1964</v>
      </c>
      <c r="S21" s="443"/>
      <c r="T21" s="446"/>
      <c r="U21" s="468"/>
      <c r="V21" s="335"/>
      <c r="W21" s="443"/>
    </row>
    <row r="22" spans="1:23" ht="15">
      <c r="A22" s="459" t="s">
        <v>22</v>
      </c>
      <c r="B22" s="464" t="s">
        <v>4</v>
      </c>
      <c r="C22" s="446"/>
      <c r="D22" s="446"/>
      <c r="E22" s="323">
        <v>396.5</v>
      </c>
      <c r="F22" s="286">
        <v>480.7</v>
      </c>
      <c r="G22" s="286">
        <v>428.40000000000009</v>
      </c>
      <c r="H22" s="286">
        <v>235.9</v>
      </c>
      <c r="I22" s="286">
        <v>382.30000000000007</v>
      </c>
      <c r="J22" s="286">
        <v>0</v>
      </c>
      <c r="K22" s="286">
        <v>0</v>
      </c>
      <c r="L22" s="313"/>
      <c r="M22" s="312">
        <f t="shared" si="0"/>
        <v>1923.8000000000002</v>
      </c>
      <c r="N22" s="443"/>
      <c r="O22" s="443" t="s">
        <v>295</v>
      </c>
      <c r="P22" s="443"/>
      <c r="Q22" s="446"/>
      <c r="R22" s="443"/>
      <c r="S22" s="443"/>
      <c r="T22" s="441"/>
      <c r="U22" s="468"/>
      <c r="V22" s="335"/>
      <c r="W22" s="443"/>
    </row>
    <row r="23" spans="1:23" ht="15">
      <c r="A23" s="459" t="s">
        <v>24</v>
      </c>
      <c r="B23" s="464" t="s">
        <v>13</v>
      </c>
      <c r="C23" s="446"/>
      <c r="D23" s="446"/>
      <c r="E23" s="286">
        <v>146</v>
      </c>
      <c r="F23" s="286">
        <v>456.5</v>
      </c>
      <c r="G23" s="286">
        <v>190.2</v>
      </c>
      <c r="H23" s="286">
        <v>295.40000000000003</v>
      </c>
      <c r="I23" s="301">
        <v>621.9</v>
      </c>
      <c r="J23" s="286">
        <v>0</v>
      </c>
      <c r="K23" s="286">
        <v>0</v>
      </c>
      <c r="L23" s="313"/>
      <c r="M23" s="312">
        <f t="shared" si="0"/>
        <v>1710</v>
      </c>
      <c r="N23" s="443"/>
      <c r="O23" s="443" t="s">
        <v>307</v>
      </c>
      <c r="P23" s="443"/>
      <c r="Q23" s="446"/>
      <c r="R23" s="443"/>
      <c r="S23" s="443"/>
      <c r="T23" s="446"/>
      <c r="U23" s="468"/>
      <c r="V23" s="335"/>
      <c r="W23" s="443"/>
    </row>
    <row r="24" spans="1:23" ht="15">
      <c r="A24" s="459" t="s">
        <v>26</v>
      </c>
      <c r="B24" s="464" t="s">
        <v>141</v>
      </c>
      <c r="C24" s="443"/>
      <c r="D24" s="443"/>
      <c r="E24" s="286" t="s">
        <v>285</v>
      </c>
      <c r="F24" s="323">
        <v>671.5</v>
      </c>
      <c r="G24" s="286">
        <v>439.8</v>
      </c>
      <c r="H24" s="286">
        <v>298.20000000000005</v>
      </c>
      <c r="I24" s="286">
        <v>254</v>
      </c>
      <c r="J24" s="286">
        <v>0</v>
      </c>
      <c r="K24" s="286">
        <v>0</v>
      </c>
      <c r="L24" s="313"/>
      <c r="M24" s="312">
        <f t="shared" si="0"/>
        <v>1663.5</v>
      </c>
      <c r="N24" s="443"/>
      <c r="O24" s="443" t="s">
        <v>291</v>
      </c>
      <c r="P24" s="443"/>
      <c r="Q24" s="446"/>
      <c r="R24" s="443"/>
      <c r="S24" s="443"/>
      <c r="T24" s="446"/>
      <c r="U24" s="468"/>
      <c r="V24" s="335"/>
      <c r="W24" s="443"/>
    </row>
    <row r="25" spans="1:23" ht="15">
      <c r="A25" s="459" t="s">
        <v>28</v>
      </c>
      <c r="B25" s="464" t="s">
        <v>23</v>
      </c>
      <c r="C25" s="446"/>
      <c r="D25" s="446"/>
      <c r="E25" s="286">
        <v>360.7</v>
      </c>
      <c r="F25" s="286">
        <v>343.8</v>
      </c>
      <c r="G25" s="286">
        <v>326.19999999999993</v>
      </c>
      <c r="H25" s="286">
        <v>422.6</v>
      </c>
      <c r="I25" s="286">
        <v>199.4</v>
      </c>
      <c r="J25" s="286">
        <v>0</v>
      </c>
      <c r="K25" s="286">
        <v>0</v>
      </c>
      <c r="L25" s="313"/>
      <c r="M25" s="312">
        <f t="shared" si="0"/>
        <v>1652.6999999999998</v>
      </c>
      <c r="N25" s="443"/>
      <c r="O25" s="443"/>
      <c r="P25" s="443"/>
      <c r="Q25" s="446"/>
      <c r="R25" s="443"/>
      <c r="S25" s="443"/>
      <c r="T25" s="446"/>
      <c r="U25" s="468"/>
      <c r="V25" s="335"/>
      <c r="W25" s="443"/>
    </row>
    <row r="26" spans="1:23" ht="15">
      <c r="A26" s="459" t="s">
        <v>30</v>
      </c>
      <c r="B26" s="464" t="s">
        <v>33</v>
      </c>
      <c r="C26" s="446"/>
      <c r="D26" s="446"/>
      <c r="E26" s="286">
        <v>196</v>
      </c>
      <c r="F26" s="323">
        <v>631.1</v>
      </c>
      <c r="G26" s="286">
        <v>340.4</v>
      </c>
      <c r="H26" s="286">
        <v>122.80000000000001</v>
      </c>
      <c r="I26" s="286">
        <v>320</v>
      </c>
      <c r="J26" s="286">
        <v>0</v>
      </c>
      <c r="K26" s="286">
        <v>0</v>
      </c>
      <c r="L26" s="313"/>
      <c r="M26" s="312">
        <f t="shared" si="0"/>
        <v>1610.3</v>
      </c>
      <c r="N26" s="443"/>
      <c r="O26" s="443" t="s">
        <v>297</v>
      </c>
      <c r="P26" s="443"/>
      <c r="Q26" s="446"/>
      <c r="R26" s="443"/>
      <c r="S26" s="443"/>
      <c r="T26" s="446"/>
      <c r="U26" s="468"/>
      <c r="V26" s="335"/>
      <c r="W26" s="443"/>
    </row>
    <row r="27" spans="1:23" ht="15">
      <c r="A27" s="459" t="s">
        <v>32</v>
      </c>
      <c r="B27" s="464" t="s">
        <v>1</v>
      </c>
      <c r="C27" s="446"/>
      <c r="D27" s="446"/>
      <c r="E27" s="286">
        <v>226.5</v>
      </c>
      <c r="F27" s="286">
        <v>337</v>
      </c>
      <c r="G27" s="323">
        <v>440.59999999999997</v>
      </c>
      <c r="H27" s="286">
        <v>285.39999999999998</v>
      </c>
      <c r="I27" s="286">
        <v>294.7</v>
      </c>
      <c r="J27" s="286">
        <v>0</v>
      </c>
      <c r="K27" s="286">
        <v>0</v>
      </c>
      <c r="L27" s="313"/>
      <c r="M27" s="312">
        <f t="shared" si="0"/>
        <v>1584.2</v>
      </c>
      <c r="N27" s="443"/>
      <c r="O27" s="443" t="s">
        <v>300</v>
      </c>
      <c r="P27" s="443"/>
      <c r="Q27" s="446"/>
      <c r="R27" s="446"/>
      <c r="S27" s="443"/>
      <c r="T27" s="446"/>
      <c r="U27" s="468"/>
      <c r="V27" s="335"/>
      <c r="W27" s="443"/>
    </row>
    <row r="28" spans="1:23" ht="15">
      <c r="A28" s="459" t="s">
        <v>34</v>
      </c>
      <c r="B28" s="464" t="s">
        <v>158</v>
      </c>
      <c r="C28" s="443"/>
      <c r="D28" s="443"/>
      <c r="E28" s="286" t="s">
        <v>285</v>
      </c>
      <c r="F28" s="286" t="s">
        <v>285</v>
      </c>
      <c r="G28" s="286">
        <v>418</v>
      </c>
      <c r="H28" s="301">
        <v>658.9</v>
      </c>
      <c r="I28" s="286">
        <v>446.8</v>
      </c>
      <c r="J28" s="286">
        <v>0</v>
      </c>
      <c r="K28" s="286">
        <v>0</v>
      </c>
      <c r="L28" s="313"/>
      <c r="M28" s="312">
        <f t="shared" si="0"/>
        <v>1523.7</v>
      </c>
      <c r="N28" s="443"/>
      <c r="O28" s="443" t="s">
        <v>307</v>
      </c>
      <c r="P28" s="443"/>
      <c r="Q28" s="446"/>
      <c r="R28" s="443"/>
      <c r="S28" s="443"/>
      <c r="T28" s="441"/>
      <c r="U28" s="468"/>
      <c r="V28" s="335"/>
      <c r="W28" s="443"/>
    </row>
    <row r="29" spans="1:23" ht="15">
      <c r="A29" s="459" t="s">
        <v>36</v>
      </c>
      <c r="B29" s="464" t="s">
        <v>142</v>
      </c>
      <c r="C29" s="443"/>
      <c r="D29" s="443"/>
      <c r="E29" s="286" t="s">
        <v>285</v>
      </c>
      <c r="F29" s="286">
        <v>424.6</v>
      </c>
      <c r="G29" s="286">
        <v>346.5</v>
      </c>
      <c r="H29" s="286">
        <v>375.30000000000007</v>
      </c>
      <c r="I29" s="286">
        <v>330.8</v>
      </c>
      <c r="J29" s="286">
        <v>0</v>
      </c>
      <c r="K29" s="286">
        <v>0</v>
      </c>
      <c r="L29" s="313"/>
      <c r="M29" s="312">
        <f t="shared" si="0"/>
        <v>1477.2</v>
      </c>
      <c r="N29" s="443"/>
      <c r="O29" s="443"/>
      <c r="P29" s="443"/>
      <c r="Q29" s="446"/>
      <c r="R29" s="443"/>
      <c r="S29" s="443"/>
      <c r="T29" s="441"/>
      <c r="U29" s="468"/>
      <c r="V29" s="335"/>
      <c r="W29" s="443"/>
    </row>
    <row r="30" spans="1:23" ht="15">
      <c r="A30" s="459" t="s">
        <v>38</v>
      </c>
      <c r="B30" s="464" t="s">
        <v>143</v>
      </c>
      <c r="C30" s="443"/>
      <c r="D30" s="443"/>
      <c r="E30" s="286" t="s">
        <v>285</v>
      </c>
      <c r="F30" s="286">
        <v>447.4</v>
      </c>
      <c r="G30" s="286">
        <v>343.3</v>
      </c>
      <c r="H30" s="286">
        <v>403.09999999999997</v>
      </c>
      <c r="I30" s="286">
        <v>211.49999999999997</v>
      </c>
      <c r="J30" s="286">
        <v>0</v>
      </c>
      <c r="K30" s="286">
        <v>0</v>
      </c>
      <c r="L30" s="313"/>
      <c r="M30" s="312">
        <f t="shared" si="0"/>
        <v>1405.3</v>
      </c>
      <c r="N30" s="443"/>
      <c r="O30" s="443"/>
      <c r="P30" s="443"/>
      <c r="Q30" s="446"/>
      <c r="R30" s="443"/>
      <c r="S30" s="443"/>
      <c r="T30" s="446"/>
      <c r="U30" s="468"/>
      <c r="V30" s="335"/>
      <c r="W30" s="443"/>
    </row>
    <row r="31" spans="1:23" ht="15.75">
      <c r="A31" s="459" t="s">
        <v>145</v>
      </c>
      <c r="B31" s="464" t="s">
        <v>144</v>
      </c>
      <c r="C31" s="443"/>
      <c r="D31" s="443"/>
      <c r="E31" s="286" t="s">
        <v>285</v>
      </c>
      <c r="F31" s="286">
        <v>228.9</v>
      </c>
      <c r="G31" s="302">
        <v>632.45000000000005</v>
      </c>
      <c r="H31" s="286">
        <v>352.3</v>
      </c>
      <c r="I31" s="286">
        <v>101.4</v>
      </c>
      <c r="J31" s="286">
        <v>0</v>
      </c>
      <c r="K31" s="286">
        <v>0</v>
      </c>
      <c r="L31" s="313"/>
      <c r="M31" s="312">
        <f t="shared" si="0"/>
        <v>1315.0500000000002</v>
      </c>
      <c r="N31" s="443"/>
      <c r="O31" s="443" t="s">
        <v>289</v>
      </c>
      <c r="P31" s="443"/>
      <c r="Q31" s="446"/>
      <c r="R31" s="443"/>
      <c r="S31" s="443"/>
      <c r="T31" s="540"/>
      <c r="U31" s="306"/>
      <c r="V31" s="349"/>
      <c r="W31" s="443"/>
    </row>
    <row r="32" spans="1:23" ht="15">
      <c r="A32" s="459" t="s">
        <v>146</v>
      </c>
      <c r="B32" s="464" t="s">
        <v>851</v>
      </c>
      <c r="C32" s="446"/>
      <c r="D32" s="446"/>
      <c r="E32" s="286" t="s">
        <v>285</v>
      </c>
      <c r="F32" s="286" t="s">
        <v>285</v>
      </c>
      <c r="G32" s="286" t="s">
        <v>285</v>
      </c>
      <c r="H32" s="303">
        <v>725.8</v>
      </c>
      <c r="I32" s="323">
        <v>579.6</v>
      </c>
      <c r="J32" s="286">
        <v>0</v>
      </c>
      <c r="K32" s="286">
        <v>0</v>
      </c>
      <c r="L32" s="313"/>
      <c r="M32" s="312">
        <f t="shared" si="0"/>
        <v>1305.4000000000001</v>
      </c>
      <c r="N32" s="443"/>
      <c r="O32" s="443" t="s">
        <v>302</v>
      </c>
      <c r="P32" s="443"/>
      <c r="Q32" s="443"/>
      <c r="R32" s="446" t="s">
        <v>1964</v>
      </c>
      <c r="S32" s="443"/>
      <c r="T32" s="446"/>
      <c r="U32" s="468"/>
      <c r="V32" s="335"/>
      <c r="W32" s="443"/>
    </row>
    <row r="33" spans="1:23" ht="15">
      <c r="A33" s="459" t="s">
        <v>147</v>
      </c>
      <c r="B33" s="464" t="s">
        <v>29</v>
      </c>
      <c r="C33" s="446"/>
      <c r="D33" s="446"/>
      <c r="E33" s="286">
        <v>69.8</v>
      </c>
      <c r="F33" s="286">
        <v>593.1</v>
      </c>
      <c r="G33" s="323">
        <v>582.1</v>
      </c>
      <c r="H33" s="286" t="s">
        <v>285</v>
      </c>
      <c r="I33" s="286" t="s">
        <v>285</v>
      </c>
      <c r="J33" s="286">
        <v>0</v>
      </c>
      <c r="K33" s="286">
        <v>0</v>
      </c>
      <c r="L33" s="313"/>
      <c r="M33" s="312">
        <f t="shared" si="0"/>
        <v>1245</v>
      </c>
      <c r="N33" s="443"/>
      <c r="O33" s="443" t="s">
        <v>299</v>
      </c>
      <c r="P33" s="443"/>
      <c r="Q33" s="446"/>
      <c r="R33" s="443"/>
      <c r="S33" s="443"/>
      <c r="T33" s="441"/>
      <c r="U33" s="468"/>
      <c r="V33" s="335"/>
      <c r="W33" s="443"/>
    </row>
    <row r="34" spans="1:23" ht="15">
      <c r="A34" s="459" t="s">
        <v>151</v>
      </c>
      <c r="B34" s="464" t="s">
        <v>156</v>
      </c>
      <c r="C34" s="443"/>
      <c r="D34" s="443"/>
      <c r="E34" s="286" t="s">
        <v>285</v>
      </c>
      <c r="F34" s="286" t="s">
        <v>285</v>
      </c>
      <c r="G34" s="286">
        <v>346</v>
      </c>
      <c r="H34" s="323">
        <v>513.29999999999995</v>
      </c>
      <c r="I34" s="286">
        <v>360</v>
      </c>
      <c r="J34" s="286">
        <v>0</v>
      </c>
      <c r="K34" s="286">
        <v>0</v>
      </c>
      <c r="L34" s="313"/>
      <c r="M34" s="312">
        <f t="shared" si="0"/>
        <v>1219.3</v>
      </c>
      <c r="N34" s="443"/>
      <c r="O34" s="443" t="s">
        <v>304</v>
      </c>
      <c r="P34" s="443"/>
      <c r="Q34" s="446"/>
      <c r="R34" s="443"/>
      <c r="S34" s="443"/>
      <c r="T34" s="446"/>
      <c r="U34" s="468"/>
      <c r="V34" s="335"/>
      <c r="W34" s="443"/>
    </row>
    <row r="35" spans="1:23" ht="15.75">
      <c r="A35" s="459" t="s">
        <v>157</v>
      </c>
      <c r="B35" s="464" t="s">
        <v>11</v>
      </c>
      <c r="C35" s="446"/>
      <c r="D35" s="446"/>
      <c r="E35" s="286">
        <v>200.6</v>
      </c>
      <c r="F35" s="286">
        <v>133.5</v>
      </c>
      <c r="G35" s="286">
        <v>214.8</v>
      </c>
      <c r="H35" s="286">
        <v>326.79999999999995</v>
      </c>
      <c r="I35" s="286">
        <v>303.99999999999994</v>
      </c>
      <c r="J35" s="286">
        <v>0</v>
      </c>
      <c r="K35" s="286">
        <v>0</v>
      </c>
      <c r="L35" s="313"/>
      <c r="M35" s="312">
        <f t="shared" si="0"/>
        <v>1179.7</v>
      </c>
      <c r="N35" s="443"/>
      <c r="O35" s="443"/>
      <c r="P35" s="443"/>
      <c r="Q35" s="446"/>
      <c r="R35" s="443"/>
      <c r="S35" s="443"/>
      <c r="T35" s="540"/>
      <c r="U35" s="306"/>
      <c r="V35" s="349"/>
      <c r="W35" s="443"/>
    </row>
    <row r="36" spans="1:23" ht="15">
      <c r="A36" s="459" t="s">
        <v>159</v>
      </c>
      <c r="B36" s="464" t="s">
        <v>155</v>
      </c>
      <c r="C36" s="443"/>
      <c r="D36" s="443"/>
      <c r="E36" s="286" t="s">
        <v>285</v>
      </c>
      <c r="F36" s="286" t="s">
        <v>285</v>
      </c>
      <c r="G36" s="286">
        <v>427.00000000000006</v>
      </c>
      <c r="H36" s="286">
        <v>234.70000000000002</v>
      </c>
      <c r="I36" s="286">
        <v>388.7</v>
      </c>
      <c r="J36" s="286">
        <v>0</v>
      </c>
      <c r="K36" s="286">
        <v>0</v>
      </c>
      <c r="L36" s="313"/>
      <c r="M36" s="312">
        <f t="shared" si="0"/>
        <v>1050.4000000000001</v>
      </c>
      <c r="N36" s="443"/>
      <c r="O36" s="443"/>
      <c r="P36" s="443"/>
      <c r="Q36" s="446"/>
      <c r="R36" s="443"/>
      <c r="S36" s="443"/>
      <c r="T36" s="446"/>
      <c r="U36" s="468"/>
      <c r="V36" s="335"/>
      <c r="W36" s="443"/>
    </row>
    <row r="37" spans="1:23" ht="15">
      <c r="A37" s="459" t="s">
        <v>160</v>
      </c>
      <c r="B37" s="464" t="s">
        <v>869</v>
      </c>
      <c r="C37" s="446"/>
      <c r="D37" s="446"/>
      <c r="E37" s="286" t="s">
        <v>285</v>
      </c>
      <c r="F37" s="286" t="s">
        <v>285</v>
      </c>
      <c r="G37" s="286" t="s">
        <v>285</v>
      </c>
      <c r="H37" s="286">
        <v>438.9</v>
      </c>
      <c r="I37" s="286">
        <v>449.59999999999997</v>
      </c>
      <c r="J37" s="286">
        <v>0</v>
      </c>
      <c r="K37" s="286">
        <v>0</v>
      </c>
      <c r="L37" s="313"/>
      <c r="M37" s="312">
        <f t="shared" si="0"/>
        <v>888.5</v>
      </c>
      <c r="N37" s="443"/>
      <c r="O37" s="443"/>
      <c r="P37" s="443"/>
      <c r="Q37" s="443"/>
      <c r="R37" s="443"/>
      <c r="S37" s="443"/>
      <c r="T37" s="446"/>
      <c r="U37" s="468"/>
      <c r="V37" s="335"/>
      <c r="W37" s="443"/>
    </row>
    <row r="38" spans="1:23" ht="15">
      <c r="A38" s="459" t="s">
        <v>161</v>
      </c>
      <c r="B38" s="464" t="s">
        <v>844</v>
      </c>
      <c r="C38" s="446"/>
      <c r="D38" s="446"/>
      <c r="E38" s="286" t="s">
        <v>285</v>
      </c>
      <c r="F38" s="286" t="s">
        <v>285</v>
      </c>
      <c r="G38" s="286" t="s">
        <v>285</v>
      </c>
      <c r="H38" s="286">
        <v>442.29999999999995</v>
      </c>
      <c r="I38" s="286">
        <v>438.6</v>
      </c>
      <c r="J38" s="286">
        <v>0</v>
      </c>
      <c r="K38" s="286">
        <v>0</v>
      </c>
      <c r="L38" s="313"/>
      <c r="M38" s="312">
        <f t="shared" si="0"/>
        <v>880.9</v>
      </c>
      <c r="N38" s="443"/>
      <c r="O38" s="443"/>
      <c r="P38" s="443"/>
      <c r="Q38" s="443"/>
      <c r="R38" s="443"/>
      <c r="S38" s="443"/>
      <c r="T38" s="443"/>
      <c r="U38" s="468"/>
      <c r="V38" s="335"/>
      <c r="W38" s="443"/>
    </row>
    <row r="39" spans="1:23" ht="15">
      <c r="A39" s="459" t="s">
        <v>163</v>
      </c>
      <c r="B39" s="464" t="s">
        <v>842</v>
      </c>
      <c r="C39" s="446"/>
      <c r="D39" s="446"/>
      <c r="E39" s="286" t="s">
        <v>285</v>
      </c>
      <c r="F39" s="286" t="s">
        <v>285</v>
      </c>
      <c r="G39" s="286" t="s">
        <v>285</v>
      </c>
      <c r="H39" s="286">
        <v>419.8</v>
      </c>
      <c r="I39" s="286">
        <v>456.19999999999993</v>
      </c>
      <c r="J39" s="286">
        <v>0</v>
      </c>
      <c r="K39" s="286">
        <v>0</v>
      </c>
      <c r="L39" s="313"/>
      <c r="M39" s="312">
        <f t="shared" si="0"/>
        <v>876</v>
      </c>
      <c r="N39" s="443"/>
      <c r="O39" s="443"/>
      <c r="P39" s="443"/>
      <c r="Q39" s="443"/>
      <c r="R39" s="443"/>
      <c r="S39" s="443"/>
      <c r="T39" s="441"/>
      <c r="U39" s="468"/>
      <c r="V39" s="335"/>
      <c r="W39" s="443"/>
    </row>
    <row r="40" spans="1:23" ht="15">
      <c r="A40" s="459" t="s">
        <v>281</v>
      </c>
      <c r="B40" s="464" t="s">
        <v>817</v>
      </c>
      <c r="C40" s="446"/>
      <c r="D40" s="446"/>
      <c r="E40" s="286" t="s">
        <v>285</v>
      </c>
      <c r="F40" s="286" t="s">
        <v>285</v>
      </c>
      <c r="G40" s="286" t="s">
        <v>285</v>
      </c>
      <c r="H40" s="286">
        <v>393.2</v>
      </c>
      <c r="I40" s="323">
        <v>473.19999999999993</v>
      </c>
      <c r="J40" s="286">
        <v>0</v>
      </c>
      <c r="K40" s="286">
        <v>0</v>
      </c>
      <c r="L40" s="313"/>
      <c r="M40" s="312">
        <f t="shared" si="0"/>
        <v>866.39999999999986</v>
      </c>
      <c r="N40" s="443"/>
      <c r="O40" s="443" t="s">
        <v>295</v>
      </c>
      <c r="P40" s="443"/>
      <c r="Q40" s="443"/>
      <c r="R40" s="443"/>
      <c r="S40" s="443"/>
      <c r="T40" s="446"/>
      <c r="U40" s="468"/>
      <c r="V40" s="335"/>
      <c r="W40" s="443"/>
    </row>
    <row r="41" spans="1:23" ht="15.75">
      <c r="A41" s="459" t="s">
        <v>282</v>
      </c>
      <c r="B41" s="464" t="s">
        <v>852</v>
      </c>
      <c r="C41" s="446"/>
      <c r="D41" s="446"/>
      <c r="E41" s="286" t="s">
        <v>285</v>
      </c>
      <c r="F41" s="286" t="s">
        <v>285</v>
      </c>
      <c r="G41" s="286" t="s">
        <v>285</v>
      </c>
      <c r="H41" s="286">
        <v>417.6</v>
      </c>
      <c r="I41" s="286">
        <v>402.5</v>
      </c>
      <c r="J41" s="286">
        <v>0</v>
      </c>
      <c r="K41" s="286">
        <v>0</v>
      </c>
      <c r="L41" s="313"/>
      <c r="M41" s="312">
        <f t="shared" si="0"/>
        <v>820.1</v>
      </c>
      <c r="N41" s="443"/>
      <c r="O41" s="443"/>
      <c r="P41" s="443"/>
      <c r="Q41" s="443"/>
      <c r="R41" s="443"/>
      <c r="S41" s="443"/>
      <c r="T41" s="540"/>
      <c r="U41" s="306"/>
      <c r="V41" s="349"/>
      <c r="W41" s="443"/>
    </row>
    <row r="42" spans="1:23" ht="15.75">
      <c r="A42" s="459" t="s">
        <v>283</v>
      </c>
      <c r="B42" s="464" t="s">
        <v>162</v>
      </c>
      <c r="C42" s="443"/>
      <c r="D42" s="443"/>
      <c r="E42" s="286" t="s">
        <v>285</v>
      </c>
      <c r="F42" s="286" t="s">
        <v>285</v>
      </c>
      <c r="G42" s="286">
        <v>295.8</v>
      </c>
      <c r="H42" s="286">
        <v>329.80000000000007</v>
      </c>
      <c r="I42" s="286">
        <v>185.7</v>
      </c>
      <c r="J42" s="286">
        <v>0</v>
      </c>
      <c r="K42" s="286">
        <v>0</v>
      </c>
      <c r="L42" s="313"/>
      <c r="M42" s="312">
        <f t="shared" si="0"/>
        <v>811.30000000000018</v>
      </c>
      <c r="N42" s="443"/>
      <c r="O42" s="443"/>
      <c r="P42" s="443"/>
      <c r="Q42" s="446"/>
      <c r="R42" s="443"/>
      <c r="S42" s="443"/>
      <c r="T42" s="540"/>
      <c r="U42" s="306"/>
      <c r="V42" s="349"/>
      <c r="W42" s="443"/>
    </row>
    <row r="43" spans="1:23" ht="15">
      <c r="A43" s="459" t="s">
        <v>284</v>
      </c>
      <c r="B43" s="464" t="s">
        <v>830</v>
      </c>
      <c r="C43" s="446"/>
      <c r="D43" s="446"/>
      <c r="E43" s="286" t="s">
        <v>285</v>
      </c>
      <c r="F43" s="286" t="s">
        <v>285</v>
      </c>
      <c r="G43" s="286" t="s">
        <v>285</v>
      </c>
      <c r="H43" s="286">
        <v>326.90000000000003</v>
      </c>
      <c r="I43" s="286">
        <v>446.79999999999995</v>
      </c>
      <c r="J43" s="286">
        <v>0</v>
      </c>
      <c r="K43" s="286">
        <v>0</v>
      </c>
      <c r="L43" s="313"/>
      <c r="M43" s="312">
        <f t="shared" si="0"/>
        <v>773.7</v>
      </c>
      <c r="N43" s="443"/>
      <c r="O43" s="443"/>
      <c r="P43" s="443"/>
      <c r="Q43" s="443"/>
      <c r="R43" s="443"/>
      <c r="S43" s="443"/>
      <c r="T43" s="441"/>
      <c r="U43" s="468"/>
      <c r="V43" s="335"/>
      <c r="W43" s="443"/>
    </row>
    <row r="44" spans="1:23" ht="15">
      <c r="A44" s="459" t="s">
        <v>808</v>
      </c>
      <c r="B44" s="464" t="s">
        <v>873</v>
      </c>
      <c r="C44" s="446"/>
      <c r="D44" s="446"/>
      <c r="E44" s="286" t="s">
        <v>285</v>
      </c>
      <c r="F44" s="286" t="s">
        <v>285</v>
      </c>
      <c r="G44" s="286" t="s">
        <v>285</v>
      </c>
      <c r="H44" s="286">
        <v>313.10000000000002</v>
      </c>
      <c r="I44" s="286">
        <v>460.40000000000003</v>
      </c>
      <c r="J44" s="286">
        <v>0</v>
      </c>
      <c r="K44" s="286">
        <v>0</v>
      </c>
      <c r="L44" s="313"/>
      <c r="M44" s="312">
        <f t="shared" si="0"/>
        <v>773.5</v>
      </c>
      <c r="N44" s="443"/>
      <c r="O44" s="443"/>
      <c r="P44" s="443"/>
      <c r="Q44" s="443"/>
      <c r="R44" s="443"/>
      <c r="S44" s="443"/>
      <c r="T44" s="441"/>
      <c r="U44" s="468"/>
      <c r="V44" s="335"/>
      <c r="W44" s="443"/>
    </row>
    <row r="45" spans="1:23" ht="15.75">
      <c r="A45" s="459" t="s">
        <v>809</v>
      </c>
      <c r="B45" s="464" t="s">
        <v>819</v>
      </c>
      <c r="C45" s="446"/>
      <c r="D45" s="446"/>
      <c r="E45" s="286" t="s">
        <v>285</v>
      </c>
      <c r="F45" s="286" t="s">
        <v>285</v>
      </c>
      <c r="G45" s="286" t="s">
        <v>285</v>
      </c>
      <c r="H45" s="323">
        <v>444.29999999999995</v>
      </c>
      <c r="I45" s="286">
        <v>303.39999999999998</v>
      </c>
      <c r="J45" s="286">
        <v>0</v>
      </c>
      <c r="K45" s="286">
        <v>0</v>
      </c>
      <c r="L45" s="313"/>
      <c r="M45" s="312">
        <f t="shared" si="0"/>
        <v>747.69999999999993</v>
      </c>
      <c r="N45" s="443"/>
      <c r="O45" s="443" t="s">
        <v>300</v>
      </c>
      <c r="P45" s="443"/>
      <c r="Q45" s="443"/>
      <c r="R45" s="443"/>
      <c r="S45" s="443"/>
      <c r="T45" s="540"/>
      <c r="U45" s="306"/>
      <c r="V45" s="349"/>
      <c r="W45" s="443"/>
    </row>
    <row r="46" spans="1:23" ht="15">
      <c r="A46" s="459" t="s">
        <v>810</v>
      </c>
      <c r="B46" s="464" t="s">
        <v>154</v>
      </c>
      <c r="C46" s="443"/>
      <c r="D46" s="443"/>
      <c r="E46" s="286" t="s">
        <v>285</v>
      </c>
      <c r="F46" s="286" t="s">
        <v>285</v>
      </c>
      <c r="G46" s="286">
        <v>242</v>
      </c>
      <c r="H46" s="286">
        <v>177.4</v>
      </c>
      <c r="I46" s="286">
        <v>322.69999999999993</v>
      </c>
      <c r="J46" s="286">
        <v>0</v>
      </c>
      <c r="K46" s="286">
        <v>0</v>
      </c>
      <c r="L46" s="313"/>
      <c r="M46" s="312">
        <f t="shared" si="0"/>
        <v>742.09999999999991</v>
      </c>
      <c r="N46" s="443"/>
      <c r="O46" s="443"/>
      <c r="P46" s="443"/>
      <c r="Q46" s="443"/>
      <c r="R46" s="443"/>
      <c r="S46" s="443"/>
      <c r="T46" s="446"/>
      <c r="U46" s="468"/>
      <c r="V46" s="335"/>
      <c r="W46" s="443"/>
    </row>
    <row r="47" spans="1:23" ht="15.75">
      <c r="A47" s="459" t="s">
        <v>812</v>
      </c>
      <c r="B47" s="464" t="s">
        <v>856</v>
      </c>
      <c r="C47" s="446"/>
      <c r="D47" s="446"/>
      <c r="E47" s="286" t="s">
        <v>285</v>
      </c>
      <c r="F47" s="286" t="s">
        <v>285</v>
      </c>
      <c r="G47" s="286" t="s">
        <v>285</v>
      </c>
      <c r="H47" s="286">
        <v>376.09999999999997</v>
      </c>
      <c r="I47" s="286">
        <v>334.3</v>
      </c>
      <c r="J47" s="286">
        <v>0</v>
      </c>
      <c r="K47" s="286">
        <v>0</v>
      </c>
      <c r="L47" s="313"/>
      <c r="M47" s="312">
        <f t="shared" si="0"/>
        <v>710.4</v>
      </c>
      <c r="N47" s="443"/>
      <c r="O47" s="443"/>
      <c r="P47" s="443"/>
      <c r="Q47" s="443"/>
      <c r="R47" s="443"/>
      <c r="S47" s="443"/>
      <c r="T47" s="540"/>
      <c r="U47" s="306"/>
      <c r="V47" s="349"/>
      <c r="W47" s="443"/>
    </row>
    <row r="48" spans="1:23" ht="15.75">
      <c r="A48" s="459" t="s">
        <v>818</v>
      </c>
      <c r="B48" s="464" t="s">
        <v>153</v>
      </c>
      <c r="C48" s="443"/>
      <c r="D48" s="443"/>
      <c r="E48" s="286" t="s">
        <v>285</v>
      </c>
      <c r="F48" s="286" t="s">
        <v>285</v>
      </c>
      <c r="G48" s="286">
        <v>378.2</v>
      </c>
      <c r="H48" s="286">
        <v>200.7</v>
      </c>
      <c r="I48" s="286">
        <v>121.9</v>
      </c>
      <c r="J48" s="286">
        <v>0</v>
      </c>
      <c r="K48" s="286">
        <v>0</v>
      </c>
      <c r="L48" s="313"/>
      <c r="M48" s="312">
        <f t="shared" si="0"/>
        <v>700.8</v>
      </c>
      <c r="N48" s="443"/>
      <c r="O48" s="443"/>
      <c r="P48" s="443"/>
      <c r="Q48" s="446"/>
      <c r="R48" s="443"/>
      <c r="S48" s="443"/>
      <c r="T48" s="540"/>
      <c r="U48" s="306"/>
      <c r="V48" s="349"/>
      <c r="W48" s="443"/>
    </row>
    <row r="49" spans="1:23" ht="15">
      <c r="A49" s="459" t="s">
        <v>820</v>
      </c>
      <c r="B49" s="464" t="s">
        <v>826</v>
      </c>
      <c r="C49" s="446"/>
      <c r="D49" s="446"/>
      <c r="E49" s="286" t="s">
        <v>285</v>
      </c>
      <c r="F49" s="286" t="s">
        <v>285</v>
      </c>
      <c r="G49" s="286" t="s">
        <v>285</v>
      </c>
      <c r="H49" s="286">
        <v>431.4</v>
      </c>
      <c r="I49" s="286">
        <v>246.1</v>
      </c>
      <c r="J49" s="286">
        <v>0</v>
      </c>
      <c r="K49" s="286">
        <v>0</v>
      </c>
      <c r="L49" s="313"/>
      <c r="M49" s="312">
        <f t="shared" si="0"/>
        <v>677.5</v>
      </c>
      <c r="N49" s="443"/>
      <c r="O49" s="443"/>
      <c r="P49" s="443"/>
      <c r="Q49" s="443"/>
      <c r="R49" s="443"/>
      <c r="S49" s="443"/>
      <c r="T49" s="446"/>
      <c r="U49" s="468"/>
      <c r="V49" s="335"/>
      <c r="W49" s="443"/>
    </row>
    <row r="50" spans="1:23" ht="15.75">
      <c r="A50" s="459" t="s">
        <v>823</v>
      </c>
      <c r="B50" s="464" t="s">
        <v>861</v>
      </c>
      <c r="C50" s="446"/>
      <c r="D50" s="446"/>
      <c r="E50" s="286" t="s">
        <v>285</v>
      </c>
      <c r="F50" s="286" t="s">
        <v>285</v>
      </c>
      <c r="G50" s="286" t="s">
        <v>285</v>
      </c>
      <c r="H50" s="286">
        <v>284.39999999999998</v>
      </c>
      <c r="I50" s="286">
        <v>325.8</v>
      </c>
      <c r="J50" s="286">
        <v>0</v>
      </c>
      <c r="K50" s="286">
        <v>0</v>
      </c>
      <c r="L50" s="313"/>
      <c r="M50" s="312">
        <f t="shared" si="0"/>
        <v>610.20000000000005</v>
      </c>
      <c r="N50" s="443"/>
      <c r="O50" s="443"/>
      <c r="P50" s="443"/>
      <c r="Q50" s="443"/>
      <c r="R50" s="443"/>
      <c r="S50" s="443"/>
      <c r="T50" s="540"/>
      <c r="U50" s="306"/>
      <c r="V50" s="349"/>
      <c r="W50" s="443"/>
    </row>
    <row r="51" spans="1:23" ht="15.75">
      <c r="A51" s="459" t="s">
        <v>824</v>
      </c>
      <c r="B51" s="464" t="s">
        <v>164</v>
      </c>
      <c r="C51" s="443"/>
      <c r="D51" s="443"/>
      <c r="E51" s="286" t="s">
        <v>285</v>
      </c>
      <c r="F51" s="286" t="s">
        <v>285</v>
      </c>
      <c r="G51" s="323">
        <v>601.19999999999993</v>
      </c>
      <c r="H51" s="286" t="s">
        <v>285</v>
      </c>
      <c r="I51" s="286" t="s">
        <v>285</v>
      </c>
      <c r="J51" s="286">
        <v>0</v>
      </c>
      <c r="K51" s="286">
        <v>0</v>
      </c>
      <c r="L51" s="313"/>
      <c r="M51" s="312">
        <f t="shared" si="0"/>
        <v>601.19999999999993</v>
      </c>
      <c r="N51" s="443"/>
      <c r="O51" s="443" t="s">
        <v>291</v>
      </c>
      <c r="P51" s="443"/>
      <c r="Q51" s="446"/>
      <c r="R51" s="443"/>
      <c r="S51" s="443"/>
      <c r="T51" s="540"/>
      <c r="U51" s="306"/>
      <c r="V51" s="349"/>
      <c r="W51" s="443"/>
    </row>
    <row r="52" spans="1:23" ht="15.75">
      <c r="A52" s="459" t="s">
        <v>827</v>
      </c>
      <c r="B52" s="459" t="s">
        <v>806</v>
      </c>
      <c r="C52" s="446"/>
      <c r="D52" s="446"/>
      <c r="E52" s="286" t="s">
        <v>285</v>
      </c>
      <c r="F52" s="286" t="s">
        <v>285</v>
      </c>
      <c r="G52" s="286" t="s">
        <v>285</v>
      </c>
      <c r="H52" s="286">
        <v>205.8</v>
      </c>
      <c r="I52" s="286">
        <v>365.8</v>
      </c>
      <c r="J52" s="286">
        <v>0</v>
      </c>
      <c r="K52" s="286">
        <v>0</v>
      </c>
      <c r="L52" s="313"/>
      <c r="M52" s="312">
        <f t="shared" si="0"/>
        <v>571.6</v>
      </c>
      <c r="N52" s="443"/>
      <c r="O52" s="443"/>
      <c r="P52" s="443"/>
      <c r="Q52" s="443"/>
      <c r="R52" s="443"/>
      <c r="S52" s="443"/>
      <c r="T52" s="540"/>
      <c r="U52" s="306"/>
      <c r="V52" s="349"/>
      <c r="W52" s="443"/>
    </row>
    <row r="53" spans="1:23" ht="15">
      <c r="A53" s="459" t="s">
        <v>829</v>
      </c>
      <c r="B53" s="464" t="s">
        <v>828</v>
      </c>
      <c r="C53" s="446"/>
      <c r="D53" s="446"/>
      <c r="E53" s="286" t="s">
        <v>285</v>
      </c>
      <c r="F53" s="286" t="s">
        <v>285</v>
      </c>
      <c r="G53" s="286" t="s">
        <v>285</v>
      </c>
      <c r="H53" s="286">
        <v>256.89999999999998</v>
      </c>
      <c r="I53" s="286">
        <v>308.3</v>
      </c>
      <c r="J53" s="286">
        <v>0</v>
      </c>
      <c r="K53" s="286">
        <v>0</v>
      </c>
      <c r="L53" s="313"/>
      <c r="M53" s="312">
        <f t="shared" si="0"/>
        <v>565.20000000000005</v>
      </c>
      <c r="N53" s="443"/>
      <c r="O53" s="443"/>
      <c r="P53" s="443"/>
      <c r="Q53" s="443"/>
      <c r="R53" s="443"/>
      <c r="S53" s="443"/>
      <c r="T53" s="446"/>
      <c r="U53" s="468"/>
      <c r="V53" s="335"/>
      <c r="W53" s="443"/>
    </row>
    <row r="54" spans="1:23" ht="15">
      <c r="A54" s="459" t="s">
        <v>834</v>
      </c>
      <c r="B54" s="270" t="s">
        <v>1857</v>
      </c>
      <c r="C54" s="446"/>
      <c r="D54" s="446"/>
      <c r="E54" s="286" t="s">
        <v>285</v>
      </c>
      <c r="F54" s="286" t="s">
        <v>285</v>
      </c>
      <c r="G54" s="286" t="s">
        <v>285</v>
      </c>
      <c r="H54" s="286" t="s">
        <v>285</v>
      </c>
      <c r="I54" s="323">
        <v>558.4</v>
      </c>
      <c r="J54" s="286">
        <v>0</v>
      </c>
      <c r="K54" s="286">
        <v>0</v>
      </c>
      <c r="L54" s="313"/>
      <c r="M54" s="312">
        <f t="shared" si="0"/>
        <v>558.4</v>
      </c>
      <c r="N54" s="443"/>
      <c r="O54" s="443" t="s">
        <v>304</v>
      </c>
      <c r="P54" s="443"/>
      <c r="Q54" s="443"/>
      <c r="R54" s="443"/>
      <c r="S54" s="443"/>
      <c r="T54" s="443"/>
      <c r="U54" s="443"/>
      <c r="V54" s="443"/>
      <c r="W54" s="443"/>
    </row>
    <row r="55" spans="1:23" ht="15.75">
      <c r="A55" s="459" t="s">
        <v>838</v>
      </c>
      <c r="B55" s="464" t="s">
        <v>855</v>
      </c>
      <c r="C55" s="446"/>
      <c r="D55" s="446"/>
      <c r="E55" s="286" t="s">
        <v>285</v>
      </c>
      <c r="F55" s="286" t="s">
        <v>285</v>
      </c>
      <c r="G55" s="286" t="s">
        <v>285</v>
      </c>
      <c r="H55" s="286">
        <v>386.80000000000007</v>
      </c>
      <c r="I55" s="286">
        <v>160.19999999999999</v>
      </c>
      <c r="J55" s="286">
        <v>0</v>
      </c>
      <c r="K55" s="286">
        <v>0</v>
      </c>
      <c r="L55" s="313"/>
      <c r="M55" s="312">
        <f t="shared" si="0"/>
        <v>547</v>
      </c>
      <c r="N55" s="443"/>
      <c r="O55" s="443"/>
      <c r="P55" s="443"/>
      <c r="Q55" s="443"/>
      <c r="R55" s="443"/>
      <c r="S55" s="443"/>
      <c r="T55" s="540"/>
      <c r="U55" s="306"/>
      <c r="V55" s="349"/>
      <c r="W55" s="443"/>
    </row>
    <row r="56" spans="1:23" ht="15">
      <c r="A56" s="459" t="s">
        <v>839</v>
      </c>
      <c r="B56" s="464" t="s">
        <v>822</v>
      </c>
      <c r="C56" s="446"/>
      <c r="D56" s="446"/>
      <c r="E56" s="286" t="s">
        <v>285</v>
      </c>
      <c r="F56" s="286" t="s">
        <v>285</v>
      </c>
      <c r="G56" s="286" t="s">
        <v>285</v>
      </c>
      <c r="H56" s="286">
        <v>316.39999999999998</v>
      </c>
      <c r="I56" s="286">
        <v>221.09999999999997</v>
      </c>
      <c r="J56" s="286">
        <v>0</v>
      </c>
      <c r="K56" s="286">
        <v>0</v>
      </c>
      <c r="L56" s="313"/>
      <c r="M56" s="312">
        <f t="shared" si="0"/>
        <v>537.5</v>
      </c>
      <c r="N56" s="443"/>
      <c r="O56" s="443"/>
      <c r="P56" s="443"/>
      <c r="Q56" s="443"/>
      <c r="R56" s="443"/>
      <c r="S56" s="443"/>
      <c r="T56" s="441"/>
      <c r="U56" s="468"/>
      <c r="V56" s="335"/>
      <c r="W56" s="443"/>
    </row>
    <row r="57" spans="1:23" ht="15">
      <c r="A57" s="459" t="s">
        <v>840</v>
      </c>
      <c r="B57" s="464" t="s">
        <v>857</v>
      </c>
      <c r="C57" s="446"/>
      <c r="D57" s="446"/>
      <c r="E57" s="286" t="s">
        <v>285</v>
      </c>
      <c r="F57" s="286" t="s">
        <v>285</v>
      </c>
      <c r="G57" s="286" t="s">
        <v>285</v>
      </c>
      <c r="H57" s="323">
        <v>495.2</v>
      </c>
      <c r="I57" s="286" t="s">
        <v>285</v>
      </c>
      <c r="J57" s="286">
        <v>0</v>
      </c>
      <c r="K57" s="286">
        <v>0</v>
      </c>
      <c r="L57" s="313"/>
      <c r="M57" s="312">
        <f t="shared" si="0"/>
        <v>495.2</v>
      </c>
      <c r="N57" s="443"/>
      <c r="O57" s="443" t="s">
        <v>294</v>
      </c>
      <c r="P57" s="443"/>
      <c r="Q57" s="443"/>
      <c r="R57" s="443"/>
      <c r="S57" s="443"/>
      <c r="T57" s="446"/>
      <c r="U57" s="468"/>
      <c r="V57" s="335"/>
      <c r="W57" s="443"/>
    </row>
    <row r="58" spans="1:23" ht="15">
      <c r="A58" s="459" t="s">
        <v>846</v>
      </c>
      <c r="B58" s="464" t="s">
        <v>863</v>
      </c>
      <c r="C58" s="446"/>
      <c r="D58" s="446"/>
      <c r="E58" s="286" t="s">
        <v>285</v>
      </c>
      <c r="F58" s="286" t="s">
        <v>285</v>
      </c>
      <c r="G58" s="286" t="s">
        <v>285</v>
      </c>
      <c r="H58" s="286">
        <v>243.5</v>
      </c>
      <c r="I58" s="286">
        <v>245.3</v>
      </c>
      <c r="J58" s="286">
        <v>0</v>
      </c>
      <c r="K58" s="286">
        <v>0</v>
      </c>
      <c r="L58" s="313"/>
      <c r="M58" s="312">
        <f t="shared" si="0"/>
        <v>488.8</v>
      </c>
      <c r="N58" s="443"/>
      <c r="O58" s="443"/>
      <c r="P58" s="443"/>
      <c r="Q58" s="443"/>
      <c r="R58" s="443"/>
      <c r="S58" s="443"/>
      <c r="T58" s="446"/>
      <c r="U58" s="468"/>
      <c r="V58" s="335"/>
      <c r="W58" s="443"/>
    </row>
    <row r="59" spans="1:23" ht="15.75">
      <c r="A59" s="459" t="s">
        <v>854</v>
      </c>
      <c r="B59" s="464" t="s">
        <v>811</v>
      </c>
      <c r="C59" s="446"/>
      <c r="D59" s="446"/>
      <c r="E59" s="286" t="s">
        <v>285</v>
      </c>
      <c r="F59" s="286" t="s">
        <v>285</v>
      </c>
      <c r="G59" s="286" t="s">
        <v>285</v>
      </c>
      <c r="H59" s="286">
        <v>126.50000000000001</v>
      </c>
      <c r="I59" s="286">
        <v>350.4</v>
      </c>
      <c r="J59" s="286">
        <v>0</v>
      </c>
      <c r="K59" s="286">
        <v>0</v>
      </c>
      <c r="L59" s="313"/>
      <c r="M59" s="312">
        <f t="shared" si="0"/>
        <v>476.9</v>
      </c>
      <c r="N59" s="443"/>
      <c r="O59" s="443"/>
      <c r="P59" s="443"/>
      <c r="Q59" s="443"/>
      <c r="R59" s="443"/>
      <c r="S59" s="443"/>
      <c r="T59" s="540"/>
      <c r="U59" s="306"/>
      <c r="V59" s="349"/>
      <c r="W59" s="443"/>
    </row>
    <row r="60" spans="1:23" ht="15">
      <c r="A60" s="459" t="s">
        <v>858</v>
      </c>
      <c r="B60" s="270" t="s">
        <v>1844</v>
      </c>
      <c r="C60" s="446"/>
      <c r="D60" s="446"/>
      <c r="E60" s="286" t="s">
        <v>285</v>
      </c>
      <c r="F60" s="286" t="s">
        <v>285</v>
      </c>
      <c r="G60" s="286" t="s">
        <v>285</v>
      </c>
      <c r="H60" s="286" t="s">
        <v>285</v>
      </c>
      <c r="I60" s="323">
        <v>471.1</v>
      </c>
      <c r="J60" s="286">
        <v>0</v>
      </c>
      <c r="K60" s="286">
        <v>0</v>
      </c>
      <c r="L60" s="313"/>
      <c r="M60" s="312">
        <f t="shared" si="0"/>
        <v>471.1</v>
      </c>
      <c r="N60" s="443"/>
      <c r="O60" s="443" t="s">
        <v>300</v>
      </c>
      <c r="P60" s="443"/>
      <c r="Q60" s="443"/>
      <c r="R60" s="443"/>
      <c r="S60" s="443"/>
      <c r="T60" s="446"/>
      <c r="U60" s="468"/>
      <c r="V60" s="335"/>
      <c r="W60" s="443"/>
    </row>
    <row r="61" spans="1:23" ht="15.75">
      <c r="A61" s="459" t="s">
        <v>859</v>
      </c>
      <c r="B61" s="464" t="s">
        <v>835</v>
      </c>
      <c r="C61" s="446"/>
      <c r="D61" s="446"/>
      <c r="E61" s="286" t="s">
        <v>285</v>
      </c>
      <c r="F61" s="286" t="s">
        <v>285</v>
      </c>
      <c r="G61" s="286" t="s">
        <v>285</v>
      </c>
      <c r="H61" s="286">
        <v>236.9</v>
      </c>
      <c r="I61" s="286">
        <v>232.3</v>
      </c>
      <c r="J61" s="286">
        <v>0</v>
      </c>
      <c r="K61" s="286">
        <v>0</v>
      </c>
      <c r="L61" s="313"/>
      <c r="M61" s="312">
        <f t="shared" si="0"/>
        <v>469.20000000000005</v>
      </c>
      <c r="N61" s="443"/>
      <c r="O61" s="443"/>
      <c r="P61" s="443"/>
      <c r="Q61" s="443"/>
      <c r="R61" s="443"/>
      <c r="S61" s="443"/>
      <c r="T61" s="540"/>
      <c r="U61" s="306"/>
      <c r="V61" s="349"/>
      <c r="W61" s="443"/>
    </row>
    <row r="62" spans="1:23" ht="15">
      <c r="A62" s="459" t="s">
        <v>860</v>
      </c>
      <c r="B62" s="464" t="s">
        <v>847</v>
      </c>
      <c r="C62" s="446"/>
      <c r="D62" s="446"/>
      <c r="E62" s="286" t="s">
        <v>285</v>
      </c>
      <c r="F62" s="286" t="s">
        <v>285</v>
      </c>
      <c r="G62" s="286" t="s">
        <v>285</v>
      </c>
      <c r="H62" s="286">
        <v>417</v>
      </c>
      <c r="I62" s="286" t="s">
        <v>285</v>
      </c>
      <c r="J62" s="286">
        <v>0</v>
      </c>
      <c r="K62" s="286">
        <v>0</v>
      </c>
      <c r="L62" s="313"/>
      <c r="M62" s="312">
        <f t="shared" si="0"/>
        <v>417</v>
      </c>
      <c r="N62" s="443"/>
      <c r="O62" s="443"/>
      <c r="P62" s="443"/>
      <c r="Q62" s="443"/>
      <c r="R62" s="443"/>
      <c r="S62" s="443"/>
      <c r="T62" s="446"/>
      <c r="U62" s="468"/>
      <c r="V62" s="335"/>
      <c r="W62" s="443"/>
    </row>
    <row r="63" spans="1:23" ht="15">
      <c r="A63" s="459" t="s">
        <v>866</v>
      </c>
      <c r="B63" s="270" t="s">
        <v>1858</v>
      </c>
      <c r="C63" s="446"/>
      <c r="D63" s="446"/>
      <c r="E63" s="286" t="s">
        <v>285</v>
      </c>
      <c r="F63" s="286" t="s">
        <v>285</v>
      </c>
      <c r="G63" s="286" t="s">
        <v>285</v>
      </c>
      <c r="H63" s="286" t="s">
        <v>285</v>
      </c>
      <c r="I63" s="286">
        <v>414.40000000000003</v>
      </c>
      <c r="J63" s="286">
        <v>0</v>
      </c>
      <c r="K63" s="286">
        <v>0</v>
      </c>
      <c r="L63" s="313"/>
      <c r="M63" s="312">
        <f t="shared" si="0"/>
        <v>414.40000000000003</v>
      </c>
      <c r="N63" s="443"/>
      <c r="O63" s="443"/>
      <c r="P63" s="443"/>
      <c r="Q63" s="443"/>
      <c r="R63" s="443"/>
      <c r="S63" s="443"/>
      <c r="T63" s="443"/>
      <c r="U63" s="443"/>
      <c r="V63" s="443"/>
      <c r="W63" s="443"/>
    </row>
    <row r="64" spans="1:23" ht="15.75">
      <c r="A64" s="459" t="s">
        <v>867</v>
      </c>
      <c r="B64" s="464" t="s">
        <v>836</v>
      </c>
      <c r="C64" s="446"/>
      <c r="D64" s="446"/>
      <c r="E64" s="286" t="s">
        <v>285</v>
      </c>
      <c r="F64" s="286" t="s">
        <v>285</v>
      </c>
      <c r="G64" s="286" t="s">
        <v>285</v>
      </c>
      <c r="H64" s="286">
        <v>293.60000000000002</v>
      </c>
      <c r="I64" s="286">
        <v>104.1</v>
      </c>
      <c r="J64" s="286">
        <v>0</v>
      </c>
      <c r="K64" s="286">
        <v>0</v>
      </c>
      <c r="L64" s="313"/>
      <c r="M64" s="312">
        <f t="shared" si="0"/>
        <v>397.70000000000005</v>
      </c>
      <c r="N64" s="443"/>
      <c r="O64" s="443"/>
      <c r="P64" s="443"/>
      <c r="Q64" s="443"/>
      <c r="R64" s="443"/>
      <c r="S64" s="443"/>
      <c r="T64" s="540"/>
      <c r="U64" s="306"/>
      <c r="V64" s="349"/>
      <c r="W64" s="443"/>
    </row>
    <row r="65" spans="1:23" ht="15">
      <c r="A65" s="459" t="s">
        <v>868</v>
      </c>
      <c r="B65" s="464" t="s">
        <v>178</v>
      </c>
      <c r="C65" s="446"/>
      <c r="D65" s="446"/>
      <c r="E65" s="286">
        <v>56</v>
      </c>
      <c r="F65" s="286">
        <v>339.6</v>
      </c>
      <c r="G65" s="286" t="s">
        <v>285</v>
      </c>
      <c r="H65" s="286" t="s">
        <v>285</v>
      </c>
      <c r="I65" s="286" t="s">
        <v>285</v>
      </c>
      <c r="J65" s="286">
        <v>0</v>
      </c>
      <c r="K65" s="286">
        <v>0</v>
      </c>
      <c r="L65" s="313"/>
      <c r="M65" s="312">
        <f t="shared" si="0"/>
        <v>395.6</v>
      </c>
      <c r="N65" s="443"/>
      <c r="O65" s="443"/>
      <c r="P65" s="443"/>
      <c r="Q65" s="446"/>
      <c r="R65" s="443"/>
      <c r="S65" s="443"/>
      <c r="T65" s="441"/>
      <c r="U65" s="468"/>
      <c r="V65" s="335"/>
      <c r="W65" s="443"/>
    </row>
    <row r="66" spans="1:23" ht="15">
      <c r="A66" s="459" t="s">
        <v>870</v>
      </c>
      <c r="B66" s="459" t="s">
        <v>807</v>
      </c>
      <c r="C66" s="446"/>
      <c r="D66" s="446"/>
      <c r="E66" s="286" t="s">
        <v>285</v>
      </c>
      <c r="F66" s="286" t="s">
        <v>285</v>
      </c>
      <c r="G66" s="286" t="s">
        <v>285</v>
      </c>
      <c r="H66" s="286">
        <v>76.900000000000006</v>
      </c>
      <c r="I66" s="286">
        <v>313.5</v>
      </c>
      <c r="J66" s="286">
        <v>0</v>
      </c>
      <c r="K66" s="286">
        <v>0</v>
      </c>
      <c r="L66" s="313"/>
      <c r="M66" s="312">
        <f t="shared" si="0"/>
        <v>390.4</v>
      </c>
      <c r="N66" s="443"/>
      <c r="O66" s="443"/>
      <c r="P66" s="443"/>
      <c r="Q66" s="443"/>
      <c r="R66" s="443"/>
      <c r="S66" s="443"/>
      <c r="T66" s="443"/>
      <c r="U66" s="468"/>
      <c r="V66" s="335"/>
      <c r="W66" s="443"/>
    </row>
    <row r="67" spans="1:23" ht="15">
      <c r="A67" s="459" t="s">
        <v>871</v>
      </c>
      <c r="B67" s="464" t="s">
        <v>821</v>
      </c>
      <c r="C67" s="446"/>
      <c r="D67" s="446"/>
      <c r="E67" s="286" t="s">
        <v>285</v>
      </c>
      <c r="F67" s="286" t="s">
        <v>285</v>
      </c>
      <c r="G67" s="286" t="s">
        <v>285</v>
      </c>
      <c r="H67" s="286">
        <v>238.40000000000003</v>
      </c>
      <c r="I67" s="286">
        <v>150.4</v>
      </c>
      <c r="J67" s="286">
        <v>0</v>
      </c>
      <c r="K67" s="286">
        <v>0</v>
      </c>
      <c r="L67" s="313"/>
      <c r="M67" s="312">
        <f t="shared" si="0"/>
        <v>388.80000000000007</v>
      </c>
      <c r="N67" s="443"/>
      <c r="O67" s="443"/>
      <c r="P67" s="443"/>
      <c r="Q67" s="443"/>
      <c r="R67" s="443"/>
      <c r="S67" s="443"/>
      <c r="T67" s="446"/>
      <c r="U67" s="468"/>
      <c r="V67" s="335"/>
      <c r="W67" s="443"/>
    </row>
    <row r="68" spans="1:23" ht="15">
      <c r="A68" s="459" t="s">
        <v>872</v>
      </c>
      <c r="B68" s="270" t="s">
        <v>1851</v>
      </c>
      <c r="C68" s="446"/>
      <c r="D68" s="446"/>
      <c r="E68" s="286" t="s">
        <v>285</v>
      </c>
      <c r="F68" s="286" t="s">
        <v>285</v>
      </c>
      <c r="G68" s="286" t="s">
        <v>285</v>
      </c>
      <c r="H68" s="286" t="s">
        <v>285</v>
      </c>
      <c r="I68" s="286">
        <v>374.1</v>
      </c>
      <c r="J68" s="286">
        <v>0</v>
      </c>
      <c r="K68" s="286">
        <v>0</v>
      </c>
      <c r="L68" s="313"/>
      <c r="M68" s="312">
        <f t="shared" si="0"/>
        <v>374.1</v>
      </c>
      <c r="N68" s="443"/>
      <c r="O68" s="443"/>
      <c r="P68" s="443"/>
      <c r="Q68" s="443"/>
      <c r="R68" s="443"/>
      <c r="S68" s="443"/>
      <c r="T68" s="446"/>
      <c r="U68" s="468"/>
      <c r="V68" s="335"/>
      <c r="W68" s="443"/>
    </row>
    <row r="69" spans="1:23" ht="15">
      <c r="A69" s="459" t="s">
        <v>875</v>
      </c>
      <c r="B69" s="459" t="s">
        <v>801</v>
      </c>
      <c r="C69" s="446"/>
      <c r="D69" s="446"/>
      <c r="E69" s="286" t="s">
        <v>285</v>
      </c>
      <c r="F69" s="286" t="s">
        <v>285</v>
      </c>
      <c r="G69" s="286" t="s">
        <v>285</v>
      </c>
      <c r="H69" s="286">
        <v>226.8</v>
      </c>
      <c r="I69" s="286">
        <v>137.5</v>
      </c>
      <c r="J69" s="286">
        <v>0</v>
      </c>
      <c r="K69" s="286">
        <v>0</v>
      </c>
      <c r="L69" s="313"/>
      <c r="M69" s="312">
        <f t="shared" si="0"/>
        <v>364.3</v>
      </c>
      <c r="N69" s="443"/>
      <c r="O69" s="443"/>
      <c r="P69" s="443"/>
      <c r="Q69" s="443"/>
      <c r="R69" s="443"/>
      <c r="S69" s="443"/>
      <c r="T69" s="446"/>
      <c r="U69" s="468"/>
      <c r="V69" s="335"/>
      <c r="W69" s="443"/>
    </row>
    <row r="70" spans="1:23" ht="15">
      <c r="A70" s="459" t="s">
        <v>1006</v>
      </c>
      <c r="B70" s="270" t="s">
        <v>1859</v>
      </c>
      <c r="C70" s="446"/>
      <c r="D70" s="446"/>
      <c r="E70" s="286" t="s">
        <v>285</v>
      </c>
      <c r="F70" s="286" t="s">
        <v>285</v>
      </c>
      <c r="G70" s="286" t="s">
        <v>285</v>
      </c>
      <c r="H70" s="286" t="s">
        <v>285</v>
      </c>
      <c r="I70" s="286">
        <v>348.5</v>
      </c>
      <c r="J70" s="286">
        <v>0</v>
      </c>
      <c r="K70" s="286">
        <v>0</v>
      </c>
      <c r="L70" s="313"/>
      <c r="M70" s="312">
        <f t="shared" si="0"/>
        <v>348.5</v>
      </c>
      <c r="N70" s="443"/>
      <c r="O70" s="443"/>
      <c r="P70" s="443"/>
      <c r="Q70" s="443"/>
      <c r="R70" s="443"/>
      <c r="S70" s="443"/>
      <c r="T70" s="443"/>
      <c r="U70" s="443"/>
      <c r="V70" s="443"/>
      <c r="W70" s="443"/>
    </row>
    <row r="71" spans="1:23" ht="15">
      <c r="A71" s="459" t="s">
        <v>1007</v>
      </c>
      <c r="B71" s="270" t="s">
        <v>1853</v>
      </c>
      <c r="C71" s="446"/>
      <c r="D71" s="446"/>
      <c r="E71" s="286" t="s">
        <v>285</v>
      </c>
      <c r="F71" s="286" t="s">
        <v>285</v>
      </c>
      <c r="G71" s="286" t="s">
        <v>285</v>
      </c>
      <c r="H71" s="286" t="s">
        <v>285</v>
      </c>
      <c r="I71" s="286">
        <v>343.3</v>
      </c>
      <c r="J71" s="286">
        <v>0</v>
      </c>
      <c r="K71" s="286">
        <v>0</v>
      </c>
      <c r="L71" s="313"/>
      <c r="M71" s="312">
        <f t="shared" si="0"/>
        <v>343.3</v>
      </c>
      <c r="N71" s="443"/>
      <c r="O71" s="443"/>
      <c r="P71" s="443"/>
      <c r="Q71" s="443"/>
      <c r="R71" s="443"/>
      <c r="S71" s="443"/>
      <c r="T71" s="443"/>
      <c r="U71" s="468"/>
      <c r="V71" s="335"/>
      <c r="W71" s="443"/>
    </row>
    <row r="72" spans="1:23" ht="15">
      <c r="A72" s="459" t="s">
        <v>1008</v>
      </c>
      <c r="B72" s="270" t="s">
        <v>1850</v>
      </c>
      <c r="C72" s="446"/>
      <c r="D72" s="446"/>
      <c r="E72" s="286" t="s">
        <v>285</v>
      </c>
      <c r="F72" s="286" t="s">
        <v>285</v>
      </c>
      <c r="G72" s="286" t="s">
        <v>285</v>
      </c>
      <c r="H72" s="286" t="s">
        <v>285</v>
      </c>
      <c r="I72" s="286">
        <v>341.1</v>
      </c>
      <c r="J72" s="286">
        <v>0</v>
      </c>
      <c r="K72" s="286">
        <v>0</v>
      </c>
      <c r="L72" s="313"/>
      <c r="M72" s="312">
        <f t="shared" si="0"/>
        <v>341.1</v>
      </c>
      <c r="N72" s="443"/>
      <c r="O72" s="443"/>
      <c r="P72" s="443"/>
      <c r="Q72" s="443"/>
      <c r="R72" s="443"/>
      <c r="S72" s="443"/>
      <c r="T72" s="446"/>
      <c r="U72" s="468"/>
      <c r="V72" s="335"/>
      <c r="W72" s="443"/>
    </row>
    <row r="73" spans="1:23" ht="15">
      <c r="A73" s="459" t="s">
        <v>1009</v>
      </c>
      <c r="B73" s="270" t="s">
        <v>1841</v>
      </c>
      <c r="C73" s="446"/>
      <c r="D73" s="446"/>
      <c r="E73" s="286" t="s">
        <v>285</v>
      </c>
      <c r="F73" s="286" t="s">
        <v>285</v>
      </c>
      <c r="G73" s="286" t="s">
        <v>285</v>
      </c>
      <c r="H73" s="286" t="s">
        <v>285</v>
      </c>
      <c r="I73" s="286">
        <v>332</v>
      </c>
      <c r="J73" s="286">
        <v>0</v>
      </c>
      <c r="K73" s="286">
        <v>0</v>
      </c>
      <c r="L73" s="313"/>
      <c r="M73" s="312">
        <f t="shared" si="0"/>
        <v>332</v>
      </c>
      <c r="N73" s="443"/>
      <c r="O73" s="443"/>
      <c r="P73" s="443"/>
      <c r="Q73" s="443"/>
      <c r="R73" s="443"/>
      <c r="S73" s="443"/>
      <c r="T73" s="446"/>
      <c r="U73" s="468"/>
      <c r="V73" s="335"/>
      <c r="W73" s="443"/>
    </row>
    <row r="74" spans="1:23" ht="15">
      <c r="A74" s="459" t="s">
        <v>1010</v>
      </c>
      <c r="B74" s="270" t="s">
        <v>1849</v>
      </c>
      <c r="C74" s="446"/>
      <c r="D74" s="446"/>
      <c r="E74" s="286" t="s">
        <v>285</v>
      </c>
      <c r="F74" s="286" t="s">
        <v>285</v>
      </c>
      <c r="G74" s="286" t="s">
        <v>285</v>
      </c>
      <c r="H74" s="286" t="s">
        <v>285</v>
      </c>
      <c r="I74" s="286">
        <v>310.49999999999994</v>
      </c>
      <c r="J74" s="286">
        <v>0</v>
      </c>
      <c r="K74" s="286">
        <v>0</v>
      </c>
      <c r="L74" s="313"/>
      <c r="M74" s="312">
        <f t="shared" si="0"/>
        <v>310.49999999999994</v>
      </c>
      <c r="N74" s="443"/>
      <c r="O74" s="443"/>
      <c r="P74" s="443"/>
      <c r="Q74" s="443"/>
      <c r="R74" s="443"/>
      <c r="S74" s="443"/>
      <c r="T74" s="446"/>
      <c r="U74" s="468"/>
      <c r="V74" s="335"/>
      <c r="W74" s="443"/>
    </row>
    <row r="75" spans="1:23" ht="15">
      <c r="A75" s="459" t="s">
        <v>1011</v>
      </c>
      <c r="B75" s="270" t="s">
        <v>1852</v>
      </c>
      <c r="C75" s="446"/>
      <c r="D75" s="446"/>
      <c r="E75" s="286" t="s">
        <v>285</v>
      </c>
      <c r="F75" s="286" t="s">
        <v>285</v>
      </c>
      <c r="G75" s="286" t="s">
        <v>285</v>
      </c>
      <c r="H75" s="286" t="s">
        <v>285</v>
      </c>
      <c r="I75" s="286">
        <v>301.60000000000002</v>
      </c>
      <c r="J75" s="286">
        <v>0</v>
      </c>
      <c r="K75" s="286">
        <v>0</v>
      </c>
      <c r="L75" s="313"/>
      <c r="M75" s="312">
        <f t="shared" ref="M75:M110" si="1">SUM(E75:K75)</f>
        <v>301.60000000000002</v>
      </c>
      <c r="N75" s="443"/>
      <c r="O75" s="443"/>
      <c r="P75" s="443"/>
      <c r="Q75" s="443"/>
      <c r="R75" s="443"/>
      <c r="S75" s="443"/>
      <c r="T75" s="443"/>
      <c r="U75" s="468"/>
      <c r="V75" s="335"/>
      <c r="W75" s="443"/>
    </row>
    <row r="76" spans="1:23" ht="15">
      <c r="A76" s="459" t="s">
        <v>1012</v>
      </c>
      <c r="B76" s="270" t="s">
        <v>1848</v>
      </c>
      <c r="C76" s="446"/>
      <c r="D76" s="446"/>
      <c r="E76" s="286" t="s">
        <v>285</v>
      </c>
      <c r="F76" s="286" t="s">
        <v>285</v>
      </c>
      <c r="G76" s="286" t="s">
        <v>285</v>
      </c>
      <c r="H76" s="286" t="s">
        <v>285</v>
      </c>
      <c r="I76" s="286">
        <v>300.5</v>
      </c>
      <c r="J76" s="286">
        <v>0</v>
      </c>
      <c r="K76" s="286">
        <v>0</v>
      </c>
      <c r="L76" s="313"/>
      <c r="M76" s="312">
        <f t="shared" si="1"/>
        <v>300.5</v>
      </c>
      <c r="N76" s="443"/>
      <c r="O76" s="443"/>
      <c r="P76" s="443"/>
      <c r="Q76" s="443"/>
      <c r="R76" s="443"/>
      <c r="S76" s="443"/>
      <c r="T76" s="446"/>
      <c r="U76" s="468"/>
      <c r="V76" s="335"/>
      <c r="W76" s="443"/>
    </row>
    <row r="77" spans="1:23" ht="15">
      <c r="A77" s="459" t="s">
        <v>1013</v>
      </c>
      <c r="B77" s="464" t="s">
        <v>837</v>
      </c>
      <c r="C77" s="446"/>
      <c r="D77" s="446"/>
      <c r="E77" s="286" t="s">
        <v>285</v>
      </c>
      <c r="F77" s="286" t="s">
        <v>285</v>
      </c>
      <c r="G77" s="286" t="s">
        <v>285</v>
      </c>
      <c r="H77" s="286">
        <v>188.6</v>
      </c>
      <c r="I77" s="286">
        <v>102</v>
      </c>
      <c r="J77" s="286">
        <v>0</v>
      </c>
      <c r="K77" s="286">
        <v>0</v>
      </c>
      <c r="L77" s="313"/>
      <c r="M77" s="312">
        <f t="shared" si="1"/>
        <v>290.60000000000002</v>
      </c>
      <c r="N77" s="443"/>
      <c r="O77" s="443"/>
      <c r="P77" s="443"/>
      <c r="Q77" s="443"/>
      <c r="R77" s="443"/>
      <c r="S77" s="443"/>
      <c r="T77" s="446"/>
      <c r="U77" s="468"/>
      <c r="V77" s="335"/>
      <c r="W77" s="443"/>
    </row>
    <row r="78" spans="1:23" ht="15">
      <c r="A78" s="459" t="s">
        <v>1014</v>
      </c>
      <c r="B78" s="270" t="s">
        <v>1839</v>
      </c>
      <c r="C78" s="446"/>
      <c r="D78" s="446"/>
      <c r="E78" s="286" t="s">
        <v>285</v>
      </c>
      <c r="F78" s="286" t="s">
        <v>285</v>
      </c>
      <c r="G78" s="286" t="s">
        <v>285</v>
      </c>
      <c r="H78" s="286" t="s">
        <v>285</v>
      </c>
      <c r="I78" s="286">
        <v>277.60000000000002</v>
      </c>
      <c r="J78" s="286">
        <v>0</v>
      </c>
      <c r="K78" s="286">
        <v>0</v>
      </c>
      <c r="L78" s="313"/>
      <c r="M78" s="312">
        <f t="shared" si="1"/>
        <v>277.60000000000002</v>
      </c>
      <c r="N78" s="443"/>
      <c r="O78" s="443"/>
      <c r="P78" s="443"/>
      <c r="Q78" s="443"/>
      <c r="R78" s="443"/>
      <c r="S78" s="443"/>
      <c r="T78" s="446"/>
      <c r="U78" s="468"/>
      <c r="V78" s="335"/>
      <c r="W78" s="443"/>
    </row>
    <row r="79" spans="1:23" ht="15.75">
      <c r="A79" s="459" t="s">
        <v>1015</v>
      </c>
      <c r="B79" s="270" t="s">
        <v>1847</v>
      </c>
      <c r="C79" s="446"/>
      <c r="D79" s="446"/>
      <c r="E79" s="286" t="s">
        <v>285</v>
      </c>
      <c r="F79" s="286" t="s">
        <v>285</v>
      </c>
      <c r="G79" s="286" t="s">
        <v>285</v>
      </c>
      <c r="H79" s="286" t="s">
        <v>285</v>
      </c>
      <c r="I79" s="286">
        <v>277.5</v>
      </c>
      <c r="J79" s="286">
        <v>0</v>
      </c>
      <c r="K79" s="286">
        <v>0</v>
      </c>
      <c r="L79" s="313"/>
      <c r="M79" s="312">
        <f t="shared" si="1"/>
        <v>277.5</v>
      </c>
      <c r="N79" s="443"/>
      <c r="O79" s="443"/>
      <c r="P79" s="443"/>
      <c r="Q79" s="443"/>
      <c r="R79" s="443"/>
      <c r="S79" s="443"/>
      <c r="T79" s="540"/>
      <c r="U79" s="306"/>
      <c r="V79" s="349"/>
      <c r="W79" s="443"/>
    </row>
    <row r="80" spans="1:23" ht="15">
      <c r="A80" s="459" t="s">
        <v>1016</v>
      </c>
      <c r="B80" s="270" t="s">
        <v>1845</v>
      </c>
      <c r="C80" s="446"/>
      <c r="D80" s="446"/>
      <c r="E80" s="286" t="s">
        <v>285</v>
      </c>
      <c r="F80" s="286" t="s">
        <v>285</v>
      </c>
      <c r="G80" s="286" t="s">
        <v>285</v>
      </c>
      <c r="H80" s="286" t="s">
        <v>285</v>
      </c>
      <c r="I80" s="286">
        <v>239.4</v>
      </c>
      <c r="J80" s="286">
        <v>0</v>
      </c>
      <c r="K80" s="286">
        <v>0</v>
      </c>
      <c r="L80" s="313"/>
      <c r="M80" s="312">
        <f t="shared" si="1"/>
        <v>239.4</v>
      </c>
      <c r="N80" s="443"/>
      <c r="O80" s="443"/>
      <c r="P80" s="443"/>
      <c r="Q80" s="443"/>
      <c r="R80" s="443"/>
      <c r="S80" s="443"/>
      <c r="T80" s="441"/>
      <c r="U80" s="468"/>
      <c r="V80" s="335"/>
      <c r="W80" s="443"/>
    </row>
    <row r="81" spans="1:23" ht="15">
      <c r="A81" s="459" t="s">
        <v>1017</v>
      </c>
      <c r="B81" s="270" t="s">
        <v>1855</v>
      </c>
      <c r="C81" s="446"/>
      <c r="D81" s="446"/>
      <c r="E81" s="286" t="s">
        <v>285</v>
      </c>
      <c r="F81" s="286" t="s">
        <v>285</v>
      </c>
      <c r="G81" s="286" t="s">
        <v>285</v>
      </c>
      <c r="H81" s="286" t="s">
        <v>285</v>
      </c>
      <c r="I81" s="286">
        <v>230.3</v>
      </c>
      <c r="J81" s="286">
        <v>0</v>
      </c>
      <c r="K81" s="286">
        <v>0</v>
      </c>
      <c r="L81" s="313"/>
      <c r="M81" s="312">
        <f t="shared" si="1"/>
        <v>230.3</v>
      </c>
      <c r="N81" s="443"/>
      <c r="O81" s="443"/>
      <c r="P81" s="443"/>
      <c r="Q81" s="443"/>
      <c r="R81" s="443"/>
      <c r="S81" s="443"/>
      <c r="T81" s="443"/>
      <c r="U81" s="443"/>
      <c r="V81" s="443"/>
      <c r="W81" s="443"/>
    </row>
    <row r="82" spans="1:23" ht="15">
      <c r="A82" s="459" t="s">
        <v>1018</v>
      </c>
      <c r="B82" s="270" t="s">
        <v>1873</v>
      </c>
      <c r="C82" s="446"/>
      <c r="D82" s="446"/>
      <c r="E82" s="286" t="s">
        <v>285</v>
      </c>
      <c r="F82" s="286" t="s">
        <v>285</v>
      </c>
      <c r="G82" s="286" t="s">
        <v>285</v>
      </c>
      <c r="H82" s="286" t="s">
        <v>285</v>
      </c>
      <c r="I82" s="286">
        <v>215.49999999999997</v>
      </c>
      <c r="J82" s="286">
        <v>0</v>
      </c>
      <c r="K82" s="286">
        <v>0</v>
      </c>
      <c r="L82" s="313"/>
      <c r="M82" s="312">
        <f t="shared" si="1"/>
        <v>215.49999999999997</v>
      </c>
      <c r="N82" s="443"/>
      <c r="O82" s="443"/>
      <c r="P82" s="443"/>
      <c r="Q82" s="443"/>
      <c r="R82" s="443"/>
      <c r="S82" s="443"/>
      <c r="T82" s="443"/>
      <c r="U82" s="443"/>
      <c r="V82" s="443"/>
      <c r="W82" s="443"/>
    </row>
    <row r="83" spans="1:23" ht="15.75">
      <c r="A83" s="459" t="s">
        <v>1019</v>
      </c>
      <c r="B83" s="270" t="s">
        <v>1837</v>
      </c>
      <c r="C83" s="446"/>
      <c r="D83" s="446"/>
      <c r="E83" s="286" t="s">
        <v>285</v>
      </c>
      <c r="F83" s="286" t="s">
        <v>285</v>
      </c>
      <c r="G83" s="286" t="s">
        <v>285</v>
      </c>
      <c r="H83" s="286" t="s">
        <v>285</v>
      </c>
      <c r="I83" s="286">
        <v>198.9</v>
      </c>
      <c r="J83" s="286">
        <v>0</v>
      </c>
      <c r="K83" s="286">
        <v>0</v>
      </c>
      <c r="L83" s="313"/>
      <c r="M83" s="312">
        <f t="shared" si="1"/>
        <v>198.9</v>
      </c>
      <c r="N83" s="443"/>
      <c r="O83" s="443"/>
      <c r="P83" s="443"/>
      <c r="Q83" s="443"/>
      <c r="R83" s="443"/>
      <c r="S83" s="443"/>
      <c r="T83" s="540"/>
      <c r="U83" s="306"/>
      <c r="V83" s="349"/>
      <c r="W83" s="443"/>
    </row>
    <row r="84" spans="1:23" ht="15.75">
      <c r="A84" s="459" t="s">
        <v>1020</v>
      </c>
      <c r="B84" s="270" t="s">
        <v>1842</v>
      </c>
      <c r="C84" s="446"/>
      <c r="D84" s="446"/>
      <c r="E84" s="286" t="s">
        <v>285</v>
      </c>
      <c r="F84" s="286" t="s">
        <v>285</v>
      </c>
      <c r="G84" s="286" t="s">
        <v>285</v>
      </c>
      <c r="H84" s="286" t="s">
        <v>285</v>
      </c>
      <c r="I84" s="286">
        <v>151.80000000000001</v>
      </c>
      <c r="J84" s="286">
        <v>0</v>
      </c>
      <c r="K84" s="286">
        <v>0</v>
      </c>
      <c r="L84" s="313"/>
      <c r="M84" s="312">
        <f t="shared" si="1"/>
        <v>151.80000000000001</v>
      </c>
      <c r="N84" s="443"/>
      <c r="O84" s="443"/>
      <c r="P84" s="443"/>
      <c r="Q84" s="443"/>
      <c r="R84" s="443"/>
      <c r="S84" s="443"/>
      <c r="T84" s="540"/>
      <c r="U84" s="306"/>
      <c r="V84" s="349"/>
      <c r="W84" s="443"/>
    </row>
    <row r="85" spans="1:23" ht="15.75">
      <c r="A85" s="459" t="s">
        <v>1021</v>
      </c>
      <c r="B85" s="270" t="s">
        <v>1854</v>
      </c>
      <c r="C85" s="446"/>
      <c r="D85" s="446"/>
      <c r="E85" s="286" t="s">
        <v>285</v>
      </c>
      <c r="F85" s="286" t="s">
        <v>285</v>
      </c>
      <c r="G85" s="286" t="s">
        <v>285</v>
      </c>
      <c r="H85" s="286" t="s">
        <v>285</v>
      </c>
      <c r="I85" s="286">
        <v>144.10000000000002</v>
      </c>
      <c r="J85" s="286">
        <v>0</v>
      </c>
      <c r="K85" s="286">
        <v>0</v>
      </c>
      <c r="L85" s="313"/>
      <c r="M85" s="312">
        <f t="shared" si="1"/>
        <v>144.10000000000002</v>
      </c>
      <c r="N85" s="443"/>
      <c r="O85" s="443"/>
      <c r="P85" s="443"/>
      <c r="Q85" s="443"/>
      <c r="R85" s="443"/>
      <c r="S85" s="443"/>
      <c r="T85" s="540"/>
      <c r="U85" s="306"/>
      <c r="V85" s="349"/>
      <c r="W85" s="443"/>
    </row>
    <row r="86" spans="1:23" ht="15">
      <c r="A86" s="459" t="s">
        <v>1022</v>
      </c>
      <c r="B86" s="270" t="s">
        <v>1856</v>
      </c>
      <c r="C86" s="446"/>
      <c r="D86" s="446"/>
      <c r="E86" s="286" t="s">
        <v>285</v>
      </c>
      <c r="F86" s="286" t="s">
        <v>285</v>
      </c>
      <c r="G86" s="286" t="s">
        <v>285</v>
      </c>
      <c r="H86" s="286" t="s">
        <v>285</v>
      </c>
      <c r="I86" s="286">
        <v>86.699999999999989</v>
      </c>
      <c r="J86" s="286">
        <v>0</v>
      </c>
      <c r="K86" s="286">
        <v>0</v>
      </c>
      <c r="L86" s="313"/>
      <c r="M86" s="312">
        <f t="shared" si="1"/>
        <v>86.699999999999989</v>
      </c>
      <c r="N86" s="443"/>
      <c r="O86" s="443"/>
      <c r="P86" s="443"/>
      <c r="Q86" s="443"/>
      <c r="R86" s="443"/>
      <c r="S86" s="443"/>
      <c r="T86" s="443"/>
      <c r="U86" s="443"/>
      <c r="V86" s="443"/>
      <c r="W86" s="443"/>
    </row>
    <row r="87" spans="1:23" ht="15">
      <c r="A87" s="459" t="s">
        <v>1023</v>
      </c>
      <c r="B87" s="464" t="s">
        <v>179</v>
      </c>
      <c r="C87" s="446"/>
      <c r="D87" s="446"/>
      <c r="E87" s="286">
        <v>55.3</v>
      </c>
      <c r="F87" s="286" t="s">
        <v>285</v>
      </c>
      <c r="G87" s="286" t="s">
        <v>285</v>
      </c>
      <c r="H87" s="286" t="s">
        <v>285</v>
      </c>
      <c r="I87" s="286" t="s">
        <v>285</v>
      </c>
      <c r="J87" s="286">
        <v>0</v>
      </c>
      <c r="K87" s="286">
        <v>0</v>
      </c>
      <c r="L87" s="313"/>
      <c r="M87" s="312">
        <f t="shared" si="1"/>
        <v>55.3</v>
      </c>
      <c r="N87" s="443"/>
      <c r="O87" s="443"/>
      <c r="P87" s="443"/>
      <c r="Q87" s="443"/>
      <c r="R87" s="443"/>
      <c r="S87" s="443"/>
      <c r="T87" s="441"/>
      <c r="U87" s="468"/>
      <c r="V87" s="335"/>
      <c r="W87" s="443"/>
    </row>
    <row r="88" spans="1:23" ht="15">
      <c r="A88" s="459" t="s">
        <v>1024</v>
      </c>
      <c r="B88" s="530" t="s">
        <v>2245</v>
      </c>
      <c r="C88" s="446"/>
      <c r="D88" s="446"/>
      <c r="E88" s="286" t="s">
        <v>285</v>
      </c>
      <c r="F88" s="286" t="s">
        <v>285</v>
      </c>
      <c r="G88" s="286" t="s">
        <v>285</v>
      </c>
      <c r="H88" s="286" t="s">
        <v>285</v>
      </c>
      <c r="I88" s="286" t="s">
        <v>285</v>
      </c>
      <c r="J88" s="286">
        <v>0</v>
      </c>
      <c r="K88" s="286">
        <v>0</v>
      </c>
      <c r="L88" s="313"/>
      <c r="M88" s="312">
        <f t="shared" si="1"/>
        <v>0</v>
      </c>
      <c r="N88" s="443"/>
      <c r="O88" s="443"/>
      <c r="P88" s="443"/>
      <c r="Q88" s="443"/>
      <c r="R88" s="443"/>
      <c r="S88" s="443"/>
      <c r="T88" s="441"/>
      <c r="U88" s="468"/>
      <c r="V88" s="335"/>
      <c r="W88" s="443"/>
    </row>
    <row r="89" spans="1:23" ht="15">
      <c r="A89" s="459" t="s">
        <v>1025</v>
      </c>
      <c r="B89" s="530" t="s">
        <v>2238</v>
      </c>
      <c r="C89" s="446"/>
      <c r="D89" s="446"/>
      <c r="E89" s="286" t="s">
        <v>285</v>
      </c>
      <c r="F89" s="286" t="s">
        <v>285</v>
      </c>
      <c r="G89" s="286" t="s">
        <v>285</v>
      </c>
      <c r="H89" s="286" t="s">
        <v>285</v>
      </c>
      <c r="I89" s="286" t="s">
        <v>285</v>
      </c>
      <c r="J89" s="286">
        <v>0</v>
      </c>
      <c r="K89" s="286">
        <v>0</v>
      </c>
      <c r="L89" s="313"/>
      <c r="M89" s="312">
        <f t="shared" si="1"/>
        <v>0</v>
      </c>
      <c r="N89" s="443"/>
      <c r="O89" s="443"/>
      <c r="P89" s="443"/>
      <c r="Q89" s="443"/>
      <c r="R89" s="443"/>
      <c r="S89" s="443"/>
      <c r="T89" s="441"/>
      <c r="U89" s="468"/>
      <c r="V89" s="335"/>
      <c r="W89" s="443"/>
    </row>
    <row r="90" spans="1:23" ht="15">
      <c r="A90" s="459" t="s">
        <v>1026</v>
      </c>
      <c r="B90" s="530" t="s">
        <v>2244</v>
      </c>
      <c r="C90" s="446"/>
      <c r="D90" s="446"/>
      <c r="E90" s="286" t="s">
        <v>285</v>
      </c>
      <c r="F90" s="286" t="s">
        <v>285</v>
      </c>
      <c r="G90" s="286" t="s">
        <v>285</v>
      </c>
      <c r="H90" s="286" t="s">
        <v>285</v>
      </c>
      <c r="I90" s="286" t="s">
        <v>285</v>
      </c>
      <c r="J90" s="286">
        <v>0</v>
      </c>
      <c r="K90" s="286">
        <v>0</v>
      </c>
      <c r="L90" s="313"/>
      <c r="M90" s="312">
        <f t="shared" si="1"/>
        <v>0</v>
      </c>
      <c r="N90" s="443"/>
      <c r="O90" s="443"/>
      <c r="P90" s="443"/>
      <c r="Q90" s="443"/>
      <c r="R90" s="443"/>
      <c r="S90" s="443"/>
      <c r="T90" s="441"/>
      <c r="U90" s="468"/>
      <c r="V90" s="335"/>
      <c r="W90" s="443"/>
    </row>
    <row r="91" spans="1:23" ht="15">
      <c r="A91" s="459" t="s">
        <v>1027</v>
      </c>
      <c r="B91" s="501" t="s">
        <v>2276</v>
      </c>
      <c r="C91" s="446"/>
      <c r="D91" s="446"/>
      <c r="E91" s="286" t="s">
        <v>285</v>
      </c>
      <c r="F91" s="286" t="s">
        <v>285</v>
      </c>
      <c r="G91" s="286" t="s">
        <v>285</v>
      </c>
      <c r="H91" s="286" t="s">
        <v>285</v>
      </c>
      <c r="I91" s="286" t="s">
        <v>285</v>
      </c>
      <c r="J91" s="286">
        <v>0</v>
      </c>
      <c r="K91" s="286">
        <v>0</v>
      </c>
      <c r="L91" s="313"/>
      <c r="M91" s="312">
        <f t="shared" si="1"/>
        <v>0</v>
      </c>
      <c r="N91" s="443"/>
      <c r="O91" s="443"/>
      <c r="P91" s="443"/>
      <c r="Q91" s="443"/>
      <c r="R91" s="443"/>
      <c r="S91" s="443"/>
      <c r="T91" s="441"/>
      <c r="U91" s="468"/>
      <c r="V91" s="335"/>
      <c r="W91" s="443"/>
    </row>
    <row r="92" spans="1:23" ht="15">
      <c r="A92" s="459" t="s">
        <v>1028</v>
      </c>
      <c r="B92" s="501" t="s">
        <v>2308</v>
      </c>
      <c r="C92" s="446"/>
      <c r="D92" s="446"/>
      <c r="E92" s="286" t="s">
        <v>285</v>
      </c>
      <c r="F92" s="286" t="s">
        <v>285</v>
      </c>
      <c r="G92" s="286" t="s">
        <v>285</v>
      </c>
      <c r="H92" s="286" t="s">
        <v>285</v>
      </c>
      <c r="I92" s="286" t="s">
        <v>285</v>
      </c>
      <c r="J92" s="286">
        <v>0</v>
      </c>
      <c r="K92" s="286">
        <v>0</v>
      </c>
      <c r="L92" s="313"/>
      <c r="M92" s="312">
        <f t="shared" si="1"/>
        <v>0</v>
      </c>
      <c r="N92" s="443"/>
      <c r="O92" s="443"/>
      <c r="P92" s="443"/>
      <c r="Q92" s="443"/>
      <c r="R92" s="443"/>
      <c r="S92" s="443"/>
      <c r="T92" s="441"/>
      <c r="U92" s="468"/>
      <c r="V92" s="335"/>
      <c r="W92" s="443"/>
    </row>
    <row r="93" spans="1:23" s="50" customFormat="1" ht="15.75">
      <c r="A93" s="459" t="s">
        <v>1029</v>
      </c>
      <c r="B93" s="530" t="s">
        <v>2241</v>
      </c>
      <c r="C93" s="446"/>
      <c r="D93" s="446"/>
      <c r="E93" s="286" t="s">
        <v>285</v>
      </c>
      <c r="F93" s="286" t="s">
        <v>285</v>
      </c>
      <c r="G93" s="286" t="s">
        <v>285</v>
      </c>
      <c r="H93" s="286" t="s">
        <v>285</v>
      </c>
      <c r="I93" s="286" t="s">
        <v>285</v>
      </c>
      <c r="J93" s="286">
        <v>0</v>
      </c>
      <c r="K93" s="286">
        <v>0</v>
      </c>
      <c r="L93" s="313"/>
      <c r="M93" s="312">
        <f t="shared" si="1"/>
        <v>0</v>
      </c>
      <c r="N93" s="443"/>
      <c r="O93" s="443"/>
      <c r="P93" s="443"/>
      <c r="Q93" s="443"/>
      <c r="R93" s="443"/>
      <c r="S93" s="443"/>
      <c r="T93" s="441"/>
      <c r="U93" s="468"/>
      <c r="V93" s="335"/>
      <c r="W93" s="443"/>
    </row>
    <row r="94" spans="1:23" s="35" customFormat="1" ht="15">
      <c r="A94" s="459" t="s">
        <v>1030</v>
      </c>
      <c r="B94" s="501" t="s">
        <v>2277</v>
      </c>
      <c r="C94" s="446"/>
      <c r="D94" s="446"/>
      <c r="E94" s="286" t="s">
        <v>285</v>
      </c>
      <c r="F94" s="286" t="s">
        <v>285</v>
      </c>
      <c r="G94" s="286" t="s">
        <v>285</v>
      </c>
      <c r="H94" s="286" t="s">
        <v>285</v>
      </c>
      <c r="I94" s="286" t="s">
        <v>285</v>
      </c>
      <c r="J94" s="286">
        <v>0</v>
      </c>
      <c r="K94" s="286">
        <v>0</v>
      </c>
      <c r="L94" s="313"/>
      <c r="M94" s="312">
        <f t="shared" si="1"/>
        <v>0</v>
      </c>
      <c r="N94" s="443"/>
      <c r="O94" s="443"/>
      <c r="P94" s="443"/>
      <c r="Q94" s="443"/>
      <c r="R94" s="443"/>
      <c r="S94" s="443"/>
      <c r="T94" s="441"/>
      <c r="U94" s="468"/>
      <c r="V94" s="335"/>
      <c r="W94" s="443"/>
    </row>
    <row r="95" spans="1:23" s="35" customFormat="1" ht="15">
      <c r="A95" s="459" t="s">
        <v>1031</v>
      </c>
      <c r="B95" s="530" t="s">
        <v>2239</v>
      </c>
      <c r="C95" s="446"/>
      <c r="D95" s="446"/>
      <c r="E95" s="286" t="s">
        <v>285</v>
      </c>
      <c r="F95" s="286" t="s">
        <v>285</v>
      </c>
      <c r="G95" s="286" t="s">
        <v>285</v>
      </c>
      <c r="H95" s="286" t="s">
        <v>285</v>
      </c>
      <c r="I95" s="286" t="s">
        <v>285</v>
      </c>
      <c r="J95" s="286">
        <v>0</v>
      </c>
      <c r="K95" s="286">
        <v>0</v>
      </c>
      <c r="L95" s="313"/>
      <c r="M95" s="312">
        <f t="shared" si="1"/>
        <v>0</v>
      </c>
      <c r="N95" s="443"/>
      <c r="O95" s="443"/>
      <c r="P95" s="443"/>
      <c r="Q95" s="443"/>
      <c r="R95" s="443"/>
      <c r="S95" s="443"/>
      <c r="T95" s="441"/>
      <c r="U95" s="468"/>
      <c r="V95" s="335"/>
      <c r="W95" s="443"/>
    </row>
    <row r="96" spans="1:23" s="35" customFormat="1" ht="15">
      <c r="A96" s="459" t="s">
        <v>1032</v>
      </c>
      <c r="B96" s="530" t="s">
        <v>2256</v>
      </c>
      <c r="C96" s="446"/>
      <c r="D96" s="446"/>
      <c r="E96" s="286" t="s">
        <v>285</v>
      </c>
      <c r="F96" s="286" t="s">
        <v>285</v>
      </c>
      <c r="G96" s="286" t="s">
        <v>285</v>
      </c>
      <c r="H96" s="286" t="s">
        <v>285</v>
      </c>
      <c r="I96" s="286" t="s">
        <v>285</v>
      </c>
      <c r="J96" s="286">
        <v>0</v>
      </c>
      <c r="K96" s="286">
        <v>0</v>
      </c>
      <c r="L96" s="313"/>
      <c r="M96" s="312">
        <f t="shared" si="1"/>
        <v>0</v>
      </c>
      <c r="N96" s="443"/>
      <c r="O96" s="443"/>
      <c r="P96" s="443"/>
      <c r="Q96" s="443"/>
      <c r="R96" s="443"/>
      <c r="S96" s="443"/>
      <c r="T96" s="441"/>
      <c r="U96" s="468"/>
      <c r="V96" s="335"/>
      <c r="W96" s="443"/>
    </row>
    <row r="97" spans="1:23" s="35" customFormat="1" ht="15">
      <c r="A97" s="459" t="s">
        <v>1033</v>
      </c>
      <c r="B97" s="501" t="s">
        <v>2278</v>
      </c>
      <c r="C97" s="446"/>
      <c r="D97" s="446"/>
      <c r="E97" s="286" t="s">
        <v>285</v>
      </c>
      <c r="F97" s="286" t="s">
        <v>285</v>
      </c>
      <c r="G97" s="286" t="s">
        <v>285</v>
      </c>
      <c r="H97" s="286" t="s">
        <v>285</v>
      </c>
      <c r="I97" s="286" t="s">
        <v>285</v>
      </c>
      <c r="J97" s="286">
        <v>0</v>
      </c>
      <c r="K97" s="286">
        <v>0</v>
      </c>
      <c r="L97" s="313"/>
      <c r="M97" s="312">
        <f t="shared" si="1"/>
        <v>0</v>
      </c>
      <c r="N97" s="443"/>
      <c r="O97" s="443"/>
      <c r="P97" s="443"/>
      <c r="Q97" s="443"/>
      <c r="R97" s="443"/>
      <c r="S97" s="443"/>
      <c r="T97" s="441"/>
      <c r="U97" s="468"/>
      <c r="V97" s="335"/>
      <c r="W97" s="443"/>
    </row>
    <row r="98" spans="1:23" s="459" customFormat="1" ht="15">
      <c r="A98" s="459" t="s">
        <v>1034</v>
      </c>
      <c r="B98" s="530" t="s">
        <v>2246</v>
      </c>
      <c r="C98" s="446"/>
      <c r="D98" s="446"/>
      <c r="E98" s="286" t="s">
        <v>285</v>
      </c>
      <c r="F98" s="286" t="s">
        <v>285</v>
      </c>
      <c r="G98" s="286" t="s">
        <v>285</v>
      </c>
      <c r="H98" s="286" t="s">
        <v>285</v>
      </c>
      <c r="I98" s="286" t="s">
        <v>285</v>
      </c>
      <c r="J98" s="286">
        <v>0</v>
      </c>
      <c r="K98" s="286">
        <v>0</v>
      </c>
      <c r="L98" s="313"/>
      <c r="M98" s="312">
        <f t="shared" si="1"/>
        <v>0</v>
      </c>
      <c r="N98" s="443"/>
      <c r="O98" s="443"/>
      <c r="P98" s="443"/>
      <c r="Q98" s="443"/>
      <c r="R98" s="443"/>
      <c r="S98" s="443"/>
      <c r="T98" s="441"/>
      <c r="U98" s="468"/>
      <c r="V98" s="335"/>
      <c r="W98" s="443"/>
    </row>
    <row r="99" spans="1:23" s="459" customFormat="1" ht="15">
      <c r="A99" s="459" t="s">
        <v>1035</v>
      </c>
      <c r="B99" s="530" t="s">
        <v>2242</v>
      </c>
      <c r="C99" s="446"/>
      <c r="D99" s="446"/>
      <c r="E99" s="286" t="s">
        <v>285</v>
      </c>
      <c r="F99" s="286" t="s">
        <v>285</v>
      </c>
      <c r="G99" s="286" t="s">
        <v>285</v>
      </c>
      <c r="H99" s="286" t="s">
        <v>285</v>
      </c>
      <c r="I99" s="286" t="s">
        <v>285</v>
      </c>
      <c r="J99" s="286">
        <v>0</v>
      </c>
      <c r="K99" s="286">
        <v>0</v>
      </c>
      <c r="L99" s="313"/>
      <c r="M99" s="312">
        <f t="shared" si="1"/>
        <v>0</v>
      </c>
      <c r="N99" s="443"/>
      <c r="O99" s="443"/>
      <c r="P99" s="443"/>
      <c r="Q99" s="443"/>
      <c r="R99" s="443"/>
      <c r="S99" s="443"/>
      <c r="T99" s="441"/>
      <c r="U99" s="468"/>
      <c r="V99" s="335"/>
      <c r="W99" s="443"/>
    </row>
    <row r="100" spans="1:23" s="459" customFormat="1" ht="15">
      <c r="A100" s="459" t="s">
        <v>1036</v>
      </c>
      <c r="B100" s="501" t="s">
        <v>2279</v>
      </c>
      <c r="C100" s="446"/>
      <c r="D100" s="446"/>
      <c r="E100" s="286" t="s">
        <v>285</v>
      </c>
      <c r="F100" s="286" t="s">
        <v>285</v>
      </c>
      <c r="G100" s="286" t="s">
        <v>285</v>
      </c>
      <c r="H100" s="286" t="s">
        <v>285</v>
      </c>
      <c r="I100" s="286" t="s">
        <v>285</v>
      </c>
      <c r="J100" s="286">
        <v>0</v>
      </c>
      <c r="K100" s="286">
        <v>0</v>
      </c>
      <c r="L100" s="313"/>
      <c r="M100" s="312">
        <f t="shared" si="1"/>
        <v>0</v>
      </c>
      <c r="N100" s="443"/>
      <c r="O100" s="443"/>
      <c r="P100" s="443"/>
      <c r="Q100" s="443"/>
      <c r="R100" s="443"/>
      <c r="S100" s="443"/>
      <c r="T100" s="441"/>
      <c r="U100" s="468"/>
      <c r="V100" s="335"/>
      <c r="W100" s="443"/>
    </row>
    <row r="101" spans="1:23" s="459" customFormat="1" ht="15">
      <c r="A101" s="459" t="s">
        <v>1037</v>
      </c>
      <c r="B101" s="501" t="s">
        <v>2280</v>
      </c>
      <c r="C101" s="446"/>
      <c r="D101" s="446"/>
      <c r="E101" s="286" t="s">
        <v>285</v>
      </c>
      <c r="F101" s="286" t="s">
        <v>285</v>
      </c>
      <c r="G101" s="286" t="s">
        <v>285</v>
      </c>
      <c r="H101" s="286" t="s">
        <v>285</v>
      </c>
      <c r="I101" s="286" t="s">
        <v>285</v>
      </c>
      <c r="J101" s="286">
        <v>0</v>
      </c>
      <c r="K101" s="286">
        <v>0</v>
      </c>
      <c r="L101" s="313"/>
      <c r="M101" s="312">
        <f t="shared" si="1"/>
        <v>0</v>
      </c>
      <c r="N101" s="443"/>
      <c r="O101" s="443"/>
      <c r="P101" s="443"/>
      <c r="Q101" s="443"/>
      <c r="R101" s="443"/>
      <c r="S101" s="443"/>
      <c r="T101" s="441"/>
      <c r="U101" s="468"/>
      <c r="V101" s="335"/>
      <c r="W101" s="443"/>
    </row>
    <row r="102" spans="1:23" s="459" customFormat="1" ht="15">
      <c r="A102" s="459" t="s">
        <v>1038</v>
      </c>
      <c r="B102" s="501" t="s">
        <v>2281</v>
      </c>
      <c r="C102" s="446"/>
      <c r="D102" s="446"/>
      <c r="E102" s="286" t="s">
        <v>285</v>
      </c>
      <c r="F102" s="286" t="s">
        <v>285</v>
      </c>
      <c r="G102" s="286" t="s">
        <v>285</v>
      </c>
      <c r="H102" s="286" t="s">
        <v>285</v>
      </c>
      <c r="I102" s="286" t="s">
        <v>285</v>
      </c>
      <c r="J102" s="286">
        <v>0</v>
      </c>
      <c r="K102" s="286">
        <v>0</v>
      </c>
      <c r="L102" s="313"/>
      <c r="M102" s="312">
        <f t="shared" si="1"/>
        <v>0</v>
      </c>
      <c r="N102" s="443"/>
      <c r="O102" s="443"/>
      <c r="P102" s="443"/>
      <c r="Q102" s="443"/>
      <c r="R102" s="443"/>
      <c r="S102" s="443"/>
      <c r="T102" s="441"/>
      <c r="U102" s="468"/>
      <c r="V102" s="335"/>
      <c r="W102" s="443"/>
    </row>
    <row r="103" spans="1:23" s="459" customFormat="1" ht="15">
      <c r="A103" s="459" t="s">
        <v>1039</v>
      </c>
      <c r="B103" s="501" t="s">
        <v>2282</v>
      </c>
      <c r="C103" s="446"/>
      <c r="D103" s="446"/>
      <c r="E103" s="286" t="s">
        <v>285</v>
      </c>
      <c r="F103" s="286" t="s">
        <v>285</v>
      </c>
      <c r="G103" s="286" t="s">
        <v>285</v>
      </c>
      <c r="H103" s="286" t="s">
        <v>285</v>
      </c>
      <c r="I103" s="286" t="s">
        <v>285</v>
      </c>
      <c r="J103" s="286">
        <v>0</v>
      </c>
      <c r="K103" s="286">
        <v>0</v>
      </c>
      <c r="L103" s="313"/>
      <c r="M103" s="312">
        <f t="shared" si="1"/>
        <v>0</v>
      </c>
      <c r="N103" s="443"/>
      <c r="O103" s="443"/>
      <c r="P103" s="443"/>
      <c r="Q103" s="443"/>
      <c r="R103" s="443"/>
      <c r="S103" s="443"/>
      <c r="T103" s="441"/>
      <c r="U103" s="468"/>
      <c r="V103" s="335"/>
      <c r="W103" s="443"/>
    </row>
    <row r="104" spans="1:23" s="459" customFormat="1" ht="15">
      <c r="A104" s="459" t="s">
        <v>1040</v>
      </c>
      <c r="B104" s="501" t="s">
        <v>2305</v>
      </c>
      <c r="C104" s="446"/>
      <c r="D104" s="446"/>
      <c r="E104" s="286" t="s">
        <v>285</v>
      </c>
      <c r="F104" s="286" t="s">
        <v>285</v>
      </c>
      <c r="G104" s="286" t="s">
        <v>285</v>
      </c>
      <c r="H104" s="286" t="s">
        <v>285</v>
      </c>
      <c r="I104" s="286" t="s">
        <v>285</v>
      </c>
      <c r="J104" s="286">
        <v>0</v>
      </c>
      <c r="K104" s="286">
        <v>0</v>
      </c>
      <c r="L104" s="313"/>
      <c r="M104" s="312">
        <f t="shared" si="1"/>
        <v>0</v>
      </c>
      <c r="N104" s="443"/>
      <c r="O104" s="443"/>
      <c r="P104" s="443"/>
      <c r="Q104" s="443"/>
      <c r="R104" s="443"/>
      <c r="S104" s="443"/>
      <c r="T104" s="441"/>
      <c r="U104" s="468"/>
      <c r="V104" s="335"/>
      <c r="W104" s="443"/>
    </row>
    <row r="105" spans="1:23" s="459" customFormat="1" ht="15">
      <c r="A105" s="459" t="s">
        <v>1041</v>
      </c>
      <c r="B105" s="501" t="s">
        <v>2307</v>
      </c>
      <c r="C105" s="446"/>
      <c r="D105" s="446"/>
      <c r="E105" s="286" t="s">
        <v>285</v>
      </c>
      <c r="F105" s="286" t="s">
        <v>285</v>
      </c>
      <c r="G105" s="286" t="s">
        <v>285</v>
      </c>
      <c r="H105" s="286" t="s">
        <v>285</v>
      </c>
      <c r="I105" s="286" t="s">
        <v>285</v>
      </c>
      <c r="J105" s="286">
        <v>0</v>
      </c>
      <c r="K105" s="286">
        <v>0</v>
      </c>
      <c r="L105" s="313"/>
      <c r="M105" s="312">
        <f t="shared" si="1"/>
        <v>0</v>
      </c>
      <c r="N105" s="443"/>
      <c r="O105" s="443"/>
      <c r="P105" s="443"/>
      <c r="Q105" s="443"/>
      <c r="R105" s="443"/>
      <c r="S105" s="443"/>
      <c r="T105" s="441"/>
      <c r="U105" s="468"/>
      <c r="V105" s="335"/>
      <c r="W105" s="443"/>
    </row>
    <row r="106" spans="1:23" s="459" customFormat="1" ht="15">
      <c r="A106" s="459" t="s">
        <v>1042</v>
      </c>
      <c r="B106" s="501" t="s">
        <v>2567</v>
      </c>
      <c r="C106" s="446"/>
      <c r="D106" s="446"/>
      <c r="E106" s="286" t="s">
        <v>285</v>
      </c>
      <c r="F106" s="286" t="s">
        <v>285</v>
      </c>
      <c r="G106" s="286" t="s">
        <v>285</v>
      </c>
      <c r="H106" s="286" t="s">
        <v>285</v>
      </c>
      <c r="I106" s="286" t="s">
        <v>285</v>
      </c>
      <c r="J106" s="286">
        <v>0</v>
      </c>
      <c r="K106" s="286">
        <v>0</v>
      </c>
      <c r="L106" s="313"/>
      <c r="M106" s="312">
        <f t="shared" si="1"/>
        <v>0</v>
      </c>
      <c r="N106" s="443"/>
      <c r="O106" s="443"/>
      <c r="P106" s="443"/>
      <c r="Q106" s="443"/>
      <c r="R106" s="443"/>
      <c r="S106" s="443"/>
      <c r="T106" s="441"/>
      <c r="U106" s="468"/>
      <c r="V106" s="335"/>
      <c r="W106" s="443"/>
    </row>
    <row r="107" spans="1:23" s="459" customFormat="1" ht="15">
      <c r="A107" s="459" t="s">
        <v>1043</v>
      </c>
      <c r="B107" s="501" t="s">
        <v>2283</v>
      </c>
      <c r="C107" s="446"/>
      <c r="D107" s="446"/>
      <c r="E107" s="286" t="s">
        <v>285</v>
      </c>
      <c r="F107" s="286" t="s">
        <v>285</v>
      </c>
      <c r="G107" s="286" t="s">
        <v>285</v>
      </c>
      <c r="H107" s="286" t="s">
        <v>285</v>
      </c>
      <c r="I107" s="286" t="s">
        <v>285</v>
      </c>
      <c r="J107" s="286">
        <v>0</v>
      </c>
      <c r="K107" s="286">
        <v>0</v>
      </c>
      <c r="L107" s="313"/>
      <c r="M107" s="312">
        <f t="shared" si="1"/>
        <v>0</v>
      </c>
      <c r="N107" s="443"/>
      <c r="O107" s="443"/>
      <c r="P107" s="443"/>
      <c r="Q107" s="443"/>
      <c r="R107" s="443"/>
      <c r="S107" s="443"/>
      <c r="T107" s="441"/>
      <c r="U107" s="468"/>
      <c r="V107" s="335"/>
      <c r="W107" s="443"/>
    </row>
    <row r="108" spans="1:23" s="459" customFormat="1" ht="15">
      <c r="A108" s="459" t="s">
        <v>1044</v>
      </c>
      <c r="B108" s="530" t="s">
        <v>2237</v>
      </c>
      <c r="C108" s="446"/>
      <c r="D108" s="446"/>
      <c r="E108" s="286" t="s">
        <v>285</v>
      </c>
      <c r="F108" s="286" t="s">
        <v>285</v>
      </c>
      <c r="G108" s="286" t="s">
        <v>285</v>
      </c>
      <c r="H108" s="286" t="s">
        <v>285</v>
      </c>
      <c r="I108" s="286" t="s">
        <v>285</v>
      </c>
      <c r="J108" s="286">
        <v>0</v>
      </c>
      <c r="K108" s="286">
        <v>0</v>
      </c>
      <c r="L108" s="313"/>
      <c r="M108" s="312">
        <f t="shared" si="1"/>
        <v>0</v>
      </c>
      <c r="N108" s="443"/>
      <c r="O108" s="443"/>
      <c r="P108" s="443"/>
      <c r="Q108" s="443"/>
      <c r="R108" s="443"/>
      <c r="S108" s="443"/>
      <c r="T108" s="441"/>
      <c r="U108" s="468"/>
      <c r="V108" s="335"/>
      <c r="W108" s="443"/>
    </row>
    <row r="109" spans="1:23" s="459" customFormat="1" ht="15">
      <c r="A109" s="459" t="s">
        <v>1045</v>
      </c>
      <c r="B109" s="501" t="s">
        <v>2284</v>
      </c>
      <c r="C109" s="446"/>
      <c r="D109" s="446"/>
      <c r="E109" s="286" t="s">
        <v>285</v>
      </c>
      <c r="F109" s="286" t="s">
        <v>285</v>
      </c>
      <c r="G109" s="286" t="s">
        <v>285</v>
      </c>
      <c r="H109" s="286" t="s">
        <v>285</v>
      </c>
      <c r="I109" s="286" t="s">
        <v>285</v>
      </c>
      <c r="J109" s="286">
        <v>0</v>
      </c>
      <c r="K109" s="286">
        <v>0</v>
      </c>
      <c r="L109" s="313"/>
      <c r="M109" s="312">
        <f t="shared" si="1"/>
        <v>0</v>
      </c>
      <c r="N109" s="443"/>
      <c r="O109" s="443"/>
      <c r="P109" s="443"/>
      <c r="Q109" s="443"/>
      <c r="R109" s="443"/>
      <c r="S109" s="443"/>
      <c r="T109" s="441"/>
      <c r="U109" s="468"/>
      <c r="V109" s="335"/>
      <c r="W109" s="443"/>
    </row>
    <row r="110" spans="1:23" s="459" customFormat="1" ht="15">
      <c r="A110" s="459" t="s">
        <v>3893</v>
      </c>
      <c r="B110" s="530" t="s">
        <v>2243</v>
      </c>
      <c r="C110" s="446"/>
      <c r="D110" s="446"/>
      <c r="E110" s="286" t="s">
        <v>285</v>
      </c>
      <c r="F110" s="286" t="s">
        <v>285</v>
      </c>
      <c r="G110" s="286" t="s">
        <v>285</v>
      </c>
      <c r="H110" s="286" t="s">
        <v>285</v>
      </c>
      <c r="I110" s="286" t="s">
        <v>285</v>
      </c>
      <c r="J110" s="286">
        <v>0</v>
      </c>
      <c r="K110" s="286">
        <v>0</v>
      </c>
      <c r="L110" s="313"/>
      <c r="M110" s="312">
        <f t="shared" si="1"/>
        <v>0</v>
      </c>
      <c r="N110" s="443"/>
      <c r="O110" s="443"/>
      <c r="P110" s="443"/>
      <c r="Q110" s="443"/>
      <c r="R110" s="443"/>
      <c r="S110" s="443"/>
      <c r="T110" s="441"/>
      <c r="U110" s="468"/>
      <c r="V110" s="335"/>
      <c r="W110" s="443"/>
    </row>
    <row r="111" spans="1:23" s="35" customFormat="1" ht="15">
      <c r="A111" s="459"/>
      <c r="B111" s="459"/>
      <c r="C111" s="446"/>
      <c r="D111" s="446"/>
      <c r="E111" s="286"/>
      <c r="F111" s="286"/>
      <c r="G111" s="286"/>
      <c r="H111" s="443"/>
      <c r="I111" s="443"/>
      <c r="J111" s="443"/>
      <c r="K111" s="443"/>
      <c r="L111" s="313"/>
      <c r="M111" s="312"/>
      <c r="N111" s="443"/>
      <c r="O111" s="443"/>
      <c r="P111" s="443"/>
      <c r="Q111" s="443"/>
      <c r="R111" s="443"/>
      <c r="S111" s="443"/>
      <c r="T111" s="443"/>
      <c r="U111" s="443"/>
      <c r="V111" s="443"/>
      <c r="W111" s="443"/>
    </row>
    <row r="112" spans="1:23" s="35" customFormat="1" ht="15">
      <c r="A112" s="459"/>
      <c r="B112" s="459"/>
      <c r="C112" s="446"/>
      <c r="D112" s="446"/>
      <c r="E112" s="286"/>
      <c r="F112" s="286"/>
      <c r="G112" s="286"/>
      <c r="H112" s="443"/>
      <c r="I112" s="443"/>
      <c r="J112" s="443"/>
      <c r="K112" s="443"/>
      <c r="L112" s="313"/>
      <c r="M112" s="312"/>
      <c r="N112" s="443"/>
      <c r="O112" s="443"/>
      <c r="P112" s="443"/>
      <c r="Q112" s="443"/>
      <c r="R112" s="443"/>
      <c r="S112" s="443"/>
      <c r="T112" s="443"/>
      <c r="U112" s="443"/>
      <c r="V112" s="443"/>
      <c r="W112" s="443"/>
    </row>
    <row r="113" spans="1:23" s="35" customFormat="1" ht="15">
      <c r="A113" s="459"/>
      <c r="B113" s="464"/>
      <c r="C113" s="443"/>
      <c r="D113" s="443"/>
      <c r="E113" s="286"/>
      <c r="F113" s="443"/>
      <c r="G113" s="443"/>
      <c r="H113" s="443"/>
      <c r="I113" s="443"/>
      <c r="J113" s="443"/>
      <c r="K113" s="443"/>
      <c r="L113" s="313"/>
      <c r="M113" s="313"/>
      <c r="N113" s="443"/>
      <c r="O113" s="443"/>
      <c r="P113" s="443"/>
      <c r="Q113" s="443"/>
      <c r="R113" s="443"/>
      <c r="S113" s="443"/>
      <c r="T113" s="443"/>
      <c r="U113" s="443"/>
      <c r="V113" s="443"/>
      <c r="W113" s="443"/>
    </row>
    <row r="114" spans="1:23" s="35" customFormat="1" ht="25.5">
      <c r="A114" s="30" t="s">
        <v>188</v>
      </c>
      <c r="B114" s="443"/>
      <c r="C114" s="443"/>
      <c r="D114" s="443"/>
      <c r="E114" s="443"/>
      <c r="F114" s="443"/>
      <c r="G114" s="443"/>
      <c r="H114" s="443"/>
      <c r="I114" s="443"/>
      <c r="J114" s="443"/>
      <c r="K114" s="443"/>
      <c r="L114" s="313"/>
      <c r="M114" s="313"/>
      <c r="N114" s="443"/>
      <c r="O114" s="443"/>
      <c r="P114" s="443"/>
      <c r="Q114" s="443"/>
      <c r="R114" s="443"/>
      <c r="S114" s="443"/>
      <c r="T114" s="443"/>
      <c r="U114" s="443"/>
      <c r="V114" s="443"/>
      <c r="W114" s="443"/>
    </row>
    <row r="115" spans="1:23" s="35" customFormat="1" ht="14.25">
      <c r="A115" s="443"/>
      <c r="B115" s="443"/>
      <c r="C115" s="443"/>
      <c r="D115" s="443"/>
      <c r="E115" s="443"/>
      <c r="F115" s="443"/>
      <c r="G115" s="443"/>
      <c r="H115" s="443"/>
      <c r="I115" s="443"/>
      <c r="J115" s="443"/>
      <c r="K115" s="443"/>
      <c r="L115" s="313"/>
      <c r="M115" s="313"/>
      <c r="N115" s="443"/>
      <c r="O115" s="443"/>
      <c r="P115" s="443"/>
      <c r="Q115" s="443"/>
      <c r="R115" s="443"/>
      <c r="S115" s="443"/>
      <c r="T115" s="443"/>
      <c r="U115" s="443"/>
      <c r="V115" s="443"/>
      <c r="W115" s="443"/>
    </row>
    <row r="116" spans="1:23" s="35" customFormat="1" ht="15">
      <c r="A116" s="305"/>
      <c r="B116" s="305"/>
      <c r="C116" s="305"/>
      <c r="D116" s="305"/>
      <c r="E116" s="80">
        <v>2016</v>
      </c>
      <c r="F116" s="80">
        <v>2017</v>
      </c>
      <c r="G116" s="80">
        <v>2018</v>
      </c>
      <c r="H116" s="80">
        <v>2019</v>
      </c>
      <c r="I116" s="80">
        <v>2020</v>
      </c>
      <c r="J116" s="80">
        <v>2021</v>
      </c>
      <c r="K116" s="80">
        <v>2022</v>
      </c>
      <c r="L116" s="305"/>
      <c r="M116" s="89" t="s">
        <v>40</v>
      </c>
      <c r="N116" s="305"/>
      <c r="O116" s="305"/>
      <c r="P116" s="305"/>
      <c r="Q116" s="443"/>
      <c r="R116" s="305"/>
      <c r="S116" s="305"/>
      <c r="T116" s="305"/>
      <c r="U116" s="305"/>
      <c r="V116" s="305"/>
      <c r="W116" s="305"/>
    </row>
    <row r="117" spans="1:23" s="35" customFormat="1" ht="15">
      <c r="A117" s="459" t="s">
        <v>0</v>
      </c>
      <c r="B117" s="464" t="s">
        <v>1</v>
      </c>
      <c r="C117" s="459"/>
      <c r="D117" s="459"/>
      <c r="E117" s="323">
        <v>39.900000000000091</v>
      </c>
      <c r="F117" s="303">
        <v>332.5</v>
      </c>
      <c r="G117" s="323">
        <v>162.00000000000011</v>
      </c>
      <c r="H117" s="286">
        <v>205.70000000000005</v>
      </c>
      <c r="I117" s="323">
        <v>310.49999999999989</v>
      </c>
      <c r="J117" s="286">
        <v>0</v>
      </c>
      <c r="K117" s="286">
        <v>0</v>
      </c>
      <c r="L117" s="459"/>
      <c r="M117" s="312">
        <f>SUM(E117:K117)</f>
        <v>1050.6000000000001</v>
      </c>
      <c r="N117" s="459"/>
      <c r="O117" s="446" t="s">
        <v>1889</v>
      </c>
      <c r="P117" s="446"/>
      <c r="Q117" s="446"/>
      <c r="R117" s="446" t="s">
        <v>1966</v>
      </c>
      <c r="S117" s="530"/>
      <c r="T117" s="464"/>
      <c r="U117" s="464"/>
      <c r="V117" s="461"/>
      <c r="W117" s="459"/>
    </row>
    <row r="118" spans="1:23" s="35" customFormat="1" ht="15">
      <c r="A118" s="459" t="s">
        <v>2</v>
      </c>
      <c r="B118" s="464" t="s">
        <v>15</v>
      </c>
      <c r="C118" s="459"/>
      <c r="D118" s="459"/>
      <c r="E118" s="323">
        <v>30</v>
      </c>
      <c r="F118" s="323">
        <v>241</v>
      </c>
      <c r="G118" s="286">
        <v>111.40000000000009</v>
      </c>
      <c r="H118" s="286">
        <v>147.70000000000005</v>
      </c>
      <c r="I118" s="303">
        <v>437.99999999999977</v>
      </c>
      <c r="J118" s="286">
        <v>0</v>
      </c>
      <c r="K118" s="286">
        <v>0</v>
      </c>
      <c r="L118" s="459"/>
      <c r="M118" s="312">
        <f t="shared" ref="M118:M181" si="2">SUM(E118:K118)</f>
        <v>968.09999999999991</v>
      </c>
      <c r="N118" s="459"/>
      <c r="O118" s="446" t="s">
        <v>337</v>
      </c>
      <c r="P118" s="446"/>
      <c r="Q118" s="446"/>
      <c r="R118" s="322" t="s">
        <v>1967</v>
      </c>
      <c r="S118" s="530"/>
      <c r="T118" s="464"/>
      <c r="U118" s="464"/>
      <c r="V118" s="461"/>
      <c r="W118" s="459"/>
    </row>
    <row r="119" spans="1:23" s="35" customFormat="1" ht="15">
      <c r="A119" s="459" t="s">
        <v>3</v>
      </c>
      <c r="B119" s="464" t="s">
        <v>39</v>
      </c>
      <c r="C119" s="459"/>
      <c r="D119" s="459"/>
      <c r="E119" s="286">
        <v>12.100000000000023</v>
      </c>
      <c r="F119" s="286">
        <v>149.30000000000001</v>
      </c>
      <c r="G119" s="286">
        <v>84.500000000000227</v>
      </c>
      <c r="H119" s="301">
        <v>393.5</v>
      </c>
      <c r="I119" s="323">
        <v>294.79999999999973</v>
      </c>
      <c r="J119" s="286">
        <v>0</v>
      </c>
      <c r="K119" s="286">
        <v>0</v>
      </c>
      <c r="L119" s="459"/>
      <c r="M119" s="312">
        <f t="shared" si="2"/>
        <v>934.2</v>
      </c>
      <c r="N119" s="464"/>
      <c r="O119" s="446" t="s">
        <v>326</v>
      </c>
      <c r="P119" s="446"/>
      <c r="Q119" s="446"/>
      <c r="R119" s="446"/>
      <c r="S119" s="530"/>
      <c r="T119" s="464"/>
      <c r="U119" s="464"/>
      <c r="V119" s="461"/>
      <c r="W119" s="459"/>
    </row>
    <row r="120" spans="1:23" s="35" customFormat="1" ht="15">
      <c r="A120" s="459" t="s">
        <v>5</v>
      </c>
      <c r="B120" s="464" t="s">
        <v>13</v>
      </c>
      <c r="C120" s="459"/>
      <c r="D120" s="459"/>
      <c r="E120" s="83" t="s">
        <v>286</v>
      </c>
      <c r="F120" s="323">
        <v>219.9</v>
      </c>
      <c r="G120" s="286">
        <v>48.399999999999949</v>
      </c>
      <c r="H120" s="286">
        <v>240.30000000000007</v>
      </c>
      <c r="I120" s="301">
        <v>416.5</v>
      </c>
      <c r="J120" s="286">
        <v>0</v>
      </c>
      <c r="K120" s="286">
        <v>0</v>
      </c>
      <c r="L120" s="459"/>
      <c r="M120" s="312">
        <f t="shared" si="2"/>
        <v>925.1</v>
      </c>
      <c r="N120" s="464"/>
      <c r="O120" s="446" t="s">
        <v>340</v>
      </c>
      <c r="P120" s="446"/>
      <c r="Q120" s="446"/>
      <c r="R120" s="446"/>
      <c r="S120" s="464"/>
      <c r="T120" s="464"/>
      <c r="U120" s="464"/>
      <c r="V120" s="461"/>
      <c r="W120" s="459"/>
    </row>
    <row r="121" spans="1:23" s="35" customFormat="1" ht="15">
      <c r="A121" s="459" t="s">
        <v>7</v>
      </c>
      <c r="B121" s="464" t="s">
        <v>19</v>
      </c>
      <c r="C121" s="459"/>
      <c r="D121" s="459"/>
      <c r="E121" s="323">
        <v>29.999999999999886</v>
      </c>
      <c r="F121" s="286">
        <v>145</v>
      </c>
      <c r="G121" s="286">
        <v>11.699999999999932</v>
      </c>
      <c r="H121" s="303">
        <v>397.09999999999991</v>
      </c>
      <c r="I121" s="323">
        <v>304.99999999999989</v>
      </c>
      <c r="J121" s="286">
        <v>0</v>
      </c>
      <c r="K121" s="286">
        <v>0</v>
      </c>
      <c r="L121" s="459"/>
      <c r="M121" s="312">
        <f t="shared" si="2"/>
        <v>888.79999999999961</v>
      </c>
      <c r="N121" s="464"/>
      <c r="O121" s="446" t="s">
        <v>336</v>
      </c>
      <c r="P121" s="446"/>
      <c r="Q121" s="446"/>
      <c r="R121" s="446" t="s">
        <v>1967</v>
      </c>
      <c r="S121" s="464"/>
      <c r="T121" s="464"/>
      <c r="U121" s="464"/>
      <c r="V121" s="461"/>
      <c r="W121" s="459"/>
    </row>
    <row r="122" spans="1:23" s="35" customFormat="1" ht="15">
      <c r="A122" s="459" t="s">
        <v>8</v>
      </c>
      <c r="B122" s="464" t="s">
        <v>35</v>
      </c>
      <c r="C122" s="459"/>
      <c r="D122" s="459"/>
      <c r="E122" s="286">
        <v>11.699999999999932</v>
      </c>
      <c r="F122" s="286">
        <v>106</v>
      </c>
      <c r="G122" s="286">
        <v>48.399999999999977</v>
      </c>
      <c r="H122" s="286">
        <v>164.8</v>
      </c>
      <c r="I122" s="301">
        <v>416.5</v>
      </c>
      <c r="J122" s="286">
        <v>0</v>
      </c>
      <c r="K122" s="286">
        <v>0</v>
      </c>
      <c r="L122" s="459"/>
      <c r="M122" s="312">
        <f t="shared" si="2"/>
        <v>747.39999999999986</v>
      </c>
      <c r="N122" s="464"/>
      <c r="O122" s="446" t="s">
        <v>307</v>
      </c>
      <c r="P122" s="446"/>
      <c r="Q122" s="446"/>
      <c r="R122" s="446"/>
      <c r="S122" s="530"/>
      <c r="T122" s="464"/>
      <c r="U122" s="464"/>
      <c r="V122" s="461"/>
      <c r="W122" s="459"/>
    </row>
    <row r="123" spans="1:23" s="35" customFormat="1" ht="15">
      <c r="A123" s="459" t="s">
        <v>10</v>
      </c>
      <c r="B123" s="464" t="s">
        <v>25</v>
      </c>
      <c r="C123" s="459"/>
      <c r="D123" s="459"/>
      <c r="E123" s="286">
        <v>22.000000000000114</v>
      </c>
      <c r="F123" s="286">
        <v>106.5</v>
      </c>
      <c r="G123" s="323">
        <v>140.0999999999998</v>
      </c>
      <c r="H123" s="286">
        <v>214.39999999999998</v>
      </c>
      <c r="I123" s="286">
        <v>259.29999999999995</v>
      </c>
      <c r="J123" s="286">
        <v>0</v>
      </c>
      <c r="K123" s="286">
        <v>0</v>
      </c>
      <c r="L123" s="459"/>
      <c r="M123" s="312">
        <f t="shared" si="2"/>
        <v>742.29999999999984</v>
      </c>
      <c r="N123" s="464"/>
      <c r="O123" s="446" t="s">
        <v>294</v>
      </c>
      <c r="P123" s="446"/>
      <c r="Q123" s="446"/>
      <c r="R123" s="446"/>
      <c r="S123" s="530"/>
      <c r="T123" s="464"/>
      <c r="U123" s="464"/>
      <c r="V123" s="461"/>
      <c r="W123" s="459"/>
    </row>
    <row r="124" spans="1:23" s="35" customFormat="1" ht="15">
      <c r="A124" s="459" t="s">
        <v>12</v>
      </c>
      <c r="B124" s="464" t="s">
        <v>155</v>
      </c>
      <c r="C124" s="459"/>
      <c r="D124" s="459"/>
      <c r="E124" s="286" t="s">
        <v>285</v>
      </c>
      <c r="F124" s="286" t="s">
        <v>285</v>
      </c>
      <c r="G124" s="303">
        <v>257.5</v>
      </c>
      <c r="H124" s="286">
        <v>171.7</v>
      </c>
      <c r="I124" s="286">
        <v>278.29999999999995</v>
      </c>
      <c r="J124" s="286">
        <v>0</v>
      </c>
      <c r="K124" s="286">
        <v>0</v>
      </c>
      <c r="L124" s="459"/>
      <c r="M124" s="312">
        <f t="shared" si="2"/>
        <v>707.5</v>
      </c>
      <c r="N124" s="464"/>
      <c r="O124" s="446" t="s">
        <v>288</v>
      </c>
      <c r="P124" s="446"/>
      <c r="Q124" s="446"/>
      <c r="R124" s="446" t="s">
        <v>1967</v>
      </c>
      <c r="S124" s="530"/>
      <c r="T124" s="464"/>
      <c r="U124" s="464"/>
      <c r="V124" s="461"/>
      <c r="W124" s="459"/>
    </row>
    <row r="125" spans="1:23" s="35" customFormat="1" ht="15">
      <c r="A125" s="459" t="s">
        <v>14</v>
      </c>
      <c r="B125" s="464" t="s">
        <v>6</v>
      </c>
      <c r="C125" s="459"/>
      <c r="D125" s="459"/>
      <c r="E125" s="323">
        <v>30</v>
      </c>
      <c r="F125" s="286">
        <v>149.6</v>
      </c>
      <c r="G125" s="286">
        <v>44.999999999999943</v>
      </c>
      <c r="H125" s="286">
        <v>260.69999999999993</v>
      </c>
      <c r="I125" s="286">
        <v>215.49999999999989</v>
      </c>
      <c r="J125" s="286">
        <v>0</v>
      </c>
      <c r="K125" s="286">
        <v>0</v>
      </c>
      <c r="L125" s="459"/>
      <c r="M125" s="312">
        <f t="shared" si="2"/>
        <v>700.79999999999973</v>
      </c>
      <c r="N125" s="464"/>
      <c r="O125" s="446" t="s">
        <v>299</v>
      </c>
      <c r="P125" s="446"/>
      <c r="Q125" s="446"/>
      <c r="R125" s="446"/>
      <c r="S125" s="530"/>
      <c r="T125" s="464"/>
      <c r="U125" s="464"/>
      <c r="V125" s="461"/>
      <c r="W125" s="459"/>
    </row>
    <row r="126" spans="1:23" s="35" customFormat="1" ht="15">
      <c r="A126" s="459" t="s">
        <v>16</v>
      </c>
      <c r="B126" s="464" t="s">
        <v>142</v>
      </c>
      <c r="C126" s="459"/>
      <c r="D126" s="459"/>
      <c r="E126" s="286" t="s">
        <v>285</v>
      </c>
      <c r="F126" s="286">
        <v>138.5</v>
      </c>
      <c r="G126" s="286">
        <v>107.49999999999994</v>
      </c>
      <c r="H126" s="323">
        <v>289.50000000000006</v>
      </c>
      <c r="I126" s="286">
        <v>156.40000000000003</v>
      </c>
      <c r="J126" s="286">
        <v>0</v>
      </c>
      <c r="K126" s="286">
        <v>0</v>
      </c>
      <c r="L126" s="459"/>
      <c r="M126" s="312">
        <f t="shared" si="2"/>
        <v>691.90000000000009</v>
      </c>
      <c r="N126" s="464"/>
      <c r="O126" s="446" t="s">
        <v>295</v>
      </c>
      <c r="P126" s="446"/>
      <c r="Q126" s="446"/>
      <c r="R126" s="446"/>
      <c r="S126" s="464"/>
      <c r="T126" s="464"/>
      <c r="U126" s="464"/>
      <c r="V126" s="461"/>
      <c r="W126" s="459"/>
    </row>
    <row r="127" spans="1:23" s="35" customFormat="1" ht="15">
      <c r="A127" s="459" t="s">
        <v>18</v>
      </c>
      <c r="B127" s="464" t="s">
        <v>17</v>
      </c>
      <c r="C127" s="459"/>
      <c r="D127" s="459"/>
      <c r="E127" s="303">
        <v>68.999999999999886</v>
      </c>
      <c r="F127" s="286">
        <v>77.5</v>
      </c>
      <c r="G127" s="301">
        <v>204.19999999999993</v>
      </c>
      <c r="H127" s="286">
        <v>16.899999999999864</v>
      </c>
      <c r="I127" s="286">
        <v>277.80000000000007</v>
      </c>
      <c r="J127" s="286">
        <v>0</v>
      </c>
      <c r="K127" s="286">
        <v>0</v>
      </c>
      <c r="L127" s="459"/>
      <c r="M127" s="312">
        <f t="shared" si="2"/>
        <v>645.39999999999975</v>
      </c>
      <c r="N127" s="459"/>
      <c r="O127" s="446" t="s">
        <v>287</v>
      </c>
      <c r="P127" s="446"/>
      <c r="Q127" s="446"/>
      <c r="R127" s="446" t="s">
        <v>1967</v>
      </c>
      <c r="S127" s="464"/>
      <c r="T127" s="464"/>
      <c r="U127" s="464"/>
      <c r="V127" s="461"/>
      <c r="W127" s="459"/>
    </row>
    <row r="128" spans="1:23" s="35" customFormat="1" ht="15">
      <c r="A128" s="459" t="s">
        <v>20</v>
      </c>
      <c r="B128" s="464" t="s">
        <v>156</v>
      </c>
      <c r="C128" s="459"/>
      <c r="D128" s="459"/>
      <c r="E128" s="286" t="s">
        <v>285</v>
      </c>
      <c r="F128" s="286" t="s">
        <v>285</v>
      </c>
      <c r="G128" s="323">
        <v>132.80000000000001</v>
      </c>
      <c r="H128" s="286">
        <v>167.40000000000009</v>
      </c>
      <c r="I128" s="323">
        <v>318.39999999999998</v>
      </c>
      <c r="J128" s="286">
        <v>0</v>
      </c>
      <c r="K128" s="286">
        <v>0</v>
      </c>
      <c r="L128" s="459"/>
      <c r="M128" s="312">
        <f t="shared" si="2"/>
        <v>618.60000000000014</v>
      </c>
      <c r="N128" s="464"/>
      <c r="O128" s="446" t="s">
        <v>350</v>
      </c>
      <c r="P128" s="446"/>
      <c r="Q128" s="446"/>
      <c r="R128" s="446"/>
      <c r="S128" s="464"/>
      <c r="T128" s="464"/>
      <c r="U128" s="464"/>
      <c r="V128" s="461"/>
      <c r="W128" s="459"/>
    </row>
    <row r="129" spans="1:23" s="35" customFormat="1" ht="15">
      <c r="A129" s="459" t="s">
        <v>22</v>
      </c>
      <c r="B129" s="464" t="s">
        <v>842</v>
      </c>
      <c r="C129" s="459"/>
      <c r="D129" s="459"/>
      <c r="E129" s="286" t="s">
        <v>285</v>
      </c>
      <c r="F129" s="286" t="s">
        <v>285</v>
      </c>
      <c r="G129" s="286" t="s">
        <v>285</v>
      </c>
      <c r="H129" s="286">
        <v>282.2999999999999</v>
      </c>
      <c r="I129" s="323">
        <v>329.49999999999994</v>
      </c>
      <c r="J129" s="286">
        <v>0</v>
      </c>
      <c r="K129" s="286">
        <v>0</v>
      </c>
      <c r="L129" s="459"/>
      <c r="M129" s="312">
        <f t="shared" si="2"/>
        <v>611.79999999999984</v>
      </c>
      <c r="N129" s="459"/>
      <c r="O129" s="443" t="s">
        <v>290</v>
      </c>
      <c r="P129" s="443"/>
      <c r="Q129" s="446"/>
      <c r="R129" s="446"/>
      <c r="S129" s="464"/>
      <c r="T129" s="464"/>
      <c r="U129" s="464"/>
      <c r="V129" s="461"/>
      <c r="W129" s="459"/>
    </row>
    <row r="130" spans="1:23" s="35" customFormat="1" ht="15">
      <c r="A130" s="459" t="s">
        <v>24</v>
      </c>
      <c r="B130" s="464" t="s">
        <v>873</v>
      </c>
      <c r="C130" s="459"/>
      <c r="D130" s="459"/>
      <c r="E130" s="286" t="s">
        <v>285</v>
      </c>
      <c r="F130" s="286" t="s">
        <v>285</v>
      </c>
      <c r="G130" s="286" t="s">
        <v>285</v>
      </c>
      <c r="H130" s="323">
        <v>318.10000000000002</v>
      </c>
      <c r="I130" s="286">
        <v>278.5</v>
      </c>
      <c r="J130" s="286">
        <v>0</v>
      </c>
      <c r="K130" s="286">
        <v>0</v>
      </c>
      <c r="L130" s="459"/>
      <c r="M130" s="312">
        <f t="shared" si="2"/>
        <v>596.6</v>
      </c>
      <c r="N130" s="459"/>
      <c r="O130" s="443" t="s">
        <v>291</v>
      </c>
      <c r="P130" s="443"/>
      <c r="Q130" s="446"/>
      <c r="R130" s="446"/>
      <c r="S130" s="530"/>
      <c r="T130" s="464"/>
      <c r="U130" s="464"/>
      <c r="V130" s="461"/>
      <c r="W130" s="459"/>
    </row>
    <row r="131" spans="1:23" s="35" customFormat="1" ht="15">
      <c r="A131" s="459" t="s">
        <v>26</v>
      </c>
      <c r="B131" s="464" t="s">
        <v>835</v>
      </c>
      <c r="C131" s="459"/>
      <c r="D131" s="459"/>
      <c r="E131" s="286" t="s">
        <v>285</v>
      </c>
      <c r="F131" s="286" t="s">
        <v>285</v>
      </c>
      <c r="G131" s="286" t="s">
        <v>285</v>
      </c>
      <c r="H131" s="302">
        <v>364.50000000000011</v>
      </c>
      <c r="I131" s="286">
        <v>204.80000000000007</v>
      </c>
      <c r="J131" s="286">
        <v>0</v>
      </c>
      <c r="K131" s="286">
        <v>0</v>
      </c>
      <c r="L131" s="459"/>
      <c r="M131" s="312">
        <f t="shared" si="2"/>
        <v>569.30000000000018</v>
      </c>
      <c r="N131" s="459"/>
      <c r="O131" s="443" t="s">
        <v>289</v>
      </c>
      <c r="P131" s="443"/>
      <c r="Q131" s="446"/>
      <c r="R131" s="446"/>
      <c r="S131" s="459"/>
      <c r="T131" s="459"/>
      <c r="U131" s="459"/>
      <c r="V131" s="459"/>
      <c r="W131" s="459"/>
    </row>
    <row r="132" spans="1:23" s="35" customFormat="1" ht="15">
      <c r="A132" s="459" t="s">
        <v>28</v>
      </c>
      <c r="B132" s="464" t="s">
        <v>153</v>
      </c>
      <c r="C132" s="459"/>
      <c r="D132" s="459"/>
      <c r="E132" s="286" t="s">
        <v>285</v>
      </c>
      <c r="F132" s="286" t="s">
        <v>285</v>
      </c>
      <c r="G132" s="323">
        <v>134.19999999999993</v>
      </c>
      <c r="H132" s="323">
        <v>284.00000000000006</v>
      </c>
      <c r="I132" s="286">
        <v>143.60000000000002</v>
      </c>
      <c r="J132" s="286">
        <v>0</v>
      </c>
      <c r="K132" s="286">
        <v>0</v>
      </c>
      <c r="L132" s="459"/>
      <c r="M132" s="312">
        <f t="shared" si="2"/>
        <v>561.79999999999995</v>
      </c>
      <c r="N132" s="464"/>
      <c r="O132" s="446" t="s">
        <v>329</v>
      </c>
      <c r="P132" s="446"/>
      <c r="Q132" s="446"/>
      <c r="R132" s="446"/>
      <c r="S132" s="530"/>
      <c r="T132" s="464"/>
      <c r="U132" s="464"/>
      <c r="V132" s="461"/>
      <c r="W132" s="459"/>
    </row>
    <row r="133" spans="1:23" s="35" customFormat="1" ht="15">
      <c r="A133" s="459" t="s">
        <v>30</v>
      </c>
      <c r="B133" s="464" t="s">
        <v>31</v>
      </c>
      <c r="C133" s="459"/>
      <c r="D133" s="459"/>
      <c r="E133" s="323">
        <v>30.000000000000114</v>
      </c>
      <c r="F133" s="286">
        <v>1.1000000000000001</v>
      </c>
      <c r="G133" s="286">
        <v>56</v>
      </c>
      <c r="H133" s="286">
        <v>120</v>
      </c>
      <c r="I133" s="323">
        <v>317.99999999999989</v>
      </c>
      <c r="J133" s="286">
        <v>0</v>
      </c>
      <c r="K133" s="286">
        <v>0</v>
      </c>
      <c r="L133" s="459"/>
      <c r="M133" s="312">
        <f t="shared" si="2"/>
        <v>525.1</v>
      </c>
      <c r="N133" s="464"/>
      <c r="O133" s="446" t="s">
        <v>323</v>
      </c>
      <c r="P133" s="446"/>
      <c r="Q133" s="459"/>
      <c r="R133" s="459"/>
      <c r="S133" s="464"/>
      <c r="T133" s="464"/>
      <c r="U133" s="464"/>
      <c r="V133" s="461"/>
      <c r="W133" s="459"/>
    </row>
    <row r="134" spans="1:23" s="35" customFormat="1" ht="15">
      <c r="A134" s="459" t="s">
        <v>32</v>
      </c>
      <c r="B134" s="464" t="s">
        <v>144</v>
      </c>
      <c r="C134" s="459"/>
      <c r="D134" s="459"/>
      <c r="E134" s="286" t="s">
        <v>285</v>
      </c>
      <c r="F134" s="286">
        <v>37.200000000000003</v>
      </c>
      <c r="G134" s="323">
        <v>155.29999999999995</v>
      </c>
      <c r="H134" s="286">
        <v>184.59999999999997</v>
      </c>
      <c r="I134" s="286">
        <v>144.00000000000003</v>
      </c>
      <c r="J134" s="286">
        <v>0</v>
      </c>
      <c r="K134" s="286">
        <v>0</v>
      </c>
      <c r="L134" s="459"/>
      <c r="M134" s="312">
        <f t="shared" si="2"/>
        <v>521.09999999999991</v>
      </c>
      <c r="N134" s="464"/>
      <c r="O134" s="446" t="s">
        <v>304</v>
      </c>
      <c r="P134" s="446"/>
      <c r="Q134" s="446"/>
      <c r="R134" s="446"/>
      <c r="S134" s="464"/>
      <c r="T134" s="464"/>
      <c r="U134" s="464"/>
      <c r="V134" s="461"/>
      <c r="W134" s="459"/>
    </row>
    <row r="135" spans="1:23" s="35" customFormat="1" ht="15">
      <c r="A135" s="459" t="s">
        <v>34</v>
      </c>
      <c r="B135" s="464" t="s">
        <v>817</v>
      </c>
      <c r="C135" s="459"/>
      <c r="D135" s="459"/>
      <c r="E135" s="286" t="s">
        <v>285</v>
      </c>
      <c r="F135" s="286" t="s">
        <v>285</v>
      </c>
      <c r="G135" s="286" t="s">
        <v>285</v>
      </c>
      <c r="H135" s="323">
        <v>317.00000000000006</v>
      </c>
      <c r="I135" s="286">
        <v>202.49999999999977</v>
      </c>
      <c r="J135" s="286">
        <v>0</v>
      </c>
      <c r="K135" s="286">
        <v>0</v>
      </c>
      <c r="L135" s="459"/>
      <c r="M135" s="312">
        <f t="shared" si="2"/>
        <v>519.49999999999977</v>
      </c>
      <c r="N135" s="459"/>
      <c r="O135" s="443" t="s">
        <v>304</v>
      </c>
      <c r="P135" s="443"/>
      <c r="Q135" s="446"/>
      <c r="R135" s="446"/>
      <c r="S135" s="459"/>
      <c r="T135" s="459"/>
      <c r="U135" s="459"/>
      <c r="V135" s="459"/>
      <c r="W135" s="459"/>
    </row>
    <row r="136" spans="1:23" s="35" customFormat="1" ht="15">
      <c r="A136" s="459" t="s">
        <v>36</v>
      </c>
      <c r="B136" s="464" t="s">
        <v>822</v>
      </c>
      <c r="C136" s="459"/>
      <c r="D136" s="459"/>
      <c r="E136" s="286" t="s">
        <v>285</v>
      </c>
      <c r="F136" s="286" t="s">
        <v>285</v>
      </c>
      <c r="G136" s="286" t="s">
        <v>285</v>
      </c>
      <c r="H136" s="323">
        <v>321.5</v>
      </c>
      <c r="I136" s="286">
        <v>191.10000000000002</v>
      </c>
      <c r="J136" s="286">
        <v>0</v>
      </c>
      <c r="K136" s="286">
        <v>0</v>
      </c>
      <c r="L136" s="459"/>
      <c r="M136" s="312">
        <f t="shared" si="2"/>
        <v>512.6</v>
      </c>
      <c r="N136" s="459"/>
      <c r="O136" s="443" t="s">
        <v>290</v>
      </c>
      <c r="P136" s="443"/>
      <c r="Q136" s="446"/>
      <c r="R136" s="446"/>
      <c r="S136" s="685"/>
      <c r="T136" s="464"/>
      <c r="U136" s="464"/>
      <c r="V136" s="461"/>
      <c r="W136" s="459"/>
    </row>
    <row r="137" spans="1:23" s="35" customFormat="1" ht="15">
      <c r="A137" s="459" t="s">
        <v>38</v>
      </c>
      <c r="B137" s="464" t="s">
        <v>143</v>
      </c>
      <c r="C137" s="459"/>
      <c r="D137" s="459"/>
      <c r="E137" s="286" t="s">
        <v>285</v>
      </c>
      <c r="F137" s="302">
        <v>257</v>
      </c>
      <c r="G137" s="323">
        <v>167.80000000000007</v>
      </c>
      <c r="H137" s="286">
        <v>21.499999999999943</v>
      </c>
      <c r="I137" s="286">
        <v>55</v>
      </c>
      <c r="J137" s="286">
        <v>0</v>
      </c>
      <c r="K137" s="286">
        <v>0</v>
      </c>
      <c r="L137" s="459"/>
      <c r="M137" s="312">
        <f t="shared" si="2"/>
        <v>501.3</v>
      </c>
      <c r="N137" s="459"/>
      <c r="O137" s="446" t="s">
        <v>303</v>
      </c>
      <c r="P137" s="446"/>
      <c r="Q137" s="446"/>
      <c r="R137" s="446"/>
      <c r="S137" s="459"/>
      <c r="T137" s="459"/>
      <c r="U137" s="459"/>
      <c r="V137" s="459"/>
      <c r="W137" s="459"/>
    </row>
    <row r="138" spans="1:23" s="35" customFormat="1" ht="15">
      <c r="A138" s="459" t="s">
        <v>145</v>
      </c>
      <c r="B138" s="464" t="s">
        <v>861</v>
      </c>
      <c r="C138" s="459"/>
      <c r="D138" s="459"/>
      <c r="E138" s="286" t="s">
        <v>285</v>
      </c>
      <c r="F138" s="286" t="s">
        <v>285</v>
      </c>
      <c r="G138" s="286" t="s">
        <v>285</v>
      </c>
      <c r="H138" s="286">
        <v>207.09999999999991</v>
      </c>
      <c r="I138" s="286">
        <v>280.49999999999989</v>
      </c>
      <c r="J138" s="286">
        <v>0</v>
      </c>
      <c r="K138" s="286">
        <v>0</v>
      </c>
      <c r="L138" s="459"/>
      <c r="M138" s="312">
        <f t="shared" si="2"/>
        <v>487.5999999999998</v>
      </c>
      <c r="N138" s="459"/>
      <c r="O138" s="443"/>
      <c r="P138" s="443"/>
      <c r="Q138" s="459"/>
      <c r="R138" s="459"/>
      <c r="S138" s="459"/>
      <c r="T138" s="464"/>
      <c r="U138" s="464"/>
      <c r="V138" s="461"/>
      <c r="W138" s="459"/>
    </row>
    <row r="139" spans="1:23" s="35" customFormat="1" ht="15">
      <c r="A139" s="459" t="s">
        <v>146</v>
      </c>
      <c r="B139" s="464" t="s">
        <v>863</v>
      </c>
      <c r="C139" s="459"/>
      <c r="D139" s="459"/>
      <c r="E139" s="286" t="s">
        <v>285</v>
      </c>
      <c r="F139" s="286" t="s">
        <v>285</v>
      </c>
      <c r="G139" s="286" t="s">
        <v>285</v>
      </c>
      <c r="H139" s="323">
        <v>308</v>
      </c>
      <c r="I139" s="286">
        <v>179.40000000000003</v>
      </c>
      <c r="J139" s="286">
        <v>0</v>
      </c>
      <c r="K139" s="286">
        <v>0</v>
      </c>
      <c r="L139" s="459"/>
      <c r="M139" s="312">
        <f t="shared" si="2"/>
        <v>487.40000000000003</v>
      </c>
      <c r="N139" s="459"/>
      <c r="O139" s="443" t="s">
        <v>299</v>
      </c>
      <c r="P139" s="443"/>
      <c r="Q139" s="446"/>
      <c r="R139" s="446"/>
      <c r="S139" s="459"/>
      <c r="T139" s="459"/>
      <c r="U139" s="459"/>
      <c r="V139" s="459"/>
      <c r="W139" s="459"/>
    </row>
    <row r="140" spans="1:23" s="35" customFormat="1" ht="15">
      <c r="A140" s="459" t="s">
        <v>147</v>
      </c>
      <c r="B140" s="464" t="s">
        <v>851</v>
      </c>
      <c r="C140" s="459"/>
      <c r="D140" s="459"/>
      <c r="E140" s="286" t="s">
        <v>285</v>
      </c>
      <c r="F140" s="286" t="s">
        <v>285</v>
      </c>
      <c r="G140" s="286" t="s">
        <v>285</v>
      </c>
      <c r="H140" s="286">
        <v>231.20000000000005</v>
      </c>
      <c r="I140" s="286">
        <v>245.49999999999989</v>
      </c>
      <c r="J140" s="286">
        <v>0</v>
      </c>
      <c r="K140" s="286">
        <v>0</v>
      </c>
      <c r="L140" s="459"/>
      <c r="M140" s="312">
        <f t="shared" si="2"/>
        <v>476.69999999999993</v>
      </c>
      <c r="N140" s="459"/>
      <c r="O140" s="443"/>
      <c r="P140" s="443"/>
      <c r="Q140" s="459"/>
      <c r="R140" s="459"/>
      <c r="S140" s="459"/>
      <c r="T140" s="459"/>
      <c r="U140" s="459"/>
      <c r="V140" s="459"/>
      <c r="W140" s="459"/>
    </row>
    <row r="141" spans="1:23" s="35" customFormat="1" ht="15">
      <c r="A141" s="459" t="s">
        <v>151</v>
      </c>
      <c r="B141" s="459" t="s">
        <v>806</v>
      </c>
      <c r="C141" s="459"/>
      <c r="D141" s="459"/>
      <c r="E141" s="286" t="s">
        <v>285</v>
      </c>
      <c r="F141" s="286" t="s">
        <v>285</v>
      </c>
      <c r="G141" s="286" t="s">
        <v>285</v>
      </c>
      <c r="H141" s="286">
        <v>157.29999999999995</v>
      </c>
      <c r="I141" s="323">
        <v>293</v>
      </c>
      <c r="J141" s="286">
        <v>0</v>
      </c>
      <c r="K141" s="286">
        <v>0</v>
      </c>
      <c r="L141" s="459"/>
      <c r="M141" s="312">
        <f t="shared" si="2"/>
        <v>450.29999999999995</v>
      </c>
      <c r="N141" s="459"/>
      <c r="O141" s="443" t="s">
        <v>300</v>
      </c>
      <c r="P141" s="443"/>
      <c r="Q141" s="459"/>
      <c r="R141" s="459"/>
      <c r="S141" s="459"/>
      <c r="T141" s="459"/>
      <c r="U141" s="459"/>
      <c r="V141" s="459"/>
      <c r="W141" s="459"/>
    </row>
    <row r="142" spans="1:23" s="35" customFormat="1" ht="15">
      <c r="A142" s="459" t="s">
        <v>157</v>
      </c>
      <c r="B142" s="464" t="s">
        <v>21</v>
      </c>
      <c r="C142" s="459"/>
      <c r="D142" s="459"/>
      <c r="E142" s="81">
        <v>41.499999999999886</v>
      </c>
      <c r="F142" s="323">
        <v>219</v>
      </c>
      <c r="G142" s="286">
        <v>88.499999999999886</v>
      </c>
      <c r="H142" s="286">
        <v>51</v>
      </c>
      <c r="I142" s="286">
        <v>48.999999999999972</v>
      </c>
      <c r="J142" s="286">
        <v>0</v>
      </c>
      <c r="K142" s="286">
        <v>0</v>
      </c>
      <c r="L142" s="459"/>
      <c r="M142" s="312">
        <f t="shared" si="2"/>
        <v>448.99999999999977</v>
      </c>
      <c r="N142" s="459"/>
      <c r="O142" s="446" t="s">
        <v>306</v>
      </c>
      <c r="P142" s="446"/>
      <c r="Q142" s="446"/>
      <c r="R142" s="446"/>
      <c r="S142" s="459"/>
      <c r="T142" s="464"/>
      <c r="U142" s="464"/>
      <c r="V142" s="461"/>
      <c r="W142" s="459"/>
    </row>
    <row r="143" spans="1:23" s="35" customFormat="1" ht="15">
      <c r="A143" s="459" t="s">
        <v>159</v>
      </c>
      <c r="B143" s="464" t="s">
        <v>33</v>
      </c>
      <c r="C143" s="459"/>
      <c r="D143" s="459"/>
      <c r="E143" s="286">
        <v>20.099999999999966</v>
      </c>
      <c r="F143" s="323">
        <v>193.5</v>
      </c>
      <c r="G143" s="286">
        <v>4.2000000000000455</v>
      </c>
      <c r="H143" s="286">
        <v>100.80000000000003</v>
      </c>
      <c r="I143" s="286">
        <v>128.89999999999998</v>
      </c>
      <c r="J143" s="286">
        <v>0</v>
      </c>
      <c r="K143" s="286">
        <v>0</v>
      </c>
      <c r="L143" s="459"/>
      <c r="M143" s="312">
        <f t="shared" si="2"/>
        <v>447.5</v>
      </c>
      <c r="N143" s="464"/>
      <c r="O143" s="446" t="s">
        <v>294</v>
      </c>
      <c r="P143" s="446"/>
      <c r="Q143" s="446"/>
      <c r="R143" s="446"/>
      <c r="S143" s="459"/>
      <c r="T143" s="464"/>
      <c r="U143" s="464"/>
      <c r="V143" s="461"/>
      <c r="W143" s="459"/>
    </row>
    <row r="144" spans="1:23" s="35" customFormat="1" ht="15">
      <c r="A144" s="459" t="s">
        <v>160</v>
      </c>
      <c r="B144" s="464" t="s">
        <v>37</v>
      </c>
      <c r="C144" s="459"/>
      <c r="D144" s="459"/>
      <c r="E144" s="323">
        <v>33.899999999999977</v>
      </c>
      <c r="F144" s="286">
        <v>152.5</v>
      </c>
      <c r="G144" s="286">
        <v>45</v>
      </c>
      <c r="H144" s="286">
        <v>111</v>
      </c>
      <c r="I144" s="286">
        <v>101</v>
      </c>
      <c r="J144" s="286">
        <v>0</v>
      </c>
      <c r="K144" s="286">
        <v>0</v>
      </c>
      <c r="L144" s="459"/>
      <c r="M144" s="312">
        <f t="shared" si="2"/>
        <v>443.4</v>
      </c>
      <c r="N144" s="464"/>
      <c r="O144" s="446" t="s">
        <v>304</v>
      </c>
      <c r="P144" s="446"/>
      <c r="Q144" s="446"/>
      <c r="R144" s="446"/>
      <c r="S144" s="459"/>
      <c r="T144" s="459"/>
      <c r="U144" s="459"/>
      <c r="V144" s="459"/>
      <c r="W144" s="459"/>
    </row>
    <row r="145" spans="1:23" s="35" customFormat="1" ht="15">
      <c r="A145" s="459" t="s">
        <v>161</v>
      </c>
      <c r="B145" s="464" t="s">
        <v>9</v>
      </c>
      <c r="C145" s="459"/>
      <c r="D145" s="459"/>
      <c r="E145" s="301">
        <v>58.399999999999977</v>
      </c>
      <c r="F145" s="301">
        <v>296.60000000000002</v>
      </c>
      <c r="G145" s="286">
        <v>4.4999999999998863</v>
      </c>
      <c r="H145" s="286">
        <v>9.1000000000000796</v>
      </c>
      <c r="I145" s="286">
        <v>45.5</v>
      </c>
      <c r="J145" s="286">
        <v>0</v>
      </c>
      <c r="K145" s="286">
        <v>0</v>
      </c>
      <c r="L145" s="459"/>
      <c r="M145" s="312">
        <f t="shared" si="2"/>
        <v>414.09999999999997</v>
      </c>
      <c r="N145" s="459"/>
      <c r="O145" s="446" t="s">
        <v>301</v>
      </c>
      <c r="P145" s="446"/>
      <c r="Q145" s="446"/>
      <c r="R145" s="322"/>
      <c r="S145" s="459"/>
      <c r="T145" s="459"/>
      <c r="U145" s="459"/>
      <c r="V145" s="459"/>
      <c r="W145" s="459"/>
    </row>
    <row r="146" spans="1:23" s="35" customFormat="1" ht="15">
      <c r="A146" s="459" t="s">
        <v>163</v>
      </c>
      <c r="B146" s="464" t="s">
        <v>830</v>
      </c>
      <c r="C146" s="459"/>
      <c r="D146" s="459"/>
      <c r="E146" s="286" t="s">
        <v>285</v>
      </c>
      <c r="F146" s="286" t="s">
        <v>285</v>
      </c>
      <c r="G146" s="286" t="s">
        <v>285</v>
      </c>
      <c r="H146" s="286">
        <v>223</v>
      </c>
      <c r="I146" s="286">
        <v>191</v>
      </c>
      <c r="J146" s="286">
        <v>0</v>
      </c>
      <c r="K146" s="286">
        <v>0</v>
      </c>
      <c r="L146" s="459"/>
      <c r="M146" s="312">
        <f t="shared" si="2"/>
        <v>414</v>
      </c>
      <c r="N146" s="459"/>
      <c r="O146" s="443"/>
      <c r="P146" s="443"/>
      <c r="Q146" s="459"/>
      <c r="R146" s="459"/>
      <c r="S146" s="459"/>
      <c r="T146" s="464"/>
      <c r="U146" s="464"/>
      <c r="V146" s="461"/>
      <c r="W146" s="459"/>
    </row>
    <row r="147" spans="1:23" s="35" customFormat="1" ht="15">
      <c r="A147" s="459" t="s">
        <v>281</v>
      </c>
      <c r="B147" s="464" t="s">
        <v>11</v>
      </c>
      <c r="C147" s="459"/>
      <c r="D147" s="459"/>
      <c r="E147" s="83" t="s">
        <v>286</v>
      </c>
      <c r="F147" s="286">
        <v>4.8</v>
      </c>
      <c r="G147" s="286">
        <v>49.799999999999983</v>
      </c>
      <c r="H147" s="286">
        <v>236.39999999999992</v>
      </c>
      <c r="I147" s="286">
        <v>106.79999999999995</v>
      </c>
      <c r="J147" s="286">
        <v>0</v>
      </c>
      <c r="K147" s="286">
        <v>0</v>
      </c>
      <c r="L147" s="459"/>
      <c r="M147" s="312">
        <f t="shared" si="2"/>
        <v>397.79999999999984</v>
      </c>
      <c r="N147" s="459"/>
      <c r="O147" s="459"/>
      <c r="P147" s="459"/>
      <c r="Q147" s="446"/>
      <c r="R147" s="446"/>
      <c r="S147" s="459"/>
      <c r="T147" s="464"/>
      <c r="U147" s="464"/>
      <c r="V147" s="461"/>
      <c r="W147" s="459"/>
    </row>
    <row r="148" spans="1:23" s="35" customFormat="1" ht="15">
      <c r="A148" s="459" t="s">
        <v>282</v>
      </c>
      <c r="B148" s="464" t="s">
        <v>29</v>
      </c>
      <c r="C148" s="459"/>
      <c r="D148" s="459"/>
      <c r="E148" s="286">
        <v>3.3000000000000114</v>
      </c>
      <c r="F148" s="323">
        <v>252.5</v>
      </c>
      <c r="G148" s="323">
        <v>140.29999999999995</v>
      </c>
      <c r="H148" s="286" t="s">
        <v>285</v>
      </c>
      <c r="I148" s="286" t="s">
        <v>285</v>
      </c>
      <c r="J148" s="286">
        <v>0</v>
      </c>
      <c r="K148" s="286">
        <v>0</v>
      </c>
      <c r="L148" s="459"/>
      <c r="M148" s="312">
        <f t="shared" si="2"/>
        <v>396.09999999999997</v>
      </c>
      <c r="N148" s="459"/>
      <c r="O148" s="446" t="s">
        <v>293</v>
      </c>
      <c r="P148" s="446"/>
      <c r="Q148" s="446"/>
      <c r="R148" s="446"/>
      <c r="S148" s="459"/>
      <c r="T148" s="464"/>
      <c r="U148" s="464"/>
      <c r="V148" s="461"/>
      <c r="W148" s="459"/>
    </row>
    <row r="149" spans="1:23" s="35" customFormat="1" ht="15">
      <c r="A149" s="459" t="s">
        <v>283</v>
      </c>
      <c r="B149" s="464" t="s">
        <v>819</v>
      </c>
      <c r="C149" s="459"/>
      <c r="D149" s="459"/>
      <c r="E149" s="286" t="s">
        <v>285</v>
      </c>
      <c r="F149" s="286" t="s">
        <v>285</v>
      </c>
      <c r="G149" s="286" t="s">
        <v>285</v>
      </c>
      <c r="H149" s="323">
        <v>293.09999999999997</v>
      </c>
      <c r="I149" s="286">
        <v>97</v>
      </c>
      <c r="J149" s="286">
        <v>0</v>
      </c>
      <c r="K149" s="286">
        <v>0</v>
      </c>
      <c r="L149" s="459"/>
      <c r="M149" s="312">
        <f t="shared" si="2"/>
        <v>390.09999999999997</v>
      </c>
      <c r="N149" s="459"/>
      <c r="O149" s="443" t="s">
        <v>294</v>
      </c>
      <c r="P149" s="443"/>
      <c r="Q149" s="446"/>
      <c r="R149" s="446"/>
      <c r="S149" s="459"/>
      <c r="T149" s="459"/>
      <c r="U149" s="459"/>
      <c r="V149" s="459"/>
      <c r="W149" s="459"/>
    </row>
    <row r="150" spans="1:23" s="35" customFormat="1" ht="15">
      <c r="A150" s="459" t="s">
        <v>284</v>
      </c>
      <c r="B150" s="464" t="s">
        <v>141</v>
      </c>
      <c r="C150" s="459"/>
      <c r="D150" s="459"/>
      <c r="E150" s="286" t="s">
        <v>285</v>
      </c>
      <c r="F150" s="323">
        <v>191.9</v>
      </c>
      <c r="G150" s="83" t="s">
        <v>286</v>
      </c>
      <c r="H150" s="83" t="s">
        <v>286</v>
      </c>
      <c r="I150" s="286">
        <v>179.00000000000006</v>
      </c>
      <c r="J150" s="286">
        <v>0</v>
      </c>
      <c r="K150" s="286">
        <v>0</v>
      </c>
      <c r="L150" s="459"/>
      <c r="M150" s="312">
        <f t="shared" si="2"/>
        <v>370.90000000000009</v>
      </c>
      <c r="N150" s="464"/>
      <c r="O150" s="446" t="s">
        <v>295</v>
      </c>
      <c r="P150" s="446"/>
      <c r="Q150" s="459"/>
      <c r="R150" s="459"/>
      <c r="S150" s="459"/>
      <c r="T150" s="459"/>
      <c r="U150" s="459"/>
      <c r="V150" s="459"/>
      <c r="W150" s="459"/>
    </row>
    <row r="151" spans="1:23" s="35" customFormat="1" ht="15">
      <c r="A151" s="459" t="s">
        <v>808</v>
      </c>
      <c r="B151" s="464" t="s">
        <v>869</v>
      </c>
      <c r="C151" s="459"/>
      <c r="D151" s="459"/>
      <c r="E151" s="286" t="s">
        <v>285</v>
      </c>
      <c r="F151" s="286" t="s">
        <v>285</v>
      </c>
      <c r="G151" s="286" t="s">
        <v>285</v>
      </c>
      <c r="H151" s="286">
        <v>168.20000000000005</v>
      </c>
      <c r="I151" s="286">
        <v>185.5</v>
      </c>
      <c r="J151" s="286">
        <v>0</v>
      </c>
      <c r="K151" s="286">
        <v>0</v>
      </c>
      <c r="L151" s="459"/>
      <c r="M151" s="312">
        <f t="shared" si="2"/>
        <v>353.70000000000005</v>
      </c>
      <c r="N151" s="459"/>
      <c r="O151" s="443"/>
      <c r="P151" s="443"/>
      <c r="Q151" s="459"/>
      <c r="R151" s="459"/>
      <c r="S151" s="459"/>
      <c r="T151" s="464"/>
      <c r="U151" s="464"/>
      <c r="V151" s="461"/>
      <c r="W151" s="459"/>
    </row>
    <row r="152" spans="1:23" s="35" customFormat="1" ht="15">
      <c r="A152" s="459" t="s">
        <v>809</v>
      </c>
      <c r="B152" s="464" t="s">
        <v>4</v>
      </c>
      <c r="C152" s="459"/>
      <c r="D152" s="459"/>
      <c r="E152" s="286">
        <v>15.400000000000091</v>
      </c>
      <c r="F152" s="286">
        <v>66</v>
      </c>
      <c r="G152" s="302">
        <v>168.99999999999994</v>
      </c>
      <c r="H152" s="286">
        <v>44.099999999999937</v>
      </c>
      <c r="I152" s="286">
        <v>50</v>
      </c>
      <c r="J152" s="286">
        <v>0</v>
      </c>
      <c r="K152" s="286">
        <v>0</v>
      </c>
      <c r="L152" s="459"/>
      <c r="M152" s="312">
        <f t="shared" si="2"/>
        <v>344.5</v>
      </c>
      <c r="N152" s="464"/>
      <c r="O152" s="446" t="s">
        <v>289</v>
      </c>
      <c r="P152" s="446"/>
      <c r="Q152" s="446"/>
      <c r="R152" s="446"/>
      <c r="S152" s="459"/>
      <c r="T152" s="459"/>
      <c r="U152" s="459"/>
      <c r="V152" s="459"/>
      <c r="W152" s="459"/>
    </row>
    <row r="153" spans="1:23" s="35" customFormat="1" ht="15">
      <c r="A153" s="459" t="s">
        <v>810</v>
      </c>
      <c r="B153" s="464" t="s">
        <v>826</v>
      </c>
      <c r="C153" s="443"/>
      <c r="D153" s="443"/>
      <c r="E153" s="286" t="s">
        <v>285</v>
      </c>
      <c r="F153" s="286" t="s">
        <v>285</v>
      </c>
      <c r="G153" s="286" t="s">
        <v>285</v>
      </c>
      <c r="H153" s="286">
        <v>173.89999999999998</v>
      </c>
      <c r="I153" s="286">
        <v>142.89999999999998</v>
      </c>
      <c r="J153" s="286">
        <v>0</v>
      </c>
      <c r="K153" s="286">
        <v>0</v>
      </c>
      <c r="L153" s="459"/>
      <c r="M153" s="312">
        <f t="shared" si="2"/>
        <v>316.79999999999995</v>
      </c>
      <c r="N153" s="443"/>
      <c r="O153" s="443"/>
      <c r="P153" s="443"/>
      <c r="Q153" s="459"/>
      <c r="R153" s="459"/>
      <c r="S153" s="459"/>
      <c r="T153" s="464"/>
      <c r="U153" s="464"/>
      <c r="V153" s="461"/>
      <c r="W153" s="459"/>
    </row>
    <row r="154" spans="1:23" s="35" customFormat="1" ht="15">
      <c r="A154" s="459" t="s">
        <v>812</v>
      </c>
      <c r="B154" s="464" t="s">
        <v>811</v>
      </c>
      <c r="C154" s="459"/>
      <c r="D154" s="459"/>
      <c r="E154" s="286" t="s">
        <v>285</v>
      </c>
      <c r="F154" s="286" t="s">
        <v>285</v>
      </c>
      <c r="G154" s="286" t="s">
        <v>285</v>
      </c>
      <c r="H154" s="286">
        <v>75</v>
      </c>
      <c r="I154" s="286">
        <v>238.89999999999998</v>
      </c>
      <c r="J154" s="286">
        <v>0</v>
      </c>
      <c r="K154" s="286">
        <v>0</v>
      </c>
      <c r="L154" s="459"/>
      <c r="M154" s="312">
        <f t="shared" si="2"/>
        <v>313.89999999999998</v>
      </c>
      <c r="N154" s="459"/>
      <c r="O154" s="443"/>
      <c r="P154" s="443"/>
      <c r="Q154" s="459"/>
      <c r="R154" s="459"/>
      <c r="S154" s="459"/>
      <c r="T154" s="464"/>
      <c r="U154" s="464"/>
      <c r="V154" s="461"/>
      <c r="W154" s="459"/>
    </row>
    <row r="155" spans="1:23" s="35" customFormat="1" ht="15">
      <c r="A155" s="459" t="s">
        <v>818</v>
      </c>
      <c r="B155" s="464" t="s">
        <v>162</v>
      </c>
      <c r="C155" s="459"/>
      <c r="D155" s="459"/>
      <c r="E155" s="286" t="s">
        <v>285</v>
      </c>
      <c r="F155" s="286" t="s">
        <v>285</v>
      </c>
      <c r="G155" s="286">
        <v>105.09999999999997</v>
      </c>
      <c r="H155" s="286">
        <v>176.2</v>
      </c>
      <c r="I155" s="286">
        <v>20.999999999999943</v>
      </c>
      <c r="J155" s="286">
        <v>0</v>
      </c>
      <c r="K155" s="286">
        <v>0</v>
      </c>
      <c r="L155" s="459"/>
      <c r="M155" s="312">
        <f t="shared" si="2"/>
        <v>302.2999999999999</v>
      </c>
      <c r="N155" s="464"/>
      <c r="O155" s="464"/>
      <c r="P155" s="464"/>
      <c r="Q155" s="446"/>
      <c r="R155" s="446"/>
      <c r="S155" s="459"/>
      <c r="T155" s="459"/>
      <c r="U155" s="459"/>
      <c r="V155" s="459"/>
      <c r="W155" s="459"/>
    </row>
    <row r="156" spans="1:23" s="35" customFormat="1" ht="15">
      <c r="A156" s="459" t="s">
        <v>820</v>
      </c>
      <c r="B156" s="464" t="s">
        <v>23</v>
      </c>
      <c r="C156" s="459"/>
      <c r="D156" s="459"/>
      <c r="E156" s="323">
        <v>39.699999999999932</v>
      </c>
      <c r="F156" s="286">
        <v>1.2</v>
      </c>
      <c r="G156" s="286">
        <v>104.99999999999994</v>
      </c>
      <c r="H156" s="286">
        <v>79.699999999999989</v>
      </c>
      <c r="I156" s="286">
        <v>75.000000000000028</v>
      </c>
      <c r="J156" s="286">
        <v>0</v>
      </c>
      <c r="K156" s="286">
        <v>0</v>
      </c>
      <c r="L156" s="459"/>
      <c r="M156" s="312">
        <f t="shared" si="2"/>
        <v>300.59999999999991</v>
      </c>
      <c r="N156" s="464"/>
      <c r="O156" s="446" t="s">
        <v>291</v>
      </c>
      <c r="P156" s="446"/>
      <c r="Q156" s="459"/>
      <c r="R156" s="459"/>
      <c r="S156" s="459"/>
      <c r="T156" s="464"/>
      <c r="U156" s="464"/>
      <c r="V156" s="461"/>
      <c r="W156" s="459"/>
    </row>
    <row r="157" spans="1:23" s="35" customFormat="1" ht="15">
      <c r="A157" s="459" t="s">
        <v>823</v>
      </c>
      <c r="B157" s="464" t="s">
        <v>844</v>
      </c>
      <c r="C157" s="459"/>
      <c r="D157" s="459"/>
      <c r="E157" s="286" t="s">
        <v>285</v>
      </c>
      <c r="F157" s="286" t="s">
        <v>285</v>
      </c>
      <c r="G157" s="286" t="s">
        <v>285</v>
      </c>
      <c r="H157" s="286">
        <v>111.19999999999999</v>
      </c>
      <c r="I157" s="286">
        <v>184.79999999999995</v>
      </c>
      <c r="J157" s="286">
        <v>0</v>
      </c>
      <c r="K157" s="286">
        <v>0</v>
      </c>
      <c r="L157" s="459"/>
      <c r="M157" s="312">
        <f t="shared" si="2"/>
        <v>295.99999999999994</v>
      </c>
      <c r="N157" s="459"/>
      <c r="O157" s="443"/>
      <c r="P157" s="443"/>
      <c r="Q157" s="459"/>
      <c r="R157" s="459"/>
      <c r="S157" s="459"/>
      <c r="T157" s="459"/>
      <c r="U157" s="459"/>
      <c r="V157" s="459"/>
      <c r="W157" s="459"/>
    </row>
    <row r="158" spans="1:23" s="35" customFormat="1" ht="15">
      <c r="A158" s="459" t="s">
        <v>824</v>
      </c>
      <c r="B158" s="464" t="s">
        <v>856</v>
      </c>
      <c r="C158" s="459"/>
      <c r="D158" s="459"/>
      <c r="E158" s="286" t="s">
        <v>285</v>
      </c>
      <c r="F158" s="286" t="s">
        <v>285</v>
      </c>
      <c r="G158" s="286" t="s">
        <v>285</v>
      </c>
      <c r="H158" s="286">
        <v>176.39999999999986</v>
      </c>
      <c r="I158" s="286">
        <v>115.50000000000011</v>
      </c>
      <c r="J158" s="286">
        <v>0</v>
      </c>
      <c r="K158" s="286">
        <v>0</v>
      </c>
      <c r="L158" s="459"/>
      <c r="M158" s="312">
        <f t="shared" si="2"/>
        <v>291.89999999999998</v>
      </c>
      <c r="N158" s="459"/>
      <c r="O158" s="443"/>
      <c r="P158" s="443"/>
      <c r="Q158" s="459"/>
      <c r="R158" s="459"/>
      <c r="S158" s="459"/>
      <c r="T158" s="464"/>
      <c r="U158" s="464"/>
      <c r="V158" s="461"/>
      <c r="W158" s="459"/>
    </row>
    <row r="159" spans="1:23" s="35" customFormat="1" ht="15">
      <c r="A159" s="459" t="s">
        <v>827</v>
      </c>
      <c r="B159" s="464" t="s">
        <v>852</v>
      </c>
      <c r="C159" s="459"/>
      <c r="D159" s="459"/>
      <c r="E159" s="286" t="s">
        <v>285</v>
      </c>
      <c r="F159" s="286" t="s">
        <v>285</v>
      </c>
      <c r="G159" s="286" t="s">
        <v>285</v>
      </c>
      <c r="H159" s="286">
        <v>138.19999999999993</v>
      </c>
      <c r="I159" s="286">
        <v>146.79999999999995</v>
      </c>
      <c r="J159" s="286">
        <v>0</v>
      </c>
      <c r="K159" s="286">
        <v>0</v>
      </c>
      <c r="L159" s="459"/>
      <c r="M159" s="312">
        <f t="shared" si="2"/>
        <v>284.99999999999989</v>
      </c>
      <c r="N159" s="459"/>
      <c r="O159" s="443"/>
      <c r="P159" s="443"/>
      <c r="Q159" s="459"/>
      <c r="R159" s="459"/>
      <c r="S159" s="459"/>
      <c r="T159" s="459"/>
      <c r="U159" s="459"/>
      <c r="V159" s="459"/>
      <c r="W159" s="459"/>
    </row>
    <row r="160" spans="1:23" s="35" customFormat="1" ht="15">
      <c r="A160" s="459" t="s">
        <v>829</v>
      </c>
      <c r="B160" s="464" t="s">
        <v>154</v>
      </c>
      <c r="C160" s="459"/>
      <c r="D160" s="459"/>
      <c r="E160" s="286" t="s">
        <v>285</v>
      </c>
      <c r="F160" s="286" t="s">
        <v>285</v>
      </c>
      <c r="G160" s="286">
        <v>75.199999999999989</v>
      </c>
      <c r="H160" s="286">
        <v>130.00000000000003</v>
      </c>
      <c r="I160" s="286">
        <v>70.499999999999943</v>
      </c>
      <c r="J160" s="286">
        <v>0</v>
      </c>
      <c r="K160" s="286">
        <v>0</v>
      </c>
      <c r="L160" s="459"/>
      <c r="M160" s="312">
        <f t="shared" si="2"/>
        <v>275.69999999999993</v>
      </c>
      <c r="N160" s="464"/>
      <c r="O160" s="464"/>
      <c r="P160" s="464"/>
      <c r="Q160" s="459"/>
      <c r="R160" s="459"/>
      <c r="S160" s="459"/>
      <c r="T160" s="464"/>
      <c r="U160" s="464"/>
      <c r="V160" s="461"/>
      <c r="W160" s="459"/>
    </row>
    <row r="161" spans="1:23" s="35" customFormat="1" ht="15">
      <c r="A161" s="459" t="s">
        <v>834</v>
      </c>
      <c r="B161" s="459" t="s">
        <v>807</v>
      </c>
      <c r="C161" s="459"/>
      <c r="D161" s="459"/>
      <c r="E161" s="286" t="s">
        <v>285</v>
      </c>
      <c r="F161" s="286" t="s">
        <v>285</v>
      </c>
      <c r="G161" s="286" t="s">
        <v>285</v>
      </c>
      <c r="H161" s="286">
        <v>74.300000000000011</v>
      </c>
      <c r="I161" s="286">
        <v>199.5</v>
      </c>
      <c r="J161" s="286">
        <v>0</v>
      </c>
      <c r="K161" s="286">
        <v>0</v>
      </c>
      <c r="L161" s="459"/>
      <c r="M161" s="312">
        <f t="shared" si="2"/>
        <v>273.8</v>
      </c>
      <c r="N161" s="459"/>
      <c r="O161" s="443"/>
      <c r="P161" s="443"/>
      <c r="Q161" s="459"/>
      <c r="R161" s="459"/>
      <c r="S161" s="459"/>
      <c r="T161" s="464"/>
      <c r="U161" s="464"/>
      <c r="V161" s="461"/>
      <c r="W161" s="459"/>
    </row>
    <row r="162" spans="1:23" ht="15">
      <c r="A162" s="459" t="s">
        <v>838</v>
      </c>
      <c r="B162" s="343" t="s">
        <v>1837</v>
      </c>
      <c r="C162" s="464"/>
      <c r="D162" s="464"/>
      <c r="E162" s="286" t="s">
        <v>285</v>
      </c>
      <c r="F162" s="286" t="s">
        <v>285</v>
      </c>
      <c r="G162" s="286" t="s">
        <v>285</v>
      </c>
      <c r="H162" s="286" t="s">
        <v>285</v>
      </c>
      <c r="I162" s="286">
        <v>265.50000000000006</v>
      </c>
      <c r="J162" s="286">
        <v>0</v>
      </c>
      <c r="K162" s="286">
        <v>0</v>
      </c>
      <c r="L162" s="313"/>
      <c r="M162" s="312">
        <f t="shared" si="2"/>
        <v>265.50000000000006</v>
      </c>
      <c r="N162" s="459"/>
      <c r="O162" s="443"/>
      <c r="P162" s="443"/>
      <c r="Q162" s="443"/>
      <c r="R162" s="443"/>
      <c r="S162" s="459"/>
      <c r="T162" s="464"/>
      <c r="U162" s="464"/>
      <c r="V162" s="461"/>
      <c r="W162" s="459"/>
    </row>
    <row r="163" spans="1:23" ht="15">
      <c r="A163" s="459" t="s">
        <v>839</v>
      </c>
      <c r="B163" s="464" t="s">
        <v>855</v>
      </c>
      <c r="C163" s="443"/>
      <c r="D163" s="443"/>
      <c r="E163" s="286" t="s">
        <v>285</v>
      </c>
      <c r="F163" s="286" t="s">
        <v>285</v>
      </c>
      <c r="G163" s="286" t="s">
        <v>285</v>
      </c>
      <c r="H163" s="286">
        <v>160.49999999999994</v>
      </c>
      <c r="I163" s="286">
        <v>93</v>
      </c>
      <c r="J163" s="286">
        <v>0</v>
      </c>
      <c r="K163" s="286">
        <v>0</v>
      </c>
      <c r="L163" s="459"/>
      <c r="M163" s="312">
        <f t="shared" si="2"/>
        <v>253.49999999999994</v>
      </c>
      <c r="N163" s="443"/>
      <c r="O163" s="443"/>
      <c r="P163" s="443"/>
      <c r="Q163" s="459"/>
      <c r="R163" s="459"/>
      <c r="S163" s="685"/>
      <c r="T163" s="464"/>
      <c r="U163" s="464"/>
      <c r="V163" s="461"/>
      <c r="W163" s="459"/>
    </row>
    <row r="164" spans="1:23" ht="15">
      <c r="A164" s="459" t="s">
        <v>840</v>
      </c>
      <c r="B164" s="464" t="s">
        <v>828</v>
      </c>
      <c r="C164" s="443"/>
      <c r="D164" s="443"/>
      <c r="E164" s="286" t="s">
        <v>285</v>
      </c>
      <c r="F164" s="286" t="s">
        <v>285</v>
      </c>
      <c r="G164" s="286" t="s">
        <v>285</v>
      </c>
      <c r="H164" s="286">
        <v>174</v>
      </c>
      <c r="I164" s="286">
        <v>75.499999999999943</v>
      </c>
      <c r="J164" s="286">
        <v>0</v>
      </c>
      <c r="K164" s="286">
        <v>0</v>
      </c>
      <c r="L164" s="459"/>
      <c r="M164" s="312">
        <f t="shared" si="2"/>
        <v>249.49999999999994</v>
      </c>
      <c r="N164" s="443"/>
      <c r="O164" s="443"/>
      <c r="P164" s="443"/>
      <c r="Q164" s="459"/>
      <c r="R164" s="459"/>
      <c r="S164" s="459"/>
      <c r="T164" s="459"/>
      <c r="U164" s="459"/>
      <c r="V164" s="459"/>
      <c r="W164" s="459"/>
    </row>
    <row r="165" spans="1:23" ht="15">
      <c r="A165" s="459" t="s">
        <v>846</v>
      </c>
      <c r="B165" s="464" t="s">
        <v>27</v>
      </c>
      <c r="C165" s="459"/>
      <c r="D165" s="459"/>
      <c r="E165" s="83" t="s">
        <v>286</v>
      </c>
      <c r="F165" s="286">
        <v>103.9</v>
      </c>
      <c r="G165" s="83" t="s">
        <v>286</v>
      </c>
      <c r="H165" s="83" t="s">
        <v>286</v>
      </c>
      <c r="I165" s="286">
        <v>142.40000000000009</v>
      </c>
      <c r="J165" s="286">
        <v>0</v>
      </c>
      <c r="K165" s="286">
        <v>0</v>
      </c>
      <c r="L165" s="459"/>
      <c r="M165" s="312">
        <f t="shared" si="2"/>
        <v>246.3000000000001</v>
      </c>
      <c r="N165" s="464"/>
      <c r="O165" s="464"/>
      <c r="P165" s="464"/>
      <c r="Q165" s="459"/>
      <c r="R165" s="459"/>
      <c r="S165" s="685"/>
      <c r="T165" s="464"/>
      <c r="U165" s="464"/>
      <c r="V165" s="461"/>
      <c r="W165" s="459"/>
    </row>
    <row r="166" spans="1:23" ht="15">
      <c r="A166" s="459" t="s">
        <v>854</v>
      </c>
      <c r="B166" s="464" t="s">
        <v>821</v>
      </c>
      <c r="C166" s="459"/>
      <c r="D166" s="459"/>
      <c r="E166" s="286" t="s">
        <v>285</v>
      </c>
      <c r="F166" s="286" t="s">
        <v>285</v>
      </c>
      <c r="G166" s="286" t="s">
        <v>285</v>
      </c>
      <c r="H166" s="286">
        <v>137.70000000000002</v>
      </c>
      <c r="I166" s="286">
        <v>106.99999999999994</v>
      </c>
      <c r="J166" s="286">
        <v>0</v>
      </c>
      <c r="K166" s="286">
        <v>0</v>
      </c>
      <c r="L166" s="459"/>
      <c r="M166" s="312">
        <f t="shared" si="2"/>
        <v>244.69999999999996</v>
      </c>
      <c r="N166" s="459"/>
      <c r="O166" s="443"/>
      <c r="P166" s="443"/>
      <c r="Q166" s="459"/>
      <c r="R166" s="459"/>
      <c r="S166" s="459"/>
      <c r="T166" s="464"/>
      <c r="U166" s="464"/>
      <c r="V166" s="461"/>
      <c r="W166" s="459"/>
    </row>
    <row r="167" spans="1:23" ht="15">
      <c r="A167" s="459" t="s">
        <v>858</v>
      </c>
      <c r="B167" s="464" t="s">
        <v>158</v>
      </c>
      <c r="C167" s="459"/>
      <c r="D167" s="459"/>
      <c r="E167" s="286" t="s">
        <v>285</v>
      </c>
      <c r="F167" s="286" t="s">
        <v>285</v>
      </c>
      <c r="G167" s="286">
        <v>39</v>
      </c>
      <c r="H167" s="286">
        <v>94</v>
      </c>
      <c r="I167" s="286">
        <v>110.49999999999994</v>
      </c>
      <c r="J167" s="286">
        <v>0</v>
      </c>
      <c r="K167" s="286">
        <v>0</v>
      </c>
      <c r="L167" s="459"/>
      <c r="M167" s="312">
        <f t="shared" si="2"/>
        <v>243.49999999999994</v>
      </c>
      <c r="N167" s="459"/>
      <c r="O167" s="459"/>
      <c r="P167" s="459"/>
      <c r="Q167" s="459"/>
      <c r="R167" s="459"/>
      <c r="S167" s="459"/>
      <c r="T167" s="464"/>
      <c r="U167" s="464"/>
      <c r="V167" s="461"/>
      <c r="W167" s="459"/>
    </row>
    <row r="168" spans="1:23" ht="15">
      <c r="A168" s="459" t="s">
        <v>859</v>
      </c>
      <c r="B168" s="343" t="s">
        <v>1859</v>
      </c>
      <c r="C168" s="464"/>
      <c r="D168" s="464"/>
      <c r="E168" s="286" t="s">
        <v>285</v>
      </c>
      <c r="F168" s="286" t="s">
        <v>285</v>
      </c>
      <c r="G168" s="286" t="s">
        <v>285</v>
      </c>
      <c r="H168" s="286" t="s">
        <v>285</v>
      </c>
      <c r="I168" s="286">
        <v>234.79999999999995</v>
      </c>
      <c r="J168" s="286">
        <v>0</v>
      </c>
      <c r="K168" s="286">
        <v>0</v>
      </c>
      <c r="L168" s="313"/>
      <c r="M168" s="312">
        <f t="shared" si="2"/>
        <v>234.79999999999995</v>
      </c>
      <c r="N168" s="459"/>
      <c r="O168" s="443"/>
      <c r="P168" s="443"/>
      <c r="Q168" s="443"/>
      <c r="R168" s="443"/>
      <c r="S168" s="459"/>
      <c r="T168" s="464"/>
      <c r="U168" s="464"/>
      <c r="V168" s="461"/>
      <c r="W168" s="459"/>
    </row>
    <row r="169" spans="1:23" ht="15">
      <c r="A169" s="459" t="s">
        <v>860</v>
      </c>
      <c r="B169" s="464" t="s">
        <v>847</v>
      </c>
      <c r="C169" s="459"/>
      <c r="D169" s="459"/>
      <c r="E169" s="286" t="s">
        <v>285</v>
      </c>
      <c r="F169" s="286" t="s">
        <v>285</v>
      </c>
      <c r="G169" s="286" t="s">
        <v>285</v>
      </c>
      <c r="H169" s="286">
        <v>205.5</v>
      </c>
      <c r="I169" s="286" t="s">
        <v>285</v>
      </c>
      <c r="J169" s="286">
        <v>0</v>
      </c>
      <c r="K169" s="286">
        <v>0</v>
      </c>
      <c r="L169" s="459"/>
      <c r="M169" s="312">
        <f t="shared" si="2"/>
        <v>205.5</v>
      </c>
      <c r="N169" s="459"/>
      <c r="O169" s="443"/>
      <c r="P169" s="443"/>
      <c r="Q169" s="459"/>
      <c r="R169" s="459"/>
      <c r="S169" s="459"/>
      <c r="T169" s="464"/>
      <c r="U169" s="464"/>
      <c r="V169" s="461"/>
      <c r="W169" s="459"/>
    </row>
    <row r="170" spans="1:23" ht="15">
      <c r="A170" s="459" t="s">
        <v>866</v>
      </c>
      <c r="B170" s="361" t="s">
        <v>1848</v>
      </c>
      <c r="C170" s="464"/>
      <c r="D170" s="464"/>
      <c r="E170" s="286" t="s">
        <v>285</v>
      </c>
      <c r="F170" s="286" t="s">
        <v>285</v>
      </c>
      <c r="G170" s="286" t="s">
        <v>285</v>
      </c>
      <c r="H170" s="286" t="s">
        <v>285</v>
      </c>
      <c r="I170" s="286">
        <v>205.5</v>
      </c>
      <c r="J170" s="286">
        <v>0</v>
      </c>
      <c r="K170" s="286">
        <v>0</v>
      </c>
      <c r="L170" s="313"/>
      <c r="M170" s="312">
        <f t="shared" si="2"/>
        <v>205.5</v>
      </c>
      <c r="N170" s="459"/>
      <c r="O170" s="443"/>
      <c r="P170" s="443"/>
      <c r="Q170" s="443"/>
      <c r="R170" s="443"/>
      <c r="S170" s="685"/>
      <c r="T170" s="464"/>
      <c r="U170" s="464"/>
      <c r="V170" s="461"/>
      <c r="W170" s="459"/>
    </row>
    <row r="171" spans="1:23" ht="15">
      <c r="A171" s="459" t="s">
        <v>867</v>
      </c>
      <c r="B171" s="361" t="s">
        <v>1858</v>
      </c>
      <c r="C171" s="464"/>
      <c r="D171" s="464"/>
      <c r="E171" s="286" t="s">
        <v>285</v>
      </c>
      <c r="F171" s="286" t="s">
        <v>285</v>
      </c>
      <c r="G171" s="286" t="s">
        <v>285</v>
      </c>
      <c r="H171" s="286" t="s">
        <v>285</v>
      </c>
      <c r="I171" s="286">
        <v>203.00000000000011</v>
      </c>
      <c r="J171" s="286">
        <v>0</v>
      </c>
      <c r="K171" s="286">
        <v>0</v>
      </c>
      <c r="L171" s="313"/>
      <c r="M171" s="312">
        <f t="shared" si="2"/>
        <v>203.00000000000011</v>
      </c>
      <c r="N171" s="459"/>
      <c r="O171" s="443"/>
      <c r="P171" s="443"/>
      <c r="Q171" s="443"/>
      <c r="R171" s="443"/>
      <c r="S171" s="685"/>
      <c r="T171" s="464"/>
      <c r="U171" s="464"/>
      <c r="V171" s="461"/>
      <c r="W171" s="459"/>
    </row>
    <row r="172" spans="1:23" ht="15">
      <c r="A172" s="459" t="s">
        <v>868</v>
      </c>
      <c r="B172" s="361" t="s">
        <v>1854</v>
      </c>
      <c r="C172" s="464"/>
      <c r="D172" s="464"/>
      <c r="E172" s="286" t="s">
        <v>285</v>
      </c>
      <c r="F172" s="286" t="s">
        <v>285</v>
      </c>
      <c r="G172" s="286" t="s">
        <v>285</v>
      </c>
      <c r="H172" s="286" t="s">
        <v>285</v>
      </c>
      <c r="I172" s="286">
        <v>202.69999999999996</v>
      </c>
      <c r="J172" s="286">
        <v>0</v>
      </c>
      <c r="K172" s="286">
        <v>0</v>
      </c>
      <c r="L172" s="313"/>
      <c r="M172" s="312">
        <f t="shared" si="2"/>
        <v>202.69999999999996</v>
      </c>
      <c r="N172" s="459"/>
      <c r="O172" s="443"/>
      <c r="P172" s="443"/>
      <c r="Q172" s="443"/>
      <c r="R172" s="443"/>
      <c r="S172" s="459"/>
      <c r="T172" s="464"/>
      <c r="U172" s="464"/>
      <c r="V172" s="461"/>
      <c r="W172" s="443"/>
    </row>
    <row r="173" spans="1:23" ht="15">
      <c r="A173" s="459" t="s">
        <v>870</v>
      </c>
      <c r="B173" s="361" t="s">
        <v>1842</v>
      </c>
      <c r="C173" s="464"/>
      <c r="D173" s="464"/>
      <c r="E173" s="286" t="s">
        <v>285</v>
      </c>
      <c r="F173" s="286" t="s">
        <v>285</v>
      </c>
      <c r="G173" s="286" t="s">
        <v>285</v>
      </c>
      <c r="H173" s="286" t="s">
        <v>285</v>
      </c>
      <c r="I173" s="286">
        <v>202.50000000000003</v>
      </c>
      <c r="J173" s="286">
        <v>0</v>
      </c>
      <c r="K173" s="286">
        <v>0</v>
      </c>
      <c r="L173" s="313"/>
      <c r="M173" s="312">
        <f t="shared" si="2"/>
        <v>202.50000000000003</v>
      </c>
      <c r="N173" s="459"/>
      <c r="O173" s="443"/>
      <c r="P173" s="443"/>
      <c r="Q173" s="443"/>
      <c r="R173" s="443"/>
      <c r="S173" s="459"/>
      <c r="T173" s="464"/>
      <c r="U173" s="464"/>
      <c r="V173" s="461"/>
      <c r="W173" s="443"/>
    </row>
    <row r="174" spans="1:23" ht="15">
      <c r="A174" s="459" t="s">
        <v>871</v>
      </c>
      <c r="B174" s="361" t="s">
        <v>1857</v>
      </c>
      <c r="C174" s="464"/>
      <c r="D174" s="464"/>
      <c r="E174" s="286" t="s">
        <v>285</v>
      </c>
      <c r="F174" s="286" t="s">
        <v>285</v>
      </c>
      <c r="G174" s="286" t="s">
        <v>285</v>
      </c>
      <c r="H174" s="286" t="s">
        <v>285</v>
      </c>
      <c r="I174" s="286">
        <v>199.29999999999984</v>
      </c>
      <c r="J174" s="286">
        <v>0</v>
      </c>
      <c r="K174" s="286">
        <v>0</v>
      </c>
      <c r="L174" s="313"/>
      <c r="M174" s="312">
        <f t="shared" si="2"/>
        <v>199.29999999999984</v>
      </c>
      <c r="N174" s="459"/>
      <c r="O174" s="443"/>
      <c r="P174" s="443"/>
      <c r="Q174" s="443"/>
      <c r="R174" s="443"/>
      <c r="S174" s="459"/>
      <c r="T174" s="464"/>
      <c r="U174" s="464"/>
      <c r="V174" s="461"/>
      <c r="W174" s="443"/>
    </row>
    <row r="175" spans="1:23" ht="15">
      <c r="A175" s="459" t="s">
        <v>872</v>
      </c>
      <c r="B175" s="361" t="s">
        <v>1849</v>
      </c>
      <c r="C175" s="464"/>
      <c r="D175" s="464"/>
      <c r="E175" s="286" t="s">
        <v>285</v>
      </c>
      <c r="F175" s="286" t="s">
        <v>285</v>
      </c>
      <c r="G175" s="286" t="s">
        <v>285</v>
      </c>
      <c r="H175" s="286" t="s">
        <v>285</v>
      </c>
      <c r="I175" s="286">
        <v>197</v>
      </c>
      <c r="J175" s="286">
        <v>0</v>
      </c>
      <c r="K175" s="286">
        <v>0</v>
      </c>
      <c r="L175" s="313"/>
      <c r="M175" s="312">
        <f t="shared" si="2"/>
        <v>197</v>
      </c>
      <c r="N175" s="459"/>
      <c r="O175" s="443"/>
      <c r="P175" s="443"/>
      <c r="Q175" s="443"/>
      <c r="R175" s="443"/>
      <c r="S175" s="685"/>
      <c r="T175" s="464"/>
      <c r="U175" s="464"/>
      <c r="V175" s="461"/>
      <c r="W175" s="443"/>
    </row>
    <row r="176" spans="1:23" ht="15">
      <c r="A176" s="459" t="s">
        <v>875</v>
      </c>
      <c r="B176" s="464" t="s">
        <v>178</v>
      </c>
      <c r="C176" s="459"/>
      <c r="D176" s="459"/>
      <c r="E176" s="286">
        <v>16.900000000000034</v>
      </c>
      <c r="F176" s="323">
        <v>172.4</v>
      </c>
      <c r="G176" s="286" t="s">
        <v>285</v>
      </c>
      <c r="H176" s="286" t="s">
        <v>285</v>
      </c>
      <c r="I176" s="286" t="s">
        <v>285</v>
      </c>
      <c r="J176" s="286">
        <v>0</v>
      </c>
      <c r="K176" s="286">
        <v>0</v>
      </c>
      <c r="L176" s="459"/>
      <c r="M176" s="312">
        <f t="shared" si="2"/>
        <v>189.30000000000004</v>
      </c>
      <c r="N176" s="464"/>
      <c r="O176" s="446" t="s">
        <v>300</v>
      </c>
      <c r="P176" s="446"/>
      <c r="Q176" s="459"/>
      <c r="R176" s="459"/>
      <c r="S176" s="443"/>
      <c r="T176" s="443"/>
      <c r="U176" s="443"/>
      <c r="V176" s="443"/>
      <c r="W176" s="443"/>
    </row>
    <row r="177" spans="1:23" ht="15">
      <c r="A177" s="459" t="s">
        <v>1006</v>
      </c>
      <c r="B177" s="361" t="s">
        <v>1855</v>
      </c>
      <c r="C177" s="464"/>
      <c r="D177" s="464"/>
      <c r="E177" s="286" t="s">
        <v>285</v>
      </c>
      <c r="F177" s="286" t="s">
        <v>285</v>
      </c>
      <c r="G177" s="286" t="s">
        <v>285</v>
      </c>
      <c r="H177" s="286" t="s">
        <v>285</v>
      </c>
      <c r="I177" s="286">
        <v>185.2</v>
      </c>
      <c r="J177" s="286">
        <v>0</v>
      </c>
      <c r="K177" s="286">
        <v>0</v>
      </c>
      <c r="L177" s="313"/>
      <c r="M177" s="312">
        <f t="shared" si="2"/>
        <v>185.2</v>
      </c>
      <c r="N177" s="459"/>
      <c r="O177" s="443"/>
      <c r="P177" s="443"/>
      <c r="Q177" s="443"/>
      <c r="R177" s="443"/>
      <c r="S177" s="459"/>
      <c r="T177" s="464"/>
      <c r="U177" s="464"/>
      <c r="V177" s="461"/>
      <c r="W177" s="443"/>
    </row>
    <row r="178" spans="1:23" ht="15">
      <c r="A178" s="459" t="s">
        <v>1007</v>
      </c>
      <c r="B178" s="361" t="s">
        <v>1850</v>
      </c>
      <c r="C178" s="464"/>
      <c r="D178" s="464"/>
      <c r="E178" s="286" t="s">
        <v>285</v>
      </c>
      <c r="F178" s="286" t="s">
        <v>285</v>
      </c>
      <c r="G178" s="286" t="s">
        <v>285</v>
      </c>
      <c r="H178" s="286" t="s">
        <v>285</v>
      </c>
      <c r="I178" s="286">
        <v>185</v>
      </c>
      <c r="J178" s="286">
        <v>0</v>
      </c>
      <c r="K178" s="286">
        <v>0</v>
      </c>
      <c r="L178" s="313"/>
      <c r="M178" s="312">
        <f t="shared" si="2"/>
        <v>185</v>
      </c>
      <c r="N178" s="459"/>
      <c r="O178" s="443"/>
      <c r="P178" s="443"/>
      <c r="Q178" s="443"/>
      <c r="R178" s="443"/>
      <c r="S178" s="459"/>
      <c r="T178" s="464"/>
      <c r="U178" s="464"/>
      <c r="V178" s="461"/>
      <c r="W178" s="443"/>
    </row>
    <row r="179" spans="1:23" ht="15">
      <c r="A179" s="459" t="s">
        <v>1008</v>
      </c>
      <c r="B179" s="361" t="s">
        <v>1851</v>
      </c>
      <c r="C179" s="464"/>
      <c r="D179" s="464"/>
      <c r="E179" s="286" t="s">
        <v>285</v>
      </c>
      <c r="F179" s="286" t="s">
        <v>285</v>
      </c>
      <c r="G179" s="286" t="s">
        <v>285</v>
      </c>
      <c r="H179" s="286" t="s">
        <v>285</v>
      </c>
      <c r="I179" s="286">
        <v>183</v>
      </c>
      <c r="J179" s="286">
        <v>0</v>
      </c>
      <c r="K179" s="286">
        <v>0</v>
      </c>
      <c r="L179" s="313"/>
      <c r="M179" s="312">
        <f t="shared" si="2"/>
        <v>183</v>
      </c>
      <c r="N179" s="459"/>
      <c r="O179" s="443"/>
      <c r="P179" s="443"/>
      <c r="Q179" s="443"/>
      <c r="R179" s="443"/>
      <c r="S179" s="459"/>
      <c r="T179" s="464"/>
      <c r="U179" s="464"/>
      <c r="V179" s="461"/>
      <c r="W179" s="443"/>
    </row>
    <row r="180" spans="1:23" ht="15">
      <c r="A180" s="459" t="s">
        <v>1009</v>
      </c>
      <c r="B180" s="361" t="s">
        <v>1873</v>
      </c>
      <c r="C180" s="464"/>
      <c r="D180" s="464"/>
      <c r="E180" s="286" t="s">
        <v>285</v>
      </c>
      <c r="F180" s="286" t="s">
        <v>285</v>
      </c>
      <c r="G180" s="286" t="s">
        <v>285</v>
      </c>
      <c r="H180" s="286" t="s">
        <v>285</v>
      </c>
      <c r="I180" s="286">
        <v>172.49999999999994</v>
      </c>
      <c r="J180" s="286">
        <v>0</v>
      </c>
      <c r="K180" s="286">
        <v>0</v>
      </c>
      <c r="L180" s="313"/>
      <c r="M180" s="312">
        <f t="shared" si="2"/>
        <v>172.49999999999994</v>
      </c>
      <c r="N180" s="459"/>
      <c r="O180" s="443"/>
      <c r="P180" s="443"/>
      <c r="Q180" s="443"/>
      <c r="R180" s="443"/>
      <c r="S180" s="443"/>
      <c r="T180" s="443"/>
      <c r="U180" s="443"/>
      <c r="V180" s="443"/>
      <c r="W180" s="443"/>
    </row>
    <row r="181" spans="1:23" ht="15">
      <c r="A181" s="459" t="s">
        <v>1010</v>
      </c>
      <c r="B181" s="464" t="s">
        <v>836</v>
      </c>
      <c r="C181" s="459"/>
      <c r="D181" s="459"/>
      <c r="E181" s="286" t="s">
        <v>285</v>
      </c>
      <c r="F181" s="286" t="s">
        <v>285</v>
      </c>
      <c r="G181" s="286" t="s">
        <v>285</v>
      </c>
      <c r="H181" s="286">
        <v>61.599999999999909</v>
      </c>
      <c r="I181" s="286">
        <v>109.00000000000003</v>
      </c>
      <c r="J181" s="286">
        <v>0</v>
      </c>
      <c r="K181" s="286">
        <v>0</v>
      </c>
      <c r="L181" s="459"/>
      <c r="M181" s="312">
        <f t="shared" si="2"/>
        <v>170.59999999999994</v>
      </c>
      <c r="N181" s="459"/>
      <c r="O181" s="443"/>
      <c r="P181" s="443"/>
      <c r="Q181" s="459"/>
      <c r="R181" s="459"/>
      <c r="S181" s="459"/>
      <c r="T181" s="464"/>
      <c r="U181" s="464"/>
      <c r="V181" s="461"/>
      <c r="W181" s="443"/>
    </row>
    <row r="182" spans="1:23" ht="15">
      <c r="A182" s="459" t="s">
        <v>1011</v>
      </c>
      <c r="B182" s="361" t="s">
        <v>1852</v>
      </c>
      <c r="C182" s="464"/>
      <c r="D182" s="464"/>
      <c r="E182" s="286" t="s">
        <v>285</v>
      </c>
      <c r="F182" s="286" t="s">
        <v>285</v>
      </c>
      <c r="G182" s="286" t="s">
        <v>285</v>
      </c>
      <c r="H182" s="286" t="s">
        <v>285</v>
      </c>
      <c r="I182" s="286">
        <v>147.49999999999994</v>
      </c>
      <c r="J182" s="286">
        <v>0</v>
      </c>
      <c r="K182" s="286">
        <v>0</v>
      </c>
      <c r="L182" s="313"/>
      <c r="M182" s="312">
        <f t="shared" ref="M182:M217" si="3">SUM(E182:K182)</f>
        <v>147.49999999999994</v>
      </c>
      <c r="N182" s="459"/>
      <c r="O182" s="443"/>
      <c r="P182" s="443"/>
      <c r="Q182" s="443"/>
      <c r="R182" s="443"/>
      <c r="S182" s="685"/>
      <c r="T182" s="464"/>
      <c r="U182" s="464"/>
      <c r="V182" s="461"/>
      <c r="W182" s="443"/>
    </row>
    <row r="183" spans="1:23" ht="15">
      <c r="A183" s="459" t="s">
        <v>1012</v>
      </c>
      <c r="B183" s="361" t="s">
        <v>1853</v>
      </c>
      <c r="C183" s="464"/>
      <c r="D183" s="464"/>
      <c r="E183" s="286" t="s">
        <v>285</v>
      </c>
      <c r="F183" s="286" t="s">
        <v>285</v>
      </c>
      <c r="G183" s="286" t="s">
        <v>285</v>
      </c>
      <c r="H183" s="286" t="s">
        <v>285</v>
      </c>
      <c r="I183" s="286">
        <v>144.30000000000007</v>
      </c>
      <c r="J183" s="286">
        <v>0</v>
      </c>
      <c r="K183" s="286">
        <v>0</v>
      </c>
      <c r="L183" s="313"/>
      <c r="M183" s="312">
        <f t="shared" si="3"/>
        <v>144.30000000000007</v>
      </c>
      <c r="N183" s="459"/>
      <c r="O183" s="443"/>
      <c r="P183" s="443"/>
      <c r="Q183" s="443"/>
      <c r="R183" s="443"/>
      <c r="S183" s="459"/>
      <c r="T183" s="464"/>
      <c r="U183" s="464"/>
      <c r="V183" s="461"/>
      <c r="W183" s="443"/>
    </row>
    <row r="184" spans="1:23" ht="15">
      <c r="A184" s="459" t="s">
        <v>1013</v>
      </c>
      <c r="B184" s="464" t="s">
        <v>837</v>
      </c>
      <c r="C184" s="459"/>
      <c r="D184" s="459"/>
      <c r="E184" s="286" t="s">
        <v>285</v>
      </c>
      <c r="F184" s="286" t="s">
        <v>285</v>
      </c>
      <c r="G184" s="286" t="s">
        <v>285</v>
      </c>
      <c r="H184" s="286">
        <v>75.000000000000028</v>
      </c>
      <c r="I184" s="286">
        <v>66</v>
      </c>
      <c r="J184" s="286">
        <v>0</v>
      </c>
      <c r="K184" s="286">
        <v>0</v>
      </c>
      <c r="L184" s="459"/>
      <c r="M184" s="312">
        <f t="shared" si="3"/>
        <v>141.00000000000003</v>
      </c>
      <c r="N184" s="459"/>
      <c r="O184" s="443"/>
      <c r="P184" s="443"/>
      <c r="Q184" s="459"/>
      <c r="R184" s="459"/>
      <c r="S184" s="685"/>
      <c r="T184" s="464"/>
      <c r="U184" s="464"/>
      <c r="V184" s="461"/>
      <c r="W184" s="443"/>
    </row>
    <row r="185" spans="1:23" ht="15">
      <c r="A185" s="459" t="s">
        <v>1014</v>
      </c>
      <c r="B185" s="361" t="s">
        <v>1844</v>
      </c>
      <c r="C185" s="464"/>
      <c r="D185" s="464"/>
      <c r="E185" s="286" t="s">
        <v>285</v>
      </c>
      <c r="F185" s="286" t="s">
        <v>285</v>
      </c>
      <c r="G185" s="286" t="s">
        <v>285</v>
      </c>
      <c r="H185" s="286" t="s">
        <v>285</v>
      </c>
      <c r="I185" s="286">
        <v>129.60000000000014</v>
      </c>
      <c r="J185" s="286">
        <v>0</v>
      </c>
      <c r="K185" s="286">
        <v>0</v>
      </c>
      <c r="L185" s="313"/>
      <c r="M185" s="312">
        <f t="shared" si="3"/>
        <v>129.60000000000014</v>
      </c>
      <c r="N185" s="459"/>
      <c r="O185" s="443"/>
      <c r="P185" s="443"/>
      <c r="Q185" s="443"/>
      <c r="R185" s="443"/>
      <c r="S185" s="443"/>
      <c r="T185" s="443"/>
      <c r="U185" s="443"/>
      <c r="V185" s="443"/>
      <c r="W185" s="443"/>
    </row>
    <row r="186" spans="1:23" ht="15">
      <c r="A186" s="459" t="s">
        <v>1015</v>
      </c>
      <c r="B186" s="464" t="s">
        <v>857</v>
      </c>
      <c r="C186" s="459"/>
      <c r="D186" s="459"/>
      <c r="E186" s="286" t="s">
        <v>285</v>
      </c>
      <c r="F186" s="286" t="s">
        <v>285</v>
      </c>
      <c r="G186" s="286" t="s">
        <v>285</v>
      </c>
      <c r="H186" s="286">
        <v>83.300000000000011</v>
      </c>
      <c r="I186" s="286" t="s">
        <v>285</v>
      </c>
      <c r="J186" s="286">
        <v>0</v>
      </c>
      <c r="K186" s="286">
        <v>0</v>
      </c>
      <c r="L186" s="459"/>
      <c r="M186" s="312">
        <f t="shared" si="3"/>
        <v>83.300000000000011</v>
      </c>
      <c r="N186" s="459"/>
      <c r="O186" s="443"/>
      <c r="P186" s="443"/>
      <c r="Q186" s="459"/>
      <c r="R186" s="459"/>
      <c r="S186" s="443"/>
      <c r="T186" s="443"/>
      <c r="U186" s="443"/>
      <c r="V186" s="443"/>
      <c r="W186" s="443"/>
    </row>
    <row r="187" spans="1:23" ht="15">
      <c r="A187" s="459" t="s">
        <v>1016</v>
      </c>
      <c r="B187" s="361" t="s">
        <v>1839</v>
      </c>
      <c r="C187" s="464"/>
      <c r="D187" s="464"/>
      <c r="E187" s="286" t="s">
        <v>285</v>
      </c>
      <c r="F187" s="286" t="s">
        <v>285</v>
      </c>
      <c r="G187" s="286" t="s">
        <v>285</v>
      </c>
      <c r="H187" s="286" t="s">
        <v>285</v>
      </c>
      <c r="I187" s="286">
        <v>71.5</v>
      </c>
      <c r="J187" s="286">
        <v>0</v>
      </c>
      <c r="K187" s="286">
        <v>0</v>
      </c>
      <c r="L187" s="313"/>
      <c r="M187" s="312">
        <f t="shared" si="3"/>
        <v>71.5</v>
      </c>
      <c r="N187" s="459"/>
      <c r="O187" s="443"/>
      <c r="P187" s="443"/>
      <c r="Q187" s="443"/>
      <c r="R187" s="443"/>
      <c r="S187" s="443"/>
      <c r="T187" s="443"/>
      <c r="U187" s="443"/>
      <c r="V187" s="443"/>
      <c r="W187" s="443"/>
    </row>
    <row r="188" spans="1:23" ht="15">
      <c r="A188" s="459" t="s">
        <v>1017</v>
      </c>
      <c r="B188" s="459" t="s">
        <v>801</v>
      </c>
      <c r="C188" s="459"/>
      <c r="D188" s="459"/>
      <c r="E188" s="286" t="s">
        <v>285</v>
      </c>
      <c r="F188" s="286" t="s">
        <v>285</v>
      </c>
      <c r="G188" s="286" t="s">
        <v>285</v>
      </c>
      <c r="H188" s="83" t="s">
        <v>286</v>
      </c>
      <c r="I188" s="286">
        <v>71.099999999999994</v>
      </c>
      <c r="J188" s="286">
        <v>0</v>
      </c>
      <c r="K188" s="286">
        <v>0</v>
      </c>
      <c r="L188" s="313"/>
      <c r="M188" s="312">
        <f t="shared" si="3"/>
        <v>71.099999999999994</v>
      </c>
      <c r="N188" s="459"/>
      <c r="O188" s="443"/>
      <c r="P188" s="443"/>
      <c r="Q188" s="443"/>
      <c r="R188" s="443"/>
      <c r="S188" s="459"/>
      <c r="T188" s="464"/>
      <c r="U188" s="464"/>
      <c r="V188" s="461"/>
      <c r="W188" s="443"/>
    </row>
    <row r="189" spans="1:23" ht="15">
      <c r="A189" s="459" t="s">
        <v>1018</v>
      </c>
      <c r="B189" s="361" t="s">
        <v>1847</v>
      </c>
      <c r="C189" s="464"/>
      <c r="D189" s="464"/>
      <c r="E189" s="286" t="s">
        <v>285</v>
      </c>
      <c r="F189" s="286" t="s">
        <v>285</v>
      </c>
      <c r="G189" s="286" t="s">
        <v>285</v>
      </c>
      <c r="H189" s="286" t="s">
        <v>285</v>
      </c>
      <c r="I189" s="286">
        <v>55</v>
      </c>
      <c r="J189" s="286">
        <v>0</v>
      </c>
      <c r="K189" s="286">
        <v>0</v>
      </c>
      <c r="L189" s="313"/>
      <c r="M189" s="312">
        <f t="shared" si="3"/>
        <v>55</v>
      </c>
      <c r="N189" s="459"/>
      <c r="O189" s="443"/>
      <c r="P189" s="443"/>
      <c r="Q189" s="443"/>
      <c r="R189" s="443"/>
      <c r="S189" s="443"/>
      <c r="T189" s="443"/>
      <c r="U189" s="443"/>
      <c r="V189" s="443"/>
      <c r="W189" s="443"/>
    </row>
    <row r="190" spans="1:23" ht="15">
      <c r="A190" s="459" t="s">
        <v>1019</v>
      </c>
      <c r="B190" s="464" t="s">
        <v>164</v>
      </c>
      <c r="C190" s="459"/>
      <c r="D190" s="459"/>
      <c r="E190" s="286" t="s">
        <v>285</v>
      </c>
      <c r="F190" s="286" t="s">
        <v>285</v>
      </c>
      <c r="G190" s="286">
        <v>54.399999999999977</v>
      </c>
      <c r="H190" s="286" t="s">
        <v>285</v>
      </c>
      <c r="I190" s="286" t="s">
        <v>285</v>
      </c>
      <c r="J190" s="286">
        <v>0</v>
      </c>
      <c r="K190" s="286">
        <v>0</v>
      </c>
      <c r="L190" s="313"/>
      <c r="M190" s="312">
        <f t="shared" si="3"/>
        <v>54.399999999999977</v>
      </c>
      <c r="N190" s="459"/>
      <c r="O190" s="459"/>
      <c r="P190" s="459"/>
      <c r="Q190" s="443"/>
      <c r="R190" s="443"/>
      <c r="S190" s="443"/>
      <c r="T190" s="443"/>
      <c r="U190" s="443"/>
      <c r="V190" s="443"/>
      <c r="W190" s="443"/>
    </row>
    <row r="191" spans="1:23" ht="15">
      <c r="A191" s="459" t="s">
        <v>1020</v>
      </c>
      <c r="B191" s="361" t="s">
        <v>1845</v>
      </c>
      <c r="C191" s="464"/>
      <c r="D191" s="464"/>
      <c r="E191" s="286" t="s">
        <v>285</v>
      </c>
      <c r="F191" s="286" t="s">
        <v>285</v>
      </c>
      <c r="G191" s="286" t="s">
        <v>285</v>
      </c>
      <c r="H191" s="286" t="s">
        <v>285</v>
      </c>
      <c r="I191" s="286">
        <v>44.000000000000057</v>
      </c>
      <c r="J191" s="286">
        <v>0</v>
      </c>
      <c r="K191" s="286">
        <v>0</v>
      </c>
      <c r="L191" s="313"/>
      <c r="M191" s="312">
        <f t="shared" si="3"/>
        <v>44.000000000000057</v>
      </c>
      <c r="N191" s="459"/>
      <c r="O191" s="443"/>
      <c r="P191" s="443"/>
      <c r="Q191" s="443"/>
      <c r="R191" s="443"/>
      <c r="S191" s="443"/>
      <c r="T191" s="443"/>
      <c r="U191" s="443"/>
      <c r="V191" s="443"/>
      <c r="W191" s="443"/>
    </row>
    <row r="192" spans="1:23" ht="15">
      <c r="A192" s="459" t="s">
        <v>1021</v>
      </c>
      <c r="B192" s="361" t="s">
        <v>1841</v>
      </c>
      <c r="C192" s="464"/>
      <c r="D192" s="464"/>
      <c r="E192" s="286" t="s">
        <v>285</v>
      </c>
      <c r="F192" s="286" t="s">
        <v>285</v>
      </c>
      <c r="G192" s="286" t="s">
        <v>285</v>
      </c>
      <c r="H192" s="286" t="s">
        <v>285</v>
      </c>
      <c r="I192" s="286">
        <v>42.000000000000057</v>
      </c>
      <c r="J192" s="286">
        <v>0</v>
      </c>
      <c r="K192" s="286">
        <v>0</v>
      </c>
      <c r="L192" s="313"/>
      <c r="M192" s="312">
        <f t="shared" si="3"/>
        <v>42.000000000000057</v>
      </c>
      <c r="N192" s="459"/>
      <c r="O192" s="443"/>
      <c r="P192" s="443"/>
      <c r="Q192" s="443"/>
      <c r="R192" s="443"/>
      <c r="S192" s="443"/>
      <c r="T192" s="443"/>
      <c r="U192" s="443"/>
      <c r="V192" s="443"/>
      <c r="W192" s="443"/>
    </row>
    <row r="193" spans="1:23" ht="15">
      <c r="A193" s="459" t="s">
        <v>1022</v>
      </c>
      <c r="B193" s="361" t="s">
        <v>1856</v>
      </c>
      <c r="C193" s="464"/>
      <c r="D193" s="464"/>
      <c r="E193" s="286" t="s">
        <v>285</v>
      </c>
      <c r="F193" s="286" t="s">
        <v>285</v>
      </c>
      <c r="G193" s="286" t="s">
        <v>285</v>
      </c>
      <c r="H193" s="286" t="s">
        <v>285</v>
      </c>
      <c r="I193" s="286">
        <v>41.69999999999996</v>
      </c>
      <c r="J193" s="286">
        <v>0</v>
      </c>
      <c r="K193" s="286">
        <v>0</v>
      </c>
      <c r="L193" s="313"/>
      <c r="M193" s="312">
        <f t="shared" si="3"/>
        <v>41.69999999999996</v>
      </c>
      <c r="N193" s="459"/>
      <c r="O193" s="443"/>
      <c r="P193" s="443"/>
      <c r="Q193" s="443"/>
      <c r="R193" s="443"/>
      <c r="S193" s="443"/>
      <c r="T193" s="443"/>
      <c r="U193" s="443"/>
      <c r="V193" s="443"/>
      <c r="W193" s="443"/>
    </row>
    <row r="194" spans="1:23" ht="15">
      <c r="A194" s="459" t="s">
        <v>1023</v>
      </c>
      <c r="B194" s="464" t="s">
        <v>179</v>
      </c>
      <c r="C194" s="459"/>
      <c r="D194" s="459"/>
      <c r="E194" s="286">
        <v>13.5</v>
      </c>
      <c r="F194" s="286" t="s">
        <v>285</v>
      </c>
      <c r="G194" s="286" t="s">
        <v>285</v>
      </c>
      <c r="H194" s="286" t="s">
        <v>285</v>
      </c>
      <c r="I194" s="286" t="s">
        <v>285</v>
      </c>
      <c r="J194" s="286">
        <v>0</v>
      </c>
      <c r="K194" s="286">
        <v>0</v>
      </c>
      <c r="L194" s="313"/>
      <c r="M194" s="312">
        <f t="shared" si="3"/>
        <v>13.5</v>
      </c>
      <c r="N194" s="459"/>
      <c r="O194" s="443"/>
      <c r="P194" s="443"/>
      <c r="Q194" s="443"/>
      <c r="R194" s="443"/>
      <c r="S194" s="443"/>
      <c r="T194" s="443"/>
      <c r="U194" s="443"/>
      <c r="V194" s="443"/>
      <c r="W194" s="443"/>
    </row>
    <row r="195" spans="1:23" ht="15">
      <c r="A195" s="459" t="s">
        <v>1024</v>
      </c>
      <c r="B195" s="530" t="s">
        <v>2245</v>
      </c>
      <c r="C195" s="446"/>
      <c r="D195" s="446"/>
      <c r="E195" s="286" t="s">
        <v>285</v>
      </c>
      <c r="F195" s="286" t="s">
        <v>285</v>
      </c>
      <c r="G195" s="286" t="s">
        <v>285</v>
      </c>
      <c r="H195" s="286" t="s">
        <v>285</v>
      </c>
      <c r="I195" s="286" t="s">
        <v>285</v>
      </c>
      <c r="J195" s="286">
        <v>0</v>
      </c>
      <c r="K195" s="286">
        <v>0</v>
      </c>
      <c r="L195" s="313"/>
      <c r="M195" s="312">
        <f t="shared" si="3"/>
        <v>0</v>
      </c>
      <c r="N195" s="459"/>
      <c r="O195" s="443"/>
      <c r="P195" s="443"/>
      <c r="Q195" s="443"/>
      <c r="R195" s="443"/>
      <c r="S195" s="443"/>
      <c r="T195" s="443"/>
      <c r="U195" s="443"/>
      <c r="V195" s="443"/>
      <c r="W195" s="443"/>
    </row>
    <row r="196" spans="1:23" ht="15">
      <c r="A196" s="459" t="s">
        <v>1025</v>
      </c>
      <c r="B196" s="530" t="s">
        <v>2238</v>
      </c>
      <c r="C196" s="446"/>
      <c r="D196" s="446"/>
      <c r="E196" s="286" t="s">
        <v>285</v>
      </c>
      <c r="F196" s="286" t="s">
        <v>285</v>
      </c>
      <c r="G196" s="286" t="s">
        <v>285</v>
      </c>
      <c r="H196" s="286" t="s">
        <v>285</v>
      </c>
      <c r="I196" s="286" t="s">
        <v>285</v>
      </c>
      <c r="J196" s="286">
        <v>0</v>
      </c>
      <c r="K196" s="286">
        <v>0</v>
      </c>
      <c r="L196" s="313"/>
      <c r="M196" s="312">
        <f t="shared" si="3"/>
        <v>0</v>
      </c>
      <c r="N196" s="459"/>
      <c r="O196" s="443"/>
      <c r="P196" s="443"/>
      <c r="Q196" s="443"/>
      <c r="R196" s="443"/>
      <c r="S196" s="443"/>
      <c r="T196" s="443"/>
      <c r="U196" s="443"/>
      <c r="V196" s="443"/>
      <c r="W196" s="443"/>
    </row>
    <row r="197" spans="1:23" ht="15">
      <c r="A197" s="459" t="s">
        <v>1026</v>
      </c>
      <c r="B197" s="530" t="s">
        <v>2244</v>
      </c>
      <c r="C197" s="446"/>
      <c r="D197" s="446"/>
      <c r="E197" s="286" t="s">
        <v>285</v>
      </c>
      <c r="F197" s="286" t="s">
        <v>285</v>
      </c>
      <c r="G197" s="286" t="s">
        <v>285</v>
      </c>
      <c r="H197" s="286" t="s">
        <v>285</v>
      </c>
      <c r="I197" s="286" t="s">
        <v>285</v>
      </c>
      <c r="J197" s="286">
        <v>0</v>
      </c>
      <c r="K197" s="286">
        <v>0</v>
      </c>
      <c r="L197" s="313"/>
      <c r="M197" s="312">
        <f t="shared" si="3"/>
        <v>0</v>
      </c>
      <c r="N197" s="459"/>
      <c r="O197" s="443"/>
      <c r="P197" s="443"/>
      <c r="Q197" s="443"/>
      <c r="R197" s="443"/>
      <c r="S197" s="443"/>
      <c r="T197" s="443"/>
      <c r="U197" s="443"/>
      <c r="V197" s="443"/>
      <c r="W197" s="443"/>
    </row>
    <row r="198" spans="1:23" ht="15">
      <c r="A198" s="459" t="s">
        <v>1027</v>
      </c>
      <c r="B198" s="501" t="s">
        <v>2276</v>
      </c>
      <c r="C198" s="446"/>
      <c r="D198" s="446"/>
      <c r="E198" s="286" t="s">
        <v>285</v>
      </c>
      <c r="F198" s="286" t="s">
        <v>285</v>
      </c>
      <c r="G198" s="286" t="s">
        <v>285</v>
      </c>
      <c r="H198" s="286" t="s">
        <v>285</v>
      </c>
      <c r="I198" s="286" t="s">
        <v>285</v>
      </c>
      <c r="J198" s="286">
        <v>0</v>
      </c>
      <c r="K198" s="286">
        <v>0</v>
      </c>
      <c r="L198" s="313"/>
      <c r="M198" s="312">
        <f t="shared" si="3"/>
        <v>0</v>
      </c>
      <c r="N198" s="459"/>
      <c r="O198" s="443"/>
      <c r="P198" s="443"/>
      <c r="Q198" s="443"/>
      <c r="R198" s="443"/>
      <c r="S198" s="443"/>
      <c r="T198" s="443"/>
      <c r="U198" s="443"/>
      <c r="V198" s="443"/>
      <c r="W198" s="443"/>
    </row>
    <row r="199" spans="1:23" ht="15">
      <c r="A199" s="459" t="s">
        <v>1028</v>
      </c>
      <c r="B199" s="501" t="s">
        <v>2308</v>
      </c>
      <c r="C199" s="446"/>
      <c r="D199" s="446"/>
      <c r="E199" s="286" t="s">
        <v>285</v>
      </c>
      <c r="F199" s="286" t="s">
        <v>285</v>
      </c>
      <c r="G199" s="286" t="s">
        <v>285</v>
      </c>
      <c r="H199" s="286" t="s">
        <v>285</v>
      </c>
      <c r="I199" s="286" t="s">
        <v>285</v>
      </c>
      <c r="J199" s="286">
        <v>0</v>
      </c>
      <c r="K199" s="286">
        <v>0</v>
      </c>
      <c r="L199" s="313"/>
      <c r="M199" s="312">
        <f t="shared" si="3"/>
        <v>0</v>
      </c>
      <c r="N199" s="459"/>
      <c r="O199" s="443"/>
      <c r="P199" s="443"/>
      <c r="Q199" s="443"/>
      <c r="R199" s="443"/>
      <c r="S199" s="443"/>
      <c r="T199" s="443"/>
      <c r="U199" s="443"/>
      <c r="V199" s="443"/>
      <c r="W199" s="443"/>
    </row>
    <row r="200" spans="1:23" ht="15">
      <c r="A200" s="459" t="s">
        <v>1029</v>
      </c>
      <c r="B200" s="530" t="s">
        <v>2241</v>
      </c>
      <c r="C200" s="446"/>
      <c r="D200" s="446"/>
      <c r="E200" s="286" t="s">
        <v>285</v>
      </c>
      <c r="F200" s="286" t="s">
        <v>285</v>
      </c>
      <c r="G200" s="286" t="s">
        <v>285</v>
      </c>
      <c r="H200" s="286" t="s">
        <v>285</v>
      </c>
      <c r="I200" s="286" t="s">
        <v>285</v>
      </c>
      <c r="J200" s="286">
        <v>0</v>
      </c>
      <c r="K200" s="286">
        <v>0</v>
      </c>
      <c r="L200" s="313"/>
      <c r="M200" s="312">
        <f t="shared" si="3"/>
        <v>0</v>
      </c>
      <c r="N200" s="459"/>
      <c r="O200" s="443"/>
      <c r="P200" s="443"/>
      <c r="Q200" s="443"/>
      <c r="R200" s="443"/>
      <c r="S200" s="443"/>
      <c r="T200" s="443"/>
      <c r="U200" s="443"/>
      <c r="V200" s="443"/>
      <c r="W200" s="443"/>
    </row>
    <row r="201" spans="1:23" ht="15">
      <c r="A201" s="459" t="s">
        <v>1030</v>
      </c>
      <c r="B201" s="501" t="s">
        <v>2277</v>
      </c>
      <c r="C201" s="446"/>
      <c r="D201" s="446"/>
      <c r="E201" s="286" t="s">
        <v>285</v>
      </c>
      <c r="F201" s="286" t="s">
        <v>285</v>
      </c>
      <c r="G201" s="286" t="s">
        <v>285</v>
      </c>
      <c r="H201" s="286" t="s">
        <v>285</v>
      </c>
      <c r="I201" s="286" t="s">
        <v>285</v>
      </c>
      <c r="J201" s="286">
        <v>0</v>
      </c>
      <c r="K201" s="286">
        <v>0</v>
      </c>
      <c r="L201" s="313"/>
      <c r="M201" s="312">
        <f t="shared" si="3"/>
        <v>0</v>
      </c>
      <c r="N201" s="459"/>
      <c r="O201" s="443"/>
      <c r="P201" s="443"/>
      <c r="Q201" s="443"/>
      <c r="R201" s="443"/>
      <c r="S201" s="443"/>
      <c r="T201" s="443"/>
      <c r="U201" s="443"/>
      <c r="V201" s="443"/>
      <c r="W201" s="443"/>
    </row>
    <row r="202" spans="1:23" ht="15">
      <c r="A202" s="459" t="s">
        <v>1031</v>
      </c>
      <c r="B202" s="530" t="s">
        <v>2239</v>
      </c>
      <c r="C202" s="446"/>
      <c r="D202" s="446"/>
      <c r="E202" s="286" t="s">
        <v>285</v>
      </c>
      <c r="F202" s="286" t="s">
        <v>285</v>
      </c>
      <c r="G202" s="286" t="s">
        <v>285</v>
      </c>
      <c r="H202" s="286" t="s">
        <v>285</v>
      </c>
      <c r="I202" s="286" t="s">
        <v>285</v>
      </c>
      <c r="J202" s="286">
        <v>0</v>
      </c>
      <c r="K202" s="286">
        <v>0</v>
      </c>
      <c r="L202" s="313"/>
      <c r="M202" s="312">
        <f t="shared" si="3"/>
        <v>0</v>
      </c>
      <c r="N202" s="459"/>
      <c r="O202" s="443"/>
      <c r="P202" s="443"/>
      <c r="Q202" s="443"/>
      <c r="R202" s="443"/>
      <c r="S202" s="443"/>
      <c r="T202" s="443"/>
      <c r="U202" s="443"/>
      <c r="V202" s="443"/>
      <c r="W202" s="443"/>
    </row>
    <row r="203" spans="1:23" ht="15">
      <c r="A203" s="459" t="s">
        <v>1032</v>
      </c>
      <c r="B203" s="530" t="s">
        <v>2256</v>
      </c>
      <c r="C203" s="446"/>
      <c r="D203" s="446"/>
      <c r="E203" s="286" t="s">
        <v>285</v>
      </c>
      <c r="F203" s="286" t="s">
        <v>285</v>
      </c>
      <c r="G203" s="286" t="s">
        <v>285</v>
      </c>
      <c r="H203" s="286" t="s">
        <v>285</v>
      </c>
      <c r="I203" s="286" t="s">
        <v>285</v>
      </c>
      <c r="J203" s="286">
        <v>0</v>
      </c>
      <c r="K203" s="286">
        <v>0</v>
      </c>
      <c r="L203" s="313"/>
      <c r="M203" s="312">
        <f t="shared" si="3"/>
        <v>0</v>
      </c>
      <c r="N203" s="459"/>
      <c r="O203" s="443"/>
      <c r="P203" s="443"/>
      <c r="Q203" s="443"/>
      <c r="R203" s="443"/>
      <c r="S203" s="443"/>
      <c r="T203" s="443"/>
      <c r="U203" s="443"/>
      <c r="V203" s="443"/>
      <c r="W203" s="443"/>
    </row>
    <row r="204" spans="1:23" ht="15">
      <c r="A204" s="459" t="s">
        <v>1033</v>
      </c>
      <c r="B204" s="501" t="s">
        <v>2278</v>
      </c>
      <c r="C204" s="446"/>
      <c r="D204" s="446"/>
      <c r="E204" s="286" t="s">
        <v>285</v>
      </c>
      <c r="F204" s="286" t="s">
        <v>285</v>
      </c>
      <c r="G204" s="286" t="s">
        <v>285</v>
      </c>
      <c r="H204" s="286" t="s">
        <v>285</v>
      </c>
      <c r="I204" s="286" t="s">
        <v>285</v>
      </c>
      <c r="J204" s="286">
        <v>0</v>
      </c>
      <c r="K204" s="286">
        <v>0</v>
      </c>
      <c r="L204" s="313"/>
      <c r="M204" s="312">
        <f t="shared" si="3"/>
        <v>0</v>
      </c>
      <c r="N204" s="459"/>
      <c r="O204" s="443"/>
      <c r="P204" s="443"/>
      <c r="Q204" s="443"/>
      <c r="R204" s="443"/>
      <c r="S204" s="443"/>
      <c r="T204" s="443"/>
      <c r="U204" s="443"/>
      <c r="V204" s="443"/>
      <c r="W204" s="443"/>
    </row>
    <row r="205" spans="1:23" s="443" customFormat="1" ht="15">
      <c r="A205" s="459" t="s">
        <v>1034</v>
      </c>
      <c r="B205" s="530" t="s">
        <v>2246</v>
      </c>
      <c r="C205" s="446"/>
      <c r="D205" s="446"/>
      <c r="E205" s="286" t="s">
        <v>285</v>
      </c>
      <c r="F205" s="286" t="s">
        <v>285</v>
      </c>
      <c r="G205" s="286" t="s">
        <v>285</v>
      </c>
      <c r="H205" s="286" t="s">
        <v>285</v>
      </c>
      <c r="I205" s="286" t="s">
        <v>285</v>
      </c>
      <c r="J205" s="286">
        <v>0</v>
      </c>
      <c r="K205" s="286">
        <v>0</v>
      </c>
      <c r="L205" s="313"/>
      <c r="M205" s="312">
        <f t="shared" si="3"/>
        <v>0</v>
      </c>
      <c r="N205" s="459"/>
    </row>
    <row r="206" spans="1:23" s="443" customFormat="1" ht="15">
      <c r="A206" s="459" t="s">
        <v>1035</v>
      </c>
      <c r="B206" s="530" t="s">
        <v>2242</v>
      </c>
      <c r="C206" s="446"/>
      <c r="D206" s="446"/>
      <c r="E206" s="286" t="s">
        <v>285</v>
      </c>
      <c r="F206" s="286" t="s">
        <v>285</v>
      </c>
      <c r="G206" s="286" t="s">
        <v>285</v>
      </c>
      <c r="H206" s="286" t="s">
        <v>285</v>
      </c>
      <c r="I206" s="286" t="s">
        <v>285</v>
      </c>
      <c r="J206" s="286">
        <v>0</v>
      </c>
      <c r="K206" s="286">
        <v>0</v>
      </c>
      <c r="L206" s="313"/>
      <c r="M206" s="312">
        <f t="shared" si="3"/>
        <v>0</v>
      </c>
      <c r="N206" s="459"/>
    </row>
    <row r="207" spans="1:23" s="443" customFormat="1" ht="15">
      <c r="A207" s="459" t="s">
        <v>1036</v>
      </c>
      <c r="B207" s="501" t="s">
        <v>2279</v>
      </c>
      <c r="C207" s="446"/>
      <c r="D207" s="446"/>
      <c r="E207" s="286" t="s">
        <v>285</v>
      </c>
      <c r="F207" s="286" t="s">
        <v>285</v>
      </c>
      <c r="G207" s="286" t="s">
        <v>285</v>
      </c>
      <c r="H207" s="286" t="s">
        <v>285</v>
      </c>
      <c r="I207" s="286" t="s">
        <v>285</v>
      </c>
      <c r="J207" s="286">
        <v>0</v>
      </c>
      <c r="K207" s="286">
        <v>0</v>
      </c>
      <c r="L207" s="313"/>
      <c r="M207" s="312">
        <f t="shared" si="3"/>
        <v>0</v>
      </c>
      <c r="N207" s="459"/>
    </row>
    <row r="208" spans="1:23" s="443" customFormat="1" ht="15">
      <c r="A208" s="459" t="s">
        <v>1037</v>
      </c>
      <c r="B208" s="501" t="s">
        <v>2280</v>
      </c>
      <c r="C208" s="446"/>
      <c r="D208" s="446"/>
      <c r="E208" s="286" t="s">
        <v>285</v>
      </c>
      <c r="F208" s="286" t="s">
        <v>285</v>
      </c>
      <c r="G208" s="286" t="s">
        <v>285</v>
      </c>
      <c r="H208" s="286" t="s">
        <v>285</v>
      </c>
      <c r="I208" s="286" t="s">
        <v>285</v>
      </c>
      <c r="J208" s="286">
        <v>0</v>
      </c>
      <c r="K208" s="286">
        <v>0</v>
      </c>
      <c r="L208" s="313"/>
      <c r="M208" s="312">
        <f t="shared" si="3"/>
        <v>0</v>
      </c>
      <c r="N208" s="459"/>
    </row>
    <row r="209" spans="1:23" s="443" customFormat="1" ht="15">
      <c r="A209" s="459" t="s">
        <v>1038</v>
      </c>
      <c r="B209" s="501" t="s">
        <v>2281</v>
      </c>
      <c r="C209" s="446"/>
      <c r="D209" s="446"/>
      <c r="E209" s="286" t="s">
        <v>285</v>
      </c>
      <c r="F209" s="286" t="s">
        <v>285</v>
      </c>
      <c r="G209" s="286" t="s">
        <v>285</v>
      </c>
      <c r="H209" s="286" t="s">
        <v>285</v>
      </c>
      <c r="I209" s="286" t="s">
        <v>285</v>
      </c>
      <c r="J209" s="286">
        <v>0</v>
      </c>
      <c r="K209" s="286">
        <v>0</v>
      </c>
      <c r="L209" s="313"/>
      <c r="M209" s="312">
        <f t="shared" si="3"/>
        <v>0</v>
      </c>
      <c r="N209" s="459"/>
    </row>
    <row r="210" spans="1:23" s="443" customFormat="1" ht="15">
      <c r="A210" s="459" t="s">
        <v>1039</v>
      </c>
      <c r="B210" s="501" t="s">
        <v>2282</v>
      </c>
      <c r="C210" s="446"/>
      <c r="D210" s="446"/>
      <c r="E210" s="286" t="s">
        <v>285</v>
      </c>
      <c r="F210" s="286" t="s">
        <v>285</v>
      </c>
      <c r="G210" s="286" t="s">
        <v>285</v>
      </c>
      <c r="H210" s="286" t="s">
        <v>285</v>
      </c>
      <c r="I210" s="286" t="s">
        <v>285</v>
      </c>
      <c r="J210" s="286">
        <v>0</v>
      </c>
      <c r="K210" s="286">
        <v>0</v>
      </c>
      <c r="L210" s="313"/>
      <c r="M210" s="312">
        <f t="shared" si="3"/>
        <v>0</v>
      </c>
      <c r="N210" s="459"/>
    </row>
    <row r="211" spans="1:23" s="443" customFormat="1" ht="15">
      <c r="A211" s="459" t="s">
        <v>1040</v>
      </c>
      <c r="B211" s="501" t="s">
        <v>2305</v>
      </c>
      <c r="C211" s="446"/>
      <c r="D211" s="446"/>
      <c r="E211" s="286" t="s">
        <v>285</v>
      </c>
      <c r="F211" s="286" t="s">
        <v>285</v>
      </c>
      <c r="G211" s="286" t="s">
        <v>285</v>
      </c>
      <c r="H211" s="286" t="s">
        <v>285</v>
      </c>
      <c r="I211" s="286" t="s">
        <v>285</v>
      </c>
      <c r="J211" s="286">
        <v>0</v>
      </c>
      <c r="K211" s="286">
        <v>0</v>
      </c>
      <c r="L211" s="313"/>
      <c r="M211" s="312">
        <f t="shared" si="3"/>
        <v>0</v>
      </c>
      <c r="N211" s="459"/>
    </row>
    <row r="212" spans="1:23" s="443" customFormat="1" ht="15">
      <c r="A212" s="459" t="s">
        <v>1041</v>
      </c>
      <c r="B212" s="501" t="s">
        <v>2307</v>
      </c>
      <c r="C212" s="446"/>
      <c r="D212" s="446"/>
      <c r="E212" s="286" t="s">
        <v>285</v>
      </c>
      <c r="F212" s="286" t="s">
        <v>285</v>
      </c>
      <c r="G212" s="286" t="s">
        <v>285</v>
      </c>
      <c r="H212" s="286" t="s">
        <v>285</v>
      </c>
      <c r="I212" s="286" t="s">
        <v>285</v>
      </c>
      <c r="J212" s="286">
        <v>0</v>
      </c>
      <c r="K212" s="286">
        <v>0</v>
      </c>
      <c r="L212" s="313"/>
      <c r="M212" s="312">
        <f t="shared" si="3"/>
        <v>0</v>
      </c>
      <c r="N212" s="459"/>
    </row>
    <row r="213" spans="1:23" s="443" customFormat="1" ht="15">
      <c r="A213" s="459" t="s">
        <v>1042</v>
      </c>
      <c r="B213" s="501" t="s">
        <v>2567</v>
      </c>
      <c r="C213" s="446"/>
      <c r="D213" s="446"/>
      <c r="E213" s="286" t="s">
        <v>285</v>
      </c>
      <c r="F213" s="286" t="s">
        <v>285</v>
      </c>
      <c r="G213" s="286" t="s">
        <v>285</v>
      </c>
      <c r="H213" s="286" t="s">
        <v>285</v>
      </c>
      <c r="I213" s="286" t="s">
        <v>285</v>
      </c>
      <c r="J213" s="286">
        <v>0</v>
      </c>
      <c r="K213" s="286">
        <v>0</v>
      </c>
      <c r="L213" s="313"/>
      <c r="M213" s="312">
        <f t="shared" si="3"/>
        <v>0</v>
      </c>
      <c r="N213" s="459"/>
    </row>
    <row r="214" spans="1:23" s="443" customFormat="1" ht="15">
      <c r="A214" s="459" t="s">
        <v>1043</v>
      </c>
      <c r="B214" s="501" t="s">
        <v>2283</v>
      </c>
      <c r="C214" s="446"/>
      <c r="D214" s="446"/>
      <c r="E214" s="286" t="s">
        <v>285</v>
      </c>
      <c r="F214" s="286" t="s">
        <v>285</v>
      </c>
      <c r="G214" s="286" t="s">
        <v>285</v>
      </c>
      <c r="H214" s="286" t="s">
        <v>285</v>
      </c>
      <c r="I214" s="286" t="s">
        <v>285</v>
      </c>
      <c r="J214" s="286">
        <v>0</v>
      </c>
      <c r="K214" s="286">
        <v>0</v>
      </c>
      <c r="L214" s="313"/>
      <c r="M214" s="312">
        <f t="shared" si="3"/>
        <v>0</v>
      </c>
      <c r="N214" s="459"/>
    </row>
    <row r="215" spans="1:23" s="443" customFormat="1" ht="15">
      <c r="A215" s="459" t="s">
        <v>1044</v>
      </c>
      <c r="B215" s="530" t="s">
        <v>2237</v>
      </c>
      <c r="C215" s="446"/>
      <c r="D215" s="446"/>
      <c r="E215" s="286" t="s">
        <v>285</v>
      </c>
      <c r="F215" s="286" t="s">
        <v>285</v>
      </c>
      <c r="G215" s="286" t="s">
        <v>285</v>
      </c>
      <c r="H215" s="286" t="s">
        <v>285</v>
      </c>
      <c r="I215" s="286" t="s">
        <v>285</v>
      </c>
      <c r="J215" s="286">
        <v>0</v>
      </c>
      <c r="K215" s="286">
        <v>0</v>
      </c>
      <c r="L215" s="313"/>
      <c r="M215" s="312">
        <f t="shared" si="3"/>
        <v>0</v>
      </c>
      <c r="N215" s="459"/>
    </row>
    <row r="216" spans="1:23" s="443" customFormat="1" ht="15">
      <c r="A216" s="459" t="s">
        <v>1045</v>
      </c>
      <c r="B216" s="501" t="s">
        <v>2284</v>
      </c>
      <c r="C216" s="446"/>
      <c r="D216" s="446"/>
      <c r="E216" s="286" t="s">
        <v>285</v>
      </c>
      <c r="F216" s="286" t="s">
        <v>285</v>
      </c>
      <c r="G216" s="286" t="s">
        <v>285</v>
      </c>
      <c r="H216" s="286" t="s">
        <v>285</v>
      </c>
      <c r="I216" s="286" t="s">
        <v>285</v>
      </c>
      <c r="J216" s="286">
        <v>0</v>
      </c>
      <c r="K216" s="286">
        <v>0</v>
      </c>
      <c r="L216" s="313"/>
      <c r="M216" s="312">
        <f t="shared" si="3"/>
        <v>0</v>
      </c>
      <c r="N216" s="459"/>
    </row>
    <row r="217" spans="1:23" s="443" customFormat="1" ht="15">
      <c r="A217" s="459" t="s">
        <v>3893</v>
      </c>
      <c r="B217" s="530" t="s">
        <v>2243</v>
      </c>
      <c r="C217" s="446"/>
      <c r="D217" s="446"/>
      <c r="E217" s="286" t="s">
        <v>285</v>
      </c>
      <c r="F217" s="286" t="s">
        <v>285</v>
      </c>
      <c r="G217" s="286" t="s">
        <v>285</v>
      </c>
      <c r="H217" s="286" t="s">
        <v>285</v>
      </c>
      <c r="I217" s="286" t="s">
        <v>285</v>
      </c>
      <c r="J217" s="286">
        <v>0</v>
      </c>
      <c r="K217" s="286">
        <v>0</v>
      </c>
      <c r="L217" s="313"/>
      <c r="M217" s="312">
        <f t="shared" si="3"/>
        <v>0</v>
      </c>
      <c r="N217" s="459"/>
    </row>
    <row r="218" spans="1:23" ht="15">
      <c r="A218" s="459"/>
      <c r="B218" s="459"/>
      <c r="C218" s="459"/>
      <c r="D218" s="459"/>
      <c r="E218" s="286"/>
      <c r="F218" s="286"/>
      <c r="G218" s="286"/>
      <c r="H218" s="286"/>
      <c r="I218" s="459"/>
      <c r="J218" s="459"/>
      <c r="K218" s="459"/>
      <c r="L218" s="313"/>
      <c r="M218" s="312"/>
      <c r="N218" s="459"/>
      <c r="O218" s="443"/>
      <c r="P218" s="443"/>
      <c r="Q218" s="443"/>
      <c r="R218" s="443"/>
      <c r="S218" s="443"/>
      <c r="T218" s="443"/>
      <c r="U218" s="443"/>
      <c r="V218" s="443"/>
      <c r="W218" s="443"/>
    </row>
    <row r="219" spans="1:23" ht="15">
      <c r="A219" s="459"/>
      <c r="B219" s="464"/>
      <c r="C219" s="443"/>
      <c r="D219" s="443"/>
      <c r="E219" s="286"/>
      <c r="F219" s="443"/>
      <c r="G219" s="443"/>
      <c r="H219" s="443"/>
      <c r="I219" s="443"/>
      <c r="J219" s="443"/>
      <c r="K219" s="443"/>
      <c r="L219" s="313"/>
      <c r="M219" s="313"/>
      <c r="N219" s="443"/>
      <c r="O219" s="443"/>
      <c r="P219" s="443"/>
      <c r="Q219" s="443"/>
      <c r="R219" s="443"/>
      <c r="S219" s="443"/>
      <c r="T219" s="443"/>
      <c r="U219" s="443"/>
      <c r="V219" s="443"/>
      <c r="W219" s="443"/>
    </row>
    <row r="220" spans="1:23" ht="15">
      <c r="A220" s="443"/>
      <c r="B220" s="443"/>
      <c r="C220" s="443"/>
      <c r="D220" s="443"/>
      <c r="E220" s="286"/>
      <c r="F220" s="443"/>
      <c r="G220" s="443"/>
      <c r="H220" s="443"/>
      <c r="I220" s="443"/>
      <c r="J220" s="443"/>
      <c r="K220" s="443"/>
      <c r="L220" s="313"/>
      <c r="M220" s="313"/>
      <c r="N220" s="443"/>
      <c r="O220" s="443"/>
      <c r="P220" s="443"/>
      <c r="Q220" s="443"/>
      <c r="R220" s="443"/>
      <c r="S220" s="443"/>
      <c r="T220" s="443"/>
      <c r="U220" s="443"/>
      <c r="V220" s="443"/>
      <c r="W220" s="443"/>
    </row>
    <row r="221" spans="1:23" ht="25.5">
      <c r="A221" s="30" t="s">
        <v>936</v>
      </c>
      <c r="B221" s="443"/>
      <c r="C221" s="443"/>
      <c r="D221" s="443"/>
      <c r="E221" s="443"/>
      <c r="F221" s="443"/>
      <c r="G221" s="443"/>
      <c r="H221" s="443"/>
      <c r="I221" s="443"/>
      <c r="J221" s="443"/>
      <c r="K221" s="443"/>
      <c r="L221" s="313"/>
      <c r="M221" s="313"/>
      <c r="N221" s="443"/>
      <c r="O221" s="443"/>
      <c r="P221" s="443"/>
      <c r="Q221" s="443"/>
      <c r="R221" s="443"/>
      <c r="S221" s="443"/>
      <c r="T221" s="443"/>
      <c r="U221" s="443"/>
      <c r="V221" s="443"/>
      <c r="W221" s="443"/>
    </row>
    <row r="222" spans="1:23">
      <c r="A222" s="443"/>
      <c r="B222" s="443"/>
      <c r="C222" s="443"/>
      <c r="D222" s="443"/>
      <c r="E222" s="443"/>
      <c r="F222" s="443"/>
      <c r="G222" s="443"/>
      <c r="H222" s="443"/>
      <c r="I222" s="443"/>
      <c r="J222" s="443"/>
      <c r="K222" s="443"/>
      <c r="L222" s="313"/>
      <c r="M222" s="313"/>
      <c r="N222" s="443"/>
      <c r="O222" s="443"/>
      <c r="P222" s="443"/>
      <c r="Q222" s="443"/>
      <c r="R222" s="443"/>
      <c r="S222" s="443"/>
      <c r="T222" s="443"/>
      <c r="U222" s="443"/>
      <c r="V222" s="443"/>
      <c r="W222" s="443"/>
    </row>
    <row r="223" spans="1:23" ht="15">
      <c r="A223" s="305"/>
      <c r="B223" s="305"/>
      <c r="C223" s="305"/>
      <c r="D223" s="305"/>
      <c r="E223" s="80">
        <v>2016</v>
      </c>
      <c r="F223" s="80">
        <v>2017</v>
      </c>
      <c r="G223" s="80">
        <v>2018</v>
      </c>
      <c r="H223" s="80">
        <v>2019</v>
      </c>
      <c r="I223" s="80">
        <v>2020</v>
      </c>
      <c r="J223" s="80">
        <v>2021</v>
      </c>
      <c r="K223" s="80">
        <v>2022</v>
      </c>
      <c r="L223" s="313"/>
      <c r="M223" s="89" t="s">
        <v>40</v>
      </c>
      <c r="N223" s="305"/>
      <c r="O223" s="443"/>
      <c r="P223" s="443"/>
      <c r="Q223" s="443"/>
      <c r="R223" s="443"/>
      <c r="S223" s="443"/>
      <c r="T223" s="443"/>
      <c r="U223" s="443"/>
      <c r="V223" s="443"/>
      <c r="W223" s="443"/>
    </row>
    <row r="224" spans="1:23" ht="15">
      <c r="A224" s="459" t="s">
        <v>0</v>
      </c>
      <c r="B224" s="464" t="s">
        <v>31</v>
      </c>
      <c r="C224" s="443"/>
      <c r="D224" s="443"/>
      <c r="E224" s="286">
        <v>48.300000000014549</v>
      </c>
      <c r="F224" s="323">
        <v>599.59999999999968</v>
      </c>
      <c r="G224" s="323">
        <v>586.70000000000073</v>
      </c>
      <c r="H224" s="301">
        <v>997.80000000000041</v>
      </c>
      <c r="I224" s="323">
        <v>693.19999999999982</v>
      </c>
      <c r="J224" s="326">
        <v>756.5</v>
      </c>
      <c r="K224" s="326">
        <v>687.60000000000014</v>
      </c>
      <c r="L224" s="313"/>
      <c r="M224" s="312">
        <f>SUM(E224:K224)</f>
        <v>4369.7000000000153</v>
      </c>
      <c r="N224" s="443"/>
      <c r="O224" s="443" t="s">
        <v>1909</v>
      </c>
      <c r="P224" s="443"/>
      <c r="Q224" s="446"/>
      <c r="R224" s="322" t="s">
        <v>1751</v>
      </c>
      <c r="S224" s="652"/>
      <c r="T224" s="172"/>
      <c r="U224" s="653"/>
      <c r="V224" s="172"/>
      <c r="W224" s="172"/>
    </row>
    <row r="225" spans="1:23" ht="15">
      <c r="A225" s="459" t="s">
        <v>2</v>
      </c>
      <c r="B225" s="464" t="s">
        <v>21</v>
      </c>
      <c r="C225" s="443"/>
      <c r="D225" s="443"/>
      <c r="E225" s="286">
        <v>71.800000000000722</v>
      </c>
      <c r="F225" s="286">
        <v>512.9</v>
      </c>
      <c r="G225" s="286">
        <v>378.60000000000036</v>
      </c>
      <c r="H225" s="323">
        <v>985.8</v>
      </c>
      <c r="I225" s="323">
        <v>676.49999999999977</v>
      </c>
      <c r="J225" s="326">
        <v>789.89999999999952</v>
      </c>
      <c r="K225" s="326">
        <v>710.2</v>
      </c>
      <c r="L225" s="313"/>
      <c r="M225" s="312">
        <f>SUM(E225:K225)</f>
        <v>4125.7000000000007</v>
      </c>
      <c r="N225" s="443"/>
      <c r="O225" s="443" t="s">
        <v>310</v>
      </c>
      <c r="P225" s="443"/>
      <c r="Q225" s="446"/>
      <c r="R225" s="446"/>
      <c r="S225" s="343"/>
      <c r="T225" s="172"/>
      <c r="U225" s="653"/>
      <c r="V225" s="172"/>
      <c r="W225" s="172"/>
    </row>
    <row r="226" spans="1:23" ht="15">
      <c r="A226" s="459" t="s">
        <v>3</v>
      </c>
      <c r="B226" s="464" t="s">
        <v>11</v>
      </c>
      <c r="C226" s="443"/>
      <c r="D226" s="443"/>
      <c r="E226" s="286">
        <v>58.100000000000726</v>
      </c>
      <c r="F226" s="323">
        <v>578.90000000000009</v>
      </c>
      <c r="G226" s="303">
        <v>716.30000000000041</v>
      </c>
      <c r="H226" s="286">
        <v>815.90000000000032</v>
      </c>
      <c r="I226" s="286">
        <v>553.10000000000014</v>
      </c>
      <c r="J226" s="326">
        <v>682.70000000000027</v>
      </c>
      <c r="K226" s="326">
        <v>696.30000000000041</v>
      </c>
      <c r="L226" s="313"/>
      <c r="M226" s="312">
        <f>SUM(E226:K226)</f>
        <v>4101.3000000000029</v>
      </c>
      <c r="N226" s="443"/>
      <c r="O226" s="443" t="s">
        <v>308</v>
      </c>
      <c r="P226" s="443"/>
      <c r="Q226" s="446"/>
      <c r="R226" s="446" t="s">
        <v>1968</v>
      </c>
      <c r="S226" s="172"/>
      <c r="T226" s="172"/>
      <c r="U226" s="654"/>
      <c r="V226" s="172"/>
      <c r="W226" s="172"/>
    </row>
    <row r="227" spans="1:23" ht="15">
      <c r="A227" s="459" t="s">
        <v>5</v>
      </c>
      <c r="B227" s="464" t="s">
        <v>37</v>
      </c>
      <c r="C227" s="443"/>
      <c r="D227" s="443"/>
      <c r="E227" s="286">
        <v>86.900000000002549</v>
      </c>
      <c r="F227" s="286">
        <v>525.80000000000052</v>
      </c>
      <c r="G227" s="286">
        <v>392</v>
      </c>
      <c r="H227" s="323">
        <v>839.30000000000018</v>
      </c>
      <c r="I227" s="286">
        <v>487.99999999999955</v>
      </c>
      <c r="J227" s="326">
        <v>773.30000000000018</v>
      </c>
      <c r="K227" s="326">
        <v>648.69999999999993</v>
      </c>
      <c r="L227" s="313"/>
      <c r="M227" s="312">
        <f>SUM(E227:K227)</f>
        <v>3754.0000000000027</v>
      </c>
      <c r="N227" s="443"/>
      <c r="O227" s="443" t="s">
        <v>300</v>
      </c>
      <c r="P227" s="443"/>
      <c r="Q227" s="446"/>
      <c r="R227" s="446"/>
      <c r="S227" s="652"/>
      <c r="T227" s="172"/>
      <c r="U227" s="653"/>
      <c r="V227" s="172"/>
      <c r="W227" s="172"/>
    </row>
    <row r="228" spans="1:23" ht="15">
      <c r="A228" s="459" t="s">
        <v>7</v>
      </c>
      <c r="B228" s="464" t="s">
        <v>17</v>
      </c>
      <c r="C228" s="443"/>
      <c r="D228" s="443"/>
      <c r="E228" s="286">
        <v>20.799999999991996</v>
      </c>
      <c r="F228" s="286">
        <v>537.79999999999973</v>
      </c>
      <c r="G228" s="323">
        <v>544.60000000000059</v>
      </c>
      <c r="H228" s="323">
        <v>851</v>
      </c>
      <c r="I228" s="286">
        <v>432.49999999999977</v>
      </c>
      <c r="J228" s="329">
        <v>795.9</v>
      </c>
      <c r="K228" s="326">
        <v>492.20000000000073</v>
      </c>
      <c r="L228" s="313"/>
      <c r="M228" s="312">
        <f>SUM(E228:K228)</f>
        <v>3674.7999999999929</v>
      </c>
      <c r="N228" s="443"/>
      <c r="O228" s="443" t="s">
        <v>3837</v>
      </c>
      <c r="P228" s="443"/>
      <c r="Q228" s="446"/>
      <c r="R228" s="446"/>
      <c r="S228" s="343"/>
      <c r="T228" s="172"/>
      <c r="U228" s="653"/>
      <c r="V228" s="172"/>
      <c r="W228" s="172"/>
    </row>
    <row r="229" spans="1:23" ht="15">
      <c r="A229" s="459" t="s">
        <v>8</v>
      </c>
      <c r="B229" s="464" t="s">
        <v>33</v>
      </c>
      <c r="C229" s="443"/>
      <c r="D229" s="443"/>
      <c r="E229" s="323">
        <v>92.099999999991994</v>
      </c>
      <c r="F229" s="286">
        <v>519.29999999999984</v>
      </c>
      <c r="G229" s="286">
        <v>375.30000000000018</v>
      </c>
      <c r="H229" s="286">
        <v>757.29999999999984</v>
      </c>
      <c r="I229" s="323">
        <v>589.00000000000045</v>
      </c>
      <c r="J229" s="326">
        <v>645.29999999999995</v>
      </c>
      <c r="K229" s="326">
        <v>651.70000000000027</v>
      </c>
      <c r="L229" s="313"/>
      <c r="M229" s="312">
        <f>SUM(E229:K229)</f>
        <v>3629.9999999999923</v>
      </c>
      <c r="N229" s="443"/>
      <c r="O229" s="443" t="s">
        <v>368</v>
      </c>
      <c r="P229" s="443"/>
      <c r="Q229" s="446"/>
      <c r="R229" s="446"/>
      <c r="S229" s="343"/>
      <c r="T229" s="172"/>
      <c r="U229" s="653"/>
      <c r="V229" s="172"/>
      <c r="W229" s="172"/>
    </row>
    <row r="230" spans="1:23" ht="15">
      <c r="A230" s="459" t="s">
        <v>10</v>
      </c>
      <c r="B230" s="464" t="s">
        <v>142</v>
      </c>
      <c r="C230" s="443"/>
      <c r="D230" s="443"/>
      <c r="E230" s="286" t="s">
        <v>285</v>
      </c>
      <c r="F230" s="323">
        <v>661.00000000000023</v>
      </c>
      <c r="G230" s="286">
        <v>332.49999999999977</v>
      </c>
      <c r="H230" s="302">
        <v>987.90000000000009</v>
      </c>
      <c r="I230" s="286">
        <v>234.20000000000005</v>
      </c>
      <c r="J230" s="326">
        <v>742.5</v>
      </c>
      <c r="K230" s="326">
        <v>530.89999999999964</v>
      </c>
      <c r="L230" s="313"/>
      <c r="M230" s="312">
        <f>SUM(E230:K230)</f>
        <v>3489</v>
      </c>
      <c r="N230" s="443"/>
      <c r="O230" s="443" t="s">
        <v>303</v>
      </c>
      <c r="P230" s="443"/>
      <c r="Q230" s="446"/>
      <c r="R230" s="446"/>
      <c r="S230" s="652"/>
      <c r="T230" s="172"/>
      <c r="U230" s="653"/>
      <c r="V230" s="172"/>
      <c r="W230" s="172"/>
    </row>
    <row r="231" spans="1:23" ht="15">
      <c r="A231" s="459" t="s">
        <v>12</v>
      </c>
      <c r="B231" s="464" t="s">
        <v>25</v>
      </c>
      <c r="C231" s="443"/>
      <c r="D231" s="443"/>
      <c r="E231" s="303">
        <v>182.69999999998836</v>
      </c>
      <c r="F231" s="286">
        <v>326.99999999999977</v>
      </c>
      <c r="G231" s="323">
        <v>484.89999999999964</v>
      </c>
      <c r="H231" s="286">
        <v>826.2999999999995</v>
      </c>
      <c r="I231" s="286">
        <v>377.09999999999968</v>
      </c>
      <c r="J231" s="326">
        <v>569.29999999999995</v>
      </c>
      <c r="K231" s="326">
        <v>708.09999999999991</v>
      </c>
      <c r="L231" s="313"/>
      <c r="M231" s="312">
        <f>SUM(E231:K231)</f>
        <v>3475.3999999999874</v>
      </c>
      <c r="N231" s="443"/>
      <c r="O231" s="443" t="s">
        <v>308</v>
      </c>
      <c r="P231" s="443"/>
      <c r="Q231" s="446"/>
      <c r="R231" s="446" t="s">
        <v>1968</v>
      </c>
      <c r="S231" s="652"/>
      <c r="T231" s="172"/>
      <c r="U231" s="653"/>
      <c r="V231" s="172"/>
      <c r="W231" s="172"/>
    </row>
    <row r="232" spans="1:23" ht="15">
      <c r="A232" s="459" t="s">
        <v>14</v>
      </c>
      <c r="B232" s="464" t="s">
        <v>23</v>
      </c>
      <c r="C232" s="443"/>
      <c r="D232" s="443"/>
      <c r="E232" s="301">
        <v>152.40000000000947</v>
      </c>
      <c r="F232" s="302">
        <v>697.84999999999991</v>
      </c>
      <c r="G232" s="286">
        <v>333.70000000000027</v>
      </c>
      <c r="H232" s="286">
        <v>494.5</v>
      </c>
      <c r="I232" s="302">
        <v>739.09999999999945</v>
      </c>
      <c r="J232" s="326">
        <v>606.30000000000007</v>
      </c>
      <c r="K232" s="326">
        <v>436.15000000000009</v>
      </c>
      <c r="L232" s="313"/>
      <c r="M232" s="312">
        <f>SUM(E232:K232)</f>
        <v>3460.0000000000095</v>
      </c>
      <c r="N232" s="443"/>
      <c r="O232" s="443" t="s">
        <v>1908</v>
      </c>
      <c r="P232" s="443"/>
      <c r="Q232" s="446"/>
      <c r="R232" s="322" t="s">
        <v>1751</v>
      </c>
      <c r="S232" s="501"/>
      <c r="T232" s="172"/>
      <c r="U232" s="653"/>
      <c r="V232" s="172"/>
      <c r="W232" s="172"/>
    </row>
    <row r="233" spans="1:23" ht="15">
      <c r="A233" s="459" t="s">
        <v>16</v>
      </c>
      <c r="B233" s="464" t="s">
        <v>154</v>
      </c>
      <c r="C233" s="443"/>
      <c r="D233" s="443"/>
      <c r="E233" s="286" t="s">
        <v>285</v>
      </c>
      <c r="F233" s="286" t="s">
        <v>285</v>
      </c>
      <c r="G233" s="286">
        <v>472.70000000000005</v>
      </c>
      <c r="H233" s="303">
        <v>1062.8999999999999</v>
      </c>
      <c r="I233" s="323">
        <v>610.90000000000032</v>
      </c>
      <c r="J233" s="326">
        <v>601.5</v>
      </c>
      <c r="K233" s="326">
        <v>702.79999999999973</v>
      </c>
      <c r="L233" s="313"/>
      <c r="M233" s="312">
        <f>SUM(E233:K233)</f>
        <v>3450.7999999999997</v>
      </c>
      <c r="N233" s="443"/>
      <c r="O233" s="443" t="s">
        <v>377</v>
      </c>
      <c r="P233" s="443"/>
      <c r="Q233" s="446"/>
      <c r="R233" s="446" t="s">
        <v>1968</v>
      </c>
      <c r="S233" s="343"/>
      <c r="T233" s="172"/>
      <c r="U233" s="654"/>
      <c r="V233" s="172"/>
      <c r="W233" s="172"/>
    </row>
    <row r="234" spans="1:23" ht="15">
      <c r="A234" s="459" t="s">
        <v>18</v>
      </c>
      <c r="B234" s="464" t="s">
        <v>27</v>
      </c>
      <c r="C234" s="443"/>
      <c r="D234" s="443"/>
      <c r="E234" s="286">
        <v>31.5</v>
      </c>
      <c r="F234" s="286">
        <v>548.20000000000016</v>
      </c>
      <c r="G234" s="302">
        <v>620.70000000000005</v>
      </c>
      <c r="H234" s="286">
        <v>646.09999999999991</v>
      </c>
      <c r="I234" s="301">
        <v>745.40000000000009</v>
      </c>
      <c r="J234" s="326">
        <v>459.79999999999984</v>
      </c>
      <c r="K234" s="326">
        <v>395.10000000000036</v>
      </c>
      <c r="L234" s="313"/>
      <c r="M234" s="312">
        <f>SUM(E234:K234)</f>
        <v>3446.8</v>
      </c>
      <c r="N234" s="443"/>
      <c r="O234" s="443" t="s">
        <v>1907</v>
      </c>
      <c r="P234" s="443"/>
      <c r="Q234" s="446"/>
      <c r="R234" s="322"/>
      <c r="S234" s="172"/>
      <c r="T234" s="172"/>
      <c r="U234" s="653"/>
      <c r="V234" s="172"/>
      <c r="W234" s="172"/>
    </row>
    <row r="235" spans="1:23" ht="15">
      <c r="A235" s="459" t="s">
        <v>20</v>
      </c>
      <c r="B235" s="464" t="s">
        <v>141</v>
      </c>
      <c r="C235" s="443"/>
      <c r="D235" s="443"/>
      <c r="E235" s="286" t="s">
        <v>285</v>
      </c>
      <c r="F235" s="286">
        <v>459.3000000000003</v>
      </c>
      <c r="G235" s="323">
        <v>506.59999999999991</v>
      </c>
      <c r="H235" s="286">
        <v>811.99999999999977</v>
      </c>
      <c r="I235" s="286">
        <v>507.90000000000009</v>
      </c>
      <c r="J235" s="326">
        <v>615.6999999999997</v>
      </c>
      <c r="K235" s="326">
        <v>543.25000000000011</v>
      </c>
      <c r="L235" s="313"/>
      <c r="M235" s="312">
        <f>SUM(E235:K235)</f>
        <v>3444.75</v>
      </c>
      <c r="N235" s="443"/>
      <c r="O235" s="443" t="s">
        <v>295</v>
      </c>
      <c r="P235" s="443"/>
      <c r="Q235" s="446"/>
      <c r="R235" s="446"/>
      <c r="S235" s="501"/>
      <c r="T235" s="172"/>
      <c r="U235" s="653"/>
      <c r="V235" s="172"/>
      <c r="W235" s="172"/>
    </row>
    <row r="236" spans="1:23" ht="15">
      <c r="A236" s="459" t="s">
        <v>22</v>
      </c>
      <c r="B236" s="464" t="s">
        <v>9</v>
      </c>
      <c r="C236" s="443"/>
      <c r="D236" s="443"/>
      <c r="E236" s="302">
        <v>126.49999999998764</v>
      </c>
      <c r="F236" s="286">
        <v>429.7999999999999</v>
      </c>
      <c r="G236" s="323">
        <v>551.54999999999995</v>
      </c>
      <c r="H236" s="286">
        <v>723.99999999999977</v>
      </c>
      <c r="I236" s="286">
        <v>456.89999999999986</v>
      </c>
      <c r="J236" s="326">
        <v>404.2000000000001</v>
      </c>
      <c r="K236" s="326">
        <v>547.15000000000032</v>
      </c>
      <c r="L236" s="313"/>
      <c r="M236" s="312">
        <f>SUM(E236:K236)</f>
        <v>3240.0999999999876</v>
      </c>
      <c r="N236" s="443"/>
      <c r="O236" s="443" t="s">
        <v>298</v>
      </c>
      <c r="P236" s="443"/>
      <c r="Q236" s="446"/>
      <c r="R236" s="446"/>
      <c r="S236" s="172"/>
      <c r="T236" s="172"/>
      <c r="U236" s="653"/>
      <c r="V236" s="172"/>
      <c r="W236" s="172"/>
    </row>
    <row r="237" spans="1:23" ht="15">
      <c r="A237" s="459" t="s">
        <v>24</v>
      </c>
      <c r="B237" s="464" t="s">
        <v>1</v>
      </c>
      <c r="C237" s="443"/>
      <c r="D237" s="443"/>
      <c r="E237" s="286">
        <v>43.100000000002183</v>
      </c>
      <c r="F237" s="303">
        <v>713.10000000000014</v>
      </c>
      <c r="G237" s="286">
        <v>252.70000000000005</v>
      </c>
      <c r="H237" s="286">
        <v>546.89999999999964</v>
      </c>
      <c r="I237" s="286">
        <v>259.40000000000009</v>
      </c>
      <c r="J237" s="326">
        <v>697.25</v>
      </c>
      <c r="K237" s="326">
        <v>700</v>
      </c>
      <c r="L237" s="313"/>
      <c r="M237" s="312">
        <f>SUM(E237:K237)</f>
        <v>3212.4500000000021</v>
      </c>
      <c r="N237" s="443"/>
      <c r="O237" s="443" t="s">
        <v>288</v>
      </c>
      <c r="P237" s="443"/>
      <c r="Q237" s="446"/>
      <c r="R237" s="446" t="s">
        <v>1968</v>
      </c>
      <c r="S237" s="652"/>
      <c r="T237" s="172"/>
      <c r="U237" s="654"/>
      <c r="V237" s="172"/>
      <c r="W237" s="172"/>
    </row>
    <row r="238" spans="1:23" ht="15">
      <c r="A238" s="459" t="s">
        <v>26</v>
      </c>
      <c r="B238" s="464" t="s">
        <v>143</v>
      </c>
      <c r="C238" s="443"/>
      <c r="D238" s="443"/>
      <c r="E238" s="286" t="s">
        <v>285</v>
      </c>
      <c r="F238" s="323">
        <v>635.80000000000007</v>
      </c>
      <c r="G238" s="286">
        <v>463.39999999999986</v>
      </c>
      <c r="H238" s="286">
        <v>580.60000000000059</v>
      </c>
      <c r="I238" s="286">
        <v>310.79999999999973</v>
      </c>
      <c r="J238" s="326">
        <v>553.40000000000009</v>
      </c>
      <c r="K238" s="326">
        <v>619.30000000000007</v>
      </c>
      <c r="L238" s="313"/>
      <c r="M238" s="312">
        <f>SUM(E238:K238)</f>
        <v>3163.3</v>
      </c>
      <c r="N238" s="443"/>
      <c r="O238" s="443" t="s">
        <v>291</v>
      </c>
      <c r="P238" s="443"/>
      <c r="Q238" s="446"/>
      <c r="R238" s="446"/>
      <c r="S238" s="172"/>
      <c r="T238" s="172"/>
      <c r="U238" s="653"/>
      <c r="V238" s="172"/>
      <c r="W238" s="172"/>
    </row>
    <row r="239" spans="1:23" ht="15">
      <c r="A239" s="459" t="s">
        <v>28</v>
      </c>
      <c r="B239" s="464" t="s">
        <v>39</v>
      </c>
      <c r="C239" s="443"/>
      <c r="D239" s="443"/>
      <c r="E239" s="323">
        <v>101.30000000000655</v>
      </c>
      <c r="F239" s="323">
        <v>581.4</v>
      </c>
      <c r="G239" s="286">
        <v>231.79999999999995</v>
      </c>
      <c r="H239" s="286">
        <v>661.80000000000041</v>
      </c>
      <c r="I239" s="286">
        <v>331.5</v>
      </c>
      <c r="J239" s="326">
        <v>702.59999999999991</v>
      </c>
      <c r="K239" s="326">
        <v>536.59999999999991</v>
      </c>
      <c r="L239" s="313"/>
      <c r="M239" s="312">
        <f>SUM(E239:K239)</f>
        <v>3147.0000000000068</v>
      </c>
      <c r="N239" s="443"/>
      <c r="O239" s="443" t="s">
        <v>311</v>
      </c>
      <c r="P239" s="443"/>
      <c r="Q239" s="446"/>
      <c r="R239" s="446"/>
      <c r="S239" s="501"/>
      <c r="T239" s="172"/>
      <c r="U239" s="654"/>
      <c r="V239" s="172"/>
      <c r="W239" s="172"/>
    </row>
    <row r="240" spans="1:23" ht="15">
      <c r="A240" s="459" t="s">
        <v>30</v>
      </c>
      <c r="B240" s="464" t="s">
        <v>19</v>
      </c>
      <c r="C240" s="443"/>
      <c r="D240" s="443"/>
      <c r="E240" s="323">
        <v>95.69999999999564</v>
      </c>
      <c r="F240" s="286">
        <v>560.00000000000011</v>
      </c>
      <c r="G240" s="286">
        <v>438.10000000000036</v>
      </c>
      <c r="H240" s="323">
        <v>951.19999999999914</v>
      </c>
      <c r="I240" s="286">
        <v>268.99999999999977</v>
      </c>
      <c r="J240" s="326">
        <v>782.10000000000014</v>
      </c>
      <c r="K240" s="326" t="s">
        <v>285</v>
      </c>
      <c r="L240" s="313"/>
      <c r="M240" s="312">
        <f>SUM(E240:K240)</f>
        <v>3096.0999999999949</v>
      </c>
      <c r="N240" s="443"/>
      <c r="O240" s="443" t="s">
        <v>323</v>
      </c>
      <c r="P240" s="443"/>
      <c r="Q240" s="446"/>
      <c r="R240" s="446"/>
      <c r="S240" s="172"/>
      <c r="T240" s="172"/>
      <c r="U240" s="653"/>
      <c r="V240" s="172"/>
      <c r="W240" s="172"/>
    </row>
    <row r="241" spans="1:23" ht="15">
      <c r="A241" s="459" t="s">
        <v>32</v>
      </c>
      <c r="B241" s="464" t="s">
        <v>155</v>
      </c>
      <c r="C241" s="443"/>
      <c r="D241" s="443"/>
      <c r="E241" s="286" t="s">
        <v>285</v>
      </c>
      <c r="F241" s="286" t="s">
        <v>285</v>
      </c>
      <c r="G241" s="286">
        <v>361.79999999999973</v>
      </c>
      <c r="H241" s="286">
        <v>764.8</v>
      </c>
      <c r="I241" s="286">
        <v>574.10000000000036</v>
      </c>
      <c r="J241" s="326">
        <v>533.09999999999968</v>
      </c>
      <c r="K241" s="329">
        <v>794.95000000000027</v>
      </c>
      <c r="L241" s="313"/>
      <c r="M241" s="312">
        <f>SUM(E241:K241)</f>
        <v>3028.75</v>
      </c>
      <c r="N241" s="443"/>
      <c r="O241" s="443" t="s">
        <v>290</v>
      </c>
      <c r="P241" s="443"/>
      <c r="Q241" s="446"/>
      <c r="R241" s="443"/>
      <c r="S241" s="652"/>
      <c r="T241" s="172"/>
      <c r="U241" s="653"/>
      <c r="V241" s="172"/>
      <c r="W241" s="172"/>
    </row>
    <row r="242" spans="1:23" ht="15">
      <c r="A242" s="459" t="s">
        <v>34</v>
      </c>
      <c r="B242" s="464" t="s">
        <v>13</v>
      </c>
      <c r="C242" s="443"/>
      <c r="D242" s="443"/>
      <c r="E242" s="323">
        <v>95.30000000000291</v>
      </c>
      <c r="F242" s="323">
        <v>582.20000000000005</v>
      </c>
      <c r="G242" s="286">
        <v>237.20000000000005</v>
      </c>
      <c r="H242" s="286">
        <v>498.7000000000005</v>
      </c>
      <c r="I242" s="286">
        <v>422.20000000000027</v>
      </c>
      <c r="J242" s="326">
        <v>745.80000000000007</v>
      </c>
      <c r="K242" s="326">
        <v>432.10000000000014</v>
      </c>
      <c r="L242" s="313"/>
      <c r="M242" s="312">
        <f>SUM(E242:K242)</f>
        <v>3013.5000000000036</v>
      </c>
      <c r="N242" s="443"/>
      <c r="O242" s="443" t="s">
        <v>312</v>
      </c>
      <c r="P242" s="443"/>
      <c r="Q242" s="446"/>
      <c r="R242" s="446"/>
      <c r="S242" s="652"/>
      <c r="T242" s="172"/>
      <c r="U242" s="653"/>
      <c r="V242" s="172"/>
      <c r="W242" s="172"/>
    </row>
    <row r="243" spans="1:23" ht="15">
      <c r="A243" s="459" t="s">
        <v>36</v>
      </c>
      <c r="B243" s="464" t="s">
        <v>144</v>
      </c>
      <c r="C243" s="443"/>
      <c r="D243" s="443"/>
      <c r="E243" s="286" t="s">
        <v>285</v>
      </c>
      <c r="F243" s="323">
        <v>581.50000000000011</v>
      </c>
      <c r="G243" s="286">
        <v>234.59999999999991</v>
      </c>
      <c r="H243" s="286">
        <v>808.70000000000027</v>
      </c>
      <c r="I243" s="286">
        <v>295.19999999999993</v>
      </c>
      <c r="J243" s="326">
        <v>544.59999999999991</v>
      </c>
      <c r="K243" s="326">
        <v>517.24999999999977</v>
      </c>
      <c r="L243" s="313"/>
      <c r="M243" s="312">
        <f>SUM(E243:K243)</f>
        <v>2981.8499999999995</v>
      </c>
      <c r="N243" s="443"/>
      <c r="O243" s="443" t="s">
        <v>294</v>
      </c>
      <c r="P243" s="443"/>
      <c r="Q243" s="446"/>
      <c r="R243" s="446"/>
      <c r="S243" s="501"/>
      <c r="T243" s="172"/>
      <c r="U243" s="654"/>
      <c r="V243" s="172"/>
      <c r="W243" s="172"/>
    </row>
    <row r="244" spans="1:23" ht="15">
      <c r="A244" s="459" t="s">
        <v>38</v>
      </c>
      <c r="B244" s="464" t="s">
        <v>851</v>
      </c>
      <c r="C244" s="443"/>
      <c r="D244" s="443"/>
      <c r="E244" s="286" t="s">
        <v>285</v>
      </c>
      <c r="F244" s="286" t="s">
        <v>285</v>
      </c>
      <c r="G244" s="286" t="s">
        <v>285</v>
      </c>
      <c r="H244" s="323">
        <v>894.89999999999964</v>
      </c>
      <c r="I244" s="286">
        <v>436.40000000000009</v>
      </c>
      <c r="J244" s="314">
        <v>987.49999999999966</v>
      </c>
      <c r="K244" s="326">
        <v>545.40000000000009</v>
      </c>
      <c r="L244" s="313"/>
      <c r="M244" s="312">
        <f>SUM(E244:K244)</f>
        <v>2864.1999999999994</v>
      </c>
      <c r="N244" s="443"/>
      <c r="O244" s="443" t="s">
        <v>377</v>
      </c>
      <c r="P244" s="443"/>
      <c r="Q244" s="446"/>
      <c r="R244" s="322" t="s">
        <v>1968</v>
      </c>
      <c r="S244" s="343"/>
      <c r="T244" s="172"/>
      <c r="U244" s="653"/>
      <c r="V244" s="172"/>
      <c r="W244" s="172"/>
    </row>
    <row r="245" spans="1:23" ht="15">
      <c r="A245" s="459" t="s">
        <v>145</v>
      </c>
      <c r="B245" s="464" t="s">
        <v>6</v>
      </c>
      <c r="C245" s="443"/>
      <c r="D245" s="443"/>
      <c r="E245" s="323">
        <v>90.399999999995629</v>
      </c>
      <c r="F245" s="301">
        <v>706.5999999999998</v>
      </c>
      <c r="G245" s="286">
        <v>148.40000000000032</v>
      </c>
      <c r="H245" s="286">
        <v>556.15000000000032</v>
      </c>
      <c r="I245" s="323">
        <v>583.09999999999968</v>
      </c>
      <c r="J245" s="326">
        <v>752.19999999999982</v>
      </c>
      <c r="K245" s="326" t="s">
        <v>285</v>
      </c>
      <c r="L245" s="313"/>
      <c r="M245" s="312">
        <f>SUM(E245:K245)</f>
        <v>2836.8499999999958</v>
      </c>
      <c r="N245" s="443"/>
      <c r="O245" s="443" t="s">
        <v>1910</v>
      </c>
      <c r="P245" s="443"/>
      <c r="Q245" s="446"/>
      <c r="R245" s="446"/>
      <c r="S245" s="172"/>
      <c r="T245" s="172"/>
      <c r="U245" s="654"/>
      <c r="V245" s="172"/>
      <c r="W245" s="172"/>
    </row>
    <row r="246" spans="1:23" ht="15">
      <c r="A246" s="459" t="s">
        <v>146</v>
      </c>
      <c r="B246" s="464" t="s">
        <v>15</v>
      </c>
      <c r="C246" s="443"/>
      <c r="D246" s="443"/>
      <c r="E246" s="286">
        <v>43.500000000001457</v>
      </c>
      <c r="F246" s="286">
        <v>265.30000000000035</v>
      </c>
      <c r="G246" s="286">
        <v>175.70000000000005</v>
      </c>
      <c r="H246" s="286">
        <v>664.39999999999964</v>
      </c>
      <c r="I246" s="286">
        <v>442.59999999999945</v>
      </c>
      <c r="J246" s="326">
        <v>698.10000000000036</v>
      </c>
      <c r="K246" s="326">
        <v>463.1</v>
      </c>
      <c r="L246" s="313"/>
      <c r="M246" s="312">
        <f>SUM(E246:K246)</f>
        <v>2752.7000000000012</v>
      </c>
      <c r="N246" s="443"/>
      <c r="O246" s="443"/>
      <c r="P246" s="443"/>
      <c r="Q246" s="446"/>
      <c r="R246" s="446"/>
      <c r="S246" s="652"/>
      <c r="T246" s="172"/>
      <c r="U246" s="653"/>
      <c r="V246" s="172"/>
      <c r="W246" s="172"/>
    </row>
    <row r="247" spans="1:23" ht="15">
      <c r="A247" s="459" t="s">
        <v>147</v>
      </c>
      <c r="B247" s="464" t="s">
        <v>162</v>
      </c>
      <c r="C247" s="443"/>
      <c r="D247" s="443"/>
      <c r="E247" s="286" t="s">
        <v>285</v>
      </c>
      <c r="F247" s="286" t="s">
        <v>285</v>
      </c>
      <c r="G247" s="301">
        <v>697.90000000000032</v>
      </c>
      <c r="H247" s="286">
        <v>631.10000000000036</v>
      </c>
      <c r="I247" s="286">
        <v>261.29999999999984</v>
      </c>
      <c r="J247" s="326">
        <v>399.8</v>
      </c>
      <c r="K247" s="326">
        <v>734.90000000000032</v>
      </c>
      <c r="L247" s="313"/>
      <c r="M247" s="312">
        <f>SUM(E247:K247)</f>
        <v>2725.0000000000009</v>
      </c>
      <c r="N247" s="443"/>
      <c r="O247" s="443" t="s">
        <v>307</v>
      </c>
      <c r="P247" s="443"/>
      <c r="Q247" s="446"/>
      <c r="R247" s="446"/>
      <c r="S247" s="172"/>
      <c r="T247" s="172"/>
      <c r="U247" s="653"/>
      <c r="V247" s="172"/>
      <c r="W247" s="172"/>
    </row>
    <row r="248" spans="1:23" ht="15">
      <c r="A248" s="459" t="s">
        <v>151</v>
      </c>
      <c r="B248" s="464" t="s">
        <v>156</v>
      </c>
      <c r="C248" s="443"/>
      <c r="D248" s="443"/>
      <c r="E248" s="286" t="s">
        <v>285</v>
      </c>
      <c r="F248" s="286" t="s">
        <v>285</v>
      </c>
      <c r="G248" s="286">
        <v>326.40000000000009</v>
      </c>
      <c r="H248" s="286">
        <v>680.40000000000032</v>
      </c>
      <c r="I248" s="286">
        <v>373.29999999999995</v>
      </c>
      <c r="J248" s="326">
        <v>643</v>
      </c>
      <c r="K248" s="326">
        <v>693.09999999999968</v>
      </c>
      <c r="L248" s="313"/>
      <c r="M248" s="312">
        <f>SUM(E248:K248)</f>
        <v>2716.2</v>
      </c>
      <c r="N248" s="443"/>
      <c r="O248" s="443"/>
      <c r="P248" s="443"/>
      <c r="Q248" s="446"/>
      <c r="R248" s="464"/>
      <c r="S248" s="652"/>
      <c r="T248" s="172"/>
      <c r="U248" s="653"/>
      <c r="V248" s="172"/>
      <c r="W248" s="172"/>
    </row>
    <row r="249" spans="1:23" ht="15">
      <c r="A249" s="459" t="s">
        <v>157</v>
      </c>
      <c r="B249" s="464" t="s">
        <v>821</v>
      </c>
      <c r="C249" s="443"/>
      <c r="D249" s="443"/>
      <c r="E249" s="286" t="s">
        <v>285</v>
      </c>
      <c r="F249" s="286" t="s">
        <v>285</v>
      </c>
      <c r="G249" s="286" t="s">
        <v>285</v>
      </c>
      <c r="H249" s="286">
        <v>771.49999999999977</v>
      </c>
      <c r="I249" s="286">
        <v>571.59999999999991</v>
      </c>
      <c r="J249" s="326">
        <v>588.70000000000005</v>
      </c>
      <c r="K249" s="326">
        <v>708.99999999999989</v>
      </c>
      <c r="L249" s="313"/>
      <c r="M249" s="312">
        <f>SUM(E249:K249)</f>
        <v>2640.7999999999997</v>
      </c>
      <c r="N249" s="443"/>
      <c r="O249" s="443"/>
      <c r="P249" s="443"/>
      <c r="Q249" s="443"/>
      <c r="R249" s="464"/>
      <c r="S249" s="172"/>
      <c r="T249" s="172"/>
      <c r="U249" s="653"/>
      <c r="V249" s="172"/>
      <c r="W249" s="172"/>
    </row>
    <row r="250" spans="1:23" ht="15">
      <c r="A250" s="459" t="s">
        <v>159</v>
      </c>
      <c r="B250" s="464" t="s">
        <v>153</v>
      </c>
      <c r="C250" s="443"/>
      <c r="D250" s="443"/>
      <c r="E250" s="286" t="s">
        <v>285</v>
      </c>
      <c r="F250" s="286" t="s">
        <v>285</v>
      </c>
      <c r="G250" s="286">
        <v>263.00000000000023</v>
      </c>
      <c r="H250" s="286">
        <v>583.99999999999977</v>
      </c>
      <c r="I250" s="286">
        <v>361.00000000000023</v>
      </c>
      <c r="J250" s="329">
        <v>869.8</v>
      </c>
      <c r="K250" s="326">
        <v>554.70000000000027</v>
      </c>
      <c r="L250" s="313"/>
      <c r="M250" s="312">
        <f>SUM(E250:K250)</f>
        <v>2632.5000000000005</v>
      </c>
      <c r="N250" s="443"/>
      <c r="O250" s="443" t="s">
        <v>290</v>
      </c>
      <c r="P250" s="443"/>
      <c r="Q250" s="443"/>
      <c r="R250" s="443"/>
      <c r="S250" s="652"/>
      <c r="T250" s="172"/>
      <c r="U250" s="653"/>
      <c r="V250" s="172"/>
      <c r="W250" s="172"/>
    </row>
    <row r="251" spans="1:23" ht="15">
      <c r="A251" s="459" t="s">
        <v>160</v>
      </c>
      <c r="B251" s="464" t="s">
        <v>836</v>
      </c>
      <c r="C251" s="443"/>
      <c r="D251" s="443"/>
      <c r="E251" s="286" t="s">
        <v>285</v>
      </c>
      <c r="F251" s="286" t="s">
        <v>285</v>
      </c>
      <c r="G251" s="286" t="s">
        <v>285</v>
      </c>
      <c r="H251" s="286">
        <v>817.84999999999968</v>
      </c>
      <c r="I251" s="286">
        <v>535.89999999999964</v>
      </c>
      <c r="J251" s="326">
        <v>627.79999999999995</v>
      </c>
      <c r="K251" s="326">
        <v>623.30000000000064</v>
      </c>
      <c r="L251" s="313"/>
      <c r="M251" s="312">
        <f>SUM(E251:K251)</f>
        <v>2604.85</v>
      </c>
      <c r="N251" s="443"/>
      <c r="O251" s="443"/>
      <c r="P251" s="443"/>
      <c r="Q251" s="443"/>
      <c r="R251" s="464"/>
      <c r="S251" s="652"/>
      <c r="T251" s="172"/>
      <c r="U251" s="653"/>
      <c r="V251" s="172"/>
      <c r="W251" s="172"/>
    </row>
    <row r="252" spans="1:23" ht="15">
      <c r="A252" s="459" t="s">
        <v>161</v>
      </c>
      <c r="B252" s="464" t="s">
        <v>828</v>
      </c>
      <c r="C252" s="443"/>
      <c r="D252" s="443"/>
      <c r="E252" s="286" t="s">
        <v>285</v>
      </c>
      <c r="F252" s="286" t="s">
        <v>285</v>
      </c>
      <c r="G252" s="286" t="s">
        <v>285</v>
      </c>
      <c r="H252" s="286">
        <v>577.89999999999986</v>
      </c>
      <c r="I252" s="286">
        <v>382.90000000000055</v>
      </c>
      <c r="J252" s="329">
        <v>819.10000000000025</v>
      </c>
      <c r="K252" s="329">
        <v>751.05000000000018</v>
      </c>
      <c r="L252" s="313"/>
      <c r="M252" s="312">
        <f>SUM(E252:K252)</f>
        <v>2530.9500000000007</v>
      </c>
      <c r="N252" s="443"/>
      <c r="O252" s="443" t="s">
        <v>350</v>
      </c>
      <c r="P252" s="443"/>
      <c r="Q252" s="443"/>
      <c r="R252" s="464"/>
      <c r="S252" s="652"/>
      <c r="T252" s="172"/>
      <c r="U252" s="653"/>
      <c r="V252" s="172"/>
      <c r="W252" s="172"/>
    </row>
    <row r="253" spans="1:23" ht="15">
      <c r="A253" s="459" t="s">
        <v>163</v>
      </c>
      <c r="B253" s="464" t="s">
        <v>873</v>
      </c>
      <c r="C253" s="443"/>
      <c r="D253" s="443"/>
      <c r="E253" s="286" t="s">
        <v>285</v>
      </c>
      <c r="F253" s="286" t="s">
        <v>285</v>
      </c>
      <c r="G253" s="286" t="s">
        <v>285</v>
      </c>
      <c r="H253" s="323">
        <v>852.19999999999936</v>
      </c>
      <c r="I253" s="286">
        <v>331.79999999999973</v>
      </c>
      <c r="J253" s="326">
        <v>665.5</v>
      </c>
      <c r="K253" s="326">
        <v>668.80000000000018</v>
      </c>
      <c r="L253" s="313"/>
      <c r="M253" s="312">
        <f>SUM(E253:K253)</f>
        <v>2518.2999999999993</v>
      </c>
      <c r="N253" s="443"/>
      <c r="O253" s="443" t="s">
        <v>294</v>
      </c>
      <c r="P253" s="443"/>
      <c r="Q253" s="443"/>
      <c r="R253" s="443"/>
      <c r="S253" s="172"/>
      <c r="T253" s="172"/>
      <c r="U253" s="653"/>
      <c r="V253" s="172"/>
      <c r="W253" s="172"/>
    </row>
    <row r="254" spans="1:23" ht="15">
      <c r="A254" s="459" t="s">
        <v>281</v>
      </c>
      <c r="B254" s="464" t="s">
        <v>852</v>
      </c>
      <c r="C254" s="443"/>
      <c r="D254" s="443"/>
      <c r="E254" s="286" t="s">
        <v>285</v>
      </c>
      <c r="F254" s="286" t="s">
        <v>285</v>
      </c>
      <c r="G254" s="286" t="s">
        <v>285</v>
      </c>
      <c r="H254" s="286">
        <v>505.80000000000018</v>
      </c>
      <c r="I254" s="286">
        <v>443</v>
      </c>
      <c r="J254" s="326">
        <v>747.9000000000002</v>
      </c>
      <c r="K254" s="329">
        <v>763.40000000000009</v>
      </c>
      <c r="L254" s="313"/>
      <c r="M254" s="312">
        <f>SUM(E254:K254)</f>
        <v>2460.1000000000004</v>
      </c>
      <c r="N254" s="443"/>
      <c r="O254" s="443" t="s">
        <v>294</v>
      </c>
      <c r="P254" s="443"/>
      <c r="Q254" s="443"/>
      <c r="R254" s="443"/>
      <c r="S254" s="172"/>
      <c r="T254" s="172"/>
      <c r="U254" s="653"/>
      <c r="V254" s="172"/>
      <c r="W254" s="172"/>
    </row>
    <row r="255" spans="1:23" ht="15">
      <c r="A255" s="459" t="s">
        <v>282</v>
      </c>
      <c r="B255" s="464" t="s">
        <v>819</v>
      </c>
      <c r="C255" s="443"/>
      <c r="D255" s="443"/>
      <c r="E255" s="286" t="s">
        <v>285</v>
      </c>
      <c r="F255" s="286" t="s">
        <v>285</v>
      </c>
      <c r="G255" s="286" t="s">
        <v>285</v>
      </c>
      <c r="H255" s="323">
        <v>954.09999999999968</v>
      </c>
      <c r="I255" s="286">
        <v>393.60000000000014</v>
      </c>
      <c r="J255" s="326">
        <v>517.79999999999995</v>
      </c>
      <c r="K255" s="326">
        <v>594.04999999999973</v>
      </c>
      <c r="L255" s="313"/>
      <c r="M255" s="312">
        <f>SUM(E255:K255)</f>
        <v>2459.5499999999993</v>
      </c>
      <c r="N255" s="443"/>
      <c r="O255" s="443" t="s">
        <v>291</v>
      </c>
      <c r="P255" s="443"/>
      <c r="Q255" s="446"/>
      <c r="R255" s="464"/>
      <c r="S255" s="343"/>
      <c r="T255" s="172"/>
      <c r="U255" s="653"/>
      <c r="V255" s="172"/>
      <c r="W255" s="172"/>
    </row>
    <row r="256" spans="1:23" ht="15">
      <c r="A256" s="459" t="s">
        <v>283</v>
      </c>
      <c r="B256" s="464" t="s">
        <v>856</v>
      </c>
      <c r="C256" s="443"/>
      <c r="D256" s="443"/>
      <c r="E256" s="286" t="s">
        <v>285</v>
      </c>
      <c r="F256" s="286" t="s">
        <v>285</v>
      </c>
      <c r="G256" s="286" t="s">
        <v>285</v>
      </c>
      <c r="H256" s="286">
        <v>579.10000000000059</v>
      </c>
      <c r="I256" s="286">
        <v>574.00000000000023</v>
      </c>
      <c r="J256" s="326">
        <v>509</v>
      </c>
      <c r="K256" s="329">
        <v>777.5</v>
      </c>
      <c r="L256" s="313"/>
      <c r="M256" s="312">
        <f>SUM(E256:K256)</f>
        <v>2439.6000000000008</v>
      </c>
      <c r="N256" s="443"/>
      <c r="O256" s="443" t="s">
        <v>291</v>
      </c>
      <c r="P256" s="443"/>
      <c r="Q256" s="443"/>
      <c r="R256" s="464"/>
      <c r="S256" s="172"/>
      <c r="T256" s="172"/>
      <c r="U256" s="653"/>
      <c r="V256" s="172"/>
      <c r="W256" s="172"/>
    </row>
    <row r="257" spans="1:23" ht="15">
      <c r="A257" s="459" t="s">
        <v>284</v>
      </c>
      <c r="B257" s="459" t="s">
        <v>807</v>
      </c>
      <c r="C257" s="443"/>
      <c r="D257" s="443"/>
      <c r="E257" s="286" t="s">
        <v>285</v>
      </c>
      <c r="F257" s="286" t="s">
        <v>285</v>
      </c>
      <c r="G257" s="286" t="s">
        <v>285</v>
      </c>
      <c r="H257" s="286">
        <v>443.00000000000023</v>
      </c>
      <c r="I257" s="323">
        <v>605.09999999999991</v>
      </c>
      <c r="J257" s="329">
        <v>804.6</v>
      </c>
      <c r="K257" s="326">
        <v>533.59999999999991</v>
      </c>
      <c r="L257" s="313"/>
      <c r="M257" s="312">
        <f>SUM(E257:K257)</f>
        <v>2386.3000000000002</v>
      </c>
      <c r="N257" s="443"/>
      <c r="O257" s="443" t="s">
        <v>312</v>
      </c>
      <c r="P257" s="443"/>
      <c r="Q257" s="443"/>
      <c r="R257" s="443"/>
      <c r="S257" s="501"/>
      <c r="T257" s="172"/>
      <c r="U257" s="653"/>
      <c r="V257" s="172"/>
      <c r="W257" s="172"/>
    </row>
    <row r="258" spans="1:23" ht="15">
      <c r="A258" s="459" t="s">
        <v>808</v>
      </c>
      <c r="B258" s="464" t="s">
        <v>835</v>
      </c>
      <c r="C258" s="443"/>
      <c r="D258" s="443"/>
      <c r="E258" s="286" t="s">
        <v>285</v>
      </c>
      <c r="F258" s="286" t="s">
        <v>285</v>
      </c>
      <c r="G258" s="286" t="s">
        <v>285</v>
      </c>
      <c r="H258" s="286">
        <v>715</v>
      </c>
      <c r="I258" s="286">
        <v>436.99999999999977</v>
      </c>
      <c r="J258" s="326">
        <v>653.99999999999989</v>
      </c>
      <c r="K258" s="326">
        <v>524.40000000000009</v>
      </c>
      <c r="L258" s="313"/>
      <c r="M258" s="312">
        <f>SUM(E258:K258)</f>
        <v>2330.3999999999996</v>
      </c>
      <c r="N258" s="443"/>
      <c r="O258" s="443"/>
      <c r="P258" s="443"/>
      <c r="Q258" s="443"/>
      <c r="R258" s="443"/>
      <c r="S258" s="172"/>
      <c r="T258" s="172"/>
      <c r="U258" s="653"/>
      <c r="V258" s="172"/>
      <c r="W258" s="172"/>
    </row>
    <row r="259" spans="1:23" ht="15">
      <c r="A259" s="459" t="s">
        <v>809</v>
      </c>
      <c r="B259" s="464" t="s">
        <v>863</v>
      </c>
      <c r="C259" s="443"/>
      <c r="D259" s="443"/>
      <c r="E259" s="286" t="s">
        <v>285</v>
      </c>
      <c r="F259" s="286" t="s">
        <v>285</v>
      </c>
      <c r="G259" s="286" t="s">
        <v>285</v>
      </c>
      <c r="H259" s="286">
        <v>647.80000000000041</v>
      </c>
      <c r="I259" s="286">
        <v>331.20000000000005</v>
      </c>
      <c r="J259" s="326">
        <v>650.20000000000005</v>
      </c>
      <c r="K259" s="326">
        <v>614.80000000000007</v>
      </c>
      <c r="L259" s="313"/>
      <c r="M259" s="312">
        <f>SUM(E259:K259)</f>
        <v>2244.0000000000005</v>
      </c>
      <c r="N259" s="443"/>
      <c r="O259" s="443"/>
      <c r="P259" s="443"/>
      <c r="Q259" s="443"/>
      <c r="R259" s="443"/>
      <c r="S259" s="273"/>
      <c r="T259" s="172"/>
      <c r="U259" s="654"/>
      <c r="V259" s="172"/>
      <c r="W259" s="172"/>
    </row>
    <row r="260" spans="1:23" ht="15">
      <c r="A260" s="459" t="s">
        <v>810</v>
      </c>
      <c r="B260" s="464" t="s">
        <v>830</v>
      </c>
      <c r="C260" s="443"/>
      <c r="D260" s="443"/>
      <c r="E260" s="286" t="s">
        <v>285</v>
      </c>
      <c r="F260" s="286" t="s">
        <v>285</v>
      </c>
      <c r="G260" s="286" t="s">
        <v>285</v>
      </c>
      <c r="H260" s="286">
        <v>719.79999999999973</v>
      </c>
      <c r="I260" s="286">
        <v>332.60000000000014</v>
      </c>
      <c r="J260" s="326">
        <v>519.80000000000007</v>
      </c>
      <c r="K260" s="326">
        <v>671.44999999999993</v>
      </c>
      <c r="L260" s="313"/>
      <c r="M260" s="312">
        <f>SUM(E260:K260)</f>
        <v>2243.6499999999996</v>
      </c>
      <c r="N260" s="443"/>
      <c r="O260" s="443"/>
      <c r="P260" s="443"/>
      <c r="Q260" s="443"/>
      <c r="R260" s="464"/>
      <c r="S260" s="172"/>
      <c r="T260" s="172"/>
      <c r="U260" s="653"/>
      <c r="V260" s="172"/>
      <c r="W260" s="172"/>
    </row>
    <row r="261" spans="1:23" ht="15">
      <c r="A261" s="459" t="s">
        <v>812</v>
      </c>
      <c r="B261" s="464" t="s">
        <v>837</v>
      </c>
      <c r="C261" s="443"/>
      <c r="D261" s="443"/>
      <c r="E261" s="286" t="s">
        <v>285</v>
      </c>
      <c r="F261" s="286" t="s">
        <v>285</v>
      </c>
      <c r="G261" s="286" t="s">
        <v>285</v>
      </c>
      <c r="H261" s="286">
        <v>541.90000000000032</v>
      </c>
      <c r="I261" s="286">
        <v>390.09999999999968</v>
      </c>
      <c r="J261" s="326">
        <v>748.8</v>
      </c>
      <c r="K261" s="326">
        <v>503.70000000000005</v>
      </c>
      <c r="L261" s="313"/>
      <c r="M261" s="312">
        <f>SUM(E261:K261)</f>
        <v>2184.5</v>
      </c>
      <c r="N261" s="443"/>
      <c r="O261" s="443"/>
      <c r="P261" s="443"/>
      <c r="Q261" s="443"/>
      <c r="R261" s="443"/>
      <c r="S261" s="501"/>
      <c r="T261" s="172"/>
      <c r="U261" s="654"/>
      <c r="V261" s="172"/>
      <c r="W261" s="172"/>
    </row>
    <row r="262" spans="1:23" ht="15">
      <c r="A262" s="459" t="s">
        <v>818</v>
      </c>
      <c r="B262" s="464" t="s">
        <v>869</v>
      </c>
      <c r="C262" s="443"/>
      <c r="D262" s="443"/>
      <c r="E262" s="286" t="s">
        <v>285</v>
      </c>
      <c r="F262" s="286" t="s">
        <v>285</v>
      </c>
      <c r="G262" s="286" t="s">
        <v>285</v>
      </c>
      <c r="H262" s="286">
        <v>608.54999999999995</v>
      </c>
      <c r="I262" s="286">
        <v>281.59999999999945</v>
      </c>
      <c r="J262" s="329">
        <v>790.10000000000036</v>
      </c>
      <c r="K262" s="326">
        <v>478.45000000000016</v>
      </c>
      <c r="L262" s="313"/>
      <c r="M262" s="312">
        <f>SUM(E262:K262)</f>
        <v>2158.6999999999998</v>
      </c>
      <c r="N262" s="443"/>
      <c r="O262" s="443" t="s">
        <v>300</v>
      </c>
      <c r="P262" s="443"/>
      <c r="Q262" s="443"/>
      <c r="R262" s="443"/>
      <c r="S262" s="501"/>
      <c r="T262" s="172"/>
      <c r="U262" s="654"/>
      <c r="V262" s="172"/>
      <c r="W262" s="172"/>
    </row>
    <row r="263" spans="1:23" ht="15">
      <c r="A263" s="459" t="s">
        <v>820</v>
      </c>
      <c r="B263" s="361" t="s">
        <v>1854</v>
      </c>
      <c r="C263" s="446"/>
      <c r="D263" s="446"/>
      <c r="E263" s="286" t="s">
        <v>285</v>
      </c>
      <c r="F263" s="286" t="s">
        <v>285</v>
      </c>
      <c r="G263" s="286" t="s">
        <v>285</v>
      </c>
      <c r="H263" s="286" t="s">
        <v>285</v>
      </c>
      <c r="I263" s="286">
        <v>420.5</v>
      </c>
      <c r="J263" s="331">
        <v>907.29999999999973</v>
      </c>
      <c r="K263" s="331">
        <v>806.50000000000023</v>
      </c>
      <c r="L263" s="313"/>
      <c r="M263" s="312">
        <f>SUM(E263:K263)</f>
        <v>2134.3000000000002</v>
      </c>
      <c r="N263" s="443"/>
      <c r="O263" s="443" t="s">
        <v>301</v>
      </c>
      <c r="P263" s="443"/>
      <c r="Q263" s="443"/>
      <c r="R263" s="464"/>
      <c r="S263" s="343"/>
      <c r="T263" s="172"/>
      <c r="U263" s="654"/>
      <c r="V263" s="172"/>
      <c r="W263" s="172"/>
    </row>
    <row r="264" spans="1:23" ht="15">
      <c r="A264" s="459" t="s">
        <v>823</v>
      </c>
      <c r="B264" s="464" t="s">
        <v>811</v>
      </c>
      <c r="C264" s="443"/>
      <c r="D264" s="443"/>
      <c r="E264" s="286" t="s">
        <v>285</v>
      </c>
      <c r="F264" s="286" t="s">
        <v>285</v>
      </c>
      <c r="G264" s="286" t="s">
        <v>285</v>
      </c>
      <c r="H264" s="286">
        <v>661.19999999999982</v>
      </c>
      <c r="I264" s="286">
        <v>418.60000000000014</v>
      </c>
      <c r="J264" s="326">
        <v>594.00000000000011</v>
      </c>
      <c r="K264" s="326">
        <v>443.69999999999993</v>
      </c>
      <c r="L264" s="313"/>
      <c r="M264" s="312">
        <f>SUM(E264:K264)</f>
        <v>2117.5</v>
      </c>
      <c r="N264" s="443"/>
      <c r="O264" s="443"/>
      <c r="P264" s="443"/>
      <c r="Q264" s="443"/>
      <c r="R264" s="464"/>
      <c r="S264" s="172"/>
      <c r="T264" s="172"/>
      <c r="U264" s="654"/>
      <c r="V264" s="172"/>
      <c r="W264" s="172"/>
    </row>
    <row r="265" spans="1:23" ht="15">
      <c r="A265" s="459" t="s">
        <v>824</v>
      </c>
      <c r="B265" s="464" t="s">
        <v>822</v>
      </c>
      <c r="C265" s="443"/>
      <c r="D265" s="443"/>
      <c r="E265" s="286" t="s">
        <v>285</v>
      </c>
      <c r="F265" s="286" t="s">
        <v>285</v>
      </c>
      <c r="G265" s="286" t="s">
        <v>285</v>
      </c>
      <c r="H265" s="286">
        <v>654.90000000000009</v>
      </c>
      <c r="I265" s="286">
        <v>271.79999999999995</v>
      </c>
      <c r="J265" s="326">
        <v>510.80000000000018</v>
      </c>
      <c r="K265" s="326">
        <v>678.2</v>
      </c>
      <c r="L265" s="313"/>
      <c r="M265" s="312">
        <f>SUM(E265:K265)</f>
        <v>2115.7000000000003</v>
      </c>
      <c r="N265" s="443"/>
      <c r="O265" s="443"/>
      <c r="P265" s="443"/>
      <c r="Q265" s="443"/>
      <c r="R265" s="443"/>
      <c r="S265" s="172"/>
      <c r="T265" s="172"/>
      <c r="U265" s="653"/>
      <c r="V265" s="172"/>
      <c r="W265" s="172"/>
    </row>
    <row r="266" spans="1:23" ht="15">
      <c r="A266" s="459" t="s">
        <v>827</v>
      </c>
      <c r="B266" s="464" t="s">
        <v>826</v>
      </c>
      <c r="C266" s="443"/>
      <c r="D266" s="443"/>
      <c r="E266" s="286" t="s">
        <v>285</v>
      </c>
      <c r="F266" s="286" t="s">
        <v>285</v>
      </c>
      <c r="G266" s="286" t="s">
        <v>285</v>
      </c>
      <c r="H266" s="286">
        <v>692.89999999999986</v>
      </c>
      <c r="I266" s="286">
        <v>288.79999999999973</v>
      </c>
      <c r="J266" s="326">
        <v>500.9</v>
      </c>
      <c r="K266" s="326">
        <v>596.60000000000048</v>
      </c>
      <c r="L266" s="313"/>
      <c r="M266" s="312">
        <f>SUM(E266:K266)</f>
        <v>2079.1999999999998</v>
      </c>
      <c r="N266" s="443"/>
      <c r="O266" s="443"/>
      <c r="P266" s="443"/>
      <c r="Q266" s="443"/>
      <c r="R266" s="443"/>
      <c r="S266" s="652"/>
      <c r="T266" s="172"/>
      <c r="U266" s="653"/>
      <c r="V266" s="172"/>
      <c r="W266" s="172"/>
    </row>
    <row r="267" spans="1:23" ht="15">
      <c r="A267" s="459" t="s">
        <v>829</v>
      </c>
      <c r="B267" s="464" t="s">
        <v>844</v>
      </c>
      <c r="C267" s="443"/>
      <c r="D267" s="443"/>
      <c r="E267" s="286" t="s">
        <v>285</v>
      </c>
      <c r="F267" s="286" t="s">
        <v>285</v>
      </c>
      <c r="G267" s="286" t="s">
        <v>285</v>
      </c>
      <c r="H267" s="286">
        <v>542.29999999999984</v>
      </c>
      <c r="I267" s="286">
        <v>250.39999999999986</v>
      </c>
      <c r="J267" s="326">
        <v>743.99999999999966</v>
      </c>
      <c r="K267" s="326">
        <v>516.90000000000009</v>
      </c>
      <c r="L267" s="313"/>
      <c r="M267" s="312">
        <f>SUM(E267:K267)</f>
        <v>2053.5999999999995</v>
      </c>
      <c r="N267" s="443"/>
      <c r="O267" s="443"/>
      <c r="P267" s="443"/>
      <c r="Q267" s="443"/>
      <c r="R267" s="443"/>
      <c r="S267" s="652"/>
      <c r="T267" s="172"/>
      <c r="U267" s="654"/>
      <c r="V267" s="172"/>
      <c r="W267" s="172"/>
    </row>
    <row r="268" spans="1:23" ht="15">
      <c r="A268" s="459" t="s">
        <v>834</v>
      </c>
      <c r="B268" s="464" t="s">
        <v>35</v>
      </c>
      <c r="C268" s="443"/>
      <c r="D268" s="443"/>
      <c r="E268" s="286">
        <v>69.600000000000364</v>
      </c>
      <c r="F268" s="286">
        <v>523.70000000000027</v>
      </c>
      <c r="G268" s="286">
        <v>436.29999999999984</v>
      </c>
      <c r="H268" s="286">
        <v>409.59999999999991</v>
      </c>
      <c r="I268" s="286">
        <v>549.40000000000055</v>
      </c>
      <c r="J268" s="326" t="s">
        <v>285</v>
      </c>
      <c r="K268" s="326" t="s">
        <v>285</v>
      </c>
      <c r="L268" s="313"/>
      <c r="M268" s="312">
        <f>SUM(E268:K268)</f>
        <v>1988.6000000000008</v>
      </c>
      <c r="N268" s="443"/>
      <c r="O268" s="443"/>
      <c r="P268" s="443"/>
      <c r="Q268" s="446"/>
      <c r="R268" s="446"/>
      <c r="S268" s="343"/>
      <c r="T268" s="172"/>
      <c r="U268" s="653"/>
      <c r="V268" s="172"/>
      <c r="W268" s="172"/>
    </row>
    <row r="269" spans="1:23" ht="15">
      <c r="A269" s="459" t="s">
        <v>838</v>
      </c>
      <c r="B269" s="464" t="s">
        <v>855</v>
      </c>
      <c r="C269" s="443"/>
      <c r="D269" s="443"/>
      <c r="E269" s="286" t="s">
        <v>285</v>
      </c>
      <c r="F269" s="286" t="s">
        <v>285</v>
      </c>
      <c r="G269" s="286" t="s">
        <v>285</v>
      </c>
      <c r="H269" s="286">
        <v>651.79999999999973</v>
      </c>
      <c r="I269" s="286">
        <v>436.69999999999959</v>
      </c>
      <c r="J269" s="326">
        <v>510.49999999999994</v>
      </c>
      <c r="K269" s="326">
        <v>347.6500000000002</v>
      </c>
      <c r="L269" s="313"/>
      <c r="M269" s="312">
        <f>SUM(E269:K269)</f>
        <v>1946.6499999999996</v>
      </c>
      <c r="N269" s="443"/>
      <c r="O269" s="443"/>
      <c r="P269" s="443"/>
      <c r="Q269" s="443"/>
      <c r="R269" s="464"/>
      <c r="S269" s="343"/>
      <c r="T269" s="172"/>
      <c r="U269" s="653"/>
      <c r="V269" s="172"/>
      <c r="W269" s="172"/>
    </row>
    <row r="270" spans="1:23" ht="15">
      <c r="A270" s="459" t="s">
        <v>839</v>
      </c>
      <c r="B270" s="459" t="s">
        <v>801</v>
      </c>
      <c r="C270" s="443"/>
      <c r="D270" s="443"/>
      <c r="E270" s="286" t="s">
        <v>285</v>
      </c>
      <c r="F270" s="286" t="s">
        <v>285</v>
      </c>
      <c r="G270" s="286" t="s">
        <v>285</v>
      </c>
      <c r="H270" s="286">
        <v>467.99999999999989</v>
      </c>
      <c r="I270" s="286">
        <v>441.5</v>
      </c>
      <c r="J270" s="326">
        <v>740.69999999999993</v>
      </c>
      <c r="K270" s="326">
        <v>284.20000000000005</v>
      </c>
      <c r="L270" s="313"/>
      <c r="M270" s="312">
        <f>SUM(E270:K270)</f>
        <v>1934.3999999999999</v>
      </c>
      <c r="N270" s="443"/>
      <c r="O270" s="443"/>
      <c r="P270" s="443"/>
      <c r="Q270" s="443"/>
      <c r="R270" s="443"/>
      <c r="S270" s="343"/>
      <c r="T270" s="172"/>
      <c r="U270" s="653"/>
      <c r="V270" s="172"/>
      <c r="W270" s="172"/>
    </row>
    <row r="271" spans="1:23" ht="15">
      <c r="A271" s="459" t="s">
        <v>840</v>
      </c>
      <c r="B271" s="361" t="s">
        <v>1844</v>
      </c>
      <c r="C271" s="446"/>
      <c r="D271" s="446"/>
      <c r="E271" s="286" t="s">
        <v>285</v>
      </c>
      <c r="F271" s="286" t="s">
        <v>285</v>
      </c>
      <c r="G271" s="286" t="s">
        <v>285</v>
      </c>
      <c r="H271" s="286" t="s">
        <v>285</v>
      </c>
      <c r="I271" s="286">
        <v>456.60000000000014</v>
      </c>
      <c r="J271" s="326">
        <v>700.19999999999993</v>
      </c>
      <c r="K271" s="329">
        <v>758.1999999999997</v>
      </c>
      <c r="L271" s="313"/>
      <c r="M271" s="312">
        <f>SUM(E271:K271)</f>
        <v>1915</v>
      </c>
      <c r="N271" s="443"/>
      <c r="O271" s="443" t="s">
        <v>295</v>
      </c>
      <c r="P271" s="443"/>
      <c r="Q271" s="443"/>
      <c r="R271" s="464"/>
      <c r="S271" s="501"/>
      <c r="T271" s="172"/>
      <c r="U271" s="654"/>
      <c r="V271" s="172"/>
      <c r="W271" s="172"/>
    </row>
    <row r="272" spans="1:23" ht="15">
      <c r="A272" s="459" t="s">
        <v>846</v>
      </c>
      <c r="B272" s="361" t="s">
        <v>1858</v>
      </c>
      <c r="C272" s="446"/>
      <c r="D272" s="446"/>
      <c r="E272" s="286" t="s">
        <v>285</v>
      </c>
      <c r="F272" s="286" t="s">
        <v>285</v>
      </c>
      <c r="G272" s="286" t="s">
        <v>285</v>
      </c>
      <c r="H272" s="286" t="s">
        <v>285</v>
      </c>
      <c r="I272" s="286">
        <v>367.49999999999977</v>
      </c>
      <c r="J272" s="326">
        <v>689.2</v>
      </c>
      <c r="K272" s="326">
        <v>693.5</v>
      </c>
      <c r="L272" s="313"/>
      <c r="M272" s="312">
        <f>SUM(E272:K272)</f>
        <v>1750.1999999999998</v>
      </c>
      <c r="N272" s="443"/>
      <c r="O272" s="443"/>
      <c r="P272" s="443"/>
      <c r="Q272" s="443"/>
      <c r="R272" s="464"/>
      <c r="S272" s="172"/>
      <c r="T272" s="172"/>
      <c r="U272" s="653"/>
      <c r="V272" s="172"/>
      <c r="W272" s="172"/>
    </row>
    <row r="273" spans="1:23" ht="15">
      <c r="A273" s="459" t="s">
        <v>854</v>
      </c>
      <c r="B273" s="361" t="s">
        <v>1850</v>
      </c>
      <c r="C273" s="446"/>
      <c r="D273" s="446"/>
      <c r="E273" s="286" t="s">
        <v>285</v>
      </c>
      <c r="F273" s="286" t="s">
        <v>285</v>
      </c>
      <c r="G273" s="286" t="s">
        <v>285</v>
      </c>
      <c r="H273" s="286" t="s">
        <v>285</v>
      </c>
      <c r="I273" s="286">
        <v>383.00000000000045</v>
      </c>
      <c r="J273" s="329">
        <v>801.69999999999982</v>
      </c>
      <c r="K273" s="326">
        <v>528.65000000000055</v>
      </c>
      <c r="L273" s="313"/>
      <c r="M273" s="312">
        <f>SUM(E273:K273)</f>
        <v>1713.3500000000008</v>
      </c>
      <c r="N273" s="443"/>
      <c r="O273" s="443" t="s">
        <v>294</v>
      </c>
      <c r="P273" s="443"/>
      <c r="Q273" s="443"/>
      <c r="R273" s="464"/>
      <c r="S273" s="652"/>
      <c r="T273" s="172"/>
      <c r="U273" s="653"/>
      <c r="V273" s="172"/>
      <c r="W273" s="172"/>
    </row>
    <row r="274" spans="1:23" ht="15">
      <c r="A274" s="459" t="s">
        <v>858</v>
      </c>
      <c r="B274" s="361" t="s">
        <v>1853</v>
      </c>
      <c r="C274" s="446"/>
      <c r="D274" s="446"/>
      <c r="E274" s="286" t="s">
        <v>285</v>
      </c>
      <c r="F274" s="286" t="s">
        <v>285</v>
      </c>
      <c r="G274" s="286" t="s">
        <v>285</v>
      </c>
      <c r="H274" s="286" t="s">
        <v>285</v>
      </c>
      <c r="I274" s="286">
        <v>494.39999999999986</v>
      </c>
      <c r="J274" s="326">
        <v>742.40000000000009</v>
      </c>
      <c r="K274" s="326">
        <v>463.94999999999993</v>
      </c>
      <c r="L274" s="313"/>
      <c r="M274" s="312">
        <f>SUM(E274:K274)</f>
        <v>1700.75</v>
      </c>
      <c r="N274" s="443"/>
      <c r="O274" s="443"/>
      <c r="P274" s="443"/>
      <c r="Q274" s="443"/>
      <c r="R274" s="464"/>
      <c r="S274" s="172"/>
      <c r="T274" s="172"/>
      <c r="U274" s="654"/>
      <c r="V274" s="172"/>
      <c r="W274" s="172"/>
    </row>
    <row r="275" spans="1:23" ht="15">
      <c r="A275" s="459" t="s">
        <v>859</v>
      </c>
      <c r="B275" s="464" t="s">
        <v>861</v>
      </c>
      <c r="C275" s="443"/>
      <c r="D275" s="443"/>
      <c r="E275" s="286" t="s">
        <v>285</v>
      </c>
      <c r="F275" s="286" t="s">
        <v>285</v>
      </c>
      <c r="G275" s="286" t="s">
        <v>285</v>
      </c>
      <c r="H275" s="286">
        <v>426.89999999999986</v>
      </c>
      <c r="I275" s="286">
        <v>374.10000000000014</v>
      </c>
      <c r="J275" s="326">
        <v>522.89999999999986</v>
      </c>
      <c r="K275" s="326">
        <v>373.80000000000018</v>
      </c>
      <c r="L275" s="313"/>
      <c r="M275" s="312">
        <f>SUM(E275:K275)</f>
        <v>1697.7</v>
      </c>
      <c r="N275" s="443"/>
      <c r="O275" s="443"/>
      <c r="P275" s="443"/>
      <c r="Q275" s="443"/>
      <c r="R275" s="443"/>
      <c r="S275" s="172"/>
      <c r="T275" s="172"/>
      <c r="U275" s="653"/>
      <c r="V275" s="172"/>
      <c r="W275" s="172"/>
    </row>
    <row r="276" spans="1:23" ht="15">
      <c r="A276" s="459" t="s">
        <v>860</v>
      </c>
      <c r="B276" s="459" t="s">
        <v>806</v>
      </c>
      <c r="C276" s="443"/>
      <c r="D276" s="443"/>
      <c r="E276" s="286" t="s">
        <v>285</v>
      </c>
      <c r="F276" s="286" t="s">
        <v>285</v>
      </c>
      <c r="G276" s="286" t="s">
        <v>285</v>
      </c>
      <c r="H276" s="286">
        <v>266.40000000000055</v>
      </c>
      <c r="I276" s="286">
        <v>374.99999999999977</v>
      </c>
      <c r="J276" s="326">
        <v>461.40000000000003</v>
      </c>
      <c r="K276" s="326">
        <v>583.50000000000011</v>
      </c>
      <c r="L276" s="313"/>
      <c r="M276" s="312">
        <f>SUM(E276:K276)</f>
        <v>1686.3000000000006</v>
      </c>
      <c r="N276" s="443"/>
      <c r="O276" s="443"/>
      <c r="P276" s="443"/>
      <c r="Q276" s="443"/>
      <c r="R276" s="443"/>
      <c r="S276" s="172"/>
      <c r="T276" s="172"/>
      <c r="U276" s="653"/>
      <c r="V276" s="172"/>
      <c r="W276" s="172"/>
    </row>
    <row r="277" spans="1:23" ht="15">
      <c r="A277" s="459" t="s">
        <v>866</v>
      </c>
      <c r="B277" s="361" t="s">
        <v>1852</v>
      </c>
      <c r="C277" s="446"/>
      <c r="D277" s="446"/>
      <c r="E277" s="286" t="s">
        <v>285</v>
      </c>
      <c r="F277" s="286" t="s">
        <v>285</v>
      </c>
      <c r="G277" s="286" t="s">
        <v>285</v>
      </c>
      <c r="H277" s="286" t="s">
        <v>285</v>
      </c>
      <c r="I277" s="286">
        <v>504.89999999999986</v>
      </c>
      <c r="J277" s="326">
        <v>602.89999999999986</v>
      </c>
      <c r="K277" s="326">
        <v>558.65000000000055</v>
      </c>
      <c r="L277" s="313"/>
      <c r="M277" s="312">
        <f>SUM(E277:K277)</f>
        <v>1666.4500000000003</v>
      </c>
      <c r="N277" s="443"/>
      <c r="O277" s="443"/>
      <c r="P277" s="443"/>
      <c r="Q277" s="443"/>
      <c r="R277" s="464"/>
      <c r="S277" s="273"/>
      <c r="T277" s="172"/>
      <c r="U277" s="653"/>
      <c r="V277" s="172"/>
      <c r="W277" s="172"/>
    </row>
    <row r="278" spans="1:23" ht="15">
      <c r="A278" s="459" t="s">
        <v>867</v>
      </c>
      <c r="B278" s="361" t="s">
        <v>1856</v>
      </c>
      <c r="C278" s="446"/>
      <c r="D278" s="446"/>
      <c r="E278" s="286" t="s">
        <v>285</v>
      </c>
      <c r="F278" s="286" t="s">
        <v>285</v>
      </c>
      <c r="G278" s="286" t="s">
        <v>285</v>
      </c>
      <c r="H278" s="286" t="s">
        <v>285</v>
      </c>
      <c r="I278" s="286">
        <v>251.20000000000027</v>
      </c>
      <c r="J278" s="329">
        <v>812.69999999999982</v>
      </c>
      <c r="K278" s="326">
        <v>583.70000000000005</v>
      </c>
      <c r="L278" s="313"/>
      <c r="M278" s="312">
        <f>SUM(E278:K278)</f>
        <v>1647.6000000000001</v>
      </c>
      <c r="N278" s="443"/>
      <c r="O278" s="443" t="s">
        <v>304</v>
      </c>
      <c r="P278" s="443"/>
      <c r="Q278" s="443"/>
      <c r="R278" s="464"/>
      <c r="S278" s="172"/>
      <c r="T278" s="172"/>
      <c r="U278" s="653"/>
      <c r="V278" s="172"/>
      <c r="W278" s="172"/>
    </row>
    <row r="279" spans="1:23" ht="15">
      <c r="A279" s="459" t="s">
        <v>868</v>
      </c>
      <c r="B279" s="361" t="s">
        <v>1857</v>
      </c>
      <c r="C279" s="446"/>
      <c r="D279" s="446"/>
      <c r="E279" s="286" t="s">
        <v>285</v>
      </c>
      <c r="F279" s="286" t="s">
        <v>285</v>
      </c>
      <c r="G279" s="286" t="s">
        <v>285</v>
      </c>
      <c r="H279" s="286" t="s">
        <v>285</v>
      </c>
      <c r="I279" s="286">
        <v>393.49999999999977</v>
      </c>
      <c r="J279" s="326">
        <v>564.5</v>
      </c>
      <c r="K279" s="326">
        <v>673.55</v>
      </c>
      <c r="L279" s="313"/>
      <c r="M279" s="312">
        <f>SUM(E279:K279)</f>
        <v>1631.5499999999997</v>
      </c>
      <c r="N279" s="443"/>
      <c r="O279" s="443"/>
      <c r="P279" s="443"/>
      <c r="Q279" s="443"/>
      <c r="R279" s="464"/>
      <c r="S279" s="343"/>
      <c r="T279" s="172"/>
      <c r="U279" s="653"/>
      <c r="V279" s="172"/>
      <c r="W279" s="172"/>
    </row>
    <row r="280" spans="1:23" ht="15">
      <c r="A280" s="459" t="s">
        <v>870</v>
      </c>
      <c r="B280" s="361" t="s">
        <v>1849</v>
      </c>
      <c r="C280" s="446"/>
      <c r="D280" s="446"/>
      <c r="E280" s="286" t="s">
        <v>285</v>
      </c>
      <c r="F280" s="286" t="s">
        <v>285</v>
      </c>
      <c r="G280" s="286" t="s">
        <v>285</v>
      </c>
      <c r="H280" s="286" t="s">
        <v>285</v>
      </c>
      <c r="I280" s="286">
        <v>495.60000000000036</v>
      </c>
      <c r="J280" s="326">
        <v>463.29999999999995</v>
      </c>
      <c r="K280" s="326">
        <v>623.20000000000095</v>
      </c>
      <c r="L280" s="313"/>
      <c r="M280" s="312">
        <f>SUM(E280:K280)</f>
        <v>1582.1000000000013</v>
      </c>
      <c r="N280" s="443"/>
      <c r="O280" s="443"/>
      <c r="P280" s="443"/>
      <c r="Q280" s="443"/>
      <c r="R280" s="464"/>
      <c r="S280" s="172"/>
      <c r="T280" s="172"/>
      <c r="U280" s="653"/>
      <c r="V280" s="172"/>
      <c r="W280" s="172"/>
    </row>
    <row r="281" spans="1:23" ht="15">
      <c r="A281" s="459" t="s">
        <v>871</v>
      </c>
      <c r="B281" s="464" t="s">
        <v>29</v>
      </c>
      <c r="C281" s="443"/>
      <c r="D281" s="443"/>
      <c r="E281" s="323">
        <v>105.59999999999199</v>
      </c>
      <c r="F281" s="286">
        <v>452.55000000000007</v>
      </c>
      <c r="G281" s="323">
        <v>581.49999999999977</v>
      </c>
      <c r="H281" s="286" t="s">
        <v>285</v>
      </c>
      <c r="I281" s="286" t="s">
        <v>285</v>
      </c>
      <c r="J281" s="326">
        <v>422.29999999999995</v>
      </c>
      <c r="K281" s="326" t="s">
        <v>285</v>
      </c>
      <c r="L281" s="313"/>
      <c r="M281" s="312">
        <f>SUM(E281:K281)</f>
        <v>1561.9499999999919</v>
      </c>
      <c r="N281" s="443"/>
      <c r="O281" s="443" t="s">
        <v>310</v>
      </c>
      <c r="P281" s="443"/>
      <c r="Q281" s="446"/>
      <c r="R281" s="446"/>
      <c r="S281" s="501"/>
      <c r="T281" s="172"/>
      <c r="U281" s="654"/>
      <c r="V281" s="172"/>
      <c r="W281" s="172"/>
    </row>
    <row r="282" spans="1:23" ht="15">
      <c r="A282" s="459" t="s">
        <v>872</v>
      </c>
      <c r="B282" s="530" t="s">
        <v>2256</v>
      </c>
      <c r="C282" s="446"/>
      <c r="D282" s="446"/>
      <c r="E282" s="286" t="s">
        <v>285</v>
      </c>
      <c r="F282" s="286" t="s">
        <v>285</v>
      </c>
      <c r="G282" s="286" t="s">
        <v>285</v>
      </c>
      <c r="H282" s="286" t="s">
        <v>285</v>
      </c>
      <c r="I282" s="286" t="s">
        <v>285</v>
      </c>
      <c r="J282" s="326">
        <v>686.09999999999991</v>
      </c>
      <c r="K282" s="314">
        <v>857.10000000000059</v>
      </c>
      <c r="L282" s="313"/>
      <c r="M282" s="312">
        <f>SUM(E282:K282)</f>
        <v>1543.2000000000005</v>
      </c>
      <c r="N282" s="443"/>
      <c r="O282" s="443" t="s">
        <v>288</v>
      </c>
      <c r="P282" s="443"/>
      <c r="Q282" s="443"/>
      <c r="R282" s="322" t="s">
        <v>1968</v>
      </c>
      <c r="S282" s="172"/>
      <c r="T282" s="172"/>
      <c r="U282" s="653"/>
      <c r="V282" s="172"/>
      <c r="W282" s="172"/>
    </row>
    <row r="283" spans="1:23" ht="15">
      <c r="A283" s="459" t="s">
        <v>875</v>
      </c>
      <c r="B283" s="361" t="s">
        <v>1839</v>
      </c>
      <c r="C283" s="446"/>
      <c r="D283" s="446"/>
      <c r="E283" s="286" t="s">
        <v>285</v>
      </c>
      <c r="F283" s="286" t="s">
        <v>285</v>
      </c>
      <c r="G283" s="286" t="s">
        <v>285</v>
      </c>
      <c r="H283" s="286" t="s">
        <v>285</v>
      </c>
      <c r="I283" s="286">
        <v>415.69999999999982</v>
      </c>
      <c r="J283" s="326">
        <v>548.29999999999995</v>
      </c>
      <c r="K283" s="326">
        <v>529.00000000000023</v>
      </c>
      <c r="L283" s="313"/>
      <c r="M283" s="312">
        <f>SUM(E283:K283)</f>
        <v>1493</v>
      </c>
      <c r="N283" s="443"/>
      <c r="O283" s="443"/>
      <c r="P283" s="443"/>
      <c r="Q283" s="443"/>
      <c r="R283" s="464"/>
      <c r="S283" s="172"/>
      <c r="T283" s="172"/>
      <c r="U283" s="654"/>
      <c r="V283" s="172"/>
      <c r="W283" s="172"/>
    </row>
    <row r="284" spans="1:23" ht="15">
      <c r="A284" s="459" t="s">
        <v>1006</v>
      </c>
      <c r="B284" s="361" t="s">
        <v>1851</v>
      </c>
      <c r="C284" s="446"/>
      <c r="D284" s="446"/>
      <c r="E284" s="286" t="s">
        <v>285</v>
      </c>
      <c r="F284" s="286" t="s">
        <v>285</v>
      </c>
      <c r="G284" s="286" t="s">
        <v>285</v>
      </c>
      <c r="H284" s="286" t="s">
        <v>285</v>
      </c>
      <c r="I284" s="286">
        <v>409.00000000000023</v>
      </c>
      <c r="J284" s="326">
        <v>532.40000000000032</v>
      </c>
      <c r="K284" s="326">
        <v>511.29999999999995</v>
      </c>
      <c r="L284" s="313"/>
      <c r="M284" s="312">
        <f>SUM(E284:K284)</f>
        <v>1452.7000000000005</v>
      </c>
      <c r="N284" s="443"/>
      <c r="O284" s="443"/>
      <c r="P284" s="443"/>
      <c r="Q284" s="443"/>
      <c r="R284" s="464"/>
      <c r="S284" s="501"/>
      <c r="T284" s="172"/>
      <c r="U284" s="654"/>
      <c r="V284" s="172"/>
      <c r="W284" s="172"/>
    </row>
    <row r="285" spans="1:23" ht="15">
      <c r="A285" s="459" t="s">
        <v>1007</v>
      </c>
      <c r="B285" s="361" t="s">
        <v>1841</v>
      </c>
      <c r="C285" s="446"/>
      <c r="D285" s="446"/>
      <c r="E285" s="286" t="s">
        <v>285</v>
      </c>
      <c r="F285" s="286" t="s">
        <v>285</v>
      </c>
      <c r="G285" s="286" t="s">
        <v>285</v>
      </c>
      <c r="H285" s="286" t="s">
        <v>285</v>
      </c>
      <c r="I285" s="323">
        <v>641.99999999999955</v>
      </c>
      <c r="J285" s="326">
        <v>101.69999999999999</v>
      </c>
      <c r="K285" s="326">
        <v>672.10000000000048</v>
      </c>
      <c r="L285" s="313"/>
      <c r="M285" s="312">
        <f>SUM(E285:K285)</f>
        <v>1415.8000000000002</v>
      </c>
      <c r="N285" s="443"/>
      <c r="O285" s="443" t="s">
        <v>304</v>
      </c>
      <c r="P285" s="443"/>
      <c r="Q285" s="443"/>
      <c r="R285" s="464"/>
      <c r="S285" s="501"/>
      <c r="T285" s="172"/>
      <c r="U285" s="653"/>
      <c r="V285" s="172"/>
      <c r="W285" s="172"/>
    </row>
    <row r="286" spans="1:23" ht="15">
      <c r="A286" s="459" t="s">
        <v>1008</v>
      </c>
      <c r="B286" s="464" t="s">
        <v>4</v>
      </c>
      <c r="C286" s="443"/>
      <c r="D286" s="443"/>
      <c r="E286" s="286">
        <v>85.800000000004729</v>
      </c>
      <c r="F286" s="286">
        <v>384.4</v>
      </c>
      <c r="G286" s="286">
        <v>326.70000000000005</v>
      </c>
      <c r="H286" s="286">
        <v>274.30000000000007</v>
      </c>
      <c r="I286" s="286">
        <v>326.69999999999982</v>
      </c>
      <c r="J286" s="326" t="s">
        <v>285</v>
      </c>
      <c r="K286" s="326" t="s">
        <v>285</v>
      </c>
      <c r="L286" s="313"/>
      <c r="M286" s="312">
        <f>SUM(E286:K286)</f>
        <v>1397.9000000000046</v>
      </c>
      <c r="N286" s="443"/>
      <c r="O286" s="443"/>
      <c r="P286" s="443"/>
      <c r="Q286" s="446"/>
      <c r="R286" s="464"/>
      <c r="S286" s="172"/>
      <c r="T286" s="172"/>
      <c r="U286" s="654"/>
      <c r="V286" s="172"/>
      <c r="W286" s="172"/>
    </row>
    <row r="287" spans="1:23" ht="15">
      <c r="A287" s="459" t="s">
        <v>1009</v>
      </c>
      <c r="B287" s="530" t="s">
        <v>2241</v>
      </c>
      <c r="C287" s="446"/>
      <c r="D287" s="446"/>
      <c r="E287" s="286" t="s">
        <v>285</v>
      </c>
      <c r="F287" s="286" t="s">
        <v>285</v>
      </c>
      <c r="G287" s="286" t="s">
        <v>285</v>
      </c>
      <c r="H287" s="286" t="s">
        <v>285</v>
      </c>
      <c r="I287" s="286" t="s">
        <v>285</v>
      </c>
      <c r="J287" s="326">
        <v>722.2</v>
      </c>
      <c r="K287" s="326">
        <v>663.80000000000041</v>
      </c>
      <c r="L287" s="313"/>
      <c r="M287" s="312">
        <f>SUM(E287:K287)</f>
        <v>1386.0000000000005</v>
      </c>
      <c r="N287" s="443"/>
      <c r="O287" s="443"/>
      <c r="P287" s="443"/>
      <c r="Q287" s="443"/>
      <c r="R287" s="464"/>
      <c r="S287" s="501"/>
      <c r="T287" s="172"/>
      <c r="U287" s="654"/>
      <c r="V287" s="172"/>
      <c r="W287" s="172"/>
    </row>
    <row r="288" spans="1:23" ht="15">
      <c r="A288" s="459" t="s">
        <v>1010</v>
      </c>
      <c r="B288" s="343" t="s">
        <v>1859</v>
      </c>
      <c r="C288" s="446"/>
      <c r="D288" s="446"/>
      <c r="E288" s="286" t="s">
        <v>285</v>
      </c>
      <c r="F288" s="286" t="s">
        <v>285</v>
      </c>
      <c r="G288" s="286" t="s">
        <v>285</v>
      </c>
      <c r="H288" s="286" t="s">
        <v>285</v>
      </c>
      <c r="I288" s="286">
        <v>371.29999999999973</v>
      </c>
      <c r="J288" s="326">
        <v>512.70000000000027</v>
      </c>
      <c r="K288" s="326">
        <v>498.60000000000014</v>
      </c>
      <c r="L288" s="313"/>
      <c r="M288" s="312">
        <f>SUM(E288:K288)</f>
        <v>1382.6000000000001</v>
      </c>
      <c r="N288" s="443"/>
      <c r="O288" s="443"/>
      <c r="P288" s="443"/>
      <c r="Q288" s="443"/>
      <c r="R288" s="464"/>
      <c r="S288" s="652"/>
      <c r="T288" s="172"/>
      <c r="U288" s="653"/>
      <c r="V288" s="172"/>
      <c r="W288" s="172"/>
    </row>
    <row r="289" spans="1:23" ht="15">
      <c r="A289" s="459" t="s">
        <v>1011</v>
      </c>
      <c r="B289" s="464" t="s">
        <v>158</v>
      </c>
      <c r="C289" s="443"/>
      <c r="D289" s="443"/>
      <c r="E289" s="286" t="s">
        <v>285</v>
      </c>
      <c r="F289" s="286" t="s">
        <v>285</v>
      </c>
      <c r="G289" s="286">
        <v>370.90000000000009</v>
      </c>
      <c r="H289" s="286">
        <v>606.7999999999995</v>
      </c>
      <c r="I289" s="286">
        <v>403.80000000000041</v>
      </c>
      <c r="J289" s="326" t="s">
        <v>285</v>
      </c>
      <c r="K289" s="326" t="s">
        <v>285</v>
      </c>
      <c r="L289" s="313"/>
      <c r="M289" s="312">
        <f>SUM(E289:K289)</f>
        <v>1381.5</v>
      </c>
      <c r="N289" s="443"/>
      <c r="O289" s="443"/>
      <c r="P289" s="443"/>
      <c r="Q289" s="446"/>
      <c r="R289" s="443"/>
      <c r="S289" s="652"/>
      <c r="T289" s="172"/>
      <c r="U289" s="653"/>
      <c r="V289" s="172"/>
      <c r="W289" s="172"/>
    </row>
    <row r="290" spans="1:23" ht="15">
      <c r="A290" s="459" t="s">
        <v>1012</v>
      </c>
      <c r="B290" s="530" t="s">
        <v>2242</v>
      </c>
      <c r="C290" s="446"/>
      <c r="D290" s="446"/>
      <c r="E290" s="286" t="s">
        <v>285</v>
      </c>
      <c r="F290" s="286" t="s">
        <v>285</v>
      </c>
      <c r="G290" s="286" t="s">
        <v>285</v>
      </c>
      <c r="H290" s="286" t="s">
        <v>285</v>
      </c>
      <c r="I290" s="286" t="s">
        <v>285</v>
      </c>
      <c r="J290" s="330">
        <v>894</v>
      </c>
      <c r="K290" s="326">
        <v>431.4</v>
      </c>
      <c r="L290" s="313"/>
      <c r="M290" s="312">
        <f>SUM(E290:K290)</f>
        <v>1325.4</v>
      </c>
      <c r="N290" s="443"/>
      <c r="O290" s="443" t="s">
        <v>289</v>
      </c>
      <c r="P290" s="443"/>
      <c r="Q290" s="443"/>
      <c r="R290" s="464"/>
      <c r="S290" s="172"/>
      <c r="T290" s="172"/>
      <c r="U290" s="653"/>
      <c r="V290" s="172"/>
      <c r="W290" s="172"/>
    </row>
    <row r="291" spans="1:23" ht="15">
      <c r="A291" s="459" t="s">
        <v>1013</v>
      </c>
      <c r="B291" s="530" t="s">
        <v>2246</v>
      </c>
      <c r="C291" s="446"/>
      <c r="D291" s="446"/>
      <c r="E291" s="286" t="s">
        <v>285</v>
      </c>
      <c r="F291" s="286" t="s">
        <v>285</v>
      </c>
      <c r="G291" s="286" t="s">
        <v>285</v>
      </c>
      <c r="H291" s="286" t="s">
        <v>285</v>
      </c>
      <c r="I291" s="286" t="s">
        <v>285</v>
      </c>
      <c r="J291" s="326">
        <v>687.80000000000018</v>
      </c>
      <c r="K291" s="326">
        <v>548.49999999999989</v>
      </c>
      <c r="L291" s="313"/>
      <c r="M291" s="312">
        <f>SUM(E291:K291)</f>
        <v>1236.3000000000002</v>
      </c>
      <c r="N291" s="443"/>
      <c r="O291" s="443"/>
      <c r="P291" s="443"/>
      <c r="Q291" s="443"/>
      <c r="R291" s="464"/>
      <c r="S291" s="172"/>
      <c r="T291" s="172"/>
      <c r="U291" s="653"/>
      <c r="V291" s="172"/>
      <c r="W291" s="172"/>
    </row>
    <row r="292" spans="1:23" ht="15">
      <c r="A292" s="459" t="s">
        <v>1014</v>
      </c>
      <c r="B292" s="530" t="s">
        <v>2237</v>
      </c>
      <c r="C292" s="446"/>
      <c r="D292" s="446"/>
      <c r="E292" s="286" t="s">
        <v>285</v>
      </c>
      <c r="F292" s="286" t="s">
        <v>285</v>
      </c>
      <c r="G292" s="286" t="s">
        <v>285</v>
      </c>
      <c r="H292" s="286" t="s">
        <v>285</v>
      </c>
      <c r="I292" s="286" t="s">
        <v>285</v>
      </c>
      <c r="J292" s="326">
        <v>635.79999999999995</v>
      </c>
      <c r="K292" s="326">
        <v>597.60000000000014</v>
      </c>
      <c r="L292" s="313"/>
      <c r="M292" s="312">
        <f>SUM(E292:K292)</f>
        <v>1233.4000000000001</v>
      </c>
      <c r="N292" s="443"/>
      <c r="O292" s="443"/>
      <c r="P292" s="443"/>
      <c r="Q292" s="443"/>
      <c r="R292" s="464"/>
      <c r="S292" s="172"/>
      <c r="T292" s="172"/>
      <c r="U292" s="654"/>
      <c r="V292" s="172"/>
      <c r="W292" s="172"/>
    </row>
    <row r="293" spans="1:23" ht="15">
      <c r="A293" s="459" t="s">
        <v>1015</v>
      </c>
      <c r="B293" s="530" t="s">
        <v>2243</v>
      </c>
      <c r="C293" s="446"/>
      <c r="D293" s="446"/>
      <c r="E293" s="286" t="s">
        <v>285</v>
      </c>
      <c r="F293" s="286" t="s">
        <v>285</v>
      </c>
      <c r="G293" s="286" t="s">
        <v>285</v>
      </c>
      <c r="H293" s="286" t="s">
        <v>285</v>
      </c>
      <c r="I293" s="286" t="s">
        <v>285</v>
      </c>
      <c r="J293" s="326">
        <v>547.1</v>
      </c>
      <c r="K293" s="326">
        <v>662.54999999999984</v>
      </c>
      <c r="L293" s="313"/>
      <c r="M293" s="312">
        <f>SUM(E293:K293)</f>
        <v>1209.6499999999999</v>
      </c>
      <c r="N293" s="443"/>
      <c r="O293" s="443"/>
      <c r="P293" s="443"/>
      <c r="Q293" s="443"/>
      <c r="R293" s="464"/>
      <c r="S293" s="652"/>
      <c r="T293" s="172"/>
      <c r="U293" s="653"/>
      <c r="V293" s="172"/>
      <c r="W293" s="172"/>
    </row>
    <row r="294" spans="1:23" ht="15">
      <c r="A294" s="459" t="s">
        <v>1016</v>
      </c>
      <c r="B294" s="530" t="s">
        <v>2244</v>
      </c>
      <c r="C294" s="446"/>
      <c r="D294" s="446"/>
      <c r="E294" s="286" t="s">
        <v>285</v>
      </c>
      <c r="F294" s="286" t="s">
        <v>285</v>
      </c>
      <c r="G294" s="286" t="s">
        <v>285</v>
      </c>
      <c r="H294" s="286" t="s">
        <v>285</v>
      </c>
      <c r="I294" s="286" t="s">
        <v>285</v>
      </c>
      <c r="J294" s="326">
        <v>592.60000000000014</v>
      </c>
      <c r="K294" s="326">
        <v>537.40000000000032</v>
      </c>
      <c r="L294" s="313"/>
      <c r="M294" s="312">
        <f>SUM(E294:K294)</f>
        <v>1130.0000000000005</v>
      </c>
      <c r="N294" s="443"/>
      <c r="O294" s="443"/>
      <c r="P294" s="443"/>
      <c r="Q294" s="443"/>
      <c r="R294" s="464"/>
      <c r="S294" s="652"/>
      <c r="T294" s="172"/>
      <c r="U294" s="653"/>
      <c r="V294" s="172"/>
      <c r="W294" s="172"/>
    </row>
    <row r="295" spans="1:23" ht="15">
      <c r="A295" s="459" t="s">
        <v>1017</v>
      </c>
      <c r="B295" s="361" t="s">
        <v>1842</v>
      </c>
      <c r="C295" s="446"/>
      <c r="D295" s="446"/>
      <c r="E295" s="286" t="s">
        <v>285</v>
      </c>
      <c r="F295" s="286" t="s">
        <v>285</v>
      </c>
      <c r="G295" s="286" t="s">
        <v>285</v>
      </c>
      <c r="H295" s="286" t="s">
        <v>285</v>
      </c>
      <c r="I295" s="286">
        <v>499.89999999999964</v>
      </c>
      <c r="J295" s="326">
        <v>501.80000000000013</v>
      </c>
      <c r="K295" s="326" t="s">
        <v>285</v>
      </c>
      <c r="L295" s="313"/>
      <c r="M295" s="312">
        <f>SUM(E295:K295)</f>
        <v>1001.6999999999998</v>
      </c>
      <c r="N295" s="443"/>
      <c r="O295" s="443"/>
      <c r="P295" s="443"/>
      <c r="Q295" s="443"/>
      <c r="R295" s="464"/>
      <c r="S295" s="273"/>
      <c r="T295" s="172"/>
      <c r="U295" s="653"/>
      <c r="V295" s="172"/>
      <c r="W295" s="172"/>
    </row>
    <row r="296" spans="1:23" ht="15">
      <c r="A296" s="459" t="s">
        <v>1018</v>
      </c>
      <c r="B296" s="530" t="s">
        <v>2245</v>
      </c>
      <c r="C296" s="446"/>
      <c r="D296" s="446"/>
      <c r="E296" s="286" t="s">
        <v>285</v>
      </c>
      <c r="F296" s="286" t="s">
        <v>285</v>
      </c>
      <c r="G296" s="286" t="s">
        <v>285</v>
      </c>
      <c r="H296" s="286" t="s">
        <v>285</v>
      </c>
      <c r="I296" s="286" t="s">
        <v>285</v>
      </c>
      <c r="J296" s="326">
        <v>551</v>
      </c>
      <c r="K296" s="326">
        <v>402.30000000000064</v>
      </c>
      <c r="L296" s="313"/>
      <c r="M296" s="312">
        <f>SUM(E296:K296)</f>
        <v>953.30000000000064</v>
      </c>
      <c r="N296" s="443"/>
      <c r="O296" s="443"/>
      <c r="P296" s="443"/>
      <c r="Q296" s="443"/>
      <c r="R296" s="464"/>
      <c r="S296" s="343"/>
      <c r="T296" s="172"/>
      <c r="U296" s="653"/>
      <c r="V296" s="172"/>
      <c r="W296" s="172"/>
    </row>
    <row r="297" spans="1:23" ht="15">
      <c r="A297" s="459" t="s">
        <v>1019</v>
      </c>
      <c r="B297" s="464" t="s">
        <v>842</v>
      </c>
      <c r="C297" s="443"/>
      <c r="D297" s="443"/>
      <c r="E297" s="286" t="s">
        <v>285</v>
      </c>
      <c r="F297" s="286" t="s">
        <v>285</v>
      </c>
      <c r="G297" s="286" t="s">
        <v>285</v>
      </c>
      <c r="H297" s="286">
        <v>555.30000000000041</v>
      </c>
      <c r="I297" s="286">
        <v>397.19999999999982</v>
      </c>
      <c r="J297" s="326" t="s">
        <v>285</v>
      </c>
      <c r="K297" s="326" t="s">
        <v>285</v>
      </c>
      <c r="L297" s="313"/>
      <c r="M297" s="312">
        <f>SUM(E297:K297)</f>
        <v>952.50000000000023</v>
      </c>
      <c r="N297" s="443"/>
      <c r="O297" s="443"/>
      <c r="P297" s="443"/>
      <c r="Q297" s="443"/>
      <c r="R297" s="464"/>
      <c r="S297" s="652"/>
      <c r="T297" s="172"/>
      <c r="U297" s="653"/>
      <c r="V297" s="172"/>
      <c r="W297" s="172"/>
    </row>
    <row r="298" spans="1:23" ht="15">
      <c r="A298" s="459" t="s">
        <v>1020</v>
      </c>
      <c r="B298" s="464" t="s">
        <v>817</v>
      </c>
      <c r="C298" s="443"/>
      <c r="D298" s="443"/>
      <c r="E298" s="286" t="s">
        <v>285</v>
      </c>
      <c r="F298" s="286" t="s">
        <v>285</v>
      </c>
      <c r="G298" s="286" t="s">
        <v>285</v>
      </c>
      <c r="H298" s="286">
        <v>706.39999999999941</v>
      </c>
      <c r="I298" s="286">
        <v>244.99999999999977</v>
      </c>
      <c r="J298" s="326" t="s">
        <v>285</v>
      </c>
      <c r="K298" s="326" t="s">
        <v>285</v>
      </c>
      <c r="L298" s="313"/>
      <c r="M298" s="312">
        <f>SUM(E298:K298)</f>
        <v>951.39999999999918</v>
      </c>
      <c r="N298" s="443"/>
      <c r="O298" s="443"/>
      <c r="P298" s="443"/>
      <c r="Q298" s="443"/>
      <c r="R298" s="464"/>
      <c r="S298" s="501"/>
      <c r="T298" s="172"/>
      <c r="U298" s="653"/>
      <c r="V298" s="172"/>
      <c r="W298" s="172"/>
    </row>
    <row r="299" spans="1:23" ht="15">
      <c r="A299" s="459" t="s">
        <v>1021</v>
      </c>
      <c r="B299" s="501" t="s">
        <v>2283</v>
      </c>
      <c r="C299" s="443"/>
      <c r="D299" s="443"/>
      <c r="E299" s="286" t="s">
        <v>285</v>
      </c>
      <c r="F299" s="286" t="s">
        <v>285</v>
      </c>
      <c r="G299" s="286" t="s">
        <v>285</v>
      </c>
      <c r="H299" s="286" t="s">
        <v>285</v>
      </c>
      <c r="I299" s="286" t="s">
        <v>285</v>
      </c>
      <c r="J299" s="326" t="s">
        <v>285</v>
      </c>
      <c r="K299" s="330">
        <v>803.50000000000023</v>
      </c>
      <c r="L299" s="313"/>
      <c r="M299" s="312">
        <f>SUM(E299:K299)</f>
        <v>803.50000000000023</v>
      </c>
      <c r="N299" s="443"/>
      <c r="O299" s="443" t="s">
        <v>289</v>
      </c>
      <c r="P299" s="443"/>
      <c r="Q299" s="443"/>
      <c r="R299" s="464"/>
      <c r="S299" s="273"/>
      <c r="T299" s="172"/>
      <c r="U299" s="653"/>
      <c r="V299" s="172"/>
      <c r="W299" s="172"/>
    </row>
    <row r="300" spans="1:23" ht="15">
      <c r="A300" s="459" t="s">
        <v>1022</v>
      </c>
      <c r="B300" s="501" t="s">
        <v>2305</v>
      </c>
      <c r="C300" s="443"/>
      <c r="D300" s="443"/>
      <c r="E300" s="286" t="s">
        <v>285</v>
      </c>
      <c r="F300" s="286" t="s">
        <v>285</v>
      </c>
      <c r="G300" s="286" t="s">
        <v>285</v>
      </c>
      <c r="H300" s="286" t="s">
        <v>285</v>
      </c>
      <c r="I300" s="286" t="s">
        <v>285</v>
      </c>
      <c r="J300" s="326" t="s">
        <v>285</v>
      </c>
      <c r="K300" s="329">
        <v>768.99999999999977</v>
      </c>
      <c r="L300" s="313"/>
      <c r="M300" s="312">
        <f>SUM(E300:K300)</f>
        <v>768.99999999999977</v>
      </c>
      <c r="N300" s="443"/>
      <c r="O300" s="443" t="s">
        <v>304</v>
      </c>
      <c r="P300" s="443"/>
      <c r="Q300" s="443"/>
      <c r="R300" s="464"/>
      <c r="S300" s="343"/>
      <c r="T300" s="172"/>
      <c r="U300" s="653"/>
      <c r="V300" s="172"/>
      <c r="W300" s="172"/>
    </row>
    <row r="301" spans="1:23" ht="15">
      <c r="A301" s="459" t="s">
        <v>1023</v>
      </c>
      <c r="B301" s="501" t="s">
        <v>2276</v>
      </c>
      <c r="C301" s="443"/>
      <c r="D301" s="443"/>
      <c r="E301" s="286" t="s">
        <v>285</v>
      </c>
      <c r="F301" s="286" t="s">
        <v>285</v>
      </c>
      <c r="G301" s="286" t="s">
        <v>285</v>
      </c>
      <c r="H301" s="286" t="s">
        <v>285</v>
      </c>
      <c r="I301" s="286" t="s">
        <v>285</v>
      </c>
      <c r="J301" s="326" t="s">
        <v>285</v>
      </c>
      <c r="K301" s="329">
        <v>768.49999999999955</v>
      </c>
      <c r="L301" s="313"/>
      <c r="M301" s="312">
        <f>SUM(E301:K301)</f>
        <v>768.49999999999955</v>
      </c>
      <c r="N301" s="443"/>
      <c r="O301" s="443" t="s">
        <v>299</v>
      </c>
      <c r="P301" s="443"/>
      <c r="Q301" s="443"/>
      <c r="R301" s="464"/>
      <c r="S301" s="172"/>
      <c r="T301" s="172"/>
      <c r="U301" s="653"/>
      <c r="V301" s="172"/>
      <c r="W301" s="172"/>
    </row>
    <row r="302" spans="1:23" ht="15">
      <c r="A302" s="459" t="s">
        <v>1024</v>
      </c>
      <c r="B302" s="464" t="s">
        <v>847</v>
      </c>
      <c r="C302" s="443"/>
      <c r="D302" s="443"/>
      <c r="E302" s="286" t="s">
        <v>285</v>
      </c>
      <c r="F302" s="286" t="s">
        <v>285</v>
      </c>
      <c r="G302" s="286" t="s">
        <v>285</v>
      </c>
      <c r="H302" s="286">
        <v>767.99999999999955</v>
      </c>
      <c r="I302" s="286" t="s">
        <v>285</v>
      </c>
      <c r="J302" s="326" t="s">
        <v>285</v>
      </c>
      <c r="K302" s="326" t="s">
        <v>285</v>
      </c>
      <c r="L302" s="313"/>
      <c r="M302" s="312">
        <f>SUM(E302:K302)</f>
        <v>767.99999999999955</v>
      </c>
      <c r="N302" s="443"/>
      <c r="O302" s="443"/>
      <c r="P302" s="443"/>
      <c r="Q302" s="443"/>
      <c r="R302" s="443"/>
      <c r="S302" s="172"/>
      <c r="T302" s="172"/>
      <c r="U302" s="653"/>
      <c r="V302" s="172"/>
      <c r="W302" s="172"/>
    </row>
    <row r="303" spans="1:23" ht="15">
      <c r="A303" s="459" t="s">
        <v>1025</v>
      </c>
      <c r="B303" s="343" t="s">
        <v>1837</v>
      </c>
      <c r="C303" s="446"/>
      <c r="D303" s="446"/>
      <c r="E303" s="286" t="s">
        <v>285</v>
      </c>
      <c r="F303" s="286" t="s">
        <v>285</v>
      </c>
      <c r="G303" s="286" t="s">
        <v>285</v>
      </c>
      <c r="H303" s="286" t="s">
        <v>285</v>
      </c>
      <c r="I303" s="303">
        <v>753.10000000000014</v>
      </c>
      <c r="J303" s="326" t="s">
        <v>285</v>
      </c>
      <c r="K303" s="326" t="s">
        <v>285</v>
      </c>
      <c r="L303" s="313"/>
      <c r="M303" s="312">
        <f>SUM(E303:K303)</f>
        <v>753.10000000000014</v>
      </c>
      <c r="N303" s="443"/>
      <c r="O303" s="443" t="s">
        <v>288</v>
      </c>
      <c r="P303" s="443"/>
      <c r="Q303" s="443"/>
      <c r="R303" s="322" t="s">
        <v>1968</v>
      </c>
      <c r="S303" s="652"/>
      <c r="T303" s="172"/>
      <c r="U303" s="653"/>
      <c r="V303" s="172"/>
      <c r="W303" s="172"/>
    </row>
    <row r="304" spans="1:23" ht="15">
      <c r="A304" s="459" t="s">
        <v>1026</v>
      </c>
      <c r="B304" s="501" t="s">
        <v>2567</v>
      </c>
      <c r="C304" s="443"/>
      <c r="D304" s="443"/>
      <c r="E304" s="286" t="s">
        <v>285</v>
      </c>
      <c r="F304" s="286" t="s">
        <v>285</v>
      </c>
      <c r="G304" s="286" t="s">
        <v>285</v>
      </c>
      <c r="H304" s="286" t="s">
        <v>285</v>
      </c>
      <c r="I304" s="286" t="s">
        <v>285</v>
      </c>
      <c r="J304" s="326" t="s">
        <v>285</v>
      </c>
      <c r="K304" s="326">
        <v>611.70000000000039</v>
      </c>
      <c r="L304" s="313"/>
      <c r="M304" s="312">
        <f>SUM(E304:K304)</f>
        <v>611.70000000000039</v>
      </c>
      <c r="N304" s="443"/>
      <c r="O304" s="443"/>
      <c r="P304" s="443"/>
      <c r="Q304" s="443"/>
      <c r="R304" s="464"/>
      <c r="S304" s="530"/>
      <c r="T304" s="540"/>
      <c r="U304" s="446"/>
      <c r="V304" s="468"/>
      <c r="W304" s="312"/>
    </row>
    <row r="305" spans="1:23" ht="15">
      <c r="A305" s="459" t="s">
        <v>1027</v>
      </c>
      <c r="B305" s="501" t="s">
        <v>2281</v>
      </c>
      <c r="C305" s="443"/>
      <c r="D305" s="443"/>
      <c r="E305" s="286" t="s">
        <v>285</v>
      </c>
      <c r="F305" s="286" t="s">
        <v>285</v>
      </c>
      <c r="G305" s="286" t="s">
        <v>285</v>
      </c>
      <c r="H305" s="286" t="s">
        <v>285</v>
      </c>
      <c r="I305" s="286" t="s">
        <v>285</v>
      </c>
      <c r="J305" s="326" t="s">
        <v>285</v>
      </c>
      <c r="K305" s="326">
        <v>610.20000000000005</v>
      </c>
      <c r="L305" s="313"/>
      <c r="M305" s="312">
        <f>SUM(E305:K305)</f>
        <v>610.20000000000005</v>
      </c>
      <c r="N305" s="443"/>
      <c r="O305" s="443"/>
      <c r="P305" s="443"/>
      <c r="Q305" s="443"/>
      <c r="R305" s="464"/>
      <c r="S305" s="443"/>
      <c r="T305" s="540"/>
      <c r="U305" s="446"/>
      <c r="V305" s="468"/>
      <c r="W305" s="312"/>
    </row>
    <row r="306" spans="1:23" ht="15">
      <c r="A306" s="459" t="s">
        <v>1028</v>
      </c>
      <c r="B306" s="501" t="s">
        <v>2280</v>
      </c>
      <c r="C306" s="443"/>
      <c r="D306" s="443"/>
      <c r="E306" s="286" t="s">
        <v>285</v>
      </c>
      <c r="F306" s="286" t="s">
        <v>285</v>
      </c>
      <c r="G306" s="286" t="s">
        <v>285</v>
      </c>
      <c r="H306" s="286" t="s">
        <v>285</v>
      </c>
      <c r="I306" s="286" t="s">
        <v>285</v>
      </c>
      <c r="J306" s="326" t="s">
        <v>285</v>
      </c>
      <c r="K306" s="326">
        <v>608.80000000000007</v>
      </c>
      <c r="L306" s="313"/>
      <c r="M306" s="312">
        <f>SUM(E306:K306)</f>
        <v>608.80000000000007</v>
      </c>
      <c r="N306" s="443"/>
      <c r="O306" s="443"/>
      <c r="P306" s="443"/>
      <c r="Q306" s="443"/>
      <c r="R306" s="464"/>
      <c r="S306" s="464"/>
      <c r="T306" s="540"/>
      <c r="U306" s="446"/>
      <c r="V306" s="468"/>
      <c r="W306" s="312"/>
    </row>
    <row r="307" spans="1:23" ht="15">
      <c r="A307" s="459" t="s">
        <v>1029</v>
      </c>
      <c r="B307" s="501" t="s">
        <v>2279</v>
      </c>
      <c r="C307" s="443"/>
      <c r="D307" s="443"/>
      <c r="E307" s="286" t="s">
        <v>285</v>
      </c>
      <c r="F307" s="286" t="s">
        <v>285</v>
      </c>
      <c r="G307" s="286" t="s">
        <v>285</v>
      </c>
      <c r="H307" s="286" t="s">
        <v>285</v>
      </c>
      <c r="I307" s="286" t="s">
        <v>285</v>
      </c>
      <c r="J307" s="326" t="s">
        <v>285</v>
      </c>
      <c r="K307" s="326">
        <v>566.3499999999998</v>
      </c>
      <c r="L307" s="313"/>
      <c r="M307" s="312">
        <f>SUM(E307:K307)</f>
        <v>566.3499999999998</v>
      </c>
      <c r="N307" s="443"/>
      <c r="O307" s="443"/>
      <c r="P307" s="443"/>
      <c r="Q307" s="443"/>
      <c r="R307" s="464"/>
      <c r="S307" s="443"/>
      <c r="T307" s="540"/>
      <c r="U307" s="446"/>
      <c r="V307" s="468"/>
      <c r="W307" s="312"/>
    </row>
    <row r="308" spans="1:23" ht="15">
      <c r="A308" s="459" t="s">
        <v>1030</v>
      </c>
      <c r="B308" s="361" t="s">
        <v>1847</v>
      </c>
      <c r="C308" s="446"/>
      <c r="D308" s="446"/>
      <c r="E308" s="286" t="s">
        <v>285</v>
      </c>
      <c r="F308" s="286" t="s">
        <v>285</v>
      </c>
      <c r="G308" s="286" t="s">
        <v>285</v>
      </c>
      <c r="H308" s="286" t="s">
        <v>285</v>
      </c>
      <c r="I308" s="286">
        <v>566</v>
      </c>
      <c r="J308" s="326" t="s">
        <v>285</v>
      </c>
      <c r="K308" s="326" t="s">
        <v>285</v>
      </c>
      <c r="L308" s="313"/>
      <c r="M308" s="312">
        <f>SUM(E308:K308)</f>
        <v>566</v>
      </c>
      <c r="N308" s="443"/>
      <c r="O308" s="443"/>
      <c r="P308" s="443"/>
      <c r="Q308" s="443"/>
      <c r="R308" s="464"/>
      <c r="S308" s="464"/>
      <c r="T308" s="540"/>
      <c r="U308" s="446"/>
      <c r="V308" s="468"/>
      <c r="W308" s="312"/>
    </row>
    <row r="309" spans="1:23" ht="15">
      <c r="A309" s="459" t="s">
        <v>1031</v>
      </c>
      <c r="B309" s="361" t="s">
        <v>1848</v>
      </c>
      <c r="C309" s="446"/>
      <c r="D309" s="446"/>
      <c r="E309" s="286" t="s">
        <v>285</v>
      </c>
      <c r="F309" s="286" t="s">
        <v>285</v>
      </c>
      <c r="G309" s="286" t="s">
        <v>285</v>
      </c>
      <c r="H309" s="286" t="s">
        <v>285</v>
      </c>
      <c r="I309" s="286">
        <v>553.79999999999995</v>
      </c>
      <c r="J309" s="326" t="s">
        <v>285</v>
      </c>
      <c r="K309" s="326" t="s">
        <v>285</v>
      </c>
      <c r="L309" s="313"/>
      <c r="M309" s="312">
        <f>SUM(E309:K309)</f>
        <v>553.79999999999995</v>
      </c>
      <c r="N309" s="443"/>
      <c r="O309" s="443"/>
      <c r="P309" s="443"/>
      <c r="Q309" s="443"/>
      <c r="R309" s="464"/>
      <c r="S309" s="343"/>
      <c r="T309" s="540"/>
      <c r="U309" s="446"/>
      <c r="V309" s="468"/>
      <c r="W309" s="312"/>
    </row>
    <row r="310" spans="1:23" ht="15">
      <c r="A310" s="459" t="s">
        <v>1032</v>
      </c>
      <c r="B310" s="464" t="s">
        <v>164</v>
      </c>
      <c r="C310" s="443"/>
      <c r="D310" s="443"/>
      <c r="E310" s="286" t="s">
        <v>285</v>
      </c>
      <c r="F310" s="286" t="s">
        <v>285</v>
      </c>
      <c r="G310" s="323">
        <v>539.14999999999986</v>
      </c>
      <c r="H310" s="286" t="s">
        <v>285</v>
      </c>
      <c r="I310" s="286" t="s">
        <v>285</v>
      </c>
      <c r="J310" s="326" t="s">
        <v>285</v>
      </c>
      <c r="K310" s="326" t="s">
        <v>285</v>
      </c>
      <c r="L310" s="313"/>
      <c r="M310" s="312">
        <f>SUM(E310:K310)</f>
        <v>539.14999999999986</v>
      </c>
      <c r="N310" s="443"/>
      <c r="O310" s="443" t="s">
        <v>294</v>
      </c>
      <c r="P310" s="443"/>
      <c r="Q310" s="443"/>
      <c r="R310" s="443"/>
      <c r="S310" s="530"/>
      <c r="T310" s="540"/>
      <c r="U310" s="446"/>
      <c r="V310" s="468"/>
      <c r="W310" s="312"/>
    </row>
    <row r="311" spans="1:23" ht="15">
      <c r="A311" s="459" t="s">
        <v>1033</v>
      </c>
      <c r="B311" s="530" t="s">
        <v>2238</v>
      </c>
      <c r="C311" s="446"/>
      <c r="D311" s="446"/>
      <c r="E311" s="286" t="s">
        <v>285</v>
      </c>
      <c r="F311" s="286" t="s">
        <v>285</v>
      </c>
      <c r="G311" s="286" t="s">
        <v>285</v>
      </c>
      <c r="H311" s="286" t="s">
        <v>285</v>
      </c>
      <c r="I311" s="286" t="s">
        <v>285</v>
      </c>
      <c r="J311" s="326">
        <v>317.8</v>
      </c>
      <c r="K311" s="326">
        <v>149.49999999999989</v>
      </c>
      <c r="L311" s="313"/>
      <c r="M311" s="312">
        <f>SUM(E311:K311)</f>
        <v>467.2999999999999</v>
      </c>
      <c r="N311" s="443"/>
      <c r="O311" s="443"/>
      <c r="P311" s="443"/>
      <c r="Q311" s="443"/>
      <c r="R311" s="464"/>
      <c r="S311" s="443"/>
      <c r="T311" s="540"/>
      <c r="U311" s="446"/>
      <c r="V311" s="468"/>
      <c r="W311" s="312"/>
    </row>
    <row r="312" spans="1:23" s="443" customFormat="1" ht="15">
      <c r="A312" s="459" t="s">
        <v>1034</v>
      </c>
      <c r="B312" s="501" t="s">
        <v>2307</v>
      </c>
      <c r="E312" s="286" t="s">
        <v>285</v>
      </c>
      <c r="F312" s="286" t="s">
        <v>285</v>
      </c>
      <c r="G312" s="286" t="s">
        <v>285</v>
      </c>
      <c r="H312" s="286" t="s">
        <v>285</v>
      </c>
      <c r="I312" s="286" t="s">
        <v>285</v>
      </c>
      <c r="J312" s="326" t="s">
        <v>285</v>
      </c>
      <c r="K312" s="326">
        <v>465.20000000000005</v>
      </c>
      <c r="L312" s="313"/>
      <c r="M312" s="312">
        <f>SUM(E312:K312)</f>
        <v>465.20000000000005</v>
      </c>
      <c r="R312" s="464"/>
      <c r="S312" s="464"/>
      <c r="T312" s="540"/>
      <c r="U312" s="446"/>
      <c r="V312" s="468"/>
      <c r="W312" s="312"/>
    </row>
    <row r="313" spans="1:23" s="443" customFormat="1" ht="15">
      <c r="A313" s="459" t="s">
        <v>1035</v>
      </c>
      <c r="B313" s="501" t="s">
        <v>2308</v>
      </c>
      <c r="E313" s="286" t="s">
        <v>285</v>
      </c>
      <c r="F313" s="286" t="s">
        <v>285</v>
      </c>
      <c r="G313" s="286" t="s">
        <v>285</v>
      </c>
      <c r="H313" s="286" t="s">
        <v>285</v>
      </c>
      <c r="I313" s="286" t="s">
        <v>285</v>
      </c>
      <c r="J313" s="326" t="s">
        <v>285</v>
      </c>
      <c r="K313" s="326">
        <v>459.79999999999961</v>
      </c>
      <c r="L313" s="313"/>
      <c r="M313" s="312">
        <f>SUM(E313:K313)</f>
        <v>459.79999999999961</v>
      </c>
      <c r="R313" s="464"/>
      <c r="S313" s="343"/>
      <c r="T313" s="540"/>
      <c r="U313" s="446"/>
      <c r="V313" s="468"/>
      <c r="W313" s="312"/>
    </row>
    <row r="314" spans="1:23" s="443" customFormat="1" ht="15">
      <c r="A314" s="459" t="s">
        <v>1036</v>
      </c>
      <c r="B314" s="361" t="s">
        <v>1845</v>
      </c>
      <c r="C314" s="446"/>
      <c r="D314" s="446"/>
      <c r="E314" s="286" t="s">
        <v>285</v>
      </c>
      <c r="F314" s="286" t="s">
        <v>285</v>
      </c>
      <c r="G314" s="286" t="s">
        <v>285</v>
      </c>
      <c r="H314" s="286" t="s">
        <v>285</v>
      </c>
      <c r="I314" s="286">
        <v>452.50000000000045</v>
      </c>
      <c r="J314" s="326" t="s">
        <v>285</v>
      </c>
      <c r="K314" s="326" t="s">
        <v>285</v>
      </c>
      <c r="L314" s="313"/>
      <c r="M314" s="312">
        <f>SUM(E314:K314)</f>
        <v>452.50000000000045</v>
      </c>
      <c r="R314" s="464"/>
      <c r="S314" s="464"/>
      <c r="T314" s="540"/>
      <c r="U314" s="446"/>
      <c r="V314" s="468"/>
      <c r="W314" s="312"/>
    </row>
    <row r="315" spans="1:23" s="443" customFormat="1" ht="15">
      <c r="A315" s="459" t="s">
        <v>1037</v>
      </c>
      <c r="B315" s="530" t="s">
        <v>2239</v>
      </c>
      <c r="C315" s="446"/>
      <c r="D315" s="446"/>
      <c r="E315" s="286" t="s">
        <v>285</v>
      </c>
      <c r="F315" s="286" t="s">
        <v>285</v>
      </c>
      <c r="G315" s="286" t="s">
        <v>285</v>
      </c>
      <c r="H315" s="286" t="s">
        <v>285</v>
      </c>
      <c r="I315" s="286" t="s">
        <v>285</v>
      </c>
      <c r="J315" s="326">
        <v>425.20000000000005</v>
      </c>
      <c r="K315" s="326" t="s">
        <v>285</v>
      </c>
      <c r="L315" s="313"/>
      <c r="M315" s="312">
        <f>SUM(E315:K315)</f>
        <v>425.20000000000005</v>
      </c>
      <c r="R315" s="464"/>
      <c r="T315" s="540"/>
      <c r="U315" s="446"/>
      <c r="V315" s="468"/>
      <c r="W315" s="312"/>
    </row>
    <row r="316" spans="1:23" s="443" customFormat="1" ht="15">
      <c r="A316" s="459" t="s">
        <v>1038</v>
      </c>
      <c r="B316" s="464" t="s">
        <v>857</v>
      </c>
      <c r="E316" s="286" t="s">
        <v>285</v>
      </c>
      <c r="F316" s="286" t="s">
        <v>285</v>
      </c>
      <c r="G316" s="286" t="s">
        <v>285</v>
      </c>
      <c r="H316" s="286">
        <v>418.49999999999977</v>
      </c>
      <c r="I316" s="286" t="s">
        <v>285</v>
      </c>
      <c r="J316" s="326" t="s">
        <v>285</v>
      </c>
      <c r="K316" s="326" t="s">
        <v>285</v>
      </c>
      <c r="L316" s="313"/>
      <c r="M316" s="312">
        <f>SUM(E316:K316)</f>
        <v>418.49999999999977</v>
      </c>
      <c r="S316" s="464"/>
      <c r="T316" s="540"/>
      <c r="U316" s="446"/>
      <c r="V316" s="468"/>
      <c r="W316" s="312"/>
    </row>
    <row r="317" spans="1:23" s="443" customFormat="1" ht="15">
      <c r="A317" s="459" t="s">
        <v>1039</v>
      </c>
      <c r="B317" s="501" t="s">
        <v>2278</v>
      </c>
      <c r="E317" s="286" t="s">
        <v>285</v>
      </c>
      <c r="F317" s="286" t="s">
        <v>285</v>
      </c>
      <c r="G317" s="286" t="s">
        <v>285</v>
      </c>
      <c r="H317" s="286" t="s">
        <v>285</v>
      </c>
      <c r="I317" s="286" t="s">
        <v>285</v>
      </c>
      <c r="J317" s="326" t="s">
        <v>285</v>
      </c>
      <c r="K317" s="326">
        <v>412.89999999999986</v>
      </c>
      <c r="L317" s="313"/>
      <c r="M317" s="312">
        <f>SUM(E317:K317)</f>
        <v>412.89999999999986</v>
      </c>
      <c r="R317" s="464"/>
      <c r="T317" s="540"/>
      <c r="U317" s="446"/>
      <c r="V317" s="468"/>
      <c r="W317" s="312"/>
    </row>
    <row r="318" spans="1:23" s="443" customFormat="1" ht="15">
      <c r="A318" s="459" t="s">
        <v>1040</v>
      </c>
      <c r="B318" s="361" t="s">
        <v>1855</v>
      </c>
      <c r="C318" s="446"/>
      <c r="D318" s="446"/>
      <c r="E318" s="286" t="s">
        <v>285</v>
      </c>
      <c r="F318" s="286" t="s">
        <v>285</v>
      </c>
      <c r="G318" s="286" t="s">
        <v>285</v>
      </c>
      <c r="H318" s="286" t="s">
        <v>285</v>
      </c>
      <c r="I318" s="286">
        <v>407.50000000000023</v>
      </c>
      <c r="J318" s="326" t="s">
        <v>285</v>
      </c>
      <c r="K318" s="326" t="s">
        <v>285</v>
      </c>
      <c r="L318" s="313"/>
      <c r="M318" s="312">
        <f>SUM(E318:K318)</f>
        <v>407.50000000000023</v>
      </c>
      <c r="R318" s="464"/>
      <c r="T318" s="540"/>
      <c r="U318" s="446"/>
      <c r="V318" s="468"/>
      <c r="W318" s="312"/>
    </row>
    <row r="319" spans="1:23" s="443" customFormat="1" ht="15">
      <c r="A319" s="459" t="s">
        <v>1041</v>
      </c>
      <c r="B319" s="501" t="s">
        <v>2282</v>
      </c>
      <c r="E319" s="286" t="s">
        <v>285</v>
      </c>
      <c r="F319" s="286" t="s">
        <v>285</v>
      </c>
      <c r="G319" s="286" t="s">
        <v>285</v>
      </c>
      <c r="H319" s="286" t="s">
        <v>285</v>
      </c>
      <c r="I319" s="286" t="s">
        <v>285</v>
      </c>
      <c r="J319" s="326" t="s">
        <v>285</v>
      </c>
      <c r="K319" s="326">
        <v>374.05000000000007</v>
      </c>
      <c r="L319" s="313"/>
      <c r="M319" s="312">
        <f>SUM(E319:K319)</f>
        <v>374.05000000000007</v>
      </c>
      <c r="R319" s="464"/>
      <c r="S319" s="530"/>
      <c r="T319" s="540"/>
      <c r="U319" s="446"/>
      <c r="V319" s="468"/>
      <c r="W319" s="312"/>
    </row>
    <row r="320" spans="1:23" s="443" customFormat="1" ht="15">
      <c r="A320" s="459" t="s">
        <v>1042</v>
      </c>
      <c r="B320" s="464" t="s">
        <v>178</v>
      </c>
      <c r="E320" s="286">
        <v>8.4</v>
      </c>
      <c r="F320" s="286">
        <v>329.3000000000003</v>
      </c>
      <c r="G320" s="286" t="s">
        <v>285</v>
      </c>
      <c r="H320" s="286" t="s">
        <v>285</v>
      </c>
      <c r="I320" s="286" t="s">
        <v>285</v>
      </c>
      <c r="J320" s="326" t="s">
        <v>285</v>
      </c>
      <c r="K320" s="326" t="s">
        <v>285</v>
      </c>
      <c r="L320" s="313"/>
      <c r="M320" s="312">
        <f>SUM(E320:K320)</f>
        <v>337.70000000000027</v>
      </c>
      <c r="R320" s="464"/>
      <c r="S320" s="530"/>
      <c r="T320" s="540"/>
      <c r="U320" s="446"/>
      <c r="V320" s="468"/>
      <c r="W320" s="312"/>
    </row>
    <row r="321" spans="1:23" s="443" customFormat="1" ht="15">
      <c r="A321" s="459" t="s">
        <v>1043</v>
      </c>
      <c r="B321" s="501" t="s">
        <v>2284</v>
      </c>
      <c r="E321" s="286" t="s">
        <v>285</v>
      </c>
      <c r="F321" s="286" t="s">
        <v>285</v>
      </c>
      <c r="G321" s="286" t="s">
        <v>285</v>
      </c>
      <c r="H321" s="286" t="s">
        <v>285</v>
      </c>
      <c r="I321" s="286" t="s">
        <v>285</v>
      </c>
      <c r="J321" s="326" t="s">
        <v>285</v>
      </c>
      <c r="K321" s="326">
        <v>316.89999999999986</v>
      </c>
      <c r="L321" s="313"/>
      <c r="M321" s="312">
        <f>SUM(E321:K321)</f>
        <v>316.89999999999986</v>
      </c>
      <c r="R321" s="464"/>
      <c r="S321" s="459"/>
      <c r="T321" s="540"/>
      <c r="U321" s="446"/>
      <c r="V321" s="468"/>
      <c r="W321" s="312"/>
    </row>
    <row r="322" spans="1:23" s="443" customFormat="1" ht="15">
      <c r="A322" s="459" t="s">
        <v>1044</v>
      </c>
      <c r="B322" s="501" t="s">
        <v>2277</v>
      </c>
      <c r="E322" s="286" t="s">
        <v>285</v>
      </c>
      <c r="F322" s="286" t="s">
        <v>285</v>
      </c>
      <c r="G322" s="286" t="s">
        <v>285</v>
      </c>
      <c r="H322" s="286" t="s">
        <v>285</v>
      </c>
      <c r="I322" s="286" t="s">
        <v>285</v>
      </c>
      <c r="J322" s="326" t="s">
        <v>285</v>
      </c>
      <c r="K322" s="326">
        <v>302.20000000000005</v>
      </c>
      <c r="L322" s="313"/>
      <c r="M322" s="312">
        <f>SUM(E322:K322)</f>
        <v>302.20000000000005</v>
      </c>
      <c r="R322" s="464"/>
      <c r="T322" s="540"/>
      <c r="U322" s="446"/>
      <c r="V322" s="468"/>
      <c r="W322" s="312"/>
    </row>
    <row r="323" spans="1:23" s="443" customFormat="1" ht="15">
      <c r="A323" s="459" t="s">
        <v>1045</v>
      </c>
      <c r="B323" s="361" t="s">
        <v>1873</v>
      </c>
      <c r="C323" s="446"/>
      <c r="D323" s="446"/>
      <c r="E323" s="286" t="s">
        <v>285</v>
      </c>
      <c r="F323" s="286" t="s">
        <v>285</v>
      </c>
      <c r="G323" s="286" t="s">
        <v>285</v>
      </c>
      <c r="H323" s="286" t="s">
        <v>285</v>
      </c>
      <c r="I323" s="286">
        <v>174</v>
      </c>
      <c r="J323" s="326" t="s">
        <v>285</v>
      </c>
      <c r="K323" s="326" t="s">
        <v>285</v>
      </c>
      <c r="L323" s="313"/>
      <c r="M323" s="312">
        <f>SUM(E323:K323)</f>
        <v>174</v>
      </c>
      <c r="R323" s="464"/>
      <c r="S323" s="530"/>
      <c r="T323" s="540"/>
      <c r="U323" s="446"/>
      <c r="V323" s="468"/>
      <c r="W323" s="312"/>
    </row>
    <row r="324" spans="1:23" s="443" customFormat="1" ht="15">
      <c r="A324" s="459" t="s">
        <v>3893</v>
      </c>
      <c r="B324" s="464" t="s">
        <v>179</v>
      </c>
      <c r="E324" s="323">
        <v>99.999999999997442</v>
      </c>
      <c r="F324" s="286" t="s">
        <v>285</v>
      </c>
      <c r="G324" s="286" t="s">
        <v>285</v>
      </c>
      <c r="H324" s="286" t="s">
        <v>285</v>
      </c>
      <c r="I324" s="286" t="s">
        <v>285</v>
      </c>
      <c r="J324" s="326" t="s">
        <v>285</v>
      </c>
      <c r="K324" s="326" t="s">
        <v>285</v>
      </c>
      <c r="L324" s="313"/>
      <c r="M324" s="312">
        <f>SUM(E324:K324)</f>
        <v>99.999999999997442</v>
      </c>
      <c r="O324" s="443" t="s">
        <v>304</v>
      </c>
      <c r="R324" s="464"/>
      <c r="S324" s="464"/>
      <c r="T324" s="540"/>
      <c r="U324" s="446"/>
      <c r="V324" s="468"/>
      <c r="W324" s="312"/>
    </row>
    <row r="325" spans="1:23" ht="15">
      <c r="A325" s="459"/>
      <c r="B325" s="464"/>
      <c r="C325" s="443"/>
      <c r="D325" s="443"/>
      <c r="E325" s="323"/>
      <c r="F325" s="286"/>
      <c r="G325" s="286"/>
      <c r="H325" s="286"/>
      <c r="I325" s="443"/>
      <c r="J325" s="443"/>
      <c r="K325" s="443"/>
      <c r="L325" s="313"/>
      <c r="M325" s="312"/>
      <c r="N325" s="443"/>
      <c r="O325" s="443"/>
      <c r="P325" s="443"/>
      <c r="Q325" s="443"/>
      <c r="R325" s="464"/>
      <c r="S325" s="443"/>
      <c r="T325" s="540"/>
      <c r="U325" s="446"/>
      <c r="V325" s="468"/>
      <c r="W325" s="312"/>
    </row>
    <row r="326" spans="1:23" ht="15">
      <c r="A326" s="459"/>
      <c r="B326" s="464"/>
      <c r="C326" s="443"/>
      <c r="D326" s="443"/>
      <c r="E326" s="286"/>
      <c r="F326" s="443"/>
      <c r="G326" s="443"/>
      <c r="H326" s="443"/>
      <c r="I326" s="443"/>
      <c r="J326" s="443"/>
      <c r="K326" s="443"/>
      <c r="L326" s="313"/>
      <c r="M326" s="313"/>
      <c r="N326" s="443"/>
      <c r="O326" s="443"/>
      <c r="P326" s="443"/>
      <c r="Q326" s="443"/>
      <c r="R326" s="443"/>
      <c r="S326" s="443"/>
      <c r="T326" s="443"/>
      <c r="U326" s="443"/>
      <c r="V326" s="443"/>
      <c r="W326" s="443"/>
    </row>
    <row r="327" spans="1:23" ht="15">
      <c r="A327" s="459"/>
      <c r="B327" s="464"/>
      <c r="C327" s="443"/>
      <c r="D327" s="443"/>
      <c r="E327" s="286"/>
      <c r="F327" s="443"/>
      <c r="G327" s="443"/>
      <c r="H327" s="443"/>
      <c r="I327" s="443"/>
      <c r="J327" s="443"/>
      <c r="K327" s="443"/>
      <c r="L327" s="313"/>
      <c r="M327" s="313"/>
      <c r="N327" s="443"/>
      <c r="O327" s="443"/>
      <c r="P327" s="443"/>
      <c r="Q327" s="443"/>
      <c r="R327" s="443"/>
      <c r="S327" s="443"/>
      <c r="T327" s="443"/>
      <c r="U327" s="443"/>
      <c r="V327" s="443"/>
      <c r="W327" s="443"/>
    </row>
    <row r="328" spans="1:23" ht="25.5">
      <c r="A328" s="30" t="s">
        <v>189</v>
      </c>
      <c r="B328" s="443"/>
      <c r="C328" s="443"/>
      <c r="D328" s="443"/>
      <c r="E328" s="443"/>
      <c r="F328" s="443"/>
      <c r="G328" s="443"/>
      <c r="H328" s="443"/>
      <c r="I328" s="443"/>
      <c r="J328" s="443"/>
      <c r="K328" s="443"/>
      <c r="L328" s="313"/>
      <c r="M328" s="313"/>
      <c r="N328" s="443"/>
      <c r="O328" s="443"/>
      <c r="P328" s="443"/>
      <c r="Q328" s="443"/>
      <c r="R328" s="443"/>
      <c r="S328" s="443"/>
      <c r="T328" s="443"/>
      <c r="U328" s="443"/>
      <c r="V328" s="443"/>
      <c r="W328" s="443"/>
    </row>
    <row r="329" spans="1:23" ht="14.25">
      <c r="A329" s="443"/>
      <c r="B329" s="443"/>
      <c r="C329" s="443"/>
      <c r="D329" s="443"/>
      <c r="E329" s="443"/>
      <c r="F329" s="443"/>
      <c r="G329" s="443"/>
      <c r="H329" s="443"/>
      <c r="I329" s="443"/>
      <c r="J329" s="443"/>
      <c r="K329" s="443"/>
      <c r="L329" s="313"/>
      <c r="M329" s="313"/>
      <c r="N329" s="443"/>
      <c r="O329" s="443"/>
      <c r="P329" s="443"/>
      <c r="Q329" s="443"/>
      <c r="R329" s="464"/>
      <c r="S329" s="443"/>
      <c r="T329" s="443"/>
      <c r="U329" s="443"/>
      <c r="V329" s="443"/>
      <c r="W329" s="443"/>
    </row>
    <row r="330" spans="1:23" ht="15">
      <c r="A330" s="305"/>
      <c r="B330" s="305"/>
      <c r="C330" s="305"/>
      <c r="D330" s="305"/>
      <c r="E330" s="80">
        <v>2016</v>
      </c>
      <c r="F330" s="80">
        <v>2017</v>
      </c>
      <c r="G330" s="80">
        <v>2018</v>
      </c>
      <c r="H330" s="80">
        <v>2019</v>
      </c>
      <c r="I330" s="80">
        <v>2020</v>
      </c>
      <c r="J330" s="80">
        <v>2021</v>
      </c>
      <c r="K330" s="80">
        <v>2022</v>
      </c>
      <c r="L330" s="313"/>
      <c r="M330" s="89" t="s">
        <v>40</v>
      </c>
      <c r="N330" s="305"/>
      <c r="O330" s="443"/>
      <c r="P330" s="443"/>
      <c r="Q330" s="443"/>
      <c r="R330" s="464"/>
      <c r="S330" s="464"/>
      <c r="T330" s="464"/>
      <c r="U330" s="464"/>
      <c r="V330" s="461"/>
      <c r="W330" s="443"/>
    </row>
    <row r="331" spans="1:23" ht="15">
      <c r="A331" s="459" t="s">
        <v>0</v>
      </c>
      <c r="B331" s="464" t="s">
        <v>23</v>
      </c>
      <c r="C331" s="443"/>
      <c r="D331" s="443"/>
      <c r="E331" s="323">
        <v>105.50000000000023</v>
      </c>
      <c r="F331" s="323">
        <v>338.50000000000011</v>
      </c>
      <c r="G331" s="323">
        <v>125.70000000000027</v>
      </c>
      <c r="H331" s="286">
        <v>220.00000000000023</v>
      </c>
      <c r="I331" s="286">
        <v>227.39999999999964</v>
      </c>
      <c r="J331" s="326">
        <v>99.399999999999864</v>
      </c>
      <c r="K331" s="329">
        <v>367.00000000000045</v>
      </c>
      <c r="L331" s="443"/>
      <c r="M331" s="312">
        <f>SUM(E331:K331)</f>
        <v>1483.5000000000009</v>
      </c>
      <c r="N331" s="443"/>
      <c r="O331" s="443" t="s">
        <v>3989</v>
      </c>
      <c r="P331" s="443"/>
      <c r="Q331" s="446"/>
      <c r="R331" s="322" t="s">
        <v>3990</v>
      </c>
      <c r="S331" s="343"/>
      <c r="T331" s="172"/>
      <c r="U331" s="653"/>
      <c r="V331" s="172"/>
    </row>
    <row r="332" spans="1:23" ht="15">
      <c r="A332" s="459" t="s">
        <v>2</v>
      </c>
      <c r="B332" s="464" t="s">
        <v>863</v>
      </c>
      <c r="C332" s="443"/>
      <c r="D332" s="443"/>
      <c r="E332" s="286" t="s">
        <v>285</v>
      </c>
      <c r="F332" s="286" t="s">
        <v>285</v>
      </c>
      <c r="G332" s="286" t="s">
        <v>285</v>
      </c>
      <c r="H332" s="302">
        <v>407.5</v>
      </c>
      <c r="I332" s="303">
        <v>410.49999999999932</v>
      </c>
      <c r="J332" s="329">
        <v>294.39999999999986</v>
      </c>
      <c r="K332" s="326">
        <v>306.80000000000018</v>
      </c>
      <c r="L332" s="443"/>
      <c r="M332" s="312">
        <f>SUM(E332:K332)</f>
        <v>1419.1999999999994</v>
      </c>
      <c r="N332" s="443"/>
      <c r="O332" s="443" t="s">
        <v>3839</v>
      </c>
      <c r="P332" s="443"/>
      <c r="Q332" s="443"/>
      <c r="R332" s="322" t="s">
        <v>1969</v>
      </c>
      <c r="S332" s="172"/>
      <c r="T332" s="172"/>
      <c r="U332" s="653"/>
      <c r="V332" s="172"/>
    </row>
    <row r="333" spans="1:23" ht="15">
      <c r="A333" s="459" t="s">
        <v>3</v>
      </c>
      <c r="B333" s="464" t="s">
        <v>11</v>
      </c>
      <c r="C333" s="443"/>
      <c r="D333" s="443"/>
      <c r="E333" s="301">
        <v>141.10000000000036</v>
      </c>
      <c r="F333" s="323">
        <v>304.5</v>
      </c>
      <c r="G333" s="286">
        <v>9.0999999999999091</v>
      </c>
      <c r="H333" s="286">
        <v>239.39999999999986</v>
      </c>
      <c r="I333" s="286">
        <v>277</v>
      </c>
      <c r="J333" s="326">
        <v>228.60000000000036</v>
      </c>
      <c r="K333" s="326">
        <v>185.10000000000014</v>
      </c>
      <c r="L333" s="443"/>
      <c r="M333" s="312">
        <f>SUM(E333:K333)</f>
        <v>1384.8000000000006</v>
      </c>
      <c r="N333" s="443"/>
      <c r="O333" s="443" t="s">
        <v>313</v>
      </c>
      <c r="P333" s="443"/>
      <c r="Q333" s="446"/>
      <c r="R333" s="446"/>
      <c r="S333" s="172"/>
      <c r="T333" s="172"/>
      <c r="U333" s="654"/>
      <c r="V333" s="172"/>
    </row>
    <row r="334" spans="1:23" ht="15">
      <c r="A334" s="459" t="s">
        <v>5</v>
      </c>
      <c r="B334" s="464" t="s">
        <v>33</v>
      </c>
      <c r="C334" s="443"/>
      <c r="D334" s="443"/>
      <c r="E334" s="323">
        <v>119.49999999999977</v>
      </c>
      <c r="F334" s="323">
        <v>324.20000000000016</v>
      </c>
      <c r="G334" s="286">
        <v>96.599999999999909</v>
      </c>
      <c r="H334" s="286">
        <v>178.19999999999982</v>
      </c>
      <c r="I334" s="286">
        <v>115.5</v>
      </c>
      <c r="J334" s="331">
        <v>366.49999999999977</v>
      </c>
      <c r="K334" s="326">
        <v>180.00000000000045</v>
      </c>
      <c r="L334" s="443"/>
      <c r="M334" s="312">
        <f>SUM(E334:K334)</f>
        <v>1380.5</v>
      </c>
      <c r="N334" s="443"/>
      <c r="O334" s="443" t="s">
        <v>366</v>
      </c>
      <c r="P334" s="443"/>
      <c r="Q334" s="446"/>
      <c r="R334" s="446"/>
      <c r="S334" s="652"/>
      <c r="T334" s="172"/>
      <c r="U334" s="653"/>
      <c r="V334" s="172"/>
    </row>
    <row r="335" spans="1:23" ht="15">
      <c r="A335" s="459" t="s">
        <v>7</v>
      </c>
      <c r="B335" s="464" t="s">
        <v>144</v>
      </c>
      <c r="C335" s="443"/>
      <c r="D335" s="443"/>
      <c r="E335" s="286" t="s">
        <v>285</v>
      </c>
      <c r="F335" s="303">
        <v>523.29999999999995</v>
      </c>
      <c r="G335" s="323">
        <v>122.90000000000009</v>
      </c>
      <c r="H335" s="286">
        <v>158.80000000000041</v>
      </c>
      <c r="I335" s="286">
        <v>248.99999999999977</v>
      </c>
      <c r="J335" s="326">
        <v>148.89999999999986</v>
      </c>
      <c r="K335" s="326">
        <v>159.40000000000032</v>
      </c>
      <c r="L335" s="443"/>
      <c r="M335" s="312">
        <f>SUM(E335:K335)</f>
        <v>1362.3000000000004</v>
      </c>
      <c r="N335" s="443"/>
      <c r="O335" s="443" t="s">
        <v>308</v>
      </c>
      <c r="P335" s="443"/>
      <c r="Q335" s="446"/>
      <c r="R335" s="446" t="s">
        <v>1969</v>
      </c>
      <c r="S335" s="343"/>
      <c r="T335" s="172"/>
      <c r="U335" s="653"/>
      <c r="V335" s="172"/>
    </row>
    <row r="336" spans="1:23" ht="15">
      <c r="A336" s="459" t="s">
        <v>8</v>
      </c>
      <c r="B336" s="464" t="s">
        <v>869</v>
      </c>
      <c r="C336" s="443"/>
      <c r="D336" s="443"/>
      <c r="E336" s="286" t="s">
        <v>285</v>
      </c>
      <c r="F336" s="286" t="s">
        <v>285</v>
      </c>
      <c r="G336" s="286" t="s">
        <v>285</v>
      </c>
      <c r="H336" s="301">
        <v>489.80000000000041</v>
      </c>
      <c r="I336" s="286">
        <v>188.99999999999955</v>
      </c>
      <c r="J336" s="326">
        <v>255.09999999999991</v>
      </c>
      <c r="K336" s="329">
        <v>422.40000000000032</v>
      </c>
      <c r="L336" s="443"/>
      <c r="M336" s="312">
        <f>SUM(E336:K336)</f>
        <v>1356.3000000000002</v>
      </c>
      <c r="N336" s="443"/>
      <c r="O336" s="443" t="s">
        <v>361</v>
      </c>
      <c r="P336" s="443"/>
      <c r="Q336" s="443"/>
      <c r="R336" s="443"/>
      <c r="S336" s="652"/>
      <c r="T336" s="172"/>
      <c r="U336" s="653"/>
      <c r="V336" s="172"/>
    </row>
    <row r="337" spans="1:22" ht="15">
      <c r="A337" s="459" t="s">
        <v>10</v>
      </c>
      <c r="B337" s="464" t="s">
        <v>25</v>
      </c>
      <c r="C337" s="443"/>
      <c r="D337" s="443"/>
      <c r="E337" s="323">
        <v>102</v>
      </c>
      <c r="F337" s="286">
        <v>275.10000000000002</v>
      </c>
      <c r="G337" s="286">
        <v>76.400000000000091</v>
      </c>
      <c r="H337" s="286">
        <v>101.30000000000018</v>
      </c>
      <c r="I337" s="323">
        <v>311.49999999999955</v>
      </c>
      <c r="J337" s="326">
        <v>281.30000000000041</v>
      </c>
      <c r="K337" s="326">
        <v>200.69999999999959</v>
      </c>
      <c r="L337" s="443"/>
      <c r="M337" s="312">
        <f>SUM(E337:K337)</f>
        <v>1348.3</v>
      </c>
      <c r="N337" s="443"/>
      <c r="O337" s="443" t="s">
        <v>343</v>
      </c>
      <c r="P337" s="443"/>
      <c r="Q337" s="446"/>
      <c r="R337" s="446"/>
      <c r="S337" s="343"/>
      <c r="T337" s="172"/>
      <c r="U337" s="653"/>
      <c r="V337" s="172"/>
    </row>
    <row r="338" spans="1:22" ht="15">
      <c r="A338" s="459" t="s">
        <v>12</v>
      </c>
      <c r="B338" s="464" t="s">
        <v>6</v>
      </c>
      <c r="C338" s="443"/>
      <c r="D338" s="443"/>
      <c r="E338" s="303">
        <v>159.30000000000018</v>
      </c>
      <c r="F338" s="323">
        <v>306</v>
      </c>
      <c r="G338" s="303">
        <v>215.70000000000027</v>
      </c>
      <c r="H338" s="286">
        <v>198.60000000000036</v>
      </c>
      <c r="I338" s="286">
        <v>105.59999999999968</v>
      </c>
      <c r="J338" s="329">
        <v>331.40000000000009</v>
      </c>
      <c r="K338" s="326" t="s">
        <v>285</v>
      </c>
      <c r="L338" s="443"/>
      <c r="M338" s="312">
        <f>SUM(E338:K338)</f>
        <v>1316.6000000000006</v>
      </c>
      <c r="N338" s="443"/>
      <c r="O338" s="443" t="s">
        <v>3838</v>
      </c>
      <c r="P338" s="443"/>
      <c r="Q338" s="446"/>
      <c r="R338" s="446" t="s">
        <v>1970</v>
      </c>
      <c r="S338" s="501"/>
      <c r="T338" s="172"/>
      <c r="U338" s="653"/>
      <c r="V338" s="172"/>
    </row>
    <row r="339" spans="1:22" ht="15">
      <c r="A339" s="459" t="s">
        <v>14</v>
      </c>
      <c r="B339" s="464" t="s">
        <v>27</v>
      </c>
      <c r="C339" s="443"/>
      <c r="D339" s="443"/>
      <c r="E339" s="286">
        <v>95.900000000000091</v>
      </c>
      <c r="F339" s="286">
        <v>254.30000000000007</v>
      </c>
      <c r="G339" s="286">
        <v>7.7000000000000455</v>
      </c>
      <c r="H339" s="286">
        <v>67.599999999999682</v>
      </c>
      <c r="I339" s="286">
        <v>177.5</v>
      </c>
      <c r="J339" s="326">
        <v>180.90000000000009</v>
      </c>
      <c r="K339" s="331">
        <v>507.09999999999991</v>
      </c>
      <c r="L339" s="443"/>
      <c r="M339" s="312">
        <f>SUM(E339:K339)</f>
        <v>1291</v>
      </c>
      <c r="N339" s="443"/>
      <c r="O339" s="443" t="s">
        <v>307</v>
      </c>
      <c r="P339" s="443"/>
      <c r="Q339" s="446"/>
      <c r="R339" s="446"/>
      <c r="S339" s="343"/>
      <c r="T339" s="172"/>
      <c r="U339" s="653"/>
      <c r="V339" s="172"/>
    </row>
    <row r="340" spans="1:22" ht="15">
      <c r="A340" s="459" t="s">
        <v>16</v>
      </c>
      <c r="B340" s="464" t="s">
        <v>1</v>
      </c>
      <c r="C340" s="443"/>
      <c r="D340" s="443"/>
      <c r="E340" s="286">
        <v>42.599999999999909</v>
      </c>
      <c r="F340" s="286">
        <v>231.50000000000023</v>
      </c>
      <c r="G340" s="286">
        <v>6</v>
      </c>
      <c r="H340" s="286">
        <v>186.39999999999986</v>
      </c>
      <c r="I340" s="323">
        <v>300</v>
      </c>
      <c r="J340" s="326">
        <v>207.10000000000014</v>
      </c>
      <c r="K340" s="326">
        <v>313.60000000000059</v>
      </c>
      <c r="L340" s="443"/>
      <c r="M340" s="312">
        <f>SUM(E340:K340)</f>
        <v>1287.2000000000007</v>
      </c>
      <c r="N340" s="443"/>
      <c r="O340" s="443" t="s">
        <v>294</v>
      </c>
      <c r="P340" s="443"/>
      <c r="Q340" s="446"/>
      <c r="R340" s="446"/>
      <c r="S340" s="172"/>
      <c r="T340" s="172"/>
      <c r="U340" s="654"/>
      <c r="V340" s="172"/>
    </row>
    <row r="341" spans="1:22" ht="15">
      <c r="A341" s="459" t="s">
        <v>18</v>
      </c>
      <c r="B341" s="464" t="s">
        <v>37</v>
      </c>
      <c r="C341" s="443"/>
      <c r="D341" s="443"/>
      <c r="E341" s="286">
        <v>52.500000000000227</v>
      </c>
      <c r="F341" s="302">
        <v>438.50000000000045</v>
      </c>
      <c r="G341" s="286">
        <v>114.50000000000023</v>
      </c>
      <c r="H341" s="286">
        <v>32.400000000000318</v>
      </c>
      <c r="I341" s="286">
        <v>247.49999999999955</v>
      </c>
      <c r="J341" s="326">
        <v>208.10000000000014</v>
      </c>
      <c r="K341" s="326">
        <v>191.49999999999977</v>
      </c>
      <c r="L341" s="443"/>
      <c r="M341" s="312">
        <f>SUM(E341:K341)</f>
        <v>1285.0000000000007</v>
      </c>
      <c r="N341" s="443"/>
      <c r="O341" s="443" t="s">
        <v>289</v>
      </c>
      <c r="P341" s="443"/>
      <c r="Q341" s="446"/>
      <c r="R341" s="446"/>
      <c r="S341" s="652"/>
      <c r="T341" s="172"/>
      <c r="U341" s="653"/>
      <c r="V341" s="172"/>
    </row>
    <row r="342" spans="1:22" ht="15">
      <c r="A342" s="459" t="s">
        <v>20</v>
      </c>
      <c r="B342" s="464" t="s">
        <v>143</v>
      </c>
      <c r="C342" s="443"/>
      <c r="D342" s="443"/>
      <c r="E342" s="286" t="s">
        <v>285</v>
      </c>
      <c r="F342" s="301">
        <v>501.60000000000014</v>
      </c>
      <c r="G342" s="286">
        <v>58.5</v>
      </c>
      <c r="H342" s="286">
        <v>123.7000000000005</v>
      </c>
      <c r="I342" s="286">
        <v>209.39999999999986</v>
      </c>
      <c r="J342" s="326">
        <v>130.10000000000014</v>
      </c>
      <c r="K342" s="326">
        <v>200.10000000000127</v>
      </c>
      <c r="L342" s="443"/>
      <c r="M342" s="312">
        <f>SUM(E342:K342)</f>
        <v>1223.4000000000019</v>
      </c>
      <c r="N342" s="443"/>
      <c r="O342" s="443" t="s">
        <v>307</v>
      </c>
      <c r="P342" s="443"/>
      <c r="Q342" s="446"/>
      <c r="R342" s="446"/>
      <c r="S342" s="172"/>
      <c r="T342" s="172"/>
      <c r="U342" s="653"/>
      <c r="V342" s="172"/>
    </row>
    <row r="343" spans="1:22" ht="15">
      <c r="A343" s="459" t="s">
        <v>22</v>
      </c>
      <c r="B343" s="464" t="s">
        <v>21</v>
      </c>
      <c r="C343" s="443"/>
      <c r="D343" s="443"/>
      <c r="E343" s="286">
        <v>49</v>
      </c>
      <c r="F343" s="286">
        <v>264.09999999999991</v>
      </c>
      <c r="G343" s="323">
        <v>178.20000000000027</v>
      </c>
      <c r="H343" s="286">
        <v>149.20000000000027</v>
      </c>
      <c r="I343" s="286">
        <v>226.49999999999909</v>
      </c>
      <c r="J343" s="326">
        <v>103.39999999999941</v>
      </c>
      <c r="K343" s="326">
        <v>191.99999999999955</v>
      </c>
      <c r="L343" s="443"/>
      <c r="M343" s="312">
        <f>SUM(E343:K343)</f>
        <v>1162.3999999999985</v>
      </c>
      <c r="N343" s="443"/>
      <c r="O343" s="443" t="s">
        <v>291</v>
      </c>
      <c r="P343" s="443"/>
      <c r="Q343" s="446"/>
      <c r="R343" s="446"/>
      <c r="S343" s="172"/>
      <c r="T343" s="172"/>
      <c r="U343" s="653"/>
      <c r="V343" s="172"/>
    </row>
    <row r="344" spans="1:22" ht="15">
      <c r="A344" s="459" t="s">
        <v>24</v>
      </c>
      <c r="B344" s="464" t="s">
        <v>830</v>
      </c>
      <c r="C344" s="443"/>
      <c r="D344" s="443"/>
      <c r="E344" s="286" t="s">
        <v>285</v>
      </c>
      <c r="F344" s="286" t="s">
        <v>285</v>
      </c>
      <c r="G344" s="286" t="s">
        <v>285</v>
      </c>
      <c r="H344" s="323">
        <v>350.5</v>
      </c>
      <c r="I344" s="286">
        <v>141.50000000000023</v>
      </c>
      <c r="J344" s="329">
        <v>293.09999999999991</v>
      </c>
      <c r="K344" s="326">
        <v>348.49999999999977</v>
      </c>
      <c r="L344" s="443"/>
      <c r="M344" s="312">
        <f>SUM(E344:K344)</f>
        <v>1133.5999999999999</v>
      </c>
      <c r="N344" s="443"/>
      <c r="O344" s="443" t="s">
        <v>332</v>
      </c>
      <c r="P344" s="443"/>
      <c r="Q344" s="443"/>
      <c r="R344" s="443"/>
      <c r="S344" s="172"/>
      <c r="T344" s="172"/>
      <c r="U344" s="654"/>
      <c r="V344" s="172"/>
    </row>
    <row r="345" spans="1:22" ht="15">
      <c r="A345" s="459" t="s">
        <v>26</v>
      </c>
      <c r="B345" s="464" t="s">
        <v>153</v>
      </c>
      <c r="C345" s="443"/>
      <c r="D345" s="443"/>
      <c r="E345" s="286" t="s">
        <v>285</v>
      </c>
      <c r="F345" s="286" t="s">
        <v>285</v>
      </c>
      <c r="G345" s="323">
        <v>135.60000000000014</v>
      </c>
      <c r="H345" s="286">
        <v>168.69999999999982</v>
      </c>
      <c r="I345" s="302">
        <v>369.40000000000055</v>
      </c>
      <c r="J345" s="326">
        <v>243</v>
      </c>
      <c r="K345" s="326">
        <v>208.15000000000032</v>
      </c>
      <c r="L345" s="443"/>
      <c r="M345" s="312">
        <f>SUM(E345:K345)</f>
        <v>1124.8500000000008</v>
      </c>
      <c r="N345" s="443"/>
      <c r="O345" s="443" t="s">
        <v>315</v>
      </c>
      <c r="P345" s="443"/>
      <c r="Q345" s="446"/>
      <c r="R345" s="446"/>
      <c r="S345" s="343"/>
      <c r="T345" s="172"/>
      <c r="U345" s="653"/>
      <c r="V345" s="172"/>
    </row>
    <row r="346" spans="1:22" ht="15">
      <c r="A346" s="459" t="s">
        <v>28</v>
      </c>
      <c r="B346" s="464" t="s">
        <v>15</v>
      </c>
      <c r="C346" s="443"/>
      <c r="D346" s="443"/>
      <c r="E346" s="286">
        <v>73.699999999999818</v>
      </c>
      <c r="F346" s="323">
        <v>362.59999999999991</v>
      </c>
      <c r="G346" s="301">
        <v>209.29999999999995</v>
      </c>
      <c r="H346" s="286">
        <v>35.699999999999818</v>
      </c>
      <c r="I346" s="83" t="s">
        <v>286</v>
      </c>
      <c r="J346" s="326">
        <v>144.99999999999977</v>
      </c>
      <c r="K346" s="326">
        <v>279.2000000000005</v>
      </c>
      <c r="L346" s="443"/>
      <c r="M346" s="312">
        <f>SUM(E346:K346)</f>
        <v>1105.4999999999998</v>
      </c>
      <c r="N346" s="443"/>
      <c r="O346" s="443" t="s">
        <v>314</v>
      </c>
      <c r="P346" s="443"/>
      <c r="Q346" s="446"/>
      <c r="R346" s="446"/>
      <c r="S346" s="172"/>
      <c r="T346" s="172"/>
      <c r="U346" s="654"/>
      <c r="V346" s="172"/>
    </row>
    <row r="347" spans="1:22" ht="15">
      <c r="A347" s="459" t="s">
        <v>30</v>
      </c>
      <c r="B347" s="464" t="s">
        <v>844</v>
      </c>
      <c r="C347" s="443"/>
      <c r="D347" s="443"/>
      <c r="E347" s="286" t="s">
        <v>285</v>
      </c>
      <c r="F347" s="286" t="s">
        <v>285</v>
      </c>
      <c r="G347" s="286" t="s">
        <v>285</v>
      </c>
      <c r="H347" s="286">
        <v>312.09999999999991</v>
      </c>
      <c r="I347" s="286">
        <v>242.60000000000014</v>
      </c>
      <c r="J347" s="326">
        <v>187.39999999999986</v>
      </c>
      <c r="K347" s="326">
        <v>347.69999999999982</v>
      </c>
      <c r="L347" s="443"/>
      <c r="M347" s="312">
        <f>SUM(E347:K347)</f>
        <v>1089.7999999999997</v>
      </c>
      <c r="N347" s="443"/>
      <c r="O347" s="443"/>
      <c r="P347" s="443"/>
      <c r="Q347" s="443"/>
      <c r="R347" s="443"/>
      <c r="S347" s="652"/>
      <c r="T347" s="172"/>
      <c r="U347" s="653"/>
      <c r="V347" s="172"/>
    </row>
    <row r="348" spans="1:22" ht="15">
      <c r="A348" s="459" t="s">
        <v>32</v>
      </c>
      <c r="B348" s="464" t="s">
        <v>142</v>
      </c>
      <c r="C348" s="443"/>
      <c r="D348" s="443"/>
      <c r="E348" s="286" t="s">
        <v>285</v>
      </c>
      <c r="F348" s="286">
        <v>160.49999999999977</v>
      </c>
      <c r="G348" s="286">
        <v>81.299999999999727</v>
      </c>
      <c r="H348" s="286">
        <v>158.30000000000018</v>
      </c>
      <c r="I348" s="286">
        <v>247.99999999999977</v>
      </c>
      <c r="J348" s="326">
        <v>251.29999999999973</v>
      </c>
      <c r="K348" s="326">
        <v>178.89999999999941</v>
      </c>
      <c r="L348" s="443"/>
      <c r="M348" s="312">
        <f>SUM(E348:K348)</f>
        <v>1078.2999999999986</v>
      </c>
      <c r="N348" s="443"/>
      <c r="O348" s="443"/>
      <c r="P348" s="443"/>
      <c r="Q348" s="446"/>
      <c r="R348" s="446"/>
      <c r="S348" s="343"/>
      <c r="T348" s="172"/>
      <c r="U348" s="653"/>
      <c r="V348" s="172"/>
    </row>
    <row r="349" spans="1:22" ht="15">
      <c r="A349" s="459" t="s">
        <v>34</v>
      </c>
      <c r="B349" s="464" t="s">
        <v>17</v>
      </c>
      <c r="C349" s="443"/>
      <c r="D349" s="443"/>
      <c r="E349" s="286">
        <v>99.900000000000091</v>
      </c>
      <c r="F349" s="286">
        <v>197.70000000000005</v>
      </c>
      <c r="G349" s="323">
        <v>144.79999999999995</v>
      </c>
      <c r="H349" s="286">
        <v>60.899999999999636</v>
      </c>
      <c r="I349" s="286">
        <v>53.300000000000182</v>
      </c>
      <c r="J349" s="329">
        <v>336.29999999999995</v>
      </c>
      <c r="K349" s="326">
        <v>172.50000000000068</v>
      </c>
      <c r="L349" s="443"/>
      <c r="M349" s="312">
        <f>SUM(E349:K349)</f>
        <v>1065.4000000000005</v>
      </c>
      <c r="N349" s="443"/>
      <c r="O349" s="443" t="s">
        <v>293</v>
      </c>
      <c r="P349" s="443"/>
      <c r="Q349" s="446"/>
      <c r="R349" s="446"/>
      <c r="S349" s="172"/>
      <c r="T349" s="172"/>
      <c r="U349" s="653"/>
      <c r="V349" s="172"/>
    </row>
    <row r="350" spans="1:22" ht="15">
      <c r="A350" s="459" t="s">
        <v>36</v>
      </c>
      <c r="B350" s="464" t="s">
        <v>811</v>
      </c>
      <c r="C350" s="443"/>
      <c r="D350" s="443"/>
      <c r="E350" s="286" t="s">
        <v>285</v>
      </c>
      <c r="F350" s="286" t="s">
        <v>285</v>
      </c>
      <c r="G350" s="286" t="s">
        <v>285</v>
      </c>
      <c r="H350" s="323">
        <v>387.90000000000009</v>
      </c>
      <c r="I350" s="286">
        <v>197.5</v>
      </c>
      <c r="J350" s="326">
        <v>122.19999999999993</v>
      </c>
      <c r="K350" s="326">
        <v>348.59999999999968</v>
      </c>
      <c r="L350" s="443"/>
      <c r="M350" s="312">
        <f>SUM(E350:K350)</f>
        <v>1056.1999999999998</v>
      </c>
      <c r="N350" s="443"/>
      <c r="O350" s="443" t="s">
        <v>290</v>
      </c>
      <c r="P350" s="443"/>
      <c r="Q350" s="443"/>
      <c r="R350" s="443"/>
      <c r="S350" s="343"/>
      <c r="T350" s="172"/>
      <c r="U350" s="654"/>
      <c r="V350" s="172"/>
    </row>
    <row r="351" spans="1:22" ht="15">
      <c r="A351" s="459" t="s">
        <v>38</v>
      </c>
      <c r="B351" s="464" t="s">
        <v>13</v>
      </c>
      <c r="C351" s="443"/>
      <c r="D351" s="443"/>
      <c r="E351" s="81">
        <v>134.99999999999989</v>
      </c>
      <c r="F351" s="323">
        <v>316.89999999999986</v>
      </c>
      <c r="G351" s="286">
        <v>49.600000000000136</v>
      </c>
      <c r="H351" s="286">
        <v>266.50000000000045</v>
      </c>
      <c r="I351" s="286">
        <v>37.799999999999727</v>
      </c>
      <c r="J351" s="83" t="s">
        <v>286</v>
      </c>
      <c r="K351" s="326">
        <v>249.70000000000005</v>
      </c>
      <c r="L351" s="443"/>
      <c r="M351" s="312">
        <f>SUM(E351:K351)</f>
        <v>1055.5</v>
      </c>
      <c r="N351" s="443"/>
      <c r="O351" s="443" t="s">
        <v>315</v>
      </c>
      <c r="P351" s="443"/>
      <c r="Q351" s="446"/>
      <c r="R351" s="446"/>
      <c r="S351" s="343"/>
      <c r="T351" s="172"/>
      <c r="U351" s="653"/>
      <c r="V351" s="172"/>
    </row>
    <row r="352" spans="1:22" ht="15">
      <c r="A352" s="459" t="s">
        <v>145</v>
      </c>
      <c r="B352" s="464" t="s">
        <v>855</v>
      </c>
      <c r="C352" s="443"/>
      <c r="D352" s="443"/>
      <c r="E352" s="286" t="s">
        <v>285</v>
      </c>
      <c r="F352" s="286" t="s">
        <v>285</v>
      </c>
      <c r="G352" s="286" t="s">
        <v>285</v>
      </c>
      <c r="H352" s="286">
        <v>275.50000000000023</v>
      </c>
      <c r="I352" s="323">
        <v>366.19999999999959</v>
      </c>
      <c r="J352" s="326">
        <v>110.20000000000005</v>
      </c>
      <c r="K352" s="326">
        <v>302.4000000000002</v>
      </c>
      <c r="L352" s="443"/>
      <c r="M352" s="312">
        <f>SUM(E352:K352)</f>
        <v>1054.3000000000002</v>
      </c>
      <c r="N352" s="443"/>
      <c r="O352" s="443" t="s">
        <v>290</v>
      </c>
      <c r="P352" s="443"/>
      <c r="Q352" s="443"/>
      <c r="R352" s="443"/>
      <c r="S352" s="343"/>
      <c r="T352" s="172"/>
      <c r="U352" s="654"/>
      <c r="V352" s="172"/>
    </row>
    <row r="353" spans="1:22" ht="15">
      <c r="A353" s="459" t="s">
        <v>146</v>
      </c>
      <c r="B353" s="459" t="s">
        <v>807</v>
      </c>
      <c r="C353" s="443"/>
      <c r="D353" s="443"/>
      <c r="E353" s="286" t="s">
        <v>285</v>
      </c>
      <c r="F353" s="286" t="s">
        <v>285</v>
      </c>
      <c r="G353" s="286" t="s">
        <v>285</v>
      </c>
      <c r="H353" s="303">
        <v>542.90000000000032</v>
      </c>
      <c r="I353" s="286">
        <v>42</v>
      </c>
      <c r="J353" s="326">
        <v>177.59999999999968</v>
      </c>
      <c r="K353" s="326">
        <v>287.49999999999955</v>
      </c>
      <c r="L353" s="443"/>
      <c r="M353" s="312">
        <f>SUM(E353:K353)</f>
        <v>1049.9999999999995</v>
      </c>
      <c r="N353" s="443"/>
      <c r="O353" s="443" t="s">
        <v>288</v>
      </c>
      <c r="P353" s="443"/>
      <c r="Q353" s="443"/>
      <c r="R353" s="446" t="s">
        <v>1969</v>
      </c>
      <c r="S353" s="652"/>
      <c r="T353" s="172"/>
      <c r="U353" s="653"/>
      <c r="V353" s="172"/>
    </row>
    <row r="354" spans="1:22" ht="15">
      <c r="A354" s="459" t="s">
        <v>147</v>
      </c>
      <c r="B354" s="464" t="s">
        <v>861</v>
      </c>
      <c r="C354" s="443"/>
      <c r="D354" s="443"/>
      <c r="E354" s="286" t="s">
        <v>285</v>
      </c>
      <c r="F354" s="286" t="s">
        <v>285</v>
      </c>
      <c r="G354" s="286" t="s">
        <v>285</v>
      </c>
      <c r="H354" s="286">
        <v>281.10000000000014</v>
      </c>
      <c r="I354" s="286">
        <v>190.50000000000023</v>
      </c>
      <c r="J354" s="329">
        <v>308.69999999999982</v>
      </c>
      <c r="K354" s="326">
        <v>232.50000000000023</v>
      </c>
      <c r="L354" s="443"/>
      <c r="M354" s="312">
        <f>SUM(E354:K354)</f>
        <v>1012.8000000000004</v>
      </c>
      <c r="N354" s="443"/>
      <c r="O354" s="443" t="s">
        <v>304</v>
      </c>
      <c r="P354" s="443"/>
      <c r="Q354" s="443"/>
      <c r="R354" s="443"/>
      <c r="S354" s="343"/>
      <c r="T354" s="172"/>
      <c r="U354" s="653"/>
      <c r="V354" s="172"/>
    </row>
    <row r="355" spans="1:22" ht="15">
      <c r="A355" s="459" t="s">
        <v>151</v>
      </c>
      <c r="B355" s="459" t="s">
        <v>801</v>
      </c>
      <c r="C355" s="443"/>
      <c r="D355" s="443"/>
      <c r="E355" s="286" t="s">
        <v>285</v>
      </c>
      <c r="F355" s="286" t="s">
        <v>285</v>
      </c>
      <c r="G355" s="286" t="s">
        <v>285</v>
      </c>
      <c r="H355" s="286">
        <v>205</v>
      </c>
      <c r="I355" s="286">
        <v>98</v>
      </c>
      <c r="J355" s="314">
        <v>377.19999999999982</v>
      </c>
      <c r="K355" s="326">
        <v>331.09999999999991</v>
      </c>
      <c r="L355" s="443"/>
      <c r="M355" s="312">
        <f>SUM(E355:K355)</f>
        <v>1011.2999999999997</v>
      </c>
      <c r="N355" s="443"/>
      <c r="O355" s="443" t="s">
        <v>288</v>
      </c>
      <c r="P355" s="443"/>
      <c r="Q355" s="443"/>
      <c r="R355" s="322" t="s">
        <v>1969</v>
      </c>
      <c r="S355" s="652"/>
      <c r="T355" s="172"/>
      <c r="U355" s="653"/>
      <c r="V355" s="172"/>
    </row>
    <row r="356" spans="1:22" ht="15">
      <c r="A356" s="459" t="s">
        <v>157</v>
      </c>
      <c r="B356" s="464" t="s">
        <v>31</v>
      </c>
      <c r="C356" s="443"/>
      <c r="D356" s="443"/>
      <c r="E356" s="286">
        <v>75.900000000000318</v>
      </c>
      <c r="F356" s="286">
        <v>131.19999999999993</v>
      </c>
      <c r="G356" s="323">
        <v>162.20000000000027</v>
      </c>
      <c r="H356" s="286">
        <v>98.5</v>
      </c>
      <c r="I356" s="286">
        <v>127.5</v>
      </c>
      <c r="J356" s="326">
        <v>217.79999999999995</v>
      </c>
      <c r="K356" s="326">
        <v>192</v>
      </c>
      <c r="L356" s="443"/>
      <c r="M356" s="312">
        <f>SUM(E356:K356)</f>
        <v>1005.1000000000005</v>
      </c>
      <c r="N356" s="443"/>
      <c r="O356" s="443" t="s">
        <v>304</v>
      </c>
      <c r="P356" s="443"/>
      <c r="Q356" s="446"/>
      <c r="R356" s="446"/>
      <c r="S356" s="343"/>
      <c r="T356" s="172"/>
      <c r="U356" s="653"/>
      <c r="V356" s="172"/>
    </row>
    <row r="357" spans="1:22" ht="15">
      <c r="A357" s="459" t="s">
        <v>159</v>
      </c>
      <c r="B357" s="464" t="s">
        <v>851</v>
      </c>
      <c r="C357" s="443"/>
      <c r="D357" s="443"/>
      <c r="E357" s="286" t="s">
        <v>285</v>
      </c>
      <c r="F357" s="286" t="s">
        <v>285</v>
      </c>
      <c r="G357" s="286" t="s">
        <v>285</v>
      </c>
      <c r="H357" s="323">
        <v>330.99999999999955</v>
      </c>
      <c r="I357" s="286">
        <v>189</v>
      </c>
      <c r="J357" s="326">
        <v>121.39999999999964</v>
      </c>
      <c r="K357" s="326">
        <v>350.39999999999941</v>
      </c>
      <c r="L357" s="443"/>
      <c r="M357" s="312">
        <f>SUM(E357:K357)</f>
        <v>991.79999999999859</v>
      </c>
      <c r="N357" s="443"/>
      <c r="O357" s="443" t="s">
        <v>295</v>
      </c>
      <c r="P357" s="443"/>
      <c r="Q357" s="443"/>
      <c r="R357" s="443"/>
      <c r="S357" s="172"/>
      <c r="T357" s="172"/>
      <c r="U357" s="653"/>
      <c r="V357" s="172"/>
    </row>
    <row r="358" spans="1:22" ht="15">
      <c r="A358" s="459" t="s">
        <v>160</v>
      </c>
      <c r="B358" s="464" t="s">
        <v>154</v>
      </c>
      <c r="C358" s="443"/>
      <c r="D358" s="443"/>
      <c r="E358" s="286" t="s">
        <v>285</v>
      </c>
      <c r="F358" s="286" t="s">
        <v>285</v>
      </c>
      <c r="G358" s="286">
        <v>51.600000000000136</v>
      </c>
      <c r="H358" s="286">
        <v>223.29999999999973</v>
      </c>
      <c r="I358" s="286">
        <v>160.39999999999964</v>
      </c>
      <c r="J358" s="326">
        <v>248.39999999999964</v>
      </c>
      <c r="K358" s="326">
        <v>283.60000000000036</v>
      </c>
      <c r="L358" s="443"/>
      <c r="M358" s="312">
        <f>SUM(E358:K358)</f>
        <v>967.2999999999995</v>
      </c>
      <c r="N358" s="443"/>
      <c r="O358" s="443"/>
      <c r="P358" s="443"/>
      <c r="Q358" s="443"/>
      <c r="R358" s="443"/>
      <c r="S358" s="172"/>
      <c r="T358" s="172"/>
      <c r="U358" s="653"/>
      <c r="V358" s="172"/>
    </row>
    <row r="359" spans="1:22" ht="15">
      <c r="A359" s="459" t="s">
        <v>161</v>
      </c>
      <c r="B359" s="361" t="s">
        <v>1853</v>
      </c>
      <c r="C359" s="446"/>
      <c r="D359" s="446"/>
      <c r="E359" s="286" t="s">
        <v>285</v>
      </c>
      <c r="F359" s="286" t="s">
        <v>285</v>
      </c>
      <c r="G359" s="286" t="s">
        <v>285</v>
      </c>
      <c r="H359" s="286" t="s">
        <v>285</v>
      </c>
      <c r="I359" s="286">
        <v>293.59999999999968</v>
      </c>
      <c r="J359" s="329">
        <v>284.59999999999968</v>
      </c>
      <c r="K359" s="329">
        <v>366.29999999999995</v>
      </c>
      <c r="L359" s="443"/>
      <c r="M359" s="312">
        <f>SUM(E359:K359)</f>
        <v>944.49999999999932</v>
      </c>
      <c r="N359" s="443"/>
      <c r="O359" s="443" t="s">
        <v>352</v>
      </c>
      <c r="P359" s="443"/>
      <c r="Q359" s="443"/>
      <c r="R359" s="443"/>
      <c r="S359" s="343"/>
      <c r="T359" s="172"/>
      <c r="U359" s="653"/>
      <c r="V359" s="172"/>
    </row>
    <row r="360" spans="1:22" ht="15">
      <c r="A360" s="459" t="s">
        <v>163</v>
      </c>
      <c r="B360" s="464" t="s">
        <v>873</v>
      </c>
      <c r="C360" s="443"/>
      <c r="D360" s="443"/>
      <c r="E360" s="286" t="s">
        <v>285</v>
      </c>
      <c r="F360" s="286" t="s">
        <v>285</v>
      </c>
      <c r="G360" s="286" t="s">
        <v>285</v>
      </c>
      <c r="H360" s="286">
        <v>124.49999999999955</v>
      </c>
      <c r="I360" s="286">
        <v>280.5</v>
      </c>
      <c r="J360" s="330">
        <v>355.20000000000005</v>
      </c>
      <c r="K360" s="326">
        <v>179.99999999999955</v>
      </c>
      <c r="L360" s="443"/>
      <c r="M360" s="312">
        <f>SUM(E360:K360)</f>
        <v>940.19999999999914</v>
      </c>
      <c r="N360" s="443"/>
      <c r="O360" s="443" t="s">
        <v>289</v>
      </c>
      <c r="P360" s="443"/>
      <c r="Q360" s="443"/>
      <c r="R360" s="443"/>
      <c r="S360" s="343"/>
      <c r="T360" s="172"/>
      <c r="U360" s="653"/>
      <c r="V360" s="172"/>
    </row>
    <row r="361" spans="1:22" ht="15">
      <c r="A361" s="459" t="s">
        <v>281</v>
      </c>
      <c r="B361" s="464" t="s">
        <v>856</v>
      </c>
      <c r="C361" s="443"/>
      <c r="D361" s="443"/>
      <c r="E361" s="286" t="s">
        <v>285</v>
      </c>
      <c r="F361" s="286" t="s">
        <v>285</v>
      </c>
      <c r="G361" s="286" t="s">
        <v>285</v>
      </c>
      <c r="H361" s="323">
        <v>363.20000000000073</v>
      </c>
      <c r="I361" s="286">
        <v>170</v>
      </c>
      <c r="J361" s="326">
        <v>145.79999999999984</v>
      </c>
      <c r="K361" s="326">
        <v>252.49999999999955</v>
      </c>
      <c r="L361" s="443"/>
      <c r="M361" s="312">
        <f>SUM(E361:K361)</f>
        <v>931.50000000000011</v>
      </c>
      <c r="N361" s="443"/>
      <c r="O361" s="443" t="s">
        <v>299</v>
      </c>
      <c r="P361" s="443"/>
      <c r="Q361" s="443"/>
      <c r="R361" s="443"/>
      <c r="S361" s="652"/>
      <c r="T361" s="172"/>
      <c r="U361" s="653"/>
      <c r="V361" s="172"/>
    </row>
    <row r="362" spans="1:22" ht="15">
      <c r="A362" s="459" t="s">
        <v>282</v>
      </c>
      <c r="B362" s="464" t="s">
        <v>141</v>
      </c>
      <c r="C362" s="443"/>
      <c r="D362" s="443"/>
      <c r="E362" s="286" t="s">
        <v>285</v>
      </c>
      <c r="F362" s="286">
        <v>202.20000000000016</v>
      </c>
      <c r="G362" s="286">
        <v>48</v>
      </c>
      <c r="H362" s="286">
        <v>69.300000000000182</v>
      </c>
      <c r="I362" s="286">
        <v>192.20000000000027</v>
      </c>
      <c r="J362" s="326">
        <v>207.59999999999968</v>
      </c>
      <c r="K362" s="326">
        <v>176.10000000000059</v>
      </c>
      <c r="L362" s="443"/>
      <c r="M362" s="312">
        <f>SUM(E362:K362)</f>
        <v>895.40000000000089</v>
      </c>
      <c r="N362" s="443"/>
      <c r="O362" s="443"/>
      <c r="P362" s="443"/>
      <c r="Q362" s="446"/>
      <c r="R362" s="446"/>
      <c r="S362" s="652"/>
      <c r="T362" s="172"/>
      <c r="U362" s="653"/>
      <c r="V362" s="172"/>
    </row>
    <row r="363" spans="1:22" ht="15">
      <c r="A363" s="459" t="s">
        <v>283</v>
      </c>
      <c r="B363" s="464" t="s">
        <v>9</v>
      </c>
      <c r="C363" s="443"/>
      <c r="D363" s="443"/>
      <c r="E363" s="286">
        <v>49</v>
      </c>
      <c r="F363" s="286">
        <v>299.99999999999977</v>
      </c>
      <c r="G363" s="83" t="s">
        <v>286</v>
      </c>
      <c r="H363" s="286">
        <v>79.099999999999682</v>
      </c>
      <c r="I363" s="286">
        <v>110.49999999999977</v>
      </c>
      <c r="J363" s="326">
        <v>166</v>
      </c>
      <c r="K363" s="326">
        <v>189.40000000000077</v>
      </c>
      <c r="L363" s="443"/>
      <c r="M363" s="312">
        <f>SUM(E363:K363)</f>
        <v>894</v>
      </c>
      <c r="N363" s="443"/>
      <c r="O363" s="443"/>
      <c r="P363" s="443"/>
      <c r="Q363" s="446"/>
      <c r="R363" s="446"/>
      <c r="S363" s="343"/>
      <c r="T363" s="172"/>
      <c r="U363" s="653"/>
      <c r="V363" s="172"/>
    </row>
    <row r="364" spans="1:22" ht="15">
      <c r="A364" s="459" t="s">
        <v>284</v>
      </c>
      <c r="B364" s="343" t="s">
        <v>1859</v>
      </c>
      <c r="C364" s="446"/>
      <c r="D364" s="446"/>
      <c r="E364" s="286" t="s">
        <v>285</v>
      </c>
      <c r="F364" s="286" t="s">
        <v>285</v>
      </c>
      <c r="G364" s="286" t="s">
        <v>285</v>
      </c>
      <c r="H364" s="286" t="s">
        <v>285</v>
      </c>
      <c r="I364" s="286">
        <v>268.5</v>
      </c>
      <c r="J364" s="326">
        <v>241.30000000000041</v>
      </c>
      <c r="K364" s="329">
        <v>374.49999999999955</v>
      </c>
      <c r="L364" s="443"/>
      <c r="M364" s="312">
        <f>SUM(E364:K364)</f>
        <v>884.3</v>
      </c>
      <c r="N364" s="443"/>
      <c r="O364" s="443" t="s">
        <v>304</v>
      </c>
      <c r="P364" s="443"/>
      <c r="Q364" s="443"/>
      <c r="R364" s="443"/>
      <c r="S364" s="501"/>
      <c r="T364" s="172"/>
      <c r="U364" s="653"/>
      <c r="V364" s="172"/>
    </row>
    <row r="365" spans="1:22" ht="15">
      <c r="A365" s="459" t="s">
        <v>808</v>
      </c>
      <c r="B365" s="464" t="s">
        <v>156</v>
      </c>
      <c r="C365" s="443"/>
      <c r="D365" s="443"/>
      <c r="E365" s="286" t="s">
        <v>285</v>
      </c>
      <c r="F365" s="286" t="s">
        <v>285</v>
      </c>
      <c r="G365" s="286">
        <v>90.999999999999773</v>
      </c>
      <c r="H365" s="323">
        <v>381.00000000000091</v>
      </c>
      <c r="I365" s="286">
        <v>121.69999999999982</v>
      </c>
      <c r="J365" s="326">
        <v>4.2000000000000455</v>
      </c>
      <c r="K365" s="326">
        <v>266.49999999999977</v>
      </c>
      <c r="L365" s="443"/>
      <c r="M365" s="312">
        <f>SUM(E365:K365)</f>
        <v>864.40000000000032</v>
      </c>
      <c r="N365" s="443"/>
      <c r="O365" s="443" t="s">
        <v>291</v>
      </c>
      <c r="P365" s="443"/>
      <c r="Q365" s="446"/>
      <c r="R365" s="446"/>
      <c r="S365" s="172"/>
      <c r="T365" s="172"/>
      <c r="U365" s="653"/>
      <c r="V365" s="172"/>
    </row>
    <row r="366" spans="1:22" ht="15">
      <c r="A366" s="459" t="s">
        <v>809</v>
      </c>
      <c r="B366" s="464" t="s">
        <v>852</v>
      </c>
      <c r="C366" s="443"/>
      <c r="D366" s="443"/>
      <c r="E366" s="286" t="s">
        <v>285</v>
      </c>
      <c r="F366" s="286" t="s">
        <v>285</v>
      </c>
      <c r="G366" s="286" t="s">
        <v>285</v>
      </c>
      <c r="H366" s="286">
        <v>211.80000000000018</v>
      </c>
      <c r="I366" s="286">
        <v>225.99999999999955</v>
      </c>
      <c r="J366" s="326">
        <v>142.00000000000023</v>
      </c>
      <c r="K366" s="326">
        <v>276.5</v>
      </c>
      <c r="L366" s="443"/>
      <c r="M366" s="312">
        <f>SUM(E366:K366)</f>
        <v>856.3</v>
      </c>
      <c r="N366" s="443"/>
      <c r="O366" s="443"/>
      <c r="P366" s="443"/>
      <c r="Q366" s="443"/>
      <c r="R366" s="443"/>
      <c r="S366" s="172"/>
      <c r="T366" s="172"/>
      <c r="U366" s="654"/>
      <c r="V366" s="172"/>
    </row>
    <row r="367" spans="1:22" ht="15">
      <c r="A367" s="459" t="s">
        <v>810</v>
      </c>
      <c r="B367" s="464" t="s">
        <v>39</v>
      </c>
      <c r="C367" s="443"/>
      <c r="D367" s="443"/>
      <c r="E367" s="323">
        <v>107.49999999999977</v>
      </c>
      <c r="F367" s="286">
        <v>200.4000000000002</v>
      </c>
      <c r="G367" s="286">
        <v>44.000000000000227</v>
      </c>
      <c r="H367" s="286">
        <v>193.80000000000064</v>
      </c>
      <c r="I367" s="83" t="s">
        <v>286</v>
      </c>
      <c r="J367" s="326">
        <v>74.699999999999818</v>
      </c>
      <c r="K367" s="326">
        <v>224.40000000000032</v>
      </c>
      <c r="L367" s="443"/>
      <c r="M367" s="312">
        <f>SUM(E367:K367)</f>
        <v>844.80000000000098</v>
      </c>
      <c r="N367" s="443"/>
      <c r="O367" s="443" t="s">
        <v>299</v>
      </c>
      <c r="P367" s="443"/>
      <c r="Q367" s="446"/>
      <c r="R367" s="446"/>
      <c r="S367" s="273"/>
      <c r="T367" s="172"/>
      <c r="U367" s="653"/>
      <c r="V367" s="172"/>
    </row>
    <row r="368" spans="1:22" ht="15">
      <c r="A368" s="459" t="s">
        <v>812</v>
      </c>
      <c r="B368" s="464" t="s">
        <v>35</v>
      </c>
      <c r="C368" s="443"/>
      <c r="D368" s="443"/>
      <c r="E368" s="286">
        <v>19.500000000000227</v>
      </c>
      <c r="F368" s="286">
        <v>235</v>
      </c>
      <c r="G368" s="286">
        <v>4.8000000000000682</v>
      </c>
      <c r="H368" s="286">
        <v>318.99999999999977</v>
      </c>
      <c r="I368" s="286">
        <v>242.20000000000027</v>
      </c>
      <c r="J368" s="326" t="s">
        <v>285</v>
      </c>
      <c r="K368" s="326" t="s">
        <v>285</v>
      </c>
      <c r="L368" s="313"/>
      <c r="M368" s="312">
        <f>SUM(E368:K368)</f>
        <v>820.50000000000034</v>
      </c>
      <c r="N368" s="443"/>
      <c r="O368" s="443"/>
      <c r="P368" s="443"/>
      <c r="Q368" s="446"/>
      <c r="R368" s="446"/>
      <c r="S368" s="501"/>
      <c r="T368" s="172"/>
      <c r="U368" s="654"/>
      <c r="V368" s="172"/>
    </row>
    <row r="369" spans="1:22" ht="15">
      <c r="A369" s="459" t="s">
        <v>818</v>
      </c>
      <c r="B369" s="464" t="s">
        <v>162</v>
      </c>
      <c r="C369" s="443"/>
      <c r="D369" s="443"/>
      <c r="E369" s="286" t="s">
        <v>285</v>
      </c>
      <c r="F369" s="286" t="s">
        <v>285</v>
      </c>
      <c r="G369" s="286">
        <v>60.000000000000227</v>
      </c>
      <c r="H369" s="323">
        <v>321.80000000000018</v>
      </c>
      <c r="I369" s="286">
        <v>114.59999999999968</v>
      </c>
      <c r="J369" s="326">
        <v>124</v>
      </c>
      <c r="K369" s="326">
        <v>193.40000000000009</v>
      </c>
      <c r="L369" s="443"/>
      <c r="M369" s="312">
        <f>SUM(E369:K369)</f>
        <v>813.80000000000018</v>
      </c>
      <c r="N369" s="443"/>
      <c r="O369" s="443" t="s">
        <v>300</v>
      </c>
      <c r="P369" s="443"/>
      <c r="Q369" s="446"/>
      <c r="R369" s="446"/>
      <c r="S369" s="172"/>
      <c r="T369" s="172"/>
      <c r="U369" s="654"/>
      <c r="V369" s="172"/>
    </row>
    <row r="370" spans="1:22" ht="15">
      <c r="A370" s="459" t="s">
        <v>820</v>
      </c>
      <c r="B370" s="361" t="s">
        <v>1849</v>
      </c>
      <c r="C370" s="446"/>
      <c r="D370" s="446"/>
      <c r="E370" s="286" t="s">
        <v>285</v>
      </c>
      <c r="F370" s="286" t="s">
        <v>285</v>
      </c>
      <c r="G370" s="286" t="s">
        <v>285</v>
      </c>
      <c r="H370" s="286" t="s">
        <v>285</v>
      </c>
      <c r="I370" s="323">
        <v>352.30000000000041</v>
      </c>
      <c r="J370" s="326">
        <v>164.5</v>
      </c>
      <c r="K370" s="326">
        <v>285.70000000000073</v>
      </c>
      <c r="L370" s="443"/>
      <c r="M370" s="312">
        <f>SUM(E370:K370)</f>
        <v>802.50000000000114</v>
      </c>
      <c r="N370" s="443"/>
      <c r="O370" s="443" t="s">
        <v>291</v>
      </c>
      <c r="P370" s="443"/>
      <c r="Q370" s="443"/>
      <c r="R370" s="443"/>
      <c r="S370" s="172"/>
      <c r="T370" s="172"/>
      <c r="U370" s="654"/>
      <c r="V370" s="172"/>
    </row>
    <row r="371" spans="1:22" ht="15">
      <c r="A371" s="459" t="s">
        <v>823</v>
      </c>
      <c r="B371" s="464" t="s">
        <v>155</v>
      </c>
      <c r="C371" s="443"/>
      <c r="D371" s="443"/>
      <c r="E371" s="286" t="s">
        <v>285</v>
      </c>
      <c r="F371" s="286" t="s">
        <v>285</v>
      </c>
      <c r="G371" s="302">
        <v>202.79999999999995</v>
      </c>
      <c r="H371" s="286">
        <v>84.5</v>
      </c>
      <c r="I371" s="286">
        <v>160.50000000000045</v>
      </c>
      <c r="J371" s="326">
        <v>139.99999999999977</v>
      </c>
      <c r="K371" s="326">
        <v>191</v>
      </c>
      <c r="L371" s="443"/>
      <c r="M371" s="312">
        <f>SUM(E371:K371)</f>
        <v>778.80000000000018</v>
      </c>
      <c r="N371" s="443"/>
      <c r="O371" s="443" t="s">
        <v>289</v>
      </c>
      <c r="P371" s="443"/>
      <c r="Q371" s="446"/>
      <c r="R371" s="446"/>
      <c r="S371" s="652"/>
      <c r="T371" s="172"/>
      <c r="U371" s="654"/>
      <c r="V371" s="172"/>
    </row>
    <row r="372" spans="1:22" ht="15">
      <c r="A372" s="459" t="s">
        <v>824</v>
      </c>
      <c r="B372" s="464" t="s">
        <v>819</v>
      </c>
      <c r="C372" s="443"/>
      <c r="D372" s="443"/>
      <c r="E372" s="286" t="s">
        <v>285</v>
      </c>
      <c r="F372" s="286" t="s">
        <v>285</v>
      </c>
      <c r="G372" s="286" t="s">
        <v>285</v>
      </c>
      <c r="H372" s="286">
        <v>89.799999999999727</v>
      </c>
      <c r="I372" s="286">
        <v>102.00000000000023</v>
      </c>
      <c r="J372" s="326">
        <v>258.09999999999968</v>
      </c>
      <c r="K372" s="326">
        <v>328</v>
      </c>
      <c r="L372" s="443"/>
      <c r="M372" s="312">
        <f>SUM(E372:K372)</f>
        <v>777.89999999999964</v>
      </c>
      <c r="N372" s="443"/>
      <c r="O372" s="443"/>
      <c r="P372" s="443"/>
      <c r="Q372" s="443"/>
      <c r="R372" s="443"/>
      <c r="S372" s="273"/>
      <c r="T372" s="172"/>
      <c r="U372" s="653"/>
      <c r="V372" s="172"/>
    </row>
    <row r="373" spans="1:22" ht="15">
      <c r="A373" s="459" t="s">
        <v>827</v>
      </c>
      <c r="B373" s="459" t="s">
        <v>806</v>
      </c>
      <c r="C373" s="443"/>
      <c r="D373" s="443"/>
      <c r="E373" s="286" t="s">
        <v>285</v>
      </c>
      <c r="F373" s="286" t="s">
        <v>285</v>
      </c>
      <c r="G373" s="286" t="s">
        <v>285</v>
      </c>
      <c r="H373" s="286">
        <v>258.00000000000045</v>
      </c>
      <c r="I373" s="286">
        <v>122.90000000000009</v>
      </c>
      <c r="J373" s="326">
        <v>152.3000000000003</v>
      </c>
      <c r="K373" s="326">
        <v>231.69999999999982</v>
      </c>
      <c r="L373" s="443"/>
      <c r="M373" s="312">
        <f>SUM(E373:K373)</f>
        <v>764.90000000000066</v>
      </c>
      <c r="N373" s="443"/>
      <c r="O373" s="443"/>
      <c r="P373" s="443"/>
      <c r="Q373" s="443"/>
      <c r="R373" s="443"/>
      <c r="S373" s="273"/>
      <c r="T373" s="172"/>
      <c r="U373" s="653"/>
      <c r="V373" s="172"/>
    </row>
    <row r="374" spans="1:22" ht="15">
      <c r="A374" s="459" t="s">
        <v>829</v>
      </c>
      <c r="B374" s="464" t="s">
        <v>826</v>
      </c>
      <c r="C374" s="443"/>
      <c r="D374" s="443"/>
      <c r="E374" s="286" t="s">
        <v>285</v>
      </c>
      <c r="F374" s="286" t="s">
        <v>285</v>
      </c>
      <c r="G374" s="286" t="s">
        <v>285</v>
      </c>
      <c r="H374" s="286">
        <v>71.099999999999909</v>
      </c>
      <c r="I374" s="286">
        <v>214</v>
      </c>
      <c r="J374" s="326">
        <v>155.69999999999993</v>
      </c>
      <c r="K374" s="326">
        <v>313.50000000000023</v>
      </c>
      <c r="L374" s="443"/>
      <c r="M374" s="312">
        <f>SUM(E374:K374)</f>
        <v>754.30000000000007</v>
      </c>
      <c r="N374" s="443"/>
      <c r="O374" s="443"/>
      <c r="P374" s="443"/>
      <c r="Q374" s="443"/>
      <c r="R374" s="443"/>
      <c r="S374" s="172"/>
      <c r="T374" s="172"/>
      <c r="U374" s="654"/>
      <c r="V374" s="172"/>
    </row>
    <row r="375" spans="1:22" ht="15">
      <c r="A375" s="459" t="s">
        <v>834</v>
      </c>
      <c r="B375" s="530" t="s">
        <v>2242</v>
      </c>
      <c r="C375" s="446"/>
      <c r="D375" s="446"/>
      <c r="E375" s="286" t="s">
        <v>285</v>
      </c>
      <c r="F375" s="286" t="s">
        <v>285</v>
      </c>
      <c r="G375" s="286" t="s">
        <v>285</v>
      </c>
      <c r="H375" s="286" t="s">
        <v>285</v>
      </c>
      <c r="I375" s="286" t="s">
        <v>285</v>
      </c>
      <c r="J375" s="326">
        <v>245</v>
      </c>
      <c r="K375" s="330">
        <v>495.80000000000064</v>
      </c>
      <c r="L375" s="443"/>
      <c r="M375" s="312">
        <f>SUM(E375:K375)</f>
        <v>740.80000000000064</v>
      </c>
      <c r="N375" s="443"/>
      <c r="O375" s="443" t="s">
        <v>289</v>
      </c>
      <c r="P375" s="443"/>
      <c r="Q375" s="443"/>
      <c r="R375" s="443"/>
      <c r="S375" s="343"/>
      <c r="T375" s="172"/>
      <c r="U375" s="653"/>
      <c r="V375" s="172"/>
    </row>
    <row r="376" spans="1:22" ht="15">
      <c r="A376" s="459" t="s">
        <v>838</v>
      </c>
      <c r="B376" s="361" t="s">
        <v>1850</v>
      </c>
      <c r="C376" s="446"/>
      <c r="D376" s="446"/>
      <c r="E376" s="286" t="s">
        <v>285</v>
      </c>
      <c r="F376" s="286" t="s">
        <v>285</v>
      </c>
      <c r="G376" s="286" t="s">
        <v>285</v>
      </c>
      <c r="H376" s="286" t="s">
        <v>285</v>
      </c>
      <c r="I376" s="323">
        <v>298.50000000000045</v>
      </c>
      <c r="J376" s="326">
        <v>121.59999999999991</v>
      </c>
      <c r="K376" s="326">
        <v>290.80000000000064</v>
      </c>
      <c r="L376" s="443"/>
      <c r="M376" s="312">
        <f>SUM(E376:K376)</f>
        <v>710.900000000001</v>
      </c>
      <c r="N376" s="443"/>
      <c r="O376" s="443" t="s">
        <v>295</v>
      </c>
      <c r="P376" s="443"/>
      <c r="Q376" s="443"/>
      <c r="R376" s="443"/>
      <c r="S376" s="501"/>
      <c r="T376" s="172"/>
      <c r="U376" s="653"/>
      <c r="V376" s="172"/>
    </row>
    <row r="377" spans="1:22" ht="15">
      <c r="A377" s="459" t="s">
        <v>839</v>
      </c>
      <c r="B377" s="464" t="s">
        <v>835</v>
      </c>
      <c r="C377" s="443"/>
      <c r="D377" s="443"/>
      <c r="E377" s="286" t="s">
        <v>285</v>
      </c>
      <c r="F377" s="286" t="s">
        <v>285</v>
      </c>
      <c r="G377" s="286" t="s">
        <v>285</v>
      </c>
      <c r="H377" s="286">
        <v>231.80000000000018</v>
      </c>
      <c r="I377" s="286">
        <v>38.399999999999864</v>
      </c>
      <c r="J377" s="326">
        <v>71.700000000000045</v>
      </c>
      <c r="K377" s="326">
        <v>338</v>
      </c>
      <c r="L377" s="443"/>
      <c r="M377" s="312">
        <f>SUM(E377:K377)</f>
        <v>679.90000000000009</v>
      </c>
      <c r="N377" s="443"/>
      <c r="O377" s="443"/>
      <c r="P377" s="443"/>
      <c r="Q377" s="443"/>
      <c r="R377" s="443"/>
      <c r="S377" s="172"/>
      <c r="T377" s="172"/>
      <c r="U377" s="653"/>
      <c r="V377" s="172"/>
    </row>
    <row r="378" spans="1:22" ht="15">
      <c r="A378" s="459" t="s">
        <v>840</v>
      </c>
      <c r="B378" s="361" t="s">
        <v>1856</v>
      </c>
      <c r="C378" s="446"/>
      <c r="D378" s="446"/>
      <c r="E378" s="286" t="s">
        <v>285</v>
      </c>
      <c r="F378" s="286" t="s">
        <v>285</v>
      </c>
      <c r="G378" s="286" t="s">
        <v>285</v>
      </c>
      <c r="H378" s="286" t="s">
        <v>285</v>
      </c>
      <c r="I378" s="286">
        <v>104</v>
      </c>
      <c r="J378" s="329">
        <v>284.89999999999986</v>
      </c>
      <c r="K378" s="326">
        <v>290.70000000000027</v>
      </c>
      <c r="L378" s="443"/>
      <c r="M378" s="312">
        <f>SUM(E378:K378)</f>
        <v>679.60000000000014</v>
      </c>
      <c r="N378" s="443"/>
      <c r="O378" s="443" t="s">
        <v>295</v>
      </c>
      <c r="P378" s="443"/>
      <c r="Q378" s="443"/>
      <c r="R378" s="443"/>
      <c r="S378" s="652"/>
      <c r="T378" s="172"/>
      <c r="U378" s="654"/>
      <c r="V378" s="172"/>
    </row>
    <row r="379" spans="1:22" ht="15">
      <c r="A379" s="459" t="s">
        <v>846</v>
      </c>
      <c r="B379" s="361" t="s">
        <v>1858</v>
      </c>
      <c r="C379" s="446"/>
      <c r="D379" s="446"/>
      <c r="E379" s="286" t="s">
        <v>285</v>
      </c>
      <c r="F379" s="286" t="s">
        <v>285</v>
      </c>
      <c r="G379" s="286" t="s">
        <v>285</v>
      </c>
      <c r="H379" s="286" t="s">
        <v>285</v>
      </c>
      <c r="I379" s="286">
        <v>240</v>
      </c>
      <c r="J379" s="326">
        <v>217.20000000000027</v>
      </c>
      <c r="K379" s="326">
        <v>172.50000000000045</v>
      </c>
      <c r="L379" s="443"/>
      <c r="M379" s="312">
        <f>SUM(E379:K379)</f>
        <v>629.70000000000073</v>
      </c>
      <c r="N379" s="443"/>
      <c r="O379" s="443"/>
      <c r="P379" s="443"/>
      <c r="Q379" s="443"/>
      <c r="R379" s="443"/>
      <c r="S379" s="343"/>
      <c r="T379" s="172"/>
      <c r="U379" s="653"/>
      <c r="V379" s="172"/>
    </row>
    <row r="380" spans="1:22" ht="15">
      <c r="A380" s="459" t="s">
        <v>854</v>
      </c>
      <c r="B380" s="361" t="s">
        <v>1851</v>
      </c>
      <c r="C380" s="446"/>
      <c r="D380" s="446"/>
      <c r="E380" s="286" t="s">
        <v>285</v>
      </c>
      <c r="F380" s="286" t="s">
        <v>285</v>
      </c>
      <c r="G380" s="286" t="s">
        <v>285</v>
      </c>
      <c r="H380" s="286" t="s">
        <v>285</v>
      </c>
      <c r="I380" s="286">
        <v>74.100000000000364</v>
      </c>
      <c r="J380" s="326">
        <v>163.4000000000002</v>
      </c>
      <c r="K380" s="329">
        <v>384.49999999999977</v>
      </c>
      <c r="L380" s="443"/>
      <c r="M380" s="312">
        <f>SUM(E380:K380)</f>
        <v>622.00000000000034</v>
      </c>
      <c r="N380" s="443"/>
      <c r="O380" s="443" t="s">
        <v>291</v>
      </c>
      <c r="P380" s="443"/>
      <c r="Q380" s="443"/>
      <c r="R380" s="443"/>
      <c r="S380" s="172"/>
      <c r="T380" s="172"/>
      <c r="U380" s="653"/>
      <c r="V380" s="172"/>
    </row>
    <row r="381" spans="1:22" ht="15">
      <c r="A381" s="459" t="s">
        <v>858</v>
      </c>
      <c r="B381" s="361" t="s">
        <v>1852</v>
      </c>
      <c r="C381" s="446"/>
      <c r="D381" s="446"/>
      <c r="E381" s="286" t="s">
        <v>285</v>
      </c>
      <c r="F381" s="286" t="s">
        <v>285</v>
      </c>
      <c r="G381" s="286" t="s">
        <v>285</v>
      </c>
      <c r="H381" s="286" t="s">
        <v>285</v>
      </c>
      <c r="I381" s="286">
        <v>97.500000000000227</v>
      </c>
      <c r="J381" s="326">
        <v>199.0999999999998</v>
      </c>
      <c r="K381" s="326">
        <v>324.20000000000073</v>
      </c>
      <c r="L381" s="443"/>
      <c r="M381" s="312">
        <f>SUM(E381:K381)</f>
        <v>620.80000000000075</v>
      </c>
      <c r="N381" s="443"/>
      <c r="O381" s="443"/>
      <c r="P381" s="443"/>
      <c r="Q381" s="443"/>
      <c r="R381" s="443"/>
      <c r="S381" s="343"/>
      <c r="T381" s="172"/>
      <c r="U381" s="654"/>
      <c r="V381" s="172"/>
    </row>
    <row r="382" spans="1:22" ht="15">
      <c r="A382" s="459" t="s">
        <v>859</v>
      </c>
      <c r="B382" s="530" t="s">
        <v>2244</v>
      </c>
      <c r="C382" s="446"/>
      <c r="D382" s="446"/>
      <c r="E382" s="286" t="s">
        <v>285</v>
      </c>
      <c r="F382" s="286" t="s">
        <v>285</v>
      </c>
      <c r="G382" s="286" t="s">
        <v>285</v>
      </c>
      <c r="H382" s="286" t="s">
        <v>285</v>
      </c>
      <c r="I382" s="286" t="s">
        <v>285</v>
      </c>
      <c r="J382" s="326">
        <v>264.29999999999995</v>
      </c>
      <c r="K382" s="326">
        <v>349.2000000000005</v>
      </c>
      <c r="L382" s="443"/>
      <c r="M382" s="312">
        <f>SUM(E382:K382)</f>
        <v>613.50000000000045</v>
      </c>
      <c r="N382" s="443"/>
      <c r="O382" s="443"/>
      <c r="P382" s="443"/>
      <c r="Q382" s="443"/>
      <c r="R382" s="443"/>
      <c r="S382" s="172"/>
      <c r="T382" s="172"/>
      <c r="U382" s="653"/>
      <c r="V382" s="172"/>
    </row>
    <row r="383" spans="1:22" ht="15">
      <c r="A383" s="459" t="s">
        <v>860</v>
      </c>
      <c r="B383" s="361" t="s">
        <v>1857</v>
      </c>
      <c r="C383" s="446"/>
      <c r="D383" s="446"/>
      <c r="E383" s="286" t="s">
        <v>285</v>
      </c>
      <c r="F383" s="286" t="s">
        <v>285</v>
      </c>
      <c r="G383" s="286" t="s">
        <v>285</v>
      </c>
      <c r="H383" s="286" t="s">
        <v>285</v>
      </c>
      <c r="I383" s="286">
        <v>181.00000000000045</v>
      </c>
      <c r="J383" s="326">
        <v>187.89999999999986</v>
      </c>
      <c r="K383" s="326">
        <v>243.39999999999986</v>
      </c>
      <c r="L383" s="443"/>
      <c r="M383" s="312">
        <f>SUM(E383:K383)</f>
        <v>612.30000000000018</v>
      </c>
      <c r="N383" s="443"/>
      <c r="O383" s="443"/>
      <c r="P383" s="443"/>
      <c r="Q383" s="443"/>
      <c r="R383" s="443"/>
      <c r="S383" s="172"/>
      <c r="T383" s="172"/>
      <c r="U383" s="653"/>
      <c r="V383" s="172"/>
    </row>
    <row r="384" spans="1:22" ht="15">
      <c r="A384" s="459" t="s">
        <v>866</v>
      </c>
      <c r="B384" s="464" t="s">
        <v>817</v>
      </c>
      <c r="C384" s="443"/>
      <c r="D384" s="443"/>
      <c r="E384" s="286" t="s">
        <v>285</v>
      </c>
      <c r="F384" s="286" t="s">
        <v>285</v>
      </c>
      <c r="G384" s="286" t="s">
        <v>285</v>
      </c>
      <c r="H384" s="286">
        <v>228.599999999999</v>
      </c>
      <c r="I384" s="301">
        <v>373</v>
      </c>
      <c r="J384" s="326" t="s">
        <v>285</v>
      </c>
      <c r="K384" s="326" t="s">
        <v>285</v>
      </c>
      <c r="L384" s="313"/>
      <c r="M384" s="312">
        <f>SUM(E384:K384)</f>
        <v>601.599999999999</v>
      </c>
      <c r="N384" s="443"/>
      <c r="O384" s="443" t="s">
        <v>307</v>
      </c>
      <c r="P384" s="443"/>
      <c r="Q384" s="443"/>
      <c r="R384" s="443"/>
      <c r="S384" s="172"/>
      <c r="T384" s="172"/>
      <c r="U384" s="653"/>
      <c r="V384" s="172"/>
    </row>
    <row r="385" spans="1:22" ht="15">
      <c r="A385" s="459" t="s">
        <v>867</v>
      </c>
      <c r="B385" s="464" t="s">
        <v>836</v>
      </c>
      <c r="C385" s="443"/>
      <c r="D385" s="443"/>
      <c r="E385" s="286" t="s">
        <v>285</v>
      </c>
      <c r="F385" s="286" t="s">
        <v>285</v>
      </c>
      <c r="G385" s="286" t="s">
        <v>285</v>
      </c>
      <c r="H385" s="83" t="s">
        <v>286</v>
      </c>
      <c r="I385" s="286">
        <v>274.49999999999955</v>
      </c>
      <c r="J385" s="326">
        <v>50.700000000000045</v>
      </c>
      <c r="K385" s="326">
        <v>273.20000000000073</v>
      </c>
      <c r="L385" s="443"/>
      <c r="M385" s="312">
        <f>SUM(E385:K385)</f>
        <v>598.40000000000032</v>
      </c>
      <c r="N385" s="443"/>
      <c r="O385" s="443"/>
      <c r="P385" s="443"/>
      <c r="Q385" s="443"/>
      <c r="R385" s="443"/>
      <c r="S385" s="343"/>
      <c r="T385" s="172"/>
      <c r="U385" s="653"/>
      <c r="V385" s="172"/>
    </row>
    <row r="386" spans="1:22" ht="15">
      <c r="A386" s="459" t="s">
        <v>868</v>
      </c>
      <c r="B386" s="464" t="s">
        <v>4</v>
      </c>
      <c r="C386" s="443"/>
      <c r="D386" s="443"/>
      <c r="E386" s="286">
        <v>73.099999999999909</v>
      </c>
      <c r="F386" s="286">
        <v>186</v>
      </c>
      <c r="G386" s="286">
        <v>23.099999999999682</v>
      </c>
      <c r="H386" s="286">
        <v>188.40000000000009</v>
      </c>
      <c r="I386" s="286">
        <v>104.99999999999977</v>
      </c>
      <c r="J386" s="326" t="s">
        <v>285</v>
      </c>
      <c r="K386" s="326" t="s">
        <v>285</v>
      </c>
      <c r="L386" s="313"/>
      <c r="M386" s="312">
        <f>SUM(E386:K386)</f>
        <v>575.59999999999945</v>
      </c>
      <c r="N386" s="443"/>
      <c r="O386" s="443"/>
      <c r="P386" s="443"/>
      <c r="Q386" s="446"/>
      <c r="R386" s="446"/>
      <c r="S386" s="343"/>
      <c r="T386" s="172"/>
      <c r="U386" s="653"/>
      <c r="V386" s="172"/>
    </row>
    <row r="387" spans="1:22" ht="15">
      <c r="A387" s="459" t="s">
        <v>870</v>
      </c>
      <c r="B387" s="501" t="s">
        <v>2284</v>
      </c>
      <c r="C387" s="446"/>
      <c r="D387" s="446"/>
      <c r="E387" s="286" t="s">
        <v>285</v>
      </c>
      <c r="F387" s="286" t="s">
        <v>285</v>
      </c>
      <c r="G387" s="286" t="s">
        <v>285</v>
      </c>
      <c r="H387" s="286" t="s">
        <v>285</v>
      </c>
      <c r="I387" s="286" t="s">
        <v>285</v>
      </c>
      <c r="J387" s="286" t="s">
        <v>285</v>
      </c>
      <c r="K387" s="314">
        <v>562.10000000000014</v>
      </c>
      <c r="L387" s="443"/>
      <c r="M387" s="312">
        <f>SUM(E387:K387)</f>
        <v>562.10000000000014</v>
      </c>
      <c r="N387" s="443"/>
      <c r="O387" s="443" t="s">
        <v>288</v>
      </c>
      <c r="P387" s="443"/>
      <c r="Q387" s="443"/>
      <c r="R387" s="322" t="s">
        <v>1969</v>
      </c>
      <c r="S387" s="172"/>
      <c r="T387" s="172"/>
      <c r="U387" s="653"/>
      <c r="V387" s="172"/>
    </row>
    <row r="388" spans="1:22" ht="15">
      <c r="A388" s="459" t="s">
        <v>871</v>
      </c>
      <c r="B388" s="464" t="s">
        <v>178</v>
      </c>
      <c r="C388" s="443"/>
      <c r="D388" s="443"/>
      <c r="E388" s="323">
        <v>133.19999999999982</v>
      </c>
      <c r="F388" s="323">
        <v>404.30000000000018</v>
      </c>
      <c r="G388" s="286" t="s">
        <v>285</v>
      </c>
      <c r="H388" s="286" t="s">
        <v>285</v>
      </c>
      <c r="I388" s="286" t="s">
        <v>285</v>
      </c>
      <c r="J388" s="326" t="s">
        <v>285</v>
      </c>
      <c r="K388" s="326" t="s">
        <v>285</v>
      </c>
      <c r="L388" s="313"/>
      <c r="M388" s="312">
        <f>SUM(E388:K388)</f>
        <v>537.5</v>
      </c>
      <c r="N388" s="443"/>
      <c r="O388" s="443" t="s">
        <v>316</v>
      </c>
      <c r="P388" s="443"/>
      <c r="Q388" s="446"/>
      <c r="R388" s="446"/>
      <c r="S388" s="652"/>
      <c r="T388" s="172"/>
      <c r="U388" s="654"/>
      <c r="V388" s="172"/>
    </row>
    <row r="389" spans="1:22" ht="15">
      <c r="A389" s="459" t="s">
        <v>872</v>
      </c>
      <c r="B389" s="464" t="s">
        <v>19</v>
      </c>
      <c r="C389" s="443"/>
      <c r="D389" s="443"/>
      <c r="E389" s="323">
        <v>105</v>
      </c>
      <c r="F389" s="286">
        <v>221.90000000000009</v>
      </c>
      <c r="G389" s="286">
        <v>44.000000000000455</v>
      </c>
      <c r="H389" s="286">
        <v>28.799999999998818</v>
      </c>
      <c r="I389" s="83" t="s">
        <v>286</v>
      </c>
      <c r="J389" s="326">
        <v>132.30000000000018</v>
      </c>
      <c r="K389" s="326" t="s">
        <v>285</v>
      </c>
      <c r="L389" s="443"/>
      <c r="M389" s="312">
        <f>SUM(E389:K389)</f>
        <v>531.99999999999955</v>
      </c>
      <c r="N389" s="443"/>
      <c r="O389" s="443" t="s">
        <v>295</v>
      </c>
      <c r="P389" s="443"/>
      <c r="Q389" s="446"/>
      <c r="R389" s="446"/>
      <c r="S389" s="501"/>
      <c r="T389" s="172"/>
      <c r="U389" s="653"/>
      <c r="V389" s="172"/>
    </row>
    <row r="390" spans="1:22" ht="15">
      <c r="A390" s="459" t="s">
        <v>875</v>
      </c>
      <c r="B390" s="361" t="s">
        <v>1854</v>
      </c>
      <c r="C390" s="446"/>
      <c r="D390" s="446"/>
      <c r="E390" s="286" t="s">
        <v>285</v>
      </c>
      <c r="F390" s="286" t="s">
        <v>285</v>
      </c>
      <c r="G390" s="286" t="s">
        <v>285</v>
      </c>
      <c r="H390" s="286" t="s">
        <v>285</v>
      </c>
      <c r="I390" s="286">
        <v>246.59999999999991</v>
      </c>
      <c r="J390" s="83" t="s">
        <v>286</v>
      </c>
      <c r="K390" s="326">
        <v>280.30000000000018</v>
      </c>
      <c r="L390" s="443"/>
      <c r="M390" s="312">
        <f>SUM(E390:K390)</f>
        <v>526.90000000000009</v>
      </c>
      <c r="N390" s="443"/>
      <c r="O390" s="443"/>
      <c r="P390" s="443"/>
      <c r="Q390" s="443"/>
      <c r="R390" s="443"/>
      <c r="S390" s="343"/>
      <c r="T390" s="172"/>
      <c r="U390" s="654"/>
      <c r="V390" s="172"/>
    </row>
    <row r="391" spans="1:22" ht="15">
      <c r="A391" s="459" t="s">
        <v>1006</v>
      </c>
      <c r="B391" s="464" t="s">
        <v>821</v>
      </c>
      <c r="C391" s="443"/>
      <c r="D391" s="443"/>
      <c r="E391" s="286" t="s">
        <v>285</v>
      </c>
      <c r="F391" s="286" t="s">
        <v>285</v>
      </c>
      <c r="G391" s="286" t="s">
        <v>285</v>
      </c>
      <c r="H391" s="286">
        <v>85.499999999999773</v>
      </c>
      <c r="I391" s="286">
        <v>110</v>
      </c>
      <c r="J391" s="326">
        <v>168.49999999999977</v>
      </c>
      <c r="K391" s="326">
        <v>158.30000000000041</v>
      </c>
      <c r="L391" s="443"/>
      <c r="M391" s="312">
        <f>SUM(E391:K391)</f>
        <v>522.29999999999995</v>
      </c>
      <c r="N391" s="443"/>
      <c r="O391" s="443"/>
      <c r="P391" s="443"/>
      <c r="Q391" s="443"/>
      <c r="R391" s="443"/>
      <c r="S391" s="343"/>
      <c r="T391" s="172"/>
      <c r="U391" s="654"/>
      <c r="V391" s="172"/>
    </row>
    <row r="392" spans="1:22" ht="15">
      <c r="A392" s="459" t="s">
        <v>1007</v>
      </c>
      <c r="B392" s="464" t="s">
        <v>837</v>
      </c>
      <c r="C392" s="443"/>
      <c r="D392" s="443"/>
      <c r="E392" s="286" t="s">
        <v>285</v>
      </c>
      <c r="F392" s="286" t="s">
        <v>285</v>
      </c>
      <c r="G392" s="286" t="s">
        <v>285</v>
      </c>
      <c r="H392" s="286">
        <v>133.50000000000023</v>
      </c>
      <c r="I392" s="286">
        <v>82.499999999999545</v>
      </c>
      <c r="J392" s="326">
        <v>92.89999999999975</v>
      </c>
      <c r="K392" s="326">
        <v>174</v>
      </c>
      <c r="L392" s="443"/>
      <c r="M392" s="312">
        <f>SUM(E392:K392)</f>
        <v>482.89999999999952</v>
      </c>
      <c r="N392" s="443"/>
      <c r="O392" s="443"/>
      <c r="P392" s="443"/>
      <c r="Q392" s="443"/>
      <c r="R392" s="443"/>
      <c r="S392" s="343"/>
      <c r="T392" s="172"/>
      <c r="U392" s="653"/>
      <c r="V392" s="172"/>
    </row>
    <row r="393" spans="1:22" ht="15">
      <c r="A393" s="459" t="s">
        <v>1008</v>
      </c>
      <c r="B393" s="464" t="s">
        <v>822</v>
      </c>
      <c r="C393" s="443"/>
      <c r="D393" s="443"/>
      <c r="E393" s="286" t="s">
        <v>285</v>
      </c>
      <c r="F393" s="286" t="s">
        <v>285</v>
      </c>
      <c r="G393" s="286" t="s">
        <v>285</v>
      </c>
      <c r="H393" s="286">
        <v>83.600000000000136</v>
      </c>
      <c r="I393" s="286">
        <v>126.5</v>
      </c>
      <c r="J393" s="326">
        <v>45.900000000000091</v>
      </c>
      <c r="K393" s="326">
        <v>213.09999999999968</v>
      </c>
      <c r="L393" s="443"/>
      <c r="M393" s="312">
        <f>SUM(E393:K393)</f>
        <v>469.09999999999991</v>
      </c>
      <c r="N393" s="443"/>
      <c r="O393" s="443"/>
      <c r="P393" s="443"/>
      <c r="Q393" s="443"/>
      <c r="R393" s="443"/>
      <c r="S393" s="501"/>
      <c r="T393" s="172"/>
      <c r="U393" s="654"/>
      <c r="V393" s="172"/>
    </row>
    <row r="394" spans="1:22" ht="15">
      <c r="A394" s="459" t="s">
        <v>1009</v>
      </c>
      <c r="B394" s="361" t="s">
        <v>1844</v>
      </c>
      <c r="C394" s="446"/>
      <c r="D394" s="446"/>
      <c r="E394" s="286" t="s">
        <v>285</v>
      </c>
      <c r="F394" s="286" t="s">
        <v>285</v>
      </c>
      <c r="G394" s="286" t="s">
        <v>285</v>
      </c>
      <c r="H394" s="286" t="s">
        <v>285</v>
      </c>
      <c r="I394" s="83" t="s">
        <v>286</v>
      </c>
      <c r="J394" s="326">
        <v>222.90000000000009</v>
      </c>
      <c r="K394" s="326">
        <v>245</v>
      </c>
      <c r="L394" s="443"/>
      <c r="M394" s="312">
        <f>SUM(E394:K394)</f>
        <v>467.90000000000009</v>
      </c>
      <c r="N394" s="443"/>
      <c r="O394" s="443"/>
      <c r="P394" s="443"/>
      <c r="Q394" s="443"/>
      <c r="R394" s="443"/>
      <c r="S394" s="172"/>
      <c r="T394" s="172"/>
      <c r="U394" s="654"/>
      <c r="V394" s="172"/>
    </row>
    <row r="395" spans="1:22" ht="15">
      <c r="A395" s="459" t="s">
        <v>1010</v>
      </c>
      <c r="B395" s="464" t="s">
        <v>29</v>
      </c>
      <c r="C395" s="443"/>
      <c r="D395" s="443"/>
      <c r="E395" s="286">
        <v>69.500000000000227</v>
      </c>
      <c r="F395" s="286">
        <v>163.20000000000005</v>
      </c>
      <c r="G395" s="286">
        <v>88.400000000000546</v>
      </c>
      <c r="H395" s="286" t="s">
        <v>285</v>
      </c>
      <c r="I395" s="286" t="s">
        <v>285</v>
      </c>
      <c r="J395" s="326">
        <v>146</v>
      </c>
      <c r="K395" s="326" t="s">
        <v>285</v>
      </c>
      <c r="L395" s="443"/>
      <c r="M395" s="312">
        <f>SUM(E395:K395)</f>
        <v>467.10000000000082</v>
      </c>
      <c r="N395" s="443"/>
      <c r="O395" s="443"/>
      <c r="P395" s="443"/>
      <c r="Q395" s="446"/>
      <c r="R395" s="446"/>
      <c r="S395" s="343"/>
      <c r="T395" s="172"/>
      <c r="U395" s="653"/>
      <c r="V395" s="172"/>
    </row>
    <row r="396" spans="1:22" ht="15">
      <c r="A396" s="459" t="s">
        <v>1011</v>
      </c>
      <c r="B396" s="530" t="s">
        <v>2241</v>
      </c>
      <c r="C396" s="446"/>
      <c r="D396" s="446"/>
      <c r="E396" s="286" t="s">
        <v>285</v>
      </c>
      <c r="F396" s="286" t="s">
        <v>285</v>
      </c>
      <c r="G396" s="286" t="s">
        <v>285</v>
      </c>
      <c r="H396" s="286" t="s">
        <v>285</v>
      </c>
      <c r="I396" s="286" t="s">
        <v>285</v>
      </c>
      <c r="J396" s="326">
        <v>228.10000000000036</v>
      </c>
      <c r="K396" s="326">
        <v>235.20000000000005</v>
      </c>
      <c r="L396" s="443"/>
      <c r="M396" s="312">
        <f>SUM(E396:K396)</f>
        <v>463.30000000000041</v>
      </c>
      <c r="N396" s="443"/>
      <c r="O396" s="443"/>
      <c r="P396" s="443"/>
      <c r="Q396" s="443"/>
      <c r="R396" s="443"/>
      <c r="S396" s="172"/>
      <c r="T396" s="172"/>
      <c r="U396" s="653"/>
      <c r="V396" s="172"/>
    </row>
    <row r="397" spans="1:22" ht="15">
      <c r="A397" s="459" t="s">
        <v>1012</v>
      </c>
      <c r="B397" s="464" t="s">
        <v>842</v>
      </c>
      <c r="C397" s="443"/>
      <c r="D397" s="443"/>
      <c r="E397" s="286" t="s">
        <v>285</v>
      </c>
      <c r="F397" s="286" t="s">
        <v>285</v>
      </c>
      <c r="G397" s="286" t="s">
        <v>285</v>
      </c>
      <c r="H397" s="286">
        <v>296.2000000000005</v>
      </c>
      <c r="I397" s="286">
        <v>151.09999999999968</v>
      </c>
      <c r="J397" s="326" t="s">
        <v>285</v>
      </c>
      <c r="K397" s="326" t="s">
        <v>285</v>
      </c>
      <c r="L397" s="313"/>
      <c r="M397" s="312">
        <f>SUM(E397:K397)</f>
        <v>447.30000000000018</v>
      </c>
      <c r="N397" s="443"/>
      <c r="O397" s="443"/>
      <c r="P397" s="443"/>
      <c r="Q397" s="443"/>
      <c r="R397" s="443"/>
      <c r="S397" s="172"/>
      <c r="T397" s="172"/>
      <c r="U397" s="653"/>
      <c r="V397" s="172"/>
    </row>
    <row r="398" spans="1:22" ht="15">
      <c r="A398" s="459" t="s">
        <v>1013</v>
      </c>
      <c r="B398" s="361" t="s">
        <v>1842</v>
      </c>
      <c r="C398" s="446"/>
      <c r="D398" s="446"/>
      <c r="E398" s="286" t="s">
        <v>285</v>
      </c>
      <c r="F398" s="286" t="s">
        <v>285</v>
      </c>
      <c r="G398" s="286" t="s">
        <v>285</v>
      </c>
      <c r="H398" s="286" t="s">
        <v>285</v>
      </c>
      <c r="I398" s="323">
        <v>302.39999999999964</v>
      </c>
      <c r="J398" s="326">
        <v>135.30000000000018</v>
      </c>
      <c r="K398" s="326" t="s">
        <v>285</v>
      </c>
      <c r="L398" s="443"/>
      <c r="M398" s="312">
        <f>SUM(E398:K398)</f>
        <v>437.69999999999982</v>
      </c>
      <c r="N398" s="443"/>
      <c r="O398" s="443" t="s">
        <v>299</v>
      </c>
      <c r="P398" s="443"/>
      <c r="Q398" s="443"/>
      <c r="R398" s="443"/>
      <c r="S398" s="501"/>
      <c r="T398" s="172"/>
      <c r="U398" s="653"/>
      <c r="V398" s="172"/>
    </row>
    <row r="399" spans="1:22" ht="15">
      <c r="A399" s="459" t="s">
        <v>1014</v>
      </c>
      <c r="B399" s="530" t="s">
        <v>2243</v>
      </c>
      <c r="C399" s="446"/>
      <c r="D399" s="446"/>
      <c r="E399" s="286" t="s">
        <v>285</v>
      </c>
      <c r="F399" s="286" t="s">
        <v>285</v>
      </c>
      <c r="G399" s="286" t="s">
        <v>285</v>
      </c>
      <c r="H399" s="286" t="s">
        <v>285</v>
      </c>
      <c r="I399" s="286" t="s">
        <v>285</v>
      </c>
      <c r="J399" s="326">
        <v>245.5</v>
      </c>
      <c r="K399" s="326">
        <v>189</v>
      </c>
      <c r="L399" s="443"/>
      <c r="M399" s="312">
        <f>SUM(E399:K399)</f>
        <v>434.5</v>
      </c>
      <c r="N399" s="443"/>
      <c r="O399" s="443"/>
      <c r="P399" s="443"/>
      <c r="Q399" s="443"/>
      <c r="R399" s="443"/>
      <c r="S399" s="343"/>
      <c r="T399" s="172"/>
      <c r="U399" s="654"/>
      <c r="V399" s="172"/>
    </row>
    <row r="400" spans="1:22" ht="15">
      <c r="A400" s="459" t="s">
        <v>1015</v>
      </c>
      <c r="B400" s="464" t="s">
        <v>828</v>
      </c>
      <c r="C400" s="443"/>
      <c r="D400" s="443"/>
      <c r="E400" s="286" t="s">
        <v>285</v>
      </c>
      <c r="F400" s="286" t="s">
        <v>285</v>
      </c>
      <c r="G400" s="286" t="s">
        <v>285</v>
      </c>
      <c r="H400" s="286">
        <v>75.599999999999682</v>
      </c>
      <c r="I400" s="286">
        <v>63.000000000000455</v>
      </c>
      <c r="J400" s="326">
        <v>120.00000000000023</v>
      </c>
      <c r="K400" s="326">
        <v>158.2000000000005</v>
      </c>
      <c r="L400" s="443"/>
      <c r="M400" s="312">
        <f>SUM(E400:K400)</f>
        <v>416.80000000000086</v>
      </c>
      <c r="N400" s="443"/>
      <c r="O400" s="443"/>
      <c r="P400" s="443"/>
      <c r="Q400" s="443"/>
      <c r="R400" s="443"/>
      <c r="S400" s="652"/>
      <c r="T400" s="172"/>
      <c r="U400" s="653"/>
      <c r="V400" s="172"/>
    </row>
    <row r="401" spans="1:23" ht="15">
      <c r="A401" s="459" t="s">
        <v>1016</v>
      </c>
      <c r="B401" s="530" t="s">
        <v>2238</v>
      </c>
      <c r="C401" s="446"/>
      <c r="D401" s="446"/>
      <c r="E401" s="286" t="s">
        <v>285</v>
      </c>
      <c r="F401" s="286" t="s">
        <v>285</v>
      </c>
      <c r="G401" s="286" t="s">
        <v>285</v>
      </c>
      <c r="H401" s="286" t="s">
        <v>285</v>
      </c>
      <c r="I401" s="286" t="s">
        <v>285</v>
      </c>
      <c r="J401" s="326">
        <v>155.00000000000011</v>
      </c>
      <c r="K401" s="326">
        <v>251.50000000000023</v>
      </c>
      <c r="L401" s="443"/>
      <c r="M401" s="312">
        <f>SUM(E401:K401)</f>
        <v>406.50000000000034</v>
      </c>
      <c r="N401" s="443"/>
      <c r="O401" s="443"/>
      <c r="P401" s="443"/>
      <c r="Q401" s="443"/>
      <c r="R401" s="443"/>
      <c r="S401" s="652"/>
      <c r="T401" s="172"/>
      <c r="U401" s="653"/>
      <c r="V401" s="172"/>
    </row>
    <row r="402" spans="1:23" ht="15">
      <c r="A402" s="459" t="s">
        <v>1017</v>
      </c>
      <c r="B402" s="530" t="s">
        <v>2246</v>
      </c>
      <c r="C402" s="446"/>
      <c r="D402" s="446"/>
      <c r="E402" s="286" t="s">
        <v>285</v>
      </c>
      <c r="F402" s="286" t="s">
        <v>285</v>
      </c>
      <c r="G402" s="286" t="s">
        <v>285</v>
      </c>
      <c r="H402" s="286" t="s">
        <v>285</v>
      </c>
      <c r="I402" s="286" t="s">
        <v>285</v>
      </c>
      <c r="J402" s="326">
        <v>122.60000000000014</v>
      </c>
      <c r="K402" s="326">
        <v>255.79999999999973</v>
      </c>
      <c r="L402" s="443"/>
      <c r="M402" s="312">
        <f>SUM(E402:K402)</f>
        <v>378.39999999999986</v>
      </c>
      <c r="N402" s="443"/>
      <c r="O402" s="443"/>
      <c r="P402" s="443"/>
      <c r="Q402" s="443"/>
      <c r="R402" s="443"/>
      <c r="S402" s="343"/>
      <c r="T402" s="172"/>
      <c r="U402" s="653"/>
      <c r="V402" s="172"/>
    </row>
    <row r="403" spans="1:23" ht="15">
      <c r="A403" s="459" t="s">
        <v>1018</v>
      </c>
      <c r="B403" s="464" t="s">
        <v>847</v>
      </c>
      <c r="C403" s="443"/>
      <c r="D403" s="443"/>
      <c r="E403" s="286" t="s">
        <v>285</v>
      </c>
      <c r="F403" s="286" t="s">
        <v>285</v>
      </c>
      <c r="G403" s="286" t="s">
        <v>285</v>
      </c>
      <c r="H403" s="323">
        <v>371.20000000000073</v>
      </c>
      <c r="I403" s="286" t="s">
        <v>285</v>
      </c>
      <c r="J403" s="326" t="s">
        <v>285</v>
      </c>
      <c r="K403" s="326" t="s">
        <v>285</v>
      </c>
      <c r="L403" s="313"/>
      <c r="M403" s="312">
        <f>SUM(E403:K403)</f>
        <v>371.20000000000073</v>
      </c>
      <c r="N403" s="443"/>
      <c r="O403" s="443" t="s">
        <v>304</v>
      </c>
      <c r="P403" s="443"/>
      <c r="Q403" s="443"/>
      <c r="R403" s="443"/>
      <c r="S403" s="501"/>
      <c r="T403" s="172"/>
      <c r="U403" s="653"/>
      <c r="V403" s="172"/>
    </row>
    <row r="404" spans="1:23" ht="15">
      <c r="A404" s="459" t="s">
        <v>1019</v>
      </c>
      <c r="B404" s="464" t="s">
        <v>158</v>
      </c>
      <c r="C404" s="443"/>
      <c r="D404" s="443"/>
      <c r="E404" s="286" t="s">
        <v>285</v>
      </c>
      <c r="F404" s="286" t="s">
        <v>285</v>
      </c>
      <c r="G404" s="286">
        <v>52</v>
      </c>
      <c r="H404" s="286">
        <v>184.40000000000009</v>
      </c>
      <c r="I404" s="286">
        <v>130.2000000000005</v>
      </c>
      <c r="J404" s="326" t="s">
        <v>285</v>
      </c>
      <c r="K404" s="326" t="s">
        <v>285</v>
      </c>
      <c r="L404" s="313"/>
      <c r="M404" s="312">
        <f>SUM(E404:K404)</f>
        <v>366.60000000000059</v>
      </c>
      <c r="N404" s="443"/>
      <c r="O404" s="443"/>
      <c r="P404" s="443"/>
      <c r="Q404" s="443"/>
      <c r="R404" s="443"/>
      <c r="S404" s="343"/>
      <c r="T404" s="172"/>
      <c r="U404" s="653"/>
      <c r="V404" s="172"/>
    </row>
    <row r="405" spans="1:23" ht="15">
      <c r="A405" s="459" t="s">
        <v>1020</v>
      </c>
      <c r="B405" s="501" t="s">
        <v>2280</v>
      </c>
      <c r="C405" s="446"/>
      <c r="D405" s="446"/>
      <c r="E405" s="286" t="s">
        <v>285</v>
      </c>
      <c r="F405" s="286" t="s">
        <v>285</v>
      </c>
      <c r="G405" s="286" t="s">
        <v>285</v>
      </c>
      <c r="H405" s="286" t="s">
        <v>285</v>
      </c>
      <c r="I405" s="286" t="s">
        <v>285</v>
      </c>
      <c r="J405" s="286" t="s">
        <v>285</v>
      </c>
      <c r="K405" s="329">
        <v>362.39999999999986</v>
      </c>
      <c r="L405" s="443"/>
      <c r="M405" s="312">
        <f>SUM(E405:K405)</f>
        <v>362.39999999999986</v>
      </c>
      <c r="N405" s="443"/>
      <c r="O405" s="443" t="s">
        <v>295</v>
      </c>
      <c r="P405" s="443"/>
      <c r="Q405" s="443"/>
      <c r="R405" s="443"/>
      <c r="S405" s="652"/>
      <c r="T405" s="172"/>
      <c r="U405" s="653"/>
      <c r="V405" s="172"/>
    </row>
    <row r="406" spans="1:23" ht="15">
      <c r="A406" s="459" t="s">
        <v>1021</v>
      </c>
      <c r="B406" s="501" t="s">
        <v>2276</v>
      </c>
      <c r="C406" s="446"/>
      <c r="D406" s="446"/>
      <c r="E406" s="286" t="s">
        <v>285</v>
      </c>
      <c r="F406" s="286" t="s">
        <v>285</v>
      </c>
      <c r="G406" s="286" t="s">
        <v>285</v>
      </c>
      <c r="H406" s="286" t="s">
        <v>285</v>
      </c>
      <c r="I406" s="286" t="s">
        <v>285</v>
      </c>
      <c r="J406" s="286" t="s">
        <v>285</v>
      </c>
      <c r="K406" s="329">
        <v>354.30000000000018</v>
      </c>
      <c r="L406" s="443"/>
      <c r="M406" s="312">
        <f>SUM(E406:K406)</f>
        <v>354.30000000000018</v>
      </c>
      <c r="N406" s="443"/>
      <c r="O406" s="443" t="s">
        <v>300</v>
      </c>
      <c r="P406" s="443"/>
      <c r="Q406" s="443"/>
      <c r="R406" s="443"/>
      <c r="S406" s="501"/>
      <c r="T406" s="172"/>
      <c r="U406" s="653"/>
      <c r="V406" s="172"/>
    </row>
    <row r="407" spans="1:23" ht="15">
      <c r="A407" s="459" t="s">
        <v>1022</v>
      </c>
      <c r="B407" s="361" t="s">
        <v>1839</v>
      </c>
      <c r="C407" s="446"/>
      <c r="D407" s="446"/>
      <c r="E407" s="286" t="s">
        <v>285</v>
      </c>
      <c r="F407" s="286" t="s">
        <v>285</v>
      </c>
      <c r="G407" s="286" t="s">
        <v>285</v>
      </c>
      <c r="H407" s="286" t="s">
        <v>285</v>
      </c>
      <c r="I407" s="286">
        <v>153.79999999999995</v>
      </c>
      <c r="J407" s="326">
        <v>80.799999999999841</v>
      </c>
      <c r="K407" s="326">
        <v>119</v>
      </c>
      <c r="L407" s="443"/>
      <c r="M407" s="312">
        <f>SUM(E407:K407)</f>
        <v>353.5999999999998</v>
      </c>
      <c r="N407" s="443"/>
      <c r="O407" s="443"/>
      <c r="P407" s="443"/>
      <c r="Q407" s="443"/>
      <c r="R407" s="443"/>
      <c r="S407" s="343"/>
      <c r="T407" s="172"/>
      <c r="U407" s="653"/>
      <c r="V407" s="172"/>
    </row>
    <row r="408" spans="1:23" ht="15">
      <c r="A408" s="459" t="s">
        <v>1023</v>
      </c>
      <c r="B408" s="501" t="s">
        <v>2567</v>
      </c>
      <c r="C408" s="446"/>
      <c r="D408" s="446"/>
      <c r="E408" s="286" t="s">
        <v>285</v>
      </c>
      <c r="F408" s="286" t="s">
        <v>285</v>
      </c>
      <c r="G408" s="286" t="s">
        <v>285</v>
      </c>
      <c r="H408" s="286" t="s">
        <v>285</v>
      </c>
      <c r="I408" s="286" t="s">
        <v>285</v>
      </c>
      <c r="J408" s="286" t="s">
        <v>285</v>
      </c>
      <c r="K408" s="326">
        <v>309.89999999999964</v>
      </c>
      <c r="L408" s="443"/>
      <c r="M408" s="312">
        <f>SUM(E408:K408)</f>
        <v>309.89999999999964</v>
      </c>
      <c r="N408" s="443"/>
      <c r="O408" s="443"/>
      <c r="P408" s="443"/>
      <c r="Q408" s="443"/>
      <c r="R408" s="443"/>
      <c r="S408" s="343"/>
      <c r="T408" s="172"/>
      <c r="U408" s="653"/>
      <c r="V408" s="172"/>
    </row>
    <row r="409" spans="1:23" ht="15">
      <c r="A409" s="459" t="s">
        <v>1024</v>
      </c>
      <c r="B409" s="501" t="s">
        <v>2279</v>
      </c>
      <c r="C409" s="446"/>
      <c r="D409" s="446"/>
      <c r="E409" s="286" t="s">
        <v>285</v>
      </c>
      <c r="F409" s="286" t="s">
        <v>285</v>
      </c>
      <c r="G409" s="286" t="s">
        <v>285</v>
      </c>
      <c r="H409" s="286" t="s">
        <v>285</v>
      </c>
      <c r="I409" s="286" t="s">
        <v>285</v>
      </c>
      <c r="J409" s="286" t="s">
        <v>285</v>
      </c>
      <c r="K409" s="326">
        <v>302.09999999999968</v>
      </c>
      <c r="L409" s="443"/>
      <c r="M409" s="312">
        <f>SUM(E409:K409)</f>
        <v>302.09999999999968</v>
      </c>
      <c r="N409" s="443"/>
      <c r="O409" s="443"/>
      <c r="P409" s="443"/>
      <c r="Q409" s="443"/>
      <c r="R409" s="443"/>
      <c r="S409" s="172"/>
      <c r="T409" s="172"/>
      <c r="U409" s="653"/>
      <c r="V409" s="172"/>
    </row>
    <row r="410" spans="1:23" ht="15">
      <c r="A410" s="459" t="s">
        <v>1025</v>
      </c>
      <c r="B410" s="361" t="s">
        <v>1847</v>
      </c>
      <c r="C410" s="446"/>
      <c r="D410" s="446"/>
      <c r="E410" s="286" t="s">
        <v>285</v>
      </c>
      <c r="F410" s="286" t="s">
        <v>285</v>
      </c>
      <c r="G410" s="286" t="s">
        <v>285</v>
      </c>
      <c r="H410" s="286" t="s">
        <v>285</v>
      </c>
      <c r="I410" s="323">
        <v>296.90000000000009</v>
      </c>
      <c r="J410" s="326" t="s">
        <v>285</v>
      </c>
      <c r="K410" s="326" t="s">
        <v>285</v>
      </c>
      <c r="L410" s="313"/>
      <c r="M410" s="312">
        <f>SUM(E410:K410)</f>
        <v>296.90000000000009</v>
      </c>
      <c r="N410" s="443"/>
      <c r="O410" s="443" t="s">
        <v>300</v>
      </c>
      <c r="P410" s="443"/>
      <c r="Q410" s="443"/>
      <c r="R410" s="443"/>
      <c r="S410" s="343"/>
      <c r="T410" s="172"/>
      <c r="U410" s="653"/>
      <c r="V410" s="172"/>
    </row>
    <row r="411" spans="1:23" ht="15">
      <c r="A411" s="459" t="s">
        <v>1026</v>
      </c>
      <c r="B411" s="501" t="s">
        <v>2281</v>
      </c>
      <c r="C411" s="446"/>
      <c r="D411" s="446"/>
      <c r="E411" s="286" t="s">
        <v>285</v>
      </c>
      <c r="F411" s="286" t="s">
        <v>285</v>
      </c>
      <c r="G411" s="286" t="s">
        <v>285</v>
      </c>
      <c r="H411" s="286" t="s">
        <v>285</v>
      </c>
      <c r="I411" s="286" t="s">
        <v>285</v>
      </c>
      <c r="J411" s="286" t="s">
        <v>285</v>
      </c>
      <c r="K411" s="326">
        <v>256.99999999999977</v>
      </c>
      <c r="L411" s="443"/>
      <c r="M411" s="312">
        <f>SUM(E411:K411)</f>
        <v>256.99999999999977</v>
      </c>
      <c r="N411" s="443"/>
      <c r="O411" s="443"/>
      <c r="P411" s="443"/>
      <c r="Q411" s="443"/>
      <c r="R411" s="443"/>
      <c r="S411" s="652"/>
      <c r="T411" s="464"/>
      <c r="U411" s="464"/>
      <c r="V411" s="461"/>
      <c r="W411" s="443"/>
    </row>
    <row r="412" spans="1:23" ht="15">
      <c r="A412" s="459" t="s">
        <v>1027</v>
      </c>
      <c r="B412" s="530" t="s">
        <v>2256</v>
      </c>
      <c r="C412" s="446"/>
      <c r="D412" s="446"/>
      <c r="E412" s="286" t="s">
        <v>285</v>
      </c>
      <c r="F412" s="286" t="s">
        <v>285</v>
      </c>
      <c r="G412" s="286" t="s">
        <v>285</v>
      </c>
      <c r="H412" s="286" t="s">
        <v>285</v>
      </c>
      <c r="I412" s="286" t="s">
        <v>285</v>
      </c>
      <c r="J412" s="326">
        <v>60.500000000000227</v>
      </c>
      <c r="K412" s="326">
        <v>184.49999999999955</v>
      </c>
      <c r="L412" s="443"/>
      <c r="M412" s="312">
        <f>SUM(E412:K412)</f>
        <v>244.99999999999977</v>
      </c>
      <c r="N412" s="443"/>
      <c r="O412" s="443"/>
      <c r="P412" s="443"/>
      <c r="Q412" s="443"/>
      <c r="R412" s="443"/>
      <c r="S412" s="343"/>
      <c r="T412" s="464"/>
      <c r="U412" s="464"/>
      <c r="V412" s="461"/>
      <c r="W412" s="443"/>
    </row>
    <row r="413" spans="1:23" ht="15">
      <c r="A413" s="459" t="s">
        <v>1028</v>
      </c>
      <c r="B413" s="530" t="s">
        <v>2245</v>
      </c>
      <c r="C413" s="446"/>
      <c r="D413" s="446"/>
      <c r="E413" s="286" t="s">
        <v>285</v>
      </c>
      <c r="F413" s="286" t="s">
        <v>285</v>
      </c>
      <c r="G413" s="286" t="s">
        <v>285</v>
      </c>
      <c r="H413" s="286" t="s">
        <v>285</v>
      </c>
      <c r="I413" s="286" t="s">
        <v>285</v>
      </c>
      <c r="J413" s="326">
        <v>66</v>
      </c>
      <c r="K413" s="326">
        <v>176.00000000000091</v>
      </c>
      <c r="L413" s="443"/>
      <c r="M413" s="312">
        <f>SUM(E413:K413)</f>
        <v>242.00000000000091</v>
      </c>
      <c r="N413" s="443"/>
      <c r="O413" s="443"/>
      <c r="P413" s="443"/>
      <c r="Q413" s="443"/>
      <c r="R413" s="443"/>
      <c r="S413" s="343"/>
      <c r="T413" s="464"/>
      <c r="U413" s="464"/>
      <c r="V413" s="461"/>
      <c r="W413" s="443"/>
    </row>
    <row r="414" spans="1:23" ht="15">
      <c r="A414" s="459" t="s">
        <v>1029</v>
      </c>
      <c r="B414" s="361" t="s">
        <v>1855</v>
      </c>
      <c r="C414" s="446"/>
      <c r="D414" s="446"/>
      <c r="E414" s="286" t="s">
        <v>285</v>
      </c>
      <c r="F414" s="286" t="s">
        <v>285</v>
      </c>
      <c r="G414" s="286" t="s">
        <v>285</v>
      </c>
      <c r="H414" s="286" t="s">
        <v>285</v>
      </c>
      <c r="I414" s="286">
        <v>240.40000000000032</v>
      </c>
      <c r="J414" s="326" t="s">
        <v>285</v>
      </c>
      <c r="K414" s="326" t="s">
        <v>285</v>
      </c>
      <c r="L414" s="443"/>
      <c r="M414" s="312">
        <f>SUM(E414:K414)</f>
        <v>240.40000000000032</v>
      </c>
      <c r="N414" s="443"/>
      <c r="O414" s="443"/>
      <c r="P414" s="443"/>
      <c r="Q414" s="443"/>
      <c r="R414" s="443"/>
      <c r="S414" s="652"/>
      <c r="T414" s="464"/>
      <c r="U414" s="464"/>
      <c r="V414" s="461"/>
      <c r="W414" s="443"/>
    </row>
    <row r="415" spans="1:23" ht="15">
      <c r="A415" s="459" t="s">
        <v>1030</v>
      </c>
      <c r="B415" s="361" t="s">
        <v>1841</v>
      </c>
      <c r="C415" s="446"/>
      <c r="D415" s="446"/>
      <c r="E415" s="286" t="s">
        <v>285</v>
      </c>
      <c r="F415" s="286" t="s">
        <v>285</v>
      </c>
      <c r="G415" s="286" t="s">
        <v>285</v>
      </c>
      <c r="H415" s="286" t="s">
        <v>285</v>
      </c>
      <c r="I415" s="286">
        <v>105.19999999999959</v>
      </c>
      <c r="J415" s="326">
        <v>82.900000000000034</v>
      </c>
      <c r="K415" s="326">
        <v>43.150000000000318</v>
      </c>
      <c r="L415" s="443"/>
      <c r="M415" s="312">
        <f>SUM(E415:K415)</f>
        <v>231.24999999999994</v>
      </c>
      <c r="N415" s="443"/>
      <c r="O415" s="443"/>
      <c r="P415" s="443"/>
      <c r="Q415" s="443"/>
      <c r="R415" s="443"/>
      <c r="S415" s="652"/>
      <c r="T415" s="464"/>
      <c r="U415" s="464"/>
      <c r="V415" s="461"/>
      <c r="W415" s="443"/>
    </row>
    <row r="416" spans="1:23" ht="15">
      <c r="A416" s="459" t="s">
        <v>1031</v>
      </c>
      <c r="B416" s="361" t="s">
        <v>1873</v>
      </c>
      <c r="C416" s="446"/>
      <c r="D416" s="446"/>
      <c r="E416" s="286" t="s">
        <v>285</v>
      </c>
      <c r="F416" s="286" t="s">
        <v>285</v>
      </c>
      <c r="G416" s="286" t="s">
        <v>285</v>
      </c>
      <c r="H416" s="286" t="s">
        <v>285</v>
      </c>
      <c r="I416" s="286">
        <v>216.89999999999986</v>
      </c>
      <c r="J416" s="326" t="s">
        <v>285</v>
      </c>
      <c r="K416" s="326" t="s">
        <v>285</v>
      </c>
      <c r="L416" s="313"/>
      <c r="M416" s="312">
        <f>SUM(E416:K416)</f>
        <v>216.89999999999986</v>
      </c>
      <c r="N416" s="443"/>
      <c r="O416" s="443"/>
      <c r="P416" s="443"/>
      <c r="Q416" s="443"/>
      <c r="R416" s="443"/>
      <c r="S416" s="652"/>
      <c r="T416" s="464"/>
      <c r="U416" s="464"/>
      <c r="V416" s="461"/>
      <c r="W416" s="443"/>
    </row>
    <row r="417" spans="1:23" ht="15">
      <c r="A417" s="459" t="s">
        <v>1032</v>
      </c>
      <c r="B417" s="501" t="s">
        <v>2282</v>
      </c>
      <c r="C417" s="446"/>
      <c r="D417" s="446"/>
      <c r="E417" s="286" t="s">
        <v>285</v>
      </c>
      <c r="F417" s="286" t="s">
        <v>285</v>
      </c>
      <c r="G417" s="286" t="s">
        <v>285</v>
      </c>
      <c r="H417" s="286" t="s">
        <v>285</v>
      </c>
      <c r="I417" s="286" t="s">
        <v>285</v>
      </c>
      <c r="J417" s="286" t="s">
        <v>285</v>
      </c>
      <c r="K417" s="326">
        <v>213.40000000000032</v>
      </c>
      <c r="L417" s="443"/>
      <c r="M417" s="312">
        <f>SUM(E417:K417)</f>
        <v>213.40000000000032</v>
      </c>
      <c r="N417" s="443"/>
      <c r="O417" s="443"/>
      <c r="P417" s="443"/>
      <c r="Q417" s="443"/>
      <c r="R417" s="443"/>
      <c r="S417" s="652"/>
      <c r="T417" s="464"/>
      <c r="U417" s="464"/>
      <c r="V417" s="461"/>
      <c r="W417" s="443"/>
    </row>
    <row r="418" spans="1:23" ht="15">
      <c r="A418" s="459" t="s">
        <v>1033</v>
      </c>
      <c r="B418" s="501" t="s">
        <v>2278</v>
      </c>
      <c r="C418" s="446"/>
      <c r="D418" s="446"/>
      <c r="E418" s="286" t="s">
        <v>285</v>
      </c>
      <c r="F418" s="286" t="s">
        <v>285</v>
      </c>
      <c r="G418" s="286" t="s">
        <v>285</v>
      </c>
      <c r="H418" s="286" t="s">
        <v>285</v>
      </c>
      <c r="I418" s="286" t="s">
        <v>285</v>
      </c>
      <c r="J418" s="286" t="s">
        <v>285</v>
      </c>
      <c r="K418" s="326">
        <v>210.09999999999991</v>
      </c>
      <c r="L418" s="443"/>
      <c r="M418" s="312">
        <f>SUM(E418:K418)</f>
        <v>210.09999999999991</v>
      </c>
      <c r="N418" s="443"/>
      <c r="O418" s="443"/>
      <c r="P418" s="443"/>
      <c r="Q418" s="443"/>
      <c r="R418" s="443"/>
      <c r="S418" s="172"/>
      <c r="T418" s="464"/>
      <c r="U418" s="464"/>
      <c r="V418" s="461"/>
      <c r="W418" s="443"/>
    </row>
    <row r="419" spans="1:23" s="443" customFormat="1" ht="15">
      <c r="A419" s="459" t="s">
        <v>1034</v>
      </c>
      <c r="B419" s="501" t="s">
        <v>2277</v>
      </c>
      <c r="C419" s="446"/>
      <c r="D419" s="446"/>
      <c r="E419" s="286" t="s">
        <v>285</v>
      </c>
      <c r="F419" s="286" t="s">
        <v>285</v>
      </c>
      <c r="G419" s="286" t="s">
        <v>285</v>
      </c>
      <c r="H419" s="286" t="s">
        <v>285</v>
      </c>
      <c r="I419" s="286" t="s">
        <v>285</v>
      </c>
      <c r="J419" s="286" t="s">
        <v>285</v>
      </c>
      <c r="K419" s="326">
        <v>203.79999999999995</v>
      </c>
      <c r="M419" s="312">
        <f>SUM(E419:K419)</f>
        <v>203.79999999999995</v>
      </c>
      <c r="S419" s="501"/>
      <c r="T419" s="464"/>
      <c r="U419" s="464"/>
      <c r="V419" s="461"/>
    </row>
    <row r="420" spans="1:23" s="443" customFormat="1" ht="15">
      <c r="A420" s="459" t="s">
        <v>1035</v>
      </c>
      <c r="B420" s="343" t="s">
        <v>1837</v>
      </c>
      <c r="C420" s="446"/>
      <c r="D420" s="446"/>
      <c r="E420" s="286" t="s">
        <v>285</v>
      </c>
      <c r="F420" s="286" t="s">
        <v>285</v>
      </c>
      <c r="G420" s="286" t="s">
        <v>285</v>
      </c>
      <c r="H420" s="286" t="s">
        <v>285</v>
      </c>
      <c r="I420" s="286">
        <v>197.19999999999982</v>
      </c>
      <c r="J420" s="326" t="s">
        <v>285</v>
      </c>
      <c r="K420" s="326" t="s">
        <v>285</v>
      </c>
      <c r="L420" s="313"/>
      <c r="M420" s="312">
        <f>SUM(E420:K420)</f>
        <v>197.19999999999982</v>
      </c>
      <c r="S420" s="172"/>
      <c r="T420" s="464"/>
      <c r="U420" s="464"/>
      <c r="V420" s="461"/>
    </row>
    <row r="421" spans="1:23" s="443" customFormat="1" ht="15">
      <c r="A421" s="459" t="s">
        <v>1036</v>
      </c>
      <c r="B421" s="464" t="s">
        <v>164</v>
      </c>
      <c r="E421" s="286" t="s">
        <v>285</v>
      </c>
      <c r="F421" s="286" t="s">
        <v>285</v>
      </c>
      <c r="G421" s="323">
        <v>188.29999999999995</v>
      </c>
      <c r="H421" s="286" t="s">
        <v>285</v>
      </c>
      <c r="I421" s="286" t="s">
        <v>285</v>
      </c>
      <c r="J421" s="326" t="s">
        <v>285</v>
      </c>
      <c r="K421" s="326" t="s">
        <v>285</v>
      </c>
      <c r="L421" s="313"/>
      <c r="M421" s="312">
        <f>SUM(E421:K421)</f>
        <v>188.29999999999995</v>
      </c>
      <c r="O421" s="443" t="s">
        <v>290</v>
      </c>
      <c r="Q421" s="446"/>
      <c r="R421" s="446"/>
      <c r="S421" s="652"/>
      <c r="T421" s="464"/>
      <c r="U421" s="464"/>
      <c r="V421" s="461"/>
    </row>
    <row r="422" spans="1:23" s="443" customFormat="1" ht="15">
      <c r="A422" s="459" t="s">
        <v>1037</v>
      </c>
      <c r="B422" s="530" t="s">
        <v>2237</v>
      </c>
      <c r="C422" s="446"/>
      <c r="D422" s="446"/>
      <c r="E422" s="286" t="s">
        <v>285</v>
      </c>
      <c r="F422" s="286" t="s">
        <v>285</v>
      </c>
      <c r="G422" s="286" t="s">
        <v>285</v>
      </c>
      <c r="H422" s="286" t="s">
        <v>285</v>
      </c>
      <c r="I422" s="286" t="s">
        <v>285</v>
      </c>
      <c r="J422" s="326">
        <v>6.8999999999998636</v>
      </c>
      <c r="K422" s="326">
        <v>176.20000000000027</v>
      </c>
      <c r="M422" s="312">
        <f>SUM(E422:K422)</f>
        <v>183.10000000000014</v>
      </c>
      <c r="S422" s="501"/>
      <c r="T422" s="464"/>
      <c r="U422" s="464"/>
      <c r="V422" s="461"/>
    </row>
    <row r="423" spans="1:23" s="443" customFormat="1" ht="15">
      <c r="A423" s="459" t="s">
        <v>1038</v>
      </c>
      <c r="B423" s="464" t="s">
        <v>857</v>
      </c>
      <c r="E423" s="286" t="s">
        <v>285</v>
      </c>
      <c r="F423" s="286" t="s">
        <v>285</v>
      </c>
      <c r="G423" s="286" t="s">
        <v>285</v>
      </c>
      <c r="H423" s="286">
        <v>182.09999999999968</v>
      </c>
      <c r="I423" s="286" t="s">
        <v>285</v>
      </c>
      <c r="J423" s="326" t="s">
        <v>285</v>
      </c>
      <c r="K423" s="326" t="s">
        <v>285</v>
      </c>
      <c r="L423" s="313"/>
      <c r="M423" s="312">
        <f>SUM(E423:K423)</f>
        <v>182.09999999999968</v>
      </c>
      <c r="S423" s="343"/>
      <c r="T423" s="464"/>
      <c r="U423" s="464"/>
      <c r="V423" s="461"/>
    </row>
    <row r="424" spans="1:23" s="443" customFormat="1" ht="15">
      <c r="A424" s="459" t="s">
        <v>1039</v>
      </c>
      <c r="B424" s="501" t="s">
        <v>2305</v>
      </c>
      <c r="C424" s="446"/>
      <c r="D424" s="446"/>
      <c r="E424" s="286" t="s">
        <v>285</v>
      </c>
      <c r="F424" s="286" t="s">
        <v>285</v>
      </c>
      <c r="G424" s="286" t="s">
        <v>285</v>
      </c>
      <c r="H424" s="286" t="s">
        <v>285</v>
      </c>
      <c r="I424" s="286" t="s">
        <v>285</v>
      </c>
      <c r="J424" s="286" t="s">
        <v>285</v>
      </c>
      <c r="K424" s="326">
        <v>176</v>
      </c>
      <c r="M424" s="312">
        <f>SUM(E424:K424)</f>
        <v>176</v>
      </c>
      <c r="S424" s="501"/>
      <c r="T424" s="464"/>
      <c r="U424" s="464"/>
      <c r="V424" s="461"/>
    </row>
    <row r="425" spans="1:23" s="443" customFormat="1" ht="15">
      <c r="A425" s="459" t="s">
        <v>1040</v>
      </c>
      <c r="B425" s="501" t="s">
        <v>2307</v>
      </c>
      <c r="C425" s="446"/>
      <c r="D425" s="446"/>
      <c r="E425" s="286" t="s">
        <v>285</v>
      </c>
      <c r="F425" s="286" t="s">
        <v>285</v>
      </c>
      <c r="G425" s="286" t="s">
        <v>285</v>
      </c>
      <c r="H425" s="286" t="s">
        <v>285</v>
      </c>
      <c r="I425" s="286" t="s">
        <v>285</v>
      </c>
      <c r="J425" s="286" t="s">
        <v>285</v>
      </c>
      <c r="K425" s="326">
        <v>172.65000000000009</v>
      </c>
      <c r="M425" s="312">
        <f>SUM(E425:K425)</f>
        <v>172.65000000000009</v>
      </c>
      <c r="S425" s="343"/>
      <c r="T425" s="464"/>
      <c r="U425" s="464"/>
      <c r="V425" s="461"/>
    </row>
    <row r="426" spans="1:23" s="443" customFormat="1" ht="15">
      <c r="A426" s="459" t="s">
        <v>1041</v>
      </c>
      <c r="B426" s="361" t="s">
        <v>1848</v>
      </c>
      <c r="C426" s="446"/>
      <c r="D426" s="446"/>
      <c r="E426" s="286" t="s">
        <v>285</v>
      </c>
      <c r="F426" s="286" t="s">
        <v>285</v>
      </c>
      <c r="G426" s="286" t="s">
        <v>285</v>
      </c>
      <c r="H426" s="286" t="s">
        <v>285</v>
      </c>
      <c r="I426" s="286">
        <v>127.5</v>
      </c>
      <c r="J426" s="326" t="s">
        <v>285</v>
      </c>
      <c r="K426" s="326" t="s">
        <v>285</v>
      </c>
      <c r="L426" s="313"/>
      <c r="M426" s="312">
        <f>SUM(E426:K426)</f>
        <v>127.5</v>
      </c>
      <c r="S426" s="343"/>
      <c r="T426" s="464"/>
      <c r="U426" s="464"/>
      <c r="V426" s="461"/>
    </row>
    <row r="427" spans="1:23" s="443" customFormat="1" ht="15">
      <c r="A427" s="459" t="s">
        <v>1042</v>
      </c>
      <c r="B427" s="464" t="s">
        <v>179</v>
      </c>
      <c r="E427" s="323">
        <v>108.99999999999955</v>
      </c>
      <c r="F427" s="286" t="s">
        <v>285</v>
      </c>
      <c r="G427" s="286" t="s">
        <v>285</v>
      </c>
      <c r="H427" s="286" t="s">
        <v>285</v>
      </c>
      <c r="I427" s="286" t="s">
        <v>285</v>
      </c>
      <c r="J427" s="326" t="s">
        <v>285</v>
      </c>
      <c r="K427" s="326" t="s">
        <v>285</v>
      </c>
      <c r="L427" s="313"/>
      <c r="M427" s="312">
        <f>SUM(E427:K427)</f>
        <v>108.99999999999955</v>
      </c>
      <c r="O427" s="443" t="s">
        <v>304</v>
      </c>
      <c r="Q427" s="446"/>
      <c r="R427" s="446"/>
      <c r="S427" s="273"/>
      <c r="T427" s="464"/>
      <c r="U427" s="464"/>
      <c r="V427" s="461"/>
    </row>
    <row r="428" spans="1:23" s="443" customFormat="1" ht="15">
      <c r="A428" s="459" t="s">
        <v>1043</v>
      </c>
      <c r="B428" s="361" t="s">
        <v>1845</v>
      </c>
      <c r="C428" s="446"/>
      <c r="D428" s="446"/>
      <c r="E428" s="286" t="s">
        <v>285</v>
      </c>
      <c r="F428" s="286" t="s">
        <v>285</v>
      </c>
      <c r="G428" s="286" t="s">
        <v>285</v>
      </c>
      <c r="H428" s="286" t="s">
        <v>285</v>
      </c>
      <c r="I428" s="286">
        <v>77.700000000000273</v>
      </c>
      <c r="J428" s="326" t="s">
        <v>285</v>
      </c>
      <c r="K428" s="326" t="s">
        <v>285</v>
      </c>
      <c r="L428" s="313"/>
      <c r="M428" s="312">
        <f>SUM(E428:K428)</f>
        <v>77.700000000000273</v>
      </c>
      <c r="S428" s="501"/>
      <c r="T428" s="464"/>
      <c r="U428" s="464"/>
      <c r="V428" s="461"/>
    </row>
    <row r="429" spans="1:23" s="443" customFormat="1" ht="15">
      <c r="A429" s="459" t="s">
        <v>1044</v>
      </c>
      <c r="B429" s="530" t="s">
        <v>2239</v>
      </c>
      <c r="C429" s="446"/>
      <c r="D429" s="446"/>
      <c r="E429" s="286" t="s">
        <v>285</v>
      </c>
      <c r="F429" s="286" t="s">
        <v>285</v>
      </c>
      <c r="G429" s="286" t="s">
        <v>285</v>
      </c>
      <c r="H429" s="286" t="s">
        <v>285</v>
      </c>
      <c r="I429" s="286" t="s">
        <v>285</v>
      </c>
      <c r="J429" s="326">
        <v>56.200000000000045</v>
      </c>
      <c r="K429" s="326" t="s">
        <v>285</v>
      </c>
      <c r="M429" s="312">
        <f>SUM(E429:K429)</f>
        <v>56.200000000000045</v>
      </c>
      <c r="S429" s="652"/>
      <c r="T429" s="464"/>
      <c r="U429" s="464"/>
      <c r="V429" s="461"/>
    </row>
    <row r="430" spans="1:23" s="443" customFormat="1" ht="15">
      <c r="A430" s="459" t="s">
        <v>1045</v>
      </c>
      <c r="B430" s="501" t="s">
        <v>2308</v>
      </c>
      <c r="C430" s="446"/>
      <c r="D430" s="446"/>
      <c r="E430" s="286" t="s">
        <v>285</v>
      </c>
      <c r="F430" s="286" t="s">
        <v>285</v>
      </c>
      <c r="G430" s="286" t="s">
        <v>285</v>
      </c>
      <c r="H430" s="286" t="s">
        <v>285</v>
      </c>
      <c r="I430" s="286" t="s">
        <v>285</v>
      </c>
      <c r="J430" s="286" t="s">
        <v>285</v>
      </c>
      <c r="K430" s="326">
        <v>54.699999999999591</v>
      </c>
      <c r="M430" s="312">
        <f>SUM(E430:K430)</f>
        <v>54.699999999999591</v>
      </c>
      <c r="S430" s="172"/>
      <c r="T430" s="464"/>
      <c r="U430" s="464"/>
      <c r="V430" s="461"/>
    </row>
    <row r="431" spans="1:23" s="443" customFormat="1" ht="15">
      <c r="A431" s="459" t="s">
        <v>3893</v>
      </c>
      <c r="B431" s="501" t="s">
        <v>2283</v>
      </c>
      <c r="C431" s="446"/>
      <c r="D431" s="446"/>
      <c r="E431" s="286" t="s">
        <v>285</v>
      </c>
      <c r="F431" s="286" t="s">
        <v>285</v>
      </c>
      <c r="G431" s="286" t="s">
        <v>285</v>
      </c>
      <c r="H431" s="286" t="s">
        <v>285</v>
      </c>
      <c r="I431" s="286" t="s">
        <v>285</v>
      </c>
      <c r="J431" s="286" t="s">
        <v>285</v>
      </c>
      <c r="K431" s="326">
        <v>15.600000000000136</v>
      </c>
      <c r="M431" s="312">
        <f>SUM(E431:K431)</f>
        <v>15.600000000000136</v>
      </c>
      <c r="S431" s="172"/>
      <c r="T431" s="464"/>
      <c r="U431" s="464"/>
      <c r="V431" s="461"/>
    </row>
    <row r="432" spans="1:23" ht="15">
      <c r="A432" s="459"/>
      <c r="B432" s="464"/>
      <c r="C432" s="443"/>
      <c r="D432" s="443"/>
      <c r="E432" s="286"/>
      <c r="F432" s="286"/>
      <c r="G432" s="286"/>
      <c r="H432" s="286"/>
      <c r="I432" s="443"/>
      <c r="J432" s="443"/>
      <c r="K432" s="443"/>
      <c r="L432" s="313"/>
      <c r="M432" s="312"/>
      <c r="N432" s="443"/>
      <c r="O432" s="443"/>
      <c r="P432" s="443"/>
      <c r="Q432" s="443"/>
      <c r="R432" s="443"/>
      <c r="S432" s="443"/>
      <c r="T432" s="443"/>
      <c r="U432" s="540"/>
      <c r="V432" s="446"/>
      <c r="W432" s="446"/>
    </row>
    <row r="433" spans="1:23" ht="15">
      <c r="A433" s="459"/>
      <c r="B433" s="464"/>
      <c r="C433" s="443"/>
      <c r="D433" s="443"/>
      <c r="E433" s="286"/>
      <c r="F433" s="443"/>
      <c r="G433" s="443"/>
      <c r="H433" s="443"/>
      <c r="I433" s="443"/>
      <c r="J433" s="443"/>
      <c r="K433" s="443"/>
      <c r="L433" s="313"/>
      <c r="M433" s="313"/>
      <c r="N433" s="443"/>
      <c r="O433" s="443"/>
      <c r="P433" s="443"/>
      <c r="Q433" s="443"/>
      <c r="R433" s="443"/>
      <c r="S433" s="443"/>
      <c r="T433" s="443"/>
      <c r="U433" s="443"/>
      <c r="V433" s="443"/>
      <c r="W433" s="443"/>
    </row>
    <row r="434" spans="1:23" ht="15">
      <c r="A434" s="459"/>
      <c r="B434" s="464"/>
      <c r="C434" s="443"/>
      <c r="D434" s="443"/>
      <c r="E434" s="286"/>
      <c r="F434" s="443"/>
      <c r="G434" s="443"/>
      <c r="H434" s="443"/>
      <c r="I434" s="443"/>
      <c r="J434" s="443"/>
      <c r="K434" s="443"/>
      <c r="L434" s="313"/>
      <c r="M434" s="313"/>
      <c r="N434" s="443"/>
      <c r="O434" s="443"/>
      <c r="P434" s="443"/>
      <c r="Q434" s="443"/>
      <c r="R434" s="443"/>
      <c r="S434" s="443"/>
      <c r="T434" s="443"/>
      <c r="U434" s="443"/>
      <c r="V434" s="443"/>
      <c r="W434" s="443"/>
    </row>
    <row r="435" spans="1:23" ht="25.5">
      <c r="A435" s="30" t="s">
        <v>190</v>
      </c>
      <c r="B435" s="443"/>
      <c r="C435" s="443"/>
      <c r="D435" s="443"/>
      <c r="E435" s="443"/>
      <c r="F435" s="443"/>
      <c r="G435" s="443"/>
      <c r="H435" s="443"/>
      <c r="I435" s="443"/>
      <c r="J435" s="443"/>
      <c r="K435" s="443"/>
      <c r="L435" s="313"/>
      <c r="M435" s="313"/>
      <c r="N435" s="443"/>
      <c r="O435" s="443"/>
      <c r="P435" s="443"/>
      <c r="Q435" s="443"/>
      <c r="R435" s="443"/>
      <c r="S435" s="443"/>
      <c r="T435" s="443"/>
      <c r="U435" s="443"/>
      <c r="V435" s="443"/>
      <c r="W435" s="443"/>
    </row>
    <row r="436" spans="1:23" ht="14.25">
      <c r="A436" s="443"/>
      <c r="B436" s="443"/>
      <c r="C436" s="443"/>
      <c r="D436" s="443"/>
      <c r="E436" s="443"/>
      <c r="F436" s="443"/>
      <c r="G436" s="443"/>
      <c r="H436" s="443"/>
      <c r="I436" s="443"/>
      <c r="J436" s="443"/>
      <c r="K436" s="443"/>
      <c r="L436" s="313"/>
      <c r="M436" s="313"/>
      <c r="N436" s="443"/>
      <c r="O436" s="443"/>
      <c r="P436" s="443"/>
      <c r="Q436" s="443"/>
      <c r="R436" s="443"/>
      <c r="S436" s="530"/>
      <c r="T436" s="464"/>
      <c r="U436" s="464"/>
      <c r="V436" s="461"/>
      <c r="W436" s="443"/>
    </row>
    <row r="437" spans="1:23" ht="15">
      <c r="A437" s="305"/>
      <c r="B437" s="305"/>
      <c r="C437" s="305"/>
      <c r="D437" s="305"/>
      <c r="E437" s="80">
        <v>2016</v>
      </c>
      <c r="F437" s="80">
        <v>2017</v>
      </c>
      <c r="G437" s="80">
        <v>2018</v>
      </c>
      <c r="H437" s="80">
        <v>2019</v>
      </c>
      <c r="I437" s="80">
        <v>2020</v>
      </c>
      <c r="J437" s="80">
        <v>2021</v>
      </c>
      <c r="K437" s="80">
        <v>2022</v>
      </c>
      <c r="L437" s="313"/>
      <c r="M437" s="89" t="s">
        <v>40</v>
      </c>
      <c r="N437" s="443"/>
      <c r="O437" s="443"/>
      <c r="P437" s="443"/>
      <c r="Q437" s="443"/>
      <c r="R437" s="443"/>
      <c r="S437" s="343"/>
      <c r="T437" s="464"/>
      <c r="U437" s="464"/>
      <c r="V437" s="461"/>
      <c r="W437" s="443"/>
    </row>
    <row r="438" spans="1:23" ht="15">
      <c r="A438" s="459" t="s">
        <v>0</v>
      </c>
      <c r="B438" s="464" t="s">
        <v>17</v>
      </c>
      <c r="C438" s="443"/>
      <c r="D438" s="443"/>
      <c r="E438" s="323">
        <v>148.5</v>
      </c>
      <c r="F438" s="323">
        <v>307.89999999999986</v>
      </c>
      <c r="G438" s="323">
        <v>348.20000000000073</v>
      </c>
      <c r="H438" s="286">
        <v>128.69999999999982</v>
      </c>
      <c r="I438" s="303">
        <v>508.19999999999982</v>
      </c>
      <c r="J438" s="120">
        <v>817.99999999999932</v>
      </c>
      <c r="K438" s="120"/>
      <c r="L438" s="443"/>
      <c r="M438" s="312">
        <f>SUM(E438:J438)</f>
        <v>2259.4999999999995</v>
      </c>
      <c r="N438" s="443"/>
      <c r="O438" s="443" t="s">
        <v>3840</v>
      </c>
      <c r="P438" s="443"/>
      <c r="Q438" s="446"/>
      <c r="R438" s="322" t="s">
        <v>1971</v>
      </c>
      <c r="S438" s="464"/>
      <c r="T438" s="464"/>
      <c r="U438" s="464"/>
      <c r="V438" s="461"/>
      <c r="W438" s="443"/>
    </row>
    <row r="439" spans="1:23" ht="15">
      <c r="A439" s="459" t="s">
        <v>2</v>
      </c>
      <c r="B439" s="464" t="s">
        <v>23</v>
      </c>
      <c r="C439" s="443"/>
      <c r="D439" s="443"/>
      <c r="E439" s="81">
        <v>166.30000000000041</v>
      </c>
      <c r="F439" s="323">
        <v>268.59999999999968</v>
      </c>
      <c r="G439" s="286">
        <v>256.90000000000032</v>
      </c>
      <c r="H439" s="286">
        <v>336.29999999999973</v>
      </c>
      <c r="I439" s="323">
        <v>426.89999999999964</v>
      </c>
      <c r="J439" s="312">
        <v>715.0499999999995</v>
      </c>
      <c r="K439" s="312"/>
      <c r="L439" s="443"/>
      <c r="M439" s="312">
        <f t="shared" ref="M439:M502" si="4">SUM(E439:J439)</f>
        <v>2170.0499999999993</v>
      </c>
      <c r="N439" s="443"/>
      <c r="O439" s="443" t="s">
        <v>1344</v>
      </c>
      <c r="P439" s="443"/>
      <c r="Q439" s="446"/>
      <c r="R439" s="446"/>
      <c r="S439" s="443"/>
      <c r="T439" s="530"/>
      <c r="U439" s="464"/>
      <c r="V439" s="542"/>
      <c r="W439" s="464"/>
    </row>
    <row r="440" spans="1:23" ht="15">
      <c r="A440" s="459" t="s">
        <v>3</v>
      </c>
      <c r="B440" s="464" t="s">
        <v>21</v>
      </c>
      <c r="C440" s="443"/>
      <c r="D440" s="443"/>
      <c r="E440" s="286">
        <v>131.99999999999977</v>
      </c>
      <c r="F440" s="302">
        <v>379.29999999999995</v>
      </c>
      <c r="G440" s="323">
        <v>361.50000000000136</v>
      </c>
      <c r="H440" s="286">
        <v>171.50000000000045</v>
      </c>
      <c r="I440" s="286">
        <v>245.39999999999964</v>
      </c>
      <c r="J440" s="312">
        <v>763.900000000001</v>
      </c>
      <c r="K440" s="312"/>
      <c r="L440" s="443"/>
      <c r="M440" s="312">
        <f t="shared" si="4"/>
        <v>2053.6000000000022</v>
      </c>
      <c r="N440" s="443"/>
      <c r="O440" s="443" t="s">
        <v>306</v>
      </c>
      <c r="P440" s="443"/>
      <c r="Q440" s="446"/>
      <c r="R440" s="446"/>
      <c r="S440" s="530"/>
      <c r="T440" s="327"/>
      <c r="U440" s="464"/>
      <c r="V440" s="541"/>
      <c r="W440" s="464"/>
    </row>
    <row r="441" spans="1:23" ht="15">
      <c r="A441" s="459" t="s">
        <v>5</v>
      </c>
      <c r="B441" s="464" t="s">
        <v>31</v>
      </c>
      <c r="C441" s="443"/>
      <c r="D441" s="443"/>
      <c r="E441" s="323">
        <v>137</v>
      </c>
      <c r="F441" s="286">
        <v>190.99999999999955</v>
      </c>
      <c r="G441" s="301">
        <v>452.50000000000091</v>
      </c>
      <c r="H441" s="286">
        <v>334.09999999999991</v>
      </c>
      <c r="I441" s="286">
        <v>43.499999999999545</v>
      </c>
      <c r="J441" s="163">
        <v>885.19999999999936</v>
      </c>
      <c r="K441" s="163"/>
      <c r="L441" s="443"/>
      <c r="M441" s="312">
        <f t="shared" si="4"/>
        <v>2043.2999999999993</v>
      </c>
      <c r="N441" s="443"/>
      <c r="O441" s="443" t="s">
        <v>1366</v>
      </c>
      <c r="P441" s="443"/>
      <c r="Q441" s="446"/>
      <c r="R441" s="322" t="s">
        <v>1972</v>
      </c>
      <c r="S441" s="464"/>
      <c r="T441" s="464"/>
      <c r="U441" s="464"/>
      <c r="V441" s="541"/>
      <c r="W441" s="464"/>
    </row>
    <row r="442" spans="1:23" ht="15">
      <c r="A442" s="459" t="s">
        <v>7</v>
      </c>
      <c r="B442" s="464" t="s">
        <v>27</v>
      </c>
      <c r="C442" s="443"/>
      <c r="D442" s="443"/>
      <c r="E442" s="303">
        <v>176.70000000000005</v>
      </c>
      <c r="F442" s="323">
        <v>366.90000000000009</v>
      </c>
      <c r="G442" s="286">
        <v>286</v>
      </c>
      <c r="H442" s="286">
        <v>136.70000000000005</v>
      </c>
      <c r="I442" s="286">
        <v>298.79999999999927</v>
      </c>
      <c r="J442" s="312">
        <v>756.90000000000077</v>
      </c>
      <c r="K442" s="312"/>
      <c r="L442" s="443"/>
      <c r="M442" s="312">
        <f t="shared" si="4"/>
        <v>2022.0000000000002</v>
      </c>
      <c r="N442" s="443"/>
      <c r="O442" s="443" t="s">
        <v>302</v>
      </c>
      <c r="P442" s="443"/>
      <c r="Q442" s="446"/>
      <c r="R442" s="446" t="s">
        <v>1972</v>
      </c>
      <c r="S442" s="443"/>
      <c r="T442" s="530"/>
      <c r="U442" s="464"/>
      <c r="V442" s="542"/>
      <c r="W442" s="464"/>
    </row>
    <row r="443" spans="1:23" ht="15">
      <c r="A443" s="459" t="s">
        <v>8</v>
      </c>
      <c r="B443" s="464" t="s">
        <v>25</v>
      </c>
      <c r="C443" s="443"/>
      <c r="D443" s="443"/>
      <c r="E443" s="286">
        <v>80.399999999999636</v>
      </c>
      <c r="F443" s="323">
        <v>338.40000000000009</v>
      </c>
      <c r="G443" s="286">
        <v>307.09999999999991</v>
      </c>
      <c r="H443" s="286">
        <v>171.30000000000018</v>
      </c>
      <c r="I443" s="286">
        <v>230.80000000000109</v>
      </c>
      <c r="J443" s="120">
        <v>812.09999999999945</v>
      </c>
      <c r="K443" s="120"/>
      <c r="L443" s="443"/>
      <c r="M443" s="312">
        <f t="shared" si="4"/>
        <v>1940.1000000000004</v>
      </c>
      <c r="N443" s="443"/>
      <c r="O443" s="443" t="s">
        <v>348</v>
      </c>
      <c r="P443" s="443"/>
      <c r="Q443" s="446"/>
      <c r="R443" s="446"/>
      <c r="S443" s="443"/>
      <c r="T443" s="327"/>
      <c r="U443" s="464"/>
      <c r="V443" s="542"/>
      <c r="W443" s="464"/>
    </row>
    <row r="444" spans="1:23" ht="15">
      <c r="A444" s="459" t="s">
        <v>10</v>
      </c>
      <c r="B444" s="464" t="s">
        <v>39</v>
      </c>
      <c r="C444" s="443"/>
      <c r="D444" s="443"/>
      <c r="E444" s="301">
        <v>169.10000000000014</v>
      </c>
      <c r="F444" s="286">
        <v>145.59999999999991</v>
      </c>
      <c r="G444" s="302">
        <v>396.89999999999964</v>
      </c>
      <c r="H444" s="323">
        <v>370.00000000000045</v>
      </c>
      <c r="I444" s="286">
        <v>104</v>
      </c>
      <c r="J444" s="312">
        <v>720.10000000000036</v>
      </c>
      <c r="K444" s="312"/>
      <c r="L444" s="443"/>
      <c r="M444" s="312">
        <f t="shared" si="4"/>
        <v>1905.7000000000005</v>
      </c>
      <c r="N444" s="443"/>
      <c r="O444" s="443" t="s">
        <v>948</v>
      </c>
      <c r="P444" s="443"/>
      <c r="Q444" s="446"/>
      <c r="R444" s="322"/>
      <c r="S444" s="464"/>
      <c r="T444" s="327"/>
      <c r="U444" s="464"/>
      <c r="V444" s="542"/>
      <c r="W444" s="464"/>
    </row>
    <row r="445" spans="1:23" ht="15">
      <c r="A445" s="459" t="s">
        <v>12</v>
      </c>
      <c r="B445" s="464" t="s">
        <v>11</v>
      </c>
      <c r="C445" s="443"/>
      <c r="D445" s="443"/>
      <c r="E445" s="323">
        <v>160.50000000000068</v>
      </c>
      <c r="F445" s="286">
        <v>234.09999999999968</v>
      </c>
      <c r="G445" s="323">
        <v>365.80000000000018</v>
      </c>
      <c r="H445" s="286">
        <v>250.49999999999955</v>
      </c>
      <c r="I445" s="286">
        <v>168.19999999999891</v>
      </c>
      <c r="J445" s="312">
        <v>711.69999999999936</v>
      </c>
      <c r="K445" s="312"/>
      <c r="L445" s="443"/>
      <c r="M445" s="312">
        <f t="shared" si="4"/>
        <v>1890.7999999999984</v>
      </c>
      <c r="N445" s="443"/>
      <c r="O445" s="443" t="s">
        <v>318</v>
      </c>
      <c r="P445" s="443"/>
      <c r="Q445" s="446"/>
      <c r="R445" s="446"/>
      <c r="S445" s="464"/>
      <c r="T445" s="530"/>
      <c r="U445" s="464"/>
      <c r="V445" s="542"/>
      <c r="W445" s="464"/>
    </row>
    <row r="446" spans="1:23" ht="15">
      <c r="A446" s="459" t="s">
        <v>14</v>
      </c>
      <c r="B446" s="464" t="s">
        <v>6</v>
      </c>
      <c r="C446" s="443"/>
      <c r="D446" s="443"/>
      <c r="E446" s="323">
        <v>143.25000000000023</v>
      </c>
      <c r="F446" s="323">
        <v>246.99999999999977</v>
      </c>
      <c r="G446" s="323">
        <v>324.90000000000055</v>
      </c>
      <c r="H446" s="286">
        <v>199.19999999999982</v>
      </c>
      <c r="I446" s="286">
        <v>224.69999999999982</v>
      </c>
      <c r="J446" s="312">
        <v>726.99999999999977</v>
      </c>
      <c r="K446" s="312"/>
      <c r="L446" s="443"/>
      <c r="M446" s="312">
        <f t="shared" si="4"/>
        <v>1866.05</v>
      </c>
      <c r="N446" s="443"/>
      <c r="O446" s="443" t="s">
        <v>319</v>
      </c>
      <c r="P446" s="443"/>
      <c r="Q446" s="446"/>
      <c r="R446" s="446"/>
      <c r="S446" s="459"/>
      <c r="T446" s="530"/>
      <c r="U446" s="464"/>
      <c r="V446" s="542"/>
      <c r="W446" s="464"/>
    </row>
    <row r="447" spans="1:23" ht="15">
      <c r="A447" s="459" t="s">
        <v>16</v>
      </c>
      <c r="B447" s="464" t="s">
        <v>142</v>
      </c>
      <c r="C447" s="443"/>
      <c r="D447" s="443"/>
      <c r="E447" s="286" t="s">
        <v>285</v>
      </c>
      <c r="F447" s="286">
        <v>229.50000000000045</v>
      </c>
      <c r="G447" s="303">
        <v>486.79999999999973</v>
      </c>
      <c r="H447" s="286">
        <v>203.90000000000009</v>
      </c>
      <c r="I447" s="286">
        <v>191.59999999999991</v>
      </c>
      <c r="J447" s="312">
        <v>710.79999999999927</v>
      </c>
      <c r="K447" s="312"/>
      <c r="L447" s="443"/>
      <c r="M447" s="312">
        <f t="shared" si="4"/>
        <v>1822.5999999999995</v>
      </c>
      <c r="N447" s="443"/>
      <c r="O447" s="443" t="s">
        <v>288</v>
      </c>
      <c r="P447" s="443"/>
      <c r="Q447" s="446"/>
      <c r="R447" s="446" t="s">
        <v>1972</v>
      </c>
      <c r="S447" s="343"/>
      <c r="T447" s="327"/>
      <c r="U447" s="464"/>
      <c r="V447" s="542"/>
      <c r="W447" s="464"/>
    </row>
    <row r="448" spans="1:23" ht="15">
      <c r="A448" s="459" t="s">
        <v>18</v>
      </c>
      <c r="B448" s="464" t="s">
        <v>33</v>
      </c>
      <c r="C448" s="443"/>
      <c r="D448" s="443"/>
      <c r="E448" s="323">
        <v>165.79999999999973</v>
      </c>
      <c r="F448" s="286">
        <v>97.500000000000227</v>
      </c>
      <c r="G448" s="286">
        <v>211.29999999999973</v>
      </c>
      <c r="H448" s="286">
        <v>256.79999999999995</v>
      </c>
      <c r="I448" s="286">
        <v>204</v>
      </c>
      <c r="J448" s="312">
        <v>749.40000000000009</v>
      </c>
      <c r="K448" s="312"/>
      <c r="L448" s="443"/>
      <c r="M448" s="312">
        <f t="shared" si="4"/>
        <v>1684.7999999999997</v>
      </c>
      <c r="N448" s="443"/>
      <c r="O448" s="443" t="s">
        <v>290</v>
      </c>
      <c r="P448" s="443"/>
      <c r="Q448" s="446"/>
      <c r="R448" s="446"/>
      <c r="S448" s="443"/>
      <c r="T448" s="464"/>
      <c r="U448" s="464"/>
      <c r="V448" s="542"/>
      <c r="W448" s="464"/>
    </row>
    <row r="449" spans="1:23" ht="15">
      <c r="A449" s="459" t="s">
        <v>20</v>
      </c>
      <c r="B449" s="464" t="s">
        <v>143</v>
      </c>
      <c r="C449" s="443"/>
      <c r="D449" s="443"/>
      <c r="E449" s="286" t="s">
        <v>285</v>
      </c>
      <c r="F449" s="323">
        <v>253.00000000000091</v>
      </c>
      <c r="G449" s="286">
        <v>116.29999999999973</v>
      </c>
      <c r="H449" s="286">
        <v>124.79999999999995</v>
      </c>
      <c r="I449" s="323">
        <v>412.89999999999918</v>
      </c>
      <c r="J449" s="312">
        <v>663.40000000000009</v>
      </c>
      <c r="K449" s="312"/>
      <c r="L449" s="443"/>
      <c r="M449" s="312">
        <f t="shared" si="4"/>
        <v>1570.3999999999999</v>
      </c>
      <c r="N449" s="443"/>
      <c r="O449" s="443" t="s">
        <v>349</v>
      </c>
      <c r="P449" s="443"/>
      <c r="Q449" s="446"/>
      <c r="R449" s="446"/>
      <c r="S449" s="459"/>
      <c r="T449" s="464"/>
      <c r="U449" s="464"/>
      <c r="V449" s="542"/>
      <c r="W449" s="464"/>
    </row>
    <row r="450" spans="1:23" ht="15">
      <c r="A450" s="459" t="s">
        <v>22</v>
      </c>
      <c r="B450" s="464" t="s">
        <v>869</v>
      </c>
      <c r="C450" s="443"/>
      <c r="D450" s="443"/>
      <c r="E450" s="286" t="s">
        <v>285</v>
      </c>
      <c r="F450" s="286" t="s">
        <v>285</v>
      </c>
      <c r="G450" s="286" t="s">
        <v>285</v>
      </c>
      <c r="H450" s="303">
        <v>473.5</v>
      </c>
      <c r="I450" s="286">
        <v>295.29999999999973</v>
      </c>
      <c r="J450" s="120">
        <v>781.39999999999986</v>
      </c>
      <c r="K450" s="120"/>
      <c r="L450" s="443"/>
      <c r="M450" s="312">
        <f t="shared" si="4"/>
        <v>1550.1999999999996</v>
      </c>
      <c r="N450" s="443"/>
      <c r="O450" s="443" t="s">
        <v>308</v>
      </c>
      <c r="P450" s="443"/>
      <c r="Q450" s="446"/>
      <c r="R450" s="446" t="s">
        <v>1972</v>
      </c>
      <c r="S450" s="464"/>
      <c r="T450" s="530"/>
      <c r="U450" s="464"/>
      <c r="V450" s="542"/>
      <c r="W450" s="464"/>
    </row>
    <row r="451" spans="1:23" ht="15">
      <c r="A451" s="459" t="s">
        <v>24</v>
      </c>
      <c r="B451" s="464" t="s">
        <v>15</v>
      </c>
      <c r="C451" s="443"/>
      <c r="D451" s="443"/>
      <c r="E451" s="323">
        <v>155.39999999999964</v>
      </c>
      <c r="F451" s="301">
        <v>394.10000000000059</v>
      </c>
      <c r="G451" s="286">
        <v>166.99999999999977</v>
      </c>
      <c r="H451" s="286">
        <v>90.999999999999773</v>
      </c>
      <c r="I451" s="286">
        <v>29.400000000000546</v>
      </c>
      <c r="J451" s="312">
        <v>660.40000000000009</v>
      </c>
      <c r="K451" s="312"/>
      <c r="L451" s="443"/>
      <c r="M451" s="312">
        <f t="shared" si="4"/>
        <v>1497.3000000000004</v>
      </c>
      <c r="N451" s="443"/>
      <c r="O451" s="443" t="s">
        <v>317</v>
      </c>
      <c r="P451" s="443"/>
      <c r="Q451" s="446"/>
      <c r="R451" s="446"/>
      <c r="S451" s="464"/>
      <c r="T451" s="530"/>
      <c r="U451" s="464"/>
      <c r="V451" s="542"/>
      <c r="W451" s="464"/>
    </row>
    <row r="452" spans="1:23" ht="15">
      <c r="A452" s="459" t="s">
        <v>26</v>
      </c>
      <c r="B452" s="464" t="s">
        <v>1</v>
      </c>
      <c r="C452" s="443"/>
      <c r="D452" s="443"/>
      <c r="E452" s="286">
        <v>97</v>
      </c>
      <c r="F452" s="286">
        <v>211.70000000000027</v>
      </c>
      <c r="G452" s="286">
        <v>163.70000000000027</v>
      </c>
      <c r="H452" s="286">
        <v>108.89999999999941</v>
      </c>
      <c r="I452" s="286">
        <v>282.50000000000045</v>
      </c>
      <c r="J452" s="312">
        <v>626.50000000000023</v>
      </c>
      <c r="K452" s="312"/>
      <c r="L452" s="443"/>
      <c r="M452" s="312">
        <f t="shared" si="4"/>
        <v>1490.3000000000006</v>
      </c>
      <c r="N452" s="443"/>
      <c r="O452" s="443"/>
      <c r="P452" s="443"/>
      <c r="Q452" s="446"/>
      <c r="R452" s="446"/>
      <c r="S452" s="530"/>
      <c r="T452" s="464"/>
      <c r="U452" s="464"/>
      <c r="V452" s="542"/>
      <c r="W452" s="464"/>
    </row>
    <row r="453" spans="1:23" ht="15">
      <c r="A453" s="459" t="s">
        <v>28</v>
      </c>
      <c r="B453" s="464" t="s">
        <v>13</v>
      </c>
      <c r="C453" s="443"/>
      <c r="D453" s="443"/>
      <c r="E453" s="286">
        <v>123.75</v>
      </c>
      <c r="F453" s="323">
        <v>320.59999999999991</v>
      </c>
      <c r="G453" s="286">
        <v>126.80000000000018</v>
      </c>
      <c r="H453" s="286">
        <v>308.80000000000064</v>
      </c>
      <c r="I453" s="286">
        <v>57.699999999999363</v>
      </c>
      <c r="J453" s="312">
        <v>543.84999999999968</v>
      </c>
      <c r="K453" s="312"/>
      <c r="L453" s="443"/>
      <c r="M453" s="312">
        <f t="shared" si="4"/>
        <v>1481.4999999999998</v>
      </c>
      <c r="N453" s="443"/>
      <c r="O453" s="443" t="s">
        <v>304</v>
      </c>
      <c r="P453" s="443"/>
      <c r="Q453" s="446"/>
      <c r="R453" s="446"/>
      <c r="S453" s="464"/>
      <c r="T453" s="530"/>
      <c r="U453" s="464"/>
      <c r="V453" s="542"/>
      <c r="W453" s="464"/>
    </row>
    <row r="454" spans="1:23" ht="15">
      <c r="A454" s="459" t="s">
        <v>30</v>
      </c>
      <c r="B454" s="464" t="s">
        <v>144</v>
      </c>
      <c r="C454" s="443"/>
      <c r="D454" s="443"/>
      <c r="E454" s="286" t="s">
        <v>285</v>
      </c>
      <c r="F454" s="286">
        <v>237.5</v>
      </c>
      <c r="G454" s="286">
        <v>152.25</v>
      </c>
      <c r="H454" s="286">
        <v>165.10000000000082</v>
      </c>
      <c r="I454" s="323">
        <v>378.60000000000036</v>
      </c>
      <c r="J454" s="312">
        <v>530.29999999999973</v>
      </c>
      <c r="K454" s="312"/>
      <c r="L454" s="443"/>
      <c r="M454" s="312">
        <f t="shared" si="4"/>
        <v>1463.7500000000009</v>
      </c>
      <c r="N454" s="443"/>
      <c r="O454" s="443" t="s">
        <v>299</v>
      </c>
      <c r="P454" s="443"/>
      <c r="Q454" s="446"/>
      <c r="R454" s="446"/>
      <c r="S454" s="343"/>
      <c r="T454" s="530"/>
      <c r="U454" s="464"/>
      <c r="V454" s="542"/>
      <c r="W454" s="464"/>
    </row>
    <row r="455" spans="1:23" ht="15">
      <c r="A455" s="459" t="s">
        <v>32</v>
      </c>
      <c r="B455" s="464" t="s">
        <v>19</v>
      </c>
      <c r="C455" s="443"/>
      <c r="D455" s="443"/>
      <c r="E455" s="323">
        <v>156.29999999999973</v>
      </c>
      <c r="F455" s="286">
        <v>100.50000000000023</v>
      </c>
      <c r="G455" s="286">
        <v>163.80000000000041</v>
      </c>
      <c r="H455" s="286">
        <v>275.49999999999909</v>
      </c>
      <c r="I455" s="286">
        <v>97.700000000000273</v>
      </c>
      <c r="J455" s="312">
        <v>666.80000000000018</v>
      </c>
      <c r="K455" s="312"/>
      <c r="L455" s="313"/>
      <c r="M455" s="312">
        <f t="shared" si="4"/>
        <v>1460.6</v>
      </c>
      <c r="N455" s="443"/>
      <c r="O455" s="443" t="s">
        <v>304</v>
      </c>
      <c r="P455" s="443"/>
      <c r="Q455" s="446"/>
      <c r="R455" s="446"/>
      <c r="S455" s="464"/>
      <c r="T455" s="530"/>
      <c r="U455" s="464"/>
      <c r="V455" s="542"/>
      <c r="W455" s="464"/>
    </row>
    <row r="456" spans="1:23" ht="15">
      <c r="A456" s="459" t="s">
        <v>34</v>
      </c>
      <c r="B456" s="464" t="s">
        <v>37</v>
      </c>
      <c r="C456" s="443"/>
      <c r="D456" s="443"/>
      <c r="E456" s="286">
        <v>46.599999999999909</v>
      </c>
      <c r="F456" s="286">
        <v>217.50000000000045</v>
      </c>
      <c r="G456" s="286">
        <v>112.90000000000009</v>
      </c>
      <c r="H456" s="286">
        <v>209.49999999999932</v>
      </c>
      <c r="I456" s="286">
        <v>114.30000000000064</v>
      </c>
      <c r="J456" s="312">
        <v>750</v>
      </c>
      <c r="K456" s="312"/>
      <c r="L456" s="443"/>
      <c r="M456" s="312">
        <f t="shared" si="4"/>
        <v>1450.8000000000004</v>
      </c>
      <c r="N456" s="443"/>
      <c r="O456" s="443"/>
      <c r="P456" s="443"/>
      <c r="Q456" s="446"/>
      <c r="R456" s="446"/>
      <c r="S456" s="443"/>
      <c r="T456" s="530"/>
      <c r="U456" s="464"/>
      <c r="V456" s="541"/>
      <c r="W456" s="464"/>
    </row>
    <row r="457" spans="1:23" ht="15">
      <c r="A457" s="459" t="s">
        <v>36</v>
      </c>
      <c r="B457" s="464" t="s">
        <v>156</v>
      </c>
      <c r="C457" s="443"/>
      <c r="D457" s="443"/>
      <c r="E457" s="286" t="s">
        <v>285</v>
      </c>
      <c r="F457" s="286" t="s">
        <v>285</v>
      </c>
      <c r="G457" s="286">
        <v>221.20000000000005</v>
      </c>
      <c r="H457" s="286">
        <v>321.50000000000091</v>
      </c>
      <c r="I457" s="286">
        <v>305.09999999999991</v>
      </c>
      <c r="J457" s="312">
        <v>580.70000000000005</v>
      </c>
      <c r="K457" s="312"/>
      <c r="L457" s="443"/>
      <c r="M457" s="312">
        <f t="shared" si="4"/>
        <v>1428.5000000000009</v>
      </c>
      <c r="N457" s="443"/>
      <c r="O457" s="443"/>
      <c r="P457" s="443"/>
      <c r="Q457" s="446"/>
      <c r="R457" s="446"/>
      <c r="S457" s="464"/>
      <c r="T457" s="327"/>
      <c r="U457" s="464"/>
      <c r="V457" s="542"/>
      <c r="W457" s="464"/>
    </row>
    <row r="458" spans="1:23" ht="15">
      <c r="A458" s="459" t="s">
        <v>38</v>
      </c>
      <c r="B458" s="464" t="s">
        <v>844</v>
      </c>
      <c r="C458" s="443"/>
      <c r="D458" s="443"/>
      <c r="E458" s="286" t="s">
        <v>285</v>
      </c>
      <c r="F458" s="286" t="s">
        <v>285</v>
      </c>
      <c r="G458" s="286" t="s">
        <v>285</v>
      </c>
      <c r="H458" s="323">
        <v>392.10000000000014</v>
      </c>
      <c r="I458" s="286">
        <v>313.60000000000036</v>
      </c>
      <c r="J458" s="312">
        <v>719.50000000000045</v>
      </c>
      <c r="K458" s="312"/>
      <c r="L458" s="443"/>
      <c r="M458" s="312">
        <f t="shared" si="4"/>
        <v>1425.200000000001</v>
      </c>
      <c r="N458" s="443"/>
      <c r="O458" s="443" t="s">
        <v>291</v>
      </c>
      <c r="P458" s="443"/>
      <c r="Q458" s="446"/>
      <c r="R458" s="446"/>
      <c r="S458" s="464"/>
      <c r="T458" s="464"/>
      <c r="U458" s="464"/>
      <c r="V458" s="542"/>
      <c r="W458" s="464"/>
    </row>
    <row r="459" spans="1:23" ht="15">
      <c r="A459" s="459" t="s">
        <v>145</v>
      </c>
      <c r="B459" s="464" t="s">
        <v>9</v>
      </c>
      <c r="C459" s="443"/>
      <c r="D459" s="443"/>
      <c r="E459" s="286">
        <v>53.799999999999955</v>
      </c>
      <c r="F459" s="286">
        <v>60.800000000000182</v>
      </c>
      <c r="G459" s="323">
        <v>395.40000000000009</v>
      </c>
      <c r="H459" s="286">
        <v>183.89999999999964</v>
      </c>
      <c r="I459" s="286">
        <v>85</v>
      </c>
      <c r="J459" s="312">
        <v>620</v>
      </c>
      <c r="K459" s="312"/>
      <c r="L459" s="443"/>
      <c r="M459" s="312">
        <f t="shared" si="4"/>
        <v>1398.8999999999999</v>
      </c>
      <c r="N459" s="443"/>
      <c r="O459" s="443" t="s">
        <v>290</v>
      </c>
      <c r="P459" s="443"/>
      <c r="Q459" s="446"/>
      <c r="R459" s="446"/>
      <c r="S459" s="464"/>
      <c r="T459" s="530"/>
      <c r="U459" s="464"/>
      <c r="V459" s="542"/>
      <c r="W459" s="464"/>
    </row>
    <row r="460" spans="1:23" ht="15">
      <c r="A460" s="459" t="s">
        <v>146</v>
      </c>
      <c r="B460" s="464" t="s">
        <v>836</v>
      </c>
      <c r="C460" s="443"/>
      <c r="D460" s="443"/>
      <c r="E460" s="286" t="s">
        <v>285</v>
      </c>
      <c r="F460" s="286" t="s">
        <v>285</v>
      </c>
      <c r="G460" s="286" t="s">
        <v>285</v>
      </c>
      <c r="H460" s="286">
        <v>268.39999999999964</v>
      </c>
      <c r="I460" s="323">
        <v>371.10000000000082</v>
      </c>
      <c r="J460" s="312">
        <v>740.7</v>
      </c>
      <c r="K460" s="312"/>
      <c r="L460" s="443"/>
      <c r="M460" s="312">
        <f t="shared" si="4"/>
        <v>1380.2000000000005</v>
      </c>
      <c r="N460" s="443"/>
      <c r="O460" s="443" t="s">
        <v>294</v>
      </c>
      <c r="P460" s="443"/>
      <c r="Q460" s="443"/>
      <c r="R460" s="443"/>
      <c r="S460" s="343"/>
      <c r="T460" s="464"/>
      <c r="U460" s="464"/>
      <c r="V460" s="542"/>
      <c r="W460" s="464"/>
    </row>
    <row r="461" spans="1:23" ht="15">
      <c r="A461" s="459" t="s">
        <v>147</v>
      </c>
      <c r="B461" s="464" t="s">
        <v>861</v>
      </c>
      <c r="C461" s="443"/>
      <c r="D461" s="443"/>
      <c r="E461" s="286" t="s">
        <v>285</v>
      </c>
      <c r="F461" s="286" t="s">
        <v>285</v>
      </c>
      <c r="G461" s="286" t="s">
        <v>285</v>
      </c>
      <c r="H461" s="323">
        <v>377.49999999999932</v>
      </c>
      <c r="I461" s="286">
        <v>197.20000000000027</v>
      </c>
      <c r="J461" s="312">
        <v>778.54999999999973</v>
      </c>
      <c r="K461" s="312"/>
      <c r="L461" s="443"/>
      <c r="M461" s="312">
        <f t="shared" si="4"/>
        <v>1353.2499999999993</v>
      </c>
      <c r="N461" s="443"/>
      <c r="O461" s="443" t="s">
        <v>299</v>
      </c>
      <c r="P461" s="443"/>
      <c r="Q461" s="443"/>
      <c r="R461" s="443"/>
      <c r="S461" s="464"/>
      <c r="T461" s="530"/>
      <c r="U461" s="464"/>
      <c r="V461" s="542"/>
      <c r="W461" s="464"/>
    </row>
    <row r="462" spans="1:23" ht="15">
      <c r="A462" s="459" t="s">
        <v>151</v>
      </c>
      <c r="B462" s="459" t="s">
        <v>807</v>
      </c>
      <c r="C462" s="443"/>
      <c r="D462" s="443"/>
      <c r="E462" s="286" t="s">
        <v>285</v>
      </c>
      <c r="F462" s="286" t="s">
        <v>285</v>
      </c>
      <c r="G462" s="286" t="s">
        <v>285</v>
      </c>
      <c r="H462" s="302">
        <v>453.90000000000009</v>
      </c>
      <c r="I462" s="302">
        <v>430.19999999999936</v>
      </c>
      <c r="J462" s="312">
        <v>462.59999999999968</v>
      </c>
      <c r="K462" s="312"/>
      <c r="L462" s="443"/>
      <c r="M462" s="312">
        <f t="shared" si="4"/>
        <v>1346.6999999999991</v>
      </c>
      <c r="N462" s="443"/>
      <c r="O462" s="443" t="s">
        <v>365</v>
      </c>
      <c r="P462" s="443"/>
      <c r="Q462" s="446"/>
      <c r="R462" s="322"/>
      <c r="S462" s="464"/>
      <c r="T462" s="464"/>
      <c r="U462" s="464"/>
      <c r="V462" s="542"/>
      <c r="W462" s="464"/>
    </row>
    <row r="463" spans="1:23" ht="15">
      <c r="A463" s="459" t="s">
        <v>157</v>
      </c>
      <c r="B463" s="464" t="s">
        <v>141</v>
      </c>
      <c r="C463" s="443"/>
      <c r="D463" s="443"/>
      <c r="E463" s="286" t="s">
        <v>285</v>
      </c>
      <c r="F463" s="286">
        <v>94.399999999999864</v>
      </c>
      <c r="G463" s="286">
        <v>178.5</v>
      </c>
      <c r="H463" s="286">
        <v>117.59999999999968</v>
      </c>
      <c r="I463" s="286">
        <v>149.29999999999973</v>
      </c>
      <c r="J463" s="120">
        <v>795.7</v>
      </c>
      <c r="K463" s="120"/>
      <c r="L463" s="443"/>
      <c r="M463" s="312">
        <f t="shared" si="4"/>
        <v>1335.4999999999993</v>
      </c>
      <c r="N463" s="443"/>
      <c r="O463" s="443" t="s">
        <v>294</v>
      </c>
      <c r="P463" s="443"/>
      <c r="Q463" s="443"/>
      <c r="R463" s="443"/>
      <c r="S463" s="464"/>
      <c r="T463" s="530"/>
      <c r="U463" s="464"/>
      <c r="V463" s="542"/>
      <c r="W463" s="464"/>
    </row>
    <row r="464" spans="1:23" ht="15">
      <c r="A464" s="459" t="s">
        <v>159</v>
      </c>
      <c r="B464" s="361" t="s">
        <v>1858</v>
      </c>
      <c r="C464" s="446"/>
      <c r="D464" s="446"/>
      <c r="E464" s="286" t="s">
        <v>285</v>
      </c>
      <c r="F464" s="286" t="s">
        <v>285</v>
      </c>
      <c r="G464" s="286" t="s">
        <v>285</v>
      </c>
      <c r="H464" s="286" t="s">
        <v>285</v>
      </c>
      <c r="I464" s="301">
        <v>446.79999999999927</v>
      </c>
      <c r="J464" s="164">
        <v>883.09999999999945</v>
      </c>
      <c r="K464" s="164"/>
      <c r="L464" s="443"/>
      <c r="M464" s="312">
        <f t="shared" si="4"/>
        <v>1329.8999999999987</v>
      </c>
      <c r="N464" s="443"/>
      <c r="O464" s="443" t="s">
        <v>301</v>
      </c>
      <c r="P464" s="443"/>
      <c r="Q464" s="443"/>
      <c r="R464" s="443"/>
      <c r="S464" s="343"/>
      <c r="T464" s="530"/>
      <c r="U464" s="464"/>
      <c r="V464" s="542"/>
      <c r="W464" s="464"/>
    </row>
    <row r="465" spans="1:24" ht="15">
      <c r="A465" s="459" t="s">
        <v>160</v>
      </c>
      <c r="B465" s="464" t="s">
        <v>155</v>
      </c>
      <c r="C465" s="443"/>
      <c r="D465" s="443"/>
      <c r="E465" s="286" t="s">
        <v>285</v>
      </c>
      <c r="F465" s="286" t="s">
        <v>285</v>
      </c>
      <c r="G465" s="286">
        <v>299.80000000000018</v>
      </c>
      <c r="H465" s="286">
        <v>44</v>
      </c>
      <c r="I465" s="286">
        <v>221.80000000000064</v>
      </c>
      <c r="J465" s="312">
        <v>728.50000000000023</v>
      </c>
      <c r="K465" s="312"/>
      <c r="L465" s="443"/>
      <c r="M465" s="312">
        <f t="shared" si="4"/>
        <v>1294.100000000001</v>
      </c>
      <c r="N465" s="443"/>
      <c r="O465" s="443"/>
      <c r="P465" s="443"/>
      <c r="Q465" s="443"/>
      <c r="R465" s="443"/>
      <c r="S465" s="464"/>
      <c r="T465" s="530"/>
      <c r="U465" s="464"/>
      <c r="V465" s="542"/>
      <c r="W465" s="464"/>
    </row>
    <row r="466" spans="1:24" ht="15">
      <c r="A466" s="459" t="s">
        <v>161</v>
      </c>
      <c r="B466" s="464" t="s">
        <v>162</v>
      </c>
      <c r="C466" s="443"/>
      <c r="D466" s="443"/>
      <c r="E466" s="286" t="s">
        <v>285</v>
      </c>
      <c r="F466" s="286" t="s">
        <v>285</v>
      </c>
      <c r="G466" s="286">
        <v>155.50000000000045</v>
      </c>
      <c r="H466" s="286">
        <v>308.49999999999909</v>
      </c>
      <c r="I466" s="286">
        <v>163.400000000001</v>
      </c>
      <c r="J466" s="312">
        <v>659.39999999999964</v>
      </c>
      <c r="K466" s="312"/>
      <c r="L466" s="443"/>
      <c r="M466" s="312">
        <f t="shared" si="4"/>
        <v>1286.8000000000002</v>
      </c>
      <c r="N466" s="443"/>
      <c r="O466" s="443"/>
      <c r="P466" s="443"/>
      <c r="Q466" s="446"/>
      <c r="R466" s="446"/>
      <c r="S466" s="530"/>
      <c r="T466" s="464"/>
      <c r="U466" s="464"/>
      <c r="V466" s="542"/>
      <c r="W466" s="464"/>
    </row>
    <row r="467" spans="1:24" ht="15">
      <c r="A467" s="459" t="s">
        <v>163</v>
      </c>
      <c r="B467" s="464" t="s">
        <v>863</v>
      </c>
      <c r="C467" s="443"/>
      <c r="D467" s="443"/>
      <c r="E467" s="286" t="s">
        <v>285</v>
      </c>
      <c r="F467" s="286" t="s">
        <v>285</v>
      </c>
      <c r="G467" s="286" t="s">
        <v>285</v>
      </c>
      <c r="H467" s="323">
        <v>363.89999999999918</v>
      </c>
      <c r="I467" s="286">
        <v>283.39999999999918</v>
      </c>
      <c r="J467" s="312">
        <v>632.5</v>
      </c>
      <c r="K467" s="312"/>
      <c r="L467" s="443"/>
      <c r="M467" s="312">
        <f t="shared" si="4"/>
        <v>1279.7999999999984</v>
      </c>
      <c r="N467" s="443"/>
      <c r="O467" s="443" t="s">
        <v>295</v>
      </c>
      <c r="P467" s="443"/>
      <c r="Q467" s="443"/>
      <c r="R467" s="443"/>
      <c r="S467" s="464"/>
      <c r="T467" s="464"/>
      <c r="U467" s="464"/>
      <c r="V467" s="541"/>
      <c r="W467" s="464"/>
    </row>
    <row r="468" spans="1:24" ht="15.75">
      <c r="A468" s="459" t="s">
        <v>281</v>
      </c>
      <c r="B468" s="464" t="s">
        <v>830</v>
      </c>
      <c r="C468" s="443"/>
      <c r="D468" s="443"/>
      <c r="E468" s="286" t="s">
        <v>285</v>
      </c>
      <c r="F468" s="286" t="s">
        <v>285</v>
      </c>
      <c r="G468" s="286" t="s">
        <v>285</v>
      </c>
      <c r="H468" s="286">
        <v>304.70000000000027</v>
      </c>
      <c r="I468" s="286">
        <v>218.89999999999918</v>
      </c>
      <c r="J468" s="312">
        <v>754.59999999999991</v>
      </c>
      <c r="K468" s="312"/>
      <c r="L468" s="443"/>
      <c r="M468" s="312">
        <f t="shared" si="4"/>
        <v>1278.1999999999994</v>
      </c>
      <c r="N468" s="443"/>
      <c r="O468" s="443"/>
      <c r="P468" s="443"/>
      <c r="Q468" s="443"/>
      <c r="R468" s="443"/>
      <c r="S468" s="464"/>
      <c r="T468" s="530"/>
      <c r="U468" s="464"/>
      <c r="V468" s="542"/>
      <c r="W468" s="464"/>
      <c r="X468" s="94"/>
    </row>
    <row r="469" spans="1:24" ht="15.75">
      <c r="A469" s="459" t="s">
        <v>282</v>
      </c>
      <c r="B469" s="464" t="s">
        <v>835</v>
      </c>
      <c r="C469" s="443"/>
      <c r="D469" s="443"/>
      <c r="E469" s="286" t="s">
        <v>285</v>
      </c>
      <c r="F469" s="286" t="s">
        <v>285</v>
      </c>
      <c r="G469" s="286" t="s">
        <v>285</v>
      </c>
      <c r="H469" s="286">
        <v>316.69999999999982</v>
      </c>
      <c r="I469" s="286">
        <v>331.40000000000055</v>
      </c>
      <c r="J469" s="312">
        <v>627.70000000000027</v>
      </c>
      <c r="K469" s="312"/>
      <c r="L469" s="443"/>
      <c r="M469" s="312">
        <f t="shared" si="4"/>
        <v>1275.8000000000006</v>
      </c>
      <c r="N469" s="443"/>
      <c r="O469" s="443"/>
      <c r="P469" s="443"/>
      <c r="Q469" s="443"/>
      <c r="R469" s="443"/>
      <c r="S469" s="530"/>
      <c r="T469" s="327"/>
      <c r="U469" s="464"/>
      <c r="V469" s="542"/>
      <c r="W469" s="464"/>
      <c r="X469" s="94"/>
    </row>
    <row r="470" spans="1:24" ht="15.75">
      <c r="A470" s="459" t="s">
        <v>283</v>
      </c>
      <c r="B470" s="464" t="s">
        <v>822</v>
      </c>
      <c r="C470" s="443"/>
      <c r="D470" s="443"/>
      <c r="E470" s="286" t="s">
        <v>285</v>
      </c>
      <c r="F470" s="286" t="s">
        <v>285</v>
      </c>
      <c r="G470" s="286" t="s">
        <v>285</v>
      </c>
      <c r="H470" s="286">
        <v>279.80000000000018</v>
      </c>
      <c r="I470" s="286">
        <v>300.69999999999891</v>
      </c>
      <c r="J470" s="312">
        <v>688.30000000000018</v>
      </c>
      <c r="K470" s="312"/>
      <c r="L470" s="443"/>
      <c r="M470" s="312">
        <f t="shared" si="4"/>
        <v>1268.7999999999993</v>
      </c>
      <c r="N470" s="443"/>
      <c r="O470" s="443"/>
      <c r="P470" s="443"/>
      <c r="Q470" s="443"/>
      <c r="R470" s="443"/>
      <c r="S470" s="464"/>
      <c r="T470" s="464"/>
      <c r="U470" s="464"/>
      <c r="V470" s="541"/>
      <c r="W470" s="464"/>
      <c r="X470" s="94"/>
    </row>
    <row r="471" spans="1:24" ht="15.75">
      <c r="A471" s="459" t="s">
        <v>284</v>
      </c>
      <c r="B471" s="464" t="s">
        <v>811</v>
      </c>
      <c r="C471" s="443"/>
      <c r="D471" s="443"/>
      <c r="E471" s="286" t="s">
        <v>285</v>
      </c>
      <c r="F471" s="286" t="s">
        <v>285</v>
      </c>
      <c r="G471" s="286" t="s">
        <v>285</v>
      </c>
      <c r="H471" s="286">
        <v>353.10000000000059</v>
      </c>
      <c r="I471" s="286">
        <v>167.00000000000045</v>
      </c>
      <c r="J471" s="312">
        <v>745.90000000000009</v>
      </c>
      <c r="K471" s="312"/>
      <c r="L471" s="443"/>
      <c r="M471" s="312">
        <f t="shared" si="4"/>
        <v>1266.0000000000011</v>
      </c>
      <c r="N471" s="443"/>
      <c r="O471" s="443"/>
      <c r="P471" s="443"/>
      <c r="Q471" s="443"/>
      <c r="R471" s="443"/>
      <c r="S471" s="464"/>
      <c r="T471" s="464"/>
      <c r="U471" s="464"/>
      <c r="V471" s="542"/>
      <c r="W471" s="464"/>
      <c r="X471" s="94"/>
    </row>
    <row r="472" spans="1:24" ht="15.75">
      <c r="A472" s="459" t="s">
        <v>808</v>
      </c>
      <c r="B472" s="464" t="s">
        <v>828</v>
      </c>
      <c r="C472" s="443"/>
      <c r="D472" s="443"/>
      <c r="E472" s="286" t="s">
        <v>285</v>
      </c>
      <c r="F472" s="286" t="s">
        <v>285</v>
      </c>
      <c r="G472" s="286" t="s">
        <v>285</v>
      </c>
      <c r="H472" s="323">
        <v>354</v>
      </c>
      <c r="I472" s="286">
        <v>214.20000000000073</v>
      </c>
      <c r="J472" s="312">
        <v>674.90000000000032</v>
      </c>
      <c r="K472" s="312"/>
      <c r="L472" s="443"/>
      <c r="M472" s="312">
        <f t="shared" si="4"/>
        <v>1243.100000000001</v>
      </c>
      <c r="N472" s="443"/>
      <c r="O472" s="443" t="s">
        <v>300</v>
      </c>
      <c r="P472" s="443"/>
      <c r="Q472" s="443"/>
      <c r="R472" s="443"/>
      <c r="S472" s="464"/>
      <c r="T472" s="459"/>
      <c r="U472" s="464"/>
      <c r="V472" s="542"/>
      <c r="W472" s="464"/>
      <c r="X472" s="94"/>
    </row>
    <row r="473" spans="1:24" ht="15.75">
      <c r="A473" s="459" t="s">
        <v>809</v>
      </c>
      <c r="B473" s="464" t="s">
        <v>855</v>
      </c>
      <c r="C473" s="443"/>
      <c r="D473" s="443"/>
      <c r="E473" s="286" t="s">
        <v>285</v>
      </c>
      <c r="F473" s="286" t="s">
        <v>285</v>
      </c>
      <c r="G473" s="286" t="s">
        <v>285</v>
      </c>
      <c r="H473" s="286">
        <v>148.10000000000036</v>
      </c>
      <c r="I473" s="323">
        <v>421.40000000000055</v>
      </c>
      <c r="J473" s="312">
        <v>671.80000000000018</v>
      </c>
      <c r="K473" s="312"/>
      <c r="L473" s="443"/>
      <c r="M473" s="312">
        <f t="shared" si="4"/>
        <v>1241.3000000000011</v>
      </c>
      <c r="N473" s="443"/>
      <c r="O473" s="443" t="s">
        <v>291</v>
      </c>
      <c r="P473" s="443"/>
      <c r="Q473" s="443"/>
      <c r="R473" s="443"/>
      <c r="S473" s="464"/>
      <c r="T473" s="464"/>
      <c r="U473" s="464"/>
      <c r="V473" s="542"/>
      <c r="W473" s="464"/>
      <c r="X473" s="94"/>
    </row>
    <row r="474" spans="1:24" ht="15.75">
      <c r="A474" s="459" t="s">
        <v>810</v>
      </c>
      <c r="B474" s="464" t="s">
        <v>852</v>
      </c>
      <c r="C474" s="443"/>
      <c r="D474" s="443"/>
      <c r="E474" s="286" t="s">
        <v>285</v>
      </c>
      <c r="F474" s="286" t="s">
        <v>285</v>
      </c>
      <c r="G474" s="286" t="s">
        <v>285</v>
      </c>
      <c r="H474" s="286">
        <v>300.69999999999936</v>
      </c>
      <c r="I474" s="286">
        <v>193.60000000000036</v>
      </c>
      <c r="J474" s="312">
        <v>743.90000000000009</v>
      </c>
      <c r="K474" s="312"/>
      <c r="L474" s="443"/>
      <c r="M474" s="312">
        <f t="shared" si="4"/>
        <v>1238.1999999999998</v>
      </c>
      <c r="N474" s="443"/>
      <c r="O474" s="443"/>
      <c r="P474" s="443"/>
      <c r="Q474" s="443"/>
      <c r="R474" s="443"/>
      <c r="S474" s="464"/>
      <c r="T474" s="327"/>
      <c r="U474" s="464"/>
      <c r="V474" s="542"/>
      <c r="W474" s="464"/>
      <c r="X474" s="94"/>
    </row>
    <row r="475" spans="1:24" ht="15.75">
      <c r="A475" s="459" t="s">
        <v>812</v>
      </c>
      <c r="B475" s="464" t="s">
        <v>856</v>
      </c>
      <c r="C475" s="443"/>
      <c r="D475" s="443"/>
      <c r="E475" s="286" t="s">
        <v>285</v>
      </c>
      <c r="F475" s="286" t="s">
        <v>285</v>
      </c>
      <c r="G475" s="286" t="s">
        <v>285</v>
      </c>
      <c r="H475" s="323">
        <v>403.40000000000055</v>
      </c>
      <c r="I475" s="286">
        <v>54.499999999999545</v>
      </c>
      <c r="J475" s="312">
        <v>734.89999999999986</v>
      </c>
      <c r="K475" s="312"/>
      <c r="L475" s="443"/>
      <c r="M475" s="312">
        <f t="shared" si="4"/>
        <v>1192.8</v>
      </c>
      <c r="N475" s="443"/>
      <c r="O475" s="443" t="s">
        <v>290</v>
      </c>
      <c r="P475" s="443"/>
      <c r="Q475" s="446"/>
      <c r="R475" s="446"/>
      <c r="S475" s="530"/>
      <c r="T475" s="327"/>
      <c r="U475" s="464"/>
      <c r="V475" s="541"/>
      <c r="W475" s="464"/>
      <c r="X475" s="94"/>
    </row>
    <row r="476" spans="1:24" ht="15.75">
      <c r="A476" s="459" t="s">
        <v>818</v>
      </c>
      <c r="B476" s="464" t="s">
        <v>154</v>
      </c>
      <c r="C476" s="443"/>
      <c r="D476" s="443"/>
      <c r="E476" s="286" t="s">
        <v>285</v>
      </c>
      <c r="F476" s="286" t="s">
        <v>285</v>
      </c>
      <c r="G476" s="286">
        <v>166.19999999999982</v>
      </c>
      <c r="H476" s="286">
        <v>84.499999999999091</v>
      </c>
      <c r="I476" s="286">
        <v>165.60000000000082</v>
      </c>
      <c r="J476" s="312">
        <v>758.10000000000014</v>
      </c>
      <c r="K476" s="312"/>
      <c r="L476" s="443"/>
      <c r="M476" s="312">
        <f t="shared" si="4"/>
        <v>1174.3999999999999</v>
      </c>
      <c r="N476" s="443"/>
      <c r="O476" s="443"/>
      <c r="P476" s="443"/>
      <c r="Q476" s="443"/>
      <c r="R476" s="443"/>
      <c r="S476" s="343"/>
      <c r="T476" s="464"/>
      <c r="U476" s="464"/>
      <c r="V476" s="541"/>
      <c r="W476" s="464"/>
      <c r="X476" s="94"/>
    </row>
    <row r="477" spans="1:24" ht="15">
      <c r="A477" s="459" t="s">
        <v>820</v>
      </c>
      <c r="B477" s="343" t="s">
        <v>1859</v>
      </c>
      <c r="C477" s="446"/>
      <c r="D477" s="446"/>
      <c r="E477" s="286" t="s">
        <v>285</v>
      </c>
      <c r="F477" s="286" t="s">
        <v>285</v>
      </c>
      <c r="G477" s="286" t="s">
        <v>285</v>
      </c>
      <c r="H477" s="286" t="s">
        <v>285</v>
      </c>
      <c r="I477" s="286">
        <v>325.19999999999936</v>
      </c>
      <c r="J477" s="165">
        <v>832.99999999999886</v>
      </c>
      <c r="K477" s="165"/>
      <c r="L477" s="443"/>
      <c r="M477" s="312">
        <f t="shared" si="4"/>
        <v>1158.1999999999982</v>
      </c>
      <c r="N477" s="443"/>
      <c r="O477" s="443" t="s">
        <v>289</v>
      </c>
      <c r="P477" s="443"/>
      <c r="Q477" s="443"/>
      <c r="R477" s="443"/>
      <c r="S477" s="464"/>
      <c r="T477" s="464"/>
      <c r="U477" s="464"/>
      <c r="V477" s="542"/>
      <c r="W477" s="464"/>
    </row>
    <row r="478" spans="1:24" ht="15">
      <c r="A478" s="459" t="s">
        <v>823</v>
      </c>
      <c r="B478" s="464" t="s">
        <v>837</v>
      </c>
      <c r="C478" s="443"/>
      <c r="D478" s="443"/>
      <c r="E478" s="286" t="s">
        <v>285</v>
      </c>
      <c r="F478" s="286" t="s">
        <v>285</v>
      </c>
      <c r="G478" s="286" t="s">
        <v>285</v>
      </c>
      <c r="H478" s="286">
        <v>201.00000000000023</v>
      </c>
      <c r="I478" s="286">
        <v>117.00000000000045</v>
      </c>
      <c r="J478" s="120">
        <v>806</v>
      </c>
      <c r="K478" s="120"/>
      <c r="L478" s="443"/>
      <c r="M478" s="312">
        <f t="shared" si="4"/>
        <v>1124.0000000000007</v>
      </c>
      <c r="N478" s="443"/>
      <c r="O478" s="443" t="s">
        <v>304</v>
      </c>
      <c r="P478" s="443"/>
      <c r="Q478" s="443"/>
      <c r="R478" s="443"/>
      <c r="S478" s="530"/>
      <c r="T478" s="530"/>
      <c r="U478" s="464"/>
      <c r="V478" s="542"/>
      <c r="W478" s="464"/>
    </row>
    <row r="479" spans="1:24" ht="15">
      <c r="A479" s="459" t="s">
        <v>824</v>
      </c>
      <c r="B479" s="464" t="s">
        <v>851</v>
      </c>
      <c r="C479" s="443"/>
      <c r="D479" s="443"/>
      <c r="E479" s="286" t="s">
        <v>285</v>
      </c>
      <c r="F479" s="286" t="s">
        <v>285</v>
      </c>
      <c r="G479" s="286" t="s">
        <v>285</v>
      </c>
      <c r="H479" s="286">
        <v>195.09999999999945</v>
      </c>
      <c r="I479" s="286">
        <v>286.10000000000036</v>
      </c>
      <c r="J479" s="312">
        <v>635.89999999999941</v>
      </c>
      <c r="K479" s="312"/>
      <c r="L479" s="443"/>
      <c r="M479" s="312">
        <f t="shared" si="4"/>
        <v>1117.0999999999992</v>
      </c>
      <c r="N479" s="443"/>
      <c r="O479" s="443"/>
      <c r="P479" s="443"/>
      <c r="Q479" s="443"/>
      <c r="R479" s="443"/>
      <c r="S479" s="464"/>
      <c r="T479" s="530"/>
      <c r="U479" s="464"/>
      <c r="V479" s="542"/>
      <c r="W479" s="464"/>
    </row>
    <row r="480" spans="1:24" ht="15">
      <c r="A480" s="459" t="s">
        <v>827</v>
      </c>
      <c r="B480" s="464" t="s">
        <v>821</v>
      </c>
      <c r="C480" s="443"/>
      <c r="D480" s="443"/>
      <c r="E480" s="286" t="s">
        <v>285</v>
      </c>
      <c r="F480" s="286" t="s">
        <v>285</v>
      </c>
      <c r="G480" s="286" t="s">
        <v>285</v>
      </c>
      <c r="H480" s="286">
        <v>132.00000000000045</v>
      </c>
      <c r="I480" s="286">
        <v>342.39999999999964</v>
      </c>
      <c r="J480" s="312">
        <v>634.69999999999982</v>
      </c>
      <c r="K480" s="312"/>
      <c r="L480" s="443"/>
      <c r="M480" s="312">
        <f t="shared" si="4"/>
        <v>1109.0999999999999</v>
      </c>
      <c r="N480" s="443"/>
      <c r="O480" s="443"/>
      <c r="P480" s="443"/>
      <c r="Q480" s="443"/>
      <c r="R480" s="443"/>
      <c r="S480" s="343"/>
      <c r="T480" s="327"/>
      <c r="U480" s="464"/>
      <c r="V480" s="542"/>
      <c r="W480" s="464"/>
    </row>
    <row r="481" spans="1:23" ht="15">
      <c r="A481" s="459" t="s">
        <v>829</v>
      </c>
      <c r="B481" s="464" t="s">
        <v>826</v>
      </c>
      <c r="C481" s="443"/>
      <c r="D481" s="443"/>
      <c r="E481" s="286" t="s">
        <v>285</v>
      </c>
      <c r="F481" s="286" t="s">
        <v>285</v>
      </c>
      <c r="G481" s="286" t="s">
        <v>285</v>
      </c>
      <c r="H481" s="286">
        <v>226.30000000000064</v>
      </c>
      <c r="I481" s="286">
        <v>216.400000000001</v>
      </c>
      <c r="J481" s="312">
        <v>641.00000000000023</v>
      </c>
      <c r="K481" s="312"/>
      <c r="L481" s="443"/>
      <c r="M481" s="312">
        <f t="shared" si="4"/>
        <v>1083.7000000000019</v>
      </c>
      <c r="N481" s="443"/>
      <c r="O481" s="443"/>
      <c r="P481" s="443"/>
      <c r="Q481" s="443"/>
      <c r="R481" s="443"/>
      <c r="S481" s="530"/>
      <c r="T481" s="327"/>
      <c r="U481" s="464"/>
      <c r="V481" s="542"/>
      <c r="W481" s="464"/>
    </row>
    <row r="482" spans="1:23" ht="15">
      <c r="A482" s="459" t="s">
        <v>834</v>
      </c>
      <c r="B482" s="464" t="s">
        <v>153</v>
      </c>
      <c r="C482" s="443"/>
      <c r="D482" s="443"/>
      <c r="E482" s="286" t="s">
        <v>285</v>
      </c>
      <c r="F482" s="286" t="s">
        <v>285</v>
      </c>
      <c r="G482" s="286">
        <v>172.70000000000005</v>
      </c>
      <c r="H482" s="286">
        <v>50.699999999999818</v>
      </c>
      <c r="I482" s="286">
        <v>67.300000000000182</v>
      </c>
      <c r="J482" s="312">
        <v>773.90000000000055</v>
      </c>
      <c r="K482" s="312"/>
      <c r="L482" s="443"/>
      <c r="M482" s="312">
        <f t="shared" si="4"/>
        <v>1064.6000000000006</v>
      </c>
      <c r="N482" s="443"/>
      <c r="O482" s="443"/>
      <c r="P482" s="443"/>
      <c r="Q482" s="443"/>
      <c r="R482" s="443"/>
      <c r="S482" s="530"/>
      <c r="T482" s="327"/>
      <c r="U482" s="464"/>
      <c r="V482" s="542"/>
      <c r="W482" s="464"/>
    </row>
    <row r="483" spans="1:23" ht="15">
      <c r="A483" s="459" t="s">
        <v>838</v>
      </c>
      <c r="B483" s="361" t="s">
        <v>1842</v>
      </c>
      <c r="C483" s="446"/>
      <c r="D483" s="446"/>
      <c r="E483" s="286" t="s">
        <v>285</v>
      </c>
      <c r="F483" s="286" t="s">
        <v>285</v>
      </c>
      <c r="G483" s="286" t="s">
        <v>285</v>
      </c>
      <c r="H483" s="286" t="s">
        <v>285</v>
      </c>
      <c r="I483" s="286">
        <v>181.59999999999991</v>
      </c>
      <c r="J483" s="120">
        <v>787.3</v>
      </c>
      <c r="K483" s="120"/>
      <c r="L483" s="443"/>
      <c r="M483" s="312">
        <f t="shared" si="4"/>
        <v>968.89999999999986</v>
      </c>
      <c r="N483" s="443"/>
      <c r="O483" s="443" t="s">
        <v>295</v>
      </c>
      <c r="P483" s="443"/>
      <c r="Q483" s="443"/>
      <c r="R483" s="443"/>
      <c r="S483" s="530"/>
      <c r="T483" s="464"/>
      <c r="U483" s="464"/>
      <c r="V483" s="542"/>
      <c r="W483" s="464"/>
    </row>
    <row r="484" spans="1:23" ht="15">
      <c r="A484" s="459" t="s">
        <v>839</v>
      </c>
      <c r="B484" s="361" t="s">
        <v>1848</v>
      </c>
      <c r="C484" s="446"/>
      <c r="D484" s="446"/>
      <c r="E484" s="286" t="s">
        <v>285</v>
      </c>
      <c r="F484" s="286" t="s">
        <v>285</v>
      </c>
      <c r="G484" s="286" t="s">
        <v>285</v>
      </c>
      <c r="H484" s="286" t="s">
        <v>285</v>
      </c>
      <c r="I484" s="286">
        <v>246.19999999999982</v>
      </c>
      <c r="J484" s="312">
        <v>713</v>
      </c>
      <c r="K484" s="312"/>
      <c r="L484" s="313"/>
      <c r="M484" s="312">
        <f t="shared" si="4"/>
        <v>959.19999999999982</v>
      </c>
      <c r="N484" s="443"/>
      <c r="O484" s="443"/>
      <c r="P484" s="443"/>
      <c r="Q484" s="443"/>
      <c r="R484" s="443"/>
      <c r="S484" s="464"/>
      <c r="T484" s="530"/>
      <c r="U484" s="464"/>
      <c r="V484" s="542"/>
      <c r="W484" s="464"/>
    </row>
    <row r="485" spans="1:23" ht="15">
      <c r="A485" s="459" t="s">
        <v>840</v>
      </c>
      <c r="B485" s="361" t="s">
        <v>1856</v>
      </c>
      <c r="C485" s="446"/>
      <c r="D485" s="446"/>
      <c r="E485" s="286" t="s">
        <v>285</v>
      </c>
      <c r="F485" s="286" t="s">
        <v>285</v>
      </c>
      <c r="G485" s="286" t="s">
        <v>285</v>
      </c>
      <c r="H485" s="286" t="s">
        <v>285</v>
      </c>
      <c r="I485" s="286">
        <v>197.90000000000009</v>
      </c>
      <c r="J485" s="312">
        <v>721.19999999999982</v>
      </c>
      <c r="K485" s="312"/>
      <c r="L485" s="443"/>
      <c r="M485" s="312">
        <f t="shared" si="4"/>
        <v>919.09999999999991</v>
      </c>
      <c r="N485" s="443"/>
      <c r="O485" s="443"/>
      <c r="P485" s="443"/>
      <c r="Q485" s="443"/>
      <c r="R485" s="443"/>
      <c r="S485" s="464"/>
      <c r="T485" s="464"/>
      <c r="U485" s="464"/>
      <c r="V485" s="542"/>
      <c r="W485" s="464"/>
    </row>
    <row r="486" spans="1:23" ht="15">
      <c r="A486" s="459" t="s">
        <v>846</v>
      </c>
      <c r="B486" s="361" t="s">
        <v>1844</v>
      </c>
      <c r="C486" s="446"/>
      <c r="D486" s="446"/>
      <c r="E486" s="286" t="s">
        <v>285</v>
      </c>
      <c r="F486" s="286" t="s">
        <v>285</v>
      </c>
      <c r="G486" s="286" t="s">
        <v>285</v>
      </c>
      <c r="H486" s="286" t="s">
        <v>285</v>
      </c>
      <c r="I486" s="286">
        <v>104.59999999999945</v>
      </c>
      <c r="J486" s="120">
        <v>805.39999999999986</v>
      </c>
      <c r="K486" s="120"/>
      <c r="L486" s="443"/>
      <c r="M486" s="312">
        <f t="shared" si="4"/>
        <v>909.99999999999932</v>
      </c>
      <c r="N486" s="443"/>
      <c r="O486" s="443" t="s">
        <v>299</v>
      </c>
      <c r="P486" s="443"/>
      <c r="Q486" s="443"/>
      <c r="R486" s="443"/>
      <c r="S486" s="464"/>
      <c r="T486" s="464"/>
      <c r="U486" s="464"/>
      <c r="V486" s="542"/>
      <c r="W486" s="464"/>
    </row>
    <row r="487" spans="1:23" ht="15">
      <c r="A487" s="459" t="s">
        <v>854</v>
      </c>
      <c r="B487" s="464" t="s">
        <v>4</v>
      </c>
      <c r="C487" s="443"/>
      <c r="D487" s="443"/>
      <c r="E487" s="286">
        <v>51.5</v>
      </c>
      <c r="F487" s="286">
        <v>33.399999999999864</v>
      </c>
      <c r="G487" s="286">
        <v>217.74999999999977</v>
      </c>
      <c r="H487" s="286">
        <v>188.00000000000023</v>
      </c>
      <c r="I487" s="323">
        <v>346.49999999999955</v>
      </c>
      <c r="J487" s="286" t="s">
        <v>285</v>
      </c>
      <c r="K487" s="286"/>
      <c r="L487" s="313"/>
      <c r="M487" s="312">
        <f t="shared" si="4"/>
        <v>837.14999999999941</v>
      </c>
      <c r="N487" s="443"/>
      <c r="O487" s="443" t="s">
        <v>300</v>
      </c>
      <c r="P487" s="443"/>
      <c r="Q487" s="446"/>
      <c r="R487" s="446"/>
      <c r="S487" s="343"/>
      <c r="T487" s="464"/>
      <c r="U487" s="464"/>
      <c r="V487" s="542"/>
      <c r="W487" s="464"/>
    </row>
    <row r="488" spans="1:23" ht="15">
      <c r="A488" s="459" t="s">
        <v>858</v>
      </c>
      <c r="B488" s="361" t="s">
        <v>1852</v>
      </c>
      <c r="C488" s="446"/>
      <c r="D488" s="446"/>
      <c r="E488" s="286" t="s">
        <v>285</v>
      </c>
      <c r="F488" s="286" t="s">
        <v>285</v>
      </c>
      <c r="G488" s="286" t="s">
        <v>285</v>
      </c>
      <c r="H488" s="286" t="s">
        <v>285</v>
      </c>
      <c r="I488" s="286">
        <v>153.09999999999991</v>
      </c>
      <c r="J488" s="312">
        <v>672.49999999999955</v>
      </c>
      <c r="K488" s="312"/>
      <c r="L488" s="443"/>
      <c r="M488" s="312">
        <f t="shared" si="4"/>
        <v>825.59999999999945</v>
      </c>
      <c r="N488" s="443"/>
      <c r="O488" s="443"/>
      <c r="P488" s="443"/>
      <c r="Q488" s="443"/>
      <c r="R488" s="443"/>
      <c r="S488" s="343"/>
      <c r="T488" s="530"/>
      <c r="U488" s="464"/>
      <c r="V488" s="541"/>
      <c r="W488" s="464"/>
    </row>
    <row r="489" spans="1:23" ht="15">
      <c r="A489" s="459" t="s">
        <v>859</v>
      </c>
      <c r="B489" s="464" t="s">
        <v>857</v>
      </c>
      <c r="C489" s="443"/>
      <c r="D489" s="443"/>
      <c r="E489" s="286" t="s">
        <v>285</v>
      </c>
      <c r="F489" s="286" t="s">
        <v>285</v>
      </c>
      <c r="G489" s="286" t="s">
        <v>285</v>
      </c>
      <c r="H489" s="286">
        <v>207.49999999999955</v>
      </c>
      <c r="I489" s="286" t="s">
        <v>285</v>
      </c>
      <c r="J489" s="312">
        <v>610.00000000000023</v>
      </c>
      <c r="K489" s="312"/>
      <c r="L489" s="313"/>
      <c r="M489" s="312">
        <f t="shared" si="4"/>
        <v>817.49999999999977</v>
      </c>
      <c r="N489" s="443"/>
      <c r="O489" s="443"/>
      <c r="P489" s="443"/>
      <c r="Q489" s="443"/>
      <c r="R489" s="443"/>
      <c r="S489" s="464"/>
      <c r="T489" s="459"/>
      <c r="U489" s="464"/>
      <c r="V489" s="542"/>
      <c r="W489" s="464"/>
    </row>
    <row r="490" spans="1:23" ht="15">
      <c r="A490" s="459" t="s">
        <v>860</v>
      </c>
      <c r="B490" s="361" t="s">
        <v>1857</v>
      </c>
      <c r="C490" s="446"/>
      <c r="D490" s="446"/>
      <c r="E490" s="286" t="s">
        <v>285</v>
      </c>
      <c r="F490" s="286" t="s">
        <v>285</v>
      </c>
      <c r="G490" s="286" t="s">
        <v>285</v>
      </c>
      <c r="H490" s="286" t="s">
        <v>285</v>
      </c>
      <c r="I490" s="286">
        <v>77.100000000000364</v>
      </c>
      <c r="J490" s="312">
        <v>735.10000000000036</v>
      </c>
      <c r="K490" s="312"/>
      <c r="L490" s="443"/>
      <c r="M490" s="312">
        <f t="shared" si="4"/>
        <v>812.20000000000073</v>
      </c>
      <c r="N490" s="443"/>
      <c r="O490" s="443"/>
      <c r="P490" s="443"/>
      <c r="Q490" s="443"/>
      <c r="R490" s="443"/>
      <c r="S490" s="343"/>
      <c r="T490" s="464"/>
      <c r="U490" s="464"/>
      <c r="V490" s="542"/>
      <c r="W490" s="464"/>
    </row>
    <row r="491" spans="1:23" ht="15">
      <c r="A491" s="459" t="s">
        <v>866</v>
      </c>
      <c r="B491" s="464" t="s">
        <v>158</v>
      </c>
      <c r="C491" s="443"/>
      <c r="D491" s="443"/>
      <c r="E491" s="286" t="s">
        <v>285</v>
      </c>
      <c r="F491" s="286" t="s">
        <v>285</v>
      </c>
      <c r="G491" s="323">
        <v>307.60000000000059</v>
      </c>
      <c r="H491" s="286">
        <v>266.19999999999982</v>
      </c>
      <c r="I491" s="286">
        <v>211.20000000000027</v>
      </c>
      <c r="J491" s="286" t="s">
        <v>285</v>
      </c>
      <c r="K491" s="286"/>
      <c r="L491" s="313"/>
      <c r="M491" s="312">
        <f t="shared" si="4"/>
        <v>785.00000000000068</v>
      </c>
      <c r="N491" s="443"/>
      <c r="O491" s="443" t="s">
        <v>300</v>
      </c>
      <c r="P491" s="443"/>
      <c r="Q491" s="446"/>
      <c r="R491" s="446"/>
      <c r="S491" s="443"/>
      <c r="T491" s="327"/>
      <c r="U491" s="464"/>
      <c r="V491" s="542"/>
      <c r="W491" s="464"/>
    </row>
    <row r="492" spans="1:23" ht="15">
      <c r="A492" s="459" t="s">
        <v>867</v>
      </c>
      <c r="B492" s="361" t="s">
        <v>1847</v>
      </c>
      <c r="C492" s="446"/>
      <c r="D492" s="446"/>
      <c r="E492" s="286" t="s">
        <v>285</v>
      </c>
      <c r="F492" s="286" t="s">
        <v>285</v>
      </c>
      <c r="G492" s="286" t="s">
        <v>285</v>
      </c>
      <c r="H492" s="286" t="s">
        <v>285</v>
      </c>
      <c r="I492" s="286">
        <v>197.79999999999973</v>
      </c>
      <c r="J492" s="312">
        <v>585.19999999999982</v>
      </c>
      <c r="K492" s="312"/>
      <c r="L492" s="313"/>
      <c r="M492" s="312">
        <f t="shared" si="4"/>
        <v>782.99999999999955</v>
      </c>
      <c r="N492" s="443"/>
      <c r="O492" s="443"/>
      <c r="P492" s="443"/>
      <c r="Q492" s="443"/>
      <c r="R492" s="443"/>
      <c r="S492" s="464"/>
      <c r="T492" s="464"/>
      <c r="U492" s="464"/>
      <c r="V492" s="542"/>
      <c r="W492" s="464"/>
    </row>
    <row r="493" spans="1:23" ht="15">
      <c r="A493" s="459" t="s">
        <v>868</v>
      </c>
      <c r="B493" s="459" t="s">
        <v>801</v>
      </c>
      <c r="C493" s="443"/>
      <c r="D493" s="443"/>
      <c r="E493" s="286" t="s">
        <v>285</v>
      </c>
      <c r="F493" s="286" t="s">
        <v>285</v>
      </c>
      <c r="G493" s="286" t="s">
        <v>285</v>
      </c>
      <c r="H493" s="323">
        <v>386.5</v>
      </c>
      <c r="I493" s="286">
        <v>245.09999999999945</v>
      </c>
      <c r="J493" s="312">
        <v>136.39999999999941</v>
      </c>
      <c r="K493" s="312"/>
      <c r="L493" s="443"/>
      <c r="M493" s="312">
        <f t="shared" si="4"/>
        <v>767.99999999999886</v>
      </c>
      <c r="N493" s="443"/>
      <c r="O493" s="443" t="s">
        <v>304</v>
      </c>
      <c r="P493" s="443"/>
      <c r="Q493" s="443"/>
      <c r="R493" s="443"/>
      <c r="S493" s="464"/>
      <c r="T493" s="464"/>
      <c r="U493" s="464"/>
      <c r="V493" s="542"/>
      <c r="W493" s="464"/>
    </row>
    <row r="494" spans="1:23" ht="15">
      <c r="A494" s="459" t="s">
        <v>870</v>
      </c>
      <c r="B494" s="361" t="s">
        <v>1850</v>
      </c>
      <c r="C494" s="446"/>
      <c r="D494" s="446"/>
      <c r="E494" s="286" t="s">
        <v>285</v>
      </c>
      <c r="F494" s="286" t="s">
        <v>285</v>
      </c>
      <c r="G494" s="286" t="s">
        <v>285</v>
      </c>
      <c r="H494" s="286" t="s">
        <v>285</v>
      </c>
      <c r="I494" s="286">
        <v>4.5000000000004547</v>
      </c>
      <c r="J494" s="312">
        <v>756.19999999999936</v>
      </c>
      <c r="K494" s="312"/>
      <c r="L494" s="443"/>
      <c r="M494" s="312">
        <f t="shared" si="4"/>
        <v>760.69999999999982</v>
      </c>
      <c r="N494" s="443"/>
      <c r="O494" s="443"/>
      <c r="P494" s="443"/>
      <c r="Q494" s="443"/>
      <c r="R494" s="443"/>
      <c r="S494" s="459"/>
      <c r="T494" s="464"/>
      <c r="U494" s="464"/>
      <c r="V494" s="542"/>
      <c r="W494" s="464"/>
    </row>
    <row r="495" spans="1:23" ht="15">
      <c r="A495" s="459" t="s">
        <v>871</v>
      </c>
      <c r="B495" s="464" t="s">
        <v>29</v>
      </c>
      <c r="C495" s="443"/>
      <c r="D495" s="443"/>
      <c r="E495" s="286">
        <v>108.10000000000014</v>
      </c>
      <c r="F495" s="286">
        <v>84.500000000000227</v>
      </c>
      <c r="G495" s="286">
        <v>198.39999999999964</v>
      </c>
      <c r="H495" s="286" t="s">
        <v>285</v>
      </c>
      <c r="I495" s="286" t="s">
        <v>285</v>
      </c>
      <c r="J495" s="312">
        <v>361.69999999999959</v>
      </c>
      <c r="K495" s="312"/>
      <c r="L495" s="443"/>
      <c r="M495" s="312">
        <f t="shared" si="4"/>
        <v>752.69999999999959</v>
      </c>
      <c r="N495" s="443"/>
      <c r="O495" s="443"/>
      <c r="P495" s="443"/>
      <c r="Q495" s="443"/>
      <c r="R495" s="443"/>
      <c r="S495" s="343"/>
      <c r="T495" s="464"/>
      <c r="U495" s="464"/>
      <c r="V495" s="541"/>
      <c r="W495" s="464"/>
    </row>
    <row r="496" spans="1:23" ht="15">
      <c r="A496" s="459" t="s">
        <v>872</v>
      </c>
      <c r="B496" s="530" t="s">
        <v>2256</v>
      </c>
      <c r="C496" s="443"/>
      <c r="D496" s="443"/>
      <c r="E496" s="286" t="s">
        <v>285</v>
      </c>
      <c r="F496" s="286" t="s">
        <v>285</v>
      </c>
      <c r="G496" s="286" t="s">
        <v>285</v>
      </c>
      <c r="H496" s="286" t="s">
        <v>285</v>
      </c>
      <c r="I496" s="286" t="s">
        <v>285</v>
      </c>
      <c r="J496" s="312">
        <v>743.90000000000009</v>
      </c>
      <c r="K496" s="312"/>
      <c r="L496" s="443"/>
      <c r="M496" s="312">
        <f t="shared" si="4"/>
        <v>743.90000000000009</v>
      </c>
      <c r="N496" s="443"/>
      <c r="O496" s="443"/>
      <c r="P496" s="443"/>
      <c r="Q496" s="443"/>
      <c r="R496" s="443"/>
      <c r="S496" s="343"/>
      <c r="T496" s="530"/>
      <c r="U496" s="464"/>
      <c r="V496" s="542"/>
      <c r="W496" s="464"/>
    </row>
    <row r="497" spans="1:23" ht="15">
      <c r="A497" s="459" t="s">
        <v>875</v>
      </c>
      <c r="B497" s="464" t="s">
        <v>842</v>
      </c>
      <c r="C497" s="443"/>
      <c r="D497" s="443"/>
      <c r="E497" s="286" t="s">
        <v>285</v>
      </c>
      <c r="F497" s="286" t="s">
        <v>285</v>
      </c>
      <c r="G497" s="286" t="s">
        <v>285</v>
      </c>
      <c r="H497" s="301">
        <v>459.60000000000036</v>
      </c>
      <c r="I497" s="286">
        <v>279.29999999999973</v>
      </c>
      <c r="J497" s="286" t="s">
        <v>285</v>
      </c>
      <c r="K497" s="286"/>
      <c r="L497" s="313"/>
      <c r="M497" s="312">
        <f t="shared" si="4"/>
        <v>738.90000000000009</v>
      </c>
      <c r="N497" s="443"/>
      <c r="O497" s="443" t="s">
        <v>307</v>
      </c>
      <c r="P497" s="443"/>
      <c r="Q497" s="446"/>
      <c r="R497" s="446"/>
      <c r="S497" s="530"/>
      <c r="T497" s="530"/>
      <c r="U497" s="464"/>
      <c r="V497" s="542"/>
      <c r="W497" s="464"/>
    </row>
    <row r="498" spans="1:23" ht="15">
      <c r="A498" s="459" t="s">
        <v>1006</v>
      </c>
      <c r="B498" s="530" t="s">
        <v>2237</v>
      </c>
      <c r="C498" s="443"/>
      <c r="D498" s="443"/>
      <c r="E498" s="286" t="s">
        <v>285</v>
      </c>
      <c r="F498" s="286" t="s">
        <v>285</v>
      </c>
      <c r="G498" s="286" t="s">
        <v>285</v>
      </c>
      <c r="H498" s="286" t="s">
        <v>285</v>
      </c>
      <c r="I498" s="286" t="s">
        <v>285</v>
      </c>
      <c r="J498" s="312">
        <v>733.60000000000014</v>
      </c>
      <c r="K498" s="312"/>
      <c r="L498" s="443"/>
      <c r="M498" s="312">
        <f t="shared" si="4"/>
        <v>733.60000000000014</v>
      </c>
      <c r="N498" s="443"/>
      <c r="O498" s="443"/>
      <c r="P498" s="443"/>
      <c r="Q498" s="443"/>
      <c r="R498" s="443"/>
      <c r="S498" s="343"/>
      <c r="T498" s="464"/>
      <c r="U498" s="464"/>
      <c r="V498" s="542"/>
      <c r="W498" s="464"/>
    </row>
    <row r="499" spans="1:23" ht="15">
      <c r="A499" s="459" t="s">
        <v>1007</v>
      </c>
      <c r="B499" s="361" t="s">
        <v>1845</v>
      </c>
      <c r="C499" s="446"/>
      <c r="D499" s="446"/>
      <c r="E499" s="286" t="s">
        <v>285</v>
      </c>
      <c r="F499" s="286" t="s">
        <v>285</v>
      </c>
      <c r="G499" s="286" t="s">
        <v>285</v>
      </c>
      <c r="H499" s="286" t="s">
        <v>285</v>
      </c>
      <c r="I499" s="286">
        <v>63.500000000000455</v>
      </c>
      <c r="J499" s="312">
        <v>631.5</v>
      </c>
      <c r="K499" s="312"/>
      <c r="L499" s="313"/>
      <c r="M499" s="312">
        <f t="shared" si="4"/>
        <v>695.00000000000045</v>
      </c>
      <c r="N499" s="443"/>
      <c r="O499" s="443"/>
      <c r="P499" s="443"/>
      <c r="Q499" s="443"/>
      <c r="R499" s="443"/>
      <c r="S499" s="464"/>
      <c r="T499" s="464"/>
      <c r="U499" s="464"/>
      <c r="V499" s="542"/>
      <c r="W499" s="464"/>
    </row>
    <row r="500" spans="1:23" ht="15">
      <c r="A500" s="459" t="s">
        <v>1008</v>
      </c>
      <c r="B500" s="530" t="s">
        <v>2245</v>
      </c>
      <c r="C500" s="443"/>
      <c r="D500" s="443"/>
      <c r="E500" s="286" t="s">
        <v>285</v>
      </c>
      <c r="F500" s="286" t="s">
        <v>285</v>
      </c>
      <c r="G500" s="286" t="s">
        <v>285</v>
      </c>
      <c r="H500" s="286" t="s">
        <v>285</v>
      </c>
      <c r="I500" s="286" t="s">
        <v>285</v>
      </c>
      <c r="J500" s="312">
        <v>686.30000000000007</v>
      </c>
      <c r="K500" s="312"/>
      <c r="L500" s="443"/>
      <c r="M500" s="312">
        <f t="shared" si="4"/>
        <v>686.30000000000007</v>
      </c>
      <c r="N500" s="443"/>
      <c r="O500" s="443"/>
      <c r="P500" s="443"/>
      <c r="Q500" s="443"/>
      <c r="R500" s="443"/>
      <c r="S500" s="464"/>
      <c r="T500" s="464"/>
      <c r="U500" s="464"/>
      <c r="V500" s="541"/>
      <c r="W500" s="464"/>
    </row>
    <row r="501" spans="1:23" ht="15">
      <c r="A501" s="459" t="s">
        <v>1009</v>
      </c>
      <c r="B501" s="361" t="s">
        <v>2244</v>
      </c>
      <c r="C501" s="443"/>
      <c r="D501" s="443"/>
      <c r="E501" s="286" t="s">
        <v>285</v>
      </c>
      <c r="F501" s="286" t="s">
        <v>285</v>
      </c>
      <c r="G501" s="286" t="s">
        <v>285</v>
      </c>
      <c r="H501" s="286" t="s">
        <v>285</v>
      </c>
      <c r="I501" s="286" t="s">
        <v>285</v>
      </c>
      <c r="J501" s="312">
        <v>679.2999999999995</v>
      </c>
      <c r="K501" s="312"/>
      <c r="L501" s="443"/>
      <c r="M501" s="312">
        <f t="shared" si="4"/>
        <v>679.2999999999995</v>
      </c>
      <c r="N501" s="443"/>
      <c r="O501" s="443"/>
      <c r="P501" s="443"/>
      <c r="Q501" s="443"/>
      <c r="R501" s="443"/>
      <c r="S501" s="443"/>
      <c r="T501" s="530"/>
      <c r="U501" s="464"/>
      <c r="V501" s="541"/>
      <c r="W501" s="464"/>
    </row>
    <row r="502" spans="1:23" ht="15">
      <c r="A502" s="459" t="s">
        <v>1010</v>
      </c>
      <c r="B502" s="530" t="s">
        <v>2243</v>
      </c>
      <c r="C502" s="443"/>
      <c r="D502" s="443"/>
      <c r="E502" s="286" t="s">
        <v>285</v>
      </c>
      <c r="F502" s="286" t="s">
        <v>285</v>
      </c>
      <c r="G502" s="286" t="s">
        <v>285</v>
      </c>
      <c r="H502" s="286" t="s">
        <v>285</v>
      </c>
      <c r="I502" s="286" t="s">
        <v>285</v>
      </c>
      <c r="J502" s="312">
        <v>672.59999999999945</v>
      </c>
      <c r="K502" s="312"/>
      <c r="L502" s="313"/>
      <c r="M502" s="312">
        <f t="shared" si="4"/>
        <v>672.59999999999945</v>
      </c>
      <c r="N502" s="443"/>
      <c r="O502" s="443"/>
      <c r="P502" s="443"/>
      <c r="Q502" s="443"/>
      <c r="R502" s="443"/>
      <c r="S502" s="343"/>
      <c r="T502" s="530"/>
      <c r="U502" s="464"/>
      <c r="V502" s="542"/>
      <c r="W502" s="464"/>
    </row>
    <row r="503" spans="1:23" ht="15">
      <c r="A503" s="459" t="s">
        <v>1011</v>
      </c>
      <c r="B503" s="530" t="s">
        <v>2246</v>
      </c>
      <c r="C503" s="443"/>
      <c r="D503" s="443"/>
      <c r="E503" s="286" t="s">
        <v>285</v>
      </c>
      <c r="F503" s="286" t="s">
        <v>285</v>
      </c>
      <c r="G503" s="286" t="s">
        <v>285</v>
      </c>
      <c r="H503" s="286" t="s">
        <v>285</v>
      </c>
      <c r="I503" s="286" t="s">
        <v>285</v>
      </c>
      <c r="J503" s="312">
        <v>668.09999999999945</v>
      </c>
      <c r="K503" s="312"/>
      <c r="L503" s="443"/>
      <c r="M503" s="312">
        <f t="shared" ref="M503:M525" si="5">SUM(E503:J503)</f>
        <v>668.09999999999945</v>
      </c>
      <c r="N503" s="443"/>
      <c r="O503" s="443"/>
      <c r="P503" s="443"/>
      <c r="Q503" s="443"/>
      <c r="R503" s="443"/>
      <c r="S503" s="464"/>
      <c r="T503" s="459"/>
      <c r="U503" s="464"/>
      <c r="V503" s="542"/>
      <c r="W503" s="464"/>
    </row>
    <row r="504" spans="1:23" ht="15">
      <c r="A504" s="459" t="s">
        <v>1012</v>
      </c>
      <c r="B504" s="361" t="s">
        <v>1839</v>
      </c>
      <c r="C504" s="446"/>
      <c r="D504" s="446"/>
      <c r="E504" s="286" t="s">
        <v>285</v>
      </c>
      <c r="F504" s="286" t="s">
        <v>285</v>
      </c>
      <c r="G504" s="286" t="s">
        <v>285</v>
      </c>
      <c r="H504" s="286" t="s">
        <v>285</v>
      </c>
      <c r="I504" s="286">
        <v>144.29999999999973</v>
      </c>
      <c r="J504" s="312">
        <v>518.70000000000005</v>
      </c>
      <c r="K504" s="312"/>
      <c r="L504" s="313"/>
      <c r="M504" s="312">
        <f t="shared" si="5"/>
        <v>662.99999999999977</v>
      </c>
      <c r="N504" s="443"/>
      <c r="O504" s="443"/>
      <c r="P504" s="443"/>
      <c r="Q504" s="443"/>
      <c r="R504" s="443"/>
      <c r="S504" s="530"/>
      <c r="T504" s="327"/>
      <c r="U504" s="464"/>
      <c r="V504" s="541"/>
      <c r="W504" s="464"/>
    </row>
    <row r="505" spans="1:23" ht="15">
      <c r="A505" s="459" t="s">
        <v>1013</v>
      </c>
      <c r="B505" s="464" t="s">
        <v>35</v>
      </c>
      <c r="C505" s="443"/>
      <c r="D505" s="443"/>
      <c r="E505" s="286">
        <v>7.0999999999999091</v>
      </c>
      <c r="F505" s="286">
        <v>143</v>
      </c>
      <c r="G505" s="286">
        <v>209.10000000000014</v>
      </c>
      <c r="H505" s="286">
        <v>37.800000000000182</v>
      </c>
      <c r="I505" s="286">
        <v>264.09999999999991</v>
      </c>
      <c r="J505" s="286" t="s">
        <v>285</v>
      </c>
      <c r="K505" s="286"/>
      <c r="L505" s="313"/>
      <c r="M505" s="312">
        <f t="shared" si="5"/>
        <v>661.10000000000014</v>
      </c>
      <c r="N505" s="443"/>
      <c r="O505" s="443"/>
      <c r="P505" s="443"/>
      <c r="Q505" s="446"/>
      <c r="R505" s="446"/>
      <c r="S505" s="443"/>
      <c r="T505" s="530"/>
      <c r="U505" s="464"/>
      <c r="V505" s="542"/>
      <c r="W505" s="464"/>
    </row>
    <row r="506" spans="1:23" ht="15">
      <c r="A506" s="459" t="s">
        <v>1014</v>
      </c>
      <c r="B506" s="464" t="s">
        <v>2241</v>
      </c>
      <c r="C506" s="443"/>
      <c r="D506" s="443"/>
      <c r="E506" s="286" t="s">
        <v>285</v>
      </c>
      <c r="F506" s="286" t="s">
        <v>285</v>
      </c>
      <c r="G506" s="286" t="s">
        <v>285</v>
      </c>
      <c r="H506" s="286" t="s">
        <v>285</v>
      </c>
      <c r="I506" s="286" t="s">
        <v>285</v>
      </c>
      <c r="J506" s="312">
        <v>638.79999999999995</v>
      </c>
      <c r="K506" s="312"/>
      <c r="L506" s="443"/>
      <c r="M506" s="312">
        <f t="shared" si="5"/>
        <v>638.79999999999995</v>
      </c>
      <c r="N506" s="443"/>
      <c r="O506" s="443"/>
      <c r="P506" s="443"/>
      <c r="Q506" s="443"/>
      <c r="R506" s="443"/>
      <c r="S506" s="530"/>
      <c r="T506" s="459"/>
      <c r="U506" s="464"/>
      <c r="V506" s="542"/>
      <c r="W506" s="464"/>
    </row>
    <row r="507" spans="1:23" ht="15">
      <c r="A507" s="459" t="s">
        <v>1015</v>
      </c>
      <c r="B507" s="361" t="s">
        <v>1854</v>
      </c>
      <c r="C507" s="446"/>
      <c r="D507" s="446"/>
      <c r="E507" s="286" t="s">
        <v>285</v>
      </c>
      <c r="F507" s="286" t="s">
        <v>285</v>
      </c>
      <c r="G507" s="286" t="s">
        <v>285</v>
      </c>
      <c r="H507" s="286" t="s">
        <v>285</v>
      </c>
      <c r="I507" s="286">
        <v>107.19999999999936</v>
      </c>
      <c r="J507" s="312">
        <v>495.39999999999986</v>
      </c>
      <c r="K507" s="312"/>
      <c r="L507" s="443"/>
      <c r="M507" s="312">
        <f t="shared" si="5"/>
        <v>602.59999999999923</v>
      </c>
      <c r="N507" s="443"/>
      <c r="O507" s="443"/>
      <c r="P507" s="443"/>
      <c r="Q507" s="443"/>
      <c r="R507" s="443"/>
      <c r="S507" s="530"/>
      <c r="T507" s="327"/>
      <c r="U507" s="464"/>
      <c r="V507" s="542"/>
      <c r="W507" s="464"/>
    </row>
    <row r="508" spans="1:23" ht="15">
      <c r="A508" s="459" t="s">
        <v>1016</v>
      </c>
      <c r="B508" s="530" t="s">
        <v>2239</v>
      </c>
      <c r="C508" s="443"/>
      <c r="D508" s="443"/>
      <c r="E508" s="286" t="s">
        <v>285</v>
      </c>
      <c r="F508" s="286" t="s">
        <v>285</v>
      </c>
      <c r="G508" s="286" t="s">
        <v>285</v>
      </c>
      <c r="H508" s="286" t="s">
        <v>285</v>
      </c>
      <c r="I508" s="286" t="s">
        <v>285</v>
      </c>
      <c r="J508" s="312">
        <v>580.99999999999977</v>
      </c>
      <c r="K508" s="312"/>
      <c r="L508" s="443"/>
      <c r="M508" s="312">
        <f t="shared" si="5"/>
        <v>580.99999999999977</v>
      </c>
      <c r="N508" s="443"/>
      <c r="O508" s="443"/>
      <c r="P508" s="443"/>
      <c r="Q508" s="443"/>
      <c r="R508" s="443"/>
      <c r="S508" s="464"/>
      <c r="T508" s="464"/>
      <c r="U508" s="464"/>
      <c r="V508" s="542"/>
      <c r="W508" s="464"/>
    </row>
    <row r="509" spans="1:23" ht="15">
      <c r="A509" s="459" t="s">
        <v>1017</v>
      </c>
      <c r="B509" s="361" t="s">
        <v>1849</v>
      </c>
      <c r="C509" s="446"/>
      <c r="D509" s="446"/>
      <c r="E509" s="286" t="s">
        <v>285</v>
      </c>
      <c r="F509" s="286" t="s">
        <v>285</v>
      </c>
      <c r="G509" s="286" t="s">
        <v>285</v>
      </c>
      <c r="H509" s="286" t="s">
        <v>285</v>
      </c>
      <c r="I509" s="286">
        <v>24</v>
      </c>
      <c r="J509" s="312">
        <v>526.39999999999986</v>
      </c>
      <c r="K509" s="312"/>
      <c r="L509" s="443"/>
      <c r="M509" s="312">
        <f t="shared" si="5"/>
        <v>550.39999999999986</v>
      </c>
      <c r="N509" s="443"/>
      <c r="O509" s="443"/>
      <c r="P509" s="443"/>
      <c r="Q509" s="443"/>
      <c r="R509" s="443"/>
      <c r="S509" s="343"/>
      <c r="T509" s="464"/>
      <c r="U509" s="464"/>
      <c r="V509" s="542"/>
      <c r="W509" s="464"/>
    </row>
    <row r="510" spans="1:23" ht="15">
      <c r="A510" s="459" t="s">
        <v>1018</v>
      </c>
      <c r="B510" s="361" t="s">
        <v>2238</v>
      </c>
      <c r="C510" s="443"/>
      <c r="D510" s="443"/>
      <c r="E510" s="286" t="s">
        <v>285</v>
      </c>
      <c r="F510" s="286" t="s">
        <v>285</v>
      </c>
      <c r="G510" s="286" t="s">
        <v>285</v>
      </c>
      <c r="H510" s="286" t="s">
        <v>285</v>
      </c>
      <c r="I510" s="286" t="s">
        <v>285</v>
      </c>
      <c r="J510" s="312">
        <v>522.99999999999977</v>
      </c>
      <c r="K510" s="312"/>
      <c r="L510" s="443"/>
      <c r="M510" s="312">
        <f t="shared" si="5"/>
        <v>522.99999999999977</v>
      </c>
      <c r="N510" s="443"/>
      <c r="O510" s="443"/>
      <c r="P510" s="443"/>
      <c r="Q510" s="443"/>
      <c r="R510" s="443"/>
      <c r="S510" s="530"/>
      <c r="T510" s="530"/>
      <c r="U510" s="464"/>
      <c r="V510" s="542"/>
      <c r="W510" s="464"/>
    </row>
    <row r="511" spans="1:23" ht="15.75">
      <c r="A511" s="459" t="s">
        <v>1019</v>
      </c>
      <c r="B511" s="464" t="s">
        <v>178</v>
      </c>
      <c r="C511" s="443"/>
      <c r="D511" s="443"/>
      <c r="E511" s="286">
        <v>110.24999999999977</v>
      </c>
      <c r="F511" s="303">
        <v>403.10000000000036</v>
      </c>
      <c r="G511" s="286" t="s">
        <v>285</v>
      </c>
      <c r="H511" s="286" t="s">
        <v>285</v>
      </c>
      <c r="I511" s="286" t="s">
        <v>285</v>
      </c>
      <c r="J511" s="286" t="s">
        <v>285</v>
      </c>
      <c r="K511" s="286"/>
      <c r="L511" s="313"/>
      <c r="M511" s="312">
        <f t="shared" si="5"/>
        <v>513.35000000000014</v>
      </c>
      <c r="N511" s="443"/>
      <c r="O511" s="443" t="s">
        <v>288</v>
      </c>
      <c r="P511" s="443"/>
      <c r="Q511" s="446"/>
      <c r="R511" s="446" t="s">
        <v>1972</v>
      </c>
      <c r="S511" s="530"/>
      <c r="T511" s="540"/>
      <c r="U511" s="446"/>
      <c r="V511" s="468"/>
      <c r="W511" s="465"/>
    </row>
    <row r="512" spans="1:23" ht="15.75">
      <c r="A512" s="459" t="s">
        <v>1020</v>
      </c>
      <c r="B512" s="361" t="s">
        <v>1841</v>
      </c>
      <c r="C512" s="446"/>
      <c r="D512" s="446"/>
      <c r="E512" s="286" t="s">
        <v>285</v>
      </c>
      <c r="F512" s="286" t="s">
        <v>285</v>
      </c>
      <c r="G512" s="286" t="s">
        <v>285</v>
      </c>
      <c r="H512" s="286" t="s">
        <v>285</v>
      </c>
      <c r="I512" s="286">
        <v>175.20000000000027</v>
      </c>
      <c r="J512" s="312">
        <v>313.70000000000005</v>
      </c>
      <c r="K512" s="312"/>
      <c r="L512" s="443"/>
      <c r="M512" s="312">
        <f t="shared" si="5"/>
        <v>488.90000000000032</v>
      </c>
      <c r="N512" s="443"/>
      <c r="O512" s="443"/>
      <c r="P512" s="443"/>
      <c r="Q512" s="443"/>
      <c r="R512" s="443"/>
      <c r="S512" s="464"/>
      <c r="T512" s="540"/>
      <c r="U512" s="446"/>
      <c r="V512" s="468"/>
      <c r="W512" s="465"/>
    </row>
    <row r="513" spans="1:23" ht="15.75">
      <c r="A513" s="459" t="s">
        <v>1021</v>
      </c>
      <c r="B513" s="464" t="s">
        <v>817</v>
      </c>
      <c r="C513" s="443"/>
      <c r="D513" s="443"/>
      <c r="E513" s="286" t="s">
        <v>285</v>
      </c>
      <c r="F513" s="286" t="s">
        <v>285</v>
      </c>
      <c r="G513" s="286" t="s">
        <v>285</v>
      </c>
      <c r="H513" s="286">
        <v>204.69999999999891</v>
      </c>
      <c r="I513" s="286">
        <v>205.19999999999982</v>
      </c>
      <c r="J513" s="286" t="s">
        <v>285</v>
      </c>
      <c r="K513" s="286"/>
      <c r="L513" s="313"/>
      <c r="M513" s="312">
        <f t="shared" si="5"/>
        <v>409.89999999999873</v>
      </c>
      <c r="N513" s="443"/>
      <c r="O513" s="443"/>
      <c r="P513" s="443"/>
      <c r="Q513" s="443"/>
      <c r="R513" s="443"/>
      <c r="S513" s="343"/>
      <c r="T513" s="540"/>
      <c r="U513" s="446"/>
      <c r="V513" s="468"/>
      <c r="W513" s="465"/>
    </row>
    <row r="514" spans="1:23" ht="15.75">
      <c r="A514" s="459" t="s">
        <v>1022</v>
      </c>
      <c r="B514" s="361" t="s">
        <v>1855</v>
      </c>
      <c r="C514" s="446"/>
      <c r="D514" s="446"/>
      <c r="E514" s="286" t="s">
        <v>285</v>
      </c>
      <c r="F514" s="286" t="s">
        <v>285</v>
      </c>
      <c r="G514" s="286" t="s">
        <v>285</v>
      </c>
      <c r="H514" s="286" t="s">
        <v>285</v>
      </c>
      <c r="I514" s="323">
        <v>371.00000000000045</v>
      </c>
      <c r="J514" s="286" t="s">
        <v>285</v>
      </c>
      <c r="K514" s="286"/>
      <c r="L514" s="443"/>
      <c r="M514" s="312">
        <f t="shared" si="5"/>
        <v>371.00000000000045</v>
      </c>
      <c r="N514" s="443"/>
      <c r="O514" s="443" t="s">
        <v>295</v>
      </c>
      <c r="P514" s="443"/>
      <c r="Q514" s="443"/>
      <c r="R514" s="443"/>
      <c r="S514" s="464"/>
      <c r="T514" s="540"/>
      <c r="U514" s="446"/>
      <c r="V514" s="468"/>
      <c r="W514" s="465"/>
    </row>
    <row r="515" spans="1:23" ht="15.75">
      <c r="A515" s="459" t="s">
        <v>1023</v>
      </c>
      <c r="B515" s="464" t="s">
        <v>164</v>
      </c>
      <c r="C515" s="443"/>
      <c r="D515" s="443"/>
      <c r="E515" s="286" t="s">
        <v>285</v>
      </c>
      <c r="F515" s="286" t="s">
        <v>285</v>
      </c>
      <c r="G515" s="323">
        <v>368.40000000000009</v>
      </c>
      <c r="H515" s="286" t="s">
        <v>285</v>
      </c>
      <c r="I515" s="286" t="s">
        <v>285</v>
      </c>
      <c r="J515" s="286" t="s">
        <v>285</v>
      </c>
      <c r="K515" s="286"/>
      <c r="L515" s="313"/>
      <c r="M515" s="312">
        <f t="shared" si="5"/>
        <v>368.40000000000009</v>
      </c>
      <c r="N515" s="443"/>
      <c r="O515" s="443" t="s">
        <v>291</v>
      </c>
      <c r="P515" s="443"/>
      <c r="Q515" s="443"/>
      <c r="R515" s="443"/>
      <c r="S515" s="343"/>
      <c r="T515" s="540"/>
      <c r="U515" s="446"/>
      <c r="V515" s="468"/>
      <c r="W515" s="465"/>
    </row>
    <row r="516" spans="1:23" ht="15.75">
      <c r="A516" s="459" t="s">
        <v>1024</v>
      </c>
      <c r="B516" s="361" t="s">
        <v>1851</v>
      </c>
      <c r="C516" s="446"/>
      <c r="D516" s="446"/>
      <c r="E516" s="286" t="s">
        <v>285</v>
      </c>
      <c r="F516" s="286" t="s">
        <v>285</v>
      </c>
      <c r="G516" s="286" t="s">
        <v>285</v>
      </c>
      <c r="H516" s="286" t="s">
        <v>285</v>
      </c>
      <c r="I516" s="286">
        <v>324.69999999999982</v>
      </c>
      <c r="J516" s="286" t="s">
        <v>285</v>
      </c>
      <c r="K516" s="286"/>
      <c r="L516" s="443"/>
      <c r="M516" s="312">
        <f t="shared" si="5"/>
        <v>324.69999999999982</v>
      </c>
      <c r="N516" s="443"/>
      <c r="O516" s="443"/>
      <c r="P516" s="443"/>
      <c r="Q516" s="443"/>
      <c r="R516" s="443"/>
      <c r="S516" s="464"/>
      <c r="T516" s="540"/>
      <c r="U516" s="446"/>
      <c r="V516" s="468"/>
      <c r="W516" s="465"/>
    </row>
    <row r="517" spans="1:23" ht="15.75">
      <c r="A517" s="459" t="s">
        <v>1025</v>
      </c>
      <c r="B517" s="459" t="s">
        <v>806</v>
      </c>
      <c r="C517" s="443"/>
      <c r="D517" s="443"/>
      <c r="E517" s="286" t="s">
        <v>285</v>
      </c>
      <c r="F517" s="286" t="s">
        <v>285</v>
      </c>
      <c r="G517" s="286" t="s">
        <v>285</v>
      </c>
      <c r="H517" s="286">
        <v>266.5</v>
      </c>
      <c r="I517" s="286">
        <v>57.000000000001819</v>
      </c>
      <c r="J517" s="286" t="s">
        <v>285</v>
      </c>
      <c r="K517" s="286"/>
      <c r="L517" s="443"/>
      <c r="M517" s="312">
        <f t="shared" si="5"/>
        <v>323.50000000000182</v>
      </c>
      <c r="N517" s="443"/>
      <c r="O517" s="443"/>
      <c r="P517" s="443"/>
      <c r="Q517" s="443"/>
      <c r="R517" s="443"/>
      <c r="S517" s="343"/>
      <c r="T517" s="540"/>
      <c r="U517" s="446"/>
      <c r="V517" s="468"/>
      <c r="W517" s="465"/>
    </row>
    <row r="518" spans="1:23" ht="15.75">
      <c r="A518" s="459" t="s">
        <v>1026</v>
      </c>
      <c r="B518" s="361" t="s">
        <v>2242</v>
      </c>
      <c r="C518" s="443"/>
      <c r="D518" s="443"/>
      <c r="E518" s="286" t="s">
        <v>285</v>
      </c>
      <c r="F518" s="286" t="s">
        <v>285</v>
      </c>
      <c r="G518" s="286" t="s">
        <v>285</v>
      </c>
      <c r="H518" s="286" t="s">
        <v>285</v>
      </c>
      <c r="I518" s="286" t="s">
        <v>285</v>
      </c>
      <c r="J518" s="312">
        <v>318.80000000000018</v>
      </c>
      <c r="K518" s="312"/>
      <c r="L518" s="443"/>
      <c r="M518" s="312">
        <f t="shared" si="5"/>
        <v>318.80000000000018</v>
      </c>
      <c r="N518" s="443"/>
      <c r="O518" s="443"/>
      <c r="P518" s="443"/>
      <c r="Q518" s="443"/>
      <c r="R518" s="443"/>
      <c r="S518" s="343"/>
      <c r="T518" s="540"/>
      <c r="U518" s="446"/>
      <c r="V518" s="468"/>
      <c r="W518" s="465"/>
    </row>
    <row r="519" spans="1:23" ht="15.75">
      <c r="A519" s="459" t="s">
        <v>1027</v>
      </c>
      <c r="B519" s="343" t="s">
        <v>1837</v>
      </c>
      <c r="C519" s="446"/>
      <c r="D519" s="446"/>
      <c r="E519" s="286" t="s">
        <v>285</v>
      </c>
      <c r="F519" s="286" t="s">
        <v>285</v>
      </c>
      <c r="G519" s="286" t="s">
        <v>285</v>
      </c>
      <c r="H519" s="286" t="s">
        <v>285</v>
      </c>
      <c r="I519" s="286">
        <v>310.69999999999982</v>
      </c>
      <c r="J519" s="286" t="s">
        <v>285</v>
      </c>
      <c r="K519" s="286"/>
      <c r="L519" s="443"/>
      <c r="M519" s="312">
        <f t="shared" si="5"/>
        <v>310.69999999999982</v>
      </c>
      <c r="N519" s="443"/>
      <c r="O519" s="443"/>
      <c r="P519" s="443"/>
      <c r="Q519" s="443"/>
      <c r="R519" s="443"/>
      <c r="S519" s="459"/>
      <c r="T519" s="540"/>
      <c r="U519" s="446"/>
      <c r="V519" s="468"/>
      <c r="W519" s="465"/>
    </row>
    <row r="520" spans="1:23" ht="15.75">
      <c r="A520" s="459" t="s">
        <v>1028</v>
      </c>
      <c r="B520" s="361" t="s">
        <v>1873</v>
      </c>
      <c r="C520" s="446"/>
      <c r="D520" s="446"/>
      <c r="E520" s="286" t="s">
        <v>285</v>
      </c>
      <c r="F520" s="286" t="s">
        <v>285</v>
      </c>
      <c r="G520" s="286" t="s">
        <v>285</v>
      </c>
      <c r="H520" s="286" t="s">
        <v>285</v>
      </c>
      <c r="I520" s="286">
        <v>235</v>
      </c>
      <c r="J520" s="286" t="s">
        <v>285</v>
      </c>
      <c r="K520" s="286"/>
      <c r="L520" s="313"/>
      <c r="M520" s="312">
        <f t="shared" si="5"/>
        <v>235</v>
      </c>
      <c r="N520" s="443"/>
      <c r="O520" s="443"/>
      <c r="P520" s="443"/>
      <c r="Q520" s="443"/>
      <c r="R520" s="443"/>
      <c r="S520" s="464"/>
      <c r="T520" s="540"/>
      <c r="U520" s="446"/>
      <c r="V520" s="468"/>
      <c r="W520" s="465"/>
    </row>
    <row r="521" spans="1:23" ht="15.75">
      <c r="A521" s="459" t="s">
        <v>1029</v>
      </c>
      <c r="B521" s="464" t="s">
        <v>847</v>
      </c>
      <c r="C521" s="443"/>
      <c r="D521" s="443"/>
      <c r="E521" s="286" t="s">
        <v>285</v>
      </c>
      <c r="F521" s="286" t="s">
        <v>285</v>
      </c>
      <c r="G521" s="286" t="s">
        <v>285</v>
      </c>
      <c r="H521" s="286">
        <v>199.14999999999964</v>
      </c>
      <c r="I521" s="286" t="s">
        <v>285</v>
      </c>
      <c r="J521" s="286" t="s">
        <v>285</v>
      </c>
      <c r="K521" s="286"/>
      <c r="L521" s="443"/>
      <c r="M521" s="312">
        <f t="shared" si="5"/>
        <v>199.14999999999964</v>
      </c>
      <c r="N521" s="443"/>
      <c r="O521" s="443"/>
      <c r="P521" s="443"/>
      <c r="Q521" s="443"/>
      <c r="R521" s="443"/>
      <c r="S521" s="530"/>
      <c r="T521" s="540"/>
      <c r="U521" s="446"/>
      <c r="V521" s="468"/>
      <c r="W521" s="465"/>
    </row>
    <row r="522" spans="1:23" ht="15.75">
      <c r="A522" s="459" t="s">
        <v>1030</v>
      </c>
      <c r="B522" s="464" t="s">
        <v>819</v>
      </c>
      <c r="C522" s="443"/>
      <c r="D522" s="443"/>
      <c r="E522" s="286" t="s">
        <v>285</v>
      </c>
      <c r="F522" s="286" t="s">
        <v>285</v>
      </c>
      <c r="G522" s="286" t="s">
        <v>285</v>
      </c>
      <c r="H522" s="286">
        <v>129.99999999999955</v>
      </c>
      <c r="I522" s="286">
        <v>59.199999999999363</v>
      </c>
      <c r="J522" s="286" t="s">
        <v>285</v>
      </c>
      <c r="K522" s="286"/>
      <c r="L522" s="443"/>
      <c r="M522" s="312">
        <f t="shared" si="5"/>
        <v>189.19999999999891</v>
      </c>
      <c r="N522" s="443"/>
      <c r="O522" s="443"/>
      <c r="P522" s="443"/>
      <c r="Q522" s="443"/>
      <c r="R522" s="443"/>
      <c r="S522" s="343"/>
      <c r="T522" s="540"/>
      <c r="U522" s="446"/>
      <c r="V522" s="468"/>
      <c r="W522" s="465"/>
    </row>
    <row r="523" spans="1:23" ht="15.75">
      <c r="A523" s="459" t="s">
        <v>1031</v>
      </c>
      <c r="B523" s="464" t="s">
        <v>873</v>
      </c>
      <c r="C523" s="443"/>
      <c r="D523" s="443"/>
      <c r="E523" s="286" t="s">
        <v>285</v>
      </c>
      <c r="F523" s="286" t="s">
        <v>285</v>
      </c>
      <c r="G523" s="286" t="s">
        <v>285</v>
      </c>
      <c r="H523" s="286">
        <v>127.29999999999973</v>
      </c>
      <c r="I523" s="286">
        <v>55.799999999999272</v>
      </c>
      <c r="J523" s="312">
        <v>641.50000000000023</v>
      </c>
      <c r="K523" s="312"/>
      <c r="L523" s="443"/>
      <c r="M523" s="312">
        <f t="shared" si="5"/>
        <v>824.59999999999923</v>
      </c>
      <c r="N523" s="443"/>
      <c r="O523" s="443"/>
      <c r="P523" s="443"/>
      <c r="Q523" s="443"/>
      <c r="R523" s="443"/>
      <c r="S523" s="464"/>
      <c r="T523" s="540"/>
      <c r="U523" s="446"/>
      <c r="V523" s="468"/>
      <c r="W523" s="465"/>
    </row>
    <row r="524" spans="1:23" ht="15.75">
      <c r="A524" s="459" t="s">
        <v>1032</v>
      </c>
      <c r="B524" s="464" t="s">
        <v>179</v>
      </c>
      <c r="C524" s="443"/>
      <c r="D524" s="443"/>
      <c r="E524" s="286">
        <v>112.09999999999991</v>
      </c>
      <c r="F524" s="286" t="s">
        <v>285</v>
      </c>
      <c r="G524" s="286" t="s">
        <v>285</v>
      </c>
      <c r="H524" s="286" t="s">
        <v>285</v>
      </c>
      <c r="I524" s="286" t="s">
        <v>285</v>
      </c>
      <c r="J524" s="286" t="s">
        <v>285</v>
      </c>
      <c r="K524" s="286"/>
      <c r="L524" s="313"/>
      <c r="M524" s="312">
        <f t="shared" si="5"/>
        <v>112.09999999999991</v>
      </c>
      <c r="N524" s="443"/>
      <c r="O524" s="443"/>
      <c r="P524" s="443"/>
      <c r="Q524" s="443"/>
      <c r="R524" s="443"/>
      <c r="S524" s="464"/>
      <c r="T524" s="540"/>
      <c r="U524" s="446"/>
      <c r="V524" s="468"/>
      <c r="W524" s="465"/>
    </row>
    <row r="525" spans="1:23" ht="15.75">
      <c r="A525" s="459" t="s">
        <v>1033</v>
      </c>
      <c r="B525" s="361" t="s">
        <v>1853</v>
      </c>
      <c r="C525" s="446"/>
      <c r="D525" s="446"/>
      <c r="E525" s="286" t="s">
        <v>285</v>
      </c>
      <c r="F525" s="286" t="s">
        <v>285</v>
      </c>
      <c r="G525" s="286" t="s">
        <v>285</v>
      </c>
      <c r="H525" s="286" t="s">
        <v>285</v>
      </c>
      <c r="I525" s="286">
        <v>68.400000000001</v>
      </c>
      <c r="J525" s="286" t="s">
        <v>285</v>
      </c>
      <c r="K525" s="286"/>
      <c r="L525" s="443"/>
      <c r="M525" s="312">
        <f t="shared" si="5"/>
        <v>68.400000000001</v>
      </c>
      <c r="N525" s="443"/>
      <c r="O525" s="443"/>
      <c r="P525" s="443"/>
      <c r="Q525" s="443"/>
      <c r="R525" s="443"/>
      <c r="S525" s="464"/>
      <c r="T525" s="540"/>
      <c r="U525" s="446"/>
      <c r="V525" s="468"/>
      <c r="W525" s="465"/>
    </row>
    <row r="526" spans="1:23" ht="15.75">
      <c r="A526" s="459"/>
      <c r="B526" s="464"/>
      <c r="C526" s="443"/>
      <c r="D526" s="443"/>
      <c r="E526" s="286"/>
      <c r="F526" s="286"/>
      <c r="G526" s="286"/>
      <c r="H526" s="286"/>
      <c r="I526" s="443"/>
      <c r="J526" s="443"/>
      <c r="K526" s="443"/>
      <c r="L526" s="313"/>
      <c r="M526" s="312"/>
      <c r="N526" s="443"/>
      <c r="O526" s="443"/>
      <c r="P526" s="443"/>
      <c r="Q526" s="443"/>
      <c r="R526" s="443"/>
      <c r="S526" s="443"/>
      <c r="T526" s="540"/>
      <c r="U526" s="446"/>
      <c r="V526" s="468"/>
      <c r="W526" s="465"/>
    </row>
    <row r="527" spans="1:23" ht="15">
      <c r="A527" s="459"/>
      <c r="B527" s="464"/>
      <c r="C527" s="443"/>
      <c r="D527" s="443"/>
      <c r="E527" s="286"/>
      <c r="F527" s="443"/>
      <c r="G527" s="443"/>
      <c r="H527" s="443"/>
      <c r="I527" s="443"/>
      <c r="J527" s="443"/>
      <c r="K527" s="443"/>
      <c r="L527" s="313"/>
      <c r="M527" s="313"/>
      <c r="N527" s="443"/>
      <c r="O527" s="443"/>
      <c r="P527" s="443"/>
      <c r="Q527" s="443"/>
      <c r="R527" s="443"/>
      <c r="S527" s="443"/>
      <c r="T527" s="443"/>
      <c r="U527" s="443"/>
      <c r="V527" s="443"/>
      <c r="W527" s="443"/>
    </row>
    <row r="528" spans="1:23" ht="15">
      <c r="A528" s="459"/>
      <c r="B528" s="464"/>
      <c r="C528" s="443"/>
      <c r="D528" s="443"/>
      <c r="E528" s="286"/>
      <c r="F528" s="443"/>
      <c r="G528" s="443"/>
      <c r="H528" s="443"/>
      <c r="I528" s="443"/>
      <c r="J528" s="443"/>
      <c r="K528" s="443"/>
      <c r="L528" s="313"/>
      <c r="M528" s="313"/>
      <c r="N528" s="443"/>
      <c r="O528" s="443"/>
      <c r="P528" s="443"/>
      <c r="Q528" s="443"/>
      <c r="R528" s="443"/>
      <c r="S528" s="443"/>
      <c r="T528" s="443"/>
      <c r="U528" s="443"/>
      <c r="V528" s="443"/>
      <c r="W528" s="443"/>
    </row>
    <row r="529" spans="1:23" ht="25.5">
      <c r="A529" s="30" t="s">
        <v>175</v>
      </c>
      <c r="B529" s="443"/>
      <c r="C529" s="443"/>
      <c r="D529" s="443"/>
      <c r="E529" s="443"/>
      <c r="F529" s="443"/>
      <c r="G529" s="443"/>
      <c r="H529" s="443"/>
      <c r="I529" s="443"/>
      <c r="J529" s="443"/>
      <c r="K529" s="443"/>
      <c r="L529" s="313"/>
      <c r="M529" s="313"/>
      <c r="N529" s="443"/>
      <c r="O529" s="443"/>
      <c r="P529" s="443"/>
      <c r="Q529" s="443"/>
      <c r="R529" s="443"/>
      <c r="S529" s="443"/>
      <c r="T529" s="443"/>
      <c r="U529" s="443"/>
      <c r="V529" s="443"/>
      <c r="W529" s="443"/>
    </row>
    <row r="530" spans="1:23">
      <c r="A530" s="443"/>
      <c r="B530" s="443"/>
      <c r="C530" s="443"/>
      <c r="D530" s="443"/>
      <c r="E530" s="443"/>
      <c r="F530" s="443"/>
      <c r="G530" s="443"/>
      <c r="H530" s="443"/>
      <c r="I530" s="443"/>
      <c r="J530" s="443"/>
      <c r="K530" s="443"/>
      <c r="L530" s="313"/>
      <c r="M530" s="313"/>
      <c r="N530" s="443"/>
      <c r="O530" s="443"/>
      <c r="P530" s="443"/>
      <c r="Q530" s="443"/>
      <c r="R530" s="443"/>
      <c r="S530" s="443"/>
      <c r="T530" s="443"/>
      <c r="U530" s="443"/>
      <c r="V530" s="443"/>
      <c r="W530" s="443"/>
    </row>
    <row r="531" spans="1:23" ht="15">
      <c r="A531" s="305"/>
      <c r="B531" s="305"/>
      <c r="C531" s="305"/>
      <c r="D531" s="305"/>
      <c r="E531" s="80">
        <v>2016</v>
      </c>
      <c r="F531" s="80">
        <v>2017</v>
      </c>
      <c r="G531" s="80">
        <v>2018</v>
      </c>
      <c r="H531" s="80">
        <v>2019</v>
      </c>
      <c r="I531" s="80">
        <v>2020</v>
      </c>
      <c r="J531" s="80">
        <v>2021</v>
      </c>
      <c r="K531" s="80">
        <v>2022</v>
      </c>
      <c r="L531" s="313"/>
      <c r="M531" s="89" t="s">
        <v>40</v>
      </c>
      <c r="N531" s="443"/>
      <c r="O531" s="443"/>
      <c r="P531" s="443"/>
      <c r="Q531" s="443"/>
      <c r="R531" s="443"/>
      <c r="S531" s="443"/>
      <c r="T531" s="443"/>
      <c r="U531" s="443"/>
      <c r="V531" s="443"/>
      <c r="W531" s="443"/>
    </row>
    <row r="532" spans="1:23" ht="15">
      <c r="A532" s="459" t="s">
        <v>0</v>
      </c>
      <c r="B532" s="464" t="s">
        <v>11</v>
      </c>
      <c r="C532" s="443"/>
      <c r="D532" s="443"/>
      <c r="E532" s="303">
        <v>615.20000000000005</v>
      </c>
      <c r="F532" s="303">
        <v>1225.5</v>
      </c>
      <c r="G532" s="286">
        <v>307.5</v>
      </c>
      <c r="H532" s="286">
        <v>640.29999999999927</v>
      </c>
      <c r="I532" s="301">
        <v>976.99999999999818</v>
      </c>
      <c r="J532" s="302">
        <v>969.19999999999982</v>
      </c>
      <c r="K532" s="302"/>
      <c r="L532" s="464"/>
      <c r="M532" s="312">
        <f t="shared" ref="M532:M595" si="6">SUM(E532:J532)</f>
        <v>4734.6999999999971</v>
      </c>
      <c r="N532" s="443"/>
      <c r="O532" s="443" t="s">
        <v>3841</v>
      </c>
      <c r="P532" s="443"/>
      <c r="Q532" s="443"/>
      <c r="R532" s="443" t="s">
        <v>1974</v>
      </c>
      <c r="S532" s="464"/>
      <c r="T532" s="530"/>
      <c r="U532" s="464"/>
      <c r="V532" s="686"/>
      <c r="W532" s="443"/>
    </row>
    <row r="533" spans="1:23" ht="15">
      <c r="A533" s="459" t="s">
        <v>2</v>
      </c>
      <c r="B533" s="464" t="s">
        <v>31</v>
      </c>
      <c r="C533" s="443"/>
      <c r="D533" s="443"/>
      <c r="E533" s="323">
        <v>506.4</v>
      </c>
      <c r="F533" s="286">
        <v>479.8</v>
      </c>
      <c r="G533" s="323">
        <v>428.3</v>
      </c>
      <c r="H533" s="323">
        <v>780.30000000000018</v>
      </c>
      <c r="I533" s="286">
        <v>542.60000000000036</v>
      </c>
      <c r="J533" s="323">
        <v>847.10000000000036</v>
      </c>
      <c r="K533" s="323"/>
      <c r="L533" s="464"/>
      <c r="M533" s="312">
        <f t="shared" si="6"/>
        <v>3584.5000000000009</v>
      </c>
      <c r="N533" s="443"/>
      <c r="O533" s="443" t="s">
        <v>3842</v>
      </c>
      <c r="P533" s="443"/>
      <c r="Q533" s="443"/>
      <c r="R533" s="293" t="s">
        <v>3843</v>
      </c>
      <c r="S533" s="343"/>
      <c r="T533" s="343"/>
      <c r="U533" s="464"/>
      <c r="V533" s="687"/>
      <c r="W533" s="443"/>
    </row>
    <row r="534" spans="1:23" ht="15">
      <c r="A534" s="459" t="s">
        <v>3</v>
      </c>
      <c r="B534" s="464" t="s">
        <v>27</v>
      </c>
      <c r="C534" s="443"/>
      <c r="D534" s="443"/>
      <c r="E534" s="323">
        <v>409.1</v>
      </c>
      <c r="F534" s="302">
        <v>829.35</v>
      </c>
      <c r="G534" s="286">
        <v>368.9</v>
      </c>
      <c r="H534" s="286">
        <v>460.19999999999914</v>
      </c>
      <c r="I534" s="286">
        <v>491.29999999999927</v>
      </c>
      <c r="J534" s="301">
        <v>997.30000000000064</v>
      </c>
      <c r="K534" s="301"/>
      <c r="L534" s="464"/>
      <c r="M534" s="312">
        <f t="shared" si="6"/>
        <v>3556.1499999999992</v>
      </c>
      <c r="N534" s="443"/>
      <c r="O534" s="443" t="s">
        <v>3844</v>
      </c>
      <c r="P534" s="443"/>
      <c r="Q534" s="443"/>
      <c r="R534" s="443"/>
      <c r="S534" s="464"/>
      <c r="T534" s="464"/>
      <c r="U534" s="464"/>
      <c r="V534" s="687"/>
      <c r="W534" s="443"/>
    </row>
    <row r="535" spans="1:23" ht="15">
      <c r="A535" s="459" t="s">
        <v>5</v>
      </c>
      <c r="B535" s="464" t="s">
        <v>143</v>
      </c>
      <c r="C535" s="443"/>
      <c r="D535" s="443"/>
      <c r="E535" s="286" t="s">
        <v>285</v>
      </c>
      <c r="F535" s="286">
        <v>450.55</v>
      </c>
      <c r="G535" s="301">
        <v>570.20000000000005</v>
      </c>
      <c r="H535" s="303">
        <v>839.09999999999991</v>
      </c>
      <c r="I535" s="303">
        <v>1012.1000000000001</v>
      </c>
      <c r="J535" s="286">
        <v>564.29999999999973</v>
      </c>
      <c r="K535" s="286"/>
      <c r="L535" s="464"/>
      <c r="M535" s="312">
        <f t="shared" si="6"/>
        <v>3436.2499999999995</v>
      </c>
      <c r="N535" s="443"/>
      <c r="O535" s="443" t="s">
        <v>1507</v>
      </c>
      <c r="P535" s="443"/>
      <c r="Q535" s="443"/>
      <c r="R535" s="293" t="s">
        <v>1975</v>
      </c>
      <c r="S535" s="464"/>
      <c r="T535" s="530"/>
      <c r="U535" s="464"/>
      <c r="V535" s="686"/>
      <c r="W535" s="443"/>
    </row>
    <row r="536" spans="1:23" ht="15">
      <c r="A536" s="459" t="s">
        <v>7</v>
      </c>
      <c r="B536" s="464" t="s">
        <v>17</v>
      </c>
      <c r="C536" s="443"/>
      <c r="D536" s="443"/>
      <c r="E536" s="302">
        <v>534.4</v>
      </c>
      <c r="F536" s="286">
        <v>530.65</v>
      </c>
      <c r="G536" s="286">
        <v>363.85</v>
      </c>
      <c r="H536" s="286">
        <v>539.09999999999991</v>
      </c>
      <c r="I536" s="323">
        <v>726.09999999999991</v>
      </c>
      <c r="J536" s="286">
        <v>719.5</v>
      </c>
      <c r="K536" s="286"/>
      <c r="L536" s="464"/>
      <c r="M536" s="312">
        <f t="shared" si="6"/>
        <v>3413.6</v>
      </c>
      <c r="N536" s="443"/>
      <c r="O536" s="443" t="s">
        <v>315</v>
      </c>
      <c r="P536" s="443"/>
      <c r="Q536" s="443"/>
      <c r="R536" s="443"/>
      <c r="S536" s="343"/>
      <c r="T536" s="343"/>
      <c r="U536" s="464"/>
      <c r="V536" s="686"/>
      <c r="W536" s="443"/>
    </row>
    <row r="537" spans="1:23" ht="15">
      <c r="A537" s="459" t="s">
        <v>8</v>
      </c>
      <c r="B537" s="464" t="s">
        <v>9</v>
      </c>
      <c r="C537" s="443"/>
      <c r="D537" s="443"/>
      <c r="E537" s="286">
        <v>296.89999999999998</v>
      </c>
      <c r="F537" s="286">
        <v>471.3</v>
      </c>
      <c r="G537" s="303">
        <v>927.95</v>
      </c>
      <c r="H537" s="286">
        <v>668.90000000000055</v>
      </c>
      <c r="I537" s="286">
        <v>620.69999999999982</v>
      </c>
      <c r="J537" s="286">
        <v>410.59999999999945</v>
      </c>
      <c r="K537" s="286"/>
      <c r="L537" s="464"/>
      <c r="M537" s="312">
        <f t="shared" si="6"/>
        <v>3396.35</v>
      </c>
      <c r="N537" s="443"/>
      <c r="O537" s="443" t="s">
        <v>288</v>
      </c>
      <c r="P537" s="443"/>
      <c r="Q537" s="443"/>
      <c r="R537" s="443" t="s">
        <v>1973</v>
      </c>
      <c r="S537" s="530"/>
      <c r="T537" s="343"/>
      <c r="U537" s="464"/>
      <c r="V537" s="686"/>
      <c r="W537" s="443"/>
    </row>
    <row r="538" spans="1:23" ht="15">
      <c r="A538" s="459" t="s">
        <v>10</v>
      </c>
      <c r="B538" s="464" t="s">
        <v>21</v>
      </c>
      <c r="C538" s="443"/>
      <c r="D538" s="443"/>
      <c r="E538" s="286">
        <v>202.1</v>
      </c>
      <c r="F538" s="286">
        <v>423.6</v>
      </c>
      <c r="G538" s="323">
        <v>521.29999999999995</v>
      </c>
      <c r="H538" s="286">
        <v>645.80000000000064</v>
      </c>
      <c r="I538" s="286">
        <v>515.39999999999918</v>
      </c>
      <c r="J538" s="323">
        <v>860.00000000000091</v>
      </c>
      <c r="K538" s="323"/>
      <c r="L538" s="464"/>
      <c r="M538" s="312">
        <f t="shared" si="6"/>
        <v>3168.2000000000007</v>
      </c>
      <c r="N538" s="443"/>
      <c r="O538" s="443" t="s">
        <v>318</v>
      </c>
      <c r="P538" s="443"/>
      <c r="Q538" s="443"/>
      <c r="R538" s="443"/>
      <c r="S538" s="464"/>
      <c r="T538" s="530"/>
      <c r="U538" s="464"/>
      <c r="V538" s="686"/>
      <c r="W538" s="443"/>
    </row>
    <row r="539" spans="1:23" ht="15">
      <c r="A539" s="459" t="s">
        <v>12</v>
      </c>
      <c r="B539" s="464" t="s">
        <v>13</v>
      </c>
      <c r="C539" s="443"/>
      <c r="D539" s="443"/>
      <c r="E539" s="286">
        <v>180.2</v>
      </c>
      <c r="F539" s="323">
        <v>705.1</v>
      </c>
      <c r="G539" s="286">
        <v>343.1</v>
      </c>
      <c r="H539" s="302">
        <v>817.50000000000091</v>
      </c>
      <c r="I539" s="286">
        <v>283.89999999999964</v>
      </c>
      <c r="J539" s="286">
        <v>669.70000000000027</v>
      </c>
      <c r="K539" s="286"/>
      <c r="L539" s="464"/>
      <c r="M539" s="312">
        <f t="shared" si="6"/>
        <v>2999.5000000000009</v>
      </c>
      <c r="N539" s="443"/>
      <c r="O539" s="443" t="s">
        <v>360</v>
      </c>
      <c r="P539" s="443"/>
      <c r="Q539" s="443"/>
      <c r="R539" s="443"/>
      <c r="S539" s="464"/>
      <c r="T539" s="530"/>
      <c r="U539" s="464"/>
      <c r="V539" s="686"/>
      <c r="W539" s="443"/>
    </row>
    <row r="540" spans="1:23" ht="15">
      <c r="A540" s="459" t="s">
        <v>14</v>
      </c>
      <c r="B540" s="464" t="s">
        <v>141</v>
      </c>
      <c r="C540" s="443"/>
      <c r="D540" s="443"/>
      <c r="E540" s="286" t="s">
        <v>285</v>
      </c>
      <c r="F540" s="286">
        <v>364.5</v>
      </c>
      <c r="G540" s="286">
        <v>278</v>
      </c>
      <c r="H540" s="286">
        <v>557.7999999999995</v>
      </c>
      <c r="I540" s="302">
        <v>872.39999999999964</v>
      </c>
      <c r="J540" s="323">
        <v>846.40000000000009</v>
      </c>
      <c r="K540" s="323"/>
      <c r="L540" s="464"/>
      <c r="M540" s="312">
        <f t="shared" si="6"/>
        <v>2919.099999999999</v>
      </c>
      <c r="N540" s="443"/>
      <c r="O540" s="443" t="s">
        <v>339</v>
      </c>
      <c r="P540" s="443"/>
      <c r="Q540" s="443"/>
      <c r="R540" s="443"/>
      <c r="S540" s="343"/>
      <c r="T540" s="343"/>
      <c r="U540" s="464"/>
      <c r="V540" s="686"/>
      <c r="W540" s="443"/>
    </row>
    <row r="541" spans="1:23" ht="15">
      <c r="A541" s="459" t="s">
        <v>16</v>
      </c>
      <c r="B541" s="464" t="s">
        <v>19</v>
      </c>
      <c r="C541" s="443"/>
      <c r="D541" s="443"/>
      <c r="E541" s="323">
        <v>378.8</v>
      </c>
      <c r="F541" s="323">
        <v>750.6</v>
      </c>
      <c r="G541" s="286">
        <v>201.4</v>
      </c>
      <c r="H541" s="286">
        <v>607.69999999999891</v>
      </c>
      <c r="I541" s="286">
        <v>315.60000000000036</v>
      </c>
      <c r="J541" s="286">
        <v>598.59999999999945</v>
      </c>
      <c r="K541" s="286"/>
      <c r="L541" s="464"/>
      <c r="M541" s="312">
        <f t="shared" si="6"/>
        <v>2852.6999999999989</v>
      </c>
      <c r="N541" s="443"/>
      <c r="O541" s="443" t="s">
        <v>296</v>
      </c>
      <c r="P541" s="443"/>
      <c r="Q541" s="443"/>
      <c r="R541" s="443"/>
      <c r="S541" s="530"/>
      <c r="T541" s="464"/>
      <c r="U541" s="464"/>
      <c r="V541" s="686"/>
      <c r="W541" s="443"/>
    </row>
    <row r="542" spans="1:23" ht="15">
      <c r="A542" s="459" t="s">
        <v>18</v>
      </c>
      <c r="B542" s="464" t="s">
        <v>142</v>
      </c>
      <c r="C542" s="443"/>
      <c r="D542" s="443"/>
      <c r="E542" s="286" t="s">
        <v>285</v>
      </c>
      <c r="F542" s="323">
        <v>579.9</v>
      </c>
      <c r="G542" s="286">
        <v>379.1</v>
      </c>
      <c r="H542" s="286">
        <v>643.00000000000045</v>
      </c>
      <c r="I542" s="286">
        <v>501.50000000000023</v>
      </c>
      <c r="J542" s="286">
        <v>748.29999999999882</v>
      </c>
      <c r="K542" s="286"/>
      <c r="L542" s="464"/>
      <c r="M542" s="312">
        <f t="shared" si="6"/>
        <v>2851.7999999999997</v>
      </c>
      <c r="N542" s="443"/>
      <c r="O542" s="443" t="s">
        <v>294</v>
      </c>
      <c r="P542" s="443"/>
      <c r="Q542" s="443"/>
      <c r="R542" s="443"/>
      <c r="S542" s="530"/>
      <c r="T542" s="464"/>
      <c r="U542" s="464"/>
      <c r="V542" s="686"/>
      <c r="W542" s="443"/>
    </row>
    <row r="543" spans="1:23" ht="15">
      <c r="A543" s="459" t="s">
        <v>20</v>
      </c>
      <c r="B543" s="464" t="s">
        <v>37</v>
      </c>
      <c r="C543" s="443"/>
      <c r="D543" s="443"/>
      <c r="E543" s="323">
        <v>486.3</v>
      </c>
      <c r="F543" s="286">
        <v>424.75</v>
      </c>
      <c r="G543" s="286">
        <v>358.6</v>
      </c>
      <c r="H543" s="286">
        <v>461.69999999999982</v>
      </c>
      <c r="I543" s="286">
        <v>305.40000000000009</v>
      </c>
      <c r="J543" s="286">
        <v>726.99999999999955</v>
      </c>
      <c r="K543" s="286"/>
      <c r="L543" s="464"/>
      <c r="M543" s="312">
        <f t="shared" si="6"/>
        <v>2763.7499999999995</v>
      </c>
      <c r="N543" s="443"/>
      <c r="O543" s="443" t="s">
        <v>304</v>
      </c>
      <c r="P543" s="443"/>
      <c r="Q543" s="443"/>
      <c r="R543" s="443"/>
      <c r="S543" s="464"/>
      <c r="T543" s="530"/>
      <c r="U543" s="464"/>
      <c r="V543" s="686"/>
      <c r="W543" s="443"/>
    </row>
    <row r="544" spans="1:23" ht="15">
      <c r="A544" s="459" t="s">
        <v>22</v>
      </c>
      <c r="B544" s="464" t="s">
        <v>39</v>
      </c>
      <c r="C544" s="443"/>
      <c r="D544" s="443"/>
      <c r="E544" s="323">
        <v>430.4</v>
      </c>
      <c r="F544" s="323">
        <v>697.6</v>
      </c>
      <c r="G544" s="286">
        <v>278.8</v>
      </c>
      <c r="H544" s="286">
        <v>456</v>
      </c>
      <c r="I544" s="286">
        <v>325.00000000000045</v>
      </c>
      <c r="J544" s="286">
        <v>533.69999999999982</v>
      </c>
      <c r="K544" s="286"/>
      <c r="L544" s="464"/>
      <c r="M544" s="312">
        <f t="shared" si="6"/>
        <v>2721.5</v>
      </c>
      <c r="N544" s="443"/>
      <c r="O544" s="443" t="s">
        <v>323</v>
      </c>
      <c r="P544" s="443"/>
      <c r="Q544" s="443"/>
      <c r="R544" s="443"/>
      <c r="S544" s="343"/>
      <c r="T544" s="530"/>
      <c r="U544" s="464"/>
      <c r="V544" s="686"/>
      <c r="W544" s="443"/>
    </row>
    <row r="545" spans="1:24" ht="15">
      <c r="A545" s="459" t="s">
        <v>24</v>
      </c>
      <c r="B545" s="464" t="s">
        <v>33</v>
      </c>
      <c r="C545" s="443"/>
      <c r="D545" s="443"/>
      <c r="E545" s="286">
        <v>361.5</v>
      </c>
      <c r="F545" s="286">
        <v>494.45</v>
      </c>
      <c r="G545" s="286">
        <v>323.5</v>
      </c>
      <c r="H545" s="286">
        <v>693.90000000000009</v>
      </c>
      <c r="I545" s="286">
        <v>365</v>
      </c>
      <c r="J545" s="286">
        <v>477.69999999999982</v>
      </c>
      <c r="K545" s="286"/>
      <c r="L545" s="464"/>
      <c r="M545" s="312">
        <f t="shared" si="6"/>
        <v>2716.05</v>
      </c>
      <c r="N545" s="443"/>
      <c r="O545" s="443"/>
      <c r="P545" s="443"/>
      <c r="Q545" s="443"/>
      <c r="R545" s="443"/>
      <c r="S545" s="530"/>
      <c r="T545" s="464"/>
      <c r="U545" s="464"/>
      <c r="V545" s="686"/>
      <c r="W545" s="443"/>
    </row>
    <row r="546" spans="1:24" ht="15">
      <c r="A546" s="459" t="s">
        <v>26</v>
      </c>
      <c r="B546" s="464" t="s">
        <v>1</v>
      </c>
      <c r="C546" s="443"/>
      <c r="D546" s="443"/>
      <c r="E546" s="286">
        <v>276</v>
      </c>
      <c r="F546" s="301">
        <v>902.5</v>
      </c>
      <c r="G546" s="286">
        <v>114.9</v>
      </c>
      <c r="H546" s="286">
        <v>442.19999999999936</v>
      </c>
      <c r="I546" s="286">
        <v>427.30000000000018</v>
      </c>
      <c r="J546" s="286">
        <v>424.05000000000018</v>
      </c>
      <c r="K546" s="286"/>
      <c r="L546" s="464"/>
      <c r="M546" s="312">
        <f t="shared" si="6"/>
        <v>2586.9499999999998</v>
      </c>
      <c r="N546" s="443"/>
      <c r="O546" s="443" t="s">
        <v>307</v>
      </c>
      <c r="P546" s="443"/>
      <c r="Q546" s="443"/>
      <c r="R546" s="443"/>
      <c r="S546" s="464"/>
      <c r="T546" s="530"/>
      <c r="U546" s="464"/>
      <c r="V546" s="686"/>
      <c r="W546" s="443"/>
    </row>
    <row r="547" spans="1:24" ht="15">
      <c r="A547" s="459" t="s">
        <v>28</v>
      </c>
      <c r="B547" s="464" t="s">
        <v>15</v>
      </c>
      <c r="C547" s="443"/>
      <c r="D547" s="443"/>
      <c r="E547" s="286">
        <v>244.9</v>
      </c>
      <c r="F547" s="286">
        <v>367.55</v>
      </c>
      <c r="G547" s="323">
        <v>547</v>
      </c>
      <c r="H547" s="286">
        <v>453.099999999999</v>
      </c>
      <c r="I547" s="286">
        <v>568.29999999999973</v>
      </c>
      <c r="J547" s="286">
        <v>405.40000000000055</v>
      </c>
      <c r="K547" s="286"/>
      <c r="L547" s="464"/>
      <c r="M547" s="312">
        <f t="shared" si="6"/>
        <v>2586.2499999999991</v>
      </c>
      <c r="N547" s="443"/>
      <c r="O547" s="443" t="s">
        <v>290</v>
      </c>
      <c r="P547" s="443"/>
      <c r="Q547" s="443"/>
      <c r="R547" s="443"/>
      <c r="S547" s="464"/>
      <c r="T547" s="530"/>
      <c r="U547" s="464"/>
      <c r="V547" s="686"/>
      <c r="W547" s="443"/>
    </row>
    <row r="548" spans="1:24" ht="15">
      <c r="A548" s="459" t="s">
        <v>30</v>
      </c>
      <c r="B548" s="464" t="s">
        <v>25</v>
      </c>
      <c r="C548" s="443"/>
      <c r="D548" s="443"/>
      <c r="E548" s="286">
        <v>316.5</v>
      </c>
      <c r="F548" s="286">
        <v>241</v>
      </c>
      <c r="G548" s="302">
        <v>553.9</v>
      </c>
      <c r="H548" s="286">
        <v>429.70000000000027</v>
      </c>
      <c r="I548" s="286">
        <v>369.79999999999973</v>
      </c>
      <c r="J548" s="286">
        <v>633.90000000000055</v>
      </c>
      <c r="K548" s="286"/>
      <c r="L548" s="464"/>
      <c r="M548" s="312">
        <f t="shared" si="6"/>
        <v>2544.8000000000006</v>
      </c>
      <c r="N548" s="443"/>
      <c r="O548" s="443" t="s">
        <v>289</v>
      </c>
      <c r="P548" s="443"/>
      <c r="Q548" s="443"/>
      <c r="R548" s="443"/>
      <c r="S548" s="459"/>
      <c r="T548" s="530"/>
      <c r="U548" s="464"/>
      <c r="V548" s="686"/>
      <c r="W548" s="443"/>
    </row>
    <row r="549" spans="1:24" ht="15">
      <c r="A549" s="459" t="s">
        <v>32</v>
      </c>
      <c r="B549" s="464" t="s">
        <v>837</v>
      </c>
      <c r="C549" s="443"/>
      <c r="D549" s="443"/>
      <c r="E549" s="286" t="s">
        <v>285</v>
      </c>
      <c r="F549" s="286" t="s">
        <v>285</v>
      </c>
      <c r="G549" s="286" t="s">
        <v>285</v>
      </c>
      <c r="H549" s="323">
        <v>703.90000000000055</v>
      </c>
      <c r="I549" s="323">
        <v>807.45000000000118</v>
      </c>
      <c r="J549" s="323">
        <v>960.39999999999964</v>
      </c>
      <c r="K549" s="323"/>
      <c r="L549" s="464"/>
      <c r="M549" s="312">
        <f t="shared" si="6"/>
        <v>2471.7500000000014</v>
      </c>
      <c r="N549" s="443"/>
      <c r="O549" s="443" t="s">
        <v>3845</v>
      </c>
      <c r="P549" s="443"/>
      <c r="Q549" s="443"/>
      <c r="R549" s="443"/>
      <c r="S549" s="464"/>
      <c r="T549" s="530"/>
      <c r="U549" s="464"/>
      <c r="V549" s="687"/>
      <c r="W549" s="443"/>
    </row>
    <row r="550" spans="1:24" ht="15">
      <c r="A550" s="459" t="s">
        <v>34</v>
      </c>
      <c r="B550" s="464" t="s">
        <v>154</v>
      </c>
      <c r="C550" s="443"/>
      <c r="D550" s="443"/>
      <c r="E550" s="286" t="s">
        <v>285</v>
      </c>
      <c r="F550" s="286" t="s">
        <v>285</v>
      </c>
      <c r="G550" s="286">
        <v>355.3</v>
      </c>
      <c r="H550" s="286">
        <v>491.79999999999927</v>
      </c>
      <c r="I550" s="286">
        <v>524.30000000000064</v>
      </c>
      <c r="J550" s="303">
        <v>1093.7000000000003</v>
      </c>
      <c r="K550" s="303"/>
      <c r="L550" s="464"/>
      <c r="M550" s="312">
        <f t="shared" si="6"/>
        <v>2465.1000000000004</v>
      </c>
      <c r="N550" s="443"/>
      <c r="O550" s="443" t="s">
        <v>288</v>
      </c>
      <c r="P550" s="443"/>
      <c r="Q550" s="443"/>
      <c r="R550" s="293" t="s">
        <v>1973</v>
      </c>
      <c r="S550" s="343"/>
      <c r="T550" s="343"/>
      <c r="U550" s="464"/>
      <c r="V550" s="686"/>
      <c r="W550" s="443"/>
    </row>
    <row r="551" spans="1:24" ht="15">
      <c r="A551" s="459" t="s">
        <v>36</v>
      </c>
      <c r="B551" s="464" t="s">
        <v>144</v>
      </c>
      <c r="C551" s="443"/>
      <c r="D551" s="443"/>
      <c r="E551" s="286" t="s">
        <v>285</v>
      </c>
      <c r="F551" s="323">
        <v>546.4</v>
      </c>
      <c r="G551" s="323">
        <v>397.2</v>
      </c>
      <c r="H551" s="286">
        <v>473.40000000000055</v>
      </c>
      <c r="I551" s="286">
        <v>406.70000000000005</v>
      </c>
      <c r="J551" s="286">
        <v>585.90000000000032</v>
      </c>
      <c r="K551" s="286"/>
      <c r="L551" s="464"/>
      <c r="M551" s="312">
        <f t="shared" si="6"/>
        <v>2409.6000000000008</v>
      </c>
      <c r="N551" s="443"/>
      <c r="O551" s="443" t="s">
        <v>324</v>
      </c>
      <c r="P551" s="443"/>
      <c r="Q551" s="443"/>
      <c r="R551" s="443"/>
      <c r="S551" s="530"/>
      <c r="T551" s="464"/>
      <c r="U551" s="464"/>
      <c r="V551" s="686"/>
      <c r="W551" s="443"/>
    </row>
    <row r="552" spans="1:24" ht="15">
      <c r="A552" s="459" t="s">
        <v>38</v>
      </c>
      <c r="B552" s="464" t="s">
        <v>6</v>
      </c>
      <c r="C552" s="443"/>
      <c r="D552" s="443"/>
      <c r="E552" s="286">
        <v>215.2</v>
      </c>
      <c r="F552" s="286">
        <v>427.6</v>
      </c>
      <c r="G552" s="286">
        <v>329</v>
      </c>
      <c r="H552" s="286">
        <v>477.49999999999955</v>
      </c>
      <c r="I552" s="286">
        <v>418.29999999999973</v>
      </c>
      <c r="J552" s="286">
        <v>522.69999999999936</v>
      </c>
      <c r="K552" s="286"/>
      <c r="L552" s="464"/>
      <c r="M552" s="312">
        <f t="shared" si="6"/>
        <v>2390.2999999999984</v>
      </c>
      <c r="N552" s="443"/>
      <c r="O552" s="443"/>
      <c r="P552" s="443"/>
      <c r="Q552" s="443"/>
      <c r="R552" s="443"/>
      <c r="S552" s="464"/>
      <c r="T552" s="530"/>
      <c r="U552" s="464"/>
      <c r="V552" s="686"/>
      <c r="W552" s="443"/>
    </row>
    <row r="553" spans="1:24" ht="15">
      <c r="A553" s="459" t="s">
        <v>145</v>
      </c>
      <c r="B553" s="464" t="s">
        <v>821</v>
      </c>
      <c r="C553" s="443"/>
      <c r="D553" s="443"/>
      <c r="E553" s="286" t="s">
        <v>285</v>
      </c>
      <c r="F553" s="286" t="s">
        <v>285</v>
      </c>
      <c r="G553" s="286" t="s">
        <v>285</v>
      </c>
      <c r="H553" s="301">
        <v>824.10000000000036</v>
      </c>
      <c r="I553" s="323">
        <v>832.40000000000009</v>
      </c>
      <c r="J553" s="286">
        <v>702.69999999999982</v>
      </c>
      <c r="K553" s="286"/>
      <c r="L553" s="464"/>
      <c r="M553" s="312">
        <f t="shared" si="6"/>
        <v>2359.2000000000003</v>
      </c>
      <c r="N553" s="443"/>
      <c r="O553" s="443" t="s">
        <v>314</v>
      </c>
      <c r="P553" s="443"/>
      <c r="Q553" s="443"/>
      <c r="R553" s="443"/>
      <c r="S553" s="459"/>
      <c r="T553" s="464"/>
      <c r="U553" s="464"/>
      <c r="V553" s="686"/>
      <c r="W553" s="443"/>
    </row>
    <row r="554" spans="1:24" ht="15">
      <c r="A554" s="459" t="s">
        <v>146</v>
      </c>
      <c r="B554" s="464" t="s">
        <v>23</v>
      </c>
      <c r="C554" s="443"/>
      <c r="D554" s="443"/>
      <c r="E554" s="323">
        <v>498</v>
      </c>
      <c r="F554" s="286">
        <v>186.35</v>
      </c>
      <c r="G554" s="286">
        <v>85.8</v>
      </c>
      <c r="H554" s="286">
        <v>688.30000000000018</v>
      </c>
      <c r="I554" s="286">
        <v>374.09999999999991</v>
      </c>
      <c r="J554" s="286">
        <v>469.40000000000032</v>
      </c>
      <c r="K554" s="286"/>
      <c r="L554" s="464"/>
      <c r="M554" s="312">
        <f t="shared" si="6"/>
        <v>2301.9500000000007</v>
      </c>
      <c r="N554" s="443"/>
      <c r="O554" s="443" t="s">
        <v>291</v>
      </c>
      <c r="P554" s="443"/>
      <c r="Q554" s="443"/>
      <c r="R554" s="443"/>
      <c r="S554" s="530"/>
      <c r="T554" s="530"/>
      <c r="U554" s="464"/>
      <c r="V554" s="686"/>
      <c r="W554" s="443"/>
      <c r="X554" s="3"/>
    </row>
    <row r="555" spans="1:24" ht="15">
      <c r="A555" s="459" t="s">
        <v>147</v>
      </c>
      <c r="B555" s="464" t="s">
        <v>4</v>
      </c>
      <c r="C555" s="443"/>
      <c r="D555" s="443"/>
      <c r="E555" s="286">
        <v>314.7</v>
      </c>
      <c r="F555" s="323">
        <v>655.5</v>
      </c>
      <c r="G555" s="323">
        <v>442.6</v>
      </c>
      <c r="H555" s="286">
        <v>497.10000000000059</v>
      </c>
      <c r="I555" s="286">
        <v>356.89999999999941</v>
      </c>
      <c r="J555" s="286" t="s">
        <v>285</v>
      </c>
      <c r="K555" s="286"/>
      <c r="L555" s="313"/>
      <c r="M555" s="312">
        <f t="shared" si="6"/>
        <v>2266.8000000000002</v>
      </c>
      <c r="N555" s="443"/>
      <c r="O555" s="443" t="s">
        <v>323</v>
      </c>
      <c r="P555" s="443"/>
      <c r="Q555" s="443"/>
      <c r="R555" s="443"/>
      <c r="S555" s="343"/>
      <c r="T555" s="464"/>
      <c r="U555" s="464"/>
      <c r="V555" s="686"/>
      <c r="W555" s="443"/>
      <c r="X555" s="3"/>
    </row>
    <row r="556" spans="1:24" ht="15">
      <c r="A556" s="459" t="s">
        <v>151</v>
      </c>
      <c r="B556" s="464" t="s">
        <v>35</v>
      </c>
      <c r="C556" s="443"/>
      <c r="D556" s="443"/>
      <c r="E556" s="323">
        <v>411.2</v>
      </c>
      <c r="F556" s="323">
        <v>562.9</v>
      </c>
      <c r="G556" s="323">
        <v>431.55</v>
      </c>
      <c r="H556" s="286">
        <v>579.29999999999973</v>
      </c>
      <c r="I556" s="286">
        <v>273.99999999999955</v>
      </c>
      <c r="J556" s="286" t="s">
        <v>285</v>
      </c>
      <c r="K556" s="286"/>
      <c r="L556" s="313"/>
      <c r="M556" s="312">
        <f t="shared" si="6"/>
        <v>2258.9499999999989</v>
      </c>
      <c r="N556" s="443"/>
      <c r="O556" s="443" t="s">
        <v>378</v>
      </c>
      <c r="P556" s="443"/>
      <c r="Q556" s="443"/>
      <c r="R556" s="443"/>
      <c r="S556" s="464"/>
      <c r="T556" s="530"/>
      <c r="U556" s="464"/>
      <c r="V556" s="686"/>
      <c r="W556" s="443"/>
      <c r="X556" s="3"/>
    </row>
    <row r="557" spans="1:24" ht="15">
      <c r="A557" s="459" t="s">
        <v>157</v>
      </c>
      <c r="B557" s="464" t="s">
        <v>156</v>
      </c>
      <c r="C557" s="443"/>
      <c r="D557" s="443"/>
      <c r="E557" s="286" t="s">
        <v>285</v>
      </c>
      <c r="F557" s="286" t="s">
        <v>285</v>
      </c>
      <c r="G557" s="286">
        <v>383.9</v>
      </c>
      <c r="H557" s="286">
        <v>257.80000000000109</v>
      </c>
      <c r="I557" s="323">
        <v>646.29999999999973</v>
      </c>
      <c r="J557" s="286">
        <v>830.29999999999927</v>
      </c>
      <c r="K557" s="286"/>
      <c r="L557" s="464"/>
      <c r="M557" s="312">
        <f t="shared" si="6"/>
        <v>2118.3000000000002</v>
      </c>
      <c r="N557" s="443"/>
      <c r="O557" s="443" t="s">
        <v>300</v>
      </c>
      <c r="P557" s="443"/>
      <c r="Q557" s="443"/>
      <c r="R557" s="443"/>
      <c r="S557" s="343"/>
      <c r="T557" s="530"/>
      <c r="U557" s="464"/>
      <c r="V557" s="686"/>
      <c r="W557" s="443"/>
      <c r="X557" s="3"/>
    </row>
    <row r="558" spans="1:24" ht="15">
      <c r="A558" s="459" t="s">
        <v>159</v>
      </c>
      <c r="B558" s="464" t="s">
        <v>162</v>
      </c>
      <c r="C558" s="443"/>
      <c r="D558" s="443"/>
      <c r="E558" s="286" t="s">
        <v>285</v>
      </c>
      <c r="F558" s="286" t="s">
        <v>285</v>
      </c>
      <c r="G558" s="286">
        <v>291.5</v>
      </c>
      <c r="H558" s="286">
        <v>685.19999999999845</v>
      </c>
      <c r="I558" s="286">
        <v>530.30000000000018</v>
      </c>
      <c r="J558" s="286">
        <v>596.79999999999973</v>
      </c>
      <c r="K558" s="286"/>
      <c r="L558" s="464"/>
      <c r="M558" s="312">
        <f t="shared" si="6"/>
        <v>2103.7999999999984</v>
      </c>
      <c r="N558" s="443"/>
      <c r="O558" s="443"/>
      <c r="P558" s="443"/>
      <c r="Q558" s="443"/>
      <c r="R558" s="443"/>
      <c r="S558" s="464"/>
      <c r="T558" s="530"/>
      <c r="U558" s="464"/>
      <c r="V558" s="686"/>
      <c r="W558" s="443"/>
      <c r="X558" s="3"/>
    </row>
    <row r="559" spans="1:24" ht="15">
      <c r="A559" s="459" t="s">
        <v>160</v>
      </c>
      <c r="B559" s="464" t="s">
        <v>153</v>
      </c>
      <c r="C559" s="443"/>
      <c r="D559" s="443"/>
      <c r="E559" s="286" t="s">
        <v>285</v>
      </c>
      <c r="F559" s="286" t="s">
        <v>285</v>
      </c>
      <c r="G559" s="286">
        <v>349.4</v>
      </c>
      <c r="H559" s="286">
        <v>538.60000000000036</v>
      </c>
      <c r="I559" s="286">
        <v>555</v>
      </c>
      <c r="J559" s="286">
        <v>622.10000000000036</v>
      </c>
      <c r="K559" s="286"/>
      <c r="L559" s="464"/>
      <c r="M559" s="312">
        <f t="shared" si="6"/>
        <v>2065.1000000000008</v>
      </c>
      <c r="N559" s="443"/>
      <c r="O559" s="443"/>
      <c r="P559" s="443"/>
      <c r="Q559" s="443"/>
      <c r="R559" s="443"/>
      <c r="S559" s="464"/>
      <c r="T559" s="464"/>
      <c r="U559" s="464"/>
      <c r="V559" s="686"/>
      <c r="W559" s="443"/>
      <c r="X559" s="3"/>
    </row>
    <row r="560" spans="1:24" ht="15">
      <c r="A560" s="459" t="s">
        <v>161</v>
      </c>
      <c r="B560" s="464" t="s">
        <v>822</v>
      </c>
      <c r="C560" s="443"/>
      <c r="D560" s="443"/>
      <c r="E560" s="286" t="s">
        <v>285</v>
      </c>
      <c r="F560" s="286" t="s">
        <v>285</v>
      </c>
      <c r="G560" s="286" t="s">
        <v>285</v>
      </c>
      <c r="H560" s="323">
        <v>699.20000000000027</v>
      </c>
      <c r="I560" s="286">
        <v>598.09999999999991</v>
      </c>
      <c r="J560" s="286">
        <v>761.79999999999973</v>
      </c>
      <c r="K560" s="286"/>
      <c r="L560" s="464"/>
      <c r="M560" s="312">
        <f t="shared" si="6"/>
        <v>2059.1</v>
      </c>
      <c r="N560" s="443"/>
      <c r="O560" s="443" t="s">
        <v>300</v>
      </c>
      <c r="P560" s="443"/>
      <c r="Q560" s="443"/>
      <c r="R560" s="443"/>
      <c r="S560" s="343"/>
      <c r="T560" s="464"/>
      <c r="U560" s="464"/>
      <c r="V560" s="687"/>
      <c r="W560" s="443"/>
      <c r="X560" s="3"/>
    </row>
    <row r="561" spans="1:24" ht="15">
      <c r="A561" s="459" t="s">
        <v>163</v>
      </c>
      <c r="B561" s="464" t="s">
        <v>811</v>
      </c>
      <c r="C561" s="443"/>
      <c r="D561" s="443"/>
      <c r="E561" s="286" t="s">
        <v>285</v>
      </c>
      <c r="F561" s="286" t="s">
        <v>285</v>
      </c>
      <c r="G561" s="286" t="s">
        <v>285</v>
      </c>
      <c r="H561" s="286">
        <v>630.90000000000055</v>
      </c>
      <c r="I561" s="286">
        <v>627.29999999999973</v>
      </c>
      <c r="J561" s="286">
        <v>770.40000000000009</v>
      </c>
      <c r="K561" s="286"/>
      <c r="L561" s="464"/>
      <c r="M561" s="312">
        <f t="shared" si="6"/>
        <v>2028.6000000000004</v>
      </c>
      <c r="N561" s="443"/>
      <c r="O561" s="443"/>
      <c r="P561" s="443"/>
      <c r="Q561" s="443"/>
      <c r="R561" s="443"/>
      <c r="S561" s="464"/>
      <c r="T561" s="530"/>
      <c r="U561" s="464"/>
      <c r="V561" s="686"/>
      <c r="W561" s="443"/>
      <c r="X561" s="3"/>
    </row>
    <row r="562" spans="1:24" ht="15">
      <c r="A562" s="459" t="s">
        <v>281</v>
      </c>
      <c r="B562" s="464" t="s">
        <v>852</v>
      </c>
      <c r="C562" s="443"/>
      <c r="D562" s="443"/>
      <c r="E562" s="286" t="s">
        <v>285</v>
      </c>
      <c r="F562" s="286" t="s">
        <v>285</v>
      </c>
      <c r="G562" s="286" t="s">
        <v>285</v>
      </c>
      <c r="H562" s="323">
        <v>717.59999999999991</v>
      </c>
      <c r="I562" s="286">
        <v>505.60000000000082</v>
      </c>
      <c r="J562" s="286">
        <v>800.70000000000073</v>
      </c>
      <c r="K562" s="286"/>
      <c r="L562" s="464"/>
      <c r="M562" s="312">
        <f t="shared" si="6"/>
        <v>2023.9000000000015</v>
      </c>
      <c r="N562" s="443"/>
      <c r="O562" s="443" t="s">
        <v>299</v>
      </c>
      <c r="P562" s="443"/>
      <c r="Q562" s="443"/>
      <c r="R562" s="443"/>
      <c r="S562" s="464"/>
      <c r="T562" s="343"/>
      <c r="U562" s="464"/>
      <c r="V562" s="686"/>
      <c r="W562" s="443"/>
      <c r="X562" s="3"/>
    </row>
    <row r="563" spans="1:24" ht="15">
      <c r="A563" s="459" t="s">
        <v>282</v>
      </c>
      <c r="B563" s="464" t="s">
        <v>155</v>
      </c>
      <c r="C563" s="443"/>
      <c r="D563" s="443"/>
      <c r="E563" s="286" t="s">
        <v>285</v>
      </c>
      <c r="F563" s="286" t="s">
        <v>285</v>
      </c>
      <c r="G563" s="286">
        <v>207.9</v>
      </c>
      <c r="H563" s="286">
        <v>650.79999999999905</v>
      </c>
      <c r="I563" s="286">
        <v>478.20000000000027</v>
      </c>
      <c r="J563" s="286">
        <v>660.80000000000064</v>
      </c>
      <c r="K563" s="286"/>
      <c r="L563" s="464"/>
      <c r="M563" s="312">
        <f t="shared" si="6"/>
        <v>1997.6999999999998</v>
      </c>
      <c r="N563" s="443"/>
      <c r="O563" s="443"/>
      <c r="P563" s="443"/>
      <c r="Q563" s="443"/>
      <c r="R563" s="443"/>
      <c r="S563" s="343"/>
      <c r="T563" s="464"/>
      <c r="U563" s="464"/>
      <c r="V563" s="687"/>
      <c r="W563" s="443"/>
      <c r="X563" s="11"/>
    </row>
    <row r="564" spans="1:24" ht="15">
      <c r="A564" s="459" t="s">
        <v>283</v>
      </c>
      <c r="B564" s="459" t="s">
        <v>806</v>
      </c>
      <c r="C564" s="443"/>
      <c r="D564" s="443"/>
      <c r="E564" s="286" t="s">
        <v>285</v>
      </c>
      <c r="F564" s="286" t="s">
        <v>285</v>
      </c>
      <c r="G564" s="286" t="s">
        <v>285</v>
      </c>
      <c r="H564" s="323">
        <v>728.89999999999918</v>
      </c>
      <c r="I564" s="286">
        <v>598.50000000000182</v>
      </c>
      <c r="J564" s="286">
        <v>547.19999999999982</v>
      </c>
      <c r="K564" s="286"/>
      <c r="L564" s="464"/>
      <c r="M564" s="312">
        <f t="shared" si="6"/>
        <v>1874.6000000000008</v>
      </c>
      <c r="N564" s="443"/>
      <c r="O564" s="443" t="s">
        <v>304</v>
      </c>
      <c r="P564" s="443"/>
      <c r="Q564" s="443"/>
      <c r="R564" s="443"/>
      <c r="S564" s="530"/>
      <c r="T564" s="464"/>
      <c r="U564" s="464"/>
      <c r="V564" s="686"/>
      <c r="W564" s="443"/>
      <c r="X564" s="3"/>
    </row>
    <row r="565" spans="1:24" ht="15">
      <c r="A565" s="459" t="s">
        <v>284</v>
      </c>
      <c r="B565" s="464" t="s">
        <v>836</v>
      </c>
      <c r="C565" s="443"/>
      <c r="D565" s="443"/>
      <c r="E565" s="286" t="s">
        <v>285</v>
      </c>
      <c r="F565" s="286" t="s">
        <v>285</v>
      </c>
      <c r="G565" s="286" t="s">
        <v>285</v>
      </c>
      <c r="H565" s="286">
        <v>686</v>
      </c>
      <c r="I565" s="286">
        <v>422.90000000000009</v>
      </c>
      <c r="J565" s="286">
        <v>748.89999999999918</v>
      </c>
      <c r="K565" s="286"/>
      <c r="L565" s="464"/>
      <c r="M565" s="312">
        <f t="shared" si="6"/>
        <v>1857.7999999999993</v>
      </c>
      <c r="N565" s="443"/>
      <c r="O565" s="443"/>
      <c r="P565" s="443"/>
      <c r="Q565" s="443"/>
      <c r="R565" s="443"/>
      <c r="S565" s="464"/>
      <c r="T565" s="459"/>
      <c r="U565" s="464"/>
      <c r="V565" s="686"/>
      <c r="W565" s="443"/>
      <c r="X565" s="11"/>
    </row>
    <row r="566" spans="1:24" ht="15">
      <c r="A566" s="459" t="s">
        <v>808</v>
      </c>
      <c r="B566" s="464" t="s">
        <v>873</v>
      </c>
      <c r="C566" s="443"/>
      <c r="D566" s="443"/>
      <c r="E566" s="286" t="s">
        <v>285</v>
      </c>
      <c r="F566" s="286" t="s">
        <v>285</v>
      </c>
      <c r="G566" s="286" t="s">
        <v>285</v>
      </c>
      <c r="H566" s="286">
        <v>443.70000000000073</v>
      </c>
      <c r="I566" s="286">
        <v>501</v>
      </c>
      <c r="J566" s="323">
        <v>841.39999999999964</v>
      </c>
      <c r="K566" s="323"/>
      <c r="L566" s="464"/>
      <c r="M566" s="312">
        <f t="shared" si="6"/>
        <v>1786.1000000000004</v>
      </c>
      <c r="N566" s="443"/>
      <c r="O566" s="443" t="s">
        <v>300</v>
      </c>
      <c r="P566" s="443"/>
      <c r="Q566" s="443"/>
      <c r="R566" s="443"/>
      <c r="S566" s="464"/>
      <c r="T566" s="464"/>
      <c r="U566" s="464"/>
      <c r="V566" s="686"/>
      <c r="W566" s="443"/>
    </row>
    <row r="567" spans="1:24" ht="15">
      <c r="A567" s="459" t="s">
        <v>809</v>
      </c>
      <c r="B567" s="464" t="s">
        <v>835</v>
      </c>
      <c r="C567" s="443"/>
      <c r="D567" s="443"/>
      <c r="E567" s="286" t="s">
        <v>285</v>
      </c>
      <c r="F567" s="286" t="s">
        <v>285</v>
      </c>
      <c r="G567" s="286" t="s">
        <v>285</v>
      </c>
      <c r="H567" s="286">
        <v>578.09999999999945</v>
      </c>
      <c r="I567" s="286">
        <v>593</v>
      </c>
      <c r="J567" s="286">
        <v>614.89999999999986</v>
      </c>
      <c r="K567" s="286"/>
      <c r="L567" s="464"/>
      <c r="M567" s="312">
        <f t="shared" si="6"/>
        <v>1785.9999999999993</v>
      </c>
      <c r="N567" s="443"/>
      <c r="O567" s="443"/>
      <c r="P567" s="443"/>
      <c r="Q567" s="443"/>
      <c r="R567" s="443"/>
      <c r="S567" s="464"/>
      <c r="T567" s="343"/>
      <c r="U567" s="464"/>
      <c r="V567" s="686"/>
      <c r="W567" s="443"/>
    </row>
    <row r="568" spans="1:24" ht="15">
      <c r="A568" s="459" t="s">
        <v>810</v>
      </c>
      <c r="B568" s="464" t="s">
        <v>819</v>
      </c>
      <c r="C568" s="443"/>
      <c r="D568" s="443"/>
      <c r="E568" s="286" t="s">
        <v>285</v>
      </c>
      <c r="F568" s="286" t="s">
        <v>285</v>
      </c>
      <c r="G568" s="286" t="s">
        <v>285</v>
      </c>
      <c r="H568" s="286">
        <v>547.09999999999991</v>
      </c>
      <c r="I568" s="286">
        <v>489.19999999999982</v>
      </c>
      <c r="J568" s="286">
        <v>713.69999999999891</v>
      </c>
      <c r="K568" s="286"/>
      <c r="L568" s="464"/>
      <c r="M568" s="312">
        <f t="shared" si="6"/>
        <v>1749.9999999999986</v>
      </c>
      <c r="N568" s="443"/>
      <c r="O568" s="443"/>
      <c r="P568" s="443"/>
      <c r="Q568" s="443"/>
      <c r="R568" s="443"/>
      <c r="S568" s="530"/>
      <c r="T568" s="343"/>
      <c r="U568" s="464"/>
      <c r="V568" s="687"/>
      <c r="W568" s="443"/>
    </row>
    <row r="569" spans="1:24" ht="15">
      <c r="A569" s="459" t="s">
        <v>812</v>
      </c>
      <c r="B569" s="459" t="s">
        <v>807</v>
      </c>
      <c r="C569" s="443"/>
      <c r="D569" s="443"/>
      <c r="E569" s="286" t="s">
        <v>285</v>
      </c>
      <c r="F569" s="286" t="s">
        <v>285</v>
      </c>
      <c r="G569" s="286" t="s">
        <v>285</v>
      </c>
      <c r="H569" s="286">
        <v>656.5</v>
      </c>
      <c r="I569" s="286">
        <v>602.99999999999909</v>
      </c>
      <c r="J569" s="286">
        <v>375.59999999999945</v>
      </c>
      <c r="K569" s="286"/>
      <c r="L569" s="464"/>
      <c r="M569" s="312">
        <f t="shared" si="6"/>
        <v>1635.0999999999985</v>
      </c>
      <c r="N569" s="443"/>
      <c r="O569" s="443"/>
      <c r="P569" s="443"/>
      <c r="Q569" s="443"/>
      <c r="R569" s="443"/>
      <c r="S569" s="530"/>
      <c r="T569" s="464"/>
      <c r="U569" s="464"/>
      <c r="V569" s="687"/>
      <c r="W569" s="443"/>
    </row>
    <row r="570" spans="1:24" ht="15">
      <c r="A570" s="459" t="s">
        <v>818</v>
      </c>
      <c r="B570" s="464" t="s">
        <v>158</v>
      </c>
      <c r="C570" s="443"/>
      <c r="D570" s="443"/>
      <c r="E570" s="286" t="s">
        <v>285</v>
      </c>
      <c r="F570" s="286" t="s">
        <v>285</v>
      </c>
      <c r="G570" s="323">
        <v>436.2</v>
      </c>
      <c r="H570" s="323">
        <v>765.20000000000027</v>
      </c>
      <c r="I570" s="286">
        <v>425.20000000000005</v>
      </c>
      <c r="J570" s="286" t="s">
        <v>285</v>
      </c>
      <c r="K570" s="286"/>
      <c r="L570" s="313"/>
      <c r="M570" s="312">
        <f t="shared" si="6"/>
        <v>1626.6000000000004</v>
      </c>
      <c r="N570" s="443"/>
      <c r="O570" s="443" t="s">
        <v>305</v>
      </c>
      <c r="P570" s="443"/>
      <c r="Q570" s="443"/>
      <c r="R570" s="443"/>
      <c r="S570" s="343"/>
      <c r="T570" s="464"/>
      <c r="U570" s="464"/>
      <c r="V570" s="686"/>
      <c r="W570" s="443"/>
    </row>
    <row r="571" spans="1:24" ht="15">
      <c r="A571" s="459" t="s">
        <v>820</v>
      </c>
      <c r="B571" s="464" t="s">
        <v>856</v>
      </c>
      <c r="C571" s="443"/>
      <c r="D571" s="443"/>
      <c r="E571" s="286" t="s">
        <v>285</v>
      </c>
      <c r="F571" s="286" t="s">
        <v>285</v>
      </c>
      <c r="G571" s="286" t="s">
        <v>285</v>
      </c>
      <c r="H571" s="286">
        <v>408.50000000000091</v>
      </c>
      <c r="I571" s="286">
        <v>474.29999999999973</v>
      </c>
      <c r="J571" s="286">
        <v>684.40000000000009</v>
      </c>
      <c r="K571" s="286"/>
      <c r="L571" s="464"/>
      <c r="M571" s="312">
        <f t="shared" si="6"/>
        <v>1567.2000000000007</v>
      </c>
      <c r="N571" s="443"/>
      <c r="O571" s="443"/>
      <c r="P571" s="443"/>
      <c r="Q571" s="443"/>
      <c r="R571" s="443"/>
      <c r="S571" s="464"/>
      <c r="T571" s="530"/>
      <c r="U571" s="464"/>
      <c r="V571" s="686"/>
      <c r="W571" s="443"/>
    </row>
    <row r="572" spans="1:24" ht="15">
      <c r="A572" s="459" t="s">
        <v>823</v>
      </c>
      <c r="B572" s="464" t="s">
        <v>826</v>
      </c>
      <c r="C572" s="443"/>
      <c r="D572" s="443"/>
      <c r="E572" s="286" t="s">
        <v>285</v>
      </c>
      <c r="F572" s="286" t="s">
        <v>285</v>
      </c>
      <c r="G572" s="286" t="s">
        <v>285</v>
      </c>
      <c r="H572" s="286">
        <v>447.80000000000064</v>
      </c>
      <c r="I572" s="286">
        <v>408.09999999999968</v>
      </c>
      <c r="J572" s="286">
        <v>706.50000000000023</v>
      </c>
      <c r="K572" s="286"/>
      <c r="L572" s="464"/>
      <c r="M572" s="312">
        <f t="shared" si="6"/>
        <v>1562.4000000000005</v>
      </c>
      <c r="N572" s="443"/>
      <c r="O572" s="443"/>
      <c r="P572" s="443"/>
      <c r="Q572" s="443"/>
      <c r="R572" s="443"/>
      <c r="S572" s="530"/>
      <c r="T572" s="530"/>
      <c r="U572" s="464"/>
      <c r="V572" s="686"/>
      <c r="W572" s="443"/>
    </row>
    <row r="573" spans="1:24" ht="15">
      <c r="A573" s="459" t="s">
        <v>824</v>
      </c>
      <c r="B573" s="464" t="s">
        <v>828</v>
      </c>
      <c r="C573" s="443"/>
      <c r="D573" s="443"/>
      <c r="E573" s="286" t="s">
        <v>285</v>
      </c>
      <c r="F573" s="286" t="s">
        <v>285</v>
      </c>
      <c r="G573" s="286" t="s">
        <v>285</v>
      </c>
      <c r="H573" s="286">
        <v>689.900000000001</v>
      </c>
      <c r="I573" s="286">
        <v>417.00000000000045</v>
      </c>
      <c r="J573" s="286">
        <v>451.50000000000045</v>
      </c>
      <c r="K573" s="286"/>
      <c r="L573" s="464"/>
      <c r="M573" s="312">
        <f t="shared" si="6"/>
        <v>1558.4000000000019</v>
      </c>
      <c r="N573" s="443"/>
      <c r="O573" s="443"/>
      <c r="P573" s="443"/>
      <c r="Q573" s="443"/>
      <c r="R573" s="443"/>
      <c r="S573" s="530"/>
      <c r="T573" s="343"/>
      <c r="U573" s="464"/>
      <c r="V573" s="686"/>
      <c r="W573" s="443"/>
    </row>
    <row r="574" spans="1:24" ht="15">
      <c r="A574" s="459" t="s">
        <v>827</v>
      </c>
      <c r="B574" s="464" t="s">
        <v>830</v>
      </c>
      <c r="C574" s="443"/>
      <c r="D574" s="443"/>
      <c r="E574" s="286" t="s">
        <v>285</v>
      </c>
      <c r="F574" s="286" t="s">
        <v>285</v>
      </c>
      <c r="G574" s="286" t="s">
        <v>285</v>
      </c>
      <c r="H574" s="286">
        <v>493</v>
      </c>
      <c r="I574" s="286">
        <v>365.19999999999891</v>
      </c>
      <c r="J574" s="286">
        <v>686.40000000000032</v>
      </c>
      <c r="K574" s="286"/>
      <c r="L574" s="464"/>
      <c r="M574" s="312">
        <f t="shared" si="6"/>
        <v>1544.5999999999992</v>
      </c>
      <c r="N574" s="443"/>
      <c r="O574" s="443"/>
      <c r="P574" s="443"/>
      <c r="Q574" s="443"/>
      <c r="R574" s="443"/>
      <c r="S574" s="464"/>
      <c r="T574" s="343"/>
      <c r="U574" s="464"/>
      <c r="V574" s="686"/>
      <c r="W574" s="443"/>
    </row>
    <row r="575" spans="1:24" ht="15">
      <c r="A575" s="459" t="s">
        <v>829</v>
      </c>
      <c r="B575" s="459" t="s">
        <v>801</v>
      </c>
      <c r="C575" s="443"/>
      <c r="D575" s="443"/>
      <c r="E575" s="286" t="s">
        <v>285</v>
      </c>
      <c r="F575" s="286" t="s">
        <v>285</v>
      </c>
      <c r="G575" s="286" t="s">
        <v>285</v>
      </c>
      <c r="H575" s="286">
        <v>621.50000000000091</v>
      </c>
      <c r="I575" s="286">
        <v>565.10000000000014</v>
      </c>
      <c r="J575" s="286">
        <v>354</v>
      </c>
      <c r="K575" s="286"/>
      <c r="L575" s="464"/>
      <c r="M575" s="312">
        <f t="shared" si="6"/>
        <v>1540.600000000001</v>
      </c>
      <c r="N575" s="443"/>
      <c r="O575" s="443"/>
      <c r="P575" s="443"/>
      <c r="Q575" s="443"/>
      <c r="R575" s="443"/>
      <c r="S575" s="343"/>
      <c r="T575" s="343"/>
      <c r="U575" s="464"/>
      <c r="V575" s="686"/>
      <c r="W575" s="443"/>
    </row>
    <row r="576" spans="1:24" ht="15">
      <c r="A576" s="459" t="s">
        <v>834</v>
      </c>
      <c r="B576" s="464" t="s">
        <v>863</v>
      </c>
      <c r="C576" s="443"/>
      <c r="D576" s="443"/>
      <c r="E576" s="286" t="s">
        <v>285</v>
      </c>
      <c r="F576" s="286" t="s">
        <v>285</v>
      </c>
      <c r="G576" s="286" t="s">
        <v>285</v>
      </c>
      <c r="H576" s="323">
        <v>699.69999999999982</v>
      </c>
      <c r="I576" s="286">
        <v>368.79999999999882</v>
      </c>
      <c r="J576" s="286">
        <v>441.99999999999955</v>
      </c>
      <c r="K576" s="286"/>
      <c r="L576" s="464"/>
      <c r="M576" s="312">
        <f t="shared" si="6"/>
        <v>1510.4999999999982</v>
      </c>
      <c r="N576" s="443"/>
      <c r="O576" s="443" t="s">
        <v>295</v>
      </c>
      <c r="P576" s="443"/>
      <c r="Q576" s="443"/>
      <c r="R576" s="443"/>
      <c r="S576" s="343"/>
      <c r="T576" s="464"/>
      <c r="U576" s="464"/>
      <c r="V576" s="686"/>
      <c r="W576" s="443"/>
    </row>
    <row r="577" spans="1:23" ht="15">
      <c r="A577" s="459" t="s">
        <v>838</v>
      </c>
      <c r="B577" s="464" t="s">
        <v>861</v>
      </c>
      <c r="C577" s="443"/>
      <c r="D577" s="443"/>
      <c r="E577" s="286" t="s">
        <v>285</v>
      </c>
      <c r="F577" s="286" t="s">
        <v>285</v>
      </c>
      <c r="G577" s="286" t="s">
        <v>285</v>
      </c>
      <c r="H577" s="286">
        <v>245.80000000000018</v>
      </c>
      <c r="I577" s="286">
        <v>519.20000000000027</v>
      </c>
      <c r="J577" s="286">
        <v>702.70000000000027</v>
      </c>
      <c r="K577" s="286"/>
      <c r="L577" s="464"/>
      <c r="M577" s="312">
        <f t="shared" si="6"/>
        <v>1467.7000000000007</v>
      </c>
      <c r="N577" s="443"/>
      <c r="O577" s="443"/>
      <c r="P577" s="443"/>
      <c r="Q577" s="443"/>
      <c r="R577" s="443"/>
      <c r="S577" s="343"/>
      <c r="T577" s="530"/>
      <c r="U577" s="464"/>
      <c r="V577" s="686"/>
      <c r="W577" s="443"/>
    </row>
    <row r="578" spans="1:23" ht="15">
      <c r="A578" s="459" t="s">
        <v>839</v>
      </c>
      <c r="B578" s="343" t="s">
        <v>1859</v>
      </c>
      <c r="C578" s="446"/>
      <c r="D578" s="446"/>
      <c r="E578" s="286" t="s">
        <v>285</v>
      </c>
      <c r="F578" s="286" t="s">
        <v>285</v>
      </c>
      <c r="G578" s="286" t="s">
        <v>285</v>
      </c>
      <c r="H578" s="286" t="s">
        <v>285</v>
      </c>
      <c r="I578" s="323">
        <v>727.09999999999991</v>
      </c>
      <c r="J578" s="286">
        <v>660.49999999999909</v>
      </c>
      <c r="K578" s="286"/>
      <c r="L578" s="464"/>
      <c r="M578" s="312">
        <f t="shared" si="6"/>
        <v>1387.599999999999</v>
      </c>
      <c r="N578" s="443"/>
      <c r="O578" s="443" t="s">
        <v>299</v>
      </c>
      <c r="P578" s="443"/>
      <c r="Q578" s="443"/>
      <c r="R578" s="443"/>
      <c r="S578" s="464"/>
      <c r="T578" s="464"/>
      <c r="U578" s="464"/>
      <c r="V578" s="686"/>
      <c r="W578" s="443"/>
    </row>
    <row r="579" spans="1:23" ht="15">
      <c r="A579" s="459" t="s">
        <v>840</v>
      </c>
      <c r="B579" s="464" t="s">
        <v>844</v>
      </c>
      <c r="C579" s="443"/>
      <c r="D579" s="443"/>
      <c r="E579" s="286" t="s">
        <v>285</v>
      </c>
      <c r="F579" s="286" t="s">
        <v>285</v>
      </c>
      <c r="G579" s="286" t="s">
        <v>285</v>
      </c>
      <c r="H579" s="286">
        <v>533.09999999999991</v>
      </c>
      <c r="I579" s="286">
        <v>184.19999999999982</v>
      </c>
      <c r="J579" s="286">
        <v>646.20000000000027</v>
      </c>
      <c r="K579" s="286"/>
      <c r="L579" s="464"/>
      <c r="M579" s="312">
        <f t="shared" si="6"/>
        <v>1363.5</v>
      </c>
      <c r="N579" s="443"/>
      <c r="O579" s="443"/>
      <c r="P579" s="443"/>
      <c r="Q579" s="443"/>
      <c r="R579" s="443"/>
      <c r="S579" s="464"/>
      <c r="T579" s="464"/>
      <c r="U579" s="464"/>
      <c r="V579" s="686"/>
      <c r="W579" s="443"/>
    </row>
    <row r="580" spans="1:23" ht="15">
      <c r="A580" s="459" t="s">
        <v>846</v>
      </c>
      <c r="B580" s="361" t="s">
        <v>1849</v>
      </c>
      <c r="C580" s="446"/>
      <c r="D580" s="446"/>
      <c r="E580" s="286" t="s">
        <v>285</v>
      </c>
      <c r="F580" s="286" t="s">
        <v>285</v>
      </c>
      <c r="G580" s="286" t="s">
        <v>285</v>
      </c>
      <c r="H580" s="286" t="s">
        <v>285</v>
      </c>
      <c r="I580" s="323">
        <v>834.40000000000009</v>
      </c>
      <c r="J580" s="286">
        <v>489.50000000000045</v>
      </c>
      <c r="K580" s="286"/>
      <c r="L580" s="464"/>
      <c r="M580" s="312">
        <f t="shared" si="6"/>
        <v>1323.9000000000005</v>
      </c>
      <c r="N580" s="443"/>
      <c r="O580" s="443" t="s">
        <v>290</v>
      </c>
      <c r="P580" s="443"/>
      <c r="Q580" s="443"/>
      <c r="R580" s="443"/>
      <c r="S580" s="530"/>
      <c r="T580" s="464"/>
      <c r="U580" s="464"/>
      <c r="V580" s="686"/>
      <c r="W580" s="443"/>
    </row>
    <row r="581" spans="1:23" ht="15">
      <c r="A581" s="459" t="s">
        <v>854</v>
      </c>
      <c r="B581" s="361" t="s">
        <v>1858</v>
      </c>
      <c r="C581" s="446"/>
      <c r="D581" s="446"/>
      <c r="E581" s="286" t="s">
        <v>285</v>
      </c>
      <c r="F581" s="286" t="s">
        <v>285</v>
      </c>
      <c r="G581" s="286" t="s">
        <v>285</v>
      </c>
      <c r="H581" s="286" t="s">
        <v>285</v>
      </c>
      <c r="I581" s="323">
        <v>686.20000000000027</v>
      </c>
      <c r="J581" s="286">
        <v>618.59999999999991</v>
      </c>
      <c r="K581" s="286"/>
      <c r="L581" s="464"/>
      <c r="M581" s="312">
        <f t="shared" si="6"/>
        <v>1304.8000000000002</v>
      </c>
      <c r="N581" s="443"/>
      <c r="O581" s="443" t="s">
        <v>295</v>
      </c>
      <c r="P581" s="443"/>
      <c r="Q581" s="443"/>
      <c r="R581" s="443"/>
      <c r="S581" s="464"/>
      <c r="T581" s="530"/>
      <c r="U581" s="464"/>
      <c r="V581" s="687"/>
      <c r="W581" s="443"/>
    </row>
    <row r="582" spans="1:23" ht="15">
      <c r="A582" s="459" t="s">
        <v>858</v>
      </c>
      <c r="B582" s="464" t="s">
        <v>869</v>
      </c>
      <c r="C582" s="443"/>
      <c r="D582" s="443"/>
      <c r="E582" s="286" t="s">
        <v>285</v>
      </c>
      <c r="F582" s="286" t="s">
        <v>285</v>
      </c>
      <c r="G582" s="286" t="s">
        <v>285</v>
      </c>
      <c r="H582" s="286">
        <v>694.40000000000055</v>
      </c>
      <c r="I582" s="286">
        <v>234.39999999999964</v>
      </c>
      <c r="J582" s="286">
        <v>361.00000000000045</v>
      </c>
      <c r="K582" s="286"/>
      <c r="L582" s="464"/>
      <c r="M582" s="312">
        <f t="shared" si="6"/>
        <v>1289.8000000000006</v>
      </c>
      <c r="N582" s="443"/>
      <c r="O582" s="443"/>
      <c r="P582" s="443"/>
      <c r="Q582" s="443"/>
      <c r="R582" s="443"/>
      <c r="S582" s="464"/>
      <c r="T582" s="459"/>
      <c r="U582" s="464"/>
      <c r="V582" s="686"/>
      <c r="W582" s="443"/>
    </row>
    <row r="583" spans="1:23" ht="15">
      <c r="A583" s="459" t="s">
        <v>859</v>
      </c>
      <c r="B583" s="361" t="s">
        <v>1842</v>
      </c>
      <c r="C583" s="446"/>
      <c r="D583" s="446"/>
      <c r="E583" s="286" t="s">
        <v>285</v>
      </c>
      <c r="F583" s="286" t="s">
        <v>285</v>
      </c>
      <c r="G583" s="286" t="s">
        <v>285</v>
      </c>
      <c r="H583" s="286" t="s">
        <v>285</v>
      </c>
      <c r="I583" s="286">
        <v>491.69999999999959</v>
      </c>
      <c r="J583" s="286">
        <v>788.39999999999964</v>
      </c>
      <c r="K583" s="286"/>
      <c r="L583" s="464"/>
      <c r="M583" s="312">
        <f t="shared" si="6"/>
        <v>1280.0999999999992</v>
      </c>
      <c r="N583" s="443"/>
      <c r="O583" s="443"/>
      <c r="P583" s="443"/>
      <c r="Q583" s="443"/>
      <c r="R583" s="443"/>
      <c r="S583" s="343"/>
      <c r="T583" s="464"/>
      <c r="U583" s="464"/>
      <c r="V583" s="686"/>
      <c r="W583" s="443"/>
    </row>
    <row r="584" spans="1:23" ht="15">
      <c r="A584" s="459" t="s">
        <v>860</v>
      </c>
      <c r="B584" s="464" t="s">
        <v>29</v>
      </c>
      <c r="C584" s="443"/>
      <c r="D584" s="443"/>
      <c r="E584" s="286">
        <v>297.89999999999998</v>
      </c>
      <c r="F584" s="286">
        <v>212.25</v>
      </c>
      <c r="G584" s="286">
        <v>218.9</v>
      </c>
      <c r="H584" s="286" t="s">
        <v>285</v>
      </c>
      <c r="I584" s="286" t="s">
        <v>285</v>
      </c>
      <c r="J584" s="286">
        <v>455.59999999999968</v>
      </c>
      <c r="K584" s="286"/>
      <c r="L584" s="464"/>
      <c r="M584" s="312">
        <f t="shared" si="6"/>
        <v>1184.6499999999996</v>
      </c>
      <c r="N584" s="443"/>
      <c r="O584" s="443"/>
      <c r="P584" s="443"/>
      <c r="Q584" s="443"/>
      <c r="R584" s="443"/>
      <c r="S584" s="343"/>
      <c r="T584" s="343"/>
      <c r="U584" s="464"/>
      <c r="V584" s="686"/>
      <c r="W584" s="443"/>
    </row>
    <row r="585" spans="1:23" ht="15">
      <c r="A585" s="459" t="s">
        <v>866</v>
      </c>
      <c r="B585" s="361" t="s">
        <v>1839</v>
      </c>
      <c r="C585" s="446"/>
      <c r="D585" s="446"/>
      <c r="E585" s="286" t="s">
        <v>285</v>
      </c>
      <c r="F585" s="286" t="s">
        <v>285</v>
      </c>
      <c r="G585" s="286" t="s">
        <v>285</v>
      </c>
      <c r="H585" s="286" t="s">
        <v>285</v>
      </c>
      <c r="I585" s="286">
        <v>520.40000000000009</v>
      </c>
      <c r="J585" s="286">
        <v>647.09999999999945</v>
      </c>
      <c r="K585" s="286"/>
      <c r="L585" s="464"/>
      <c r="M585" s="312">
        <f t="shared" si="6"/>
        <v>1167.4999999999995</v>
      </c>
      <c r="N585" s="443"/>
      <c r="O585" s="443"/>
      <c r="P585" s="443"/>
      <c r="Q585" s="443"/>
      <c r="R585" s="443"/>
      <c r="S585" s="464"/>
      <c r="T585" s="464"/>
      <c r="U585" s="464"/>
      <c r="V585" s="686"/>
      <c r="W585" s="443"/>
    </row>
    <row r="586" spans="1:23" ht="15">
      <c r="A586" s="459" t="s">
        <v>867</v>
      </c>
      <c r="B586" s="464" t="s">
        <v>851</v>
      </c>
      <c r="C586" s="443"/>
      <c r="D586" s="443"/>
      <c r="E586" s="286" t="s">
        <v>285</v>
      </c>
      <c r="F586" s="286" t="s">
        <v>285</v>
      </c>
      <c r="G586" s="286" t="s">
        <v>285</v>
      </c>
      <c r="H586" s="286">
        <v>437.599999999999</v>
      </c>
      <c r="I586" s="286">
        <v>385.70000000000073</v>
      </c>
      <c r="J586" s="286">
        <v>339.19999999999959</v>
      </c>
      <c r="K586" s="286"/>
      <c r="L586" s="464"/>
      <c r="M586" s="312">
        <f t="shared" si="6"/>
        <v>1162.4999999999993</v>
      </c>
      <c r="N586" s="443"/>
      <c r="O586" s="443"/>
      <c r="P586" s="443"/>
      <c r="Q586" s="443"/>
      <c r="R586" s="443"/>
      <c r="S586" s="464"/>
      <c r="T586" s="464"/>
      <c r="U586" s="464"/>
      <c r="V586" s="686"/>
      <c r="W586" s="443"/>
    </row>
    <row r="587" spans="1:23" ht="15">
      <c r="A587" s="459" t="s">
        <v>868</v>
      </c>
      <c r="B587" s="361" t="s">
        <v>1852</v>
      </c>
      <c r="C587" s="446"/>
      <c r="D587" s="446"/>
      <c r="E587" s="286" t="s">
        <v>285</v>
      </c>
      <c r="F587" s="286" t="s">
        <v>285</v>
      </c>
      <c r="G587" s="286" t="s">
        <v>285</v>
      </c>
      <c r="H587" s="286" t="s">
        <v>285</v>
      </c>
      <c r="I587" s="286">
        <v>238.70000000000027</v>
      </c>
      <c r="J587" s="323">
        <v>917.30000000000064</v>
      </c>
      <c r="K587" s="323"/>
      <c r="L587" s="464"/>
      <c r="M587" s="312">
        <f t="shared" si="6"/>
        <v>1156.0000000000009</v>
      </c>
      <c r="N587" s="443"/>
      <c r="O587" s="443" t="s">
        <v>291</v>
      </c>
      <c r="P587" s="443"/>
      <c r="Q587" s="443"/>
      <c r="R587" s="443"/>
      <c r="S587" s="530"/>
      <c r="T587" s="464"/>
      <c r="U587" s="464"/>
      <c r="V587" s="686"/>
      <c r="W587" s="443"/>
    </row>
    <row r="588" spans="1:23" ht="15">
      <c r="A588" s="459" t="s">
        <v>870</v>
      </c>
      <c r="B588" s="361" t="s">
        <v>1854</v>
      </c>
      <c r="C588" s="446"/>
      <c r="D588" s="446"/>
      <c r="E588" s="286" t="s">
        <v>285</v>
      </c>
      <c r="F588" s="286" t="s">
        <v>285</v>
      </c>
      <c r="G588" s="286" t="s">
        <v>285</v>
      </c>
      <c r="H588" s="286" t="s">
        <v>285</v>
      </c>
      <c r="I588" s="286">
        <v>358.29999999999995</v>
      </c>
      <c r="J588" s="286">
        <v>796.89999999999918</v>
      </c>
      <c r="K588" s="286"/>
      <c r="L588" s="464"/>
      <c r="M588" s="312">
        <f t="shared" si="6"/>
        <v>1155.1999999999991</v>
      </c>
      <c r="N588" s="443"/>
      <c r="O588" s="443"/>
      <c r="P588" s="443"/>
      <c r="Q588" s="443"/>
      <c r="R588" s="443"/>
      <c r="S588" s="343"/>
      <c r="T588" s="464"/>
      <c r="U588" s="464"/>
      <c r="V588" s="687"/>
      <c r="W588" s="443"/>
    </row>
    <row r="589" spans="1:23" ht="15">
      <c r="A589" s="459" t="s">
        <v>871</v>
      </c>
      <c r="B589" s="464" t="s">
        <v>178</v>
      </c>
      <c r="C589" s="443"/>
      <c r="D589" s="443"/>
      <c r="E589" s="301">
        <v>605.70000000000005</v>
      </c>
      <c r="F589" s="286">
        <v>539.9</v>
      </c>
      <c r="G589" s="286" t="s">
        <v>285</v>
      </c>
      <c r="H589" s="286" t="s">
        <v>285</v>
      </c>
      <c r="I589" s="286" t="s">
        <v>285</v>
      </c>
      <c r="J589" s="286" t="s">
        <v>285</v>
      </c>
      <c r="K589" s="286"/>
      <c r="L589" s="313"/>
      <c r="M589" s="312">
        <f t="shared" si="6"/>
        <v>1145.5999999999999</v>
      </c>
      <c r="N589" s="443"/>
      <c r="O589" s="443" t="s">
        <v>307</v>
      </c>
      <c r="P589" s="443"/>
      <c r="Q589" s="443"/>
      <c r="R589" s="443"/>
      <c r="S589" s="530"/>
      <c r="T589" s="530"/>
      <c r="U589" s="464"/>
      <c r="V589" s="686"/>
      <c r="W589" s="443"/>
    </row>
    <row r="590" spans="1:23" ht="15">
      <c r="A590" s="459" t="s">
        <v>872</v>
      </c>
      <c r="B590" s="464" t="s">
        <v>855</v>
      </c>
      <c r="C590" s="443"/>
      <c r="D590" s="443"/>
      <c r="E590" s="286" t="s">
        <v>285</v>
      </c>
      <c r="F590" s="286" t="s">
        <v>285</v>
      </c>
      <c r="G590" s="286" t="s">
        <v>285</v>
      </c>
      <c r="H590" s="286">
        <v>364.00000000000045</v>
      </c>
      <c r="I590" s="286">
        <v>368.40000000000009</v>
      </c>
      <c r="J590" s="286">
        <v>397.49999999999955</v>
      </c>
      <c r="K590" s="286"/>
      <c r="L590" s="464"/>
      <c r="M590" s="312">
        <f t="shared" si="6"/>
        <v>1129.9000000000001</v>
      </c>
      <c r="N590" s="443"/>
      <c r="O590" s="443"/>
      <c r="P590" s="443"/>
      <c r="Q590" s="443"/>
      <c r="R590" s="443"/>
      <c r="S590" s="459"/>
      <c r="T590" s="530"/>
      <c r="U590" s="464"/>
      <c r="V590" s="686"/>
      <c r="W590" s="443"/>
    </row>
    <row r="591" spans="1:23" ht="15">
      <c r="A591" s="459" t="s">
        <v>875</v>
      </c>
      <c r="B591" s="361" t="s">
        <v>1844</v>
      </c>
      <c r="C591" s="446"/>
      <c r="D591" s="446"/>
      <c r="E591" s="286" t="s">
        <v>285</v>
      </c>
      <c r="F591" s="286" t="s">
        <v>285</v>
      </c>
      <c r="G591" s="286" t="s">
        <v>285</v>
      </c>
      <c r="H591" s="286" t="s">
        <v>285</v>
      </c>
      <c r="I591" s="286">
        <v>231.59999999999991</v>
      </c>
      <c r="J591" s="323">
        <v>854.90000000000009</v>
      </c>
      <c r="K591" s="323"/>
      <c r="L591" s="464"/>
      <c r="M591" s="312">
        <f t="shared" si="6"/>
        <v>1086.5</v>
      </c>
      <c r="N591" s="443"/>
      <c r="O591" s="443" t="s">
        <v>299</v>
      </c>
      <c r="P591" s="443"/>
      <c r="Q591" s="443"/>
      <c r="R591" s="443"/>
      <c r="S591" s="464"/>
      <c r="T591" s="464"/>
      <c r="U591" s="464"/>
      <c r="V591" s="686"/>
      <c r="W591" s="443"/>
    </row>
    <row r="592" spans="1:23" ht="15">
      <c r="A592" s="459" t="s">
        <v>1006</v>
      </c>
      <c r="B592" s="361" t="s">
        <v>1850</v>
      </c>
      <c r="C592" s="446"/>
      <c r="D592" s="446"/>
      <c r="E592" s="286" t="s">
        <v>285</v>
      </c>
      <c r="F592" s="286" t="s">
        <v>285</v>
      </c>
      <c r="G592" s="286" t="s">
        <v>285</v>
      </c>
      <c r="H592" s="286" t="s">
        <v>285</v>
      </c>
      <c r="I592" s="286">
        <v>638.5</v>
      </c>
      <c r="J592" s="286">
        <v>447.49999999999909</v>
      </c>
      <c r="K592" s="286"/>
      <c r="L592" s="464"/>
      <c r="M592" s="312">
        <f t="shared" si="6"/>
        <v>1085.9999999999991</v>
      </c>
      <c r="N592" s="443"/>
      <c r="O592" s="443"/>
      <c r="P592" s="443"/>
      <c r="Q592" s="443"/>
      <c r="R592" s="443"/>
      <c r="S592" s="343"/>
      <c r="T592" s="464"/>
      <c r="U592" s="464"/>
      <c r="V592" s="686"/>
      <c r="W592" s="443"/>
    </row>
    <row r="593" spans="1:23" ht="15">
      <c r="A593" s="459" t="s">
        <v>1007</v>
      </c>
      <c r="B593" s="361" t="s">
        <v>1853</v>
      </c>
      <c r="C593" s="446"/>
      <c r="D593" s="446"/>
      <c r="E593" s="286" t="s">
        <v>285</v>
      </c>
      <c r="F593" s="286" t="s">
        <v>285</v>
      </c>
      <c r="G593" s="286" t="s">
        <v>285</v>
      </c>
      <c r="H593" s="286" t="s">
        <v>285</v>
      </c>
      <c r="I593" s="286">
        <v>405.19999999999982</v>
      </c>
      <c r="J593" s="286">
        <v>561.89999999999964</v>
      </c>
      <c r="K593" s="286"/>
      <c r="L593" s="464"/>
      <c r="M593" s="312">
        <f t="shared" si="6"/>
        <v>967.09999999999945</v>
      </c>
      <c r="N593" s="443"/>
      <c r="O593" s="443"/>
      <c r="P593" s="443"/>
      <c r="Q593" s="443"/>
      <c r="R593" s="443"/>
      <c r="S593" s="464"/>
      <c r="T593" s="464"/>
      <c r="U593" s="464"/>
      <c r="V593" s="687"/>
      <c r="W593" s="443"/>
    </row>
    <row r="594" spans="1:23" ht="15">
      <c r="A594" s="459" t="s">
        <v>1008</v>
      </c>
      <c r="B594" s="464" t="s">
        <v>817</v>
      </c>
      <c r="C594" s="443"/>
      <c r="D594" s="443"/>
      <c r="E594" s="286" t="s">
        <v>285</v>
      </c>
      <c r="F594" s="286" t="s">
        <v>285</v>
      </c>
      <c r="G594" s="286" t="s">
        <v>285</v>
      </c>
      <c r="H594" s="286">
        <v>542.5</v>
      </c>
      <c r="I594" s="286">
        <v>339.90000000000009</v>
      </c>
      <c r="J594" s="286" t="s">
        <v>285</v>
      </c>
      <c r="K594" s="286"/>
      <c r="L594" s="313"/>
      <c r="M594" s="312">
        <f t="shared" si="6"/>
        <v>882.40000000000009</v>
      </c>
      <c r="N594" s="443"/>
      <c r="O594" s="443"/>
      <c r="P594" s="443"/>
      <c r="Q594" s="443"/>
      <c r="R594" s="443"/>
      <c r="S594" s="459"/>
      <c r="T594" s="530"/>
      <c r="U594" s="464"/>
      <c r="V594" s="687"/>
      <c r="W594" s="443"/>
    </row>
    <row r="595" spans="1:23" ht="15">
      <c r="A595" s="459" t="s">
        <v>1009</v>
      </c>
      <c r="B595" s="464" t="s">
        <v>842</v>
      </c>
      <c r="C595" s="443"/>
      <c r="D595" s="443"/>
      <c r="E595" s="286" t="s">
        <v>285</v>
      </c>
      <c r="F595" s="286" t="s">
        <v>285</v>
      </c>
      <c r="G595" s="286" t="s">
        <v>285</v>
      </c>
      <c r="H595" s="286">
        <v>673.49999999999955</v>
      </c>
      <c r="I595" s="286">
        <v>194.89999999999918</v>
      </c>
      <c r="J595" s="286" t="s">
        <v>285</v>
      </c>
      <c r="K595" s="286"/>
      <c r="L595" s="313"/>
      <c r="M595" s="312">
        <f t="shared" si="6"/>
        <v>868.39999999999873</v>
      </c>
      <c r="N595" s="443"/>
      <c r="O595" s="443"/>
      <c r="P595" s="443"/>
      <c r="Q595" s="443"/>
      <c r="R595" s="443"/>
      <c r="S595" s="443"/>
      <c r="T595" s="530"/>
      <c r="U595" s="464"/>
      <c r="V595" s="686"/>
      <c r="W595" s="443"/>
    </row>
    <row r="596" spans="1:23" ht="15">
      <c r="A596" s="459" t="s">
        <v>1010</v>
      </c>
      <c r="B596" s="361" t="s">
        <v>1857</v>
      </c>
      <c r="C596" s="446"/>
      <c r="D596" s="446"/>
      <c r="E596" s="286" t="s">
        <v>285</v>
      </c>
      <c r="F596" s="286" t="s">
        <v>285</v>
      </c>
      <c r="G596" s="286" t="s">
        <v>285</v>
      </c>
      <c r="H596" s="286" t="s">
        <v>285</v>
      </c>
      <c r="I596" s="286">
        <v>247.5</v>
      </c>
      <c r="J596" s="286">
        <v>592.59999999999991</v>
      </c>
      <c r="K596" s="286"/>
      <c r="L596" s="464"/>
      <c r="M596" s="312">
        <f t="shared" ref="M596:M619" si="7">SUM(E596:J596)</f>
        <v>840.09999999999991</v>
      </c>
      <c r="N596" s="443"/>
      <c r="O596" s="443"/>
      <c r="P596" s="443"/>
      <c r="Q596" s="443"/>
      <c r="R596" s="443"/>
      <c r="S596" s="530"/>
      <c r="T596" s="459"/>
      <c r="U596" s="464"/>
      <c r="V596" s="686"/>
      <c r="W596" s="443"/>
    </row>
    <row r="597" spans="1:23" ht="15">
      <c r="A597" s="459" t="s">
        <v>1011</v>
      </c>
      <c r="B597" s="530" t="s">
        <v>2241</v>
      </c>
      <c r="C597" s="446"/>
      <c r="D597" s="446"/>
      <c r="E597" s="286" t="s">
        <v>285</v>
      </c>
      <c r="F597" s="286" t="s">
        <v>285</v>
      </c>
      <c r="G597" s="286" t="s">
        <v>285</v>
      </c>
      <c r="H597" s="286" t="s">
        <v>285</v>
      </c>
      <c r="I597" s="286" t="s">
        <v>285</v>
      </c>
      <c r="J597" s="286">
        <v>786.50000000000045</v>
      </c>
      <c r="K597" s="286"/>
      <c r="L597" s="464"/>
      <c r="M597" s="312">
        <f t="shared" si="7"/>
        <v>786.50000000000045</v>
      </c>
      <c r="N597" s="443"/>
      <c r="O597" s="443"/>
      <c r="P597" s="443"/>
      <c r="Q597" s="443"/>
      <c r="R597" s="443"/>
      <c r="S597" s="464"/>
      <c r="T597" s="343"/>
      <c r="U597" s="464"/>
      <c r="V597" s="687"/>
      <c r="W597" s="443"/>
    </row>
    <row r="598" spans="1:23" ht="15">
      <c r="A598" s="459" t="s">
        <v>1012</v>
      </c>
      <c r="B598" s="361" t="s">
        <v>1856</v>
      </c>
      <c r="C598" s="446"/>
      <c r="D598" s="446"/>
      <c r="E598" s="286" t="s">
        <v>285</v>
      </c>
      <c r="F598" s="286" t="s">
        <v>285</v>
      </c>
      <c r="G598" s="286" t="s">
        <v>285</v>
      </c>
      <c r="H598" s="286" t="s">
        <v>285</v>
      </c>
      <c r="I598" s="286">
        <v>265.99999999999977</v>
      </c>
      <c r="J598" s="286">
        <v>519.80000000000018</v>
      </c>
      <c r="K598" s="286"/>
      <c r="L598" s="464"/>
      <c r="M598" s="312">
        <f t="shared" si="7"/>
        <v>785.8</v>
      </c>
      <c r="N598" s="443"/>
      <c r="O598" s="443"/>
      <c r="P598" s="443"/>
      <c r="Q598" s="443"/>
      <c r="R598" s="443"/>
      <c r="S598" s="464"/>
      <c r="T598" s="530"/>
      <c r="U598" s="464"/>
      <c r="V598" s="686"/>
      <c r="W598" s="443"/>
    </row>
    <row r="599" spans="1:23" ht="15">
      <c r="A599" s="459" t="s">
        <v>1013</v>
      </c>
      <c r="B599" s="530" t="s">
        <v>2243</v>
      </c>
      <c r="C599" s="446"/>
      <c r="D599" s="446"/>
      <c r="E599" s="286" t="s">
        <v>285</v>
      </c>
      <c r="F599" s="286" t="s">
        <v>285</v>
      </c>
      <c r="G599" s="286" t="s">
        <v>285</v>
      </c>
      <c r="H599" s="286" t="s">
        <v>285</v>
      </c>
      <c r="I599" s="286" t="s">
        <v>285</v>
      </c>
      <c r="J599" s="286">
        <v>745.90000000000009</v>
      </c>
      <c r="K599" s="286"/>
      <c r="L599" s="464"/>
      <c r="M599" s="312">
        <f t="shared" si="7"/>
        <v>745.90000000000009</v>
      </c>
      <c r="N599" s="443"/>
      <c r="O599" s="443"/>
      <c r="P599" s="443"/>
      <c r="Q599" s="443"/>
      <c r="R599" s="443"/>
      <c r="S599" s="443"/>
      <c r="T599" s="459"/>
      <c r="U599" s="464"/>
      <c r="V599" s="686"/>
      <c r="W599" s="443"/>
    </row>
    <row r="600" spans="1:23" ht="15">
      <c r="A600" s="459" t="s">
        <v>1014</v>
      </c>
      <c r="B600" s="361" t="s">
        <v>1841</v>
      </c>
      <c r="C600" s="446"/>
      <c r="D600" s="446"/>
      <c r="E600" s="286" t="s">
        <v>285</v>
      </c>
      <c r="F600" s="286" t="s">
        <v>285</v>
      </c>
      <c r="G600" s="286" t="s">
        <v>285</v>
      </c>
      <c r="H600" s="286" t="s">
        <v>285</v>
      </c>
      <c r="I600" s="286">
        <v>328.49999999999977</v>
      </c>
      <c r="J600" s="286">
        <v>391.60000000000014</v>
      </c>
      <c r="K600" s="286"/>
      <c r="L600" s="464"/>
      <c r="M600" s="312">
        <f t="shared" si="7"/>
        <v>720.09999999999991</v>
      </c>
      <c r="N600" s="443"/>
      <c r="O600" s="443"/>
      <c r="P600" s="443"/>
      <c r="Q600" s="443"/>
      <c r="R600" s="443"/>
      <c r="S600" s="464"/>
      <c r="T600" s="343"/>
      <c r="U600" s="464"/>
      <c r="V600" s="686"/>
      <c r="W600" s="443"/>
    </row>
    <row r="601" spans="1:23" ht="15">
      <c r="A601" s="459" t="s">
        <v>1015</v>
      </c>
      <c r="B601" s="361" t="s">
        <v>1851</v>
      </c>
      <c r="C601" s="446"/>
      <c r="D601" s="446"/>
      <c r="E601" s="286" t="s">
        <v>285</v>
      </c>
      <c r="F601" s="286" t="s">
        <v>285</v>
      </c>
      <c r="G601" s="286" t="s">
        <v>285</v>
      </c>
      <c r="H601" s="286" t="s">
        <v>285</v>
      </c>
      <c r="I601" s="286">
        <v>227.09999999999945</v>
      </c>
      <c r="J601" s="286">
        <v>479.89999999999986</v>
      </c>
      <c r="K601" s="286"/>
      <c r="L601" s="464"/>
      <c r="M601" s="312">
        <f t="shared" si="7"/>
        <v>706.99999999999932</v>
      </c>
      <c r="N601" s="443"/>
      <c r="O601" s="443"/>
      <c r="P601" s="443"/>
      <c r="Q601" s="443"/>
      <c r="R601" s="443"/>
      <c r="S601" s="343"/>
      <c r="T601" s="464"/>
      <c r="U601" s="464"/>
      <c r="V601" s="686"/>
      <c r="W601" s="443"/>
    </row>
    <row r="602" spans="1:23" ht="15">
      <c r="A602" s="459" t="s">
        <v>1016</v>
      </c>
      <c r="B602" s="530" t="s">
        <v>2239</v>
      </c>
      <c r="C602" s="446"/>
      <c r="D602" s="446"/>
      <c r="E602" s="286" t="s">
        <v>285</v>
      </c>
      <c r="F602" s="286" t="s">
        <v>285</v>
      </c>
      <c r="G602" s="286" t="s">
        <v>285</v>
      </c>
      <c r="H602" s="286" t="s">
        <v>285</v>
      </c>
      <c r="I602" s="286" t="s">
        <v>285</v>
      </c>
      <c r="J602" s="286">
        <v>632.09999999999968</v>
      </c>
      <c r="K602" s="286"/>
      <c r="L602" s="464"/>
      <c r="M602" s="312">
        <f t="shared" si="7"/>
        <v>632.09999999999968</v>
      </c>
      <c r="N602" s="443"/>
      <c r="O602" s="443"/>
      <c r="P602" s="443"/>
      <c r="Q602" s="443"/>
      <c r="R602" s="443"/>
      <c r="S602" s="464"/>
      <c r="T602" s="464"/>
      <c r="U602" s="464"/>
      <c r="V602" s="686"/>
      <c r="W602" s="443"/>
    </row>
    <row r="603" spans="1:23" ht="15">
      <c r="A603" s="459" t="s">
        <v>1017</v>
      </c>
      <c r="B603" s="464" t="s">
        <v>857</v>
      </c>
      <c r="C603" s="443"/>
      <c r="D603" s="443"/>
      <c r="E603" s="286" t="s">
        <v>285</v>
      </c>
      <c r="F603" s="286" t="s">
        <v>285</v>
      </c>
      <c r="G603" s="286" t="s">
        <v>285</v>
      </c>
      <c r="H603" s="286">
        <v>604.90000000000009</v>
      </c>
      <c r="I603" s="286" t="s">
        <v>285</v>
      </c>
      <c r="J603" s="286" t="s">
        <v>285</v>
      </c>
      <c r="K603" s="286"/>
      <c r="L603" s="313"/>
      <c r="M603" s="312">
        <f t="shared" si="7"/>
        <v>604.90000000000009</v>
      </c>
      <c r="N603" s="443"/>
      <c r="O603" s="443"/>
      <c r="P603" s="443"/>
      <c r="Q603" s="443"/>
      <c r="R603" s="443"/>
      <c r="S603" s="464"/>
      <c r="T603" s="530"/>
      <c r="U603" s="464"/>
      <c r="V603" s="686"/>
      <c r="W603" s="443"/>
    </row>
    <row r="604" spans="1:23" ht="15">
      <c r="A604" s="459" t="s">
        <v>1018</v>
      </c>
      <c r="B604" s="530" t="s">
        <v>2242</v>
      </c>
      <c r="C604" s="446"/>
      <c r="D604" s="446"/>
      <c r="E604" s="286" t="s">
        <v>285</v>
      </c>
      <c r="F604" s="286" t="s">
        <v>285</v>
      </c>
      <c r="G604" s="286" t="s">
        <v>285</v>
      </c>
      <c r="H604" s="286" t="s">
        <v>285</v>
      </c>
      <c r="I604" s="286" t="s">
        <v>285</v>
      </c>
      <c r="J604" s="286">
        <v>533.5</v>
      </c>
      <c r="K604" s="286"/>
      <c r="L604" s="464"/>
      <c r="M604" s="312">
        <f t="shared" si="7"/>
        <v>533.5</v>
      </c>
      <c r="N604" s="443"/>
      <c r="O604" s="443"/>
      <c r="P604" s="443"/>
      <c r="Q604" s="443"/>
      <c r="R604" s="443"/>
      <c r="S604" s="464"/>
      <c r="T604" s="464"/>
      <c r="U604" s="464"/>
      <c r="V604" s="461"/>
      <c r="W604" s="446"/>
    </row>
    <row r="605" spans="1:23" ht="15">
      <c r="A605" s="459" t="s">
        <v>1019</v>
      </c>
      <c r="B605" s="361" t="s">
        <v>1855</v>
      </c>
      <c r="C605" s="446"/>
      <c r="D605" s="446"/>
      <c r="E605" s="286" t="s">
        <v>285</v>
      </c>
      <c r="F605" s="286" t="s">
        <v>285</v>
      </c>
      <c r="G605" s="286" t="s">
        <v>285</v>
      </c>
      <c r="H605" s="286" t="s">
        <v>285</v>
      </c>
      <c r="I605" s="286">
        <v>498.30000000000064</v>
      </c>
      <c r="J605" s="286" t="s">
        <v>285</v>
      </c>
      <c r="K605" s="286"/>
      <c r="L605" s="443"/>
      <c r="M605" s="312">
        <f t="shared" si="7"/>
        <v>498.30000000000064</v>
      </c>
      <c r="N605" s="443"/>
      <c r="O605" s="443"/>
      <c r="P605" s="443"/>
      <c r="Q605" s="443"/>
      <c r="R605" s="443"/>
      <c r="S605" s="464"/>
      <c r="T605" s="443"/>
      <c r="U605" s="540"/>
      <c r="V605" s="446"/>
      <c r="W605" s="446"/>
    </row>
    <row r="606" spans="1:23" ht="15">
      <c r="A606" s="459" t="s">
        <v>1020</v>
      </c>
      <c r="B606" s="530" t="s">
        <v>2246</v>
      </c>
      <c r="C606" s="446"/>
      <c r="D606" s="446"/>
      <c r="E606" s="286" t="s">
        <v>285</v>
      </c>
      <c r="F606" s="286" t="s">
        <v>285</v>
      </c>
      <c r="G606" s="286" t="s">
        <v>285</v>
      </c>
      <c r="H606" s="286" t="s">
        <v>285</v>
      </c>
      <c r="I606" s="286" t="s">
        <v>285</v>
      </c>
      <c r="J606" s="286">
        <v>492.20000000000027</v>
      </c>
      <c r="K606" s="286"/>
      <c r="L606" s="464"/>
      <c r="M606" s="312">
        <f t="shared" si="7"/>
        <v>492.20000000000027</v>
      </c>
      <c r="N606" s="443"/>
      <c r="O606" s="443"/>
      <c r="P606" s="443"/>
      <c r="Q606" s="443"/>
      <c r="R606" s="443"/>
      <c r="S606" s="530"/>
      <c r="T606" s="443"/>
      <c r="U606" s="540"/>
      <c r="V606" s="446"/>
      <c r="W606" s="446"/>
    </row>
    <row r="607" spans="1:23" ht="15">
      <c r="A607" s="459" t="s">
        <v>1021</v>
      </c>
      <c r="B607" s="530" t="s">
        <v>2244</v>
      </c>
      <c r="C607" s="446"/>
      <c r="D607" s="446"/>
      <c r="E607" s="286" t="s">
        <v>285</v>
      </c>
      <c r="F607" s="286" t="s">
        <v>285</v>
      </c>
      <c r="G607" s="286" t="s">
        <v>285</v>
      </c>
      <c r="H607" s="286" t="s">
        <v>285</v>
      </c>
      <c r="I607" s="286" t="s">
        <v>285</v>
      </c>
      <c r="J607" s="286">
        <v>456.89999999999873</v>
      </c>
      <c r="K607" s="286"/>
      <c r="L607" s="464"/>
      <c r="M607" s="312">
        <f t="shared" si="7"/>
        <v>456.89999999999873</v>
      </c>
      <c r="N607" s="443"/>
      <c r="O607" s="443"/>
      <c r="P607" s="443"/>
      <c r="Q607" s="443"/>
      <c r="R607" s="443"/>
      <c r="S607" s="464"/>
      <c r="T607" s="464"/>
      <c r="U607" s="464"/>
      <c r="V607" s="461"/>
      <c r="W607" s="446"/>
    </row>
    <row r="608" spans="1:23" ht="15">
      <c r="A608" s="459" t="s">
        <v>1022</v>
      </c>
      <c r="B608" s="530" t="s">
        <v>2237</v>
      </c>
      <c r="C608" s="446"/>
      <c r="D608" s="446"/>
      <c r="E608" s="286" t="s">
        <v>285</v>
      </c>
      <c r="F608" s="286" t="s">
        <v>285</v>
      </c>
      <c r="G608" s="286" t="s">
        <v>285</v>
      </c>
      <c r="H608" s="286" t="s">
        <v>285</v>
      </c>
      <c r="I608" s="286" t="s">
        <v>285</v>
      </c>
      <c r="J608" s="286">
        <v>428.19999999999982</v>
      </c>
      <c r="K608" s="286"/>
      <c r="L608" s="464"/>
      <c r="M608" s="312">
        <f t="shared" si="7"/>
        <v>428.19999999999982</v>
      </c>
      <c r="N608" s="443"/>
      <c r="O608" s="443"/>
      <c r="P608" s="443"/>
      <c r="Q608" s="443"/>
      <c r="R608" s="443"/>
      <c r="S608" s="443"/>
      <c r="T608" s="464"/>
      <c r="U608" s="464"/>
      <c r="V608" s="461"/>
      <c r="W608" s="446"/>
    </row>
    <row r="609" spans="1:24" ht="15">
      <c r="A609" s="459" t="s">
        <v>1023</v>
      </c>
      <c r="B609" s="530" t="s">
        <v>2256</v>
      </c>
      <c r="C609" s="446"/>
      <c r="D609" s="446"/>
      <c r="E609" s="286" t="s">
        <v>285</v>
      </c>
      <c r="F609" s="286" t="s">
        <v>285</v>
      </c>
      <c r="G609" s="286" t="s">
        <v>285</v>
      </c>
      <c r="H609" s="286" t="s">
        <v>285</v>
      </c>
      <c r="I609" s="286" t="s">
        <v>285</v>
      </c>
      <c r="J609" s="286">
        <v>428.00000000000091</v>
      </c>
      <c r="K609" s="286"/>
      <c r="L609" s="464"/>
      <c r="M609" s="312">
        <f t="shared" si="7"/>
        <v>428.00000000000091</v>
      </c>
      <c r="N609" s="443"/>
      <c r="O609" s="443"/>
      <c r="P609" s="443"/>
      <c r="Q609" s="443"/>
      <c r="R609" s="443"/>
      <c r="S609" s="464"/>
      <c r="T609" s="464"/>
      <c r="U609" s="464"/>
      <c r="V609" s="461"/>
      <c r="W609" s="446"/>
    </row>
    <row r="610" spans="1:24" ht="15">
      <c r="A610" s="459" t="s">
        <v>1024</v>
      </c>
      <c r="B610" s="464" t="s">
        <v>164</v>
      </c>
      <c r="C610" s="443"/>
      <c r="D610" s="443"/>
      <c r="E610" s="286" t="s">
        <v>285</v>
      </c>
      <c r="F610" s="286" t="s">
        <v>285</v>
      </c>
      <c r="G610" s="286">
        <v>387.4</v>
      </c>
      <c r="H610" s="286" t="s">
        <v>285</v>
      </c>
      <c r="I610" s="286" t="s">
        <v>285</v>
      </c>
      <c r="J610" s="286" t="s">
        <v>285</v>
      </c>
      <c r="K610" s="286"/>
      <c r="L610" s="313"/>
      <c r="M610" s="312">
        <f t="shared" si="7"/>
        <v>387.4</v>
      </c>
      <c r="N610" s="443"/>
      <c r="O610" s="443"/>
      <c r="P610" s="443"/>
      <c r="Q610" s="443"/>
      <c r="R610" s="443"/>
      <c r="S610" s="464"/>
      <c r="T610" s="464"/>
      <c r="U610" s="464"/>
      <c r="V610" s="461"/>
      <c r="W610" s="446"/>
    </row>
    <row r="611" spans="1:24" ht="15">
      <c r="A611" s="459" t="s">
        <v>1025</v>
      </c>
      <c r="B611" s="361" t="s">
        <v>1848</v>
      </c>
      <c r="C611" s="446"/>
      <c r="D611" s="446"/>
      <c r="E611" s="286" t="s">
        <v>285</v>
      </c>
      <c r="F611" s="286" t="s">
        <v>285</v>
      </c>
      <c r="G611" s="286" t="s">
        <v>285</v>
      </c>
      <c r="H611" s="286" t="s">
        <v>285</v>
      </c>
      <c r="I611" s="286">
        <v>379.00000000000023</v>
      </c>
      <c r="J611" s="286" t="s">
        <v>285</v>
      </c>
      <c r="K611" s="286"/>
      <c r="L611" s="313"/>
      <c r="M611" s="312">
        <f t="shared" si="7"/>
        <v>379.00000000000023</v>
      </c>
      <c r="N611" s="443"/>
      <c r="O611" s="443"/>
      <c r="P611" s="443"/>
      <c r="Q611" s="443"/>
      <c r="R611" s="443"/>
      <c r="S611" s="464"/>
      <c r="T611" s="464"/>
      <c r="U611" s="464"/>
      <c r="V611" s="461"/>
      <c r="W611" s="446"/>
      <c r="X611" s="148"/>
    </row>
    <row r="612" spans="1:24" ht="15">
      <c r="A612" s="459" t="s">
        <v>1026</v>
      </c>
      <c r="B612" s="361" t="s">
        <v>1845</v>
      </c>
      <c r="C612" s="446"/>
      <c r="D612" s="446"/>
      <c r="E612" s="286" t="s">
        <v>285</v>
      </c>
      <c r="F612" s="286" t="s">
        <v>285</v>
      </c>
      <c r="G612" s="286" t="s">
        <v>285</v>
      </c>
      <c r="H612" s="286" t="s">
        <v>285</v>
      </c>
      <c r="I612" s="286">
        <v>366.20000000000005</v>
      </c>
      <c r="J612" s="286" t="s">
        <v>285</v>
      </c>
      <c r="K612" s="286"/>
      <c r="L612" s="313"/>
      <c r="M612" s="312">
        <f t="shared" si="7"/>
        <v>366.20000000000005</v>
      </c>
      <c r="N612" s="443"/>
      <c r="O612" s="443"/>
      <c r="P612" s="443"/>
      <c r="Q612" s="443"/>
      <c r="R612" s="443"/>
      <c r="S612" s="443"/>
      <c r="T612" s="464"/>
      <c r="U612" s="464"/>
      <c r="V612" s="461"/>
      <c r="W612" s="446"/>
    </row>
    <row r="613" spans="1:24" ht="15">
      <c r="A613" s="459" t="s">
        <v>1027</v>
      </c>
      <c r="B613" s="343" t="s">
        <v>1837</v>
      </c>
      <c r="C613" s="446"/>
      <c r="D613" s="446"/>
      <c r="E613" s="286" t="s">
        <v>285</v>
      </c>
      <c r="F613" s="286" t="s">
        <v>285</v>
      </c>
      <c r="G613" s="286" t="s">
        <v>285</v>
      </c>
      <c r="H613" s="286" t="s">
        <v>285</v>
      </c>
      <c r="I613" s="286">
        <v>363.70000000000027</v>
      </c>
      <c r="J613" s="286" t="s">
        <v>285</v>
      </c>
      <c r="K613" s="286"/>
      <c r="L613" s="313"/>
      <c r="M613" s="312">
        <f t="shared" si="7"/>
        <v>363.70000000000027</v>
      </c>
      <c r="N613" s="443"/>
      <c r="O613" s="443"/>
      <c r="P613" s="443"/>
      <c r="Q613" s="443"/>
      <c r="R613" s="443"/>
      <c r="S613" s="343"/>
      <c r="T613" s="464"/>
      <c r="U613" s="464"/>
      <c r="V613" s="461"/>
      <c r="W613" s="446"/>
    </row>
    <row r="614" spans="1:24" ht="15">
      <c r="A614" s="459" t="s">
        <v>1028</v>
      </c>
      <c r="B614" s="464" t="s">
        <v>847</v>
      </c>
      <c r="C614" s="443"/>
      <c r="D614" s="443"/>
      <c r="E614" s="286" t="s">
        <v>285</v>
      </c>
      <c r="F614" s="286" t="s">
        <v>285</v>
      </c>
      <c r="G614" s="286" t="s">
        <v>285</v>
      </c>
      <c r="H614" s="286">
        <v>362.20000000000027</v>
      </c>
      <c r="I614" s="286" t="s">
        <v>285</v>
      </c>
      <c r="J614" s="286" t="s">
        <v>285</v>
      </c>
      <c r="K614" s="286"/>
      <c r="L614" s="313"/>
      <c r="M614" s="312">
        <f t="shared" si="7"/>
        <v>362.20000000000027</v>
      </c>
      <c r="N614" s="443"/>
      <c r="O614" s="443"/>
      <c r="P614" s="443"/>
      <c r="Q614" s="443"/>
      <c r="R614" s="443"/>
      <c r="S614" s="530"/>
      <c r="T614" s="464"/>
      <c r="U614" s="464"/>
      <c r="V614" s="461"/>
      <c r="W614" s="446"/>
    </row>
    <row r="615" spans="1:24" ht="15">
      <c r="A615" s="459" t="s">
        <v>1029</v>
      </c>
      <c r="B615" s="530" t="s">
        <v>2238</v>
      </c>
      <c r="C615" s="446"/>
      <c r="D615" s="446"/>
      <c r="E615" s="286" t="s">
        <v>285</v>
      </c>
      <c r="F615" s="286" t="s">
        <v>285</v>
      </c>
      <c r="G615" s="286" t="s">
        <v>285</v>
      </c>
      <c r="H615" s="286" t="s">
        <v>285</v>
      </c>
      <c r="I615" s="286" t="s">
        <v>285</v>
      </c>
      <c r="J615" s="286">
        <v>336.59999999999991</v>
      </c>
      <c r="K615" s="286"/>
      <c r="L615" s="464"/>
      <c r="M615" s="312">
        <f t="shared" si="7"/>
        <v>336.59999999999991</v>
      </c>
      <c r="N615" s="443"/>
      <c r="O615" s="443"/>
      <c r="P615" s="443"/>
      <c r="Q615" s="443"/>
      <c r="R615" s="443"/>
      <c r="S615" s="443"/>
      <c r="T615" s="464"/>
      <c r="U615" s="464"/>
      <c r="V615" s="461"/>
      <c r="W615" s="446"/>
    </row>
    <row r="616" spans="1:24" ht="15">
      <c r="A616" s="459" t="s">
        <v>1030</v>
      </c>
      <c r="B616" s="361" t="s">
        <v>1873</v>
      </c>
      <c r="C616" s="446"/>
      <c r="D616" s="446"/>
      <c r="E616" s="286" t="s">
        <v>285</v>
      </c>
      <c r="F616" s="286" t="s">
        <v>285</v>
      </c>
      <c r="G616" s="286" t="s">
        <v>285</v>
      </c>
      <c r="H616" s="286" t="s">
        <v>285</v>
      </c>
      <c r="I616" s="286">
        <v>323.09999999999991</v>
      </c>
      <c r="J616" s="286" t="s">
        <v>285</v>
      </c>
      <c r="K616" s="286"/>
      <c r="L616" s="313"/>
      <c r="M616" s="312">
        <f t="shared" si="7"/>
        <v>323.09999999999991</v>
      </c>
      <c r="N616" s="443"/>
      <c r="O616" s="443"/>
      <c r="P616" s="443"/>
      <c r="Q616" s="443"/>
      <c r="R616" s="443"/>
      <c r="S616" s="464"/>
      <c r="T616" s="464"/>
      <c r="U616" s="464"/>
      <c r="V616" s="461"/>
      <c r="W616" s="446"/>
    </row>
    <row r="617" spans="1:24" ht="15">
      <c r="A617" s="459" t="s">
        <v>1031</v>
      </c>
      <c r="B617" s="361" t="s">
        <v>1847</v>
      </c>
      <c r="C617" s="446"/>
      <c r="D617" s="446"/>
      <c r="E617" s="286" t="s">
        <v>285</v>
      </c>
      <c r="F617" s="286" t="s">
        <v>285</v>
      </c>
      <c r="G617" s="286" t="s">
        <v>285</v>
      </c>
      <c r="H617" s="286" t="s">
        <v>285</v>
      </c>
      <c r="I617" s="286">
        <v>322.59999999999991</v>
      </c>
      <c r="J617" s="286" t="s">
        <v>285</v>
      </c>
      <c r="K617" s="286"/>
      <c r="L617" s="313"/>
      <c r="M617" s="312">
        <f t="shared" si="7"/>
        <v>322.59999999999991</v>
      </c>
      <c r="N617" s="443"/>
      <c r="O617" s="443"/>
      <c r="P617" s="443"/>
      <c r="Q617" s="443"/>
      <c r="R617" s="443"/>
      <c r="S617" s="443"/>
      <c r="T617" s="464"/>
      <c r="U617" s="464"/>
      <c r="V617" s="461"/>
      <c r="W617" s="446"/>
    </row>
    <row r="618" spans="1:24" ht="15">
      <c r="A618" s="459" t="s">
        <v>1032</v>
      </c>
      <c r="B618" s="464" t="s">
        <v>179</v>
      </c>
      <c r="C618" s="443"/>
      <c r="D618" s="443"/>
      <c r="E618" s="286">
        <v>276.60000000000002</v>
      </c>
      <c r="F618" s="286" t="s">
        <v>285</v>
      </c>
      <c r="G618" s="286" t="s">
        <v>285</v>
      </c>
      <c r="H618" s="286" t="s">
        <v>285</v>
      </c>
      <c r="I618" s="286" t="s">
        <v>285</v>
      </c>
      <c r="J618" s="286" t="s">
        <v>285</v>
      </c>
      <c r="K618" s="286"/>
      <c r="L618" s="313"/>
      <c r="M618" s="312">
        <f t="shared" si="7"/>
        <v>276.60000000000002</v>
      </c>
      <c r="N618" s="443"/>
      <c r="O618" s="443"/>
      <c r="P618" s="443"/>
      <c r="Q618" s="443"/>
      <c r="R618" s="443"/>
      <c r="S618" s="343"/>
      <c r="T618" s="464"/>
      <c r="U618" s="464"/>
      <c r="V618" s="461"/>
      <c r="W618" s="446"/>
    </row>
    <row r="619" spans="1:24" ht="15">
      <c r="A619" s="459" t="s">
        <v>1033</v>
      </c>
      <c r="B619" s="530" t="s">
        <v>2245</v>
      </c>
      <c r="C619" s="446"/>
      <c r="D619" s="446"/>
      <c r="E619" s="286" t="s">
        <v>285</v>
      </c>
      <c r="F619" s="286" t="s">
        <v>285</v>
      </c>
      <c r="G619" s="286" t="s">
        <v>285</v>
      </c>
      <c r="H619" s="286" t="s">
        <v>285</v>
      </c>
      <c r="I619" s="286" t="s">
        <v>285</v>
      </c>
      <c r="J619" s="286">
        <v>274.09999999999968</v>
      </c>
      <c r="K619" s="286"/>
      <c r="L619" s="464"/>
      <c r="M619" s="312">
        <f t="shared" si="7"/>
        <v>274.09999999999968</v>
      </c>
      <c r="N619" s="443"/>
      <c r="O619" s="443"/>
      <c r="P619" s="443"/>
      <c r="Q619" s="443"/>
      <c r="R619" s="443"/>
      <c r="S619" s="464"/>
      <c r="T619" s="464"/>
      <c r="U619" s="464"/>
      <c r="V619" s="461"/>
      <c r="W619" s="446"/>
    </row>
    <row r="620" spans="1:24" ht="15">
      <c r="A620" s="459"/>
      <c r="B620" s="464"/>
      <c r="C620" s="443"/>
      <c r="D620" s="443"/>
      <c r="E620" s="286"/>
      <c r="F620" s="286"/>
      <c r="G620" s="286"/>
      <c r="H620" s="286"/>
      <c r="I620" s="443"/>
      <c r="J620" s="443"/>
      <c r="K620" s="443"/>
      <c r="L620" s="313"/>
      <c r="M620" s="312"/>
      <c r="N620" s="443"/>
      <c r="O620" s="443"/>
      <c r="P620" s="443"/>
      <c r="Q620" s="443"/>
      <c r="R620" s="443"/>
      <c r="S620" s="443"/>
      <c r="T620" s="443"/>
      <c r="U620" s="540"/>
      <c r="V620" s="446"/>
      <c r="W620" s="446"/>
    </row>
    <row r="621" spans="1:24" ht="15">
      <c r="A621" s="459"/>
      <c r="B621" s="464"/>
      <c r="C621" s="443"/>
      <c r="D621" s="443"/>
      <c r="E621" s="286"/>
      <c r="F621" s="443"/>
      <c r="G621" s="443"/>
      <c r="H621" s="443"/>
      <c r="I621" s="443"/>
      <c r="J621" s="443"/>
      <c r="K621" s="443"/>
      <c r="L621" s="313"/>
      <c r="M621" s="313"/>
      <c r="N621" s="443"/>
      <c r="O621" s="443"/>
      <c r="P621" s="443"/>
      <c r="Q621" s="443"/>
      <c r="R621" s="443"/>
      <c r="S621" s="443"/>
      <c r="T621" s="443"/>
      <c r="U621" s="540"/>
      <c r="V621" s="446"/>
      <c r="W621" s="446"/>
    </row>
    <row r="622" spans="1:24" ht="15">
      <c r="A622" s="459"/>
      <c r="B622" s="464"/>
      <c r="C622" s="443"/>
      <c r="D622" s="443"/>
      <c r="E622" s="286"/>
      <c r="F622" s="443"/>
      <c r="G622" s="443"/>
      <c r="H622" s="443"/>
      <c r="I622" s="443"/>
      <c r="J622" s="443"/>
      <c r="K622" s="443"/>
      <c r="L622" s="313"/>
      <c r="M622" s="313"/>
      <c r="N622" s="443"/>
      <c r="O622" s="443"/>
      <c r="P622" s="443"/>
      <c r="Q622" s="443"/>
      <c r="R622" s="443"/>
      <c r="S622" s="443"/>
      <c r="T622" s="443"/>
      <c r="U622" s="540"/>
      <c r="V622" s="446"/>
      <c r="W622" s="446"/>
    </row>
    <row r="623" spans="1:24" ht="25.5">
      <c r="A623" s="30" t="s">
        <v>191</v>
      </c>
      <c r="B623" s="443"/>
      <c r="C623" s="443"/>
      <c r="D623" s="443"/>
      <c r="E623" s="443"/>
      <c r="F623" s="443"/>
      <c r="G623" s="443"/>
      <c r="H623" s="443"/>
      <c r="I623" s="443"/>
      <c r="J623" s="443"/>
      <c r="K623" s="443"/>
      <c r="L623" s="313"/>
      <c r="M623" s="313"/>
      <c r="N623" s="443"/>
      <c r="O623" s="443"/>
      <c r="P623" s="443"/>
      <c r="Q623" s="443"/>
      <c r="R623" s="443"/>
      <c r="S623" s="443"/>
      <c r="T623" s="443"/>
      <c r="U623" s="540"/>
      <c r="V623" s="325"/>
      <c r="W623" s="446"/>
    </row>
    <row r="624" spans="1:24">
      <c r="A624" s="443"/>
      <c r="B624" s="443"/>
      <c r="C624" s="443"/>
      <c r="D624" s="443"/>
      <c r="E624" s="443"/>
      <c r="F624" s="443"/>
      <c r="G624" s="443"/>
      <c r="H624" s="443"/>
      <c r="I624" s="443"/>
      <c r="J624" s="443"/>
      <c r="K624" s="443"/>
      <c r="L624" s="313"/>
      <c r="M624" s="313"/>
      <c r="N624" s="443"/>
      <c r="O624" s="443"/>
      <c r="P624" s="443"/>
      <c r="Q624" s="443"/>
      <c r="R624" s="443"/>
      <c r="S624" s="443"/>
      <c r="T624" s="443"/>
      <c r="U624" s="540"/>
      <c r="V624" s="446"/>
      <c r="W624" s="446"/>
    </row>
    <row r="625" spans="1:23" ht="15">
      <c r="A625" s="305"/>
      <c r="B625" s="305"/>
      <c r="C625" s="305"/>
      <c r="D625" s="305"/>
      <c r="E625" s="80">
        <v>2016</v>
      </c>
      <c r="F625" s="80">
        <v>2017</v>
      </c>
      <c r="G625" s="80">
        <v>2018</v>
      </c>
      <c r="H625" s="80">
        <v>2019</v>
      </c>
      <c r="I625" s="80">
        <v>2020</v>
      </c>
      <c r="J625" s="80">
        <v>2021</v>
      </c>
      <c r="K625" s="80">
        <v>2022</v>
      </c>
      <c r="L625" s="313"/>
      <c r="M625" s="89" t="s">
        <v>40</v>
      </c>
      <c r="N625" s="443"/>
      <c r="O625" s="443"/>
      <c r="P625" s="443"/>
      <c r="Q625" s="443"/>
      <c r="R625" s="443"/>
      <c r="S625" s="443"/>
      <c r="T625" s="443"/>
      <c r="U625" s="540"/>
      <c r="V625" s="446"/>
      <c r="W625" s="446"/>
    </row>
    <row r="626" spans="1:23" ht="15">
      <c r="A626" s="459" t="s">
        <v>0</v>
      </c>
      <c r="B626" s="464" t="s">
        <v>11</v>
      </c>
      <c r="C626" s="443"/>
      <c r="D626" s="443"/>
      <c r="E626" s="303">
        <v>992.8</v>
      </c>
      <c r="F626" s="286">
        <v>588.20000000000005</v>
      </c>
      <c r="G626" s="323">
        <v>647.9</v>
      </c>
      <c r="H626" s="286">
        <v>724.89999999999918</v>
      </c>
      <c r="I626" s="303">
        <v>927.99999999999727</v>
      </c>
      <c r="J626" s="312">
        <v>1119.2999999999997</v>
      </c>
      <c r="K626" s="312"/>
      <c r="L626" s="443"/>
      <c r="M626" s="312">
        <f t="shared" ref="M626:M689" si="8">SUM(E626:J626)</f>
        <v>5001.0999999999967</v>
      </c>
      <c r="N626" s="443"/>
      <c r="O626" s="443" t="s">
        <v>1949</v>
      </c>
      <c r="P626" s="443"/>
      <c r="Q626" s="443"/>
      <c r="R626" s="322" t="s">
        <v>1976</v>
      </c>
      <c r="S626" s="446"/>
      <c r="T626" s="530"/>
      <c r="U626" s="464"/>
      <c r="V626" s="542"/>
      <c r="W626" s="464"/>
    </row>
    <row r="627" spans="1:23" ht="15">
      <c r="A627" s="459" t="s">
        <v>2</v>
      </c>
      <c r="B627" s="464" t="s">
        <v>39</v>
      </c>
      <c r="C627" s="443"/>
      <c r="D627" s="443"/>
      <c r="E627" s="286">
        <v>623.35</v>
      </c>
      <c r="F627" s="323">
        <v>716.2</v>
      </c>
      <c r="G627" s="286">
        <v>603.9</v>
      </c>
      <c r="H627" s="303">
        <v>1054.0000000000009</v>
      </c>
      <c r="I627" s="286">
        <v>717.09999999999945</v>
      </c>
      <c r="J627" s="120">
        <v>1229.8000000000002</v>
      </c>
      <c r="K627" s="120"/>
      <c r="L627" s="443"/>
      <c r="M627" s="312">
        <f t="shared" si="8"/>
        <v>4944.3500000000004</v>
      </c>
      <c r="N627" s="443"/>
      <c r="O627" s="443" t="s">
        <v>3846</v>
      </c>
      <c r="P627" s="443"/>
      <c r="Q627" s="443"/>
      <c r="R627" s="446" t="s">
        <v>1977</v>
      </c>
      <c r="S627" s="540"/>
      <c r="T627" s="327"/>
      <c r="U627" s="464"/>
      <c r="V627" s="541"/>
      <c r="W627" s="464"/>
    </row>
    <row r="628" spans="1:23" ht="15">
      <c r="A628" s="459" t="s">
        <v>3</v>
      </c>
      <c r="B628" s="464" t="s">
        <v>33</v>
      </c>
      <c r="C628" s="443"/>
      <c r="D628" s="443"/>
      <c r="E628" s="301">
        <v>954.9</v>
      </c>
      <c r="F628" s="286">
        <v>658.6</v>
      </c>
      <c r="G628" s="323">
        <v>698.9</v>
      </c>
      <c r="H628" s="286">
        <v>672.89999999999964</v>
      </c>
      <c r="I628" s="302">
        <v>851.89999999999873</v>
      </c>
      <c r="J628" s="312">
        <v>1082.6999999999994</v>
      </c>
      <c r="K628" s="312"/>
      <c r="L628" s="443"/>
      <c r="M628" s="312">
        <f t="shared" si="8"/>
        <v>4919.8999999999978</v>
      </c>
      <c r="N628" s="443"/>
      <c r="O628" s="443" t="s">
        <v>1950</v>
      </c>
      <c r="P628" s="443"/>
      <c r="Q628" s="443"/>
      <c r="R628" s="322"/>
      <c r="S628" s="446"/>
      <c r="T628" s="464"/>
      <c r="U628" s="464"/>
      <c r="V628" s="541"/>
      <c r="W628" s="464"/>
    </row>
    <row r="629" spans="1:23" ht="15">
      <c r="A629" s="459" t="s">
        <v>5</v>
      </c>
      <c r="B629" s="464" t="s">
        <v>21</v>
      </c>
      <c r="C629" s="443"/>
      <c r="D629" s="443"/>
      <c r="E629" s="323">
        <v>716.25</v>
      </c>
      <c r="F629" s="323">
        <v>781.3</v>
      </c>
      <c r="G629" s="323">
        <v>629.5</v>
      </c>
      <c r="H629" s="286">
        <v>729.80000000000064</v>
      </c>
      <c r="I629" s="323">
        <v>757.39999999999873</v>
      </c>
      <c r="J629" s="120">
        <v>1257.5</v>
      </c>
      <c r="K629" s="120"/>
      <c r="L629" s="443"/>
      <c r="M629" s="312">
        <f t="shared" si="8"/>
        <v>4871.75</v>
      </c>
      <c r="N629" s="443"/>
      <c r="O629" s="443" t="s">
        <v>3847</v>
      </c>
      <c r="P629" s="443"/>
      <c r="Q629" s="443"/>
      <c r="R629" s="322" t="s">
        <v>959</v>
      </c>
      <c r="S629" s="446"/>
      <c r="T629" s="530"/>
      <c r="U629" s="464"/>
      <c r="V629" s="542"/>
      <c r="W629" s="464"/>
    </row>
    <row r="630" spans="1:23" ht="15">
      <c r="A630" s="459" t="s">
        <v>7</v>
      </c>
      <c r="B630" s="464" t="s">
        <v>19</v>
      </c>
      <c r="C630" s="443"/>
      <c r="D630" s="443"/>
      <c r="E630" s="323">
        <v>772</v>
      </c>
      <c r="F630" s="323">
        <v>778.4</v>
      </c>
      <c r="G630" s="323">
        <v>856.4</v>
      </c>
      <c r="H630" s="323">
        <v>785.5</v>
      </c>
      <c r="I630" s="286">
        <v>642.60000000000036</v>
      </c>
      <c r="J630" s="312">
        <v>980.79999999999927</v>
      </c>
      <c r="K630" s="312"/>
      <c r="L630" s="443"/>
      <c r="M630" s="312">
        <f t="shared" si="8"/>
        <v>4815.7</v>
      </c>
      <c r="N630" s="443"/>
      <c r="O630" s="443" t="s">
        <v>1061</v>
      </c>
      <c r="P630" s="443"/>
      <c r="Q630" s="443"/>
      <c r="R630" s="446" t="s">
        <v>959</v>
      </c>
      <c r="S630" s="540"/>
      <c r="T630" s="327"/>
      <c r="U630" s="464"/>
      <c r="V630" s="542"/>
      <c r="W630" s="464"/>
    </row>
    <row r="631" spans="1:23" ht="15">
      <c r="A631" s="459" t="s">
        <v>8</v>
      </c>
      <c r="B631" s="464" t="s">
        <v>31</v>
      </c>
      <c r="C631" s="443"/>
      <c r="D631" s="443"/>
      <c r="E631" s="323">
        <v>674.05</v>
      </c>
      <c r="F631" s="323">
        <v>818.8</v>
      </c>
      <c r="G631" s="286">
        <v>473.5</v>
      </c>
      <c r="H631" s="301">
        <v>907.10000000000127</v>
      </c>
      <c r="I631" s="286">
        <v>439.70000000000073</v>
      </c>
      <c r="J631" s="165">
        <v>1299.6999999999989</v>
      </c>
      <c r="K631" s="165"/>
      <c r="L631" s="443"/>
      <c r="M631" s="312">
        <f t="shared" si="8"/>
        <v>4612.8500000000004</v>
      </c>
      <c r="N631" s="443"/>
      <c r="O631" s="443" t="s">
        <v>3848</v>
      </c>
      <c r="P631" s="443"/>
      <c r="Q631" s="443"/>
      <c r="R631" s="322" t="s">
        <v>959</v>
      </c>
      <c r="S631" s="540"/>
      <c r="T631" s="327"/>
      <c r="U631" s="464"/>
      <c r="V631" s="542"/>
      <c r="W631" s="464"/>
    </row>
    <row r="632" spans="1:23" ht="15">
      <c r="A632" s="459" t="s">
        <v>10</v>
      </c>
      <c r="B632" s="464" t="s">
        <v>25</v>
      </c>
      <c r="C632" s="443"/>
      <c r="D632" s="443"/>
      <c r="E632" s="323">
        <v>677</v>
      </c>
      <c r="F632" s="302">
        <v>853.4</v>
      </c>
      <c r="G632" s="323">
        <v>664.3</v>
      </c>
      <c r="H632" s="323">
        <v>834.44999999999982</v>
      </c>
      <c r="I632" s="286">
        <v>443.10000000000036</v>
      </c>
      <c r="J632" s="312">
        <v>1038.3999999999992</v>
      </c>
      <c r="K632" s="312"/>
      <c r="L632" s="443"/>
      <c r="M632" s="312">
        <f t="shared" si="8"/>
        <v>4510.6499999999996</v>
      </c>
      <c r="N632" s="443"/>
      <c r="O632" s="443" t="s">
        <v>958</v>
      </c>
      <c r="P632" s="443"/>
      <c r="Q632" s="443"/>
      <c r="R632" s="446" t="s">
        <v>959</v>
      </c>
      <c r="S632" s="441"/>
      <c r="T632" s="530"/>
      <c r="U632" s="464"/>
      <c r="V632" s="542"/>
      <c r="W632" s="464"/>
    </row>
    <row r="633" spans="1:23" ht="15">
      <c r="A633" s="459" t="s">
        <v>12</v>
      </c>
      <c r="B633" s="464" t="s">
        <v>6</v>
      </c>
      <c r="C633" s="443"/>
      <c r="D633" s="443"/>
      <c r="E633" s="286">
        <v>585.95000000000005</v>
      </c>
      <c r="F633" s="286">
        <v>644.79999999999995</v>
      </c>
      <c r="G633" s="302">
        <v>861.9</v>
      </c>
      <c r="H633" s="323">
        <v>859.14999999999918</v>
      </c>
      <c r="I633" s="286">
        <v>329.40000000000055</v>
      </c>
      <c r="J633" s="312">
        <v>1133.0999999999995</v>
      </c>
      <c r="K633" s="312"/>
      <c r="L633" s="443"/>
      <c r="M633" s="312">
        <f t="shared" si="8"/>
        <v>4414.2999999999993</v>
      </c>
      <c r="N633" s="443"/>
      <c r="O633" s="443" t="s">
        <v>303</v>
      </c>
      <c r="P633" s="443"/>
      <c r="Q633" s="443"/>
      <c r="R633" s="443"/>
      <c r="S633" s="446"/>
      <c r="T633" s="530"/>
      <c r="U633" s="464"/>
      <c r="V633" s="542"/>
      <c r="W633" s="464"/>
    </row>
    <row r="634" spans="1:23" ht="15">
      <c r="A634" s="459" t="s">
        <v>14</v>
      </c>
      <c r="B634" s="464" t="s">
        <v>37</v>
      </c>
      <c r="C634" s="443"/>
      <c r="D634" s="443"/>
      <c r="E634" s="286">
        <v>530.4</v>
      </c>
      <c r="F634" s="323">
        <v>809.7</v>
      </c>
      <c r="G634" s="286">
        <v>404.6</v>
      </c>
      <c r="H634" s="286">
        <v>653.20000000000118</v>
      </c>
      <c r="I634" s="286">
        <v>681.29999999999836</v>
      </c>
      <c r="J634" s="163">
        <v>1309.5999999999999</v>
      </c>
      <c r="K634" s="163"/>
      <c r="L634" s="443"/>
      <c r="M634" s="312">
        <f t="shared" si="8"/>
        <v>4388.7999999999993</v>
      </c>
      <c r="N634" s="443"/>
      <c r="O634" s="443" t="s">
        <v>331</v>
      </c>
      <c r="P634" s="443"/>
      <c r="Q634" s="443"/>
      <c r="R634" s="322" t="s">
        <v>1977</v>
      </c>
      <c r="S634" s="446"/>
      <c r="T634" s="327"/>
      <c r="U634" s="464"/>
      <c r="V634" s="542"/>
      <c r="W634" s="464"/>
    </row>
    <row r="635" spans="1:23" ht="15">
      <c r="A635" s="459" t="s">
        <v>16</v>
      </c>
      <c r="B635" s="464" t="s">
        <v>27</v>
      </c>
      <c r="C635" s="443"/>
      <c r="D635" s="443"/>
      <c r="E635" s="323">
        <v>804</v>
      </c>
      <c r="F635" s="286">
        <v>691.2</v>
      </c>
      <c r="G635" s="286">
        <v>457.7</v>
      </c>
      <c r="H635" s="286">
        <v>714.49999999999955</v>
      </c>
      <c r="I635" s="286">
        <v>524.89999999999964</v>
      </c>
      <c r="J635" s="312">
        <v>1096.5999999999981</v>
      </c>
      <c r="K635" s="312"/>
      <c r="L635" s="443"/>
      <c r="M635" s="312">
        <f t="shared" si="8"/>
        <v>4288.8999999999978</v>
      </c>
      <c r="N635" s="443"/>
      <c r="O635" s="443" t="s">
        <v>290</v>
      </c>
      <c r="P635" s="443"/>
      <c r="Q635" s="443"/>
      <c r="R635" s="443"/>
      <c r="S635" s="540"/>
      <c r="T635" s="464"/>
      <c r="U635" s="464"/>
      <c r="V635" s="542"/>
      <c r="W635" s="464"/>
    </row>
    <row r="636" spans="1:23" ht="15">
      <c r="A636" s="459" t="s">
        <v>18</v>
      </c>
      <c r="B636" s="464" t="s">
        <v>9</v>
      </c>
      <c r="C636" s="443"/>
      <c r="D636" s="443"/>
      <c r="E636" s="286">
        <v>591.70000000000005</v>
      </c>
      <c r="F636" s="286">
        <v>697.8</v>
      </c>
      <c r="G636" s="323">
        <v>630.29999999999995</v>
      </c>
      <c r="H636" s="286">
        <v>489.10000000000036</v>
      </c>
      <c r="I636" s="286">
        <v>433.29999999999927</v>
      </c>
      <c r="J636" s="312">
        <v>1041.7999999999997</v>
      </c>
      <c r="K636" s="312"/>
      <c r="L636" s="443"/>
      <c r="M636" s="312">
        <f t="shared" si="8"/>
        <v>3883.9999999999995</v>
      </c>
      <c r="N636" s="443"/>
      <c r="O636" s="443" t="s">
        <v>295</v>
      </c>
      <c r="P636" s="443"/>
      <c r="Q636" s="443"/>
      <c r="R636" s="443"/>
      <c r="S636" s="446"/>
      <c r="T636" s="464"/>
      <c r="U636" s="464"/>
      <c r="V636" s="542"/>
      <c r="W636" s="464"/>
    </row>
    <row r="637" spans="1:23" ht="15">
      <c r="A637" s="459" t="s">
        <v>20</v>
      </c>
      <c r="B637" s="464" t="s">
        <v>17</v>
      </c>
      <c r="C637" s="443"/>
      <c r="D637" s="443"/>
      <c r="E637" s="286">
        <v>615.95000000000005</v>
      </c>
      <c r="F637" s="323">
        <v>727.3</v>
      </c>
      <c r="G637" s="286">
        <v>546.79999999999995</v>
      </c>
      <c r="H637" s="286">
        <v>506.99999999999955</v>
      </c>
      <c r="I637" s="286">
        <v>444.29999999999927</v>
      </c>
      <c r="J637" s="312">
        <v>1041.9999999999991</v>
      </c>
      <c r="K637" s="312"/>
      <c r="L637" s="443"/>
      <c r="M637" s="312">
        <f t="shared" si="8"/>
        <v>3883.3499999999976</v>
      </c>
      <c r="N637" s="443"/>
      <c r="O637" s="443" t="s">
        <v>295</v>
      </c>
      <c r="P637" s="443"/>
      <c r="Q637" s="443"/>
      <c r="R637" s="443"/>
      <c r="S637" s="441"/>
      <c r="T637" s="530"/>
      <c r="U637" s="464"/>
      <c r="V637" s="542"/>
      <c r="W637" s="464"/>
    </row>
    <row r="638" spans="1:23" ht="15">
      <c r="A638" s="459" t="s">
        <v>22</v>
      </c>
      <c r="B638" s="464" t="s">
        <v>23</v>
      </c>
      <c r="C638" s="443"/>
      <c r="D638" s="443"/>
      <c r="E638" s="323">
        <v>773.7</v>
      </c>
      <c r="F638" s="286">
        <v>525.5</v>
      </c>
      <c r="G638" s="286">
        <v>491.45</v>
      </c>
      <c r="H638" s="286">
        <v>709.09999999999991</v>
      </c>
      <c r="I638" s="286">
        <v>185.10000000000127</v>
      </c>
      <c r="J638" s="312">
        <v>1121.6500000000001</v>
      </c>
      <c r="K638" s="312"/>
      <c r="L638" s="443"/>
      <c r="M638" s="312">
        <f t="shared" si="8"/>
        <v>3806.5000000000014</v>
      </c>
      <c r="N638" s="443"/>
      <c r="O638" s="443" t="s">
        <v>304</v>
      </c>
      <c r="P638" s="443"/>
      <c r="Q638" s="443"/>
      <c r="R638" s="443"/>
      <c r="S638" s="446"/>
      <c r="T638" s="530"/>
      <c r="U638" s="464"/>
      <c r="V638" s="542"/>
      <c r="W638" s="464"/>
    </row>
    <row r="639" spans="1:23" ht="15">
      <c r="A639" s="459" t="s">
        <v>24</v>
      </c>
      <c r="B639" s="464" t="s">
        <v>141</v>
      </c>
      <c r="C639" s="443"/>
      <c r="D639" s="443"/>
      <c r="E639" s="286" t="s">
        <v>285</v>
      </c>
      <c r="F639" s="286">
        <v>579.70000000000005</v>
      </c>
      <c r="G639" s="301">
        <v>901.4</v>
      </c>
      <c r="H639" s="286">
        <v>693.49999999999955</v>
      </c>
      <c r="I639" s="286">
        <v>575.10000000000036</v>
      </c>
      <c r="J639" s="312">
        <v>1001.3999999999983</v>
      </c>
      <c r="K639" s="312"/>
      <c r="L639" s="443"/>
      <c r="M639" s="312">
        <f t="shared" si="8"/>
        <v>3751.0999999999981</v>
      </c>
      <c r="N639" s="443"/>
      <c r="O639" s="443" t="s">
        <v>326</v>
      </c>
      <c r="P639" s="443"/>
      <c r="Q639" s="443"/>
      <c r="R639" s="443"/>
      <c r="S639" s="441"/>
      <c r="T639" s="464"/>
      <c r="U639" s="464"/>
      <c r="V639" s="542"/>
      <c r="W639" s="464"/>
    </row>
    <row r="640" spans="1:23" ht="15">
      <c r="A640" s="459" t="s">
        <v>26</v>
      </c>
      <c r="B640" s="464" t="s">
        <v>154</v>
      </c>
      <c r="C640" s="443"/>
      <c r="D640" s="443"/>
      <c r="E640" s="286" t="s">
        <v>285</v>
      </c>
      <c r="F640" s="286" t="s">
        <v>285</v>
      </c>
      <c r="G640" s="303">
        <v>906.3</v>
      </c>
      <c r="H640" s="323">
        <v>779.79999999999973</v>
      </c>
      <c r="I640" s="301">
        <v>869.69999999999891</v>
      </c>
      <c r="J640" s="312">
        <v>1189.7999999999997</v>
      </c>
      <c r="K640" s="312"/>
      <c r="L640" s="443"/>
      <c r="M640" s="312">
        <f t="shared" si="8"/>
        <v>3745.5999999999981</v>
      </c>
      <c r="N640" s="443"/>
      <c r="O640" s="443" t="s">
        <v>1366</v>
      </c>
      <c r="P640" s="443"/>
      <c r="Q640" s="443"/>
      <c r="R640" s="446" t="s">
        <v>1977</v>
      </c>
      <c r="S640" s="446"/>
      <c r="T640" s="530"/>
      <c r="U640" s="464"/>
      <c r="V640" s="542"/>
      <c r="W640" s="464"/>
    </row>
    <row r="641" spans="1:23" ht="15">
      <c r="A641" s="459" t="s">
        <v>28</v>
      </c>
      <c r="B641" s="464" t="s">
        <v>142</v>
      </c>
      <c r="C641" s="443"/>
      <c r="D641" s="443"/>
      <c r="E641" s="286" t="s">
        <v>285</v>
      </c>
      <c r="F641" s="286">
        <v>587.29999999999995</v>
      </c>
      <c r="G641" s="286">
        <v>627.70000000000005</v>
      </c>
      <c r="H641" s="286">
        <v>636.70000000000073</v>
      </c>
      <c r="I641" s="323">
        <v>835.19999999999709</v>
      </c>
      <c r="J641" s="312">
        <v>1014.7999999999988</v>
      </c>
      <c r="K641" s="312"/>
      <c r="L641" s="443"/>
      <c r="M641" s="312">
        <f t="shared" si="8"/>
        <v>3701.6999999999966</v>
      </c>
      <c r="N641" s="443"/>
      <c r="O641" s="443" t="s">
        <v>290</v>
      </c>
      <c r="P641" s="443"/>
      <c r="Q641" s="443"/>
      <c r="R641" s="443"/>
      <c r="S641" s="446"/>
      <c r="T641" s="530"/>
      <c r="U641" s="464"/>
      <c r="V641" s="542"/>
      <c r="W641" s="464"/>
    </row>
    <row r="642" spans="1:23" ht="15">
      <c r="A642" s="459" t="s">
        <v>30</v>
      </c>
      <c r="B642" s="464" t="s">
        <v>15</v>
      </c>
      <c r="C642" s="443"/>
      <c r="D642" s="443"/>
      <c r="E642" s="302">
        <v>814.5</v>
      </c>
      <c r="F642" s="286">
        <v>452.9</v>
      </c>
      <c r="G642" s="286">
        <v>415.2</v>
      </c>
      <c r="H642" s="286">
        <v>557.39999999999964</v>
      </c>
      <c r="I642" s="286">
        <v>236.89999999999964</v>
      </c>
      <c r="J642" s="312">
        <v>1174.2999999999997</v>
      </c>
      <c r="K642" s="312"/>
      <c r="L642" s="443"/>
      <c r="M642" s="312">
        <f t="shared" si="8"/>
        <v>3651.1999999999994</v>
      </c>
      <c r="N642" s="443"/>
      <c r="O642" s="443" t="s">
        <v>289</v>
      </c>
      <c r="P642" s="443"/>
      <c r="Q642" s="443"/>
      <c r="R642" s="443"/>
      <c r="S642" s="441"/>
      <c r="T642" s="530"/>
      <c r="U642" s="464"/>
      <c r="V642" s="542"/>
      <c r="W642" s="464"/>
    </row>
    <row r="643" spans="1:23" ht="15">
      <c r="A643" s="459" t="s">
        <v>32</v>
      </c>
      <c r="B643" s="464" t="s">
        <v>13</v>
      </c>
      <c r="C643" s="443"/>
      <c r="D643" s="443"/>
      <c r="E643" s="286">
        <v>668.05</v>
      </c>
      <c r="F643" s="286">
        <v>389.8</v>
      </c>
      <c r="G643" s="286">
        <v>545</v>
      </c>
      <c r="H643" s="286">
        <v>520.80000000000109</v>
      </c>
      <c r="I643" s="286">
        <v>403.39999999999873</v>
      </c>
      <c r="J643" s="312">
        <v>920.04999999999973</v>
      </c>
      <c r="K643" s="312"/>
      <c r="L643" s="443"/>
      <c r="M643" s="312">
        <f t="shared" si="8"/>
        <v>3447.0999999999995</v>
      </c>
      <c r="N643" s="443"/>
      <c r="O643" s="443"/>
      <c r="P643" s="443"/>
      <c r="Q643" s="443"/>
      <c r="R643" s="443"/>
      <c r="S643" s="446"/>
      <c r="T643" s="530"/>
      <c r="U643" s="464"/>
      <c r="V643" s="541"/>
      <c r="W643" s="464"/>
    </row>
    <row r="644" spans="1:23" ht="15">
      <c r="A644" s="459" t="s">
        <v>34</v>
      </c>
      <c r="B644" s="464" t="s">
        <v>1</v>
      </c>
      <c r="C644" s="443"/>
      <c r="D644" s="443"/>
      <c r="E644" s="286">
        <v>203.1</v>
      </c>
      <c r="F644" s="286">
        <v>340.2</v>
      </c>
      <c r="G644" s="286">
        <v>339.3</v>
      </c>
      <c r="H644" s="286">
        <v>528.09999999999854</v>
      </c>
      <c r="I644" s="286">
        <v>624.80000000000018</v>
      </c>
      <c r="J644" s="312">
        <v>887.89999999999964</v>
      </c>
      <c r="K644" s="312"/>
      <c r="L644" s="443"/>
      <c r="M644" s="312">
        <f t="shared" si="8"/>
        <v>2923.3999999999983</v>
      </c>
      <c r="N644" s="443"/>
      <c r="O644" s="443"/>
      <c r="P644" s="443"/>
      <c r="Q644" s="443"/>
      <c r="R644" s="443"/>
      <c r="S644" s="441"/>
      <c r="T644" s="327"/>
      <c r="U644" s="464"/>
      <c r="V644" s="542"/>
      <c r="W644" s="464"/>
    </row>
    <row r="645" spans="1:23" ht="15">
      <c r="A645" s="459" t="s">
        <v>36</v>
      </c>
      <c r="B645" s="464" t="s">
        <v>869</v>
      </c>
      <c r="C645" s="443"/>
      <c r="D645" s="443"/>
      <c r="E645" s="286" t="s">
        <v>285</v>
      </c>
      <c r="F645" s="286" t="s">
        <v>285</v>
      </c>
      <c r="G645" s="286" t="s">
        <v>285</v>
      </c>
      <c r="H645" s="302">
        <v>881.19999999999891</v>
      </c>
      <c r="I645" s="323">
        <v>722.5</v>
      </c>
      <c r="J645" s="120">
        <v>1246.5000000000009</v>
      </c>
      <c r="K645" s="120"/>
      <c r="L645" s="443"/>
      <c r="M645" s="312">
        <f t="shared" si="8"/>
        <v>2850.2</v>
      </c>
      <c r="N645" s="443"/>
      <c r="O645" s="443" t="s">
        <v>3849</v>
      </c>
      <c r="P645" s="443"/>
      <c r="Q645" s="443"/>
      <c r="R645" s="443"/>
      <c r="S645" s="540"/>
      <c r="T645" s="464"/>
      <c r="U645" s="464"/>
      <c r="V645" s="542"/>
      <c r="W645" s="464"/>
    </row>
    <row r="646" spans="1:23" ht="15">
      <c r="A646" s="459" t="s">
        <v>38</v>
      </c>
      <c r="B646" s="464" t="s">
        <v>143</v>
      </c>
      <c r="C646" s="443"/>
      <c r="D646" s="443"/>
      <c r="E646" s="286" t="s">
        <v>285</v>
      </c>
      <c r="F646" s="286">
        <v>671.3</v>
      </c>
      <c r="G646" s="286">
        <v>453</v>
      </c>
      <c r="H646" s="286">
        <v>331.40000000000055</v>
      </c>
      <c r="I646" s="286">
        <v>282.84999999999854</v>
      </c>
      <c r="J646" s="312">
        <v>1066.4999999999995</v>
      </c>
      <c r="K646" s="312"/>
      <c r="L646" s="443"/>
      <c r="M646" s="312">
        <f t="shared" si="8"/>
        <v>2805.0499999999984</v>
      </c>
      <c r="N646" s="443"/>
      <c r="O646" s="443"/>
      <c r="P646" s="443"/>
      <c r="Q646" s="443"/>
      <c r="R646" s="443"/>
      <c r="S646" s="446"/>
      <c r="T646" s="530"/>
      <c r="U646" s="464"/>
      <c r="V646" s="542"/>
      <c r="W646" s="464"/>
    </row>
    <row r="647" spans="1:23" ht="15">
      <c r="A647" s="459" t="s">
        <v>145</v>
      </c>
      <c r="B647" s="464" t="s">
        <v>144</v>
      </c>
      <c r="C647" s="443"/>
      <c r="D647" s="443"/>
      <c r="E647" s="286" t="s">
        <v>285</v>
      </c>
      <c r="F647" s="286">
        <v>529.29999999999995</v>
      </c>
      <c r="G647" s="286">
        <v>513.9</v>
      </c>
      <c r="H647" s="286">
        <v>485.95000000000073</v>
      </c>
      <c r="I647" s="286">
        <v>238.40000000000055</v>
      </c>
      <c r="J647" s="312">
        <v>933.30000000000018</v>
      </c>
      <c r="K647" s="312"/>
      <c r="L647" s="443"/>
      <c r="M647" s="312">
        <f t="shared" si="8"/>
        <v>2700.8500000000013</v>
      </c>
      <c r="N647" s="443"/>
      <c r="O647" s="443"/>
      <c r="P647" s="443"/>
      <c r="Q647" s="443"/>
      <c r="R647" s="443"/>
      <c r="S647" s="446"/>
      <c r="T647" s="464"/>
      <c r="U647" s="464"/>
      <c r="V647" s="542"/>
      <c r="W647" s="464"/>
    </row>
    <row r="648" spans="1:23" ht="15">
      <c r="A648" s="459" t="s">
        <v>146</v>
      </c>
      <c r="B648" s="464" t="s">
        <v>851</v>
      </c>
      <c r="C648" s="443"/>
      <c r="D648" s="443"/>
      <c r="E648" s="286" t="s">
        <v>285</v>
      </c>
      <c r="F648" s="286" t="s">
        <v>285</v>
      </c>
      <c r="G648" s="286" t="s">
        <v>285</v>
      </c>
      <c r="H648" s="323">
        <v>834.94999999999891</v>
      </c>
      <c r="I648" s="286">
        <v>665.30000000000109</v>
      </c>
      <c r="J648" s="312">
        <v>1195.2000000000003</v>
      </c>
      <c r="K648" s="312"/>
      <c r="L648" s="443"/>
      <c r="M648" s="312">
        <f t="shared" si="8"/>
        <v>2695.4500000000003</v>
      </c>
      <c r="N648" s="443"/>
      <c r="O648" s="443" t="s">
        <v>291</v>
      </c>
      <c r="P648" s="443"/>
      <c r="Q648" s="443"/>
      <c r="R648" s="443"/>
      <c r="S648" s="446"/>
      <c r="T648" s="530"/>
      <c r="U648" s="464"/>
      <c r="V648" s="542"/>
      <c r="W648" s="464"/>
    </row>
    <row r="649" spans="1:23" ht="15">
      <c r="A649" s="459" t="s">
        <v>147</v>
      </c>
      <c r="B649" s="464" t="s">
        <v>155</v>
      </c>
      <c r="C649" s="443"/>
      <c r="D649" s="443"/>
      <c r="E649" s="286" t="s">
        <v>285</v>
      </c>
      <c r="F649" s="286" t="s">
        <v>285</v>
      </c>
      <c r="G649" s="286">
        <v>532.4</v>
      </c>
      <c r="H649" s="286">
        <v>378.19999999999936</v>
      </c>
      <c r="I649" s="286">
        <v>631.99999999999909</v>
      </c>
      <c r="J649" s="312">
        <v>1114.5999999999999</v>
      </c>
      <c r="K649" s="312"/>
      <c r="L649" s="443"/>
      <c r="M649" s="312">
        <f t="shared" si="8"/>
        <v>2657.1999999999985</v>
      </c>
      <c r="N649" s="443"/>
      <c r="O649" s="443"/>
      <c r="P649" s="443"/>
      <c r="Q649" s="443"/>
      <c r="R649" s="443"/>
      <c r="S649" s="441"/>
      <c r="T649" s="464"/>
      <c r="U649" s="464"/>
      <c r="V649" s="542"/>
      <c r="W649" s="464"/>
    </row>
    <row r="650" spans="1:23" ht="15">
      <c r="A650" s="459" t="s">
        <v>151</v>
      </c>
      <c r="B650" s="464" t="s">
        <v>852</v>
      </c>
      <c r="C650" s="443"/>
      <c r="D650" s="443"/>
      <c r="E650" s="286" t="s">
        <v>285</v>
      </c>
      <c r="F650" s="286" t="s">
        <v>285</v>
      </c>
      <c r="G650" s="286" t="s">
        <v>285</v>
      </c>
      <c r="H650" s="286">
        <v>705.59999999999945</v>
      </c>
      <c r="I650" s="323">
        <v>775.40000000000055</v>
      </c>
      <c r="J650" s="312">
        <v>1140.4000000000015</v>
      </c>
      <c r="K650" s="312"/>
      <c r="L650" s="443"/>
      <c r="M650" s="312">
        <f t="shared" si="8"/>
        <v>2621.4000000000015</v>
      </c>
      <c r="N650" s="443"/>
      <c r="O650" s="443" t="s">
        <v>299</v>
      </c>
      <c r="P650" s="443"/>
      <c r="Q650" s="443"/>
      <c r="R650" s="443"/>
      <c r="S650" s="446"/>
      <c r="T650" s="530"/>
      <c r="U650" s="464"/>
      <c r="V650" s="542"/>
      <c r="W650" s="464"/>
    </row>
    <row r="651" spans="1:23" ht="15">
      <c r="A651" s="459" t="s">
        <v>157</v>
      </c>
      <c r="B651" s="464" t="s">
        <v>29</v>
      </c>
      <c r="C651" s="443"/>
      <c r="D651" s="443"/>
      <c r="E651" s="286">
        <v>482.4</v>
      </c>
      <c r="F651" s="323">
        <v>739.6</v>
      </c>
      <c r="G651" s="286">
        <v>465.8</v>
      </c>
      <c r="H651" s="286" t="s">
        <v>285</v>
      </c>
      <c r="I651" s="286" t="s">
        <v>285</v>
      </c>
      <c r="J651" s="312">
        <v>857.99999999999909</v>
      </c>
      <c r="K651" s="312"/>
      <c r="L651" s="443"/>
      <c r="M651" s="312">
        <f t="shared" si="8"/>
        <v>2545.7999999999993</v>
      </c>
      <c r="N651" s="443"/>
      <c r="O651" s="443" t="s">
        <v>294</v>
      </c>
      <c r="P651" s="443"/>
      <c r="Q651" s="443"/>
      <c r="R651" s="443"/>
      <c r="S651" s="446"/>
      <c r="T651" s="530"/>
      <c r="U651" s="464"/>
      <c r="V651" s="542"/>
      <c r="W651" s="464"/>
    </row>
    <row r="652" spans="1:23" ht="15">
      <c r="A652" s="459" t="s">
        <v>159</v>
      </c>
      <c r="B652" s="464" t="s">
        <v>821</v>
      </c>
      <c r="C652" s="443"/>
      <c r="D652" s="443"/>
      <c r="E652" s="286" t="s">
        <v>285</v>
      </c>
      <c r="F652" s="286" t="s">
        <v>285</v>
      </c>
      <c r="G652" s="286" t="s">
        <v>285</v>
      </c>
      <c r="H652" s="286">
        <v>637.75000000000045</v>
      </c>
      <c r="I652" s="286">
        <v>704.20000000000164</v>
      </c>
      <c r="J652" s="312">
        <v>1147.0999999999999</v>
      </c>
      <c r="K652" s="312"/>
      <c r="L652" s="443"/>
      <c r="M652" s="312">
        <f t="shared" si="8"/>
        <v>2489.050000000002</v>
      </c>
      <c r="N652" s="443"/>
      <c r="O652" s="443"/>
      <c r="P652" s="443"/>
      <c r="Q652" s="443"/>
      <c r="R652" s="443"/>
      <c r="S652" s="441"/>
      <c r="T652" s="530"/>
      <c r="U652" s="464"/>
      <c r="V652" s="542"/>
      <c r="W652" s="464"/>
    </row>
    <row r="653" spans="1:23" ht="15">
      <c r="A653" s="459" t="s">
        <v>160</v>
      </c>
      <c r="B653" s="464" t="s">
        <v>162</v>
      </c>
      <c r="C653" s="443"/>
      <c r="D653" s="443"/>
      <c r="E653" s="286" t="s">
        <v>285</v>
      </c>
      <c r="F653" s="286" t="s">
        <v>285</v>
      </c>
      <c r="G653" s="286">
        <v>498.7</v>
      </c>
      <c r="H653" s="286">
        <v>600.09999999999945</v>
      </c>
      <c r="I653" s="286">
        <v>402.20000000000073</v>
      </c>
      <c r="J653" s="312">
        <v>969.20000000000027</v>
      </c>
      <c r="K653" s="312"/>
      <c r="L653" s="443"/>
      <c r="M653" s="312">
        <f t="shared" si="8"/>
        <v>2470.2000000000007</v>
      </c>
      <c r="N653" s="443"/>
      <c r="O653" s="443"/>
      <c r="P653" s="443"/>
      <c r="Q653" s="443"/>
      <c r="R653" s="443"/>
      <c r="S653" s="441"/>
      <c r="T653" s="464"/>
      <c r="U653" s="464"/>
      <c r="V653" s="542"/>
      <c r="W653" s="464"/>
    </row>
    <row r="654" spans="1:23" ht="15">
      <c r="A654" s="459" t="s">
        <v>161</v>
      </c>
      <c r="B654" s="464" t="s">
        <v>156</v>
      </c>
      <c r="C654" s="443"/>
      <c r="D654" s="443"/>
      <c r="E654" s="286" t="s">
        <v>285</v>
      </c>
      <c r="F654" s="286" t="s">
        <v>285</v>
      </c>
      <c r="G654" s="286">
        <v>442.9</v>
      </c>
      <c r="H654" s="286">
        <v>739.50000000000091</v>
      </c>
      <c r="I654" s="286">
        <v>377.90000000000055</v>
      </c>
      <c r="J654" s="312">
        <v>893.19999999999936</v>
      </c>
      <c r="K654" s="312"/>
      <c r="L654" s="443"/>
      <c r="M654" s="312">
        <f t="shared" si="8"/>
        <v>2453.5000000000009</v>
      </c>
      <c r="N654" s="443"/>
      <c r="O654" s="443"/>
      <c r="P654" s="443"/>
      <c r="Q654" s="443"/>
      <c r="R654" s="443"/>
      <c r="S654" s="446"/>
      <c r="T654" s="464"/>
      <c r="U654" s="464"/>
      <c r="V654" s="541"/>
      <c r="W654" s="464"/>
    </row>
    <row r="655" spans="1:23" ht="15">
      <c r="A655" s="459" t="s">
        <v>163</v>
      </c>
      <c r="B655" s="464" t="s">
        <v>153</v>
      </c>
      <c r="C655" s="443"/>
      <c r="D655" s="443"/>
      <c r="E655" s="286" t="s">
        <v>285</v>
      </c>
      <c r="F655" s="286" t="s">
        <v>285</v>
      </c>
      <c r="G655" s="286">
        <v>505.2</v>
      </c>
      <c r="H655" s="286">
        <v>487.20000000000073</v>
      </c>
      <c r="I655" s="286">
        <v>206.59999999999854</v>
      </c>
      <c r="J655" s="120">
        <v>1218.7000000000003</v>
      </c>
      <c r="K655" s="120"/>
      <c r="L655" s="443"/>
      <c r="M655" s="312">
        <f t="shared" si="8"/>
        <v>2417.6999999999998</v>
      </c>
      <c r="N655" s="443"/>
      <c r="O655" s="443" t="s">
        <v>294</v>
      </c>
      <c r="P655" s="443"/>
      <c r="Q655" s="443"/>
      <c r="R655" s="443"/>
      <c r="S655" s="446"/>
      <c r="T655" s="530"/>
      <c r="U655" s="464"/>
      <c r="V655" s="542"/>
      <c r="W655" s="464"/>
    </row>
    <row r="656" spans="1:23" ht="15">
      <c r="A656" s="459" t="s">
        <v>281</v>
      </c>
      <c r="B656" s="464" t="s">
        <v>830</v>
      </c>
      <c r="C656" s="443"/>
      <c r="D656" s="443"/>
      <c r="E656" s="286" t="s">
        <v>285</v>
      </c>
      <c r="F656" s="286" t="s">
        <v>285</v>
      </c>
      <c r="G656" s="286" t="s">
        <v>285</v>
      </c>
      <c r="H656" s="286">
        <v>698.40000000000146</v>
      </c>
      <c r="I656" s="323">
        <v>784.99999999999818</v>
      </c>
      <c r="J656" s="312">
        <v>864.20000000000118</v>
      </c>
      <c r="K656" s="312"/>
      <c r="L656" s="443"/>
      <c r="M656" s="312">
        <f t="shared" si="8"/>
        <v>2347.6000000000008</v>
      </c>
      <c r="N656" s="443"/>
      <c r="O656" s="443" t="s">
        <v>304</v>
      </c>
      <c r="P656" s="443"/>
      <c r="Q656" s="443"/>
      <c r="R656" s="443"/>
      <c r="S656" s="446"/>
      <c r="T656" s="327"/>
      <c r="U656" s="464"/>
      <c r="V656" s="542"/>
      <c r="W656" s="464"/>
    </row>
    <row r="657" spans="1:23" ht="15">
      <c r="A657" s="459" t="s">
        <v>282</v>
      </c>
      <c r="B657" s="464" t="s">
        <v>836</v>
      </c>
      <c r="C657" s="443"/>
      <c r="D657" s="443"/>
      <c r="E657" s="286" t="s">
        <v>285</v>
      </c>
      <c r="F657" s="286" t="s">
        <v>285</v>
      </c>
      <c r="G657" s="286" t="s">
        <v>285</v>
      </c>
      <c r="H657" s="286">
        <v>615.10000000000036</v>
      </c>
      <c r="I657" s="286">
        <v>699.90000000000055</v>
      </c>
      <c r="J657" s="312">
        <v>980.29999999999973</v>
      </c>
      <c r="K657" s="312"/>
      <c r="L657" s="443"/>
      <c r="M657" s="312">
        <f t="shared" si="8"/>
        <v>2295.3000000000006</v>
      </c>
      <c r="N657" s="443"/>
      <c r="O657" s="443"/>
      <c r="P657" s="443"/>
      <c r="Q657" s="443"/>
      <c r="R657" s="443"/>
      <c r="S657" s="446"/>
      <c r="T657" s="464"/>
      <c r="U657" s="464"/>
      <c r="V657" s="541"/>
      <c r="W657" s="464"/>
    </row>
    <row r="658" spans="1:23" ht="15">
      <c r="A658" s="459" t="s">
        <v>283</v>
      </c>
      <c r="B658" s="464" t="s">
        <v>856</v>
      </c>
      <c r="C658" s="443"/>
      <c r="D658" s="443"/>
      <c r="E658" s="286" t="s">
        <v>285</v>
      </c>
      <c r="F658" s="286" t="s">
        <v>285</v>
      </c>
      <c r="G658" s="286" t="s">
        <v>285</v>
      </c>
      <c r="H658" s="286">
        <v>524.900000000001</v>
      </c>
      <c r="I658" s="286">
        <v>566.39999999999691</v>
      </c>
      <c r="J658" s="312">
        <v>1146.5999999999999</v>
      </c>
      <c r="K658" s="312"/>
      <c r="L658" s="443"/>
      <c r="M658" s="312">
        <f t="shared" si="8"/>
        <v>2237.8999999999978</v>
      </c>
      <c r="N658" s="443"/>
      <c r="O658" s="443"/>
      <c r="P658" s="443"/>
      <c r="Q658" s="443"/>
      <c r="R658" s="443"/>
      <c r="S658" s="441"/>
      <c r="T658" s="464"/>
      <c r="U658" s="464"/>
      <c r="V658" s="542"/>
      <c r="W658" s="464"/>
    </row>
    <row r="659" spans="1:23" ht="15">
      <c r="A659" s="459" t="s">
        <v>284</v>
      </c>
      <c r="B659" s="464" t="s">
        <v>35</v>
      </c>
      <c r="C659" s="443"/>
      <c r="D659" s="443"/>
      <c r="E659" s="286">
        <v>144.69999999999999</v>
      </c>
      <c r="F659" s="303">
        <v>973.9</v>
      </c>
      <c r="G659" s="286">
        <v>366</v>
      </c>
      <c r="H659" s="286">
        <v>257.29999999999927</v>
      </c>
      <c r="I659" s="286">
        <v>478.74999999999727</v>
      </c>
      <c r="J659" s="286" t="s">
        <v>285</v>
      </c>
      <c r="K659" s="286"/>
      <c r="L659" s="313"/>
      <c r="M659" s="312">
        <f t="shared" si="8"/>
        <v>2220.6499999999965</v>
      </c>
      <c r="N659" s="443"/>
      <c r="O659" s="443" t="s">
        <v>288</v>
      </c>
      <c r="P659" s="443"/>
      <c r="Q659" s="443"/>
      <c r="R659" s="446" t="s">
        <v>1977</v>
      </c>
      <c r="S659" s="540"/>
      <c r="T659" s="459"/>
      <c r="U659" s="464"/>
      <c r="V659" s="542"/>
      <c r="W659" s="464"/>
    </row>
    <row r="660" spans="1:23" ht="15">
      <c r="A660" s="459" t="s">
        <v>808</v>
      </c>
      <c r="B660" s="464" t="s">
        <v>861</v>
      </c>
      <c r="C660" s="443"/>
      <c r="D660" s="443"/>
      <c r="E660" s="286" t="s">
        <v>285</v>
      </c>
      <c r="F660" s="286" t="s">
        <v>285</v>
      </c>
      <c r="G660" s="286" t="s">
        <v>285</v>
      </c>
      <c r="H660" s="286">
        <v>486.85000000000036</v>
      </c>
      <c r="I660" s="286">
        <v>597.39999999999873</v>
      </c>
      <c r="J660" s="312">
        <v>1101.9500000000003</v>
      </c>
      <c r="K660" s="312"/>
      <c r="L660" s="443"/>
      <c r="M660" s="312">
        <f t="shared" si="8"/>
        <v>2186.1999999999994</v>
      </c>
      <c r="N660" s="443"/>
      <c r="O660" s="443"/>
      <c r="P660" s="443"/>
      <c r="Q660" s="443"/>
      <c r="R660" s="443"/>
      <c r="S660" s="540"/>
      <c r="T660" s="464"/>
      <c r="U660" s="464"/>
      <c r="V660" s="542"/>
      <c r="W660" s="464"/>
    </row>
    <row r="661" spans="1:23" ht="15">
      <c r="A661" s="459" t="s">
        <v>809</v>
      </c>
      <c r="B661" s="464" t="s">
        <v>873</v>
      </c>
      <c r="C661" s="443"/>
      <c r="D661" s="443"/>
      <c r="E661" s="286" t="s">
        <v>285</v>
      </c>
      <c r="F661" s="286" t="s">
        <v>285</v>
      </c>
      <c r="G661" s="286" t="s">
        <v>285</v>
      </c>
      <c r="H661" s="286">
        <v>595.85000000000127</v>
      </c>
      <c r="I661" s="286">
        <v>439.40000000000236</v>
      </c>
      <c r="J661" s="312">
        <v>1129.2999999999997</v>
      </c>
      <c r="K661" s="312"/>
      <c r="L661" s="443"/>
      <c r="M661" s="312">
        <f t="shared" si="8"/>
        <v>2164.5500000000034</v>
      </c>
      <c r="N661" s="443"/>
      <c r="O661" s="443"/>
      <c r="P661" s="443"/>
      <c r="Q661" s="443"/>
      <c r="R661" s="443"/>
      <c r="S661" s="446"/>
      <c r="T661" s="327"/>
      <c r="U661" s="464"/>
      <c r="V661" s="542"/>
      <c r="W661" s="464"/>
    </row>
    <row r="662" spans="1:23" ht="15">
      <c r="A662" s="459" t="s">
        <v>810</v>
      </c>
      <c r="B662" s="464" t="s">
        <v>826</v>
      </c>
      <c r="C662" s="443"/>
      <c r="D662" s="443"/>
      <c r="E662" s="286" t="s">
        <v>285</v>
      </c>
      <c r="F662" s="286" t="s">
        <v>285</v>
      </c>
      <c r="G662" s="286" t="s">
        <v>285</v>
      </c>
      <c r="H662" s="286">
        <v>603.90000000000055</v>
      </c>
      <c r="I662" s="286">
        <v>421.60000000000036</v>
      </c>
      <c r="J662" s="312">
        <v>1090.1000000000004</v>
      </c>
      <c r="K662" s="312"/>
      <c r="L662" s="443"/>
      <c r="M662" s="312">
        <f t="shared" si="8"/>
        <v>2115.6000000000013</v>
      </c>
      <c r="N662" s="443"/>
      <c r="O662" s="443"/>
      <c r="P662" s="443"/>
      <c r="Q662" s="443"/>
      <c r="R662" s="443"/>
      <c r="S662" s="446"/>
      <c r="T662" s="327"/>
      <c r="U662" s="464"/>
      <c r="V662" s="541"/>
      <c r="W662" s="464"/>
    </row>
    <row r="663" spans="1:23" ht="15">
      <c r="A663" s="459" t="s">
        <v>812</v>
      </c>
      <c r="B663" s="464" t="s">
        <v>811</v>
      </c>
      <c r="C663" s="443"/>
      <c r="D663" s="443"/>
      <c r="E663" s="286" t="s">
        <v>285</v>
      </c>
      <c r="F663" s="286" t="s">
        <v>285</v>
      </c>
      <c r="G663" s="286" t="s">
        <v>285</v>
      </c>
      <c r="H663" s="286">
        <v>748.55000000000018</v>
      </c>
      <c r="I663" s="286">
        <v>462.99999999999818</v>
      </c>
      <c r="J663" s="312">
        <v>894.90000000000055</v>
      </c>
      <c r="K663" s="312"/>
      <c r="L663" s="443"/>
      <c r="M663" s="312">
        <f t="shared" si="8"/>
        <v>2106.4499999999989</v>
      </c>
      <c r="N663" s="443"/>
      <c r="O663" s="443"/>
      <c r="P663" s="443"/>
      <c r="Q663" s="443"/>
      <c r="R663" s="443"/>
      <c r="S663" s="443"/>
      <c r="T663" s="464"/>
      <c r="U663" s="464"/>
      <c r="V663" s="541"/>
      <c r="W663" s="464"/>
    </row>
    <row r="664" spans="1:23" ht="15">
      <c r="A664" s="459" t="s">
        <v>818</v>
      </c>
      <c r="B664" s="459" t="s">
        <v>807</v>
      </c>
      <c r="C664" s="443"/>
      <c r="D664" s="443"/>
      <c r="E664" s="286" t="s">
        <v>285</v>
      </c>
      <c r="F664" s="286" t="s">
        <v>285</v>
      </c>
      <c r="G664" s="286" t="s">
        <v>285</v>
      </c>
      <c r="H664" s="323">
        <v>785.5</v>
      </c>
      <c r="I664" s="286">
        <v>256.70000000000073</v>
      </c>
      <c r="J664" s="312">
        <v>1036.3000000000002</v>
      </c>
      <c r="K664" s="312"/>
      <c r="L664" s="443"/>
      <c r="M664" s="312">
        <f t="shared" si="8"/>
        <v>2078.5000000000009</v>
      </c>
      <c r="N664" s="443"/>
      <c r="O664" s="443" t="s">
        <v>294</v>
      </c>
      <c r="P664" s="443"/>
      <c r="Q664" s="443"/>
      <c r="R664" s="443"/>
      <c r="S664" s="446"/>
      <c r="T664" s="464"/>
      <c r="U664" s="464"/>
      <c r="V664" s="542"/>
      <c r="W664" s="464"/>
    </row>
    <row r="665" spans="1:23" ht="15">
      <c r="A665" s="459" t="s">
        <v>820</v>
      </c>
      <c r="B665" s="464" t="s">
        <v>844</v>
      </c>
      <c r="C665" s="443"/>
      <c r="D665" s="443"/>
      <c r="E665" s="286" t="s">
        <v>285</v>
      </c>
      <c r="F665" s="286" t="s">
        <v>285</v>
      </c>
      <c r="G665" s="286" t="s">
        <v>285</v>
      </c>
      <c r="H665" s="286">
        <v>709.50000000000045</v>
      </c>
      <c r="I665" s="286">
        <v>186.10000000000036</v>
      </c>
      <c r="J665" s="312">
        <v>1141.0999999999995</v>
      </c>
      <c r="K665" s="312"/>
      <c r="L665" s="443"/>
      <c r="M665" s="312">
        <f t="shared" si="8"/>
        <v>2036.7000000000003</v>
      </c>
      <c r="N665" s="443"/>
      <c r="O665" s="443"/>
      <c r="P665" s="443"/>
      <c r="Q665" s="443"/>
      <c r="R665" s="443"/>
      <c r="S665" s="540"/>
      <c r="T665" s="530"/>
      <c r="U665" s="464"/>
      <c r="V665" s="542"/>
      <c r="W665" s="464"/>
    </row>
    <row r="666" spans="1:23" ht="15">
      <c r="A666" s="459" t="s">
        <v>823</v>
      </c>
      <c r="B666" s="464" t="s">
        <v>828</v>
      </c>
      <c r="C666" s="443"/>
      <c r="D666" s="443"/>
      <c r="E666" s="286" t="s">
        <v>285</v>
      </c>
      <c r="F666" s="286" t="s">
        <v>285</v>
      </c>
      <c r="G666" s="286" t="s">
        <v>285</v>
      </c>
      <c r="H666" s="286">
        <v>395.80000000000064</v>
      </c>
      <c r="I666" s="286">
        <v>411.90000000000055</v>
      </c>
      <c r="J666" s="120">
        <v>1214.8000000000006</v>
      </c>
      <c r="K666" s="120"/>
      <c r="L666" s="443"/>
      <c r="M666" s="312">
        <f t="shared" si="8"/>
        <v>2022.5000000000018</v>
      </c>
      <c r="N666" s="443"/>
      <c r="O666" s="443" t="s">
        <v>300</v>
      </c>
      <c r="P666" s="443"/>
      <c r="Q666" s="443"/>
      <c r="R666" s="443"/>
      <c r="S666" s="540"/>
      <c r="T666" s="530"/>
      <c r="U666" s="464"/>
      <c r="V666" s="542"/>
      <c r="W666" s="464"/>
    </row>
    <row r="667" spans="1:23" ht="15">
      <c r="A667" s="459" t="s">
        <v>824</v>
      </c>
      <c r="B667" s="464" t="s">
        <v>819</v>
      </c>
      <c r="C667" s="443"/>
      <c r="D667" s="443"/>
      <c r="E667" s="286" t="s">
        <v>285</v>
      </c>
      <c r="F667" s="286" t="s">
        <v>285</v>
      </c>
      <c r="G667" s="286" t="s">
        <v>285</v>
      </c>
      <c r="H667" s="286">
        <v>674.44999999999891</v>
      </c>
      <c r="I667" s="286">
        <v>422.30000000000018</v>
      </c>
      <c r="J667" s="312">
        <v>909.80000000000018</v>
      </c>
      <c r="K667" s="312"/>
      <c r="L667" s="443"/>
      <c r="M667" s="312">
        <f t="shared" si="8"/>
        <v>2006.5499999999993</v>
      </c>
      <c r="N667" s="443"/>
      <c r="O667" s="443"/>
      <c r="P667" s="443"/>
      <c r="Q667" s="443"/>
      <c r="R667" s="443"/>
      <c r="S667" s="446"/>
      <c r="T667" s="327"/>
      <c r="U667" s="464"/>
      <c r="V667" s="542"/>
      <c r="W667" s="464"/>
    </row>
    <row r="668" spans="1:23" ht="15">
      <c r="A668" s="459" t="s">
        <v>827</v>
      </c>
      <c r="B668" s="459" t="s">
        <v>806</v>
      </c>
      <c r="C668" s="443"/>
      <c r="D668" s="443"/>
      <c r="E668" s="286" t="s">
        <v>285</v>
      </c>
      <c r="F668" s="286" t="s">
        <v>285</v>
      </c>
      <c r="G668" s="286" t="s">
        <v>285</v>
      </c>
      <c r="H668" s="286">
        <v>576.099999999999</v>
      </c>
      <c r="I668" s="286">
        <v>452.29999999999927</v>
      </c>
      <c r="J668" s="312">
        <v>932.49999999999909</v>
      </c>
      <c r="K668" s="312"/>
      <c r="L668" s="443"/>
      <c r="M668" s="312">
        <f t="shared" si="8"/>
        <v>1960.8999999999974</v>
      </c>
      <c r="N668" s="443"/>
      <c r="O668" s="443"/>
      <c r="P668" s="443"/>
      <c r="Q668" s="443"/>
      <c r="R668" s="443"/>
      <c r="S668" s="446"/>
      <c r="T668" s="327"/>
      <c r="U668" s="464"/>
      <c r="V668" s="542"/>
      <c r="W668" s="464"/>
    </row>
    <row r="669" spans="1:23" ht="15">
      <c r="A669" s="459" t="s">
        <v>829</v>
      </c>
      <c r="B669" s="361" t="s">
        <v>1844</v>
      </c>
      <c r="C669" s="446"/>
      <c r="D669" s="446"/>
      <c r="E669" s="286" t="s">
        <v>285</v>
      </c>
      <c r="F669" s="286" t="s">
        <v>285</v>
      </c>
      <c r="G669" s="286" t="s">
        <v>285</v>
      </c>
      <c r="H669" s="286" t="s">
        <v>285</v>
      </c>
      <c r="I669" s="323">
        <v>808.75</v>
      </c>
      <c r="J669" s="312">
        <v>1105.2999999999988</v>
      </c>
      <c r="K669" s="312"/>
      <c r="L669" s="443"/>
      <c r="M669" s="312">
        <f t="shared" si="8"/>
        <v>1914.0499999999988</v>
      </c>
      <c r="N669" s="443"/>
      <c r="O669" s="443" t="s">
        <v>291</v>
      </c>
      <c r="P669" s="443"/>
      <c r="Q669" s="443"/>
      <c r="R669" s="443"/>
      <c r="S669" s="441"/>
      <c r="T669" s="327"/>
      <c r="U669" s="464"/>
      <c r="V669" s="542"/>
      <c r="W669" s="464"/>
    </row>
    <row r="670" spans="1:23" ht="15">
      <c r="A670" s="459" t="s">
        <v>834</v>
      </c>
      <c r="B670" s="464" t="s">
        <v>863</v>
      </c>
      <c r="C670" s="443"/>
      <c r="D670" s="443"/>
      <c r="E670" s="286" t="s">
        <v>285</v>
      </c>
      <c r="F670" s="286" t="s">
        <v>285</v>
      </c>
      <c r="G670" s="286" t="s">
        <v>285</v>
      </c>
      <c r="H670" s="286">
        <v>547.24999999999864</v>
      </c>
      <c r="I670" s="286">
        <v>361.80000000000018</v>
      </c>
      <c r="J670" s="312">
        <v>989.49999999999909</v>
      </c>
      <c r="K670" s="312"/>
      <c r="L670" s="443"/>
      <c r="M670" s="312">
        <f t="shared" si="8"/>
        <v>1898.5499999999979</v>
      </c>
      <c r="N670" s="443"/>
      <c r="O670" s="443"/>
      <c r="P670" s="443"/>
      <c r="Q670" s="443"/>
      <c r="R670" s="443"/>
      <c r="S670" s="441"/>
      <c r="T670" s="464"/>
      <c r="U670" s="464"/>
      <c r="V670" s="542"/>
      <c r="W670" s="464"/>
    </row>
    <row r="671" spans="1:23" ht="15">
      <c r="A671" s="459" t="s">
        <v>838</v>
      </c>
      <c r="B671" s="464" t="s">
        <v>837</v>
      </c>
      <c r="C671" s="443"/>
      <c r="D671" s="443"/>
      <c r="E671" s="286" t="s">
        <v>285</v>
      </c>
      <c r="F671" s="286" t="s">
        <v>285</v>
      </c>
      <c r="G671" s="286" t="s">
        <v>285</v>
      </c>
      <c r="H671" s="286">
        <v>588.400000000001</v>
      </c>
      <c r="I671" s="286">
        <v>228.20000000000255</v>
      </c>
      <c r="J671" s="312">
        <v>1076.0999999999995</v>
      </c>
      <c r="K671" s="312"/>
      <c r="L671" s="443"/>
      <c r="M671" s="312">
        <f t="shared" si="8"/>
        <v>1892.700000000003</v>
      </c>
      <c r="N671" s="443"/>
      <c r="O671" s="443"/>
      <c r="P671" s="443"/>
      <c r="Q671" s="443"/>
      <c r="R671" s="443"/>
      <c r="S671" s="540"/>
      <c r="T671" s="530"/>
      <c r="U671" s="464"/>
      <c r="V671" s="542"/>
      <c r="W671" s="464"/>
    </row>
    <row r="672" spans="1:23" ht="15">
      <c r="A672" s="459" t="s">
        <v>839</v>
      </c>
      <c r="B672" s="464" t="s">
        <v>855</v>
      </c>
      <c r="C672" s="443"/>
      <c r="D672" s="443"/>
      <c r="E672" s="286" t="s">
        <v>285</v>
      </c>
      <c r="F672" s="286" t="s">
        <v>285</v>
      </c>
      <c r="G672" s="286" t="s">
        <v>285</v>
      </c>
      <c r="H672" s="286">
        <v>614.59999999999991</v>
      </c>
      <c r="I672" s="286">
        <v>332.09999999999945</v>
      </c>
      <c r="J672" s="312">
        <v>892.20000000000027</v>
      </c>
      <c r="K672" s="312"/>
      <c r="L672" s="443"/>
      <c r="M672" s="312">
        <f t="shared" si="8"/>
        <v>1838.8999999999996</v>
      </c>
      <c r="N672" s="443"/>
      <c r="O672" s="443"/>
      <c r="P672" s="443"/>
      <c r="Q672" s="443"/>
      <c r="R672" s="443"/>
      <c r="S672" s="540"/>
      <c r="T672" s="464"/>
      <c r="U672" s="464"/>
      <c r="V672" s="542"/>
      <c r="W672" s="464"/>
    </row>
    <row r="673" spans="1:23" ht="15">
      <c r="A673" s="459" t="s">
        <v>840</v>
      </c>
      <c r="B673" s="464" t="s">
        <v>835</v>
      </c>
      <c r="C673" s="443"/>
      <c r="D673" s="443"/>
      <c r="E673" s="286" t="s">
        <v>285</v>
      </c>
      <c r="F673" s="286" t="s">
        <v>285</v>
      </c>
      <c r="G673" s="286" t="s">
        <v>285</v>
      </c>
      <c r="H673" s="286">
        <v>580.599999999999</v>
      </c>
      <c r="I673" s="286">
        <v>312.90000000000146</v>
      </c>
      <c r="J673" s="312">
        <v>943.69999999999982</v>
      </c>
      <c r="K673" s="312"/>
      <c r="L673" s="443"/>
      <c r="M673" s="312">
        <f t="shared" si="8"/>
        <v>1837.2000000000003</v>
      </c>
      <c r="N673" s="443"/>
      <c r="O673" s="443"/>
      <c r="P673" s="443"/>
      <c r="Q673" s="443"/>
      <c r="R673" s="443"/>
      <c r="S673" s="540"/>
      <c r="T673" s="464"/>
      <c r="U673" s="464"/>
      <c r="V673" s="542"/>
      <c r="W673" s="464"/>
    </row>
    <row r="674" spans="1:23" ht="15">
      <c r="A674" s="459" t="s">
        <v>846</v>
      </c>
      <c r="B674" s="361" t="s">
        <v>1852</v>
      </c>
      <c r="C674" s="446"/>
      <c r="D674" s="446"/>
      <c r="E674" s="286" t="s">
        <v>285</v>
      </c>
      <c r="F674" s="286" t="s">
        <v>285</v>
      </c>
      <c r="G674" s="286" t="s">
        <v>285</v>
      </c>
      <c r="H674" s="286" t="s">
        <v>285</v>
      </c>
      <c r="I674" s="323">
        <v>730.39999999999964</v>
      </c>
      <c r="J674" s="312">
        <v>1075.4000000000005</v>
      </c>
      <c r="K674" s="312"/>
      <c r="L674" s="443"/>
      <c r="M674" s="312">
        <f t="shared" si="8"/>
        <v>1805.8000000000002</v>
      </c>
      <c r="N674" s="443"/>
      <c r="O674" s="443" t="s">
        <v>295</v>
      </c>
      <c r="P674" s="443"/>
      <c r="Q674" s="443"/>
      <c r="R674" s="443"/>
      <c r="S674" s="540"/>
      <c r="T674" s="464"/>
      <c r="U674" s="464"/>
      <c r="V674" s="542"/>
      <c r="W674" s="464"/>
    </row>
    <row r="675" spans="1:23" ht="15">
      <c r="A675" s="459" t="s">
        <v>854</v>
      </c>
      <c r="B675" s="361" t="s">
        <v>1858</v>
      </c>
      <c r="C675" s="446"/>
      <c r="D675" s="446"/>
      <c r="E675" s="286" t="s">
        <v>285</v>
      </c>
      <c r="F675" s="286" t="s">
        <v>285</v>
      </c>
      <c r="G675" s="286" t="s">
        <v>285</v>
      </c>
      <c r="H675" s="286" t="s">
        <v>285</v>
      </c>
      <c r="I675" s="286">
        <v>513.39999999999964</v>
      </c>
      <c r="J675" s="120">
        <v>1284.7000000000016</v>
      </c>
      <c r="K675" s="120"/>
      <c r="L675" s="443"/>
      <c r="M675" s="312">
        <f t="shared" si="8"/>
        <v>1798.1000000000013</v>
      </c>
      <c r="N675" s="443"/>
      <c r="O675" s="443" t="s">
        <v>290</v>
      </c>
      <c r="P675" s="443"/>
      <c r="Q675" s="443"/>
      <c r="R675" s="443"/>
      <c r="S675" s="540"/>
      <c r="T675" s="530"/>
      <c r="U675" s="464"/>
      <c r="V675" s="541"/>
      <c r="W675" s="464"/>
    </row>
    <row r="676" spans="1:23" ht="15">
      <c r="A676" s="459" t="s">
        <v>858</v>
      </c>
      <c r="B676" s="464" t="s">
        <v>822</v>
      </c>
      <c r="C676" s="443"/>
      <c r="D676" s="443"/>
      <c r="E676" s="286" t="s">
        <v>285</v>
      </c>
      <c r="F676" s="286" t="s">
        <v>285</v>
      </c>
      <c r="G676" s="286" t="s">
        <v>285</v>
      </c>
      <c r="H676" s="286">
        <v>521.19999999999982</v>
      </c>
      <c r="I676" s="286">
        <v>195.5</v>
      </c>
      <c r="J676" s="312">
        <v>1022</v>
      </c>
      <c r="K676" s="312"/>
      <c r="L676" s="443"/>
      <c r="M676" s="312">
        <f t="shared" si="8"/>
        <v>1738.6999999999998</v>
      </c>
      <c r="N676" s="443"/>
      <c r="O676" s="443"/>
      <c r="P676" s="443"/>
      <c r="Q676" s="443"/>
      <c r="R676" s="443"/>
      <c r="S676" s="446"/>
      <c r="T676" s="459"/>
      <c r="U676" s="464"/>
      <c r="V676" s="542"/>
      <c r="W676" s="464"/>
    </row>
    <row r="677" spans="1:23" ht="15">
      <c r="A677" s="459" t="s">
        <v>859</v>
      </c>
      <c r="B677" s="459" t="s">
        <v>801</v>
      </c>
      <c r="C677" s="443"/>
      <c r="D677" s="443"/>
      <c r="E677" s="286" t="s">
        <v>285</v>
      </c>
      <c r="F677" s="286" t="s">
        <v>285</v>
      </c>
      <c r="G677" s="286" t="s">
        <v>285</v>
      </c>
      <c r="H677" s="323">
        <v>810.00000000000091</v>
      </c>
      <c r="I677" s="286">
        <v>285.60000000000127</v>
      </c>
      <c r="J677" s="312">
        <v>639.29999999999995</v>
      </c>
      <c r="K677" s="312"/>
      <c r="L677" s="443"/>
      <c r="M677" s="312">
        <f t="shared" si="8"/>
        <v>1734.9000000000021</v>
      </c>
      <c r="N677" s="443"/>
      <c r="O677" s="443" t="s">
        <v>299</v>
      </c>
      <c r="P677" s="443"/>
      <c r="Q677" s="443"/>
      <c r="R677" s="443"/>
      <c r="S677" s="441"/>
      <c r="T677" s="464"/>
      <c r="U677" s="464"/>
      <c r="V677" s="542"/>
      <c r="W677" s="464"/>
    </row>
    <row r="678" spans="1:23" ht="15">
      <c r="A678" s="459" t="s">
        <v>860</v>
      </c>
      <c r="B678" s="343" t="s">
        <v>1859</v>
      </c>
      <c r="C678" s="446"/>
      <c r="D678" s="446"/>
      <c r="E678" s="286" t="s">
        <v>285</v>
      </c>
      <c r="F678" s="286" t="s">
        <v>285</v>
      </c>
      <c r="G678" s="286" t="s">
        <v>285</v>
      </c>
      <c r="H678" s="286" t="s">
        <v>285</v>
      </c>
      <c r="I678" s="286">
        <v>502.60000000000036</v>
      </c>
      <c r="J678" s="120">
        <v>1215.9000000000001</v>
      </c>
      <c r="K678" s="120"/>
      <c r="L678" s="443"/>
      <c r="M678" s="312">
        <f t="shared" si="8"/>
        <v>1718.5000000000005</v>
      </c>
      <c r="N678" s="443"/>
      <c r="O678" s="443" t="s">
        <v>295</v>
      </c>
      <c r="P678" s="443"/>
      <c r="Q678" s="443"/>
      <c r="R678" s="443"/>
      <c r="S678" s="446"/>
      <c r="T678" s="327"/>
      <c r="U678" s="464"/>
      <c r="V678" s="542"/>
      <c r="W678" s="464"/>
    </row>
    <row r="679" spans="1:23" ht="15">
      <c r="A679" s="459" t="s">
        <v>866</v>
      </c>
      <c r="B679" s="361" t="s">
        <v>1853</v>
      </c>
      <c r="C679" s="446"/>
      <c r="D679" s="446"/>
      <c r="E679" s="286" t="s">
        <v>285</v>
      </c>
      <c r="F679" s="286" t="s">
        <v>285</v>
      </c>
      <c r="G679" s="286" t="s">
        <v>285</v>
      </c>
      <c r="H679" s="286" t="s">
        <v>285</v>
      </c>
      <c r="I679" s="286">
        <v>497.70000000000073</v>
      </c>
      <c r="J679" s="312">
        <v>1142.5</v>
      </c>
      <c r="K679" s="312"/>
      <c r="L679" s="443"/>
      <c r="M679" s="312">
        <f t="shared" si="8"/>
        <v>1640.2000000000007</v>
      </c>
      <c r="N679" s="443"/>
      <c r="O679" s="443"/>
      <c r="P679" s="443"/>
      <c r="Q679" s="443"/>
      <c r="R679" s="443"/>
      <c r="S679" s="446"/>
      <c r="T679" s="464"/>
      <c r="U679" s="464"/>
      <c r="V679" s="542"/>
      <c r="W679" s="464"/>
    </row>
    <row r="680" spans="1:23" ht="15">
      <c r="A680" s="459" t="s">
        <v>867</v>
      </c>
      <c r="B680" s="464" t="s">
        <v>4</v>
      </c>
      <c r="C680" s="443"/>
      <c r="D680" s="443"/>
      <c r="E680" s="286">
        <v>322.89999999999998</v>
      </c>
      <c r="F680" s="286">
        <v>358.6</v>
      </c>
      <c r="G680" s="286">
        <v>373</v>
      </c>
      <c r="H680" s="286">
        <v>467.05000000000064</v>
      </c>
      <c r="I680" s="286">
        <v>99.200000000000728</v>
      </c>
      <c r="J680" s="286" t="s">
        <v>285</v>
      </c>
      <c r="K680" s="286"/>
      <c r="L680" s="313"/>
      <c r="M680" s="312">
        <f t="shared" si="8"/>
        <v>1620.7500000000014</v>
      </c>
      <c r="N680" s="443"/>
      <c r="O680" s="443"/>
      <c r="P680" s="443"/>
      <c r="Q680" s="443"/>
      <c r="R680" s="443"/>
      <c r="S680" s="446"/>
      <c r="T680" s="464"/>
      <c r="U680" s="464"/>
      <c r="V680" s="542"/>
      <c r="W680" s="464"/>
    </row>
    <row r="681" spans="1:23" ht="15">
      <c r="A681" s="459" t="s">
        <v>868</v>
      </c>
      <c r="B681" s="361" t="s">
        <v>1850</v>
      </c>
      <c r="C681" s="446"/>
      <c r="D681" s="446"/>
      <c r="E681" s="286" t="s">
        <v>285</v>
      </c>
      <c r="F681" s="286" t="s">
        <v>285</v>
      </c>
      <c r="G681" s="286" t="s">
        <v>285</v>
      </c>
      <c r="H681" s="286" t="s">
        <v>285</v>
      </c>
      <c r="I681" s="286">
        <v>281.49999999999727</v>
      </c>
      <c r="J681" s="164">
        <v>1307.6999999999994</v>
      </c>
      <c r="K681" s="164"/>
      <c r="L681" s="443"/>
      <c r="M681" s="312">
        <f t="shared" si="8"/>
        <v>1589.1999999999966</v>
      </c>
      <c r="N681" s="443"/>
      <c r="O681" s="443" t="s">
        <v>307</v>
      </c>
      <c r="P681" s="443"/>
      <c r="Q681" s="443"/>
      <c r="R681" s="443"/>
      <c r="S681" s="443"/>
      <c r="T681" s="464"/>
      <c r="U681" s="464"/>
      <c r="V681" s="542"/>
      <c r="W681" s="464"/>
    </row>
    <row r="682" spans="1:23" ht="15">
      <c r="A682" s="459" t="s">
        <v>870</v>
      </c>
      <c r="B682" s="464" t="s">
        <v>178</v>
      </c>
      <c r="C682" s="443"/>
      <c r="D682" s="443"/>
      <c r="E682" s="286">
        <v>603.85</v>
      </c>
      <c r="F682" s="301">
        <v>928</v>
      </c>
      <c r="G682" s="286" t="s">
        <v>285</v>
      </c>
      <c r="H682" s="286" t="s">
        <v>285</v>
      </c>
      <c r="I682" s="286" t="s">
        <v>285</v>
      </c>
      <c r="J682" s="286" t="s">
        <v>285</v>
      </c>
      <c r="K682" s="286"/>
      <c r="L682" s="313"/>
      <c r="M682" s="312">
        <f t="shared" si="8"/>
        <v>1531.85</v>
      </c>
      <c r="N682" s="443"/>
      <c r="O682" s="443" t="s">
        <v>307</v>
      </c>
      <c r="P682" s="443"/>
      <c r="Q682" s="443"/>
      <c r="R682" s="443"/>
      <c r="S682" s="446"/>
      <c r="T682" s="464"/>
      <c r="U682" s="464"/>
      <c r="V682" s="541"/>
      <c r="W682" s="464"/>
    </row>
    <row r="683" spans="1:23" ht="15">
      <c r="A683" s="459" t="s">
        <v>871</v>
      </c>
      <c r="B683" s="361" t="s">
        <v>1856</v>
      </c>
      <c r="C683" s="446"/>
      <c r="D683" s="446"/>
      <c r="E683" s="286" t="s">
        <v>285</v>
      </c>
      <c r="F683" s="286" t="s">
        <v>285</v>
      </c>
      <c r="G683" s="286" t="s">
        <v>285</v>
      </c>
      <c r="H683" s="286" t="s">
        <v>285</v>
      </c>
      <c r="I683" s="286">
        <v>333.19999999999982</v>
      </c>
      <c r="J683" s="312">
        <v>1186.2000000000012</v>
      </c>
      <c r="K683" s="312"/>
      <c r="L683" s="443"/>
      <c r="M683" s="312">
        <f t="shared" si="8"/>
        <v>1519.400000000001</v>
      </c>
      <c r="N683" s="443"/>
      <c r="O683" s="443"/>
      <c r="P683" s="443"/>
      <c r="Q683" s="443"/>
      <c r="R683" s="443"/>
      <c r="S683" s="540"/>
      <c r="T683" s="530"/>
      <c r="U683" s="464"/>
      <c r="V683" s="542"/>
      <c r="W683" s="464"/>
    </row>
    <row r="684" spans="1:23" ht="15">
      <c r="A684" s="459" t="s">
        <v>872</v>
      </c>
      <c r="B684" s="361" t="s">
        <v>1842</v>
      </c>
      <c r="C684" s="446"/>
      <c r="D684" s="446"/>
      <c r="E684" s="286" t="s">
        <v>285</v>
      </c>
      <c r="F684" s="286" t="s">
        <v>285</v>
      </c>
      <c r="G684" s="286" t="s">
        <v>285</v>
      </c>
      <c r="H684" s="286" t="s">
        <v>285</v>
      </c>
      <c r="I684" s="286">
        <v>409.69999999999982</v>
      </c>
      <c r="J684" s="312">
        <v>1053.0999999999999</v>
      </c>
      <c r="K684" s="312"/>
      <c r="L684" s="443"/>
      <c r="M684" s="312">
        <f t="shared" si="8"/>
        <v>1462.7999999999997</v>
      </c>
      <c r="N684" s="443"/>
      <c r="O684" s="443"/>
      <c r="P684" s="443"/>
      <c r="Q684" s="443"/>
      <c r="R684" s="443"/>
      <c r="S684" s="446"/>
      <c r="T684" s="530"/>
      <c r="U684" s="464"/>
      <c r="V684" s="542"/>
      <c r="W684" s="464"/>
    </row>
    <row r="685" spans="1:23" ht="15">
      <c r="A685" s="459" t="s">
        <v>875</v>
      </c>
      <c r="B685" s="361" t="s">
        <v>1854</v>
      </c>
      <c r="C685" s="446"/>
      <c r="D685" s="446"/>
      <c r="E685" s="286" t="s">
        <v>285</v>
      </c>
      <c r="F685" s="286" t="s">
        <v>285</v>
      </c>
      <c r="G685" s="286" t="s">
        <v>285</v>
      </c>
      <c r="H685" s="286" t="s">
        <v>285</v>
      </c>
      <c r="I685" s="286">
        <v>457.00000000000091</v>
      </c>
      <c r="J685" s="312">
        <v>963.79999999999882</v>
      </c>
      <c r="K685" s="312"/>
      <c r="L685" s="443"/>
      <c r="M685" s="312">
        <f t="shared" si="8"/>
        <v>1420.7999999999997</v>
      </c>
      <c r="N685" s="443"/>
      <c r="O685" s="443"/>
      <c r="P685" s="443"/>
      <c r="Q685" s="443"/>
      <c r="R685" s="443"/>
      <c r="S685" s="446"/>
      <c r="T685" s="464"/>
      <c r="U685" s="464"/>
      <c r="V685" s="542"/>
      <c r="W685" s="464"/>
    </row>
    <row r="686" spans="1:23" ht="15">
      <c r="A686" s="459" t="s">
        <v>1006</v>
      </c>
      <c r="B686" s="361" t="s">
        <v>1857</v>
      </c>
      <c r="C686" s="446"/>
      <c r="D686" s="446"/>
      <c r="E686" s="286" t="s">
        <v>285</v>
      </c>
      <c r="F686" s="286" t="s">
        <v>285</v>
      </c>
      <c r="G686" s="286" t="s">
        <v>285</v>
      </c>
      <c r="H686" s="286" t="s">
        <v>285</v>
      </c>
      <c r="I686" s="286">
        <v>350.09999999999945</v>
      </c>
      <c r="J686" s="312">
        <v>1009.2999999999997</v>
      </c>
      <c r="K686" s="312"/>
      <c r="L686" s="443"/>
      <c r="M686" s="312">
        <f t="shared" si="8"/>
        <v>1359.3999999999992</v>
      </c>
      <c r="N686" s="443"/>
      <c r="O686" s="443"/>
      <c r="P686" s="443"/>
      <c r="Q686" s="443"/>
      <c r="R686" s="443"/>
      <c r="S686" s="446"/>
      <c r="T686" s="464"/>
      <c r="U686" s="464"/>
      <c r="V686" s="542"/>
      <c r="W686" s="464"/>
    </row>
    <row r="687" spans="1:23" ht="15">
      <c r="A687" s="459" t="s">
        <v>1007</v>
      </c>
      <c r="B687" s="361" t="s">
        <v>1851</v>
      </c>
      <c r="C687" s="446"/>
      <c r="D687" s="446"/>
      <c r="E687" s="286" t="s">
        <v>285</v>
      </c>
      <c r="F687" s="286" t="s">
        <v>285</v>
      </c>
      <c r="G687" s="286" t="s">
        <v>285</v>
      </c>
      <c r="H687" s="286" t="s">
        <v>285</v>
      </c>
      <c r="I687" s="286">
        <v>384.49999999999909</v>
      </c>
      <c r="J687" s="312">
        <v>968.80000000000018</v>
      </c>
      <c r="K687" s="312"/>
      <c r="L687" s="443"/>
      <c r="M687" s="312">
        <f t="shared" si="8"/>
        <v>1353.2999999999993</v>
      </c>
      <c r="N687" s="443"/>
      <c r="O687" s="443"/>
      <c r="P687" s="443"/>
      <c r="Q687" s="443"/>
      <c r="R687" s="443"/>
      <c r="S687" s="540"/>
      <c r="T687" s="464"/>
      <c r="U687" s="464"/>
      <c r="V687" s="541"/>
      <c r="W687" s="464"/>
    </row>
    <row r="688" spans="1:23" ht="15">
      <c r="A688" s="459" t="s">
        <v>1008</v>
      </c>
      <c r="B688" s="530" t="s">
        <v>2243</v>
      </c>
      <c r="C688" s="446"/>
      <c r="D688" s="446"/>
      <c r="E688" s="286" t="s">
        <v>285</v>
      </c>
      <c r="F688" s="286" t="s">
        <v>285</v>
      </c>
      <c r="G688" s="286" t="s">
        <v>285</v>
      </c>
      <c r="H688" s="286" t="s">
        <v>285</v>
      </c>
      <c r="I688" s="286" t="s">
        <v>285</v>
      </c>
      <c r="J688" s="312">
        <v>1195.8000000000002</v>
      </c>
      <c r="K688" s="312"/>
      <c r="L688" s="443"/>
      <c r="M688" s="312">
        <f t="shared" si="8"/>
        <v>1195.8000000000002</v>
      </c>
      <c r="N688" s="443"/>
      <c r="O688" s="443"/>
      <c r="P688" s="443"/>
      <c r="Q688" s="443"/>
      <c r="R688" s="443"/>
      <c r="S688" s="446"/>
      <c r="T688" s="530"/>
      <c r="U688" s="464"/>
      <c r="V688" s="541"/>
      <c r="W688" s="464"/>
    </row>
    <row r="689" spans="1:23" ht="15">
      <c r="A689" s="459" t="s">
        <v>1009</v>
      </c>
      <c r="B689" s="464" t="s">
        <v>158</v>
      </c>
      <c r="C689" s="443"/>
      <c r="D689" s="443"/>
      <c r="E689" s="286" t="s">
        <v>285</v>
      </c>
      <c r="F689" s="286" t="s">
        <v>285</v>
      </c>
      <c r="G689" s="286">
        <v>338.7</v>
      </c>
      <c r="H689" s="286">
        <v>616.30000000000109</v>
      </c>
      <c r="I689" s="286">
        <v>237.99999999999818</v>
      </c>
      <c r="J689" s="286" t="s">
        <v>285</v>
      </c>
      <c r="K689" s="286"/>
      <c r="L689" s="313"/>
      <c r="M689" s="312">
        <f t="shared" si="8"/>
        <v>1192.9999999999993</v>
      </c>
      <c r="N689" s="443"/>
      <c r="O689" s="443"/>
      <c r="P689" s="443"/>
      <c r="Q689" s="443"/>
      <c r="R689" s="443"/>
      <c r="S689" s="446"/>
      <c r="T689" s="530"/>
      <c r="U689" s="464"/>
      <c r="V689" s="542"/>
      <c r="W689" s="464"/>
    </row>
    <row r="690" spans="1:23" ht="15">
      <c r="A690" s="459" t="s">
        <v>1010</v>
      </c>
      <c r="B690" s="530" t="s">
        <v>2256</v>
      </c>
      <c r="C690" s="446"/>
      <c r="D690" s="446"/>
      <c r="E690" s="286" t="s">
        <v>285</v>
      </c>
      <c r="F690" s="286" t="s">
        <v>285</v>
      </c>
      <c r="G690" s="286" t="s">
        <v>285</v>
      </c>
      <c r="H690" s="286" t="s">
        <v>285</v>
      </c>
      <c r="I690" s="286" t="s">
        <v>285</v>
      </c>
      <c r="J690" s="312">
        <v>1162.1999999999998</v>
      </c>
      <c r="K690" s="312"/>
      <c r="L690" s="443"/>
      <c r="M690" s="312">
        <f t="shared" ref="M690:M713" si="9">SUM(E690:J690)</f>
        <v>1162.1999999999998</v>
      </c>
      <c r="N690" s="443"/>
      <c r="O690" s="443"/>
      <c r="P690" s="443"/>
      <c r="Q690" s="443"/>
      <c r="R690" s="443"/>
      <c r="S690" s="441"/>
      <c r="T690" s="459"/>
      <c r="U690" s="464"/>
      <c r="V690" s="542"/>
      <c r="W690" s="464"/>
    </row>
    <row r="691" spans="1:23" ht="15">
      <c r="A691" s="459" t="s">
        <v>1011</v>
      </c>
      <c r="B691" s="361" t="s">
        <v>1849</v>
      </c>
      <c r="C691" s="446"/>
      <c r="D691" s="446"/>
      <c r="E691" s="286" t="s">
        <v>285</v>
      </c>
      <c r="F691" s="286" t="s">
        <v>285</v>
      </c>
      <c r="G691" s="286" t="s">
        <v>285</v>
      </c>
      <c r="H691" s="286" t="s">
        <v>285</v>
      </c>
      <c r="I691" s="286">
        <v>219.89999999999782</v>
      </c>
      <c r="J691" s="312">
        <v>894.80000000000018</v>
      </c>
      <c r="K691" s="312"/>
      <c r="L691" s="443"/>
      <c r="M691" s="312">
        <f t="shared" si="9"/>
        <v>1114.699999999998</v>
      </c>
      <c r="N691" s="443"/>
      <c r="O691" s="443"/>
      <c r="P691" s="443"/>
      <c r="Q691" s="443"/>
      <c r="R691" s="443"/>
      <c r="S691" s="446"/>
      <c r="T691" s="327"/>
      <c r="U691" s="464"/>
      <c r="V691" s="541"/>
      <c r="W691" s="464"/>
    </row>
    <row r="692" spans="1:23" ht="15">
      <c r="A692" s="459" t="s">
        <v>1012</v>
      </c>
      <c r="B692" s="530" t="s">
        <v>2241</v>
      </c>
      <c r="C692" s="446"/>
      <c r="D692" s="446"/>
      <c r="E692" s="286" t="s">
        <v>285</v>
      </c>
      <c r="F692" s="286" t="s">
        <v>285</v>
      </c>
      <c r="G692" s="286" t="s">
        <v>285</v>
      </c>
      <c r="H692" s="286" t="s">
        <v>285</v>
      </c>
      <c r="I692" s="286" t="s">
        <v>285</v>
      </c>
      <c r="J692" s="312">
        <v>1092.4999999999995</v>
      </c>
      <c r="K692" s="312"/>
      <c r="L692" s="443"/>
      <c r="M692" s="312">
        <f t="shared" si="9"/>
        <v>1092.4999999999995</v>
      </c>
      <c r="N692" s="443"/>
      <c r="O692" s="443"/>
      <c r="P692" s="443"/>
      <c r="Q692" s="443"/>
      <c r="R692" s="443"/>
      <c r="S692" s="446"/>
      <c r="T692" s="530"/>
      <c r="U692" s="464"/>
      <c r="V692" s="542"/>
      <c r="W692" s="464"/>
    </row>
    <row r="693" spans="1:23" ht="15">
      <c r="A693" s="459" t="s">
        <v>1013</v>
      </c>
      <c r="B693" s="530" t="s">
        <v>2237</v>
      </c>
      <c r="C693" s="446"/>
      <c r="D693" s="446"/>
      <c r="E693" s="286" t="s">
        <v>285</v>
      </c>
      <c r="F693" s="286" t="s">
        <v>285</v>
      </c>
      <c r="G693" s="286" t="s">
        <v>285</v>
      </c>
      <c r="H693" s="286" t="s">
        <v>285</v>
      </c>
      <c r="I693" s="286" t="s">
        <v>285</v>
      </c>
      <c r="J693" s="312">
        <v>1086.7000000000003</v>
      </c>
      <c r="K693" s="312"/>
      <c r="L693" s="443"/>
      <c r="M693" s="312">
        <f t="shared" si="9"/>
        <v>1086.7000000000003</v>
      </c>
      <c r="N693" s="443"/>
      <c r="O693" s="443"/>
      <c r="P693" s="443"/>
      <c r="Q693" s="443"/>
      <c r="R693" s="443"/>
      <c r="S693" s="446"/>
      <c r="T693" s="459"/>
      <c r="U693" s="464"/>
      <c r="V693" s="542"/>
      <c r="W693" s="464"/>
    </row>
    <row r="694" spans="1:23" ht="15">
      <c r="A694" s="459" t="s">
        <v>1014</v>
      </c>
      <c r="B694" s="530" t="s">
        <v>2245</v>
      </c>
      <c r="C694" s="446"/>
      <c r="D694" s="446"/>
      <c r="E694" s="286" t="s">
        <v>285</v>
      </c>
      <c r="F694" s="286" t="s">
        <v>285</v>
      </c>
      <c r="G694" s="286" t="s">
        <v>285</v>
      </c>
      <c r="H694" s="286" t="s">
        <v>285</v>
      </c>
      <c r="I694" s="286" t="s">
        <v>285</v>
      </c>
      <c r="J694" s="312">
        <v>1083.6000000000001</v>
      </c>
      <c r="K694" s="312"/>
      <c r="L694" s="443"/>
      <c r="M694" s="312">
        <f t="shared" si="9"/>
        <v>1083.6000000000001</v>
      </c>
      <c r="N694" s="443"/>
      <c r="O694" s="443"/>
      <c r="P694" s="443"/>
      <c r="Q694" s="443"/>
      <c r="R694" s="443"/>
      <c r="S694" s="441"/>
      <c r="T694" s="327"/>
      <c r="U694" s="464"/>
      <c r="V694" s="542"/>
      <c r="W694" s="464"/>
    </row>
    <row r="695" spans="1:23" ht="15">
      <c r="A695" s="459" t="s">
        <v>1015</v>
      </c>
      <c r="B695" s="530" t="s">
        <v>2246</v>
      </c>
      <c r="C695" s="446"/>
      <c r="D695" s="446"/>
      <c r="E695" s="286" t="s">
        <v>285</v>
      </c>
      <c r="F695" s="286" t="s">
        <v>285</v>
      </c>
      <c r="G695" s="286" t="s">
        <v>285</v>
      </c>
      <c r="H695" s="286" t="s">
        <v>285</v>
      </c>
      <c r="I695" s="286" t="s">
        <v>285</v>
      </c>
      <c r="J695" s="312">
        <v>1033.2000000000007</v>
      </c>
      <c r="K695" s="312"/>
      <c r="L695" s="443"/>
      <c r="M695" s="312">
        <f t="shared" si="9"/>
        <v>1033.2000000000007</v>
      </c>
      <c r="N695" s="443"/>
      <c r="O695" s="443"/>
      <c r="P695" s="443"/>
      <c r="Q695" s="443"/>
      <c r="R695" s="443"/>
      <c r="S695" s="540"/>
      <c r="T695" s="464"/>
      <c r="U695" s="464"/>
      <c r="V695" s="542"/>
      <c r="W695" s="464"/>
    </row>
    <row r="696" spans="1:23" ht="15">
      <c r="A696" s="459" t="s">
        <v>1016</v>
      </c>
      <c r="B696" s="361" t="s">
        <v>1841</v>
      </c>
      <c r="C696" s="446"/>
      <c r="D696" s="446"/>
      <c r="E696" s="286" t="s">
        <v>285</v>
      </c>
      <c r="F696" s="286" t="s">
        <v>285</v>
      </c>
      <c r="G696" s="286" t="s">
        <v>285</v>
      </c>
      <c r="H696" s="286" t="s">
        <v>285</v>
      </c>
      <c r="I696" s="286">
        <v>497.00000000000182</v>
      </c>
      <c r="J696" s="312">
        <v>522.49999999999977</v>
      </c>
      <c r="K696" s="312"/>
      <c r="L696" s="443"/>
      <c r="M696" s="312">
        <f t="shared" si="9"/>
        <v>1019.5000000000016</v>
      </c>
      <c r="N696" s="443"/>
      <c r="O696" s="443"/>
      <c r="P696" s="443"/>
      <c r="Q696" s="443"/>
      <c r="R696" s="443"/>
      <c r="S696" s="446"/>
      <c r="T696" s="464"/>
      <c r="U696" s="464"/>
      <c r="V696" s="542"/>
      <c r="W696" s="464"/>
    </row>
    <row r="697" spans="1:23" ht="15">
      <c r="A697" s="459" t="s">
        <v>1017</v>
      </c>
      <c r="B697" s="530" t="s">
        <v>2244</v>
      </c>
      <c r="C697" s="446"/>
      <c r="D697" s="446"/>
      <c r="E697" s="286" t="s">
        <v>285</v>
      </c>
      <c r="F697" s="286" t="s">
        <v>285</v>
      </c>
      <c r="G697" s="286" t="s">
        <v>285</v>
      </c>
      <c r="H697" s="286" t="s">
        <v>285</v>
      </c>
      <c r="I697" s="286" t="s">
        <v>285</v>
      </c>
      <c r="J697" s="312">
        <v>949.99999999999818</v>
      </c>
      <c r="K697" s="312"/>
      <c r="L697" s="443"/>
      <c r="M697" s="312">
        <f t="shared" si="9"/>
        <v>949.99999999999818</v>
      </c>
      <c r="N697" s="443"/>
      <c r="O697" s="443"/>
      <c r="P697" s="443"/>
      <c r="Q697" s="443"/>
      <c r="R697" s="443"/>
      <c r="S697" s="441"/>
      <c r="T697" s="530"/>
      <c r="U697" s="464"/>
      <c r="V697" s="542"/>
      <c r="W697" s="464"/>
    </row>
    <row r="698" spans="1:23" ht="15">
      <c r="A698" s="459" t="s">
        <v>1018</v>
      </c>
      <c r="B698" s="464" t="s">
        <v>842</v>
      </c>
      <c r="C698" s="443"/>
      <c r="D698" s="443"/>
      <c r="E698" s="286" t="s">
        <v>285</v>
      </c>
      <c r="F698" s="286" t="s">
        <v>285</v>
      </c>
      <c r="G698" s="286" t="s">
        <v>285</v>
      </c>
      <c r="H698" s="286">
        <v>623.45000000000027</v>
      </c>
      <c r="I698" s="286">
        <v>300.10000000000036</v>
      </c>
      <c r="J698" s="286" t="s">
        <v>285</v>
      </c>
      <c r="K698" s="286"/>
      <c r="L698" s="313"/>
      <c r="M698" s="312">
        <f t="shared" si="9"/>
        <v>923.55000000000064</v>
      </c>
      <c r="N698" s="443"/>
      <c r="O698" s="443"/>
      <c r="P698" s="443"/>
      <c r="Q698" s="443"/>
      <c r="R698" s="443"/>
      <c r="S698" s="441"/>
      <c r="T698" s="446"/>
      <c r="U698" s="468"/>
      <c r="V698" s="335"/>
      <c r="W698" s="443"/>
    </row>
    <row r="699" spans="1:23" ht="15">
      <c r="A699" s="459" t="s">
        <v>1019</v>
      </c>
      <c r="B699" s="361" t="s">
        <v>1839</v>
      </c>
      <c r="C699" s="446"/>
      <c r="D699" s="446"/>
      <c r="E699" s="286" t="s">
        <v>285</v>
      </c>
      <c r="F699" s="286" t="s">
        <v>285</v>
      </c>
      <c r="G699" s="286" t="s">
        <v>285</v>
      </c>
      <c r="H699" s="286" t="s">
        <v>285</v>
      </c>
      <c r="I699" s="286">
        <v>194.59999999999945</v>
      </c>
      <c r="J699" s="312">
        <v>681.30000000000018</v>
      </c>
      <c r="K699" s="312"/>
      <c r="L699" s="443"/>
      <c r="M699" s="312">
        <f t="shared" si="9"/>
        <v>875.89999999999964</v>
      </c>
      <c r="N699" s="443"/>
      <c r="O699" s="443"/>
      <c r="P699" s="443"/>
      <c r="Q699" s="443"/>
      <c r="R699" s="443"/>
      <c r="S699" s="443"/>
      <c r="T699" s="443"/>
      <c r="U699" s="443"/>
      <c r="V699" s="443"/>
      <c r="W699" s="443"/>
    </row>
    <row r="700" spans="1:23" ht="15">
      <c r="A700" s="459" t="s">
        <v>1020</v>
      </c>
      <c r="B700" s="530" t="s">
        <v>2238</v>
      </c>
      <c r="C700" s="446"/>
      <c r="D700" s="446"/>
      <c r="E700" s="286" t="s">
        <v>285</v>
      </c>
      <c r="F700" s="286" t="s">
        <v>285</v>
      </c>
      <c r="G700" s="286" t="s">
        <v>285</v>
      </c>
      <c r="H700" s="286" t="s">
        <v>285</v>
      </c>
      <c r="I700" s="286" t="s">
        <v>285</v>
      </c>
      <c r="J700" s="312">
        <v>782.8</v>
      </c>
      <c r="K700" s="312"/>
      <c r="L700" s="443"/>
      <c r="M700" s="312">
        <f t="shared" si="9"/>
        <v>782.8</v>
      </c>
      <c r="N700" s="443"/>
      <c r="O700" s="443"/>
      <c r="P700" s="443"/>
      <c r="Q700" s="443"/>
      <c r="R700" s="443"/>
      <c r="S700" s="540"/>
      <c r="T700" s="446"/>
      <c r="U700" s="468"/>
      <c r="V700" s="335"/>
      <c r="W700" s="443"/>
    </row>
    <row r="701" spans="1:23" ht="15.75">
      <c r="A701" s="459" t="s">
        <v>1021</v>
      </c>
      <c r="B701" s="464" t="s">
        <v>179</v>
      </c>
      <c r="C701" s="443"/>
      <c r="D701" s="443"/>
      <c r="E701" s="323">
        <v>782.8</v>
      </c>
      <c r="F701" s="286" t="s">
        <v>285</v>
      </c>
      <c r="G701" s="286" t="s">
        <v>285</v>
      </c>
      <c r="H701" s="286" t="s">
        <v>285</v>
      </c>
      <c r="I701" s="286" t="s">
        <v>285</v>
      </c>
      <c r="J701" s="286" t="s">
        <v>285</v>
      </c>
      <c r="K701" s="286"/>
      <c r="L701" s="313"/>
      <c r="M701" s="312">
        <f t="shared" si="9"/>
        <v>782.8</v>
      </c>
      <c r="N701" s="443"/>
      <c r="O701" s="443" t="s">
        <v>291</v>
      </c>
      <c r="P701" s="443"/>
      <c r="Q701" s="443"/>
      <c r="R701" s="443"/>
      <c r="S701" s="441"/>
      <c r="T701" s="306"/>
      <c r="U701" s="306"/>
      <c r="V701" s="349"/>
      <c r="W701" s="443"/>
    </row>
    <row r="702" spans="1:23" ht="15">
      <c r="A702" s="459" t="s">
        <v>1022</v>
      </c>
      <c r="B702" s="530" t="s">
        <v>2242</v>
      </c>
      <c r="C702" s="446"/>
      <c r="D702" s="446"/>
      <c r="E702" s="286" t="s">
        <v>285</v>
      </c>
      <c r="F702" s="286" t="s">
        <v>285</v>
      </c>
      <c r="G702" s="286" t="s">
        <v>285</v>
      </c>
      <c r="H702" s="286" t="s">
        <v>285</v>
      </c>
      <c r="I702" s="286" t="s">
        <v>285</v>
      </c>
      <c r="J702" s="312">
        <v>769.09999999999991</v>
      </c>
      <c r="K702" s="312"/>
      <c r="L702" s="443"/>
      <c r="M702" s="312">
        <f t="shared" si="9"/>
        <v>769.09999999999991</v>
      </c>
      <c r="N702" s="443"/>
      <c r="O702" s="443"/>
      <c r="P702" s="443"/>
      <c r="Q702" s="443"/>
      <c r="R702" s="443"/>
      <c r="S702" s="443"/>
      <c r="T702" s="446"/>
      <c r="U702" s="468"/>
      <c r="V702" s="335"/>
      <c r="W702" s="443"/>
    </row>
    <row r="703" spans="1:23" ht="15">
      <c r="A703" s="459" t="s">
        <v>1023</v>
      </c>
      <c r="B703" s="530" t="s">
        <v>2239</v>
      </c>
      <c r="C703" s="446"/>
      <c r="D703" s="446"/>
      <c r="E703" s="286" t="s">
        <v>285</v>
      </c>
      <c r="F703" s="286" t="s">
        <v>285</v>
      </c>
      <c r="G703" s="286" t="s">
        <v>285</v>
      </c>
      <c r="H703" s="286" t="s">
        <v>285</v>
      </c>
      <c r="I703" s="286" t="s">
        <v>285</v>
      </c>
      <c r="J703" s="312">
        <v>745.60000000000036</v>
      </c>
      <c r="K703" s="312"/>
      <c r="L703" s="443"/>
      <c r="M703" s="312">
        <f t="shared" si="9"/>
        <v>745.60000000000036</v>
      </c>
      <c r="N703" s="443"/>
      <c r="O703" s="443"/>
      <c r="P703" s="443"/>
      <c r="Q703" s="443"/>
      <c r="R703" s="443"/>
      <c r="S703" s="540"/>
      <c r="T703" s="446"/>
      <c r="U703" s="468"/>
      <c r="V703" s="335"/>
      <c r="W703" s="443"/>
    </row>
    <row r="704" spans="1:23" ht="15">
      <c r="A704" s="459" t="s">
        <v>1024</v>
      </c>
      <c r="B704" s="464" t="s">
        <v>817</v>
      </c>
      <c r="C704" s="443"/>
      <c r="D704" s="443"/>
      <c r="E704" s="286" t="s">
        <v>285</v>
      </c>
      <c r="F704" s="286" t="s">
        <v>285</v>
      </c>
      <c r="G704" s="286" t="s">
        <v>285</v>
      </c>
      <c r="H704" s="286">
        <v>405.54999999999973</v>
      </c>
      <c r="I704" s="286">
        <v>339.09999999999945</v>
      </c>
      <c r="J704" s="286" t="s">
        <v>285</v>
      </c>
      <c r="K704" s="286"/>
      <c r="L704" s="313"/>
      <c r="M704" s="312">
        <f t="shared" si="9"/>
        <v>744.64999999999918</v>
      </c>
      <c r="N704" s="443"/>
      <c r="O704" s="443"/>
      <c r="P704" s="443"/>
      <c r="Q704" s="443"/>
      <c r="R704" s="443"/>
      <c r="S704" s="446"/>
      <c r="T704" s="446"/>
      <c r="U704" s="468"/>
      <c r="V704" s="335"/>
      <c r="W704" s="443"/>
    </row>
    <row r="705" spans="1:25" ht="15">
      <c r="A705" s="459" t="s">
        <v>1025</v>
      </c>
      <c r="B705" s="464" t="s">
        <v>857</v>
      </c>
      <c r="C705" s="443"/>
      <c r="D705" s="443"/>
      <c r="E705" s="286" t="s">
        <v>285</v>
      </c>
      <c r="F705" s="286" t="s">
        <v>285</v>
      </c>
      <c r="G705" s="286" t="s">
        <v>285</v>
      </c>
      <c r="H705" s="286">
        <v>676.89999999999918</v>
      </c>
      <c r="I705" s="286" t="s">
        <v>285</v>
      </c>
      <c r="J705" s="286" t="s">
        <v>285</v>
      </c>
      <c r="K705" s="286"/>
      <c r="L705" s="313"/>
      <c r="M705" s="312">
        <f t="shared" si="9"/>
        <v>676.89999999999918</v>
      </c>
      <c r="N705" s="443"/>
      <c r="O705" s="443"/>
      <c r="P705" s="443"/>
      <c r="Q705" s="443"/>
      <c r="R705" s="443"/>
      <c r="S705" s="540"/>
      <c r="T705" s="446"/>
      <c r="U705" s="468"/>
      <c r="V705" s="335"/>
      <c r="W705" s="443"/>
    </row>
    <row r="706" spans="1:25" ht="15">
      <c r="A706" s="459" t="s">
        <v>1026</v>
      </c>
      <c r="B706" s="464" t="s">
        <v>164</v>
      </c>
      <c r="C706" s="443"/>
      <c r="D706" s="443"/>
      <c r="E706" s="286" t="s">
        <v>285</v>
      </c>
      <c r="F706" s="286" t="s">
        <v>285</v>
      </c>
      <c r="G706" s="323">
        <v>660.9</v>
      </c>
      <c r="H706" s="286" t="s">
        <v>285</v>
      </c>
      <c r="I706" s="286" t="s">
        <v>285</v>
      </c>
      <c r="J706" s="286" t="s">
        <v>285</v>
      </c>
      <c r="K706" s="286"/>
      <c r="L706" s="313"/>
      <c r="M706" s="312">
        <f t="shared" si="9"/>
        <v>660.9</v>
      </c>
      <c r="N706" s="443"/>
      <c r="O706" s="443" t="s">
        <v>299</v>
      </c>
      <c r="P706" s="443"/>
      <c r="Q706" s="443"/>
      <c r="R706" s="443"/>
      <c r="S706" s="446"/>
      <c r="T706" s="446"/>
      <c r="U706" s="468"/>
      <c r="V706" s="335"/>
      <c r="W706" s="443"/>
    </row>
    <row r="707" spans="1:25" ht="15">
      <c r="A707" s="459" t="s">
        <v>1027</v>
      </c>
      <c r="B707" s="464" t="s">
        <v>847</v>
      </c>
      <c r="C707" s="443"/>
      <c r="D707" s="443"/>
      <c r="E707" s="286" t="s">
        <v>285</v>
      </c>
      <c r="F707" s="286" t="s">
        <v>285</v>
      </c>
      <c r="G707" s="286" t="s">
        <v>285</v>
      </c>
      <c r="H707" s="286">
        <v>579.89999999999964</v>
      </c>
      <c r="I707" s="286" t="s">
        <v>285</v>
      </c>
      <c r="J707" s="286" t="s">
        <v>285</v>
      </c>
      <c r="K707" s="286"/>
      <c r="L707" s="313"/>
      <c r="M707" s="312">
        <f t="shared" si="9"/>
        <v>579.89999999999964</v>
      </c>
      <c r="N707" s="443"/>
      <c r="O707" s="443"/>
      <c r="P707" s="443"/>
      <c r="Q707" s="443"/>
      <c r="R707" s="443"/>
      <c r="S707" s="443"/>
      <c r="T707" s="446"/>
      <c r="U707" s="468"/>
      <c r="V707" s="335"/>
      <c r="W707" s="443"/>
    </row>
    <row r="708" spans="1:25" ht="15">
      <c r="A708" s="459" t="s">
        <v>1028</v>
      </c>
      <c r="B708" s="361" t="s">
        <v>1855</v>
      </c>
      <c r="C708" s="446"/>
      <c r="D708" s="446"/>
      <c r="E708" s="286" t="s">
        <v>285</v>
      </c>
      <c r="F708" s="286" t="s">
        <v>285</v>
      </c>
      <c r="G708" s="286" t="s">
        <v>285</v>
      </c>
      <c r="H708" s="286" t="s">
        <v>285</v>
      </c>
      <c r="I708" s="286">
        <v>575.10000000000036</v>
      </c>
      <c r="J708" s="286" t="s">
        <v>285</v>
      </c>
      <c r="K708" s="286"/>
      <c r="L708" s="443"/>
      <c r="M708" s="312">
        <f t="shared" si="9"/>
        <v>575.10000000000036</v>
      </c>
      <c r="N708" s="443"/>
      <c r="O708" s="443"/>
      <c r="P708" s="443"/>
      <c r="Q708" s="443"/>
      <c r="R708" s="443"/>
      <c r="S708" s="443"/>
      <c r="T708" s="446"/>
      <c r="U708" s="468"/>
      <c r="V708" s="335"/>
      <c r="W708" s="443"/>
    </row>
    <row r="709" spans="1:25" ht="15">
      <c r="A709" s="459" t="s">
        <v>1029</v>
      </c>
      <c r="B709" s="361" t="s">
        <v>1848</v>
      </c>
      <c r="C709" s="446"/>
      <c r="D709" s="446"/>
      <c r="E709" s="286" t="s">
        <v>285</v>
      </c>
      <c r="F709" s="286" t="s">
        <v>285</v>
      </c>
      <c r="G709" s="286" t="s">
        <v>285</v>
      </c>
      <c r="H709" s="286" t="s">
        <v>285</v>
      </c>
      <c r="I709" s="286">
        <v>535.50000000000091</v>
      </c>
      <c r="J709" s="286" t="s">
        <v>285</v>
      </c>
      <c r="K709" s="286"/>
      <c r="L709" s="313"/>
      <c r="M709" s="312">
        <f t="shared" si="9"/>
        <v>535.50000000000091</v>
      </c>
      <c r="N709" s="443"/>
      <c r="O709" s="443"/>
      <c r="P709" s="443"/>
      <c r="Q709" s="443"/>
      <c r="R709" s="443"/>
      <c r="S709" s="443"/>
      <c r="T709" s="446"/>
      <c r="U709" s="468"/>
      <c r="V709" s="335"/>
      <c r="W709" s="443"/>
    </row>
    <row r="710" spans="1:25" ht="15">
      <c r="A710" s="459" t="s">
        <v>1030</v>
      </c>
      <c r="B710" s="361" t="s">
        <v>1873</v>
      </c>
      <c r="C710" s="446"/>
      <c r="D710" s="446"/>
      <c r="E710" s="286" t="s">
        <v>285</v>
      </c>
      <c r="F710" s="286" t="s">
        <v>285</v>
      </c>
      <c r="G710" s="286" t="s">
        <v>285</v>
      </c>
      <c r="H710" s="286" t="s">
        <v>285</v>
      </c>
      <c r="I710" s="286">
        <v>461.60000000000218</v>
      </c>
      <c r="J710" s="286" t="s">
        <v>285</v>
      </c>
      <c r="K710" s="286"/>
      <c r="L710" s="313"/>
      <c r="M710" s="312">
        <f t="shared" si="9"/>
        <v>461.60000000000218</v>
      </c>
      <c r="N710" s="443"/>
      <c r="O710" s="443"/>
      <c r="P710" s="443"/>
      <c r="Q710" s="443"/>
      <c r="R710" s="443"/>
      <c r="S710" s="443"/>
      <c r="T710" s="446"/>
      <c r="U710" s="468"/>
      <c r="V710" s="335"/>
      <c r="W710" s="443"/>
    </row>
    <row r="711" spans="1:25" ht="15">
      <c r="A711" s="459" t="s">
        <v>1031</v>
      </c>
      <c r="B711" s="361" t="s">
        <v>1847</v>
      </c>
      <c r="C711" s="446"/>
      <c r="D711" s="446"/>
      <c r="E711" s="286" t="s">
        <v>285</v>
      </c>
      <c r="F711" s="286" t="s">
        <v>285</v>
      </c>
      <c r="G711" s="286" t="s">
        <v>285</v>
      </c>
      <c r="H711" s="286" t="s">
        <v>285</v>
      </c>
      <c r="I711" s="286">
        <v>394.00000000000091</v>
      </c>
      <c r="J711" s="286" t="s">
        <v>285</v>
      </c>
      <c r="K711" s="286"/>
      <c r="L711" s="313"/>
      <c r="M711" s="312">
        <f t="shared" si="9"/>
        <v>394.00000000000091</v>
      </c>
      <c r="N711" s="443"/>
      <c r="O711" s="443"/>
      <c r="P711" s="443"/>
      <c r="Q711" s="443"/>
      <c r="R711" s="443"/>
      <c r="S711" s="443"/>
      <c r="T711" s="446"/>
      <c r="U711" s="468"/>
      <c r="V711" s="335"/>
      <c r="W711" s="443"/>
    </row>
    <row r="712" spans="1:25" ht="15">
      <c r="A712" s="459" t="s">
        <v>1032</v>
      </c>
      <c r="B712" s="343" t="s">
        <v>1837</v>
      </c>
      <c r="C712" s="446"/>
      <c r="D712" s="446"/>
      <c r="E712" s="286" t="s">
        <v>285</v>
      </c>
      <c r="F712" s="286" t="s">
        <v>285</v>
      </c>
      <c r="G712" s="286" t="s">
        <v>285</v>
      </c>
      <c r="H712" s="286" t="s">
        <v>285</v>
      </c>
      <c r="I712" s="286">
        <v>365.69999999999982</v>
      </c>
      <c r="J712" s="286" t="s">
        <v>285</v>
      </c>
      <c r="K712" s="286"/>
      <c r="L712" s="313"/>
      <c r="M712" s="312">
        <f t="shared" si="9"/>
        <v>365.69999999999982</v>
      </c>
      <c r="N712" s="443"/>
      <c r="O712" s="443"/>
      <c r="P712" s="443"/>
      <c r="Q712" s="443"/>
      <c r="R712" s="443"/>
      <c r="S712" s="443"/>
      <c r="T712" s="446"/>
      <c r="U712" s="468"/>
      <c r="V712" s="335"/>
      <c r="W712" s="443"/>
    </row>
    <row r="713" spans="1:25" ht="15">
      <c r="A713" s="459" t="s">
        <v>1033</v>
      </c>
      <c r="B713" s="361" t="s">
        <v>1845</v>
      </c>
      <c r="C713" s="446"/>
      <c r="D713" s="446"/>
      <c r="E713" s="286" t="s">
        <v>285</v>
      </c>
      <c r="F713" s="286" t="s">
        <v>285</v>
      </c>
      <c r="G713" s="286" t="s">
        <v>285</v>
      </c>
      <c r="H713" s="286" t="s">
        <v>285</v>
      </c>
      <c r="I713" s="286">
        <v>88.199999999999818</v>
      </c>
      <c r="J713" s="286" t="s">
        <v>285</v>
      </c>
      <c r="K713" s="286"/>
      <c r="L713" s="313"/>
      <c r="M713" s="312">
        <f t="shared" si="9"/>
        <v>88.199999999999818</v>
      </c>
      <c r="N713" s="443"/>
      <c r="O713" s="443"/>
      <c r="P713" s="443"/>
      <c r="Q713" s="443"/>
      <c r="R713" s="443"/>
      <c r="S713" s="446"/>
      <c r="T713" s="446"/>
      <c r="U713" s="468"/>
      <c r="V713" s="335"/>
      <c r="W713" s="443"/>
    </row>
    <row r="714" spans="1:25" ht="15">
      <c r="A714" s="459"/>
      <c r="B714" s="464"/>
      <c r="C714" s="443"/>
      <c r="D714" s="443"/>
      <c r="E714" s="286"/>
      <c r="F714" s="286"/>
      <c r="G714" s="286"/>
      <c r="H714" s="286"/>
      <c r="I714" s="443"/>
      <c r="J714" s="443"/>
      <c r="K714" s="443"/>
      <c r="L714" s="313"/>
      <c r="M714" s="312"/>
      <c r="N714" s="443"/>
      <c r="O714" s="443"/>
      <c r="P714" s="443"/>
      <c r="Q714" s="443"/>
      <c r="R714" s="443"/>
      <c r="S714" s="443"/>
      <c r="T714" s="443"/>
      <c r="U714" s="443"/>
      <c r="V714" s="443"/>
      <c r="W714" s="443"/>
    </row>
    <row r="715" spans="1:25" ht="15">
      <c r="A715" s="459"/>
      <c r="B715" s="464"/>
      <c r="C715" s="443"/>
      <c r="D715" s="443"/>
      <c r="E715" s="286"/>
      <c r="F715" s="443"/>
      <c r="G715" s="443"/>
      <c r="H715" s="443"/>
      <c r="I715" s="443"/>
      <c r="J715" s="443"/>
      <c r="K715" s="443"/>
      <c r="L715" s="313"/>
      <c r="M715" s="313"/>
      <c r="N715" s="443"/>
      <c r="O715" s="443"/>
      <c r="P715" s="443"/>
      <c r="Q715" s="443"/>
      <c r="R715" s="443"/>
      <c r="S715" s="443"/>
      <c r="T715" s="443"/>
      <c r="U715" s="443"/>
      <c r="V715" s="443"/>
      <c r="W715" s="443"/>
    </row>
    <row r="716" spans="1:25" ht="15">
      <c r="A716" s="459"/>
      <c r="B716" s="464"/>
      <c r="C716" s="443"/>
      <c r="D716" s="443"/>
      <c r="E716" s="286"/>
      <c r="F716" s="443"/>
      <c r="G716" s="443"/>
      <c r="H716" s="443"/>
      <c r="I716" s="443"/>
      <c r="J716" s="443"/>
      <c r="K716" s="443"/>
      <c r="L716" s="313"/>
      <c r="M716" s="313"/>
      <c r="N716" s="443"/>
      <c r="O716" s="443"/>
      <c r="P716" s="443"/>
      <c r="Q716" s="443"/>
      <c r="R716" s="443"/>
      <c r="S716" s="443"/>
      <c r="T716" s="443"/>
      <c r="U716" s="443"/>
      <c r="V716" s="443"/>
      <c r="W716" s="443"/>
      <c r="Y716" s="281"/>
    </row>
    <row r="717" spans="1:25" ht="25.5">
      <c r="A717" s="30" t="s">
        <v>192</v>
      </c>
      <c r="B717" s="443"/>
      <c r="C717" s="443"/>
      <c r="D717" s="443"/>
      <c r="E717" s="443"/>
      <c r="F717" s="443"/>
      <c r="G717" s="443"/>
      <c r="H717" s="443"/>
      <c r="I717" s="443"/>
      <c r="J717" s="443"/>
      <c r="K717" s="443"/>
      <c r="L717" s="313"/>
      <c r="M717" s="313"/>
      <c r="N717" s="443"/>
      <c r="O717" s="443"/>
      <c r="P717" s="443"/>
      <c r="Q717" s="443"/>
      <c r="R717" s="443"/>
      <c r="S717" s="443"/>
      <c r="T717" s="443"/>
      <c r="U717" s="443"/>
      <c r="V717" s="443"/>
      <c r="W717" s="443"/>
    </row>
    <row r="718" spans="1:25">
      <c r="A718" s="443"/>
      <c r="B718" s="443"/>
      <c r="C718" s="443"/>
      <c r="D718" s="443"/>
      <c r="E718" s="443"/>
      <c r="F718" s="443"/>
      <c r="G718" s="443"/>
      <c r="H718" s="443"/>
      <c r="I718" s="443"/>
      <c r="J718" s="443"/>
      <c r="K718" s="443"/>
      <c r="L718" s="313"/>
      <c r="M718" s="313"/>
      <c r="N718" s="443"/>
      <c r="O718" s="443"/>
      <c r="P718" s="443"/>
      <c r="Q718" s="443"/>
      <c r="R718" s="443"/>
      <c r="S718" s="443"/>
      <c r="T718" s="443"/>
      <c r="U718" s="443"/>
      <c r="V718" s="443"/>
      <c r="W718" s="443"/>
    </row>
    <row r="719" spans="1:25" ht="15">
      <c r="A719" s="305"/>
      <c r="B719" s="305"/>
      <c r="C719" s="305"/>
      <c r="D719" s="305"/>
      <c r="E719" s="80">
        <v>2016</v>
      </c>
      <c r="F719" s="80">
        <v>2017</v>
      </c>
      <c r="G719" s="80">
        <v>2018</v>
      </c>
      <c r="H719" s="80">
        <v>2019</v>
      </c>
      <c r="I719" s="80">
        <v>2020</v>
      </c>
      <c r="J719" s="80">
        <v>2021</v>
      </c>
      <c r="K719" s="80">
        <v>2022</v>
      </c>
      <c r="L719" s="313"/>
      <c r="M719" s="89" t="s">
        <v>40</v>
      </c>
      <c r="N719" s="443"/>
      <c r="O719" s="443"/>
      <c r="P719" s="443"/>
      <c r="Q719" s="443"/>
      <c r="R719" s="443"/>
      <c r="S719" s="443"/>
      <c r="T719" s="443"/>
      <c r="U719" s="443"/>
      <c r="V719" s="443"/>
      <c r="W719" s="443"/>
    </row>
    <row r="720" spans="1:25" ht="15">
      <c r="A720" s="459" t="s">
        <v>0</v>
      </c>
      <c r="B720" s="464" t="s">
        <v>33</v>
      </c>
      <c r="C720" s="443"/>
      <c r="D720" s="443"/>
      <c r="E720" s="303">
        <v>511</v>
      </c>
      <c r="F720" s="286">
        <v>401</v>
      </c>
      <c r="G720" s="286">
        <v>335</v>
      </c>
      <c r="H720" s="303">
        <v>802.75</v>
      </c>
      <c r="I720" s="286">
        <v>503.40000000000009</v>
      </c>
      <c r="J720" s="286">
        <v>551.90000000000146</v>
      </c>
      <c r="K720" s="286"/>
      <c r="L720" s="443"/>
      <c r="M720" s="312">
        <f t="shared" ref="M720:M783" si="10">SUM(E720:J720)</f>
        <v>3105.0500000000015</v>
      </c>
      <c r="N720" s="443"/>
      <c r="O720" s="443" t="s">
        <v>320</v>
      </c>
      <c r="P720" s="443"/>
      <c r="Q720" s="443"/>
      <c r="R720" s="446" t="s">
        <v>1978</v>
      </c>
      <c r="S720" s="540"/>
      <c r="T720" s="530"/>
      <c r="U720" s="464"/>
      <c r="V720" s="542"/>
      <c r="W720" s="464"/>
    </row>
    <row r="721" spans="1:23" ht="15">
      <c r="A721" s="459" t="s">
        <v>2</v>
      </c>
      <c r="B721" s="464" t="s">
        <v>6</v>
      </c>
      <c r="C721" s="443"/>
      <c r="D721" s="443"/>
      <c r="E721" s="323">
        <v>342.4</v>
      </c>
      <c r="F721" s="303">
        <v>739</v>
      </c>
      <c r="G721" s="301">
        <v>562.65</v>
      </c>
      <c r="H721" s="286">
        <v>591.09999999999991</v>
      </c>
      <c r="I721" s="286">
        <v>281.50000000000045</v>
      </c>
      <c r="J721" s="286">
        <v>465.70000000000073</v>
      </c>
      <c r="K721" s="286"/>
      <c r="L721" s="443"/>
      <c r="M721" s="312">
        <f t="shared" si="10"/>
        <v>2982.3500000000013</v>
      </c>
      <c r="N721" s="443"/>
      <c r="O721" s="443" t="s">
        <v>333</v>
      </c>
      <c r="P721" s="443"/>
      <c r="Q721" s="443"/>
      <c r="R721" s="446" t="s">
        <v>1979</v>
      </c>
      <c r="S721" s="464"/>
      <c r="T721" s="327"/>
      <c r="U721" s="464"/>
      <c r="V721" s="541"/>
      <c r="W721" s="464"/>
    </row>
    <row r="722" spans="1:23" ht="15">
      <c r="A722" s="459" t="s">
        <v>3</v>
      </c>
      <c r="B722" s="464" t="s">
        <v>11</v>
      </c>
      <c r="C722" s="443"/>
      <c r="D722" s="443"/>
      <c r="E722" s="323">
        <v>354.9</v>
      </c>
      <c r="F722" s="286">
        <v>498</v>
      </c>
      <c r="G722" s="286">
        <v>352.2</v>
      </c>
      <c r="H722" s="286">
        <v>588.74999999999909</v>
      </c>
      <c r="I722" s="286">
        <v>473.29999999999973</v>
      </c>
      <c r="J722" s="286">
        <v>612.80000000000018</v>
      </c>
      <c r="K722" s="286"/>
      <c r="L722" s="443"/>
      <c r="M722" s="312">
        <f t="shared" si="10"/>
        <v>2879.9499999999989</v>
      </c>
      <c r="N722" s="443"/>
      <c r="O722" s="443" t="s">
        <v>290</v>
      </c>
      <c r="P722" s="443"/>
      <c r="Q722" s="443"/>
      <c r="R722" s="443"/>
      <c r="S722" s="343"/>
      <c r="T722" s="464"/>
      <c r="U722" s="464"/>
      <c r="V722" s="541"/>
      <c r="W722" s="464"/>
    </row>
    <row r="723" spans="1:23" ht="15">
      <c r="A723" s="459" t="s">
        <v>5</v>
      </c>
      <c r="B723" s="464" t="s">
        <v>15</v>
      </c>
      <c r="C723" s="443"/>
      <c r="D723" s="443"/>
      <c r="E723" s="286">
        <v>145.6</v>
      </c>
      <c r="F723" s="301">
        <v>684.2</v>
      </c>
      <c r="G723" s="303">
        <v>597.5</v>
      </c>
      <c r="H723" s="286">
        <v>461.84999999999945</v>
      </c>
      <c r="I723" s="286">
        <v>288.29999999999973</v>
      </c>
      <c r="J723" s="323">
        <v>649.09999999999991</v>
      </c>
      <c r="K723" s="323"/>
      <c r="L723" s="443"/>
      <c r="M723" s="312">
        <f t="shared" si="10"/>
        <v>2826.5499999999993</v>
      </c>
      <c r="N723" s="443"/>
      <c r="O723" s="443" t="s">
        <v>3850</v>
      </c>
      <c r="P723" s="443"/>
      <c r="Q723" s="443"/>
      <c r="R723" s="446" t="s">
        <v>1979</v>
      </c>
      <c r="S723" s="540"/>
      <c r="T723" s="530"/>
      <c r="U723" s="464"/>
      <c r="V723" s="542"/>
      <c r="W723" s="464"/>
    </row>
    <row r="724" spans="1:23" ht="15">
      <c r="A724" s="459" t="s">
        <v>7</v>
      </c>
      <c r="B724" s="464" t="s">
        <v>17</v>
      </c>
      <c r="C724" s="443"/>
      <c r="D724" s="443"/>
      <c r="E724" s="323">
        <v>320.7</v>
      </c>
      <c r="F724" s="323">
        <v>576.9</v>
      </c>
      <c r="G724" s="323">
        <v>468.5</v>
      </c>
      <c r="H724" s="286">
        <v>527.29999999999973</v>
      </c>
      <c r="I724" s="286">
        <v>451.09999999999991</v>
      </c>
      <c r="J724" s="286">
        <v>467</v>
      </c>
      <c r="K724" s="286"/>
      <c r="L724" s="443"/>
      <c r="M724" s="312">
        <f t="shared" si="10"/>
        <v>2811.4999999999995</v>
      </c>
      <c r="N724" s="443"/>
      <c r="O724" s="443" t="s">
        <v>334</v>
      </c>
      <c r="P724" s="443"/>
      <c r="Q724" s="443"/>
      <c r="R724" s="443"/>
      <c r="S724" s="459"/>
      <c r="T724" s="327"/>
      <c r="U724" s="464"/>
      <c r="V724" s="542"/>
      <c r="W724" s="464"/>
    </row>
    <row r="725" spans="1:23" ht="15">
      <c r="A725" s="459" t="s">
        <v>8</v>
      </c>
      <c r="B725" s="464" t="s">
        <v>13</v>
      </c>
      <c r="C725" s="443"/>
      <c r="D725" s="443"/>
      <c r="E725" s="302">
        <v>356.3</v>
      </c>
      <c r="F725" s="323">
        <v>614.1</v>
      </c>
      <c r="G725" s="286">
        <v>272.5</v>
      </c>
      <c r="H725" s="323">
        <v>636.900000000001</v>
      </c>
      <c r="I725" s="286">
        <v>372.59999999999991</v>
      </c>
      <c r="J725" s="286">
        <v>472.34999999999945</v>
      </c>
      <c r="K725" s="286"/>
      <c r="L725" s="443"/>
      <c r="M725" s="312">
        <f t="shared" si="10"/>
        <v>2724.7500000000005</v>
      </c>
      <c r="N725" s="443"/>
      <c r="O725" s="443" t="s">
        <v>969</v>
      </c>
      <c r="P725" s="443"/>
      <c r="Q725" s="443"/>
      <c r="R725" s="443"/>
      <c r="S725" s="530"/>
      <c r="T725" s="327"/>
      <c r="U725" s="464"/>
      <c r="V725" s="542"/>
      <c r="W725" s="464"/>
    </row>
    <row r="726" spans="1:23" ht="15">
      <c r="A726" s="459" t="s">
        <v>10</v>
      </c>
      <c r="B726" s="464" t="s">
        <v>25</v>
      </c>
      <c r="C726" s="443"/>
      <c r="D726" s="443"/>
      <c r="E726" s="286">
        <v>186.1</v>
      </c>
      <c r="F726" s="286">
        <v>514.6</v>
      </c>
      <c r="G726" s="286">
        <v>375.3</v>
      </c>
      <c r="H726" s="286">
        <v>510.05000000000064</v>
      </c>
      <c r="I726" s="302">
        <v>633.99999999999955</v>
      </c>
      <c r="J726" s="286">
        <v>501.29999999999836</v>
      </c>
      <c r="K726" s="286"/>
      <c r="L726" s="443"/>
      <c r="M726" s="312">
        <f t="shared" si="10"/>
        <v>2721.3499999999985</v>
      </c>
      <c r="N726" s="443"/>
      <c r="O726" s="443" t="s">
        <v>289</v>
      </c>
      <c r="P726" s="443"/>
      <c r="Q726" s="443"/>
      <c r="R726" s="443"/>
      <c r="S726" s="459"/>
      <c r="T726" s="530"/>
      <c r="U726" s="464"/>
      <c r="V726" s="542"/>
      <c r="W726" s="464"/>
    </row>
    <row r="727" spans="1:23" ht="15">
      <c r="A727" s="459" t="s">
        <v>12</v>
      </c>
      <c r="B727" s="464" t="s">
        <v>21</v>
      </c>
      <c r="C727" s="443"/>
      <c r="D727" s="443"/>
      <c r="E727" s="286">
        <v>186.6</v>
      </c>
      <c r="F727" s="323">
        <v>579</v>
      </c>
      <c r="G727" s="286">
        <v>398.6</v>
      </c>
      <c r="H727" s="286">
        <v>527.300000000002</v>
      </c>
      <c r="I727" s="286">
        <v>510.29999999999927</v>
      </c>
      <c r="J727" s="286">
        <v>460.30000000000109</v>
      </c>
      <c r="K727" s="286"/>
      <c r="L727" s="443"/>
      <c r="M727" s="312">
        <f t="shared" si="10"/>
        <v>2662.1000000000022</v>
      </c>
      <c r="N727" s="443"/>
      <c r="O727" s="443" t="s">
        <v>299</v>
      </c>
      <c r="P727" s="443"/>
      <c r="Q727" s="443"/>
      <c r="R727" s="443"/>
      <c r="S727" s="540"/>
      <c r="T727" s="530"/>
      <c r="U727" s="464"/>
      <c r="V727" s="542"/>
      <c r="W727" s="464"/>
    </row>
    <row r="728" spans="1:23" ht="15">
      <c r="A728" s="459" t="s">
        <v>14</v>
      </c>
      <c r="B728" s="464" t="s">
        <v>37</v>
      </c>
      <c r="C728" s="443"/>
      <c r="D728" s="443"/>
      <c r="E728" s="301">
        <v>424.3</v>
      </c>
      <c r="F728" s="286">
        <v>505</v>
      </c>
      <c r="G728" s="323">
        <v>442.1</v>
      </c>
      <c r="H728" s="286">
        <v>471.40000000000055</v>
      </c>
      <c r="I728" s="286">
        <v>313.50000000000045</v>
      </c>
      <c r="J728" s="286">
        <v>462.90000000000146</v>
      </c>
      <c r="K728" s="286"/>
      <c r="L728" s="443"/>
      <c r="M728" s="312">
        <f t="shared" si="10"/>
        <v>2619.2000000000025</v>
      </c>
      <c r="N728" s="443"/>
      <c r="O728" s="443" t="s">
        <v>326</v>
      </c>
      <c r="P728" s="443"/>
      <c r="Q728" s="443"/>
      <c r="R728" s="443"/>
      <c r="S728" s="343"/>
      <c r="T728" s="327"/>
      <c r="U728" s="464"/>
      <c r="V728" s="542"/>
      <c r="W728" s="464"/>
    </row>
    <row r="729" spans="1:23" ht="15">
      <c r="A729" s="459" t="s">
        <v>16</v>
      </c>
      <c r="B729" s="464" t="s">
        <v>31</v>
      </c>
      <c r="C729" s="443"/>
      <c r="D729" s="443"/>
      <c r="E729" s="286">
        <v>158</v>
      </c>
      <c r="F729" s="286">
        <v>423</v>
      </c>
      <c r="G729" s="286">
        <v>416.2</v>
      </c>
      <c r="H729" s="323">
        <v>682.14999999999964</v>
      </c>
      <c r="I729" s="286">
        <v>434.59999999999991</v>
      </c>
      <c r="J729" s="286">
        <v>464.39999999999873</v>
      </c>
      <c r="K729" s="286"/>
      <c r="L729" s="443"/>
      <c r="M729" s="312">
        <f t="shared" si="10"/>
        <v>2578.3499999999985</v>
      </c>
      <c r="N729" s="443"/>
      <c r="O729" s="443" t="s">
        <v>291</v>
      </c>
      <c r="P729" s="443"/>
      <c r="Q729" s="443"/>
      <c r="R729" s="443"/>
      <c r="S729" s="464"/>
      <c r="T729" s="464"/>
      <c r="U729" s="464"/>
      <c r="V729" s="542"/>
      <c r="W729" s="464"/>
    </row>
    <row r="730" spans="1:23" ht="15">
      <c r="A730" s="459" t="s">
        <v>18</v>
      </c>
      <c r="B730" s="464" t="s">
        <v>142</v>
      </c>
      <c r="C730" s="443"/>
      <c r="D730" s="443"/>
      <c r="E730" s="286" t="s">
        <v>285</v>
      </c>
      <c r="F730" s="302">
        <v>637.5</v>
      </c>
      <c r="G730" s="286">
        <v>327</v>
      </c>
      <c r="H730" s="286">
        <v>505.74999999999909</v>
      </c>
      <c r="I730" s="323">
        <v>613.80000000000018</v>
      </c>
      <c r="J730" s="286">
        <v>464.29999999999927</v>
      </c>
      <c r="K730" s="286"/>
      <c r="L730" s="443"/>
      <c r="M730" s="312">
        <f t="shared" si="10"/>
        <v>2548.3499999999985</v>
      </c>
      <c r="N730" s="443"/>
      <c r="O730" s="443" t="s">
        <v>306</v>
      </c>
      <c r="P730" s="443"/>
      <c r="Q730" s="443"/>
      <c r="R730" s="443"/>
      <c r="S730" s="540"/>
      <c r="T730" s="464"/>
      <c r="U730" s="464"/>
      <c r="V730" s="542"/>
      <c r="W730" s="464"/>
    </row>
    <row r="731" spans="1:23" ht="15">
      <c r="A731" s="459" t="s">
        <v>20</v>
      </c>
      <c r="B731" s="464" t="s">
        <v>143</v>
      </c>
      <c r="C731" s="443"/>
      <c r="D731" s="443"/>
      <c r="E731" s="286" t="s">
        <v>285</v>
      </c>
      <c r="F731" s="286">
        <v>492.9</v>
      </c>
      <c r="G731" s="323">
        <v>454.3</v>
      </c>
      <c r="H731" s="286">
        <v>462.50000000000045</v>
      </c>
      <c r="I731" s="323">
        <v>621.40000000000055</v>
      </c>
      <c r="J731" s="286">
        <v>454.19999999999982</v>
      </c>
      <c r="K731" s="286"/>
      <c r="L731" s="443"/>
      <c r="M731" s="312">
        <f t="shared" si="10"/>
        <v>2485.3000000000011</v>
      </c>
      <c r="N731" s="443"/>
      <c r="O731" s="443" t="s">
        <v>305</v>
      </c>
      <c r="P731" s="443"/>
      <c r="Q731" s="443"/>
      <c r="R731" s="443"/>
      <c r="S731" s="343"/>
      <c r="T731" s="530"/>
      <c r="U731" s="464"/>
      <c r="V731" s="542"/>
      <c r="W731" s="464"/>
    </row>
    <row r="732" spans="1:23" ht="15">
      <c r="A732" s="459" t="s">
        <v>22</v>
      </c>
      <c r="B732" s="464" t="s">
        <v>9</v>
      </c>
      <c r="C732" s="443"/>
      <c r="D732" s="443"/>
      <c r="E732" s="323">
        <v>290.60000000000002</v>
      </c>
      <c r="F732" s="286">
        <v>469.7</v>
      </c>
      <c r="G732" s="286">
        <v>419.6</v>
      </c>
      <c r="H732" s="323">
        <v>682.49999999999955</v>
      </c>
      <c r="I732" s="286">
        <v>222.49999999999955</v>
      </c>
      <c r="J732" s="286">
        <v>255.19999999999982</v>
      </c>
      <c r="K732" s="286"/>
      <c r="L732" s="443"/>
      <c r="M732" s="312">
        <f t="shared" si="10"/>
        <v>2340.099999999999</v>
      </c>
      <c r="N732" s="443"/>
      <c r="O732" s="443" t="s">
        <v>321</v>
      </c>
      <c r="P732" s="443"/>
      <c r="Q732" s="443"/>
      <c r="R732" s="443"/>
      <c r="S732" s="530"/>
      <c r="T732" s="530"/>
      <c r="U732" s="464"/>
      <c r="V732" s="542"/>
      <c r="W732" s="464"/>
    </row>
    <row r="733" spans="1:23" ht="15">
      <c r="A733" s="459" t="s">
        <v>24</v>
      </c>
      <c r="B733" s="464" t="s">
        <v>141</v>
      </c>
      <c r="C733" s="443"/>
      <c r="D733" s="443"/>
      <c r="E733" s="286" t="s">
        <v>285</v>
      </c>
      <c r="F733" s="323">
        <v>580</v>
      </c>
      <c r="G733" s="323">
        <v>448.7</v>
      </c>
      <c r="H733" s="286">
        <v>517.94999999999982</v>
      </c>
      <c r="I733" s="286">
        <v>296.40000000000009</v>
      </c>
      <c r="J733" s="286">
        <v>461.30000000000018</v>
      </c>
      <c r="K733" s="286"/>
      <c r="L733" s="443"/>
      <c r="M733" s="312">
        <f t="shared" si="10"/>
        <v>2304.3500000000004</v>
      </c>
      <c r="N733" s="443"/>
      <c r="O733" s="443" t="s">
        <v>335</v>
      </c>
      <c r="P733" s="443"/>
      <c r="Q733" s="443"/>
      <c r="R733" s="443"/>
      <c r="S733" s="343"/>
      <c r="T733" s="464"/>
      <c r="U733" s="464"/>
      <c r="V733" s="542"/>
      <c r="W733" s="464"/>
    </row>
    <row r="734" spans="1:23" ht="15">
      <c r="A734" s="459" t="s">
        <v>26</v>
      </c>
      <c r="B734" s="464" t="s">
        <v>154</v>
      </c>
      <c r="C734" s="443"/>
      <c r="D734" s="443"/>
      <c r="E734" s="286" t="s">
        <v>285</v>
      </c>
      <c r="F734" s="286" t="s">
        <v>285</v>
      </c>
      <c r="G734" s="323">
        <v>501.9</v>
      </c>
      <c r="H734" s="323">
        <v>661.74999999999955</v>
      </c>
      <c r="I734" s="323">
        <v>572.09999999999991</v>
      </c>
      <c r="J734" s="286">
        <v>553.09999999999854</v>
      </c>
      <c r="K734" s="286"/>
      <c r="L734" s="443"/>
      <c r="M734" s="312">
        <f t="shared" si="10"/>
        <v>2288.8499999999981</v>
      </c>
      <c r="N734" s="443"/>
      <c r="O734" s="443" t="s">
        <v>1919</v>
      </c>
      <c r="P734" s="443"/>
      <c r="Q734" s="443"/>
      <c r="R734" s="443"/>
      <c r="S734" s="464"/>
      <c r="T734" s="530"/>
      <c r="U734" s="464"/>
      <c r="V734" s="542"/>
      <c r="W734" s="464"/>
    </row>
    <row r="735" spans="1:23" ht="15">
      <c r="A735" s="459" t="s">
        <v>28</v>
      </c>
      <c r="B735" s="464" t="s">
        <v>27</v>
      </c>
      <c r="C735" s="443"/>
      <c r="D735" s="443"/>
      <c r="E735" s="286">
        <v>193.8</v>
      </c>
      <c r="F735" s="323">
        <v>595.5</v>
      </c>
      <c r="G735" s="286">
        <v>228.5</v>
      </c>
      <c r="H735" s="286">
        <v>363.59999999999945</v>
      </c>
      <c r="I735" s="286">
        <v>538.39999999999964</v>
      </c>
      <c r="J735" s="286">
        <v>314.29999999999745</v>
      </c>
      <c r="K735" s="286"/>
      <c r="L735" s="443"/>
      <c r="M735" s="312">
        <f t="shared" si="10"/>
        <v>2234.0999999999967</v>
      </c>
      <c r="N735" s="443"/>
      <c r="O735" s="443" t="s">
        <v>291</v>
      </c>
      <c r="P735" s="443"/>
      <c r="Q735" s="443"/>
      <c r="R735" s="443"/>
      <c r="S735" s="540"/>
      <c r="T735" s="530"/>
      <c r="U735" s="464"/>
      <c r="V735" s="542"/>
      <c r="W735" s="464"/>
    </row>
    <row r="736" spans="1:23" ht="15">
      <c r="A736" s="459" t="s">
        <v>30</v>
      </c>
      <c r="B736" s="464" t="s">
        <v>19</v>
      </c>
      <c r="C736" s="443"/>
      <c r="D736" s="443"/>
      <c r="E736" s="286">
        <v>155.80000000000001</v>
      </c>
      <c r="F736" s="286">
        <v>481</v>
      </c>
      <c r="G736" s="323">
        <v>495.7</v>
      </c>
      <c r="H736" s="286">
        <v>450</v>
      </c>
      <c r="I736" s="286">
        <v>175.40000000000009</v>
      </c>
      <c r="J736" s="286">
        <v>462.80000000000018</v>
      </c>
      <c r="K736" s="286"/>
      <c r="L736" s="443"/>
      <c r="M736" s="312">
        <f t="shared" si="10"/>
        <v>2220.7000000000003</v>
      </c>
      <c r="N736" s="443"/>
      <c r="O736" s="443" t="s">
        <v>291</v>
      </c>
      <c r="P736" s="443"/>
      <c r="Q736" s="443"/>
      <c r="R736" s="443"/>
      <c r="S736" s="464"/>
      <c r="T736" s="530"/>
      <c r="U736" s="464"/>
      <c r="V736" s="542"/>
      <c r="W736" s="464"/>
    </row>
    <row r="737" spans="1:23" ht="15">
      <c r="A737" s="459" t="s">
        <v>32</v>
      </c>
      <c r="B737" s="464" t="s">
        <v>39</v>
      </c>
      <c r="C737" s="443"/>
      <c r="D737" s="443"/>
      <c r="E737" s="286">
        <v>236.2</v>
      </c>
      <c r="F737" s="286">
        <v>462</v>
      </c>
      <c r="G737" s="286">
        <v>393</v>
      </c>
      <c r="H737" s="286">
        <v>498.15000000000055</v>
      </c>
      <c r="I737" s="286">
        <v>312.89999999999964</v>
      </c>
      <c r="J737" s="286">
        <v>250.60000000000082</v>
      </c>
      <c r="K737" s="286"/>
      <c r="L737" s="443"/>
      <c r="M737" s="312">
        <f t="shared" si="10"/>
        <v>2152.8500000000013</v>
      </c>
      <c r="N737" s="443"/>
      <c r="O737" s="443"/>
      <c r="P737" s="443"/>
      <c r="Q737" s="443"/>
      <c r="R737" s="443"/>
      <c r="S737" s="540"/>
      <c r="T737" s="530"/>
      <c r="U737" s="464"/>
      <c r="V737" s="541"/>
      <c r="W737" s="464"/>
    </row>
    <row r="738" spans="1:23" ht="15">
      <c r="A738" s="459" t="s">
        <v>34</v>
      </c>
      <c r="B738" s="464" t="s">
        <v>144</v>
      </c>
      <c r="C738" s="443"/>
      <c r="D738" s="443"/>
      <c r="E738" s="286" t="s">
        <v>285</v>
      </c>
      <c r="F738" s="286">
        <v>207.1</v>
      </c>
      <c r="G738" s="286">
        <v>313.45</v>
      </c>
      <c r="H738" s="286">
        <v>367.75000000000136</v>
      </c>
      <c r="I738" s="323">
        <v>589.09999999999991</v>
      </c>
      <c r="J738" s="302">
        <v>673.09999999999991</v>
      </c>
      <c r="K738" s="302"/>
      <c r="L738" s="443"/>
      <c r="M738" s="312">
        <f t="shared" si="10"/>
        <v>2150.5000000000009</v>
      </c>
      <c r="N738" s="443"/>
      <c r="O738" s="443" t="s">
        <v>315</v>
      </c>
      <c r="P738" s="443"/>
      <c r="Q738" s="443"/>
      <c r="R738" s="443"/>
      <c r="S738" s="540"/>
      <c r="T738" s="327"/>
      <c r="U738" s="464"/>
      <c r="V738" s="542"/>
      <c r="W738" s="464"/>
    </row>
    <row r="739" spans="1:23" ht="15">
      <c r="A739" s="459" t="s">
        <v>36</v>
      </c>
      <c r="B739" s="464" t="s">
        <v>23</v>
      </c>
      <c r="C739" s="443"/>
      <c r="D739" s="443"/>
      <c r="E739" s="286">
        <v>269.7</v>
      </c>
      <c r="F739" s="286">
        <v>369.3</v>
      </c>
      <c r="G739" s="286">
        <v>180.7</v>
      </c>
      <c r="H739" s="286">
        <v>491.5</v>
      </c>
      <c r="I739" s="286">
        <v>477.29999999999973</v>
      </c>
      <c r="J739" s="286">
        <v>316.64999999999964</v>
      </c>
      <c r="K739" s="286"/>
      <c r="L739" s="443"/>
      <c r="M739" s="312">
        <f t="shared" si="10"/>
        <v>2105.1499999999996</v>
      </c>
      <c r="N739" s="443"/>
      <c r="O739" s="443"/>
      <c r="P739" s="443"/>
      <c r="Q739" s="443"/>
      <c r="R739" s="443"/>
      <c r="S739" s="530"/>
      <c r="T739" s="464"/>
      <c r="U739" s="464"/>
      <c r="V739" s="542"/>
      <c r="W739" s="464"/>
    </row>
    <row r="740" spans="1:23" ht="15">
      <c r="A740" s="459" t="s">
        <v>38</v>
      </c>
      <c r="B740" s="464" t="s">
        <v>863</v>
      </c>
      <c r="C740" s="443"/>
      <c r="D740" s="443"/>
      <c r="E740" s="286" t="s">
        <v>285</v>
      </c>
      <c r="F740" s="286" t="s">
        <v>285</v>
      </c>
      <c r="G740" s="286" t="s">
        <v>285</v>
      </c>
      <c r="H740" s="286">
        <v>571.14999999999964</v>
      </c>
      <c r="I740" s="323">
        <v>626.39999999999873</v>
      </c>
      <c r="J740" s="286">
        <v>592.20000000000073</v>
      </c>
      <c r="K740" s="286"/>
      <c r="L740" s="443"/>
      <c r="M740" s="312">
        <f t="shared" si="10"/>
        <v>1789.7499999999991</v>
      </c>
      <c r="N740" s="443"/>
      <c r="O740" s="443" t="s">
        <v>290</v>
      </c>
      <c r="P740" s="443"/>
      <c r="Q740" s="443"/>
      <c r="R740" s="443"/>
      <c r="S740" s="540"/>
      <c r="T740" s="530"/>
      <c r="U740" s="464"/>
      <c r="V740" s="542"/>
      <c r="W740" s="464"/>
    </row>
    <row r="741" spans="1:23" ht="15">
      <c r="A741" s="459" t="s">
        <v>145</v>
      </c>
      <c r="B741" s="464" t="s">
        <v>35</v>
      </c>
      <c r="C741" s="443"/>
      <c r="D741" s="443"/>
      <c r="E741" s="286">
        <v>257</v>
      </c>
      <c r="F741" s="323">
        <v>554.5</v>
      </c>
      <c r="G741" s="286">
        <v>281</v>
      </c>
      <c r="H741" s="286">
        <v>293.69999999999982</v>
      </c>
      <c r="I741" s="286">
        <v>353.29999999999973</v>
      </c>
      <c r="J741" s="286" t="s">
        <v>285</v>
      </c>
      <c r="K741" s="286"/>
      <c r="L741" s="313"/>
      <c r="M741" s="312">
        <f t="shared" si="10"/>
        <v>1739.4999999999995</v>
      </c>
      <c r="N741" s="443"/>
      <c r="O741" s="443" t="s">
        <v>300</v>
      </c>
      <c r="P741" s="443"/>
      <c r="Q741" s="443"/>
      <c r="R741" s="443"/>
      <c r="S741" s="343"/>
      <c r="T741" s="464"/>
      <c r="U741" s="464"/>
      <c r="V741" s="542"/>
      <c r="W741" s="464"/>
    </row>
    <row r="742" spans="1:23" ht="15">
      <c r="A742" s="459" t="s">
        <v>146</v>
      </c>
      <c r="B742" s="464" t="s">
        <v>836</v>
      </c>
      <c r="C742" s="443"/>
      <c r="D742" s="443"/>
      <c r="E742" s="286" t="s">
        <v>285</v>
      </c>
      <c r="F742" s="286" t="s">
        <v>285</v>
      </c>
      <c r="G742" s="286" t="s">
        <v>285</v>
      </c>
      <c r="H742" s="286">
        <v>506.09999999999945</v>
      </c>
      <c r="I742" s="286">
        <v>515.5</v>
      </c>
      <c r="J742" s="301">
        <v>711.10000000000036</v>
      </c>
      <c r="K742" s="301"/>
      <c r="L742" s="443"/>
      <c r="M742" s="312">
        <f t="shared" si="10"/>
        <v>1732.6999999999998</v>
      </c>
      <c r="N742" s="443"/>
      <c r="O742" s="443" t="s">
        <v>307</v>
      </c>
      <c r="P742" s="443"/>
      <c r="Q742" s="443"/>
      <c r="R742" s="443"/>
      <c r="S742" s="540"/>
      <c r="T742" s="530"/>
      <c r="U742" s="464"/>
      <c r="V742" s="542"/>
      <c r="W742" s="464"/>
    </row>
    <row r="743" spans="1:23" ht="15">
      <c r="A743" s="459" t="s">
        <v>147</v>
      </c>
      <c r="B743" s="464" t="s">
        <v>162</v>
      </c>
      <c r="C743" s="443"/>
      <c r="D743" s="443"/>
      <c r="E743" s="286" t="s">
        <v>285</v>
      </c>
      <c r="F743" s="286" t="s">
        <v>285</v>
      </c>
      <c r="G743" s="286">
        <v>410.5</v>
      </c>
      <c r="H743" s="323">
        <v>640</v>
      </c>
      <c r="I743" s="286">
        <v>381.00000000000045</v>
      </c>
      <c r="J743" s="286">
        <v>300.10000000000082</v>
      </c>
      <c r="K743" s="286"/>
      <c r="L743" s="443"/>
      <c r="M743" s="312">
        <f t="shared" si="10"/>
        <v>1731.6000000000013</v>
      </c>
      <c r="N743" s="443"/>
      <c r="O743" s="443" t="s">
        <v>294</v>
      </c>
      <c r="P743" s="443"/>
      <c r="Q743" s="443"/>
      <c r="R743" s="443"/>
      <c r="S743" s="464"/>
      <c r="T743" s="464"/>
      <c r="U743" s="464"/>
      <c r="V743" s="542"/>
      <c r="W743" s="464"/>
    </row>
    <row r="744" spans="1:23" ht="15">
      <c r="A744" s="459" t="s">
        <v>151</v>
      </c>
      <c r="B744" s="464" t="s">
        <v>29</v>
      </c>
      <c r="C744" s="443"/>
      <c r="D744" s="443"/>
      <c r="E744" s="323">
        <v>340.6</v>
      </c>
      <c r="F744" s="286">
        <v>308.7</v>
      </c>
      <c r="G744" s="286">
        <v>413.3</v>
      </c>
      <c r="H744" s="286" t="s">
        <v>285</v>
      </c>
      <c r="I744" s="286" t="s">
        <v>285</v>
      </c>
      <c r="J744" s="323">
        <v>651.29999999999973</v>
      </c>
      <c r="K744" s="323"/>
      <c r="L744" s="443"/>
      <c r="M744" s="312">
        <f t="shared" si="10"/>
        <v>1713.8999999999996</v>
      </c>
      <c r="N744" s="443"/>
      <c r="O744" s="443" t="s">
        <v>323</v>
      </c>
      <c r="P744" s="443"/>
      <c r="Q744" s="443"/>
      <c r="R744" s="443"/>
      <c r="S744" s="540"/>
      <c r="T744" s="530"/>
      <c r="U744" s="464"/>
      <c r="V744" s="542"/>
      <c r="W744" s="464"/>
    </row>
    <row r="745" spans="1:23" ht="15">
      <c r="A745" s="459" t="s">
        <v>157</v>
      </c>
      <c r="B745" s="464" t="s">
        <v>156</v>
      </c>
      <c r="C745" s="443"/>
      <c r="D745" s="443"/>
      <c r="E745" s="286" t="s">
        <v>285</v>
      </c>
      <c r="F745" s="286" t="s">
        <v>285</v>
      </c>
      <c r="G745" s="286">
        <v>197.45</v>
      </c>
      <c r="H745" s="286">
        <v>498.59999999999945</v>
      </c>
      <c r="I745" s="286">
        <v>498.5</v>
      </c>
      <c r="J745" s="286">
        <v>497.19999999999982</v>
      </c>
      <c r="K745" s="286"/>
      <c r="L745" s="443"/>
      <c r="M745" s="312">
        <f t="shared" si="10"/>
        <v>1691.7499999999993</v>
      </c>
      <c r="N745" s="443"/>
      <c r="O745" s="443"/>
      <c r="P745" s="443"/>
      <c r="Q745" s="443"/>
      <c r="R745" s="443"/>
      <c r="S745" s="464"/>
      <c r="T745" s="530"/>
      <c r="U745" s="464"/>
      <c r="V745" s="542"/>
      <c r="W745" s="464"/>
    </row>
    <row r="746" spans="1:23" ht="15">
      <c r="A746" s="459" t="s">
        <v>159</v>
      </c>
      <c r="B746" s="464" t="s">
        <v>835</v>
      </c>
      <c r="C746" s="443"/>
      <c r="D746" s="443"/>
      <c r="E746" s="286" t="s">
        <v>285</v>
      </c>
      <c r="F746" s="286" t="s">
        <v>285</v>
      </c>
      <c r="G746" s="286" t="s">
        <v>285</v>
      </c>
      <c r="H746" s="286">
        <v>482.25000000000045</v>
      </c>
      <c r="I746" s="323">
        <v>539.80000000000018</v>
      </c>
      <c r="J746" s="323">
        <v>639.79999999999882</v>
      </c>
      <c r="K746" s="323"/>
      <c r="L746" s="443"/>
      <c r="M746" s="312">
        <f t="shared" si="10"/>
        <v>1661.8499999999995</v>
      </c>
      <c r="N746" s="443"/>
      <c r="O746" s="443" t="s">
        <v>329</v>
      </c>
      <c r="P746" s="443"/>
      <c r="Q746" s="443"/>
      <c r="R746" s="443"/>
      <c r="S746" s="530"/>
      <c r="T746" s="530"/>
      <c r="U746" s="464"/>
      <c r="V746" s="542"/>
      <c r="W746" s="464"/>
    </row>
    <row r="747" spans="1:23" ht="15">
      <c r="A747" s="459" t="s">
        <v>160</v>
      </c>
      <c r="B747" s="464" t="s">
        <v>4</v>
      </c>
      <c r="C747" s="443"/>
      <c r="D747" s="443"/>
      <c r="E747" s="323">
        <v>284</v>
      </c>
      <c r="F747" s="286">
        <v>212.5</v>
      </c>
      <c r="G747" s="323">
        <v>439.1</v>
      </c>
      <c r="H747" s="286">
        <v>393.30000000000064</v>
      </c>
      <c r="I747" s="286">
        <v>296.69999999999982</v>
      </c>
      <c r="J747" s="286" t="s">
        <v>285</v>
      </c>
      <c r="K747" s="286"/>
      <c r="L747" s="313"/>
      <c r="M747" s="312">
        <f t="shared" si="10"/>
        <v>1625.6000000000004</v>
      </c>
      <c r="N747" s="443"/>
      <c r="O747" s="443" t="s">
        <v>324</v>
      </c>
      <c r="P747" s="443"/>
      <c r="Q747" s="443"/>
      <c r="R747" s="443"/>
      <c r="S747" s="464"/>
      <c r="T747" s="464"/>
      <c r="U747" s="464"/>
      <c r="V747" s="542"/>
      <c r="W747" s="464"/>
    </row>
    <row r="748" spans="1:23" ht="15">
      <c r="A748" s="459" t="s">
        <v>161</v>
      </c>
      <c r="B748" s="464" t="s">
        <v>844</v>
      </c>
      <c r="C748" s="443"/>
      <c r="D748" s="443"/>
      <c r="E748" s="286" t="s">
        <v>285</v>
      </c>
      <c r="F748" s="286" t="s">
        <v>285</v>
      </c>
      <c r="G748" s="286" t="s">
        <v>285</v>
      </c>
      <c r="H748" s="323">
        <v>620.99999999999909</v>
      </c>
      <c r="I748" s="286">
        <v>450.60000000000036</v>
      </c>
      <c r="J748" s="286">
        <v>542.19999999999891</v>
      </c>
      <c r="K748" s="286"/>
      <c r="L748" s="443"/>
      <c r="M748" s="312">
        <f t="shared" si="10"/>
        <v>1613.7999999999984</v>
      </c>
      <c r="N748" s="443"/>
      <c r="O748" s="443" t="s">
        <v>300</v>
      </c>
      <c r="P748" s="443"/>
      <c r="Q748" s="443"/>
      <c r="R748" s="443"/>
      <c r="S748" s="530"/>
      <c r="T748" s="464"/>
      <c r="U748" s="464"/>
      <c r="V748" s="541"/>
      <c r="W748" s="464"/>
    </row>
    <row r="749" spans="1:23" ht="15">
      <c r="A749" s="459" t="s">
        <v>163</v>
      </c>
      <c r="B749" s="464" t="s">
        <v>153</v>
      </c>
      <c r="C749" s="443"/>
      <c r="D749" s="443"/>
      <c r="E749" s="286" t="s">
        <v>285</v>
      </c>
      <c r="F749" s="286" t="s">
        <v>285</v>
      </c>
      <c r="G749" s="286">
        <v>389.3</v>
      </c>
      <c r="H749" s="286">
        <v>514.60000000000036</v>
      </c>
      <c r="I749" s="286">
        <v>283.40000000000009</v>
      </c>
      <c r="J749" s="286">
        <v>408.90000000000146</v>
      </c>
      <c r="K749" s="286"/>
      <c r="L749" s="443"/>
      <c r="M749" s="312">
        <f t="shared" si="10"/>
        <v>1596.2000000000019</v>
      </c>
      <c r="N749" s="443"/>
      <c r="O749" s="443"/>
      <c r="P749" s="443"/>
      <c r="Q749" s="443"/>
      <c r="R749" s="443"/>
      <c r="S749" s="464"/>
      <c r="T749" s="530"/>
      <c r="U749" s="464"/>
      <c r="V749" s="542"/>
      <c r="W749" s="464"/>
    </row>
    <row r="750" spans="1:23" ht="15">
      <c r="A750" s="459" t="s">
        <v>281</v>
      </c>
      <c r="B750" s="464" t="s">
        <v>852</v>
      </c>
      <c r="C750" s="443"/>
      <c r="D750" s="443"/>
      <c r="E750" s="286" t="s">
        <v>285</v>
      </c>
      <c r="F750" s="286" t="s">
        <v>285</v>
      </c>
      <c r="G750" s="286" t="s">
        <v>285</v>
      </c>
      <c r="H750" s="286">
        <v>560.39999999999782</v>
      </c>
      <c r="I750" s="323">
        <v>616.60000000000218</v>
      </c>
      <c r="J750" s="286">
        <v>374.80000000000018</v>
      </c>
      <c r="K750" s="286"/>
      <c r="L750" s="443"/>
      <c r="M750" s="312">
        <f t="shared" si="10"/>
        <v>1551.8000000000002</v>
      </c>
      <c r="N750" s="443"/>
      <c r="O750" s="443" t="s">
        <v>304</v>
      </c>
      <c r="P750" s="443"/>
      <c r="Q750" s="443"/>
      <c r="R750" s="443"/>
      <c r="S750" s="540"/>
      <c r="T750" s="327"/>
      <c r="U750" s="464"/>
      <c r="V750" s="542"/>
      <c r="W750" s="464"/>
    </row>
    <row r="751" spans="1:23" ht="15">
      <c r="A751" s="459" t="s">
        <v>282</v>
      </c>
      <c r="B751" s="464" t="s">
        <v>861</v>
      </c>
      <c r="C751" s="443"/>
      <c r="D751" s="443"/>
      <c r="E751" s="286" t="s">
        <v>285</v>
      </c>
      <c r="F751" s="286" t="s">
        <v>285</v>
      </c>
      <c r="G751" s="286" t="s">
        <v>285</v>
      </c>
      <c r="H751" s="286">
        <v>577.60000000000036</v>
      </c>
      <c r="I751" s="286">
        <v>337.00000000000136</v>
      </c>
      <c r="J751" s="286">
        <v>589.04999999999927</v>
      </c>
      <c r="K751" s="286"/>
      <c r="L751" s="443"/>
      <c r="M751" s="312">
        <f t="shared" si="10"/>
        <v>1503.650000000001</v>
      </c>
      <c r="N751" s="443"/>
      <c r="O751" s="443"/>
      <c r="P751" s="443"/>
      <c r="Q751" s="443"/>
      <c r="R751" s="443"/>
      <c r="S751" s="343"/>
      <c r="T751" s="464"/>
      <c r="U751" s="464"/>
      <c r="V751" s="541"/>
      <c r="W751" s="464"/>
    </row>
    <row r="752" spans="1:23" ht="15">
      <c r="A752" s="459" t="s">
        <v>283</v>
      </c>
      <c r="B752" s="464" t="s">
        <v>811</v>
      </c>
      <c r="C752" s="443"/>
      <c r="D752" s="443"/>
      <c r="E752" s="286" t="s">
        <v>285</v>
      </c>
      <c r="F752" s="286" t="s">
        <v>285</v>
      </c>
      <c r="G752" s="286" t="s">
        <v>285</v>
      </c>
      <c r="H752" s="323">
        <v>679.55000000000109</v>
      </c>
      <c r="I752" s="286">
        <v>359.79999999999973</v>
      </c>
      <c r="J752" s="286">
        <v>461.40000000000009</v>
      </c>
      <c r="K752" s="286"/>
      <c r="L752" s="443"/>
      <c r="M752" s="312">
        <f t="shared" si="10"/>
        <v>1500.7500000000009</v>
      </c>
      <c r="N752" s="443"/>
      <c r="O752" s="443" t="s">
        <v>304</v>
      </c>
      <c r="P752" s="443"/>
      <c r="Q752" s="443"/>
      <c r="R752" s="443"/>
      <c r="S752" s="464"/>
      <c r="T752" s="464"/>
      <c r="U752" s="464"/>
      <c r="V752" s="542"/>
      <c r="W752" s="464"/>
    </row>
    <row r="753" spans="1:23" ht="15">
      <c r="A753" s="459" t="s">
        <v>284</v>
      </c>
      <c r="B753" s="464" t="s">
        <v>855</v>
      </c>
      <c r="C753" s="443"/>
      <c r="D753" s="443"/>
      <c r="E753" s="286" t="s">
        <v>285</v>
      </c>
      <c r="F753" s="286" t="s">
        <v>285</v>
      </c>
      <c r="G753" s="286" t="s">
        <v>285</v>
      </c>
      <c r="H753" s="286">
        <v>488.29999999999927</v>
      </c>
      <c r="I753" s="286">
        <v>455.60000000000082</v>
      </c>
      <c r="J753" s="286">
        <v>549.60000000000036</v>
      </c>
      <c r="K753" s="286"/>
      <c r="L753" s="443"/>
      <c r="M753" s="312">
        <f t="shared" si="10"/>
        <v>1493.5000000000005</v>
      </c>
      <c r="N753" s="443"/>
      <c r="O753" s="443"/>
      <c r="P753" s="443"/>
      <c r="Q753" s="443"/>
      <c r="R753" s="443"/>
      <c r="S753" s="464"/>
      <c r="T753" s="459"/>
      <c r="U753" s="464"/>
      <c r="V753" s="542"/>
      <c r="W753" s="464"/>
    </row>
    <row r="754" spans="1:23" ht="15">
      <c r="A754" s="459" t="s">
        <v>808</v>
      </c>
      <c r="B754" s="464" t="s">
        <v>851</v>
      </c>
      <c r="C754" s="443"/>
      <c r="D754" s="443"/>
      <c r="E754" s="286" t="s">
        <v>285</v>
      </c>
      <c r="F754" s="286" t="s">
        <v>285</v>
      </c>
      <c r="G754" s="286" t="s">
        <v>285</v>
      </c>
      <c r="H754" s="286">
        <v>517.05000000000109</v>
      </c>
      <c r="I754" s="286">
        <v>458.60000000000173</v>
      </c>
      <c r="J754" s="286">
        <v>493.20000000000073</v>
      </c>
      <c r="K754" s="286"/>
      <c r="L754" s="443"/>
      <c r="M754" s="312">
        <f t="shared" si="10"/>
        <v>1468.8500000000035</v>
      </c>
      <c r="N754" s="443"/>
      <c r="O754" s="443"/>
      <c r="P754" s="443"/>
      <c r="Q754" s="443"/>
      <c r="R754" s="443"/>
      <c r="S754" s="464"/>
      <c r="T754" s="464"/>
      <c r="U754" s="464"/>
      <c r="V754" s="542"/>
      <c r="W754" s="464"/>
    </row>
    <row r="755" spans="1:23" ht="15">
      <c r="A755" s="459" t="s">
        <v>809</v>
      </c>
      <c r="B755" s="464" t="s">
        <v>826</v>
      </c>
      <c r="C755" s="443"/>
      <c r="D755" s="443"/>
      <c r="E755" s="286" t="s">
        <v>285</v>
      </c>
      <c r="F755" s="286" t="s">
        <v>285</v>
      </c>
      <c r="G755" s="286" t="s">
        <v>285</v>
      </c>
      <c r="H755" s="286">
        <v>406.00000000000091</v>
      </c>
      <c r="I755" s="286">
        <v>504.80000000000064</v>
      </c>
      <c r="J755" s="286">
        <v>557.59999999999991</v>
      </c>
      <c r="K755" s="286"/>
      <c r="L755" s="443"/>
      <c r="M755" s="312">
        <f t="shared" si="10"/>
        <v>1468.4000000000015</v>
      </c>
      <c r="N755" s="443"/>
      <c r="O755" s="443"/>
      <c r="P755" s="443"/>
      <c r="Q755" s="443"/>
      <c r="R755" s="443"/>
      <c r="S755" s="464"/>
      <c r="T755" s="327"/>
      <c r="U755" s="464"/>
      <c r="V755" s="542"/>
      <c r="W755" s="464"/>
    </row>
    <row r="756" spans="1:23" ht="15">
      <c r="A756" s="459" t="s">
        <v>810</v>
      </c>
      <c r="B756" s="464" t="s">
        <v>830</v>
      </c>
      <c r="C756" s="443"/>
      <c r="D756" s="443"/>
      <c r="E756" s="286" t="s">
        <v>285</v>
      </c>
      <c r="F756" s="286" t="s">
        <v>285</v>
      </c>
      <c r="G756" s="286" t="s">
        <v>285</v>
      </c>
      <c r="H756" s="286">
        <v>595.69999999999982</v>
      </c>
      <c r="I756" s="286">
        <v>281.79999999999927</v>
      </c>
      <c r="J756" s="286">
        <v>550</v>
      </c>
      <c r="K756" s="286"/>
      <c r="L756" s="443"/>
      <c r="M756" s="312">
        <f t="shared" si="10"/>
        <v>1427.4999999999991</v>
      </c>
      <c r="N756" s="443"/>
      <c r="O756" s="443"/>
      <c r="P756" s="443"/>
      <c r="Q756" s="443"/>
      <c r="R756" s="443"/>
      <c r="S756" s="530"/>
      <c r="T756" s="327"/>
      <c r="U756" s="464"/>
      <c r="V756" s="541"/>
      <c r="W756" s="464"/>
    </row>
    <row r="757" spans="1:23" ht="15">
      <c r="A757" s="459" t="s">
        <v>812</v>
      </c>
      <c r="B757" s="464" t="s">
        <v>821</v>
      </c>
      <c r="C757" s="443"/>
      <c r="D757" s="443"/>
      <c r="E757" s="286" t="s">
        <v>285</v>
      </c>
      <c r="F757" s="286" t="s">
        <v>285</v>
      </c>
      <c r="G757" s="286" t="s">
        <v>285</v>
      </c>
      <c r="H757" s="286">
        <v>598.05000000000064</v>
      </c>
      <c r="I757" s="286">
        <v>209.5</v>
      </c>
      <c r="J757" s="323">
        <v>615.09999999999945</v>
      </c>
      <c r="K757" s="323"/>
      <c r="L757" s="443"/>
      <c r="M757" s="312">
        <f t="shared" si="10"/>
        <v>1422.65</v>
      </c>
      <c r="N757" s="443"/>
      <c r="O757" s="443" t="s">
        <v>300</v>
      </c>
      <c r="P757" s="443"/>
      <c r="Q757" s="443"/>
      <c r="R757" s="443"/>
      <c r="S757" s="343"/>
      <c r="T757" s="464"/>
      <c r="U757" s="464"/>
      <c r="V757" s="541"/>
      <c r="W757" s="464"/>
    </row>
    <row r="758" spans="1:23" ht="15">
      <c r="A758" s="459" t="s">
        <v>818</v>
      </c>
      <c r="B758" s="464" t="s">
        <v>1</v>
      </c>
      <c r="C758" s="443"/>
      <c r="D758" s="443"/>
      <c r="E758" s="286">
        <v>51.8</v>
      </c>
      <c r="F758" s="286">
        <v>303.39999999999998</v>
      </c>
      <c r="G758" s="286">
        <v>191.2</v>
      </c>
      <c r="H758" s="286">
        <v>223.19999999999936</v>
      </c>
      <c r="I758" s="286">
        <v>363.00000000000045</v>
      </c>
      <c r="J758" s="286">
        <v>266.54999999999927</v>
      </c>
      <c r="K758" s="286"/>
      <c r="L758" s="443"/>
      <c r="M758" s="312">
        <f t="shared" si="10"/>
        <v>1399.1499999999992</v>
      </c>
      <c r="N758" s="443"/>
      <c r="O758" s="443"/>
      <c r="P758" s="443"/>
      <c r="Q758" s="443"/>
      <c r="R758" s="443"/>
      <c r="S758" s="459"/>
      <c r="T758" s="464"/>
      <c r="U758" s="464"/>
      <c r="V758" s="542"/>
      <c r="W758" s="464"/>
    </row>
    <row r="759" spans="1:23" ht="15">
      <c r="A759" s="459" t="s">
        <v>820</v>
      </c>
      <c r="B759" s="464" t="s">
        <v>155</v>
      </c>
      <c r="C759" s="443"/>
      <c r="D759" s="443"/>
      <c r="E759" s="286" t="s">
        <v>285</v>
      </c>
      <c r="F759" s="286" t="s">
        <v>285</v>
      </c>
      <c r="G759" s="286">
        <v>255.5</v>
      </c>
      <c r="H759" s="286">
        <v>268.599999999999</v>
      </c>
      <c r="I759" s="286">
        <v>475.50000000000045</v>
      </c>
      <c r="J759" s="286">
        <v>387.09999999999991</v>
      </c>
      <c r="K759" s="286"/>
      <c r="L759" s="443"/>
      <c r="M759" s="312">
        <f t="shared" si="10"/>
        <v>1386.6999999999994</v>
      </c>
      <c r="N759" s="443"/>
      <c r="O759" s="443"/>
      <c r="P759" s="443"/>
      <c r="Q759" s="443"/>
      <c r="R759" s="443"/>
      <c r="S759" s="530"/>
      <c r="T759" s="530"/>
      <c r="U759" s="464"/>
      <c r="V759" s="542"/>
      <c r="W759" s="464"/>
    </row>
    <row r="760" spans="1:23" ht="15">
      <c r="A760" s="459" t="s">
        <v>823</v>
      </c>
      <c r="B760" s="464" t="s">
        <v>869</v>
      </c>
      <c r="C760" s="443"/>
      <c r="D760" s="443"/>
      <c r="E760" s="286" t="s">
        <v>285</v>
      </c>
      <c r="F760" s="286" t="s">
        <v>285</v>
      </c>
      <c r="G760" s="286" t="s">
        <v>285</v>
      </c>
      <c r="H760" s="286">
        <v>510.99999999999909</v>
      </c>
      <c r="I760" s="286">
        <v>490.59999999999945</v>
      </c>
      <c r="J760" s="286">
        <v>384.5</v>
      </c>
      <c r="K760" s="286"/>
      <c r="L760" s="443"/>
      <c r="M760" s="312">
        <f t="shared" si="10"/>
        <v>1386.0999999999985</v>
      </c>
      <c r="N760" s="443"/>
      <c r="O760" s="443"/>
      <c r="P760" s="443"/>
      <c r="Q760" s="443"/>
      <c r="R760" s="443"/>
      <c r="S760" s="530"/>
      <c r="T760" s="530"/>
      <c r="U760" s="464"/>
      <c r="V760" s="542"/>
      <c r="W760" s="464"/>
    </row>
    <row r="761" spans="1:23" ht="15">
      <c r="A761" s="459" t="s">
        <v>824</v>
      </c>
      <c r="B761" s="464" t="s">
        <v>819</v>
      </c>
      <c r="C761" s="443"/>
      <c r="D761" s="443"/>
      <c r="E761" s="286" t="s">
        <v>285</v>
      </c>
      <c r="F761" s="286" t="s">
        <v>285</v>
      </c>
      <c r="G761" s="286" t="s">
        <v>285</v>
      </c>
      <c r="H761" s="286">
        <v>450.55000000000018</v>
      </c>
      <c r="I761" s="286">
        <v>361.19999999999936</v>
      </c>
      <c r="J761" s="286">
        <v>526.99999999999955</v>
      </c>
      <c r="K761" s="286"/>
      <c r="L761" s="443"/>
      <c r="M761" s="312">
        <f t="shared" si="10"/>
        <v>1338.7499999999991</v>
      </c>
      <c r="N761" s="443"/>
      <c r="O761" s="443"/>
      <c r="P761" s="443"/>
      <c r="Q761" s="443"/>
      <c r="R761" s="443"/>
      <c r="S761" s="343"/>
      <c r="T761" s="327"/>
      <c r="U761" s="464"/>
      <c r="V761" s="542"/>
      <c r="W761" s="464"/>
    </row>
    <row r="762" spans="1:23" ht="15">
      <c r="A762" s="459" t="s">
        <v>827</v>
      </c>
      <c r="B762" s="343" t="s">
        <v>1859</v>
      </c>
      <c r="C762" s="446"/>
      <c r="D762" s="446"/>
      <c r="E762" s="286" t="s">
        <v>285</v>
      </c>
      <c r="F762" s="286" t="s">
        <v>285</v>
      </c>
      <c r="G762" s="286" t="s">
        <v>285</v>
      </c>
      <c r="H762" s="286" t="s">
        <v>285</v>
      </c>
      <c r="I762" s="303">
        <v>670.40000000000055</v>
      </c>
      <c r="J762" s="323">
        <v>663.30000000000018</v>
      </c>
      <c r="K762" s="323"/>
      <c r="L762" s="443"/>
      <c r="M762" s="312">
        <f t="shared" si="10"/>
        <v>1333.7000000000007</v>
      </c>
      <c r="N762" s="443"/>
      <c r="O762" s="443" t="s">
        <v>331</v>
      </c>
      <c r="P762" s="443"/>
      <c r="Q762" s="443"/>
      <c r="R762" s="322" t="s">
        <v>1979</v>
      </c>
      <c r="S762" s="464"/>
      <c r="T762" s="327"/>
      <c r="U762" s="464"/>
      <c r="V762" s="542"/>
      <c r="W762" s="464"/>
    </row>
    <row r="763" spans="1:23" ht="15">
      <c r="A763" s="459" t="s">
        <v>829</v>
      </c>
      <c r="B763" s="361" t="s">
        <v>1858</v>
      </c>
      <c r="C763" s="446"/>
      <c r="D763" s="446"/>
      <c r="E763" s="286" t="s">
        <v>285</v>
      </c>
      <c r="F763" s="286" t="s">
        <v>285</v>
      </c>
      <c r="G763" s="286" t="s">
        <v>285</v>
      </c>
      <c r="H763" s="286" t="s">
        <v>285</v>
      </c>
      <c r="I763" s="301">
        <v>663.39999999999873</v>
      </c>
      <c r="J763" s="323">
        <v>668.20000000000255</v>
      </c>
      <c r="K763" s="323"/>
      <c r="L763" s="443"/>
      <c r="M763" s="312">
        <f t="shared" si="10"/>
        <v>1331.6000000000013</v>
      </c>
      <c r="N763" s="443"/>
      <c r="O763" s="443" t="s">
        <v>361</v>
      </c>
      <c r="P763" s="443"/>
      <c r="Q763" s="443"/>
      <c r="R763" s="443"/>
      <c r="S763" s="530"/>
      <c r="T763" s="327"/>
      <c r="U763" s="464"/>
      <c r="V763" s="542"/>
      <c r="W763" s="464"/>
    </row>
    <row r="764" spans="1:23" ht="15">
      <c r="A764" s="459" t="s">
        <v>834</v>
      </c>
      <c r="B764" s="464" t="s">
        <v>873</v>
      </c>
      <c r="C764" s="443"/>
      <c r="D764" s="443"/>
      <c r="E764" s="286" t="s">
        <v>285</v>
      </c>
      <c r="F764" s="286" t="s">
        <v>285</v>
      </c>
      <c r="G764" s="286" t="s">
        <v>285</v>
      </c>
      <c r="H764" s="286">
        <v>416.55000000000064</v>
      </c>
      <c r="I764" s="286">
        <v>476.79999999999882</v>
      </c>
      <c r="J764" s="286">
        <v>395.19999999999891</v>
      </c>
      <c r="K764" s="286"/>
      <c r="L764" s="443"/>
      <c r="M764" s="312">
        <f t="shared" si="10"/>
        <v>1288.5499999999984</v>
      </c>
      <c r="N764" s="443"/>
      <c r="O764" s="443"/>
      <c r="P764" s="443"/>
      <c r="Q764" s="443"/>
      <c r="R764" s="443"/>
      <c r="S764" s="540"/>
      <c r="T764" s="464"/>
      <c r="U764" s="464"/>
      <c r="V764" s="542"/>
      <c r="W764" s="464"/>
    </row>
    <row r="765" spans="1:23" ht="15">
      <c r="A765" s="459" t="s">
        <v>838</v>
      </c>
      <c r="B765" s="464" t="s">
        <v>828</v>
      </c>
      <c r="C765" s="443"/>
      <c r="D765" s="443"/>
      <c r="E765" s="286" t="s">
        <v>285</v>
      </c>
      <c r="F765" s="286" t="s">
        <v>285</v>
      </c>
      <c r="G765" s="286" t="s">
        <v>285</v>
      </c>
      <c r="H765" s="286">
        <v>574.70000000000073</v>
      </c>
      <c r="I765" s="286">
        <v>339.19999999999982</v>
      </c>
      <c r="J765" s="286">
        <v>357.50000000000091</v>
      </c>
      <c r="K765" s="286"/>
      <c r="L765" s="443"/>
      <c r="M765" s="312">
        <f t="shared" si="10"/>
        <v>1271.4000000000015</v>
      </c>
      <c r="N765" s="443"/>
      <c r="O765" s="443"/>
      <c r="P765" s="443"/>
      <c r="Q765" s="443"/>
      <c r="R765" s="443"/>
      <c r="S765" s="464"/>
      <c r="T765" s="530"/>
      <c r="U765" s="464"/>
      <c r="V765" s="542"/>
      <c r="W765" s="464"/>
    </row>
    <row r="766" spans="1:23" ht="15">
      <c r="A766" s="459" t="s">
        <v>839</v>
      </c>
      <c r="B766" s="459" t="s">
        <v>807</v>
      </c>
      <c r="C766" s="443"/>
      <c r="D766" s="443"/>
      <c r="E766" s="286" t="s">
        <v>285</v>
      </c>
      <c r="F766" s="286" t="s">
        <v>285</v>
      </c>
      <c r="G766" s="286" t="s">
        <v>285</v>
      </c>
      <c r="H766" s="286">
        <v>618</v>
      </c>
      <c r="I766" s="286">
        <v>211.19999999999936</v>
      </c>
      <c r="J766" s="286">
        <v>431.00000000000045</v>
      </c>
      <c r="K766" s="286"/>
      <c r="L766" s="443"/>
      <c r="M766" s="312">
        <f t="shared" si="10"/>
        <v>1260.1999999999998</v>
      </c>
      <c r="N766" s="443"/>
      <c r="O766" s="443"/>
      <c r="P766" s="443"/>
      <c r="Q766" s="443"/>
      <c r="R766" s="443"/>
      <c r="S766" s="530"/>
      <c r="T766" s="464"/>
      <c r="U766" s="464"/>
      <c r="V766" s="542"/>
      <c r="W766" s="464"/>
    </row>
    <row r="767" spans="1:23" ht="15">
      <c r="A767" s="459" t="s">
        <v>840</v>
      </c>
      <c r="B767" s="361" t="s">
        <v>1842</v>
      </c>
      <c r="C767" s="446"/>
      <c r="D767" s="446"/>
      <c r="E767" s="286" t="s">
        <v>285</v>
      </c>
      <c r="F767" s="286" t="s">
        <v>285</v>
      </c>
      <c r="G767" s="286" t="s">
        <v>285</v>
      </c>
      <c r="H767" s="286" t="s">
        <v>285</v>
      </c>
      <c r="I767" s="286">
        <v>422.89999999999964</v>
      </c>
      <c r="J767" s="303">
        <v>807.80000000000018</v>
      </c>
      <c r="K767" s="303"/>
      <c r="L767" s="443"/>
      <c r="M767" s="312">
        <f t="shared" si="10"/>
        <v>1230.6999999999998</v>
      </c>
      <c r="N767" s="443"/>
      <c r="O767" s="443" t="s">
        <v>288</v>
      </c>
      <c r="P767" s="443"/>
      <c r="Q767" s="443"/>
      <c r="R767" s="322" t="s">
        <v>1979</v>
      </c>
      <c r="S767" s="464"/>
      <c r="T767" s="464"/>
      <c r="U767" s="464"/>
      <c r="V767" s="542"/>
      <c r="W767" s="464"/>
    </row>
    <row r="768" spans="1:23" ht="15">
      <c r="A768" s="459" t="s">
        <v>846</v>
      </c>
      <c r="B768" s="464" t="s">
        <v>842</v>
      </c>
      <c r="C768" s="443"/>
      <c r="D768" s="443"/>
      <c r="E768" s="286" t="s">
        <v>285</v>
      </c>
      <c r="F768" s="286" t="s">
        <v>285</v>
      </c>
      <c r="G768" s="286" t="s">
        <v>285</v>
      </c>
      <c r="H768" s="301">
        <v>792.29999999999836</v>
      </c>
      <c r="I768" s="286">
        <v>437.59999999999945</v>
      </c>
      <c r="J768" s="286" t="s">
        <v>285</v>
      </c>
      <c r="K768" s="286"/>
      <c r="L768" s="313"/>
      <c r="M768" s="312">
        <f t="shared" si="10"/>
        <v>1229.8999999999978</v>
      </c>
      <c r="N768" s="443"/>
      <c r="O768" s="443" t="s">
        <v>307</v>
      </c>
      <c r="P768" s="443"/>
      <c r="Q768" s="443"/>
      <c r="R768" s="443"/>
      <c r="S768" s="464"/>
      <c r="T768" s="464"/>
      <c r="U768" s="464"/>
      <c r="V768" s="542"/>
      <c r="W768" s="464"/>
    </row>
    <row r="769" spans="1:23" ht="15">
      <c r="A769" s="459" t="s">
        <v>854</v>
      </c>
      <c r="B769" s="464" t="s">
        <v>837</v>
      </c>
      <c r="C769" s="443"/>
      <c r="D769" s="443"/>
      <c r="E769" s="286" t="s">
        <v>285</v>
      </c>
      <c r="F769" s="286" t="s">
        <v>285</v>
      </c>
      <c r="G769" s="286" t="s">
        <v>285</v>
      </c>
      <c r="H769" s="286">
        <v>396.00000000000182</v>
      </c>
      <c r="I769" s="286">
        <v>299.90000000000009</v>
      </c>
      <c r="J769" s="286">
        <v>513.59999999999854</v>
      </c>
      <c r="K769" s="286"/>
      <c r="L769" s="443"/>
      <c r="M769" s="312">
        <f t="shared" si="10"/>
        <v>1209.5000000000005</v>
      </c>
      <c r="N769" s="443"/>
      <c r="O769" s="443"/>
      <c r="P769" s="443"/>
      <c r="Q769" s="443"/>
      <c r="R769" s="443"/>
      <c r="S769" s="343"/>
      <c r="T769" s="530"/>
      <c r="U769" s="464"/>
      <c r="V769" s="541"/>
      <c r="W769" s="464"/>
    </row>
    <row r="770" spans="1:23" ht="15">
      <c r="A770" s="459" t="s">
        <v>858</v>
      </c>
      <c r="B770" s="464" t="s">
        <v>158</v>
      </c>
      <c r="C770" s="443"/>
      <c r="D770" s="443"/>
      <c r="E770" s="286" t="s">
        <v>285</v>
      </c>
      <c r="F770" s="286" t="s">
        <v>285</v>
      </c>
      <c r="G770" s="286">
        <v>363.1</v>
      </c>
      <c r="H770" s="286">
        <v>410.50000000000091</v>
      </c>
      <c r="I770" s="286">
        <v>432.40000000000055</v>
      </c>
      <c r="J770" s="286" t="s">
        <v>285</v>
      </c>
      <c r="K770" s="286"/>
      <c r="L770" s="313"/>
      <c r="M770" s="312">
        <f t="shared" si="10"/>
        <v>1206.0000000000014</v>
      </c>
      <c r="N770" s="443"/>
      <c r="O770" s="443"/>
      <c r="P770" s="443"/>
      <c r="Q770" s="443"/>
      <c r="R770" s="443"/>
      <c r="S770" s="530"/>
      <c r="T770" s="459"/>
      <c r="U770" s="464"/>
      <c r="V770" s="542"/>
      <c r="W770" s="464"/>
    </row>
    <row r="771" spans="1:23" ht="15">
      <c r="A771" s="459" t="s">
        <v>859</v>
      </c>
      <c r="B771" s="464" t="s">
        <v>822</v>
      </c>
      <c r="C771" s="443"/>
      <c r="D771" s="443"/>
      <c r="E771" s="286" t="s">
        <v>285</v>
      </c>
      <c r="F771" s="286" t="s">
        <v>285</v>
      </c>
      <c r="G771" s="286" t="s">
        <v>285</v>
      </c>
      <c r="H771" s="286">
        <v>370.59999999999991</v>
      </c>
      <c r="I771" s="286">
        <v>383.49999999999955</v>
      </c>
      <c r="J771" s="286">
        <v>413.5</v>
      </c>
      <c r="K771" s="286"/>
      <c r="L771" s="443"/>
      <c r="M771" s="312">
        <f t="shared" si="10"/>
        <v>1167.5999999999995</v>
      </c>
      <c r="N771" s="443"/>
      <c r="O771" s="443"/>
      <c r="P771" s="443"/>
      <c r="Q771" s="443"/>
      <c r="R771" s="443"/>
      <c r="S771" s="464"/>
      <c r="T771" s="464"/>
      <c r="U771" s="464"/>
      <c r="V771" s="542"/>
      <c r="W771" s="464"/>
    </row>
    <row r="772" spans="1:23" ht="15">
      <c r="A772" s="459" t="s">
        <v>860</v>
      </c>
      <c r="B772" s="464" t="s">
        <v>856</v>
      </c>
      <c r="C772" s="443"/>
      <c r="D772" s="443"/>
      <c r="E772" s="286" t="s">
        <v>285</v>
      </c>
      <c r="F772" s="286" t="s">
        <v>285</v>
      </c>
      <c r="G772" s="286" t="s">
        <v>285</v>
      </c>
      <c r="H772" s="286">
        <v>403.40000000000009</v>
      </c>
      <c r="I772" s="286">
        <v>281.09999999999945</v>
      </c>
      <c r="J772" s="286">
        <v>434.50000000000136</v>
      </c>
      <c r="K772" s="286"/>
      <c r="L772" s="443"/>
      <c r="M772" s="312">
        <f t="shared" si="10"/>
        <v>1119.0000000000009</v>
      </c>
      <c r="N772" s="443"/>
      <c r="O772" s="443"/>
      <c r="P772" s="443"/>
      <c r="Q772" s="443"/>
      <c r="R772" s="443"/>
      <c r="S772" s="530"/>
      <c r="T772" s="327"/>
      <c r="U772" s="464"/>
      <c r="V772" s="542"/>
      <c r="W772" s="464"/>
    </row>
    <row r="773" spans="1:23" ht="15">
      <c r="A773" s="459" t="s">
        <v>866</v>
      </c>
      <c r="B773" s="464" t="s">
        <v>817</v>
      </c>
      <c r="C773" s="443"/>
      <c r="D773" s="443"/>
      <c r="E773" s="286" t="s">
        <v>285</v>
      </c>
      <c r="F773" s="286" t="s">
        <v>285</v>
      </c>
      <c r="G773" s="286" t="s">
        <v>285</v>
      </c>
      <c r="H773" s="302">
        <v>711.64999999999918</v>
      </c>
      <c r="I773" s="286">
        <v>387.10000000000036</v>
      </c>
      <c r="J773" s="286" t="s">
        <v>285</v>
      </c>
      <c r="K773" s="286"/>
      <c r="L773" s="313"/>
      <c r="M773" s="312">
        <f t="shared" si="10"/>
        <v>1098.7499999999995</v>
      </c>
      <c r="N773" s="443"/>
      <c r="O773" s="443" t="s">
        <v>289</v>
      </c>
      <c r="P773" s="443"/>
      <c r="Q773" s="443"/>
      <c r="R773" s="443"/>
      <c r="S773" s="343"/>
      <c r="T773" s="464"/>
      <c r="U773" s="464"/>
      <c r="V773" s="542"/>
      <c r="W773" s="464"/>
    </row>
    <row r="774" spans="1:23" ht="15">
      <c r="A774" s="459" t="s">
        <v>867</v>
      </c>
      <c r="B774" s="361" t="s">
        <v>1856</v>
      </c>
      <c r="C774" s="446"/>
      <c r="D774" s="446"/>
      <c r="E774" s="286" t="s">
        <v>285</v>
      </c>
      <c r="F774" s="286" t="s">
        <v>285</v>
      </c>
      <c r="G774" s="286" t="s">
        <v>285</v>
      </c>
      <c r="H774" s="286" t="s">
        <v>285</v>
      </c>
      <c r="I774" s="286">
        <v>464.89999999999964</v>
      </c>
      <c r="J774" s="286">
        <v>575.19999999999891</v>
      </c>
      <c r="K774" s="286"/>
      <c r="L774" s="443"/>
      <c r="M774" s="312">
        <f t="shared" si="10"/>
        <v>1040.0999999999985</v>
      </c>
      <c r="N774" s="443"/>
      <c r="O774" s="443"/>
      <c r="P774" s="443"/>
      <c r="Q774" s="443"/>
      <c r="R774" s="443"/>
      <c r="S774" s="343"/>
      <c r="T774" s="464"/>
      <c r="U774" s="464"/>
      <c r="V774" s="542"/>
      <c r="W774" s="464"/>
    </row>
    <row r="775" spans="1:23" ht="15">
      <c r="A775" s="459" t="s">
        <v>868</v>
      </c>
      <c r="B775" s="361" t="s">
        <v>1853</v>
      </c>
      <c r="C775" s="446"/>
      <c r="D775" s="446"/>
      <c r="E775" s="286" t="s">
        <v>285</v>
      </c>
      <c r="F775" s="286" t="s">
        <v>285</v>
      </c>
      <c r="G775" s="286" t="s">
        <v>285</v>
      </c>
      <c r="H775" s="286" t="s">
        <v>285</v>
      </c>
      <c r="I775" s="286">
        <v>398.30000000000109</v>
      </c>
      <c r="J775" s="286">
        <v>594.39999999999873</v>
      </c>
      <c r="K775" s="286"/>
      <c r="L775" s="443"/>
      <c r="M775" s="312">
        <f t="shared" si="10"/>
        <v>992.69999999999982</v>
      </c>
      <c r="N775" s="443"/>
      <c r="O775" s="443"/>
      <c r="P775" s="443"/>
      <c r="Q775" s="443"/>
      <c r="R775" s="443"/>
      <c r="S775" s="464"/>
      <c r="T775" s="464"/>
      <c r="U775" s="464"/>
      <c r="V775" s="542"/>
      <c r="W775" s="464"/>
    </row>
    <row r="776" spans="1:23" ht="15">
      <c r="A776" s="459" t="s">
        <v>870</v>
      </c>
      <c r="B776" s="361" t="s">
        <v>1844</v>
      </c>
      <c r="C776" s="446"/>
      <c r="D776" s="446"/>
      <c r="E776" s="286" t="s">
        <v>285</v>
      </c>
      <c r="F776" s="286" t="s">
        <v>285</v>
      </c>
      <c r="G776" s="286" t="s">
        <v>285</v>
      </c>
      <c r="H776" s="286" t="s">
        <v>285</v>
      </c>
      <c r="I776" s="286">
        <v>458.39999999999918</v>
      </c>
      <c r="J776" s="286">
        <v>520.79999999999836</v>
      </c>
      <c r="K776" s="286"/>
      <c r="L776" s="443"/>
      <c r="M776" s="312">
        <f t="shared" si="10"/>
        <v>979.19999999999754</v>
      </c>
      <c r="N776" s="443"/>
      <c r="O776" s="443"/>
      <c r="P776" s="443"/>
      <c r="Q776" s="443"/>
      <c r="R776" s="443"/>
      <c r="S776" s="530"/>
      <c r="T776" s="464"/>
      <c r="U776" s="464"/>
      <c r="V776" s="541"/>
      <c r="W776" s="464"/>
    </row>
    <row r="777" spans="1:23" ht="15">
      <c r="A777" s="459" t="s">
        <v>871</v>
      </c>
      <c r="B777" s="361" t="s">
        <v>1849</v>
      </c>
      <c r="C777" s="446"/>
      <c r="D777" s="446"/>
      <c r="E777" s="286" t="s">
        <v>285</v>
      </c>
      <c r="F777" s="286" t="s">
        <v>285</v>
      </c>
      <c r="G777" s="286" t="s">
        <v>285</v>
      </c>
      <c r="H777" s="286" t="s">
        <v>285</v>
      </c>
      <c r="I777" s="286">
        <v>404.00000000000091</v>
      </c>
      <c r="J777" s="286">
        <v>532.10000000000036</v>
      </c>
      <c r="K777" s="286"/>
      <c r="L777" s="443"/>
      <c r="M777" s="312">
        <f t="shared" si="10"/>
        <v>936.10000000000127</v>
      </c>
      <c r="N777" s="443"/>
      <c r="O777" s="443"/>
      <c r="P777" s="443"/>
      <c r="Q777" s="443"/>
      <c r="R777" s="443"/>
      <c r="S777" s="343"/>
      <c r="T777" s="530"/>
      <c r="U777" s="464"/>
      <c r="V777" s="542"/>
      <c r="W777" s="464"/>
    </row>
    <row r="778" spans="1:23" ht="15">
      <c r="A778" s="459" t="s">
        <v>872</v>
      </c>
      <c r="B778" s="459" t="s">
        <v>801</v>
      </c>
      <c r="C778" s="443"/>
      <c r="D778" s="443"/>
      <c r="E778" s="286" t="s">
        <v>285</v>
      </c>
      <c r="F778" s="286" t="s">
        <v>285</v>
      </c>
      <c r="G778" s="286" t="s">
        <v>285</v>
      </c>
      <c r="H778" s="286">
        <v>400.50000000000136</v>
      </c>
      <c r="I778" s="286">
        <v>362.59999999999991</v>
      </c>
      <c r="J778" s="286">
        <v>138.60000000000036</v>
      </c>
      <c r="K778" s="286"/>
      <c r="L778" s="443"/>
      <c r="M778" s="312">
        <f t="shared" si="10"/>
        <v>901.70000000000164</v>
      </c>
      <c r="N778" s="443"/>
      <c r="O778" s="443"/>
      <c r="P778" s="443"/>
      <c r="Q778" s="443"/>
      <c r="R778" s="443"/>
      <c r="S778" s="530"/>
      <c r="T778" s="530"/>
      <c r="U778" s="464"/>
      <c r="V778" s="542"/>
      <c r="W778" s="464"/>
    </row>
    <row r="779" spans="1:23" ht="15">
      <c r="A779" s="459" t="s">
        <v>875</v>
      </c>
      <c r="B779" s="459" t="s">
        <v>806</v>
      </c>
      <c r="C779" s="443"/>
      <c r="D779" s="443"/>
      <c r="E779" s="286" t="s">
        <v>285</v>
      </c>
      <c r="F779" s="286" t="s">
        <v>285</v>
      </c>
      <c r="G779" s="286" t="s">
        <v>285</v>
      </c>
      <c r="H779" s="286">
        <v>346.49999999999864</v>
      </c>
      <c r="I779" s="286">
        <v>232.90000000000055</v>
      </c>
      <c r="J779" s="286">
        <v>304.69999999999982</v>
      </c>
      <c r="K779" s="286"/>
      <c r="L779" s="443"/>
      <c r="M779" s="312">
        <f t="shared" si="10"/>
        <v>884.099999999999</v>
      </c>
      <c r="N779" s="443"/>
      <c r="O779" s="443"/>
      <c r="P779" s="443"/>
      <c r="Q779" s="443"/>
      <c r="R779" s="443"/>
      <c r="S779" s="464"/>
      <c r="T779" s="464"/>
      <c r="U779" s="464"/>
      <c r="V779" s="542"/>
      <c r="W779" s="464"/>
    </row>
    <row r="780" spans="1:23" ht="15">
      <c r="A780" s="459" t="s">
        <v>1006</v>
      </c>
      <c r="B780" s="361" t="s">
        <v>1851</v>
      </c>
      <c r="C780" s="446"/>
      <c r="D780" s="446"/>
      <c r="E780" s="286" t="s">
        <v>285</v>
      </c>
      <c r="F780" s="286" t="s">
        <v>285</v>
      </c>
      <c r="G780" s="286" t="s">
        <v>285</v>
      </c>
      <c r="H780" s="286" t="s">
        <v>285</v>
      </c>
      <c r="I780" s="286">
        <v>405.90000000000009</v>
      </c>
      <c r="J780" s="286">
        <v>412.80000000000064</v>
      </c>
      <c r="K780" s="286"/>
      <c r="L780" s="443"/>
      <c r="M780" s="312">
        <f t="shared" si="10"/>
        <v>818.70000000000073</v>
      </c>
      <c r="N780" s="443"/>
      <c r="O780" s="443"/>
      <c r="P780" s="443"/>
      <c r="Q780" s="443"/>
      <c r="R780" s="443"/>
      <c r="S780" s="343"/>
      <c r="T780" s="464"/>
      <c r="U780" s="464"/>
      <c r="V780" s="542"/>
      <c r="W780" s="464"/>
    </row>
    <row r="781" spans="1:23" ht="15">
      <c r="A781" s="459" t="s">
        <v>1007</v>
      </c>
      <c r="B781" s="464" t="s">
        <v>178</v>
      </c>
      <c r="C781" s="443"/>
      <c r="D781" s="443"/>
      <c r="E781" s="286">
        <v>192.3</v>
      </c>
      <c r="F781" s="323">
        <v>563.70000000000005</v>
      </c>
      <c r="G781" s="286" t="s">
        <v>285</v>
      </c>
      <c r="H781" s="286" t="s">
        <v>285</v>
      </c>
      <c r="I781" s="286" t="s">
        <v>285</v>
      </c>
      <c r="J781" s="286" t="s">
        <v>285</v>
      </c>
      <c r="K781" s="286"/>
      <c r="L781" s="313"/>
      <c r="M781" s="312">
        <f t="shared" si="10"/>
        <v>756</v>
      </c>
      <c r="N781" s="443"/>
      <c r="O781" s="443" t="s">
        <v>295</v>
      </c>
      <c r="P781" s="443"/>
      <c r="Q781" s="443"/>
      <c r="R781" s="443"/>
      <c r="S781" s="464"/>
      <c r="T781" s="464"/>
      <c r="U781" s="464"/>
      <c r="V781" s="541"/>
      <c r="W781" s="464"/>
    </row>
    <row r="782" spans="1:23" ht="15">
      <c r="A782" s="459" t="s">
        <v>1008</v>
      </c>
      <c r="B782" s="361" t="s">
        <v>1850</v>
      </c>
      <c r="C782" s="446"/>
      <c r="D782" s="446"/>
      <c r="E782" s="286" t="s">
        <v>285</v>
      </c>
      <c r="F782" s="286" t="s">
        <v>285</v>
      </c>
      <c r="G782" s="286" t="s">
        <v>285</v>
      </c>
      <c r="H782" s="286" t="s">
        <v>285</v>
      </c>
      <c r="I782" s="286">
        <v>302.60000000000036</v>
      </c>
      <c r="J782" s="286">
        <v>396.29999999999927</v>
      </c>
      <c r="K782" s="286"/>
      <c r="L782" s="443"/>
      <c r="M782" s="312">
        <f t="shared" si="10"/>
        <v>698.89999999999964</v>
      </c>
      <c r="N782" s="443"/>
      <c r="O782" s="443"/>
      <c r="P782" s="443"/>
      <c r="Q782" s="443"/>
      <c r="R782" s="443"/>
      <c r="S782" s="464"/>
      <c r="T782" s="530"/>
      <c r="U782" s="464"/>
      <c r="V782" s="541"/>
      <c r="W782" s="464"/>
    </row>
    <row r="783" spans="1:23" ht="15">
      <c r="A783" s="459" t="s">
        <v>1009</v>
      </c>
      <c r="B783" s="361" t="s">
        <v>1857</v>
      </c>
      <c r="C783" s="446"/>
      <c r="D783" s="446"/>
      <c r="E783" s="286" t="s">
        <v>285</v>
      </c>
      <c r="F783" s="286" t="s">
        <v>285</v>
      </c>
      <c r="G783" s="286" t="s">
        <v>285</v>
      </c>
      <c r="H783" s="286" t="s">
        <v>285</v>
      </c>
      <c r="I783" s="286">
        <v>357.70000000000118</v>
      </c>
      <c r="J783" s="286">
        <v>336.69999999999936</v>
      </c>
      <c r="K783" s="286"/>
      <c r="L783" s="443"/>
      <c r="M783" s="312">
        <f t="shared" si="10"/>
        <v>694.40000000000055</v>
      </c>
      <c r="N783" s="443"/>
      <c r="O783" s="443"/>
      <c r="P783" s="443"/>
      <c r="Q783" s="443"/>
      <c r="R783" s="443"/>
      <c r="S783" s="464"/>
      <c r="T783" s="530"/>
      <c r="U783" s="464"/>
      <c r="V783" s="542"/>
      <c r="W783" s="464"/>
    </row>
    <row r="784" spans="1:23" ht="15">
      <c r="A784" s="459" t="s">
        <v>1010</v>
      </c>
      <c r="B784" s="361" t="s">
        <v>1854</v>
      </c>
      <c r="C784" s="446"/>
      <c r="D784" s="446"/>
      <c r="E784" s="286" t="s">
        <v>285</v>
      </c>
      <c r="F784" s="286" t="s">
        <v>285</v>
      </c>
      <c r="G784" s="286" t="s">
        <v>285</v>
      </c>
      <c r="H784" s="286" t="s">
        <v>285</v>
      </c>
      <c r="I784" s="286">
        <v>329.40000000000055</v>
      </c>
      <c r="J784" s="286">
        <v>338.099999999999</v>
      </c>
      <c r="K784" s="286"/>
      <c r="L784" s="443"/>
      <c r="M784" s="312">
        <f t="shared" ref="M784:M807" si="11">SUM(E784:J784)</f>
        <v>667.49999999999955</v>
      </c>
      <c r="N784" s="443"/>
      <c r="O784" s="443"/>
      <c r="P784" s="443"/>
      <c r="Q784" s="443"/>
      <c r="R784" s="443"/>
      <c r="S784" s="464"/>
      <c r="T784" s="459"/>
      <c r="U784" s="464"/>
      <c r="V784" s="542"/>
      <c r="W784" s="464"/>
    </row>
    <row r="785" spans="1:23" ht="15">
      <c r="A785" s="459" t="s">
        <v>1011</v>
      </c>
      <c r="B785" s="361" t="s">
        <v>1852</v>
      </c>
      <c r="C785" s="446"/>
      <c r="D785" s="446"/>
      <c r="E785" s="286" t="s">
        <v>285</v>
      </c>
      <c r="F785" s="286" t="s">
        <v>285</v>
      </c>
      <c r="G785" s="286" t="s">
        <v>285</v>
      </c>
      <c r="H785" s="286" t="s">
        <v>285</v>
      </c>
      <c r="I785" s="286">
        <v>209.49999999999909</v>
      </c>
      <c r="J785" s="286">
        <v>450.69999999999982</v>
      </c>
      <c r="K785" s="286"/>
      <c r="L785" s="443"/>
      <c r="M785" s="312">
        <f t="shared" si="11"/>
        <v>660.19999999999891</v>
      </c>
      <c r="N785" s="443"/>
      <c r="O785" s="443"/>
      <c r="P785" s="443"/>
      <c r="Q785" s="443"/>
      <c r="R785" s="443"/>
      <c r="S785" s="464"/>
      <c r="T785" s="327"/>
      <c r="U785" s="464"/>
      <c r="V785" s="541"/>
      <c r="W785" s="464"/>
    </row>
    <row r="786" spans="1:23" ht="15">
      <c r="A786" s="459" t="s">
        <v>1012</v>
      </c>
      <c r="B786" s="530" t="s">
        <v>2244</v>
      </c>
      <c r="C786" s="446"/>
      <c r="D786" s="446"/>
      <c r="E786" s="286" t="s">
        <v>285</v>
      </c>
      <c r="F786" s="286" t="s">
        <v>285</v>
      </c>
      <c r="G786" s="286" t="s">
        <v>285</v>
      </c>
      <c r="H786" s="286" t="s">
        <v>285</v>
      </c>
      <c r="I786" s="286" t="s">
        <v>285</v>
      </c>
      <c r="J786" s="323">
        <v>656.89999999999827</v>
      </c>
      <c r="K786" s="323"/>
      <c r="L786" s="443"/>
      <c r="M786" s="312">
        <f t="shared" si="11"/>
        <v>656.89999999999827</v>
      </c>
      <c r="N786" s="443"/>
      <c r="O786" s="443" t="s">
        <v>304</v>
      </c>
      <c r="P786" s="443"/>
      <c r="Q786" s="443"/>
      <c r="R786" s="443"/>
      <c r="S786" s="459"/>
      <c r="T786" s="530"/>
      <c r="U786" s="464"/>
      <c r="V786" s="542"/>
      <c r="W786" s="464"/>
    </row>
    <row r="787" spans="1:23" ht="15">
      <c r="A787" s="459" t="s">
        <v>1013</v>
      </c>
      <c r="B787" s="361" t="s">
        <v>1839</v>
      </c>
      <c r="C787" s="446"/>
      <c r="D787" s="446"/>
      <c r="E787" s="286" t="s">
        <v>285</v>
      </c>
      <c r="F787" s="286" t="s">
        <v>285</v>
      </c>
      <c r="G787" s="286" t="s">
        <v>285</v>
      </c>
      <c r="H787" s="286" t="s">
        <v>285</v>
      </c>
      <c r="I787" s="286">
        <v>422.69999999999982</v>
      </c>
      <c r="J787" s="286">
        <v>230.09999999999991</v>
      </c>
      <c r="K787" s="286"/>
      <c r="L787" s="443"/>
      <c r="M787" s="312">
        <f t="shared" si="11"/>
        <v>652.79999999999973</v>
      </c>
      <c r="N787" s="443"/>
      <c r="O787" s="443"/>
      <c r="P787" s="443"/>
      <c r="Q787" s="443"/>
      <c r="R787" s="443"/>
      <c r="S787" s="540"/>
      <c r="T787" s="459"/>
      <c r="U787" s="464"/>
      <c r="V787" s="542"/>
      <c r="W787" s="464"/>
    </row>
    <row r="788" spans="1:23" ht="15">
      <c r="A788" s="459" t="s">
        <v>1014</v>
      </c>
      <c r="B788" s="361" t="s">
        <v>1841</v>
      </c>
      <c r="C788" s="446"/>
      <c r="D788" s="446"/>
      <c r="E788" s="286" t="s">
        <v>285</v>
      </c>
      <c r="F788" s="286" t="s">
        <v>285</v>
      </c>
      <c r="G788" s="286" t="s">
        <v>285</v>
      </c>
      <c r="H788" s="286" t="s">
        <v>285</v>
      </c>
      <c r="I788" s="286">
        <v>218.10000000000082</v>
      </c>
      <c r="J788" s="286">
        <v>426.59999999999991</v>
      </c>
      <c r="K788" s="286"/>
      <c r="L788" s="443"/>
      <c r="M788" s="312">
        <f t="shared" si="11"/>
        <v>644.70000000000073</v>
      </c>
      <c r="N788" s="443"/>
      <c r="O788" s="443"/>
      <c r="P788" s="443"/>
      <c r="Q788" s="443"/>
      <c r="R788" s="443"/>
      <c r="S788" s="530"/>
      <c r="T788" s="327"/>
      <c r="U788" s="464"/>
      <c r="V788" s="542"/>
      <c r="W788" s="464"/>
    </row>
    <row r="789" spans="1:23" ht="15">
      <c r="A789" s="459" t="s">
        <v>1015</v>
      </c>
      <c r="B789" s="530" t="s">
        <v>2246</v>
      </c>
      <c r="C789" s="446"/>
      <c r="D789" s="446"/>
      <c r="E789" s="286" t="s">
        <v>285</v>
      </c>
      <c r="F789" s="286" t="s">
        <v>285</v>
      </c>
      <c r="G789" s="286" t="s">
        <v>285</v>
      </c>
      <c r="H789" s="286" t="s">
        <v>285</v>
      </c>
      <c r="I789" s="286" t="s">
        <v>285</v>
      </c>
      <c r="J789" s="286">
        <v>569</v>
      </c>
      <c r="K789" s="286"/>
      <c r="L789" s="443"/>
      <c r="M789" s="312">
        <f t="shared" si="11"/>
        <v>569</v>
      </c>
      <c r="N789" s="443"/>
      <c r="O789" s="443"/>
      <c r="P789" s="443"/>
      <c r="Q789" s="443"/>
      <c r="R789" s="443"/>
      <c r="S789" s="464"/>
      <c r="T789" s="464"/>
      <c r="U789" s="464"/>
      <c r="V789" s="542"/>
      <c r="W789" s="464"/>
    </row>
    <row r="790" spans="1:23" ht="15">
      <c r="A790" s="459" t="s">
        <v>1016</v>
      </c>
      <c r="B790" s="530" t="s">
        <v>2239</v>
      </c>
      <c r="C790" s="446"/>
      <c r="D790" s="446"/>
      <c r="E790" s="286" t="s">
        <v>285</v>
      </c>
      <c r="F790" s="286" t="s">
        <v>285</v>
      </c>
      <c r="G790" s="286" t="s">
        <v>285</v>
      </c>
      <c r="H790" s="286" t="s">
        <v>285</v>
      </c>
      <c r="I790" s="286" t="s">
        <v>285</v>
      </c>
      <c r="J790" s="286">
        <v>565.79999999999927</v>
      </c>
      <c r="K790" s="286"/>
      <c r="L790" s="443"/>
      <c r="M790" s="312">
        <f t="shared" si="11"/>
        <v>565.79999999999927</v>
      </c>
      <c r="N790" s="443"/>
      <c r="O790" s="443"/>
      <c r="P790" s="443"/>
      <c r="Q790" s="443"/>
      <c r="R790" s="443"/>
      <c r="S790" s="540"/>
      <c r="T790" s="464"/>
      <c r="U790" s="464"/>
      <c r="V790" s="542"/>
      <c r="W790" s="464"/>
    </row>
    <row r="791" spans="1:23" ht="15">
      <c r="A791" s="459" t="s">
        <v>1017</v>
      </c>
      <c r="B791" s="464" t="s">
        <v>164</v>
      </c>
      <c r="C791" s="443"/>
      <c r="D791" s="443"/>
      <c r="E791" s="286" t="s">
        <v>285</v>
      </c>
      <c r="F791" s="286" t="s">
        <v>285</v>
      </c>
      <c r="G791" s="302">
        <v>556.79999999999995</v>
      </c>
      <c r="H791" s="286" t="s">
        <v>285</v>
      </c>
      <c r="I791" s="286" t="s">
        <v>285</v>
      </c>
      <c r="J791" s="286" t="s">
        <v>285</v>
      </c>
      <c r="K791" s="286"/>
      <c r="L791" s="313"/>
      <c r="M791" s="312">
        <f t="shared" si="11"/>
        <v>556.79999999999995</v>
      </c>
      <c r="N791" s="443"/>
      <c r="O791" s="443" t="s">
        <v>289</v>
      </c>
      <c r="P791" s="443"/>
      <c r="Q791" s="443"/>
      <c r="R791" s="443"/>
      <c r="S791" s="464"/>
      <c r="T791" s="530"/>
      <c r="U791" s="464"/>
      <c r="V791" s="542"/>
      <c r="W791" s="464"/>
    </row>
    <row r="792" spans="1:23" ht="15">
      <c r="A792" s="459" t="s">
        <v>1018</v>
      </c>
      <c r="B792" s="530" t="s">
        <v>2256</v>
      </c>
      <c r="C792" s="446"/>
      <c r="D792" s="446"/>
      <c r="E792" s="286" t="s">
        <v>285</v>
      </c>
      <c r="F792" s="286" t="s">
        <v>285</v>
      </c>
      <c r="G792" s="286" t="s">
        <v>285</v>
      </c>
      <c r="H792" s="286" t="s">
        <v>285</v>
      </c>
      <c r="I792" s="286" t="s">
        <v>285</v>
      </c>
      <c r="J792" s="286">
        <v>538.5</v>
      </c>
      <c r="K792" s="286"/>
      <c r="L792" s="443"/>
      <c r="M792" s="312">
        <f t="shared" si="11"/>
        <v>538.5</v>
      </c>
      <c r="N792" s="443"/>
      <c r="O792" s="443"/>
      <c r="P792" s="443"/>
      <c r="Q792" s="443"/>
      <c r="R792" s="443"/>
      <c r="S792" s="343"/>
      <c r="T792" s="443"/>
      <c r="U792" s="443"/>
      <c r="V792" s="443"/>
      <c r="W792" s="443"/>
    </row>
    <row r="793" spans="1:23" ht="15">
      <c r="A793" s="459" t="s">
        <v>1019</v>
      </c>
      <c r="B793" s="530" t="s">
        <v>2238</v>
      </c>
      <c r="C793" s="446"/>
      <c r="D793" s="446"/>
      <c r="E793" s="286" t="s">
        <v>285</v>
      </c>
      <c r="F793" s="286" t="s">
        <v>285</v>
      </c>
      <c r="G793" s="286" t="s">
        <v>285</v>
      </c>
      <c r="H793" s="286" t="s">
        <v>285</v>
      </c>
      <c r="I793" s="286" t="s">
        <v>285</v>
      </c>
      <c r="J793" s="286">
        <v>533.19999999999982</v>
      </c>
      <c r="K793" s="286"/>
      <c r="L793" s="443"/>
      <c r="M793" s="312">
        <f t="shared" si="11"/>
        <v>533.19999999999982</v>
      </c>
      <c r="N793" s="443"/>
      <c r="O793" s="443"/>
      <c r="P793" s="443"/>
      <c r="Q793" s="443"/>
      <c r="R793" s="443"/>
      <c r="S793" s="343"/>
      <c r="T793" s="443"/>
      <c r="U793" s="443"/>
      <c r="V793" s="443"/>
      <c r="W793" s="443"/>
    </row>
    <row r="794" spans="1:23" ht="15">
      <c r="A794" s="459" t="s">
        <v>1020</v>
      </c>
      <c r="B794" s="530" t="s">
        <v>2241</v>
      </c>
      <c r="C794" s="446"/>
      <c r="D794" s="446"/>
      <c r="E794" s="286" t="s">
        <v>285</v>
      </c>
      <c r="F794" s="286" t="s">
        <v>285</v>
      </c>
      <c r="G794" s="286" t="s">
        <v>285</v>
      </c>
      <c r="H794" s="286" t="s">
        <v>285</v>
      </c>
      <c r="I794" s="286" t="s">
        <v>285</v>
      </c>
      <c r="J794" s="286">
        <v>532.99999999999864</v>
      </c>
      <c r="K794" s="286"/>
      <c r="L794" s="443"/>
      <c r="M794" s="312">
        <f t="shared" si="11"/>
        <v>532.99999999999864</v>
      </c>
      <c r="N794" s="443"/>
      <c r="O794" s="443"/>
      <c r="P794" s="443"/>
      <c r="Q794" s="443"/>
      <c r="R794" s="443"/>
      <c r="S794" s="343"/>
      <c r="T794" s="443"/>
      <c r="U794" s="443"/>
      <c r="V794" s="443"/>
      <c r="W794" s="443"/>
    </row>
    <row r="795" spans="1:23" ht="15">
      <c r="A795" s="459" t="s">
        <v>1021</v>
      </c>
      <c r="B795" s="361" t="s">
        <v>1873</v>
      </c>
      <c r="C795" s="446"/>
      <c r="D795" s="446"/>
      <c r="E795" s="286" t="s">
        <v>285</v>
      </c>
      <c r="F795" s="286" t="s">
        <v>285</v>
      </c>
      <c r="G795" s="286" t="s">
        <v>285</v>
      </c>
      <c r="H795" s="286" t="s">
        <v>285</v>
      </c>
      <c r="I795" s="286">
        <v>485.39999999999964</v>
      </c>
      <c r="J795" s="286" t="s">
        <v>285</v>
      </c>
      <c r="K795" s="286"/>
      <c r="L795" s="313"/>
      <c r="M795" s="312">
        <f t="shared" si="11"/>
        <v>485.39999999999964</v>
      </c>
      <c r="N795" s="443"/>
      <c r="O795" s="443"/>
      <c r="P795" s="443"/>
      <c r="Q795" s="443"/>
      <c r="R795" s="443"/>
      <c r="S795" s="343"/>
      <c r="T795" s="443"/>
      <c r="U795" s="443"/>
      <c r="V795" s="443"/>
      <c r="W795" s="443"/>
    </row>
    <row r="796" spans="1:23" ht="15">
      <c r="A796" s="459" t="s">
        <v>1022</v>
      </c>
      <c r="B796" s="464" t="s">
        <v>847</v>
      </c>
      <c r="C796" s="443"/>
      <c r="D796" s="443"/>
      <c r="E796" s="286" t="s">
        <v>285</v>
      </c>
      <c r="F796" s="286" t="s">
        <v>285</v>
      </c>
      <c r="G796" s="286" t="s">
        <v>285</v>
      </c>
      <c r="H796" s="286">
        <v>461.09999999999945</v>
      </c>
      <c r="I796" s="286" t="s">
        <v>285</v>
      </c>
      <c r="J796" s="286" t="s">
        <v>285</v>
      </c>
      <c r="K796" s="286"/>
      <c r="L796" s="313"/>
      <c r="M796" s="312">
        <f t="shared" si="11"/>
        <v>461.09999999999945</v>
      </c>
      <c r="N796" s="443"/>
      <c r="O796" s="443"/>
      <c r="P796" s="443"/>
      <c r="Q796" s="443"/>
      <c r="R796" s="443"/>
      <c r="S796" s="464"/>
      <c r="T796" s="443"/>
      <c r="U796" s="443"/>
      <c r="V796" s="443"/>
      <c r="W796" s="443"/>
    </row>
    <row r="797" spans="1:23" ht="15">
      <c r="A797" s="459" t="s">
        <v>1023</v>
      </c>
      <c r="B797" s="530" t="s">
        <v>2243</v>
      </c>
      <c r="C797" s="446"/>
      <c r="D797" s="446"/>
      <c r="E797" s="286" t="s">
        <v>285</v>
      </c>
      <c r="F797" s="286" t="s">
        <v>285</v>
      </c>
      <c r="G797" s="286" t="s">
        <v>285</v>
      </c>
      <c r="H797" s="286" t="s">
        <v>285</v>
      </c>
      <c r="I797" s="286" t="s">
        <v>285</v>
      </c>
      <c r="J797" s="286">
        <v>452.300000000002</v>
      </c>
      <c r="K797" s="286"/>
      <c r="L797" s="443"/>
      <c r="M797" s="312">
        <f t="shared" si="11"/>
        <v>452.300000000002</v>
      </c>
      <c r="N797" s="443"/>
      <c r="O797" s="443"/>
      <c r="P797" s="443"/>
      <c r="Q797" s="443"/>
      <c r="R797" s="443"/>
      <c r="S797" s="464"/>
      <c r="T797" s="443"/>
      <c r="U797" s="443"/>
      <c r="V797" s="443"/>
      <c r="W797" s="443"/>
    </row>
    <row r="798" spans="1:23" ht="15">
      <c r="A798" s="459" t="s">
        <v>1024</v>
      </c>
      <c r="B798" s="464" t="s">
        <v>857</v>
      </c>
      <c r="C798" s="443"/>
      <c r="D798" s="443"/>
      <c r="E798" s="286" t="s">
        <v>285</v>
      </c>
      <c r="F798" s="286" t="s">
        <v>285</v>
      </c>
      <c r="G798" s="286" t="s">
        <v>285</v>
      </c>
      <c r="H798" s="286">
        <v>451.39999999999918</v>
      </c>
      <c r="I798" s="286" t="s">
        <v>285</v>
      </c>
      <c r="J798" s="286" t="s">
        <v>285</v>
      </c>
      <c r="K798" s="286"/>
      <c r="L798" s="313"/>
      <c r="M798" s="312">
        <f t="shared" si="11"/>
        <v>451.39999999999918</v>
      </c>
      <c r="N798" s="443"/>
      <c r="O798" s="443"/>
      <c r="P798" s="443"/>
      <c r="Q798" s="443"/>
      <c r="R798" s="443"/>
      <c r="S798" s="530"/>
      <c r="T798" s="443"/>
      <c r="U798" s="443"/>
      <c r="V798" s="443"/>
      <c r="W798" s="443"/>
    </row>
    <row r="799" spans="1:23" ht="15">
      <c r="A799" s="459" t="s">
        <v>1025</v>
      </c>
      <c r="B799" s="530" t="s">
        <v>2237</v>
      </c>
      <c r="C799" s="446"/>
      <c r="D799" s="446"/>
      <c r="E799" s="286" t="s">
        <v>285</v>
      </c>
      <c r="F799" s="286" t="s">
        <v>285</v>
      </c>
      <c r="G799" s="286" t="s">
        <v>285</v>
      </c>
      <c r="H799" s="286" t="s">
        <v>285</v>
      </c>
      <c r="I799" s="286" t="s">
        <v>285</v>
      </c>
      <c r="J799" s="286">
        <v>443.59999999999991</v>
      </c>
      <c r="K799" s="286"/>
      <c r="L799" s="443"/>
      <c r="M799" s="312">
        <f t="shared" si="11"/>
        <v>443.59999999999991</v>
      </c>
      <c r="N799" s="443"/>
      <c r="O799" s="443"/>
      <c r="P799" s="443"/>
      <c r="Q799" s="443"/>
      <c r="R799" s="443"/>
      <c r="S799" s="530"/>
      <c r="T799" s="443"/>
      <c r="U799" s="443"/>
      <c r="V799" s="443"/>
      <c r="W799" s="443"/>
    </row>
    <row r="800" spans="1:23" ht="15">
      <c r="A800" s="459" t="s">
        <v>1026</v>
      </c>
      <c r="B800" s="361" t="s">
        <v>1848</v>
      </c>
      <c r="C800" s="446"/>
      <c r="D800" s="446"/>
      <c r="E800" s="286" t="s">
        <v>285</v>
      </c>
      <c r="F800" s="286" t="s">
        <v>285</v>
      </c>
      <c r="G800" s="286" t="s">
        <v>285</v>
      </c>
      <c r="H800" s="286" t="s">
        <v>285</v>
      </c>
      <c r="I800" s="286">
        <v>435.69999999999982</v>
      </c>
      <c r="J800" s="286" t="s">
        <v>285</v>
      </c>
      <c r="K800" s="286"/>
      <c r="L800" s="313"/>
      <c r="M800" s="312">
        <f t="shared" si="11"/>
        <v>435.69999999999982</v>
      </c>
      <c r="N800" s="443"/>
      <c r="O800" s="443"/>
      <c r="P800" s="443"/>
      <c r="Q800" s="443"/>
      <c r="R800" s="443"/>
      <c r="S800" s="343"/>
      <c r="T800" s="443"/>
      <c r="U800" s="443"/>
      <c r="V800" s="443"/>
      <c r="W800" s="443"/>
    </row>
    <row r="801" spans="1:23" ht="15">
      <c r="A801" s="459" t="s">
        <v>1027</v>
      </c>
      <c r="B801" s="343" t="s">
        <v>1837</v>
      </c>
      <c r="C801" s="446"/>
      <c r="D801" s="446"/>
      <c r="E801" s="286" t="s">
        <v>285</v>
      </c>
      <c r="F801" s="286" t="s">
        <v>285</v>
      </c>
      <c r="G801" s="286" t="s">
        <v>285</v>
      </c>
      <c r="H801" s="286" t="s">
        <v>285</v>
      </c>
      <c r="I801" s="286">
        <v>420.39999999999964</v>
      </c>
      <c r="J801" s="286" t="s">
        <v>285</v>
      </c>
      <c r="K801" s="286"/>
      <c r="L801" s="313"/>
      <c r="M801" s="312">
        <f t="shared" si="11"/>
        <v>420.39999999999964</v>
      </c>
      <c r="N801" s="443"/>
      <c r="O801" s="443"/>
      <c r="P801" s="443"/>
      <c r="Q801" s="443"/>
      <c r="R801" s="443"/>
      <c r="S801" s="343"/>
      <c r="T801" s="443"/>
      <c r="U801" s="443"/>
      <c r="V801" s="443"/>
      <c r="W801" s="443"/>
    </row>
    <row r="802" spans="1:23" ht="15">
      <c r="A802" s="459" t="s">
        <v>1028</v>
      </c>
      <c r="B802" s="530" t="s">
        <v>2245</v>
      </c>
      <c r="C802" s="446"/>
      <c r="D802" s="446"/>
      <c r="E802" s="286" t="s">
        <v>285</v>
      </c>
      <c r="F802" s="286" t="s">
        <v>285</v>
      </c>
      <c r="G802" s="286" t="s">
        <v>285</v>
      </c>
      <c r="H802" s="286" t="s">
        <v>285</v>
      </c>
      <c r="I802" s="286" t="s">
        <v>285</v>
      </c>
      <c r="J802" s="286">
        <v>370.99999999999955</v>
      </c>
      <c r="K802" s="286"/>
      <c r="L802" s="443"/>
      <c r="M802" s="312">
        <f t="shared" si="11"/>
        <v>370.99999999999955</v>
      </c>
      <c r="N802" s="443"/>
      <c r="O802" s="443"/>
      <c r="P802" s="443"/>
      <c r="Q802" s="443"/>
      <c r="R802" s="443"/>
      <c r="S802" s="464"/>
      <c r="T802" s="443"/>
      <c r="U802" s="443"/>
      <c r="V802" s="443"/>
      <c r="W802" s="443"/>
    </row>
    <row r="803" spans="1:23" ht="15">
      <c r="A803" s="459" t="s">
        <v>1029</v>
      </c>
      <c r="B803" s="361" t="s">
        <v>1847</v>
      </c>
      <c r="C803" s="446"/>
      <c r="D803" s="446"/>
      <c r="E803" s="286" t="s">
        <v>285</v>
      </c>
      <c r="F803" s="286" t="s">
        <v>285</v>
      </c>
      <c r="G803" s="286" t="s">
        <v>285</v>
      </c>
      <c r="H803" s="286" t="s">
        <v>285</v>
      </c>
      <c r="I803" s="286">
        <v>331.70000000000027</v>
      </c>
      <c r="J803" s="286" t="s">
        <v>285</v>
      </c>
      <c r="K803" s="286"/>
      <c r="L803" s="313"/>
      <c r="M803" s="312">
        <f t="shared" si="11"/>
        <v>331.70000000000027</v>
      </c>
      <c r="N803" s="443"/>
      <c r="O803" s="443"/>
      <c r="P803" s="443"/>
      <c r="Q803" s="443"/>
      <c r="R803" s="443"/>
      <c r="S803" s="464"/>
      <c r="T803" s="443"/>
      <c r="U803" s="443"/>
      <c r="V803" s="443"/>
      <c r="W803" s="443"/>
    </row>
    <row r="804" spans="1:23" ht="15">
      <c r="A804" s="459" t="s">
        <v>1030</v>
      </c>
      <c r="B804" s="464" t="s">
        <v>179</v>
      </c>
      <c r="C804" s="443"/>
      <c r="D804" s="443"/>
      <c r="E804" s="323">
        <v>328.8</v>
      </c>
      <c r="F804" s="286" t="s">
        <v>285</v>
      </c>
      <c r="G804" s="286" t="s">
        <v>285</v>
      </c>
      <c r="H804" s="286" t="s">
        <v>285</v>
      </c>
      <c r="I804" s="286" t="s">
        <v>285</v>
      </c>
      <c r="J804" s="286" t="s">
        <v>285</v>
      </c>
      <c r="K804" s="286"/>
      <c r="L804" s="313"/>
      <c r="M804" s="312">
        <f t="shared" si="11"/>
        <v>328.8</v>
      </c>
      <c r="N804" s="443"/>
      <c r="O804" s="443" t="s">
        <v>299</v>
      </c>
      <c r="P804" s="443"/>
      <c r="Q804" s="443"/>
      <c r="R804" s="443"/>
      <c r="S804" s="343"/>
      <c r="T804" s="443"/>
      <c r="U804" s="443"/>
      <c r="V804" s="443"/>
      <c r="W804" s="443"/>
    </row>
    <row r="805" spans="1:23" ht="15">
      <c r="A805" s="459" t="s">
        <v>1031</v>
      </c>
      <c r="B805" s="361" t="s">
        <v>1845</v>
      </c>
      <c r="C805" s="446"/>
      <c r="D805" s="446"/>
      <c r="E805" s="286" t="s">
        <v>285</v>
      </c>
      <c r="F805" s="286" t="s">
        <v>285</v>
      </c>
      <c r="G805" s="286" t="s">
        <v>285</v>
      </c>
      <c r="H805" s="286" t="s">
        <v>285</v>
      </c>
      <c r="I805" s="286">
        <v>303.90000000000009</v>
      </c>
      <c r="J805" s="286" t="s">
        <v>285</v>
      </c>
      <c r="K805" s="286"/>
      <c r="L805" s="313"/>
      <c r="M805" s="312">
        <f t="shared" si="11"/>
        <v>303.90000000000009</v>
      </c>
      <c r="N805" s="443"/>
      <c r="O805" s="443"/>
      <c r="P805" s="443"/>
      <c r="Q805" s="443"/>
      <c r="R805" s="443"/>
      <c r="S805" s="540"/>
      <c r="T805" s="443"/>
      <c r="U805" s="443"/>
      <c r="V805" s="443"/>
      <c r="W805" s="443"/>
    </row>
    <row r="806" spans="1:23" ht="15">
      <c r="A806" s="459" t="s">
        <v>1032</v>
      </c>
      <c r="B806" s="530" t="s">
        <v>2242</v>
      </c>
      <c r="C806" s="446"/>
      <c r="D806" s="446"/>
      <c r="E806" s="286" t="s">
        <v>285</v>
      </c>
      <c r="F806" s="286" t="s">
        <v>285</v>
      </c>
      <c r="G806" s="286" t="s">
        <v>285</v>
      </c>
      <c r="H806" s="286" t="s">
        <v>285</v>
      </c>
      <c r="I806" s="286" t="s">
        <v>285</v>
      </c>
      <c r="J806" s="286">
        <v>160.30000000000018</v>
      </c>
      <c r="K806" s="286"/>
      <c r="L806" s="443"/>
      <c r="M806" s="312">
        <f t="shared" si="11"/>
        <v>160.30000000000018</v>
      </c>
      <c r="N806" s="443"/>
      <c r="O806" s="443"/>
      <c r="P806" s="443"/>
      <c r="Q806" s="443"/>
      <c r="R806" s="443"/>
      <c r="S806" s="464"/>
      <c r="T806" s="443"/>
      <c r="U806" s="443"/>
      <c r="V806" s="443"/>
      <c r="W806" s="443"/>
    </row>
    <row r="807" spans="1:23" ht="15">
      <c r="A807" s="459" t="s">
        <v>1033</v>
      </c>
      <c r="B807" s="361" t="s">
        <v>1855</v>
      </c>
      <c r="C807" s="446"/>
      <c r="D807" s="446"/>
      <c r="E807" s="286" t="s">
        <v>285</v>
      </c>
      <c r="F807" s="286" t="s">
        <v>285</v>
      </c>
      <c r="G807" s="286" t="s">
        <v>285</v>
      </c>
      <c r="H807" s="286" t="s">
        <v>285</v>
      </c>
      <c r="I807" s="286">
        <v>61.100000000000364</v>
      </c>
      <c r="J807" s="286" t="s">
        <v>285</v>
      </c>
      <c r="K807" s="286"/>
      <c r="L807" s="443"/>
      <c r="M807" s="312">
        <f t="shared" si="11"/>
        <v>61.100000000000364</v>
      </c>
      <c r="N807" s="443"/>
      <c r="O807" s="443"/>
      <c r="P807" s="443"/>
      <c r="Q807" s="443"/>
      <c r="R807" s="443"/>
      <c r="S807" s="540"/>
      <c r="T807" s="443"/>
      <c r="U807" s="443"/>
      <c r="V807" s="443"/>
      <c r="W807" s="443"/>
    </row>
    <row r="808" spans="1:23" ht="15">
      <c r="A808" s="459"/>
      <c r="B808" s="464"/>
      <c r="C808" s="443"/>
      <c r="D808" s="443"/>
      <c r="E808" s="323"/>
      <c r="F808" s="286"/>
      <c r="G808" s="286"/>
      <c r="H808" s="286"/>
      <c r="I808" s="443"/>
      <c r="J808" s="443"/>
      <c r="K808" s="443"/>
      <c r="L808" s="313"/>
      <c r="M808" s="312"/>
      <c r="N808" s="443"/>
      <c r="O808" s="443"/>
      <c r="P808" s="443"/>
      <c r="Q808" s="443"/>
      <c r="R808" s="443"/>
      <c r="S808" s="540"/>
      <c r="T808" s="443"/>
      <c r="U808" s="443"/>
      <c r="V808" s="443"/>
      <c r="W808" s="443"/>
    </row>
    <row r="809" spans="1:23" ht="15">
      <c r="A809" s="459"/>
      <c r="B809" s="464"/>
      <c r="C809" s="443"/>
      <c r="D809" s="443"/>
      <c r="E809" s="323"/>
      <c r="F809" s="286"/>
      <c r="G809" s="286"/>
      <c r="H809" s="286"/>
      <c r="I809" s="443"/>
      <c r="J809" s="443"/>
      <c r="K809" s="443"/>
      <c r="L809" s="313"/>
      <c r="M809" s="312"/>
      <c r="N809" s="443"/>
      <c r="O809" s="443"/>
      <c r="P809" s="443"/>
      <c r="Q809" s="443"/>
      <c r="R809" s="443"/>
      <c r="S809" s="540"/>
      <c r="T809" s="443"/>
      <c r="U809" s="443"/>
      <c r="V809" s="443"/>
      <c r="W809" s="443"/>
    </row>
    <row r="810" spans="1:23" ht="15">
      <c r="A810" s="459"/>
      <c r="B810" s="464"/>
      <c r="C810" s="443"/>
      <c r="D810" s="443"/>
      <c r="E810" s="323"/>
      <c r="F810" s="286"/>
      <c r="G810" s="286"/>
      <c r="H810" s="286"/>
      <c r="I810" s="443"/>
      <c r="J810" s="443"/>
      <c r="K810" s="443"/>
      <c r="L810" s="313"/>
      <c r="M810" s="312"/>
      <c r="N810" s="443"/>
      <c r="O810" s="443"/>
      <c r="P810" s="443"/>
      <c r="Q810" s="443"/>
      <c r="R810" s="443"/>
      <c r="S810" s="540"/>
      <c r="T810" s="443"/>
      <c r="U810" s="443"/>
      <c r="V810" s="443"/>
      <c r="W810" s="443"/>
    </row>
    <row r="811" spans="1:23" ht="25.5">
      <c r="A811" s="30" t="s">
        <v>970</v>
      </c>
      <c r="B811" s="443"/>
      <c r="C811" s="443"/>
      <c r="D811" s="443"/>
      <c r="E811" s="443"/>
      <c r="F811" s="443"/>
      <c r="G811" s="443"/>
      <c r="H811" s="443"/>
      <c r="I811" s="443"/>
      <c r="J811" s="443"/>
      <c r="K811" s="443"/>
      <c r="L811" s="313"/>
      <c r="M811" s="313"/>
      <c r="N811" s="443"/>
      <c r="O811" s="443"/>
      <c r="P811" s="443"/>
      <c r="Q811" s="443"/>
      <c r="R811" s="443"/>
      <c r="S811" s="443"/>
      <c r="T811" s="443"/>
      <c r="U811" s="443"/>
      <c r="V811" s="443"/>
      <c r="W811" s="443"/>
    </row>
    <row r="812" spans="1:23">
      <c r="A812" s="443"/>
      <c r="B812" s="443"/>
      <c r="C812" s="443"/>
      <c r="D812" s="443"/>
      <c r="E812" s="443"/>
      <c r="F812" s="443"/>
      <c r="G812" s="443"/>
      <c r="H812" s="443"/>
      <c r="I812" s="443"/>
      <c r="J812" s="443"/>
      <c r="K812" s="443"/>
      <c r="L812" s="313"/>
      <c r="M812" s="313"/>
      <c r="N812" s="443"/>
      <c r="O812" s="443"/>
      <c r="P812" s="443"/>
      <c r="Q812" s="443"/>
      <c r="R812" s="443"/>
      <c r="S812" s="443"/>
      <c r="T812" s="443"/>
      <c r="U812" s="443"/>
      <c r="V812" s="443"/>
      <c r="W812" s="443"/>
    </row>
    <row r="813" spans="1:23" ht="15.75">
      <c r="A813" s="305"/>
      <c r="B813" s="305"/>
      <c r="C813" s="305"/>
      <c r="D813" s="305"/>
      <c r="E813" s="80">
        <v>2016</v>
      </c>
      <c r="F813" s="80">
        <v>2017</v>
      </c>
      <c r="G813" s="80">
        <v>2018</v>
      </c>
      <c r="H813" s="80">
        <v>2019</v>
      </c>
      <c r="I813" s="80">
        <v>2020</v>
      </c>
      <c r="J813" s="80">
        <v>2021</v>
      </c>
      <c r="K813" s="80">
        <v>2022</v>
      </c>
      <c r="L813" s="313"/>
      <c r="M813" s="89" t="s">
        <v>40</v>
      </c>
      <c r="N813" s="443"/>
      <c r="O813" s="443"/>
      <c r="P813" s="443"/>
      <c r="Q813" s="443"/>
      <c r="R813" s="443"/>
      <c r="S813" s="286"/>
      <c r="T813" s="286"/>
      <c r="U813" s="286"/>
      <c r="V813" s="443"/>
      <c r="W813" s="443"/>
    </row>
    <row r="814" spans="1:23" ht="15">
      <c r="A814" s="459" t="s">
        <v>0</v>
      </c>
      <c r="B814" s="464" t="s">
        <v>153</v>
      </c>
      <c r="C814" s="443"/>
      <c r="D814" s="443"/>
      <c r="E814" s="286" t="s">
        <v>285</v>
      </c>
      <c r="F814" s="286" t="s">
        <v>285</v>
      </c>
      <c r="G814" s="303">
        <v>74.000000000000455</v>
      </c>
      <c r="H814" s="303">
        <v>699.49999999999955</v>
      </c>
      <c r="I814" s="286">
        <v>108.00000000000364</v>
      </c>
      <c r="J814" s="164">
        <v>609.09999999999945</v>
      </c>
      <c r="K814" s="164"/>
      <c r="L814" s="443"/>
      <c r="M814" s="312">
        <f t="shared" ref="M814:M877" si="12">SUM(E814:J814)</f>
        <v>1490.6000000000031</v>
      </c>
      <c r="N814" s="443"/>
      <c r="O814" s="443" t="s">
        <v>1507</v>
      </c>
      <c r="P814" s="443"/>
      <c r="Q814" s="443"/>
      <c r="R814" s="446" t="s">
        <v>1981</v>
      </c>
      <c r="S814" s="443"/>
      <c r="T814" s="441"/>
      <c r="U814" s="446"/>
      <c r="V814" s="542"/>
      <c r="W814" s="468"/>
    </row>
    <row r="815" spans="1:23" ht="15">
      <c r="A815" s="459" t="s">
        <v>2</v>
      </c>
      <c r="B815" s="464" t="s">
        <v>830</v>
      </c>
      <c r="C815" s="443"/>
      <c r="D815" s="443"/>
      <c r="E815" s="286" t="s">
        <v>285</v>
      </c>
      <c r="F815" s="286" t="s">
        <v>285</v>
      </c>
      <c r="G815" s="286" t="s">
        <v>285</v>
      </c>
      <c r="H815" s="323">
        <v>587.80000000000018</v>
      </c>
      <c r="I815" s="302">
        <v>282.49999999999818</v>
      </c>
      <c r="J815" s="120">
        <v>497.5</v>
      </c>
      <c r="K815" s="120"/>
      <c r="L815" s="443"/>
      <c r="M815" s="312">
        <f t="shared" si="12"/>
        <v>1367.7999999999984</v>
      </c>
      <c r="N815" s="443"/>
      <c r="O815" s="443" t="s">
        <v>3851</v>
      </c>
      <c r="P815" s="443"/>
      <c r="Q815" s="443"/>
      <c r="R815" s="324"/>
      <c r="S815" s="464"/>
      <c r="T815" s="540"/>
      <c r="U815" s="446"/>
      <c r="V815" s="541"/>
      <c r="W815" s="468"/>
    </row>
    <row r="816" spans="1:23" ht="15">
      <c r="A816" s="459" t="s">
        <v>3</v>
      </c>
      <c r="B816" s="464" t="s">
        <v>33</v>
      </c>
      <c r="C816" s="443"/>
      <c r="D816" s="443"/>
      <c r="E816" s="323">
        <v>146.89999999999964</v>
      </c>
      <c r="F816" s="286">
        <v>10.5</v>
      </c>
      <c r="G816" s="323">
        <v>36.299999999999727</v>
      </c>
      <c r="H816" s="286">
        <v>458.99999999999909</v>
      </c>
      <c r="I816" s="286">
        <v>112.49999999999636</v>
      </c>
      <c r="J816" s="120">
        <v>521.60000000000127</v>
      </c>
      <c r="K816" s="120"/>
      <c r="L816" s="443"/>
      <c r="M816" s="312">
        <f t="shared" si="12"/>
        <v>1286.7999999999961</v>
      </c>
      <c r="N816" s="443"/>
      <c r="O816" s="443" t="s">
        <v>3852</v>
      </c>
      <c r="P816" s="443"/>
      <c r="Q816" s="443"/>
      <c r="R816" s="443"/>
      <c r="S816" s="385"/>
      <c r="T816" s="446"/>
      <c r="U816" s="446"/>
      <c r="V816" s="541"/>
      <c r="W816" s="468"/>
    </row>
    <row r="817" spans="1:24" ht="15">
      <c r="A817" s="459" t="s">
        <v>5</v>
      </c>
      <c r="B817" s="464" t="s">
        <v>142</v>
      </c>
      <c r="C817" s="443"/>
      <c r="D817" s="443"/>
      <c r="E817" s="286" t="s">
        <v>285</v>
      </c>
      <c r="F817" s="286">
        <v>13.099999999998545</v>
      </c>
      <c r="G817" s="323">
        <v>28.000000000000909</v>
      </c>
      <c r="H817" s="302">
        <v>644.30000000000109</v>
      </c>
      <c r="I817" s="286">
        <v>170.19999999999891</v>
      </c>
      <c r="J817" s="312">
        <v>403.40000000000055</v>
      </c>
      <c r="K817" s="312"/>
      <c r="L817" s="443"/>
      <c r="M817" s="312">
        <f t="shared" si="12"/>
        <v>1259</v>
      </c>
      <c r="N817" s="443"/>
      <c r="O817" s="443" t="s">
        <v>315</v>
      </c>
      <c r="P817" s="443"/>
      <c r="Q817" s="443"/>
      <c r="R817" s="443"/>
      <c r="S817" s="443"/>
      <c r="T817" s="441"/>
      <c r="U817" s="446"/>
      <c r="V817" s="542"/>
      <c r="W817" s="468"/>
    </row>
    <row r="818" spans="1:24" ht="15">
      <c r="A818" s="459" t="s">
        <v>7</v>
      </c>
      <c r="B818" s="464" t="s">
        <v>39</v>
      </c>
      <c r="C818" s="443"/>
      <c r="D818" s="443"/>
      <c r="E818" s="286">
        <v>101.39999999999873</v>
      </c>
      <c r="F818" s="286">
        <v>10.499999999998181</v>
      </c>
      <c r="G818" s="83" t="s">
        <v>286</v>
      </c>
      <c r="H818" s="323">
        <v>605.69999999999982</v>
      </c>
      <c r="I818" s="286">
        <v>110.50000000000182</v>
      </c>
      <c r="J818" s="312">
        <v>419.10000000000036</v>
      </c>
      <c r="K818" s="312"/>
      <c r="L818" s="443"/>
      <c r="M818" s="312">
        <f t="shared" si="12"/>
        <v>1247.1999999999989</v>
      </c>
      <c r="N818" s="443"/>
      <c r="O818" s="443" t="s">
        <v>323</v>
      </c>
      <c r="P818" s="443"/>
      <c r="Q818" s="443"/>
      <c r="R818" s="443"/>
      <c r="S818" s="443"/>
      <c r="T818" s="540"/>
      <c r="U818" s="446"/>
      <c r="V818" s="542"/>
      <c r="W818" s="468"/>
      <c r="X818" s="118"/>
    </row>
    <row r="819" spans="1:24" ht="15">
      <c r="A819" s="459" t="s">
        <v>8</v>
      </c>
      <c r="B819" s="464" t="s">
        <v>819</v>
      </c>
      <c r="C819" s="443"/>
      <c r="D819" s="443"/>
      <c r="E819" s="286" t="s">
        <v>285</v>
      </c>
      <c r="F819" s="286" t="s">
        <v>285</v>
      </c>
      <c r="G819" s="286" t="s">
        <v>285</v>
      </c>
      <c r="H819" s="286">
        <v>502</v>
      </c>
      <c r="I819" s="286">
        <v>112.09999999999854</v>
      </c>
      <c r="J819" s="165">
        <v>598.09999999999945</v>
      </c>
      <c r="K819" s="165"/>
      <c r="L819" s="443"/>
      <c r="M819" s="312">
        <f t="shared" si="12"/>
        <v>1212.199999999998</v>
      </c>
      <c r="N819" s="443"/>
      <c r="O819" s="443" t="s">
        <v>289</v>
      </c>
      <c r="P819" s="443"/>
      <c r="Q819" s="443"/>
      <c r="R819" s="443"/>
      <c r="S819" s="443"/>
      <c r="T819" s="540"/>
      <c r="U819" s="464"/>
      <c r="V819" s="542"/>
      <c r="W819" s="468"/>
    </row>
    <row r="820" spans="1:24" ht="15">
      <c r="A820" s="459" t="s">
        <v>10</v>
      </c>
      <c r="B820" s="464" t="s">
        <v>873</v>
      </c>
      <c r="C820" s="443"/>
      <c r="D820" s="443"/>
      <c r="E820" s="286" t="s">
        <v>285</v>
      </c>
      <c r="F820" s="286" t="s">
        <v>285</v>
      </c>
      <c r="G820" s="286" t="s">
        <v>285</v>
      </c>
      <c r="H820" s="323">
        <v>641.09999999999945</v>
      </c>
      <c r="I820" s="286">
        <v>178.5</v>
      </c>
      <c r="J820" s="312">
        <v>321.49999999999909</v>
      </c>
      <c r="K820" s="312"/>
      <c r="L820" s="443"/>
      <c r="M820" s="312">
        <f t="shared" si="12"/>
        <v>1141.0999999999985</v>
      </c>
      <c r="N820" s="443"/>
      <c r="O820" s="443" t="s">
        <v>290</v>
      </c>
      <c r="P820" s="443"/>
      <c r="Q820" s="443"/>
      <c r="R820" s="443"/>
      <c r="S820" s="530"/>
      <c r="T820" s="441"/>
      <c r="U820" s="446"/>
      <c r="V820" s="542"/>
      <c r="W820" s="468"/>
    </row>
    <row r="821" spans="1:24" ht="15">
      <c r="A821" s="459" t="s">
        <v>12</v>
      </c>
      <c r="B821" s="464" t="s">
        <v>13</v>
      </c>
      <c r="C821" s="443"/>
      <c r="D821" s="443"/>
      <c r="E821" s="286">
        <v>108.90000000000055</v>
      </c>
      <c r="F821" s="323">
        <v>62.400000000001455</v>
      </c>
      <c r="G821" s="83" t="s">
        <v>286</v>
      </c>
      <c r="H821" s="323">
        <v>565.39999999999691</v>
      </c>
      <c r="I821" s="323">
        <v>197.50000000000546</v>
      </c>
      <c r="J821" s="312">
        <v>186.39999999999964</v>
      </c>
      <c r="K821" s="312"/>
      <c r="L821" s="443"/>
      <c r="M821" s="312">
        <f t="shared" si="12"/>
        <v>1120.600000000004</v>
      </c>
      <c r="N821" s="443"/>
      <c r="O821" s="443" t="s">
        <v>2061</v>
      </c>
      <c r="P821" s="443"/>
      <c r="Q821" s="443"/>
      <c r="R821" s="324"/>
      <c r="S821" s="443"/>
      <c r="T821" s="441"/>
      <c r="U821" s="446"/>
      <c r="V821" s="542"/>
      <c r="W821" s="468"/>
    </row>
    <row r="822" spans="1:24" ht="15">
      <c r="A822" s="459" t="s">
        <v>14</v>
      </c>
      <c r="B822" s="464" t="s">
        <v>6</v>
      </c>
      <c r="C822" s="443"/>
      <c r="D822" s="443"/>
      <c r="E822" s="323">
        <v>129.59999999999854</v>
      </c>
      <c r="F822" s="302">
        <v>92.799999999999272</v>
      </c>
      <c r="G822" s="83" t="s">
        <v>286</v>
      </c>
      <c r="H822" s="286">
        <v>435.74999999999909</v>
      </c>
      <c r="I822" s="286">
        <v>95.600000000000364</v>
      </c>
      <c r="J822" s="312">
        <v>315.10000000000036</v>
      </c>
      <c r="K822" s="312"/>
      <c r="L822" s="443"/>
      <c r="M822" s="312">
        <f t="shared" si="12"/>
        <v>1068.8499999999976</v>
      </c>
      <c r="N822" s="443"/>
      <c r="O822" s="443" t="s">
        <v>315</v>
      </c>
      <c r="P822" s="443"/>
      <c r="Q822" s="443"/>
      <c r="R822" s="464"/>
      <c r="S822" s="464"/>
      <c r="T822" s="540"/>
      <c r="U822" s="446"/>
      <c r="V822" s="542"/>
      <c r="W822" s="468"/>
    </row>
    <row r="823" spans="1:24" ht="15">
      <c r="A823" s="459" t="s">
        <v>16</v>
      </c>
      <c r="B823" s="464" t="s">
        <v>25</v>
      </c>
      <c r="C823" s="443"/>
      <c r="D823" s="443"/>
      <c r="E823" s="286">
        <v>84.449999999998909</v>
      </c>
      <c r="F823" s="286">
        <v>10.500000000000909</v>
      </c>
      <c r="G823" s="83" t="s">
        <v>286</v>
      </c>
      <c r="H823" s="286">
        <v>564.20000000000073</v>
      </c>
      <c r="I823" s="286">
        <v>3.8999999999978172</v>
      </c>
      <c r="J823" s="312">
        <v>394.19999999999709</v>
      </c>
      <c r="K823" s="312"/>
      <c r="L823" s="443"/>
      <c r="M823" s="312">
        <f t="shared" si="12"/>
        <v>1057.2499999999955</v>
      </c>
      <c r="N823" s="443"/>
      <c r="O823" s="443"/>
      <c r="P823" s="443"/>
      <c r="Q823" s="443"/>
      <c r="R823" s="443"/>
      <c r="S823" s="464"/>
      <c r="T823" s="446"/>
      <c r="U823" s="446"/>
      <c r="V823" s="542"/>
      <c r="W823" s="468"/>
    </row>
    <row r="824" spans="1:24" ht="15">
      <c r="A824" s="459" t="s">
        <v>18</v>
      </c>
      <c r="B824" s="464" t="s">
        <v>156</v>
      </c>
      <c r="C824" s="443"/>
      <c r="D824" s="443"/>
      <c r="E824" s="286" t="s">
        <v>285</v>
      </c>
      <c r="F824" s="286" t="s">
        <v>285</v>
      </c>
      <c r="G824" s="83" t="s">
        <v>286</v>
      </c>
      <c r="H824" s="286">
        <v>362.39999999999782</v>
      </c>
      <c r="I824" s="286">
        <v>29.700000000004366</v>
      </c>
      <c r="J824" s="163">
        <v>654.10000000000082</v>
      </c>
      <c r="K824" s="163"/>
      <c r="L824" s="443"/>
      <c r="M824" s="312">
        <f t="shared" si="12"/>
        <v>1046.200000000003</v>
      </c>
      <c r="N824" s="443"/>
      <c r="O824" s="443" t="s">
        <v>288</v>
      </c>
      <c r="P824" s="443"/>
      <c r="Q824" s="443"/>
      <c r="R824" s="322" t="s">
        <v>1980</v>
      </c>
      <c r="S824" s="464"/>
      <c r="T824" s="446"/>
      <c r="U824" s="464"/>
      <c r="V824" s="542"/>
      <c r="W824" s="468"/>
    </row>
    <row r="825" spans="1:24" ht="15">
      <c r="A825" s="459" t="s">
        <v>20</v>
      </c>
      <c r="B825" s="464" t="s">
        <v>37</v>
      </c>
      <c r="C825" s="443"/>
      <c r="D825" s="443"/>
      <c r="E825" s="302">
        <v>200.75</v>
      </c>
      <c r="F825" s="286">
        <v>10.499999999999091</v>
      </c>
      <c r="G825" s="83" t="s">
        <v>286</v>
      </c>
      <c r="H825" s="286">
        <v>379.80000000000064</v>
      </c>
      <c r="I825" s="286">
        <v>69.900000000003274</v>
      </c>
      <c r="J825" s="312">
        <v>380.20000000000073</v>
      </c>
      <c r="K825" s="312"/>
      <c r="L825" s="443"/>
      <c r="M825" s="312">
        <f t="shared" si="12"/>
        <v>1041.1500000000037</v>
      </c>
      <c r="N825" s="443"/>
      <c r="O825" s="443" t="s">
        <v>289</v>
      </c>
      <c r="P825" s="443"/>
      <c r="Q825" s="443"/>
      <c r="R825" s="443"/>
      <c r="S825" s="464"/>
      <c r="T825" s="441"/>
      <c r="U825" s="446"/>
      <c r="V825" s="542"/>
      <c r="W825" s="468"/>
    </row>
    <row r="826" spans="1:24" ht="15">
      <c r="A826" s="459" t="s">
        <v>22</v>
      </c>
      <c r="B826" s="464" t="s">
        <v>863</v>
      </c>
      <c r="C826" s="443"/>
      <c r="D826" s="443"/>
      <c r="E826" s="286" t="s">
        <v>285</v>
      </c>
      <c r="F826" s="286" t="s">
        <v>285</v>
      </c>
      <c r="G826" s="286" t="s">
        <v>285</v>
      </c>
      <c r="H826" s="301">
        <v>655.80000000000018</v>
      </c>
      <c r="I826" s="286">
        <v>45.400000000003274</v>
      </c>
      <c r="J826" s="312">
        <v>333.60000000000036</v>
      </c>
      <c r="K826" s="312"/>
      <c r="L826" s="443"/>
      <c r="M826" s="312">
        <f t="shared" si="12"/>
        <v>1034.8000000000038</v>
      </c>
      <c r="N826" s="443"/>
      <c r="O826" s="443" t="s">
        <v>307</v>
      </c>
      <c r="P826" s="443"/>
      <c r="Q826" s="443"/>
      <c r="R826" s="443"/>
      <c r="S826" s="385"/>
      <c r="T826" s="441"/>
      <c r="U826" s="446"/>
      <c r="V826" s="542"/>
      <c r="W826" s="468"/>
    </row>
    <row r="827" spans="1:24" ht="15">
      <c r="A827" s="459" t="s">
        <v>24</v>
      </c>
      <c r="B827" s="464" t="s">
        <v>19</v>
      </c>
      <c r="C827" s="443"/>
      <c r="D827" s="443"/>
      <c r="E827" s="286">
        <v>25.5</v>
      </c>
      <c r="F827" s="286">
        <v>30.399999999999636</v>
      </c>
      <c r="G827" s="83" t="s">
        <v>286</v>
      </c>
      <c r="H827" s="286">
        <v>536.90000000000055</v>
      </c>
      <c r="I827" s="286">
        <v>127.50000000000364</v>
      </c>
      <c r="J827" s="312">
        <v>293</v>
      </c>
      <c r="K827" s="312"/>
      <c r="L827" s="443"/>
      <c r="M827" s="312">
        <f t="shared" si="12"/>
        <v>1013.3000000000038</v>
      </c>
      <c r="N827" s="443"/>
      <c r="O827" s="443"/>
      <c r="P827" s="443"/>
      <c r="Q827" s="443"/>
      <c r="R827" s="443"/>
      <c r="S827" s="385"/>
      <c r="T827" s="446"/>
      <c r="U827" s="464"/>
      <c r="V827" s="542"/>
      <c r="W827" s="468"/>
    </row>
    <row r="828" spans="1:24" ht="15">
      <c r="A828" s="459" t="s">
        <v>26</v>
      </c>
      <c r="B828" s="464" t="s">
        <v>855</v>
      </c>
      <c r="C828" s="443"/>
      <c r="D828" s="443"/>
      <c r="E828" s="286" t="s">
        <v>285</v>
      </c>
      <c r="F828" s="286" t="s">
        <v>285</v>
      </c>
      <c r="G828" s="286" t="s">
        <v>285</v>
      </c>
      <c r="H828" s="286">
        <v>320</v>
      </c>
      <c r="I828" s="303">
        <v>329</v>
      </c>
      <c r="J828" s="312">
        <v>362.69999999999982</v>
      </c>
      <c r="K828" s="312"/>
      <c r="L828" s="443"/>
      <c r="M828" s="312">
        <f t="shared" si="12"/>
        <v>1011.6999999999998</v>
      </c>
      <c r="N828" s="443"/>
      <c r="O828" s="443" t="s">
        <v>288</v>
      </c>
      <c r="P828" s="443"/>
      <c r="Q828" s="443"/>
      <c r="R828" s="322" t="s">
        <v>1980</v>
      </c>
      <c r="S828" s="464"/>
      <c r="T828" s="441"/>
      <c r="U828" s="446"/>
      <c r="V828" s="542"/>
      <c r="W828" s="468"/>
    </row>
    <row r="829" spans="1:24" ht="15">
      <c r="A829" s="459" t="s">
        <v>28</v>
      </c>
      <c r="B829" s="464" t="s">
        <v>155</v>
      </c>
      <c r="C829" s="443"/>
      <c r="D829" s="443"/>
      <c r="E829" s="286" t="s">
        <v>285</v>
      </c>
      <c r="F829" s="286" t="s">
        <v>285</v>
      </c>
      <c r="G829" s="302">
        <v>56.000000000000455</v>
      </c>
      <c r="H829" s="323">
        <v>638.49999999999909</v>
      </c>
      <c r="I829" s="83" t="s">
        <v>286</v>
      </c>
      <c r="J829" s="312">
        <v>291.09999999999945</v>
      </c>
      <c r="K829" s="312"/>
      <c r="L829" s="443"/>
      <c r="M829" s="312">
        <f t="shared" si="12"/>
        <v>985.599999999999</v>
      </c>
      <c r="N829" s="443"/>
      <c r="O829" s="443" t="s">
        <v>360</v>
      </c>
      <c r="P829" s="443"/>
      <c r="Q829" s="443"/>
      <c r="R829" s="443"/>
      <c r="S829" s="443"/>
      <c r="T829" s="441"/>
      <c r="U829" s="446"/>
      <c r="V829" s="542"/>
      <c r="W829" s="468"/>
    </row>
    <row r="830" spans="1:24" ht="15">
      <c r="A830" s="459" t="s">
        <v>30</v>
      </c>
      <c r="B830" s="464" t="s">
        <v>9</v>
      </c>
      <c r="C830" s="443"/>
      <c r="D830" s="443"/>
      <c r="E830" s="323">
        <v>193.49999999999955</v>
      </c>
      <c r="F830" s="323">
        <v>52.299999999999272</v>
      </c>
      <c r="G830" s="286">
        <v>2.1999999999998181</v>
      </c>
      <c r="H830" s="286">
        <v>220.09999999999945</v>
      </c>
      <c r="I830" s="286">
        <v>191.00000000000182</v>
      </c>
      <c r="J830" s="312">
        <v>278.59999999999991</v>
      </c>
      <c r="K830" s="312"/>
      <c r="L830" s="443"/>
      <c r="M830" s="312">
        <f t="shared" si="12"/>
        <v>937.69999999999982</v>
      </c>
      <c r="N830" s="443"/>
      <c r="O830" s="443" t="s">
        <v>293</v>
      </c>
      <c r="P830" s="443"/>
      <c r="Q830" s="443"/>
      <c r="R830" s="464"/>
      <c r="S830" s="464"/>
      <c r="T830" s="441"/>
      <c r="U830" s="446"/>
      <c r="V830" s="542"/>
      <c r="W830" s="468"/>
    </row>
    <row r="831" spans="1:24" ht="15">
      <c r="A831" s="459" t="s">
        <v>32</v>
      </c>
      <c r="B831" s="464" t="s">
        <v>869</v>
      </c>
      <c r="C831" s="443"/>
      <c r="D831" s="443"/>
      <c r="E831" s="286" t="s">
        <v>285</v>
      </c>
      <c r="F831" s="286" t="s">
        <v>285</v>
      </c>
      <c r="G831" s="286" t="s">
        <v>285</v>
      </c>
      <c r="H831" s="286">
        <v>360.10000000000036</v>
      </c>
      <c r="I831" s="301">
        <v>320.79999999999745</v>
      </c>
      <c r="J831" s="312">
        <v>253.39999999999964</v>
      </c>
      <c r="K831" s="312"/>
      <c r="L831" s="443"/>
      <c r="M831" s="312">
        <f t="shared" si="12"/>
        <v>934.29999999999745</v>
      </c>
      <c r="N831" s="443"/>
      <c r="O831" s="443" t="s">
        <v>307</v>
      </c>
      <c r="P831" s="443"/>
      <c r="Q831" s="443"/>
      <c r="R831" s="443"/>
      <c r="S831" s="443"/>
      <c r="T831" s="441"/>
      <c r="U831" s="446"/>
      <c r="V831" s="541"/>
      <c r="W831" s="468"/>
    </row>
    <row r="832" spans="1:24" ht="15">
      <c r="A832" s="459" t="s">
        <v>34</v>
      </c>
      <c r="B832" s="464" t="s">
        <v>835</v>
      </c>
      <c r="C832" s="443"/>
      <c r="D832" s="443"/>
      <c r="E832" s="286" t="s">
        <v>285</v>
      </c>
      <c r="F832" s="286" t="s">
        <v>285</v>
      </c>
      <c r="G832" s="286" t="s">
        <v>285</v>
      </c>
      <c r="H832" s="323">
        <v>585.60000000000127</v>
      </c>
      <c r="I832" s="83" t="s">
        <v>286</v>
      </c>
      <c r="J832" s="312">
        <v>323.80000000000018</v>
      </c>
      <c r="K832" s="312"/>
      <c r="L832" s="443"/>
      <c r="M832" s="312">
        <f t="shared" si="12"/>
        <v>909.40000000000146</v>
      </c>
      <c r="N832" s="443"/>
      <c r="O832" s="443" t="s">
        <v>294</v>
      </c>
      <c r="P832" s="443"/>
      <c r="Q832" s="443"/>
      <c r="R832" s="443"/>
      <c r="S832" s="459"/>
      <c r="T832" s="540"/>
      <c r="U832" s="464"/>
      <c r="V832" s="542"/>
      <c r="W832" s="468"/>
    </row>
    <row r="833" spans="1:23" ht="15">
      <c r="A833" s="459" t="s">
        <v>36</v>
      </c>
      <c r="B833" s="464" t="s">
        <v>851</v>
      </c>
      <c r="C833" s="443"/>
      <c r="D833" s="443"/>
      <c r="E833" s="286" t="s">
        <v>285</v>
      </c>
      <c r="F833" s="286" t="s">
        <v>285</v>
      </c>
      <c r="G833" s="286" t="s">
        <v>285</v>
      </c>
      <c r="H833" s="286">
        <v>485.10000000000127</v>
      </c>
      <c r="I833" s="286">
        <v>3.5999999999967258</v>
      </c>
      <c r="J833" s="312">
        <v>342.80000000000109</v>
      </c>
      <c r="K833" s="312"/>
      <c r="L833" s="443"/>
      <c r="M833" s="312">
        <f t="shared" si="12"/>
        <v>831.49999999999909</v>
      </c>
      <c r="N833" s="443"/>
      <c r="O833" s="443"/>
      <c r="P833" s="443"/>
      <c r="Q833" s="443"/>
      <c r="R833" s="443"/>
      <c r="S833" s="464"/>
      <c r="T833" s="446"/>
      <c r="U833" s="464"/>
      <c r="V833" s="542"/>
      <c r="W833" s="468"/>
    </row>
    <row r="834" spans="1:23" ht="15">
      <c r="A834" s="459" t="s">
        <v>38</v>
      </c>
      <c r="B834" s="464" t="s">
        <v>144</v>
      </c>
      <c r="C834" s="443"/>
      <c r="D834" s="443"/>
      <c r="E834" s="286" t="s">
        <v>285</v>
      </c>
      <c r="F834" s="323">
        <v>89.600000000000364</v>
      </c>
      <c r="G834" s="83" t="s">
        <v>286</v>
      </c>
      <c r="H834" s="286">
        <v>344.00000000000136</v>
      </c>
      <c r="I834" s="286">
        <v>4.2000000000025466</v>
      </c>
      <c r="J834" s="312">
        <v>381.69999999999982</v>
      </c>
      <c r="K834" s="312"/>
      <c r="L834" s="443"/>
      <c r="M834" s="312">
        <f t="shared" si="12"/>
        <v>819.50000000000409</v>
      </c>
      <c r="N834" s="443"/>
      <c r="O834" s="443" t="s">
        <v>290</v>
      </c>
      <c r="P834" s="443"/>
      <c r="Q834" s="443"/>
      <c r="R834" s="443"/>
      <c r="S834" s="443"/>
      <c r="T834" s="441"/>
      <c r="U834" s="446"/>
      <c r="V834" s="542"/>
      <c r="W834" s="468"/>
    </row>
    <row r="835" spans="1:23" ht="15">
      <c r="A835" s="459" t="s">
        <v>145</v>
      </c>
      <c r="B835" s="464" t="s">
        <v>21</v>
      </c>
      <c r="C835" s="443"/>
      <c r="D835" s="443"/>
      <c r="E835" s="323">
        <v>167.70000000000164</v>
      </c>
      <c r="F835" s="286">
        <v>25.199999999999818</v>
      </c>
      <c r="G835" s="83" t="s">
        <v>286</v>
      </c>
      <c r="H835" s="286">
        <v>269.00000000000182</v>
      </c>
      <c r="I835" s="286">
        <v>150.69999999999891</v>
      </c>
      <c r="J835" s="312">
        <v>204.00000000000091</v>
      </c>
      <c r="K835" s="312"/>
      <c r="L835" s="443"/>
      <c r="M835" s="312">
        <f t="shared" si="12"/>
        <v>816.60000000000309</v>
      </c>
      <c r="N835" s="443"/>
      <c r="O835" s="443" t="s">
        <v>291</v>
      </c>
      <c r="P835" s="443"/>
      <c r="Q835" s="443"/>
      <c r="R835" s="443"/>
      <c r="S835" s="385"/>
      <c r="T835" s="446"/>
      <c r="U835" s="446"/>
      <c r="V835" s="542"/>
      <c r="W835" s="468"/>
    </row>
    <row r="836" spans="1:23" ht="15">
      <c r="A836" s="459" t="s">
        <v>146</v>
      </c>
      <c r="B836" s="464" t="s">
        <v>27</v>
      </c>
      <c r="C836" s="443"/>
      <c r="D836" s="443"/>
      <c r="E836" s="286">
        <v>89.849999999997635</v>
      </c>
      <c r="F836" s="286">
        <v>20.300000000000182</v>
      </c>
      <c r="G836" s="83" t="s">
        <v>286</v>
      </c>
      <c r="H836" s="286">
        <v>406.59999999999945</v>
      </c>
      <c r="I836" s="286">
        <v>26.399999999999636</v>
      </c>
      <c r="J836" s="312">
        <v>258.99999999999818</v>
      </c>
      <c r="K836" s="312"/>
      <c r="L836" s="443"/>
      <c r="M836" s="312">
        <f t="shared" si="12"/>
        <v>802.14999999999509</v>
      </c>
      <c r="N836" s="443"/>
      <c r="O836" s="443"/>
      <c r="P836" s="443"/>
      <c r="Q836" s="443"/>
      <c r="R836" s="443"/>
      <c r="S836" s="464"/>
      <c r="T836" s="441"/>
      <c r="U836" s="464"/>
      <c r="V836" s="542"/>
      <c r="W836" s="468"/>
    </row>
    <row r="837" spans="1:23" ht="15">
      <c r="A837" s="459" t="s">
        <v>147</v>
      </c>
      <c r="B837" s="464" t="s">
        <v>837</v>
      </c>
      <c r="C837" s="443"/>
      <c r="D837" s="443"/>
      <c r="E837" s="286" t="s">
        <v>285</v>
      </c>
      <c r="F837" s="286" t="s">
        <v>285</v>
      </c>
      <c r="G837" s="286" t="s">
        <v>285</v>
      </c>
      <c r="H837" s="286">
        <v>244.00000000000182</v>
      </c>
      <c r="I837" s="286">
        <v>104.50000000000182</v>
      </c>
      <c r="J837" s="120">
        <v>439.89999999999782</v>
      </c>
      <c r="K837" s="120"/>
      <c r="L837" s="443"/>
      <c r="M837" s="312">
        <f t="shared" si="12"/>
        <v>788.40000000000146</v>
      </c>
      <c r="N837" s="443"/>
      <c r="O837" s="443" t="s">
        <v>295</v>
      </c>
      <c r="P837" s="443"/>
      <c r="Q837" s="443"/>
      <c r="R837" s="443"/>
      <c r="S837" s="464"/>
      <c r="T837" s="446"/>
      <c r="U837" s="446"/>
      <c r="V837" s="542"/>
      <c r="W837" s="468"/>
    </row>
    <row r="838" spans="1:23" ht="15">
      <c r="A838" s="459" t="s">
        <v>151</v>
      </c>
      <c r="B838" s="361" t="s">
        <v>1853</v>
      </c>
      <c r="C838" s="446"/>
      <c r="D838" s="446"/>
      <c r="E838" s="286" t="s">
        <v>285</v>
      </c>
      <c r="F838" s="286" t="s">
        <v>285</v>
      </c>
      <c r="G838" s="286" t="s">
        <v>285</v>
      </c>
      <c r="H838" s="286" t="s">
        <v>285</v>
      </c>
      <c r="I838" s="323">
        <v>238.80000000000291</v>
      </c>
      <c r="J838" s="120">
        <v>507.29999999999836</v>
      </c>
      <c r="K838" s="120"/>
      <c r="L838" s="443"/>
      <c r="M838" s="312">
        <f t="shared" si="12"/>
        <v>746.10000000000127</v>
      </c>
      <c r="N838" s="443"/>
      <c r="O838" s="443" t="s">
        <v>348</v>
      </c>
      <c r="P838" s="443"/>
      <c r="Q838" s="443"/>
      <c r="R838" s="443"/>
      <c r="S838" s="443"/>
      <c r="T838" s="441"/>
      <c r="U838" s="446"/>
      <c r="V838" s="542"/>
      <c r="W838" s="468"/>
    </row>
    <row r="839" spans="1:23" ht="15">
      <c r="A839" s="459" t="s">
        <v>157</v>
      </c>
      <c r="B839" s="464" t="s">
        <v>817</v>
      </c>
      <c r="C839" s="443"/>
      <c r="D839" s="443"/>
      <c r="E839" s="286" t="s">
        <v>285</v>
      </c>
      <c r="F839" s="286" t="s">
        <v>285</v>
      </c>
      <c r="G839" s="286" t="s">
        <v>285</v>
      </c>
      <c r="H839" s="323">
        <v>567.59999999999854</v>
      </c>
      <c r="I839" s="286">
        <v>159.30000000000109</v>
      </c>
      <c r="J839" s="286" t="s">
        <v>285</v>
      </c>
      <c r="K839" s="286"/>
      <c r="L839" s="313"/>
      <c r="M839" s="312">
        <f t="shared" si="12"/>
        <v>726.89999999999964</v>
      </c>
      <c r="N839" s="443"/>
      <c r="O839" s="443" t="s">
        <v>295</v>
      </c>
      <c r="P839" s="443"/>
      <c r="Q839" s="443"/>
      <c r="R839" s="324"/>
      <c r="S839" s="464"/>
      <c r="T839" s="441"/>
      <c r="U839" s="446"/>
      <c r="V839" s="542"/>
      <c r="W839" s="468"/>
    </row>
    <row r="840" spans="1:23" ht="15">
      <c r="A840" s="459" t="s">
        <v>159</v>
      </c>
      <c r="B840" s="464" t="s">
        <v>836</v>
      </c>
      <c r="C840" s="443"/>
      <c r="D840" s="443"/>
      <c r="E840" s="286" t="s">
        <v>285</v>
      </c>
      <c r="F840" s="286" t="s">
        <v>285</v>
      </c>
      <c r="G840" s="286" t="s">
        <v>285</v>
      </c>
      <c r="H840" s="286">
        <v>150.00000000000091</v>
      </c>
      <c r="I840" s="323">
        <v>226.49999999999818</v>
      </c>
      <c r="J840" s="312">
        <v>341.89999999999964</v>
      </c>
      <c r="K840" s="312"/>
      <c r="L840" s="443"/>
      <c r="M840" s="312">
        <f t="shared" si="12"/>
        <v>718.39999999999873</v>
      </c>
      <c r="N840" s="443"/>
      <c r="O840" s="443" t="s">
        <v>299</v>
      </c>
      <c r="P840" s="443"/>
      <c r="Q840" s="443"/>
      <c r="R840" s="443"/>
      <c r="S840" s="385"/>
      <c r="T840" s="441"/>
      <c r="U840" s="446"/>
      <c r="V840" s="542"/>
      <c r="W840" s="468"/>
    </row>
    <row r="841" spans="1:23" ht="15">
      <c r="A841" s="459" t="s">
        <v>160</v>
      </c>
      <c r="B841" s="464" t="s">
        <v>821</v>
      </c>
      <c r="C841" s="443"/>
      <c r="D841" s="443"/>
      <c r="E841" s="286" t="s">
        <v>285</v>
      </c>
      <c r="F841" s="286" t="s">
        <v>285</v>
      </c>
      <c r="G841" s="286" t="s">
        <v>285</v>
      </c>
      <c r="H841" s="286">
        <v>367.09999999999945</v>
      </c>
      <c r="I841" s="83" t="s">
        <v>286</v>
      </c>
      <c r="J841" s="312">
        <v>345.5</v>
      </c>
      <c r="K841" s="312"/>
      <c r="L841" s="443"/>
      <c r="M841" s="312">
        <f t="shared" si="12"/>
        <v>712.59999999999945</v>
      </c>
      <c r="N841" s="443"/>
      <c r="O841" s="443"/>
      <c r="P841" s="443"/>
      <c r="Q841" s="443"/>
      <c r="R841" s="443"/>
      <c r="S841" s="530"/>
      <c r="T841" s="446"/>
      <c r="U841" s="446"/>
      <c r="V841" s="542"/>
      <c r="W841" s="468"/>
    </row>
    <row r="842" spans="1:23" ht="15">
      <c r="A842" s="459" t="s">
        <v>161</v>
      </c>
      <c r="B842" s="464" t="s">
        <v>17</v>
      </c>
      <c r="C842" s="443"/>
      <c r="D842" s="443"/>
      <c r="E842" s="286">
        <v>110.699999999998</v>
      </c>
      <c r="F842" s="286">
        <v>10.200000000002547</v>
      </c>
      <c r="G842" s="301">
        <v>58.299999999999272</v>
      </c>
      <c r="H842" s="286">
        <v>217</v>
      </c>
      <c r="I842" s="83" t="s">
        <v>286</v>
      </c>
      <c r="J842" s="312">
        <v>305.10000000000036</v>
      </c>
      <c r="K842" s="312"/>
      <c r="L842" s="443"/>
      <c r="M842" s="312">
        <f t="shared" si="12"/>
        <v>701.30000000000018</v>
      </c>
      <c r="N842" s="443"/>
      <c r="O842" s="443" t="s">
        <v>307</v>
      </c>
      <c r="P842" s="443"/>
      <c r="Q842" s="443"/>
      <c r="R842" s="324"/>
      <c r="S842" s="443"/>
      <c r="T842" s="446"/>
      <c r="U842" s="446"/>
      <c r="V842" s="541"/>
      <c r="W842" s="468"/>
    </row>
    <row r="843" spans="1:23" ht="15">
      <c r="A843" s="459" t="s">
        <v>163</v>
      </c>
      <c r="B843" s="464" t="s">
        <v>15</v>
      </c>
      <c r="C843" s="443"/>
      <c r="D843" s="443"/>
      <c r="E843" s="286">
        <v>65.899999999999636</v>
      </c>
      <c r="F843" s="286">
        <v>2.6000000000003638</v>
      </c>
      <c r="G843" s="286">
        <v>2.2000000000007276</v>
      </c>
      <c r="H843" s="286">
        <v>210.39999999999918</v>
      </c>
      <c r="I843" s="286">
        <v>55.999999999994543</v>
      </c>
      <c r="J843" s="312">
        <v>343</v>
      </c>
      <c r="K843" s="312"/>
      <c r="L843" s="443"/>
      <c r="M843" s="312">
        <f t="shared" si="12"/>
        <v>680.09999999999445</v>
      </c>
      <c r="N843" s="443"/>
      <c r="O843" s="443"/>
      <c r="P843" s="443"/>
      <c r="Q843" s="443"/>
      <c r="R843" s="324"/>
      <c r="S843" s="385"/>
      <c r="T843" s="441"/>
      <c r="U843" s="446"/>
      <c r="V843" s="542"/>
      <c r="W843" s="468"/>
    </row>
    <row r="844" spans="1:23" ht="15">
      <c r="A844" s="459" t="s">
        <v>281</v>
      </c>
      <c r="B844" s="464" t="s">
        <v>35</v>
      </c>
      <c r="C844" s="443"/>
      <c r="D844" s="443"/>
      <c r="E844" s="323">
        <v>120.29999999999927</v>
      </c>
      <c r="F844" s="301">
        <v>107.30000000000109</v>
      </c>
      <c r="G844" s="323">
        <v>14.299999999999272</v>
      </c>
      <c r="H844" s="286">
        <v>253.49999999999955</v>
      </c>
      <c r="I844" s="286">
        <v>180</v>
      </c>
      <c r="J844" s="286" t="s">
        <v>285</v>
      </c>
      <c r="K844" s="286"/>
      <c r="L844" s="313"/>
      <c r="M844" s="312">
        <f t="shared" si="12"/>
        <v>675.39999999999918</v>
      </c>
      <c r="N844" s="443"/>
      <c r="O844" s="443" t="s">
        <v>971</v>
      </c>
      <c r="P844" s="443"/>
      <c r="Q844" s="443"/>
      <c r="R844" s="443"/>
      <c r="S844" s="443"/>
      <c r="T844" s="540"/>
      <c r="U844" s="446"/>
      <c r="V844" s="542"/>
      <c r="W844" s="468"/>
    </row>
    <row r="845" spans="1:23" ht="15">
      <c r="A845" s="459" t="s">
        <v>282</v>
      </c>
      <c r="B845" s="464" t="s">
        <v>822</v>
      </c>
      <c r="C845" s="443"/>
      <c r="D845" s="443"/>
      <c r="E845" s="286" t="s">
        <v>285</v>
      </c>
      <c r="F845" s="286" t="s">
        <v>285</v>
      </c>
      <c r="G845" s="286" t="s">
        <v>285</v>
      </c>
      <c r="H845" s="286">
        <v>411.10000000000036</v>
      </c>
      <c r="I845" s="83" t="s">
        <v>286</v>
      </c>
      <c r="J845" s="312">
        <v>262.39999999999964</v>
      </c>
      <c r="K845" s="312"/>
      <c r="L845" s="443"/>
      <c r="M845" s="312">
        <f t="shared" si="12"/>
        <v>673.5</v>
      </c>
      <c r="N845" s="443"/>
      <c r="O845" s="443"/>
      <c r="P845" s="443"/>
      <c r="Q845" s="443"/>
      <c r="R845" s="443"/>
      <c r="S845" s="385"/>
      <c r="T845" s="446"/>
      <c r="U845" s="446"/>
      <c r="V845" s="541"/>
      <c r="W845" s="468"/>
    </row>
    <row r="846" spans="1:23" ht="15">
      <c r="A846" s="459" t="s">
        <v>283</v>
      </c>
      <c r="B846" s="464" t="s">
        <v>31</v>
      </c>
      <c r="C846" s="443"/>
      <c r="D846" s="443"/>
      <c r="E846" s="323">
        <v>132.199999999998</v>
      </c>
      <c r="F846" s="286">
        <v>33.199999999999818</v>
      </c>
      <c r="G846" s="286">
        <v>8.3999999999996362</v>
      </c>
      <c r="H846" s="286">
        <v>142.39999999999873</v>
      </c>
      <c r="I846" s="83" t="s">
        <v>286</v>
      </c>
      <c r="J846" s="312">
        <v>347.79999999999836</v>
      </c>
      <c r="K846" s="312"/>
      <c r="L846" s="443"/>
      <c r="M846" s="312">
        <f t="shared" si="12"/>
        <v>663.99999999999454</v>
      </c>
      <c r="N846" s="443"/>
      <c r="O846" s="443" t="s">
        <v>299</v>
      </c>
      <c r="P846" s="443"/>
      <c r="Q846" s="443"/>
      <c r="R846" s="443"/>
      <c r="S846" s="530"/>
      <c r="T846" s="446"/>
      <c r="U846" s="446"/>
      <c r="V846" s="542"/>
      <c r="W846" s="468"/>
    </row>
    <row r="847" spans="1:23" ht="15">
      <c r="A847" s="459" t="s">
        <v>284</v>
      </c>
      <c r="B847" s="459" t="s">
        <v>806</v>
      </c>
      <c r="C847" s="443"/>
      <c r="D847" s="443"/>
      <c r="E847" s="286" t="s">
        <v>285</v>
      </c>
      <c r="F847" s="286" t="s">
        <v>285</v>
      </c>
      <c r="G847" s="286" t="s">
        <v>285</v>
      </c>
      <c r="H847" s="286">
        <v>333.39999999999918</v>
      </c>
      <c r="I847" s="286">
        <v>4.4000000000032742</v>
      </c>
      <c r="J847" s="312">
        <v>311.69999999999982</v>
      </c>
      <c r="K847" s="312"/>
      <c r="L847" s="443"/>
      <c r="M847" s="312">
        <f t="shared" si="12"/>
        <v>649.50000000000227</v>
      </c>
      <c r="N847" s="443"/>
      <c r="O847" s="443"/>
      <c r="P847" s="443"/>
      <c r="Q847" s="443"/>
      <c r="R847" s="443"/>
      <c r="S847" s="385"/>
      <c r="T847" s="443"/>
      <c r="U847" s="446"/>
      <c r="V847" s="542"/>
      <c r="W847" s="468"/>
    </row>
    <row r="848" spans="1:23" ht="15">
      <c r="A848" s="459" t="s">
        <v>808</v>
      </c>
      <c r="B848" s="361" t="s">
        <v>1850</v>
      </c>
      <c r="C848" s="446"/>
      <c r="D848" s="446"/>
      <c r="E848" s="286" t="s">
        <v>285</v>
      </c>
      <c r="F848" s="286" t="s">
        <v>285</v>
      </c>
      <c r="G848" s="286" t="s">
        <v>285</v>
      </c>
      <c r="H848" s="286" t="s">
        <v>285</v>
      </c>
      <c r="I848" s="323">
        <v>227.19999999999527</v>
      </c>
      <c r="J848" s="312">
        <v>416.09999999999945</v>
      </c>
      <c r="K848" s="312"/>
      <c r="L848" s="443"/>
      <c r="M848" s="312">
        <f t="shared" si="12"/>
        <v>643.29999999999472</v>
      </c>
      <c r="N848" s="443"/>
      <c r="O848" s="443" t="s">
        <v>304</v>
      </c>
      <c r="P848" s="443"/>
      <c r="Q848" s="443"/>
      <c r="R848" s="443"/>
      <c r="S848" s="459"/>
      <c r="T848" s="446"/>
      <c r="U848" s="446"/>
      <c r="V848" s="542"/>
      <c r="W848" s="468"/>
    </row>
    <row r="849" spans="1:23" ht="15">
      <c r="A849" s="459" t="s">
        <v>809</v>
      </c>
      <c r="B849" s="361" t="s">
        <v>1842</v>
      </c>
      <c r="C849" s="446"/>
      <c r="D849" s="446"/>
      <c r="E849" s="286" t="s">
        <v>285</v>
      </c>
      <c r="F849" s="286" t="s">
        <v>285</v>
      </c>
      <c r="G849" s="286" t="s">
        <v>285</v>
      </c>
      <c r="H849" s="286" t="s">
        <v>285</v>
      </c>
      <c r="I849" s="286">
        <v>129.20000000000073</v>
      </c>
      <c r="J849" s="120">
        <v>501.40000000000055</v>
      </c>
      <c r="K849" s="120"/>
      <c r="L849" s="443"/>
      <c r="M849" s="312">
        <f t="shared" si="12"/>
        <v>630.60000000000127</v>
      </c>
      <c r="N849" s="443"/>
      <c r="O849" s="443" t="s">
        <v>304</v>
      </c>
      <c r="P849" s="443"/>
      <c r="Q849" s="443"/>
      <c r="R849" s="443"/>
      <c r="S849" s="464"/>
      <c r="T849" s="540"/>
      <c r="U849" s="446"/>
      <c r="V849" s="542"/>
      <c r="W849" s="468"/>
    </row>
    <row r="850" spans="1:23" ht="15">
      <c r="A850" s="459" t="s">
        <v>810</v>
      </c>
      <c r="B850" s="464" t="s">
        <v>844</v>
      </c>
      <c r="C850" s="443"/>
      <c r="D850" s="443"/>
      <c r="E850" s="286" t="s">
        <v>285</v>
      </c>
      <c r="F850" s="286" t="s">
        <v>285</v>
      </c>
      <c r="G850" s="286" t="s">
        <v>285</v>
      </c>
      <c r="H850" s="286">
        <v>297.59999999999854</v>
      </c>
      <c r="I850" s="286">
        <v>191.19999999999891</v>
      </c>
      <c r="J850" s="312">
        <v>131.99999999999909</v>
      </c>
      <c r="K850" s="312"/>
      <c r="L850" s="443"/>
      <c r="M850" s="312">
        <f t="shared" si="12"/>
        <v>620.79999999999654</v>
      </c>
      <c r="N850" s="443"/>
      <c r="O850" s="443"/>
      <c r="P850" s="443"/>
      <c r="Q850" s="443"/>
      <c r="R850" s="464"/>
      <c r="S850" s="464"/>
      <c r="T850" s="540"/>
      <c r="U850" s="464"/>
      <c r="V850" s="541"/>
      <c r="W850" s="468"/>
    </row>
    <row r="851" spans="1:23" ht="15">
      <c r="A851" s="459" t="s">
        <v>812</v>
      </c>
      <c r="B851" s="464" t="s">
        <v>154</v>
      </c>
      <c r="C851" s="443"/>
      <c r="D851" s="443"/>
      <c r="E851" s="286" t="s">
        <v>285</v>
      </c>
      <c r="F851" s="286" t="s">
        <v>285</v>
      </c>
      <c r="G851" s="83" t="s">
        <v>286</v>
      </c>
      <c r="H851" s="286">
        <v>327.49999999999909</v>
      </c>
      <c r="I851" s="286">
        <v>93.500000000001819</v>
      </c>
      <c r="J851" s="312">
        <v>196.99999999999818</v>
      </c>
      <c r="K851" s="312"/>
      <c r="L851" s="443"/>
      <c r="M851" s="312">
        <f t="shared" si="12"/>
        <v>617.99999999999909</v>
      </c>
      <c r="N851" s="443"/>
      <c r="O851" s="443"/>
      <c r="P851" s="443"/>
      <c r="Q851" s="443"/>
      <c r="R851" s="443"/>
      <c r="S851" s="385"/>
      <c r="T851" s="446"/>
      <c r="U851" s="464"/>
      <c r="V851" s="541"/>
      <c r="W851" s="468"/>
    </row>
    <row r="852" spans="1:23" ht="15">
      <c r="A852" s="459" t="s">
        <v>818</v>
      </c>
      <c r="B852" s="464" t="s">
        <v>143</v>
      </c>
      <c r="C852" s="443"/>
      <c r="D852" s="443"/>
      <c r="E852" s="286" t="s">
        <v>285</v>
      </c>
      <c r="F852" s="323">
        <v>82.300000000002001</v>
      </c>
      <c r="G852" s="83" t="s">
        <v>286</v>
      </c>
      <c r="H852" s="286">
        <v>311</v>
      </c>
      <c r="I852" s="286">
        <v>29.999999999996362</v>
      </c>
      <c r="J852" s="312">
        <v>187.49999999999909</v>
      </c>
      <c r="K852" s="312"/>
      <c r="L852" s="443"/>
      <c r="M852" s="312">
        <f t="shared" si="12"/>
        <v>610.79999999999745</v>
      </c>
      <c r="N852" s="443"/>
      <c r="O852" s="443" t="s">
        <v>291</v>
      </c>
      <c r="P852" s="443"/>
      <c r="Q852" s="443"/>
      <c r="R852" s="443"/>
      <c r="S852" s="385"/>
      <c r="T852" s="446"/>
      <c r="U852" s="446"/>
      <c r="V852" s="542"/>
      <c r="W852" s="468"/>
    </row>
    <row r="853" spans="1:23" ht="15">
      <c r="A853" s="459" t="s">
        <v>820</v>
      </c>
      <c r="B853" s="361" t="s">
        <v>1854</v>
      </c>
      <c r="C853" s="446"/>
      <c r="D853" s="446"/>
      <c r="E853" s="286" t="s">
        <v>285</v>
      </c>
      <c r="F853" s="286" t="s">
        <v>285</v>
      </c>
      <c r="G853" s="286" t="s">
        <v>285</v>
      </c>
      <c r="H853" s="286" t="s">
        <v>285</v>
      </c>
      <c r="I853" s="286">
        <v>171.49999999999818</v>
      </c>
      <c r="J853" s="120">
        <v>438.50000000000091</v>
      </c>
      <c r="K853" s="120"/>
      <c r="L853" s="443"/>
      <c r="M853" s="312">
        <f t="shared" si="12"/>
        <v>609.99999999999909</v>
      </c>
      <c r="N853" s="443"/>
      <c r="O853" s="443" t="s">
        <v>300</v>
      </c>
      <c r="P853" s="443"/>
      <c r="Q853" s="443"/>
      <c r="R853" s="443"/>
      <c r="S853" s="464"/>
      <c r="T853" s="441"/>
      <c r="U853" s="446"/>
      <c r="V853" s="542"/>
      <c r="W853" s="468"/>
    </row>
    <row r="854" spans="1:23" ht="15">
      <c r="A854" s="459" t="s">
        <v>823</v>
      </c>
      <c r="B854" s="464" t="s">
        <v>811</v>
      </c>
      <c r="C854" s="443"/>
      <c r="D854" s="443"/>
      <c r="E854" s="286" t="s">
        <v>285</v>
      </c>
      <c r="F854" s="286" t="s">
        <v>285</v>
      </c>
      <c r="G854" s="286" t="s">
        <v>285</v>
      </c>
      <c r="H854" s="286">
        <v>172.50000000000182</v>
      </c>
      <c r="I854" s="286">
        <v>93.600000000002183</v>
      </c>
      <c r="J854" s="312">
        <v>341.5</v>
      </c>
      <c r="K854" s="312"/>
      <c r="L854" s="443"/>
      <c r="M854" s="312">
        <f t="shared" si="12"/>
        <v>607.600000000004</v>
      </c>
      <c r="N854" s="443"/>
      <c r="O854" s="443"/>
      <c r="P854" s="443"/>
      <c r="Q854" s="443"/>
      <c r="R854" s="443"/>
      <c r="S854" s="530"/>
      <c r="T854" s="441"/>
      <c r="U854" s="446"/>
      <c r="V854" s="542"/>
      <c r="W854" s="468"/>
    </row>
    <row r="855" spans="1:23" ht="15">
      <c r="A855" s="459" t="s">
        <v>824</v>
      </c>
      <c r="B855" s="459" t="s">
        <v>801</v>
      </c>
      <c r="C855" s="443"/>
      <c r="D855" s="443"/>
      <c r="E855" s="286" t="s">
        <v>285</v>
      </c>
      <c r="F855" s="286" t="s">
        <v>285</v>
      </c>
      <c r="G855" s="286" t="s">
        <v>285</v>
      </c>
      <c r="H855" s="286">
        <v>285.00000000000045</v>
      </c>
      <c r="I855" s="286">
        <v>103.70000000000073</v>
      </c>
      <c r="J855" s="312">
        <v>209.5</v>
      </c>
      <c r="K855" s="312"/>
      <c r="L855" s="443"/>
      <c r="M855" s="312">
        <f t="shared" si="12"/>
        <v>598.20000000000118</v>
      </c>
      <c r="N855" s="443"/>
      <c r="O855" s="443"/>
      <c r="P855" s="443"/>
      <c r="Q855" s="443"/>
      <c r="R855" s="464"/>
      <c r="S855" s="530"/>
      <c r="T855" s="540"/>
      <c r="U855" s="446"/>
      <c r="V855" s="542"/>
      <c r="W855" s="468"/>
    </row>
    <row r="856" spans="1:23" ht="15">
      <c r="A856" s="459" t="s">
        <v>827</v>
      </c>
      <c r="B856" s="343" t="s">
        <v>1859</v>
      </c>
      <c r="C856" s="446"/>
      <c r="D856" s="446"/>
      <c r="E856" s="286" t="s">
        <v>285</v>
      </c>
      <c r="F856" s="286" t="s">
        <v>285</v>
      </c>
      <c r="G856" s="286" t="s">
        <v>285</v>
      </c>
      <c r="H856" s="286" t="s">
        <v>285</v>
      </c>
      <c r="I856" s="286">
        <v>161.59999999999491</v>
      </c>
      <c r="J856" s="312">
        <v>426.30000000000109</v>
      </c>
      <c r="K856" s="312"/>
      <c r="L856" s="443"/>
      <c r="M856" s="312">
        <f t="shared" si="12"/>
        <v>587.899999999996</v>
      </c>
      <c r="N856" s="443"/>
      <c r="O856" s="443"/>
      <c r="P856" s="443"/>
      <c r="Q856" s="443"/>
      <c r="R856" s="443"/>
      <c r="S856" s="464"/>
      <c r="T856" s="540"/>
      <c r="U856" s="464"/>
      <c r="V856" s="542"/>
      <c r="W856" s="468"/>
    </row>
    <row r="857" spans="1:23" ht="15">
      <c r="A857" s="459" t="s">
        <v>829</v>
      </c>
      <c r="B857" s="464" t="s">
        <v>23</v>
      </c>
      <c r="C857" s="443"/>
      <c r="D857" s="443"/>
      <c r="E857" s="286">
        <v>20.400000000000546</v>
      </c>
      <c r="F857" s="323">
        <v>48</v>
      </c>
      <c r="G857" s="83" t="s">
        <v>286</v>
      </c>
      <c r="H857" s="286">
        <v>167.99999999999864</v>
      </c>
      <c r="I857" s="286">
        <v>95.299999999999272</v>
      </c>
      <c r="J857" s="312">
        <v>254.49999999999955</v>
      </c>
      <c r="K857" s="312"/>
      <c r="L857" s="443"/>
      <c r="M857" s="312">
        <f t="shared" si="12"/>
        <v>586.199999999998</v>
      </c>
      <c r="N857" s="443"/>
      <c r="O857" s="443" t="s">
        <v>294</v>
      </c>
      <c r="P857" s="443"/>
      <c r="Q857" s="443"/>
      <c r="R857" s="443"/>
      <c r="S857" s="385"/>
      <c r="T857" s="540"/>
      <c r="U857" s="464"/>
      <c r="V857" s="542"/>
      <c r="W857" s="468"/>
    </row>
    <row r="858" spans="1:23" ht="15">
      <c r="A858" s="459" t="s">
        <v>834</v>
      </c>
      <c r="B858" s="361" t="s">
        <v>1858</v>
      </c>
      <c r="C858" s="446"/>
      <c r="D858" s="446"/>
      <c r="E858" s="286" t="s">
        <v>285</v>
      </c>
      <c r="F858" s="286" t="s">
        <v>285</v>
      </c>
      <c r="G858" s="286" t="s">
        <v>285</v>
      </c>
      <c r="H858" s="286" t="s">
        <v>285</v>
      </c>
      <c r="I858" s="286">
        <v>172.99999999999818</v>
      </c>
      <c r="J858" s="312">
        <v>407.40000000000236</v>
      </c>
      <c r="K858" s="312"/>
      <c r="L858" s="443"/>
      <c r="M858" s="312">
        <f t="shared" si="12"/>
        <v>580.40000000000055</v>
      </c>
      <c r="N858" s="443"/>
      <c r="O858" s="443"/>
      <c r="P858" s="443"/>
      <c r="Q858" s="443"/>
      <c r="R858" s="443"/>
      <c r="S858" s="530"/>
      <c r="T858" s="446"/>
      <c r="U858" s="464"/>
      <c r="V858" s="542"/>
      <c r="W858" s="468"/>
    </row>
    <row r="859" spans="1:23" ht="15">
      <c r="A859" s="459" t="s">
        <v>838</v>
      </c>
      <c r="B859" s="464" t="s">
        <v>826</v>
      </c>
      <c r="C859" s="443"/>
      <c r="D859" s="443"/>
      <c r="E859" s="286" t="s">
        <v>285</v>
      </c>
      <c r="F859" s="286" t="s">
        <v>285</v>
      </c>
      <c r="G859" s="286" t="s">
        <v>285</v>
      </c>
      <c r="H859" s="286">
        <v>231.2</v>
      </c>
      <c r="I859" s="286">
        <v>107.40000000000327</v>
      </c>
      <c r="J859" s="312">
        <v>241.00000000000091</v>
      </c>
      <c r="K859" s="312"/>
      <c r="L859" s="443"/>
      <c r="M859" s="312">
        <f t="shared" si="12"/>
        <v>579.60000000000423</v>
      </c>
      <c r="N859" s="443"/>
      <c r="O859" s="443"/>
      <c r="P859" s="443"/>
      <c r="Q859" s="443"/>
      <c r="R859" s="443"/>
      <c r="S859" s="530"/>
      <c r="T859" s="441"/>
      <c r="U859" s="446"/>
      <c r="V859" s="542"/>
      <c r="W859" s="468"/>
    </row>
    <row r="860" spans="1:23" ht="15">
      <c r="A860" s="459" t="s">
        <v>839</v>
      </c>
      <c r="B860" s="361" t="s">
        <v>1852</v>
      </c>
      <c r="C860" s="446"/>
      <c r="D860" s="446"/>
      <c r="E860" s="286" t="s">
        <v>285</v>
      </c>
      <c r="F860" s="286" t="s">
        <v>285</v>
      </c>
      <c r="G860" s="286" t="s">
        <v>285</v>
      </c>
      <c r="H860" s="286" t="s">
        <v>285</v>
      </c>
      <c r="I860" s="286">
        <v>164.99999999999818</v>
      </c>
      <c r="J860" s="312">
        <v>374.5</v>
      </c>
      <c r="K860" s="312"/>
      <c r="L860" s="443"/>
      <c r="M860" s="312">
        <f t="shared" si="12"/>
        <v>539.49999999999818</v>
      </c>
      <c r="N860" s="443"/>
      <c r="O860" s="443"/>
      <c r="P860" s="443"/>
      <c r="Q860" s="443"/>
      <c r="R860" s="443"/>
      <c r="S860" s="464"/>
      <c r="T860" s="446"/>
      <c r="U860" s="446"/>
      <c r="V860" s="542"/>
      <c r="W860" s="468"/>
    </row>
    <row r="861" spans="1:23" ht="15">
      <c r="A861" s="459" t="s">
        <v>840</v>
      </c>
      <c r="B861" s="464" t="s">
        <v>852</v>
      </c>
      <c r="C861" s="443"/>
      <c r="D861" s="443"/>
      <c r="E861" s="286" t="s">
        <v>285</v>
      </c>
      <c r="F861" s="286" t="s">
        <v>285</v>
      </c>
      <c r="G861" s="286" t="s">
        <v>285</v>
      </c>
      <c r="H861" s="286">
        <v>89.999999999998181</v>
      </c>
      <c r="I861" s="286">
        <v>60.500000000005457</v>
      </c>
      <c r="J861" s="312">
        <v>384.00000000000091</v>
      </c>
      <c r="K861" s="312"/>
      <c r="L861" s="443"/>
      <c r="M861" s="312">
        <f t="shared" si="12"/>
        <v>534.50000000000455</v>
      </c>
      <c r="N861" s="443"/>
      <c r="O861" s="443"/>
      <c r="P861" s="443"/>
      <c r="Q861" s="443"/>
      <c r="R861" s="443"/>
      <c r="S861" s="464"/>
      <c r="T861" s="446"/>
      <c r="U861" s="446"/>
      <c r="V861" s="542"/>
      <c r="W861" s="468"/>
    </row>
    <row r="862" spans="1:23" ht="15">
      <c r="A862" s="459" t="s">
        <v>846</v>
      </c>
      <c r="B862" s="464" t="s">
        <v>861</v>
      </c>
      <c r="C862" s="443"/>
      <c r="D862" s="443"/>
      <c r="E862" s="286" t="s">
        <v>285</v>
      </c>
      <c r="F862" s="286" t="s">
        <v>285</v>
      </c>
      <c r="G862" s="286" t="s">
        <v>285</v>
      </c>
      <c r="H862" s="286">
        <v>121.90000000000055</v>
      </c>
      <c r="I862" s="323">
        <v>221.89999999999964</v>
      </c>
      <c r="J862" s="312">
        <v>188</v>
      </c>
      <c r="K862" s="312"/>
      <c r="L862" s="443"/>
      <c r="M862" s="312">
        <f t="shared" si="12"/>
        <v>531.80000000000018</v>
      </c>
      <c r="N862" s="443"/>
      <c r="O862" s="443" t="s">
        <v>294</v>
      </c>
      <c r="P862" s="443"/>
      <c r="Q862" s="443"/>
      <c r="R862" s="464"/>
      <c r="S862" s="385"/>
      <c r="T862" s="446"/>
      <c r="U862" s="464"/>
      <c r="V862" s="542"/>
      <c r="W862" s="468"/>
    </row>
    <row r="863" spans="1:23" ht="15">
      <c r="A863" s="459" t="s">
        <v>854</v>
      </c>
      <c r="B863" s="464" t="s">
        <v>842</v>
      </c>
      <c r="C863" s="443"/>
      <c r="D863" s="443"/>
      <c r="E863" s="286" t="s">
        <v>285</v>
      </c>
      <c r="F863" s="286" t="s">
        <v>285</v>
      </c>
      <c r="G863" s="286" t="s">
        <v>285</v>
      </c>
      <c r="H863" s="286">
        <v>334.60000000000036</v>
      </c>
      <c r="I863" s="286">
        <v>188.69999999999527</v>
      </c>
      <c r="J863" s="286" t="s">
        <v>285</v>
      </c>
      <c r="K863" s="286"/>
      <c r="L863" s="313"/>
      <c r="M863" s="312">
        <f t="shared" si="12"/>
        <v>523.29999999999563</v>
      </c>
      <c r="N863" s="443"/>
      <c r="O863" s="443"/>
      <c r="P863" s="443"/>
      <c r="Q863" s="443"/>
      <c r="R863" s="464"/>
      <c r="S863" s="443"/>
      <c r="T863" s="441"/>
      <c r="U863" s="464"/>
      <c r="V863" s="541"/>
      <c r="W863" s="468"/>
    </row>
    <row r="864" spans="1:23" ht="15">
      <c r="A864" s="459" t="s">
        <v>858</v>
      </c>
      <c r="B864" s="464" t="s">
        <v>856</v>
      </c>
      <c r="C864" s="443"/>
      <c r="D864" s="443"/>
      <c r="E864" s="286" t="s">
        <v>285</v>
      </c>
      <c r="F864" s="286" t="s">
        <v>285</v>
      </c>
      <c r="G864" s="286" t="s">
        <v>285</v>
      </c>
      <c r="H864" s="286">
        <v>232.5</v>
      </c>
      <c r="I864" s="286">
        <v>177</v>
      </c>
      <c r="J864" s="312">
        <v>86.700000000000728</v>
      </c>
      <c r="K864" s="312"/>
      <c r="L864" s="443"/>
      <c r="M864" s="312">
        <f t="shared" si="12"/>
        <v>496.20000000000073</v>
      </c>
      <c r="N864" s="443"/>
      <c r="O864" s="443"/>
      <c r="P864" s="443"/>
      <c r="Q864" s="443"/>
      <c r="R864" s="464"/>
      <c r="S864" s="530"/>
      <c r="T864" s="443"/>
      <c r="U864" s="446"/>
      <c r="V864" s="542"/>
      <c r="W864" s="468"/>
    </row>
    <row r="865" spans="1:23" ht="15">
      <c r="A865" s="459" t="s">
        <v>859</v>
      </c>
      <c r="B865" s="459" t="s">
        <v>807</v>
      </c>
      <c r="C865" s="443"/>
      <c r="D865" s="443"/>
      <c r="E865" s="286" t="s">
        <v>285</v>
      </c>
      <c r="F865" s="286" t="s">
        <v>285</v>
      </c>
      <c r="G865" s="286" t="s">
        <v>285</v>
      </c>
      <c r="H865" s="286">
        <v>308.00000000000091</v>
      </c>
      <c r="I865" s="286">
        <v>15.600000000002183</v>
      </c>
      <c r="J865" s="312">
        <v>156.00000000000045</v>
      </c>
      <c r="K865" s="312"/>
      <c r="L865" s="443"/>
      <c r="M865" s="312">
        <f t="shared" si="12"/>
        <v>479.60000000000355</v>
      </c>
      <c r="N865" s="443"/>
      <c r="O865" s="443"/>
      <c r="P865" s="443"/>
      <c r="Q865" s="443"/>
      <c r="R865" s="324"/>
      <c r="S865" s="464"/>
      <c r="T865" s="446"/>
      <c r="U865" s="464"/>
      <c r="V865" s="542"/>
      <c r="W865" s="468"/>
    </row>
    <row r="866" spans="1:23" ht="15">
      <c r="A866" s="459" t="s">
        <v>860</v>
      </c>
      <c r="B866" s="361" t="s">
        <v>1851</v>
      </c>
      <c r="C866" s="446"/>
      <c r="D866" s="446"/>
      <c r="E866" s="286" t="s">
        <v>285</v>
      </c>
      <c r="F866" s="286" t="s">
        <v>285</v>
      </c>
      <c r="G866" s="286" t="s">
        <v>285</v>
      </c>
      <c r="H866" s="286" t="s">
        <v>285</v>
      </c>
      <c r="I866" s="286">
        <v>127.49999999999818</v>
      </c>
      <c r="J866" s="312">
        <v>343.50000000000091</v>
      </c>
      <c r="K866" s="312"/>
      <c r="L866" s="443"/>
      <c r="M866" s="312">
        <f t="shared" si="12"/>
        <v>470.99999999999909</v>
      </c>
      <c r="N866" s="443"/>
      <c r="O866" s="443"/>
      <c r="P866" s="443"/>
      <c r="Q866" s="443"/>
      <c r="R866" s="443"/>
      <c r="S866" s="464"/>
      <c r="T866" s="540"/>
      <c r="U866" s="446"/>
      <c r="V866" s="542"/>
      <c r="W866" s="468"/>
    </row>
    <row r="867" spans="1:23" ht="15">
      <c r="A867" s="459" t="s">
        <v>866</v>
      </c>
      <c r="B867" s="464" t="s">
        <v>162</v>
      </c>
      <c r="C867" s="443"/>
      <c r="D867" s="443"/>
      <c r="E867" s="286" t="s">
        <v>285</v>
      </c>
      <c r="F867" s="286" t="s">
        <v>285</v>
      </c>
      <c r="G867" s="83" t="s">
        <v>286</v>
      </c>
      <c r="H867" s="286">
        <v>168</v>
      </c>
      <c r="I867" s="286">
        <v>98.900000000001455</v>
      </c>
      <c r="J867" s="312">
        <v>198.10000000000036</v>
      </c>
      <c r="K867" s="312"/>
      <c r="L867" s="443"/>
      <c r="M867" s="312">
        <f t="shared" si="12"/>
        <v>465.00000000000182</v>
      </c>
      <c r="N867" s="443"/>
      <c r="O867" s="443"/>
      <c r="P867" s="443"/>
      <c r="Q867" s="443"/>
      <c r="R867" s="443"/>
      <c r="S867" s="464"/>
      <c r="T867" s="446"/>
      <c r="U867" s="446"/>
      <c r="V867" s="542"/>
      <c r="W867" s="468"/>
    </row>
    <row r="868" spans="1:23" ht="15">
      <c r="A868" s="459" t="s">
        <v>867</v>
      </c>
      <c r="B868" s="361" t="s">
        <v>1856</v>
      </c>
      <c r="C868" s="446"/>
      <c r="D868" s="446"/>
      <c r="E868" s="286" t="s">
        <v>285</v>
      </c>
      <c r="F868" s="286" t="s">
        <v>285</v>
      </c>
      <c r="G868" s="286" t="s">
        <v>285</v>
      </c>
      <c r="H868" s="286" t="s">
        <v>285</v>
      </c>
      <c r="I868" s="83" t="s">
        <v>286</v>
      </c>
      <c r="J868" s="120">
        <v>443.89999999999873</v>
      </c>
      <c r="K868" s="120"/>
      <c r="L868" s="443"/>
      <c r="M868" s="312">
        <f t="shared" si="12"/>
        <v>443.89999999999873</v>
      </c>
      <c r="N868" s="443"/>
      <c r="O868" s="443" t="s">
        <v>294</v>
      </c>
      <c r="P868" s="443"/>
      <c r="Q868" s="443"/>
      <c r="R868" s="443"/>
      <c r="S868" s="530"/>
      <c r="T868" s="446"/>
      <c r="U868" s="446"/>
      <c r="V868" s="542"/>
      <c r="W868" s="468"/>
    </row>
    <row r="869" spans="1:23" ht="15">
      <c r="A869" s="459" t="s">
        <v>868</v>
      </c>
      <c r="B869" s="464" t="s">
        <v>11</v>
      </c>
      <c r="C869" s="443"/>
      <c r="D869" s="443"/>
      <c r="E869" s="303">
        <v>229.65000000000055</v>
      </c>
      <c r="F869" s="83" t="s">
        <v>286</v>
      </c>
      <c r="G869" s="83" t="s">
        <v>286</v>
      </c>
      <c r="H869" s="286">
        <v>154.29999999999927</v>
      </c>
      <c r="I869" s="286">
        <v>55.600000000004002</v>
      </c>
      <c r="J869" s="83" t="s">
        <v>286</v>
      </c>
      <c r="K869" s="83"/>
      <c r="L869" s="443"/>
      <c r="M869" s="312">
        <f t="shared" si="12"/>
        <v>439.55000000000382</v>
      </c>
      <c r="N869" s="443"/>
      <c r="O869" s="443" t="s">
        <v>288</v>
      </c>
      <c r="P869" s="443"/>
      <c r="Q869" s="443"/>
      <c r="R869" s="446" t="s">
        <v>1980</v>
      </c>
      <c r="S869" s="464"/>
      <c r="T869" s="446"/>
      <c r="U869" s="464"/>
      <c r="V869" s="542"/>
      <c r="W869" s="468"/>
    </row>
    <row r="870" spans="1:23" ht="15">
      <c r="A870" s="459" t="s">
        <v>870</v>
      </c>
      <c r="B870" s="530" t="s">
        <v>2243</v>
      </c>
      <c r="C870" s="446"/>
      <c r="D870" s="446"/>
      <c r="E870" s="286" t="s">
        <v>285</v>
      </c>
      <c r="F870" s="286" t="s">
        <v>285</v>
      </c>
      <c r="G870" s="286" t="s">
        <v>285</v>
      </c>
      <c r="H870" s="286" t="s">
        <v>285</v>
      </c>
      <c r="I870" s="286" t="s">
        <v>285</v>
      </c>
      <c r="J870" s="312">
        <v>421.90000000000146</v>
      </c>
      <c r="K870" s="312"/>
      <c r="L870" s="443"/>
      <c r="M870" s="312">
        <f t="shared" si="12"/>
        <v>421.90000000000146</v>
      </c>
      <c r="N870" s="443"/>
      <c r="O870" s="443"/>
      <c r="P870" s="443"/>
      <c r="Q870" s="443"/>
      <c r="R870" s="443"/>
      <c r="S870" s="464"/>
      <c r="T870" s="446"/>
      <c r="U870" s="464"/>
      <c r="V870" s="541"/>
      <c r="W870" s="468"/>
    </row>
    <row r="871" spans="1:23" ht="15">
      <c r="A871" s="459" t="s">
        <v>871</v>
      </c>
      <c r="B871" s="464" t="s">
        <v>1</v>
      </c>
      <c r="C871" s="443"/>
      <c r="D871" s="443"/>
      <c r="E871" s="286">
        <v>51.149999999999636</v>
      </c>
      <c r="F871" s="323">
        <v>45.600000000000364</v>
      </c>
      <c r="G871" s="323">
        <v>44.000000000000455</v>
      </c>
      <c r="H871" s="83" t="s">
        <v>286</v>
      </c>
      <c r="I871" s="83" t="s">
        <v>286</v>
      </c>
      <c r="J871" s="312">
        <v>277.349999999999</v>
      </c>
      <c r="K871" s="312"/>
      <c r="L871" s="443"/>
      <c r="M871" s="312">
        <f t="shared" si="12"/>
        <v>418.09999999999945</v>
      </c>
      <c r="N871" s="443"/>
      <c r="O871" s="443" t="s">
        <v>343</v>
      </c>
      <c r="P871" s="443"/>
      <c r="Q871" s="443"/>
      <c r="R871" s="464"/>
      <c r="S871" s="530"/>
      <c r="T871" s="441"/>
      <c r="U871" s="446"/>
      <c r="V871" s="542"/>
      <c r="W871" s="468"/>
    </row>
    <row r="872" spans="1:23" ht="15">
      <c r="A872" s="459" t="s">
        <v>872</v>
      </c>
      <c r="B872" s="361" t="s">
        <v>1857</v>
      </c>
      <c r="C872" s="446"/>
      <c r="D872" s="446"/>
      <c r="E872" s="286" t="s">
        <v>285</v>
      </c>
      <c r="F872" s="286" t="s">
        <v>285</v>
      </c>
      <c r="G872" s="286" t="s">
        <v>285</v>
      </c>
      <c r="H872" s="286" t="s">
        <v>285</v>
      </c>
      <c r="I872" s="286">
        <v>129.79999999999563</v>
      </c>
      <c r="J872" s="312">
        <v>278.5</v>
      </c>
      <c r="K872" s="312"/>
      <c r="L872" s="443"/>
      <c r="M872" s="312">
        <f t="shared" si="12"/>
        <v>408.29999999999563</v>
      </c>
      <c r="N872" s="443"/>
      <c r="O872" s="443"/>
      <c r="P872" s="443"/>
      <c r="Q872" s="443"/>
      <c r="R872" s="443"/>
      <c r="S872" s="464"/>
      <c r="T872" s="441"/>
      <c r="U872" s="446"/>
      <c r="V872" s="542"/>
      <c r="W872" s="468"/>
    </row>
    <row r="873" spans="1:23" ht="15">
      <c r="A873" s="459" t="s">
        <v>875</v>
      </c>
      <c r="B873" s="361" t="s">
        <v>1839</v>
      </c>
      <c r="C873" s="446"/>
      <c r="D873" s="446"/>
      <c r="E873" s="286" t="s">
        <v>285</v>
      </c>
      <c r="F873" s="286" t="s">
        <v>285</v>
      </c>
      <c r="G873" s="286" t="s">
        <v>285</v>
      </c>
      <c r="H873" s="286" t="s">
        <v>285</v>
      </c>
      <c r="I873" s="286">
        <v>62.700000000004366</v>
      </c>
      <c r="J873" s="312">
        <v>321.90000000000009</v>
      </c>
      <c r="K873" s="312"/>
      <c r="L873" s="443"/>
      <c r="M873" s="312">
        <f t="shared" si="12"/>
        <v>384.60000000000446</v>
      </c>
      <c r="N873" s="443"/>
      <c r="O873" s="443"/>
      <c r="P873" s="443"/>
      <c r="Q873" s="443"/>
      <c r="R873" s="443"/>
      <c r="S873" s="530"/>
      <c r="T873" s="446"/>
      <c r="U873" s="446"/>
      <c r="V873" s="542"/>
      <c r="W873" s="468"/>
    </row>
    <row r="874" spans="1:23" ht="15">
      <c r="A874" s="459" t="s">
        <v>1006</v>
      </c>
      <c r="B874" s="361" t="s">
        <v>1849</v>
      </c>
      <c r="C874" s="446"/>
      <c r="D874" s="446"/>
      <c r="E874" s="286" t="s">
        <v>285</v>
      </c>
      <c r="F874" s="286" t="s">
        <v>285</v>
      </c>
      <c r="G874" s="286" t="s">
        <v>285</v>
      </c>
      <c r="H874" s="286" t="s">
        <v>285</v>
      </c>
      <c r="I874" s="286">
        <v>3.5999999999949068</v>
      </c>
      <c r="J874" s="312">
        <v>361.10000000000082</v>
      </c>
      <c r="K874" s="312"/>
      <c r="L874" s="443"/>
      <c r="M874" s="312">
        <f t="shared" si="12"/>
        <v>364.69999999999573</v>
      </c>
      <c r="N874" s="443"/>
      <c r="O874" s="443"/>
      <c r="P874" s="443"/>
      <c r="Q874" s="443"/>
      <c r="R874" s="443"/>
      <c r="S874" s="464"/>
      <c r="T874" s="446"/>
      <c r="U874" s="446"/>
      <c r="V874" s="542"/>
      <c r="W874" s="468"/>
    </row>
    <row r="875" spans="1:23" ht="15">
      <c r="A875" s="459" t="s">
        <v>1007</v>
      </c>
      <c r="B875" s="361" t="s">
        <v>1841</v>
      </c>
      <c r="C875" s="446"/>
      <c r="D875" s="446"/>
      <c r="E875" s="286" t="s">
        <v>285</v>
      </c>
      <c r="F875" s="286" t="s">
        <v>285</v>
      </c>
      <c r="G875" s="286" t="s">
        <v>285</v>
      </c>
      <c r="H875" s="286" t="s">
        <v>285</v>
      </c>
      <c r="I875" s="286">
        <v>172.49999999999636</v>
      </c>
      <c r="J875" s="312">
        <v>177.5</v>
      </c>
      <c r="K875" s="312"/>
      <c r="L875" s="443"/>
      <c r="M875" s="312">
        <f t="shared" si="12"/>
        <v>349.99999999999636</v>
      </c>
      <c r="N875" s="443"/>
      <c r="O875" s="443"/>
      <c r="P875" s="443"/>
      <c r="Q875" s="443"/>
      <c r="R875" s="443"/>
      <c r="S875" s="385"/>
      <c r="T875" s="446"/>
      <c r="U875" s="446"/>
      <c r="V875" s="541"/>
      <c r="W875" s="468"/>
    </row>
    <row r="876" spans="1:23" ht="15">
      <c r="A876" s="459" t="s">
        <v>1008</v>
      </c>
      <c r="B876" s="464" t="s">
        <v>4</v>
      </c>
      <c r="C876" s="443"/>
      <c r="D876" s="443"/>
      <c r="E876" s="323">
        <v>120.599999999999</v>
      </c>
      <c r="F876" s="286">
        <v>35.199999999999363</v>
      </c>
      <c r="G876" s="323">
        <v>52.000000000000455</v>
      </c>
      <c r="H876" s="286">
        <v>60.400000000000546</v>
      </c>
      <c r="I876" s="286">
        <v>78.5</v>
      </c>
      <c r="J876" s="286" t="s">
        <v>285</v>
      </c>
      <c r="K876" s="286"/>
      <c r="L876" s="313"/>
      <c r="M876" s="312">
        <f t="shared" si="12"/>
        <v>346.69999999999936</v>
      </c>
      <c r="N876" s="443"/>
      <c r="O876" s="443" t="s">
        <v>321</v>
      </c>
      <c r="P876" s="443"/>
      <c r="Q876" s="443"/>
      <c r="R876" s="464"/>
      <c r="S876" s="464"/>
      <c r="T876" s="441"/>
      <c r="U876" s="446"/>
      <c r="V876" s="541"/>
      <c r="W876" s="468"/>
    </row>
    <row r="877" spans="1:23" ht="15">
      <c r="A877" s="459" t="s">
        <v>1009</v>
      </c>
      <c r="B877" s="361" t="s">
        <v>1844</v>
      </c>
      <c r="C877" s="446"/>
      <c r="D877" s="446"/>
      <c r="E877" s="286" t="s">
        <v>285</v>
      </c>
      <c r="F877" s="286" t="s">
        <v>285</v>
      </c>
      <c r="G877" s="286" t="s">
        <v>285</v>
      </c>
      <c r="H877" s="286" t="s">
        <v>285</v>
      </c>
      <c r="I877" s="286">
        <v>9.1000000000040018</v>
      </c>
      <c r="J877" s="312">
        <v>334.49999999999818</v>
      </c>
      <c r="K877" s="312"/>
      <c r="L877" s="443"/>
      <c r="M877" s="312">
        <f t="shared" si="12"/>
        <v>343.60000000000218</v>
      </c>
      <c r="N877" s="443"/>
      <c r="O877" s="443"/>
      <c r="P877" s="443"/>
      <c r="Q877" s="443"/>
      <c r="R877" s="443"/>
      <c r="S877" s="459"/>
      <c r="T877" s="441"/>
      <c r="U877" s="446"/>
      <c r="V877" s="542"/>
      <c r="W877" s="468"/>
    </row>
    <row r="878" spans="1:23" ht="15">
      <c r="A878" s="459" t="s">
        <v>1010</v>
      </c>
      <c r="B878" s="464" t="s">
        <v>29</v>
      </c>
      <c r="C878" s="443"/>
      <c r="D878" s="443"/>
      <c r="E878" s="301">
        <v>212.20000000000027</v>
      </c>
      <c r="F878" s="286">
        <v>30.150000000000091</v>
      </c>
      <c r="G878" s="323">
        <v>52.000000000000909</v>
      </c>
      <c r="H878" s="286" t="s">
        <v>285</v>
      </c>
      <c r="I878" s="286" t="s">
        <v>285</v>
      </c>
      <c r="J878" s="312">
        <v>46.499999999999545</v>
      </c>
      <c r="K878" s="312"/>
      <c r="L878" s="443"/>
      <c r="M878" s="312">
        <f t="shared" ref="M878:M901" si="13">SUM(E878:J878)</f>
        <v>340.85000000000082</v>
      </c>
      <c r="N878" s="443"/>
      <c r="O878" s="443" t="s">
        <v>361</v>
      </c>
      <c r="P878" s="443"/>
      <c r="Q878" s="443"/>
      <c r="R878" s="443"/>
      <c r="S878" s="385"/>
      <c r="T878" s="443"/>
      <c r="U878" s="446"/>
      <c r="V878" s="542"/>
      <c r="W878" s="468"/>
    </row>
    <row r="879" spans="1:23" ht="15">
      <c r="A879" s="459" t="s">
        <v>1011</v>
      </c>
      <c r="B879" s="530" t="s">
        <v>2238</v>
      </c>
      <c r="C879" s="446"/>
      <c r="D879" s="446"/>
      <c r="E879" s="286" t="s">
        <v>285</v>
      </c>
      <c r="F879" s="286" t="s">
        <v>285</v>
      </c>
      <c r="G879" s="286" t="s">
        <v>285</v>
      </c>
      <c r="H879" s="286" t="s">
        <v>285</v>
      </c>
      <c r="I879" s="286" t="s">
        <v>285</v>
      </c>
      <c r="J879" s="312">
        <v>320.49999999999955</v>
      </c>
      <c r="K879" s="312"/>
      <c r="L879" s="443"/>
      <c r="M879" s="312">
        <f t="shared" si="13"/>
        <v>320.49999999999955</v>
      </c>
      <c r="N879" s="443"/>
      <c r="O879" s="443"/>
      <c r="P879" s="443"/>
      <c r="Q879" s="443"/>
      <c r="R879" s="443"/>
      <c r="S879" s="459"/>
      <c r="T879" s="540"/>
      <c r="U879" s="464"/>
      <c r="V879" s="541"/>
      <c r="W879" s="468"/>
    </row>
    <row r="880" spans="1:23" ht="15">
      <c r="A880" s="459" t="s">
        <v>1012</v>
      </c>
      <c r="B880" s="530" t="s">
        <v>2241</v>
      </c>
      <c r="C880" s="446"/>
      <c r="D880" s="446"/>
      <c r="E880" s="286" t="s">
        <v>285</v>
      </c>
      <c r="F880" s="286" t="s">
        <v>285</v>
      </c>
      <c r="G880" s="286" t="s">
        <v>285</v>
      </c>
      <c r="H880" s="286" t="s">
        <v>285</v>
      </c>
      <c r="I880" s="286" t="s">
        <v>285</v>
      </c>
      <c r="J880" s="312">
        <v>315.39999999999873</v>
      </c>
      <c r="K880" s="312"/>
      <c r="L880" s="443"/>
      <c r="M880" s="312">
        <f t="shared" si="13"/>
        <v>315.39999999999873</v>
      </c>
      <c r="N880" s="443"/>
      <c r="O880" s="443"/>
      <c r="P880" s="443"/>
      <c r="Q880" s="443"/>
      <c r="R880" s="443"/>
      <c r="S880" s="530"/>
      <c r="T880" s="441"/>
      <c r="U880" s="446"/>
      <c r="V880" s="542"/>
      <c r="W880" s="468"/>
    </row>
    <row r="881" spans="1:23" ht="15">
      <c r="A881" s="459" t="s">
        <v>1013</v>
      </c>
      <c r="B881" s="464" t="s">
        <v>141</v>
      </c>
      <c r="C881" s="443"/>
      <c r="D881" s="443"/>
      <c r="E881" s="286" t="s">
        <v>285</v>
      </c>
      <c r="F881" s="303">
        <v>129.50000000000091</v>
      </c>
      <c r="G881" s="83" t="s">
        <v>286</v>
      </c>
      <c r="H881" s="286">
        <v>142.80000000000064</v>
      </c>
      <c r="I881" s="83" t="s">
        <v>286</v>
      </c>
      <c r="J881" s="312">
        <v>29.399999999999636</v>
      </c>
      <c r="K881" s="312"/>
      <c r="L881" s="443"/>
      <c r="M881" s="312">
        <f t="shared" si="13"/>
        <v>301.70000000000118</v>
      </c>
      <c r="N881" s="443"/>
      <c r="O881" s="443" t="s">
        <v>288</v>
      </c>
      <c r="P881" s="443"/>
      <c r="Q881" s="443"/>
      <c r="R881" s="446" t="s">
        <v>1980</v>
      </c>
      <c r="S881" s="443"/>
      <c r="T881" s="443"/>
      <c r="U881" s="446"/>
      <c r="V881" s="542"/>
      <c r="W881" s="468"/>
    </row>
    <row r="882" spans="1:23" ht="15">
      <c r="A882" s="459" t="s">
        <v>1014</v>
      </c>
      <c r="B882" s="530" t="s">
        <v>2239</v>
      </c>
      <c r="C882" s="446"/>
      <c r="D882" s="446"/>
      <c r="E882" s="286" t="s">
        <v>285</v>
      </c>
      <c r="F882" s="286" t="s">
        <v>285</v>
      </c>
      <c r="G882" s="286" t="s">
        <v>285</v>
      </c>
      <c r="H882" s="286" t="s">
        <v>285</v>
      </c>
      <c r="I882" s="286" t="s">
        <v>285</v>
      </c>
      <c r="J882" s="312">
        <v>281.49999999999955</v>
      </c>
      <c r="K882" s="312"/>
      <c r="L882" s="443"/>
      <c r="M882" s="312">
        <f t="shared" si="13"/>
        <v>281.49999999999955</v>
      </c>
      <c r="N882" s="443"/>
      <c r="O882" s="443"/>
      <c r="P882" s="443"/>
      <c r="Q882" s="443"/>
      <c r="R882" s="443"/>
      <c r="S882" s="464"/>
      <c r="T882" s="540"/>
      <c r="U882" s="446"/>
      <c r="V882" s="542"/>
      <c r="W882" s="468"/>
    </row>
    <row r="883" spans="1:23" ht="15">
      <c r="A883" s="459" t="s">
        <v>1015</v>
      </c>
      <c r="B883" s="464" t="s">
        <v>828</v>
      </c>
      <c r="C883" s="443"/>
      <c r="D883" s="443"/>
      <c r="E883" s="286" t="s">
        <v>285</v>
      </c>
      <c r="F883" s="286" t="s">
        <v>285</v>
      </c>
      <c r="G883" s="286" t="s">
        <v>285</v>
      </c>
      <c r="H883" s="286">
        <v>6.2000000000007276</v>
      </c>
      <c r="I883" s="286">
        <v>97.499999999996362</v>
      </c>
      <c r="J883" s="312">
        <v>174</v>
      </c>
      <c r="K883" s="312"/>
      <c r="L883" s="443"/>
      <c r="M883" s="312">
        <f t="shared" si="13"/>
        <v>277.69999999999709</v>
      </c>
      <c r="N883" s="443"/>
      <c r="O883" s="443"/>
      <c r="P883" s="443"/>
      <c r="Q883" s="443"/>
      <c r="R883" s="443"/>
      <c r="S883" s="385"/>
      <c r="T883" s="446"/>
      <c r="U883" s="464"/>
      <c r="V883" s="542"/>
      <c r="W883" s="468"/>
    </row>
    <row r="884" spans="1:23" ht="15">
      <c r="A884" s="459" t="s">
        <v>1016</v>
      </c>
      <c r="B884" s="530" t="s">
        <v>2244</v>
      </c>
      <c r="C884" s="446"/>
      <c r="D884" s="446"/>
      <c r="E884" s="286" t="s">
        <v>285</v>
      </c>
      <c r="F884" s="286" t="s">
        <v>285</v>
      </c>
      <c r="G884" s="286" t="s">
        <v>285</v>
      </c>
      <c r="H884" s="286" t="s">
        <v>285</v>
      </c>
      <c r="I884" s="286" t="s">
        <v>285</v>
      </c>
      <c r="J884" s="312">
        <v>266.99999999999909</v>
      </c>
      <c r="K884" s="312"/>
      <c r="L884" s="443"/>
      <c r="M884" s="312">
        <f t="shared" si="13"/>
        <v>266.99999999999909</v>
      </c>
      <c r="N884" s="443"/>
      <c r="O884" s="443"/>
      <c r="P884" s="443"/>
      <c r="Q884" s="443"/>
      <c r="R884" s="443"/>
      <c r="S884" s="443"/>
      <c r="T884" s="446"/>
      <c r="U884" s="446"/>
      <c r="V884" s="542"/>
      <c r="W884" s="468"/>
    </row>
    <row r="885" spans="1:23" ht="15">
      <c r="A885" s="459" t="s">
        <v>1017</v>
      </c>
      <c r="B885" s="361" t="s">
        <v>1873</v>
      </c>
      <c r="C885" s="446"/>
      <c r="D885" s="446"/>
      <c r="E885" s="286" t="s">
        <v>285</v>
      </c>
      <c r="F885" s="286" t="s">
        <v>285</v>
      </c>
      <c r="G885" s="286" t="s">
        <v>285</v>
      </c>
      <c r="H885" s="286" t="s">
        <v>285</v>
      </c>
      <c r="I885" s="323">
        <v>252.10000000000218</v>
      </c>
      <c r="J885" s="286" t="s">
        <v>285</v>
      </c>
      <c r="K885" s="286"/>
      <c r="L885" s="313"/>
      <c r="M885" s="312">
        <f t="shared" si="13"/>
        <v>252.10000000000218</v>
      </c>
      <c r="N885" s="443"/>
      <c r="O885" s="443" t="s">
        <v>290</v>
      </c>
      <c r="P885" s="443"/>
      <c r="Q885" s="443"/>
      <c r="R885" s="443"/>
      <c r="S885" s="464"/>
      <c r="T885" s="441"/>
      <c r="U885" s="446"/>
      <c r="V885" s="542"/>
      <c r="W885" s="468"/>
    </row>
    <row r="886" spans="1:23" ht="15">
      <c r="A886" s="459" t="s">
        <v>1018</v>
      </c>
      <c r="B886" s="464" t="s">
        <v>847</v>
      </c>
      <c r="C886" s="443"/>
      <c r="D886" s="443"/>
      <c r="E886" s="286" t="s">
        <v>285</v>
      </c>
      <c r="F886" s="286" t="s">
        <v>285</v>
      </c>
      <c r="G886" s="286" t="s">
        <v>285</v>
      </c>
      <c r="H886" s="286">
        <v>252.00000000000045</v>
      </c>
      <c r="I886" s="286" t="s">
        <v>285</v>
      </c>
      <c r="J886" s="286" t="s">
        <v>285</v>
      </c>
      <c r="K886" s="286"/>
      <c r="L886" s="313"/>
      <c r="M886" s="312">
        <f t="shared" si="13"/>
        <v>252.00000000000045</v>
      </c>
      <c r="N886" s="443"/>
      <c r="O886" s="443"/>
      <c r="P886" s="443"/>
      <c r="Q886" s="443"/>
      <c r="R886" s="443"/>
      <c r="S886" s="530"/>
      <c r="T886" s="443"/>
      <c r="U886" s="443"/>
      <c r="V886" s="443"/>
      <c r="W886" s="443"/>
    </row>
    <row r="887" spans="1:23" ht="15">
      <c r="A887" s="459" t="s">
        <v>1019</v>
      </c>
      <c r="B887" s="530" t="s">
        <v>2256</v>
      </c>
      <c r="C887" s="446"/>
      <c r="D887" s="446"/>
      <c r="E887" s="286" t="s">
        <v>285</v>
      </c>
      <c r="F887" s="286" t="s">
        <v>285</v>
      </c>
      <c r="G887" s="286" t="s">
        <v>285</v>
      </c>
      <c r="H887" s="286" t="s">
        <v>285</v>
      </c>
      <c r="I887" s="286" t="s">
        <v>285</v>
      </c>
      <c r="J887" s="312">
        <v>223.89999999999964</v>
      </c>
      <c r="K887" s="312"/>
      <c r="L887" s="443"/>
      <c r="M887" s="312">
        <f t="shared" si="13"/>
        <v>223.89999999999964</v>
      </c>
      <c r="N887" s="443"/>
      <c r="O887" s="443"/>
      <c r="P887" s="443"/>
      <c r="Q887" s="443"/>
      <c r="R887" s="443"/>
      <c r="S887" s="385"/>
      <c r="T887" s="443"/>
      <c r="U887" s="443"/>
      <c r="V887" s="443"/>
      <c r="W887" s="443"/>
    </row>
    <row r="888" spans="1:23" ht="15">
      <c r="A888" s="459" t="s">
        <v>1020</v>
      </c>
      <c r="B888" s="343" t="s">
        <v>1837</v>
      </c>
      <c r="C888" s="446"/>
      <c r="D888" s="446"/>
      <c r="E888" s="286" t="s">
        <v>285</v>
      </c>
      <c r="F888" s="286" t="s">
        <v>285</v>
      </c>
      <c r="G888" s="286" t="s">
        <v>285</v>
      </c>
      <c r="H888" s="286" t="s">
        <v>285</v>
      </c>
      <c r="I888" s="323">
        <v>213.69999999999345</v>
      </c>
      <c r="J888" s="286" t="s">
        <v>285</v>
      </c>
      <c r="K888" s="286"/>
      <c r="L888" s="313"/>
      <c r="M888" s="312">
        <f t="shared" si="13"/>
        <v>213.69999999999345</v>
      </c>
      <c r="N888" s="443"/>
      <c r="O888" s="443" t="s">
        <v>295</v>
      </c>
      <c r="P888" s="443"/>
      <c r="Q888" s="443"/>
      <c r="R888" s="443"/>
      <c r="S888" s="530"/>
      <c r="T888" s="443"/>
      <c r="U888" s="443"/>
      <c r="V888" s="443"/>
      <c r="W888" s="443"/>
    </row>
    <row r="889" spans="1:23" ht="15">
      <c r="A889" s="459" t="s">
        <v>1021</v>
      </c>
      <c r="B889" s="530" t="s">
        <v>2237</v>
      </c>
      <c r="C889" s="446"/>
      <c r="D889" s="446"/>
      <c r="E889" s="286" t="s">
        <v>285</v>
      </c>
      <c r="F889" s="286" t="s">
        <v>285</v>
      </c>
      <c r="G889" s="286" t="s">
        <v>285</v>
      </c>
      <c r="H889" s="286" t="s">
        <v>285</v>
      </c>
      <c r="I889" s="286" t="s">
        <v>285</v>
      </c>
      <c r="J889" s="312">
        <v>213.400000000001</v>
      </c>
      <c r="K889" s="312"/>
      <c r="L889" s="443"/>
      <c r="M889" s="312">
        <f t="shared" si="13"/>
        <v>213.400000000001</v>
      </c>
      <c r="N889" s="443"/>
      <c r="O889" s="443"/>
      <c r="P889" s="443"/>
      <c r="Q889" s="443"/>
      <c r="R889" s="443"/>
      <c r="S889" s="385"/>
      <c r="T889" s="443"/>
      <c r="U889" s="443"/>
      <c r="V889" s="443"/>
      <c r="W889" s="443"/>
    </row>
    <row r="890" spans="1:23" ht="15">
      <c r="A890" s="459" t="s">
        <v>1022</v>
      </c>
      <c r="B890" s="464" t="s">
        <v>158</v>
      </c>
      <c r="C890" s="443"/>
      <c r="D890" s="443"/>
      <c r="E890" s="286" t="s">
        <v>285</v>
      </c>
      <c r="F890" s="286" t="s">
        <v>285</v>
      </c>
      <c r="G890" s="83" t="s">
        <v>286</v>
      </c>
      <c r="H890" s="286">
        <v>185.70000000000073</v>
      </c>
      <c r="I890" s="286">
        <v>9.5</v>
      </c>
      <c r="J890" s="286" t="s">
        <v>285</v>
      </c>
      <c r="K890" s="286"/>
      <c r="L890" s="313"/>
      <c r="M890" s="312">
        <f t="shared" si="13"/>
        <v>195.20000000000073</v>
      </c>
      <c r="N890" s="443"/>
      <c r="O890" s="443"/>
      <c r="P890" s="443"/>
      <c r="Q890" s="443"/>
      <c r="R890" s="443"/>
      <c r="S890" s="385"/>
      <c r="T890" s="443"/>
      <c r="U890" s="443"/>
      <c r="V890" s="443"/>
      <c r="W890" s="443"/>
    </row>
    <row r="891" spans="1:23" ht="15">
      <c r="A891" s="459" t="s">
        <v>1023</v>
      </c>
      <c r="B891" s="530" t="s">
        <v>2246</v>
      </c>
      <c r="C891" s="446"/>
      <c r="D891" s="446"/>
      <c r="E891" s="286" t="s">
        <v>285</v>
      </c>
      <c r="F891" s="286" t="s">
        <v>285</v>
      </c>
      <c r="G891" s="286" t="s">
        <v>285</v>
      </c>
      <c r="H891" s="286" t="s">
        <v>285</v>
      </c>
      <c r="I891" s="286" t="s">
        <v>285</v>
      </c>
      <c r="J891" s="312">
        <v>174.5</v>
      </c>
      <c r="K891" s="312"/>
      <c r="L891" s="443"/>
      <c r="M891" s="312">
        <f t="shared" si="13"/>
        <v>174.5</v>
      </c>
      <c r="N891" s="443"/>
      <c r="O891" s="443"/>
      <c r="P891" s="443"/>
      <c r="Q891" s="443"/>
      <c r="R891" s="443"/>
      <c r="S891" s="530"/>
      <c r="T891" s="443"/>
      <c r="U891" s="443"/>
      <c r="V891" s="443"/>
      <c r="W891" s="443"/>
    </row>
    <row r="892" spans="1:23" ht="15">
      <c r="A892" s="459" t="s">
        <v>1024</v>
      </c>
      <c r="B892" s="530" t="s">
        <v>2242</v>
      </c>
      <c r="C892" s="446"/>
      <c r="D892" s="446"/>
      <c r="E892" s="286" t="s">
        <v>285</v>
      </c>
      <c r="F892" s="286" t="s">
        <v>285</v>
      </c>
      <c r="G892" s="286" t="s">
        <v>285</v>
      </c>
      <c r="H892" s="286" t="s">
        <v>285</v>
      </c>
      <c r="I892" s="286" t="s">
        <v>285</v>
      </c>
      <c r="J892" s="312">
        <v>168</v>
      </c>
      <c r="K892" s="312"/>
      <c r="L892" s="443"/>
      <c r="M892" s="312">
        <f t="shared" si="13"/>
        <v>168</v>
      </c>
      <c r="N892" s="443"/>
      <c r="O892" s="443"/>
      <c r="P892" s="443"/>
      <c r="Q892" s="443"/>
      <c r="R892" s="443"/>
      <c r="S892" s="464"/>
      <c r="T892" s="443"/>
      <c r="U892" s="443"/>
      <c r="V892" s="443"/>
      <c r="W892" s="443"/>
    </row>
    <row r="893" spans="1:23" ht="15">
      <c r="A893" s="459" t="s">
        <v>1025</v>
      </c>
      <c r="B893" s="361" t="s">
        <v>1855</v>
      </c>
      <c r="C893" s="446"/>
      <c r="D893" s="446"/>
      <c r="E893" s="286" t="s">
        <v>285</v>
      </c>
      <c r="F893" s="286" t="s">
        <v>285</v>
      </c>
      <c r="G893" s="286" t="s">
        <v>285</v>
      </c>
      <c r="H893" s="286" t="s">
        <v>285</v>
      </c>
      <c r="I893" s="286">
        <v>158.5</v>
      </c>
      <c r="J893" s="286" t="s">
        <v>285</v>
      </c>
      <c r="K893" s="286"/>
      <c r="L893" s="443"/>
      <c r="M893" s="312">
        <f t="shared" si="13"/>
        <v>158.5</v>
      </c>
      <c r="N893" s="443"/>
      <c r="O893" s="443"/>
      <c r="P893" s="443"/>
      <c r="Q893" s="443"/>
      <c r="R893" s="443"/>
      <c r="S893" s="464"/>
      <c r="T893" s="443"/>
      <c r="U893" s="443"/>
      <c r="V893" s="443"/>
      <c r="W893" s="443"/>
    </row>
    <row r="894" spans="1:23" ht="15">
      <c r="A894" s="459" t="s">
        <v>1026</v>
      </c>
      <c r="B894" s="361" t="s">
        <v>1847</v>
      </c>
      <c r="C894" s="446"/>
      <c r="D894" s="446"/>
      <c r="E894" s="286" t="s">
        <v>285</v>
      </c>
      <c r="F894" s="286" t="s">
        <v>285</v>
      </c>
      <c r="G894" s="286" t="s">
        <v>285</v>
      </c>
      <c r="H894" s="286" t="s">
        <v>285</v>
      </c>
      <c r="I894" s="286">
        <v>134.40000000000327</v>
      </c>
      <c r="J894" s="286" t="s">
        <v>285</v>
      </c>
      <c r="K894" s="286"/>
      <c r="L894" s="313"/>
      <c r="M894" s="312">
        <f t="shared" si="13"/>
        <v>134.40000000000327</v>
      </c>
      <c r="N894" s="443"/>
      <c r="O894" s="443"/>
      <c r="P894" s="443"/>
      <c r="Q894" s="443"/>
      <c r="R894" s="443"/>
      <c r="S894" s="464"/>
      <c r="T894" s="443"/>
      <c r="U894" s="443"/>
      <c r="V894" s="443"/>
      <c r="W894" s="443"/>
    </row>
    <row r="895" spans="1:23" ht="15">
      <c r="A895" s="459" t="s">
        <v>1027</v>
      </c>
      <c r="B895" s="464" t="s">
        <v>179</v>
      </c>
      <c r="C895" s="443"/>
      <c r="D895" s="443"/>
      <c r="E895" s="286">
        <v>119.99999999999955</v>
      </c>
      <c r="F895" s="286" t="s">
        <v>285</v>
      </c>
      <c r="G895" s="286" t="s">
        <v>285</v>
      </c>
      <c r="H895" s="286" t="s">
        <v>285</v>
      </c>
      <c r="I895" s="286" t="s">
        <v>285</v>
      </c>
      <c r="J895" s="286" t="s">
        <v>285</v>
      </c>
      <c r="K895" s="286"/>
      <c r="L895" s="313"/>
      <c r="M895" s="312">
        <f t="shared" si="13"/>
        <v>119.99999999999955</v>
      </c>
      <c r="N895" s="443"/>
      <c r="O895" s="443"/>
      <c r="P895" s="443"/>
      <c r="Q895" s="443"/>
      <c r="R895" s="464"/>
      <c r="S895" s="530"/>
      <c r="T895" s="443"/>
      <c r="U895" s="443"/>
      <c r="V895" s="443"/>
      <c r="W895" s="443"/>
    </row>
    <row r="896" spans="1:23" ht="15">
      <c r="A896" s="459" t="s">
        <v>1028</v>
      </c>
      <c r="B896" s="530" t="s">
        <v>2245</v>
      </c>
      <c r="C896" s="446"/>
      <c r="D896" s="446"/>
      <c r="E896" s="286" t="s">
        <v>285</v>
      </c>
      <c r="F896" s="286" t="s">
        <v>285</v>
      </c>
      <c r="G896" s="286" t="s">
        <v>285</v>
      </c>
      <c r="H896" s="286" t="s">
        <v>285</v>
      </c>
      <c r="I896" s="286" t="s">
        <v>285</v>
      </c>
      <c r="J896" s="312">
        <v>113.99999999999955</v>
      </c>
      <c r="K896" s="312"/>
      <c r="L896" s="443"/>
      <c r="M896" s="312">
        <f t="shared" si="13"/>
        <v>113.99999999999955</v>
      </c>
      <c r="N896" s="443"/>
      <c r="O896" s="443"/>
      <c r="P896" s="443"/>
      <c r="Q896" s="443"/>
      <c r="R896" s="443"/>
      <c r="S896" s="385"/>
      <c r="T896" s="443"/>
      <c r="U896" s="443"/>
      <c r="V896" s="443"/>
      <c r="W896" s="443"/>
    </row>
    <row r="897" spans="1:24" ht="15">
      <c r="A897" s="459" t="s">
        <v>1029</v>
      </c>
      <c r="B897" s="464" t="s">
        <v>178</v>
      </c>
      <c r="C897" s="443"/>
      <c r="D897" s="443"/>
      <c r="E897" s="286">
        <v>43.199999999998454</v>
      </c>
      <c r="F897" s="323">
        <v>47.899999999998727</v>
      </c>
      <c r="G897" s="286" t="s">
        <v>285</v>
      </c>
      <c r="H897" s="286" t="s">
        <v>285</v>
      </c>
      <c r="I897" s="286" t="s">
        <v>285</v>
      </c>
      <c r="J897" s="286" t="s">
        <v>285</v>
      </c>
      <c r="K897" s="286"/>
      <c r="L897" s="313"/>
      <c r="M897" s="312">
        <f t="shared" si="13"/>
        <v>91.099999999997181</v>
      </c>
      <c r="N897" s="443"/>
      <c r="O897" s="443" t="s">
        <v>295</v>
      </c>
      <c r="P897" s="443"/>
      <c r="Q897" s="443"/>
      <c r="R897" s="464"/>
      <c r="S897" s="443"/>
      <c r="T897" s="443"/>
      <c r="U897" s="443"/>
      <c r="V897" s="443"/>
      <c r="W897" s="443"/>
    </row>
    <row r="898" spans="1:24" ht="15">
      <c r="A898" s="459" t="s">
        <v>1030</v>
      </c>
      <c r="B898" s="361" t="s">
        <v>1848</v>
      </c>
      <c r="C898" s="446"/>
      <c r="D898" s="446"/>
      <c r="E898" s="286" t="s">
        <v>285</v>
      </c>
      <c r="F898" s="286" t="s">
        <v>285</v>
      </c>
      <c r="G898" s="286" t="s">
        <v>285</v>
      </c>
      <c r="H898" s="286" t="s">
        <v>285</v>
      </c>
      <c r="I898" s="286">
        <v>60.500000000001819</v>
      </c>
      <c r="J898" s="286" t="s">
        <v>285</v>
      </c>
      <c r="K898" s="286"/>
      <c r="L898" s="313"/>
      <c r="M898" s="312">
        <f t="shared" si="13"/>
        <v>60.500000000001819</v>
      </c>
      <c r="N898" s="443"/>
      <c r="O898" s="443"/>
      <c r="P898" s="443"/>
      <c r="Q898" s="443"/>
      <c r="R898" s="443"/>
      <c r="S898" s="464"/>
      <c r="T898" s="443"/>
      <c r="U898" s="443"/>
      <c r="V898" s="443"/>
      <c r="W898" s="443"/>
    </row>
    <row r="899" spans="1:24" ht="15">
      <c r="A899" s="459" t="s">
        <v>1031</v>
      </c>
      <c r="B899" s="464" t="s">
        <v>164</v>
      </c>
      <c r="C899" s="443"/>
      <c r="D899" s="443"/>
      <c r="E899" s="286" t="s">
        <v>285</v>
      </c>
      <c r="F899" s="286" t="s">
        <v>285</v>
      </c>
      <c r="G899" s="323">
        <v>14.299999999999727</v>
      </c>
      <c r="H899" s="286" t="s">
        <v>285</v>
      </c>
      <c r="I899" s="286" t="s">
        <v>285</v>
      </c>
      <c r="J899" s="286" t="s">
        <v>285</v>
      </c>
      <c r="K899" s="286"/>
      <c r="L899" s="313"/>
      <c r="M899" s="312">
        <f t="shared" si="13"/>
        <v>14.299999999999727</v>
      </c>
      <c r="N899" s="443"/>
      <c r="O899" s="443" t="s">
        <v>295</v>
      </c>
      <c r="P899" s="443"/>
      <c r="Q899" s="443"/>
      <c r="R899" s="324"/>
      <c r="S899" s="530"/>
      <c r="T899" s="443"/>
      <c r="U899" s="443"/>
      <c r="V899" s="443"/>
      <c r="W899" s="443"/>
    </row>
    <row r="900" spans="1:24" ht="15">
      <c r="A900" s="459" t="s">
        <v>1032</v>
      </c>
      <c r="B900" s="464" t="s">
        <v>857</v>
      </c>
      <c r="C900" s="443"/>
      <c r="D900" s="443"/>
      <c r="E900" s="286" t="s">
        <v>285</v>
      </c>
      <c r="F900" s="286" t="s">
        <v>285</v>
      </c>
      <c r="G900" s="286" t="s">
        <v>285</v>
      </c>
      <c r="H900" s="83" t="s">
        <v>286</v>
      </c>
      <c r="I900" s="286" t="s">
        <v>285</v>
      </c>
      <c r="J900" s="286" t="s">
        <v>285</v>
      </c>
      <c r="K900" s="286"/>
      <c r="L900" s="313"/>
      <c r="M900" s="312">
        <f t="shared" si="13"/>
        <v>0</v>
      </c>
      <c r="N900" s="443"/>
      <c r="O900" s="443"/>
      <c r="P900" s="443"/>
      <c r="Q900" s="443"/>
      <c r="R900" s="443"/>
      <c r="S900" s="385"/>
      <c r="T900" s="443"/>
      <c r="U900" s="443"/>
      <c r="V900" s="443"/>
      <c r="W900" s="443"/>
    </row>
    <row r="901" spans="1:24" ht="15">
      <c r="A901" s="459" t="s">
        <v>1033</v>
      </c>
      <c r="B901" s="361" t="s">
        <v>1845</v>
      </c>
      <c r="C901" s="446"/>
      <c r="D901" s="446"/>
      <c r="E901" s="286" t="s">
        <v>285</v>
      </c>
      <c r="F901" s="286" t="s">
        <v>285</v>
      </c>
      <c r="G901" s="286" t="s">
        <v>285</v>
      </c>
      <c r="H901" s="286" t="s">
        <v>285</v>
      </c>
      <c r="I901" s="83" t="s">
        <v>286</v>
      </c>
      <c r="J901" s="286" t="s">
        <v>285</v>
      </c>
      <c r="K901" s="286"/>
      <c r="L901" s="313"/>
      <c r="M901" s="312">
        <f t="shared" si="13"/>
        <v>0</v>
      </c>
      <c r="N901" s="443"/>
      <c r="O901" s="443"/>
      <c r="P901" s="443"/>
      <c r="Q901" s="443"/>
      <c r="R901" s="443"/>
      <c r="S901" s="443"/>
      <c r="T901" s="443"/>
      <c r="U901" s="443"/>
      <c r="V901" s="443"/>
      <c r="W901" s="443"/>
    </row>
    <row r="902" spans="1:24" ht="15">
      <c r="A902" s="459"/>
      <c r="B902" s="464"/>
      <c r="C902" s="443"/>
      <c r="D902" s="443"/>
      <c r="E902" s="286"/>
      <c r="F902" s="286"/>
      <c r="G902" s="286"/>
      <c r="H902" s="286"/>
      <c r="I902" s="443"/>
      <c r="J902" s="443"/>
      <c r="K902" s="443"/>
      <c r="L902" s="313"/>
      <c r="M902" s="312"/>
      <c r="N902" s="443"/>
      <c r="O902" s="443"/>
      <c r="P902" s="443"/>
      <c r="Q902" s="443"/>
      <c r="R902" s="443"/>
      <c r="S902" s="443"/>
      <c r="T902" s="443"/>
      <c r="U902" s="443"/>
      <c r="V902" s="443"/>
      <c r="W902" s="443"/>
      <c r="X902" s="11"/>
    </row>
    <row r="903" spans="1:24" ht="15">
      <c r="A903" s="459"/>
      <c r="B903" s="464"/>
      <c r="C903" s="443"/>
      <c r="D903" s="443"/>
      <c r="E903" s="286"/>
      <c r="F903" s="443"/>
      <c r="G903" s="443"/>
      <c r="H903" s="443"/>
      <c r="I903" s="443"/>
      <c r="J903" s="443"/>
      <c r="K903" s="443"/>
      <c r="L903" s="313"/>
      <c r="M903" s="313"/>
      <c r="N903" s="443"/>
      <c r="O903" s="443"/>
      <c r="P903" s="443"/>
      <c r="Q903" s="443"/>
      <c r="R903" s="443"/>
      <c r="S903" s="443"/>
      <c r="T903" s="443"/>
      <c r="U903" s="443"/>
      <c r="V903" s="443"/>
      <c r="W903" s="443"/>
      <c r="X903" s="11"/>
    </row>
    <row r="904" spans="1:24" ht="15">
      <c r="A904" s="459"/>
      <c r="B904" s="464"/>
      <c r="C904" s="443"/>
      <c r="D904" s="443"/>
      <c r="E904" s="286"/>
      <c r="F904" s="443"/>
      <c r="G904" s="443"/>
      <c r="H904" s="443"/>
      <c r="I904" s="443"/>
      <c r="J904" s="443"/>
      <c r="K904" s="443"/>
      <c r="L904" s="313"/>
      <c r="M904" s="313"/>
      <c r="N904" s="443"/>
      <c r="O904" s="443"/>
      <c r="P904" s="443"/>
      <c r="Q904" s="443"/>
      <c r="R904" s="443"/>
      <c r="S904" s="443"/>
      <c r="T904" s="443"/>
      <c r="U904" s="443"/>
      <c r="V904" s="443"/>
      <c r="W904" s="443"/>
      <c r="X904" s="3"/>
    </row>
    <row r="905" spans="1:24" ht="25.5">
      <c r="A905" s="30" t="s">
        <v>193</v>
      </c>
      <c r="B905" s="443"/>
      <c r="C905" s="443"/>
      <c r="D905" s="443"/>
      <c r="E905" s="443"/>
      <c r="F905" s="443"/>
      <c r="G905" s="443"/>
      <c r="H905" s="443"/>
      <c r="I905" s="443"/>
      <c r="J905" s="443"/>
      <c r="K905" s="443"/>
      <c r="L905" s="313"/>
      <c r="M905" s="313"/>
      <c r="N905" s="443"/>
      <c r="O905" s="443"/>
      <c r="P905" s="443"/>
      <c r="Q905" s="443"/>
      <c r="R905" s="443"/>
      <c r="S905" s="443"/>
      <c r="T905" s="443"/>
      <c r="U905" s="443"/>
      <c r="V905" s="443"/>
      <c r="W905" s="443"/>
      <c r="X905" s="11"/>
    </row>
    <row r="906" spans="1:24">
      <c r="A906" s="443"/>
      <c r="B906" s="443"/>
      <c r="C906" s="443"/>
      <c r="D906" s="443"/>
      <c r="E906" s="443"/>
      <c r="F906" s="443"/>
      <c r="G906" s="443"/>
      <c r="H906" s="443"/>
      <c r="I906" s="443"/>
      <c r="J906" s="443"/>
      <c r="K906" s="443"/>
      <c r="L906" s="313"/>
      <c r="M906" s="313"/>
      <c r="N906" s="443"/>
      <c r="O906" s="443"/>
      <c r="P906" s="443"/>
      <c r="Q906" s="443"/>
      <c r="R906" s="443"/>
      <c r="S906" s="443"/>
      <c r="T906" s="443"/>
      <c r="U906" s="443"/>
      <c r="V906" s="443"/>
      <c r="W906" s="443"/>
      <c r="X906" s="3"/>
    </row>
    <row r="907" spans="1:24" ht="15">
      <c r="A907" s="305"/>
      <c r="B907" s="305"/>
      <c r="C907" s="305"/>
      <c r="D907" s="305"/>
      <c r="E907" s="80">
        <v>2016</v>
      </c>
      <c r="F907" s="80">
        <v>2017</v>
      </c>
      <c r="G907" s="80">
        <v>2018</v>
      </c>
      <c r="H907" s="80">
        <v>2019</v>
      </c>
      <c r="I907" s="80">
        <v>2020</v>
      </c>
      <c r="J907" s="80">
        <v>2021</v>
      </c>
      <c r="K907" s="80">
        <v>2022</v>
      </c>
      <c r="L907" s="313"/>
      <c r="M907" s="89" t="s">
        <v>40</v>
      </c>
      <c r="N907" s="443"/>
      <c r="O907" s="443"/>
      <c r="P907" s="443"/>
      <c r="Q907" s="443"/>
      <c r="R907" s="443"/>
      <c r="S907" s="443"/>
      <c r="T907" s="443"/>
      <c r="U907" s="443"/>
      <c r="V907" s="443"/>
      <c r="W907" s="443"/>
      <c r="X907" s="11"/>
    </row>
    <row r="908" spans="1:24" ht="15">
      <c r="A908" s="459" t="s">
        <v>0</v>
      </c>
      <c r="B908" s="464" t="s">
        <v>17</v>
      </c>
      <c r="C908" s="443"/>
      <c r="D908" s="443"/>
      <c r="E908" s="323">
        <v>521.9</v>
      </c>
      <c r="F908" s="301">
        <v>556.79999999999995</v>
      </c>
      <c r="G908" s="302">
        <v>746</v>
      </c>
      <c r="H908" s="323">
        <v>911.30000000000109</v>
      </c>
      <c r="I908" s="286">
        <v>0</v>
      </c>
      <c r="J908" s="286">
        <v>526.90000000000055</v>
      </c>
      <c r="K908" s="286"/>
      <c r="L908" s="443"/>
      <c r="M908" s="312">
        <f t="shared" ref="M908:M971" si="14">SUM(E908:J908)</f>
        <v>3262.9000000000015</v>
      </c>
      <c r="N908" s="443"/>
      <c r="O908" s="443" t="s">
        <v>978</v>
      </c>
      <c r="P908" s="443"/>
      <c r="Q908" s="443"/>
      <c r="R908" s="446" t="s">
        <v>975</v>
      </c>
      <c r="S908" s="530"/>
      <c r="T908" s="464"/>
      <c r="U908" s="686"/>
      <c r="V908" s="464"/>
      <c r="W908" s="464"/>
      <c r="X908" s="3"/>
    </row>
    <row r="909" spans="1:24" ht="15">
      <c r="A909" s="459" t="s">
        <v>2</v>
      </c>
      <c r="B909" s="464" t="s">
        <v>11</v>
      </c>
      <c r="C909" s="443"/>
      <c r="D909" s="443"/>
      <c r="E909" s="303">
        <v>703.8</v>
      </c>
      <c r="F909" s="286">
        <v>359.1</v>
      </c>
      <c r="G909" s="286">
        <v>534.1</v>
      </c>
      <c r="H909" s="303">
        <v>1153.1999999999998</v>
      </c>
      <c r="I909" s="286">
        <v>0</v>
      </c>
      <c r="J909" s="286">
        <v>453.59999999999945</v>
      </c>
      <c r="K909" s="286"/>
      <c r="L909" s="443"/>
      <c r="M909" s="312">
        <f t="shared" si="14"/>
        <v>3203.7999999999993</v>
      </c>
      <c r="N909" s="443"/>
      <c r="O909" s="443" t="s">
        <v>320</v>
      </c>
      <c r="P909" s="443"/>
      <c r="Q909" s="443"/>
      <c r="R909" s="446" t="s">
        <v>1982</v>
      </c>
      <c r="S909" s="343"/>
      <c r="T909" s="464"/>
      <c r="U909" s="687"/>
      <c r="V909" s="464"/>
      <c r="W909" s="464"/>
      <c r="X909" s="3"/>
    </row>
    <row r="910" spans="1:24" ht="15">
      <c r="A910" s="459" t="s">
        <v>3</v>
      </c>
      <c r="B910" s="464" t="s">
        <v>21</v>
      </c>
      <c r="C910" s="443"/>
      <c r="D910" s="443"/>
      <c r="E910" s="323">
        <v>563.6</v>
      </c>
      <c r="F910" s="323">
        <v>489.9</v>
      </c>
      <c r="G910" s="303">
        <v>884.5</v>
      </c>
      <c r="H910" s="286">
        <v>775.80000000000291</v>
      </c>
      <c r="I910" s="286">
        <v>0</v>
      </c>
      <c r="J910" s="286">
        <v>237.50000000000091</v>
      </c>
      <c r="K910" s="286"/>
      <c r="L910" s="443"/>
      <c r="M910" s="312">
        <f t="shared" si="14"/>
        <v>2951.3000000000038</v>
      </c>
      <c r="N910" s="443"/>
      <c r="O910" s="443" t="s">
        <v>336</v>
      </c>
      <c r="P910" s="443"/>
      <c r="Q910" s="443"/>
      <c r="R910" s="446" t="s">
        <v>1983</v>
      </c>
      <c r="S910" s="464"/>
      <c r="T910" s="464"/>
      <c r="U910" s="687"/>
      <c r="V910" s="464"/>
      <c r="W910" s="464"/>
      <c r="X910" s="11"/>
    </row>
    <row r="911" spans="1:24" ht="15">
      <c r="A911" s="459" t="s">
        <v>5</v>
      </c>
      <c r="B911" s="464" t="s">
        <v>9</v>
      </c>
      <c r="C911" s="443"/>
      <c r="D911" s="443"/>
      <c r="E911" s="286">
        <v>512.29999999999995</v>
      </c>
      <c r="F911" s="286">
        <v>435.7</v>
      </c>
      <c r="G911" s="301">
        <v>808.6</v>
      </c>
      <c r="H911" s="286">
        <v>805.800000000002</v>
      </c>
      <c r="I911" s="286">
        <v>0</v>
      </c>
      <c r="J911" s="286">
        <v>352.10000000000036</v>
      </c>
      <c r="K911" s="286"/>
      <c r="L911" s="443"/>
      <c r="M911" s="312">
        <f t="shared" si="14"/>
        <v>2914.5000000000023</v>
      </c>
      <c r="N911" s="443"/>
      <c r="O911" s="443" t="s">
        <v>307</v>
      </c>
      <c r="P911" s="443"/>
      <c r="Q911" s="443"/>
      <c r="R911" s="443"/>
      <c r="S911" s="530"/>
      <c r="T911" s="464"/>
      <c r="U911" s="686"/>
      <c r="V911" s="464"/>
      <c r="W911" s="464"/>
      <c r="X911" s="3"/>
    </row>
    <row r="912" spans="1:24" ht="15">
      <c r="A912" s="459" t="s">
        <v>7</v>
      </c>
      <c r="B912" s="464" t="s">
        <v>39</v>
      </c>
      <c r="C912" s="443"/>
      <c r="D912" s="443"/>
      <c r="E912" s="323">
        <v>535.1</v>
      </c>
      <c r="F912" s="323">
        <v>502</v>
      </c>
      <c r="G912" s="286">
        <v>482.2</v>
      </c>
      <c r="H912" s="286">
        <v>770.90000000000146</v>
      </c>
      <c r="I912" s="286">
        <v>0</v>
      </c>
      <c r="J912" s="323">
        <v>623.39999999999873</v>
      </c>
      <c r="K912" s="323"/>
      <c r="L912" s="443"/>
      <c r="M912" s="312">
        <f t="shared" si="14"/>
        <v>2913.6000000000004</v>
      </c>
      <c r="N912" s="443"/>
      <c r="O912" s="443" t="s">
        <v>3853</v>
      </c>
      <c r="P912" s="443"/>
      <c r="Q912" s="443"/>
      <c r="R912" s="443"/>
      <c r="S912" s="343"/>
      <c r="T912" s="464"/>
      <c r="U912" s="686"/>
      <c r="V912" s="464"/>
      <c r="W912" s="464"/>
      <c r="X912" s="3"/>
    </row>
    <row r="913" spans="1:24" ht="15">
      <c r="A913" s="459" t="s">
        <v>8</v>
      </c>
      <c r="B913" s="464" t="s">
        <v>31</v>
      </c>
      <c r="C913" s="443"/>
      <c r="D913" s="443"/>
      <c r="E913" s="286">
        <v>318.60000000000002</v>
      </c>
      <c r="F913" s="323">
        <v>496.3</v>
      </c>
      <c r="G913" s="323">
        <v>692.2</v>
      </c>
      <c r="H913" s="302">
        <v>1026.9999999999982</v>
      </c>
      <c r="I913" s="286">
        <v>0</v>
      </c>
      <c r="J913" s="286">
        <v>219.199999999998</v>
      </c>
      <c r="K913" s="286"/>
      <c r="L913" s="443"/>
      <c r="M913" s="312">
        <f t="shared" si="14"/>
        <v>2753.2999999999965</v>
      </c>
      <c r="N913" s="443"/>
      <c r="O913" s="443" t="s">
        <v>976</v>
      </c>
      <c r="P913" s="443"/>
      <c r="Q913" s="443"/>
      <c r="R913" s="443"/>
      <c r="S913" s="343"/>
      <c r="T913" s="464"/>
      <c r="U913" s="686"/>
      <c r="V913" s="464"/>
      <c r="W913" s="464"/>
      <c r="X913" s="3"/>
    </row>
    <row r="914" spans="1:24" ht="15">
      <c r="A914" s="459" t="s">
        <v>10</v>
      </c>
      <c r="B914" s="464" t="s">
        <v>25</v>
      </c>
      <c r="C914" s="443"/>
      <c r="D914" s="443"/>
      <c r="E914" s="323">
        <v>622.79999999999995</v>
      </c>
      <c r="F914" s="303">
        <v>601.79999999999995</v>
      </c>
      <c r="G914" s="323">
        <v>703.5</v>
      </c>
      <c r="H914" s="286">
        <v>628.20000000000073</v>
      </c>
      <c r="I914" s="286">
        <v>0</v>
      </c>
      <c r="J914" s="286">
        <v>196.5</v>
      </c>
      <c r="K914" s="286"/>
      <c r="L914" s="443"/>
      <c r="M914" s="312">
        <f t="shared" si="14"/>
        <v>2752.8000000000006</v>
      </c>
      <c r="N914" s="443"/>
      <c r="O914" s="443" t="s">
        <v>337</v>
      </c>
      <c r="P914" s="443"/>
      <c r="Q914" s="443"/>
      <c r="R914" s="446" t="s">
        <v>1983</v>
      </c>
      <c r="S914" s="530"/>
      <c r="T914" s="464"/>
      <c r="U914" s="686"/>
      <c r="V914" s="464"/>
      <c r="W914" s="464"/>
      <c r="X914" s="11"/>
    </row>
    <row r="915" spans="1:24" ht="15">
      <c r="A915" s="459" t="s">
        <v>12</v>
      </c>
      <c r="B915" s="464" t="s">
        <v>1</v>
      </c>
      <c r="C915" s="443"/>
      <c r="D915" s="443"/>
      <c r="E915" s="323">
        <v>516.29999999999995</v>
      </c>
      <c r="F915" s="323">
        <v>512.79999999999995</v>
      </c>
      <c r="G915" s="286">
        <v>164.2</v>
      </c>
      <c r="H915" s="323">
        <v>946.59999999999991</v>
      </c>
      <c r="I915" s="286">
        <v>0</v>
      </c>
      <c r="J915" s="286">
        <v>425.89999999999964</v>
      </c>
      <c r="K915" s="286"/>
      <c r="L915" s="443"/>
      <c r="M915" s="312">
        <f t="shared" si="14"/>
        <v>2565.7999999999993</v>
      </c>
      <c r="N915" s="443"/>
      <c r="O915" s="443" t="s">
        <v>977</v>
      </c>
      <c r="P915" s="443"/>
      <c r="Q915" s="443"/>
      <c r="R915" s="443"/>
      <c r="S915" s="530"/>
      <c r="T915" s="464"/>
      <c r="U915" s="686"/>
      <c r="V915" s="464"/>
      <c r="W915" s="464"/>
      <c r="X915" s="11"/>
    </row>
    <row r="916" spans="1:24" ht="15">
      <c r="A916" s="459" t="s">
        <v>14</v>
      </c>
      <c r="B916" s="464" t="s">
        <v>142</v>
      </c>
      <c r="C916" s="443"/>
      <c r="D916" s="443"/>
      <c r="E916" s="286" t="s">
        <v>285</v>
      </c>
      <c r="F916" s="323">
        <v>482.4</v>
      </c>
      <c r="G916" s="286">
        <v>609.4</v>
      </c>
      <c r="H916" s="286">
        <v>853.70000000000164</v>
      </c>
      <c r="I916" s="286">
        <v>0</v>
      </c>
      <c r="J916" s="286">
        <v>519.09999999999854</v>
      </c>
      <c r="K916" s="286"/>
      <c r="L916" s="443"/>
      <c r="M916" s="312">
        <f t="shared" si="14"/>
        <v>2464.6000000000004</v>
      </c>
      <c r="N916" s="443"/>
      <c r="O916" s="443" t="s">
        <v>295</v>
      </c>
      <c r="P916" s="443"/>
      <c r="Q916" s="443"/>
      <c r="R916" s="443"/>
      <c r="S916" s="343"/>
      <c r="T916" s="464"/>
      <c r="U916" s="686"/>
      <c r="V916" s="464"/>
      <c r="W916" s="464"/>
      <c r="X916" s="3"/>
    </row>
    <row r="917" spans="1:24" ht="15">
      <c r="A917" s="459" t="s">
        <v>16</v>
      </c>
      <c r="B917" s="464" t="s">
        <v>27</v>
      </c>
      <c r="C917" s="443"/>
      <c r="D917" s="443"/>
      <c r="E917" s="302">
        <v>664.9</v>
      </c>
      <c r="F917" s="286">
        <v>225.3</v>
      </c>
      <c r="G917" s="286">
        <v>502.2</v>
      </c>
      <c r="H917" s="323">
        <v>913.39999999999782</v>
      </c>
      <c r="I917" s="286">
        <v>0</v>
      </c>
      <c r="J917" s="286">
        <v>58.799999999998363</v>
      </c>
      <c r="K917" s="286"/>
      <c r="L917" s="443"/>
      <c r="M917" s="312">
        <f t="shared" si="14"/>
        <v>2364.5999999999963</v>
      </c>
      <c r="N917" s="443"/>
      <c r="O917" s="443" t="s">
        <v>315</v>
      </c>
      <c r="P917" s="443"/>
      <c r="Q917" s="443"/>
      <c r="R917" s="443"/>
      <c r="S917" s="464"/>
      <c r="T917" s="464"/>
      <c r="U917" s="686"/>
      <c r="V917" s="464"/>
      <c r="W917" s="464"/>
      <c r="X917" s="3"/>
    </row>
    <row r="918" spans="1:24" ht="15">
      <c r="A918" s="459" t="s">
        <v>18</v>
      </c>
      <c r="B918" s="464" t="s">
        <v>13</v>
      </c>
      <c r="C918" s="443"/>
      <c r="D918" s="443"/>
      <c r="E918" s="286">
        <v>435.5</v>
      </c>
      <c r="F918" s="286">
        <v>391.2</v>
      </c>
      <c r="G918" s="286">
        <v>513.79999999999995</v>
      </c>
      <c r="H918" s="286">
        <v>338.99999999999636</v>
      </c>
      <c r="I918" s="286">
        <v>0</v>
      </c>
      <c r="J918" s="323">
        <v>658.50000000000091</v>
      </c>
      <c r="K918" s="323"/>
      <c r="L918" s="443"/>
      <c r="M918" s="312">
        <f t="shared" si="14"/>
        <v>2337.9999999999973</v>
      </c>
      <c r="N918" s="443"/>
      <c r="O918" s="443" t="s">
        <v>290</v>
      </c>
      <c r="P918" s="443"/>
      <c r="Q918" s="443"/>
      <c r="R918" s="443"/>
      <c r="S918" s="464"/>
      <c r="T918" s="464"/>
      <c r="U918" s="686"/>
      <c r="V918" s="464"/>
      <c r="W918" s="464"/>
      <c r="X918" s="3"/>
    </row>
    <row r="919" spans="1:24" ht="15">
      <c r="A919" s="459" t="s">
        <v>20</v>
      </c>
      <c r="B919" s="464" t="s">
        <v>143</v>
      </c>
      <c r="C919" s="443"/>
      <c r="D919" s="443"/>
      <c r="E919" s="286" t="s">
        <v>285</v>
      </c>
      <c r="F919" s="286">
        <v>417</v>
      </c>
      <c r="G919" s="323">
        <v>736.9</v>
      </c>
      <c r="H919" s="323">
        <v>974.50000000000182</v>
      </c>
      <c r="I919" s="286">
        <v>0</v>
      </c>
      <c r="J919" s="286">
        <v>168.59999999999945</v>
      </c>
      <c r="K919" s="286"/>
      <c r="L919" s="443"/>
      <c r="M919" s="312">
        <f t="shared" si="14"/>
        <v>2297.0000000000014</v>
      </c>
      <c r="N919" s="443"/>
      <c r="O919" s="443" t="s">
        <v>310</v>
      </c>
      <c r="P919" s="443"/>
      <c r="Q919" s="443"/>
      <c r="R919" s="443"/>
      <c r="S919" s="530"/>
      <c r="T919" s="464"/>
      <c r="U919" s="686"/>
      <c r="V919" s="464"/>
      <c r="W919" s="464"/>
      <c r="X919" s="11"/>
    </row>
    <row r="920" spans="1:24" ht="15">
      <c r="A920" s="459" t="s">
        <v>22</v>
      </c>
      <c r="B920" s="464" t="s">
        <v>23</v>
      </c>
      <c r="C920" s="443"/>
      <c r="D920" s="443"/>
      <c r="E920" s="301">
        <v>695.95</v>
      </c>
      <c r="F920" s="323">
        <v>472.8</v>
      </c>
      <c r="G920" s="286">
        <v>456.1</v>
      </c>
      <c r="H920" s="286">
        <v>368</v>
      </c>
      <c r="I920" s="286">
        <v>0</v>
      </c>
      <c r="J920" s="286">
        <v>283.79999999999927</v>
      </c>
      <c r="K920" s="286"/>
      <c r="L920" s="443"/>
      <c r="M920" s="312">
        <f t="shared" si="14"/>
        <v>2276.6499999999992</v>
      </c>
      <c r="N920" s="443"/>
      <c r="O920" s="443" t="s">
        <v>313</v>
      </c>
      <c r="P920" s="443"/>
      <c r="Q920" s="443"/>
      <c r="R920" s="443"/>
      <c r="S920" s="530"/>
      <c r="T920" s="464"/>
      <c r="U920" s="686"/>
      <c r="V920" s="464"/>
      <c r="W920" s="464"/>
      <c r="X920" s="3"/>
    </row>
    <row r="921" spans="1:24" ht="15">
      <c r="A921" s="459" t="s">
        <v>24</v>
      </c>
      <c r="B921" s="464" t="s">
        <v>141</v>
      </c>
      <c r="C921" s="443"/>
      <c r="D921" s="443"/>
      <c r="E921" s="286" t="s">
        <v>285</v>
      </c>
      <c r="F921" s="286">
        <v>399.1</v>
      </c>
      <c r="G921" s="323">
        <v>693.3</v>
      </c>
      <c r="H921" s="323">
        <v>918.90000000000236</v>
      </c>
      <c r="I921" s="286">
        <v>0</v>
      </c>
      <c r="J921" s="286">
        <v>206.70000000000164</v>
      </c>
      <c r="K921" s="286"/>
      <c r="L921" s="443"/>
      <c r="M921" s="312">
        <f t="shared" si="14"/>
        <v>2218.0000000000041</v>
      </c>
      <c r="N921" s="443"/>
      <c r="O921" s="443" t="s">
        <v>312</v>
      </c>
      <c r="P921" s="443"/>
      <c r="Q921" s="443"/>
      <c r="R921" s="443"/>
      <c r="S921" s="464"/>
      <c r="T921" s="464"/>
      <c r="U921" s="686"/>
      <c r="V921" s="464"/>
      <c r="W921" s="464"/>
      <c r="X921" s="3"/>
    </row>
    <row r="922" spans="1:24" ht="15">
      <c r="A922" s="459" t="s">
        <v>26</v>
      </c>
      <c r="B922" s="464" t="s">
        <v>35</v>
      </c>
      <c r="C922" s="443"/>
      <c r="D922" s="443"/>
      <c r="E922" s="323">
        <v>624.85</v>
      </c>
      <c r="F922" s="286">
        <v>260.60000000000002</v>
      </c>
      <c r="G922" s="323">
        <v>736.8</v>
      </c>
      <c r="H922" s="286">
        <v>584.79999999999973</v>
      </c>
      <c r="I922" s="286">
        <v>0</v>
      </c>
      <c r="J922" s="286" t="s">
        <v>285</v>
      </c>
      <c r="K922" s="286"/>
      <c r="L922" s="313"/>
      <c r="M922" s="312">
        <f t="shared" si="14"/>
        <v>2207.0499999999997</v>
      </c>
      <c r="N922" s="443"/>
      <c r="O922" s="443" t="s">
        <v>310</v>
      </c>
      <c r="P922" s="443"/>
      <c r="Q922" s="443"/>
      <c r="R922" s="443"/>
      <c r="S922" s="530"/>
      <c r="T922" s="464"/>
      <c r="U922" s="686"/>
      <c r="V922" s="464"/>
      <c r="W922" s="464"/>
      <c r="X922" s="3"/>
    </row>
    <row r="923" spans="1:24" ht="15">
      <c r="A923" s="459" t="s">
        <v>28</v>
      </c>
      <c r="B923" s="464" t="s">
        <v>33</v>
      </c>
      <c r="C923" s="443"/>
      <c r="D923" s="443"/>
      <c r="E923" s="286">
        <v>252.9</v>
      </c>
      <c r="F923" s="286">
        <v>453.9</v>
      </c>
      <c r="G923" s="286">
        <v>639.4</v>
      </c>
      <c r="H923" s="286">
        <v>493.99999999999909</v>
      </c>
      <c r="I923" s="286">
        <v>0</v>
      </c>
      <c r="J923" s="286">
        <v>256.90000000000055</v>
      </c>
      <c r="K923" s="286"/>
      <c r="L923" s="443"/>
      <c r="M923" s="312">
        <f t="shared" si="14"/>
        <v>2097.0999999999995</v>
      </c>
      <c r="N923" s="443"/>
      <c r="O923" s="443"/>
      <c r="P923" s="443"/>
      <c r="Q923" s="443"/>
      <c r="R923" s="443"/>
      <c r="S923" s="530"/>
      <c r="T923" s="464"/>
      <c r="U923" s="686"/>
      <c r="V923" s="464"/>
      <c r="W923" s="464"/>
      <c r="X923" s="11"/>
    </row>
    <row r="924" spans="1:24" ht="15">
      <c r="A924" s="459" t="s">
        <v>30</v>
      </c>
      <c r="B924" s="464" t="s">
        <v>154</v>
      </c>
      <c r="C924" s="443"/>
      <c r="D924" s="443"/>
      <c r="E924" s="286" t="s">
        <v>285</v>
      </c>
      <c r="F924" s="286" t="s">
        <v>285</v>
      </c>
      <c r="G924" s="286">
        <v>655.20000000000005</v>
      </c>
      <c r="H924" s="323">
        <v>1000.2000000000007</v>
      </c>
      <c r="I924" s="286">
        <v>0</v>
      </c>
      <c r="J924" s="286">
        <v>260.99999999999727</v>
      </c>
      <c r="K924" s="286"/>
      <c r="L924" s="443"/>
      <c r="M924" s="312">
        <f t="shared" si="14"/>
        <v>1916.399999999998</v>
      </c>
      <c r="N924" s="443"/>
      <c r="O924" s="443" t="s">
        <v>290</v>
      </c>
      <c r="P924" s="443"/>
      <c r="Q924" s="443"/>
      <c r="R924" s="443"/>
      <c r="S924" s="530"/>
      <c r="T924" s="464"/>
      <c r="U924" s="686"/>
      <c r="V924" s="464"/>
      <c r="W924" s="464"/>
      <c r="X924" s="11"/>
    </row>
    <row r="925" spans="1:24" ht="15">
      <c r="A925" s="459" t="s">
        <v>32</v>
      </c>
      <c r="B925" s="464" t="s">
        <v>19</v>
      </c>
      <c r="C925" s="443"/>
      <c r="D925" s="443"/>
      <c r="E925" s="286">
        <v>403.9</v>
      </c>
      <c r="F925" s="286">
        <v>225.4</v>
      </c>
      <c r="G925" s="286">
        <v>243.3</v>
      </c>
      <c r="H925" s="286">
        <v>535.00000000000091</v>
      </c>
      <c r="I925" s="286">
        <v>0</v>
      </c>
      <c r="J925" s="286">
        <v>497.19999999999891</v>
      </c>
      <c r="K925" s="286"/>
      <c r="L925" s="443"/>
      <c r="M925" s="312">
        <f t="shared" si="14"/>
        <v>1904.7999999999997</v>
      </c>
      <c r="N925" s="443"/>
      <c r="O925" s="443"/>
      <c r="P925" s="443"/>
      <c r="Q925" s="443"/>
      <c r="R925" s="443"/>
      <c r="S925" s="530"/>
      <c r="T925" s="464"/>
      <c r="U925" s="687"/>
      <c r="V925" s="464"/>
      <c r="W925" s="464"/>
      <c r="X925" s="3"/>
    </row>
    <row r="926" spans="1:24" ht="15">
      <c r="A926" s="459" t="s">
        <v>34</v>
      </c>
      <c r="B926" s="464" t="s">
        <v>15</v>
      </c>
      <c r="C926" s="443"/>
      <c r="D926" s="443"/>
      <c r="E926" s="286">
        <v>430.2</v>
      </c>
      <c r="F926" s="286">
        <v>388.5</v>
      </c>
      <c r="G926" s="286">
        <v>396</v>
      </c>
      <c r="H926" s="286">
        <v>452.09999999999945</v>
      </c>
      <c r="I926" s="286">
        <v>0</v>
      </c>
      <c r="J926" s="286">
        <v>229.30000000000018</v>
      </c>
      <c r="K926" s="286"/>
      <c r="L926" s="443"/>
      <c r="M926" s="312">
        <f t="shared" si="14"/>
        <v>1896.0999999999997</v>
      </c>
      <c r="N926" s="443"/>
      <c r="O926" s="443"/>
      <c r="P926" s="443"/>
      <c r="Q926" s="443"/>
      <c r="R926" s="443"/>
      <c r="S926" s="343"/>
      <c r="T926" s="464"/>
      <c r="U926" s="686"/>
      <c r="V926" s="464"/>
      <c r="W926" s="464"/>
      <c r="X926" s="3"/>
    </row>
    <row r="927" spans="1:24" ht="15">
      <c r="A927" s="459" t="s">
        <v>36</v>
      </c>
      <c r="B927" s="464" t="s">
        <v>4</v>
      </c>
      <c r="C927" s="443"/>
      <c r="D927" s="443"/>
      <c r="E927" s="323">
        <v>576.75</v>
      </c>
      <c r="F927" s="302">
        <v>534.15</v>
      </c>
      <c r="G927" s="286">
        <v>346.6</v>
      </c>
      <c r="H927" s="286">
        <v>375.60000000000036</v>
      </c>
      <c r="I927" s="286">
        <v>0</v>
      </c>
      <c r="J927" s="286" t="s">
        <v>285</v>
      </c>
      <c r="K927" s="286"/>
      <c r="L927" s="313"/>
      <c r="M927" s="312">
        <f t="shared" si="14"/>
        <v>1833.1000000000004</v>
      </c>
      <c r="N927" s="443"/>
      <c r="O927" s="443" t="s">
        <v>298</v>
      </c>
      <c r="P927" s="443"/>
      <c r="Q927" s="443"/>
      <c r="R927" s="443"/>
      <c r="S927" s="464"/>
      <c r="T927" s="464"/>
      <c r="U927" s="686"/>
      <c r="V927" s="464"/>
      <c r="W927" s="464"/>
      <c r="X927" s="3"/>
    </row>
    <row r="928" spans="1:24" ht="15">
      <c r="A928" s="459" t="s">
        <v>38</v>
      </c>
      <c r="B928" s="464" t="s">
        <v>6</v>
      </c>
      <c r="C928" s="443"/>
      <c r="D928" s="443"/>
      <c r="E928" s="286">
        <v>320</v>
      </c>
      <c r="F928" s="286">
        <v>190.1</v>
      </c>
      <c r="G928" s="286">
        <v>249.9</v>
      </c>
      <c r="H928" s="286">
        <v>493.59999999999854</v>
      </c>
      <c r="I928" s="286">
        <v>0</v>
      </c>
      <c r="J928" s="286">
        <v>570.20000000000073</v>
      </c>
      <c r="K928" s="286"/>
      <c r="L928" s="443"/>
      <c r="M928" s="312">
        <f t="shared" si="14"/>
        <v>1823.7999999999993</v>
      </c>
      <c r="N928" s="443"/>
      <c r="O928" s="443"/>
      <c r="P928" s="443"/>
      <c r="Q928" s="443"/>
      <c r="R928" s="443"/>
      <c r="S928" s="530"/>
      <c r="T928" s="464"/>
      <c r="U928" s="686"/>
      <c r="V928" s="464"/>
      <c r="W928" s="464"/>
      <c r="X928" s="11"/>
    </row>
    <row r="929" spans="1:24" ht="15">
      <c r="A929" s="459" t="s">
        <v>145</v>
      </c>
      <c r="B929" s="464" t="s">
        <v>37</v>
      </c>
      <c r="C929" s="443"/>
      <c r="D929" s="443"/>
      <c r="E929" s="286">
        <v>161.1</v>
      </c>
      <c r="F929" s="286">
        <v>296.10000000000002</v>
      </c>
      <c r="G929" s="286">
        <v>263.2</v>
      </c>
      <c r="H929" s="286">
        <v>729.10000000000036</v>
      </c>
      <c r="I929" s="286">
        <v>0</v>
      </c>
      <c r="J929" s="286">
        <v>345.70000000000255</v>
      </c>
      <c r="K929" s="286"/>
      <c r="L929" s="443"/>
      <c r="M929" s="312">
        <f t="shared" si="14"/>
        <v>1795.200000000003</v>
      </c>
      <c r="N929" s="443"/>
      <c r="O929" s="443"/>
      <c r="P929" s="443"/>
      <c r="Q929" s="443"/>
      <c r="R929" s="443"/>
      <c r="S929" s="464"/>
      <c r="T929" s="464"/>
      <c r="U929" s="686"/>
      <c r="V929" s="464"/>
      <c r="W929" s="464"/>
      <c r="X929" s="3"/>
    </row>
    <row r="930" spans="1:24" ht="15">
      <c r="A930" s="459" t="s">
        <v>146</v>
      </c>
      <c r="B930" s="464" t="s">
        <v>29</v>
      </c>
      <c r="C930" s="443"/>
      <c r="D930" s="443"/>
      <c r="E930" s="286">
        <v>432.7</v>
      </c>
      <c r="F930" s="323">
        <v>512.20000000000005</v>
      </c>
      <c r="G930" s="286">
        <v>475.7</v>
      </c>
      <c r="H930" s="286" t="s">
        <v>285</v>
      </c>
      <c r="I930" s="286">
        <v>0</v>
      </c>
      <c r="J930" s="286">
        <v>246.89999999999873</v>
      </c>
      <c r="K930" s="286"/>
      <c r="L930" s="443"/>
      <c r="M930" s="312">
        <f t="shared" si="14"/>
        <v>1667.4999999999989</v>
      </c>
      <c r="N930" s="443"/>
      <c r="O930" s="443" t="s">
        <v>291</v>
      </c>
      <c r="P930" s="443"/>
      <c r="Q930" s="443"/>
      <c r="R930" s="443"/>
      <c r="S930" s="530"/>
      <c r="T930" s="464"/>
      <c r="U930" s="686"/>
      <c r="V930" s="464"/>
      <c r="W930" s="464"/>
      <c r="X930" s="11"/>
    </row>
    <row r="931" spans="1:24" ht="15">
      <c r="A931" s="459" t="s">
        <v>147</v>
      </c>
      <c r="B931" s="464" t="s">
        <v>162</v>
      </c>
      <c r="C931" s="443"/>
      <c r="D931" s="443"/>
      <c r="E931" s="286" t="s">
        <v>285</v>
      </c>
      <c r="F931" s="286" t="s">
        <v>285</v>
      </c>
      <c r="G931" s="286">
        <v>549.1</v>
      </c>
      <c r="H931" s="286">
        <v>743.99999999999909</v>
      </c>
      <c r="I931" s="286">
        <v>0</v>
      </c>
      <c r="J931" s="286">
        <v>210.20000000000073</v>
      </c>
      <c r="K931" s="286"/>
      <c r="L931" s="443"/>
      <c r="M931" s="312">
        <f t="shared" si="14"/>
        <v>1503.2999999999997</v>
      </c>
      <c r="N931" s="443"/>
      <c r="O931" s="443"/>
      <c r="P931" s="443"/>
      <c r="Q931" s="443"/>
      <c r="R931" s="443"/>
      <c r="S931" s="464"/>
      <c r="T931" s="464"/>
      <c r="U931" s="686"/>
      <c r="V931" s="464"/>
      <c r="W931" s="464"/>
      <c r="X931" s="3"/>
    </row>
    <row r="932" spans="1:24" ht="15">
      <c r="A932" s="459" t="s">
        <v>151</v>
      </c>
      <c r="B932" s="464" t="s">
        <v>811</v>
      </c>
      <c r="C932" s="443"/>
      <c r="D932" s="443"/>
      <c r="E932" s="286" t="s">
        <v>285</v>
      </c>
      <c r="F932" s="286" t="s">
        <v>285</v>
      </c>
      <c r="G932" s="286" t="s">
        <v>285</v>
      </c>
      <c r="H932" s="301">
        <v>1070.0000000000018</v>
      </c>
      <c r="I932" s="286">
        <v>0</v>
      </c>
      <c r="J932" s="286">
        <v>421.10000000000036</v>
      </c>
      <c r="K932" s="286"/>
      <c r="L932" s="443"/>
      <c r="M932" s="312">
        <f t="shared" si="14"/>
        <v>1491.1000000000022</v>
      </c>
      <c r="N932" s="443"/>
      <c r="O932" s="443" t="s">
        <v>307</v>
      </c>
      <c r="P932" s="443"/>
      <c r="Q932" s="443"/>
      <c r="R932" s="443"/>
      <c r="S932" s="530"/>
      <c r="T932" s="464"/>
      <c r="U932" s="686"/>
      <c r="V932" s="464"/>
      <c r="W932" s="464"/>
      <c r="X932" s="3"/>
    </row>
    <row r="933" spans="1:24" ht="15">
      <c r="A933" s="459" t="s">
        <v>157</v>
      </c>
      <c r="B933" s="464" t="s">
        <v>837</v>
      </c>
      <c r="C933" s="443"/>
      <c r="D933" s="443"/>
      <c r="E933" s="286" t="s">
        <v>285</v>
      </c>
      <c r="F933" s="286" t="s">
        <v>285</v>
      </c>
      <c r="G933" s="286" t="s">
        <v>285</v>
      </c>
      <c r="H933" s="286">
        <v>884.70000000000073</v>
      </c>
      <c r="I933" s="286">
        <v>0</v>
      </c>
      <c r="J933" s="323">
        <v>587.00000000000091</v>
      </c>
      <c r="K933" s="323"/>
      <c r="L933" s="443"/>
      <c r="M933" s="312">
        <f t="shared" si="14"/>
        <v>1471.7000000000016</v>
      </c>
      <c r="N933" s="443"/>
      <c r="O933" s="443" t="s">
        <v>295</v>
      </c>
      <c r="P933" s="443"/>
      <c r="Q933" s="443"/>
      <c r="R933" s="443"/>
      <c r="S933" s="530"/>
      <c r="T933" s="464"/>
      <c r="U933" s="686"/>
      <c r="V933" s="464"/>
      <c r="W933" s="464"/>
      <c r="X933" s="3"/>
    </row>
    <row r="934" spans="1:24" ht="15">
      <c r="A934" s="459" t="s">
        <v>159</v>
      </c>
      <c r="B934" s="464" t="s">
        <v>144</v>
      </c>
      <c r="C934" s="443"/>
      <c r="D934" s="443"/>
      <c r="E934" s="286" t="s">
        <v>285</v>
      </c>
      <c r="F934" s="286">
        <v>318.8</v>
      </c>
      <c r="G934" s="286">
        <v>498</v>
      </c>
      <c r="H934" s="286">
        <v>211.40000000000055</v>
      </c>
      <c r="I934" s="286">
        <v>0</v>
      </c>
      <c r="J934" s="286">
        <v>351.49999999999909</v>
      </c>
      <c r="K934" s="286"/>
      <c r="L934" s="443"/>
      <c r="M934" s="312">
        <f t="shared" si="14"/>
        <v>1379.6999999999996</v>
      </c>
      <c r="N934" s="443"/>
      <c r="O934" s="443"/>
      <c r="P934" s="443"/>
      <c r="Q934" s="443"/>
      <c r="R934" s="443"/>
      <c r="S934" s="530"/>
      <c r="T934" s="464"/>
      <c r="U934" s="686"/>
      <c r="V934" s="464"/>
      <c r="W934" s="464"/>
      <c r="X934" s="11"/>
    </row>
    <row r="935" spans="1:24" ht="15">
      <c r="A935" s="459" t="s">
        <v>160</v>
      </c>
      <c r="B935" s="459" t="s">
        <v>801</v>
      </c>
      <c r="C935" s="443"/>
      <c r="D935" s="443"/>
      <c r="E935" s="286" t="s">
        <v>285</v>
      </c>
      <c r="F935" s="286" t="s">
        <v>285</v>
      </c>
      <c r="G935" s="286" t="s">
        <v>285</v>
      </c>
      <c r="H935" s="323">
        <v>896.70000000000073</v>
      </c>
      <c r="I935" s="286">
        <v>0</v>
      </c>
      <c r="J935" s="286">
        <v>448.49999999999955</v>
      </c>
      <c r="K935" s="286"/>
      <c r="L935" s="443"/>
      <c r="M935" s="312">
        <f t="shared" si="14"/>
        <v>1345.2000000000003</v>
      </c>
      <c r="N935" s="443"/>
      <c r="O935" s="443" t="s">
        <v>300</v>
      </c>
      <c r="P935" s="443"/>
      <c r="Q935" s="443"/>
      <c r="R935" s="443"/>
      <c r="S935" s="464"/>
      <c r="T935" s="464"/>
      <c r="U935" s="686"/>
      <c r="V935" s="464"/>
      <c r="W935" s="464"/>
      <c r="X935" s="3"/>
    </row>
    <row r="936" spans="1:24" ht="15">
      <c r="A936" s="459" t="s">
        <v>161</v>
      </c>
      <c r="B936" s="464" t="s">
        <v>158</v>
      </c>
      <c r="C936" s="443"/>
      <c r="D936" s="443"/>
      <c r="E936" s="286" t="s">
        <v>285</v>
      </c>
      <c r="F936" s="286" t="s">
        <v>285</v>
      </c>
      <c r="G936" s="323">
        <v>717.8</v>
      </c>
      <c r="H936" s="286">
        <v>609.25</v>
      </c>
      <c r="I936" s="286">
        <v>0</v>
      </c>
      <c r="J936" s="286" t="s">
        <v>285</v>
      </c>
      <c r="K936" s="286"/>
      <c r="L936" s="313"/>
      <c r="M936" s="312">
        <f t="shared" si="14"/>
        <v>1327.05</v>
      </c>
      <c r="N936" s="443"/>
      <c r="O936" s="443" t="s">
        <v>304</v>
      </c>
      <c r="P936" s="443"/>
      <c r="Q936" s="443"/>
      <c r="R936" s="443"/>
      <c r="S936" s="464"/>
      <c r="T936" s="464"/>
      <c r="U936" s="687"/>
      <c r="V936" s="464"/>
      <c r="W936" s="464"/>
      <c r="X936" s="11"/>
    </row>
    <row r="937" spans="1:24" ht="15">
      <c r="A937" s="459" t="s">
        <v>163</v>
      </c>
      <c r="B937" s="464" t="s">
        <v>153</v>
      </c>
      <c r="C937" s="443"/>
      <c r="D937" s="443"/>
      <c r="E937" s="286" t="s">
        <v>285</v>
      </c>
      <c r="F937" s="286" t="s">
        <v>285</v>
      </c>
      <c r="G937" s="286">
        <v>122.4</v>
      </c>
      <c r="H937" s="286">
        <v>611.19999999999709</v>
      </c>
      <c r="I937" s="286">
        <v>0</v>
      </c>
      <c r="J937" s="286">
        <v>560.40000000000146</v>
      </c>
      <c r="K937" s="286"/>
      <c r="L937" s="443"/>
      <c r="M937" s="312">
        <f t="shared" si="14"/>
        <v>1293.9999999999986</v>
      </c>
      <c r="N937" s="443"/>
      <c r="O937" s="443"/>
      <c r="P937" s="443"/>
      <c r="Q937" s="443"/>
      <c r="R937" s="443"/>
      <c r="S937" s="530"/>
      <c r="T937" s="464"/>
      <c r="U937" s="686"/>
      <c r="V937" s="464"/>
      <c r="W937" s="464"/>
      <c r="X937" s="3"/>
    </row>
    <row r="938" spans="1:24" ht="15">
      <c r="A938" s="459" t="s">
        <v>281</v>
      </c>
      <c r="B938" s="464" t="s">
        <v>851</v>
      </c>
      <c r="C938" s="443"/>
      <c r="D938" s="443"/>
      <c r="E938" s="286" t="s">
        <v>285</v>
      </c>
      <c r="F938" s="286" t="s">
        <v>285</v>
      </c>
      <c r="G938" s="286" t="s">
        <v>285</v>
      </c>
      <c r="H938" s="286">
        <v>589.10000000000127</v>
      </c>
      <c r="I938" s="286">
        <v>0</v>
      </c>
      <c r="J938" s="323">
        <v>618.30000000000109</v>
      </c>
      <c r="K938" s="323"/>
      <c r="L938" s="443"/>
      <c r="M938" s="312">
        <f t="shared" si="14"/>
        <v>1207.4000000000024</v>
      </c>
      <c r="N938" s="443"/>
      <c r="O938" s="443" t="s">
        <v>299</v>
      </c>
      <c r="P938" s="443"/>
      <c r="Q938" s="443"/>
      <c r="R938" s="443"/>
      <c r="S938" s="343"/>
      <c r="T938" s="464"/>
      <c r="U938" s="686"/>
      <c r="V938" s="464"/>
      <c r="W938" s="464"/>
      <c r="X938" s="3"/>
    </row>
    <row r="939" spans="1:24" ht="15">
      <c r="A939" s="459" t="s">
        <v>282</v>
      </c>
      <c r="B939" s="464" t="s">
        <v>856</v>
      </c>
      <c r="C939" s="443"/>
      <c r="D939" s="443"/>
      <c r="E939" s="286" t="s">
        <v>285</v>
      </c>
      <c r="F939" s="286" t="s">
        <v>285</v>
      </c>
      <c r="G939" s="286" t="s">
        <v>285</v>
      </c>
      <c r="H939" s="286">
        <v>721.19999999999982</v>
      </c>
      <c r="I939" s="286">
        <v>0</v>
      </c>
      <c r="J939" s="286">
        <v>481.50000000000091</v>
      </c>
      <c r="K939" s="286"/>
      <c r="L939" s="443"/>
      <c r="M939" s="312">
        <f t="shared" si="14"/>
        <v>1202.7000000000007</v>
      </c>
      <c r="N939" s="443"/>
      <c r="O939" s="443"/>
      <c r="P939" s="443"/>
      <c r="Q939" s="443"/>
      <c r="R939" s="443"/>
      <c r="S939" s="464"/>
      <c r="T939" s="464"/>
      <c r="U939" s="687"/>
      <c r="V939" s="464"/>
      <c r="W939" s="464"/>
      <c r="X939" s="11"/>
    </row>
    <row r="940" spans="1:24" ht="15">
      <c r="A940" s="459" t="s">
        <v>283</v>
      </c>
      <c r="B940" s="464" t="s">
        <v>869</v>
      </c>
      <c r="C940" s="443"/>
      <c r="D940" s="443"/>
      <c r="E940" s="286" t="s">
        <v>285</v>
      </c>
      <c r="F940" s="286" t="s">
        <v>285</v>
      </c>
      <c r="G940" s="286" t="s">
        <v>285</v>
      </c>
      <c r="H940" s="286">
        <v>518.64999999999964</v>
      </c>
      <c r="I940" s="286">
        <v>0</v>
      </c>
      <c r="J940" s="323">
        <v>639.90000000000055</v>
      </c>
      <c r="K940" s="323"/>
      <c r="L940" s="443"/>
      <c r="M940" s="312">
        <f t="shared" si="14"/>
        <v>1158.5500000000002</v>
      </c>
      <c r="N940" s="443"/>
      <c r="O940" s="443" t="s">
        <v>291</v>
      </c>
      <c r="P940" s="443"/>
      <c r="Q940" s="443"/>
      <c r="R940" s="443"/>
      <c r="S940" s="464"/>
      <c r="T940" s="464"/>
      <c r="U940" s="686"/>
      <c r="V940" s="464"/>
      <c r="W940" s="464"/>
      <c r="X940" s="11"/>
    </row>
    <row r="941" spans="1:24" ht="15">
      <c r="A941" s="459" t="s">
        <v>284</v>
      </c>
      <c r="B941" s="464" t="s">
        <v>873</v>
      </c>
      <c r="C941" s="443"/>
      <c r="D941" s="443"/>
      <c r="E941" s="286" t="s">
        <v>285</v>
      </c>
      <c r="F941" s="286" t="s">
        <v>285</v>
      </c>
      <c r="G941" s="286" t="s">
        <v>285</v>
      </c>
      <c r="H941" s="286">
        <v>674.39999999999873</v>
      </c>
      <c r="I941" s="286">
        <v>0</v>
      </c>
      <c r="J941" s="286">
        <v>479.49999999999909</v>
      </c>
      <c r="K941" s="286"/>
      <c r="L941" s="443"/>
      <c r="M941" s="312">
        <f t="shared" si="14"/>
        <v>1153.8999999999978</v>
      </c>
      <c r="N941" s="443"/>
      <c r="O941" s="443"/>
      <c r="P941" s="443"/>
      <c r="Q941" s="443"/>
      <c r="R941" s="443"/>
      <c r="S941" s="459"/>
      <c r="T941" s="464"/>
      <c r="U941" s="686"/>
      <c r="V941" s="464"/>
      <c r="W941" s="464"/>
      <c r="X941" s="3"/>
    </row>
    <row r="942" spans="1:24" ht="15">
      <c r="A942" s="459" t="s">
        <v>808</v>
      </c>
      <c r="B942" s="464" t="s">
        <v>828</v>
      </c>
      <c r="C942" s="443"/>
      <c r="D942" s="443"/>
      <c r="E942" s="286" t="s">
        <v>285</v>
      </c>
      <c r="F942" s="286" t="s">
        <v>285</v>
      </c>
      <c r="G942" s="286" t="s">
        <v>285</v>
      </c>
      <c r="H942" s="286">
        <v>642.60000000000127</v>
      </c>
      <c r="I942" s="286">
        <v>0</v>
      </c>
      <c r="J942" s="286">
        <v>510.89999999999964</v>
      </c>
      <c r="K942" s="286"/>
      <c r="L942" s="443"/>
      <c r="M942" s="312">
        <f t="shared" si="14"/>
        <v>1153.5000000000009</v>
      </c>
      <c r="N942" s="443"/>
      <c r="O942" s="443"/>
      <c r="P942" s="443"/>
      <c r="Q942" s="443"/>
      <c r="R942" s="443"/>
      <c r="S942" s="464"/>
      <c r="T942" s="464"/>
      <c r="U942" s="686"/>
      <c r="V942" s="464"/>
      <c r="W942" s="464"/>
      <c r="X942" s="11"/>
    </row>
    <row r="943" spans="1:24" ht="15">
      <c r="A943" s="459" t="s">
        <v>809</v>
      </c>
      <c r="B943" s="464" t="s">
        <v>822</v>
      </c>
      <c r="C943" s="443"/>
      <c r="D943" s="443"/>
      <c r="E943" s="286" t="s">
        <v>285</v>
      </c>
      <c r="F943" s="286" t="s">
        <v>285</v>
      </c>
      <c r="G943" s="286" t="s">
        <v>285</v>
      </c>
      <c r="H943" s="286">
        <v>642.80000000000109</v>
      </c>
      <c r="I943" s="286">
        <v>0</v>
      </c>
      <c r="J943" s="286">
        <v>455.99999999999909</v>
      </c>
      <c r="K943" s="286"/>
      <c r="L943" s="443"/>
      <c r="M943" s="312">
        <f t="shared" si="14"/>
        <v>1098.8000000000002</v>
      </c>
      <c r="N943" s="443"/>
      <c r="O943" s="443"/>
      <c r="P943" s="443"/>
      <c r="Q943" s="443"/>
      <c r="R943" s="443"/>
      <c r="S943" s="343"/>
      <c r="T943" s="464"/>
      <c r="U943" s="686"/>
      <c r="V943" s="464"/>
      <c r="W943" s="464"/>
      <c r="X943" s="11"/>
    </row>
    <row r="944" spans="1:24" ht="15">
      <c r="A944" s="459" t="s">
        <v>810</v>
      </c>
      <c r="B944" s="464" t="s">
        <v>852</v>
      </c>
      <c r="C944" s="443"/>
      <c r="D944" s="443"/>
      <c r="E944" s="286" t="s">
        <v>285</v>
      </c>
      <c r="F944" s="286" t="s">
        <v>285</v>
      </c>
      <c r="G944" s="286" t="s">
        <v>285</v>
      </c>
      <c r="H944" s="286">
        <v>642.49999999999818</v>
      </c>
      <c r="I944" s="286">
        <v>0</v>
      </c>
      <c r="J944" s="286">
        <v>452.70000000000164</v>
      </c>
      <c r="K944" s="286"/>
      <c r="L944" s="443"/>
      <c r="M944" s="312">
        <f t="shared" si="14"/>
        <v>1095.1999999999998</v>
      </c>
      <c r="N944" s="443"/>
      <c r="O944" s="443"/>
      <c r="P944" s="443"/>
      <c r="Q944" s="443"/>
      <c r="R944" s="443"/>
      <c r="S944" s="343"/>
      <c r="T944" s="464"/>
      <c r="U944" s="687"/>
      <c r="V944" s="464"/>
      <c r="W944" s="464"/>
      <c r="X944" s="11"/>
    </row>
    <row r="945" spans="1:24" ht="15">
      <c r="A945" s="459" t="s">
        <v>812</v>
      </c>
      <c r="B945" s="464" t="s">
        <v>819</v>
      </c>
      <c r="C945" s="443"/>
      <c r="D945" s="443"/>
      <c r="E945" s="286" t="s">
        <v>285</v>
      </c>
      <c r="F945" s="286" t="s">
        <v>285</v>
      </c>
      <c r="G945" s="286" t="s">
        <v>285</v>
      </c>
      <c r="H945" s="286">
        <v>738.40000000000146</v>
      </c>
      <c r="I945" s="286">
        <v>0</v>
      </c>
      <c r="J945" s="286">
        <v>354.29999999999654</v>
      </c>
      <c r="K945" s="286"/>
      <c r="L945" s="443"/>
      <c r="M945" s="312">
        <f t="shared" si="14"/>
        <v>1092.699999999998</v>
      </c>
      <c r="N945" s="443"/>
      <c r="O945" s="443"/>
      <c r="P945" s="443"/>
      <c r="Q945" s="443"/>
      <c r="R945" s="443"/>
      <c r="S945" s="464"/>
      <c r="T945" s="464"/>
      <c r="U945" s="687"/>
      <c r="V945" s="464"/>
      <c r="W945" s="464"/>
      <c r="X945" s="3"/>
    </row>
    <row r="946" spans="1:24" ht="15">
      <c r="A946" s="459" t="s">
        <v>818</v>
      </c>
      <c r="B946" s="464" t="s">
        <v>835</v>
      </c>
      <c r="C946" s="443"/>
      <c r="D946" s="443"/>
      <c r="E946" s="286" t="s">
        <v>285</v>
      </c>
      <c r="F946" s="286" t="s">
        <v>285</v>
      </c>
      <c r="G946" s="286" t="s">
        <v>285</v>
      </c>
      <c r="H946" s="286">
        <v>714.00000000000182</v>
      </c>
      <c r="I946" s="286">
        <v>0</v>
      </c>
      <c r="J946" s="286">
        <v>354.80000000000109</v>
      </c>
      <c r="K946" s="286"/>
      <c r="L946" s="443"/>
      <c r="M946" s="312">
        <f t="shared" si="14"/>
        <v>1068.8000000000029</v>
      </c>
      <c r="N946" s="443"/>
      <c r="O946" s="443"/>
      <c r="P946" s="443"/>
      <c r="Q946" s="443"/>
      <c r="R946" s="443"/>
      <c r="S946" s="464"/>
      <c r="T946" s="464"/>
      <c r="U946" s="686"/>
      <c r="V946" s="464"/>
      <c r="W946" s="464"/>
      <c r="X946" s="11"/>
    </row>
    <row r="947" spans="1:24" ht="15">
      <c r="A947" s="459" t="s">
        <v>820</v>
      </c>
      <c r="B947" s="464" t="s">
        <v>861</v>
      </c>
      <c r="C947" s="443"/>
      <c r="D947" s="443"/>
      <c r="E947" s="286" t="s">
        <v>285</v>
      </c>
      <c r="F947" s="286" t="s">
        <v>285</v>
      </c>
      <c r="G947" s="286" t="s">
        <v>285</v>
      </c>
      <c r="H947" s="286">
        <v>496.80000000000018</v>
      </c>
      <c r="I947" s="286">
        <v>0</v>
      </c>
      <c r="J947" s="286">
        <v>490.10000000000036</v>
      </c>
      <c r="K947" s="286"/>
      <c r="L947" s="443"/>
      <c r="M947" s="312">
        <f t="shared" si="14"/>
        <v>986.90000000000055</v>
      </c>
      <c r="N947" s="443"/>
      <c r="O947" s="443"/>
      <c r="P947" s="443"/>
      <c r="Q947" s="443"/>
      <c r="R947" s="443"/>
      <c r="S947" s="530"/>
      <c r="T947" s="464"/>
      <c r="U947" s="686"/>
      <c r="V947" s="464"/>
      <c r="W947" s="464"/>
      <c r="X947" s="11"/>
    </row>
    <row r="948" spans="1:24" ht="15">
      <c r="A948" s="459" t="s">
        <v>823</v>
      </c>
      <c r="B948" s="464" t="s">
        <v>155</v>
      </c>
      <c r="C948" s="443"/>
      <c r="D948" s="443"/>
      <c r="E948" s="286" t="s">
        <v>285</v>
      </c>
      <c r="F948" s="286" t="s">
        <v>285</v>
      </c>
      <c r="G948" s="286">
        <v>123.6</v>
      </c>
      <c r="H948" s="286">
        <v>632.39999999999964</v>
      </c>
      <c r="I948" s="286">
        <v>0</v>
      </c>
      <c r="J948" s="286">
        <v>229.89999999999782</v>
      </c>
      <c r="K948" s="286"/>
      <c r="L948" s="443"/>
      <c r="M948" s="312">
        <f t="shared" si="14"/>
        <v>985.89999999999748</v>
      </c>
      <c r="N948" s="443"/>
      <c r="O948" s="443"/>
      <c r="P948" s="443"/>
      <c r="Q948" s="443"/>
      <c r="R948" s="443"/>
      <c r="S948" s="530"/>
      <c r="T948" s="464"/>
      <c r="U948" s="686"/>
      <c r="V948" s="464"/>
      <c r="W948" s="464"/>
      <c r="X948" s="3"/>
    </row>
    <row r="949" spans="1:24" ht="15">
      <c r="A949" s="459" t="s">
        <v>824</v>
      </c>
      <c r="B949" s="459" t="s">
        <v>807</v>
      </c>
      <c r="C949" s="443"/>
      <c r="D949" s="443"/>
      <c r="E949" s="286" t="s">
        <v>285</v>
      </c>
      <c r="F949" s="286" t="s">
        <v>285</v>
      </c>
      <c r="G949" s="286" t="s">
        <v>285</v>
      </c>
      <c r="H949" s="286">
        <v>422.80000000000109</v>
      </c>
      <c r="I949" s="286">
        <v>0</v>
      </c>
      <c r="J949" s="286">
        <v>560.20000000000073</v>
      </c>
      <c r="K949" s="286"/>
      <c r="L949" s="443"/>
      <c r="M949" s="312">
        <f t="shared" si="14"/>
        <v>983.00000000000182</v>
      </c>
      <c r="N949" s="443"/>
      <c r="O949" s="443"/>
      <c r="P949" s="443"/>
      <c r="Q949" s="443"/>
      <c r="R949" s="443"/>
      <c r="S949" s="343"/>
      <c r="T949" s="464"/>
      <c r="U949" s="686"/>
      <c r="V949" s="464"/>
      <c r="W949" s="464"/>
      <c r="X949" s="3"/>
    </row>
    <row r="950" spans="1:24" ht="15">
      <c r="A950" s="459" t="s">
        <v>827</v>
      </c>
      <c r="B950" s="464" t="s">
        <v>821</v>
      </c>
      <c r="C950" s="443"/>
      <c r="D950" s="443"/>
      <c r="E950" s="286" t="s">
        <v>285</v>
      </c>
      <c r="F950" s="286" t="s">
        <v>285</v>
      </c>
      <c r="G950" s="286" t="s">
        <v>285</v>
      </c>
      <c r="H950" s="286">
        <v>694.39999999999873</v>
      </c>
      <c r="I950" s="286">
        <v>0</v>
      </c>
      <c r="J950" s="286">
        <v>188.80000000000109</v>
      </c>
      <c r="K950" s="286"/>
      <c r="L950" s="443"/>
      <c r="M950" s="312">
        <f t="shared" si="14"/>
        <v>883.19999999999982</v>
      </c>
      <c r="N950" s="443"/>
      <c r="O950" s="443"/>
      <c r="P950" s="443"/>
      <c r="Q950" s="443"/>
      <c r="R950" s="443"/>
      <c r="S950" s="343"/>
      <c r="T950" s="464"/>
      <c r="U950" s="686"/>
      <c r="V950" s="464"/>
      <c r="W950" s="464"/>
      <c r="X950" s="11"/>
    </row>
    <row r="951" spans="1:24" ht="15">
      <c r="A951" s="459" t="s">
        <v>829</v>
      </c>
      <c r="B951" s="459" t="s">
        <v>806</v>
      </c>
      <c r="C951" s="443"/>
      <c r="D951" s="443"/>
      <c r="E951" s="286" t="s">
        <v>285</v>
      </c>
      <c r="F951" s="286" t="s">
        <v>285</v>
      </c>
      <c r="G951" s="286" t="s">
        <v>285</v>
      </c>
      <c r="H951" s="286">
        <v>741.60000000000218</v>
      </c>
      <c r="I951" s="286">
        <v>0</v>
      </c>
      <c r="J951" s="286">
        <v>139.00000000000091</v>
      </c>
      <c r="K951" s="286"/>
      <c r="L951" s="443"/>
      <c r="M951" s="312">
        <f t="shared" si="14"/>
        <v>880.60000000000309</v>
      </c>
      <c r="N951" s="443"/>
      <c r="O951" s="443"/>
      <c r="P951" s="443"/>
      <c r="Q951" s="443"/>
      <c r="R951" s="443"/>
      <c r="S951" s="343"/>
      <c r="T951" s="464"/>
      <c r="U951" s="686"/>
      <c r="V951" s="464"/>
      <c r="W951" s="464"/>
      <c r="X951" s="3"/>
    </row>
    <row r="952" spans="1:24" ht="15">
      <c r="A952" s="459" t="s">
        <v>834</v>
      </c>
      <c r="B952" s="464" t="s">
        <v>844</v>
      </c>
      <c r="C952" s="443"/>
      <c r="D952" s="443"/>
      <c r="E952" s="286" t="s">
        <v>285</v>
      </c>
      <c r="F952" s="286" t="s">
        <v>285</v>
      </c>
      <c r="G952" s="286" t="s">
        <v>285</v>
      </c>
      <c r="H952" s="286">
        <v>269.09999999999854</v>
      </c>
      <c r="I952" s="286">
        <v>0</v>
      </c>
      <c r="J952" s="286">
        <v>556.59999999999945</v>
      </c>
      <c r="K952" s="286"/>
      <c r="L952" s="443"/>
      <c r="M952" s="312">
        <f t="shared" si="14"/>
        <v>825.699999999998</v>
      </c>
      <c r="N952" s="443"/>
      <c r="O952" s="443"/>
      <c r="P952" s="443"/>
      <c r="Q952" s="443"/>
      <c r="R952" s="443"/>
      <c r="S952" s="464"/>
      <c r="T952" s="464"/>
      <c r="U952" s="686"/>
      <c r="V952" s="464"/>
      <c r="W952" s="464"/>
      <c r="X952" s="3"/>
    </row>
    <row r="953" spans="1:24" ht="15">
      <c r="A953" s="459" t="s">
        <v>838</v>
      </c>
      <c r="B953" s="464" t="s">
        <v>855</v>
      </c>
      <c r="C953" s="443"/>
      <c r="D953" s="443"/>
      <c r="E953" s="286" t="s">
        <v>285</v>
      </c>
      <c r="F953" s="286" t="s">
        <v>285</v>
      </c>
      <c r="G953" s="286" t="s">
        <v>285</v>
      </c>
      <c r="H953" s="286">
        <v>604.10000000000036</v>
      </c>
      <c r="I953" s="286">
        <v>0</v>
      </c>
      <c r="J953" s="286">
        <v>208.60000000000036</v>
      </c>
      <c r="K953" s="286"/>
      <c r="L953" s="443"/>
      <c r="M953" s="312">
        <f t="shared" si="14"/>
        <v>812.70000000000073</v>
      </c>
      <c r="N953" s="443"/>
      <c r="O953" s="443"/>
      <c r="P953" s="443"/>
      <c r="Q953" s="443"/>
      <c r="R953" s="443"/>
      <c r="S953" s="530"/>
      <c r="T953" s="464"/>
      <c r="U953" s="686"/>
      <c r="V953" s="464"/>
      <c r="W953" s="464"/>
      <c r="X953" s="11"/>
    </row>
    <row r="954" spans="1:24" ht="15">
      <c r="A954" s="459" t="s">
        <v>839</v>
      </c>
      <c r="B954" s="464" t="s">
        <v>836</v>
      </c>
      <c r="C954" s="443"/>
      <c r="D954" s="443"/>
      <c r="E954" s="286" t="s">
        <v>285</v>
      </c>
      <c r="F954" s="286" t="s">
        <v>285</v>
      </c>
      <c r="G954" s="286" t="s">
        <v>285</v>
      </c>
      <c r="H954" s="286">
        <v>623.85000000000309</v>
      </c>
      <c r="I954" s="286">
        <v>0</v>
      </c>
      <c r="J954" s="286">
        <v>145.79999999999927</v>
      </c>
      <c r="K954" s="286"/>
      <c r="L954" s="443"/>
      <c r="M954" s="312">
        <f t="shared" si="14"/>
        <v>769.65000000000236</v>
      </c>
      <c r="N954" s="443"/>
      <c r="O954" s="443"/>
      <c r="P954" s="443"/>
      <c r="Q954" s="443"/>
      <c r="R954" s="443"/>
      <c r="S954" s="464"/>
      <c r="T954" s="464"/>
      <c r="U954" s="686"/>
      <c r="V954" s="464"/>
      <c r="W954" s="464"/>
      <c r="X954" s="11"/>
    </row>
    <row r="955" spans="1:24" ht="15">
      <c r="A955" s="459" t="s">
        <v>840</v>
      </c>
      <c r="B955" s="464" t="s">
        <v>826</v>
      </c>
      <c r="C955" s="443"/>
      <c r="D955" s="443"/>
      <c r="E955" s="286" t="s">
        <v>285</v>
      </c>
      <c r="F955" s="286" t="s">
        <v>285</v>
      </c>
      <c r="G955" s="286" t="s">
        <v>285</v>
      </c>
      <c r="H955" s="286">
        <v>633.19999999999982</v>
      </c>
      <c r="I955" s="286">
        <v>0</v>
      </c>
      <c r="J955" s="286">
        <v>127.800000000002</v>
      </c>
      <c r="K955" s="286"/>
      <c r="L955" s="443"/>
      <c r="M955" s="312">
        <f t="shared" si="14"/>
        <v>761.00000000000182</v>
      </c>
      <c r="N955" s="443"/>
      <c r="O955" s="443"/>
      <c r="P955" s="443"/>
      <c r="Q955" s="443"/>
      <c r="R955" s="443"/>
      <c r="S955" s="464"/>
      <c r="T955" s="464"/>
      <c r="U955" s="686"/>
      <c r="V955" s="464"/>
      <c r="W955" s="464"/>
      <c r="X955" s="3"/>
    </row>
    <row r="956" spans="1:24" ht="15">
      <c r="A956" s="459" t="s">
        <v>846</v>
      </c>
      <c r="B956" s="530" t="s">
        <v>2245</v>
      </c>
      <c r="C956" s="446"/>
      <c r="D956" s="446"/>
      <c r="E956" s="286" t="s">
        <v>285</v>
      </c>
      <c r="F956" s="286" t="s">
        <v>285</v>
      </c>
      <c r="G956" s="286" t="s">
        <v>285</v>
      </c>
      <c r="H956" s="286" t="s">
        <v>285</v>
      </c>
      <c r="I956" s="286">
        <v>0</v>
      </c>
      <c r="J956" s="303">
        <v>758.90000000000146</v>
      </c>
      <c r="K956" s="303"/>
      <c r="L956" s="443"/>
      <c r="M956" s="312">
        <f t="shared" si="14"/>
        <v>758.90000000000146</v>
      </c>
      <c r="N956" s="443"/>
      <c r="O956" s="443" t="s">
        <v>288</v>
      </c>
      <c r="P956" s="443"/>
      <c r="Q956" s="443"/>
      <c r="R956" s="322" t="s">
        <v>1983</v>
      </c>
      <c r="S956" s="464"/>
      <c r="T956" s="464"/>
      <c r="U956" s="686"/>
      <c r="V956" s="464"/>
      <c r="W956" s="464"/>
    </row>
    <row r="957" spans="1:24" ht="15">
      <c r="A957" s="459" t="s">
        <v>854</v>
      </c>
      <c r="B957" s="361" t="s">
        <v>1854</v>
      </c>
      <c r="C957" s="446"/>
      <c r="D957" s="446"/>
      <c r="E957" s="286" t="s">
        <v>285</v>
      </c>
      <c r="F957" s="286" t="s">
        <v>285</v>
      </c>
      <c r="G957" s="286" t="s">
        <v>285</v>
      </c>
      <c r="H957" s="286" t="s">
        <v>285</v>
      </c>
      <c r="I957" s="286">
        <v>0</v>
      </c>
      <c r="J957" s="301">
        <v>741.20000000000073</v>
      </c>
      <c r="K957" s="301"/>
      <c r="L957" s="443"/>
      <c r="M957" s="312">
        <f t="shared" si="14"/>
        <v>741.20000000000073</v>
      </c>
      <c r="N957" s="443"/>
      <c r="O957" s="443" t="s">
        <v>307</v>
      </c>
      <c r="P957" s="443"/>
      <c r="Q957" s="443"/>
      <c r="R957" s="443"/>
      <c r="S957" s="530"/>
      <c r="T957" s="464"/>
      <c r="U957" s="687"/>
      <c r="V957" s="464"/>
      <c r="W957" s="464"/>
    </row>
    <row r="958" spans="1:24" ht="15">
      <c r="A958" s="459" t="s">
        <v>858</v>
      </c>
      <c r="B958" s="464" t="s">
        <v>830</v>
      </c>
      <c r="C958" s="443"/>
      <c r="D958" s="443"/>
      <c r="E958" s="286" t="s">
        <v>285</v>
      </c>
      <c r="F958" s="286" t="s">
        <v>285</v>
      </c>
      <c r="G958" s="286" t="s">
        <v>285</v>
      </c>
      <c r="H958" s="286">
        <v>413.99999999999909</v>
      </c>
      <c r="I958" s="286">
        <v>0</v>
      </c>
      <c r="J958" s="286">
        <v>314.40000000000055</v>
      </c>
      <c r="K958" s="286"/>
      <c r="L958" s="443"/>
      <c r="M958" s="312">
        <f t="shared" si="14"/>
        <v>728.39999999999964</v>
      </c>
      <c r="N958" s="443"/>
      <c r="O958" s="443"/>
      <c r="P958" s="443"/>
      <c r="Q958" s="443"/>
      <c r="R958" s="443"/>
      <c r="S958" s="459"/>
      <c r="T958" s="464"/>
      <c r="U958" s="686"/>
      <c r="V958" s="464"/>
      <c r="W958" s="464"/>
    </row>
    <row r="959" spans="1:24" ht="15">
      <c r="A959" s="459" t="s">
        <v>859</v>
      </c>
      <c r="B959" s="464" t="s">
        <v>863</v>
      </c>
      <c r="C959" s="443"/>
      <c r="D959" s="443"/>
      <c r="E959" s="286" t="s">
        <v>285</v>
      </c>
      <c r="F959" s="286" t="s">
        <v>285</v>
      </c>
      <c r="G959" s="286" t="s">
        <v>285</v>
      </c>
      <c r="H959" s="286">
        <v>529.49999999999909</v>
      </c>
      <c r="I959" s="286">
        <v>0</v>
      </c>
      <c r="J959" s="286">
        <v>147.69999999999982</v>
      </c>
      <c r="K959" s="286"/>
      <c r="L959" s="443"/>
      <c r="M959" s="312">
        <f t="shared" si="14"/>
        <v>677.19999999999891</v>
      </c>
      <c r="N959" s="443"/>
      <c r="O959" s="443"/>
      <c r="P959" s="443"/>
      <c r="Q959" s="443"/>
      <c r="R959" s="443"/>
      <c r="S959" s="464"/>
      <c r="T959" s="464"/>
      <c r="U959" s="686"/>
      <c r="V959" s="464"/>
      <c r="W959" s="464"/>
    </row>
    <row r="960" spans="1:24" ht="15">
      <c r="A960" s="459" t="s">
        <v>860</v>
      </c>
      <c r="B960" s="530" t="s">
        <v>2238</v>
      </c>
      <c r="C960" s="446"/>
      <c r="D960" s="446"/>
      <c r="E960" s="286" t="s">
        <v>285</v>
      </c>
      <c r="F960" s="286" t="s">
        <v>285</v>
      </c>
      <c r="G960" s="286" t="s">
        <v>285</v>
      </c>
      <c r="H960" s="286" t="s">
        <v>285</v>
      </c>
      <c r="I960" s="286">
        <v>0</v>
      </c>
      <c r="J960" s="302">
        <v>674.09999999999945</v>
      </c>
      <c r="K960" s="302"/>
      <c r="L960" s="443"/>
      <c r="M960" s="312">
        <f t="shared" si="14"/>
        <v>674.09999999999945</v>
      </c>
      <c r="N960" s="443"/>
      <c r="O960" s="443" t="s">
        <v>289</v>
      </c>
      <c r="P960" s="443"/>
      <c r="Q960" s="443"/>
      <c r="R960" s="443"/>
      <c r="S960" s="343"/>
      <c r="T960" s="464"/>
      <c r="U960" s="686"/>
      <c r="V960" s="464"/>
      <c r="W960" s="464"/>
    </row>
    <row r="961" spans="1:23" ht="15">
      <c r="A961" s="459" t="s">
        <v>866</v>
      </c>
      <c r="B961" s="464" t="s">
        <v>164</v>
      </c>
      <c r="C961" s="443"/>
      <c r="D961" s="443"/>
      <c r="E961" s="286" t="s">
        <v>285</v>
      </c>
      <c r="F961" s="286" t="s">
        <v>285</v>
      </c>
      <c r="G961" s="323">
        <v>658.8</v>
      </c>
      <c r="H961" s="286" t="s">
        <v>285</v>
      </c>
      <c r="I961" s="286">
        <v>0</v>
      </c>
      <c r="J961" s="286" t="s">
        <v>285</v>
      </c>
      <c r="K961" s="286"/>
      <c r="L961" s="313"/>
      <c r="M961" s="312">
        <f t="shared" si="14"/>
        <v>658.8</v>
      </c>
      <c r="N961" s="443"/>
      <c r="O961" s="443" t="s">
        <v>300</v>
      </c>
      <c r="P961" s="443"/>
      <c r="Q961" s="443"/>
      <c r="R961" s="443"/>
      <c r="S961" s="464"/>
      <c r="T961" s="464"/>
      <c r="U961" s="686"/>
      <c r="V961" s="464"/>
      <c r="W961" s="464"/>
    </row>
    <row r="962" spans="1:23" ht="15">
      <c r="A962" s="459" t="s">
        <v>867</v>
      </c>
      <c r="B962" s="464" t="s">
        <v>156</v>
      </c>
      <c r="C962" s="443"/>
      <c r="D962" s="443"/>
      <c r="E962" s="286" t="s">
        <v>285</v>
      </c>
      <c r="F962" s="286" t="s">
        <v>285</v>
      </c>
      <c r="G962" s="286">
        <v>249.5</v>
      </c>
      <c r="H962" s="286">
        <v>284.29999999999927</v>
      </c>
      <c r="I962" s="286">
        <v>0</v>
      </c>
      <c r="J962" s="286">
        <v>96.700000000000728</v>
      </c>
      <c r="K962" s="286"/>
      <c r="L962" s="443"/>
      <c r="M962" s="312">
        <f t="shared" si="14"/>
        <v>630.5</v>
      </c>
      <c r="N962" s="443"/>
      <c r="O962" s="443"/>
      <c r="P962" s="443"/>
      <c r="Q962" s="443"/>
      <c r="R962" s="443"/>
      <c r="S962" s="464"/>
      <c r="T962" s="464"/>
      <c r="U962" s="686"/>
      <c r="V962" s="464"/>
      <c r="W962" s="464"/>
    </row>
    <row r="963" spans="1:23" ht="15">
      <c r="A963" s="459" t="s">
        <v>868</v>
      </c>
      <c r="B963" s="361" t="s">
        <v>1844</v>
      </c>
      <c r="C963" s="446"/>
      <c r="D963" s="446"/>
      <c r="E963" s="286" t="s">
        <v>285</v>
      </c>
      <c r="F963" s="286" t="s">
        <v>285</v>
      </c>
      <c r="G963" s="286" t="s">
        <v>285</v>
      </c>
      <c r="H963" s="286" t="s">
        <v>285</v>
      </c>
      <c r="I963" s="286">
        <v>0</v>
      </c>
      <c r="J963" s="323">
        <v>616.79999999999927</v>
      </c>
      <c r="K963" s="323"/>
      <c r="L963" s="443"/>
      <c r="M963" s="312">
        <f t="shared" si="14"/>
        <v>616.79999999999927</v>
      </c>
      <c r="N963" s="443"/>
      <c r="O963" s="443" t="s">
        <v>294</v>
      </c>
      <c r="P963" s="443"/>
      <c r="Q963" s="443"/>
      <c r="R963" s="443"/>
      <c r="S963" s="464"/>
      <c r="T963" s="464"/>
      <c r="U963" s="686"/>
      <c r="V963" s="464"/>
      <c r="W963" s="464"/>
    </row>
    <row r="964" spans="1:23" ht="15">
      <c r="A964" s="459" t="s">
        <v>870</v>
      </c>
      <c r="B964" s="464" t="s">
        <v>178</v>
      </c>
      <c r="C964" s="443"/>
      <c r="D964" s="443"/>
      <c r="E964" s="286">
        <v>481.5</v>
      </c>
      <c r="F964" s="286">
        <v>124.6</v>
      </c>
      <c r="G964" s="286" t="s">
        <v>285</v>
      </c>
      <c r="H964" s="286" t="s">
        <v>285</v>
      </c>
      <c r="I964" s="286">
        <v>0</v>
      </c>
      <c r="J964" s="286" t="s">
        <v>285</v>
      </c>
      <c r="K964" s="286"/>
      <c r="L964" s="313"/>
      <c r="M964" s="312">
        <f t="shared" si="14"/>
        <v>606.1</v>
      </c>
      <c r="N964" s="443"/>
      <c r="O964" s="443"/>
      <c r="P964" s="443"/>
      <c r="Q964" s="443"/>
      <c r="R964" s="443"/>
      <c r="S964" s="464"/>
      <c r="T964" s="464"/>
      <c r="U964" s="687"/>
      <c r="V964" s="464"/>
      <c r="W964" s="464"/>
    </row>
    <row r="965" spans="1:23" ht="15">
      <c r="A965" s="459" t="s">
        <v>871</v>
      </c>
      <c r="B965" s="530" t="s">
        <v>2241</v>
      </c>
      <c r="C965" s="446"/>
      <c r="D965" s="446"/>
      <c r="E965" s="286" t="s">
        <v>285</v>
      </c>
      <c r="F965" s="286" t="s">
        <v>285</v>
      </c>
      <c r="G965" s="286" t="s">
        <v>285</v>
      </c>
      <c r="H965" s="286" t="s">
        <v>285</v>
      </c>
      <c r="I965" s="286">
        <v>0</v>
      </c>
      <c r="J965" s="323">
        <v>583.99999999999818</v>
      </c>
      <c r="K965" s="323"/>
      <c r="L965" s="443"/>
      <c r="M965" s="312">
        <f t="shared" si="14"/>
        <v>583.99999999999818</v>
      </c>
      <c r="N965" s="443"/>
      <c r="O965" s="443" t="s">
        <v>300</v>
      </c>
      <c r="P965" s="443"/>
      <c r="Q965" s="443"/>
      <c r="R965" s="443"/>
      <c r="S965" s="530"/>
      <c r="T965" s="464"/>
      <c r="U965" s="686"/>
      <c r="V965" s="464"/>
      <c r="W965" s="464"/>
    </row>
    <row r="966" spans="1:23" ht="15">
      <c r="A966" s="459" t="s">
        <v>872</v>
      </c>
      <c r="B966" s="361" t="s">
        <v>1839</v>
      </c>
      <c r="C966" s="446"/>
      <c r="D966" s="446"/>
      <c r="E966" s="286" t="s">
        <v>285</v>
      </c>
      <c r="F966" s="286" t="s">
        <v>285</v>
      </c>
      <c r="G966" s="286" t="s">
        <v>285</v>
      </c>
      <c r="H966" s="286" t="s">
        <v>285</v>
      </c>
      <c r="I966" s="286">
        <v>0</v>
      </c>
      <c r="J966" s="286">
        <v>571.40000000000055</v>
      </c>
      <c r="K966" s="286"/>
      <c r="L966" s="443"/>
      <c r="M966" s="312">
        <f t="shared" si="14"/>
        <v>571.40000000000055</v>
      </c>
      <c r="N966" s="443"/>
      <c r="O966" s="443"/>
      <c r="P966" s="443"/>
      <c r="Q966" s="443"/>
      <c r="R966" s="443"/>
      <c r="S966" s="530"/>
      <c r="T966" s="464"/>
      <c r="U966" s="686"/>
      <c r="V966" s="464"/>
      <c r="W966" s="464"/>
    </row>
    <row r="967" spans="1:23" ht="15">
      <c r="A967" s="459" t="s">
        <v>875</v>
      </c>
      <c r="B967" s="464" t="s">
        <v>857</v>
      </c>
      <c r="C967" s="443"/>
      <c r="D967" s="443"/>
      <c r="E967" s="286" t="s">
        <v>285</v>
      </c>
      <c r="F967" s="286" t="s">
        <v>285</v>
      </c>
      <c r="G967" s="286" t="s">
        <v>285</v>
      </c>
      <c r="H967" s="286">
        <v>553.400000000001</v>
      </c>
      <c r="I967" s="286">
        <v>0</v>
      </c>
      <c r="J967" s="286" t="s">
        <v>285</v>
      </c>
      <c r="K967" s="286"/>
      <c r="L967" s="313"/>
      <c r="M967" s="312">
        <f t="shared" si="14"/>
        <v>553.400000000001</v>
      </c>
      <c r="N967" s="443"/>
      <c r="O967" s="443"/>
      <c r="P967" s="443"/>
      <c r="Q967" s="443"/>
      <c r="R967" s="443"/>
      <c r="S967" s="464"/>
      <c r="T967" s="464"/>
      <c r="U967" s="686"/>
      <c r="V967" s="464"/>
      <c r="W967" s="464"/>
    </row>
    <row r="968" spans="1:23" ht="15">
      <c r="A968" s="459" t="s">
        <v>1006</v>
      </c>
      <c r="B968" s="530" t="s">
        <v>2237</v>
      </c>
      <c r="C968" s="446"/>
      <c r="D968" s="446"/>
      <c r="E968" s="286" t="s">
        <v>285</v>
      </c>
      <c r="F968" s="286" t="s">
        <v>285</v>
      </c>
      <c r="G968" s="286" t="s">
        <v>285</v>
      </c>
      <c r="H968" s="286" t="s">
        <v>285</v>
      </c>
      <c r="I968" s="286">
        <v>0</v>
      </c>
      <c r="J968" s="286">
        <v>499.800000000002</v>
      </c>
      <c r="K968" s="286"/>
      <c r="L968" s="443"/>
      <c r="M968" s="312">
        <f t="shared" si="14"/>
        <v>499.800000000002</v>
      </c>
      <c r="N968" s="443"/>
      <c r="O968" s="443"/>
      <c r="P968" s="443"/>
      <c r="Q968" s="443"/>
      <c r="R968" s="443"/>
      <c r="S968" s="464"/>
      <c r="T968" s="464"/>
      <c r="U968" s="686"/>
      <c r="V968" s="464"/>
      <c r="W968" s="464"/>
    </row>
    <row r="969" spans="1:23" ht="15">
      <c r="A969" s="459" t="s">
        <v>1007</v>
      </c>
      <c r="B969" s="361" t="s">
        <v>1841</v>
      </c>
      <c r="C969" s="446"/>
      <c r="D969" s="446"/>
      <c r="E969" s="286" t="s">
        <v>285</v>
      </c>
      <c r="F969" s="286" t="s">
        <v>285</v>
      </c>
      <c r="G969" s="286" t="s">
        <v>285</v>
      </c>
      <c r="H969" s="286" t="s">
        <v>285</v>
      </c>
      <c r="I969" s="286">
        <v>0</v>
      </c>
      <c r="J969" s="286">
        <v>481.49999999999955</v>
      </c>
      <c r="K969" s="286"/>
      <c r="L969" s="443"/>
      <c r="M969" s="312">
        <f t="shared" si="14"/>
        <v>481.49999999999955</v>
      </c>
      <c r="N969" s="443"/>
      <c r="O969" s="443"/>
      <c r="P969" s="443"/>
      <c r="Q969" s="443"/>
      <c r="R969" s="443"/>
      <c r="S969" s="464"/>
      <c r="T969" s="464"/>
      <c r="U969" s="687"/>
      <c r="V969" s="464"/>
      <c r="W969" s="464"/>
    </row>
    <row r="970" spans="1:23" ht="15">
      <c r="A970" s="459" t="s">
        <v>1008</v>
      </c>
      <c r="B970" s="361" t="s">
        <v>1842</v>
      </c>
      <c r="C970" s="446"/>
      <c r="D970" s="446"/>
      <c r="E970" s="286" t="s">
        <v>285</v>
      </c>
      <c r="F970" s="286" t="s">
        <v>285</v>
      </c>
      <c r="G970" s="286" t="s">
        <v>285</v>
      </c>
      <c r="H970" s="286" t="s">
        <v>285</v>
      </c>
      <c r="I970" s="286">
        <v>0</v>
      </c>
      <c r="J970" s="286">
        <v>430.50000000000091</v>
      </c>
      <c r="K970" s="286"/>
      <c r="L970" s="443"/>
      <c r="M970" s="312">
        <f t="shared" si="14"/>
        <v>430.50000000000091</v>
      </c>
      <c r="N970" s="443"/>
      <c r="O970" s="443"/>
      <c r="P970" s="443"/>
      <c r="Q970" s="443"/>
      <c r="R970" s="443"/>
      <c r="S970" s="530"/>
      <c r="T970" s="464"/>
      <c r="U970" s="687"/>
      <c r="V970" s="464"/>
      <c r="W970" s="464"/>
    </row>
    <row r="971" spans="1:23" ht="15">
      <c r="A971" s="459" t="s">
        <v>1009</v>
      </c>
      <c r="B971" s="464" t="s">
        <v>817</v>
      </c>
      <c r="C971" s="443"/>
      <c r="D971" s="443"/>
      <c r="E971" s="286" t="s">
        <v>285</v>
      </c>
      <c r="F971" s="286" t="s">
        <v>285</v>
      </c>
      <c r="G971" s="286" t="s">
        <v>285</v>
      </c>
      <c r="H971" s="286">
        <v>428.89999999999782</v>
      </c>
      <c r="I971" s="286">
        <v>0</v>
      </c>
      <c r="J971" s="286" t="s">
        <v>285</v>
      </c>
      <c r="K971" s="286"/>
      <c r="L971" s="313"/>
      <c r="M971" s="312">
        <f t="shared" si="14"/>
        <v>428.89999999999782</v>
      </c>
      <c r="N971" s="443"/>
      <c r="O971" s="443"/>
      <c r="P971" s="443"/>
      <c r="Q971" s="443"/>
      <c r="R971" s="443"/>
      <c r="S971" s="530"/>
      <c r="T971" s="464"/>
      <c r="U971" s="686"/>
      <c r="V971" s="464"/>
      <c r="W971" s="464"/>
    </row>
    <row r="972" spans="1:23" ht="15">
      <c r="A972" s="459" t="s">
        <v>1010</v>
      </c>
      <c r="B972" s="361" t="s">
        <v>1858</v>
      </c>
      <c r="C972" s="446"/>
      <c r="D972" s="446"/>
      <c r="E972" s="286" t="s">
        <v>285</v>
      </c>
      <c r="F972" s="286" t="s">
        <v>285</v>
      </c>
      <c r="G972" s="286" t="s">
        <v>285</v>
      </c>
      <c r="H972" s="286" t="s">
        <v>285</v>
      </c>
      <c r="I972" s="286">
        <v>0</v>
      </c>
      <c r="J972" s="286">
        <v>426.00000000000273</v>
      </c>
      <c r="K972" s="286"/>
      <c r="L972" s="443"/>
      <c r="M972" s="312">
        <f t="shared" ref="M972:M995" si="15">SUM(E972:J972)</f>
        <v>426.00000000000273</v>
      </c>
      <c r="N972" s="443"/>
      <c r="O972" s="443"/>
      <c r="P972" s="443"/>
      <c r="Q972" s="443"/>
      <c r="R972" s="443"/>
      <c r="S972" s="459"/>
      <c r="T972" s="464"/>
      <c r="U972" s="686"/>
      <c r="V972" s="464"/>
      <c r="W972" s="464"/>
    </row>
    <row r="973" spans="1:23" ht="15">
      <c r="A973" s="459" t="s">
        <v>1011</v>
      </c>
      <c r="B973" s="530" t="s">
        <v>2246</v>
      </c>
      <c r="C973" s="446"/>
      <c r="D973" s="446"/>
      <c r="E973" s="286" t="s">
        <v>285</v>
      </c>
      <c r="F973" s="286" t="s">
        <v>285</v>
      </c>
      <c r="G973" s="286" t="s">
        <v>285</v>
      </c>
      <c r="H973" s="286" t="s">
        <v>285</v>
      </c>
      <c r="I973" s="286">
        <v>0</v>
      </c>
      <c r="J973" s="286">
        <v>397.80000000000018</v>
      </c>
      <c r="K973" s="286"/>
      <c r="L973" s="443"/>
      <c r="M973" s="312">
        <f t="shared" si="15"/>
        <v>397.80000000000018</v>
      </c>
      <c r="N973" s="443"/>
      <c r="O973" s="443"/>
      <c r="P973" s="443"/>
      <c r="Q973" s="443"/>
      <c r="R973" s="443"/>
      <c r="S973" s="343"/>
      <c r="T973" s="464"/>
      <c r="U973" s="687"/>
      <c r="V973" s="464"/>
      <c r="W973" s="464"/>
    </row>
    <row r="974" spans="1:23" ht="15">
      <c r="A974" s="459" t="s">
        <v>1012</v>
      </c>
      <c r="B974" s="361" t="s">
        <v>1856</v>
      </c>
      <c r="C974" s="446"/>
      <c r="D974" s="446"/>
      <c r="E974" s="286" t="s">
        <v>285</v>
      </c>
      <c r="F974" s="286" t="s">
        <v>285</v>
      </c>
      <c r="G974" s="286" t="s">
        <v>285</v>
      </c>
      <c r="H974" s="286" t="s">
        <v>285</v>
      </c>
      <c r="I974" s="286">
        <v>0</v>
      </c>
      <c r="J974" s="286">
        <v>377.89999999999873</v>
      </c>
      <c r="K974" s="286"/>
      <c r="L974" s="443"/>
      <c r="M974" s="312">
        <f t="shared" si="15"/>
        <v>377.89999999999873</v>
      </c>
      <c r="N974" s="443"/>
      <c r="O974" s="443"/>
      <c r="P974" s="443"/>
      <c r="Q974" s="443"/>
      <c r="R974" s="443"/>
      <c r="S974" s="530"/>
      <c r="T974" s="464"/>
      <c r="U974" s="686"/>
      <c r="V974" s="464"/>
      <c r="W974" s="464"/>
    </row>
    <row r="975" spans="1:23" ht="15">
      <c r="A975" s="459" t="s">
        <v>1013</v>
      </c>
      <c r="B975" s="464" t="s">
        <v>179</v>
      </c>
      <c r="C975" s="443"/>
      <c r="D975" s="443"/>
      <c r="E975" s="286">
        <v>372.7</v>
      </c>
      <c r="F975" s="286" t="s">
        <v>285</v>
      </c>
      <c r="G975" s="286" t="s">
        <v>285</v>
      </c>
      <c r="H975" s="286" t="s">
        <v>285</v>
      </c>
      <c r="I975" s="286">
        <v>0</v>
      </c>
      <c r="J975" s="286" t="s">
        <v>285</v>
      </c>
      <c r="K975" s="286"/>
      <c r="L975" s="313"/>
      <c r="M975" s="312">
        <f t="shared" si="15"/>
        <v>372.7</v>
      </c>
      <c r="N975" s="443"/>
      <c r="O975" s="443"/>
      <c r="P975" s="443"/>
      <c r="Q975" s="443"/>
      <c r="R975" s="443"/>
      <c r="S975" s="459"/>
      <c r="T975" s="464"/>
      <c r="U975" s="686"/>
      <c r="V975" s="464"/>
      <c r="W975" s="464"/>
    </row>
    <row r="976" spans="1:23" ht="15">
      <c r="A976" s="459" t="s">
        <v>1014</v>
      </c>
      <c r="B976" s="530" t="s">
        <v>2256</v>
      </c>
      <c r="C976" s="446"/>
      <c r="D976" s="446"/>
      <c r="E976" s="286" t="s">
        <v>285</v>
      </c>
      <c r="F976" s="286" t="s">
        <v>285</v>
      </c>
      <c r="G976" s="286" t="s">
        <v>285</v>
      </c>
      <c r="H976" s="286" t="s">
        <v>285</v>
      </c>
      <c r="I976" s="286">
        <v>0</v>
      </c>
      <c r="J976" s="286">
        <v>370.49999999999909</v>
      </c>
      <c r="K976" s="286"/>
      <c r="L976" s="443"/>
      <c r="M976" s="312">
        <f t="shared" si="15"/>
        <v>370.49999999999909</v>
      </c>
      <c r="N976" s="443"/>
      <c r="O976" s="443"/>
      <c r="P976" s="443"/>
      <c r="Q976" s="443"/>
      <c r="R976" s="443"/>
      <c r="S976" s="343"/>
      <c r="T976" s="464"/>
      <c r="U976" s="686"/>
      <c r="V976" s="464"/>
      <c r="W976" s="464"/>
    </row>
    <row r="977" spans="1:23" ht="15">
      <c r="A977" s="459" t="s">
        <v>1015</v>
      </c>
      <c r="B977" s="530" t="s">
        <v>2239</v>
      </c>
      <c r="C977" s="446"/>
      <c r="D977" s="446"/>
      <c r="E977" s="286" t="s">
        <v>285</v>
      </c>
      <c r="F977" s="286" t="s">
        <v>285</v>
      </c>
      <c r="G977" s="286" t="s">
        <v>285</v>
      </c>
      <c r="H977" s="286" t="s">
        <v>285</v>
      </c>
      <c r="I977" s="286">
        <v>0</v>
      </c>
      <c r="J977" s="286">
        <v>368.00000000000091</v>
      </c>
      <c r="K977" s="286"/>
      <c r="L977" s="443"/>
      <c r="M977" s="312">
        <f t="shared" si="15"/>
        <v>368.00000000000091</v>
      </c>
      <c r="N977" s="443"/>
      <c r="O977" s="443"/>
      <c r="P977" s="443"/>
      <c r="Q977" s="443"/>
      <c r="R977" s="443"/>
      <c r="S977" s="464"/>
      <c r="T977" s="464"/>
      <c r="U977" s="686"/>
      <c r="V977" s="464"/>
      <c r="W977" s="464"/>
    </row>
    <row r="978" spans="1:23" ht="15">
      <c r="A978" s="459" t="s">
        <v>1016</v>
      </c>
      <c r="B978" s="361" t="s">
        <v>1850</v>
      </c>
      <c r="C978" s="446"/>
      <c r="D978" s="446"/>
      <c r="E978" s="286" t="s">
        <v>285</v>
      </c>
      <c r="F978" s="286" t="s">
        <v>285</v>
      </c>
      <c r="G978" s="286" t="s">
        <v>285</v>
      </c>
      <c r="H978" s="286" t="s">
        <v>285</v>
      </c>
      <c r="I978" s="286">
        <v>0</v>
      </c>
      <c r="J978" s="286">
        <v>358.39999999999873</v>
      </c>
      <c r="K978" s="286"/>
      <c r="L978" s="443"/>
      <c r="M978" s="312">
        <f t="shared" si="15"/>
        <v>358.39999999999873</v>
      </c>
      <c r="N978" s="443"/>
      <c r="O978" s="443"/>
      <c r="P978" s="443"/>
      <c r="Q978" s="443"/>
      <c r="R978" s="443"/>
      <c r="S978" s="464"/>
      <c r="T978" s="464"/>
      <c r="U978" s="686"/>
      <c r="V978" s="464"/>
      <c r="W978" s="464"/>
    </row>
    <row r="979" spans="1:23" ht="15">
      <c r="A979" s="459" t="s">
        <v>1017</v>
      </c>
      <c r="B979" s="530" t="s">
        <v>2242</v>
      </c>
      <c r="C979" s="446"/>
      <c r="D979" s="446"/>
      <c r="E979" s="286" t="s">
        <v>285</v>
      </c>
      <c r="F979" s="286" t="s">
        <v>285</v>
      </c>
      <c r="G979" s="286" t="s">
        <v>285</v>
      </c>
      <c r="H979" s="286" t="s">
        <v>285</v>
      </c>
      <c r="I979" s="286">
        <v>0</v>
      </c>
      <c r="J979" s="286">
        <v>345.49999999999909</v>
      </c>
      <c r="K979" s="286"/>
      <c r="L979" s="443"/>
      <c r="M979" s="312">
        <f t="shared" si="15"/>
        <v>345.49999999999909</v>
      </c>
      <c r="N979" s="443"/>
      <c r="O979" s="443"/>
      <c r="P979" s="443"/>
      <c r="Q979" s="443"/>
      <c r="R979" s="443"/>
      <c r="S979" s="530"/>
      <c r="T979" s="464"/>
      <c r="U979" s="686"/>
      <c r="V979" s="464"/>
      <c r="W979" s="464"/>
    </row>
    <row r="980" spans="1:23" ht="15">
      <c r="A980" s="459" t="s">
        <v>1018</v>
      </c>
      <c r="B980" s="361" t="s">
        <v>1849</v>
      </c>
      <c r="C980" s="446"/>
      <c r="D980" s="446"/>
      <c r="E980" s="286" t="s">
        <v>285</v>
      </c>
      <c r="F980" s="286" t="s">
        <v>285</v>
      </c>
      <c r="G980" s="286" t="s">
        <v>285</v>
      </c>
      <c r="H980" s="286" t="s">
        <v>285</v>
      </c>
      <c r="I980" s="286">
        <v>0</v>
      </c>
      <c r="J980" s="286">
        <v>326.70000000000073</v>
      </c>
      <c r="K980" s="286"/>
      <c r="L980" s="443"/>
      <c r="M980" s="312">
        <f t="shared" si="15"/>
        <v>326.70000000000073</v>
      </c>
      <c r="N980" s="443"/>
      <c r="O980" s="443"/>
      <c r="P980" s="443"/>
      <c r="Q980" s="443"/>
      <c r="R980" s="443"/>
      <c r="S980" s="443"/>
      <c r="T980" s="443"/>
      <c r="U980" s="443"/>
      <c r="V980" s="443"/>
      <c r="W980" s="443"/>
    </row>
    <row r="981" spans="1:23" ht="15">
      <c r="A981" s="459" t="s">
        <v>1019</v>
      </c>
      <c r="B981" s="464" t="s">
        <v>842</v>
      </c>
      <c r="C981" s="443"/>
      <c r="D981" s="443"/>
      <c r="E981" s="286" t="s">
        <v>285</v>
      </c>
      <c r="F981" s="286" t="s">
        <v>285</v>
      </c>
      <c r="G981" s="286" t="s">
        <v>285</v>
      </c>
      <c r="H981" s="286">
        <v>322.80000000000018</v>
      </c>
      <c r="I981" s="286">
        <v>0</v>
      </c>
      <c r="J981" s="286" t="s">
        <v>285</v>
      </c>
      <c r="K981" s="286"/>
      <c r="L981" s="313"/>
      <c r="M981" s="312">
        <f t="shared" si="15"/>
        <v>322.80000000000018</v>
      </c>
      <c r="N981" s="443"/>
      <c r="O981" s="443"/>
      <c r="P981" s="443"/>
      <c r="Q981" s="443"/>
      <c r="R981" s="443"/>
      <c r="S981" s="443"/>
      <c r="T981" s="443"/>
      <c r="U981" s="443"/>
      <c r="V981" s="443"/>
      <c r="W981" s="443"/>
    </row>
    <row r="982" spans="1:23" ht="15">
      <c r="A982" s="459" t="s">
        <v>1020</v>
      </c>
      <c r="B982" s="464" t="s">
        <v>847</v>
      </c>
      <c r="C982" s="443"/>
      <c r="D982" s="443"/>
      <c r="E982" s="286" t="s">
        <v>285</v>
      </c>
      <c r="F982" s="286" t="s">
        <v>285</v>
      </c>
      <c r="G982" s="286" t="s">
        <v>285</v>
      </c>
      <c r="H982" s="286">
        <v>321.19999999999891</v>
      </c>
      <c r="I982" s="286">
        <v>0</v>
      </c>
      <c r="J982" s="286" t="s">
        <v>285</v>
      </c>
      <c r="K982" s="286"/>
      <c r="L982" s="313"/>
      <c r="M982" s="312">
        <f t="shared" si="15"/>
        <v>321.19999999999891</v>
      </c>
      <c r="N982" s="443"/>
      <c r="O982" s="443"/>
      <c r="P982" s="443"/>
      <c r="Q982" s="443"/>
      <c r="R982" s="443"/>
      <c r="S982" s="443"/>
      <c r="T982" s="443"/>
      <c r="U982" s="443"/>
      <c r="V982" s="443"/>
      <c r="W982" s="443"/>
    </row>
    <row r="983" spans="1:23" ht="15">
      <c r="A983" s="459" t="s">
        <v>1021</v>
      </c>
      <c r="B983" s="361" t="s">
        <v>1851</v>
      </c>
      <c r="C983" s="446"/>
      <c r="D983" s="446"/>
      <c r="E983" s="286" t="s">
        <v>285</v>
      </c>
      <c r="F983" s="286" t="s">
        <v>285</v>
      </c>
      <c r="G983" s="286" t="s">
        <v>285</v>
      </c>
      <c r="H983" s="286" t="s">
        <v>285</v>
      </c>
      <c r="I983" s="286">
        <v>0</v>
      </c>
      <c r="J983" s="286">
        <v>298.30000000000018</v>
      </c>
      <c r="K983" s="286"/>
      <c r="L983" s="443"/>
      <c r="M983" s="312">
        <f t="shared" si="15"/>
        <v>298.30000000000018</v>
      </c>
      <c r="N983" s="443"/>
      <c r="O983" s="443"/>
      <c r="P983" s="443"/>
      <c r="Q983" s="443"/>
      <c r="R983" s="443"/>
      <c r="S983" s="443"/>
      <c r="T983" s="443"/>
      <c r="U983" s="443"/>
      <c r="V983" s="443"/>
      <c r="W983" s="443"/>
    </row>
    <row r="984" spans="1:23" ht="15">
      <c r="A984" s="459" t="s">
        <v>1022</v>
      </c>
      <c r="B984" s="361" t="s">
        <v>1857</v>
      </c>
      <c r="C984" s="446"/>
      <c r="D984" s="446"/>
      <c r="E984" s="286" t="s">
        <v>285</v>
      </c>
      <c r="F984" s="286" t="s">
        <v>285</v>
      </c>
      <c r="G984" s="286" t="s">
        <v>285</v>
      </c>
      <c r="H984" s="286" t="s">
        <v>285</v>
      </c>
      <c r="I984" s="286">
        <v>0</v>
      </c>
      <c r="J984" s="286">
        <v>253.59999999999945</v>
      </c>
      <c r="K984" s="286"/>
      <c r="L984" s="443"/>
      <c r="M984" s="312">
        <f t="shared" si="15"/>
        <v>253.59999999999945</v>
      </c>
      <c r="N984" s="443"/>
      <c r="O984" s="443"/>
      <c r="P984" s="443"/>
      <c r="Q984" s="443"/>
      <c r="R984" s="443"/>
      <c r="S984" s="443"/>
      <c r="T984" s="443"/>
      <c r="U984" s="443"/>
      <c r="V984" s="443"/>
      <c r="W984" s="443"/>
    </row>
    <row r="985" spans="1:23" ht="15">
      <c r="A985" s="459" t="s">
        <v>1023</v>
      </c>
      <c r="B985" s="530" t="s">
        <v>2244</v>
      </c>
      <c r="C985" s="446"/>
      <c r="D985" s="446"/>
      <c r="E985" s="286" t="s">
        <v>285</v>
      </c>
      <c r="F985" s="286" t="s">
        <v>285</v>
      </c>
      <c r="G985" s="286" t="s">
        <v>285</v>
      </c>
      <c r="H985" s="286" t="s">
        <v>285</v>
      </c>
      <c r="I985" s="286">
        <v>0</v>
      </c>
      <c r="J985" s="286">
        <v>222.90000000000146</v>
      </c>
      <c r="K985" s="286"/>
      <c r="L985" s="443"/>
      <c r="M985" s="312">
        <f t="shared" si="15"/>
        <v>222.90000000000146</v>
      </c>
      <c r="N985" s="443"/>
      <c r="O985" s="443"/>
      <c r="P985" s="443"/>
      <c r="Q985" s="443"/>
      <c r="R985" s="443"/>
      <c r="S985" s="443"/>
      <c r="T985" s="443"/>
      <c r="U985" s="443"/>
      <c r="V985" s="443"/>
      <c r="W985" s="443"/>
    </row>
    <row r="986" spans="1:23" ht="15">
      <c r="A986" s="459" t="s">
        <v>1024</v>
      </c>
      <c r="B986" s="361" t="s">
        <v>1853</v>
      </c>
      <c r="C986" s="446"/>
      <c r="D986" s="446"/>
      <c r="E986" s="286" t="s">
        <v>285</v>
      </c>
      <c r="F986" s="286" t="s">
        <v>285</v>
      </c>
      <c r="G986" s="286" t="s">
        <v>285</v>
      </c>
      <c r="H986" s="286" t="s">
        <v>285</v>
      </c>
      <c r="I986" s="286">
        <v>0</v>
      </c>
      <c r="J986" s="286">
        <v>209.20000000000073</v>
      </c>
      <c r="K986" s="286"/>
      <c r="L986" s="443"/>
      <c r="M986" s="312">
        <f t="shared" si="15"/>
        <v>209.20000000000073</v>
      </c>
      <c r="N986" s="443"/>
      <c r="O986" s="443"/>
      <c r="P986" s="443"/>
      <c r="Q986" s="443"/>
      <c r="R986" s="443"/>
      <c r="S986" s="443"/>
      <c r="T986" s="443"/>
      <c r="U986" s="443"/>
      <c r="V986" s="443"/>
      <c r="W986" s="443"/>
    </row>
    <row r="987" spans="1:23" ht="15">
      <c r="A987" s="459" t="s">
        <v>1025</v>
      </c>
      <c r="B987" s="343" t="s">
        <v>1859</v>
      </c>
      <c r="C987" s="446"/>
      <c r="D987" s="446"/>
      <c r="E987" s="286" t="s">
        <v>285</v>
      </c>
      <c r="F987" s="286" t="s">
        <v>285</v>
      </c>
      <c r="G987" s="286" t="s">
        <v>285</v>
      </c>
      <c r="H987" s="286" t="s">
        <v>285</v>
      </c>
      <c r="I987" s="286">
        <v>0</v>
      </c>
      <c r="J987" s="286">
        <v>194.10000000000127</v>
      </c>
      <c r="K987" s="286"/>
      <c r="L987" s="443"/>
      <c r="M987" s="312">
        <f t="shared" si="15"/>
        <v>194.10000000000127</v>
      </c>
      <c r="N987" s="443"/>
      <c r="O987" s="443"/>
      <c r="P987" s="443"/>
      <c r="Q987" s="443"/>
      <c r="R987" s="443"/>
      <c r="S987" s="443"/>
      <c r="T987" s="443"/>
      <c r="U987" s="443"/>
      <c r="V987" s="443"/>
      <c r="W987" s="443"/>
    </row>
    <row r="988" spans="1:23" ht="15">
      <c r="A988" s="459" t="s">
        <v>1026</v>
      </c>
      <c r="B988" s="530" t="s">
        <v>2243</v>
      </c>
      <c r="C988" s="446"/>
      <c r="D988" s="446"/>
      <c r="E988" s="286" t="s">
        <v>285</v>
      </c>
      <c r="F988" s="286" t="s">
        <v>285</v>
      </c>
      <c r="G988" s="286" t="s">
        <v>285</v>
      </c>
      <c r="H988" s="286" t="s">
        <v>285</v>
      </c>
      <c r="I988" s="286">
        <v>0</v>
      </c>
      <c r="J988" s="286">
        <v>146.70000000000164</v>
      </c>
      <c r="K988" s="286"/>
      <c r="L988" s="443"/>
      <c r="M988" s="312">
        <f t="shared" si="15"/>
        <v>146.70000000000164</v>
      </c>
      <c r="N988" s="443"/>
      <c r="O988" s="443"/>
      <c r="P988" s="443"/>
      <c r="Q988" s="443"/>
      <c r="R988" s="443"/>
      <c r="S988" s="443"/>
      <c r="T988" s="443"/>
      <c r="U988" s="443"/>
      <c r="V988" s="443"/>
      <c r="W988" s="443"/>
    </row>
    <row r="989" spans="1:23" ht="15">
      <c r="A989" s="459" t="s">
        <v>1027</v>
      </c>
      <c r="B989" s="361" t="s">
        <v>1852</v>
      </c>
      <c r="C989" s="446"/>
      <c r="D989" s="446"/>
      <c r="E989" s="286" t="s">
        <v>285</v>
      </c>
      <c r="F989" s="286" t="s">
        <v>285</v>
      </c>
      <c r="G989" s="286" t="s">
        <v>285</v>
      </c>
      <c r="H989" s="286" t="s">
        <v>285</v>
      </c>
      <c r="I989" s="286">
        <v>0</v>
      </c>
      <c r="J989" s="286">
        <v>113.69999999999982</v>
      </c>
      <c r="K989" s="286"/>
      <c r="L989" s="443"/>
      <c r="M989" s="312">
        <f t="shared" si="15"/>
        <v>113.69999999999982</v>
      </c>
      <c r="N989" s="443"/>
      <c r="O989" s="443"/>
      <c r="P989" s="443"/>
      <c r="Q989" s="443"/>
      <c r="R989" s="443"/>
      <c r="S989" s="443"/>
      <c r="T989" s="443"/>
      <c r="U989" s="443"/>
      <c r="V989" s="443"/>
      <c r="W989" s="443"/>
    </row>
    <row r="990" spans="1:23" ht="15">
      <c r="A990" s="459" t="s">
        <v>1028</v>
      </c>
      <c r="B990" s="343" t="s">
        <v>1837</v>
      </c>
      <c r="C990" s="446"/>
      <c r="D990" s="446"/>
      <c r="E990" s="286" t="s">
        <v>285</v>
      </c>
      <c r="F990" s="286" t="s">
        <v>285</v>
      </c>
      <c r="G990" s="286" t="s">
        <v>285</v>
      </c>
      <c r="H990" s="286" t="s">
        <v>285</v>
      </c>
      <c r="I990" s="286">
        <v>0</v>
      </c>
      <c r="J990" s="286" t="s">
        <v>285</v>
      </c>
      <c r="K990" s="286"/>
      <c r="L990" s="313"/>
      <c r="M990" s="312">
        <f t="shared" si="15"/>
        <v>0</v>
      </c>
      <c r="N990" s="443"/>
      <c r="O990" s="443"/>
      <c r="P990" s="443"/>
      <c r="Q990" s="443"/>
      <c r="R990" s="443"/>
      <c r="S990" s="443"/>
      <c r="T990" s="443"/>
      <c r="U990" s="443"/>
      <c r="V990" s="443"/>
      <c r="W990" s="443"/>
    </row>
    <row r="991" spans="1:23" ht="15">
      <c r="A991" s="459" t="s">
        <v>1029</v>
      </c>
      <c r="B991" s="361" t="s">
        <v>1848</v>
      </c>
      <c r="C991" s="446"/>
      <c r="D991" s="446"/>
      <c r="E991" s="286" t="s">
        <v>285</v>
      </c>
      <c r="F991" s="286" t="s">
        <v>285</v>
      </c>
      <c r="G991" s="286" t="s">
        <v>285</v>
      </c>
      <c r="H991" s="286" t="s">
        <v>285</v>
      </c>
      <c r="I991" s="286">
        <v>0</v>
      </c>
      <c r="J991" s="286" t="s">
        <v>285</v>
      </c>
      <c r="K991" s="286"/>
      <c r="L991" s="313"/>
      <c r="M991" s="312">
        <f t="shared" si="15"/>
        <v>0</v>
      </c>
      <c r="N991" s="443"/>
      <c r="O991" s="443"/>
      <c r="P991" s="443"/>
      <c r="Q991" s="443"/>
      <c r="R991" s="443"/>
      <c r="S991" s="443"/>
      <c r="T991" s="443"/>
      <c r="U991" s="443"/>
      <c r="V991" s="443"/>
      <c r="W991" s="443"/>
    </row>
    <row r="992" spans="1:23" ht="15">
      <c r="A992" s="459" t="s">
        <v>1030</v>
      </c>
      <c r="B992" s="361" t="s">
        <v>1847</v>
      </c>
      <c r="C992" s="446"/>
      <c r="D992" s="446"/>
      <c r="E992" s="286" t="s">
        <v>285</v>
      </c>
      <c r="F992" s="286" t="s">
        <v>285</v>
      </c>
      <c r="G992" s="286" t="s">
        <v>285</v>
      </c>
      <c r="H992" s="286" t="s">
        <v>285</v>
      </c>
      <c r="I992" s="286">
        <v>0</v>
      </c>
      <c r="J992" s="286" t="s">
        <v>285</v>
      </c>
      <c r="K992" s="286"/>
      <c r="L992" s="313"/>
      <c r="M992" s="312">
        <f t="shared" si="15"/>
        <v>0</v>
      </c>
      <c r="N992" s="443"/>
      <c r="O992" s="443"/>
      <c r="P992" s="443"/>
      <c r="Q992" s="443"/>
      <c r="R992" s="443"/>
      <c r="S992" s="443"/>
      <c r="T992" s="443"/>
      <c r="U992" s="443"/>
      <c r="V992" s="443"/>
      <c r="W992" s="443"/>
    </row>
    <row r="993" spans="1:23" ht="15">
      <c r="A993" s="459" t="s">
        <v>1031</v>
      </c>
      <c r="B993" s="361" t="s">
        <v>1845</v>
      </c>
      <c r="C993" s="446"/>
      <c r="D993" s="446"/>
      <c r="E993" s="286" t="s">
        <v>285</v>
      </c>
      <c r="F993" s="286" t="s">
        <v>285</v>
      </c>
      <c r="G993" s="286" t="s">
        <v>285</v>
      </c>
      <c r="H993" s="286" t="s">
        <v>285</v>
      </c>
      <c r="I993" s="286">
        <v>0</v>
      </c>
      <c r="J993" s="286" t="s">
        <v>285</v>
      </c>
      <c r="K993" s="286"/>
      <c r="L993" s="313"/>
      <c r="M993" s="312">
        <f t="shared" si="15"/>
        <v>0</v>
      </c>
      <c r="N993" s="443"/>
      <c r="O993" s="443"/>
      <c r="P993" s="443"/>
      <c r="Q993" s="443"/>
      <c r="R993" s="443"/>
      <c r="S993" s="443"/>
      <c r="T993" s="443"/>
      <c r="U993" s="443"/>
      <c r="V993" s="443"/>
      <c r="W993" s="443"/>
    </row>
    <row r="994" spans="1:23" ht="15">
      <c r="A994" s="459" t="s">
        <v>1032</v>
      </c>
      <c r="B994" s="361" t="s">
        <v>1873</v>
      </c>
      <c r="C994" s="446"/>
      <c r="D994" s="446"/>
      <c r="E994" s="286" t="s">
        <v>285</v>
      </c>
      <c r="F994" s="286" t="s">
        <v>285</v>
      </c>
      <c r="G994" s="286" t="s">
        <v>285</v>
      </c>
      <c r="H994" s="286" t="s">
        <v>285</v>
      </c>
      <c r="I994" s="286">
        <v>0</v>
      </c>
      <c r="J994" s="286" t="s">
        <v>285</v>
      </c>
      <c r="K994" s="286"/>
      <c r="L994" s="313"/>
      <c r="M994" s="312">
        <f t="shared" si="15"/>
        <v>0</v>
      </c>
      <c r="N994" s="443"/>
      <c r="O994" s="443"/>
      <c r="P994" s="443"/>
      <c r="Q994" s="443"/>
      <c r="R994" s="443"/>
      <c r="S994" s="443"/>
      <c r="T994" s="443"/>
      <c r="U994" s="443"/>
      <c r="V994" s="443"/>
      <c r="W994" s="443"/>
    </row>
    <row r="995" spans="1:23" ht="15">
      <c r="A995" s="459" t="s">
        <v>1033</v>
      </c>
      <c r="B995" s="361" t="s">
        <v>1855</v>
      </c>
      <c r="C995" s="446"/>
      <c r="D995" s="446"/>
      <c r="E995" s="286" t="s">
        <v>285</v>
      </c>
      <c r="F995" s="286" t="s">
        <v>285</v>
      </c>
      <c r="G995" s="286" t="s">
        <v>285</v>
      </c>
      <c r="H995" s="286" t="s">
        <v>285</v>
      </c>
      <c r="I995" s="286">
        <v>0</v>
      </c>
      <c r="J995" s="286" t="s">
        <v>285</v>
      </c>
      <c r="K995" s="286"/>
      <c r="L995" s="443"/>
      <c r="M995" s="312">
        <f t="shared" si="15"/>
        <v>0</v>
      </c>
      <c r="N995" s="443"/>
      <c r="O995" s="443"/>
      <c r="P995" s="443"/>
      <c r="Q995" s="443"/>
      <c r="R995" s="443"/>
      <c r="S995" s="443"/>
      <c r="T995" s="443"/>
      <c r="U995" s="443"/>
      <c r="V995" s="443"/>
      <c r="W995" s="443"/>
    </row>
    <row r="996" spans="1:23" ht="15">
      <c r="A996" s="459"/>
      <c r="B996" s="464"/>
      <c r="C996" s="443"/>
      <c r="D996" s="443"/>
      <c r="E996" s="286"/>
      <c r="F996" s="286"/>
      <c r="G996" s="286"/>
      <c r="H996" s="286"/>
      <c r="I996" s="443"/>
      <c r="J996" s="443"/>
      <c r="K996" s="443"/>
      <c r="L996" s="313"/>
      <c r="M996" s="312"/>
      <c r="N996" s="443"/>
      <c r="O996" s="443"/>
      <c r="P996" s="443"/>
      <c r="Q996" s="443"/>
      <c r="R996" s="443"/>
      <c r="S996" s="443"/>
      <c r="T996" s="443"/>
      <c r="U996" s="443"/>
      <c r="V996" s="443"/>
      <c r="W996" s="443"/>
    </row>
    <row r="997" spans="1:23" ht="15">
      <c r="A997" s="459"/>
      <c r="B997" s="443"/>
      <c r="C997" s="443"/>
      <c r="D997" s="443"/>
      <c r="E997" s="286"/>
      <c r="F997" s="443"/>
      <c r="G997" s="443"/>
      <c r="H997" s="443"/>
      <c r="I997" s="443"/>
      <c r="J997" s="443"/>
      <c r="K997" s="443"/>
      <c r="L997" s="313"/>
      <c r="M997" s="313"/>
      <c r="N997" s="443"/>
      <c r="O997" s="443"/>
      <c r="P997" s="443"/>
      <c r="Q997" s="443"/>
      <c r="R997" s="443"/>
      <c r="S997" s="443"/>
      <c r="T997" s="443"/>
      <c r="U997" s="443"/>
      <c r="V997" s="443"/>
      <c r="W997" s="443"/>
    </row>
    <row r="998" spans="1:23" ht="15">
      <c r="A998" s="459"/>
      <c r="B998" s="443"/>
      <c r="C998" s="443"/>
      <c r="D998" s="443"/>
      <c r="E998" s="286"/>
      <c r="F998" s="443"/>
      <c r="G998" s="443"/>
      <c r="H998" s="443"/>
      <c r="I998" s="443"/>
      <c r="J998" s="443"/>
      <c r="K998" s="443"/>
      <c r="L998" s="313"/>
      <c r="M998" s="313"/>
      <c r="N998" s="443"/>
      <c r="O998" s="443"/>
      <c r="P998" s="443"/>
      <c r="Q998" s="443"/>
      <c r="R998" s="443"/>
      <c r="S998" s="443"/>
      <c r="T998" s="443"/>
      <c r="U998" s="443"/>
      <c r="V998" s="443"/>
      <c r="W998" s="443"/>
    </row>
    <row r="999" spans="1:23" ht="25.5">
      <c r="A999" s="30" t="s">
        <v>194</v>
      </c>
      <c r="B999" s="443"/>
      <c r="C999" s="443"/>
      <c r="D999" s="443"/>
      <c r="E999" s="443"/>
      <c r="F999" s="443"/>
      <c r="G999" s="443"/>
      <c r="H999" s="443"/>
      <c r="I999" s="443"/>
      <c r="J999" s="443"/>
      <c r="K999" s="443"/>
      <c r="L999" s="313"/>
      <c r="M999" s="313"/>
      <c r="N999" s="443"/>
      <c r="O999" s="443"/>
      <c r="P999" s="443"/>
      <c r="Q999" s="443"/>
      <c r="R999" s="443"/>
      <c r="S999" s="443"/>
      <c r="T999" s="443"/>
      <c r="U999" s="443"/>
      <c r="V999" s="443"/>
      <c r="W999" s="443"/>
    </row>
    <row r="1000" spans="1:23">
      <c r="A1000" s="443"/>
      <c r="B1000" s="443"/>
      <c r="C1000" s="443"/>
      <c r="D1000" s="443"/>
      <c r="E1000" s="443"/>
      <c r="F1000" s="443"/>
      <c r="G1000" s="443"/>
      <c r="H1000" s="443"/>
      <c r="I1000" s="443"/>
      <c r="J1000" s="443"/>
      <c r="K1000" s="443"/>
      <c r="L1000" s="313"/>
      <c r="M1000" s="313"/>
      <c r="N1000" s="443"/>
      <c r="O1000" s="443"/>
      <c r="P1000" s="443"/>
      <c r="Q1000" s="443"/>
      <c r="R1000" s="443"/>
      <c r="S1000" s="443"/>
      <c r="T1000" s="443"/>
      <c r="U1000" s="443"/>
      <c r="V1000" s="443"/>
      <c r="W1000" s="443"/>
    </row>
    <row r="1001" spans="1:23" ht="15">
      <c r="A1001" s="305"/>
      <c r="B1001" s="305"/>
      <c r="C1001" s="305"/>
      <c r="D1001" s="305"/>
      <c r="E1001" s="80">
        <v>2016</v>
      </c>
      <c r="F1001" s="80">
        <v>2017</v>
      </c>
      <c r="G1001" s="80">
        <v>2018</v>
      </c>
      <c r="H1001" s="80">
        <v>2019</v>
      </c>
      <c r="I1001" s="80">
        <v>2020</v>
      </c>
      <c r="J1001" s="80">
        <v>2021</v>
      </c>
      <c r="K1001" s="80">
        <v>2022</v>
      </c>
      <c r="L1001" s="313"/>
      <c r="M1001" s="89" t="s">
        <v>40</v>
      </c>
      <c r="N1001" s="443"/>
      <c r="O1001" s="443"/>
      <c r="P1001" s="443"/>
      <c r="Q1001" s="443"/>
      <c r="R1001" s="443"/>
      <c r="S1001" s="443"/>
      <c r="T1001" s="443"/>
      <c r="U1001" s="443"/>
      <c r="V1001" s="443"/>
      <c r="W1001" s="443"/>
    </row>
    <row r="1002" spans="1:23" ht="15">
      <c r="A1002" s="459" t="s">
        <v>0</v>
      </c>
      <c r="B1002" s="464" t="s">
        <v>11</v>
      </c>
      <c r="C1002" s="443"/>
      <c r="D1002" s="443"/>
      <c r="E1002" s="323">
        <v>624.9</v>
      </c>
      <c r="F1002" s="323">
        <v>189.9</v>
      </c>
      <c r="G1002" s="286">
        <v>278.39999999999998</v>
      </c>
      <c r="H1002" s="323">
        <v>365.49999999999909</v>
      </c>
      <c r="I1002" s="286">
        <v>0</v>
      </c>
      <c r="J1002" s="286">
        <v>348.49999999999909</v>
      </c>
      <c r="K1002" s="286"/>
      <c r="L1002" s="443"/>
      <c r="M1002" s="312">
        <f t="shared" ref="M1002:M1065" si="16">SUM(E1002:J1002)</f>
        <v>1807.199999999998</v>
      </c>
      <c r="N1002" s="443"/>
      <c r="O1002" s="443" t="s">
        <v>330</v>
      </c>
      <c r="P1002" s="443"/>
      <c r="Q1002" s="443"/>
      <c r="R1002" s="443"/>
      <c r="S1002" s="443"/>
      <c r="T1002" s="530"/>
      <c r="U1002" s="464"/>
      <c r="V1002" s="686"/>
      <c r="W1002" s="464"/>
    </row>
    <row r="1003" spans="1:23" ht="15">
      <c r="A1003" s="459" t="s">
        <v>2</v>
      </c>
      <c r="B1003" s="464" t="s">
        <v>6</v>
      </c>
      <c r="C1003" s="443"/>
      <c r="D1003" s="443"/>
      <c r="E1003" s="303">
        <v>703.8</v>
      </c>
      <c r="F1003" s="286">
        <v>178.2</v>
      </c>
      <c r="G1003" s="286">
        <v>234.55</v>
      </c>
      <c r="H1003" s="286">
        <v>177.09999999999854</v>
      </c>
      <c r="I1003" s="286">
        <v>0</v>
      </c>
      <c r="J1003" s="286">
        <v>332.5</v>
      </c>
      <c r="K1003" s="286"/>
      <c r="L1003" s="443"/>
      <c r="M1003" s="312">
        <f t="shared" si="16"/>
        <v>1626.1499999999985</v>
      </c>
      <c r="N1003" s="443"/>
      <c r="O1003" s="443" t="s">
        <v>288</v>
      </c>
      <c r="P1003" s="443"/>
      <c r="Q1003" s="443"/>
      <c r="R1003" s="446" t="s">
        <v>1984</v>
      </c>
      <c r="S1003" s="443"/>
      <c r="T1003" s="343"/>
      <c r="U1003" s="464"/>
      <c r="V1003" s="687"/>
      <c r="W1003" s="464"/>
    </row>
    <row r="1004" spans="1:23" ht="15">
      <c r="A1004" s="459" t="s">
        <v>3</v>
      </c>
      <c r="B1004" s="464" t="s">
        <v>25</v>
      </c>
      <c r="C1004" s="443"/>
      <c r="D1004" s="443"/>
      <c r="E1004" s="301">
        <v>665.6</v>
      </c>
      <c r="F1004" s="286">
        <v>39.299999999999997</v>
      </c>
      <c r="G1004" s="286">
        <v>257.8</v>
      </c>
      <c r="H1004" s="286">
        <v>221.65000000000055</v>
      </c>
      <c r="I1004" s="286">
        <v>0</v>
      </c>
      <c r="J1004" s="286">
        <v>433.89999999999782</v>
      </c>
      <c r="K1004" s="286"/>
      <c r="L1004" s="443"/>
      <c r="M1004" s="312">
        <f t="shared" si="16"/>
        <v>1618.2499999999984</v>
      </c>
      <c r="N1004" s="443"/>
      <c r="O1004" s="443" t="s">
        <v>340</v>
      </c>
      <c r="P1004" s="443"/>
      <c r="Q1004" s="443"/>
      <c r="R1004" s="443"/>
      <c r="S1004" s="443"/>
      <c r="T1004" s="464"/>
      <c r="U1004" s="464"/>
      <c r="V1004" s="687"/>
      <c r="W1004" s="464"/>
    </row>
    <row r="1005" spans="1:23" ht="15">
      <c r="A1005" s="459" t="s">
        <v>5</v>
      </c>
      <c r="B1005" s="464" t="s">
        <v>21</v>
      </c>
      <c r="C1005" s="443"/>
      <c r="D1005" s="443"/>
      <c r="E1005" s="323">
        <v>574.35</v>
      </c>
      <c r="F1005" s="286">
        <v>66</v>
      </c>
      <c r="G1005" s="302">
        <v>407.6</v>
      </c>
      <c r="H1005" s="286">
        <v>185.20000000000073</v>
      </c>
      <c r="I1005" s="286">
        <v>0</v>
      </c>
      <c r="J1005" s="286">
        <v>310.70000000000073</v>
      </c>
      <c r="K1005" s="286"/>
      <c r="L1005" s="443"/>
      <c r="M1005" s="312">
        <f t="shared" si="16"/>
        <v>1543.8500000000015</v>
      </c>
      <c r="N1005" s="443"/>
      <c r="O1005" s="443" t="s">
        <v>339</v>
      </c>
      <c r="P1005" s="443"/>
      <c r="Q1005" s="443"/>
      <c r="R1005" s="443"/>
      <c r="S1005" s="443"/>
      <c r="T1005" s="530"/>
      <c r="U1005" s="464"/>
      <c r="V1005" s="686"/>
      <c r="W1005" s="464"/>
    </row>
    <row r="1006" spans="1:23" ht="15">
      <c r="A1006" s="459" t="s">
        <v>7</v>
      </c>
      <c r="B1006" s="464" t="s">
        <v>33</v>
      </c>
      <c r="C1006" s="443"/>
      <c r="D1006" s="443"/>
      <c r="E1006" s="302">
        <v>647</v>
      </c>
      <c r="F1006" s="286">
        <v>132.9</v>
      </c>
      <c r="G1006" s="286">
        <v>278.7</v>
      </c>
      <c r="H1006" s="286">
        <v>272.69999999999891</v>
      </c>
      <c r="I1006" s="286">
        <v>0</v>
      </c>
      <c r="J1006" s="286">
        <v>163.90000000000146</v>
      </c>
      <c r="K1006" s="286"/>
      <c r="L1006" s="443"/>
      <c r="M1006" s="312">
        <f t="shared" si="16"/>
        <v>1495.2000000000003</v>
      </c>
      <c r="N1006" s="443"/>
      <c r="O1006" s="443" t="s">
        <v>289</v>
      </c>
      <c r="P1006" s="443"/>
      <c r="Q1006" s="443"/>
      <c r="R1006" s="443"/>
      <c r="S1006" s="443"/>
      <c r="T1006" s="343"/>
      <c r="U1006" s="464"/>
      <c r="V1006" s="686"/>
      <c r="W1006" s="464"/>
    </row>
    <row r="1007" spans="1:23" ht="15">
      <c r="A1007" s="459" t="s">
        <v>8</v>
      </c>
      <c r="B1007" s="464" t="s">
        <v>31</v>
      </c>
      <c r="C1007" s="443"/>
      <c r="D1007" s="443"/>
      <c r="E1007" s="323">
        <v>590.25</v>
      </c>
      <c r="F1007" s="286">
        <v>55.5</v>
      </c>
      <c r="G1007" s="323">
        <v>320.3</v>
      </c>
      <c r="H1007" s="286">
        <v>228.39999999999873</v>
      </c>
      <c r="I1007" s="286">
        <v>0</v>
      </c>
      <c r="J1007" s="286">
        <v>273.79999999999927</v>
      </c>
      <c r="K1007" s="286"/>
      <c r="L1007" s="443"/>
      <c r="M1007" s="312">
        <f t="shared" si="16"/>
        <v>1468.249999999998</v>
      </c>
      <c r="N1007" s="443"/>
      <c r="O1007" s="443" t="s">
        <v>342</v>
      </c>
      <c r="P1007" s="443"/>
      <c r="Q1007" s="443"/>
      <c r="R1007" s="443"/>
      <c r="S1007" s="443"/>
      <c r="T1007" s="343"/>
      <c r="U1007" s="464"/>
      <c r="V1007" s="686"/>
      <c r="W1007" s="464"/>
    </row>
    <row r="1008" spans="1:23" ht="15">
      <c r="A1008" s="459" t="s">
        <v>10</v>
      </c>
      <c r="B1008" s="464" t="s">
        <v>15</v>
      </c>
      <c r="C1008" s="443"/>
      <c r="D1008" s="443"/>
      <c r="E1008" s="323">
        <v>628.70000000000005</v>
      </c>
      <c r="F1008" s="323">
        <v>219.7</v>
      </c>
      <c r="G1008" s="286">
        <v>193.9</v>
      </c>
      <c r="H1008" s="286">
        <v>81.299999999999727</v>
      </c>
      <c r="I1008" s="286">
        <v>0</v>
      </c>
      <c r="J1008" s="286">
        <v>314</v>
      </c>
      <c r="K1008" s="286"/>
      <c r="L1008" s="443"/>
      <c r="M1008" s="312">
        <f t="shared" si="16"/>
        <v>1437.6</v>
      </c>
      <c r="N1008" s="443"/>
      <c r="O1008" s="443" t="s">
        <v>316</v>
      </c>
      <c r="P1008" s="443"/>
      <c r="Q1008" s="443"/>
      <c r="R1008" s="443"/>
      <c r="S1008" s="443"/>
      <c r="T1008" s="530"/>
      <c r="U1008" s="464"/>
      <c r="V1008" s="686"/>
      <c r="W1008" s="464"/>
    </row>
    <row r="1009" spans="1:23" ht="15">
      <c r="A1009" s="459" t="s">
        <v>12</v>
      </c>
      <c r="B1009" s="464" t="s">
        <v>13</v>
      </c>
      <c r="C1009" s="443"/>
      <c r="D1009" s="443"/>
      <c r="E1009" s="323">
        <v>623.1</v>
      </c>
      <c r="F1009" s="286">
        <v>114.9</v>
      </c>
      <c r="G1009" s="286">
        <v>177.6</v>
      </c>
      <c r="H1009" s="286">
        <v>173.09999999999673</v>
      </c>
      <c r="I1009" s="286">
        <v>0</v>
      </c>
      <c r="J1009" s="286">
        <v>320.49999999999909</v>
      </c>
      <c r="K1009" s="286"/>
      <c r="L1009" s="443"/>
      <c r="M1009" s="312">
        <f t="shared" si="16"/>
        <v>1409.1999999999957</v>
      </c>
      <c r="N1009" s="443"/>
      <c r="O1009" s="443" t="s">
        <v>304</v>
      </c>
      <c r="P1009" s="443"/>
      <c r="Q1009" s="443"/>
      <c r="R1009" s="443"/>
      <c r="S1009" s="443"/>
      <c r="T1009" s="530"/>
      <c r="U1009" s="464"/>
      <c r="V1009" s="686"/>
      <c r="W1009" s="464"/>
    </row>
    <row r="1010" spans="1:23" ht="15">
      <c r="A1010" s="459" t="s">
        <v>14</v>
      </c>
      <c r="B1010" s="464" t="s">
        <v>23</v>
      </c>
      <c r="C1010" s="443"/>
      <c r="D1010" s="443"/>
      <c r="E1010" s="286">
        <v>249.7</v>
      </c>
      <c r="F1010" s="323">
        <v>213.3</v>
      </c>
      <c r="G1010" s="301">
        <v>425.4</v>
      </c>
      <c r="H1010" s="286">
        <v>129.99999999999909</v>
      </c>
      <c r="I1010" s="286">
        <v>0</v>
      </c>
      <c r="J1010" s="286">
        <v>337.19999999999891</v>
      </c>
      <c r="K1010" s="286"/>
      <c r="L1010" s="443"/>
      <c r="M1010" s="312">
        <f t="shared" si="16"/>
        <v>1355.5999999999981</v>
      </c>
      <c r="N1010" s="443"/>
      <c r="O1010" s="443" t="s">
        <v>314</v>
      </c>
      <c r="P1010" s="443"/>
      <c r="Q1010" s="443"/>
      <c r="R1010" s="443"/>
      <c r="S1010" s="443"/>
      <c r="T1010" s="343"/>
      <c r="U1010" s="464"/>
      <c r="V1010" s="686"/>
      <c r="W1010" s="464"/>
    </row>
    <row r="1011" spans="1:23" ht="15">
      <c r="A1011" s="459" t="s">
        <v>16</v>
      </c>
      <c r="B1011" s="464" t="s">
        <v>17</v>
      </c>
      <c r="C1011" s="443"/>
      <c r="D1011" s="443"/>
      <c r="E1011" s="323">
        <v>595.04999999999995</v>
      </c>
      <c r="F1011" s="286">
        <v>104</v>
      </c>
      <c r="G1011" s="286">
        <v>202.8</v>
      </c>
      <c r="H1011" s="286">
        <v>162.30000000000109</v>
      </c>
      <c r="I1011" s="286">
        <v>0</v>
      </c>
      <c r="J1011" s="286">
        <v>248.80000000000109</v>
      </c>
      <c r="K1011" s="286"/>
      <c r="L1011" s="443"/>
      <c r="M1011" s="312">
        <f t="shared" si="16"/>
        <v>1312.9500000000021</v>
      </c>
      <c r="N1011" s="443"/>
      <c r="O1011" s="443" t="s">
        <v>299</v>
      </c>
      <c r="P1011" s="443"/>
      <c r="Q1011" s="443"/>
      <c r="R1011" s="443"/>
      <c r="S1011" s="443"/>
      <c r="T1011" s="464"/>
      <c r="U1011" s="464"/>
      <c r="V1011" s="686"/>
      <c r="W1011" s="464"/>
    </row>
    <row r="1012" spans="1:23" ht="15">
      <c r="A1012" s="459" t="s">
        <v>18</v>
      </c>
      <c r="B1012" s="464" t="s">
        <v>27</v>
      </c>
      <c r="C1012" s="443"/>
      <c r="D1012" s="443"/>
      <c r="E1012" s="323">
        <v>568</v>
      </c>
      <c r="F1012" s="286">
        <v>123.2</v>
      </c>
      <c r="G1012" s="286">
        <v>171.5</v>
      </c>
      <c r="H1012" s="286">
        <v>46.199999999999363</v>
      </c>
      <c r="I1012" s="286">
        <v>0</v>
      </c>
      <c r="J1012" s="286">
        <v>357.39999999999873</v>
      </c>
      <c r="K1012" s="286"/>
      <c r="L1012" s="443"/>
      <c r="M1012" s="312">
        <f t="shared" si="16"/>
        <v>1266.2999999999981</v>
      </c>
      <c r="N1012" s="443"/>
      <c r="O1012" s="443" t="s">
        <v>300</v>
      </c>
      <c r="P1012" s="443"/>
      <c r="Q1012" s="443"/>
      <c r="R1012" s="443"/>
      <c r="S1012" s="443"/>
      <c r="T1012" s="464"/>
      <c r="U1012" s="464"/>
      <c r="V1012" s="686"/>
      <c r="W1012" s="464"/>
    </row>
    <row r="1013" spans="1:23" ht="15">
      <c r="A1013" s="459" t="s">
        <v>20</v>
      </c>
      <c r="B1013" s="464" t="s">
        <v>1</v>
      </c>
      <c r="C1013" s="443"/>
      <c r="D1013" s="443"/>
      <c r="E1013" s="286">
        <v>267.60000000000002</v>
      </c>
      <c r="F1013" s="323">
        <v>197</v>
      </c>
      <c r="G1013" s="323">
        <v>325.3</v>
      </c>
      <c r="H1013" s="286">
        <v>177.599999999999</v>
      </c>
      <c r="I1013" s="286">
        <v>0</v>
      </c>
      <c r="J1013" s="286">
        <v>244.29999999999882</v>
      </c>
      <c r="K1013" s="286"/>
      <c r="L1013" s="443"/>
      <c r="M1013" s="312">
        <f t="shared" si="16"/>
        <v>1211.7999999999979</v>
      </c>
      <c r="N1013" s="443"/>
      <c r="O1013" s="443" t="s">
        <v>312</v>
      </c>
      <c r="P1013" s="443"/>
      <c r="Q1013" s="443"/>
      <c r="R1013" s="443"/>
      <c r="S1013" s="443"/>
      <c r="T1013" s="530"/>
      <c r="U1013" s="464"/>
      <c r="V1013" s="686"/>
      <c r="W1013" s="464"/>
    </row>
    <row r="1014" spans="1:23" ht="15">
      <c r="A1014" s="459" t="s">
        <v>22</v>
      </c>
      <c r="B1014" s="464" t="s">
        <v>143</v>
      </c>
      <c r="C1014" s="443"/>
      <c r="D1014" s="443"/>
      <c r="E1014" s="286" t="s">
        <v>285</v>
      </c>
      <c r="F1014" s="301">
        <v>385.1</v>
      </c>
      <c r="G1014" s="323">
        <v>334.8</v>
      </c>
      <c r="H1014" s="286">
        <v>220.69999999999982</v>
      </c>
      <c r="I1014" s="286">
        <v>0</v>
      </c>
      <c r="J1014" s="286">
        <v>222.29999999999927</v>
      </c>
      <c r="K1014" s="286"/>
      <c r="L1014" s="443"/>
      <c r="M1014" s="312">
        <f t="shared" si="16"/>
        <v>1162.8999999999992</v>
      </c>
      <c r="N1014" s="443"/>
      <c r="O1014" s="443" t="s">
        <v>340</v>
      </c>
      <c r="P1014" s="443"/>
      <c r="Q1014" s="443"/>
      <c r="R1014" s="443"/>
      <c r="S1014" s="443"/>
      <c r="T1014" s="530"/>
      <c r="U1014" s="464"/>
      <c r="V1014" s="686"/>
      <c r="W1014" s="464"/>
    </row>
    <row r="1015" spans="1:23" ht="15">
      <c r="A1015" s="459" t="s">
        <v>24</v>
      </c>
      <c r="B1015" s="464" t="s">
        <v>156</v>
      </c>
      <c r="C1015" s="443"/>
      <c r="D1015" s="443"/>
      <c r="E1015" s="286" t="s">
        <v>285</v>
      </c>
      <c r="F1015" s="286" t="s">
        <v>285</v>
      </c>
      <c r="G1015" s="303">
        <v>438.95</v>
      </c>
      <c r="H1015" s="323">
        <v>409.59999999999854</v>
      </c>
      <c r="I1015" s="286">
        <v>0</v>
      </c>
      <c r="J1015" s="286">
        <v>307.50000000000091</v>
      </c>
      <c r="K1015" s="286"/>
      <c r="L1015" s="443"/>
      <c r="M1015" s="312">
        <f t="shared" si="16"/>
        <v>1156.0499999999995</v>
      </c>
      <c r="N1015" s="443"/>
      <c r="O1015" s="443" t="s">
        <v>363</v>
      </c>
      <c r="P1015" s="443"/>
      <c r="Q1015" s="443"/>
      <c r="R1015" s="446" t="s">
        <v>1984</v>
      </c>
      <c r="S1015" s="443"/>
      <c r="T1015" s="464"/>
      <c r="U1015" s="464"/>
      <c r="V1015" s="686"/>
      <c r="W1015" s="464"/>
    </row>
    <row r="1016" spans="1:23" ht="15">
      <c r="A1016" s="459" t="s">
        <v>26</v>
      </c>
      <c r="B1016" s="464" t="s">
        <v>144</v>
      </c>
      <c r="C1016" s="443"/>
      <c r="D1016" s="443"/>
      <c r="E1016" s="286" t="s">
        <v>285</v>
      </c>
      <c r="F1016" s="303">
        <v>399.9</v>
      </c>
      <c r="G1016" s="286">
        <v>243.9</v>
      </c>
      <c r="H1016" s="286">
        <v>237.04999999999927</v>
      </c>
      <c r="I1016" s="286">
        <v>0</v>
      </c>
      <c r="J1016" s="286">
        <v>235</v>
      </c>
      <c r="K1016" s="286"/>
      <c r="L1016" s="443"/>
      <c r="M1016" s="312">
        <f t="shared" si="16"/>
        <v>1115.8499999999992</v>
      </c>
      <c r="N1016" s="443"/>
      <c r="O1016" s="443" t="s">
        <v>288</v>
      </c>
      <c r="P1016" s="443"/>
      <c r="Q1016" s="443"/>
      <c r="R1016" s="446" t="s">
        <v>1984</v>
      </c>
      <c r="S1016" s="443"/>
      <c r="T1016" s="530"/>
      <c r="U1016" s="464"/>
      <c r="V1016" s="686"/>
      <c r="W1016" s="464"/>
    </row>
    <row r="1017" spans="1:23" ht="15">
      <c r="A1017" s="459" t="s">
        <v>28</v>
      </c>
      <c r="B1017" s="464" t="s">
        <v>142</v>
      </c>
      <c r="C1017" s="443"/>
      <c r="D1017" s="443"/>
      <c r="E1017" s="286" t="s">
        <v>285</v>
      </c>
      <c r="F1017" s="286">
        <v>36</v>
      </c>
      <c r="G1017" s="323">
        <v>368</v>
      </c>
      <c r="H1017" s="286">
        <v>335.40000000000055</v>
      </c>
      <c r="I1017" s="286">
        <v>0</v>
      </c>
      <c r="J1017" s="286">
        <v>370.10000000000036</v>
      </c>
      <c r="K1017" s="286"/>
      <c r="L1017" s="443"/>
      <c r="M1017" s="312">
        <f t="shared" si="16"/>
        <v>1109.5000000000009</v>
      </c>
      <c r="N1017" s="443"/>
      <c r="O1017" s="443" t="s">
        <v>291</v>
      </c>
      <c r="P1017" s="443"/>
      <c r="Q1017" s="443"/>
      <c r="R1017" s="443"/>
      <c r="S1017" s="443"/>
      <c r="T1017" s="530"/>
      <c r="U1017" s="464"/>
      <c r="V1017" s="686"/>
      <c r="W1017" s="464"/>
    </row>
    <row r="1018" spans="1:23" ht="15">
      <c r="A1018" s="459" t="s">
        <v>30</v>
      </c>
      <c r="B1018" s="464" t="s">
        <v>9</v>
      </c>
      <c r="C1018" s="443"/>
      <c r="D1018" s="443"/>
      <c r="E1018" s="286">
        <v>142.4</v>
      </c>
      <c r="F1018" s="323">
        <v>183.7</v>
      </c>
      <c r="G1018" s="323">
        <v>329.4</v>
      </c>
      <c r="H1018" s="286">
        <v>217.99999999999955</v>
      </c>
      <c r="I1018" s="286">
        <v>0</v>
      </c>
      <c r="J1018" s="286">
        <v>183.20000000000027</v>
      </c>
      <c r="K1018" s="286"/>
      <c r="L1018" s="443"/>
      <c r="M1018" s="312">
        <f t="shared" si="16"/>
        <v>1056.6999999999998</v>
      </c>
      <c r="N1018" s="443"/>
      <c r="O1018" s="443" t="s">
        <v>341</v>
      </c>
      <c r="P1018" s="443"/>
      <c r="Q1018" s="443"/>
      <c r="R1018" s="443"/>
      <c r="S1018" s="443"/>
      <c r="T1018" s="530"/>
      <c r="U1018" s="464"/>
      <c r="V1018" s="686"/>
      <c r="W1018" s="464"/>
    </row>
    <row r="1019" spans="1:23" ht="15">
      <c r="A1019" s="459" t="s">
        <v>32</v>
      </c>
      <c r="B1019" s="464" t="s">
        <v>141</v>
      </c>
      <c r="C1019" s="443"/>
      <c r="D1019" s="443"/>
      <c r="E1019" s="286" t="s">
        <v>285</v>
      </c>
      <c r="F1019" s="302">
        <v>238.6</v>
      </c>
      <c r="G1019" s="286">
        <v>126.7</v>
      </c>
      <c r="H1019" s="286">
        <v>251</v>
      </c>
      <c r="I1019" s="286">
        <v>0</v>
      </c>
      <c r="J1019" s="286">
        <v>410.89999999999964</v>
      </c>
      <c r="K1019" s="286"/>
      <c r="L1019" s="443"/>
      <c r="M1019" s="312">
        <f t="shared" si="16"/>
        <v>1027.1999999999996</v>
      </c>
      <c r="N1019" s="443"/>
      <c r="O1019" s="443" t="s">
        <v>325</v>
      </c>
      <c r="P1019" s="443"/>
      <c r="Q1019" s="443"/>
      <c r="R1019" s="443"/>
      <c r="S1019" s="443"/>
      <c r="T1019" s="530"/>
      <c r="U1019" s="464"/>
      <c r="V1019" s="687"/>
      <c r="W1019" s="464"/>
    </row>
    <row r="1020" spans="1:23" ht="15">
      <c r="A1020" s="459" t="s">
        <v>34</v>
      </c>
      <c r="B1020" s="464" t="s">
        <v>855</v>
      </c>
      <c r="C1020" s="443"/>
      <c r="D1020" s="443"/>
      <c r="E1020" s="286" t="s">
        <v>285</v>
      </c>
      <c r="F1020" s="286" t="s">
        <v>285</v>
      </c>
      <c r="G1020" s="286" t="s">
        <v>285</v>
      </c>
      <c r="H1020" s="323">
        <v>430.39999999999964</v>
      </c>
      <c r="I1020" s="286">
        <v>0</v>
      </c>
      <c r="J1020" s="303">
        <v>571.59999999999945</v>
      </c>
      <c r="K1020" s="303"/>
      <c r="L1020" s="443"/>
      <c r="M1020" s="312">
        <f t="shared" si="16"/>
        <v>1001.9999999999991</v>
      </c>
      <c r="N1020" s="443"/>
      <c r="O1020" s="443" t="s">
        <v>302</v>
      </c>
      <c r="P1020" s="443"/>
      <c r="Q1020" s="443"/>
      <c r="R1020" s="322" t="s">
        <v>1984</v>
      </c>
      <c r="S1020" s="443"/>
      <c r="T1020" s="343"/>
      <c r="U1020" s="464"/>
      <c r="V1020" s="686"/>
      <c r="W1020" s="464"/>
    </row>
    <row r="1021" spans="1:23" ht="15">
      <c r="A1021" s="459" t="s">
        <v>36</v>
      </c>
      <c r="B1021" s="464" t="s">
        <v>19</v>
      </c>
      <c r="C1021" s="443"/>
      <c r="D1021" s="443"/>
      <c r="E1021" s="286">
        <v>390.8</v>
      </c>
      <c r="F1021" s="286">
        <v>124.7</v>
      </c>
      <c r="G1021" s="286">
        <v>103.1</v>
      </c>
      <c r="H1021" s="286">
        <v>139.50000000000091</v>
      </c>
      <c r="I1021" s="286">
        <v>0</v>
      </c>
      <c r="J1021" s="286">
        <v>222.10000000000036</v>
      </c>
      <c r="K1021" s="286"/>
      <c r="L1021" s="443"/>
      <c r="M1021" s="312">
        <f t="shared" si="16"/>
        <v>980.2000000000013</v>
      </c>
      <c r="N1021" s="443"/>
      <c r="O1021" s="443"/>
      <c r="P1021" s="443"/>
      <c r="Q1021" s="443"/>
      <c r="R1021" s="443"/>
      <c r="S1021" s="443"/>
      <c r="T1021" s="464"/>
      <c r="U1021" s="464"/>
      <c r="V1021" s="686"/>
      <c r="W1021" s="464"/>
    </row>
    <row r="1022" spans="1:23" ht="15">
      <c r="A1022" s="459" t="s">
        <v>38</v>
      </c>
      <c r="B1022" s="464" t="s">
        <v>39</v>
      </c>
      <c r="C1022" s="443"/>
      <c r="D1022" s="443"/>
      <c r="E1022" s="286">
        <v>501.25</v>
      </c>
      <c r="F1022" s="286">
        <v>63.3</v>
      </c>
      <c r="G1022" s="286">
        <v>92.9</v>
      </c>
      <c r="H1022" s="286">
        <v>166.60000000000036</v>
      </c>
      <c r="I1022" s="286">
        <v>0</v>
      </c>
      <c r="J1022" s="286">
        <v>150.59999999999945</v>
      </c>
      <c r="K1022" s="286"/>
      <c r="L1022" s="443"/>
      <c r="M1022" s="312">
        <f t="shared" si="16"/>
        <v>974.64999999999975</v>
      </c>
      <c r="N1022" s="443"/>
      <c r="O1022" s="443"/>
      <c r="P1022" s="443"/>
      <c r="Q1022" s="443"/>
      <c r="R1022" s="443"/>
      <c r="S1022" s="443"/>
      <c r="T1022" s="530"/>
      <c r="U1022" s="464"/>
      <c r="V1022" s="686"/>
      <c r="W1022" s="464"/>
    </row>
    <row r="1023" spans="1:23" ht="15">
      <c r="A1023" s="459" t="s">
        <v>145</v>
      </c>
      <c r="B1023" s="464" t="s">
        <v>37</v>
      </c>
      <c r="C1023" s="443"/>
      <c r="D1023" s="443"/>
      <c r="E1023" s="286">
        <v>309</v>
      </c>
      <c r="F1023" s="323">
        <v>201.3</v>
      </c>
      <c r="G1023" s="286">
        <v>85.2</v>
      </c>
      <c r="H1023" s="286">
        <v>70.800000000000182</v>
      </c>
      <c r="I1023" s="286">
        <v>0</v>
      </c>
      <c r="J1023" s="286">
        <v>249.40000000000236</v>
      </c>
      <c r="K1023" s="286"/>
      <c r="L1023" s="443"/>
      <c r="M1023" s="312">
        <f t="shared" si="16"/>
        <v>915.70000000000255</v>
      </c>
      <c r="N1023" s="443"/>
      <c r="O1023" s="443" t="s">
        <v>304</v>
      </c>
      <c r="P1023" s="443"/>
      <c r="Q1023" s="443"/>
      <c r="R1023" s="443"/>
      <c r="S1023" s="443"/>
      <c r="T1023" s="464"/>
      <c r="U1023" s="464"/>
      <c r="V1023" s="686"/>
      <c r="W1023" s="464"/>
    </row>
    <row r="1024" spans="1:23" ht="15">
      <c r="A1024" s="459" t="s">
        <v>146</v>
      </c>
      <c r="B1024" s="464" t="s">
        <v>162</v>
      </c>
      <c r="C1024" s="443"/>
      <c r="D1024" s="443"/>
      <c r="E1024" s="286" t="s">
        <v>285</v>
      </c>
      <c r="F1024" s="286" t="s">
        <v>285</v>
      </c>
      <c r="G1024" s="323">
        <v>318.3</v>
      </c>
      <c r="H1024" s="286">
        <v>302.09999999999945</v>
      </c>
      <c r="I1024" s="286">
        <v>0</v>
      </c>
      <c r="J1024" s="286">
        <v>280.10000000000036</v>
      </c>
      <c r="K1024" s="286"/>
      <c r="L1024" s="443"/>
      <c r="M1024" s="312">
        <f t="shared" si="16"/>
        <v>900.49999999999977</v>
      </c>
      <c r="N1024" s="443"/>
      <c r="O1024" s="443" t="s">
        <v>300</v>
      </c>
      <c r="P1024" s="443"/>
      <c r="Q1024" s="443"/>
      <c r="R1024" s="443"/>
      <c r="S1024" s="443"/>
      <c r="T1024" s="530"/>
      <c r="U1024" s="464"/>
      <c r="V1024" s="686"/>
      <c r="W1024" s="464"/>
    </row>
    <row r="1025" spans="1:23" ht="15">
      <c r="A1025" s="459" t="s">
        <v>147</v>
      </c>
      <c r="B1025" s="464" t="s">
        <v>29</v>
      </c>
      <c r="C1025" s="443"/>
      <c r="D1025" s="443"/>
      <c r="E1025" s="286">
        <v>384</v>
      </c>
      <c r="F1025" s="286">
        <v>121</v>
      </c>
      <c r="G1025" s="286">
        <v>151.19999999999999</v>
      </c>
      <c r="H1025" s="286" t="s">
        <v>285</v>
      </c>
      <c r="I1025" s="286">
        <v>0</v>
      </c>
      <c r="J1025" s="286">
        <v>211.79999999999927</v>
      </c>
      <c r="K1025" s="286"/>
      <c r="L1025" s="443"/>
      <c r="M1025" s="312">
        <f t="shared" si="16"/>
        <v>867.99999999999932</v>
      </c>
      <c r="N1025" s="443"/>
      <c r="O1025" s="443"/>
      <c r="P1025" s="443"/>
      <c r="Q1025" s="443"/>
      <c r="R1025" s="443"/>
      <c r="S1025" s="443"/>
      <c r="T1025" s="464"/>
      <c r="U1025" s="464"/>
      <c r="V1025" s="686"/>
      <c r="W1025" s="464"/>
    </row>
    <row r="1026" spans="1:23" ht="15">
      <c r="A1026" s="459" t="s">
        <v>151</v>
      </c>
      <c r="B1026" s="464" t="s">
        <v>830</v>
      </c>
      <c r="C1026" s="443"/>
      <c r="D1026" s="443"/>
      <c r="E1026" s="286" t="s">
        <v>285</v>
      </c>
      <c r="F1026" s="286" t="s">
        <v>285</v>
      </c>
      <c r="G1026" s="286" t="s">
        <v>285</v>
      </c>
      <c r="H1026" s="323">
        <v>416.80000000000018</v>
      </c>
      <c r="I1026" s="286">
        <v>0</v>
      </c>
      <c r="J1026" s="286">
        <v>416.10000000000036</v>
      </c>
      <c r="K1026" s="286"/>
      <c r="L1026" s="443"/>
      <c r="M1026" s="312">
        <f t="shared" si="16"/>
        <v>832.90000000000055</v>
      </c>
      <c r="N1026" s="443"/>
      <c r="O1026" s="443" t="s">
        <v>311</v>
      </c>
      <c r="P1026" s="443"/>
      <c r="Q1026" s="443"/>
      <c r="R1026" s="443"/>
      <c r="S1026" s="443"/>
      <c r="T1026" s="530"/>
      <c r="U1026" s="464"/>
      <c r="V1026" s="686"/>
      <c r="W1026" s="464"/>
    </row>
    <row r="1027" spans="1:23" ht="15">
      <c r="A1027" s="459" t="s">
        <v>157</v>
      </c>
      <c r="B1027" s="464" t="s">
        <v>863</v>
      </c>
      <c r="C1027" s="443"/>
      <c r="D1027" s="443"/>
      <c r="E1027" s="286" t="s">
        <v>285</v>
      </c>
      <c r="F1027" s="286" t="s">
        <v>285</v>
      </c>
      <c r="G1027" s="286" t="s">
        <v>285</v>
      </c>
      <c r="H1027" s="323">
        <v>372.75</v>
      </c>
      <c r="I1027" s="286">
        <v>0</v>
      </c>
      <c r="J1027" s="302">
        <v>436.50000000000091</v>
      </c>
      <c r="K1027" s="302"/>
      <c r="L1027" s="293"/>
      <c r="M1027" s="312">
        <f t="shared" si="16"/>
        <v>809.25000000000091</v>
      </c>
      <c r="N1027" s="443"/>
      <c r="O1027" s="443" t="s">
        <v>329</v>
      </c>
      <c r="P1027" s="443"/>
      <c r="Q1027" s="443"/>
      <c r="R1027" s="443"/>
      <c r="S1027" s="443"/>
      <c r="T1027" s="530"/>
      <c r="U1027" s="464"/>
      <c r="V1027" s="686"/>
      <c r="W1027" s="464"/>
    </row>
    <row r="1028" spans="1:23" ht="15">
      <c r="A1028" s="459" t="s">
        <v>159</v>
      </c>
      <c r="B1028" s="464" t="s">
        <v>844</v>
      </c>
      <c r="C1028" s="443"/>
      <c r="D1028" s="443"/>
      <c r="E1028" s="286" t="s">
        <v>285</v>
      </c>
      <c r="F1028" s="286" t="s">
        <v>285</v>
      </c>
      <c r="G1028" s="286" t="s">
        <v>285</v>
      </c>
      <c r="H1028" s="302">
        <v>458.39999999999782</v>
      </c>
      <c r="I1028" s="286">
        <v>0</v>
      </c>
      <c r="J1028" s="286">
        <v>345.29999999999927</v>
      </c>
      <c r="K1028" s="286"/>
      <c r="L1028" s="443"/>
      <c r="M1028" s="312">
        <f t="shared" si="16"/>
        <v>803.69999999999709</v>
      </c>
      <c r="N1028" s="443"/>
      <c r="O1028" s="443" t="s">
        <v>289</v>
      </c>
      <c r="P1028" s="443"/>
      <c r="Q1028" s="443"/>
      <c r="R1028" s="443"/>
      <c r="S1028" s="443"/>
      <c r="T1028" s="530"/>
      <c r="U1028" s="464"/>
      <c r="V1028" s="686"/>
      <c r="W1028" s="464"/>
    </row>
    <row r="1029" spans="1:23" ht="15">
      <c r="A1029" s="459" t="s">
        <v>160</v>
      </c>
      <c r="B1029" s="464" t="s">
        <v>869</v>
      </c>
      <c r="C1029" s="443"/>
      <c r="D1029" s="443"/>
      <c r="E1029" s="286" t="s">
        <v>285</v>
      </c>
      <c r="F1029" s="286" t="s">
        <v>285</v>
      </c>
      <c r="G1029" s="286" t="s">
        <v>285</v>
      </c>
      <c r="H1029" s="301">
        <v>490.69999999999891</v>
      </c>
      <c r="I1029" s="286">
        <v>0</v>
      </c>
      <c r="J1029" s="286">
        <v>296.30000000000018</v>
      </c>
      <c r="K1029" s="286"/>
      <c r="L1029" s="443"/>
      <c r="M1029" s="312">
        <f t="shared" si="16"/>
        <v>786.99999999999909</v>
      </c>
      <c r="N1029" s="443"/>
      <c r="O1029" s="443" t="s">
        <v>307</v>
      </c>
      <c r="P1029" s="443"/>
      <c r="Q1029" s="443"/>
      <c r="R1029" s="443"/>
      <c r="S1029" s="443"/>
      <c r="T1029" s="464"/>
      <c r="U1029" s="464"/>
      <c r="V1029" s="686"/>
      <c r="W1029" s="464"/>
    </row>
    <row r="1030" spans="1:23" ht="15">
      <c r="A1030" s="459" t="s">
        <v>161</v>
      </c>
      <c r="B1030" s="464" t="s">
        <v>153</v>
      </c>
      <c r="C1030" s="443"/>
      <c r="D1030" s="443"/>
      <c r="E1030" s="286" t="s">
        <v>285</v>
      </c>
      <c r="F1030" s="286" t="s">
        <v>285</v>
      </c>
      <c r="G1030" s="323">
        <v>389.9</v>
      </c>
      <c r="H1030" s="286">
        <v>203.59999999999854</v>
      </c>
      <c r="I1030" s="286">
        <v>0</v>
      </c>
      <c r="J1030" s="286">
        <v>190.70000000000073</v>
      </c>
      <c r="K1030" s="286"/>
      <c r="L1030" s="443"/>
      <c r="M1030" s="312">
        <f t="shared" si="16"/>
        <v>784.19999999999925</v>
      </c>
      <c r="N1030" s="443"/>
      <c r="O1030" s="443" t="s">
        <v>290</v>
      </c>
      <c r="P1030" s="443"/>
      <c r="Q1030" s="443"/>
      <c r="R1030" s="443"/>
      <c r="S1030" s="443"/>
      <c r="T1030" s="464"/>
      <c r="U1030" s="464"/>
      <c r="V1030" s="687"/>
      <c r="W1030" s="464"/>
    </row>
    <row r="1031" spans="1:23" ht="15">
      <c r="A1031" s="459" t="s">
        <v>163</v>
      </c>
      <c r="B1031" s="464" t="s">
        <v>811</v>
      </c>
      <c r="C1031" s="443"/>
      <c r="D1031" s="443"/>
      <c r="E1031" s="286" t="s">
        <v>285</v>
      </c>
      <c r="F1031" s="286" t="s">
        <v>285</v>
      </c>
      <c r="G1031" s="286" t="s">
        <v>285</v>
      </c>
      <c r="H1031" s="286">
        <v>335.45000000000073</v>
      </c>
      <c r="I1031" s="286">
        <v>0</v>
      </c>
      <c r="J1031" s="286">
        <v>352.90000000000055</v>
      </c>
      <c r="K1031" s="286"/>
      <c r="L1031" s="443"/>
      <c r="M1031" s="312">
        <f t="shared" si="16"/>
        <v>688.35000000000127</v>
      </c>
      <c r="N1031" s="443"/>
      <c r="O1031" s="443"/>
      <c r="P1031" s="443"/>
      <c r="Q1031" s="443"/>
      <c r="R1031" s="443"/>
      <c r="S1031" s="443"/>
      <c r="T1031" s="530"/>
      <c r="U1031" s="464"/>
      <c r="V1031" s="686"/>
      <c r="W1031" s="464"/>
    </row>
    <row r="1032" spans="1:23" ht="15">
      <c r="A1032" s="459" t="s">
        <v>281</v>
      </c>
      <c r="B1032" s="464" t="s">
        <v>851</v>
      </c>
      <c r="C1032" s="443"/>
      <c r="D1032" s="443"/>
      <c r="E1032" s="286" t="s">
        <v>285</v>
      </c>
      <c r="F1032" s="286" t="s">
        <v>285</v>
      </c>
      <c r="G1032" s="286" t="s">
        <v>285</v>
      </c>
      <c r="H1032" s="303">
        <v>500.55000000000018</v>
      </c>
      <c r="I1032" s="286">
        <v>0</v>
      </c>
      <c r="J1032" s="286">
        <v>165.50000000000091</v>
      </c>
      <c r="K1032" s="286"/>
      <c r="L1032" s="443"/>
      <c r="M1032" s="312">
        <f t="shared" si="16"/>
        <v>666.05000000000109</v>
      </c>
      <c r="N1032" s="443"/>
      <c r="O1032" s="443" t="s">
        <v>288</v>
      </c>
      <c r="P1032" s="443"/>
      <c r="Q1032" s="443"/>
      <c r="R1032" s="446" t="s">
        <v>1984</v>
      </c>
      <c r="S1032" s="443"/>
      <c r="T1032" s="343"/>
      <c r="U1032" s="464"/>
      <c r="V1032" s="686"/>
      <c r="W1032" s="464"/>
    </row>
    <row r="1033" spans="1:23" ht="15">
      <c r="A1033" s="459" t="s">
        <v>282</v>
      </c>
      <c r="B1033" s="464" t="s">
        <v>835</v>
      </c>
      <c r="C1033" s="443"/>
      <c r="D1033" s="443"/>
      <c r="E1033" s="286" t="s">
        <v>285</v>
      </c>
      <c r="F1033" s="286" t="s">
        <v>285</v>
      </c>
      <c r="G1033" s="286" t="s">
        <v>285</v>
      </c>
      <c r="H1033" s="323">
        <v>374.90000000000146</v>
      </c>
      <c r="I1033" s="286">
        <v>0</v>
      </c>
      <c r="J1033" s="286">
        <v>276.69999999999891</v>
      </c>
      <c r="K1033" s="286"/>
      <c r="L1033" s="443"/>
      <c r="M1033" s="312">
        <f t="shared" si="16"/>
        <v>651.60000000000036</v>
      </c>
      <c r="N1033" s="443"/>
      <c r="O1033" s="443" t="s">
        <v>294</v>
      </c>
      <c r="P1033" s="443"/>
      <c r="Q1033" s="443"/>
      <c r="R1033" s="443"/>
      <c r="S1033" s="443"/>
      <c r="T1033" s="464"/>
      <c r="U1033" s="464"/>
      <c r="V1033" s="687"/>
      <c r="W1033" s="464"/>
    </row>
    <row r="1034" spans="1:23" ht="15">
      <c r="A1034" s="459" t="s">
        <v>283</v>
      </c>
      <c r="B1034" s="464" t="s">
        <v>154</v>
      </c>
      <c r="C1034" s="443"/>
      <c r="D1034" s="443"/>
      <c r="E1034" s="286" t="s">
        <v>285</v>
      </c>
      <c r="F1034" s="286" t="s">
        <v>285</v>
      </c>
      <c r="G1034" s="286">
        <v>197.2</v>
      </c>
      <c r="H1034" s="286">
        <v>205.49999999999909</v>
      </c>
      <c r="I1034" s="286">
        <v>0</v>
      </c>
      <c r="J1034" s="286">
        <v>246.49999999999818</v>
      </c>
      <c r="K1034" s="286"/>
      <c r="L1034" s="443"/>
      <c r="M1034" s="312">
        <f t="shared" si="16"/>
        <v>649.19999999999732</v>
      </c>
      <c r="N1034" s="443"/>
      <c r="O1034" s="443"/>
      <c r="P1034" s="443"/>
      <c r="Q1034" s="443"/>
      <c r="R1034" s="443"/>
      <c r="S1034" s="443"/>
      <c r="T1034" s="464"/>
      <c r="U1034" s="464"/>
      <c r="V1034" s="686"/>
      <c r="W1034" s="464"/>
    </row>
    <row r="1035" spans="1:23" ht="15">
      <c r="A1035" s="459" t="s">
        <v>284</v>
      </c>
      <c r="B1035" s="464" t="s">
        <v>4</v>
      </c>
      <c r="C1035" s="443"/>
      <c r="D1035" s="443"/>
      <c r="E1035" s="286">
        <v>210</v>
      </c>
      <c r="F1035" s="286">
        <v>38.6</v>
      </c>
      <c r="G1035" s="286">
        <v>123.2</v>
      </c>
      <c r="H1035" s="286">
        <v>271.60000000000082</v>
      </c>
      <c r="I1035" s="286">
        <v>0</v>
      </c>
      <c r="J1035" s="286" t="s">
        <v>285</v>
      </c>
      <c r="K1035" s="286"/>
      <c r="L1035" s="313"/>
      <c r="M1035" s="312">
        <f t="shared" si="16"/>
        <v>643.40000000000077</v>
      </c>
      <c r="N1035" s="443"/>
      <c r="O1035" s="443"/>
      <c r="P1035" s="443"/>
      <c r="Q1035" s="443"/>
      <c r="R1035" s="443"/>
      <c r="S1035" s="443"/>
      <c r="T1035" s="459"/>
      <c r="U1035" s="464"/>
      <c r="V1035" s="686"/>
      <c r="W1035" s="464"/>
    </row>
    <row r="1036" spans="1:23" ht="15">
      <c r="A1036" s="459" t="s">
        <v>808</v>
      </c>
      <c r="B1036" s="459" t="s">
        <v>807</v>
      </c>
      <c r="C1036" s="443"/>
      <c r="D1036" s="443"/>
      <c r="E1036" s="286" t="s">
        <v>285</v>
      </c>
      <c r="F1036" s="286" t="s">
        <v>285</v>
      </c>
      <c r="G1036" s="286" t="s">
        <v>285</v>
      </c>
      <c r="H1036" s="323">
        <v>406.19999999999982</v>
      </c>
      <c r="I1036" s="286">
        <v>0</v>
      </c>
      <c r="J1036" s="286">
        <v>206.70000000000027</v>
      </c>
      <c r="K1036" s="286"/>
      <c r="L1036" s="443"/>
      <c r="M1036" s="312">
        <f t="shared" si="16"/>
        <v>612.90000000000009</v>
      </c>
      <c r="N1036" s="443"/>
      <c r="O1036" s="443" t="s">
        <v>299</v>
      </c>
      <c r="P1036" s="443"/>
      <c r="Q1036" s="443"/>
      <c r="R1036" s="443"/>
      <c r="S1036" s="443"/>
      <c r="T1036" s="464"/>
      <c r="U1036" s="464"/>
      <c r="V1036" s="686"/>
      <c r="W1036" s="464"/>
    </row>
    <row r="1037" spans="1:23" ht="15">
      <c r="A1037" s="459" t="s">
        <v>809</v>
      </c>
      <c r="B1037" s="464" t="s">
        <v>35</v>
      </c>
      <c r="C1037" s="443"/>
      <c r="D1037" s="443"/>
      <c r="E1037" s="286">
        <v>29.7</v>
      </c>
      <c r="F1037" s="286">
        <v>162</v>
      </c>
      <c r="G1037" s="286">
        <v>234</v>
      </c>
      <c r="H1037" s="286">
        <v>166.29999999999927</v>
      </c>
      <c r="I1037" s="286">
        <v>0</v>
      </c>
      <c r="J1037" s="286" t="s">
        <v>285</v>
      </c>
      <c r="K1037" s="286"/>
      <c r="L1037" s="313"/>
      <c r="M1037" s="312">
        <f t="shared" si="16"/>
        <v>591.99999999999932</v>
      </c>
      <c r="N1037" s="443"/>
      <c r="O1037" s="443"/>
      <c r="P1037" s="443"/>
      <c r="Q1037" s="443"/>
      <c r="R1037" s="443"/>
      <c r="S1037" s="443"/>
      <c r="T1037" s="343"/>
      <c r="U1037" s="464"/>
      <c r="V1037" s="686"/>
      <c r="W1037" s="464"/>
    </row>
    <row r="1038" spans="1:23" ht="15">
      <c r="A1038" s="459" t="s">
        <v>810</v>
      </c>
      <c r="B1038" s="464" t="s">
        <v>861</v>
      </c>
      <c r="C1038" s="443"/>
      <c r="D1038" s="443"/>
      <c r="E1038" s="286" t="s">
        <v>285</v>
      </c>
      <c r="F1038" s="286" t="s">
        <v>285</v>
      </c>
      <c r="G1038" s="286" t="s">
        <v>285</v>
      </c>
      <c r="H1038" s="286">
        <v>316.5</v>
      </c>
      <c r="I1038" s="286">
        <v>0</v>
      </c>
      <c r="J1038" s="286">
        <v>254.40000000000055</v>
      </c>
      <c r="K1038" s="286"/>
      <c r="L1038" s="443"/>
      <c r="M1038" s="312">
        <f t="shared" si="16"/>
        <v>570.90000000000055</v>
      </c>
      <c r="N1038" s="443"/>
      <c r="O1038" s="443"/>
      <c r="P1038" s="443"/>
      <c r="Q1038" s="443"/>
      <c r="R1038" s="443"/>
      <c r="S1038" s="443"/>
      <c r="T1038" s="343"/>
      <c r="U1038" s="464"/>
      <c r="V1038" s="687"/>
      <c r="W1038" s="464"/>
    </row>
    <row r="1039" spans="1:23" ht="15">
      <c r="A1039" s="459" t="s">
        <v>812</v>
      </c>
      <c r="B1039" s="464" t="s">
        <v>155</v>
      </c>
      <c r="C1039" s="443"/>
      <c r="D1039" s="443"/>
      <c r="E1039" s="286" t="s">
        <v>285</v>
      </c>
      <c r="F1039" s="286" t="s">
        <v>285</v>
      </c>
      <c r="G1039" s="286">
        <v>310.7</v>
      </c>
      <c r="H1039" s="286">
        <v>73.399999999998727</v>
      </c>
      <c r="I1039" s="286">
        <v>0</v>
      </c>
      <c r="J1039" s="286">
        <v>167.99999999999909</v>
      </c>
      <c r="K1039" s="286"/>
      <c r="L1039" s="443"/>
      <c r="M1039" s="312">
        <f t="shared" si="16"/>
        <v>552.09999999999786</v>
      </c>
      <c r="N1039" s="443"/>
      <c r="O1039" s="443"/>
      <c r="P1039" s="443"/>
      <c r="Q1039" s="443"/>
      <c r="R1039" s="443"/>
      <c r="S1039" s="443"/>
      <c r="T1039" s="464"/>
      <c r="U1039" s="464"/>
      <c r="V1039" s="687"/>
      <c r="W1039" s="464"/>
    </row>
    <row r="1040" spans="1:23" ht="15">
      <c r="A1040" s="459" t="s">
        <v>818</v>
      </c>
      <c r="B1040" s="361" t="s">
        <v>1851</v>
      </c>
      <c r="C1040" s="446"/>
      <c r="D1040" s="446"/>
      <c r="E1040" s="286" t="s">
        <v>285</v>
      </c>
      <c r="F1040" s="286" t="s">
        <v>285</v>
      </c>
      <c r="G1040" s="286" t="s">
        <v>285</v>
      </c>
      <c r="H1040" s="286" t="s">
        <v>285</v>
      </c>
      <c r="I1040" s="286">
        <v>0</v>
      </c>
      <c r="J1040" s="301">
        <v>545.00000000000045</v>
      </c>
      <c r="K1040" s="301"/>
      <c r="L1040" s="443"/>
      <c r="M1040" s="312">
        <f t="shared" si="16"/>
        <v>545.00000000000045</v>
      </c>
      <c r="N1040" s="443"/>
      <c r="O1040" s="443" t="s">
        <v>307</v>
      </c>
      <c r="P1040" s="443"/>
      <c r="Q1040" s="443"/>
      <c r="R1040" s="443"/>
      <c r="S1040" s="443"/>
      <c r="T1040" s="464"/>
      <c r="U1040" s="464"/>
      <c r="V1040" s="686"/>
      <c r="W1040" s="464"/>
    </row>
    <row r="1041" spans="1:23" ht="15">
      <c r="A1041" s="459" t="s">
        <v>820</v>
      </c>
      <c r="B1041" s="464" t="s">
        <v>852</v>
      </c>
      <c r="C1041" s="443"/>
      <c r="D1041" s="443"/>
      <c r="E1041" s="286" t="s">
        <v>285</v>
      </c>
      <c r="F1041" s="286" t="s">
        <v>285</v>
      </c>
      <c r="G1041" s="286" t="s">
        <v>285</v>
      </c>
      <c r="H1041" s="286">
        <v>183.199999999998</v>
      </c>
      <c r="I1041" s="286">
        <v>0</v>
      </c>
      <c r="J1041" s="286">
        <v>360.40000000000146</v>
      </c>
      <c r="K1041" s="286"/>
      <c r="L1041" s="443"/>
      <c r="M1041" s="312">
        <f t="shared" si="16"/>
        <v>543.59999999999945</v>
      </c>
      <c r="N1041" s="443"/>
      <c r="O1041" s="443"/>
      <c r="P1041" s="443"/>
      <c r="Q1041" s="443"/>
      <c r="R1041" s="443"/>
      <c r="S1041" s="443"/>
      <c r="T1041" s="530"/>
      <c r="U1041" s="464"/>
      <c r="V1041" s="686"/>
      <c r="W1041" s="464"/>
    </row>
    <row r="1042" spans="1:23" ht="15">
      <c r="A1042" s="459" t="s">
        <v>823</v>
      </c>
      <c r="B1042" s="464" t="s">
        <v>179</v>
      </c>
      <c r="C1042" s="443"/>
      <c r="D1042" s="443"/>
      <c r="E1042" s="286">
        <v>529.9</v>
      </c>
      <c r="F1042" s="286" t="s">
        <v>285</v>
      </c>
      <c r="G1042" s="286" t="s">
        <v>285</v>
      </c>
      <c r="H1042" s="286" t="s">
        <v>285</v>
      </c>
      <c r="I1042" s="286">
        <v>0</v>
      </c>
      <c r="J1042" s="286" t="s">
        <v>285</v>
      </c>
      <c r="K1042" s="286"/>
      <c r="L1042" s="313"/>
      <c r="M1042" s="312">
        <f t="shared" si="16"/>
        <v>529.9</v>
      </c>
      <c r="N1042" s="443"/>
      <c r="O1042" s="443"/>
      <c r="P1042" s="443"/>
      <c r="Q1042" s="443"/>
      <c r="R1042" s="443"/>
      <c r="S1042" s="443"/>
      <c r="T1042" s="530"/>
      <c r="U1042" s="464"/>
      <c r="V1042" s="686"/>
      <c r="W1042" s="464"/>
    </row>
    <row r="1043" spans="1:23" ht="15">
      <c r="A1043" s="459" t="s">
        <v>824</v>
      </c>
      <c r="B1043" s="464" t="s">
        <v>826</v>
      </c>
      <c r="C1043" s="443"/>
      <c r="D1043" s="443"/>
      <c r="E1043" s="286" t="s">
        <v>285</v>
      </c>
      <c r="F1043" s="286" t="s">
        <v>285</v>
      </c>
      <c r="G1043" s="286" t="s">
        <v>285</v>
      </c>
      <c r="H1043" s="286">
        <v>233.20000000000027</v>
      </c>
      <c r="I1043" s="286">
        <v>0</v>
      </c>
      <c r="J1043" s="286">
        <v>247.00000000000091</v>
      </c>
      <c r="K1043" s="286"/>
      <c r="L1043" s="443"/>
      <c r="M1043" s="312">
        <f t="shared" si="16"/>
        <v>480.20000000000118</v>
      </c>
      <c r="N1043" s="443"/>
      <c r="O1043" s="443"/>
      <c r="P1043" s="443"/>
      <c r="Q1043" s="443"/>
      <c r="R1043" s="443"/>
      <c r="S1043" s="443"/>
      <c r="T1043" s="343"/>
      <c r="U1043" s="464"/>
      <c r="V1043" s="686"/>
      <c r="W1043" s="464"/>
    </row>
    <row r="1044" spans="1:23" ht="15">
      <c r="A1044" s="459" t="s">
        <v>827</v>
      </c>
      <c r="B1044" s="464" t="s">
        <v>819</v>
      </c>
      <c r="C1044" s="443"/>
      <c r="D1044" s="443"/>
      <c r="E1044" s="286" t="s">
        <v>285</v>
      </c>
      <c r="F1044" s="286" t="s">
        <v>285</v>
      </c>
      <c r="G1044" s="286" t="s">
        <v>285</v>
      </c>
      <c r="H1044" s="286">
        <v>102.94999999999982</v>
      </c>
      <c r="I1044" s="286">
        <v>0</v>
      </c>
      <c r="J1044" s="286">
        <v>339.99999999999818</v>
      </c>
      <c r="K1044" s="286"/>
      <c r="L1044" s="443"/>
      <c r="M1044" s="312">
        <f t="shared" si="16"/>
        <v>442.949999999998</v>
      </c>
      <c r="N1044" s="443"/>
      <c r="O1044" s="443"/>
      <c r="P1044" s="443"/>
      <c r="Q1044" s="443"/>
      <c r="R1044" s="443"/>
      <c r="S1044" s="443"/>
      <c r="T1044" s="343"/>
      <c r="U1044" s="464"/>
      <c r="V1044" s="686"/>
      <c r="W1044" s="464"/>
    </row>
    <row r="1045" spans="1:23" ht="15">
      <c r="A1045" s="459" t="s">
        <v>829</v>
      </c>
      <c r="B1045" s="530" t="s">
        <v>2242</v>
      </c>
      <c r="C1045" s="446"/>
      <c r="D1045" s="446"/>
      <c r="E1045" s="286" t="s">
        <v>285</v>
      </c>
      <c r="F1045" s="286" t="s">
        <v>285</v>
      </c>
      <c r="G1045" s="286" t="s">
        <v>285</v>
      </c>
      <c r="H1045" s="286" t="s">
        <v>285</v>
      </c>
      <c r="I1045" s="286">
        <v>0</v>
      </c>
      <c r="J1045" s="323">
        <v>435.90000000000009</v>
      </c>
      <c r="K1045" s="323"/>
      <c r="L1045" s="443"/>
      <c r="M1045" s="312">
        <f t="shared" si="16"/>
        <v>435.90000000000009</v>
      </c>
      <c r="N1045" s="443"/>
      <c r="O1045" s="443" t="s">
        <v>290</v>
      </c>
      <c r="P1045" s="443"/>
      <c r="Q1045" s="443"/>
      <c r="R1045" s="443"/>
      <c r="S1045" s="443"/>
      <c r="T1045" s="343"/>
      <c r="U1045" s="464"/>
      <c r="V1045" s="686"/>
      <c r="W1045" s="464"/>
    </row>
    <row r="1046" spans="1:23" ht="15">
      <c r="A1046" s="459" t="s">
        <v>834</v>
      </c>
      <c r="B1046" s="343" t="s">
        <v>1859</v>
      </c>
      <c r="C1046" s="446"/>
      <c r="D1046" s="446"/>
      <c r="E1046" s="286" t="s">
        <v>285</v>
      </c>
      <c r="F1046" s="286" t="s">
        <v>285</v>
      </c>
      <c r="G1046" s="286" t="s">
        <v>285</v>
      </c>
      <c r="H1046" s="286" t="s">
        <v>285</v>
      </c>
      <c r="I1046" s="286">
        <v>0</v>
      </c>
      <c r="J1046" s="323">
        <v>435.40000000000146</v>
      </c>
      <c r="K1046" s="323"/>
      <c r="L1046" s="443"/>
      <c r="M1046" s="312">
        <f t="shared" si="16"/>
        <v>435.40000000000146</v>
      </c>
      <c r="N1046" s="443"/>
      <c r="O1046" s="443" t="s">
        <v>291</v>
      </c>
      <c r="P1046" s="443"/>
      <c r="Q1046" s="443"/>
      <c r="R1046" s="443"/>
      <c r="S1046" s="443"/>
      <c r="T1046" s="464"/>
      <c r="U1046" s="464"/>
      <c r="V1046" s="686"/>
      <c r="W1046" s="464"/>
    </row>
    <row r="1047" spans="1:23" ht="15">
      <c r="A1047" s="459" t="s">
        <v>838</v>
      </c>
      <c r="B1047" s="464" t="s">
        <v>837</v>
      </c>
      <c r="C1047" s="443"/>
      <c r="D1047" s="443"/>
      <c r="E1047" s="286" t="s">
        <v>285</v>
      </c>
      <c r="F1047" s="286" t="s">
        <v>285</v>
      </c>
      <c r="G1047" s="286" t="s">
        <v>285</v>
      </c>
      <c r="H1047" s="286">
        <v>98.600000000001273</v>
      </c>
      <c r="I1047" s="286">
        <v>0</v>
      </c>
      <c r="J1047" s="286">
        <v>335.29999999999927</v>
      </c>
      <c r="K1047" s="286"/>
      <c r="L1047" s="443"/>
      <c r="M1047" s="312">
        <f t="shared" si="16"/>
        <v>433.90000000000055</v>
      </c>
      <c r="N1047" s="443"/>
      <c r="O1047" s="443"/>
      <c r="P1047" s="443"/>
      <c r="Q1047" s="443"/>
      <c r="R1047" s="443"/>
      <c r="S1047" s="443"/>
      <c r="T1047" s="530"/>
      <c r="U1047" s="464"/>
      <c r="V1047" s="686"/>
      <c r="W1047" s="464"/>
    </row>
    <row r="1048" spans="1:23" ht="15">
      <c r="A1048" s="459" t="s">
        <v>839</v>
      </c>
      <c r="B1048" s="361" t="s">
        <v>1858</v>
      </c>
      <c r="C1048" s="446"/>
      <c r="D1048" s="446"/>
      <c r="E1048" s="286" t="s">
        <v>285</v>
      </c>
      <c r="F1048" s="286" t="s">
        <v>285</v>
      </c>
      <c r="G1048" s="286" t="s">
        <v>285</v>
      </c>
      <c r="H1048" s="286" t="s">
        <v>285</v>
      </c>
      <c r="I1048" s="286">
        <v>0</v>
      </c>
      <c r="J1048" s="323">
        <v>429.90000000000236</v>
      </c>
      <c r="K1048" s="323"/>
      <c r="L1048" s="443"/>
      <c r="M1048" s="312">
        <f t="shared" si="16"/>
        <v>429.90000000000236</v>
      </c>
      <c r="N1048" s="443"/>
      <c r="O1048" s="443" t="s">
        <v>299</v>
      </c>
      <c r="P1048" s="443"/>
      <c r="Q1048" s="443"/>
      <c r="R1048" s="443"/>
      <c r="S1048" s="443"/>
      <c r="T1048" s="464"/>
      <c r="U1048" s="464"/>
      <c r="V1048" s="686"/>
      <c r="W1048" s="464"/>
    </row>
    <row r="1049" spans="1:23" ht="15">
      <c r="A1049" s="459" t="s">
        <v>840</v>
      </c>
      <c r="B1049" s="464" t="s">
        <v>158</v>
      </c>
      <c r="C1049" s="443"/>
      <c r="D1049" s="443"/>
      <c r="E1049" s="286" t="s">
        <v>285</v>
      </c>
      <c r="F1049" s="286" t="s">
        <v>285</v>
      </c>
      <c r="G1049" s="286">
        <v>138</v>
      </c>
      <c r="H1049" s="286">
        <v>290.20000000000073</v>
      </c>
      <c r="I1049" s="286">
        <v>0</v>
      </c>
      <c r="J1049" s="286" t="s">
        <v>285</v>
      </c>
      <c r="K1049" s="286"/>
      <c r="L1049" s="313"/>
      <c r="M1049" s="312">
        <f t="shared" si="16"/>
        <v>428.20000000000073</v>
      </c>
      <c r="N1049" s="443"/>
      <c r="O1049" s="443"/>
      <c r="P1049" s="443"/>
      <c r="Q1049" s="443"/>
      <c r="R1049" s="443"/>
      <c r="S1049" s="443"/>
      <c r="T1049" s="464"/>
      <c r="U1049" s="464"/>
      <c r="V1049" s="686"/>
      <c r="W1049" s="464"/>
    </row>
    <row r="1050" spans="1:23" ht="15">
      <c r="A1050" s="459" t="s">
        <v>846</v>
      </c>
      <c r="B1050" s="464" t="s">
        <v>856</v>
      </c>
      <c r="C1050" s="443"/>
      <c r="D1050" s="443"/>
      <c r="E1050" s="286" t="s">
        <v>285</v>
      </c>
      <c r="F1050" s="286" t="s">
        <v>285</v>
      </c>
      <c r="G1050" s="286" t="s">
        <v>285</v>
      </c>
      <c r="H1050" s="286">
        <v>169.59999999999945</v>
      </c>
      <c r="I1050" s="286">
        <v>0</v>
      </c>
      <c r="J1050" s="286">
        <v>256.90000000000055</v>
      </c>
      <c r="K1050" s="286"/>
      <c r="L1050" s="443"/>
      <c r="M1050" s="312">
        <f t="shared" si="16"/>
        <v>426.5</v>
      </c>
      <c r="N1050" s="443"/>
      <c r="O1050" s="443"/>
      <c r="P1050" s="443"/>
      <c r="Q1050" s="443"/>
      <c r="R1050" s="443"/>
      <c r="S1050" s="443"/>
      <c r="T1050" s="464"/>
      <c r="U1050" s="464"/>
      <c r="V1050" s="686"/>
      <c r="W1050" s="464"/>
    </row>
    <row r="1051" spans="1:23" ht="15">
      <c r="A1051" s="459" t="s">
        <v>854</v>
      </c>
      <c r="B1051" s="459" t="s">
        <v>806</v>
      </c>
      <c r="C1051" s="443"/>
      <c r="D1051" s="443"/>
      <c r="E1051" s="286" t="s">
        <v>285</v>
      </c>
      <c r="F1051" s="286" t="s">
        <v>285</v>
      </c>
      <c r="G1051" s="286" t="s">
        <v>285</v>
      </c>
      <c r="H1051" s="286">
        <v>172.09999999999945</v>
      </c>
      <c r="I1051" s="286">
        <v>0</v>
      </c>
      <c r="J1051" s="286">
        <v>253.10000000000082</v>
      </c>
      <c r="K1051" s="286"/>
      <c r="L1051" s="443"/>
      <c r="M1051" s="312">
        <f t="shared" si="16"/>
        <v>425.20000000000027</v>
      </c>
      <c r="N1051" s="443"/>
      <c r="O1051" s="443"/>
      <c r="P1051" s="443"/>
      <c r="Q1051" s="443"/>
      <c r="R1051" s="443"/>
      <c r="S1051" s="443"/>
      <c r="T1051" s="530"/>
      <c r="U1051" s="464"/>
      <c r="V1051" s="687"/>
      <c r="W1051" s="464"/>
    </row>
    <row r="1052" spans="1:23" ht="15">
      <c r="A1052" s="459" t="s">
        <v>858</v>
      </c>
      <c r="B1052" s="530" t="s">
        <v>2244</v>
      </c>
      <c r="C1052" s="446"/>
      <c r="D1052" s="446"/>
      <c r="E1052" s="286" t="s">
        <v>285</v>
      </c>
      <c r="F1052" s="286" t="s">
        <v>285</v>
      </c>
      <c r="G1052" s="286" t="s">
        <v>285</v>
      </c>
      <c r="H1052" s="286" t="s">
        <v>285</v>
      </c>
      <c r="I1052" s="286">
        <v>0</v>
      </c>
      <c r="J1052" s="323">
        <v>425.09999999999945</v>
      </c>
      <c r="K1052" s="323"/>
      <c r="L1052" s="443"/>
      <c r="M1052" s="312">
        <f t="shared" si="16"/>
        <v>425.09999999999945</v>
      </c>
      <c r="N1052" s="443"/>
      <c r="O1052" s="443" t="s">
        <v>294</v>
      </c>
      <c r="P1052" s="443"/>
      <c r="Q1052" s="443"/>
      <c r="R1052" s="443"/>
      <c r="S1052" s="443"/>
      <c r="T1052" s="459"/>
      <c r="U1052" s="464"/>
      <c r="V1052" s="686"/>
      <c r="W1052" s="464"/>
    </row>
    <row r="1053" spans="1:23" ht="15">
      <c r="A1053" s="459" t="s">
        <v>859</v>
      </c>
      <c r="B1053" s="464" t="s">
        <v>836</v>
      </c>
      <c r="C1053" s="443"/>
      <c r="D1053" s="443"/>
      <c r="E1053" s="286" t="s">
        <v>285</v>
      </c>
      <c r="F1053" s="286" t="s">
        <v>285</v>
      </c>
      <c r="G1053" s="286" t="s">
        <v>285</v>
      </c>
      <c r="H1053" s="286">
        <v>28.500000000000909</v>
      </c>
      <c r="I1053" s="286">
        <v>0</v>
      </c>
      <c r="J1053" s="286">
        <v>372.29999999999927</v>
      </c>
      <c r="K1053" s="286"/>
      <c r="L1053" s="443"/>
      <c r="M1053" s="312">
        <f t="shared" si="16"/>
        <v>400.80000000000018</v>
      </c>
      <c r="N1053" s="443"/>
      <c r="O1053" s="443"/>
      <c r="P1053" s="443"/>
      <c r="Q1053" s="443"/>
      <c r="R1053" s="443"/>
      <c r="S1053" s="443"/>
      <c r="T1053" s="464"/>
      <c r="U1053" s="464"/>
      <c r="V1053" s="686"/>
      <c r="W1053" s="464"/>
    </row>
    <row r="1054" spans="1:23" ht="15">
      <c r="A1054" s="459" t="s">
        <v>860</v>
      </c>
      <c r="B1054" s="464" t="s">
        <v>828</v>
      </c>
      <c r="C1054" s="443"/>
      <c r="D1054" s="443"/>
      <c r="E1054" s="286" t="s">
        <v>285</v>
      </c>
      <c r="F1054" s="286" t="s">
        <v>285</v>
      </c>
      <c r="G1054" s="286" t="s">
        <v>285</v>
      </c>
      <c r="H1054" s="286">
        <v>230.40000000000009</v>
      </c>
      <c r="I1054" s="286">
        <v>0</v>
      </c>
      <c r="J1054" s="286">
        <v>169.50000000000091</v>
      </c>
      <c r="K1054" s="286"/>
      <c r="L1054" s="443"/>
      <c r="M1054" s="312">
        <f t="shared" si="16"/>
        <v>399.900000000001</v>
      </c>
      <c r="N1054" s="443"/>
      <c r="O1054" s="443"/>
      <c r="P1054" s="443"/>
      <c r="Q1054" s="443"/>
      <c r="R1054" s="443"/>
      <c r="S1054" s="443"/>
      <c r="T1054" s="343"/>
      <c r="U1054" s="464"/>
      <c r="V1054" s="686"/>
      <c r="W1054" s="464"/>
    </row>
    <row r="1055" spans="1:23" ht="15">
      <c r="A1055" s="459" t="s">
        <v>866</v>
      </c>
      <c r="B1055" s="464" t="s">
        <v>178</v>
      </c>
      <c r="C1055" s="443"/>
      <c r="D1055" s="443"/>
      <c r="E1055" s="286">
        <v>211.2</v>
      </c>
      <c r="F1055" s="323">
        <v>185.2</v>
      </c>
      <c r="G1055" s="286" t="s">
        <v>285</v>
      </c>
      <c r="H1055" s="286" t="s">
        <v>285</v>
      </c>
      <c r="I1055" s="286">
        <v>0</v>
      </c>
      <c r="J1055" s="286" t="s">
        <v>285</v>
      </c>
      <c r="K1055" s="286"/>
      <c r="L1055" s="313"/>
      <c r="M1055" s="312">
        <f t="shared" si="16"/>
        <v>396.4</v>
      </c>
      <c r="N1055" s="443"/>
      <c r="O1055" s="443" t="s">
        <v>295</v>
      </c>
      <c r="P1055" s="443"/>
      <c r="Q1055" s="443"/>
      <c r="R1055" s="443"/>
      <c r="S1055" s="443"/>
      <c r="T1055" s="464"/>
      <c r="U1055" s="464"/>
      <c r="V1055" s="686"/>
      <c r="W1055" s="464"/>
    </row>
    <row r="1056" spans="1:23" ht="15">
      <c r="A1056" s="459" t="s">
        <v>867</v>
      </c>
      <c r="B1056" s="361" t="s">
        <v>1853</v>
      </c>
      <c r="C1056" s="446"/>
      <c r="D1056" s="446"/>
      <c r="E1056" s="286" t="s">
        <v>285</v>
      </c>
      <c r="F1056" s="286" t="s">
        <v>285</v>
      </c>
      <c r="G1056" s="286" t="s">
        <v>285</v>
      </c>
      <c r="H1056" s="286" t="s">
        <v>285</v>
      </c>
      <c r="I1056" s="286">
        <v>0</v>
      </c>
      <c r="J1056" s="286">
        <v>372.89999999999873</v>
      </c>
      <c r="K1056" s="286"/>
      <c r="L1056" s="443"/>
      <c r="M1056" s="312">
        <f t="shared" si="16"/>
        <v>372.89999999999873</v>
      </c>
      <c r="N1056" s="443"/>
      <c r="O1056" s="443"/>
      <c r="P1056" s="443"/>
      <c r="Q1056" s="443"/>
      <c r="R1056" s="443"/>
      <c r="S1056" s="443"/>
      <c r="T1056" s="464"/>
      <c r="U1056" s="464"/>
      <c r="V1056" s="686"/>
      <c r="W1056" s="464"/>
    </row>
    <row r="1057" spans="1:23" ht="15">
      <c r="A1057" s="459" t="s">
        <v>868</v>
      </c>
      <c r="B1057" s="464" t="s">
        <v>873</v>
      </c>
      <c r="C1057" s="443"/>
      <c r="D1057" s="443"/>
      <c r="E1057" s="286" t="s">
        <v>285</v>
      </c>
      <c r="F1057" s="286" t="s">
        <v>285</v>
      </c>
      <c r="G1057" s="286" t="s">
        <v>285</v>
      </c>
      <c r="H1057" s="286">
        <v>109.74999999999909</v>
      </c>
      <c r="I1057" s="286">
        <v>0</v>
      </c>
      <c r="J1057" s="286">
        <v>258.49999999999909</v>
      </c>
      <c r="K1057" s="286"/>
      <c r="L1057" s="443"/>
      <c r="M1057" s="312">
        <f t="shared" si="16"/>
        <v>368.24999999999818</v>
      </c>
      <c r="N1057" s="443"/>
      <c r="O1057" s="443"/>
      <c r="P1057" s="443"/>
      <c r="Q1057" s="443"/>
      <c r="R1057" s="443"/>
      <c r="S1057" s="443"/>
      <c r="T1057" s="464"/>
      <c r="U1057" s="464"/>
      <c r="V1057" s="686"/>
      <c r="W1057" s="464"/>
    </row>
    <row r="1058" spans="1:23" ht="15">
      <c r="A1058" s="459" t="s">
        <v>870</v>
      </c>
      <c r="B1058" s="464" t="s">
        <v>842</v>
      </c>
      <c r="C1058" s="443"/>
      <c r="D1058" s="443"/>
      <c r="E1058" s="286" t="s">
        <v>285</v>
      </c>
      <c r="F1058" s="286" t="s">
        <v>285</v>
      </c>
      <c r="G1058" s="286" t="s">
        <v>285</v>
      </c>
      <c r="H1058" s="286">
        <v>354.90000000000055</v>
      </c>
      <c r="I1058" s="286">
        <v>0</v>
      </c>
      <c r="J1058" s="286" t="s">
        <v>285</v>
      </c>
      <c r="K1058" s="286"/>
      <c r="L1058" s="313"/>
      <c r="M1058" s="312">
        <f t="shared" si="16"/>
        <v>354.90000000000055</v>
      </c>
      <c r="N1058" s="443"/>
      <c r="O1058" s="443"/>
      <c r="P1058" s="443"/>
      <c r="Q1058" s="443"/>
      <c r="R1058" s="443"/>
      <c r="S1058" s="443"/>
      <c r="T1058" s="464"/>
      <c r="U1058" s="464"/>
      <c r="V1058" s="687"/>
      <c r="W1058" s="464"/>
    </row>
    <row r="1059" spans="1:23" ht="15">
      <c r="A1059" s="459" t="s">
        <v>871</v>
      </c>
      <c r="B1059" s="361" t="s">
        <v>1849</v>
      </c>
      <c r="C1059" s="446"/>
      <c r="D1059" s="446"/>
      <c r="E1059" s="286" t="s">
        <v>285</v>
      </c>
      <c r="F1059" s="286" t="s">
        <v>285</v>
      </c>
      <c r="G1059" s="286" t="s">
        <v>285</v>
      </c>
      <c r="H1059" s="286" t="s">
        <v>285</v>
      </c>
      <c r="I1059" s="286">
        <v>0</v>
      </c>
      <c r="J1059" s="286">
        <v>352.30000000000018</v>
      </c>
      <c r="K1059" s="286"/>
      <c r="L1059" s="443"/>
      <c r="M1059" s="312">
        <f t="shared" si="16"/>
        <v>352.30000000000018</v>
      </c>
      <c r="N1059" s="443"/>
      <c r="O1059" s="443"/>
      <c r="P1059" s="443"/>
      <c r="Q1059" s="443"/>
      <c r="R1059" s="443"/>
      <c r="S1059" s="443"/>
      <c r="T1059" s="530"/>
      <c r="U1059" s="464"/>
      <c r="V1059" s="686"/>
      <c r="W1059" s="464"/>
    </row>
    <row r="1060" spans="1:23" ht="15">
      <c r="A1060" s="459" t="s">
        <v>872</v>
      </c>
      <c r="B1060" s="459" t="s">
        <v>801</v>
      </c>
      <c r="C1060" s="443"/>
      <c r="D1060" s="443"/>
      <c r="E1060" s="286" t="s">
        <v>285</v>
      </c>
      <c r="F1060" s="286" t="s">
        <v>285</v>
      </c>
      <c r="G1060" s="286" t="s">
        <v>285</v>
      </c>
      <c r="H1060" s="286">
        <v>302.10000000000036</v>
      </c>
      <c r="I1060" s="286">
        <v>0</v>
      </c>
      <c r="J1060" s="286">
        <v>48.900000000000091</v>
      </c>
      <c r="K1060" s="286"/>
      <c r="L1060" s="443"/>
      <c r="M1060" s="312">
        <f t="shared" si="16"/>
        <v>351.00000000000045</v>
      </c>
      <c r="N1060" s="443"/>
      <c r="O1060" s="443"/>
      <c r="P1060" s="443"/>
      <c r="Q1060" s="443"/>
      <c r="R1060" s="443"/>
      <c r="S1060" s="443"/>
      <c r="T1060" s="530"/>
      <c r="U1060" s="464"/>
      <c r="V1060" s="686"/>
      <c r="W1060" s="464"/>
    </row>
    <row r="1061" spans="1:23" ht="15">
      <c r="A1061" s="459" t="s">
        <v>875</v>
      </c>
      <c r="B1061" s="464" t="s">
        <v>847</v>
      </c>
      <c r="C1061" s="443"/>
      <c r="D1061" s="443"/>
      <c r="E1061" s="286" t="s">
        <v>285</v>
      </c>
      <c r="F1061" s="286" t="s">
        <v>285</v>
      </c>
      <c r="G1061" s="286" t="s">
        <v>285</v>
      </c>
      <c r="H1061" s="286">
        <v>303.44999999999982</v>
      </c>
      <c r="I1061" s="286">
        <v>0</v>
      </c>
      <c r="J1061" s="286" t="s">
        <v>285</v>
      </c>
      <c r="K1061" s="286"/>
      <c r="L1061" s="313"/>
      <c r="M1061" s="312">
        <f t="shared" si="16"/>
        <v>303.44999999999982</v>
      </c>
      <c r="N1061" s="443"/>
      <c r="O1061" s="443"/>
      <c r="P1061" s="443"/>
      <c r="Q1061" s="443"/>
      <c r="R1061" s="443"/>
      <c r="S1061" s="443"/>
      <c r="T1061" s="464"/>
      <c r="U1061" s="464"/>
      <c r="V1061" s="686"/>
      <c r="W1061" s="464"/>
    </row>
    <row r="1062" spans="1:23" ht="15">
      <c r="A1062" s="459" t="s">
        <v>1006</v>
      </c>
      <c r="B1062" s="464" t="s">
        <v>817</v>
      </c>
      <c r="C1062" s="443"/>
      <c r="D1062" s="443"/>
      <c r="E1062" s="286" t="s">
        <v>285</v>
      </c>
      <c r="F1062" s="286" t="s">
        <v>285</v>
      </c>
      <c r="G1062" s="286" t="s">
        <v>285</v>
      </c>
      <c r="H1062" s="286">
        <v>303.449999999998</v>
      </c>
      <c r="I1062" s="286">
        <v>0</v>
      </c>
      <c r="J1062" s="286" t="s">
        <v>285</v>
      </c>
      <c r="K1062" s="286"/>
      <c r="L1062" s="313"/>
      <c r="M1062" s="312">
        <f t="shared" si="16"/>
        <v>303.449999999998</v>
      </c>
      <c r="N1062" s="443"/>
      <c r="O1062" s="443"/>
      <c r="P1062" s="443"/>
      <c r="Q1062" s="443"/>
      <c r="R1062" s="443"/>
      <c r="S1062" s="443"/>
      <c r="T1062" s="464"/>
      <c r="U1062" s="464"/>
      <c r="V1062" s="686"/>
      <c r="W1062" s="464"/>
    </row>
    <row r="1063" spans="1:23" ht="15">
      <c r="A1063" s="459" t="s">
        <v>1007</v>
      </c>
      <c r="B1063" s="361" t="s">
        <v>1844</v>
      </c>
      <c r="C1063" s="446"/>
      <c r="D1063" s="446"/>
      <c r="E1063" s="286" t="s">
        <v>285</v>
      </c>
      <c r="F1063" s="286" t="s">
        <v>285</v>
      </c>
      <c r="G1063" s="286" t="s">
        <v>285</v>
      </c>
      <c r="H1063" s="286" t="s">
        <v>285</v>
      </c>
      <c r="I1063" s="286">
        <v>0</v>
      </c>
      <c r="J1063" s="286">
        <v>294.89999999999873</v>
      </c>
      <c r="K1063" s="286"/>
      <c r="L1063" s="443"/>
      <c r="M1063" s="312">
        <f t="shared" si="16"/>
        <v>294.89999999999873</v>
      </c>
      <c r="N1063" s="443"/>
      <c r="O1063" s="443"/>
      <c r="P1063" s="443"/>
      <c r="Q1063" s="443"/>
      <c r="R1063" s="443"/>
      <c r="S1063" s="443"/>
      <c r="T1063" s="464"/>
      <c r="U1063" s="464"/>
      <c r="V1063" s="687"/>
      <c r="W1063" s="464"/>
    </row>
    <row r="1064" spans="1:23" ht="15">
      <c r="A1064" s="459" t="s">
        <v>1008</v>
      </c>
      <c r="B1064" s="361" t="s">
        <v>1857</v>
      </c>
      <c r="C1064" s="446"/>
      <c r="D1064" s="446"/>
      <c r="E1064" s="286" t="s">
        <v>285</v>
      </c>
      <c r="F1064" s="286" t="s">
        <v>285</v>
      </c>
      <c r="G1064" s="286" t="s">
        <v>285</v>
      </c>
      <c r="H1064" s="286" t="s">
        <v>285</v>
      </c>
      <c r="I1064" s="286">
        <v>0</v>
      </c>
      <c r="J1064" s="286">
        <v>293.19999999999891</v>
      </c>
      <c r="K1064" s="286"/>
      <c r="L1064" s="443"/>
      <c r="M1064" s="312">
        <f t="shared" si="16"/>
        <v>293.19999999999891</v>
      </c>
      <c r="N1064" s="443"/>
      <c r="O1064" s="443"/>
      <c r="P1064" s="443"/>
      <c r="Q1064" s="443"/>
      <c r="R1064" s="443"/>
      <c r="S1064" s="443"/>
      <c r="T1064" s="530"/>
      <c r="U1064" s="464"/>
      <c r="V1064" s="687"/>
      <c r="W1064" s="464"/>
    </row>
    <row r="1065" spans="1:23" ht="15">
      <c r="A1065" s="459" t="s">
        <v>1009</v>
      </c>
      <c r="B1065" s="361" t="s">
        <v>1842</v>
      </c>
      <c r="C1065" s="446"/>
      <c r="D1065" s="446"/>
      <c r="E1065" s="286" t="s">
        <v>285</v>
      </c>
      <c r="F1065" s="286" t="s">
        <v>285</v>
      </c>
      <c r="G1065" s="286" t="s">
        <v>285</v>
      </c>
      <c r="H1065" s="286" t="s">
        <v>285</v>
      </c>
      <c r="I1065" s="286">
        <v>0</v>
      </c>
      <c r="J1065" s="286">
        <v>283.19999999999982</v>
      </c>
      <c r="K1065" s="286"/>
      <c r="L1065" s="443"/>
      <c r="M1065" s="312">
        <f t="shared" si="16"/>
        <v>283.19999999999982</v>
      </c>
      <c r="N1065" s="443"/>
      <c r="O1065" s="443"/>
      <c r="P1065" s="443"/>
      <c r="Q1065" s="443"/>
      <c r="R1065" s="443"/>
      <c r="S1065" s="443"/>
      <c r="T1065" s="530"/>
      <c r="U1065" s="464"/>
      <c r="V1065" s="686"/>
      <c r="W1065" s="464"/>
    </row>
    <row r="1066" spans="1:23" ht="15">
      <c r="A1066" s="459" t="s">
        <v>1010</v>
      </c>
      <c r="B1066" s="361" t="s">
        <v>1841</v>
      </c>
      <c r="C1066" s="446"/>
      <c r="D1066" s="446"/>
      <c r="E1066" s="286" t="s">
        <v>285</v>
      </c>
      <c r="F1066" s="286" t="s">
        <v>285</v>
      </c>
      <c r="G1066" s="286" t="s">
        <v>285</v>
      </c>
      <c r="H1066" s="286" t="s">
        <v>285</v>
      </c>
      <c r="I1066" s="286">
        <v>0</v>
      </c>
      <c r="J1066" s="286">
        <v>278.90000000000009</v>
      </c>
      <c r="K1066" s="286"/>
      <c r="L1066" s="443"/>
      <c r="M1066" s="312">
        <f t="shared" ref="M1066:M1089" si="17">SUM(E1066:J1066)</f>
        <v>278.90000000000009</v>
      </c>
      <c r="N1066" s="443"/>
      <c r="O1066" s="443"/>
      <c r="P1066" s="443"/>
      <c r="Q1066" s="443"/>
      <c r="R1066" s="443"/>
      <c r="S1066" s="443"/>
      <c r="T1066" s="459"/>
      <c r="U1066" s="464"/>
      <c r="V1066" s="686"/>
      <c r="W1066" s="464"/>
    </row>
    <row r="1067" spans="1:23" ht="15">
      <c r="A1067" s="459" t="s">
        <v>1011</v>
      </c>
      <c r="B1067" s="464" t="s">
        <v>821</v>
      </c>
      <c r="C1067" s="443"/>
      <c r="D1067" s="443"/>
      <c r="E1067" s="286" t="s">
        <v>285</v>
      </c>
      <c r="F1067" s="286" t="s">
        <v>285</v>
      </c>
      <c r="G1067" s="286" t="s">
        <v>285</v>
      </c>
      <c r="H1067" s="286">
        <v>136.04999999999927</v>
      </c>
      <c r="I1067" s="286">
        <v>0</v>
      </c>
      <c r="J1067" s="286">
        <v>132.5</v>
      </c>
      <c r="K1067" s="286"/>
      <c r="L1067" s="443"/>
      <c r="M1067" s="312">
        <f t="shared" si="17"/>
        <v>268.54999999999927</v>
      </c>
      <c r="N1067" s="443"/>
      <c r="O1067" s="443"/>
      <c r="P1067" s="443"/>
      <c r="Q1067" s="443"/>
      <c r="R1067" s="443"/>
      <c r="S1067" s="443"/>
      <c r="T1067" s="343"/>
      <c r="U1067" s="464"/>
      <c r="V1067" s="687"/>
      <c r="W1067" s="464"/>
    </row>
    <row r="1068" spans="1:23" ht="15">
      <c r="A1068" s="459" t="s">
        <v>1012</v>
      </c>
      <c r="B1068" s="530" t="s">
        <v>2241</v>
      </c>
      <c r="C1068" s="446"/>
      <c r="D1068" s="446"/>
      <c r="E1068" s="286" t="s">
        <v>285</v>
      </c>
      <c r="F1068" s="286" t="s">
        <v>285</v>
      </c>
      <c r="G1068" s="286" t="s">
        <v>285</v>
      </c>
      <c r="H1068" s="286" t="s">
        <v>285</v>
      </c>
      <c r="I1068" s="286">
        <v>0</v>
      </c>
      <c r="J1068" s="286">
        <v>265.99999999999818</v>
      </c>
      <c r="K1068" s="286"/>
      <c r="L1068" s="443"/>
      <c r="M1068" s="312">
        <f t="shared" si="17"/>
        <v>265.99999999999818</v>
      </c>
      <c r="N1068" s="443"/>
      <c r="O1068" s="443"/>
      <c r="P1068" s="443"/>
      <c r="Q1068" s="443"/>
      <c r="R1068" s="443"/>
      <c r="S1068" s="443"/>
      <c r="T1068" s="530"/>
      <c r="U1068" s="464"/>
      <c r="V1068" s="686"/>
      <c r="W1068" s="464"/>
    </row>
    <row r="1069" spans="1:23" ht="15">
      <c r="A1069" s="459" t="s">
        <v>1013</v>
      </c>
      <c r="B1069" s="361" t="s">
        <v>1839</v>
      </c>
      <c r="C1069" s="446"/>
      <c r="D1069" s="446"/>
      <c r="E1069" s="286" t="s">
        <v>285</v>
      </c>
      <c r="F1069" s="286" t="s">
        <v>285</v>
      </c>
      <c r="G1069" s="286" t="s">
        <v>285</v>
      </c>
      <c r="H1069" s="286" t="s">
        <v>285</v>
      </c>
      <c r="I1069" s="286">
        <v>0</v>
      </c>
      <c r="J1069" s="286">
        <v>238.09999999999991</v>
      </c>
      <c r="K1069" s="286"/>
      <c r="L1069" s="443"/>
      <c r="M1069" s="312">
        <f t="shared" si="17"/>
        <v>238.09999999999991</v>
      </c>
      <c r="N1069" s="443"/>
      <c r="O1069" s="443"/>
      <c r="P1069" s="443"/>
      <c r="Q1069" s="443"/>
      <c r="R1069" s="443"/>
      <c r="S1069" s="443"/>
      <c r="T1069" s="459"/>
      <c r="U1069" s="464"/>
      <c r="V1069" s="686"/>
      <c r="W1069" s="464"/>
    </row>
    <row r="1070" spans="1:23" ht="15">
      <c r="A1070" s="459" t="s">
        <v>1014</v>
      </c>
      <c r="B1070" s="530" t="s">
        <v>2243</v>
      </c>
      <c r="C1070" s="446"/>
      <c r="D1070" s="446"/>
      <c r="E1070" s="286" t="s">
        <v>285</v>
      </c>
      <c r="F1070" s="286" t="s">
        <v>285</v>
      </c>
      <c r="G1070" s="286" t="s">
        <v>285</v>
      </c>
      <c r="H1070" s="286" t="s">
        <v>285</v>
      </c>
      <c r="I1070" s="286">
        <v>0</v>
      </c>
      <c r="J1070" s="286">
        <v>215.50000000000182</v>
      </c>
      <c r="K1070" s="286"/>
      <c r="L1070" s="443"/>
      <c r="M1070" s="312">
        <f t="shared" si="17"/>
        <v>215.50000000000182</v>
      </c>
      <c r="N1070" s="443"/>
      <c r="O1070" s="443"/>
      <c r="P1070" s="443"/>
      <c r="Q1070" s="443"/>
      <c r="R1070" s="443"/>
      <c r="S1070" s="443"/>
      <c r="T1070" s="343"/>
      <c r="U1070" s="464"/>
      <c r="V1070" s="686"/>
      <c r="W1070" s="464"/>
    </row>
    <row r="1071" spans="1:23" ht="15">
      <c r="A1071" s="459" t="s">
        <v>1015</v>
      </c>
      <c r="B1071" s="464" t="s">
        <v>822</v>
      </c>
      <c r="C1071" s="443"/>
      <c r="D1071" s="443"/>
      <c r="E1071" s="286" t="s">
        <v>285</v>
      </c>
      <c r="F1071" s="286" t="s">
        <v>285</v>
      </c>
      <c r="G1071" s="286" t="s">
        <v>285</v>
      </c>
      <c r="H1071" s="286">
        <v>78.600000000000364</v>
      </c>
      <c r="I1071" s="286">
        <v>0</v>
      </c>
      <c r="J1071" s="286">
        <v>133.99999999999909</v>
      </c>
      <c r="K1071" s="286"/>
      <c r="L1071" s="443"/>
      <c r="M1071" s="312">
        <f t="shared" si="17"/>
        <v>212.59999999999945</v>
      </c>
      <c r="N1071" s="443"/>
      <c r="O1071" s="443"/>
      <c r="P1071" s="443"/>
      <c r="Q1071" s="443"/>
      <c r="R1071" s="443"/>
      <c r="S1071" s="443"/>
      <c r="T1071" s="464"/>
      <c r="U1071" s="464"/>
      <c r="V1071" s="686"/>
      <c r="W1071" s="464"/>
    </row>
    <row r="1072" spans="1:23" ht="15">
      <c r="A1072" s="459" t="s">
        <v>1016</v>
      </c>
      <c r="B1072" s="530" t="s">
        <v>2246</v>
      </c>
      <c r="C1072" s="446"/>
      <c r="D1072" s="446"/>
      <c r="E1072" s="286" t="s">
        <v>285</v>
      </c>
      <c r="F1072" s="286" t="s">
        <v>285</v>
      </c>
      <c r="G1072" s="286" t="s">
        <v>285</v>
      </c>
      <c r="H1072" s="286" t="s">
        <v>285</v>
      </c>
      <c r="I1072" s="286">
        <v>0</v>
      </c>
      <c r="J1072" s="286">
        <v>204</v>
      </c>
      <c r="K1072" s="286"/>
      <c r="L1072" s="443"/>
      <c r="M1072" s="312">
        <f t="shared" si="17"/>
        <v>204</v>
      </c>
      <c r="N1072" s="443"/>
      <c r="O1072" s="443"/>
      <c r="P1072" s="443"/>
      <c r="Q1072" s="443"/>
      <c r="R1072" s="443"/>
      <c r="S1072" s="443"/>
      <c r="T1072" s="464"/>
      <c r="U1072" s="464"/>
      <c r="V1072" s="686"/>
      <c r="W1072" s="464"/>
    </row>
    <row r="1073" spans="1:23" ht="15">
      <c r="A1073" s="459" t="s">
        <v>1017</v>
      </c>
      <c r="B1073" s="530" t="s">
        <v>2239</v>
      </c>
      <c r="C1073" s="446"/>
      <c r="D1073" s="446"/>
      <c r="E1073" s="286" t="s">
        <v>285</v>
      </c>
      <c r="F1073" s="286" t="s">
        <v>285</v>
      </c>
      <c r="G1073" s="286" t="s">
        <v>285</v>
      </c>
      <c r="H1073" s="286" t="s">
        <v>285</v>
      </c>
      <c r="I1073" s="286">
        <v>0</v>
      </c>
      <c r="J1073" s="286">
        <v>188.69999999999982</v>
      </c>
      <c r="K1073" s="286"/>
      <c r="L1073" s="443"/>
      <c r="M1073" s="312">
        <f t="shared" si="17"/>
        <v>188.69999999999982</v>
      </c>
      <c r="N1073" s="443"/>
      <c r="O1073" s="443"/>
      <c r="P1073" s="443"/>
      <c r="Q1073" s="443"/>
      <c r="R1073" s="443"/>
      <c r="S1073" s="443"/>
      <c r="T1073" s="530"/>
      <c r="U1073" s="464"/>
      <c r="V1073" s="686"/>
      <c r="W1073" s="464"/>
    </row>
    <row r="1074" spans="1:23" ht="15">
      <c r="A1074" s="459" t="s">
        <v>1018</v>
      </c>
      <c r="B1074" s="464" t="s">
        <v>164</v>
      </c>
      <c r="C1074" s="443"/>
      <c r="D1074" s="443"/>
      <c r="E1074" s="286" t="s">
        <v>285</v>
      </c>
      <c r="F1074" s="286" t="s">
        <v>285</v>
      </c>
      <c r="G1074" s="286">
        <v>186.2</v>
      </c>
      <c r="H1074" s="286" t="s">
        <v>285</v>
      </c>
      <c r="I1074" s="286">
        <v>0</v>
      </c>
      <c r="J1074" s="286" t="s">
        <v>285</v>
      </c>
      <c r="K1074" s="286"/>
      <c r="L1074" s="313"/>
      <c r="M1074" s="312">
        <f t="shared" si="17"/>
        <v>186.2</v>
      </c>
      <c r="N1074" s="443"/>
      <c r="O1074" s="443"/>
      <c r="P1074" s="443"/>
      <c r="Q1074" s="443"/>
      <c r="R1074" s="443"/>
      <c r="S1074" s="443"/>
      <c r="T1074" s="443"/>
      <c r="U1074" s="443"/>
      <c r="V1074" s="443"/>
      <c r="W1074" s="443"/>
    </row>
    <row r="1075" spans="1:23" ht="15">
      <c r="A1075" s="459" t="s">
        <v>1019</v>
      </c>
      <c r="B1075" s="530" t="s">
        <v>2256</v>
      </c>
      <c r="C1075" s="446"/>
      <c r="D1075" s="446"/>
      <c r="E1075" s="286" t="s">
        <v>285</v>
      </c>
      <c r="F1075" s="286" t="s">
        <v>285</v>
      </c>
      <c r="G1075" s="286" t="s">
        <v>285</v>
      </c>
      <c r="H1075" s="286" t="s">
        <v>285</v>
      </c>
      <c r="I1075" s="286">
        <v>0</v>
      </c>
      <c r="J1075" s="286">
        <v>184.5</v>
      </c>
      <c r="K1075" s="286"/>
      <c r="L1075" s="443"/>
      <c r="M1075" s="312">
        <f t="shared" si="17"/>
        <v>184.5</v>
      </c>
      <c r="N1075" s="443"/>
      <c r="O1075" s="443"/>
      <c r="P1075" s="443"/>
      <c r="Q1075" s="443"/>
      <c r="R1075" s="443"/>
      <c r="S1075" s="443"/>
      <c r="T1075" s="443"/>
      <c r="U1075" s="443"/>
      <c r="V1075" s="443"/>
      <c r="W1075" s="443"/>
    </row>
    <row r="1076" spans="1:23" ht="15">
      <c r="A1076" s="459" t="s">
        <v>1020</v>
      </c>
      <c r="B1076" s="530" t="s">
        <v>2238</v>
      </c>
      <c r="C1076" s="446"/>
      <c r="D1076" s="446"/>
      <c r="E1076" s="286" t="s">
        <v>285</v>
      </c>
      <c r="F1076" s="286" t="s">
        <v>285</v>
      </c>
      <c r="G1076" s="286" t="s">
        <v>285</v>
      </c>
      <c r="H1076" s="286" t="s">
        <v>285</v>
      </c>
      <c r="I1076" s="286">
        <v>0</v>
      </c>
      <c r="J1076" s="286">
        <v>171.29999999999973</v>
      </c>
      <c r="K1076" s="286"/>
      <c r="L1076" s="443"/>
      <c r="M1076" s="312">
        <f t="shared" si="17"/>
        <v>171.29999999999973</v>
      </c>
      <c r="N1076" s="443"/>
      <c r="O1076" s="443"/>
      <c r="P1076" s="443"/>
      <c r="Q1076" s="443"/>
      <c r="R1076" s="443"/>
      <c r="S1076" s="443"/>
      <c r="T1076" s="443"/>
      <c r="U1076" s="443"/>
      <c r="V1076" s="443"/>
      <c r="W1076" s="443"/>
    </row>
    <row r="1077" spans="1:23" ht="15">
      <c r="A1077" s="459" t="s">
        <v>1021</v>
      </c>
      <c r="B1077" s="361" t="s">
        <v>1852</v>
      </c>
      <c r="C1077" s="446"/>
      <c r="D1077" s="446"/>
      <c r="E1077" s="286" t="s">
        <v>285</v>
      </c>
      <c r="F1077" s="286" t="s">
        <v>285</v>
      </c>
      <c r="G1077" s="286" t="s">
        <v>285</v>
      </c>
      <c r="H1077" s="286" t="s">
        <v>285</v>
      </c>
      <c r="I1077" s="286">
        <v>0</v>
      </c>
      <c r="J1077" s="286">
        <v>170.39999999999964</v>
      </c>
      <c r="K1077" s="286"/>
      <c r="L1077" s="443"/>
      <c r="M1077" s="312">
        <f t="shared" si="17"/>
        <v>170.39999999999964</v>
      </c>
      <c r="N1077" s="443"/>
      <c r="O1077" s="443"/>
      <c r="P1077" s="443"/>
      <c r="Q1077" s="443"/>
      <c r="R1077" s="443"/>
      <c r="S1077" s="443"/>
      <c r="T1077" s="443"/>
      <c r="U1077" s="443"/>
      <c r="V1077" s="443"/>
      <c r="W1077" s="443"/>
    </row>
    <row r="1078" spans="1:23" ht="15">
      <c r="A1078" s="459" t="s">
        <v>1022</v>
      </c>
      <c r="B1078" s="530" t="s">
        <v>2237</v>
      </c>
      <c r="C1078" s="446"/>
      <c r="D1078" s="446"/>
      <c r="E1078" s="286" t="s">
        <v>285</v>
      </c>
      <c r="F1078" s="286" t="s">
        <v>285</v>
      </c>
      <c r="G1078" s="286" t="s">
        <v>285</v>
      </c>
      <c r="H1078" s="286" t="s">
        <v>285</v>
      </c>
      <c r="I1078" s="286">
        <v>0</v>
      </c>
      <c r="J1078" s="286">
        <v>161.00000000000091</v>
      </c>
      <c r="K1078" s="286"/>
      <c r="L1078" s="443"/>
      <c r="M1078" s="312">
        <f t="shared" si="17"/>
        <v>161.00000000000091</v>
      </c>
      <c r="N1078" s="443"/>
      <c r="O1078" s="443"/>
      <c r="P1078" s="443"/>
      <c r="Q1078" s="443"/>
      <c r="R1078" s="443"/>
      <c r="S1078" s="443"/>
      <c r="T1078" s="443"/>
      <c r="U1078" s="443"/>
      <c r="V1078" s="443"/>
      <c r="W1078" s="443"/>
    </row>
    <row r="1079" spans="1:23" ht="15">
      <c r="A1079" s="459" t="s">
        <v>1023</v>
      </c>
      <c r="B1079" s="361" t="s">
        <v>1850</v>
      </c>
      <c r="C1079" s="446"/>
      <c r="D1079" s="446"/>
      <c r="E1079" s="286" t="s">
        <v>285</v>
      </c>
      <c r="F1079" s="286" t="s">
        <v>285</v>
      </c>
      <c r="G1079" s="286" t="s">
        <v>285</v>
      </c>
      <c r="H1079" s="286" t="s">
        <v>285</v>
      </c>
      <c r="I1079" s="286">
        <v>0</v>
      </c>
      <c r="J1079" s="286">
        <v>160.09999999999945</v>
      </c>
      <c r="K1079" s="286"/>
      <c r="L1079" s="443"/>
      <c r="M1079" s="312">
        <f t="shared" si="17"/>
        <v>160.09999999999945</v>
      </c>
      <c r="N1079" s="443"/>
      <c r="O1079" s="443"/>
      <c r="P1079" s="443"/>
      <c r="Q1079" s="443"/>
      <c r="R1079" s="443"/>
      <c r="S1079" s="443"/>
      <c r="T1079" s="443"/>
      <c r="U1079" s="443"/>
      <c r="V1079" s="443"/>
      <c r="W1079" s="443"/>
    </row>
    <row r="1080" spans="1:23" ht="15">
      <c r="A1080" s="459" t="s">
        <v>1024</v>
      </c>
      <c r="B1080" s="361" t="s">
        <v>1856</v>
      </c>
      <c r="C1080" s="446"/>
      <c r="D1080" s="446"/>
      <c r="E1080" s="286" t="s">
        <v>285</v>
      </c>
      <c r="F1080" s="286" t="s">
        <v>285</v>
      </c>
      <c r="G1080" s="286" t="s">
        <v>285</v>
      </c>
      <c r="H1080" s="286" t="s">
        <v>285</v>
      </c>
      <c r="I1080" s="286">
        <v>0</v>
      </c>
      <c r="J1080" s="286">
        <v>159.09999999999945</v>
      </c>
      <c r="K1080" s="286"/>
      <c r="L1080" s="443"/>
      <c r="M1080" s="312">
        <f t="shared" si="17"/>
        <v>159.09999999999945</v>
      </c>
      <c r="N1080" s="443"/>
      <c r="O1080" s="443"/>
      <c r="P1080" s="443"/>
      <c r="Q1080" s="443"/>
      <c r="R1080" s="443"/>
      <c r="S1080" s="443"/>
      <c r="T1080" s="443"/>
      <c r="U1080" s="443"/>
      <c r="V1080" s="443"/>
      <c r="W1080" s="443"/>
    </row>
    <row r="1081" spans="1:23" ht="15">
      <c r="A1081" s="459" t="s">
        <v>1025</v>
      </c>
      <c r="B1081" s="530" t="s">
        <v>2245</v>
      </c>
      <c r="C1081" s="446"/>
      <c r="D1081" s="446"/>
      <c r="E1081" s="286" t="s">
        <v>285</v>
      </c>
      <c r="F1081" s="286" t="s">
        <v>285</v>
      </c>
      <c r="G1081" s="286" t="s">
        <v>285</v>
      </c>
      <c r="H1081" s="286" t="s">
        <v>285</v>
      </c>
      <c r="I1081" s="286">
        <v>0</v>
      </c>
      <c r="J1081" s="286">
        <v>157.99999999999955</v>
      </c>
      <c r="K1081" s="286"/>
      <c r="L1081" s="443"/>
      <c r="M1081" s="312">
        <f t="shared" si="17"/>
        <v>157.99999999999955</v>
      </c>
      <c r="N1081" s="443"/>
      <c r="O1081" s="443"/>
      <c r="P1081" s="443"/>
      <c r="Q1081" s="443"/>
      <c r="R1081" s="443"/>
      <c r="S1081" s="443"/>
      <c r="T1081" s="443"/>
      <c r="U1081" s="443"/>
      <c r="V1081" s="443"/>
      <c r="W1081" s="443"/>
    </row>
    <row r="1082" spans="1:23" ht="15">
      <c r="A1082" s="459" t="s">
        <v>1026</v>
      </c>
      <c r="B1082" s="464" t="s">
        <v>857</v>
      </c>
      <c r="C1082" s="443"/>
      <c r="D1082" s="443"/>
      <c r="E1082" s="286" t="s">
        <v>285</v>
      </c>
      <c r="F1082" s="286" t="s">
        <v>285</v>
      </c>
      <c r="G1082" s="286" t="s">
        <v>285</v>
      </c>
      <c r="H1082" s="286">
        <v>142.19999999999936</v>
      </c>
      <c r="I1082" s="286">
        <v>0</v>
      </c>
      <c r="J1082" s="286" t="s">
        <v>285</v>
      </c>
      <c r="K1082" s="286"/>
      <c r="L1082" s="313"/>
      <c r="M1082" s="312">
        <f t="shared" si="17"/>
        <v>142.19999999999936</v>
      </c>
      <c r="N1082" s="443"/>
      <c r="O1082" s="443"/>
      <c r="P1082" s="443"/>
      <c r="Q1082" s="443"/>
      <c r="R1082" s="443"/>
      <c r="S1082" s="443"/>
      <c r="T1082" s="443"/>
      <c r="U1082" s="443"/>
      <c r="V1082" s="443"/>
      <c r="W1082" s="443"/>
    </row>
    <row r="1083" spans="1:23" ht="15">
      <c r="A1083" s="459" t="s">
        <v>1027</v>
      </c>
      <c r="B1083" s="361" t="s">
        <v>1854</v>
      </c>
      <c r="C1083" s="446"/>
      <c r="D1083" s="446"/>
      <c r="E1083" s="286" t="s">
        <v>285</v>
      </c>
      <c r="F1083" s="286" t="s">
        <v>285</v>
      </c>
      <c r="G1083" s="286" t="s">
        <v>285</v>
      </c>
      <c r="H1083" s="286" t="s">
        <v>285</v>
      </c>
      <c r="I1083" s="286">
        <v>0</v>
      </c>
      <c r="J1083" s="286">
        <v>100.40000000000146</v>
      </c>
      <c r="K1083" s="286"/>
      <c r="L1083" s="443"/>
      <c r="M1083" s="312">
        <f t="shared" si="17"/>
        <v>100.40000000000146</v>
      </c>
      <c r="N1083" s="443"/>
      <c r="O1083" s="443"/>
      <c r="P1083" s="443"/>
      <c r="Q1083" s="443"/>
      <c r="R1083" s="443"/>
      <c r="S1083" s="443"/>
      <c r="T1083" s="443"/>
      <c r="U1083" s="443"/>
      <c r="V1083" s="443"/>
      <c r="W1083" s="443"/>
    </row>
    <row r="1084" spans="1:23" ht="15">
      <c r="A1084" s="459" t="s">
        <v>1028</v>
      </c>
      <c r="B1084" s="343" t="s">
        <v>1837</v>
      </c>
      <c r="C1084" s="446"/>
      <c r="D1084" s="446"/>
      <c r="E1084" s="286" t="s">
        <v>285</v>
      </c>
      <c r="F1084" s="286" t="s">
        <v>285</v>
      </c>
      <c r="G1084" s="286" t="s">
        <v>285</v>
      </c>
      <c r="H1084" s="286" t="s">
        <v>285</v>
      </c>
      <c r="I1084" s="286">
        <v>0</v>
      </c>
      <c r="J1084" s="286" t="s">
        <v>285</v>
      </c>
      <c r="K1084" s="286"/>
      <c r="L1084" s="313"/>
      <c r="M1084" s="312">
        <f t="shared" si="17"/>
        <v>0</v>
      </c>
      <c r="N1084" s="443"/>
      <c r="O1084" s="443"/>
      <c r="P1084" s="443"/>
      <c r="Q1084" s="443"/>
      <c r="R1084" s="443"/>
      <c r="S1084" s="443"/>
      <c r="T1084" s="443"/>
      <c r="U1084" s="443"/>
      <c r="V1084" s="443"/>
      <c r="W1084" s="443"/>
    </row>
    <row r="1085" spans="1:23" ht="15">
      <c r="A1085" s="459" t="s">
        <v>1029</v>
      </c>
      <c r="B1085" s="361" t="s">
        <v>1848</v>
      </c>
      <c r="C1085" s="446"/>
      <c r="D1085" s="446"/>
      <c r="E1085" s="286" t="s">
        <v>285</v>
      </c>
      <c r="F1085" s="286" t="s">
        <v>285</v>
      </c>
      <c r="G1085" s="286" t="s">
        <v>285</v>
      </c>
      <c r="H1085" s="286" t="s">
        <v>285</v>
      </c>
      <c r="I1085" s="286">
        <v>0</v>
      </c>
      <c r="J1085" s="286" t="s">
        <v>285</v>
      </c>
      <c r="K1085" s="286"/>
      <c r="L1085" s="313"/>
      <c r="M1085" s="312">
        <f t="shared" si="17"/>
        <v>0</v>
      </c>
      <c r="N1085" s="443"/>
      <c r="O1085" s="443"/>
      <c r="P1085" s="443"/>
      <c r="Q1085" s="443"/>
      <c r="R1085" s="443"/>
      <c r="S1085" s="443"/>
      <c r="T1085" s="443"/>
      <c r="U1085" s="443"/>
      <c r="V1085" s="443"/>
      <c r="W1085" s="443"/>
    </row>
    <row r="1086" spans="1:23" ht="15">
      <c r="A1086" s="459" t="s">
        <v>1030</v>
      </c>
      <c r="B1086" s="361" t="s">
        <v>1847</v>
      </c>
      <c r="C1086" s="446"/>
      <c r="D1086" s="446"/>
      <c r="E1086" s="286" t="s">
        <v>285</v>
      </c>
      <c r="F1086" s="286" t="s">
        <v>285</v>
      </c>
      <c r="G1086" s="286" t="s">
        <v>285</v>
      </c>
      <c r="H1086" s="286" t="s">
        <v>285</v>
      </c>
      <c r="I1086" s="286">
        <v>0</v>
      </c>
      <c r="J1086" s="286" t="s">
        <v>285</v>
      </c>
      <c r="K1086" s="286"/>
      <c r="L1086" s="313"/>
      <c r="M1086" s="312">
        <f t="shared" si="17"/>
        <v>0</v>
      </c>
      <c r="N1086" s="443"/>
      <c r="O1086" s="443"/>
      <c r="P1086" s="443"/>
      <c r="Q1086" s="443"/>
      <c r="R1086" s="443"/>
      <c r="S1086" s="443"/>
      <c r="T1086" s="443"/>
      <c r="U1086" s="443"/>
      <c r="V1086" s="443"/>
      <c r="W1086" s="443"/>
    </row>
    <row r="1087" spans="1:23" ht="15">
      <c r="A1087" s="459" t="s">
        <v>1031</v>
      </c>
      <c r="B1087" s="361" t="s">
        <v>1845</v>
      </c>
      <c r="C1087" s="446"/>
      <c r="D1087" s="446"/>
      <c r="E1087" s="286" t="s">
        <v>285</v>
      </c>
      <c r="F1087" s="286" t="s">
        <v>285</v>
      </c>
      <c r="G1087" s="286" t="s">
        <v>285</v>
      </c>
      <c r="H1087" s="286" t="s">
        <v>285</v>
      </c>
      <c r="I1087" s="286">
        <v>0</v>
      </c>
      <c r="J1087" s="286" t="s">
        <v>285</v>
      </c>
      <c r="K1087" s="286"/>
      <c r="L1087" s="313"/>
      <c r="M1087" s="312">
        <f t="shared" si="17"/>
        <v>0</v>
      </c>
      <c r="N1087" s="443"/>
      <c r="O1087" s="443"/>
      <c r="P1087" s="443"/>
      <c r="Q1087" s="443"/>
      <c r="R1087" s="443"/>
      <c r="S1087" s="443"/>
      <c r="T1087" s="443"/>
      <c r="U1087" s="443"/>
      <c r="V1087" s="443"/>
      <c r="W1087" s="443"/>
    </row>
    <row r="1088" spans="1:23" ht="15">
      <c r="A1088" s="459" t="s">
        <v>1032</v>
      </c>
      <c r="B1088" s="361" t="s">
        <v>1873</v>
      </c>
      <c r="C1088" s="446"/>
      <c r="D1088" s="446"/>
      <c r="E1088" s="286" t="s">
        <v>285</v>
      </c>
      <c r="F1088" s="286" t="s">
        <v>285</v>
      </c>
      <c r="G1088" s="286" t="s">
        <v>285</v>
      </c>
      <c r="H1088" s="286" t="s">
        <v>285</v>
      </c>
      <c r="I1088" s="286">
        <v>0</v>
      </c>
      <c r="J1088" s="286" t="s">
        <v>285</v>
      </c>
      <c r="K1088" s="286"/>
      <c r="L1088" s="313"/>
      <c r="M1088" s="312">
        <f t="shared" si="17"/>
        <v>0</v>
      </c>
      <c r="N1088" s="443"/>
      <c r="O1088" s="443"/>
      <c r="P1088" s="443"/>
      <c r="Q1088" s="443"/>
      <c r="R1088" s="443"/>
      <c r="S1088" s="443"/>
      <c r="T1088" s="443"/>
      <c r="U1088" s="443"/>
      <c r="V1088" s="443"/>
      <c r="W1088" s="443"/>
    </row>
    <row r="1089" spans="1:23" ht="15">
      <c r="A1089" s="459" t="s">
        <v>1033</v>
      </c>
      <c r="B1089" s="361" t="s">
        <v>1855</v>
      </c>
      <c r="C1089" s="446"/>
      <c r="D1089" s="446"/>
      <c r="E1089" s="286" t="s">
        <v>285</v>
      </c>
      <c r="F1089" s="286" t="s">
        <v>285</v>
      </c>
      <c r="G1089" s="286" t="s">
        <v>285</v>
      </c>
      <c r="H1089" s="286" t="s">
        <v>285</v>
      </c>
      <c r="I1089" s="286">
        <v>0</v>
      </c>
      <c r="J1089" s="286" t="s">
        <v>285</v>
      </c>
      <c r="K1089" s="286"/>
      <c r="L1089" s="443"/>
      <c r="M1089" s="312">
        <f t="shared" si="17"/>
        <v>0</v>
      </c>
      <c r="N1089" s="443"/>
      <c r="O1089" s="443"/>
      <c r="P1089" s="443"/>
      <c r="Q1089" s="443"/>
      <c r="R1089" s="443"/>
      <c r="S1089" s="443"/>
      <c r="T1089" s="443"/>
      <c r="U1089" s="443"/>
      <c r="V1089" s="443"/>
      <c r="W1089" s="443"/>
    </row>
    <row r="1090" spans="1:23" ht="15">
      <c r="A1090" s="459"/>
      <c r="B1090" s="464"/>
      <c r="C1090" s="443"/>
      <c r="D1090" s="443"/>
      <c r="E1090" s="286"/>
      <c r="F1090" s="286"/>
      <c r="G1090" s="286"/>
      <c r="H1090" s="286"/>
      <c r="I1090" s="443"/>
      <c r="J1090" s="443"/>
      <c r="K1090" s="443"/>
      <c r="L1090" s="313"/>
      <c r="M1090" s="312"/>
      <c r="N1090" s="443"/>
      <c r="O1090" s="443"/>
      <c r="P1090" s="443"/>
      <c r="Q1090" s="443"/>
      <c r="R1090" s="443"/>
      <c r="S1090" s="443"/>
      <c r="T1090" s="443"/>
      <c r="U1090" s="443"/>
      <c r="V1090" s="443"/>
      <c r="W1090" s="443"/>
    </row>
    <row r="1091" spans="1:23" ht="15">
      <c r="A1091" s="459"/>
      <c r="B1091" s="443"/>
      <c r="C1091" s="443"/>
      <c r="D1091" s="443"/>
      <c r="E1091" s="286"/>
      <c r="F1091" s="286"/>
      <c r="G1091" s="286"/>
      <c r="H1091" s="443"/>
      <c r="I1091" s="443"/>
      <c r="J1091" s="443"/>
      <c r="K1091" s="443"/>
      <c r="L1091" s="313"/>
      <c r="M1091" s="312"/>
      <c r="N1091" s="443"/>
      <c r="O1091" s="443"/>
      <c r="P1091" s="443"/>
      <c r="Q1091" s="443"/>
      <c r="R1091" s="443"/>
      <c r="S1091" s="443"/>
      <c r="T1091" s="443"/>
      <c r="U1091" s="443"/>
      <c r="V1091" s="443"/>
      <c r="W1091" s="443"/>
    </row>
    <row r="1092" spans="1:23" ht="15">
      <c r="A1092" s="459"/>
      <c r="B1092" s="464"/>
      <c r="C1092" s="443"/>
      <c r="D1092" s="443"/>
      <c r="E1092" s="286"/>
      <c r="F1092" s="286"/>
      <c r="G1092" s="286"/>
      <c r="H1092" s="443"/>
      <c r="I1092" s="443"/>
      <c r="J1092" s="443"/>
      <c r="K1092" s="443"/>
      <c r="L1092" s="313"/>
      <c r="M1092" s="312"/>
      <c r="N1092" s="443"/>
      <c r="O1092" s="443"/>
      <c r="P1092" s="443"/>
      <c r="Q1092" s="443"/>
      <c r="R1092" s="443"/>
      <c r="S1092" s="443"/>
      <c r="T1092" s="443"/>
      <c r="U1092" s="443"/>
      <c r="V1092" s="443"/>
      <c r="W1092" s="443"/>
    </row>
    <row r="1093" spans="1:23" ht="25.5">
      <c r="A1093" s="30" t="s">
        <v>195</v>
      </c>
      <c r="B1093" s="443"/>
      <c r="C1093" s="443"/>
      <c r="D1093" s="443"/>
      <c r="E1093" s="443"/>
      <c r="F1093" s="443"/>
      <c r="G1093" s="443"/>
      <c r="H1093" s="443"/>
      <c r="I1093" s="443"/>
      <c r="J1093" s="443"/>
      <c r="K1093" s="443"/>
      <c r="L1093" s="313"/>
      <c r="M1093" s="313"/>
      <c r="N1093" s="443"/>
      <c r="O1093" s="443"/>
      <c r="P1093" s="443"/>
      <c r="Q1093" s="443"/>
      <c r="R1093" s="443"/>
      <c r="S1093" s="443"/>
      <c r="T1093" s="443"/>
      <c r="U1093" s="443"/>
      <c r="V1093" s="443"/>
      <c r="W1093" s="443"/>
    </row>
    <row r="1094" spans="1:23">
      <c r="A1094" s="443"/>
      <c r="B1094" s="443"/>
      <c r="C1094" s="443"/>
      <c r="D1094" s="443"/>
      <c r="E1094" s="443"/>
      <c r="F1094" s="443"/>
      <c r="G1094" s="443"/>
      <c r="H1094" s="443"/>
      <c r="I1094" s="443"/>
      <c r="J1094" s="443"/>
      <c r="K1094" s="443"/>
      <c r="L1094" s="313"/>
      <c r="M1094" s="313"/>
      <c r="N1094" s="443"/>
      <c r="O1094" s="443"/>
      <c r="P1094" s="443"/>
      <c r="Q1094" s="443"/>
      <c r="R1094" s="443"/>
      <c r="S1094" s="443"/>
      <c r="T1094" s="443"/>
      <c r="U1094" s="443"/>
      <c r="V1094" s="443"/>
      <c r="W1094" s="443"/>
    </row>
    <row r="1095" spans="1:23" ht="15">
      <c r="A1095" s="305"/>
      <c r="B1095" s="305"/>
      <c r="C1095" s="305"/>
      <c r="D1095" s="305"/>
      <c r="E1095" s="80">
        <v>2016</v>
      </c>
      <c r="F1095" s="80">
        <v>2017</v>
      </c>
      <c r="G1095" s="80">
        <v>2018</v>
      </c>
      <c r="H1095" s="80">
        <v>2019</v>
      </c>
      <c r="I1095" s="80">
        <v>2020</v>
      </c>
      <c r="J1095" s="80">
        <v>2021</v>
      </c>
      <c r="K1095" s="80">
        <v>2022</v>
      </c>
      <c r="L1095" s="313"/>
      <c r="M1095" s="89" t="s">
        <v>40</v>
      </c>
      <c r="N1095" s="443"/>
      <c r="O1095" s="443"/>
      <c r="P1095" s="443"/>
      <c r="Q1095" s="443"/>
      <c r="R1095" s="443"/>
      <c r="S1095" s="443"/>
      <c r="T1095" s="443"/>
      <c r="U1095" s="443"/>
      <c r="V1095" s="443"/>
      <c r="W1095" s="443"/>
    </row>
    <row r="1096" spans="1:23" ht="15">
      <c r="A1096" s="459" t="s">
        <v>0</v>
      </c>
      <c r="B1096" s="464" t="s">
        <v>11</v>
      </c>
      <c r="C1096" s="443"/>
      <c r="D1096" s="443"/>
      <c r="E1096" s="301">
        <v>477.5</v>
      </c>
      <c r="F1096" s="302">
        <v>507.5</v>
      </c>
      <c r="G1096" s="286">
        <v>360.9</v>
      </c>
      <c r="H1096" s="286">
        <v>323.49999999999909</v>
      </c>
      <c r="I1096" s="286">
        <v>176.50000000000182</v>
      </c>
      <c r="J1096" s="286">
        <v>335.89999999999964</v>
      </c>
      <c r="K1096" s="286"/>
      <c r="L1096" s="443"/>
      <c r="M1096" s="312">
        <f t="shared" ref="M1096:M1159" si="18">SUM(E1096:J1096)</f>
        <v>2181.8000000000006</v>
      </c>
      <c r="N1096" s="443"/>
      <c r="O1096" s="443" t="s">
        <v>309</v>
      </c>
      <c r="P1096" s="443"/>
      <c r="Q1096" s="443"/>
      <c r="R1096" s="322"/>
      <c r="S1096" s="346"/>
      <c r="T1096" s="530"/>
      <c r="U1096" s="464"/>
      <c r="V1096" s="686"/>
      <c r="W1096" s="464"/>
    </row>
    <row r="1097" spans="1:23" ht="15">
      <c r="A1097" s="459" t="s">
        <v>2</v>
      </c>
      <c r="B1097" s="464" t="s">
        <v>6</v>
      </c>
      <c r="C1097" s="443"/>
      <c r="D1097" s="443"/>
      <c r="E1097" s="323">
        <v>460.8</v>
      </c>
      <c r="F1097" s="286">
        <v>291.25</v>
      </c>
      <c r="G1097" s="323">
        <v>414.65</v>
      </c>
      <c r="H1097" s="323">
        <v>435.84999999999945</v>
      </c>
      <c r="I1097" s="286">
        <v>321.50000000000182</v>
      </c>
      <c r="J1097" s="286">
        <v>195.30000000000018</v>
      </c>
      <c r="K1097" s="286"/>
      <c r="L1097" s="443"/>
      <c r="M1097" s="312">
        <f t="shared" si="18"/>
        <v>2119.3500000000013</v>
      </c>
      <c r="N1097" s="443"/>
      <c r="O1097" s="443" t="s">
        <v>995</v>
      </c>
      <c r="P1097" s="443"/>
      <c r="Q1097" s="443"/>
      <c r="R1097" s="443"/>
      <c r="S1097" s="446"/>
      <c r="T1097" s="343"/>
      <c r="U1097" s="464"/>
      <c r="V1097" s="687"/>
      <c r="W1097" s="464"/>
    </row>
    <row r="1098" spans="1:23" ht="15">
      <c r="A1098" s="459" t="s">
        <v>3</v>
      </c>
      <c r="B1098" s="464" t="s">
        <v>37</v>
      </c>
      <c r="C1098" s="443"/>
      <c r="D1098" s="443"/>
      <c r="E1098" s="286">
        <v>251.5</v>
      </c>
      <c r="F1098" s="323">
        <v>439.35</v>
      </c>
      <c r="G1098" s="323">
        <v>436.4</v>
      </c>
      <c r="H1098" s="286">
        <v>354.90000000000146</v>
      </c>
      <c r="I1098" s="286">
        <v>294</v>
      </c>
      <c r="J1098" s="286">
        <v>190.50000000000273</v>
      </c>
      <c r="K1098" s="286"/>
      <c r="L1098" s="443"/>
      <c r="M1098" s="312">
        <f t="shared" si="18"/>
        <v>1966.6500000000042</v>
      </c>
      <c r="N1098" s="443"/>
      <c r="O1098" s="443" t="s">
        <v>322</v>
      </c>
      <c r="P1098" s="443"/>
      <c r="Q1098" s="443"/>
      <c r="R1098" s="443"/>
      <c r="S1098" s="346"/>
      <c r="T1098" s="464"/>
      <c r="U1098" s="464"/>
      <c r="V1098" s="687"/>
      <c r="W1098" s="464"/>
    </row>
    <row r="1099" spans="1:23" ht="15">
      <c r="A1099" s="459" t="s">
        <v>5</v>
      </c>
      <c r="B1099" s="464" t="s">
        <v>21</v>
      </c>
      <c r="C1099" s="443"/>
      <c r="D1099" s="443"/>
      <c r="E1099" s="303">
        <v>518.54999999999995</v>
      </c>
      <c r="F1099" s="323">
        <v>388.6</v>
      </c>
      <c r="G1099" s="286">
        <v>263.5</v>
      </c>
      <c r="H1099" s="286">
        <v>281.80000000000291</v>
      </c>
      <c r="I1099" s="286">
        <v>217</v>
      </c>
      <c r="J1099" s="286">
        <v>273.70000000000164</v>
      </c>
      <c r="K1099" s="286"/>
      <c r="L1099" s="443"/>
      <c r="M1099" s="312">
        <f t="shared" si="18"/>
        <v>1943.1500000000046</v>
      </c>
      <c r="N1099" s="443"/>
      <c r="O1099" s="443" t="s">
        <v>328</v>
      </c>
      <c r="P1099" s="443"/>
      <c r="Q1099" s="443"/>
      <c r="R1099" s="446" t="s">
        <v>1985</v>
      </c>
      <c r="S1099" s="346"/>
      <c r="T1099" s="530"/>
      <c r="U1099" s="464"/>
      <c r="V1099" s="686"/>
      <c r="W1099" s="464"/>
    </row>
    <row r="1100" spans="1:23" ht="15">
      <c r="A1100" s="459" t="s">
        <v>7</v>
      </c>
      <c r="B1100" s="464" t="s">
        <v>15</v>
      </c>
      <c r="C1100" s="443"/>
      <c r="D1100" s="443"/>
      <c r="E1100" s="286">
        <v>322.60000000000002</v>
      </c>
      <c r="F1100" s="301">
        <v>543.70000000000005</v>
      </c>
      <c r="G1100" s="323">
        <v>407.9</v>
      </c>
      <c r="H1100" s="286">
        <v>258.09999999999854</v>
      </c>
      <c r="I1100" s="286">
        <v>173.99999999999636</v>
      </c>
      <c r="J1100" s="286">
        <v>208.19999999999982</v>
      </c>
      <c r="K1100" s="286"/>
      <c r="L1100" s="443"/>
      <c r="M1100" s="312">
        <f t="shared" si="18"/>
        <v>1914.4999999999948</v>
      </c>
      <c r="N1100" s="443"/>
      <c r="O1100" s="443" t="s">
        <v>326</v>
      </c>
      <c r="P1100" s="443"/>
      <c r="Q1100" s="443"/>
      <c r="R1100" s="443"/>
      <c r="S1100" s="441"/>
      <c r="T1100" s="343"/>
      <c r="U1100" s="464"/>
      <c r="V1100" s="686"/>
      <c r="W1100" s="464"/>
    </row>
    <row r="1101" spans="1:23" ht="15">
      <c r="A1101" s="459" t="s">
        <v>8</v>
      </c>
      <c r="B1101" s="464" t="s">
        <v>17</v>
      </c>
      <c r="C1101" s="443"/>
      <c r="D1101" s="443"/>
      <c r="E1101" s="323">
        <v>360.75</v>
      </c>
      <c r="F1101" s="323">
        <v>400.25</v>
      </c>
      <c r="G1101" s="303">
        <v>537.4</v>
      </c>
      <c r="H1101" s="286">
        <v>199.50000000000091</v>
      </c>
      <c r="I1101" s="286">
        <v>110.89999999999964</v>
      </c>
      <c r="J1101" s="286">
        <v>292.70000000000164</v>
      </c>
      <c r="K1101" s="286"/>
      <c r="L1101" s="443"/>
      <c r="M1101" s="312">
        <f t="shared" si="18"/>
        <v>1901.5000000000023</v>
      </c>
      <c r="N1101" s="443"/>
      <c r="O1101" s="443" t="s">
        <v>336</v>
      </c>
      <c r="P1101" s="443"/>
      <c r="Q1101" s="443"/>
      <c r="R1101" s="446" t="s">
        <v>1985</v>
      </c>
      <c r="S1101" s="446"/>
      <c r="T1101" s="343"/>
      <c r="U1101" s="464"/>
      <c r="V1101" s="686"/>
      <c r="W1101" s="464"/>
    </row>
    <row r="1102" spans="1:23" ht="15">
      <c r="A1102" s="459" t="s">
        <v>10</v>
      </c>
      <c r="B1102" s="464" t="s">
        <v>13</v>
      </c>
      <c r="C1102" s="443"/>
      <c r="D1102" s="443"/>
      <c r="E1102" s="323">
        <v>327.8</v>
      </c>
      <c r="F1102" s="286">
        <v>289.75</v>
      </c>
      <c r="G1102" s="286">
        <v>313.89999999999998</v>
      </c>
      <c r="H1102" s="323">
        <v>414.49999999999545</v>
      </c>
      <c r="I1102" s="286">
        <v>159.70000000000618</v>
      </c>
      <c r="J1102" s="286">
        <v>329.20000000000073</v>
      </c>
      <c r="K1102" s="286"/>
      <c r="L1102" s="443"/>
      <c r="M1102" s="312">
        <f t="shared" si="18"/>
        <v>1834.8500000000022</v>
      </c>
      <c r="N1102" s="443"/>
      <c r="O1102" s="443" t="s">
        <v>343</v>
      </c>
      <c r="P1102" s="443"/>
      <c r="Q1102" s="443"/>
      <c r="R1102" s="443"/>
      <c r="S1102" s="346"/>
      <c r="T1102" s="530"/>
      <c r="U1102" s="464"/>
      <c r="V1102" s="686"/>
      <c r="W1102" s="464"/>
    </row>
    <row r="1103" spans="1:23" ht="15">
      <c r="A1103" s="459" t="s">
        <v>12</v>
      </c>
      <c r="B1103" s="464" t="s">
        <v>27</v>
      </c>
      <c r="C1103" s="443"/>
      <c r="D1103" s="443"/>
      <c r="E1103" s="286">
        <v>304.10000000000002</v>
      </c>
      <c r="F1103" s="323">
        <v>355.65</v>
      </c>
      <c r="G1103" s="286">
        <v>249</v>
      </c>
      <c r="H1103" s="286">
        <v>305.69999999999891</v>
      </c>
      <c r="I1103" s="286">
        <v>221.19999999999891</v>
      </c>
      <c r="J1103" s="286">
        <v>293.79999999999836</v>
      </c>
      <c r="K1103" s="286"/>
      <c r="L1103" s="443"/>
      <c r="M1103" s="312">
        <f t="shared" si="18"/>
        <v>1729.4499999999962</v>
      </c>
      <c r="N1103" s="443"/>
      <c r="O1103" s="443" t="s">
        <v>295</v>
      </c>
      <c r="P1103" s="443"/>
      <c r="Q1103" s="443"/>
      <c r="R1103" s="443"/>
      <c r="S1103" s="446"/>
      <c r="T1103" s="530"/>
      <c r="U1103" s="464"/>
      <c r="V1103" s="686"/>
      <c r="W1103" s="464"/>
    </row>
    <row r="1104" spans="1:23" ht="15">
      <c r="A1104" s="459" t="s">
        <v>14</v>
      </c>
      <c r="B1104" s="464" t="s">
        <v>31</v>
      </c>
      <c r="C1104" s="443"/>
      <c r="D1104" s="443"/>
      <c r="E1104" s="302">
        <v>476.75</v>
      </c>
      <c r="F1104" s="286">
        <v>317.7</v>
      </c>
      <c r="G1104" s="286">
        <v>360.1</v>
      </c>
      <c r="H1104" s="286">
        <v>142.29999999999836</v>
      </c>
      <c r="I1104" s="286">
        <v>144.00000000000182</v>
      </c>
      <c r="J1104" s="286">
        <v>178.49999999999909</v>
      </c>
      <c r="K1104" s="286"/>
      <c r="L1104" s="443"/>
      <c r="M1104" s="312">
        <f t="shared" si="18"/>
        <v>1619.3499999999995</v>
      </c>
      <c r="N1104" s="443"/>
      <c r="O1104" s="443" t="s">
        <v>289</v>
      </c>
      <c r="P1104" s="443"/>
      <c r="Q1104" s="443"/>
      <c r="R1104" s="443"/>
      <c r="S1104" s="441"/>
      <c r="T1104" s="343"/>
      <c r="U1104" s="464"/>
      <c r="V1104" s="686"/>
      <c r="W1104" s="464"/>
    </row>
    <row r="1105" spans="1:23" ht="15">
      <c r="A1105" s="459" t="s">
        <v>16</v>
      </c>
      <c r="B1105" s="464" t="s">
        <v>830</v>
      </c>
      <c r="C1105" s="443"/>
      <c r="D1105" s="443"/>
      <c r="E1105" s="286" t="s">
        <v>285</v>
      </c>
      <c r="F1105" s="286" t="s">
        <v>285</v>
      </c>
      <c r="G1105" s="286" t="s">
        <v>285</v>
      </c>
      <c r="H1105" s="301">
        <v>544</v>
      </c>
      <c r="I1105" s="303">
        <v>518.99999999999818</v>
      </c>
      <c r="J1105" s="303">
        <v>545.00000000000091</v>
      </c>
      <c r="K1105" s="303"/>
      <c r="L1105" s="443"/>
      <c r="M1105" s="312">
        <f t="shared" si="18"/>
        <v>1607.9999999999991</v>
      </c>
      <c r="N1105" s="443"/>
      <c r="O1105" s="443" t="s">
        <v>1507</v>
      </c>
      <c r="P1105" s="443"/>
      <c r="Q1105" s="443"/>
      <c r="R1105" s="322" t="s">
        <v>3854</v>
      </c>
      <c r="S1105" s="446"/>
      <c r="T1105" s="464"/>
      <c r="U1105" s="464"/>
      <c r="V1105" s="686"/>
      <c r="W1105" s="464"/>
    </row>
    <row r="1106" spans="1:23" ht="15">
      <c r="A1106" s="459" t="s">
        <v>18</v>
      </c>
      <c r="B1106" s="464" t="s">
        <v>19</v>
      </c>
      <c r="C1106" s="443"/>
      <c r="D1106" s="443"/>
      <c r="E1106" s="323">
        <v>425.6</v>
      </c>
      <c r="F1106" s="323">
        <v>340.3</v>
      </c>
      <c r="G1106" s="286">
        <v>392.8</v>
      </c>
      <c r="H1106" s="286">
        <v>158.70000000000164</v>
      </c>
      <c r="I1106" s="286">
        <v>52.000000000001819</v>
      </c>
      <c r="J1106" s="286">
        <v>222</v>
      </c>
      <c r="K1106" s="286"/>
      <c r="L1106" s="443"/>
      <c r="M1106" s="312">
        <f t="shared" si="18"/>
        <v>1591.4000000000035</v>
      </c>
      <c r="N1106" s="443"/>
      <c r="O1106" s="443" t="s">
        <v>343</v>
      </c>
      <c r="P1106" s="443"/>
      <c r="Q1106" s="443"/>
      <c r="R1106" s="443"/>
      <c r="S1106" s="441"/>
      <c r="T1106" s="464"/>
      <c r="U1106" s="464"/>
      <c r="V1106" s="686"/>
      <c r="W1106" s="464"/>
    </row>
    <row r="1107" spans="1:23" ht="15">
      <c r="A1107" s="459" t="s">
        <v>20</v>
      </c>
      <c r="B1107" s="464" t="s">
        <v>143</v>
      </c>
      <c r="C1107" s="443"/>
      <c r="D1107" s="443"/>
      <c r="E1107" s="286" t="s">
        <v>285</v>
      </c>
      <c r="F1107" s="303">
        <v>603.54999999999995</v>
      </c>
      <c r="G1107" s="323">
        <v>403.4</v>
      </c>
      <c r="H1107" s="286">
        <v>220.00000000000182</v>
      </c>
      <c r="I1107" s="286">
        <v>114.49999999999636</v>
      </c>
      <c r="J1107" s="286">
        <v>247.89999999999964</v>
      </c>
      <c r="K1107" s="286"/>
      <c r="L1107" s="443"/>
      <c r="M1107" s="312">
        <f t="shared" si="18"/>
        <v>1589.3499999999976</v>
      </c>
      <c r="N1107" s="443"/>
      <c r="O1107" s="443" t="s">
        <v>308</v>
      </c>
      <c r="P1107" s="443"/>
      <c r="Q1107" s="443"/>
      <c r="R1107" s="446" t="s">
        <v>1985</v>
      </c>
      <c r="S1107" s="446"/>
      <c r="T1107" s="530"/>
      <c r="U1107" s="464"/>
      <c r="V1107" s="686"/>
      <c r="W1107" s="464"/>
    </row>
    <row r="1108" spans="1:23" ht="15">
      <c r="A1108" s="459" t="s">
        <v>22</v>
      </c>
      <c r="B1108" s="464" t="s">
        <v>33</v>
      </c>
      <c r="C1108" s="443"/>
      <c r="D1108" s="443"/>
      <c r="E1108" s="286">
        <v>302.3</v>
      </c>
      <c r="F1108" s="286">
        <v>272.75</v>
      </c>
      <c r="G1108" s="286">
        <v>374.7</v>
      </c>
      <c r="H1108" s="286">
        <v>278.5</v>
      </c>
      <c r="I1108" s="286">
        <v>181.99999999999636</v>
      </c>
      <c r="J1108" s="286">
        <v>171.40000000000055</v>
      </c>
      <c r="K1108" s="286"/>
      <c r="L1108" s="443"/>
      <c r="M1108" s="312">
        <f t="shared" si="18"/>
        <v>1581.6499999999969</v>
      </c>
      <c r="N1108" s="443"/>
      <c r="O1108" s="443"/>
      <c r="P1108" s="443"/>
      <c r="Q1108" s="443"/>
      <c r="R1108" s="443"/>
      <c r="S1108" s="441"/>
      <c r="T1108" s="530"/>
      <c r="U1108" s="464"/>
      <c r="V1108" s="686"/>
      <c r="W1108" s="464"/>
    </row>
    <row r="1109" spans="1:23" ht="15">
      <c r="A1109" s="459" t="s">
        <v>24</v>
      </c>
      <c r="B1109" s="464" t="s">
        <v>39</v>
      </c>
      <c r="C1109" s="443"/>
      <c r="D1109" s="443"/>
      <c r="E1109" s="323">
        <v>445.55</v>
      </c>
      <c r="F1109" s="286">
        <v>292.5</v>
      </c>
      <c r="G1109" s="286">
        <v>323.8</v>
      </c>
      <c r="H1109" s="286">
        <v>241.00000000000091</v>
      </c>
      <c r="I1109" s="286">
        <v>52.000000000003638</v>
      </c>
      <c r="J1109" s="286">
        <v>155.99999999999909</v>
      </c>
      <c r="K1109" s="286"/>
      <c r="L1109" s="443"/>
      <c r="M1109" s="312">
        <f t="shared" si="18"/>
        <v>1510.8500000000035</v>
      </c>
      <c r="N1109" s="443"/>
      <c r="O1109" s="443" t="s">
        <v>291</v>
      </c>
      <c r="P1109" s="443"/>
      <c r="Q1109" s="443"/>
      <c r="R1109" s="443"/>
      <c r="S1109" s="441"/>
      <c r="T1109" s="464"/>
      <c r="U1109" s="464"/>
      <c r="V1109" s="686"/>
      <c r="W1109" s="464"/>
    </row>
    <row r="1110" spans="1:23" ht="15">
      <c r="A1110" s="459" t="s">
        <v>26</v>
      </c>
      <c r="B1110" s="464" t="s">
        <v>1</v>
      </c>
      <c r="C1110" s="443"/>
      <c r="D1110" s="443"/>
      <c r="E1110" s="286">
        <v>123</v>
      </c>
      <c r="F1110" s="286">
        <v>333</v>
      </c>
      <c r="G1110" s="286">
        <v>387</v>
      </c>
      <c r="H1110" s="286">
        <v>217.00000000000091</v>
      </c>
      <c r="I1110" s="286">
        <v>148.20000000000255</v>
      </c>
      <c r="J1110" s="286">
        <v>249.50000000000091</v>
      </c>
      <c r="K1110" s="286"/>
      <c r="L1110" s="443"/>
      <c r="M1110" s="312">
        <f t="shared" si="18"/>
        <v>1457.7000000000044</v>
      </c>
      <c r="N1110" s="443"/>
      <c r="O1110" s="443"/>
      <c r="P1110" s="443"/>
      <c r="Q1110" s="443"/>
      <c r="R1110" s="443"/>
      <c r="S1110" s="346"/>
      <c r="T1110" s="530"/>
      <c r="U1110" s="464"/>
      <c r="V1110" s="686"/>
      <c r="W1110" s="464"/>
    </row>
    <row r="1111" spans="1:23" ht="15">
      <c r="A1111" s="459" t="s">
        <v>28</v>
      </c>
      <c r="B1111" s="464" t="s">
        <v>162</v>
      </c>
      <c r="C1111" s="443"/>
      <c r="D1111" s="443"/>
      <c r="E1111" s="286" t="s">
        <v>285</v>
      </c>
      <c r="F1111" s="286" t="s">
        <v>285</v>
      </c>
      <c r="G1111" s="286">
        <v>343.8</v>
      </c>
      <c r="H1111" s="302">
        <v>508.29999999999836</v>
      </c>
      <c r="I1111" s="286">
        <v>308.10000000000036</v>
      </c>
      <c r="J1111" s="286">
        <v>265.30000000000064</v>
      </c>
      <c r="K1111" s="286"/>
      <c r="L1111" s="443"/>
      <c r="M1111" s="312">
        <f t="shared" si="18"/>
        <v>1425.4999999999993</v>
      </c>
      <c r="N1111" s="443"/>
      <c r="O1111" s="443" t="s">
        <v>289</v>
      </c>
      <c r="P1111" s="443"/>
      <c r="Q1111" s="443"/>
      <c r="R1111" s="443"/>
      <c r="S1111" s="446"/>
      <c r="T1111" s="530"/>
      <c r="U1111" s="464"/>
      <c r="V1111" s="686"/>
      <c r="W1111" s="464"/>
    </row>
    <row r="1112" spans="1:23" ht="15">
      <c r="A1112" s="459" t="s">
        <v>30</v>
      </c>
      <c r="B1112" s="464" t="s">
        <v>23</v>
      </c>
      <c r="C1112" s="443"/>
      <c r="D1112" s="443"/>
      <c r="E1112" s="323">
        <v>331.5</v>
      </c>
      <c r="F1112" s="286">
        <v>157.5</v>
      </c>
      <c r="G1112" s="286">
        <v>383.1</v>
      </c>
      <c r="H1112" s="286">
        <v>107.89999999999964</v>
      </c>
      <c r="I1112" s="286">
        <v>185.40000000000146</v>
      </c>
      <c r="J1112" s="286">
        <v>245.39999999999873</v>
      </c>
      <c r="K1112" s="286"/>
      <c r="L1112" s="443"/>
      <c r="M1112" s="312">
        <f t="shared" si="18"/>
        <v>1410.7999999999997</v>
      </c>
      <c r="N1112" s="443"/>
      <c r="O1112" s="443" t="s">
        <v>295</v>
      </c>
      <c r="P1112" s="443"/>
      <c r="Q1112" s="443"/>
      <c r="R1112" s="443"/>
      <c r="S1112" s="446"/>
      <c r="T1112" s="530"/>
      <c r="U1112" s="464"/>
      <c r="V1112" s="686"/>
      <c r="W1112" s="464"/>
    </row>
    <row r="1113" spans="1:23" ht="15">
      <c r="A1113" s="459" t="s">
        <v>32</v>
      </c>
      <c r="B1113" s="464" t="s">
        <v>144</v>
      </c>
      <c r="C1113" s="443"/>
      <c r="D1113" s="443"/>
      <c r="E1113" s="286" t="s">
        <v>285</v>
      </c>
      <c r="F1113" s="323">
        <v>496.15</v>
      </c>
      <c r="G1113" s="286">
        <v>283.2</v>
      </c>
      <c r="H1113" s="286">
        <v>221.30000000000109</v>
      </c>
      <c r="I1113" s="286">
        <v>113.10000000000582</v>
      </c>
      <c r="J1113" s="286">
        <v>290.5</v>
      </c>
      <c r="K1113" s="286"/>
      <c r="L1113" s="443"/>
      <c r="M1113" s="312">
        <f t="shared" si="18"/>
        <v>1404.2500000000068</v>
      </c>
      <c r="N1113" s="443"/>
      <c r="O1113" s="443" t="s">
        <v>290</v>
      </c>
      <c r="P1113" s="443"/>
      <c r="Q1113" s="443"/>
      <c r="R1113" s="443"/>
      <c r="S1113" s="441"/>
      <c r="T1113" s="530"/>
      <c r="U1113" s="464"/>
      <c r="V1113" s="687"/>
      <c r="W1113" s="464"/>
    </row>
    <row r="1114" spans="1:23" ht="15">
      <c r="A1114" s="459" t="s">
        <v>34</v>
      </c>
      <c r="B1114" s="464" t="s">
        <v>9</v>
      </c>
      <c r="C1114" s="443"/>
      <c r="D1114" s="443"/>
      <c r="E1114" s="286">
        <v>171.6</v>
      </c>
      <c r="F1114" s="286">
        <v>300.5</v>
      </c>
      <c r="G1114" s="286">
        <v>348.4</v>
      </c>
      <c r="H1114" s="286">
        <v>247.00000000000182</v>
      </c>
      <c r="I1114" s="286">
        <v>134</v>
      </c>
      <c r="J1114" s="286">
        <v>144.00000000000045</v>
      </c>
      <c r="K1114" s="286"/>
      <c r="L1114" s="443"/>
      <c r="M1114" s="312">
        <f t="shared" si="18"/>
        <v>1345.5000000000023</v>
      </c>
      <c r="N1114" s="443"/>
      <c r="O1114" s="443"/>
      <c r="P1114" s="443"/>
      <c r="Q1114" s="443"/>
      <c r="R1114" s="443"/>
      <c r="S1114" s="446"/>
      <c r="T1114" s="343"/>
      <c r="U1114" s="464"/>
      <c r="V1114" s="686"/>
      <c r="W1114" s="464"/>
    </row>
    <row r="1115" spans="1:23" ht="15">
      <c r="A1115" s="459" t="s">
        <v>36</v>
      </c>
      <c r="B1115" s="464" t="s">
        <v>142</v>
      </c>
      <c r="C1115" s="443"/>
      <c r="D1115" s="443"/>
      <c r="E1115" s="286" t="s">
        <v>285</v>
      </c>
      <c r="F1115" s="286">
        <v>270.5</v>
      </c>
      <c r="G1115" s="323">
        <v>449.2</v>
      </c>
      <c r="H1115" s="286">
        <v>147.25</v>
      </c>
      <c r="I1115" s="286">
        <v>92.299999999999272</v>
      </c>
      <c r="J1115" s="286">
        <v>347.39999999999964</v>
      </c>
      <c r="K1115" s="286"/>
      <c r="L1115" s="443"/>
      <c r="M1115" s="312">
        <f t="shared" si="18"/>
        <v>1306.649999999999</v>
      </c>
      <c r="N1115" s="443"/>
      <c r="O1115" s="443" t="s">
        <v>290</v>
      </c>
      <c r="P1115" s="443"/>
      <c r="Q1115" s="443"/>
      <c r="R1115" s="443"/>
      <c r="S1115" s="441"/>
      <c r="T1115" s="464"/>
      <c r="U1115" s="464"/>
      <c r="V1115" s="686"/>
      <c r="W1115" s="464"/>
    </row>
    <row r="1116" spans="1:23" ht="15">
      <c r="A1116" s="459" t="s">
        <v>38</v>
      </c>
      <c r="B1116" s="464" t="s">
        <v>154</v>
      </c>
      <c r="C1116" s="443"/>
      <c r="D1116" s="443"/>
      <c r="E1116" s="286" t="s">
        <v>285</v>
      </c>
      <c r="F1116" s="286" t="s">
        <v>285</v>
      </c>
      <c r="G1116" s="323">
        <v>427.7</v>
      </c>
      <c r="H1116" s="323">
        <v>407.20000000000073</v>
      </c>
      <c r="I1116" s="286">
        <v>198.70000000000073</v>
      </c>
      <c r="J1116" s="286">
        <v>258.59999999999854</v>
      </c>
      <c r="K1116" s="286"/>
      <c r="L1116" s="443"/>
      <c r="M1116" s="312">
        <f t="shared" si="18"/>
        <v>1292.2</v>
      </c>
      <c r="N1116" s="443"/>
      <c r="O1116" s="443" t="s">
        <v>338</v>
      </c>
      <c r="P1116" s="443"/>
      <c r="Q1116" s="443"/>
      <c r="R1116" s="443"/>
      <c r="S1116" s="441"/>
      <c r="T1116" s="530"/>
      <c r="U1116" s="464"/>
      <c r="V1116" s="686"/>
      <c r="W1116" s="464"/>
    </row>
    <row r="1117" spans="1:23" ht="15">
      <c r="A1117" s="459" t="s">
        <v>145</v>
      </c>
      <c r="B1117" s="464" t="s">
        <v>25</v>
      </c>
      <c r="C1117" s="443"/>
      <c r="D1117" s="443"/>
      <c r="E1117" s="286">
        <v>319.89999999999998</v>
      </c>
      <c r="F1117" s="286">
        <v>237.75</v>
      </c>
      <c r="G1117" s="286">
        <v>347.6</v>
      </c>
      <c r="H1117" s="286">
        <v>47.199999999999818</v>
      </c>
      <c r="I1117" s="286">
        <v>115.49999999999818</v>
      </c>
      <c r="J1117" s="286">
        <v>189.39999999999873</v>
      </c>
      <c r="K1117" s="286"/>
      <c r="L1117" s="443"/>
      <c r="M1117" s="312">
        <f t="shared" si="18"/>
        <v>1257.3499999999967</v>
      </c>
      <c r="N1117" s="443"/>
      <c r="O1117" s="443"/>
      <c r="P1117" s="443"/>
      <c r="Q1117" s="443"/>
      <c r="R1117" s="443"/>
      <c r="S1117" s="446"/>
      <c r="T1117" s="464"/>
      <c r="U1117" s="464"/>
      <c r="V1117" s="686"/>
      <c r="W1117" s="464"/>
    </row>
    <row r="1118" spans="1:23" ht="15">
      <c r="A1118" s="459" t="s">
        <v>146</v>
      </c>
      <c r="B1118" s="464" t="s">
        <v>29</v>
      </c>
      <c r="C1118" s="443"/>
      <c r="D1118" s="443"/>
      <c r="E1118" s="286">
        <v>287.39999999999998</v>
      </c>
      <c r="F1118" s="286">
        <v>156.30000000000001</v>
      </c>
      <c r="G1118" s="286">
        <v>396</v>
      </c>
      <c r="H1118" s="286" t="s">
        <v>285</v>
      </c>
      <c r="I1118" s="286" t="s">
        <v>285</v>
      </c>
      <c r="J1118" s="323">
        <v>391.19999999999936</v>
      </c>
      <c r="K1118" s="323"/>
      <c r="L1118" s="443"/>
      <c r="M1118" s="312">
        <f t="shared" si="18"/>
        <v>1230.8999999999994</v>
      </c>
      <c r="N1118" s="443"/>
      <c r="O1118" s="443" t="s">
        <v>299</v>
      </c>
      <c r="P1118" s="443"/>
      <c r="Q1118" s="443"/>
      <c r="R1118" s="443"/>
      <c r="S1118" s="446"/>
      <c r="T1118" s="530"/>
      <c r="U1118" s="464"/>
      <c r="V1118" s="686"/>
      <c r="W1118" s="464"/>
    </row>
    <row r="1119" spans="1:23" ht="15">
      <c r="A1119" s="459" t="s">
        <v>147</v>
      </c>
      <c r="B1119" s="464" t="s">
        <v>35</v>
      </c>
      <c r="C1119" s="443"/>
      <c r="D1119" s="443"/>
      <c r="E1119" s="83" t="s">
        <v>286</v>
      </c>
      <c r="F1119" s="286">
        <v>243.35</v>
      </c>
      <c r="G1119" s="286">
        <v>277.5</v>
      </c>
      <c r="H1119" s="286">
        <v>237.39999999999964</v>
      </c>
      <c r="I1119" s="323">
        <v>422.30000000000109</v>
      </c>
      <c r="J1119" s="286" t="s">
        <v>285</v>
      </c>
      <c r="K1119" s="286"/>
      <c r="L1119" s="313"/>
      <c r="M1119" s="312">
        <f t="shared" si="18"/>
        <v>1180.5500000000006</v>
      </c>
      <c r="N1119" s="443"/>
      <c r="O1119" s="443" t="s">
        <v>294</v>
      </c>
      <c r="P1119" s="443"/>
      <c r="Q1119" s="443"/>
      <c r="R1119" s="443"/>
      <c r="S1119" s="446"/>
      <c r="T1119" s="464"/>
      <c r="U1119" s="464"/>
      <c r="V1119" s="686"/>
      <c r="W1119" s="464"/>
    </row>
    <row r="1120" spans="1:23" ht="15">
      <c r="A1120" s="459" t="s">
        <v>151</v>
      </c>
      <c r="B1120" s="464" t="s">
        <v>869</v>
      </c>
      <c r="C1120" s="443"/>
      <c r="D1120" s="443"/>
      <c r="E1120" s="286" t="s">
        <v>285</v>
      </c>
      <c r="F1120" s="286" t="s">
        <v>285</v>
      </c>
      <c r="G1120" s="286" t="s">
        <v>285</v>
      </c>
      <c r="H1120" s="286">
        <v>231.20000000000073</v>
      </c>
      <c r="I1120" s="302">
        <v>479.39999999999964</v>
      </c>
      <c r="J1120" s="301">
        <v>468.29999999999927</v>
      </c>
      <c r="K1120" s="301"/>
      <c r="L1120" s="443"/>
      <c r="M1120" s="312">
        <f t="shared" si="18"/>
        <v>1178.8999999999996</v>
      </c>
      <c r="N1120" s="443"/>
      <c r="O1120" s="443" t="s">
        <v>309</v>
      </c>
      <c r="P1120" s="443"/>
      <c r="Q1120" s="443"/>
      <c r="R1120" s="443"/>
      <c r="S1120" s="441"/>
      <c r="T1120" s="530"/>
      <c r="U1120" s="464"/>
      <c r="V1120" s="686"/>
      <c r="W1120" s="464"/>
    </row>
    <row r="1121" spans="1:23" ht="15">
      <c r="A1121" s="459" t="s">
        <v>157</v>
      </c>
      <c r="B1121" s="464" t="s">
        <v>141</v>
      </c>
      <c r="C1121" s="443"/>
      <c r="D1121" s="443"/>
      <c r="E1121" s="286" t="s">
        <v>285</v>
      </c>
      <c r="F1121" s="286">
        <v>328.95</v>
      </c>
      <c r="G1121" s="286">
        <v>312.7</v>
      </c>
      <c r="H1121" s="286">
        <v>171.50000000000273</v>
      </c>
      <c r="I1121" s="286">
        <v>87.299999999995634</v>
      </c>
      <c r="J1121" s="286">
        <v>269.90000000000055</v>
      </c>
      <c r="K1121" s="286"/>
      <c r="L1121" s="443"/>
      <c r="M1121" s="312">
        <f t="shared" si="18"/>
        <v>1170.349999999999</v>
      </c>
      <c r="N1121" s="443"/>
      <c r="O1121" s="443"/>
      <c r="P1121" s="443"/>
      <c r="Q1121" s="443"/>
      <c r="R1121" s="443"/>
      <c r="S1121" s="346"/>
      <c r="T1121" s="530"/>
      <c r="U1121" s="464"/>
      <c r="V1121" s="686"/>
      <c r="W1121" s="464"/>
    </row>
    <row r="1122" spans="1:23" ht="15">
      <c r="A1122" s="459" t="s">
        <v>159</v>
      </c>
      <c r="B1122" s="464" t="s">
        <v>4</v>
      </c>
      <c r="C1122" s="443"/>
      <c r="D1122" s="443"/>
      <c r="E1122" s="286">
        <v>90</v>
      </c>
      <c r="F1122" s="286">
        <v>74.2</v>
      </c>
      <c r="G1122" s="286">
        <v>375.2</v>
      </c>
      <c r="H1122" s="323">
        <v>412.5</v>
      </c>
      <c r="I1122" s="286">
        <v>184.5</v>
      </c>
      <c r="J1122" s="286" t="s">
        <v>285</v>
      </c>
      <c r="K1122" s="286"/>
      <c r="L1122" s="313"/>
      <c r="M1122" s="312">
        <f t="shared" si="18"/>
        <v>1136.4000000000001</v>
      </c>
      <c r="N1122" s="443"/>
      <c r="O1122" s="443" t="s">
        <v>299</v>
      </c>
      <c r="P1122" s="443"/>
      <c r="Q1122" s="443"/>
      <c r="R1122" s="443"/>
      <c r="S1122" s="346"/>
      <c r="T1122" s="530"/>
      <c r="U1122" s="464"/>
      <c r="V1122" s="686"/>
      <c r="W1122" s="464"/>
    </row>
    <row r="1123" spans="1:23" ht="15">
      <c r="A1123" s="459" t="s">
        <v>160</v>
      </c>
      <c r="B1123" s="464" t="s">
        <v>153</v>
      </c>
      <c r="C1123" s="443"/>
      <c r="D1123" s="443"/>
      <c r="E1123" s="286" t="s">
        <v>285</v>
      </c>
      <c r="F1123" s="286" t="s">
        <v>285</v>
      </c>
      <c r="G1123" s="301">
        <v>515.9</v>
      </c>
      <c r="H1123" s="286">
        <v>320.39999999999782</v>
      </c>
      <c r="I1123" s="286">
        <v>117.00000000000182</v>
      </c>
      <c r="J1123" s="286">
        <v>168</v>
      </c>
      <c r="K1123" s="286"/>
      <c r="L1123" s="443"/>
      <c r="M1123" s="312">
        <f t="shared" si="18"/>
        <v>1121.2999999999997</v>
      </c>
      <c r="N1123" s="443"/>
      <c r="O1123" s="443" t="s">
        <v>307</v>
      </c>
      <c r="P1123" s="443"/>
      <c r="Q1123" s="443"/>
      <c r="R1123" s="443"/>
      <c r="S1123" s="446"/>
      <c r="T1123" s="464"/>
      <c r="U1123" s="464"/>
      <c r="V1123" s="686"/>
      <c r="W1123" s="464"/>
    </row>
    <row r="1124" spans="1:23" ht="15">
      <c r="A1124" s="459" t="s">
        <v>161</v>
      </c>
      <c r="B1124" s="464" t="s">
        <v>844</v>
      </c>
      <c r="C1124" s="443"/>
      <c r="D1124" s="443"/>
      <c r="E1124" s="286" t="s">
        <v>285</v>
      </c>
      <c r="F1124" s="286" t="s">
        <v>285</v>
      </c>
      <c r="G1124" s="286" t="s">
        <v>285</v>
      </c>
      <c r="H1124" s="286">
        <v>249.59999999999945</v>
      </c>
      <c r="I1124" s="323">
        <v>458.10000000000036</v>
      </c>
      <c r="J1124" s="323">
        <v>399.09999999999945</v>
      </c>
      <c r="K1124" s="323"/>
      <c r="L1124" s="443"/>
      <c r="M1124" s="312">
        <f t="shared" si="18"/>
        <v>1106.7999999999993</v>
      </c>
      <c r="N1124" s="443"/>
      <c r="O1124" s="443" t="s">
        <v>318</v>
      </c>
      <c r="P1124" s="443"/>
      <c r="Q1124" s="443"/>
      <c r="R1124" s="443"/>
      <c r="S1124" s="446"/>
      <c r="T1124" s="464"/>
      <c r="U1124" s="464"/>
      <c r="V1124" s="687"/>
      <c r="W1124" s="464"/>
    </row>
    <row r="1125" spans="1:23" ht="15">
      <c r="A1125" s="459" t="s">
        <v>163</v>
      </c>
      <c r="B1125" s="464" t="s">
        <v>855</v>
      </c>
      <c r="C1125" s="443"/>
      <c r="D1125" s="443"/>
      <c r="E1125" s="286" t="s">
        <v>285</v>
      </c>
      <c r="F1125" s="286" t="s">
        <v>285</v>
      </c>
      <c r="G1125" s="286" t="s">
        <v>285</v>
      </c>
      <c r="H1125" s="286">
        <v>329.49999999999909</v>
      </c>
      <c r="I1125" s="301">
        <v>514.19999999999891</v>
      </c>
      <c r="J1125" s="286">
        <v>226.59999999999945</v>
      </c>
      <c r="K1125" s="286"/>
      <c r="L1125" s="443"/>
      <c r="M1125" s="312">
        <f t="shared" si="18"/>
        <v>1070.2999999999975</v>
      </c>
      <c r="N1125" s="443"/>
      <c r="O1125" s="443" t="s">
        <v>307</v>
      </c>
      <c r="P1125" s="443"/>
      <c r="Q1125" s="443"/>
      <c r="R1125" s="443"/>
      <c r="S1125" s="443"/>
      <c r="T1125" s="530"/>
      <c r="U1125" s="464"/>
      <c r="V1125" s="686"/>
      <c r="W1125" s="464"/>
    </row>
    <row r="1126" spans="1:23" ht="15">
      <c r="A1126" s="459" t="s">
        <v>281</v>
      </c>
      <c r="B1126" s="464" t="s">
        <v>156</v>
      </c>
      <c r="C1126" s="443"/>
      <c r="D1126" s="443"/>
      <c r="E1126" s="286" t="s">
        <v>285</v>
      </c>
      <c r="F1126" s="286" t="s">
        <v>285</v>
      </c>
      <c r="G1126" s="286">
        <v>244.45</v>
      </c>
      <c r="H1126" s="323">
        <v>400.30000000000018</v>
      </c>
      <c r="I1126" s="286">
        <v>51.700000000000728</v>
      </c>
      <c r="J1126" s="323">
        <v>365.69999999999982</v>
      </c>
      <c r="K1126" s="323"/>
      <c r="L1126" s="443"/>
      <c r="M1126" s="312">
        <f t="shared" si="18"/>
        <v>1062.1500000000008</v>
      </c>
      <c r="N1126" s="443"/>
      <c r="O1126" s="443" t="s">
        <v>324</v>
      </c>
      <c r="P1126" s="443"/>
      <c r="Q1126" s="443"/>
      <c r="R1126" s="443"/>
      <c r="S1126" s="446"/>
      <c r="T1126" s="343"/>
      <c r="U1126" s="464"/>
      <c r="V1126" s="686"/>
      <c r="W1126" s="464"/>
    </row>
    <row r="1127" spans="1:23" ht="15">
      <c r="A1127" s="459" t="s">
        <v>282</v>
      </c>
      <c r="B1127" s="464" t="s">
        <v>155</v>
      </c>
      <c r="C1127" s="443"/>
      <c r="D1127" s="443"/>
      <c r="E1127" s="286" t="s">
        <v>285</v>
      </c>
      <c r="F1127" s="286" t="s">
        <v>285</v>
      </c>
      <c r="G1127" s="302">
        <v>483.3</v>
      </c>
      <c r="H1127" s="286">
        <v>153.59999999999945</v>
      </c>
      <c r="I1127" s="286">
        <v>259</v>
      </c>
      <c r="J1127" s="286">
        <v>155.99999999999818</v>
      </c>
      <c r="K1127" s="286"/>
      <c r="L1127" s="443"/>
      <c r="M1127" s="312">
        <f t="shared" si="18"/>
        <v>1051.8999999999976</v>
      </c>
      <c r="N1127" s="443"/>
      <c r="O1127" s="443" t="s">
        <v>289</v>
      </c>
      <c r="P1127" s="443"/>
      <c r="Q1127" s="443"/>
      <c r="R1127" s="443"/>
      <c r="S1127" s="346"/>
      <c r="T1127" s="464"/>
      <c r="U1127" s="464"/>
      <c r="V1127" s="687"/>
      <c r="W1127" s="464"/>
    </row>
    <row r="1128" spans="1:23" ht="15">
      <c r="A1128" s="459" t="s">
        <v>283</v>
      </c>
      <c r="B1128" s="464" t="s">
        <v>817</v>
      </c>
      <c r="C1128" s="443"/>
      <c r="D1128" s="443"/>
      <c r="E1128" s="286" t="s">
        <v>285</v>
      </c>
      <c r="F1128" s="286" t="s">
        <v>285</v>
      </c>
      <c r="G1128" s="286" t="s">
        <v>285</v>
      </c>
      <c r="H1128" s="303">
        <v>544.199999999998</v>
      </c>
      <c r="I1128" s="323">
        <v>451.10000000000036</v>
      </c>
      <c r="J1128" s="286" t="s">
        <v>285</v>
      </c>
      <c r="K1128" s="286"/>
      <c r="L1128" s="313"/>
      <c r="M1128" s="312">
        <f t="shared" si="18"/>
        <v>995.29999999999836</v>
      </c>
      <c r="N1128" s="443"/>
      <c r="O1128" s="443" t="s">
        <v>377</v>
      </c>
      <c r="P1128" s="443"/>
      <c r="Q1128" s="443"/>
      <c r="R1128" s="446" t="s">
        <v>1985</v>
      </c>
      <c r="S1128" s="346"/>
      <c r="T1128" s="464"/>
      <c r="U1128" s="464"/>
      <c r="V1128" s="686"/>
      <c r="W1128" s="464"/>
    </row>
    <row r="1129" spans="1:23" ht="15">
      <c r="A1129" s="459" t="s">
        <v>284</v>
      </c>
      <c r="B1129" s="464" t="s">
        <v>158</v>
      </c>
      <c r="C1129" s="443"/>
      <c r="D1129" s="443"/>
      <c r="E1129" s="286" t="s">
        <v>285</v>
      </c>
      <c r="F1129" s="286" t="s">
        <v>285</v>
      </c>
      <c r="G1129" s="323">
        <v>437.4</v>
      </c>
      <c r="H1129" s="286">
        <v>233.20000000000073</v>
      </c>
      <c r="I1129" s="286">
        <v>285.70000000000073</v>
      </c>
      <c r="J1129" s="286" t="s">
        <v>285</v>
      </c>
      <c r="K1129" s="286"/>
      <c r="L1129" s="313"/>
      <c r="M1129" s="312">
        <f t="shared" si="18"/>
        <v>956.30000000000143</v>
      </c>
      <c r="N1129" s="443"/>
      <c r="O1129" s="443" t="s">
        <v>291</v>
      </c>
      <c r="P1129" s="443"/>
      <c r="Q1129" s="443"/>
      <c r="R1129" s="443"/>
      <c r="S1129" s="446"/>
      <c r="T1129" s="459"/>
      <c r="U1129" s="464"/>
      <c r="V1129" s="686"/>
      <c r="W1129" s="464"/>
    </row>
    <row r="1130" spans="1:23" ht="15">
      <c r="A1130" s="459" t="s">
        <v>808</v>
      </c>
      <c r="B1130" s="343" t="s">
        <v>1859</v>
      </c>
      <c r="C1130" s="446"/>
      <c r="D1130" s="446"/>
      <c r="E1130" s="286" t="s">
        <v>285</v>
      </c>
      <c r="F1130" s="286" t="s">
        <v>285</v>
      </c>
      <c r="G1130" s="286" t="s">
        <v>285</v>
      </c>
      <c r="H1130" s="286" t="s">
        <v>285</v>
      </c>
      <c r="I1130" s="323">
        <v>453.99999999999454</v>
      </c>
      <c r="J1130" s="323">
        <v>415.20000000000073</v>
      </c>
      <c r="K1130" s="323"/>
      <c r="L1130" s="443"/>
      <c r="M1130" s="312">
        <f t="shared" si="18"/>
        <v>869.19999999999527</v>
      </c>
      <c r="N1130" s="443"/>
      <c r="O1130" s="443" t="s">
        <v>292</v>
      </c>
      <c r="P1130" s="443"/>
      <c r="Q1130" s="443"/>
      <c r="R1130" s="443"/>
      <c r="S1130" s="446"/>
      <c r="T1130" s="464"/>
      <c r="U1130" s="464"/>
      <c r="V1130" s="686"/>
      <c r="W1130" s="464"/>
    </row>
    <row r="1131" spans="1:23" ht="15">
      <c r="A1131" s="459" t="s">
        <v>809</v>
      </c>
      <c r="B1131" s="361" t="s">
        <v>1858</v>
      </c>
      <c r="C1131" s="446"/>
      <c r="D1131" s="446"/>
      <c r="E1131" s="286" t="s">
        <v>285</v>
      </c>
      <c r="F1131" s="286" t="s">
        <v>285</v>
      </c>
      <c r="G1131" s="286" t="s">
        <v>285</v>
      </c>
      <c r="H1131" s="286" t="s">
        <v>285</v>
      </c>
      <c r="I1131" s="323">
        <v>465.49999999999818</v>
      </c>
      <c r="J1131" s="323">
        <v>399.30000000000291</v>
      </c>
      <c r="K1131" s="323"/>
      <c r="L1131" s="443"/>
      <c r="M1131" s="312">
        <f t="shared" si="18"/>
        <v>864.80000000000109</v>
      </c>
      <c r="N1131" s="443"/>
      <c r="O1131" s="443" t="s">
        <v>310</v>
      </c>
      <c r="P1131" s="443"/>
      <c r="Q1131" s="443"/>
      <c r="R1131" s="443"/>
      <c r="S1131" s="441"/>
      <c r="T1131" s="343"/>
      <c r="U1131" s="464"/>
      <c r="V1131" s="686"/>
      <c r="W1131" s="464"/>
    </row>
    <row r="1132" spans="1:23" ht="15">
      <c r="A1132" s="459" t="s">
        <v>810</v>
      </c>
      <c r="B1132" s="464" t="s">
        <v>836</v>
      </c>
      <c r="C1132" s="443"/>
      <c r="D1132" s="443"/>
      <c r="E1132" s="286" t="s">
        <v>285</v>
      </c>
      <c r="F1132" s="286" t="s">
        <v>285</v>
      </c>
      <c r="G1132" s="286" t="s">
        <v>285</v>
      </c>
      <c r="H1132" s="286">
        <v>259.50000000000182</v>
      </c>
      <c r="I1132" s="286">
        <v>302.49999999999818</v>
      </c>
      <c r="J1132" s="286">
        <v>274.29999999999836</v>
      </c>
      <c r="K1132" s="286"/>
      <c r="L1132" s="443"/>
      <c r="M1132" s="312">
        <f t="shared" si="18"/>
        <v>836.29999999999836</v>
      </c>
      <c r="N1132" s="443"/>
      <c r="O1132" s="443"/>
      <c r="P1132" s="443"/>
      <c r="Q1132" s="443"/>
      <c r="R1132" s="443"/>
      <c r="S1132" s="441"/>
      <c r="T1132" s="343"/>
      <c r="U1132" s="464"/>
      <c r="V1132" s="687"/>
      <c r="W1132" s="464"/>
    </row>
    <row r="1133" spans="1:23" ht="15">
      <c r="A1133" s="459" t="s">
        <v>812</v>
      </c>
      <c r="B1133" s="464" t="s">
        <v>863</v>
      </c>
      <c r="C1133" s="443"/>
      <c r="D1133" s="443"/>
      <c r="E1133" s="286" t="s">
        <v>285</v>
      </c>
      <c r="F1133" s="286" t="s">
        <v>285</v>
      </c>
      <c r="G1133" s="286" t="s">
        <v>285</v>
      </c>
      <c r="H1133" s="286">
        <v>220.49999999999818</v>
      </c>
      <c r="I1133" s="286">
        <v>286.80000000000291</v>
      </c>
      <c r="J1133" s="286">
        <v>303.89999999999964</v>
      </c>
      <c r="K1133" s="286"/>
      <c r="L1133" s="443"/>
      <c r="M1133" s="312">
        <f t="shared" si="18"/>
        <v>811.20000000000073</v>
      </c>
      <c r="N1133" s="443"/>
      <c r="O1133" s="443"/>
      <c r="P1133" s="443"/>
      <c r="Q1133" s="443"/>
      <c r="R1133" s="443"/>
      <c r="S1133" s="346"/>
      <c r="T1133" s="464"/>
      <c r="U1133" s="464"/>
      <c r="V1133" s="687"/>
      <c r="W1133" s="464"/>
    </row>
    <row r="1134" spans="1:23" ht="15">
      <c r="A1134" s="459" t="s">
        <v>818</v>
      </c>
      <c r="B1134" s="464" t="s">
        <v>861</v>
      </c>
      <c r="C1134" s="443"/>
      <c r="D1134" s="443"/>
      <c r="E1134" s="286" t="s">
        <v>285</v>
      </c>
      <c r="F1134" s="286" t="s">
        <v>285</v>
      </c>
      <c r="G1134" s="286" t="s">
        <v>285</v>
      </c>
      <c r="H1134" s="286">
        <v>397.30000000000018</v>
      </c>
      <c r="I1134" s="286">
        <v>100</v>
      </c>
      <c r="J1134" s="286">
        <v>305.70000000000073</v>
      </c>
      <c r="K1134" s="286"/>
      <c r="L1134" s="443"/>
      <c r="M1134" s="312">
        <f t="shared" si="18"/>
        <v>803.00000000000091</v>
      </c>
      <c r="N1134" s="443"/>
      <c r="O1134" s="443"/>
      <c r="P1134" s="443"/>
      <c r="Q1134" s="443"/>
      <c r="R1134" s="443"/>
      <c r="S1134" s="346"/>
      <c r="T1134" s="464"/>
      <c r="U1134" s="464"/>
      <c r="V1134" s="686"/>
      <c r="W1134" s="464"/>
    </row>
    <row r="1135" spans="1:23" ht="15">
      <c r="A1135" s="459" t="s">
        <v>820</v>
      </c>
      <c r="B1135" s="464" t="s">
        <v>873</v>
      </c>
      <c r="C1135" s="443"/>
      <c r="D1135" s="443"/>
      <c r="E1135" s="286" t="s">
        <v>285</v>
      </c>
      <c r="F1135" s="286" t="s">
        <v>285</v>
      </c>
      <c r="G1135" s="286" t="s">
        <v>285</v>
      </c>
      <c r="H1135" s="286">
        <v>273.79999999999836</v>
      </c>
      <c r="I1135" s="286">
        <v>248.00000000000182</v>
      </c>
      <c r="J1135" s="286">
        <v>280.89999999999873</v>
      </c>
      <c r="K1135" s="286"/>
      <c r="L1135" s="443"/>
      <c r="M1135" s="312">
        <f t="shared" si="18"/>
        <v>802.69999999999891</v>
      </c>
      <c r="N1135" s="443"/>
      <c r="O1135" s="443"/>
      <c r="P1135" s="443"/>
      <c r="Q1135" s="443"/>
      <c r="R1135" s="443"/>
      <c r="S1135" s="346"/>
      <c r="T1135" s="530"/>
      <c r="U1135" s="464"/>
      <c r="V1135" s="686"/>
      <c r="W1135" s="464"/>
    </row>
    <row r="1136" spans="1:23" ht="15">
      <c r="A1136" s="459" t="s">
        <v>823</v>
      </c>
      <c r="B1136" s="464" t="s">
        <v>842</v>
      </c>
      <c r="C1136" s="443"/>
      <c r="D1136" s="443"/>
      <c r="E1136" s="286" t="s">
        <v>285</v>
      </c>
      <c r="F1136" s="286" t="s">
        <v>285</v>
      </c>
      <c r="G1136" s="286" t="s">
        <v>285</v>
      </c>
      <c r="H1136" s="323">
        <v>468.10000000000127</v>
      </c>
      <c r="I1136" s="286">
        <v>324.79999999999563</v>
      </c>
      <c r="J1136" s="286" t="s">
        <v>285</v>
      </c>
      <c r="K1136" s="286"/>
      <c r="L1136" s="313"/>
      <c r="M1136" s="312">
        <f t="shared" si="18"/>
        <v>792.89999999999691</v>
      </c>
      <c r="N1136" s="443"/>
      <c r="O1136" s="443" t="s">
        <v>290</v>
      </c>
      <c r="P1136" s="443"/>
      <c r="Q1136" s="443"/>
      <c r="R1136" s="443"/>
      <c r="S1136" s="346"/>
      <c r="T1136" s="530"/>
      <c r="U1136" s="464"/>
      <c r="V1136" s="686"/>
      <c r="W1136" s="464"/>
    </row>
    <row r="1137" spans="1:23" ht="15">
      <c r="A1137" s="459" t="s">
        <v>824</v>
      </c>
      <c r="B1137" s="464" t="s">
        <v>851</v>
      </c>
      <c r="C1137" s="443"/>
      <c r="D1137" s="443"/>
      <c r="E1137" s="286" t="s">
        <v>285</v>
      </c>
      <c r="F1137" s="286" t="s">
        <v>285</v>
      </c>
      <c r="G1137" s="286" t="s">
        <v>285</v>
      </c>
      <c r="H1137" s="286">
        <v>294.40000000000055</v>
      </c>
      <c r="I1137" s="286">
        <v>269.49999999999636</v>
      </c>
      <c r="J1137" s="286">
        <v>180.00000000000091</v>
      </c>
      <c r="K1137" s="286"/>
      <c r="L1137" s="443"/>
      <c r="M1137" s="312">
        <f t="shared" si="18"/>
        <v>743.89999999999782</v>
      </c>
      <c r="N1137" s="443"/>
      <c r="O1137" s="443"/>
      <c r="P1137" s="443"/>
      <c r="Q1137" s="443"/>
      <c r="R1137" s="443"/>
      <c r="S1137" s="346"/>
      <c r="T1137" s="343"/>
      <c r="U1137" s="464"/>
      <c r="V1137" s="686"/>
      <c r="W1137" s="464"/>
    </row>
    <row r="1138" spans="1:23" ht="15">
      <c r="A1138" s="459" t="s">
        <v>827</v>
      </c>
      <c r="B1138" s="464" t="s">
        <v>819</v>
      </c>
      <c r="C1138" s="443"/>
      <c r="D1138" s="443"/>
      <c r="E1138" s="286" t="s">
        <v>285</v>
      </c>
      <c r="F1138" s="286" t="s">
        <v>285</v>
      </c>
      <c r="G1138" s="286" t="s">
        <v>285</v>
      </c>
      <c r="H1138" s="286">
        <v>215.60000000000218</v>
      </c>
      <c r="I1138" s="286">
        <v>140.09999999999673</v>
      </c>
      <c r="J1138" s="323">
        <v>382.79999999999745</v>
      </c>
      <c r="K1138" s="323"/>
      <c r="L1138" s="443"/>
      <c r="M1138" s="312">
        <f t="shared" si="18"/>
        <v>738.49999999999636</v>
      </c>
      <c r="N1138" s="443"/>
      <c r="O1138" s="443" t="s">
        <v>294</v>
      </c>
      <c r="P1138" s="443"/>
      <c r="Q1138" s="443"/>
      <c r="R1138" s="443"/>
      <c r="S1138" s="446"/>
      <c r="T1138" s="343"/>
      <c r="U1138" s="464"/>
      <c r="V1138" s="686"/>
      <c r="W1138" s="464"/>
    </row>
    <row r="1139" spans="1:23" ht="15">
      <c r="A1139" s="459" t="s">
        <v>829</v>
      </c>
      <c r="B1139" s="464" t="s">
        <v>828</v>
      </c>
      <c r="C1139" s="443"/>
      <c r="D1139" s="443"/>
      <c r="E1139" s="286" t="s">
        <v>285</v>
      </c>
      <c r="F1139" s="286" t="s">
        <v>285</v>
      </c>
      <c r="G1139" s="286" t="s">
        <v>285</v>
      </c>
      <c r="H1139" s="323">
        <v>409.60000000000218</v>
      </c>
      <c r="I1139" s="286">
        <v>123.49999999999454</v>
      </c>
      <c r="J1139" s="286">
        <v>171.90000000000055</v>
      </c>
      <c r="K1139" s="286"/>
      <c r="L1139" s="443"/>
      <c r="M1139" s="312">
        <f t="shared" si="18"/>
        <v>704.99999999999727</v>
      </c>
      <c r="N1139" s="443"/>
      <c r="O1139" s="443" t="s">
        <v>294</v>
      </c>
      <c r="P1139" s="443"/>
      <c r="Q1139" s="443"/>
      <c r="R1139" s="443"/>
      <c r="S1139" s="441"/>
      <c r="T1139" s="343"/>
      <c r="U1139" s="464"/>
      <c r="V1139" s="686"/>
      <c r="W1139" s="464"/>
    </row>
    <row r="1140" spans="1:23" ht="15">
      <c r="A1140" s="459" t="s">
        <v>834</v>
      </c>
      <c r="B1140" s="464" t="s">
        <v>178</v>
      </c>
      <c r="C1140" s="443"/>
      <c r="D1140" s="443"/>
      <c r="E1140" s="286">
        <v>238.6</v>
      </c>
      <c r="F1140" s="323">
        <v>463.65</v>
      </c>
      <c r="G1140" s="286" t="s">
        <v>285</v>
      </c>
      <c r="H1140" s="286" t="s">
        <v>285</v>
      </c>
      <c r="I1140" s="286" t="s">
        <v>285</v>
      </c>
      <c r="J1140" s="286" t="s">
        <v>285</v>
      </c>
      <c r="K1140" s="286"/>
      <c r="L1140" s="313"/>
      <c r="M1140" s="312">
        <f t="shared" si="18"/>
        <v>702.25</v>
      </c>
      <c r="N1140" s="443"/>
      <c r="O1140" s="443" t="s">
        <v>291</v>
      </c>
      <c r="P1140" s="443"/>
      <c r="Q1140" s="443"/>
      <c r="R1140" s="443"/>
      <c r="S1140" s="446"/>
      <c r="T1140" s="464"/>
      <c r="U1140" s="464"/>
      <c r="V1140" s="686"/>
      <c r="W1140" s="464"/>
    </row>
    <row r="1141" spans="1:23" ht="15">
      <c r="A1141" s="459" t="s">
        <v>838</v>
      </c>
      <c r="B1141" s="459" t="s">
        <v>807</v>
      </c>
      <c r="C1141" s="443"/>
      <c r="D1141" s="443"/>
      <c r="E1141" s="286" t="s">
        <v>285</v>
      </c>
      <c r="F1141" s="286" t="s">
        <v>285</v>
      </c>
      <c r="G1141" s="286" t="s">
        <v>285</v>
      </c>
      <c r="H1141" s="286">
        <v>238.10000000000127</v>
      </c>
      <c r="I1141" s="286">
        <v>262.50000000000364</v>
      </c>
      <c r="J1141" s="286">
        <v>197.400000000001</v>
      </c>
      <c r="K1141" s="286"/>
      <c r="L1141" s="443"/>
      <c r="M1141" s="312">
        <f t="shared" si="18"/>
        <v>698.00000000000591</v>
      </c>
      <c r="N1141" s="443"/>
      <c r="O1141" s="443"/>
      <c r="P1141" s="443"/>
      <c r="Q1141" s="443"/>
      <c r="R1141" s="443"/>
      <c r="S1141" s="446"/>
      <c r="T1141" s="530"/>
      <c r="U1141" s="464"/>
      <c r="V1141" s="686"/>
      <c r="W1141" s="464"/>
    </row>
    <row r="1142" spans="1:23" ht="15">
      <c r="A1142" s="459" t="s">
        <v>839</v>
      </c>
      <c r="B1142" s="464" t="s">
        <v>826</v>
      </c>
      <c r="C1142" s="443"/>
      <c r="D1142" s="443"/>
      <c r="E1142" s="286" t="s">
        <v>285</v>
      </c>
      <c r="F1142" s="286" t="s">
        <v>285</v>
      </c>
      <c r="G1142" s="286" t="s">
        <v>285</v>
      </c>
      <c r="H1142" s="286">
        <v>223.40000000000055</v>
      </c>
      <c r="I1142" s="286">
        <v>177.30000000000291</v>
      </c>
      <c r="J1142" s="286">
        <v>260.00000000000182</v>
      </c>
      <c r="K1142" s="286"/>
      <c r="L1142" s="443"/>
      <c r="M1142" s="312">
        <f t="shared" si="18"/>
        <v>660.70000000000528</v>
      </c>
      <c r="N1142" s="443"/>
      <c r="O1142" s="443"/>
      <c r="P1142" s="443"/>
      <c r="Q1142" s="443"/>
      <c r="R1142" s="443"/>
      <c r="S1142" s="446"/>
      <c r="T1142" s="464"/>
      <c r="U1142" s="464"/>
      <c r="V1142" s="686"/>
      <c r="W1142" s="464"/>
    </row>
    <row r="1143" spans="1:23" ht="15">
      <c r="A1143" s="459" t="s">
        <v>840</v>
      </c>
      <c r="B1143" s="361" t="s">
        <v>1841</v>
      </c>
      <c r="C1143" s="446"/>
      <c r="D1143" s="446"/>
      <c r="E1143" s="286" t="s">
        <v>285</v>
      </c>
      <c r="F1143" s="286" t="s">
        <v>285</v>
      </c>
      <c r="G1143" s="286" t="s">
        <v>285</v>
      </c>
      <c r="H1143" s="286" t="s">
        <v>285</v>
      </c>
      <c r="I1143" s="286">
        <v>310.29999999999563</v>
      </c>
      <c r="J1143" s="286">
        <v>347.29999999999973</v>
      </c>
      <c r="K1143" s="286"/>
      <c r="L1143" s="443"/>
      <c r="M1143" s="312">
        <f t="shared" si="18"/>
        <v>657.59999999999536</v>
      </c>
      <c r="N1143" s="443"/>
      <c r="O1143" s="443"/>
      <c r="P1143" s="443"/>
      <c r="Q1143" s="443"/>
      <c r="R1143" s="443"/>
      <c r="S1143" s="443"/>
      <c r="T1143" s="464"/>
      <c r="U1143" s="464"/>
      <c r="V1143" s="686"/>
      <c r="W1143" s="464"/>
    </row>
    <row r="1144" spans="1:23" ht="15">
      <c r="A1144" s="459" t="s">
        <v>846</v>
      </c>
      <c r="B1144" s="464" t="s">
        <v>821</v>
      </c>
      <c r="C1144" s="443"/>
      <c r="D1144" s="443"/>
      <c r="E1144" s="286" t="s">
        <v>285</v>
      </c>
      <c r="F1144" s="286" t="s">
        <v>285</v>
      </c>
      <c r="G1144" s="286" t="s">
        <v>285</v>
      </c>
      <c r="H1144" s="286">
        <v>295.60000000000036</v>
      </c>
      <c r="I1144" s="83" t="s">
        <v>286</v>
      </c>
      <c r="J1144" s="286">
        <v>344.60000000000036</v>
      </c>
      <c r="K1144" s="286"/>
      <c r="L1144" s="443"/>
      <c r="M1144" s="312">
        <f t="shared" si="18"/>
        <v>640.20000000000073</v>
      </c>
      <c r="N1144" s="443"/>
      <c r="O1144" s="443"/>
      <c r="P1144" s="443"/>
      <c r="Q1144" s="443"/>
      <c r="R1144" s="443"/>
      <c r="S1144" s="446"/>
      <c r="T1144" s="464"/>
      <c r="U1144" s="464"/>
      <c r="V1144" s="686"/>
      <c r="W1144" s="464"/>
    </row>
    <row r="1145" spans="1:23" ht="15">
      <c r="A1145" s="459" t="s">
        <v>854</v>
      </c>
      <c r="B1145" s="459" t="s">
        <v>801</v>
      </c>
      <c r="C1145" s="443"/>
      <c r="D1145" s="443"/>
      <c r="E1145" s="286" t="s">
        <v>285</v>
      </c>
      <c r="F1145" s="286" t="s">
        <v>285</v>
      </c>
      <c r="G1145" s="286" t="s">
        <v>285</v>
      </c>
      <c r="H1145" s="286">
        <v>128.5</v>
      </c>
      <c r="I1145" s="286">
        <v>204.30000000000109</v>
      </c>
      <c r="J1145" s="286">
        <v>300.69999999999982</v>
      </c>
      <c r="K1145" s="286"/>
      <c r="L1145" s="443"/>
      <c r="M1145" s="312">
        <f t="shared" si="18"/>
        <v>633.50000000000091</v>
      </c>
      <c r="N1145" s="443"/>
      <c r="O1145" s="443"/>
      <c r="P1145" s="443"/>
      <c r="Q1145" s="443"/>
      <c r="R1145" s="443"/>
      <c r="S1145" s="346"/>
      <c r="T1145" s="530"/>
      <c r="U1145" s="464"/>
      <c r="V1145" s="687"/>
      <c r="W1145" s="464"/>
    </row>
    <row r="1146" spans="1:23" ht="15">
      <c r="A1146" s="459" t="s">
        <v>858</v>
      </c>
      <c r="B1146" s="464" t="s">
        <v>835</v>
      </c>
      <c r="C1146" s="443"/>
      <c r="D1146" s="443"/>
      <c r="E1146" s="286" t="s">
        <v>285</v>
      </c>
      <c r="F1146" s="286" t="s">
        <v>285</v>
      </c>
      <c r="G1146" s="286" t="s">
        <v>285</v>
      </c>
      <c r="H1146" s="286">
        <v>228.45000000000164</v>
      </c>
      <c r="I1146" s="286">
        <v>115.10000000000036</v>
      </c>
      <c r="J1146" s="286">
        <v>267.09999999999945</v>
      </c>
      <c r="K1146" s="286"/>
      <c r="L1146" s="443"/>
      <c r="M1146" s="312">
        <f t="shared" si="18"/>
        <v>610.65000000000146</v>
      </c>
      <c r="N1146" s="443"/>
      <c r="O1146" s="443"/>
      <c r="P1146" s="443"/>
      <c r="Q1146" s="443"/>
      <c r="R1146" s="443"/>
      <c r="S1146" s="446"/>
      <c r="T1146" s="459"/>
      <c r="U1146" s="464"/>
      <c r="V1146" s="686"/>
      <c r="W1146" s="464"/>
    </row>
    <row r="1147" spans="1:23" ht="15">
      <c r="A1147" s="459" t="s">
        <v>859</v>
      </c>
      <c r="B1147" s="464" t="s">
        <v>811</v>
      </c>
      <c r="C1147" s="443"/>
      <c r="D1147" s="443"/>
      <c r="E1147" s="286" t="s">
        <v>285</v>
      </c>
      <c r="F1147" s="286" t="s">
        <v>285</v>
      </c>
      <c r="G1147" s="286" t="s">
        <v>285</v>
      </c>
      <c r="H1147" s="286">
        <v>290.60000000000309</v>
      </c>
      <c r="I1147" s="286">
        <v>81.600000000004002</v>
      </c>
      <c r="J1147" s="286">
        <v>225.30000000000018</v>
      </c>
      <c r="K1147" s="286"/>
      <c r="L1147" s="443"/>
      <c r="M1147" s="312">
        <f t="shared" si="18"/>
        <v>597.50000000000728</v>
      </c>
      <c r="N1147" s="443"/>
      <c r="O1147" s="443"/>
      <c r="P1147" s="443"/>
      <c r="Q1147" s="443"/>
      <c r="R1147" s="443"/>
      <c r="S1147" s="446"/>
      <c r="T1147" s="464"/>
      <c r="U1147" s="464"/>
      <c r="V1147" s="686"/>
      <c r="W1147" s="464"/>
    </row>
    <row r="1148" spans="1:23" ht="15">
      <c r="A1148" s="459" t="s">
        <v>860</v>
      </c>
      <c r="B1148" s="464" t="s">
        <v>822</v>
      </c>
      <c r="C1148" s="443"/>
      <c r="D1148" s="443"/>
      <c r="E1148" s="286" t="s">
        <v>285</v>
      </c>
      <c r="F1148" s="286" t="s">
        <v>285</v>
      </c>
      <c r="G1148" s="286" t="s">
        <v>285</v>
      </c>
      <c r="H1148" s="286">
        <v>170.80000000000109</v>
      </c>
      <c r="I1148" s="286">
        <v>253.50000000000182</v>
      </c>
      <c r="J1148" s="286">
        <v>171.39999999999873</v>
      </c>
      <c r="K1148" s="286"/>
      <c r="L1148" s="443"/>
      <c r="M1148" s="312">
        <f t="shared" si="18"/>
        <v>595.70000000000164</v>
      </c>
      <c r="N1148" s="443"/>
      <c r="O1148" s="443"/>
      <c r="P1148" s="443"/>
      <c r="Q1148" s="443"/>
      <c r="R1148" s="443"/>
      <c r="S1148" s="446"/>
      <c r="T1148" s="343"/>
      <c r="U1148" s="464"/>
      <c r="V1148" s="686"/>
      <c r="W1148" s="464"/>
    </row>
    <row r="1149" spans="1:23" ht="15">
      <c r="A1149" s="459" t="s">
        <v>866</v>
      </c>
      <c r="B1149" s="464" t="s">
        <v>856</v>
      </c>
      <c r="C1149" s="443"/>
      <c r="D1149" s="443"/>
      <c r="E1149" s="286" t="s">
        <v>285</v>
      </c>
      <c r="F1149" s="286" t="s">
        <v>285</v>
      </c>
      <c r="G1149" s="286" t="s">
        <v>285</v>
      </c>
      <c r="H1149" s="286">
        <v>193.29999999999927</v>
      </c>
      <c r="I1149" s="286">
        <v>114.29999999999927</v>
      </c>
      <c r="J1149" s="286">
        <v>253.50000000000091</v>
      </c>
      <c r="K1149" s="286"/>
      <c r="L1149" s="443"/>
      <c r="M1149" s="312">
        <f t="shared" si="18"/>
        <v>561.09999999999945</v>
      </c>
      <c r="N1149" s="443"/>
      <c r="O1149" s="443"/>
      <c r="P1149" s="443"/>
      <c r="Q1149" s="443"/>
      <c r="R1149" s="443"/>
      <c r="S1149" s="346"/>
      <c r="T1149" s="464"/>
      <c r="U1149" s="464"/>
      <c r="V1149" s="686"/>
      <c r="W1149" s="464"/>
    </row>
    <row r="1150" spans="1:23" ht="15">
      <c r="A1150" s="459" t="s">
        <v>867</v>
      </c>
      <c r="B1150" s="464" t="s">
        <v>852</v>
      </c>
      <c r="C1150" s="443"/>
      <c r="D1150" s="443"/>
      <c r="E1150" s="286" t="s">
        <v>285</v>
      </c>
      <c r="F1150" s="286" t="s">
        <v>285</v>
      </c>
      <c r="G1150" s="286" t="s">
        <v>285</v>
      </c>
      <c r="H1150" s="286">
        <v>82.499999999998181</v>
      </c>
      <c r="I1150" s="286">
        <v>294.00000000000364</v>
      </c>
      <c r="J1150" s="286">
        <v>176.90000000000055</v>
      </c>
      <c r="K1150" s="286"/>
      <c r="L1150" s="443"/>
      <c r="M1150" s="312">
        <f t="shared" si="18"/>
        <v>553.40000000000236</v>
      </c>
      <c r="N1150" s="443"/>
      <c r="O1150" s="443"/>
      <c r="P1150" s="443"/>
      <c r="Q1150" s="443"/>
      <c r="R1150" s="443"/>
      <c r="S1150" s="446"/>
      <c r="T1150" s="464"/>
      <c r="U1150" s="464"/>
      <c r="V1150" s="686"/>
      <c r="W1150" s="464"/>
    </row>
    <row r="1151" spans="1:23" ht="15">
      <c r="A1151" s="459" t="s">
        <v>868</v>
      </c>
      <c r="B1151" s="361" t="s">
        <v>1851</v>
      </c>
      <c r="C1151" s="446"/>
      <c r="D1151" s="446"/>
      <c r="E1151" s="286" t="s">
        <v>285</v>
      </c>
      <c r="F1151" s="286" t="s">
        <v>285</v>
      </c>
      <c r="G1151" s="286" t="s">
        <v>285</v>
      </c>
      <c r="H1151" s="286" t="s">
        <v>285</v>
      </c>
      <c r="I1151" s="286">
        <v>287.399999999996</v>
      </c>
      <c r="J1151" s="286">
        <v>235.69999999999982</v>
      </c>
      <c r="K1151" s="286"/>
      <c r="L1151" s="443"/>
      <c r="M1151" s="312">
        <f t="shared" si="18"/>
        <v>523.09999999999582</v>
      </c>
      <c r="N1151" s="443"/>
      <c r="O1151" s="443"/>
      <c r="P1151" s="443"/>
      <c r="Q1151" s="443"/>
      <c r="R1151" s="443"/>
      <c r="S1151" s="446"/>
      <c r="T1151" s="464"/>
      <c r="U1151" s="464"/>
      <c r="V1151" s="686"/>
      <c r="W1151" s="464"/>
    </row>
    <row r="1152" spans="1:23" ht="15">
      <c r="A1152" s="459" t="s">
        <v>870</v>
      </c>
      <c r="B1152" s="361" t="s">
        <v>1839</v>
      </c>
      <c r="C1152" s="446"/>
      <c r="D1152" s="446"/>
      <c r="E1152" s="286" t="s">
        <v>285</v>
      </c>
      <c r="F1152" s="286" t="s">
        <v>285</v>
      </c>
      <c r="G1152" s="286" t="s">
        <v>285</v>
      </c>
      <c r="H1152" s="286" t="s">
        <v>285</v>
      </c>
      <c r="I1152" s="286">
        <v>188.80000000000291</v>
      </c>
      <c r="J1152" s="286">
        <v>321.59999999999945</v>
      </c>
      <c r="K1152" s="286"/>
      <c r="L1152" s="443"/>
      <c r="M1152" s="312">
        <f t="shared" si="18"/>
        <v>510.40000000000236</v>
      </c>
      <c r="N1152" s="443"/>
      <c r="O1152" s="443"/>
      <c r="P1152" s="443"/>
      <c r="Q1152" s="443"/>
      <c r="R1152" s="443"/>
      <c r="S1152" s="441"/>
      <c r="T1152" s="464"/>
      <c r="U1152" s="464"/>
      <c r="V1152" s="687"/>
      <c r="W1152" s="464"/>
    </row>
    <row r="1153" spans="1:24" ht="15">
      <c r="A1153" s="459" t="s">
        <v>871</v>
      </c>
      <c r="B1153" s="361" t="s">
        <v>1853</v>
      </c>
      <c r="C1153" s="446"/>
      <c r="D1153" s="446"/>
      <c r="E1153" s="286" t="s">
        <v>285</v>
      </c>
      <c r="F1153" s="286" t="s">
        <v>285</v>
      </c>
      <c r="G1153" s="286" t="s">
        <v>285</v>
      </c>
      <c r="H1153" s="286" t="s">
        <v>285</v>
      </c>
      <c r="I1153" s="323">
        <v>337.80000000000109</v>
      </c>
      <c r="J1153" s="286">
        <v>169.29999999999927</v>
      </c>
      <c r="K1153" s="286"/>
      <c r="L1153" s="443"/>
      <c r="M1153" s="312">
        <f t="shared" si="18"/>
        <v>507.10000000000036</v>
      </c>
      <c r="N1153" s="443"/>
      <c r="O1153" s="443" t="s">
        <v>295</v>
      </c>
      <c r="P1153" s="443"/>
      <c r="Q1153" s="443"/>
      <c r="R1153" s="443"/>
      <c r="S1153" s="446"/>
      <c r="T1153" s="530"/>
      <c r="U1153" s="464"/>
      <c r="V1153" s="686"/>
      <c r="W1153" s="464"/>
    </row>
    <row r="1154" spans="1:24" ht="15">
      <c r="A1154" s="459" t="s">
        <v>872</v>
      </c>
      <c r="B1154" s="464" t="s">
        <v>837</v>
      </c>
      <c r="C1154" s="443"/>
      <c r="D1154" s="443"/>
      <c r="E1154" s="286" t="s">
        <v>285</v>
      </c>
      <c r="F1154" s="286" t="s">
        <v>285</v>
      </c>
      <c r="G1154" s="286" t="s">
        <v>285</v>
      </c>
      <c r="H1154" s="286">
        <v>11.700000000001637</v>
      </c>
      <c r="I1154" s="286">
        <v>270.50000000000182</v>
      </c>
      <c r="J1154" s="286">
        <v>198.79999999999836</v>
      </c>
      <c r="K1154" s="286"/>
      <c r="L1154" s="443"/>
      <c r="M1154" s="312">
        <f t="shared" si="18"/>
        <v>481.00000000000182</v>
      </c>
      <c r="N1154" s="443"/>
      <c r="O1154" s="443"/>
      <c r="P1154" s="443"/>
      <c r="Q1154" s="443"/>
      <c r="R1154" s="443"/>
      <c r="S1154" s="446"/>
      <c r="T1154" s="530"/>
      <c r="U1154" s="464"/>
      <c r="V1154" s="686"/>
      <c r="W1154" s="464"/>
    </row>
    <row r="1155" spans="1:24" ht="15">
      <c r="A1155" s="459" t="s">
        <v>875</v>
      </c>
      <c r="B1155" s="530" t="s">
        <v>2244</v>
      </c>
      <c r="C1155" s="446"/>
      <c r="D1155" s="446"/>
      <c r="E1155" s="286" t="s">
        <v>285</v>
      </c>
      <c r="F1155" s="286" t="s">
        <v>285</v>
      </c>
      <c r="G1155" s="286" t="s">
        <v>285</v>
      </c>
      <c r="H1155" s="286" t="s">
        <v>285</v>
      </c>
      <c r="I1155" s="286" t="s">
        <v>285</v>
      </c>
      <c r="J1155" s="302">
        <v>463.30000000000109</v>
      </c>
      <c r="K1155" s="302"/>
      <c r="L1155" s="443"/>
      <c r="M1155" s="312">
        <f t="shared" si="18"/>
        <v>463.30000000000109</v>
      </c>
      <c r="N1155" s="443"/>
      <c r="O1155" s="443" t="s">
        <v>289</v>
      </c>
      <c r="P1155" s="443"/>
      <c r="Q1155" s="443"/>
      <c r="R1155" s="443"/>
      <c r="S1155" s="446"/>
      <c r="T1155" s="464"/>
      <c r="U1155" s="464"/>
      <c r="V1155" s="686"/>
      <c r="W1155" s="464"/>
      <c r="X1155" s="86"/>
    </row>
    <row r="1156" spans="1:24" ht="15">
      <c r="A1156" s="459" t="s">
        <v>1006</v>
      </c>
      <c r="B1156" s="459" t="s">
        <v>806</v>
      </c>
      <c r="C1156" s="443"/>
      <c r="D1156" s="443"/>
      <c r="E1156" s="286" t="s">
        <v>285</v>
      </c>
      <c r="F1156" s="286" t="s">
        <v>285</v>
      </c>
      <c r="G1156" s="286" t="s">
        <v>285</v>
      </c>
      <c r="H1156" s="286">
        <v>111.50000000000182</v>
      </c>
      <c r="I1156" s="286">
        <v>79.900000000001455</v>
      </c>
      <c r="J1156" s="286">
        <v>236.5</v>
      </c>
      <c r="K1156" s="286"/>
      <c r="L1156" s="443"/>
      <c r="M1156" s="312">
        <f t="shared" si="18"/>
        <v>427.90000000000327</v>
      </c>
      <c r="N1156" s="443"/>
      <c r="O1156" s="443"/>
      <c r="P1156" s="443"/>
      <c r="Q1156" s="443"/>
      <c r="R1156" s="443"/>
      <c r="S1156" s="441"/>
      <c r="T1156" s="464"/>
      <c r="U1156" s="464"/>
      <c r="V1156" s="686"/>
      <c r="W1156" s="464"/>
    </row>
    <row r="1157" spans="1:24" ht="15">
      <c r="A1157" s="459" t="s">
        <v>1007</v>
      </c>
      <c r="B1157" s="464" t="s">
        <v>179</v>
      </c>
      <c r="C1157" s="443"/>
      <c r="D1157" s="443"/>
      <c r="E1157" s="323">
        <v>386.2</v>
      </c>
      <c r="F1157" s="286" t="s">
        <v>285</v>
      </c>
      <c r="G1157" s="286" t="s">
        <v>285</v>
      </c>
      <c r="H1157" s="286" t="s">
        <v>285</v>
      </c>
      <c r="I1157" s="286" t="s">
        <v>285</v>
      </c>
      <c r="J1157" s="286" t="s">
        <v>285</v>
      </c>
      <c r="K1157" s="286"/>
      <c r="L1157" s="313"/>
      <c r="M1157" s="312">
        <f t="shared" si="18"/>
        <v>386.2</v>
      </c>
      <c r="N1157" s="443"/>
      <c r="O1157" s="443" t="s">
        <v>299</v>
      </c>
      <c r="P1157" s="443"/>
      <c r="Q1157" s="443"/>
      <c r="R1157" s="443"/>
      <c r="S1157" s="346"/>
      <c r="T1157" s="464"/>
      <c r="U1157" s="464"/>
      <c r="V1157" s="687"/>
      <c r="W1157" s="464"/>
    </row>
    <row r="1158" spans="1:24" ht="15">
      <c r="A1158" s="459" t="s">
        <v>1008</v>
      </c>
      <c r="B1158" s="530" t="s">
        <v>2239</v>
      </c>
      <c r="C1158" s="446"/>
      <c r="D1158" s="446"/>
      <c r="E1158" s="286" t="s">
        <v>285</v>
      </c>
      <c r="F1158" s="286" t="s">
        <v>285</v>
      </c>
      <c r="G1158" s="286" t="s">
        <v>285</v>
      </c>
      <c r="H1158" s="286" t="s">
        <v>285</v>
      </c>
      <c r="I1158" s="286" t="s">
        <v>285</v>
      </c>
      <c r="J1158" s="323">
        <v>375.00000000000091</v>
      </c>
      <c r="K1158" s="323"/>
      <c r="L1158" s="443"/>
      <c r="M1158" s="312">
        <f t="shared" si="18"/>
        <v>375.00000000000091</v>
      </c>
      <c r="N1158" s="443"/>
      <c r="O1158" s="443" t="s">
        <v>295</v>
      </c>
      <c r="P1158" s="443"/>
      <c r="Q1158" s="443"/>
      <c r="R1158" s="443"/>
      <c r="S1158" s="441"/>
      <c r="T1158" s="530"/>
      <c r="U1158" s="464"/>
      <c r="V1158" s="687"/>
      <c r="W1158" s="464"/>
    </row>
    <row r="1159" spans="1:24" ht="15">
      <c r="A1159" s="459" t="s">
        <v>1009</v>
      </c>
      <c r="B1159" s="361" t="s">
        <v>1856</v>
      </c>
      <c r="C1159" s="446"/>
      <c r="D1159" s="446"/>
      <c r="E1159" s="286" t="s">
        <v>285</v>
      </c>
      <c r="F1159" s="286" t="s">
        <v>285</v>
      </c>
      <c r="G1159" s="286" t="s">
        <v>285</v>
      </c>
      <c r="H1159" s="286" t="s">
        <v>285</v>
      </c>
      <c r="I1159" s="286">
        <v>204.10000000000036</v>
      </c>
      <c r="J1159" s="286">
        <v>169.19999999999891</v>
      </c>
      <c r="K1159" s="286"/>
      <c r="L1159" s="443"/>
      <c r="M1159" s="312">
        <f t="shared" si="18"/>
        <v>373.29999999999927</v>
      </c>
      <c r="N1159" s="443"/>
      <c r="O1159" s="443"/>
      <c r="P1159" s="443"/>
      <c r="Q1159" s="443"/>
      <c r="R1159" s="443"/>
      <c r="S1159" s="441"/>
      <c r="T1159" s="530"/>
      <c r="U1159" s="464"/>
      <c r="V1159" s="686"/>
      <c r="W1159" s="464"/>
    </row>
    <row r="1160" spans="1:24" ht="15">
      <c r="A1160" s="459" t="s">
        <v>1010</v>
      </c>
      <c r="B1160" s="464" t="s">
        <v>164</v>
      </c>
      <c r="C1160" s="443"/>
      <c r="D1160" s="443"/>
      <c r="E1160" s="286" t="s">
        <v>285</v>
      </c>
      <c r="F1160" s="286" t="s">
        <v>285</v>
      </c>
      <c r="G1160" s="286">
        <v>372.2</v>
      </c>
      <c r="H1160" s="286" t="s">
        <v>285</v>
      </c>
      <c r="I1160" s="286" t="s">
        <v>285</v>
      </c>
      <c r="J1160" s="286" t="s">
        <v>285</v>
      </c>
      <c r="K1160" s="286"/>
      <c r="L1160" s="313"/>
      <c r="M1160" s="312">
        <f t="shared" ref="M1160:M1183" si="19">SUM(E1160:J1160)</f>
        <v>372.2</v>
      </c>
      <c r="N1160" s="443"/>
      <c r="O1160" s="443"/>
      <c r="P1160" s="443"/>
      <c r="Q1160" s="443"/>
      <c r="R1160" s="443"/>
      <c r="S1160" s="443"/>
      <c r="T1160" s="459"/>
      <c r="U1160" s="464"/>
      <c r="V1160" s="686"/>
      <c r="W1160" s="464"/>
    </row>
    <row r="1161" spans="1:24" ht="15">
      <c r="A1161" s="459" t="s">
        <v>1011</v>
      </c>
      <c r="B1161" s="361" t="s">
        <v>1842</v>
      </c>
      <c r="C1161" s="446"/>
      <c r="D1161" s="446"/>
      <c r="E1161" s="286" t="s">
        <v>285</v>
      </c>
      <c r="F1161" s="286" t="s">
        <v>285</v>
      </c>
      <c r="G1161" s="286" t="s">
        <v>285</v>
      </c>
      <c r="H1161" s="286" t="s">
        <v>285</v>
      </c>
      <c r="I1161" s="286">
        <v>154.99999999999818</v>
      </c>
      <c r="J1161" s="286">
        <v>180</v>
      </c>
      <c r="K1161" s="286"/>
      <c r="L1161" s="443"/>
      <c r="M1161" s="312">
        <f t="shared" si="19"/>
        <v>334.99999999999818</v>
      </c>
      <c r="N1161" s="443"/>
      <c r="O1161" s="443"/>
      <c r="P1161" s="443"/>
      <c r="Q1161" s="443"/>
      <c r="R1161" s="443"/>
      <c r="S1161" s="346"/>
      <c r="T1161" s="343"/>
      <c r="U1161" s="464"/>
      <c r="V1161" s="687"/>
      <c r="W1161" s="464"/>
    </row>
    <row r="1162" spans="1:24" ht="15">
      <c r="A1162" s="459" t="s">
        <v>1012</v>
      </c>
      <c r="B1162" s="361" t="s">
        <v>1854</v>
      </c>
      <c r="C1162" s="446"/>
      <c r="D1162" s="446"/>
      <c r="E1162" s="286" t="s">
        <v>285</v>
      </c>
      <c r="F1162" s="286" t="s">
        <v>285</v>
      </c>
      <c r="G1162" s="286" t="s">
        <v>285</v>
      </c>
      <c r="H1162" s="286" t="s">
        <v>285</v>
      </c>
      <c r="I1162" s="286">
        <v>169.39999999999782</v>
      </c>
      <c r="J1162" s="286">
        <v>164.40000000000055</v>
      </c>
      <c r="K1162" s="286"/>
      <c r="L1162" s="443"/>
      <c r="M1162" s="312">
        <f t="shared" si="19"/>
        <v>333.79999999999836</v>
      </c>
      <c r="N1162" s="443"/>
      <c r="O1162" s="443"/>
      <c r="P1162" s="443"/>
      <c r="Q1162" s="443"/>
      <c r="R1162" s="443"/>
      <c r="S1162" s="441"/>
      <c r="T1162" s="530"/>
      <c r="U1162" s="464"/>
      <c r="V1162" s="686"/>
      <c r="W1162" s="464"/>
    </row>
    <row r="1163" spans="1:24" ht="15">
      <c r="A1163" s="459" t="s">
        <v>1013</v>
      </c>
      <c r="B1163" s="343" t="s">
        <v>1837</v>
      </c>
      <c r="C1163" s="446"/>
      <c r="D1163" s="446"/>
      <c r="E1163" s="286" t="s">
        <v>285</v>
      </c>
      <c r="F1163" s="286" t="s">
        <v>285</v>
      </c>
      <c r="G1163" s="286" t="s">
        <v>285</v>
      </c>
      <c r="H1163" s="286" t="s">
        <v>285</v>
      </c>
      <c r="I1163" s="323">
        <v>330.99999999999454</v>
      </c>
      <c r="J1163" s="286" t="s">
        <v>285</v>
      </c>
      <c r="K1163" s="286"/>
      <c r="L1163" s="313"/>
      <c r="M1163" s="312">
        <f t="shared" si="19"/>
        <v>330.99999999999454</v>
      </c>
      <c r="N1163" s="443"/>
      <c r="O1163" s="443" t="s">
        <v>300</v>
      </c>
      <c r="P1163" s="443"/>
      <c r="Q1163" s="443"/>
      <c r="R1163" s="443"/>
      <c r="S1163" s="443"/>
      <c r="T1163" s="459"/>
      <c r="U1163" s="464"/>
      <c r="V1163" s="686"/>
      <c r="W1163" s="464"/>
    </row>
    <row r="1164" spans="1:24" ht="15">
      <c r="A1164" s="459" t="s">
        <v>1014</v>
      </c>
      <c r="B1164" s="361" t="s">
        <v>1849</v>
      </c>
      <c r="C1164" s="446"/>
      <c r="D1164" s="446"/>
      <c r="E1164" s="286" t="s">
        <v>285</v>
      </c>
      <c r="F1164" s="286" t="s">
        <v>285</v>
      </c>
      <c r="G1164" s="286" t="s">
        <v>285</v>
      </c>
      <c r="H1164" s="286" t="s">
        <v>285</v>
      </c>
      <c r="I1164" s="286">
        <v>63.799999999997453</v>
      </c>
      <c r="J1164" s="286">
        <v>265.30000000000018</v>
      </c>
      <c r="K1164" s="286"/>
      <c r="L1164" s="443"/>
      <c r="M1164" s="312">
        <f t="shared" si="19"/>
        <v>329.09999999999764</v>
      </c>
      <c r="N1164" s="443"/>
      <c r="O1164" s="443"/>
      <c r="P1164" s="443"/>
      <c r="Q1164" s="443"/>
      <c r="R1164" s="443"/>
      <c r="S1164" s="346"/>
      <c r="T1164" s="343"/>
      <c r="U1164" s="464"/>
      <c r="V1164" s="686"/>
      <c r="W1164" s="464"/>
    </row>
    <row r="1165" spans="1:24" ht="15">
      <c r="A1165" s="459" t="s">
        <v>1015</v>
      </c>
      <c r="B1165" s="361" t="s">
        <v>1850</v>
      </c>
      <c r="C1165" s="446"/>
      <c r="D1165" s="446"/>
      <c r="E1165" s="286" t="s">
        <v>285</v>
      </c>
      <c r="F1165" s="286" t="s">
        <v>285</v>
      </c>
      <c r="G1165" s="286" t="s">
        <v>285</v>
      </c>
      <c r="H1165" s="286" t="s">
        <v>285</v>
      </c>
      <c r="I1165" s="286">
        <v>124.99999999999636</v>
      </c>
      <c r="J1165" s="286">
        <v>179.99999999999909</v>
      </c>
      <c r="K1165" s="286"/>
      <c r="L1165" s="443"/>
      <c r="M1165" s="312">
        <f t="shared" si="19"/>
        <v>304.99999999999545</v>
      </c>
      <c r="N1165" s="443"/>
      <c r="O1165" s="443"/>
      <c r="P1165" s="443"/>
      <c r="Q1165" s="443"/>
      <c r="R1165" s="443"/>
      <c r="S1165" s="446"/>
      <c r="T1165" s="464"/>
      <c r="U1165" s="464"/>
      <c r="V1165" s="686"/>
      <c r="W1165" s="464"/>
    </row>
    <row r="1166" spans="1:24" ht="15">
      <c r="A1166" s="459" t="s">
        <v>1016</v>
      </c>
      <c r="B1166" s="464" t="s">
        <v>847</v>
      </c>
      <c r="C1166" s="443"/>
      <c r="D1166" s="443"/>
      <c r="E1166" s="286" t="s">
        <v>285</v>
      </c>
      <c r="F1166" s="286" t="s">
        <v>285</v>
      </c>
      <c r="G1166" s="286" t="s">
        <v>285</v>
      </c>
      <c r="H1166" s="286">
        <v>298.14999999999873</v>
      </c>
      <c r="I1166" s="286" t="s">
        <v>285</v>
      </c>
      <c r="J1166" s="286" t="s">
        <v>285</v>
      </c>
      <c r="K1166" s="286"/>
      <c r="L1166" s="313"/>
      <c r="M1166" s="312">
        <f t="shared" si="19"/>
        <v>298.14999999999873</v>
      </c>
      <c r="N1166" s="443"/>
      <c r="O1166" s="443"/>
      <c r="P1166" s="443"/>
      <c r="Q1166" s="443"/>
      <c r="R1166" s="443"/>
      <c r="S1166" s="346"/>
      <c r="T1166" s="464"/>
      <c r="U1166" s="464"/>
      <c r="V1166" s="686"/>
      <c r="W1166" s="464"/>
    </row>
    <row r="1167" spans="1:24" ht="15">
      <c r="A1167" s="459" t="s">
        <v>1017</v>
      </c>
      <c r="B1167" s="530" t="s">
        <v>2243</v>
      </c>
      <c r="C1167" s="446"/>
      <c r="D1167" s="446"/>
      <c r="E1167" s="286" t="s">
        <v>285</v>
      </c>
      <c r="F1167" s="286" t="s">
        <v>285</v>
      </c>
      <c r="G1167" s="286" t="s">
        <v>285</v>
      </c>
      <c r="H1167" s="286" t="s">
        <v>285</v>
      </c>
      <c r="I1167" s="286" t="s">
        <v>285</v>
      </c>
      <c r="J1167" s="286">
        <v>282.90000000000146</v>
      </c>
      <c r="K1167" s="286"/>
      <c r="L1167" s="443"/>
      <c r="M1167" s="312">
        <f t="shared" si="19"/>
        <v>282.90000000000146</v>
      </c>
      <c r="N1167" s="443"/>
      <c r="O1167" s="443"/>
      <c r="P1167" s="443"/>
      <c r="Q1167" s="443"/>
      <c r="R1167" s="443"/>
      <c r="S1167" s="446"/>
      <c r="T1167" s="530"/>
      <c r="U1167" s="464"/>
      <c r="V1167" s="686"/>
      <c r="W1167" s="464"/>
    </row>
    <row r="1168" spans="1:24" ht="15">
      <c r="A1168" s="459" t="s">
        <v>1018</v>
      </c>
      <c r="B1168" s="530" t="s">
        <v>2241</v>
      </c>
      <c r="C1168" s="446"/>
      <c r="D1168" s="446"/>
      <c r="E1168" s="286" t="s">
        <v>285</v>
      </c>
      <c r="F1168" s="286" t="s">
        <v>285</v>
      </c>
      <c r="G1168" s="286" t="s">
        <v>285</v>
      </c>
      <c r="H1168" s="286" t="s">
        <v>285</v>
      </c>
      <c r="I1168" s="286" t="s">
        <v>285</v>
      </c>
      <c r="J1168" s="286">
        <v>281.29999999999836</v>
      </c>
      <c r="K1168" s="286"/>
      <c r="L1168" s="443"/>
      <c r="M1168" s="312">
        <f t="shared" si="19"/>
        <v>281.29999999999836</v>
      </c>
      <c r="N1168" s="443"/>
      <c r="O1168" s="443"/>
      <c r="P1168" s="443"/>
      <c r="Q1168" s="443"/>
      <c r="R1168" s="443"/>
      <c r="S1168" s="443"/>
      <c r="T1168" s="327"/>
      <c r="U1168" s="443"/>
      <c r="V1168" s="443"/>
      <c r="W1168" s="443"/>
    </row>
    <row r="1169" spans="1:23" ht="15">
      <c r="A1169" s="459" t="s">
        <v>1019</v>
      </c>
      <c r="B1169" s="361" t="s">
        <v>1852</v>
      </c>
      <c r="C1169" s="446"/>
      <c r="D1169" s="446"/>
      <c r="E1169" s="286" t="s">
        <v>285</v>
      </c>
      <c r="F1169" s="286" t="s">
        <v>285</v>
      </c>
      <c r="G1169" s="286" t="s">
        <v>285</v>
      </c>
      <c r="H1169" s="286" t="s">
        <v>285</v>
      </c>
      <c r="I1169" s="286">
        <v>110.49999999999818</v>
      </c>
      <c r="J1169" s="286">
        <v>169.20000000000073</v>
      </c>
      <c r="K1169" s="286"/>
      <c r="L1169" s="443"/>
      <c r="M1169" s="312">
        <f t="shared" si="19"/>
        <v>279.69999999999891</v>
      </c>
      <c r="N1169" s="443"/>
      <c r="O1169" s="443"/>
      <c r="P1169" s="443"/>
      <c r="Q1169" s="443"/>
      <c r="R1169" s="443"/>
      <c r="S1169" s="443"/>
      <c r="T1169" s="327"/>
      <c r="U1169" s="443"/>
      <c r="V1169" s="443"/>
      <c r="W1169" s="443"/>
    </row>
    <row r="1170" spans="1:23" ht="15">
      <c r="A1170" s="459" t="s">
        <v>1020</v>
      </c>
      <c r="B1170" s="530" t="s">
        <v>2238</v>
      </c>
      <c r="C1170" s="446"/>
      <c r="D1170" s="446"/>
      <c r="E1170" s="286" t="s">
        <v>285</v>
      </c>
      <c r="F1170" s="286" t="s">
        <v>285</v>
      </c>
      <c r="G1170" s="286" t="s">
        <v>285</v>
      </c>
      <c r="H1170" s="286" t="s">
        <v>285</v>
      </c>
      <c r="I1170" s="286" t="s">
        <v>285</v>
      </c>
      <c r="J1170" s="286">
        <v>271.99999999999955</v>
      </c>
      <c r="K1170" s="286"/>
      <c r="L1170" s="443"/>
      <c r="M1170" s="312">
        <f t="shared" si="19"/>
        <v>271.99999999999955</v>
      </c>
      <c r="N1170" s="443"/>
      <c r="O1170" s="443"/>
      <c r="P1170" s="443"/>
      <c r="Q1170" s="443"/>
      <c r="R1170" s="443"/>
      <c r="S1170" s="443"/>
      <c r="T1170" s="327"/>
      <c r="U1170" s="443"/>
      <c r="V1170" s="443"/>
      <c r="W1170" s="443"/>
    </row>
    <row r="1171" spans="1:23" ht="15">
      <c r="A1171" s="459" t="s">
        <v>1021</v>
      </c>
      <c r="B1171" s="361" t="s">
        <v>1873</v>
      </c>
      <c r="C1171" s="446"/>
      <c r="D1171" s="446"/>
      <c r="E1171" s="286" t="s">
        <v>285</v>
      </c>
      <c r="F1171" s="286" t="s">
        <v>285</v>
      </c>
      <c r="G1171" s="286" t="s">
        <v>285</v>
      </c>
      <c r="H1171" s="286" t="s">
        <v>285</v>
      </c>
      <c r="I1171" s="286">
        <v>265.60000000000218</v>
      </c>
      <c r="J1171" s="286" t="s">
        <v>285</v>
      </c>
      <c r="K1171" s="286"/>
      <c r="L1171" s="313"/>
      <c r="M1171" s="312">
        <f t="shared" si="19"/>
        <v>265.60000000000218</v>
      </c>
      <c r="N1171" s="443"/>
      <c r="O1171" s="443"/>
      <c r="P1171" s="443"/>
      <c r="Q1171" s="443"/>
      <c r="R1171" s="443"/>
      <c r="S1171" s="443"/>
      <c r="T1171" s="327"/>
      <c r="U1171" s="443"/>
      <c r="V1171" s="443"/>
      <c r="W1171" s="443"/>
    </row>
    <row r="1172" spans="1:23" ht="15">
      <c r="A1172" s="459" t="s">
        <v>1022</v>
      </c>
      <c r="B1172" s="361" t="s">
        <v>1844</v>
      </c>
      <c r="C1172" s="446"/>
      <c r="D1172" s="446"/>
      <c r="E1172" s="286" t="s">
        <v>285</v>
      </c>
      <c r="F1172" s="286" t="s">
        <v>285</v>
      </c>
      <c r="G1172" s="286" t="s">
        <v>285</v>
      </c>
      <c r="H1172" s="286" t="s">
        <v>285</v>
      </c>
      <c r="I1172" s="286">
        <v>85.700000000002547</v>
      </c>
      <c r="J1172" s="286">
        <v>178.5</v>
      </c>
      <c r="K1172" s="286"/>
      <c r="L1172" s="443"/>
      <c r="M1172" s="312">
        <f t="shared" si="19"/>
        <v>264.20000000000255</v>
      </c>
      <c r="N1172" s="443"/>
      <c r="O1172" s="443"/>
      <c r="P1172" s="443"/>
      <c r="Q1172" s="443"/>
      <c r="R1172" s="443"/>
      <c r="S1172" s="443"/>
      <c r="T1172" s="327"/>
      <c r="U1172" s="443"/>
      <c r="V1172" s="443"/>
      <c r="W1172" s="443"/>
    </row>
    <row r="1173" spans="1:23" ht="15">
      <c r="A1173" s="459" t="s">
        <v>1023</v>
      </c>
      <c r="B1173" s="530" t="s">
        <v>2242</v>
      </c>
      <c r="C1173" s="446"/>
      <c r="D1173" s="446"/>
      <c r="E1173" s="286" t="s">
        <v>285</v>
      </c>
      <c r="F1173" s="286" t="s">
        <v>285</v>
      </c>
      <c r="G1173" s="286" t="s">
        <v>285</v>
      </c>
      <c r="H1173" s="286" t="s">
        <v>285</v>
      </c>
      <c r="I1173" s="286" t="s">
        <v>285</v>
      </c>
      <c r="J1173" s="286">
        <v>243.099999999999</v>
      </c>
      <c r="K1173" s="286"/>
      <c r="L1173" s="443"/>
      <c r="M1173" s="312">
        <f t="shared" si="19"/>
        <v>243.099999999999</v>
      </c>
      <c r="N1173" s="443"/>
      <c r="O1173" s="443"/>
      <c r="P1173" s="443"/>
      <c r="Q1173" s="443"/>
      <c r="R1173" s="443"/>
      <c r="S1173" s="443"/>
      <c r="T1173" s="327"/>
      <c r="U1173" s="443"/>
      <c r="V1173" s="443"/>
      <c r="W1173" s="443"/>
    </row>
    <row r="1174" spans="1:23" ht="15">
      <c r="A1174" s="459" t="s">
        <v>1024</v>
      </c>
      <c r="B1174" s="530" t="s">
        <v>2246</v>
      </c>
      <c r="C1174" s="446"/>
      <c r="D1174" s="446"/>
      <c r="E1174" s="286" t="s">
        <v>285</v>
      </c>
      <c r="F1174" s="286" t="s">
        <v>285</v>
      </c>
      <c r="G1174" s="286" t="s">
        <v>285</v>
      </c>
      <c r="H1174" s="286" t="s">
        <v>285</v>
      </c>
      <c r="I1174" s="286" t="s">
        <v>285</v>
      </c>
      <c r="J1174" s="286">
        <v>241.59999999999945</v>
      </c>
      <c r="K1174" s="286"/>
      <c r="L1174" s="443"/>
      <c r="M1174" s="312">
        <f t="shared" si="19"/>
        <v>241.59999999999945</v>
      </c>
      <c r="N1174" s="443"/>
      <c r="O1174" s="443"/>
      <c r="P1174" s="443"/>
      <c r="Q1174" s="443"/>
      <c r="R1174" s="443"/>
      <c r="S1174" s="443"/>
      <c r="T1174" s="327"/>
      <c r="U1174" s="443"/>
      <c r="V1174" s="443"/>
      <c r="W1174" s="443"/>
    </row>
    <row r="1175" spans="1:23" ht="15">
      <c r="A1175" s="459" t="s">
        <v>1025</v>
      </c>
      <c r="B1175" s="361" t="s">
        <v>1857</v>
      </c>
      <c r="C1175" s="446"/>
      <c r="D1175" s="446"/>
      <c r="E1175" s="286" t="s">
        <v>285</v>
      </c>
      <c r="F1175" s="286" t="s">
        <v>285</v>
      </c>
      <c r="G1175" s="286" t="s">
        <v>285</v>
      </c>
      <c r="H1175" s="286" t="s">
        <v>285</v>
      </c>
      <c r="I1175" s="286">
        <v>5.999999999994543</v>
      </c>
      <c r="J1175" s="286">
        <v>226.49999999999909</v>
      </c>
      <c r="K1175" s="286"/>
      <c r="L1175" s="443"/>
      <c r="M1175" s="312">
        <f t="shared" si="19"/>
        <v>232.49999999999363</v>
      </c>
      <c r="N1175" s="443"/>
      <c r="O1175" s="443"/>
      <c r="P1175" s="443"/>
      <c r="Q1175" s="443"/>
      <c r="R1175" s="443"/>
      <c r="S1175" s="443"/>
      <c r="T1175" s="327"/>
      <c r="U1175" s="443"/>
      <c r="V1175" s="443"/>
      <c r="W1175" s="443"/>
    </row>
    <row r="1176" spans="1:23" ht="15">
      <c r="A1176" s="459" t="s">
        <v>1026</v>
      </c>
      <c r="B1176" s="361" t="s">
        <v>1848</v>
      </c>
      <c r="C1176" s="446"/>
      <c r="D1176" s="446"/>
      <c r="E1176" s="286" t="s">
        <v>285</v>
      </c>
      <c r="F1176" s="286" t="s">
        <v>285</v>
      </c>
      <c r="G1176" s="286" t="s">
        <v>285</v>
      </c>
      <c r="H1176" s="286" t="s">
        <v>285</v>
      </c>
      <c r="I1176" s="286">
        <v>205</v>
      </c>
      <c r="J1176" s="286" t="s">
        <v>285</v>
      </c>
      <c r="K1176" s="286"/>
      <c r="L1176" s="313"/>
      <c r="M1176" s="312">
        <f t="shared" si="19"/>
        <v>205</v>
      </c>
      <c r="N1176" s="443"/>
      <c r="O1176" s="443"/>
      <c r="P1176" s="443"/>
      <c r="Q1176" s="443"/>
      <c r="R1176" s="443"/>
      <c r="S1176" s="443"/>
      <c r="T1176" s="327"/>
      <c r="U1176" s="443"/>
      <c r="V1176" s="443"/>
      <c r="W1176" s="443"/>
    </row>
    <row r="1177" spans="1:23" ht="15">
      <c r="A1177" s="459" t="s">
        <v>1027</v>
      </c>
      <c r="B1177" s="464" t="s">
        <v>857</v>
      </c>
      <c r="C1177" s="443"/>
      <c r="D1177" s="443"/>
      <c r="E1177" s="286" t="s">
        <v>285</v>
      </c>
      <c r="F1177" s="286" t="s">
        <v>285</v>
      </c>
      <c r="G1177" s="286" t="s">
        <v>285</v>
      </c>
      <c r="H1177" s="286">
        <v>186.70000000000073</v>
      </c>
      <c r="I1177" s="286" t="s">
        <v>285</v>
      </c>
      <c r="J1177" s="286" t="s">
        <v>285</v>
      </c>
      <c r="K1177" s="286"/>
      <c r="L1177" s="313"/>
      <c r="M1177" s="312">
        <f t="shared" si="19"/>
        <v>186.70000000000073</v>
      </c>
      <c r="N1177" s="443"/>
      <c r="O1177" s="443"/>
      <c r="P1177" s="443"/>
      <c r="Q1177" s="443"/>
      <c r="R1177" s="443"/>
      <c r="S1177" s="443"/>
      <c r="T1177" s="327"/>
      <c r="U1177" s="443"/>
      <c r="V1177" s="443"/>
      <c r="W1177" s="443"/>
    </row>
    <row r="1178" spans="1:23" ht="15">
      <c r="A1178" s="459" t="s">
        <v>1028</v>
      </c>
      <c r="B1178" s="361" t="s">
        <v>1855</v>
      </c>
      <c r="C1178" s="446"/>
      <c r="D1178" s="446"/>
      <c r="E1178" s="286" t="s">
        <v>285</v>
      </c>
      <c r="F1178" s="286" t="s">
        <v>285</v>
      </c>
      <c r="G1178" s="286" t="s">
        <v>285</v>
      </c>
      <c r="H1178" s="286" t="s">
        <v>285</v>
      </c>
      <c r="I1178" s="286">
        <v>170.40000000000146</v>
      </c>
      <c r="J1178" s="286" t="s">
        <v>285</v>
      </c>
      <c r="K1178" s="286"/>
      <c r="L1178" s="443"/>
      <c r="M1178" s="312">
        <f t="shared" si="19"/>
        <v>170.40000000000146</v>
      </c>
      <c r="N1178" s="443"/>
      <c r="O1178" s="443"/>
      <c r="P1178" s="443"/>
      <c r="Q1178" s="443"/>
      <c r="R1178" s="443"/>
      <c r="S1178" s="443"/>
      <c r="T1178" s="327"/>
      <c r="U1178" s="443"/>
      <c r="V1178" s="443"/>
      <c r="W1178" s="443"/>
    </row>
    <row r="1179" spans="1:23" ht="15">
      <c r="A1179" s="459" t="s">
        <v>1029</v>
      </c>
      <c r="B1179" s="530" t="s">
        <v>2237</v>
      </c>
      <c r="C1179" s="446"/>
      <c r="D1179" s="446"/>
      <c r="E1179" s="286" t="s">
        <v>285</v>
      </c>
      <c r="F1179" s="286" t="s">
        <v>285</v>
      </c>
      <c r="G1179" s="286" t="s">
        <v>285</v>
      </c>
      <c r="H1179" s="286" t="s">
        <v>285</v>
      </c>
      <c r="I1179" s="286" t="s">
        <v>285</v>
      </c>
      <c r="J1179" s="286">
        <v>168.00000000000091</v>
      </c>
      <c r="K1179" s="286"/>
      <c r="L1179" s="443"/>
      <c r="M1179" s="312">
        <f t="shared" si="19"/>
        <v>168.00000000000091</v>
      </c>
      <c r="N1179" s="443"/>
      <c r="O1179" s="443"/>
      <c r="P1179" s="443"/>
      <c r="Q1179" s="443"/>
      <c r="R1179" s="443"/>
      <c r="S1179" s="443"/>
      <c r="T1179" s="327"/>
      <c r="U1179" s="443"/>
      <c r="V1179" s="443"/>
      <c r="W1179" s="443"/>
    </row>
    <row r="1180" spans="1:23" ht="15">
      <c r="A1180" s="459" t="s">
        <v>1030</v>
      </c>
      <c r="B1180" s="530" t="s">
        <v>2245</v>
      </c>
      <c r="C1180" s="446"/>
      <c r="D1180" s="446"/>
      <c r="E1180" s="286" t="s">
        <v>285</v>
      </c>
      <c r="F1180" s="286" t="s">
        <v>285</v>
      </c>
      <c r="G1180" s="286" t="s">
        <v>285</v>
      </c>
      <c r="H1180" s="286" t="s">
        <v>285</v>
      </c>
      <c r="I1180" s="286" t="s">
        <v>285</v>
      </c>
      <c r="J1180" s="286">
        <v>156</v>
      </c>
      <c r="K1180" s="286"/>
      <c r="L1180" s="443"/>
      <c r="M1180" s="312">
        <f t="shared" si="19"/>
        <v>156</v>
      </c>
      <c r="N1180" s="443"/>
      <c r="O1180" s="443"/>
      <c r="P1180" s="443"/>
      <c r="Q1180" s="443"/>
      <c r="R1180" s="443"/>
      <c r="S1180" s="443"/>
      <c r="T1180" s="327"/>
      <c r="U1180" s="443"/>
      <c r="V1180" s="443"/>
      <c r="W1180" s="443"/>
    </row>
    <row r="1181" spans="1:23" ht="15">
      <c r="A1181" s="459" t="s">
        <v>1031</v>
      </c>
      <c r="B1181" s="530" t="s">
        <v>2256</v>
      </c>
      <c r="C1181" s="446"/>
      <c r="D1181" s="446"/>
      <c r="E1181" s="286" t="s">
        <v>285</v>
      </c>
      <c r="F1181" s="286" t="s">
        <v>285</v>
      </c>
      <c r="G1181" s="286" t="s">
        <v>285</v>
      </c>
      <c r="H1181" s="286" t="s">
        <v>285</v>
      </c>
      <c r="I1181" s="286" t="s">
        <v>285</v>
      </c>
      <c r="J1181" s="286">
        <v>156</v>
      </c>
      <c r="K1181" s="286"/>
      <c r="L1181" s="443"/>
      <c r="M1181" s="312">
        <f t="shared" si="19"/>
        <v>156</v>
      </c>
      <c r="N1181" s="443"/>
      <c r="O1181" s="443"/>
      <c r="P1181" s="443"/>
      <c r="Q1181" s="443"/>
      <c r="R1181" s="443"/>
      <c r="S1181" s="443"/>
      <c r="T1181" s="327"/>
      <c r="U1181" s="443"/>
      <c r="V1181" s="443"/>
      <c r="W1181" s="443"/>
    </row>
    <row r="1182" spans="1:23" ht="15">
      <c r="A1182" s="459" t="s">
        <v>1032</v>
      </c>
      <c r="B1182" s="361" t="s">
        <v>1847</v>
      </c>
      <c r="C1182" s="446"/>
      <c r="D1182" s="446"/>
      <c r="E1182" s="286" t="s">
        <v>285</v>
      </c>
      <c r="F1182" s="286" t="s">
        <v>285</v>
      </c>
      <c r="G1182" s="286" t="s">
        <v>285</v>
      </c>
      <c r="H1182" s="286" t="s">
        <v>285</v>
      </c>
      <c r="I1182" s="286">
        <v>145.89999999999964</v>
      </c>
      <c r="J1182" s="286" t="s">
        <v>285</v>
      </c>
      <c r="K1182" s="286"/>
      <c r="L1182" s="313"/>
      <c r="M1182" s="312">
        <f t="shared" si="19"/>
        <v>145.89999999999964</v>
      </c>
      <c r="N1182" s="443"/>
      <c r="O1182" s="443"/>
      <c r="P1182" s="443"/>
      <c r="Q1182" s="443"/>
      <c r="R1182" s="443"/>
      <c r="S1182" s="443"/>
      <c r="T1182" s="327"/>
      <c r="U1182" s="443"/>
      <c r="V1182" s="443"/>
      <c r="W1182" s="443"/>
    </row>
    <row r="1183" spans="1:23" ht="15">
      <c r="A1183" s="459" t="s">
        <v>1033</v>
      </c>
      <c r="B1183" s="361" t="s">
        <v>1845</v>
      </c>
      <c r="C1183" s="446"/>
      <c r="D1183" s="446"/>
      <c r="E1183" s="286" t="s">
        <v>285</v>
      </c>
      <c r="F1183" s="286" t="s">
        <v>285</v>
      </c>
      <c r="G1183" s="286" t="s">
        <v>285</v>
      </c>
      <c r="H1183" s="286" t="s">
        <v>285</v>
      </c>
      <c r="I1183" s="286">
        <v>100.30000000000291</v>
      </c>
      <c r="J1183" s="286" t="s">
        <v>285</v>
      </c>
      <c r="K1183" s="286"/>
      <c r="L1183" s="313"/>
      <c r="M1183" s="312">
        <f t="shared" si="19"/>
        <v>100.30000000000291</v>
      </c>
      <c r="N1183" s="443"/>
      <c r="O1183" s="443"/>
      <c r="P1183" s="443"/>
      <c r="Q1183" s="443"/>
      <c r="R1183" s="443"/>
      <c r="S1183" s="443"/>
      <c r="T1183" s="327"/>
      <c r="U1183" s="443"/>
      <c r="V1183" s="443"/>
      <c r="W1183" s="443"/>
    </row>
    <row r="1184" spans="1:23" ht="15">
      <c r="A1184" s="459"/>
      <c r="B1184" s="464"/>
      <c r="C1184" s="443"/>
      <c r="D1184" s="443"/>
      <c r="E1184" s="286"/>
      <c r="F1184" s="286"/>
      <c r="G1184" s="286"/>
      <c r="H1184" s="286"/>
      <c r="I1184" s="443"/>
      <c r="J1184" s="443"/>
      <c r="K1184" s="443"/>
      <c r="L1184" s="313"/>
      <c r="M1184" s="312"/>
      <c r="N1184" s="443"/>
      <c r="O1184" s="443"/>
      <c r="P1184" s="443"/>
      <c r="Q1184" s="443"/>
      <c r="R1184" s="443"/>
      <c r="S1184" s="443"/>
      <c r="T1184" s="327"/>
      <c r="U1184" s="443"/>
      <c r="V1184" s="443"/>
      <c r="W1184" s="443"/>
    </row>
    <row r="1185" spans="1:23" ht="15">
      <c r="A1185" s="459"/>
      <c r="B1185" s="464"/>
      <c r="C1185" s="443"/>
      <c r="D1185" s="443"/>
      <c r="E1185" s="286"/>
      <c r="F1185" s="443"/>
      <c r="G1185" s="443"/>
      <c r="H1185" s="443"/>
      <c r="I1185" s="443"/>
      <c r="J1185" s="443"/>
      <c r="K1185" s="443"/>
      <c r="L1185" s="313"/>
      <c r="M1185" s="313"/>
      <c r="N1185" s="443"/>
      <c r="O1185" s="443"/>
      <c r="P1185" s="443"/>
      <c r="Q1185" s="443"/>
      <c r="R1185" s="443"/>
      <c r="S1185" s="443"/>
      <c r="T1185" s="443"/>
      <c r="U1185" s="443"/>
      <c r="V1185" s="443"/>
      <c r="W1185" s="443"/>
    </row>
    <row r="1186" spans="1:23" ht="15">
      <c r="A1186" s="459"/>
      <c r="B1186" s="464"/>
      <c r="C1186" s="443"/>
      <c r="D1186" s="443"/>
      <c r="E1186" s="286"/>
      <c r="F1186" s="443"/>
      <c r="G1186" s="443"/>
      <c r="H1186" s="443"/>
      <c r="I1186" s="443"/>
      <c r="J1186" s="443"/>
      <c r="K1186" s="443"/>
      <c r="L1186" s="313"/>
      <c r="M1186" s="313"/>
      <c r="N1186" s="443"/>
      <c r="O1186" s="443"/>
      <c r="P1186" s="443"/>
      <c r="Q1186" s="443"/>
      <c r="R1186" s="443"/>
      <c r="S1186" s="443"/>
      <c r="T1186" s="443"/>
      <c r="U1186" s="443"/>
      <c r="V1186" s="443"/>
      <c r="W1186" s="443"/>
    </row>
    <row r="1187" spans="1:23" ht="25.5">
      <c r="A1187" s="30" t="s">
        <v>196</v>
      </c>
      <c r="B1187" s="443"/>
      <c r="C1187" s="443"/>
      <c r="D1187" s="443"/>
      <c r="E1187" s="443"/>
      <c r="F1187" s="443"/>
      <c r="G1187" s="443"/>
      <c r="H1187" s="443"/>
      <c r="I1187" s="443"/>
      <c r="J1187" s="443"/>
      <c r="K1187" s="443"/>
      <c r="L1187" s="313"/>
      <c r="M1187" s="313"/>
      <c r="N1187" s="443"/>
      <c r="O1187" s="443"/>
      <c r="P1187" s="443"/>
      <c r="Q1187" s="443"/>
      <c r="R1187" s="443"/>
      <c r="S1187" s="443"/>
      <c r="T1187" s="443"/>
      <c r="U1187" s="443"/>
      <c r="V1187" s="443"/>
      <c r="W1187" s="443"/>
    </row>
    <row r="1188" spans="1:23">
      <c r="A1188" s="443"/>
      <c r="B1188" s="443"/>
      <c r="C1188" s="443"/>
      <c r="D1188" s="443"/>
      <c r="E1188" s="443"/>
      <c r="F1188" s="443"/>
      <c r="G1188" s="443"/>
      <c r="H1188" s="443"/>
      <c r="I1188" s="443"/>
      <c r="J1188" s="443"/>
      <c r="K1188" s="443"/>
      <c r="L1188" s="313"/>
      <c r="M1188" s="313"/>
      <c r="N1188" s="443"/>
      <c r="O1188" s="443"/>
      <c r="P1188" s="443"/>
      <c r="Q1188" s="443"/>
      <c r="R1188" s="443"/>
      <c r="S1188" s="443"/>
      <c r="T1188" s="443"/>
      <c r="U1188" s="443"/>
      <c r="V1188" s="443"/>
      <c r="W1188" s="443"/>
    </row>
    <row r="1189" spans="1:23" ht="15">
      <c r="A1189" s="305"/>
      <c r="B1189" s="305"/>
      <c r="C1189" s="305"/>
      <c r="D1189" s="305"/>
      <c r="E1189" s="80">
        <v>2016</v>
      </c>
      <c r="F1189" s="80">
        <v>2017</v>
      </c>
      <c r="G1189" s="80">
        <v>2018</v>
      </c>
      <c r="H1189" s="80">
        <v>2019</v>
      </c>
      <c r="I1189" s="80">
        <v>2020</v>
      </c>
      <c r="J1189" s="80">
        <v>2021</v>
      </c>
      <c r="K1189" s="80">
        <v>2022</v>
      </c>
      <c r="L1189" s="313"/>
      <c r="M1189" s="89" t="s">
        <v>40</v>
      </c>
      <c r="N1189" s="443"/>
      <c r="O1189" s="443"/>
      <c r="P1189" s="443"/>
      <c r="Q1189" s="443"/>
      <c r="R1189" s="443"/>
      <c r="S1189" s="443"/>
      <c r="T1189" s="443"/>
      <c r="U1189" s="443"/>
      <c r="V1189" s="443"/>
      <c r="W1189" s="443"/>
    </row>
    <row r="1190" spans="1:23" ht="15">
      <c r="A1190" s="459" t="s">
        <v>0</v>
      </c>
      <c r="B1190" s="464" t="s">
        <v>141</v>
      </c>
      <c r="C1190" s="443"/>
      <c r="D1190" s="443"/>
      <c r="E1190" s="286" t="s">
        <v>285</v>
      </c>
      <c r="F1190" s="323">
        <v>270.7</v>
      </c>
      <c r="G1190" s="323">
        <v>291.8</v>
      </c>
      <c r="H1190" s="286">
        <v>215.00000000000273</v>
      </c>
      <c r="I1190" s="286">
        <v>0</v>
      </c>
      <c r="J1190" s="286">
        <v>201.40000000000236</v>
      </c>
      <c r="K1190" s="286"/>
      <c r="L1190" s="313"/>
      <c r="M1190" s="312">
        <f t="shared" ref="M1190:M1253" si="20">SUM(E1190:J1190)</f>
        <v>978.90000000000509</v>
      </c>
      <c r="N1190" s="443"/>
      <c r="O1190" s="443" t="s">
        <v>292</v>
      </c>
      <c r="P1190" s="443"/>
      <c r="Q1190" s="443"/>
      <c r="R1190" s="443"/>
      <c r="S1190" s="530"/>
      <c r="T1190" s="464"/>
      <c r="U1190" s="686"/>
      <c r="V1190" s="464"/>
      <c r="W1190" s="464"/>
    </row>
    <row r="1191" spans="1:23" ht="15">
      <c r="A1191" s="459" t="s">
        <v>2</v>
      </c>
      <c r="B1191" s="464" t="s">
        <v>27</v>
      </c>
      <c r="C1191" s="443"/>
      <c r="D1191" s="443"/>
      <c r="E1191" s="83" t="s">
        <v>286</v>
      </c>
      <c r="F1191" s="286">
        <v>56</v>
      </c>
      <c r="G1191" s="286">
        <v>164</v>
      </c>
      <c r="H1191" s="323">
        <v>412.89999999999964</v>
      </c>
      <c r="I1191" s="286">
        <v>0</v>
      </c>
      <c r="J1191" s="323">
        <v>284.699999999998</v>
      </c>
      <c r="K1191" s="323"/>
      <c r="L1191" s="313"/>
      <c r="M1191" s="312">
        <f t="shared" si="20"/>
        <v>917.59999999999764</v>
      </c>
      <c r="N1191" s="443"/>
      <c r="O1191" s="443" t="s">
        <v>310</v>
      </c>
      <c r="P1191" s="443"/>
      <c r="Q1191" s="443"/>
      <c r="R1191" s="443"/>
      <c r="S1191" s="343"/>
      <c r="T1191" s="464"/>
      <c r="U1191" s="687"/>
      <c r="V1191" s="464"/>
      <c r="W1191" s="464"/>
    </row>
    <row r="1192" spans="1:23" ht="15">
      <c r="A1192" s="459" t="s">
        <v>3</v>
      </c>
      <c r="B1192" s="464" t="s">
        <v>1</v>
      </c>
      <c r="C1192" s="443"/>
      <c r="D1192" s="443"/>
      <c r="E1192" s="301">
        <v>68.5</v>
      </c>
      <c r="F1192" s="301">
        <v>387.3</v>
      </c>
      <c r="G1192" s="323">
        <v>235.5</v>
      </c>
      <c r="H1192" s="286">
        <v>38.800000000001091</v>
      </c>
      <c r="I1192" s="286">
        <v>0</v>
      </c>
      <c r="J1192" s="286">
        <v>186.79999999999927</v>
      </c>
      <c r="K1192" s="286"/>
      <c r="L1192" s="313"/>
      <c r="M1192" s="312">
        <f t="shared" si="20"/>
        <v>916.90000000000032</v>
      </c>
      <c r="N1192" s="443"/>
      <c r="O1192" s="443" t="s">
        <v>346</v>
      </c>
      <c r="P1192" s="443"/>
      <c r="Q1192" s="443"/>
      <c r="R1192" s="322"/>
      <c r="S1192" s="464"/>
      <c r="T1192" s="464"/>
      <c r="U1192" s="687"/>
      <c r="V1192" s="464"/>
      <c r="W1192" s="464"/>
    </row>
    <row r="1193" spans="1:23" ht="15">
      <c r="A1193" s="459" t="s">
        <v>5</v>
      </c>
      <c r="B1193" s="464" t="s">
        <v>31</v>
      </c>
      <c r="C1193" s="443"/>
      <c r="D1193" s="443"/>
      <c r="E1193" s="286">
        <v>4.4000000000000004</v>
      </c>
      <c r="F1193" s="286">
        <v>101.8</v>
      </c>
      <c r="G1193" s="303">
        <v>411.5</v>
      </c>
      <c r="H1193" s="286">
        <v>267.19999999999982</v>
      </c>
      <c r="I1193" s="286">
        <v>0</v>
      </c>
      <c r="J1193" s="286">
        <v>63.999999999998181</v>
      </c>
      <c r="K1193" s="286"/>
      <c r="L1193" s="313"/>
      <c r="M1193" s="312">
        <f t="shared" si="20"/>
        <v>848.89999999999804</v>
      </c>
      <c r="N1193" s="443"/>
      <c r="O1193" s="443" t="s">
        <v>288</v>
      </c>
      <c r="P1193" s="443"/>
      <c r="Q1193" s="443"/>
      <c r="R1193" s="446" t="s">
        <v>1986</v>
      </c>
      <c r="S1193" s="530"/>
      <c r="T1193" s="464"/>
      <c r="U1193" s="686"/>
      <c r="V1193" s="464"/>
      <c r="W1193" s="464"/>
    </row>
    <row r="1194" spans="1:23" ht="15">
      <c r="A1194" s="459" t="s">
        <v>7</v>
      </c>
      <c r="B1194" s="464" t="s">
        <v>21</v>
      </c>
      <c r="C1194" s="443"/>
      <c r="D1194" s="443"/>
      <c r="E1194" s="286">
        <v>8.4</v>
      </c>
      <c r="F1194" s="286">
        <v>26.6</v>
      </c>
      <c r="G1194" s="301">
        <v>390.1</v>
      </c>
      <c r="H1194" s="286">
        <v>299.20000000000073</v>
      </c>
      <c r="I1194" s="286">
        <v>0</v>
      </c>
      <c r="J1194" s="286">
        <v>109.5</v>
      </c>
      <c r="K1194" s="286"/>
      <c r="L1194" s="313"/>
      <c r="M1194" s="312">
        <f t="shared" si="20"/>
        <v>833.80000000000075</v>
      </c>
      <c r="N1194" s="443"/>
      <c r="O1194" s="443" t="s">
        <v>307</v>
      </c>
      <c r="P1194" s="443"/>
      <c r="Q1194" s="443"/>
      <c r="R1194" s="443"/>
      <c r="S1194" s="343"/>
      <c r="T1194" s="464"/>
      <c r="U1194" s="686"/>
      <c r="V1194" s="464"/>
      <c r="W1194" s="464"/>
    </row>
    <row r="1195" spans="1:23" ht="15">
      <c r="A1195" s="459" t="s">
        <v>8</v>
      </c>
      <c r="B1195" s="464" t="s">
        <v>17</v>
      </c>
      <c r="C1195" s="443"/>
      <c r="D1195" s="443"/>
      <c r="E1195" s="83" t="s">
        <v>286</v>
      </c>
      <c r="F1195" s="286">
        <v>123.7</v>
      </c>
      <c r="G1195" s="323">
        <v>348.6</v>
      </c>
      <c r="H1195" s="286">
        <v>137.60000000000127</v>
      </c>
      <c r="I1195" s="286">
        <v>0</v>
      </c>
      <c r="J1195" s="286">
        <v>204.50000000000091</v>
      </c>
      <c r="K1195" s="286"/>
      <c r="L1195" s="313"/>
      <c r="M1195" s="312">
        <f t="shared" si="20"/>
        <v>814.40000000000214</v>
      </c>
      <c r="N1195" s="443"/>
      <c r="O1195" s="443" t="s">
        <v>290</v>
      </c>
      <c r="P1195" s="443"/>
      <c r="Q1195" s="443"/>
      <c r="R1195" s="443"/>
      <c r="S1195" s="343"/>
      <c r="T1195" s="464"/>
      <c r="U1195" s="686"/>
      <c r="V1195" s="464"/>
      <c r="W1195" s="464"/>
    </row>
    <row r="1196" spans="1:23" ht="15">
      <c r="A1196" s="459" t="s">
        <v>10</v>
      </c>
      <c r="B1196" s="464" t="s">
        <v>13</v>
      </c>
      <c r="C1196" s="443"/>
      <c r="D1196" s="443"/>
      <c r="E1196" s="323">
        <v>22</v>
      </c>
      <c r="F1196" s="303">
        <v>424.5</v>
      </c>
      <c r="G1196" s="286">
        <v>67.5</v>
      </c>
      <c r="H1196" s="286">
        <v>184.69999999999436</v>
      </c>
      <c r="I1196" s="286">
        <v>0</v>
      </c>
      <c r="J1196" s="286">
        <v>77.500000000000909</v>
      </c>
      <c r="K1196" s="286"/>
      <c r="L1196" s="313"/>
      <c r="M1196" s="312">
        <f t="shared" si="20"/>
        <v>776.19999999999527</v>
      </c>
      <c r="N1196" s="443"/>
      <c r="O1196" s="443" t="s">
        <v>345</v>
      </c>
      <c r="P1196" s="443"/>
      <c r="Q1196" s="443"/>
      <c r="R1196" s="446" t="s">
        <v>1986</v>
      </c>
      <c r="S1196" s="530"/>
      <c r="T1196" s="464"/>
      <c r="U1196" s="686"/>
      <c r="V1196" s="464"/>
      <c r="W1196" s="464"/>
    </row>
    <row r="1197" spans="1:23" ht="15">
      <c r="A1197" s="459" t="s">
        <v>12</v>
      </c>
      <c r="B1197" s="464" t="s">
        <v>6</v>
      </c>
      <c r="C1197" s="443"/>
      <c r="D1197" s="443"/>
      <c r="E1197" s="323">
        <v>25</v>
      </c>
      <c r="F1197" s="323">
        <v>204.1</v>
      </c>
      <c r="G1197" s="286">
        <v>112.75</v>
      </c>
      <c r="H1197" s="286">
        <v>211.79999999999927</v>
      </c>
      <c r="I1197" s="286">
        <v>0</v>
      </c>
      <c r="J1197" s="323">
        <v>222.5</v>
      </c>
      <c r="K1197" s="323"/>
      <c r="L1197" s="313"/>
      <c r="M1197" s="312">
        <f t="shared" si="20"/>
        <v>776.1499999999993</v>
      </c>
      <c r="N1197" s="443"/>
      <c r="O1197" s="443" t="s">
        <v>380</v>
      </c>
      <c r="P1197" s="443"/>
      <c r="Q1197" s="443"/>
      <c r="R1197" s="443"/>
      <c r="S1197" s="530"/>
      <c r="T1197" s="464"/>
      <c r="U1197" s="686"/>
      <c r="V1197" s="464"/>
      <c r="W1197" s="464"/>
    </row>
    <row r="1198" spans="1:23" ht="15">
      <c r="A1198" s="459" t="s">
        <v>14</v>
      </c>
      <c r="B1198" s="464" t="s">
        <v>23</v>
      </c>
      <c r="C1198" s="443"/>
      <c r="D1198" s="443"/>
      <c r="E1198" s="323">
        <v>20.100000000000001</v>
      </c>
      <c r="F1198" s="302">
        <v>337.4</v>
      </c>
      <c r="G1198" s="286">
        <v>203.7</v>
      </c>
      <c r="H1198" s="286">
        <v>88.100000000000364</v>
      </c>
      <c r="I1198" s="286">
        <v>0</v>
      </c>
      <c r="J1198" s="286">
        <v>103.79999999999836</v>
      </c>
      <c r="K1198" s="286"/>
      <c r="L1198" s="313"/>
      <c r="M1198" s="312">
        <f t="shared" si="20"/>
        <v>753.09999999999877</v>
      </c>
      <c r="N1198" s="443"/>
      <c r="O1198" s="443" t="s">
        <v>325</v>
      </c>
      <c r="P1198" s="443"/>
      <c r="Q1198" s="443"/>
      <c r="R1198" s="443"/>
      <c r="S1198" s="343"/>
      <c r="T1198" s="464"/>
      <c r="U1198" s="686"/>
      <c r="V1198" s="464"/>
      <c r="W1198" s="464"/>
    </row>
    <row r="1199" spans="1:23" ht="15">
      <c r="A1199" s="459" t="s">
        <v>16</v>
      </c>
      <c r="B1199" s="464" t="s">
        <v>153</v>
      </c>
      <c r="C1199" s="443"/>
      <c r="D1199" s="443"/>
      <c r="E1199" s="286" t="s">
        <v>285</v>
      </c>
      <c r="F1199" s="286" t="s">
        <v>285</v>
      </c>
      <c r="G1199" s="302">
        <v>357.7</v>
      </c>
      <c r="H1199" s="286">
        <v>213.99999999999727</v>
      </c>
      <c r="I1199" s="286">
        <v>0</v>
      </c>
      <c r="J1199" s="286">
        <v>176.50000000000182</v>
      </c>
      <c r="K1199" s="286"/>
      <c r="L1199" s="313"/>
      <c r="M1199" s="312">
        <f t="shared" si="20"/>
        <v>748.19999999999914</v>
      </c>
      <c r="N1199" s="443"/>
      <c r="O1199" s="443" t="s">
        <v>289</v>
      </c>
      <c r="P1199" s="443"/>
      <c r="Q1199" s="443"/>
      <c r="R1199" s="443"/>
      <c r="S1199" s="464"/>
      <c r="T1199" s="464"/>
      <c r="U1199" s="686"/>
      <c r="V1199" s="464"/>
      <c r="W1199" s="464"/>
    </row>
    <row r="1200" spans="1:23" ht="15">
      <c r="A1200" s="459" t="s">
        <v>18</v>
      </c>
      <c r="B1200" s="464" t="s">
        <v>156</v>
      </c>
      <c r="C1200" s="443"/>
      <c r="D1200" s="443"/>
      <c r="E1200" s="286" t="s">
        <v>285</v>
      </c>
      <c r="F1200" s="286" t="s">
        <v>285</v>
      </c>
      <c r="G1200" s="323">
        <v>336.05</v>
      </c>
      <c r="H1200" s="286">
        <v>209.30000000000018</v>
      </c>
      <c r="I1200" s="286">
        <v>0</v>
      </c>
      <c r="J1200" s="286">
        <v>201</v>
      </c>
      <c r="K1200" s="286"/>
      <c r="L1200" s="313"/>
      <c r="M1200" s="312">
        <f t="shared" si="20"/>
        <v>746.35000000000014</v>
      </c>
      <c r="N1200" s="443"/>
      <c r="O1200" s="443" t="s">
        <v>291</v>
      </c>
      <c r="P1200" s="443"/>
      <c r="Q1200" s="443"/>
      <c r="R1200" s="443"/>
      <c r="S1200" s="464"/>
      <c r="T1200" s="464"/>
      <c r="U1200" s="686"/>
      <c r="V1200" s="464"/>
      <c r="W1200" s="464"/>
    </row>
    <row r="1201" spans="1:24" ht="15">
      <c r="A1201" s="459" t="s">
        <v>20</v>
      </c>
      <c r="B1201" s="464" t="s">
        <v>144</v>
      </c>
      <c r="C1201" s="443"/>
      <c r="D1201" s="443"/>
      <c r="E1201" s="286" t="s">
        <v>285</v>
      </c>
      <c r="F1201" s="323">
        <v>209.3</v>
      </c>
      <c r="G1201" s="286">
        <v>191.4</v>
      </c>
      <c r="H1201" s="286">
        <v>67.400000000000546</v>
      </c>
      <c r="I1201" s="286">
        <v>0</v>
      </c>
      <c r="J1201" s="323">
        <v>263.5</v>
      </c>
      <c r="K1201" s="323"/>
      <c r="L1201" s="313"/>
      <c r="M1201" s="312">
        <f t="shared" si="20"/>
        <v>731.60000000000059</v>
      </c>
      <c r="N1201" s="443"/>
      <c r="O1201" s="443" t="s">
        <v>323</v>
      </c>
      <c r="P1201" s="443"/>
      <c r="Q1201" s="443"/>
      <c r="R1201" s="443"/>
      <c r="S1201" s="530"/>
      <c r="T1201" s="464"/>
      <c r="U1201" s="686"/>
      <c r="V1201" s="464"/>
      <c r="W1201" s="464"/>
    </row>
    <row r="1202" spans="1:24" ht="15">
      <c r="A1202" s="459" t="s">
        <v>22</v>
      </c>
      <c r="B1202" s="464" t="s">
        <v>11</v>
      </c>
      <c r="C1202" s="443"/>
      <c r="D1202" s="443"/>
      <c r="E1202" s="83" t="s">
        <v>286</v>
      </c>
      <c r="F1202" s="286">
        <v>62.6</v>
      </c>
      <c r="G1202" s="323">
        <v>283.39999999999998</v>
      </c>
      <c r="H1202" s="286">
        <v>278.09999999999945</v>
      </c>
      <c r="I1202" s="286">
        <v>0</v>
      </c>
      <c r="J1202" s="286">
        <v>93.600000000000364</v>
      </c>
      <c r="K1202" s="286"/>
      <c r="L1202" s="313"/>
      <c r="M1202" s="312">
        <f t="shared" si="20"/>
        <v>717.69999999999982</v>
      </c>
      <c r="N1202" s="443"/>
      <c r="O1202" s="443" t="s">
        <v>299</v>
      </c>
      <c r="P1202" s="443"/>
      <c r="Q1202" s="443"/>
      <c r="R1202" s="443"/>
      <c r="S1202" s="530"/>
      <c r="T1202" s="464"/>
      <c r="U1202" s="686"/>
      <c r="V1202" s="464"/>
      <c r="W1202" s="464"/>
    </row>
    <row r="1203" spans="1:24" ht="15">
      <c r="A1203" s="459" t="s">
        <v>24</v>
      </c>
      <c r="B1203" s="464" t="s">
        <v>855</v>
      </c>
      <c r="C1203" s="443"/>
      <c r="D1203" s="443"/>
      <c r="E1203" s="286" t="s">
        <v>285</v>
      </c>
      <c r="F1203" s="286" t="s">
        <v>285</v>
      </c>
      <c r="G1203" s="286" t="s">
        <v>285</v>
      </c>
      <c r="H1203" s="302">
        <v>418.59999999999945</v>
      </c>
      <c r="I1203" s="286">
        <v>0</v>
      </c>
      <c r="J1203" s="323">
        <v>282.30000000000018</v>
      </c>
      <c r="K1203" s="323"/>
      <c r="L1203" s="313"/>
      <c r="M1203" s="312">
        <f t="shared" si="20"/>
        <v>700.89999999999964</v>
      </c>
      <c r="N1203" s="443"/>
      <c r="O1203" s="443" t="s">
        <v>360</v>
      </c>
      <c r="P1203" s="443"/>
      <c r="Q1203" s="443"/>
      <c r="R1203" s="443"/>
      <c r="S1203" s="464"/>
      <c r="T1203" s="464"/>
      <c r="U1203" s="686"/>
      <c r="V1203" s="464"/>
      <c r="W1203" s="464"/>
    </row>
    <row r="1204" spans="1:24" ht="15">
      <c r="A1204" s="459" t="s">
        <v>26</v>
      </c>
      <c r="B1204" s="464" t="s">
        <v>830</v>
      </c>
      <c r="C1204" s="443"/>
      <c r="D1204" s="443"/>
      <c r="E1204" s="286" t="s">
        <v>285</v>
      </c>
      <c r="F1204" s="286" t="s">
        <v>285</v>
      </c>
      <c r="G1204" s="286" t="s">
        <v>285</v>
      </c>
      <c r="H1204" s="323">
        <v>416.30000000000109</v>
      </c>
      <c r="I1204" s="286">
        <v>0</v>
      </c>
      <c r="J1204" s="323">
        <v>255.20000000000073</v>
      </c>
      <c r="K1204" s="323"/>
      <c r="L1204" s="313"/>
      <c r="M1204" s="312">
        <f t="shared" si="20"/>
        <v>671.50000000000182</v>
      </c>
      <c r="N1204" s="443"/>
      <c r="O1204" s="443" t="s">
        <v>3855</v>
      </c>
      <c r="P1204" s="443"/>
      <c r="Q1204" s="443"/>
      <c r="R1204" s="443"/>
      <c r="S1204" s="530"/>
      <c r="T1204" s="464"/>
      <c r="U1204" s="686"/>
      <c r="V1204" s="464"/>
      <c r="W1204" s="464"/>
    </row>
    <row r="1205" spans="1:24" ht="15">
      <c r="A1205" s="459" t="s">
        <v>28</v>
      </c>
      <c r="B1205" s="464" t="s">
        <v>37</v>
      </c>
      <c r="C1205" s="443"/>
      <c r="D1205" s="443"/>
      <c r="E1205" s="323">
        <v>39.5</v>
      </c>
      <c r="F1205" s="286">
        <v>113.5</v>
      </c>
      <c r="G1205" s="286">
        <v>67.7</v>
      </c>
      <c r="H1205" s="286">
        <v>274.30000000000109</v>
      </c>
      <c r="I1205" s="286">
        <v>0</v>
      </c>
      <c r="J1205" s="286">
        <v>175.90000000000236</v>
      </c>
      <c r="K1205" s="286"/>
      <c r="L1205" s="313"/>
      <c r="M1205" s="312">
        <f t="shared" si="20"/>
        <v>670.9000000000035</v>
      </c>
      <c r="N1205" s="443"/>
      <c r="O1205" s="443" t="s">
        <v>290</v>
      </c>
      <c r="P1205" s="443"/>
      <c r="Q1205" s="443"/>
      <c r="R1205" s="443"/>
      <c r="S1205" s="530"/>
      <c r="T1205" s="464"/>
      <c r="U1205" s="686"/>
      <c r="V1205" s="464"/>
      <c r="W1205" s="464"/>
    </row>
    <row r="1206" spans="1:24" ht="15">
      <c r="A1206" s="459" t="s">
        <v>30</v>
      </c>
      <c r="B1206" s="464" t="s">
        <v>143</v>
      </c>
      <c r="C1206" s="443"/>
      <c r="D1206" s="443"/>
      <c r="E1206" s="286" t="s">
        <v>285</v>
      </c>
      <c r="F1206" s="323">
        <v>219.5</v>
      </c>
      <c r="G1206" s="286">
        <v>160.4</v>
      </c>
      <c r="H1206" s="286">
        <v>154.50000000000182</v>
      </c>
      <c r="I1206" s="286">
        <v>0</v>
      </c>
      <c r="J1206" s="286">
        <v>105.49999999999909</v>
      </c>
      <c r="K1206" s="286"/>
      <c r="L1206" s="313"/>
      <c r="M1206" s="312">
        <f t="shared" si="20"/>
        <v>639.90000000000089</v>
      </c>
      <c r="N1206" s="443"/>
      <c r="O1206" s="443" t="s">
        <v>291</v>
      </c>
      <c r="P1206" s="443"/>
      <c r="Q1206" s="443"/>
      <c r="R1206" s="443"/>
      <c r="S1206" s="530"/>
      <c r="T1206" s="464"/>
      <c r="U1206" s="686"/>
      <c r="V1206" s="464"/>
      <c r="W1206" s="464"/>
    </row>
    <row r="1207" spans="1:24" ht="15">
      <c r="A1207" s="459" t="s">
        <v>32</v>
      </c>
      <c r="B1207" s="464" t="s">
        <v>15</v>
      </c>
      <c r="C1207" s="443"/>
      <c r="D1207" s="443"/>
      <c r="E1207" s="302">
        <v>40.6</v>
      </c>
      <c r="F1207" s="286">
        <v>18.7</v>
      </c>
      <c r="G1207" s="286">
        <v>193.5</v>
      </c>
      <c r="H1207" s="286">
        <v>137.199999999998</v>
      </c>
      <c r="I1207" s="286">
        <v>0</v>
      </c>
      <c r="J1207" s="323">
        <v>248</v>
      </c>
      <c r="K1207" s="323"/>
      <c r="L1207" s="313"/>
      <c r="M1207" s="312">
        <f t="shared" si="20"/>
        <v>637.99999999999795</v>
      </c>
      <c r="N1207" s="443"/>
      <c r="O1207" s="443" t="s">
        <v>289</v>
      </c>
      <c r="P1207" s="443"/>
      <c r="Q1207" s="443"/>
      <c r="R1207" s="443"/>
      <c r="S1207" s="530"/>
      <c r="T1207" s="464"/>
      <c r="U1207" s="687"/>
      <c r="V1207" s="464"/>
      <c r="W1207" s="464"/>
    </row>
    <row r="1208" spans="1:24" ht="15">
      <c r="A1208" s="459" t="s">
        <v>34</v>
      </c>
      <c r="B1208" s="464" t="s">
        <v>869</v>
      </c>
      <c r="C1208" s="443"/>
      <c r="D1208" s="443"/>
      <c r="E1208" s="286" t="s">
        <v>285</v>
      </c>
      <c r="F1208" s="286" t="s">
        <v>285</v>
      </c>
      <c r="G1208" s="286" t="s">
        <v>285</v>
      </c>
      <c r="H1208" s="303">
        <v>432.89999999999964</v>
      </c>
      <c r="I1208" s="286">
        <v>0</v>
      </c>
      <c r="J1208" s="286">
        <v>197.39999999999964</v>
      </c>
      <c r="K1208" s="286"/>
      <c r="L1208" s="313"/>
      <c r="M1208" s="312">
        <f t="shared" si="20"/>
        <v>630.29999999999927</v>
      </c>
      <c r="N1208" s="443"/>
      <c r="O1208" s="443" t="s">
        <v>288</v>
      </c>
      <c r="P1208" s="443"/>
      <c r="Q1208" s="443"/>
      <c r="R1208" s="446" t="s">
        <v>1986</v>
      </c>
      <c r="S1208" s="343"/>
      <c r="T1208" s="464"/>
      <c r="U1208" s="686"/>
      <c r="V1208" s="464"/>
      <c r="W1208" s="464"/>
      <c r="X1208" s="86"/>
    </row>
    <row r="1209" spans="1:24" ht="15">
      <c r="A1209" s="459" t="s">
        <v>36</v>
      </c>
      <c r="B1209" s="464" t="s">
        <v>142</v>
      </c>
      <c r="C1209" s="443"/>
      <c r="D1209" s="443"/>
      <c r="E1209" s="286" t="s">
        <v>285</v>
      </c>
      <c r="F1209" s="286">
        <v>91</v>
      </c>
      <c r="G1209" s="323">
        <v>254.4</v>
      </c>
      <c r="H1209" s="286">
        <v>136</v>
      </c>
      <c r="I1209" s="286">
        <v>0</v>
      </c>
      <c r="J1209" s="286">
        <v>133.89999999999964</v>
      </c>
      <c r="K1209" s="286"/>
      <c r="L1209" s="313"/>
      <c r="M1209" s="312">
        <f t="shared" si="20"/>
        <v>615.29999999999961</v>
      </c>
      <c r="N1209" s="443"/>
      <c r="O1209" s="443" t="s">
        <v>295</v>
      </c>
      <c r="P1209" s="443"/>
      <c r="Q1209" s="443"/>
      <c r="R1209" s="443"/>
      <c r="S1209" s="464"/>
      <c r="T1209" s="464"/>
      <c r="U1209" s="686"/>
      <c r="V1209" s="464"/>
      <c r="W1209" s="464"/>
      <c r="X1209" s="86"/>
    </row>
    <row r="1210" spans="1:24" ht="15">
      <c r="A1210" s="459" t="s">
        <v>38</v>
      </c>
      <c r="B1210" s="464" t="s">
        <v>162</v>
      </c>
      <c r="C1210" s="443"/>
      <c r="D1210" s="443"/>
      <c r="E1210" s="286" t="s">
        <v>285</v>
      </c>
      <c r="F1210" s="286" t="s">
        <v>285</v>
      </c>
      <c r="G1210" s="286">
        <v>177.1</v>
      </c>
      <c r="H1210" s="286">
        <v>240.49999999999818</v>
      </c>
      <c r="I1210" s="286">
        <v>0</v>
      </c>
      <c r="J1210" s="286">
        <v>192</v>
      </c>
      <c r="K1210" s="286"/>
      <c r="L1210" s="313"/>
      <c r="M1210" s="312">
        <f t="shared" si="20"/>
        <v>609.5999999999982</v>
      </c>
      <c r="N1210" s="443"/>
      <c r="O1210" s="443"/>
      <c r="P1210" s="443"/>
      <c r="Q1210" s="443"/>
      <c r="R1210" s="443"/>
      <c r="S1210" s="530"/>
      <c r="T1210" s="464"/>
      <c r="U1210" s="686"/>
      <c r="V1210" s="464"/>
      <c r="W1210" s="464"/>
      <c r="X1210" s="86"/>
    </row>
    <row r="1211" spans="1:24" ht="15">
      <c r="A1211" s="459" t="s">
        <v>145</v>
      </c>
      <c r="B1211" s="464" t="s">
        <v>39</v>
      </c>
      <c r="C1211" s="443"/>
      <c r="D1211" s="443"/>
      <c r="E1211" s="286">
        <v>9.8000000000000007</v>
      </c>
      <c r="F1211" s="286">
        <v>156</v>
      </c>
      <c r="G1211" s="286">
        <v>52.1</v>
      </c>
      <c r="H1211" s="286">
        <v>239.60000000000036</v>
      </c>
      <c r="I1211" s="286">
        <v>0</v>
      </c>
      <c r="J1211" s="286">
        <v>145.99999999999909</v>
      </c>
      <c r="K1211" s="286"/>
      <c r="L1211" s="313"/>
      <c r="M1211" s="312">
        <f t="shared" si="20"/>
        <v>603.49999999999943</v>
      </c>
      <c r="N1211" s="443"/>
      <c r="O1211" s="443" t="s">
        <v>300</v>
      </c>
      <c r="P1211" s="443"/>
      <c r="Q1211" s="443"/>
      <c r="R1211" s="443"/>
      <c r="S1211" s="464"/>
      <c r="T1211" s="464"/>
      <c r="U1211" s="686"/>
      <c r="V1211" s="464"/>
      <c r="W1211" s="464"/>
      <c r="X1211" s="86"/>
    </row>
    <row r="1212" spans="1:24" ht="15">
      <c r="A1212" s="459" t="s">
        <v>146</v>
      </c>
      <c r="B1212" s="464" t="s">
        <v>19</v>
      </c>
      <c r="C1212" s="443"/>
      <c r="D1212" s="443"/>
      <c r="E1212" s="286">
        <v>9.8000000000000007</v>
      </c>
      <c r="F1212" s="323">
        <v>151.5</v>
      </c>
      <c r="G1212" s="286">
        <v>89.3</v>
      </c>
      <c r="H1212" s="286">
        <v>162.00000000000091</v>
      </c>
      <c r="I1212" s="286">
        <v>0</v>
      </c>
      <c r="J1212" s="286">
        <v>186.79999999999836</v>
      </c>
      <c r="K1212" s="286"/>
      <c r="L1212" s="313"/>
      <c r="M1212" s="312">
        <f t="shared" si="20"/>
        <v>599.3999999999993</v>
      </c>
      <c r="N1212" s="443"/>
      <c r="O1212" s="443"/>
      <c r="P1212" s="443"/>
      <c r="Q1212" s="443"/>
      <c r="R1212" s="443"/>
      <c r="S1212" s="530"/>
      <c r="T1212" s="464"/>
      <c r="U1212" s="686"/>
      <c r="V1212" s="464"/>
      <c r="W1212" s="464"/>
      <c r="X1212" s="86"/>
    </row>
    <row r="1213" spans="1:24" ht="15">
      <c r="A1213" s="459" t="s">
        <v>147</v>
      </c>
      <c r="B1213" s="464" t="s">
        <v>33</v>
      </c>
      <c r="C1213" s="443"/>
      <c r="D1213" s="443"/>
      <c r="E1213" s="83" t="s">
        <v>286</v>
      </c>
      <c r="F1213" s="286">
        <v>130.30000000000001</v>
      </c>
      <c r="G1213" s="286">
        <v>168.3</v>
      </c>
      <c r="H1213" s="286">
        <v>194.39999999999964</v>
      </c>
      <c r="I1213" s="286">
        <v>0</v>
      </c>
      <c r="J1213" s="286">
        <v>6.0000000000009095</v>
      </c>
      <c r="K1213" s="286"/>
      <c r="L1213" s="313"/>
      <c r="M1213" s="312">
        <f t="shared" si="20"/>
        <v>499.00000000000057</v>
      </c>
      <c r="N1213" s="443"/>
      <c r="O1213" s="443"/>
      <c r="P1213" s="443"/>
      <c r="Q1213" s="443"/>
      <c r="R1213" s="443"/>
      <c r="S1213" s="464"/>
      <c r="T1213" s="464"/>
      <c r="U1213" s="686"/>
      <c r="V1213" s="464"/>
      <c r="W1213" s="464"/>
      <c r="X1213" s="86"/>
    </row>
    <row r="1214" spans="1:24" ht="15">
      <c r="A1214" s="459" t="s">
        <v>151</v>
      </c>
      <c r="B1214" s="464" t="s">
        <v>25</v>
      </c>
      <c r="C1214" s="443"/>
      <c r="D1214" s="443"/>
      <c r="E1214" s="286">
        <v>1.1000000000000001</v>
      </c>
      <c r="F1214" s="323">
        <v>197</v>
      </c>
      <c r="G1214" s="286">
        <v>135.5</v>
      </c>
      <c r="H1214" s="286">
        <v>116.10000000000036</v>
      </c>
      <c r="I1214" s="286">
        <v>0</v>
      </c>
      <c r="J1214" s="286">
        <v>23.300000000000182</v>
      </c>
      <c r="K1214" s="286"/>
      <c r="L1214" s="313"/>
      <c r="M1214" s="312">
        <f t="shared" si="20"/>
        <v>473.00000000000057</v>
      </c>
      <c r="N1214" s="443"/>
      <c r="O1214" s="443" t="s">
        <v>295</v>
      </c>
      <c r="P1214" s="443"/>
      <c r="Q1214" s="443"/>
      <c r="R1214" s="443"/>
      <c r="S1214" s="530"/>
      <c r="T1214" s="464"/>
      <c r="U1214" s="686"/>
      <c r="V1214" s="464"/>
      <c r="W1214" s="464"/>
      <c r="X1214" s="86"/>
    </row>
    <row r="1215" spans="1:24" ht="15">
      <c r="A1215" s="459" t="s">
        <v>157</v>
      </c>
      <c r="B1215" s="464" t="s">
        <v>835</v>
      </c>
      <c r="C1215" s="443"/>
      <c r="D1215" s="443"/>
      <c r="E1215" s="286" t="s">
        <v>285</v>
      </c>
      <c r="F1215" s="286" t="s">
        <v>285</v>
      </c>
      <c r="G1215" s="286" t="s">
        <v>285</v>
      </c>
      <c r="H1215" s="286">
        <v>287.40000000000146</v>
      </c>
      <c r="I1215" s="286">
        <v>0</v>
      </c>
      <c r="J1215" s="286">
        <v>183.50000000000091</v>
      </c>
      <c r="K1215" s="286"/>
      <c r="L1215" s="313"/>
      <c r="M1215" s="312">
        <f t="shared" si="20"/>
        <v>470.90000000000236</v>
      </c>
      <c r="N1215" s="443"/>
      <c r="O1215" s="443"/>
      <c r="P1215" s="443"/>
      <c r="Q1215" s="443"/>
      <c r="R1215" s="443"/>
      <c r="S1215" s="530"/>
      <c r="T1215" s="464"/>
      <c r="U1215" s="686"/>
      <c r="V1215" s="464"/>
      <c r="W1215" s="464"/>
      <c r="X1215" s="86"/>
    </row>
    <row r="1216" spans="1:24" ht="15">
      <c r="A1216" s="459" t="s">
        <v>159</v>
      </c>
      <c r="B1216" s="464" t="s">
        <v>9</v>
      </c>
      <c r="C1216" s="443"/>
      <c r="D1216" s="443"/>
      <c r="E1216" s="83" t="s">
        <v>286</v>
      </c>
      <c r="F1216" s="286">
        <v>139.69999999999999</v>
      </c>
      <c r="G1216" s="286">
        <v>145.80000000000001</v>
      </c>
      <c r="H1216" s="286">
        <v>170.10000000000218</v>
      </c>
      <c r="I1216" s="286">
        <v>0</v>
      </c>
      <c r="J1216" s="286">
        <v>5.5999999999994543</v>
      </c>
      <c r="K1216" s="286"/>
      <c r="L1216" s="313"/>
      <c r="M1216" s="312">
        <f t="shared" si="20"/>
        <v>461.20000000000164</v>
      </c>
      <c r="N1216" s="443"/>
      <c r="O1216" s="443"/>
      <c r="P1216" s="443"/>
      <c r="Q1216" s="443"/>
      <c r="R1216" s="443"/>
      <c r="S1216" s="530"/>
      <c r="T1216" s="464"/>
      <c r="U1216" s="686"/>
      <c r="V1216" s="464"/>
      <c r="W1216" s="464"/>
      <c r="X1216" s="86"/>
    </row>
    <row r="1217" spans="1:24" ht="15">
      <c r="A1217" s="459" t="s">
        <v>160</v>
      </c>
      <c r="B1217" s="464" t="s">
        <v>819</v>
      </c>
      <c r="C1217" s="443"/>
      <c r="D1217" s="443"/>
      <c r="E1217" s="286" t="s">
        <v>285</v>
      </c>
      <c r="F1217" s="286" t="s">
        <v>285</v>
      </c>
      <c r="G1217" s="286" t="s">
        <v>285</v>
      </c>
      <c r="H1217" s="286">
        <v>245.50000000000091</v>
      </c>
      <c r="I1217" s="286">
        <v>0</v>
      </c>
      <c r="J1217" s="286">
        <v>212.29999999999836</v>
      </c>
      <c r="K1217" s="286"/>
      <c r="L1217" s="313"/>
      <c r="M1217" s="312">
        <f t="shared" si="20"/>
        <v>457.79999999999927</v>
      </c>
      <c r="N1217" s="443"/>
      <c r="O1217" s="443"/>
      <c r="P1217" s="443"/>
      <c r="Q1217" s="443"/>
      <c r="R1217" s="443"/>
      <c r="S1217" s="464"/>
      <c r="T1217" s="464"/>
      <c r="U1217" s="686"/>
      <c r="V1217" s="464"/>
      <c r="W1217" s="464"/>
      <c r="X1217" s="86"/>
    </row>
    <row r="1218" spans="1:24" ht="15">
      <c r="A1218" s="459" t="s">
        <v>161</v>
      </c>
      <c r="B1218" s="464" t="s">
        <v>861</v>
      </c>
      <c r="C1218" s="443"/>
      <c r="D1218" s="443"/>
      <c r="E1218" s="286" t="s">
        <v>285</v>
      </c>
      <c r="F1218" s="286" t="s">
        <v>285</v>
      </c>
      <c r="G1218" s="286" t="s">
        <v>285</v>
      </c>
      <c r="H1218" s="286">
        <v>142.69999999999982</v>
      </c>
      <c r="I1218" s="286">
        <v>0</v>
      </c>
      <c r="J1218" s="301">
        <v>306.70000000000073</v>
      </c>
      <c r="K1218" s="301"/>
      <c r="L1218" s="313"/>
      <c r="M1218" s="312">
        <f t="shared" si="20"/>
        <v>449.40000000000055</v>
      </c>
      <c r="N1218" s="443"/>
      <c r="O1218" s="443" t="s">
        <v>307</v>
      </c>
      <c r="P1218" s="443"/>
      <c r="Q1218" s="443"/>
      <c r="R1218" s="443"/>
      <c r="S1218" s="464"/>
      <c r="T1218" s="464"/>
      <c r="U1218" s="687"/>
      <c r="V1218" s="464"/>
      <c r="W1218" s="464"/>
      <c r="X1218" s="86"/>
    </row>
    <row r="1219" spans="1:24" ht="15">
      <c r="A1219" s="459" t="s">
        <v>163</v>
      </c>
      <c r="B1219" s="464" t="s">
        <v>154</v>
      </c>
      <c r="C1219" s="443"/>
      <c r="D1219" s="443"/>
      <c r="E1219" s="286" t="s">
        <v>285</v>
      </c>
      <c r="F1219" s="286" t="s">
        <v>285</v>
      </c>
      <c r="G1219" s="286">
        <v>137.9</v>
      </c>
      <c r="H1219" s="286">
        <v>290.50000000000091</v>
      </c>
      <c r="I1219" s="286">
        <v>0</v>
      </c>
      <c r="J1219" s="286">
        <v>16.799999999997453</v>
      </c>
      <c r="K1219" s="286"/>
      <c r="L1219" s="313"/>
      <c r="M1219" s="312">
        <f t="shared" si="20"/>
        <v>445.19999999999834</v>
      </c>
      <c r="N1219" s="443"/>
      <c r="O1219" s="443"/>
      <c r="P1219" s="443"/>
      <c r="Q1219" s="443"/>
      <c r="R1219" s="443"/>
      <c r="S1219" s="530"/>
      <c r="T1219" s="464"/>
      <c r="U1219" s="686"/>
      <c r="V1219" s="464"/>
      <c r="W1219" s="464"/>
      <c r="X1219" s="86"/>
    </row>
    <row r="1220" spans="1:24" ht="15">
      <c r="A1220" s="459" t="s">
        <v>281</v>
      </c>
      <c r="B1220" s="464" t="s">
        <v>873</v>
      </c>
      <c r="C1220" s="443"/>
      <c r="D1220" s="443"/>
      <c r="E1220" s="286" t="s">
        <v>285</v>
      </c>
      <c r="F1220" s="286" t="s">
        <v>285</v>
      </c>
      <c r="G1220" s="286" t="s">
        <v>285</v>
      </c>
      <c r="H1220" s="301">
        <v>422.29999999999927</v>
      </c>
      <c r="I1220" s="286">
        <v>0</v>
      </c>
      <c r="J1220" s="286">
        <v>17.699999999998909</v>
      </c>
      <c r="K1220" s="286"/>
      <c r="L1220" s="313"/>
      <c r="M1220" s="312">
        <f t="shared" si="20"/>
        <v>439.99999999999818</v>
      </c>
      <c r="N1220" s="443"/>
      <c r="O1220" s="443" t="s">
        <v>307</v>
      </c>
      <c r="P1220" s="443"/>
      <c r="Q1220" s="443"/>
      <c r="R1220" s="443"/>
      <c r="S1220" s="343"/>
      <c r="T1220" s="464"/>
      <c r="U1220" s="686"/>
      <c r="V1220" s="464"/>
      <c r="W1220" s="464"/>
      <c r="X1220" s="86"/>
    </row>
    <row r="1221" spans="1:24" ht="15">
      <c r="A1221" s="459" t="s">
        <v>282</v>
      </c>
      <c r="B1221" s="464" t="s">
        <v>4</v>
      </c>
      <c r="C1221" s="443"/>
      <c r="D1221" s="443"/>
      <c r="E1221" s="323">
        <v>25.4</v>
      </c>
      <c r="F1221" s="83" t="s">
        <v>286</v>
      </c>
      <c r="G1221" s="286">
        <v>69</v>
      </c>
      <c r="H1221" s="323">
        <v>339.89999999999782</v>
      </c>
      <c r="I1221" s="286">
        <v>0</v>
      </c>
      <c r="J1221" s="286" t="s">
        <v>285</v>
      </c>
      <c r="K1221" s="286"/>
      <c r="L1221" s="313"/>
      <c r="M1221" s="312">
        <f t="shared" si="20"/>
        <v>434.29999999999779</v>
      </c>
      <c r="N1221" s="443"/>
      <c r="O1221" s="443" t="s">
        <v>323</v>
      </c>
      <c r="P1221" s="443"/>
      <c r="Q1221" s="443"/>
      <c r="R1221" s="443"/>
      <c r="S1221" s="464"/>
      <c r="T1221" s="464"/>
      <c r="U1221" s="687"/>
      <c r="V1221" s="464"/>
      <c r="W1221" s="464"/>
      <c r="X1221" s="86"/>
    </row>
    <row r="1222" spans="1:24" ht="15">
      <c r="A1222" s="459" t="s">
        <v>283</v>
      </c>
      <c r="B1222" s="464" t="s">
        <v>863</v>
      </c>
      <c r="C1222" s="443"/>
      <c r="D1222" s="443"/>
      <c r="E1222" s="286" t="s">
        <v>285</v>
      </c>
      <c r="F1222" s="286" t="s">
        <v>285</v>
      </c>
      <c r="G1222" s="286" t="s">
        <v>285</v>
      </c>
      <c r="H1222" s="323">
        <v>333.09999999999764</v>
      </c>
      <c r="I1222" s="286">
        <v>0</v>
      </c>
      <c r="J1222" s="286">
        <v>74.600000000000364</v>
      </c>
      <c r="K1222" s="286"/>
      <c r="L1222" s="313"/>
      <c r="M1222" s="312">
        <f t="shared" si="20"/>
        <v>407.699999999998</v>
      </c>
      <c r="N1222" s="443"/>
      <c r="O1222" s="443" t="s">
        <v>295</v>
      </c>
      <c r="P1222" s="443"/>
      <c r="Q1222" s="443"/>
      <c r="R1222" s="443"/>
      <c r="S1222" s="464"/>
      <c r="T1222" s="464"/>
      <c r="U1222" s="686"/>
      <c r="V1222" s="464"/>
      <c r="W1222" s="464"/>
      <c r="X1222" s="86"/>
    </row>
    <row r="1223" spans="1:24" ht="15">
      <c r="A1223" s="459" t="s">
        <v>284</v>
      </c>
      <c r="B1223" s="464" t="s">
        <v>811</v>
      </c>
      <c r="C1223" s="443"/>
      <c r="D1223" s="443"/>
      <c r="E1223" s="286" t="s">
        <v>285</v>
      </c>
      <c r="F1223" s="286" t="s">
        <v>285</v>
      </c>
      <c r="G1223" s="286" t="s">
        <v>285</v>
      </c>
      <c r="H1223" s="286">
        <v>305.60000000000309</v>
      </c>
      <c r="I1223" s="286">
        <v>0</v>
      </c>
      <c r="J1223" s="286">
        <v>87.699999999999818</v>
      </c>
      <c r="K1223" s="286"/>
      <c r="L1223" s="313"/>
      <c r="M1223" s="312">
        <f t="shared" si="20"/>
        <v>393.30000000000291</v>
      </c>
      <c r="N1223" s="443"/>
      <c r="O1223" s="443"/>
      <c r="P1223" s="443"/>
      <c r="Q1223" s="443"/>
      <c r="R1223" s="443"/>
      <c r="S1223" s="459"/>
      <c r="T1223" s="464"/>
      <c r="U1223" s="686"/>
      <c r="V1223" s="464"/>
      <c r="W1223" s="464"/>
      <c r="X1223" s="86"/>
    </row>
    <row r="1224" spans="1:24" ht="15">
      <c r="A1224" s="459" t="s">
        <v>808</v>
      </c>
      <c r="B1224" s="361" t="s">
        <v>1839</v>
      </c>
      <c r="C1224" s="446"/>
      <c r="D1224" s="446"/>
      <c r="E1224" s="286" t="s">
        <v>285</v>
      </c>
      <c r="F1224" s="286" t="s">
        <v>285</v>
      </c>
      <c r="G1224" s="286" t="s">
        <v>285</v>
      </c>
      <c r="H1224" s="286" t="s">
        <v>285</v>
      </c>
      <c r="I1224" s="286">
        <v>0</v>
      </c>
      <c r="J1224" s="303">
        <v>378.80000000000109</v>
      </c>
      <c r="K1224" s="303"/>
      <c r="L1224" s="313"/>
      <c r="M1224" s="312">
        <f t="shared" si="20"/>
        <v>378.80000000000109</v>
      </c>
      <c r="N1224" s="443"/>
      <c r="O1224" s="443" t="s">
        <v>288</v>
      </c>
      <c r="P1224" s="443"/>
      <c r="Q1224" s="443"/>
      <c r="R1224" s="322" t="s">
        <v>1986</v>
      </c>
      <c r="S1224" s="464"/>
      <c r="T1224" s="464"/>
      <c r="U1224" s="686"/>
      <c r="V1224" s="464"/>
      <c r="W1224" s="464"/>
      <c r="X1224" s="86"/>
    </row>
    <row r="1225" spans="1:24" ht="15">
      <c r="A1225" s="459" t="s">
        <v>809</v>
      </c>
      <c r="B1225" s="464" t="s">
        <v>826</v>
      </c>
      <c r="C1225" s="443"/>
      <c r="D1225" s="443"/>
      <c r="E1225" s="286" t="s">
        <v>285</v>
      </c>
      <c r="F1225" s="286" t="s">
        <v>285</v>
      </c>
      <c r="G1225" s="286" t="s">
        <v>285</v>
      </c>
      <c r="H1225" s="323">
        <v>325.00000000000091</v>
      </c>
      <c r="I1225" s="286">
        <v>0</v>
      </c>
      <c r="J1225" s="286">
        <v>47.900000000001455</v>
      </c>
      <c r="K1225" s="286"/>
      <c r="L1225" s="313"/>
      <c r="M1225" s="312">
        <f t="shared" si="20"/>
        <v>372.90000000000236</v>
      </c>
      <c r="N1225" s="443"/>
      <c r="O1225" s="443" t="s">
        <v>300</v>
      </c>
      <c r="P1225" s="443"/>
      <c r="Q1225" s="443"/>
      <c r="R1225" s="443"/>
      <c r="S1225" s="343"/>
      <c r="T1225" s="464"/>
      <c r="U1225" s="686"/>
      <c r="V1225" s="464"/>
      <c r="W1225" s="464"/>
      <c r="X1225" s="86"/>
    </row>
    <row r="1226" spans="1:24" ht="15">
      <c r="A1226" s="459" t="s">
        <v>810</v>
      </c>
      <c r="B1226" s="464" t="s">
        <v>35</v>
      </c>
      <c r="C1226" s="443"/>
      <c r="D1226" s="443"/>
      <c r="E1226" s="323">
        <v>33.5</v>
      </c>
      <c r="F1226" s="286">
        <v>77</v>
      </c>
      <c r="G1226" s="286">
        <v>196.5</v>
      </c>
      <c r="H1226" s="286">
        <v>65.699999999998909</v>
      </c>
      <c r="I1226" s="286">
        <v>0</v>
      </c>
      <c r="J1226" s="286" t="s">
        <v>285</v>
      </c>
      <c r="K1226" s="286"/>
      <c r="L1226" s="313"/>
      <c r="M1226" s="312">
        <f t="shared" si="20"/>
        <v>372.69999999999891</v>
      </c>
      <c r="N1226" s="443"/>
      <c r="O1226" s="443" t="s">
        <v>291</v>
      </c>
      <c r="P1226" s="443"/>
      <c r="Q1226" s="443"/>
      <c r="R1226" s="443"/>
      <c r="S1226" s="343"/>
      <c r="T1226" s="464"/>
      <c r="U1226" s="687"/>
      <c r="V1226" s="464"/>
      <c r="W1226" s="464"/>
      <c r="X1226" s="86"/>
    </row>
    <row r="1227" spans="1:24" ht="15">
      <c r="A1227" s="459" t="s">
        <v>812</v>
      </c>
      <c r="B1227" s="464" t="s">
        <v>155</v>
      </c>
      <c r="C1227" s="443"/>
      <c r="D1227" s="443"/>
      <c r="E1227" s="286" t="s">
        <v>285</v>
      </c>
      <c r="F1227" s="286" t="s">
        <v>285</v>
      </c>
      <c r="G1227" s="286">
        <v>204.3</v>
      </c>
      <c r="H1227" s="286">
        <v>150</v>
      </c>
      <c r="I1227" s="286">
        <v>0</v>
      </c>
      <c r="J1227" s="286">
        <v>5.5999999999985448</v>
      </c>
      <c r="K1227" s="286"/>
      <c r="L1227" s="313"/>
      <c r="M1227" s="312">
        <f t="shared" si="20"/>
        <v>359.89999999999856</v>
      </c>
      <c r="N1227" s="443"/>
      <c r="O1227" s="443"/>
      <c r="P1227" s="443"/>
      <c r="Q1227" s="443"/>
      <c r="R1227" s="443"/>
      <c r="S1227" s="464"/>
      <c r="T1227" s="464"/>
      <c r="U1227" s="687"/>
      <c r="V1227" s="464"/>
      <c r="W1227" s="464"/>
      <c r="X1227" s="86"/>
    </row>
    <row r="1228" spans="1:24" ht="15">
      <c r="A1228" s="459" t="s">
        <v>818</v>
      </c>
      <c r="B1228" s="464" t="s">
        <v>844</v>
      </c>
      <c r="C1228" s="443"/>
      <c r="D1228" s="443"/>
      <c r="E1228" s="286" t="s">
        <v>285</v>
      </c>
      <c r="F1228" s="286" t="s">
        <v>285</v>
      </c>
      <c r="G1228" s="286" t="s">
        <v>285</v>
      </c>
      <c r="H1228" s="323">
        <v>334.19999999999891</v>
      </c>
      <c r="I1228" s="286">
        <v>0</v>
      </c>
      <c r="J1228" s="286">
        <v>24.199999999998909</v>
      </c>
      <c r="K1228" s="286"/>
      <c r="L1228" s="313"/>
      <c r="M1228" s="312">
        <f t="shared" si="20"/>
        <v>358.39999999999782</v>
      </c>
      <c r="N1228" s="443"/>
      <c r="O1228" s="443" t="s">
        <v>294</v>
      </c>
      <c r="P1228" s="443"/>
      <c r="Q1228" s="443"/>
      <c r="R1228" s="443"/>
      <c r="S1228" s="464"/>
      <c r="T1228" s="464"/>
      <c r="U1228" s="686"/>
      <c r="V1228" s="464"/>
      <c r="W1228" s="464"/>
      <c r="X1228" s="86"/>
    </row>
    <row r="1229" spans="1:24" ht="15">
      <c r="A1229" s="459" t="s">
        <v>820</v>
      </c>
      <c r="B1229" s="459" t="s">
        <v>807</v>
      </c>
      <c r="C1229" s="443"/>
      <c r="D1229" s="443"/>
      <c r="E1229" s="286" t="s">
        <v>285</v>
      </c>
      <c r="F1229" s="286" t="s">
        <v>285</v>
      </c>
      <c r="G1229" s="286" t="s">
        <v>285</v>
      </c>
      <c r="H1229" s="286">
        <v>201.50000000000182</v>
      </c>
      <c r="I1229" s="286">
        <v>0</v>
      </c>
      <c r="J1229" s="286">
        <v>151.39999999999964</v>
      </c>
      <c r="K1229" s="286"/>
      <c r="L1229" s="313"/>
      <c r="M1229" s="312">
        <f t="shared" si="20"/>
        <v>352.90000000000146</v>
      </c>
      <c r="N1229" s="443"/>
      <c r="O1229" s="443"/>
      <c r="P1229" s="443"/>
      <c r="Q1229" s="443"/>
      <c r="R1229" s="443"/>
      <c r="S1229" s="530"/>
      <c r="T1229" s="464"/>
      <c r="U1229" s="686"/>
      <c r="V1229" s="464"/>
      <c r="W1229" s="464"/>
      <c r="X1229" s="86"/>
    </row>
    <row r="1230" spans="1:24" ht="15">
      <c r="A1230" s="459" t="s">
        <v>823</v>
      </c>
      <c r="B1230" s="464" t="s">
        <v>851</v>
      </c>
      <c r="C1230" s="443"/>
      <c r="D1230" s="443"/>
      <c r="E1230" s="286" t="s">
        <v>285</v>
      </c>
      <c r="F1230" s="286" t="s">
        <v>285</v>
      </c>
      <c r="G1230" s="286" t="s">
        <v>285</v>
      </c>
      <c r="H1230" s="323">
        <v>342.70000000000073</v>
      </c>
      <c r="I1230" s="286">
        <v>0</v>
      </c>
      <c r="J1230" s="286">
        <v>6.0000000000009095</v>
      </c>
      <c r="K1230" s="286"/>
      <c r="L1230" s="313"/>
      <c r="M1230" s="312">
        <f t="shared" si="20"/>
        <v>348.70000000000164</v>
      </c>
      <c r="N1230" s="443"/>
      <c r="O1230" s="443" t="s">
        <v>304</v>
      </c>
      <c r="P1230" s="443"/>
      <c r="Q1230" s="443"/>
      <c r="R1230" s="443"/>
      <c r="S1230" s="530"/>
      <c r="T1230" s="464"/>
      <c r="U1230" s="686"/>
      <c r="V1230" s="464"/>
      <c r="W1230" s="464"/>
      <c r="X1230" s="86"/>
    </row>
    <row r="1231" spans="1:24" ht="15">
      <c r="A1231" s="459" t="s">
        <v>824</v>
      </c>
      <c r="B1231" s="459" t="s">
        <v>806</v>
      </c>
      <c r="C1231" s="443"/>
      <c r="D1231" s="443"/>
      <c r="E1231" s="286" t="s">
        <v>285</v>
      </c>
      <c r="F1231" s="286" t="s">
        <v>285</v>
      </c>
      <c r="G1231" s="286" t="s">
        <v>285</v>
      </c>
      <c r="H1231" s="286">
        <v>192.00000000000182</v>
      </c>
      <c r="I1231" s="286">
        <v>0</v>
      </c>
      <c r="J1231" s="286">
        <v>117.40000000000055</v>
      </c>
      <c r="K1231" s="286"/>
      <c r="L1231" s="313"/>
      <c r="M1231" s="312">
        <f t="shared" si="20"/>
        <v>309.40000000000236</v>
      </c>
      <c r="N1231" s="443"/>
      <c r="O1231" s="443"/>
      <c r="P1231" s="443"/>
      <c r="Q1231" s="443"/>
      <c r="R1231" s="443"/>
      <c r="S1231" s="343"/>
      <c r="T1231" s="464"/>
      <c r="U1231" s="686"/>
      <c r="V1231" s="464"/>
      <c r="W1231" s="464"/>
      <c r="X1231" s="86"/>
    </row>
    <row r="1232" spans="1:24" ht="15">
      <c r="A1232" s="459" t="s">
        <v>827</v>
      </c>
      <c r="B1232" s="464" t="s">
        <v>817</v>
      </c>
      <c r="C1232" s="443"/>
      <c r="D1232" s="443"/>
      <c r="E1232" s="286" t="s">
        <v>285</v>
      </c>
      <c r="F1232" s="286" t="s">
        <v>285</v>
      </c>
      <c r="G1232" s="286" t="s">
        <v>285</v>
      </c>
      <c r="H1232" s="286">
        <v>304.79999999999745</v>
      </c>
      <c r="I1232" s="286">
        <v>0</v>
      </c>
      <c r="J1232" s="286" t="s">
        <v>285</v>
      </c>
      <c r="K1232" s="286"/>
      <c r="L1232" s="313"/>
      <c r="M1232" s="312">
        <f t="shared" si="20"/>
        <v>304.79999999999745</v>
      </c>
      <c r="N1232" s="443"/>
      <c r="O1232" s="443"/>
      <c r="P1232" s="443"/>
      <c r="Q1232" s="443"/>
      <c r="R1232" s="443"/>
      <c r="S1232" s="343"/>
      <c r="T1232" s="464"/>
      <c r="U1232" s="686"/>
      <c r="V1232" s="464"/>
      <c r="W1232" s="464"/>
      <c r="X1232" s="86"/>
    </row>
    <row r="1233" spans="1:24" ht="15">
      <c r="A1233" s="459" t="s">
        <v>829</v>
      </c>
      <c r="B1233" s="361" t="s">
        <v>1841</v>
      </c>
      <c r="C1233" s="446"/>
      <c r="D1233" s="446"/>
      <c r="E1233" s="286" t="s">
        <v>285</v>
      </c>
      <c r="F1233" s="286" t="s">
        <v>285</v>
      </c>
      <c r="G1233" s="286" t="s">
        <v>285</v>
      </c>
      <c r="H1233" s="286" t="s">
        <v>285</v>
      </c>
      <c r="I1233" s="286">
        <v>0</v>
      </c>
      <c r="J1233" s="302">
        <v>293.69999999999982</v>
      </c>
      <c r="K1233" s="302"/>
      <c r="L1233" s="313"/>
      <c r="M1233" s="312">
        <f t="shared" si="20"/>
        <v>293.69999999999982</v>
      </c>
      <c r="N1233" s="443"/>
      <c r="O1233" s="443" t="s">
        <v>289</v>
      </c>
      <c r="P1233" s="443"/>
      <c r="Q1233" s="443"/>
      <c r="R1233" s="443"/>
      <c r="S1233" s="343"/>
      <c r="T1233" s="464"/>
      <c r="U1233" s="686"/>
      <c r="V1233" s="464"/>
      <c r="W1233" s="464"/>
    </row>
    <row r="1234" spans="1:24" ht="15">
      <c r="A1234" s="459" t="s">
        <v>834</v>
      </c>
      <c r="B1234" s="464" t="s">
        <v>856</v>
      </c>
      <c r="C1234" s="443"/>
      <c r="D1234" s="443"/>
      <c r="E1234" s="286" t="s">
        <v>285</v>
      </c>
      <c r="F1234" s="286" t="s">
        <v>285</v>
      </c>
      <c r="G1234" s="286" t="s">
        <v>285</v>
      </c>
      <c r="H1234" s="286">
        <v>262.19999999999982</v>
      </c>
      <c r="I1234" s="286">
        <v>0</v>
      </c>
      <c r="J1234" s="286">
        <v>16.900000000000546</v>
      </c>
      <c r="K1234" s="286"/>
      <c r="L1234" s="313"/>
      <c r="M1234" s="312">
        <f t="shared" si="20"/>
        <v>279.10000000000036</v>
      </c>
      <c r="N1234" s="443"/>
      <c r="O1234" s="443"/>
      <c r="P1234" s="443"/>
      <c r="Q1234" s="443"/>
      <c r="R1234" s="443"/>
      <c r="S1234" s="464"/>
      <c r="T1234" s="464"/>
      <c r="U1234" s="686"/>
      <c r="V1234" s="464"/>
      <c r="W1234" s="464"/>
    </row>
    <row r="1235" spans="1:24" ht="15">
      <c r="A1235" s="459" t="s">
        <v>838</v>
      </c>
      <c r="B1235" s="459" t="s">
        <v>801</v>
      </c>
      <c r="C1235" s="443"/>
      <c r="D1235" s="443"/>
      <c r="E1235" s="286" t="s">
        <v>285</v>
      </c>
      <c r="F1235" s="286" t="s">
        <v>285</v>
      </c>
      <c r="G1235" s="286" t="s">
        <v>285</v>
      </c>
      <c r="H1235" s="286">
        <v>190</v>
      </c>
      <c r="I1235" s="286">
        <v>0</v>
      </c>
      <c r="J1235" s="286">
        <v>84.299999999999727</v>
      </c>
      <c r="K1235" s="286"/>
      <c r="L1235" s="313"/>
      <c r="M1235" s="312">
        <f t="shared" si="20"/>
        <v>274.29999999999973</v>
      </c>
      <c r="N1235" s="443"/>
      <c r="O1235" s="443"/>
      <c r="P1235" s="443"/>
      <c r="Q1235" s="443"/>
      <c r="R1235" s="443"/>
      <c r="S1235" s="530"/>
      <c r="T1235" s="464"/>
      <c r="U1235" s="686"/>
      <c r="V1235" s="464"/>
      <c r="W1235" s="464"/>
    </row>
    <row r="1236" spans="1:24" ht="15">
      <c r="A1236" s="459" t="s">
        <v>839</v>
      </c>
      <c r="B1236" s="464" t="s">
        <v>164</v>
      </c>
      <c r="C1236" s="443"/>
      <c r="D1236" s="443"/>
      <c r="E1236" s="286" t="s">
        <v>285</v>
      </c>
      <c r="F1236" s="286" t="s">
        <v>285</v>
      </c>
      <c r="G1236" s="323">
        <v>261</v>
      </c>
      <c r="H1236" s="286" t="s">
        <v>285</v>
      </c>
      <c r="I1236" s="286">
        <v>0</v>
      </c>
      <c r="J1236" s="286" t="s">
        <v>285</v>
      </c>
      <c r="K1236" s="286"/>
      <c r="L1236" s="313"/>
      <c r="M1236" s="312">
        <f t="shared" si="20"/>
        <v>261</v>
      </c>
      <c r="N1236" s="443"/>
      <c r="O1236" s="443" t="s">
        <v>294</v>
      </c>
      <c r="P1236" s="443"/>
      <c r="Q1236" s="443"/>
      <c r="R1236" s="443"/>
      <c r="S1236" s="464"/>
      <c r="T1236" s="464"/>
      <c r="U1236" s="686"/>
      <c r="V1236" s="464"/>
      <c r="W1236" s="464"/>
    </row>
    <row r="1237" spans="1:24" ht="15">
      <c r="A1237" s="459" t="s">
        <v>840</v>
      </c>
      <c r="B1237" s="464" t="s">
        <v>29</v>
      </c>
      <c r="C1237" s="443"/>
      <c r="D1237" s="443"/>
      <c r="E1237" s="303">
        <v>69.5</v>
      </c>
      <c r="F1237" s="286">
        <v>13.5</v>
      </c>
      <c r="G1237" s="286">
        <v>47.2</v>
      </c>
      <c r="H1237" s="286" t="s">
        <v>285</v>
      </c>
      <c r="I1237" s="286">
        <v>0</v>
      </c>
      <c r="J1237" s="286">
        <v>120.99999999999909</v>
      </c>
      <c r="K1237" s="286"/>
      <c r="L1237" s="313"/>
      <c r="M1237" s="312">
        <f t="shared" si="20"/>
        <v>251.19999999999908</v>
      </c>
      <c r="N1237" s="443"/>
      <c r="O1237" s="443" t="s">
        <v>288</v>
      </c>
      <c r="P1237" s="443"/>
      <c r="Q1237" s="443"/>
      <c r="R1237" s="446" t="s">
        <v>1986</v>
      </c>
      <c r="S1237" s="464"/>
      <c r="T1237" s="464"/>
      <c r="U1237" s="686"/>
      <c r="V1237" s="464"/>
      <c r="W1237" s="464"/>
    </row>
    <row r="1238" spans="1:24" ht="15">
      <c r="A1238" s="459" t="s">
        <v>846</v>
      </c>
      <c r="B1238" s="464" t="s">
        <v>842</v>
      </c>
      <c r="C1238" s="443"/>
      <c r="D1238" s="443"/>
      <c r="E1238" s="286" t="s">
        <v>285</v>
      </c>
      <c r="F1238" s="286" t="s">
        <v>285</v>
      </c>
      <c r="G1238" s="286" t="s">
        <v>285</v>
      </c>
      <c r="H1238" s="286">
        <v>225.60000000000127</v>
      </c>
      <c r="I1238" s="286">
        <v>0</v>
      </c>
      <c r="J1238" s="286" t="s">
        <v>285</v>
      </c>
      <c r="K1238" s="286"/>
      <c r="L1238" s="313"/>
      <c r="M1238" s="312">
        <f t="shared" si="20"/>
        <v>225.60000000000127</v>
      </c>
      <c r="N1238" s="443"/>
      <c r="O1238" s="443"/>
      <c r="P1238" s="443"/>
      <c r="Q1238" s="443"/>
      <c r="R1238" s="443"/>
      <c r="S1238" s="464"/>
      <c r="T1238" s="464"/>
      <c r="U1238" s="686"/>
      <c r="V1238" s="464"/>
      <c r="W1238" s="464"/>
    </row>
    <row r="1239" spans="1:24" ht="15">
      <c r="A1239" s="459" t="s">
        <v>854</v>
      </c>
      <c r="B1239" s="530" t="s">
        <v>2238</v>
      </c>
      <c r="C1239" s="446"/>
      <c r="D1239" s="446"/>
      <c r="E1239" s="286" t="s">
        <v>285</v>
      </c>
      <c r="F1239" s="286" t="s">
        <v>285</v>
      </c>
      <c r="G1239" s="286" t="s">
        <v>285</v>
      </c>
      <c r="H1239" s="286" t="s">
        <v>285</v>
      </c>
      <c r="I1239" s="286">
        <v>0</v>
      </c>
      <c r="J1239" s="323">
        <v>223.20000000000073</v>
      </c>
      <c r="K1239" s="323"/>
      <c r="L1239" s="313"/>
      <c r="M1239" s="312">
        <f t="shared" si="20"/>
        <v>223.20000000000073</v>
      </c>
      <c r="N1239" s="443"/>
      <c r="O1239" s="443" t="s">
        <v>295</v>
      </c>
      <c r="P1239" s="443"/>
      <c r="Q1239" s="443"/>
      <c r="R1239" s="443"/>
      <c r="S1239" s="530"/>
      <c r="T1239" s="464"/>
      <c r="U1239" s="687"/>
      <c r="V1239" s="464"/>
      <c r="W1239" s="464"/>
    </row>
    <row r="1240" spans="1:24" ht="15">
      <c r="A1240" s="459" t="s">
        <v>858</v>
      </c>
      <c r="B1240" s="464" t="s">
        <v>852</v>
      </c>
      <c r="C1240" s="443"/>
      <c r="D1240" s="443"/>
      <c r="E1240" s="286" t="s">
        <v>285</v>
      </c>
      <c r="F1240" s="286" t="s">
        <v>285</v>
      </c>
      <c r="G1240" s="286" t="s">
        <v>285</v>
      </c>
      <c r="H1240" s="286">
        <v>199.49999999999818</v>
      </c>
      <c r="I1240" s="286">
        <v>0</v>
      </c>
      <c r="J1240" s="286">
        <v>23.200000000000728</v>
      </c>
      <c r="K1240" s="286"/>
      <c r="L1240" s="313"/>
      <c r="M1240" s="312">
        <f t="shared" si="20"/>
        <v>222.69999999999891</v>
      </c>
      <c r="N1240" s="443"/>
      <c r="O1240" s="443"/>
      <c r="P1240" s="443"/>
      <c r="Q1240" s="443"/>
      <c r="R1240" s="443"/>
      <c r="S1240" s="459"/>
      <c r="T1240" s="464"/>
      <c r="U1240" s="686"/>
      <c r="V1240" s="464"/>
      <c r="W1240" s="464"/>
    </row>
    <row r="1241" spans="1:24" ht="15">
      <c r="A1241" s="459" t="s">
        <v>859</v>
      </c>
      <c r="B1241" s="361" t="s">
        <v>1851</v>
      </c>
      <c r="C1241" s="446"/>
      <c r="D1241" s="446"/>
      <c r="E1241" s="286" t="s">
        <v>285</v>
      </c>
      <c r="F1241" s="286" t="s">
        <v>285</v>
      </c>
      <c r="G1241" s="286" t="s">
        <v>285</v>
      </c>
      <c r="H1241" s="286" t="s">
        <v>285</v>
      </c>
      <c r="I1241" s="286">
        <v>0</v>
      </c>
      <c r="J1241" s="286">
        <v>219.59999999999945</v>
      </c>
      <c r="K1241" s="286"/>
      <c r="L1241" s="313"/>
      <c r="M1241" s="312">
        <f t="shared" si="20"/>
        <v>219.59999999999945</v>
      </c>
      <c r="N1241" s="443"/>
      <c r="O1241" s="443"/>
      <c r="P1241" s="443"/>
      <c r="Q1241" s="443"/>
      <c r="R1241" s="443"/>
      <c r="S1241" s="464"/>
      <c r="T1241" s="464"/>
      <c r="U1241" s="686"/>
      <c r="V1241" s="464"/>
      <c r="W1241" s="464"/>
    </row>
    <row r="1242" spans="1:24" ht="15">
      <c r="A1242" s="459" t="s">
        <v>860</v>
      </c>
      <c r="B1242" s="464" t="s">
        <v>178</v>
      </c>
      <c r="C1242" s="443"/>
      <c r="D1242" s="443"/>
      <c r="E1242" s="286">
        <v>5.6</v>
      </c>
      <c r="F1242" s="323">
        <v>211</v>
      </c>
      <c r="G1242" s="286" t="s">
        <v>285</v>
      </c>
      <c r="H1242" s="286" t="s">
        <v>285</v>
      </c>
      <c r="I1242" s="286">
        <v>0</v>
      </c>
      <c r="J1242" s="286" t="s">
        <v>285</v>
      </c>
      <c r="K1242" s="286"/>
      <c r="L1242" s="313"/>
      <c r="M1242" s="312">
        <f t="shared" si="20"/>
        <v>216.6</v>
      </c>
      <c r="N1242" s="443"/>
      <c r="O1242" s="443" t="s">
        <v>304</v>
      </c>
      <c r="P1242" s="443"/>
      <c r="Q1242" s="443"/>
      <c r="R1242" s="443"/>
      <c r="S1242" s="343"/>
      <c r="T1242" s="464"/>
      <c r="U1242" s="686"/>
      <c r="V1242" s="464"/>
      <c r="W1242" s="464"/>
    </row>
    <row r="1243" spans="1:24" ht="15">
      <c r="A1243" s="459" t="s">
        <v>866</v>
      </c>
      <c r="B1243" s="464" t="s">
        <v>158</v>
      </c>
      <c r="C1243" s="443"/>
      <c r="D1243" s="443"/>
      <c r="E1243" s="286" t="s">
        <v>285</v>
      </c>
      <c r="F1243" s="286" t="s">
        <v>285</v>
      </c>
      <c r="G1243" s="286">
        <v>139.5</v>
      </c>
      <c r="H1243" s="286">
        <v>76.000000000000909</v>
      </c>
      <c r="I1243" s="286">
        <v>0</v>
      </c>
      <c r="J1243" s="286" t="s">
        <v>285</v>
      </c>
      <c r="K1243" s="286"/>
      <c r="L1243" s="313"/>
      <c r="M1243" s="312">
        <f t="shared" si="20"/>
        <v>215.50000000000091</v>
      </c>
      <c r="N1243" s="443"/>
      <c r="O1243" s="443"/>
      <c r="P1243" s="443"/>
      <c r="Q1243" s="443"/>
      <c r="R1243" s="443"/>
      <c r="S1243" s="464"/>
      <c r="T1243" s="464"/>
      <c r="U1243" s="686"/>
      <c r="V1243" s="464"/>
      <c r="W1243" s="464"/>
    </row>
    <row r="1244" spans="1:24" ht="15">
      <c r="A1244" s="459" t="s">
        <v>867</v>
      </c>
      <c r="B1244" s="530" t="s">
        <v>2242</v>
      </c>
      <c r="C1244" s="446"/>
      <c r="D1244" s="446"/>
      <c r="E1244" s="286" t="s">
        <v>285</v>
      </c>
      <c r="F1244" s="286" t="s">
        <v>285</v>
      </c>
      <c r="G1244" s="286" t="s">
        <v>285</v>
      </c>
      <c r="H1244" s="286" t="s">
        <v>285</v>
      </c>
      <c r="I1244" s="286">
        <v>0</v>
      </c>
      <c r="J1244" s="286">
        <v>200.99999999999818</v>
      </c>
      <c r="K1244" s="286"/>
      <c r="L1244" s="313"/>
      <c r="M1244" s="312">
        <f t="shared" si="20"/>
        <v>200.99999999999818</v>
      </c>
      <c r="N1244" s="443"/>
      <c r="O1244" s="443"/>
      <c r="P1244" s="443"/>
      <c r="Q1244" s="443"/>
      <c r="R1244" s="443"/>
      <c r="S1244" s="464"/>
      <c r="T1244" s="464"/>
      <c r="U1244" s="686"/>
      <c r="V1244" s="464"/>
      <c r="W1244" s="464"/>
    </row>
    <row r="1245" spans="1:24" ht="15">
      <c r="A1245" s="459" t="s">
        <v>868</v>
      </c>
      <c r="B1245" s="361" t="s">
        <v>1844</v>
      </c>
      <c r="C1245" s="446"/>
      <c r="D1245" s="446"/>
      <c r="E1245" s="286" t="s">
        <v>285</v>
      </c>
      <c r="F1245" s="286" t="s">
        <v>285</v>
      </c>
      <c r="G1245" s="286" t="s">
        <v>285</v>
      </c>
      <c r="H1245" s="286" t="s">
        <v>285</v>
      </c>
      <c r="I1245" s="286">
        <v>0</v>
      </c>
      <c r="J1245" s="286">
        <v>197.99999999999909</v>
      </c>
      <c r="K1245" s="286"/>
      <c r="L1245" s="313"/>
      <c r="M1245" s="312">
        <f t="shared" si="20"/>
        <v>197.99999999999909</v>
      </c>
      <c r="N1245" s="443"/>
      <c r="O1245" s="443"/>
      <c r="P1245" s="443"/>
      <c r="Q1245" s="443"/>
      <c r="R1245" s="443"/>
      <c r="S1245" s="464"/>
      <c r="T1245" s="464"/>
      <c r="U1245" s="686"/>
      <c r="V1245" s="464"/>
      <c r="W1245" s="464"/>
    </row>
    <row r="1246" spans="1:24" ht="15">
      <c r="A1246" s="459" t="s">
        <v>870</v>
      </c>
      <c r="B1246" s="530" t="s">
        <v>2244</v>
      </c>
      <c r="C1246" s="446"/>
      <c r="D1246" s="446"/>
      <c r="E1246" s="286" t="s">
        <v>285</v>
      </c>
      <c r="F1246" s="286" t="s">
        <v>285</v>
      </c>
      <c r="G1246" s="286" t="s">
        <v>285</v>
      </c>
      <c r="H1246" s="286" t="s">
        <v>285</v>
      </c>
      <c r="I1246" s="286">
        <v>0</v>
      </c>
      <c r="J1246" s="286">
        <v>182.80000000000018</v>
      </c>
      <c r="K1246" s="286"/>
      <c r="L1246" s="313"/>
      <c r="M1246" s="312">
        <f t="shared" si="20"/>
        <v>182.80000000000018</v>
      </c>
      <c r="N1246" s="443"/>
      <c r="O1246" s="443"/>
      <c r="P1246" s="443"/>
      <c r="Q1246" s="443"/>
      <c r="R1246" s="443"/>
      <c r="S1246" s="464"/>
      <c r="T1246" s="464"/>
      <c r="U1246" s="687"/>
      <c r="V1246" s="464"/>
      <c r="W1246" s="464"/>
      <c r="X1246" s="86"/>
    </row>
    <row r="1247" spans="1:24" ht="15">
      <c r="A1247" s="459" t="s">
        <v>871</v>
      </c>
      <c r="B1247" s="361" t="s">
        <v>1854</v>
      </c>
      <c r="C1247" s="446"/>
      <c r="D1247" s="446"/>
      <c r="E1247" s="286" t="s">
        <v>285</v>
      </c>
      <c r="F1247" s="286" t="s">
        <v>285</v>
      </c>
      <c r="G1247" s="286" t="s">
        <v>285</v>
      </c>
      <c r="H1247" s="286" t="s">
        <v>285</v>
      </c>
      <c r="I1247" s="286">
        <v>0</v>
      </c>
      <c r="J1247" s="286">
        <v>177.70000000000073</v>
      </c>
      <c r="K1247" s="286"/>
      <c r="L1247" s="313"/>
      <c r="M1247" s="312">
        <f t="shared" si="20"/>
        <v>177.70000000000073</v>
      </c>
      <c r="N1247" s="443"/>
      <c r="O1247" s="443"/>
      <c r="P1247" s="443"/>
      <c r="Q1247" s="443"/>
      <c r="R1247" s="443"/>
      <c r="S1247" s="530"/>
      <c r="T1247" s="464"/>
      <c r="U1247" s="686"/>
      <c r="V1247" s="464"/>
      <c r="W1247" s="464"/>
    </row>
    <row r="1248" spans="1:24" ht="15">
      <c r="A1248" s="459" t="s">
        <v>872</v>
      </c>
      <c r="B1248" s="361" t="s">
        <v>1842</v>
      </c>
      <c r="C1248" s="446"/>
      <c r="D1248" s="446"/>
      <c r="E1248" s="286" t="s">
        <v>285</v>
      </c>
      <c r="F1248" s="286" t="s">
        <v>285</v>
      </c>
      <c r="G1248" s="286" t="s">
        <v>285</v>
      </c>
      <c r="H1248" s="286" t="s">
        <v>285</v>
      </c>
      <c r="I1248" s="286">
        <v>0</v>
      </c>
      <c r="J1248" s="286">
        <v>175.10000000000127</v>
      </c>
      <c r="K1248" s="286"/>
      <c r="L1248" s="313"/>
      <c r="M1248" s="312">
        <f t="shared" si="20"/>
        <v>175.10000000000127</v>
      </c>
      <c r="N1248" s="443"/>
      <c r="O1248" s="443"/>
      <c r="P1248" s="443"/>
      <c r="Q1248" s="443"/>
      <c r="R1248" s="443"/>
      <c r="S1248" s="530"/>
      <c r="T1248" s="464"/>
      <c r="U1248" s="686"/>
      <c r="V1248" s="464"/>
      <c r="W1248" s="464"/>
    </row>
    <row r="1249" spans="1:23" ht="15">
      <c r="A1249" s="459" t="s">
        <v>875</v>
      </c>
      <c r="B1249" s="464" t="s">
        <v>822</v>
      </c>
      <c r="C1249" s="443"/>
      <c r="D1249" s="443"/>
      <c r="E1249" s="286" t="s">
        <v>285</v>
      </c>
      <c r="F1249" s="286" t="s">
        <v>285</v>
      </c>
      <c r="G1249" s="286" t="s">
        <v>285</v>
      </c>
      <c r="H1249" s="286">
        <v>161.60000000000127</v>
      </c>
      <c r="I1249" s="286">
        <v>0</v>
      </c>
      <c r="J1249" s="286">
        <v>12.999999999999091</v>
      </c>
      <c r="K1249" s="286"/>
      <c r="L1249" s="313"/>
      <c r="M1249" s="312">
        <f t="shared" si="20"/>
        <v>174.60000000000036</v>
      </c>
      <c r="N1249" s="443"/>
      <c r="O1249" s="443"/>
      <c r="P1249" s="443"/>
      <c r="Q1249" s="443"/>
      <c r="R1249" s="443"/>
      <c r="S1249" s="464"/>
      <c r="T1249" s="464"/>
      <c r="U1249" s="686"/>
      <c r="V1249" s="464"/>
      <c r="W1249" s="464"/>
    </row>
    <row r="1250" spans="1:23" ht="15">
      <c r="A1250" s="459" t="s">
        <v>1006</v>
      </c>
      <c r="B1250" s="464" t="s">
        <v>828</v>
      </c>
      <c r="C1250" s="443"/>
      <c r="D1250" s="443"/>
      <c r="E1250" s="286" t="s">
        <v>285</v>
      </c>
      <c r="F1250" s="286" t="s">
        <v>285</v>
      </c>
      <c r="G1250" s="286" t="s">
        <v>285</v>
      </c>
      <c r="H1250" s="286">
        <v>155.20000000000164</v>
      </c>
      <c r="I1250" s="286">
        <v>0</v>
      </c>
      <c r="J1250" s="286">
        <v>11.600000000000364</v>
      </c>
      <c r="K1250" s="286"/>
      <c r="L1250" s="313"/>
      <c r="M1250" s="312">
        <f t="shared" si="20"/>
        <v>166.800000000002</v>
      </c>
      <c r="N1250" s="443"/>
      <c r="O1250" s="443"/>
      <c r="P1250" s="443"/>
      <c r="Q1250" s="443"/>
      <c r="R1250" s="443"/>
      <c r="S1250" s="464"/>
      <c r="T1250" s="464"/>
      <c r="U1250" s="686"/>
      <c r="V1250" s="464"/>
      <c r="W1250" s="464"/>
    </row>
    <row r="1251" spans="1:23" ht="15">
      <c r="A1251" s="459" t="s">
        <v>1007</v>
      </c>
      <c r="B1251" s="361" t="s">
        <v>1857</v>
      </c>
      <c r="C1251" s="446"/>
      <c r="D1251" s="446"/>
      <c r="E1251" s="286" t="s">
        <v>285</v>
      </c>
      <c r="F1251" s="286" t="s">
        <v>285</v>
      </c>
      <c r="G1251" s="286" t="s">
        <v>285</v>
      </c>
      <c r="H1251" s="286" t="s">
        <v>285</v>
      </c>
      <c r="I1251" s="286">
        <v>0</v>
      </c>
      <c r="J1251" s="286">
        <v>165.39999999999873</v>
      </c>
      <c r="K1251" s="286"/>
      <c r="L1251" s="313"/>
      <c r="M1251" s="312">
        <f t="shared" si="20"/>
        <v>165.39999999999873</v>
      </c>
      <c r="N1251" s="443"/>
      <c r="O1251" s="443"/>
      <c r="P1251" s="443"/>
      <c r="Q1251" s="443"/>
      <c r="R1251" s="443"/>
      <c r="S1251" s="464"/>
      <c r="T1251" s="464"/>
      <c r="U1251" s="687"/>
      <c r="V1251" s="464"/>
      <c r="W1251" s="464"/>
    </row>
    <row r="1252" spans="1:23" ht="15">
      <c r="A1252" s="459" t="s">
        <v>1008</v>
      </c>
      <c r="B1252" s="530" t="s">
        <v>2241</v>
      </c>
      <c r="C1252" s="446"/>
      <c r="D1252" s="446"/>
      <c r="E1252" s="286" t="s">
        <v>285</v>
      </c>
      <c r="F1252" s="286" t="s">
        <v>285</v>
      </c>
      <c r="G1252" s="286" t="s">
        <v>285</v>
      </c>
      <c r="H1252" s="286" t="s">
        <v>285</v>
      </c>
      <c r="I1252" s="286">
        <v>0</v>
      </c>
      <c r="J1252" s="286">
        <v>159.59999999999854</v>
      </c>
      <c r="K1252" s="286"/>
      <c r="L1252" s="313"/>
      <c r="M1252" s="312">
        <f t="shared" si="20"/>
        <v>159.59999999999854</v>
      </c>
      <c r="N1252" s="443"/>
      <c r="O1252" s="443"/>
      <c r="P1252" s="443"/>
      <c r="Q1252" s="443"/>
      <c r="R1252" s="443"/>
      <c r="S1252" s="530"/>
      <c r="T1252" s="464"/>
      <c r="U1252" s="687"/>
      <c r="V1252" s="464"/>
      <c r="W1252" s="464"/>
    </row>
    <row r="1253" spans="1:23" ht="15">
      <c r="A1253" s="459" t="s">
        <v>1009</v>
      </c>
      <c r="B1253" s="361" t="s">
        <v>1856</v>
      </c>
      <c r="C1253" s="446"/>
      <c r="D1253" s="446"/>
      <c r="E1253" s="286" t="s">
        <v>285</v>
      </c>
      <c r="F1253" s="286" t="s">
        <v>285</v>
      </c>
      <c r="G1253" s="286" t="s">
        <v>285</v>
      </c>
      <c r="H1253" s="286" t="s">
        <v>285</v>
      </c>
      <c r="I1253" s="286">
        <v>0</v>
      </c>
      <c r="J1253" s="286">
        <v>131.69999999999982</v>
      </c>
      <c r="K1253" s="286"/>
      <c r="L1253" s="313"/>
      <c r="M1253" s="312">
        <f t="shared" si="20"/>
        <v>131.69999999999982</v>
      </c>
      <c r="N1253" s="443"/>
      <c r="O1253" s="443"/>
      <c r="P1253" s="443"/>
      <c r="Q1253" s="443"/>
      <c r="R1253" s="443"/>
      <c r="S1253" s="530"/>
      <c r="T1253" s="464"/>
      <c r="U1253" s="686"/>
      <c r="V1253" s="464"/>
      <c r="W1253" s="464"/>
    </row>
    <row r="1254" spans="1:23" ht="15">
      <c r="A1254" s="459" t="s">
        <v>1010</v>
      </c>
      <c r="B1254" s="361" t="s">
        <v>1849</v>
      </c>
      <c r="C1254" s="446"/>
      <c r="D1254" s="446"/>
      <c r="E1254" s="286" t="s">
        <v>285</v>
      </c>
      <c r="F1254" s="286" t="s">
        <v>285</v>
      </c>
      <c r="G1254" s="286" t="s">
        <v>285</v>
      </c>
      <c r="H1254" s="286" t="s">
        <v>285</v>
      </c>
      <c r="I1254" s="286">
        <v>0</v>
      </c>
      <c r="J1254" s="286">
        <v>124.90000000000055</v>
      </c>
      <c r="K1254" s="286"/>
      <c r="L1254" s="313"/>
      <c r="M1254" s="312">
        <f t="shared" ref="M1254:M1277" si="21">SUM(E1254:J1254)</f>
        <v>124.90000000000055</v>
      </c>
      <c r="N1254" s="443"/>
      <c r="O1254" s="443"/>
      <c r="P1254" s="443"/>
      <c r="Q1254" s="443"/>
      <c r="R1254" s="443"/>
      <c r="S1254" s="459"/>
      <c r="T1254" s="464"/>
      <c r="U1254" s="686"/>
      <c r="V1254" s="464"/>
      <c r="W1254" s="464"/>
    </row>
    <row r="1255" spans="1:23" ht="15">
      <c r="A1255" s="459" t="s">
        <v>1011</v>
      </c>
      <c r="B1255" s="343" t="s">
        <v>1859</v>
      </c>
      <c r="C1255" s="446"/>
      <c r="D1255" s="446"/>
      <c r="E1255" s="286" t="s">
        <v>285</v>
      </c>
      <c r="F1255" s="286" t="s">
        <v>285</v>
      </c>
      <c r="G1255" s="286" t="s">
        <v>285</v>
      </c>
      <c r="H1255" s="286" t="s">
        <v>285</v>
      </c>
      <c r="I1255" s="286">
        <v>0</v>
      </c>
      <c r="J1255" s="286">
        <v>116.20000000000164</v>
      </c>
      <c r="K1255" s="286"/>
      <c r="L1255" s="313"/>
      <c r="M1255" s="312">
        <f t="shared" si="21"/>
        <v>116.20000000000164</v>
      </c>
      <c r="N1255" s="443"/>
      <c r="O1255" s="443"/>
      <c r="P1255" s="443"/>
      <c r="Q1255" s="443"/>
      <c r="R1255" s="443"/>
      <c r="S1255" s="343"/>
      <c r="T1255" s="464"/>
      <c r="U1255" s="687"/>
      <c r="V1255" s="464"/>
      <c r="W1255" s="464"/>
    </row>
    <row r="1256" spans="1:23" ht="15">
      <c r="A1256" s="459" t="s">
        <v>1012</v>
      </c>
      <c r="B1256" s="464" t="s">
        <v>857</v>
      </c>
      <c r="C1256" s="443"/>
      <c r="D1256" s="443"/>
      <c r="E1256" s="286" t="s">
        <v>285</v>
      </c>
      <c r="F1256" s="286" t="s">
        <v>285</v>
      </c>
      <c r="G1256" s="286" t="s">
        <v>285</v>
      </c>
      <c r="H1256" s="286">
        <v>115.50000000000091</v>
      </c>
      <c r="I1256" s="286">
        <v>0</v>
      </c>
      <c r="J1256" s="286" t="s">
        <v>285</v>
      </c>
      <c r="K1256" s="286"/>
      <c r="L1256" s="313"/>
      <c r="M1256" s="312">
        <f t="shared" si="21"/>
        <v>115.50000000000091</v>
      </c>
      <c r="N1256" s="443"/>
      <c r="O1256" s="443"/>
      <c r="P1256" s="443"/>
      <c r="Q1256" s="443"/>
      <c r="R1256" s="443"/>
      <c r="S1256" s="530"/>
      <c r="T1256" s="464"/>
      <c r="U1256" s="686"/>
      <c r="V1256" s="464"/>
      <c r="W1256" s="464"/>
    </row>
    <row r="1257" spans="1:23" ht="15">
      <c r="A1257" s="459" t="s">
        <v>1013</v>
      </c>
      <c r="B1257" s="361" t="s">
        <v>1850</v>
      </c>
      <c r="C1257" s="446"/>
      <c r="D1257" s="446"/>
      <c r="E1257" s="286" t="s">
        <v>285</v>
      </c>
      <c r="F1257" s="286" t="s">
        <v>285</v>
      </c>
      <c r="G1257" s="286" t="s">
        <v>285</v>
      </c>
      <c r="H1257" s="286" t="s">
        <v>285</v>
      </c>
      <c r="I1257" s="286">
        <v>0</v>
      </c>
      <c r="J1257" s="286">
        <v>113.99999999999909</v>
      </c>
      <c r="K1257" s="286"/>
      <c r="L1257" s="313"/>
      <c r="M1257" s="312">
        <f t="shared" si="21"/>
        <v>113.99999999999909</v>
      </c>
      <c r="N1257" s="443"/>
      <c r="O1257" s="443"/>
      <c r="P1257" s="443"/>
      <c r="Q1257" s="443"/>
      <c r="R1257" s="443"/>
      <c r="S1257" s="459"/>
      <c r="T1257" s="464"/>
      <c r="U1257" s="686"/>
      <c r="V1257" s="464"/>
      <c r="W1257" s="464"/>
    </row>
    <row r="1258" spans="1:23" ht="15">
      <c r="A1258" s="459" t="s">
        <v>1014</v>
      </c>
      <c r="B1258" s="361" t="s">
        <v>1858</v>
      </c>
      <c r="C1258" s="446"/>
      <c r="D1258" s="446"/>
      <c r="E1258" s="286" t="s">
        <v>285</v>
      </c>
      <c r="F1258" s="286" t="s">
        <v>285</v>
      </c>
      <c r="G1258" s="286" t="s">
        <v>285</v>
      </c>
      <c r="H1258" s="286" t="s">
        <v>285</v>
      </c>
      <c r="I1258" s="286">
        <v>0</v>
      </c>
      <c r="J1258" s="286">
        <v>101.30000000000291</v>
      </c>
      <c r="K1258" s="286"/>
      <c r="L1258" s="313"/>
      <c r="M1258" s="312">
        <f t="shared" si="21"/>
        <v>101.30000000000291</v>
      </c>
      <c r="N1258" s="443"/>
      <c r="O1258" s="443"/>
      <c r="P1258" s="443"/>
      <c r="Q1258" s="443"/>
      <c r="R1258" s="443"/>
      <c r="S1258" s="343"/>
      <c r="T1258" s="464"/>
      <c r="U1258" s="686"/>
      <c r="V1258" s="464"/>
      <c r="W1258" s="464"/>
    </row>
    <row r="1259" spans="1:23" ht="15">
      <c r="A1259" s="459" t="s">
        <v>1015</v>
      </c>
      <c r="B1259" s="530" t="s">
        <v>2243</v>
      </c>
      <c r="C1259" s="446"/>
      <c r="D1259" s="446"/>
      <c r="E1259" s="286" t="s">
        <v>285</v>
      </c>
      <c r="F1259" s="286" t="s">
        <v>285</v>
      </c>
      <c r="G1259" s="286" t="s">
        <v>285</v>
      </c>
      <c r="H1259" s="286" t="s">
        <v>285</v>
      </c>
      <c r="I1259" s="286">
        <v>0</v>
      </c>
      <c r="J1259" s="286">
        <v>100.300000000002</v>
      </c>
      <c r="K1259" s="286"/>
      <c r="L1259" s="313"/>
      <c r="M1259" s="312">
        <f t="shared" si="21"/>
        <v>100.300000000002</v>
      </c>
      <c r="N1259" s="443"/>
      <c r="O1259" s="443"/>
      <c r="P1259" s="443"/>
      <c r="Q1259" s="443"/>
      <c r="R1259" s="443"/>
      <c r="S1259" s="464"/>
      <c r="T1259" s="464"/>
      <c r="U1259" s="686"/>
      <c r="V1259" s="464"/>
      <c r="W1259" s="464"/>
    </row>
    <row r="1260" spans="1:23" ht="15">
      <c r="A1260" s="459" t="s">
        <v>1016</v>
      </c>
      <c r="B1260" s="464" t="s">
        <v>837</v>
      </c>
      <c r="C1260" s="443"/>
      <c r="D1260" s="443"/>
      <c r="E1260" s="286" t="s">
        <v>285</v>
      </c>
      <c r="F1260" s="286" t="s">
        <v>285</v>
      </c>
      <c r="G1260" s="286" t="s">
        <v>285</v>
      </c>
      <c r="H1260" s="286">
        <v>72.700000000001637</v>
      </c>
      <c r="I1260" s="286">
        <v>0</v>
      </c>
      <c r="J1260" s="286">
        <v>26.199999999999818</v>
      </c>
      <c r="K1260" s="286"/>
      <c r="L1260" s="313"/>
      <c r="M1260" s="312">
        <f t="shared" si="21"/>
        <v>98.900000000001455</v>
      </c>
      <c r="N1260" s="443"/>
      <c r="O1260" s="443"/>
      <c r="P1260" s="443"/>
      <c r="Q1260" s="443"/>
      <c r="R1260" s="443"/>
      <c r="S1260" s="464"/>
      <c r="T1260" s="464"/>
      <c r="U1260" s="686"/>
      <c r="V1260" s="464"/>
      <c r="W1260" s="464"/>
    </row>
    <row r="1261" spans="1:23" ht="15">
      <c r="A1261" s="459" t="s">
        <v>1017</v>
      </c>
      <c r="B1261" s="464" t="s">
        <v>836</v>
      </c>
      <c r="C1261" s="443"/>
      <c r="D1261" s="443"/>
      <c r="E1261" s="286" t="s">
        <v>285</v>
      </c>
      <c r="F1261" s="286" t="s">
        <v>285</v>
      </c>
      <c r="G1261" s="286" t="s">
        <v>285</v>
      </c>
      <c r="H1261" s="286">
        <v>35.700000000002547</v>
      </c>
      <c r="I1261" s="286">
        <v>0</v>
      </c>
      <c r="J1261" s="286">
        <v>62.999999999999091</v>
      </c>
      <c r="K1261" s="286"/>
      <c r="L1261" s="313"/>
      <c r="M1261" s="312">
        <f t="shared" si="21"/>
        <v>98.700000000001637</v>
      </c>
      <c r="N1261" s="443"/>
      <c r="O1261" s="443"/>
      <c r="P1261" s="443"/>
      <c r="Q1261" s="443"/>
      <c r="R1261" s="443"/>
      <c r="S1261" s="530"/>
      <c r="T1261" s="464"/>
      <c r="U1261" s="686"/>
      <c r="V1261" s="464"/>
      <c r="W1261" s="464"/>
    </row>
    <row r="1262" spans="1:23" ht="15">
      <c r="A1262" s="459" t="s">
        <v>1018</v>
      </c>
      <c r="B1262" s="530" t="s">
        <v>2246</v>
      </c>
      <c r="C1262" s="446"/>
      <c r="D1262" s="446"/>
      <c r="E1262" s="286" t="s">
        <v>285</v>
      </c>
      <c r="F1262" s="286" t="s">
        <v>285</v>
      </c>
      <c r="G1262" s="286" t="s">
        <v>285</v>
      </c>
      <c r="H1262" s="286" t="s">
        <v>285</v>
      </c>
      <c r="I1262" s="286">
        <v>0</v>
      </c>
      <c r="J1262" s="286">
        <v>83.5</v>
      </c>
      <c r="K1262" s="286"/>
      <c r="L1262" s="313"/>
      <c r="M1262" s="312">
        <f t="shared" si="21"/>
        <v>83.5</v>
      </c>
      <c r="N1262" s="443"/>
      <c r="O1262" s="443"/>
      <c r="P1262" s="443"/>
      <c r="Q1262" s="443"/>
      <c r="R1262" s="443"/>
      <c r="S1262" s="443"/>
      <c r="T1262" s="443"/>
      <c r="U1262" s="443"/>
      <c r="V1262" s="443"/>
      <c r="W1262" s="443"/>
    </row>
    <row r="1263" spans="1:23" ht="15">
      <c r="A1263" s="459" t="s">
        <v>1019</v>
      </c>
      <c r="B1263" s="464" t="s">
        <v>821</v>
      </c>
      <c r="C1263" s="443"/>
      <c r="D1263" s="443"/>
      <c r="E1263" s="286" t="s">
        <v>285</v>
      </c>
      <c r="F1263" s="286" t="s">
        <v>285</v>
      </c>
      <c r="G1263" s="286" t="s">
        <v>285</v>
      </c>
      <c r="H1263" s="286">
        <v>73.199999999999818</v>
      </c>
      <c r="I1263" s="286">
        <v>0</v>
      </c>
      <c r="J1263" s="286">
        <v>6.0000000000009095</v>
      </c>
      <c r="K1263" s="286"/>
      <c r="L1263" s="313"/>
      <c r="M1263" s="312">
        <f t="shared" si="21"/>
        <v>79.200000000000728</v>
      </c>
      <c r="N1263" s="443"/>
      <c r="O1263" s="443"/>
      <c r="P1263" s="443"/>
      <c r="Q1263" s="443"/>
      <c r="R1263" s="443"/>
      <c r="S1263" s="443"/>
      <c r="T1263" s="443"/>
      <c r="U1263" s="443"/>
      <c r="V1263" s="443"/>
      <c r="W1263" s="443"/>
    </row>
    <row r="1264" spans="1:23" ht="15">
      <c r="A1264" s="459" t="s">
        <v>1020</v>
      </c>
      <c r="B1264" s="464" t="s">
        <v>847</v>
      </c>
      <c r="C1264" s="443"/>
      <c r="D1264" s="443"/>
      <c r="E1264" s="286" t="s">
        <v>285</v>
      </c>
      <c r="F1264" s="286" t="s">
        <v>285</v>
      </c>
      <c r="G1264" s="286" t="s">
        <v>285</v>
      </c>
      <c r="H1264" s="286">
        <v>68.099999999999454</v>
      </c>
      <c r="I1264" s="286">
        <v>0</v>
      </c>
      <c r="J1264" s="286" t="s">
        <v>285</v>
      </c>
      <c r="K1264" s="286"/>
      <c r="L1264" s="313"/>
      <c r="M1264" s="312">
        <f t="shared" si="21"/>
        <v>68.099999999999454</v>
      </c>
      <c r="N1264" s="443"/>
      <c r="O1264" s="443"/>
      <c r="P1264" s="443"/>
      <c r="Q1264" s="443"/>
      <c r="R1264" s="443"/>
      <c r="S1264" s="443"/>
      <c r="T1264" s="443"/>
      <c r="U1264" s="443"/>
      <c r="V1264" s="443"/>
      <c r="W1264" s="443"/>
    </row>
    <row r="1265" spans="1:23" ht="15">
      <c r="A1265" s="459" t="s">
        <v>1021</v>
      </c>
      <c r="B1265" s="530" t="s">
        <v>2256</v>
      </c>
      <c r="C1265" s="446"/>
      <c r="D1265" s="446"/>
      <c r="E1265" s="286" t="s">
        <v>285</v>
      </c>
      <c r="F1265" s="286" t="s">
        <v>285</v>
      </c>
      <c r="G1265" s="286" t="s">
        <v>285</v>
      </c>
      <c r="H1265" s="286" t="s">
        <v>285</v>
      </c>
      <c r="I1265" s="286">
        <v>0</v>
      </c>
      <c r="J1265" s="286">
        <v>38.599999999999454</v>
      </c>
      <c r="K1265" s="286"/>
      <c r="L1265" s="313"/>
      <c r="M1265" s="312">
        <f t="shared" si="21"/>
        <v>38.599999999999454</v>
      </c>
      <c r="N1265" s="443"/>
      <c r="O1265" s="443"/>
      <c r="P1265" s="443"/>
      <c r="Q1265" s="443"/>
      <c r="R1265" s="443"/>
      <c r="S1265" s="443"/>
      <c r="T1265" s="443"/>
      <c r="U1265" s="443"/>
      <c r="V1265" s="443"/>
      <c r="W1265" s="443"/>
    </row>
    <row r="1266" spans="1:23" ht="15">
      <c r="A1266" s="459" t="s">
        <v>1022</v>
      </c>
      <c r="B1266" s="464" t="s">
        <v>179</v>
      </c>
      <c r="C1266" s="443"/>
      <c r="D1266" s="443"/>
      <c r="E1266" s="323">
        <v>24</v>
      </c>
      <c r="F1266" s="286" t="s">
        <v>285</v>
      </c>
      <c r="G1266" s="286" t="s">
        <v>285</v>
      </c>
      <c r="H1266" s="286" t="s">
        <v>285</v>
      </c>
      <c r="I1266" s="286">
        <v>0</v>
      </c>
      <c r="J1266" s="286" t="s">
        <v>285</v>
      </c>
      <c r="K1266" s="286"/>
      <c r="L1266" s="313"/>
      <c r="M1266" s="312">
        <f t="shared" si="21"/>
        <v>24</v>
      </c>
      <c r="N1266" s="443"/>
      <c r="O1266" s="443" t="s">
        <v>294</v>
      </c>
      <c r="P1266" s="443"/>
      <c r="Q1266" s="443"/>
      <c r="R1266" s="443"/>
      <c r="S1266" s="443"/>
      <c r="T1266" s="443"/>
      <c r="U1266" s="443"/>
      <c r="V1266" s="443"/>
      <c r="W1266" s="443"/>
    </row>
    <row r="1267" spans="1:23" ht="15">
      <c r="A1267" s="459" t="s">
        <v>1023</v>
      </c>
      <c r="B1267" s="361" t="s">
        <v>1852</v>
      </c>
      <c r="C1267" s="446"/>
      <c r="D1267" s="446"/>
      <c r="E1267" s="286" t="s">
        <v>285</v>
      </c>
      <c r="F1267" s="286" t="s">
        <v>285</v>
      </c>
      <c r="G1267" s="286" t="s">
        <v>285</v>
      </c>
      <c r="H1267" s="286" t="s">
        <v>285</v>
      </c>
      <c r="I1267" s="286">
        <v>0</v>
      </c>
      <c r="J1267" s="286">
        <v>15.299999999998363</v>
      </c>
      <c r="K1267" s="286"/>
      <c r="L1267" s="313"/>
      <c r="M1267" s="312">
        <f t="shared" si="21"/>
        <v>15.299999999998363</v>
      </c>
      <c r="N1267" s="443"/>
      <c r="O1267" s="443"/>
      <c r="P1267" s="443"/>
      <c r="Q1267" s="443"/>
      <c r="R1267" s="443"/>
      <c r="S1267" s="443"/>
      <c r="T1267" s="443"/>
      <c r="U1267" s="443"/>
      <c r="V1267" s="443"/>
      <c r="W1267" s="443"/>
    </row>
    <row r="1268" spans="1:23" ht="15">
      <c r="A1268" s="459" t="s">
        <v>1024</v>
      </c>
      <c r="B1268" s="530" t="s">
        <v>2239</v>
      </c>
      <c r="C1268" s="446"/>
      <c r="D1268" s="446"/>
      <c r="E1268" s="286" t="s">
        <v>285</v>
      </c>
      <c r="F1268" s="286" t="s">
        <v>285</v>
      </c>
      <c r="G1268" s="286" t="s">
        <v>285</v>
      </c>
      <c r="H1268" s="286" t="s">
        <v>285</v>
      </c>
      <c r="I1268" s="286">
        <v>0</v>
      </c>
      <c r="J1268" s="286">
        <v>14.000000000000909</v>
      </c>
      <c r="K1268" s="286"/>
      <c r="L1268" s="313"/>
      <c r="M1268" s="312">
        <f t="shared" si="21"/>
        <v>14.000000000000909</v>
      </c>
      <c r="N1268" s="443"/>
      <c r="O1268" s="443"/>
      <c r="P1268" s="443"/>
      <c r="Q1268" s="443"/>
      <c r="R1268" s="443"/>
      <c r="S1268" s="443"/>
      <c r="T1268" s="443"/>
      <c r="U1268" s="443"/>
      <c r="V1268" s="443"/>
      <c r="W1268" s="443"/>
    </row>
    <row r="1269" spans="1:23" ht="15">
      <c r="A1269" s="459" t="s">
        <v>1025</v>
      </c>
      <c r="B1269" s="361" t="s">
        <v>1853</v>
      </c>
      <c r="C1269" s="446"/>
      <c r="D1269" s="446"/>
      <c r="E1269" s="286" t="s">
        <v>285</v>
      </c>
      <c r="F1269" s="286" t="s">
        <v>285</v>
      </c>
      <c r="G1269" s="286" t="s">
        <v>285</v>
      </c>
      <c r="H1269" s="286" t="s">
        <v>285</v>
      </c>
      <c r="I1269" s="286">
        <v>0</v>
      </c>
      <c r="J1269" s="286">
        <v>13.000000000000909</v>
      </c>
      <c r="K1269" s="286"/>
      <c r="L1269" s="313"/>
      <c r="M1269" s="312">
        <f t="shared" si="21"/>
        <v>13.000000000000909</v>
      </c>
      <c r="N1269" s="443"/>
      <c r="O1269" s="443"/>
      <c r="P1269" s="443"/>
      <c r="Q1269" s="443"/>
      <c r="R1269" s="443"/>
      <c r="S1269" s="443"/>
      <c r="T1269" s="443"/>
      <c r="U1269" s="443"/>
      <c r="V1269" s="443"/>
      <c r="W1269" s="443"/>
    </row>
    <row r="1270" spans="1:23" ht="15">
      <c r="A1270" s="459" t="s">
        <v>1026</v>
      </c>
      <c r="B1270" s="530" t="s">
        <v>2237</v>
      </c>
      <c r="C1270" s="446"/>
      <c r="D1270" s="446"/>
      <c r="E1270" s="286" t="s">
        <v>285</v>
      </c>
      <c r="F1270" s="286" t="s">
        <v>285</v>
      </c>
      <c r="G1270" s="286" t="s">
        <v>285</v>
      </c>
      <c r="H1270" s="286" t="s">
        <v>285</v>
      </c>
      <c r="I1270" s="286">
        <v>0</v>
      </c>
      <c r="J1270" s="286">
        <v>11.500000000001819</v>
      </c>
      <c r="K1270" s="286"/>
      <c r="L1270" s="313"/>
      <c r="M1270" s="312">
        <f t="shared" si="21"/>
        <v>11.500000000001819</v>
      </c>
      <c r="N1270" s="443"/>
      <c r="O1270" s="443"/>
      <c r="P1270" s="443"/>
      <c r="Q1270" s="443"/>
      <c r="R1270" s="443"/>
      <c r="S1270" s="443"/>
      <c r="T1270" s="443"/>
      <c r="U1270" s="443"/>
      <c r="V1270" s="443"/>
      <c r="W1270" s="443"/>
    </row>
    <row r="1271" spans="1:23" ht="15">
      <c r="A1271" s="459" t="s">
        <v>1027</v>
      </c>
      <c r="B1271" s="530" t="s">
        <v>2245</v>
      </c>
      <c r="C1271" s="446"/>
      <c r="D1271" s="446"/>
      <c r="E1271" s="286" t="s">
        <v>285</v>
      </c>
      <c r="F1271" s="286" t="s">
        <v>285</v>
      </c>
      <c r="G1271" s="286" t="s">
        <v>285</v>
      </c>
      <c r="H1271" s="286" t="s">
        <v>285</v>
      </c>
      <c r="I1271" s="286">
        <v>0</v>
      </c>
      <c r="J1271" s="286">
        <v>5.2000000000025466</v>
      </c>
      <c r="K1271" s="286"/>
      <c r="L1271" s="313"/>
      <c r="M1271" s="312">
        <f t="shared" si="21"/>
        <v>5.2000000000025466</v>
      </c>
      <c r="N1271" s="443"/>
      <c r="O1271" s="443"/>
      <c r="P1271" s="443"/>
      <c r="Q1271" s="443"/>
      <c r="R1271" s="443"/>
      <c r="S1271" s="443"/>
      <c r="T1271" s="443"/>
      <c r="U1271" s="443"/>
      <c r="V1271" s="443"/>
      <c r="W1271" s="443"/>
    </row>
    <row r="1272" spans="1:23" ht="15">
      <c r="A1272" s="459" t="s">
        <v>1028</v>
      </c>
      <c r="B1272" s="343" t="s">
        <v>1837</v>
      </c>
      <c r="C1272" s="446"/>
      <c r="D1272" s="446"/>
      <c r="E1272" s="286" t="s">
        <v>285</v>
      </c>
      <c r="F1272" s="286" t="s">
        <v>285</v>
      </c>
      <c r="G1272" s="286" t="s">
        <v>285</v>
      </c>
      <c r="H1272" s="286" t="s">
        <v>285</v>
      </c>
      <c r="I1272" s="286">
        <v>0</v>
      </c>
      <c r="J1272" s="286" t="s">
        <v>285</v>
      </c>
      <c r="K1272" s="286"/>
      <c r="L1272" s="313"/>
      <c r="M1272" s="312">
        <f t="shared" si="21"/>
        <v>0</v>
      </c>
      <c r="N1272" s="443"/>
      <c r="O1272" s="443"/>
      <c r="P1272" s="443"/>
      <c r="Q1272" s="443"/>
      <c r="R1272" s="443"/>
      <c r="S1272" s="443"/>
      <c r="T1272" s="443"/>
      <c r="U1272" s="443"/>
      <c r="V1272" s="443"/>
      <c r="W1272" s="443"/>
    </row>
    <row r="1273" spans="1:23" ht="15">
      <c r="A1273" s="459" t="s">
        <v>1029</v>
      </c>
      <c r="B1273" s="361" t="s">
        <v>1848</v>
      </c>
      <c r="C1273" s="446"/>
      <c r="D1273" s="446"/>
      <c r="E1273" s="286" t="s">
        <v>285</v>
      </c>
      <c r="F1273" s="286" t="s">
        <v>285</v>
      </c>
      <c r="G1273" s="286" t="s">
        <v>285</v>
      </c>
      <c r="H1273" s="286" t="s">
        <v>285</v>
      </c>
      <c r="I1273" s="286">
        <v>0</v>
      </c>
      <c r="J1273" s="286" t="s">
        <v>285</v>
      </c>
      <c r="K1273" s="286"/>
      <c r="L1273" s="313"/>
      <c r="M1273" s="312">
        <f t="shared" si="21"/>
        <v>0</v>
      </c>
      <c r="N1273" s="443"/>
      <c r="O1273" s="443"/>
      <c r="P1273" s="443"/>
      <c r="Q1273" s="443"/>
      <c r="R1273" s="443"/>
      <c r="S1273" s="443"/>
      <c r="T1273" s="443"/>
      <c r="U1273" s="443"/>
      <c r="V1273" s="443"/>
      <c r="W1273" s="443"/>
    </row>
    <row r="1274" spans="1:23" ht="15">
      <c r="A1274" s="459" t="s">
        <v>1030</v>
      </c>
      <c r="B1274" s="361" t="s">
        <v>1847</v>
      </c>
      <c r="C1274" s="446"/>
      <c r="D1274" s="446"/>
      <c r="E1274" s="286" t="s">
        <v>285</v>
      </c>
      <c r="F1274" s="286" t="s">
        <v>285</v>
      </c>
      <c r="G1274" s="286" t="s">
        <v>285</v>
      </c>
      <c r="H1274" s="286" t="s">
        <v>285</v>
      </c>
      <c r="I1274" s="286">
        <v>0</v>
      </c>
      <c r="J1274" s="286" t="s">
        <v>285</v>
      </c>
      <c r="K1274" s="286"/>
      <c r="L1274" s="313"/>
      <c r="M1274" s="312">
        <f t="shared" si="21"/>
        <v>0</v>
      </c>
      <c r="N1274" s="443"/>
      <c r="O1274" s="443"/>
      <c r="P1274" s="443"/>
      <c r="Q1274" s="443"/>
      <c r="R1274" s="443"/>
      <c r="S1274" s="443"/>
      <c r="T1274" s="443"/>
      <c r="U1274" s="443"/>
      <c r="V1274" s="443"/>
      <c r="W1274" s="443"/>
    </row>
    <row r="1275" spans="1:23" ht="15">
      <c r="A1275" s="459" t="s">
        <v>1031</v>
      </c>
      <c r="B1275" s="361" t="s">
        <v>1845</v>
      </c>
      <c r="C1275" s="446"/>
      <c r="D1275" s="446"/>
      <c r="E1275" s="286" t="s">
        <v>285</v>
      </c>
      <c r="F1275" s="286" t="s">
        <v>285</v>
      </c>
      <c r="G1275" s="286" t="s">
        <v>285</v>
      </c>
      <c r="H1275" s="286" t="s">
        <v>285</v>
      </c>
      <c r="I1275" s="286">
        <v>0</v>
      </c>
      <c r="J1275" s="286" t="s">
        <v>285</v>
      </c>
      <c r="K1275" s="286"/>
      <c r="L1275" s="313"/>
      <c r="M1275" s="312">
        <f t="shared" si="21"/>
        <v>0</v>
      </c>
      <c r="N1275" s="443"/>
      <c r="O1275" s="443"/>
      <c r="P1275" s="443"/>
      <c r="Q1275" s="443"/>
      <c r="R1275" s="443"/>
      <c r="S1275" s="443"/>
      <c r="T1275" s="443"/>
      <c r="U1275" s="443"/>
      <c r="V1275" s="443"/>
      <c r="W1275" s="443"/>
    </row>
    <row r="1276" spans="1:23" ht="15">
      <c r="A1276" s="459" t="s">
        <v>1032</v>
      </c>
      <c r="B1276" s="361" t="s">
        <v>1873</v>
      </c>
      <c r="C1276" s="446"/>
      <c r="D1276" s="446"/>
      <c r="E1276" s="286" t="s">
        <v>285</v>
      </c>
      <c r="F1276" s="286" t="s">
        <v>285</v>
      </c>
      <c r="G1276" s="286" t="s">
        <v>285</v>
      </c>
      <c r="H1276" s="286" t="s">
        <v>285</v>
      </c>
      <c r="I1276" s="286">
        <v>0</v>
      </c>
      <c r="J1276" s="286" t="s">
        <v>285</v>
      </c>
      <c r="K1276" s="286"/>
      <c r="L1276" s="313"/>
      <c r="M1276" s="312">
        <f t="shared" si="21"/>
        <v>0</v>
      </c>
      <c r="N1276" s="443"/>
      <c r="O1276" s="443"/>
      <c r="P1276" s="443"/>
      <c r="Q1276" s="443"/>
      <c r="R1276" s="443"/>
      <c r="S1276" s="443"/>
      <c r="T1276" s="443"/>
      <c r="U1276" s="443"/>
      <c r="V1276" s="443"/>
      <c r="W1276" s="443"/>
    </row>
    <row r="1277" spans="1:23" ht="15">
      <c r="A1277" s="459" t="s">
        <v>1033</v>
      </c>
      <c r="B1277" s="361" t="s">
        <v>1855</v>
      </c>
      <c r="C1277" s="446"/>
      <c r="D1277" s="446"/>
      <c r="E1277" s="286" t="s">
        <v>285</v>
      </c>
      <c r="F1277" s="286" t="s">
        <v>285</v>
      </c>
      <c r="G1277" s="286" t="s">
        <v>285</v>
      </c>
      <c r="H1277" s="286" t="s">
        <v>285</v>
      </c>
      <c r="I1277" s="286">
        <v>0</v>
      </c>
      <c r="J1277" s="286" t="s">
        <v>285</v>
      </c>
      <c r="K1277" s="286"/>
      <c r="L1277" s="313"/>
      <c r="M1277" s="312">
        <f t="shared" si="21"/>
        <v>0</v>
      </c>
      <c r="N1277" s="443"/>
      <c r="O1277" s="443"/>
      <c r="P1277" s="443"/>
      <c r="Q1277" s="443"/>
      <c r="R1277" s="443"/>
      <c r="S1277" s="443"/>
      <c r="T1277" s="443"/>
      <c r="U1277" s="443"/>
      <c r="V1277" s="443"/>
      <c r="W1277" s="443"/>
    </row>
    <row r="1278" spans="1:23" ht="15">
      <c r="A1278" s="459"/>
      <c r="B1278" s="464"/>
      <c r="C1278" s="443"/>
      <c r="D1278" s="443"/>
      <c r="E1278" s="286"/>
      <c r="F1278" s="443"/>
      <c r="G1278" s="443"/>
      <c r="H1278" s="443"/>
      <c r="I1278" s="443"/>
      <c r="J1278" s="443"/>
      <c r="K1278" s="443"/>
      <c r="L1278" s="313"/>
      <c r="M1278" s="313"/>
      <c r="N1278" s="443"/>
      <c r="O1278" s="443"/>
      <c r="P1278" s="443"/>
      <c r="Q1278" s="443"/>
      <c r="R1278" s="443"/>
      <c r="S1278" s="443"/>
      <c r="T1278" s="443"/>
      <c r="U1278" s="443"/>
      <c r="V1278" s="443"/>
      <c r="W1278" s="443"/>
    </row>
    <row r="1279" spans="1:23" ht="15">
      <c r="A1279" s="459"/>
      <c r="B1279" s="464"/>
      <c r="C1279" s="443"/>
      <c r="D1279" s="443"/>
      <c r="E1279" s="286"/>
      <c r="F1279" s="443"/>
      <c r="G1279" s="443"/>
      <c r="H1279" s="443"/>
      <c r="I1279" s="443"/>
      <c r="J1279" s="443"/>
      <c r="K1279" s="443"/>
      <c r="L1279" s="313"/>
      <c r="M1279" s="313"/>
      <c r="N1279" s="443"/>
      <c r="O1279" s="443"/>
      <c r="P1279" s="443"/>
      <c r="Q1279" s="443"/>
      <c r="R1279" s="443"/>
      <c r="S1279" s="443"/>
      <c r="T1279" s="443"/>
      <c r="U1279" s="443"/>
      <c r="V1279" s="443"/>
      <c r="W1279" s="443"/>
    </row>
    <row r="1280" spans="1:23" ht="15">
      <c r="A1280" s="459"/>
      <c r="B1280" s="464"/>
      <c r="C1280" s="443"/>
      <c r="D1280" s="443"/>
      <c r="E1280" s="286"/>
      <c r="F1280" s="443"/>
      <c r="G1280" s="443"/>
      <c r="H1280" s="443"/>
      <c r="I1280" s="443"/>
      <c r="J1280" s="443"/>
      <c r="K1280" s="443"/>
      <c r="L1280" s="313"/>
      <c r="M1280" s="313"/>
      <c r="N1280" s="443"/>
      <c r="O1280" s="443"/>
      <c r="P1280" s="443"/>
      <c r="Q1280" s="443"/>
      <c r="R1280" s="443"/>
      <c r="S1280" s="443"/>
      <c r="T1280" s="443"/>
      <c r="U1280" s="443"/>
      <c r="V1280" s="443"/>
      <c r="W1280" s="443"/>
    </row>
    <row r="1281" spans="1:23" ht="25.5">
      <c r="A1281" s="30" t="s">
        <v>197</v>
      </c>
      <c r="B1281" s="443"/>
      <c r="C1281" s="443"/>
      <c r="D1281" s="443"/>
      <c r="E1281" s="443"/>
      <c r="F1281" s="443"/>
      <c r="G1281" s="443"/>
      <c r="H1281" s="443"/>
      <c r="I1281" s="443"/>
      <c r="J1281" s="443"/>
      <c r="K1281" s="443"/>
      <c r="L1281" s="313"/>
      <c r="M1281" s="313"/>
      <c r="N1281" s="443"/>
      <c r="O1281" s="443"/>
      <c r="P1281" s="443"/>
      <c r="Q1281" s="443"/>
      <c r="R1281" s="443"/>
      <c r="S1281" s="443"/>
      <c r="T1281" s="443"/>
      <c r="U1281" s="443"/>
      <c r="V1281" s="443"/>
      <c r="W1281" s="443"/>
    </row>
    <row r="1282" spans="1:23">
      <c r="A1282" s="443"/>
      <c r="B1282" s="443"/>
      <c r="C1282" s="443"/>
      <c r="D1282" s="443"/>
      <c r="E1282" s="443"/>
      <c r="F1282" s="443"/>
      <c r="G1282" s="443"/>
      <c r="H1282" s="443"/>
      <c r="I1282" s="443"/>
      <c r="J1282" s="443"/>
      <c r="K1282" s="443"/>
      <c r="L1282" s="313"/>
      <c r="M1282" s="313"/>
      <c r="N1282" s="443"/>
      <c r="O1282" s="443"/>
      <c r="P1282" s="443"/>
      <c r="Q1282" s="443"/>
      <c r="R1282" s="443"/>
      <c r="S1282" s="443"/>
      <c r="T1282" s="443"/>
      <c r="U1282" s="443"/>
      <c r="V1282" s="443"/>
      <c r="W1282" s="443"/>
    </row>
    <row r="1283" spans="1:23" ht="15">
      <c r="A1283" s="305"/>
      <c r="B1283" s="305"/>
      <c r="C1283" s="305"/>
      <c r="D1283" s="305"/>
      <c r="E1283" s="80">
        <v>2016</v>
      </c>
      <c r="F1283" s="80">
        <v>2017</v>
      </c>
      <c r="G1283" s="80">
        <v>2018</v>
      </c>
      <c r="H1283" s="80">
        <v>2019</v>
      </c>
      <c r="I1283" s="80">
        <v>2020</v>
      </c>
      <c r="J1283" s="80">
        <v>2021</v>
      </c>
      <c r="K1283" s="80">
        <v>2022</v>
      </c>
      <c r="L1283" s="313"/>
      <c r="M1283" s="89" t="s">
        <v>40</v>
      </c>
      <c r="N1283" s="443"/>
      <c r="O1283" s="443"/>
      <c r="P1283" s="443"/>
      <c r="Q1283" s="443"/>
      <c r="R1283" s="443"/>
      <c r="S1283" s="443"/>
      <c r="T1283" s="443"/>
      <c r="U1283" s="443"/>
      <c r="V1283" s="443"/>
      <c r="W1283" s="443"/>
    </row>
    <row r="1284" spans="1:23" ht="15">
      <c r="A1284" s="459" t="s">
        <v>0</v>
      </c>
      <c r="B1284" s="464" t="s">
        <v>11</v>
      </c>
      <c r="C1284" s="443"/>
      <c r="D1284" s="443"/>
      <c r="E1284" s="323">
        <v>508.5</v>
      </c>
      <c r="F1284" s="323">
        <v>338.1</v>
      </c>
      <c r="G1284" s="323">
        <v>346.4</v>
      </c>
      <c r="H1284" s="303">
        <v>631.60000000000036</v>
      </c>
      <c r="I1284" s="286">
        <v>38.100000000002183</v>
      </c>
      <c r="J1284" s="323">
        <v>481.85000000000036</v>
      </c>
      <c r="K1284" s="323"/>
      <c r="L1284" s="443"/>
      <c r="M1284" s="312">
        <f t="shared" ref="M1284:M1347" si="22">SUM(E1284:J1284)</f>
        <v>2344.5500000000029</v>
      </c>
      <c r="N1284" s="443"/>
      <c r="O1284" s="443" t="s">
        <v>3856</v>
      </c>
      <c r="P1284" s="443"/>
      <c r="Q1284" s="443"/>
      <c r="R1284" s="446" t="s">
        <v>1987</v>
      </c>
      <c r="S1284" s="530"/>
      <c r="T1284" s="464"/>
      <c r="U1284" s="686"/>
      <c r="V1284" s="464"/>
      <c r="W1284" s="464"/>
    </row>
    <row r="1285" spans="1:23" ht="15">
      <c r="A1285" s="459" t="s">
        <v>2</v>
      </c>
      <c r="B1285" s="464" t="s">
        <v>6</v>
      </c>
      <c r="C1285" s="443"/>
      <c r="D1285" s="443"/>
      <c r="E1285" s="323">
        <v>596.1</v>
      </c>
      <c r="F1285" s="323">
        <v>293.89999999999998</v>
      </c>
      <c r="G1285" s="286">
        <v>314.55</v>
      </c>
      <c r="H1285" s="286">
        <v>270.69999999999891</v>
      </c>
      <c r="I1285" s="286">
        <v>281.5</v>
      </c>
      <c r="J1285" s="323">
        <v>500.79999999999927</v>
      </c>
      <c r="K1285" s="323"/>
      <c r="L1285" s="443"/>
      <c r="M1285" s="312">
        <f t="shared" si="22"/>
        <v>2257.5499999999984</v>
      </c>
      <c r="N1285" s="443"/>
      <c r="O1285" s="443" t="s">
        <v>3857</v>
      </c>
      <c r="P1285" s="443"/>
      <c r="Q1285" s="443"/>
      <c r="R1285" s="443"/>
      <c r="S1285" s="343"/>
      <c r="T1285" s="464"/>
      <c r="U1285" s="687"/>
      <c r="V1285" s="464"/>
      <c r="W1285" s="464"/>
    </row>
    <row r="1286" spans="1:23" ht="15">
      <c r="A1286" s="459" t="s">
        <v>3</v>
      </c>
      <c r="B1286" s="464" t="s">
        <v>21</v>
      </c>
      <c r="C1286" s="443"/>
      <c r="D1286" s="443"/>
      <c r="E1286" s="302">
        <v>635.20000000000005</v>
      </c>
      <c r="F1286" s="286">
        <v>188.3</v>
      </c>
      <c r="G1286" s="323">
        <v>397.6</v>
      </c>
      <c r="H1286" s="286">
        <v>371</v>
      </c>
      <c r="I1286" s="286">
        <v>185.49999999999818</v>
      </c>
      <c r="J1286" s="286">
        <v>413.59999999999945</v>
      </c>
      <c r="K1286" s="286"/>
      <c r="L1286" s="443"/>
      <c r="M1286" s="312">
        <f t="shared" si="22"/>
        <v>2191.1999999999975</v>
      </c>
      <c r="N1286" s="443"/>
      <c r="O1286" s="443" t="s">
        <v>298</v>
      </c>
      <c r="P1286" s="443"/>
      <c r="Q1286" s="443"/>
      <c r="R1286" s="443"/>
      <c r="S1286" s="464"/>
      <c r="T1286" s="464"/>
      <c r="U1286" s="687"/>
      <c r="V1286" s="464"/>
      <c r="W1286" s="464"/>
    </row>
    <row r="1287" spans="1:23" ht="15">
      <c r="A1287" s="459" t="s">
        <v>5</v>
      </c>
      <c r="B1287" s="464" t="s">
        <v>17</v>
      </c>
      <c r="C1287" s="443"/>
      <c r="D1287" s="443"/>
      <c r="E1287" s="323">
        <v>542.4</v>
      </c>
      <c r="F1287" s="286">
        <v>195</v>
      </c>
      <c r="G1287" s="286">
        <v>305.7</v>
      </c>
      <c r="H1287" s="286">
        <v>269.30000000000109</v>
      </c>
      <c r="I1287" s="286">
        <v>383.99999999999818</v>
      </c>
      <c r="J1287" s="286">
        <v>372.70000000000164</v>
      </c>
      <c r="K1287" s="286"/>
      <c r="L1287" s="443"/>
      <c r="M1287" s="312">
        <f t="shared" si="22"/>
        <v>2069.1000000000008</v>
      </c>
      <c r="N1287" s="443"/>
      <c r="O1287" s="443" t="s">
        <v>304</v>
      </c>
      <c r="P1287" s="443"/>
      <c r="Q1287" s="443"/>
      <c r="R1287" s="443"/>
      <c r="S1287" s="530"/>
      <c r="T1287" s="464"/>
      <c r="U1287" s="686"/>
      <c r="V1287" s="464"/>
      <c r="W1287" s="464"/>
    </row>
    <row r="1288" spans="1:23" ht="15">
      <c r="A1288" s="459" t="s">
        <v>7</v>
      </c>
      <c r="B1288" s="464" t="s">
        <v>33</v>
      </c>
      <c r="C1288" s="443"/>
      <c r="D1288" s="443"/>
      <c r="E1288" s="301">
        <v>644.5</v>
      </c>
      <c r="F1288" s="286">
        <v>143.69999999999999</v>
      </c>
      <c r="G1288" s="286">
        <v>302.3</v>
      </c>
      <c r="H1288" s="286">
        <v>387.29999999999927</v>
      </c>
      <c r="I1288" s="286">
        <v>164.29999999999563</v>
      </c>
      <c r="J1288" s="286">
        <v>333.00000000000091</v>
      </c>
      <c r="K1288" s="286"/>
      <c r="L1288" s="443"/>
      <c r="M1288" s="312">
        <f t="shared" si="22"/>
        <v>1975.0999999999958</v>
      </c>
      <c r="N1288" s="443"/>
      <c r="O1288" s="443" t="s">
        <v>307</v>
      </c>
      <c r="P1288" s="443"/>
      <c r="Q1288" s="443"/>
      <c r="R1288" s="443"/>
      <c r="S1288" s="343"/>
      <c r="T1288" s="464"/>
      <c r="U1288" s="686"/>
      <c r="V1288" s="464"/>
      <c r="W1288" s="464"/>
    </row>
    <row r="1289" spans="1:23" ht="15">
      <c r="A1289" s="459" t="s">
        <v>8</v>
      </c>
      <c r="B1289" s="464" t="s">
        <v>141</v>
      </c>
      <c r="C1289" s="443"/>
      <c r="D1289" s="443"/>
      <c r="E1289" s="286" t="s">
        <v>285</v>
      </c>
      <c r="F1289" s="301">
        <v>423.8</v>
      </c>
      <c r="G1289" s="323">
        <v>356.7</v>
      </c>
      <c r="H1289" s="286">
        <v>384.20000000000255</v>
      </c>
      <c r="I1289" s="286">
        <v>298.09999999999309</v>
      </c>
      <c r="J1289" s="323">
        <v>486.20000000000164</v>
      </c>
      <c r="K1289" s="323"/>
      <c r="L1289" s="443"/>
      <c r="M1289" s="312">
        <f t="shared" si="22"/>
        <v>1948.9999999999973</v>
      </c>
      <c r="N1289" s="443"/>
      <c r="O1289" s="443" t="s">
        <v>3858</v>
      </c>
      <c r="P1289" s="443"/>
      <c r="Q1289" s="443"/>
      <c r="R1289" s="443"/>
      <c r="S1289" s="343"/>
      <c r="T1289" s="464"/>
      <c r="U1289" s="686"/>
      <c r="V1289" s="464"/>
      <c r="W1289" s="464"/>
    </row>
    <row r="1290" spans="1:23" ht="15">
      <c r="A1290" s="459" t="s">
        <v>10</v>
      </c>
      <c r="B1290" s="464" t="s">
        <v>31</v>
      </c>
      <c r="C1290" s="443"/>
      <c r="D1290" s="443"/>
      <c r="E1290" s="303">
        <v>683.3</v>
      </c>
      <c r="F1290" s="286">
        <v>80.5</v>
      </c>
      <c r="G1290" s="301">
        <v>456.2</v>
      </c>
      <c r="H1290" s="286">
        <v>367.59999999999945</v>
      </c>
      <c r="I1290" s="286">
        <v>59.600000000000364</v>
      </c>
      <c r="J1290" s="286">
        <v>218.09999999999764</v>
      </c>
      <c r="K1290" s="286"/>
      <c r="L1290" s="443"/>
      <c r="M1290" s="312">
        <f t="shared" si="22"/>
        <v>1865.2999999999975</v>
      </c>
      <c r="N1290" s="443"/>
      <c r="O1290" s="443" t="s">
        <v>287</v>
      </c>
      <c r="P1290" s="443"/>
      <c r="Q1290" s="443"/>
      <c r="R1290" s="446" t="s">
        <v>1988</v>
      </c>
      <c r="S1290" s="530"/>
      <c r="T1290" s="464"/>
      <c r="U1290" s="686"/>
      <c r="V1290" s="464"/>
      <c r="W1290" s="464"/>
    </row>
    <row r="1291" spans="1:23" ht="15">
      <c r="A1291" s="459" t="s">
        <v>12</v>
      </c>
      <c r="B1291" s="464" t="s">
        <v>25</v>
      </c>
      <c r="C1291" s="443"/>
      <c r="D1291" s="443"/>
      <c r="E1291" s="286">
        <v>392.2</v>
      </c>
      <c r="F1291" s="286">
        <v>75</v>
      </c>
      <c r="G1291" s="286">
        <v>305.8</v>
      </c>
      <c r="H1291" s="286">
        <v>231.69999999999982</v>
      </c>
      <c r="I1291" s="286">
        <v>381.29999999999745</v>
      </c>
      <c r="J1291" s="323">
        <v>476.50000000000091</v>
      </c>
      <c r="K1291" s="323"/>
      <c r="L1291" s="443"/>
      <c r="M1291" s="312">
        <f t="shared" si="22"/>
        <v>1862.4999999999982</v>
      </c>
      <c r="N1291" s="443"/>
      <c r="O1291" s="443" t="s">
        <v>300</v>
      </c>
      <c r="P1291" s="443"/>
      <c r="Q1291" s="443"/>
      <c r="R1291" s="443"/>
      <c r="S1291" s="530"/>
      <c r="T1291" s="464"/>
      <c r="U1291" s="686"/>
      <c r="V1291" s="464"/>
      <c r="W1291" s="464"/>
    </row>
    <row r="1292" spans="1:23" ht="15">
      <c r="A1292" s="459" t="s">
        <v>14</v>
      </c>
      <c r="B1292" s="464" t="s">
        <v>23</v>
      </c>
      <c r="C1292" s="443"/>
      <c r="D1292" s="443"/>
      <c r="E1292" s="286">
        <v>322.39999999999998</v>
      </c>
      <c r="F1292" s="286">
        <v>192.6</v>
      </c>
      <c r="G1292" s="323">
        <v>420.8</v>
      </c>
      <c r="H1292" s="286">
        <v>100.40000000000055</v>
      </c>
      <c r="I1292" s="323">
        <v>431.50000000000182</v>
      </c>
      <c r="J1292" s="286">
        <v>385.54999999999927</v>
      </c>
      <c r="K1292" s="286"/>
      <c r="L1292" s="443"/>
      <c r="M1292" s="312">
        <f t="shared" si="22"/>
        <v>1853.2500000000016</v>
      </c>
      <c r="N1292" s="443"/>
      <c r="O1292" s="443" t="s">
        <v>318</v>
      </c>
      <c r="P1292" s="443"/>
      <c r="Q1292" s="443"/>
      <c r="R1292" s="443"/>
      <c r="S1292" s="343"/>
      <c r="T1292" s="464"/>
      <c r="U1292" s="686"/>
      <c r="V1292" s="464"/>
      <c r="W1292" s="464"/>
    </row>
    <row r="1293" spans="1:23" ht="15">
      <c r="A1293" s="459" t="s">
        <v>16</v>
      </c>
      <c r="B1293" s="464" t="s">
        <v>27</v>
      </c>
      <c r="C1293" s="443"/>
      <c r="D1293" s="443"/>
      <c r="E1293" s="286">
        <v>367.8</v>
      </c>
      <c r="F1293" s="323">
        <v>218.4</v>
      </c>
      <c r="G1293" s="286">
        <v>215.2</v>
      </c>
      <c r="H1293" s="323">
        <v>432.30000000000018</v>
      </c>
      <c r="I1293" s="286">
        <v>181.39999999999964</v>
      </c>
      <c r="J1293" s="286">
        <v>404.09999999999945</v>
      </c>
      <c r="K1293" s="286"/>
      <c r="L1293" s="443"/>
      <c r="M1293" s="312">
        <f t="shared" si="22"/>
        <v>1819.1999999999994</v>
      </c>
      <c r="N1293" s="443"/>
      <c r="O1293" s="443" t="s">
        <v>324</v>
      </c>
      <c r="P1293" s="443"/>
      <c r="Q1293" s="443"/>
      <c r="R1293" s="443"/>
      <c r="S1293" s="464"/>
      <c r="T1293" s="464"/>
      <c r="U1293" s="686"/>
      <c r="V1293" s="464"/>
      <c r="W1293" s="464"/>
    </row>
    <row r="1294" spans="1:23" ht="15">
      <c r="A1294" s="459" t="s">
        <v>18</v>
      </c>
      <c r="B1294" s="464" t="s">
        <v>13</v>
      </c>
      <c r="C1294" s="443"/>
      <c r="D1294" s="443"/>
      <c r="E1294" s="323">
        <v>483.7</v>
      </c>
      <c r="F1294" s="286">
        <v>170.3</v>
      </c>
      <c r="G1294" s="286">
        <v>210.8</v>
      </c>
      <c r="H1294" s="286">
        <v>278.099999999994</v>
      </c>
      <c r="I1294" s="286">
        <v>315.50000000000546</v>
      </c>
      <c r="J1294" s="286">
        <v>343.25000000000091</v>
      </c>
      <c r="K1294" s="286"/>
      <c r="L1294" s="443"/>
      <c r="M1294" s="312">
        <f t="shared" si="22"/>
        <v>1801.6500000000003</v>
      </c>
      <c r="N1294" s="443"/>
      <c r="O1294" s="443" t="s">
        <v>300</v>
      </c>
      <c r="P1294" s="443"/>
      <c r="Q1294" s="443"/>
      <c r="R1294" s="443"/>
      <c r="S1294" s="464"/>
      <c r="T1294" s="464"/>
      <c r="U1294" s="686"/>
      <c r="V1294" s="464"/>
      <c r="W1294" s="464"/>
    </row>
    <row r="1295" spans="1:23" ht="15">
      <c r="A1295" s="459" t="s">
        <v>20</v>
      </c>
      <c r="B1295" s="464" t="s">
        <v>144</v>
      </c>
      <c r="C1295" s="443"/>
      <c r="D1295" s="443"/>
      <c r="E1295" s="286" t="s">
        <v>285</v>
      </c>
      <c r="F1295" s="303">
        <v>570</v>
      </c>
      <c r="G1295" s="286">
        <v>236.05</v>
      </c>
      <c r="H1295" s="286">
        <v>163.40000000000055</v>
      </c>
      <c r="I1295" s="286">
        <v>270.80000000000291</v>
      </c>
      <c r="J1295" s="323">
        <v>492.10000000000036</v>
      </c>
      <c r="K1295" s="323"/>
      <c r="L1295" s="443"/>
      <c r="M1295" s="312">
        <f t="shared" si="22"/>
        <v>1732.3500000000038</v>
      </c>
      <c r="N1295" s="443"/>
      <c r="O1295" s="443" t="s">
        <v>331</v>
      </c>
      <c r="P1295" s="443"/>
      <c r="Q1295" s="443"/>
      <c r="R1295" s="446" t="s">
        <v>1988</v>
      </c>
      <c r="S1295" s="530"/>
      <c r="T1295" s="464"/>
      <c r="U1295" s="686"/>
      <c r="V1295" s="464"/>
      <c r="W1295" s="464"/>
    </row>
    <row r="1296" spans="1:23" ht="15">
      <c r="A1296" s="459" t="s">
        <v>22</v>
      </c>
      <c r="B1296" s="464" t="s">
        <v>37</v>
      </c>
      <c r="C1296" s="443"/>
      <c r="D1296" s="443"/>
      <c r="E1296" s="286">
        <v>280.5</v>
      </c>
      <c r="F1296" s="323">
        <v>232.5</v>
      </c>
      <c r="G1296" s="286">
        <v>165.3</v>
      </c>
      <c r="H1296" s="286">
        <v>326.90000000000055</v>
      </c>
      <c r="I1296" s="286">
        <v>352.40000000000146</v>
      </c>
      <c r="J1296" s="286">
        <v>356.70000000000073</v>
      </c>
      <c r="K1296" s="286"/>
      <c r="L1296" s="443"/>
      <c r="M1296" s="312">
        <f t="shared" si="22"/>
        <v>1714.3000000000027</v>
      </c>
      <c r="N1296" s="443"/>
      <c r="O1296" s="443" t="s">
        <v>295</v>
      </c>
      <c r="P1296" s="443"/>
      <c r="Q1296" s="443"/>
      <c r="R1296" s="443"/>
      <c r="S1296" s="530"/>
      <c r="T1296" s="464"/>
      <c r="U1296" s="686"/>
      <c r="V1296" s="464"/>
      <c r="W1296" s="464"/>
    </row>
    <row r="1297" spans="1:23" ht="15">
      <c r="A1297" s="459" t="s">
        <v>24</v>
      </c>
      <c r="B1297" s="464" t="s">
        <v>143</v>
      </c>
      <c r="C1297" s="443"/>
      <c r="D1297" s="443"/>
      <c r="E1297" s="286" t="s">
        <v>285</v>
      </c>
      <c r="F1297" s="302">
        <v>354.5</v>
      </c>
      <c r="G1297" s="286">
        <v>250</v>
      </c>
      <c r="H1297" s="286">
        <v>360.70000000000255</v>
      </c>
      <c r="I1297" s="286">
        <v>309.19999999999709</v>
      </c>
      <c r="J1297" s="286">
        <v>432.09999999999854</v>
      </c>
      <c r="K1297" s="286"/>
      <c r="L1297" s="443"/>
      <c r="M1297" s="312">
        <f t="shared" si="22"/>
        <v>1706.4999999999982</v>
      </c>
      <c r="N1297" s="443"/>
      <c r="O1297" s="443" t="s">
        <v>289</v>
      </c>
      <c r="P1297" s="443"/>
      <c r="Q1297" s="443"/>
      <c r="R1297" s="443"/>
      <c r="S1297" s="464"/>
      <c r="T1297" s="464"/>
      <c r="U1297" s="686"/>
      <c r="V1297" s="464"/>
      <c r="W1297" s="464"/>
    </row>
    <row r="1298" spans="1:23" ht="15">
      <c r="A1298" s="459" t="s">
        <v>26</v>
      </c>
      <c r="B1298" s="464" t="s">
        <v>1</v>
      </c>
      <c r="C1298" s="443"/>
      <c r="D1298" s="443"/>
      <c r="E1298" s="286">
        <v>262.5</v>
      </c>
      <c r="F1298" s="323">
        <v>271.7</v>
      </c>
      <c r="G1298" s="286">
        <v>219.3</v>
      </c>
      <c r="H1298" s="286">
        <v>313.50000000000091</v>
      </c>
      <c r="I1298" s="286">
        <v>287.00000000000182</v>
      </c>
      <c r="J1298" s="286">
        <v>345.80000000000018</v>
      </c>
      <c r="K1298" s="286"/>
      <c r="L1298" s="443"/>
      <c r="M1298" s="312">
        <f t="shared" si="22"/>
        <v>1699.8000000000029</v>
      </c>
      <c r="N1298" s="443"/>
      <c r="O1298" s="443" t="s">
        <v>294</v>
      </c>
      <c r="P1298" s="443"/>
      <c r="Q1298" s="443"/>
      <c r="R1298" s="443"/>
      <c r="S1298" s="530"/>
      <c r="T1298" s="464"/>
      <c r="U1298" s="686"/>
      <c r="V1298" s="464"/>
      <c r="W1298" s="464"/>
    </row>
    <row r="1299" spans="1:23" ht="15">
      <c r="A1299" s="459" t="s">
        <v>28</v>
      </c>
      <c r="B1299" s="464" t="s">
        <v>15</v>
      </c>
      <c r="C1299" s="443"/>
      <c r="D1299" s="443"/>
      <c r="E1299" s="286">
        <v>437.9</v>
      </c>
      <c r="F1299" s="323">
        <v>304</v>
      </c>
      <c r="G1299" s="286">
        <v>201.1</v>
      </c>
      <c r="H1299" s="286">
        <v>224.49999999999909</v>
      </c>
      <c r="I1299" s="286">
        <v>114.29999999999382</v>
      </c>
      <c r="J1299" s="286">
        <v>334.69999999999982</v>
      </c>
      <c r="K1299" s="286"/>
      <c r="L1299" s="443"/>
      <c r="M1299" s="312">
        <f t="shared" si="22"/>
        <v>1616.4999999999927</v>
      </c>
      <c r="N1299" s="443"/>
      <c r="O1299" s="443" t="s">
        <v>304</v>
      </c>
      <c r="P1299" s="443"/>
      <c r="Q1299" s="443"/>
      <c r="R1299" s="443"/>
      <c r="S1299" s="530"/>
      <c r="T1299" s="464"/>
      <c r="U1299" s="686"/>
      <c r="V1299" s="464"/>
      <c r="W1299" s="464"/>
    </row>
    <row r="1300" spans="1:23" ht="15">
      <c r="A1300" s="459" t="s">
        <v>30</v>
      </c>
      <c r="B1300" s="464" t="s">
        <v>9</v>
      </c>
      <c r="C1300" s="443"/>
      <c r="D1300" s="443"/>
      <c r="E1300" s="286">
        <v>295.60000000000002</v>
      </c>
      <c r="F1300" s="286">
        <v>207</v>
      </c>
      <c r="G1300" s="286">
        <v>282.39999999999998</v>
      </c>
      <c r="H1300" s="286">
        <v>284.90000000000146</v>
      </c>
      <c r="I1300" s="286">
        <v>212.50000000000182</v>
      </c>
      <c r="J1300" s="286">
        <v>317.89999999999964</v>
      </c>
      <c r="K1300" s="286"/>
      <c r="L1300" s="443"/>
      <c r="M1300" s="312">
        <f t="shared" si="22"/>
        <v>1600.3000000000029</v>
      </c>
      <c r="N1300" s="443"/>
      <c r="O1300" s="443"/>
      <c r="P1300" s="443"/>
      <c r="Q1300" s="443"/>
      <c r="R1300" s="443"/>
      <c r="S1300" s="530"/>
      <c r="T1300" s="464"/>
      <c r="U1300" s="686"/>
      <c r="V1300" s="464"/>
      <c r="W1300" s="464"/>
    </row>
    <row r="1301" spans="1:23" ht="15">
      <c r="A1301" s="459" t="s">
        <v>32</v>
      </c>
      <c r="B1301" s="464" t="s">
        <v>39</v>
      </c>
      <c r="C1301" s="443"/>
      <c r="D1301" s="443"/>
      <c r="E1301" s="323">
        <v>487.5</v>
      </c>
      <c r="F1301" s="286">
        <v>75</v>
      </c>
      <c r="G1301" s="286">
        <v>193.6</v>
      </c>
      <c r="H1301" s="286">
        <v>365.70000000000073</v>
      </c>
      <c r="I1301" s="286">
        <v>177.10000000000218</v>
      </c>
      <c r="J1301" s="286">
        <v>249.20000000000073</v>
      </c>
      <c r="K1301" s="286"/>
      <c r="L1301" s="443"/>
      <c r="M1301" s="312">
        <f t="shared" si="22"/>
        <v>1548.1000000000035</v>
      </c>
      <c r="N1301" s="443"/>
      <c r="O1301" s="443" t="s">
        <v>295</v>
      </c>
      <c r="P1301" s="443"/>
      <c r="Q1301" s="443"/>
      <c r="R1301" s="443"/>
      <c r="S1301" s="530"/>
      <c r="T1301" s="464"/>
      <c r="U1301" s="687"/>
      <c r="V1301" s="464"/>
      <c r="W1301" s="464"/>
    </row>
    <row r="1302" spans="1:23" ht="15">
      <c r="A1302" s="459" t="s">
        <v>34</v>
      </c>
      <c r="B1302" s="464" t="s">
        <v>162</v>
      </c>
      <c r="C1302" s="443"/>
      <c r="D1302" s="443"/>
      <c r="E1302" s="286" t="s">
        <v>285</v>
      </c>
      <c r="F1302" s="286" t="s">
        <v>285</v>
      </c>
      <c r="G1302" s="323">
        <v>359.4</v>
      </c>
      <c r="H1302" s="286">
        <v>424.49999999999909</v>
      </c>
      <c r="I1302" s="286">
        <v>381.00000000000182</v>
      </c>
      <c r="J1302" s="286">
        <v>372.39999999999873</v>
      </c>
      <c r="K1302" s="286"/>
      <c r="L1302" s="443"/>
      <c r="M1302" s="312">
        <f t="shared" si="22"/>
        <v>1537.2999999999997</v>
      </c>
      <c r="N1302" s="443"/>
      <c r="O1302" s="443" t="s">
        <v>299</v>
      </c>
      <c r="P1302" s="443"/>
      <c r="Q1302" s="443"/>
      <c r="R1302" s="443"/>
      <c r="S1302" s="343"/>
      <c r="T1302" s="464"/>
      <c r="U1302" s="686"/>
      <c r="V1302" s="464"/>
      <c r="W1302" s="464"/>
    </row>
    <row r="1303" spans="1:23" ht="15">
      <c r="A1303" s="459" t="s">
        <v>36</v>
      </c>
      <c r="B1303" s="464" t="s">
        <v>142</v>
      </c>
      <c r="C1303" s="443"/>
      <c r="D1303" s="443"/>
      <c r="E1303" s="286" t="s">
        <v>285</v>
      </c>
      <c r="F1303" s="286">
        <v>146.5</v>
      </c>
      <c r="G1303" s="323">
        <v>436.7</v>
      </c>
      <c r="H1303" s="286">
        <v>302.19999999999982</v>
      </c>
      <c r="I1303" s="286">
        <v>250.10000000000036</v>
      </c>
      <c r="J1303" s="286">
        <v>379.19999999999982</v>
      </c>
      <c r="K1303" s="286"/>
      <c r="L1303" s="443"/>
      <c r="M1303" s="312">
        <f t="shared" si="22"/>
        <v>1514.7</v>
      </c>
      <c r="N1303" s="443"/>
      <c r="O1303" s="443" t="s">
        <v>290</v>
      </c>
      <c r="P1303" s="443"/>
      <c r="Q1303" s="443"/>
      <c r="R1303" s="443"/>
      <c r="S1303" s="464"/>
      <c r="T1303" s="464"/>
      <c r="U1303" s="686"/>
      <c r="V1303" s="464"/>
      <c r="W1303" s="464"/>
    </row>
    <row r="1304" spans="1:23" ht="15">
      <c r="A1304" s="459" t="s">
        <v>38</v>
      </c>
      <c r="B1304" s="464" t="s">
        <v>19</v>
      </c>
      <c r="C1304" s="443"/>
      <c r="D1304" s="443"/>
      <c r="E1304" s="286">
        <v>387.3</v>
      </c>
      <c r="F1304" s="286">
        <v>82.6</v>
      </c>
      <c r="G1304" s="286">
        <v>234.8</v>
      </c>
      <c r="H1304" s="286">
        <v>367.20000000000073</v>
      </c>
      <c r="I1304" s="286">
        <v>177.10000000000218</v>
      </c>
      <c r="J1304" s="286">
        <v>258.99999999999909</v>
      </c>
      <c r="K1304" s="286"/>
      <c r="L1304" s="443"/>
      <c r="M1304" s="312">
        <f t="shared" si="22"/>
        <v>1508.000000000002</v>
      </c>
      <c r="N1304" s="443"/>
      <c r="O1304" s="443"/>
      <c r="P1304" s="443"/>
      <c r="Q1304" s="443"/>
      <c r="R1304" s="443"/>
      <c r="S1304" s="530"/>
      <c r="T1304" s="464"/>
      <c r="U1304" s="686"/>
      <c r="V1304" s="464"/>
      <c r="W1304" s="464"/>
    </row>
    <row r="1305" spans="1:23" ht="15">
      <c r="A1305" s="459" t="s">
        <v>145</v>
      </c>
      <c r="B1305" s="464" t="s">
        <v>153</v>
      </c>
      <c r="C1305" s="443"/>
      <c r="D1305" s="443"/>
      <c r="E1305" s="286" t="s">
        <v>285</v>
      </c>
      <c r="F1305" s="286" t="s">
        <v>285</v>
      </c>
      <c r="G1305" s="302">
        <v>446.5</v>
      </c>
      <c r="H1305" s="286">
        <v>359.09999999999854</v>
      </c>
      <c r="I1305" s="286">
        <v>397.20000000000437</v>
      </c>
      <c r="J1305" s="286">
        <v>263.70000000000164</v>
      </c>
      <c r="K1305" s="286"/>
      <c r="L1305" s="443"/>
      <c r="M1305" s="312">
        <f t="shared" si="22"/>
        <v>1466.5000000000045</v>
      </c>
      <c r="N1305" s="443"/>
      <c r="O1305" s="443" t="s">
        <v>289</v>
      </c>
      <c r="P1305" s="443"/>
      <c r="Q1305" s="443"/>
      <c r="R1305" s="443"/>
      <c r="S1305" s="464"/>
      <c r="T1305" s="464"/>
      <c r="U1305" s="686"/>
      <c r="V1305" s="464"/>
      <c r="W1305" s="464"/>
    </row>
    <row r="1306" spans="1:23" ht="15">
      <c r="A1306" s="459" t="s">
        <v>146</v>
      </c>
      <c r="B1306" s="464" t="s">
        <v>156</v>
      </c>
      <c r="C1306" s="443"/>
      <c r="D1306" s="443"/>
      <c r="E1306" s="286" t="s">
        <v>285</v>
      </c>
      <c r="F1306" s="286" t="s">
        <v>285</v>
      </c>
      <c r="G1306" s="303">
        <v>613.65</v>
      </c>
      <c r="H1306" s="286">
        <v>350.89999999999964</v>
      </c>
      <c r="I1306" s="286">
        <v>140.70000000000437</v>
      </c>
      <c r="J1306" s="286">
        <v>334.09999999999945</v>
      </c>
      <c r="K1306" s="286"/>
      <c r="L1306" s="443"/>
      <c r="M1306" s="312">
        <f t="shared" si="22"/>
        <v>1439.3500000000035</v>
      </c>
      <c r="N1306" s="443"/>
      <c r="O1306" s="443" t="s">
        <v>288</v>
      </c>
      <c r="P1306" s="443"/>
      <c r="Q1306" s="443"/>
      <c r="R1306" s="446" t="s">
        <v>1988</v>
      </c>
      <c r="S1306" s="530"/>
      <c r="T1306" s="464"/>
      <c r="U1306" s="686"/>
      <c r="V1306" s="464"/>
      <c r="W1306" s="464"/>
    </row>
    <row r="1307" spans="1:23" ht="15">
      <c r="A1307" s="459" t="s">
        <v>147</v>
      </c>
      <c r="B1307" s="464" t="s">
        <v>830</v>
      </c>
      <c r="C1307" s="443"/>
      <c r="D1307" s="443"/>
      <c r="E1307" s="286" t="s">
        <v>285</v>
      </c>
      <c r="F1307" s="286" t="s">
        <v>285</v>
      </c>
      <c r="G1307" s="286" t="s">
        <v>285</v>
      </c>
      <c r="H1307" s="323">
        <v>529.90000000000055</v>
      </c>
      <c r="I1307" s="286">
        <v>227.19999999999891</v>
      </c>
      <c r="J1307" s="303">
        <v>654.40000000000146</v>
      </c>
      <c r="K1307" s="303"/>
      <c r="L1307" s="443"/>
      <c r="M1307" s="312">
        <f t="shared" si="22"/>
        <v>1411.5000000000009</v>
      </c>
      <c r="N1307" s="443"/>
      <c r="O1307" s="443" t="s">
        <v>331</v>
      </c>
      <c r="P1307" s="443"/>
      <c r="Q1307" s="443"/>
      <c r="R1307" s="322" t="s">
        <v>1988</v>
      </c>
      <c r="S1307" s="464"/>
      <c r="T1307" s="464"/>
      <c r="U1307" s="686"/>
      <c r="V1307" s="464"/>
      <c r="W1307" s="464"/>
    </row>
    <row r="1308" spans="1:23" ht="15">
      <c r="A1308" s="459" t="s">
        <v>151</v>
      </c>
      <c r="B1308" s="464" t="s">
        <v>863</v>
      </c>
      <c r="C1308" s="443"/>
      <c r="D1308" s="443"/>
      <c r="E1308" s="286" t="s">
        <v>285</v>
      </c>
      <c r="F1308" s="286" t="s">
        <v>285</v>
      </c>
      <c r="G1308" s="286" t="s">
        <v>285</v>
      </c>
      <c r="H1308" s="323">
        <v>481.59999999999764</v>
      </c>
      <c r="I1308" s="323">
        <v>399.50000000000182</v>
      </c>
      <c r="J1308" s="302">
        <v>524.29999999999927</v>
      </c>
      <c r="K1308" s="302"/>
      <c r="L1308" s="443"/>
      <c r="M1308" s="312">
        <f t="shared" si="22"/>
        <v>1405.3999999999987</v>
      </c>
      <c r="N1308" s="443"/>
      <c r="O1308" s="443" t="s">
        <v>386</v>
      </c>
      <c r="P1308" s="443"/>
      <c r="Q1308" s="443"/>
      <c r="R1308" s="443"/>
      <c r="S1308" s="530"/>
      <c r="T1308" s="464"/>
      <c r="U1308" s="686"/>
      <c r="V1308" s="464"/>
      <c r="W1308" s="464"/>
    </row>
    <row r="1309" spans="1:23" ht="15">
      <c r="A1309" s="459" t="s">
        <v>157</v>
      </c>
      <c r="B1309" s="464" t="s">
        <v>855</v>
      </c>
      <c r="C1309" s="443"/>
      <c r="D1309" s="443"/>
      <c r="E1309" s="286" t="s">
        <v>285</v>
      </c>
      <c r="F1309" s="286" t="s">
        <v>285</v>
      </c>
      <c r="G1309" s="286" t="s">
        <v>285</v>
      </c>
      <c r="H1309" s="323">
        <v>486.20000000000164</v>
      </c>
      <c r="I1309" s="286">
        <v>389.5</v>
      </c>
      <c r="J1309" s="323">
        <v>480.90000000000055</v>
      </c>
      <c r="K1309" s="323"/>
      <c r="L1309" s="443"/>
      <c r="M1309" s="312">
        <f t="shared" si="22"/>
        <v>1356.6000000000022</v>
      </c>
      <c r="N1309" s="443"/>
      <c r="O1309" s="443" t="s">
        <v>312</v>
      </c>
      <c r="P1309" s="443"/>
      <c r="Q1309" s="443"/>
      <c r="R1309" s="443"/>
      <c r="S1309" s="530"/>
      <c r="T1309" s="464"/>
      <c r="U1309" s="686"/>
      <c r="V1309" s="464"/>
      <c r="W1309" s="464"/>
    </row>
    <row r="1310" spans="1:23" ht="15">
      <c r="A1310" s="459" t="s">
        <v>159</v>
      </c>
      <c r="B1310" s="464" t="s">
        <v>811</v>
      </c>
      <c r="C1310" s="443"/>
      <c r="D1310" s="443"/>
      <c r="E1310" s="286" t="s">
        <v>285</v>
      </c>
      <c r="F1310" s="286" t="s">
        <v>285</v>
      </c>
      <c r="G1310" s="286" t="s">
        <v>285</v>
      </c>
      <c r="H1310" s="301">
        <v>607.20000000000255</v>
      </c>
      <c r="I1310" s="286">
        <v>264.00000000000364</v>
      </c>
      <c r="J1310" s="286">
        <v>415.70000000000073</v>
      </c>
      <c r="K1310" s="286"/>
      <c r="L1310" s="443"/>
      <c r="M1310" s="312">
        <f t="shared" si="22"/>
        <v>1286.9000000000069</v>
      </c>
      <c r="N1310" s="443"/>
      <c r="O1310" s="443" t="s">
        <v>307</v>
      </c>
      <c r="P1310" s="443"/>
      <c r="Q1310" s="443"/>
      <c r="R1310" s="443"/>
      <c r="S1310" s="530"/>
      <c r="T1310" s="464"/>
      <c r="U1310" s="686"/>
      <c r="V1310" s="464"/>
      <c r="W1310" s="464"/>
    </row>
    <row r="1311" spans="1:23" ht="15">
      <c r="A1311" s="459" t="s">
        <v>160</v>
      </c>
      <c r="B1311" s="464" t="s">
        <v>869</v>
      </c>
      <c r="C1311" s="443"/>
      <c r="D1311" s="443"/>
      <c r="E1311" s="286" t="s">
        <v>285</v>
      </c>
      <c r="F1311" s="286" t="s">
        <v>285</v>
      </c>
      <c r="G1311" s="286" t="s">
        <v>285</v>
      </c>
      <c r="H1311" s="286">
        <v>407.05000000000018</v>
      </c>
      <c r="I1311" s="302">
        <v>457.5</v>
      </c>
      <c r="J1311" s="286">
        <v>405.10000000000036</v>
      </c>
      <c r="K1311" s="286"/>
      <c r="L1311" s="443"/>
      <c r="M1311" s="312">
        <f t="shared" si="22"/>
        <v>1269.6500000000005</v>
      </c>
      <c r="N1311" s="443"/>
      <c r="O1311" s="443" t="s">
        <v>289</v>
      </c>
      <c r="P1311" s="443"/>
      <c r="Q1311" s="443"/>
      <c r="R1311" s="443"/>
      <c r="S1311" s="464"/>
      <c r="T1311" s="464"/>
      <c r="U1311" s="686"/>
      <c r="V1311" s="464"/>
      <c r="W1311" s="464"/>
    </row>
    <row r="1312" spans="1:23" ht="15">
      <c r="A1312" s="459" t="s">
        <v>161</v>
      </c>
      <c r="B1312" s="464" t="s">
        <v>35</v>
      </c>
      <c r="C1312" s="443"/>
      <c r="D1312" s="443"/>
      <c r="E1312" s="286">
        <v>98.7</v>
      </c>
      <c r="F1312" s="286">
        <v>163.69999999999999</v>
      </c>
      <c r="G1312" s="286">
        <v>190.7</v>
      </c>
      <c r="H1312" s="286">
        <v>292.19999999999982</v>
      </c>
      <c r="I1312" s="301">
        <v>489</v>
      </c>
      <c r="J1312" s="286" t="s">
        <v>285</v>
      </c>
      <c r="K1312" s="286"/>
      <c r="L1312" s="313"/>
      <c r="M1312" s="312">
        <f t="shared" si="22"/>
        <v>1234.2999999999997</v>
      </c>
      <c r="N1312" s="443"/>
      <c r="O1312" s="443" t="s">
        <v>307</v>
      </c>
      <c r="P1312" s="443"/>
      <c r="Q1312" s="443"/>
      <c r="R1312" s="443"/>
      <c r="S1312" s="464"/>
      <c r="T1312" s="464"/>
      <c r="U1312" s="687"/>
      <c r="V1312" s="464"/>
      <c r="W1312" s="464"/>
    </row>
    <row r="1313" spans="1:24" ht="15">
      <c r="A1313" s="459" t="s">
        <v>163</v>
      </c>
      <c r="B1313" s="464" t="s">
        <v>154</v>
      </c>
      <c r="C1313" s="443"/>
      <c r="D1313" s="443"/>
      <c r="E1313" s="286" t="s">
        <v>285</v>
      </c>
      <c r="F1313" s="286" t="s">
        <v>285</v>
      </c>
      <c r="G1313" s="286">
        <v>195.2</v>
      </c>
      <c r="H1313" s="302">
        <v>554.00000000000182</v>
      </c>
      <c r="I1313" s="286">
        <v>111.30000000000109</v>
      </c>
      <c r="J1313" s="286">
        <v>341.19999999999891</v>
      </c>
      <c r="K1313" s="286"/>
      <c r="L1313" s="443"/>
      <c r="M1313" s="312">
        <f t="shared" si="22"/>
        <v>1201.7000000000019</v>
      </c>
      <c r="N1313" s="443"/>
      <c r="O1313" s="443" t="s">
        <v>289</v>
      </c>
      <c r="P1313" s="443"/>
      <c r="Q1313" s="443"/>
      <c r="R1313" s="443"/>
      <c r="S1313" s="530"/>
      <c r="T1313" s="464"/>
      <c r="U1313" s="686"/>
      <c r="V1313" s="464"/>
      <c r="W1313" s="464"/>
    </row>
    <row r="1314" spans="1:24" ht="15">
      <c r="A1314" s="459" t="s">
        <v>281</v>
      </c>
      <c r="B1314" s="464" t="s">
        <v>851</v>
      </c>
      <c r="C1314" s="443"/>
      <c r="D1314" s="443"/>
      <c r="E1314" s="286" t="s">
        <v>285</v>
      </c>
      <c r="F1314" s="286" t="s">
        <v>285</v>
      </c>
      <c r="G1314" s="286" t="s">
        <v>285</v>
      </c>
      <c r="H1314" s="323">
        <v>515</v>
      </c>
      <c r="I1314" s="286">
        <v>315.99999999999636</v>
      </c>
      <c r="J1314" s="286">
        <v>338.10000000000036</v>
      </c>
      <c r="K1314" s="286"/>
      <c r="L1314" s="443"/>
      <c r="M1314" s="312">
        <f t="shared" si="22"/>
        <v>1169.0999999999967</v>
      </c>
      <c r="N1314" s="443"/>
      <c r="O1314" s="443" t="s">
        <v>304</v>
      </c>
      <c r="P1314" s="443"/>
      <c r="Q1314" s="443"/>
      <c r="R1314" s="443"/>
      <c r="S1314" s="343"/>
      <c r="T1314" s="464"/>
      <c r="U1314" s="686"/>
      <c r="V1314" s="464"/>
      <c r="W1314" s="464"/>
    </row>
    <row r="1315" spans="1:24" ht="15">
      <c r="A1315" s="459" t="s">
        <v>282</v>
      </c>
      <c r="B1315" s="464" t="s">
        <v>819</v>
      </c>
      <c r="C1315" s="443"/>
      <c r="D1315" s="443"/>
      <c r="E1315" s="286" t="s">
        <v>285</v>
      </c>
      <c r="F1315" s="286" t="s">
        <v>285</v>
      </c>
      <c r="G1315" s="286" t="s">
        <v>285</v>
      </c>
      <c r="H1315" s="286">
        <v>345.00000000000091</v>
      </c>
      <c r="I1315" s="286">
        <v>340.399999999996</v>
      </c>
      <c r="J1315" s="286">
        <v>468.99999999999909</v>
      </c>
      <c r="K1315" s="286"/>
      <c r="L1315" s="443"/>
      <c r="M1315" s="312">
        <f t="shared" si="22"/>
        <v>1154.399999999996</v>
      </c>
      <c r="N1315" s="443"/>
      <c r="O1315" s="443"/>
      <c r="P1315" s="443"/>
      <c r="Q1315" s="443"/>
      <c r="R1315" s="443"/>
      <c r="S1315" s="464"/>
      <c r="T1315" s="464"/>
      <c r="U1315" s="687"/>
      <c r="V1315" s="464"/>
      <c r="W1315" s="464"/>
    </row>
    <row r="1316" spans="1:24" ht="15">
      <c r="A1316" s="459" t="s">
        <v>283</v>
      </c>
      <c r="B1316" s="464" t="s">
        <v>873</v>
      </c>
      <c r="C1316" s="443"/>
      <c r="D1316" s="443"/>
      <c r="E1316" s="286" t="s">
        <v>285</v>
      </c>
      <c r="F1316" s="286" t="s">
        <v>285</v>
      </c>
      <c r="G1316" s="286" t="s">
        <v>285</v>
      </c>
      <c r="H1316" s="323">
        <v>541.59999999999854</v>
      </c>
      <c r="I1316" s="286">
        <v>227.99999999999818</v>
      </c>
      <c r="J1316" s="286">
        <v>349.29999999999745</v>
      </c>
      <c r="K1316" s="286"/>
      <c r="L1316" s="443"/>
      <c r="M1316" s="312">
        <f t="shared" si="22"/>
        <v>1118.8999999999942</v>
      </c>
      <c r="N1316" s="443"/>
      <c r="O1316" s="443" t="s">
        <v>290</v>
      </c>
      <c r="P1316" s="443"/>
      <c r="Q1316" s="443"/>
      <c r="R1316" s="443"/>
      <c r="S1316" s="464"/>
      <c r="T1316" s="464"/>
      <c r="U1316" s="686"/>
      <c r="V1316" s="464"/>
      <c r="W1316" s="464"/>
    </row>
    <row r="1317" spans="1:24" ht="15">
      <c r="A1317" s="459" t="s">
        <v>284</v>
      </c>
      <c r="B1317" s="464" t="s">
        <v>844</v>
      </c>
      <c r="C1317" s="443"/>
      <c r="D1317" s="443"/>
      <c r="E1317" s="286" t="s">
        <v>285</v>
      </c>
      <c r="F1317" s="286" t="s">
        <v>285</v>
      </c>
      <c r="G1317" s="286" t="s">
        <v>285</v>
      </c>
      <c r="H1317" s="286">
        <v>425.79999999999927</v>
      </c>
      <c r="I1317" s="286">
        <v>355.59999999999854</v>
      </c>
      <c r="J1317" s="286">
        <v>330.49999999999727</v>
      </c>
      <c r="K1317" s="286"/>
      <c r="L1317" s="443"/>
      <c r="M1317" s="312">
        <f t="shared" si="22"/>
        <v>1111.8999999999951</v>
      </c>
      <c r="N1317" s="443"/>
      <c r="O1317" s="443"/>
      <c r="P1317" s="443"/>
      <c r="Q1317" s="443"/>
      <c r="R1317" s="443"/>
      <c r="S1317" s="459"/>
      <c r="T1317" s="464"/>
      <c r="U1317" s="686"/>
      <c r="V1317" s="464"/>
      <c r="W1317" s="464"/>
    </row>
    <row r="1318" spans="1:24" ht="15">
      <c r="A1318" s="459" t="s">
        <v>808</v>
      </c>
      <c r="B1318" s="464" t="s">
        <v>4</v>
      </c>
      <c r="C1318" s="443"/>
      <c r="D1318" s="443"/>
      <c r="E1318" s="286">
        <v>91.1</v>
      </c>
      <c r="F1318" s="286">
        <v>120.5</v>
      </c>
      <c r="G1318" s="286">
        <v>170.4</v>
      </c>
      <c r="H1318" s="286">
        <v>384.49999999999818</v>
      </c>
      <c r="I1318" s="286">
        <v>285</v>
      </c>
      <c r="J1318" s="286" t="s">
        <v>285</v>
      </c>
      <c r="K1318" s="286"/>
      <c r="L1318" s="313"/>
      <c r="M1318" s="312">
        <f t="shared" si="22"/>
        <v>1051.4999999999982</v>
      </c>
      <c r="N1318" s="443"/>
      <c r="O1318" s="443"/>
      <c r="P1318" s="443"/>
      <c r="Q1318" s="443"/>
      <c r="R1318" s="443"/>
      <c r="S1318" s="464"/>
      <c r="T1318" s="464"/>
      <c r="U1318" s="686"/>
      <c r="V1318" s="464"/>
      <c r="W1318" s="464"/>
    </row>
    <row r="1319" spans="1:24" ht="15">
      <c r="A1319" s="459" t="s">
        <v>809</v>
      </c>
      <c r="B1319" s="464" t="s">
        <v>861</v>
      </c>
      <c r="C1319" s="443"/>
      <c r="D1319" s="443"/>
      <c r="E1319" s="286" t="s">
        <v>285</v>
      </c>
      <c r="F1319" s="286" t="s">
        <v>285</v>
      </c>
      <c r="G1319" s="286" t="s">
        <v>285</v>
      </c>
      <c r="H1319" s="286">
        <v>422.80000000000018</v>
      </c>
      <c r="I1319" s="286">
        <v>203.5</v>
      </c>
      <c r="J1319" s="286">
        <v>421.35000000000127</v>
      </c>
      <c r="K1319" s="286"/>
      <c r="L1319" s="443"/>
      <c r="M1319" s="312">
        <f t="shared" si="22"/>
        <v>1047.6500000000015</v>
      </c>
      <c r="N1319" s="443"/>
      <c r="O1319" s="443"/>
      <c r="P1319" s="443"/>
      <c r="Q1319" s="443"/>
      <c r="R1319" s="443"/>
      <c r="S1319" s="343"/>
      <c r="T1319" s="464"/>
      <c r="U1319" s="686"/>
      <c r="V1319" s="464"/>
      <c r="W1319" s="464"/>
    </row>
    <row r="1320" spans="1:24" ht="15">
      <c r="A1320" s="459" t="s">
        <v>810</v>
      </c>
      <c r="B1320" s="464" t="s">
        <v>29</v>
      </c>
      <c r="C1320" s="443"/>
      <c r="D1320" s="443"/>
      <c r="E1320" s="323">
        <v>511.4</v>
      </c>
      <c r="F1320" s="286">
        <v>121.5</v>
      </c>
      <c r="G1320" s="286">
        <v>115.9</v>
      </c>
      <c r="H1320" s="286" t="s">
        <v>285</v>
      </c>
      <c r="I1320" s="286" t="s">
        <v>285</v>
      </c>
      <c r="J1320" s="286">
        <v>293.19999999999982</v>
      </c>
      <c r="K1320" s="286"/>
      <c r="L1320" s="443"/>
      <c r="M1320" s="312">
        <f t="shared" si="22"/>
        <v>1041.9999999999998</v>
      </c>
      <c r="N1320" s="443"/>
      <c r="O1320" s="443" t="s">
        <v>299</v>
      </c>
      <c r="P1320" s="443"/>
      <c r="Q1320" s="443"/>
      <c r="R1320" s="443"/>
      <c r="S1320" s="343"/>
      <c r="T1320" s="464"/>
      <c r="U1320" s="687"/>
      <c r="V1320" s="464"/>
      <c r="W1320" s="464"/>
    </row>
    <row r="1321" spans="1:24" ht="15">
      <c r="A1321" s="459" t="s">
        <v>812</v>
      </c>
      <c r="B1321" s="464" t="s">
        <v>155</v>
      </c>
      <c r="C1321" s="443"/>
      <c r="D1321" s="443"/>
      <c r="E1321" s="286" t="s">
        <v>285</v>
      </c>
      <c r="F1321" s="286" t="s">
        <v>285</v>
      </c>
      <c r="G1321" s="286">
        <v>303.5</v>
      </c>
      <c r="H1321" s="286">
        <v>198</v>
      </c>
      <c r="I1321" s="286">
        <v>255.5</v>
      </c>
      <c r="J1321" s="286">
        <v>244.90000000000055</v>
      </c>
      <c r="K1321" s="286"/>
      <c r="L1321" s="443"/>
      <c r="M1321" s="312">
        <f t="shared" si="22"/>
        <v>1001.9000000000005</v>
      </c>
      <c r="N1321" s="443"/>
      <c r="O1321" s="443"/>
      <c r="P1321" s="443"/>
      <c r="Q1321" s="443"/>
      <c r="R1321" s="443"/>
      <c r="S1321" s="464"/>
      <c r="T1321" s="464"/>
      <c r="U1321" s="687"/>
      <c r="V1321" s="464"/>
      <c r="W1321" s="464"/>
    </row>
    <row r="1322" spans="1:24" ht="15">
      <c r="A1322" s="459" t="s">
        <v>818</v>
      </c>
      <c r="B1322" s="464" t="s">
        <v>835</v>
      </c>
      <c r="C1322" s="443"/>
      <c r="D1322" s="443"/>
      <c r="E1322" s="286" t="s">
        <v>285</v>
      </c>
      <c r="F1322" s="286" t="s">
        <v>285</v>
      </c>
      <c r="G1322" s="286" t="s">
        <v>285</v>
      </c>
      <c r="H1322" s="286">
        <v>340.800000000002</v>
      </c>
      <c r="I1322" s="286">
        <v>278.60000000000036</v>
      </c>
      <c r="J1322" s="286">
        <v>377.30000000000109</v>
      </c>
      <c r="K1322" s="286"/>
      <c r="L1322" s="443"/>
      <c r="M1322" s="312">
        <f t="shared" si="22"/>
        <v>996.70000000000346</v>
      </c>
      <c r="N1322" s="443"/>
      <c r="O1322" s="443"/>
      <c r="P1322" s="443"/>
      <c r="Q1322" s="443"/>
      <c r="R1322" s="443"/>
      <c r="S1322" s="464"/>
      <c r="T1322" s="464"/>
      <c r="U1322" s="686"/>
      <c r="V1322" s="464"/>
      <c r="W1322" s="464"/>
      <c r="X1322" s="27"/>
    </row>
    <row r="1323" spans="1:24" ht="15">
      <c r="A1323" s="459" t="s">
        <v>820</v>
      </c>
      <c r="B1323" s="464" t="s">
        <v>158</v>
      </c>
      <c r="C1323" s="443"/>
      <c r="D1323" s="443"/>
      <c r="E1323" s="286" t="s">
        <v>285</v>
      </c>
      <c r="F1323" s="286" t="s">
        <v>285</v>
      </c>
      <c r="G1323" s="323">
        <v>324</v>
      </c>
      <c r="H1323" s="286">
        <v>195.80000000000018</v>
      </c>
      <c r="I1323" s="323">
        <v>450.10000000000218</v>
      </c>
      <c r="J1323" s="286" t="s">
        <v>285</v>
      </c>
      <c r="K1323" s="286"/>
      <c r="L1323" s="313"/>
      <c r="M1323" s="312">
        <f t="shared" si="22"/>
        <v>969.90000000000236</v>
      </c>
      <c r="N1323" s="443"/>
      <c r="O1323" s="443" t="s">
        <v>296</v>
      </c>
      <c r="P1323" s="443"/>
      <c r="Q1323" s="443"/>
      <c r="R1323" s="443"/>
      <c r="S1323" s="530"/>
      <c r="T1323" s="464"/>
      <c r="U1323" s="686"/>
      <c r="V1323" s="464"/>
      <c r="W1323" s="464"/>
    </row>
    <row r="1324" spans="1:24" ht="15">
      <c r="A1324" s="459" t="s">
        <v>823</v>
      </c>
      <c r="B1324" s="464" t="s">
        <v>836</v>
      </c>
      <c r="C1324" s="443"/>
      <c r="D1324" s="443"/>
      <c r="E1324" s="286" t="s">
        <v>285</v>
      </c>
      <c r="F1324" s="286" t="s">
        <v>285</v>
      </c>
      <c r="G1324" s="286" t="s">
        <v>285</v>
      </c>
      <c r="H1324" s="286">
        <v>209.75000000000273</v>
      </c>
      <c r="I1324" s="286">
        <v>375.19999999999709</v>
      </c>
      <c r="J1324" s="286">
        <v>361.29999999999836</v>
      </c>
      <c r="K1324" s="286"/>
      <c r="L1324" s="443"/>
      <c r="M1324" s="312">
        <f t="shared" si="22"/>
        <v>946.24999999999818</v>
      </c>
      <c r="N1324" s="443"/>
      <c r="O1324" s="443"/>
      <c r="P1324" s="443"/>
      <c r="Q1324" s="443"/>
      <c r="R1324" s="443"/>
      <c r="S1324" s="530"/>
      <c r="T1324" s="464"/>
      <c r="U1324" s="686"/>
      <c r="V1324" s="464"/>
      <c r="W1324" s="464"/>
    </row>
    <row r="1325" spans="1:24" ht="15">
      <c r="A1325" s="459" t="s">
        <v>824</v>
      </c>
      <c r="B1325" s="464" t="s">
        <v>842</v>
      </c>
      <c r="C1325" s="443"/>
      <c r="D1325" s="443"/>
      <c r="E1325" s="286" t="s">
        <v>285</v>
      </c>
      <c r="F1325" s="286" t="s">
        <v>285</v>
      </c>
      <c r="G1325" s="286" t="s">
        <v>285</v>
      </c>
      <c r="H1325" s="323">
        <v>440.70000000000073</v>
      </c>
      <c r="I1325" s="303">
        <v>501.99999999999636</v>
      </c>
      <c r="J1325" s="286" t="s">
        <v>285</v>
      </c>
      <c r="K1325" s="286"/>
      <c r="L1325" s="313"/>
      <c r="M1325" s="312">
        <f t="shared" si="22"/>
        <v>942.69999999999709</v>
      </c>
      <c r="N1325" s="443"/>
      <c r="O1325" s="443" t="s">
        <v>345</v>
      </c>
      <c r="P1325" s="443"/>
      <c r="Q1325" s="443"/>
      <c r="R1325" s="322" t="s">
        <v>1988</v>
      </c>
      <c r="S1325" s="343"/>
      <c r="T1325" s="464"/>
      <c r="U1325" s="686"/>
      <c r="V1325" s="464"/>
      <c r="W1325" s="464"/>
    </row>
    <row r="1326" spans="1:24" ht="15">
      <c r="A1326" s="459" t="s">
        <v>827</v>
      </c>
      <c r="B1326" s="361" t="s">
        <v>1858</v>
      </c>
      <c r="C1326" s="446"/>
      <c r="D1326" s="446"/>
      <c r="E1326" s="286" t="s">
        <v>285</v>
      </c>
      <c r="F1326" s="286" t="s">
        <v>285</v>
      </c>
      <c r="G1326" s="286" t="s">
        <v>285</v>
      </c>
      <c r="H1326" s="286" t="s">
        <v>285</v>
      </c>
      <c r="I1326" s="323">
        <v>419.79999999999927</v>
      </c>
      <c r="J1326" s="286">
        <v>468.00000000000091</v>
      </c>
      <c r="K1326" s="286"/>
      <c r="L1326" s="443"/>
      <c r="M1326" s="312">
        <f t="shared" si="22"/>
        <v>887.80000000000018</v>
      </c>
      <c r="N1326" s="443"/>
      <c r="O1326" s="443" t="s">
        <v>299</v>
      </c>
      <c r="P1326" s="443"/>
      <c r="Q1326" s="443"/>
      <c r="R1326" s="443"/>
      <c r="S1326" s="343"/>
      <c r="T1326" s="464"/>
      <c r="U1326" s="686"/>
      <c r="V1326" s="464"/>
      <c r="W1326" s="464"/>
    </row>
    <row r="1327" spans="1:24" ht="15">
      <c r="A1327" s="459" t="s">
        <v>829</v>
      </c>
      <c r="B1327" s="361" t="s">
        <v>1851</v>
      </c>
      <c r="C1327" s="446"/>
      <c r="D1327" s="446"/>
      <c r="E1327" s="286" t="s">
        <v>285</v>
      </c>
      <c r="F1327" s="286" t="s">
        <v>285</v>
      </c>
      <c r="G1327" s="286" t="s">
        <v>285</v>
      </c>
      <c r="H1327" s="286" t="s">
        <v>285</v>
      </c>
      <c r="I1327" s="286">
        <v>327.49999999999818</v>
      </c>
      <c r="J1327" s="301">
        <v>557.80000000000018</v>
      </c>
      <c r="K1327" s="301"/>
      <c r="L1327" s="443"/>
      <c r="M1327" s="312">
        <f t="shared" si="22"/>
        <v>885.29999999999836</v>
      </c>
      <c r="N1327" s="443"/>
      <c r="O1327" s="443" t="s">
        <v>307</v>
      </c>
      <c r="P1327" s="443"/>
      <c r="Q1327" s="443"/>
      <c r="R1327" s="443"/>
      <c r="S1327" s="343"/>
      <c r="T1327" s="464"/>
      <c r="U1327" s="686"/>
      <c r="V1327" s="464"/>
      <c r="W1327" s="464"/>
    </row>
    <row r="1328" spans="1:24" ht="15">
      <c r="A1328" s="459" t="s">
        <v>834</v>
      </c>
      <c r="B1328" s="343" t="s">
        <v>1859</v>
      </c>
      <c r="C1328" s="446"/>
      <c r="D1328" s="446"/>
      <c r="E1328" s="286" t="s">
        <v>285</v>
      </c>
      <c r="F1328" s="286" t="s">
        <v>285</v>
      </c>
      <c r="G1328" s="286" t="s">
        <v>285</v>
      </c>
      <c r="H1328" s="286" t="s">
        <v>285</v>
      </c>
      <c r="I1328" s="323">
        <v>398.79999999999563</v>
      </c>
      <c r="J1328" s="323">
        <v>477.80000000000018</v>
      </c>
      <c r="K1328" s="323"/>
      <c r="L1328" s="469"/>
      <c r="M1328" s="312">
        <f t="shared" si="22"/>
        <v>876.59999999999582</v>
      </c>
      <c r="N1328" s="443"/>
      <c r="O1328" s="443" t="s">
        <v>329</v>
      </c>
      <c r="P1328" s="443"/>
      <c r="Q1328" s="443"/>
      <c r="R1328" s="443"/>
      <c r="S1328" s="464"/>
      <c r="T1328" s="464"/>
      <c r="U1328" s="686"/>
      <c r="V1328" s="464"/>
      <c r="W1328" s="464"/>
    </row>
    <row r="1329" spans="1:23" ht="15">
      <c r="A1329" s="459" t="s">
        <v>838</v>
      </c>
      <c r="B1329" s="464" t="s">
        <v>817</v>
      </c>
      <c r="C1329" s="443"/>
      <c r="D1329" s="443"/>
      <c r="E1329" s="286" t="s">
        <v>285</v>
      </c>
      <c r="F1329" s="286" t="s">
        <v>285</v>
      </c>
      <c r="G1329" s="286" t="s">
        <v>285</v>
      </c>
      <c r="H1329" s="286">
        <v>412.29999999999836</v>
      </c>
      <c r="I1329" s="323">
        <v>443.79999999999927</v>
      </c>
      <c r="J1329" s="286" t="s">
        <v>285</v>
      </c>
      <c r="K1329" s="286"/>
      <c r="L1329" s="313"/>
      <c r="M1329" s="312">
        <f t="shared" si="22"/>
        <v>856.09999999999764</v>
      </c>
      <c r="N1329" s="443"/>
      <c r="O1329" s="443" t="s">
        <v>291</v>
      </c>
      <c r="P1329" s="443"/>
      <c r="Q1329" s="443"/>
      <c r="R1329" s="443"/>
      <c r="S1329" s="530"/>
      <c r="T1329" s="464"/>
      <c r="U1329" s="686"/>
      <c r="V1329" s="464"/>
      <c r="W1329" s="464"/>
    </row>
    <row r="1330" spans="1:23" ht="15">
      <c r="A1330" s="459" t="s">
        <v>839</v>
      </c>
      <c r="B1330" s="464" t="s">
        <v>852</v>
      </c>
      <c r="C1330" s="443"/>
      <c r="D1330" s="443"/>
      <c r="E1330" s="286" t="s">
        <v>285</v>
      </c>
      <c r="F1330" s="286" t="s">
        <v>285</v>
      </c>
      <c r="G1330" s="286" t="s">
        <v>285</v>
      </c>
      <c r="H1330" s="286">
        <v>343.09999999999854</v>
      </c>
      <c r="I1330" s="286">
        <v>177.30000000000655</v>
      </c>
      <c r="J1330" s="286">
        <v>322.00000000000091</v>
      </c>
      <c r="K1330" s="286"/>
      <c r="L1330" s="443"/>
      <c r="M1330" s="312">
        <f t="shared" si="22"/>
        <v>842.400000000006</v>
      </c>
      <c r="N1330" s="443"/>
      <c r="O1330" s="443"/>
      <c r="P1330" s="443"/>
      <c r="Q1330" s="443"/>
      <c r="R1330" s="443"/>
      <c r="S1330" s="464"/>
      <c r="T1330" s="464"/>
      <c r="U1330" s="686"/>
      <c r="V1330" s="464"/>
      <c r="W1330" s="464"/>
    </row>
    <row r="1331" spans="1:23" ht="15">
      <c r="A1331" s="459" t="s">
        <v>840</v>
      </c>
      <c r="B1331" s="464" t="s">
        <v>826</v>
      </c>
      <c r="C1331" s="443"/>
      <c r="D1331" s="443"/>
      <c r="E1331" s="286" t="s">
        <v>285</v>
      </c>
      <c r="F1331" s="286" t="s">
        <v>285</v>
      </c>
      <c r="G1331" s="286" t="s">
        <v>285</v>
      </c>
      <c r="H1331" s="286">
        <v>358.10000000000127</v>
      </c>
      <c r="I1331" s="286">
        <v>121.40000000000327</v>
      </c>
      <c r="J1331" s="286">
        <v>327.10000000000218</v>
      </c>
      <c r="K1331" s="286"/>
      <c r="L1331" s="443"/>
      <c r="M1331" s="312">
        <f t="shared" si="22"/>
        <v>806.60000000000673</v>
      </c>
      <c r="N1331" s="443"/>
      <c r="O1331" s="443"/>
      <c r="P1331" s="443"/>
      <c r="Q1331" s="443"/>
      <c r="R1331" s="443"/>
      <c r="S1331" s="464"/>
      <c r="T1331" s="464"/>
      <c r="U1331" s="686"/>
      <c r="V1331" s="464"/>
      <c r="W1331" s="464"/>
    </row>
    <row r="1332" spans="1:23" ht="15">
      <c r="A1332" s="459" t="s">
        <v>846</v>
      </c>
      <c r="B1332" s="459" t="s">
        <v>806</v>
      </c>
      <c r="C1332" s="443"/>
      <c r="D1332" s="443"/>
      <c r="E1332" s="286" t="s">
        <v>285</v>
      </c>
      <c r="F1332" s="286" t="s">
        <v>285</v>
      </c>
      <c r="G1332" s="286" t="s">
        <v>285</v>
      </c>
      <c r="H1332" s="286">
        <v>184.00000000000182</v>
      </c>
      <c r="I1332" s="286">
        <v>263.20000000000255</v>
      </c>
      <c r="J1332" s="286">
        <v>336.5</v>
      </c>
      <c r="K1332" s="286"/>
      <c r="L1332" s="443"/>
      <c r="M1332" s="312">
        <f t="shared" si="22"/>
        <v>783.70000000000437</v>
      </c>
      <c r="N1332" s="443"/>
      <c r="O1332" s="443"/>
      <c r="P1332" s="443"/>
      <c r="Q1332" s="443"/>
      <c r="R1332" s="443"/>
      <c r="S1332" s="464"/>
      <c r="T1332" s="464"/>
      <c r="U1332" s="686"/>
      <c r="V1332" s="464"/>
      <c r="W1332" s="464"/>
    </row>
    <row r="1333" spans="1:23" ht="15">
      <c r="A1333" s="459" t="s">
        <v>854</v>
      </c>
      <c r="B1333" s="464" t="s">
        <v>828</v>
      </c>
      <c r="C1333" s="443"/>
      <c r="D1333" s="443"/>
      <c r="E1333" s="286" t="s">
        <v>285</v>
      </c>
      <c r="F1333" s="286" t="s">
        <v>285</v>
      </c>
      <c r="G1333" s="286" t="s">
        <v>285</v>
      </c>
      <c r="H1333" s="286">
        <v>313.20000000000073</v>
      </c>
      <c r="I1333" s="286">
        <v>207.99999999999636</v>
      </c>
      <c r="J1333" s="286">
        <v>246.5</v>
      </c>
      <c r="K1333" s="286"/>
      <c r="L1333" s="443"/>
      <c r="M1333" s="312">
        <f t="shared" si="22"/>
        <v>767.69999999999709</v>
      </c>
      <c r="N1333" s="443"/>
      <c r="O1333" s="443"/>
      <c r="P1333" s="443"/>
      <c r="Q1333" s="443"/>
      <c r="R1333" s="443"/>
      <c r="S1333" s="530"/>
      <c r="T1333" s="464"/>
      <c r="U1333" s="687"/>
      <c r="V1333" s="464"/>
      <c r="W1333" s="464"/>
    </row>
    <row r="1334" spans="1:23" ht="15">
      <c r="A1334" s="459" t="s">
        <v>858</v>
      </c>
      <c r="B1334" s="464" t="s">
        <v>856</v>
      </c>
      <c r="C1334" s="443"/>
      <c r="D1334" s="443"/>
      <c r="E1334" s="286" t="s">
        <v>285</v>
      </c>
      <c r="F1334" s="286" t="s">
        <v>285</v>
      </c>
      <c r="G1334" s="286" t="s">
        <v>285</v>
      </c>
      <c r="H1334" s="286">
        <v>318.19999999999891</v>
      </c>
      <c r="I1334" s="286">
        <v>65.5</v>
      </c>
      <c r="J1334" s="286">
        <v>346.90000000000055</v>
      </c>
      <c r="K1334" s="286"/>
      <c r="L1334" s="443"/>
      <c r="M1334" s="312">
        <f t="shared" si="22"/>
        <v>730.59999999999945</v>
      </c>
      <c r="N1334" s="443"/>
      <c r="O1334" s="443"/>
      <c r="P1334" s="443"/>
      <c r="Q1334" s="443"/>
      <c r="R1334" s="443"/>
      <c r="S1334" s="459"/>
      <c r="T1334" s="464"/>
      <c r="U1334" s="686"/>
      <c r="V1334" s="464"/>
      <c r="W1334" s="464"/>
    </row>
    <row r="1335" spans="1:23" ht="15">
      <c r="A1335" s="459" t="s">
        <v>859</v>
      </c>
      <c r="B1335" s="464" t="s">
        <v>822</v>
      </c>
      <c r="C1335" s="443"/>
      <c r="D1335" s="443"/>
      <c r="E1335" s="286" t="s">
        <v>285</v>
      </c>
      <c r="F1335" s="286" t="s">
        <v>285</v>
      </c>
      <c r="G1335" s="286" t="s">
        <v>285</v>
      </c>
      <c r="H1335" s="286">
        <v>264.70000000000073</v>
      </c>
      <c r="I1335" s="286">
        <v>255.10000000000218</v>
      </c>
      <c r="J1335" s="286">
        <v>185.69999999999982</v>
      </c>
      <c r="K1335" s="286"/>
      <c r="L1335" s="443"/>
      <c r="M1335" s="312">
        <f t="shared" si="22"/>
        <v>705.50000000000273</v>
      </c>
      <c r="N1335" s="443"/>
      <c r="O1335" s="443"/>
      <c r="P1335" s="443"/>
      <c r="Q1335" s="443"/>
      <c r="R1335" s="443"/>
      <c r="S1335" s="464"/>
      <c r="T1335" s="464"/>
      <c r="U1335" s="686"/>
      <c r="V1335" s="464"/>
      <c r="W1335" s="464"/>
    </row>
    <row r="1336" spans="1:23" ht="15">
      <c r="A1336" s="459" t="s">
        <v>860</v>
      </c>
      <c r="B1336" s="361" t="s">
        <v>1844</v>
      </c>
      <c r="C1336" s="446"/>
      <c r="D1336" s="446"/>
      <c r="E1336" s="286" t="s">
        <v>285</v>
      </c>
      <c r="F1336" s="286" t="s">
        <v>285</v>
      </c>
      <c r="G1336" s="286" t="s">
        <v>285</v>
      </c>
      <c r="H1336" s="286" t="s">
        <v>285</v>
      </c>
      <c r="I1336" s="286">
        <v>241.30000000000291</v>
      </c>
      <c r="J1336" s="286">
        <v>463.5</v>
      </c>
      <c r="K1336" s="286"/>
      <c r="L1336" s="443"/>
      <c r="M1336" s="312">
        <f t="shared" si="22"/>
        <v>704.80000000000291</v>
      </c>
      <c r="N1336" s="443"/>
      <c r="O1336" s="443"/>
      <c r="P1336" s="443"/>
      <c r="Q1336" s="443"/>
      <c r="R1336" s="443"/>
      <c r="S1336" s="343"/>
      <c r="T1336" s="464"/>
      <c r="U1336" s="686"/>
      <c r="V1336" s="464"/>
      <c r="W1336" s="464"/>
    </row>
    <row r="1337" spans="1:23" ht="15">
      <c r="A1337" s="459" t="s">
        <v>866</v>
      </c>
      <c r="B1337" s="459" t="s">
        <v>807</v>
      </c>
      <c r="C1337" s="443"/>
      <c r="D1337" s="443"/>
      <c r="E1337" s="286" t="s">
        <v>285</v>
      </c>
      <c r="F1337" s="286" t="s">
        <v>285</v>
      </c>
      <c r="G1337" s="286" t="s">
        <v>285</v>
      </c>
      <c r="H1337" s="286">
        <v>133.20000000000255</v>
      </c>
      <c r="I1337" s="286">
        <v>309.90000000000327</v>
      </c>
      <c r="J1337" s="286">
        <v>250</v>
      </c>
      <c r="K1337" s="286"/>
      <c r="L1337" s="443"/>
      <c r="M1337" s="312">
        <f t="shared" si="22"/>
        <v>693.10000000000582</v>
      </c>
      <c r="N1337" s="443"/>
      <c r="O1337" s="443"/>
      <c r="P1337" s="443"/>
      <c r="Q1337" s="443"/>
      <c r="R1337" s="443"/>
      <c r="S1337" s="464"/>
      <c r="T1337" s="464"/>
      <c r="U1337" s="686"/>
      <c r="V1337" s="464"/>
      <c r="W1337" s="464"/>
    </row>
    <row r="1338" spans="1:23" ht="15">
      <c r="A1338" s="459" t="s">
        <v>867</v>
      </c>
      <c r="B1338" s="361" t="s">
        <v>1853</v>
      </c>
      <c r="C1338" s="446"/>
      <c r="D1338" s="446"/>
      <c r="E1338" s="286" t="s">
        <v>285</v>
      </c>
      <c r="F1338" s="286" t="s">
        <v>285</v>
      </c>
      <c r="G1338" s="286" t="s">
        <v>285</v>
      </c>
      <c r="H1338" s="286" t="s">
        <v>285</v>
      </c>
      <c r="I1338" s="286">
        <v>202.80000000000109</v>
      </c>
      <c r="J1338" s="286">
        <v>446.80000000000109</v>
      </c>
      <c r="K1338" s="286"/>
      <c r="L1338" s="443"/>
      <c r="M1338" s="312">
        <f t="shared" si="22"/>
        <v>649.60000000000218</v>
      </c>
      <c r="N1338" s="443"/>
      <c r="O1338" s="443"/>
      <c r="P1338" s="443"/>
      <c r="Q1338" s="443"/>
      <c r="R1338" s="443"/>
      <c r="S1338" s="464"/>
      <c r="T1338" s="464"/>
      <c r="U1338" s="686"/>
      <c r="V1338" s="464"/>
      <c r="W1338" s="464"/>
    </row>
    <row r="1339" spans="1:23" ht="15">
      <c r="A1339" s="459" t="s">
        <v>868</v>
      </c>
      <c r="B1339" s="361" t="s">
        <v>1849</v>
      </c>
      <c r="C1339" s="446"/>
      <c r="D1339" s="446"/>
      <c r="E1339" s="286" t="s">
        <v>285</v>
      </c>
      <c r="F1339" s="286" t="s">
        <v>285</v>
      </c>
      <c r="G1339" s="286" t="s">
        <v>285</v>
      </c>
      <c r="H1339" s="286" t="s">
        <v>285</v>
      </c>
      <c r="I1339" s="286">
        <v>252.79999999999745</v>
      </c>
      <c r="J1339" s="286">
        <v>355.10000000000036</v>
      </c>
      <c r="K1339" s="286"/>
      <c r="L1339" s="443"/>
      <c r="M1339" s="312">
        <f t="shared" si="22"/>
        <v>607.89999999999782</v>
      </c>
      <c r="N1339" s="443"/>
      <c r="O1339" s="443"/>
      <c r="P1339" s="443"/>
      <c r="Q1339" s="443"/>
      <c r="R1339" s="443"/>
      <c r="S1339" s="464"/>
      <c r="T1339" s="464"/>
      <c r="U1339" s="686"/>
      <c r="V1339" s="464"/>
      <c r="W1339" s="464"/>
    </row>
    <row r="1340" spans="1:23" ht="15">
      <c r="A1340" s="459" t="s">
        <v>870</v>
      </c>
      <c r="B1340" s="361" t="s">
        <v>1841</v>
      </c>
      <c r="C1340" s="446"/>
      <c r="D1340" s="446"/>
      <c r="E1340" s="286" t="s">
        <v>285</v>
      </c>
      <c r="F1340" s="286" t="s">
        <v>285</v>
      </c>
      <c r="G1340" s="286" t="s">
        <v>285</v>
      </c>
      <c r="H1340" s="286" t="s">
        <v>285</v>
      </c>
      <c r="I1340" s="286">
        <v>272.79999999999563</v>
      </c>
      <c r="J1340" s="286">
        <v>321.09999999999945</v>
      </c>
      <c r="K1340" s="286"/>
      <c r="L1340" s="443"/>
      <c r="M1340" s="312">
        <f t="shared" si="22"/>
        <v>593.89999999999509</v>
      </c>
      <c r="N1340" s="443"/>
      <c r="O1340" s="443"/>
      <c r="P1340" s="443"/>
      <c r="Q1340" s="443"/>
      <c r="R1340" s="443"/>
      <c r="S1340" s="464"/>
      <c r="T1340" s="464"/>
      <c r="U1340" s="687"/>
      <c r="V1340" s="464"/>
      <c r="W1340" s="464"/>
    </row>
    <row r="1341" spans="1:23" ht="15">
      <c r="A1341" s="459" t="s">
        <v>871</v>
      </c>
      <c r="B1341" s="464" t="s">
        <v>179</v>
      </c>
      <c r="C1341" s="443"/>
      <c r="D1341" s="443"/>
      <c r="E1341" s="323">
        <v>593.20000000000005</v>
      </c>
      <c r="F1341" s="286" t="s">
        <v>285</v>
      </c>
      <c r="G1341" s="286" t="s">
        <v>285</v>
      </c>
      <c r="H1341" s="286" t="s">
        <v>285</v>
      </c>
      <c r="I1341" s="286" t="s">
        <v>285</v>
      </c>
      <c r="J1341" s="286" t="s">
        <v>285</v>
      </c>
      <c r="K1341" s="286"/>
      <c r="L1341" s="313"/>
      <c r="M1341" s="312">
        <f t="shared" si="22"/>
        <v>593.20000000000005</v>
      </c>
      <c r="N1341" s="443"/>
      <c r="O1341" s="443" t="s">
        <v>291</v>
      </c>
      <c r="P1341" s="443"/>
      <c r="Q1341" s="443"/>
      <c r="R1341" s="443"/>
      <c r="S1341" s="530"/>
      <c r="T1341" s="464"/>
      <c r="U1341" s="686"/>
      <c r="V1341" s="464"/>
      <c r="W1341" s="464"/>
    </row>
    <row r="1342" spans="1:23" ht="15">
      <c r="A1342" s="459" t="s">
        <v>872</v>
      </c>
      <c r="B1342" s="361" t="s">
        <v>1839</v>
      </c>
      <c r="C1342" s="446"/>
      <c r="D1342" s="446"/>
      <c r="E1342" s="286" t="s">
        <v>285</v>
      </c>
      <c r="F1342" s="286" t="s">
        <v>285</v>
      </c>
      <c r="G1342" s="286" t="s">
        <v>285</v>
      </c>
      <c r="H1342" s="286" t="s">
        <v>285</v>
      </c>
      <c r="I1342" s="286">
        <v>253.80000000000291</v>
      </c>
      <c r="J1342" s="286">
        <v>329.60000000000127</v>
      </c>
      <c r="K1342" s="286"/>
      <c r="L1342" s="443"/>
      <c r="M1342" s="312">
        <f t="shared" si="22"/>
        <v>583.40000000000418</v>
      </c>
      <c r="N1342" s="443"/>
      <c r="O1342" s="443"/>
      <c r="P1342" s="443"/>
      <c r="Q1342" s="443"/>
      <c r="R1342" s="443"/>
      <c r="S1342" s="530"/>
      <c r="T1342" s="464"/>
      <c r="U1342" s="686"/>
      <c r="V1342" s="464"/>
      <c r="W1342" s="464"/>
    </row>
    <row r="1343" spans="1:23" ht="15">
      <c r="A1343" s="459" t="s">
        <v>875</v>
      </c>
      <c r="B1343" s="464" t="s">
        <v>178</v>
      </c>
      <c r="C1343" s="443"/>
      <c r="D1343" s="443"/>
      <c r="E1343" s="286">
        <v>261.60000000000002</v>
      </c>
      <c r="F1343" s="323">
        <v>316.39999999999998</v>
      </c>
      <c r="G1343" s="286" t="s">
        <v>285</v>
      </c>
      <c r="H1343" s="286" t="s">
        <v>285</v>
      </c>
      <c r="I1343" s="286" t="s">
        <v>285</v>
      </c>
      <c r="J1343" s="286" t="s">
        <v>285</v>
      </c>
      <c r="K1343" s="286"/>
      <c r="L1343" s="313"/>
      <c r="M1343" s="312">
        <f t="shared" si="22"/>
        <v>578</v>
      </c>
      <c r="N1343" s="443"/>
      <c r="O1343" s="443" t="s">
        <v>291</v>
      </c>
      <c r="P1343" s="443"/>
      <c r="Q1343" s="443"/>
      <c r="R1343" s="443"/>
      <c r="S1343" s="464"/>
      <c r="T1343" s="464"/>
      <c r="U1343" s="686"/>
      <c r="V1343" s="464"/>
      <c r="W1343" s="464"/>
    </row>
    <row r="1344" spans="1:23" ht="15">
      <c r="A1344" s="459" t="s">
        <v>1006</v>
      </c>
      <c r="B1344" s="361" t="s">
        <v>1842</v>
      </c>
      <c r="C1344" s="446"/>
      <c r="D1344" s="446"/>
      <c r="E1344" s="286" t="s">
        <v>285</v>
      </c>
      <c r="F1344" s="286" t="s">
        <v>285</v>
      </c>
      <c r="G1344" s="286" t="s">
        <v>285</v>
      </c>
      <c r="H1344" s="286" t="s">
        <v>285</v>
      </c>
      <c r="I1344" s="286">
        <v>145.29999999999927</v>
      </c>
      <c r="J1344" s="286">
        <v>393.60000000000036</v>
      </c>
      <c r="K1344" s="286"/>
      <c r="L1344" s="443"/>
      <c r="M1344" s="312">
        <f t="shared" si="22"/>
        <v>538.89999999999964</v>
      </c>
      <c r="N1344" s="443"/>
      <c r="O1344" s="443"/>
      <c r="P1344" s="443"/>
      <c r="Q1344" s="443"/>
      <c r="R1344" s="443"/>
      <c r="S1344" s="464"/>
      <c r="T1344" s="464"/>
      <c r="U1344" s="686"/>
      <c r="V1344" s="464"/>
      <c r="W1344" s="464"/>
    </row>
    <row r="1345" spans="1:23" ht="15">
      <c r="A1345" s="459" t="s">
        <v>1007</v>
      </c>
      <c r="B1345" s="459" t="s">
        <v>801</v>
      </c>
      <c r="C1345" s="443"/>
      <c r="D1345" s="443"/>
      <c r="E1345" s="286" t="s">
        <v>285</v>
      </c>
      <c r="F1345" s="286" t="s">
        <v>285</v>
      </c>
      <c r="G1345" s="286" t="s">
        <v>285</v>
      </c>
      <c r="H1345" s="286">
        <v>235.09999999999945</v>
      </c>
      <c r="I1345" s="286">
        <v>117.39999999999964</v>
      </c>
      <c r="J1345" s="286">
        <v>133.40000000000009</v>
      </c>
      <c r="K1345" s="286"/>
      <c r="L1345" s="443"/>
      <c r="M1345" s="312">
        <f t="shared" si="22"/>
        <v>485.89999999999918</v>
      </c>
      <c r="N1345" s="443"/>
      <c r="O1345" s="443"/>
      <c r="P1345" s="443"/>
      <c r="Q1345" s="443"/>
      <c r="R1345" s="443"/>
      <c r="S1345" s="464"/>
      <c r="T1345" s="464"/>
      <c r="U1345" s="687"/>
      <c r="V1345" s="464"/>
      <c r="W1345" s="464"/>
    </row>
    <row r="1346" spans="1:23" ht="15">
      <c r="A1346" s="459" t="s">
        <v>1008</v>
      </c>
      <c r="B1346" s="464" t="s">
        <v>837</v>
      </c>
      <c r="C1346" s="443"/>
      <c r="D1346" s="443"/>
      <c r="E1346" s="286" t="s">
        <v>285</v>
      </c>
      <c r="F1346" s="286" t="s">
        <v>285</v>
      </c>
      <c r="G1346" s="286" t="s">
        <v>285</v>
      </c>
      <c r="H1346" s="286">
        <v>120</v>
      </c>
      <c r="I1346" s="286">
        <v>51.000000000001819</v>
      </c>
      <c r="J1346" s="286">
        <v>290.30000000000018</v>
      </c>
      <c r="K1346" s="286"/>
      <c r="L1346" s="443"/>
      <c r="M1346" s="312">
        <f t="shared" si="22"/>
        <v>461.300000000002</v>
      </c>
      <c r="N1346" s="443"/>
      <c r="O1346" s="443"/>
      <c r="P1346" s="443"/>
      <c r="Q1346" s="443"/>
      <c r="R1346" s="443"/>
      <c r="S1346" s="530"/>
      <c r="T1346" s="464"/>
      <c r="U1346" s="687"/>
      <c r="V1346" s="464"/>
      <c r="W1346" s="464"/>
    </row>
    <row r="1347" spans="1:23" ht="15">
      <c r="A1347" s="459" t="s">
        <v>1009</v>
      </c>
      <c r="B1347" s="530" t="s">
        <v>2244</v>
      </c>
      <c r="C1347" s="446"/>
      <c r="D1347" s="446"/>
      <c r="E1347" s="286" t="s">
        <v>285</v>
      </c>
      <c r="F1347" s="286" t="s">
        <v>285</v>
      </c>
      <c r="G1347" s="286" t="s">
        <v>285</v>
      </c>
      <c r="H1347" s="286" t="s">
        <v>285</v>
      </c>
      <c r="I1347" s="286" t="s">
        <v>285</v>
      </c>
      <c r="J1347" s="286">
        <v>454.30000000000018</v>
      </c>
      <c r="K1347" s="286"/>
      <c r="L1347" s="443"/>
      <c r="M1347" s="312">
        <f t="shared" si="22"/>
        <v>454.30000000000018</v>
      </c>
      <c r="N1347" s="443"/>
      <c r="O1347" s="443"/>
      <c r="P1347" s="443"/>
      <c r="Q1347" s="443"/>
      <c r="R1347" s="443"/>
      <c r="S1347" s="530"/>
      <c r="T1347" s="464"/>
      <c r="U1347" s="686"/>
      <c r="V1347" s="464"/>
      <c r="W1347" s="464"/>
    </row>
    <row r="1348" spans="1:23" ht="15">
      <c r="A1348" s="459" t="s">
        <v>1010</v>
      </c>
      <c r="B1348" s="361" t="s">
        <v>1856</v>
      </c>
      <c r="C1348" s="446"/>
      <c r="D1348" s="446"/>
      <c r="E1348" s="286" t="s">
        <v>285</v>
      </c>
      <c r="F1348" s="286" t="s">
        <v>285</v>
      </c>
      <c r="G1348" s="286" t="s">
        <v>285</v>
      </c>
      <c r="H1348" s="286" t="s">
        <v>285</v>
      </c>
      <c r="I1348" s="286">
        <v>97.000000000001819</v>
      </c>
      <c r="J1348" s="286">
        <v>353.79999999999927</v>
      </c>
      <c r="K1348" s="286"/>
      <c r="L1348" s="443"/>
      <c r="M1348" s="312">
        <f t="shared" ref="M1348:M1371" si="23">SUM(E1348:J1348)</f>
        <v>450.80000000000109</v>
      </c>
      <c r="N1348" s="443"/>
      <c r="O1348" s="443"/>
      <c r="P1348" s="443"/>
      <c r="Q1348" s="443"/>
      <c r="R1348" s="443"/>
      <c r="S1348" s="459"/>
      <c r="T1348" s="464"/>
      <c r="U1348" s="686"/>
      <c r="V1348" s="464"/>
      <c r="W1348" s="464"/>
    </row>
    <row r="1349" spans="1:23" ht="15">
      <c r="A1349" s="459" t="s">
        <v>1011</v>
      </c>
      <c r="B1349" s="464" t="s">
        <v>821</v>
      </c>
      <c r="C1349" s="443"/>
      <c r="D1349" s="443"/>
      <c r="E1349" s="286" t="s">
        <v>285</v>
      </c>
      <c r="F1349" s="286" t="s">
        <v>285</v>
      </c>
      <c r="G1349" s="286" t="s">
        <v>285</v>
      </c>
      <c r="H1349" s="286">
        <v>150.39999999999964</v>
      </c>
      <c r="I1349" s="286">
        <v>2.1000000000003638</v>
      </c>
      <c r="J1349" s="286">
        <v>291.80000000000109</v>
      </c>
      <c r="K1349" s="286"/>
      <c r="L1349" s="443"/>
      <c r="M1349" s="312">
        <f t="shared" si="23"/>
        <v>444.30000000000109</v>
      </c>
      <c r="N1349" s="443"/>
      <c r="O1349" s="443"/>
      <c r="P1349" s="443"/>
      <c r="Q1349" s="443"/>
      <c r="R1349" s="443"/>
      <c r="S1349" s="343"/>
      <c r="T1349" s="464"/>
      <c r="U1349" s="687"/>
      <c r="V1349" s="464"/>
      <c r="W1349" s="464"/>
    </row>
    <row r="1350" spans="1:23" ht="15">
      <c r="A1350" s="459" t="s">
        <v>1012</v>
      </c>
      <c r="B1350" s="361" t="s">
        <v>1873</v>
      </c>
      <c r="C1350" s="446"/>
      <c r="D1350" s="446"/>
      <c r="E1350" s="286" t="s">
        <v>285</v>
      </c>
      <c r="F1350" s="286" t="s">
        <v>285</v>
      </c>
      <c r="G1350" s="286" t="s">
        <v>285</v>
      </c>
      <c r="H1350" s="286" t="s">
        <v>285</v>
      </c>
      <c r="I1350" s="323">
        <v>417.40000000000146</v>
      </c>
      <c r="J1350" s="286" t="s">
        <v>285</v>
      </c>
      <c r="K1350" s="286"/>
      <c r="L1350" s="313"/>
      <c r="M1350" s="312">
        <f t="shared" si="23"/>
        <v>417.40000000000146</v>
      </c>
      <c r="N1350" s="443"/>
      <c r="O1350" s="443" t="s">
        <v>294</v>
      </c>
      <c r="P1350" s="443"/>
      <c r="Q1350" s="443"/>
      <c r="R1350" s="443"/>
      <c r="S1350" s="530"/>
      <c r="T1350" s="464"/>
      <c r="U1350" s="686"/>
      <c r="V1350" s="464"/>
      <c r="W1350" s="464"/>
    </row>
    <row r="1351" spans="1:23" ht="15">
      <c r="A1351" s="459" t="s">
        <v>1013</v>
      </c>
      <c r="B1351" s="530" t="s">
        <v>2241</v>
      </c>
      <c r="C1351" s="446"/>
      <c r="D1351" s="446"/>
      <c r="E1351" s="286" t="s">
        <v>285</v>
      </c>
      <c r="F1351" s="286" t="s">
        <v>285</v>
      </c>
      <c r="G1351" s="286" t="s">
        <v>285</v>
      </c>
      <c r="H1351" s="286" t="s">
        <v>285</v>
      </c>
      <c r="I1351" s="286" t="s">
        <v>285</v>
      </c>
      <c r="J1351" s="286">
        <v>353.39999999999873</v>
      </c>
      <c r="K1351" s="286"/>
      <c r="L1351" s="443"/>
      <c r="M1351" s="312">
        <f t="shared" si="23"/>
        <v>353.39999999999873</v>
      </c>
      <c r="N1351" s="443"/>
      <c r="O1351" s="443"/>
      <c r="P1351" s="443"/>
      <c r="Q1351" s="443"/>
      <c r="R1351" s="443"/>
      <c r="S1351" s="459"/>
      <c r="T1351" s="464"/>
      <c r="U1351" s="686"/>
      <c r="V1351" s="464"/>
      <c r="W1351" s="464"/>
    </row>
    <row r="1352" spans="1:23" ht="15">
      <c r="A1352" s="459" t="s">
        <v>1014</v>
      </c>
      <c r="B1352" s="361" t="s">
        <v>1857</v>
      </c>
      <c r="C1352" s="446"/>
      <c r="D1352" s="446"/>
      <c r="E1352" s="286" t="s">
        <v>285</v>
      </c>
      <c r="F1352" s="286" t="s">
        <v>285</v>
      </c>
      <c r="G1352" s="286" t="s">
        <v>285</v>
      </c>
      <c r="H1352" s="286" t="s">
        <v>285</v>
      </c>
      <c r="I1352" s="286">
        <v>5.499999999996362</v>
      </c>
      <c r="J1352" s="286">
        <v>333.69999999999982</v>
      </c>
      <c r="K1352" s="286"/>
      <c r="L1352" s="443"/>
      <c r="M1352" s="312">
        <f t="shared" si="23"/>
        <v>339.19999999999618</v>
      </c>
      <c r="N1352" s="443"/>
      <c r="O1352" s="443"/>
      <c r="P1352" s="443"/>
      <c r="Q1352" s="443"/>
      <c r="R1352" s="443"/>
      <c r="S1352" s="343"/>
      <c r="T1352" s="464"/>
      <c r="U1352" s="686"/>
      <c r="V1352" s="464"/>
      <c r="W1352" s="464"/>
    </row>
    <row r="1353" spans="1:23" ht="15">
      <c r="A1353" s="459" t="s">
        <v>1015</v>
      </c>
      <c r="B1353" s="361" t="s">
        <v>1848</v>
      </c>
      <c r="C1353" s="446"/>
      <c r="D1353" s="446"/>
      <c r="E1353" s="286" t="s">
        <v>285</v>
      </c>
      <c r="F1353" s="286" t="s">
        <v>285</v>
      </c>
      <c r="G1353" s="286" t="s">
        <v>285</v>
      </c>
      <c r="H1353" s="286" t="s">
        <v>285</v>
      </c>
      <c r="I1353" s="286">
        <v>336.00000000000182</v>
      </c>
      <c r="J1353" s="286" t="s">
        <v>285</v>
      </c>
      <c r="K1353" s="286"/>
      <c r="L1353" s="313"/>
      <c r="M1353" s="312">
        <f t="shared" si="23"/>
        <v>336.00000000000182</v>
      </c>
      <c r="N1353" s="443"/>
      <c r="O1353" s="443"/>
      <c r="P1353" s="443"/>
      <c r="Q1353" s="443"/>
      <c r="R1353" s="443"/>
      <c r="S1353" s="464"/>
      <c r="T1353" s="464"/>
      <c r="U1353" s="686"/>
      <c r="V1353" s="464"/>
      <c r="W1353" s="464"/>
    </row>
    <row r="1354" spans="1:23" ht="15">
      <c r="A1354" s="459" t="s">
        <v>1016</v>
      </c>
      <c r="B1354" s="361" t="s">
        <v>1852</v>
      </c>
      <c r="C1354" s="446"/>
      <c r="D1354" s="446"/>
      <c r="E1354" s="286" t="s">
        <v>285</v>
      </c>
      <c r="F1354" s="286" t="s">
        <v>285</v>
      </c>
      <c r="G1354" s="286" t="s">
        <v>285</v>
      </c>
      <c r="H1354" s="286" t="s">
        <v>285</v>
      </c>
      <c r="I1354" s="286">
        <v>1.3999999999978172</v>
      </c>
      <c r="J1354" s="286">
        <v>327.09999999999854</v>
      </c>
      <c r="K1354" s="286"/>
      <c r="L1354" s="443"/>
      <c r="M1354" s="312">
        <f t="shared" si="23"/>
        <v>328.49999999999636</v>
      </c>
      <c r="N1354" s="443"/>
      <c r="O1354" s="443"/>
      <c r="P1354" s="443"/>
      <c r="Q1354" s="443"/>
      <c r="R1354" s="443"/>
      <c r="S1354" s="464"/>
      <c r="T1354" s="464"/>
      <c r="U1354" s="686"/>
      <c r="V1354" s="464"/>
      <c r="W1354" s="464"/>
    </row>
    <row r="1355" spans="1:23" ht="15">
      <c r="A1355" s="459" t="s">
        <v>1017</v>
      </c>
      <c r="B1355" s="361" t="s">
        <v>1854</v>
      </c>
      <c r="C1355" s="446"/>
      <c r="D1355" s="446"/>
      <c r="E1355" s="286" t="s">
        <v>285</v>
      </c>
      <c r="F1355" s="286" t="s">
        <v>285</v>
      </c>
      <c r="G1355" s="286" t="s">
        <v>285</v>
      </c>
      <c r="H1355" s="286" t="s">
        <v>285</v>
      </c>
      <c r="I1355" s="286">
        <v>160.29999999999927</v>
      </c>
      <c r="J1355" s="286">
        <v>162.50000000000182</v>
      </c>
      <c r="K1355" s="286"/>
      <c r="L1355" s="443"/>
      <c r="M1355" s="312">
        <f t="shared" si="23"/>
        <v>322.80000000000109</v>
      </c>
      <c r="N1355" s="443"/>
      <c r="O1355" s="443"/>
      <c r="P1355" s="443"/>
      <c r="Q1355" s="443"/>
      <c r="R1355" s="443"/>
      <c r="S1355" s="530"/>
      <c r="T1355" s="464"/>
      <c r="U1355" s="686"/>
      <c r="V1355" s="464"/>
      <c r="W1355" s="464"/>
    </row>
    <row r="1356" spans="1:23" ht="15">
      <c r="A1356" s="459" t="s">
        <v>1018</v>
      </c>
      <c r="B1356" s="530" t="s">
        <v>2243</v>
      </c>
      <c r="C1356" s="446"/>
      <c r="D1356" s="446"/>
      <c r="E1356" s="286" t="s">
        <v>285</v>
      </c>
      <c r="F1356" s="286" t="s">
        <v>285</v>
      </c>
      <c r="G1356" s="286" t="s">
        <v>285</v>
      </c>
      <c r="H1356" s="286" t="s">
        <v>285</v>
      </c>
      <c r="I1356" s="286" t="s">
        <v>285</v>
      </c>
      <c r="J1356" s="286">
        <v>319.60000000000218</v>
      </c>
      <c r="K1356" s="286"/>
      <c r="L1356" s="443"/>
      <c r="M1356" s="312">
        <f t="shared" si="23"/>
        <v>319.60000000000218</v>
      </c>
      <c r="N1356" s="443"/>
      <c r="O1356" s="443"/>
      <c r="P1356" s="443"/>
      <c r="Q1356" s="443"/>
      <c r="R1356" s="443"/>
      <c r="S1356" s="443"/>
      <c r="T1356" s="540"/>
      <c r="U1356" s="446"/>
      <c r="V1356" s="468"/>
      <c r="W1356" s="312"/>
    </row>
    <row r="1357" spans="1:23" ht="15">
      <c r="A1357" s="459" t="s">
        <v>1019</v>
      </c>
      <c r="B1357" s="530" t="s">
        <v>2246</v>
      </c>
      <c r="C1357" s="446"/>
      <c r="D1357" s="446"/>
      <c r="E1357" s="286" t="s">
        <v>285</v>
      </c>
      <c r="F1357" s="286" t="s">
        <v>285</v>
      </c>
      <c r="G1357" s="286" t="s">
        <v>285</v>
      </c>
      <c r="H1357" s="286" t="s">
        <v>285</v>
      </c>
      <c r="I1357" s="286" t="s">
        <v>285</v>
      </c>
      <c r="J1357" s="286">
        <v>318.5</v>
      </c>
      <c r="K1357" s="286"/>
      <c r="L1357" s="443"/>
      <c r="M1357" s="312">
        <f t="shared" si="23"/>
        <v>318.5</v>
      </c>
      <c r="N1357" s="443"/>
      <c r="O1357" s="443"/>
      <c r="P1357" s="443"/>
      <c r="Q1357" s="443"/>
      <c r="R1357" s="443"/>
      <c r="S1357" s="443"/>
      <c r="T1357" s="540"/>
      <c r="U1357" s="446"/>
      <c r="V1357" s="468"/>
      <c r="W1357" s="312"/>
    </row>
    <row r="1358" spans="1:23" ht="15">
      <c r="A1358" s="459" t="s">
        <v>1020</v>
      </c>
      <c r="B1358" s="464" t="s">
        <v>847</v>
      </c>
      <c r="C1358" s="443"/>
      <c r="D1358" s="443"/>
      <c r="E1358" s="286" t="s">
        <v>285</v>
      </c>
      <c r="F1358" s="286" t="s">
        <v>285</v>
      </c>
      <c r="G1358" s="286" t="s">
        <v>285</v>
      </c>
      <c r="H1358" s="286">
        <v>315.54999999999927</v>
      </c>
      <c r="I1358" s="286" t="s">
        <v>285</v>
      </c>
      <c r="J1358" s="286" t="s">
        <v>285</v>
      </c>
      <c r="K1358" s="286"/>
      <c r="L1358" s="313"/>
      <c r="M1358" s="312">
        <f t="shared" si="23"/>
        <v>315.54999999999927</v>
      </c>
      <c r="N1358" s="443"/>
      <c r="O1358" s="443"/>
      <c r="P1358" s="443"/>
      <c r="Q1358" s="443"/>
      <c r="R1358" s="443"/>
      <c r="S1358" s="443"/>
      <c r="T1358" s="540"/>
      <c r="U1358" s="446"/>
      <c r="V1358" s="468"/>
      <c r="W1358" s="312"/>
    </row>
    <row r="1359" spans="1:23" ht="15">
      <c r="A1359" s="459" t="s">
        <v>1021</v>
      </c>
      <c r="B1359" s="361" t="s">
        <v>1850</v>
      </c>
      <c r="C1359" s="446"/>
      <c r="D1359" s="446"/>
      <c r="E1359" s="286" t="s">
        <v>285</v>
      </c>
      <c r="F1359" s="286" t="s">
        <v>285</v>
      </c>
      <c r="G1359" s="286" t="s">
        <v>285</v>
      </c>
      <c r="H1359" s="286" t="s">
        <v>285</v>
      </c>
      <c r="I1359" s="286">
        <v>6.999999999996362</v>
      </c>
      <c r="J1359" s="286">
        <v>304.79999999999836</v>
      </c>
      <c r="K1359" s="286"/>
      <c r="L1359" s="443"/>
      <c r="M1359" s="312">
        <f t="shared" si="23"/>
        <v>311.79999999999472</v>
      </c>
      <c r="N1359" s="443"/>
      <c r="O1359" s="443"/>
      <c r="P1359" s="443"/>
      <c r="Q1359" s="443"/>
      <c r="R1359" s="443"/>
      <c r="S1359" s="443"/>
      <c r="T1359" s="540"/>
      <c r="U1359" s="446"/>
      <c r="V1359" s="468"/>
      <c r="W1359" s="312"/>
    </row>
    <row r="1360" spans="1:23" ht="15">
      <c r="A1360" s="459" t="s">
        <v>1022</v>
      </c>
      <c r="B1360" s="530" t="s">
        <v>2242</v>
      </c>
      <c r="C1360" s="446"/>
      <c r="D1360" s="446"/>
      <c r="E1360" s="286" t="s">
        <v>285</v>
      </c>
      <c r="F1360" s="286" t="s">
        <v>285</v>
      </c>
      <c r="G1360" s="286" t="s">
        <v>285</v>
      </c>
      <c r="H1360" s="286" t="s">
        <v>285</v>
      </c>
      <c r="I1360" s="286" t="s">
        <v>285</v>
      </c>
      <c r="J1360" s="286">
        <v>305.89999999999873</v>
      </c>
      <c r="K1360" s="286"/>
      <c r="L1360" s="443"/>
      <c r="M1360" s="312">
        <f t="shared" si="23"/>
        <v>305.89999999999873</v>
      </c>
      <c r="N1360" s="443"/>
      <c r="O1360" s="443"/>
      <c r="P1360" s="443"/>
      <c r="Q1360" s="443"/>
      <c r="R1360" s="443"/>
      <c r="S1360" s="443"/>
      <c r="T1360" s="540"/>
      <c r="U1360" s="446"/>
      <c r="V1360" s="468"/>
      <c r="W1360" s="312"/>
    </row>
    <row r="1361" spans="1:23" ht="15">
      <c r="A1361" s="459" t="s">
        <v>1023</v>
      </c>
      <c r="B1361" s="343" t="s">
        <v>1837</v>
      </c>
      <c r="C1361" s="446"/>
      <c r="D1361" s="446"/>
      <c r="E1361" s="286" t="s">
        <v>285</v>
      </c>
      <c r="F1361" s="286" t="s">
        <v>285</v>
      </c>
      <c r="G1361" s="286" t="s">
        <v>285</v>
      </c>
      <c r="H1361" s="286" t="s">
        <v>285</v>
      </c>
      <c r="I1361" s="286">
        <v>305.49999999999454</v>
      </c>
      <c r="J1361" s="286" t="s">
        <v>285</v>
      </c>
      <c r="K1361" s="286"/>
      <c r="L1361" s="313"/>
      <c r="M1361" s="312">
        <f t="shared" si="23"/>
        <v>305.49999999999454</v>
      </c>
      <c r="N1361" s="443"/>
      <c r="O1361" s="443"/>
      <c r="P1361" s="443"/>
      <c r="Q1361" s="443"/>
      <c r="R1361" s="443"/>
      <c r="S1361" s="443"/>
      <c r="T1361" s="540"/>
      <c r="U1361" s="446"/>
      <c r="V1361" s="468"/>
      <c r="W1361" s="312"/>
    </row>
    <row r="1362" spans="1:23" ht="15">
      <c r="A1362" s="459" t="s">
        <v>1024</v>
      </c>
      <c r="B1362" s="530" t="s">
        <v>2238</v>
      </c>
      <c r="C1362" s="446"/>
      <c r="D1362" s="446"/>
      <c r="E1362" s="286" t="s">
        <v>285</v>
      </c>
      <c r="F1362" s="286" t="s">
        <v>285</v>
      </c>
      <c r="G1362" s="286" t="s">
        <v>285</v>
      </c>
      <c r="H1362" s="286" t="s">
        <v>285</v>
      </c>
      <c r="I1362" s="286" t="s">
        <v>285</v>
      </c>
      <c r="J1362" s="286">
        <v>259.20000000000073</v>
      </c>
      <c r="K1362" s="286"/>
      <c r="L1362" s="443"/>
      <c r="M1362" s="312">
        <f t="shared" si="23"/>
        <v>259.20000000000073</v>
      </c>
      <c r="N1362" s="443"/>
      <c r="O1362" s="443"/>
      <c r="P1362" s="443"/>
      <c r="Q1362" s="443"/>
      <c r="R1362" s="443"/>
      <c r="S1362" s="443"/>
      <c r="T1362" s="540"/>
      <c r="U1362" s="446"/>
      <c r="V1362" s="468"/>
      <c r="W1362" s="312"/>
    </row>
    <row r="1363" spans="1:23" ht="15">
      <c r="A1363" s="459" t="s">
        <v>1025</v>
      </c>
      <c r="B1363" s="530" t="s">
        <v>2239</v>
      </c>
      <c r="C1363" s="446"/>
      <c r="D1363" s="446"/>
      <c r="E1363" s="286" t="s">
        <v>285</v>
      </c>
      <c r="F1363" s="286" t="s">
        <v>285</v>
      </c>
      <c r="G1363" s="286" t="s">
        <v>285</v>
      </c>
      <c r="H1363" s="286" t="s">
        <v>285</v>
      </c>
      <c r="I1363" s="286" t="s">
        <v>285</v>
      </c>
      <c r="J1363" s="286">
        <v>252.29999999999927</v>
      </c>
      <c r="K1363" s="286"/>
      <c r="L1363" s="443"/>
      <c r="M1363" s="312">
        <f t="shared" si="23"/>
        <v>252.29999999999927</v>
      </c>
      <c r="N1363" s="443"/>
      <c r="O1363" s="443"/>
      <c r="P1363" s="443"/>
      <c r="Q1363" s="443"/>
      <c r="R1363" s="443"/>
      <c r="S1363" s="443"/>
      <c r="T1363" s="540"/>
      <c r="U1363" s="446"/>
      <c r="V1363" s="468"/>
      <c r="W1363" s="312"/>
    </row>
    <row r="1364" spans="1:23" ht="15">
      <c r="A1364" s="459" t="s">
        <v>1026</v>
      </c>
      <c r="B1364" s="530" t="s">
        <v>2256</v>
      </c>
      <c r="C1364" s="446"/>
      <c r="D1364" s="446"/>
      <c r="E1364" s="286" t="s">
        <v>285</v>
      </c>
      <c r="F1364" s="286" t="s">
        <v>285</v>
      </c>
      <c r="G1364" s="286" t="s">
        <v>285</v>
      </c>
      <c r="H1364" s="286" t="s">
        <v>285</v>
      </c>
      <c r="I1364" s="286" t="s">
        <v>285</v>
      </c>
      <c r="J1364" s="286">
        <v>244.89999999999964</v>
      </c>
      <c r="K1364" s="286"/>
      <c r="L1364" s="443"/>
      <c r="M1364" s="312">
        <f t="shared" si="23"/>
        <v>244.89999999999964</v>
      </c>
      <c r="N1364" s="443"/>
      <c r="O1364" s="443"/>
      <c r="P1364" s="443"/>
      <c r="Q1364" s="443"/>
      <c r="R1364" s="443"/>
      <c r="S1364" s="443"/>
      <c r="T1364" s="540"/>
      <c r="U1364" s="446"/>
      <c r="V1364" s="468"/>
      <c r="W1364" s="312"/>
    </row>
    <row r="1365" spans="1:23" ht="15">
      <c r="A1365" s="459" t="s">
        <v>1027</v>
      </c>
      <c r="B1365" s="464" t="s">
        <v>857</v>
      </c>
      <c r="C1365" s="443"/>
      <c r="D1365" s="443"/>
      <c r="E1365" s="286" t="s">
        <v>285</v>
      </c>
      <c r="F1365" s="286" t="s">
        <v>285</v>
      </c>
      <c r="G1365" s="286" t="s">
        <v>285</v>
      </c>
      <c r="H1365" s="286">
        <v>234.20000000000073</v>
      </c>
      <c r="I1365" s="286" t="s">
        <v>285</v>
      </c>
      <c r="J1365" s="286" t="s">
        <v>285</v>
      </c>
      <c r="K1365" s="286"/>
      <c r="L1365" s="313"/>
      <c r="M1365" s="312">
        <f t="shared" si="23"/>
        <v>234.20000000000073</v>
      </c>
      <c r="N1365" s="443"/>
      <c r="O1365" s="443"/>
      <c r="P1365" s="443"/>
      <c r="Q1365" s="443"/>
      <c r="R1365" s="443"/>
      <c r="S1365" s="443"/>
      <c r="T1365" s="540"/>
      <c r="U1365" s="446"/>
      <c r="V1365" s="468"/>
      <c r="W1365" s="312"/>
    </row>
    <row r="1366" spans="1:23" ht="15">
      <c r="A1366" s="459" t="s">
        <v>1028</v>
      </c>
      <c r="B1366" s="530" t="s">
        <v>2245</v>
      </c>
      <c r="C1366" s="446"/>
      <c r="D1366" s="446"/>
      <c r="E1366" s="286" t="s">
        <v>285</v>
      </c>
      <c r="F1366" s="286" t="s">
        <v>285</v>
      </c>
      <c r="G1366" s="286" t="s">
        <v>285</v>
      </c>
      <c r="H1366" s="286" t="s">
        <v>285</v>
      </c>
      <c r="I1366" s="286" t="s">
        <v>285</v>
      </c>
      <c r="J1366" s="286">
        <v>233.10000000000127</v>
      </c>
      <c r="K1366" s="286"/>
      <c r="L1366" s="443"/>
      <c r="M1366" s="312">
        <f t="shared" si="23"/>
        <v>233.10000000000127</v>
      </c>
      <c r="N1366" s="443"/>
      <c r="O1366" s="443"/>
      <c r="P1366" s="443"/>
      <c r="Q1366" s="443"/>
      <c r="R1366" s="443"/>
      <c r="S1366" s="443"/>
      <c r="T1366" s="540"/>
      <c r="U1366" s="446"/>
      <c r="V1366" s="468"/>
      <c r="W1366" s="312"/>
    </row>
    <row r="1367" spans="1:23" ht="15">
      <c r="A1367" s="459" t="s">
        <v>1029</v>
      </c>
      <c r="B1367" s="530" t="s">
        <v>2237</v>
      </c>
      <c r="C1367" s="446"/>
      <c r="D1367" s="446"/>
      <c r="E1367" s="286" t="s">
        <v>285</v>
      </c>
      <c r="F1367" s="286" t="s">
        <v>285</v>
      </c>
      <c r="G1367" s="286" t="s">
        <v>285</v>
      </c>
      <c r="H1367" s="286" t="s">
        <v>285</v>
      </c>
      <c r="I1367" s="286" t="s">
        <v>285</v>
      </c>
      <c r="J1367" s="286">
        <v>218.5</v>
      </c>
      <c r="K1367" s="286"/>
      <c r="L1367" s="443"/>
      <c r="M1367" s="312">
        <f t="shared" si="23"/>
        <v>218.5</v>
      </c>
      <c r="N1367" s="443"/>
      <c r="O1367" s="443"/>
      <c r="P1367" s="443"/>
      <c r="Q1367" s="443"/>
      <c r="R1367" s="443"/>
      <c r="S1367" s="443"/>
      <c r="T1367" s="540"/>
      <c r="U1367" s="446"/>
      <c r="V1367" s="468"/>
      <c r="W1367" s="312"/>
    </row>
    <row r="1368" spans="1:23" ht="15">
      <c r="A1368" s="459" t="s">
        <v>1030</v>
      </c>
      <c r="B1368" s="361" t="s">
        <v>1845</v>
      </c>
      <c r="C1368" s="446"/>
      <c r="D1368" s="446"/>
      <c r="E1368" s="286" t="s">
        <v>285</v>
      </c>
      <c r="F1368" s="286" t="s">
        <v>285</v>
      </c>
      <c r="G1368" s="286" t="s">
        <v>285</v>
      </c>
      <c r="H1368" s="286" t="s">
        <v>285</v>
      </c>
      <c r="I1368" s="286">
        <v>183.80000000000291</v>
      </c>
      <c r="J1368" s="286" t="s">
        <v>285</v>
      </c>
      <c r="K1368" s="286"/>
      <c r="L1368" s="313"/>
      <c r="M1368" s="312">
        <f t="shared" si="23"/>
        <v>183.80000000000291</v>
      </c>
      <c r="N1368" s="443"/>
      <c r="O1368" s="443"/>
      <c r="P1368" s="443"/>
      <c r="Q1368" s="443"/>
      <c r="R1368" s="443"/>
      <c r="S1368" s="443"/>
      <c r="T1368" s="540"/>
      <c r="U1368" s="446"/>
      <c r="V1368" s="468"/>
      <c r="W1368" s="312"/>
    </row>
    <row r="1369" spans="1:23" ht="15">
      <c r="A1369" s="459" t="s">
        <v>1031</v>
      </c>
      <c r="B1369" s="464" t="s">
        <v>164</v>
      </c>
      <c r="C1369" s="443"/>
      <c r="D1369" s="443"/>
      <c r="E1369" s="286" t="s">
        <v>285</v>
      </c>
      <c r="F1369" s="286" t="s">
        <v>285</v>
      </c>
      <c r="G1369" s="286">
        <v>163.9</v>
      </c>
      <c r="H1369" s="286" t="s">
        <v>285</v>
      </c>
      <c r="I1369" s="286" t="s">
        <v>285</v>
      </c>
      <c r="J1369" s="286" t="s">
        <v>285</v>
      </c>
      <c r="K1369" s="286"/>
      <c r="L1369" s="313"/>
      <c r="M1369" s="312">
        <f t="shared" si="23"/>
        <v>163.9</v>
      </c>
      <c r="N1369" s="443"/>
      <c r="O1369" s="443"/>
      <c r="P1369" s="443"/>
      <c r="Q1369" s="443"/>
      <c r="R1369" s="443"/>
      <c r="S1369" s="443"/>
      <c r="T1369" s="540"/>
      <c r="U1369" s="446"/>
      <c r="V1369" s="468"/>
      <c r="W1369" s="312"/>
    </row>
    <row r="1370" spans="1:23" ht="15">
      <c r="A1370" s="459" t="s">
        <v>1032</v>
      </c>
      <c r="B1370" s="361" t="s">
        <v>1855</v>
      </c>
      <c r="C1370" s="446"/>
      <c r="D1370" s="446"/>
      <c r="E1370" s="286" t="s">
        <v>285</v>
      </c>
      <c r="F1370" s="286" t="s">
        <v>285</v>
      </c>
      <c r="G1370" s="286" t="s">
        <v>285</v>
      </c>
      <c r="H1370" s="286" t="s">
        <v>285</v>
      </c>
      <c r="I1370" s="286">
        <v>159.39999999999964</v>
      </c>
      <c r="J1370" s="286" t="s">
        <v>285</v>
      </c>
      <c r="K1370" s="286"/>
      <c r="L1370" s="443"/>
      <c r="M1370" s="312">
        <f t="shared" si="23"/>
        <v>159.39999999999964</v>
      </c>
      <c r="N1370" s="443"/>
      <c r="O1370" s="443"/>
      <c r="P1370" s="443"/>
      <c r="Q1370" s="443"/>
      <c r="R1370" s="443"/>
      <c r="S1370" s="443"/>
      <c r="T1370" s="540"/>
      <c r="U1370" s="446"/>
      <c r="V1370" s="468"/>
      <c r="W1370" s="312"/>
    </row>
    <row r="1371" spans="1:23" ht="15">
      <c r="A1371" s="459" t="s">
        <v>1033</v>
      </c>
      <c r="B1371" s="361" t="s">
        <v>1847</v>
      </c>
      <c r="C1371" s="446"/>
      <c r="D1371" s="446"/>
      <c r="E1371" s="286" t="s">
        <v>285</v>
      </c>
      <c r="F1371" s="286" t="s">
        <v>285</v>
      </c>
      <c r="G1371" s="286" t="s">
        <v>285</v>
      </c>
      <c r="H1371" s="286" t="s">
        <v>285</v>
      </c>
      <c r="I1371" s="286">
        <v>111.40000000000327</v>
      </c>
      <c r="J1371" s="286" t="s">
        <v>285</v>
      </c>
      <c r="K1371" s="286"/>
      <c r="L1371" s="313"/>
      <c r="M1371" s="312">
        <f t="shared" si="23"/>
        <v>111.40000000000327</v>
      </c>
      <c r="N1371" s="443"/>
      <c r="O1371" s="443"/>
      <c r="P1371" s="443"/>
      <c r="Q1371" s="443"/>
      <c r="R1371" s="443"/>
      <c r="S1371" s="443"/>
      <c r="T1371" s="540"/>
      <c r="U1371" s="446"/>
      <c r="V1371" s="468"/>
      <c r="W1371" s="312"/>
    </row>
    <row r="1372" spans="1:23" ht="15">
      <c r="A1372" s="459"/>
      <c r="B1372" s="464"/>
      <c r="C1372" s="443"/>
      <c r="D1372" s="443"/>
      <c r="E1372" s="286"/>
      <c r="F1372" s="286"/>
      <c r="G1372" s="286"/>
      <c r="H1372" s="286"/>
      <c r="I1372" s="443"/>
      <c r="J1372" s="443"/>
      <c r="K1372" s="443"/>
      <c r="L1372" s="313"/>
      <c r="M1372" s="312"/>
      <c r="N1372" s="443"/>
      <c r="O1372" s="443"/>
      <c r="P1372" s="443"/>
      <c r="Q1372" s="443"/>
      <c r="R1372" s="443"/>
      <c r="S1372" s="443"/>
      <c r="T1372" s="540"/>
      <c r="U1372" s="446"/>
      <c r="V1372" s="468"/>
      <c r="W1372" s="312"/>
    </row>
    <row r="1373" spans="1:23" ht="15">
      <c r="A1373" s="459"/>
      <c r="B1373" s="464"/>
      <c r="C1373" s="443"/>
      <c r="D1373" s="443"/>
      <c r="E1373" s="286"/>
      <c r="F1373" s="443"/>
      <c r="G1373" s="443"/>
      <c r="H1373" s="443"/>
      <c r="I1373" s="443"/>
      <c r="J1373" s="443"/>
      <c r="K1373" s="443"/>
      <c r="L1373" s="313"/>
      <c r="M1373" s="313"/>
      <c r="N1373" s="443"/>
      <c r="O1373" s="443"/>
      <c r="P1373" s="443"/>
      <c r="Q1373" s="443"/>
      <c r="R1373" s="443"/>
      <c r="S1373" s="443"/>
      <c r="T1373" s="443"/>
      <c r="U1373" s="443"/>
      <c r="V1373" s="443"/>
      <c r="W1373" s="443"/>
    </row>
    <row r="1374" spans="1:23" ht="15">
      <c r="A1374" s="459"/>
      <c r="B1374" s="464"/>
      <c r="C1374" s="443"/>
      <c r="D1374" s="443"/>
      <c r="E1374" s="286"/>
      <c r="F1374" s="443"/>
      <c r="G1374" s="443"/>
      <c r="H1374" s="443"/>
      <c r="I1374" s="443"/>
      <c r="J1374" s="443"/>
      <c r="K1374" s="443"/>
      <c r="L1374" s="313"/>
      <c r="M1374" s="313"/>
      <c r="N1374" s="443"/>
      <c r="O1374" s="443"/>
      <c r="P1374" s="443"/>
      <c r="Q1374" s="443"/>
      <c r="R1374" s="443"/>
      <c r="S1374" s="443"/>
      <c r="T1374" s="443"/>
      <c r="U1374" s="443"/>
      <c r="V1374" s="443"/>
      <c r="W1374" s="443"/>
    </row>
    <row r="1375" spans="1:23" ht="25.5">
      <c r="A1375" s="30" t="s">
        <v>200</v>
      </c>
      <c r="B1375" s="443"/>
      <c r="C1375" s="443"/>
      <c r="D1375" s="443"/>
      <c r="E1375" s="443"/>
      <c r="F1375" s="443"/>
      <c r="G1375" s="443"/>
      <c r="H1375" s="443"/>
      <c r="I1375" s="443"/>
      <c r="J1375" s="443"/>
      <c r="K1375" s="443"/>
      <c r="L1375" s="313"/>
      <c r="M1375" s="313"/>
      <c r="N1375" s="443"/>
      <c r="O1375" s="443"/>
      <c r="P1375" s="443"/>
      <c r="Q1375" s="443"/>
      <c r="R1375" s="443"/>
      <c r="S1375" s="443"/>
      <c r="T1375" s="443"/>
      <c r="U1375" s="443"/>
      <c r="V1375" s="443"/>
      <c r="W1375" s="443"/>
    </row>
    <row r="1376" spans="1:23">
      <c r="A1376" s="443"/>
      <c r="B1376" s="443"/>
      <c r="C1376" s="443"/>
      <c r="D1376" s="443"/>
      <c r="E1376" s="443"/>
      <c r="F1376" s="443"/>
      <c r="G1376" s="443"/>
      <c r="H1376" s="443"/>
      <c r="I1376" s="443"/>
      <c r="J1376" s="443"/>
      <c r="K1376" s="443"/>
      <c r="L1376" s="313"/>
      <c r="M1376" s="313"/>
      <c r="N1376" s="443"/>
      <c r="O1376" s="443"/>
      <c r="P1376" s="443"/>
      <c r="Q1376" s="443"/>
      <c r="R1376" s="443"/>
      <c r="S1376" s="443"/>
      <c r="T1376" s="443"/>
      <c r="U1376" s="443"/>
      <c r="V1376" s="443"/>
      <c r="W1376" s="443"/>
    </row>
    <row r="1377" spans="1:23" ht="15">
      <c r="A1377" s="305"/>
      <c r="B1377" s="305"/>
      <c r="C1377" s="305"/>
      <c r="D1377" s="305"/>
      <c r="E1377" s="80">
        <v>2016</v>
      </c>
      <c r="F1377" s="80">
        <v>2017</v>
      </c>
      <c r="G1377" s="80">
        <v>2018</v>
      </c>
      <c r="H1377" s="80">
        <v>2019</v>
      </c>
      <c r="I1377" s="80">
        <v>2020</v>
      </c>
      <c r="J1377" s="80">
        <v>2021</v>
      </c>
      <c r="K1377" s="80">
        <v>2022</v>
      </c>
      <c r="L1377" s="313"/>
      <c r="M1377" s="89" t="s">
        <v>40</v>
      </c>
      <c r="N1377" s="443"/>
      <c r="O1377" s="443"/>
      <c r="P1377" s="443"/>
      <c r="Q1377" s="443"/>
      <c r="R1377" s="443"/>
      <c r="S1377" s="443"/>
      <c r="T1377" s="443"/>
      <c r="U1377" s="443"/>
      <c r="V1377" s="443"/>
      <c r="W1377" s="443"/>
    </row>
    <row r="1378" spans="1:23" ht="15">
      <c r="A1378" s="459" t="s">
        <v>0</v>
      </c>
      <c r="B1378" s="464" t="s">
        <v>21</v>
      </c>
      <c r="C1378" s="443"/>
      <c r="D1378" s="443"/>
      <c r="E1378" s="323">
        <v>470</v>
      </c>
      <c r="F1378" s="302">
        <v>472</v>
      </c>
      <c r="G1378" s="302">
        <v>708.3</v>
      </c>
      <c r="H1378" s="323">
        <v>550.20000000000073</v>
      </c>
      <c r="I1378" s="286">
        <v>0</v>
      </c>
      <c r="J1378" s="323">
        <v>1036.4000000000015</v>
      </c>
      <c r="K1378" s="323"/>
      <c r="L1378" s="443"/>
      <c r="M1378" s="312">
        <f t="shared" ref="M1378:M1441" si="24">SUM(E1378:J1378)</f>
        <v>3236.9000000000024</v>
      </c>
      <c r="N1378" s="443"/>
      <c r="O1378" s="443" t="s">
        <v>3859</v>
      </c>
      <c r="P1378" s="443"/>
      <c r="Q1378" s="443"/>
      <c r="R1378" s="446" t="s">
        <v>1071</v>
      </c>
      <c r="S1378" s="530"/>
      <c r="T1378" s="464"/>
      <c r="U1378" s="688"/>
      <c r="V1378" s="464"/>
      <c r="W1378" s="464"/>
    </row>
    <row r="1379" spans="1:23" ht="15">
      <c r="A1379" s="459" t="s">
        <v>2</v>
      </c>
      <c r="B1379" s="464" t="s">
        <v>31</v>
      </c>
      <c r="C1379" s="443"/>
      <c r="D1379" s="443"/>
      <c r="E1379" s="286">
        <v>303.3</v>
      </c>
      <c r="F1379" s="286">
        <v>182.8</v>
      </c>
      <c r="G1379" s="303">
        <v>841.2</v>
      </c>
      <c r="H1379" s="301">
        <v>822.80000000000109</v>
      </c>
      <c r="I1379" s="286">
        <v>0</v>
      </c>
      <c r="J1379" s="286">
        <v>841.89999999999873</v>
      </c>
      <c r="K1379" s="286"/>
      <c r="L1379" s="443"/>
      <c r="M1379" s="312">
        <f t="shared" si="24"/>
        <v>2992</v>
      </c>
      <c r="N1379" s="443"/>
      <c r="O1379" s="443" t="s">
        <v>287</v>
      </c>
      <c r="P1379" s="443"/>
      <c r="Q1379" s="443"/>
      <c r="R1379" s="446" t="s">
        <v>1989</v>
      </c>
      <c r="S1379" s="343"/>
      <c r="T1379" s="464"/>
      <c r="U1379" s="689"/>
      <c r="V1379" s="464"/>
      <c r="W1379" s="464"/>
    </row>
    <row r="1380" spans="1:23" ht="15">
      <c r="A1380" s="459" t="s">
        <v>3</v>
      </c>
      <c r="B1380" s="464" t="s">
        <v>11</v>
      </c>
      <c r="C1380" s="443"/>
      <c r="D1380" s="443"/>
      <c r="E1380" s="302">
        <v>480.4</v>
      </c>
      <c r="F1380" s="286">
        <v>189.7</v>
      </c>
      <c r="G1380" s="286">
        <v>327.5</v>
      </c>
      <c r="H1380" s="303">
        <v>892.30000000000109</v>
      </c>
      <c r="I1380" s="286">
        <v>0</v>
      </c>
      <c r="J1380" s="323">
        <v>978.99999999999818</v>
      </c>
      <c r="K1380" s="323"/>
      <c r="L1380" s="443"/>
      <c r="M1380" s="312">
        <f t="shared" si="24"/>
        <v>2868.8999999999992</v>
      </c>
      <c r="N1380" s="443"/>
      <c r="O1380" s="443" t="s">
        <v>1502</v>
      </c>
      <c r="P1380" s="443"/>
      <c r="Q1380" s="443"/>
      <c r="R1380" s="446" t="s">
        <v>1989</v>
      </c>
      <c r="S1380" s="464"/>
      <c r="T1380" s="464"/>
      <c r="U1380" s="687"/>
      <c r="V1380" s="464"/>
      <c r="W1380" s="464"/>
    </row>
    <row r="1381" spans="1:23" ht="15">
      <c r="A1381" s="459" t="s">
        <v>5</v>
      </c>
      <c r="B1381" s="464" t="s">
        <v>37</v>
      </c>
      <c r="C1381" s="443"/>
      <c r="D1381" s="443"/>
      <c r="E1381" s="323">
        <v>424.4</v>
      </c>
      <c r="F1381" s="286">
        <v>98</v>
      </c>
      <c r="G1381" s="323">
        <v>526.29999999999995</v>
      </c>
      <c r="H1381" s="323">
        <v>731.30000000000018</v>
      </c>
      <c r="I1381" s="286">
        <v>0</v>
      </c>
      <c r="J1381" s="286">
        <v>908.29999999999927</v>
      </c>
      <c r="K1381" s="286"/>
      <c r="L1381" s="443"/>
      <c r="M1381" s="312">
        <f t="shared" si="24"/>
        <v>2688.2999999999993</v>
      </c>
      <c r="N1381" s="443"/>
      <c r="O1381" s="443" t="s">
        <v>1070</v>
      </c>
      <c r="P1381" s="443"/>
      <c r="Q1381" s="443"/>
      <c r="R1381" s="443"/>
      <c r="S1381" s="530"/>
      <c r="T1381" s="464"/>
      <c r="U1381" s="686"/>
      <c r="V1381" s="464"/>
      <c r="W1381" s="464"/>
    </row>
    <row r="1382" spans="1:23" ht="15">
      <c r="A1382" s="459" t="s">
        <v>7</v>
      </c>
      <c r="B1382" s="464" t="s">
        <v>17</v>
      </c>
      <c r="C1382" s="443"/>
      <c r="D1382" s="443"/>
      <c r="E1382" s="286">
        <v>278.5</v>
      </c>
      <c r="F1382" s="323">
        <v>439.5</v>
      </c>
      <c r="G1382" s="286">
        <v>364.4</v>
      </c>
      <c r="H1382" s="323">
        <v>749.60000000000036</v>
      </c>
      <c r="I1382" s="286">
        <v>0</v>
      </c>
      <c r="J1382" s="286">
        <v>803.00000000000273</v>
      </c>
      <c r="K1382" s="286"/>
      <c r="L1382" s="443"/>
      <c r="M1382" s="312">
        <f t="shared" si="24"/>
        <v>2635.0000000000032</v>
      </c>
      <c r="N1382" s="443"/>
      <c r="O1382" s="443" t="s">
        <v>310</v>
      </c>
      <c r="P1382" s="443"/>
      <c r="Q1382" s="443"/>
      <c r="R1382" s="443"/>
      <c r="S1382" s="343"/>
      <c r="T1382" s="464"/>
      <c r="U1382" s="686"/>
      <c r="V1382" s="464"/>
      <c r="W1382" s="464"/>
    </row>
    <row r="1383" spans="1:23" ht="15">
      <c r="A1383" s="459" t="s">
        <v>8</v>
      </c>
      <c r="B1383" s="464" t="s">
        <v>19</v>
      </c>
      <c r="C1383" s="443"/>
      <c r="D1383" s="443"/>
      <c r="E1383" s="286">
        <v>301.8</v>
      </c>
      <c r="F1383" s="286">
        <v>236.4</v>
      </c>
      <c r="G1383" s="301">
        <v>710.6</v>
      </c>
      <c r="H1383" s="286">
        <v>401.19999999999982</v>
      </c>
      <c r="I1383" s="286">
        <v>0</v>
      </c>
      <c r="J1383" s="286">
        <v>845.04999999999927</v>
      </c>
      <c r="K1383" s="286"/>
      <c r="L1383" s="443"/>
      <c r="M1383" s="312">
        <f t="shared" si="24"/>
        <v>2495.0499999999993</v>
      </c>
      <c r="N1383" s="443"/>
      <c r="O1383" s="443" t="s">
        <v>307</v>
      </c>
      <c r="P1383" s="443"/>
      <c r="Q1383" s="443"/>
      <c r="R1383" s="443"/>
      <c r="S1383" s="343"/>
      <c r="T1383" s="464"/>
      <c r="U1383" s="688"/>
      <c r="V1383" s="464"/>
      <c r="W1383" s="464"/>
    </row>
    <row r="1384" spans="1:23" ht="15">
      <c r="A1384" s="459" t="s">
        <v>10</v>
      </c>
      <c r="B1384" s="464" t="s">
        <v>25</v>
      </c>
      <c r="C1384" s="443"/>
      <c r="D1384" s="443"/>
      <c r="E1384" s="323">
        <v>438.1</v>
      </c>
      <c r="F1384" s="323">
        <v>327.9</v>
      </c>
      <c r="G1384" s="323">
        <v>447.7</v>
      </c>
      <c r="H1384" s="286">
        <v>454.69999999999982</v>
      </c>
      <c r="I1384" s="286">
        <v>0</v>
      </c>
      <c r="J1384" s="286">
        <v>822.90000000000146</v>
      </c>
      <c r="K1384" s="286"/>
      <c r="L1384" s="443"/>
      <c r="M1384" s="312">
        <f t="shared" si="24"/>
        <v>2491.3000000000011</v>
      </c>
      <c r="N1384" s="443"/>
      <c r="O1384" s="443" t="s">
        <v>384</v>
      </c>
      <c r="P1384" s="443"/>
      <c r="Q1384" s="443"/>
      <c r="R1384" s="443"/>
      <c r="S1384" s="530"/>
      <c r="T1384" s="464"/>
      <c r="U1384" s="686"/>
      <c r="V1384" s="464"/>
      <c r="W1384" s="464"/>
    </row>
    <row r="1385" spans="1:23" ht="15">
      <c r="A1385" s="459" t="s">
        <v>12</v>
      </c>
      <c r="B1385" s="464" t="s">
        <v>9</v>
      </c>
      <c r="C1385" s="443"/>
      <c r="D1385" s="443"/>
      <c r="E1385" s="303">
        <v>532.70000000000005</v>
      </c>
      <c r="F1385" s="286">
        <v>303</v>
      </c>
      <c r="G1385" s="286">
        <v>230.9</v>
      </c>
      <c r="H1385" s="286">
        <v>379.19999999999982</v>
      </c>
      <c r="I1385" s="286">
        <v>0</v>
      </c>
      <c r="J1385" s="323">
        <v>986.30000000000018</v>
      </c>
      <c r="K1385" s="323"/>
      <c r="L1385" s="443"/>
      <c r="M1385" s="312">
        <f t="shared" si="24"/>
        <v>2432.1000000000004</v>
      </c>
      <c r="N1385" s="443"/>
      <c r="O1385" s="443" t="s">
        <v>328</v>
      </c>
      <c r="P1385" s="443"/>
      <c r="Q1385" s="443"/>
      <c r="R1385" s="446" t="s">
        <v>1989</v>
      </c>
      <c r="S1385" s="530"/>
      <c r="T1385" s="464"/>
      <c r="U1385" s="686"/>
      <c r="V1385" s="464"/>
      <c r="W1385" s="464"/>
    </row>
    <row r="1386" spans="1:23" ht="15">
      <c r="A1386" s="459" t="s">
        <v>14</v>
      </c>
      <c r="B1386" s="464" t="s">
        <v>39</v>
      </c>
      <c r="C1386" s="443"/>
      <c r="D1386" s="443"/>
      <c r="E1386" s="323">
        <v>458</v>
      </c>
      <c r="F1386" s="323">
        <v>407.1</v>
      </c>
      <c r="G1386" s="286">
        <v>257.2</v>
      </c>
      <c r="H1386" s="286">
        <v>352.70000000000073</v>
      </c>
      <c r="I1386" s="286">
        <v>0</v>
      </c>
      <c r="J1386" s="286">
        <v>937.39999999999964</v>
      </c>
      <c r="K1386" s="286"/>
      <c r="L1386" s="443"/>
      <c r="M1386" s="312">
        <f t="shared" si="24"/>
        <v>2412.4000000000005</v>
      </c>
      <c r="N1386" s="443"/>
      <c r="O1386" s="443" t="s">
        <v>348</v>
      </c>
      <c r="P1386" s="443"/>
      <c r="Q1386" s="443"/>
      <c r="R1386" s="443"/>
      <c r="S1386" s="343"/>
      <c r="T1386" s="464"/>
      <c r="U1386" s="688"/>
      <c r="V1386" s="464"/>
      <c r="W1386" s="464"/>
    </row>
    <row r="1387" spans="1:23" ht="15">
      <c r="A1387" s="459" t="s">
        <v>16</v>
      </c>
      <c r="B1387" s="464" t="s">
        <v>143</v>
      </c>
      <c r="C1387" s="443"/>
      <c r="D1387" s="443"/>
      <c r="E1387" s="286" t="s">
        <v>285</v>
      </c>
      <c r="F1387" s="323">
        <v>316.89999999999998</v>
      </c>
      <c r="G1387" s="286">
        <v>330.6</v>
      </c>
      <c r="H1387" s="323">
        <v>610.90000000000055</v>
      </c>
      <c r="I1387" s="286">
        <v>0</v>
      </c>
      <c r="J1387" s="302">
        <v>1108.0999999999985</v>
      </c>
      <c r="K1387" s="302"/>
      <c r="L1387" s="443"/>
      <c r="M1387" s="312">
        <f t="shared" si="24"/>
        <v>2366.4999999999991</v>
      </c>
      <c r="N1387" s="443"/>
      <c r="O1387" s="443" t="s">
        <v>3860</v>
      </c>
      <c r="P1387" s="443"/>
      <c r="Q1387" s="443"/>
      <c r="R1387" s="443"/>
      <c r="S1387" s="464"/>
      <c r="T1387" s="464"/>
      <c r="U1387" s="686"/>
      <c r="V1387" s="464"/>
      <c r="W1387" s="464"/>
    </row>
    <row r="1388" spans="1:23" ht="15">
      <c r="A1388" s="459" t="s">
        <v>18</v>
      </c>
      <c r="B1388" s="464" t="s">
        <v>27</v>
      </c>
      <c r="C1388" s="443"/>
      <c r="D1388" s="443"/>
      <c r="E1388" s="286">
        <v>285.5</v>
      </c>
      <c r="F1388" s="286">
        <v>146.30000000000001</v>
      </c>
      <c r="G1388" s="286">
        <v>387.2</v>
      </c>
      <c r="H1388" s="323">
        <v>543.80000000000109</v>
      </c>
      <c r="I1388" s="286">
        <v>0</v>
      </c>
      <c r="J1388" s="286">
        <v>818.19999999999982</v>
      </c>
      <c r="K1388" s="286"/>
      <c r="L1388" s="443"/>
      <c r="M1388" s="312">
        <f t="shared" si="24"/>
        <v>2181.0000000000009</v>
      </c>
      <c r="N1388" s="443"/>
      <c r="O1388" s="443" t="s">
        <v>295</v>
      </c>
      <c r="P1388" s="443"/>
      <c r="Q1388" s="443"/>
      <c r="R1388" s="443"/>
      <c r="S1388" s="464"/>
      <c r="T1388" s="464"/>
      <c r="U1388" s="686"/>
      <c r="V1388" s="464"/>
      <c r="W1388" s="464"/>
    </row>
    <row r="1389" spans="1:23" ht="15">
      <c r="A1389" s="459" t="s">
        <v>20</v>
      </c>
      <c r="B1389" s="464" t="s">
        <v>141</v>
      </c>
      <c r="C1389" s="443"/>
      <c r="D1389" s="443"/>
      <c r="E1389" s="286" t="s">
        <v>285</v>
      </c>
      <c r="F1389" s="286">
        <v>252.6</v>
      </c>
      <c r="G1389" s="286">
        <v>274.7</v>
      </c>
      <c r="H1389" s="302">
        <v>801.30000000000018</v>
      </c>
      <c r="I1389" s="286">
        <v>0</v>
      </c>
      <c r="J1389" s="286">
        <v>752.30000000000291</v>
      </c>
      <c r="K1389" s="286"/>
      <c r="L1389" s="443"/>
      <c r="M1389" s="312">
        <f t="shared" si="24"/>
        <v>2080.9000000000033</v>
      </c>
      <c r="N1389" s="443"/>
      <c r="O1389" s="443" t="s">
        <v>289</v>
      </c>
      <c r="P1389" s="443"/>
      <c r="Q1389" s="443"/>
      <c r="R1389" s="443"/>
      <c r="S1389" s="530"/>
      <c r="T1389" s="464"/>
      <c r="U1389" s="688"/>
      <c r="V1389" s="464"/>
      <c r="W1389" s="464"/>
    </row>
    <row r="1390" spans="1:23" ht="15">
      <c r="A1390" s="459" t="s">
        <v>22</v>
      </c>
      <c r="B1390" s="464" t="s">
        <v>155</v>
      </c>
      <c r="C1390" s="443"/>
      <c r="D1390" s="443"/>
      <c r="E1390" s="286" t="s">
        <v>285</v>
      </c>
      <c r="F1390" s="286" t="s">
        <v>285</v>
      </c>
      <c r="G1390" s="323">
        <v>599.29999999999995</v>
      </c>
      <c r="H1390" s="286">
        <v>527.39999999999964</v>
      </c>
      <c r="I1390" s="286">
        <v>0</v>
      </c>
      <c r="J1390" s="286">
        <v>898.49999999999909</v>
      </c>
      <c r="K1390" s="286"/>
      <c r="L1390" s="443"/>
      <c r="M1390" s="312">
        <f t="shared" si="24"/>
        <v>2025.1999999999987</v>
      </c>
      <c r="N1390" s="443"/>
      <c r="O1390" s="443" t="s">
        <v>290</v>
      </c>
      <c r="P1390" s="443"/>
      <c r="Q1390" s="443"/>
      <c r="R1390" s="443"/>
      <c r="S1390" s="530"/>
      <c r="T1390" s="464"/>
      <c r="U1390" s="686"/>
      <c r="V1390" s="464"/>
      <c r="W1390" s="464"/>
    </row>
    <row r="1391" spans="1:23" ht="15">
      <c r="A1391" s="459" t="s">
        <v>24</v>
      </c>
      <c r="B1391" s="464" t="s">
        <v>33</v>
      </c>
      <c r="C1391" s="443"/>
      <c r="D1391" s="443"/>
      <c r="E1391" s="286">
        <v>122.5</v>
      </c>
      <c r="F1391" s="286">
        <v>252</v>
      </c>
      <c r="G1391" s="323">
        <v>450.2</v>
      </c>
      <c r="H1391" s="286">
        <v>205.19999999999891</v>
      </c>
      <c r="I1391" s="286">
        <v>0</v>
      </c>
      <c r="J1391" s="286">
        <v>969.50000000000091</v>
      </c>
      <c r="K1391" s="286"/>
      <c r="L1391" s="443"/>
      <c r="M1391" s="312">
        <f t="shared" si="24"/>
        <v>1999.3999999999999</v>
      </c>
      <c r="N1391" s="443"/>
      <c r="O1391" s="443" t="s">
        <v>295</v>
      </c>
      <c r="P1391" s="443"/>
      <c r="Q1391" s="443"/>
      <c r="R1391" s="443"/>
      <c r="S1391" s="464"/>
      <c r="T1391" s="464"/>
      <c r="U1391" s="686"/>
      <c r="V1391" s="464"/>
      <c r="W1391" s="464"/>
    </row>
    <row r="1392" spans="1:23" ht="15">
      <c r="A1392" s="459" t="s">
        <v>26</v>
      </c>
      <c r="B1392" s="464" t="s">
        <v>142</v>
      </c>
      <c r="C1392" s="443"/>
      <c r="D1392" s="443"/>
      <c r="E1392" s="286" t="s">
        <v>285</v>
      </c>
      <c r="F1392" s="323">
        <v>359.8</v>
      </c>
      <c r="G1392" s="286">
        <v>378.6</v>
      </c>
      <c r="H1392" s="286">
        <v>483.19999999999982</v>
      </c>
      <c r="I1392" s="286">
        <v>0</v>
      </c>
      <c r="J1392" s="286">
        <v>774.59999999999945</v>
      </c>
      <c r="K1392" s="286"/>
      <c r="L1392" s="443"/>
      <c r="M1392" s="312">
        <f t="shared" si="24"/>
        <v>1996.1999999999994</v>
      </c>
      <c r="N1392" s="443"/>
      <c r="O1392" s="443" t="s">
        <v>294</v>
      </c>
      <c r="P1392" s="443"/>
      <c r="Q1392" s="443"/>
      <c r="R1392" s="443"/>
      <c r="S1392" s="530"/>
      <c r="T1392" s="464"/>
      <c r="U1392" s="686"/>
      <c r="V1392" s="464"/>
      <c r="W1392" s="464"/>
    </row>
    <row r="1393" spans="1:23" ht="15">
      <c r="A1393" s="459" t="s">
        <v>28</v>
      </c>
      <c r="B1393" s="464" t="s">
        <v>6</v>
      </c>
      <c r="C1393" s="443"/>
      <c r="D1393" s="443"/>
      <c r="E1393" s="286">
        <v>307.60000000000002</v>
      </c>
      <c r="F1393" s="286">
        <v>154.69999999999999</v>
      </c>
      <c r="G1393" s="286">
        <v>268.5</v>
      </c>
      <c r="H1393" s="286">
        <v>347.90000000000055</v>
      </c>
      <c r="I1393" s="286">
        <v>0</v>
      </c>
      <c r="J1393" s="286">
        <v>907.84999999999854</v>
      </c>
      <c r="K1393" s="286"/>
      <c r="L1393" s="443"/>
      <c r="M1393" s="312">
        <f t="shared" si="24"/>
        <v>1986.549999999999</v>
      </c>
      <c r="N1393" s="443"/>
      <c r="O1393" s="443"/>
      <c r="P1393" s="443"/>
      <c r="Q1393" s="443"/>
      <c r="R1393" s="443"/>
      <c r="S1393" s="530"/>
      <c r="T1393" s="464"/>
      <c r="U1393" s="688"/>
      <c r="V1393" s="464"/>
      <c r="W1393" s="464"/>
    </row>
    <row r="1394" spans="1:23" ht="15">
      <c r="A1394" s="459" t="s">
        <v>30</v>
      </c>
      <c r="B1394" s="464" t="s">
        <v>13</v>
      </c>
      <c r="C1394" s="443"/>
      <c r="D1394" s="443"/>
      <c r="E1394" s="286">
        <v>125.2</v>
      </c>
      <c r="F1394" s="303">
        <v>526.9</v>
      </c>
      <c r="G1394" s="286">
        <v>318.10000000000002</v>
      </c>
      <c r="H1394" s="286">
        <v>187.49999999999545</v>
      </c>
      <c r="I1394" s="286">
        <v>0</v>
      </c>
      <c r="J1394" s="286">
        <v>822.80000000000109</v>
      </c>
      <c r="K1394" s="286"/>
      <c r="L1394" s="443"/>
      <c r="M1394" s="312">
        <f t="shared" si="24"/>
        <v>1980.4999999999966</v>
      </c>
      <c r="N1394" s="443"/>
      <c r="O1394" s="443" t="s">
        <v>288</v>
      </c>
      <c r="P1394" s="443"/>
      <c r="Q1394" s="443"/>
      <c r="R1394" s="446" t="s">
        <v>1989</v>
      </c>
      <c r="S1394" s="530"/>
      <c r="T1394" s="464"/>
      <c r="U1394" s="686"/>
      <c r="V1394" s="464"/>
      <c r="W1394" s="464"/>
    </row>
    <row r="1395" spans="1:23" ht="15">
      <c r="A1395" s="459" t="s">
        <v>32</v>
      </c>
      <c r="B1395" s="464" t="s">
        <v>154</v>
      </c>
      <c r="C1395" s="443"/>
      <c r="D1395" s="443"/>
      <c r="E1395" s="286" t="s">
        <v>285</v>
      </c>
      <c r="F1395" s="286" t="s">
        <v>285</v>
      </c>
      <c r="G1395" s="286">
        <v>243.7</v>
      </c>
      <c r="H1395" s="323">
        <v>771.89999999999964</v>
      </c>
      <c r="I1395" s="286">
        <v>0</v>
      </c>
      <c r="J1395" s="286">
        <v>943.49999999999818</v>
      </c>
      <c r="K1395" s="286"/>
      <c r="L1395" s="443"/>
      <c r="M1395" s="312">
        <f t="shared" si="24"/>
        <v>1959.0999999999979</v>
      </c>
      <c r="N1395" s="443"/>
      <c r="O1395" s="443" t="s">
        <v>290</v>
      </c>
      <c r="P1395" s="443"/>
      <c r="Q1395" s="443"/>
      <c r="R1395" s="443"/>
      <c r="S1395" s="530"/>
      <c r="T1395" s="464"/>
      <c r="U1395" s="689"/>
      <c r="V1395" s="464"/>
      <c r="W1395" s="464"/>
    </row>
    <row r="1396" spans="1:23" ht="15">
      <c r="A1396" s="459" t="s">
        <v>34</v>
      </c>
      <c r="B1396" s="464" t="s">
        <v>1</v>
      </c>
      <c r="C1396" s="443"/>
      <c r="D1396" s="443"/>
      <c r="E1396" s="323">
        <v>343.3</v>
      </c>
      <c r="F1396" s="301">
        <v>477.3</v>
      </c>
      <c r="G1396" s="286">
        <v>170.7</v>
      </c>
      <c r="H1396" s="286">
        <v>320.00000000000091</v>
      </c>
      <c r="I1396" s="286">
        <v>0</v>
      </c>
      <c r="J1396" s="286">
        <v>612.5</v>
      </c>
      <c r="K1396" s="286"/>
      <c r="L1396" s="443"/>
      <c r="M1396" s="312">
        <f t="shared" si="24"/>
        <v>1923.8000000000009</v>
      </c>
      <c r="N1396" s="443"/>
      <c r="O1396" s="443" t="s">
        <v>313</v>
      </c>
      <c r="P1396" s="443"/>
      <c r="Q1396" s="443"/>
      <c r="R1396" s="443"/>
      <c r="S1396" s="343"/>
      <c r="T1396" s="464"/>
      <c r="U1396" s="686"/>
      <c r="V1396" s="464"/>
      <c r="W1396" s="464"/>
    </row>
    <row r="1397" spans="1:23" ht="15">
      <c r="A1397" s="459" t="s">
        <v>36</v>
      </c>
      <c r="B1397" s="464" t="s">
        <v>29</v>
      </c>
      <c r="C1397" s="443"/>
      <c r="D1397" s="443"/>
      <c r="E1397" s="323">
        <v>389.3</v>
      </c>
      <c r="F1397" s="323">
        <v>368.5</v>
      </c>
      <c r="G1397" s="286">
        <v>195</v>
      </c>
      <c r="H1397" s="286" t="s">
        <v>285</v>
      </c>
      <c r="I1397" s="286">
        <v>0</v>
      </c>
      <c r="J1397" s="286">
        <v>891.69999999999982</v>
      </c>
      <c r="K1397" s="286"/>
      <c r="L1397" s="443"/>
      <c r="M1397" s="312">
        <f t="shared" si="24"/>
        <v>1844.4999999999998</v>
      </c>
      <c r="N1397" s="443"/>
      <c r="O1397" s="443" t="s">
        <v>338</v>
      </c>
      <c r="P1397" s="443"/>
      <c r="Q1397" s="443"/>
      <c r="R1397" s="443"/>
      <c r="S1397" s="464"/>
      <c r="T1397" s="464"/>
      <c r="U1397" s="686"/>
      <c r="V1397" s="464"/>
      <c r="W1397" s="464"/>
    </row>
    <row r="1398" spans="1:23" ht="15">
      <c r="A1398" s="459" t="s">
        <v>38</v>
      </c>
      <c r="B1398" s="464" t="s">
        <v>15</v>
      </c>
      <c r="C1398" s="443"/>
      <c r="D1398" s="443"/>
      <c r="E1398" s="286">
        <v>222.6</v>
      </c>
      <c r="F1398" s="286">
        <v>250.6</v>
      </c>
      <c r="G1398" s="323">
        <v>544.5</v>
      </c>
      <c r="H1398" s="286">
        <v>50.399999999999636</v>
      </c>
      <c r="I1398" s="286">
        <v>0</v>
      </c>
      <c r="J1398" s="286">
        <v>706.10000000000036</v>
      </c>
      <c r="K1398" s="286"/>
      <c r="L1398" s="443"/>
      <c r="M1398" s="312">
        <f t="shared" si="24"/>
        <v>1774.2</v>
      </c>
      <c r="N1398" s="443"/>
      <c r="O1398" s="443" t="s">
        <v>304</v>
      </c>
      <c r="P1398" s="443"/>
      <c r="Q1398" s="443"/>
      <c r="R1398" s="443"/>
      <c r="S1398" s="530"/>
      <c r="T1398" s="464"/>
      <c r="U1398" s="686"/>
      <c r="V1398" s="464"/>
      <c r="W1398" s="464"/>
    </row>
    <row r="1399" spans="1:23" ht="15">
      <c r="A1399" s="459" t="s">
        <v>145</v>
      </c>
      <c r="B1399" s="464" t="s">
        <v>23</v>
      </c>
      <c r="C1399" s="443"/>
      <c r="D1399" s="443"/>
      <c r="E1399" s="301">
        <v>515.45000000000005</v>
      </c>
      <c r="F1399" s="286">
        <v>115.6</v>
      </c>
      <c r="G1399" s="286">
        <v>136.44999999999999</v>
      </c>
      <c r="H1399" s="286">
        <v>261.39999999999964</v>
      </c>
      <c r="I1399" s="286">
        <v>0</v>
      </c>
      <c r="J1399" s="286">
        <v>622.99999999999818</v>
      </c>
      <c r="K1399" s="286"/>
      <c r="L1399" s="443"/>
      <c r="M1399" s="312">
        <f t="shared" si="24"/>
        <v>1651.8999999999978</v>
      </c>
      <c r="N1399" s="443"/>
      <c r="O1399" s="443" t="s">
        <v>307</v>
      </c>
      <c r="P1399" s="443"/>
      <c r="Q1399" s="443"/>
      <c r="R1399" s="443"/>
      <c r="S1399" s="464"/>
      <c r="T1399" s="464"/>
      <c r="U1399" s="686"/>
      <c r="V1399" s="464"/>
      <c r="W1399" s="464"/>
    </row>
    <row r="1400" spans="1:23" ht="15">
      <c r="A1400" s="459" t="s">
        <v>146</v>
      </c>
      <c r="B1400" s="464" t="s">
        <v>144</v>
      </c>
      <c r="C1400" s="443"/>
      <c r="D1400" s="443"/>
      <c r="E1400" s="286" t="s">
        <v>285</v>
      </c>
      <c r="F1400" s="286">
        <v>313.10000000000002</v>
      </c>
      <c r="G1400" s="286">
        <v>290.3</v>
      </c>
      <c r="H1400" s="286">
        <v>291.00000000000091</v>
      </c>
      <c r="I1400" s="286">
        <v>0</v>
      </c>
      <c r="J1400" s="286">
        <v>695.30000000000109</v>
      </c>
      <c r="K1400" s="286"/>
      <c r="L1400" s="443"/>
      <c r="M1400" s="312">
        <f t="shared" si="24"/>
        <v>1589.7000000000021</v>
      </c>
      <c r="N1400" s="443"/>
      <c r="O1400" s="443"/>
      <c r="P1400" s="443"/>
      <c r="Q1400" s="443"/>
      <c r="R1400" s="443"/>
      <c r="S1400" s="530"/>
      <c r="T1400" s="464"/>
      <c r="U1400" s="686"/>
      <c r="V1400" s="464"/>
      <c r="W1400" s="464"/>
    </row>
    <row r="1401" spans="1:23" ht="15">
      <c r="A1401" s="459" t="s">
        <v>147</v>
      </c>
      <c r="B1401" s="464" t="s">
        <v>162</v>
      </c>
      <c r="C1401" s="443"/>
      <c r="D1401" s="443"/>
      <c r="E1401" s="286" t="s">
        <v>285</v>
      </c>
      <c r="F1401" s="286" t="s">
        <v>285</v>
      </c>
      <c r="G1401" s="323">
        <v>453.2</v>
      </c>
      <c r="H1401" s="286">
        <v>450.19999999999891</v>
      </c>
      <c r="I1401" s="286">
        <v>0</v>
      </c>
      <c r="J1401" s="286">
        <v>554.79999999999927</v>
      </c>
      <c r="K1401" s="286"/>
      <c r="L1401" s="443"/>
      <c r="M1401" s="312">
        <f t="shared" si="24"/>
        <v>1458.1999999999982</v>
      </c>
      <c r="N1401" s="443"/>
      <c r="O1401" s="443" t="s">
        <v>294</v>
      </c>
      <c r="P1401" s="443"/>
      <c r="Q1401" s="443"/>
      <c r="R1401" s="443"/>
      <c r="S1401" s="464"/>
      <c r="T1401" s="464"/>
      <c r="U1401" s="688"/>
      <c r="V1401" s="464"/>
      <c r="W1401" s="464"/>
    </row>
    <row r="1402" spans="1:23" ht="15">
      <c r="A1402" s="459" t="s">
        <v>151</v>
      </c>
      <c r="B1402" s="464" t="s">
        <v>153</v>
      </c>
      <c r="C1402" s="443"/>
      <c r="D1402" s="443"/>
      <c r="E1402" s="286" t="s">
        <v>285</v>
      </c>
      <c r="F1402" s="286" t="s">
        <v>285</v>
      </c>
      <c r="G1402" s="286">
        <v>446.4</v>
      </c>
      <c r="H1402" s="286">
        <v>283.699999999998</v>
      </c>
      <c r="I1402" s="286">
        <v>0</v>
      </c>
      <c r="J1402" s="286">
        <v>725.40000000000055</v>
      </c>
      <c r="K1402" s="286"/>
      <c r="L1402" s="443"/>
      <c r="M1402" s="312">
        <f t="shared" si="24"/>
        <v>1455.4999999999986</v>
      </c>
      <c r="N1402" s="443"/>
      <c r="O1402" s="443"/>
      <c r="P1402" s="443"/>
      <c r="Q1402" s="443"/>
      <c r="R1402" s="443"/>
      <c r="S1402" s="530"/>
      <c r="T1402" s="464"/>
      <c r="U1402" s="686"/>
      <c r="V1402" s="464"/>
      <c r="W1402" s="464"/>
    </row>
    <row r="1403" spans="1:23" ht="15">
      <c r="A1403" s="459" t="s">
        <v>157</v>
      </c>
      <c r="B1403" s="459" t="s">
        <v>807</v>
      </c>
      <c r="C1403" s="443"/>
      <c r="D1403" s="443"/>
      <c r="E1403" s="286" t="s">
        <v>285</v>
      </c>
      <c r="F1403" s="286" t="s">
        <v>285</v>
      </c>
      <c r="G1403" s="286" t="s">
        <v>285</v>
      </c>
      <c r="H1403" s="286">
        <v>430.90000000000327</v>
      </c>
      <c r="I1403" s="286">
        <v>0</v>
      </c>
      <c r="J1403" s="286">
        <v>936.94999999999891</v>
      </c>
      <c r="K1403" s="286"/>
      <c r="L1403" s="443"/>
      <c r="M1403" s="312">
        <f t="shared" si="24"/>
        <v>1367.8500000000022</v>
      </c>
      <c r="N1403" s="443"/>
      <c r="O1403" s="443"/>
      <c r="P1403" s="443"/>
      <c r="Q1403" s="443"/>
      <c r="R1403" s="443"/>
      <c r="S1403" s="530"/>
      <c r="T1403" s="464"/>
      <c r="U1403" s="688"/>
      <c r="V1403" s="464"/>
      <c r="W1403" s="464"/>
    </row>
    <row r="1404" spans="1:23" ht="15">
      <c r="A1404" s="459" t="s">
        <v>159</v>
      </c>
      <c r="B1404" s="464" t="s">
        <v>819</v>
      </c>
      <c r="C1404" s="443"/>
      <c r="D1404" s="443"/>
      <c r="E1404" s="286" t="s">
        <v>285</v>
      </c>
      <c r="F1404" s="286" t="s">
        <v>285</v>
      </c>
      <c r="G1404" s="286" t="s">
        <v>285</v>
      </c>
      <c r="H1404" s="286">
        <v>525.30000000000109</v>
      </c>
      <c r="I1404" s="286">
        <v>0</v>
      </c>
      <c r="J1404" s="286">
        <v>838.699999999998</v>
      </c>
      <c r="K1404" s="286"/>
      <c r="L1404" s="443"/>
      <c r="M1404" s="312">
        <f t="shared" si="24"/>
        <v>1363.9999999999991</v>
      </c>
      <c r="N1404" s="443"/>
      <c r="O1404" s="443"/>
      <c r="P1404" s="443"/>
      <c r="Q1404" s="443"/>
      <c r="R1404" s="443"/>
      <c r="S1404" s="530"/>
      <c r="T1404" s="464"/>
      <c r="U1404" s="686"/>
      <c r="V1404" s="464"/>
      <c r="W1404" s="464"/>
    </row>
    <row r="1405" spans="1:23" ht="15">
      <c r="A1405" s="459" t="s">
        <v>160</v>
      </c>
      <c r="B1405" s="459" t="s">
        <v>806</v>
      </c>
      <c r="C1405" s="443"/>
      <c r="D1405" s="443"/>
      <c r="E1405" s="286" t="s">
        <v>285</v>
      </c>
      <c r="F1405" s="286" t="s">
        <v>285</v>
      </c>
      <c r="G1405" s="286" t="s">
        <v>285</v>
      </c>
      <c r="H1405" s="286">
        <v>340.90000000000146</v>
      </c>
      <c r="I1405" s="286">
        <v>0</v>
      </c>
      <c r="J1405" s="323">
        <v>978.09999999999945</v>
      </c>
      <c r="K1405" s="323"/>
      <c r="L1405" s="443"/>
      <c r="M1405" s="312">
        <f t="shared" si="24"/>
        <v>1319.0000000000009</v>
      </c>
      <c r="N1405" s="443"/>
      <c r="O1405" s="443" t="s">
        <v>300</v>
      </c>
      <c r="P1405" s="443"/>
      <c r="Q1405" s="443"/>
      <c r="R1405" s="443"/>
      <c r="S1405" s="464"/>
      <c r="T1405" s="464"/>
      <c r="U1405" s="686"/>
      <c r="V1405" s="464"/>
      <c r="W1405" s="464"/>
    </row>
    <row r="1406" spans="1:23" ht="15">
      <c r="A1406" s="459" t="s">
        <v>161</v>
      </c>
      <c r="B1406" s="464" t="s">
        <v>811</v>
      </c>
      <c r="C1406" s="443"/>
      <c r="D1406" s="443"/>
      <c r="E1406" s="286" t="s">
        <v>285</v>
      </c>
      <c r="F1406" s="286" t="s">
        <v>285</v>
      </c>
      <c r="G1406" s="286" t="s">
        <v>285</v>
      </c>
      <c r="H1406" s="323">
        <v>541.70000000000255</v>
      </c>
      <c r="I1406" s="286">
        <v>0</v>
      </c>
      <c r="J1406" s="286">
        <v>768.80000000000109</v>
      </c>
      <c r="K1406" s="286"/>
      <c r="L1406" s="443"/>
      <c r="M1406" s="312">
        <f t="shared" si="24"/>
        <v>1310.5000000000036</v>
      </c>
      <c r="N1406" s="443"/>
      <c r="O1406" s="443" t="s">
        <v>300</v>
      </c>
      <c r="P1406" s="443"/>
      <c r="Q1406" s="443"/>
      <c r="R1406" s="443"/>
      <c r="S1406" s="464"/>
      <c r="T1406" s="464"/>
      <c r="U1406" s="687"/>
      <c r="V1406" s="464"/>
      <c r="W1406" s="464"/>
    </row>
    <row r="1407" spans="1:23" ht="15">
      <c r="A1407" s="459" t="s">
        <v>163</v>
      </c>
      <c r="B1407" s="464" t="s">
        <v>852</v>
      </c>
      <c r="C1407" s="443"/>
      <c r="D1407" s="443"/>
      <c r="E1407" s="286" t="s">
        <v>285</v>
      </c>
      <c r="F1407" s="286" t="s">
        <v>285</v>
      </c>
      <c r="G1407" s="286" t="s">
        <v>285</v>
      </c>
      <c r="H1407" s="286">
        <v>429.39999999999964</v>
      </c>
      <c r="I1407" s="286">
        <v>0</v>
      </c>
      <c r="J1407" s="286">
        <v>857.20000000000073</v>
      </c>
      <c r="K1407" s="286"/>
      <c r="L1407" s="443"/>
      <c r="M1407" s="312">
        <f t="shared" si="24"/>
        <v>1286.6000000000004</v>
      </c>
      <c r="N1407" s="443"/>
      <c r="O1407" s="443"/>
      <c r="P1407" s="443"/>
      <c r="Q1407" s="443"/>
      <c r="R1407" s="443"/>
      <c r="S1407" s="530"/>
      <c r="T1407" s="464"/>
      <c r="U1407" s="686"/>
      <c r="V1407" s="464"/>
      <c r="W1407" s="464"/>
    </row>
    <row r="1408" spans="1:23" ht="15">
      <c r="A1408" s="459" t="s">
        <v>281</v>
      </c>
      <c r="B1408" s="464" t="s">
        <v>35</v>
      </c>
      <c r="C1408" s="443"/>
      <c r="D1408" s="443"/>
      <c r="E1408" s="323">
        <v>447</v>
      </c>
      <c r="F1408" s="286">
        <v>133.80000000000001</v>
      </c>
      <c r="G1408" s="286">
        <v>270</v>
      </c>
      <c r="H1408" s="286">
        <v>419</v>
      </c>
      <c r="I1408" s="286">
        <v>0</v>
      </c>
      <c r="J1408" s="286" t="s">
        <v>285</v>
      </c>
      <c r="K1408" s="286"/>
      <c r="L1408" s="313"/>
      <c r="M1408" s="312">
        <f t="shared" si="24"/>
        <v>1269.8</v>
      </c>
      <c r="N1408" s="443"/>
      <c r="O1408" s="443" t="s">
        <v>304</v>
      </c>
      <c r="P1408" s="443"/>
      <c r="Q1408" s="443"/>
      <c r="R1408" s="443"/>
      <c r="S1408" s="343"/>
      <c r="T1408" s="464"/>
      <c r="U1408" s="686"/>
      <c r="V1408" s="464"/>
      <c r="W1408" s="464"/>
    </row>
    <row r="1409" spans="1:23" ht="15">
      <c r="A1409" s="459" t="s">
        <v>282</v>
      </c>
      <c r="B1409" s="464" t="s">
        <v>4</v>
      </c>
      <c r="C1409" s="443"/>
      <c r="D1409" s="443"/>
      <c r="E1409" s="286">
        <v>248.05</v>
      </c>
      <c r="F1409" s="286">
        <v>225.6</v>
      </c>
      <c r="G1409" s="323">
        <v>550</v>
      </c>
      <c r="H1409" s="286">
        <v>244.99999999999818</v>
      </c>
      <c r="I1409" s="286">
        <v>0</v>
      </c>
      <c r="J1409" s="286" t="s">
        <v>285</v>
      </c>
      <c r="K1409" s="286"/>
      <c r="L1409" s="313"/>
      <c r="M1409" s="312">
        <f t="shared" si="24"/>
        <v>1268.6499999999983</v>
      </c>
      <c r="N1409" s="443"/>
      <c r="O1409" s="443" t="s">
        <v>291</v>
      </c>
      <c r="P1409" s="443"/>
      <c r="Q1409" s="443"/>
      <c r="R1409" s="443"/>
      <c r="S1409" s="464"/>
      <c r="T1409" s="464"/>
      <c r="U1409" s="687"/>
      <c r="V1409" s="464"/>
      <c r="W1409" s="464"/>
    </row>
    <row r="1410" spans="1:23" ht="15">
      <c r="A1410" s="459" t="s">
        <v>283</v>
      </c>
      <c r="B1410" s="464" t="s">
        <v>873</v>
      </c>
      <c r="C1410" s="443"/>
      <c r="D1410" s="443"/>
      <c r="E1410" s="286" t="s">
        <v>285</v>
      </c>
      <c r="F1410" s="286" t="s">
        <v>285</v>
      </c>
      <c r="G1410" s="286" t="s">
        <v>285</v>
      </c>
      <c r="H1410" s="286">
        <v>495.89999999999873</v>
      </c>
      <c r="I1410" s="286">
        <v>0</v>
      </c>
      <c r="J1410" s="286">
        <v>749.89999999999873</v>
      </c>
      <c r="K1410" s="286"/>
      <c r="L1410" s="443"/>
      <c r="M1410" s="312">
        <f t="shared" si="24"/>
        <v>1245.7999999999975</v>
      </c>
      <c r="N1410" s="443"/>
      <c r="O1410" s="443"/>
      <c r="P1410" s="443"/>
      <c r="Q1410" s="443"/>
      <c r="R1410" s="443"/>
      <c r="S1410" s="464"/>
      <c r="T1410" s="464"/>
      <c r="U1410" s="686"/>
      <c r="V1410" s="464"/>
      <c r="W1410" s="464"/>
    </row>
    <row r="1411" spans="1:23" ht="15">
      <c r="A1411" s="459" t="s">
        <v>284</v>
      </c>
      <c r="B1411" s="464" t="s">
        <v>837</v>
      </c>
      <c r="C1411" s="443"/>
      <c r="D1411" s="443"/>
      <c r="E1411" s="286" t="s">
        <v>285</v>
      </c>
      <c r="F1411" s="286" t="s">
        <v>285</v>
      </c>
      <c r="G1411" s="286" t="s">
        <v>285</v>
      </c>
      <c r="H1411" s="286">
        <v>417.70000000000073</v>
      </c>
      <c r="I1411" s="286">
        <v>0</v>
      </c>
      <c r="J1411" s="286">
        <v>792.29999999999927</v>
      </c>
      <c r="K1411" s="286"/>
      <c r="L1411" s="443"/>
      <c r="M1411" s="312">
        <f t="shared" si="24"/>
        <v>1210</v>
      </c>
      <c r="N1411" s="443"/>
      <c r="O1411" s="443"/>
      <c r="P1411" s="443"/>
      <c r="Q1411" s="443"/>
      <c r="R1411" s="443"/>
      <c r="S1411" s="459"/>
      <c r="T1411" s="464"/>
      <c r="U1411" s="688"/>
      <c r="V1411" s="464"/>
      <c r="W1411" s="464"/>
    </row>
    <row r="1412" spans="1:23" ht="15">
      <c r="A1412" s="459" t="s">
        <v>808</v>
      </c>
      <c r="B1412" s="459" t="s">
        <v>801</v>
      </c>
      <c r="C1412" s="443"/>
      <c r="D1412" s="443"/>
      <c r="E1412" s="286" t="s">
        <v>285</v>
      </c>
      <c r="F1412" s="286" t="s">
        <v>285</v>
      </c>
      <c r="G1412" s="286" t="s">
        <v>285</v>
      </c>
      <c r="H1412" s="286">
        <v>504.60000000000127</v>
      </c>
      <c r="I1412" s="286">
        <v>0</v>
      </c>
      <c r="J1412" s="286">
        <v>701.30000000000109</v>
      </c>
      <c r="K1412" s="286"/>
      <c r="L1412" s="443"/>
      <c r="M1412" s="312">
        <f t="shared" si="24"/>
        <v>1205.9000000000024</v>
      </c>
      <c r="N1412" s="443"/>
      <c r="O1412" s="443"/>
      <c r="P1412" s="443"/>
      <c r="Q1412" s="443"/>
      <c r="R1412" s="443"/>
      <c r="S1412" s="464"/>
      <c r="T1412" s="464"/>
      <c r="U1412" s="686"/>
      <c r="V1412" s="464"/>
      <c r="W1412" s="464"/>
    </row>
    <row r="1413" spans="1:23" ht="15">
      <c r="A1413" s="459" t="s">
        <v>809</v>
      </c>
      <c r="B1413" s="464" t="s">
        <v>836</v>
      </c>
      <c r="C1413" s="443"/>
      <c r="D1413" s="443"/>
      <c r="E1413" s="286" t="s">
        <v>285</v>
      </c>
      <c r="F1413" s="286" t="s">
        <v>285</v>
      </c>
      <c r="G1413" s="286" t="s">
        <v>285</v>
      </c>
      <c r="H1413" s="286">
        <v>471.40000000000236</v>
      </c>
      <c r="I1413" s="286">
        <v>0</v>
      </c>
      <c r="J1413" s="286">
        <v>719.60000000000036</v>
      </c>
      <c r="K1413" s="286"/>
      <c r="L1413" s="443"/>
      <c r="M1413" s="312">
        <f t="shared" si="24"/>
        <v>1191.0000000000027</v>
      </c>
      <c r="N1413" s="443"/>
      <c r="O1413" s="443"/>
      <c r="P1413" s="443"/>
      <c r="Q1413" s="443"/>
      <c r="R1413" s="443"/>
      <c r="S1413" s="343"/>
      <c r="T1413" s="464"/>
      <c r="U1413" s="686"/>
      <c r="V1413" s="464"/>
      <c r="W1413" s="464"/>
    </row>
    <row r="1414" spans="1:23" ht="15">
      <c r="A1414" s="459" t="s">
        <v>810</v>
      </c>
      <c r="B1414" s="464" t="s">
        <v>821</v>
      </c>
      <c r="C1414" s="443"/>
      <c r="D1414" s="443"/>
      <c r="E1414" s="286" t="s">
        <v>285</v>
      </c>
      <c r="F1414" s="286" t="s">
        <v>285</v>
      </c>
      <c r="G1414" s="286" t="s">
        <v>285</v>
      </c>
      <c r="H1414" s="286">
        <v>379.49999999999818</v>
      </c>
      <c r="I1414" s="286">
        <v>0</v>
      </c>
      <c r="J1414" s="286">
        <v>794.10000000000127</v>
      </c>
      <c r="K1414" s="286"/>
      <c r="L1414" s="443"/>
      <c r="M1414" s="312">
        <f t="shared" si="24"/>
        <v>1173.5999999999995</v>
      </c>
      <c r="N1414" s="443"/>
      <c r="O1414" s="443"/>
      <c r="P1414" s="443"/>
      <c r="Q1414" s="443"/>
      <c r="R1414" s="443"/>
      <c r="S1414" s="343"/>
      <c r="T1414" s="464"/>
      <c r="U1414" s="687"/>
      <c r="V1414" s="464"/>
      <c r="W1414" s="464"/>
    </row>
    <row r="1415" spans="1:23" ht="15">
      <c r="A1415" s="459" t="s">
        <v>812</v>
      </c>
      <c r="B1415" s="530" t="s">
        <v>2237</v>
      </c>
      <c r="C1415" s="446"/>
      <c r="D1415" s="446"/>
      <c r="E1415" s="286" t="s">
        <v>285</v>
      </c>
      <c r="F1415" s="286" t="s">
        <v>285</v>
      </c>
      <c r="G1415" s="286" t="s">
        <v>285</v>
      </c>
      <c r="H1415" s="286" t="s">
        <v>285</v>
      </c>
      <c r="I1415" s="286">
        <v>0</v>
      </c>
      <c r="J1415" s="303">
        <v>1159.0000000000009</v>
      </c>
      <c r="K1415" s="303"/>
      <c r="L1415" s="443"/>
      <c r="M1415" s="312">
        <f t="shared" si="24"/>
        <v>1159.0000000000009</v>
      </c>
      <c r="N1415" s="443"/>
      <c r="O1415" s="443" t="s">
        <v>288</v>
      </c>
      <c r="P1415" s="443"/>
      <c r="Q1415" s="443"/>
      <c r="R1415" s="322" t="s">
        <v>1989</v>
      </c>
      <c r="S1415" s="464"/>
      <c r="T1415" s="464"/>
      <c r="U1415" s="687"/>
      <c r="V1415" s="464"/>
      <c r="W1415" s="464"/>
    </row>
    <row r="1416" spans="1:23" ht="15">
      <c r="A1416" s="459" t="s">
        <v>818</v>
      </c>
      <c r="B1416" s="464" t="s">
        <v>856</v>
      </c>
      <c r="C1416" s="443"/>
      <c r="D1416" s="443"/>
      <c r="E1416" s="286" t="s">
        <v>285</v>
      </c>
      <c r="F1416" s="286" t="s">
        <v>285</v>
      </c>
      <c r="G1416" s="286" t="s">
        <v>285</v>
      </c>
      <c r="H1416" s="286">
        <v>357.89999999999873</v>
      </c>
      <c r="I1416" s="286">
        <v>0</v>
      </c>
      <c r="J1416" s="286">
        <v>761.70000000000073</v>
      </c>
      <c r="K1416" s="286"/>
      <c r="L1416" s="443"/>
      <c r="M1416" s="312">
        <f t="shared" si="24"/>
        <v>1119.5999999999995</v>
      </c>
      <c r="N1416" s="443"/>
      <c r="O1416" s="443"/>
      <c r="P1416" s="443"/>
      <c r="Q1416" s="443"/>
      <c r="R1416" s="443"/>
      <c r="S1416" s="464"/>
      <c r="T1416" s="464"/>
      <c r="U1416" s="686"/>
      <c r="V1416" s="464"/>
      <c r="W1416" s="464"/>
    </row>
    <row r="1417" spans="1:23" ht="15">
      <c r="A1417" s="459" t="s">
        <v>820</v>
      </c>
      <c r="B1417" s="361" t="s">
        <v>1854</v>
      </c>
      <c r="C1417" s="446"/>
      <c r="D1417" s="446"/>
      <c r="E1417" s="286" t="s">
        <v>285</v>
      </c>
      <c r="F1417" s="286" t="s">
        <v>285</v>
      </c>
      <c r="G1417" s="286" t="s">
        <v>285</v>
      </c>
      <c r="H1417" s="286" t="s">
        <v>285</v>
      </c>
      <c r="I1417" s="286">
        <v>0</v>
      </c>
      <c r="J1417" s="301">
        <v>1115.2000000000016</v>
      </c>
      <c r="K1417" s="301"/>
      <c r="L1417" s="443"/>
      <c r="M1417" s="312">
        <f t="shared" si="24"/>
        <v>1115.2000000000016</v>
      </c>
      <c r="N1417" s="443"/>
      <c r="O1417" s="443" t="s">
        <v>307</v>
      </c>
      <c r="P1417" s="443"/>
      <c r="Q1417" s="443"/>
      <c r="R1417" s="443"/>
      <c r="S1417" s="530"/>
      <c r="T1417" s="464"/>
      <c r="U1417" s="686"/>
      <c r="V1417" s="464"/>
      <c r="W1417" s="464"/>
    </row>
    <row r="1418" spans="1:23" ht="15">
      <c r="A1418" s="459" t="s">
        <v>823</v>
      </c>
      <c r="B1418" s="464" t="s">
        <v>822</v>
      </c>
      <c r="C1418" s="443"/>
      <c r="D1418" s="443"/>
      <c r="E1418" s="286" t="s">
        <v>285</v>
      </c>
      <c r="F1418" s="286" t="s">
        <v>285</v>
      </c>
      <c r="G1418" s="286" t="s">
        <v>285</v>
      </c>
      <c r="H1418" s="286">
        <v>253.60000000000036</v>
      </c>
      <c r="I1418" s="286">
        <v>0</v>
      </c>
      <c r="J1418" s="286">
        <v>857.50000000000182</v>
      </c>
      <c r="K1418" s="286"/>
      <c r="L1418" s="443"/>
      <c r="M1418" s="312">
        <f t="shared" si="24"/>
        <v>1111.1000000000022</v>
      </c>
      <c r="N1418" s="443"/>
      <c r="O1418" s="443"/>
      <c r="P1418" s="443"/>
      <c r="Q1418" s="443"/>
      <c r="R1418" s="443"/>
      <c r="S1418" s="530"/>
      <c r="T1418" s="464"/>
      <c r="U1418" s="686"/>
      <c r="V1418" s="464"/>
      <c r="W1418" s="464"/>
    </row>
    <row r="1419" spans="1:23" ht="15">
      <c r="A1419" s="459" t="s">
        <v>824</v>
      </c>
      <c r="B1419" s="464" t="s">
        <v>851</v>
      </c>
      <c r="C1419" s="443"/>
      <c r="D1419" s="443"/>
      <c r="E1419" s="286" t="s">
        <v>285</v>
      </c>
      <c r="F1419" s="286" t="s">
        <v>285</v>
      </c>
      <c r="G1419" s="286" t="s">
        <v>285</v>
      </c>
      <c r="H1419" s="286">
        <v>269.00000000000182</v>
      </c>
      <c r="I1419" s="286">
        <v>0</v>
      </c>
      <c r="J1419" s="286">
        <v>815.19999999999982</v>
      </c>
      <c r="K1419" s="286"/>
      <c r="L1419" s="443"/>
      <c r="M1419" s="312">
        <f t="shared" si="24"/>
        <v>1084.2000000000016</v>
      </c>
      <c r="N1419" s="443"/>
      <c r="O1419" s="443"/>
      <c r="P1419" s="443"/>
      <c r="Q1419" s="443"/>
      <c r="R1419" s="443"/>
      <c r="S1419" s="343"/>
      <c r="T1419" s="464"/>
      <c r="U1419" s="686"/>
      <c r="V1419" s="464"/>
      <c r="W1419" s="464"/>
    </row>
    <row r="1420" spans="1:23" ht="15">
      <c r="A1420" s="459" t="s">
        <v>827</v>
      </c>
      <c r="B1420" s="464" t="s">
        <v>828</v>
      </c>
      <c r="C1420" s="443"/>
      <c r="D1420" s="443"/>
      <c r="E1420" s="286" t="s">
        <v>285</v>
      </c>
      <c r="F1420" s="286" t="s">
        <v>285</v>
      </c>
      <c r="G1420" s="286" t="s">
        <v>285</v>
      </c>
      <c r="H1420" s="286">
        <v>248.50000000000091</v>
      </c>
      <c r="I1420" s="286">
        <v>0</v>
      </c>
      <c r="J1420" s="286">
        <v>833.05000000000018</v>
      </c>
      <c r="K1420" s="286"/>
      <c r="L1420" s="443"/>
      <c r="M1420" s="312">
        <f t="shared" si="24"/>
        <v>1081.5500000000011</v>
      </c>
      <c r="N1420" s="443"/>
      <c r="O1420" s="443"/>
      <c r="P1420" s="443"/>
      <c r="Q1420" s="443"/>
      <c r="R1420" s="443"/>
      <c r="S1420" s="343"/>
      <c r="T1420" s="464"/>
      <c r="U1420" s="686"/>
      <c r="V1420" s="464"/>
      <c r="W1420" s="464"/>
    </row>
    <row r="1421" spans="1:23" ht="15">
      <c r="A1421" s="459" t="s">
        <v>829</v>
      </c>
      <c r="B1421" s="530" t="s">
        <v>2245</v>
      </c>
      <c r="C1421" s="446"/>
      <c r="D1421" s="446"/>
      <c r="E1421" s="286" t="s">
        <v>285</v>
      </c>
      <c r="F1421" s="286" t="s">
        <v>285</v>
      </c>
      <c r="G1421" s="286" t="s">
        <v>285</v>
      </c>
      <c r="H1421" s="286" t="s">
        <v>285</v>
      </c>
      <c r="I1421" s="286">
        <v>0</v>
      </c>
      <c r="J1421" s="323">
        <v>1070.9000000000024</v>
      </c>
      <c r="K1421" s="323"/>
      <c r="L1421" s="443"/>
      <c r="M1421" s="312">
        <f t="shared" si="24"/>
        <v>1070.9000000000024</v>
      </c>
      <c r="N1421" s="443"/>
      <c r="O1421" s="443" t="s">
        <v>290</v>
      </c>
      <c r="P1421" s="443"/>
      <c r="Q1421" s="443"/>
      <c r="R1421" s="443"/>
      <c r="S1421" s="343"/>
      <c r="T1421" s="464"/>
      <c r="U1421" s="686"/>
      <c r="V1421" s="464"/>
      <c r="W1421" s="464"/>
    </row>
    <row r="1422" spans="1:23" ht="15">
      <c r="A1422" s="459" t="s">
        <v>834</v>
      </c>
      <c r="B1422" s="464" t="s">
        <v>826</v>
      </c>
      <c r="C1422" s="443"/>
      <c r="D1422" s="443"/>
      <c r="E1422" s="286" t="s">
        <v>285</v>
      </c>
      <c r="F1422" s="286" t="s">
        <v>285</v>
      </c>
      <c r="G1422" s="286" t="s">
        <v>285</v>
      </c>
      <c r="H1422" s="286">
        <v>105.60000000000036</v>
      </c>
      <c r="I1422" s="286">
        <v>0</v>
      </c>
      <c r="J1422" s="286">
        <v>958.90000000000055</v>
      </c>
      <c r="K1422" s="286"/>
      <c r="L1422" s="443"/>
      <c r="M1422" s="312">
        <f t="shared" si="24"/>
        <v>1064.5000000000009</v>
      </c>
      <c r="N1422" s="443"/>
      <c r="O1422" s="443"/>
      <c r="P1422" s="443"/>
      <c r="Q1422" s="443"/>
      <c r="R1422" s="443"/>
      <c r="S1422" s="464"/>
      <c r="T1422" s="464"/>
      <c r="U1422" s="686"/>
      <c r="V1422" s="464"/>
      <c r="W1422" s="464"/>
    </row>
    <row r="1423" spans="1:23" ht="15">
      <c r="A1423" s="459" t="s">
        <v>838</v>
      </c>
      <c r="B1423" s="361" t="s">
        <v>1844</v>
      </c>
      <c r="C1423" s="446"/>
      <c r="D1423" s="446"/>
      <c r="E1423" s="286" t="s">
        <v>285</v>
      </c>
      <c r="F1423" s="286" t="s">
        <v>285</v>
      </c>
      <c r="G1423" s="286" t="s">
        <v>285</v>
      </c>
      <c r="H1423" s="286" t="s">
        <v>285</v>
      </c>
      <c r="I1423" s="286">
        <v>0</v>
      </c>
      <c r="J1423" s="323">
        <v>1061.7000000000016</v>
      </c>
      <c r="K1423" s="323"/>
      <c r="L1423" s="443"/>
      <c r="M1423" s="312">
        <f t="shared" si="24"/>
        <v>1061.7000000000016</v>
      </c>
      <c r="N1423" s="443"/>
      <c r="O1423" s="443" t="s">
        <v>291</v>
      </c>
      <c r="P1423" s="443"/>
      <c r="Q1423" s="443"/>
      <c r="R1423" s="443"/>
      <c r="S1423" s="530"/>
      <c r="T1423" s="464"/>
      <c r="U1423" s="686"/>
      <c r="V1423" s="464"/>
      <c r="W1423" s="464"/>
    </row>
    <row r="1424" spans="1:23" ht="15">
      <c r="A1424" s="459" t="s">
        <v>839</v>
      </c>
      <c r="B1424" s="464" t="s">
        <v>861</v>
      </c>
      <c r="C1424" s="443"/>
      <c r="D1424" s="443"/>
      <c r="E1424" s="286" t="s">
        <v>285</v>
      </c>
      <c r="F1424" s="286" t="s">
        <v>285</v>
      </c>
      <c r="G1424" s="286" t="s">
        <v>285</v>
      </c>
      <c r="H1424" s="286">
        <v>344.29999999999927</v>
      </c>
      <c r="I1424" s="286">
        <v>0</v>
      </c>
      <c r="J1424" s="286">
        <v>714.80000000000109</v>
      </c>
      <c r="K1424" s="286"/>
      <c r="L1424" s="443"/>
      <c r="M1424" s="312">
        <f t="shared" si="24"/>
        <v>1059.1000000000004</v>
      </c>
      <c r="N1424" s="443"/>
      <c r="O1424" s="443"/>
      <c r="P1424" s="443"/>
      <c r="Q1424" s="443"/>
      <c r="R1424" s="443"/>
      <c r="S1424" s="464"/>
      <c r="T1424" s="464"/>
      <c r="U1424" s="686"/>
      <c r="V1424" s="464"/>
      <c r="W1424" s="464"/>
    </row>
    <row r="1425" spans="1:23" ht="15">
      <c r="A1425" s="459" t="s">
        <v>840</v>
      </c>
      <c r="B1425" s="464" t="s">
        <v>863</v>
      </c>
      <c r="C1425" s="443"/>
      <c r="D1425" s="443"/>
      <c r="E1425" s="286" t="s">
        <v>285</v>
      </c>
      <c r="F1425" s="286" t="s">
        <v>285</v>
      </c>
      <c r="G1425" s="286" t="s">
        <v>285</v>
      </c>
      <c r="H1425" s="286">
        <v>351.89999999999691</v>
      </c>
      <c r="I1425" s="286">
        <v>0</v>
      </c>
      <c r="J1425" s="286">
        <v>691.49999999999909</v>
      </c>
      <c r="K1425" s="286"/>
      <c r="L1425" s="443"/>
      <c r="M1425" s="312">
        <f t="shared" si="24"/>
        <v>1043.399999999996</v>
      </c>
      <c r="N1425" s="443"/>
      <c r="O1425" s="443"/>
      <c r="P1425" s="443"/>
      <c r="Q1425" s="443"/>
      <c r="R1425" s="443"/>
      <c r="S1425" s="464"/>
      <c r="T1425" s="464"/>
      <c r="U1425" s="688"/>
      <c r="V1425" s="464"/>
      <c r="W1425" s="464"/>
    </row>
    <row r="1426" spans="1:23" ht="15">
      <c r="A1426" s="459" t="s">
        <v>846</v>
      </c>
      <c r="B1426" s="530" t="s">
        <v>2242</v>
      </c>
      <c r="C1426" s="446"/>
      <c r="D1426" s="446"/>
      <c r="E1426" s="286" t="s">
        <v>285</v>
      </c>
      <c r="F1426" s="286" t="s">
        <v>285</v>
      </c>
      <c r="G1426" s="286" t="s">
        <v>285</v>
      </c>
      <c r="H1426" s="286" t="s">
        <v>285</v>
      </c>
      <c r="I1426" s="286">
        <v>0</v>
      </c>
      <c r="J1426" s="323">
        <v>1036.7999999999993</v>
      </c>
      <c r="K1426" s="323"/>
      <c r="L1426" s="443"/>
      <c r="M1426" s="312">
        <f t="shared" si="24"/>
        <v>1036.7999999999993</v>
      </c>
      <c r="N1426" s="443"/>
      <c r="O1426" s="443" t="s">
        <v>304</v>
      </c>
      <c r="P1426" s="443"/>
      <c r="Q1426" s="443"/>
      <c r="R1426" s="443"/>
      <c r="S1426" s="464"/>
      <c r="T1426" s="464"/>
      <c r="U1426" s="686"/>
      <c r="V1426" s="464"/>
      <c r="W1426" s="464"/>
    </row>
    <row r="1427" spans="1:23" ht="15">
      <c r="A1427" s="459" t="s">
        <v>854</v>
      </c>
      <c r="B1427" s="464" t="s">
        <v>835</v>
      </c>
      <c r="C1427" s="443"/>
      <c r="D1427" s="443"/>
      <c r="E1427" s="286" t="s">
        <v>285</v>
      </c>
      <c r="F1427" s="286" t="s">
        <v>285</v>
      </c>
      <c r="G1427" s="286" t="s">
        <v>285</v>
      </c>
      <c r="H1427" s="286">
        <v>232.60000000000127</v>
      </c>
      <c r="I1427" s="286">
        <v>0</v>
      </c>
      <c r="J1427" s="286">
        <v>793.70000000000164</v>
      </c>
      <c r="K1427" s="286"/>
      <c r="L1427" s="443"/>
      <c r="M1427" s="312">
        <f t="shared" si="24"/>
        <v>1026.3000000000029</v>
      </c>
      <c r="N1427" s="443"/>
      <c r="O1427" s="443"/>
      <c r="P1427" s="443"/>
      <c r="Q1427" s="443"/>
      <c r="R1427" s="443"/>
      <c r="S1427" s="530"/>
      <c r="T1427" s="464"/>
      <c r="U1427" s="687"/>
      <c r="V1427" s="464"/>
      <c r="W1427" s="464"/>
    </row>
    <row r="1428" spans="1:23" ht="15">
      <c r="A1428" s="459" t="s">
        <v>858</v>
      </c>
      <c r="B1428" s="464" t="s">
        <v>156</v>
      </c>
      <c r="C1428" s="443"/>
      <c r="D1428" s="443"/>
      <c r="E1428" s="286" t="s">
        <v>285</v>
      </c>
      <c r="F1428" s="286" t="s">
        <v>285</v>
      </c>
      <c r="G1428" s="286">
        <v>224.3</v>
      </c>
      <c r="H1428" s="286">
        <v>31.500000000000909</v>
      </c>
      <c r="I1428" s="286">
        <v>0</v>
      </c>
      <c r="J1428" s="286">
        <v>716.90000000000055</v>
      </c>
      <c r="K1428" s="286"/>
      <c r="L1428" s="443"/>
      <c r="M1428" s="312">
        <f t="shared" si="24"/>
        <v>972.70000000000141</v>
      </c>
      <c r="N1428" s="443"/>
      <c r="O1428" s="443"/>
      <c r="P1428" s="443"/>
      <c r="Q1428" s="443"/>
      <c r="R1428" s="443"/>
      <c r="S1428" s="459"/>
      <c r="T1428" s="464"/>
      <c r="U1428" s="686"/>
      <c r="V1428" s="464"/>
      <c r="W1428" s="464"/>
    </row>
    <row r="1429" spans="1:23" ht="15">
      <c r="A1429" s="459" t="s">
        <v>859</v>
      </c>
      <c r="B1429" s="361" t="s">
        <v>1850</v>
      </c>
      <c r="C1429" s="446"/>
      <c r="D1429" s="446"/>
      <c r="E1429" s="286" t="s">
        <v>285</v>
      </c>
      <c r="F1429" s="286" t="s">
        <v>285</v>
      </c>
      <c r="G1429" s="286" t="s">
        <v>285</v>
      </c>
      <c r="H1429" s="286" t="s">
        <v>285</v>
      </c>
      <c r="I1429" s="286">
        <v>0</v>
      </c>
      <c r="J1429" s="286">
        <v>924.29999999999927</v>
      </c>
      <c r="K1429" s="286"/>
      <c r="L1429" s="443"/>
      <c r="M1429" s="312">
        <f t="shared" si="24"/>
        <v>924.29999999999927</v>
      </c>
      <c r="N1429" s="443"/>
      <c r="O1429" s="443"/>
      <c r="P1429" s="443"/>
      <c r="Q1429" s="443"/>
      <c r="R1429" s="443"/>
      <c r="S1429" s="464"/>
      <c r="T1429" s="464"/>
      <c r="U1429" s="686"/>
      <c r="V1429" s="464"/>
      <c r="W1429" s="464"/>
    </row>
    <row r="1430" spans="1:23" ht="15">
      <c r="A1430" s="459" t="s">
        <v>860</v>
      </c>
      <c r="B1430" s="464" t="s">
        <v>869</v>
      </c>
      <c r="C1430" s="443"/>
      <c r="D1430" s="443"/>
      <c r="E1430" s="286" t="s">
        <v>285</v>
      </c>
      <c r="F1430" s="286" t="s">
        <v>285</v>
      </c>
      <c r="G1430" s="286" t="s">
        <v>285</v>
      </c>
      <c r="H1430" s="286">
        <v>227.39999999999964</v>
      </c>
      <c r="I1430" s="286">
        <v>0</v>
      </c>
      <c r="J1430" s="286">
        <v>686.30000000000109</v>
      </c>
      <c r="K1430" s="286"/>
      <c r="L1430" s="443"/>
      <c r="M1430" s="312">
        <f t="shared" si="24"/>
        <v>913.70000000000073</v>
      </c>
      <c r="N1430" s="443"/>
      <c r="O1430" s="443"/>
      <c r="P1430" s="443"/>
      <c r="Q1430" s="443"/>
      <c r="R1430" s="443"/>
      <c r="S1430" s="343"/>
      <c r="T1430" s="464"/>
      <c r="U1430" s="686"/>
      <c r="V1430" s="464"/>
      <c r="W1430" s="464"/>
    </row>
    <row r="1431" spans="1:23" ht="15">
      <c r="A1431" s="459" t="s">
        <v>866</v>
      </c>
      <c r="B1431" s="464" t="s">
        <v>830</v>
      </c>
      <c r="C1431" s="443"/>
      <c r="D1431" s="443"/>
      <c r="E1431" s="286" t="s">
        <v>285</v>
      </c>
      <c r="F1431" s="286" t="s">
        <v>285</v>
      </c>
      <c r="G1431" s="286" t="s">
        <v>285</v>
      </c>
      <c r="H1431" s="286">
        <v>179.60000000000036</v>
      </c>
      <c r="I1431" s="286">
        <v>0</v>
      </c>
      <c r="J1431" s="286">
        <v>731.40000000000055</v>
      </c>
      <c r="K1431" s="286"/>
      <c r="L1431" s="443"/>
      <c r="M1431" s="312">
        <f t="shared" si="24"/>
        <v>911.00000000000091</v>
      </c>
      <c r="N1431" s="443"/>
      <c r="O1431" s="443"/>
      <c r="P1431" s="443"/>
      <c r="Q1431" s="443"/>
      <c r="R1431" s="443"/>
      <c r="S1431" s="464"/>
      <c r="T1431" s="464"/>
      <c r="U1431" s="686"/>
      <c r="V1431" s="464"/>
      <c r="W1431" s="464"/>
    </row>
    <row r="1432" spans="1:23" ht="15">
      <c r="A1432" s="459" t="s">
        <v>867</v>
      </c>
      <c r="B1432" s="464" t="s">
        <v>844</v>
      </c>
      <c r="C1432" s="443"/>
      <c r="D1432" s="443"/>
      <c r="E1432" s="286" t="s">
        <v>285</v>
      </c>
      <c r="F1432" s="286" t="s">
        <v>285</v>
      </c>
      <c r="G1432" s="286" t="s">
        <v>285</v>
      </c>
      <c r="H1432" s="286">
        <v>201.89999999999873</v>
      </c>
      <c r="I1432" s="286">
        <v>0</v>
      </c>
      <c r="J1432" s="286">
        <v>696.39999999999782</v>
      </c>
      <c r="K1432" s="286"/>
      <c r="L1432" s="443"/>
      <c r="M1432" s="312">
        <f t="shared" si="24"/>
        <v>898.29999999999654</v>
      </c>
      <c r="N1432" s="443"/>
      <c r="O1432" s="443"/>
      <c r="P1432" s="443"/>
      <c r="Q1432" s="443"/>
      <c r="R1432" s="443"/>
      <c r="S1432" s="464"/>
      <c r="T1432" s="464"/>
      <c r="U1432" s="686"/>
      <c r="V1432" s="464"/>
      <c r="W1432" s="464"/>
    </row>
    <row r="1433" spans="1:23" ht="15">
      <c r="A1433" s="459" t="s">
        <v>868</v>
      </c>
      <c r="B1433" s="361" t="s">
        <v>1856</v>
      </c>
      <c r="C1433" s="446"/>
      <c r="D1433" s="446"/>
      <c r="E1433" s="286" t="s">
        <v>285</v>
      </c>
      <c r="F1433" s="286" t="s">
        <v>285</v>
      </c>
      <c r="G1433" s="286" t="s">
        <v>285</v>
      </c>
      <c r="H1433" s="286" t="s">
        <v>285</v>
      </c>
      <c r="I1433" s="286">
        <v>0</v>
      </c>
      <c r="J1433" s="286">
        <v>843.89999999999873</v>
      </c>
      <c r="K1433" s="286"/>
      <c r="L1433" s="443"/>
      <c r="M1433" s="312">
        <f t="shared" si="24"/>
        <v>843.89999999999873</v>
      </c>
      <c r="N1433" s="443"/>
      <c r="O1433" s="443"/>
      <c r="P1433" s="443"/>
      <c r="Q1433" s="443"/>
      <c r="R1433" s="443"/>
      <c r="S1433" s="464"/>
      <c r="T1433" s="464"/>
      <c r="U1433" s="686"/>
      <c r="V1433" s="464"/>
      <c r="W1433" s="464"/>
    </row>
    <row r="1434" spans="1:23" ht="15">
      <c r="A1434" s="459" t="s">
        <v>870</v>
      </c>
      <c r="B1434" s="530" t="s">
        <v>2246</v>
      </c>
      <c r="C1434" s="446"/>
      <c r="D1434" s="446"/>
      <c r="E1434" s="286" t="s">
        <v>285</v>
      </c>
      <c r="F1434" s="286" t="s">
        <v>285</v>
      </c>
      <c r="G1434" s="286" t="s">
        <v>285</v>
      </c>
      <c r="H1434" s="286" t="s">
        <v>285</v>
      </c>
      <c r="I1434" s="286">
        <v>0</v>
      </c>
      <c r="J1434" s="286">
        <v>842.39999999999964</v>
      </c>
      <c r="K1434" s="286"/>
      <c r="L1434" s="443"/>
      <c r="M1434" s="312">
        <f t="shared" si="24"/>
        <v>842.39999999999964</v>
      </c>
      <c r="N1434" s="443"/>
      <c r="O1434" s="443"/>
      <c r="P1434" s="443"/>
      <c r="Q1434" s="443"/>
      <c r="R1434" s="443"/>
      <c r="S1434" s="464"/>
      <c r="T1434" s="464"/>
      <c r="U1434" s="689"/>
      <c r="V1434" s="464"/>
      <c r="W1434" s="464"/>
    </row>
    <row r="1435" spans="1:23" ht="15">
      <c r="A1435" s="459" t="s">
        <v>871</v>
      </c>
      <c r="B1435" s="530" t="s">
        <v>2256</v>
      </c>
      <c r="C1435" s="446"/>
      <c r="D1435" s="446"/>
      <c r="E1435" s="286" t="s">
        <v>285</v>
      </c>
      <c r="F1435" s="286" t="s">
        <v>285</v>
      </c>
      <c r="G1435" s="286" t="s">
        <v>285</v>
      </c>
      <c r="H1435" s="286" t="s">
        <v>285</v>
      </c>
      <c r="I1435" s="286">
        <v>0</v>
      </c>
      <c r="J1435" s="286">
        <v>832.70000000000073</v>
      </c>
      <c r="K1435" s="286"/>
      <c r="L1435" s="443"/>
      <c r="M1435" s="312">
        <f t="shared" si="24"/>
        <v>832.70000000000073</v>
      </c>
      <c r="N1435" s="443"/>
      <c r="O1435" s="443"/>
      <c r="P1435" s="443"/>
      <c r="Q1435" s="443"/>
      <c r="R1435" s="443"/>
      <c r="S1435" s="530"/>
      <c r="T1435" s="464"/>
      <c r="U1435" s="688"/>
      <c r="V1435" s="464"/>
      <c r="W1435" s="464"/>
    </row>
    <row r="1436" spans="1:23" ht="15">
      <c r="A1436" s="459" t="s">
        <v>872</v>
      </c>
      <c r="B1436" s="361" t="s">
        <v>1852</v>
      </c>
      <c r="C1436" s="446"/>
      <c r="D1436" s="446"/>
      <c r="E1436" s="286" t="s">
        <v>285</v>
      </c>
      <c r="F1436" s="286" t="s">
        <v>285</v>
      </c>
      <c r="G1436" s="286" t="s">
        <v>285</v>
      </c>
      <c r="H1436" s="286" t="s">
        <v>285</v>
      </c>
      <c r="I1436" s="286">
        <v>0</v>
      </c>
      <c r="J1436" s="286">
        <v>823.79999999999745</v>
      </c>
      <c r="K1436" s="286"/>
      <c r="L1436" s="443"/>
      <c r="M1436" s="312">
        <f t="shared" si="24"/>
        <v>823.79999999999745</v>
      </c>
      <c r="N1436" s="443"/>
      <c r="O1436" s="443"/>
      <c r="P1436" s="443"/>
      <c r="Q1436" s="443"/>
      <c r="R1436" s="443"/>
      <c r="S1436" s="530"/>
      <c r="T1436" s="464"/>
      <c r="U1436" s="686"/>
      <c r="V1436" s="464"/>
      <c r="W1436" s="464"/>
    </row>
    <row r="1437" spans="1:23" ht="15">
      <c r="A1437" s="459" t="s">
        <v>875</v>
      </c>
      <c r="B1437" s="361" t="s">
        <v>1839</v>
      </c>
      <c r="C1437" s="446"/>
      <c r="D1437" s="446"/>
      <c r="E1437" s="286" t="s">
        <v>285</v>
      </c>
      <c r="F1437" s="286" t="s">
        <v>285</v>
      </c>
      <c r="G1437" s="286" t="s">
        <v>285</v>
      </c>
      <c r="H1437" s="286" t="s">
        <v>285</v>
      </c>
      <c r="I1437" s="286">
        <v>0</v>
      </c>
      <c r="J1437" s="286">
        <v>822.75</v>
      </c>
      <c r="K1437" s="286"/>
      <c r="L1437" s="443"/>
      <c r="M1437" s="312">
        <f t="shared" si="24"/>
        <v>822.75</v>
      </c>
      <c r="N1437" s="443"/>
      <c r="O1437" s="443"/>
      <c r="P1437" s="443"/>
      <c r="Q1437" s="443"/>
      <c r="R1437" s="443"/>
      <c r="S1437" s="464"/>
      <c r="T1437" s="464"/>
      <c r="U1437" s="686"/>
      <c r="V1437" s="464"/>
      <c r="W1437" s="464"/>
    </row>
    <row r="1438" spans="1:23" ht="15">
      <c r="A1438" s="459" t="s">
        <v>1006</v>
      </c>
      <c r="B1438" s="361" t="s">
        <v>1849</v>
      </c>
      <c r="C1438" s="446"/>
      <c r="D1438" s="446"/>
      <c r="E1438" s="286" t="s">
        <v>285</v>
      </c>
      <c r="F1438" s="286" t="s">
        <v>285</v>
      </c>
      <c r="G1438" s="286" t="s">
        <v>285</v>
      </c>
      <c r="H1438" s="286" t="s">
        <v>285</v>
      </c>
      <c r="I1438" s="286">
        <v>0</v>
      </c>
      <c r="J1438" s="286">
        <v>815.24999999999909</v>
      </c>
      <c r="K1438" s="286"/>
      <c r="L1438" s="443"/>
      <c r="M1438" s="312">
        <f t="shared" si="24"/>
        <v>815.24999999999909</v>
      </c>
      <c r="N1438" s="443"/>
      <c r="O1438" s="443"/>
      <c r="P1438" s="443"/>
      <c r="Q1438" s="443"/>
      <c r="R1438" s="443"/>
      <c r="S1438" s="464"/>
      <c r="T1438" s="464"/>
      <c r="U1438" s="686"/>
      <c r="V1438" s="464"/>
      <c r="W1438" s="464"/>
    </row>
    <row r="1439" spans="1:23" ht="15">
      <c r="A1439" s="459" t="s">
        <v>1007</v>
      </c>
      <c r="B1439" s="530" t="s">
        <v>2241</v>
      </c>
      <c r="C1439" s="446"/>
      <c r="D1439" s="446"/>
      <c r="E1439" s="286" t="s">
        <v>285</v>
      </c>
      <c r="F1439" s="286" t="s">
        <v>285</v>
      </c>
      <c r="G1439" s="286" t="s">
        <v>285</v>
      </c>
      <c r="H1439" s="286" t="s">
        <v>285</v>
      </c>
      <c r="I1439" s="286">
        <v>0</v>
      </c>
      <c r="J1439" s="286">
        <v>788.80000000000018</v>
      </c>
      <c r="K1439" s="286"/>
      <c r="L1439" s="443"/>
      <c r="M1439" s="312">
        <f t="shared" si="24"/>
        <v>788.80000000000018</v>
      </c>
      <c r="N1439" s="443"/>
      <c r="O1439" s="443"/>
      <c r="P1439" s="443"/>
      <c r="Q1439" s="443"/>
      <c r="R1439" s="443"/>
      <c r="S1439" s="464"/>
      <c r="T1439" s="464"/>
      <c r="U1439" s="687"/>
      <c r="V1439" s="464"/>
      <c r="W1439" s="464"/>
    </row>
    <row r="1440" spans="1:23" ht="15">
      <c r="A1440" s="459" t="s">
        <v>1008</v>
      </c>
      <c r="B1440" s="361" t="s">
        <v>1857</v>
      </c>
      <c r="C1440" s="446"/>
      <c r="D1440" s="446"/>
      <c r="E1440" s="286" t="s">
        <v>285</v>
      </c>
      <c r="F1440" s="286" t="s">
        <v>285</v>
      </c>
      <c r="G1440" s="286" t="s">
        <v>285</v>
      </c>
      <c r="H1440" s="286" t="s">
        <v>285</v>
      </c>
      <c r="I1440" s="286">
        <v>0</v>
      </c>
      <c r="J1440" s="286">
        <v>761.49999999999818</v>
      </c>
      <c r="K1440" s="286"/>
      <c r="L1440" s="443"/>
      <c r="M1440" s="312">
        <f t="shared" si="24"/>
        <v>761.49999999999818</v>
      </c>
      <c r="N1440" s="443"/>
      <c r="O1440" s="443"/>
      <c r="P1440" s="443"/>
      <c r="Q1440" s="443"/>
      <c r="R1440" s="443"/>
      <c r="S1440" s="530"/>
      <c r="T1440" s="464"/>
      <c r="U1440" s="689"/>
      <c r="V1440" s="464"/>
      <c r="W1440" s="464"/>
    </row>
    <row r="1441" spans="1:23" ht="15">
      <c r="A1441" s="459" t="s">
        <v>1009</v>
      </c>
      <c r="B1441" s="361" t="s">
        <v>1842</v>
      </c>
      <c r="C1441" s="446"/>
      <c r="D1441" s="446"/>
      <c r="E1441" s="286" t="s">
        <v>285</v>
      </c>
      <c r="F1441" s="286" t="s">
        <v>285</v>
      </c>
      <c r="G1441" s="286" t="s">
        <v>285</v>
      </c>
      <c r="H1441" s="286" t="s">
        <v>285</v>
      </c>
      <c r="I1441" s="286">
        <v>0</v>
      </c>
      <c r="J1441" s="286">
        <v>748.70000000000073</v>
      </c>
      <c r="K1441" s="286"/>
      <c r="L1441" s="443"/>
      <c r="M1441" s="312">
        <f t="shared" si="24"/>
        <v>748.70000000000073</v>
      </c>
      <c r="N1441" s="443"/>
      <c r="O1441" s="443"/>
      <c r="P1441" s="443"/>
      <c r="Q1441" s="443"/>
      <c r="R1441" s="443"/>
      <c r="S1441" s="530"/>
      <c r="T1441" s="464"/>
      <c r="U1441" s="688"/>
      <c r="V1441" s="464"/>
      <c r="W1441" s="464"/>
    </row>
    <row r="1442" spans="1:23" ht="15">
      <c r="A1442" s="459" t="s">
        <v>1010</v>
      </c>
      <c r="B1442" s="361" t="s">
        <v>1858</v>
      </c>
      <c r="C1442" s="446"/>
      <c r="D1442" s="446"/>
      <c r="E1442" s="286" t="s">
        <v>285</v>
      </c>
      <c r="F1442" s="286" t="s">
        <v>285</v>
      </c>
      <c r="G1442" s="286" t="s">
        <v>285</v>
      </c>
      <c r="H1442" s="286" t="s">
        <v>285</v>
      </c>
      <c r="I1442" s="286">
        <v>0</v>
      </c>
      <c r="J1442" s="286">
        <v>743.5</v>
      </c>
      <c r="K1442" s="286"/>
      <c r="L1442" s="443"/>
      <c r="M1442" s="312">
        <f t="shared" ref="M1442:M1465" si="25">SUM(E1442:J1442)</f>
        <v>743.5</v>
      </c>
      <c r="N1442" s="443"/>
      <c r="O1442" s="443"/>
      <c r="P1442" s="443"/>
      <c r="Q1442" s="443"/>
      <c r="R1442" s="443"/>
      <c r="S1442" s="459"/>
      <c r="T1442" s="464"/>
      <c r="U1442" s="688"/>
      <c r="V1442" s="464"/>
      <c r="W1442" s="464"/>
    </row>
    <row r="1443" spans="1:23" ht="15">
      <c r="A1443" s="459" t="s">
        <v>1011</v>
      </c>
      <c r="B1443" s="343" t="s">
        <v>1859</v>
      </c>
      <c r="C1443" s="446"/>
      <c r="D1443" s="446"/>
      <c r="E1443" s="286" t="s">
        <v>285</v>
      </c>
      <c r="F1443" s="286" t="s">
        <v>285</v>
      </c>
      <c r="G1443" s="286" t="s">
        <v>285</v>
      </c>
      <c r="H1443" s="286" t="s">
        <v>285</v>
      </c>
      <c r="I1443" s="286">
        <v>0</v>
      </c>
      <c r="J1443" s="286">
        <v>723.10000000000036</v>
      </c>
      <c r="K1443" s="286"/>
      <c r="L1443" s="443"/>
      <c r="M1443" s="312">
        <f t="shared" si="25"/>
        <v>723.10000000000036</v>
      </c>
      <c r="N1443" s="443"/>
      <c r="O1443" s="443"/>
      <c r="P1443" s="443"/>
      <c r="Q1443" s="443"/>
      <c r="R1443" s="443"/>
      <c r="S1443" s="343"/>
      <c r="T1443" s="464"/>
      <c r="U1443" s="687"/>
      <c r="V1443" s="464"/>
      <c r="W1443" s="464"/>
    </row>
    <row r="1444" spans="1:23" ht="15">
      <c r="A1444" s="459" t="s">
        <v>1012</v>
      </c>
      <c r="B1444" s="530" t="s">
        <v>2243</v>
      </c>
      <c r="C1444" s="446"/>
      <c r="D1444" s="446"/>
      <c r="E1444" s="286" t="s">
        <v>285</v>
      </c>
      <c r="F1444" s="286" t="s">
        <v>285</v>
      </c>
      <c r="G1444" s="286" t="s">
        <v>285</v>
      </c>
      <c r="H1444" s="286" t="s">
        <v>285</v>
      </c>
      <c r="I1444" s="286">
        <v>0</v>
      </c>
      <c r="J1444" s="286">
        <v>721.70000000000164</v>
      </c>
      <c r="K1444" s="286"/>
      <c r="L1444" s="443"/>
      <c r="M1444" s="312">
        <f t="shared" si="25"/>
        <v>721.70000000000164</v>
      </c>
      <c r="N1444" s="443"/>
      <c r="O1444" s="443"/>
      <c r="P1444" s="443"/>
      <c r="Q1444" s="443"/>
      <c r="R1444" s="443"/>
      <c r="S1444" s="530"/>
      <c r="T1444" s="464"/>
      <c r="U1444" s="688"/>
      <c r="V1444" s="464"/>
      <c r="W1444" s="464"/>
    </row>
    <row r="1445" spans="1:23" ht="15">
      <c r="A1445" s="459" t="s">
        <v>1013</v>
      </c>
      <c r="B1445" s="464" t="s">
        <v>178</v>
      </c>
      <c r="C1445" s="443"/>
      <c r="D1445" s="443"/>
      <c r="E1445" s="286">
        <v>339.2</v>
      </c>
      <c r="F1445" s="323">
        <v>377.3</v>
      </c>
      <c r="G1445" s="286" t="s">
        <v>285</v>
      </c>
      <c r="H1445" s="286" t="s">
        <v>285</v>
      </c>
      <c r="I1445" s="286">
        <v>0</v>
      </c>
      <c r="J1445" s="286" t="s">
        <v>285</v>
      </c>
      <c r="K1445" s="286"/>
      <c r="L1445" s="313"/>
      <c r="M1445" s="312">
        <f t="shared" si="25"/>
        <v>716.5</v>
      </c>
      <c r="N1445" s="443"/>
      <c r="O1445" s="443" t="s">
        <v>304</v>
      </c>
      <c r="P1445" s="443"/>
      <c r="Q1445" s="443"/>
      <c r="R1445" s="443"/>
      <c r="S1445" s="459"/>
      <c r="T1445" s="464"/>
      <c r="U1445" s="686"/>
      <c r="V1445" s="464"/>
      <c r="W1445" s="464"/>
    </row>
    <row r="1446" spans="1:23" ht="15">
      <c r="A1446" s="459" t="s">
        <v>1014</v>
      </c>
      <c r="B1446" s="464" t="s">
        <v>855</v>
      </c>
      <c r="C1446" s="443"/>
      <c r="D1446" s="443"/>
      <c r="E1446" s="286" t="s">
        <v>285</v>
      </c>
      <c r="F1446" s="286" t="s">
        <v>285</v>
      </c>
      <c r="G1446" s="286" t="s">
        <v>285</v>
      </c>
      <c r="H1446" s="286">
        <v>93.200000000000728</v>
      </c>
      <c r="I1446" s="286">
        <v>0</v>
      </c>
      <c r="J1446" s="286">
        <v>601.60000000000127</v>
      </c>
      <c r="K1446" s="286"/>
      <c r="L1446" s="443"/>
      <c r="M1446" s="312">
        <f t="shared" si="25"/>
        <v>694.800000000002</v>
      </c>
      <c r="N1446" s="443"/>
      <c r="O1446" s="443"/>
      <c r="P1446" s="443"/>
      <c r="Q1446" s="443"/>
      <c r="R1446" s="443"/>
      <c r="S1446" s="343"/>
      <c r="T1446" s="464"/>
      <c r="U1446" s="686"/>
      <c r="V1446" s="464"/>
      <c r="W1446" s="464"/>
    </row>
    <row r="1447" spans="1:23" ht="15">
      <c r="A1447" s="459" t="s">
        <v>1015</v>
      </c>
      <c r="B1447" s="530" t="s">
        <v>2244</v>
      </c>
      <c r="C1447" s="446"/>
      <c r="D1447" s="446"/>
      <c r="E1447" s="286" t="s">
        <v>285</v>
      </c>
      <c r="F1447" s="286" t="s">
        <v>285</v>
      </c>
      <c r="G1447" s="286" t="s">
        <v>285</v>
      </c>
      <c r="H1447" s="286" t="s">
        <v>285</v>
      </c>
      <c r="I1447" s="286">
        <v>0</v>
      </c>
      <c r="J1447" s="286">
        <v>624.50000000000091</v>
      </c>
      <c r="K1447" s="286"/>
      <c r="L1447" s="443"/>
      <c r="M1447" s="312">
        <f t="shared" si="25"/>
        <v>624.50000000000091</v>
      </c>
      <c r="N1447" s="443"/>
      <c r="O1447" s="443"/>
      <c r="P1447" s="443"/>
      <c r="Q1447" s="443"/>
      <c r="R1447" s="443"/>
      <c r="S1447" s="464"/>
      <c r="T1447" s="464"/>
      <c r="U1447" s="688"/>
      <c r="V1447" s="464"/>
      <c r="W1447" s="464"/>
    </row>
    <row r="1448" spans="1:23" ht="15">
      <c r="A1448" s="459" t="s">
        <v>1016</v>
      </c>
      <c r="B1448" s="361" t="s">
        <v>1853</v>
      </c>
      <c r="C1448" s="446"/>
      <c r="D1448" s="446"/>
      <c r="E1448" s="286" t="s">
        <v>285</v>
      </c>
      <c r="F1448" s="286" t="s">
        <v>285</v>
      </c>
      <c r="G1448" s="286" t="s">
        <v>285</v>
      </c>
      <c r="H1448" s="286" t="s">
        <v>285</v>
      </c>
      <c r="I1448" s="286">
        <v>0</v>
      </c>
      <c r="J1448" s="286">
        <v>618.60000000000036</v>
      </c>
      <c r="K1448" s="286"/>
      <c r="L1448" s="443"/>
      <c r="M1448" s="312">
        <f t="shared" si="25"/>
        <v>618.60000000000036</v>
      </c>
      <c r="N1448" s="443"/>
      <c r="O1448" s="443"/>
      <c r="P1448" s="443"/>
      <c r="Q1448" s="443"/>
      <c r="R1448" s="443"/>
      <c r="S1448" s="464"/>
      <c r="T1448" s="464"/>
      <c r="U1448" s="688"/>
      <c r="V1448" s="464"/>
      <c r="W1448" s="464"/>
    </row>
    <row r="1449" spans="1:23" ht="15">
      <c r="A1449" s="459" t="s">
        <v>1017</v>
      </c>
      <c r="B1449" s="361" t="s">
        <v>1851</v>
      </c>
      <c r="C1449" s="446"/>
      <c r="D1449" s="446"/>
      <c r="E1449" s="286" t="s">
        <v>285</v>
      </c>
      <c r="F1449" s="286" t="s">
        <v>285</v>
      </c>
      <c r="G1449" s="286" t="s">
        <v>285</v>
      </c>
      <c r="H1449" s="286" t="s">
        <v>285</v>
      </c>
      <c r="I1449" s="286">
        <v>0</v>
      </c>
      <c r="J1449" s="286">
        <v>603.49999999999909</v>
      </c>
      <c r="K1449" s="286"/>
      <c r="L1449" s="443"/>
      <c r="M1449" s="312">
        <f t="shared" si="25"/>
        <v>603.49999999999909</v>
      </c>
      <c r="N1449" s="443"/>
      <c r="O1449" s="443"/>
      <c r="P1449" s="443"/>
      <c r="Q1449" s="443"/>
      <c r="R1449" s="443"/>
      <c r="S1449" s="530"/>
      <c r="T1449" s="464"/>
      <c r="U1449" s="686"/>
      <c r="V1449" s="464"/>
      <c r="W1449" s="464"/>
    </row>
    <row r="1450" spans="1:23" ht="15">
      <c r="A1450" s="459" t="s">
        <v>1018</v>
      </c>
      <c r="B1450" s="530" t="s">
        <v>2239</v>
      </c>
      <c r="C1450" s="446"/>
      <c r="D1450" s="446"/>
      <c r="E1450" s="286" t="s">
        <v>285</v>
      </c>
      <c r="F1450" s="286" t="s">
        <v>285</v>
      </c>
      <c r="G1450" s="286" t="s">
        <v>285</v>
      </c>
      <c r="H1450" s="286" t="s">
        <v>285</v>
      </c>
      <c r="I1450" s="286">
        <v>0</v>
      </c>
      <c r="J1450" s="286">
        <v>506</v>
      </c>
      <c r="K1450" s="286"/>
      <c r="L1450" s="443"/>
      <c r="M1450" s="312">
        <f t="shared" si="25"/>
        <v>506</v>
      </c>
      <c r="N1450" s="443"/>
      <c r="O1450" s="443"/>
      <c r="P1450" s="443"/>
      <c r="Q1450" s="443"/>
      <c r="R1450" s="443"/>
      <c r="S1450" s="443"/>
      <c r="T1450" s="443"/>
      <c r="U1450" s="443"/>
      <c r="V1450" s="443"/>
      <c r="W1450" s="443"/>
    </row>
    <row r="1451" spans="1:23" ht="15">
      <c r="A1451" s="459" t="s">
        <v>1019</v>
      </c>
      <c r="B1451" s="464" t="s">
        <v>842</v>
      </c>
      <c r="C1451" s="443"/>
      <c r="D1451" s="443"/>
      <c r="E1451" s="286" t="s">
        <v>285</v>
      </c>
      <c r="F1451" s="286" t="s">
        <v>285</v>
      </c>
      <c r="G1451" s="286" t="s">
        <v>285</v>
      </c>
      <c r="H1451" s="286">
        <v>482.050000000002</v>
      </c>
      <c r="I1451" s="286">
        <v>0</v>
      </c>
      <c r="J1451" s="286" t="s">
        <v>285</v>
      </c>
      <c r="K1451" s="286"/>
      <c r="L1451" s="313"/>
      <c r="M1451" s="312">
        <f t="shared" si="25"/>
        <v>482.050000000002</v>
      </c>
      <c r="N1451" s="443"/>
      <c r="O1451" s="443"/>
      <c r="P1451" s="443"/>
      <c r="Q1451" s="443"/>
      <c r="R1451" s="443"/>
      <c r="S1451" s="443"/>
      <c r="T1451" s="443"/>
      <c r="U1451" s="443"/>
      <c r="V1451" s="443"/>
      <c r="W1451" s="443"/>
    </row>
    <row r="1452" spans="1:23" ht="15">
      <c r="A1452" s="459" t="s">
        <v>1020</v>
      </c>
      <c r="B1452" s="361" t="s">
        <v>1841</v>
      </c>
      <c r="C1452" s="446"/>
      <c r="D1452" s="446"/>
      <c r="E1452" s="286" t="s">
        <v>285</v>
      </c>
      <c r="F1452" s="286" t="s">
        <v>285</v>
      </c>
      <c r="G1452" s="286" t="s">
        <v>285</v>
      </c>
      <c r="H1452" s="286" t="s">
        <v>285</v>
      </c>
      <c r="I1452" s="286">
        <v>0</v>
      </c>
      <c r="J1452" s="286">
        <v>429.10000000000036</v>
      </c>
      <c r="K1452" s="286"/>
      <c r="L1452" s="443"/>
      <c r="M1452" s="312">
        <f t="shared" si="25"/>
        <v>429.10000000000036</v>
      </c>
      <c r="N1452" s="443"/>
      <c r="O1452" s="443"/>
      <c r="P1452" s="443"/>
      <c r="Q1452" s="443"/>
      <c r="R1452" s="443"/>
      <c r="S1452" s="443"/>
      <c r="T1452" s="443"/>
      <c r="U1452" s="443"/>
      <c r="V1452" s="443"/>
      <c r="W1452" s="443"/>
    </row>
    <row r="1453" spans="1:23" ht="15">
      <c r="A1453" s="459" t="s">
        <v>1021</v>
      </c>
      <c r="B1453" s="464" t="s">
        <v>158</v>
      </c>
      <c r="C1453" s="443"/>
      <c r="D1453" s="443"/>
      <c r="E1453" s="286" t="s">
        <v>285</v>
      </c>
      <c r="F1453" s="286" t="s">
        <v>285</v>
      </c>
      <c r="G1453" s="286">
        <v>214.9</v>
      </c>
      <c r="H1453" s="286">
        <v>178.39999999999964</v>
      </c>
      <c r="I1453" s="286">
        <v>0</v>
      </c>
      <c r="J1453" s="286" t="s">
        <v>285</v>
      </c>
      <c r="K1453" s="286"/>
      <c r="L1453" s="313"/>
      <c r="M1453" s="312">
        <f t="shared" si="25"/>
        <v>393.29999999999961</v>
      </c>
      <c r="N1453" s="443"/>
      <c r="O1453" s="443"/>
      <c r="P1453" s="443"/>
      <c r="Q1453" s="443"/>
      <c r="R1453" s="443"/>
      <c r="S1453" s="443"/>
      <c r="T1453" s="443"/>
      <c r="U1453" s="443"/>
      <c r="V1453" s="443"/>
      <c r="W1453" s="443"/>
    </row>
    <row r="1454" spans="1:23" ht="15">
      <c r="A1454" s="459" t="s">
        <v>1022</v>
      </c>
      <c r="B1454" s="464" t="s">
        <v>164</v>
      </c>
      <c r="C1454" s="443"/>
      <c r="D1454" s="443"/>
      <c r="E1454" s="286" t="s">
        <v>285</v>
      </c>
      <c r="F1454" s="286" t="s">
        <v>285</v>
      </c>
      <c r="G1454" s="286">
        <v>391.9</v>
      </c>
      <c r="H1454" s="286" t="s">
        <v>285</v>
      </c>
      <c r="I1454" s="286">
        <v>0</v>
      </c>
      <c r="J1454" s="286" t="s">
        <v>285</v>
      </c>
      <c r="K1454" s="286"/>
      <c r="L1454" s="313"/>
      <c r="M1454" s="312">
        <f t="shared" si="25"/>
        <v>391.9</v>
      </c>
      <c r="N1454" s="443"/>
      <c r="O1454" s="443"/>
      <c r="P1454" s="443"/>
      <c r="Q1454" s="443"/>
      <c r="R1454" s="443"/>
      <c r="S1454" s="443"/>
      <c r="T1454" s="443"/>
      <c r="U1454" s="443"/>
      <c r="V1454" s="443"/>
      <c r="W1454" s="443"/>
    </row>
    <row r="1455" spans="1:23" ht="15">
      <c r="A1455" s="459" t="s">
        <v>1023</v>
      </c>
      <c r="B1455" s="464" t="s">
        <v>857</v>
      </c>
      <c r="C1455" s="443"/>
      <c r="D1455" s="443"/>
      <c r="E1455" s="286" t="s">
        <v>285</v>
      </c>
      <c r="F1455" s="286" t="s">
        <v>285</v>
      </c>
      <c r="G1455" s="286" t="s">
        <v>285</v>
      </c>
      <c r="H1455" s="286">
        <v>389.10000000000036</v>
      </c>
      <c r="I1455" s="286">
        <v>0</v>
      </c>
      <c r="J1455" s="286" t="s">
        <v>285</v>
      </c>
      <c r="K1455" s="286"/>
      <c r="L1455" s="313"/>
      <c r="M1455" s="312">
        <f t="shared" si="25"/>
        <v>389.10000000000036</v>
      </c>
      <c r="N1455" s="443"/>
      <c r="O1455" s="443"/>
      <c r="P1455" s="443"/>
      <c r="Q1455" s="443"/>
      <c r="R1455" s="443"/>
      <c r="S1455" s="443"/>
      <c r="T1455" s="443"/>
      <c r="U1455" s="443"/>
      <c r="V1455" s="443"/>
      <c r="W1455" s="443"/>
    </row>
    <row r="1456" spans="1:23" ht="15">
      <c r="A1456" s="459" t="s">
        <v>1024</v>
      </c>
      <c r="B1456" s="464" t="s">
        <v>179</v>
      </c>
      <c r="C1456" s="443"/>
      <c r="D1456" s="443"/>
      <c r="E1456" s="286">
        <v>238.5</v>
      </c>
      <c r="F1456" s="286" t="s">
        <v>285</v>
      </c>
      <c r="G1456" s="286" t="s">
        <v>285</v>
      </c>
      <c r="H1456" s="286" t="s">
        <v>285</v>
      </c>
      <c r="I1456" s="286">
        <v>0</v>
      </c>
      <c r="J1456" s="286" t="s">
        <v>285</v>
      </c>
      <c r="K1456" s="286"/>
      <c r="L1456" s="313"/>
      <c r="M1456" s="312">
        <f t="shared" si="25"/>
        <v>238.5</v>
      </c>
      <c r="N1456" s="443"/>
      <c r="O1456" s="443"/>
      <c r="P1456" s="443"/>
      <c r="Q1456" s="443"/>
      <c r="R1456" s="443"/>
      <c r="S1456" s="443"/>
      <c r="T1456" s="443"/>
      <c r="U1456" s="443"/>
      <c r="V1456" s="443"/>
      <c r="W1456" s="443"/>
    </row>
    <row r="1457" spans="1:23" ht="15">
      <c r="A1457" s="459" t="s">
        <v>1025</v>
      </c>
      <c r="B1457" s="530" t="s">
        <v>2238</v>
      </c>
      <c r="C1457" s="446"/>
      <c r="D1457" s="446"/>
      <c r="E1457" s="286" t="s">
        <v>285</v>
      </c>
      <c r="F1457" s="286" t="s">
        <v>285</v>
      </c>
      <c r="G1457" s="286" t="s">
        <v>285</v>
      </c>
      <c r="H1457" s="286" t="s">
        <v>285</v>
      </c>
      <c r="I1457" s="286">
        <v>0</v>
      </c>
      <c r="J1457" s="286">
        <v>157.20000000000073</v>
      </c>
      <c r="K1457" s="286"/>
      <c r="L1457" s="443"/>
      <c r="M1457" s="312">
        <f t="shared" si="25"/>
        <v>157.20000000000073</v>
      </c>
      <c r="N1457" s="443"/>
      <c r="O1457" s="443"/>
      <c r="P1457" s="443"/>
      <c r="Q1457" s="443"/>
      <c r="R1457" s="443"/>
      <c r="S1457" s="443"/>
      <c r="T1457" s="443"/>
      <c r="U1457" s="443"/>
      <c r="V1457" s="443"/>
      <c r="W1457" s="443"/>
    </row>
    <row r="1458" spans="1:23" ht="15">
      <c r="A1458" s="459" t="s">
        <v>1026</v>
      </c>
      <c r="B1458" s="464" t="s">
        <v>847</v>
      </c>
      <c r="C1458" s="443"/>
      <c r="D1458" s="443"/>
      <c r="E1458" s="286" t="s">
        <v>285</v>
      </c>
      <c r="F1458" s="286" t="s">
        <v>285</v>
      </c>
      <c r="G1458" s="286" t="s">
        <v>285</v>
      </c>
      <c r="H1458" s="286">
        <v>112.29999999999927</v>
      </c>
      <c r="I1458" s="286">
        <v>0</v>
      </c>
      <c r="J1458" s="286" t="s">
        <v>285</v>
      </c>
      <c r="K1458" s="286"/>
      <c r="L1458" s="313"/>
      <c r="M1458" s="312">
        <f t="shared" si="25"/>
        <v>112.29999999999927</v>
      </c>
      <c r="N1458" s="443"/>
      <c r="O1458" s="443"/>
      <c r="P1458" s="443"/>
      <c r="Q1458" s="443"/>
      <c r="R1458" s="443"/>
      <c r="S1458" s="443"/>
      <c r="T1458" s="443"/>
      <c r="U1458" s="443"/>
      <c r="V1458" s="443"/>
      <c r="W1458" s="443"/>
    </row>
    <row r="1459" spans="1:23" ht="15">
      <c r="A1459" s="459" t="s">
        <v>1027</v>
      </c>
      <c r="B1459" s="464" t="s">
        <v>817</v>
      </c>
      <c r="C1459" s="443"/>
      <c r="D1459" s="443"/>
      <c r="E1459" s="286" t="s">
        <v>285</v>
      </c>
      <c r="F1459" s="286" t="s">
        <v>285</v>
      </c>
      <c r="G1459" s="286" t="s">
        <v>285</v>
      </c>
      <c r="H1459" s="286">
        <v>105.09999999999764</v>
      </c>
      <c r="I1459" s="286">
        <v>0</v>
      </c>
      <c r="J1459" s="286" t="s">
        <v>285</v>
      </c>
      <c r="K1459" s="286"/>
      <c r="L1459" s="313"/>
      <c r="M1459" s="312">
        <f t="shared" si="25"/>
        <v>105.09999999999764</v>
      </c>
      <c r="N1459" s="443"/>
      <c r="O1459" s="443"/>
      <c r="P1459" s="443"/>
      <c r="Q1459" s="443"/>
      <c r="R1459" s="443"/>
      <c r="S1459" s="443"/>
      <c r="T1459" s="443"/>
      <c r="U1459" s="443"/>
      <c r="V1459" s="443"/>
      <c r="W1459" s="443"/>
    </row>
    <row r="1460" spans="1:23" ht="15">
      <c r="A1460" s="459" t="s">
        <v>1028</v>
      </c>
      <c r="B1460" s="343" t="s">
        <v>1837</v>
      </c>
      <c r="C1460" s="446"/>
      <c r="D1460" s="446"/>
      <c r="E1460" s="286" t="s">
        <v>285</v>
      </c>
      <c r="F1460" s="286" t="s">
        <v>285</v>
      </c>
      <c r="G1460" s="286" t="s">
        <v>285</v>
      </c>
      <c r="H1460" s="286" t="s">
        <v>285</v>
      </c>
      <c r="I1460" s="286">
        <v>0</v>
      </c>
      <c r="J1460" s="286" t="s">
        <v>285</v>
      </c>
      <c r="K1460" s="286"/>
      <c r="L1460" s="313"/>
      <c r="M1460" s="312">
        <f t="shared" si="25"/>
        <v>0</v>
      </c>
      <c r="N1460" s="443"/>
      <c r="O1460" s="443"/>
      <c r="P1460" s="443"/>
      <c r="Q1460" s="443"/>
      <c r="R1460" s="443"/>
      <c r="S1460" s="443"/>
      <c r="T1460" s="443"/>
      <c r="U1460" s="443"/>
      <c r="V1460" s="443"/>
      <c r="W1460" s="443"/>
    </row>
    <row r="1461" spans="1:23" ht="15">
      <c r="A1461" s="459" t="s">
        <v>1029</v>
      </c>
      <c r="B1461" s="361" t="s">
        <v>1848</v>
      </c>
      <c r="C1461" s="446"/>
      <c r="D1461" s="446"/>
      <c r="E1461" s="286" t="s">
        <v>285</v>
      </c>
      <c r="F1461" s="286" t="s">
        <v>285</v>
      </c>
      <c r="G1461" s="286" t="s">
        <v>285</v>
      </c>
      <c r="H1461" s="286" t="s">
        <v>285</v>
      </c>
      <c r="I1461" s="286">
        <v>0</v>
      </c>
      <c r="J1461" s="286" t="s">
        <v>285</v>
      </c>
      <c r="K1461" s="286"/>
      <c r="L1461" s="313"/>
      <c r="M1461" s="312">
        <f t="shared" si="25"/>
        <v>0</v>
      </c>
      <c r="N1461" s="443"/>
      <c r="O1461" s="443"/>
      <c r="P1461" s="443"/>
      <c r="Q1461" s="443"/>
      <c r="R1461" s="443"/>
      <c r="S1461" s="443"/>
      <c r="T1461" s="443"/>
      <c r="U1461" s="443"/>
      <c r="V1461" s="443"/>
      <c r="W1461" s="443"/>
    </row>
    <row r="1462" spans="1:23" ht="15">
      <c r="A1462" s="459" t="s">
        <v>1030</v>
      </c>
      <c r="B1462" s="361" t="s">
        <v>1847</v>
      </c>
      <c r="C1462" s="446"/>
      <c r="D1462" s="446"/>
      <c r="E1462" s="286" t="s">
        <v>285</v>
      </c>
      <c r="F1462" s="286" t="s">
        <v>285</v>
      </c>
      <c r="G1462" s="286" t="s">
        <v>285</v>
      </c>
      <c r="H1462" s="286" t="s">
        <v>285</v>
      </c>
      <c r="I1462" s="286">
        <v>0</v>
      </c>
      <c r="J1462" s="286" t="s">
        <v>285</v>
      </c>
      <c r="K1462" s="286"/>
      <c r="L1462" s="313"/>
      <c r="M1462" s="312">
        <f t="shared" si="25"/>
        <v>0</v>
      </c>
      <c r="N1462" s="443"/>
      <c r="O1462" s="443"/>
      <c r="P1462" s="443"/>
      <c r="Q1462" s="443"/>
      <c r="R1462" s="443"/>
      <c r="S1462" s="443"/>
      <c r="T1462" s="443"/>
      <c r="U1462" s="443"/>
      <c r="V1462" s="443"/>
      <c r="W1462" s="443"/>
    </row>
    <row r="1463" spans="1:23" ht="15">
      <c r="A1463" s="459" t="s">
        <v>1031</v>
      </c>
      <c r="B1463" s="361" t="s">
        <v>1845</v>
      </c>
      <c r="C1463" s="446"/>
      <c r="D1463" s="446"/>
      <c r="E1463" s="286" t="s">
        <v>285</v>
      </c>
      <c r="F1463" s="286" t="s">
        <v>285</v>
      </c>
      <c r="G1463" s="286" t="s">
        <v>285</v>
      </c>
      <c r="H1463" s="286" t="s">
        <v>285</v>
      </c>
      <c r="I1463" s="286">
        <v>0</v>
      </c>
      <c r="J1463" s="286" t="s">
        <v>285</v>
      </c>
      <c r="K1463" s="286"/>
      <c r="L1463" s="313"/>
      <c r="M1463" s="312">
        <f t="shared" si="25"/>
        <v>0</v>
      </c>
      <c r="N1463" s="443"/>
      <c r="O1463" s="443"/>
      <c r="P1463" s="443"/>
      <c r="Q1463" s="443"/>
      <c r="R1463" s="443"/>
      <c r="S1463" s="443"/>
      <c r="T1463" s="443"/>
      <c r="U1463" s="443"/>
      <c r="V1463" s="443"/>
      <c r="W1463" s="443"/>
    </row>
    <row r="1464" spans="1:23" ht="15">
      <c r="A1464" s="459" t="s">
        <v>1032</v>
      </c>
      <c r="B1464" s="361" t="s">
        <v>1873</v>
      </c>
      <c r="C1464" s="446"/>
      <c r="D1464" s="446"/>
      <c r="E1464" s="286" t="s">
        <v>285</v>
      </c>
      <c r="F1464" s="286" t="s">
        <v>285</v>
      </c>
      <c r="G1464" s="286" t="s">
        <v>285</v>
      </c>
      <c r="H1464" s="286" t="s">
        <v>285</v>
      </c>
      <c r="I1464" s="286">
        <v>0</v>
      </c>
      <c r="J1464" s="286" t="s">
        <v>285</v>
      </c>
      <c r="K1464" s="286"/>
      <c r="L1464" s="313"/>
      <c r="M1464" s="312">
        <f t="shared" si="25"/>
        <v>0</v>
      </c>
      <c r="N1464" s="443"/>
      <c r="O1464" s="443"/>
      <c r="P1464" s="443"/>
      <c r="Q1464" s="443"/>
      <c r="R1464" s="443"/>
      <c r="S1464" s="443"/>
      <c r="T1464" s="443"/>
      <c r="U1464" s="443"/>
      <c r="V1464" s="443"/>
      <c r="W1464" s="443"/>
    </row>
    <row r="1465" spans="1:23" ht="15">
      <c r="A1465" s="459" t="s">
        <v>1033</v>
      </c>
      <c r="B1465" s="361" t="s">
        <v>1855</v>
      </c>
      <c r="C1465" s="446"/>
      <c r="D1465" s="446"/>
      <c r="E1465" s="286" t="s">
        <v>285</v>
      </c>
      <c r="F1465" s="286" t="s">
        <v>285</v>
      </c>
      <c r="G1465" s="286" t="s">
        <v>285</v>
      </c>
      <c r="H1465" s="286" t="s">
        <v>285</v>
      </c>
      <c r="I1465" s="286">
        <v>0</v>
      </c>
      <c r="J1465" s="286" t="s">
        <v>285</v>
      </c>
      <c r="K1465" s="286"/>
      <c r="L1465" s="443"/>
      <c r="M1465" s="312">
        <f t="shared" si="25"/>
        <v>0</v>
      </c>
      <c r="N1465" s="443"/>
      <c r="O1465" s="443"/>
      <c r="P1465" s="443"/>
      <c r="Q1465" s="443"/>
      <c r="R1465" s="443"/>
      <c r="S1465" s="443"/>
      <c r="T1465" s="443"/>
      <c r="U1465" s="443"/>
      <c r="V1465" s="443"/>
      <c r="W1465" s="443"/>
    </row>
    <row r="1466" spans="1:23" ht="15">
      <c r="A1466" s="459"/>
      <c r="B1466" s="464"/>
      <c r="C1466" s="443"/>
      <c r="D1466" s="443"/>
      <c r="E1466" s="286"/>
      <c r="F1466" s="286"/>
      <c r="G1466" s="286"/>
      <c r="H1466" s="286"/>
      <c r="I1466" s="443"/>
      <c r="J1466" s="443"/>
      <c r="K1466" s="443"/>
      <c r="L1466" s="313"/>
      <c r="M1466" s="312"/>
      <c r="N1466" s="443"/>
      <c r="O1466" s="443"/>
      <c r="P1466" s="443"/>
      <c r="Q1466" s="443"/>
      <c r="R1466" s="443"/>
      <c r="S1466" s="443"/>
      <c r="T1466" s="443"/>
      <c r="U1466" s="443"/>
      <c r="V1466" s="443"/>
      <c r="W1466" s="443"/>
    </row>
    <row r="1467" spans="1:23" ht="15">
      <c r="A1467" s="459"/>
      <c r="B1467" s="443"/>
      <c r="C1467" s="443"/>
      <c r="D1467" s="443"/>
      <c r="E1467" s="286"/>
      <c r="F1467" s="443"/>
      <c r="G1467" s="443"/>
      <c r="H1467" s="443"/>
      <c r="I1467" s="443"/>
      <c r="J1467" s="443"/>
      <c r="K1467" s="443"/>
      <c r="L1467" s="313"/>
      <c r="M1467" s="313"/>
      <c r="N1467" s="443"/>
      <c r="O1467" s="443"/>
      <c r="P1467" s="443"/>
      <c r="Q1467" s="443"/>
      <c r="R1467" s="443"/>
      <c r="S1467" s="443"/>
      <c r="T1467" s="443"/>
      <c r="U1467" s="443"/>
      <c r="V1467" s="443"/>
      <c r="W1467" s="443"/>
    </row>
    <row r="1468" spans="1:23" ht="15">
      <c r="A1468" s="459"/>
      <c r="B1468" s="464"/>
      <c r="C1468" s="443"/>
      <c r="D1468" s="443"/>
      <c r="E1468" s="286"/>
      <c r="F1468" s="443"/>
      <c r="G1468" s="443"/>
      <c r="H1468" s="443"/>
      <c r="I1468" s="443"/>
      <c r="J1468" s="443"/>
      <c r="K1468" s="443"/>
      <c r="L1468" s="313"/>
      <c r="M1468" s="313"/>
      <c r="N1468" s="443"/>
      <c r="O1468" s="443"/>
      <c r="P1468" s="443"/>
      <c r="Q1468" s="443"/>
      <c r="R1468" s="443"/>
      <c r="S1468" s="443"/>
      <c r="T1468" s="443"/>
      <c r="U1468" s="443"/>
      <c r="V1468" s="443"/>
      <c r="W1468" s="443"/>
    </row>
    <row r="1469" spans="1:23" ht="25.5">
      <c r="A1469" s="30" t="s">
        <v>198</v>
      </c>
      <c r="B1469" s="443"/>
      <c r="C1469" s="443"/>
      <c r="D1469" s="443"/>
      <c r="E1469" s="443"/>
      <c r="F1469" s="443"/>
      <c r="G1469" s="443"/>
      <c r="H1469" s="443"/>
      <c r="I1469" s="443"/>
      <c r="J1469" s="443"/>
      <c r="K1469" s="443"/>
      <c r="L1469" s="313"/>
      <c r="M1469" s="313"/>
      <c r="N1469" s="443"/>
      <c r="O1469" s="443"/>
      <c r="P1469" s="443"/>
      <c r="Q1469" s="443"/>
      <c r="R1469" s="443"/>
      <c r="S1469" s="443"/>
      <c r="T1469" s="443"/>
      <c r="U1469" s="443"/>
      <c r="V1469" s="443"/>
      <c r="W1469" s="443"/>
    </row>
    <row r="1470" spans="1:23">
      <c r="A1470" s="443"/>
      <c r="B1470" s="443"/>
      <c r="C1470" s="443"/>
      <c r="D1470" s="443"/>
      <c r="E1470" s="443"/>
      <c r="F1470" s="443"/>
      <c r="G1470" s="443"/>
      <c r="H1470" s="443"/>
      <c r="I1470" s="443"/>
      <c r="J1470" s="443"/>
      <c r="K1470" s="443"/>
      <c r="L1470" s="313"/>
      <c r="M1470" s="313"/>
      <c r="N1470" s="443"/>
      <c r="O1470" s="443"/>
      <c r="P1470" s="443"/>
      <c r="Q1470" s="443"/>
      <c r="R1470" s="443"/>
      <c r="S1470" s="443"/>
      <c r="T1470" s="443"/>
      <c r="U1470" s="443"/>
      <c r="V1470" s="443"/>
      <c r="W1470" s="443"/>
    </row>
    <row r="1471" spans="1:23" ht="15">
      <c r="A1471" s="305"/>
      <c r="B1471" s="305"/>
      <c r="C1471" s="305"/>
      <c r="D1471" s="305"/>
      <c r="E1471" s="80">
        <v>2016</v>
      </c>
      <c r="F1471" s="80">
        <v>2017</v>
      </c>
      <c r="G1471" s="80">
        <v>2018</v>
      </c>
      <c r="H1471" s="80">
        <v>2019</v>
      </c>
      <c r="I1471" s="80">
        <v>2020</v>
      </c>
      <c r="J1471" s="80">
        <v>2021</v>
      </c>
      <c r="K1471" s="80">
        <v>2022</v>
      </c>
      <c r="L1471" s="313"/>
      <c r="M1471" s="89" t="s">
        <v>40</v>
      </c>
      <c r="N1471" s="443"/>
      <c r="O1471" s="443"/>
      <c r="P1471" s="443"/>
      <c r="Q1471" s="443"/>
      <c r="R1471" s="443"/>
      <c r="S1471" s="443"/>
      <c r="T1471" s="443"/>
      <c r="U1471" s="443"/>
      <c r="V1471" s="443"/>
      <c r="W1471" s="443"/>
    </row>
    <row r="1472" spans="1:23" ht="15">
      <c r="A1472" s="459" t="s">
        <v>0</v>
      </c>
      <c r="B1472" s="464" t="s">
        <v>15</v>
      </c>
      <c r="C1472" s="443"/>
      <c r="D1472" s="443"/>
      <c r="E1472" s="303">
        <v>331.5</v>
      </c>
      <c r="F1472" s="303">
        <v>533.75</v>
      </c>
      <c r="G1472" s="286">
        <v>310.5</v>
      </c>
      <c r="H1472" s="286">
        <v>117.29999999999927</v>
      </c>
      <c r="I1472" s="286">
        <v>0</v>
      </c>
      <c r="J1472" s="286">
        <v>273.99999999999272</v>
      </c>
      <c r="K1472" s="286"/>
      <c r="L1472" s="313"/>
      <c r="M1472" s="312">
        <f t="shared" ref="M1472:M1535" si="26">SUM(E1472:J1472)</f>
        <v>1567.049999999992</v>
      </c>
      <c r="N1472" s="443"/>
      <c r="O1472" s="443" t="s">
        <v>320</v>
      </c>
      <c r="P1472" s="443"/>
      <c r="Q1472" s="443"/>
      <c r="R1472" s="443" t="s">
        <v>371</v>
      </c>
      <c r="S1472" s="441"/>
      <c r="T1472" s="446"/>
      <c r="U1472" s="317"/>
      <c r="V1472" s="468"/>
      <c r="W1472" s="446"/>
    </row>
    <row r="1473" spans="1:23" ht="15">
      <c r="A1473" s="459" t="s">
        <v>2</v>
      </c>
      <c r="B1473" s="464" t="s">
        <v>11</v>
      </c>
      <c r="C1473" s="443"/>
      <c r="D1473" s="443"/>
      <c r="E1473" s="286">
        <v>45</v>
      </c>
      <c r="F1473" s="302">
        <v>427</v>
      </c>
      <c r="G1473" s="323">
        <v>509.7</v>
      </c>
      <c r="H1473" s="286">
        <v>170.30000000000109</v>
      </c>
      <c r="I1473" s="286">
        <v>0</v>
      </c>
      <c r="J1473" s="286">
        <v>193.5</v>
      </c>
      <c r="K1473" s="286"/>
      <c r="L1473" s="313"/>
      <c r="M1473" s="312">
        <f t="shared" si="26"/>
        <v>1345.5000000000011</v>
      </c>
      <c r="N1473" s="443"/>
      <c r="O1473" s="443" t="s">
        <v>303</v>
      </c>
      <c r="P1473" s="443"/>
      <c r="Q1473" s="443"/>
      <c r="R1473" s="443"/>
      <c r="S1473" s="540"/>
      <c r="T1473" s="446"/>
      <c r="U1473" s="466"/>
      <c r="V1473" s="468"/>
      <c r="W1473" s="446"/>
    </row>
    <row r="1474" spans="1:23" ht="15">
      <c r="A1474" s="459" t="s">
        <v>3</v>
      </c>
      <c r="B1474" s="464" t="s">
        <v>6</v>
      </c>
      <c r="C1474" s="443"/>
      <c r="D1474" s="443"/>
      <c r="E1474" s="286">
        <v>67.2</v>
      </c>
      <c r="F1474" s="323">
        <v>299.5</v>
      </c>
      <c r="G1474" s="286">
        <v>389.65</v>
      </c>
      <c r="H1474" s="286">
        <v>219.30000000000018</v>
      </c>
      <c r="I1474" s="286">
        <v>0</v>
      </c>
      <c r="J1474" s="286">
        <v>331.5</v>
      </c>
      <c r="K1474" s="286"/>
      <c r="L1474" s="313"/>
      <c r="M1474" s="312">
        <f t="shared" si="26"/>
        <v>1307.1500000000001</v>
      </c>
      <c r="N1474" s="443"/>
      <c r="O1474" s="443" t="s">
        <v>304</v>
      </c>
      <c r="P1474" s="443"/>
      <c r="Q1474" s="443"/>
      <c r="R1474" s="443"/>
      <c r="S1474" s="446"/>
      <c r="T1474" s="446"/>
      <c r="U1474" s="541"/>
      <c r="V1474" s="468"/>
      <c r="W1474" s="446"/>
    </row>
    <row r="1475" spans="1:23" ht="15.75">
      <c r="A1475" s="459" t="s">
        <v>5</v>
      </c>
      <c r="B1475" s="464" t="s">
        <v>29</v>
      </c>
      <c r="C1475" s="443"/>
      <c r="D1475" s="443"/>
      <c r="E1475" s="323">
        <v>246.6</v>
      </c>
      <c r="F1475" s="286">
        <v>197.5</v>
      </c>
      <c r="G1475" s="286">
        <v>269.10000000000002</v>
      </c>
      <c r="H1475" s="286" t="s">
        <v>285</v>
      </c>
      <c r="I1475" s="286">
        <v>0</v>
      </c>
      <c r="J1475" s="303">
        <v>587.69999999999709</v>
      </c>
      <c r="K1475" s="303"/>
      <c r="L1475" s="313"/>
      <c r="M1475" s="312">
        <f t="shared" si="26"/>
        <v>1300.8999999999971</v>
      </c>
      <c r="N1475" s="443"/>
      <c r="O1475" s="443" t="s">
        <v>302</v>
      </c>
      <c r="P1475" s="443"/>
      <c r="Q1475" s="443"/>
      <c r="R1475" s="293" t="s">
        <v>1990</v>
      </c>
      <c r="S1475" s="441"/>
      <c r="T1475" s="446"/>
      <c r="U1475" s="542"/>
      <c r="V1475" s="468"/>
      <c r="W1475" s="306"/>
    </row>
    <row r="1476" spans="1:23" ht="15">
      <c r="A1476" s="459" t="s">
        <v>7</v>
      </c>
      <c r="B1476" s="464" t="s">
        <v>21</v>
      </c>
      <c r="C1476" s="443"/>
      <c r="D1476" s="443"/>
      <c r="E1476" s="301">
        <v>288.8</v>
      </c>
      <c r="F1476" s="323">
        <v>280.5</v>
      </c>
      <c r="G1476" s="286">
        <v>390.6</v>
      </c>
      <c r="H1476" s="286">
        <v>140.50000000000091</v>
      </c>
      <c r="I1476" s="286">
        <v>0</v>
      </c>
      <c r="J1476" s="286">
        <v>195.79999999998836</v>
      </c>
      <c r="K1476" s="286"/>
      <c r="L1476" s="313"/>
      <c r="M1476" s="312">
        <f t="shared" si="26"/>
        <v>1296.1999999999894</v>
      </c>
      <c r="N1476" s="443"/>
      <c r="O1476" s="443" t="s">
        <v>347</v>
      </c>
      <c r="P1476" s="443"/>
      <c r="Q1476" s="443"/>
      <c r="R1476" s="443"/>
      <c r="S1476" s="540"/>
      <c r="T1476" s="446"/>
      <c r="U1476" s="542"/>
      <c r="V1476" s="468"/>
      <c r="W1476" s="446"/>
    </row>
    <row r="1477" spans="1:23" ht="15">
      <c r="A1477" s="459" t="s">
        <v>8</v>
      </c>
      <c r="B1477" s="464" t="s">
        <v>17</v>
      </c>
      <c r="C1477" s="443"/>
      <c r="D1477" s="443"/>
      <c r="E1477" s="286">
        <v>54</v>
      </c>
      <c r="F1477" s="286">
        <v>86.45</v>
      </c>
      <c r="G1477" s="323">
        <v>483.5</v>
      </c>
      <c r="H1477" s="286">
        <v>102.69999999999982</v>
      </c>
      <c r="I1477" s="286">
        <v>0</v>
      </c>
      <c r="J1477" s="301">
        <v>492</v>
      </c>
      <c r="K1477" s="301"/>
      <c r="L1477" s="313"/>
      <c r="M1477" s="312">
        <f t="shared" si="26"/>
        <v>1218.6499999999999</v>
      </c>
      <c r="N1477" s="443"/>
      <c r="O1477" s="443" t="s">
        <v>314</v>
      </c>
      <c r="P1477" s="443"/>
      <c r="Q1477" s="443"/>
      <c r="R1477" s="443"/>
      <c r="S1477" s="540"/>
      <c r="T1477" s="464"/>
      <c r="U1477" s="317"/>
      <c r="V1477" s="468"/>
      <c r="W1477" s="446"/>
    </row>
    <row r="1478" spans="1:23" ht="15.75">
      <c r="A1478" s="459" t="s">
        <v>10</v>
      </c>
      <c r="B1478" s="464" t="s">
        <v>27</v>
      </c>
      <c r="C1478" s="443"/>
      <c r="D1478" s="443"/>
      <c r="E1478" s="286">
        <v>56.5</v>
      </c>
      <c r="F1478" s="323">
        <v>300.95</v>
      </c>
      <c r="G1478" s="286">
        <v>324.5</v>
      </c>
      <c r="H1478" s="286">
        <v>232.70000000000164</v>
      </c>
      <c r="I1478" s="286">
        <v>0</v>
      </c>
      <c r="J1478" s="286">
        <v>286.69999999999345</v>
      </c>
      <c r="K1478" s="286"/>
      <c r="L1478" s="313"/>
      <c r="M1478" s="312">
        <f t="shared" si="26"/>
        <v>1201.3499999999951</v>
      </c>
      <c r="N1478" s="443"/>
      <c r="O1478" s="443" t="s">
        <v>291</v>
      </c>
      <c r="P1478" s="443"/>
      <c r="Q1478" s="443"/>
      <c r="R1478" s="443"/>
      <c r="S1478" s="441"/>
      <c r="T1478" s="446"/>
      <c r="U1478" s="542"/>
      <c r="V1478" s="468"/>
      <c r="W1478" s="306"/>
    </row>
    <row r="1479" spans="1:23" ht="15">
      <c r="A1479" s="459" t="s">
        <v>12</v>
      </c>
      <c r="B1479" s="464" t="s">
        <v>144</v>
      </c>
      <c r="C1479" s="443"/>
      <c r="D1479" s="443"/>
      <c r="E1479" s="286" t="s">
        <v>285</v>
      </c>
      <c r="F1479" s="323">
        <v>325.60000000000002</v>
      </c>
      <c r="G1479" s="286">
        <v>369</v>
      </c>
      <c r="H1479" s="286">
        <v>231.05000000000109</v>
      </c>
      <c r="I1479" s="286">
        <v>0</v>
      </c>
      <c r="J1479" s="286">
        <v>275.20000000000073</v>
      </c>
      <c r="K1479" s="286"/>
      <c r="L1479" s="313"/>
      <c r="M1479" s="312">
        <f t="shared" si="26"/>
        <v>1200.8500000000017</v>
      </c>
      <c r="N1479" s="443"/>
      <c r="O1479" s="443" t="s">
        <v>290</v>
      </c>
      <c r="P1479" s="443"/>
      <c r="Q1479" s="443"/>
      <c r="R1479" s="443"/>
      <c r="S1479" s="441"/>
      <c r="T1479" s="446"/>
      <c r="U1479" s="542"/>
      <c r="V1479" s="468"/>
      <c r="W1479" s="446"/>
    </row>
    <row r="1480" spans="1:23" ht="15">
      <c r="A1480" s="459" t="s">
        <v>14</v>
      </c>
      <c r="B1480" s="464" t="s">
        <v>143</v>
      </c>
      <c r="C1480" s="443"/>
      <c r="D1480" s="443"/>
      <c r="E1480" s="286" t="s">
        <v>285</v>
      </c>
      <c r="F1480" s="301">
        <v>477.85</v>
      </c>
      <c r="G1480" s="286">
        <v>389.7</v>
      </c>
      <c r="H1480" s="286">
        <v>96.200000000000728</v>
      </c>
      <c r="I1480" s="286">
        <v>0</v>
      </c>
      <c r="J1480" s="286">
        <v>183.5</v>
      </c>
      <c r="K1480" s="286"/>
      <c r="L1480" s="313"/>
      <c r="M1480" s="312">
        <f t="shared" si="26"/>
        <v>1147.2500000000007</v>
      </c>
      <c r="N1480" s="443"/>
      <c r="O1480" s="443" t="s">
        <v>307</v>
      </c>
      <c r="P1480" s="443"/>
      <c r="Q1480" s="443"/>
      <c r="R1480" s="443"/>
      <c r="S1480" s="540"/>
      <c r="T1480" s="446"/>
      <c r="U1480" s="317"/>
      <c r="V1480" s="468"/>
      <c r="W1480" s="446"/>
    </row>
    <row r="1481" spans="1:23" ht="15.75">
      <c r="A1481" s="459" t="s">
        <v>16</v>
      </c>
      <c r="B1481" s="464" t="s">
        <v>142</v>
      </c>
      <c r="C1481" s="443"/>
      <c r="D1481" s="443"/>
      <c r="E1481" s="286" t="s">
        <v>285</v>
      </c>
      <c r="F1481" s="286">
        <v>125.4</v>
      </c>
      <c r="G1481" s="302">
        <v>531.1</v>
      </c>
      <c r="H1481" s="286">
        <v>102.69999999999982</v>
      </c>
      <c r="I1481" s="286">
        <v>0</v>
      </c>
      <c r="J1481" s="286">
        <v>339.69999999999709</v>
      </c>
      <c r="K1481" s="286"/>
      <c r="L1481" s="313"/>
      <c r="M1481" s="312">
        <f t="shared" si="26"/>
        <v>1098.8999999999969</v>
      </c>
      <c r="N1481" s="443"/>
      <c r="O1481" s="443" t="s">
        <v>289</v>
      </c>
      <c r="P1481" s="443"/>
      <c r="Q1481" s="443"/>
      <c r="R1481" s="443"/>
      <c r="S1481" s="446"/>
      <c r="T1481" s="446"/>
      <c r="U1481" s="542"/>
      <c r="V1481" s="468"/>
      <c r="W1481" s="306"/>
    </row>
    <row r="1482" spans="1:23" ht="15">
      <c r="A1482" s="459" t="s">
        <v>18</v>
      </c>
      <c r="B1482" s="464" t="s">
        <v>31</v>
      </c>
      <c r="C1482" s="443"/>
      <c r="D1482" s="443"/>
      <c r="E1482" s="323">
        <v>193.9</v>
      </c>
      <c r="F1482" s="286">
        <v>221.5</v>
      </c>
      <c r="G1482" s="323">
        <v>400.5</v>
      </c>
      <c r="H1482" s="286">
        <v>95.800000000001091</v>
      </c>
      <c r="I1482" s="286">
        <v>0</v>
      </c>
      <c r="J1482" s="286">
        <v>183.99999999999636</v>
      </c>
      <c r="K1482" s="286"/>
      <c r="L1482" s="313"/>
      <c r="M1482" s="312">
        <f t="shared" si="26"/>
        <v>1095.6999999999975</v>
      </c>
      <c r="N1482" s="443"/>
      <c r="O1482" s="443" t="s">
        <v>341</v>
      </c>
      <c r="P1482" s="443"/>
      <c r="Q1482" s="443"/>
      <c r="R1482" s="443"/>
      <c r="S1482" s="446"/>
      <c r="T1482" s="464"/>
      <c r="U1482" s="542"/>
      <c r="V1482" s="468"/>
      <c r="W1482" s="446"/>
    </row>
    <row r="1483" spans="1:23" ht="15.75">
      <c r="A1483" s="459" t="s">
        <v>20</v>
      </c>
      <c r="B1483" s="464" t="s">
        <v>33</v>
      </c>
      <c r="C1483" s="443"/>
      <c r="D1483" s="443"/>
      <c r="E1483" s="323">
        <v>209.7</v>
      </c>
      <c r="F1483" s="323">
        <v>245.7</v>
      </c>
      <c r="G1483" s="286">
        <v>346</v>
      </c>
      <c r="H1483" s="286">
        <v>102.69999999999982</v>
      </c>
      <c r="I1483" s="286">
        <v>0</v>
      </c>
      <c r="J1483" s="286">
        <v>188.5</v>
      </c>
      <c r="K1483" s="286"/>
      <c r="L1483" s="313"/>
      <c r="M1483" s="312">
        <f t="shared" si="26"/>
        <v>1092.5999999999999</v>
      </c>
      <c r="N1483" s="443"/>
      <c r="O1483" s="443" t="s">
        <v>349</v>
      </c>
      <c r="P1483" s="443"/>
      <c r="Q1483" s="443"/>
      <c r="R1483" s="443"/>
      <c r="S1483" s="441"/>
      <c r="T1483" s="446"/>
      <c r="U1483" s="317"/>
      <c r="V1483" s="468"/>
      <c r="W1483" s="306"/>
    </row>
    <row r="1484" spans="1:23" ht="15">
      <c r="A1484" s="459" t="s">
        <v>22</v>
      </c>
      <c r="B1484" s="464" t="s">
        <v>13</v>
      </c>
      <c r="C1484" s="443"/>
      <c r="D1484" s="443"/>
      <c r="E1484" s="286">
        <v>42</v>
      </c>
      <c r="F1484" s="286">
        <v>52.5</v>
      </c>
      <c r="G1484" s="286">
        <v>280.5</v>
      </c>
      <c r="H1484" s="323">
        <v>355.29999999999563</v>
      </c>
      <c r="I1484" s="286">
        <v>0</v>
      </c>
      <c r="J1484" s="286">
        <v>332</v>
      </c>
      <c r="K1484" s="286"/>
      <c r="L1484" s="313"/>
      <c r="M1484" s="312">
        <f t="shared" si="26"/>
        <v>1062.2999999999956</v>
      </c>
      <c r="N1484" s="443"/>
      <c r="O1484" s="443" t="s">
        <v>290</v>
      </c>
      <c r="P1484" s="443"/>
      <c r="Q1484" s="443"/>
      <c r="R1484" s="443"/>
      <c r="S1484" s="441"/>
      <c r="T1484" s="446"/>
      <c r="U1484" s="542"/>
      <c r="V1484" s="468"/>
      <c r="W1484" s="446"/>
    </row>
    <row r="1485" spans="1:23" ht="15.75">
      <c r="A1485" s="459" t="s">
        <v>24</v>
      </c>
      <c r="B1485" s="464" t="s">
        <v>1</v>
      </c>
      <c r="C1485" s="443"/>
      <c r="D1485" s="443"/>
      <c r="E1485" s="323">
        <v>192</v>
      </c>
      <c r="F1485" s="286">
        <v>239</v>
      </c>
      <c r="G1485" s="286">
        <v>303.89999999999998</v>
      </c>
      <c r="H1485" s="286">
        <v>131.5</v>
      </c>
      <c r="I1485" s="286">
        <v>0</v>
      </c>
      <c r="J1485" s="286">
        <v>177.90000000000873</v>
      </c>
      <c r="K1485" s="286"/>
      <c r="L1485" s="313"/>
      <c r="M1485" s="312">
        <f t="shared" si="26"/>
        <v>1044.3000000000088</v>
      </c>
      <c r="N1485" s="443"/>
      <c r="O1485" s="443" t="s">
        <v>294</v>
      </c>
      <c r="P1485" s="443"/>
      <c r="Q1485" s="443"/>
      <c r="R1485" s="443"/>
      <c r="S1485" s="446"/>
      <c r="T1485" s="464"/>
      <c r="U1485" s="542"/>
      <c r="V1485" s="468"/>
      <c r="W1485" s="306"/>
    </row>
    <row r="1486" spans="1:23" ht="15.75">
      <c r="A1486" s="459" t="s">
        <v>26</v>
      </c>
      <c r="B1486" s="464" t="s">
        <v>9</v>
      </c>
      <c r="C1486" s="443"/>
      <c r="D1486" s="443"/>
      <c r="E1486" s="286">
        <v>96.3</v>
      </c>
      <c r="F1486" s="286">
        <v>188.2</v>
      </c>
      <c r="G1486" s="323">
        <v>409.5</v>
      </c>
      <c r="H1486" s="286">
        <v>134.30000000000109</v>
      </c>
      <c r="I1486" s="286">
        <v>0</v>
      </c>
      <c r="J1486" s="286">
        <v>191.99999999999272</v>
      </c>
      <c r="K1486" s="286"/>
      <c r="L1486" s="313"/>
      <c r="M1486" s="312">
        <f t="shared" si="26"/>
        <v>1020.2999999999938</v>
      </c>
      <c r="N1486" s="443"/>
      <c r="O1486" s="443" t="s">
        <v>295</v>
      </c>
      <c r="P1486" s="443"/>
      <c r="Q1486" s="443"/>
      <c r="R1486" s="443"/>
      <c r="S1486" s="441"/>
      <c r="T1486" s="446"/>
      <c r="U1486" s="542"/>
      <c r="V1486" s="468"/>
      <c r="W1486" s="306"/>
    </row>
    <row r="1487" spans="1:23" ht="15">
      <c r="A1487" s="459" t="s">
        <v>28</v>
      </c>
      <c r="B1487" s="464" t="s">
        <v>23</v>
      </c>
      <c r="C1487" s="443"/>
      <c r="D1487" s="443"/>
      <c r="E1487" s="286">
        <v>39</v>
      </c>
      <c r="F1487" s="83" t="s">
        <v>286</v>
      </c>
      <c r="G1487" s="303">
        <v>631.79999999999995</v>
      </c>
      <c r="H1487" s="286">
        <v>132.60000000000036</v>
      </c>
      <c r="I1487" s="286">
        <v>0</v>
      </c>
      <c r="J1487" s="286">
        <v>202.89999999999782</v>
      </c>
      <c r="K1487" s="286"/>
      <c r="L1487" s="313"/>
      <c r="M1487" s="312">
        <f t="shared" si="26"/>
        <v>1006.2999999999981</v>
      </c>
      <c r="N1487" s="443"/>
      <c r="O1487" s="443" t="s">
        <v>288</v>
      </c>
      <c r="P1487" s="443"/>
      <c r="Q1487" s="443"/>
      <c r="R1487" s="443" t="s">
        <v>1990</v>
      </c>
      <c r="S1487" s="441"/>
      <c r="T1487" s="446"/>
      <c r="U1487" s="317"/>
      <c r="V1487" s="468"/>
      <c r="W1487" s="446"/>
    </row>
    <row r="1488" spans="1:23" ht="15.75">
      <c r="A1488" s="459" t="s">
        <v>30</v>
      </c>
      <c r="B1488" s="464" t="s">
        <v>156</v>
      </c>
      <c r="C1488" s="443"/>
      <c r="D1488" s="443"/>
      <c r="E1488" s="286" t="s">
        <v>285</v>
      </c>
      <c r="F1488" s="286" t="s">
        <v>285</v>
      </c>
      <c r="G1488" s="323">
        <v>435.85</v>
      </c>
      <c r="H1488" s="323">
        <v>347.20000000000164</v>
      </c>
      <c r="I1488" s="286">
        <v>0</v>
      </c>
      <c r="J1488" s="286">
        <v>209.90000000000146</v>
      </c>
      <c r="K1488" s="286"/>
      <c r="L1488" s="313"/>
      <c r="M1488" s="312">
        <f t="shared" si="26"/>
        <v>992.95000000000312</v>
      </c>
      <c r="N1488" s="443"/>
      <c r="O1488" s="443" t="s">
        <v>323</v>
      </c>
      <c r="P1488" s="443"/>
      <c r="Q1488" s="443"/>
      <c r="R1488" s="443"/>
      <c r="S1488" s="441"/>
      <c r="T1488" s="446"/>
      <c r="U1488" s="542"/>
      <c r="V1488" s="468"/>
      <c r="W1488" s="306"/>
    </row>
    <row r="1489" spans="1:23" ht="15">
      <c r="A1489" s="459" t="s">
        <v>32</v>
      </c>
      <c r="B1489" s="464" t="s">
        <v>162</v>
      </c>
      <c r="C1489" s="443"/>
      <c r="D1489" s="443"/>
      <c r="E1489" s="286" t="s">
        <v>285</v>
      </c>
      <c r="F1489" s="286" t="s">
        <v>285</v>
      </c>
      <c r="G1489" s="286">
        <v>394.6</v>
      </c>
      <c r="H1489" s="323">
        <v>304.5</v>
      </c>
      <c r="I1489" s="286">
        <v>0</v>
      </c>
      <c r="J1489" s="286">
        <v>284.99999999999636</v>
      </c>
      <c r="K1489" s="286"/>
      <c r="L1489" s="313"/>
      <c r="M1489" s="312">
        <f t="shared" si="26"/>
        <v>984.09999999999638</v>
      </c>
      <c r="N1489" s="443"/>
      <c r="O1489" s="443" t="s">
        <v>300</v>
      </c>
      <c r="P1489" s="443"/>
      <c r="Q1489" s="443"/>
      <c r="R1489" s="443"/>
      <c r="S1489" s="441"/>
      <c r="T1489" s="446"/>
      <c r="U1489" s="466"/>
      <c r="V1489" s="468"/>
      <c r="W1489" s="446"/>
    </row>
    <row r="1490" spans="1:23" ht="15.75">
      <c r="A1490" s="459" t="s">
        <v>34</v>
      </c>
      <c r="B1490" s="464" t="s">
        <v>19</v>
      </c>
      <c r="C1490" s="443"/>
      <c r="D1490" s="443"/>
      <c r="E1490" s="302">
        <v>259</v>
      </c>
      <c r="F1490" s="286">
        <v>147</v>
      </c>
      <c r="G1490" s="286">
        <v>271.5</v>
      </c>
      <c r="H1490" s="286">
        <v>102.30000000000018</v>
      </c>
      <c r="I1490" s="286">
        <v>0</v>
      </c>
      <c r="J1490" s="286">
        <v>188.99999999999636</v>
      </c>
      <c r="K1490" s="286"/>
      <c r="L1490" s="313"/>
      <c r="M1490" s="312">
        <f t="shared" si="26"/>
        <v>968.79999999999654</v>
      </c>
      <c r="N1490" s="443"/>
      <c r="O1490" s="443" t="s">
        <v>289</v>
      </c>
      <c r="P1490" s="443"/>
      <c r="Q1490" s="443"/>
      <c r="R1490" s="443"/>
      <c r="S1490" s="540"/>
      <c r="T1490" s="464"/>
      <c r="U1490" s="542"/>
      <c r="V1490" s="468"/>
      <c r="W1490" s="306"/>
    </row>
    <row r="1491" spans="1:23" ht="15.75">
      <c r="A1491" s="459" t="s">
        <v>36</v>
      </c>
      <c r="B1491" s="464" t="s">
        <v>25</v>
      </c>
      <c r="C1491" s="443"/>
      <c r="D1491" s="443"/>
      <c r="E1491" s="286">
        <v>66</v>
      </c>
      <c r="F1491" s="286">
        <v>52.5</v>
      </c>
      <c r="G1491" s="323">
        <v>414.5</v>
      </c>
      <c r="H1491" s="286">
        <v>130.35000000000036</v>
      </c>
      <c r="I1491" s="286">
        <v>0</v>
      </c>
      <c r="J1491" s="286">
        <v>297.30000000001019</v>
      </c>
      <c r="K1491" s="286"/>
      <c r="L1491" s="313"/>
      <c r="M1491" s="312">
        <f t="shared" si="26"/>
        <v>960.65000000001055</v>
      </c>
      <c r="N1491" s="443"/>
      <c r="O1491" s="443" t="s">
        <v>294</v>
      </c>
      <c r="P1491" s="443"/>
      <c r="Q1491" s="443"/>
      <c r="R1491" s="443"/>
      <c r="S1491" s="446"/>
      <c r="T1491" s="464"/>
      <c r="U1491" s="542"/>
      <c r="V1491" s="468"/>
      <c r="W1491" s="306"/>
    </row>
    <row r="1492" spans="1:23" ht="15">
      <c r="A1492" s="459" t="s">
        <v>38</v>
      </c>
      <c r="B1492" s="464" t="s">
        <v>153</v>
      </c>
      <c r="C1492" s="443"/>
      <c r="D1492" s="443"/>
      <c r="E1492" s="286" t="s">
        <v>285</v>
      </c>
      <c r="F1492" s="286" t="s">
        <v>285</v>
      </c>
      <c r="G1492" s="301">
        <v>566.6</v>
      </c>
      <c r="H1492" s="286">
        <v>187.49999999999727</v>
      </c>
      <c r="I1492" s="286">
        <v>0</v>
      </c>
      <c r="J1492" s="286">
        <v>197.5</v>
      </c>
      <c r="K1492" s="286"/>
      <c r="L1492" s="313"/>
      <c r="M1492" s="312">
        <f t="shared" si="26"/>
        <v>951.59999999999729</v>
      </c>
      <c r="N1492" s="443"/>
      <c r="O1492" s="443" t="s">
        <v>307</v>
      </c>
      <c r="P1492" s="443"/>
      <c r="Q1492" s="443"/>
      <c r="R1492" s="443"/>
      <c r="S1492" s="441"/>
      <c r="T1492" s="446"/>
      <c r="U1492" s="542"/>
      <c r="V1492" s="468"/>
      <c r="W1492" s="446"/>
    </row>
    <row r="1493" spans="1:23" ht="15">
      <c r="A1493" s="459" t="s">
        <v>145</v>
      </c>
      <c r="B1493" s="464" t="s">
        <v>37</v>
      </c>
      <c r="C1493" s="443"/>
      <c r="D1493" s="443"/>
      <c r="E1493" s="286">
        <v>58.5</v>
      </c>
      <c r="F1493" s="323">
        <v>294.25</v>
      </c>
      <c r="G1493" s="286">
        <v>189.9</v>
      </c>
      <c r="H1493" s="286">
        <v>119.09999999999945</v>
      </c>
      <c r="I1493" s="286">
        <v>0</v>
      </c>
      <c r="J1493" s="286">
        <v>259.09999999999491</v>
      </c>
      <c r="K1493" s="286"/>
      <c r="L1493" s="313"/>
      <c r="M1493" s="312">
        <f t="shared" si="26"/>
        <v>920.84999999999434</v>
      </c>
      <c r="N1493" s="443"/>
      <c r="O1493" s="443" t="s">
        <v>299</v>
      </c>
      <c r="P1493" s="443"/>
      <c r="Q1493" s="443"/>
      <c r="R1493" s="443"/>
      <c r="S1493" s="446"/>
      <c r="T1493" s="446"/>
      <c r="U1493" s="542"/>
      <c r="V1493" s="468"/>
      <c r="W1493" s="446"/>
    </row>
    <row r="1494" spans="1:23" ht="15.75">
      <c r="A1494" s="459" t="s">
        <v>146</v>
      </c>
      <c r="B1494" s="464" t="s">
        <v>141</v>
      </c>
      <c r="C1494" s="443"/>
      <c r="D1494" s="443"/>
      <c r="E1494" s="286" t="s">
        <v>285</v>
      </c>
      <c r="F1494" s="286">
        <v>118.9</v>
      </c>
      <c r="G1494" s="286">
        <v>299.3</v>
      </c>
      <c r="H1494" s="286">
        <v>222.30000000000018</v>
      </c>
      <c r="I1494" s="286">
        <v>0</v>
      </c>
      <c r="J1494" s="286">
        <v>257.69999999999709</v>
      </c>
      <c r="K1494" s="286"/>
      <c r="L1494" s="313"/>
      <c r="M1494" s="312">
        <f t="shared" si="26"/>
        <v>898.19999999999732</v>
      </c>
      <c r="N1494" s="443"/>
      <c r="O1494" s="443"/>
      <c r="P1494" s="443"/>
      <c r="Q1494" s="443"/>
      <c r="R1494" s="443"/>
      <c r="S1494" s="441"/>
      <c r="T1494" s="464"/>
      <c r="U1494" s="542"/>
      <c r="V1494" s="468"/>
      <c r="W1494" s="306"/>
    </row>
    <row r="1495" spans="1:23" ht="15.75">
      <c r="A1495" s="459" t="s">
        <v>147</v>
      </c>
      <c r="B1495" s="464" t="s">
        <v>39</v>
      </c>
      <c r="C1495" s="443"/>
      <c r="D1495" s="443"/>
      <c r="E1495" s="323">
        <v>172.5</v>
      </c>
      <c r="F1495" s="286">
        <v>108.5</v>
      </c>
      <c r="G1495" s="286">
        <v>200.7</v>
      </c>
      <c r="H1495" s="286">
        <v>102.30000000000018</v>
      </c>
      <c r="I1495" s="286">
        <v>0</v>
      </c>
      <c r="J1495" s="286">
        <v>252.50000000000364</v>
      </c>
      <c r="K1495" s="286"/>
      <c r="L1495" s="313"/>
      <c r="M1495" s="312">
        <f t="shared" si="26"/>
        <v>836.50000000000387</v>
      </c>
      <c r="N1495" s="443"/>
      <c r="O1495" s="443" t="s">
        <v>295</v>
      </c>
      <c r="P1495" s="443"/>
      <c r="Q1495" s="443"/>
      <c r="R1495" s="443"/>
      <c r="S1495" s="446"/>
      <c r="T1495" s="446"/>
      <c r="U1495" s="317"/>
      <c r="V1495" s="468"/>
      <c r="W1495" s="306"/>
    </row>
    <row r="1496" spans="1:23" ht="15.75">
      <c r="A1496" s="459" t="s">
        <v>151</v>
      </c>
      <c r="B1496" s="464" t="s">
        <v>869</v>
      </c>
      <c r="C1496" s="443"/>
      <c r="D1496" s="443"/>
      <c r="E1496" s="286" t="s">
        <v>285</v>
      </c>
      <c r="F1496" s="286" t="s">
        <v>285</v>
      </c>
      <c r="G1496" s="286" t="s">
        <v>285</v>
      </c>
      <c r="H1496" s="302">
        <v>382.39999999999782</v>
      </c>
      <c r="I1496" s="286">
        <v>0</v>
      </c>
      <c r="J1496" s="323">
        <v>443.29999999999927</v>
      </c>
      <c r="K1496" s="323"/>
      <c r="L1496" s="313"/>
      <c r="M1496" s="312">
        <f t="shared" si="26"/>
        <v>825.69999999999709</v>
      </c>
      <c r="N1496" s="443"/>
      <c r="O1496" s="443" t="s">
        <v>360</v>
      </c>
      <c r="P1496" s="443"/>
      <c r="Q1496" s="443"/>
      <c r="R1496" s="443"/>
      <c r="S1496" s="441"/>
      <c r="T1496" s="446"/>
      <c r="U1496" s="542"/>
      <c r="V1496" s="468"/>
      <c r="W1496" s="306"/>
    </row>
    <row r="1497" spans="1:23" ht="15">
      <c r="A1497" s="459" t="s">
        <v>157</v>
      </c>
      <c r="B1497" s="464" t="s">
        <v>155</v>
      </c>
      <c r="C1497" s="443"/>
      <c r="D1497" s="443"/>
      <c r="E1497" s="286" t="s">
        <v>285</v>
      </c>
      <c r="F1497" s="286" t="s">
        <v>285</v>
      </c>
      <c r="G1497" s="323">
        <v>464.5</v>
      </c>
      <c r="H1497" s="286">
        <v>97.499999999999091</v>
      </c>
      <c r="I1497" s="286">
        <v>0</v>
      </c>
      <c r="J1497" s="286">
        <v>192.49999999998545</v>
      </c>
      <c r="K1497" s="286"/>
      <c r="L1497" s="313"/>
      <c r="M1497" s="312">
        <f t="shared" si="26"/>
        <v>754.49999999998454</v>
      </c>
      <c r="N1497" s="443"/>
      <c r="O1497" s="443" t="s">
        <v>304</v>
      </c>
      <c r="P1497" s="443"/>
      <c r="Q1497" s="443"/>
      <c r="R1497" s="443"/>
      <c r="S1497" s="441"/>
      <c r="T1497" s="446"/>
      <c r="U1497" s="317"/>
      <c r="V1497" s="468"/>
      <c r="W1497" s="446"/>
    </row>
    <row r="1498" spans="1:23" ht="15">
      <c r="A1498" s="459" t="s">
        <v>159</v>
      </c>
      <c r="B1498" s="464" t="s">
        <v>811</v>
      </c>
      <c r="C1498" s="443"/>
      <c r="D1498" s="443"/>
      <c r="E1498" s="286" t="s">
        <v>285</v>
      </c>
      <c r="F1498" s="286" t="s">
        <v>285</v>
      </c>
      <c r="G1498" s="286" t="s">
        <v>285</v>
      </c>
      <c r="H1498" s="323">
        <v>305.25000000000364</v>
      </c>
      <c r="I1498" s="286">
        <v>0</v>
      </c>
      <c r="J1498" s="286">
        <v>316.99999999998909</v>
      </c>
      <c r="K1498" s="286"/>
      <c r="L1498" s="313"/>
      <c r="M1498" s="312">
        <f t="shared" si="26"/>
        <v>622.24999999999272</v>
      </c>
      <c r="N1498" s="443"/>
      <c r="O1498" s="443" t="s">
        <v>295</v>
      </c>
      <c r="P1498" s="443"/>
      <c r="Q1498" s="443"/>
      <c r="R1498" s="443"/>
      <c r="S1498" s="441"/>
      <c r="T1498" s="446"/>
      <c r="U1498" s="542"/>
      <c r="V1498" s="468"/>
      <c r="W1498" s="446"/>
    </row>
    <row r="1499" spans="1:23" ht="15.75">
      <c r="A1499" s="459" t="s">
        <v>160</v>
      </c>
      <c r="B1499" s="464" t="s">
        <v>830</v>
      </c>
      <c r="C1499" s="443"/>
      <c r="D1499" s="443"/>
      <c r="E1499" s="286" t="s">
        <v>285</v>
      </c>
      <c r="F1499" s="286" t="s">
        <v>285</v>
      </c>
      <c r="G1499" s="286" t="s">
        <v>285</v>
      </c>
      <c r="H1499" s="286">
        <v>172.30000000000018</v>
      </c>
      <c r="I1499" s="286">
        <v>0</v>
      </c>
      <c r="J1499" s="323">
        <v>447.79999999999927</v>
      </c>
      <c r="K1499" s="323"/>
      <c r="L1499" s="313"/>
      <c r="M1499" s="312">
        <f t="shared" si="26"/>
        <v>620.09999999999945</v>
      </c>
      <c r="N1499" s="443"/>
      <c r="O1499" s="443" t="s">
        <v>290</v>
      </c>
      <c r="P1499" s="443"/>
      <c r="Q1499" s="443"/>
      <c r="R1499" s="443"/>
      <c r="S1499" s="446"/>
      <c r="T1499" s="446"/>
      <c r="U1499" s="542"/>
      <c r="V1499" s="468"/>
      <c r="W1499" s="306"/>
    </row>
    <row r="1500" spans="1:23" ht="15.75">
      <c r="A1500" s="459" t="s">
        <v>161</v>
      </c>
      <c r="B1500" s="464" t="s">
        <v>835</v>
      </c>
      <c r="C1500" s="443"/>
      <c r="D1500" s="443"/>
      <c r="E1500" s="286" t="s">
        <v>285</v>
      </c>
      <c r="F1500" s="286" t="s">
        <v>285</v>
      </c>
      <c r="G1500" s="286" t="s">
        <v>285</v>
      </c>
      <c r="H1500" s="286">
        <v>242.50000000000273</v>
      </c>
      <c r="I1500" s="286">
        <v>0</v>
      </c>
      <c r="J1500" s="323">
        <v>374.59999999999491</v>
      </c>
      <c r="K1500" s="323"/>
      <c r="L1500" s="313"/>
      <c r="M1500" s="312">
        <f t="shared" si="26"/>
        <v>617.09999999999764</v>
      </c>
      <c r="N1500" s="443"/>
      <c r="O1500" s="443" t="s">
        <v>300</v>
      </c>
      <c r="P1500" s="443"/>
      <c r="Q1500" s="443"/>
      <c r="R1500" s="443"/>
      <c r="S1500" s="446"/>
      <c r="T1500" s="446"/>
      <c r="U1500" s="541"/>
      <c r="V1500" s="468"/>
      <c r="W1500" s="306"/>
    </row>
    <row r="1501" spans="1:23" ht="15">
      <c r="A1501" s="459" t="s">
        <v>163</v>
      </c>
      <c r="B1501" s="464" t="s">
        <v>154</v>
      </c>
      <c r="C1501" s="443"/>
      <c r="D1501" s="443"/>
      <c r="E1501" s="286" t="s">
        <v>285</v>
      </c>
      <c r="F1501" s="286" t="s">
        <v>285</v>
      </c>
      <c r="G1501" s="286">
        <v>274.60000000000002</v>
      </c>
      <c r="H1501" s="286">
        <v>131.10000000000036</v>
      </c>
      <c r="I1501" s="286">
        <v>0</v>
      </c>
      <c r="J1501" s="286">
        <v>183.50000000000364</v>
      </c>
      <c r="K1501" s="286"/>
      <c r="L1501" s="313"/>
      <c r="M1501" s="312">
        <f t="shared" si="26"/>
        <v>589.20000000000402</v>
      </c>
      <c r="N1501" s="443"/>
      <c r="O1501" s="443"/>
      <c r="P1501" s="443"/>
      <c r="Q1501" s="443"/>
      <c r="R1501" s="443"/>
      <c r="S1501" s="441"/>
      <c r="T1501" s="446"/>
      <c r="U1501" s="542"/>
      <c r="V1501" s="468"/>
      <c r="W1501" s="446"/>
    </row>
    <row r="1502" spans="1:23" ht="15">
      <c r="A1502" s="459" t="s">
        <v>281</v>
      </c>
      <c r="B1502" s="459" t="s">
        <v>807</v>
      </c>
      <c r="C1502" s="443"/>
      <c r="D1502" s="443"/>
      <c r="E1502" s="286" t="s">
        <v>285</v>
      </c>
      <c r="F1502" s="286" t="s">
        <v>285</v>
      </c>
      <c r="G1502" s="286" t="s">
        <v>285</v>
      </c>
      <c r="H1502" s="286">
        <v>288.40000000000327</v>
      </c>
      <c r="I1502" s="286">
        <v>0</v>
      </c>
      <c r="J1502" s="286">
        <v>290.90000000000146</v>
      </c>
      <c r="K1502" s="286"/>
      <c r="L1502" s="313"/>
      <c r="M1502" s="312">
        <f t="shared" si="26"/>
        <v>579.30000000000473</v>
      </c>
      <c r="N1502" s="443"/>
      <c r="O1502" s="443"/>
      <c r="P1502" s="443"/>
      <c r="Q1502" s="443"/>
      <c r="R1502" s="443"/>
      <c r="S1502" s="540"/>
      <c r="T1502" s="446"/>
      <c r="U1502" s="542"/>
      <c r="V1502" s="468"/>
      <c r="W1502" s="446"/>
    </row>
    <row r="1503" spans="1:23" ht="15.75">
      <c r="A1503" s="459" t="s">
        <v>282</v>
      </c>
      <c r="B1503" s="464" t="s">
        <v>819</v>
      </c>
      <c r="C1503" s="443"/>
      <c r="D1503" s="443"/>
      <c r="E1503" s="286" t="s">
        <v>285</v>
      </c>
      <c r="F1503" s="286" t="s">
        <v>285</v>
      </c>
      <c r="G1503" s="286" t="s">
        <v>285</v>
      </c>
      <c r="H1503" s="286">
        <v>107.25000000000182</v>
      </c>
      <c r="I1503" s="286">
        <v>0</v>
      </c>
      <c r="J1503" s="302">
        <v>460.90000000000873</v>
      </c>
      <c r="K1503" s="302"/>
      <c r="L1503" s="313"/>
      <c r="M1503" s="312">
        <f t="shared" si="26"/>
        <v>568.15000000001055</v>
      </c>
      <c r="N1503" s="443"/>
      <c r="O1503" s="443" t="s">
        <v>289</v>
      </c>
      <c r="P1503" s="443"/>
      <c r="Q1503" s="443"/>
      <c r="R1503" s="443"/>
      <c r="S1503" s="446"/>
      <c r="T1503" s="446"/>
      <c r="U1503" s="541"/>
      <c r="V1503" s="468"/>
      <c r="W1503" s="306"/>
    </row>
    <row r="1504" spans="1:23" ht="15">
      <c r="A1504" s="459" t="s">
        <v>283</v>
      </c>
      <c r="B1504" s="464" t="s">
        <v>863</v>
      </c>
      <c r="C1504" s="443"/>
      <c r="D1504" s="443"/>
      <c r="E1504" s="286" t="s">
        <v>285</v>
      </c>
      <c r="F1504" s="286" t="s">
        <v>285</v>
      </c>
      <c r="G1504" s="286" t="s">
        <v>285</v>
      </c>
      <c r="H1504" s="323">
        <v>342.24999999999727</v>
      </c>
      <c r="I1504" s="286">
        <v>0</v>
      </c>
      <c r="J1504" s="286">
        <v>213.79999999999563</v>
      </c>
      <c r="K1504" s="286"/>
      <c r="L1504" s="313"/>
      <c r="M1504" s="312">
        <f t="shared" si="26"/>
        <v>556.04999999999291</v>
      </c>
      <c r="N1504" s="443"/>
      <c r="O1504" s="443" t="s">
        <v>294</v>
      </c>
      <c r="P1504" s="443"/>
      <c r="Q1504" s="443"/>
      <c r="R1504" s="443"/>
      <c r="S1504" s="446"/>
      <c r="T1504" s="446"/>
      <c r="U1504" s="542"/>
      <c r="V1504" s="468"/>
      <c r="W1504" s="446"/>
    </row>
    <row r="1505" spans="1:23" ht="15">
      <c r="A1505" s="459" t="s">
        <v>284</v>
      </c>
      <c r="B1505" s="464" t="s">
        <v>855</v>
      </c>
      <c r="C1505" s="443"/>
      <c r="D1505" s="443"/>
      <c r="E1505" s="286" t="s">
        <v>285</v>
      </c>
      <c r="F1505" s="286" t="s">
        <v>285</v>
      </c>
      <c r="G1505" s="286" t="s">
        <v>285</v>
      </c>
      <c r="H1505" s="323">
        <v>344.90000000000055</v>
      </c>
      <c r="I1505" s="286">
        <v>0</v>
      </c>
      <c r="J1505" s="286">
        <v>209.39999999999782</v>
      </c>
      <c r="K1505" s="286"/>
      <c r="L1505" s="313"/>
      <c r="M1505" s="312">
        <f t="shared" si="26"/>
        <v>554.29999999999836</v>
      </c>
      <c r="N1505" s="443"/>
      <c r="O1505" s="443" t="s">
        <v>299</v>
      </c>
      <c r="P1505" s="443"/>
      <c r="Q1505" s="443"/>
      <c r="R1505" s="443"/>
      <c r="S1505" s="443"/>
      <c r="T1505" s="446"/>
      <c r="U1505" s="317"/>
      <c r="V1505" s="468"/>
      <c r="W1505" s="446"/>
    </row>
    <row r="1506" spans="1:23" ht="15">
      <c r="A1506" s="459" t="s">
        <v>808</v>
      </c>
      <c r="B1506" s="464" t="s">
        <v>837</v>
      </c>
      <c r="C1506" s="443"/>
      <c r="D1506" s="443"/>
      <c r="E1506" s="286" t="s">
        <v>285</v>
      </c>
      <c r="F1506" s="286" t="s">
        <v>285</v>
      </c>
      <c r="G1506" s="286" t="s">
        <v>285</v>
      </c>
      <c r="H1506" s="323">
        <v>355.00000000000091</v>
      </c>
      <c r="I1506" s="286">
        <v>0</v>
      </c>
      <c r="J1506" s="286">
        <v>197.50000000000364</v>
      </c>
      <c r="K1506" s="286"/>
      <c r="L1506" s="313"/>
      <c r="M1506" s="312">
        <f t="shared" si="26"/>
        <v>552.50000000000455</v>
      </c>
      <c r="N1506" s="443"/>
      <c r="O1506" s="443" t="s">
        <v>291</v>
      </c>
      <c r="P1506" s="443"/>
      <c r="Q1506" s="443"/>
      <c r="R1506" s="443"/>
      <c r="S1506" s="446"/>
      <c r="T1506" s="446"/>
      <c r="U1506" s="542"/>
      <c r="V1506" s="468"/>
      <c r="W1506" s="446"/>
    </row>
    <row r="1507" spans="1:23" ht="15.75">
      <c r="A1507" s="459" t="s">
        <v>809</v>
      </c>
      <c r="B1507" s="464" t="s">
        <v>35</v>
      </c>
      <c r="C1507" s="443"/>
      <c r="D1507" s="443"/>
      <c r="E1507" s="286">
        <v>60.2</v>
      </c>
      <c r="F1507" s="286">
        <v>52.5</v>
      </c>
      <c r="G1507" s="286">
        <v>261</v>
      </c>
      <c r="H1507" s="286">
        <v>162.5</v>
      </c>
      <c r="I1507" s="286">
        <v>0</v>
      </c>
      <c r="J1507" s="286" t="s">
        <v>285</v>
      </c>
      <c r="K1507" s="286"/>
      <c r="L1507" s="313"/>
      <c r="M1507" s="312">
        <f t="shared" si="26"/>
        <v>536.20000000000005</v>
      </c>
      <c r="N1507" s="443"/>
      <c r="O1507" s="443"/>
      <c r="P1507" s="443"/>
      <c r="Q1507" s="443"/>
      <c r="R1507" s="443"/>
      <c r="S1507" s="540"/>
      <c r="T1507" s="446"/>
      <c r="U1507" s="542"/>
      <c r="V1507" s="468"/>
      <c r="W1507" s="306"/>
    </row>
    <row r="1508" spans="1:23" ht="15.75">
      <c r="A1508" s="459" t="s">
        <v>810</v>
      </c>
      <c r="B1508" s="464" t="s">
        <v>856</v>
      </c>
      <c r="C1508" s="443"/>
      <c r="D1508" s="443"/>
      <c r="E1508" s="286" t="s">
        <v>285</v>
      </c>
      <c r="F1508" s="286" t="s">
        <v>285</v>
      </c>
      <c r="G1508" s="286" t="s">
        <v>285</v>
      </c>
      <c r="H1508" s="286">
        <v>267.19999999999982</v>
      </c>
      <c r="I1508" s="286">
        <v>0</v>
      </c>
      <c r="J1508" s="286">
        <v>237.69999999999345</v>
      </c>
      <c r="K1508" s="286"/>
      <c r="L1508" s="313"/>
      <c r="M1508" s="312">
        <f t="shared" si="26"/>
        <v>504.89999999999327</v>
      </c>
      <c r="N1508" s="443"/>
      <c r="O1508" s="443"/>
      <c r="P1508" s="443"/>
      <c r="Q1508" s="443"/>
      <c r="R1508" s="443"/>
      <c r="S1508" s="540"/>
      <c r="T1508" s="464"/>
      <c r="U1508" s="541"/>
      <c r="V1508" s="468"/>
      <c r="W1508" s="306"/>
    </row>
    <row r="1509" spans="1:23" ht="15">
      <c r="A1509" s="459" t="s">
        <v>812</v>
      </c>
      <c r="B1509" s="464" t="s">
        <v>4</v>
      </c>
      <c r="C1509" s="443"/>
      <c r="D1509" s="443"/>
      <c r="E1509" s="286">
        <v>48.3</v>
      </c>
      <c r="F1509" s="286">
        <v>82.2</v>
      </c>
      <c r="G1509" s="286">
        <v>255.3</v>
      </c>
      <c r="H1509" s="286">
        <v>116.89999999999964</v>
      </c>
      <c r="I1509" s="286">
        <v>0</v>
      </c>
      <c r="J1509" s="286" t="s">
        <v>285</v>
      </c>
      <c r="K1509" s="286"/>
      <c r="L1509" s="313"/>
      <c r="M1509" s="312">
        <f t="shared" si="26"/>
        <v>502.69999999999965</v>
      </c>
      <c r="N1509" s="443"/>
      <c r="O1509" s="443"/>
      <c r="P1509" s="443"/>
      <c r="Q1509" s="443"/>
      <c r="R1509" s="443"/>
      <c r="S1509" s="446"/>
      <c r="T1509" s="464"/>
      <c r="U1509" s="541"/>
      <c r="V1509" s="468"/>
      <c r="W1509" s="446"/>
    </row>
    <row r="1510" spans="1:23" ht="15">
      <c r="A1510" s="459" t="s">
        <v>818</v>
      </c>
      <c r="B1510" s="464" t="s">
        <v>861</v>
      </c>
      <c r="C1510" s="443"/>
      <c r="D1510" s="443"/>
      <c r="E1510" s="286" t="s">
        <v>285</v>
      </c>
      <c r="F1510" s="286" t="s">
        <v>285</v>
      </c>
      <c r="G1510" s="286" t="s">
        <v>285</v>
      </c>
      <c r="H1510" s="286">
        <v>171.39999999999964</v>
      </c>
      <c r="I1510" s="286">
        <v>0</v>
      </c>
      <c r="J1510" s="286">
        <v>313</v>
      </c>
      <c r="K1510" s="286"/>
      <c r="L1510" s="313"/>
      <c r="M1510" s="312">
        <f t="shared" si="26"/>
        <v>484.39999999999964</v>
      </c>
      <c r="N1510" s="443"/>
      <c r="O1510" s="443"/>
      <c r="P1510" s="443"/>
      <c r="Q1510" s="443"/>
      <c r="R1510" s="443"/>
      <c r="S1510" s="446"/>
      <c r="T1510" s="446"/>
      <c r="U1510" s="542"/>
      <c r="V1510" s="468"/>
      <c r="W1510" s="446"/>
    </row>
    <row r="1511" spans="1:23" ht="15.75">
      <c r="A1511" s="459" t="s">
        <v>820</v>
      </c>
      <c r="B1511" s="464" t="s">
        <v>873</v>
      </c>
      <c r="C1511" s="443"/>
      <c r="D1511" s="443"/>
      <c r="E1511" s="286" t="s">
        <v>285</v>
      </c>
      <c r="F1511" s="286" t="s">
        <v>285</v>
      </c>
      <c r="G1511" s="286" t="s">
        <v>285</v>
      </c>
      <c r="H1511" s="286">
        <v>200.74999999999909</v>
      </c>
      <c r="I1511" s="286">
        <v>0</v>
      </c>
      <c r="J1511" s="286">
        <v>275.99999999999272</v>
      </c>
      <c r="K1511" s="286"/>
      <c r="L1511" s="313"/>
      <c r="M1511" s="312">
        <f t="shared" si="26"/>
        <v>476.74999999999181</v>
      </c>
      <c r="N1511" s="443"/>
      <c r="O1511" s="443"/>
      <c r="P1511" s="443"/>
      <c r="Q1511" s="443"/>
      <c r="R1511" s="443"/>
      <c r="S1511" s="441"/>
      <c r="T1511" s="446"/>
      <c r="U1511" s="542"/>
      <c r="V1511" s="468"/>
      <c r="W1511" s="306"/>
    </row>
    <row r="1512" spans="1:23" ht="15.75">
      <c r="A1512" s="459" t="s">
        <v>823</v>
      </c>
      <c r="B1512" s="464" t="s">
        <v>178</v>
      </c>
      <c r="C1512" s="443"/>
      <c r="D1512" s="443"/>
      <c r="E1512" s="323">
        <v>224.5</v>
      </c>
      <c r="F1512" s="323">
        <v>244.5</v>
      </c>
      <c r="G1512" s="286" t="s">
        <v>285</v>
      </c>
      <c r="H1512" s="286" t="s">
        <v>285</v>
      </c>
      <c r="I1512" s="286">
        <v>0</v>
      </c>
      <c r="J1512" s="286" t="s">
        <v>285</v>
      </c>
      <c r="K1512" s="286"/>
      <c r="L1512" s="313"/>
      <c r="M1512" s="312">
        <f t="shared" si="26"/>
        <v>469</v>
      </c>
      <c r="N1512" s="443"/>
      <c r="O1512" s="443" t="s">
        <v>350</v>
      </c>
      <c r="P1512" s="443"/>
      <c r="Q1512" s="443"/>
      <c r="R1512" s="443"/>
      <c r="S1512" s="441"/>
      <c r="T1512" s="446"/>
      <c r="U1512" s="542"/>
      <c r="V1512" s="468"/>
      <c r="W1512" s="306"/>
    </row>
    <row r="1513" spans="1:23" ht="15">
      <c r="A1513" s="459" t="s">
        <v>824</v>
      </c>
      <c r="B1513" s="464" t="s">
        <v>821</v>
      </c>
      <c r="C1513" s="443"/>
      <c r="D1513" s="443"/>
      <c r="E1513" s="286" t="s">
        <v>285</v>
      </c>
      <c r="F1513" s="286" t="s">
        <v>285</v>
      </c>
      <c r="G1513" s="286" t="s">
        <v>285</v>
      </c>
      <c r="H1513" s="286">
        <v>130.64999999999873</v>
      </c>
      <c r="I1513" s="286">
        <v>0</v>
      </c>
      <c r="J1513" s="286">
        <v>329.80000000000655</v>
      </c>
      <c r="K1513" s="286"/>
      <c r="L1513" s="313"/>
      <c r="M1513" s="312">
        <f t="shared" si="26"/>
        <v>460.45000000000528</v>
      </c>
      <c r="N1513" s="443"/>
      <c r="O1513" s="443"/>
      <c r="P1513" s="443"/>
      <c r="Q1513" s="443"/>
      <c r="R1513" s="443"/>
      <c r="S1513" s="540"/>
      <c r="T1513" s="446"/>
      <c r="U1513" s="542"/>
      <c r="V1513" s="468"/>
      <c r="W1513" s="446"/>
    </row>
    <row r="1514" spans="1:23" ht="15.75">
      <c r="A1514" s="459" t="s">
        <v>827</v>
      </c>
      <c r="B1514" s="464" t="s">
        <v>158</v>
      </c>
      <c r="C1514" s="443"/>
      <c r="D1514" s="443"/>
      <c r="E1514" s="286" t="s">
        <v>285</v>
      </c>
      <c r="F1514" s="286" t="s">
        <v>285</v>
      </c>
      <c r="G1514" s="286">
        <v>319.10000000000002</v>
      </c>
      <c r="H1514" s="286">
        <v>134.49999999999909</v>
      </c>
      <c r="I1514" s="286">
        <v>0</v>
      </c>
      <c r="J1514" s="286" t="s">
        <v>285</v>
      </c>
      <c r="K1514" s="286"/>
      <c r="L1514" s="313"/>
      <c r="M1514" s="312">
        <f t="shared" si="26"/>
        <v>453.59999999999911</v>
      </c>
      <c r="N1514" s="443"/>
      <c r="O1514" s="443"/>
      <c r="P1514" s="443"/>
      <c r="Q1514" s="443"/>
      <c r="R1514" s="443"/>
      <c r="S1514" s="540"/>
      <c r="T1514" s="464"/>
      <c r="U1514" s="542"/>
      <c r="V1514" s="468"/>
      <c r="W1514" s="306"/>
    </row>
    <row r="1515" spans="1:23" ht="15.75">
      <c r="A1515" s="459" t="s">
        <v>829</v>
      </c>
      <c r="B1515" s="464" t="s">
        <v>826</v>
      </c>
      <c r="C1515" s="443"/>
      <c r="D1515" s="443"/>
      <c r="E1515" s="286" t="s">
        <v>285</v>
      </c>
      <c r="F1515" s="286" t="s">
        <v>285</v>
      </c>
      <c r="G1515" s="286" t="s">
        <v>285</v>
      </c>
      <c r="H1515" s="286">
        <v>257</v>
      </c>
      <c r="I1515" s="286">
        <v>0</v>
      </c>
      <c r="J1515" s="286">
        <v>188.39999999999418</v>
      </c>
      <c r="K1515" s="286"/>
      <c r="L1515" s="313"/>
      <c r="M1515" s="312">
        <f t="shared" si="26"/>
        <v>445.39999999999418</v>
      </c>
      <c r="N1515" s="443"/>
      <c r="O1515" s="443"/>
      <c r="P1515" s="443"/>
      <c r="Q1515" s="443"/>
      <c r="R1515" s="443"/>
      <c r="S1515" s="540"/>
      <c r="T1515" s="464"/>
      <c r="U1515" s="542"/>
      <c r="V1515" s="468"/>
      <c r="W1515" s="306"/>
    </row>
    <row r="1516" spans="1:23" ht="15">
      <c r="A1516" s="459" t="s">
        <v>834</v>
      </c>
      <c r="B1516" s="530" t="s">
        <v>2244</v>
      </c>
      <c r="C1516" s="446"/>
      <c r="D1516" s="446"/>
      <c r="E1516" s="286" t="s">
        <v>285</v>
      </c>
      <c r="F1516" s="286" t="s">
        <v>285</v>
      </c>
      <c r="G1516" s="286" t="s">
        <v>285</v>
      </c>
      <c r="H1516" s="286" t="s">
        <v>285</v>
      </c>
      <c r="I1516" s="286">
        <v>0</v>
      </c>
      <c r="J1516" s="323">
        <v>432.39999999999782</v>
      </c>
      <c r="K1516" s="323"/>
      <c r="L1516" s="313"/>
      <c r="M1516" s="312">
        <f t="shared" si="26"/>
        <v>432.39999999999782</v>
      </c>
      <c r="N1516" s="443"/>
      <c r="O1516" s="443" t="s">
        <v>304</v>
      </c>
      <c r="P1516" s="443"/>
      <c r="Q1516" s="443"/>
      <c r="R1516" s="443"/>
      <c r="S1516" s="446"/>
      <c r="T1516" s="464"/>
      <c r="U1516" s="542"/>
      <c r="V1516" s="468"/>
      <c r="W1516" s="446"/>
    </row>
    <row r="1517" spans="1:23" ht="15.75">
      <c r="A1517" s="459" t="s">
        <v>838</v>
      </c>
      <c r="B1517" s="464" t="s">
        <v>842</v>
      </c>
      <c r="C1517" s="443"/>
      <c r="D1517" s="443"/>
      <c r="E1517" s="286" t="s">
        <v>285</v>
      </c>
      <c r="F1517" s="286" t="s">
        <v>285</v>
      </c>
      <c r="G1517" s="286" t="s">
        <v>285</v>
      </c>
      <c r="H1517" s="303">
        <v>428.50000000000273</v>
      </c>
      <c r="I1517" s="286">
        <v>0</v>
      </c>
      <c r="J1517" s="286" t="s">
        <v>285</v>
      </c>
      <c r="K1517" s="286"/>
      <c r="L1517" s="313"/>
      <c r="M1517" s="312">
        <f t="shared" si="26"/>
        <v>428.50000000000273</v>
      </c>
      <c r="N1517" s="443"/>
      <c r="O1517" s="443" t="s">
        <v>288</v>
      </c>
      <c r="P1517" s="443"/>
      <c r="Q1517" s="443"/>
      <c r="R1517" s="443" t="s">
        <v>1990</v>
      </c>
      <c r="S1517" s="441"/>
      <c r="T1517" s="446"/>
      <c r="U1517" s="542"/>
      <c r="V1517" s="468"/>
      <c r="W1517" s="306"/>
    </row>
    <row r="1518" spans="1:23" ht="15.75">
      <c r="A1518" s="459" t="s">
        <v>839</v>
      </c>
      <c r="B1518" s="343" t="s">
        <v>1859</v>
      </c>
      <c r="C1518" s="446"/>
      <c r="D1518" s="446"/>
      <c r="E1518" s="286" t="s">
        <v>285</v>
      </c>
      <c r="F1518" s="286" t="s">
        <v>285</v>
      </c>
      <c r="G1518" s="286" t="s">
        <v>285</v>
      </c>
      <c r="H1518" s="286" t="s">
        <v>285</v>
      </c>
      <c r="I1518" s="286">
        <v>0</v>
      </c>
      <c r="J1518" s="323">
        <v>406.99999999999636</v>
      </c>
      <c r="K1518" s="323"/>
      <c r="L1518" s="313"/>
      <c r="M1518" s="312">
        <f t="shared" si="26"/>
        <v>406.99999999999636</v>
      </c>
      <c r="N1518" s="443"/>
      <c r="O1518" s="443" t="s">
        <v>299</v>
      </c>
      <c r="P1518" s="443"/>
      <c r="Q1518" s="443"/>
      <c r="R1518" s="443"/>
      <c r="S1518" s="446"/>
      <c r="T1518" s="446"/>
      <c r="U1518" s="542"/>
      <c r="V1518" s="468"/>
      <c r="W1518" s="306"/>
    </row>
    <row r="1519" spans="1:23" ht="15">
      <c r="A1519" s="459" t="s">
        <v>840</v>
      </c>
      <c r="B1519" s="464" t="s">
        <v>852</v>
      </c>
      <c r="C1519" s="443"/>
      <c r="D1519" s="443"/>
      <c r="E1519" s="286" t="s">
        <v>285</v>
      </c>
      <c r="F1519" s="286" t="s">
        <v>285</v>
      </c>
      <c r="G1519" s="286" t="s">
        <v>285</v>
      </c>
      <c r="H1519" s="286">
        <v>222.89999999999964</v>
      </c>
      <c r="I1519" s="286">
        <v>0</v>
      </c>
      <c r="J1519" s="286">
        <v>179.99999999999272</v>
      </c>
      <c r="K1519" s="286"/>
      <c r="L1519" s="313"/>
      <c r="M1519" s="312">
        <f t="shared" si="26"/>
        <v>402.89999999999236</v>
      </c>
      <c r="N1519" s="443"/>
      <c r="O1519" s="443"/>
      <c r="P1519" s="443"/>
      <c r="Q1519" s="443"/>
      <c r="R1519" s="443"/>
      <c r="S1519" s="446"/>
      <c r="T1519" s="446"/>
      <c r="U1519" s="317"/>
      <c r="V1519" s="468"/>
      <c r="W1519" s="446"/>
    </row>
    <row r="1520" spans="1:23" ht="15">
      <c r="A1520" s="459" t="s">
        <v>846</v>
      </c>
      <c r="B1520" s="361" t="s">
        <v>1858</v>
      </c>
      <c r="C1520" s="446"/>
      <c r="D1520" s="446"/>
      <c r="E1520" s="286" t="s">
        <v>285</v>
      </c>
      <c r="F1520" s="286" t="s">
        <v>285</v>
      </c>
      <c r="G1520" s="286" t="s">
        <v>285</v>
      </c>
      <c r="H1520" s="286" t="s">
        <v>285</v>
      </c>
      <c r="I1520" s="286">
        <v>0</v>
      </c>
      <c r="J1520" s="323">
        <v>402.49999999999272</v>
      </c>
      <c r="K1520" s="323"/>
      <c r="L1520" s="313"/>
      <c r="M1520" s="312">
        <f t="shared" si="26"/>
        <v>402.49999999999272</v>
      </c>
      <c r="N1520" s="443"/>
      <c r="O1520" s="443" t="s">
        <v>294</v>
      </c>
      <c r="P1520" s="443"/>
      <c r="Q1520" s="443"/>
      <c r="R1520" s="443"/>
      <c r="S1520" s="446"/>
      <c r="T1520" s="464"/>
      <c r="U1520" s="542"/>
      <c r="V1520" s="468"/>
      <c r="W1520" s="446"/>
    </row>
    <row r="1521" spans="1:23" ht="15">
      <c r="A1521" s="459" t="s">
        <v>854</v>
      </c>
      <c r="B1521" s="464" t="s">
        <v>847</v>
      </c>
      <c r="C1521" s="443"/>
      <c r="D1521" s="443"/>
      <c r="E1521" s="286" t="s">
        <v>285</v>
      </c>
      <c r="F1521" s="286" t="s">
        <v>285</v>
      </c>
      <c r="G1521" s="286" t="s">
        <v>285</v>
      </c>
      <c r="H1521" s="301">
        <v>400.14999999999964</v>
      </c>
      <c r="I1521" s="286">
        <v>0</v>
      </c>
      <c r="J1521" s="286" t="s">
        <v>285</v>
      </c>
      <c r="K1521" s="286"/>
      <c r="L1521" s="313"/>
      <c r="M1521" s="312">
        <f t="shared" si="26"/>
        <v>400.14999999999964</v>
      </c>
      <c r="N1521" s="443"/>
      <c r="O1521" s="443" t="s">
        <v>307</v>
      </c>
      <c r="P1521" s="443"/>
      <c r="Q1521" s="443"/>
      <c r="R1521" s="443"/>
      <c r="S1521" s="441"/>
      <c r="T1521" s="464"/>
      <c r="U1521" s="541"/>
      <c r="V1521" s="468"/>
      <c r="W1521" s="446"/>
    </row>
    <row r="1522" spans="1:23" ht="15">
      <c r="A1522" s="459" t="s">
        <v>858</v>
      </c>
      <c r="B1522" s="361" t="s">
        <v>1849</v>
      </c>
      <c r="C1522" s="446"/>
      <c r="D1522" s="446"/>
      <c r="E1522" s="286" t="s">
        <v>285</v>
      </c>
      <c r="F1522" s="286" t="s">
        <v>285</v>
      </c>
      <c r="G1522" s="286" t="s">
        <v>285</v>
      </c>
      <c r="H1522" s="286" t="s">
        <v>285</v>
      </c>
      <c r="I1522" s="286">
        <v>0</v>
      </c>
      <c r="J1522" s="323">
        <v>388.29999999999563</v>
      </c>
      <c r="K1522" s="323"/>
      <c r="L1522" s="313"/>
      <c r="M1522" s="312">
        <f t="shared" si="26"/>
        <v>388.29999999999563</v>
      </c>
      <c r="N1522" s="443"/>
      <c r="O1522" s="443" t="s">
        <v>295</v>
      </c>
      <c r="P1522" s="443"/>
      <c r="Q1522" s="443"/>
      <c r="R1522" s="443"/>
      <c r="S1522" s="443"/>
      <c r="T1522" s="446"/>
      <c r="U1522" s="542"/>
      <c r="V1522" s="468"/>
      <c r="W1522" s="446"/>
    </row>
    <row r="1523" spans="1:23" ht="15">
      <c r="A1523" s="459" t="s">
        <v>859</v>
      </c>
      <c r="B1523" s="464" t="s">
        <v>851</v>
      </c>
      <c r="C1523" s="443"/>
      <c r="D1523" s="443"/>
      <c r="E1523" s="286" t="s">
        <v>285</v>
      </c>
      <c r="F1523" s="286" t="s">
        <v>285</v>
      </c>
      <c r="G1523" s="286" t="s">
        <v>285</v>
      </c>
      <c r="H1523" s="286">
        <v>185.05000000000109</v>
      </c>
      <c r="I1523" s="286">
        <v>0</v>
      </c>
      <c r="J1523" s="286">
        <v>198.19999999999345</v>
      </c>
      <c r="K1523" s="286"/>
      <c r="L1523" s="313"/>
      <c r="M1523" s="312">
        <f t="shared" si="26"/>
        <v>383.24999999999454</v>
      </c>
      <c r="N1523" s="443"/>
      <c r="O1523" s="443"/>
      <c r="P1523" s="443"/>
      <c r="Q1523" s="443"/>
      <c r="R1523" s="443"/>
      <c r="S1523" s="446"/>
      <c r="T1523" s="464"/>
      <c r="U1523" s="542"/>
      <c r="V1523" s="468"/>
      <c r="W1523" s="446"/>
    </row>
    <row r="1524" spans="1:23" ht="15">
      <c r="A1524" s="459" t="s">
        <v>860</v>
      </c>
      <c r="B1524" s="361" t="s">
        <v>1839</v>
      </c>
      <c r="C1524" s="446"/>
      <c r="D1524" s="446"/>
      <c r="E1524" s="286" t="s">
        <v>285</v>
      </c>
      <c r="F1524" s="286" t="s">
        <v>285</v>
      </c>
      <c r="G1524" s="286" t="s">
        <v>285</v>
      </c>
      <c r="H1524" s="286" t="s">
        <v>285</v>
      </c>
      <c r="I1524" s="286">
        <v>0</v>
      </c>
      <c r="J1524" s="286">
        <v>369.40000000000146</v>
      </c>
      <c r="K1524" s="286"/>
      <c r="L1524" s="313"/>
      <c r="M1524" s="312">
        <f t="shared" si="26"/>
        <v>369.40000000000146</v>
      </c>
      <c r="N1524" s="443"/>
      <c r="O1524" s="443"/>
      <c r="P1524" s="443"/>
      <c r="Q1524" s="443"/>
      <c r="R1524" s="443"/>
      <c r="S1524" s="540"/>
      <c r="T1524" s="446"/>
      <c r="U1524" s="542"/>
      <c r="V1524" s="468"/>
      <c r="W1524" s="446"/>
    </row>
    <row r="1525" spans="1:23" ht="15">
      <c r="A1525" s="459" t="s">
        <v>866</v>
      </c>
      <c r="B1525" s="464" t="s">
        <v>844</v>
      </c>
      <c r="C1525" s="443"/>
      <c r="D1525" s="443"/>
      <c r="E1525" s="286" t="s">
        <v>285</v>
      </c>
      <c r="F1525" s="286" t="s">
        <v>285</v>
      </c>
      <c r="G1525" s="286" t="s">
        <v>285</v>
      </c>
      <c r="H1525" s="286">
        <v>161.69999999999891</v>
      </c>
      <c r="I1525" s="286">
        <v>0</v>
      </c>
      <c r="J1525" s="286">
        <v>206.70000000000073</v>
      </c>
      <c r="K1525" s="286"/>
      <c r="L1525" s="313"/>
      <c r="M1525" s="312">
        <f t="shared" si="26"/>
        <v>368.39999999999964</v>
      </c>
      <c r="N1525" s="443"/>
      <c r="O1525" s="443"/>
      <c r="P1525" s="443"/>
      <c r="Q1525" s="443"/>
      <c r="R1525" s="443"/>
      <c r="S1525" s="446"/>
      <c r="T1525" s="446"/>
      <c r="U1525" s="542"/>
      <c r="V1525" s="468"/>
      <c r="W1525" s="446"/>
    </row>
    <row r="1526" spans="1:23" ht="15">
      <c r="A1526" s="459" t="s">
        <v>867</v>
      </c>
      <c r="B1526" s="361" t="s">
        <v>1841</v>
      </c>
      <c r="C1526" s="446"/>
      <c r="D1526" s="446"/>
      <c r="E1526" s="286" t="s">
        <v>285</v>
      </c>
      <c r="F1526" s="286" t="s">
        <v>285</v>
      </c>
      <c r="G1526" s="286" t="s">
        <v>285</v>
      </c>
      <c r="H1526" s="286" t="s">
        <v>285</v>
      </c>
      <c r="I1526" s="286">
        <v>0</v>
      </c>
      <c r="J1526" s="286">
        <v>367.20000000000437</v>
      </c>
      <c r="K1526" s="286"/>
      <c r="L1526" s="313"/>
      <c r="M1526" s="312">
        <f t="shared" si="26"/>
        <v>367.20000000000437</v>
      </c>
      <c r="N1526" s="443"/>
      <c r="O1526" s="443"/>
      <c r="P1526" s="443"/>
      <c r="Q1526" s="443"/>
      <c r="R1526" s="443"/>
      <c r="S1526" s="446"/>
      <c r="T1526" s="446"/>
      <c r="U1526" s="542"/>
      <c r="V1526" s="468"/>
      <c r="W1526" s="446"/>
    </row>
    <row r="1527" spans="1:23" ht="15">
      <c r="A1527" s="459" t="s">
        <v>868</v>
      </c>
      <c r="B1527" s="530" t="s">
        <v>2239</v>
      </c>
      <c r="C1527" s="446"/>
      <c r="D1527" s="446"/>
      <c r="E1527" s="286" t="s">
        <v>285</v>
      </c>
      <c r="F1527" s="286" t="s">
        <v>285</v>
      </c>
      <c r="G1527" s="286" t="s">
        <v>285</v>
      </c>
      <c r="H1527" s="286" t="s">
        <v>285</v>
      </c>
      <c r="I1527" s="286">
        <v>0</v>
      </c>
      <c r="J1527" s="286">
        <v>365.50000000000364</v>
      </c>
      <c r="K1527" s="286"/>
      <c r="L1527" s="313"/>
      <c r="M1527" s="312">
        <f t="shared" si="26"/>
        <v>365.50000000000364</v>
      </c>
      <c r="N1527" s="443"/>
      <c r="O1527" s="443"/>
      <c r="P1527" s="443"/>
      <c r="Q1527" s="443"/>
      <c r="R1527" s="443"/>
      <c r="S1527" s="446"/>
      <c r="T1527" s="464"/>
      <c r="U1527" s="542"/>
      <c r="V1527" s="468"/>
      <c r="W1527" s="446"/>
    </row>
    <row r="1528" spans="1:23" ht="15">
      <c r="A1528" s="459" t="s">
        <v>870</v>
      </c>
      <c r="B1528" s="459" t="s">
        <v>806</v>
      </c>
      <c r="C1528" s="443"/>
      <c r="D1528" s="443"/>
      <c r="E1528" s="286" t="s">
        <v>285</v>
      </c>
      <c r="F1528" s="286" t="s">
        <v>285</v>
      </c>
      <c r="G1528" s="286" t="s">
        <v>285</v>
      </c>
      <c r="H1528" s="286">
        <v>163.5</v>
      </c>
      <c r="I1528" s="286">
        <v>0</v>
      </c>
      <c r="J1528" s="286">
        <v>198.89999999999418</v>
      </c>
      <c r="K1528" s="286"/>
      <c r="L1528" s="313"/>
      <c r="M1528" s="312">
        <f t="shared" si="26"/>
        <v>362.39999999999418</v>
      </c>
      <c r="N1528" s="443"/>
      <c r="O1528" s="443"/>
      <c r="P1528" s="443"/>
      <c r="Q1528" s="443"/>
      <c r="R1528" s="443"/>
      <c r="S1528" s="446"/>
      <c r="T1528" s="464"/>
      <c r="U1528" s="466"/>
      <c r="V1528" s="468"/>
      <c r="W1528" s="446"/>
    </row>
    <row r="1529" spans="1:23" ht="15">
      <c r="A1529" s="459" t="s">
        <v>871</v>
      </c>
      <c r="B1529" s="530" t="s">
        <v>2256</v>
      </c>
      <c r="C1529" s="446"/>
      <c r="D1529" s="446"/>
      <c r="E1529" s="286" t="s">
        <v>285</v>
      </c>
      <c r="F1529" s="286" t="s">
        <v>285</v>
      </c>
      <c r="G1529" s="286" t="s">
        <v>285</v>
      </c>
      <c r="H1529" s="286" t="s">
        <v>285</v>
      </c>
      <c r="I1529" s="286">
        <v>0</v>
      </c>
      <c r="J1529" s="286">
        <v>302.49999999999272</v>
      </c>
      <c r="K1529" s="286"/>
      <c r="L1529" s="313"/>
      <c r="M1529" s="312">
        <f t="shared" si="26"/>
        <v>302.49999999999272</v>
      </c>
      <c r="N1529" s="443"/>
      <c r="O1529" s="443"/>
      <c r="P1529" s="443"/>
      <c r="Q1529" s="443"/>
      <c r="R1529" s="443"/>
      <c r="S1529" s="441"/>
      <c r="T1529" s="446"/>
      <c r="U1529" s="317"/>
      <c r="V1529" s="468"/>
      <c r="W1529" s="446"/>
    </row>
    <row r="1530" spans="1:23" ht="15">
      <c r="A1530" s="459" t="s">
        <v>872</v>
      </c>
      <c r="B1530" s="464" t="s">
        <v>822</v>
      </c>
      <c r="C1530" s="443"/>
      <c r="D1530" s="443"/>
      <c r="E1530" s="286" t="s">
        <v>285</v>
      </c>
      <c r="F1530" s="286" t="s">
        <v>285</v>
      </c>
      <c r="G1530" s="286" t="s">
        <v>285</v>
      </c>
      <c r="H1530" s="286">
        <v>140.90000000000055</v>
      </c>
      <c r="I1530" s="286">
        <v>0</v>
      </c>
      <c r="J1530" s="286">
        <v>161.10000000000218</v>
      </c>
      <c r="K1530" s="286"/>
      <c r="L1530" s="313"/>
      <c r="M1530" s="312">
        <f t="shared" si="26"/>
        <v>302.00000000000273</v>
      </c>
      <c r="N1530" s="443"/>
      <c r="O1530" s="443"/>
      <c r="P1530" s="443"/>
      <c r="Q1530" s="443"/>
      <c r="R1530" s="443"/>
      <c r="S1530" s="441"/>
      <c r="T1530" s="446"/>
      <c r="U1530" s="542"/>
      <c r="V1530" s="468"/>
      <c r="W1530" s="446"/>
    </row>
    <row r="1531" spans="1:23" ht="15">
      <c r="A1531" s="459" t="s">
        <v>875</v>
      </c>
      <c r="B1531" s="361" t="s">
        <v>1842</v>
      </c>
      <c r="C1531" s="446"/>
      <c r="D1531" s="446"/>
      <c r="E1531" s="286" t="s">
        <v>285</v>
      </c>
      <c r="F1531" s="286" t="s">
        <v>285</v>
      </c>
      <c r="G1531" s="286" t="s">
        <v>285</v>
      </c>
      <c r="H1531" s="286" t="s">
        <v>285</v>
      </c>
      <c r="I1531" s="286">
        <v>0</v>
      </c>
      <c r="J1531" s="286">
        <v>286.200000000008</v>
      </c>
      <c r="K1531" s="286"/>
      <c r="L1531" s="313"/>
      <c r="M1531" s="312">
        <f t="shared" si="26"/>
        <v>286.200000000008</v>
      </c>
      <c r="N1531" s="443"/>
      <c r="O1531" s="443"/>
      <c r="P1531" s="443"/>
      <c r="Q1531" s="443"/>
      <c r="R1531" s="443"/>
      <c r="S1531" s="446"/>
      <c r="T1531" s="446"/>
      <c r="U1531" s="542"/>
      <c r="V1531" s="468"/>
      <c r="W1531" s="446"/>
    </row>
    <row r="1532" spans="1:23" ht="15.75">
      <c r="A1532" s="459" t="s">
        <v>1006</v>
      </c>
      <c r="B1532" s="464" t="s">
        <v>836</v>
      </c>
      <c r="C1532" s="443"/>
      <c r="D1532" s="443"/>
      <c r="E1532" s="286" t="s">
        <v>285</v>
      </c>
      <c r="F1532" s="286" t="s">
        <v>285</v>
      </c>
      <c r="G1532" s="286" t="s">
        <v>285</v>
      </c>
      <c r="H1532" s="286">
        <v>91.000000000001819</v>
      </c>
      <c r="I1532" s="286">
        <v>0</v>
      </c>
      <c r="J1532" s="286">
        <v>186.69999999999709</v>
      </c>
      <c r="K1532" s="286"/>
      <c r="L1532" s="313"/>
      <c r="M1532" s="312">
        <f t="shared" si="26"/>
        <v>277.69999999999891</v>
      </c>
      <c r="N1532" s="443"/>
      <c r="O1532" s="443"/>
      <c r="P1532" s="443"/>
      <c r="Q1532" s="443"/>
      <c r="R1532" s="443"/>
      <c r="S1532" s="446"/>
      <c r="T1532" s="446"/>
      <c r="U1532" s="542"/>
      <c r="V1532" s="468"/>
      <c r="W1532" s="306"/>
    </row>
    <row r="1533" spans="1:23" ht="15">
      <c r="A1533" s="459" t="s">
        <v>1007</v>
      </c>
      <c r="B1533" s="361" t="s">
        <v>1844</v>
      </c>
      <c r="C1533" s="446"/>
      <c r="D1533" s="446"/>
      <c r="E1533" s="286" t="s">
        <v>285</v>
      </c>
      <c r="F1533" s="286" t="s">
        <v>285</v>
      </c>
      <c r="G1533" s="286" t="s">
        <v>285</v>
      </c>
      <c r="H1533" s="286" t="s">
        <v>285</v>
      </c>
      <c r="I1533" s="286">
        <v>0</v>
      </c>
      <c r="J1533" s="286">
        <v>266.59999999999127</v>
      </c>
      <c r="K1533" s="286"/>
      <c r="L1533" s="313"/>
      <c r="M1533" s="312">
        <f t="shared" si="26"/>
        <v>266.59999999999127</v>
      </c>
      <c r="N1533" s="443"/>
      <c r="O1533" s="443"/>
      <c r="P1533" s="443"/>
      <c r="Q1533" s="443"/>
      <c r="R1533" s="443"/>
      <c r="S1533" s="446"/>
      <c r="T1533" s="446"/>
      <c r="U1533" s="541"/>
      <c r="V1533" s="468"/>
      <c r="W1533" s="446"/>
    </row>
    <row r="1534" spans="1:23" ht="15">
      <c r="A1534" s="459" t="s">
        <v>1008</v>
      </c>
      <c r="B1534" s="464" t="s">
        <v>817</v>
      </c>
      <c r="C1534" s="443"/>
      <c r="D1534" s="443"/>
      <c r="E1534" s="286" t="s">
        <v>285</v>
      </c>
      <c r="F1534" s="286" t="s">
        <v>285</v>
      </c>
      <c r="G1534" s="286" t="s">
        <v>285</v>
      </c>
      <c r="H1534" s="286">
        <v>251.74999999999727</v>
      </c>
      <c r="I1534" s="286">
        <v>0</v>
      </c>
      <c r="J1534" s="286" t="s">
        <v>285</v>
      </c>
      <c r="K1534" s="286"/>
      <c r="L1534" s="313"/>
      <c r="M1534" s="312">
        <f t="shared" si="26"/>
        <v>251.74999999999727</v>
      </c>
      <c r="N1534" s="443"/>
      <c r="O1534" s="443"/>
      <c r="P1534" s="443"/>
      <c r="Q1534" s="443"/>
      <c r="R1534" s="443"/>
      <c r="S1534" s="441"/>
      <c r="T1534" s="446"/>
      <c r="U1534" s="466"/>
      <c r="V1534" s="468"/>
      <c r="W1534" s="446"/>
    </row>
    <row r="1535" spans="1:23" ht="15">
      <c r="A1535" s="459" t="s">
        <v>1009</v>
      </c>
      <c r="B1535" s="361" t="s">
        <v>1856</v>
      </c>
      <c r="C1535" s="446"/>
      <c r="D1535" s="446"/>
      <c r="E1535" s="286" t="s">
        <v>285</v>
      </c>
      <c r="F1535" s="286" t="s">
        <v>285</v>
      </c>
      <c r="G1535" s="286" t="s">
        <v>285</v>
      </c>
      <c r="H1535" s="286" t="s">
        <v>285</v>
      </c>
      <c r="I1535" s="286">
        <v>0</v>
      </c>
      <c r="J1535" s="286">
        <v>251.49999999999636</v>
      </c>
      <c r="K1535" s="286"/>
      <c r="L1535" s="313"/>
      <c r="M1535" s="312">
        <f t="shared" si="26"/>
        <v>251.49999999999636</v>
      </c>
      <c r="N1535" s="443"/>
      <c r="O1535" s="443"/>
      <c r="P1535" s="443"/>
      <c r="Q1535" s="443"/>
      <c r="R1535" s="443"/>
      <c r="S1535" s="441"/>
      <c r="T1535" s="446"/>
      <c r="U1535" s="317"/>
      <c r="V1535" s="468"/>
      <c r="W1535" s="446"/>
    </row>
    <row r="1536" spans="1:23" ht="15">
      <c r="A1536" s="459" t="s">
        <v>1010</v>
      </c>
      <c r="B1536" s="464" t="s">
        <v>828</v>
      </c>
      <c r="C1536" s="443"/>
      <c r="D1536" s="443"/>
      <c r="E1536" s="286" t="s">
        <v>285</v>
      </c>
      <c r="F1536" s="286" t="s">
        <v>285</v>
      </c>
      <c r="G1536" s="286" t="s">
        <v>285</v>
      </c>
      <c r="H1536" s="286">
        <v>46.100000000001273</v>
      </c>
      <c r="I1536" s="286">
        <v>0</v>
      </c>
      <c r="J1536" s="286">
        <v>197.49999999999636</v>
      </c>
      <c r="K1536" s="286"/>
      <c r="L1536" s="313"/>
      <c r="M1536" s="312">
        <f t="shared" ref="M1536:M1559" si="27">SUM(E1536:J1536)</f>
        <v>243.59999999999764</v>
      </c>
      <c r="N1536" s="443"/>
      <c r="O1536" s="443"/>
      <c r="P1536" s="443"/>
      <c r="Q1536" s="443"/>
      <c r="R1536" s="443"/>
      <c r="S1536" s="443"/>
      <c r="T1536" s="446"/>
      <c r="U1536" s="317"/>
      <c r="V1536" s="468"/>
      <c r="W1536" s="446"/>
    </row>
    <row r="1537" spans="1:23" ht="15">
      <c r="A1537" s="459" t="s">
        <v>1011</v>
      </c>
      <c r="B1537" s="464" t="s">
        <v>164</v>
      </c>
      <c r="C1537" s="443"/>
      <c r="D1537" s="443"/>
      <c r="E1537" s="286" t="s">
        <v>285</v>
      </c>
      <c r="F1537" s="286" t="s">
        <v>285</v>
      </c>
      <c r="G1537" s="286">
        <v>238.5</v>
      </c>
      <c r="H1537" s="286" t="s">
        <v>285</v>
      </c>
      <c r="I1537" s="286">
        <v>0</v>
      </c>
      <c r="J1537" s="286" t="s">
        <v>285</v>
      </c>
      <c r="K1537" s="286"/>
      <c r="L1537" s="313"/>
      <c r="M1537" s="312">
        <f t="shared" si="27"/>
        <v>238.5</v>
      </c>
      <c r="N1537" s="443"/>
      <c r="O1537" s="443"/>
      <c r="P1537" s="443"/>
      <c r="Q1537" s="443"/>
      <c r="R1537" s="443"/>
      <c r="S1537" s="540"/>
      <c r="T1537" s="464"/>
      <c r="U1537" s="541"/>
      <c r="V1537" s="468"/>
      <c r="W1537" s="446"/>
    </row>
    <row r="1538" spans="1:23" ht="15">
      <c r="A1538" s="459" t="s">
        <v>1012</v>
      </c>
      <c r="B1538" s="530" t="s">
        <v>2238</v>
      </c>
      <c r="C1538" s="446"/>
      <c r="D1538" s="446"/>
      <c r="E1538" s="286" t="s">
        <v>285</v>
      </c>
      <c r="F1538" s="286" t="s">
        <v>285</v>
      </c>
      <c r="G1538" s="286" t="s">
        <v>285</v>
      </c>
      <c r="H1538" s="286" t="s">
        <v>285</v>
      </c>
      <c r="I1538" s="286">
        <v>0</v>
      </c>
      <c r="J1538" s="286">
        <v>219.79999999999563</v>
      </c>
      <c r="K1538" s="286"/>
      <c r="L1538" s="313"/>
      <c r="M1538" s="312">
        <f t="shared" si="27"/>
        <v>219.79999999999563</v>
      </c>
      <c r="N1538" s="443"/>
      <c r="O1538" s="443"/>
      <c r="P1538" s="443"/>
      <c r="Q1538" s="443"/>
      <c r="R1538" s="443"/>
      <c r="S1538" s="441"/>
      <c r="T1538" s="446"/>
      <c r="U1538" s="317"/>
      <c r="V1538" s="468"/>
      <c r="W1538" s="446"/>
    </row>
    <row r="1539" spans="1:23" ht="15">
      <c r="A1539" s="459" t="s">
        <v>1013</v>
      </c>
      <c r="B1539" s="361" t="s">
        <v>1851</v>
      </c>
      <c r="C1539" s="446"/>
      <c r="D1539" s="446"/>
      <c r="E1539" s="286" t="s">
        <v>285</v>
      </c>
      <c r="F1539" s="286" t="s">
        <v>285</v>
      </c>
      <c r="G1539" s="286" t="s">
        <v>285</v>
      </c>
      <c r="H1539" s="286" t="s">
        <v>285</v>
      </c>
      <c r="I1539" s="286">
        <v>0</v>
      </c>
      <c r="J1539" s="286">
        <v>217.79999999999927</v>
      </c>
      <c r="K1539" s="286"/>
      <c r="L1539" s="313"/>
      <c r="M1539" s="312">
        <f t="shared" si="27"/>
        <v>217.79999999999927</v>
      </c>
      <c r="N1539" s="443"/>
      <c r="O1539" s="443"/>
      <c r="P1539" s="443"/>
      <c r="Q1539" s="443"/>
      <c r="R1539" s="443"/>
      <c r="S1539" s="443"/>
      <c r="T1539" s="446"/>
      <c r="U1539" s="542"/>
      <c r="V1539" s="468"/>
      <c r="W1539" s="446"/>
    </row>
    <row r="1540" spans="1:23" ht="15">
      <c r="A1540" s="459" t="s">
        <v>1014</v>
      </c>
      <c r="B1540" s="530" t="s">
        <v>2241</v>
      </c>
      <c r="C1540" s="446"/>
      <c r="D1540" s="446"/>
      <c r="E1540" s="286" t="s">
        <v>285</v>
      </c>
      <c r="F1540" s="286" t="s">
        <v>285</v>
      </c>
      <c r="G1540" s="286" t="s">
        <v>285</v>
      </c>
      <c r="H1540" s="286" t="s">
        <v>285</v>
      </c>
      <c r="I1540" s="286">
        <v>0</v>
      </c>
      <c r="J1540" s="286">
        <v>193.50000000000364</v>
      </c>
      <c r="K1540" s="286"/>
      <c r="L1540" s="313"/>
      <c r="M1540" s="312">
        <f t="shared" si="27"/>
        <v>193.50000000000364</v>
      </c>
      <c r="N1540" s="443"/>
      <c r="O1540" s="443"/>
      <c r="P1540" s="443"/>
      <c r="Q1540" s="443"/>
      <c r="R1540" s="443"/>
      <c r="S1540" s="540"/>
      <c r="T1540" s="446"/>
      <c r="U1540" s="542"/>
      <c r="V1540" s="468"/>
      <c r="W1540" s="446"/>
    </row>
    <row r="1541" spans="1:23" ht="15">
      <c r="A1541" s="459" t="s">
        <v>1015</v>
      </c>
      <c r="B1541" s="530" t="s">
        <v>2246</v>
      </c>
      <c r="C1541" s="446"/>
      <c r="D1541" s="446"/>
      <c r="E1541" s="286" t="s">
        <v>285</v>
      </c>
      <c r="F1541" s="286" t="s">
        <v>285</v>
      </c>
      <c r="G1541" s="286" t="s">
        <v>285</v>
      </c>
      <c r="H1541" s="286" t="s">
        <v>285</v>
      </c>
      <c r="I1541" s="286">
        <v>0</v>
      </c>
      <c r="J1541" s="286">
        <v>192.40000000000873</v>
      </c>
      <c r="K1541" s="286"/>
      <c r="L1541" s="313"/>
      <c r="M1541" s="312">
        <f t="shared" si="27"/>
        <v>192.40000000000873</v>
      </c>
      <c r="N1541" s="443"/>
      <c r="O1541" s="443"/>
      <c r="P1541" s="443"/>
      <c r="Q1541" s="443"/>
      <c r="R1541" s="443"/>
      <c r="S1541" s="446"/>
      <c r="T1541" s="464"/>
      <c r="U1541" s="317"/>
      <c r="V1541" s="468"/>
      <c r="W1541" s="446"/>
    </row>
    <row r="1542" spans="1:23" ht="15">
      <c r="A1542" s="459" t="s">
        <v>1016</v>
      </c>
      <c r="B1542" s="530" t="s">
        <v>2237</v>
      </c>
      <c r="C1542" s="446"/>
      <c r="D1542" s="446"/>
      <c r="E1542" s="286" t="s">
        <v>285</v>
      </c>
      <c r="F1542" s="286" t="s">
        <v>285</v>
      </c>
      <c r="G1542" s="286" t="s">
        <v>285</v>
      </c>
      <c r="H1542" s="286" t="s">
        <v>285</v>
      </c>
      <c r="I1542" s="286">
        <v>0</v>
      </c>
      <c r="J1542" s="286">
        <v>191.59999999999854</v>
      </c>
      <c r="K1542" s="286"/>
      <c r="L1542" s="313"/>
      <c r="M1542" s="312">
        <f t="shared" si="27"/>
        <v>191.59999999999854</v>
      </c>
      <c r="N1542" s="443"/>
      <c r="O1542" s="443"/>
      <c r="P1542" s="443"/>
      <c r="Q1542" s="443"/>
      <c r="R1542" s="443"/>
      <c r="S1542" s="446"/>
      <c r="T1542" s="446"/>
      <c r="U1542" s="317"/>
      <c r="V1542" s="468"/>
      <c r="W1542" s="446"/>
    </row>
    <row r="1543" spans="1:23" ht="15">
      <c r="A1543" s="459" t="s">
        <v>1017</v>
      </c>
      <c r="B1543" s="361" t="s">
        <v>1850</v>
      </c>
      <c r="C1543" s="446"/>
      <c r="D1543" s="446"/>
      <c r="E1543" s="286" t="s">
        <v>285</v>
      </c>
      <c r="F1543" s="286" t="s">
        <v>285</v>
      </c>
      <c r="G1543" s="286" t="s">
        <v>285</v>
      </c>
      <c r="H1543" s="286" t="s">
        <v>285</v>
      </c>
      <c r="I1543" s="286">
        <v>0</v>
      </c>
      <c r="J1543" s="286">
        <v>189.69999999999709</v>
      </c>
      <c r="K1543" s="286"/>
      <c r="L1543" s="313"/>
      <c r="M1543" s="312">
        <f t="shared" si="27"/>
        <v>189.69999999999709</v>
      </c>
      <c r="N1543" s="443"/>
      <c r="O1543" s="443"/>
      <c r="P1543" s="443"/>
      <c r="Q1543" s="443"/>
      <c r="R1543" s="443"/>
      <c r="S1543" s="441"/>
      <c r="T1543" s="446"/>
      <c r="U1543" s="542"/>
      <c r="V1543" s="468"/>
      <c r="W1543" s="446"/>
    </row>
    <row r="1544" spans="1:23" ht="15">
      <c r="A1544" s="459" t="s">
        <v>1018</v>
      </c>
      <c r="B1544" s="361" t="s">
        <v>1853</v>
      </c>
      <c r="C1544" s="446"/>
      <c r="D1544" s="446"/>
      <c r="E1544" s="286" t="s">
        <v>285</v>
      </c>
      <c r="F1544" s="286" t="s">
        <v>285</v>
      </c>
      <c r="G1544" s="286" t="s">
        <v>285</v>
      </c>
      <c r="H1544" s="286" t="s">
        <v>285</v>
      </c>
      <c r="I1544" s="286">
        <v>0</v>
      </c>
      <c r="J1544" s="286">
        <v>186.99999999999272</v>
      </c>
      <c r="K1544" s="286"/>
      <c r="L1544" s="313"/>
      <c r="M1544" s="312">
        <f t="shared" si="27"/>
        <v>186.99999999999272</v>
      </c>
      <c r="N1544" s="443"/>
      <c r="O1544" s="443"/>
      <c r="P1544" s="443"/>
      <c r="Q1544" s="443"/>
      <c r="R1544" s="443"/>
      <c r="S1544" s="443"/>
      <c r="T1544" s="443"/>
      <c r="U1544" s="443"/>
      <c r="V1544" s="443"/>
      <c r="W1544" s="443"/>
    </row>
    <row r="1545" spans="1:23" ht="15">
      <c r="A1545" s="459" t="s">
        <v>1019</v>
      </c>
      <c r="B1545" s="530" t="s">
        <v>2245</v>
      </c>
      <c r="C1545" s="446"/>
      <c r="D1545" s="446"/>
      <c r="E1545" s="286" t="s">
        <v>285</v>
      </c>
      <c r="F1545" s="286" t="s">
        <v>285</v>
      </c>
      <c r="G1545" s="286" t="s">
        <v>285</v>
      </c>
      <c r="H1545" s="286" t="s">
        <v>285</v>
      </c>
      <c r="I1545" s="286">
        <v>0</v>
      </c>
      <c r="J1545" s="286">
        <v>183.99999999998909</v>
      </c>
      <c r="K1545" s="286"/>
      <c r="L1545" s="313"/>
      <c r="M1545" s="312">
        <f t="shared" si="27"/>
        <v>183.99999999998909</v>
      </c>
      <c r="N1545" s="443"/>
      <c r="O1545" s="443"/>
      <c r="P1545" s="443"/>
      <c r="Q1545" s="443"/>
      <c r="R1545" s="443"/>
      <c r="S1545" s="443"/>
      <c r="T1545" s="443"/>
      <c r="U1545" s="443"/>
      <c r="V1545" s="443"/>
      <c r="W1545" s="443"/>
    </row>
    <row r="1546" spans="1:23" ht="15">
      <c r="A1546" s="459" t="s">
        <v>1020</v>
      </c>
      <c r="B1546" s="361" t="s">
        <v>1852</v>
      </c>
      <c r="C1546" s="446"/>
      <c r="D1546" s="446"/>
      <c r="E1546" s="286" t="s">
        <v>285</v>
      </c>
      <c r="F1546" s="286" t="s">
        <v>285</v>
      </c>
      <c r="G1546" s="286" t="s">
        <v>285</v>
      </c>
      <c r="H1546" s="286" t="s">
        <v>285</v>
      </c>
      <c r="I1546" s="286">
        <v>0</v>
      </c>
      <c r="J1546" s="286">
        <v>181.79999999999927</v>
      </c>
      <c r="K1546" s="286"/>
      <c r="L1546" s="313"/>
      <c r="M1546" s="312">
        <f t="shared" si="27"/>
        <v>181.79999999999927</v>
      </c>
      <c r="N1546" s="443"/>
      <c r="O1546" s="443"/>
      <c r="P1546" s="443"/>
      <c r="Q1546" s="443"/>
      <c r="R1546" s="443"/>
      <c r="S1546" s="443"/>
      <c r="T1546" s="443"/>
      <c r="U1546" s="443"/>
      <c r="V1546" s="443"/>
      <c r="W1546" s="443"/>
    </row>
    <row r="1547" spans="1:23" ht="15">
      <c r="A1547" s="459" t="s">
        <v>1021</v>
      </c>
      <c r="B1547" s="361" t="s">
        <v>1857</v>
      </c>
      <c r="C1547" s="446"/>
      <c r="D1547" s="446"/>
      <c r="E1547" s="286" t="s">
        <v>285</v>
      </c>
      <c r="F1547" s="286" t="s">
        <v>285</v>
      </c>
      <c r="G1547" s="286" t="s">
        <v>285</v>
      </c>
      <c r="H1547" s="286" t="s">
        <v>285</v>
      </c>
      <c r="I1547" s="286">
        <v>0</v>
      </c>
      <c r="J1547" s="286">
        <v>181.59999999999491</v>
      </c>
      <c r="K1547" s="286"/>
      <c r="L1547" s="313"/>
      <c r="M1547" s="312">
        <f t="shared" si="27"/>
        <v>181.59999999999491</v>
      </c>
      <c r="N1547" s="443"/>
      <c r="O1547" s="443"/>
      <c r="P1547" s="443"/>
      <c r="Q1547" s="443"/>
      <c r="R1547" s="443"/>
      <c r="S1547" s="443"/>
      <c r="T1547" s="443"/>
      <c r="U1547" s="443"/>
      <c r="V1547" s="443"/>
      <c r="W1547" s="443"/>
    </row>
    <row r="1548" spans="1:23" ht="15">
      <c r="A1548" s="459" t="s">
        <v>1022</v>
      </c>
      <c r="B1548" s="530" t="s">
        <v>2243</v>
      </c>
      <c r="C1548" s="446"/>
      <c r="D1548" s="446"/>
      <c r="E1548" s="286" t="s">
        <v>285</v>
      </c>
      <c r="F1548" s="286" t="s">
        <v>285</v>
      </c>
      <c r="G1548" s="286" t="s">
        <v>285</v>
      </c>
      <c r="H1548" s="286" t="s">
        <v>285</v>
      </c>
      <c r="I1548" s="286">
        <v>0</v>
      </c>
      <c r="J1548" s="286">
        <v>175.50000000000728</v>
      </c>
      <c r="K1548" s="286"/>
      <c r="L1548" s="313"/>
      <c r="M1548" s="312">
        <f t="shared" si="27"/>
        <v>175.50000000000728</v>
      </c>
      <c r="N1548" s="443"/>
      <c r="O1548" s="443"/>
      <c r="P1548" s="443"/>
      <c r="Q1548" s="443"/>
      <c r="R1548" s="443"/>
      <c r="S1548" s="443"/>
      <c r="T1548" s="443"/>
      <c r="U1548" s="443"/>
      <c r="V1548" s="443"/>
      <c r="W1548" s="443"/>
    </row>
    <row r="1549" spans="1:23" ht="15">
      <c r="A1549" s="459" t="s">
        <v>1023</v>
      </c>
      <c r="B1549" s="530" t="s">
        <v>2242</v>
      </c>
      <c r="C1549" s="446"/>
      <c r="D1549" s="446"/>
      <c r="E1549" s="286" t="s">
        <v>285</v>
      </c>
      <c r="F1549" s="286" t="s">
        <v>285</v>
      </c>
      <c r="G1549" s="286" t="s">
        <v>285</v>
      </c>
      <c r="H1549" s="286" t="s">
        <v>285</v>
      </c>
      <c r="I1549" s="286">
        <v>0</v>
      </c>
      <c r="J1549" s="286">
        <v>164.00000000000364</v>
      </c>
      <c r="K1549" s="286"/>
      <c r="L1549" s="313"/>
      <c r="M1549" s="312">
        <f t="shared" si="27"/>
        <v>164.00000000000364</v>
      </c>
      <c r="N1549" s="443"/>
      <c r="O1549" s="443"/>
      <c r="P1549" s="443"/>
      <c r="Q1549" s="443"/>
      <c r="R1549" s="443"/>
      <c r="S1549" s="443"/>
      <c r="T1549" s="443"/>
      <c r="U1549" s="443"/>
      <c r="V1549" s="443"/>
      <c r="W1549" s="443"/>
    </row>
    <row r="1550" spans="1:23" ht="15">
      <c r="A1550" s="459" t="s">
        <v>1024</v>
      </c>
      <c r="B1550" s="459" t="s">
        <v>801</v>
      </c>
      <c r="C1550" s="443"/>
      <c r="D1550" s="443"/>
      <c r="E1550" s="286" t="s">
        <v>285</v>
      </c>
      <c r="F1550" s="286" t="s">
        <v>285</v>
      </c>
      <c r="G1550" s="286" t="s">
        <v>285</v>
      </c>
      <c r="H1550" s="286">
        <v>112.60000000000036</v>
      </c>
      <c r="I1550" s="286">
        <v>0</v>
      </c>
      <c r="J1550" s="286">
        <v>43.700000000000728</v>
      </c>
      <c r="K1550" s="286"/>
      <c r="L1550" s="313"/>
      <c r="M1550" s="312">
        <f t="shared" si="27"/>
        <v>156.30000000000109</v>
      </c>
      <c r="N1550" s="443"/>
      <c r="O1550" s="443"/>
      <c r="P1550" s="443"/>
      <c r="Q1550" s="443"/>
      <c r="R1550" s="443"/>
      <c r="S1550" s="443"/>
      <c r="T1550" s="443"/>
      <c r="U1550" s="443"/>
      <c r="V1550" s="443"/>
      <c r="W1550" s="443"/>
    </row>
    <row r="1551" spans="1:23" ht="15">
      <c r="A1551" s="459" t="s">
        <v>1025</v>
      </c>
      <c r="B1551" s="464" t="s">
        <v>179</v>
      </c>
      <c r="C1551" s="443"/>
      <c r="D1551" s="443"/>
      <c r="E1551" s="323">
        <v>154.5</v>
      </c>
      <c r="F1551" s="286" t="s">
        <v>285</v>
      </c>
      <c r="G1551" s="286" t="s">
        <v>285</v>
      </c>
      <c r="H1551" s="286" t="s">
        <v>285</v>
      </c>
      <c r="I1551" s="286">
        <v>0</v>
      </c>
      <c r="J1551" s="286" t="s">
        <v>285</v>
      </c>
      <c r="K1551" s="286"/>
      <c r="L1551" s="313"/>
      <c r="M1551" s="312">
        <f t="shared" si="27"/>
        <v>154.5</v>
      </c>
      <c r="N1551" s="443"/>
      <c r="O1551" s="443" t="s">
        <v>300</v>
      </c>
      <c r="P1551" s="443"/>
      <c r="Q1551" s="443"/>
      <c r="R1551" s="443"/>
      <c r="S1551" s="443"/>
      <c r="T1551" s="443"/>
      <c r="U1551" s="443"/>
      <c r="V1551" s="443"/>
      <c r="W1551" s="443"/>
    </row>
    <row r="1552" spans="1:23" ht="15">
      <c r="A1552" s="459" t="s">
        <v>1026</v>
      </c>
      <c r="B1552" s="464" t="s">
        <v>857</v>
      </c>
      <c r="C1552" s="443"/>
      <c r="D1552" s="443"/>
      <c r="E1552" s="286" t="s">
        <v>285</v>
      </c>
      <c r="F1552" s="286" t="s">
        <v>285</v>
      </c>
      <c r="G1552" s="286" t="s">
        <v>285</v>
      </c>
      <c r="H1552" s="286">
        <v>141.50000000000091</v>
      </c>
      <c r="I1552" s="286">
        <v>0</v>
      </c>
      <c r="J1552" s="286" t="s">
        <v>285</v>
      </c>
      <c r="K1552" s="286"/>
      <c r="L1552" s="313"/>
      <c r="M1552" s="312">
        <f t="shared" si="27"/>
        <v>141.50000000000091</v>
      </c>
      <c r="N1552" s="443"/>
      <c r="O1552" s="443"/>
      <c r="P1552" s="443"/>
      <c r="Q1552" s="443"/>
      <c r="R1552" s="443"/>
      <c r="S1552" s="443"/>
      <c r="T1552" s="443"/>
      <c r="U1552" s="443"/>
      <c r="V1552" s="443"/>
      <c r="W1552" s="443"/>
    </row>
    <row r="1553" spans="1:23" ht="15">
      <c r="A1553" s="459" t="s">
        <v>1027</v>
      </c>
      <c r="B1553" s="361" t="s">
        <v>1854</v>
      </c>
      <c r="C1553" s="446"/>
      <c r="D1553" s="446"/>
      <c r="E1553" s="286" t="s">
        <v>285</v>
      </c>
      <c r="F1553" s="286" t="s">
        <v>285</v>
      </c>
      <c r="G1553" s="286" t="s">
        <v>285</v>
      </c>
      <c r="H1553" s="286" t="s">
        <v>285</v>
      </c>
      <c r="I1553" s="286">
        <v>0</v>
      </c>
      <c r="J1553" s="286">
        <v>92.799999999991996</v>
      </c>
      <c r="K1553" s="286"/>
      <c r="L1553" s="313"/>
      <c r="M1553" s="312">
        <f t="shared" si="27"/>
        <v>92.799999999991996</v>
      </c>
      <c r="N1553" s="443"/>
      <c r="O1553" s="443"/>
      <c r="P1553" s="443"/>
      <c r="Q1553" s="443"/>
      <c r="R1553" s="443"/>
      <c r="S1553" s="443"/>
      <c r="T1553" s="443"/>
      <c r="U1553" s="443"/>
      <c r="V1553" s="443"/>
      <c r="W1553" s="443"/>
    </row>
    <row r="1554" spans="1:23" ht="15">
      <c r="A1554" s="459" t="s">
        <v>1028</v>
      </c>
      <c r="B1554" s="343" t="s">
        <v>1837</v>
      </c>
      <c r="C1554" s="446"/>
      <c r="D1554" s="446"/>
      <c r="E1554" s="286" t="s">
        <v>285</v>
      </c>
      <c r="F1554" s="286" t="s">
        <v>285</v>
      </c>
      <c r="G1554" s="286" t="s">
        <v>285</v>
      </c>
      <c r="H1554" s="286" t="s">
        <v>285</v>
      </c>
      <c r="I1554" s="286">
        <v>0</v>
      </c>
      <c r="J1554" s="286" t="s">
        <v>285</v>
      </c>
      <c r="K1554" s="286"/>
      <c r="L1554" s="313"/>
      <c r="M1554" s="312">
        <f t="shared" si="27"/>
        <v>0</v>
      </c>
      <c r="N1554" s="443"/>
      <c r="O1554" s="443"/>
      <c r="P1554" s="443"/>
      <c r="Q1554" s="443"/>
      <c r="R1554" s="443"/>
      <c r="S1554" s="443"/>
      <c r="T1554" s="443"/>
      <c r="U1554" s="443"/>
      <c r="V1554" s="443"/>
      <c r="W1554" s="443"/>
    </row>
    <row r="1555" spans="1:23" ht="15">
      <c r="A1555" s="459" t="s">
        <v>1029</v>
      </c>
      <c r="B1555" s="361" t="s">
        <v>1848</v>
      </c>
      <c r="C1555" s="446"/>
      <c r="D1555" s="446"/>
      <c r="E1555" s="286" t="s">
        <v>285</v>
      </c>
      <c r="F1555" s="286" t="s">
        <v>285</v>
      </c>
      <c r="G1555" s="286" t="s">
        <v>285</v>
      </c>
      <c r="H1555" s="286" t="s">
        <v>285</v>
      </c>
      <c r="I1555" s="286">
        <v>0</v>
      </c>
      <c r="J1555" s="286" t="s">
        <v>285</v>
      </c>
      <c r="K1555" s="286"/>
      <c r="L1555" s="313"/>
      <c r="M1555" s="312">
        <f t="shared" si="27"/>
        <v>0</v>
      </c>
      <c r="N1555" s="443"/>
      <c r="O1555" s="443"/>
      <c r="P1555" s="443"/>
      <c r="Q1555" s="443"/>
      <c r="R1555" s="443"/>
      <c r="S1555" s="443"/>
      <c r="T1555" s="443"/>
      <c r="U1555" s="443"/>
      <c r="V1555" s="443"/>
      <c r="W1555" s="443"/>
    </row>
    <row r="1556" spans="1:23" ht="15">
      <c r="A1556" s="459" t="s">
        <v>1030</v>
      </c>
      <c r="B1556" s="361" t="s">
        <v>1847</v>
      </c>
      <c r="C1556" s="446"/>
      <c r="D1556" s="446"/>
      <c r="E1556" s="286" t="s">
        <v>285</v>
      </c>
      <c r="F1556" s="286" t="s">
        <v>285</v>
      </c>
      <c r="G1556" s="286" t="s">
        <v>285</v>
      </c>
      <c r="H1556" s="286" t="s">
        <v>285</v>
      </c>
      <c r="I1556" s="286">
        <v>0</v>
      </c>
      <c r="J1556" s="286" t="s">
        <v>285</v>
      </c>
      <c r="K1556" s="286"/>
      <c r="L1556" s="313"/>
      <c r="M1556" s="312">
        <f t="shared" si="27"/>
        <v>0</v>
      </c>
      <c r="N1556" s="443"/>
      <c r="O1556" s="443"/>
      <c r="P1556" s="443"/>
      <c r="Q1556" s="443"/>
      <c r="R1556" s="443"/>
      <c r="S1556" s="443"/>
      <c r="T1556" s="443"/>
      <c r="U1556" s="443"/>
      <c r="V1556" s="443"/>
      <c r="W1556" s="443"/>
    </row>
    <row r="1557" spans="1:23" ht="15">
      <c r="A1557" s="459" t="s">
        <v>1031</v>
      </c>
      <c r="B1557" s="361" t="s">
        <v>1845</v>
      </c>
      <c r="C1557" s="446"/>
      <c r="D1557" s="446"/>
      <c r="E1557" s="286" t="s">
        <v>285</v>
      </c>
      <c r="F1557" s="286" t="s">
        <v>285</v>
      </c>
      <c r="G1557" s="286" t="s">
        <v>285</v>
      </c>
      <c r="H1557" s="286" t="s">
        <v>285</v>
      </c>
      <c r="I1557" s="286">
        <v>0</v>
      </c>
      <c r="J1557" s="286" t="s">
        <v>285</v>
      </c>
      <c r="K1557" s="286"/>
      <c r="L1557" s="313"/>
      <c r="M1557" s="312">
        <f t="shared" si="27"/>
        <v>0</v>
      </c>
      <c r="N1557" s="443"/>
      <c r="O1557" s="443"/>
      <c r="P1557" s="443"/>
      <c r="Q1557" s="443"/>
      <c r="R1557" s="443"/>
      <c r="S1557" s="443"/>
      <c r="T1557" s="443"/>
      <c r="U1557" s="443"/>
      <c r="V1557" s="443"/>
      <c r="W1557" s="443"/>
    </row>
    <row r="1558" spans="1:23" ht="15">
      <c r="A1558" s="459" t="s">
        <v>1032</v>
      </c>
      <c r="B1558" s="361" t="s">
        <v>1873</v>
      </c>
      <c r="C1558" s="446"/>
      <c r="D1558" s="446"/>
      <c r="E1558" s="286" t="s">
        <v>285</v>
      </c>
      <c r="F1558" s="286" t="s">
        <v>285</v>
      </c>
      <c r="G1558" s="286" t="s">
        <v>285</v>
      </c>
      <c r="H1558" s="286" t="s">
        <v>285</v>
      </c>
      <c r="I1558" s="286">
        <v>0</v>
      </c>
      <c r="J1558" s="286" t="s">
        <v>285</v>
      </c>
      <c r="K1558" s="286"/>
      <c r="L1558" s="313"/>
      <c r="M1558" s="312">
        <f t="shared" si="27"/>
        <v>0</v>
      </c>
      <c r="N1558" s="443"/>
      <c r="O1558" s="443"/>
      <c r="P1558" s="443"/>
      <c r="Q1558" s="443"/>
      <c r="R1558" s="443"/>
      <c r="S1558" s="443"/>
      <c r="T1558" s="443"/>
      <c r="U1558" s="443"/>
      <c r="V1558" s="443"/>
      <c r="W1558" s="443"/>
    </row>
    <row r="1559" spans="1:23" ht="15">
      <c r="A1559" s="459" t="s">
        <v>1033</v>
      </c>
      <c r="B1559" s="361" t="s">
        <v>1855</v>
      </c>
      <c r="C1559" s="446"/>
      <c r="D1559" s="446"/>
      <c r="E1559" s="286" t="s">
        <v>285</v>
      </c>
      <c r="F1559" s="286" t="s">
        <v>285</v>
      </c>
      <c r="G1559" s="286" t="s">
        <v>285</v>
      </c>
      <c r="H1559" s="286" t="s">
        <v>285</v>
      </c>
      <c r="I1559" s="286">
        <v>0</v>
      </c>
      <c r="J1559" s="286" t="s">
        <v>285</v>
      </c>
      <c r="K1559" s="286"/>
      <c r="L1559" s="313"/>
      <c r="M1559" s="312">
        <f t="shared" si="27"/>
        <v>0</v>
      </c>
      <c r="N1559" s="443"/>
      <c r="O1559" s="443"/>
      <c r="P1559" s="443"/>
      <c r="Q1559" s="443"/>
      <c r="R1559" s="443"/>
      <c r="S1559" s="443"/>
      <c r="T1559" s="443"/>
      <c r="U1559" s="443"/>
      <c r="V1559" s="443"/>
      <c r="W1559" s="443"/>
    </row>
    <row r="1560" spans="1:23" ht="15">
      <c r="A1560" s="459"/>
      <c r="B1560" s="464"/>
      <c r="C1560" s="443"/>
      <c r="D1560" s="443"/>
      <c r="E1560" s="286"/>
      <c r="F1560" s="286"/>
      <c r="G1560" s="286"/>
      <c r="H1560" s="286"/>
      <c r="I1560" s="443"/>
      <c r="J1560" s="443"/>
      <c r="K1560" s="443"/>
      <c r="L1560" s="313"/>
      <c r="M1560" s="312"/>
      <c r="N1560" s="443"/>
      <c r="O1560" s="443"/>
      <c r="P1560" s="443"/>
      <c r="Q1560" s="443"/>
      <c r="R1560" s="443"/>
      <c r="S1560" s="443"/>
      <c r="T1560" s="443"/>
      <c r="U1560" s="443"/>
      <c r="V1560" s="443"/>
      <c r="W1560" s="443"/>
    </row>
    <row r="1561" spans="1:23" ht="15">
      <c r="A1561" s="459"/>
      <c r="B1561" s="464"/>
      <c r="C1561" s="443"/>
      <c r="D1561" s="443"/>
      <c r="E1561" s="286"/>
      <c r="F1561" s="443"/>
      <c r="G1561" s="443"/>
      <c r="H1561" s="443"/>
      <c r="I1561" s="443"/>
      <c r="J1561" s="443"/>
      <c r="K1561" s="443"/>
      <c r="L1561" s="313"/>
      <c r="M1561" s="313"/>
      <c r="N1561" s="443"/>
      <c r="O1561" s="443"/>
      <c r="P1561" s="443"/>
      <c r="Q1561" s="443"/>
      <c r="R1561" s="443"/>
      <c r="S1561" s="443"/>
      <c r="T1561" s="443"/>
      <c r="U1561" s="443"/>
      <c r="V1561" s="443"/>
      <c r="W1561" s="443"/>
    </row>
    <row r="1562" spans="1:23" ht="15">
      <c r="A1562" s="459"/>
      <c r="B1562" s="464"/>
      <c r="C1562" s="443"/>
      <c r="D1562" s="443"/>
      <c r="E1562" s="286"/>
      <c r="F1562" s="443"/>
      <c r="G1562" s="443"/>
      <c r="H1562" s="443"/>
      <c r="I1562" s="443"/>
      <c r="J1562" s="443"/>
      <c r="K1562" s="443"/>
      <c r="L1562" s="313"/>
      <c r="M1562" s="313"/>
      <c r="N1562" s="443"/>
      <c r="O1562" s="443"/>
      <c r="P1562" s="443"/>
      <c r="Q1562" s="443"/>
      <c r="R1562" s="443"/>
      <c r="S1562" s="443"/>
      <c r="T1562" s="443"/>
      <c r="U1562" s="443"/>
      <c r="V1562" s="443"/>
      <c r="W1562" s="443"/>
    </row>
    <row r="1563" spans="1:23" ht="25.5">
      <c r="A1563" s="30" t="s">
        <v>199</v>
      </c>
      <c r="B1563" s="443"/>
      <c r="C1563" s="443"/>
      <c r="D1563" s="443"/>
      <c r="E1563" s="443"/>
      <c r="F1563" s="443"/>
      <c r="G1563" s="443"/>
      <c r="H1563" s="443"/>
      <c r="I1563" s="443"/>
      <c r="J1563" s="443"/>
      <c r="K1563" s="443"/>
      <c r="L1563" s="313"/>
      <c r="M1563" s="313"/>
      <c r="N1563" s="443"/>
      <c r="O1563" s="443"/>
      <c r="P1563" s="443"/>
      <c r="Q1563" s="443"/>
      <c r="R1563" s="443"/>
      <c r="S1563" s="443"/>
      <c r="T1563" s="443"/>
      <c r="U1563" s="443"/>
      <c r="V1563" s="443"/>
      <c r="W1563" s="443"/>
    </row>
    <row r="1564" spans="1:23">
      <c r="A1564" s="443"/>
      <c r="B1564" s="443"/>
      <c r="C1564" s="443"/>
      <c r="D1564" s="443"/>
      <c r="E1564" s="443"/>
      <c r="F1564" s="443"/>
      <c r="G1564" s="443"/>
      <c r="H1564" s="443"/>
      <c r="I1564" s="443"/>
      <c r="J1564" s="443"/>
      <c r="K1564" s="443"/>
      <c r="L1564" s="313"/>
      <c r="M1564" s="313"/>
      <c r="N1564" s="443"/>
      <c r="O1564" s="443"/>
      <c r="P1564" s="443"/>
      <c r="Q1564" s="443"/>
      <c r="R1564" s="443"/>
      <c r="S1564" s="443"/>
      <c r="T1564" s="443"/>
      <c r="U1564" s="443"/>
      <c r="V1564" s="443"/>
      <c r="W1564" s="443"/>
    </row>
    <row r="1565" spans="1:23" ht="15">
      <c r="A1565" s="305"/>
      <c r="B1565" s="305"/>
      <c r="C1565" s="305"/>
      <c r="D1565" s="305"/>
      <c r="E1565" s="80">
        <v>2016</v>
      </c>
      <c r="F1565" s="80">
        <v>2017</v>
      </c>
      <c r="G1565" s="80">
        <v>2018</v>
      </c>
      <c r="H1565" s="80">
        <v>2019</v>
      </c>
      <c r="I1565" s="80">
        <v>2020</v>
      </c>
      <c r="J1565" s="80">
        <v>2021</v>
      </c>
      <c r="K1565" s="80">
        <v>2022</v>
      </c>
      <c r="L1565" s="313"/>
      <c r="M1565" s="89" t="s">
        <v>40</v>
      </c>
      <c r="N1565" s="443"/>
      <c r="O1565" s="443"/>
      <c r="P1565" s="443"/>
      <c r="Q1565" s="443"/>
      <c r="R1565" s="443"/>
      <c r="S1565" s="327"/>
      <c r="T1565" s="464"/>
      <c r="U1565" s="464"/>
      <c r="V1565" s="464"/>
      <c r="W1565" s="443"/>
    </row>
    <row r="1566" spans="1:23" ht="15">
      <c r="A1566" s="459" t="s">
        <v>0</v>
      </c>
      <c r="B1566" s="464" t="s">
        <v>11</v>
      </c>
      <c r="C1566" s="443"/>
      <c r="D1566" s="443"/>
      <c r="E1566" s="302">
        <v>219</v>
      </c>
      <c r="F1566" s="323">
        <v>262.39999999999998</v>
      </c>
      <c r="G1566" s="323">
        <v>355.9</v>
      </c>
      <c r="H1566" s="286">
        <v>343.20000000000073</v>
      </c>
      <c r="I1566" s="286">
        <v>0</v>
      </c>
      <c r="J1566" s="286">
        <v>538.79999999999927</v>
      </c>
      <c r="K1566" s="286"/>
      <c r="L1566" s="443"/>
      <c r="M1566" s="312">
        <f t="shared" ref="M1566:M1629" si="28">SUM(E1566:J1566)</f>
        <v>1719.3</v>
      </c>
      <c r="N1566" s="443"/>
      <c r="O1566" s="443" t="s">
        <v>351</v>
      </c>
      <c r="P1566" s="443"/>
      <c r="Q1566" s="443"/>
      <c r="R1566" s="443"/>
      <c r="S1566" s="530"/>
      <c r="T1566" s="464"/>
      <c r="U1566" s="688"/>
      <c r="V1566" s="464"/>
      <c r="W1566" s="464"/>
    </row>
    <row r="1567" spans="1:23" ht="15">
      <c r="A1567" s="459" t="s">
        <v>2</v>
      </c>
      <c r="B1567" s="464" t="s">
        <v>9</v>
      </c>
      <c r="C1567" s="443"/>
      <c r="D1567" s="443"/>
      <c r="E1567" s="286">
        <v>170.3</v>
      </c>
      <c r="F1567" s="286">
        <v>220.4</v>
      </c>
      <c r="G1567" s="303">
        <v>659.3</v>
      </c>
      <c r="H1567" s="286">
        <v>284.10000000000218</v>
      </c>
      <c r="I1567" s="286">
        <v>0</v>
      </c>
      <c r="J1567" s="286">
        <v>371</v>
      </c>
      <c r="K1567" s="286"/>
      <c r="L1567" s="443"/>
      <c r="M1567" s="312">
        <f t="shared" si="28"/>
        <v>1705.1000000000022</v>
      </c>
      <c r="N1567" s="443"/>
      <c r="O1567" s="443" t="s">
        <v>288</v>
      </c>
      <c r="P1567" s="443"/>
      <c r="Q1567" s="443"/>
      <c r="R1567" s="443" t="s">
        <v>1991</v>
      </c>
      <c r="S1567" s="343"/>
      <c r="T1567" s="464"/>
      <c r="U1567" s="689"/>
      <c r="V1567" s="464"/>
      <c r="W1567" s="464"/>
    </row>
    <row r="1568" spans="1:23" ht="15">
      <c r="A1568" s="459" t="s">
        <v>3</v>
      </c>
      <c r="B1568" s="464" t="s">
        <v>17</v>
      </c>
      <c r="C1568" s="443"/>
      <c r="D1568" s="443"/>
      <c r="E1568" s="303">
        <v>279.89999999999998</v>
      </c>
      <c r="F1568" s="323">
        <v>293.2</v>
      </c>
      <c r="G1568" s="323">
        <v>342.65</v>
      </c>
      <c r="H1568" s="286">
        <v>353.60000000000036</v>
      </c>
      <c r="I1568" s="286">
        <v>0</v>
      </c>
      <c r="J1568" s="286">
        <v>432.70000000000255</v>
      </c>
      <c r="K1568" s="286"/>
      <c r="L1568" s="443"/>
      <c r="M1568" s="312">
        <f t="shared" si="28"/>
        <v>1702.0500000000029</v>
      </c>
      <c r="N1568" s="443"/>
      <c r="O1568" s="443" t="s">
        <v>353</v>
      </c>
      <c r="P1568" s="443"/>
      <c r="Q1568" s="443"/>
      <c r="R1568" s="443" t="s">
        <v>1991</v>
      </c>
      <c r="S1568" s="464"/>
      <c r="T1568" s="464"/>
      <c r="U1568" s="687"/>
      <c r="V1568" s="464"/>
      <c r="W1568" s="464"/>
    </row>
    <row r="1569" spans="1:23" ht="15">
      <c r="A1569" s="459" t="s">
        <v>5</v>
      </c>
      <c r="B1569" s="464" t="s">
        <v>31</v>
      </c>
      <c r="C1569" s="443"/>
      <c r="D1569" s="443"/>
      <c r="E1569" s="286">
        <v>164.7</v>
      </c>
      <c r="F1569" s="286">
        <v>81.5</v>
      </c>
      <c r="G1569" s="323">
        <v>354.7</v>
      </c>
      <c r="H1569" s="286">
        <v>380.39999999999964</v>
      </c>
      <c r="I1569" s="286">
        <v>0</v>
      </c>
      <c r="J1569" s="301">
        <v>672.90000000000146</v>
      </c>
      <c r="K1569" s="301"/>
      <c r="L1569" s="443"/>
      <c r="M1569" s="312">
        <f t="shared" si="28"/>
        <v>1654.2000000000012</v>
      </c>
      <c r="N1569" s="443"/>
      <c r="O1569" s="443" t="s">
        <v>317</v>
      </c>
      <c r="P1569" s="443"/>
      <c r="Q1569" s="443"/>
      <c r="R1569" s="443"/>
      <c r="S1569" s="530"/>
      <c r="T1569" s="464"/>
      <c r="U1569" s="686"/>
      <c r="V1569" s="464"/>
      <c r="W1569" s="464"/>
    </row>
    <row r="1570" spans="1:23" ht="15">
      <c r="A1570" s="459" t="s">
        <v>7</v>
      </c>
      <c r="B1570" s="464" t="s">
        <v>21</v>
      </c>
      <c r="C1570" s="443"/>
      <c r="D1570" s="443"/>
      <c r="E1570" s="323">
        <v>201.4</v>
      </c>
      <c r="F1570" s="286">
        <v>216.3</v>
      </c>
      <c r="G1570" s="286">
        <v>279.7</v>
      </c>
      <c r="H1570" s="286">
        <v>287.60000000000036</v>
      </c>
      <c r="I1570" s="286">
        <v>0</v>
      </c>
      <c r="J1570" s="323">
        <v>561.79999999999927</v>
      </c>
      <c r="K1570" s="323"/>
      <c r="L1570" s="443"/>
      <c r="M1570" s="312">
        <f t="shared" si="28"/>
        <v>1546.7999999999997</v>
      </c>
      <c r="N1570" s="443"/>
      <c r="O1570" s="443" t="s">
        <v>342</v>
      </c>
      <c r="P1570" s="443"/>
      <c r="Q1570" s="443"/>
      <c r="R1570" s="443"/>
      <c r="S1570" s="343"/>
      <c r="T1570" s="464"/>
      <c r="U1570" s="686"/>
      <c r="V1570" s="464"/>
      <c r="W1570" s="464"/>
    </row>
    <row r="1571" spans="1:23" ht="15">
      <c r="A1571" s="459" t="s">
        <v>8</v>
      </c>
      <c r="B1571" s="464" t="s">
        <v>6</v>
      </c>
      <c r="C1571" s="443"/>
      <c r="D1571" s="443"/>
      <c r="E1571" s="286">
        <v>136.30000000000001</v>
      </c>
      <c r="F1571" s="303">
        <v>480.5</v>
      </c>
      <c r="G1571" s="286">
        <v>279.64999999999998</v>
      </c>
      <c r="H1571" s="286">
        <v>392.29999999999927</v>
      </c>
      <c r="I1571" s="286">
        <v>0</v>
      </c>
      <c r="J1571" s="286">
        <v>240.70000000000073</v>
      </c>
      <c r="K1571" s="286"/>
      <c r="L1571" s="443"/>
      <c r="M1571" s="312">
        <f t="shared" si="28"/>
        <v>1529.4499999999998</v>
      </c>
      <c r="N1571" s="443"/>
      <c r="O1571" s="443" t="s">
        <v>288</v>
      </c>
      <c r="P1571" s="443"/>
      <c r="Q1571" s="443"/>
      <c r="R1571" s="443" t="s">
        <v>1991</v>
      </c>
      <c r="S1571" s="343"/>
      <c r="T1571" s="464"/>
      <c r="U1571" s="688"/>
      <c r="V1571" s="464"/>
      <c r="W1571" s="464"/>
    </row>
    <row r="1572" spans="1:23" ht="15">
      <c r="A1572" s="459" t="s">
        <v>10</v>
      </c>
      <c r="B1572" s="464" t="s">
        <v>33</v>
      </c>
      <c r="C1572" s="443"/>
      <c r="D1572" s="443"/>
      <c r="E1572" s="323">
        <v>205</v>
      </c>
      <c r="F1572" s="286">
        <v>25.5</v>
      </c>
      <c r="G1572" s="323">
        <v>405.9</v>
      </c>
      <c r="H1572" s="286">
        <v>352.80000000000018</v>
      </c>
      <c r="I1572" s="286">
        <v>0</v>
      </c>
      <c r="J1572" s="286">
        <v>437.49999999999909</v>
      </c>
      <c r="K1572" s="286"/>
      <c r="L1572" s="443"/>
      <c r="M1572" s="312">
        <f t="shared" si="28"/>
        <v>1426.6999999999994</v>
      </c>
      <c r="N1572" s="443"/>
      <c r="O1572" s="443" t="s">
        <v>292</v>
      </c>
      <c r="P1572" s="443"/>
      <c r="Q1572" s="443"/>
      <c r="R1572" s="443"/>
      <c r="S1572" s="530"/>
      <c r="T1572" s="464"/>
      <c r="U1572" s="686"/>
      <c r="V1572" s="464"/>
      <c r="W1572" s="464"/>
    </row>
    <row r="1573" spans="1:23" ht="15">
      <c r="A1573" s="459" t="s">
        <v>12</v>
      </c>
      <c r="B1573" s="464" t="s">
        <v>141</v>
      </c>
      <c r="C1573" s="443"/>
      <c r="D1573" s="443"/>
      <c r="E1573" s="286" t="s">
        <v>285</v>
      </c>
      <c r="F1573" s="323">
        <v>235.7</v>
      </c>
      <c r="G1573" s="286">
        <v>295.89999999999998</v>
      </c>
      <c r="H1573" s="286">
        <v>313.00000000000091</v>
      </c>
      <c r="I1573" s="286">
        <v>0</v>
      </c>
      <c r="J1573" s="286">
        <v>539.80000000000473</v>
      </c>
      <c r="K1573" s="286"/>
      <c r="L1573" s="443"/>
      <c r="M1573" s="312">
        <f t="shared" si="28"/>
        <v>1384.4000000000055</v>
      </c>
      <c r="N1573" s="443"/>
      <c r="O1573" s="443" t="s">
        <v>300</v>
      </c>
      <c r="P1573" s="443"/>
      <c r="Q1573" s="443"/>
      <c r="R1573" s="443"/>
      <c r="S1573" s="530"/>
      <c r="T1573" s="464"/>
      <c r="U1573" s="686"/>
      <c r="V1573" s="464"/>
      <c r="W1573" s="464"/>
    </row>
    <row r="1574" spans="1:23" ht="15">
      <c r="A1574" s="459" t="s">
        <v>14</v>
      </c>
      <c r="B1574" s="464" t="s">
        <v>27</v>
      </c>
      <c r="C1574" s="443"/>
      <c r="D1574" s="443"/>
      <c r="E1574" s="286">
        <v>105.3</v>
      </c>
      <c r="F1574" s="286">
        <v>211.5</v>
      </c>
      <c r="G1574" s="301">
        <v>505.3</v>
      </c>
      <c r="H1574" s="286">
        <v>162.00000000000182</v>
      </c>
      <c r="I1574" s="286">
        <v>0</v>
      </c>
      <c r="J1574" s="286">
        <v>399.89999999999964</v>
      </c>
      <c r="K1574" s="286"/>
      <c r="L1574" s="443"/>
      <c r="M1574" s="312">
        <f t="shared" si="28"/>
        <v>1384.0000000000014</v>
      </c>
      <c r="N1574" s="443"/>
      <c r="O1574" s="443" t="s">
        <v>307</v>
      </c>
      <c r="P1574" s="443"/>
      <c r="Q1574" s="443"/>
      <c r="R1574" s="443"/>
      <c r="S1574" s="343"/>
      <c r="T1574" s="464"/>
      <c r="U1574" s="688"/>
      <c r="V1574" s="464"/>
      <c r="W1574" s="464"/>
    </row>
    <row r="1575" spans="1:23" ht="15">
      <c r="A1575" s="459" t="s">
        <v>16</v>
      </c>
      <c r="B1575" s="464" t="s">
        <v>39</v>
      </c>
      <c r="C1575" s="443"/>
      <c r="D1575" s="443"/>
      <c r="E1575" s="301">
        <v>253.2</v>
      </c>
      <c r="F1575" s="323">
        <v>254.3</v>
      </c>
      <c r="G1575" s="286">
        <v>167.4</v>
      </c>
      <c r="H1575" s="286">
        <v>318.39999999999964</v>
      </c>
      <c r="I1575" s="286">
        <v>0</v>
      </c>
      <c r="J1575" s="286">
        <v>374.90000000000146</v>
      </c>
      <c r="K1575" s="286"/>
      <c r="L1575" s="443"/>
      <c r="M1575" s="312">
        <f t="shared" si="28"/>
        <v>1368.2000000000012</v>
      </c>
      <c r="N1575" s="443"/>
      <c r="O1575" s="443" t="s">
        <v>326</v>
      </c>
      <c r="P1575" s="443"/>
      <c r="Q1575" s="443"/>
      <c r="R1575" s="443"/>
      <c r="S1575" s="464"/>
      <c r="T1575" s="464"/>
      <c r="U1575" s="686"/>
      <c r="V1575" s="464"/>
      <c r="W1575" s="464"/>
    </row>
    <row r="1576" spans="1:23" ht="15">
      <c r="A1576" s="459" t="s">
        <v>18</v>
      </c>
      <c r="B1576" s="464" t="s">
        <v>37</v>
      </c>
      <c r="C1576" s="443"/>
      <c r="D1576" s="443"/>
      <c r="E1576" s="323">
        <v>211.8</v>
      </c>
      <c r="F1576" s="286">
        <v>51.9</v>
      </c>
      <c r="G1576" s="286">
        <v>286.5</v>
      </c>
      <c r="H1576" s="323">
        <v>424.49999999999909</v>
      </c>
      <c r="I1576" s="286">
        <v>0</v>
      </c>
      <c r="J1576" s="286">
        <v>380.69999999999891</v>
      </c>
      <c r="K1576" s="286"/>
      <c r="L1576" s="443"/>
      <c r="M1576" s="312">
        <f t="shared" si="28"/>
        <v>1355.399999999998</v>
      </c>
      <c r="N1576" s="443"/>
      <c r="O1576" s="443" t="s">
        <v>350</v>
      </c>
      <c r="P1576" s="443"/>
      <c r="Q1576" s="443"/>
      <c r="R1576" s="443"/>
      <c r="S1576" s="464"/>
      <c r="T1576" s="464"/>
      <c r="U1576" s="686"/>
      <c r="V1576" s="464"/>
      <c r="W1576" s="464"/>
    </row>
    <row r="1577" spans="1:23" ht="15">
      <c r="A1577" s="459" t="s">
        <v>20</v>
      </c>
      <c r="B1577" s="464" t="s">
        <v>23</v>
      </c>
      <c r="C1577" s="443"/>
      <c r="D1577" s="443"/>
      <c r="E1577" s="323">
        <v>214.4</v>
      </c>
      <c r="F1577" s="286">
        <v>165.6</v>
      </c>
      <c r="G1577" s="286">
        <v>196.4</v>
      </c>
      <c r="H1577" s="286">
        <v>293.30000000000109</v>
      </c>
      <c r="I1577" s="286">
        <v>0</v>
      </c>
      <c r="J1577" s="286">
        <v>470.59999999999854</v>
      </c>
      <c r="K1577" s="286"/>
      <c r="L1577" s="443"/>
      <c r="M1577" s="312">
        <f t="shared" si="28"/>
        <v>1340.2999999999997</v>
      </c>
      <c r="N1577" s="443"/>
      <c r="O1577" s="443" t="s">
        <v>290</v>
      </c>
      <c r="P1577" s="443"/>
      <c r="Q1577" s="443"/>
      <c r="R1577" s="443"/>
      <c r="S1577" s="530"/>
      <c r="T1577" s="464"/>
      <c r="U1577" s="688"/>
      <c r="V1577" s="464"/>
      <c r="W1577" s="464"/>
    </row>
    <row r="1578" spans="1:23" ht="15">
      <c r="A1578" s="459" t="s">
        <v>22</v>
      </c>
      <c r="B1578" s="464" t="s">
        <v>25</v>
      </c>
      <c r="C1578" s="443"/>
      <c r="D1578" s="443"/>
      <c r="E1578" s="323">
        <v>189.4</v>
      </c>
      <c r="F1578" s="286">
        <v>151.69999999999999</v>
      </c>
      <c r="G1578" s="323">
        <v>348.1</v>
      </c>
      <c r="H1578" s="286">
        <v>116.90000000000327</v>
      </c>
      <c r="I1578" s="286">
        <v>0</v>
      </c>
      <c r="J1578" s="286">
        <v>511.70000000000073</v>
      </c>
      <c r="K1578" s="286"/>
      <c r="L1578" s="443"/>
      <c r="M1578" s="312">
        <f t="shared" si="28"/>
        <v>1317.800000000004</v>
      </c>
      <c r="N1578" s="443"/>
      <c r="O1578" s="443" t="s">
        <v>352</v>
      </c>
      <c r="P1578" s="443"/>
      <c r="Q1578" s="443"/>
      <c r="R1578" s="443"/>
      <c r="S1578" s="530"/>
      <c r="T1578" s="464"/>
      <c r="U1578" s="686"/>
      <c r="V1578" s="464"/>
      <c r="W1578" s="464"/>
    </row>
    <row r="1579" spans="1:23" ht="15">
      <c r="A1579" s="459" t="s">
        <v>24</v>
      </c>
      <c r="B1579" s="464" t="s">
        <v>143</v>
      </c>
      <c r="C1579" s="443"/>
      <c r="D1579" s="443"/>
      <c r="E1579" s="286" t="s">
        <v>285</v>
      </c>
      <c r="F1579" s="323">
        <v>264</v>
      </c>
      <c r="G1579" s="286">
        <v>193.7</v>
      </c>
      <c r="H1579" s="286">
        <v>351.00000000000091</v>
      </c>
      <c r="I1579" s="286">
        <v>0</v>
      </c>
      <c r="J1579" s="286">
        <v>482.99999999999909</v>
      </c>
      <c r="K1579" s="286"/>
      <c r="L1579" s="443"/>
      <c r="M1579" s="312">
        <f t="shared" si="28"/>
        <v>1291.7</v>
      </c>
      <c r="N1579" s="443"/>
      <c r="O1579" s="443" t="s">
        <v>299</v>
      </c>
      <c r="P1579" s="443"/>
      <c r="Q1579" s="443"/>
      <c r="R1579" s="443"/>
      <c r="S1579" s="464"/>
      <c r="T1579" s="464"/>
      <c r="U1579" s="686"/>
      <c r="V1579" s="464"/>
      <c r="W1579" s="464"/>
    </row>
    <row r="1580" spans="1:23" ht="15">
      <c r="A1580" s="459" t="s">
        <v>26</v>
      </c>
      <c r="B1580" s="464" t="s">
        <v>144</v>
      </c>
      <c r="C1580" s="443"/>
      <c r="D1580" s="443"/>
      <c r="E1580" s="286" t="s">
        <v>285</v>
      </c>
      <c r="F1580" s="302">
        <v>356.3</v>
      </c>
      <c r="G1580" s="323">
        <v>347.85</v>
      </c>
      <c r="H1580" s="286">
        <v>218.80000000000109</v>
      </c>
      <c r="I1580" s="286">
        <v>0</v>
      </c>
      <c r="J1580" s="286">
        <v>354</v>
      </c>
      <c r="K1580" s="286"/>
      <c r="L1580" s="443"/>
      <c r="M1580" s="312">
        <f t="shared" si="28"/>
        <v>1276.9500000000012</v>
      </c>
      <c r="N1580" s="443"/>
      <c r="O1580" s="443" t="s">
        <v>339</v>
      </c>
      <c r="P1580" s="443"/>
      <c r="Q1580" s="443"/>
      <c r="R1580" s="443"/>
      <c r="S1580" s="530"/>
      <c r="T1580" s="464"/>
      <c r="U1580" s="686"/>
      <c r="V1580" s="464"/>
      <c r="W1580" s="464"/>
    </row>
    <row r="1581" spans="1:23" ht="15">
      <c r="A1581" s="459" t="s">
        <v>28</v>
      </c>
      <c r="B1581" s="464" t="s">
        <v>142</v>
      </c>
      <c r="C1581" s="443"/>
      <c r="D1581" s="443"/>
      <c r="E1581" s="286" t="s">
        <v>285</v>
      </c>
      <c r="F1581" s="286">
        <v>120.8</v>
      </c>
      <c r="G1581" s="302">
        <v>461.1</v>
      </c>
      <c r="H1581" s="286">
        <v>168.59999999999854</v>
      </c>
      <c r="I1581" s="286">
        <v>0</v>
      </c>
      <c r="J1581" s="286">
        <v>512.30000000000109</v>
      </c>
      <c r="K1581" s="286"/>
      <c r="L1581" s="443"/>
      <c r="M1581" s="312">
        <f t="shared" si="28"/>
        <v>1262.7999999999997</v>
      </c>
      <c r="N1581" s="443"/>
      <c r="O1581" s="443" t="s">
        <v>289</v>
      </c>
      <c r="P1581" s="443"/>
      <c r="Q1581" s="443"/>
      <c r="R1581" s="443"/>
      <c r="S1581" s="530"/>
      <c r="T1581" s="464"/>
      <c r="U1581" s="688"/>
      <c r="V1581" s="464"/>
      <c r="W1581" s="464"/>
    </row>
    <row r="1582" spans="1:23" ht="15">
      <c r="A1582" s="459" t="s">
        <v>30</v>
      </c>
      <c r="B1582" s="464" t="s">
        <v>13</v>
      </c>
      <c r="C1582" s="443"/>
      <c r="D1582" s="443"/>
      <c r="E1582" s="286">
        <v>61.2</v>
      </c>
      <c r="F1582" s="323">
        <v>267.89999999999998</v>
      </c>
      <c r="G1582" s="286">
        <v>136.5</v>
      </c>
      <c r="H1582" s="286">
        <v>365.29999999999563</v>
      </c>
      <c r="I1582" s="286">
        <v>0</v>
      </c>
      <c r="J1582" s="286">
        <v>419.19999999999891</v>
      </c>
      <c r="K1582" s="286"/>
      <c r="L1582" s="443"/>
      <c r="M1582" s="312">
        <f t="shared" si="28"/>
        <v>1250.0999999999945</v>
      </c>
      <c r="N1582" s="443"/>
      <c r="O1582" s="443" t="s">
        <v>304</v>
      </c>
      <c r="P1582" s="443"/>
      <c r="Q1582" s="443"/>
      <c r="R1582" s="443"/>
      <c r="S1582" s="530"/>
      <c r="T1582" s="464"/>
      <c r="U1582" s="686"/>
      <c r="V1582" s="464"/>
      <c r="W1582" s="464"/>
    </row>
    <row r="1583" spans="1:23" ht="15">
      <c r="A1583" s="459" t="s">
        <v>32</v>
      </c>
      <c r="B1583" s="464" t="s">
        <v>155</v>
      </c>
      <c r="C1583" s="443"/>
      <c r="D1583" s="443"/>
      <c r="E1583" s="286" t="s">
        <v>285</v>
      </c>
      <c r="F1583" s="286" t="s">
        <v>285</v>
      </c>
      <c r="G1583" s="323">
        <v>370</v>
      </c>
      <c r="H1583" s="286">
        <v>341.79999999999836</v>
      </c>
      <c r="I1583" s="286">
        <v>0</v>
      </c>
      <c r="J1583" s="286">
        <v>487.19999999999982</v>
      </c>
      <c r="K1583" s="286"/>
      <c r="L1583" s="443"/>
      <c r="M1583" s="312">
        <f t="shared" si="28"/>
        <v>1198.9999999999982</v>
      </c>
      <c r="N1583" s="443"/>
      <c r="O1583" s="443" t="s">
        <v>291</v>
      </c>
      <c r="P1583" s="443"/>
      <c r="Q1583" s="443"/>
      <c r="R1583" s="443"/>
      <c r="S1583" s="530"/>
      <c r="T1583" s="464"/>
      <c r="U1583" s="689"/>
      <c r="V1583" s="464"/>
      <c r="W1583" s="464"/>
    </row>
    <row r="1584" spans="1:23" ht="15">
      <c r="A1584" s="459" t="s">
        <v>34</v>
      </c>
      <c r="B1584" s="464" t="s">
        <v>19</v>
      </c>
      <c r="C1584" s="443"/>
      <c r="D1584" s="443"/>
      <c r="E1584" s="286">
        <v>130.6</v>
      </c>
      <c r="F1584" s="286">
        <v>164.4</v>
      </c>
      <c r="G1584" s="286">
        <v>197.7</v>
      </c>
      <c r="H1584" s="286">
        <v>285.80000000000018</v>
      </c>
      <c r="I1584" s="286">
        <v>0</v>
      </c>
      <c r="J1584" s="286">
        <v>416.30000000000109</v>
      </c>
      <c r="K1584" s="286"/>
      <c r="L1584" s="443"/>
      <c r="M1584" s="312">
        <f t="shared" si="28"/>
        <v>1194.8000000000013</v>
      </c>
      <c r="N1584" s="443"/>
      <c r="O1584" s="443"/>
      <c r="P1584" s="443"/>
      <c r="Q1584" s="443"/>
      <c r="R1584" s="443"/>
      <c r="S1584" s="343"/>
      <c r="T1584" s="464"/>
      <c r="U1584" s="686"/>
      <c r="V1584" s="464"/>
      <c r="W1584" s="464"/>
    </row>
    <row r="1585" spans="1:23" ht="15">
      <c r="A1585" s="459" t="s">
        <v>36</v>
      </c>
      <c r="B1585" s="464" t="s">
        <v>844</v>
      </c>
      <c r="C1585" s="443"/>
      <c r="D1585" s="443"/>
      <c r="E1585" s="286" t="s">
        <v>285</v>
      </c>
      <c r="F1585" s="286" t="s">
        <v>285</v>
      </c>
      <c r="G1585" s="286" t="s">
        <v>285</v>
      </c>
      <c r="H1585" s="301">
        <v>495.79999999999836</v>
      </c>
      <c r="I1585" s="286">
        <v>0</v>
      </c>
      <c r="J1585" s="302">
        <v>635.09999999999854</v>
      </c>
      <c r="K1585" s="302"/>
      <c r="L1585" s="443"/>
      <c r="M1585" s="312">
        <f t="shared" si="28"/>
        <v>1130.8999999999969</v>
      </c>
      <c r="N1585" s="443"/>
      <c r="O1585" s="443" t="s">
        <v>309</v>
      </c>
      <c r="P1585" s="443"/>
      <c r="Q1585" s="443"/>
      <c r="R1585" s="443"/>
      <c r="S1585" s="464"/>
      <c r="T1585" s="464"/>
      <c r="U1585" s="686"/>
      <c r="V1585" s="464"/>
      <c r="W1585" s="464"/>
    </row>
    <row r="1586" spans="1:23" ht="15">
      <c r="A1586" s="459" t="s">
        <v>38</v>
      </c>
      <c r="B1586" s="464" t="s">
        <v>154</v>
      </c>
      <c r="C1586" s="443"/>
      <c r="D1586" s="443"/>
      <c r="E1586" s="286" t="s">
        <v>285</v>
      </c>
      <c r="F1586" s="286" t="s">
        <v>285</v>
      </c>
      <c r="G1586" s="286">
        <v>214.4</v>
      </c>
      <c r="H1586" s="286">
        <v>300.49999999999818</v>
      </c>
      <c r="I1586" s="286">
        <v>0</v>
      </c>
      <c r="J1586" s="323">
        <v>570.10000000000036</v>
      </c>
      <c r="K1586" s="323"/>
      <c r="L1586" s="443"/>
      <c r="M1586" s="312">
        <f t="shared" si="28"/>
        <v>1084.9999999999986</v>
      </c>
      <c r="N1586" s="443"/>
      <c r="O1586" s="443" t="s">
        <v>294</v>
      </c>
      <c r="P1586" s="443"/>
      <c r="Q1586" s="443"/>
      <c r="R1586" s="443"/>
      <c r="S1586" s="530"/>
      <c r="T1586" s="464"/>
      <c r="U1586" s="686"/>
      <c r="V1586" s="464"/>
      <c r="W1586" s="464"/>
    </row>
    <row r="1587" spans="1:23" ht="15">
      <c r="A1587" s="459" t="s">
        <v>145</v>
      </c>
      <c r="B1587" s="464" t="s">
        <v>29</v>
      </c>
      <c r="C1587" s="443"/>
      <c r="D1587" s="443"/>
      <c r="E1587" s="323">
        <v>204.7</v>
      </c>
      <c r="F1587" s="286">
        <v>209.4</v>
      </c>
      <c r="G1587" s="286">
        <v>263.7</v>
      </c>
      <c r="H1587" s="286" t="s">
        <v>285</v>
      </c>
      <c r="I1587" s="286">
        <v>0</v>
      </c>
      <c r="J1587" s="286">
        <v>378.5</v>
      </c>
      <c r="K1587" s="286"/>
      <c r="L1587" s="443"/>
      <c r="M1587" s="312">
        <f t="shared" si="28"/>
        <v>1056.3</v>
      </c>
      <c r="N1587" s="443"/>
      <c r="O1587" s="443" t="s">
        <v>299</v>
      </c>
      <c r="P1587" s="443"/>
      <c r="Q1587" s="443"/>
      <c r="R1587" s="443"/>
      <c r="S1587" s="464"/>
      <c r="T1587" s="464"/>
      <c r="U1587" s="686"/>
      <c r="V1587" s="464"/>
      <c r="W1587" s="464"/>
    </row>
    <row r="1588" spans="1:23" ht="15">
      <c r="A1588" s="459" t="s">
        <v>146</v>
      </c>
      <c r="B1588" s="464" t="s">
        <v>162</v>
      </c>
      <c r="C1588" s="443"/>
      <c r="D1588" s="443"/>
      <c r="E1588" s="286" t="s">
        <v>285</v>
      </c>
      <c r="F1588" s="286" t="s">
        <v>285</v>
      </c>
      <c r="G1588" s="286">
        <v>274.3</v>
      </c>
      <c r="H1588" s="286">
        <v>382.19999999999709</v>
      </c>
      <c r="I1588" s="286">
        <v>0</v>
      </c>
      <c r="J1588" s="286">
        <v>374</v>
      </c>
      <c r="K1588" s="286"/>
      <c r="L1588" s="443"/>
      <c r="M1588" s="312">
        <f t="shared" si="28"/>
        <v>1030.499999999997</v>
      </c>
      <c r="N1588" s="443"/>
      <c r="O1588" s="443"/>
      <c r="P1588" s="443"/>
      <c r="Q1588" s="443"/>
      <c r="R1588" s="443"/>
      <c r="S1588" s="530"/>
      <c r="T1588" s="464"/>
      <c r="U1588" s="686"/>
      <c r="V1588" s="464"/>
      <c r="W1588" s="464"/>
    </row>
    <row r="1589" spans="1:23" ht="15">
      <c r="A1589" s="459" t="s">
        <v>147</v>
      </c>
      <c r="B1589" s="464" t="s">
        <v>15</v>
      </c>
      <c r="C1589" s="443"/>
      <c r="D1589" s="443"/>
      <c r="E1589" s="286">
        <v>148.4</v>
      </c>
      <c r="F1589" s="323">
        <v>346.9</v>
      </c>
      <c r="G1589" s="286">
        <v>119.9</v>
      </c>
      <c r="H1589" s="286">
        <v>64.5</v>
      </c>
      <c r="I1589" s="286">
        <v>0</v>
      </c>
      <c r="J1589" s="286">
        <v>343.5</v>
      </c>
      <c r="K1589" s="286"/>
      <c r="L1589" s="443"/>
      <c r="M1589" s="312">
        <f t="shared" si="28"/>
        <v>1023.1999999999999</v>
      </c>
      <c r="N1589" s="443"/>
      <c r="O1589" s="443" t="s">
        <v>290</v>
      </c>
      <c r="P1589" s="443"/>
      <c r="Q1589" s="443"/>
      <c r="R1589" s="443"/>
      <c r="S1589" s="464"/>
      <c r="T1589" s="464"/>
      <c r="U1589" s="688"/>
      <c r="V1589" s="464"/>
      <c r="W1589" s="464"/>
    </row>
    <row r="1590" spans="1:23" ht="15">
      <c r="A1590" s="459" t="s">
        <v>151</v>
      </c>
      <c r="B1590" s="464" t="s">
        <v>811</v>
      </c>
      <c r="C1590" s="443"/>
      <c r="D1590" s="443"/>
      <c r="E1590" s="286" t="s">
        <v>285</v>
      </c>
      <c r="F1590" s="286" t="s">
        <v>285</v>
      </c>
      <c r="G1590" s="286" t="s">
        <v>285</v>
      </c>
      <c r="H1590" s="323">
        <v>442.09999999999854</v>
      </c>
      <c r="I1590" s="286">
        <v>0</v>
      </c>
      <c r="J1590" s="323">
        <v>574.70000000000073</v>
      </c>
      <c r="K1590" s="323"/>
      <c r="L1590" s="443"/>
      <c r="M1590" s="312">
        <f t="shared" si="28"/>
        <v>1016.7999999999993</v>
      </c>
      <c r="N1590" s="443"/>
      <c r="O1590" s="443" t="s">
        <v>349</v>
      </c>
      <c r="P1590" s="443"/>
      <c r="Q1590" s="443"/>
      <c r="R1590" s="443"/>
      <c r="S1590" s="530"/>
      <c r="T1590" s="464"/>
      <c r="U1590" s="686"/>
      <c r="V1590" s="464"/>
      <c r="W1590" s="464"/>
    </row>
    <row r="1591" spans="1:23" ht="15">
      <c r="A1591" s="459" t="s">
        <v>157</v>
      </c>
      <c r="B1591" s="464" t="s">
        <v>830</v>
      </c>
      <c r="C1591" s="443"/>
      <c r="D1591" s="443"/>
      <c r="E1591" s="286" t="s">
        <v>285</v>
      </c>
      <c r="F1591" s="286" t="s">
        <v>285</v>
      </c>
      <c r="G1591" s="286" t="s">
        <v>285</v>
      </c>
      <c r="H1591" s="323">
        <v>465.19999999999891</v>
      </c>
      <c r="I1591" s="286">
        <v>0</v>
      </c>
      <c r="J1591" s="323">
        <v>546.30000000000018</v>
      </c>
      <c r="K1591" s="323"/>
      <c r="L1591" s="443"/>
      <c r="M1591" s="312">
        <f t="shared" si="28"/>
        <v>1011.4999999999991</v>
      </c>
      <c r="N1591" s="443"/>
      <c r="O1591" s="443" t="s">
        <v>296</v>
      </c>
      <c r="P1591" s="443"/>
      <c r="Q1591" s="443"/>
      <c r="R1591" s="443"/>
      <c r="S1591" s="530"/>
      <c r="T1591" s="464"/>
      <c r="U1591" s="688"/>
      <c r="V1591" s="464"/>
      <c r="W1591" s="464"/>
    </row>
    <row r="1592" spans="1:23" ht="15">
      <c r="A1592" s="459" t="s">
        <v>159</v>
      </c>
      <c r="B1592" s="464" t="s">
        <v>856</v>
      </c>
      <c r="C1592" s="443"/>
      <c r="D1592" s="443"/>
      <c r="E1592" s="286" t="s">
        <v>285</v>
      </c>
      <c r="F1592" s="286" t="s">
        <v>285</v>
      </c>
      <c r="G1592" s="286" t="s">
        <v>285</v>
      </c>
      <c r="H1592" s="302">
        <v>467</v>
      </c>
      <c r="I1592" s="286">
        <v>0</v>
      </c>
      <c r="J1592" s="286">
        <v>494.10000000000036</v>
      </c>
      <c r="K1592" s="286"/>
      <c r="L1592" s="443"/>
      <c r="M1592" s="312">
        <f t="shared" si="28"/>
        <v>961.10000000000036</v>
      </c>
      <c r="N1592" s="443"/>
      <c r="O1592" s="443" t="s">
        <v>289</v>
      </c>
      <c r="P1592" s="443"/>
      <c r="Q1592" s="443"/>
      <c r="R1592" s="443"/>
      <c r="S1592" s="530"/>
      <c r="T1592" s="464"/>
      <c r="U1592" s="686"/>
      <c r="V1592" s="464"/>
      <c r="W1592" s="464"/>
    </row>
    <row r="1593" spans="1:23" ht="15">
      <c r="A1593" s="459" t="s">
        <v>160</v>
      </c>
      <c r="B1593" s="464" t="s">
        <v>836</v>
      </c>
      <c r="C1593" s="443"/>
      <c r="D1593" s="443"/>
      <c r="E1593" s="286" t="s">
        <v>285</v>
      </c>
      <c r="F1593" s="286" t="s">
        <v>285</v>
      </c>
      <c r="G1593" s="286" t="s">
        <v>285</v>
      </c>
      <c r="H1593" s="286">
        <v>346.00000000000182</v>
      </c>
      <c r="I1593" s="286">
        <v>0</v>
      </c>
      <c r="J1593" s="323">
        <v>614.5</v>
      </c>
      <c r="K1593" s="323"/>
      <c r="L1593" s="443"/>
      <c r="M1593" s="312">
        <f t="shared" si="28"/>
        <v>960.50000000000182</v>
      </c>
      <c r="N1593" s="443"/>
      <c r="O1593" s="443" t="s">
        <v>290</v>
      </c>
      <c r="P1593" s="443"/>
      <c r="Q1593" s="443"/>
      <c r="R1593" s="443"/>
      <c r="S1593" s="464"/>
      <c r="T1593" s="464"/>
      <c r="U1593" s="686"/>
      <c r="V1593" s="464"/>
      <c r="W1593" s="464"/>
    </row>
    <row r="1594" spans="1:23" ht="15">
      <c r="A1594" s="459" t="s">
        <v>161</v>
      </c>
      <c r="B1594" s="464" t="s">
        <v>852</v>
      </c>
      <c r="C1594" s="443"/>
      <c r="D1594" s="443"/>
      <c r="E1594" s="286" t="s">
        <v>285</v>
      </c>
      <c r="F1594" s="286" t="s">
        <v>285</v>
      </c>
      <c r="G1594" s="286" t="s">
        <v>285</v>
      </c>
      <c r="H1594" s="323">
        <v>453.5</v>
      </c>
      <c r="I1594" s="286">
        <v>0</v>
      </c>
      <c r="J1594" s="286">
        <v>506.5</v>
      </c>
      <c r="K1594" s="286"/>
      <c r="L1594" s="443"/>
      <c r="M1594" s="312">
        <f t="shared" si="28"/>
        <v>960</v>
      </c>
      <c r="N1594" s="443"/>
      <c r="O1594" s="443" t="s">
        <v>304</v>
      </c>
      <c r="P1594" s="443"/>
      <c r="Q1594" s="443"/>
      <c r="R1594" s="443"/>
      <c r="S1594" s="464"/>
      <c r="T1594" s="464"/>
      <c r="U1594" s="687"/>
      <c r="V1594" s="464"/>
      <c r="W1594" s="464"/>
    </row>
    <row r="1595" spans="1:23" ht="15">
      <c r="A1595" s="459" t="s">
        <v>163</v>
      </c>
      <c r="B1595" s="464" t="s">
        <v>153</v>
      </c>
      <c r="C1595" s="443"/>
      <c r="D1595" s="443"/>
      <c r="E1595" s="286" t="s">
        <v>285</v>
      </c>
      <c r="F1595" s="286" t="s">
        <v>285</v>
      </c>
      <c r="G1595" s="286">
        <v>136.19999999999999</v>
      </c>
      <c r="H1595" s="286">
        <v>288.29999999999836</v>
      </c>
      <c r="I1595" s="286">
        <v>0</v>
      </c>
      <c r="J1595" s="286">
        <v>512.80000000000109</v>
      </c>
      <c r="K1595" s="286"/>
      <c r="L1595" s="443"/>
      <c r="M1595" s="312">
        <f t="shared" si="28"/>
        <v>937.2999999999995</v>
      </c>
      <c r="N1595" s="443"/>
      <c r="O1595" s="443"/>
      <c r="P1595" s="443"/>
      <c r="Q1595" s="443"/>
      <c r="R1595" s="443"/>
      <c r="S1595" s="530"/>
      <c r="T1595" s="464"/>
      <c r="U1595" s="686"/>
      <c r="V1595" s="464"/>
      <c r="W1595" s="464"/>
    </row>
    <row r="1596" spans="1:23" ht="15">
      <c r="A1596" s="459" t="s">
        <v>281</v>
      </c>
      <c r="B1596" s="464" t="s">
        <v>819</v>
      </c>
      <c r="C1596" s="443"/>
      <c r="D1596" s="443"/>
      <c r="E1596" s="286" t="s">
        <v>285</v>
      </c>
      <c r="F1596" s="286" t="s">
        <v>285</v>
      </c>
      <c r="G1596" s="286" t="s">
        <v>285</v>
      </c>
      <c r="H1596" s="286">
        <v>409.70000000000164</v>
      </c>
      <c r="I1596" s="286">
        <v>0</v>
      </c>
      <c r="J1596" s="286">
        <v>495.49999999999909</v>
      </c>
      <c r="K1596" s="286"/>
      <c r="L1596" s="443"/>
      <c r="M1596" s="312">
        <f t="shared" si="28"/>
        <v>905.20000000000073</v>
      </c>
      <c r="N1596" s="443"/>
      <c r="O1596" s="443"/>
      <c r="P1596" s="443"/>
      <c r="Q1596" s="443"/>
      <c r="R1596" s="443"/>
      <c r="S1596" s="343"/>
      <c r="T1596" s="464"/>
      <c r="U1596" s="686"/>
      <c r="V1596" s="464"/>
      <c r="W1596" s="464"/>
    </row>
    <row r="1597" spans="1:23" ht="15">
      <c r="A1597" s="459" t="s">
        <v>282</v>
      </c>
      <c r="B1597" s="464" t="s">
        <v>861</v>
      </c>
      <c r="C1597" s="443"/>
      <c r="D1597" s="443"/>
      <c r="E1597" s="286" t="s">
        <v>285</v>
      </c>
      <c r="F1597" s="286" t="s">
        <v>285</v>
      </c>
      <c r="G1597" s="286" t="s">
        <v>285</v>
      </c>
      <c r="H1597" s="286">
        <v>301.69999999999982</v>
      </c>
      <c r="I1597" s="286">
        <v>0</v>
      </c>
      <c r="J1597" s="323">
        <v>571.19999999999982</v>
      </c>
      <c r="K1597" s="323"/>
      <c r="L1597" s="443"/>
      <c r="M1597" s="312">
        <f t="shared" si="28"/>
        <v>872.89999999999964</v>
      </c>
      <c r="N1597" s="443"/>
      <c r="O1597" s="443" t="s">
        <v>299</v>
      </c>
      <c r="P1597" s="443"/>
      <c r="Q1597" s="443"/>
      <c r="R1597" s="443"/>
      <c r="S1597" s="464"/>
      <c r="T1597" s="464"/>
      <c r="U1597" s="687"/>
      <c r="V1597" s="464"/>
      <c r="W1597" s="464"/>
    </row>
    <row r="1598" spans="1:23" ht="15">
      <c r="A1598" s="459" t="s">
        <v>283</v>
      </c>
      <c r="B1598" s="464" t="s">
        <v>1</v>
      </c>
      <c r="C1598" s="443"/>
      <c r="D1598" s="443"/>
      <c r="E1598" s="286">
        <v>112.2</v>
      </c>
      <c r="F1598" s="286">
        <v>155.69999999999999</v>
      </c>
      <c r="G1598" s="286">
        <v>128.1</v>
      </c>
      <c r="H1598" s="286">
        <v>101</v>
      </c>
      <c r="I1598" s="286">
        <v>0</v>
      </c>
      <c r="J1598" s="286">
        <v>338.09999999999945</v>
      </c>
      <c r="K1598" s="286"/>
      <c r="L1598" s="443"/>
      <c r="M1598" s="312">
        <f t="shared" si="28"/>
        <v>835.09999999999945</v>
      </c>
      <c r="N1598" s="443"/>
      <c r="O1598" s="443"/>
      <c r="P1598" s="443"/>
      <c r="Q1598" s="443"/>
      <c r="R1598" s="443"/>
      <c r="S1598" s="464"/>
      <c r="T1598" s="464"/>
      <c r="U1598" s="686"/>
      <c r="V1598" s="464"/>
      <c r="W1598" s="464"/>
    </row>
    <row r="1599" spans="1:23" ht="15">
      <c r="A1599" s="459" t="s">
        <v>284</v>
      </c>
      <c r="B1599" s="464" t="s">
        <v>822</v>
      </c>
      <c r="C1599" s="443"/>
      <c r="D1599" s="443"/>
      <c r="E1599" s="286" t="s">
        <v>285</v>
      </c>
      <c r="F1599" s="286" t="s">
        <v>285</v>
      </c>
      <c r="G1599" s="286" t="s">
        <v>285</v>
      </c>
      <c r="H1599" s="323">
        <v>442.80000000000018</v>
      </c>
      <c r="I1599" s="286">
        <v>0</v>
      </c>
      <c r="J1599" s="286">
        <v>388.50000000000182</v>
      </c>
      <c r="K1599" s="286"/>
      <c r="L1599" s="443"/>
      <c r="M1599" s="312">
        <f t="shared" si="28"/>
        <v>831.300000000002</v>
      </c>
      <c r="N1599" s="443"/>
      <c r="O1599" s="443" t="s">
        <v>294</v>
      </c>
      <c r="P1599" s="443"/>
      <c r="Q1599" s="443"/>
      <c r="R1599" s="443"/>
      <c r="S1599" s="459"/>
      <c r="T1599" s="464"/>
      <c r="U1599" s="688"/>
      <c r="V1599" s="464"/>
      <c r="W1599" s="464"/>
    </row>
    <row r="1600" spans="1:23" ht="15">
      <c r="A1600" s="459" t="s">
        <v>808</v>
      </c>
      <c r="B1600" s="464" t="s">
        <v>4</v>
      </c>
      <c r="C1600" s="443"/>
      <c r="D1600" s="443"/>
      <c r="E1600" s="286">
        <v>49.5</v>
      </c>
      <c r="F1600" s="286">
        <v>49.5</v>
      </c>
      <c r="G1600" s="286">
        <v>256.3</v>
      </c>
      <c r="H1600" s="323">
        <v>446.79999999999836</v>
      </c>
      <c r="I1600" s="286">
        <v>0</v>
      </c>
      <c r="J1600" s="286" t="s">
        <v>285</v>
      </c>
      <c r="K1600" s="286"/>
      <c r="L1600" s="313"/>
      <c r="M1600" s="312">
        <f t="shared" si="28"/>
        <v>802.09999999999832</v>
      </c>
      <c r="N1600" s="443"/>
      <c r="O1600" s="443" t="s">
        <v>299</v>
      </c>
      <c r="P1600" s="443"/>
      <c r="Q1600" s="443"/>
      <c r="R1600" s="443"/>
      <c r="S1600" s="464"/>
      <c r="T1600" s="464"/>
      <c r="U1600" s="686"/>
      <c r="V1600" s="464"/>
      <c r="W1600" s="464"/>
    </row>
    <row r="1601" spans="1:23" ht="15">
      <c r="A1601" s="459" t="s">
        <v>809</v>
      </c>
      <c r="B1601" s="464" t="s">
        <v>869</v>
      </c>
      <c r="C1601" s="443"/>
      <c r="D1601" s="443"/>
      <c r="E1601" s="286" t="s">
        <v>285</v>
      </c>
      <c r="F1601" s="286" t="s">
        <v>285</v>
      </c>
      <c r="G1601" s="286" t="s">
        <v>285</v>
      </c>
      <c r="H1601" s="286">
        <v>403.39999999999964</v>
      </c>
      <c r="I1601" s="286">
        <v>0</v>
      </c>
      <c r="J1601" s="286">
        <v>397.40000000000055</v>
      </c>
      <c r="K1601" s="286"/>
      <c r="L1601" s="443"/>
      <c r="M1601" s="312">
        <f t="shared" si="28"/>
        <v>800.80000000000018</v>
      </c>
      <c r="N1601" s="443"/>
      <c r="O1601" s="443"/>
      <c r="P1601" s="443"/>
      <c r="Q1601" s="443"/>
      <c r="R1601" s="443"/>
      <c r="S1601" s="343"/>
      <c r="T1601" s="464"/>
      <c r="U1601" s="686"/>
      <c r="V1601" s="464"/>
      <c r="W1601" s="464"/>
    </row>
    <row r="1602" spans="1:23" ht="15">
      <c r="A1602" s="459" t="s">
        <v>810</v>
      </c>
      <c r="B1602" s="464" t="s">
        <v>851</v>
      </c>
      <c r="C1602" s="443"/>
      <c r="D1602" s="443"/>
      <c r="E1602" s="286" t="s">
        <v>285</v>
      </c>
      <c r="F1602" s="286" t="s">
        <v>285</v>
      </c>
      <c r="G1602" s="286" t="s">
        <v>285</v>
      </c>
      <c r="H1602" s="286">
        <v>330.80000000000291</v>
      </c>
      <c r="I1602" s="286">
        <v>0</v>
      </c>
      <c r="J1602" s="286">
        <v>441.09999999999945</v>
      </c>
      <c r="K1602" s="286"/>
      <c r="L1602" s="443"/>
      <c r="M1602" s="312">
        <f t="shared" si="28"/>
        <v>771.90000000000236</v>
      </c>
      <c r="N1602" s="443"/>
      <c r="O1602" s="443"/>
      <c r="P1602" s="443"/>
      <c r="Q1602" s="443"/>
      <c r="R1602" s="443"/>
      <c r="S1602" s="343"/>
      <c r="T1602" s="464"/>
      <c r="U1602" s="687"/>
      <c r="V1602" s="464"/>
      <c r="W1602" s="464"/>
    </row>
    <row r="1603" spans="1:23" ht="15">
      <c r="A1603" s="459" t="s">
        <v>812</v>
      </c>
      <c r="B1603" s="464" t="s">
        <v>863</v>
      </c>
      <c r="C1603" s="443"/>
      <c r="D1603" s="443"/>
      <c r="E1603" s="286" t="s">
        <v>285</v>
      </c>
      <c r="F1603" s="286" t="s">
        <v>285</v>
      </c>
      <c r="G1603" s="286" t="s">
        <v>285</v>
      </c>
      <c r="H1603" s="286">
        <v>399.80000000000109</v>
      </c>
      <c r="I1603" s="286">
        <v>0</v>
      </c>
      <c r="J1603" s="286">
        <v>355.89999999999873</v>
      </c>
      <c r="K1603" s="286"/>
      <c r="L1603" s="443"/>
      <c r="M1603" s="312">
        <f t="shared" si="28"/>
        <v>755.69999999999982</v>
      </c>
      <c r="N1603" s="443"/>
      <c r="O1603" s="443"/>
      <c r="P1603" s="443"/>
      <c r="Q1603" s="443"/>
      <c r="R1603" s="443"/>
      <c r="S1603" s="464"/>
      <c r="T1603" s="464"/>
      <c r="U1603" s="687"/>
      <c r="V1603" s="464"/>
      <c r="W1603" s="464"/>
    </row>
    <row r="1604" spans="1:23" ht="15">
      <c r="A1604" s="459" t="s">
        <v>818</v>
      </c>
      <c r="B1604" s="464" t="s">
        <v>156</v>
      </c>
      <c r="C1604" s="443"/>
      <c r="D1604" s="443"/>
      <c r="E1604" s="286" t="s">
        <v>285</v>
      </c>
      <c r="F1604" s="286" t="s">
        <v>285</v>
      </c>
      <c r="G1604" s="286">
        <v>223.25</v>
      </c>
      <c r="H1604" s="286">
        <v>185.09999999999854</v>
      </c>
      <c r="I1604" s="286">
        <v>0</v>
      </c>
      <c r="J1604" s="286">
        <v>318.50000000000091</v>
      </c>
      <c r="K1604" s="286"/>
      <c r="L1604" s="443"/>
      <c r="M1604" s="312">
        <f t="shared" si="28"/>
        <v>726.84999999999945</v>
      </c>
      <c r="N1604" s="443"/>
      <c r="O1604" s="443"/>
      <c r="P1604" s="443"/>
      <c r="Q1604" s="443"/>
      <c r="R1604" s="443"/>
      <c r="S1604" s="464"/>
      <c r="T1604" s="464"/>
      <c r="U1604" s="686"/>
      <c r="V1604" s="464"/>
      <c r="W1604" s="464"/>
    </row>
    <row r="1605" spans="1:23" ht="15">
      <c r="A1605" s="459" t="s">
        <v>820</v>
      </c>
      <c r="B1605" s="459" t="s">
        <v>806</v>
      </c>
      <c r="C1605" s="443"/>
      <c r="D1605" s="443"/>
      <c r="E1605" s="286" t="s">
        <v>285</v>
      </c>
      <c r="F1605" s="286" t="s">
        <v>285</v>
      </c>
      <c r="G1605" s="286" t="s">
        <v>285</v>
      </c>
      <c r="H1605" s="286">
        <v>421.89999999999964</v>
      </c>
      <c r="I1605" s="286">
        <v>0</v>
      </c>
      <c r="J1605" s="286">
        <v>294.5</v>
      </c>
      <c r="K1605" s="286"/>
      <c r="L1605" s="443"/>
      <c r="M1605" s="312">
        <f t="shared" si="28"/>
        <v>716.39999999999964</v>
      </c>
      <c r="N1605" s="443"/>
      <c r="O1605" s="443"/>
      <c r="P1605" s="443"/>
      <c r="Q1605" s="443"/>
      <c r="R1605" s="443"/>
      <c r="S1605" s="530"/>
      <c r="T1605" s="464"/>
      <c r="U1605" s="686"/>
      <c r="V1605" s="464"/>
      <c r="W1605" s="464"/>
    </row>
    <row r="1606" spans="1:23" ht="15">
      <c r="A1606" s="459" t="s">
        <v>823</v>
      </c>
      <c r="B1606" s="464" t="s">
        <v>835</v>
      </c>
      <c r="C1606" s="443"/>
      <c r="D1606" s="443"/>
      <c r="E1606" s="286" t="s">
        <v>285</v>
      </c>
      <c r="F1606" s="286" t="s">
        <v>285</v>
      </c>
      <c r="G1606" s="286" t="s">
        <v>285</v>
      </c>
      <c r="H1606" s="286">
        <v>391.20000000000164</v>
      </c>
      <c r="I1606" s="286">
        <v>0</v>
      </c>
      <c r="J1606" s="286">
        <v>296.90000000000055</v>
      </c>
      <c r="K1606" s="286"/>
      <c r="L1606" s="443"/>
      <c r="M1606" s="312">
        <f t="shared" si="28"/>
        <v>688.10000000000218</v>
      </c>
      <c r="N1606" s="443"/>
      <c r="O1606" s="443"/>
      <c r="P1606" s="443"/>
      <c r="Q1606" s="443"/>
      <c r="R1606" s="443"/>
      <c r="S1606" s="530"/>
      <c r="T1606" s="464"/>
      <c r="U1606" s="686"/>
      <c r="V1606" s="464"/>
      <c r="W1606" s="464"/>
    </row>
    <row r="1607" spans="1:23" ht="15">
      <c r="A1607" s="459" t="s">
        <v>824</v>
      </c>
      <c r="B1607" s="361" t="s">
        <v>1858</v>
      </c>
      <c r="C1607" s="446"/>
      <c r="D1607" s="446"/>
      <c r="E1607" s="286" t="s">
        <v>285</v>
      </c>
      <c r="F1607" s="286" t="s">
        <v>285</v>
      </c>
      <c r="G1607" s="286" t="s">
        <v>285</v>
      </c>
      <c r="H1607" s="286" t="s">
        <v>285</v>
      </c>
      <c r="I1607" s="286">
        <v>0</v>
      </c>
      <c r="J1607" s="303">
        <v>680.29999999999927</v>
      </c>
      <c r="K1607" s="303"/>
      <c r="L1607" s="443"/>
      <c r="M1607" s="312">
        <f t="shared" si="28"/>
        <v>680.29999999999927</v>
      </c>
      <c r="N1607" s="443"/>
      <c r="O1607" s="443" t="s">
        <v>288</v>
      </c>
      <c r="P1607" s="443"/>
      <c r="Q1607" s="443"/>
      <c r="R1607" s="293" t="s">
        <v>1991</v>
      </c>
      <c r="S1607" s="343"/>
      <c r="T1607" s="464"/>
      <c r="U1607" s="686"/>
      <c r="V1607" s="464"/>
      <c r="W1607" s="464"/>
    </row>
    <row r="1608" spans="1:23" ht="15">
      <c r="A1608" s="459" t="s">
        <v>827</v>
      </c>
      <c r="B1608" s="464" t="s">
        <v>837</v>
      </c>
      <c r="C1608" s="443"/>
      <c r="D1608" s="443"/>
      <c r="E1608" s="286" t="s">
        <v>285</v>
      </c>
      <c r="F1608" s="286" t="s">
        <v>285</v>
      </c>
      <c r="G1608" s="286" t="s">
        <v>285</v>
      </c>
      <c r="H1608" s="286">
        <v>145.50000000000091</v>
      </c>
      <c r="I1608" s="286">
        <v>0</v>
      </c>
      <c r="J1608" s="286">
        <v>526.70000000000073</v>
      </c>
      <c r="K1608" s="286"/>
      <c r="L1608" s="443"/>
      <c r="M1608" s="312">
        <f t="shared" si="28"/>
        <v>672.20000000000164</v>
      </c>
      <c r="N1608" s="443"/>
      <c r="O1608" s="443"/>
      <c r="P1608" s="443"/>
      <c r="Q1608" s="443"/>
      <c r="R1608" s="443"/>
      <c r="S1608" s="343"/>
      <c r="T1608" s="464"/>
      <c r="U1608" s="686"/>
      <c r="V1608" s="464"/>
      <c r="W1608" s="464"/>
    </row>
    <row r="1609" spans="1:23" ht="15">
      <c r="A1609" s="459" t="s">
        <v>829</v>
      </c>
      <c r="B1609" s="464" t="s">
        <v>873</v>
      </c>
      <c r="C1609" s="443"/>
      <c r="D1609" s="443"/>
      <c r="E1609" s="286" t="s">
        <v>285</v>
      </c>
      <c r="F1609" s="286" t="s">
        <v>285</v>
      </c>
      <c r="G1609" s="286" t="s">
        <v>285</v>
      </c>
      <c r="H1609" s="286">
        <v>289</v>
      </c>
      <c r="I1609" s="286">
        <v>0</v>
      </c>
      <c r="J1609" s="286">
        <v>366.89999999999782</v>
      </c>
      <c r="K1609" s="286"/>
      <c r="L1609" s="443"/>
      <c r="M1609" s="312">
        <f t="shared" si="28"/>
        <v>655.89999999999782</v>
      </c>
      <c r="N1609" s="443"/>
      <c r="O1609" s="443"/>
      <c r="P1609" s="443"/>
      <c r="Q1609" s="443"/>
      <c r="R1609" s="443"/>
      <c r="S1609" s="343"/>
      <c r="T1609" s="464"/>
      <c r="U1609" s="686"/>
      <c r="V1609" s="464"/>
      <c r="W1609" s="464"/>
    </row>
    <row r="1610" spans="1:23" ht="15">
      <c r="A1610" s="459" t="s">
        <v>834</v>
      </c>
      <c r="B1610" s="464" t="s">
        <v>826</v>
      </c>
      <c r="C1610" s="443"/>
      <c r="D1610" s="443"/>
      <c r="E1610" s="286" t="s">
        <v>285</v>
      </c>
      <c r="F1610" s="286" t="s">
        <v>285</v>
      </c>
      <c r="G1610" s="286" t="s">
        <v>285</v>
      </c>
      <c r="H1610" s="286">
        <v>200.60000000000036</v>
      </c>
      <c r="I1610" s="286">
        <v>0</v>
      </c>
      <c r="J1610" s="286">
        <v>426.40000000000055</v>
      </c>
      <c r="K1610" s="286"/>
      <c r="L1610" s="443"/>
      <c r="M1610" s="312">
        <f t="shared" si="28"/>
        <v>627.00000000000091</v>
      </c>
      <c r="N1610" s="443"/>
      <c r="O1610" s="443"/>
      <c r="P1610" s="443"/>
      <c r="Q1610" s="443"/>
      <c r="R1610" s="443"/>
      <c r="S1610" s="464"/>
      <c r="T1610" s="464"/>
      <c r="U1610" s="686"/>
      <c r="V1610" s="464"/>
      <c r="W1610" s="464"/>
    </row>
    <row r="1611" spans="1:23" ht="15">
      <c r="A1611" s="459" t="s">
        <v>838</v>
      </c>
      <c r="B1611" s="464" t="s">
        <v>178</v>
      </c>
      <c r="C1611" s="443"/>
      <c r="D1611" s="443"/>
      <c r="E1611" s="323">
        <v>191.6</v>
      </c>
      <c r="F1611" s="301">
        <v>410.6</v>
      </c>
      <c r="G1611" s="286" t="s">
        <v>285</v>
      </c>
      <c r="H1611" s="286" t="s">
        <v>285</v>
      </c>
      <c r="I1611" s="286">
        <v>0</v>
      </c>
      <c r="J1611" s="286" t="s">
        <v>285</v>
      </c>
      <c r="K1611" s="286"/>
      <c r="L1611" s="313"/>
      <c r="M1611" s="312">
        <f t="shared" si="28"/>
        <v>602.20000000000005</v>
      </c>
      <c r="N1611" s="443"/>
      <c r="O1611" s="443" t="s">
        <v>326</v>
      </c>
      <c r="P1611" s="443"/>
      <c r="Q1611" s="443"/>
      <c r="R1611" s="443"/>
      <c r="S1611" s="530"/>
      <c r="T1611" s="464"/>
      <c r="U1611" s="686"/>
      <c r="V1611" s="464"/>
      <c r="W1611" s="464"/>
    </row>
    <row r="1612" spans="1:23" ht="15">
      <c r="A1612" s="459" t="s">
        <v>839</v>
      </c>
      <c r="B1612" s="464" t="s">
        <v>842</v>
      </c>
      <c r="C1612" s="443"/>
      <c r="D1612" s="443"/>
      <c r="E1612" s="286" t="s">
        <v>285</v>
      </c>
      <c r="F1612" s="286" t="s">
        <v>285</v>
      </c>
      <c r="G1612" s="286" t="s">
        <v>285</v>
      </c>
      <c r="H1612" s="303">
        <v>600.350000000004</v>
      </c>
      <c r="I1612" s="286">
        <v>0</v>
      </c>
      <c r="J1612" s="286" t="s">
        <v>285</v>
      </c>
      <c r="K1612" s="286"/>
      <c r="L1612" s="313"/>
      <c r="M1612" s="312">
        <f t="shared" si="28"/>
        <v>600.350000000004</v>
      </c>
      <c r="N1612" s="443"/>
      <c r="O1612" s="443" t="s">
        <v>288</v>
      </c>
      <c r="P1612" s="443"/>
      <c r="Q1612" s="443"/>
      <c r="R1612" s="443" t="s">
        <v>1991</v>
      </c>
      <c r="S1612" s="464"/>
      <c r="T1612" s="464"/>
      <c r="U1612" s="686"/>
      <c r="V1612" s="464"/>
      <c r="W1612" s="464"/>
    </row>
    <row r="1613" spans="1:23" ht="15">
      <c r="A1613" s="459" t="s">
        <v>840</v>
      </c>
      <c r="B1613" s="464" t="s">
        <v>821</v>
      </c>
      <c r="C1613" s="443"/>
      <c r="D1613" s="443"/>
      <c r="E1613" s="286" t="s">
        <v>285</v>
      </c>
      <c r="F1613" s="286" t="s">
        <v>285</v>
      </c>
      <c r="G1613" s="286" t="s">
        <v>285</v>
      </c>
      <c r="H1613" s="286">
        <v>232.39999999999873</v>
      </c>
      <c r="I1613" s="286">
        <v>0</v>
      </c>
      <c r="J1613" s="286">
        <v>365</v>
      </c>
      <c r="K1613" s="286"/>
      <c r="L1613" s="443"/>
      <c r="M1613" s="312">
        <f t="shared" si="28"/>
        <v>597.39999999999873</v>
      </c>
      <c r="N1613" s="443"/>
      <c r="O1613" s="443"/>
      <c r="P1613" s="443"/>
      <c r="Q1613" s="443"/>
      <c r="R1613" s="443"/>
      <c r="S1613" s="464"/>
      <c r="T1613" s="464"/>
      <c r="U1613" s="688"/>
      <c r="V1613" s="464"/>
      <c r="W1613" s="464"/>
    </row>
    <row r="1614" spans="1:23" ht="15">
      <c r="A1614" s="459" t="s">
        <v>846</v>
      </c>
      <c r="B1614" s="464" t="s">
        <v>35</v>
      </c>
      <c r="C1614" s="443"/>
      <c r="D1614" s="443"/>
      <c r="E1614" s="286">
        <v>70.099999999999994</v>
      </c>
      <c r="F1614" s="286">
        <v>171.6</v>
      </c>
      <c r="G1614" s="286">
        <v>218.7</v>
      </c>
      <c r="H1614" s="286">
        <v>121.5</v>
      </c>
      <c r="I1614" s="286">
        <v>0</v>
      </c>
      <c r="J1614" s="286" t="s">
        <v>285</v>
      </c>
      <c r="K1614" s="286"/>
      <c r="L1614" s="313"/>
      <c r="M1614" s="312">
        <f t="shared" si="28"/>
        <v>581.9</v>
      </c>
      <c r="N1614" s="443"/>
      <c r="O1614" s="443"/>
      <c r="P1614" s="443"/>
      <c r="Q1614" s="443"/>
      <c r="R1614" s="443"/>
      <c r="S1614" s="464"/>
      <c r="T1614" s="464"/>
      <c r="U1614" s="686"/>
      <c r="V1614" s="464"/>
      <c r="W1614" s="464"/>
    </row>
    <row r="1615" spans="1:23" ht="15">
      <c r="A1615" s="459" t="s">
        <v>854</v>
      </c>
      <c r="B1615" s="343" t="s">
        <v>1859</v>
      </c>
      <c r="C1615" s="446"/>
      <c r="D1615" s="446"/>
      <c r="E1615" s="286" t="s">
        <v>285</v>
      </c>
      <c r="F1615" s="286" t="s">
        <v>285</v>
      </c>
      <c r="G1615" s="286" t="s">
        <v>285</v>
      </c>
      <c r="H1615" s="286" t="s">
        <v>285</v>
      </c>
      <c r="I1615" s="286">
        <v>0</v>
      </c>
      <c r="J1615" s="323">
        <v>580.00000000000273</v>
      </c>
      <c r="K1615" s="323"/>
      <c r="L1615" s="443"/>
      <c r="M1615" s="312">
        <f t="shared" si="28"/>
        <v>580.00000000000273</v>
      </c>
      <c r="N1615" s="443"/>
      <c r="O1615" s="443" t="s">
        <v>350</v>
      </c>
      <c r="P1615" s="443"/>
      <c r="Q1615" s="443"/>
      <c r="R1615" s="443"/>
      <c r="S1615" s="530"/>
      <c r="T1615" s="464"/>
      <c r="U1615" s="687"/>
      <c r="V1615" s="464"/>
      <c r="W1615" s="464"/>
    </row>
    <row r="1616" spans="1:23" ht="15">
      <c r="A1616" s="459" t="s">
        <v>858</v>
      </c>
      <c r="B1616" s="464" t="s">
        <v>158</v>
      </c>
      <c r="C1616" s="443"/>
      <c r="D1616" s="443"/>
      <c r="E1616" s="286" t="s">
        <v>285</v>
      </c>
      <c r="F1616" s="286" t="s">
        <v>285</v>
      </c>
      <c r="G1616" s="286">
        <v>303.5</v>
      </c>
      <c r="H1616" s="286">
        <v>212.19999999999891</v>
      </c>
      <c r="I1616" s="286">
        <v>0</v>
      </c>
      <c r="J1616" s="286" t="s">
        <v>285</v>
      </c>
      <c r="K1616" s="286"/>
      <c r="L1616" s="313"/>
      <c r="M1616" s="312">
        <f t="shared" si="28"/>
        <v>515.69999999999891</v>
      </c>
      <c r="N1616" s="443"/>
      <c r="O1616" s="443"/>
      <c r="P1616" s="443"/>
      <c r="Q1616" s="443"/>
      <c r="R1616" s="443"/>
      <c r="S1616" s="459"/>
      <c r="T1616" s="464"/>
      <c r="U1616" s="686"/>
      <c r="V1616" s="464"/>
      <c r="W1616" s="464"/>
    </row>
    <row r="1617" spans="1:23" ht="15">
      <c r="A1617" s="459" t="s">
        <v>859</v>
      </c>
      <c r="B1617" s="361" t="s">
        <v>1853</v>
      </c>
      <c r="C1617" s="446"/>
      <c r="D1617" s="446"/>
      <c r="E1617" s="286" t="s">
        <v>285</v>
      </c>
      <c r="F1617" s="286" t="s">
        <v>285</v>
      </c>
      <c r="G1617" s="286" t="s">
        <v>285</v>
      </c>
      <c r="H1617" s="286" t="s">
        <v>285</v>
      </c>
      <c r="I1617" s="286">
        <v>0</v>
      </c>
      <c r="J1617" s="286">
        <v>514.5</v>
      </c>
      <c r="K1617" s="286"/>
      <c r="L1617" s="443"/>
      <c r="M1617" s="312">
        <f t="shared" si="28"/>
        <v>514.5</v>
      </c>
      <c r="N1617" s="443"/>
      <c r="O1617" s="443"/>
      <c r="P1617" s="443"/>
      <c r="Q1617" s="443"/>
      <c r="R1617" s="443"/>
      <c r="S1617" s="464"/>
      <c r="T1617" s="464"/>
      <c r="U1617" s="686"/>
      <c r="V1617" s="464"/>
      <c r="W1617" s="464"/>
    </row>
    <row r="1618" spans="1:23" ht="15">
      <c r="A1618" s="459" t="s">
        <v>860</v>
      </c>
      <c r="B1618" s="459" t="s">
        <v>807</v>
      </c>
      <c r="C1618" s="443"/>
      <c r="D1618" s="443"/>
      <c r="E1618" s="286" t="s">
        <v>285</v>
      </c>
      <c r="F1618" s="286" t="s">
        <v>285</v>
      </c>
      <c r="G1618" s="286" t="s">
        <v>285</v>
      </c>
      <c r="H1618" s="286">
        <v>256.300000000002</v>
      </c>
      <c r="I1618" s="286">
        <v>0</v>
      </c>
      <c r="J1618" s="286">
        <v>254.89999999999782</v>
      </c>
      <c r="K1618" s="286"/>
      <c r="L1618" s="443"/>
      <c r="M1618" s="312">
        <f t="shared" si="28"/>
        <v>511.19999999999982</v>
      </c>
      <c r="N1618" s="443"/>
      <c r="O1618" s="443"/>
      <c r="P1618" s="443"/>
      <c r="Q1618" s="443"/>
      <c r="R1618" s="443"/>
      <c r="S1618" s="343"/>
      <c r="T1618" s="464"/>
      <c r="U1618" s="686"/>
      <c r="V1618" s="464"/>
      <c r="W1618" s="464"/>
    </row>
    <row r="1619" spans="1:23" ht="15">
      <c r="A1619" s="459" t="s">
        <v>866</v>
      </c>
      <c r="B1619" s="361" t="s">
        <v>1842</v>
      </c>
      <c r="C1619" s="446"/>
      <c r="D1619" s="446"/>
      <c r="E1619" s="286" t="s">
        <v>285</v>
      </c>
      <c r="F1619" s="286" t="s">
        <v>285</v>
      </c>
      <c r="G1619" s="286" t="s">
        <v>285</v>
      </c>
      <c r="H1619" s="286" t="s">
        <v>285</v>
      </c>
      <c r="I1619" s="286">
        <v>0</v>
      </c>
      <c r="J1619" s="286">
        <v>502.39999999999964</v>
      </c>
      <c r="K1619" s="286"/>
      <c r="L1619" s="443"/>
      <c r="M1619" s="312">
        <f t="shared" si="28"/>
        <v>502.39999999999964</v>
      </c>
      <c r="N1619" s="443"/>
      <c r="O1619" s="443"/>
      <c r="P1619" s="443"/>
      <c r="Q1619" s="443"/>
      <c r="R1619" s="443"/>
      <c r="S1619" s="464"/>
      <c r="T1619" s="464"/>
      <c r="U1619" s="686"/>
      <c r="V1619" s="464"/>
      <c r="W1619" s="464"/>
    </row>
    <row r="1620" spans="1:23" ht="15">
      <c r="A1620" s="459" t="s">
        <v>867</v>
      </c>
      <c r="B1620" s="361" t="s">
        <v>1854</v>
      </c>
      <c r="C1620" s="446"/>
      <c r="D1620" s="446"/>
      <c r="E1620" s="286" t="s">
        <v>285</v>
      </c>
      <c r="F1620" s="286" t="s">
        <v>285</v>
      </c>
      <c r="G1620" s="286" t="s">
        <v>285</v>
      </c>
      <c r="H1620" s="286" t="s">
        <v>285</v>
      </c>
      <c r="I1620" s="286">
        <v>0</v>
      </c>
      <c r="J1620" s="286">
        <v>487.30000000000109</v>
      </c>
      <c r="K1620" s="286"/>
      <c r="L1620" s="443"/>
      <c r="M1620" s="312">
        <f t="shared" si="28"/>
        <v>487.30000000000109</v>
      </c>
      <c r="N1620" s="443"/>
      <c r="O1620" s="443"/>
      <c r="P1620" s="443"/>
      <c r="Q1620" s="443"/>
      <c r="R1620" s="443"/>
      <c r="S1620" s="464"/>
      <c r="T1620" s="464"/>
      <c r="U1620" s="686"/>
      <c r="V1620" s="464"/>
      <c r="W1620" s="464"/>
    </row>
    <row r="1621" spans="1:23" ht="15">
      <c r="A1621" s="459" t="s">
        <v>868</v>
      </c>
      <c r="B1621" s="464" t="s">
        <v>828</v>
      </c>
      <c r="C1621" s="443"/>
      <c r="D1621" s="443"/>
      <c r="E1621" s="286" t="s">
        <v>285</v>
      </c>
      <c r="F1621" s="286" t="s">
        <v>285</v>
      </c>
      <c r="G1621" s="286" t="s">
        <v>285</v>
      </c>
      <c r="H1621" s="286">
        <v>232.65000000000146</v>
      </c>
      <c r="I1621" s="286">
        <v>0</v>
      </c>
      <c r="J1621" s="286">
        <v>245.00000000000091</v>
      </c>
      <c r="K1621" s="286"/>
      <c r="L1621" s="443"/>
      <c r="M1621" s="312">
        <f t="shared" si="28"/>
        <v>477.65000000000236</v>
      </c>
      <c r="N1621" s="443"/>
      <c r="O1621" s="443"/>
      <c r="P1621" s="443"/>
      <c r="Q1621" s="443"/>
      <c r="R1621" s="443"/>
      <c r="S1621" s="464"/>
      <c r="T1621" s="464"/>
      <c r="U1621" s="686"/>
      <c r="V1621" s="464"/>
      <c r="W1621" s="464"/>
    </row>
    <row r="1622" spans="1:23" ht="15">
      <c r="A1622" s="459" t="s">
        <v>870</v>
      </c>
      <c r="B1622" s="361" t="s">
        <v>1844</v>
      </c>
      <c r="C1622" s="446"/>
      <c r="D1622" s="446"/>
      <c r="E1622" s="286" t="s">
        <v>285</v>
      </c>
      <c r="F1622" s="286" t="s">
        <v>285</v>
      </c>
      <c r="G1622" s="286" t="s">
        <v>285</v>
      </c>
      <c r="H1622" s="286" t="s">
        <v>285</v>
      </c>
      <c r="I1622" s="286">
        <v>0</v>
      </c>
      <c r="J1622" s="286">
        <v>462.00000000000182</v>
      </c>
      <c r="K1622" s="286"/>
      <c r="L1622" s="443"/>
      <c r="M1622" s="312">
        <f t="shared" si="28"/>
        <v>462.00000000000182</v>
      </c>
      <c r="N1622" s="443"/>
      <c r="O1622" s="443"/>
      <c r="P1622" s="443"/>
      <c r="Q1622" s="443"/>
      <c r="R1622" s="443"/>
      <c r="S1622" s="464"/>
      <c r="T1622" s="464"/>
      <c r="U1622" s="689"/>
      <c r="V1622" s="464"/>
      <c r="W1622" s="464"/>
    </row>
    <row r="1623" spans="1:23" ht="15">
      <c r="A1623" s="459" t="s">
        <v>871</v>
      </c>
      <c r="B1623" s="361" t="s">
        <v>1852</v>
      </c>
      <c r="C1623" s="446"/>
      <c r="D1623" s="446"/>
      <c r="E1623" s="286" t="s">
        <v>285</v>
      </c>
      <c r="F1623" s="286" t="s">
        <v>285</v>
      </c>
      <c r="G1623" s="286" t="s">
        <v>285</v>
      </c>
      <c r="H1623" s="286" t="s">
        <v>285</v>
      </c>
      <c r="I1623" s="286">
        <v>0</v>
      </c>
      <c r="J1623" s="286">
        <v>461.79999999999836</v>
      </c>
      <c r="K1623" s="286"/>
      <c r="L1623" s="443"/>
      <c r="M1623" s="312">
        <f t="shared" si="28"/>
        <v>461.79999999999836</v>
      </c>
      <c r="N1623" s="443"/>
      <c r="O1623" s="443"/>
      <c r="P1623" s="443"/>
      <c r="Q1623" s="443"/>
      <c r="R1623" s="443"/>
      <c r="S1623" s="530"/>
      <c r="T1623" s="464"/>
      <c r="U1623" s="688"/>
      <c r="V1623" s="464"/>
      <c r="W1623" s="464"/>
    </row>
    <row r="1624" spans="1:23" ht="15">
      <c r="A1624" s="459" t="s">
        <v>872</v>
      </c>
      <c r="B1624" s="464" t="s">
        <v>817</v>
      </c>
      <c r="C1624" s="443"/>
      <c r="D1624" s="443"/>
      <c r="E1624" s="286" t="s">
        <v>285</v>
      </c>
      <c r="F1624" s="286" t="s">
        <v>285</v>
      </c>
      <c r="G1624" s="286" t="s">
        <v>285</v>
      </c>
      <c r="H1624" s="323">
        <v>459.49999999999909</v>
      </c>
      <c r="I1624" s="286">
        <v>0</v>
      </c>
      <c r="J1624" s="286" t="s">
        <v>285</v>
      </c>
      <c r="K1624" s="286"/>
      <c r="L1624" s="313"/>
      <c r="M1624" s="312">
        <f t="shared" si="28"/>
        <v>459.49999999999909</v>
      </c>
      <c r="N1624" s="443"/>
      <c r="O1624" s="443" t="s">
        <v>291</v>
      </c>
      <c r="P1624" s="443"/>
      <c r="Q1624" s="443"/>
      <c r="R1624" s="443"/>
      <c r="S1624" s="530"/>
      <c r="T1624" s="464"/>
      <c r="U1624" s="686"/>
      <c r="V1624" s="464"/>
      <c r="W1624" s="464"/>
    </row>
    <row r="1625" spans="1:23" ht="15">
      <c r="A1625" s="459" t="s">
        <v>875</v>
      </c>
      <c r="B1625" s="361" t="s">
        <v>1856</v>
      </c>
      <c r="C1625" s="446"/>
      <c r="D1625" s="446"/>
      <c r="E1625" s="286" t="s">
        <v>285</v>
      </c>
      <c r="F1625" s="286" t="s">
        <v>285</v>
      </c>
      <c r="G1625" s="286" t="s">
        <v>285</v>
      </c>
      <c r="H1625" s="286" t="s">
        <v>285</v>
      </c>
      <c r="I1625" s="286">
        <v>0</v>
      </c>
      <c r="J1625" s="286">
        <v>448.39999999999873</v>
      </c>
      <c r="K1625" s="286"/>
      <c r="L1625" s="443"/>
      <c r="M1625" s="312">
        <f t="shared" si="28"/>
        <v>448.39999999999873</v>
      </c>
      <c r="N1625" s="443"/>
      <c r="O1625" s="443"/>
      <c r="P1625" s="443"/>
      <c r="Q1625" s="443"/>
      <c r="R1625" s="443"/>
      <c r="S1625" s="464"/>
      <c r="T1625" s="464"/>
      <c r="U1625" s="686"/>
      <c r="V1625" s="464"/>
      <c r="W1625" s="464"/>
    </row>
    <row r="1626" spans="1:23" ht="15">
      <c r="A1626" s="459" t="s">
        <v>1006</v>
      </c>
      <c r="B1626" s="464" t="s">
        <v>855</v>
      </c>
      <c r="C1626" s="443"/>
      <c r="D1626" s="443"/>
      <c r="E1626" s="286" t="s">
        <v>285</v>
      </c>
      <c r="F1626" s="286" t="s">
        <v>285</v>
      </c>
      <c r="G1626" s="286" t="s">
        <v>285</v>
      </c>
      <c r="H1626" s="286">
        <v>202.10000000000127</v>
      </c>
      <c r="I1626" s="286">
        <v>0</v>
      </c>
      <c r="J1626" s="286">
        <v>245.00000000000182</v>
      </c>
      <c r="K1626" s="286"/>
      <c r="L1626" s="443"/>
      <c r="M1626" s="312">
        <f t="shared" si="28"/>
        <v>447.10000000000309</v>
      </c>
      <c r="N1626" s="443"/>
      <c r="O1626" s="443"/>
      <c r="P1626" s="443"/>
      <c r="Q1626" s="443"/>
      <c r="R1626" s="443"/>
      <c r="S1626" s="464"/>
      <c r="T1626" s="464"/>
      <c r="U1626" s="686"/>
      <c r="V1626" s="464"/>
      <c r="W1626" s="464"/>
    </row>
    <row r="1627" spans="1:23" ht="15">
      <c r="A1627" s="459" t="s">
        <v>1007</v>
      </c>
      <c r="B1627" s="361" t="s">
        <v>1841</v>
      </c>
      <c r="C1627" s="446"/>
      <c r="D1627" s="446"/>
      <c r="E1627" s="286" t="s">
        <v>285</v>
      </c>
      <c r="F1627" s="286" t="s">
        <v>285</v>
      </c>
      <c r="G1627" s="286" t="s">
        <v>285</v>
      </c>
      <c r="H1627" s="286" t="s">
        <v>285</v>
      </c>
      <c r="I1627" s="286">
        <v>0</v>
      </c>
      <c r="J1627" s="286">
        <v>430</v>
      </c>
      <c r="K1627" s="286"/>
      <c r="L1627" s="443"/>
      <c r="M1627" s="312">
        <f t="shared" si="28"/>
        <v>430</v>
      </c>
      <c r="N1627" s="443"/>
      <c r="O1627" s="443"/>
      <c r="P1627" s="443"/>
      <c r="Q1627" s="443"/>
      <c r="R1627" s="443"/>
      <c r="S1627" s="464"/>
      <c r="T1627" s="464"/>
      <c r="U1627" s="687"/>
      <c r="V1627" s="464"/>
      <c r="W1627" s="464"/>
    </row>
    <row r="1628" spans="1:23" ht="15">
      <c r="A1628" s="459" t="s">
        <v>1008</v>
      </c>
      <c r="B1628" s="530" t="s">
        <v>2243</v>
      </c>
      <c r="C1628" s="446"/>
      <c r="D1628" s="446"/>
      <c r="E1628" s="286" t="s">
        <v>285</v>
      </c>
      <c r="F1628" s="286" t="s">
        <v>285</v>
      </c>
      <c r="G1628" s="286" t="s">
        <v>285</v>
      </c>
      <c r="H1628" s="286" t="s">
        <v>285</v>
      </c>
      <c r="I1628" s="286">
        <v>0</v>
      </c>
      <c r="J1628" s="286">
        <v>424.89999999999964</v>
      </c>
      <c r="K1628" s="286"/>
      <c r="L1628" s="443"/>
      <c r="M1628" s="312">
        <f t="shared" si="28"/>
        <v>424.89999999999964</v>
      </c>
      <c r="N1628" s="443"/>
      <c r="O1628" s="443"/>
      <c r="P1628" s="443"/>
      <c r="Q1628" s="443"/>
      <c r="R1628" s="443"/>
      <c r="S1628" s="530"/>
      <c r="T1628" s="464"/>
      <c r="U1628" s="689"/>
      <c r="V1628" s="464"/>
      <c r="W1628" s="464"/>
    </row>
    <row r="1629" spans="1:23" ht="15">
      <c r="A1629" s="459" t="s">
        <v>1009</v>
      </c>
      <c r="B1629" s="361" t="s">
        <v>1857</v>
      </c>
      <c r="C1629" s="446"/>
      <c r="D1629" s="446"/>
      <c r="E1629" s="286" t="s">
        <v>285</v>
      </c>
      <c r="F1629" s="286" t="s">
        <v>285</v>
      </c>
      <c r="G1629" s="286" t="s">
        <v>285</v>
      </c>
      <c r="H1629" s="286" t="s">
        <v>285</v>
      </c>
      <c r="I1629" s="286">
        <v>0</v>
      </c>
      <c r="J1629" s="286">
        <v>422.59999999999945</v>
      </c>
      <c r="K1629" s="286"/>
      <c r="L1629" s="443"/>
      <c r="M1629" s="312">
        <f t="shared" si="28"/>
        <v>422.59999999999945</v>
      </c>
      <c r="N1629" s="443"/>
      <c r="O1629" s="443"/>
      <c r="P1629" s="443"/>
      <c r="Q1629" s="443"/>
      <c r="R1629" s="443"/>
      <c r="S1629" s="530"/>
      <c r="T1629" s="464"/>
      <c r="U1629" s="688"/>
      <c r="V1629" s="464"/>
      <c r="W1629" s="464"/>
    </row>
    <row r="1630" spans="1:23" ht="15">
      <c r="A1630" s="459" t="s">
        <v>1010</v>
      </c>
      <c r="B1630" s="530" t="s">
        <v>2256</v>
      </c>
      <c r="C1630" s="446"/>
      <c r="D1630" s="446"/>
      <c r="E1630" s="286" t="s">
        <v>285</v>
      </c>
      <c r="F1630" s="286" t="s">
        <v>285</v>
      </c>
      <c r="G1630" s="286" t="s">
        <v>285</v>
      </c>
      <c r="H1630" s="286" t="s">
        <v>285</v>
      </c>
      <c r="I1630" s="286">
        <v>0</v>
      </c>
      <c r="J1630" s="286">
        <v>416.00000000000091</v>
      </c>
      <c r="K1630" s="286"/>
      <c r="L1630" s="443"/>
      <c r="M1630" s="312">
        <f t="shared" ref="M1630:M1653" si="29">SUM(E1630:J1630)</f>
        <v>416.00000000000091</v>
      </c>
      <c r="N1630" s="443"/>
      <c r="O1630" s="443"/>
      <c r="P1630" s="443"/>
      <c r="Q1630" s="443"/>
      <c r="R1630" s="443"/>
      <c r="S1630" s="459"/>
      <c r="T1630" s="464"/>
      <c r="U1630" s="688"/>
      <c r="V1630" s="464"/>
      <c r="W1630" s="464"/>
    </row>
    <row r="1631" spans="1:23" ht="15">
      <c r="A1631" s="459" t="s">
        <v>1011</v>
      </c>
      <c r="B1631" s="530" t="s">
        <v>2239</v>
      </c>
      <c r="C1631" s="446"/>
      <c r="D1631" s="446"/>
      <c r="E1631" s="286" t="s">
        <v>285</v>
      </c>
      <c r="F1631" s="286" t="s">
        <v>285</v>
      </c>
      <c r="G1631" s="286" t="s">
        <v>285</v>
      </c>
      <c r="H1631" s="286" t="s">
        <v>285</v>
      </c>
      <c r="I1631" s="286">
        <v>0</v>
      </c>
      <c r="J1631" s="286">
        <v>397.29999999999927</v>
      </c>
      <c r="K1631" s="286"/>
      <c r="L1631" s="443"/>
      <c r="M1631" s="312">
        <f t="shared" si="29"/>
        <v>397.29999999999927</v>
      </c>
      <c r="N1631" s="443"/>
      <c r="O1631" s="443"/>
      <c r="P1631" s="443"/>
      <c r="Q1631" s="443"/>
      <c r="R1631" s="443"/>
      <c r="S1631" s="343"/>
      <c r="T1631" s="464"/>
      <c r="U1631" s="687"/>
      <c r="V1631" s="464"/>
      <c r="W1631" s="464"/>
    </row>
    <row r="1632" spans="1:23" ht="15">
      <c r="A1632" s="459" t="s">
        <v>1012</v>
      </c>
      <c r="B1632" s="361" t="s">
        <v>1850</v>
      </c>
      <c r="C1632" s="446"/>
      <c r="D1632" s="446"/>
      <c r="E1632" s="286" t="s">
        <v>285</v>
      </c>
      <c r="F1632" s="286" t="s">
        <v>285</v>
      </c>
      <c r="G1632" s="286" t="s">
        <v>285</v>
      </c>
      <c r="H1632" s="286" t="s">
        <v>285</v>
      </c>
      <c r="I1632" s="286">
        <v>0</v>
      </c>
      <c r="J1632" s="286">
        <v>392.49999999999818</v>
      </c>
      <c r="K1632" s="286"/>
      <c r="L1632" s="443"/>
      <c r="M1632" s="312">
        <f t="shared" si="29"/>
        <v>392.49999999999818</v>
      </c>
      <c r="N1632" s="443"/>
      <c r="O1632" s="443"/>
      <c r="P1632" s="443"/>
      <c r="Q1632" s="443"/>
      <c r="R1632" s="443"/>
      <c r="S1632" s="530"/>
      <c r="T1632" s="464"/>
      <c r="U1632" s="688"/>
      <c r="V1632" s="464"/>
      <c r="W1632" s="464"/>
    </row>
    <row r="1633" spans="1:23" ht="15">
      <c r="A1633" s="459" t="s">
        <v>1013</v>
      </c>
      <c r="B1633" s="530" t="s">
        <v>2244</v>
      </c>
      <c r="C1633" s="446"/>
      <c r="D1633" s="446"/>
      <c r="E1633" s="286" t="s">
        <v>285</v>
      </c>
      <c r="F1633" s="286" t="s">
        <v>285</v>
      </c>
      <c r="G1633" s="286" t="s">
        <v>285</v>
      </c>
      <c r="H1633" s="286" t="s">
        <v>285</v>
      </c>
      <c r="I1633" s="286">
        <v>0</v>
      </c>
      <c r="J1633" s="286">
        <v>391.70000000000073</v>
      </c>
      <c r="K1633" s="286"/>
      <c r="L1633" s="443"/>
      <c r="M1633" s="312">
        <f t="shared" si="29"/>
        <v>391.70000000000073</v>
      </c>
      <c r="N1633" s="443"/>
      <c r="O1633" s="443"/>
      <c r="P1633" s="443"/>
      <c r="Q1633" s="443"/>
      <c r="R1633" s="443"/>
      <c r="S1633" s="459"/>
      <c r="T1633" s="464"/>
      <c r="U1633" s="686"/>
      <c r="V1633" s="464"/>
      <c r="W1633" s="464"/>
    </row>
    <row r="1634" spans="1:23" ht="15">
      <c r="A1634" s="459" t="s">
        <v>1014</v>
      </c>
      <c r="B1634" s="530" t="s">
        <v>2238</v>
      </c>
      <c r="C1634" s="446"/>
      <c r="D1634" s="446"/>
      <c r="E1634" s="286" t="s">
        <v>285</v>
      </c>
      <c r="F1634" s="286" t="s">
        <v>285</v>
      </c>
      <c r="G1634" s="286" t="s">
        <v>285</v>
      </c>
      <c r="H1634" s="286" t="s">
        <v>285</v>
      </c>
      <c r="I1634" s="286">
        <v>0</v>
      </c>
      <c r="J1634" s="286">
        <v>367.5</v>
      </c>
      <c r="K1634" s="286"/>
      <c r="L1634" s="443"/>
      <c r="M1634" s="312">
        <f t="shared" si="29"/>
        <v>367.5</v>
      </c>
      <c r="N1634" s="443"/>
      <c r="O1634" s="443"/>
      <c r="P1634" s="443"/>
      <c r="Q1634" s="443"/>
      <c r="R1634" s="443"/>
      <c r="S1634" s="343"/>
      <c r="T1634" s="464"/>
      <c r="U1634" s="686"/>
      <c r="V1634" s="464"/>
      <c r="W1634" s="464"/>
    </row>
    <row r="1635" spans="1:23" ht="15">
      <c r="A1635" s="459" t="s">
        <v>1015</v>
      </c>
      <c r="B1635" s="530" t="s">
        <v>2245</v>
      </c>
      <c r="C1635" s="446"/>
      <c r="D1635" s="446"/>
      <c r="E1635" s="286" t="s">
        <v>285</v>
      </c>
      <c r="F1635" s="286" t="s">
        <v>285</v>
      </c>
      <c r="G1635" s="286" t="s">
        <v>285</v>
      </c>
      <c r="H1635" s="286" t="s">
        <v>285</v>
      </c>
      <c r="I1635" s="286">
        <v>0</v>
      </c>
      <c r="J1635" s="286">
        <v>357.30000000000109</v>
      </c>
      <c r="K1635" s="286"/>
      <c r="L1635" s="443"/>
      <c r="M1635" s="312">
        <f t="shared" si="29"/>
        <v>357.30000000000109</v>
      </c>
      <c r="N1635" s="443"/>
      <c r="O1635" s="443"/>
      <c r="P1635" s="443"/>
      <c r="Q1635" s="443"/>
      <c r="R1635" s="443"/>
      <c r="S1635" s="464"/>
      <c r="T1635" s="464"/>
      <c r="U1635" s="688"/>
      <c r="V1635" s="464"/>
      <c r="W1635" s="464"/>
    </row>
    <row r="1636" spans="1:23" ht="15">
      <c r="A1636" s="459" t="s">
        <v>1016</v>
      </c>
      <c r="B1636" s="530" t="s">
        <v>2242</v>
      </c>
      <c r="C1636" s="446"/>
      <c r="D1636" s="446"/>
      <c r="E1636" s="286" t="s">
        <v>285</v>
      </c>
      <c r="F1636" s="286" t="s">
        <v>285</v>
      </c>
      <c r="G1636" s="286" t="s">
        <v>285</v>
      </c>
      <c r="H1636" s="286" t="s">
        <v>285</v>
      </c>
      <c r="I1636" s="286">
        <v>0</v>
      </c>
      <c r="J1636" s="286">
        <v>348.99999999999818</v>
      </c>
      <c r="K1636" s="286"/>
      <c r="L1636" s="443"/>
      <c r="M1636" s="312">
        <f t="shared" si="29"/>
        <v>348.99999999999818</v>
      </c>
      <c r="N1636" s="443"/>
      <c r="O1636" s="443"/>
      <c r="P1636" s="443"/>
      <c r="Q1636" s="443"/>
      <c r="R1636" s="443"/>
      <c r="S1636" s="464"/>
      <c r="T1636" s="464"/>
      <c r="U1636" s="688"/>
      <c r="V1636" s="464"/>
      <c r="W1636" s="464"/>
    </row>
    <row r="1637" spans="1:23" ht="15">
      <c r="A1637" s="459" t="s">
        <v>1017</v>
      </c>
      <c r="B1637" s="530" t="s">
        <v>2241</v>
      </c>
      <c r="C1637" s="446"/>
      <c r="D1637" s="446"/>
      <c r="E1637" s="286" t="s">
        <v>285</v>
      </c>
      <c r="F1637" s="286" t="s">
        <v>285</v>
      </c>
      <c r="G1637" s="286" t="s">
        <v>285</v>
      </c>
      <c r="H1637" s="286" t="s">
        <v>285</v>
      </c>
      <c r="I1637" s="286">
        <v>0</v>
      </c>
      <c r="J1637" s="286">
        <v>345.29999999999927</v>
      </c>
      <c r="K1637" s="286"/>
      <c r="L1637" s="443"/>
      <c r="M1637" s="312">
        <f t="shared" si="29"/>
        <v>345.29999999999927</v>
      </c>
      <c r="N1637" s="443"/>
      <c r="O1637" s="443"/>
      <c r="P1637" s="443"/>
      <c r="Q1637" s="443"/>
      <c r="R1637" s="443"/>
      <c r="S1637" s="530"/>
      <c r="T1637" s="464"/>
      <c r="U1637" s="686"/>
      <c r="V1637" s="464"/>
      <c r="W1637" s="464"/>
    </row>
    <row r="1638" spans="1:23" ht="15">
      <c r="A1638" s="459" t="s">
        <v>1018</v>
      </c>
      <c r="B1638" s="361" t="s">
        <v>1849</v>
      </c>
      <c r="C1638" s="446"/>
      <c r="D1638" s="446"/>
      <c r="E1638" s="286" t="s">
        <v>285</v>
      </c>
      <c r="F1638" s="286" t="s">
        <v>285</v>
      </c>
      <c r="G1638" s="286" t="s">
        <v>285</v>
      </c>
      <c r="H1638" s="286" t="s">
        <v>285</v>
      </c>
      <c r="I1638" s="286">
        <v>0</v>
      </c>
      <c r="J1638" s="286">
        <v>341.10000000000036</v>
      </c>
      <c r="K1638" s="286"/>
      <c r="L1638" s="443"/>
      <c r="M1638" s="312">
        <f t="shared" si="29"/>
        <v>341.10000000000036</v>
      </c>
      <c r="N1638" s="443"/>
      <c r="O1638" s="443"/>
      <c r="P1638" s="443"/>
      <c r="Q1638" s="443"/>
      <c r="R1638" s="443"/>
      <c r="S1638" s="443"/>
      <c r="T1638" s="443"/>
      <c r="U1638" s="443"/>
      <c r="V1638" s="443"/>
      <c r="W1638" s="443"/>
    </row>
    <row r="1639" spans="1:23" ht="15">
      <c r="A1639" s="459" t="s">
        <v>1019</v>
      </c>
      <c r="B1639" s="530" t="s">
        <v>2246</v>
      </c>
      <c r="C1639" s="446"/>
      <c r="D1639" s="446"/>
      <c r="E1639" s="286" t="s">
        <v>285</v>
      </c>
      <c r="F1639" s="286" t="s">
        <v>285</v>
      </c>
      <c r="G1639" s="286" t="s">
        <v>285</v>
      </c>
      <c r="H1639" s="286" t="s">
        <v>285</v>
      </c>
      <c r="I1639" s="286">
        <v>0</v>
      </c>
      <c r="J1639" s="286">
        <v>335.99999999999909</v>
      </c>
      <c r="K1639" s="286"/>
      <c r="L1639" s="443"/>
      <c r="M1639" s="312">
        <f t="shared" si="29"/>
        <v>335.99999999999909</v>
      </c>
      <c r="N1639" s="443"/>
      <c r="O1639" s="443"/>
      <c r="P1639" s="443"/>
      <c r="Q1639" s="443"/>
      <c r="R1639" s="443"/>
      <c r="S1639" s="443"/>
      <c r="T1639" s="443"/>
      <c r="U1639" s="443"/>
      <c r="V1639" s="443"/>
      <c r="W1639" s="443"/>
    </row>
    <row r="1640" spans="1:23" ht="15">
      <c r="A1640" s="459" t="s">
        <v>1020</v>
      </c>
      <c r="B1640" s="459" t="s">
        <v>801</v>
      </c>
      <c r="C1640" s="443"/>
      <c r="D1640" s="443"/>
      <c r="E1640" s="286" t="s">
        <v>285</v>
      </c>
      <c r="F1640" s="286" t="s">
        <v>285</v>
      </c>
      <c r="G1640" s="286" t="s">
        <v>285</v>
      </c>
      <c r="H1640" s="286">
        <v>276.29999999999927</v>
      </c>
      <c r="I1640" s="286">
        <v>0</v>
      </c>
      <c r="J1640" s="286">
        <v>46.500000000000909</v>
      </c>
      <c r="K1640" s="286"/>
      <c r="L1640" s="443"/>
      <c r="M1640" s="312">
        <f t="shared" si="29"/>
        <v>322.80000000000018</v>
      </c>
      <c r="N1640" s="443"/>
      <c r="O1640" s="443"/>
      <c r="P1640" s="443"/>
      <c r="Q1640" s="443"/>
      <c r="R1640" s="443"/>
      <c r="S1640" s="443"/>
      <c r="T1640" s="443"/>
      <c r="U1640" s="443"/>
      <c r="V1640" s="443"/>
      <c r="W1640" s="443"/>
    </row>
    <row r="1641" spans="1:23" ht="15">
      <c r="A1641" s="459" t="s">
        <v>1021</v>
      </c>
      <c r="B1641" s="361" t="s">
        <v>1839</v>
      </c>
      <c r="C1641" s="446"/>
      <c r="D1641" s="446"/>
      <c r="E1641" s="286" t="s">
        <v>285</v>
      </c>
      <c r="F1641" s="286" t="s">
        <v>285</v>
      </c>
      <c r="G1641" s="286" t="s">
        <v>285</v>
      </c>
      <c r="H1641" s="286" t="s">
        <v>285</v>
      </c>
      <c r="I1641" s="286">
        <v>0</v>
      </c>
      <c r="J1641" s="286">
        <v>303.69999999999982</v>
      </c>
      <c r="K1641" s="286"/>
      <c r="L1641" s="443"/>
      <c r="M1641" s="312">
        <f t="shared" si="29"/>
        <v>303.69999999999982</v>
      </c>
      <c r="N1641" s="443"/>
      <c r="O1641" s="443"/>
      <c r="P1641" s="443"/>
      <c r="Q1641" s="443"/>
      <c r="R1641" s="443"/>
      <c r="S1641" s="443"/>
      <c r="T1641" s="443"/>
      <c r="U1641" s="443"/>
      <c r="V1641" s="443"/>
      <c r="W1641" s="443"/>
    </row>
    <row r="1642" spans="1:23" ht="15">
      <c r="A1642" s="459" t="s">
        <v>1022</v>
      </c>
      <c r="B1642" s="361" t="s">
        <v>1851</v>
      </c>
      <c r="C1642" s="446"/>
      <c r="D1642" s="446"/>
      <c r="E1642" s="286" t="s">
        <v>285</v>
      </c>
      <c r="F1642" s="286" t="s">
        <v>285</v>
      </c>
      <c r="G1642" s="286" t="s">
        <v>285</v>
      </c>
      <c r="H1642" s="286" t="s">
        <v>285</v>
      </c>
      <c r="I1642" s="286">
        <v>0</v>
      </c>
      <c r="J1642" s="286">
        <v>279.29999999999927</v>
      </c>
      <c r="K1642" s="286"/>
      <c r="L1642" s="443"/>
      <c r="M1642" s="312">
        <f t="shared" si="29"/>
        <v>279.29999999999927</v>
      </c>
      <c r="N1642" s="443"/>
      <c r="O1642" s="443"/>
      <c r="P1642" s="443"/>
      <c r="Q1642" s="443"/>
      <c r="R1642" s="443"/>
      <c r="S1642" s="443"/>
      <c r="T1642" s="443"/>
      <c r="U1642" s="443"/>
      <c r="V1642" s="443"/>
      <c r="W1642" s="443"/>
    </row>
    <row r="1643" spans="1:23" ht="15">
      <c r="A1643" s="459" t="s">
        <v>1023</v>
      </c>
      <c r="B1643" s="530" t="s">
        <v>2237</v>
      </c>
      <c r="C1643" s="446"/>
      <c r="D1643" s="446"/>
      <c r="E1643" s="286" t="s">
        <v>285</v>
      </c>
      <c r="F1643" s="286" t="s">
        <v>285</v>
      </c>
      <c r="G1643" s="286" t="s">
        <v>285</v>
      </c>
      <c r="H1643" s="286" t="s">
        <v>285</v>
      </c>
      <c r="I1643" s="286">
        <v>0</v>
      </c>
      <c r="J1643" s="286">
        <v>250.50000000000091</v>
      </c>
      <c r="K1643" s="286"/>
      <c r="L1643" s="443"/>
      <c r="M1643" s="312">
        <f t="shared" si="29"/>
        <v>250.50000000000091</v>
      </c>
      <c r="N1643" s="443"/>
      <c r="O1643" s="443"/>
      <c r="P1643" s="443"/>
      <c r="Q1643" s="443"/>
      <c r="R1643" s="443"/>
      <c r="S1643" s="443"/>
      <c r="T1643" s="443"/>
      <c r="U1643" s="443"/>
      <c r="V1643" s="443"/>
      <c r="W1643" s="443"/>
    </row>
    <row r="1644" spans="1:23" ht="15">
      <c r="A1644" s="459" t="s">
        <v>1024</v>
      </c>
      <c r="B1644" s="464" t="s">
        <v>857</v>
      </c>
      <c r="C1644" s="443"/>
      <c r="D1644" s="443"/>
      <c r="E1644" s="286" t="s">
        <v>285</v>
      </c>
      <c r="F1644" s="286" t="s">
        <v>285</v>
      </c>
      <c r="G1644" s="286" t="s">
        <v>285</v>
      </c>
      <c r="H1644" s="286">
        <v>236.90000000000055</v>
      </c>
      <c r="I1644" s="286">
        <v>0</v>
      </c>
      <c r="J1644" s="286" t="s">
        <v>285</v>
      </c>
      <c r="K1644" s="286"/>
      <c r="L1644" s="313"/>
      <c r="M1644" s="312">
        <f t="shared" si="29"/>
        <v>236.90000000000055</v>
      </c>
      <c r="N1644" s="443"/>
      <c r="O1644" s="443"/>
      <c r="P1644" s="443"/>
      <c r="Q1644" s="443"/>
      <c r="R1644" s="443"/>
      <c r="S1644" s="443"/>
      <c r="T1644" s="443"/>
      <c r="U1644" s="443"/>
      <c r="V1644" s="443"/>
      <c r="W1644" s="443"/>
    </row>
    <row r="1645" spans="1:23" ht="15">
      <c r="A1645" s="459" t="s">
        <v>1025</v>
      </c>
      <c r="B1645" s="464" t="s">
        <v>164</v>
      </c>
      <c r="C1645" s="443"/>
      <c r="D1645" s="443"/>
      <c r="E1645" s="286" t="s">
        <v>285</v>
      </c>
      <c r="F1645" s="286" t="s">
        <v>285</v>
      </c>
      <c r="G1645" s="286">
        <v>195.1</v>
      </c>
      <c r="H1645" s="286" t="s">
        <v>285</v>
      </c>
      <c r="I1645" s="286">
        <v>0</v>
      </c>
      <c r="J1645" s="286" t="s">
        <v>285</v>
      </c>
      <c r="K1645" s="286"/>
      <c r="L1645" s="313"/>
      <c r="M1645" s="312">
        <f t="shared" si="29"/>
        <v>195.1</v>
      </c>
      <c r="N1645" s="443"/>
      <c r="O1645" s="443"/>
      <c r="P1645" s="443"/>
      <c r="Q1645" s="443"/>
      <c r="R1645" s="443"/>
      <c r="S1645" s="443"/>
      <c r="T1645" s="443"/>
      <c r="U1645" s="443"/>
      <c r="V1645" s="443"/>
      <c r="W1645" s="443"/>
    </row>
    <row r="1646" spans="1:23" ht="15">
      <c r="A1646" s="459" t="s">
        <v>1026</v>
      </c>
      <c r="B1646" s="464" t="s">
        <v>847</v>
      </c>
      <c r="C1646" s="443"/>
      <c r="D1646" s="443"/>
      <c r="E1646" s="286" t="s">
        <v>285</v>
      </c>
      <c r="F1646" s="286" t="s">
        <v>285</v>
      </c>
      <c r="G1646" s="286" t="s">
        <v>285</v>
      </c>
      <c r="H1646" s="286">
        <v>143.44999999999982</v>
      </c>
      <c r="I1646" s="286">
        <v>0</v>
      </c>
      <c r="J1646" s="286" t="s">
        <v>285</v>
      </c>
      <c r="K1646" s="286"/>
      <c r="L1646" s="313"/>
      <c r="M1646" s="312">
        <f t="shared" si="29"/>
        <v>143.44999999999982</v>
      </c>
      <c r="N1646" s="443"/>
      <c r="O1646" s="443"/>
      <c r="P1646" s="443"/>
      <c r="Q1646" s="443"/>
      <c r="R1646" s="443"/>
      <c r="S1646" s="443"/>
      <c r="T1646" s="443"/>
      <c r="U1646" s="443"/>
      <c r="V1646" s="443"/>
      <c r="W1646" s="443"/>
    </row>
    <row r="1647" spans="1:23" ht="15">
      <c r="A1647" s="459" t="s">
        <v>1027</v>
      </c>
      <c r="B1647" s="464" t="s">
        <v>179</v>
      </c>
      <c r="C1647" s="443"/>
      <c r="D1647" s="443"/>
      <c r="E1647" s="286">
        <v>79.5</v>
      </c>
      <c r="F1647" s="286" t="s">
        <v>285</v>
      </c>
      <c r="G1647" s="286" t="s">
        <v>285</v>
      </c>
      <c r="H1647" s="286" t="s">
        <v>285</v>
      </c>
      <c r="I1647" s="286">
        <v>0</v>
      </c>
      <c r="J1647" s="286" t="s">
        <v>285</v>
      </c>
      <c r="K1647" s="286"/>
      <c r="L1647" s="313"/>
      <c r="M1647" s="312">
        <f t="shared" si="29"/>
        <v>79.5</v>
      </c>
      <c r="N1647" s="443"/>
      <c r="O1647" s="443"/>
      <c r="P1647" s="443"/>
      <c r="Q1647" s="443"/>
      <c r="R1647" s="443"/>
      <c r="S1647" s="443"/>
      <c r="T1647" s="443"/>
      <c r="U1647" s="443"/>
      <c r="V1647" s="443"/>
      <c r="W1647" s="443"/>
    </row>
    <row r="1648" spans="1:23" ht="15">
      <c r="A1648" s="459" t="s">
        <v>1028</v>
      </c>
      <c r="B1648" s="343" t="s">
        <v>1837</v>
      </c>
      <c r="C1648" s="446"/>
      <c r="D1648" s="446"/>
      <c r="E1648" s="286" t="s">
        <v>285</v>
      </c>
      <c r="F1648" s="286" t="s">
        <v>285</v>
      </c>
      <c r="G1648" s="286" t="s">
        <v>285</v>
      </c>
      <c r="H1648" s="286" t="s">
        <v>285</v>
      </c>
      <c r="I1648" s="286">
        <v>0</v>
      </c>
      <c r="J1648" s="286" t="s">
        <v>285</v>
      </c>
      <c r="K1648" s="286"/>
      <c r="L1648" s="313"/>
      <c r="M1648" s="312">
        <f t="shared" si="29"/>
        <v>0</v>
      </c>
      <c r="N1648" s="443"/>
      <c r="O1648" s="443"/>
      <c r="P1648" s="443"/>
      <c r="Q1648" s="443"/>
      <c r="R1648" s="443"/>
      <c r="S1648" s="443"/>
      <c r="T1648" s="443"/>
      <c r="U1648" s="443"/>
      <c r="V1648" s="443"/>
      <c r="W1648" s="443"/>
    </row>
    <row r="1649" spans="1:23" ht="15">
      <c r="A1649" s="459" t="s">
        <v>1029</v>
      </c>
      <c r="B1649" s="361" t="s">
        <v>1848</v>
      </c>
      <c r="C1649" s="446"/>
      <c r="D1649" s="446"/>
      <c r="E1649" s="286" t="s">
        <v>285</v>
      </c>
      <c r="F1649" s="286" t="s">
        <v>285</v>
      </c>
      <c r="G1649" s="286" t="s">
        <v>285</v>
      </c>
      <c r="H1649" s="286" t="s">
        <v>285</v>
      </c>
      <c r="I1649" s="286">
        <v>0</v>
      </c>
      <c r="J1649" s="286" t="s">
        <v>285</v>
      </c>
      <c r="K1649" s="286"/>
      <c r="L1649" s="313"/>
      <c r="M1649" s="312">
        <f t="shared" si="29"/>
        <v>0</v>
      </c>
      <c r="N1649" s="443"/>
      <c r="O1649" s="443"/>
      <c r="P1649" s="443"/>
      <c r="Q1649" s="443"/>
      <c r="R1649" s="443"/>
      <c r="S1649" s="443"/>
      <c r="T1649" s="443"/>
      <c r="U1649" s="443"/>
      <c r="V1649" s="443"/>
      <c r="W1649" s="443"/>
    </row>
    <row r="1650" spans="1:23" ht="15">
      <c r="A1650" s="459" t="s">
        <v>1030</v>
      </c>
      <c r="B1650" s="361" t="s">
        <v>1847</v>
      </c>
      <c r="C1650" s="446"/>
      <c r="D1650" s="446"/>
      <c r="E1650" s="286" t="s">
        <v>285</v>
      </c>
      <c r="F1650" s="286" t="s">
        <v>285</v>
      </c>
      <c r="G1650" s="286" t="s">
        <v>285</v>
      </c>
      <c r="H1650" s="286" t="s">
        <v>285</v>
      </c>
      <c r="I1650" s="286">
        <v>0</v>
      </c>
      <c r="J1650" s="286" t="s">
        <v>285</v>
      </c>
      <c r="K1650" s="286"/>
      <c r="L1650" s="313"/>
      <c r="M1650" s="312">
        <f t="shared" si="29"/>
        <v>0</v>
      </c>
      <c r="N1650" s="443"/>
      <c r="O1650" s="443"/>
      <c r="P1650" s="443"/>
      <c r="Q1650" s="443"/>
      <c r="R1650" s="443"/>
      <c r="S1650" s="443"/>
      <c r="T1650" s="443"/>
      <c r="U1650" s="443"/>
      <c r="V1650" s="443"/>
      <c r="W1650" s="443"/>
    </row>
    <row r="1651" spans="1:23" ht="15">
      <c r="A1651" s="459" t="s">
        <v>1031</v>
      </c>
      <c r="B1651" s="361" t="s">
        <v>1845</v>
      </c>
      <c r="C1651" s="446"/>
      <c r="D1651" s="446"/>
      <c r="E1651" s="286" t="s">
        <v>285</v>
      </c>
      <c r="F1651" s="286" t="s">
        <v>285</v>
      </c>
      <c r="G1651" s="286" t="s">
        <v>285</v>
      </c>
      <c r="H1651" s="286" t="s">
        <v>285</v>
      </c>
      <c r="I1651" s="286">
        <v>0</v>
      </c>
      <c r="J1651" s="286" t="s">
        <v>285</v>
      </c>
      <c r="K1651" s="286"/>
      <c r="L1651" s="313"/>
      <c r="M1651" s="312">
        <f t="shared" si="29"/>
        <v>0</v>
      </c>
      <c r="N1651" s="443"/>
      <c r="O1651" s="443"/>
      <c r="P1651" s="443"/>
      <c r="Q1651" s="443"/>
      <c r="R1651" s="443"/>
      <c r="S1651" s="443"/>
      <c r="T1651" s="443"/>
      <c r="U1651" s="443"/>
      <c r="V1651" s="443"/>
      <c r="W1651" s="443"/>
    </row>
    <row r="1652" spans="1:23" ht="15">
      <c r="A1652" s="459" t="s">
        <v>1032</v>
      </c>
      <c r="B1652" s="361" t="s">
        <v>1873</v>
      </c>
      <c r="C1652" s="446"/>
      <c r="D1652" s="446"/>
      <c r="E1652" s="286" t="s">
        <v>285</v>
      </c>
      <c r="F1652" s="286" t="s">
        <v>285</v>
      </c>
      <c r="G1652" s="286" t="s">
        <v>285</v>
      </c>
      <c r="H1652" s="286" t="s">
        <v>285</v>
      </c>
      <c r="I1652" s="286">
        <v>0</v>
      </c>
      <c r="J1652" s="286" t="s">
        <v>285</v>
      </c>
      <c r="K1652" s="286"/>
      <c r="L1652" s="313"/>
      <c r="M1652" s="312">
        <f t="shared" si="29"/>
        <v>0</v>
      </c>
      <c r="N1652" s="443"/>
      <c r="O1652" s="443"/>
      <c r="P1652" s="443"/>
      <c r="Q1652" s="443"/>
      <c r="R1652" s="443"/>
      <c r="S1652" s="443"/>
      <c r="T1652" s="443"/>
      <c r="U1652" s="443"/>
      <c r="V1652" s="443"/>
      <c r="W1652" s="443"/>
    </row>
    <row r="1653" spans="1:23" ht="15">
      <c r="A1653" s="459" t="s">
        <v>1033</v>
      </c>
      <c r="B1653" s="361" t="s">
        <v>1855</v>
      </c>
      <c r="C1653" s="446"/>
      <c r="D1653" s="446"/>
      <c r="E1653" s="286" t="s">
        <v>285</v>
      </c>
      <c r="F1653" s="286" t="s">
        <v>285</v>
      </c>
      <c r="G1653" s="286" t="s">
        <v>285</v>
      </c>
      <c r="H1653" s="286" t="s">
        <v>285</v>
      </c>
      <c r="I1653" s="286">
        <v>0</v>
      </c>
      <c r="J1653" s="286" t="s">
        <v>285</v>
      </c>
      <c r="K1653" s="286"/>
      <c r="L1653" s="443"/>
      <c r="M1653" s="312">
        <f t="shared" si="29"/>
        <v>0</v>
      </c>
      <c r="N1653" s="443"/>
      <c r="O1653" s="443"/>
      <c r="P1653" s="443"/>
      <c r="Q1653" s="443"/>
      <c r="R1653" s="443"/>
      <c r="S1653" s="443"/>
      <c r="T1653" s="443"/>
      <c r="U1653" s="443"/>
      <c r="V1653" s="443"/>
      <c r="W1653" s="443"/>
    </row>
    <row r="1654" spans="1:23" ht="15">
      <c r="A1654" s="459"/>
      <c r="B1654" s="464"/>
      <c r="C1654" s="443"/>
      <c r="D1654" s="443"/>
      <c r="E1654" s="286"/>
      <c r="F1654" s="286"/>
      <c r="G1654" s="286"/>
      <c r="H1654" s="286"/>
      <c r="I1654" s="443"/>
      <c r="J1654" s="443"/>
      <c r="K1654" s="443"/>
      <c r="L1654" s="313"/>
      <c r="M1654" s="312"/>
      <c r="N1654" s="443"/>
      <c r="O1654" s="443"/>
      <c r="P1654" s="443"/>
      <c r="Q1654" s="443"/>
      <c r="R1654" s="443"/>
      <c r="S1654" s="443"/>
      <c r="T1654" s="443"/>
      <c r="U1654" s="443"/>
      <c r="V1654" s="443"/>
      <c r="W1654" s="443"/>
    </row>
    <row r="1655" spans="1:23" ht="15">
      <c r="A1655" s="459"/>
      <c r="B1655" s="464"/>
      <c r="C1655" s="443"/>
      <c r="D1655" s="443"/>
      <c r="E1655" s="286"/>
      <c r="F1655" s="443"/>
      <c r="G1655" s="443"/>
      <c r="H1655" s="443"/>
      <c r="I1655" s="443"/>
      <c r="J1655" s="443"/>
      <c r="K1655" s="443"/>
      <c r="L1655" s="313"/>
      <c r="M1655" s="313"/>
      <c r="N1655" s="443"/>
      <c r="O1655" s="443"/>
      <c r="P1655" s="443"/>
      <c r="Q1655" s="443"/>
      <c r="R1655" s="443"/>
      <c r="S1655" s="443"/>
      <c r="T1655" s="443"/>
      <c r="U1655" s="443"/>
      <c r="V1655" s="443"/>
      <c r="W1655" s="443"/>
    </row>
    <row r="1656" spans="1:23" ht="15">
      <c r="A1656" s="459"/>
      <c r="B1656" s="464"/>
      <c r="C1656" s="443"/>
      <c r="D1656" s="443"/>
      <c r="E1656" s="286"/>
      <c r="F1656" s="443"/>
      <c r="G1656" s="443"/>
      <c r="H1656" s="443"/>
      <c r="I1656" s="443"/>
      <c r="J1656" s="443"/>
      <c r="K1656" s="443"/>
      <c r="L1656" s="313"/>
      <c r="M1656" s="313"/>
      <c r="N1656" s="443"/>
      <c r="O1656" s="443"/>
      <c r="P1656" s="443"/>
      <c r="Q1656" s="443"/>
      <c r="R1656" s="443"/>
      <c r="S1656" s="443"/>
      <c r="T1656" s="443"/>
      <c r="U1656" s="443"/>
      <c r="V1656" s="443"/>
      <c r="W1656" s="443"/>
    </row>
    <row r="1657" spans="1:23" ht="25.5">
      <c r="A1657" s="30" t="s">
        <v>176</v>
      </c>
      <c r="B1657" s="443"/>
      <c r="C1657" s="443"/>
      <c r="D1657" s="443"/>
      <c r="E1657" s="443"/>
      <c r="F1657" s="443"/>
      <c r="G1657" s="443"/>
      <c r="H1657" s="443"/>
      <c r="I1657" s="443"/>
      <c r="J1657" s="443"/>
      <c r="K1657" s="443"/>
      <c r="L1657" s="313"/>
      <c r="M1657" s="313"/>
      <c r="N1657" s="443"/>
      <c r="O1657" s="443"/>
      <c r="P1657" s="443"/>
      <c r="Q1657" s="443"/>
      <c r="R1657" s="443"/>
      <c r="S1657" s="443"/>
      <c r="T1657" s="443"/>
      <c r="U1657" s="443"/>
      <c r="V1657" s="443"/>
      <c r="W1657" s="443"/>
    </row>
    <row r="1658" spans="1:23">
      <c r="A1658" s="443"/>
      <c r="B1658" s="443"/>
      <c r="C1658" s="443"/>
      <c r="D1658" s="443"/>
      <c r="E1658" s="443"/>
      <c r="F1658" s="443"/>
      <c r="G1658" s="443"/>
      <c r="H1658" s="443"/>
      <c r="I1658" s="443"/>
      <c r="J1658" s="443"/>
      <c r="K1658" s="443"/>
      <c r="L1658" s="313"/>
      <c r="M1658" s="313"/>
      <c r="N1658" s="443"/>
      <c r="O1658" s="443"/>
      <c r="P1658" s="443"/>
      <c r="Q1658" s="443"/>
      <c r="R1658" s="443"/>
      <c r="S1658" s="443"/>
      <c r="T1658" s="443"/>
      <c r="U1658" s="443"/>
      <c r="V1658" s="443"/>
      <c r="W1658" s="443"/>
    </row>
    <row r="1659" spans="1:23" ht="15">
      <c r="A1659" s="305"/>
      <c r="B1659" s="305"/>
      <c r="C1659" s="305"/>
      <c r="D1659" s="305"/>
      <c r="E1659" s="80">
        <v>2016</v>
      </c>
      <c r="F1659" s="80">
        <v>2017</v>
      </c>
      <c r="G1659" s="80">
        <v>2018</v>
      </c>
      <c r="H1659" s="80">
        <v>2019</v>
      </c>
      <c r="I1659" s="80">
        <v>2020</v>
      </c>
      <c r="J1659" s="80">
        <v>2021</v>
      </c>
      <c r="K1659" s="80">
        <v>2022</v>
      </c>
      <c r="L1659" s="313"/>
      <c r="M1659" s="89" t="s">
        <v>40</v>
      </c>
      <c r="N1659" s="443"/>
      <c r="O1659" s="443"/>
      <c r="P1659" s="443"/>
      <c r="Q1659" s="443"/>
      <c r="R1659" s="443"/>
      <c r="S1659" s="443"/>
      <c r="T1659" s="443"/>
      <c r="U1659" s="443"/>
      <c r="V1659" s="443"/>
      <c r="W1659" s="443"/>
    </row>
    <row r="1660" spans="1:23" ht="15.75">
      <c r="A1660" s="459" t="s">
        <v>0</v>
      </c>
      <c r="B1660" s="464" t="s">
        <v>25</v>
      </c>
      <c r="C1660" s="443"/>
      <c r="D1660" s="443"/>
      <c r="E1660" s="303">
        <v>474.7</v>
      </c>
      <c r="F1660" s="301">
        <v>389.8</v>
      </c>
      <c r="G1660" s="323">
        <v>417.4</v>
      </c>
      <c r="H1660" s="286">
        <v>344.00000000000182</v>
      </c>
      <c r="I1660" s="303">
        <v>378.70000000000073</v>
      </c>
      <c r="J1660" s="286">
        <v>559.70000000000164</v>
      </c>
      <c r="K1660" s="286"/>
      <c r="L1660" s="443"/>
      <c r="M1660" s="312">
        <f t="shared" ref="M1660:M1723" si="30">SUM(E1660:J1660)</f>
        <v>2564.3000000000043</v>
      </c>
      <c r="N1660" s="443"/>
      <c r="O1660" s="443" t="s">
        <v>2052</v>
      </c>
      <c r="P1660" s="443"/>
      <c r="Q1660" s="443"/>
      <c r="R1660" s="443" t="s">
        <v>2053</v>
      </c>
      <c r="S1660" s="441"/>
      <c r="T1660" s="446"/>
      <c r="U1660" s="317"/>
      <c r="V1660" s="468"/>
      <c r="W1660" s="306"/>
    </row>
    <row r="1661" spans="1:23" ht="15.75">
      <c r="A1661" s="459" t="s">
        <v>2</v>
      </c>
      <c r="B1661" s="464" t="s">
        <v>9</v>
      </c>
      <c r="C1661" s="443"/>
      <c r="D1661" s="443"/>
      <c r="E1661" s="286">
        <v>291.39999999999998</v>
      </c>
      <c r="F1661" s="286">
        <v>220.2</v>
      </c>
      <c r="G1661" s="303">
        <v>586.75</v>
      </c>
      <c r="H1661" s="286">
        <v>146.50000000000273</v>
      </c>
      <c r="I1661" s="286">
        <v>258.00000000000182</v>
      </c>
      <c r="J1661" s="286">
        <v>563.50000000000091</v>
      </c>
      <c r="K1661" s="286"/>
      <c r="L1661" s="443"/>
      <c r="M1661" s="312">
        <f t="shared" si="30"/>
        <v>2066.3500000000054</v>
      </c>
      <c r="N1661" s="443"/>
      <c r="O1661" s="443" t="s">
        <v>288</v>
      </c>
      <c r="P1661" s="443"/>
      <c r="Q1661" s="443"/>
      <c r="R1661" s="443" t="s">
        <v>1992</v>
      </c>
      <c r="S1661" s="540"/>
      <c r="T1661" s="446"/>
      <c r="U1661" s="466"/>
      <c r="V1661" s="468"/>
      <c r="W1661" s="306"/>
    </row>
    <row r="1662" spans="1:23" ht="15">
      <c r="A1662" s="459" t="s">
        <v>3</v>
      </c>
      <c r="B1662" s="464" t="s">
        <v>27</v>
      </c>
      <c r="C1662" s="443"/>
      <c r="D1662" s="443"/>
      <c r="E1662" s="286">
        <v>246.3</v>
      </c>
      <c r="F1662" s="323">
        <v>282.60000000000002</v>
      </c>
      <c r="G1662" s="302">
        <v>514.20000000000005</v>
      </c>
      <c r="H1662" s="286">
        <v>99.000000000001819</v>
      </c>
      <c r="I1662" s="323">
        <v>332.29999999999927</v>
      </c>
      <c r="J1662" s="286">
        <v>557.49999999999818</v>
      </c>
      <c r="K1662" s="286"/>
      <c r="L1662" s="443"/>
      <c r="M1662" s="312">
        <f t="shared" si="30"/>
        <v>2031.8999999999994</v>
      </c>
      <c r="N1662" s="443"/>
      <c r="O1662" s="443" t="s">
        <v>2055</v>
      </c>
      <c r="P1662" s="443"/>
      <c r="Q1662" s="443"/>
      <c r="R1662" s="443"/>
      <c r="S1662" s="446"/>
      <c r="T1662" s="446"/>
      <c r="U1662" s="541"/>
      <c r="V1662" s="468"/>
      <c r="W1662" s="446"/>
    </row>
    <row r="1663" spans="1:23" ht="15.75">
      <c r="A1663" s="459" t="s">
        <v>5</v>
      </c>
      <c r="B1663" s="464" t="s">
        <v>31</v>
      </c>
      <c r="C1663" s="443"/>
      <c r="D1663" s="443"/>
      <c r="E1663" s="286">
        <v>250</v>
      </c>
      <c r="F1663" s="286">
        <v>67.900000000000006</v>
      </c>
      <c r="G1663" s="323">
        <v>306</v>
      </c>
      <c r="H1663" s="323">
        <v>417.5</v>
      </c>
      <c r="I1663" s="323">
        <v>332.90000000000146</v>
      </c>
      <c r="J1663" s="301">
        <v>647.50000000000364</v>
      </c>
      <c r="K1663" s="301"/>
      <c r="L1663" s="443"/>
      <c r="M1663" s="312">
        <f t="shared" si="30"/>
        <v>2021.8000000000052</v>
      </c>
      <c r="N1663" s="443"/>
      <c r="O1663" s="443" t="s">
        <v>3861</v>
      </c>
      <c r="P1663" s="443"/>
      <c r="Q1663" s="443"/>
      <c r="R1663" s="293" t="s">
        <v>3862</v>
      </c>
      <c r="S1663" s="441"/>
      <c r="T1663" s="446"/>
      <c r="U1663" s="542"/>
      <c r="V1663" s="468"/>
      <c r="W1663" s="306"/>
    </row>
    <row r="1664" spans="1:23" ht="15.75">
      <c r="A1664" s="459" t="s">
        <v>7</v>
      </c>
      <c r="B1664" s="464" t="s">
        <v>37</v>
      </c>
      <c r="C1664" s="443"/>
      <c r="D1664" s="443"/>
      <c r="E1664" s="323">
        <v>328.8</v>
      </c>
      <c r="F1664" s="286">
        <v>164.4</v>
      </c>
      <c r="G1664" s="323">
        <v>382.5</v>
      </c>
      <c r="H1664" s="323">
        <v>438.19999999999709</v>
      </c>
      <c r="I1664" s="286">
        <v>218.5</v>
      </c>
      <c r="J1664" s="286">
        <v>461.99999999999818</v>
      </c>
      <c r="K1664" s="286"/>
      <c r="L1664" s="443"/>
      <c r="M1664" s="312">
        <f t="shared" si="30"/>
        <v>1994.3999999999953</v>
      </c>
      <c r="N1664" s="443"/>
      <c r="O1664" s="443" t="s">
        <v>1095</v>
      </c>
      <c r="P1664" s="443"/>
      <c r="Q1664" s="443"/>
      <c r="R1664" s="443"/>
      <c r="S1664" s="540"/>
      <c r="T1664" s="446"/>
      <c r="U1664" s="542"/>
      <c r="V1664" s="468"/>
      <c r="W1664" s="306"/>
    </row>
    <row r="1665" spans="1:23" ht="15.75">
      <c r="A1665" s="459" t="s">
        <v>8</v>
      </c>
      <c r="B1665" s="464" t="s">
        <v>17</v>
      </c>
      <c r="C1665" s="443"/>
      <c r="D1665" s="443"/>
      <c r="E1665" s="301">
        <v>442.1</v>
      </c>
      <c r="F1665" s="323">
        <v>347.5</v>
      </c>
      <c r="G1665" s="286">
        <v>241.75</v>
      </c>
      <c r="H1665" s="286">
        <v>322.30000000000018</v>
      </c>
      <c r="I1665" s="286">
        <v>111.80000000000109</v>
      </c>
      <c r="J1665" s="286">
        <v>477.60000000000582</v>
      </c>
      <c r="K1665" s="286"/>
      <c r="L1665" s="443"/>
      <c r="M1665" s="312">
        <f t="shared" si="30"/>
        <v>1943.050000000007</v>
      </c>
      <c r="N1665" s="443"/>
      <c r="O1665" s="443" t="s">
        <v>361</v>
      </c>
      <c r="P1665" s="443"/>
      <c r="Q1665" s="443"/>
      <c r="R1665" s="443"/>
      <c r="S1665" s="540"/>
      <c r="T1665" s="464"/>
      <c r="U1665" s="317"/>
      <c r="V1665" s="468"/>
      <c r="W1665" s="306"/>
    </row>
    <row r="1666" spans="1:23" ht="15">
      <c r="A1666" s="459" t="s">
        <v>10</v>
      </c>
      <c r="B1666" s="464" t="s">
        <v>11</v>
      </c>
      <c r="C1666" s="443"/>
      <c r="D1666" s="443"/>
      <c r="E1666" s="323">
        <v>340.8</v>
      </c>
      <c r="F1666" s="302">
        <v>354.8</v>
      </c>
      <c r="G1666" s="323">
        <v>350.1</v>
      </c>
      <c r="H1666" s="286">
        <v>210.90000000000327</v>
      </c>
      <c r="I1666" s="286">
        <v>78.000000000003638</v>
      </c>
      <c r="J1666" s="286">
        <v>537.59999999999854</v>
      </c>
      <c r="K1666" s="286"/>
      <c r="L1666" s="443"/>
      <c r="M1666" s="312">
        <f t="shared" si="30"/>
        <v>1872.2000000000055</v>
      </c>
      <c r="N1666" s="443"/>
      <c r="O1666" s="443" t="s">
        <v>362</v>
      </c>
      <c r="P1666" s="443"/>
      <c r="Q1666" s="443"/>
      <c r="R1666" s="443"/>
      <c r="S1666" s="441"/>
      <c r="T1666" s="446"/>
      <c r="U1666" s="542"/>
      <c r="V1666" s="468"/>
      <c r="W1666" s="446"/>
    </row>
    <row r="1667" spans="1:23" ht="15.75">
      <c r="A1667" s="459" t="s">
        <v>12</v>
      </c>
      <c r="B1667" s="464" t="s">
        <v>21</v>
      </c>
      <c r="C1667" s="443"/>
      <c r="D1667" s="443"/>
      <c r="E1667" s="323">
        <v>409.4</v>
      </c>
      <c r="F1667" s="323">
        <v>332.5</v>
      </c>
      <c r="G1667" s="286">
        <v>225.5</v>
      </c>
      <c r="H1667" s="286">
        <v>220.69999999999891</v>
      </c>
      <c r="I1667" s="286">
        <v>116.99999999999818</v>
      </c>
      <c r="J1667" s="286">
        <v>536.99999999999818</v>
      </c>
      <c r="K1667" s="286"/>
      <c r="L1667" s="443"/>
      <c r="M1667" s="312">
        <f t="shared" si="30"/>
        <v>1842.0999999999954</v>
      </c>
      <c r="N1667" s="443"/>
      <c r="O1667" s="443" t="s">
        <v>310</v>
      </c>
      <c r="P1667" s="443"/>
      <c r="Q1667" s="443"/>
      <c r="R1667" s="443"/>
      <c r="S1667" s="441"/>
      <c r="T1667" s="446"/>
      <c r="U1667" s="542"/>
      <c r="V1667" s="468"/>
      <c r="W1667" s="306"/>
    </row>
    <row r="1668" spans="1:23" ht="15.75">
      <c r="A1668" s="459" t="s">
        <v>14</v>
      </c>
      <c r="B1668" s="464" t="s">
        <v>13</v>
      </c>
      <c r="C1668" s="443"/>
      <c r="D1668" s="443"/>
      <c r="E1668" s="286">
        <v>263.60000000000002</v>
      </c>
      <c r="F1668" s="303">
        <v>464.3</v>
      </c>
      <c r="G1668" s="286">
        <v>9.9</v>
      </c>
      <c r="H1668" s="286">
        <v>343.19999999999618</v>
      </c>
      <c r="I1668" s="286">
        <v>175.5</v>
      </c>
      <c r="J1668" s="286">
        <v>576.20000000000164</v>
      </c>
      <c r="K1668" s="286"/>
      <c r="L1668" s="443"/>
      <c r="M1668" s="312">
        <f t="shared" si="30"/>
        <v>1832.699999999998</v>
      </c>
      <c r="N1668" s="443"/>
      <c r="O1668" s="443" t="s">
        <v>288</v>
      </c>
      <c r="P1668" s="443"/>
      <c r="Q1668" s="443"/>
      <c r="R1668" s="443" t="s">
        <v>1992</v>
      </c>
      <c r="S1668" s="540"/>
      <c r="T1668" s="446"/>
      <c r="U1668" s="317"/>
      <c r="V1668" s="468"/>
      <c r="W1668" s="306"/>
    </row>
    <row r="1669" spans="1:23" ht="15">
      <c r="A1669" s="459" t="s">
        <v>16</v>
      </c>
      <c r="B1669" s="464" t="s">
        <v>33</v>
      </c>
      <c r="C1669" s="443"/>
      <c r="D1669" s="443"/>
      <c r="E1669" s="323">
        <v>327.60000000000002</v>
      </c>
      <c r="F1669" s="286">
        <v>189.9</v>
      </c>
      <c r="G1669" s="286">
        <v>263</v>
      </c>
      <c r="H1669" s="286">
        <v>260.70000000000073</v>
      </c>
      <c r="I1669" s="286">
        <v>164.19999999999709</v>
      </c>
      <c r="J1669" s="286">
        <v>484.09999999999945</v>
      </c>
      <c r="K1669" s="286"/>
      <c r="L1669" s="443"/>
      <c r="M1669" s="312">
        <f t="shared" si="30"/>
        <v>1689.4999999999973</v>
      </c>
      <c r="N1669" s="443"/>
      <c r="O1669" s="443" t="s">
        <v>295</v>
      </c>
      <c r="P1669" s="443"/>
      <c r="Q1669" s="443"/>
      <c r="R1669" s="443"/>
      <c r="S1669" s="446"/>
      <c r="T1669" s="446"/>
      <c r="U1669" s="542"/>
      <c r="V1669" s="468"/>
      <c r="W1669" s="446"/>
    </row>
    <row r="1670" spans="1:23" ht="15">
      <c r="A1670" s="459" t="s">
        <v>18</v>
      </c>
      <c r="B1670" s="464" t="s">
        <v>155</v>
      </c>
      <c r="C1670" s="443"/>
      <c r="D1670" s="443"/>
      <c r="E1670" s="286" t="s">
        <v>285</v>
      </c>
      <c r="F1670" s="286" t="s">
        <v>285</v>
      </c>
      <c r="G1670" s="301">
        <v>526.79999999999995</v>
      </c>
      <c r="H1670" s="286">
        <v>263.39999999999873</v>
      </c>
      <c r="I1670" s="323">
        <v>312.79999999999927</v>
      </c>
      <c r="J1670" s="286">
        <v>545.49999999999909</v>
      </c>
      <c r="K1670" s="286"/>
      <c r="L1670" s="443"/>
      <c r="M1670" s="312">
        <f t="shared" si="30"/>
        <v>1648.499999999997</v>
      </c>
      <c r="N1670" s="443"/>
      <c r="O1670" s="443" t="s">
        <v>347</v>
      </c>
      <c r="P1670" s="443"/>
      <c r="Q1670" s="443"/>
      <c r="R1670" s="443"/>
      <c r="S1670" s="446"/>
      <c r="T1670" s="464"/>
      <c r="U1670" s="542"/>
      <c r="V1670" s="468"/>
      <c r="W1670" s="446"/>
    </row>
    <row r="1671" spans="1:23" ht="15">
      <c r="A1671" s="459" t="s">
        <v>20</v>
      </c>
      <c r="B1671" s="464" t="s">
        <v>23</v>
      </c>
      <c r="C1671" s="443"/>
      <c r="D1671" s="443"/>
      <c r="E1671" s="286">
        <v>215.3</v>
      </c>
      <c r="F1671" s="286">
        <v>84.3</v>
      </c>
      <c r="G1671" s="286">
        <v>151.30000000000001</v>
      </c>
      <c r="H1671" s="286">
        <v>341.90000000000146</v>
      </c>
      <c r="I1671" s="323">
        <v>268.80000000000291</v>
      </c>
      <c r="J1671" s="286">
        <v>547</v>
      </c>
      <c r="K1671" s="286"/>
      <c r="L1671" s="443"/>
      <c r="M1671" s="312">
        <f t="shared" si="30"/>
        <v>1608.6000000000045</v>
      </c>
      <c r="N1671" s="443"/>
      <c r="O1671" s="443" t="s">
        <v>300</v>
      </c>
      <c r="P1671" s="443"/>
      <c r="Q1671" s="443"/>
      <c r="R1671" s="443"/>
      <c r="S1671" s="441"/>
      <c r="T1671" s="446"/>
      <c r="U1671" s="317"/>
      <c r="V1671" s="468"/>
      <c r="W1671" s="446"/>
    </row>
    <row r="1672" spans="1:23" ht="15.75">
      <c r="A1672" s="459" t="s">
        <v>22</v>
      </c>
      <c r="B1672" s="464" t="s">
        <v>162</v>
      </c>
      <c r="C1672" s="443"/>
      <c r="D1672" s="443"/>
      <c r="E1672" s="286" t="s">
        <v>285</v>
      </c>
      <c r="F1672" s="286" t="s">
        <v>285</v>
      </c>
      <c r="G1672" s="323">
        <v>438</v>
      </c>
      <c r="H1672" s="323">
        <v>444.39999999999782</v>
      </c>
      <c r="I1672" s="286">
        <v>154.10000000000036</v>
      </c>
      <c r="J1672" s="286">
        <v>478.70000000000073</v>
      </c>
      <c r="K1672" s="286"/>
      <c r="L1672" s="443"/>
      <c r="M1672" s="312">
        <f t="shared" si="30"/>
        <v>1515.1999999999989</v>
      </c>
      <c r="N1672" s="443"/>
      <c r="O1672" s="443" t="s">
        <v>316</v>
      </c>
      <c r="P1672" s="443"/>
      <c r="Q1672" s="443"/>
      <c r="R1672" s="443"/>
      <c r="S1672" s="441"/>
      <c r="T1672" s="446"/>
      <c r="U1672" s="542"/>
      <c r="V1672" s="468"/>
      <c r="W1672" s="306"/>
    </row>
    <row r="1673" spans="1:23" ht="15">
      <c r="A1673" s="459" t="s">
        <v>24</v>
      </c>
      <c r="B1673" s="464" t="s">
        <v>6</v>
      </c>
      <c r="C1673" s="443"/>
      <c r="D1673" s="443"/>
      <c r="E1673" s="286">
        <v>247.5</v>
      </c>
      <c r="F1673" s="286">
        <v>93.8</v>
      </c>
      <c r="G1673" s="286">
        <v>195.9</v>
      </c>
      <c r="H1673" s="286">
        <v>286.699999999998</v>
      </c>
      <c r="I1673" s="286">
        <v>171.60000000000218</v>
      </c>
      <c r="J1673" s="286">
        <v>516.5</v>
      </c>
      <c r="K1673" s="286"/>
      <c r="L1673" s="443"/>
      <c r="M1673" s="312">
        <f t="shared" si="30"/>
        <v>1512.0000000000002</v>
      </c>
      <c r="N1673" s="443"/>
      <c r="O1673" s="443"/>
      <c r="P1673" s="443"/>
      <c r="Q1673" s="443"/>
      <c r="R1673" s="443"/>
      <c r="S1673" s="446"/>
      <c r="T1673" s="464"/>
      <c r="U1673" s="542"/>
      <c r="V1673" s="468"/>
      <c r="W1673" s="446"/>
    </row>
    <row r="1674" spans="1:23" ht="15.75">
      <c r="A1674" s="459" t="s">
        <v>26</v>
      </c>
      <c r="B1674" s="464" t="s">
        <v>15</v>
      </c>
      <c r="C1674" s="443"/>
      <c r="D1674" s="443"/>
      <c r="E1674" s="323">
        <v>331.7</v>
      </c>
      <c r="F1674" s="286">
        <v>91.6</v>
      </c>
      <c r="G1674" s="286">
        <v>91.3</v>
      </c>
      <c r="H1674" s="286">
        <v>147.30000000000018</v>
      </c>
      <c r="I1674" s="286">
        <v>239.49999999999636</v>
      </c>
      <c r="J1674" s="286">
        <v>453.00000000000182</v>
      </c>
      <c r="K1674" s="286"/>
      <c r="L1674" s="443"/>
      <c r="M1674" s="312">
        <f t="shared" si="30"/>
        <v>1354.3999999999983</v>
      </c>
      <c r="N1674" s="443"/>
      <c r="O1674" s="443" t="s">
        <v>304</v>
      </c>
      <c r="P1674" s="443"/>
      <c r="Q1674" s="443"/>
      <c r="R1674" s="443"/>
      <c r="S1674" s="441"/>
      <c r="T1674" s="446"/>
      <c r="U1674" s="542"/>
      <c r="V1674" s="468"/>
      <c r="W1674" s="306"/>
    </row>
    <row r="1675" spans="1:23" ht="15">
      <c r="A1675" s="459" t="s">
        <v>28</v>
      </c>
      <c r="B1675" s="464" t="s">
        <v>141</v>
      </c>
      <c r="C1675" s="443"/>
      <c r="D1675" s="443"/>
      <c r="E1675" s="286" t="s">
        <v>285</v>
      </c>
      <c r="F1675" s="286">
        <v>208.5</v>
      </c>
      <c r="G1675" s="286">
        <v>177.9</v>
      </c>
      <c r="H1675" s="286">
        <v>208.80000000000109</v>
      </c>
      <c r="I1675" s="286">
        <v>214.79999999999563</v>
      </c>
      <c r="J1675" s="286">
        <v>530.00000000000364</v>
      </c>
      <c r="K1675" s="286"/>
      <c r="L1675" s="443"/>
      <c r="M1675" s="312">
        <f t="shared" si="30"/>
        <v>1340.0000000000005</v>
      </c>
      <c r="N1675" s="443"/>
      <c r="O1675" s="443"/>
      <c r="P1675" s="443"/>
      <c r="Q1675" s="443"/>
      <c r="R1675" s="443"/>
      <c r="S1675" s="441"/>
      <c r="T1675" s="446"/>
      <c r="U1675" s="317"/>
      <c r="V1675" s="468"/>
      <c r="W1675" s="446"/>
    </row>
    <row r="1676" spans="1:23" ht="15.75">
      <c r="A1676" s="459" t="s">
        <v>30</v>
      </c>
      <c r="B1676" s="464" t="s">
        <v>856</v>
      </c>
      <c r="C1676" s="443"/>
      <c r="D1676" s="443"/>
      <c r="E1676" s="286" t="s">
        <v>285</v>
      </c>
      <c r="F1676" s="286" t="s">
        <v>285</v>
      </c>
      <c r="G1676" s="286" t="s">
        <v>285</v>
      </c>
      <c r="H1676" s="323">
        <v>430.80000000000018</v>
      </c>
      <c r="I1676" s="302">
        <v>367.79999999999563</v>
      </c>
      <c r="J1676" s="286">
        <v>525.50000000000091</v>
      </c>
      <c r="K1676" s="286"/>
      <c r="L1676" s="443"/>
      <c r="M1676" s="312">
        <f t="shared" si="30"/>
        <v>1324.0999999999967</v>
      </c>
      <c r="N1676" s="443"/>
      <c r="O1676" s="443" t="s">
        <v>2054</v>
      </c>
      <c r="P1676" s="443"/>
      <c r="Q1676" s="443"/>
      <c r="R1676" s="443"/>
      <c r="S1676" s="441"/>
      <c r="T1676" s="446"/>
      <c r="U1676" s="542"/>
      <c r="V1676" s="468"/>
      <c r="W1676" s="306"/>
    </row>
    <row r="1677" spans="1:23" ht="15">
      <c r="A1677" s="459" t="s">
        <v>32</v>
      </c>
      <c r="B1677" s="464" t="s">
        <v>19</v>
      </c>
      <c r="C1677" s="443"/>
      <c r="D1677" s="443"/>
      <c r="E1677" s="323">
        <v>328.9</v>
      </c>
      <c r="F1677" s="286">
        <v>160.80000000000001</v>
      </c>
      <c r="G1677" s="286">
        <v>34.200000000000003</v>
      </c>
      <c r="H1677" s="286">
        <v>247.10000000000036</v>
      </c>
      <c r="I1677" s="286">
        <v>22.000000000001819</v>
      </c>
      <c r="J1677" s="286">
        <v>521.10000000000127</v>
      </c>
      <c r="K1677" s="286"/>
      <c r="L1677" s="443"/>
      <c r="M1677" s="312">
        <f t="shared" si="30"/>
        <v>1314.1000000000035</v>
      </c>
      <c r="N1677" s="443"/>
      <c r="O1677" s="443" t="s">
        <v>299</v>
      </c>
      <c r="P1677" s="443"/>
      <c r="Q1677" s="443"/>
      <c r="R1677" s="443"/>
      <c r="S1677" s="441"/>
      <c r="T1677" s="446"/>
      <c r="U1677" s="466"/>
      <c r="V1677" s="468"/>
      <c r="W1677" s="446"/>
    </row>
    <row r="1678" spans="1:23" ht="15.75">
      <c r="A1678" s="459" t="s">
        <v>34</v>
      </c>
      <c r="B1678" s="464" t="s">
        <v>39</v>
      </c>
      <c r="C1678" s="443"/>
      <c r="D1678" s="443"/>
      <c r="E1678" s="286">
        <v>63.6</v>
      </c>
      <c r="F1678" s="323">
        <v>265.5</v>
      </c>
      <c r="G1678" s="286">
        <v>165</v>
      </c>
      <c r="H1678" s="286">
        <v>292.70000000000073</v>
      </c>
      <c r="I1678" s="286">
        <v>67.500000000003638</v>
      </c>
      <c r="J1678" s="286">
        <v>451.60000000000127</v>
      </c>
      <c r="K1678" s="286"/>
      <c r="L1678" s="443"/>
      <c r="M1678" s="312">
        <f t="shared" si="30"/>
        <v>1305.9000000000055</v>
      </c>
      <c r="N1678" s="443"/>
      <c r="O1678" s="443" t="s">
        <v>294</v>
      </c>
      <c r="P1678" s="443"/>
      <c r="Q1678" s="443"/>
      <c r="R1678" s="443"/>
      <c r="S1678" s="540"/>
      <c r="T1678" s="464"/>
      <c r="U1678" s="542"/>
      <c r="V1678" s="468"/>
      <c r="W1678" s="306"/>
    </row>
    <row r="1679" spans="1:23" ht="15">
      <c r="A1679" s="459" t="s">
        <v>36</v>
      </c>
      <c r="B1679" s="464" t="s">
        <v>143</v>
      </c>
      <c r="C1679" s="443"/>
      <c r="D1679" s="443"/>
      <c r="E1679" s="286" t="s">
        <v>285</v>
      </c>
      <c r="F1679" s="286">
        <v>202</v>
      </c>
      <c r="G1679" s="286">
        <v>203.5</v>
      </c>
      <c r="H1679" s="286">
        <v>320</v>
      </c>
      <c r="I1679" s="286">
        <v>65.299999999997453</v>
      </c>
      <c r="J1679" s="286">
        <v>504</v>
      </c>
      <c r="K1679" s="286"/>
      <c r="L1679" s="443"/>
      <c r="M1679" s="312">
        <f t="shared" si="30"/>
        <v>1294.7999999999975</v>
      </c>
      <c r="N1679" s="443"/>
      <c r="O1679" s="443"/>
      <c r="P1679" s="443"/>
      <c r="Q1679" s="443"/>
      <c r="R1679" s="443"/>
      <c r="S1679" s="446"/>
      <c r="T1679" s="464"/>
      <c r="U1679" s="542"/>
      <c r="V1679" s="468"/>
      <c r="W1679" s="446"/>
    </row>
    <row r="1680" spans="1:23" ht="15.75">
      <c r="A1680" s="459" t="s">
        <v>38</v>
      </c>
      <c r="B1680" s="464" t="s">
        <v>154</v>
      </c>
      <c r="C1680" s="443"/>
      <c r="D1680" s="443"/>
      <c r="E1680" s="286" t="s">
        <v>285</v>
      </c>
      <c r="F1680" s="286" t="s">
        <v>285</v>
      </c>
      <c r="G1680" s="286">
        <v>217.5</v>
      </c>
      <c r="H1680" s="286">
        <v>240.59999999999673</v>
      </c>
      <c r="I1680" s="286">
        <v>225.40000000000509</v>
      </c>
      <c r="J1680" s="323">
        <v>597.50000000000364</v>
      </c>
      <c r="K1680" s="323"/>
      <c r="L1680" s="443"/>
      <c r="M1680" s="312">
        <f t="shared" si="30"/>
        <v>1281.0000000000055</v>
      </c>
      <c r="N1680" s="443"/>
      <c r="O1680" s="443" t="s">
        <v>291</v>
      </c>
      <c r="P1680" s="443"/>
      <c r="Q1680" s="443"/>
      <c r="R1680" s="443"/>
      <c r="S1680" s="441"/>
      <c r="T1680" s="446"/>
      <c r="U1680" s="542"/>
      <c r="V1680" s="468"/>
      <c r="W1680" s="306"/>
    </row>
    <row r="1681" spans="1:23" ht="15">
      <c r="A1681" s="459" t="s">
        <v>145</v>
      </c>
      <c r="B1681" s="464" t="s">
        <v>142</v>
      </c>
      <c r="C1681" s="443"/>
      <c r="D1681" s="443"/>
      <c r="E1681" s="286" t="s">
        <v>285</v>
      </c>
      <c r="F1681" s="323">
        <v>265</v>
      </c>
      <c r="G1681" s="286">
        <v>280.8</v>
      </c>
      <c r="H1681" s="286">
        <v>206.99999999999818</v>
      </c>
      <c r="I1681" s="286">
        <v>2.5999999999985448</v>
      </c>
      <c r="J1681" s="286">
        <v>472.79999999999745</v>
      </c>
      <c r="K1681" s="286"/>
      <c r="L1681" s="443"/>
      <c r="M1681" s="312">
        <f t="shared" si="30"/>
        <v>1228.1999999999941</v>
      </c>
      <c r="N1681" s="443"/>
      <c r="O1681" s="443" t="s">
        <v>295</v>
      </c>
      <c r="P1681" s="443"/>
      <c r="Q1681" s="443"/>
      <c r="R1681" s="443"/>
      <c r="S1681" s="446"/>
      <c r="T1681" s="446"/>
      <c r="U1681" s="542"/>
      <c r="V1681" s="468"/>
      <c r="W1681" s="446"/>
    </row>
    <row r="1682" spans="1:23" ht="15">
      <c r="A1682" s="459" t="s">
        <v>146</v>
      </c>
      <c r="B1682" s="464" t="s">
        <v>836</v>
      </c>
      <c r="C1682" s="443"/>
      <c r="D1682" s="443"/>
      <c r="E1682" s="286" t="s">
        <v>285</v>
      </c>
      <c r="F1682" s="286" t="s">
        <v>285</v>
      </c>
      <c r="G1682" s="286" t="s">
        <v>285</v>
      </c>
      <c r="H1682" s="303">
        <v>505.60000000000127</v>
      </c>
      <c r="I1682" s="286">
        <v>195.40000000000146</v>
      </c>
      <c r="J1682" s="286">
        <v>489.49999999999818</v>
      </c>
      <c r="K1682" s="286"/>
      <c r="L1682" s="443"/>
      <c r="M1682" s="312">
        <f t="shared" si="30"/>
        <v>1190.5000000000009</v>
      </c>
      <c r="N1682" s="443"/>
      <c r="O1682" s="443" t="s">
        <v>288</v>
      </c>
      <c r="P1682" s="443"/>
      <c r="Q1682" s="443"/>
      <c r="R1682" s="443" t="s">
        <v>1992</v>
      </c>
      <c r="S1682" s="441"/>
      <c r="T1682" s="464"/>
      <c r="U1682" s="542"/>
      <c r="V1682" s="468"/>
      <c r="W1682" s="446"/>
    </row>
    <row r="1683" spans="1:23" ht="15">
      <c r="A1683" s="459" t="s">
        <v>147</v>
      </c>
      <c r="B1683" s="464" t="s">
        <v>861</v>
      </c>
      <c r="C1683" s="443"/>
      <c r="D1683" s="443"/>
      <c r="E1683" s="286" t="s">
        <v>285</v>
      </c>
      <c r="F1683" s="286" t="s">
        <v>285</v>
      </c>
      <c r="G1683" s="286" t="s">
        <v>285</v>
      </c>
      <c r="H1683" s="301">
        <v>484.49999999999909</v>
      </c>
      <c r="I1683" s="286">
        <v>139.29999999999927</v>
      </c>
      <c r="J1683" s="286">
        <v>529.59999999999764</v>
      </c>
      <c r="K1683" s="286"/>
      <c r="L1683" s="443"/>
      <c r="M1683" s="312">
        <f t="shared" si="30"/>
        <v>1153.399999999996</v>
      </c>
      <c r="N1683" s="443"/>
      <c r="O1683" s="443" t="s">
        <v>307</v>
      </c>
      <c r="P1683" s="443"/>
      <c r="Q1683" s="443"/>
      <c r="R1683" s="443"/>
      <c r="S1683" s="446"/>
      <c r="T1683" s="446"/>
      <c r="U1683" s="317"/>
      <c r="V1683" s="468"/>
      <c r="W1683" s="446"/>
    </row>
    <row r="1684" spans="1:23" ht="15">
      <c r="A1684" s="459" t="s">
        <v>151</v>
      </c>
      <c r="B1684" s="464" t="s">
        <v>29</v>
      </c>
      <c r="C1684" s="443"/>
      <c r="D1684" s="443"/>
      <c r="E1684" s="323">
        <v>291.5</v>
      </c>
      <c r="F1684" s="323">
        <v>307.5</v>
      </c>
      <c r="G1684" s="286">
        <v>192</v>
      </c>
      <c r="H1684" s="286" t="s">
        <v>285</v>
      </c>
      <c r="I1684" s="286" t="s">
        <v>285</v>
      </c>
      <c r="J1684" s="286">
        <v>343.300000000002</v>
      </c>
      <c r="K1684" s="286"/>
      <c r="L1684" s="443"/>
      <c r="M1684" s="312">
        <f t="shared" si="30"/>
        <v>1134.300000000002</v>
      </c>
      <c r="N1684" s="443"/>
      <c r="O1684" s="443" t="s">
        <v>343</v>
      </c>
      <c r="P1684" s="443"/>
      <c r="Q1684" s="443"/>
      <c r="R1684" s="443"/>
      <c r="S1684" s="441"/>
      <c r="T1684" s="446"/>
      <c r="U1684" s="542"/>
      <c r="V1684" s="468"/>
      <c r="W1684" s="446"/>
    </row>
    <row r="1685" spans="1:23" ht="15.75">
      <c r="A1685" s="459" t="s">
        <v>157</v>
      </c>
      <c r="B1685" s="464" t="s">
        <v>844</v>
      </c>
      <c r="C1685" s="443"/>
      <c r="D1685" s="443"/>
      <c r="E1685" s="286" t="s">
        <v>285</v>
      </c>
      <c r="F1685" s="286" t="s">
        <v>285</v>
      </c>
      <c r="G1685" s="286" t="s">
        <v>285</v>
      </c>
      <c r="H1685" s="323">
        <v>355.09999999999945</v>
      </c>
      <c r="I1685" s="286">
        <v>256.50000000000182</v>
      </c>
      <c r="J1685" s="286">
        <v>501</v>
      </c>
      <c r="K1685" s="286"/>
      <c r="L1685" s="443"/>
      <c r="M1685" s="312">
        <f t="shared" si="30"/>
        <v>1112.6000000000013</v>
      </c>
      <c r="N1685" s="443"/>
      <c r="O1685" s="443" t="s">
        <v>300</v>
      </c>
      <c r="P1685" s="443"/>
      <c r="Q1685" s="443"/>
      <c r="R1685" s="443"/>
      <c r="S1685" s="441"/>
      <c r="T1685" s="446"/>
      <c r="U1685" s="317"/>
      <c r="V1685" s="468"/>
      <c r="W1685" s="306"/>
    </row>
    <row r="1686" spans="1:23" ht="15">
      <c r="A1686" s="459" t="s">
        <v>159</v>
      </c>
      <c r="B1686" s="464" t="s">
        <v>153</v>
      </c>
      <c r="C1686" s="443"/>
      <c r="D1686" s="443"/>
      <c r="E1686" s="286" t="s">
        <v>285</v>
      </c>
      <c r="F1686" s="286" t="s">
        <v>285</v>
      </c>
      <c r="G1686" s="286">
        <v>224.8</v>
      </c>
      <c r="H1686" s="286">
        <v>174.199999999998</v>
      </c>
      <c r="I1686" s="286">
        <v>188.29999999999927</v>
      </c>
      <c r="J1686" s="286">
        <v>485.50000000000182</v>
      </c>
      <c r="K1686" s="286"/>
      <c r="L1686" s="443"/>
      <c r="M1686" s="312">
        <f t="shared" si="30"/>
        <v>1072.799999999999</v>
      </c>
      <c r="N1686" s="443"/>
      <c r="O1686" s="443"/>
      <c r="P1686" s="443"/>
      <c r="Q1686" s="443"/>
      <c r="R1686" s="443"/>
      <c r="S1686" s="441"/>
      <c r="T1686" s="446"/>
      <c r="U1686" s="542"/>
      <c r="V1686" s="468"/>
      <c r="W1686" s="446"/>
    </row>
    <row r="1687" spans="1:23" ht="15">
      <c r="A1687" s="459" t="s">
        <v>160</v>
      </c>
      <c r="B1687" s="464" t="s">
        <v>1</v>
      </c>
      <c r="C1687" s="443"/>
      <c r="D1687" s="443"/>
      <c r="E1687" s="286">
        <v>232.6</v>
      </c>
      <c r="F1687" s="323">
        <v>222</v>
      </c>
      <c r="G1687" s="286">
        <v>102.3</v>
      </c>
      <c r="H1687" s="286">
        <v>181.39999999999964</v>
      </c>
      <c r="I1687" s="83" t="s">
        <v>286</v>
      </c>
      <c r="J1687" s="286">
        <v>330.10000000000036</v>
      </c>
      <c r="K1687" s="286"/>
      <c r="L1687" s="443"/>
      <c r="M1687" s="312">
        <f t="shared" si="30"/>
        <v>1068.4000000000001</v>
      </c>
      <c r="N1687" s="443"/>
      <c r="O1687" s="443" t="s">
        <v>300</v>
      </c>
      <c r="P1687" s="443"/>
      <c r="Q1687" s="443"/>
      <c r="R1687" s="443"/>
      <c r="S1687" s="446"/>
      <c r="T1687" s="446"/>
      <c r="U1687" s="542"/>
      <c r="V1687" s="468"/>
      <c r="W1687" s="446"/>
    </row>
    <row r="1688" spans="1:23" ht="15">
      <c r="A1688" s="459" t="s">
        <v>161</v>
      </c>
      <c r="B1688" s="464" t="s">
        <v>869</v>
      </c>
      <c r="C1688" s="443"/>
      <c r="D1688" s="443"/>
      <c r="E1688" s="286" t="s">
        <v>285</v>
      </c>
      <c r="F1688" s="286" t="s">
        <v>285</v>
      </c>
      <c r="G1688" s="286" t="s">
        <v>285</v>
      </c>
      <c r="H1688" s="323">
        <v>375.99999999999818</v>
      </c>
      <c r="I1688" s="286">
        <v>93.5</v>
      </c>
      <c r="J1688" s="323">
        <v>597.20000000000073</v>
      </c>
      <c r="K1688" s="323"/>
      <c r="L1688" s="443"/>
      <c r="M1688" s="312">
        <f t="shared" si="30"/>
        <v>1066.6999999999989</v>
      </c>
      <c r="N1688" s="443"/>
      <c r="O1688" s="443" t="s">
        <v>335</v>
      </c>
      <c r="P1688" s="443"/>
      <c r="Q1688" s="443"/>
      <c r="R1688" s="443"/>
      <c r="S1688" s="446"/>
      <c r="T1688" s="446"/>
      <c r="U1688" s="541"/>
      <c r="V1688" s="468"/>
      <c r="W1688" s="446"/>
    </row>
    <row r="1689" spans="1:23" ht="15">
      <c r="A1689" s="459" t="s">
        <v>163</v>
      </c>
      <c r="B1689" s="464" t="s">
        <v>852</v>
      </c>
      <c r="C1689" s="443"/>
      <c r="D1689" s="443"/>
      <c r="E1689" s="286" t="s">
        <v>285</v>
      </c>
      <c r="F1689" s="286" t="s">
        <v>285</v>
      </c>
      <c r="G1689" s="286" t="s">
        <v>285</v>
      </c>
      <c r="H1689" s="323">
        <v>364.19999999999891</v>
      </c>
      <c r="I1689" s="286">
        <v>112.60000000000582</v>
      </c>
      <c r="J1689" s="323">
        <v>587.39999999999691</v>
      </c>
      <c r="K1689" s="323"/>
      <c r="L1689" s="443"/>
      <c r="M1689" s="312">
        <f t="shared" si="30"/>
        <v>1064.2000000000016</v>
      </c>
      <c r="N1689" s="443"/>
      <c r="O1689" s="443" t="s">
        <v>342</v>
      </c>
      <c r="P1689" s="443"/>
      <c r="Q1689" s="443"/>
      <c r="R1689" s="443"/>
      <c r="S1689" s="441"/>
      <c r="T1689" s="446"/>
      <c r="U1689" s="542"/>
      <c r="V1689" s="468"/>
      <c r="W1689" s="446"/>
    </row>
    <row r="1690" spans="1:23" ht="15.75">
      <c r="A1690" s="459" t="s">
        <v>281</v>
      </c>
      <c r="B1690" s="464" t="s">
        <v>822</v>
      </c>
      <c r="C1690" s="443"/>
      <c r="D1690" s="443"/>
      <c r="E1690" s="286" t="s">
        <v>285</v>
      </c>
      <c r="F1690" s="286" t="s">
        <v>285</v>
      </c>
      <c r="G1690" s="286" t="s">
        <v>285</v>
      </c>
      <c r="H1690" s="286">
        <v>204.30000000000018</v>
      </c>
      <c r="I1690" s="286">
        <v>223.60000000000218</v>
      </c>
      <c r="J1690" s="323">
        <v>602.00000000000091</v>
      </c>
      <c r="K1690" s="323"/>
      <c r="L1690" s="443"/>
      <c r="M1690" s="312">
        <f t="shared" si="30"/>
        <v>1029.9000000000033</v>
      </c>
      <c r="N1690" s="443"/>
      <c r="O1690" s="443" t="s">
        <v>290</v>
      </c>
      <c r="P1690" s="443"/>
      <c r="Q1690" s="443"/>
      <c r="R1690" s="443"/>
      <c r="S1690" s="540"/>
      <c r="T1690" s="446"/>
      <c r="U1690" s="542"/>
      <c r="V1690" s="468"/>
      <c r="W1690" s="306"/>
    </row>
    <row r="1691" spans="1:23" ht="15">
      <c r="A1691" s="459" t="s">
        <v>282</v>
      </c>
      <c r="B1691" s="464" t="s">
        <v>156</v>
      </c>
      <c r="C1691" s="443"/>
      <c r="D1691" s="443"/>
      <c r="E1691" s="286" t="s">
        <v>285</v>
      </c>
      <c r="F1691" s="286" t="s">
        <v>285</v>
      </c>
      <c r="G1691" s="286">
        <v>173.2</v>
      </c>
      <c r="H1691" s="286">
        <v>276.99999999999818</v>
      </c>
      <c r="I1691" s="286">
        <v>117</v>
      </c>
      <c r="J1691" s="286">
        <v>407.00000000000091</v>
      </c>
      <c r="K1691" s="286"/>
      <c r="L1691" s="443"/>
      <c r="M1691" s="312">
        <f t="shared" si="30"/>
        <v>974.19999999999914</v>
      </c>
      <c r="N1691" s="443"/>
      <c r="O1691" s="443"/>
      <c r="P1691" s="443"/>
      <c r="Q1691" s="443"/>
      <c r="R1691" s="443"/>
      <c r="S1691" s="446"/>
      <c r="T1691" s="446"/>
      <c r="U1691" s="541"/>
      <c r="V1691" s="468"/>
      <c r="W1691" s="446"/>
    </row>
    <row r="1692" spans="1:23" ht="15">
      <c r="A1692" s="459" t="s">
        <v>283</v>
      </c>
      <c r="B1692" s="464" t="s">
        <v>144</v>
      </c>
      <c r="C1692" s="443"/>
      <c r="D1692" s="443"/>
      <c r="E1692" s="286" t="s">
        <v>285</v>
      </c>
      <c r="F1692" s="286">
        <v>19.8</v>
      </c>
      <c r="G1692" s="286">
        <v>223.2</v>
      </c>
      <c r="H1692" s="286">
        <v>155.30000000000018</v>
      </c>
      <c r="I1692" s="286">
        <v>163.50000000000546</v>
      </c>
      <c r="J1692" s="286">
        <v>400.5</v>
      </c>
      <c r="K1692" s="286"/>
      <c r="L1692" s="443"/>
      <c r="M1692" s="312">
        <f t="shared" si="30"/>
        <v>962.30000000000564</v>
      </c>
      <c r="N1692" s="443"/>
      <c r="O1692" s="443"/>
      <c r="P1692" s="443"/>
      <c r="Q1692" s="443"/>
      <c r="R1692" s="443"/>
      <c r="S1692" s="446"/>
      <c r="T1692" s="446"/>
      <c r="U1692" s="542"/>
      <c r="V1692" s="468"/>
      <c r="W1692" s="446"/>
    </row>
    <row r="1693" spans="1:23" ht="15">
      <c r="A1693" s="459" t="s">
        <v>284</v>
      </c>
      <c r="B1693" s="464" t="s">
        <v>863</v>
      </c>
      <c r="C1693" s="443"/>
      <c r="D1693" s="443"/>
      <c r="E1693" s="286" t="s">
        <v>285</v>
      </c>
      <c r="F1693" s="286" t="s">
        <v>285</v>
      </c>
      <c r="G1693" s="286" t="s">
        <v>285</v>
      </c>
      <c r="H1693" s="286">
        <v>343.40000000000146</v>
      </c>
      <c r="I1693" s="286">
        <v>202.00000000000182</v>
      </c>
      <c r="J1693" s="286">
        <v>399.199999999998</v>
      </c>
      <c r="K1693" s="286"/>
      <c r="L1693" s="443"/>
      <c r="M1693" s="312">
        <f t="shared" si="30"/>
        <v>944.60000000000127</v>
      </c>
      <c r="N1693" s="443"/>
      <c r="O1693" s="443"/>
      <c r="P1693" s="443"/>
      <c r="Q1693" s="443"/>
      <c r="R1693" s="443"/>
      <c r="S1693" s="443"/>
      <c r="T1693" s="446"/>
      <c r="U1693" s="317"/>
      <c r="V1693" s="468"/>
      <c r="W1693" s="446"/>
    </row>
    <row r="1694" spans="1:23" ht="15">
      <c r="A1694" s="459" t="s">
        <v>808</v>
      </c>
      <c r="B1694" s="464" t="s">
        <v>837</v>
      </c>
      <c r="C1694" s="443"/>
      <c r="D1694" s="443"/>
      <c r="E1694" s="286" t="s">
        <v>285</v>
      </c>
      <c r="F1694" s="286" t="s">
        <v>285</v>
      </c>
      <c r="G1694" s="286" t="s">
        <v>285</v>
      </c>
      <c r="H1694" s="286">
        <v>232.60000000000127</v>
      </c>
      <c r="I1694" s="286">
        <v>164.600000000004</v>
      </c>
      <c r="J1694" s="286">
        <v>533.70000000000073</v>
      </c>
      <c r="K1694" s="286"/>
      <c r="L1694" s="443"/>
      <c r="M1694" s="312">
        <f t="shared" si="30"/>
        <v>930.900000000006</v>
      </c>
      <c r="N1694" s="443"/>
      <c r="O1694" s="443"/>
      <c r="P1694" s="443"/>
      <c r="Q1694" s="443"/>
      <c r="R1694" s="443"/>
      <c r="S1694" s="446"/>
      <c r="T1694" s="446"/>
      <c r="U1694" s="542"/>
      <c r="V1694" s="468"/>
      <c r="W1694" s="446"/>
    </row>
    <row r="1695" spans="1:23" ht="15.75">
      <c r="A1695" s="459" t="s">
        <v>809</v>
      </c>
      <c r="B1695" s="464" t="s">
        <v>819</v>
      </c>
      <c r="C1695" s="443"/>
      <c r="D1695" s="443"/>
      <c r="E1695" s="286" t="s">
        <v>285</v>
      </c>
      <c r="F1695" s="286" t="s">
        <v>285</v>
      </c>
      <c r="G1695" s="286" t="s">
        <v>285</v>
      </c>
      <c r="H1695" s="286">
        <v>155.10000000000036</v>
      </c>
      <c r="I1695" s="286">
        <v>212.80000000000109</v>
      </c>
      <c r="J1695" s="286">
        <v>562.59999999999854</v>
      </c>
      <c r="K1695" s="286"/>
      <c r="L1695" s="443"/>
      <c r="M1695" s="312">
        <f t="shared" si="30"/>
        <v>930.5</v>
      </c>
      <c r="N1695" s="443"/>
      <c r="O1695" s="443"/>
      <c r="P1695" s="443"/>
      <c r="Q1695" s="443"/>
      <c r="R1695" s="443"/>
      <c r="S1695" s="540"/>
      <c r="T1695" s="446"/>
      <c r="U1695" s="542"/>
      <c r="V1695" s="468"/>
      <c r="W1695" s="306"/>
    </row>
    <row r="1696" spans="1:23" ht="15.75">
      <c r="A1696" s="459" t="s">
        <v>810</v>
      </c>
      <c r="B1696" s="464" t="s">
        <v>811</v>
      </c>
      <c r="C1696" s="443"/>
      <c r="D1696" s="443"/>
      <c r="E1696" s="286" t="s">
        <v>285</v>
      </c>
      <c r="F1696" s="286" t="s">
        <v>285</v>
      </c>
      <c r="G1696" s="286" t="s">
        <v>285</v>
      </c>
      <c r="H1696" s="286">
        <v>233.19999999999709</v>
      </c>
      <c r="I1696" s="286">
        <v>162.10000000000036</v>
      </c>
      <c r="J1696" s="286">
        <v>529.10000000000036</v>
      </c>
      <c r="K1696" s="286"/>
      <c r="L1696" s="443"/>
      <c r="M1696" s="312">
        <f t="shared" si="30"/>
        <v>924.39999999999782</v>
      </c>
      <c r="N1696" s="443"/>
      <c r="O1696" s="443"/>
      <c r="P1696" s="443"/>
      <c r="Q1696" s="443"/>
      <c r="R1696" s="443"/>
      <c r="S1696" s="540"/>
      <c r="T1696" s="464"/>
      <c r="U1696" s="541"/>
      <c r="V1696" s="468"/>
      <c r="W1696" s="306"/>
    </row>
    <row r="1697" spans="1:23" ht="15">
      <c r="A1697" s="459" t="s">
        <v>812</v>
      </c>
      <c r="B1697" s="459" t="s">
        <v>807</v>
      </c>
      <c r="C1697" s="443"/>
      <c r="D1697" s="443"/>
      <c r="E1697" s="286" t="s">
        <v>285</v>
      </c>
      <c r="F1697" s="286" t="s">
        <v>285</v>
      </c>
      <c r="G1697" s="286" t="s">
        <v>285</v>
      </c>
      <c r="H1697" s="286">
        <v>245.50000000000273</v>
      </c>
      <c r="I1697" s="301">
        <v>370.600000000004</v>
      </c>
      <c r="J1697" s="286">
        <v>304.69999999999891</v>
      </c>
      <c r="K1697" s="286"/>
      <c r="L1697" s="443"/>
      <c r="M1697" s="312">
        <f t="shared" si="30"/>
        <v>920.80000000000564</v>
      </c>
      <c r="N1697" s="443"/>
      <c r="O1697" s="443" t="s">
        <v>307</v>
      </c>
      <c r="P1697" s="443"/>
      <c r="Q1697" s="443"/>
      <c r="R1697" s="443"/>
      <c r="S1697" s="446"/>
      <c r="T1697" s="464"/>
      <c r="U1697" s="541"/>
      <c r="V1697" s="468"/>
      <c r="W1697" s="446"/>
    </row>
    <row r="1698" spans="1:23" ht="15">
      <c r="A1698" s="459" t="s">
        <v>818</v>
      </c>
      <c r="B1698" s="361" t="s">
        <v>1858</v>
      </c>
      <c r="C1698" s="446"/>
      <c r="D1698" s="446"/>
      <c r="E1698" s="286" t="s">
        <v>285</v>
      </c>
      <c r="F1698" s="286" t="s">
        <v>285</v>
      </c>
      <c r="G1698" s="286" t="s">
        <v>285</v>
      </c>
      <c r="H1698" s="286" t="s">
        <v>285</v>
      </c>
      <c r="I1698" s="323">
        <v>324.00000000000182</v>
      </c>
      <c r="J1698" s="323">
        <v>588.10000000000036</v>
      </c>
      <c r="K1698" s="323"/>
      <c r="L1698" s="443"/>
      <c r="M1698" s="312">
        <f t="shared" si="30"/>
        <v>912.10000000000218</v>
      </c>
      <c r="N1698" s="443"/>
      <c r="O1698" s="443" t="s">
        <v>364</v>
      </c>
      <c r="P1698" s="443"/>
      <c r="Q1698" s="443"/>
      <c r="R1698" s="443"/>
      <c r="S1698" s="446"/>
      <c r="T1698" s="446"/>
      <c r="U1698" s="542"/>
      <c r="V1698" s="468"/>
      <c r="W1698" s="446"/>
    </row>
    <row r="1699" spans="1:23" ht="15">
      <c r="A1699" s="459" t="s">
        <v>820</v>
      </c>
      <c r="B1699" s="464" t="s">
        <v>828</v>
      </c>
      <c r="C1699" s="443"/>
      <c r="D1699" s="443"/>
      <c r="E1699" s="286" t="s">
        <v>285</v>
      </c>
      <c r="F1699" s="286" t="s">
        <v>285</v>
      </c>
      <c r="G1699" s="286" t="s">
        <v>285</v>
      </c>
      <c r="H1699" s="286">
        <v>309.75000000000091</v>
      </c>
      <c r="I1699" s="286">
        <v>178.79999999999745</v>
      </c>
      <c r="J1699" s="286">
        <v>423.40000000000146</v>
      </c>
      <c r="K1699" s="286"/>
      <c r="L1699" s="443"/>
      <c r="M1699" s="312">
        <f t="shared" si="30"/>
        <v>911.94999999999982</v>
      </c>
      <c r="N1699" s="443"/>
      <c r="O1699" s="443"/>
      <c r="P1699" s="443"/>
      <c r="Q1699" s="443"/>
      <c r="R1699" s="443"/>
      <c r="S1699" s="441"/>
      <c r="T1699" s="446"/>
      <c r="U1699" s="542"/>
      <c r="V1699" s="468"/>
      <c r="W1699" s="446"/>
    </row>
    <row r="1700" spans="1:23" ht="15">
      <c r="A1700" s="459" t="s">
        <v>823</v>
      </c>
      <c r="B1700" s="464" t="s">
        <v>851</v>
      </c>
      <c r="C1700" s="443"/>
      <c r="D1700" s="443"/>
      <c r="E1700" s="286" t="s">
        <v>285</v>
      </c>
      <c r="F1700" s="286" t="s">
        <v>285</v>
      </c>
      <c r="G1700" s="286" t="s">
        <v>285</v>
      </c>
      <c r="H1700" s="286">
        <v>337.30000000000291</v>
      </c>
      <c r="I1700" s="286">
        <v>116.90000000000146</v>
      </c>
      <c r="J1700" s="286">
        <v>454</v>
      </c>
      <c r="K1700" s="286"/>
      <c r="L1700" s="443"/>
      <c r="M1700" s="312">
        <f t="shared" si="30"/>
        <v>908.20000000000437</v>
      </c>
      <c r="N1700" s="443"/>
      <c r="O1700" s="443"/>
      <c r="P1700" s="443"/>
      <c r="Q1700" s="443"/>
      <c r="R1700" s="443"/>
      <c r="S1700" s="441"/>
      <c r="T1700" s="446"/>
      <c r="U1700" s="542"/>
      <c r="V1700" s="468"/>
      <c r="W1700" s="446"/>
    </row>
    <row r="1701" spans="1:23" ht="15.75">
      <c r="A1701" s="459" t="s">
        <v>824</v>
      </c>
      <c r="B1701" s="464" t="s">
        <v>835</v>
      </c>
      <c r="C1701" s="443"/>
      <c r="D1701" s="443"/>
      <c r="E1701" s="286" t="s">
        <v>285</v>
      </c>
      <c r="F1701" s="286" t="s">
        <v>285</v>
      </c>
      <c r="G1701" s="286" t="s">
        <v>285</v>
      </c>
      <c r="H1701" s="286">
        <v>243.00000000000182</v>
      </c>
      <c r="I1701" s="323">
        <v>276.20000000000255</v>
      </c>
      <c r="J1701" s="286">
        <v>378.40000000000055</v>
      </c>
      <c r="K1701" s="286"/>
      <c r="L1701" s="443"/>
      <c r="M1701" s="312">
        <f t="shared" si="30"/>
        <v>897.60000000000491</v>
      </c>
      <c r="N1701" s="443"/>
      <c r="O1701" s="443" t="s">
        <v>295</v>
      </c>
      <c r="P1701" s="443"/>
      <c r="Q1701" s="443"/>
      <c r="R1701" s="443"/>
      <c r="S1701" s="540"/>
      <c r="T1701" s="446"/>
      <c r="U1701" s="542"/>
      <c r="V1701" s="468"/>
      <c r="W1701" s="306"/>
    </row>
    <row r="1702" spans="1:23" ht="15.75">
      <c r="A1702" s="459" t="s">
        <v>827</v>
      </c>
      <c r="B1702" s="464" t="s">
        <v>830</v>
      </c>
      <c r="C1702" s="443"/>
      <c r="D1702" s="443"/>
      <c r="E1702" s="286" t="s">
        <v>285</v>
      </c>
      <c r="F1702" s="286" t="s">
        <v>285</v>
      </c>
      <c r="G1702" s="286" t="s">
        <v>285</v>
      </c>
      <c r="H1702" s="286">
        <v>253.49999999999818</v>
      </c>
      <c r="I1702" s="286">
        <v>53.999999999998181</v>
      </c>
      <c r="J1702" s="323">
        <v>585.19999999999891</v>
      </c>
      <c r="K1702" s="323"/>
      <c r="L1702" s="443"/>
      <c r="M1702" s="312">
        <f t="shared" si="30"/>
        <v>892.69999999999527</v>
      </c>
      <c r="N1702" s="443"/>
      <c r="O1702" s="443" t="s">
        <v>295</v>
      </c>
      <c r="P1702" s="443"/>
      <c r="Q1702" s="443"/>
      <c r="R1702" s="443"/>
      <c r="S1702" s="540"/>
      <c r="T1702" s="464"/>
      <c r="U1702" s="542"/>
      <c r="V1702" s="468"/>
      <c r="W1702" s="306"/>
    </row>
    <row r="1703" spans="1:23" ht="15.75">
      <c r="A1703" s="459" t="s">
        <v>829</v>
      </c>
      <c r="B1703" s="464" t="s">
        <v>4</v>
      </c>
      <c r="C1703" s="443"/>
      <c r="D1703" s="443"/>
      <c r="E1703" s="83" t="s">
        <v>286</v>
      </c>
      <c r="F1703" s="286">
        <v>154.6</v>
      </c>
      <c r="G1703" s="286">
        <v>233.5</v>
      </c>
      <c r="H1703" s="286">
        <v>340.99999999999727</v>
      </c>
      <c r="I1703" s="286">
        <v>148.100000000004</v>
      </c>
      <c r="J1703" s="286" t="s">
        <v>285</v>
      </c>
      <c r="K1703" s="286"/>
      <c r="L1703" s="313"/>
      <c r="M1703" s="312">
        <f t="shared" si="30"/>
        <v>877.2000000000013</v>
      </c>
      <c r="N1703" s="443"/>
      <c r="O1703" s="443"/>
      <c r="P1703" s="443"/>
      <c r="Q1703" s="443"/>
      <c r="R1703" s="443"/>
      <c r="S1703" s="540"/>
      <c r="T1703" s="464"/>
      <c r="U1703" s="542"/>
      <c r="V1703" s="468"/>
      <c r="W1703" s="306"/>
    </row>
    <row r="1704" spans="1:23" ht="15">
      <c r="A1704" s="459" t="s">
        <v>834</v>
      </c>
      <c r="B1704" s="361" t="s">
        <v>1839</v>
      </c>
      <c r="C1704" s="446"/>
      <c r="D1704" s="446"/>
      <c r="E1704" s="286" t="s">
        <v>285</v>
      </c>
      <c r="F1704" s="286" t="s">
        <v>285</v>
      </c>
      <c r="G1704" s="286" t="s">
        <v>285</v>
      </c>
      <c r="H1704" s="286" t="s">
        <v>285</v>
      </c>
      <c r="I1704" s="286">
        <v>167.00000000000182</v>
      </c>
      <c r="J1704" s="303">
        <v>649</v>
      </c>
      <c r="K1704" s="303"/>
      <c r="L1704" s="443"/>
      <c r="M1704" s="312">
        <f t="shared" si="30"/>
        <v>816.00000000000182</v>
      </c>
      <c r="N1704" s="443"/>
      <c r="O1704" s="443" t="s">
        <v>288</v>
      </c>
      <c r="P1704" s="443"/>
      <c r="Q1704" s="443"/>
      <c r="R1704" s="293" t="s">
        <v>1992</v>
      </c>
      <c r="S1704" s="446"/>
      <c r="T1704" s="464"/>
      <c r="U1704" s="542"/>
      <c r="V1704" s="468"/>
      <c r="W1704" s="446"/>
    </row>
    <row r="1705" spans="1:23" ht="15">
      <c r="A1705" s="459" t="s">
        <v>838</v>
      </c>
      <c r="B1705" s="464" t="s">
        <v>826</v>
      </c>
      <c r="C1705" s="443"/>
      <c r="D1705" s="443"/>
      <c r="E1705" s="286" t="s">
        <v>285</v>
      </c>
      <c r="F1705" s="286" t="s">
        <v>285</v>
      </c>
      <c r="G1705" s="286" t="s">
        <v>285</v>
      </c>
      <c r="H1705" s="286">
        <v>211.20000000000073</v>
      </c>
      <c r="I1705" s="286">
        <v>111.20000000000073</v>
      </c>
      <c r="J1705" s="286">
        <v>480.00000000000091</v>
      </c>
      <c r="K1705" s="286"/>
      <c r="L1705" s="443"/>
      <c r="M1705" s="312">
        <f t="shared" si="30"/>
        <v>802.40000000000236</v>
      </c>
      <c r="N1705" s="443"/>
      <c r="O1705" s="443"/>
      <c r="P1705" s="443"/>
      <c r="Q1705" s="443"/>
      <c r="R1705" s="443"/>
      <c r="S1705" s="441"/>
      <c r="T1705" s="446"/>
      <c r="U1705" s="542"/>
      <c r="V1705" s="468"/>
      <c r="W1705" s="446"/>
    </row>
    <row r="1706" spans="1:23" ht="15">
      <c r="A1706" s="459" t="s">
        <v>839</v>
      </c>
      <c r="B1706" s="361" t="s">
        <v>1844</v>
      </c>
      <c r="C1706" s="446"/>
      <c r="D1706" s="446"/>
      <c r="E1706" s="286" t="s">
        <v>285</v>
      </c>
      <c r="F1706" s="286" t="s">
        <v>285</v>
      </c>
      <c r="G1706" s="286" t="s">
        <v>285</v>
      </c>
      <c r="H1706" s="286" t="s">
        <v>285</v>
      </c>
      <c r="I1706" s="286">
        <v>168.70000000000073</v>
      </c>
      <c r="J1706" s="302">
        <v>623.70000000000255</v>
      </c>
      <c r="K1706" s="302"/>
      <c r="L1706" s="443"/>
      <c r="M1706" s="312">
        <f t="shared" si="30"/>
        <v>792.40000000000327</v>
      </c>
      <c r="N1706" s="443"/>
      <c r="O1706" s="443" t="s">
        <v>289</v>
      </c>
      <c r="P1706" s="443"/>
      <c r="Q1706" s="443"/>
      <c r="R1706" s="443"/>
      <c r="S1706" s="446"/>
      <c r="T1706" s="446"/>
      <c r="U1706" s="542"/>
      <c r="V1706" s="468"/>
      <c r="W1706" s="446"/>
    </row>
    <row r="1707" spans="1:23" ht="15">
      <c r="A1707" s="459" t="s">
        <v>840</v>
      </c>
      <c r="B1707" s="361" t="s">
        <v>1856</v>
      </c>
      <c r="C1707" s="446"/>
      <c r="D1707" s="446"/>
      <c r="E1707" s="286" t="s">
        <v>285</v>
      </c>
      <c r="F1707" s="286" t="s">
        <v>285</v>
      </c>
      <c r="G1707" s="286" t="s">
        <v>285</v>
      </c>
      <c r="H1707" s="286" t="s">
        <v>285</v>
      </c>
      <c r="I1707" s="286">
        <v>234.70000000000073</v>
      </c>
      <c r="J1707" s="286">
        <v>542.89999999999964</v>
      </c>
      <c r="K1707" s="286"/>
      <c r="L1707" s="443"/>
      <c r="M1707" s="312">
        <f t="shared" si="30"/>
        <v>777.60000000000036</v>
      </c>
      <c r="N1707" s="443"/>
      <c r="O1707" s="443"/>
      <c r="P1707" s="443"/>
      <c r="Q1707" s="443"/>
      <c r="R1707" s="443"/>
      <c r="S1707" s="446"/>
      <c r="T1707" s="446"/>
      <c r="U1707" s="317"/>
      <c r="V1707" s="468"/>
      <c r="W1707" s="446"/>
    </row>
    <row r="1708" spans="1:23" ht="15">
      <c r="A1708" s="459" t="s">
        <v>846</v>
      </c>
      <c r="B1708" s="464" t="s">
        <v>35</v>
      </c>
      <c r="C1708" s="443"/>
      <c r="D1708" s="443"/>
      <c r="E1708" s="286">
        <v>27.8</v>
      </c>
      <c r="F1708" s="286">
        <v>71.099999999999994</v>
      </c>
      <c r="G1708" s="286">
        <v>227.4</v>
      </c>
      <c r="H1708" s="286">
        <v>224.30000000000018</v>
      </c>
      <c r="I1708" s="286">
        <v>210</v>
      </c>
      <c r="J1708" s="286" t="s">
        <v>285</v>
      </c>
      <c r="K1708" s="286"/>
      <c r="L1708" s="313"/>
      <c r="M1708" s="312">
        <f t="shared" si="30"/>
        <v>760.60000000000014</v>
      </c>
      <c r="N1708" s="443"/>
      <c r="O1708" s="443"/>
      <c r="P1708" s="443"/>
      <c r="Q1708" s="443"/>
      <c r="R1708" s="443"/>
      <c r="S1708" s="446"/>
      <c r="T1708" s="464"/>
      <c r="U1708" s="542"/>
      <c r="V1708" s="468"/>
      <c r="W1708" s="446"/>
    </row>
    <row r="1709" spans="1:23" ht="15">
      <c r="A1709" s="459" t="s">
        <v>854</v>
      </c>
      <c r="B1709" s="464" t="s">
        <v>873</v>
      </c>
      <c r="C1709" s="443"/>
      <c r="D1709" s="443"/>
      <c r="E1709" s="286" t="s">
        <v>285</v>
      </c>
      <c r="F1709" s="286" t="s">
        <v>285</v>
      </c>
      <c r="G1709" s="286" t="s">
        <v>285</v>
      </c>
      <c r="H1709" s="286">
        <v>188.79999999999927</v>
      </c>
      <c r="I1709" s="286">
        <v>122</v>
      </c>
      <c r="J1709" s="286">
        <v>442.59999999999764</v>
      </c>
      <c r="K1709" s="286"/>
      <c r="L1709" s="443"/>
      <c r="M1709" s="312">
        <f t="shared" si="30"/>
        <v>753.39999999999691</v>
      </c>
      <c r="N1709" s="443"/>
      <c r="O1709" s="443"/>
      <c r="P1709" s="443"/>
      <c r="Q1709" s="443"/>
      <c r="R1709" s="443"/>
      <c r="S1709" s="441"/>
      <c r="T1709" s="464"/>
      <c r="U1709" s="541"/>
      <c r="V1709" s="468"/>
      <c r="W1709" s="446"/>
    </row>
    <row r="1710" spans="1:23" ht="15">
      <c r="A1710" s="459" t="s">
        <v>858</v>
      </c>
      <c r="B1710" s="459" t="s">
        <v>806</v>
      </c>
      <c r="C1710" s="443"/>
      <c r="D1710" s="443"/>
      <c r="E1710" s="286" t="s">
        <v>285</v>
      </c>
      <c r="F1710" s="286" t="s">
        <v>285</v>
      </c>
      <c r="G1710" s="286" t="s">
        <v>285</v>
      </c>
      <c r="H1710" s="286">
        <v>209.19999999999982</v>
      </c>
      <c r="I1710" s="286">
        <v>80.999999999996362</v>
      </c>
      <c r="J1710" s="286">
        <v>456.19999999999982</v>
      </c>
      <c r="K1710" s="286"/>
      <c r="L1710" s="443"/>
      <c r="M1710" s="312">
        <f t="shared" si="30"/>
        <v>746.399999999996</v>
      </c>
      <c r="N1710" s="443"/>
      <c r="O1710" s="443"/>
      <c r="P1710" s="443"/>
      <c r="Q1710" s="443"/>
      <c r="R1710" s="443"/>
      <c r="S1710" s="443"/>
      <c r="T1710" s="446"/>
      <c r="U1710" s="542"/>
      <c r="V1710" s="468"/>
      <c r="W1710" s="446"/>
    </row>
    <row r="1711" spans="1:23" ht="15">
      <c r="A1711" s="459" t="s">
        <v>859</v>
      </c>
      <c r="B1711" s="464" t="s">
        <v>821</v>
      </c>
      <c r="C1711" s="443"/>
      <c r="D1711" s="443"/>
      <c r="E1711" s="286" t="s">
        <v>285</v>
      </c>
      <c r="F1711" s="286" t="s">
        <v>285</v>
      </c>
      <c r="G1711" s="286" t="s">
        <v>285</v>
      </c>
      <c r="H1711" s="286">
        <v>197.49999999999818</v>
      </c>
      <c r="I1711" s="286">
        <v>116.20000000000073</v>
      </c>
      <c r="J1711" s="286">
        <v>419.30000000000018</v>
      </c>
      <c r="K1711" s="286"/>
      <c r="L1711" s="443"/>
      <c r="M1711" s="312">
        <f t="shared" si="30"/>
        <v>732.99999999999909</v>
      </c>
      <c r="N1711" s="443"/>
      <c r="O1711" s="443"/>
      <c r="P1711" s="443"/>
      <c r="Q1711" s="443"/>
      <c r="R1711" s="443"/>
      <c r="S1711" s="446"/>
      <c r="T1711" s="464"/>
      <c r="U1711" s="542"/>
      <c r="V1711" s="468"/>
      <c r="W1711" s="446"/>
    </row>
    <row r="1712" spans="1:23" ht="15.75">
      <c r="A1712" s="459" t="s">
        <v>860</v>
      </c>
      <c r="B1712" s="361" t="s">
        <v>1852</v>
      </c>
      <c r="C1712" s="446"/>
      <c r="D1712" s="446"/>
      <c r="E1712" s="286" t="s">
        <v>285</v>
      </c>
      <c r="F1712" s="286" t="s">
        <v>285</v>
      </c>
      <c r="G1712" s="286" t="s">
        <v>285</v>
      </c>
      <c r="H1712" s="286" t="s">
        <v>285</v>
      </c>
      <c r="I1712" s="286">
        <v>233.09999999999854</v>
      </c>
      <c r="J1712" s="286">
        <v>499.89999999999782</v>
      </c>
      <c r="K1712" s="286"/>
      <c r="L1712" s="443"/>
      <c r="M1712" s="312">
        <f t="shared" si="30"/>
        <v>732.99999999999636</v>
      </c>
      <c r="N1712" s="443"/>
      <c r="O1712" s="443"/>
      <c r="P1712" s="443"/>
      <c r="Q1712" s="443"/>
      <c r="R1712" s="443"/>
      <c r="S1712" s="540"/>
      <c r="T1712" s="446"/>
      <c r="U1712" s="542"/>
      <c r="V1712" s="468"/>
      <c r="W1712" s="306"/>
    </row>
    <row r="1713" spans="1:23" ht="15">
      <c r="A1713" s="459" t="s">
        <v>866</v>
      </c>
      <c r="B1713" s="464" t="s">
        <v>842</v>
      </c>
      <c r="C1713" s="443"/>
      <c r="D1713" s="443"/>
      <c r="E1713" s="286" t="s">
        <v>285</v>
      </c>
      <c r="F1713" s="286" t="s">
        <v>285</v>
      </c>
      <c r="G1713" s="286" t="s">
        <v>285</v>
      </c>
      <c r="H1713" s="302">
        <v>459.50000000000182</v>
      </c>
      <c r="I1713" s="286">
        <v>250.49999999999818</v>
      </c>
      <c r="J1713" s="286" t="s">
        <v>285</v>
      </c>
      <c r="K1713" s="286"/>
      <c r="L1713" s="313"/>
      <c r="M1713" s="312">
        <f t="shared" si="30"/>
        <v>710</v>
      </c>
      <c r="N1713" s="443"/>
      <c r="O1713" s="443" t="s">
        <v>289</v>
      </c>
      <c r="P1713" s="443"/>
      <c r="Q1713" s="443"/>
      <c r="R1713" s="443"/>
      <c r="S1713" s="446"/>
      <c r="T1713" s="446"/>
      <c r="U1713" s="542"/>
      <c r="V1713" s="468"/>
      <c r="W1713" s="446"/>
    </row>
    <row r="1714" spans="1:23" ht="15">
      <c r="A1714" s="459" t="s">
        <v>867</v>
      </c>
      <c r="B1714" s="361" t="s">
        <v>1857</v>
      </c>
      <c r="C1714" s="446"/>
      <c r="D1714" s="446"/>
      <c r="E1714" s="286" t="s">
        <v>285</v>
      </c>
      <c r="F1714" s="286" t="s">
        <v>285</v>
      </c>
      <c r="G1714" s="286" t="s">
        <v>285</v>
      </c>
      <c r="H1714" s="286" t="s">
        <v>285</v>
      </c>
      <c r="I1714" s="286">
        <v>218.49999999999636</v>
      </c>
      <c r="J1714" s="286">
        <v>488.99999999999818</v>
      </c>
      <c r="K1714" s="286"/>
      <c r="L1714" s="443"/>
      <c r="M1714" s="312">
        <f t="shared" si="30"/>
        <v>707.49999999999454</v>
      </c>
      <c r="N1714" s="443"/>
      <c r="O1714" s="443"/>
      <c r="P1714" s="443"/>
      <c r="Q1714" s="443"/>
      <c r="R1714" s="443"/>
      <c r="S1714" s="446"/>
      <c r="T1714" s="446"/>
      <c r="U1714" s="542"/>
      <c r="V1714" s="468"/>
      <c r="W1714" s="446"/>
    </row>
    <row r="1715" spans="1:23" ht="15">
      <c r="A1715" s="459" t="s">
        <v>868</v>
      </c>
      <c r="B1715" s="464" t="s">
        <v>158</v>
      </c>
      <c r="C1715" s="443"/>
      <c r="D1715" s="443"/>
      <c r="E1715" s="286" t="s">
        <v>285</v>
      </c>
      <c r="F1715" s="286" t="s">
        <v>285</v>
      </c>
      <c r="G1715" s="323">
        <v>386.4</v>
      </c>
      <c r="H1715" s="286">
        <v>136.5</v>
      </c>
      <c r="I1715" s="286">
        <v>181.5</v>
      </c>
      <c r="J1715" s="286" t="s">
        <v>285</v>
      </c>
      <c r="K1715" s="286"/>
      <c r="L1715" s="313"/>
      <c r="M1715" s="312">
        <f t="shared" si="30"/>
        <v>704.4</v>
      </c>
      <c r="N1715" s="443"/>
      <c r="O1715" s="443" t="s">
        <v>304</v>
      </c>
      <c r="P1715" s="443"/>
      <c r="Q1715" s="443"/>
      <c r="R1715" s="443"/>
      <c r="S1715" s="446"/>
      <c r="T1715" s="464"/>
      <c r="U1715" s="542"/>
      <c r="V1715" s="468"/>
      <c r="W1715" s="446"/>
    </row>
    <row r="1716" spans="1:23" ht="15">
      <c r="A1716" s="459" t="s">
        <v>870</v>
      </c>
      <c r="B1716" s="361" t="s">
        <v>1842</v>
      </c>
      <c r="C1716" s="446"/>
      <c r="D1716" s="446"/>
      <c r="E1716" s="286" t="s">
        <v>285</v>
      </c>
      <c r="F1716" s="286" t="s">
        <v>285</v>
      </c>
      <c r="G1716" s="286" t="s">
        <v>285</v>
      </c>
      <c r="H1716" s="286" t="s">
        <v>285</v>
      </c>
      <c r="I1716" s="286">
        <v>245.79999999999745</v>
      </c>
      <c r="J1716" s="286">
        <v>435.80000000000291</v>
      </c>
      <c r="K1716" s="286"/>
      <c r="L1716" s="443"/>
      <c r="M1716" s="312">
        <f t="shared" si="30"/>
        <v>681.60000000000036</v>
      </c>
      <c r="N1716" s="443"/>
      <c r="O1716" s="443"/>
      <c r="P1716" s="443"/>
      <c r="Q1716" s="443"/>
      <c r="R1716" s="443"/>
      <c r="S1716" s="446"/>
      <c r="T1716" s="464"/>
      <c r="U1716" s="466"/>
      <c r="V1716" s="468"/>
      <c r="W1716" s="446"/>
    </row>
    <row r="1717" spans="1:23" ht="15.75">
      <c r="A1717" s="459" t="s">
        <v>871</v>
      </c>
      <c r="B1717" s="361" t="s">
        <v>1854</v>
      </c>
      <c r="C1717" s="446"/>
      <c r="D1717" s="446"/>
      <c r="E1717" s="286" t="s">
        <v>285</v>
      </c>
      <c r="F1717" s="286" t="s">
        <v>285</v>
      </c>
      <c r="G1717" s="286" t="s">
        <v>285</v>
      </c>
      <c r="H1717" s="286" t="s">
        <v>285</v>
      </c>
      <c r="I1717" s="286">
        <v>102.99999999999818</v>
      </c>
      <c r="J1717" s="323">
        <v>577.70000000000073</v>
      </c>
      <c r="K1717" s="323"/>
      <c r="L1717" s="443"/>
      <c r="M1717" s="312">
        <f t="shared" si="30"/>
        <v>680.69999999999891</v>
      </c>
      <c r="N1717" s="443"/>
      <c r="O1717" s="443" t="s">
        <v>300</v>
      </c>
      <c r="P1717" s="443"/>
      <c r="Q1717" s="443"/>
      <c r="R1717" s="443"/>
      <c r="S1717" s="441"/>
      <c r="T1717" s="446"/>
      <c r="U1717" s="317"/>
      <c r="V1717" s="468"/>
      <c r="W1717" s="306"/>
    </row>
    <row r="1718" spans="1:23" ht="15">
      <c r="A1718" s="459" t="s">
        <v>872</v>
      </c>
      <c r="B1718" s="464" t="s">
        <v>855</v>
      </c>
      <c r="C1718" s="443"/>
      <c r="D1718" s="443"/>
      <c r="E1718" s="286" t="s">
        <v>285</v>
      </c>
      <c r="F1718" s="286" t="s">
        <v>285</v>
      </c>
      <c r="G1718" s="286" t="s">
        <v>285</v>
      </c>
      <c r="H1718" s="286">
        <v>159.10000000000036</v>
      </c>
      <c r="I1718" s="286">
        <v>84.500000000003638</v>
      </c>
      <c r="J1718" s="286">
        <v>415.40000000000236</v>
      </c>
      <c r="K1718" s="286"/>
      <c r="L1718" s="443"/>
      <c r="M1718" s="312">
        <f t="shared" si="30"/>
        <v>659.00000000000637</v>
      </c>
      <c r="N1718" s="443"/>
      <c r="O1718" s="443"/>
      <c r="P1718" s="443"/>
      <c r="Q1718" s="443"/>
      <c r="R1718" s="443"/>
      <c r="S1718" s="441"/>
      <c r="T1718" s="446"/>
      <c r="U1718" s="542"/>
      <c r="V1718" s="468"/>
      <c r="W1718" s="446"/>
    </row>
    <row r="1719" spans="1:23" ht="15">
      <c r="A1719" s="459" t="s">
        <v>875</v>
      </c>
      <c r="B1719" s="343" t="s">
        <v>1859</v>
      </c>
      <c r="C1719" s="446"/>
      <c r="D1719" s="446"/>
      <c r="E1719" s="286" t="s">
        <v>285</v>
      </c>
      <c r="F1719" s="286" t="s">
        <v>285</v>
      </c>
      <c r="G1719" s="286" t="s">
        <v>285</v>
      </c>
      <c r="H1719" s="286" t="s">
        <v>285</v>
      </c>
      <c r="I1719" s="286">
        <v>76.599999999998545</v>
      </c>
      <c r="J1719" s="286">
        <v>543.39999999999964</v>
      </c>
      <c r="K1719" s="286"/>
      <c r="L1719" s="443"/>
      <c r="M1719" s="312">
        <f t="shared" si="30"/>
        <v>619.99999999999818</v>
      </c>
      <c r="N1719" s="443"/>
      <c r="O1719" s="443"/>
      <c r="P1719" s="443"/>
      <c r="Q1719" s="443"/>
      <c r="R1719" s="443"/>
      <c r="S1719" s="446"/>
      <c r="T1719" s="446"/>
      <c r="U1719" s="542"/>
      <c r="V1719" s="468"/>
      <c r="W1719" s="446"/>
    </row>
    <row r="1720" spans="1:23" ht="15">
      <c r="A1720" s="459" t="s">
        <v>1006</v>
      </c>
      <c r="B1720" s="464" t="s">
        <v>178</v>
      </c>
      <c r="C1720" s="443"/>
      <c r="D1720" s="443"/>
      <c r="E1720" s="302">
        <v>438</v>
      </c>
      <c r="F1720" s="286">
        <v>181.9</v>
      </c>
      <c r="G1720" s="286" t="s">
        <v>285</v>
      </c>
      <c r="H1720" s="286" t="s">
        <v>285</v>
      </c>
      <c r="I1720" s="286" t="s">
        <v>285</v>
      </c>
      <c r="J1720" s="286" t="s">
        <v>285</v>
      </c>
      <c r="K1720" s="286"/>
      <c r="L1720" s="313"/>
      <c r="M1720" s="312">
        <f t="shared" si="30"/>
        <v>619.9</v>
      </c>
      <c r="N1720" s="443"/>
      <c r="O1720" s="443" t="s">
        <v>289</v>
      </c>
      <c r="P1720" s="443"/>
      <c r="Q1720" s="443"/>
      <c r="R1720" s="443"/>
      <c r="S1720" s="446"/>
      <c r="T1720" s="446"/>
      <c r="U1720" s="542"/>
      <c r="V1720" s="468"/>
      <c r="W1720" s="446"/>
    </row>
    <row r="1721" spans="1:23" ht="15">
      <c r="A1721" s="459" t="s">
        <v>1007</v>
      </c>
      <c r="B1721" s="361" t="s">
        <v>1841</v>
      </c>
      <c r="C1721" s="446"/>
      <c r="D1721" s="446"/>
      <c r="E1721" s="286" t="s">
        <v>285</v>
      </c>
      <c r="F1721" s="286" t="s">
        <v>285</v>
      </c>
      <c r="G1721" s="286" t="s">
        <v>285</v>
      </c>
      <c r="H1721" s="286" t="s">
        <v>285</v>
      </c>
      <c r="I1721" s="286">
        <v>160.19999999999891</v>
      </c>
      <c r="J1721" s="286">
        <v>415.30000000000109</v>
      </c>
      <c r="K1721" s="286"/>
      <c r="L1721" s="443"/>
      <c r="M1721" s="312">
        <f t="shared" si="30"/>
        <v>575.5</v>
      </c>
      <c r="N1721" s="443"/>
      <c r="O1721" s="443"/>
      <c r="P1721" s="443"/>
      <c r="Q1721" s="443"/>
      <c r="R1721" s="443"/>
      <c r="S1721" s="446"/>
      <c r="T1721" s="446"/>
      <c r="U1721" s="541"/>
      <c r="V1721" s="468"/>
      <c r="W1721" s="446"/>
    </row>
    <row r="1722" spans="1:23" ht="15">
      <c r="A1722" s="459" t="s">
        <v>1008</v>
      </c>
      <c r="B1722" s="530" t="s">
        <v>2245</v>
      </c>
      <c r="C1722" s="446"/>
      <c r="D1722" s="446"/>
      <c r="E1722" s="286" t="s">
        <v>285</v>
      </c>
      <c r="F1722" s="286" t="s">
        <v>285</v>
      </c>
      <c r="G1722" s="286" t="s">
        <v>285</v>
      </c>
      <c r="H1722" s="286" t="s">
        <v>285</v>
      </c>
      <c r="I1722" s="286" t="s">
        <v>285</v>
      </c>
      <c r="J1722" s="286">
        <v>559.70000000000255</v>
      </c>
      <c r="K1722" s="286"/>
      <c r="L1722" s="443"/>
      <c r="M1722" s="312">
        <f t="shared" si="30"/>
        <v>559.70000000000255</v>
      </c>
      <c r="N1722" s="443"/>
      <c r="O1722" s="443"/>
      <c r="P1722" s="443"/>
      <c r="Q1722" s="443"/>
      <c r="R1722" s="443"/>
      <c r="S1722" s="441"/>
      <c r="T1722" s="446"/>
      <c r="U1722" s="466"/>
      <c r="V1722" s="468"/>
      <c r="W1722" s="446"/>
    </row>
    <row r="1723" spans="1:23" ht="15">
      <c r="A1723" s="459" t="s">
        <v>1009</v>
      </c>
      <c r="B1723" s="361" t="s">
        <v>1853</v>
      </c>
      <c r="C1723" s="446"/>
      <c r="D1723" s="446"/>
      <c r="E1723" s="286" t="s">
        <v>285</v>
      </c>
      <c r="F1723" s="286" t="s">
        <v>285</v>
      </c>
      <c r="G1723" s="286" t="s">
        <v>285</v>
      </c>
      <c r="H1723" s="286" t="s">
        <v>285</v>
      </c>
      <c r="I1723" s="286">
        <v>60.999999999998181</v>
      </c>
      <c r="J1723" s="286">
        <v>480.5</v>
      </c>
      <c r="K1723" s="286"/>
      <c r="L1723" s="443"/>
      <c r="M1723" s="312">
        <f t="shared" si="30"/>
        <v>541.49999999999818</v>
      </c>
      <c r="N1723" s="443"/>
      <c r="O1723" s="443"/>
      <c r="P1723" s="443"/>
      <c r="Q1723" s="443"/>
      <c r="R1723" s="443"/>
      <c r="S1723" s="441"/>
      <c r="T1723" s="446"/>
      <c r="U1723" s="317"/>
      <c r="V1723" s="468"/>
      <c r="W1723" s="446"/>
    </row>
    <row r="1724" spans="1:23" ht="15">
      <c r="A1724" s="459" t="s">
        <v>1010</v>
      </c>
      <c r="B1724" s="459" t="s">
        <v>801</v>
      </c>
      <c r="C1724" s="443"/>
      <c r="D1724" s="443"/>
      <c r="E1724" s="286" t="s">
        <v>285</v>
      </c>
      <c r="F1724" s="286" t="s">
        <v>285</v>
      </c>
      <c r="G1724" s="286" t="s">
        <v>285</v>
      </c>
      <c r="H1724" s="286">
        <v>167.99999999999909</v>
      </c>
      <c r="I1724" s="286">
        <v>187.79999999999927</v>
      </c>
      <c r="J1724" s="286">
        <v>184.40000000000055</v>
      </c>
      <c r="K1724" s="286"/>
      <c r="L1724" s="443"/>
      <c r="M1724" s="312">
        <f t="shared" ref="M1724:M1747" si="31">SUM(E1724:J1724)</f>
        <v>540.19999999999891</v>
      </c>
      <c r="N1724" s="443"/>
      <c r="O1724" s="443"/>
      <c r="P1724" s="443"/>
      <c r="Q1724" s="443"/>
      <c r="R1724" s="443"/>
      <c r="S1724" s="443"/>
      <c r="T1724" s="446"/>
      <c r="U1724" s="317"/>
      <c r="V1724" s="468"/>
      <c r="W1724" s="446"/>
    </row>
    <row r="1725" spans="1:23" ht="15.75">
      <c r="A1725" s="459" t="s">
        <v>1011</v>
      </c>
      <c r="B1725" s="530" t="s">
        <v>2256</v>
      </c>
      <c r="C1725" s="446"/>
      <c r="D1725" s="446"/>
      <c r="E1725" s="286" t="s">
        <v>285</v>
      </c>
      <c r="F1725" s="286" t="s">
        <v>285</v>
      </c>
      <c r="G1725" s="286" t="s">
        <v>285</v>
      </c>
      <c r="H1725" s="286" t="s">
        <v>285</v>
      </c>
      <c r="I1725" s="286" t="s">
        <v>285</v>
      </c>
      <c r="J1725" s="286">
        <v>524.10000000000036</v>
      </c>
      <c r="K1725" s="286"/>
      <c r="L1725" s="443"/>
      <c r="M1725" s="312">
        <f t="shared" si="31"/>
        <v>524.10000000000036</v>
      </c>
      <c r="N1725" s="443"/>
      <c r="O1725" s="443"/>
      <c r="P1725" s="443"/>
      <c r="Q1725" s="443"/>
      <c r="R1725" s="443"/>
      <c r="S1725" s="540"/>
      <c r="T1725" s="464"/>
      <c r="U1725" s="541"/>
      <c r="V1725" s="468"/>
      <c r="W1725" s="306"/>
    </row>
    <row r="1726" spans="1:23" ht="15">
      <c r="A1726" s="459" t="s">
        <v>1012</v>
      </c>
      <c r="B1726" s="361" t="s">
        <v>1849</v>
      </c>
      <c r="C1726" s="446"/>
      <c r="D1726" s="446"/>
      <c r="E1726" s="286" t="s">
        <v>285</v>
      </c>
      <c r="F1726" s="286" t="s">
        <v>285</v>
      </c>
      <c r="G1726" s="286" t="s">
        <v>285</v>
      </c>
      <c r="H1726" s="286" t="s">
        <v>285</v>
      </c>
      <c r="I1726" s="83" t="s">
        <v>286</v>
      </c>
      <c r="J1726" s="286">
        <v>511.60000000000127</v>
      </c>
      <c r="K1726" s="286"/>
      <c r="L1726" s="443"/>
      <c r="M1726" s="312">
        <f t="shared" si="31"/>
        <v>511.60000000000127</v>
      </c>
      <c r="N1726" s="443"/>
      <c r="O1726" s="443"/>
      <c r="P1726" s="443"/>
      <c r="Q1726" s="443"/>
      <c r="R1726" s="443"/>
      <c r="S1726" s="441"/>
      <c r="T1726" s="446"/>
      <c r="U1726" s="317"/>
      <c r="V1726" s="468"/>
      <c r="W1726" s="446"/>
    </row>
    <row r="1727" spans="1:23" ht="15">
      <c r="A1727" s="459" t="s">
        <v>1013</v>
      </c>
      <c r="B1727" s="530" t="s">
        <v>2237</v>
      </c>
      <c r="C1727" s="446"/>
      <c r="D1727" s="446"/>
      <c r="E1727" s="286" t="s">
        <v>285</v>
      </c>
      <c r="F1727" s="286" t="s">
        <v>285</v>
      </c>
      <c r="G1727" s="286" t="s">
        <v>285</v>
      </c>
      <c r="H1727" s="286" t="s">
        <v>285</v>
      </c>
      <c r="I1727" s="286" t="s">
        <v>285</v>
      </c>
      <c r="J1727" s="286">
        <v>498.80000000000018</v>
      </c>
      <c r="K1727" s="286"/>
      <c r="L1727" s="443"/>
      <c r="M1727" s="312">
        <f t="shared" si="31"/>
        <v>498.80000000000018</v>
      </c>
      <c r="N1727" s="443"/>
      <c r="O1727" s="443"/>
      <c r="P1727" s="443"/>
      <c r="Q1727" s="443"/>
      <c r="R1727" s="443"/>
      <c r="S1727" s="443"/>
      <c r="T1727" s="446"/>
      <c r="U1727" s="542"/>
      <c r="V1727" s="468"/>
      <c r="W1727" s="446"/>
    </row>
    <row r="1728" spans="1:23" ht="15.75">
      <c r="A1728" s="459" t="s">
        <v>1014</v>
      </c>
      <c r="B1728" s="361" t="s">
        <v>1850</v>
      </c>
      <c r="C1728" s="446"/>
      <c r="D1728" s="446"/>
      <c r="E1728" s="286" t="s">
        <v>285</v>
      </c>
      <c r="F1728" s="286" t="s">
        <v>285</v>
      </c>
      <c r="G1728" s="286" t="s">
        <v>285</v>
      </c>
      <c r="H1728" s="286" t="s">
        <v>285</v>
      </c>
      <c r="I1728" s="83" t="s">
        <v>286</v>
      </c>
      <c r="J1728" s="286">
        <v>483.60000000000036</v>
      </c>
      <c r="K1728" s="286"/>
      <c r="L1728" s="443"/>
      <c r="M1728" s="312">
        <f t="shared" si="31"/>
        <v>483.60000000000036</v>
      </c>
      <c r="N1728" s="443"/>
      <c r="O1728" s="443"/>
      <c r="P1728" s="443"/>
      <c r="Q1728" s="443"/>
      <c r="R1728" s="443"/>
      <c r="S1728" s="540"/>
      <c r="T1728" s="446"/>
      <c r="U1728" s="542"/>
      <c r="V1728" s="468"/>
      <c r="W1728" s="306"/>
    </row>
    <row r="1729" spans="1:23" ht="15">
      <c r="A1729" s="459" t="s">
        <v>1015</v>
      </c>
      <c r="B1729" s="530" t="s">
        <v>2244</v>
      </c>
      <c r="C1729" s="446"/>
      <c r="D1729" s="446"/>
      <c r="E1729" s="286" t="s">
        <v>285</v>
      </c>
      <c r="F1729" s="286" t="s">
        <v>285</v>
      </c>
      <c r="G1729" s="286" t="s">
        <v>285</v>
      </c>
      <c r="H1729" s="286" t="s">
        <v>285</v>
      </c>
      <c r="I1729" s="286" t="s">
        <v>285</v>
      </c>
      <c r="J1729" s="286">
        <v>459.00000000000091</v>
      </c>
      <c r="K1729" s="286"/>
      <c r="L1729" s="443"/>
      <c r="M1729" s="312">
        <f t="shared" si="31"/>
        <v>459.00000000000091</v>
      </c>
      <c r="N1729" s="443"/>
      <c r="O1729" s="443"/>
      <c r="P1729" s="443"/>
      <c r="Q1729" s="443"/>
      <c r="R1729" s="443"/>
      <c r="S1729" s="446"/>
      <c r="T1729" s="464"/>
      <c r="U1729" s="317"/>
      <c r="V1729" s="468"/>
      <c r="W1729" s="446"/>
    </row>
    <row r="1730" spans="1:23" ht="15">
      <c r="A1730" s="459" t="s">
        <v>1016</v>
      </c>
      <c r="B1730" s="530" t="s">
        <v>2246</v>
      </c>
      <c r="C1730" s="446"/>
      <c r="D1730" s="446"/>
      <c r="E1730" s="286" t="s">
        <v>285</v>
      </c>
      <c r="F1730" s="286" t="s">
        <v>285</v>
      </c>
      <c r="G1730" s="286" t="s">
        <v>285</v>
      </c>
      <c r="H1730" s="286" t="s">
        <v>285</v>
      </c>
      <c r="I1730" s="286" t="s">
        <v>285</v>
      </c>
      <c r="J1730" s="286">
        <v>453.29999999999927</v>
      </c>
      <c r="K1730" s="286"/>
      <c r="L1730" s="443"/>
      <c r="M1730" s="312">
        <f t="shared" si="31"/>
        <v>453.29999999999927</v>
      </c>
      <c r="N1730" s="443"/>
      <c r="O1730" s="443"/>
      <c r="P1730" s="443"/>
      <c r="Q1730" s="443"/>
      <c r="R1730" s="443"/>
      <c r="S1730" s="446"/>
      <c r="T1730" s="446"/>
      <c r="U1730" s="317"/>
      <c r="V1730" s="468"/>
      <c r="W1730" s="446"/>
    </row>
    <row r="1731" spans="1:23" ht="15.75">
      <c r="A1731" s="459" t="s">
        <v>1017</v>
      </c>
      <c r="B1731" s="530" t="s">
        <v>2241</v>
      </c>
      <c r="C1731" s="446"/>
      <c r="D1731" s="446"/>
      <c r="E1731" s="286" t="s">
        <v>285</v>
      </c>
      <c r="F1731" s="286" t="s">
        <v>285</v>
      </c>
      <c r="G1731" s="286" t="s">
        <v>285</v>
      </c>
      <c r="H1731" s="286" t="s">
        <v>285</v>
      </c>
      <c r="I1731" s="286" t="s">
        <v>285</v>
      </c>
      <c r="J1731" s="286">
        <v>446.19999999999709</v>
      </c>
      <c r="K1731" s="286"/>
      <c r="L1731" s="443"/>
      <c r="M1731" s="312">
        <f t="shared" si="31"/>
        <v>446.19999999999709</v>
      </c>
      <c r="N1731" s="443"/>
      <c r="O1731" s="443"/>
      <c r="P1731" s="443"/>
      <c r="Q1731" s="443"/>
      <c r="R1731" s="443"/>
      <c r="S1731" s="441"/>
      <c r="T1731" s="446"/>
      <c r="U1731" s="542"/>
      <c r="V1731" s="468"/>
      <c r="W1731" s="306"/>
    </row>
    <row r="1732" spans="1:23" ht="15">
      <c r="A1732" s="459" t="s">
        <v>1018</v>
      </c>
      <c r="B1732" s="361" t="s">
        <v>1851</v>
      </c>
      <c r="C1732" s="446"/>
      <c r="D1732" s="446"/>
      <c r="E1732" s="286" t="s">
        <v>285</v>
      </c>
      <c r="F1732" s="286" t="s">
        <v>285</v>
      </c>
      <c r="G1732" s="286" t="s">
        <v>285</v>
      </c>
      <c r="H1732" s="286" t="s">
        <v>285</v>
      </c>
      <c r="I1732" s="286">
        <v>61.499999999996362</v>
      </c>
      <c r="J1732" s="286">
        <v>375.49999999999909</v>
      </c>
      <c r="K1732" s="286"/>
      <c r="L1732" s="443"/>
      <c r="M1732" s="312">
        <f t="shared" si="31"/>
        <v>436.99999999999545</v>
      </c>
      <c r="N1732" s="443"/>
      <c r="O1732" s="443"/>
      <c r="P1732" s="443"/>
      <c r="Q1732" s="443"/>
      <c r="R1732" s="443"/>
      <c r="S1732" s="443"/>
      <c r="T1732" s="443"/>
      <c r="U1732" s="443"/>
      <c r="V1732" s="443"/>
      <c r="W1732" s="443"/>
    </row>
    <row r="1733" spans="1:23" ht="15">
      <c r="A1733" s="459" t="s">
        <v>1019</v>
      </c>
      <c r="B1733" s="530" t="s">
        <v>2239</v>
      </c>
      <c r="C1733" s="446"/>
      <c r="D1733" s="446"/>
      <c r="E1733" s="286" t="s">
        <v>285</v>
      </c>
      <c r="F1733" s="286" t="s">
        <v>285</v>
      </c>
      <c r="G1733" s="286" t="s">
        <v>285</v>
      </c>
      <c r="H1733" s="286" t="s">
        <v>285</v>
      </c>
      <c r="I1733" s="286" t="s">
        <v>285</v>
      </c>
      <c r="J1733" s="286">
        <v>401.5</v>
      </c>
      <c r="K1733" s="286"/>
      <c r="L1733" s="443"/>
      <c r="M1733" s="312">
        <f t="shared" si="31"/>
        <v>401.5</v>
      </c>
      <c r="N1733" s="443"/>
      <c r="O1733" s="443"/>
      <c r="P1733" s="443"/>
      <c r="Q1733" s="443"/>
      <c r="R1733" s="443"/>
      <c r="S1733" s="443"/>
      <c r="T1733" s="443"/>
      <c r="U1733" s="443"/>
      <c r="V1733" s="443"/>
      <c r="W1733" s="443"/>
    </row>
    <row r="1734" spans="1:23" ht="15">
      <c r="A1734" s="459" t="s">
        <v>1020</v>
      </c>
      <c r="B1734" s="530" t="s">
        <v>2243</v>
      </c>
      <c r="C1734" s="446"/>
      <c r="D1734" s="446"/>
      <c r="E1734" s="286" t="s">
        <v>285</v>
      </c>
      <c r="F1734" s="286" t="s">
        <v>285</v>
      </c>
      <c r="G1734" s="286" t="s">
        <v>285</v>
      </c>
      <c r="H1734" s="286" t="s">
        <v>285</v>
      </c>
      <c r="I1734" s="286" t="s">
        <v>285</v>
      </c>
      <c r="J1734" s="286">
        <v>381.39999999999964</v>
      </c>
      <c r="K1734" s="286"/>
      <c r="L1734" s="443"/>
      <c r="M1734" s="312">
        <f t="shared" si="31"/>
        <v>381.39999999999964</v>
      </c>
      <c r="N1734" s="443"/>
      <c r="O1734" s="443"/>
      <c r="P1734" s="443"/>
      <c r="Q1734" s="443"/>
      <c r="R1734" s="443"/>
      <c r="S1734" s="443"/>
      <c r="T1734" s="443"/>
      <c r="U1734" s="443"/>
      <c r="V1734" s="443"/>
      <c r="W1734" s="443"/>
    </row>
    <row r="1735" spans="1:23" ht="15">
      <c r="A1735" s="459" t="s">
        <v>1021</v>
      </c>
      <c r="B1735" s="530" t="s">
        <v>2242</v>
      </c>
      <c r="C1735" s="446"/>
      <c r="D1735" s="446"/>
      <c r="E1735" s="286" t="s">
        <v>285</v>
      </c>
      <c r="F1735" s="286" t="s">
        <v>285</v>
      </c>
      <c r="G1735" s="286" t="s">
        <v>285</v>
      </c>
      <c r="H1735" s="286" t="s">
        <v>285</v>
      </c>
      <c r="I1735" s="286" t="s">
        <v>285</v>
      </c>
      <c r="J1735" s="286">
        <v>375.49999999999818</v>
      </c>
      <c r="K1735" s="286"/>
      <c r="L1735" s="443"/>
      <c r="M1735" s="312">
        <f t="shared" si="31"/>
        <v>375.49999999999818</v>
      </c>
      <c r="N1735" s="443"/>
      <c r="O1735" s="443"/>
      <c r="P1735" s="443"/>
      <c r="Q1735" s="443"/>
      <c r="R1735" s="443"/>
      <c r="S1735" s="443"/>
      <c r="T1735" s="443"/>
      <c r="U1735" s="443"/>
      <c r="V1735" s="443"/>
      <c r="W1735" s="443"/>
    </row>
    <row r="1736" spans="1:23" ht="15">
      <c r="A1736" s="459" t="s">
        <v>1022</v>
      </c>
      <c r="B1736" s="361" t="s">
        <v>1847</v>
      </c>
      <c r="C1736" s="446"/>
      <c r="D1736" s="446"/>
      <c r="E1736" s="286" t="s">
        <v>285</v>
      </c>
      <c r="F1736" s="286" t="s">
        <v>285</v>
      </c>
      <c r="G1736" s="286" t="s">
        <v>285</v>
      </c>
      <c r="H1736" s="286" t="s">
        <v>285</v>
      </c>
      <c r="I1736" s="323">
        <v>337.79999999999745</v>
      </c>
      <c r="J1736" s="286" t="s">
        <v>285</v>
      </c>
      <c r="K1736" s="286"/>
      <c r="L1736" s="313"/>
      <c r="M1736" s="312">
        <f t="shared" si="31"/>
        <v>337.79999999999745</v>
      </c>
      <c r="N1736" s="443"/>
      <c r="O1736" s="443" t="s">
        <v>290</v>
      </c>
      <c r="P1736" s="443"/>
      <c r="Q1736" s="443"/>
      <c r="R1736" s="443"/>
      <c r="S1736" s="443"/>
      <c r="T1736" s="443"/>
      <c r="U1736" s="443"/>
      <c r="V1736" s="443"/>
      <c r="W1736" s="443"/>
    </row>
    <row r="1737" spans="1:23" ht="15">
      <c r="A1737" s="459" t="s">
        <v>1023</v>
      </c>
      <c r="B1737" s="464" t="s">
        <v>164</v>
      </c>
      <c r="C1737" s="443"/>
      <c r="D1737" s="443"/>
      <c r="E1737" s="286" t="s">
        <v>285</v>
      </c>
      <c r="F1737" s="286" t="s">
        <v>285</v>
      </c>
      <c r="G1737" s="323">
        <v>321.85000000000002</v>
      </c>
      <c r="H1737" s="286" t="s">
        <v>285</v>
      </c>
      <c r="I1737" s="286" t="s">
        <v>285</v>
      </c>
      <c r="J1737" s="286" t="s">
        <v>285</v>
      </c>
      <c r="K1737" s="286"/>
      <c r="L1737" s="313"/>
      <c r="M1737" s="312">
        <f t="shared" si="31"/>
        <v>321.85000000000002</v>
      </c>
      <c r="N1737" s="443"/>
      <c r="O1737" s="443" t="s">
        <v>295</v>
      </c>
      <c r="P1737" s="443"/>
      <c r="Q1737" s="443"/>
      <c r="R1737" s="443"/>
      <c r="S1737" s="443"/>
      <c r="T1737" s="443"/>
      <c r="U1737" s="443"/>
      <c r="V1737" s="443"/>
      <c r="W1737" s="443"/>
    </row>
    <row r="1738" spans="1:23" ht="15">
      <c r="A1738" s="459" t="s">
        <v>1024</v>
      </c>
      <c r="B1738" s="530" t="s">
        <v>2238</v>
      </c>
      <c r="C1738" s="446"/>
      <c r="D1738" s="446"/>
      <c r="E1738" s="286" t="s">
        <v>285</v>
      </c>
      <c r="F1738" s="286" t="s">
        <v>285</v>
      </c>
      <c r="G1738" s="286" t="s">
        <v>285</v>
      </c>
      <c r="H1738" s="286" t="s">
        <v>285</v>
      </c>
      <c r="I1738" s="286" t="s">
        <v>285</v>
      </c>
      <c r="J1738" s="286">
        <v>302.59999999999945</v>
      </c>
      <c r="K1738" s="286"/>
      <c r="L1738" s="443"/>
      <c r="M1738" s="312">
        <f t="shared" si="31"/>
        <v>302.59999999999945</v>
      </c>
      <c r="N1738" s="443"/>
      <c r="O1738" s="443"/>
      <c r="P1738" s="443"/>
      <c r="Q1738" s="443"/>
      <c r="R1738" s="443"/>
      <c r="S1738" s="443"/>
      <c r="T1738" s="443"/>
      <c r="U1738" s="443"/>
      <c r="V1738" s="443"/>
      <c r="W1738" s="443"/>
    </row>
    <row r="1739" spans="1:23" ht="15">
      <c r="A1739" s="459" t="s">
        <v>1025</v>
      </c>
      <c r="B1739" s="464" t="s">
        <v>817</v>
      </c>
      <c r="C1739" s="443"/>
      <c r="D1739" s="443"/>
      <c r="E1739" s="286" t="s">
        <v>285</v>
      </c>
      <c r="F1739" s="286" t="s">
        <v>285</v>
      </c>
      <c r="G1739" s="286" t="s">
        <v>285</v>
      </c>
      <c r="H1739" s="286">
        <v>121.00000000000182</v>
      </c>
      <c r="I1739" s="286">
        <v>176.69999999999709</v>
      </c>
      <c r="J1739" s="286" t="s">
        <v>285</v>
      </c>
      <c r="K1739" s="286"/>
      <c r="L1739" s="313"/>
      <c r="M1739" s="312">
        <f t="shared" si="31"/>
        <v>297.69999999999891</v>
      </c>
      <c r="N1739" s="443"/>
      <c r="O1739" s="443"/>
      <c r="P1739" s="443"/>
      <c r="Q1739" s="443"/>
      <c r="R1739" s="443"/>
      <c r="S1739" s="443"/>
      <c r="T1739" s="443"/>
      <c r="U1739" s="443"/>
      <c r="V1739" s="443"/>
      <c r="W1739" s="443"/>
    </row>
    <row r="1740" spans="1:23" ht="15">
      <c r="A1740" s="459" t="s">
        <v>1026</v>
      </c>
      <c r="B1740" s="464" t="s">
        <v>179</v>
      </c>
      <c r="C1740" s="443"/>
      <c r="D1740" s="443"/>
      <c r="E1740" s="286">
        <v>246.6</v>
      </c>
      <c r="F1740" s="286" t="s">
        <v>285</v>
      </c>
      <c r="G1740" s="286" t="s">
        <v>285</v>
      </c>
      <c r="H1740" s="286" t="s">
        <v>285</v>
      </c>
      <c r="I1740" s="286" t="s">
        <v>285</v>
      </c>
      <c r="J1740" s="286" t="s">
        <v>285</v>
      </c>
      <c r="K1740" s="286"/>
      <c r="L1740" s="313"/>
      <c r="M1740" s="312">
        <f t="shared" si="31"/>
        <v>246.6</v>
      </c>
      <c r="N1740" s="443"/>
      <c r="O1740" s="443"/>
      <c r="P1740" s="443"/>
      <c r="Q1740" s="443"/>
      <c r="R1740" s="443"/>
      <c r="S1740" s="443"/>
      <c r="T1740" s="443"/>
      <c r="U1740" s="443"/>
      <c r="V1740" s="443"/>
      <c r="W1740" s="443"/>
    </row>
    <row r="1741" spans="1:23" ht="15">
      <c r="A1741" s="459" t="s">
        <v>1027</v>
      </c>
      <c r="B1741" s="464" t="s">
        <v>857</v>
      </c>
      <c r="C1741" s="443"/>
      <c r="D1741" s="443"/>
      <c r="E1741" s="286" t="s">
        <v>285</v>
      </c>
      <c r="F1741" s="286" t="s">
        <v>285</v>
      </c>
      <c r="G1741" s="286" t="s">
        <v>285</v>
      </c>
      <c r="H1741" s="286">
        <v>235.19999999999891</v>
      </c>
      <c r="I1741" s="286" t="s">
        <v>285</v>
      </c>
      <c r="J1741" s="286" t="s">
        <v>285</v>
      </c>
      <c r="K1741" s="286"/>
      <c r="L1741" s="313"/>
      <c r="M1741" s="312">
        <f t="shared" si="31"/>
        <v>235.19999999999891</v>
      </c>
      <c r="N1741" s="443"/>
      <c r="O1741" s="443"/>
      <c r="P1741" s="443"/>
      <c r="Q1741" s="443"/>
      <c r="R1741" s="443"/>
      <c r="S1741" s="443"/>
      <c r="T1741" s="443"/>
      <c r="U1741" s="443"/>
      <c r="V1741" s="443"/>
      <c r="W1741" s="443"/>
    </row>
    <row r="1742" spans="1:23" ht="15">
      <c r="A1742" s="459" t="s">
        <v>1028</v>
      </c>
      <c r="B1742" s="343" t="s">
        <v>1837</v>
      </c>
      <c r="C1742" s="446"/>
      <c r="D1742" s="446"/>
      <c r="E1742" s="286" t="s">
        <v>285</v>
      </c>
      <c r="F1742" s="286" t="s">
        <v>285</v>
      </c>
      <c r="G1742" s="286" t="s">
        <v>285</v>
      </c>
      <c r="H1742" s="286" t="s">
        <v>285</v>
      </c>
      <c r="I1742" s="286">
        <v>217.10000000000218</v>
      </c>
      <c r="J1742" s="286" t="s">
        <v>285</v>
      </c>
      <c r="K1742" s="286"/>
      <c r="L1742" s="313"/>
      <c r="M1742" s="312">
        <f t="shared" si="31"/>
        <v>217.10000000000218</v>
      </c>
      <c r="N1742" s="443"/>
      <c r="O1742" s="443"/>
      <c r="P1742" s="443"/>
      <c r="Q1742" s="443"/>
      <c r="R1742" s="443"/>
      <c r="S1742" s="443"/>
      <c r="T1742" s="443"/>
      <c r="U1742" s="443"/>
      <c r="V1742" s="443"/>
      <c r="W1742" s="443"/>
    </row>
    <row r="1743" spans="1:23" ht="15">
      <c r="A1743" s="459" t="s">
        <v>1029</v>
      </c>
      <c r="B1743" s="361" t="s">
        <v>1845</v>
      </c>
      <c r="C1743" s="446"/>
      <c r="D1743" s="446"/>
      <c r="E1743" s="286" t="s">
        <v>285</v>
      </c>
      <c r="F1743" s="286" t="s">
        <v>285</v>
      </c>
      <c r="G1743" s="286" t="s">
        <v>285</v>
      </c>
      <c r="H1743" s="286" t="s">
        <v>285</v>
      </c>
      <c r="I1743" s="286">
        <v>207.20000000000437</v>
      </c>
      <c r="J1743" s="286" t="s">
        <v>285</v>
      </c>
      <c r="K1743" s="286"/>
      <c r="L1743" s="313"/>
      <c r="M1743" s="312">
        <f t="shared" si="31"/>
        <v>207.20000000000437</v>
      </c>
      <c r="N1743" s="443"/>
      <c r="O1743" s="443"/>
      <c r="P1743" s="443"/>
      <c r="Q1743" s="443"/>
      <c r="R1743" s="443"/>
      <c r="S1743" s="443"/>
      <c r="T1743" s="443"/>
      <c r="U1743" s="443"/>
      <c r="V1743" s="443"/>
      <c r="W1743" s="443"/>
    </row>
    <row r="1744" spans="1:23" ht="15">
      <c r="A1744" s="459" t="s">
        <v>1030</v>
      </c>
      <c r="B1744" s="361" t="s">
        <v>1873</v>
      </c>
      <c r="C1744" s="446"/>
      <c r="D1744" s="446"/>
      <c r="E1744" s="286" t="s">
        <v>285</v>
      </c>
      <c r="F1744" s="286" t="s">
        <v>285</v>
      </c>
      <c r="G1744" s="286" t="s">
        <v>285</v>
      </c>
      <c r="H1744" s="286" t="s">
        <v>285</v>
      </c>
      <c r="I1744" s="286">
        <v>129.60000000000218</v>
      </c>
      <c r="J1744" s="286" t="s">
        <v>285</v>
      </c>
      <c r="K1744" s="286"/>
      <c r="L1744" s="313"/>
      <c r="M1744" s="312">
        <f t="shared" si="31"/>
        <v>129.60000000000218</v>
      </c>
      <c r="N1744" s="443"/>
      <c r="O1744" s="443"/>
      <c r="P1744" s="443"/>
      <c r="Q1744" s="443"/>
      <c r="R1744" s="443"/>
      <c r="S1744" s="443"/>
      <c r="T1744" s="443"/>
      <c r="U1744" s="443"/>
      <c r="V1744" s="443"/>
      <c r="W1744" s="443"/>
    </row>
    <row r="1745" spans="1:23" ht="15">
      <c r="A1745" s="459" t="s">
        <v>1031</v>
      </c>
      <c r="B1745" s="464" t="s">
        <v>847</v>
      </c>
      <c r="C1745" s="443"/>
      <c r="D1745" s="443"/>
      <c r="E1745" s="286" t="s">
        <v>285</v>
      </c>
      <c r="F1745" s="286" t="s">
        <v>285</v>
      </c>
      <c r="G1745" s="286" t="s">
        <v>285</v>
      </c>
      <c r="H1745" s="286">
        <v>113.5</v>
      </c>
      <c r="I1745" s="286" t="s">
        <v>285</v>
      </c>
      <c r="J1745" s="286" t="s">
        <v>285</v>
      </c>
      <c r="K1745" s="286"/>
      <c r="L1745" s="313"/>
      <c r="M1745" s="312">
        <f t="shared" si="31"/>
        <v>113.5</v>
      </c>
      <c r="N1745" s="443"/>
      <c r="O1745" s="443"/>
      <c r="P1745" s="443"/>
      <c r="Q1745" s="443"/>
      <c r="R1745" s="443"/>
      <c r="S1745" s="443"/>
      <c r="T1745" s="443"/>
      <c r="U1745" s="443"/>
      <c r="V1745" s="443"/>
      <c r="W1745" s="443"/>
    </row>
    <row r="1746" spans="1:23" ht="15">
      <c r="A1746" s="459" t="s">
        <v>1032</v>
      </c>
      <c r="B1746" s="361" t="s">
        <v>1848</v>
      </c>
      <c r="C1746" s="446"/>
      <c r="D1746" s="446"/>
      <c r="E1746" s="286" t="s">
        <v>285</v>
      </c>
      <c r="F1746" s="286" t="s">
        <v>285</v>
      </c>
      <c r="G1746" s="286" t="s">
        <v>285</v>
      </c>
      <c r="H1746" s="286" t="s">
        <v>285</v>
      </c>
      <c r="I1746" s="286">
        <v>69.799999999999272</v>
      </c>
      <c r="J1746" s="286" t="s">
        <v>285</v>
      </c>
      <c r="K1746" s="286"/>
      <c r="L1746" s="313"/>
      <c r="M1746" s="312">
        <f t="shared" si="31"/>
        <v>69.799999999999272</v>
      </c>
      <c r="N1746" s="443"/>
      <c r="O1746" s="443"/>
      <c r="P1746" s="443"/>
      <c r="Q1746" s="443"/>
      <c r="R1746" s="443"/>
      <c r="S1746" s="443"/>
      <c r="T1746" s="443"/>
      <c r="U1746" s="443"/>
      <c r="V1746" s="443"/>
      <c r="W1746" s="443"/>
    </row>
    <row r="1747" spans="1:23" ht="15">
      <c r="A1747" s="459" t="s">
        <v>1033</v>
      </c>
      <c r="B1747" s="361" t="s">
        <v>1855</v>
      </c>
      <c r="C1747" s="446"/>
      <c r="D1747" s="446"/>
      <c r="E1747" s="286" t="s">
        <v>285</v>
      </c>
      <c r="F1747" s="286" t="s">
        <v>285</v>
      </c>
      <c r="G1747" s="286" t="s">
        <v>285</v>
      </c>
      <c r="H1747" s="286" t="s">
        <v>285</v>
      </c>
      <c r="I1747" s="286">
        <v>44</v>
      </c>
      <c r="J1747" s="286" t="s">
        <v>285</v>
      </c>
      <c r="K1747" s="286"/>
      <c r="L1747" s="443"/>
      <c r="M1747" s="312">
        <f t="shared" si="31"/>
        <v>44</v>
      </c>
      <c r="N1747" s="443"/>
      <c r="O1747" s="443"/>
      <c r="P1747" s="443"/>
      <c r="Q1747" s="443"/>
      <c r="R1747" s="443"/>
      <c r="S1747" s="443"/>
      <c r="T1747" s="443"/>
      <c r="U1747" s="443"/>
      <c r="V1747" s="443"/>
      <c r="W1747" s="443"/>
    </row>
    <row r="1748" spans="1:23" ht="15">
      <c r="A1748" s="459"/>
      <c r="B1748" s="464"/>
      <c r="C1748" s="443"/>
      <c r="D1748" s="443"/>
      <c r="E1748" s="286"/>
      <c r="F1748" s="286"/>
      <c r="G1748" s="286"/>
      <c r="H1748" s="286"/>
      <c r="I1748" s="443"/>
      <c r="J1748" s="443"/>
      <c r="K1748" s="443"/>
      <c r="L1748" s="313"/>
      <c r="M1748" s="312"/>
      <c r="N1748" s="443"/>
      <c r="O1748" s="443"/>
      <c r="P1748" s="443"/>
      <c r="Q1748" s="443"/>
      <c r="R1748" s="443"/>
      <c r="S1748" s="443"/>
      <c r="T1748" s="443"/>
      <c r="U1748" s="443"/>
      <c r="V1748" s="443"/>
      <c r="W1748" s="443"/>
    </row>
    <row r="1749" spans="1:23" ht="15">
      <c r="A1749" s="459"/>
      <c r="B1749" s="464"/>
      <c r="C1749" s="443"/>
      <c r="D1749" s="443"/>
      <c r="E1749" s="286"/>
      <c r="F1749" s="443"/>
      <c r="G1749" s="443"/>
      <c r="H1749" s="443"/>
      <c r="I1749" s="443"/>
      <c r="J1749" s="443"/>
      <c r="K1749" s="443"/>
      <c r="L1749" s="313"/>
      <c r="M1749" s="313"/>
      <c r="N1749" s="443"/>
      <c r="O1749" s="443"/>
      <c r="P1749" s="443"/>
      <c r="Q1749" s="443"/>
      <c r="R1749" s="443"/>
      <c r="S1749" s="443"/>
      <c r="T1749" s="443"/>
      <c r="U1749" s="443"/>
      <c r="V1749" s="443"/>
      <c r="W1749" s="443"/>
    </row>
    <row r="1750" spans="1:23" ht="15">
      <c r="A1750" s="459"/>
      <c r="B1750" s="464"/>
      <c r="C1750" s="443"/>
      <c r="D1750" s="443"/>
      <c r="E1750" s="286"/>
      <c r="F1750" s="443"/>
      <c r="G1750" s="443"/>
      <c r="H1750" s="443"/>
      <c r="I1750" s="443"/>
      <c r="J1750" s="443"/>
      <c r="K1750" s="443"/>
      <c r="L1750" s="313"/>
      <c r="M1750" s="313"/>
      <c r="N1750" s="443"/>
      <c r="O1750" s="443"/>
      <c r="P1750" s="443"/>
      <c r="Q1750" s="443"/>
      <c r="R1750" s="443"/>
      <c r="S1750" s="443"/>
      <c r="T1750" s="443"/>
      <c r="U1750" s="443"/>
      <c r="V1750" s="443"/>
      <c r="W1750" s="443"/>
    </row>
    <row r="1751" spans="1:23" ht="25.5">
      <c r="A1751" s="30" t="s">
        <v>201</v>
      </c>
      <c r="B1751" s="443"/>
      <c r="C1751" s="443"/>
      <c r="D1751" s="443"/>
      <c r="E1751" s="443"/>
      <c r="F1751" s="443"/>
      <c r="G1751" s="443"/>
      <c r="H1751" s="443"/>
      <c r="I1751" s="443"/>
      <c r="J1751" s="443"/>
      <c r="K1751" s="443"/>
      <c r="L1751" s="313"/>
      <c r="M1751" s="313"/>
      <c r="N1751" s="443"/>
      <c r="O1751" s="443"/>
      <c r="P1751" s="443"/>
      <c r="Q1751" s="443"/>
      <c r="R1751" s="443"/>
      <c r="S1751" s="443"/>
      <c r="T1751" s="443"/>
      <c r="U1751" s="443"/>
      <c r="V1751" s="443"/>
      <c r="W1751" s="443"/>
    </row>
    <row r="1752" spans="1:23">
      <c r="A1752" s="443"/>
      <c r="B1752" s="443"/>
      <c r="C1752" s="443"/>
      <c r="D1752" s="443"/>
      <c r="E1752" s="443"/>
      <c r="F1752" s="443"/>
      <c r="G1752" s="443"/>
      <c r="H1752" s="443"/>
      <c r="I1752" s="443"/>
      <c r="J1752" s="443"/>
      <c r="K1752" s="443"/>
      <c r="L1752" s="313"/>
      <c r="M1752" s="313"/>
      <c r="N1752" s="443"/>
      <c r="O1752" s="443"/>
      <c r="P1752" s="443"/>
      <c r="Q1752" s="443"/>
      <c r="R1752" s="443"/>
      <c r="S1752" s="443"/>
      <c r="T1752" s="443"/>
      <c r="U1752" s="443"/>
      <c r="V1752" s="443"/>
      <c r="W1752" s="443"/>
    </row>
    <row r="1753" spans="1:23" ht="15">
      <c r="A1753" s="305"/>
      <c r="B1753" s="305"/>
      <c r="C1753" s="305"/>
      <c r="D1753" s="305"/>
      <c r="E1753" s="80">
        <v>2016</v>
      </c>
      <c r="F1753" s="80">
        <v>2017</v>
      </c>
      <c r="G1753" s="80">
        <v>2018</v>
      </c>
      <c r="H1753" s="80">
        <v>2019</v>
      </c>
      <c r="I1753" s="80">
        <v>2020</v>
      </c>
      <c r="J1753" s="80">
        <v>2021</v>
      </c>
      <c r="K1753" s="80">
        <v>2022</v>
      </c>
      <c r="L1753" s="313"/>
      <c r="M1753" s="89" t="s">
        <v>40</v>
      </c>
      <c r="N1753" s="443"/>
      <c r="O1753" s="443"/>
      <c r="P1753" s="443"/>
      <c r="Q1753" s="443"/>
      <c r="R1753" s="443"/>
      <c r="S1753" s="443"/>
      <c r="T1753" s="443"/>
      <c r="U1753" s="443"/>
      <c r="V1753" s="443"/>
      <c r="W1753" s="443"/>
    </row>
    <row r="1754" spans="1:23" ht="15">
      <c r="A1754" s="459" t="s">
        <v>0</v>
      </c>
      <c r="B1754" s="464" t="s">
        <v>9</v>
      </c>
      <c r="C1754" s="443"/>
      <c r="D1754" s="443"/>
      <c r="E1754" s="323">
        <v>244</v>
      </c>
      <c r="F1754" s="286">
        <v>286.39999999999998</v>
      </c>
      <c r="G1754" s="303">
        <v>582.65</v>
      </c>
      <c r="H1754" s="286">
        <v>256.70000000000346</v>
      </c>
      <c r="I1754" s="286">
        <v>616</v>
      </c>
      <c r="J1754" s="286">
        <v>577.00000000000091</v>
      </c>
      <c r="K1754" s="286"/>
      <c r="L1754" s="313"/>
      <c r="M1754" s="312">
        <f t="shared" ref="M1754:M1817" si="32">SUM(E1754:J1754)</f>
        <v>2562.7500000000045</v>
      </c>
      <c r="N1754" s="443"/>
      <c r="O1754" s="443" t="s">
        <v>302</v>
      </c>
      <c r="P1754" s="443"/>
      <c r="Q1754" s="443"/>
      <c r="R1754" s="443" t="s">
        <v>1993</v>
      </c>
      <c r="S1754" s="530"/>
      <c r="T1754" s="464"/>
      <c r="U1754" s="688"/>
      <c r="V1754" s="464"/>
      <c r="W1754" s="464"/>
    </row>
    <row r="1755" spans="1:23" ht="15">
      <c r="A1755" s="459" t="s">
        <v>2</v>
      </c>
      <c r="B1755" s="464" t="s">
        <v>21</v>
      </c>
      <c r="C1755" s="443"/>
      <c r="D1755" s="443"/>
      <c r="E1755" s="323">
        <v>145.30000000000001</v>
      </c>
      <c r="F1755" s="302">
        <v>396.1</v>
      </c>
      <c r="G1755" s="286">
        <v>339.8</v>
      </c>
      <c r="H1755" s="323">
        <v>360.19999999999709</v>
      </c>
      <c r="I1755" s="286">
        <v>567.79999999999745</v>
      </c>
      <c r="J1755" s="286">
        <v>601.09999999999673</v>
      </c>
      <c r="K1755" s="286"/>
      <c r="L1755" s="313"/>
      <c r="M1755" s="312">
        <f t="shared" si="32"/>
        <v>2410.2999999999911</v>
      </c>
      <c r="N1755" s="443"/>
      <c r="O1755" s="443" t="s">
        <v>386</v>
      </c>
      <c r="P1755" s="443"/>
      <c r="Q1755" s="443"/>
      <c r="R1755" s="327"/>
      <c r="S1755" s="343"/>
      <c r="T1755" s="464"/>
      <c r="U1755" s="689"/>
      <c r="V1755" s="464"/>
      <c r="W1755" s="464"/>
    </row>
    <row r="1756" spans="1:23" ht="15">
      <c r="A1756" s="459" t="s">
        <v>3</v>
      </c>
      <c r="B1756" s="464" t="s">
        <v>27</v>
      </c>
      <c r="C1756" s="443"/>
      <c r="D1756" s="443"/>
      <c r="E1756" s="323">
        <v>136</v>
      </c>
      <c r="F1756" s="286">
        <v>230.1</v>
      </c>
      <c r="G1756" s="301">
        <v>556.29999999999995</v>
      </c>
      <c r="H1756" s="286">
        <v>228.60000000000127</v>
      </c>
      <c r="I1756" s="286">
        <v>595.10000000000218</v>
      </c>
      <c r="J1756" s="323">
        <v>618.09999999999854</v>
      </c>
      <c r="K1756" s="323"/>
      <c r="L1756" s="313"/>
      <c r="M1756" s="312">
        <f t="shared" si="32"/>
        <v>2364.2000000000021</v>
      </c>
      <c r="N1756" s="443"/>
      <c r="O1756" s="443" t="s">
        <v>3863</v>
      </c>
      <c r="P1756" s="443"/>
      <c r="Q1756" s="443"/>
      <c r="R1756" s="327"/>
      <c r="S1756" s="464"/>
      <c r="T1756" s="464"/>
      <c r="U1756" s="687"/>
      <c r="V1756" s="464"/>
      <c r="W1756" s="464"/>
    </row>
    <row r="1757" spans="1:23" ht="15">
      <c r="A1757" s="459" t="s">
        <v>5</v>
      </c>
      <c r="B1757" s="464" t="s">
        <v>17</v>
      </c>
      <c r="C1757" s="443"/>
      <c r="D1757" s="443"/>
      <c r="E1757" s="286">
        <v>91.8</v>
      </c>
      <c r="F1757" s="301">
        <v>415.6</v>
      </c>
      <c r="G1757" s="323">
        <v>349.65</v>
      </c>
      <c r="H1757" s="323">
        <v>359.40000000000146</v>
      </c>
      <c r="I1757" s="286">
        <v>543.39999999999964</v>
      </c>
      <c r="J1757" s="286">
        <v>570.60000000000218</v>
      </c>
      <c r="K1757" s="286"/>
      <c r="L1757" s="313"/>
      <c r="M1757" s="312">
        <f t="shared" si="32"/>
        <v>2330.4500000000035</v>
      </c>
      <c r="N1757" s="443"/>
      <c r="O1757" s="443" t="s">
        <v>971</v>
      </c>
      <c r="P1757" s="443"/>
      <c r="Q1757" s="443"/>
      <c r="R1757" s="327"/>
      <c r="S1757" s="530"/>
      <c r="T1757" s="464"/>
      <c r="U1757" s="686"/>
      <c r="V1757" s="464"/>
      <c r="W1757" s="464"/>
    </row>
    <row r="1758" spans="1:23" ht="15">
      <c r="A1758" s="459" t="s">
        <v>7</v>
      </c>
      <c r="B1758" s="464" t="s">
        <v>31</v>
      </c>
      <c r="C1758" s="443"/>
      <c r="D1758" s="443"/>
      <c r="E1758" s="286">
        <v>97.7</v>
      </c>
      <c r="F1758" s="286">
        <v>261.60000000000002</v>
      </c>
      <c r="G1758" s="286">
        <v>285.5</v>
      </c>
      <c r="H1758" s="302">
        <v>429.24999999999818</v>
      </c>
      <c r="I1758" s="286">
        <v>640.59999999999854</v>
      </c>
      <c r="J1758" s="286">
        <v>558.19999999999709</v>
      </c>
      <c r="K1758" s="286"/>
      <c r="L1758" s="313"/>
      <c r="M1758" s="312">
        <f t="shared" si="32"/>
        <v>2272.849999999994</v>
      </c>
      <c r="N1758" s="443"/>
      <c r="O1758" s="443" t="s">
        <v>289</v>
      </c>
      <c r="P1758" s="443"/>
      <c r="Q1758" s="443"/>
      <c r="R1758" s="327"/>
      <c r="S1758" s="343"/>
      <c r="T1758" s="464"/>
      <c r="U1758" s="686"/>
      <c r="V1758" s="464"/>
      <c r="W1758" s="464"/>
    </row>
    <row r="1759" spans="1:23" ht="15">
      <c r="A1759" s="459" t="s">
        <v>8</v>
      </c>
      <c r="B1759" s="464" t="s">
        <v>37</v>
      </c>
      <c r="C1759" s="443"/>
      <c r="D1759" s="443"/>
      <c r="E1759" s="302">
        <v>254.5</v>
      </c>
      <c r="F1759" s="286">
        <v>121.5</v>
      </c>
      <c r="G1759" s="302">
        <v>488.2</v>
      </c>
      <c r="H1759" s="286">
        <v>284.30000000000109</v>
      </c>
      <c r="I1759" s="286">
        <v>537.29999999999927</v>
      </c>
      <c r="J1759" s="286">
        <v>548.19999999999527</v>
      </c>
      <c r="K1759" s="286"/>
      <c r="L1759" s="313"/>
      <c r="M1759" s="312">
        <f t="shared" si="32"/>
        <v>2233.9999999999955</v>
      </c>
      <c r="N1759" s="443"/>
      <c r="O1759" s="443" t="s">
        <v>365</v>
      </c>
      <c r="P1759" s="443"/>
      <c r="Q1759" s="443"/>
      <c r="R1759" s="443"/>
      <c r="S1759" s="343"/>
      <c r="T1759" s="464"/>
      <c r="U1759" s="688"/>
      <c r="V1759" s="464"/>
      <c r="W1759" s="464"/>
    </row>
    <row r="1760" spans="1:23" ht="15">
      <c r="A1760" s="459" t="s">
        <v>10</v>
      </c>
      <c r="B1760" s="464" t="s">
        <v>13</v>
      </c>
      <c r="C1760" s="443"/>
      <c r="D1760" s="443"/>
      <c r="E1760" s="286">
        <v>133.25</v>
      </c>
      <c r="F1760" s="303">
        <v>416.3</v>
      </c>
      <c r="G1760" s="286">
        <v>262.2</v>
      </c>
      <c r="H1760" s="286">
        <v>298.79999999999563</v>
      </c>
      <c r="I1760" s="286">
        <v>420.80000000000109</v>
      </c>
      <c r="J1760" s="301">
        <v>673.90000000000146</v>
      </c>
      <c r="K1760" s="301"/>
      <c r="L1760" s="313"/>
      <c r="M1760" s="312">
        <f t="shared" si="32"/>
        <v>2205.2499999999982</v>
      </c>
      <c r="N1760" s="443"/>
      <c r="O1760" s="443" t="s">
        <v>287</v>
      </c>
      <c r="P1760" s="443"/>
      <c r="Q1760" s="443"/>
      <c r="R1760" s="443" t="s">
        <v>1993</v>
      </c>
      <c r="S1760" s="530"/>
      <c r="T1760" s="464"/>
      <c r="U1760" s="686"/>
      <c r="V1760" s="464"/>
      <c r="W1760" s="464"/>
    </row>
    <row r="1761" spans="1:23" ht="15">
      <c r="A1761" s="459" t="s">
        <v>12</v>
      </c>
      <c r="B1761" s="464" t="s">
        <v>25</v>
      </c>
      <c r="C1761" s="443"/>
      <c r="D1761" s="443"/>
      <c r="E1761" s="286">
        <v>45.6</v>
      </c>
      <c r="F1761" s="323">
        <v>332</v>
      </c>
      <c r="G1761" s="323">
        <v>388.3</v>
      </c>
      <c r="H1761" s="286">
        <v>249.20000000000164</v>
      </c>
      <c r="I1761" s="286">
        <v>650.69999999999891</v>
      </c>
      <c r="J1761" s="286">
        <v>495.90000000000146</v>
      </c>
      <c r="K1761" s="286"/>
      <c r="L1761" s="313"/>
      <c r="M1761" s="312">
        <f t="shared" si="32"/>
        <v>2161.7000000000021</v>
      </c>
      <c r="N1761" s="443"/>
      <c r="O1761" s="443" t="s">
        <v>312</v>
      </c>
      <c r="P1761" s="443"/>
      <c r="Q1761" s="443"/>
      <c r="R1761" s="327"/>
      <c r="S1761" s="530"/>
      <c r="T1761" s="464"/>
      <c r="U1761" s="686"/>
      <c r="V1761" s="464"/>
      <c r="W1761" s="464"/>
    </row>
    <row r="1762" spans="1:23" ht="15">
      <c r="A1762" s="459" t="s">
        <v>14</v>
      </c>
      <c r="B1762" s="464" t="s">
        <v>11</v>
      </c>
      <c r="C1762" s="443"/>
      <c r="D1762" s="443"/>
      <c r="E1762" s="286">
        <v>115.2</v>
      </c>
      <c r="F1762" s="323">
        <v>357.8</v>
      </c>
      <c r="G1762" s="286">
        <v>291.39999999999998</v>
      </c>
      <c r="H1762" s="323">
        <v>418.45000000000073</v>
      </c>
      <c r="I1762" s="286">
        <v>258.40000000000146</v>
      </c>
      <c r="J1762" s="323">
        <v>628.89999999999964</v>
      </c>
      <c r="K1762" s="323"/>
      <c r="L1762" s="313"/>
      <c r="M1762" s="312">
        <f t="shared" si="32"/>
        <v>2070.1500000000019</v>
      </c>
      <c r="N1762" s="443"/>
      <c r="O1762" s="443" t="s">
        <v>3864</v>
      </c>
      <c r="P1762" s="443"/>
      <c r="Q1762" s="443"/>
      <c r="R1762" s="327"/>
      <c r="S1762" s="343"/>
      <c r="T1762" s="464"/>
      <c r="U1762" s="688"/>
      <c r="V1762" s="464"/>
      <c r="W1762" s="464"/>
    </row>
    <row r="1763" spans="1:23" ht="15">
      <c r="A1763" s="459" t="s">
        <v>16</v>
      </c>
      <c r="B1763" s="464" t="s">
        <v>39</v>
      </c>
      <c r="C1763" s="443"/>
      <c r="D1763" s="443"/>
      <c r="E1763" s="286">
        <v>84.3</v>
      </c>
      <c r="F1763" s="323">
        <v>322.39999999999998</v>
      </c>
      <c r="G1763" s="286">
        <v>331.4</v>
      </c>
      <c r="H1763" s="323">
        <v>406.55000000000109</v>
      </c>
      <c r="I1763" s="286">
        <v>423.30000000000291</v>
      </c>
      <c r="J1763" s="286">
        <v>501.10000000000218</v>
      </c>
      <c r="K1763" s="286"/>
      <c r="L1763" s="313"/>
      <c r="M1763" s="312">
        <f t="shared" si="32"/>
        <v>2069.0500000000061</v>
      </c>
      <c r="N1763" s="443"/>
      <c r="O1763" s="443" t="s">
        <v>349</v>
      </c>
      <c r="P1763" s="443"/>
      <c r="Q1763" s="443"/>
      <c r="R1763" s="327"/>
      <c r="S1763" s="464"/>
      <c r="T1763" s="464"/>
      <c r="U1763" s="686"/>
      <c r="V1763" s="464"/>
      <c r="W1763" s="464"/>
    </row>
    <row r="1764" spans="1:23" ht="15">
      <c r="A1764" s="459" t="s">
        <v>18</v>
      </c>
      <c r="B1764" s="464" t="s">
        <v>33</v>
      </c>
      <c r="C1764" s="443"/>
      <c r="D1764" s="443"/>
      <c r="E1764" s="286">
        <v>26.1</v>
      </c>
      <c r="F1764" s="286">
        <v>200</v>
      </c>
      <c r="G1764" s="323">
        <v>487.8</v>
      </c>
      <c r="H1764" s="323">
        <v>426.95000000000255</v>
      </c>
      <c r="I1764" s="286">
        <v>473.39999999999782</v>
      </c>
      <c r="J1764" s="286">
        <v>453.10000000000218</v>
      </c>
      <c r="K1764" s="286"/>
      <c r="L1764" s="313"/>
      <c r="M1764" s="312">
        <f t="shared" si="32"/>
        <v>2067.3500000000026</v>
      </c>
      <c r="N1764" s="443"/>
      <c r="O1764" s="443" t="s">
        <v>316</v>
      </c>
      <c r="P1764" s="443"/>
      <c r="Q1764" s="443"/>
      <c r="R1764" s="327"/>
      <c r="S1764" s="464"/>
      <c r="T1764" s="464"/>
      <c r="U1764" s="686"/>
      <c r="V1764" s="464"/>
      <c r="W1764" s="464"/>
    </row>
    <row r="1765" spans="1:23" ht="15">
      <c r="A1765" s="459" t="s">
        <v>20</v>
      </c>
      <c r="B1765" s="464" t="s">
        <v>23</v>
      </c>
      <c r="C1765" s="443"/>
      <c r="D1765" s="443"/>
      <c r="E1765" s="323">
        <v>203.5</v>
      </c>
      <c r="F1765" s="286">
        <v>285.89999999999998</v>
      </c>
      <c r="G1765" s="286">
        <v>62.4</v>
      </c>
      <c r="H1765" s="286">
        <v>271.10000000000218</v>
      </c>
      <c r="I1765" s="301">
        <v>731.80000000000291</v>
      </c>
      <c r="J1765" s="286">
        <v>509.10000000000036</v>
      </c>
      <c r="K1765" s="286"/>
      <c r="L1765" s="313"/>
      <c r="M1765" s="312">
        <f t="shared" si="32"/>
        <v>2063.8000000000056</v>
      </c>
      <c r="N1765" s="443"/>
      <c r="O1765" s="443" t="s">
        <v>314</v>
      </c>
      <c r="P1765" s="443"/>
      <c r="Q1765" s="443"/>
      <c r="R1765" s="327"/>
      <c r="S1765" s="530"/>
      <c r="T1765" s="464"/>
      <c r="U1765" s="688"/>
      <c r="V1765" s="464"/>
      <c r="W1765" s="464"/>
    </row>
    <row r="1766" spans="1:23" ht="15">
      <c r="A1766" s="459" t="s">
        <v>22</v>
      </c>
      <c r="B1766" s="464" t="s">
        <v>6</v>
      </c>
      <c r="C1766" s="443"/>
      <c r="D1766" s="443"/>
      <c r="E1766" s="286">
        <v>85.25</v>
      </c>
      <c r="F1766" s="286">
        <v>214.5</v>
      </c>
      <c r="G1766" s="286">
        <v>191.4</v>
      </c>
      <c r="H1766" s="286">
        <v>275.99999999999818</v>
      </c>
      <c r="I1766" s="323">
        <v>710.70000000000073</v>
      </c>
      <c r="J1766" s="286">
        <v>563.600000000004</v>
      </c>
      <c r="K1766" s="286"/>
      <c r="L1766" s="313"/>
      <c r="M1766" s="312">
        <f t="shared" si="32"/>
        <v>2041.450000000003</v>
      </c>
      <c r="N1766" s="443"/>
      <c r="O1766" s="443" t="s">
        <v>290</v>
      </c>
      <c r="P1766" s="443"/>
      <c r="Q1766" s="443"/>
      <c r="R1766" s="327"/>
      <c r="S1766" s="530"/>
      <c r="T1766" s="464"/>
      <c r="U1766" s="686"/>
      <c r="V1766" s="464"/>
      <c r="W1766" s="464"/>
    </row>
    <row r="1767" spans="1:23" ht="15">
      <c r="A1767" s="459" t="s">
        <v>24</v>
      </c>
      <c r="B1767" s="464" t="s">
        <v>143</v>
      </c>
      <c r="C1767" s="443"/>
      <c r="D1767" s="443"/>
      <c r="E1767" s="286" t="s">
        <v>285</v>
      </c>
      <c r="F1767" s="286">
        <v>275.89999999999998</v>
      </c>
      <c r="G1767" s="286">
        <v>227.5</v>
      </c>
      <c r="H1767" s="303">
        <v>437.19999999999982</v>
      </c>
      <c r="I1767" s="286">
        <v>486.899999999996</v>
      </c>
      <c r="J1767" s="323">
        <v>609.09999999999854</v>
      </c>
      <c r="K1767" s="323"/>
      <c r="L1767" s="313"/>
      <c r="M1767" s="312">
        <f t="shared" si="32"/>
        <v>2036.5999999999945</v>
      </c>
      <c r="N1767" s="443"/>
      <c r="O1767" s="443" t="s">
        <v>308</v>
      </c>
      <c r="P1767" s="443"/>
      <c r="Q1767" s="443"/>
      <c r="R1767" s="443" t="s">
        <v>1993</v>
      </c>
      <c r="S1767" s="464"/>
      <c r="T1767" s="464"/>
      <c r="U1767" s="686"/>
      <c r="V1767" s="464"/>
      <c r="W1767" s="464"/>
    </row>
    <row r="1768" spans="1:23" ht="15">
      <c r="A1768" s="459" t="s">
        <v>26</v>
      </c>
      <c r="B1768" s="464" t="s">
        <v>141</v>
      </c>
      <c r="C1768" s="443"/>
      <c r="D1768" s="443"/>
      <c r="E1768" s="286" t="s">
        <v>285</v>
      </c>
      <c r="F1768" s="286">
        <v>161.19999999999999</v>
      </c>
      <c r="G1768" s="286">
        <v>117.4</v>
      </c>
      <c r="H1768" s="323">
        <v>370.75</v>
      </c>
      <c r="I1768" s="323">
        <v>704.99999999999454</v>
      </c>
      <c r="J1768" s="286">
        <v>545.60000000000218</v>
      </c>
      <c r="K1768" s="286"/>
      <c r="L1768" s="313"/>
      <c r="M1768" s="312">
        <f t="shared" si="32"/>
        <v>1899.9499999999966</v>
      </c>
      <c r="N1768" s="443"/>
      <c r="O1768" s="443" t="s">
        <v>305</v>
      </c>
      <c r="P1768" s="443"/>
      <c r="Q1768" s="443"/>
      <c r="R1768" s="327"/>
      <c r="S1768" s="530"/>
      <c r="T1768" s="464"/>
      <c r="U1768" s="686"/>
      <c r="V1768" s="464"/>
      <c r="W1768" s="464"/>
    </row>
    <row r="1769" spans="1:23" ht="15">
      <c r="A1769" s="459" t="s">
        <v>28</v>
      </c>
      <c r="B1769" s="464" t="s">
        <v>154</v>
      </c>
      <c r="C1769" s="443"/>
      <c r="D1769" s="443"/>
      <c r="E1769" s="286" t="s">
        <v>285</v>
      </c>
      <c r="F1769" s="286" t="s">
        <v>285</v>
      </c>
      <c r="G1769" s="286">
        <v>237.8</v>
      </c>
      <c r="H1769" s="301">
        <v>436.649999999996</v>
      </c>
      <c r="I1769" s="286">
        <v>556.00000000000182</v>
      </c>
      <c r="J1769" s="323">
        <v>666.00000000000364</v>
      </c>
      <c r="K1769" s="323"/>
      <c r="L1769" s="313"/>
      <c r="M1769" s="312">
        <f t="shared" si="32"/>
        <v>1896.4500000000014</v>
      </c>
      <c r="N1769" s="443"/>
      <c r="O1769" s="443" t="s">
        <v>361</v>
      </c>
      <c r="P1769" s="443"/>
      <c r="Q1769" s="443"/>
      <c r="R1769" s="327"/>
      <c r="S1769" s="530"/>
      <c r="T1769" s="464"/>
      <c r="U1769" s="688"/>
      <c r="V1769" s="464"/>
      <c r="W1769" s="464"/>
    </row>
    <row r="1770" spans="1:23" ht="15">
      <c r="A1770" s="459" t="s">
        <v>30</v>
      </c>
      <c r="B1770" s="464" t="s">
        <v>19</v>
      </c>
      <c r="C1770" s="443"/>
      <c r="D1770" s="443"/>
      <c r="E1770" s="323">
        <v>181</v>
      </c>
      <c r="F1770" s="286">
        <v>245</v>
      </c>
      <c r="G1770" s="286">
        <v>320.3</v>
      </c>
      <c r="H1770" s="286">
        <v>317.09999999999854</v>
      </c>
      <c r="I1770" s="286">
        <v>427.10000000000036</v>
      </c>
      <c r="J1770" s="286">
        <v>395.50000000000182</v>
      </c>
      <c r="K1770" s="286"/>
      <c r="L1770" s="313"/>
      <c r="M1770" s="312">
        <f t="shared" si="32"/>
        <v>1886.0000000000007</v>
      </c>
      <c r="N1770" s="443"/>
      <c r="O1770" s="443" t="s">
        <v>304</v>
      </c>
      <c r="P1770" s="443"/>
      <c r="Q1770" s="443"/>
      <c r="R1770" s="327"/>
      <c r="S1770" s="530"/>
      <c r="T1770" s="464"/>
      <c r="U1770" s="686"/>
      <c r="V1770" s="464"/>
      <c r="W1770" s="464"/>
    </row>
    <row r="1771" spans="1:23" ht="15">
      <c r="A1771" s="459" t="s">
        <v>32</v>
      </c>
      <c r="B1771" s="464" t="s">
        <v>142</v>
      </c>
      <c r="C1771" s="443"/>
      <c r="D1771" s="443"/>
      <c r="E1771" s="286" t="s">
        <v>285</v>
      </c>
      <c r="F1771" s="323">
        <v>293</v>
      </c>
      <c r="G1771" s="323">
        <v>476.1</v>
      </c>
      <c r="H1771" s="286">
        <v>237.09999999999854</v>
      </c>
      <c r="I1771" s="286">
        <v>355.09999999999854</v>
      </c>
      <c r="J1771" s="286">
        <v>482.59999999999673</v>
      </c>
      <c r="K1771" s="286"/>
      <c r="L1771" s="313"/>
      <c r="M1771" s="312">
        <f t="shared" si="32"/>
        <v>1843.8999999999937</v>
      </c>
      <c r="N1771" s="443"/>
      <c r="O1771" s="443" t="s">
        <v>350</v>
      </c>
      <c r="P1771" s="443"/>
      <c r="Q1771" s="443"/>
      <c r="R1771" s="327"/>
      <c r="S1771" s="530"/>
      <c r="T1771" s="464"/>
      <c r="U1771" s="689"/>
      <c r="V1771" s="464"/>
      <c r="W1771" s="464"/>
    </row>
    <row r="1772" spans="1:23" ht="15">
      <c r="A1772" s="459" t="s">
        <v>34</v>
      </c>
      <c r="B1772" s="464" t="s">
        <v>155</v>
      </c>
      <c r="C1772" s="443"/>
      <c r="D1772" s="443"/>
      <c r="E1772" s="286" t="s">
        <v>285</v>
      </c>
      <c r="F1772" s="286" t="s">
        <v>285</v>
      </c>
      <c r="G1772" s="323">
        <v>459.8</v>
      </c>
      <c r="H1772" s="286">
        <v>184.09999999999945</v>
      </c>
      <c r="I1772" s="323">
        <v>670.30000000000109</v>
      </c>
      <c r="J1772" s="286">
        <v>485.49999999999909</v>
      </c>
      <c r="K1772" s="286"/>
      <c r="L1772" s="313"/>
      <c r="M1772" s="312">
        <f t="shared" si="32"/>
        <v>1799.6999999999996</v>
      </c>
      <c r="N1772" s="443"/>
      <c r="O1772" s="443" t="s">
        <v>323</v>
      </c>
      <c r="P1772" s="443"/>
      <c r="Q1772" s="443"/>
      <c r="R1772" s="327"/>
      <c r="S1772" s="343"/>
      <c r="T1772" s="464"/>
      <c r="U1772" s="686"/>
      <c r="V1772" s="464"/>
      <c r="W1772" s="464"/>
    </row>
    <row r="1773" spans="1:23" ht="15">
      <c r="A1773" s="459" t="s">
        <v>36</v>
      </c>
      <c r="B1773" s="464" t="s">
        <v>15</v>
      </c>
      <c r="C1773" s="443"/>
      <c r="D1773" s="443"/>
      <c r="E1773" s="323">
        <v>180.1</v>
      </c>
      <c r="F1773" s="323">
        <v>339.3</v>
      </c>
      <c r="G1773" s="286">
        <v>71.7</v>
      </c>
      <c r="H1773" s="286">
        <v>126.75000000000091</v>
      </c>
      <c r="I1773" s="286">
        <v>433.99999999999636</v>
      </c>
      <c r="J1773" s="286">
        <v>531.29999999999836</v>
      </c>
      <c r="K1773" s="286"/>
      <c r="L1773" s="313"/>
      <c r="M1773" s="312">
        <f t="shared" si="32"/>
        <v>1683.1499999999955</v>
      </c>
      <c r="N1773" s="443"/>
      <c r="O1773" s="443" t="s">
        <v>364</v>
      </c>
      <c r="P1773" s="443"/>
      <c r="Q1773" s="443"/>
      <c r="R1773" s="327"/>
      <c r="S1773" s="464"/>
      <c r="T1773" s="464"/>
      <c r="U1773" s="686"/>
      <c r="V1773" s="464"/>
      <c r="W1773" s="464"/>
    </row>
    <row r="1774" spans="1:23" ht="15">
      <c r="A1774" s="459" t="s">
        <v>38</v>
      </c>
      <c r="B1774" s="464" t="s">
        <v>153</v>
      </c>
      <c r="C1774" s="443"/>
      <c r="D1774" s="443"/>
      <c r="E1774" s="286" t="s">
        <v>285</v>
      </c>
      <c r="F1774" s="286" t="s">
        <v>285</v>
      </c>
      <c r="G1774" s="286">
        <v>167.3</v>
      </c>
      <c r="H1774" s="286">
        <v>253.49999999999818</v>
      </c>
      <c r="I1774" s="323">
        <v>685.19999999999891</v>
      </c>
      <c r="J1774" s="286">
        <v>566.29999999999927</v>
      </c>
      <c r="K1774" s="286"/>
      <c r="L1774" s="313"/>
      <c r="M1774" s="312">
        <f t="shared" si="32"/>
        <v>1672.2999999999963</v>
      </c>
      <c r="N1774" s="443"/>
      <c r="O1774" s="443" t="s">
        <v>304</v>
      </c>
      <c r="P1774" s="443"/>
      <c r="Q1774" s="443"/>
      <c r="R1774" s="327"/>
      <c r="S1774" s="530"/>
      <c r="T1774" s="464"/>
      <c r="U1774" s="686"/>
      <c r="V1774" s="464"/>
      <c r="W1774" s="464"/>
    </row>
    <row r="1775" spans="1:23" ht="15">
      <c r="A1775" s="459" t="s">
        <v>145</v>
      </c>
      <c r="B1775" s="464" t="s">
        <v>144</v>
      </c>
      <c r="C1775" s="443"/>
      <c r="D1775" s="443"/>
      <c r="E1775" s="286" t="s">
        <v>285</v>
      </c>
      <c r="F1775" s="286">
        <v>194.5</v>
      </c>
      <c r="G1775" s="286">
        <v>296.7</v>
      </c>
      <c r="H1775" s="286">
        <v>81</v>
      </c>
      <c r="I1775" s="286">
        <v>588.10000000000582</v>
      </c>
      <c r="J1775" s="286">
        <v>452.49999999999818</v>
      </c>
      <c r="K1775" s="286"/>
      <c r="L1775" s="313"/>
      <c r="M1775" s="312">
        <f t="shared" si="32"/>
        <v>1612.800000000004</v>
      </c>
      <c r="N1775" s="443"/>
      <c r="O1775" s="443"/>
      <c r="P1775" s="443"/>
      <c r="Q1775" s="443"/>
      <c r="R1775" s="327"/>
      <c r="S1775" s="464"/>
      <c r="T1775" s="464"/>
      <c r="U1775" s="686"/>
      <c r="V1775" s="464"/>
      <c r="W1775" s="464"/>
    </row>
    <row r="1776" spans="1:23" ht="15">
      <c r="A1776" s="459" t="s">
        <v>146</v>
      </c>
      <c r="B1776" s="464" t="s">
        <v>811</v>
      </c>
      <c r="C1776" s="443"/>
      <c r="D1776" s="443"/>
      <c r="E1776" s="286" t="s">
        <v>285</v>
      </c>
      <c r="F1776" s="286" t="s">
        <v>285</v>
      </c>
      <c r="G1776" s="286" t="s">
        <v>285</v>
      </c>
      <c r="H1776" s="323">
        <v>354.99999999999818</v>
      </c>
      <c r="I1776" s="286">
        <v>622.00000000000364</v>
      </c>
      <c r="J1776" s="286">
        <v>549.70000000000255</v>
      </c>
      <c r="K1776" s="286"/>
      <c r="L1776" s="313"/>
      <c r="M1776" s="312">
        <f t="shared" si="32"/>
        <v>1526.7000000000044</v>
      </c>
      <c r="N1776" s="443"/>
      <c r="O1776" s="443" t="s">
        <v>300</v>
      </c>
      <c r="P1776" s="443"/>
      <c r="Q1776" s="443"/>
      <c r="R1776" s="327"/>
      <c r="S1776" s="530"/>
      <c r="T1776" s="464"/>
      <c r="U1776" s="686"/>
      <c r="V1776" s="464"/>
      <c r="W1776" s="464"/>
    </row>
    <row r="1777" spans="1:23" ht="15">
      <c r="A1777" s="459" t="s">
        <v>147</v>
      </c>
      <c r="B1777" s="464" t="s">
        <v>162</v>
      </c>
      <c r="C1777" s="443"/>
      <c r="D1777" s="443"/>
      <c r="E1777" s="286" t="s">
        <v>285</v>
      </c>
      <c r="F1777" s="286" t="s">
        <v>285</v>
      </c>
      <c r="G1777" s="323">
        <v>376.1</v>
      </c>
      <c r="H1777" s="286">
        <v>217.70000000000073</v>
      </c>
      <c r="I1777" s="286">
        <v>556.80000000000109</v>
      </c>
      <c r="J1777" s="286">
        <v>369.50000000000091</v>
      </c>
      <c r="K1777" s="286"/>
      <c r="L1777" s="313"/>
      <c r="M1777" s="312">
        <f t="shared" si="32"/>
        <v>1520.1000000000026</v>
      </c>
      <c r="N1777" s="443"/>
      <c r="O1777" s="443" t="s">
        <v>294</v>
      </c>
      <c r="P1777" s="443"/>
      <c r="Q1777" s="443"/>
      <c r="R1777" s="327"/>
      <c r="S1777" s="464"/>
      <c r="T1777" s="464"/>
      <c r="U1777" s="688"/>
      <c r="V1777" s="464"/>
      <c r="W1777" s="464"/>
    </row>
    <row r="1778" spans="1:23" ht="15">
      <c r="A1778" s="459" t="s">
        <v>151</v>
      </c>
      <c r="B1778" s="464" t="s">
        <v>29</v>
      </c>
      <c r="C1778" s="443"/>
      <c r="D1778" s="443"/>
      <c r="E1778" s="301">
        <v>263.8</v>
      </c>
      <c r="F1778" s="323">
        <v>353.7</v>
      </c>
      <c r="G1778" s="286">
        <v>278.2</v>
      </c>
      <c r="H1778" s="286" t="s">
        <v>285</v>
      </c>
      <c r="I1778" s="286" t="s">
        <v>285</v>
      </c>
      <c r="J1778" s="286">
        <v>591.40000000000146</v>
      </c>
      <c r="K1778" s="286"/>
      <c r="L1778" s="313"/>
      <c r="M1778" s="312">
        <f t="shared" si="32"/>
        <v>1487.1000000000015</v>
      </c>
      <c r="N1778" s="443"/>
      <c r="O1778" s="443" t="s">
        <v>314</v>
      </c>
      <c r="P1778" s="443"/>
      <c r="Q1778" s="443"/>
      <c r="R1778" s="327"/>
      <c r="S1778" s="530"/>
      <c r="T1778" s="464"/>
      <c r="U1778" s="686"/>
      <c r="V1778" s="464"/>
      <c r="W1778" s="464"/>
    </row>
    <row r="1779" spans="1:23" ht="15">
      <c r="A1779" s="459" t="s">
        <v>157</v>
      </c>
      <c r="B1779" s="464" t="s">
        <v>822</v>
      </c>
      <c r="C1779" s="443"/>
      <c r="D1779" s="443"/>
      <c r="E1779" s="286" t="s">
        <v>285</v>
      </c>
      <c r="F1779" s="286" t="s">
        <v>285</v>
      </c>
      <c r="G1779" s="286" t="s">
        <v>285</v>
      </c>
      <c r="H1779" s="286">
        <v>209</v>
      </c>
      <c r="I1779" s="286">
        <v>635.29999999999927</v>
      </c>
      <c r="J1779" s="323">
        <v>610.09999999999945</v>
      </c>
      <c r="K1779" s="323"/>
      <c r="L1779" s="313"/>
      <c r="M1779" s="312">
        <f t="shared" si="32"/>
        <v>1454.3999999999987</v>
      </c>
      <c r="N1779" s="443"/>
      <c r="O1779" s="443" t="s">
        <v>295</v>
      </c>
      <c r="P1779" s="443"/>
      <c r="Q1779" s="443"/>
      <c r="R1779" s="327"/>
      <c r="S1779" s="530"/>
      <c r="T1779" s="464"/>
      <c r="U1779" s="688"/>
      <c r="V1779" s="464"/>
      <c r="W1779" s="464"/>
    </row>
    <row r="1780" spans="1:23" ht="15">
      <c r="A1780" s="459" t="s">
        <v>159</v>
      </c>
      <c r="B1780" s="464" t="s">
        <v>1</v>
      </c>
      <c r="C1780" s="443"/>
      <c r="D1780" s="443"/>
      <c r="E1780" s="323">
        <v>146.5</v>
      </c>
      <c r="F1780" s="286">
        <v>190.1</v>
      </c>
      <c r="G1780" s="286">
        <v>50.8</v>
      </c>
      <c r="H1780" s="286">
        <v>182.10000000000036</v>
      </c>
      <c r="I1780" s="286">
        <v>274.50000000000182</v>
      </c>
      <c r="J1780" s="286">
        <v>590.19999999999982</v>
      </c>
      <c r="K1780" s="286"/>
      <c r="L1780" s="313"/>
      <c r="M1780" s="312">
        <f t="shared" si="32"/>
        <v>1434.2000000000021</v>
      </c>
      <c r="N1780" s="443"/>
      <c r="O1780" s="443" t="s">
        <v>294</v>
      </c>
      <c r="P1780" s="443"/>
      <c r="Q1780" s="443"/>
      <c r="R1780" s="327"/>
      <c r="S1780" s="530"/>
      <c r="T1780" s="464"/>
      <c r="U1780" s="686"/>
      <c r="V1780" s="464"/>
      <c r="W1780" s="464"/>
    </row>
    <row r="1781" spans="1:23" ht="15">
      <c r="A1781" s="459" t="s">
        <v>160</v>
      </c>
      <c r="B1781" s="464" t="s">
        <v>819</v>
      </c>
      <c r="C1781" s="443"/>
      <c r="D1781" s="443"/>
      <c r="E1781" s="286" t="s">
        <v>285</v>
      </c>
      <c r="F1781" s="286" t="s">
        <v>285</v>
      </c>
      <c r="G1781" s="286" t="s">
        <v>285</v>
      </c>
      <c r="H1781" s="286">
        <v>180.30000000000291</v>
      </c>
      <c r="I1781" s="323">
        <v>660.59999999999854</v>
      </c>
      <c r="J1781" s="286">
        <v>586.00000000000182</v>
      </c>
      <c r="K1781" s="286"/>
      <c r="L1781" s="313"/>
      <c r="M1781" s="312">
        <f t="shared" si="32"/>
        <v>1426.9000000000033</v>
      </c>
      <c r="N1781" s="443"/>
      <c r="O1781" s="443" t="s">
        <v>295</v>
      </c>
      <c r="P1781" s="443"/>
      <c r="Q1781" s="443"/>
      <c r="R1781" s="327"/>
      <c r="S1781" s="464"/>
      <c r="T1781" s="464"/>
      <c r="U1781" s="686"/>
      <c r="V1781" s="464"/>
      <c r="W1781" s="464"/>
    </row>
    <row r="1782" spans="1:23" ht="15">
      <c r="A1782" s="459" t="s">
        <v>161</v>
      </c>
      <c r="B1782" s="459" t="s">
        <v>806</v>
      </c>
      <c r="C1782" s="443"/>
      <c r="D1782" s="443"/>
      <c r="E1782" s="286" t="s">
        <v>285</v>
      </c>
      <c r="F1782" s="286" t="s">
        <v>285</v>
      </c>
      <c r="G1782" s="286" t="s">
        <v>285</v>
      </c>
      <c r="H1782" s="286">
        <v>344.10000000000036</v>
      </c>
      <c r="I1782" s="286">
        <v>505.60000000000036</v>
      </c>
      <c r="J1782" s="286">
        <v>557</v>
      </c>
      <c r="K1782" s="286"/>
      <c r="L1782" s="313"/>
      <c r="M1782" s="312">
        <f t="shared" si="32"/>
        <v>1406.7000000000007</v>
      </c>
      <c r="N1782" s="443"/>
      <c r="O1782" s="443"/>
      <c r="P1782" s="443"/>
      <c r="Q1782" s="443"/>
      <c r="R1782" s="327"/>
      <c r="S1782" s="464"/>
      <c r="T1782" s="464"/>
      <c r="U1782" s="687"/>
      <c r="V1782" s="464"/>
      <c r="W1782" s="464"/>
    </row>
    <row r="1783" spans="1:23" ht="15">
      <c r="A1783" s="459" t="s">
        <v>163</v>
      </c>
      <c r="B1783" s="464" t="s">
        <v>835</v>
      </c>
      <c r="C1783" s="443"/>
      <c r="D1783" s="443"/>
      <c r="E1783" s="286" t="s">
        <v>285</v>
      </c>
      <c r="F1783" s="286" t="s">
        <v>285</v>
      </c>
      <c r="G1783" s="286" t="s">
        <v>285</v>
      </c>
      <c r="H1783" s="286">
        <v>124.30000000000109</v>
      </c>
      <c r="I1783" s="303">
        <v>753.69999999999709</v>
      </c>
      <c r="J1783" s="286">
        <v>513.80000000000018</v>
      </c>
      <c r="K1783" s="286"/>
      <c r="L1783" s="313"/>
      <c r="M1783" s="312">
        <f t="shared" si="32"/>
        <v>1391.7999999999984</v>
      </c>
      <c r="N1783" s="443"/>
      <c r="O1783" s="443" t="s">
        <v>288</v>
      </c>
      <c r="P1783" s="443"/>
      <c r="Q1783" s="443"/>
      <c r="R1783" s="293" t="s">
        <v>1993</v>
      </c>
      <c r="S1783" s="530"/>
      <c r="T1783" s="464"/>
      <c r="U1783" s="686"/>
      <c r="V1783" s="464"/>
      <c r="W1783" s="464"/>
    </row>
    <row r="1784" spans="1:23" ht="15">
      <c r="A1784" s="459" t="s">
        <v>281</v>
      </c>
      <c r="B1784" s="361" t="s">
        <v>1844</v>
      </c>
      <c r="C1784" s="446"/>
      <c r="D1784" s="446"/>
      <c r="E1784" s="286" t="s">
        <v>285</v>
      </c>
      <c r="F1784" s="286" t="s">
        <v>285</v>
      </c>
      <c r="G1784" s="286" t="s">
        <v>285</v>
      </c>
      <c r="H1784" s="286" t="s">
        <v>285</v>
      </c>
      <c r="I1784" s="323">
        <v>668.45000000000255</v>
      </c>
      <c r="J1784" s="303">
        <v>700.00000000000182</v>
      </c>
      <c r="K1784" s="303"/>
      <c r="L1784" s="313"/>
      <c r="M1784" s="312">
        <f t="shared" si="32"/>
        <v>1368.4500000000044</v>
      </c>
      <c r="N1784" s="443"/>
      <c r="O1784" s="443" t="s">
        <v>328</v>
      </c>
      <c r="P1784" s="443"/>
      <c r="Q1784" s="443"/>
      <c r="R1784" s="293" t="s">
        <v>1993</v>
      </c>
      <c r="S1784" s="343"/>
      <c r="T1784" s="464"/>
      <c r="U1784" s="686"/>
      <c r="V1784" s="464"/>
      <c r="W1784" s="464"/>
    </row>
    <row r="1785" spans="1:23" ht="15">
      <c r="A1785" s="459" t="s">
        <v>282</v>
      </c>
      <c r="B1785" s="464" t="s">
        <v>873</v>
      </c>
      <c r="C1785" s="443"/>
      <c r="D1785" s="443"/>
      <c r="E1785" s="286" t="s">
        <v>285</v>
      </c>
      <c r="F1785" s="286" t="s">
        <v>285</v>
      </c>
      <c r="G1785" s="286" t="s">
        <v>285</v>
      </c>
      <c r="H1785" s="286">
        <v>279.5</v>
      </c>
      <c r="I1785" s="286">
        <v>542.30000000000109</v>
      </c>
      <c r="J1785" s="286">
        <v>534.60000000000036</v>
      </c>
      <c r="K1785" s="286"/>
      <c r="L1785" s="313"/>
      <c r="M1785" s="312">
        <f t="shared" si="32"/>
        <v>1356.4000000000015</v>
      </c>
      <c r="N1785" s="443"/>
      <c r="O1785" s="443"/>
      <c r="P1785" s="443"/>
      <c r="Q1785" s="443"/>
      <c r="R1785" s="327"/>
      <c r="S1785" s="464"/>
      <c r="T1785" s="464"/>
      <c r="U1785" s="687"/>
      <c r="V1785" s="464"/>
      <c r="W1785" s="464"/>
    </row>
    <row r="1786" spans="1:23" ht="15">
      <c r="A1786" s="459" t="s">
        <v>283</v>
      </c>
      <c r="B1786" s="464" t="s">
        <v>852</v>
      </c>
      <c r="C1786" s="443"/>
      <c r="D1786" s="443"/>
      <c r="E1786" s="286" t="s">
        <v>285</v>
      </c>
      <c r="F1786" s="286" t="s">
        <v>285</v>
      </c>
      <c r="G1786" s="286" t="s">
        <v>285</v>
      </c>
      <c r="H1786" s="286">
        <v>311.99999999999727</v>
      </c>
      <c r="I1786" s="286">
        <v>447.30000000000473</v>
      </c>
      <c r="J1786" s="286">
        <v>584.69999999999891</v>
      </c>
      <c r="K1786" s="286"/>
      <c r="L1786" s="313"/>
      <c r="M1786" s="312">
        <f t="shared" si="32"/>
        <v>1344.0000000000009</v>
      </c>
      <c r="N1786" s="443"/>
      <c r="O1786" s="443"/>
      <c r="P1786" s="443"/>
      <c r="Q1786" s="443"/>
      <c r="R1786" s="327"/>
      <c r="S1786" s="464"/>
      <c r="T1786" s="464"/>
      <c r="U1786" s="686"/>
      <c r="V1786" s="464"/>
      <c r="W1786" s="464"/>
    </row>
    <row r="1787" spans="1:23" ht="15">
      <c r="A1787" s="459" t="s">
        <v>284</v>
      </c>
      <c r="B1787" s="464" t="s">
        <v>856</v>
      </c>
      <c r="C1787" s="443"/>
      <c r="D1787" s="443"/>
      <c r="E1787" s="286" t="s">
        <v>285</v>
      </c>
      <c r="F1787" s="286" t="s">
        <v>285</v>
      </c>
      <c r="G1787" s="286" t="s">
        <v>285</v>
      </c>
      <c r="H1787" s="286">
        <v>158.89999999999964</v>
      </c>
      <c r="I1787" s="286">
        <v>641.29999999999745</v>
      </c>
      <c r="J1787" s="286">
        <v>521.80000000000291</v>
      </c>
      <c r="K1787" s="286"/>
      <c r="L1787" s="313"/>
      <c r="M1787" s="312">
        <f t="shared" si="32"/>
        <v>1322</v>
      </c>
      <c r="N1787" s="443"/>
      <c r="O1787" s="443"/>
      <c r="P1787" s="443"/>
      <c r="Q1787" s="443"/>
      <c r="R1787" s="327"/>
      <c r="S1787" s="459"/>
      <c r="T1787" s="464"/>
      <c r="U1787" s="688"/>
      <c r="V1787" s="464"/>
      <c r="W1787" s="464"/>
    </row>
    <row r="1788" spans="1:23" ht="15">
      <c r="A1788" s="459" t="s">
        <v>808</v>
      </c>
      <c r="B1788" s="464" t="s">
        <v>826</v>
      </c>
      <c r="C1788" s="443"/>
      <c r="D1788" s="443"/>
      <c r="E1788" s="286" t="s">
        <v>285</v>
      </c>
      <c r="F1788" s="286" t="s">
        <v>285</v>
      </c>
      <c r="G1788" s="286" t="s">
        <v>285</v>
      </c>
      <c r="H1788" s="286">
        <v>122.70000000000073</v>
      </c>
      <c r="I1788" s="286">
        <v>561.30000000000109</v>
      </c>
      <c r="J1788" s="323">
        <v>628.800000000002</v>
      </c>
      <c r="K1788" s="323"/>
      <c r="L1788" s="313"/>
      <c r="M1788" s="312">
        <f t="shared" si="32"/>
        <v>1312.8000000000038</v>
      </c>
      <c r="N1788" s="443"/>
      <c r="O1788" s="443" t="s">
        <v>299</v>
      </c>
      <c r="P1788" s="443"/>
      <c r="Q1788" s="443"/>
      <c r="R1788" s="443"/>
      <c r="S1788" s="464"/>
      <c r="T1788" s="464"/>
      <c r="U1788" s="686"/>
      <c r="V1788" s="464"/>
      <c r="W1788" s="464"/>
    </row>
    <row r="1789" spans="1:23" ht="15">
      <c r="A1789" s="459" t="s">
        <v>809</v>
      </c>
      <c r="B1789" s="464" t="s">
        <v>844</v>
      </c>
      <c r="C1789" s="443"/>
      <c r="D1789" s="443"/>
      <c r="E1789" s="286" t="s">
        <v>285</v>
      </c>
      <c r="F1789" s="286" t="s">
        <v>285</v>
      </c>
      <c r="G1789" s="286" t="s">
        <v>285</v>
      </c>
      <c r="H1789" s="286">
        <v>251.59999999999945</v>
      </c>
      <c r="I1789" s="286">
        <v>496.80000000000109</v>
      </c>
      <c r="J1789" s="286">
        <v>543.79999999999927</v>
      </c>
      <c r="K1789" s="286"/>
      <c r="L1789" s="313"/>
      <c r="M1789" s="312">
        <f t="shared" si="32"/>
        <v>1292.1999999999998</v>
      </c>
      <c r="N1789" s="443"/>
      <c r="O1789" s="443"/>
      <c r="P1789" s="443"/>
      <c r="Q1789" s="443"/>
      <c r="R1789" s="327"/>
      <c r="S1789" s="343"/>
      <c r="T1789" s="464"/>
      <c r="U1789" s="686"/>
      <c r="V1789" s="464"/>
      <c r="W1789" s="464"/>
    </row>
    <row r="1790" spans="1:23" ht="15">
      <c r="A1790" s="459" t="s">
        <v>810</v>
      </c>
      <c r="B1790" s="464" t="s">
        <v>4</v>
      </c>
      <c r="C1790" s="443"/>
      <c r="D1790" s="443"/>
      <c r="E1790" s="286">
        <v>1.1000000000000001</v>
      </c>
      <c r="F1790" s="286">
        <v>209.8</v>
      </c>
      <c r="G1790" s="323">
        <v>373.4</v>
      </c>
      <c r="H1790" s="286">
        <v>234.59999999999854</v>
      </c>
      <c r="I1790" s="286">
        <v>448.60000000000036</v>
      </c>
      <c r="J1790" s="286" t="s">
        <v>285</v>
      </c>
      <c r="K1790" s="286"/>
      <c r="L1790" s="313"/>
      <c r="M1790" s="312">
        <f t="shared" si="32"/>
        <v>1267.4999999999989</v>
      </c>
      <c r="N1790" s="443"/>
      <c r="O1790" s="443" t="s">
        <v>295</v>
      </c>
      <c r="P1790" s="443"/>
      <c r="Q1790" s="443"/>
      <c r="R1790" s="327"/>
      <c r="S1790" s="343"/>
      <c r="T1790" s="464"/>
      <c r="U1790" s="687"/>
      <c r="V1790" s="464"/>
      <c r="W1790" s="464"/>
    </row>
    <row r="1791" spans="1:23" ht="15">
      <c r="A1791" s="459" t="s">
        <v>812</v>
      </c>
      <c r="B1791" s="464" t="s">
        <v>836</v>
      </c>
      <c r="C1791" s="443"/>
      <c r="D1791" s="443"/>
      <c r="E1791" s="286" t="s">
        <v>285</v>
      </c>
      <c r="F1791" s="286" t="s">
        <v>285</v>
      </c>
      <c r="G1791" s="286" t="s">
        <v>285</v>
      </c>
      <c r="H1791" s="286">
        <v>314.50000000000091</v>
      </c>
      <c r="I1791" s="286">
        <v>402.49999999999818</v>
      </c>
      <c r="J1791" s="286">
        <v>511.99999999999818</v>
      </c>
      <c r="K1791" s="286"/>
      <c r="L1791" s="313"/>
      <c r="M1791" s="312">
        <f t="shared" si="32"/>
        <v>1228.9999999999973</v>
      </c>
      <c r="N1791" s="443"/>
      <c r="O1791" s="443"/>
      <c r="P1791" s="443"/>
      <c r="Q1791" s="443"/>
      <c r="R1791" s="327"/>
      <c r="S1791" s="464"/>
      <c r="T1791" s="464"/>
      <c r="U1791" s="687"/>
      <c r="V1791" s="464"/>
      <c r="W1791" s="464"/>
    </row>
    <row r="1792" spans="1:23" ht="15">
      <c r="A1792" s="459" t="s">
        <v>818</v>
      </c>
      <c r="B1792" s="459" t="s">
        <v>807</v>
      </c>
      <c r="C1792" s="443"/>
      <c r="D1792" s="443"/>
      <c r="E1792" s="286" t="s">
        <v>285</v>
      </c>
      <c r="F1792" s="286" t="s">
        <v>285</v>
      </c>
      <c r="G1792" s="286" t="s">
        <v>285</v>
      </c>
      <c r="H1792" s="286">
        <v>192.10000000000309</v>
      </c>
      <c r="I1792" s="286">
        <v>620.100000000004</v>
      </c>
      <c r="J1792" s="286">
        <v>403.19999999999891</v>
      </c>
      <c r="K1792" s="286"/>
      <c r="L1792" s="313"/>
      <c r="M1792" s="312">
        <f t="shared" si="32"/>
        <v>1215.400000000006</v>
      </c>
      <c r="N1792" s="443"/>
      <c r="O1792" s="443"/>
      <c r="P1792" s="443"/>
      <c r="Q1792" s="443"/>
      <c r="R1792" s="327"/>
      <c r="S1792" s="464"/>
      <c r="T1792" s="464"/>
      <c r="U1792" s="686"/>
      <c r="V1792" s="464"/>
      <c r="W1792" s="464"/>
    </row>
    <row r="1793" spans="1:23" ht="15">
      <c r="A1793" s="459" t="s">
        <v>820</v>
      </c>
      <c r="B1793" s="464" t="s">
        <v>869</v>
      </c>
      <c r="C1793" s="443"/>
      <c r="D1793" s="443"/>
      <c r="E1793" s="286" t="s">
        <v>285</v>
      </c>
      <c r="F1793" s="286" t="s">
        <v>285</v>
      </c>
      <c r="G1793" s="286" t="s">
        <v>285</v>
      </c>
      <c r="H1793" s="286">
        <v>233.59999999999854</v>
      </c>
      <c r="I1793" s="286">
        <v>407.5</v>
      </c>
      <c r="J1793" s="286">
        <v>556.5</v>
      </c>
      <c r="K1793" s="286"/>
      <c r="L1793" s="313"/>
      <c r="M1793" s="312">
        <f t="shared" si="32"/>
        <v>1197.5999999999985</v>
      </c>
      <c r="N1793" s="443"/>
      <c r="O1793" s="443"/>
      <c r="P1793" s="443"/>
      <c r="Q1793" s="443"/>
      <c r="R1793" s="327"/>
      <c r="S1793" s="530"/>
      <c r="T1793" s="464"/>
      <c r="U1793" s="686"/>
      <c r="V1793" s="464"/>
      <c r="W1793" s="464"/>
    </row>
    <row r="1794" spans="1:23" ht="15">
      <c r="A1794" s="459" t="s">
        <v>823</v>
      </c>
      <c r="B1794" s="464" t="s">
        <v>156</v>
      </c>
      <c r="C1794" s="443"/>
      <c r="D1794" s="443"/>
      <c r="E1794" s="286" t="s">
        <v>285</v>
      </c>
      <c r="F1794" s="286" t="s">
        <v>285</v>
      </c>
      <c r="G1794" s="286">
        <v>187.5</v>
      </c>
      <c r="H1794" s="286">
        <v>75.599999999998545</v>
      </c>
      <c r="I1794" s="286">
        <v>409.40000000000146</v>
      </c>
      <c r="J1794" s="286">
        <v>510.60000000000036</v>
      </c>
      <c r="K1794" s="286"/>
      <c r="L1794" s="313"/>
      <c r="M1794" s="312">
        <f t="shared" si="32"/>
        <v>1183.1000000000004</v>
      </c>
      <c r="N1794" s="443"/>
      <c r="O1794" s="443"/>
      <c r="P1794" s="443"/>
      <c r="Q1794" s="443"/>
      <c r="R1794" s="327"/>
      <c r="S1794" s="530"/>
      <c r="T1794" s="464"/>
      <c r="U1794" s="686"/>
      <c r="V1794" s="464"/>
      <c r="W1794" s="464"/>
    </row>
    <row r="1795" spans="1:23" ht="15">
      <c r="A1795" s="459" t="s">
        <v>824</v>
      </c>
      <c r="B1795" s="361" t="s">
        <v>1849</v>
      </c>
      <c r="C1795" s="446"/>
      <c r="D1795" s="446"/>
      <c r="E1795" s="286" t="s">
        <v>285</v>
      </c>
      <c r="F1795" s="286" t="s">
        <v>285</v>
      </c>
      <c r="G1795" s="286" t="s">
        <v>285</v>
      </c>
      <c r="H1795" s="286" t="s">
        <v>285</v>
      </c>
      <c r="I1795" s="286">
        <v>487.19999999999891</v>
      </c>
      <c r="J1795" s="302">
        <v>671.79999999999927</v>
      </c>
      <c r="K1795" s="302"/>
      <c r="L1795" s="313"/>
      <c r="M1795" s="312">
        <f t="shared" si="32"/>
        <v>1158.9999999999982</v>
      </c>
      <c r="N1795" s="443"/>
      <c r="O1795" s="443" t="s">
        <v>289</v>
      </c>
      <c r="P1795" s="443"/>
      <c r="Q1795" s="443"/>
      <c r="R1795" s="443"/>
      <c r="S1795" s="343"/>
      <c r="T1795" s="464"/>
      <c r="U1795" s="686"/>
      <c r="V1795" s="464"/>
      <c r="W1795" s="464"/>
    </row>
    <row r="1796" spans="1:23" ht="15">
      <c r="A1796" s="459" t="s">
        <v>827</v>
      </c>
      <c r="B1796" s="464" t="s">
        <v>851</v>
      </c>
      <c r="C1796" s="443"/>
      <c r="D1796" s="443"/>
      <c r="E1796" s="286" t="s">
        <v>285</v>
      </c>
      <c r="F1796" s="286" t="s">
        <v>285</v>
      </c>
      <c r="G1796" s="286" t="s">
        <v>285</v>
      </c>
      <c r="H1796" s="286">
        <v>213.40000000000146</v>
      </c>
      <c r="I1796" s="286">
        <v>496.29999999999563</v>
      </c>
      <c r="J1796" s="286">
        <v>431.89999999999782</v>
      </c>
      <c r="K1796" s="286"/>
      <c r="L1796" s="313"/>
      <c r="M1796" s="312">
        <f t="shared" si="32"/>
        <v>1141.5999999999949</v>
      </c>
      <c r="N1796" s="443"/>
      <c r="O1796" s="443"/>
      <c r="P1796" s="443"/>
      <c r="Q1796" s="443"/>
      <c r="R1796" s="327"/>
      <c r="S1796" s="343"/>
      <c r="T1796" s="464"/>
      <c r="U1796" s="686"/>
      <c r="V1796" s="464"/>
      <c r="W1796" s="464"/>
    </row>
    <row r="1797" spans="1:23" ht="15">
      <c r="A1797" s="459" t="s">
        <v>829</v>
      </c>
      <c r="B1797" s="464" t="s">
        <v>837</v>
      </c>
      <c r="C1797" s="443"/>
      <c r="D1797" s="443"/>
      <c r="E1797" s="286" t="s">
        <v>285</v>
      </c>
      <c r="F1797" s="286" t="s">
        <v>285</v>
      </c>
      <c r="G1797" s="286" t="s">
        <v>285</v>
      </c>
      <c r="H1797" s="286">
        <v>326.89999999999873</v>
      </c>
      <c r="I1797" s="286">
        <v>289.15000000000146</v>
      </c>
      <c r="J1797" s="286">
        <v>506.70000000000073</v>
      </c>
      <c r="K1797" s="286"/>
      <c r="L1797" s="313"/>
      <c r="M1797" s="312">
        <f t="shared" si="32"/>
        <v>1122.7500000000009</v>
      </c>
      <c r="N1797" s="443"/>
      <c r="O1797" s="443"/>
      <c r="P1797" s="443"/>
      <c r="Q1797" s="443"/>
      <c r="R1797" s="327"/>
      <c r="S1797" s="343"/>
      <c r="T1797" s="464"/>
      <c r="U1797" s="686"/>
      <c r="V1797" s="464"/>
      <c r="W1797" s="464"/>
    </row>
    <row r="1798" spans="1:23" ht="15">
      <c r="A1798" s="459" t="s">
        <v>834</v>
      </c>
      <c r="B1798" s="464" t="s">
        <v>35</v>
      </c>
      <c r="C1798" s="443"/>
      <c r="D1798" s="443"/>
      <c r="E1798" s="286">
        <v>55.5</v>
      </c>
      <c r="F1798" s="286">
        <v>64.099999999999994</v>
      </c>
      <c r="G1798" s="286">
        <v>239.3</v>
      </c>
      <c r="H1798" s="286">
        <v>237.30000000000109</v>
      </c>
      <c r="I1798" s="286">
        <v>525.35000000000036</v>
      </c>
      <c r="J1798" s="286" t="s">
        <v>285</v>
      </c>
      <c r="K1798" s="286"/>
      <c r="L1798" s="313"/>
      <c r="M1798" s="312">
        <f t="shared" si="32"/>
        <v>1121.5500000000015</v>
      </c>
      <c r="N1798" s="443"/>
      <c r="O1798" s="443"/>
      <c r="P1798" s="443"/>
      <c r="Q1798" s="443"/>
      <c r="R1798" s="327"/>
      <c r="S1798" s="464"/>
      <c r="T1798" s="464"/>
      <c r="U1798" s="686"/>
      <c r="V1798" s="464"/>
      <c r="W1798" s="464"/>
    </row>
    <row r="1799" spans="1:23" ht="15">
      <c r="A1799" s="459" t="s">
        <v>838</v>
      </c>
      <c r="B1799" s="361" t="s">
        <v>1857</v>
      </c>
      <c r="C1799" s="446"/>
      <c r="D1799" s="446"/>
      <c r="E1799" s="286" t="s">
        <v>285</v>
      </c>
      <c r="F1799" s="286" t="s">
        <v>285</v>
      </c>
      <c r="G1799" s="286" t="s">
        <v>285</v>
      </c>
      <c r="H1799" s="286" t="s">
        <v>285</v>
      </c>
      <c r="I1799" s="286">
        <v>582.59999999999491</v>
      </c>
      <c r="J1799" s="286">
        <v>538.89999999999964</v>
      </c>
      <c r="K1799" s="286"/>
      <c r="L1799" s="313"/>
      <c r="M1799" s="312">
        <f t="shared" si="32"/>
        <v>1121.4999999999945</v>
      </c>
      <c r="N1799" s="443"/>
      <c r="O1799" s="443"/>
      <c r="P1799" s="443"/>
      <c r="Q1799" s="443"/>
      <c r="R1799" s="443"/>
      <c r="S1799" s="530"/>
      <c r="T1799" s="464"/>
      <c r="U1799" s="686"/>
      <c r="V1799" s="464"/>
      <c r="W1799" s="464"/>
    </row>
    <row r="1800" spans="1:23" ht="15">
      <c r="A1800" s="459" t="s">
        <v>839</v>
      </c>
      <c r="B1800" s="361" t="s">
        <v>1858</v>
      </c>
      <c r="C1800" s="446"/>
      <c r="D1800" s="446"/>
      <c r="E1800" s="286" t="s">
        <v>285</v>
      </c>
      <c r="F1800" s="286" t="s">
        <v>285</v>
      </c>
      <c r="G1800" s="286" t="s">
        <v>285</v>
      </c>
      <c r="H1800" s="286" t="s">
        <v>285</v>
      </c>
      <c r="I1800" s="286">
        <v>515.39999999999964</v>
      </c>
      <c r="J1800" s="286">
        <v>599.59999999999854</v>
      </c>
      <c r="K1800" s="286"/>
      <c r="L1800" s="313"/>
      <c r="M1800" s="312">
        <f t="shared" si="32"/>
        <v>1114.9999999999982</v>
      </c>
      <c r="N1800" s="443"/>
      <c r="O1800" s="443"/>
      <c r="P1800" s="443"/>
      <c r="Q1800" s="443"/>
      <c r="R1800" s="443"/>
      <c r="S1800" s="464"/>
      <c r="T1800" s="464"/>
      <c r="U1800" s="686"/>
      <c r="V1800" s="464"/>
      <c r="W1800" s="464"/>
    </row>
    <row r="1801" spans="1:23" ht="15">
      <c r="A1801" s="459" t="s">
        <v>840</v>
      </c>
      <c r="B1801" s="464" t="s">
        <v>821</v>
      </c>
      <c r="C1801" s="443"/>
      <c r="D1801" s="443"/>
      <c r="E1801" s="286" t="s">
        <v>285</v>
      </c>
      <c r="F1801" s="286" t="s">
        <v>285</v>
      </c>
      <c r="G1801" s="286" t="s">
        <v>285</v>
      </c>
      <c r="H1801" s="286">
        <v>262.89999999999873</v>
      </c>
      <c r="I1801" s="286">
        <v>359.70000000000073</v>
      </c>
      <c r="J1801" s="286">
        <v>486.09999999999764</v>
      </c>
      <c r="K1801" s="286"/>
      <c r="L1801" s="313"/>
      <c r="M1801" s="312">
        <f t="shared" si="32"/>
        <v>1108.6999999999971</v>
      </c>
      <c r="N1801" s="443"/>
      <c r="O1801" s="443"/>
      <c r="P1801" s="443"/>
      <c r="Q1801" s="443"/>
      <c r="R1801" s="327"/>
      <c r="S1801" s="464"/>
      <c r="T1801" s="464"/>
      <c r="U1801" s="688"/>
      <c r="V1801" s="464"/>
      <c r="W1801" s="464"/>
    </row>
    <row r="1802" spans="1:23" ht="15">
      <c r="A1802" s="459" t="s">
        <v>846</v>
      </c>
      <c r="B1802" s="361" t="s">
        <v>1839</v>
      </c>
      <c r="C1802" s="446"/>
      <c r="D1802" s="446"/>
      <c r="E1802" s="286" t="s">
        <v>285</v>
      </c>
      <c r="F1802" s="286" t="s">
        <v>285</v>
      </c>
      <c r="G1802" s="286" t="s">
        <v>285</v>
      </c>
      <c r="H1802" s="286" t="s">
        <v>285</v>
      </c>
      <c r="I1802" s="286">
        <v>525.20000000000255</v>
      </c>
      <c r="J1802" s="286">
        <v>577.29999999999927</v>
      </c>
      <c r="K1802" s="286"/>
      <c r="L1802" s="313"/>
      <c r="M1802" s="312">
        <f t="shared" si="32"/>
        <v>1102.5000000000018</v>
      </c>
      <c r="N1802" s="443"/>
      <c r="O1802" s="443"/>
      <c r="P1802" s="443"/>
      <c r="Q1802" s="443"/>
      <c r="R1802" s="443"/>
      <c r="S1802" s="464"/>
      <c r="T1802" s="464"/>
      <c r="U1802" s="686"/>
      <c r="V1802" s="464"/>
      <c r="W1802" s="464"/>
    </row>
    <row r="1803" spans="1:23" ht="15">
      <c r="A1803" s="459" t="s">
        <v>854</v>
      </c>
      <c r="B1803" s="464" t="s">
        <v>863</v>
      </c>
      <c r="C1803" s="443"/>
      <c r="D1803" s="443"/>
      <c r="E1803" s="286" t="s">
        <v>285</v>
      </c>
      <c r="F1803" s="286" t="s">
        <v>285</v>
      </c>
      <c r="G1803" s="286" t="s">
        <v>285</v>
      </c>
      <c r="H1803" s="286">
        <v>225</v>
      </c>
      <c r="I1803" s="286">
        <v>481.50000000000182</v>
      </c>
      <c r="J1803" s="286">
        <v>395.29999999999654</v>
      </c>
      <c r="K1803" s="286"/>
      <c r="L1803" s="313"/>
      <c r="M1803" s="312">
        <f t="shared" si="32"/>
        <v>1101.7999999999984</v>
      </c>
      <c r="N1803" s="443"/>
      <c r="O1803" s="443"/>
      <c r="P1803" s="443"/>
      <c r="Q1803" s="443"/>
      <c r="R1803" s="327"/>
      <c r="S1803" s="530"/>
      <c r="T1803" s="464"/>
      <c r="U1803" s="687"/>
      <c r="V1803" s="464"/>
      <c r="W1803" s="464"/>
    </row>
    <row r="1804" spans="1:23" ht="15">
      <c r="A1804" s="459" t="s">
        <v>858</v>
      </c>
      <c r="B1804" s="343" t="s">
        <v>1859</v>
      </c>
      <c r="C1804" s="446"/>
      <c r="D1804" s="446"/>
      <c r="E1804" s="286" t="s">
        <v>285</v>
      </c>
      <c r="F1804" s="286" t="s">
        <v>285</v>
      </c>
      <c r="G1804" s="286" t="s">
        <v>285</v>
      </c>
      <c r="H1804" s="286" t="s">
        <v>285</v>
      </c>
      <c r="I1804" s="286">
        <v>504.89999999999236</v>
      </c>
      <c r="J1804" s="286">
        <v>588.59999999999854</v>
      </c>
      <c r="K1804" s="286"/>
      <c r="L1804" s="313"/>
      <c r="M1804" s="312">
        <f t="shared" si="32"/>
        <v>1093.4999999999909</v>
      </c>
      <c r="N1804" s="443"/>
      <c r="O1804" s="443"/>
      <c r="P1804" s="443"/>
      <c r="Q1804" s="443"/>
      <c r="R1804" s="443"/>
      <c r="S1804" s="459"/>
      <c r="T1804" s="464"/>
      <c r="U1804" s="686"/>
      <c r="V1804" s="464"/>
      <c r="W1804" s="464"/>
    </row>
    <row r="1805" spans="1:23" ht="15">
      <c r="A1805" s="459" t="s">
        <v>859</v>
      </c>
      <c r="B1805" s="464" t="s">
        <v>830</v>
      </c>
      <c r="C1805" s="443"/>
      <c r="D1805" s="443"/>
      <c r="E1805" s="286" t="s">
        <v>285</v>
      </c>
      <c r="F1805" s="286" t="s">
        <v>285</v>
      </c>
      <c r="G1805" s="286" t="s">
        <v>285</v>
      </c>
      <c r="H1805" s="286">
        <v>207.89999999999782</v>
      </c>
      <c r="I1805" s="286">
        <v>443.19999999999891</v>
      </c>
      <c r="J1805" s="286">
        <v>429.899999999996</v>
      </c>
      <c r="K1805" s="286"/>
      <c r="L1805" s="313"/>
      <c r="M1805" s="312">
        <f t="shared" si="32"/>
        <v>1080.9999999999927</v>
      </c>
      <c r="N1805" s="443"/>
      <c r="O1805" s="443"/>
      <c r="P1805" s="443"/>
      <c r="Q1805" s="443"/>
      <c r="R1805" s="327"/>
      <c r="S1805" s="464"/>
      <c r="T1805" s="464"/>
      <c r="U1805" s="686"/>
      <c r="V1805" s="464"/>
      <c r="W1805" s="464"/>
    </row>
    <row r="1806" spans="1:23" ht="15">
      <c r="A1806" s="459" t="s">
        <v>860</v>
      </c>
      <c r="B1806" s="361" t="s">
        <v>1842</v>
      </c>
      <c r="C1806" s="446"/>
      <c r="D1806" s="446"/>
      <c r="E1806" s="286" t="s">
        <v>285</v>
      </c>
      <c r="F1806" s="286" t="s">
        <v>285</v>
      </c>
      <c r="G1806" s="286" t="s">
        <v>285</v>
      </c>
      <c r="H1806" s="286" t="s">
        <v>285</v>
      </c>
      <c r="I1806" s="323">
        <v>652.89999999999964</v>
      </c>
      <c r="J1806" s="286">
        <v>422.90000000000327</v>
      </c>
      <c r="K1806" s="286"/>
      <c r="L1806" s="313"/>
      <c r="M1806" s="312">
        <f t="shared" si="32"/>
        <v>1075.8000000000029</v>
      </c>
      <c r="N1806" s="443"/>
      <c r="O1806" s="443" t="s">
        <v>300</v>
      </c>
      <c r="P1806" s="443"/>
      <c r="Q1806" s="443"/>
      <c r="R1806" s="443"/>
      <c r="S1806" s="343"/>
      <c r="T1806" s="464"/>
      <c r="U1806" s="686"/>
      <c r="V1806" s="464"/>
      <c r="W1806" s="464"/>
    </row>
    <row r="1807" spans="1:23" ht="15">
      <c r="A1807" s="459" t="s">
        <v>866</v>
      </c>
      <c r="B1807" s="464" t="s">
        <v>828</v>
      </c>
      <c r="C1807" s="443"/>
      <c r="D1807" s="443"/>
      <c r="E1807" s="286" t="s">
        <v>285</v>
      </c>
      <c r="F1807" s="286" t="s">
        <v>285</v>
      </c>
      <c r="G1807" s="286" t="s">
        <v>285</v>
      </c>
      <c r="H1807" s="286">
        <v>167.69999999999982</v>
      </c>
      <c r="I1807" s="286">
        <v>405.399999999996</v>
      </c>
      <c r="J1807" s="286">
        <v>496.60000000000309</v>
      </c>
      <c r="K1807" s="286"/>
      <c r="L1807" s="313"/>
      <c r="M1807" s="312">
        <f t="shared" si="32"/>
        <v>1069.6999999999989</v>
      </c>
      <c r="N1807" s="443"/>
      <c r="O1807" s="443"/>
      <c r="P1807" s="443"/>
      <c r="Q1807" s="443"/>
      <c r="R1807" s="327"/>
      <c r="S1807" s="464"/>
      <c r="T1807" s="464"/>
      <c r="U1807" s="686"/>
      <c r="V1807" s="464"/>
      <c r="W1807" s="464"/>
    </row>
    <row r="1808" spans="1:23" ht="15">
      <c r="A1808" s="459" t="s">
        <v>867</v>
      </c>
      <c r="B1808" s="361" t="s">
        <v>1856</v>
      </c>
      <c r="C1808" s="446"/>
      <c r="D1808" s="446"/>
      <c r="E1808" s="286" t="s">
        <v>285</v>
      </c>
      <c r="F1808" s="286" t="s">
        <v>285</v>
      </c>
      <c r="G1808" s="286" t="s">
        <v>285</v>
      </c>
      <c r="H1808" s="286" t="s">
        <v>285</v>
      </c>
      <c r="I1808" s="286">
        <v>571.60000000000036</v>
      </c>
      <c r="J1808" s="286">
        <v>494.50000000000364</v>
      </c>
      <c r="K1808" s="286"/>
      <c r="L1808" s="313"/>
      <c r="M1808" s="312">
        <f t="shared" si="32"/>
        <v>1066.100000000004</v>
      </c>
      <c r="N1808" s="443"/>
      <c r="O1808" s="443"/>
      <c r="P1808" s="443"/>
      <c r="Q1808" s="443"/>
      <c r="R1808" s="443"/>
      <c r="S1808" s="464"/>
      <c r="T1808" s="464"/>
      <c r="U1808" s="686"/>
      <c r="V1808" s="464"/>
      <c r="W1808" s="464"/>
    </row>
    <row r="1809" spans="1:23" ht="15">
      <c r="A1809" s="459" t="s">
        <v>868</v>
      </c>
      <c r="B1809" s="361" t="s">
        <v>1852</v>
      </c>
      <c r="C1809" s="446"/>
      <c r="D1809" s="446"/>
      <c r="E1809" s="286" t="s">
        <v>285</v>
      </c>
      <c r="F1809" s="286" t="s">
        <v>285</v>
      </c>
      <c r="G1809" s="286" t="s">
        <v>285</v>
      </c>
      <c r="H1809" s="286" t="s">
        <v>285</v>
      </c>
      <c r="I1809" s="286">
        <v>512.59999999999854</v>
      </c>
      <c r="J1809" s="286">
        <v>545.59999999999854</v>
      </c>
      <c r="K1809" s="286"/>
      <c r="L1809" s="313"/>
      <c r="M1809" s="312">
        <f t="shared" si="32"/>
        <v>1058.1999999999971</v>
      </c>
      <c r="N1809" s="443"/>
      <c r="O1809" s="443"/>
      <c r="P1809" s="443"/>
      <c r="Q1809" s="443"/>
      <c r="R1809" s="443"/>
      <c r="S1809" s="464"/>
      <c r="T1809" s="464"/>
      <c r="U1809" s="686"/>
      <c r="V1809" s="464"/>
      <c r="W1809" s="464"/>
    </row>
    <row r="1810" spans="1:23" ht="15">
      <c r="A1810" s="459" t="s">
        <v>870</v>
      </c>
      <c r="B1810" s="464" t="s">
        <v>861</v>
      </c>
      <c r="C1810" s="443"/>
      <c r="D1810" s="443"/>
      <c r="E1810" s="286" t="s">
        <v>285</v>
      </c>
      <c r="F1810" s="286" t="s">
        <v>285</v>
      </c>
      <c r="G1810" s="286" t="s">
        <v>285</v>
      </c>
      <c r="H1810" s="286">
        <v>291.09599999999955</v>
      </c>
      <c r="I1810" s="286">
        <v>180.99999999999818</v>
      </c>
      <c r="J1810" s="286">
        <v>583.39999999999782</v>
      </c>
      <c r="K1810" s="286"/>
      <c r="L1810" s="313"/>
      <c r="M1810" s="312">
        <f t="shared" si="32"/>
        <v>1055.4959999999955</v>
      </c>
      <c r="N1810" s="443"/>
      <c r="O1810" s="443"/>
      <c r="P1810" s="443"/>
      <c r="Q1810" s="443"/>
      <c r="R1810" s="327"/>
      <c r="S1810" s="464"/>
      <c r="T1810" s="464"/>
      <c r="U1810" s="689"/>
      <c r="V1810" s="464"/>
      <c r="W1810" s="464"/>
    </row>
    <row r="1811" spans="1:23" ht="15">
      <c r="A1811" s="459" t="s">
        <v>871</v>
      </c>
      <c r="B1811" s="361" t="s">
        <v>1853</v>
      </c>
      <c r="C1811" s="446"/>
      <c r="D1811" s="446"/>
      <c r="E1811" s="286" t="s">
        <v>285</v>
      </c>
      <c r="F1811" s="286" t="s">
        <v>285</v>
      </c>
      <c r="G1811" s="286" t="s">
        <v>285</v>
      </c>
      <c r="H1811" s="286" t="s">
        <v>285</v>
      </c>
      <c r="I1811" s="286">
        <v>611</v>
      </c>
      <c r="J1811" s="286">
        <v>437.70000000000073</v>
      </c>
      <c r="K1811" s="286"/>
      <c r="L1811" s="313"/>
      <c r="M1811" s="312">
        <f t="shared" si="32"/>
        <v>1048.7000000000007</v>
      </c>
      <c r="N1811" s="443"/>
      <c r="O1811" s="443"/>
      <c r="P1811" s="443"/>
      <c r="Q1811" s="443"/>
      <c r="R1811" s="443"/>
      <c r="S1811" s="530"/>
      <c r="T1811" s="464"/>
      <c r="U1811" s="688"/>
      <c r="V1811" s="464"/>
      <c r="W1811" s="464"/>
    </row>
    <row r="1812" spans="1:23" ht="15">
      <c r="A1812" s="459" t="s">
        <v>872</v>
      </c>
      <c r="B1812" s="464" t="s">
        <v>855</v>
      </c>
      <c r="C1812" s="443"/>
      <c r="D1812" s="443"/>
      <c r="E1812" s="286" t="s">
        <v>285</v>
      </c>
      <c r="F1812" s="286" t="s">
        <v>285</v>
      </c>
      <c r="G1812" s="286" t="s">
        <v>285</v>
      </c>
      <c r="H1812" s="286">
        <v>49.000000000001819</v>
      </c>
      <c r="I1812" s="286">
        <v>520.20000000000255</v>
      </c>
      <c r="J1812" s="286">
        <v>464.80000000000109</v>
      </c>
      <c r="K1812" s="286"/>
      <c r="L1812" s="313"/>
      <c r="M1812" s="312">
        <f t="shared" si="32"/>
        <v>1034.0000000000055</v>
      </c>
      <c r="N1812" s="443"/>
      <c r="O1812" s="443"/>
      <c r="P1812" s="443"/>
      <c r="Q1812" s="443"/>
      <c r="R1812" s="443"/>
      <c r="S1812" s="530"/>
      <c r="T1812" s="464"/>
      <c r="U1812" s="686"/>
      <c r="V1812" s="464"/>
      <c r="W1812" s="464"/>
    </row>
    <row r="1813" spans="1:23" ht="15">
      <c r="A1813" s="459" t="s">
        <v>875</v>
      </c>
      <c r="B1813" s="459" t="s">
        <v>801</v>
      </c>
      <c r="C1813" s="443"/>
      <c r="D1813" s="443"/>
      <c r="E1813" s="286" t="s">
        <v>285</v>
      </c>
      <c r="F1813" s="286" t="s">
        <v>285</v>
      </c>
      <c r="G1813" s="286" t="s">
        <v>285</v>
      </c>
      <c r="H1813" s="286">
        <v>253.39999999999964</v>
      </c>
      <c r="I1813" s="286">
        <v>424.59999999999854</v>
      </c>
      <c r="J1813" s="286">
        <v>261.30000000000018</v>
      </c>
      <c r="K1813" s="286"/>
      <c r="L1813" s="313"/>
      <c r="M1813" s="312">
        <f t="shared" si="32"/>
        <v>939.29999999999836</v>
      </c>
      <c r="N1813" s="443"/>
      <c r="O1813" s="443"/>
      <c r="P1813" s="443"/>
      <c r="Q1813" s="443"/>
      <c r="R1813" s="327"/>
      <c r="S1813" s="464"/>
      <c r="T1813" s="464"/>
      <c r="U1813" s="686"/>
      <c r="V1813" s="464"/>
      <c r="W1813" s="464"/>
    </row>
    <row r="1814" spans="1:23" ht="15">
      <c r="A1814" s="459" t="s">
        <v>1006</v>
      </c>
      <c r="B1814" s="361" t="s">
        <v>1851</v>
      </c>
      <c r="C1814" s="446"/>
      <c r="D1814" s="446"/>
      <c r="E1814" s="286" t="s">
        <v>285</v>
      </c>
      <c r="F1814" s="286" t="s">
        <v>285</v>
      </c>
      <c r="G1814" s="286" t="s">
        <v>285</v>
      </c>
      <c r="H1814" s="286" t="s">
        <v>285</v>
      </c>
      <c r="I1814" s="286">
        <v>516.09999999999854</v>
      </c>
      <c r="J1814" s="286">
        <v>334.19999999999891</v>
      </c>
      <c r="K1814" s="286"/>
      <c r="L1814" s="313"/>
      <c r="M1814" s="312">
        <f t="shared" si="32"/>
        <v>850.29999999999745</v>
      </c>
      <c r="N1814" s="443"/>
      <c r="O1814" s="443"/>
      <c r="P1814" s="443"/>
      <c r="Q1814" s="443"/>
      <c r="R1814" s="443"/>
      <c r="S1814" s="464"/>
      <c r="T1814" s="464"/>
      <c r="U1814" s="686"/>
      <c r="V1814" s="464"/>
      <c r="W1814" s="464"/>
    </row>
    <row r="1815" spans="1:23" ht="15">
      <c r="A1815" s="459" t="s">
        <v>1007</v>
      </c>
      <c r="B1815" s="361" t="s">
        <v>1850</v>
      </c>
      <c r="C1815" s="446"/>
      <c r="D1815" s="446"/>
      <c r="E1815" s="286" t="s">
        <v>285</v>
      </c>
      <c r="F1815" s="286" t="s">
        <v>285</v>
      </c>
      <c r="G1815" s="286" t="s">
        <v>285</v>
      </c>
      <c r="H1815" s="286" t="s">
        <v>285</v>
      </c>
      <c r="I1815" s="286">
        <v>327.59999999999673</v>
      </c>
      <c r="J1815" s="286">
        <v>491.80000000000109</v>
      </c>
      <c r="K1815" s="286"/>
      <c r="L1815" s="313"/>
      <c r="M1815" s="312">
        <f t="shared" si="32"/>
        <v>819.39999999999782</v>
      </c>
      <c r="N1815" s="443"/>
      <c r="O1815" s="443"/>
      <c r="P1815" s="443"/>
      <c r="Q1815" s="443"/>
      <c r="R1815" s="443"/>
      <c r="S1815" s="464"/>
      <c r="T1815" s="464"/>
      <c r="U1815" s="687"/>
      <c r="V1815" s="464"/>
      <c r="W1815" s="464"/>
    </row>
    <row r="1816" spans="1:23" ht="15">
      <c r="A1816" s="459" t="s">
        <v>1008</v>
      </c>
      <c r="B1816" s="464" t="s">
        <v>842</v>
      </c>
      <c r="C1816" s="443"/>
      <c r="D1816" s="443"/>
      <c r="E1816" s="286" t="s">
        <v>285</v>
      </c>
      <c r="F1816" s="286" t="s">
        <v>285</v>
      </c>
      <c r="G1816" s="286" t="s">
        <v>285</v>
      </c>
      <c r="H1816" s="286">
        <v>276.25000000000364</v>
      </c>
      <c r="I1816" s="286">
        <v>521.79999999999563</v>
      </c>
      <c r="J1816" s="286" t="s">
        <v>285</v>
      </c>
      <c r="K1816" s="286"/>
      <c r="L1816" s="313"/>
      <c r="M1816" s="312">
        <f t="shared" si="32"/>
        <v>798.04999999999927</v>
      </c>
      <c r="N1816" s="443"/>
      <c r="O1816" s="443"/>
      <c r="P1816" s="443"/>
      <c r="Q1816" s="443"/>
      <c r="R1816" s="327"/>
      <c r="S1816" s="530"/>
      <c r="T1816" s="464"/>
      <c r="U1816" s="689"/>
      <c r="V1816" s="464"/>
      <c r="W1816" s="464"/>
    </row>
    <row r="1817" spans="1:23" ht="15">
      <c r="A1817" s="459" t="s">
        <v>1009</v>
      </c>
      <c r="B1817" s="464" t="s">
        <v>178</v>
      </c>
      <c r="C1817" s="443"/>
      <c r="D1817" s="443"/>
      <c r="E1817" s="303">
        <v>448.75</v>
      </c>
      <c r="F1817" s="323">
        <v>345.9</v>
      </c>
      <c r="G1817" s="286" t="s">
        <v>285</v>
      </c>
      <c r="H1817" s="286" t="s">
        <v>285</v>
      </c>
      <c r="I1817" s="286" t="s">
        <v>285</v>
      </c>
      <c r="J1817" s="286" t="s">
        <v>285</v>
      </c>
      <c r="K1817" s="286"/>
      <c r="L1817" s="313"/>
      <c r="M1817" s="312">
        <f t="shared" si="32"/>
        <v>794.65</v>
      </c>
      <c r="N1817" s="443"/>
      <c r="O1817" s="443" t="s">
        <v>363</v>
      </c>
      <c r="P1817" s="443"/>
      <c r="Q1817" s="443"/>
      <c r="R1817" s="443" t="s">
        <v>1993</v>
      </c>
      <c r="S1817" s="530"/>
      <c r="T1817" s="464"/>
      <c r="U1817" s="688"/>
      <c r="V1817" s="464"/>
      <c r="W1817" s="464"/>
    </row>
    <row r="1818" spans="1:23" ht="15">
      <c r="A1818" s="459" t="s">
        <v>1010</v>
      </c>
      <c r="B1818" s="361" t="s">
        <v>1854</v>
      </c>
      <c r="C1818" s="446"/>
      <c r="D1818" s="446"/>
      <c r="E1818" s="286" t="s">
        <v>285</v>
      </c>
      <c r="F1818" s="286" t="s">
        <v>285</v>
      </c>
      <c r="G1818" s="286" t="s">
        <v>285</v>
      </c>
      <c r="H1818" s="286" t="s">
        <v>285</v>
      </c>
      <c r="I1818" s="286">
        <v>293.19999999999709</v>
      </c>
      <c r="J1818" s="286">
        <v>497.5</v>
      </c>
      <c r="K1818" s="286"/>
      <c r="L1818" s="313"/>
      <c r="M1818" s="312">
        <f t="shared" ref="M1818:M1841" si="33">SUM(E1818:J1818)</f>
        <v>790.69999999999709</v>
      </c>
      <c r="N1818" s="443"/>
      <c r="O1818" s="443"/>
      <c r="P1818" s="443"/>
      <c r="Q1818" s="443"/>
      <c r="R1818" s="443"/>
      <c r="S1818" s="459"/>
      <c r="T1818" s="464"/>
      <c r="U1818" s="688"/>
      <c r="V1818" s="464"/>
      <c r="W1818" s="464"/>
    </row>
    <row r="1819" spans="1:23" ht="15">
      <c r="A1819" s="459" t="s">
        <v>1011</v>
      </c>
      <c r="B1819" s="361" t="s">
        <v>1841</v>
      </c>
      <c r="C1819" s="446"/>
      <c r="D1819" s="446"/>
      <c r="E1819" s="286" t="s">
        <v>285</v>
      </c>
      <c r="F1819" s="286" t="s">
        <v>285</v>
      </c>
      <c r="G1819" s="286" t="s">
        <v>285</v>
      </c>
      <c r="H1819" s="286" t="s">
        <v>285</v>
      </c>
      <c r="I1819" s="286">
        <v>468.49999999999636</v>
      </c>
      <c r="J1819" s="286">
        <v>266.20000000000073</v>
      </c>
      <c r="K1819" s="286"/>
      <c r="L1819" s="313"/>
      <c r="M1819" s="312">
        <f t="shared" si="33"/>
        <v>734.69999999999709</v>
      </c>
      <c r="N1819" s="443"/>
      <c r="O1819" s="443"/>
      <c r="P1819" s="443"/>
      <c r="Q1819" s="443"/>
      <c r="R1819" s="443"/>
      <c r="S1819" s="343"/>
      <c r="T1819" s="464"/>
      <c r="U1819" s="687"/>
      <c r="V1819" s="464"/>
      <c r="W1819" s="464"/>
    </row>
    <row r="1820" spans="1:23" ht="15">
      <c r="A1820" s="459" t="s">
        <v>1012</v>
      </c>
      <c r="B1820" s="464" t="s">
        <v>158</v>
      </c>
      <c r="C1820" s="443"/>
      <c r="D1820" s="443"/>
      <c r="E1820" s="286" t="s">
        <v>285</v>
      </c>
      <c r="F1820" s="286" t="s">
        <v>285</v>
      </c>
      <c r="G1820" s="286">
        <v>136.4</v>
      </c>
      <c r="H1820" s="286">
        <v>123.80000000000109</v>
      </c>
      <c r="I1820" s="286">
        <v>470.80000000000109</v>
      </c>
      <c r="J1820" s="286" t="s">
        <v>285</v>
      </c>
      <c r="K1820" s="286"/>
      <c r="L1820" s="313"/>
      <c r="M1820" s="312">
        <f t="shared" si="33"/>
        <v>731.00000000000216</v>
      </c>
      <c r="N1820" s="443"/>
      <c r="O1820" s="443"/>
      <c r="P1820" s="443"/>
      <c r="Q1820" s="443"/>
      <c r="R1820" s="327"/>
      <c r="S1820" s="530"/>
      <c r="T1820" s="464"/>
      <c r="U1820" s="688"/>
      <c r="V1820" s="464"/>
      <c r="W1820" s="464"/>
    </row>
    <row r="1821" spans="1:23" ht="15">
      <c r="A1821" s="459" t="s">
        <v>1013</v>
      </c>
      <c r="B1821" s="343" t="s">
        <v>1837</v>
      </c>
      <c r="C1821" s="446"/>
      <c r="D1821" s="446"/>
      <c r="E1821" s="286" t="s">
        <v>285</v>
      </c>
      <c r="F1821" s="286" t="s">
        <v>285</v>
      </c>
      <c r="G1821" s="286" t="s">
        <v>285</v>
      </c>
      <c r="H1821" s="286" t="s">
        <v>285</v>
      </c>
      <c r="I1821" s="302">
        <v>713.49999999999818</v>
      </c>
      <c r="J1821" s="286" t="s">
        <v>285</v>
      </c>
      <c r="K1821" s="286"/>
      <c r="L1821" s="313"/>
      <c r="M1821" s="312">
        <f t="shared" si="33"/>
        <v>713.49999999999818</v>
      </c>
      <c r="N1821" s="443"/>
      <c r="O1821" s="443" t="s">
        <v>289</v>
      </c>
      <c r="P1821" s="443"/>
      <c r="Q1821" s="443"/>
      <c r="R1821" s="443"/>
      <c r="S1821" s="459"/>
      <c r="T1821" s="464"/>
      <c r="U1821" s="686"/>
      <c r="V1821" s="464"/>
      <c r="W1821" s="464"/>
    </row>
    <row r="1822" spans="1:23" ht="15">
      <c r="A1822" s="459" t="s">
        <v>1014</v>
      </c>
      <c r="B1822" s="530" t="s">
        <v>2237</v>
      </c>
      <c r="C1822" s="446"/>
      <c r="D1822" s="446"/>
      <c r="E1822" s="286" t="s">
        <v>285</v>
      </c>
      <c r="F1822" s="286" t="s">
        <v>285</v>
      </c>
      <c r="G1822" s="286" t="s">
        <v>285</v>
      </c>
      <c r="H1822" s="286" t="s">
        <v>285</v>
      </c>
      <c r="I1822" s="286" t="s">
        <v>285</v>
      </c>
      <c r="J1822" s="323">
        <v>653.70000000000255</v>
      </c>
      <c r="K1822" s="323"/>
      <c r="L1822" s="313"/>
      <c r="M1822" s="312">
        <f t="shared" si="33"/>
        <v>653.70000000000255</v>
      </c>
      <c r="N1822" s="443"/>
      <c r="O1822" s="443" t="s">
        <v>291</v>
      </c>
      <c r="P1822" s="443"/>
      <c r="Q1822" s="443"/>
      <c r="R1822" s="443"/>
      <c r="S1822" s="343"/>
      <c r="T1822" s="464"/>
      <c r="U1822" s="686"/>
      <c r="V1822" s="464"/>
      <c r="W1822" s="464"/>
    </row>
    <row r="1823" spans="1:23" ht="15">
      <c r="A1823" s="459" t="s">
        <v>1015</v>
      </c>
      <c r="B1823" s="464" t="s">
        <v>817</v>
      </c>
      <c r="C1823" s="443"/>
      <c r="D1823" s="443"/>
      <c r="E1823" s="286" t="s">
        <v>285</v>
      </c>
      <c r="F1823" s="286" t="s">
        <v>285</v>
      </c>
      <c r="G1823" s="286" t="s">
        <v>285</v>
      </c>
      <c r="H1823" s="286">
        <v>118.50000000000182</v>
      </c>
      <c r="I1823" s="286">
        <v>510.59999999999854</v>
      </c>
      <c r="J1823" s="286" t="s">
        <v>285</v>
      </c>
      <c r="K1823" s="286"/>
      <c r="L1823" s="313"/>
      <c r="M1823" s="312">
        <f t="shared" si="33"/>
        <v>629.10000000000036</v>
      </c>
      <c r="N1823" s="443"/>
      <c r="O1823" s="443"/>
      <c r="P1823" s="443"/>
      <c r="Q1823" s="443"/>
      <c r="R1823" s="443"/>
      <c r="S1823" s="464"/>
      <c r="T1823" s="464"/>
      <c r="U1823" s="688"/>
      <c r="V1823" s="464"/>
      <c r="W1823" s="464"/>
    </row>
    <row r="1824" spans="1:23" ht="15">
      <c r="A1824" s="459" t="s">
        <v>1016</v>
      </c>
      <c r="B1824" s="361" t="s">
        <v>1847</v>
      </c>
      <c r="C1824" s="446"/>
      <c r="D1824" s="446"/>
      <c r="E1824" s="286" t="s">
        <v>285</v>
      </c>
      <c r="F1824" s="286" t="s">
        <v>285</v>
      </c>
      <c r="G1824" s="286" t="s">
        <v>285</v>
      </c>
      <c r="H1824" s="286" t="s">
        <v>285</v>
      </c>
      <c r="I1824" s="286">
        <v>618.39999999999964</v>
      </c>
      <c r="J1824" s="286" t="s">
        <v>285</v>
      </c>
      <c r="K1824" s="286"/>
      <c r="L1824" s="313"/>
      <c r="M1824" s="312">
        <f t="shared" si="33"/>
        <v>618.39999999999964</v>
      </c>
      <c r="N1824" s="443"/>
      <c r="O1824" s="443"/>
      <c r="P1824" s="443"/>
      <c r="Q1824" s="443"/>
      <c r="R1824" s="443"/>
      <c r="S1824" s="464"/>
      <c r="T1824" s="464"/>
      <c r="U1824" s="688"/>
      <c r="V1824" s="464"/>
      <c r="W1824" s="464"/>
    </row>
    <row r="1825" spans="1:23" ht="15">
      <c r="A1825" s="459" t="s">
        <v>1017</v>
      </c>
      <c r="B1825" s="530" t="s">
        <v>2246</v>
      </c>
      <c r="C1825" s="446"/>
      <c r="D1825" s="446"/>
      <c r="E1825" s="286" t="s">
        <v>285</v>
      </c>
      <c r="F1825" s="286" t="s">
        <v>285</v>
      </c>
      <c r="G1825" s="286" t="s">
        <v>285</v>
      </c>
      <c r="H1825" s="286" t="s">
        <v>285</v>
      </c>
      <c r="I1825" s="286" t="s">
        <v>285</v>
      </c>
      <c r="J1825" s="286">
        <v>602.5</v>
      </c>
      <c r="K1825" s="286"/>
      <c r="L1825" s="313"/>
      <c r="M1825" s="312">
        <f t="shared" si="33"/>
        <v>602.5</v>
      </c>
      <c r="N1825" s="443"/>
      <c r="O1825" s="443"/>
      <c r="P1825" s="443"/>
      <c r="Q1825" s="443"/>
      <c r="R1825" s="443"/>
      <c r="S1825" s="530"/>
      <c r="T1825" s="464"/>
      <c r="U1825" s="686"/>
      <c r="V1825" s="464"/>
      <c r="W1825" s="464"/>
    </row>
    <row r="1826" spans="1:23" ht="15">
      <c r="A1826" s="459" t="s">
        <v>1018</v>
      </c>
      <c r="B1826" s="530" t="s">
        <v>2245</v>
      </c>
      <c r="C1826" s="446"/>
      <c r="D1826" s="446"/>
      <c r="E1826" s="286" t="s">
        <v>285</v>
      </c>
      <c r="F1826" s="286" t="s">
        <v>285</v>
      </c>
      <c r="G1826" s="286" t="s">
        <v>285</v>
      </c>
      <c r="H1826" s="286" t="s">
        <v>285</v>
      </c>
      <c r="I1826" s="286" t="s">
        <v>285</v>
      </c>
      <c r="J1826" s="286">
        <v>507.00000000000182</v>
      </c>
      <c r="K1826" s="286"/>
      <c r="L1826" s="313"/>
      <c r="M1826" s="312">
        <f t="shared" si="33"/>
        <v>507.00000000000182</v>
      </c>
      <c r="N1826" s="443"/>
      <c r="O1826" s="443"/>
      <c r="P1826" s="443"/>
      <c r="Q1826" s="443"/>
      <c r="R1826" s="443"/>
      <c r="S1826" s="443"/>
      <c r="T1826" s="443"/>
      <c r="U1826" s="443"/>
      <c r="V1826" s="443"/>
      <c r="W1826" s="443"/>
    </row>
    <row r="1827" spans="1:23" ht="15">
      <c r="A1827" s="459" t="s">
        <v>1019</v>
      </c>
      <c r="B1827" s="530" t="s">
        <v>2242</v>
      </c>
      <c r="C1827" s="446"/>
      <c r="D1827" s="446"/>
      <c r="E1827" s="286" t="s">
        <v>285</v>
      </c>
      <c r="F1827" s="286" t="s">
        <v>285</v>
      </c>
      <c r="G1827" s="286" t="s">
        <v>285</v>
      </c>
      <c r="H1827" s="286" t="s">
        <v>285</v>
      </c>
      <c r="I1827" s="286" t="s">
        <v>285</v>
      </c>
      <c r="J1827" s="286">
        <v>482.99999999999818</v>
      </c>
      <c r="K1827" s="286"/>
      <c r="L1827" s="313"/>
      <c r="M1827" s="312">
        <f t="shared" si="33"/>
        <v>482.99999999999818</v>
      </c>
      <c r="N1827" s="443"/>
      <c r="O1827" s="443"/>
      <c r="P1827" s="443"/>
      <c r="Q1827" s="443"/>
      <c r="R1827" s="443"/>
      <c r="S1827" s="443"/>
      <c r="T1827" s="443"/>
      <c r="U1827" s="443"/>
      <c r="V1827" s="443"/>
      <c r="W1827" s="443"/>
    </row>
    <row r="1828" spans="1:23" ht="15">
      <c r="A1828" s="459" t="s">
        <v>1020</v>
      </c>
      <c r="B1828" s="530" t="s">
        <v>2256</v>
      </c>
      <c r="C1828" s="446"/>
      <c r="D1828" s="446"/>
      <c r="E1828" s="286" t="s">
        <v>285</v>
      </c>
      <c r="F1828" s="286" t="s">
        <v>285</v>
      </c>
      <c r="G1828" s="286" t="s">
        <v>285</v>
      </c>
      <c r="H1828" s="286" t="s">
        <v>285</v>
      </c>
      <c r="I1828" s="286" t="s">
        <v>285</v>
      </c>
      <c r="J1828" s="286">
        <v>469.5</v>
      </c>
      <c r="K1828" s="286"/>
      <c r="L1828" s="313"/>
      <c r="M1828" s="312">
        <f t="shared" si="33"/>
        <v>469.5</v>
      </c>
      <c r="N1828" s="443"/>
      <c r="O1828" s="443"/>
      <c r="P1828" s="443"/>
      <c r="Q1828" s="443"/>
      <c r="R1828" s="443"/>
      <c r="S1828" s="443"/>
      <c r="T1828" s="443"/>
      <c r="U1828" s="443"/>
      <c r="V1828" s="443"/>
      <c r="W1828" s="443"/>
    </row>
    <row r="1829" spans="1:23" ht="15">
      <c r="A1829" s="459" t="s">
        <v>1021</v>
      </c>
      <c r="B1829" s="530" t="s">
        <v>2244</v>
      </c>
      <c r="C1829" s="446"/>
      <c r="D1829" s="446"/>
      <c r="E1829" s="286" t="s">
        <v>285</v>
      </c>
      <c r="F1829" s="286" t="s">
        <v>285</v>
      </c>
      <c r="G1829" s="286" t="s">
        <v>285</v>
      </c>
      <c r="H1829" s="286" t="s">
        <v>285</v>
      </c>
      <c r="I1829" s="286" t="s">
        <v>285</v>
      </c>
      <c r="J1829" s="286">
        <v>467.70000000000164</v>
      </c>
      <c r="K1829" s="286"/>
      <c r="L1829" s="313"/>
      <c r="M1829" s="312">
        <f t="shared" si="33"/>
        <v>467.70000000000164</v>
      </c>
      <c r="N1829" s="443"/>
      <c r="O1829" s="443"/>
      <c r="P1829" s="443"/>
      <c r="Q1829" s="443"/>
      <c r="R1829" s="443"/>
      <c r="S1829" s="443"/>
      <c r="T1829" s="443"/>
      <c r="U1829" s="443"/>
      <c r="V1829" s="443"/>
      <c r="W1829" s="443"/>
    </row>
    <row r="1830" spans="1:23" ht="15">
      <c r="A1830" s="459" t="s">
        <v>1022</v>
      </c>
      <c r="B1830" s="530" t="s">
        <v>2241</v>
      </c>
      <c r="C1830" s="446"/>
      <c r="D1830" s="446"/>
      <c r="E1830" s="286" t="s">
        <v>285</v>
      </c>
      <c r="F1830" s="286" t="s">
        <v>285</v>
      </c>
      <c r="G1830" s="286" t="s">
        <v>285</v>
      </c>
      <c r="H1830" s="286" t="s">
        <v>285</v>
      </c>
      <c r="I1830" s="286" t="s">
        <v>285</v>
      </c>
      <c r="J1830" s="286">
        <v>458.19999999999709</v>
      </c>
      <c r="K1830" s="286"/>
      <c r="L1830" s="313"/>
      <c r="M1830" s="312">
        <f t="shared" si="33"/>
        <v>458.19999999999709</v>
      </c>
      <c r="N1830" s="443"/>
      <c r="O1830" s="443"/>
      <c r="P1830" s="443"/>
      <c r="Q1830" s="443"/>
      <c r="R1830" s="443"/>
      <c r="S1830" s="443"/>
      <c r="T1830" s="443"/>
      <c r="U1830" s="443"/>
      <c r="V1830" s="443"/>
      <c r="W1830" s="443"/>
    </row>
    <row r="1831" spans="1:23" ht="15">
      <c r="A1831" s="459" t="s">
        <v>1023</v>
      </c>
      <c r="B1831" s="361" t="s">
        <v>1873</v>
      </c>
      <c r="C1831" s="446"/>
      <c r="D1831" s="446"/>
      <c r="E1831" s="286" t="s">
        <v>285</v>
      </c>
      <c r="F1831" s="286" t="s">
        <v>285</v>
      </c>
      <c r="G1831" s="286" t="s">
        <v>285</v>
      </c>
      <c r="H1831" s="286" t="s">
        <v>285</v>
      </c>
      <c r="I1831" s="286">
        <v>452.80000000000109</v>
      </c>
      <c r="J1831" s="286" t="s">
        <v>285</v>
      </c>
      <c r="K1831" s="286"/>
      <c r="L1831" s="313"/>
      <c r="M1831" s="312">
        <f t="shared" si="33"/>
        <v>452.80000000000109</v>
      </c>
      <c r="N1831" s="443"/>
      <c r="O1831" s="443"/>
      <c r="P1831" s="443"/>
      <c r="Q1831" s="443"/>
      <c r="R1831" s="443"/>
      <c r="S1831" s="443"/>
      <c r="T1831" s="443"/>
      <c r="U1831" s="443"/>
      <c r="V1831" s="443"/>
      <c r="W1831" s="443"/>
    </row>
    <row r="1832" spans="1:23" ht="15">
      <c r="A1832" s="459" t="s">
        <v>1024</v>
      </c>
      <c r="B1832" s="361" t="s">
        <v>1845</v>
      </c>
      <c r="C1832" s="446"/>
      <c r="D1832" s="446"/>
      <c r="E1832" s="286" t="s">
        <v>285</v>
      </c>
      <c r="F1832" s="286" t="s">
        <v>285</v>
      </c>
      <c r="G1832" s="286" t="s">
        <v>285</v>
      </c>
      <c r="H1832" s="286" t="s">
        <v>285</v>
      </c>
      <c r="I1832" s="286">
        <v>447.80000000000109</v>
      </c>
      <c r="J1832" s="286" t="s">
        <v>285</v>
      </c>
      <c r="K1832" s="286"/>
      <c r="L1832" s="313"/>
      <c r="M1832" s="312">
        <f t="shared" si="33"/>
        <v>447.80000000000109</v>
      </c>
      <c r="N1832" s="443"/>
      <c r="O1832" s="443"/>
      <c r="P1832" s="443"/>
      <c r="Q1832" s="443"/>
      <c r="R1832" s="443"/>
      <c r="S1832" s="443"/>
      <c r="T1832" s="443"/>
      <c r="U1832" s="443"/>
      <c r="V1832" s="443"/>
      <c r="W1832" s="443"/>
    </row>
    <row r="1833" spans="1:23" ht="15">
      <c r="A1833" s="459" t="s">
        <v>1025</v>
      </c>
      <c r="B1833" s="530" t="s">
        <v>2243</v>
      </c>
      <c r="C1833" s="446"/>
      <c r="D1833" s="446"/>
      <c r="E1833" s="286" t="s">
        <v>285</v>
      </c>
      <c r="F1833" s="286" t="s">
        <v>285</v>
      </c>
      <c r="G1833" s="286" t="s">
        <v>285</v>
      </c>
      <c r="H1833" s="286" t="s">
        <v>285</v>
      </c>
      <c r="I1833" s="286" t="s">
        <v>285</v>
      </c>
      <c r="J1833" s="286">
        <v>430.80000000000018</v>
      </c>
      <c r="K1833" s="286"/>
      <c r="L1833" s="313"/>
      <c r="M1833" s="312">
        <f t="shared" si="33"/>
        <v>430.80000000000018</v>
      </c>
      <c r="N1833" s="443"/>
      <c r="O1833" s="443"/>
      <c r="P1833" s="443"/>
      <c r="Q1833" s="443"/>
      <c r="R1833" s="443"/>
      <c r="S1833" s="443"/>
      <c r="T1833" s="443"/>
      <c r="U1833" s="443"/>
      <c r="V1833" s="443"/>
      <c r="W1833" s="443"/>
    </row>
    <row r="1834" spans="1:23" ht="15">
      <c r="A1834" s="459" t="s">
        <v>1026</v>
      </c>
      <c r="B1834" s="361" t="s">
        <v>1848</v>
      </c>
      <c r="C1834" s="446"/>
      <c r="D1834" s="446"/>
      <c r="E1834" s="286" t="s">
        <v>285</v>
      </c>
      <c r="F1834" s="286" t="s">
        <v>285</v>
      </c>
      <c r="G1834" s="286" t="s">
        <v>285</v>
      </c>
      <c r="H1834" s="286" t="s">
        <v>285</v>
      </c>
      <c r="I1834" s="286">
        <v>399.79999999999927</v>
      </c>
      <c r="J1834" s="286" t="s">
        <v>285</v>
      </c>
      <c r="K1834" s="286"/>
      <c r="L1834" s="313"/>
      <c r="M1834" s="312">
        <f t="shared" si="33"/>
        <v>399.79999999999927</v>
      </c>
      <c r="N1834" s="443"/>
      <c r="O1834" s="443"/>
      <c r="P1834" s="443"/>
      <c r="Q1834" s="443"/>
      <c r="R1834" s="443"/>
      <c r="S1834" s="443"/>
      <c r="T1834" s="443"/>
      <c r="U1834" s="443"/>
      <c r="V1834" s="443"/>
      <c r="W1834" s="443"/>
    </row>
    <row r="1835" spans="1:23" ht="15">
      <c r="A1835" s="459" t="s">
        <v>1027</v>
      </c>
      <c r="B1835" s="530" t="s">
        <v>2239</v>
      </c>
      <c r="C1835" s="446"/>
      <c r="D1835" s="446"/>
      <c r="E1835" s="286" t="s">
        <v>285</v>
      </c>
      <c r="F1835" s="286" t="s">
        <v>285</v>
      </c>
      <c r="G1835" s="286" t="s">
        <v>285</v>
      </c>
      <c r="H1835" s="286" t="s">
        <v>285</v>
      </c>
      <c r="I1835" s="286" t="s">
        <v>285</v>
      </c>
      <c r="J1835" s="286">
        <v>387.70000000000255</v>
      </c>
      <c r="K1835" s="286"/>
      <c r="L1835" s="313"/>
      <c r="M1835" s="312">
        <f t="shared" si="33"/>
        <v>387.70000000000255</v>
      </c>
      <c r="N1835" s="443"/>
      <c r="O1835" s="443"/>
      <c r="P1835" s="443"/>
      <c r="Q1835" s="443"/>
      <c r="R1835" s="443"/>
      <c r="S1835" s="443"/>
      <c r="T1835" s="443"/>
      <c r="U1835" s="443"/>
      <c r="V1835" s="443"/>
      <c r="W1835" s="443"/>
    </row>
    <row r="1836" spans="1:23" ht="15">
      <c r="A1836" s="459" t="s">
        <v>1028</v>
      </c>
      <c r="B1836" s="361" t="s">
        <v>1855</v>
      </c>
      <c r="C1836" s="446"/>
      <c r="D1836" s="446"/>
      <c r="E1836" s="286" t="s">
        <v>285</v>
      </c>
      <c r="F1836" s="286" t="s">
        <v>285</v>
      </c>
      <c r="G1836" s="286" t="s">
        <v>285</v>
      </c>
      <c r="H1836" s="286" t="s">
        <v>285</v>
      </c>
      <c r="I1836" s="286">
        <v>344</v>
      </c>
      <c r="J1836" s="286" t="s">
        <v>285</v>
      </c>
      <c r="K1836" s="286"/>
      <c r="L1836" s="313"/>
      <c r="M1836" s="312">
        <f t="shared" si="33"/>
        <v>344</v>
      </c>
      <c r="N1836" s="443"/>
      <c r="O1836" s="443"/>
      <c r="P1836" s="443"/>
      <c r="Q1836" s="443"/>
      <c r="R1836" s="443"/>
      <c r="S1836" s="443"/>
      <c r="T1836" s="443"/>
      <c r="U1836" s="443"/>
      <c r="V1836" s="443"/>
      <c r="W1836" s="443"/>
    </row>
    <row r="1837" spans="1:23" ht="15">
      <c r="A1837" s="459" t="s">
        <v>1029</v>
      </c>
      <c r="B1837" s="464" t="s">
        <v>857</v>
      </c>
      <c r="C1837" s="443"/>
      <c r="D1837" s="443"/>
      <c r="E1837" s="286" t="s">
        <v>285</v>
      </c>
      <c r="F1837" s="286" t="s">
        <v>285</v>
      </c>
      <c r="G1837" s="286" t="s">
        <v>285</v>
      </c>
      <c r="H1837" s="286">
        <v>331.29999999999927</v>
      </c>
      <c r="I1837" s="286" t="s">
        <v>285</v>
      </c>
      <c r="J1837" s="286" t="s">
        <v>285</v>
      </c>
      <c r="K1837" s="286"/>
      <c r="L1837" s="313"/>
      <c r="M1837" s="312">
        <f t="shared" si="33"/>
        <v>331.29999999999927</v>
      </c>
      <c r="N1837" s="443"/>
      <c r="O1837" s="443"/>
      <c r="P1837" s="443"/>
      <c r="Q1837" s="443"/>
      <c r="R1837" s="327"/>
      <c r="S1837" s="443"/>
      <c r="T1837" s="443"/>
      <c r="U1837" s="443"/>
      <c r="V1837" s="443"/>
      <c r="W1837" s="443"/>
    </row>
    <row r="1838" spans="1:23" ht="15">
      <c r="A1838" s="459" t="s">
        <v>1030</v>
      </c>
      <c r="B1838" s="530" t="s">
        <v>2238</v>
      </c>
      <c r="C1838" s="446"/>
      <c r="D1838" s="446"/>
      <c r="E1838" s="286" t="s">
        <v>285</v>
      </c>
      <c r="F1838" s="286" t="s">
        <v>285</v>
      </c>
      <c r="G1838" s="286" t="s">
        <v>285</v>
      </c>
      <c r="H1838" s="286" t="s">
        <v>285</v>
      </c>
      <c r="I1838" s="286" t="s">
        <v>285</v>
      </c>
      <c r="J1838" s="286">
        <v>261.59999999999945</v>
      </c>
      <c r="K1838" s="286"/>
      <c r="L1838" s="313"/>
      <c r="M1838" s="312">
        <f t="shared" si="33"/>
        <v>261.59999999999945</v>
      </c>
      <c r="N1838" s="443"/>
      <c r="O1838" s="443"/>
      <c r="P1838" s="443"/>
      <c r="Q1838" s="443"/>
      <c r="R1838" s="443"/>
      <c r="S1838" s="443"/>
      <c r="T1838" s="443"/>
      <c r="U1838" s="443"/>
      <c r="V1838" s="443"/>
      <c r="W1838" s="443"/>
    </row>
    <row r="1839" spans="1:23" ht="15">
      <c r="A1839" s="459" t="s">
        <v>1031</v>
      </c>
      <c r="B1839" s="464" t="s">
        <v>164</v>
      </c>
      <c r="C1839" s="443"/>
      <c r="D1839" s="443"/>
      <c r="E1839" s="286" t="s">
        <v>285</v>
      </c>
      <c r="F1839" s="286" t="s">
        <v>285</v>
      </c>
      <c r="G1839" s="286">
        <v>182.3</v>
      </c>
      <c r="H1839" s="286" t="s">
        <v>285</v>
      </c>
      <c r="I1839" s="286" t="s">
        <v>285</v>
      </c>
      <c r="J1839" s="286" t="s">
        <v>285</v>
      </c>
      <c r="K1839" s="286"/>
      <c r="L1839" s="313"/>
      <c r="M1839" s="312">
        <f t="shared" si="33"/>
        <v>182.3</v>
      </c>
      <c r="N1839" s="443"/>
      <c r="O1839" s="443"/>
      <c r="P1839" s="443"/>
      <c r="Q1839" s="443"/>
      <c r="R1839" s="327"/>
      <c r="S1839" s="443"/>
      <c r="T1839" s="443"/>
      <c r="U1839" s="443"/>
      <c r="V1839" s="443"/>
      <c r="W1839" s="443"/>
    </row>
    <row r="1840" spans="1:23" ht="15">
      <c r="A1840" s="459" t="s">
        <v>1032</v>
      </c>
      <c r="B1840" s="464" t="s">
        <v>847</v>
      </c>
      <c r="C1840" s="443"/>
      <c r="D1840" s="443"/>
      <c r="E1840" s="286" t="s">
        <v>285</v>
      </c>
      <c r="F1840" s="286" t="s">
        <v>285</v>
      </c>
      <c r="G1840" s="286" t="s">
        <v>285</v>
      </c>
      <c r="H1840" s="286">
        <v>175.50000000000091</v>
      </c>
      <c r="I1840" s="286" t="s">
        <v>285</v>
      </c>
      <c r="J1840" s="286" t="s">
        <v>285</v>
      </c>
      <c r="K1840" s="286"/>
      <c r="L1840" s="313"/>
      <c r="M1840" s="312">
        <f t="shared" si="33"/>
        <v>175.50000000000091</v>
      </c>
      <c r="N1840" s="443"/>
      <c r="O1840" s="443"/>
      <c r="P1840" s="443"/>
      <c r="Q1840" s="443"/>
      <c r="R1840" s="327"/>
      <c r="S1840" s="443"/>
      <c r="T1840" s="443"/>
      <c r="U1840" s="443"/>
      <c r="V1840" s="443"/>
      <c r="W1840" s="443"/>
    </row>
    <row r="1841" spans="1:23" ht="15">
      <c r="A1841" s="459" t="s">
        <v>1033</v>
      </c>
      <c r="B1841" s="464" t="s">
        <v>179</v>
      </c>
      <c r="C1841" s="443"/>
      <c r="D1841" s="443"/>
      <c r="E1841" s="286">
        <v>82.5</v>
      </c>
      <c r="F1841" s="286" t="s">
        <v>285</v>
      </c>
      <c r="G1841" s="286" t="s">
        <v>285</v>
      </c>
      <c r="H1841" s="286" t="s">
        <v>285</v>
      </c>
      <c r="I1841" s="286" t="s">
        <v>285</v>
      </c>
      <c r="J1841" s="286" t="s">
        <v>285</v>
      </c>
      <c r="K1841" s="286"/>
      <c r="L1841" s="313"/>
      <c r="M1841" s="312">
        <f t="shared" si="33"/>
        <v>82.5</v>
      </c>
      <c r="N1841" s="443"/>
      <c r="O1841" s="443"/>
      <c r="P1841" s="443"/>
      <c r="Q1841" s="443"/>
      <c r="R1841" s="443"/>
      <c r="S1841" s="443"/>
      <c r="T1841" s="443"/>
      <c r="U1841" s="443"/>
      <c r="V1841" s="443"/>
      <c r="W1841" s="443"/>
    </row>
    <row r="1842" spans="1:23" ht="15">
      <c r="A1842" s="459"/>
      <c r="B1842" s="464"/>
      <c r="C1842" s="443"/>
      <c r="D1842" s="443"/>
      <c r="E1842" s="286"/>
      <c r="F1842" s="286"/>
      <c r="G1842" s="286"/>
      <c r="H1842" s="286"/>
      <c r="I1842" s="443"/>
      <c r="J1842" s="443"/>
      <c r="K1842" s="443"/>
      <c r="L1842" s="313"/>
      <c r="M1842" s="312"/>
      <c r="N1842" s="443"/>
      <c r="O1842" s="443"/>
      <c r="P1842" s="443"/>
      <c r="Q1842" s="443"/>
      <c r="R1842" s="443"/>
      <c r="S1842" s="443"/>
      <c r="T1842" s="443"/>
      <c r="U1842" s="443"/>
      <c r="V1842" s="443"/>
      <c r="W1842" s="443"/>
    </row>
    <row r="1843" spans="1:23" ht="15">
      <c r="A1843" s="459"/>
      <c r="B1843" s="464"/>
      <c r="C1843" s="443"/>
      <c r="D1843" s="443"/>
      <c r="E1843" s="286"/>
      <c r="F1843" s="443"/>
      <c r="G1843" s="443"/>
      <c r="H1843" s="443"/>
      <c r="I1843" s="443"/>
      <c r="J1843" s="443"/>
      <c r="K1843" s="443"/>
      <c r="L1843" s="313"/>
      <c r="M1843" s="313"/>
      <c r="N1843" s="443"/>
      <c r="O1843" s="443"/>
      <c r="P1843" s="443"/>
      <c r="Q1843" s="443"/>
      <c r="R1843" s="443"/>
      <c r="S1843" s="443"/>
      <c r="T1843" s="443"/>
      <c r="U1843" s="443"/>
      <c r="V1843" s="443"/>
      <c r="W1843" s="443"/>
    </row>
    <row r="1844" spans="1:23" ht="15">
      <c r="A1844" s="459"/>
      <c r="B1844" s="464"/>
      <c r="C1844" s="443"/>
      <c r="D1844" s="443"/>
      <c r="E1844" s="286"/>
      <c r="F1844" s="443"/>
      <c r="G1844" s="443"/>
      <c r="H1844" s="443"/>
      <c r="I1844" s="443"/>
      <c r="J1844" s="443"/>
      <c r="K1844" s="443"/>
      <c r="L1844" s="313"/>
      <c r="M1844" s="313"/>
      <c r="N1844" s="443"/>
      <c r="O1844" s="443"/>
      <c r="P1844" s="443"/>
      <c r="Q1844" s="443"/>
      <c r="R1844" s="443"/>
      <c r="S1844" s="443"/>
      <c r="T1844" s="443"/>
      <c r="U1844" s="443"/>
      <c r="V1844" s="443"/>
      <c r="W1844" s="443"/>
    </row>
    <row r="1845" spans="1:23" ht="25.5">
      <c r="A1845" s="30" t="s">
        <v>202</v>
      </c>
      <c r="B1845" s="443"/>
      <c r="C1845" s="443"/>
      <c r="D1845" s="443"/>
      <c r="E1845" s="443"/>
      <c r="F1845" s="443"/>
      <c r="G1845" s="443"/>
      <c r="H1845" s="443"/>
      <c r="I1845" s="443"/>
      <c r="J1845" s="443"/>
      <c r="K1845" s="443"/>
      <c r="L1845" s="313"/>
      <c r="M1845" s="313"/>
      <c r="N1845" s="443"/>
      <c r="O1845" s="443"/>
      <c r="P1845" s="443"/>
      <c r="Q1845" s="443"/>
      <c r="R1845" s="443"/>
      <c r="S1845" s="443"/>
      <c r="T1845" s="443"/>
      <c r="U1845" s="443"/>
      <c r="V1845" s="443"/>
      <c r="W1845" s="443"/>
    </row>
    <row r="1846" spans="1:23">
      <c r="A1846" s="443"/>
      <c r="B1846" s="443"/>
      <c r="C1846" s="443"/>
      <c r="D1846" s="443"/>
      <c r="E1846" s="443"/>
      <c r="F1846" s="443"/>
      <c r="G1846" s="443"/>
      <c r="H1846" s="443"/>
      <c r="I1846" s="443"/>
      <c r="J1846" s="443"/>
      <c r="K1846" s="443"/>
      <c r="L1846" s="313"/>
      <c r="M1846" s="313"/>
      <c r="N1846" s="443"/>
      <c r="O1846" s="443"/>
      <c r="P1846" s="443"/>
      <c r="Q1846" s="443"/>
      <c r="R1846" s="443"/>
      <c r="S1846" s="443"/>
      <c r="T1846" s="443"/>
      <c r="U1846" s="443"/>
      <c r="V1846" s="443"/>
      <c r="W1846" s="443"/>
    </row>
    <row r="1847" spans="1:23" ht="15">
      <c r="A1847" s="305"/>
      <c r="B1847" s="305"/>
      <c r="C1847" s="305"/>
      <c r="D1847" s="305"/>
      <c r="E1847" s="80">
        <v>2016</v>
      </c>
      <c r="F1847" s="80">
        <v>2017</v>
      </c>
      <c r="G1847" s="80">
        <v>2018</v>
      </c>
      <c r="H1847" s="80">
        <v>2019</v>
      </c>
      <c r="I1847" s="80">
        <v>2020</v>
      </c>
      <c r="J1847" s="80">
        <v>2021</v>
      </c>
      <c r="K1847" s="80">
        <v>2022</v>
      </c>
      <c r="L1847" s="313"/>
      <c r="M1847" s="89" t="s">
        <v>40</v>
      </c>
      <c r="N1847" s="443"/>
      <c r="O1847" s="443"/>
      <c r="P1847" s="443"/>
      <c r="Q1847" s="443"/>
      <c r="R1847" s="443"/>
      <c r="S1847" s="443"/>
      <c r="T1847" s="443"/>
      <c r="U1847" s="443"/>
      <c r="V1847" s="443"/>
      <c r="W1847" s="443"/>
    </row>
    <row r="1848" spans="1:23" ht="15">
      <c r="A1848" s="459" t="s">
        <v>0</v>
      </c>
      <c r="B1848" s="464" t="s">
        <v>21</v>
      </c>
      <c r="C1848" s="443"/>
      <c r="D1848" s="443"/>
      <c r="E1848" s="323">
        <v>627.4</v>
      </c>
      <c r="F1848" s="323">
        <v>545.79999999999995</v>
      </c>
      <c r="G1848" s="303">
        <v>1048.8</v>
      </c>
      <c r="H1848" s="323">
        <v>614.09999999999673</v>
      </c>
      <c r="I1848" s="286">
        <v>0</v>
      </c>
      <c r="J1848" s="286">
        <v>436.10000000000218</v>
      </c>
      <c r="K1848" s="286"/>
      <c r="L1848" s="443"/>
      <c r="M1848" s="312">
        <f t="shared" ref="M1848:M1911" si="34">SUM(E1848:J1848)</f>
        <v>3272.1999999999989</v>
      </c>
      <c r="N1848" s="443"/>
      <c r="O1848" s="443" t="s">
        <v>1118</v>
      </c>
      <c r="P1848" s="443"/>
      <c r="Q1848" s="443"/>
      <c r="R1848" s="443" t="s">
        <v>1994</v>
      </c>
      <c r="S1848" s="530"/>
      <c r="T1848" s="464"/>
      <c r="U1848" s="688"/>
      <c r="V1848" s="464"/>
      <c r="W1848" s="464"/>
    </row>
    <row r="1849" spans="1:23" ht="15">
      <c r="A1849" s="459" t="s">
        <v>2</v>
      </c>
      <c r="B1849" s="464" t="s">
        <v>19</v>
      </c>
      <c r="C1849" s="443"/>
      <c r="D1849" s="443"/>
      <c r="E1849" s="323">
        <v>627.79999999999995</v>
      </c>
      <c r="F1849" s="286">
        <v>458</v>
      </c>
      <c r="G1849" s="301">
        <v>996.8</v>
      </c>
      <c r="H1849" s="286">
        <v>426.10000000000036</v>
      </c>
      <c r="I1849" s="286">
        <v>0</v>
      </c>
      <c r="J1849" s="303">
        <v>658.69999999999891</v>
      </c>
      <c r="K1849" s="303"/>
      <c r="L1849" s="443"/>
      <c r="M1849" s="312">
        <f t="shared" si="34"/>
        <v>3167.3999999999992</v>
      </c>
      <c r="N1849" s="443"/>
      <c r="O1849" s="443" t="s">
        <v>333</v>
      </c>
      <c r="P1849" s="443"/>
      <c r="Q1849" s="443"/>
      <c r="R1849" s="293" t="s">
        <v>1995</v>
      </c>
      <c r="S1849" s="343"/>
      <c r="T1849" s="464"/>
      <c r="U1849" s="689"/>
      <c r="V1849" s="464"/>
      <c r="W1849" s="464"/>
    </row>
    <row r="1850" spans="1:23" ht="15">
      <c r="A1850" s="459" t="s">
        <v>3</v>
      </c>
      <c r="B1850" s="464" t="s">
        <v>31</v>
      </c>
      <c r="C1850" s="443"/>
      <c r="D1850" s="443"/>
      <c r="E1850" s="323">
        <v>571.9</v>
      </c>
      <c r="F1850" s="323">
        <v>628.9</v>
      </c>
      <c r="G1850" s="302">
        <v>936.7</v>
      </c>
      <c r="H1850" s="323">
        <v>592.29999999999745</v>
      </c>
      <c r="I1850" s="286">
        <v>0</v>
      </c>
      <c r="J1850" s="286">
        <v>215.99999999999818</v>
      </c>
      <c r="K1850" s="286"/>
      <c r="L1850" s="443"/>
      <c r="M1850" s="312">
        <f t="shared" si="34"/>
        <v>2945.7999999999956</v>
      </c>
      <c r="N1850" s="443"/>
      <c r="O1850" s="443" t="s">
        <v>1119</v>
      </c>
      <c r="P1850" s="443"/>
      <c r="Q1850" s="443"/>
      <c r="R1850" s="443" t="s">
        <v>1120</v>
      </c>
      <c r="S1850" s="464"/>
      <c r="T1850" s="464"/>
      <c r="U1850" s="687"/>
      <c r="V1850" s="464"/>
      <c r="W1850" s="464"/>
    </row>
    <row r="1851" spans="1:23" ht="15">
      <c r="A1851" s="459" t="s">
        <v>5</v>
      </c>
      <c r="B1851" s="464" t="s">
        <v>39</v>
      </c>
      <c r="C1851" s="443"/>
      <c r="D1851" s="443"/>
      <c r="E1851" s="286">
        <v>514.79999999999995</v>
      </c>
      <c r="F1851" s="323">
        <v>535.6</v>
      </c>
      <c r="G1851" s="323">
        <v>822</v>
      </c>
      <c r="H1851" s="286">
        <v>414.99999999999818</v>
      </c>
      <c r="I1851" s="286">
        <v>0</v>
      </c>
      <c r="J1851" s="286">
        <v>475.15000000000327</v>
      </c>
      <c r="K1851" s="286"/>
      <c r="L1851" s="443"/>
      <c r="M1851" s="312">
        <f t="shared" si="34"/>
        <v>2762.5500000000015</v>
      </c>
      <c r="N1851" s="443"/>
      <c r="O1851" s="443" t="s">
        <v>344</v>
      </c>
      <c r="P1851" s="443"/>
      <c r="Q1851" s="443"/>
      <c r="R1851" s="443"/>
      <c r="S1851" s="530"/>
      <c r="T1851" s="464"/>
      <c r="U1851" s="686"/>
      <c r="V1851" s="464"/>
      <c r="W1851" s="464"/>
    </row>
    <row r="1852" spans="1:23" ht="15">
      <c r="A1852" s="459" t="s">
        <v>7</v>
      </c>
      <c r="B1852" s="464" t="s">
        <v>17</v>
      </c>
      <c r="C1852" s="443"/>
      <c r="D1852" s="443"/>
      <c r="E1852" s="323">
        <v>574.20000000000005</v>
      </c>
      <c r="F1852" s="301">
        <v>654.29999999999995</v>
      </c>
      <c r="G1852" s="323">
        <v>809.65</v>
      </c>
      <c r="H1852" s="286">
        <v>346.30000000000109</v>
      </c>
      <c r="I1852" s="286">
        <v>0</v>
      </c>
      <c r="J1852" s="286">
        <v>316.5</v>
      </c>
      <c r="K1852" s="286"/>
      <c r="L1852" s="443"/>
      <c r="M1852" s="312">
        <f t="shared" si="34"/>
        <v>2700.9500000000012</v>
      </c>
      <c r="N1852" s="443"/>
      <c r="O1852" s="443" t="s">
        <v>366</v>
      </c>
      <c r="P1852" s="443"/>
      <c r="Q1852" s="443"/>
      <c r="R1852" s="443"/>
      <c r="S1852" s="343"/>
      <c r="T1852" s="464"/>
      <c r="U1852" s="686"/>
      <c r="V1852" s="464"/>
      <c r="W1852" s="464"/>
    </row>
    <row r="1853" spans="1:23" ht="15">
      <c r="A1853" s="459" t="s">
        <v>8</v>
      </c>
      <c r="B1853" s="464" t="s">
        <v>9</v>
      </c>
      <c r="C1853" s="443"/>
      <c r="D1853" s="443"/>
      <c r="E1853" s="286">
        <v>503.4</v>
      </c>
      <c r="F1853" s="302">
        <v>647.79999999999995</v>
      </c>
      <c r="G1853" s="286">
        <v>177.4</v>
      </c>
      <c r="H1853" s="286">
        <v>515.800000000002</v>
      </c>
      <c r="I1853" s="286">
        <v>0</v>
      </c>
      <c r="J1853" s="323">
        <v>586.65000000000146</v>
      </c>
      <c r="K1853" s="323"/>
      <c r="L1853" s="443"/>
      <c r="M1853" s="312">
        <f t="shared" si="34"/>
        <v>2431.0500000000034</v>
      </c>
      <c r="N1853" s="443"/>
      <c r="O1853" s="443" t="s">
        <v>315</v>
      </c>
      <c r="P1853" s="443"/>
      <c r="Q1853" s="443"/>
      <c r="R1853" s="443"/>
      <c r="S1853" s="343"/>
      <c r="T1853" s="464"/>
      <c r="U1853" s="688"/>
      <c r="V1853" s="464"/>
      <c r="W1853" s="464"/>
    </row>
    <row r="1854" spans="1:23" ht="15">
      <c r="A1854" s="459" t="s">
        <v>10</v>
      </c>
      <c r="B1854" s="464" t="s">
        <v>27</v>
      </c>
      <c r="C1854" s="443"/>
      <c r="D1854" s="443"/>
      <c r="E1854" s="302">
        <v>661.1</v>
      </c>
      <c r="F1854" s="286">
        <v>379.3</v>
      </c>
      <c r="G1854" s="323">
        <v>748.3</v>
      </c>
      <c r="H1854" s="286">
        <v>396.69999999999982</v>
      </c>
      <c r="I1854" s="286">
        <v>0</v>
      </c>
      <c r="J1854" s="286">
        <v>133.29999999999745</v>
      </c>
      <c r="K1854" s="286"/>
      <c r="L1854" s="443"/>
      <c r="M1854" s="312">
        <f t="shared" si="34"/>
        <v>2318.6999999999971</v>
      </c>
      <c r="N1854" s="443"/>
      <c r="O1854" s="443" t="s">
        <v>306</v>
      </c>
      <c r="P1854" s="443"/>
      <c r="Q1854" s="443"/>
      <c r="R1854" s="443"/>
      <c r="S1854" s="530"/>
      <c r="T1854" s="464"/>
      <c r="U1854" s="686"/>
      <c r="V1854" s="464"/>
      <c r="W1854" s="464"/>
    </row>
    <row r="1855" spans="1:23" ht="15">
      <c r="A1855" s="459" t="s">
        <v>12</v>
      </c>
      <c r="B1855" s="464" t="s">
        <v>23</v>
      </c>
      <c r="C1855" s="443"/>
      <c r="D1855" s="443"/>
      <c r="E1855" s="323">
        <v>635.29999999999995</v>
      </c>
      <c r="F1855" s="286">
        <v>358.8</v>
      </c>
      <c r="G1855" s="286">
        <v>293.39999999999998</v>
      </c>
      <c r="H1855" s="323">
        <v>577.5</v>
      </c>
      <c r="I1855" s="286">
        <v>0</v>
      </c>
      <c r="J1855" s="286">
        <v>295.699999999998</v>
      </c>
      <c r="K1855" s="286"/>
      <c r="L1855" s="443"/>
      <c r="M1855" s="312">
        <f t="shared" si="34"/>
        <v>2160.699999999998</v>
      </c>
      <c r="N1855" s="443"/>
      <c r="O1855" s="443" t="s">
        <v>344</v>
      </c>
      <c r="P1855" s="443"/>
      <c r="Q1855" s="443"/>
      <c r="R1855" s="443"/>
      <c r="S1855" s="530"/>
      <c r="T1855" s="464"/>
      <c r="U1855" s="686"/>
      <c r="V1855" s="464"/>
      <c r="W1855" s="464"/>
    </row>
    <row r="1856" spans="1:23" ht="15">
      <c r="A1856" s="459" t="s">
        <v>14</v>
      </c>
      <c r="B1856" s="464" t="s">
        <v>29</v>
      </c>
      <c r="C1856" s="443"/>
      <c r="D1856" s="443"/>
      <c r="E1856" s="286">
        <v>452.1</v>
      </c>
      <c r="F1856" s="286">
        <v>459.2</v>
      </c>
      <c r="G1856" s="323">
        <v>653.1</v>
      </c>
      <c r="H1856" s="286" t="s">
        <v>285</v>
      </c>
      <c r="I1856" s="286">
        <v>0</v>
      </c>
      <c r="J1856" s="286">
        <v>514.15000000000146</v>
      </c>
      <c r="K1856" s="286"/>
      <c r="L1856" s="443"/>
      <c r="M1856" s="312">
        <f t="shared" si="34"/>
        <v>2078.5500000000015</v>
      </c>
      <c r="N1856" s="443"/>
      <c r="O1856" s="443" t="s">
        <v>294</v>
      </c>
      <c r="P1856" s="443"/>
      <c r="Q1856" s="443"/>
      <c r="R1856" s="443"/>
      <c r="S1856" s="343"/>
      <c r="T1856" s="464"/>
      <c r="U1856" s="688"/>
      <c r="V1856" s="464"/>
      <c r="W1856" s="464"/>
    </row>
    <row r="1857" spans="1:23" ht="15">
      <c r="A1857" s="459" t="s">
        <v>16</v>
      </c>
      <c r="B1857" s="464" t="s">
        <v>11</v>
      </c>
      <c r="C1857" s="443"/>
      <c r="D1857" s="443"/>
      <c r="E1857" s="286">
        <v>410.5</v>
      </c>
      <c r="F1857" s="303">
        <v>672</v>
      </c>
      <c r="G1857" s="286">
        <v>264.7</v>
      </c>
      <c r="H1857" s="286">
        <v>369</v>
      </c>
      <c r="I1857" s="286">
        <v>0</v>
      </c>
      <c r="J1857" s="286">
        <v>318.10000000000036</v>
      </c>
      <c r="K1857" s="286"/>
      <c r="L1857" s="443"/>
      <c r="M1857" s="312">
        <f t="shared" si="34"/>
        <v>2034.3000000000004</v>
      </c>
      <c r="N1857" s="443"/>
      <c r="O1857" s="443" t="s">
        <v>288</v>
      </c>
      <c r="P1857" s="443"/>
      <c r="Q1857" s="443"/>
      <c r="R1857" s="443" t="s">
        <v>1995</v>
      </c>
      <c r="S1857" s="464"/>
      <c r="T1857" s="464"/>
      <c r="U1857" s="686"/>
      <c r="V1857" s="464"/>
      <c r="W1857" s="464"/>
    </row>
    <row r="1858" spans="1:23" ht="15">
      <c r="A1858" s="459" t="s">
        <v>18</v>
      </c>
      <c r="B1858" s="464" t="s">
        <v>1</v>
      </c>
      <c r="C1858" s="443"/>
      <c r="D1858" s="443"/>
      <c r="E1858" s="286">
        <v>454.3</v>
      </c>
      <c r="F1858" s="286">
        <v>335.3</v>
      </c>
      <c r="G1858" s="323">
        <v>610.20000000000005</v>
      </c>
      <c r="H1858" s="323">
        <v>549.50000000000091</v>
      </c>
      <c r="I1858" s="286">
        <v>0</v>
      </c>
      <c r="J1858" s="286">
        <v>54.899999999999636</v>
      </c>
      <c r="K1858" s="286"/>
      <c r="L1858" s="443"/>
      <c r="M1858" s="312">
        <f t="shared" si="34"/>
        <v>2004.2000000000007</v>
      </c>
      <c r="N1858" s="443"/>
      <c r="O1858" s="443" t="s">
        <v>329</v>
      </c>
      <c r="P1858" s="443"/>
      <c r="Q1858" s="443"/>
      <c r="R1858" s="443"/>
      <c r="S1858" s="464"/>
      <c r="T1858" s="464"/>
      <c r="U1858" s="686"/>
      <c r="V1858" s="464"/>
      <c r="W1858" s="464"/>
    </row>
    <row r="1859" spans="1:23" ht="15">
      <c r="A1859" s="459" t="s">
        <v>20</v>
      </c>
      <c r="B1859" s="464" t="s">
        <v>15</v>
      </c>
      <c r="C1859" s="443"/>
      <c r="D1859" s="443"/>
      <c r="E1859" s="301">
        <v>713.8</v>
      </c>
      <c r="F1859" s="286">
        <v>210.3</v>
      </c>
      <c r="G1859" s="286">
        <v>549.1</v>
      </c>
      <c r="H1859" s="286">
        <v>329.89999999999873</v>
      </c>
      <c r="I1859" s="286">
        <v>0</v>
      </c>
      <c r="J1859" s="286">
        <v>181.55000000000109</v>
      </c>
      <c r="K1859" s="286"/>
      <c r="L1859" s="443"/>
      <c r="M1859" s="312">
        <f t="shared" si="34"/>
        <v>1984.6499999999996</v>
      </c>
      <c r="N1859" s="443"/>
      <c r="O1859" s="443" t="s">
        <v>307</v>
      </c>
      <c r="P1859" s="443"/>
      <c r="Q1859" s="443"/>
      <c r="R1859" s="443"/>
      <c r="S1859" s="530"/>
      <c r="T1859" s="464"/>
      <c r="U1859" s="688"/>
      <c r="V1859" s="464"/>
      <c r="W1859" s="464"/>
    </row>
    <row r="1860" spans="1:23" ht="15">
      <c r="A1860" s="459" t="s">
        <v>22</v>
      </c>
      <c r="B1860" s="464" t="s">
        <v>141</v>
      </c>
      <c r="C1860" s="443"/>
      <c r="D1860" s="443"/>
      <c r="E1860" s="286" t="s">
        <v>285</v>
      </c>
      <c r="F1860" s="286">
        <v>295</v>
      </c>
      <c r="G1860" s="323">
        <v>753.95</v>
      </c>
      <c r="H1860" s="323">
        <v>578.19999999999891</v>
      </c>
      <c r="I1860" s="286">
        <v>0</v>
      </c>
      <c r="J1860" s="286">
        <v>353.10000000000218</v>
      </c>
      <c r="K1860" s="286"/>
      <c r="L1860" s="443"/>
      <c r="M1860" s="312">
        <f t="shared" si="34"/>
        <v>1980.2500000000011</v>
      </c>
      <c r="N1860" s="443"/>
      <c r="O1860" s="443" t="s">
        <v>323</v>
      </c>
      <c r="P1860" s="443"/>
      <c r="Q1860" s="443"/>
      <c r="R1860" s="443"/>
      <c r="S1860" s="530"/>
      <c r="T1860" s="464"/>
      <c r="U1860" s="686"/>
      <c r="V1860" s="464"/>
      <c r="W1860" s="464"/>
    </row>
    <row r="1861" spans="1:23" ht="15">
      <c r="A1861" s="459" t="s">
        <v>24</v>
      </c>
      <c r="B1861" s="464" t="s">
        <v>25</v>
      </c>
      <c r="C1861" s="443"/>
      <c r="D1861" s="443"/>
      <c r="E1861" s="286">
        <v>427</v>
      </c>
      <c r="F1861" s="286">
        <v>370.1</v>
      </c>
      <c r="G1861" s="286">
        <v>448.1</v>
      </c>
      <c r="H1861" s="286">
        <v>474.90000000000146</v>
      </c>
      <c r="I1861" s="286">
        <v>0</v>
      </c>
      <c r="J1861" s="286">
        <v>244.69999999999891</v>
      </c>
      <c r="K1861" s="286"/>
      <c r="L1861" s="443"/>
      <c r="M1861" s="312">
        <f t="shared" si="34"/>
        <v>1964.8000000000004</v>
      </c>
      <c r="N1861" s="443"/>
      <c r="O1861" s="443"/>
      <c r="P1861" s="443"/>
      <c r="Q1861" s="443"/>
      <c r="R1861" s="443"/>
      <c r="S1861" s="464"/>
      <c r="T1861" s="464"/>
      <c r="U1861" s="686"/>
      <c r="V1861" s="464"/>
      <c r="W1861" s="464"/>
    </row>
    <row r="1862" spans="1:23" ht="15">
      <c r="A1862" s="459" t="s">
        <v>26</v>
      </c>
      <c r="B1862" s="464" t="s">
        <v>142</v>
      </c>
      <c r="C1862" s="443"/>
      <c r="D1862" s="443"/>
      <c r="E1862" s="286" t="s">
        <v>285</v>
      </c>
      <c r="F1862" s="286">
        <v>196.8</v>
      </c>
      <c r="G1862" s="286">
        <v>555.9</v>
      </c>
      <c r="H1862" s="323">
        <v>615.49999999999636</v>
      </c>
      <c r="I1862" s="286">
        <v>0</v>
      </c>
      <c r="J1862" s="323">
        <v>588.14999999999964</v>
      </c>
      <c r="K1862" s="323"/>
      <c r="L1862" s="443"/>
      <c r="M1862" s="312">
        <f t="shared" si="34"/>
        <v>1956.349999999996</v>
      </c>
      <c r="N1862" s="443"/>
      <c r="O1862" s="443" t="s">
        <v>293</v>
      </c>
      <c r="P1862" s="443"/>
      <c r="Q1862" s="443"/>
      <c r="R1862" s="443"/>
      <c r="S1862" s="530"/>
      <c r="T1862" s="464"/>
      <c r="U1862" s="686"/>
      <c r="V1862" s="464"/>
      <c r="W1862" s="464"/>
    </row>
    <row r="1863" spans="1:23" ht="15">
      <c r="A1863" s="459" t="s">
        <v>28</v>
      </c>
      <c r="B1863" s="464" t="s">
        <v>37</v>
      </c>
      <c r="C1863" s="443"/>
      <c r="D1863" s="443"/>
      <c r="E1863" s="286">
        <v>432.3</v>
      </c>
      <c r="F1863" s="286">
        <v>388.8</v>
      </c>
      <c r="G1863" s="286">
        <v>450.8</v>
      </c>
      <c r="H1863" s="286">
        <v>367.10000000000218</v>
      </c>
      <c r="I1863" s="286">
        <v>0</v>
      </c>
      <c r="J1863" s="286">
        <v>246.89999999999964</v>
      </c>
      <c r="K1863" s="286"/>
      <c r="L1863" s="443"/>
      <c r="M1863" s="312">
        <f t="shared" si="34"/>
        <v>1885.9000000000019</v>
      </c>
      <c r="N1863" s="443"/>
      <c r="O1863" s="443"/>
      <c r="P1863" s="443"/>
      <c r="Q1863" s="443"/>
      <c r="R1863" s="443"/>
      <c r="S1863" s="530"/>
      <c r="T1863" s="464"/>
      <c r="U1863" s="688"/>
      <c r="V1863" s="464"/>
      <c r="W1863" s="464"/>
    </row>
    <row r="1864" spans="1:23" ht="15">
      <c r="A1864" s="459" t="s">
        <v>30</v>
      </c>
      <c r="B1864" s="464" t="s">
        <v>33</v>
      </c>
      <c r="C1864" s="443"/>
      <c r="D1864" s="443"/>
      <c r="E1864" s="286">
        <v>301.2</v>
      </c>
      <c r="F1864" s="323">
        <v>477.4</v>
      </c>
      <c r="G1864" s="286">
        <v>433.2</v>
      </c>
      <c r="H1864" s="286">
        <v>286.90000000000146</v>
      </c>
      <c r="I1864" s="286">
        <v>0</v>
      </c>
      <c r="J1864" s="286">
        <v>304.55000000000109</v>
      </c>
      <c r="K1864" s="286"/>
      <c r="L1864" s="443"/>
      <c r="M1864" s="312">
        <f t="shared" si="34"/>
        <v>1803.2500000000025</v>
      </c>
      <c r="N1864" s="443"/>
      <c r="O1864" s="443" t="s">
        <v>295</v>
      </c>
      <c r="P1864" s="443"/>
      <c r="Q1864" s="443"/>
      <c r="R1864" s="443"/>
      <c r="S1864" s="530"/>
      <c r="T1864" s="464"/>
      <c r="U1864" s="686"/>
      <c r="V1864" s="464"/>
      <c r="W1864" s="464"/>
    </row>
    <row r="1865" spans="1:23" ht="15">
      <c r="A1865" s="459" t="s">
        <v>32</v>
      </c>
      <c r="B1865" s="464" t="s">
        <v>4</v>
      </c>
      <c r="C1865" s="443"/>
      <c r="D1865" s="443"/>
      <c r="E1865" s="323">
        <v>559.4</v>
      </c>
      <c r="F1865" s="323">
        <v>638.75</v>
      </c>
      <c r="G1865" s="286">
        <v>245.2</v>
      </c>
      <c r="H1865" s="286">
        <v>237.29999999999654</v>
      </c>
      <c r="I1865" s="286">
        <v>0</v>
      </c>
      <c r="J1865" s="286" t="s">
        <v>285</v>
      </c>
      <c r="K1865" s="286"/>
      <c r="L1865" s="313"/>
      <c r="M1865" s="312">
        <f t="shared" si="34"/>
        <v>1680.6499999999967</v>
      </c>
      <c r="N1865" s="443"/>
      <c r="O1865" s="443" t="s">
        <v>321</v>
      </c>
      <c r="P1865" s="443"/>
      <c r="Q1865" s="443"/>
      <c r="R1865" s="443"/>
      <c r="S1865" s="530"/>
      <c r="T1865" s="464"/>
      <c r="U1865" s="689"/>
      <c r="V1865" s="464"/>
      <c r="W1865" s="464"/>
    </row>
    <row r="1866" spans="1:23" ht="15">
      <c r="A1866" s="459" t="s">
        <v>34</v>
      </c>
      <c r="B1866" s="464" t="s">
        <v>13</v>
      </c>
      <c r="C1866" s="443"/>
      <c r="D1866" s="443"/>
      <c r="E1866" s="286">
        <v>439.6</v>
      </c>
      <c r="F1866" s="323">
        <v>610.4</v>
      </c>
      <c r="G1866" s="286">
        <v>315.2</v>
      </c>
      <c r="H1866" s="286">
        <v>50.399999999997817</v>
      </c>
      <c r="I1866" s="286">
        <v>0</v>
      </c>
      <c r="J1866" s="286">
        <v>226.60000000000218</v>
      </c>
      <c r="K1866" s="286"/>
      <c r="L1866" s="443"/>
      <c r="M1866" s="312">
        <f t="shared" si="34"/>
        <v>1642.2</v>
      </c>
      <c r="N1866" s="443"/>
      <c r="O1866" s="443" t="s">
        <v>304</v>
      </c>
      <c r="P1866" s="443"/>
      <c r="Q1866" s="443"/>
      <c r="R1866" s="443"/>
      <c r="S1866" s="343"/>
      <c r="T1866" s="464"/>
      <c r="U1866" s="686"/>
      <c r="V1866" s="464"/>
      <c r="W1866" s="464"/>
    </row>
    <row r="1867" spans="1:23" ht="15">
      <c r="A1867" s="459" t="s">
        <v>36</v>
      </c>
      <c r="B1867" s="464" t="s">
        <v>35</v>
      </c>
      <c r="C1867" s="443"/>
      <c r="D1867" s="443"/>
      <c r="E1867" s="323">
        <v>542.15</v>
      </c>
      <c r="F1867" s="323">
        <v>469.2</v>
      </c>
      <c r="G1867" s="286">
        <v>358.2</v>
      </c>
      <c r="H1867" s="286">
        <v>207.90000000000055</v>
      </c>
      <c r="I1867" s="286">
        <v>0</v>
      </c>
      <c r="J1867" s="286" t="s">
        <v>285</v>
      </c>
      <c r="K1867" s="286"/>
      <c r="L1867" s="313"/>
      <c r="M1867" s="312">
        <f t="shared" si="34"/>
        <v>1577.4500000000005</v>
      </c>
      <c r="N1867" s="443"/>
      <c r="O1867" s="443" t="s">
        <v>324</v>
      </c>
      <c r="P1867" s="443"/>
      <c r="Q1867" s="443"/>
      <c r="R1867" s="443"/>
      <c r="S1867" s="464"/>
      <c r="T1867" s="464"/>
      <c r="U1867" s="686"/>
      <c r="V1867" s="464"/>
      <c r="W1867" s="464"/>
    </row>
    <row r="1868" spans="1:23" ht="15">
      <c r="A1868" s="459" t="s">
        <v>38</v>
      </c>
      <c r="B1868" s="464" t="s">
        <v>154</v>
      </c>
      <c r="C1868" s="443"/>
      <c r="D1868" s="443"/>
      <c r="E1868" s="286" t="s">
        <v>285</v>
      </c>
      <c r="F1868" s="286" t="s">
        <v>285</v>
      </c>
      <c r="G1868" s="286">
        <v>348.95</v>
      </c>
      <c r="H1868" s="303">
        <v>719.69999999999891</v>
      </c>
      <c r="I1868" s="286">
        <v>0</v>
      </c>
      <c r="J1868" s="286">
        <v>495.29999999999927</v>
      </c>
      <c r="K1868" s="286"/>
      <c r="L1868" s="443"/>
      <c r="M1868" s="312">
        <f t="shared" si="34"/>
        <v>1563.9499999999982</v>
      </c>
      <c r="N1868" s="443"/>
      <c r="O1868" s="443" t="s">
        <v>288</v>
      </c>
      <c r="P1868" s="443"/>
      <c r="Q1868" s="443"/>
      <c r="R1868" s="443" t="s">
        <v>1995</v>
      </c>
      <c r="S1868" s="530"/>
      <c r="T1868" s="464"/>
      <c r="U1868" s="686"/>
      <c r="V1868" s="464"/>
      <c r="W1868" s="464"/>
    </row>
    <row r="1869" spans="1:23" ht="15">
      <c r="A1869" s="459" t="s">
        <v>145</v>
      </c>
      <c r="B1869" s="464" t="s">
        <v>144</v>
      </c>
      <c r="C1869" s="443"/>
      <c r="D1869" s="443"/>
      <c r="E1869" s="286" t="s">
        <v>285</v>
      </c>
      <c r="F1869" s="286">
        <v>295</v>
      </c>
      <c r="G1869" s="286">
        <v>422.3</v>
      </c>
      <c r="H1869" s="286">
        <v>494.69999999999982</v>
      </c>
      <c r="I1869" s="286">
        <v>0</v>
      </c>
      <c r="J1869" s="286">
        <v>328.10000000000036</v>
      </c>
      <c r="K1869" s="286"/>
      <c r="L1869" s="443"/>
      <c r="M1869" s="312">
        <f t="shared" si="34"/>
        <v>1540.1000000000001</v>
      </c>
      <c r="N1869" s="443"/>
      <c r="O1869" s="443"/>
      <c r="P1869" s="443"/>
      <c r="Q1869" s="443"/>
      <c r="R1869" s="443"/>
      <c r="S1869" s="464"/>
      <c r="T1869" s="464"/>
      <c r="U1869" s="686"/>
      <c r="V1869" s="464"/>
      <c r="W1869" s="464"/>
    </row>
    <row r="1870" spans="1:23" ht="15">
      <c r="A1870" s="459" t="s">
        <v>146</v>
      </c>
      <c r="B1870" s="464" t="s">
        <v>6</v>
      </c>
      <c r="C1870" s="443"/>
      <c r="D1870" s="443"/>
      <c r="E1870" s="286">
        <v>210.7</v>
      </c>
      <c r="F1870" s="286">
        <v>237.9</v>
      </c>
      <c r="G1870" s="286">
        <v>415.2</v>
      </c>
      <c r="H1870" s="323">
        <v>553.69999999999709</v>
      </c>
      <c r="I1870" s="286">
        <v>0</v>
      </c>
      <c r="J1870" s="286">
        <v>80.30000000000291</v>
      </c>
      <c r="K1870" s="286"/>
      <c r="L1870" s="443"/>
      <c r="M1870" s="312">
        <f t="shared" si="34"/>
        <v>1497.8</v>
      </c>
      <c r="N1870" s="443"/>
      <c r="O1870" s="443" t="s">
        <v>295</v>
      </c>
      <c r="P1870" s="443"/>
      <c r="Q1870" s="443"/>
      <c r="R1870" s="443"/>
      <c r="S1870" s="530"/>
      <c r="T1870" s="464"/>
      <c r="U1870" s="686"/>
      <c r="V1870" s="464"/>
      <c r="W1870" s="464"/>
    </row>
    <row r="1871" spans="1:23" ht="15">
      <c r="A1871" s="459" t="s">
        <v>147</v>
      </c>
      <c r="B1871" s="464" t="s">
        <v>143</v>
      </c>
      <c r="C1871" s="443"/>
      <c r="D1871" s="443"/>
      <c r="E1871" s="286" t="s">
        <v>285</v>
      </c>
      <c r="F1871" s="286">
        <v>381.2</v>
      </c>
      <c r="G1871" s="286">
        <v>550.29999999999995</v>
      </c>
      <c r="H1871" s="286">
        <v>120.50000000000182</v>
      </c>
      <c r="I1871" s="286">
        <v>0</v>
      </c>
      <c r="J1871" s="286">
        <v>439.40000000000146</v>
      </c>
      <c r="K1871" s="286"/>
      <c r="L1871" s="443"/>
      <c r="M1871" s="312">
        <f t="shared" si="34"/>
        <v>1491.4000000000033</v>
      </c>
      <c r="N1871" s="443"/>
      <c r="O1871" s="443"/>
      <c r="P1871" s="443"/>
      <c r="Q1871" s="443"/>
      <c r="R1871" s="443"/>
      <c r="S1871" s="464"/>
      <c r="T1871" s="464"/>
      <c r="U1871" s="688"/>
      <c r="V1871" s="464"/>
      <c r="W1871" s="464"/>
    </row>
    <row r="1872" spans="1:23" ht="15">
      <c r="A1872" s="459" t="s">
        <v>151</v>
      </c>
      <c r="B1872" s="464" t="s">
        <v>155</v>
      </c>
      <c r="C1872" s="443"/>
      <c r="D1872" s="443"/>
      <c r="E1872" s="286" t="s">
        <v>285</v>
      </c>
      <c r="F1872" s="286" t="s">
        <v>285</v>
      </c>
      <c r="G1872" s="323">
        <v>609</v>
      </c>
      <c r="H1872" s="286">
        <v>393.80000000000018</v>
      </c>
      <c r="I1872" s="286">
        <v>0</v>
      </c>
      <c r="J1872" s="286">
        <v>364.89999999999964</v>
      </c>
      <c r="K1872" s="286"/>
      <c r="L1872" s="443"/>
      <c r="M1872" s="312">
        <f t="shared" si="34"/>
        <v>1367.6999999999998</v>
      </c>
      <c r="N1872" s="443"/>
      <c r="O1872" s="443" t="s">
        <v>300</v>
      </c>
      <c r="P1872" s="443"/>
      <c r="Q1872" s="443"/>
      <c r="R1872" s="443"/>
      <c r="S1872" s="530"/>
      <c r="T1872" s="464"/>
      <c r="U1872" s="686"/>
      <c r="V1872" s="464"/>
      <c r="W1872" s="464"/>
    </row>
    <row r="1873" spans="1:23" ht="15">
      <c r="A1873" s="459" t="s">
        <v>157</v>
      </c>
      <c r="B1873" s="464" t="s">
        <v>178</v>
      </c>
      <c r="C1873" s="443"/>
      <c r="D1873" s="443"/>
      <c r="E1873" s="303">
        <v>873</v>
      </c>
      <c r="F1873" s="286">
        <v>274.8</v>
      </c>
      <c r="G1873" s="286" t="s">
        <v>285</v>
      </c>
      <c r="H1873" s="286" t="s">
        <v>285</v>
      </c>
      <c r="I1873" s="286">
        <v>0</v>
      </c>
      <c r="J1873" s="286" t="s">
        <v>285</v>
      </c>
      <c r="K1873" s="286"/>
      <c r="L1873" s="313"/>
      <c r="M1873" s="312">
        <f t="shared" si="34"/>
        <v>1147.8</v>
      </c>
      <c r="N1873" s="443"/>
      <c r="O1873" s="443" t="s">
        <v>288</v>
      </c>
      <c r="P1873" s="443"/>
      <c r="Q1873" s="443"/>
      <c r="R1873" s="443" t="s">
        <v>1995</v>
      </c>
      <c r="S1873" s="530"/>
      <c r="T1873" s="464"/>
      <c r="U1873" s="688"/>
      <c r="V1873" s="464"/>
      <c r="W1873" s="464"/>
    </row>
    <row r="1874" spans="1:23" ht="15">
      <c r="A1874" s="459" t="s">
        <v>159</v>
      </c>
      <c r="B1874" s="464" t="s">
        <v>158</v>
      </c>
      <c r="C1874" s="443"/>
      <c r="D1874" s="443"/>
      <c r="E1874" s="286" t="s">
        <v>285</v>
      </c>
      <c r="F1874" s="286" t="s">
        <v>285</v>
      </c>
      <c r="G1874" s="286">
        <v>557.70000000000005</v>
      </c>
      <c r="H1874" s="286">
        <v>504.60000000000036</v>
      </c>
      <c r="I1874" s="286">
        <v>0</v>
      </c>
      <c r="J1874" s="286" t="s">
        <v>285</v>
      </c>
      <c r="K1874" s="286"/>
      <c r="L1874" s="313"/>
      <c r="M1874" s="312">
        <f t="shared" si="34"/>
        <v>1062.3000000000004</v>
      </c>
      <c r="N1874" s="443"/>
      <c r="O1874" s="443"/>
      <c r="P1874" s="443"/>
      <c r="Q1874" s="443"/>
      <c r="R1874" s="443"/>
      <c r="S1874" s="530"/>
      <c r="T1874" s="464"/>
      <c r="U1874" s="686"/>
      <c r="V1874" s="464"/>
      <c r="W1874" s="464"/>
    </row>
    <row r="1875" spans="1:23" ht="15">
      <c r="A1875" s="459" t="s">
        <v>160</v>
      </c>
      <c r="B1875" s="464" t="s">
        <v>156</v>
      </c>
      <c r="C1875" s="443"/>
      <c r="D1875" s="443"/>
      <c r="E1875" s="286" t="s">
        <v>285</v>
      </c>
      <c r="F1875" s="286" t="s">
        <v>285</v>
      </c>
      <c r="G1875" s="286">
        <v>217.1</v>
      </c>
      <c r="H1875" s="301">
        <v>690.60000000000036</v>
      </c>
      <c r="I1875" s="286">
        <v>0</v>
      </c>
      <c r="J1875" s="286">
        <v>153.69999999999891</v>
      </c>
      <c r="K1875" s="286"/>
      <c r="L1875" s="443"/>
      <c r="M1875" s="312">
        <f t="shared" si="34"/>
        <v>1061.3999999999992</v>
      </c>
      <c r="N1875" s="443"/>
      <c r="O1875" s="443" t="s">
        <v>307</v>
      </c>
      <c r="P1875" s="443"/>
      <c r="Q1875" s="443"/>
      <c r="R1875" s="443"/>
      <c r="S1875" s="464"/>
      <c r="T1875" s="464"/>
      <c r="U1875" s="686"/>
      <c r="V1875" s="464"/>
      <c r="W1875" s="464"/>
    </row>
    <row r="1876" spans="1:23" ht="15">
      <c r="A1876" s="459" t="s">
        <v>161</v>
      </c>
      <c r="B1876" s="464" t="s">
        <v>822</v>
      </c>
      <c r="C1876" s="443"/>
      <c r="D1876" s="443"/>
      <c r="E1876" s="286" t="s">
        <v>285</v>
      </c>
      <c r="F1876" s="286" t="s">
        <v>285</v>
      </c>
      <c r="G1876" s="286" t="s">
        <v>285</v>
      </c>
      <c r="H1876" s="302">
        <v>623.5</v>
      </c>
      <c r="I1876" s="286">
        <v>0</v>
      </c>
      <c r="J1876" s="286">
        <v>431.44999999999618</v>
      </c>
      <c r="K1876" s="286"/>
      <c r="L1876" s="443"/>
      <c r="M1876" s="312">
        <f t="shared" si="34"/>
        <v>1054.9499999999962</v>
      </c>
      <c r="N1876" s="443"/>
      <c r="O1876" s="443" t="s">
        <v>289</v>
      </c>
      <c r="P1876" s="443"/>
      <c r="Q1876" s="443"/>
      <c r="R1876" s="443"/>
      <c r="S1876" s="464"/>
      <c r="T1876" s="464"/>
      <c r="U1876" s="687"/>
      <c r="V1876" s="464"/>
      <c r="W1876" s="464"/>
    </row>
    <row r="1877" spans="1:23" ht="15">
      <c r="A1877" s="459" t="s">
        <v>163</v>
      </c>
      <c r="B1877" s="464" t="s">
        <v>856</v>
      </c>
      <c r="C1877" s="443"/>
      <c r="D1877" s="443"/>
      <c r="E1877" s="286" t="s">
        <v>285</v>
      </c>
      <c r="F1877" s="286" t="s">
        <v>285</v>
      </c>
      <c r="G1877" s="286" t="s">
        <v>285</v>
      </c>
      <c r="H1877" s="286">
        <v>364.79999999999563</v>
      </c>
      <c r="I1877" s="286">
        <v>0</v>
      </c>
      <c r="J1877" s="302">
        <v>637.59999999999673</v>
      </c>
      <c r="K1877" s="302"/>
      <c r="L1877" s="443"/>
      <c r="M1877" s="312">
        <f t="shared" si="34"/>
        <v>1002.3999999999924</v>
      </c>
      <c r="N1877" s="443"/>
      <c r="O1877" s="443" t="s">
        <v>289</v>
      </c>
      <c r="P1877" s="443"/>
      <c r="Q1877" s="443"/>
      <c r="R1877" s="443"/>
      <c r="S1877" s="530"/>
      <c r="T1877" s="464"/>
      <c r="U1877" s="686"/>
      <c r="V1877" s="464"/>
      <c r="W1877" s="464"/>
    </row>
    <row r="1878" spans="1:23" ht="15">
      <c r="A1878" s="459" t="s">
        <v>281</v>
      </c>
      <c r="B1878" s="464" t="s">
        <v>844</v>
      </c>
      <c r="C1878" s="443"/>
      <c r="D1878" s="443"/>
      <c r="E1878" s="286" t="s">
        <v>285</v>
      </c>
      <c r="F1878" s="286" t="s">
        <v>285</v>
      </c>
      <c r="G1878" s="286" t="s">
        <v>285</v>
      </c>
      <c r="H1878" s="286">
        <v>383.20000000000164</v>
      </c>
      <c r="I1878" s="286">
        <v>0</v>
      </c>
      <c r="J1878" s="323">
        <v>597.35000000000036</v>
      </c>
      <c r="K1878" s="323"/>
      <c r="L1878" s="443"/>
      <c r="M1878" s="312">
        <f t="shared" si="34"/>
        <v>980.550000000002</v>
      </c>
      <c r="N1878" s="443"/>
      <c r="O1878" s="443" t="s">
        <v>304</v>
      </c>
      <c r="P1878" s="443"/>
      <c r="Q1878" s="443"/>
      <c r="R1878" s="443"/>
      <c r="S1878" s="343"/>
      <c r="T1878" s="464"/>
      <c r="U1878" s="686"/>
      <c r="V1878" s="464"/>
      <c r="W1878" s="464"/>
    </row>
    <row r="1879" spans="1:23" ht="15">
      <c r="A1879" s="459" t="s">
        <v>282</v>
      </c>
      <c r="B1879" s="464" t="s">
        <v>162</v>
      </c>
      <c r="C1879" s="443"/>
      <c r="D1879" s="443"/>
      <c r="E1879" s="286" t="s">
        <v>285</v>
      </c>
      <c r="F1879" s="286" t="s">
        <v>285</v>
      </c>
      <c r="G1879" s="286">
        <v>332.2</v>
      </c>
      <c r="H1879" s="286">
        <v>496.29999999999745</v>
      </c>
      <c r="I1879" s="286">
        <v>0</v>
      </c>
      <c r="J1879" s="286">
        <v>141.35000000000036</v>
      </c>
      <c r="K1879" s="286"/>
      <c r="L1879" s="443"/>
      <c r="M1879" s="312">
        <f t="shared" si="34"/>
        <v>969.84999999999786</v>
      </c>
      <c r="N1879" s="443"/>
      <c r="O1879" s="443"/>
      <c r="P1879" s="443"/>
      <c r="Q1879" s="443"/>
      <c r="R1879" s="443"/>
      <c r="S1879" s="464"/>
      <c r="T1879" s="464"/>
      <c r="U1879" s="687"/>
      <c r="V1879" s="464"/>
      <c r="W1879" s="464"/>
    </row>
    <row r="1880" spans="1:23" ht="15">
      <c r="A1880" s="459" t="s">
        <v>283</v>
      </c>
      <c r="B1880" s="464" t="s">
        <v>852</v>
      </c>
      <c r="C1880" s="443"/>
      <c r="D1880" s="443"/>
      <c r="E1880" s="286" t="s">
        <v>285</v>
      </c>
      <c r="F1880" s="286" t="s">
        <v>285</v>
      </c>
      <c r="G1880" s="286" t="s">
        <v>285</v>
      </c>
      <c r="H1880" s="286">
        <v>396.80000000000109</v>
      </c>
      <c r="I1880" s="286">
        <v>0</v>
      </c>
      <c r="J1880" s="286">
        <v>483.54999999999745</v>
      </c>
      <c r="K1880" s="286"/>
      <c r="L1880" s="443"/>
      <c r="M1880" s="312">
        <f t="shared" si="34"/>
        <v>880.34999999999854</v>
      </c>
      <c r="N1880" s="443"/>
      <c r="O1880" s="443"/>
      <c r="P1880" s="443"/>
      <c r="Q1880" s="443"/>
      <c r="R1880" s="443"/>
      <c r="S1880" s="464"/>
      <c r="T1880" s="464"/>
      <c r="U1880" s="686"/>
      <c r="V1880" s="464"/>
      <c r="W1880" s="464"/>
    </row>
    <row r="1881" spans="1:23" ht="15">
      <c r="A1881" s="459" t="s">
        <v>284</v>
      </c>
      <c r="B1881" s="464" t="s">
        <v>873</v>
      </c>
      <c r="C1881" s="443"/>
      <c r="D1881" s="443"/>
      <c r="E1881" s="286" t="s">
        <v>285</v>
      </c>
      <c r="F1881" s="286" t="s">
        <v>285</v>
      </c>
      <c r="G1881" s="286" t="s">
        <v>285</v>
      </c>
      <c r="H1881" s="286">
        <v>390.70000000000437</v>
      </c>
      <c r="I1881" s="286">
        <v>0</v>
      </c>
      <c r="J1881" s="286">
        <v>481</v>
      </c>
      <c r="K1881" s="286"/>
      <c r="L1881" s="443"/>
      <c r="M1881" s="312">
        <f t="shared" si="34"/>
        <v>871.70000000000437</v>
      </c>
      <c r="N1881" s="443"/>
      <c r="O1881" s="443"/>
      <c r="P1881" s="443"/>
      <c r="Q1881" s="443"/>
      <c r="R1881" s="443"/>
      <c r="S1881" s="459"/>
      <c r="T1881" s="464"/>
      <c r="U1881" s="688"/>
      <c r="V1881" s="464"/>
      <c r="W1881" s="464"/>
    </row>
    <row r="1882" spans="1:23" ht="15">
      <c r="A1882" s="459" t="s">
        <v>808</v>
      </c>
      <c r="B1882" s="459" t="s">
        <v>807</v>
      </c>
      <c r="C1882" s="443"/>
      <c r="D1882" s="443"/>
      <c r="E1882" s="286" t="s">
        <v>285</v>
      </c>
      <c r="F1882" s="286" t="s">
        <v>285</v>
      </c>
      <c r="G1882" s="286" t="s">
        <v>285</v>
      </c>
      <c r="H1882" s="286">
        <v>365.60000000000036</v>
      </c>
      <c r="I1882" s="286">
        <v>0</v>
      </c>
      <c r="J1882" s="286">
        <v>462.39999999999873</v>
      </c>
      <c r="K1882" s="286"/>
      <c r="L1882" s="443"/>
      <c r="M1882" s="312">
        <f t="shared" si="34"/>
        <v>827.99999999999909</v>
      </c>
      <c r="N1882" s="443"/>
      <c r="O1882" s="443"/>
      <c r="P1882" s="443"/>
      <c r="Q1882" s="443"/>
      <c r="R1882" s="443"/>
      <c r="S1882" s="464"/>
      <c r="T1882" s="464"/>
      <c r="U1882" s="686"/>
      <c r="V1882" s="464"/>
      <c r="W1882" s="464"/>
    </row>
    <row r="1883" spans="1:23" ht="15">
      <c r="A1883" s="459" t="s">
        <v>809</v>
      </c>
      <c r="B1883" s="464" t="s">
        <v>826</v>
      </c>
      <c r="C1883" s="443"/>
      <c r="D1883" s="443"/>
      <c r="E1883" s="286" t="s">
        <v>285</v>
      </c>
      <c r="F1883" s="286" t="s">
        <v>285</v>
      </c>
      <c r="G1883" s="286" t="s">
        <v>285</v>
      </c>
      <c r="H1883" s="286">
        <v>462.00000000000091</v>
      </c>
      <c r="I1883" s="286">
        <v>0</v>
      </c>
      <c r="J1883" s="286">
        <v>364.99999999999818</v>
      </c>
      <c r="K1883" s="286"/>
      <c r="L1883" s="443"/>
      <c r="M1883" s="312">
        <f t="shared" si="34"/>
        <v>826.99999999999909</v>
      </c>
      <c r="N1883" s="443"/>
      <c r="O1883" s="443"/>
      <c r="P1883" s="443"/>
      <c r="Q1883" s="443"/>
      <c r="R1883" s="443"/>
      <c r="S1883" s="343"/>
      <c r="T1883" s="464"/>
      <c r="U1883" s="686"/>
      <c r="V1883" s="464"/>
      <c r="W1883" s="464"/>
    </row>
    <row r="1884" spans="1:23" ht="15">
      <c r="A1884" s="459" t="s">
        <v>810</v>
      </c>
      <c r="B1884" s="464" t="s">
        <v>153</v>
      </c>
      <c r="C1884" s="443"/>
      <c r="D1884" s="443"/>
      <c r="E1884" s="286" t="s">
        <v>285</v>
      </c>
      <c r="F1884" s="286" t="s">
        <v>285</v>
      </c>
      <c r="G1884" s="286">
        <v>207.35</v>
      </c>
      <c r="H1884" s="286">
        <v>253.29999999999745</v>
      </c>
      <c r="I1884" s="286">
        <v>0</v>
      </c>
      <c r="J1884" s="286">
        <v>364.19999999999891</v>
      </c>
      <c r="K1884" s="286"/>
      <c r="L1884" s="443"/>
      <c r="M1884" s="312">
        <f t="shared" si="34"/>
        <v>824.84999999999638</v>
      </c>
      <c r="N1884" s="443"/>
      <c r="O1884" s="443"/>
      <c r="P1884" s="443"/>
      <c r="Q1884" s="443"/>
      <c r="R1884" s="443"/>
      <c r="S1884" s="343"/>
      <c r="T1884" s="464"/>
      <c r="U1884" s="687"/>
      <c r="V1884" s="464"/>
      <c r="W1884" s="464"/>
    </row>
    <row r="1885" spans="1:23" ht="15">
      <c r="A1885" s="459" t="s">
        <v>812</v>
      </c>
      <c r="B1885" s="464" t="s">
        <v>861</v>
      </c>
      <c r="C1885" s="443"/>
      <c r="D1885" s="443"/>
      <c r="E1885" s="286" t="s">
        <v>285</v>
      </c>
      <c r="F1885" s="286" t="s">
        <v>285</v>
      </c>
      <c r="G1885" s="286" t="s">
        <v>285</v>
      </c>
      <c r="H1885" s="286">
        <v>491.60000000000218</v>
      </c>
      <c r="I1885" s="286">
        <v>0</v>
      </c>
      <c r="J1885" s="286">
        <v>293.29999999999745</v>
      </c>
      <c r="K1885" s="286"/>
      <c r="L1885" s="443"/>
      <c r="M1885" s="312">
        <f t="shared" si="34"/>
        <v>784.89999999999964</v>
      </c>
      <c r="N1885" s="443"/>
      <c r="O1885" s="443"/>
      <c r="P1885" s="443"/>
      <c r="Q1885" s="443"/>
      <c r="R1885" s="443"/>
      <c r="S1885" s="464"/>
      <c r="T1885" s="464"/>
      <c r="U1885" s="687"/>
      <c r="V1885" s="464"/>
      <c r="W1885" s="464"/>
    </row>
    <row r="1886" spans="1:23" ht="15">
      <c r="A1886" s="459" t="s">
        <v>818</v>
      </c>
      <c r="B1886" s="464" t="s">
        <v>835</v>
      </c>
      <c r="C1886" s="443"/>
      <c r="D1886" s="443"/>
      <c r="E1886" s="286" t="s">
        <v>285</v>
      </c>
      <c r="F1886" s="286" t="s">
        <v>285</v>
      </c>
      <c r="G1886" s="286" t="s">
        <v>285</v>
      </c>
      <c r="H1886" s="286">
        <v>487.30000000000109</v>
      </c>
      <c r="I1886" s="286">
        <v>0</v>
      </c>
      <c r="J1886" s="286">
        <v>290.09999999999945</v>
      </c>
      <c r="K1886" s="286"/>
      <c r="L1886" s="443"/>
      <c r="M1886" s="312">
        <f t="shared" si="34"/>
        <v>777.40000000000055</v>
      </c>
      <c r="N1886" s="443"/>
      <c r="O1886" s="443"/>
      <c r="P1886" s="443"/>
      <c r="Q1886" s="443"/>
      <c r="R1886" s="443"/>
      <c r="S1886" s="464"/>
      <c r="T1886" s="464"/>
      <c r="U1886" s="686"/>
      <c r="V1886" s="464"/>
      <c r="W1886" s="464"/>
    </row>
    <row r="1887" spans="1:23" ht="15">
      <c r="A1887" s="459" t="s">
        <v>820</v>
      </c>
      <c r="B1887" s="464" t="s">
        <v>819</v>
      </c>
      <c r="C1887" s="443"/>
      <c r="D1887" s="443"/>
      <c r="E1887" s="286" t="s">
        <v>285</v>
      </c>
      <c r="F1887" s="286" t="s">
        <v>285</v>
      </c>
      <c r="G1887" s="286" t="s">
        <v>285</v>
      </c>
      <c r="H1887" s="286">
        <v>329.70000000000437</v>
      </c>
      <c r="I1887" s="286">
        <v>0</v>
      </c>
      <c r="J1887" s="286">
        <v>423.89999999999964</v>
      </c>
      <c r="K1887" s="286"/>
      <c r="L1887" s="443"/>
      <c r="M1887" s="312">
        <f t="shared" si="34"/>
        <v>753.600000000004</v>
      </c>
      <c r="N1887" s="443"/>
      <c r="O1887" s="443"/>
      <c r="P1887" s="443"/>
      <c r="Q1887" s="443"/>
      <c r="R1887" s="443"/>
      <c r="S1887" s="530"/>
      <c r="T1887" s="464"/>
      <c r="U1887" s="686"/>
      <c r="V1887" s="464"/>
      <c r="W1887" s="464"/>
    </row>
    <row r="1888" spans="1:23" ht="15">
      <c r="A1888" s="459" t="s">
        <v>823</v>
      </c>
      <c r="B1888" s="464" t="s">
        <v>837</v>
      </c>
      <c r="C1888" s="443"/>
      <c r="D1888" s="443"/>
      <c r="E1888" s="286" t="s">
        <v>285</v>
      </c>
      <c r="F1888" s="286" t="s">
        <v>285</v>
      </c>
      <c r="G1888" s="286" t="s">
        <v>285</v>
      </c>
      <c r="H1888" s="286">
        <v>411.50000000000091</v>
      </c>
      <c r="I1888" s="286">
        <v>0</v>
      </c>
      <c r="J1888" s="286">
        <v>337.75</v>
      </c>
      <c r="K1888" s="286"/>
      <c r="L1888" s="443"/>
      <c r="M1888" s="312">
        <f t="shared" si="34"/>
        <v>749.25000000000091</v>
      </c>
      <c r="N1888" s="443"/>
      <c r="O1888" s="443"/>
      <c r="P1888" s="443"/>
      <c r="Q1888" s="443"/>
      <c r="R1888" s="443"/>
      <c r="S1888" s="530"/>
      <c r="T1888" s="464"/>
      <c r="U1888" s="686"/>
      <c r="V1888" s="464"/>
      <c r="W1888" s="464"/>
    </row>
    <row r="1889" spans="1:23" ht="15">
      <c r="A1889" s="459" t="s">
        <v>824</v>
      </c>
      <c r="B1889" s="464" t="s">
        <v>851</v>
      </c>
      <c r="C1889" s="443"/>
      <c r="D1889" s="443"/>
      <c r="E1889" s="286" t="s">
        <v>285</v>
      </c>
      <c r="F1889" s="286" t="s">
        <v>285</v>
      </c>
      <c r="G1889" s="286" t="s">
        <v>285</v>
      </c>
      <c r="H1889" s="286">
        <v>509.70000000000073</v>
      </c>
      <c r="I1889" s="286">
        <v>0</v>
      </c>
      <c r="J1889" s="286">
        <v>218.29999999999927</v>
      </c>
      <c r="K1889" s="286"/>
      <c r="L1889" s="443"/>
      <c r="M1889" s="312">
        <f t="shared" si="34"/>
        <v>728</v>
      </c>
      <c r="N1889" s="443"/>
      <c r="O1889" s="443"/>
      <c r="P1889" s="443"/>
      <c r="Q1889" s="443"/>
      <c r="R1889" s="443"/>
      <c r="S1889" s="343"/>
      <c r="T1889" s="464"/>
      <c r="U1889" s="686"/>
      <c r="V1889" s="464"/>
      <c r="W1889" s="464"/>
    </row>
    <row r="1890" spans="1:23" ht="15">
      <c r="A1890" s="459" t="s">
        <v>827</v>
      </c>
      <c r="B1890" s="464" t="s">
        <v>821</v>
      </c>
      <c r="C1890" s="443"/>
      <c r="D1890" s="443"/>
      <c r="E1890" s="286" t="s">
        <v>285</v>
      </c>
      <c r="F1890" s="286" t="s">
        <v>285</v>
      </c>
      <c r="G1890" s="286" t="s">
        <v>285</v>
      </c>
      <c r="H1890" s="286">
        <v>326.30000000000018</v>
      </c>
      <c r="I1890" s="286">
        <v>0</v>
      </c>
      <c r="J1890" s="286">
        <v>381.39999999999782</v>
      </c>
      <c r="K1890" s="286"/>
      <c r="L1890" s="443"/>
      <c r="M1890" s="312">
        <f t="shared" si="34"/>
        <v>707.699999999998</v>
      </c>
      <c r="N1890" s="443"/>
      <c r="O1890" s="443"/>
      <c r="P1890" s="443"/>
      <c r="Q1890" s="443"/>
      <c r="R1890" s="443"/>
      <c r="S1890" s="343"/>
      <c r="T1890" s="464"/>
      <c r="U1890" s="686"/>
      <c r="V1890" s="464"/>
      <c r="W1890" s="464"/>
    </row>
    <row r="1891" spans="1:23" ht="15">
      <c r="A1891" s="459" t="s">
        <v>829</v>
      </c>
      <c r="B1891" s="464" t="s">
        <v>830</v>
      </c>
      <c r="C1891" s="443"/>
      <c r="D1891" s="443"/>
      <c r="E1891" s="286" t="s">
        <v>285</v>
      </c>
      <c r="F1891" s="286" t="s">
        <v>285</v>
      </c>
      <c r="G1891" s="286" t="s">
        <v>285</v>
      </c>
      <c r="H1891" s="286">
        <v>472.69999999999891</v>
      </c>
      <c r="I1891" s="286">
        <v>0</v>
      </c>
      <c r="J1891" s="286">
        <v>205.69999999999527</v>
      </c>
      <c r="K1891" s="286"/>
      <c r="L1891" s="443"/>
      <c r="M1891" s="312">
        <f t="shared" si="34"/>
        <v>678.39999999999418</v>
      </c>
      <c r="N1891" s="443"/>
      <c r="O1891" s="443"/>
      <c r="P1891" s="443"/>
      <c r="Q1891" s="443"/>
      <c r="R1891" s="443"/>
      <c r="S1891" s="343"/>
      <c r="T1891" s="464"/>
      <c r="U1891" s="686"/>
      <c r="V1891" s="464"/>
      <c r="W1891" s="464"/>
    </row>
    <row r="1892" spans="1:23" ht="15">
      <c r="A1892" s="459" t="s">
        <v>834</v>
      </c>
      <c r="B1892" s="464" t="s">
        <v>855</v>
      </c>
      <c r="C1892" s="443"/>
      <c r="D1892" s="443"/>
      <c r="E1892" s="286" t="s">
        <v>285</v>
      </c>
      <c r="F1892" s="286" t="s">
        <v>285</v>
      </c>
      <c r="G1892" s="286" t="s">
        <v>285</v>
      </c>
      <c r="H1892" s="286">
        <v>421.20000000000073</v>
      </c>
      <c r="I1892" s="286">
        <v>0</v>
      </c>
      <c r="J1892" s="286">
        <v>236.5</v>
      </c>
      <c r="K1892" s="286"/>
      <c r="L1892" s="443"/>
      <c r="M1892" s="312">
        <f t="shared" si="34"/>
        <v>657.70000000000073</v>
      </c>
      <c r="N1892" s="443"/>
      <c r="O1892" s="443"/>
      <c r="P1892" s="443"/>
      <c r="Q1892" s="443"/>
      <c r="R1892" s="443"/>
      <c r="S1892" s="464"/>
      <c r="T1892" s="464"/>
      <c r="U1892" s="686"/>
      <c r="V1892" s="464"/>
      <c r="W1892" s="464"/>
    </row>
    <row r="1893" spans="1:23" ht="15">
      <c r="A1893" s="459" t="s">
        <v>838</v>
      </c>
      <c r="B1893" s="343" t="s">
        <v>1859</v>
      </c>
      <c r="C1893" s="446"/>
      <c r="D1893" s="446"/>
      <c r="E1893" s="286" t="s">
        <v>285</v>
      </c>
      <c r="F1893" s="286" t="s">
        <v>285</v>
      </c>
      <c r="G1893" s="286" t="s">
        <v>285</v>
      </c>
      <c r="H1893" s="286" t="s">
        <v>285</v>
      </c>
      <c r="I1893" s="286">
        <v>0</v>
      </c>
      <c r="J1893" s="301">
        <v>642.95000000000255</v>
      </c>
      <c r="K1893" s="301"/>
      <c r="L1893" s="443"/>
      <c r="M1893" s="312">
        <f t="shared" si="34"/>
        <v>642.95000000000255</v>
      </c>
      <c r="N1893" s="443"/>
      <c r="O1893" s="443" t="s">
        <v>307</v>
      </c>
      <c r="P1893" s="443"/>
      <c r="Q1893" s="443"/>
      <c r="R1893" s="443"/>
      <c r="S1893" s="530"/>
      <c r="T1893" s="464"/>
      <c r="U1893" s="686"/>
      <c r="V1893" s="464"/>
      <c r="W1893" s="464"/>
    </row>
    <row r="1894" spans="1:23" ht="15">
      <c r="A1894" s="459" t="s">
        <v>839</v>
      </c>
      <c r="B1894" s="361" t="s">
        <v>1858</v>
      </c>
      <c r="C1894" s="446"/>
      <c r="D1894" s="446"/>
      <c r="E1894" s="286" t="s">
        <v>285</v>
      </c>
      <c r="F1894" s="286" t="s">
        <v>285</v>
      </c>
      <c r="G1894" s="286" t="s">
        <v>285</v>
      </c>
      <c r="H1894" s="286" t="s">
        <v>285</v>
      </c>
      <c r="I1894" s="286">
        <v>0</v>
      </c>
      <c r="J1894" s="323">
        <v>626.60000000000036</v>
      </c>
      <c r="K1894" s="323"/>
      <c r="L1894" s="443"/>
      <c r="M1894" s="312">
        <f t="shared" si="34"/>
        <v>626.60000000000036</v>
      </c>
      <c r="N1894" s="443"/>
      <c r="O1894" s="443" t="s">
        <v>290</v>
      </c>
      <c r="P1894" s="443"/>
      <c r="Q1894" s="443"/>
      <c r="R1894" s="443"/>
      <c r="S1894" s="464"/>
      <c r="T1894" s="464"/>
      <c r="U1894" s="686"/>
      <c r="V1894" s="464"/>
      <c r="W1894" s="464"/>
    </row>
    <row r="1895" spans="1:23" ht="15">
      <c r="A1895" s="459" t="s">
        <v>840</v>
      </c>
      <c r="B1895" s="361" t="s">
        <v>1844</v>
      </c>
      <c r="C1895" s="446"/>
      <c r="D1895" s="446"/>
      <c r="E1895" s="286" t="s">
        <v>285</v>
      </c>
      <c r="F1895" s="286" t="s">
        <v>285</v>
      </c>
      <c r="G1895" s="286" t="s">
        <v>285</v>
      </c>
      <c r="H1895" s="286" t="s">
        <v>285</v>
      </c>
      <c r="I1895" s="286">
        <v>0</v>
      </c>
      <c r="J1895" s="323">
        <v>599.45000000000255</v>
      </c>
      <c r="K1895" s="323"/>
      <c r="L1895" s="443"/>
      <c r="M1895" s="312">
        <f t="shared" si="34"/>
        <v>599.45000000000255</v>
      </c>
      <c r="N1895" s="443"/>
      <c r="O1895" s="443" t="s">
        <v>291</v>
      </c>
      <c r="P1895" s="443"/>
      <c r="Q1895" s="443"/>
      <c r="R1895" s="443"/>
      <c r="S1895" s="464"/>
      <c r="T1895" s="464"/>
      <c r="U1895" s="688"/>
      <c r="V1895" s="464"/>
      <c r="W1895" s="464"/>
    </row>
    <row r="1896" spans="1:23" ht="15">
      <c r="A1896" s="459" t="s">
        <v>846</v>
      </c>
      <c r="B1896" s="464" t="s">
        <v>869</v>
      </c>
      <c r="C1896" s="443"/>
      <c r="D1896" s="443"/>
      <c r="E1896" s="286" t="s">
        <v>285</v>
      </c>
      <c r="F1896" s="286" t="s">
        <v>285</v>
      </c>
      <c r="G1896" s="286" t="s">
        <v>285</v>
      </c>
      <c r="H1896" s="286">
        <v>309.19999999999891</v>
      </c>
      <c r="I1896" s="286">
        <v>0</v>
      </c>
      <c r="J1896" s="286">
        <v>274.30000000000291</v>
      </c>
      <c r="K1896" s="286"/>
      <c r="L1896" s="443"/>
      <c r="M1896" s="312">
        <f t="shared" si="34"/>
        <v>583.50000000000182</v>
      </c>
      <c r="N1896" s="443"/>
      <c r="O1896" s="443"/>
      <c r="P1896" s="443"/>
      <c r="Q1896" s="443"/>
      <c r="R1896" s="443"/>
      <c r="S1896" s="464"/>
      <c r="T1896" s="464"/>
      <c r="U1896" s="686"/>
      <c r="V1896" s="464"/>
      <c r="W1896" s="464"/>
    </row>
    <row r="1897" spans="1:23" ht="15">
      <c r="A1897" s="459" t="s">
        <v>854</v>
      </c>
      <c r="B1897" s="530" t="s">
        <v>2238</v>
      </c>
      <c r="C1897" s="446"/>
      <c r="D1897" s="446"/>
      <c r="E1897" s="286" t="s">
        <v>285</v>
      </c>
      <c r="F1897" s="286" t="s">
        <v>285</v>
      </c>
      <c r="G1897" s="286" t="s">
        <v>285</v>
      </c>
      <c r="H1897" s="286" t="s">
        <v>285</v>
      </c>
      <c r="I1897" s="286">
        <v>0</v>
      </c>
      <c r="J1897" s="323">
        <v>565.80000000000018</v>
      </c>
      <c r="K1897" s="323"/>
      <c r="L1897" s="443"/>
      <c r="M1897" s="312">
        <f t="shared" si="34"/>
        <v>565.80000000000018</v>
      </c>
      <c r="N1897" s="443"/>
      <c r="O1897" s="443" t="s">
        <v>295</v>
      </c>
      <c r="P1897" s="443"/>
      <c r="Q1897" s="443"/>
      <c r="R1897" s="443"/>
      <c r="S1897" s="530"/>
      <c r="T1897" s="464"/>
      <c r="U1897" s="687"/>
      <c r="V1897" s="464"/>
      <c r="W1897" s="464"/>
    </row>
    <row r="1898" spans="1:23" ht="15">
      <c r="A1898" s="459" t="s">
        <v>858</v>
      </c>
      <c r="B1898" s="464" t="s">
        <v>164</v>
      </c>
      <c r="C1898" s="443"/>
      <c r="D1898" s="443"/>
      <c r="E1898" s="286" t="s">
        <v>285</v>
      </c>
      <c r="F1898" s="286" t="s">
        <v>285</v>
      </c>
      <c r="G1898" s="286">
        <v>559.20000000000005</v>
      </c>
      <c r="H1898" s="286" t="s">
        <v>285</v>
      </c>
      <c r="I1898" s="286">
        <v>0</v>
      </c>
      <c r="J1898" s="286" t="s">
        <v>285</v>
      </c>
      <c r="K1898" s="286"/>
      <c r="L1898" s="313"/>
      <c r="M1898" s="312">
        <f t="shared" si="34"/>
        <v>559.20000000000005</v>
      </c>
      <c r="N1898" s="443"/>
      <c r="O1898" s="443"/>
      <c r="P1898" s="443"/>
      <c r="Q1898" s="443"/>
      <c r="R1898" s="443"/>
      <c r="S1898" s="459"/>
      <c r="T1898" s="464"/>
      <c r="U1898" s="686"/>
      <c r="V1898" s="464"/>
      <c r="W1898" s="464"/>
    </row>
    <row r="1899" spans="1:23" ht="15">
      <c r="A1899" s="459" t="s">
        <v>859</v>
      </c>
      <c r="B1899" s="361" t="s">
        <v>1852</v>
      </c>
      <c r="C1899" s="446"/>
      <c r="D1899" s="446"/>
      <c r="E1899" s="286" t="s">
        <v>285</v>
      </c>
      <c r="F1899" s="286" t="s">
        <v>285</v>
      </c>
      <c r="G1899" s="286" t="s">
        <v>285</v>
      </c>
      <c r="H1899" s="286" t="s">
        <v>285</v>
      </c>
      <c r="I1899" s="286">
        <v>0</v>
      </c>
      <c r="J1899" s="323">
        <v>554.79999999999927</v>
      </c>
      <c r="K1899" s="323"/>
      <c r="L1899" s="443"/>
      <c r="M1899" s="312">
        <f t="shared" si="34"/>
        <v>554.79999999999927</v>
      </c>
      <c r="N1899" s="443"/>
      <c r="O1899" s="443" t="s">
        <v>300</v>
      </c>
      <c r="P1899" s="443"/>
      <c r="Q1899" s="443"/>
      <c r="R1899" s="443"/>
      <c r="S1899" s="464"/>
      <c r="T1899" s="464"/>
      <c r="U1899" s="686"/>
      <c r="V1899" s="464"/>
      <c r="W1899" s="464"/>
    </row>
    <row r="1900" spans="1:23" ht="15">
      <c r="A1900" s="459" t="s">
        <v>860</v>
      </c>
      <c r="B1900" s="459" t="s">
        <v>801</v>
      </c>
      <c r="C1900" s="443"/>
      <c r="D1900" s="443"/>
      <c r="E1900" s="286" t="s">
        <v>285</v>
      </c>
      <c r="F1900" s="286" t="s">
        <v>285</v>
      </c>
      <c r="G1900" s="286" t="s">
        <v>285</v>
      </c>
      <c r="H1900" s="286">
        <v>412.60000000000036</v>
      </c>
      <c r="I1900" s="286">
        <v>0</v>
      </c>
      <c r="J1900" s="286">
        <v>97.800000000000182</v>
      </c>
      <c r="K1900" s="286"/>
      <c r="L1900" s="443"/>
      <c r="M1900" s="312">
        <f t="shared" si="34"/>
        <v>510.40000000000055</v>
      </c>
      <c r="N1900" s="443"/>
      <c r="O1900" s="443"/>
      <c r="P1900" s="443"/>
      <c r="Q1900" s="443"/>
      <c r="R1900" s="443"/>
      <c r="S1900" s="343"/>
      <c r="T1900" s="464"/>
      <c r="U1900" s="686"/>
      <c r="V1900" s="464"/>
      <c r="W1900" s="464"/>
    </row>
    <row r="1901" spans="1:23" ht="15">
      <c r="A1901" s="459" t="s">
        <v>866</v>
      </c>
      <c r="B1901" s="459" t="s">
        <v>806</v>
      </c>
      <c r="C1901" s="443"/>
      <c r="D1901" s="443"/>
      <c r="E1901" s="286" t="s">
        <v>285</v>
      </c>
      <c r="F1901" s="286" t="s">
        <v>285</v>
      </c>
      <c r="G1901" s="286" t="s">
        <v>285</v>
      </c>
      <c r="H1901" s="286">
        <v>172.89999999999964</v>
      </c>
      <c r="I1901" s="286">
        <v>0</v>
      </c>
      <c r="J1901" s="286">
        <v>305.69999999999982</v>
      </c>
      <c r="K1901" s="286"/>
      <c r="L1901" s="443"/>
      <c r="M1901" s="312">
        <f t="shared" si="34"/>
        <v>478.59999999999945</v>
      </c>
      <c r="N1901" s="443"/>
      <c r="O1901" s="443"/>
      <c r="P1901" s="443"/>
      <c r="Q1901" s="443"/>
      <c r="R1901" s="443"/>
      <c r="S1901" s="464"/>
      <c r="T1901" s="464"/>
      <c r="U1901" s="686"/>
      <c r="V1901" s="464"/>
      <c r="W1901" s="464"/>
    </row>
    <row r="1902" spans="1:23" ht="15">
      <c r="A1902" s="459" t="s">
        <v>867</v>
      </c>
      <c r="B1902" s="464" t="s">
        <v>811</v>
      </c>
      <c r="C1902" s="443"/>
      <c r="D1902" s="443"/>
      <c r="E1902" s="286" t="s">
        <v>285</v>
      </c>
      <c r="F1902" s="286" t="s">
        <v>285</v>
      </c>
      <c r="G1902" s="286" t="s">
        <v>285</v>
      </c>
      <c r="H1902" s="286">
        <v>365</v>
      </c>
      <c r="I1902" s="286">
        <v>0</v>
      </c>
      <c r="J1902" s="286">
        <v>107.19999999999891</v>
      </c>
      <c r="K1902" s="286"/>
      <c r="L1902" s="443"/>
      <c r="M1902" s="312">
        <f t="shared" si="34"/>
        <v>472.19999999999891</v>
      </c>
      <c r="N1902" s="443"/>
      <c r="O1902" s="443"/>
      <c r="P1902" s="443"/>
      <c r="Q1902" s="443"/>
      <c r="R1902" s="443"/>
      <c r="S1902" s="464"/>
      <c r="T1902" s="464"/>
      <c r="U1902" s="686"/>
      <c r="V1902" s="464"/>
      <c r="W1902" s="464"/>
    </row>
    <row r="1903" spans="1:23" ht="15">
      <c r="A1903" s="459" t="s">
        <v>868</v>
      </c>
      <c r="B1903" s="464" t="s">
        <v>836</v>
      </c>
      <c r="C1903" s="443"/>
      <c r="D1903" s="443"/>
      <c r="E1903" s="286" t="s">
        <v>285</v>
      </c>
      <c r="F1903" s="286" t="s">
        <v>285</v>
      </c>
      <c r="G1903" s="286" t="s">
        <v>285</v>
      </c>
      <c r="H1903" s="286">
        <v>407.5</v>
      </c>
      <c r="I1903" s="286">
        <v>0</v>
      </c>
      <c r="J1903" s="286">
        <v>62.499999999998181</v>
      </c>
      <c r="K1903" s="286"/>
      <c r="L1903" s="443"/>
      <c r="M1903" s="312">
        <f t="shared" si="34"/>
        <v>469.99999999999818</v>
      </c>
      <c r="N1903" s="443"/>
      <c r="O1903" s="443"/>
      <c r="P1903" s="443"/>
      <c r="Q1903" s="443"/>
      <c r="R1903" s="443"/>
      <c r="S1903" s="464"/>
      <c r="T1903" s="464"/>
      <c r="U1903" s="686"/>
      <c r="V1903" s="464"/>
      <c r="W1903" s="464"/>
    </row>
    <row r="1904" spans="1:23" ht="15">
      <c r="A1904" s="459" t="s">
        <v>870</v>
      </c>
      <c r="B1904" s="530" t="s">
        <v>2246</v>
      </c>
      <c r="C1904" s="446"/>
      <c r="D1904" s="446"/>
      <c r="E1904" s="286" t="s">
        <v>285</v>
      </c>
      <c r="F1904" s="286" t="s">
        <v>285</v>
      </c>
      <c r="G1904" s="286" t="s">
        <v>285</v>
      </c>
      <c r="H1904" s="286" t="s">
        <v>285</v>
      </c>
      <c r="I1904" s="286">
        <v>0</v>
      </c>
      <c r="J1904" s="286">
        <v>454.29999999999745</v>
      </c>
      <c r="K1904" s="286"/>
      <c r="L1904" s="443"/>
      <c r="M1904" s="312">
        <f t="shared" si="34"/>
        <v>454.29999999999745</v>
      </c>
      <c r="N1904" s="443"/>
      <c r="O1904" s="443"/>
      <c r="P1904" s="443"/>
      <c r="Q1904" s="443"/>
      <c r="R1904" s="443"/>
      <c r="S1904" s="464"/>
      <c r="T1904" s="464"/>
      <c r="U1904" s="689"/>
      <c r="V1904" s="464"/>
      <c r="W1904" s="464"/>
    </row>
    <row r="1905" spans="1:23" ht="15">
      <c r="A1905" s="459" t="s">
        <v>871</v>
      </c>
      <c r="B1905" s="361" t="s">
        <v>1849</v>
      </c>
      <c r="C1905" s="446"/>
      <c r="D1905" s="446"/>
      <c r="E1905" s="286" t="s">
        <v>285</v>
      </c>
      <c r="F1905" s="286" t="s">
        <v>285</v>
      </c>
      <c r="G1905" s="286" t="s">
        <v>285</v>
      </c>
      <c r="H1905" s="286" t="s">
        <v>285</v>
      </c>
      <c r="I1905" s="286">
        <v>0</v>
      </c>
      <c r="J1905" s="286">
        <v>428.5</v>
      </c>
      <c r="K1905" s="286"/>
      <c r="L1905" s="443"/>
      <c r="M1905" s="312">
        <f t="shared" si="34"/>
        <v>428.5</v>
      </c>
      <c r="N1905" s="443"/>
      <c r="O1905" s="443"/>
      <c r="P1905" s="443"/>
      <c r="Q1905" s="443"/>
      <c r="R1905" s="443"/>
      <c r="S1905" s="530"/>
      <c r="T1905" s="464"/>
      <c r="U1905" s="688"/>
      <c r="V1905" s="464"/>
      <c r="W1905" s="464"/>
    </row>
    <row r="1906" spans="1:23" ht="15">
      <c r="A1906" s="459" t="s">
        <v>872</v>
      </c>
      <c r="B1906" s="464" t="s">
        <v>828</v>
      </c>
      <c r="C1906" s="443"/>
      <c r="D1906" s="443"/>
      <c r="E1906" s="286" t="s">
        <v>285</v>
      </c>
      <c r="F1906" s="286" t="s">
        <v>285</v>
      </c>
      <c r="G1906" s="286" t="s">
        <v>285</v>
      </c>
      <c r="H1906" s="286">
        <v>195.60000000000127</v>
      </c>
      <c r="I1906" s="286">
        <v>0</v>
      </c>
      <c r="J1906" s="286">
        <v>207.90000000000327</v>
      </c>
      <c r="K1906" s="286"/>
      <c r="L1906" s="443"/>
      <c r="M1906" s="312">
        <f t="shared" si="34"/>
        <v>403.50000000000455</v>
      </c>
      <c r="N1906" s="443"/>
      <c r="O1906" s="443"/>
      <c r="P1906" s="443"/>
      <c r="Q1906" s="443"/>
      <c r="R1906" s="443"/>
      <c r="S1906" s="530"/>
      <c r="T1906" s="464"/>
      <c r="U1906" s="686"/>
      <c r="V1906" s="464"/>
      <c r="W1906" s="464"/>
    </row>
    <row r="1907" spans="1:23" ht="15">
      <c r="A1907" s="459" t="s">
        <v>875</v>
      </c>
      <c r="B1907" s="530" t="s">
        <v>2256</v>
      </c>
      <c r="C1907" s="446"/>
      <c r="D1907" s="446"/>
      <c r="E1907" s="286" t="s">
        <v>285</v>
      </c>
      <c r="F1907" s="286" t="s">
        <v>285</v>
      </c>
      <c r="G1907" s="286" t="s">
        <v>285</v>
      </c>
      <c r="H1907" s="286" t="s">
        <v>285</v>
      </c>
      <c r="I1907" s="286">
        <v>0</v>
      </c>
      <c r="J1907" s="286">
        <v>401.94999999999982</v>
      </c>
      <c r="K1907" s="286"/>
      <c r="L1907" s="443"/>
      <c r="M1907" s="312">
        <f t="shared" si="34"/>
        <v>401.94999999999982</v>
      </c>
      <c r="N1907" s="443"/>
      <c r="O1907" s="443"/>
      <c r="P1907" s="443"/>
      <c r="Q1907" s="443"/>
      <c r="R1907" s="443"/>
      <c r="S1907" s="464"/>
      <c r="T1907" s="464"/>
      <c r="U1907" s="686"/>
      <c r="V1907" s="464"/>
      <c r="W1907" s="464"/>
    </row>
    <row r="1908" spans="1:23" ht="15">
      <c r="A1908" s="459" t="s">
        <v>1006</v>
      </c>
      <c r="B1908" s="464" t="s">
        <v>847</v>
      </c>
      <c r="C1908" s="443"/>
      <c r="D1908" s="443"/>
      <c r="E1908" s="286" t="s">
        <v>285</v>
      </c>
      <c r="F1908" s="286" t="s">
        <v>285</v>
      </c>
      <c r="G1908" s="286" t="s">
        <v>285</v>
      </c>
      <c r="H1908" s="286">
        <v>399.30000000000018</v>
      </c>
      <c r="I1908" s="286">
        <v>0</v>
      </c>
      <c r="J1908" s="286" t="s">
        <v>285</v>
      </c>
      <c r="K1908" s="286"/>
      <c r="L1908" s="313"/>
      <c r="M1908" s="312">
        <f t="shared" si="34"/>
        <v>399.30000000000018</v>
      </c>
      <c r="N1908" s="443"/>
      <c r="O1908" s="443"/>
      <c r="P1908" s="443"/>
      <c r="Q1908" s="443"/>
      <c r="R1908" s="443"/>
      <c r="S1908" s="464"/>
      <c r="T1908" s="464"/>
      <c r="U1908" s="686"/>
      <c r="V1908" s="464"/>
      <c r="W1908" s="464"/>
    </row>
    <row r="1909" spans="1:23" ht="15">
      <c r="A1909" s="459" t="s">
        <v>1007</v>
      </c>
      <c r="B1909" s="361" t="s">
        <v>1850</v>
      </c>
      <c r="C1909" s="446"/>
      <c r="D1909" s="446"/>
      <c r="E1909" s="286" t="s">
        <v>285</v>
      </c>
      <c r="F1909" s="286" t="s">
        <v>285</v>
      </c>
      <c r="G1909" s="286" t="s">
        <v>285</v>
      </c>
      <c r="H1909" s="286" t="s">
        <v>285</v>
      </c>
      <c r="I1909" s="286">
        <v>0</v>
      </c>
      <c r="J1909" s="286">
        <v>392.80000000000291</v>
      </c>
      <c r="K1909" s="286"/>
      <c r="L1909" s="443"/>
      <c r="M1909" s="312">
        <f t="shared" si="34"/>
        <v>392.80000000000291</v>
      </c>
      <c r="N1909" s="443"/>
      <c r="O1909" s="443"/>
      <c r="P1909" s="443"/>
      <c r="Q1909" s="443"/>
      <c r="R1909" s="443"/>
      <c r="S1909" s="464"/>
      <c r="T1909" s="464"/>
      <c r="U1909" s="687"/>
      <c r="V1909" s="464"/>
      <c r="W1909" s="464"/>
    </row>
    <row r="1910" spans="1:23" ht="15">
      <c r="A1910" s="459" t="s">
        <v>1008</v>
      </c>
      <c r="B1910" s="530" t="s">
        <v>2243</v>
      </c>
      <c r="C1910" s="446"/>
      <c r="D1910" s="446"/>
      <c r="E1910" s="286" t="s">
        <v>285</v>
      </c>
      <c r="F1910" s="286" t="s">
        <v>285</v>
      </c>
      <c r="G1910" s="286" t="s">
        <v>285</v>
      </c>
      <c r="H1910" s="286" t="s">
        <v>285</v>
      </c>
      <c r="I1910" s="286">
        <v>0</v>
      </c>
      <c r="J1910" s="286">
        <v>388.79999999999745</v>
      </c>
      <c r="K1910" s="286"/>
      <c r="L1910" s="443"/>
      <c r="M1910" s="312">
        <f t="shared" si="34"/>
        <v>388.79999999999745</v>
      </c>
      <c r="N1910" s="443"/>
      <c r="O1910" s="443"/>
      <c r="P1910" s="443"/>
      <c r="Q1910" s="443"/>
      <c r="R1910" s="443"/>
      <c r="S1910" s="530"/>
      <c r="T1910" s="464"/>
      <c r="U1910" s="689"/>
      <c r="V1910" s="464"/>
      <c r="W1910" s="464"/>
    </row>
    <row r="1911" spans="1:23" ht="15">
      <c r="A1911" s="459" t="s">
        <v>1009</v>
      </c>
      <c r="B1911" s="530" t="s">
        <v>2244</v>
      </c>
      <c r="C1911" s="446"/>
      <c r="D1911" s="446"/>
      <c r="E1911" s="286" t="s">
        <v>285</v>
      </c>
      <c r="F1911" s="286" t="s">
        <v>285</v>
      </c>
      <c r="G1911" s="286" t="s">
        <v>285</v>
      </c>
      <c r="H1911" s="286" t="s">
        <v>285</v>
      </c>
      <c r="I1911" s="286">
        <v>0</v>
      </c>
      <c r="J1911" s="286">
        <v>385.25000000000182</v>
      </c>
      <c r="K1911" s="286"/>
      <c r="L1911" s="443"/>
      <c r="M1911" s="312">
        <f t="shared" si="34"/>
        <v>385.25000000000182</v>
      </c>
      <c r="N1911" s="443"/>
      <c r="O1911" s="443"/>
      <c r="P1911" s="443"/>
      <c r="Q1911" s="443"/>
      <c r="R1911" s="443"/>
      <c r="S1911" s="530"/>
      <c r="T1911" s="464"/>
      <c r="U1911" s="688"/>
      <c r="V1911" s="464"/>
      <c r="W1911" s="464"/>
    </row>
    <row r="1912" spans="1:23" ht="15">
      <c r="A1912" s="459" t="s">
        <v>1010</v>
      </c>
      <c r="B1912" s="361" t="s">
        <v>1842</v>
      </c>
      <c r="C1912" s="446"/>
      <c r="D1912" s="446"/>
      <c r="E1912" s="286" t="s">
        <v>285</v>
      </c>
      <c r="F1912" s="286" t="s">
        <v>285</v>
      </c>
      <c r="G1912" s="286" t="s">
        <v>285</v>
      </c>
      <c r="H1912" s="286" t="s">
        <v>285</v>
      </c>
      <c r="I1912" s="286">
        <v>0</v>
      </c>
      <c r="J1912" s="286">
        <v>356.70000000000073</v>
      </c>
      <c r="K1912" s="286"/>
      <c r="L1912" s="443"/>
      <c r="M1912" s="312">
        <f t="shared" ref="M1912:M1935" si="35">SUM(E1912:J1912)</f>
        <v>356.70000000000073</v>
      </c>
      <c r="N1912" s="443"/>
      <c r="O1912" s="443"/>
      <c r="P1912" s="443"/>
      <c r="Q1912" s="443"/>
      <c r="R1912" s="443"/>
      <c r="S1912" s="459"/>
      <c r="T1912" s="464"/>
      <c r="U1912" s="688"/>
      <c r="V1912" s="464"/>
      <c r="W1912" s="464"/>
    </row>
    <row r="1913" spans="1:23" ht="15">
      <c r="A1913" s="459" t="s">
        <v>1011</v>
      </c>
      <c r="B1913" s="464" t="s">
        <v>179</v>
      </c>
      <c r="C1913" s="443"/>
      <c r="D1913" s="443"/>
      <c r="E1913" s="286">
        <v>345.2</v>
      </c>
      <c r="F1913" s="286" t="s">
        <v>285</v>
      </c>
      <c r="G1913" s="286" t="s">
        <v>285</v>
      </c>
      <c r="H1913" s="286" t="s">
        <v>285</v>
      </c>
      <c r="I1913" s="286">
        <v>0</v>
      </c>
      <c r="J1913" s="286" t="s">
        <v>285</v>
      </c>
      <c r="K1913" s="286"/>
      <c r="L1913" s="313"/>
      <c r="M1913" s="312">
        <f t="shared" si="35"/>
        <v>345.2</v>
      </c>
      <c r="N1913" s="443"/>
      <c r="O1913" s="443"/>
      <c r="P1913" s="443"/>
      <c r="Q1913" s="443"/>
      <c r="R1913" s="443"/>
      <c r="S1913" s="343"/>
      <c r="T1913" s="464"/>
      <c r="U1913" s="687"/>
      <c r="V1913" s="464"/>
      <c r="W1913" s="464"/>
    </row>
    <row r="1914" spans="1:23" ht="15">
      <c r="A1914" s="459" t="s">
        <v>1012</v>
      </c>
      <c r="B1914" s="361" t="s">
        <v>1854</v>
      </c>
      <c r="C1914" s="446"/>
      <c r="D1914" s="446"/>
      <c r="E1914" s="286" t="s">
        <v>285</v>
      </c>
      <c r="F1914" s="286" t="s">
        <v>285</v>
      </c>
      <c r="G1914" s="286" t="s">
        <v>285</v>
      </c>
      <c r="H1914" s="286" t="s">
        <v>285</v>
      </c>
      <c r="I1914" s="286">
        <v>0</v>
      </c>
      <c r="J1914" s="286">
        <v>337.10000000000036</v>
      </c>
      <c r="K1914" s="286"/>
      <c r="L1914" s="443"/>
      <c r="M1914" s="312">
        <f t="shared" si="35"/>
        <v>337.10000000000036</v>
      </c>
      <c r="N1914" s="443"/>
      <c r="O1914" s="443"/>
      <c r="P1914" s="443"/>
      <c r="Q1914" s="443"/>
      <c r="R1914" s="443"/>
      <c r="S1914" s="530"/>
      <c r="T1914" s="464"/>
      <c r="U1914" s="688"/>
      <c r="V1914" s="464"/>
      <c r="W1914" s="464"/>
    </row>
    <row r="1915" spans="1:23" ht="15">
      <c r="A1915" s="459" t="s">
        <v>1013</v>
      </c>
      <c r="B1915" s="361" t="s">
        <v>1841</v>
      </c>
      <c r="C1915" s="446"/>
      <c r="D1915" s="446"/>
      <c r="E1915" s="286" t="s">
        <v>285</v>
      </c>
      <c r="F1915" s="286" t="s">
        <v>285</v>
      </c>
      <c r="G1915" s="286" t="s">
        <v>285</v>
      </c>
      <c r="H1915" s="286" t="s">
        <v>285</v>
      </c>
      <c r="I1915" s="286">
        <v>0</v>
      </c>
      <c r="J1915" s="286">
        <v>331.10000000000218</v>
      </c>
      <c r="K1915" s="286"/>
      <c r="L1915" s="443"/>
      <c r="M1915" s="312">
        <f t="shared" si="35"/>
        <v>331.10000000000218</v>
      </c>
      <c r="N1915" s="443"/>
      <c r="O1915" s="443"/>
      <c r="P1915" s="443"/>
      <c r="Q1915" s="443"/>
      <c r="R1915" s="443"/>
      <c r="S1915" s="459"/>
      <c r="T1915" s="464"/>
      <c r="U1915" s="686"/>
      <c r="V1915" s="464"/>
      <c r="W1915" s="464"/>
    </row>
    <row r="1916" spans="1:23" ht="15">
      <c r="A1916" s="459" t="s">
        <v>1014</v>
      </c>
      <c r="B1916" s="530" t="s">
        <v>2241</v>
      </c>
      <c r="C1916" s="446"/>
      <c r="D1916" s="446"/>
      <c r="E1916" s="286" t="s">
        <v>285</v>
      </c>
      <c r="F1916" s="286" t="s">
        <v>285</v>
      </c>
      <c r="G1916" s="286" t="s">
        <v>285</v>
      </c>
      <c r="H1916" s="286" t="s">
        <v>285</v>
      </c>
      <c r="I1916" s="286">
        <v>0</v>
      </c>
      <c r="J1916" s="286">
        <v>328.49999999999636</v>
      </c>
      <c r="K1916" s="286"/>
      <c r="L1916" s="443"/>
      <c r="M1916" s="312">
        <f t="shared" si="35"/>
        <v>328.49999999999636</v>
      </c>
      <c r="N1916" s="443"/>
      <c r="O1916" s="443"/>
      <c r="P1916" s="443"/>
      <c r="Q1916" s="443"/>
      <c r="R1916" s="443"/>
      <c r="S1916" s="343"/>
      <c r="T1916" s="464"/>
      <c r="U1916" s="686"/>
      <c r="V1916" s="464"/>
      <c r="W1916" s="464"/>
    </row>
    <row r="1917" spans="1:23" ht="15">
      <c r="A1917" s="459" t="s">
        <v>1015</v>
      </c>
      <c r="B1917" s="464" t="s">
        <v>817</v>
      </c>
      <c r="C1917" s="443"/>
      <c r="D1917" s="443"/>
      <c r="E1917" s="286" t="s">
        <v>285</v>
      </c>
      <c r="F1917" s="286" t="s">
        <v>285</v>
      </c>
      <c r="G1917" s="286" t="s">
        <v>285</v>
      </c>
      <c r="H1917" s="286">
        <v>327.60000000000218</v>
      </c>
      <c r="I1917" s="286">
        <v>0</v>
      </c>
      <c r="J1917" s="286" t="s">
        <v>285</v>
      </c>
      <c r="K1917" s="286"/>
      <c r="L1917" s="313"/>
      <c r="M1917" s="312">
        <f t="shared" si="35"/>
        <v>327.60000000000218</v>
      </c>
      <c r="N1917" s="443"/>
      <c r="O1917" s="443"/>
      <c r="P1917" s="443"/>
      <c r="Q1917" s="443"/>
      <c r="R1917" s="443"/>
      <c r="S1917" s="464"/>
      <c r="T1917" s="464"/>
      <c r="U1917" s="688"/>
      <c r="V1917" s="464"/>
      <c r="W1917" s="464"/>
    </row>
    <row r="1918" spans="1:23" ht="15">
      <c r="A1918" s="459" t="s">
        <v>1016</v>
      </c>
      <c r="B1918" s="464" t="s">
        <v>863</v>
      </c>
      <c r="C1918" s="443"/>
      <c r="D1918" s="443"/>
      <c r="E1918" s="286" t="s">
        <v>285</v>
      </c>
      <c r="F1918" s="286" t="s">
        <v>285</v>
      </c>
      <c r="G1918" s="286" t="s">
        <v>285</v>
      </c>
      <c r="H1918" s="286">
        <v>264.59999999999854</v>
      </c>
      <c r="I1918" s="286">
        <v>0</v>
      </c>
      <c r="J1918" s="286">
        <v>55.899999999996908</v>
      </c>
      <c r="K1918" s="286"/>
      <c r="L1918" s="443"/>
      <c r="M1918" s="312">
        <f t="shared" si="35"/>
        <v>320.49999999999545</v>
      </c>
      <c r="N1918" s="443"/>
      <c r="O1918" s="443"/>
      <c r="P1918" s="443"/>
      <c r="Q1918" s="443"/>
      <c r="R1918" s="443"/>
      <c r="S1918" s="464"/>
      <c r="T1918" s="464"/>
      <c r="U1918" s="688"/>
      <c r="V1918" s="464"/>
      <c r="W1918" s="464"/>
    </row>
    <row r="1919" spans="1:23" ht="15">
      <c r="A1919" s="459" t="s">
        <v>1017</v>
      </c>
      <c r="B1919" s="361" t="s">
        <v>1857</v>
      </c>
      <c r="C1919" s="446"/>
      <c r="D1919" s="446"/>
      <c r="E1919" s="286" t="s">
        <v>285</v>
      </c>
      <c r="F1919" s="286" t="s">
        <v>285</v>
      </c>
      <c r="G1919" s="286" t="s">
        <v>285</v>
      </c>
      <c r="H1919" s="286" t="s">
        <v>285</v>
      </c>
      <c r="I1919" s="286">
        <v>0</v>
      </c>
      <c r="J1919" s="286">
        <v>302.29999999999927</v>
      </c>
      <c r="K1919" s="286"/>
      <c r="L1919" s="443"/>
      <c r="M1919" s="312">
        <f t="shared" si="35"/>
        <v>302.29999999999927</v>
      </c>
      <c r="N1919" s="443"/>
      <c r="O1919" s="443"/>
      <c r="P1919" s="443"/>
      <c r="Q1919" s="443"/>
      <c r="R1919" s="443"/>
      <c r="S1919" s="530"/>
      <c r="T1919" s="464"/>
      <c r="U1919" s="686"/>
      <c r="V1919" s="464"/>
      <c r="W1919" s="464"/>
    </row>
    <row r="1920" spans="1:23" ht="15">
      <c r="A1920" s="459" t="s">
        <v>1018</v>
      </c>
      <c r="B1920" s="464" t="s">
        <v>842</v>
      </c>
      <c r="C1920" s="443"/>
      <c r="D1920" s="443"/>
      <c r="E1920" s="286" t="s">
        <v>285</v>
      </c>
      <c r="F1920" s="286" t="s">
        <v>285</v>
      </c>
      <c r="G1920" s="286" t="s">
        <v>285</v>
      </c>
      <c r="H1920" s="286">
        <v>283.00000000000364</v>
      </c>
      <c r="I1920" s="286">
        <v>0</v>
      </c>
      <c r="J1920" s="286" t="s">
        <v>285</v>
      </c>
      <c r="K1920" s="286"/>
      <c r="L1920" s="313"/>
      <c r="M1920" s="312">
        <f t="shared" si="35"/>
        <v>283.00000000000364</v>
      </c>
      <c r="N1920" s="443"/>
      <c r="O1920" s="443"/>
      <c r="P1920" s="443"/>
      <c r="Q1920" s="443"/>
      <c r="R1920" s="443"/>
      <c r="S1920" s="443"/>
      <c r="T1920" s="443"/>
      <c r="U1920" s="443"/>
      <c r="V1920" s="443"/>
      <c r="W1920" s="443"/>
    </row>
    <row r="1921" spans="1:23" ht="15">
      <c r="A1921" s="459" t="s">
        <v>1019</v>
      </c>
      <c r="B1921" s="530" t="s">
        <v>2239</v>
      </c>
      <c r="C1921" s="446"/>
      <c r="D1921" s="446"/>
      <c r="E1921" s="286" t="s">
        <v>285</v>
      </c>
      <c r="F1921" s="286" t="s">
        <v>285</v>
      </c>
      <c r="G1921" s="286" t="s">
        <v>285</v>
      </c>
      <c r="H1921" s="286" t="s">
        <v>285</v>
      </c>
      <c r="I1921" s="286">
        <v>0</v>
      </c>
      <c r="J1921" s="286">
        <v>279.30000000000109</v>
      </c>
      <c r="K1921" s="286"/>
      <c r="L1921" s="443"/>
      <c r="M1921" s="312">
        <f t="shared" si="35"/>
        <v>279.30000000000109</v>
      </c>
      <c r="N1921" s="443"/>
      <c r="O1921" s="443"/>
      <c r="P1921" s="443"/>
      <c r="Q1921" s="443"/>
      <c r="R1921" s="443"/>
      <c r="S1921" s="443"/>
      <c r="T1921" s="443"/>
      <c r="U1921" s="443"/>
      <c r="V1921" s="443"/>
      <c r="W1921" s="443"/>
    </row>
    <row r="1922" spans="1:23" ht="15">
      <c r="A1922" s="459" t="s">
        <v>1020</v>
      </c>
      <c r="B1922" s="361" t="s">
        <v>1856</v>
      </c>
      <c r="C1922" s="446"/>
      <c r="D1922" s="446"/>
      <c r="E1922" s="286" t="s">
        <v>285</v>
      </c>
      <c r="F1922" s="286" t="s">
        <v>285</v>
      </c>
      <c r="G1922" s="286" t="s">
        <v>285</v>
      </c>
      <c r="H1922" s="286" t="s">
        <v>285</v>
      </c>
      <c r="I1922" s="286">
        <v>0</v>
      </c>
      <c r="J1922" s="286">
        <v>278.30000000000109</v>
      </c>
      <c r="K1922" s="286"/>
      <c r="L1922" s="443"/>
      <c r="M1922" s="312">
        <f t="shared" si="35"/>
        <v>278.30000000000109</v>
      </c>
      <c r="N1922" s="443"/>
      <c r="O1922" s="443"/>
      <c r="P1922" s="443"/>
      <c r="Q1922" s="443"/>
      <c r="R1922" s="443"/>
      <c r="S1922" s="443"/>
      <c r="T1922" s="443"/>
      <c r="U1922" s="443"/>
      <c r="V1922" s="443"/>
      <c r="W1922" s="443"/>
    </row>
    <row r="1923" spans="1:23" ht="15">
      <c r="A1923" s="459" t="s">
        <v>1021</v>
      </c>
      <c r="B1923" s="530" t="s">
        <v>2245</v>
      </c>
      <c r="C1923" s="446"/>
      <c r="D1923" s="446"/>
      <c r="E1923" s="286" t="s">
        <v>285</v>
      </c>
      <c r="F1923" s="286" t="s">
        <v>285</v>
      </c>
      <c r="G1923" s="286" t="s">
        <v>285</v>
      </c>
      <c r="H1923" s="286" t="s">
        <v>285</v>
      </c>
      <c r="I1923" s="286">
        <v>0</v>
      </c>
      <c r="J1923" s="286">
        <v>275.20000000000073</v>
      </c>
      <c r="K1923" s="286"/>
      <c r="L1923" s="443"/>
      <c r="M1923" s="312">
        <f t="shared" si="35"/>
        <v>275.20000000000073</v>
      </c>
      <c r="N1923" s="443"/>
      <c r="O1923" s="443"/>
      <c r="P1923" s="443"/>
      <c r="Q1923" s="443"/>
      <c r="R1923" s="443"/>
      <c r="S1923" s="443"/>
      <c r="T1923" s="443"/>
      <c r="U1923" s="443"/>
      <c r="V1923" s="443"/>
      <c r="W1923" s="443"/>
    </row>
    <row r="1924" spans="1:23" ht="15">
      <c r="A1924" s="459" t="s">
        <v>1022</v>
      </c>
      <c r="B1924" s="361" t="s">
        <v>1853</v>
      </c>
      <c r="C1924" s="446"/>
      <c r="D1924" s="446"/>
      <c r="E1924" s="286" t="s">
        <v>285</v>
      </c>
      <c r="F1924" s="286" t="s">
        <v>285</v>
      </c>
      <c r="G1924" s="286" t="s">
        <v>285</v>
      </c>
      <c r="H1924" s="286" t="s">
        <v>285</v>
      </c>
      <c r="I1924" s="286">
        <v>0</v>
      </c>
      <c r="J1924" s="286">
        <v>267.20000000000073</v>
      </c>
      <c r="K1924" s="286"/>
      <c r="L1924" s="443"/>
      <c r="M1924" s="312">
        <f t="shared" si="35"/>
        <v>267.20000000000073</v>
      </c>
      <c r="N1924" s="443"/>
      <c r="O1924" s="443"/>
      <c r="P1924" s="443"/>
      <c r="Q1924" s="443"/>
      <c r="R1924" s="443"/>
      <c r="S1924" s="443"/>
      <c r="T1924" s="443"/>
      <c r="U1924" s="443"/>
      <c r="V1924" s="443"/>
      <c r="W1924" s="443"/>
    </row>
    <row r="1925" spans="1:23" ht="15">
      <c r="A1925" s="459" t="s">
        <v>1023</v>
      </c>
      <c r="B1925" s="361" t="s">
        <v>1839</v>
      </c>
      <c r="C1925" s="446"/>
      <c r="D1925" s="446"/>
      <c r="E1925" s="286" t="s">
        <v>285</v>
      </c>
      <c r="F1925" s="286" t="s">
        <v>285</v>
      </c>
      <c r="G1925" s="286" t="s">
        <v>285</v>
      </c>
      <c r="H1925" s="286" t="s">
        <v>285</v>
      </c>
      <c r="I1925" s="286">
        <v>0</v>
      </c>
      <c r="J1925" s="286">
        <v>257.70000000000073</v>
      </c>
      <c r="K1925" s="286"/>
      <c r="L1925" s="443"/>
      <c r="M1925" s="312">
        <f t="shared" si="35"/>
        <v>257.70000000000073</v>
      </c>
      <c r="N1925" s="443"/>
      <c r="O1925" s="443"/>
      <c r="P1925" s="443"/>
      <c r="Q1925" s="443"/>
      <c r="R1925" s="443"/>
      <c r="S1925" s="443"/>
      <c r="T1925" s="443"/>
      <c r="U1925" s="443"/>
      <c r="V1925" s="443"/>
      <c r="W1925" s="443"/>
    </row>
    <row r="1926" spans="1:23" ht="15">
      <c r="A1926" s="459" t="s">
        <v>1024</v>
      </c>
      <c r="B1926" s="530" t="s">
        <v>2242</v>
      </c>
      <c r="C1926" s="446"/>
      <c r="D1926" s="446"/>
      <c r="E1926" s="286" t="s">
        <v>285</v>
      </c>
      <c r="F1926" s="286" t="s">
        <v>285</v>
      </c>
      <c r="G1926" s="286" t="s">
        <v>285</v>
      </c>
      <c r="H1926" s="286" t="s">
        <v>285</v>
      </c>
      <c r="I1926" s="286">
        <v>0</v>
      </c>
      <c r="J1926" s="286">
        <v>255.89999999999873</v>
      </c>
      <c r="K1926" s="286"/>
      <c r="L1926" s="443"/>
      <c r="M1926" s="312">
        <f t="shared" si="35"/>
        <v>255.89999999999873</v>
      </c>
      <c r="N1926" s="443"/>
      <c r="O1926" s="443"/>
      <c r="P1926" s="443"/>
      <c r="Q1926" s="443"/>
      <c r="R1926" s="443"/>
      <c r="S1926" s="443"/>
      <c r="T1926" s="443"/>
      <c r="U1926" s="443"/>
      <c r="V1926" s="443"/>
      <c r="W1926" s="443"/>
    </row>
    <row r="1927" spans="1:23" ht="15">
      <c r="A1927" s="459" t="s">
        <v>1025</v>
      </c>
      <c r="B1927" s="361" t="s">
        <v>1851</v>
      </c>
      <c r="C1927" s="446"/>
      <c r="D1927" s="446"/>
      <c r="E1927" s="286" t="s">
        <v>285</v>
      </c>
      <c r="F1927" s="286" t="s">
        <v>285</v>
      </c>
      <c r="G1927" s="286" t="s">
        <v>285</v>
      </c>
      <c r="H1927" s="286" t="s">
        <v>285</v>
      </c>
      <c r="I1927" s="286">
        <v>0</v>
      </c>
      <c r="J1927" s="286">
        <v>238.09999999999854</v>
      </c>
      <c r="K1927" s="286"/>
      <c r="L1927" s="443"/>
      <c r="M1927" s="312">
        <f t="shared" si="35"/>
        <v>238.09999999999854</v>
      </c>
      <c r="N1927" s="443"/>
      <c r="O1927" s="443"/>
      <c r="P1927" s="443"/>
      <c r="Q1927" s="443"/>
      <c r="R1927" s="443"/>
      <c r="S1927" s="443"/>
      <c r="T1927" s="443"/>
      <c r="U1927" s="443"/>
      <c r="V1927" s="443"/>
      <c r="W1927" s="443"/>
    </row>
    <row r="1928" spans="1:23" ht="15">
      <c r="A1928" s="459" t="s">
        <v>1026</v>
      </c>
      <c r="B1928" s="530" t="s">
        <v>2237</v>
      </c>
      <c r="C1928" s="446"/>
      <c r="D1928" s="446"/>
      <c r="E1928" s="286" t="s">
        <v>285</v>
      </c>
      <c r="F1928" s="286" t="s">
        <v>285</v>
      </c>
      <c r="G1928" s="286" t="s">
        <v>285</v>
      </c>
      <c r="H1928" s="286" t="s">
        <v>285</v>
      </c>
      <c r="I1928" s="286">
        <v>0</v>
      </c>
      <c r="J1928" s="286">
        <v>152.80000000000473</v>
      </c>
      <c r="K1928" s="286"/>
      <c r="L1928" s="443"/>
      <c r="M1928" s="312">
        <f t="shared" si="35"/>
        <v>152.80000000000473</v>
      </c>
      <c r="N1928" s="443"/>
      <c r="O1928" s="443"/>
      <c r="P1928" s="443"/>
      <c r="Q1928" s="443"/>
      <c r="R1928" s="443"/>
      <c r="S1928" s="443"/>
      <c r="T1928" s="443"/>
      <c r="U1928" s="443"/>
      <c r="V1928" s="443"/>
      <c r="W1928" s="443"/>
    </row>
    <row r="1929" spans="1:23" ht="15">
      <c r="A1929" s="459" t="s">
        <v>1027</v>
      </c>
      <c r="B1929" s="464" t="s">
        <v>857</v>
      </c>
      <c r="C1929" s="443"/>
      <c r="D1929" s="443"/>
      <c r="E1929" s="286" t="s">
        <v>285</v>
      </c>
      <c r="F1929" s="286" t="s">
        <v>285</v>
      </c>
      <c r="G1929" s="286" t="s">
        <v>285</v>
      </c>
      <c r="H1929" s="286">
        <v>147.59999999999854</v>
      </c>
      <c r="I1929" s="286">
        <v>0</v>
      </c>
      <c r="J1929" s="286" t="s">
        <v>285</v>
      </c>
      <c r="K1929" s="286"/>
      <c r="L1929" s="313"/>
      <c r="M1929" s="312">
        <f t="shared" si="35"/>
        <v>147.59999999999854</v>
      </c>
      <c r="N1929" s="443"/>
      <c r="O1929" s="443"/>
      <c r="P1929" s="443"/>
      <c r="Q1929" s="443"/>
      <c r="R1929" s="443"/>
      <c r="S1929" s="443"/>
      <c r="T1929" s="443"/>
      <c r="U1929" s="443"/>
      <c r="V1929" s="443"/>
      <c r="W1929" s="443"/>
    </row>
    <row r="1930" spans="1:23" ht="15">
      <c r="A1930" s="459" t="s">
        <v>1028</v>
      </c>
      <c r="B1930" s="343" t="s">
        <v>1837</v>
      </c>
      <c r="C1930" s="446"/>
      <c r="D1930" s="446"/>
      <c r="E1930" s="286" t="s">
        <v>285</v>
      </c>
      <c r="F1930" s="286" t="s">
        <v>285</v>
      </c>
      <c r="G1930" s="286" t="s">
        <v>285</v>
      </c>
      <c r="H1930" s="286" t="s">
        <v>285</v>
      </c>
      <c r="I1930" s="286">
        <v>0</v>
      </c>
      <c r="J1930" s="286" t="s">
        <v>285</v>
      </c>
      <c r="K1930" s="286"/>
      <c r="L1930" s="313"/>
      <c r="M1930" s="312">
        <f t="shared" si="35"/>
        <v>0</v>
      </c>
      <c r="N1930" s="443"/>
      <c r="O1930" s="443"/>
      <c r="P1930" s="443"/>
      <c r="Q1930" s="443"/>
      <c r="R1930" s="443"/>
      <c r="S1930" s="443"/>
      <c r="T1930" s="443"/>
      <c r="U1930" s="443"/>
      <c r="V1930" s="443"/>
      <c r="W1930" s="443"/>
    </row>
    <row r="1931" spans="1:23" ht="15">
      <c r="A1931" s="459" t="s">
        <v>1029</v>
      </c>
      <c r="B1931" s="361" t="s">
        <v>1848</v>
      </c>
      <c r="C1931" s="446"/>
      <c r="D1931" s="446"/>
      <c r="E1931" s="286" t="s">
        <v>285</v>
      </c>
      <c r="F1931" s="286" t="s">
        <v>285</v>
      </c>
      <c r="G1931" s="286" t="s">
        <v>285</v>
      </c>
      <c r="H1931" s="286" t="s">
        <v>285</v>
      </c>
      <c r="I1931" s="286">
        <v>0</v>
      </c>
      <c r="J1931" s="286" t="s">
        <v>285</v>
      </c>
      <c r="K1931" s="286"/>
      <c r="L1931" s="313"/>
      <c r="M1931" s="312">
        <f t="shared" si="35"/>
        <v>0</v>
      </c>
      <c r="N1931" s="443"/>
      <c r="O1931" s="443"/>
      <c r="P1931" s="443"/>
      <c r="Q1931" s="443"/>
      <c r="R1931" s="443"/>
      <c r="S1931" s="443"/>
      <c r="T1931" s="443"/>
      <c r="U1931" s="443"/>
      <c r="V1931" s="443"/>
      <c r="W1931" s="443"/>
    </row>
    <row r="1932" spans="1:23" ht="15">
      <c r="A1932" s="459" t="s">
        <v>1030</v>
      </c>
      <c r="B1932" s="361" t="s">
        <v>1847</v>
      </c>
      <c r="C1932" s="446"/>
      <c r="D1932" s="446"/>
      <c r="E1932" s="286" t="s">
        <v>285</v>
      </c>
      <c r="F1932" s="286" t="s">
        <v>285</v>
      </c>
      <c r="G1932" s="286" t="s">
        <v>285</v>
      </c>
      <c r="H1932" s="286" t="s">
        <v>285</v>
      </c>
      <c r="I1932" s="286">
        <v>0</v>
      </c>
      <c r="J1932" s="286" t="s">
        <v>285</v>
      </c>
      <c r="K1932" s="286"/>
      <c r="L1932" s="313"/>
      <c r="M1932" s="312">
        <f t="shared" si="35"/>
        <v>0</v>
      </c>
      <c r="N1932" s="443"/>
      <c r="O1932" s="443"/>
      <c r="P1932" s="443"/>
      <c r="Q1932" s="443"/>
      <c r="R1932" s="443"/>
      <c r="S1932" s="443"/>
      <c r="T1932" s="443"/>
      <c r="U1932" s="443"/>
      <c r="V1932" s="443"/>
      <c r="W1932" s="443"/>
    </row>
    <row r="1933" spans="1:23" ht="15">
      <c r="A1933" s="459" t="s">
        <v>1031</v>
      </c>
      <c r="B1933" s="361" t="s">
        <v>1845</v>
      </c>
      <c r="C1933" s="446"/>
      <c r="D1933" s="446"/>
      <c r="E1933" s="286" t="s">
        <v>285</v>
      </c>
      <c r="F1933" s="286" t="s">
        <v>285</v>
      </c>
      <c r="G1933" s="286" t="s">
        <v>285</v>
      </c>
      <c r="H1933" s="286" t="s">
        <v>285</v>
      </c>
      <c r="I1933" s="286">
        <v>0</v>
      </c>
      <c r="J1933" s="286" t="s">
        <v>285</v>
      </c>
      <c r="K1933" s="286"/>
      <c r="L1933" s="313"/>
      <c r="M1933" s="312">
        <f t="shared" si="35"/>
        <v>0</v>
      </c>
      <c r="N1933" s="443"/>
      <c r="O1933" s="443"/>
      <c r="P1933" s="443"/>
      <c r="Q1933" s="443"/>
      <c r="R1933" s="443"/>
      <c r="S1933" s="443"/>
      <c r="T1933" s="443"/>
      <c r="U1933" s="443"/>
      <c r="V1933" s="443"/>
      <c r="W1933" s="443"/>
    </row>
    <row r="1934" spans="1:23" ht="15">
      <c r="A1934" s="459" t="s">
        <v>1032</v>
      </c>
      <c r="B1934" s="361" t="s">
        <v>1873</v>
      </c>
      <c r="C1934" s="446"/>
      <c r="D1934" s="446"/>
      <c r="E1934" s="286" t="s">
        <v>285</v>
      </c>
      <c r="F1934" s="286" t="s">
        <v>285</v>
      </c>
      <c r="G1934" s="286" t="s">
        <v>285</v>
      </c>
      <c r="H1934" s="286" t="s">
        <v>285</v>
      </c>
      <c r="I1934" s="286">
        <v>0</v>
      </c>
      <c r="J1934" s="286" t="s">
        <v>285</v>
      </c>
      <c r="K1934" s="286"/>
      <c r="L1934" s="313"/>
      <c r="M1934" s="312">
        <f t="shared" si="35"/>
        <v>0</v>
      </c>
      <c r="N1934" s="443"/>
      <c r="O1934" s="443"/>
      <c r="P1934" s="443"/>
      <c r="Q1934" s="443"/>
      <c r="R1934" s="443"/>
      <c r="S1934" s="443"/>
      <c r="T1934" s="443"/>
      <c r="U1934" s="443"/>
      <c r="V1934" s="443"/>
      <c r="W1934" s="443"/>
    </row>
    <row r="1935" spans="1:23" ht="15">
      <c r="A1935" s="459" t="s">
        <v>1033</v>
      </c>
      <c r="B1935" s="361" t="s">
        <v>1855</v>
      </c>
      <c r="C1935" s="446"/>
      <c r="D1935" s="446"/>
      <c r="E1935" s="286" t="s">
        <v>285</v>
      </c>
      <c r="F1935" s="286" t="s">
        <v>285</v>
      </c>
      <c r="G1935" s="286" t="s">
        <v>285</v>
      </c>
      <c r="H1935" s="286" t="s">
        <v>285</v>
      </c>
      <c r="I1935" s="286">
        <v>0</v>
      </c>
      <c r="J1935" s="286" t="s">
        <v>285</v>
      </c>
      <c r="K1935" s="286"/>
      <c r="L1935" s="443"/>
      <c r="M1935" s="312">
        <f t="shared" si="35"/>
        <v>0</v>
      </c>
      <c r="N1935" s="443"/>
      <c r="O1935" s="443"/>
      <c r="P1935" s="443"/>
      <c r="Q1935" s="443"/>
      <c r="R1935" s="443"/>
      <c r="S1935" s="443"/>
      <c r="T1935" s="443"/>
      <c r="U1935" s="443"/>
      <c r="V1935" s="443"/>
      <c r="W1935" s="443"/>
    </row>
    <row r="1936" spans="1:23" ht="15">
      <c r="A1936" s="459"/>
      <c r="B1936" s="464"/>
      <c r="C1936" s="443"/>
      <c r="D1936" s="443"/>
      <c r="E1936" s="286"/>
      <c r="F1936" s="286"/>
      <c r="G1936" s="286"/>
      <c r="H1936" s="286"/>
      <c r="I1936" s="443"/>
      <c r="J1936" s="443"/>
      <c r="K1936" s="443"/>
      <c r="L1936" s="313"/>
      <c r="M1936" s="312"/>
      <c r="N1936" s="443"/>
      <c r="O1936" s="443"/>
      <c r="P1936" s="443"/>
      <c r="Q1936" s="443"/>
      <c r="R1936" s="443"/>
      <c r="S1936" s="443"/>
      <c r="T1936" s="443"/>
      <c r="U1936" s="443"/>
      <c r="V1936" s="443"/>
      <c r="W1936" s="443"/>
    </row>
    <row r="1937" spans="1:23" ht="15">
      <c r="A1937" s="459"/>
      <c r="B1937" s="464"/>
      <c r="C1937" s="443"/>
      <c r="D1937" s="443"/>
      <c r="E1937" s="286"/>
      <c r="F1937" s="443"/>
      <c r="G1937" s="443"/>
      <c r="H1937" s="443"/>
      <c r="I1937" s="443"/>
      <c r="J1937" s="443"/>
      <c r="K1937" s="443"/>
      <c r="L1937" s="313"/>
      <c r="M1937" s="313"/>
      <c r="N1937" s="443"/>
      <c r="O1937" s="443"/>
      <c r="P1937" s="443"/>
      <c r="Q1937" s="443"/>
      <c r="R1937" s="443"/>
      <c r="S1937" s="443"/>
      <c r="T1937" s="443"/>
      <c r="U1937" s="443"/>
      <c r="V1937" s="443"/>
      <c r="W1937" s="443"/>
    </row>
    <row r="1938" spans="1:23" ht="15">
      <c r="A1938" s="459"/>
      <c r="B1938" s="464"/>
      <c r="C1938" s="443"/>
      <c r="D1938" s="443"/>
      <c r="E1938" s="286"/>
      <c r="F1938" s="443"/>
      <c r="G1938" s="443"/>
      <c r="H1938" s="443"/>
      <c r="I1938" s="443"/>
      <c r="J1938" s="443"/>
      <c r="K1938" s="443"/>
      <c r="L1938" s="313"/>
      <c r="M1938" s="313"/>
      <c r="N1938" s="443"/>
      <c r="O1938" s="443"/>
      <c r="P1938" s="443"/>
      <c r="Q1938" s="443"/>
      <c r="R1938" s="443"/>
      <c r="S1938" s="443"/>
      <c r="T1938" s="443"/>
      <c r="U1938" s="443"/>
      <c r="V1938" s="443"/>
      <c r="W1938" s="443"/>
    </row>
    <row r="1939" spans="1:23" ht="25.5">
      <c r="A1939" s="30" t="s">
        <v>203</v>
      </c>
      <c r="B1939" s="443"/>
      <c r="C1939" s="443"/>
      <c r="D1939" s="443"/>
      <c r="E1939" s="443"/>
      <c r="F1939" s="443"/>
      <c r="G1939" s="443"/>
      <c r="H1939" s="443"/>
      <c r="I1939" s="443"/>
      <c r="J1939" s="443"/>
      <c r="K1939" s="443"/>
      <c r="L1939" s="313"/>
      <c r="M1939" s="313"/>
      <c r="N1939" s="443"/>
      <c r="O1939" s="443"/>
      <c r="P1939" s="443"/>
      <c r="Q1939" s="443"/>
      <c r="R1939" s="443"/>
      <c r="S1939" s="443"/>
      <c r="T1939" s="443"/>
      <c r="U1939" s="443"/>
      <c r="V1939" s="443"/>
      <c r="W1939" s="443"/>
    </row>
    <row r="1940" spans="1:23">
      <c r="A1940" s="443"/>
      <c r="B1940" s="443"/>
      <c r="C1940" s="443"/>
      <c r="D1940" s="443"/>
      <c r="E1940" s="443"/>
      <c r="F1940" s="443"/>
      <c r="G1940" s="443"/>
      <c r="H1940" s="443"/>
      <c r="I1940" s="443"/>
      <c r="J1940" s="443"/>
      <c r="K1940" s="443"/>
      <c r="L1940" s="313"/>
      <c r="M1940" s="313"/>
      <c r="N1940" s="443"/>
      <c r="O1940" s="443"/>
      <c r="P1940" s="443"/>
      <c r="Q1940" s="443"/>
      <c r="R1940" s="443"/>
      <c r="S1940" s="443"/>
      <c r="T1940" s="443"/>
      <c r="U1940" s="443"/>
      <c r="V1940" s="443"/>
      <c r="W1940" s="443"/>
    </row>
    <row r="1941" spans="1:23" ht="15">
      <c r="A1941" s="305"/>
      <c r="B1941" s="305"/>
      <c r="C1941" s="305"/>
      <c r="D1941" s="305"/>
      <c r="E1941" s="80">
        <v>2016</v>
      </c>
      <c r="F1941" s="80">
        <v>2017</v>
      </c>
      <c r="G1941" s="80">
        <v>2018</v>
      </c>
      <c r="H1941" s="80">
        <v>2019</v>
      </c>
      <c r="I1941" s="80">
        <v>2020</v>
      </c>
      <c r="J1941" s="80">
        <v>2021</v>
      </c>
      <c r="K1941" s="80">
        <v>2022</v>
      </c>
      <c r="L1941" s="313"/>
      <c r="M1941" s="89" t="s">
        <v>40</v>
      </c>
      <c r="N1941" s="443"/>
      <c r="O1941" s="443"/>
      <c r="P1941" s="443"/>
      <c r="Q1941" s="443"/>
      <c r="R1941" s="443"/>
      <c r="S1941" s="443"/>
      <c r="T1941" s="443"/>
      <c r="U1941" s="443"/>
      <c r="V1941" s="443"/>
      <c r="W1941" s="443"/>
    </row>
    <row r="1942" spans="1:23" ht="15">
      <c r="A1942" s="459" t="s">
        <v>0</v>
      </c>
      <c r="B1942" s="464" t="s">
        <v>1</v>
      </c>
      <c r="C1942" s="443"/>
      <c r="D1942" s="443"/>
      <c r="E1942" s="323">
        <v>60</v>
      </c>
      <c r="F1942" s="286">
        <v>164.5</v>
      </c>
      <c r="G1942" s="301">
        <v>347.4</v>
      </c>
      <c r="H1942" s="286">
        <v>125</v>
      </c>
      <c r="I1942" s="286">
        <v>0</v>
      </c>
      <c r="J1942" s="163">
        <v>406.25</v>
      </c>
      <c r="K1942" s="163"/>
      <c r="L1942" s="443"/>
      <c r="M1942" s="312">
        <f t="shared" ref="M1942:M2005" si="36">SUM(E1942:J1942)</f>
        <v>1103.1500000000001</v>
      </c>
      <c r="N1942" s="443"/>
      <c r="O1942" s="443" t="s">
        <v>3865</v>
      </c>
      <c r="P1942" s="443"/>
      <c r="Q1942" s="443"/>
      <c r="R1942" s="293" t="s">
        <v>1997</v>
      </c>
      <c r="S1942" s="441"/>
      <c r="T1942" s="446"/>
      <c r="U1942" s="317"/>
      <c r="V1942" s="468"/>
      <c r="W1942" s="446"/>
    </row>
    <row r="1943" spans="1:23" ht="15">
      <c r="A1943" s="459" t="s">
        <v>2</v>
      </c>
      <c r="B1943" s="464" t="s">
        <v>156</v>
      </c>
      <c r="C1943" s="443"/>
      <c r="D1943" s="443"/>
      <c r="E1943" s="286" t="s">
        <v>285</v>
      </c>
      <c r="F1943" s="286" t="s">
        <v>285</v>
      </c>
      <c r="G1943" s="323">
        <v>228.6</v>
      </c>
      <c r="H1943" s="303">
        <v>382.99999999999909</v>
      </c>
      <c r="I1943" s="286">
        <v>0</v>
      </c>
      <c r="J1943" s="165">
        <v>387.80000000000291</v>
      </c>
      <c r="K1943" s="165"/>
      <c r="L1943" s="443"/>
      <c r="M1943" s="312">
        <f t="shared" si="36"/>
        <v>999.40000000000202</v>
      </c>
      <c r="N1943" s="443"/>
      <c r="O1943" s="443" t="s">
        <v>1502</v>
      </c>
      <c r="P1943" s="443"/>
      <c r="Q1943" s="443"/>
      <c r="R1943" s="443" t="s">
        <v>1997</v>
      </c>
      <c r="S1943" s="540"/>
      <c r="T1943" s="446"/>
      <c r="U1943" s="466"/>
      <c r="V1943" s="468"/>
      <c r="W1943" s="446"/>
    </row>
    <row r="1944" spans="1:23" ht="15">
      <c r="A1944" s="459" t="s">
        <v>3</v>
      </c>
      <c r="B1944" s="464" t="s">
        <v>17</v>
      </c>
      <c r="C1944" s="443"/>
      <c r="D1944" s="443"/>
      <c r="E1944" s="302">
        <v>91</v>
      </c>
      <c r="F1944" s="323">
        <v>331.95</v>
      </c>
      <c r="G1944" s="286">
        <v>120</v>
      </c>
      <c r="H1944" s="323">
        <v>293.5</v>
      </c>
      <c r="I1944" s="286">
        <v>0</v>
      </c>
      <c r="J1944" s="312">
        <v>133.00000000000728</v>
      </c>
      <c r="K1944" s="312"/>
      <c r="L1944" s="443"/>
      <c r="M1944" s="312">
        <f t="shared" si="36"/>
        <v>969.45000000000732</v>
      </c>
      <c r="N1944" s="443"/>
      <c r="O1944" s="443" t="s">
        <v>381</v>
      </c>
      <c r="P1944" s="443"/>
      <c r="Q1944" s="443"/>
      <c r="R1944" s="443"/>
      <c r="S1944" s="446"/>
      <c r="T1944" s="446"/>
      <c r="U1944" s="541"/>
      <c r="V1944" s="468"/>
      <c r="W1944" s="446"/>
    </row>
    <row r="1945" spans="1:23" ht="15.75">
      <c r="A1945" s="459" t="s">
        <v>5</v>
      </c>
      <c r="B1945" s="464" t="s">
        <v>35</v>
      </c>
      <c r="C1945" s="443"/>
      <c r="D1945" s="443"/>
      <c r="E1945" s="303">
        <v>100.3</v>
      </c>
      <c r="F1945" s="301">
        <v>415.5</v>
      </c>
      <c r="G1945" s="302">
        <v>340.5</v>
      </c>
      <c r="H1945" s="286">
        <v>113.00000000000091</v>
      </c>
      <c r="I1945" s="286">
        <v>0</v>
      </c>
      <c r="J1945" s="286" t="s">
        <v>285</v>
      </c>
      <c r="K1945" s="286"/>
      <c r="L1945" s="313"/>
      <c r="M1945" s="312">
        <f t="shared" si="36"/>
        <v>969.30000000000086</v>
      </c>
      <c r="N1945" s="443"/>
      <c r="O1945" s="443" t="s">
        <v>367</v>
      </c>
      <c r="P1945" s="443"/>
      <c r="Q1945" s="443"/>
      <c r="R1945" s="443" t="s">
        <v>1996</v>
      </c>
      <c r="S1945" s="441"/>
      <c r="T1945" s="446"/>
      <c r="U1945" s="542"/>
      <c r="V1945" s="468"/>
      <c r="W1945" s="306"/>
    </row>
    <row r="1946" spans="1:23" ht="15">
      <c r="A1946" s="459" t="s">
        <v>7</v>
      </c>
      <c r="B1946" s="464" t="s">
        <v>13</v>
      </c>
      <c r="C1946" s="443"/>
      <c r="D1946" s="443"/>
      <c r="E1946" s="286">
        <v>52</v>
      </c>
      <c r="F1946" s="302">
        <v>403.5</v>
      </c>
      <c r="G1946" s="286">
        <v>133.5</v>
      </c>
      <c r="H1946" s="323">
        <v>243.399999999996</v>
      </c>
      <c r="I1946" s="286">
        <v>0</v>
      </c>
      <c r="J1946" s="312">
        <v>133.19999999999709</v>
      </c>
      <c r="K1946" s="312"/>
      <c r="L1946" s="443"/>
      <c r="M1946" s="312">
        <f t="shared" si="36"/>
        <v>965.59999999999309</v>
      </c>
      <c r="N1946" s="443"/>
      <c r="O1946" s="443" t="s">
        <v>325</v>
      </c>
      <c r="P1946" s="443"/>
      <c r="Q1946" s="443"/>
      <c r="R1946" s="443"/>
      <c r="S1946" s="540"/>
      <c r="T1946" s="446"/>
      <c r="U1946" s="542"/>
      <c r="V1946" s="468"/>
      <c r="W1946" s="446"/>
    </row>
    <row r="1947" spans="1:23" ht="15">
      <c r="A1947" s="459" t="s">
        <v>8</v>
      </c>
      <c r="B1947" s="464" t="s">
        <v>37</v>
      </c>
      <c r="C1947" s="443"/>
      <c r="D1947" s="443"/>
      <c r="E1947" s="323">
        <v>56.2</v>
      </c>
      <c r="F1947" s="286">
        <v>191.25</v>
      </c>
      <c r="G1947" s="323">
        <v>278.7</v>
      </c>
      <c r="H1947" s="286">
        <v>150.00000000000364</v>
      </c>
      <c r="I1947" s="286">
        <v>0</v>
      </c>
      <c r="J1947" s="312">
        <v>284.99999999999636</v>
      </c>
      <c r="K1947" s="312"/>
      <c r="L1947" s="443"/>
      <c r="M1947" s="312">
        <f t="shared" si="36"/>
        <v>961.15</v>
      </c>
      <c r="N1947" s="443"/>
      <c r="O1947" s="443" t="s">
        <v>311</v>
      </c>
      <c r="P1947" s="443"/>
      <c r="Q1947" s="443"/>
      <c r="R1947" s="443"/>
      <c r="S1947" s="540"/>
      <c r="T1947" s="464"/>
      <c r="U1947" s="317"/>
      <c r="V1947" s="468"/>
      <c r="W1947" s="446"/>
    </row>
    <row r="1948" spans="1:23" ht="15.75">
      <c r="A1948" s="459" t="s">
        <v>10</v>
      </c>
      <c r="B1948" s="464" t="s">
        <v>15</v>
      </c>
      <c r="C1948" s="443"/>
      <c r="D1948" s="443"/>
      <c r="E1948" s="286">
        <v>4.2</v>
      </c>
      <c r="F1948" s="323">
        <v>301.95</v>
      </c>
      <c r="G1948" s="323">
        <v>254</v>
      </c>
      <c r="H1948" s="286">
        <v>171.20000000000073</v>
      </c>
      <c r="I1948" s="286">
        <v>0</v>
      </c>
      <c r="J1948" s="312">
        <v>204.19999999999345</v>
      </c>
      <c r="K1948" s="312"/>
      <c r="L1948" s="443"/>
      <c r="M1948" s="312">
        <f t="shared" si="36"/>
        <v>935.54999999999416</v>
      </c>
      <c r="N1948" s="443"/>
      <c r="O1948" s="443" t="s">
        <v>323</v>
      </c>
      <c r="P1948" s="443"/>
      <c r="Q1948" s="443"/>
      <c r="R1948" s="443"/>
      <c r="S1948" s="441"/>
      <c r="T1948" s="446"/>
      <c r="U1948" s="542"/>
      <c r="V1948" s="468"/>
      <c r="W1948" s="306"/>
    </row>
    <row r="1949" spans="1:23" ht="15">
      <c r="A1949" s="459" t="s">
        <v>12</v>
      </c>
      <c r="B1949" s="464" t="s">
        <v>141</v>
      </c>
      <c r="C1949" s="443"/>
      <c r="D1949" s="443"/>
      <c r="E1949" s="286" t="s">
        <v>285</v>
      </c>
      <c r="F1949" s="323">
        <v>381</v>
      </c>
      <c r="G1949" s="323">
        <v>205.5</v>
      </c>
      <c r="H1949" s="286">
        <v>39</v>
      </c>
      <c r="I1949" s="286">
        <v>0</v>
      </c>
      <c r="J1949" s="312">
        <v>258.299999999992</v>
      </c>
      <c r="K1949" s="312"/>
      <c r="L1949" s="443"/>
      <c r="M1949" s="312">
        <f t="shared" si="36"/>
        <v>883.799999999992</v>
      </c>
      <c r="N1949" s="443"/>
      <c r="O1949" s="443" t="s">
        <v>296</v>
      </c>
      <c r="P1949" s="443"/>
      <c r="Q1949" s="443"/>
      <c r="R1949" s="443"/>
      <c r="S1949" s="441"/>
      <c r="T1949" s="446"/>
      <c r="U1949" s="542"/>
      <c r="V1949" s="468"/>
      <c r="W1949" s="446"/>
    </row>
    <row r="1950" spans="1:23" ht="15">
      <c r="A1950" s="459" t="s">
        <v>14</v>
      </c>
      <c r="B1950" s="464" t="s">
        <v>11</v>
      </c>
      <c r="C1950" s="443"/>
      <c r="D1950" s="443"/>
      <c r="E1950" s="286">
        <v>44</v>
      </c>
      <c r="F1950" s="323">
        <v>282.5</v>
      </c>
      <c r="G1950" s="303">
        <v>366.3</v>
      </c>
      <c r="H1950" s="286">
        <v>22.5</v>
      </c>
      <c r="I1950" s="286">
        <v>0</v>
      </c>
      <c r="J1950" s="312">
        <v>149.50000000000364</v>
      </c>
      <c r="K1950" s="312"/>
      <c r="L1950" s="443"/>
      <c r="M1950" s="312">
        <f t="shared" si="36"/>
        <v>864.80000000000359</v>
      </c>
      <c r="N1950" s="443"/>
      <c r="O1950" s="443" t="s">
        <v>308</v>
      </c>
      <c r="P1950" s="443"/>
      <c r="Q1950" s="443"/>
      <c r="R1950" s="443" t="s">
        <v>1997</v>
      </c>
      <c r="S1950" s="540"/>
      <c r="T1950" s="446"/>
      <c r="U1950" s="317"/>
      <c r="V1950" s="468"/>
      <c r="W1950" s="446"/>
    </row>
    <row r="1951" spans="1:23" ht="15.75">
      <c r="A1951" s="459" t="s">
        <v>16</v>
      </c>
      <c r="B1951" s="464" t="s">
        <v>9</v>
      </c>
      <c r="C1951" s="443"/>
      <c r="D1951" s="443"/>
      <c r="E1951" s="301">
        <v>94</v>
      </c>
      <c r="F1951" s="286">
        <v>199.5</v>
      </c>
      <c r="G1951" s="323">
        <v>242.5</v>
      </c>
      <c r="H1951" s="286">
        <v>69.80000000000382</v>
      </c>
      <c r="I1951" s="286">
        <v>0</v>
      </c>
      <c r="J1951" s="312">
        <v>215.49999999999636</v>
      </c>
      <c r="K1951" s="312"/>
      <c r="L1951" s="443"/>
      <c r="M1951" s="312">
        <f t="shared" si="36"/>
        <v>821.30000000000018</v>
      </c>
      <c r="N1951" s="443"/>
      <c r="O1951" s="443" t="s">
        <v>347</v>
      </c>
      <c r="P1951" s="443"/>
      <c r="Q1951" s="443"/>
      <c r="R1951" s="443"/>
      <c r="S1951" s="446"/>
      <c r="T1951" s="446"/>
      <c r="U1951" s="542"/>
      <c r="V1951" s="468"/>
      <c r="W1951" s="306"/>
    </row>
    <row r="1952" spans="1:23" ht="15">
      <c r="A1952" s="459" t="s">
        <v>18</v>
      </c>
      <c r="B1952" s="464" t="s">
        <v>6</v>
      </c>
      <c r="C1952" s="443"/>
      <c r="D1952" s="443"/>
      <c r="E1952" s="323">
        <v>56</v>
      </c>
      <c r="F1952" s="303">
        <v>490.7</v>
      </c>
      <c r="G1952" s="286">
        <v>14.9</v>
      </c>
      <c r="H1952" s="286">
        <v>156.19999999999982</v>
      </c>
      <c r="I1952" s="286">
        <v>0</v>
      </c>
      <c r="J1952" s="312">
        <v>88.69999999999709</v>
      </c>
      <c r="K1952" s="312"/>
      <c r="L1952" s="443"/>
      <c r="M1952" s="312">
        <f t="shared" si="36"/>
        <v>806.49999999999693</v>
      </c>
      <c r="N1952" s="443"/>
      <c r="O1952" s="443" t="s">
        <v>308</v>
      </c>
      <c r="P1952" s="443"/>
      <c r="Q1952" s="443"/>
      <c r="R1952" s="443" t="s">
        <v>1997</v>
      </c>
      <c r="S1952" s="446"/>
      <c r="T1952" s="464"/>
      <c r="U1952" s="542"/>
      <c r="V1952" s="468"/>
      <c r="W1952" s="446"/>
    </row>
    <row r="1953" spans="1:23" ht="15.75">
      <c r="A1953" s="459" t="s">
        <v>20</v>
      </c>
      <c r="B1953" s="464" t="s">
        <v>143</v>
      </c>
      <c r="C1953" s="443"/>
      <c r="D1953" s="443"/>
      <c r="E1953" s="286" t="s">
        <v>285</v>
      </c>
      <c r="F1953" s="323">
        <v>289.85000000000002</v>
      </c>
      <c r="G1953" s="286">
        <v>203.5</v>
      </c>
      <c r="H1953" s="286">
        <v>131.30000000000109</v>
      </c>
      <c r="I1953" s="286">
        <v>0</v>
      </c>
      <c r="J1953" s="312">
        <v>154.70000000000073</v>
      </c>
      <c r="K1953" s="312"/>
      <c r="L1953" s="443"/>
      <c r="M1953" s="312">
        <f t="shared" si="36"/>
        <v>779.35000000000184</v>
      </c>
      <c r="N1953" s="443"/>
      <c r="O1953" s="443" t="s">
        <v>294</v>
      </c>
      <c r="P1953" s="443"/>
      <c r="Q1953" s="443"/>
      <c r="R1953" s="443"/>
      <c r="S1953" s="441"/>
      <c r="T1953" s="446"/>
      <c r="U1953" s="317"/>
      <c r="V1953" s="468"/>
      <c r="W1953" s="306"/>
    </row>
    <row r="1954" spans="1:23" ht="15">
      <c r="A1954" s="459" t="s">
        <v>22</v>
      </c>
      <c r="B1954" s="464" t="s">
        <v>4</v>
      </c>
      <c r="C1954" s="443"/>
      <c r="D1954" s="443"/>
      <c r="E1954" s="323">
        <v>87</v>
      </c>
      <c r="F1954" s="286">
        <v>140</v>
      </c>
      <c r="G1954" s="286">
        <v>160.5</v>
      </c>
      <c r="H1954" s="323">
        <v>288.49999999999818</v>
      </c>
      <c r="I1954" s="286">
        <v>0</v>
      </c>
      <c r="J1954" s="286" t="s">
        <v>285</v>
      </c>
      <c r="K1954" s="286"/>
      <c r="L1954" s="313"/>
      <c r="M1954" s="312">
        <f t="shared" si="36"/>
        <v>675.99999999999818</v>
      </c>
      <c r="N1954" s="443"/>
      <c r="O1954" s="443" t="s">
        <v>292</v>
      </c>
      <c r="P1954" s="443"/>
      <c r="Q1954" s="443"/>
      <c r="R1954" s="443"/>
      <c r="S1954" s="441"/>
      <c r="T1954" s="446"/>
      <c r="U1954" s="542"/>
      <c r="V1954" s="468"/>
      <c r="W1954" s="446"/>
    </row>
    <row r="1955" spans="1:23" ht="15.75">
      <c r="A1955" s="459" t="s">
        <v>24</v>
      </c>
      <c r="B1955" s="464" t="s">
        <v>39</v>
      </c>
      <c r="C1955" s="443"/>
      <c r="D1955" s="443"/>
      <c r="E1955" s="286">
        <v>44</v>
      </c>
      <c r="F1955" s="323">
        <v>322.5</v>
      </c>
      <c r="G1955" s="286">
        <v>128</v>
      </c>
      <c r="H1955" s="286">
        <v>33.800000000001091</v>
      </c>
      <c r="I1955" s="286">
        <v>0</v>
      </c>
      <c r="J1955" s="312">
        <v>141.50000000000364</v>
      </c>
      <c r="K1955" s="312"/>
      <c r="L1955" s="443"/>
      <c r="M1955" s="312">
        <f t="shared" si="36"/>
        <v>669.80000000000473</v>
      </c>
      <c r="N1955" s="443"/>
      <c r="O1955" s="443" t="s">
        <v>304</v>
      </c>
      <c r="P1955" s="443"/>
      <c r="Q1955" s="443"/>
      <c r="R1955" s="443"/>
      <c r="S1955" s="446"/>
      <c r="T1955" s="464"/>
      <c r="U1955" s="542"/>
      <c r="V1955" s="468"/>
      <c r="W1955" s="306"/>
    </row>
    <row r="1956" spans="1:23" ht="15.75">
      <c r="A1956" s="459" t="s">
        <v>26</v>
      </c>
      <c r="B1956" s="464" t="s">
        <v>144</v>
      </c>
      <c r="C1956" s="443"/>
      <c r="D1956" s="443"/>
      <c r="E1956" s="286" t="s">
        <v>285</v>
      </c>
      <c r="F1956" s="286">
        <v>42.9</v>
      </c>
      <c r="G1956" s="286">
        <v>111.5</v>
      </c>
      <c r="H1956" s="286">
        <v>225.80000000000018</v>
      </c>
      <c r="I1956" s="286">
        <v>0</v>
      </c>
      <c r="J1956" s="312">
        <v>281.40000000000146</v>
      </c>
      <c r="K1956" s="312"/>
      <c r="L1956" s="443"/>
      <c r="M1956" s="312">
        <f t="shared" si="36"/>
        <v>661.60000000000161</v>
      </c>
      <c r="N1956" s="443"/>
      <c r="O1956" s="443"/>
      <c r="P1956" s="443"/>
      <c r="Q1956" s="443"/>
      <c r="R1956" s="443"/>
      <c r="S1956" s="441"/>
      <c r="T1956" s="446"/>
      <c r="U1956" s="542"/>
      <c r="V1956" s="468"/>
      <c r="W1956" s="306"/>
    </row>
    <row r="1957" spans="1:23" ht="15">
      <c r="A1957" s="459" t="s">
        <v>28</v>
      </c>
      <c r="B1957" s="464" t="s">
        <v>33</v>
      </c>
      <c r="C1957" s="443"/>
      <c r="D1957" s="443"/>
      <c r="E1957" s="323">
        <v>56</v>
      </c>
      <c r="F1957" s="286">
        <v>251.25</v>
      </c>
      <c r="G1957" s="286">
        <v>1.2</v>
      </c>
      <c r="H1957" s="286">
        <v>63.700000000002547</v>
      </c>
      <c r="I1957" s="286">
        <v>0</v>
      </c>
      <c r="J1957" s="120">
        <v>287.00000000000728</v>
      </c>
      <c r="K1957" s="120"/>
      <c r="L1957" s="443"/>
      <c r="M1957" s="312">
        <f t="shared" si="36"/>
        <v>659.15000000000987</v>
      </c>
      <c r="N1957" s="443"/>
      <c r="O1957" s="443" t="s">
        <v>352</v>
      </c>
      <c r="P1957" s="443"/>
      <c r="Q1957" s="443"/>
      <c r="R1957" s="443"/>
      <c r="S1957" s="441"/>
      <c r="T1957" s="446"/>
      <c r="U1957" s="317"/>
      <c r="V1957" s="468"/>
      <c r="W1957" s="446"/>
    </row>
    <row r="1958" spans="1:23" ht="15.75">
      <c r="A1958" s="459" t="s">
        <v>30</v>
      </c>
      <c r="B1958" s="464" t="s">
        <v>828</v>
      </c>
      <c r="C1958" s="443"/>
      <c r="D1958" s="443"/>
      <c r="E1958" s="286" t="s">
        <v>285</v>
      </c>
      <c r="F1958" s="286" t="s">
        <v>285</v>
      </c>
      <c r="G1958" s="286" t="s">
        <v>285</v>
      </c>
      <c r="H1958" s="302">
        <v>334.5</v>
      </c>
      <c r="I1958" s="286">
        <v>0</v>
      </c>
      <c r="J1958" s="120">
        <v>286.5</v>
      </c>
      <c r="K1958" s="120"/>
      <c r="L1958" s="443"/>
      <c r="M1958" s="312">
        <f t="shared" si="36"/>
        <v>621</v>
      </c>
      <c r="N1958" s="443"/>
      <c r="O1958" s="443" t="s">
        <v>339</v>
      </c>
      <c r="P1958" s="443"/>
      <c r="Q1958" s="443"/>
      <c r="R1958" s="443"/>
      <c r="S1958" s="441"/>
      <c r="T1958" s="446"/>
      <c r="U1958" s="542"/>
      <c r="V1958" s="468"/>
      <c r="W1958" s="306"/>
    </row>
    <row r="1959" spans="1:23" ht="15">
      <c r="A1959" s="459" t="s">
        <v>32</v>
      </c>
      <c r="B1959" s="464" t="s">
        <v>819</v>
      </c>
      <c r="C1959" s="443"/>
      <c r="D1959" s="443"/>
      <c r="E1959" s="286" t="s">
        <v>285</v>
      </c>
      <c r="F1959" s="286" t="s">
        <v>285</v>
      </c>
      <c r="G1959" s="286" t="s">
        <v>285</v>
      </c>
      <c r="H1959" s="286">
        <v>186.20000000000255</v>
      </c>
      <c r="I1959" s="286">
        <v>0</v>
      </c>
      <c r="J1959" s="164">
        <v>401.90000000000873</v>
      </c>
      <c r="K1959" s="164"/>
      <c r="L1959" s="443"/>
      <c r="M1959" s="312">
        <f t="shared" si="36"/>
        <v>588.10000000001128</v>
      </c>
      <c r="N1959" s="443"/>
      <c r="O1959" s="443" t="s">
        <v>307</v>
      </c>
      <c r="P1959" s="443"/>
      <c r="Q1959" s="443"/>
      <c r="R1959" s="443"/>
      <c r="S1959" s="441"/>
      <c r="T1959" s="446"/>
      <c r="U1959" s="466"/>
      <c r="V1959" s="468"/>
      <c r="W1959" s="446"/>
    </row>
    <row r="1960" spans="1:23" ht="15.75">
      <c r="A1960" s="459" t="s">
        <v>34</v>
      </c>
      <c r="B1960" s="464" t="s">
        <v>861</v>
      </c>
      <c r="C1960" s="443"/>
      <c r="D1960" s="443"/>
      <c r="E1960" s="286" t="s">
        <v>285</v>
      </c>
      <c r="F1960" s="286" t="s">
        <v>285</v>
      </c>
      <c r="G1960" s="286" t="s">
        <v>285</v>
      </c>
      <c r="H1960" s="323">
        <v>253.99999999999909</v>
      </c>
      <c r="I1960" s="286">
        <v>0</v>
      </c>
      <c r="J1960" s="120">
        <v>302.10000000000582</v>
      </c>
      <c r="K1960" s="120"/>
      <c r="L1960" s="443"/>
      <c r="M1960" s="312">
        <f t="shared" si="36"/>
        <v>556.10000000000491</v>
      </c>
      <c r="N1960" s="443"/>
      <c r="O1960" s="443" t="s">
        <v>335</v>
      </c>
      <c r="P1960" s="443"/>
      <c r="Q1960" s="443"/>
      <c r="R1960" s="443"/>
      <c r="S1960" s="540"/>
      <c r="T1960" s="464"/>
      <c r="U1960" s="542"/>
      <c r="V1960" s="468"/>
      <c r="W1960" s="306"/>
    </row>
    <row r="1961" spans="1:23" ht="15.75">
      <c r="A1961" s="459" t="s">
        <v>36</v>
      </c>
      <c r="B1961" s="464" t="s">
        <v>29</v>
      </c>
      <c r="C1961" s="443"/>
      <c r="D1961" s="443"/>
      <c r="E1961" s="323">
        <v>73.099999999999994</v>
      </c>
      <c r="F1961" s="286">
        <v>194.2</v>
      </c>
      <c r="G1961" s="286">
        <v>120.3</v>
      </c>
      <c r="H1961" s="286" t="s">
        <v>285</v>
      </c>
      <c r="I1961" s="286">
        <v>0</v>
      </c>
      <c r="J1961" s="312">
        <v>159.30000000000291</v>
      </c>
      <c r="K1961" s="312"/>
      <c r="L1961" s="443"/>
      <c r="M1961" s="312">
        <f t="shared" si="36"/>
        <v>546.90000000000282</v>
      </c>
      <c r="N1961" s="443"/>
      <c r="O1961" s="443" t="s">
        <v>291</v>
      </c>
      <c r="P1961" s="443"/>
      <c r="Q1961" s="443"/>
      <c r="R1961" s="443"/>
      <c r="S1961" s="446"/>
      <c r="T1961" s="464"/>
      <c r="U1961" s="542"/>
      <c r="V1961" s="468"/>
      <c r="W1961" s="306"/>
    </row>
    <row r="1962" spans="1:23" ht="15">
      <c r="A1962" s="459" t="s">
        <v>38</v>
      </c>
      <c r="B1962" s="464" t="s">
        <v>25</v>
      </c>
      <c r="C1962" s="443"/>
      <c r="D1962" s="443"/>
      <c r="E1962" s="83" t="s">
        <v>286</v>
      </c>
      <c r="F1962" s="286">
        <v>160.5</v>
      </c>
      <c r="G1962" s="286">
        <v>138.30000000000001</v>
      </c>
      <c r="H1962" s="286">
        <v>90.000000000001819</v>
      </c>
      <c r="I1962" s="286">
        <v>0</v>
      </c>
      <c r="J1962" s="312">
        <v>155.00000000000364</v>
      </c>
      <c r="K1962" s="312"/>
      <c r="L1962" s="443"/>
      <c r="M1962" s="312">
        <f t="shared" si="36"/>
        <v>543.80000000000541</v>
      </c>
      <c r="N1962" s="443"/>
      <c r="O1962" s="443"/>
      <c r="P1962" s="443"/>
      <c r="Q1962" s="443"/>
      <c r="R1962" s="443"/>
      <c r="S1962" s="441"/>
      <c r="T1962" s="446"/>
      <c r="U1962" s="542"/>
      <c r="V1962" s="468"/>
      <c r="W1962" s="446"/>
    </row>
    <row r="1963" spans="1:23" ht="15">
      <c r="A1963" s="459" t="s">
        <v>145</v>
      </c>
      <c r="B1963" s="464" t="s">
        <v>23</v>
      </c>
      <c r="C1963" s="443"/>
      <c r="D1963" s="443"/>
      <c r="E1963" s="286">
        <v>39</v>
      </c>
      <c r="F1963" s="286">
        <v>155.1</v>
      </c>
      <c r="G1963" s="286">
        <v>14.2</v>
      </c>
      <c r="H1963" s="286">
        <v>19.500000000001819</v>
      </c>
      <c r="I1963" s="286">
        <v>0</v>
      </c>
      <c r="J1963" s="120">
        <v>292.59999999999491</v>
      </c>
      <c r="K1963" s="120"/>
      <c r="L1963" s="443"/>
      <c r="M1963" s="312">
        <f t="shared" si="36"/>
        <v>520.39999999999668</v>
      </c>
      <c r="N1963" s="443"/>
      <c r="O1963" s="443" t="s">
        <v>299</v>
      </c>
      <c r="P1963" s="443"/>
      <c r="Q1963" s="443"/>
      <c r="R1963" s="443"/>
      <c r="S1963" s="446"/>
      <c r="T1963" s="446"/>
      <c r="U1963" s="542"/>
      <c r="V1963" s="468"/>
      <c r="W1963" s="446"/>
    </row>
    <row r="1964" spans="1:23" ht="15.75">
      <c r="A1964" s="459" t="s">
        <v>146</v>
      </c>
      <c r="B1964" s="464" t="s">
        <v>21</v>
      </c>
      <c r="C1964" s="443"/>
      <c r="D1964" s="443"/>
      <c r="E1964" s="286">
        <v>52</v>
      </c>
      <c r="F1964" s="286">
        <v>172.8</v>
      </c>
      <c r="G1964" s="286">
        <v>150</v>
      </c>
      <c r="H1964" s="286">
        <v>34.299999999995634</v>
      </c>
      <c r="I1964" s="286">
        <v>0</v>
      </c>
      <c r="J1964" s="312">
        <v>105.59999999999854</v>
      </c>
      <c r="K1964" s="312"/>
      <c r="L1964" s="443"/>
      <c r="M1964" s="312">
        <f t="shared" si="36"/>
        <v>514.69999999999413</v>
      </c>
      <c r="N1964" s="443"/>
      <c r="O1964" s="443"/>
      <c r="P1964" s="443"/>
      <c r="Q1964" s="443"/>
      <c r="R1964" s="443"/>
      <c r="S1964" s="441"/>
      <c r="T1964" s="464"/>
      <c r="U1964" s="542"/>
      <c r="V1964" s="468"/>
      <c r="W1964" s="306"/>
    </row>
    <row r="1965" spans="1:23" ht="15.75">
      <c r="A1965" s="459" t="s">
        <v>147</v>
      </c>
      <c r="B1965" s="464" t="s">
        <v>31</v>
      </c>
      <c r="C1965" s="443"/>
      <c r="D1965" s="443"/>
      <c r="E1965" s="323">
        <v>60.1</v>
      </c>
      <c r="F1965" s="286">
        <v>214.1</v>
      </c>
      <c r="G1965" s="286">
        <v>144</v>
      </c>
      <c r="H1965" s="83" t="s">
        <v>286</v>
      </c>
      <c r="I1965" s="286">
        <v>0</v>
      </c>
      <c r="J1965" s="312">
        <v>77.999999999996362</v>
      </c>
      <c r="K1965" s="312"/>
      <c r="L1965" s="443"/>
      <c r="M1965" s="312">
        <f t="shared" si="36"/>
        <v>496.19999999999635</v>
      </c>
      <c r="N1965" s="443"/>
      <c r="O1965" s="443" t="s">
        <v>304</v>
      </c>
      <c r="P1965" s="443"/>
      <c r="Q1965" s="443"/>
      <c r="R1965" s="443"/>
      <c r="S1965" s="446"/>
      <c r="T1965" s="446"/>
      <c r="U1965" s="317"/>
      <c r="V1965" s="468"/>
      <c r="W1965" s="306"/>
    </row>
    <row r="1966" spans="1:23" ht="15.75">
      <c r="A1966" s="459" t="s">
        <v>151</v>
      </c>
      <c r="B1966" s="459" t="s">
        <v>806</v>
      </c>
      <c r="C1966" s="443"/>
      <c r="D1966" s="443"/>
      <c r="E1966" s="286" t="s">
        <v>285</v>
      </c>
      <c r="F1966" s="286" t="s">
        <v>285</v>
      </c>
      <c r="G1966" s="286" t="s">
        <v>285</v>
      </c>
      <c r="H1966" s="286">
        <v>242.5</v>
      </c>
      <c r="I1966" s="286">
        <v>0</v>
      </c>
      <c r="J1966" s="312">
        <v>251.49999999998909</v>
      </c>
      <c r="K1966" s="312"/>
      <c r="L1966" s="443"/>
      <c r="M1966" s="312">
        <f t="shared" si="36"/>
        <v>493.99999999998909</v>
      </c>
      <c r="N1966" s="443"/>
      <c r="O1966" s="443"/>
      <c r="P1966" s="443"/>
      <c r="Q1966" s="443"/>
      <c r="R1966" s="443"/>
      <c r="S1966" s="441"/>
      <c r="T1966" s="446"/>
      <c r="U1966" s="542"/>
      <c r="V1966" s="468"/>
      <c r="W1966" s="306"/>
    </row>
    <row r="1967" spans="1:23" ht="15.75" customHeight="1">
      <c r="A1967" s="459" t="s">
        <v>157</v>
      </c>
      <c r="B1967" s="464" t="s">
        <v>162</v>
      </c>
      <c r="C1967" s="443"/>
      <c r="D1967" s="443"/>
      <c r="E1967" s="286" t="s">
        <v>285</v>
      </c>
      <c r="F1967" s="286" t="s">
        <v>285</v>
      </c>
      <c r="G1967" s="286">
        <v>124.5</v>
      </c>
      <c r="H1967" s="323">
        <v>274.5</v>
      </c>
      <c r="I1967" s="286">
        <v>0</v>
      </c>
      <c r="J1967" s="312">
        <v>93.5</v>
      </c>
      <c r="K1967" s="312"/>
      <c r="L1967" s="443"/>
      <c r="M1967" s="312">
        <f t="shared" si="36"/>
        <v>492.5</v>
      </c>
      <c r="N1967" s="443"/>
      <c r="O1967" s="443" t="s">
        <v>299</v>
      </c>
      <c r="P1967" s="443"/>
      <c r="Q1967" s="443"/>
      <c r="R1967" s="443"/>
      <c r="S1967" s="441"/>
      <c r="T1967" s="446"/>
      <c r="U1967" s="317"/>
      <c r="V1967" s="468"/>
      <c r="W1967" s="446"/>
    </row>
    <row r="1968" spans="1:23" ht="15.75" customHeight="1">
      <c r="A1968" s="459" t="s">
        <v>159</v>
      </c>
      <c r="B1968" s="464" t="s">
        <v>19</v>
      </c>
      <c r="C1968" s="443"/>
      <c r="D1968" s="443"/>
      <c r="E1968" s="83" t="s">
        <v>286</v>
      </c>
      <c r="F1968" s="286">
        <v>177</v>
      </c>
      <c r="G1968" s="286">
        <v>139.80000000000001</v>
      </c>
      <c r="H1968" s="286">
        <v>175.49999999999818</v>
      </c>
      <c r="I1968" s="286">
        <v>0</v>
      </c>
      <c r="J1968" s="83" t="s">
        <v>286</v>
      </c>
      <c r="K1968" s="83"/>
      <c r="L1968" s="443"/>
      <c r="M1968" s="312">
        <f t="shared" si="36"/>
        <v>492.29999999999819</v>
      </c>
      <c r="N1968" s="443"/>
      <c r="O1968" s="443"/>
      <c r="P1968" s="443"/>
      <c r="Q1968" s="443"/>
      <c r="R1968" s="443"/>
      <c r="S1968" s="441"/>
      <c r="T1968" s="446"/>
      <c r="U1968" s="542"/>
      <c r="V1968" s="468"/>
      <c r="W1968" s="446"/>
    </row>
    <row r="1969" spans="1:23" ht="15.75" customHeight="1">
      <c r="A1969" s="459" t="s">
        <v>160</v>
      </c>
      <c r="B1969" s="464" t="s">
        <v>821</v>
      </c>
      <c r="C1969" s="443"/>
      <c r="D1969" s="443"/>
      <c r="E1969" s="286" t="s">
        <v>285</v>
      </c>
      <c r="F1969" s="286" t="s">
        <v>285</v>
      </c>
      <c r="G1969" s="286" t="s">
        <v>285</v>
      </c>
      <c r="H1969" s="323">
        <v>295.99999999999909</v>
      </c>
      <c r="I1969" s="286">
        <v>0</v>
      </c>
      <c r="J1969" s="312">
        <v>189.00000000000364</v>
      </c>
      <c r="K1969" s="312"/>
      <c r="L1969" s="443"/>
      <c r="M1969" s="312">
        <f t="shared" si="36"/>
        <v>485.00000000000273</v>
      </c>
      <c r="N1969" s="443"/>
      <c r="O1969" s="443" t="s">
        <v>290</v>
      </c>
      <c r="P1969" s="443"/>
      <c r="Q1969" s="443"/>
      <c r="R1969" s="443"/>
      <c r="S1969" s="446"/>
      <c r="T1969" s="446"/>
      <c r="U1969" s="542"/>
      <c r="V1969" s="468"/>
      <c r="W1969" s="306"/>
    </row>
    <row r="1970" spans="1:23" ht="15.75" customHeight="1">
      <c r="A1970" s="459" t="s">
        <v>161</v>
      </c>
      <c r="B1970" s="464" t="s">
        <v>142</v>
      </c>
      <c r="C1970" s="443"/>
      <c r="D1970" s="443"/>
      <c r="E1970" s="286" t="s">
        <v>285</v>
      </c>
      <c r="F1970" s="286">
        <v>127.5</v>
      </c>
      <c r="G1970" s="286">
        <v>144</v>
      </c>
      <c r="H1970" s="83" t="s">
        <v>286</v>
      </c>
      <c r="I1970" s="286">
        <v>0</v>
      </c>
      <c r="J1970" s="312">
        <v>190</v>
      </c>
      <c r="K1970" s="312"/>
      <c r="L1970" s="443"/>
      <c r="M1970" s="312">
        <f t="shared" si="36"/>
        <v>461.5</v>
      </c>
      <c r="N1970" s="443"/>
      <c r="O1970" s="443"/>
      <c r="P1970" s="443"/>
      <c r="Q1970" s="443"/>
      <c r="R1970" s="443"/>
      <c r="S1970" s="446"/>
      <c r="T1970" s="446"/>
      <c r="U1970" s="541"/>
      <c r="V1970" s="468"/>
      <c r="W1970" s="306"/>
    </row>
    <row r="1971" spans="1:23" ht="15.75" customHeight="1">
      <c r="A1971" s="459" t="s">
        <v>163</v>
      </c>
      <c r="B1971" s="464" t="s">
        <v>155</v>
      </c>
      <c r="C1971" s="443"/>
      <c r="D1971" s="443"/>
      <c r="E1971" s="286" t="s">
        <v>285</v>
      </c>
      <c r="F1971" s="286" t="s">
        <v>285</v>
      </c>
      <c r="G1971" s="286">
        <v>186.8</v>
      </c>
      <c r="H1971" s="286">
        <v>32.899999999999636</v>
      </c>
      <c r="I1971" s="286">
        <v>0</v>
      </c>
      <c r="J1971" s="312">
        <v>239.59999999998763</v>
      </c>
      <c r="K1971" s="312"/>
      <c r="L1971" s="443"/>
      <c r="M1971" s="312">
        <f t="shared" si="36"/>
        <v>459.29999999998728</v>
      </c>
      <c r="N1971" s="443"/>
      <c r="O1971" s="443"/>
      <c r="P1971" s="443"/>
      <c r="Q1971" s="443"/>
      <c r="R1971" s="443"/>
      <c r="S1971" s="441"/>
      <c r="T1971" s="446"/>
      <c r="U1971" s="542"/>
      <c r="V1971" s="468"/>
      <c r="W1971" s="446"/>
    </row>
    <row r="1972" spans="1:23" ht="15.75" customHeight="1">
      <c r="A1972" s="459" t="s">
        <v>281</v>
      </c>
      <c r="B1972" s="464" t="s">
        <v>27</v>
      </c>
      <c r="C1972" s="443"/>
      <c r="D1972" s="443"/>
      <c r="E1972" s="83" t="s">
        <v>286</v>
      </c>
      <c r="F1972" s="286">
        <v>191.25</v>
      </c>
      <c r="G1972" s="83" t="s">
        <v>286</v>
      </c>
      <c r="H1972" s="286">
        <v>93.500000000000909</v>
      </c>
      <c r="I1972" s="286">
        <v>0</v>
      </c>
      <c r="J1972" s="312">
        <v>136.49999999999636</v>
      </c>
      <c r="K1972" s="312"/>
      <c r="L1972" s="443"/>
      <c r="M1972" s="312">
        <f t="shared" si="36"/>
        <v>421.24999999999727</v>
      </c>
      <c r="N1972" s="443"/>
      <c r="O1972" s="443"/>
      <c r="P1972" s="443"/>
      <c r="Q1972" s="443"/>
      <c r="R1972" s="443"/>
      <c r="S1972" s="540"/>
      <c r="T1972" s="446"/>
      <c r="U1972" s="542"/>
      <c r="V1972" s="468"/>
      <c r="W1972" s="446"/>
    </row>
    <row r="1973" spans="1:23" ht="15.75" customHeight="1">
      <c r="A1973" s="459" t="s">
        <v>282</v>
      </c>
      <c r="B1973" s="464" t="s">
        <v>154</v>
      </c>
      <c r="C1973" s="443"/>
      <c r="D1973" s="443"/>
      <c r="E1973" s="286" t="s">
        <v>285</v>
      </c>
      <c r="F1973" s="286" t="s">
        <v>285</v>
      </c>
      <c r="G1973" s="323">
        <v>248.6</v>
      </c>
      <c r="H1973" s="286">
        <v>55.19999999999709</v>
      </c>
      <c r="I1973" s="286">
        <v>0</v>
      </c>
      <c r="J1973" s="312">
        <v>112.5</v>
      </c>
      <c r="K1973" s="312"/>
      <c r="L1973" s="443"/>
      <c r="M1973" s="312">
        <f t="shared" si="36"/>
        <v>416.29999999999711</v>
      </c>
      <c r="N1973" s="443"/>
      <c r="O1973" s="443" t="s">
        <v>299</v>
      </c>
      <c r="P1973" s="443"/>
      <c r="Q1973" s="443"/>
      <c r="R1973" s="443"/>
      <c r="S1973" s="446"/>
      <c r="T1973" s="446"/>
      <c r="U1973" s="541"/>
      <c r="V1973" s="468"/>
      <c r="W1973" s="306"/>
    </row>
    <row r="1974" spans="1:23" ht="15.75" customHeight="1">
      <c r="A1974" s="459" t="s">
        <v>283</v>
      </c>
      <c r="B1974" s="464" t="s">
        <v>873</v>
      </c>
      <c r="C1974" s="443"/>
      <c r="D1974" s="443"/>
      <c r="E1974" s="286" t="s">
        <v>285</v>
      </c>
      <c r="F1974" s="286" t="s">
        <v>285</v>
      </c>
      <c r="G1974" s="286" t="s">
        <v>285</v>
      </c>
      <c r="H1974" s="286">
        <v>189</v>
      </c>
      <c r="I1974" s="286">
        <v>0</v>
      </c>
      <c r="J1974" s="312">
        <v>196.49999999999636</v>
      </c>
      <c r="K1974" s="312"/>
      <c r="L1974" s="443"/>
      <c r="M1974" s="312">
        <f t="shared" si="36"/>
        <v>385.49999999999636</v>
      </c>
      <c r="N1974" s="443"/>
      <c r="O1974" s="443"/>
      <c r="P1974" s="443"/>
      <c r="Q1974" s="443"/>
      <c r="R1974" s="443"/>
      <c r="S1974" s="446"/>
      <c r="T1974" s="446"/>
      <c r="U1974" s="542"/>
      <c r="V1974" s="468"/>
      <c r="W1974" s="446"/>
    </row>
    <row r="1975" spans="1:23" ht="15.75" customHeight="1">
      <c r="A1975" s="459" t="s">
        <v>284</v>
      </c>
      <c r="B1975" s="464" t="s">
        <v>836</v>
      </c>
      <c r="C1975" s="443"/>
      <c r="D1975" s="443"/>
      <c r="E1975" s="286" t="s">
        <v>285</v>
      </c>
      <c r="F1975" s="286" t="s">
        <v>285</v>
      </c>
      <c r="G1975" s="286" t="s">
        <v>285</v>
      </c>
      <c r="H1975" s="286">
        <v>240.10000000000127</v>
      </c>
      <c r="I1975" s="286">
        <v>0</v>
      </c>
      <c r="J1975" s="312">
        <v>142.99999999999636</v>
      </c>
      <c r="K1975" s="312"/>
      <c r="L1975" s="443"/>
      <c r="M1975" s="312">
        <f t="shared" si="36"/>
        <v>383.09999999999764</v>
      </c>
      <c r="N1975" s="443"/>
      <c r="O1975" s="443"/>
      <c r="P1975" s="443"/>
      <c r="Q1975" s="443"/>
      <c r="R1975" s="443"/>
      <c r="S1975" s="443"/>
      <c r="T1975" s="446"/>
      <c r="U1975" s="317"/>
      <c r="V1975" s="468"/>
      <c r="W1975" s="446"/>
    </row>
    <row r="1976" spans="1:23" ht="15.75" customHeight="1">
      <c r="A1976" s="459" t="s">
        <v>808</v>
      </c>
      <c r="B1976" s="464" t="s">
        <v>153</v>
      </c>
      <c r="C1976" s="443"/>
      <c r="D1976" s="443"/>
      <c r="E1976" s="286" t="s">
        <v>285</v>
      </c>
      <c r="F1976" s="286" t="s">
        <v>285</v>
      </c>
      <c r="G1976" s="286">
        <v>176.2</v>
      </c>
      <c r="H1976" s="286">
        <v>19.499999999998181</v>
      </c>
      <c r="I1976" s="286">
        <v>0</v>
      </c>
      <c r="J1976" s="312">
        <v>184.90000000000146</v>
      </c>
      <c r="K1976" s="312"/>
      <c r="L1976" s="443"/>
      <c r="M1976" s="312">
        <f t="shared" si="36"/>
        <v>380.59999999999962</v>
      </c>
      <c r="N1976" s="443"/>
      <c r="O1976" s="443"/>
      <c r="P1976" s="443"/>
      <c r="Q1976" s="443"/>
      <c r="R1976" s="443"/>
      <c r="S1976" s="446"/>
      <c r="T1976" s="446"/>
      <c r="U1976" s="542"/>
      <c r="V1976" s="468"/>
      <c r="W1976" s="446"/>
    </row>
    <row r="1977" spans="1:23" ht="15.75" customHeight="1">
      <c r="A1977" s="459" t="s">
        <v>809</v>
      </c>
      <c r="B1977" s="464" t="s">
        <v>817</v>
      </c>
      <c r="C1977" s="443"/>
      <c r="D1977" s="443"/>
      <c r="E1977" s="286" t="s">
        <v>285</v>
      </c>
      <c r="F1977" s="286" t="s">
        <v>285</v>
      </c>
      <c r="G1977" s="286" t="s">
        <v>285</v>
      </c>
      <c r="H1977" s="301">
        <v>359.5</v>
      </c>
      <c r="I1977" s="286">
        <v>0</v>
      </c>
      <c r="J1977" s="286" t="s">
        <v>285</v>
      </c>
      <c r="K1977" s="286"/>
      <c r="L1977" s="313"/>
      <c r="M1977" s="312">
        <f t="shared" si="36"/>
        <v>359.5</v>
      </c>
      <c r="N1977" s="443"/>
      <c r="O1977" s="443" t="s">
        <v>307</v>
      </c>
      <c r="P1977" s="443"/>
      <c r="Q1977" s="443"/>
      <c r="R1977" s="443"/>
      <c r="S1977" s="540"/>
      <c r="T1977" s="446"/>
      <c r="U1977" s="542"/>
      <c r="V1977" s="468"/>
      <c r="W1977" s="306"/>
    </row>
    <row r="1978" spans="1:23" ht="15.75" customHeight="1">
      <c r="A1978" s="459" t="s">
        <v>810</v>
      </c>
      <c r="B1978" s="464" t="s">
        <v>164</v>
      </c>
      <c r="C1978" s="443"/>
      <c r="D1978" s="443"/>
      <c r="E1978" s="286" t="s">
        <v>285</v>
      </c>
      <c r="F1978" s="286" t="s">
        <v>285</v>
      </c>
      <c r="G1978" s="323">
        <v>330.5</v>
      </c>
      <c r="H1978" s="286" t="s">
        <v>285</v>
      </c>
      <c r="I1978" s="286">
        <v>0</v>
      </c>
      <c r="J1978" s="286" t="s">
        <v>285</v>
      </c>
      <c r="K1978" s="286"/>
      <c r="L1978" s="313"/>
      <c r="M1978" s="312">
        <f t="shared" si="36"/>
        <v>330.5</v>
      </c>
      <c r="N1978" s="443"/>
      <c r="O1978" s="443" t="s">
        <v>290</v>
      </c>
      <c r="P1978" s="443"/>
      <c r="Q1978" s="443"/>
      <c r="R1978" s="443"/>
      <c r="S1978" s="540"/>
      <c r="T1978" s="464"/>
      <c r="U1978" s="541"/>
      <c r="V1978" s="468"/>
      <c r="W1978" s="306"/>
    </row>
    <row r="1979" spans="1:23" ht="15.75" customHeight="1">
      <c r="A1979" s="459" t="s">
        <v>812</v>
      </c>
      <c r="B1979" s="530" t="s">
        <v>2243</v>
      </c>
      <c r="C1979" s="446"/>
      <c r="D1979" s="446"/>
      <c r="E1979" s="286" t="s">
        <v>285</v>
      </c>
      <c r="F1979" s="286" t="s">
        <v>285</v>
      </c>
      <c r="G1979" s="286" t="s">
        <v>285</v>
      </c>
      <c r="H1979" s="286" t="s">
        <v>285</v>
      </c>
      <c r="I1979" s="286">
        <v>0</v>
      </c>
      <c r="J1979" s="120">
        <v>325.20000000000437</v>
      </c>
      <c r="K1979" s="120"/>
      <c r="L1979" s="443"/>
      <c r="M1979" s="312">
        <f t="shared" si="36"/>
        <v>325.20000000000437</v>
      </c>
      <c r="N1979" s="443"/>
      <c r="O1979" s="443" t="s">
        <v>290</v>
      </c>
      <c r="P1979" s="443"/>
      <c r="Q1979" s="443"/>
      <c r="R1979" s="443"/>
      <c r="S1979" s="446"/>
      <c r="T1979" s="464"/>
      <c r="U1979" s="541"/>
      <c r="V1979" s="468"/>
      <c r="W1979" s="446"/>
    </row>
    <row r="1980" spans="1:23" ht="15.75" customHeight="1">
      <c r="A1980" s="459" t="s">
        <v>818</v>
      </c>
      <c r="B1980" s="464" t="s">
        <v>863</v>
      </c>
      <c r="C1980" s="443"/>
      <c r="D1980" s="443"/>
      <c r="E1980" s="286" t="s">
        <v>285</v>
      </c>
      <c r="F1980" s="286" t="s">
        <v>285</v>
      </c>
      <c r="G1980" s="286" t="s">
        <v>285</v>
      </c>
      <c r="H1980" s="286">
        <v>105</v>
      </c>
      <c r="I1980" s="286">
        <v>0</v>
      </c>
      <c r="J1980" s="312">
        <v>212.49999999999272</v>
      </c>
      <c r="K1980" s="312"/>
      <c r="L1980" s="443"/>
      <c r="M1980" s="312">
        <f t="shared" si="36"/>
        <v>317.49999999999272</v>
      </c>
      <c r="N1980" s="443"/>
      <c r="O1980" s="443"/>
      <c r="P1980" s="443"/>
      <c r="Q1980" s="443"/>
      <c r="R1980" s="443"/>
      <c r="S1980" s="446"/>
      <c r="T1980" s="446"/>
      <c r="U1980" s="542"/>
      <c r="V1980" s="468"/>
      <c r="W1980" s="446"/>
    </row>
    <row r="1981" spans="1:23" ht="15.75" customHeight="1">
      <c r="A1981" s="459" t="s">
        <v>820</v>
      </c>
      <c r="B1981" s="464" t="s">
        <v>856</v>
      </c>
      <c r="C1981" s="443"/>
      <c r="D1981" s="443"/>
      <c r="E1981" s="286" t="s">
        <v>285</v>
      </c>
      <c r="F1981" s="286" t="s">
        <v>285</v>
      </c>
      <c r="G1981" s="286" t="s">
        <v>285</v>
      </c>
      <c r="H1981" s="286">
        <v>212.30000000000109</v>
      </c>
      <c r="I1981" s="286">
        <v>0</v>
      </c>
      <c r="J1981" s="312">
        <v>101.99999999999272</v>
      </c>
      <c r="K1981" s="312"/>
      <c r="L1981" s="443"/>
      <c r="M1981" s="312">
        <f t="shared" si="36"/>
        <v>314.29999999999382</v>
      </c>
      <c r="N1981" s="443"/>
      <c r="O1981" s="443"/>
      <c r="P1981" s="443"/>
      <c r="Q1981" s="443"/>
      <c r="R1981" s="443"/>
      <c r="S1981" s="441"/>
      <c r="T1981" s="446"/>
      <c r="U1981" s="542"/>
      <c r="V1981" s="468"/>
      <c r="W1981" s="306"/>
    </row>
    <row r="1982" spans="1:23" ht="15.75" customHeight="1">
      <c r="A1982" s="459" t="s">
        <v>823</v>
      </c>
      <c r="B1982" s="530" t="s">
        <v>2246</v>
      </c>
      <c r="C1982" s="446"/>
      <c r="D1982" s="446"/>
      <c r="E1982" s="286" t="s">
        <v>285</v>
      </c>
      <c r="F1982" s="286" t="s">
        <v>285</v>
      </c>
      <c r="G1982" s="286" t="s">
        <v>285</v>
      </c>
      <c r="H1982" s="286" t="s">
        <v>285</v>
      </c>
      <c r="I1982" s="286">
        <v>0</v>
      </c>
      <c r="J1982" s="120">
        <v>303.700000000008</v>
      </c>
      <c r="K1982" s="120"/>
      <c r="L1982" s="443"/>
      <c r="M1982" s="312">
        <f t="shared" si="36"/>
        <v>303.700000000008</v>
      </c>
      <c r="N1982" s="443"/>
      <c r="O1982" s="443" t="s">
        <v>291</v>
      </c>
      <c r="P1982" s="443"/>
      <c r="Q1982" s="443"/>
      <c r="R1982" s="443"/>
      <c r="S1982" s="441"/>
      <c r="T1982" s="446"/>
      <c r="U1982" s="542"/>
      <c r="V1982" s="468"/>
      <c r="W1982" s="306"/>
    </row>
    <row r="1983" spans="1:23" ht="15.75" customHeight="1">
      <c r="A1983" s="459" t="s">
        <v>824</v>
      </c>
      <c r="B1983" s="464" t="s">
        <v>178</v>
      </c>
      <c r="C1983" s="443"/>
      <c r="D1983" s="443"/>
      <c r="E1983" s="286">
        <v>2.6</v>
      </c>
      <c r="F1983" s="323">
        <v>285.89999999999998</v>
      </c>
      <c r="G1983" s="286" t="s">
        <v>285</v>
      </c>
      <c r="H1983" s="286" t="s">
        <v>285</v>
      </c>
      <c r="I1983" s="286">
        <v>0</v>
      </c>
      <c r="J1983" s="286" t="s">
        <v>285</v>
      </c>
      <c r="K1983" s="286"/>
      <c r="L1983" s="313"/>
      <c r="M1983" s="312">
        <f t="shared" si="36"/>
        <v>288.5</v>
      </c>
      <c r="N1983" s="443"/>
      <c r="O1983" s="443" t="s">
        <v>295</v>
      </c>
      <c r="P1983" s="443"/>
      <c r="Q1983" s="443"/>
      <c r="R1983" s="443"/>
      <c r="S1983" s="540"/>
      <c r="T1983" s="446"/>
      <c r="U1983" s="542"/>
      <c r="V1983" s="468"/>
      <c r="W1983" s="446"/>
    </row>
    <row r="1984" spans="1:23" ht="15.75" customHeight="1">
      <c r="A1984" s="459" t="s">
        <v>827</v>
      </c>
      <c r="B1984" s="464" t="s">
        <v>837</v>
      </c>
      <c r="C1984" s="443"/>
      <c r="D1984" s="443"/>
      <c r="E1984" s="286" t="s">
        <v>285</v>
      </c>
      <c r="F1984" s="286" t="s">
        <v>285</v>
      </c>
      <c r="G1984" s="286" t="s">
        <v>285</v>
      </c>
      <c r="H1984" s="83" t="s">
        <v>286</v>
      </c>
      <c r="I1984" s="286">
        <v>0</v>
      </c>
      <c r="J1984" s="120">
        <v>285.40000000000873</v>
      </c>
      <c r="K1984" s="120"/>
      <c r="L1984" s="443"/>
      <c r="M1984" s="312">
        <f t="shared" si="36"/>
        <v>285.40000000000873</v>
      </c>
      <c r="N1984" s="443"/>
      <c r="O1984" s="443" t="s">
        <v>300</v>
      </c>
      <c r="P1984" s="443"/>
      <c r="Q1984" s="443"/>
      <c r="R1984" s="443"/>
      <c r="S1984" s="540"/>
      <c r="T1984" s="464"/>
      <c r="U1984" s="542"/>
      <c r="V1984" s="468"/>
      <c r="W1984" s="306"/>
    </row>
    <row r="1985" spans="1:23" ht="15.75" customHeight="1">
      <c r="A1985" s="459" t="s">
        <v>829</v>
      </c>
      <c r="B1985" s="361" t="s">
        <v>1841</v>
      </c>
      <c r="C1985" s="446"/>
      <c r="D1985" s="446"/>
      <c r="E1985" s="286" t="s">
        <v>285</v>
      </c>
      <c r="F1985" s="286" t="s">
        <v>285</v>
      </c>
      <c r="G1985" s="286" t="s">
        <v>285</v>
      </c>
      <c r="H1985" s="286" t="s">
        <v>285</v>
      </c>
      <c r="I1985" s="286">
        <v>0</v>
      </c>
      <c r="J1985" s="312">
        <v>282.10000000000582</v>
      </c>
      <c r="K1985" s="312"/>
      <c r="L1985" s="443"/>
      <c r="M1985" s="312">
        <f t="shared" si="36"/>
        <v>282.10000000000582</v>
      </c>
      <c r="N1985" s="443"/>
      <c r="O1985" s="443"/>
      <c r="P1985" s="443"/>
      <c r="Q1985" s="443"/>
      <c r="R1985" s="443"/>
      <c r="S1985" s="540"/>
      <c r="T1985" s="464"/>
      <c r="U1985" s="542"/>
      <c r="V1985" s="468"/>
      <c r="W1985" s="306"/>
    </row>
    <row r="1986" spans="1:23" ht="15.75" customHeight="1">
      <c r="A1986" s="459" t="s">
        <v>834</v>
      </c>
      <c r="B1986" s="530" t="s">
        <v>2238</v>
      </c>
      <c r="C1986" s="446"/>
      <c r="D1986" s="446"/>
      <c r="E1986" s="286" t="s">
        <v>285</v>
      </c>
      <c r="F1986" s="286" t="s">
        <v>285</v>
      </c>
      <c r="G1986" s="286" t="s">
        <v>285</v>
      </c>
      <c r="H1986" s="286" t="s">
        <v>285</v>
      </c>
      <c r="I1986" s="286">
        <v>0</v>
      </c>
      <c r="J1986" s="312">
        <v>253.5</v>
      </c>
      <c r="K1986" s="312"/>
      <c r="L1986" s="443"/>
      <c r="M1986" s="312">
        <f t="shared" si="36"/>
        <v>253.5</v>
      </c>
      <c r="N1986" s="443"/>
      <c r="O1986" s="443"/>
      <c r="P1986" s="443"/>
      <c r="Q1986" s="443"/>
      <c r="R1986" s="443"/>
      <c r="S1986" s="446"/>
      <c r="T1986" s="464"/>
      <c r="U1986" s="542"/>
      <c r="V1986" s="468"/>
      <c r="W1986" s="446"/>
    </row>
    <row r="1987" spans="1:23" ht="15.75" customHeight="1">
      <c r="A1987" s="459" t="s">
        <v>838</v>
      </c>
      <c r="B1987" s="361" t="s">
        <v>1849</v>
      </c>
      <c r="C1987" s="446"/>
      <c r="D1987" s="446"/>
      <c r="E1987" s="286" t="s">
        <v>285</v>
      </c>
      <c r="F1987" s="286" t="s">
        <v>285</v>
      </c>
      <c r="G1987" s="286" t="s">
        <v>285</v>
      </c>
      <c r="H1987" s="286" t="s">
        <v>285</v>
      </c>
      <c r="I1987" s="286">
        <v>0</v>
      </c>
      <c r="J1987" s="312">
        <v>250.5</v>
      </c>
      <c r="K1987" s="312"/>
      <c r="L1987" s="443"/>
      <c r="M1987" s="312">
        <f t="shared" si="36"/>
        <v>250.5</v>
      </c>
      <c r="N1987" s="443"/>
      <c r="O1987" s="443"/>
      <c r="P1987" s="443"/>
      <c r="Q1987" s="443"/>
      <c r="R1987" s="443"/>
      <c r="S1987" s="441"/>
      <c r="T1987" s="446"/>
      <c r="U1987" s="542"/>
      <c r="V1987" s="468"/>
      <c r="W1987" s="306"/>
    </row>
    <row r="1988" spans="1:23" ht="15.75" customHeight="1">
      <c r="A1988" s="459" t="s">
        <v>839</v>
      </c>
      <c r="B1988" s="464" t="s">
        <v>847</v>
      </c>
      <c r="C1988" s="443"/>
      <c r="D1988" s="443"/>
      <c r="E1988" s="286" t="s">
        <v>285</v>
      </c>
      <c r="F1988" s="286" t="s">
        <v>285</v>
      </c>
      <c r="G1988" s="286" t="s">
        <v>285</v>
      </c>
      <c r="H1988" s="323">
        <v>246.80000000000109</v>
      </c>
      <c r="I1988" s="286">
        <v>0</v>
      </c>
      <c r="J1988" s="286" t="s">
        <v>285</v>
      </c>
      <c r="K1988" s="286"/>
      <c r="L1988" s="313"/>
      <c r="M1988" s="312">
        <f t="shared" si="36"/>
        <v>246.80000000000109</v>
      </c>
      <c r="N1988" s="443"/>
      <c r="O1988" s="443" t="s">
        <v>295</v>
      </c>
      <c r="P1988" s="443"/>
      <c r="Q1988" s="443"/>
      <c r="R1988" s="443"/>
      <c r="S1988" s="446"/>
      <c r="T1988" s="446"/>
      <c r="U1988" s="542"/>
      <c r="V1988" s="468"/>
      <c r="W1988" s="306"/>
    </row>
    <row r="1989" spans="1:23" ht="15">
      <c r="A1989" s="459" t="s">
        <v>840</v>
      </c>
      <c r="B1989" s="361" t="s">
        <v>1842</v>
      </c>
      <c r="C1989" s="446"/>
      <c r="D1989" s="446"/>
      <c r="E1989" s="286" t="s">
        <v>285</v>
      </c>
      <c r="F1989" s="286" t="s">
        <v>285</v>
      </c>
      <c r="G1989" s="286" t="s">
        <v>285</v>
      </c>
      <c r="H1989" s="286" t="s">
        <v>285</v>
      </c>
      <c r="I1989" s="286">
        <v>0</v>
      </c>
      <c r="J1989" s="312">
        <v>241.50000000000364</v>
      </c>
      <c r="K1989" s="312"/>
      <c r="L1989" s="443"/>
      <c r="M1989" s="312">
        <f t="shared" si="36"/>
        <v>241.50000000000364</v>
      </c>
      <c r="N1989" s="443"/>
      <c r="O1989" s="443"/>
      <c r="P1989" s="443"/>
      <c r="Q1989" s="443"/>
      <c r="R1989" s="443"/>
      <c r="S1989" s="446"/>
      <c r="T1989" s="446"/>
      <c r="U1989" s="317"/>
      <c r="V1989" s="468"/>
      <c r="W1989" s="446"/>
    </row>
    <row r="1990" spans="1:23" ht="15">
      <c r="A1990" s="459" t="s">
        <v>846</v>
      </c>
      <c r="B1990" s="530" t="s">
        <v>2244</v>
      </c>
      <c r="C1990" s="446"/>
      <c r="D1990" s="446"/>
      <c r="E1990" s="286" t="s">
        <v>285</v>
      </c>
      <c r="F1990" s="286" t="s">
        <v>285</v>
      </c>
      <c r="G1990" s="286" t="s">
        <v>285</v>
      </c>
      <c r="H1990" s="286" t="s">
        <v>285</v>
      </c>
      <c r="I1990" s="286">
        <v>0</v>
      </c>
      <c r="J1990" s="312">
        <v>241</v>
      </c>
      <c r="K1990" s="312"/>
      <c r="L1990" s="443"/>
      <c r="M1990" s="312">
        <f t="shared" si="36"/>
        <v>241</v>
      </c>
      <c r="N1990" s="443"/>
      <c r="O1990" s="443"/>
      <c r="P1990" s="443"/>
      <c r="Q1990" s="443"/>
      <c r="R1990" s="443"/>
      <c r="S1990" s="446"/>
      <c r="T1990" s="464"/>
      <c r="U1990" s="542"/>
      <c r="V1990" s="468"/>
      <c r="W1990" s="446"/>
    </row>
    <row r="1991" spans="1:23" ht="15">
      <c r="A1991" s="459" t="s">
        <v>854</v>
      </c>
      <c r="B1991" s="464" t="s">
        <v>835</v>
      </c>
      <c r="C1991" s="443"/>
      <c r="D1991" s="443"/>
      <c r="E1991" s="286" t="s">
        <v>285</v>
      </c>
      <c r="F1991" s="286" t="s">
        <v>285</v>
      </c>
      <c r="G1991" s="286" t="s">
        <v>285</v>
      </c>
      <c r="H1991" s="83" t="s">
        <v>286</v>
      </c>
      <c r="I1991" s="286">
        <v>0</v>
      </c>
      <c r="J1991" s="312">
        <v>217.99999999999272</v>
      </c>
      <c r="K1991" s="312"/>
      <c r="L1991" s="443"/>
      <c r="M1991" s="312">
        <f t="shared" si="36"/>
        <v>217.99999999999272</v>
      </c>
      <c r="N1991" s="443"/>
      <c r="O1991" s="443"/>
      <c r="P1991" s="443"/>
      <c r="Q1991" s="443"/>
      <c r="R1991" s="443"/>
      <c r="S1991" s="441"/>
      <c r="T1991" s="464"/>
      <c r="U1991" s="541"/>
      <c r="V1991" s="468"/>
      <c r="W1991" s="446"/>
    </row>
    <row r="1992" spans="1:23" ht="15">
      <c r="A1992" s="459" t="s">
        <v>858</v>
      </c>
      <c r="B1992" s="464" t="s">
        <v>842</v>
      </c>
      <c r="C1992" s="443"/>
      <c r="D1992" s="443"/>
      <c r="E1992" s="286" t="s">
        <v>285</v>
      </c>
      <c r="F1992" s="286" t="s">
        <v>285</v>
      </c>
      <c r="G1992" s="286" t="s">
        <v>285</v>
      </c>
      <c r="H1992" s="286">
        <v>211.90000000000509</v>
      </c>
      <c r="I1992" s="286">
        <v>0</v>
      </c>
      <c r="J1992" s="286" t="s">
        <v>285</v>
      </c>
      <c r="K1992" s="286"/>
      <c r="L1992" s="313"/>
      <c r="M1992" s="312">
        <f t="shared" si="36"/>
        <v>211.90000000000509</v>
      </c>
      <c r="N1992" s="443"/>
      <c r="O1992" s="443"/>
      <c r="P1992" s="443"/>
      <c r="Q1992" s="443"/>
      <c r="R1992" s="443"/>
      <c r="S1992" s="443"/>
      <c r="T1992" s="446"/>
      <c r="U1992" s="542"/>
      <c r="V1992" s="468"/>
      <c r="W1992" s="446"/>
    </row>
    <row r="1993" spans="1:23" ht="15">
      <c r="A1993" s="459" t="s">
        <v>859</v>
      </c>
      <c r="B1993" s="464" t="s">
        <v>826</v>
      </c>
      <c r="C1993" s="443"/>
      <c r="D1993" s="443"/>
      <c r="E1993" s="286" t="s">
        <v>285</v>
      </c>
      <c r="F1993" s="286" t="s">
        <v>285</v>
      </c>
      <c r="G1993" s="286" t="s">
        <v>285</v>
      </c>
      <c r="H1993" s="83" t="s">
        <v>286</v>
      </c>
      <c r="I1993" s="286">
        <v>0</v>
      </c>
      <c r="J1993" s="312">
        <v>207.99999999999636</v>
      </c>
      <c r="K1993" s="312"/>
      <c r="L1993" s="443"/>
      <c r="M1993" s="312">
        <f t="shared" si="36"/>
        <v>207.99999999999636</v>
      </c>
      <c r="N1993" s="443"/>
      <c r="O1993" s="443"/>
      <c r="P1993" s="443"/>
      <c r="Q1993" s="443"/>
      <c r="R1993" s="443"/>
      <c r="S1993" s="446"/>
      <c r="T1993" s="464"/>
      <c r="U1993" s="542"/>
      <c r="V1993" s="468"/>
      <c r="W1993" s="446"/>
    </row>
    <row r="1994" spans="1:23" ht="15">
      <c r="A1994" s="459" t="s">
        <v>860</v>
      </c>
      <c r="B1994" s="343" t="s">
        <v>1859</v>
      </c>
      <c r="C1994" s="446"/>
      <c r="D1994" s="446"/>
      <c r="E1994" s="286" t="s">
        <v>285</v>
      </c>
      <c r="F1994" s="286" t="s">
        <v>285</v>
      </c>
      <c r="G1994" s="286" t="s">
        <v>285</v>
      </c>
      <c r="H1994" s="286" t="s">
        <v>285</v>
      </c>
      <c r="I1994" s="286">
        <v>0</v>
      </c>
      <c r="J1994" s="312">
        <v>207.79999999999927</v>
      </c>
      <c r="K1994" s="312"/>
      <c r="L1994" s="443"/>
      <c r="M1994" s="312">
        <f t="shared" si="36"/>
        <v>207.79999999999927</v>
      </c>
      <c r="N1994" s="443"/>
      <c r="O1994" s="443"/>
      <c r="P1994" s="443"/>
      <c r="Q1994" s="443"/>
      <c r="R1994" s="443"/>
      <c r="S1994" s="540"/>
      <c r="T1994" s="446"/>
      <c r="U1994" s="542"/>
      <c r="V1994" s="468"/>
      <c r="W1994" s="446"/>
    </row>
    <row r="1995" spans="1:23" ht="15">
      <c r="A1995" s="459" t="s">
        <v>866</v>
      </c>
      <c r="B1995" s="361" t="s">
        <v>1853</v>
      </c>
      <c r="C1995" s="446"/>
      <c r="D1995" s="446"/>
      <c r="E1995" s="286" t="s">
        <v>285</v>
      </c>
      <c r="F1995" s="286" t="s">
        <v>285</v>
      </c>
      <c r="G1995" s="286" t="s">
        <v>285</v>
      </c>
      <c r="H1995" s="286" t="s">
        <v>285</v>
      </c>
      <c r="I1995" s="286">
        <v>0</v>
      </c>
      <c r="J1995" s="312">
        <v>186</v>
      </c>
      <c r="K1995" s="312"/>
      <c r="L1995" s="443"/>
      <c r="M1995" s="312">
        <f t="shared" si="36"/>
        <v>186</v>
      </c>
      <c r="N1995" s="443"/>
      <c r="O1995" s="443"/>
      <c r="P1995" s="443"/>
      <c r="Q1995" s="443"/>
      <c r="R1995" s="443"/>
      <c r="S1995" s="446"/>
      <c r="T1995" s="446"/>
      <c r="U1995" s="542"/>
      <c r="V1995" s="468"/>
      <c r="W1995" s="446"/>
    </row>
    <row r="1996" spans="1:23" ht="15">
      <c r="A1996" s="459" t="s">
        <v>867</v>
      </c>
      <c r="B1996" s="464" t="s">
        <v>830</v>
      </c>
      <c r="C1996" s="443"/>
      <c r="D1996" s="443"/>
      <c r="E1996" s="286" t="s">
        <v>285</v>
      </c>
      <c r="F1996" s="286" t="s">
        <v>285</v>
      </c>
      <c r="G1996" s="286" t="s">
        <v>285</v>
      </c>
      <c r="H1996" s="286">
        <v>19.499999999998181</v>
      </c>
      <c r="I1996" s="286">
        <v>0</v>
      </c>
      <c r="J1996" s="312">
        <v>166.40000000000146</v>
      </c>
      <c r="K1996" s="312"/>
      <c r="L1996" s="443"/>
      <c r="M1996" s="312">
        <f t="shared" si="36"/>
        <v>185.89999999999964</v>
      </c>
      <c r="N1996" s="443"/>
      <c r="O1996" s="443"/>
      <c r="P1996" s="443"/>
      <c r="Q1996" s="443"/>
      <c r="R1996" s="443"/>
      <c r="S1996" s="446"/>
      <c r="T1996" s="446"/>
      <c r="U1996" s="542"/>
      <c r="V1996" s="468"/>
      <c r="W1996" s="446"/>
    </row>
    <row r="1997" spans="1:23" ht="15">
      <c r="A1997" s="459" t="s">
        <v>868</v>
      </c>
      <c r="B1997" s="361" t="s">
        <v>1839</v>
      </c>
      <c r="C1997" s="446"/>
      <c r="D1997" s="446"/>
      <c r="E1997" s="286" t="s">
        <v>285</v>
      </c>
      <c r="F1997" s="286" t="s">
        <v>285</v>
      </c>
      <c r="G1997" s="286" t="s">
        <v>285</v>
      </c>
      <c r="H1997" s="286" t="s">
        <v>285</v>
      </c>
      <c r="I1997" s="286">
        <v>0</v>
      </c>
      <c r="J1997" s="312">
        <v>177.10000000000582</v>
      </c>
      <c r="K1997" s="312"/>
      <c r="L1997" s="443"/>
      <c r="M1997" s="312">
        <f t="shared" si="36"/>
        <v>177.10000000000582</v>
      </c>
      <c r="N1997" s="443"/>
      <c r="O1997" s="443"/>
      <c r="P1997" s="443"/>
      <c r="Q1997" s="443"/>
      <c r="R1997" s="443"/>
      <c r="S1997" s="446"/>
      <c r="T1997" s="464"/>
      <c r="U1997" s="542"/>
      <c r="V1997" s="468"/>
      <c r="W1997" s="446"/>
    </row>
    <row r="1998" spans="1:23" ht="15">
      <c r="A1998" s="459" t="s">
        <v>870</v>
      </c>
      <c r="B1998" s="464" t="s">
        <v>811</v>
      </c>
      <c r="C1998" s="443"/>
      <c r="D1998" s="443"/>
      <c r="E1998" s="286" t="s">
        <v>285</v>
      </c>
      <c r="F1998" s="286" t="s">
        <v>285</v>
      </c>
      <c r="G1998" s="286" t="s">
        <v>285</v>
      </c>
      <c r="H1998" s="286">
        <v>41.899999999999636</v>
      </c>
      <c r="I1998" s="286">
        <v>0</v>
      </c>
      <c r="J1998" s="312">
        <v>126.299999999992</v>
      </c>
      <c r="K1998" s="312"/>
      <c r="L1998" s="443"/>
      <c r="M1998" s="312">
        <f t="shared" si="36"/>
        <v>168.19999999999163</v>
      </c>
      <c r="N1998" s="443"/>
      <c r="O1998" s="443"/>
      <c r="P1998" s="443"/>
      <c r="Q1998" s="443"/>
      <c r="R1998" s="443"/>
      <c r="S1998" s="446"/>
      <c r="T1998" s="464"/>
      <c r="U1998" s="466"/>
      <c r="V1998" s="468"/>
      <c r="W1998" s="446"/>
    </row>
    <row r="1999" spans="1:23" ht="15">
      <c r="A1999" s="459" t="s">
        <v>871</v>
      </c>
      <c r="B1999" s="464" t="s">
        <v>158</v>
      </c>
      <c r="C1999" s="443"/>
      <c r="D1999" s="443"/>
      <c r="E1999" s="286" t="s">
        <v>285</v>
      </c>
      <c r="F1999" s="286" t="s">
        <v>285</v>
      </c>
      <c r="G1999" s="286">
        <v>5.5</v>
      </c>
      <c r="H1999" s="286">
        <v>151.30000000000109</v>
      </c>
      <c r="I1999" s="286">
        <v>0</v>
      </c>
      <c r="J1999" s="286" t="s">
        <v>285</v>
      </c>
      <c r="K1999" s="286"/>
      <c r="L1999" s="313"/>
      <c r="M1999" s="312">
        <f t="shared" si="36"/>
        <v>156.80000000000109</v>
      </c>
      <c r="N1999" s="443"/>
      <c r="O1999" s="443"/>
      <c r="P1999" s="443"/>
      <c r="Q1999" s="443"/>
      <c r="R1999" s="443"/>
      <c r="S1999" s="441"/>
      <c r="T1999" s="446"/>
      <c r="U1999" s="317"/>
      <c r="V1999" s="468"/>
      <c r="W1999" s="446"/>
    </row>
    <row r="2000" spans="1:23" ht="15">
      <c r="A2000" s="459" t="s">
        <v>872</v>
      </c>
      <c r="B2000" s="530" t="s">
        <v>2242</v>
      </c>
      <c r="C2000" s="446"/>
      <c r="D2000" s="446"/>
      <c r="E2000" s="286" t="s">
        <v>285</v>
      </c>
      <c r="F2000" s="286" t="s">
        <v>285</v>
      </c>
      <c r="G2000" s="286" t="s">
        <v>285</v>
      </c>
      <c r="H2000" s="286" t="s">
        <v>285</v>
      </c>
      <c r="I2000" s="286">
        <v>0</v>
      </c>
      <c r="J2000" s="312">
        <v>156.50000000000364</v>
      </c>
      <c r="K2000" s="312"/>
      <c r="L2000" s="443"/>
      <c r="M2000" s="312">
        <f t="shared" si="36"/>
        <v>156.50000000000364</v>
      </c>
      <c r="N2000" s="443"/>
      <c r="O2000" s="443"/>
      <c r="P2000" s="443"/>
      <c r="Q2000" s="443"/>
      <c r="R2000" s="443"/>
      <c r="S2000" s="441"/>
      <c r="T2000" s="446"/>
      <c r="U2000" s="542"/>
      <c r="V2000" s="468"/>
      <c r="W2000" s="446"/>
    </row>
    <row r="2001" spans="1:23" ht="15">
      <c r="A2001" s="459" t="s">
        <v>875</v>
      </c>
      <c r="B2001" s="464" t="s">
        <v>844</v>
      </c>
      <c r="C2001" s="443"/>
      <c r="D2001" s="443"/>
      <c r="E2001" s="286" t="s">
        <v>285</v>
      </c>
      <c r="F2001" s="286" t="s">
        <v>285</v>
      </c>
      <c r="G2001" s="286" t="s">
        <v>285</v>
      </c>
      <c r="H2001" s="286">
        <v>39</v>
      </c>
      <c r="I2001" s="286">
        <v>0</v>
      </c>
      <c r="J2001" s="312">
        <v>111.50000000000728</v>
      </c>
      <c r="K2001" s="312"/>
      <c r="L2001" s="443"/>
      <c r="M2001" s="312">
        <f t="shared" si="36"/>
        <v>150.50000000000728</v>
      </c>
      <c r="N2001" s="443"/>
      <c r="O2001" s="443"/>
      <c r="P2001" s="443"/>
      <c r="Q2001" s="443"/>
      <c r="R2001" s="443"/>
      <c r="S2001" s="446"/>
      <c r="T2001" s="446"/>
      <c r="U2001" s="542"/>
      <c r="V2001" s="468"/>
      <c r="W2001" s="446"/>
    </row>
    <row r="2002" spans="1:23" ht="15.75">
      <c r="A2002" s="459" t="s">
        <v>1006</v>
      </c>
      <c r="B2002" s="361" t="s">
        <v>1856</v>
      </c>
      <c r="C2002" s="446"/>
      <c r="D2002" s="446"/>
      <c r="E2002" s="286" t="s">
        <v>285</v>
      </c>
      <c r="F2002" s="286" t="s">
        <v>285</v>
      </c>
      <c r="G2002" s="286" t="s">
        <v>285</v>
      </c>
      <c r="H2002" s="286" t="s">
        <v>285</v>
      </c>
      <c r="I2002" s="286">
        <v>0</v>
      </c>
      <c r="J2002" s="312">
        <v>149.19999999999709</v>
      </c>
      <c r="K2002" s="312"/>
      <c r="L2002" s="443"/>
      <c r="M2002" s="312">
        <f t="shared" si="36"/>
        <v>149.19999999999709</v>
      </c>
      <c r="N2002" s="443"/>
      <c r="O2002" s="443"/>
      <c r="P2002" s="443"/>
      <c r="Q2002" s="443"/>
      <c r="R2002" s="443"/>
      <c r="S2002" s="446"/>
      <c r="T2002" s="446"/>
      <c r="U2002" s="542"/>
      <c r="V2002" s="468"/>
      <c r="W2002" s="306"/>
    </row>
    <row r="2003" spans="1:23" ht="15">
      <c r="A2003" s="459" t="s">
        <v>1007</v>
      </c>
      <c r="B2003" s="361" t="s">
        <v>1852</v>
      </c>
      <c r="C2003" s="446"/>
      <c r="D2003" s="446"/>
      <c r="E2003" s="286" t="s">
        <v>285</v>
      </c>
      <c r="F2003" s="286" t="s">
        <v>285</v>
      </c>
      <c r="G2003" s="286" t="s">
        <v>285</v>
      </c>
      <c r="H2003" s="286" t="s">
        <v>285</v>
      </c>
      <c r="I2003" s="286">
        <v>0</v>
      </c>
      <c r="J2003" s="312">
        <v>143.99999999999272</v>
      </c>
      <c r="K2003" s="312"/>
      <c r="L2003" s="443"/>
      <c r="M2003" s="312">
        <f t="shared" si="36"/>
        <v>143.99999999999272</v>
      </c>
      <c r="N2003" s="443"/>
      <c r="O2003" s="443"/>
      <c r="P2003" s="443"/>
      <c r="Q2003" s="443"/>
      <c r="R2003" s="443"/>
      <c r="S2003" s="446"/>
      <c r="T2003" s="446"/>
      <c r="U2003" s="541"/>
      <c r="V2003" s="468"/>
      <c r="W2003" s="446"/>
    </row>
    <row r="2004" spans="1:23" ht="15">
      <c r="A2004" s="459" t="s">
        <v>1008</v>
      </c>
      <c r="B2004" s="361" t="s">
        <v>1844</v>
      </c>
      <c r="C2004" s="446"/>
      <c r="D2004" s="446"/>
      <c r="E2004" s="286" t="s">
        <v>285</v>
      </c>
      <c r="F2004" s="286" t="s">
        <v>285</v>
      </c>
      <c r="G2004" s="286" t="s">
        <v>285</v>
      </c>
      <c r="H2004" s="286" t="s">
        <v>285</v>
      </c>
      <c r="I2004" s="286">
        <v>0</v>
      </c>
      <c r="J2004" s="312">
        <v>141.49999999999636</v>
      </c>
      <c r="K2004" s="312"/>
      <c r="L2004" s="443"/>
      <c r="M2004" s="312">
        <f t="shared" si="36"/>
        <v>141.49999999999636</v>
      </c>
      <c r="N2004" s="443"/>
      <c r="O2004" s="443"/>
      <c r="P2004" s="443"/>
      <c r="Q2004" s="443"/>
      <c r="R2004" s="443"/>
      <c r="S2004" s="441"/>
      <c r="T2004" s="446"/>
      <c r="U2004" s="466"/>
      <c r="V2004" s="468"/>
      <c r="W2004" s="446"/>
    </row>
    <row r="2005" spans="1:23" ht="15">
      <c r="A2005" s="459" t="s">
        <v>1009</v>
      </c>
      <c r="B2005" s="361" t="s">
        <v>1851</v>
      </c>
      <c r="C2005" s="446"/>
      <c r="D2005" s="446"/>
      <c r="E2005" s="286" t="s">
        <v>285</v>
      </c>
      <c r="F2005" s="286" t="s">
        <v>285</v>
      </c>
      <c r="G2005" s="286" t="s">
        <v>285</v>
      </c>
      <c r="H2005" s="286" t="s">
        <v>285</v>
      </c>
      <c r="I2005" s="286">
        <v>0</v>
      </c>
      <c r="J2005" s="312">
        <v>140.79999999999563</v>
      </c>
      <c r="K2005" s="312"/>
      <c r="L2005" s="443"/>
      <c r="M2005" s="312">
        <f t="shared" si="36"/>
        <v>140.79999999999563</v>
      </c>
      <c r="N2005" s="443"/>
      <c r="O2005" s="443"/>
      <c r="P2005" s="443"/>
      <c r="Q2005" s="443"/>
      <c r="R2005" s="443"/>
      <c r="S2005" s="441"/>
      <c r="T2005" s="446"/>
      <c r="U2005" s="317"/>
      <c r="V2005" s="468"/>
      <c r="W2005" s="446"/>
    </row>
    <row r="2006" spans="1:23" ht="15">
      <c r="A2006" s="459" t="s">
        <v>1010</v>
      </c>
      <c r="B2006" s="361" t="s">
        <v>1854</v>
      </c>
      <c r="C2006" s="446"/>
      <c r="D2006" s="446"/>
      <c r="E2006" s="286" t="s">
        <v>285</v>
      </c>
      <c r="F2006" s="286" t="s">
        <v>285</v>
      </c>
      <c r="G2006" s="286" t="s">
        <v>285</v>
      </c>
      <c r="H2006" s="286" t="s">
        <v>285</v>
      </c>
      <c r="I2006" s="286">
        <v>0</v>
      </c>
      <c r="J2006" s="312">
        <v>122.3999999999869</v>
      </c>
      <c r="K2006" s="312"/>
      <c r="L2006" s="443"/>
      <c r="M2006" s="312">
        <f t="shared" ref="M2006:M2029" si="37">SUM(E2006:J2006)</f>
        <v>122.3999999999869</v>
      </c>
      <c r="N2006" s="443"/>
      <c r="O2006" s="443"/>
      <c r="P2006" s="443"/>
      <c r="Q2006" s="443"/>
      <c r="R2006" s="443"/>
      <c r="S2006" s="443"/>
      <c r="T2006" s="446"/>
      <c r="U2006" s="317"/>
      <c r="V2006" s="468"/>
      <c r="W2006" s="446"/>
    </row>
    <row r="2007" spans="1:23" ht="15">
      <c r="A2007" s="459" t="s">
        <v>1011</v>
      </c>
      <c r="B2007" s="530" t="s">
        <v>2241</v>
      </c>
      <c r="C2007" s="446"/>
      <c r="D2007" s="446"/>
      <c r="E2007" s="286" t="s">
        <v>285</v>
      </c>
      <c r="F2007" s="286" t="s">
        <v>285</v>
      </c>
      <c r="G2007" s="286" t="s">
        <v>285</v>
      </c>
      <c r="H2007" s="286" t="s">
        <v>285</v>
      </c>
      <c r="I2007" s="286">
        <v>0</v>
      </c>
      <c r="J2007" s="312">
        <v>119.5</v>
      </c>
      <c r="K2007" s="312"/>
      <c r="L2007" s="443"/>
      <c r="M2007" s="312">
        <f t="shared" si="37"/>
        <v>119.5</v>
      </c>
      <c r="N2007" s="443"/>
      <c r="O2007" s="443"/>
      <c r="P2007" s="443"/>
      <c r="Q2007" s="443"/>
      <c r="R2007" s="443"/>
      <c r="S2007" s="540"/>
      <c r="T2007" s="464"/>
      <c r="U2007" s="541"/>
      <c r="V2007" s="468"/>
      <c r="W2007" s="446"/>
    </row>
    <row r="2008" spans="1:23" ht="15">
      <c r="A2008" s="459" t="s">
        <v>1012</v>
      </c>
      <c r="B2008" s="464" t="s">
        <v>852</v>
      </c>
      <c r="C2008" s="443"/>
      <c r="D2008" s="443"/>
      <c r="E2008" s="286" t="s">
        <v>285</v>
      </c>
      <c r="F2008" s="286" t="s">
        <v>285</v>
      </c>
      <c r="G2008" s="286" t="s">
        <v>285</v>
      </c>
      <c r="H2008" s="286">
        <v>25.19999999999709</v>
      </c>
      <c r="I2008" s="286">
        <v>0</v>
      </c>
      <c r="J2008" s="312">
        <v>91.000000000003638</v>
      </c>
      <c r="K2008" s="312"/>
      <c r="L2008" s="443"/>
      <c r="M2008" s="312">
        <f t="shared" si="37"/>
        <v>116.20000000000073</v>
      </c>
      <c r="N2008" s="443"/>
      <c r="O2008" s="443"/>
      <c r="P2008" s="443"/>
      <c r="Q2008" s="443"/>
      <c r="R2008" s="443"/>
      <c r="S2008" s="441"/>
      <c r="T2008" s="446"/>
      <c r="U2008" s="317"/>
      <c r="V2008" s="468"/>
      <c r="W2008" s="446"/>
    </row>
    <row r="2009" spans="1:23" ht="15">
      <c r="A2009" s="459" t="s">
        <v>1013</v>
      </c>
      <c r="B2009" s="464" t="s">
        <v>869</v>
      </c>
      <c r="C2009" s="443"/>
      <c r="D2009" s="443"/>
      <c r="E2009" s="286" t="s">
        <v>285</v>
      </c>
      <c r="F2009" s="286" t="s">
        <v>285</v>
      </c>
      <c r="G2009" s="286" t="s">
        <v>285</v>
      </c>
      <c r="H2009" s="286">
        <v>16.899999999997817</v>
      </c>
      <c r="I2009" s="286">
        <v>0</v>
      </c>
      <c r="J2009" s="312">
        <v>97.499999999996362</v>
      </c>
      <c r="K2009" s="312"/>
      <c r="L2009" s="443"/>
      <c r="M2009" s="312">
        <f t="shared" si="37"/>
        <v>114.39999999999418</v>
      </c>
      <c r="N2009" s="443"/>
      <c r="O2009" s="443"/>
      <c r="P2009" s="443"/>
      <c r="Q2009" s="443"/>
      <c r="R2009" s="443"/>
      <c r="S2009" s="443"/>
      <c r="T2009" s="446"/>
      <c r="U2009" s="542"/>
      <c r="V2009" s="468"/>
      <c r="W2009" s="446"/>
    </row>
    <row r="2010" spans="1:23" ht="15">
      <c r="A2010" s="459" t="s">
        <v>1014</v>
      </c>
      <c r="B2010" s="464" t="s">
        <v>857</v>
      </c>
      <c r="C2010" s="443"/>
      <c r="D2010" s="443"/>
      <c r="E2010" s="286" t="s">
        <v>285</v>
      </c>
      <c r="F2010" s="286" t="s">
        <v>285</v>
      </c>
      <c r="G2010" s="286" t="s">
        <v>285</v>
      </c>
      <c r="H2010" s="286">
        <v>111.19999999999891</v>
      </c>
      <c r="I2010" s="286">
        <v>0</v>
      </c>
      <c r="J2010" s="286" t="s">
        <v>285</v>
      </c>
      <c r="K2010" s="286"/>
      <c r="L2010" s="313"/>
      <c r="M2010" s="312">
        <f t="shared" si="37"/>
        <v>111.19999999999891</v>
      </c>
      <c r="N2010" s="443"/>
      <c r="O2010" s="443"/>
      <c r="P2010" s="443"/>
      <c r="Q2010" s="443"/>
      <c r="R2010" s="443"/>
      <c r="S2010" s="540"/>
      <c r="T2010" s="446"/>
      <c r="U2010" s="542"/>
      <c r="V2010" s="468"/>
      <c r="W2010" s="446"/>
    </row>
    <row r="2011" spans="1:23" ht="15">
      <c r="A2011" s="459" t="s">
        <v>1015</v>
      </c>
      <c r="B2011" s="464" t="s">
        <v>851</v>
      </c>
      <c r="C2011" s="443"/>
      <c r="D2011" s="443"/>
      <c r="E2011" s="286" t="s">
        <v>285</v>
      </c>
      <c r="F2011" s="286" t="s">
        <v>285</v>
      </c>
      <c r="G2011" s="286" t="s">
        <v>285</v>
      </c>
      <c r="H2011" s="286">
        <v>22.500000000001819</v>
      </c>
      <c r="I2011" s="286">
        <v>0</v>
      </c>
      <c r="J2011" s="312">
        <v>71.499999999996362</v>
      </c>
      <c r="K2011" s="312"/>
      <c r="L2011" s="443"/>
      <c r="M2011" s="312">
        <f t="shared" si="37"/>
        <v>93.999999999998181</v>
      </c>
      <c r="N2011" s="443"/>
      <c r="O2011" s="443"/>
      <c r="P2011" s="443"/>
      <c r="Q2011" s="443"/>
      <c r="R2011" s="443"/>
      <c r="S2011" s="446"/>
      <c r="T2011" s="464"/>
      <c r="U2011" s="317"/>
      <c r="V2011" s="468"/>
      <c r="W2011" s="446"/>
    </row>
    <row r="2012" spans="1:23" ht="15">
      <c r="A2012" s="459" t="s">
        <v>1016</v>
      </c>
      <c r="B2012" s="530" t="s">
        <v>2239</v>
      </c>
      <c r="C2012" s="446"/>
      <c r="D2012" s="446"/>
      <c r="E2012" s="286" t="s">
        <v>285</v>
      </c>
      <c r="F2012" s="286" t="s">
        <v>285</v>
      </c>
      <c r="G2012" s="286" t="s">
        <v>285</v>
      </c>
      <c r="H2012" s="286" t="s">
        <v>285</v>
      </c>
      <c r="I2012" s="286">
        <v>0</v>
      </c>
      <c r="J2012" s="312">
        <v>90.999999999996362</v>
      </c>
      <c r="K2012" s="312"/>
      <c r="L2012" s="443"/>
      <c r="M2012" s="312">
        <f t="shared" si="37"/>
        <v>90.999999999996362</v>
      </c>
      <c r="N2012" s="443"/>
      <c r="O2012" s="443"/>
      <c r="P2012" s="443"/>
      <c r="Q2012" s="443"/>
      <c r="R2012" s="443"/>
      <c r="S2012" s="446"/>
      <c r="T2012" s="446"/>
      <c r="U2012" s="317"/>
      <c r="V2012" s="468"/>
      <c r="W2012" s="446"/>
    </row>
    <row r="2013" spans="1:23" ht="15">
      <c r="A2013" s="459" t="s">
        <v>1017</v>
      </c>
      <c r="B2013" s="464" t="s">
        <v>822</v>
      </c>
      <c r="C2013" s="443"/>
      <c r="D2013" s="443"/>
      <c r="E2013" s="286" t="s">
        <v>285</v>
      </c>
      <c r="F2013" s="286" t="s">
        <v>285</v>
      </c>
      <c r="G2013" s="286" t="s">
        <v>285</v>
      </c>
      <c r="H2013" s="286">
        <v>13.200000000000728</v>
      </c>
      <c r="I2013" s="286">
        <v>0</v>
      </c>
      <c r="J2013" s="312">
        <v>77.000000000003638</v>
      </c>
      <c r="K2013" s="312"/>
      <c r="L2013" s="443"/>
      <c r="M2013" s="312">
        <f t="shared" si="37"/>
        <v>90.200000000004366</v>
      </c>
      <c r="N2013" s="443"/>
      <c r="O2013" s="443"/>
      <c r="P2013" s="443"/>
      <c r="Q2013" s="443"/>
      <c r="R2013" s="443"/>
      <c r="S2013" s="441"/>
      <c r="T2013" s="446"/>
      <c r="U2013" s="542"/>
      <c r="V2013" s="468"/>
      <c r="W2013" s="446"/>
    </row>
    <row r="2014" spans="1:23" ht="15">
      <c r="A2014" s="459" t="s">
        <v>1018</v>
      </c>
      <c r="B2014" s="530" t="s">
        <v>2237</v>
      </c>
      <c r="C2014" s="446"/>
      <c r="D2014" s="446"/>
      <c r="E2014" s="286" t="s">
        <v>285</v>
      </c>
      <c r="F2014" s="286" t="s">
        <v>285</v>
      </c>
      <c r="G2014" s="286" t="s">
        <v>285</v>
      </c>
      <c r="H2014" s="286" t="s">
        <v>285</v>
      </c>
      <c r="I2014" s="286">
        <v>0</v>
      </c>
      <c r="J2014" s="312">
        <v>84.499999999992724</v>
      </c>
      <c r="K2014" s="312"/>
      <c r="L2014" s="443"/>
      <c r="M2014" s="312">
        <f t="shared" si="37"/>
        <v>84.499999999992724</v>
      </c>
      <c r="N2014" s="443"/>
      <c r="O2014" s="443"/>
      <c r="P2014" s="443"/>
      <c r="Q2014" s="443"/>
      <c r="R2014" s="443"/>
      <c r="S2014" s="443"/>
      <c r="T2014" s="443"/>
      <c r="U2014" s="443"/>
      <c r="V2014" s="443"/>
      <c r="W2014" s="443"/>
    </row>
    <row r="2015" spans="1:23" ht="15">
      <c r="A2015" s="459" t="s">
        <v>1019</v>
      </c>
      <c r="B2015" s="361" t="s">
        <v>1857</v>
      </c>
      <c r="C2015" s="446"/>
      <c r="D2015" s="446"/>
      <c r="E2015" s="286" t="s">
        <v>285</v>
      </c>
      <c r="F2015" s="286" t="s">
        <v>285</v>
      </c>
      <c r="G2015" s="286" t="s">
        <v>285</v>
      </c>
      <c r="H2015" s="286" t="s">
        <v>285</v>
      </c>
      <c r="I2015" s="286">
        <v>0</v>
      </c>
      <c r="J2015" s="312">
        <v>84.499999999989086</v>
      </c>
      <c r="K2015" s="312"/>
      <c r="L2015" s="443"/>
      <c r="M2015" s="312">
        <f t="shared" si="37"/>
        <v>84.499999999989086</v>
      </c>
      <c r="N2015" s="443"/>
      <c r="O2015" s="443"/>
      <c r="P2015" s="443"/>
      <c r="Q2015" s="443"/>
      <c r="R2015" s="443"/>
      <c r="S2015" s="443"/>
      <c r="T2015" s="443"/>
      <c r="U2015" s="443"/>
      <c r="V2015" s="443"/>
      <c r="W2015" s="443"/>
    </row>
    <row r="2016" spans="1:23" ht="15">
      <c r="A2016" s="459" t="s">
        <v>1020</v>
      </c>
      <c r="B2016" s="361" t="s">
        <v>1850</v>
      </c>
      <c r="C2016" s="446"/>
      <c r="D2016" s="446"/>
      <c r="E2016" s="286" t="s">
        <v>285</v>
      </c>
      <c r="F2016" s="286" t="s">
        <v>285</v>
      </c>
      <c r="G2016" s="286" t="s">
        <v>285</v>
      </c>
      <c r="H2016" s="286" t="s">
        <v>285</v>
      </c>
      <c r="I2016" s="286">
        <v>0</v>
      </c>
      <c r="J2016" s="312">
        <v>78.000000000007276</v>
      </c>
      <c r="K2016" s="312"/>
      <c r="L2016" s="443"/>
      <c r="M2016" s="312">
        <f t="shared" si="37"/>
        <v>78.000000000007276</v>
      </c>
      <c r="N2016" s="443"/>
      <c r="O2016" s="443"/>
      <c r="P2016" s="443"/>
      <c r="Q2016" s="443"/>
      <c r="R2016" s="443"/>
      <c r="S2016" s="443"/>
      <c r="T2016" s="443"/>
      <c r="U2016" s="443"/>
      <c r="V2016" s="443"/>
      <c r="W2016" s="443"/>
    </row>
    <row r="2017" spans="1:23" ht="15">
      <c r="A2017" s="459" t="s">
        <v>1021</v>
      </c>
      <c r="B2017" s="361" t="s">
        <v>1858</v>
      </c>
      <c r="C2017" s="446"/>
      <c r="D2017" s="446"/>
      <c r="E2017" s="286" t="s">
        <v>285</v>
      </c>
      <c r="F2017" s="286" t="s">
        <v>285</v>
      </c>
      <c r="G2017" s="286" t="s">
        <v>285</v>
      </c>
      <c r="H2017" s="286" t="s">
        <v>285</v>
      </c>
      <c r="I2017" s="286">
        <v>0</v>
      </c>
      <c r="J2017" s="312">
        <v>69.199999999993452</v>
      </c>
      <c r="K2017" s="312"/>
      <c r="L2017" s="443"/>
      <c r="M2017" s="312">
        <f t="shared" si="37"/>
        <v>69.199999999993452</v>
      </c>
      <c r="N2017" s="443"/>
      <c r="O2017" s="443"/>
      <c r="P2017" s="443"/>
      <c r="Q2017" s="443"/>
      <c r="R2017" s="443"/>
      <c r="S2017" s="443"/>
      <c r="T2017" s="443"/>
      <c r="U2017" s="443"/>
      <c r="V2017" s="443"/>
      <c r="W2017" s="443"/>
    </row>
    <row r="2018" spans="1:23" ht="15">
      <c r="A2018" s="459" t="s">
        <v>1022</v>
      </c>
      <c r="B2018" s="459" t="s">
        <v>807</v>
      </c>
      <c r="C2018" s="443"/>
      <c r="D2018" s="443"/>
      <c r="E2018" s="286" t="s">
        <v>285</v>
      </c>
      <c r="F2018" s="286" t="s">
        <v>285</v>
      </c>
      <c r="G2018" s="286" t="s">
        <v>285</v>
      </c>
      <c r="H2018" s="286">
        <v>64.800000000004729</v>
      </c>
      <c r="I2018" s="286">
        <v>0</v>
      </c>
      <c r="J2018" s="83" t="s">
        <v>286</v>
      </c>
      <c r="K2018" s="83"/>
      <c r="L2018" s="443"/>
      <c r="M2018" s="312">
        <f t="shared" si="37"/>
        <v>64.800000000004729</v>
      </c>
      <c r="N2018" s="443"/>
      <c r="O2018" s="443"/>
      <c r="P2018" s="443"/>
      <c r="Q2018" s="443"/>
      <c r="R2018" s="443"/>
      <c r="S2018" s="443"/>
      <c r="T2018" s="443"/>
      <c r="U2018" s="443"/>
      <c r="V2018" s="443"/>
      <c r="W2018" s="443"/>
    </row>
    <row r="2019" spans="1:23" ht="15">
      <c r="A2019" s="459" t="s">
        <v>1023</v>
      </c>
      <c r="B2019" s="464" t="s">
        <v>179</v>
      </c>
      <c r="C2019" s="443"/>
      <c r="D2019" s="443"/>
      <c r="E2019" s="323">
        <v>60</v>
      </c>
      <c r="F2019" s="286" t="s">
        <v>285</v>
      </c>
      <c r="G2019" s="286" t="s">
        <v>285</v>
      </c>
      <c r="H2019" s="286" t="s">
        <v>285</v>
      </c>
      <c r="I2019" s="286">
        <v>0</v>
      </c>
      <c r="J2019" s="286" t="s">
        <v>285</v>
      </c>
      <c r="K2019" s="286"/>
      <c r="L2019" s="313"/>
      <c r="M2019" s="312">
        <f t="shared" si="37"/>
        <v>60</v>
      </c>
      <c r="N2019" s="443"/>
      <c r="O2019" s="443" t="s">
        <v>299</v>
      </c>
      <c r="P2019" s="443"/>
      <c r="Q2019" s="443"/>
      <c r="R2019" s="443"/>
      <c r="S2019" s="443"/>
      <c r="T2019" s="443"/>
      <c r="U2019" s="443"/>
      <c r="V2019" s="443"/>
      <c r="W2019" s="443"/>
    </row>
    <row r="2020" spans="1:23" ht="15">
      <c r="A2020" s="459" t="s">
        <v>1024</v>
      </c>
      <c r="B2020" s="464" t="s">
        <v>855</v>
      </c>
      <c r="C2020" s="443"/>
      <c r="D2020" s="443"/>
      <c r="E2020" s="286" t="s">
        <v>285</v>
      </c>
      <c r="F2020" s="286" t="s">
        <v>285</v>
      </c>
      <c r="G2020" s="286" t="s">
        <v>285</v>
      </c>
      <c r="H2020" s="286">
        <v>22.500000000001819</v>
      </c>
      <c r="I2020" s="286">
        <v>0</v>
      </c>
      <c r="J2020" s="312">
        <v>15.399999999997817</v>
      </c>
      <c r="K2020" s="312"/>
      <c r="L2020" s="443"/>
      <c r="M2020" s="312">
        <f t="shared" si="37"/>
        <v>37.899999999999636</v>
      </c>
      <c r="N2020" s="443"/>
      <c r="O2020" s="443"/>
      <c r="P2020" s="443"/>
      <c r="Q2020" s="443"/>
      <c r="R2020" s="443"/>
      <c r="S2020" s="443"/>
      <c r="T2020" s="443"/>
      <c r="U2020" s="443"/>
      <c r="V2020" s="443"/>
      <c r="W2020" s="443"/>
    </row>
    <row r="2021" spans="1:23" ht="15">
      <c r="A2021" s="459" t="s">
        <v>1025</v>
      </c>
      <c r="B2021" s="459" t="s">
        <v>801</v>
      </c>
      <c r="C2021" s="443"/>
      <c r="D2021" s="443"/>
      <c r="E2021" s="286" t="s">
        <v>285</v>
      </c>
      <c r="F2021" s="286" t="s">
        <v>285</v>
      </c>
      <c r="G2021" s="286" t="s">
        <v>285</v>
      </c>
      <c r="H2021" s="286">
        <v>15.600000000000364</v>
      </c>
      <c r="I2021" s="286">
        <v>0</v>
      </c>
      <c r="J2021" s="83" t="s">
        <v>286</v>
      </c>
      <c r="K2021" s="83"/>
      <c r="L2021" s="443"/>
      <c r="M2021" s="312">
        <f t="shared" si="37"/>
        <v>15.600000000000364</v>
      </c>
      <c r="N2021" s="443"/>
      <c r="O2021" s="443"/>
      <c r="P2021" s="443"/>
      <c r="Q2021" s="443"/>
      <c r="R2021" s="443"/>
      <c r="S2021" s="443"/>
      <c r="T2021" s="443"/>
      <c r="U2021" s="443"/>
      <c r="V2021" s="443"/>
      <c r="W2021" s="443"/>
    </row>
    <row r="2022" spans="1:23" ht="15">
      <c r="A2022" s="459" t="s">
        <v>1026</v>
      </c>
      <c r="B2022" s="530" t="s">
        <v>2256</v>
      </c>
      <c r="C2022" s="446"/>
      <c r="D2022" s="446"/>
      <c r="E2022" s="286" t="s">
        <v>285</v>
      </c>
      <c r="F2022" s="286" t="s">
        <v>285</v>
      </c>
      <c r="G2022" s="286" t="s">
        <v>285</v>
      </c>
      <c r="H2022" s="286" t="s">
        <v>285</v>
      </c>
      <c r="I2022" s="286">
        <v>0</v>
      </c>
      <c r="J2022" s="312">
        <v>5.5999999999912689</v>
      </c>
      <c r="K2022" s="312"/>
      <c r="L2022" s="443"/>
      <c r="M2022" s="312">
        <f t="shared" si="37"/>
        <v>5.5999999999912689</v>
      </c>
      <c r="N2022" s="443"/>
      <c r="O2022" s="443"/>
      <c r="P2022" s="443"/>
      <c r="Q2022" s="443"/>
      <c r="R2022" s="443"/>
      <c r="S2022" s="443"/>
      <c r="T2022" s="443"/>
      <c r="U2022" s="443"/>
      <c r="V2022" s="443"/>
      <c r="W2022" s="443"/>
    </row>
    <row r="2023" spans="1:23" ht="15">
      <c r="A2023" s="459" t="s">
        <v>1027</v>
      </c>
      <c r="B2023" s="530" t="s">
        <v>2245</v>
      </c>
      <c r="C2023" s="446"/>
      <c r="D2023" s="446"/>
      <c r="E2023" s="286" t="s">
        <v>285</v>
      </c>
      <c r="F2023" s="286" t="s">
        <v>285</v>
      </c>
      <c r="G2023" s="286" t="s">
        <v>285</v>
      </c>
      <c r="H2023" s="286" t="s">
        <v>285</v>
      </c>
      <c r="I2023" s="286">
        <v>0</v>
      </c>
      <c r="J2023" s="83" t="s">
        <v>286</v>
      </c>
      <c r="K2023" s="83"/>
      <c r="L2023" s="443"/>
      <c r="M2023" s="312">
        <f t="shared" si="37"/>
        <v>0</v>
      </c>
      <c r="N2023" s="443"/>
      <c r="O2023" s="443"/>
      <c r="P2023" s="443"/>
      <c r="Q2023" s="443"/>
      <c r="R2023" s="443"/>
      <c r="S2023" s="443"/>
      <c r="T2023" s="443"/>
      <c r="U2023" s="443"/>
      <c r="V2023" s="443"/>
      <c r="W2023" s="443"/>
    </row>
    <row r="2024" spans="1:23" ht="15">
      <c r="A2024" s="459" t="s">
        <v>1028</v>
      </c>
      <c r="B2024" s="343" t="s">
        <v>1837</v>
      </c>
      <c r="C2024" s="446"/>
      <c r="D2024" s="446"/>
      <c r="E2024" s="286" t="s">
        <v>285</v>
      </c>
      <c r="F2024" s="286" t="s">
        <v>285</v>
      </c>
      <c r="G2024" s="286" t="s">
        <v>285</v>
      </c>
      <c r="H2024" s="286" t="s">
        <v>285</v>
      </c>
      <c r="I2024" s="286">
        <v>0</v>
      </c>
      <c r="J2024" s="286" t="s">
        <v>285</v>
      </c>
      <c r="K2024" s="286"/>
      <c r="L2024" s="313"/>
      <c r="M2024" s="312">
        <f t="shared" si="37"/>
        <v>0</v>
      </c>
      <c r="N2024" s="443"/>
      <c r="O2024" s="443"/>
      <c r="P2024" s="443"/>
      <c r="Q2024" s="443"/>
      <c r="R2024" s="443"/>
      <c r="S2024" s="443"/>
      <c r="T2024" s="443"/>
      <c r="U2024" s="443"/>
      <c r="V2024" s="443"/>
      <c r="W2024" s="443"/>
    </row>
    <row r="2025" spans="1:23" ht="15">
      <c r="A2025" s="459" t="s">
        <v>1029</v>
      </c>
      <c r="B2025" s="361" t="s">
        <v>1848</v>
      </c>
      <c r="C2025" s="446"/>
      <c r="D2025" s="446"/>
      <c r="E2025" s="286" t="s">
        <v>285</v>
      </c>
      <c r="F2025" s="286" t="s">
        <v>285</v>
      </c>
      <c r="G2025" s="286" t="s">
        <v>285</v>
      </c>
      <c r="H2025" s="286" t="s">
        <v>285</v>
      </c>
      <c r="I2025" s="286">
        <v>0</v>
      </c>
      <c r="J2025" s="286" t="s">
        <v>285</v>
      </c>
      <c r="K2025" s="286"/>
      <c r="L2025" s="313"/>
      <c r="M2025" s="312">
        <f t="shared" si="37"/>
        <v>0</v>
      </c>
      <c r="N2025" s="443"/>
      <c r="O2025" s="443"/>
      <c r="P2025" s="443"/>
      <c r="Q2025" s="443"/>
      <c r="R2025" s="443"/>
      <c r="S2025" s="443"/>
      <c r="T2025" s="443"/>
      <c r="U2025" s="443"/>
      <c r="V2025" s="443"/>
      <c r="W2025" s="443"/>
    </row>
    <row r="2026" spans="1:23" ht="15">
      <c r="A2026" s="459" t="s">
        <v>1030</v>
      </c>
      <c r="B2026" s="361" t="s">
        <v>1847</v>
      </c>
      <c r="C2026" s="446"/>
      <c r="D2026" s="446"/>
      <c r="E2026" s="286" t="s">
        <v>285</v>
      </c>
      <c r="F2026" s="286" t="s">
        <v>285</v>
      </c>
      <c r="G2026" s="286" t="s">
        <v>285</v>
      </c>
      <c r="H2026" s="286" t="s">
        <v>285</v>
      </c>
      <c r="I2026" s="286">
        <v>0</v>
      </c>
      <c r="J2026" s="286" t="s">
        <v>285</v>
      </c>
      <c r="K2026" s="286"/>
      <c r="L2026" s="313"/>
      <c r="M2026" s="312">
        <f t="shared" si="37"/>
        <v>0</v>
      </c>
      <c r="N2026" s="443"/>
      <c r="O2026" s="443"/>
      <c r="P2026" s="443"/>
      <c r="Q2026" s="443"/>
      <c r="R2026" s="443"/>
      <c r="S2026" s="443"/>
      <c r="T2026" s="443"/>
      <c r="U2026" s="443"/>
      <c r="V2026" s="443"/>
      <c r="W2026" s="443"/>
    </row>
    <row r="2027" spans="1:23" ht="15">
      <c r="A2027" s="459" t="s">
        <v>1031</v>
      </c>
      <c r="B2027" s="361" t="s">
        <v>1845</v>
      </c>
      <c r="C2027" s="446"/>
      <c r="D2027" s="446"/>
      <c r="E2027" s="286" t="s">
        <v>285</v>
      </c>
      <c r="F2027" s="286" t="s">
        <v>285</v>
      </c>
      <c r="G2027" s="286" t="s">
        <v>285</v>
      </c>
      <c r="H2027" s="286" t="s">
        <v>285</v>
      </c>
      <c r="I2027" s="286">
        <v>0</v>
      </c>
      <c r="J2027" s="286" t="s">
        <v>285</v>
      </c>
      <c r="K2027" s="286"/>
      <c r="L2027" s="313"/>
      <c r="M2027" s="312">
        <f t="shared" si="37"/>
        <v>0</v>
      </c>
      <c r="N2027" s="443"/>
      <c r="O2027" s="443"/>
      <c r="P2027" s="443"/>
      <c r="Q2027" s="443"/>
      <c r="R2027" s="443"/>
      <c r="S2027" s="443"/>
      <c r="T2027" s="443"/>
      <c r="U2027" s="443"/>
      <c r="V2027" s="443"/>
      <c r="W2027" s="443"/>
    </row>
    <row r="2028" spans="1:23" ht="15">
      <c r="A2028" s="459" t="s">
        <v>1032</v>
      </c>
      <c r="B2028" s="361" t="s">
        <v>1873</v>
      </c>
      <c r="C2028" s="446"/>
      <c r="D2028" s="446"/>
      <c r="E2028" s="286" t="s">
        <v>285</v>
      </c>
      <c r="F2028" s="286" t="s">
        <v>285</v>
      </c>
      <c r="G2028" s="286" t="s">
        <v>285</v>
      </c>
      <c r="H2028" s="286" t="s">
        <v>285</v>
      </c>
      <c r="I2028" s="286">
        <v>0</v>
      </c>
      <c r="J2028" s="286" t="s">
        <v>285</v>
      </c>
      <c r="K2028" s="286"/>
      <c r="L2028" s="313"/>
      <c r="M2028" s="312">
        <f t="shared" si="37"/>
        <v>0</v>
      </c>
      <c r="N2028" s="443"/>
      <c r="O2028" s="443"/>
      <c r="P2028" s="443"/>
      <c r="Q2028" s="443"/>
      <c r="R2028" s="443"/>
      <c r="S2028" s="443"/>
      <c r="T2028" s="443"/>
      <c r="U2028" s="443"/>
      <c r="V2028" s="443"/>
      <c r="W2028" s="443"/>
    </row>
    <row r="2029" spans="1:23" ht="15">
      <c r="A2029" s="459" t="s">
        <v>1033</v>
      </c>
      <c r="B2029" s="361" t="s">
        <v>1855</v>
      </c>
      <c r="C2029" s="446"/>
      <c r="D2029" s="446"/>
      <c r="E2029" s="286" t="s">
        <v>285</v>
      </c>
      <c r="F2029" s="286" t="s">
        <v>285</v>
      </c>
      <c r="G2029" s="286" t="s">
        <v>285</v>
      </c>
      <c r="H2029" s="286" t="s">
        <v>285</v>
      </c>
      <c r="I2029" s="286">
        <v>0</v>
      </c>
      <c r="J2029" s="286" t="s">
        <v>285</v>
      </c>
      <c r="K2029" s="286"/>
      <c r="L2029" s="443"/>
      <c r="M2029" s="312">
        <f t="shared" si="37"/>
        <v>0</v>
      </c>
      <c r="N2029" s="443"/>
      <c r="O2029" s="443"/>
      <c r="P2029" s="443"/>
      <c r="Q2029" s="443"/>
      <c r="R2029" s="443"/>
      <c r="S2029" s="443"/>
      <c r="T2029" s="443"/>
      <c r="U2029" s="443"/>
      <c r="V2029" s="443"/>
      <c r="W2029" s="443"/>
    </row>
    <row r="2030" spans="1:23" ht="15">
      <c r="A2030" s="459"/>
      <c r="B2030" s="464"/>
      <c r="C2030" s="443"/>
      <c r="D2030" s="443"/>
      <c r="E2030" s="286"/>
      <c r="F2030" s="286"/>
      <c r="G2030" s="286"/>
      <c r="H2030" s="286"/>
      <c r="I2030" s="443"/>
      <c r="J2030" s="443"/>
      <c r="K2030" s="443"/>
      <c r="L2030" s="313"/>
      <c r="M2030" s="312"/>
      <c r="N2030" s="443"/>
      <c r="O2030" s="443"/>
      <c r="P2030" s="443"/>
      <c r="Q2030" s="443"/>
      <c r="R2030" s="443"/>
      <c r="S2030" s="443"/>
      <c r="T2030" s="443"/>
      <c r="U2030" s="443"/>
      <c r="V2030" s="443"/>
      <c r="W2030" s="443"/>
    </row>
    <row r="2031" spans="1:23" ht="15">
      <c r="A2031" s="459"/>
      <c r="B2031" s="464"/>
      <c r="C2031" s="443"/>
      <c r="D2031" s="443"/>
      <c r="E2031" s="286"/>
      <c r="F2031" s="443"/>
      <c r="G2031" s="443"/>
      <c r="H2031" s="443"/>
      <c r="I2031" s="443"/>
      <c r="J2031" s="443"/>
      <c r="K2031" s="443"/>
      <c r="L2031" s="313"/>
      <c r="M2031" s="313"/>
      <c r="N2031" s="443"/>
      <c r="O2031" s="443"/>
      <c r="P2031" s="443"/>
      <c r="Q2031" s="443"/>
      <c r="R2031" s="443"/>
      <c r="S2031" s="443"/>
      <c r="T2031" s="443"/>
      <c r="U2031" s="443"/>
      <c r="V2031" s="443"/>
      <c r="W2031" s="443"/>
    </row>
    <row r="2032" spans="1:23" ht="15">
      <c r="A2032" s="459"/>
      <c r="B2032" s="464"/>
      <c r="C2032" s="443"/>
      <c r="D2032" s="443"/>
      <c r="E2032" s="286"/>
      <c r="F2032" s="443"/>
      <c r="G2032" s="443"/>
      <c r="H2032" s="443"/>
      <c r="I2032" s="443"/>
      <c r="J2032" s="443"/>
      <c r="K2032" s="443"/>
      <c r="L2032" s="313"/>
      <c r="M2032" s="313"/>
      <c r="N2032" s="443"/>
      <c r="O2032" s="443"/>
      <c r="P2032" s="443"/>
      <c r="Q2032" s="443"/>
      <c r="R2032" s="443"/>
      <c r="S2032" s="443"/>
      <c r="T2032" s="443"/>
      <c r="U2032" s="443"/>
      <c r="V2032" s="443"/>
      <c r="W2032" s="443"/>
    </row>
    <row r="2033" spans="1:24" ht="25.5">
      <c r="A2033" s="30" t="s">
        <v>204</v>
      </c>
      <c r="B2033" s="443"/>
      <c r="C2033" s="443"/>
      <c r="D2033" s="443"/>
      <c r="E2033" s="443"/>
      <c r="F2033" s="443"/>
      <c r="G2033" s="443"/>
      <c r="H2033" s="443"/>
      <c r="I2033" s="443"/>
      <c r="J2033" s="443"/>
      <c r="K2033" s="443"/>
      <c r="L2033" s="313"/>
      <c r="M2033" s="313"/>
      <c r="N2033" s="443"/>
      <c r="O2033" s="443"/>
      <c r="P2033" s="443"/>
      <c r="Q2033" s="443"/>
      <c r="R2033" s="443"/>
      <c r="S2033" s="443"/>
      <c r="T2033" s="443"/>
      <c r="U2033" s="443"/>
      <c r="V2033" s="443"/>
      <c r="W2033" s="443"/>
    </row>
    <row r="2034" spans="1:24">
      <c r="A2034" s="443"/>
      <c r="B2034" s="443"/>
      <c r="C2034" s="443"/>
      <c r="D2034" s="443"/>
      <c r="E2034" s="443"/>
      <c r="F2034" s="443"/>
      <c r="G2034" s="443"/>
      <c r="H2034" s="443"/>
      <c r="I2034" s="443"/>
      <c r="J2034" s="443"/>
      <c r="K2034" s="443"/>
      <c r="L2034" s="313"/>
      <c r="M2034" s="313"/>
      <c r="N2034" s="443"/>
      <c r="O2034" s="443"/>
      <c r="P2034" s="443"/>
      <c r="Q2034" s="443"/>
      <c r="R2034" s="443"/>
      <c r="S2034" s="443"/>
      <c r="T2034" s="443"/>
      <c r="U2034" s="443"/>
      <c r="V2034" s="443"/>
      <c r="W2034" s="443"/>
    </row>
    <row r="2035" spans="1:24" ht="15">
      <c r="A2035" s="305"/>
      <c r="B2035" s="305"/>
      <c r="C2035" s="305"/>
      <c r="D2035" s="305"/>
      <c r="E2035" s="80">
        <v>2016</v>
      </c>
      <c r="F2035" s="80">
        <v>2017</v>
      </c>
      <c r="G2035" s="80">
        <v>2018</v>
      </c>
      <c r="H2035" s="80">
        <v>2019</v>
      </c>
      <c r="I2035" s="80">
        <v>2020</v>
      </c>
      <c r="J2035" s="80">
        <v>2021</v>
      </c>
      <c r="K2035" s="80">
        <v>2022</v>
      </c>
      <c r="L2035" s="313"/>
      <c r="M2035" s="89" t="s">
        <v>40</v>
      </c>
      <c r="N2035" s="443"/>
      <c r="O2035" s="443"/>
      <c r="P2035" s="443"/>
      <c r="Q2035" s="443"/>
      <c r="R2035" s="443"/>
      <c r="S2035" s="443"/>
      <c r="T2035" s="443"/>
      <c r="U2035" s="443"/>
      <c r="V2035" s="443"/>
      <c r="W2035" s="443"/>
    </row>
    <row r="2036" spans="1:24" ht="15.75">
      <c r="A2036" s="459" t="s">
        <v>0</v>
      </c>
      <c r="B2036" s="464" t="s">
        <v>33</v>
      </c>
      <c r="C2036" s="443"/>
      <c r="D2036" s="443"/>
      <c r="E2036" s="302">
        <v>3128.6</v>
      </c>
      <c r="F2036" s="301">
        <v>4632.7</v>
      </c>
      <c r="G2036" s="301">
        <v>3191.5</v>
      </c>
      <c r="H2036" s="323">
        <v>3499.4499999999989</v>
      </c>
      <c r="I2036" s="286">
        <v>1405.399999999996</v>
      </c>
      <c r="J2036" s="286">
        <v>3070.7000000000007</v>
      </c>
      <c r="K2036" s="286"/>
      <c r="L2036" s="443"/>
      <c r="M2036" s="312">
        <f t="shared" ref="M2036:M2099" si="38">SUM(E2036:J2036)</f>
        <v>18928.349999999995</v>
      </c>
      <c r="N2036" s="443"/>
      <c r="O2036" s="443" t="s">
        <v>1345</v>
      </c>
      <c r="P2036" s="443"/>
      <c r="Q2036" s="443"/>
      <c r="R2036" s="443" t="s">
        <v>372</v>
      </c>
      <c r="S2036" s="441"/>
      <c r="T2036" s="446"/>
      <c r="U2036" s="317"/>
      <c r="V2036" s="468"/>
      <c r="W2036" s="306"/>
    </row>
    <row r="2037" spans="1:24" ht="15.75">
      <c r="A2037" s="459" t="s">
        <v>2</v>
      </c>
      <c r="B2037" s="464" t="s">
        <v>21</v>
      </c>
      <c r="C2037" s="443"/>
      <c r="D2037" s="443"/>
      <c r="E2037" s="323">
        <v>2784.9</v>
      </c>
      <c r="F2037" s="303">
        <v>4680.8</v>
      </c>
      <c r="G2037" s="323">
        <v>2716.4</v>
      </c>
      <c r="H2037" s="286">
        <v>2523.5000000000018</v>
      </c>
      <c r="I2037" s="323">
        <v>1965.8000000000029</v>
      </c>
      <c r="J2037" s="303">
        <v>4063.7000000000062</v>
      </c>
      <c r="K2037" s="303"/>
      <c r="L2037" s="443"/>
      <c r="M2037" s="312">
        <f t="shared" si="38"/>
        <v>18735.100000000013</v>
      </c>
      <c r="N2037" s="443"/>
      <c r="O2037" s="443" t="s">
        <v>3866</v>
      </c>
      <c r="P2037" s="443"/>
      <c r="Q2037" s="443"/>
      <c r="R2037" s="443" t="s">
        <v>2065</v>
      </c>
      <c r="S2037" s="540"/>
      <c r="T2037" s="446"/>
      <c r="U2037" s="466"/>
      <c r="V2037" s="468"/>
      <c r="W2037" s="306"/>
    </row>
    <row r="2038" spans="1:24" ht="15">
      <c r="A2038" s="459" t="s">
        <v>3</v>
      </c>
      <c r="B2038" s="464" t="s">
        <v>31</v>
      </c>
      <c r="C2038" s="443"/>
      <c r="D2038" s="443"/>
      <c r="E2038" s="323">
        <v>2741</v>
      </c>
      <c r="F2038" s="323">
        <v>4043.3</v>
      </c>
      <c r="G2038" s="286">
        <v>2313.1</v>
      </c>
      <c r="H2038" s="303">
        <v>3774.549999999992</v>
      </c>
      <c r="I2038" s="286">
        <v>1175.3000000000011</v>
      </c>
      <c r="J2038" s="323">
        <v>3370.6000000000022</v>
      </c>
      <c r="K2038" s="323"/>
      <c r="L2038" s="443"/>
      <c r="M2038" s="312">
        <f t="shared" si="38"/>
        <v>17417.849999999995</v>
      </c>
      <c r="N2038" s="443"/>
      <c r="O2038" s="443" t="s">
        <v>3867</v>
      </c>
      <c r="P2038" s="443"/>
      <c r="Q2038" s="443"/>
      <c r="R2038" s="443" t="s">
        <v>2065</v>
      </c>
      <c r="S2038" s="446"/>
      <c r="T2038" s="446"/>
      <c r="U2038" s="541"/>
      <c r="V2038" s="468"/>
      <c r="W2038" s="446"/>
    </row>
    <row r="2039" spans="1:24" ht="15.75">
      <c r="A2039" s="459" t="s">
        <v>5</v>
      </c>
      <c r="B2039" s="464" t="s">
        <v>39</v>
      </c>
      <c r="C2039" s="443"/>
      <c r="D2039" s="443"/>
      <c r="E2039" s="286">
        <v>2095.1</v>
      </c>
      <c r="F2039" s="286">
        <v>3448.9</v>
      </c>
      <c r="G2039" s="323">
        <v>2846</v>
      </c>
      <c r="H2039" s="323">
        <v>3475.6499999999996</v>
      </c>
      <c r="I2039" s="302">
        <v>2176.7999999999975</v>
      </c>
      <c r="J2039" s="286">
        <v>2791.3999999999996</v>
      </c>
      <c r="K2039" s="286"/>
      <c r="L2039" s="443"/>
      <c r="M2039" s="312">
        <f t="shared" si="38"/>
        <v>16833.849999999999</v>
      </c>
      <c r="N2039" s="443"/>
      <c r="O2039" s="443" t="s">
        <v>2064</v>
      </c>
      <c r="P2039" s="443"/>
      <c r="Q2039" s="443"/>
      <c r="R2039" s="443"/>
      <c r="S2039" s="441"/>
      <c r="T2039" s="446"/>
      <c r="U2039" s="542"/>
      <c r="V2039" s="468"/>
      <c r="W2039" s="306"/>
      <c r="X2039" s="138"/>
    </row>
    <row r="2040" spans="1:24" ht="15.75">
      <c r="A2040" s="459" t="s">
        <v>7</v>
      </c>
      <c r="B2040" s="464" t="s">
        <v>11</v>
      </c>
      <c r="C2040" s="443"/>
      <c r="D2040" s="443"/>
      <c r="E2040" s="323">
        <v>2361.1999999999998</v>
      </c>
      <c r="F2040" s="323">
        <v>3554.8</v>
      </c>
      <c r="G2040" s="323">
        <v>2715.7</v>
      </c>
      <c r="H2040" s="323">
        <v>3009.0499999999956</v>
      </c>
      <c r="I2040" s="323">
        <v>1961.1000000000004</v>
      </c>
      <c r="J2040" s="286">
        <v>2611.6000000000058</v>
      </c>
      <c r="K2040" s="286"/>
      <c r="L2040" s="443"/>
      <c r="M2040" s="312">
        <f t="shared" si="38"/>
        <v>16213.450000000003</v>
      </c>
      <c r="N2040" s="443"/>
      <c r="O2040" s="443" t="s">
        <v>2066</v>
      </c>
      <c r="P2040" s="443"/>
      <c r="Q2040" s="443"/>
      <c r="R2040" s="443" t="s">
        <v>372</v>
      </c>
      <c r="S2040" s="540"/>
      <c r="T2040" s="446"/>
      <c r="U2040" s="542"/>
      <c r="V2040" s="468"/>
      <c r="W2040" s="306"/>
    </row>
    <row r="2041" spans="1:24" ht="15.75">
      <c r="A2041" s="459" t="s">
        <v>8</v>
      </c>
      <c r="B2041" s="464" t="s">
        <v>27</v>
      </c>
      <c r="C2041" s="443"/>
      <c r="D2041" s="443"/>
      <c r="E2041" s="301">
        <v>3161.8</v>
      </c>
      <c r="F2041" s="286">
        <v>2983.9</v>
      </c>
      <c r="G2041" s="286">
        <v>1768.4</v>
      </c>
      <c r="H2041" s="286">
        <v>2788.6999999999989</v>
      </c>
      <c r="I2041" s="323">
        <v>2058.2999999999993</v>
      </c>
      <c r="J2041" s="286">
        <v>2426.0999999999985</v>
      </c>
      <c r="K2041" s="286"/>
      <c r="L2041" s="443"/>
      <c r="M2041" s="312">
        <f t="shared" si="38"/>
        <v>15187.199999999997</v>
      </c>
      <c r="N2041" s="443"/>
      <c r="O2041" s="443" t="s">
        <v>340</v>
      </c>
      <c r="P2041" s="443"/>
      <c r="Q2041" s="443"/>
      <c r="R2041" s="443"/>
      <c r="S2041" s="540"/>
      <c r="T2041" s="464"/>
      <c r="U2041" s="317"/>
      <c r="V2041" s="468"/>
      <c r="W2041" s="306"/>
    </row>
    <row r="2042" spans="1:24" ht="15">
      <c r="A2042" s="459" t="s">
        <v>10</v>
      </c>
      <c r="B2042" s="464" t="s">
        <v>17</v>
      </c>
      <c r="C2042" s="443"/>
      <c r="D2042" s="443"/>
      <c r="E2042" s="286">
        <v>1707</v>
      </c>
      <c r="F2042" s="323">
        <v>4126.3</v>
      </c>
      <c r="G2042" s="323">
        <v>2526.1</v>
      </c>
      <c r="H2042" s="302">
        <v>3670.8999999999978</v>
      </c>
      <c r="I2042" s="286">
        <v>438.89999999999782</v>
      </c>
      <c r="J2042" s="286">
        <v>2658.25</v>
      </c>
      <c r="K2042" s="286"/>
      <c r="L2042" s="443"/>
      <c r="M2042" s="312">
        <f t="shared" si="38"/>
        <v>15127.449999999995</v>
      </c>
      <c r="N2042" s="443"/>
      <c r="O2042" s="443" t="s">
        <v>1344</v>
      </c>
      <c r="P2042" s="443"/>
      <c r="Q2042" s="443"/>
      <c r="R2042" s="443"/>
      <c r="S2042" s="441"/>
      <c r="T2042" s="446"/>
      <c r="U2042" s="542"/>
      <c r="V2042" s="468"/>
      <c r="W2042" s="446"/>
    </row>
    <row r="2043" spans="1:24" ht="15.75">
      <c r="A2043" s="459" t="s">
        <v>12</v>
      </c>
      <c r="B2043" s="464" t="s">
        <v>25</v>
      </c>
      <c r="C2043" s="443"/>
      <c r="D2043" s="443"/>
      <c r="E2043" s="286">
        <v>2200.4</v>
      </c>
      <c r="F2043" s="286">
        <v>3475.9</v>
      </c>
      <c r="G2043" s="303">
        <v>3261.2</v>
      </c>
      <c r="H2043" s="286">
        <v>2531.5999999999985</v>
      </c>
      <c r="I2043" s="286">
        <v>985.89999999999782</v>
      </c>
      <c r="J2043" s="286">
        <v>2460.8000000000029</v>
      </c>
      <c r="K2043" s="286"/>
      <c r="L2043" s="443"/>
      <c r="M2043" s="312">
        <f t="shared" si="38"/>
        <v>14915.8</v>
      </c>
      <c r="N2043" s="443"/>
      <c r="O2043" s="443" t="s">
        <v>288</v>
      </c>
      <c r="P2043" s="443"/>
      <c r="Q2043" s="443"/>
      <c r="R2043" s="443" t="s">
        <v>1998</v>
      </c>
      <c r="S2043" s="441"/>
      <c r="T2043" s="446"/>
      <c r="U2043" s="542"/>
      <c r="V2043" s="468"/>
      <c r="W2043" s="306"/>
    </row>
    <row r="2044" spans="1:24" ht="15.75">
      <c r="A2044" s="459" t="s">
        <v>14</v>
      </c>
      <c r="B2044" s="464" t="s">
        <v>15</v>
      </c>
      <c r="C2044" s="443"/>
      <c r="D2044" s="443"/>
      <c r="E2044" s="323">
        <v>2789.7</v>
      </c>
      <c r="F2044" s="286">
        <v>2182.9</v>
      </c>
      <c r="G2044" s="286">
        <v>2282.4</v>
      </c>
      <c r="H2044" s="286">
        <v>2671.6499999999969</v>
      </c>
      <c r="I2044" s="286">
        <v>1705.4999999999945</v>
      </c>
      <c r="J2044" s="286">
        <v>3220.2999999999993</v>
      </c>
      <c r="K2044" s="286"/>
      <c r="L2044" s="443"/>
      <c r="M2044" s="312">
        <f t="shared" si="38"/>
        <v>14852.449999999992</v>
      </c>
      <c r="N2044" s="443"/>
      <c r="O2044" s="443" t="s">
        <v>290</v>
      </c>
      <c r="P2044" s="443"/>
      <c r="Q2044" s="443"/>
      <c r="R2044" s="443"/>
      <c r="S2044" s="540"/>
      <c r="T2044" s="446"/>
      <c r="U2044" s="317"/>
      <c r="V2044" s="468"/>
      <c r="W2044" s="306"/>
    </row>
    <row r="2045" spans="1:24" ht="15">
      <c r="A2045" s="459" t="s">
        <v>16</v>
      </c>
      <c r="B2045" s="464" t="s">
        <v>9</v>
      </c>
      <c r="C2045" s="443"/>
      <c r="D2045" s="443"/>
      <c r="E2045" s="303">
        <v>3270.2</v>
      </c>
      <c r="F2045" s="323">
        <v>3620</v>
      </c>
      <c r="G2045" s="286">
        <v>2231.1</v>
      </c>
      <c r="H2045" s="323">
        <v>3127</v>
      </c>
      <c r="I2045" s="286">
        <v>373.80000000000109</v>
      </c>
      <c r="J2045" s="286">
        <v>1922.7999999999975</v>
      </c>
      <c r="K2045" s="286"/>
      <c r="L2045" s="443"/>
      <c r="M2045" s="312">
        <f t="shared" si="38"/>
        <v>14544.899999999998</v>
      </c>
      <c r="N2045" s="443"/>
      <c r="O2045" s="443" t="s">
        <v>1346</v>
      </c>
      <c r="P2045" s="443"/>
      <c r="Q2045" s="443"/>
      <c r="R2045" s="443" t="s">
        <v>1998</v>
      </c>
      <c r="S2045" s="446"/>
      <c r="T2045" s="446"/>
      <c r="U2045" s="542"/>
      <c r="V2045" s="468"/>
      <c r="W2045" s="446"/>
    </row>
    <row r="2046" spans="1:24" ht="15">
      <c r="A2046" s="459" t="s">
        <v>18</v>
      </c>
      <c r="B2046" s="464" t="s">
        <v>37</v>
      </c>
      <c r="C2046" s="443"/>
      <c r="D2046" s="443"/>
      <c r="E2046" s="286">
        <v>1723</v>
      </c>
      <c r="F2046" s="286">
        <v>3335.7</v>
      </c>
      <c r="G2046" s="286">
        <v>2188.8000000000002</v>
      </c>
      <c r="H2046" s="286">
        <v>2463.600000000004</v>
      </c>
      <c r="I2046" s="286">
        <v>890.30000000000109</v>
      </c>
      <c r="J2046" s="301">
        <v>3793.4499999999989</v>
      </c>
      <c r="K2046" s="301"/>
      <c r="L2046" s="443"/>
      <c r="M2046" s="312">
        <f t="shared" si="38"/>
        <v>14394.850000000004</v>
      </c>
      <c r="N2046" s="443"/>
      <c r="O2046" s="443" t="s">
        <v>307</v>
      </c>
      <c r="P2046" s="443"/>
      <c r="Q2046" s="443"/>
      <c r="R2046" s="443"/>
      <c r="S2046" s="446"/>
      <c r="T2046" s="464"/>
      <c r="U2046" s="542"/>
      <c r="V2046" s="468"/>
      <c r="W2046" s="446"/>
    </row>
    <row r="2047" spans="1:24" ht="15">
      <c r="A2047" s="459" t="s">
        <v>20</v>
      </c>
      <c r="B2047" s="464" t="s">
        <v>23</v>
      </c>
      <c r="C2047" s="443"/>
      <c r="D2047" s="443"/>
      <c r="E2047" s="286">
        <v>1845.3</v>
      </c>
      <c r="F2047" s="323">
        <v>3803.7</v>
      </c>
      <c r="G2047" s="286">
        <v>1573.6</v>
      </c>
      <c r="H2047" s="286">
        <v>2844.9999999999982</v>
      </c>
      <c r="I2047" s="286">
        <v>1799.6000000000004</v>
      </c>
      <c r="J2047" s="286">
        <v>2446.5000000000036</v>
      </c>
      <c r="K2047" s="286"/>
      <c r="L2047" s="443"/>
      <c r="M2047" s="312">
        <f t="shared" si="38"/>
        <v>14313.700000000003</v>
      </c>
      <c r="N2047" s="443"/>
      <c r="O2047" s="443" t="s">
        <v>299</v>
      </c>
      <c r="P2047" s="443"/>
      <c r="Q2047" s="443"/>
      <c r="R2047" s="443"/>
      <c r="S2047" s="441"/>
      <c r="T2047" s="446"/>
      <c r="U2047" s="317"/>
      <c r="V2047" s="468"/>
      <c r="W2047" s="446"/>
    </row>
    <row r="2048" spans="1:24" ht="15.75">
      <c r="A2048" s="459" t="s">
        <v>22</v>
      </c>
      <c r="B2048" s="464" t="s">
        <v>6</v>
      </c>
      <c r="C2048" s="443"/>
      <c r="D2048" s="443"/>
      <c r="E2048" s="286">
        <v>2155.1</v>
      </c>
      <c r="F2048" s="323">
        <v>3844.1</v>
      </c>
      <c r="G2048" s="286">
        <v>2400.8000000000002</v>
      </c>
      <c r="H2048" s="286">
        <v>2078.2499999999964</v>
      </c>
      <c r="I2048" s="286">
        <v>787.40000000000146</v>
      </c>
      <c r="J2048" s="286">
        <v>2795.8999999999996</v>
      </c>
      <c r="K2048" s="286"/>
      <c r="L2048" s="443"/>
      <c r="M2048" s="312">
        <f t="shared" si="38"/>
        <v>14061.549999999997</v>
      </c>
      <c r="N2048" s="443"/>
      <c r="O2048" s="443" t="s">
        <v>304</v>
      </c>
      <c r="P2048" s="443"/>
      <c r="Q2048" s="443"/>
      <c r="R2048" s="443"/>
      <c r="S2048" s="441"/>
      <c r="T2048" s="446"/>
      <c r="U2048" s="542"/>
      <c r="V2048" s="468"/>
      <c r="W2048" s="306"/>
    </row>
    <row r="2049" spans="1:23" ht="15">
      <c r="A2049" s="459" t="s">
        <v>24</v>
      </c>
      <c r="B2049" s="464" t="s">
        <v>19</v>
      </c>
      <c r="C2049" s="443"/>
      <c r="D2049" s="443"/>
      <c r="E2049" s="286">
        <v>2144.4</v>
      </c>
      <c r="F2049" s="286">
        <v>3293.4</v>
      </c>
      <c r="G2049" s="286">
        <v>1736.9</v>
      </c>
      <c r="H2049" s="286">
        <v>2386.3999999999996</v>
      </c>
      <c r="I2049" s="303">
        <v>2558.2000000000007</v>
      </c>
      <c r="J2049" s="286">
        <v>1677.6999999999989</v>
      </c>
      <c r="K2049" s="286"/>
      <c r="L2049" s="443"/>
      <c r="M2049" s="312">
        <f t="shared" si="38"/>
        <v>13797</v>
      </c>
      <c r="N2049" s="443"/>
      <c r="O2049" s="443" t="s">
        <v>288</v>
      </c>
      <c r="P2049" s="443"/>
      <c r="Q2049" s="443"/>
      <c r="R2049" s="293" t="s">
        <v>1998</v>
      </c>
      <c r="S2049" s="446"/>
      <c r="T2049" s="464"/>
      <c r="U2049" s="542"/>
      <c r="V2049" s="468"/>
      <c r="W2049" s="446"/>
    </row>
    <row r="2050" spans="1:23" ht="15.75">
      <c r="A2050" s="459" t="s">
        <v>26</v>
      </c>
      <c r="B2050" s="464" t="s">
        <v>141</v>
      </c>
      <c r="C2050" s="443"/>
      <c r="D2050" s="443"/>
      <c r="E2050" s="286" t="s">
        <v>285</v>
      </c>
      <c r="F2050" s="286">
        <v>2255.3000000000002</v>
      </c>
      <c r="G2050" s="323">
        <v>2481.3000000000002</v>
      </c>
      <c r="H2050" s="301">
        <v>3672.8500000000004</v>
      </c>
      <c r="I2050" s="286">
        <v>1422.6999999999953</v>
      </c>
      <c r="J2050" s="323">
        <v>3511.3500000000022</v>
      </c>
      <c r="K2050" s="323"/>
      <c r="L2050" s="443"/>
      <c r="M2050" s="312">
        <f t="shared" si="38"/>
        <v>13343.499999999998</v>
      </c>
      <c r="N2050" s="443"/>
      <c r="O2050" s="443" t="s">
        <v>3868</v>
      </c>
      <c r="P2050" s="443"/>
      <c r="Q2050" s="443"/>
      <c r="R2050" s="443"/>
      <c r="S2050" s="441"/>
      <c r="T2050" s="446"/>
      <c r="U2050" s="542"/>
      <c r="V2050" s="468"/>
      <c r="W2050" s="306"/>
    </row>
    <row r="2051" spans="1:23" ht="15">
      <c r="A2051" s="459" t="s">
        <v>28</v>
      </c>
      <c r="B2051" s="464" t="s">
        <v>143</v>
      </c>
      <c r="C2051" s="443"/>
      <c r="D2051" s="443"/>
      <c r="E2051" s="286" t="s">
        <v>285</v>
      </c>
      <c r="F2051" s="302">
        <v>4200.5</v>
      </c>
      <c r="G2051" s="302">
        <v>3037.1</v>
      </c>
      <c r="H2051" s="286">
        <v>2455.4000000000033</v>
      </c>
      <c r="I2051" s="286">
        <v>1191.2999999999975</v>
      </c>
      <c r="J2051" s="286">
        <v>1836.4500000000062</v>
      </c>
      <c r="K2051" s="286"/>
      <c r="L2051" s="443"/>
      <c r="M2051" s="312">
        <f t="shared" si="38"/>
        <v>12720.750000000007</v>
      </c>
      <c r="N2051" s="443"/>
      <c r="O2051" s="443" t="s">
        <v>365</v>
      </c>
      <c r="P2051" s="443"/>
      <c r="Q2051" s="443"/>
      <c r="R2051" s="293"/>
      <c r="S2051" s="441"/>
      <c r="T2051" s="446"/>
      <c r="U2051" s="317"/>
      <c r="V2051" s="468"/>
      <c r="W2051" s="446"/>
    </row>
    <row r="2052" spans="1:23" ht="15.75">
      <c r="A2052" s="459" t="s">
        <v>30</v>
      </c>
      <c r="B2052" s="464" t="s">
        <v>1</v>
      </c>
      <c r="C2052" s="443"/>
      <c r="D2052" s="443"/>
      <c r="E2052" s="286">
        <v>2068.9</v>
      </c>
      <c r="F2052" s="286">
        <v>3056.9</v>
      </c>
      <c r="G2052" s="323">
        <v>2425.1</v>
      </c>
      <c r="H2052" s="286">
        <v>2296.2999999999956</v>
      </c>
      <c r="I2052" s="286">
        <v>994.09999999999854</v>
      </c>
      <c r="J2052" s="286">
        <v>1865.3000000000011</v>
      </c>
      <c r="K2052" s="286"/>
      <c r="L2052" s="443"/>
      <c r="M2052" s="312">
        <f t="shared" si="38"/>
        <v>12706.599999999995</v>
      </c>
      <c r="N2052" s="443"/>
      <c r="O2052" s="443" t="s">
        <v>300</v>
      </c>
      <c r="P2052" s="443"/>
      <c r="Q2052" s="443"/>
      <c r="R2052" s="443"/>
      <c r="S2052" s="441"/>
      <c r="T2052" s="446"/>
      <c r="U2052" s="542"/>
      <c r="V2052" s="468"/>
      <c r="W2052" s="306"/>
    </row>
    <row r="2053" spans="1:23" ht="15">
      <c r="A2053" s="459" t="s">
        <v>32</v>
      </c>
      <c r="B2053" s="464" t="s">
        <v>142</v>
      </c>
      <c r="C2053" s="443"/>
      <c r="D2053" s="443"/>
      <c r="E2053" s="286" t="s">
        <v>285</v>
      </c>
      <c r="F2053" s="286">
        <v>2850.7</v>
      </c>
      <c r="G2053" s="286">
        <v>1905.5</v>
      </c>
      <c r="H2053" s="286">
        <v>2631.8499999999985</v>
      </c>
      <c r="I2053" s="286">
        <v>1678.9999999999982</v>
      </c>
      <c r="J2053" s="286">
        <v>2828.4999999999982</v>
      </c>
      <c r="K2053" s="286"/>
      <c r="L2053" s="443"/>
      <c r="M2053" s="312">
        <f t="shared" si="38"/>
        <v>11895.549999999994</v>
      </c>
      <c r="N2053" s="443"/>
      <c r="O2053" s="443"/>
      <c r="P2053" s="443"/>
      <c r="Q2053" s="443"/>
      <c r="R2053" s="443"/>
      <c r="S2053" s="441"/>
      <c r="T2053" s="446"/>
      <c r="U2053" s="466"/>
      <c r="V2053" s="468"/>
      <c r="W2053" s="446"/>
    </row>
    <row r="2054" spans="1:23" ht="15.75">
      <c r="A2054" s="459" t="s">
        <v>34</v>
      </c>
      <c r="B2054" s="464" t="s">
        <v>35</v>
      </c>
      <c r="C2054" s="443"/>
      <c r="D2054" s="443"/>
      <c r="E2054" s="323">
        <v>2634.9</v>
      </c>
      <c r="F2054" s="323">
        <v>3488.9</v>
      </c>
      <c r="G2054" s="286">
        <v>1874.7</v>
      </c>
      <c r="H2054" s="286">
        <v>2279.4999999999982</v>
      </c>
      <c r="I2054" s="286">
        <v>1413.4000000000033</v>
      </c>
      <c r="J2054" s="286" t="s">
        <v>285</v>
      </c>
      <c r="K2054" s="286"/>
      <c r="L2054" s="313"/>
      <c r="M2054" s="312">
        <f t="shared" si="38"/>
        <v>11691.400000000001</v>
      </c>
      <c r="N2054" s="443"/>
      <c r="O2054" s="443" t="s">
        <v>341</v>
      </c>
      <c r="P2054" s="443"/>
      <c r="Q2054" s="443"/>
      <c r="R2054" s="443"/>
      <c r="S2054" s="540"/>
      <c r="T2054" s="464"/>
      <c r="U2054" s="542"/>
      <c r="V2054" s="468"/>
      <c r="W2054" s="306"/>
    </row>
    <row r="2055" spans="1:23" ht="15">
      <c r="A2055" s="459" t="s">
        <v>36</v>
      </c>
      <c r="B2055" s="464" t="s">
        <v>13</v>
      </c>
      <c r="C2055" s="443"/>
      <c r="D2055" s="443"/>
      <c r="E2055" s="323">
        <v>2300.3000000000002</v>
      </c>
      <c r="F2055" s="286">
        <v>2159.1999999999998</v>
      </c>
      <c r="G2055" s="286">
        <v>2222.1999999999998</v>
      </c>
      <c r="H2055" s="286">
        <v>1811.9999999999945</v>
      </c>
      <c r="I2055" s="286">
        <v>1359.9000000000033</v>
      </c>
      <c r="J2055" s="286">
        <v>1106.899999999996</v>
      </c>
      <c r="K2055" s="286"/>
      <c r="L2055" s="443"/>
      <c r="M2055" s="312">
        <f t="shared" si="38"/>
        <v>10960.499999999993</v>
      </c>
      <c r="N2055" s="443"/>
      <c r="O2055" s="443" t="s">
        <v>300</v>
      </c>
      <c r="P2055" s="443"/>
      <c r="Q2055" s="443"/>
      <c r="R2055" s="443"/>
      <c r="S2055" s="446"/>
      <c r="T2055" s="464"/>
      <c r="U2055" s="542"/>
      <c r="V2055" s="468"/>
      <c r="W2055" s="446"/>
    </row>
    <row r="2056" spans="1:23" ht="15.75">
      <c r="A2056" s="459" t="s">
        <v>38</v>
      </c>
      <c r="B2056" s="464" t="s">
        <v>154</v>
      </c>
      <c r="C2056" s="443"/>
      <c r="D2056" s="443"/>
      <c r="E2056" s="286" t="s">
        <v>285</v>
      </c>
      <c r="F2056" s="286" t="s">
        <v>285</v>
      </c>
      <c r="G2056" s="286">
        <v>2210.1999999999998</v>
      </c>
      <c r="H2056" s="323">
        <v>3390.7500000000018</v>
      </c>
      <c r="I2056" s="286">
        <v>1625.7999999999956</v>
      </c>
      <c r="J2056" s="286">
        <v>3206.1499999999942</v>
      </c>
      <c r="K2056" s="286"/>
      <c r="L2056" s="443"/>
      <c r="M2056" s="312">
        <f t="shared" si="38"/>
        <v>10432.899999999991</v>
      </c>
      <c r="N2056" s="443"/>
      <c r="O2056" s="443" t="s">
        <v>299</v>
      </c>
      <c r="P2056" s="443"/>
      <c r="Q2056" s="443"/>
      <c r="R2056" s="443"/>
      <c r="S2056" s="441"/>
      <c r="T2056" s="446"/>
      <c r="U2056" s="542"/>
      <c r="V2056" s="468"/>
      <c r="W2056" s="306"/>
    </row>
    <row r="2057" spans="1:23" ht="15">
      <c r="A2057" s="459" t="s">
        <v>145</v>
      </c>
      <c r="B2057" s="464" t="s">
        <v>4</v>
      </c>
      <c r="C2057" s="443"/>
      <c r="D2057" s="443"/>
      <c r="E2057" s="286">
        <v>2106.6999999999998</v>
      </c>
      <c r="F2057" s="286">
        <v>2734.2</v>
      </c>
      <c r="G2057" s="286">
        <v>1989.2</v>
      </c>
      <c r="H2057" s="286">
        <v>1501.5499999999956</v>
      </c>
      <c r="I2057" s="286">
        <v>1209.1000000000004</v>
      </c>
      <c r="J2057" s="286" t="s">
        <v>285</v>
      </c>
      <c r="K2057" s="286"/>
      <c r="L2057" s="313"/>
      <c r="M2057" s="312">
        <f t="shared" si="38"/>
        <v>9540.7499999999945</v>
      </c>
      <c r="N2057" s="443"/>
      <c r="O2057" s="443"/>
      <c r="P2057" s="443"/>
      <c r="Q2057" s="443"/>
      <c r="R2057" s="443"/>
      <c r="S2057" s="446"/>
      <c r="T2057" s="446"/>
      <c r="U2057" s="542"/>
      <c r="V2057" s="468"/>
      <c r="W2057" s="446"/>
    </row>
    <row r="2058" spans="1:23" ht="15">
      <c r="A2058" s="459" t="s">
        <v>146</v>
      </c>
      <c r="B2058" s="464" t="s">
        <v>155</v>
      </c>
      <c r="C2058" s="443"/>
      <c r="D2058" s="443"/>
      <c r="E2058" s="286" t="s">
        <v>285</v>
      </c>
      <c r="F2058" s="286" t="s">
        <v>285</v>
      </c>
      <c r="G2058" s="286">
        <v>1780.9</v>
      </c>
      <c r="H2058" s="286">
        <v>1976.4000000000051</v>
      </c>
      <c r="I2058" s="286">
        <v>1912.9999999999927</v>
      </c>
      <c r="J2058" s="323">
        <v>3635.4499999999971</v>
      </c>
      <c r="K2058" s="323"/>
      <c r="L2058" s="443"/>
      <c r="M2058" s="312">
        <f t="shared" si="38"/>
        <v>9305.7499999999945</v>
      </c>
      <c r="N2058" s="443"/>
      <c r="O2058" s="443" t="s">
        <v>290</v>
      </c>
      <c r="P2058" s="443"/>
      <c r="Q2058" s="443"/>
      <c r="R2058" s="443"/>
      <c r="S2058" s="441"/>
      <c r="T2058" s="464"/>
      <c r="U2058" s="542"/>
      <c r="V2058" s="468"/>
      <c r="W2058" s="446"/>
    </row>
    <row r="2059" spans="1:23" ht="15">
      <c r="A2059" s="459" t="s">
        <v>147</v>
      </c>
      <c r="B2059" s="464" t="s">
        <v>29</v>
      </c>
      <c r="C2059" s="443"/>
      <c r="D2059" s="443"/>
      <c r="E2059" s="323">
        <v>2480.3000000000002</v>
      </c>
      <c r="F2059" s="286">
        <v>3422</v>
      </c>
      <c r="G2059" s="323">
        <v>2560.9</v>
      </c>
      <c r="H2059" s="286" t="s">
        <v>285</v>
      </c>
      <c r="I2059" s="286" t="s">
        <v>285</v>
      </c>
      <c r="J2059" s="286">
        <v>827.20000000000255</v>
      </c>
      <c r="K2059" s="286"/>
      <c r="L2059" s="443"/>
      <c r="M2059" s="312">
        <f t="shared" si="38"/>
        <v>9290.4000000000033</v>
      </c>
      <c r="N2059" s="443"/>
      <c r="O2059" s="443" t="s">
        <v>312</v>
      </c>
      <c r="P2059" s="443"/>
      <c r="Q2059" s="443"/>
      <c r="R2059" s="443"/>
      <c r="S2059" s="446"/>
      <c r="T2059" s="446"/>
      <c r="U2059" s="317"/>
      <c r="V2059" s="468"/>
      <c r="W2059" s="446"/>
    </row>
    <row r="2060" spans="1:23" ht="15">
      <c r="A2060" s="459" t="s">
        <v>151</v>
      </c>
      <c r="B2060" s="464" t="s">
        <v>153</v>
      </c>
      <c r="C2060" s="443"/>
      <c r="D2060" s="443"/>
      <c r="E2060" s="286" t="s">
        <v>285</v>
      </c>
      <c r="F2060" s="286" t="s">
        <v>285</v>
      </c>
      <c r="G2060" s="286">
        <v>2291.6</v>
      </c>
      <c r="H2060" s="286">
        <v>2488.7000000000025</v>
      </c>
      <c r="I2060" s="286">
        <v>750.600000000004</v>
      </c>
      <c r="J2060" s="286">
        <v>2925.6000000000004</v>
      </c>
      <c r="K2060" s="286"/>
      <c r="L2060" s="443"/>
      <c r="M2060" s="312">
        <f t="shared" si="38"/>
        <v>8456.5000000000073</v>
      </c>
      <c r="N2060" s="443"/>
      <c r="O2060" s="443"/>
      <c r="P2060" s="443"/>
      <c r="Q2060" s="443"/>
      <c r="R2060" s="443"/>
      <c r="S2060" s="441"/>
      <c r="T2060" s="446"/>
      <c r="U2060" s="542"/>
      <c r="V2060" s="468"/>
      <c r="W2060" s="446"/>
    </row>
    <row r="2061" spans="1:23" ht="15.75">
      <c r="A2061" s="459" t="s">
        <v>157</v>
      </c>
      <c r="B2061" s="464" t="s">
        <v>144</v>
      </c>
      <c r="C2061" s="443"/>
      <c r="D2061" s="443"/>
      <c r="E2061" s="286" t="s">
        <v>285</v>
      </c>
      <c r="F2061" s="286">
        <v>2386.1999999999998</v>
      </c>
      <c r="G2061" s="286">
        <v>1715.9</v>
      </c>
      <c r="H2061" s="286">
        <v>1977.9999999999973</v>
      </c>
      <c r="I2061" s="286">
        <v>890.40000000000146</v>
      </c>
      <c r="J2061" s="286">
        <v>1346.6999999999989</v>
      </c>
      <c r="K2061" s="286"/>
      <c r="L2061" s="443"/>
      <c r="M2061" s="312">
        <f t="shared" si="38"/>
        <v>8317.1999999999971</v>
      </c>
      <c r="N2061" s="443"/>
      <c r="O2061" s="443"/>
      <c r="P2061" s="443"/>
      <c r="Q2061" s="443"/>
      <c r="R2061" s="443"/>
      <c r="S2061" s="441"/>
      <c r="T2061" s="446"/>
      <c r="U2061" s="317"/>
      <c r="V2061" s="468"/>
      <c r="W2061" s="306"/>
    </row>
    <row r="2062" spans="1:23" ht="15">
      <c r="A2062" s="459" t="s">
        <v>159</v>
      </c>
      <c r="B2062" s="464" t="s">
        <v>852</v>
      </c>
      <c r="C2062" s="443"/>
      <c r="D2062" s="443"/>
      <c r="E2062" s="286" t="s">
        <v>285</v>
      </c>
      <c r="F2062" s="286" t="s">
        <v>285</v>
      </c>
      <c r="G2062" s="286" t="s">
        <v>285</v>
      </c>
      <c r="H2062" s="323">
        <v>3522.0999999999985</v>
      </c>
      <c r="I2062" s="286">
        <v>1702.4000000000051</v>
      </c>
      <c r="J2062" s="286">
        <v>2804.2999999999993</v>
      </c>
      <c r="K2062" s="286"/>
      <c r="L2062" s="443"/>
      <c r="M2062" s="312">
        <f t="shared" si="38"/>
        <v>8028.8000000000029</v>
      </c>
      <c r="N2062" s="443"/>
      <c r="O2062" s="443" t="s">
        <v>290</v>
      </c>
      <c r="P2062" s="443"/>
      <c r="Q2062" s="443"/>
      <c r="R2062" s="443"/>
      <c r="S2062" s="441"/>
      <c r="T2062" s="446"/>
      <c r="U2062" s="542"/>
      <c r="V2062" s="468"/>
      <c r="W2062" s="446"/>
    </row>
    <row r="2063" spans="1:23" ht="15">
      <c r="A2063" s="459" t="s">
        <v>160</v>
      </c>
      <c r="B2063" s="464" t="s">
        <v>162</v>
      </c>
      <c r="C2063" s="443"/>
      <c r="D2063" s="443"/>
      <c r="E2063" s="286" t="s">
        <v>285</v>
      </c>
      <c r="F2063" s="286" t="s">
        <v>285</v>
      </c>
      <c r="G2063" s="286">
        <v>2099.6</v>
      </c>
      <c r="H2063" s="286">
        <v>2368.2000000000025</v>
      </c>
      <c r="I2063" s="286">
        <v>1108.7999999999975</v>
      </c>
      <c r="J2063" s="286">
        <v>2405</v>
      </c>
      <c r="K2063" s="286"/>
      <c r="L2063" s="443"/>
      <c r="M2063" s="312">
        <f t="shared" si="38"/>
        <v>7981.6</v>
      </c>
      <c r="N2063" s="443"/>
      <c r="O2063" s="443"/>
      <c r="P2063" s="443"/>
      <c r="Q2063" s="443"/>
      <c r="R2063" s="443"/>
      <c r="S2063" s="446"/>
      <c r="T2063" s="446"/>
      <c r="U2063" s="542"/>
      <c r="V2063" s="468"/>
      <c r="W2063" s="446"/>
    </row>
    <row r="2064" spans="1:23" ht="15">
      <c r="A2064" s="459" t="s">
        <v>161</v>
      </c>
      <c r="B2064" s="464" t="s">
        <v>837</v>
      </c>
      <c r="C2064" s="443"/>
      <c r="D2064" s="443"/>
      <c r="E2064" s="286" t="s">
        <v>285</v>
      </c>
      <c r="F2064" s="286" t="s">
        <v>285</v>
      </c>
      <c r="G2064" s="286" t="s">
        <v>285</v>
      </c>
      <c r="H2064" s="286">
        <v>2722.2999999999984</v>
      </c>
      <c r="I2064" s="286">
        <v>1743.5000000000018</v>
      </c>
      <c r="J2064" s="286">
        <v>2851</v>
      </c>
      <c r="K2064" s="286"/>
      <c r="L2064" s="443"/>
      <c r="M2064" s="312">
        <f t="shared" si="38"/>
        <v>7316.8</v>
      </c>
      <c r="N2064" s="443"/>
      <c r="O2064" s="443"/>
      <c r="P2064" s="443"/>
      <c r="Q2064" s="443"/>
      <c r="R2064" s="443"/>
      <c r="S2064" s="446"/>
      <c r="T2064" s="446"/>
      <c r="U2064" s="541"/>
      <c r="V2064" s="468"/>
      <c r="W2064" s="446"/>
    </row>
    <row r="2065" spans="1:23" ht="15">
      <c r="A2065" s="459" t="s">
        <v>163</v>
      </c>
      <c r="B2065" s="464" t="s">
        <v>822</v>
      </c>
      <c r="C2065" s="443"/>
      <c r="D2065" s="443"/>
      <c r="E2065" s="286" t="s">
        <v>285</v>
      </c>
      <c r="F2065" s="286" t="s">
        <v>285</v>
      </c>
      <c r="G2065" s="286" t="s">
        <v>285</v>
      </c>
      <c r="H2065" s="286">
        <v>1971.3000000000029</v>
      </c>
      <c r="I2065" s="286">
        <v>1932.0000000000036</v>
      </c>
      <c r="J2065" s="286">
        <v>3156.0999999999985</v>
      </c>
      <c r="K2065" s="286"/>
      <c r="L2065" s="443"/>
      <c r="M2065" s="312">
        <f t="shared" si="38"/>
        <v>7059.4000000000051</v>
      </c>
      <c r="N2065" s="443"/>
      <c r="O2065" s="443"/>
      <c r="P2065" s="443"/>
      <c r="Q2065" s="443"/>
      <c r="R2065" s="443"/>
      <c r="S2065" s="441"/>
      <c r="T2065" s="446"/>
      <c r="U2065" s="542"/>
      <c r="V2065" s="468"/>
      <c r="W2065" s="446"/>
    </row>
    <row r="2066" spans="1:23" ht="15.75">
      <c r="A2066" s="459" t="s">
        <v>281</v>
      </c>
      <c r="B2066" s="464" t="s">
        <v>856</v>
      </c>
      <c r="C2066" s="443"/>
      <c r="D2066" s="443"/>
      <c r="E2066" s="286" t="s">
        <v>285</v>
      </c>
      <c r="F2066" s="286" t="s">
        <v>285</v>
      </c>
      <c r="G2066" s="286" t="s">
        <v>285</v>
      </c>
      <c r="H2066" s="286">
        <v>2214.6999999999953</v>
      </c>
      <c r="I2066" s="286">
        <v>1393.0000000000018</v>
      </c>
      <c r="J2066" s="323">
        <v>3333.4000000000015</v>
      </c>
      <c r="K2066" s="323"/>
      <c r="L2066" s="443"/>
      <c r="M2066" s="312">
        <f t="shared" si="38"/>
        <v>6941.0999999999985</v>
      </c>
      <c r="N2066" s="443"/>
      <c r="O2066" s="443" t="s">
        <v>295</v>
      </c>
      <c r="P2066" s="443"/>
      <c r="Q2066" s="443"/>
      <c r="R2066" s="443"/>
      <c r="S2066" s="540"/>
      <c r="T2066" s="446"/>
      <c r="U2066" s="542"/>
      <c r="V2066" s="468"/>
      <c r="W2066" s="306"/>
    </row>
    <row r="2067" spans="1:23" ht="15">
      <c r="A2067" s="459" t="s">
        <v>282</v>
      </c>
      <c r="B2067" s="464" t="s">
        <v>821</v>
      </c>
      <c r="C2067" s="443"/>
      <c r="D2067" s="443"/>
      <c r="E2067" s="286" t="s">
        <v>285</v>
      </c>
      <c r="F2067" s="286" t="s">
        <v>285</v>
      </c>
      <c r="G2067" s="286" t="s">
        <v>285</v>
      </c>
      <c r="H2067" s="286">
        <v>2595.7999999999993</v>
      </c>
      <c r="I2067" s="286">
        <v>1126.3999999999996</v>
      </c>
      <c r="J2067" s="286">
        <v>3202.0500000000011</v>
      </c>
      <c r="K2067" s="286"/>
      <c r="L2067" s="443"/>
      <c r="M2067" s="312">
        <f t="shared" si="38"/>
        <v>6924.25</v>
      </c>
      <c r="N2067" s="443"/>
      <c r="O2067" s="443"/>
      <c r="P2067" s="443"/>
      <c r="Q2067" s="443"/>
      <c r="R2067" s="443"/>
      <c r="S2067" s="446"/>
      <c r="T2067" s="446"/>
      <c r="U2067" s="541"/>
      <c r="V2067" s="468"/>
      <c r="W2067" s="446"/>
    </row>
    <row r="2068" spans="1:23" ht="15">
      <c r="A2068" s="459" t="s">
        <v>283</v>
      </c>
      <c r="B2068" s="464" t="s">
        <v>836</v>
      </c>
      <c r="C2068" s="443"/>
      <c r="D2068" s="443"/>
      <c r="E2068" s="286" t="s">
        <v>285</v>
      </c>
      <c r="F2068" s="286" t="s">
        <v>285</v>
      </c>
      <c r="G2068" s="286" t="s">
        <v>285</v>
      </c>
      <c r="H2068" s="286">
        <v>1745.7999999999975</v>
      </c>
      <c r="I2068" s="301">
        <v>2219.1999999999935</v>
      </c>
      <c r="J2068" s="286">
        <v>2954.5499999999938</v>
      </c>
      <c r="K2068" s="286"/>
      <c r="L2068" s="443"/>
      <c r="M2068" s="312">
        <f t="shared" si="38"/>
        <v>6919.5499999999847</v>
      </c>
      <c r="N2068" s="443"/>
      <c r="O2068" s="443" t="s">
        <v>307</v>
      </c>
      <c r="P2068" s="443"/>
      <c r="Q2068" s="443"/>
      <c r="R2068" s="443"/>
      <c r="S2068" s="446"/>
      <c r="T2068" s="446"/>
      <c r="U2068" s="542"/>
      <c r="V2068" s="468"/>
      <c r="W2068" s="446"/>
    </row>
    <row r="2069" spans="1:23" ht="15">
      <c r="A2069" s="459" t="s">
        <v>284</v>
      </c>
      <c r="B2069" s="464" t="s">
        <v>158</v>
      </c>
      <c r="C2069" s="443"/>
      <c r="D2069" s="443"/>
      <c r="E2069" s="286" t="s">
        <v>285</v>
      </c>
      <c r="F2069" s="286" t="s">
        <v>285</v>
      </c>
      <c r="G2069" s="286">
        <v>2414.9</v>
      </c>
      <c r="H2069" s="286">
        <v>2070.3500000000022</v>
      </c>
      <c r="I2069" s="323">
        <v>2130.4999999999982</v>
      </c>
      <c r="J2069" s="286" t="s">
        <v>285</v>
      </c>
      <c r="K2069" s="286"/>
      <c r="L2069" s="313"/>
      <c r="M2069" s="312">
        <f t="shared" si="38"/>
        <v>6615.75</v>
      </c>
      <c r="N2069" s="443"/>
      <c r="O2069" s="443" t="s">
        <v>291</v>
      </c>
      <c r="P2069" s="443"/>
      <c r="Q2069" s="443"/>
      <c r="R2069" s="443"/>
      <c r="S2069" s="443"/>
      <c r="T2069" s="446"/>
      <c r="U2069" s="317"/>
      <c r="V2069" s="468"/>
      <c r="W2069" s="446"/>
    </row>
    <row r="2070" spans="1:23" ht="15">
      <c r="A2070" s="459" t="s">
        <v>808</v>
      </c>
      <c r="B2070" s="464" t="s">
        <v>873</v>
      </c>
      <c r="C2070" s="443"/>
      <c r="D2070" s="443"/>
      <c r="E2070" s="286" t="s">
        <v>285</v>
      </c>
      <c r="F2070" s="286" t="s">
        <v>285</v>
      </c>
      <c r="G2070" s="286" t="s">
        <v>285</v>
      </c>
      <c r="H2070" s="286">
        <v>2436.0999999999985</v>
      </c>
      <c r="I2070" s="286">
        <v>875.40000000000327</v>
      </c>
      <c r="J2070" s="323">
        <v>3284.5999999999985</v>
      </c>
      <c r="K2070" s="323"/>
      <c r="L2070" s="443"/>
      <c r="M2070" s="312">
        <f t="shared" si="38"/>
        <v>6596.1</v>
      </c>
      <c r="N2070" s="443"/>
      <c r="O2070" s="443" t="s">
        <v>300</v>
      </c>
      <c r="P2070" s="443"/>
      <c r="Q2070" s="443"/>
      <c r="R2070" s="443"/>
      <c r="S2070" s="446"/>
      <c r="T2070" s="446"/>
      <c r="U2070" s="542"/>
      <c r="V2070" s="468"/>
      <c r="W2070" s="446"/>
    </row>
    <row r="2071" spans="1:23" ht="15.75">
      <c r="A2071" s="459" t="s">
        <v>809</v>
      </c>
      <c r="B2071" s="464" t="s">
        <v>851</v>
      </c>
      <c r="C2071" s="443"/>
      <c r="D2071" s="443"/>
      <c r="E2071" s="286" t="s">
        <v>285</v>
      </c>
      <c r="F2071" s="286" t="s">
        <v>285</v>
      </c>
      <c r="G2071" s="286" t="s">
        <v>285</v>
      </c>
      <c r="H2071" s="286">
        <v>2320.4000000000033</v>
      </c>
      <c r="I2071" s="286">
        <v>1711.1999999999971</v>
      </c>
      <c r="J2071" s="286">
        <v>2348.8999999999996</v>
      </c>
      <c r="K2071" s="286"/>
      <c r="L2071" s="443"/>
      <c r="M2071" s="312">
        <f t="shared" si="38"/>
        <v>6380.5</v>
      </c>
      <c r="N2071" s="443"/>
      <c r="O2071" s="443"/>
      <c r="P2071" s="443"/>
      <c r="Q2071" s="443"/>
      <c r="R2071" s="443"/>
      <c r="S2071" s="540"/>
      <c r="T2071" s="446"/>
      <c r="U2071" s="542"/>
      <c r="V2071" s="468"/>
      <c r="W2071" s="306"/>
    </row>
    <row r="2072" spans="1:23" ht="15.75">
      <c r="A2072" s="459" t="s">
        <v>810</v>
      </c>
      <c r="B2072" s="464" t="s">
        <v>828</v>
      </c>
      <c r="C2072" s="443"/>
      <c r="D2072" s="443"/>
      <c r="E2072" s="286" t="s">
        <v>285</v>
      </c>
      <c r="F2072" s="286" t="s">
        <v>285</v>
      </c>
      <c r="G2072" s="286" t="s">
        <v>285</v>
      </c>
      <c r="H2072" s="286">
        <v>2068.8999999999996</v>
      </c>
      <c r="I2072" s="286">
        <v>1541.3499999999985</v>
      </c>
      <c r="J2072" s="286">
        <v>2566.9000000000051</v>
      </c>
      <c r="K2072" s="286"/>
      <c r="L2072" s="443"/>
      <c r="M2072" s="312">
        <f t="shared" si="38"/>
        <v>6177.1500000000033</v>
      </c>
      <c r="N2072" s="443"/>
      <c r="O2072" s="443"/>
      <c r="P2072" s="443"/>
      <c r="Q2072" s="443"/>
      <c r="R2072" s="443"/>
      <c r="S2072" s="540"/>
      <c r="T2072" s="464"/>
      <c r="U2072" s="541"/>
      <c r="V2072" s="468"/>
      <c r="W2072" s="306"/>
    </row>
    <row r="2073" spans="1:23" ht="15">
      <c r="A2073" s="459" t="s">
        <v>812</v>
      </c>
      <c r="B2073" s="464" t="s">
        <v>156</v>
      </c>
      <c r="C2073" s="443"/>
      <c r="D2073" s="443"/>
      <c r="E2073" s="286" t="s">
        <v>285</v>
      </c>
      <c r="F2073" s="286" t="s">
        <v>285</v>
      </c>
      <c r="G2073" s="286">
        <v>1507.8</v>
      </c>
      <c r="H2073" s="286">
        <v>1530.1999999999989</v>
      </c>
      <c r="I2073" s="286">
        <v>1432.2000000000044</v>
      </c>
      <c r="J2073" s="286">
        <v>1630.100000000004</v>
      </c>
      <c r="K2073" s="286"/>
      <c r="L2073" s="443"/>
      <c r="M2073" s="312">
        <f t="shared" si="38"/>
        <v>6100.3000000000075</v>
      </c>
      <c r="N2073" s="443"/>
      <c r="O2073" s="443"/>
      <c r="P2073" s="443"/>
      <c r="Q2073" s="443"/>
      <c r="R2073" s="443"/>
      <c r="S2073" s="446"/>
      <c r="T2073" s="464"/>
      <c r="U2073" s="541"/>
      <c r="V2073" s="468"/>
      <c r="W2073" s="446"/>
    </row>
    <row r="2074" spans="1:23" ht="15">
      <c r="A2074" s="459" t="s">
        <v>818</v>
      </c>
      <c r="B2074" s="464" t="s">
        <v>844</v>
      </c>
      <c r="C2074" s="443"/>
      <c r="D2074" s="443"/>
      <c r="E2074" s="286" t="s">
        <v>285</v>
      </c>
      <c r="F2074" s="286" t="s">
        <v>285</v>
      </c>
      <c r="G2074" s="286" t="s">
        <v>285</v>
      </c>
      <c r="H2074" s="286">
        <v>2774.0999999999985</v>
      </c>
      <c r="I2074" s="286">
        <v>1190.2000000000007</v>
      </c>
      <c r="J2074" s="286">
        <v>2125.6999999999971</v>
      </c>
      <c r="K2074" s="286"/>
      <c r="L2074" s="443"/>
      <c r="M2074" s="312">
        <f t="shared" si="38"/>
        <v>6089.9999999999964</v>
      </c>
      <c r="N2074" s="443"/>
      <c r="O2074" s="443"/>
      <c r="P2074" s="443"/>
      <c r="Q2074" s="443"/>
      <c r="R2074" s="443"/>
      <c r="S2074" s="446"/>
      <c r="T2074" s="446"/>
      <c r="U2074" s="542"/>
      <c r="V2074" s="468"/>
      <c r="W2074" s="446"/>
    </row>
    <row r="2075" spans="1:23" ht="15">
      <c r="A2075" s="459" t="s">
        <v>820</v>
      </c>
      <c r="B2075" s="464" t="s">
        <v>869</v>
      </c>
      <c r="C2075" s="443"/>
      <c r="D2075" s="443"/>
      <c r="E2075" s="286" t="s">
        <v>285</v>
      </c>
      <c r="F2075" s="286" t="s">
        <v>285</v>
      </c>
      <c r="G2075" s="286" t="s">
        <v>285</v>
      </c>
      <c r="H2075" s="286">
        <v>1178.2000000000007</v>
      </c>
      <c r="I2075" s="286">
        <v>1697.0999999999967</v>
      </c>
      <c r="J2075" s="286">
        <v>3150.8999999999996</v>
      </c>
      <c r="K2075" s="286"/>
      <c r="L2075" s="443"/>
      <c r="M2075" s="312">
        <f t="shared" si="38"/>
        <v>6026.1999999999971</v>
      </c>
      <c r="N2075" s="443"/>
      <c r="O2075" s="443"/>
      <c r="P2075" s="443"/>
      <c r="Q2075" s="443"/>
      <c r="R2075" s="443"/>
      <c r="S2075" s="441"/>
      <c r="T2075" s="446"/>
      <c r="U2075" s="542"/>
      <c r="V2075" s="468"/>
      <c r="W2075" s="446"/>
    </row>
    <row r="2076" spans="1:23" ht="15">
      <c r="A2076" s="459" t="s">
        <v>823</v>
      </c>
      <c r="B2076" s="459" t="s">
        <v>806</v>
      </c>
      <c r="C2076" s="443"/>
      <c r="D2076" s="443"/>
      <c r="E2076" s="286" t="s">
        <v>285</v>
      </c>
      <c r="F2076" s="286" t="s">
        <v>285</v>
      </c>
      <c r="G2076" s="286" t="s">
        <v>285</v>
      </c>
      <c r="H2076" s="286">
        <v>1733.1000000000058</v>
      </c>
      <c r="I2076" s="286">
        <v>1662.0000000000055</v>
      </c>
      <c r="J2076" s="286">
        <v>2455.2499999999982</v>
      </c>
      <c r="K2076" s="286"/>
      <c r="L2076" s="443"/>
      <c r="M2076" s="312">
        <f t="shared" si="38"/>
        <v>5850.3500000000095</v>
      </c>
      <c r="N2076" s="443"/>
      <c r="O2076" s="443"/>
      <c r="P2076" s="443"/>
      <c r="Q2076" s="443"/>
      <c r="R2076" s="443"/>
      <c r="S2076" s="441"/>
      <c r="T2076" s="446"/>
      <c r="U2076" s="542"/>
      <c r="V2076" s="468"/>
      <c r="W2076" s="446"/>
    </row>
    <row r="2077" spans="1:23" ht="15.75">
      <c r="A2077" s="459" t="s">
        <v>824</v>
      </c>
      <c r="B2077" s="464" t="s">
        <v>811</v>
      </c>
      <c r="C2077" s="443"/>
      <c r="D2077" s="443"/>
      <c r="E2077" s="286" t="s">
        <v>285</v>
      </c>
      <c r="F2077" s="286" t="s">
        <v>285</v>
      </c>
      <c r="G2077" s="286" t="s">
        <v>285</v>
      </c>
      <c r="H2077" s="286">
        <v>1880.4999999999964</v>
      </c>
      <c r="I2077" s="286">
        <v>1331.4000000000015</v>
      </c>
      <c r="J2077" s="286">
        <v>2515.1000000000022</v>
      </c>
      <c r="K2077" s="286"/>
      <c r="L2077" s="443"/>
      <c r="M2077" s="312">
        <f t="shared" si="38"/>
        <v>5727</v>
      </c>
      <c r="N2077" s="443"/>
      <c r="O2077" s="443"/>
      <c r="P2077" s="443"/>
      <c r="Q2077" s="443"/>
      <c r="R2077" s="443"/>
      <c r="S2077" s="540"/>
      <c r="T2077" s="446"/>
      <c r="U2077" s="542"/>
      <c r="V2077" s="468"/>
      <c r="W2077" s="306"/>
    </row>
    <row r="2078" spans="1:23" ht="15.75">
      <c r="A2078" s="459" t="s">
        <v>827</v>
      </c>
      <c r="B2078" s="459" t="s">
        <v>807</v>
      </c>
      <c r="C2078" s="443"/>
      <c r="D2078" s="443"/>
      <c r="E2078" s="286" t="s">
        <v>285</v>
      </c>
      <c r="F2078" s="286" t="s">
        <v>285</v>
      </c>
      <c r="G2078" s="286" t="s">
        <v>285</v>
      </c>
      <c r="H2078" s="286">
        <v>2245.4000000000015</v>
      </c>
      <c r="I2078" s="286">
        <v>1437.7000000000007</v>
      </c>
      <c r="J2078" s="286">
        <v>2011.1999999999953</v>
      </c>
      <c r="K2078" s="286"/>
      <c r="L2078" s="443"/>
      <c r="M2078" s="312">
        <f t="shared" si="38"/>
        <v>5694.2999999999975</v>
      </c>
      <c r="N2078" s="443"/>
      <c r="O2078" s="443"/>
      <c r="P2078" s="443"/>
      <c r="Q2078" s="443"/>
      <c r="R2078" s="443"/>
      <c r="S2078" s="540"/>
      <c r="T2078" s="464"/>
      <c r="U2078" s="542"/>
      <c r="V2078" s="468"/>
      <c r="W2078" s="306"/>
    </row>
    <row r="2079" spans="1:23" ht="15.75">
      <c r="A2079" s="459" t="s">
        <v>829</v>
      </c>
      <c r="B2079" s="464" t="s">
        <v>826</v>
      </c>
      <c r="C2079" s="443"/>
      <c r="D2079" s="443"/>
      <c r="E2079" s="286" t="s">
        <v>285</v>
      </c>
      <c r="F2079" s="286" t="s">
        <v>285</v>
      </c>
      <c r="G2079" s="286" t="s">
        <v>285</v>
      </c>
      <c r="H2079" s="286">
        <v>2153.0999999999967</v>
      </c>
      <c r="I2079" s="286">
        <v>647.00000000000182</v>
      </c>
      <c r="J2079" s="286">
        <v>2761.600000000004</v>
      </c>
      <c r="K2079" s="286"/>
      <c r="L2079" s="443"/>
      <c r="M2079" s="312">
        <f t="shared" si="38"/>
        <v>5561.7000000000025</v>
      </c>
      <c r="N2079" s="443"/>
      <c r="O2079" s="443"/>
      <c r="P2079" s="443"/>
      <c r="Q2079" s="443"/>
      <c r="R2079" s="443"/>
      <c r="S2079" s="540"/>
      <c r="T2079" s="464"/>
      <c r="U2079" s="542"/>
      <c r="V2079" s="468"/>
      <c r="W2079" s="306"/>
    </row>
    <row r="2080" spans="1:23" ht="15">
      <c r="A2080" s="459" t="s">
        <v>834</v>
      </c>
      <c r="B2080" s="464" t="s">
        <v>863</v>
      </c>
      <c r="C2080" s="443"/>
      <c r="D2080" s="443"/>
      <c r="E2080" s="286" t="s">
        <v>285</v>
      </c>
      <c r="F2080" s="286" t="s">
        <v>285</v>
      </c>
      <c r="G2080" s="286" t="s">
        <v>285</v>
      </c>
      <c r="H2080" s="286">
        <v>1368.2999999999938</v>
      </c>
      <c r="I2080" s="286">
        <v>1908.7999999999993</v>
      </c>
      <c r="J2080" s="286">
        <v>2200.5999999999967</v>
      </c>
      <c r="K2080" s="286"/>
      <c r="L2080" s="443"/>
      <c r="M2080" s="312">
        <f t="shared" si="38"/>
        <v>5477.6999999999898</v>
      </c>
      <c r="N2080" s="443"/>
      <c r="O2080" s="443"/>
      <c r="P2080" s="443"/>
      <c r="Q2080" s="443"/>
      <c r="R2080" s="443"/>
      <c r="S2080" s="446"/>
      <c r="T2080" s="464"/>
      <c r="U2080" s="542"/>
      <c r="V2080" s="468"/>
      <c r="W2080" s="446"/>
    </row>
    <row r="2081" spans="1:23" ht="15">
      <c r="A2081" s="459" t="s">
        <v>838</v>
      </c>
      <c r="B2081" s="459" t="s">
        <v>801</v>
      </c>
      <c r="C2081" s="443"/>
      <c r="D2081" s="443"/>
      <c r="E2081" s="286" t="s">
        <v>285</v>
      </c>
      <c r="F2081" s="286" t="s">
        <v>285</v>
      </c>
      <c r="G2081" s="286" t="s">
        <v>285</v>
      </c>
      <c r="H2081" s="286">
        <v>2643.0000000000036</v>
      </c>
      <c r="I2081" s="286">
        <v>942.19999999999891</v>
      </c>
      <c r="J2081" s="286">
        <v>1842.4999999999973</v>
      </c>
      <c r="K2081" s="286"/>
      <c r="L2081" s="443"/>
      <c r="M2081" s="312">
        <f t="shared" si="38"/>
        <v>5427.7</v>
      </c>
      <c r="N2081" s="443"/>
      <c r="O2081" s="443"/>
      <c r="P2081" s="443"/>
      <c r="Q2081" s="443"/>
      <c r="R2081" s="443"/>
      <c r="S2081" s="441"/>
      <c r="T2081" s="446"/>
      <c r="U2081" s="542"/>
      <c r="V2081" s="468"/>
      <c r="W2081" s="446"/>
    </row>
    <row r="2082" spans="1:23" ht="15">
      <c r="A2082" s="459" t="s">
        <v>839</v>
      </c>
      <c r="B2082" s="464" t="s">
        <v>835</v>
      </c>
      <c r="C2082" s="443"/>
      <c r="D2082" s="443"/>
      <c r="E2082" s="286" t="s">
        <v>285</v>
      </c>
      <c r="F2082" s="286" t="s">
        <v>285</v>
      </c>
      <c r="G2082" s="286" t="s">
        <v>285</v>
      </c>
      <c r="H2082" s="286">
        <v>1784.7500000000018</v>
      </c>
      <c r="I2082" s="286">
        <v>490.90000000000327</v>
      </c>
      <c r="J2082" s="286">
        <v>3058.7999999999993</v>
      </c>
      <c r="K2082" s="286"/>
      <c r="L2082" s="443"/>
      <c r="M2082" s="312">
        <f t="shared" si="38"/>
        <v>5334.4500000000044</v>
      </c>
      <c r="N2082" s="443"/>
      <c r="O2082" s="443"/>
      <c r="P2082" s="443"/>
      <c r="Q2082" s="443"/>
      <c r="R2082" s="443"/>
      <c r="S2082" s="446"/>
      <c r="T2082" s="446"/>
      <c r="U2082" s="542"/>
      <c r="V2082" s="468"/>
      <c r="W2082" s="446"/>
    </row>
    <row r="2083" spans="1:23" ht="15">
      <c r="A2083" s="459" t="s">
        <v>840</v>
      </c>
      <c r="B2083" s="464" t="s">
        <v>830</v>
      </c>
      <c r="C2083" s="443"/>
      <c r="D2083" s="443"/>
      <c r="E2083" s="286" t="s">
        <v>285</v>
      </c>
      <c r="F2083" s="286" t="s">
        <v>285</v>
      </c>
      <c r="G2083" s="286" t="s">
        <v>285</v>
      </c>
      <c r="H2083" s="286">
        <v>1567.9000000000015</v>
      </c>
      <c r="I2083" s="286">
        <v>1453.7000000000044</v>
      </c>
      <c r="J2083" s="286">
        <v>2139.3999999999978</v>
      </c>
      <c r="K2083" s="286"/>
      <c r="L2083" s="443"/>
      <c r="M2083" s="312">
        <f t="shared" si="38"/>
        <v>5161.0000000000036</v>
      </c>
      <c r="N2083" s="443"/>
      <c r="O2083" s="443"/>
      <c r="P2083" s="443"/>
      <c r="Q2083" s="443"/>
      <c r="R2083" s="443"/>
      <c r="S2083" s="446"/>
      <c r="T2083" s="446"/>
      <c r="U2083" s="317"/>
      <c r="V2083" s="468"/>
      <c r="W2083" s="446"/>
    </row>
    <row r="2084" spans="1:23" ht="15">
      <c r="A2084" s="459" t="s">
        <v>846</v>
      </c>
      <c r="B2084" s="464" t="s">
        <v>861</v>
      </c>
      <c r="C2084" s="443"/>
      <c r="D2084" s="443"/>
      <c r="E2084" s="286" t="s">
        <v>285</v>
      </c>
      <c r="F2084" s="286" t="s">
        <v>285</v>
      </c>
      <c r="G2084" s="286" t="s">
        <v>285</v>
      </c>
      <c r="H2084" s="286">
        <v>1344.5500000000047</v>
      </c>
      <c r="I2084" s="286">
        <v>1247.2000000000007</v>
      </c>
      <c r="J2084" s="286">
        <v>2439.8000000000011</v>
      </c>
      <c r="K2084" s="286"/>
      <c r="L2084" s="443"/>
      <c r="M2084" s="312">
        <f t="shared" si="38"/>
        <v>5031.5500000000065</v>
      </c>
      <c r="N2084" s="443"/>
      <c r="O2084" s="443"/>
      <c r="P2084" s="443"/>
      <c r="Q2084" s="443"/>
      <c r="R2084" s="443"/>
      <c r="S2084" s="446"/>
      <c r="T2084" s="464"/>
      <c r="U2084" s="542"/>
      <c r="V2084" s="468"/>
      <c r="W2084" s="446"/>
    </row>
    <row r="2085" spans="1:23" ht="15">
      <c r="A2085" s="459" t="s">
        <v>854</v>
      </c>
      <c r="B2085" s="361" t="s">
        <v>1850</v>
      </c>
      <c r="C2085" s="446"/>
      <c r="D2085" s="446"/>
      <c r="E2085" s="286" t="s">
        <v>285</v>
      </c>
      <c r="F2085" s="286" t="s">
        <v>285</v>
      </c>
      <c r="G2085" s="286" t="s">
        <v>285</v>
      </c>
      <c r="H2085" s="286" t="s">
        <v>285</v>
      </c>
      <c r="I2085" s="323">
        <v>1936.2999999999975</v>
      </c>
      <c r="J2085" s="286">
        <v>3066.2000000000007</v>
      </c>
      <c r="K2085" s="286"/>
      <c r="L2085" s="443"/>
      <c r="M2085" s="312">
        <f t="shared" si="38"/>
        <v>5002.4999999999982</v>
      </c>
      <c r="N2085" s="443"/>
      <c r="O2085" s="443" t="s">
        <v>295</v>
      </c>
      <c r="P2085" s="443"/>
      <c r="Q2085" s="443"/>
      <c r="R2085" s="443"/>
      <c r="S2085" s="441"/>
      <c r="T2085" s="464"/>
      <c r="U2085" s="541"/>
      <c r="V2085" s="468"/>
      <c r="W2085" s="446"/>
    </row>
    <row r="2086" spans="1:23" ht="15">
      <c r="A2086" s="459" t="s">
        <v>858</v>
      </c>
      <c r="B2086" s="464" t="s">
        <v>178</v>
      </c>
      <c r="C2086" s="443"/>
      <c r="D2086" s="443"/>
      <c r="E2086" s="286">
        <v>2055</v>
      </c>
      <c r="F2086" s="286">
        <v>2642.9</v>
      </c>
      <c r="G2086" s="286" t="s">
        <v>285</v>
      </c>
      <c r="H2086" s="286" t="s">
        <v>285</v>
      </c>
      <c r="I2086" s="286" t="s">
        <v>285</v>
      </c>
      <c r="J2086" s="286" t="s">
        <v>285</v>
      </c>
      <c r="K2086" s="286"/>
      <c r="L2086" s="313"/>
      <c r="M2086" s="312">
        <f t="shared" si="38"/>
        <v>4697.8999999999996</v>
      </c>
      <c r="N2086" s="443"/>
      <c r="O2086" s="443"/>
      <c r="P2086" s="443"/>
      <c r="Q2086" s="443"/>
      <c r="R2086" s="443"/>
      <c r="S2086" s="443"/>
      <c r="T2086" s="446"/>
      <c r="U2086" s="542"/>
      <c r="V2086" s="468"/>
      <c r="W2086" s="446"/>
    </row>
    <row r="2087" spans="1:23" ht="15">
      <c r="A2087" s="459" t="s">
        <v>859</v>
      </c>
      <c r="B2087" s="464" t="s">
        <v>855</v>
      </c>
      <c r="C2087" s="443"/>
      <c r="D2087" s="443"/>
      <c r="E2087" s="286" t="s">
        <v>285</v>
      </c>
      <c r="F2087" s="286" t="s">
        <v>285</v>
      </c>
      <c r="G2087" s="286" t="s">
        <v>285</v>
      </c>
      <c r="H2087" s="286">
        <v>1646.9999999999982</v>
      </c>
      <c r="I2087" s="286">
        <v>1114.2000000000007</v>
      </c>
      <c r="J2087" s="286">
        <v>1888.6000000000004</v>
      </c>
      <c r="K2087" s="286"/>
      <c r="L2087" s="443"/>
      <c r="M2087" s="312">
        <f t="shared" si="38"/>
        <v>4649.7999999999993</v>
      </c>
      <c r="N2087" s="443"/>
      <c r="O2087" s="443"/>
      <c r="P2087" s="443"/>
      <c r="Q2087" s="443"/>
      <c r="R2087" s="443"/>
      <c r="S2087" s="446"/>
      <c r="T2087" s="464"/>
      <c r="U2087" s="542"/>
      <c r="V2087" s="468"/>
      <c r="W2087" s="446"/>
    </row>
    <row r="2088" spans="1:23" ht="15.75">
      <c r="A2088" s="459" t="s">
        <v>860</v>
      </c>
      <c r="B2088" s="361" t="s">
        <v>1852</v>
      </c>
      <c r="C2088" s="446"/>
      <c r="D2088" s="446"/>
      <c r="E2088" s="286" t="s">
        <v>285</v>
      </c>
      <c r="F2088" s="286" t="s">
        <v>285</v>
      </c>
      <c r="G2088" s="286" t="s">
        <v>285</v>
      </c>
      <c r="H2088" s="286" t="s">
        <v>285</v>
      </c>
      <c r="I2088" s="323">
        <v>2156.2000000000007</v>
      </c>
      <c r="J2088" s="286">
        <v>2476.6499999999996</v>
      </c>
      <c r="K2088" s="286"/>
      <c r="L2088" s="443"/>
      <c r="M2088" s="312">
        <f t="shared" si="38"/>
        <v>4632.8500000000004</v>
      </c>
      <c r="N2088" s="443"/>
      <c r="O2088" s="443" t="s">
        <v>290</v>
      </c>
      <c r="P2088" s="443"/>
      <c r="Q2088" s="443"/>
      <c r="R2088" s="443"/>
      <c r="S2088" s="540"/>
      <c r="T2088" s="446"/>
      <c r="U2088" s="542"/>
      <c r="V2088" s="468"/>
      <c r="W2088" s="306"/>
    </row>
    <row r="2089" spans="1:23" ht="15">
      <c r="A2089" s="459" t="s">
        <v>866</v>
      </c>
      <c r="B2089" s="464" t="s">
        <v>819</v>
      </c>
      <c r="C2089" s="443"/>
      <c r="D2089" s="443"/>
      <c r="E2089" s="286" t="s">
        <v>285</v>
      </c>
      <c r="F2089" s="286" t="s">
        <v>285</v>
      </c>
      <c r="G2089" s="286" t="s">
        <v>285</v>
      </c>
      <c r="H2089" s="286">
        <v>2794.4000000000087</v>
      </c>
      <c r="I2089" s="286">
        <v>414.29999999999563</v>
      </c>
      <c r="J2089" s="286">
        <v>1392</v>
      </c>
      <c r="K2089" s="286"/>
      <c r="L2089" s="443"/>
      <c r="M2089" s="312">
        <f t="shared" si="38"/>
        <v>4600.7000000000044</v>
      </c>
      <c r="N2089" s="443"/>
      <c r="O2089" s="443"/>
      <c r="P2089" s="443"/>
      <c r="Q2089" s="443"/>
      <c r="R2089" s="443"/>
      <c r="S2089" s="446"/>
      <c r="T2089" s="446"/>
      <c r="U2089" s="542"/>
      <c r="V2089" s="468"/>
      <c r="W2089" s="446"/>
    </row>
    <row r="2090" spans="1:23" ht="15">
      <c r="A2090" s="459" t="s">
        <v>867</v>
      </c>
      <c r="B2090" s="361" t="s">
        <v>1856</v>
      </c>
      <c r="C2090" s="446"/>
      <c r="D2090" s="446"/>
      <c r="E2090" s="286" t="s">
        <v>285</v>
      </c>
      <c r="F2090" s="286" t="s">
        <v>285</v>
      </c>
      <c r="G2090" s="286" t="s">
        <v>285</v>
      </c>
      <c r="H2090" s="286" t="s">
        <v>285</v>
      </c>
      <c r="I2090" s="286">
        <v>1576.600000000004</v>
      </c>
      <c r="J2090" s="286">
        <v>2980.3000000000029</v>
      </c>
      <c r="K2090" s="286"/>
      <c r="L2090" s="443"/>
      <c r="M2090" s="312">
        <f t="shared" si="38"/>
        <v>4556.9000000000069</v>
      </c>
      <c r="N2090" s="443"/>
      <c r="O2090" s="443"/>
      <c r="P2090" s="443"/>
      <c r="Q2090" s="443"/>
      <c r="R2090" s="443"/>
      <c r="S2090" s="446"/>
      <c r="T2090" s="446"/>
      <c r="U2090" s="542"/>
      <c r="V2090" s="468"/>
      <c r="W2090" s="446"/>
    </row>
    <row r="2091" spans="1:23" ht="15">
      <c r="A2091" s="459" t="s">
        <v>868</v>
      </c>
      <c r="B2091" s="361" t="s">
        <v>1844</v>
      </c>
      <c r="C2091" s="446"/>
      <c r="D2091" s="446"/>
      <c r="E2091" s="286" t="s">
        <v>285</v>
      </c>
      <c r="F2091" s="286" t="s">
        <v>285</v>
      </c>
      <c r="G2091" s="286" t="s">
        <v>285</v>
      </c>
      <c r="H2091" s="286" t="s">
        <v>285</v>
      </c>
      <c r="I2091" s="323">
        <v>1934.600000000004</v>
      </c>
      <c r="J2091" s="286">
        <v>2607.4999999999982</v>
      </c>
      <c r="K2091" s="286"/>
      <c r="L2091" s="443"/>
      <c r="M2091" s="312">
        <f t="shared" si="38"/>
        <v>4542.1000000000022</v>
      </c>
      <c r="N2091" s="443"/>
      <c r="O2091" s="443" t="s">
        <v>300</v>
      </c>
      <c r="P2091" s="443"/>
      <c r="Q2091" s="443"/>
      <c r="R2091" s="443"/>
      <c r="S2091" s="446"/>
      <c r="T2091" s="464"/>
      <c r="U2091" s="542"/>
      <c r="V2091" s="468"/>
      <c r="W2091" s="446"/>
    </row>
    <row r="2092" spans="1:23" ht="15">
      <c r="A2092" s="459" t="s">
        <v>870</v>
      </c>
      <c r="B2092" s="361" t="s">
        <v>1858</v>
      </c>
      <c r="C2092" s="446"/>
      <c r="D2092" s="446"/>
      <c r="E2092" s="286" t="s">
        <v>285</v>
      </c>
      <c r="F2092" s="286" t="s">
        <v>285</v>
      </c>
      <c r="G2092" s="286" t="s">
        <v>285</v>
      </c>
      <c r="H2092" s="286" t="s">
        <v>285</v>
      </c>
      <c r="I2092" s="286">
        <v>839.40000000000146</v>
      </c>
      <c r="J2092" s="323">
        <v>3513.9999999999964</v>
      </c>
      <c r="K2092" s="323"/>
      <c r="L2092" s="443"/>
      <c r="M2092" s="312">
        <f t="shared" si="38"/>
        <v>4353.3999999999978</v>
      </c>
      <c r="N2092" s="443"/>
      <c r="O2092" s="443" t="s">
        <v>291</v>
      </c>
      <c r="P2092" s="443"/>
      <c r="Q2092" s="443"/>
      <c r="R2092" s="443"/>
      <c r="S2092" s="446"/>
      <c r="T2092" s="464"/>
      <c r="U2092" s="466"/>
      <c r="V2092" s="468"/>
      <c r="W2092" s="446"/>
    </row>
    <row r="2093" spans="1:23" ht="15.75">
      <c r="A2093" s="459" t="s">
        <v>871</v>
      </c>
      <c r="B2093" s="464" t="s">
        <v>817</v>
      </c>
      <c r="C2093" s="443"/>
      <c r="D2093" s="443"/>
      <c r="E2093" s="286" t="s">
        <v>285</v>
      </c>
      <c r="F2093" s="286" t="s">
        <v>285</v>
      </c>
      <c r="G2093" s="286" t="s">
        <v>285</v>
      </c>
      <c r="H2093" s="323">
        <v>3079.8000000000011</v>
      </c>
      <c r="I2093" s="286">
        <v>1272.2000000000007</v>
      </c>
      <c r="J2093" s="286" t="s">
        <v>285</v>
      </c>
      <c r="K2093" s="286"/>
      <c r="L2093" s="313"/>
      <c r="M2093" s="312">
        <f t="shared" si="38"/>
        <v>4352.0000000000018</v>
      </c>
      <c r="N2093" s="443"/>
      <c r="O2093" s="443" t="s">
        <v>295</v>
      </c>
      <c r="P2093" s="443"/>
      <c r="Q2093" s="443"/>
      <c r="R2093" s="443"/>
      <c r="S2093" s="441"/>
      <c r="T2093" s="446"/>
      <c r="U2093" s="317"/>
      <c r="V2093" s="468"/>
      <c r="W2093" s="306"/>
    </row>
    <row r="2094" spans="1:23" ht="15">
      <c r="A2094" s="459" t="s">
        <v>872</v>
      </c>
      <c r="B2094" s="361" t="s">
        <v>1842</v>
      </c>
      <c r="C2094" s="446"/>
      <c r="D2094" s="446"/>
      <c r="E2094" s="286" t="s">
        <v>285</v>
      </c>
      <c r="F2094" s="286" t="s">
        <v>285</v>
      </c>
      <c r="G2094" s="286" t="s">
        <v>285</v>
      </c>
      <c r="H2094" s="286" t="s">
        <v>285</v>
      </c>
      <c r="I2094" s="286">
        <v>1249.9999999999982</v>
      </c>
      <c r="J2094" s="286">
        <v>2719.7999999999938</v>
      </c>
      <c r="K2094" s="286"/>
      <c r="L2094" s="443"/>
      <c r="M2094" s="312">
        <f t="shared" si="38"/>
        <v>3969.799999999992</v>
      </c>
      <c r="N2094" s="443"/>
      <c r="O2094" s="443"/>
      <c r="P2094" s="443"/>
      <c r="Q2094" s="443"/>
      <c r="R2094" s="443"/>
      <c r="S2094" s="441"/>
      <c r="T2094" s="446"/>
      <c r="U2094" s="542"/>
      <c r="V2094" s="468"/>
      <c r="W2094" s="446"/>
    </row>
    <row r="2095" spans="1:23" ht="15">
      <c r="A2095" s="459" t="s">
        <v>875</v>
      </c>
      <c r="B2095" s="361" t="s">
        <v>1854</v>
      </c>
      <c r="C2095" s="446"/>
      <c r="D2095" s="446"/>
      <c r="E2095" s="286" t="s">
        <v>285</v>
      </c>
      <c r="F2095" s="286" t="s">
        <v>285</v>
      </c>
      <c r="G2095" s="286" t="s">
        <v>285</v>
      </c>
      <c r="H2095" s="286" t="s">
        <v>285</v>
      </c>
      <c r="I2095" s="286">
        <v>1547.2000000000025</v>
      </c>
      <c r="J2095" s="286">
        <v>2246.4999999999982</v>
      </c>
      <c r="K2095" s="286"/>
      <c r="L2095" s="443"/>
      <c r="M2095" s="312">
        <f t="shared" si="38"/>
        <v>3793.7000000000007</v>
      </c>
      <c r="N2095" s="443"/>
      <c r="O2095" s="443"/>
      <c r="P2095" s="443"/>
      <c r="Q2095" s="443"/>
      <c r="R2095" s="443"/>
      <c r="S2095" s="446"/>
      <c r="T2095" s="446"/>
      <c r="U2095" s="542"/>
      <c r="V2095" s="468"/>
      <c r="W2095" s="446"/>
    </row>
    <row r="2096" spans="1:23" ht="15">
      <c r="A2096" s="459" t="s">
        <v>1006</v>
      </c>
      <c r="B2096" s="530" t="s">
        <v>2243</v>
      </c>
      <c r="C2096" s="446"/>
      <c r="D2096" s="446"/>
      <c r="E2096" s="286" t="s">
        <v>285</v>
      </c>
      <c r="F2096" s="286" t="s">
        <v>285</v>
      </c>
      <c r="G2096" s="286" t="s">
        <v>285</v>
      </c>
      <c r="H2096" s="286" t="s">
        <v>285</v>
      </c>
      <c r="I2096" s="286" t="s">
        <v>285</v>
      </c>
      <c r="J2096" s="302">
        <v>3792.9999999999982</v>
      </c>
      <c r="K2096" s="302"/>
      <c r="L2096" s="443"/>
      <c r="M2096" s="312">
        <f t="shared" si="38"/>
        <v>3792.9999999999982</v>
      </c>
      <c r="N2096" s="443"/>
      <c r="O2096" s="443" t="s">
        <v>289</v>
      </c>
      <c r="P2096" s="443"/>
      <c r="Q2096" s="443"/>
      <c r="R2096" s="443"/>
      <c r="S2096" s="446"/>
      <c r="T2096" s="446"/>
      <c r="U2096" s="542"/>
      <c r="V2096" s="468"/>
      <c r="W2096" s="446"/>
    </row>
    <row r="2097" spans="1:23" ht="15">
      <c r="A2097" s="459" t="s">
        <v>1007</v>
      </c>
      <c r="B2097" s="361" t="s">
        <v>1853</v>
      </c>
      <c r="C2097" s="446"/>
      <c r="D2097" s="446"/>
      <c r="E2097" s="286" t="s">
        <v>285</v>
      </c>
      <c r="F2097" s="286" t="s">
        <v>285</v>
      </c>
      <c r="G2097" s="286" t="s">
        <v>285</v>
      </c>
      <c r="H2097" s="286" t="s">
        <v>285</v>
      </c>
      <c r="I2097" s="286">
        <v>1037.5000000000018</v>
      </c>
      <c r="J2097" s="286">
        <v>2673.5</v>
      </c>
      <c r="K2097" s="286"/>
      <c r="L2097" s="443"/>
      <c r="M2097" s="312">
        <f t="shared" si="38"/>
        <v>3711.0000000000018</v>
      </c>
      <c r="N2097" s="443"/>
      <c r="O2097" s="443"/>
      <c r="P2097" s="443"/>
      <c r="Q2097" s="443"/>
      <c r="R2097" s="443"/>
      <c r="S2097" s="446"/>
      <c r="T2097" s="446"/>
      <c r="U2097" s="541"/>
      <c r="V2097" s="468"/>
      <c r="W2097" s="446"/>
    </row>
    <row r="2098" spans="1:23" ht="15">
      <c r="A2098" s="459" t="s">
        <v>1008</v>
      </c>
      <c r="B2098" s="343" t="s">
        <v>1859</v>
      </c>
      <c r="C2098" s="446"/>
      <c r="D2098" s="446"/>
      <c r="E2098" s="286" t="s">
        <v>285</v>
      </c>
      <c r="F2098" s="286" t="s">
        <v>285</v>
      </c>
      <c r="G2098" s="286" t="s">
        <v>285</v>
      </c>
      <c r="H2098" s="286" t="s">
        <v>285</v>
      </c>
      <c r="I2098" s="286">
        <v>1144.8999999999996</v>
      </c>
      <c r="J2098" s="286">
        <v>2427.8000000000011</v>
      </c>
      <c r="K2098" s="286"/>
      <c r="L2098" s="443"/>
      <c r="M2098" s="312">
        <f t="shared" si="38"/>
        <v>3572.7000000000007</v>
      </c>
      <c r="N2098" s="443"/>
      <c r="O2098" s="443"/>
      <c r="P2098" s="443"/>
      <c r="Q2098" s="443"/>
      <c r="R2098" s="443"/>
      <c r="S2098" s="441"/>
      <c r="T2098" s="446"/>
      <c r="U2098" s="466"/>
      <c r="V2098" s="468"/>
      <c r="W2098" s="446"/>
    </row>
    <row r="2099" spans="1:23" ht="15">
      <c r="A2099" s="459" t="s">
        <v>1009</v>
      </c>
      <c r="B2099" s="530" t="s">
        <v>2256</v>
      </c>
      <c r="C2099" s="446"/>
      <c r="D2099" s="446"/>
      <c r="E2099" s="286" t="s">
        <v>285</v>
      </c>
      <c r="F2099" s="286" t="s">
        <v>285</v>
      </c>
      <c r="G2099" s="286" t="s">
        <v>285</v>
      </c>
      <c r="H2099" s="286" t="s">
        <v>285</v>
      </c>
      <c r="I2099" s="286" t="s">
        <v>285</v>
      </c>
      <c r="J2099" s="323">
        <v>3506.1999999999989</v>
      </c>
      <c r="K2099" s="323"/>
      <c r="L2099" s="443"/>
      <c r="M2099" s="312">
        <f t="shared" si="38"/>
        <v>3506.1999999999989</v>
      </c>
      <c r="N2099" s="443"/>
      <c r="O2099" s="443" t="s">
        <v>299</v>
      </c>
      <c r="P2099" s="443"/>
      <c r="Q2099" s="443"/>
      <c r="R2099" s="443"/>
      <c r="S2099" s="441"/>
      <c r="T2099" s="446"/>
      <c r="U2099" s="317"/>
      <c r="V2099" s="468"/>
      <c r="W2099" s="446"/>
    </row>
    <row r="2100" spans="1:23" ht="15">
      <c r="A2100" s="459" t="s">
        <v>1010</v>
      </c>
      <c r="B2100" s="530" t="s">
        <v>2241</v>
      </c>
      <c r="C2100" s="446"/>
      <c r="D2100" s="446"/>
      <c r="E2100" s="286" t="s">
        <v>285</v>
      </c>
      <c r="F2100" s="286" t="s">
        <v>285</v>
      </c>
      <c r="G2100" s="286" t="s">
        <v>285</v>
      </c>
      <c r="H2100" s="286" t="s">
        <v>285</v>
      </c>
      <c r="I2100" s="286" t="s">
        <v>285</v>
      </c>
      <c r="J2100" s="286">
        <v>3281.8000000000011</v>
      </c>
      <c r="K2100" s="286"/>
      <c r="L2100" s="443"/>
      <c r="M2100" s="312">
        <f t="shared" ref="M2100:M2123" si="39">SUM(E2100:J2100)</f>
        <v>3281.8000000000011</v>
      </c>
      <c r="N2100" s="443"/>
      <c r="O2100" s="443"/>
      <c r="P2100" s="443"/>
      <c r="Q2100" s="443"/>
      <c r="R2100" s="443"/>
      <c r="S2100" s="443"/>
      <c r="T2100" s="446"/>
      <c r="U2100" s="317"/>
      <c r="V2100" s="468"/>
      <c r="W2100" s="446"/>
    </row>
    <row r="2101" spans="1:23" ht="15.75">
      <c r="A2101" s="459" t="s">
        <v>1011</v>
      </c>
      <c r="B2101" s="530" t="s">
        <v>2245</v>
      </c>
      <c r="C2101" s="446"/>
      <c r="D2101" s="446"/>
      <c r="E2101" s="286" t="s">
        <v>285</v>
      </c>
      <c r="F2101" s="286" t="s">
        <v>285</v>
      </c>
      <c r="G2101" s="286" t="s">
        <v>285</v>
      </c>
      <c r="H2101" s="286" t="s">
        <v>285</v>
      </c>
      <c r="I2101" s="286" t="s">
        <v>285</v>
      </c>
      <c r="J2101" s="286">
        <v>3248.1999999999989</v>
      </c>
      <c r="K2101" s="286"/>
      <c r="L2101" s="443"/>
      <c r="M2101" s="312">
        <f t="shared" si="39"/>
        <v>3248.1999999999989</v>
      </c>
      <c r="N2101" s="443"/>
      <c r="O2101" s="443"/>
      <c r="P2101" s="443"/>
      <c r="Q2101" s="443"/>
      <c r="R2101" s="443"/>
      <c r="S2101" s="540"/>
      <c r="T2101" s="464"/>
      <c r="U2101" s="541"/>
      <c r="V2101" s="468"/>
      <c r="W2101" s="306"/>
    </row>
    <row r="2102" spans="1:23" ht="15">
      <c r="A2102" s="459" t="s">
        <v>1012</v>
      </c>
      <c r="B2102" s="361" t="s">
        <v>1857</v>
      </c>
      <c r="C2102" s="446"/>
      <c r="D2102" s="446"/>
      <c r="E2102" s="286" t="s">
        <v>285</v>
      </c>
      <c r="F2102" s="286" t="s">
        <v>285</v>
      </c>
      <c r="G2102" s="286" t="s">
        <v>285</v>
      </c>
      <c r="H2102" s="286" t="s">
        <v>285</v>
      </c>
      <c r="I2102" s="286">
        <v>801.69999999999709</v>
      </c>
      <c r="J2102" s="286">
        <v>2440.0500000000011</v>
      </c>
      <c r="K2102" s="286"/>
      <c r="L2102" s="443"/>
      <c r="M2102" s="312">
        <f t="shared" si="39"/>
        <v>3241.7499999999982</v>
      </c>
      <c r="N2102" s="443"/>
      <c r="O2102" s="443"/>
      <c r="P2102" s="443"/>
      <c r="Q2102" s="443"/>
      <c r="R2102" s="443"/>
      <c r="S2102" s="441"/>
      <c r="T2102" s="446"/>
      <c r="U2102" s="317"/>
      <c r="V2102" s="468"/>
      <c r="W2102" s="446"/>
    </row>
    <row r="2103" spans="1:23" ht="15">
      <c r="A2103" s="459" t="s">
        <v>1013</v>
      </c>
      <c r="B2103" s="530" t="s">
        <v>2237</v>
      </c>
      <c r="C2103" s="446"/>
      <c r="D2103" s="446"/>
      <c r="E2103" s="286" t="s">
        <v>285</v>
      </c>
      <c r="F2103" s="286" t="s">
        <v>285</v>
      </c>
      <c r="G2103" s="286" t="s">
        <v>285</v>
      </c>
      <c r="H2103" s="286" t="s">
        <v>285</v>
      </c>
      <c r="I2103" s="286" t="s">
        <v>285</v>
      </c>
      <c r="J2103" s="286">
        <v>3077.2500000000018</v>
      </c>
      <c r="K2103" s="286"/>
      <c r="L2103" s="443"/>
      <c r="M2103" s="312">
        <f t="shared" si="39"/>
        <v>3077.2500000000018</v>
      </c>
      <c r="N2103" s="443"/>
      <c r="O2103" s="443"/>
      <c r="P2103" s="443"/>
      <c r="Q2103" s="443"/>
      <c r="R2103" s="443"/>
      <c r="S2103" s="443"/>
      <c r="T2103" s="446"/>
      <c r="U2103" s="542"/>
      <c r="V2103" s="468"/>
      <c r="W2103" s="446"/>
    </row>
    <row r="2104" spans="1:23" ht="15.75">
      <c r="A2104" s="459" t="s">
        <v>1014</v>
      </c>
      <c r="B2104" s="361" t="s">
        <v>1849</v>
      </c>
      <c r="C2104" s="446"/>
      <c r="D2104" s="446"/>
      <c r="E2104" s="286" t="s">
        <v>285</v>
      </c>
      <c r="F2104" s="286" t="s">
        <v>285</v>
      </c>
      <c r="G2104" s="286" t="s">
        <v>285</v>
      </c>
      <c r="H2104" s="286" t="s">
        <v>285</v>
      </c>
      <c r="I2104" s="286">
        <v>1368.8999999999978</v>
      </c>
      <c r="J2104" s="286">
        <v>1600.7999999999938</v>
      </c>
      <c r="K2104" s="286"/>
      <c r="L2104" s="443"/>
      <c r="M2104" s="312">
        <f t="shared" si="39"/>
        <v>2969.6999999999916</v>
      </c>
      <c r="N2104" s="443"/>
      <c r="O2104" s="443"/>
      <c r="P2104" s="443"/>
      <c r="Q2104" s="443"/>
      <c r="R2104" s="443"/>
      <c r="S2104" s="540"/>
      <c r="T2104" s="446"/>
      <c r="U2104" s="542"/>
      <c r="V2104" s="468"/>
      <c r="W2104" s="306"/>
    </row>
    <row r="2105" spans="1:23" ht="15">
      <c r="A2105" s="459" t="s">
        <v>1015</v>
      </c>
      <c r="B2105" s="530" t="s">
        <v>2238</v>
      </c>
      <c r="C2105" s="446"/>
      <c r="D2105" s="446"/>
      <c r="E2105" s="286" t="s">
        <v>285</v>
      </c>
      <c r="F2105" s="286" t="s">
        <v>285</v>
      </c>
      <c r="G2105" s="286" t="s">
        <v>285</v>
      </c>
      <c r="H2105" s="286" t="s">
        <v>285</v>
      </c>
      <c r="I2105" s="286" t="s">
        <v>285</v>
      </c>
      <c r="J2105" s="286">
        <v>2803.3999999999996</v>
      </c>
      <c r="K2105" s="286"/>
      <c r="L2105" s="443"/>
      <c r="M2105" s="312">
        <f t="shared" si="39"/>
        <v>2803.3999999999996</v>
      </c>
      <c r="N2105" s="443"/>
      <c r="O2105" s="443"/>
      <c r="P2105" s="443"/>
      <c r="Q2105" s="443"/>
      <c r="R2105" s="443"/>
      <c r="S2105" s="446"/>
      <c r="T2105" s="464"/>
      <c r="U2105" s="317"/>
      <c r="V2105" s="468"/>
      <c r="W2105" s="446"/>
    </row>
    <row r="2106" spans="1:23" ht="15">
      <c r="A2106" s="459" t="s">
        <v>1016</v>
      </c>
      <c r="B2106" s="530" t="s">
        <v>2246</v>
      </c>
      <c r="C2106" s="446"/>
      <c r="D2106" s="446"/>
      <c r="E2106" s="286" t="s">
        <v>285</v>
      </c>
      <c r="F2106" s="286" t="s">
        <v>285</v>
      </c>
      <c r="G2106" s="286" t="s">
        <v>285</v>
      </c>
      <c r="H2106" s="286" t="s">
        <v>285</v>
      </c>
      <c r="I2106" s="286" t="s">
        <v>285</v>
      </c>
      <c r="J2106" s="286">
        <v>2793.6999999999989</v>
      </c>
      <c r="K2106" s="286"/>
      <c r="L2106" s="443"/>
      <c r="M2106" s="312">
        <f t="shared" si="39"/>
        <v>2793.6999999999989</v>
      </c>
      <c r="N2106" s="443"/>
      <c r="O2106" s="443"/>
      <c r="P2106" s="443"/>
      <c r="Q2106" s="443"/>
      <c r="R2106" s="443"/>
      <c r="S2106" s="446"/>
      <c r="T2106" s="446"/>
      <c r="U2106" s="317"/>
      <c r="V2106" s="468"/>
      <c r="W2106" s="446"/>
    </row>
    <row r="2107" spans="1:23" ht="15.75">
      <c r="A2107" s="459" t="s">
        <v>1017</v>
      </c>
      <c r="B2107" s="530" t="s">
        <v>2239</v>
      </c>
      <c r="C2107" s="446"/>
      <c r="D2107" s="446"/>
      <c r="E2107" s="286" t="s">
        <v>285</v>
      </c>
      <c r="F2107" s="286" t="s">
        <v>285</v>
      </c>
      <c r="G2107" s="286" t="s">
        <v>285</v>
      </c>
      <c r="H2107" s="286" t="s">
        <v>285</v>
      </c>
      <c r="I2107" s="286" t="s">
        <v>285</v>
      </c>
      <c r="J2107" s="286">
        <v>2621.7999999999947</v>
      </c>
      <c r="K2107" s="286"/>
      <c r="L2107" s="443"/>
      <c r="M2107" s="312">
        <f t="shared" si="39"/>
        <v>2621.7999999999947</v>
      </c>
      <c r="N2107" s="443"/>
      <c r="O2107" s="443"/>
      <c r="P2107" s="443"/>
      <c r="Q2107" s="443"/>
      <c r="R2107" s="443"/>
      <c r="S2107" s="441"/>
      <c r="T2107" s="446"/>
      <c r="U2107" s="542"/>
      <c r="V2107" s="468"/>
      <c r="W2107" s="306"/>
    </row>
    <row r="2108" spans="1:23" ht="15">
      <c r="A2108" s="459" t="s">
        <v>1018</v>
      </c>
      <c r="B2108" s="361" t="s">
        <v>1851</v>
      </c>
      <c r="C2108" s="446"/>
      <c r="D2108" s="446"/>
      <c r="E2108" s="286" t="s">
        <v>285</v>
      </c>
      <c r="F2108" s="286" t="s">
        <v>285</v>
      </c>
      <c r="G2108" s="286" t="s">
        <v>285</v>
      </c>
      <c r="H2108" s="286" t="s">
        <v>285</v>
      </c>
      <c r="I2108" s="286">
        <v>631.69999999999709</v>
      </c>
      <c r="J2108" s="286">
        <v>1910.8999999999978</v>
      </c>
      <c r="K2108" s="286"/>
      <c r="L2108" s="443"/>
      <c r="M2108" s="312">
        <f t="shared" si="39"/>
        <v>2542.5999999999949</v>
      </c>
      <c r="N2108" s="443"/>
      <c r="O2108" s="443"/>
      <c r="P2108" s="443"/>
      <c r="Q2108" s="443"/>
      <c r="R2108" s="443"/>
      <c r="S2108" s="464"/>
      <c r="T2108" s="443"/>
      <c r="U2108" s="443"/>
      <c r="V2108" s="443"/>
      <c r="W2108" s="443"/>
    </row>
    <row r="2109" spans="1:23" ht="15">
      <c r="A2109" s="459" t="s">
        <v>1019</v>
      </c>
      <c r="B2109" s="361" t="s">
        <v>1841</v>
      </c>
      <c r="C2109" s="446"/>
      <c r="D2109" s="446"/>
      <c r="E2109" s="286" t="s">
        <v>285</v>
      </c>
      <c r="F2109" s="286" t="s">
        <v>285</v>
      </c>
      <c r="G2109" s="286" t="s">
        <v>285</v>
      </c>
      <c r="H2109" s="286" t="s">
        <v>285</v>
      </c>
      <c r="I2109" s="286">
        <v>1342.4999999999964</v>
      </c>
      <c r="J2109" s="286">
        <v>996.300000000002</v>
      </c>
      <c r="K2109" s="286"/>
      <c r="L2109" s="443"/>
      <c r="M2109" s="312">
        <f t="shared" si="39"/>
        <v>2338.7999999999984</v>
      </c>
      <c r="N2109" s="443"/>
      <c r="O2109" s="443"/>
      <c r="P2109" s="443"/>
      <c r="Q2109" s="443"/>
      <c r="R2109" s="443"/>
      <c r="S2109" s="385"/>
      <c r="T2109" s="443"/>
      <c r="U2109" s="443"/>
      <c r="V2109" s="443"/>
      <c r="W2109" s="443"/>
    </row>
    <row r="2110" spans="1:23" ht="15">
      <c r="A2110" s="459" t="s">
        <v>1020</v>
      </c>
      <c r="B2110" s="464" t="s">
        <v>842</v>
      </c>
      <c r="C2110" s="443"/>
      <c r="D2110" s="443"/>
      <c r="E2110" s="286" t="s">
        <v>285</v>
      </c>
      <c r="F2110" s="286" t="s">
        <v>285</v>
      </c>
      <c r="G2110" s="286" t="s">
        <v>285</v>
      </c>
      <c r="H2110" s="286">
        <v>1440.2000000000044</v>
      </c>
      <c r="I2110" s="286">
        <v>893.89999999999964</v>
      </c>
      <c r="J2110" s="286" t="s">
        <v>285</v>
      </c>
      <c r="K2110" s="286"/>
      <c r="L2110" s="313"/>
      <c r="M2110" s="312">
        <f t="shared" si="39"/>
        <v>2334.100000000004</v>
      </c>
      <c r="N2110" s="443"/>
      <c r="O2110" s="443"/>
      <c r="P2110" s="443"/>
      <c r="Q2110" s="443"/>
      <c r="R2110" s="443"/>
      <c r="S2110" s="464"/>
      <c r="T2110" s="443"/>
      <c r="U2110" s="443"/>
      <c r="V2110" s="443"/>
      <c r="W2110" s="443"/>
    </row>
    <row r="2111" spans="1:23" ht="15">
      <c r="A2111" s="459" t="s">
        <v>1021</v>
      </c>
      <c r="B2111" s="464" t="s">
        <v>847</v>
      </c>
      <c r="C2111" s="443"/>
      <c r="D2111" s="443"/>
      <c r="E2111" s="286" t="s">
        <v>285</v>
      </c>
      <c r="F2111" s="286" t="s">
        <v>285</v>
      </c>
      <c r="G2111" s="286" t="s">
        <v>285</v>
      </c>
      <c r="H2111" s="286">
        <v>2107.8999999999951</v>
      </c>
      <c r="I2111" s="286" t="s">
        <v>285</v>
      </c>
      <c r="J2111" s="286" t="s">
        <v>285</v>
      </c>
      <c r="K2111" s="286"/>
      <c r="L2111" s="313"/>
      <c r="M2111" s="312">
        <f t="shared" si="39"/>
        <v>2107.8999999999951</v>
      </c>
      <c r="N2111" s="443"/>
      <c r="O2111" s="443"/>
      <c r="P2111" s="443"/>
      <c r="Q2111" s="443"/>
      <c r="R2111" s="443"/>
      <c r="S2111" s="385"/>
      <c r="T2111" s="443"/>
      <c r="U2111" s="443"/>
      <c r="V2111" s="443"/>
      <c r="W2111" s="443"/>
    </row>
    <row r="2112" spans="1:23" ht="15">
      <c r="A2112" s="459" t="s">
        <v>1022</v>
      </c>
      <c r="B2112" s="361" t="s">
        <v>1839</v>
      </c>
      <c r="C2112" s="446"/>
      <c r="D2112" s="446"/>
      <c r="E2112" s="286" t="s">
        <v>285</v>
      </c>
      <c r="F2112" s="286" t="s">
        <v>285</v>
      </c>
      <c r="G2112" s="286" t="s">
        <v>285</v>
      </c>
      <c r="H2112" s="286" t="s">
        <v>285</v>
      </c>
      <c r="I2112" s="286">
        <v>645.70000000000437</v>
      </c>
      <c r="J2112" s="286">
        <v>1448.4000000000015</v>
      </c>
      <c r="K2112" s="286"/>
      <c r="L2112" s="443"/>
      <c r="M2112" s="312">
        <f t="shared" si="39"/>
        <v>2094.1000000000058</v>
      </c>
      <c r="N2112" s="443"/>
      <c r="O2112" s="443"/>
      <c r="P2112" s="443"/>
      <c r="Q2112" s="443"/>
      <c r="R2112" s="443"/>
      <c r="S2112" s="459"/>
      <c r="T2112" s="443"/>
      <c r="U2112" s="443"/>
      <c r="V2112" s="443"/>
      <c r="W2112" s="443"/>
    </row>
    <row r="2113" spans="1:23" ht="15">
      <c r="A2113" s="459" t="s">
        <v>1023</v>
      </c>
      <c r="B2113" s="530" t="s">
        <v>2244</v>
      </c>
      <c r="C2113" s="446"/>
      <c r="D2113" s="446"/>
      <c r="E2113" s="286" t="s">
        <v>285</v>
      </c>
      <c r="F2113" s="286" t="s">
        <v>285</v>
      </c>
      <c r="G2113" s="286" t="s">
        <v>285</v>
      </c>
      <c r="H2113" s="286" t="s">
        <v>285</v>
      </c>
      <c r="I2113" s="286" t="s">
        <v>285</v>
      </c>
      <c r="J2113" s="286">
        <v>2042.4000000000051</v>
      </c>
      <c r="K2113" s="286"/>
      <c r="L2113" s="443"/>
      <c r="M2113" s="312">
        <f t="shared" si="39"/>
        <v>2042.4000000000051</v>
      </c>
      <c r="N2113" s="443"/>
      <c r="O2113" s="443"/>
      <c r="P2113" s="443"/>
      <c r="Q2113" s="443"/>
      <c r="R2113" s="443"/>
      <c r="S2113" s="464"/>
      <c r="T2113" s="443"/>
      <c r="U2113" s="443"/>
      <c r="V2113" s="443"/>
      <c r="W2113" s="443"/>
    </row>
    <row r="2114" spans="1:23" ht="15">
      <c r="A2114" s="459" t="s">
        <v>1024</v>
      </c>
      <c r="B2114" s="464" t="s">
        <v>857</v>
      </c>
      <c r="C2114" s="443"/>
      <c r="D2114" s="443"/>
      <c r="E2114" s="286" t="s">
        <v>285</v>
      </c>
      <c r="F2114" s="286" t="s">
        <v>285</v>
      </c>
      <c r="G2114" s="286" t="s">
        <v>285</v>
      </c>
      <c r="H2114" s="286">
        <v>2037.1500000000005</v>
      </c>
      <c r="I2114" s="286" t="s">
        <v>285</v>
      </c>
      <c r="J2114" s="286" t="s">
        <v>285</v>
      </c>
      <c r="K2114" s="286"/>
      <c r="L2114" s="313"/>
      <c r="M2114" s="312">
        <f t="shared" si="39"/>
        <v>2037.1500000000005</v>
      </c>
      <c r="N2114" s="443"/>
      <c r="O2114" s="443"/>
      <c r="P2114" s="443"/>
      <c r="Q2114" s="443"/>
      <c r="R2114" s="443"/>
      <c r="S2114" s="464"/>
      <c r="T2114" s="443"/>
      <c r="U2114" s="443"/>
      <c r="V2114" s="443"/>
      <c r="W2114" s="443"/>
    </row>
    <row r="2115" spans="1:23" ht="15">
      <c r="A2115" s="459" t="s">
        <v>1025</v>
      </c>
      <c r="B2115" s="361" t="s">
        <v>1855</v>
      </c>
      <c r="C2115" s="446"/>
      <c r="D2115" s="446"/>
      <c r="E2115" s="286" t="s">
        <v>285</v>
      </c>
      <c r="F2115" s="286" t="s">
        <v>285</v>
      </c>
      <c r="G2115" s="286" t="s">
        <v>285</v>
      </c>
      <c r="H2115" s="286" t="s">
        <v>285</v>
      </c>
      <c r="I2115" s="286">
        <v>1932.7999999999956</v>
      </c>
      <c r="J2115" s="286" t="s">
        <v>285</v>
      </c>
      <c r="K2115" s="286"/>
      <c r="L2115" s="443"/>
      <c r="M2115" s="312">
        <f t="shared" si="39"/>
        <v>1932.7999999999956</v>
      </c>
      <c r="N2115" s="443"/>
      <c r="O2115" s="443"/>
      <c r="P2115" s="443"/>
      <c r="Q2115" s="443"/>
      <c r="R2115" s="443"/>
      <c r="S2115" s="385"/>
      <c r="T2115" s="443"/>
      <c r="U2115" s="443"/>
      <c r="V2115" s="443"/>
      <c r="W2115" s="443"/>
    </row>
    <row r="2116" spans="1:23" ht="15">
      <c r="A2116" s="459" t="s">
        <v>1026</v>
      </c>
      <c r="B2116" s="530" t="s">
        <v>2242</v>
      </c>
      <c r="C2116" s="446"/>
      <c r="D2116" s="446"/>
      <c r="E2116" s="286" t="s">
        <v>285</v>
      </c>
      <c r="F2116" s="286" t="s">
        <v>285</v>
      </c>
      <c r="G2116" s="286" t="s">
        <v>285</v>
      </c>
      <c r="H2116" s="286" t="s">
        <v>285</v>
      </c>
      <c r="I2116" s="286" t="s">
        <v>285</v>
      </c>
      <c r="J2116" s="286">
        <v>1775.6000000000013</v>
      </c>
      <c r="K2116" s="286"/>
      <c r="L2116" s="443"/>
      <c r="M2116" s="312">
        <f t="shared" si="39"/>
        <v>1775.6000000000013</v>
      </c>
      <c r="N2116" s="443"/>
      <c r="O2116" s="443"/>
      <c r="P2116" s="443"/>
      <c r="Q2116" s="443"/>
      <c r="R2116" s="443"/>
      <c r="S2116" s="464"/>
      <c r="T2116" s="443"/>
      <c r="U2116" s="443"/>
      <c r="V2116" s="443"/>
      <c r="W2116" s="443"/>
    </row>
    <row r="2117" spans="1:23" ht="15">
      <c r="A2117" s="459" t="s">
        <v>1027</v>
      </c>
      <c r="B2117" s="464" t="s">
        <v>179</v>
      </c>
      <c r="C2117" s="443"/>
      <c r="D2117" s="443"/>
      <c r="E2117" s="286">
        <v>1663.8</v>
      </c>
      <c r="F2117" s="286" t="s">
        <v>285</v>
      </c>
      <c r="G2117" s="286" t="s">
        <v>285</v>
      </c>
      <c r="H2117" s="286" t="s">
        <v>285</v>
      </c>
      <c r="I2117" s="286" t="s">
        <v>285</v>
      </c>
      <c r="J2117" s="286" t="s">
        <v>285</v>
      </c>
      <c r="K2117" s="286"/>
      <c r="L2117" s="313"/>
      <c r="M2117" s="312">
        <f t="shared" si="39"/>
        <v>1663.8</v>
      </c>
      <c r="N2117" s="443"/>
      <c r="O2117" s="443"/>
      <c r="P2117" s="443"/>
      <c r="Q2117" s="443"/>
      <c r="R2117" s="443"/>
      <c r="S2117" s="385"/>
      <c r="T2117" s="443"/>
      <c r="U2117" s="443"/>
      <c r="V2117" s="443"/>
      <c r="W2117" s="443"/>
    </row>
    <row r="2118" spans="1:23" ht="15">
      <c r="A2118" s="459" t="s">
        <v>1028</v>
      </c>
      <c r="B2118" s="361" t="s">
        <v>1848</v>
      </c>
      <c r="C2118" s="446"/>
      <c r="D2118" s="446"/>
      <c r="E2118" s="286" t="s">
        <v>285</v>
      </c>
      <c r="F2118" s="286" t="s">
        <v>285</v>
      </c>
      <c r="G2118" s="286" t="s">
        <v>285</v>
      </c>
      <c r="H2118" s="286" t="s">
        <v>285</v>
      </c>
      <c r="I2118" s="286">
        <v>1607.3999999999996</v>
      </c>
      <c r="J2118" s="286" t="s">
        <v>285</v>
      </c>
      <c r="K2118" s="286"/>
      <c r="L2118" s="313"/>
      <c r="M2118" s="312">
        <f t="shared" si="39"/>
        <v>1607.3999999999996</v>
      </c>
      <c r="N2118" s="443"/>
      <c r="O2118" s="443"/>
      <c r="P2118" s="443"/>
      <c r="Q2118" s="443"/>
      <c r="R2118" s="443"/>
      <c r="S2118" s="464"/>
      <c r="T2118" s="443"/>
      <c r="U2118" s="443"/>
      <c r="V2118" s="443"/>
      <c r="W2118" s="443"/>
    </row>
    <row r="2119" spans="1:23" ht="15">
      <c r="A2119" s="459" t="s">
        <v>1029</v>
      </c>
      <c r="B2119" s="361" t="s">
        <v>1873</v>
      </c>
      <c r="C2119" s="446"/>
      <c r="D2119" s="446"/>
      <c r="E2119" s="286" t="s">
        <v>285</v>
      </c>
      <c r="F2119" s="286" t="s">
        <v>285</v>
      </c>
      <c r="G2119" s="286" t="s">
        <v>285</v>
      </c>
      <c r="H2119" s="286" t="s">
        <v>285</v>
      </c>
      <c r="I2119" s="286">
        <v>1447.0000000000018</v>
      </c>
      <c r="J2119" s="286" t="s">
        <v>285</v>
      </c>
      <c r="K2119" s="286"/>
      <c r="L2119" s="313"/>
      <c r="M2119" s="312">
        <f t="shared" si="39"/>
        <v>1447.0000000000018</v>
      </c>
      <c r="N2119" s="443"/>
      <c r="O2119" s="443"/>
      <c r="P2119" s="443"/>
      <c r="Q2119" s="443"/>
      <c r="R2119" s="443"/>
      <c r="S2119" s="530"/>
      <c r="T2119" s="443"/>
      <c r="U2119" s="443"/>
      <c r="V2119" s="443"/>
      <c r="W2119" s="443"/>
    </row>
    <row r="2120" spans="1:23" ht="15">
      <c r="A2120" s="459" t="s">
        <v>1030</v>
      </c>
      <c r="B2120" s="464" t="s">
        <v>164</v>
      </c>
      <c r="C2120" s="443"/>
      <c r="D2120" s="443"/>
      <c r="E2120" s="286" t="s">
        <v>285</v>
      </c>
      <c r="F2120" s="286" t="s">
        <v>285</v>
      </c>
      <c r="G2120" s="286">
        <v>1249.2</v>
      </c>
      <c r="H2120" s="286" t="s">
        <v>285</v>
      </c>
      <c r="I2120" s="286" t="s">
        <v>285</v>
      </c>
      <c r="J2120" s="286" t="s">
        <v>285</v>
      </c>
      <c r="K2120" s="286"/>
      <c r="L2120" s="313"/>
      <c r="M2120" s="312">
        <f t="shared" si="39"/>
        <v>1249.2</v>
      </c>
      <c r="N2120" s="443"/>
      <c r="O2120" s="443"/>
      <c r="P2120" s="443"/>
      <c r="Q2120" s="443"/>
      <c r="R2120" s="443"/>
      <c r="S2120" s="385"/>
      <c r="T2120" s="443"/>
      <c r="U2120" s="443"/>
      <c r="V2120" s="443"/>
      <c r="W2120" s="443"/>
    </row>
    <row r="2121" spans="1:23" ht="15">
      <c r="A2121" s="459" t="s">
        <v>1031</v>
      </c>
      <c r="B2121" s="361" t="s">
        <v>1845</v>
      </c>
      <c r="C2121" s="446"/>
      <c r="D2121" s="446"/>
      <c r="E2121" s="286" t="s">
        <v>285</v>
      </c>
      <c r="F2121" s="286" t="s">
        <v>285</v>
      </c>
      <c r="G2121" s="286" t="s">
        <v>285</v>
      </c>
      <c r="H2121" s="286" t="s">
        <v>285</v>
      </c>
      <c r="I2121" s="286">
        <v>934.40000000000327</v>
      </c>
      <c r="J2121" s="286" t="s">
        <v>285</v>
      </c>
      <c r="K2121" s="286"/>
      <c r="L2121" s="313"/>
      <c r="M2121" s="312">
        <f t="shared" si="39"/>
        <v>934.40000000000327</v>
      </c>
      <c r="N2121" s="443"/>
      <c r="O2121" s="443"/>
      <c r="P2121" s="443"/>
      <c r="Q2121" s="443"/>
      <c r="R2121" s="443"/>
      <c r="S2121" s="464"/>
      <c r="T2121" s="443"/>
      <c r="U2121" s="443"/>
      <c r="V2121" s="443"/>
      <c r="W2121" s="443"/>
    </row>
    <row r="2122" spans="1:23" ht="15">
      <c r="A2122" s="459" t="s">
        <v>1032</v>
      </c>
      <c r="B2122" s="343" t="s">
        <v>1837</v>
      </c>
      <c r="C2122" s="446"/>
      <c r="D2122" s="446"/>
      <c r="E2122" s="286" t="s">
        <v>285</v>
      </c>
      <c r="F2122" s="286" t="s">
        <v>285</v>
      </c>
      <c r="G2122" s="286" t="s">
        <v>285</v>
      </c>
      <c r="H2122" s="286" t="s">
        <v>285</v>
      </c>
      <c r="I2122" s="286">
        <v>529.19999999999527</v>
      </c>
      <c r="J2122" s="286" t="s">
        <v>285</v>
      </c>
      <c r="K2122" s="286"/>
      <c r="L2122" s="313"/>
      <c r="M2122" s="312">
        <f t="shared" si="39"/>
        <v>529.19999999999527</v>
      </c>
      <c r="N2122" s="443"/>
      <c r="O2122" s="443"/>
      <c r="P2122" s="443"/>
      <c r="Q2122" s="443"/>
      <c r="R2122" s="443"/>
      <c r="S2122" s="385"/>
      <c r="T2122" s="443"/>
      <c r="U2122" s="443"/>
      <c r="V2122" s="443"/>
      <c r="W2122" s="443"/>
    </row>
    <row r="2123" spans="1:23" ht="15">
      <c r="A2123" s="459" t="s">
        <v>1033</v>
      </c>
      <c r="B2123" s="361" t="s">
        <v>1847</v>
      </c>
      <c r="C2123" s="446"/>
      <c r="D2123" s="446"/>
      <c r="E2123" s="286" t="s">
        <v>285</v>
      </c>
      <c r="F2123" s="286" t="s">
        <v>285</v>
      </c>
      <c r="G2123" s="286" t="s">
        <v>285</v>
      </c>
      <c r="H2123" s="286" t="s">
        <v>285</v>
      </c>
      <c r="I2123" s="286">
        <v>263.90000000000509</v>
      </c>
      <c r="J2123" s="286" t="s">
        <v>285</v>
      </c>
      <c r="K2123" s="286"/>
      <c r="L2123" s="313"/>
      <c r="M2123" s="312">
        <f t="shared" si="39"/>
        <v>263.90000000000509</v>
      </c>
      <c r="N2123" s="443"/>
      <c r="O2123" s="443"/>
      <c r="P2123" s="443"/>
      <c r="Q2123" s="443"/>
      <c r="R2123" s="443"/>
      <c r="S2123" s="443"/>
      <c r="T2123" s="443"/>
      <c r="U2123" s="443"/>
      <c r="V2123" s="443"/>
      <c r="W2123" s="443"/>
    </row>
    <row r="2124" spans="1:23" ht="15">
      <c r="A2124" s="459"/>
      <c r="B2124" s="464"/>
      <c r="C2124" s="443"/>
      <c r="D2124" s="443"/>
      <c r="E2124" s="286"/>
      <c r="F2124" s="286"/>
      <c r="G2124" s="286"/>
      <c r="H2124" s="286"/>
      <c r="I2124" s="443"/>
      <c r="J2124" s="443"/>
      <c r="K2124" s="443"/>
      <c r="L2124" s="313"/>
      <c r="M2124" s="312"/>
      <c r="N2124" s="443"/>
      <c r="O2124" s="443"/>
      <c r="P2124" s="443"/>
      <c r="Q2124" s="443"/>
      <c r="R2124" s="443"/>
      <c r="S2124" s="443"/>
      <c r="T2124" s="443"/>
      <c r="U2124" s="443"/>
      <c r="V2124" s="443"/>
      <c r="W2124" s="443"/>
    </row>
    <row r="2125" spans="1:23" ht="15">
      <c r="A2125" s="459"/>
      <c r="B2125" s="464"/>
      <c r="C2125" s="443"/>
      <c r="D2125" s="443"/>
      <c r="E2125" s="286"/>
      <c r="F2125" s="443"/>
      <c r="G2125" s="443"/>
      <c r="H2125" s="443"/>
      <c r="I2125" s="443"/>
      <c r="J2125" s="443"/>
      <c r="K2125" s="443"/>
      <c r="L2125" s="313"/>
      <c r="M2125" s="313"/>
      <c r="N2125" s="443"/>
      <c r="O2125" s="443"/>
      <c r="P2125" s="443"/>
      <c r="Q2125" s="443"/>
      <c r="R2125" s="443"/>
      <c r="S2125" s="443"/>
      <c r="T2125" s="443"/>
      <c r="U2125" s="443"/>
      <c r="V2125" s="443"/>
      <c r="W2125" s="443"/>
    </row>
    <row r="2126" spans="1:23" ht="15">
      <c r="A2126" s="459"/>
      <c r="B2126" s="464"/>
      <c r="C2126" s="443"/>
      <c r="D2126" s="443"/>
      <c r="E2126" s="286"/>
      <c r="F2126" s="443"/>
      <c r="G2126" s="443"/>
      <c r="H2126" s="443"/>
      <c r="I2126" s="443"/>
      <c r="J2126" s="443"/>
      <c r="K2126" s="443"/>
      <c r="L2126" s="313"/>
      <c r="M2126" s="313"/>
      <c r="N2126" s="443"/>
      <c r="O2126" s="443"/>
      <c r="P2126" s="443"/>
      <c r="Q2126" s="443"/>
      <c r="R2126" s="443"/>
      <c r="S2126" s="443"/>
      <c r="T2126" s="443"/>
      <c r="U2126" s="443"/>
      <c r="V2126" s="443"/>
      <c r="W2126" s="443"/>
    </row>
    <row r="2127" spans="1:23" ht="25.5">
      <c r="A2127" s="30" t="s">
        <v>205</v>
      </c>
      <c r="B2127" s="443"/>
      <c r="C2127" s="443"/>
      <c r="D2127" s="443"/>
      <c r="E2127" s="443"/>
      <c r="F2127" s="443"/>
      <c r="G2127" s="443"/>
      <c r="H2127" s="443"/>
      <c r="I2127" s="443"/>
      <c r="J2127" s="443"/>
      <c r="K2127" s="443"/>
      <c r="L2127" s="313"/>
      <c r="M2127" s="313"/>
      <c r="N2127" s="443"/>
      <c r="O2127" s="443"/>
      <c r="P2127" s="443"/>
      <c r="Q2127" s="443"/>
      <c r="R2127" s="443"/>
      <c r="S2127" s="443"/>
      <c r="T2127" s="443"/>
      <c r="U2127" s="443"/>
      <c r="V2127" s="443"/>
      <c r="W2127" s="443"/>
    </row>
    <row r="2128" spans="1:23">
      <c r="A2128" s="443"/>
      <c r="B2128" s="443"/>
      <c r="C2128" s="443"/>
      <c r="D2128" s="443"/>
      <c r="E2128" s="443"/>
      <c r="F2128" s="443"/>
      <c r="G2128" s="443"/>
      <c r="H2128" s="443"/>
      <c r="I2128" s="443"/>
      <c r="J2128" s="443"/>
      <c r="K2128" s="443"/>
      <c r="L2128" s="313"/>
      <c r="M2128" s="313"/>
      <c r="N2128" s="443"/>
      <c r="O2128" s="443"/>
      <c r="P2128" s="443"/>
      <c r="Q2128" s="443"/>
      <c r="R2128" s="443"/>
      <c r="S2128" s="443"/>
      <c r="T2128" s="443"/>
      <c r="U2128" s="443"/>
      <c r="V2128" s="443"/>
      <c r="W2128" s="443"/>
    </row>
    <row r="2129" spans="1:23" ht="15">
      <c r="A2129" s="305"/>
      <c r="B2129" s="305"/>
      <c r="C2129" s="305"/>
      <c r="D2129" s="305"/>
      <c r="E2129" s="80">
        <v>2016</v>
      </c>
      <c r="F2129" s="80">
        <v>2017</v>
      </c>
      <c r="G2129" s="80">
        <v>2018</v>
      </c>
      <c r="H2129" s="80">
        <v>2019</v>
      </c>
      <c r="I2129" s="80">
        <v>2020</v>
      </c>
      <c r="J2129" s="80">
        <v>2021</v>
      </c>
      <c r="K2129" s="80">
        <v>2022</v>
      </c>
      <c r="L2129" s="313"/>
      <c r="M2129" s="89" t="s">
        <v>40</v>
      </c>
      <c r="N2129" s="443"/>
      <c r="O2129" s="443"/>
      <c r="P2129" s="443"/>
      <c r="Q2129" s="443"/>
      <c r="R2129" s="443"/>
      <c r="S2129" s="443"/>
      <c r="T2129" s="443"/>
      <c r="U2129" s="443"/>
      <c r="V2129" s="443"/>
      <c r="W2129" s="443"/>
    </row>
    <row r="2130" spans="1:23" ht="15">
      <c r="A2130" s="459" t="s">
        <v>0</v>
      </c>
      <c r="B2130" s="464" t="s">
        <v>31</v>
      </c>
      <c r="C2130" s="443"/>
      <c r="D2130" s="443"/>
      <c r="E2130" s="323">
        <v>152</v>
      </c>
      <c r="F2130" s="303">
        <v>551.4</v>
      </c>
      <c r="G2130" s="323">
        <v>673.5</v>
      </c>
      <c r="H2130" s="286">
        <v>523.59999999999309</v>
      </c>
      <c r="I2130" s="286" t="s">
        <v>186</v>
      </c>
      <c r="J2130" s="286" t="s">
        <v>186</v>
      </c>
      <c r="K2130" s="286" t="s">
        <v>186</v>
      </c>
      <c r="L2130" s="313"/>
      <c r="M2130" s="312">
        <f t="shared" ref="M2130:M2193" si="40">SUM(E2130:I2130)</f>
        <v>1900.4999999999932</v>
      </c>
      <c r="N2130" s="443"/>
      <c r="O2130" s="443" t="s">
        <v>376</v>
      </c>
      <c r="P2130" s="443"/>
      <c r="Q2130" s="443"/>
      <c r="R2130" s="443" t="s">
        <v>1999</v>
      </c>
      <c r="S2130" s="540"/>
      <c r="T2130" s="446"/>
      <c r="U2130" s="468"/>
      <c r="V2130" s="446"/>
      <c r="W2130" s="443"/>
    </row>
    <row r="2131" spans="1:23" ht="15">
      <c r="A2131" s="459" t="s">
        <v>2</v>
      </c>
      <c r="B2131" s="464" t="s">
        <v>19</v>
      </c>
      <c r="C2131" s="443"/>
      <c r="D2131" s="443"/>
      <c r="E2131" s="323">
        <v>178.5</v>
      </c>
      <c r="F2131" s="323">
        <v>466</v>
      </c>
      <c r="G2131" s="323">
        <v>603.20000000000005</v>
      </c>
      <c r="H2131" s="323">
        <v>567.69999999999709</v>
      </c>
      <c r="I2131" s="286" t="s">
        <v>186</v>
      </c>
      <c r="J2131" s="286" t="s">
        <v>186</v>
      </c>
      <c r="K2131" s="286" t="s">
        <v>186</v>
      </c>
      <c r="L2131" s="313"/>
      <c r="M2131" s="312">
        <f t="shared" si="40"/>
        <v>1815.3999999999971</v>
      </c>
      <c r="N2131" s="443"/>
      <c r="O2131" s="443" t="s">
        <v>1137</v>
      </c>
      <c r="P2131" s="443"/>
      <c r="Q2131" s="443"/>
      <c r="R2131" s="443" t="s">
        <v>1138</v>
      </c>
      <c r="S2131" s="540"/>
      <c r="T2131" s="446"/>
      <c r="U2131" s="468"/>
      <c r="V2131" s="446"/>
      <c r="W2131" s="443"/>
    </row>
    <row r="2132" spans="1:23" ht="15">
      <c r="A2132" s="459" t="s">
        <v>3</v>
      </c>
      <c r="B2132" s="464" t="s">
        <v>17</v>
      </c>
      <c r="C2132" s="443"/>
      <c r="D2132" s="443"/>
      <c r="E2132" s="301">
        <v>219.4</v>
      </c>
      <c r="F2132" s="286">
        <v>268.60000000000002</v>
      </c>
      <c r="G2132" s="323">
        <v>629.9</v>
      </c>
      <c r="H2132" s="323">
        <v>635.79999999999927</v>
      </c>
      <c r="I2132" s="286" t="s">
        <v>186</v>
      </c>
      <c r="J2132" s="286" t="s">
        <v>186</v>
      </c>
      <c r="K2132" s="286" t="s">
        <v>186</v>
      </c>
      <c r="L2132" s="313"/>
      <c r="M2132" s="312">
        <f t="shared" si="40"/>
        <v>1753.6999999999994</v>
      </c>
      <c r="N2132" s="443"/>
      <c r="O2132" s="443" t="s">
        <v>1135</v>
      </c>
      <c r="P2132" s="443"/>
      <c r="Q2132" s="443"/>
      <c r="R2132" s="443"/>
      <c r="S2132" s="540"/>
      <c r="T2132" s="446"/>
      <c r="U2132" s="468"/>
      <c r="V2132" s="446"/>
      <c r="W2132" s="443"/>
    </row>
    <row r="2133" spans="1:23" ht="15">
      <c r="A2133" s="459" t="s">
        <v>5</v>
      </c>
      <c r="B2133" s="464" t="s">
        <v>143</v>
      </c>
      <c r="C2133" s="443"/>
      <c r="D2133" s="443"/>
      <c r="E2133" s="286" t="s">
        <v>285</v>
      </c>
      <c r="F2133" s="286">
        <v>280.8</v>
      </c>
      <c r="G2133" s="323">
        <v>581.29999999999995</v>
      </c>
      <c r="H2133" s="303">
        <v>800.10000000000036</v>
      </c>
      <c r="I2133" s="286" t="s">
        <v>186</v>
      </c>
      <c r="J2133" s="286" t="s">
        <v>186</v>
      </c>
      <c r="K2133" s="286" t="s">
        <v>186</v>
      </c>
      <c r="L2133" s="313"/>
      <c r="M2133" s="312">
        <f t="shared" si="40"/>
        <v>1662.2000000000003</v>
      </c>
      <c r="N2133" s="443"/>
      <c r="O2133" s="443" t="s">
        <v>328</v>
      </c>
      <c r="P2133" s="443"/>
      <c r="Q2133" s="443"/>
      <c r="R2133" s="443" t="s">
        <v>1999</v>
      </c>
      <c r="S2133" s="540"/>
      <c r="T2133" s="446"/>
      <c r="U2133" s="468"/>
      <c r="V2133" s="446"/>
      <c r="W2133" s="443"/>
    </row>
    <row r="2134" spans="1:23" ht="15">
      <c r="A2134" s="459" t="s">
        <v>7</v>
      </c>
      <c r="B2134" s="464" t="s">
        <v>11</v>
      </c>
      <c r="C2134" s="443"/>
      <c r="D2134" s="443"/>
      <c r="E2134" s="302">
        <v>216.1</v>
      </c>
      <c r="F2134" s="323">
        <v>443.6</v>
      </c>
      <c r="G2134" s="286">
        <v>270.2</v>
      </c>
      <c r="H2134" s="302">
        <v>719.19999999999891</v>
      </c>
      <c r="I2134" s="286" t="s">
        <v>186</v>
      </c>
      <c r="J2134" s="286" t="s">
        <v>186</v>
      </c>
      <c r="K2134" s="286" t="s">
        <v>186</v>
      </c>
      <c r="L2134" s="313"/>
      <c r="M2134" s="312">
        <f t="shared" si="40"/>
        <v>1649.099999999999</v>
      </c>
      <c r="N2134" s="443"/>
      <c r="O2134" s="443" t="s">
        <v>1134</v>
      </c>
      <c r="P2134" s="443"/>
      <c r="Q2134" s="443"/>
      <c r="R2134" s="443"/>
      <c r="S2134" s="540"/>
      <c r="T2134" s="446"/>
      <c r="U2134" s="468"/>
      <c r="V2134" s="446"/>
      <c r="W2134" s="443"/>
    </row>
    <row r="2135" spans="1:23" ht="15">
      <c r="A2135" s="459" t="s">
        <v>8</v>
      </c>
      <c r="B2135" s="464" t="s">
        <v>33</v>
      </c>
      <c r="C2135" s="443"/>
      <c r="D2135" s="443"/>
      <c r="E2135" s="323">
        <v>210.1</v>
      </c>
      <c r="F2135" s="286">
        <v>314.3</v>
      </c>
      <c r="G2135" s="301">
        <v>717.7</v>
      </c>
      <c r="H2135" s="286">
        <v>357.30000000000291</v>
      </c>
      <c r="I2135" s="286" t="s">
        <v>186</v>
      </c>
      <c r="J2135" s="286" t="s">
        <v>186</v>
      </c>
      <c r="K2135" s="286" t="s">
        <v>186</v>
      </c>
      <c r="L2135" s="313"/>
      <c r="M2135" s="312">
        <f t="shared" si="40"/>
        <v>1599.4000000000028</v>
      </c>
      <c r="N2135" s="443"/>
      <c r="O2135" s="443" t="s">
        <v>361</v>
      </c>
      <c r="P2135" s="443"/>
      <c r="Q2135" s="443"/>
      <c r="R2135" s="443"/>
      <c r="S2135" s="540"/>
      <c r="T2135" s="446"/>
      <c r="U2135" s="468"/>
      <c r="V2135" s="446"/>
      <c r="W2135" s="443"/>
    </row>
    <row r="2136" spans="1:23" ht="15">
      <c r="A2136" s="459" t="s">
        <v>10</v>
      </c>
      <c r="B2136" s="464" t="s">
        <v>25</v>
      </c>
      <c r="C2136" s="443"/>
      <c r="D2136" s="443"/>
      <c r="E2136" s="303">
        <v>237.4</v>
      </c>
      <c r="F2136" s="286">
        <v>302.95</v>
      </c>
      <c r="G2136" s="323">
        <v>592.20000000000005</v>
      </c>
      <c r="H2136" s="286">
        <v>442.65000000000327</v>
      </c>
      <c r="I2136" s="286" t="s">
        <v>186</v>
      </c>
      <c r="J2136" s="286" t="s">
        <v>186</v>
      </c>
      <c r="K2136" s="286" t="s">
        <v>186</v>
      </c>
      <c r="L2136" s="313"/>
      <c r="M2136" s="312">
        <f t="shared" si="40"/>
        <v>1575.2000000000035</v>
      </c>
      <c r="N2136" s="443"/>
      <c r="O2136" s="443" t="s">
        <v>377</v>
      </c>
      <c r="P2136" s="443"/>
      <c r="Q2136" s="443"/>
      <c r="R2136" s="443" t="s">
        <v>1999</v>
      </c>
      <c r="S2136" s="540"/>
      <c r="T2136" s="446"/>
      <c r="U2136" s="468"/>
      <c r="V2136" s="446"/>
      <c r="W2136" s="443"/>
    </row>
    <row r="2137" spans="1:23" ht="15">
      <c r="A2137" s="459" t="s">
        <v>12</v>
      </c>
      <c r="B2137" s="464" t="s">
        <v>21</v>
      </c>
      <c r="C2137" s="443"/>
      <c r="D2137" s="443"/>
      <c r="E2137" s="286">
        <v>150.69999999999999</v>
      </c>
      <c r="F2137" s="286">
        <v>367.4</v>
      </c>
      <c r="G2137" s="286">
        <v>482.4</v>
      </c>
      <c r="H2137" s="286">
        <v>511.99999999999818</v>
      </c>
      <c r="I2137" s="286" t="s">
        <v>186</v>
      </c>
      <c r="J2137" s="286" t="s">
        <v>186</v>
      </c>
      <c r="K2137" s="286" t="s">
        <v>186</v>
      </c>
      <c r="L2137" s="313"/>
      <c r="M2137" s="312">
        <f t="shared" si="40"/>
        <v>1512.4999999999982</v>
      </c>
      <c r="N2137" s="443"/>
      <c r="O2137" s="443"/>
      <c r="P2137" s="443"/>
      <c r="Q2137" s="443"/>
      <c r="R2137" s="443"/>
      <c r="S2137" s="540"/>
      <c r="T2137" s="446"/>
      <c r="U2137" s="468"/>
      <c r="V2137" s="446"/>
      <c r="W2137" s="443"/>
    </row>
    <row r="2138" spans="1:23" ht="15">
      <c r="A2138" s="459" t="s">
        <v>14</v>
      </c>
      <c r="B2138" s="464" t="s">
        <v>141</v>
      </c>
      <c r="C2138" s="443"/>
      <c r="D2138" s="443"/>
      <c r="E2138" s="286" t="s">
        <v>285</v>
      </c>
      <c r="F2138" s="323">
        <v>433.65</v>
      </c>
      <c r="G2138" s="323">
        <v>501</v>
      </c>
      <c r="H2138" s="323">
        <v>574.80000000000291</v>
      </c>
      <c r="I2138" s="286" t="s">
        <v>186</v>
      </c>
      <c r="J2138" s="286" t="s">
        <v>186</v>
      </c>
      <c r="K2138" s="286" t="s">
        <v>186</v>
      </c>
      <c r="L2138" s="313"/>
      <c r="M2138" s="312">
        <f t="shared" si="40"/>
        <v>1509.450000000003</v>
      </c>
      <c r="N2138" s="443"/>
      <c r="O2138" s="443" t="s">
        <v>1136</v>
      </c>
      <c r="P2138" s="443"/>
      <c r="Q2138" s="443"/>
      <c r="R2138" s="443"/>
      <c r="S2138" s="540"/>
      <c r="T2138" s="325"/>
      <c r="U2138" s="468"/>
      <c r="V2138" s="446"/>
      <c r="W2138" s="443"/>
    </row>
    <row r="2139" spans="1:23" ht="15">
      <c r="A2139" s="459" t="s">
        <v>16</v>
      </c>
      <c r="B2139" s="464" t="s">
        <v>39</v>
      </c>
      <c r="C2139" s="443"/>
      <c r="D2139" s="443"/>
      <c r="E2139" s="323">
        <v>192</v>
      </c>
      <c r="F2139" s="286">
        <v>295.89999999999998</v>
      </c>
      <c r="G2139" s="286">
        <v>485.3</v>
      </c>
      <c r="H2139" s="286">
        <v>443.89999999999782</v>
      </c>
      <c r="I2139" s="286" t="s">
        <v>186</v>
      </c>
      <c r="J2139" s="286" t="s">
        <v>186</v>
      </c>
      <c r="K2139" s="286" t="s">
        <v>186</v>
      </c>
      <c r="L2139" s="313"/>
      <c r="M2139" s="312">
        <f t="shared" si="40"/>
        <v>1417.0999999999979</v>
      </c>
      <c r="N2139" s="443"/>
      <c r="O2139" s="443" t="s">
        <v>304</v>
      </c>
      <c r="P2139" s="443"/>
      <c r="Q2139" s="443"/>
      <c r="R2139" s="443"/>
      <c r="S2139" s="540"/>
      <c r="T2139" s="446"/>
      <c r="U2139" s="468"/>
      <c r="V2139" s="446"/>
      <c r="W2139" s="443"/>
    </row>
    <row r="2140" spans="1:23" ht="15">
      <c r="A2140" s="459" t="s">
        <v>18</v>
      </c>
      <c r="B2140" s="464" t="s">
        <v>9</v>
      </c>
      <c r="C2140" s="443"/>
      <c r="D2140" s="443"/>
      <c r="E2140" s="323">
        <v>169</v>
      </c>
      <c r="F2140" s="323">
        <v>454</v>
      </c>
      <c r="G2140" s="286">
        <v>467.8</v>
      </c>
      <c r="H2140" s="286">
        <v>223.90000000000236</v>
      </c>
      <c r="I2140" s="286" t="s">
        <v>186</v>
      </c>
      <c r="J2140" s="286" t="s">
        <v>186</v>
      </c>
      <c r="K2140" s="286" t="s">
        <v>186</v>
      </c>
      <c r="L2140" s="313"/>
      <c r="M2140" s="312">
        <f t="shared" si="40"/>
        <v>1314.7000000000023</v>
      </c>
      <c r="N2140" s="443"/>
      <c r="O2140" s="443" t="s">
        <v>332</v>
      </c>
      <c r="P2140" s="443"/>
      <c r="Q2140" s="443"/>
      <c r="R2140" s="443"/>
      <c r="S2140" s="540"/>
      <c r="T2140" s="446"/>
      <c r="U2140" s="468"/>
      <c r="V2140" s="446"/>
      <c r="W2140" s="443"/>
    </row>
    <row r="2141" spans="1:23" ht="15">
      <c r="A2141" s="459" t="s">
        <v>20</v>
      </c>
      <c r="B2141" s="464" t="s">
        <v>158</v>
      </c>
      <c r="C2141" s="443"/>
      <c r="D2141" s="443"/>
      <c r="E2141" s="286" t="s">
        <v>285</v>
      </c>
      <c r="F2141" s="286" t="s">
        <v>285</v>
      </c>
      <c r="G2141" s="323">
        <v>515.9</v>
      </c>
      <c r="H2141" s="301">
        <v>727.80000000000291</v>
      </c>
      <c r="I2141" s="286" t="s">
        <v>186</v>
      </c>
      <c r="J2141" s="286" t="s">
        <v>186</v>
      </c>
      <c r="K2141" s="286" t="s">
        <v>186</v>
      </c>
      <c r="L2141" s="313"/>
      <c r="M2141" s="312">
        <f t="shared" si="40"/>
        <v>1243.700000000003</v>
      </c>
      <c r="N2141" s="443"/>
      <c r="O2141" s="443" t="s">
        <v>326</v>
      </c>
      <c r="P2141" s="443"/>
      <c r="Q2141" s="443"/>
      <c r="R2141" s="443"/>
      <c r="S2141" s="540"/>
      <c r="T2141" s="446"/>
      <c r="U2141" s="468"/>
      <c r="V2141" s="446"/>
      <c r="W2141" s="443"/>
    </row>
    <row r="2142" spans="1:23" ht="15">
      <c r="A2142" s="459" t="s">
        <v>22</v>
      </c>
      <c r="B2142" s="464" t="s">
        <v>23</v>
      </c>
      <c r="C2142" s="443"/>
      <c r="D2142" s="443"/>
      <c r="E2142" s="286">
        <v>75.900000000000006</v>
      </c>
      <c r="F2142" s="301">
        <v>543.4</v>
      </c>
      <c r="G2142" s="286">
        <v>313.8</v>
      </c>
      <c r="H2142" s="286">
        <v>282.00000000000091</v>
      </c>
      <c r="I2142" s="286" t="s">
        <v>186</v>
      </c>
      <c r="J2142" s="286" t="s">
        <v>186</v>
      </c>
      <c r="K2142" s="286" t="s">
        <v>186</v>
      </c>
      <c r="L2142" s="313"/>
      <c r="M2142" s="312">
        <f t="shared" si="40"/>
        <v>1215.1000000000008</v>
      </c>
      <c r="N2142" s="443"/>
      <c r="O2142" s="443" t="s">
        <v>307</v>
      </c>
      <c r="P2142" s="443"/>
      <c r="Q2142" s="443"/>
      <c r="R2142" s="443"/>
      <c r="S2142" s="540"/>
      <c r="T2142" s="446"/>
      <c r="U2142" s="468"/>
      <c r="V2142" s="446"/>
      <c r="W2142" s="443"/>
    </row>
    <row r="2143" spans="1:23" ht="15">
      <c r="A2143" s="459" t="s">
        <v>24</v>
      </c>
      <c r="B2143" s="464" t="s">
        <v>1</v>
      </c>
      <c r="C2143" s="443"/>
      <c r="D2143" s="443"/>
      <c r="E2143" s="286">
        <v>15.9</v>
      </c>
      <c r="F2143" s="286">
        <v>183.6</v>
      </c>
      <c r="G2143" s="302">
        <v>684.8</v>
      </c>
      <c r="H2143" s="286">
        <v>307.79999999999927</v>
      </c>
      <c r="I2143" s="286" t="s">
        <v>186</v>
      </c>
      <c r="J2143" s="286" t="s">
        <v>186</v>
      </c>
      <c r="K2143" s="286" t="s">
        <v>186</v>
      </c>
      <c r="L2143" s="313"/>
      <c r="M2143" s="312">
        <f t="shared" si="40"/>
        <v>1192.0999999999992</v>
      </c>
      <c r="N2143" s="443"/>
      <c r="O2143" s="443" t="s">
        <v>289</v>
      </c>
      <c r="P2143" s="443"/>
      <c r="Q2143" s="443"/>
      <c r="R2143" s="443"/>
      <c r="S2143" s="540"/>
      <c r="T2143" s="446"/>
      <c r="U2143" s="468"/>
      <c r="V2143" s="446"/>
      <c r="W2143" s="443"/>
    </row>
    <row r="2144" spans="1:23" ht="15">
      <c r="A2144" s="459" t="s">
        <v>26</v>
      </c>
      <c r="B2144" s="464" t="s">
        <v>15</v>
      </c>
      <c r="C2144" s="443"/>
      <c r="D2144" s="443"/>
      <c r="E2144" s="286">
        <v>149.6</v>
      </c>
      <c r="F2144" s="323">
        <v>463.85</v>
      </c>
      <c r="G2144" s="286">
        <v>156.19999999999999</v>
      </c>
      <c r="H2144" s="286">
        <v>391</v>
      </c>
      <c r="I2144" s="286" t="s">
        <v>186</v>
      </c>
      <c r="J2144" s="286" t="s">
        <v>186</v>
      </c>
      <c r="K2144" s="286" t="s">
        <v>186</v>
      </c>
      <c r="L2144" s="313"/>
      <c r="M2144" s="312">
        <f t="shared" si="40"/>
        <v>1160.6500000000001</v>
      </c>
      <c r="N2144" s="443"/>
      <c r="O2144" s="443" t="s">
        <v>299</v>
      </c>
      <c r="P2144" s="443"/>
      <c r="Q2144" s="443"/>
      <c r="R2144" s="443"/>
      <c r="S2144" s="540"/>
      <c r="T2144" s="446"/>
      <c r="U2144" s="468"/>
      <c r="V2144" s="446"/>
      <c r="W2144" s="443"/>
    </row>
    <row r="2145" spans="1:23" ht="15">
      <c r="A2145" s="459" t="s">
        <v>28</v>
      </c>
      <c r="B2145" s="464" t="s">
        <v>27</v>
      </c>
      <c r="C2145" s="443"/>
      <c r="D2145" s="443"/>
      <c r="E2145" s="286">
        <v>129.30000000000001</v>
      </c>
      <c r="F2145" s="286">
        <v>293.7</v>
      </c>
      <c r="G2145" s="286">
        <v>217</v>
      </c>
      <c r="H2145" s="286">
        <v>495.59999999999491</v>
      </c>
      <c r="I2145" s="286" t="s">
        <v>186</v>
      </c>
      <c r="J2145" s="286" t="s">
        <v>186</v>
      </c>
      <c r="K2145" s="286" t="s">
        <v>186</v>
      </c>
      <c r="L2145" s="313"/>
      <c r="M2145" s="312">
        <f t="shared" si="40"/>
        <v>1135.5999999999949</v>
      </c>
      <c r="N2145" s="443"/>
      <c r="O2145" s="443"/>
      <c r="P2145" s="443"/>
      <c r="Q2145" s="443"/>
      <c r="R2145" s="443"/>
      <c r="S2145" s="540"/>
      <c r="T2145" s="325"/>
      <c r="U2145" s="468"/>
      <c r="V2145" s="446"/>
      <c r="W2145" s="443"/>
    </row>
    <row r="2146" spans="1:23" ht="15">
      <c r="A2146" s="459" t="s">
        <v>30</v>
      </c>
      <c r="B2146" s="464" t="s">
        <v>29</v>
      </c>
      <c r="C2146" s="443"/>
      <c r="D2146" s="443"/>
      <c r="E2146" s="286">
        <v>125.5</v>
      </c>
      <c r="F2146" s="286">
        <v>254.15</v>
      </c>
      <c r="G2146" s="303">
        <v>726.7</v>
      </c>
      <c r="H2146" s="286" t="s">
        <v>285</v>
      </c>
      <c r="I2146" s="286" t="s">
        <v>186</v>
      </c>
      <c r="J2146" s="286" t="s">
        <v>186</v>
      </c>
      <c r="K2146" s="286" t="s">
        <v>186</v>
      </c>
      <c r="L2146" s="313"/>
      <c r="M2146" s="312">
        <f t="shared" si="40"/>
        <v>1106.3499999999999</v>
      </c>
      <c r="N2146" s="443"/>
      <c r="O2146" s="443" t="s">
        <v>288</v>
      </c>
      <c r="P2146" s="443"/>
      <c r="Q2146" s="443"/>
      <c r="R2146" s="443" t="s">
        <v>1999</v>
      </c>
      <c r="S2146" s="540"/>
      <c r="T2146" s="446"/>
      <c r="U2146" s="468"/>
      <c r="V2146" s="446"/>
      <c r="W2146" s="443"/>
    </row>
    <row r="2147" spans="1:23" ht="15">
      <c r="A2147" s="459" t="s">
        <v>32</v>
      </c>
      <c r="B2147" s="464" t="s">
        <v>142</v>
      </c>
      <c r="C2147" s="443"/>
      <c r="D2147" s="443"/>
      <c r="E2147" s="286" t="s">
        <v>285</v>
      </c>
      <c r="F2147" s="323">
        <v>508</v>
      </c>
      <c r="G2147" s="286">
        <v>266</v>
      </c>
      <c r="H2147" s="286">
        <v>325.29999999999745</v>
      </c>
      <c r="I2147" s="286" t="s">
        <v>186</v>
      </c>
      <c r="J2147" s="286" t="s">
        <v>186</v>
      </c>
      <c r="K2147" s="286" t="s">
        <v>186</v>
      </c>
      <c r="L2147" s="313"/>
      <c r="M2147" s="312">
        <f t="shared" si="40"/>
        <v>1099.2999999999975</v>
      </c>
      <c r="N2147" s="443"/>
      <c r="O2147" s="443" t="s">
        <v>290</v>
      </c>
      <c r="P2147" s="443"/>
      <c r="Q2147" s="443"/>
      <c r="R2147" s="443"/>
      <c r="S2147" s="540"/>
      <c r="T2147" s="446"/>
      <c r="U2147" s="468"/>
      <c r="V2147" s="446"/>
      <c r="W2147" s="443"/>
    </row>
    <row r="2148" spans="1:23" ht="15">
      <c r="A2148" s="459" t="s">
        <v>34</v>
      </c>
      <c r="B2148" s="464" t="s">
        <v>144</v>
      </c>
      <c r="C2148" s="443"/>
      <c r="D2148" s="443"/>
      <c r="E2148" s="286" t="s">
        <v>285</v>
      </c>
      <c r="F2148" s="302">
        <v>508.05</v>
      </c>
      <c r="G2148" s="286">
        <v>251.65</v>
      </c>
      <c r="H2148" s="286">
        <v>249.15000000000055</v>
      </c>
      <c r="I2148" s="286" t="s">
        <v>186</v>
      </c>
      <c r="J2148" s="286" t="s">
        <v>186</v>
      </c>
      <c r="K2148" s="286" t="s">
        <v>186</v>
      </c>
      <c r="L2148" s="313"/>
      <c r="M2148" s="312">
        <f t="shared" si="40"/>
        <v>1008.8500000000006</v>
      </c>
      <c r="N2148" s="443"/>
      <c r="O2148" s="443" t="s">
        <v>289</v>
      </c>
      <c r="P2148" s="443"/>
      <c r="Q2148" s="443"/>
      <c r="R2148" s="443"/>
      <c r="S2148" s="540"/>
      <c r="T2148" s="446"/>
      <c r="U2148" s="468"/>
      <c r="V2148" s="446"/>
      <c r="W2148" s="443"/>
    </row>
    <row r="2149" spans="1:23" ht="15">
      <c r="A2149" s="459" t="s">
        <v>36</v>
      </c>
      <c r="B2149" s="464" t="s">
        <v>6</v>
      </c>
      <c r="C2149" s="443"/>
      <c r="D2149" s="443"/>
      <c r="E2149" s="286">
        <v>128.30000000000001</v>
      </c>
      <c r="F2149" s="286">
        <v>195.25</v>
      </c>
      <c r="G2149" s="286">
        <v>317.3</v>
      </c>
      <c r="H2149" s="286">
        <v>357.79999999999563</v>
      </c>
      <c r="I2149" s="286" t="s">
        <v>186</v>
      </c>
      <c r="J2149" s="286" t="s">
        <v>186</v>
      </c>
      <c r="K2149" s="286" t="s">
        <v>186</v>
      </c>
      <c r="L2149" s="313"/>
      <c r="M2149" s="312">
        <f t="shared" si="40"/>
        <v>998.64999999999566</v>
      </c>
      <c r="N2149" s="443"/>
      <c r="O2149" s="443"/>
      <c r="P2149" s="443"/>
      <c r="Q2149" s="443"/>
      <c r="R2149" s="443"/>
      <c r="S2149" s="540"/>
      <c r="T2149" s="446"/>
      <c r="U2149" s="468"/>
      <c r="V2149" s="446"/>
      <c r="W2149" s="443"/>
    </row>
    <row r="2150" spans="1:23" ht="15">
      <c r="A2150" s="459" t="s">
        <v>38</v>
      </c>
      <c r="B2150" s="464" t="s">
        <v>37</v>
      </c>
      <c r="C2150" s="443"/>
      <c r="D2150" s="443"/>
      <c r="E2150" s="323">
        <v>162.6</v>
      </c>
      <c r="F2150" s="286">
        <v>241.7</v>
      </c>
      <c r="G2150" s="286">
        <v>236.2</v>
      </c>
      <c r="H2150" s="286">
        <v>338.80000000000291</v>
      </c>
      <c r="I2150" s="286" t="s">
        <v>186</v>
      </c>
      <c r="J2150" s="286" t="s">
        <v>186</v>
      </c>
      <c r="K2150" s="286" t="s">
        <v>186</v>
      </c>
      <c r="L2150" s="313"/>
      <c r="M2150" s="312">
        <f t="shared" si="40"/>
        <v>979.30000000000291</v>
      </c>
      <c r="N2150" s="443"/>
      <c r="O2150" s="443" t="s">
        <v>295</v>
      </c>
      <c r="P2150" s="443"/>
      <c r="Q2150" s="443"/>
      <c r="R2150" s="443"/>
      <c r="S2150" s="540"/>
      <c r="T2150" s="446"/>
      <c r="U2150" s="468"/>
      <c r="V2150" s="446"/>
      <c r="W2150" s="443"/>
    </row>
    <row r="2151" spans="1:23" ht="15">
      <c r="A2151" s="459" t="s">
        <v>145</v>
      </c>
      <c r="B2151" s="464" t="s">
        <v>13</v>
      </c>
      <c r="C2151" s="443"/>
      <c r="D2151" s="443"/>
      <c r="E2151" s="286">
        <v>123.3</v>
      </c>
      <c r="F2151" s="323">
        <v>505.45</v>
      </c>
      <c r="G2151" s="286">
        <v>229.8</v>
      </c>
      <c r="H2151" s="286">
        <v>83.799999999995634</v>
      </c>
      <c r="I2151" s="286" t="s">
        <v>186</v>
      </c>
      <c r="J2151" s="286" t="s">
        <v>186</v>
      </c>
      <c r="K2151" s="286" t="s">
        <v>186</v>
      </c>
      <c r="L2151" s="313"/>
      <c r="M2151" s="312">
        <f t="shared" si="40"/>
        <v>942.34999999999559</v>
      </c>
      <c r="N2151" s="443"/>
      <c r="O2151" s="443" t="s">
        <v>291</v>
      </c>
      <c r="P2151" s="443"/>
      <c r="Q2151" s="443"/>
      <c r="R2151" s="443"/>
      <c r="S2151" s="540"/>
      <c r="T2151" s="446"/>
      <c r="U2151" s="468"/>
      <c r="V2151" s="446"/>
      <c r="W2151" s="443"/>
    </row>
    <row r="2152" spans="1:23" ht="15">
      <c r="A2152" s="459" t="s">
        <v>146</v>
      </c>
      <c r="B2152" s="464" t="s">
        <v>4</v>
      </c>
      <c r="C2152" s="443"/>
      <c r="D2152" s="443"/>
      <c r="E2152" s="286">
        <v>71.2</v>
      </c>
      <c r="F2152" s="286">
        <v>230.8</v>
      </c>
      <c r="G2152" s="286">
        <v>328.5</v>
      </c>
      <c r="H2152" s="286">
        <v>277.29999999999745</v>
      </c>
      <c r="I2152" s="286" t="s">
        <v>186</v>
      </c>
      <c r="J2152" s="286" t="s">
        <v>186</v>
      </c>
      <c r="K2152" s="286" t="s">
        <v>186</v>
      </c>
      <c r="L2152" s="313"/>
      <c r="M2152" s="312">
        <f t="shared" si="40"/>
        <v>907.79999999999745</v>
      </c>
      <c r="N2152" s="443"/>
      <c r="O2152" s="443"/>
      <c r="P2152" s="443"/>
      <c r="Q2152" s="443"/>
      <c r="R2152" s="443"/>
      <c r="S2152" s="540"/>
      <c r="T2152" s="446"/>
      <c r="U2152" s="468"/>
      <c r="V2152" s="446"/>
      <c r="W2152" s="443"/>
    </row>
    <row r="2153" spans="1:23" ht="15">
      <c r="A2153" s="459" t="s">
        <v>147</v>
      </c>
      <c r="B2153" s="464" t="s">
        <v>155</v>
      </c>
      <c r="C2153" s="443"/>
      <c r="D2153" s="443"/>
      <c r="E2153" s="286" t="s">
        <v>285</v>
      </c>
      <c r="F2153" s="286" t="s">
        <v>285</v>
      </c>
      <c r="G2153" s="286">
        <v>305.39999999999998</v>
      </c>
      <c r="H2153" s="323">
        <v>595.600000000004</v>
      </c>
      <c r="I2153" s="286" t="s">
        <v>186</v>
      </c>
      <c r="J2153" s="286" t="s">
        <v>186</v>
      </c>
      <c r="K2153" s="286" t="s">
        <v>186</v>
      </c>
      <c r="L2153" s="313"/>
      <c r="M2153" s="312">
        <f t="shared" si="40"/>
        <v>901.00000000000398</v>
      </c>
      <c r="N2153" s="443"/>
      <c r="O2153" s="443" t="s">
        <v>304</v>
      </c>
      <c r="P2153" s="443"/>
      <c r="Q2153" s="443"/>
      <c r="R2153" s="443"/>
      <c r="S2153" s="540"/>
      <c r="T2153" s="446"/>
      <c r="U2153" s="468"/>
      <c r="V2153" s="446"/>
      <c r="W2153" s="443"/>
    </row>
    <row r="2154" spans="1:23" ht="15">
      <c r="A2154" s="459" t="s">
        <v>151</v>
      </c>
      <c r="B2154" s="464" t="s">
        <v>154</v>
      </c>
      <c r="C2154" s="443"/>
      <c r="D2154" s="443"/>
      <c r="E2154" s="286" t="s">
        <v>285</v>
      </c>
      <c r="F2154" s="286" t="s">
        <v>285</v>
      </c>
      <c r="G2154" s="286">
        <v>146.9</v>
      </c>
      <c r="H2154" s="323">
        <v>586.50000000000182</v>
      </c>
      <c r="I2154" s="286" t="s">
        <v>186</v>
      </c>
      <c r="J2154" s="286" t="s">
        <v>186</v>
      </c>
      <c r="K2154" s="286" t="s">
        <v>186</v>
      </c>
      <c r="L2154" s="313"/>
      <c r="M2154" s="312">
        <f t="shared" si="40"/>
        <v>733.4000000000018</v>
      </c>
      <c r="N2154" s="443"/>
      <c r="O2154" s="443" t="s">
        <v>299</v>
      </c>
      <c r="P2154" s="443"/>
      <c r="Q2154" s="443"/>
      <c r="R2154" s="443"/>
      <c r="S2154" s="540"/>
      <c r="T2154" s="446"/>
      <c r="U2154" s="468"/>
      <c r="V2154" s="446"/>
      <c r="W2154" s="443"/>
    </row>
    <row r="2155" spans="1:23" ht="15">
      <c r="A2155" s="459" t="s">
        <v>157</v>
      </c>
      <c r="B2155" s="464" t="s">
        <v>852</v>
      </c>
      <c r="C2155" s="443"/>
      <c r="D2155" s="443"/>
      <c r="E2155" s="286" t="s">
        <v>285</v>
      </c>
      <c r="F2155" s="286" t="s">
        <v>285</v>
      </c>
      <c r="G2155" s="286" t="s">
        <v>285</v>
      </c>
      <c r="H2155" s="323">
        <v>631.399999999996</v>
      </c>
      <c r="I2155" s="286" t="s">
        <v>186</v>
      </c>
      <c r="J2155" s="286" t="s">
        <v>186</v>
      </c>
      <c r="K2155" s="286" t="s">
        <v>186</v>
      </c>
      <c r="L2155" s="313"/>
      <c r="M2155" s="312">
        <f t="shared" si="40"/>
        <v>631.399999999996</v>
      </c>
      <c r="N2155" s="443"/>
      <c r="O2155" s="443" t="s">
        <v>291</v>
      </c>
      <c r="P2155" s="443"/>
      <c r="Q2155" s="443"/>
      <c r="R2155" s="443"/>
      <c r="S2155" s="540"/>
      <c r="T2155" s="446"/>
      <c r="U2155" s="468"/>
      <c r="V2155" s="446"/>
      <c r="W2155" s="443"/>
    </row>
    <row r="2156" spans="1:23" ht="15">
      <c r="A2156" s="459" t="s">
        <v>159</v>
      </c>
      <c r="B2156" s="464" t="s">
        <v>863</v>
      </c>
      <c r="C2156" s="443"/>
      <c r="D2156" s="443"/>
      <c r="E2156" s="286" t="s">
        <v>285</v>
      </c>
      <c r="F2156" s="286" t="s">
        <v>285</v>
      </c>
      <c r="G2156" s="286" t="s">
        <v>285</v>
      </c>
      <c r="H2156" s="323">
        <v>541.54999999999382</v>
      </c>
      <c r="I2156" s="286" t="s">
        <v>186</v>
      </c>
      <c r="J2156" s="286" t="s">
        <v>186</v>
      </c>
      <c r="K2156" s="286" t="s">
        <v>186</v>
      </c>
      <c r="L2156" s="313"/>
      <c r="M2156" s="312">
        <f t="shared" si="40"/>
        <v>541.54999999999382</v>
      </c>
      <c r="N2156" s="443"/>
      <c r="O2156" s="443" t="s">
        <v>300</v>
      </c>
      <c r="P2156" s="443"/>
      <c r="Q2156" s="443"/>
      <c r="R2156" s="443"/>
      <c r="S2156" s="540"/>
      <c r="T2156" s="446"/>
      <c r="U2156" s="468"/>
      <c r="V2156" s="446"/>
      <c r="W2156" s="443"/>
    </row>
    <row r="2157" spans="1:23" ht="15">
      <c r="A2157" s="459" t="s">
        <v>160</v>
      </c>
      <c r="B2157" s="464" t="s">
        <v>162</v>
      </c>
      <c r="C2157" s="443"/>
      <c r="D2157" s="443"/>
      <c r="E2157" s="286" t="s">
        <v>285</v>
      </c>
      <c r="F2157" s="286" t="s">
        <v>285</v>
      </c>
      <c r="G2157" s="286">
        <v>328.1</v>
      </c>
      <c r="H2157" s="286">
        <v>184.899999999996</v>
      </c>
      <c r="I2157" s="286" t="s">
        <v>186</v>
      </c>
      <c r="J2157" s="286" t="s">
        <v>186</v>
      </c>
      <c r="K2157" s="286" t="s">
        <v>186</v>
      </c>
      <c r="L2157" s="313"/>
      <c r="M2157" s="312">
        <f t="shared" si="40"/>
        <v>512.99999999999602</v>
      </c>
      <c r="N2157" s="443"/>
      <c r="O2157" s="443"/>
      <c r="P2157" s="443"/>
      <c r="Q2157" s="443"/>
      <c r="R2157" s="443"/>
      <c r="S2157" s="540"/>
      <c r="T2157" s="446"/>
      <c r="U2157" s="468"/>
      <c r="V2157" s="446"/>
      <c r="W2157" s="443"/>
    </row>
    <row r="2158" spans="1:23" ht="15">
      <c r="A2158" s="459" t="s">
        <v>161</v>
      </c>
      <c r="B2158" s="464" t="s">
        <v>35</v>
      </c>
      <c r="C2158" s="443"/>
      <c r="D2158" s="443"/>
      <c r="E2158" s="286">
        <v>46.5</v>
      </c>
      <c r="F2158" s="286">
        <v>230.05</v>
      </c>
      <c r="G2158" s="286">
        <v>149.6</v>
      </c>
      <c r="H2158" s="286">
        <v>81.000000000000909</v>
      </c>
      <c r="I2158" s="286" t="s">
        <v>186</v>
      </c>
      <c r="J2158" s="286" t="s">
        <v>186</v>
      </c>
      <c r="K2158" s="286" t="s">
        <v>186</v>
      </c>
      <c r="L2158" s="313"/>
      <c r="M2158" s="312">
        <f t="shared" si="40"/>
        <v>507.15000000000089</v>
      </c>
      <c r="N2158" s="443"/>
      <c r="O2158" s="443"/>
      <c r="P2158" s="443"/>
      <c r="Q2158" s="443"/>
      <c r="R2158" s="443"/>
      <c r="S2158" s="540"/>
      <c r="T2158" s="446"/>
      <c r="U2158" s="468"/>
      <c r="V2158" s="446"/>
      <c r="W2158" s="443"/>
    </row>
    <row r="2159" spans="1:23" ht="15">
      <c r="A2159" s="459" t="s">
        <v>163</v>
      </c>
      <c r="B2159" s="464" t="s">
        <v>873</v>
      </c>
      <c r="C2159" s="443"/>
      <c r="D2159" s="443"/>
      <c r="E2159" s="286" t="s">
        <v>285</v>
      </c>
      <c r="F2159" s="286" t="s">
        <v>285</v>
      </c>
      <c r="G2159" s="286" t="s">
        <v>285</v>
      </c>
      <c r="H2159" s="286">
        <v>497.350000000004</v>
      </c>
      <c r="I2159" s="286" t="s">
        <v>186</v>
      </c>
      <c r="J2159" s="286" t="s">
        <v>186</v>
      </c>
      <c r="K2159" s="286" t="s">
        <v>186</v>
      </c>
      <c r="L2159" s="313"/>
      <c r="M2159" s="312">
        <f t="shared" si="40"/>
        <v>497.350000000004</v>
      </c>
      <c r="N2159" s="443"/>
      <c r="O2159" s="443"/>
      <c r="P2159" s="443"/>
      <c r="Q2159" s="443"/>
      <c r="R2159" s="443"/>
      <c r="S2159" s="540"/>
      <c r="T2159" s="446"/>
      <c r="U2159" s="468"/>
      <c r="V2159" s="446"/>
      <c r="W2159" s="443"/>
    </row>
    <row r="2160" spans="1:23" ht="15">
      <c r="A2160" s="459" t="s">
        <v>281</v>
      </c>
      <c r="B2160" s="464" t="s">
        <v>164</v>
      </c>
      <c r="C2160" s="443"/>
      <c r="D2160" s="443"/>
      <c r="E2160" s="286" t="s">
        <v>285</v>
      </c>
      <c r="F2160" s="286" t="s">
        <v>285</v>
      </c>
      <c r="G2160" s="286">
        <v>484.2</v>
      </c>
      <c r="H2160" s="286" t="s">
        <v>285</v>
      </c>
      <c r="I2160" s="286" t="s">
        <v>186</v>
      </c>
      <c r="J2160" s="286" t="s">
        <v>186</v>
      </c>
      <c r="K2160" s="286" t="s">
        <v>186</v>
      </c>
      <c r="L2160" s="313"/>
      <c r="M2160" s="312">
        <f t="shared" si="40"/>
        <v>484.2</v>
      </c>
      <c r="N2160" s="443"/>
      <c r="O2160" s="443"/>
      <c r="P2160" s="443"/>
      <c r="Q2160" s="443"/>
      <c r="R2160" s="443"/>
      <c r="S2160" s="540"/>
      <c r="T2160" s="446"/>
      <c r="U2160" s="468"/>
      <c r="V2160" s="446"/>
      <c r="W2160" s="443"/>
    </row>
    <row r="2161" spans="1:23" ht="15">
      <c r="A2161" s="459" t="s">
        <v>282</v>
      </c>
      <c r="B2161" s="464" t="s">
        <v>178</v>
      </c>
      <c r="C2161" s="443"/>
      <c r="D2161" s="443"/>
      <c r="E2161" s="286">
        <v>144.6</v>
      </c>
      <c r="F2161" s="286">
        <v>336.95</v>
      </c>
      <c r="G2161" s="286" t="s">
        <v>285</v>
      </c>
      <c r="H2161" s="286" t="s">
        <v>285</v>
      </c>
      <c r="I2161" s="286" t="s">
        <v>186</v>
      </c>
      <c r="J2161" s="286" t="s">
        <v>186</v>
      </c>
      <c r="K2161" s="286" t="s">
        <v>186</v>
      </c>
      <c r="L2161" s="313"/>
      <c r="M2161" s="312">
        <f t="shared" si="40"/>
        <v>481.54999999999995</v>
      </c>
      <c r="N2161" s="443"/>
      <c r="O2161" s="443"/>
      <c r="P2161" s="443"/>
      <c r="Q2161" s="443"/>
      <c r="R2161" s="443"/>
      <c r="S2161" s="540"/>
      <c r="T2161" s="446"/>
      <c r="U2161" s="468"/>
      <c r="V2161" s="446"/>
      <c r="W2161" s="443"/>
    </row>
    <row r="2162" spans="1:23" ht="15">
      <c r="A2162" s="459" t="s">
        <v>283</v>
      </c>
      <c r="B2162" s="464" t="s">
        <v>156</v>
      </c>
      <c r="C2162" s="443"/>
      <c r="D2162" s="443"/>
      <c r="E2162" s="286" t="s">
        <v>285</v>
      </c>
      <c r="F2162" s="286" t="s">
        <v>285</v>
      </c>
      <c r="G2162" s="286">
        <v>166.7</v>
      </c>
      <c r="H2162" s="286">
        <v>311.60000000000218</v>
      </c>
      <c r="I2162" s="286" t="s">
        <v>186</v>
      </c>
      <c r="J2162" s="286" t="s">
        <v>186</v>
      </c>
      <c r="K2162" s="286" t="s">
        <v>186</v>
      </c>
      <c r="L2162" s="313"/>
      <c r="M2162" s="312">
        <f t="shared" si="40"/>
        <v>478.30000000000217</v>
      </c>
      <c r="N2162" s="443"/>
      <c r="O2162" s="443"/>
      <c r="P2162" s="443"/>
      <c r="Q2162" s="443"/>
      <c r="R2162" s="443"/>
      <c r="S2162" s="540"/>
      <c r="T2162" s="446"/>
      <c r="U2162" s="468"/>
      <c r="V2162" s="446"/>
      <c r="W2162" s="443"/>
    </row>
    <row r="2163" spans="1:23" ht="15">
      <c r="A2163" s="459" t="s">
        <v>284</v>
      </c>
      <c r="B2163" s="464" t="s">
        <v>811</v>
      </c>
      <c r="C2163" s="443"/>
      <c r="D2163" s="443"/>
      <c r="E2163" s="286" t="s">
        <v>285</v>
      </c>
      <c r="F2163" s="286" t="s">
        <v>285</v>
      </c>
      <c r="G2163" s="286" t="s">
        <v>285</v>
      </c>
      <c r="H2163" s="286">
        <v>467.85000000000036</v>
      </c>
      <c r="I2163" s="286" t="s">
        <v>186</v>
      </c>
      <c r="J2163" s="286" t="s">
        <v>186</v>
      </c>
      <c r="K2163" s="286" t="s">
        <v>186</v>
      </c>
      <c r="L2163" s="313"/>
      <c r="M2163" s="312">
        <f t="shared" si="40"/>
        <v>467.85000000000036</v>
      </c>
      <c r="N2163" s="443"/>
      <c r="O2163" s="443"/>
      <c r="P2163" s="443"/>
      <c r="Q2163" s="443"/>
      <c r="R2163" s="443"/>
      <c r="S2163" s="540"/>
      <c r="T2163" s="446"/>
      <c r="U2163" s="468"/>
      <c r="V2163" s="446"/>
      <c r="W2163" s="443"/>
    </row>
    <row r="2164" spans="1:23" ht="15">
      <c r="A2164" s="459" t="s">
        <v>808</v>
      </c>
      <c r="B2164" s="459" t="s">
        <v>801</v>
      </c>
      <c r="C2164" s="443"/>
      <c r="D2164" s="443"/>
      <c r="E2164" s="286" t="s">
        <v>285</v>
      </c>
      <c r="F2164" s="286" t="s">
        <v>285</v>
      </c>
      <c r="G2164" s="286" t="s">
        <v>285</v>
      </c>
      <c r="H2164" s="286">
        <v>438.80000000000291</v>
      </c>
      <c r="I2164" s="286" t="s">
        <v>186</v>
      </c>
      <c r="J2164" s="286" t="s">
        <v>186</v>
      </c>
      <c r="K2164" s="286" t="s">
        <v>186</v>
      </c>
      <c r="L2164" s="313"/>
      <c r="M2164" s="312">
        <f t="shared" si="40"/>
        <v>438.80000000000291</v>
      </c>
      <c r="N2164" s="443"/>
      <c r="O2164" s="443"/>
      <c r="P2164" s="443"/>
      <c r="Q2164" s="443"/>
      <c r="R2164" s="443"/>
      <c r="S2164" s="540"/>
      <c r="T2164" s="446"/>
      <c r="U2164" s="468"/>
      <c r="V2164" s="446"/>
      <c r="W2164" s="443"/>
    </row>
    <row r="2165" spans="1:23" ht="15">
      <c r="A2165" s="459" t="s">
        <v>809</v>
      </c>
      <c r="B2165" s="464" t="s">
        <v>822</v>
      </c>
      <c r="C2165" s="443"/>
      <c r="D2165" s="443"/>
      <c r="E2165" s="286" t="s">
        <v>285</v>
      </c>
      <c r="F2165" s="286" t="s">
        <v>285</v>
      </c>
      <c r="G2165" s="286" t="s">
        <v>285</v>
      </c>
      <c r="H2165" s="286">
        <v>399.79999999999927</v>
      </c>
      <c r="I2165" s="286" t="s">
        <v>186</v>
      </c>
      <c r="J2165" s="286" t="s">
        <v>186</v>
      </c>
      <c r="K2165" s="286" t="s">
        <v>186</v>
      </c>
      <c r="L2165" s="313"/>
      <c r="M2165" s="312">
        <f t="shared" si="40"/>
        <v>399.79999999999927</v>
      </c>
      <c r="N2165" s="443"/>
      <c r="O2165" s="443"/>
      <c r="P2165" s="443"/>
      <c r="Q2165" s="443"/>
      <c r="R2165" s="443"/>
      <c r="S2165" s="540"/>
      <c r="T2165" s="446"/>
      <c r="U2165" s="468"/>
      <c r="V2165" s="446"/>
      <c r="W2165" s="443"/>
    </row>
    <row r="2166" spans="1:23" ht="15">
      <c r="A2166" s="459" t="s">
        <v>810</v>
      </c>
      <c r="B2166" s="464" t="s">
        <v>844</v>
      </c>
      <c r="C2166" s="443"/>
      <c r="D2166" s="443"/>
      <c r="E2166" s="286" t="s">
        <v>285</v>
      </c>
      <c r="F2166" s="286" t="s">
        <v>285</v>
      </c>
      <c r="G2166" s="286" t="s">
        <v>285</v>
      </c>
      <c r="H2166" s="286">
        <v>387.80000000000109</v>
      </c>
      <c r="I2166" s="286" t="s">
        <v>186</v>
      </c>
      <c r="J2166" s="286" t="s">
        <v>186</v>
      </c>
      <c r="K2166" s="286" t="s">
        <v>186</v>
      </c>
      <c r="L2166" s="313"/>
      <c r="M2166" s="312">
        <f t="shared" si="40"/>
        <v>387.80000000000109</v>
      </c>
      <c r="N2166" s="443"/>
      <c r="O2166" s="443"/>
      <c r="P2166" s="443"/>
      <c r="Q2166" s="443"/>
      <c r="R2166" s="443"/>
      <c r="S2166" s="540"/>
      <c r="T2166" s="446"/>
      <c r="U2166" s="468"/>
      <c r="V2166" s="446"/>
      <c r="W2166" s="443"/>
    </row>
    <row r="2167" spans="1:23" ht="15">
      <c r="A2167" s="459" t="s">
        <v>812</v>
      </c>
      <c r="B2167" s="464" t="s">
        <v>821</v>
      </c>
      <c r="C2167" s="443"/>
      <c r="D2167" s="443"/>
      <c r="E2167" s="286" t="s">
        <v>285</v>
      </c>
      <c r="F2167" s="286" t="s">
        <v>285</v>
      </c>
      <c r="G2167" s="286" t="s">
        <v>285</v>
      </c>
      <c r="H2167" s="286">
        <v>355.65000000000146</v>
      </c>
      <c r="I2167" s="286" t="s">
        <v>186</v>
      </c>
      <c r="J2167" s="286" t="s">
        <v>186</v>
      </c>
      <c r="K2167" s="286" t="s">
        <v>186</v>
      </c>
      <c r="L2167" s="313"/>
      <c r="M2167" s="312">
        <f t="shared" si="40"/>
        <v>355.65000000000146</v>
      </c>
      <c r="N2167" s="443"/>
      <c r="O2167" s="443"/>
      <c r="P2167" s="443"/>
      <c r="Q2167" s="443"/>
      <c r="R2167" s="443"/>
      <c r="S2167" s="540"/>
      <c r="T2167" s="446"/>
      <c r="U2167" s="468"/>
      <c r="V2167" s="446"/>
      <c r="W2167" s="443"/>
    </row>
    <row r="2168" spans="1:23" ht="15">
      <c r="A2168" s="459" t="s">
        <v>818</v>
      </c>
      <c r="B2168" s="464" t="s">
        <v>819</v>
      </c>
      <c r="C2168" s="443"/>
      <c r="D2168" s="443"/>
      <c r="E2168" s="286" t="s">
        <v>285</v>
      </c>
      <c r="F2168" s="286" t="s">
        <v>285</v>
      </c>
      <c r="G2168" s="286" t="s">
        <v>285</v>
      </c>
      <c r="H2168" s="286">
        <v>313.85000000000218</v>
      </c>
      <c r="I2168" s="286" t="s">
        <v>186</v>
      </c>
      <c r="J2168" s="286" t="s">
        <v>186</v>
      </c>
      <c r="K2168" s="286" t="s">
        <v>186</v>
      </c>
      <c r="L2168" s="313"/>
      <c r="M2168" s="312">
        <f t="shared" si="40"/>
        <v>313.85000000000218</v>
      </c>
      <c r="N2168" s="443"/>
      <c r="O2168" s="443"/>
      <c r="P2168" s="443"/>
      <c r="Q2168" s="443"/>
      <c r="R2168" s="443"/>
      <c r="S2168" s="540"/>
      <c r="T2168" s="446"/>
      <c r="U2168" s="468"/>
      <c r="V2168" s="446"/>
      <c r="W2168" s="443"/>
    </row>
    <row r="2169" spans="1:23" ht="15">
      <c r="A2169" s="459" t="s">
        <v>820</v>
      </c>
      <c r="B2169" s="464" t="s">
        <v>153</v>
      </c>
      <c r="C2169" s="443"/>
      <c r="D2169" s="443"/>
      <c r="E2169" s="286" t="s">
        <v>285</v>
      </c>
      <c r="F2169" s="286" t="s">
        <v>285</v>
      </c>
      <c r="G2169" s="286">
        <v>138.19999999999999</v>
      </c>
      <c r="H2169" s="286">
        <v>174.29999999999745</v>
      </c>
      <c r="I2169" s="286" t="s">
        <v>186</v>
      </c>
      <c r="J2169" s="286" t="s">
        <v>186</v>
      </c>
      <c r="K2169" s="286" t="s">
        <v>186</v>
      </c>
      <c r="L2169" s="313"/>
      <c r="M2169" s="312">
        <f t="shared" si="40"/>
        <v>312.49999999999744</v>
      </c>
      <c r="N2169" s="443"/>
      <c r="O2169" s="443"/>
      <c r="P2169" s="443"/>
      <c r="Q2169" s="443"/>
      <c r="R2169" s="443"/>
      <c r="S2169" s="540"/>
      <c r="T2169" s="446"/>
      <c r="U2169" s="468"/>
      <c r="V2169" s="446"/>
      <c r="W2169" s="443"/>
    </row>
    <row r="2170" spans="1:23" ht="15">
      <c r="A2170" s="459" t="s">
        <v>823</v>
      </c>
      <c r="B2170" s="464" t="s">
        <v>861</v>
      </c>
      <c r="C2170" s="443"/>
      <c r="D2170" s="443"/>
      <c r="E2170" s="286" t="s">
        <v>285</v>
      </c>
      <c r="F2170" s="286" t="s">
        <v>285</v>
      </c>
      <c r="G2170" s="286" t="s">
        <v>285</v>
      </c>
      <c r="H2170" s="286">
        <v>303.80000000000291</v>
      </c>
      <c r="I2170" s="286" t="s">
        <v>186</v>
      </c>
      <c r="J2170" s="286" t="s">
        <v>186</v>
      </c>
      <c r="K2170" s="286" t="s">
        <v>186</v>
      </c>
      <c r="L2170" s="313"/>
      <c r="M2170" s="312">
        <f t="shared" si="40"/>
        <v>303.80000000000291</v>
      </c>
      <c r="N2170" s="443"/>
      <c r="O2170" s="443"/>
      <c r="P2170" s="443"/>
      <c r="Q2170" s="443"/>
      <c r="R2170" s="443"/>
      <c r="S2170" s="540"/>
      <c r="T2170" s="446"/>
      <c r="U2170" s="468"/>
      <c r="V2170" s="446"/>
      <c r="W2170" s="443"/>
    </row>
    <row r="2171" spans="1:23" ht="15">
      <c r="A2171" s="459" t="s">
        <v>824</v>
      </c>
      <c r="B2171" s="459" t="s">
        <v>806</v>
      </c>
      <c r="C2171" s="443"/>
      <c r="D2171" s="443"/>
      <c r="E2171" s="286" t="s">
        <v>285</v>
      </c>
      <c r="F2171" s="286" t="s">
        <v>285</v>
      </c>
      <c r="G2171" s="286" t="s">
        <v>285</v>
      </c>
      <c r="H2171" s="286">
        <v>299.90000000000146</v>
      </c>
      <c r="I2171" s="286" t="s">
        <v>186</v>
      </c>
      <c r="J2171" s="286" t="s">
        <v>186</v>
      </c>
      <c r="K2171" s="286" t="s">
        <v>186</v>
      </c>
      <c r="L2171" s="313"/>
      <c r="M2171" s="312">
        <f t="shared" si="40"/>
        <v>299.90000000000146</v>
      </c>
      <c r="N2171" s="443"/>
      <c r="O2171" s="443"/>
      <c r="P2171" s="443"/>
      <c r="Q2171" s="443"/>
      <c r="R2171" s="443"/>
      <c r="S2171" s="540"/>
      <c r="T2171" s="446"/>
      <c r="U2171" s="468"/>
      <c r="V2171" s="446"/>
      <c r="W2171" s="443"/>
    </row>
    <row r="2172" spans="1:23" ht="15">
      <c r="A2172" s="459" t="s">
        <v>827</v>
      </c>
      <c r="B2172" s="464" t="s">
        <v>851</v>
      </c>
      <c r="C2172" s="443"/>
      <c r="D2172" s="443"/>
      <c r="E2172" s="286" t="s">
        <v>285</v>
      </c>
      <c r="F2172" s="286" t="s">
        <v>285</v>
      </c>
      <c r="G2172" s="286" t="s">
        <v>285</v>
      </c>
      <c r="H2172" s="286">
        <v>283.35000000000218</v>
      </c>
      <c r="I2172" s="286" t="s">
        <v>186</v>
      </c>
      <c r="J2172" s="286" t="s">
        <v>186</v>
      </c>
      <c r="K2172" s="286" t="s">
        <v>186</v>
      </c>
      <c r="L2172" s="313"/>
      <c r="M2172" s="312">
        <f t="shared" si="40"/>
        <v>283.35000000000218</v>
      </c>
      <c r="N2172" s="443"/>
      <c r="O2172" s="443"/>
      <c r="P2172" s="443"/>
      <c r="Q2172" s="443"/>
      <c r="R2172" s="443"/>
      <c r="S2172" s="540"/>
      <c r="T2172" s="446"/>
      <c r="U2172" s="468"/>
      <c r="V2172" s="446"/>
      <c r="W2172" s="443"/>
    </row>
    <row r="2173" spans="1:23" ht="15">
      <c r="A2173" s="459" t="s">
        <v>829</v>
      </c>
      <c r="B2173" s="464" t="s">
        <v>857</v>
      </c>
      <c r="C2173" s="443"/>
      <c r="D2173" s="443"/>
      <c r="E2173" s="286" t="s">
        <v>285</v>
      </c>
      <c r="F2173" s="286" t="s">
        <v>285</v>
      </c>
      <c r="G2173" s="286" t="s">
        <v>285</v>
      </c>
      <c r="H2173" s="286">
        <v>273.39999999999873</v>
      </c>
      <c r="I2173" s="286" t="s">
        <v>186</v>
      </c>
      <c r="J2173" s="286" t="s">
        <v>186</v>
      </c>
      <c r="K2173" s="286" t="s">
        <v>186</v>
      </c>
      <c r="L2173" s="313"/>
      <c r="M2173" s="312">
        <f t="shared" si="40"/>
        <v>273.39999999999873</v>
      </c>
      <c r="N2173" s="443"/>
      <c r="O2173" s="443"/>
      <c r="P2173" s="443"/>
      <c r="Q2173" s="443"/>
      <c r="R2173" s="443"/>
      <c r="S2173" s="540"/>
      <c r="T2173" s="446"/>
      <c r="U2173" s="468"/>
      <c r="V2173" s="446"/>
      <c r="W2173" s="443"/>
    </row>
    <row r="2174" spans="1:23" ht="15">
      <c r="A2174" s="459" t="s">
        <v>834</v>
      </c>
      <c r="B2174" s="464" t="s">
        <v>826</v>
      </c>
      <c r="C2174" s="443"/>
      <c r="D2174" s="443"/>
      <c r="E2174" s="286" t="s">
        <v>285</v>
      </c>
      <c r="F2174" s="286" t="s">
        <v>285</v>
      </c>
      <c r="G2174" s="286" t="s">
        <v>285</v>
      </c>
      <c r="H2174" s="286">
        <v>235.50000000000091</v>
      </c>
      <c r="I2174" s="286" t="s">
        <v>186</v>
      </c>
      <c r="J2174" s="286" t="s">
        <v>186</v>
      </c>
      <c r="K2174" s="286" t="s">
        <v>186</v>
      </c>
      <c r="L2174" s="313"/>
      <c r="M2174" s="312">
        <f t="shared" si="40"/>
        <v>235.50000000000091</v>
      </c>
      <c r="N2174" s="443"/>
      <c r="O2174" s="443"/>
      <c r="P2174" s="443"/>
      <c r="Q2174" s="443"/>
      <c r="R2174" s="443"/>
      <c r="S2174" s="540"/>
      <c r="T2174" s="446"/>
      <c r="U2174" s="468"/>
      <c r="V2174" s="446"/>
      <c r="W2174" s="443"/>
    </row>
    <row r="2175" spans="1:23" ht="15">
      <c r="A2175" s="459" t="s">
        <v>838</v>
      </c>
      <c r="B2175" s="464" t="s">
        <v>837</v>
      </c>
      <c r="C2175" s="443"/>
      <c r="D2175" s="443"/>
      <c r="E2175" s="286" t="s">
        <v>285</v>
      </c>
      <c r="F2175" s="286" t="s">
        <v>285</v>
      </c>
      <c r="G2175" s="286" t="s">
        <v>285</v>
      </c>
      <c r="H2175" s="286">
        <v>226.70000000000073</v>
      </c>
      <c r="I2175" s="286" t="s">
        <v>186</v>
      </c>
      <c r="J2175" s="286" t="s">
        <v>186</v>
      </c>
      <c r="K2175" s="286" t="s">
        <v>186</v>
      </c>
      <c r="L2175" s="313"/>
      <c r="M2175" s="312">
        <f t="shared" si="40"/>
        <v>226.70000000000073</v>
      </c>
      <c r="N2175" s="443"/>
      <c r="O2175" s="443"/>
      <c r="P2175" s="443"/>
      <c r="Q2175" s="443"/>
      <c r="R2175" s="443"/>
      <c r="S2175" s="540"/>
      <c r="T2175" s="446"/>
      <c r="U2175" s="468"/>
      <c r="V2175" s="446"/>
      <c r="W2175" s="443"/>
    </row>
    <row r="2176" spans="1:23" ht="15">
      <c r="A2176" s="459" t="s">
        <v>839</v>
      </c>
      <c r="B2176" s="464" t="s">
        <v>830</v>
      </c>
      <c r="C2176" s="443"/>
      <c r="D2176" s="443"/>
      <c r="E2176" s="286" t="s">
        <v>285</v>
      </c>
      <c r="F2176" s="286" t="s">
        <v>285</v>
      </c>
      <c r="G2176" s="286" t="s">
        <v>285</v>
      </c>
      <c r="H2176" s="286">
        <v>221.89999999999782</v>
      </c>
      <c r="I2176" s="286" t="s">
        <v>186</v>
      </c>
      <c r="J2176" s="286" t="s">
        <v>186</v>
      </c>
      <c r="K2176" s="286" t="s">
        <v>186</v>
      </c>
      <c r="L2176" s="313"/>
      <c r="M2176" s="312">
        <f t="shared" si="40"/>
        <v>221.89999999999782</v>
      </c>
      <c r="N2176" s="443"/>
      <c r="O2176" s="443"/>
      <c r="P2176" s="443"/>
      <c r="Q2176" s="443"/>
      <c r="R2176" s="443"/>
      <c r="S2176" s="540"/>
      <c r="T2176" s="446"/>
      <c r="U2176" s="468"/>
      <c r="V2176" s="446"/>
      <c r="W2176" s="443"/>
    </row>
    <row r="2177" spans="1:23" ht="15">
      <c r="A2177" s="459" t="s">
        <v>840</v>
      </c>
      <c r="B2177" s="464" t="s">
        <v>869</v>
      </c>
      <c r="C2177" s="443"/>
      <c r="D2177" s="443"/>
      <c r="E2177" s="286" t="s">
        <v>285</v>
      </c>
      <c r="F2177" s="286" t="s">
        <v>285</v>
      </c>
      <c r="G2177" s="286" t="s">
        <v>285</v>
      </c>
      <c r="H2177" s="286">
        <v>221.20000000000073</v>
      </c>
      <c r="I2177" s="286" t="s">
        <v>186</v>
      </c>
      <c r="J2177" s="286" t="s">
        <v>186</v>
      </c>
      <c r="K2177" s="286" t="s">
        <v>186</v>
      </c>
      <c r="L2177" s="313"/>
      <c r="M2177" s="312">
        <f t="shared" si="40"/>
        <v>221.20000000000073</v>
      </c>
      <c r="N2177" s="443"/>
      <c r="O2177" s="443"/>
      <c r="P2177" s="443"/>
      <c r="Q2177" s="443"/>
      <c r="R2177" s="443"/>
      <c r="S2177" s="540"/>
      <c r="T2177" s="446"/>
      <c r="U2177" s="468"/>
      <c r="V2177" s="446"/>
      <c r="W2177" s="443"/>
    </row>
    <row r="2178" spans="1:23" ht="15">
      <c r="A2178" s="459" t="s">
        <v>846</v>
      </c>
      <c r="B2178" s="464" t="s">
        <v>856</v>
      </c>
      <c r="C2178" s="443"/>
      <c r="D2178" s="443"/>
      <c r="E2178" s="286" t="s">
        <v>285</v>
      </c>
      <c r="F2178" s="286" t="s">
        <v>285</v>
      </c>
      <c r="G2178" s="286" t="s">
        <v>285</v>
      </c>
      <c r="H2178" s="286">
        <v>210.59999999999673</v>
      </c>
      <c r="I2178" s="286" t="s">
        <v>186</v>
      </c>
      <c r="J2178" s="286" t="s">
        <v>186</v>
      </c>
      <c r="K2178" s="286" t="s">
        <v>186</v>
      </c>
      <c r="L2178" s="313"/>
      <c r="M2178" s="312">
        <f t="shared" si="40"/>
        <v>210.59999999999673</v>
      </c>
      <c r="N2178" s="443"/>
      <c r="O2178" s="443"/>
      <c r="P2178" s="443"/>
      <c r="Q2178" s="443"/>
      <c r="R2178" s="443"/>
      <c r="S2178" s="540"/>
      <c r="T2178" s="446"/>
      <c r="U2178" s="468"/>
      <c r="V2178" s="446"/>
      <c r="W2178" s="443"/>
    </row>
    <row r="2179" spans="1:23" ht="15">
      <c r="A2179" s="459" t="s">
        <v>854</v>
      </c>
      <c r="B2179" s="459" t="s">
        <v>807</v>
      </c>
      <c r="C2179" s="443"/>
      <c r="D2179" s="443"/>
      <c r="E2179" s="286" t="s">
        <v>285</v>
      </c>
      <c r="F2179" s="286" t="s">
        <v>285</v>
      </c>
      <c r="G2179" s="286" t="s">
        <v>285</v>
      </c>
      <c r="H2179" s="286">
        <v>209.79999999999927</v>
      </c>
      <c r="I2179" s="286" t="s">
        <v>186</v>
      </c>
      <c r="J2179" s="286" t="s">
        <v>186</v>
      </c>
      <c r="K2179" s="286" t="s">
        <v>186</v>
      </c>
      <c r="L2179" s="313"/>
      <c r="M2179" s="312">
        <f t="shared" si="40"/>
        <v>209.79999999999927</v>
      </c>
      <c r="N2179" s="443"/>
      <c r="O2179" s="443"/>
      <c r="P2179" s="443"/>
      <c r="Q2179" s="443"/>
      <c r="R2179" s="443"/>
      <c r="S2179" s="540"/>
      <c r="T2179" s="325"/>
      <c r="U2179" s="468"/>
      <c r="V2179" s="446"/>
      <c r="W2179" s="443"/>
    </row>
    <row r="2180" spans="1:23" ht="15">
      <c r="A2180" s="459" t="s">
        <v>858</v>
      </c>
      <c r="B2180" s="464" t="s">
        <v>179</v>
      </c>
      <c r="C2180" s="443"/>
      <c r="D2180" s="443"/>
      <c r="E2180" s="323">
        <v>204</v>
      </c>
      <c r="F2180" s="286" t="s">
        <v>285</v>
      </c>
      <c r="G2180" s="286" t="s">
        <v>285</v>
      </c>
      <c r="H2180" s="286" t="s">
        <v>285</v>
      </c>
      <c r="I2180" s="286" t="s">
        <v>186</v>
      </c>
      <c r="J2180" s="286" t="s">
        <v>186</v>
      </c>
      <c r="K2180" s="286" t="s">
        <v>186</v>
      </c>
      <c r="L2180" s="313"/>
      <c r="M2180" s="312">
        <f t="shared" si="40"/>
        <v>204</v>
      </c>
      <c r="N2180" s="443"/>
      <c r="O2180" s="443" t="s">
        <v>291</v>
      </c>
      <c r="P2180" s="443"/>
      <c r="Q2180" s="443"/>
      <c r="R2180" s="443"/>
      <c r="S2180" s="540"/>
      <c r="T2180" s="446"/>
      <c r="U2180" s="468"/>
      <c r="V2180" s="446"/>
      <c r="W2180" s="443"/>
    </row>
    <row r="2181" spans="1:23" ht="15">
      <c r="A2181" s="459" t="s">
        <v>859</v>
      </c>
      <c r="B2181" s="464" t="s">
        <v>847</v>
      </c>
      <c r="C2181" s="443"/>
      <c r="D2181" s="443"/>
      <c r="E2181" s="286" t="s">
        <v>285</v>
      </c>
      <c r="F2181" s="286" t="s">
        <v>285</v>
      </c>
      <c r="G2181" s="286" t="s">
        <v>285</v>
      </c>
      <c r="H2181" s="286">
        <v>184.29999999999927</v>
      </c>
      <c r="I2181" s="286" t="s">
        <v>186</v>
      </c>
      <c r="J2181" s="286" t="s">
        <v>186</v>
      </c>
      <c r="K2181" s="286" t="s">
        <v>186</v>
      </c>
      <c r="L2181" s="313"/>
      <c r="M2181" s="312">
        <f t="shared" si="40"/>
        <v>184.29999999999927</v>
      </c>
      <c r="N2181" s="443"/>
      <c r="O2181" s="443"/>
      <c r="P2181" s="443"/>
      <c r="Q2181" s="443"/>
      <c r="R2181" s="443"/>
      <c r="S2181" s="540"/>
      <c r="T2181" s="446"/>
      <c r="U2181" s="468"/>
      <c r="V2181" s="446"/>
      <c r="W2181" s="443"/>
    </row>
    <row r="2182" spans="1:23" ht="15">
      <c r="A2182" s="459" t="s">
        <v>860</v>
      </c>
      <c r="B2182" s="464" t="s">
        <v>842</v>
      </c>
      <c r="C2182" s="443"/>
      <c r="D2182" s="443"/>
      <c r="E2182" s="286" t="s">
        <v>285</v>
      </c>
      <c r="F2182" s="286" t="s">
        <v>285</v>
      </c>
      <c r="G2182" s="286" t="s">
        <v>285</v>
      </c>
      <c r="H2182" s="286">
        <v>181.80000000000473</v>
      </c>
      <c r="I2182" s="286" t="s">
        <v>186</v>
      </c>
      <c r="J2182" s="286" t="s">
        <v>186</v>
      </c>
      <c r="K2182" s="286" t="s">
        <v>186</v>
      </c>
      <c r="L2182" s="313"/>
      <c r="M2182" s="312">
        <f t="shared" si="40"/>
        <v>181.80000000000473</v>
      </c>
      <c r="N2182" s="443"/>
      <c r="O2182" s="443"/>
      <c r="P2182" s="443"/>
      <c r="Q2182" s="443"/>
      <c r="R2182" s="443"/>
      <c r="S2182" s="540"/>
      <c r="T2182" s="446"/>
      <c r="U2182" s="468"/>
      <c r="V2182" s="446"/>
      <c r="W2182" s="443"/>
    </row>
    <row r="2183" spans="1:23" ht="15">
      <c r="A2183" s="459" t="s">
        <v>866</v>
      </c>
      <c r="B2183" s="464" t="s">
        <v>817</v>
      </c>
      <c r="C2183" s="443"/>
      <c r="D2183" s="443"/>
      <c r="E2183" s="286" t="s">
        <v>285</v>
      </c>
      <c r="F2183" s="286" t="s">
        <v>285</v>
      </c>
      <c r="G2183" s="286" t="s">
        <v>285</v>
      </c>
      <c r="H2183" s="286">
        <v>174.85000000000218</v>
      </c>
      <c r="I2183" s="286" t="s">
        <v>186</v>
      </c>
      <c r="J2183" s="286" t="s">
        <v>186</v>
      </c>
      <c r="K2183" s="286" t="s">
        <v>186</v>
      </c>
      <c r="L2183" s="313"/>
      <c r="M2183" s="312">
        <f t="shared" si="40"/>
        <v>174.85000000000218</v>
      </c>
      <c r="N2183" s="443"/>
      <c r="O2183" s="443"/>
      <c r="P2183" s="443"/>
      <c r="Q2183" s="443"/>
      <c r="R2183" s="443"/>
      <c r="S2183" s="540"/>
      <c r="T2183" s="446"/>
      <c r="U2183" s="468"/>
      <c r="V2183" s="446"/>
      <c r="W2183" s="443"/>
    </row>
    <row r="2184" spans="1:23" ht="15">
      <c r="A2184" s="459" t="s">
        <v>867</v>
      </c>
      <c r="B2184" s="464" t="s">
        <v>836</v>
      </c>
      <c r="C2184" s="443"/>
      <c r="D2184" s="443"/>
      <c r="E2184" s="286" t="s">
        <v>285</v>
      </c>
      <c r="F2184" s="286" t="s">
        <v>285</v>
      </c>
      <c r="G2184" s="286" t="s">
        <v>285</v>
      </c>
      <c r="H2184" s="286">
        <v>164.29999999999745</v>
      </c>
      <c r="I2184" s="286" t="s">
        <v>186</v>
      </c>
      <c r="J2184" s="286" t="s">
        <v>186</v>
      </c>
      <c r="K2184" s="286" t="s">
        <v>186</v>
      </c>
      <c r="L2184" s="313"/>
      <c r="M2184" s="312">
        <f t="shared" si="40"/>
        <v>164.29999999999745</v>
      </c>
      <c r="N2184" s="443"/>
      <c r="O2184" s="443"/>
      <c r="P2184" s="443"/>
      <c r="Q2184" s="443"/>
      <c r="R2184" s="443"/>
      <c r="S2184" s="443"/>
      <c r="T2184" s="443"/>
      <c r="U2184" s="443"/>
      <c r="V2184" s="443"/>
      <c r="W2184" s="443"/>
    </row>
    <row r="2185" spans="1:23" ht="15">
      <c r="A2185" s="459" t="s">
        <v>868</v>
      </c>
      <c r="B2185" s="464" t="s">
        <v>835</v>
      </c>
      <c r="C2185" s="443"/>
      <c r="D2185" s="443"/>
      <c r="E2185" s="286" t="s">
        <v>285</v>
      </c>
      <c r="F2185" s="286" t="s">
        <v>285</v>
      </c>
      <c r="G2185" s="286" t="s">
        <v>285</v>
      </c>
      <c r="H2185" s="286">
        <v>146.79999999999927</v>
      </c>
      <c r="I2185" s="286" t="s">
        <v>186</v>
      </c>
      <c r="J2185" s="286" t="s">
        <v>186</v>
      </c>
      <c r="K2185" s="286" t="s">
        <v>186</v>
      </c>
      <c r="L2185" s="313"/>
      <c r="M2185" s="312">
        <f t="shared" si="40"/>
        <v>146.79999999999927</v>
      </c>
      <c r="N2185" s="443"/>
      <c r="O2185" s="443"/>
      <c r="P2185" s="443"/>
      <c r="Q2185" s="443"/>
      <c r="R2185" s="443"/>
      <c r="S2185" s="443"/>
      <c r="T2185" s="443"/>
      <c r="U2185" s="443"/>
      <c r="V2185" s="443"/>
      <c r="W2185" s="443"/>
    </row>
    <row r="2186" spans="1:23" ht="15">
      <c r="A2186" s="459" t="s">
        <v>870</v>
      </c>
      <c r="B2186" s="464" t="s">
        <v>855</v>
      </c>
      <c r="C2186" s="443"/>
      <c r="D2186" s="443"/>
      <c r="E2186" s="286" t="s">
        <v>285</v>
      </c>
      <c r="F2186" s="286" t="s">
        <v>285</v>
      </c>
      <c r="G2186" s="286" t="s">
        <v>285</v>
      </c>
      <c r="H2186" s="286">
        <v>104.89999999999964</v>
      </c>
      <c r="I2186" s="286" t="s">
        <v>186</v>
      </c>
      <c r="J2186" s="286" t="s">
        <v>186</v>
      </c>
      <c r="K2186" s="286" t="s">
        <v>186</v>
      </c>
      <c r="L2186" s="313"/>
      <c r="M2186" s="312">
        <f t="shared" si="40"/>
        <v>104.89999999999964</v>
      </c>
      <c r="N2186" s="443"/>
      <c r="O2186" s="443"/>
      <c r="P2186" s="443"/>
      <c r="Q2186" s="443"/>
      <c r="R2186" s="443"/>
      <c r="S2186" s="443"/>
      <c r="T2186" s="443"/>
      <c r="U2186" s="443"/>
      <c r="V2186" s="443"/>
      <c r="W2186" s="443"/>
    </row>
    <row r="2187" spans="1:23" ht="15">
      <c r="A2187" s="459" t="s">
        <v>871</v>
      </c>
      <c r="B2187" s="464" t="s">
        <v>828</v>
      </c>
      <c r="C2187" s="443"/>
      <c r="D2187" s="443"/>
      <c r="E2187" s="286" t="s">
        <v>285</v>
      </c>
      <c r="F2187" s="286" t="s">
        <v>285</v>
      </c>
      <c r="G2187" s="286" t="s">
        <v>285</v>
      </c>
      <c r="H2187" s="286">
        <v>96.300000000002001</v>
      </c>
      <c r="I2187" s="286" t="s">
        <v>186</v>
      </c>
      <c r="J2187" s="286" t="s">
        <v>186</v>
      </c>
      <c r="K2187" s="286" t="s">
        <v>186</v>
      </c>
      <c r="L2187" s="313"/>
      <c r="M2187" s="312">
        <f t="shared" si="40"/>
        <v>96.300000000002001</v>
      </c>
      <c r="N2187" s="443"/>
      <c r="O2187" s="443"/>
      <c r="P2187" s="443"/>
      <c r="Q2187" s="443"/>
      <c r="R2187" s="443"/>
      <c r="S2187" s="443"/>
      <c r="T2187" s="443"/>
      <c r="U2187" s="443"/>
      <c r="V2187" s="443"/>
      <c r="W2187" s="443"/>
    </row>
    <row r="2188" spans="1:23" ht="15">
      <c r="A2188" s="459" t="s">
        <v>872</v>
      </c>
      <c r="B2188" s="361" t="s">
        <v>1854</v>
      </c>
      <c r="C2188" s="446"/>
      <c r="D2188" s="446"/>
      <c r="E2188" s="286" t="s">
        <v>285</v>
      </c>
      <c r="F2188" s="286" t="s">
        <v>285</v>
      </c>
      <c r="G2188" s="286" t="s">
        <v>285</v>
      </c>
      <c r="H2188" s="286" t="s">
        <v>285</v>
      </c>
      <c r="I2188" s="286" t="s">
        <v>186</v>
      </c>
      <c r="J2188" s="286" t="s">
        <v>186</v>
      </c>
      <c r="K2188" s="286" t="s">
        <v>186</v>
      </c>
      <c r="L2188" s="313"/>
      <c r="M2188" s="312">
        <f t="shared" si="40"/>
        <v>0</v>
      </c>
      <c r="N2188" s="443"/>
      <c r="O2188" s="443"/>
      <c r="P2188" s="443"/>
      <c r="Q2188" s="443"/>
      <c r="R2188" s="443"/>
      <c r="S2188" s="443"/>
      <c r="T2188" s="443"/>
      <c r="U2188" s="443"/>
      <c r="V2188" s="443"/>
      <c r="W2188" s="443"/>
    </row>
    <row r="2189" spans="1:23" ht="15">
      <c r="A2189" s="459" t="s">
        <v>875</v>
      </c>
      <c r="B2189" s="361" t="s">
        <v>1849</v>
      </c>
      <c r="C2189" s="446"/>
      <c r="D2189" s="446"/>
      <c r="E2189" s="286" t="s">
        <v>285</v>
      </c>
      <c r="F2189" s="286" t="s">
        <v>285</v>
      </c>
      <c r="G2189" s="286" t="s">
        <v>285</v>
      </c>
      <c r="H2189" s="286" t="s">
        <v>285</v>
      </c>
      <c r="I2189" s="286" t="s">
        <v>186</v>
      </c>
      <c r="J2189" s="286" t="s">
        <v>186</v>
      </c>
      <c r="K2189" s="286" t="s">
        <v>186</v>
      </c>
      <c r="L2189" s="313"/>
      <c r="M2189" s="312">
        <f t="shared" si="40"/>
        <v>0</v>
      </c>
      <c r="N2189" s="443"/>
      <c r="O2189" s="443"/>
      <c r="P2189" s="443"/>
      <c r="Q2189" s="443"/>
      <c r="R2189" s="443"/>
      <c r="S2189" s="443"/>
      <c r="T2189" s="443"/>
      <c r="U2189" s="443"/>
      <c r="V2189" s="443"/>
      <c r="W2189" s="443"/>
    </row>
    <row r="2190" spans="1:23" ht="15">
      <c r="A2190" s="459" t="s">
        <v>1006</v>
      </c>
      <c r="B2190" s="361" t="s">
        <v>1844</v>
      </c>
      <c r="C2190" s="446"/>
      <c r="D2190" s="446"/>
      <c r="E2190" s="286" t="s">
        <v>285</v>
      </c>
      <c r="F2190" s="286" t="s">
        <v>285</v>
      </c>
      <c r="G2190" s="286" t="s">
        <v>285</v>
      </c>
      <c r="H2190" s="286" t="s">
        <v>285</v>
      </c>
      <c r="I2190" s="286" t="s">
        <v>186</v>
      </c>
      <c r="J2190" s="286" t="s">
        <v>186</v>
      </c>
      <c r="K2190" s="286" t="s">
        <v>186</v>
      </c>
      <c r="L2190" s="313"/>
      <c r="M2190" s="312">
        <f t="shared" si="40"/>
        <v>0</v>
      </c>
      <c r="N2190" s="443"/>
      <c r="O2190" s="443"/>
      <c r="P2190" s="443"/>
      <c r="Q2190" s="443"/>
      <c r="R2190" s="443"/>
      <c r="S2190" s="443"/>
      <c r="T2190" s="443"/>
      <c r="U2190" s="443"/>
      <c r="V2190" s="443"/>
      <c r="W2190" s="443"/>
    </row>
    <row r="2191" spans="1:23" ht="15">
      <c r="A2191" s="459" t="s">
        <v>1007</v>
      </c>
      <c r="B2191" s="361" t="s">
        <v>1850</v>
      </c>
      <c r="C2191" s="446"/>
      <c r="D2191" s="446"/>
      <c r="E2191" s="286" t="s">
        <v>285</v>
      </c>
      <c r="F2191" s="286" t="s">
        <v>285</v>
      </c>
      <c r="G2191" s="286" t="s">
        <v>285</v>
      </c>
      <c r="H2191" s="286" t="s">
        <v>285</v>
      </c>
      <c r="I2191" s="286" t="s">
        <v>186</v>
      </c>
      <c r="J2191" s="286" t="s">
        <v>186</v>
      </c>
      <c r="K2191" s="286" t="s">
        <v>186</v>
      </c>
      <c r="L2191" s="313"/>
      <c r="M2191" s="312">
        <f t="shared" si="40"/>
        <v>0</v>
      </c>
      <c r="N2191" s="443"/>
      <c r="O2191" s="443"/>
      <c r="P2191" s="443"/>
      <c r="Q2191" s="443"/>
      <c r="R2191" s="443"/>
      <c r="S2191" s="443"/>
      <c r="T2191" s="443"/>
      <c r="U2191" s="443"/>
      <c r="V2191" s="443"/>
      <c r="W2191" s="443"/>
    </row>
    <row r="2192" spans="1:23" ht="15">
      <c r="A2192" s="459" t="s">
        <v>1008</v>
      </c>
      <c r="B2192" s="361" t="s">
        <v>1852</v>
      </c>
      <c r="C2192" s="446"/>
      <c r="D2192" s="446"/>
      <c r="E2192" s="286" t="s">
        <v>285</v>
      </c>
      <c r="F2192" s="286" t="s">
        <v>285</v>
      </c>
      <c r="G2192" s="286" t="s">
        <v>285</v>
      </c>
      <c r="H2192" s="286" t="s">
        <v>285</v>
      </c>
      <c r="I2192" s="286" t="s">
        <v>186</v>
      </c>
      <c r="J2192" s="286" t="s">
        <v>186</v>
      </c>
      <c r="K2192" s="286" t="s">
        <v>186</v>
      </c>
      <c r="L2192" s="313"/>
      <c r="M2192" s="312">
        <f t="shared" si="40"/>
        <v>0</v>
      </c>
      <c r="N2192" s="443"/>
      <c r="O2192" s="443"/>
      <c r="P2192" s="443"/>
      <c r="Q2192" s="443"/>
      <c r="R2192" s="443"/>
      <c r="S2192" s="443"/>
      <c r="T2192" s="443"/>
      <c r="U2192" s="443"/>
      <c r="V2192" s="443"/>
      <c r="W2192" s="443"/>
    </row>
    <row r="2193" spans="1:23" ht="15">
      <c r="A2193" s="459" t="s">
        <v>1009</v>
      </c>
      <c r="B2193" s="343" t="s">
        <v>1837</v>
      </c>
      <c r="C2193" s="446"/>
      <c r="D2193" s="446"/>
      <c r="E2193" s="286" t="s">
        <v>285</v>
      </c>
      <c r="F2193" s="286" t="s">
        <v>285</v>
      </c>
      <c r="G2193" s="286" t="s">
        <v>285</v>
      </c>
      <c r="H2193" s="286" t="s">
        <v>285</v>
      </c>
      <c r="I2193" s="286" t="s">
        <v>186</v>
      </c>
      <c r="J2193" s="286" t="s">
        <v>186</v>
      </c>
      <c r="K2193" s="286" t="s">
        <v>186</v>
      </c>
      <c r="L2193" s="313"/>
      <c r="M2193" s="312">
        <f t="shared" si="40"/>
        <v>0</v>
      </c>
      <c r="N2193" s="443"/>
      <c r="O2193" s="443"/>
      <c r="P2193" s="443"/>
      <c r="Q2193" s="443"/>
      <c r="R2193" s="443"/>
      <c r="S2193" s="443"/>
      <c r="T2193" s="443"/>
      <c r="U2193" s="443"/>
      <c r="V2193" s="443"/>
      <c r="W2193" s="443"/>
    </row>
    <row r="2194" spans="1:23" ht="15">
      <c r="A2194" s="459" t="s">
        <v>1010</v>
      </c>
      <c r="B2194" s="361" t="s">
        <v>1839</v>
      </c>
      <c r="C2194" s="446"/>
      <c r="D2194" s="446"/>
      <c r="E2194" s="286" t="s">
        <v>285</v>
      </c>
      <c r="F2194" s="286" t="s">
        <v>285</v>
      </c>
      <c r="G2194" s="286" t="s">
        <v>285</v>
      </c>
      <c r="H2194" s="286" t="s">
        <v>285</v>
      </c>
      <c r="I2194" s="286" t="s">
        <v>186</v>
      </c>
      <c r="J2194" s="286" t="s">
        <v>186</v>
      </c>
      <c r="K2194" s="286" t="s">
        <v>186</v>
      </c>
      <c r="L2194" s="313"/>
      <c r="M2194" s="312">
        <f t="shared" ref="M2194:M2213" si="41">SUM(E2194:I2194)</f>
        <v>0</v>
      </c>
      <c r="N2194" s="443"/>
      <c r="O2194" s="443"/>
      <c r="P2194" s="443"/>
      <c r="Q2194" s="443"/>
      <c r="R2194" s="443"/>
      <c r="S2194" s="443"/>
      <c r="T2194" s="443"/>
      <c r="U2194" s="443"/>
      <c r="V2194" s="443"/>
      <c r="W2194" s="443"/>
    </row>
    <row r="2195" spans="1:23" ht="15">
      <c r="A2195" s="459" t="s">
        <v>1011</v>
      </c>
      <c r="B2195" s="361" t="s">
        <v>1842</v>
      </c>
      <c r="C2195" s="446"/>
      <c r="D2195" s="446"/>
      <c r="E2195" s="286" t="s">
        <v>285</v>
      </c>
      <c r="F2195" s="286" t="s">
        <v>285</v>
      </c>
      <c r="G2195" s="286" t="s">
        <v>285</v>
      </c>
      <c r="H2195" s="286" t="s">
        <v>285</v>
      </c>
      <c r="I2195" s="286" t="s">
        <v>186</v>
      </c>
      <c r="J2195" s="286" t="s">
        <v>186</v>
      </c>
      <c r="K2195" s="286" t="s">
        <v>186</v>
      </c>
      <c r="L2195" s="313"/>
      <c r="M2195" s="312">
        <f t="shared" si="41"/>
        <v>0</v>
      </c>
      <c r="N2195" s="443"/>
      <c r="O2195" s="443"/>
      <c r="P2195" s="443"/>
      <c r="Q2195" s="443"/>
      <c r="R2195" s="443"/>
      <c r="S2195" s="443"/>
      <c r="T2195" s="443"/>
      <c r="U2195" s="443"/>
      <c r="V2195" s="443"/>
      <c r="W2195" s="443"/>
    </row>
    <row r="2196" spans="1:23" ht="15">
      <c r="A2196" s="459" t="s">
        <v>1012</v>
      </c>
      <c r="B2196" s="361" t="s">
        <v>1841</v>
      </c>
      <c r="C2196" s="446"/>
      <c r="D2196" s="446"/>
      <c r="E2196" s="286" t="s">
        <v>285</v>
      </c>
      <c r="F2196" s="286" t="s">
        <v>285</v>
      </c>
      <c r="G2196" s="286" t="s">
        <v>285</v>
      </c>
      <c r="H2196" s="286" t="s">
        <v>285</v>
      </c>
      <c r="I2196" s="286" t="s">
        <v>186</v>
      </c>
      <c r="J2196" s="286" t="s">
        <v>186</v>
      </c>
      <c r="K2196" s="286" t="s">
        <v>186</v>
      </c>
      <c r="L2196" s="313"/>
      <c r="M2196" s="312">
        <f t="shared" si="41"/>
        <v>0</v>
      </c>
      <c r="N2196" s="443"/>
      <c r="O2196" s="443"/>
      <c r="P2196" s="443"/>
      <c r="Q2196" s="443"/>
      <c r="R2196" s="443"/>
      <c r="S2196" s="443"/>
      <c r="T2196" s="443"/>
      <c r="U2196" s="443"/>
      <c r="V2196" s="443"/>
      <c r="W2196" s="443"/>
    </row>
    <row r="2197" spans="1:23" ht="15">
      <c r="A2197" s="459" t="s">
        <v>1013</v>
      </c>
      <c r="B2197" s="361" t="s">
        <v>1851</v>
      </c>
      <c r="C2197" s="446"/>
      <c r="D2197" s="446"/>
      <c r="E2197" s="286" t="s">
        <v>285</v>
      </c>
      <c r="F2197" s="286" t="s">
        <v>285</v>
      </c>
      <c r="G2197" s="286" t="s">
        <v>285</v>
      </c>
      <c r="H2197" s="286" t="s">
        <v>285</v>
      </c>
      <c r="I2197" s="286" t="s">
        <v>186</v>
      </c>
      <c r="J2197" s="286" t="s">
        <v>186</v>
      </c>
      <c r="K2197" s="286" t="s">
        <v>186</v>
      </c>
      <c r="L2197" s="313"/>
      <c r="M2197" s="312">
        <f t="shared" si="41"/>
        <v>0</v>
      </c>
      <c r="N2197" s="443"/>
      <c r="O2197" s="443"/>
      <c r="P2197" s="443"/>
      <c r="Q2197" s="443"/>
      <c r="R2197" s="443"/>
      <c r="S2197" s="443"/>
      <c r="T2197" s="443"/>
      <c r="U2197" s="443"/>
      <c r="V2197" s="443"/>
      <c r="W2197" s="443"/>
    </row>
    <row r="2198" spans="1:23" ht="15">
      <c r="A2198" s="459" t="s">
        <v>1014</v>
      </c>
      <c r="B2198" s="361" t="s">
        <v>1858</v>
      </c>
      <c r="C2198" s="446"/>
      <c r="D2198" s="446"/>
      <c r="E2198" s="286" t="s">
        <v>285</v>
      </c>
      <c r="F2198" s="286" t="s">
        <v>285</v>
      </c>
      <c r="G2198" s="286" t="s">
        <v>285</v>
      </c>
      <c r="H2198" s="286" t="s">
        <v>285</v>
      </c>
      <c r="I2198" s="286" t="s">
        <v>186</v>
      </c>
      <c r="J2198" s="286" t="s">
        <v>186</v>
      </c>
      <c r="K2198" s="286" t="s">
        <v>186</v>
      </c>
      <c r="L2198" s="313"/>
      <c r="M2198" s="312">
        <f t="shared" si="41"/>
        <v>0</v>
      </c>
      <c r="N2198" s="443"/>
      <c r="O2198" s="443"/>
      <c r="P2198" s="443"/>
      <c r="Q2198" s="443"/>
      <c r="R2198" s="443"/>
      <c r="S2198" s="443"/>
      <c r="T2198" s="443"/>
      <c r="U2198" s="443"/>
      <c r="V2198" s="443"/>
      <c r="W2198" s="443"/>
    </row>
    <row r="2199" spans="1:23" ht="15">
      <c r="A2199" s="459" t="s">
        <v>1015</v>
      </c>
      <c r="B2199" s="361" t="s">
        <v>1848</v>
      </c>
      <c r="C2199" s="446"/>
      <c r="D2199" s="446"/>
      <c r="E2199" s="286" t="s">
        <v>285</v>
      </c>
      <c r="F2199" s="286" t="s">
        <v>285</v>
      </c>
      <c r="G2199" s="286" t="s">
        <v>285</v>
      </c>
      <c r="H2199" s="286" t="s">
        <v>285</v>
      </c>
      <c r="I2199" s="286" t="s">
        <v>186</v>
      </c>
      <c r="J2199" s="286" t="s">
        <v>186</v>
      </c>
      <c r="K2199" s="286" t="s">
        <v>186</v>
      </c>
      <c r="L2199" s="313"/>
      <c r="M2199" s="312">
        <f t="shared" si="41"/>
        <v>0</v>
      </c>
      <c r="N2199" s="443"/>
      <c r="O2199" s="443"/>
      <c r="P2199" s="443"/>
      <c r="Q2199" s="443"/>
      <c r="R2199" s="443"/>
      <c r="S2199" s="443"/>
      <c r="T2199" s="443"/>
      <c r="U2199" s="443"/>
      <c r="V2199" s="443"/>
      <c r="W2199" s="443"/>
    </row>
    <row r="2200" spans="1:23" ht="15">
      <c r="A2200" s="459" t="s">
        <v>1016</v>
      </c>
      <c r="B2200" s="361" t="s">
        <v>1853</v>
      </c>
      <c r="C2200" s="446"/>
      <c r="D2200" s="446"/>
      <c r="E2200" s="286" t="s">
        <v>285</v>
      </c>
      <c r="F2200" s="286" t="s">
        <v>285</v>
      </c>
      <c r="G2200" s="286" t="s">
        <v>285</v>
      </c>
      <c r="H2200" s="286" t="s">
        <v>285</v>
      </c>
      <c r="I2200" s="286" t="s">
        <v>186</v>
      </c>
      <c r="J2200" s="286" t="s">
        <v>186</v>
      </c>
      <c r="K2200" s="286" t="s">
        <v>186</v>
      </c>
      <c r="L2200" s="313"/>
      <c r="M2200" s="312">
        <f t="shared" si="41"/>
        <v>0</v>
      </c>
      <c r="N2200" s="443"/>
      <c r="O2200" s="443"/>
      <c r="P2200" s="443"/>
      <c r="Q2200" s="443"/>
      <c r="R2200" s="443"/>
      <c r="S2200" s="443"/>
      <c r="T2200" s="443"/>
      <c r="U2200" s="443"/>
      <c r="V2200" s="443"/>
      <c r="W2200" s="443"/>
    </row>
    <row r="2201" spans="1:23" ht="15">
      <c r="A2201" s="459" t="s">
        <v>1017</v>
      </c>
      <c r="B2201" s="361" t="s">
        <v>1847</v>
      </c>
      <c r="C2201" s="446"/>
      <c r="D2201" s="446"/>
      <c r="E2201" s="286" t="s">
        <v>285</v>
      </c>
      <c r="F2201" s="286" t="s">
        <v>285</v>
      </c>
      <c r="G2201" s="286" t="s">
        <v>285</v>
      </c>
      <c r="H2201" s="286" t="s">
        <v>285</v>
      </c>
      <c r="I2201" s="286" t="s">
        <v>186</v>
      </c>
      <c r="J2201" s="286" t="s">
        <v>186</v>
      </c>
      <c r="K2201" s="286" t="s">
        <v>186</v>
      </c>
      <c r="L2201" s="313"/>
      <c r="M2201" s="312">
        <f t="shared" si="41"/>
        <v>0</v>
      </c>
      <c r="N2201" s="443"/>
      <c r="O2201" s="443"/>
      <c r="P2201" s="443"/>
      <c r="Q2201" s="443"/>
      <c r="R2201" s="443"/>
      <c r="S2201" s="443"/>
      <c r="T2201" s="443"/>
      <c r="U2201" s="443"/>
      <c r="V2201" s="443"/>
      <c r="W2201" s="443"/>
    </row>
    <row r="2202" spans="1:23" ht="15">
      <c r="A2202" s="459" t="s">
        <v>1018</v>
      </c>
      <c r="B2202" s="361" t="s">
        <v>1857</v>
      </c>
      <c r="C2202" s="446"/>
      <c r="D2202" s="446"/>
      <c r="E2202" s="286" t="s">
        <v>285</v>
      </c>
      <c r="F2202" s="286" t="s">
        <v>285</v>
      </c>
      <c r="G2202" s="286" t="s">
        <v>285</v>
      </c>
      <c r="H2202" s="286" t="s">
        <v>285</v>
      </c>
      <c r="I2202" s="286" t="s">
        <v>186</v>
      </c>
      <c r="J2202" s="286" t="s">
        <v>186</v>
      </c>
      <c r="K2202" s="286" t="s">
        <v>186</v>
      </c>
      <c r="L2202" s="313"/>
      <c r="M2202" s="312">
        <f t="shared" si="41"/>
        <v>0</v>
      </c>
      <c r="N2202" s="443"/>
      <c r="O2202" s="443"/>
      <c r="P2202" s="443"/>
      <c r="Q2202" s="443"/>
      <c r="R2202" s="443"/>
      <c r="S2202" s="443"/>
      <c r="T2202" s="443"/>
      <c r="U2202" s="443"/>
      <c r="V2202" s="443"/>
      <c r="W2202" s="443"/>
    </row>
    <row r="2203" spans="1:23" ht="15">
      <c r="A2203" s="459" t="s">
        <v>1019</v>
      </c>
      <c r="B2203" s="361" t="s">
        <v>1845</v>
      </c>
      <c r="C2203" s="446"/>
      <c r="D2203" s="446"/>
      <c r="E2203" s="286" t="s">
        <v>285</v>
      </c>
      <c r="F2203" s="286" t="s">
        <v>285</v>
      </c>
      <c r="G2203" s="286" t="s">
        <v>285</v>
      </c>
      <c r="H2203" s="286" t="s">
        <v>285</v>
      </c>
      <c r="I2203" s="286" t="s">
        <v>186</v>
      </c>
      <c r="J2203" s="286" t="s">
        <v>186</v>
      </c>
      <c r="K2203" s="286" t="s">
        <v>186</v>
      </c>
      <c r="L2203" s="313"/>
      <c r="M2203" s="312">
        <f t="shared" si="41"/>
        <v>0</v>
      </c>
      <c r="N2203" s="443"/>
      <c r="O2203" s="443"/>
      <c r="P2203" s="443"/>
      <c r="Q2203" s="443"/>
      <c r="R2203" s="443"/>
      <c r="S2203" s="443"/>
      <c r="T2203" s="443"/>
      <c r="U2203" s="443"/>
      <c r="V2203" s="443"/>
      <c r="W2203" s="443"/>
    </row>
    <row r="2204" spans="1:23" ht="15">
      <c r="A2204" s="459" t="s">
        <v>1020</v>
      </c>
      <c r="B2204" s="361" t="s">
        <v>1873</v>
      </c>
      <c r="C2204" s="446"/>
      <c r="D2204" s="446"/>
      <c r="E2204" s="286" t="s">
        <v>285</v>
      </c>
      <c r="F2204" s="286" t="s">
        <v>285</v>
      </c>
      <c r="G2204" s="286" t="s">
        <v>285</v>
      </c>
      <c r="H2204" s="286" t="s">
        <v>285</v>
      </c>
      <c r="I2204" s="286" t="s">
        <v>186</v>
      </c>
      <c r="J2204" s="286" t="s">
        <v>186</v>
      </c>
      <c r="K2204" s="286" t="s">
        <v>186</v>
      </c>
      <c r="L2204" s="313"/>
      <c r="M2204" s="312">
        <f t="shared" si="41"/>
        <v>0</v>
      </c>
      <c r="N2204" s="443"/>
      <c r="O2204" s="443"/>
      <c r="P2204" s="443"/>
      <c r="Q2204" s="443"/>
      <c r="R2204" s="443"/>
      <c r="S2204" s="443"/>
      <c r="T2204" s="443"/>
      <c r="U2204" s="443"/>
      <c r="V2204" s="443"/>
      <c r="W2204" s="443"/>
    </row>
    <row r="2205" spans="1:23" ht="15">
      <c r="A2205" s="459" t="s">
        <v>1021</v>
      </c>
      <c r="B2205" s="343" t="s">
        <v>1859</v>
      </c>
      <c r="C2205" s="446"/>
      <c r="D2205" s="446"/>
      <c r="E2205" s="286" t="s">
        <v>285</v>
      </c>
      <c r="F2205" s="286" t="s">
        <v>285</v>
      </c>
      <c r="G2205" s="286" t="s">
        <v>285</v>
      </c>
      <c r="H2205" s="286" t="s">
        <v>285</v>
      </c>
      <c r="I2205" s="286" t="s">
        <v>186</v>
      </c>
      <c r="J2205" s="286" t="s">
        <v>186</v>
      </c>
      <c r="K2205" s="286" t="s">
        <v>186</v>
      </c>
      <c r="L2205" s="313"/>
      <c r="M2205" s="312">
        <f t="shared" si="41"/>
        <v>0</v>
      </c>
      <c r="N2205" s="443"/>
      <c r="O2205" s="443"/>
      <c r="P2205" s="443"/>
      <c r="Q2205" s="443"/>
      <c r="R2205" s="443"/>
      <c r="S2205" s="443"/>
      <c r="T2205" s="443"/>
      <c r="U2205" s="443"/>
      <c r="V2205" s="443"/>
      <c r="W2205" s="443"/>
    </row>
    <row r="2206" spans="1:23" ht="15">
      <c r="A2206" s="459" t="s">
        <v>1022</v>
      </c>
      <c r="B2206" s="361" t="s">
        <v>1856</v>
      </c>
      <c r="C2206" s="446"/>
      <c r="D2206" s="446"/>
      <c r="E2206" s="286" t="s">
        <v>285</v>
      </c>
      <c r="F2206" s="286" t="s">
        <v>285</v>
      </c>
      <c r="G2206" s="286" t="s">
        <v>285</v>
      </c>
      <c r="H2206" s="286" t="s">
        <v>285</v>
      </c>
      <c r="I2206" s="286" t="s">
        <v>186</v>
      </c>
      <c r="J2206" s="286" t="s">
        <v>186</v>
      </c>
      <c r="K2206" s="286" t="s">
        <v>186</v>
      </c>
      <c r="L2206" s="313"/>
      <c r="M2206" s="312">
        <f t="shared" si="41"/>
        <v>0</v>
      </c>
      <c r="N2206" s="443"/>
      <c r="O2206" s="443"/>
      <c r="P2206" s="443"/>
      <c r="Q2206" s="443"/>
      <c r="R2206" s="443"/>
      <c r="S2206" s="443"/>
      <c r="T2206" s="443"/>
      <c r="U2206" s="443"/>
      <c r="V2206" s="443"/>
      <c r="W2206" s="443"/>
    </row>
    <row r="2207" spans="1:23" ht="15">
      <c r="A2207" s="459" t="s">
        <v>1023</v>
      </c>
      <c r="B2207" s="361" t="s">
        <v>1855</v>
      </c>
      <c r="C2207" s="446"/>
      <c r="D2207" s="446"/>
      <c r="E2207" s="286" t="s">
        <v>285</v>
      </c>
      <c r="F2207" s="286" t="s">
        <v>285</v>
      </c>
      <c r="G2207" s="286" t="s">
        <v>285</v>
      </c>
      <c r="H2207" s="286" t="s">
        <v>285</v>
      </c>
      <c r="I2207" s="286" t="s">
        <v>186</v>
      </c>
      <c r="J2207" s="286" t="s">
        <v>186</v>
      </c>
      <c r="K2207" s="286" t="s">
        <v>186</v>
      </c>
      <c r="L2207" s="313"/>
      <c r="M2207" s="312">
        <f t="shared" si="41"/>
        <v>0</v>
      </c>
      <c r="N2207" s="443"/>
      <c r="O2207" s="443"/>
      <c r="P2207" s="443"/>
      <c r="Q2207" s="443"/>
      <c r="R2207" s="443"/>
      <c r="S2207" s="443"/>
      <c r="T2207" s="443"/>
      <c r="U2207" s="443"/>
      <c r="V2207" s="443"/>
      <c r="W2207" s="443"/>
    </row>
    <row r="2208" spans="1:23" ht="15">
      <c r="A2208" s="459" t="s">
        <v>1024</v>
      </c>
      <c r="B2208" s="530" t="s">
        <v>2245</v>
      </c>
      <c r="C2208" s="446"/>
      <c r="D2208" s="446"/>
      <c r="E2208" s="286" t="s">
        <v>285</v>
      </c>
      <c r="F2208" s="286" t="s">
        <v>285</v>
      </c>
      <c r="G2208" s="286" t="s">
        <v>285</v>
      </c>
      <c r="H2208" s="286" t="s">
        <v>285</v>
      </c>
      <c r="I2208" s="286" t="s">
        <v>186</v>
      </c>
      <c r="J2208" s="286" t="s">
        <v>186</v>
      </c>
      <c r="K2208" s="286" t="s">
        <v>186</v>
      </c>
      <c r="L2208" s="313"/>
      <c r="M2208" s="312">
        <f t="shared" ref="M2208:M2217" si="42">SUM(E2208:J2208)</f>
        <v>0</v>
      </c>
      <c r="N2208" s="443"/>
      <c r="O2208" s="443"/>
      <c r="P2208" s="443"/>
      <c r="Q2208" s="443"/>
      <c r="R2208" s="443"/>
      <c r="S2208" s="443"/>
      <c r="T2208" s="443"/>
      <c r="U2208" s="443"/>
      <c r="V2208" s="443"/>
      <c r="W2208" s="443"/>
    </row>
    <row r="2209" spans="1:23" ht="15">
      <c r="A2209" s="459" t="s">
        <v>1025</v>
      </c>
      <c r="B2209" s="530" t="s">
        <v>2238</v>
      </c>
      <c r="C2209" s="446"/>
      <c r="D2209" s="446"/>
      <c r="E2209" s="286" t="s">
        <v>285</v>
      </c>
      <c r="F2209" s="286" t="s">
        <v>285</v>
      </c>
      <c r="G2209" s="286" t="s">
        <v>285</v>
      </c>
      <c r="H2209" s="286" t="s">
        <v>285</v>
      </c>
      <c r="I2209" s="286" t="s">
        <v>186</v>
      </c>
      <c r="J2209" s="286" t="s">
        <v>186</v>
      </c>
      <c r="K2209" s="286" t="s">
        <v>186</v>
      </c>
      <c r="L2209" s="313"/>
      <c r="M2209" s="312">
        <f t="shared" si="42"/>
        <v>0</v>
      </c>
      <c r="N2209" s="443"/>
      <c r="O2209" s="443"/>
      <c r="P2209" s="443"/>
      <c r="Q2209" s="443"/>
      <c r="R2209" s="443"/>
      <c r="S2209" s="443"/>
      <c r="T2209" s="443"/>
      <c r="U2209" s="443"/>
      <c r="V2209" s="443"/>
      <c r="W2209" s="443"/>
    </row>
    <row r="2210" spans="1:23" ht="15">
      <c r="A2210" s="459" t="s">
        <v>1026</v>
      </c>
      <c r="B2210" s="530" t="s">
        <v>2244</v>
      </c>
      <c r="C2210" s="446"/>
      <c r="D2210" s="446"/>
      <c r="E2210" s="286" t="s">
        <v>285</v>
      </c>
      <c r="F2210" s="286" t="s">
        <v>285</v>
      </c>
      <c r="G2210" s="286" t="s">
        <v>285</v>
      </c>
      <c r="H2210" s="286" t="s">
        <v>285</v>
      </c>
      <c r="I2210" s="286" t="s">
        <v>186</v>
      </c>
      <c r="J2210" s="286" t="s">
        <v>186</v>
      </c>
      <c r="K2210" s="286" t="s">
        <v>186</v>
      </c>
      <c r="L2210" s="313"/>
      <c r="M2210" s="312">
        <f t="shared" si="42"/>
        <v>0</v>
      </c>
      <c r="N2210" s="443"/>
      <c r="O2210" s="443"/>
      <c r="P2210" s="443"/>
      <c r="Q2210" s="443"/>
      <c r="R2210" s="443"/>
      <c r="S2210" s="443"/>
      <c r="T2210" s="443"/>
      <c r="U2210" s="443"/>
      <c r="V2210" s="443"/>
      <c r="W2210" s="443"/>
    </row>
    <row r="2211" spans="1:23" ht="15">
      <c r="A2211" s="459" t="s">
        <v>1027</v>
      </c>
      <c r="B2211" s="530" t="s">
        <v>2241</v>
      </c>
      <c r="C2211" s="446"/>
      <c r="D2211" s="446"/>
      <c r="E2211" s="286" t="s">
        <v>285</v>
      </c>
      <c r="F2211" s="286" t="s">
        <v>285</v>
      </c>
      <c r="G2211" s="286" t="s">
        <v>285</v>
      </c>
      <c r="H2211" s="286" t="s">
        <v>285</v>
      </c>
      <c r="I2211" s="286" t="s">
        <v>186</v>
      </c>
      <c r="J2211" s="286" t="s">
        <v>186</v>
      </c>
      <c r="K2211" s="286" t="s">
        <v>186</v>
      </c>
      <c r="L2211" s="313"/>
      <c r="M2211" s="312">
        <f t="shared" si="42"/>
        <v>0</v>
      </c>
      <c r="N2211" s="443"/>
      <c r="O2211" s="443"/>
      <c r="P2211" s="443"/>
      <c r="Q2211" s="443"/>
      <c r="R2211" s="443"/>
      <c r="S2211" s="443"/>
      <c r="T2211" s="443"/>
      <c r="U2211" s="443"/>
      <c r="V2211" s="443"/>
      <c r="W2211" s="443"/>
    </row>
    <row r="2212" spans="1:23" ht="15">
      <c r="A2212" s="459" t="s">
        <v>1028</v>
      </c>
      <c r="B2212" s="530" t="s">
        <v>2239</v>
      </c>
      <c r="C2212" s="446"/>
      <c r="D2212" s="446"/>
      <c r="E2212" s="286" t="s">
        <v>285</v>
      </c>
      <c r="F2212" s="286" t="s">
        <v>285</v>
      </c>
      <c r="G2212" s="286" t="s">
        <v>285</v>
      </c>
      <c r="H2212" s="286" t="s">
        <v>285</v>
      </c>
      <c r="I2212" s="286" t="s">
        <v>186</v>
      </c>
      <c r="J2212" s="286" t="s">
        <v>186</v>
      </c>
      <c r="K2212" s="286" t="s">
        <v>186</v>
      </c>
      <c r="L2212" s="313"/>
      <c r="M2212" s="312">
        <f t="shared" si="42"/>
        <v>0</v>
      </c>
      <c r="N2212" s="443"/>
      <c r="O2212" s="443"/>
      <c r="P2212" s="443"/>
      <c r="Q2212" s="443"/>
      <c r="R2212" s="443"/>
      <c r="S2212" s="443"/>
      <c r="T2212" s="443"/>
      <c r="U2212" s="443"/>
      <c r="V2212" s="443"/>
      <c r="W2212" s="443"/>
    </row>
    <row r="2213" spans="1:23" ht="15">
      <c r="A2213" s="459" t="s">
        <v>1029</v>
      </c>
      <c r="B2213" s="530" t="s">
        <v>2256</v>
      </c>
      <c r="C2213" s="446"/>
      <c r="D2213" s="446"/>
      <c r="E2213" s="286" t="s">
        <v>285</v>
      </c>
      <c r="F2213" s="286" t="s">
        <v>285</v>
      </c>
      <c r="G2213" s="286" t="s">
        <v>285</v>
      </c>
      <c r="H2213" s="286" t="s">
        <v>285</v>
      </c>
      <c r="I2213" s="286" t="s">
        <v>186</v>
      </c>
      <c r="J2213" s="286" t="s">
        <v>186</v>
      </c>
      <c r="K2213" s="286" t="s">
        <v>186</v>
      </c>
      <c r="L2213" s="313"/>
      <c r="M2213" s="312">
        <f t="shared" si="42"/>
        <v>0</v>
      </c>
      <c r="N2213" s="443"/>
      <c r="O2213" s="443"/>
      <c r="P2213" s="443"/>
      <c r="Q2213" s="443"/>
      <c r="R2213" s="443"/>
      <c r="S2213" s="443"/>
      <c r="T2213" s="443"/>
      <c r="U2213" s="443"/>
      <c r="V2213" s="443"/>
      <c r="W2213" s="443"/>
    </row>
    <row r="2214" spans="1:23" ht="15">
      <c r="A2214" s="459" t="s">
        <v>1030</v>
      </c>
      <c r="B2214" s="530" t="s">
        <v>2246</v>
      </c>
      <c r="C2214" s="446"/>
      <c r="D2214" s="446"/>
      <c r="E2214" s="286" t="s">
        <v>285</v>
      </c>
      <c r="F2214" s="286" t="s">
        <v>285</v>
      </c>
      <c r="G2214" s="286" t="s">
        <v>285</v>
      </c>
      <c r="H2214" s="286" t="s">
        <v>285</v>
      </c>
      <c r="I2214" s="286" t="s">
        <v>186</v>
      </c>
      <c r="J2214" s="286" t="s">
        <v>186</v>
      </c>
      <c r="K2214" s="286" t="s">
        <v>186</v>
      </c>
      <c r="L2214" s="313"/>
      <c r="M2214" s="312">
        <f t="shared" si="42"/>
        <v>0</v>
      </c>
      <c r="N2214" s="443"/>
      <c r="O2214" s="443"/>
      <c r="P2214" s="443"/>
      <c r="Q2214" s="443"/>
      <c r="R2214" s="443"/>
      <c r="S2214" s="443"/>
      <c r="T2214" s="443"/>
      <c r="U2214" s="443"/>
      <c r="V2214" s="443"/>
      <c r="W2214" s="443"/>
    </row>
    <row r="2215" spans="1:23" ht="15">
      <c r="A2215" s="459" t="s">
        <v>1031</v>
      </c>
      <c r="B2215" s="530" t="s">
        <v>2242</v>
      </c>
      <c r="C2215" s="446"/>
      <c r="D2215" s="446"/>
      <c r="E2215" s="286" t="s">
        <v>285</v>
      </c>
      <c r="F2215" s="286" t="s">
        <v>285</v>
      </c>
      <c r="G2215" s="286" t="s">
        <v>285</v>
      </c>
      <c r="H2215" s="286" t="s">
        <v>285</v>
      </c>
      <c r="I2215" s="286" t="s">
        <v>186</v>
      </c>
      <c r="J2215" s="286" t="s">
        <v>186</v>
      </c>
      <c r="K2215" s="286" t="s">
        <v>186</v>
      </c>
      <c r="L2215" s="313"/>
      <c r="M2215" s="312">
        <f t="shared" si="42"/>
        <v>0</v>
      </c>
      <c r="N2215" s="443"/>
      <c r="O2215" s="443"/>
      <c r="P2215" s="443"/>
      <c r="Q2215" s="443"/>
      <c r="R2215" s="443"/>
      <c r="S2215" s="443"/>
      <c r="T2215" s="443"/>
      <c r="U2215" s="443"/>
      <c r="V2215" s="443"/>
      <c r="W2215" s="443"/>
    </row>
    <row r="2216" spans="1:23" ht="15">
      <c r="A2216" s="459" t="s">
        <v>1032</v>
      </c>
      <c r="B2216" s="530" t="s">
        <v>2237</v>
      </c>
      <c r="C2216" s="446"/>
      <c r="D2216" s="446"/>
      <c r="E2216" s="286" t="s">
        <v>285</v>
      </c>
      <c r="F2216" s="286" t="s">
        <v>285</v>
      </c>
      <c r="G2216" s="286" t="s">
        <v>285</v>
      </c>
      <c r="H2216" s="286" t="s">
        <v>285</v>
      </c>
      <c r="I2216" s="286" t="s">
        <v>186</v>
      </c>
      <c r="J2216" s="286" t="s">
        <v>186</v>
      </c>
      <c r="K2216" s="286" t="s">
        <v>186</v>
      </c>
      <c r="L2216" s="313"/>
      <c r="M2216" s="312">
        <f t="shared" si="42"/>
        <v>0</v>
      </c>
      <c r="N2216" s="443"/>
      <c r="O2216" s="443"/>
      <c r="P2216" s="443"/>
      <c r="Q2216" s="443"/>
      <c r="R2216" s="443"/>
      <c r="S2216" s="443"/>
      <c r="T2216" s="443"/>
      <c r="U2216" s="443"/>
      <c r="V2216" s="443"/>
      <c r="W2216" s="443"/>
    </row>
    <row r="2217" spans="1:23" ht="15">
      <c r="A2217" s="459" t="s">
        <v>1033</v>
      </c>
      <c r="B2217" s="530" t="s">
        <v>2243</v>
      </c>
      <c r="C2217" s="446"/>
      <c r="D2217" s="446"/>
      <c r="E2217" s="286" t="s">
        <v>285</v>
      </c>
      <c r="F2217" s="286" t="s">
        <v>285</v>
      </c>
      <c r="G2217" s="286" t="s">
        <v>285</v>
      </c>
      <c r="H2217" s="286" t="s">
        <v>285</v>
      </c>
      <c r="I2217" s="286" t="s">
        <v>186</v>
      </c>
      <c r="J2217" s="286" t="s">
        <v>186</v>
      </c>
      <c r="K2217" s="286" t="s">
        <v>186</v>
      </c>
      <c r="L2217" s="313"/>
      <c r="M2217" s="312">
        <f t="shared" si="42"/>
        <v>0</v>
      </c>
      <c r="N2217" s="443"/>
      <c r="O2217" s="443"/>
      <c r="P2217" s="443"/>
      <c r="Q2217" s="443"/>
      <c r="R2217" s="443"/>
      <c r="S2217" s="443"/>
      <c r="T2217" s="443"/>
      <c r="U2217" s="443"/>
      <c r="V2217" s="443"/>
      <c r="W2217" s="443"/>
    </row>
    <row r="2218" spans="1:23" ht="15">
      <c r="A2218" s="459"/>
      <c r="B2218" s="464"/>
      <c r="C2218" s="443"/>
      <c r="D2218" s="443"/>
      <c r="E2218" s="286"/>
      <c r="F2218" s="286"/>
      <c r="G2218" s="286"/>
      <c r="H2218" s="286"/>
      <c r="I2218" s="443"/>
      <c r="J2218" s="443"/>
      <c r="K2218" s="443"/>
      <c r="L2218" s="313"/>
      <c r="M2218" s="312"/>
      <c r="N2218" s="443"/>
      <c r="O2218" s="443"/>
      <c r="P2218" s="443"/>
      <c r="Q2218" s="443"/>
      <c r="R2218" s="443"/>
      <c r="S2218" s="443"/>
      <c r="T2218" s="443"/>
      <c r="U2218" s="443"/>
      <c r="V2218" s="443"/>
      <c r="W2218" s="443"/>
    </row>
    <row r="2219" spans="1:23" ht="15">
      <c r="A2219" s="459"/>
      <c r="B2219" s="464"/>
      <c r="C2219" s="443"/>
      <c r="D2219" s="443"/>
      <c r="E2219" s="286"/>
      <c r="F2219" s="443"/>
      <c r="G2219" s="443"/>
      <c r="H2219" s="443"/>
      <c r="I2219" s="443"/>
      <c r="J2219" s="443"/>
      <c r="K2219" s="443"/>
      <c r="L2219" s="313"/>
      <c r="M2219" s="313"/>
      <c r="N2219" s="443"/>
      <c r="O2219" s="443"/>
      <c r="P2219" s="443"/>
      <c r="Q2219" s="443"/>
      <c r="R2219" s="443"/>
      <c r="S2219" s="443"/>
      <c r="T2219" s="443"/>
      <c r="U2219" s="443"/>
      <c r="V2219" s="443"/>
      <c r="W2219" s="443"/>
    </row>
    <row r="2220" spans="1:23" ht="15">
      <c r="A2220" s="459"/>
      <c r="B2220" s="464"/>
      <c r="C2220" s="443"/>
      <c r="D2220" s="443"/>
      <c r="E2220" s="286"/>
      <c r="F2220" s="443"/>
      <c r="G2220" s="443"/>
      <c r="H2220" s="443"/>
      <c r="I2220" s="443"/>
      <c r="J2220" s="443"/>
      <c r="K2220" s="443"/>
      <c r="L2220" s="313"/>
      <c r="M2220" s="313"/>
      <c r="N2220" s="443"/>
      <c r="O2220" s="443"/>
      <c r="P2220" s="443"/>
      <c r="Q2220" s="443"/>
      <c r="R2220" s="443"/>
      <c r="S2220" s="443"/>
      <c r="T2220" s="443"/>
      <c r="U2220" s="443"/>
      <c r="V2220" s="443"/>
      <c r="W2220" s="443"/>
    </row>
    <row r="2221" spans="1:23" ht="25.5">
      <c r="A2221" s="30" t="s">
        <v>206</v>
      </c>
      <c r="B2221" s="443"/>
      <c r="C2221" s="443"/>
      <c r="D2221" s="443"/>
      <c r="E2221" s="443"/>
      <c r="F2221" s="443"/>
      <c r="G2221" s="443"/>
      <c r="H2221" s="443"/>
      <c r="I2221" s="443"/>
      <c r="J2221" s="443"/>
      <c r="K2221" s="443"/>
      <c r="L2221" s="313"/>
      <c r="M2221" s="313"/>
      <c r="N2221" s="443"/>
      <c r="O2221" s="443"/>
      <c r="P2221" s="443"/>
      <c r="Q2221" s="443"/>
      <c r="R2221" s="443"/>
      <c r="S2221" s="443"/>
      <c r="T2221" s="443"/>
      <c r="U2221" s="443"/>
      <c r="V2221" s="443"/>
      <c r="W2221" s="443"/>
    </row>
    <row r="2222" spans="1:23">
      <c r="A2222" s="443"/>
      <c r="B2222" s="443"/>
      <c r="C2222" s="443"/>
      <c r="D2222" s="443"/>
      <c r="E2222" s="443"/>
      <c r="F2222" s="443"/>
      <c r="G2222" s="443"/>
      <c r="H2222" s="443"/>
      <c r="I2222" s="443"/>
      <c r="J2222" s="443"/>
      <c r="K2222" s="443"/>
      <c r="L2222" s="313"/>
      <c r="M2222" s="313"/>
      <c r="N2222" s="443"/>
      <c r="O2222" s="443"/>
      <c r="P2222" s="443"/>
      <c r="Q2222" s="443"/>
      <c r="R2222" s="443"/>
      <c r="S2222" s="443"/>
      <c r="T2222" s="443"/>
      <c r="U2222" s="443"/>
      <c r="V2222" s="443"/>
      <c r="W2222" s="443"/>
    </row>
    <row r="2223" spans="1:23" ht="15">
      <c r="A2223" s="305"/>
      <c r="B2223" s="305"/>
      <c r="C2223" s="305"/>
      <c r="D2223" s="305"/>
      <c r="E2223" s="80">
        <v>2016</v>
      </c>
      <c r="F2223" s="80">
        <v>2017</v>
      </c>
      <c r="G2223" s="80">
        <v>2018</v>
      </c>
      <c r="H2223" s="80">
        <v>2019</v>
      </c>
      <c r="I2223" s="80">
        <v>2020</v>
      </c>
      <c r="J2223" s="80">
        <v>2021</v>
      </c>
      <c r="K2223" s="80">
        <v>2022</v>
      </c>
      <c r="L2223" s="313"/>
      <c r="M2223" s="89" t="s">
        <v>40</v>
      </c>
      <c r="N2223" s="443"/>
      <c r="O2223" s="443"/>
      <c r="P2223" s="443"/>
      <c r="Q2223" s="443"/>
      <c r="R2223" s="443"/>
      <c r="S2223" s="443"/>
      <c r="T2223" s="443"/>
      <c r="U2223" s="443"/>
      <c r="V2223" s="443"/>
      <c r="W2223" s="443"/>
    </row>
    <row r="2224" spans="1:23" ht="15.75">
      <c r="A2224" s="459" t="s">
        <v>0</v>
      </c>
      <c r="B2224" s="464" t="s">
        <v>17</v>
      </c>
      <c r="C2224" s="443"/>
      <c r="D2224" s="443"/>
      <c r="E2224" s="323">
        <v>539.4</v>
      </c>
      <c r="F2224" s="302">
        <v>767.2</v>
      </c>
      <c r="G2224" s="323">
        <v>519.70000000000005</v>
      </c>
      <c r="H2224" s="323">
        <v>589.99999999999818</v>
      </c>
      <c r="I2224" s="323">
        <v>1037.1000000000004</v>
      </c>
      <c r="J2224" s="286">
        <v>386.80000000000109</v>
      </c>
      <c r="K2224" s="286"/>
      <c r="L2224" s="313"/>
      <c r="M2224" s="312">
        <f t="shared" ref="M2224:M2287" si="43">SUM(E2224:J2224)</f>
        <v>3840.2</v>
      </c>
      <c r="N2224" s="443"/>
      <c r="O2224" s="443" t="s">
        <v>1924</v>
      </c>
      <c r="P2224" s="443"/>
      <c r="Q2224" s="443"/>
      <c r="R2224" s="443" t="s">
        <v>1365</v>
      </c>
      <c r="S2224" s="441"/>
      <c r="T2224" s="446"/>
      <c r="U2224" s="317"/>
      <c r="V2224" s="468"/>
      <c r="W2224" s="306"/>
    </row>
    <row r="2225" spans="1:23" ht="15.75">
      <c r="A2225" s="459" t="s">
        <v>2</v>
      </c>
      <c r="B2225" s="464" t="s">
        <v>9</v>
      </c>
      <c r="C2225" s="443"/>
      <c r="D2225" s="443"/>
      <c r="E2225" s="286">
        <v>395.3</v>
      </c>
      <c r="F2225" s="301">
        <v>779</v>
      </c>
      <c r="G2225" s="302">
        <v>641.9</v>
      </c>
      <c r="H2225" s="286">
        <v>515.10000000000036</v>
      </c>
      <c r="I2225" s="286">
        <v>939.30000000000018</v>
      </c>
      <c r="J2225" s="286">
        <v>552.10000000000218</v>
      </c>
      <c r="K2225" s="286"/>
      <c r="L2225" s="313"/>
      <c r="M2225" s="312">
        <f t="shared" si="43"/>
        <v>3822.7000000000025</v>
      </c>
      <c r="N2225" s="443"/>
      <c r="O2225" s="443" t="s">
        <v>309</v>
      </c>
      <c r="P2225" s="443"/>
      <c r="Q2225" s="443"/>
      <c r="R2225" s="443"/>
      <c r="S2225" s="540"/>
      <c r="T2225" s="446"/>
      <c r="U2225" s="466"/>
      <c r="V2225" s="468"/>
      <c r="W2225" s="306"/>
    </row>
    <row r="2226" spans="1:23" ht="15">
      <c r="A2226" s="459" t="s">
        <v>3</v>
      </c>
      <c r="B2226" s="464" t="s">
        <v>39</v>
      </c>
      <c r="C2226" s="443"/>
      <c r="D2226" s="443"/>
      <c r="E2226" s="323">
        <v>439.7</v>
      </c>
      <c r="F2226" s="323">
        <v>744.9</v>
      </c>
      <c r="G2226" s="286">
        <v>327.8</v>
      </c>
      <c r="H2226" s="301">
        <v>702.5</v>
      </c>
      <c r="I2226" s="286">
        <v>690.89999999999964</v>
      </c>
      <c r="J2226" s="303">
        <v>829.00000000000364</v>
      </c>
      <c r="K2226" s="303"/>
      <c r="L2226" s="313"/>
      <c r="M2226" s="312">
        <f t="shared" si="43"/>
        <v>3734.8000000000029</v>
      </c>
      <c r="N2226" s="443"/>
      <c r="O2226" s="443" t="s">
        <v>3869</v>
      </c>
      <c r="P2226" s="443"/>
      <c r="Q2226" s="443"/>
      <c r="R2226" s="293" t="s">
        <v>3870</v>
      </c>
      <c r="S2226" s="446"/>
      <c r="T2226" s="446"/>
      <c r="U2226" s="541"/>
      <c r="V2226" s="468"/>
      <c r="W2226" s="446"/>
    </row>
    <row r="2227" spans="1:23" ht="15.75">
      <c r="A2227" s="459" t="s">
        <v>5</v>
      </c>
      <c r="B2227" s="464" t="s">
        <v>19</v>
      </c>
      <c r="C2227" s="443"/>
      <c r="D2227" s="443"/>
      <c r="E2227" s="286">
        <v>430.8</v>
      </c>
      <c r="F2227" s="303">
        <v>790.4</v>
      </c>
      <c r="G2227" s="301">
        <v>647.70000000000005</v>
      </c>
      <c r="H2227" s="323">
        <v>587.79999999999927</v>
      </c>
      <c r="I2227" s="286">
        <v>562.60000000000036</v>
      </c>
      <c r="J2227" s="301">
        <v>635.19999999999891</v>
      </c>
      <c r="K2227" s="301"/>
      <c r="L2227" s="313"/>
      <c r="M2227" s="312">
        <f t="shared" si="43"/>
        <v>3654.4999999999986</v>
      </c>
      <c r="N2227" s="443"/>
      <c r="O2227" s="443" t="s">
        <v>3871</v>
      </c>
      <c r="P2227" s="443"/>
      <c r="Q2227" s="443"/>
      <c r="R2227" s="443" t="s">
        <v>3872</v>
      </c>
      <c r="S2227" s="441"/>
      <c r="T2227" s="446"/>
      <c r="U2227" s="542"/>
      <c r="V2227" s="468"/>
      <c r="W2227" s="306"/>
    </row>
    <row r="2228" spans="1:23" ht="15.75">
      <c r="A2228" s="459" t="s">
        <v>7</v>
      </c>
      <c r="B2228" s="464" t="s">
        <v>11</v>
      </c>
      <c r="C2228" s="443"/>
      <c r="D2228" s="443"/>
      <c r="E2228" s="303">
        <v>983.1</v>
      </c>
      <c r="F2228" s="323">
        <v>701.1</v>
      </c>
      <c r="G2228" s="286">
        <v>294.89999999999998</v>
      </c>
      <c r="H2228" s="286">
        <v>276.29999999999927</v>
      </c>
      <c r="I2228" s="286">
        <v>914.39999999999964</v>
      </c>
      <c r="J2228" s="286">
        <v>466.30000000000655</v>
      </c>
      <c r="K2228" s="286"/>
      <c r="L2228" s="313"/>
      <c r="M2228" s="312">
        <f t="shared" si="43"/>
        <v>3636.1000000000054</v>
      </c>
      <c r="N2228" s="443"/>
      <c r="O2228" s="443" t="s">
        <v>363</v>
      </c>
      <c r="P2228" s="443"/>
      <c r="Q2228" s="443"/>
      <c r="R2228" s="443" t="s">
        <v>2000</v>
      </c>
      <c r="S2228" s="540"/>
      <c r="T2228" s="446"/>
      <c r="U2228" s="542"/>
      <c r="V2228" s="468"/>
      <c r="W2228" s="306"/>
    </row>
    <row r="2229" spans="1:23" ht="15.75">
      <c r="A2229" s="459" t="s">
        <v>8</v>
      </c>
      <c r="B2229" s="464" t="s">
        <v>25</v>
      </c>
      <c r="C2229" s="443"/>
      <c r="D2229" s="443"/>
      <c r="E2229" s="301">
        <v>963.6</v>
      </c>
      <c r="F2229" s="286">
        <v>566</v>
      </c>
      <c r="G2229" s="286">
        <v>434.2</v>
      </c>
      <c r="H2229" s="286">
        <v>236.60000000000036</v>
      </c>
      <c r="I2229" s="286">
        <v>931.34999999999945</v>
      </c>
      <c r="J2229" s="286">
        <v>303.50000000000182</v>
      </c>
      <c r="K2229" s="286"/>
      <c r="L2229" s="313"/>
      <c r="M2229" s="312">
        <f t="shared" si="43"/>
        <v>3435.2500000000018</v>
      </c>
      <c r="N2229" s="443"/>
      <c r="O2229" s="443" t="s">
        <v>307</v>
      </c>
      <c r="P2229" s="443"/>
      <c r="Q2229" s="443"/>
      <c r="R2229" s="443"/>
      <c r="S2229" s="540"/>
      <c r="T2229" s="464"/>
      <c r="U2229" s="317"/>
      <c r="V2229" s="468"/>
      <c r="W2229" s="306"/>
    </row>
    <row r="2230" spans="1:23" ht="15">
      <c r="A2230" s="459" t="s">
        <v>10</v>
      </c>
      <c r="B2230" s="464" t="s">
        <v>31</v>
      </c>
      <c r="C2230" s="443"/>
      <c r="D2230" s="443"/>
      <c r="E2230" s="286">
        <v>219.8</v>
      </c>
      <c r="F2230" s="286">
        <v>521</v>
      </c>
      <c r="G2230" s="286">
        <v>477.8</v>
      </c>
      <c r="H2230" s="286">
        <v>503.19999999999709</v>
      </c>
      <c r="I2230" s="323">
        <v>993.80000000000109</v>
      </c>
      <c r="J2230" s="286">
        <v>430.69999999999891</v>
      </c>
      <c r="K2230" s="286"/>
      <c r="L2230" s="313"/>
      <c r="M2230" s="312">
        <f t="shared" si="43"/>
        <v>3146.299999999997</v>
      </c>
      <c r="N2230" s="443"/>
      <c r="O2230" s="443" t="s">
        <v>294</v>
      </c>
      <c r="P2230" s="443"/>
      <c r="Q2230" s="443"/>
      <c r="R2230" s="443"/>
      <c r="S2230" s="441"/>
      <c r="T2230" s="446"/>
      <c r="U2230" s="542"/>
      <c r="V2230" s="468"/>
      <c r="W2230" s="446"/>
    </row>
    <row r="2231" spans="1:23" ht="15.75">
      <c r="A2231" s="459" t="s">
        <v>12</v>
      </c>
      <c r="B2231" s="464" t="s">
        <v>37</v>
      </c>
      <c r="C2231" s="443"/>
      <c r="D2231" s="443"/>
      <c r="E2231" s="286">
        <v>332.5</v>
      </c>
      <c r="F2231" s="286">
        <v>505.1</v>
      </c>
      <c r="G2231" s="323">
        <v>490.1</v>
      </c>
      <c r="H2231" s="286">
        <v>455.00000000000182</v>
      </c>
      <c r="I2231" s="286">
        <v>834.19999999999982</v>
      </c>
      <c r="J2231" s="286">
        <v>426.89999999999782</v>
      </c>
      <c r="K2231" s="286"/>
      <c r="L2231" s="313"/>
      <c r="M2231" s="312">
        <f t="shared" si="43"/>
        <v>3043.7999999999993</v>
      </c>
      <c r="N2231" s="443"/>
      <c r="O2231" s="443" t="s">
        <v>295</v>
      </c>
      <c r="P2231" s="443"/>
      <c r="Q2231" s="443"/>
      <c r="R2231" s="443"/>
      <c r="S2231" s="441"/>
      <c r="T2231" s="446"/>
      <c r="U2231" s="542"/>
      <c r="V2231" s="468"/>
      <c r="W2231" s="306"/>
    </row>
    <row r="2232" spans="1:23" ht="15.75">
      <c r="A2232" s="459" t="s">
        <v>14</v>
      </c>
      <c r="B2232" s="464" t="s">
        <v>33</v>
      </c>
      <c r="C2232" s="443"/>
      <c r="D2232" s="443"/>
      <c r="E2232" s="286">
        <v>292.89999999999998</v>
      </c>
      <c r="F2232" s="286">
        <v>593.9</v>
      </c>
      <c r="G2232" s="286">
        <v>278.2</v>
      </c>
      <c r="H2232" s="286">
        <v>431.89999999999964</v>
      </c>
      <c r="I2232" s="286">
        <v>903.10000000000036</v>
      </c>
      <c r="J2232" s="286">
        <v>543.39999999999964</v>
      </c>
      <c r="K2232" s="286"/>
      <c r="L2232" s="313"/>
      <c r="M2232" s="312">
        <f t="shared" si="43"/>
        <v>3043.3999999999996</v>
      </c>
      <c r="N2232" s="443"/>
      <c r="O2232" s="443"/>
      <c r="P2232" s="443"/>
      <c r="Q2232" s="443"/>
      <c r="R2232" s="443"/>
      <c r="S2232" s="540"/>
      <c r="T2232" s="446"/>
      <c r="U2232" s="317"/>
      <c r="V2232" s="468"/>
      <c r="W2232" s="306"/>
    </row>
    <row r="2233" spans="1:23" ht="15">
      <c r="A2233" s="459" t="s">
        <v>16</v>
      </c>
      <c r="B2233" s="464" t="s">
        <v>15</v>
      </c>
      <c r="C2233" s="443"/>
      <c r="D2233" s="443"/>
      <c r="E2233" s="323">
        <v>635.29999999999995</v>
      </c>
      <c r="F2233" s="323">
        <v>675.9</v>
      </c>
      <c r="G2233" s="286">
        <v>193.6</v>
      </c>
      <c r="H2233" s="286">
        <v>405.69999999999709</v>
      </c>
      <c r="I2233" s="286">
        <v>877.29999999999927</v>
      </c>
      <c r="J2233" s="286">
        <v>236.39999999999782</v>
      </c>
      <c r="K2233" s="286"/>
      <c r="L2233" s="313"/>
      <c r="M2233" s="312">
        <f t="shared" si="43"/>
        <v>3024.1999999999939</v>
      </c>
      <c r="N2233" s="443"/>
      <c r="O2233" s="443" t="s">
        <v>327</v>
      </c>
      <c r="P2233" s="443"/>
      <c r="Q2233" s="443"/>
      <c r="R2233" s="443"/>
      <c r="S2233" s="446"/>
      <c r="T2233" s="446"/>
      <c r="U2233" s="542"/>
      <c r="V2233" s="468"/>
      <c r="W2233" s="446"/>
    </row>
    <row r="2234" spans="1:23" ht="15">
      <c r="A2234" s="459" t="s">
        <v>18</v>
      </c>
      <c r="B2234" s="464" t="s">
        <v>23</v>
      </c>
      <c r="C2234" s="443"/>
      <c r="D2234" s="443"/>
      <c r="E2234" s="323">
        <v>620.79999999999995</v>
      </c>
      <c r="F2234" s="286">
        <v>383</v>
      </c>
      <c r="G2234" s="286">
        <v>201.65</v>
      </c>
      <c r="H2234" s="286">
        <v>570.09999999999673</v>
      </c>
      <c r="I2234" s="286">
        <v>777.550000000002</v>
      </c>
      <c r="J2234" s="286">
        <v>422.80000000000109</v>
      </c>
      <c r="K2234" s="286"/>
      <c r="L2234" s="313"/>
      <c r="M2234" s="312">
        <f t="shared" si="43"/>
        <v>2975.8999999999996</v>
      </c>
      <c r="N2234" s="443"/>
      <c r="O2234" s="443" t="s">
        <v>304</v>
      </c>
      <c r="P2234" s="443"/>
      <c r="Q2234" s="443"/>
      <c r="R2234" s="443"/>
      <c r="S2234" s="446"/>
      <c r="T2234" s="464"/>
      <c r="U2234" s="542"/>
      <c r="V2234" s="468"/>
      <c r="W2234" s="446"/>
    </row>
    <row r="2235" spans="1:23" ht="15">
      <c r="A2235" s="459" t="s">
        <v>20</v>
      </c>
      <c r="B2235" s="464" t="s">
        <v>21</v>
      </c>
      <c r="C2235" s="443"/>
      <c r="D2235" s="443"/>
      <c r="E2235" s="286">
        <v>439.2</v>
      </c>
      <c r="F2235" s="286">
        <v>553</v>
      </c>
      <c r="G2235" s="286">
        <v>438.7</v>
      </c>
      <c r="H2235" s="286">
        <v>508.69999999999891</v>
      </c>
      <c r="I2235" s="286">
        <v>808.29999999999836</v>
      </c>
      <c r="J2235" s="286">
        <v>226.60000000000218</v>
      </c>
      <c r="K2235" s="286"/>
      <c r="L2235" s="313"/>
      <c r="M2235" s="312">
        <f t="shared" si="43"/>
        <v>2974.4999999999995</v>
      </c>
      <c r="N2235" s="443"/>
      <c r="O2235" s="443"/>
      <c r="P2235" s="443"/>
      <c r="Q2235" s="443"/>
      <c r="R2235" s="443"/>
      <c r="S2235" s="441"/>
      <c r="T2235" s="446"/>
      <c r="U2235" s="317"/>
      <c r="V2235" s="468"/>
      <c r="W2235" s="446"/>
    </row>
    <row r="2236" spans="1:23" ht="15.75">
      <c r="A2236" s="459" t="s">
        <v>22</v>
      </c>
      <c r="B2236" s="464" t="s">
        <v>143</v>
      </c>
      <c r="C2236" s="443"/>
      <c r="D2236" s="443"/>
      <c r="E2236" s="286" t="s">
        <v>285</v>
      </c>
      <c r="F2236" s="286">
        <v>459.2</v>
      </c>
      <c r="G2236" s="323">
        <v>488.6</v>
      </c>
      <c r="H2236" s="323">
        <v>697.00000000000182</v>
      </c>
      <c r="I2236" s="286">
        <v>865.39999999999964</v>
      </c>
      <c r="J2236" s="286">
        <v>458.100000000004</v>
      </c>
      <c r="K2236" s="286"/>
      <c r="L2236" s="313"/>
      <c r="M2236" s="312">
        <f t="shared" si="43"/>
        <v>2968.3000000000056</v>
      </c>
      <c r="N2236" s="443"/>
      <c r="O2236" s="443" t="s">
        <v>296</v>
      </c>
      <c r="P2236" s="443"/>
      <c r="Q2236" s="443"/>
      <c r="R2236" s="443"/>
      <c r="S2236" s="441"/>
      <c r="T2236" s="446"/>
      <c r="U2236" s="542"/>
      <c r="V2236" s="468"/>
      <c r="W2236" s="306"/>
    </row>
    <row r="2237" spans="1:23" ht="15">
      <c r="A2237" s="459" t="s">
        <v>24</v>
      </c>
      <c r="B2237" s="464" t="s">
        <v>4</v>
      </c>
      <c r="C2237" s="443"/>
      <c r="D2237" s="443"/>
      <c r="E2237" s="302">
        <v>792.6</v>
      </c>
      <c r="F2237" s="286">
        <v>567.5</v>
      </c>
      <c r="G2237" s="286">
        <v>215.2</v>
      </c>
      <c r="H2237" s="286">
        <v>537.29999999999745</v>
      </c>
      <c r="I2237" s="286">
        <v>848.20000000000073</v>
      </c>
      <c r="J2237" s="286" t="s">
        <v>285</v>
      </c>
      <c r="K2237" s="286"/>
      <c r="L2237" s="313"/>
      <c r="M2237" s="312">
        <f t="shared" si="43"/>
        <v>2960.7999999999984</v>
      </c>
      <c r="N2237" s="443"/>
      <c r="O2237" s="443" t="s">
        <v>289</v>
      </c>
      <c r="P2237" s="443"/>
      <c r="Q2237" s="443"/>
      <c r="R2237" s="443"/>
      <c r="S2237" s="446"/>
      <c r="T2237" s="464"/>
      <c r="U2237" s="542"/>
      <c r="V2237" s="468"/>
      <c r="W2237" s="446"/>
    </row>
    <row r="2238" spans="1:23" ht="15.75">
      <c r="A2238" s="459" t="s">
        <v>26</v>
      </c>
      <c r="B2238" s="464" t="s">
        <v>6</v>
      </c>
      <c r="C2238" s="443"/>
      <c r="D2238" s="443"/>
      <c r="E2238" s="286">
        <v>297.89999999999998</v>
      </c>
      <c r="F2238" s="323">
        <v>606.9</v>
      </c>
      <c r="G2238" s="303">
        <v>758.4</v>
      </c>
      <c r="H2238" s="286">
        <v>383.29999999999927</v>
      </c>
      <c r="I2238" s="286">
        <v>665.99999999999909</v>
      </c>
      <c r="J2238" s="286">
        <v>124.59999999999854</v>
      </c>
      <c r="K2238" s="286"/>
      <c r="L2238" s="313"/>
      <c r="M2238" s="312">
        <f t="shared" si="43"/>
        <v>2837.0999999999967</v>
      </c>
      <c r="N2238" s="443"/>
      <c r="O2238" s="443" t="s">
        <v>308</v>
      </c>
      <c r="P2238" s="443"/>
      <c r="Q2238" s="443"/>
      <c r="R2238" s="443" t="s">
        <v>2000</v>
      </c>
      <c r="S2238" s="441"/>
      <c r="T2238" s="446"/>
      <c r="U2238" s="542"/>
      <c r="V2238" s="468"/>
      <c r="W2238" s="306"/>
    </row>
    <row r="2239" spans="1:23" ht="15">
      <c r="A2239" s="459" t="s">
        <v>28</v>
      </c>
      <c r="B2239" s="464" t="s">
        <v>154</v>
      </c>
      <c r="C2239" s="443"/>
      <c r="D2239" s="443"/>
      <c r="E2239" s="286" t="s">
        <v>285</v>
      </c>
      <c r="F2239" s="286" t="s">
        <v>285</v>
      </c>
      <c r="G2239" s="323">
        <v>636</v>
      </c>
      <c r="H2239" s="286">
        <v>509.30000000000109</v>
      </c>
      <c r="I2239" s="301">
        <v>1132.4000000000005</v>
      </c>
      <c r="J2239" s="286">
        <v>527.69999999999527</v>
      </c>
      <c r="K2239" s="286"/>
      <c r="L2239" s="313"/>
      <c r="M2239" s="312">
        <f t="shared" si="43"/>
        <v>2805.3999999999969</v>
      </c>
      <c r="N2239" s="443"/>
      <c r="O2239" s="443" t="s">
        <v>361</v>
      </c>
      <c r="P2239" s="443"/>
      <c r="Q2239" s="443"/>
      <c r="R2239" s="443"/>
      <c r="S2239" s="441"/>
      <c r="T2239" s="446"/>
      <c r="U2239" s="317"/>
      <c r="V2239" s="468"/>
      <c r="W2239" s="446"/>
    </row>
    <row r="2240" spans="1:23" ht="15.75">
      <c r="A2240" s="459" t="s">
        <v>30</v>
      </c>
      <c r="B2240" s="464" t="s">
        <v>141</v>
      </c>
      <c r="C2240" s="443"/>
      <c r="D2240" s="443"/>
      <c r="E2240" s="286" t="s">
        <v>285</v>
      </c>
      <c r="F2240" s="286">
        <v>507.3</v>
      </c>
      <c r="G2240" s="323">
        <v>499.2</v>
      </c>
      <c r="H2240" s="286">
        <v>455.5</v>
      </c>
      <c r="I2240" s="303">
        <v>1219.1999999999998</v>
      </c>
      <c r="J2240" s="286">
        <v>114.80000000000109</v>
      </c>
      <c r="K2240" s="286"/>
      <c r="L2240" s="313"/>
      <c r="M2240" s="312">
        <f t="shared" si="43"/>
        <v>2796.0000000000009</v>
      </c>
      <c r="N2240" s="443"/>
      <c r="O2240" s="443" t="s">
        <v>328</v>
      </c>
      <c r="P2240" s="443"/>
      <c r="Q2240" s="443"/>
      <c r="R2240" s="293" t="s">
        <v>2000</v>
      </c>
      <c r="S2240" s="441"/>
      <c r="T2240" s="446"/>
      <c r="U2240" s="542"/>
      <c r="V2240" s="468"/>
      <c r="W2240" s="306"/>
    </row>
    <row r="2241" spans="1:23" ht="15">
      <c r="A2241" s="459" t="s">
        <v>32</v>
      </c>
      <c r="B2241" s="464" t="s">
        <v>144</v>
      </c>
      <c r="C2241" s="443"/>
      <c r="D2241" s="443"/>
      <c r="E2241" s="286" t="s">
        <v>285</v>
      </c>
      <c r="F2241" s="286">
        <v>420.5</v>
      </c>
      <c r="G2241" s="323">
        <v>593.9</v>
      </c>
      <c r="H2241" s="286">
        <v>462.20000000000073</v>
      </c>
      <c r="I2241" s="286">
        <v>803.59999999999945</v>
      </c>
      <c r="J2241" s="286">
        <v>404.10000000000036</v>
      </c>
      <c r="K2241" s="286"/>
      <c r="L2241" s="313"/>
      <c r="M2241" s="312">
        <f t="shared" si="43"/>
        <v>2684.3000000000006</v>
      </c>
      <c r="N2241" s="443"/>
      <c r="O2241" s="443" t="s">
        <v>291</v>
      </c>
      <c r="P2241" s="443"/>
      <c r="Q2241" s="443"/>
      <c r="R2241" s="443"/>
      <c r="S2241" s="441"/>
      <c r="T2241" s="446"/>
      <c r="U2241" s="466"/>
      <c r="V2241" s="468"/>
      <c r="W2241" s="446"/>
    </row>
    <row r="2242" spans="1:23" ht="15.75">
      <c r="A2242" s="459" t="s">
        <v>34</v>
      </c>
      <c r="B2242" s="464" t="s">
        <v>142</v>
      </c>
      <c r="C2242" s="443"/>
      <c r="D2242" s="443"/>
      <c r="E2242" s="286" t="s">
        <v>285</v>
      </c>
      <c r="F2242" s="323">
        <v>636.4</v>
      </c>
      <c r="G2242" s="323">
        <v>523.20000000000005</v>
      </c>
      <c r="H2242" s="286">
        <v>390.29999999999745</v>
      </c>
      <c r="I2242" s="286">
        <v>846.30000000000018</v>
      </c>
      <c r="J2242" s="286">
        <v>278.79999999999563</v>
      </c>
      <c r="K2242" s="286"/>
      <c r="L2242" s="313"/>
      <c r="M2242" s="312">
        <f t="shared" si="43"/>
        <v>2674.9999999999932</v>
      </c>
      <c r="N2242" s="443"/>
      <c r="O2242" s="443" t="s">
        <v>349</v>
      </c>
      <c r="P2242" s="443"/>
      <c r="Q2242" s="443"/>
      <c r="R2242" s="443"/>
      <c r="S2242" s="540"/>
      <c r="T2242" s="464"/>
      <c r="U2242" s="542"/>
      <c r="V2242" s="468"/>
      <c r="W2242" s="306"/>
    </row>
    <row r="2243" spans="1:23" ht="15">
      <c r="A2243" s="459" t="s">
        <v>36</v>
      </c>
      <c r="B2243" s="464" t="s">
        <v>1</v>
      </c>
      <c r="C2243" s="443"/>
      <c r="D2243" s="443"/>
      <c r="E2243" s="323">
        <v>440.1</v>
      </c>
      <c r="F2243" s="286">
        <v>583</v>
      </c>
      <c r="G2243" s="286">
        <v>306.5</v>
      </c>
      <c r="H2243" s="286">
        <v>482.10000000000036</v>
      </c>
      <c r="I2243" s="286">
        <v>304.10000000000036</v>
      </c>
      <c r="J2243" s="286">
        <v>287.10000000000036</v>
      </c>
      <c r="K2243" s="286"/>
      <c r="L2243" s="313"/>
      <c r="M2243" s="312">
        <f t="shared" si="43"/>
        <v>2402.900000000001</v>
      </c>
      <c r="N2243" s="443"/>
      <c r="O2243" s="443" t="s">
        <v>295</v>
      </c>
      <c r="P2243" s="443"/>
      <c r="Q2243" s="443"/>
      <c r="R2243" s="443"/>
      <c r="S2243" s="446"/>
      <c r="T2243" s="464"/>
      <c r="U2243" s="542"/>
      <c r="V2243" s="468"/>
      <c r="W2243" s="446"/>
    </row>
    <row r="2244" spans="1:23" ht="15.75">
      <c r="A2244" s="459" t="s">
        <v>38</v>
      </c>
      <c r="B2244" s="464" t="s">
        <v>27</v>
      </c>
      <c r="C2244" s="443"/>
      <c r="D2244" s="443"/>
      <c r="E2244" s="323">
        <v>463.9</v>
      </c>
      <c r="F2244" s="286">
        <v>431.9</v>
      </c>
      <c r="G2244" s="286">
        <v>464.9</v>
      </c>
      <c r="H2244" s="286">
        <v>230.29999999999382</v>
      </c>
      <c r="I2244" s="286">
        <v>437.79999999999836</v>
      </c>
      <c r="J2244" s="286">
        <v>286.49999999999818</v>
      </c>
      <c r="K2244" s="286"/>
      <c r="L2244" s="313"/>
      <c r="M2244" s="312">
        <f t="shared" si="43"/>
        <v>2315.2999999999902</v>
      </c>
      <c r="N2244" s="443"/>
      <c r="O2244" s="443" t="s">
        <v>294</v>
      </c>
      <c r="P2244" s="443"/>
      <c r="Q2244" s="443"/>
      <c r="R2244" s="443"/>
      <c r="S2244" s="441"/>
      <c r="T2244" s="446"/>
      <c r="U2244" s="542"/>
      <c r="V2244" s="468"/>
      <c r="W2244" s="306"/>
    </row>
    <row r="2245" spans="1:23" ht="15">
      <c r="A2245" s="459" t="s">
        <v>145</v>
      </c>
      <c r="B2245" s="464" t="s">
        <v>35</v>
      </c>
      <c r="C2245" s="443"/>
      <c r="D2245" s="443"/>
      <c r="E2245" s="323">
        <v>765.25</v>
      </c>
      <c r="F2245" s="286">
        <v>241.2</v>
      </c>
      <c r="G2245" s="286">
        <v>338.9</v>
      </c>
      <c r="H2245" s="286">
        <v>484.99999999999636</v>
      </c>
      <c r="I2245" s="286">
        <v>416.5</v>
      </c>
      <c r="J2245" s="286" t="s">
        <v>285</v>
      </c>
      <c r="K2245" s="286"/>
      <c r="L2245" s="313"/>
      <c r="M2245" s="312">
        <f t="shared" si="43"/>
        <v>2246.8499999999963</v>
      </c>
      <c r="N2245" s="443"/>
      <c r="O2245" s="443" t="s">
        <v>290</v>
      </c>
      <c r="P2245" s="443"/>
      <c r="Q2245" s="443"/>
      <c r="R2245" s="443"/>
      <c r="S2245" s="446"/>
      <c r="T2245" s="446"/>
      <c r="U2245" s="542"/>
      <c r="V2245" s="468"/>
      <c r="W2245" s="446"/>
    </row>
    <row r="2246" spans="1:23" ht="15">
      <c r="A2246" s="459" t="s">
        <v>146</v>
      </c>
      <c r="B2246" s="464" t="s">
        <v>822</v>
      </c>
      <c r="C2246" s="443"/>
      <c r="D2246" s="443"/>
      <c r="E2246" s="286" t="s">
        <v>285</v>
      </c>
      <c r="F2246" s="286" t="s">
        <v>285</v>
      </c>
      <c r="G2246" s="286" t="s">
        <v>285</v>
      </c>
      <c r="H2246" s="323">
        <v>589.40000000000327</v>
      </c>
      <c r="I2246" s="323">
        <v>1088.6000000000013</v>
      </c>
      <c r="J2246" s="286">
        <v>405.20000000000255</v>
      </c>
      <c r="K2246" s="286"/>
      <c r="L2246" s="313"/>
      <c r="M2246" s="312">
        <f t="shared" si="43"/>
        <v>2083.2000000000071</v>
      </c>
      <c r="N2246" s="443"/>
      <c r="O2246" s="443" t="s">
        <v>321</v>
      </c>
      <c r="P2246" s="443"/>
      <c r="Q2246" s="443"/>
      <c r="R2246" s="443"/>
      <c r="S2246" s="441"/>
      <c r="T2246" s="464"/>
      <c r="U2246" s="542"/>
      <c r="V2246" s="468"/>
      <c r="W2246" s="446"/>
    </row>
    <row r="2247" spans="1:23" ht="15">
      <c r="A2247" s="459" t="s">
        <v>147</v>
      </c>
      <c r="B2247" s="464" t="s">
        <v>852</v>
      </c>
      <c r="C2247" s="443"/>
      <c r="D2247" s="443"/>
      <c r="E2247" s="286" t="s">
        <v>285</v>
      </c>
      <c r="F2247" s="286" t="s">
        <v>285</v>
      </c>
      <c r="G2247" s="286" t="s">
        <v>285</v>
      </c>
      <c r="H2247" s="303">
        <v>753.99999999999818</v>
      </c>
      <c r="I2247" s="286">
        <v>767.800000000002</v>
      </c>
      <c r="J2247" s="323">
        <v>556.30000000000291</v>
      </c>
      <c r="K2247" s="323"/>
      <c r="L2247" s="313"/>
      <c r="M2247" s="312">
        <f t="shared" si="43"/>
        <v>2078.1000000000031</v>
      </c>
      <c r="N2247" s="443"/>
      <c r="O2247" s="443" t="s">
        <v>308</v>
      </c>
      <c r="P2247" s="443"/>
      <c r="Q2247" s="443"/>
      <c r="R2247" s="443" t="s">
        <v>2000</v>
      </c>
      <c r="S2247" s="446"/>
      <c r="T2247" s="446"/>
      <c r="U2247" s="317"/>
      <c r="V2247" s="468"/>
      <c r="W2247" s="446"/>
    </row>
    <row r="2248" spans="1:23" ht="15">
      <c r="A2248" s="459" t="s">
        <v>151</v>
      </c>
      <c r="B2248" s="464" t="s">
        <v>836</v>
      </c>
      <c r="C2248" s="443"/>
      <c r="D2248" s="443"/>
      <c r="E2248" s="286" t="s">
        <v>285</v>
      </c>
      <c r="F2248" s="286" t="s">
        <v>285</v>
      </c>
      <c r="G2248" s="286" t="s">
        <v>285</v>
      </c>
      <c r="H2248" s="302">
        <v>699.5</v>
      </c>
      <c r="I2248" s="286">
        <v>895.60000000000036</v>
      </c>
      <c r="J2248" s="286">
        <v>482.39999999999054</v>
      </c>
      <c r="K2248" s="286"/>
      <c r="L2248" s="313"/>
      <c r="M2248" s="312">
        <f t="shared" si="43"/>
        <v>2077.4999999999909</v>
      </c>
      <c r="N2248" s="443"/>
      <c r="O2248" s="443" t="s">
        <v>289</v>
      </c>
      <c r="P2248" s="443"/>
      <c r="Q2248" s="443"/>
      <c r="R2248" s="443"/>
      <c r="S2248" s="441"/>
      <c r="T2248" s="446"/>
      <c r="U2248" s="542"/>
      <c r="V2248" s="468"/>
      <c r="W2248" s="446"/>
    </row>
    <row r="2249" spans="1:23" ht="15.75">
      <c r="A2249" s="459" t="s">
        <v>157</v>
      </c>
      <c r="B2249" s="464" t="s">
        <v>155</v>
      </c>
      <c r="C2249" s="443"/>
      <c r="D2249" s="443"/>
      <c r="E2249" s="286" t="s">
        <v>285</v>
      </c>
      <c r="F2249" s="286" t="s">
        <v>285</v>
      </c>
      <c r="G2249" s="286">
        <v>277.2</v>
      </c>
      <c r="H2249" s="286">
        <v>404.30000000000655</v>
      </c>
      <c r="I2249" s="302">
        <v>1126.1999999999989</v>
      </c>
      <c r="J2249" s="286">
        <v>241.79999999999563</v>
      </c>
      <c r="K2249" s="286"/>
      <c r="L2249" s="313"/>
      <c r="M2249" s="312">
        <f t="shared" si="43"/>
        <v>2049.5000000000009</v>
      </c>
      <c r="N2249" s="443"/>
      <c r="O2249" s="443" t="s">
        <v>289</v>
      </c>
      <c r="P2249" s="443"/>
      <c r="Q2249" s="443"/>
      <c r="R2249" s="443"/>
      <c r="S2249" s="441"/>
      <c r="T2249" s="446"/>
      <c r="U2249" s="317"/>
      <c r="V2249" s="468"/>
      <c r="W2249" s="306"/>
    </row>
    <row r="2250" spans="1:23" ht="15">
      <c r="A2250" s="459" t="s">
        <v>159</v>
      </c>
      <c r="B2250" s="464" t="s">
        <v>819</v>
      </c>
      <c r="C2250" s="443"/>
      <c r="D2250" s="443"/>
      <c r="E2250" s="286" t="s">
        <v>285</v>
      </c>
      <c r="F2250" s="286" t="s">
        <v>285</v>
      </c>
      <c r="G2250" s="286" t="s">
        <v>285</v>
      </c>
      <c r="H2250" s="286">
        <v>451.70000000000073</v>
      </c>
      <c r="I2250" s="323">
        <v>954.85000000000218</v>
      </c>
      <c r="J2250" s="302">
        <v>633.19999999999891</v>
      </c>
      <c r="K2250" s="302"/>
      <c r="L2250" s="313"/>
      <c r="M2250" s="312">
        <f t="shared" si="43"/>
        <v>2039.7500000000018</v>
      </c>
      <c r="N2250" s="443"/>
      <c r="O2250" s="443" t="s">
        <v>325</v>
      </c>
      <c r="P2250" s="443"/>
      <c r="Q2250" s="443"/>
      <c r="R2250" s="443"/>
      <c r="S2250" s="441"/>
      <c r="T2250" s="446"/>
      <c r="U2250" s="542"/>
      <c r="V2250" s="468"/>
      <c r="W2250" s="446"/>
    </row>
    <row r="2251" spans="1:23" ht="15">
      <c r="A2251" s="459" t="s">
        <v>160</v>
      </c>
      <c r="B2251" s="464" t="s">
        <v>29</v>
      </c>
      <c r="C2251" s="443"/>
      <c r="D2251" s="443"/>
      <c r="E2251" s="286">
        <v>343.6</v>
      </c>
      <c r="F2251" s="323">
        <v>765.5</v>
      </c>
      <c r="G2251" s="286">
        <v>290.10000000000002</v>
      </c>
      <c r="H2251" s="286" t="s">
        <v>285</v>
      </c>
      <c r="I2251" s="286" t="s">
        <v>285</v>
      </c>
      <c r="J2251" s="323">
        <v>585.90000000000146</v>
      </c>
      <c r="K2251" s="323"/>
      <c r="L2251" s="313"/>
      <c r="M2251" s="312">
        <f t="shared" si="43"/>
        <v>1985.1000000000013</v>
      </c>
      <c r="N2251" s="443"/>
      <c r="O2251" s="443" t="s">
        <v>292</v>
      </c>
      <c r="P2251" s="443"/>
      <c r="Q2251" s="443"/>
      <c r="R2251" s="443"/>
      <c r="S2251" s="446"/>
      <c r="T2251" s="446"/>
      <c r="U2251" s="542"/>
      <c r="V2251" s="468"/>
      <c r="W2251" s="446"/>
    </row>
    <row r="2252" spans="1:23" ht="15">
      <c r="A2252" s="459" t="s">
        <v>161</v>
      </c>
      <c r="B2252" s="464" t="s">
        <v>835</v>
      </c>
      <c r="C2252" s="443"/>
      <c r="D2252" s="443"/>
      <c r="E2252" s="286" t="s">
        <v>285</v>
      </c>
      <c r="F2252" s="286" t="s">
        <v>285</v>
      </c>
      <c r="G2252" s="286" t="s">
        <v>285</v>
      </c>
      <c r="H2252" s="286">
        <v>564.09999999999854</v>
      </c>
      <c r="I2252" s="286">
        <v>862.29999999999836</v>
      </c>
      <c r="J2252" s="286">
        <v>551.19999999999709</v>
      </c>
      <c r="K2252" s="286"/>
      <c r="L2252" s="313"/>
      <c r="M2252" s="312">
        <f t="shared" si="43"/>
        <v>1977.599999999994</v>
      </c>
      <c r="N2252" s="443"/>
      <c r="O2252" s="443"/>
      <c r="P2252" s="443"/>
      <c r="Q2252" s="443"/>
      <c r="R2252" s="443"/>
      <c r="S2252" s="446"/>
      <c r="T2252" s="446"/>
      <c r="U2252" s="541"/>
      <c r="V2252" s="468"/>
      <c r="W2252" s="446"/>
    </row>
    <row r="2253" spans="1:23" ht="15">
      <c r="A2253" s="459" t="s">
        <v>163</v>
      </c>
      <c r="B2253" s="464" t="s">
        <v>13</v>
      </c>
      <c r="C2253" s="443"/>
      <c r="D2253" s="443"/>
      <c r="E2253" s="286">
        <v>65.8</v>
      </c>
      <c r="F2253" s="323">
        <v>687.8</v>
      </c>
      <c r="G2253" s="286">
        <v>185</v>
      </c>
      <c r="H2253" s="286">
        <v>295.49999999999272</v>
      </c>
      <c r="I2253" s="286">
        <v>408.69999999999891</v>
      </c>
      <c r="J2253" s="286">
        <v>232.89999999999964</v>
      </c>
      <c r="K2253" s="286"/>
      <c r="L2253" s="313"/>
      <c r="M2253" s="312">
        <f t="shared" si="43"/>
        <v>1875.6999999999912</v>
      </c>
      <c r="N2253" s="443"/>
      <c r="O2253" s="443" t="s">
        <v>299</v>
      </c>
      <c r="P2253" s="443"/>
      <c r="Q2253" s="443"/>
      <c r="R2253" s="443"/>
      <c r="S2253" s="441"/>
      <c r="T2253" s="446"/>
      <c r="U2253" s="542"/>
      <c r="V2253" s="468"/>
      <c r="W2253" s="446"/>
    </row>
    <row r="2254" spans="1:23" ht="15.75">
      <c r="A2254" s="459" t="s">
        <v>281</v>
      </c>
      <c r="B2254" s="459" t="s">
        <v>806</v>
      </c>
      <c r="C2254" s="443"/>
      <c r="D2254" s="443"/>
      <c r="E2254" s="286" t="s">
        <v>285</v>
      </c>
      <c r="F2254" s="286" t="s">
        <v>285</v>
      </c>
      <c r="G2254" s="286" t="s">
        <v>285</v>
      </c>
      <c r="H2254" s="286">
        <v>466.40000000000509</v>
      </c>
      <c r="I2254" s="323">
        <v>1012.8000000000011</v>
      </c>
      <c r="J2254" s="286">
        <v>282.89999999999964</v>
      </c>
      <c r="K2254" s="286"/>
      <c r="L2254" s="313"/>
      <c r="M2254" s="312">
        <f t="shared" si="43"/>
        <v>1762.1000000000058</v>
      </c>
      <c r="N2254" s="443"/>
      <c r="O2254" s="443" t="s">
        <v>299</v>
      </c>
      <c r="P2254" s="443"/>
      <c r="Q2254" s="443"/>
      <c r="R2254" s="443"/>
      <c r="S2254" s="540"/>
      <c r="T2254" s="446"/>
      <c r="U2254" s="542"/>
      <c r="V2254" s="468"/>
      <c r="W2254" s="306"/>
    </row>
    <row r="2255" spans="1:23" ht="15">
      <c r="A2255" s="459" t="s">
        <v>282</v>
      </c>
      <c r="B2255" s="464" t="s">
        <v>821</v>
      </c>
      <c r="C2255" s="443"/>
      <c r="D2255" s="443"/>
      <c r="E2255" s="286" t="s">
        <v>285</v>
      </c>
      <c r="F2255" s="286" t="s">
        <v>285</v>
      </c>
      <c r="G2255" s="286" t="s">
        <v>285</v>
      </c>
      <c r="H2255" s="286">
        <v>411.19999999999891</v>
      </c>
      <c r="I2255" s="286">
        <v>707.59999999999945</v>
      </c>
      <c r="J2255" s="323">
        <v>595.50000000000182</v>
      </c>
      <c r="K2255" s="323"/>
      <c r="L2255" s="313"/>
      <c r="M2255" s="312">
        <f t="shared" si="43"/>
        <v>1714.3000000000002</v>
      </c>
      <c r="N2255" s="443"/>
      <c r="O2255" s="443" t="s">
        <v>291</v>
      </c>
      <c r="P2255" s="443"/>
      <c r="Q2255" s="443"/>
      <c r="R2255" s="443"/>
      <c r="S2255" s="446"/>
      <c r="T2255" s="446"/>
      <c r="U2255" s="541"/>
      <c r="V2255" s="468"/>
      <c r="W2255" s="446"/>
    </row>
    <row r="2256" spans="1:23" ht="15">
      <c r="A2256" s="459" t="s">
        <v>283</v>
      </c>
      <c r="B2256" s="464" t="s">
        <v>158</v>
      </c>
      <c r="C2256" s="443"/>
      <c r="D2256" s="443"/>
      <c r="E2256" s="286" t="s">
        <v>285</v>
      </c>
      <c r="F2256" s="286" t="s">
        <v>285</v>
      </c>
      <c r="G2256" s="286">
        <v>394.1</v>
      </c>
      <c r="H2256" s="323">
        <v>657.30000000000109</v>
      </c>
      <c r="I2256" s="286">
        <v>661.39999999999964</v>
      </c>
      <c r="J2256" s="286" t="s">
        <v>285</v>
      </c>
      <c r="K2256" s="286"/>
      <c r="L2256" s="313"/>
      <c r="M2256" s="312">
        <f t="shared" si="43"/>
        <v>1712.8000000000006</v>
      </c>
      <c r="N2256" s="443"/>
      <c r="O2256" s="443" t="s">
        <v>304</v>
      </c>
      <c r="P2256" s="443"/>
      <c r="Q2256" s="443"/>
      <c r="R2256" s="443"/>
      <c r="S2256" s="446"/>
      <c r="T2256" s="446"/>
      <c r="U2256" s="542"/>
      <c r="V2256" s="468"/>
      <c r="W2256" s="446"/>
    </row>
    <row r="2257" spans="1:23" ht="15">
      <c r="A2257" s="459" t="s">
        <v>284</v>
      </c>
      <c r="B2257" s="464" t="s">
        <v>863</v>
      </c>
      <c r="C2257" s="443"/>
      <c r="D2257" s="443"/>
      <c r="E2257" s="286" t="s">
        <v>285</v>
      </c>
      <c r="F2257" s="286" t="s">
        <v>285</v>
      </c>
      <c r="G2257" s="286" t="s">
        <v>285</v>
      </c>
      <c r="H2257" s="286">
        <v>458.69999999999891</v>
      </c>
      <c r="I2257" s="286">
        <v>705.5</v>
      </c>
      <c r="J2257" s="286">
        <v>373.29999999999927</v>
      </c>
      <c r="K2257" s="286"/>
      <c r="L2257" s="313"/>
      <c r="M2257" s="312">
        <f t="shared" si="43"/>
        <v>1537.4999999999982</v>
      </c>
      <c r="N2257" s="443"/>
      <c r="O2257" s="443"/>
      <c r="P2257" s="443"/>
      <c r="Q2257" s="443"/>
      <c r="R2257" s="443"/>
      <c r="S2257" s="443"/>
      <c r="T2257" s="446"/>
      <c r="U2257" s="317"/>
      <c r="V2257" s="468"/>
      <c r="W2257" s="446"/>
    </row>
    <row r="2258" spans="1:23" ht="15">
      <c r="A2258" s="459" t="s">
        <v>808</v>
      </c>
      <c r="B2258" s="464" t="s">
        <v>826</v>
      </c>
      <c r="C2258" s="443"/>
      <c r="D2258" s="443"/>
      <c r="E2258" s="286" t="s">
        <v>285</v>
      </c>
      <c r="F2258" s="286" t="s">
        <v>285</v>
      </c>
      <c r="G2258" s="286" t="s">
        <v>285</v>
      </c>
      <c r="H2258" s="286">
        <v>427.69999999999709</v>
      </c>
      <c r="I2258" s="286">
        <v>780.60000000000036</v>
      </c>
      <c r="J2258" s="286">
        <v>316.50000000000364</v>
      </c>
      <c r="K2258" s="286"/>
      <c r="L2258" s="313"/>
      <c r="M2258" s="312">
        <f t="shared" si="43"/>
        <v>1524.8000000000011</v>
      </c>
      <c r="N2258" s="443"/>
      <c r="O2258" s="443"/>
      <c r="P2258" s="443"/>
      <c r="Q2258" s="443"/>
      <c r="R2258" s="443"/>
      <c r="S2258" s="446"/>
      <c r="T2258" s="446"/>
      <c r="U2258" s="542"/>
      <c r="V2258" s="468"/>
      <c r="W2258" s="446"/>
    </row>
    <row r="2259" spans="1:23" ht="15.75">
      <c r="A2259" s="459" t="s">
        <v>809</v>
      </c>
      <c r="B2259" s="464" t="s">
        <v>811</v>
      </c>
      <c r="C2259" s="443"/>
      <c r="D2259" s="443"/>
      <c r="E2259" s="286" t="s">
        <v>285</v>
      </c>
      <c r="F2259" s="286" t="s">
        <v>285</v>
      </c>
      <c r="G2259" s="286" t="s">
        <v>285</v>
      </c>
      <c r="H2259" s="286">
        <v>275.5</v>
      </c>
      <c r="I2259" s="286">
        <v>770.39999999999873</v>
      </c>
      <c r="J2259" s="286">
        <v>464.10000000000218</v>
      </c>
      <c r="K2259" s="286"/>
      <c r="L2259" s="313"/>
      <c r="M2259" s="312">
        <f t="shared" si="43"/>
        <v>1510.0000000000009</v>
      </c>
      <c r="N2259" s="443"/>
      <c r="O2259" s="443"/>
      <c r="P2259" s="443"/>
      <c r="Q2259" s="443"/>
      <c r="R2259" s="443"/>
      <c r="S2259" s="540"/>
      <c r="T2259" s="446"/>
      <c r="U2259" s="542"/>
      <c r="V2259" s="468"/>
      <c r="W2259" s="306"/>
    </row>
    <row r="2260" spans="1:23" ht="15.75">
      <c r="A2260" s="459" t="s">
        <v>810</v>
      </c>
      <c r="B2260" s="464" t="s">
        <v>856</v>
      </c>
      <c r="C2260" s="443"/>
      <c r="D2260" s="443"/>
      <c r="E2260" s="286" t="s">
        <v>285</v>
      </c>
      <c r="F2260" s="286" t="s">
        <v>285</v>
      </c>
      <c r="G2260" s="286" t="s">
        <v>285</v>
      </c>
      <c r="H2260" s="286">
        <v>409.59999999999491</v>
      </c>
      <c r="I2260" s="286">
        <v>766.99999999999909</v>
      </c>
      <c r="J2260" s="286">
        <v>323.10000000000036</v>
      </c>
      <c r="K2260" s="286"/>
      <c r="L2260" s="313"/>
      <c r="M2260" s="312">
        <f t="shared" si="43"/>
        <v>1499.6999999999944</v>
      </c>
      <c r="N2260" s="443"/>
      <c r="O2260" s="443"/>
      <c r="P2260" s="443"/>
      <c r="Q2260" s="443"/>
      <c r="R2260" s="443"/>
      <c r="S2260" s="540"/>
      <c r="T2260" s="464"/>
      <c r="U2260" s="541"/>
      <c r="V2260" s="468"/>
      <c r="W2260" s="306"/>
    </row>
    <row r="2261" spans="1:23" ht="15">
      <c r="A2261" s="459" t="s">
        <v>812</v>
      </c>
      <c r="B2261" s="464" t="s">
        <v>162</v>
      </c>
      <c r="C2261" s="443"/>
      <c r="D2261" s="443"/>
      <c r="E2261" s="286" t="s">
        <v>285</v>
      </c>
      <c r="F2261" s="286" t="s">
        <v>285</v>
      </c>
      <c r="G2261" s="286">
        <v>172.3</v>
      </c>
      <c r="H2261" s="286">
        <v>191.89999999999964</v>
      </c>
      <c r="I2261" s="286">
        <v>776.30000000000155</v>
      </c>
      <c r="J2261" s="286">
        <v>285.5</v>
      </c>
      <c r="K2261" s="286"/>
      <c r="L2261" s="313"/>
      <c r="M2261" s="312">
        <f t="shared" si="43"/>
        <v>1426.0000000000011</v>
      </c>
      <c r="N2261" s="443"/>
      <c r="O2261" s="443"/>
      <c r="P2261" s="443"/>
      <c r="Q2261" s="443"/>
      <c r="R2261" s="443"/>
      <c r="S2261" s="446"/>
      <c r="T2261" s="464"/>
      <c r="U2261" s="541"/>
      <c r="V2261" s="468"/>
      <c r="W2261" s="446"/>
    </row>
    <row r="2262" spans="1:23" ht="15">
      <c r="A2262" s="459" t="s">
        <v>818</v>
      </c>
      <c r="B2262" s="464" t="s">
        <v>830</v>
      </c>
      <c r="C2262" s="443"/>
      <c r="D2262" s="443"/>
      <c r="E2262" s="286" t="s">
        <v>285</v>
      </c>
      <c r="F2262" s="286" t="s">
        <v>285</v>
      </c>
      <c r="G2262" s="286" t="s">
        <v>285</v>
      </c>
      <c r="H2262" s="286">
        <v>360.59999999999854</v>
      </c>
      <c r="I2262" s="286">
        <v>600.35000000000127</v>
      </c>
      <c r="J2262" s="286">
        <v>448.899999999996</v>
      </c>
      <c r="K2262" s="286"/>
      <c r="L2262" s="313"/>
      <c r="M2262" s="312">
        <f t="shared" si="43"/>
        <v>1409.8499999999958</v>
      </c>
      <c r="N2262" s="443"/>
      <c r="O2262" s="443"/>
      <c r="P2262" s="443"/>
      <c r="Q2262" s="443"/>
      <c r="R2262" s="443"/>
      <c r="S2262" s="446"/>
      <c r="T2262" s="446"/>
      <c r="U2262" s="542"/>
      <c r="V2262" s="468"/>
      <c r="W2262" s="446"/>
    </row>
    <row r="2263" spans="1:23" ht="15">
      <c r="A2263" s="459" t="s">
        <v>820</v>
      </c>
      <c r="B2263" s="459" t="s">
        <v>807</v>
      </c>
      <c r="C2263" s="443"/>
      <c r="D2263" s="443"/>
      <c r="E2263" s="286" t="s">
        <v>285</v>
      </c>
      <c r="F2263" s="286" t="s">
        <v>285</v>
      </c>
      <c r="G2263" s="286" t="s">
        <v>285</v>
      </c>
      <c r="H2263" s="286">
        <v>450.10000000000218</v>
      </c>
      <c r="I2263" s="286">
        <v>510.00000000000273</v>
      </c>
      <c r="J2263" s="286">
        <v>438.39999999999782</v>
      </c>
      <c r="K2263" s="286"/>
      <c r="L2263" s="313"/>
      <c r="M2263" s="312">
        <f t="shared" si="43"/>
        <v>1398.5000000000027</v>
      </c>
      <c r="N2263" s="443"/>
      <c r="O2263" s="443"/>
      <c r="P2263" s="443"/>
      <c r="Q2263" s="443"/>
      <c r="R2263" s="443"/>
      <c r="S2263" s="441"/>
      <c r="T2263" s="446"/>
      <c r="U2263" s="542"/>
      <c r="V2263" s="468"/>
      <c r="W2263" s="446"/>
    </row>
    <row r="2264" spans="1:23" ht="15">
      <c r="A2264" s="459" t="s">
        <v>823</v>
      </c>
      <c r="B2264" s="459" t="s">
        <v>801</v>
      </c>
      <c r="C2264" s="443"/>
      <c r="D2264" s="443"/>
      <c r="E2264" s="286" t="s">
        <v>285</v>
      </c>
      <c r="F2264" s="286" t="s">
        <v>285</v>
      </c>
      <c r="G2264" s="286" t="s">
        <v>285</v>
      </c>
      <c r="H2264" s="286">
        <v>386.50000000000364</v>
      </c>
      <c r="I2264" s="286">
        <v>876.00000000000136</v>
      </c>
      <c r="J2264" s="286">
        <v>105.09999999999673</v>
      </c>
      <c r="K2264" s="286"/>
      <c r="L2264" s="313"/>
      <c r="M2264" s="312">
        <f t="shared" si="43"/>
        <v>1367.6000000000017</v>
      </c>
      <c r="N2264" s="443"/>
      <c r="O2264" s="443"/>
      <c r="P2264" s="443"/>
      <c r="Q2264" s="443"/>
      <c r="R2264" s="443"/>
      <c r="S2264" s="441"/>
      <c r="T2264" s="446"/>
      <c r="U2264" s="542"/>
      <c r="V2264" s="468"/>
      <c r="W2264" s="446"/>
    </row>
    <row r="2265" spans="1:23" ht="15.75">
      <c r="A2265" s="459" t="s">
        <v>824</v>
      </c>
      <c r="B2265" s="361" t="s">
        <v>1858</v>
      </c>
      <c r="C2265" s="446"/>
      <c r="D2265" s="446"/>
      <c r="E2265" s="286" t="s">
        <v>285</v>
      </c>
      <c r="F2265" s="286" t="s">
        <v>285</v>
      </c>
      <c r="G2265" s="286" t="s">
        <v>285</v>
      </c>
      <c r="H2265" s="286" t="s">
        <v>285</v>
      </c>
      <c r="I2265" s="286">
        <v>800.79999999999927</v>
      </c>
      <c r="J2265" s="323">
        <v>564.99999999999636</v>
      </c>
      <c r="K2265" s="323"/>
      <c r="L2265" s="313"/>
      <c r="M2265" s="312">
        <f t="shared" si="43"/>
        <v>1365.7999999999956</v>
      </c>
      <c r="N2265" s="443"/>
      <c r="O2265" s="443" t="s">
        <v>294</v>
      </c>
      <c r="P2265" s="443"/>
      <c r="Q2265" s="443"/>
      <c r="R2265" s="443"/>
      <c r="S2265" s="540"/>
      <c r="T2265" s="446"/>
      <c r="U2265" s="542"/>
      <c r="V2265" s="468"/>
      <c r="W2265" s="306"/>
    </row>
    <row r="2266" spans="1:23" ht="15.75">
      <c r="A2266" s="459" t="s">
        <v>827</v>
      </c>
      <c r="B2266" s="464" t="s">
        <v>851</v>
      </c>
      <c r="C2266" s="443"/>
      <c r="D2266" s="443"/>
      <c r="E2266" s="286" t="s">
        <v>285</v>
      </c>
      <c r="F2266" s="286" t="s">
        <v>285</v>
      </c>
      <c r="G2266" s="286" t="s">
        <v>285</v>
      </c>
      <c r="H2266" s="286">
        <v>566.5</v>
      </c>
      <c r="I2266" s="286">
        <v>610.70000000000255</v>
      </c>
      <c r="J2266" s="286">
        <v>187.600000000004</v>
      </c>
      <c r="K2266" s="286"/>
      <c r="L2266" s="313"/>
      <c r="M2266" s="312">
        <f t="shared" si="43"/>
        <v>1364.8000000000065</v>
      </c>
      <c r="N2266" s="443"/>
      <c r="O2266" s="443"/>
      <c r="P2266" s="443"/>
      <c r="Q2266" s="443"/>
      <c r="R2266" s="443"/>
      <c r="S2266" s="540"/>
      <c r="T2266" s="464"/>
      <c r="U2266" s="542"/>
      <c r="V2266" s="468"/>
      <c r="W2266" s="306"/>
    </row>
    <row r="2267" spans="1:23" ht="15.75">
      <c r="A2267" s="459" t="s">
        <v>829</v>
      </c>
      <c r="B2267" s="343" t="s">
        <v>1859</v>
      </c>
      <c r="C2267" s="446"/>
      <c r="D2267" s="446"/>
      <c r="E2267" s="286" t="s">
        <v>285</v>
      </c>
      <c r="F2267" s="286" t="s">
        <v>285</v>
      </c>
      <c r="G2267" s="286" t="s">
        <v>285</v>
      </c>
      <c r="H2267" s="286" t="s">
        <v>285</v>
      </c>
      <c r="I2267" s="323">
        <v>987.30000000000018</v>
      </c>
      <c r="J2267" s="286">
        <v>373.10000000000036</v>
      </c>
      <c r="K2267" s="286"/>
      <c r="L2267" s="313"/>
      <c r="M2267" s="312">
        <f t="shared" si="43"/>
        <v>1360.4000000000005</v>
      </c>
      <c r="N2267" s="443"/>
      <c r="O2267" s="443" t="s">
        <v>295</v>
      </c>
      <c r="P2267" s="443"/>
      <c r="Q2267" s="443"/>
      <c r="R2267" s="443"/>
      <c r="S2267" s="540"/>
      <c r="T2267" s="464"/>
      <c r="U2267" s="542"/>
      <c r="V2267" s="468"/>
      <c r="W2267" s="306"/>
    </row>
    <row r="2268" spans="1:23" ht="15">
      <c r="A2268" s="459" t="s">
        <v>834</v>
      </c>
      <c r="B2268" s="464" t="s">
        <v>861</v>
      </c>
      <c r="C2268" s="443"/>
      <c r="D2268" s="443"/>
      <c r="E2268" s="286" t="s">
        <v>285</v>
      </c>
      <c r="F2268" s="286" t="s">
        <v>285</v>
      </c>
      <c r="G2268" s="286" t="s">
        <v>285</v>
      </c>
      <c r="H2268" s="286">
        <v>414.40000000000146</v>
      </c>
      <c r="I2268" s="286">
        <v>644.19999999999982</v>
      </c>
      <c r="J2268" s="286">
        <v>270.59999999999673</v>
      </c>
      <c r="K2268" s="286"/>
      <c r="L2268" s="313"/>
      <c r="M2268" s="312">
        <f t="shared" si="43"/>
        <v>1329.199999999998</v>
      </c>
      <c r="N2268" s="443"/>
      <c r="O2268" s="443"/>
      <c r="P2268" s="443"/>
      <c r="Q2268" s="443"/>
      <c r="R2268" s="443"/>
      <c r="S2268" s="446"/>
      <c r="T2268" s="464"/>
      <c r="U2268" s="542"/>
      <c r="V2268" s="468"/>
      <c r="W2268" s="446"/>
    </row>
    <row r="2269" spans="1:23" ht="15">
      <c r="A2269" s="459" t="s">
        <v>838</v>
      </c>
      <c r="B2269" s="464" t="s">
        <v>828</v>
      </c>
      <c r="C2269" s="443"/>
      <c r="D2269" s="443"/>
      <c r="E2269" s="286" t="s">
        <v>285</v>
      </c>
      <c r="F2269" s="286" t="s">
        <v>285</v>
      </c>
      <c r="G2269" s="286" t="s">
        <v>285</v>
      </c>
      <c r="H2269" s="286">
        <v>417.70000000000073</v>
      </c>
      <c r="I2269" s="286">
        <v>585.94999999999982</v>
      </c>
      <c r="J2269" s="286">
        <v>298.40000000000327</v>
      </c>
      <c r="K2269" s="286"/>
      <c r="L2269" s="313"/>
      <c r="M2269" s="312">
        <f t="shared" si="43"/>
        <v>1302.0500000000038</v>
      </c>
      <c r="N2269" s="443"/>
      <c r="O2269" s="443"/>
      <c r="P2269" s="443"/>
      <c r="Q2269" s="443"/>
      <c r="R2269" s="443"/>
      <c r="S2269" s="441"/>
      <c r="T2269" s="446"/>
      <c r="U2269" s="542"/>
      <c r="V2269" s="468"/>
      <c r="W2269" s="446"/>
    </row>
    <row r="2270" spans="1:23" ht="15">
      <c r="A2270" s="459" t="s">
        <v>839</v>
      </c>
      <c r="B2270" s="464" t="s">
        <v>855</v>
      </c>
      <c r="C2270" s="443"/>
      <c r="D2270" s="443"/>
      <c r="E2270" s="286" t="s">
        <v>285</v>
      </c>
      <c r="F2270" s="286" t="s">
        <v>285</v>
      </c>
      <c r="G2270" s="286" t="s">
        <v>285</v>
      </c>
      <c r="H2270" s="286">
        <v>412</v>
      </c>
      <c r="I2270" s="286">
        <v>664.30000000000018</v>
      </c>
      <c r="J2270" s="286">
        <v>220.60000000000036</v>
      </c>
      <c r="K2270" s="286"/>
      <c r="L2270" s="313"/>
      <c r="M2270" s="312">
        <f t="shared" si="43"/>
        <v>1296.9000000000005</v>
      </c>
      <c r="N2270" s="443"/>
      <c r="O2270" s="443"/>
      <c r="P2270" s="443"/>
      <c r="Q2270" s="443"/>
      <c r="R2270" s="443"/>
      <c r="S2270" s="446"/>
      <c r="T2270" s="446"/>
      <c r="U2270" s="542"/>
      <c r="V2270" s="468"/>
      <c r="W2270" s="446"/>
    </row>
    <row r="2271" spans="1:23" ht="15">
      <c r="A2271" s="459" t="s">
        <v>840</v>
      </c>
      <c r="B2271" s="361" t="s">
        <v>1857</v>
      </c>
      <c r="C2271" s="446"/>
      <c r="D2271" s="446"/>
      <c r="E2271" s="286" t="s">
        <v>285</v>
      </c>
      <c r="F2271" s="286" t="s">
        <v>285</v>
      </c>
      <c r="G2271" s="286" t="s">
        <v>285</v>
      </c>
      <c r="H2271" s="286" t="s">
        <v>285</v>
      </c>
      <c r="I2271" s="286">
        <v>825.29999999999836</v>
      </c>
      <c r="J2271" s="286">
        <v>429.89999999999964</v>
      </c>
      <c r="K2271" s="286"/>
      <c r="L2271" s="313"/>
      <c r="M2271" s="312">
        <f t="shared" si="43"/>
        <v>1255.199999999998</v>
      </c>
      <c r="N2271" s="443"/>
      <c r="O2271" s="443"/>
      <c r="P2271" s="443"/>
      <c r="Q2271" s="443"/>
      <c r="R2271" s="443"/>
      <c r="S2271" s="446"/>
      <c r="T2271" s="446"/>
      <c r="U2271" s="317"/>
      <c r="V2271" s="468"/>
      <c r="W2271" s="446"/>
    </row>
    <row r="2272" spans="1:23" ht="15">
      <c r="A2272" s="459" t="s">
        <v>846</v>
      </c>
      <c r="B2272" s="464" t="s">
        <v>873</v>
      </c>
      <c r="C2272" s="443"/>
      <c r="D2272" s="443"/>
      <c r="E2272" s="286" t="s">
        <v>285</v>
      </c>
      <c r="F2272" s="286" t="s">
        <v>285</v>
      </c>
      <c r="G2272" s="286" t="s">
        <v>285</v>
      </c>
      <c r="H2272" s="286">
        <v>206.79999999999745</v>
      </c>
      <c r="I2272" s="286">
        <v>687.19999999999982</v>
      </c>
      <c r="J2272" s="286">
        <v>331.49999999999818</v>
      </c>
      <c r="K2272" s="286"/>
      <c r="L2272" s="313"/>
      <c r="M2272" s="312">
        <f t="shared" si="43"/>
        <v>1225.4999999999955</v>
      </c>
      <c r="N2272" s="443"/>
      <c r="O2272" s="443"/>
      <c r="P2272" s="443"/>
      <c r="Q2272" s="443"/>
      <c r="R2272" s="443"/>
      <c r="S2272" s="446"/>
      <c r="T2272" s="464"/>
      <c r="U2272" s="542"/>
      <c r="V2272" s="468"/>
      <c r="W2272" s="446"/>
    </row>
    <row r="2273" spans="1:23" ht="15">
      <c r="A2273" s="459" t="s">
        <v>854</v>
      </c>
      <c r="B2273" s="464" t="s">
        <v>156</v>
      </c>
      <c r="C2273" s="443"/>
      <c r="D2273" s="443"/>
      <c r="E2273" s="286" t="s">
        <v>285</v>
      </c>
      <c r="F2273" s="286" t="s">
        <v>285</v>
      </c>
      <c r="G2273" s="286">
        <v>423.4</v>
      </c>
      <c r="H2273" s="286">
        <v>366.49999999999818</v>
      </c>
      <c r="I2273" s="286">
        <v>228.39999999999964</v>
      </c>
      <c r="J2273" s="286">
        <v>202.70000000000255</v>
      </c>
      <c r="K2273" s="286"/>
      <c r="L2273" s="313"/>
      <c r="M2273" s="312">
        <f t="shared" si="43"/>
        <v>1221.0000000000005</v>
      </c>
      <c r="N2273" s="443"/>
      <c r="O2273" s="443"/>
      <c r="P2273" s="443"/>
      <c r="Q2273" s="443"/>
      <c r="R2273" s="443"/>
      <c r="S2273" s="441"/>
      <c r="T2273" s="464"/>
      <c r="U2273" s="541"/>
      <c r="V2273" s="468"/>
      <c r="W2273" s="446"/>
    </row>
    <row r="2274" spans="1:23" ht="15">
      <c r="A2274" s="459" t="s">
        <v>858</v>
      </c>
      <c r="B2274" s="464" t="s">
        <v>844</v>
      </c>
      <c r="C2274" s="443"/>
      <c r="D2274" s="443"/>
      <c r="E2274" s="286" t="s">
        <v>285</v>
      </c>
      <c r="F2274" s="286" t="s">
        <v>285</v>
      </c>
      <c r="G2274" s="286" t="s">
        <v>285</v>
      </c>
      <c r="H2274" s="286">
        <v>473.79999999999927</v>
      </c>
      <c r="I2274" s="286">
        <v>512.60000000000036</v>
      </c>
      <c r="J2274" s="286">
        <v>225.39999999999964</v>
      </c>
      <c r="K2274" s="286"/>
      <c r="L2274" s="313"/>
      <c r="M2274" s="312">
        <f t="shared" si="43"/>
        <v>1211.7999999999993</v>
      </c>
      <c r="N2274" s="443"/>
      <c r="O2274" s="443"/>
      <c r="P2274" s="443"/>
      <c r="Q2274" s="443"/>
      <c r="R2274" s="443"/>
      <c r="S2274" s="443"/>
      <c r="T2274" s="446"/>
      <c r="U2274" s="542"/>
      <c r="V2274" s="468"/>
      <c r="W2274" s="446"/>
    </row>
    <row r="2275" spans="1:23" ht="15">
      <c r="A2275" s="459" t="s">
        <v>859</v>
      </c>
      <c r="B2275" s="464" t="s">
        <v>817</v>
      </c>
      <c r="C2275" s="443"/>
      <c r="D2275" s="443"/>
      <c r="E2275" s="286" t="s">
        <v>285</v>
      </c>
      <c r="F2275" s="286" t="s">
        <v>285</v>
      </c>
      <c r="G2275" s="286" t="s">
        <v>285</v>
      </c>
      <c r="H2275" s="286">
        <v>189.40000000000327</v>
      </c>
      <c r="I2275" s="323">
        <v>1020.4999999999982</v>
      </c>
      <c r="J2275" s="286" t="s">
        <v>285</v>
      </c>
      <c r="K2275" s="286"/>
      <c r="L2275" s="313"/>
      <c r="M2275" s="312">
        <f t="shared" si="43"/>
        <v>1209.9000000000015</v>
      </c>
      <c r="N2275" s="443"/>
      <c r="O2275" s="443" t="s">
        <v>304</v>
      </c>
      <c r="P2275" s="443"/>
      <c r="Q2275" s="443"/>
      <c r="R2275" s="443"/>
      <c r="S2275" s="446"/>
      <c r="T2275" s="464"/>
      <c r="U2275" s="542"/>
      <c r="V2275" s="468"/>
      <c r="W2275" s="446"/>
    </row>
    <row r="2276" spans="1:23" ht="15.75">
      <c r="A2276" s="459" t="s">
        <v>860</v>
      </c>
      <c r="B2276" s="361" t="s">
        <v>1851</v>
      </c>
      <c r="C2276" s="446"/>
      <c r="D2276" s="446"/>
      <c r="E2276" s="286" t="s">
        <v>285</v>
      </c>
      <c r="F2276" s="286" t="s">
        <v>285</v>
      </c>
      <c r="G2276" s="286" t="s">
        <v>285</v>
      </c>
      <c r="H2276" s="286" t="s">
        <v>285</v>
      </c>
      <c r="I2276" s="286">
        <v>707.99999999999909</v>
      </c>
      <c r="J2276" s="286">
        <v>477.60000000000218</v>
      </c>
      <c r="K2276" s="286"/>
      <c r="L2276" s="313"/>
      <c r="M2276" s="312">
        <f t="shared" si="43"/>
        <v>1185.6000000000013</v>
      </c>
      <c r="N2276" s="443"/>
      <c r="O2276" s="443"/>
      <c r="P2276" s="443"/>
      <c r="Q2276" s="443"/>
      <c r="R2276" s="443"/>
      <c r="S2276" s="540"/>
      <c r="T2276" s="446"/>
      <c r="U2276" s="542"/>
      <c r="V2276" s="468"/>
      <c r="W2276" s="306"/>
    </row>
    <row r="2277" spans="1:23" ht="15">
      <c r="A2277" s="459" t="s">
        <v>866</v>
      </c>
      <c r="B2277" s="464" t="s">
        <v>837</v>
      </c>
      <c r="C2277" s="443"/>
      <c r="D2277" s="443"/>
      <c r="E2277" s="286" t="s">
        <v>285</v>
      </c>
      <c r="F2277" s="286" t="s">
        <v>285</v>
      </c>
      <c r="G2277" s="286" t="s">
        <v>285</v>
      </c>
      <c r="H2277" s="286">
        <v>350.79999999999745</v>
      </c>
      <c r="I2277" s="286">
        <v>547.85000000000036</v>
      </c>
      <c r="J2277" s="286">
        <v>285.90000000000327</v>
      </c>
      <c r="K2277" s="286"/>
      <c r="L2277" s="313"/>
      <c r="M2277" s="312">
        <f t="shared" si="43"/>
        <v>1184.5500000000011</v>
      </c>
      <c r="N2277" s="443"/>
      <c r="O2277" s="443"/>
      <c r="P2277" s="443"/>
      <c r="Q2277" s="443"/>
      <c r="R2277" s="443"/>
      <c r="S2277" s="446"/>
      <c r="T2277" s="446"/>
      <c r="U2277" s="542"/>
      <c r="V2277" s="468"/>
      <c r="W2277" s="446"/>
    </row>
    <row r="2278" spans="1:23" ht="15">
      <c r="A2278" s="459" t="s">
        <v>867</v>
      </c>
      <c r="B2278" s="361" t="s">
        <v>1849</v>
      </c>
      <c r="C2278" s="446"/>
      <c r="D2278" s="446"/>
      <c r="E2278" s="286" t="s">
        <v>285</v>
      </c>
      <c r="F2278" s="286" t="s">
        <v>285</v>
      </c>
      <c r="G2278" s="286" t="s">
        <v>285</v>
      </c>
      <c r="H2278" s="286" t="s">
        <v>285</v>
      </c>
      <c r="I2278" s="286">
        <v>556.5</v>
      </c>
      <c r="J2278" s="323">
        <v>613.79999999999563</v>
      </c>
      <c r="K2278" s="323"/>
      <c r="L2278" s="313"/>
      <c r="M2278" s="312">
        <f t="shared" si="43"/>
        <v>1170.2999999999956</v>
      </c>
      <c r="N2278" s="443"/>
      <c r="O2278" s="443" t="s">
        <v>290</v>
      </c>
      <c r="P2278" s="443"/>
      <c r="Q2278" s="443"/>
      <c r="R2278" s="443"/>
      <c r="S2278" s="446"/>
      <c r="T2278" s="446"/>
      <c r="U2278" s="542"/>
      <c r="V2278" s="468"/>
      <c r="W2278" s="446"/>
    </row>
    <row r="2279" spans="1:23" ht="15">
      <c r="A2279" s="459" t="s">
        <v>868</v>
      </c>
      <c r="B2279" s="464" t="s">
        <v>842</v>
      </c>
      <c r="C2279" s="443"/>
      <c r="D2279" s="443"/>
      <c r="E2279" s="286" t="s">
        <v>285</v>
      </c>
      <c r="F2279" s="286" t="s">
        <v>285</v>
      </c>
      <c r="G2279" s="286" t="s">
        <v>285</v>
      </c>
      <c r="H2279" s="323">
        <v>680.05000000000473</v>
      </c>
      <c r="I2279" s="286">
        <v>482.84999999999945</v>
      </c>
      <c r="J2279" s="286" t="s">
        <v>285</v>
      </c>
      <c r="K2279" s="286"/>
      <c r="L2279" s="313"/>
      <c r="M2279" s="312">
        <f t="shared" si="43"/>
        <v>1162.9000000000042</v>
      </c>
      <c r="N2279" s="443"/>
      <c r="O2279" s="443" t="s">
        <v>291</v>
      </c>
      <c r="P2279" s="443"/>
      <c r="Q2279" s="443"/>
      <c r="R2279" s="443"/>
      <c r="S2279" s="446"/>
      <c r="T2279" s="464"/>
      <c r="U2279" s="542"/>
      <c r="V2279" s="468"/>
      <c r="W2279" s="446"/>
    </row>
    <row r="2280" spans="1:23" ht="15">
      <c r="A2280" s="459" t="s">
        <v>870</v>
      </c>
      <c r="B2280" s="361" t="s">
        <v>1839</v>
      </c>
      <c r="C2280" s="446"/>
      <c r="D2280" s="446"/>
      <c r="E2280" s="286" t="s">
        <v>285</v>
      </c>
      <c r="F2280" s="286" t="s">
        <v>285</v>
      </c>
      <c r="G2280" s="286" t="s">
        <v>285</v>
      </c>
      <c r="H2280" s="286" t="s">
        <v>285</v>
      </c>
      <c r="I2280" s="286">
        <v>666.80000000000109</v>
      </c>
      <c r="J2280" s="286">
        <v>491.90000000000146</v>
      </c>
      <c r="K2280" s="286"/>
      <c r="L2280" s="313"/>
      <c r="M2280" s="312">
        <f t="shared" si="43"/>
        <v>1158.7000000000025</v>
      </c>
      <c r="N2280" s="443"/>
      <c r="O2280" s="443"/>
      <c r="P2280" s="443"/>
      <c r="Q2280" s="443"/>
      <c r="R2280" s="443"/>
      <c r="S2280" s="446"/>
      <c r="T2280" s="464"/>
      <c r="U2280" s="466"/>
      <c r="V2280" s="468"/>
      <c r="W2280" s="446"/>
    </row>
    <row r="2281" spans="1:23" ht="15.75">
      <c r="A2281" s="459" t="s">
        <v>871</v>
      </c>
      <c r="B2281" s="361" t="s">
        <v>1850</v>
      </c>
      <c r="C2281" s="446"/>
      <c r="D2281" s="446"/>
      <c r="E2281" s="286" t="s">
        <v>285</v>
      </c>
      <c r="F2281" s="286" t="s">
        <v>285</v>
      </c>
      <c r="G2281" s="286" t="s">
        <v>285</v>
      </c>
      <c r="H2281" s="286" t="s">
        <v>285</v>
      </c>
      <c r="I2281" s="286">
        <v>595.19999999999891</v>
      </c>
      <c r="J2281" s="323">
        <v>561.00000000000182</v>
      </c>
      <c r="K2281" s="323"/>
      <c r="L2281" s="313"/>
      <c r="M2281" s="312">
        <f t="shared" si="43"/>
        <v>1156.2000000000007</v>
      </c>
      <c r="N2281" s="443"/>
      <c r="O2281" s="443" t="s">
        <v>295</v>
      </c>
      <c r="P2281" s="443"/>
      <c r="Q2281" s="443"/>
      <c r="R2281" s="443"/>
      <c r="S2281" s="441"/>
      <c r="T2281" s="446"/>
      <c r="U2281" s="317"/>
      <c r="V2281" s="468"/>
      <c r="W2281" s="306"/>
    </row>
    <row r="2282" spans="1:23" ht="15">
      <c r="A2282" s="459" t="s">
        <v>872</v>
      </c>
      <c r="B2282" s="361" t="s">
        <v>1856</v>
      </c>
      <c r="C2282" s="446"/>
      <c r="D2282" s="446"/>
      <c r="E2282" s="286" t="s">
        <v>285</v>
      </c>
      <c r="F2282" s="286" t="s">
        <v>285</v>
      </c>
      <c r="G2282" s="286" t="s">
        <v>285</v>
      </c>
      <c r="H2282" s="286" t="s">
        <v>285</v>
      </c>
      <c r="I2282" s="286">
        <v>740.65000000000009</v>
      </c>
      <c r="J2282" s="286">
        <v>372.60000000000218</v>
      </c>
      <c r="K2282" s="286"/>
      <c r="L2282" s="313"/>
      <c r="M2282" s="312">
        <f t="shared" si="43"/>
        <v>1113.2500000000023</v>
      </c>
      <c r="N2282" s="443"/>
      <c r="O2282" s="443"/>
      <c r="P2282" s="443"/>
      <c r="Q2282" s="443"/>
      <c r="R2282" s="443"/>
      <c r="S2282" s="441"/>
      <c r="T2282" s="446"/>
      <c r="U2282" s="542"/>
      <c r="V2282" s="468"/>
      <c r="W2282" s="446"/>
    </row>
    <row r="2283" spans="1:23" ht="15">
      <c r="A2283" s="459" t="s">
        <v>875</v>
      </c>
      <c r="B2283" s="464" t="s">
        <v>153</v>
      </c>
      <c r="C2283" s="443"/>
      <c r="D2283" s="443"/>
      <c r="E2283" s="286" t="s">
        <v>285</v>
      </c>
      <c r="F2283" s="286" t="s">
        <v>285</v>
      </c>
      <c r="G2283" s="286">
        <v>130.5</v>
      </c>
      <c r="H2283" s="286">
        <v>81.299999999997453</v>
      </c>
      <c r="I2283" s="286">
        <v>742.79999999999836</v>
      </c>
      <c r="J2283" s="286">
        <v>150.80000000000291</v>
      </c>
      <c r="K2283" s="286"/>
      <c r="L2283" s="313"/>
      <c r="M2283" s="312">
        <f t="shared" si="43"/>
        <v>1105.3999999999987</v>
      </c>
      <c r="N2283" s="443"/>
      <c r="O2283" s="443"/>
      <c r="P2283" s="443"/>
      <c r="Q2283" s="443"/>
      <c r="R2283" s="443"/>
      <c r="S2283" s="446"/>
      <c r="T2283" s="446"/>
      <c r="U2283" s="542"/>
      <c r="V2283" s="468"/>
      <c r="W2283" s="446"/>
    </row>
    <row r="2284" spans="1:23" ht="15">
      <c r="A2284" s="459" t="s">
        <v>1006</v>
      </c>
      <c r="B2284" s="361" t="s">
        <v>1852</v>
      </c>
      <c r="C2284" s="446"/>
      <c r="D2284" s="446"/>
      <c r="E2284" s="286" t="s">
        <v>285</v>
      </c>
      <c r="F2284" s="286" t="s">
        <v>285</v>
      </c>
      <c r="G2284" s="286" t="s">
        <v>285</v>
      </c>
      <c r="H2284" s="286" t="s">
        <v>285</v>
      </c>
      <c r="I2284" s="286">
        <v>576.40000000000055</v>
      </c>
      <c r="J2284" s="286">
        <v>518.899999999996</v>
      </c>
      <c r="K2284" s="286"/>
      <c r="L2284" s="313"/>
      <c r="M2284" s="312">
        <f t="shared" si="43"/>
        <v>1095.2999999999965</v>
      </c>
      <c r="N2284" s="443"/>
      <c r="O2284" s="443"/>
      <c r="P2284" s="443"/>
      <c r="Q2284" s="443"/>
      <c r="R2284" s="443"/>
      <c r="S2284" s="446"/>
      <c r="T2284" s="446"/>
      <c r="U2284" s="542"/>
      <c r="V2284" s="468"/>
      <c r="W2284" s="446"/>
    </row>
    <row r="2285" spans="1:23" ht="15">
      <c r="A2285" s="459" t="s">
        <v>1007</v>
      </c>
      <c r="B2285" s="361" t="s">
        <v>1844</v>
      </c>
      <c r="C2285" s="446"/>
      <c r="D2285" s="446"/>
      <c r="E2285" s="286" t="s">
        <v>285</v>
      </c>
      <c r="F2285" s="286" t="s">
        <v>285</v>
      </c>
      <c r="G2285" s="286" t="s">
        <v>285</v>
      </c>
      <c r="H2285" s="286" t="s">
        <v>285</v>
      </c>
      <c r="I2285" s="286">
        <v>507</v>
      </c>
      <c r="J2285" s="323">
        <v>566.99999999999636</v>
      </c>
      <c r="K2285" s="323"/>
      <c r="L2285" s="313"/>
      <c r="M2285" s="312">
        <f t="shared" si="43"/>
        <v>1073.9999999999964</v>
      </c>
      <c r="N2285" s="443"/>
      <c r="O2285" s="443" t="s">
        <v>299</v>
      </c>
      <c r="P2285" s="443"/>
      <c r="Q2285" s="443"/>
      <c r="R2285" s="443"/>
      <c r="S2285" s="446"/>
      <c r="T2285" s="446"/>
      <c r="U2285" s="541"/>
      <c r="V2285" s="468"/>
      <c r="W2285" s="446"/>
    </row>
    <row r="2286" spans="1:23" ht="15">
      <c r="A2286" s="459" t="s">
        <v>1008</v>
      </c>
      <c r="B2286" s="361" t="s">
        <v>1854</v>
      </c>
      <c r="C2286" s="446"/>
      <c r="D2286" s="446"/>
      <c r="E2286" s="286" t="s">
        <v>285</v>
      </c>
      <c r="F2286" s="286" t="s">
        <v>285</v>
      </c>
      <c r="G2286" s="286" t="s">
        <v>285</v>
      </c>
      <c r="H2286" s="286" t="s">
        <v>285</v>
      </c>
      <c r="I2286" s="286">
        <v>653.10000000000036</v>
      </c>
      <c r="J2286" s="286">
        <v>408.19999999999891</v>
      </c>
      <c r="K2286" s="286"/>
      <c r="L2286" s="313"/>
      <c r="M2286" s="312">
        <f t="shared" si="43"/>
        <v>1061.2999999999993</v>
      </c>
      <c r="N2286" s="443"/>
      <c r="O2286" s="443"/>
      <c r="P2286" s="443"/>
      <c r="Q2286" s="443"/>
      <c r="R2286" s="443"/>
      <c r="S2286" s="441"/>
      <c r="T2286" s="446"/>
      <c r="U2286" s="466"/>
      <c r="V2286" s="468"/>
      <c r="W2286" s="446"/>
    </row>
    <row r="2287" spans="1:23" ht="15">
      <c r="A2287" s="459" t="s">
        <v>1009</v>
      </c>
      <c r="B2287" s="464" t="s">
        <v>869</v>
      </c>
      <c r="C2287" s="443"/>
      <c r="D2287" s="443"/>
      <c r="E2287" s="286" t="s">
        <v>285</v>
      </c>
      <c r="F2287" s="286" t="s">
        <v>285</v>
      </c>
      <c r="G2287" s="286" t="s">
        <v>285</v>
      </c>
      <c r="H2287" s="323">
        <v>590.70000000000073</v>
      </c>
      <c r="I2287" s="286">
        <v>238</v>
      </c>
      <c r="J2287" s="286">
        <v>227.40000000000146</v>
      </c>
      <c r="K2287" s="286"/>
      <c r="L2287" s="313"/>
      <c r="M2287" s="312">
        <f t="shared" si="43"/>
        <v>1056.1000000000022</v>
      </c>
      <c r="N2287" s="443"/>
      <c r="O2287" s="443" t="s">
        <v>299</v>
      </c>
      <c r="P2287" s="443"/>
      <c r="Q2287" s="443"/>
      <c r="R2287" s="443"/>
      <c r="S2287" s="441"/>
      <c r="T2287" s="446"/>
      <c r="U2287" s="317"/>
      <c r="V2287" s="468"/>
      <c r="W2287" s="446"/>
    </row>
    <row r="2288" spans="1:23" ht="15">
      <c r="A2288" s="459" t="s">
        <v>1010</v>
      </c>
      <c r="B2288" s="361" t="s">
        <v>1853</v>
      </c>
      <c r="C2288" s="446"/>
      <c r="D2288" s="446"/>
      <c r="E2288" s="286" t="s">
        <v>285</v>
      </c>
      <c r="F2288" s="286" t="s">
        <v>285</v>
      </c>
      <c r="G2288" s="286" t="s">
        <v>285</v>
      </c>
      <c r="H2288" s="286" t="s">
        <v>285</v>
      </c>
      <c r="I2288" s="286">
        <v>730.45000000000073</v>
      </c>
      <c r="J2288" s="286">
        <v>313.09999999999854</v>
      </c>
      <c r="K2288" s="286"/>
      <c r="L2288" s="313"/>
      <c r="M2288" s="312">
        <f t="shared" ref="M2288:M2311" si="44">SUM(E2288:J2288)</f>
        <v>1043.5499999999993</v>
      </c>
      <c r="N2288" s="443"/>
      <c r="O2288" s="443"/>
      <c r="P2288" s="443"/>
      <c r="Q2288" s="443"/>
      <c r="R2288" s="443"/>
      <c r="S2288" s="443"/>
      <c r="T2288" s="446"/>
      <c r="U2288" s="317"/>
      <c r="V2288" s="468"/>
      <c r="W2288" s="446"/>
    </row>
    <row r="2289" spans="1:23" ht="15.75">
      <c r="A2289" s="459" t="s">
        <v>1011</v>
      </c>
      <c r="B2289" s="361" t="s">
        <v>1841</v>
      </c>
      <c r="C2289" s="446"/>
      <c r="D2289" s="446"/>
      <c r="E2289" s="286" t="s">
        <v>285</v>
      </c>
      <c r="F2289" s="286" t="s">
        <v>285</v>
      </c>
      <c r="G2289" s="286" t="s">
        <v>285</v>
      </c>
      <c r="H2289" s="286" t="s">
        <v>285</v>
      </c>
      <c r="I2289" s="286">
        <v>562.29999999999973</v>
      </c>
      <c r="J2289" s="286">
        <v>401.5</v>
      </c>
      <c r="K2289" s="286"/>
      <c r="L2289" s="313"/>
      <c r="M2289" s="312">
        <f t="shared" si="44"/>
        <v>963.79999999999973</v>
      </c>
      <c r="N2289" s="443"/>
      <c r="O2289" s="443"/>
      <c r="P2289" s="443"/>
      <c r="Q2289" s="443"/>
      <c r="R2289" s="443"/>
      <c r="S2289" s="540"/>
      <c r="T2289" s="464"/>
      <c r="U2289" s="541"/>
      <c r="V2289" s="468"/>
      <c r="W2289" s="306"/>
    </row>
    <row r="2290" spans="1:23" ht="15">
      <c r="A2290" s="459" t="s">
        <v>1012</v>
      </c>
      <c r="B2290" s="343" t="s">
        <v>1837</v>
      </c>
      <c r="C2290" s="446"/>
      <c r="D2290" s="446"/>
      <c r="E2290" s="286" t="s">
        <v>285</v>
      </c>
      <c r="F2290" s="286" t="s">
        <v>285</v>
      </c>
      <c r="G2290" s="286" t="s">
        <v>285</v>
      </c>
      <c r="H2290" s="286" t="s">
        <v>285</v>
      </c>
      <c r="I2290" s="286">
        <v>858.80000000000018</v>
      </c>
      <c r="J2290" s="286" t="s">
        <v>285</v>
      </c>
      <c r="K2290" s="286"/>
      <c r="L2290" s="313"/>
      <c r="M2290" s="312">
        <f t="shared" si="44"/>
        <v>858.80000000000018</v>
      </c>
      <c r="N2290" s="443"/>
      <c r="O2290" s="443"/>
      <c r="P2290" s="443"/>
      <c r="Q2290" s="443"/>
      <c r="R2290" s="443"/>
      <c r="S2290" s="441"/>
      <c r="T2290" s="446"/>
      <c r="U2290" s="317"/>
      <c r="V2290" s="468"/>
      <c r="W2290" s="446"/>
    </row>
    <row r="2291" spans="1:23" ht="15">
      <c r="A2291" s="459" t="s">
        <v>1013</v>
      </c>
      <c r="B2291" s="361" t="s">
        <v>1847</v>
      </c>
      <c r="C2291" s="446"/>
      <c r="D2291" s="446"/>
      <c r="E2291" s="286" t="s">
        <v>285</v>
      </c>
      <c r="F2291" s="286" t="s">
        <v>285</v>
      </c>
      <c r="G2291" s="286" t="s">
        <v>285</v>
      </c>
      <c r="H2291" s="286" t="s">
        <v>285</v>
      </c>
      <c r="I2291" s="286">
        <v>758.80000000000018</v>
      </c>
      <c r="J2291" s="286" t="s">
        <v>285</v>
      </c>
      <c r="K2291" s="286"/>
      <c r="L2291" s="313"/>
      <c r="M2291" s="312">
        <f t="shared" si="44"/>
        <v>758.80000000000018</v>
      </c>
      <c r="N2291" s="443"/>
      <c r="O2291" s="443"/>
      <c r="P2291" s="443"/>
      <c r="Q2291" s="443"/>
      <c r="R2291" s="443"/>
      <c r="S2291" s="443"/>
      <c r="T2291" s="446"/>
      <c r="U2291" s="542"/>
      <c r="V2291" s="468"/>
      <c r="W2291" s="446"/>
    </row>
    <row r="2292" spans="1:23" ht="15.75">
      <c r="A2292" s="459" t="s">
        <v>1014</v>
      </c>
      <c r="B2292" s="361" t="s">
        <v>1842</v>
      </c>
      <c r="C2292" s="446"/>
      <c r="D2292" s="446"/>
      <c r="E2292" s="286" t="s">
        <v>285</v>
      </c>
      <c r="F2292" s="286" t="s">
        <v>285</v>
      </c>
      <c r="G2292" s="286" t="s">
        <v>285</v>
      </c>
      <c r="H2292" s="286" t="s">
        <v>285</v>
      </c>
      <c r="I2292" s="286">
        <v>475.79999999999927</v>
      </c>
      <c r="J2292" s="286">
        <v>182.49999999999454</v>
      </c>
      <c r="K2292" s="286"/>
      <c r="L2292" s="313"/>
      <c r="M2292" s="312">
        <f t="shared" si="44"/>
        <v>658.29999999999382</v>
      </c>
      <c r="N2292" s="443"/>
      <c r="O2292" s="443"/>
      <c r="P2292" s="443"/>
      <c r="Q2292" s="443"/>
      <c r="R2292" s="443"/>
      <c r="S2292" s="540"/>
      <c r="T2292" s="446"/>
      <c r="U2292" s="542"/>
      <c r="V2292" s="468"/>
      <c r="W2292" s="306"/>
    </row>
    <row r="2293" spans="1:23" ht="15">
      <c r="A2293" s="459" t="s">
        <v>1015</v>
      </c>
      <c r="B2293" s="361" t="s">
        <v>1848</v>
      </c>
      <c r="C2293" s="446"/>
      <c r="D2293" s="446"/>
      <c r="E2293" s="286" t="s">
        <v>285</v>
      </c>
      <c r="F2293" s="286" t="s">
        <v>285</v>
      </c>
      <c r="G2293" s="286" t="s">
        <v>285</v>
      </c>
      <c r="H2293" s="286" t="s">
        <v>285</v>
      </c>
      <c r="I2293" s="286">
        <v>648.90000000000055</v>
      </c>
      <c r="J2293" s="286" t="s">
        <v>285</v>
      </c>
      <c r="K2293" s="286"/>
      <c r="L2293" s="313"/>
      <c r="M2293" s="312">
        <f t="shared" si="44"/>
        <v>648.90000000000055</v>
      </c>
      <c r="N2293" s="443"/>
      <c r="O2293" s="443"/>
      <c r="P2293" s="443"/>
      <c r="Q2293" s="443"/>
      <c r="R2293" s="443"/>
      <c r="S2293" s="446"/>
      <c r="T2293" s="464"/>
      <c r="U2293" s="317"/>
      <c r="V2293" s="468"/>
      <c r="W2293" s="446"/>
    </row>
    <row r="2294" spans="1:23" ht="15">
      <c r="A2294" s="459" t="s">
        <v>1016</v>
      </c>
      <c r="B2294" s="361" t="s">
        <v>1873</v>
      </c>
      <c r="C2294" s="446"/>
      <c r="D2294" s="446"/>
      <c r="E2294" s="286" t="s">
        <v>285</v>
      </c>
      <c r="F2294" s="286" t="s">
        <v>285</v>
      </c>
      <c r="G2294" s="286" t="s">
        <v>285</v>
      </c>
      <c r="H2294" s="286" t="s">
        <v>285</v>
      </c>
      <c r="I2294" s="286">
        <v>644.70000000000164</v>
      </c>
      <c r="J2294" s="286" t="s">
        <v>285</v>
      </c>
      <c r="K2294" s="286"/>
      <c r="L2294" s="313"/>
      <c r="M2294" s="312">
        <f t="shared" si="44"/>
        <v>644.70000000000164</v>
      </c>
      <c r="N2294" s="443"/>
      <c r="O2294" s="443"/>
      <c r="P2294" s="443"/>
      <c r="Q2294" s="443"/>
      <c r="R2294" s="443"/>
      <c r="S2294" s="446"/>
      <c r="T2294" s="446"/>
      <c r="U2294" s="317"/>
      <c r="V2294" s="468"/>
      <c r="W2294" s="446"/>
    </row>
    <row r="2295" spans="1:23" ht="15.75">
      <c r="A2295" s="459" t="s">
        <v>1017</v>
      </c>
      <c r="B2295" s="361" t="s">
        <v>1845</v>
      </c>
      <c r="C2295" s="446"/>
      <c r="D2295" s="446"/>
      <c r="E2295" s="286" t="s">
        <v>285</v>
      </c>
      <c r="F2295" s="286" t="s">
        <v>285</v>
      </c>
      <c r="G2295" s="286" t="s">
        <v>285</v>
      </c>
      <c r="H2295" s="286" t="s">
        <v>285</v>
      </c>
      <c r="I2295" s="286">
        <v>589.30000000000018</v>
      </c>
      <c r="J2295" s="286" t="s">
        <v>285</v>
      </c>
      <c r="K2295" s="286"/>
      <c r="L2295" s="313"/>
      <c r="M2295" s="312">
        <f t="shared" si="44"/>
        <v>589.30000000000018</v>
      </c>
      <c r="N2295" s="443"/>
      <c r="O2295" s="443"/>
      <c r="P2295" s="443"/>
      <c r="Q2295" s="443"/>
      <c r="R2295" s="443"/>
      <c r="S2295" s="441"/>
      <c r="T2295" s="446"/>
      <c r="U2295" s="542"/>
      <c r="V2295" s="468"/>
      <c r="W2295" s="306"/>
    </row>
    <row r="2296" spans="1:23" ht="15">
      <c r="A2296" s="459" t="s">
        <v>1018</v>
      </c>
      <c r="B2296" s="464" t="s">
        <v>857</v>
      </c>
      <c r="C2296" s="443"/>
      <c r="D2296" s="443"/>
      <c r="E2296" s="286" t="s">
        <v>285</v>
      </c>
      <c r="F2296" s="286" t="s">
        <v>285</v>
      </c>
      <c r="G2296" s="286" t="s">
        <v>285</v>
      </c>
      <c r="H2296" s="286">
        <v>575.79999999999927</v>
      </c>
      <c r="I2296" s="286" t="s">
        <v>285</v>
      </c>
      <c r="J2296" s="286" t="s">
        <v>285</v>
      </c>
      <c r="K2296" s="286"/>
      <c r="L2296" s="313"/>
      <c r="M2296" s="312">
        <f t="shared" si="44"/>
        <v>575.79999999999927</v>
      </c>
      <c r="N2296" s="443"/>
      <c r="O2296" s="443"/>
      <c r="P2296" s="443"/>
      <c r="Q2296" s="443"/>
      <c r="R2296" s="443"/>
      <c r="S2296" s="443"/>
      <c r="T2296" s="443"/>
      <c r="U2296" s="443"/>
      <c r="V2296" s="443"/>
      <c r="W2296" s="443"/>
    </row>
    <row r="2297" spans="1:23" ht="15">
      <c r="A2297" s="459" t="s">
        <v>1019</v>
      </c>
      <c r="B2297" s="530" t="s">
        <v>2238</v>
      </c>
      <c r="C2297" s="446"/>
      <c r="D2297" s="446"/>
      <c r="E2297" s="286" t="s">
        <v>285</v>
      </c>
      <c r="F2297" s="286" t="s">
        <v>285</v>
      </c>
      <c r="G2297" s="286" t="s">
        <v>285</v>
      </c>
      <c r="H2297" s="286" t="s">
        <v>285</v>
      </c>
      <c r="I2297" s="286" t="s">
        <v>285</v>
      </c>
      <c r="J2297" s="286">
        <v>545.59999999999854</v>
      </c>
      <c r="K2297" s="286"/>
      <c r="L2297" s="313"/>
      <c r="M2297" s="312">
        <f t="shared" si="44"/>
        <v>545.59999999999854</v>
      </c>
      <c r="N2297" s="443"/>
      <c r="O2297" s="443"/>
      <c r="P2297" s="443"/>
      <c r="Q2297" s="443"/>
      <c r="R2297" s="443"/>
      <c r="S2297" s="443"/>
      <c r="T2297" s="443"/>
      <c r="U2297" s="443"/>
      <c r="V2297" s="443"/>
      <c r="W2297" s="443"/>
    </row>
    <row r="2298" spans="1:23" ht="15">
      <c r="A2298" s="459" t="s">
        <v>1020</v>
      </c>
      <c r="B2298" s="530" t="s">
        <v>2244</v>
      </c>
      <c r="C2298" s="446"/>
      <c r="D2298" s="446"/>
      <c r="E2298" s="286" t="s">
        <v>285</v>
      </c>
      <c r="F2298" s="286" t="s">
        <v>285</v>
      </c>
      <c r="G2298" s="286" t="s">
        <v>285</v>
      </c>
      <c r="H2298" s="286" t="s">
        <v>285</v>
      </c>
      <c r="I2298" s="286" t="s">
        <v>285</v>
      </c>
      <c r="J2298" s="286">
        <v>509.80000000000291</v>
      </c>
      <c r="K2298" s="286"/>
      <c r="L2298" s="313"/>
      <c r="M2298" s="312">
        <f t="shared" si="44"/>
        <v>509.80000000000291</v>
      </c>
      <c r="N2298" s="443"/>
      <c r="O2298" s="443"/>
      <c r="P2298" s="443"/>
      <c r="Q2298" s="443"/>
      <c r="R2298" s="443"/>
      <c r="S2298" s="443"/>
      <c r="T2298" s="443"/>
      <c r="U2298" s="443"/>
      <c r="V2298" s="443"/>
      <c r="W2298" s="443"/>
    </row>
    <row r="2299" spans="1:23" ht="15">
      <c r="A2299" s="459" t="s">
        <v>1021</v>
      </c>
      <c r="B2299" s="464" t="s">
        <v>178</v>
      </c>
      <c r="C2299" s="443"/>
      <c r="D2299" s="443"/>
      <c r="E2299" s="286">
        <v>250.6</v>
      </c>
      <c r="F2299" s="286">
        <v>255.2</v>
      </c>
      <c r="G2299" s="286" t="s">
        <v>285</v>
      </c>
      <c r="H2299" s="286" t="s">
        <v>285</v>
      </c>
      <c r="I2299" s="286" t="s">
        <v>285</v>
      </c>
      <c r="J2299" s="286" t="s">
        <v>285</v>
      </c>
      <c r="K2299" s="286"/>
      <c r="L2299" s="313"/>
      <c r="M2299" s="312">
        <f t="shared" si="44"/>
        <v>505.79999999999995</v>
      </c>
      <c r="N2299" s="443"/>
      <c r="O2299" s="443"/>
      <c r="P2299" s="443"/>
      <c r="Q2299" s="443"/>
      <c r="R2299" s="443"/>
      <c r="S2299" s="443"/>
      <c r="T2299" s="443"/>
      <c r="U2299" s="443"/>
      <c r="V2299" s="443"/>
      <c r="W2299" s="443"/>
    </row>
    <row r="2300" spans="1:23" ht="15">
      <c r="A2300" s="459" t="s">
        <v>1022</v>
      </c>
      <c r="B2300" s="530" t="s">
        <v>2239</v>
      </c>
      <c r="C2300" s="446"/>
      <c r="D2300" s="446"/>
      <c r="E2300" s="286" t="s">
        <v>285</v>
      </c>
      <c r="F2300" s="286" t="s">
        <v>285</v>
      </c>
      <c r="G2300" s="286" t="s">
        <v>285</v>
      </c>
      <c r="H2300" s="286" t="s">
        <v>285</v>
      </c>
      <c r="I2300" s="286" t="s">
        <v>285</v>
      </c>
      <c r="J2300" s="286">
        <v>482.49999999999454</v>
      </c>
      <c r="K2300" s="286"/>
      <c r="L2300" s="313"/>
      <c r="M2300" s="312">
        <f t="shared" si="44"/>
        <v>482.49999999999454</v>
      </c>
      <c r="N2300" s="443"/>
      <c r="O2300" s="443"/>
      <c r="P2300" s="443"/>
      <c r="Q2300" s="443"/>
      <c r="R2300" s="443"/>
      <c r="S2300" s="443"/>
      <c r="T2300" s="443"/>
      <c r="U2300" s="443"/>
      <c r="V2300" s="443"/>
      <c r="W2300" s="443"/>
    </row>
    <row r="2301" spans="1:23" ht="15">
      <c r="A2301" s="459" t="s">
        <v>1023</v>
      </c>
      <c r="B2301" s="464" t="s">
        <v>847</v>
      </c>
      <c r="C2301" s="443"/>
      <c r="D2301" s="443"/>
      <c r="E2301" s="286" t="s">
        <v>285</v>
      </c>
      <c r="F2301" s="286" t="s">
        <v>285</v>
      </c>
      <c r="G2301" s="286" t="s">
        <v>285</v>
      </c>
      <c r="H2301" s="286">
        <v>464.09999999999309</v>
      </c>
      <c r="I2301" s="286" t="s">
        <v>285</v>
      </c>
      <c r="J2301" s="286" t="s">
        <v>285</v>
      </c>
      <c r="K2301" s="286"/>
      <c r="L2301" s="313"/>
      <c r="M2301" s="312">
        <f t="shared" si="44"/>
        <v>464.09999999999309</v>
      </c>
      <c r="N2301" s="443"/>
      <c r="O2301" s="443"/>
      <c r="P2301" s="443"/>
      <c r="Q2301" s="443"/>
      <c r="R2301" s="443"/>
      <c r="S2301" s="443"/>
      <c r="T2301" s="443"/>
      <c r="U2301" s="443"/>
      <c r="V2301" s="443"/>
      <c r="W2301" s="443"/>
    </row>
    <row r="2302" spans="1:23" ht="15">
      <c r="A2302" s="459" t="s">
        <v>1024</v>
      </c>
      <c r="B2302" s="530" t="s">
        <v>2243</v>
      </c>
      <c r="C2302" s="446"/>
      <c r="D2302" s="446"/>
      <c r="E2302" s="286" t="s">
        <v>285</v>
      </c>
      <c r="F2302" s="286" t="s">
        <v>285</v>
      </c>
      <c r="G2302" s="286" t="s">
        <v>285</v>
      </c>
      <c r="H2302" s="286" t="s">
        <v>285</v>
      </c>
      <c r="I2302" s="286" t="s">
        <v>285</v>
      </c>
      <c r="J2302" s="286">
        <v>383.90000000000146</v>
      </c>
      <c r="K2302" s="286"/>
      <c r="L2302" s="313"/>
      <c r="M2302" s="312">
        <f t="shared" si="44"/>
        <v>383.90000000000146</v>
      </c>
      <c r="N2302" s="443"/>
      <c r="O2302" s="443"/>
      <c r="P2302" s="443"/>
      <c r="Q2302" s="443"/>
      <c r="R2302" s="443"/>
      <c r="S2302" s="443"/>
      <c r="T2302" s="443"/>
      <c r="U2302" s="443"/>
      <c r="V2302" s="443"/>
      <c r="W2302" s="443"/>
    </row>
    <row r="2303" spans="1:23" ht="15">
      <c r="A2303" s="459" t="s">
        <v>1025</v>
      </c>
      <c r="B2303" s="361" t="s">
        <v>1855</v>
      </c>
      <c r="C2303" s="446"/>
      <c r="D2303" s="446"/>
      <c r="E2303" s="286" t="s">
        <v>285</v>
      </c>
      <c r="F2303" s="286" t="s">
        <v>285</v>
      </c>
      <c r="G2303" s="286" t="s">
        <v>285</v>
      </c>
      <c r="H2303" s="286" t="s">
        <v>285</v>
      </c>
      <c r="I2303" s="286">
        <v>380.09999999999945</v>
      </c>
      <c r="J2303" s="286" t="s">
        <v>285</v>
      </c>
      <c r="K2303" s="286"/>
      <c r="L2303" s="313"/>
      <c r="M2303" s="312">
        <f t="shared" si="44"/>
        <v>380.09999999999945</v>
      </c>
      <c r="N2303" s="443"/>
      <c r="O2303" s="443"/>
      <c r="P2303" s="443"/>
      <c r="Q2303" s="443"/>
      <c r="R2303" s="443"/>
      <c r="S2303" s="443"/>
      <c r="T2303" s="443"/>
      <c r="U2303" s="443"/>
      <c r="V2303" s="443"/>
      <c r="W2303" s="443"/>
    </row>
    <row r="2304" spans="1:23" ht="15">
      <c r="A2304" s="459" t="s">
        <v>1026</v>
      </c>
      <c r="B2304" s="530" t="s">
        <v>2245</v>
      </c>
      <c r="C2304" s="446"/>
      <c r="D2304" s="446"/>
      <c r="E2304" s="286" t="s">
        <v>285</v>
      </c>
      <c r="F2304" s="286" t="s">
        <v>285</v>
      </c>
      <c r="G2304" s="286" t="s">
        <v>285</v>
      </c>
      <c r="H2304" s="286" t="s">
        <v>285</v>
      </c>
      <c r="I2304" s="286" t="s">
        <v>285</v>
      </c>
      <c r="J2304" s="286">
        <v>352.19999999999891</v>
      </c>
      <c r="K2304" s="286"/>
      <c r="L2304" s="313"/>
      <c r="M2304" s="312">
        <f t="shared" si="44"/>
        <v>352.19999999999891</v>
      </c>
      <c r="N2304" s="443"/>
      <c r="O2304" s="443"/>
      <c r="P2304" s="443"/>
      <c r="Q2304" s="443"/>
      <c r="R2304" s="443"/>
      <c r="S2304" s="443"/>
      <c r="T2304" s="443"/>
      <c r="U2304" s="443"/>
      <c r="V2304" s="443"/>
      <c r="W2304" s="443"/>
    </row>
    <row r="2305" spans="1:23" ht="15">
      <c r="A2305" s="459" t="s">
        <v>1027</v>
      </c>
      <c r="B2305" s="530" t="s">
        <v>2246</v>
      </c>
      <c r="C2305" s="446"/>
      <c r="D2305" s="446"/>
      <c r="E2305" s="286" t="s">
        <v>285</v>
      </c>
      <c r="F2305" s="286" t="s">
        <v>285</v>
      </c>
      <c r="G2305" s="286" t="s">
        <v>285</v>
      </c>
      <c r="H2305" s="286" t="s">
        <v>285</v>
      </c>
      <c r="I2305" s="286" t="s">
        <v>285</v>
      </c>
      <c r="J2305" s="286">
        <v>289.40000000000146</v>
      </c>
      <c r="K2305" s="286"/>
      <c r="L2305" s="313"/>
      <c r="M2305" s="312">
        <f t="shared" si="44"/>
        <v>289.40000000000146</v>
      </c>
      <c r="N2305" s="443"/>
      <c r="O2305" s="443"/>
      <c r="P2305" s="443"/>
      <c r="Q2305" s="443"/>
      <c r="R2305" s="443"/>
      <c r="S2305" s="443"/>
      <c r="T2305" s="443"/>
      <c r="U2305" s="443"/>
      <c r="V2305" s="443"/>
      <c r="W2305" s="443"/>
    </row>
    <row r="2306" spans="1:23" ht="15">
      <c r="A2306" s="459" t="s">
        <v>1028</v>
      </c>
      <c r="B2306" s="464" t="s">
        <v>164</v>
      </c>
      <c r="C2306" s="443"/>
      <c r="D2306" s="443"/>
      <c r="E2306" s="286" t="s">
        <v>285</v>
      </c>
      <c r="F2306" s="286" t="s">
        <v>285</v>
      </c>
      <c r="G2306" s="286">
        <v>280.8</v>
      </c>
      <c r="H2306" s="286" t="s">
        <v>285</v>
      </c>
      <c r="I2306" s="286" t="s">
        <v>285</v>
      </c>
      <c r="J2306" s="286" t="s">
        <v>285</v>
      </c>
      <c r="K2306" s="286"/>
      <c r="L2306" s="313"/>
      <c r="M2306" s="312">
        <f t="shared" si="44"/>
        <v>280.8</v>
      </c>
      <c r="N2306" s="443"/>
      <c r="O2306" s="443"/>
      <c r="P2306" s="443"/>
      <c r="Q2306" s="443"/>
      <c r="R2306" s="443"/>
      <c r="S2306" s="443"/>
      <c r="T2306" s="443"/>
      <c r="U2306" s="443"/>
      <c r="V2306" s="443"/>
      <c r="W2306" s="443"/>
    </row>
    <row r="2307" spans="1:23" ht="15">
      <c r="A2307" s="459" t="s">
        <v>1029</v>
      </c>
      <c r="B2307" s="530" t="s">
        <v>2237</v>
      </c>
      <c r="C2307" s="446"/>
      <c r="D2307" s="446"/>
      <c r="E2307" s="286" t="s">
        <v>285</v>
      </c>
      <c r="F2307" s="286" t="s">
        <v>285</v>
      </c>
      <c r="G2307" s="286" t="s">
        <v>285</v>
      </c>
      <c r="H2307" s="286" t="s">
        <v>285</v>
      </c>
      <c r="I2307" s="286" t="s">
        <v>285</v>
      </c>
      <c r="J2307" s="286">
        <v>248.10000000000218</v>
      </c>
      <c r="K2307" s="286"/>
      <c r="L2307" s="313"/>
      <c r="M2307" s="312">
        <f t="shared" si="44"/>
        <v>248.10000000000218</v>
      </c>
      <c r="N2307" s="443"/>
      <c r="O2307" s="443"/>
      <c r="P2307" s="443"/>
      <c r="Q2307" s="443"/>
      <c r="R2307" s="443"/>
      <c r="S2307" s="443"/>
      <c r="T2307" s="443"/>
      <c r="U2307" s="443"/>
      <c r="V2307" s="443"/>
      <c r="W2307" s="443"/>
    </row>
    <row r="2308" spans="1:23" ht="15">
      <c r="A2308" s="459" t="s">
        <v>1030</v>
      </c>
      <c r="B2308" s="530" t="s">
        <v>2256</v>
      </c>
      <c r="C2308" s="446"/>
      <c r="D2308" s="446"/>
      <c r="E2308" s="286" t="s">
        <v>285</v>
      </c>
      <c r="F2308" s="286" t="s">
        <v>285</v>
      </c>
      <c r="G2308" s="286" t="s">
        <v>285</v>
      </c>
      <c r="H2308" s="286" t="s">
        <v>285</v>
      </c>
      <c r="I2308" s="286" t="s">
        <v>285</v>
      </c>
      <c r="J2308" s="286">
        <v>190.89999999999964</v>
      </c>
      <c r="K2308" s="286"/>
      <c r="L2308" s="313"/>
      <c r="M2308" s="312">
        <f t="shared" si="44"/>
        <v>190.89999999999964</v>
      </c>
      <c r="N2308" s="443"/>
      <c r="O2308" s="443"/>
      <c r="P2308" s="443"/>
      <c r="Q2308" s="443"/>
      <c r="R2308" s="443"/>
      <c r="S2308" s="443"/>
      <c r="T2308" s="443"/>
      <c r="U2308" s="443"/>
      <c r="V2308" s="443"/>
      <c r="W2308" s="443"/>
    </row>
    <row r="2309" spans="1:23" ht="15">
      <c r="A2309" s="459" t="s">
        <v>1031</v>
      </c>
      <c r="B2309" s="530" t="s">
        <v>2242</v>
      </c>
      <c r="C2309" s="446"/>
      <c r="D2309" s="446"/>
      <c r="E2309" s="286" t="s">
        <v>285</v>
      </c>
      <c r="F2309" s="286" t="s">
        <v>285</v>
      </c>
      <c r="G2309" s="286" t="s">
        <v>285</v>
      </c>
      <c r="H2309" s="286" t="s">
        <v>285</v>
      </c>
      <c r="I2309" s="286" t="s">
        <v>285</v>
      </c>
      <c r="J2309" s="286">
        <v>166.40000000000327</v>
      </c>
      <c r="K2309" s="286"/>
      <c r="L2309" s="313"/>
      <c r="M2309" s="312">
        <f t="shared" si="44"/>
        <v>166.40000000000327</v>
      </c>
      <c r="N2309" s="443"/>
      <c r="O2309" s="443"/>
      <c r="P2309" s="443"/>
      <c r="Q2309" s="443"/>
      <c r="R2309" s="443"/>
      <c r="S2309" s="443"/>
      <c r="T2309" s="443"/>
      <c r="U2309" s="443"/>
      <c r="V2309" s="443"/>
      <c r="W2309" s="443"/>
    </row>
    <row r="2310" spans="1:23" ht="15">
      <c r="A2310" s="459" t="s">
        <v>1032</v>
      </c>
      <c r="B2310" s="530" t="s">
        <v>2241</v>
      </c>
      <c r="C2310" s="446"/>
      <c r="D2310" s="446"/>
      <c r="E2310" s="286" t="s">
        <v>285</v>
      </c>
      <c r="F2310" s="286" t="s">
        <v>285</v>
      </c>
      <c r="G2310" s="286" t="s">
        <v>285</v>
      </c>
      <c r="H2310" s="286" t="s">
        <v>285</v>
      </c>
      <c r="I2310" s="286" t="s">
        <v>285</v>
      </c>
      <c r="J2310" s="286">
        <v>130.90000000000146</v>
      </c>
      <c r="K2310" s="286"/>
      <c r="L2310" s="313"/>
      <c r="M2310" s="312">
        <f t="shared" si="44"/>
        <v>130.90000000000146</v>
      </c>
      <c r="N2310" s="443"/>
      <c r="O2310" s="443"/>
      <c r="P2310" s="443"/>
      <c r="Q2310" s="443"/>
      <c r="R2310" s="443"/>
      <c r="S2310" s="443"/>
      <c r="T2310" s="443"/>
      <c r="U2310" s="443"/>
      <c r="V2310" s="443"/>
      <c r="W2310" s="443"/>
    </row>
    <row r="2311" spans="1:23" ht="15">
      <c r="A2311" s="459" t="s">
        <v>1033</v>
      </c>
      <c r="B2311" s="464" t="s">
        <v>179</v>
      </c>
      <c r="C2311" s="443"/>
      <c r="D2311" s="443"/>
      <c r="E2311" s="286">
        <v>56.4</v>
      </c>
      <c r="F2311" s="286" t="s">
        <v>285</v>
      </c>
      <c r="G2311" s="286" t="s">
        <v>285</v>
      </c>
      <c r="H2311" s="286" t="s">
        <v>285</v>
      </c>
      <c r="I2311" s="286" t="s">
        <v>285</v>
      </c>
      <c r="J2311" s="286" t="s">
        <v>285</v>
      </c>
      <c r="K2311" s="286"/>
      <c r="L2311" s="313"/>
      <c r="M2311" s="312">
        <f t="shared" si="44"/>
        <v>56.4</v>
      </c>
      <c r="N2311" s="443"/>
      <c r="O2311" s="443"/>
      <c r="P2311" s="443"/>
      <c r="Q2311" s="443"/>
      <c r="R2311" s="443"/>
      <c r="S2311" s="443"/>
      <c r="T2311" s="443"/>
      <c r="U2311" s="443"/>
      <c r="V2311" s="443"/>
      <c r="W2311" s="443"/>
    </row>
    <row r="2312" spans="1:23" ht="15">
      <c r="A2312" s="459"/>
      <c r="B2312" s="464"/>
      <c r="C2312" s="443"/>
      <c r="D2312" s="443"/>
      <c r="E2312" s="286"/>
      <c r="F2312" s="286"/>
      <c r="G2312" s="286"/>
      <c r="H2312" s="286"/>
      <c r="I2312" s="443"/>
      <c r="J2312" s="443"/>
      <c r="K2312" s="443"/>
      <c r="L2312" s="313"/>
      <c r="M2312" s="312"/>
      <c r="N2312" s="443"/>
      <c r="O2312" s="443"/>
      <c r="P2312" s="443"/>
      <c r="Q2312" s="443"/>
      <c r="R2312" s="443"/>
      <c r="S2312" s="443"/>
      <c r="T2312" s="443"/>
      <c r="U2312" s="443"/>
      <c r="V2312" s="443"/>
      <c r="W2312" s="443"/>
    </row>
    <row r="2313" spans="1:23" ht="15">
      <c r="A2313" s="459"/>
      <c r="B2313" s="464"/>
      <c r="C2313" s="443"/>
      <c r="D2313" s="443"/>
      <c r="E2313" s="286"/>
      <c r="F2313" s="443"/>
      <c r="G2313" s="443"/>
      <c r="H2313" s="443"/>
      <c r="I2313" s="443"/>
      <c r="J2313" s="443"/>
      <c r="K2313" s="443"/>
      <c r="L2313" s="313"/>
      <c r="M2313" s="313"/>
      <c r="N2313" s="443"/>
      <c r="O2313" s="443"/>
      <c r="P2313" s="443"/>
      <c r="Q2313" s="443"/>
      <c r="R2313" s="443"/>
      <c r="S2313" s="443"/>
      <c r="T2313" s="443"/>
      <c r="U2313" s="443"/>
      <c r="V2313" s="443"/>
      <c r="W2313" s="443"/>
    </row>
    <row r="2314" spans="1:23" ht="15">
      <c r="A2314" s="459"/>
      <c r="B2314" s="464"/>
      <c r="C2314" s="443"/>
      <c r="D2314" s="443"/>
      <c r="E2314" s="286"/>
      <c r="F2314" s="443"/>
      <c r="G2314" s="443"/>
      <c r="H2314" s="443"/>
      <c r="I2314" s="443"/>
      <c r="J2314" s="443"/>
      <c r="K2314" s="443"/>
      <c r="L2314" s="313"/>
      <c r="M2314" s="313"/>
      <c r="N2314" s="443"/>
      <c r="O2314" s="443"/>
      <c r="P2314" s="443"/>
      <c r="Q2314" s="443"/>
      <c r="R2314" s="443"/>
      <c r="S2314" s="443"/>
      <c r="T2314" s="443"/>
      <c r="U2314" s="443"/>
      <c r="V2314" s="443"/>
      <c r="W2314" s="443"/>
    </row>
    <row r="2315" spans="1:23" ht="25.5">
      <c r="A2315" s="30" t="s">
        <v>207</v>
      </c>
      <c r="B2315" s="443"/>
      <c r="C2315" s="443"/>
      <c r="D2315" s="443"/>
      <c r="E2315" s="443"/>
      <c r="F2315" s="443"/>
      <c r="G2315" s="443"/>
      <c r="H2315" s="443"/>
      <c r="I2315" s="443"/>
      <c r="J2315" s="443"/>
      <c r="K2315" s="443"/>
      <c r="L2315" s="313"/>
      <c r="M2315" s="313"/>
      <c r="N2315" s="443"/>
      <c r="O2315" s="443"/>
      <c r="P2315" s="443"/>
      <c r="Q2315" s="443"/>
      <c r="R2315" s="443"/>
      <c r="S2315" s="443"/>
      <c r="T2315" s="443"/>
      <c r="U2315" s="443"/>
      <c r="V2315" s="443"/>
      <c r="W2315" s="443"/>
    </row>
    <row r="2316" spans="1:23">
      <c r="A2316" s="443"/>
      <c r="B2316" s="443"/>
      <c r="C2316" s="443"/>
      <c r="D2316" s="443"/>
      <c r="E2316" s="443"/>
      <c r="F2316" s="443"/>
      <c r="G2316" s="443"/>
      <c r="H2316" s="443"/>
      <c r="I2316" s="443"/>
      <c r="J2316" s="443"/>
      <c r="K2316" s="443"/>
      <c r="L2316" s="313"/>
      <c r="M2316" s="313"/>
      <c r="N2316" s="443"/>
      <c r="O2316" s="443"/>
      <c r="P2316" s="443"/>
      <c r="Q2316" s="443"/>
      <c r="R2316" s="443"/>
      <c r="S2316" s="443"/>
      <c r="T2316" s="443"/>
      <c r="U2316" s="443"/>
      <c r="V2316" s="443"/>
      <c r="W2316" s="443"/>
    </row>
    <row r="2317" spans="1:23" ht="15">
      <c r="A2317" s="305"/>
      <c r="B2317" s="305"/>
      <c r="C2317" s="305"/>
      <c r="D2317" s="305"/>
      <c r="E2317" s="80">
        <v>2016</v>
      </c>
      <c r="F2317" s="80">
        <v>2017</v>
      </c>
      <c r="G2317" s="80">
        <v>2018</v>
      </c>
      <c r="H2317" s="80">
        <v>2019</v>
      </c>
      <c r="I2317" s="80">
        <v>2020</v>
      </c>
      <c r="J2317" s="80">
        <v>2021</v>
      </c>
      <c r="K2317" s="80">
        <v>2022</v>
      </c>
      <c r="L2317" s="313"/>
      <c r="M2317" s="89" t="s">
        <v>40</v>
      </c>
      <c r="N2317" s="443"/>
      <c r="O2317" s="443"/>
      <c r="P2317" s="443"/>
      <c r="Q2317" s="443"/>
      <c r="R2317" s="443"/>
      <c r="S2317" s="443"/>
      <c r="T2317" s="443"/>
      <c r="U2317" s="443"/>
      <c r="V2317" s="443"/>
      <c r="W2317" s="443"/>
    </row>
    <row r="2318" spans="1:23" ht="15">
      <c r="A2318" s="459" t="s">
        <v>0</v>
      </c>
      <c r="B2318" s="464" t="s">
        <v>31</v>
      </c>
      <c r="C2318" s="443"/>
      <c r="D2318" s="443"/>
      <c r="E2318" s="323">
        <v>690.35</v>
      </c>
      <c r="F2318" s="286">
        <v>340.5</v>
      </c>
      <c r="G2318" s="303">
        <v>1184.7</v>
      </c>
      <c r="H2318" s="312">
        <v>815.79999999999927</v>
      </c>
      <c r="I2318" s="286">
        <v>0</v>
      </c>
      <c r="J2318" s="312">
        <v>379.39999999999782</v>
      </c>
      <c r="K2318" s="312"/>
      <c r="L2318" s="461"/>
      <c r="M2318" s="312">
        <f t="shared" ref="M2318:M2381" si="45">SUM(E2318:J2318)</f>
        <v>3410.7499999999973</v>
      </c>
      <c r="N2318" s="443"/>
      <c r="O2318" s="443" t="s">
        <v>302</v>
      </c>
      <c r="P2318" s="443"/>
      <c r="Q2318" s="443"/>
      <c r="R2318" s="443" t="s">
        <v>2001</v>
      </c>
      <c r="S2318" s="530"/>
      <c r="T2318" s="464"/>
      <c r="U2318" s="317"/>
      <c r="V2318" s="464"/>
      <c r="W2318" s="464"/>
    </row>
    <row r="2319" spans="1:23" ht="15">
      <c r="A2319" s="459" t="s">
        <v>2</v>
      </c>
      <c r="B2319" s="464" t="s">
        <v>21</v>
      </c>
      <c r="C2319" s="443"/>
      <c r="D2319" s="443"/>
      <c r="E2319" s="301">
        <v>836.15</v>
      </c>
      <c r="F2319" s="286">
        <v>319.10000000000002</v>
      </c>
      <c r="G2319" s="323">
        <v>961</v>
      </c>
      <c r="H2319" s="312">
        <v>779.30000000000109</v>
      </c>
      <c r="I2319" s="286">
        <v>0</v>
      </c>
      <c r="J2319" s="312">
        <v>480.70000000000255</v>
      </c>
      <c r="K2319" s="312"/>
      <c r="L2319" s="461"/>
      <c r="M2319" s="312">
        <f t="shared" si="45"/>
        <v>3376.2500000000036</v>
      </c>
      <c r="N2319" s="443"/>
      <c r="O2319" s="443" t="s">
        <v>361</v>
      </c>
      <c r="P2319" s="443"/>
      <c r="Q2319" s="443"/>
      <c r="R2319" s="443"/>
      <c r="S2319" s="327"/>
      <c r="T2319" s="464"/>
      <c r="U2319" s="466"/>
      <c r="V2319" s="464"/>
      <c r="W2319" s="464"/>
    </row>
    <row r="2320" spans="1:23" ht="15">
      <c r="A2320" s="459" t="s">
        <v>3</v>
      </c>
      <c r="B2320" s="464" t="s">
        <v>17</v>
      </c>
      <c r="C2320" s="443"/>
      <c r="D2320" s="443"/>
      <c r="E2320" s="302">
        <v>807.15</v>
      </c>
      <c r="F2320" s="286">
        <v>347.6</v>
      </c>
      <c r="G2320" s="301">
        <v>1033.4000000000001</v>
      </c>
      <c r="H2320" s="312">
        <v>652.39999999999782</v>
      </c>
      <c r="I2320" s="286">
        <v>0</v>
      </c>
      <c r="J2320" s="312">
        <v>364.50000000000182</v>
      </c>
      <c r="K2320" s="312"/>
      <c r="L2320" s="461"/>
      <c r="M2320" s="312">
        <f t="shared" si="45"/>
        <v>3205.0499999999997</v>
      </c>
      <c r="N2320" s="443"/>
      <c r="O2320" s="443" t="s">
        <v>309</v>
      </c>
      <c r="P2320" s="443"/>
      <c r="Q2320" s="443"/>
      <c r="R2320" s="443"/>
      <c r="S2320" s="464"/>
      <c r="T2320" s="464"/>
      <c r="U2320" s="541"/>
      <c r="V2320" s="464"/>
      <c r="W2320" s="464"/>
    </row>
    <row r="2321" spans="1:23" ht="15">
      <c r="A2321" s="459" t="s">
        <v>5</v>
      </c>
      <c r="B2321" s="464" t="s">
        <v>9</v>
      </c>
      <c r="C2321" s="443"/>
      <c r="D2321" s="443"/>
      <c r="E2321" s="286">
        <v>470.6</v>
      </c>
      <c r="F2321" s="303">
        <v>720.6</v>
      </c>
      <c r="G2321" s="286">
        <v>678.1</v>
      </c>
      <c r="H2321" s="312">
        <v>727.59999999999854</v>
      </c>
      <c r="I2321" s="286">
        <v>0</v>
      </c>
      <c r="J2321" s="312">
        <v>584.10000000000582</v>
      </c>
      <c r="K2321" s="312"/>
      <c r="L2321" s="461"/>
      <c r="M2321" s="312">
        <f t="shared" si="45"/>
        <v>3181.0000000000045</v>
      </c>
      <c r="N2321" s="443"/>
      <c r="O2321" s="443" t="s">
        <v>288</v>
      </c>
      <c r="P2321" s="443"/>
      <c r="Q2321" s="443"/>
      <c r="R2321" s="443" t="s">
        <v>2001</v>
      </c>
      <c r="S2321" s="530"/>
      <c r="T2321" s="464"/>
      <c r="U2321" s="542"/>
      <c r="V2321" s="464"/>
      <c r="W2321" s="464"/>
    </row>
    <row r="2322" spans="1:23" ht="15">
      <c r="A2322" s="459" t="s">
        <v>7</v>
      </c>
      <c r="B2322" s="464" t="s">
        <v>39</v>
      </c>
      <c r="C2322" s="443"/>
      <c r="D2322" s="443"/>
      <c r="E2322" s="323">
        <v>520.65</v>
      </c>
      <c r="F2322" s="302">
        <v>581.9</v>
      </c>
      <c r="G2322" s="286">
        <v>745.55</v>
      </c>
      <c r="H2322" s="312">
        <v>845.29999999999927</v>
      </c>
      <c r="I2322" s="286">
        <v>0</v>
      </c>
      <c r="J2322" s="312">
        <v>396.00000000000182</v>
      </c>
      <c r="K2322" s="312"/>
      <c r="L2322" s="461"/>
      <c r="M2322" s="312">
        <f t="shared" si="45"/>
        <v>3089.400000000001</v>
      </c>
      <c r="N2322" s="443"/>
      <c r="O2322" s="443" t="s">
        <v>325</v>
      </c>
      <c r="P2322" s="443"/>
      <c r="Q2322" s="443"/>
      <c r="R2322" s="443"/>
      <c r="S2322" s="327"/>
      <c r="T2322" s="464"/>
      <c r="U2322" s="542"/>
      <c r="V2322" s="464"/>
      <c r="W2322" s="464"/>
    </row>
    <row r="2323" spans="1:23" ht="15">
      <c r="A2323" s="459" t="s">
        <v>8</v>
      </c>
      <c r="B2323" s="464" t="s">
        <v>19</v>
      </c>
      <c r="C2323" s="443"/>
      <c r="D2323" s="443"/>
      <c r="E2323" s="286">
        <v>484.3</v>
      </c>
      <c r="F2323" s="286">
        <v>158.19999999999999</v>
      </c>
      <c r="G2323" s="323">
        <v>859.6</v>
      </c>
      <c r="H2323" s="312">
        <v>900.10000000000218</v>
      </c>
      <c r="I2323" s="286">
        <v>0</v>
      </c>
      <c r="J2323" s="312">
        <v>610.80000000000109</v>
      </c>
      <c r="K2323" s="312"/>
      <c r="L2323" s="461"/>
      <c r="M2323" s="312">
        <f t="shared" si="45"/>
        <v>3013.0000000000032</v>
      </c>
      <c r="N2323" s="443"/>
      <c r="O2323" s="443" t="s">
        <v>304</v>
      </c>
      <c r="P2323" s="443"/>
      <c r="Q2323" s="443"/>
      <c r="R2323" s="443"/>
      <c r="S2323" s="327"/>
      <c r="T2323" s="464"/>
      <c r="U2323" s="317"/>
      <c r="V2323" s="464"/>
      <c r="W2323" s="464"/>
    </row>
    <row r="2324" spans="1:23" ht="15">
      <c r="A2324" s="459" t="s">
        <v>10</v>
      </c>
      <c r="B2324" s="464" t="s">
        <v>6</v>
      </c>
      <c r="C2324" s="443"/>
      <c r="D2324" s="443"/>
      <c r="E2324" s="286">
        <v>510.5</v>
      </c>
      <c r="F2324" s="301">
        <v>664.1</v>
      </c>
      <c r="G2324" s="286">
        <v>587.1</v>
      </c>
      <c r="H2324" s="312">
        <v>768.04999999999563</v>
      </c>
      <c r="I2324" s="286">
        <v>0</v>
      </c>
      <c r="J2324" s="312">
        <v>475.59999999999673</v>
      </c>
      <c r="K2324" s="312"/>
      <c r="L2324" s="461"/>
      <c r="M2324" s="312">
        <f t="shared" si="45"/>
        <v>3005.3499999999922</v>
      </c>
      <c r="N2324" s="443"/>
      <c r="O2324" s="443" t="s">
        <v>307</v>
      </c>
      <c r="P2324" s="443"/>
      <c r="Q2324" s="443"/>
      <c r="R2324" s="443"/>
      <c r="S2324" s="530"/>
      <c r="T2324" s="464"/>
      <c r="U2324" s="542"/>
      <c r="V2324" s="464"/>
      <c r="W2324" s="464"/>
    </row>
    <row r="2325" spans="1:23" ht="15">
      <c r="A2325" s="459" t="s">
        <v>12</v>
      </c>
      <c r="B2325" s="464" t="s">
        <v>25</v>
      </c>
      <c r="C2325" s="443"/>
      <c r="D2325" s="443"/>
      <c r="E2325" s="286">
        <v>205.1</v>
      </c>
      <c r="F2325" s="323">
        <v>525.6</v>
      </c>
      <c r="G2325" s="323">
        <v>887.1</v>
      </c>
      <c r="H2325" s="312">
        <v>698.70000000000255</v>
      </c>
      <c r="I2325" s="286">
        <v>0</v>
      </c>
      <c r="J2325" s="120">
        <v>655.89999999999964</v>
      </c>
      <c r="K2325" s="120"/>
      <c r="L2325" s="461"/>
      <c r="M2325" s="312">
        <f t="shared" si="45"/>
        <v>2972.4000000000024</v>
      </c>
      <c r="N2325" s="443"/>
      <c r="O2325" s="443" t="s">
        <v>383</v>
      </c>
      <c r="P2325" s="443"/>
      <c r="Q2325" s="443"/>
      <c r="R2325" s="443"/>
      <c r="S2325" s="530"/>
      <c r="T2325" s="464"/>
      <c r="U2325" s="542"/>
      <c r="V2325" s="464"/>
      <c r="W2325" s="464"/>
    </row>
    <row r="2326" spans="1:23" ht="15">
      <c r="A2326" s="459" t="s">
        <v>14</v>
      </c>
      <c r="B2326" s="464" t="s">
        <v>27</v>
      </c>
      <c r="C2326" s="443"/>
      <c r="D2326" s="443"/>
      <c r="E2326" s="323">
        <v>560.1</v>
      </c>
      <c r="F2326" s="286">
        <v>232.7</v>
      </c>
      <c r="G2326" s="323">
        <v>761</v>
      </c>
      <c r="H2326" s="120">
        <v>930.49999999999636</v>
      </c>
      <c r="I2326" s="286">
        <v>0</v>
      </c>
      <c r="J2326" s="312">
        <v>423.899999999996</v>
      </c>
      <c r="K2326" s="312"/>
      <c r="L2326" s="461"/>
      <c r="M2326" s="312">
        <f t="shared" si="45"/>
        <v>2908.1999999999925</v>
      </c>
      <c r="N2326" s="443"/>
      <c r="O2326" s="443" t="s">
        <v>1375</v>
      </c>
      <c r="P2326" s="443"/>
      <c r="Q2326" s="443"/>
      <c r="R2326" s="443"/>
      <c r="S2326" s="327"/>
      <c r="T2326" s="464"/>
      <c r="U2326" s="317"/>
      <c r="V2326" s="464"/>
      <c r="W2326" s="464"/>
    </row>
    <row r="2327" spans="1:23" ht="15">
      <c r="A2327" s="459" t="s">
        <v>16</v>
      </c>
      <c r="B2327" s="464" t="s">
        <v>13</v>
      </c>
      <c r="C2327" s="443"/>
      <c r="D2327" s="443"/>
      <c r="E2327" s="286">
        <v>459.2</v>
      </c>
      <c r="F2327" s="323">
        <v>497.3</v>
      </c>
      <c r="G2327" s="286">
        <v>535.70000000000005</v>
      </c>
      <c r="H2327" s="312">
        <v>787.799999999992</v>
      </c>
      <c r="I2327" s="286">
        <v>0</v>
      </c>
      <c r="J2327" s="312">
        <v>597.5</v>
      </c>
      <c r="K2327" s="312"/>
      <c r="L2327" s="461"/>
      <c r="M2327" s="312">
        <f t="shared" si="45"/>
        <v>2877.4999999999918</v>
      </c>
      <c r="N2327" s="443"/>
      <c r="O2327" s="443" t="s">
        <v>299</v>
      </c>
      <c r="P2327" s="443"/>
      <c r="Q2327" s="443"/>
      <c r="R2327" s="443"/>
      <c r="S2327" s="464"/>
      <c r="T2327" s="464"/>
      <c r="U2327" s="542"/>
      <c r="V2327" s="464"/>
      <c r="W2327" s="464"/>
    </row>
    <row r="2328" spans="1:23" ht="15">
      <c r="A2328" s="459" t="s">
        <v>18</v>
      </c>
      <c r="B2328" s="464" t="s">
        <v>23</v>
      </c>
      <c r="C2328" s="443"/>
      <c r="D2328" s="443"/>
      <c r="E2328" s="323">
        <v>650.6</v>
      </c>
      <c r="F2328" s="286">
        <v>366.3</v>
      </c>
      <c r="G2328" s="286">
        <v>510.8</v>
      </c>
      <c r="H2328" s="312">
        <v>769.40000000000327</v>
      </c>
      <c r="I2328" s="286">
        <v>0</v>
      </c>
      <c r="J2328" s="312">
        <v>542.40000000000327</v>
      </c>
      <c r="K2328" s="312"/>
      <c r="L2328" s="461"/>
      <c r="M2328" s="312">
        <f t="shared" si="45"/>
        <v>2839.5000000000064</v>
      </c>
      <c r="N2328" s="443"/>
      <c r="O2328" s="443" t="s">
        <v>304</v>
      </c>
      <c r="P2328" s="443"/>
      <c r="Q2328" s="443"/>
      <c r="R2328" s="443"/>
      <c r="S2328" s="464"/>
      <c r="T2328" s="464"/>
      <c r="U2328" s="542"/>
      <c r="V2328" s="464"/>
      <c r="W2328" s="464"/>
    </row>
    <row r="2329" spans="1:23" ht="15">
      <c r="A2329" s="459" t="s">
        <v>20</v>
      </c>
      <c r="B2329" s="464" t="s">
        <v>37</v>
      </c>
      <c r="C2329" s="443"/>
      <c r="D2329" s="443"/>
      <c r="E2329" s="323">
        <v>529.4</v>
      </c>
      <c r="F2329" s="323">
        <v>438.8</v>
      </c>
      <c r="G2329" s="323">
        <v>827.4</v>
      </c>
      <c r="H2329" s="312">
        <v>779.90000000000327</v>
      </c>
      <c r="I2329" s="286">
        <v>0</v>
      </c>
      <c r="J2329" s="312">
        <v>234.10500000000138</v>
      </c>
      <c r="K2329" s="312"/>
      <c r="L2329" s="461"/>
      <c r="M2329" s="312">
        <f t="shared" si="45"/>
        <v>2809.6050000000046</v>
      </c>
      <c r="N2329" s="443"/>
      <c r="O2329" s="443" t="s">
        <v>378</v>
      </c>
      <c r="P2329" s="443"/>
      <c r="Q2329" s="443"/>
      <c r="R2329" s="443"/>
      <c r="S2329" s="530"/>
      <c r="T2329" s="464"/>
      <c r="U2329" s="317"/>
      <c r="V2329" s="464"/>
      <c r="W2329" s="464"/>
    </row>
    <row r="2330" spans="1:23" ht="15">
      <c r="A2330" s="459" t="s">
        <v>22</v>
      </c>
      <c r="B2330" s="464" t="s">
        <v>142</v>
      </c>
      <c r="C2330" s="443"/>
      <c r="D2330" s="443"/>
      <c r="E2330" s="286" t="s">
        <v>285</v>
      </c>
      <c r="F2330" s="286">
        <v>369.6</v>
      </c>
      <c r="G2330" s="286">
        <v>743.8</v>
      </c>
      <c r="H2330" s="164">
        <v>1068.3999999999996</v>
      </c>
      <c r="I2330" s="286">
        <v>0</v>
      </c>
      <c r="J2330" s="312">
        <v>520.09999999999854</v>
      </c>
      <c r="K2330" s="312"/>
      <c r="L2330" s="461"/>
      <c r="M2330" s="312">
        <f t="shared" si="45"/>
        <v>2701.8999999999983</v>
      </c>
      <c r="N2330" s="443"/>
      <c r="O2330" s="443" t="s">
        <v>307</v>
      </c>
      <c r="P2330" s="443"/>
      <c r="Q2330" s="443"/>
      <c r="R2330" s="443"/>
      <c r="S2330" s="530"/>
      <c r="T2330" s="464"/>
      <c r="U2330" s="542"/>
      <c r="V2330" s="464"/>
      <c r="W2330" s="464"/>
    </row>
    <row r="2331" spans="1:23" ht="15">
      <c r="A2331" s="459" t="s">
        <v>24</v>
      </c>
      <c r="B2331" s="464" t="s">
        <v>11</v>
      </c>
      <c r="C2331" s="443"/>
      <c r="D2331" s="443"/>
      <c r="E2331" s="286">
        <v>435.9</v>
      </c>
      <c r="F2331" s="286">
        <v>318.3</v>
      </c>
      <c r="G2331" s="286">
        <v>484.9</v>
      </c>
      <c r="H2331" s="312">
        <v>776.39999999999782</v>
      </c>
      <c r="I2331" s="286">
        <v>0</v>
      </c>
      <c r="J2331" s="312">
        <v>619.20000000000437</v>
      </c>
      <c r="K2331" s="312"/>
      <c r="L2331" s="461"/>
      <c r="M2331" s="312">
        <f t="shared" si="45"/>
        <v>2634.7000000000021</v>
      </c>
      <c r="N2331" s="443"/>
      <c r="O2331" s="443"/>
      <c r="P2331" s="443"/>
      <c r="Q2331" s="443"/>
      <c r="R2331" s="443"/>
      <c r="S2331" s="464"/>
      <c r="T2331" s="464"/>
      <c r="U2331" s="542"/>
      <c r="V2331" s="464"/>
      <c r="W2331" s="464"/>
    </row>
    <row r="2332" spans="1:23" ht="15">
      <c r="A2332" s="459" t="s">
        <v>26</v>
      </c>
      <c r="B2332" s="464" t="s">
        <v>141</v>
      </c>
      <c r="C2332" s="443"/>
      <c r="D2332" s="443"/>
      <c r="E2332" s="286" t="s">
        <v>285</v>
      </c>
      <c r="F2332" s="286">
        <v>336.2</v>
      </c>
      <c r="G2332" s="286">
        <v>757.6</v>
      </c>
      <c r="H2332" s="312">
        <v>761.69999999999891</v>
      </c>
      <c r="I2332" s="286">
        <v>0</v>
      </c>
      <c r="J2332" s="164">
        <v>745.79999999999927</v>
      </c>
      <c r="K2332" s="164"/>
      <c r="L2332" s="461"/>
      <c r="M2332" s="312">
        <f t="shared" si="45"/>
        <v>2601.2999999999984</v>
      </c>
      <c r="N2332" s="443"/>
      <c r="O2332" s="443" t="s">
        <v>307</v>
      </c>
      <c r="P2332" s="443"/>
      <c r="Q2332" s="443"/>
      <c r="R2332" s="443"/>
      <c r="S2332" s="530"/>
      <c r="T2332" s="464"/>
      <c r="U2332" s="542"/>
      <c r="V2332" s="464"/>
      <c r="W2332" s="464"/>
    </row>
    <row r="2333" spans="1:23" ht="15">
      <c r="A2333" s="459" t="s">
        <v>28</v>
      </c>
      <c r="B2333" s="464" t="s">
        <v>33</v>
      </c>
      <c r="C2333" s="443"/>
      <c r="D2333" s="443"/>
      <c r="E2333" s="286">
        <v>371.7</v>
      </c>
      <c r="F2333" s="286">
        <v>185.1</v>
      </c>
      <c r="G2333" s="323">
        <v>805.9</v>
      </c>
      <c r="H2333" s="312">
        <v>688.10000000000764</v>
      </c>
      <c r="I2333" s="286">
        <v>0</v>
      </c>
      <c r="J2333" s="312">
        <v>534.99999999999818</v>
      </c>
      <c r="K2333" s="312"/>
      <c r="L2333" s="461"/>
      <c r="M2333" s="312">
        <f t="shared" si="45"/>
        <v>2585.8000000000056</v>
      </c>
      <c r="N2333" s="443"/>
      <c r="O2333" s="443" t="s">
        <v>295</v>
      </c>
      <c r="P2333" s="443"/>
      <c r="Q2333" s="443"/>
      <c r="R2333" s="443"/>
      <c r="S2333" s="530"/>
      <c r="T2333" s="464"/>
      <c r="U2333" s="317"/>
      <c r="V2333" s="464"/>
      <c r="W2333" s="464"/>
    </row>
    <row r="2334" spans="1:23" ht="15">
      <c r="A2334" s="459" t="s">
        <v>30</v>
      </c>
      <c r="B2334" s="464" t="s">
        <v>15</v>
      </c>
      <c r="C2334" s="443"/>
      <c r="D2334" s="443"/>
      <c r="E2334" s="286">
        <v>274.5</v>
      </c>
      <c r="F2334" s="323">
        <v>540.70000000000005</v>
      </c>
      <c r="G2334" s="323">
        <v>836.15</v>
      </c>
      <c r="H2334" s="312">
        <v>425.80000000000109</v>
      </c>
      <c r="I2334" s="286">
        <v>0</v>
      </c>
      <c r="J2334" s="312">
        <v>339.39999999999418</v>
      </c>
      <c r="K2334" s="312"/>
      <c r="L2334" s="461"/>
      <c r="M2334" s="312">
        <f t="shared" si="45"/>
        <v>2416.5499999999952</v>
      </c>
      <c r="N2334" s="443"/>
      <c r="O2334" s="443" t="s">
        <v>293</v>
      </c>
      <c r="P2334" s="443"/>
      <c r="Q2334" s="443"/>
      <c r="R2334" s="443"/>
      <c r="S2334" s="530"/>
      <c r="T2334" s="464"/>
      <c r="U2334" s="542"/>
      <c r="V2334" s="464"/>
      <c r="W2334" s="464"/>
    </row>
    <row r="2335" spans="1:23" ht="15">
      <c r="A2335" s="459" t="s">
        <v>32</v>
      </c>
      <c r="B2335" s="464" t="s">
        <v>144</v>
      </c>
      <c r="C2335" s="443"/>
      <c r="D2335" s="443"/>
      <c r="E2335" s="286" t="s">
        <v>285</v>
      </c>
      <c r="F2335" s="323">
        <v>437</v>
      </c>
      <c r="G2335" s="302">
        <v>974.1</v>
      </c>
      <c r="H2335" s="312">
        <v>642.50000000000182</v>
      </c>
      <c r="I2335" s="286">
        <v>0</v>
      </c>
      <c r="J2335" s="312">
        <v>315.29999999999927</v>
      </c>
      <c r="K2335" s="312"/>
      <c r="L2335" s="461"/>
      <c r="M2335" s="312">
        <f t="shared" si="45"/>
        <v>2368.900000000001</v>
      </c>
      <c r="N2335" s="443"/>
      <c r="O2335" s="443" t="s">
        <v>339</v>
      </c>
      <c r="P2335" s="443"/>
      <c r="Q2335" s="443"/>
      <c r="R2335" s="443"/>
      <c r="S2335" s="530"/>
      <c r="T2335" s="464"/>
      <c r="U2335" s="466"/>
      <c r="V2335" s="464"/>
      <c r="W2335" s="464"/>
    </row>
    <row r="2336" spans="1:23" ht="15">
      <c r="A2336" s="459" t="s">
        <v>34</v>
      </c>
      <c r="B2336" s="464" t="s">
        <v>1</v>
      </c>
      <c r="C2336" s="443"/>
      <c r="D2336" s="443"/>
      <c r="E2336" s="286">
        <v>489.5</v>
      </c>
      <c r="F2336" s="286">
        <v>302</v>
      </c>
      <c r="G2336" s="286">
        <v>486.8</v>
      </c>
      <c r="H2336" s="312">
        <v>403.29999999999927</v>
      </c>
      <c r="I2336" s="286">
        <v>0</v>
      </c>
      <c r="J2336" s="312">
        <v>633.09999999999491</v>
      </c>
      <c r="K2336" s="312"/>
      <c r="L2336" s="461"/>
      <c r="M2336" s="312">
        <f t="shared" si="45"/>
        <v>2314.6999999999944</v>
      </c>
      <c r="N2336" s="443"/>
      <c r="O2336" s="443"/>
      <c r="P2336" s="443"/>
      <c r="Q2336" s="443"/>
      <c r="R2336" s="443"/>
      <c r="S2336" s="327"/>
      <c r="T2336" s="464"/>
      <c r="U2336" s="542"/>
      <c r="V2336" s="464"/>
      <c r="W2336" s="464"/>
    </row>
    <row r="2337" spans="1:23" ht="15">
      <c r="A2337" s="459" t="s">
        <v>36</v>
      </c>
      <c r="B2337" s="464" t="s">
        <v>29</v>
      </c>
      <c r="C2337" s="443"/>
      <c r="D2337" s="443"/>
      <c r="E2337" s="323">
        <v>654.79999999999995</v>
      </c>
      <c r="F2337" s="286">
        <v>317.89999999999998</v>
      </c>
      <c r="G2337" s="286">
        <v>649.1</v>
      </c>
      <c r="H2337" s="286" t="s">
        <v>285</v>
      </c>
      <c r="I2337" s="286">
        <v>0</v>
      </c>
      <c r="J2337" s="312">
        <v>592.70000000000073</v>
      </c>
      <c r="K2337" s="312"/>
      <c r="L2337" s="313"/>
      <c r="M2337" s="312">
        <f t="shared" si="45"/>
        <v>2214.5000000000009</v>
      </c>
      <c r="N2337" s="443"/>
      <c r="O2337" s="443" t="s">
        <v>291</v>
      </c>
      <c r="P2337" s="443"/>
      <c r="Q2337" s="443"/>
      <c r="R2337" s="443"/>
      <c r="S2337" s="464"/>
      <c r="T2337" s="464"/>
      <c r="U2337" s="542"/>
      <c r="V2337" s="464"/>
      <c r="W2337" s="464"/>
    </row>
    <row r="2338" spans="1:23" ht="15">
      <c r="A2338" s="459" t="s">
        <v>38</v>
      </c>
      <c r="B2338" s="464" t="s">
        <v>162</v>
      </c>
      <c r="C2338" s="443"/>
      <c r="D2338" s="443"/>
      <c r="E2338" s="286" t="s">
        <v>285</v>
      </c>
      <c r="F2338" s="286" t="s">
        <v>285</v>
      </c>
      <c r="G2338" s="286">
        <v>591.6</v>
      </c>
      <c r="H2338" s="120">
        <v>921.80000000000291</v>
      </c>
      <c r="I2338" s="286">
        <v>0</v>
      </c>
      <c r="J2338" s="312">
        <v>512.60000000000218</v>
      </c>
      <c r="K2338" s="312"/>
      <c r="L2338" s="461"/>
      <c r="M2338" s="312">
        <f t="shared" si="45"/>
        <v>2026.000000000005</v>
      </c>
      <c r="N2338" s="443"/>
      <c r="O2338" s="443" t="s">
        <v>300</v>
      </c>
      <c r="P2338" s="443"/>
      <c r="Q2338" s="443"/>
      <c r="R2338" s="443"/>
      <c r="S2338" s="530"/>
      <c r="T2338" s="464"/>
      <c r="U2338" s="542"/>
      <c r="V2338" s="464"/>
      <c r="W2338" s="464"/>
    </row>
    <row r="2339" spans="1:23" ht="15">
      <c r="A2339" s="459" t="s">
        <v>145</v>
      </c>
      <c r="B2339" s="464" t="s">
        <v>155</v>
      </c>
      <c r="C2339" s="443"/>
      <c r="D2339" s="443"/>
      <c r="E2339" s="286" t="s">
        <v>285</v>
      </c>
      <c r="F2339" s="286" t="s">
        <v>285</v>
      </c>
      <c r="G2339" s="286">
        <v>640.5</v>
      </c>
      <c r="H2339" s="312">
        <v>703.90000000000509</v>
      </c>
      <c r="I2339" s="286">
        <v>0</v>
      </c>
      <c r="J2339" s="312">
        <v>589.5</v>
      </c>
      <c r="K2339" s="312"/>
      <c r="L2339" s="461"/>
      <c r="M2339" s="312">
        <f t="shared" si="45"/>
        <v>1933.9000000000051</v>
      </c>
      <c r="N2339" s="443"/>
      <c r="O2339" s="443"/>
      <c r="P2339" s="443"/>
      <c r="Q2339" s="443"/>
      <c r="R2339" s="443"/>
      <c r="S2339" s="464"/>
      <c r="T2339" s="464"/>
      <c r="U2339" s="542"/>
      <c r="V2339" s="464"/>
      <c r="W2339" s="464"/>
    </row>
    <row r="2340" spans="1:23" ht="15">
      <c r="A2340" s="459" t="s">
        <v>146</v>
      </c>
      <c r="B2340" s="464" t="s">
        <v>143</v>
      </c>
      <c r="C2340" s="443"/>
      <c r="D2340" s="443"/>
      <c r="E2340" s="286" t="s">
        <v>285</v>
      </c>
      <c r="F2340" s="286">
        <v>235.9</v>
      </c>
      <c r="G2340" s="286">
        <v>738.8</v>
      </c>
      <c r="H2340" s="312">
        <v>639.30000000000291</v>
      </c>
      <c r="I2340" s="286">
        <v>0</v>
      </c>
      <c r="J2340" s="312">
        <v>242.50000000000182</v>
      </c>
      <c r="K2340" s="312"/>
      <c r="L2340" s="461"/>
      <c r="M2340" s="312">
        <f t="shared" si="45"/>
        <v>1856.5000000000045</v>
      </c>
      <c r="N2340" s="443"/>
      <c r="O2340" s="443"/>
      <c r="P2340" s="443"/>
      <c r="Q2340" s="443"/>
      <c r="R2340" s="443"/>
      <c r="S2340" s="530"/>
      <c r="T2340" s="464"/>
      <c r="U2340" s="542"/>
      <c r="V2340" s="464"/>
      <c r="W2340" s="464"/>
    </row>
    <row r="2341" spans="1:23" ht="15">
      <c r="A2341" s="459" t="s">
        <v>147</v>
      </c>
      <c r="B2341" s="464" t="s">
        <v>154</v>
      </c>
      <c r="C2341" s="443"/>
      <c r="D2341" s="443"/>
      <c r="E2341" s="286" t="s">
        <v>285</v>
      </c>
      <c r="F2341" s="286" t="s">
        <v>285</v>
      </c>
      <c r="G2341" s="286">
        <v>367.25</v>
      </c>
      <c r="H2341" s="312">
        <v>864.10000000000036</v>
      </c>
      <c r="I2341" s="286">
        <v>0</v>
      </c>
      <c r="J2341" s="312">
        <v>604.29999999999563</v>
      </c>
      <c r="K2341" s="312"/>
      <c r="L2341" s="461"/>
      <c r="M2341" s="312">
        <f t="shared" si="45"/>
        <v>1835.649999999996</v>
      </c>
      <c r="N2341" s="443"/>
      <c r="O2341" s="443"/>
      <c r="P2341" s="443"/>
      <c r="Q2341" s="443"/>
      <c r="R2341" s="443"/>
      <c r="S2341" s="464"/>
      <c r="T2341" s="464"/>
      <c r="U2341" s="317"/>
      <c r="V2341" s="464"/>
      <c r="W2341" s="464"/>
    </row>
    <row r="2342" spans="1:23" ht="15">
      <c r="A2342" s="459" t="s">
        <v>151</v>
      </c>
      <c r="B2342" s="464" t="s">
        <v>153</v>
      </c>
      <c r="C2342" s="443"/>
      <c r="D2342" s="443"/>
      <c r="E2342" s="286" t="s">
        <v>285</v>
      </c>
      <c r="F2342" s="286" t="s">
        <v>285</v>
      </c>
      <c r="G2342" s="286">
        <v>658.85</v>
      </c>
      <c r="H2342" s="312">
        <v>650.89999999999964</v>
      </c>
      <c r="I2342" s="286">
        <v>0</v>
      </c>
      <c r="J2342" s="312">
        <v>516.29999999999927</v>
      </c>
      <c r="K2342" s="312"/>
      <c r="L2342" s="461"/>
      <c r="M2342" s="312">
        <f t="shared" si="45"/>
        <v>1826.0499999999988</v>
      </c>
      <c r="N2342" s="443"/>
      <c r="O2342" s="443"/>
      <c r="P2342" s="443"/>
      <c r="Q2342" s="443"/>
      <c r="R2342" s="443"/>
      <c r="S2342" s="530"/>
      <c r="T2342" s="464"/>
      <c r="U2342" s="542"/>
      <c r="V2342" s="464"/>
      <c r="W2342" s="464"/>
    </row>
    <row r="2343" spans="1:23" ht="15">
      <c r="A2343" s="459" t="s">
        <v>157</v>
      </c>
      <c r="B2343" s="464" t="s">
        <v>830</v>
      </c>
      <c r="C2343" s="443"/>
      <c r="D2343" s="443"/>
      <c r="E2343" s="286" t="s">
        <v>285</v>
      </c>
      <c r="F2343" s="286" t="s">
        <v>285</v>
      </c>
      <c r="G2343" s="286" t="s">
        <v>285</v>
      </c>
      <c r="H2343" s="120">
        <v>989.19999999999709</v>
      </c>
      <c r="I2343" s="286">
        <v>0</v>
      </c>
      <c r="J2343" s="165">
        <v>726.89999999999782</v>
      </c>
      <c r="K2343" s="165"/>
      <c r="L2343" s="461"/>
      <c r="M2343" s="312">
        <f t="shared" si="45"/>
        <v>1716.0999999999949</v>
      </c>
      <c r="N2343" s="443"/>
      <c r="O2343" s="443" t="s">
        <v>360</v>
      </c>
      <c r="P2343" s="443"/>
      <c r="Q2343" s="443"/>
      <c r="R2343" s="443"/>
      <c r="S2343" s="530"/>
      <c r="T2343" s="464"/>
      <c r="U2343" s="317"/>
      <c r="V2343" s="464"/>
      <c r="W2343" s="464"/>
    </row>
    <row r="2344" spans="1:23" ht="15">
      <c r="A2344" s="459" t="s">
        <v>159</v>
      </c>
      <c r="B2344" s="464" t="s">
        <v>822</v>
      </c>
      <c r="C2344" s="443"/>
      <c r="D2344" s="443"/>
      <c r="E2344" s="286" t="s">
        <v>285</v>
      </c>
      <c r="F2344" s="286" t="s">
        <v>285</v>
      </c>
      <c r="G2344" s="286" t="s">
        <v>285</v>
      </c>
      <c r="H2344" s="163">
        <v>1202.0000000000018</v>
      </c>
      <c r="I2344" s="286">
        <v>0</v>
      </c>
      <c r="J2344" s="312">
        <v>450.69999999999527</v>
      </c>
      <c r="K2344" s="312"/>
      <c r="L2344" s="461"/>
      <c r="M2344" s="312">
        <f t="shared" si="45"/>
        <v>1652.6999999999971</v>
      </c>
      <c r="N2344" s="443"/>
      <c r="O2344" s="443" t="s">
        <v>288</v>
      </c>
      <c r="P2344" s="443"/>
      <c r="Q2344" s="443"/>
      <c r="R2344" s="443" t="s">
        <v>2001</v>
      </c>
      <c r="S2344" s="530"/>
      <c r="T2344" s="464"/>
      <c r="U2344" s="542"/>
      <c r="V2344" s="464"/>
      <c r="W2344" s="464"/>
    </row>
    <row r="2345" spans="1:23" ht="15">
      <c r="A2345" s="459" t="s">
        <v>160</v>
      </c>
      <c r="B2345" s="464" t="s">
        <v>869</v>
      </c>
      <c r="C2345" s="443"/>
      <c r="D2345" s="443"/>
      <c r="E2345" s="286" t="s">
        <v>285</v>
      </c>
      <c r="F2345" s="286" t="s">
        <v>285</v>
      </c>
      <c r="G2345" s="286" t="s">
        <v>285</v>
      </c>
      <c r="H2345" s="120">
        <v>961.49999999999818</v>
      </c>
      <c r="I2345" s="286">
        <v>0</v>
      </c>
      <c r="J2345" s="120">
        <v>660.99999999999818</v>
      </c>
      <c r="K2345" s="120"/>
      <c r="L2345" s="461"/>
      <c r="M2345" s="312">
        <f t="shared" si="45"/>
        <v>1622.4999999999964</v>
      </c>
      <c r="N2345" s="443"/>
      <c r="O2345" s="443" t="s">
        <v>338</v>
      </c>
      <c r="P2345" s="443"/>
      <c r="Q2345" s="443"/>
      <c r="R2345" s="443"/>
      <c r="S2345" s="464"/>
      <c r="T2345" s="464"/>
      <c r="U2345" s="542"/>
      <c r="V2345" s="464"/>
      <c r="W2345" s="464"/>
    </row>
    <row r="2346" spans="1:23" ht="15">
      <c r="A2346" s="459" t="s">
        <v>161</v>
      </c>
      <c r="B2346" s="464" t="s">
        <v>156</v>
      </c>
      <c r="C2346" s="443"/>
      <c r="D2346" s="443"/>
      <c r="E2346" s="286" t="s">
        <v>285</v>
      </c>
      <c r="F2346" s="286" t="s">
        <v>285</v>
      </c>
      <c r="G2346" s="286">
        <v>437.5</v>
      </c>
      <c r="H2346" s="312">
        <v>480.19999999999891</v>
      </c>
      <c r="I2346" s="286">
        <v>0</v>
      </c>
      <c r="J2346" s="120">
        <v>668.50000000000728</v>
      </c>
      <c r="K2346" s="120"/>
      <c r="L2346" s="461"/>
      <c r="M2346" s="312">
        <f t="shared" si="45"/>
        <v>1586.2000000000062</v>
      </c>
      <c r="N2346" s="443"/>
      <c r="O2346" s="443" t="s">
        <v>299</v>
      </c>
      <c r="P2346" s="443"/>
      <c r="Q2346" s="443"/>
      <c r="R2346" s="443"/>
      <c r="S2346" s="464"/>
      <c r="T2346" s="464"/>
      <c r="U2346" s="541"/>
      <c r="V2346" s="464"/>
      <c r="W2346" s="464"/>
    </row>
    <row r="2347" spans="1:23" ht="15">
      <c r="A2347" s="459" t="s">
        <v>163</v>
      </c>
      <c r="B2347" s="464" t="s">
        <v>35</v>
      </c>
      <c r="C2347" s="443"/>
      <c r="D2347" s="443"/>
      <c r="E2347" s="286">
        <v>351.2</v>
      </c>
      <c r="F2347" s="323">
        <v>379.6</v>
      </c>
      <c r="G2347" s="286">
        <v>647.20000000000005</v>
      </c>
      <c r="H2347" s="312">
        <v>181.69999999999527</v>
      </c>
      <c r="I2347" s="286">
        <v>0</v>
      </c>
      <c r="J2347" s="286" t="s">
        <v>285</v>
      </c>
      <c r="K2347" s="286"/>
      <c r="L2347" s="313"/>
      <c r="M2347" s="312">
        <f t="shared" si="45"/>
        <v>1559.6999999999953</v>
      </c>
      <c r="N2347" s="443"/>
      <c r="O2347" s="443" t="s">
        <v>300</v>
      </c>
      <c r="P2347" s="443"/>
      <c r="Q2347" s="443"/>
      <c r="R2347" s="443"/>
      <c r="S2347" s="530"/>
      <c r="T2347" s="464"/>
      <c r="U2347" s="542"/>
      <c r="V2347" s="464"/>
      <c r="W2347" s="464"/>
    </row>
    <row r="2348" spans="1:23" ht="15">
      <c r="A2348" s="459" t="s">
        <v>281</v>
      </c>
      <c r="B2348" s="464" t="s">
        <v>819</v>
      </c>
      <c r="C2348" s="443"/>
      <c r="D2348" s="443"/>
      <c r="E2348" s="286" t="s">
        <v>285</v>
      </c>
      <c r="F2348" s="286" t="s">
        <v>285</v>
      </c>
      <c r="G2348" s="286" t="s">
        <v>285</v>
      </c>
      <c r="H2348" s="120">
        <v>968.39999999999964</v>
      </c>
      <c r="I2348" s="286">
        <v>0</v>
      </c>
      <c r="J2348" s="312">
        <v>551.50000000000546</v>
      </c>
      <c r="K2348" s="312"/>
      <c r="L2348" s="461"/>
      <c r="M2348" s="312">
        <f t="shared" si="45"/>
        <v>1519.9000000000051</v>
      </c>
      <c r="N2348" s="443"/>
      <c r="O2348" s="443" t="s">
        <v>304</v>
      </c>
      <c r="P2348" s="443"/>
      <c r="Q2348" s="443"/>
      <c r="R2348" s="443"/>
      <c r="S2348" s="327"/>
      <c r="T2348" s="464"/>
      <c r="U2348" s="542"/>
      <c r="V2348" s="464"/>
      <c r="W2348" s="464"/>
    </row>
    <row r="2349" spans="1:23" ht="15">
      <c r="A2349" s="459" t="s">
        <v>282</v>
      </c>
      <c r="B2349" s="464" t="s">
        <v>178</v>
      </c>
      <c r="C2349" s="443"/>
      <c r="D2349" s="443"/>
      <c r="E2349" s="303">
        <v>993.9</v>
      </c>
      <c r="F2349" s="323">
        <v>516.79999999999995</v>
      </c>
      <c r="G2349" s="286" t="s">
        <v>285</v>
      </c>
      <c r="H2349" s="286" t="s">
        <v>285</v>
      </c>
      <c r="I2349" s="286">
        <v>0</v>
      </c>
      <c r="J2349" s="286" t="s">
        <v>285</v>
      </c>
      <c r="K2349" s="286"/>
      <c r="L2349" s="313"/>
      <c r="M2349" s="312">
        <f t="shared" si="45"/>
        <v>1510.6999999999998</v>
      </c>
      <c r="N2349" s="443"/>
      <c r="O2349" s="443" t="s">
        <v>363</v>
      </c>
      <c r="P2349" s="443"/>
      <c r="Q2349" s="443"/>
      <c r="R2349" s="443" t="s">
        <v>2001</v>
      </c>
      <c r="S2349" s="464"/>
      <c r="T2349" s="464"/>
      <c r="U2349" s="541"/>
      <c r="V2349" s="464"/>
      <c r="W2349" s="464"/>
    </row>
    <row r="2350" spans="1:23" ht="15">
      <c r="A2350" s="459" t="s">
        <v>283</v>
      </c>
      <c r="B2350" s="464" t="s">
        <v>863</v>
      </c>
      <c r="C2350" s="443"/>
      <c r="D2350" s="443"/>
      <c r="E2350" s="286" t="s">
        <v>285</v>
      </c>
      <c r="F2350" s="286" t="s">
        <v>285</v>
      </c>
      <c r="G2350" s="286" t="s">
        <v>285</v>
      </c>
      <c r="H2350" s="165">
        <v>1023.7000000000007</v>
      </c>
      <c r="I2350" s="286">
        <v>0</v>
      </c>
      <c r="J2350" s="312">
        <v>454.60000000000036</v>
      </c>
      <c r="K2350" s="312"/>
      <c r="L2350" s="461"/>
      <c r="M2350" s="312">
        <f t="shared" si="45"/>
        <v>1478.3000000000011</v>
      </c>
      <c r="N2350" s="443"/>
      <c r="O2350" s="443" t="s">
        <v>289</v>
      </c>
      <c r="P2350" s="443"/>
      <c r="Q2350" s="443"/>
      <c r="R2350" s="443"/>
      <c r="S2350" s="464"/>
      <c r="T2350" s="464"/>
      <c r="U2350" s="542"/>
      <c r="V2350" s="464"/>
      <c r="W2350" s="464"/>
    </row>
    <row r="2351" spans="1:23" ht="15">
      <c r="A2351" s="459" t="s">
        <v>284</v>
      </c>
      <c r="B2351" s="464" t="s">
        <v>873</v>
      </c>
      <c r="C2351" s="443"/>
      <c r="D2351" s="443"/>
      <c r="E2351" s="286" t="s">
        <v>285</v>
      </c>
      <c r="F2351" s="286" t="s">
        <v>285</v>
      </c>
      <c r="G2351" s="286" t="s">
        <v>285</v>
      </c>
      <c r="H2351" s="120">
        <v>956.29999999999382</v>
      </c>
      <c r="I2351" s="286">
        <v>0</v>
      </c>
      <c r="J2351" s="312">
        <v>465.09999999999673</v>
      </c>
      <c r="K2351" s="312"/>
      <c r="L2351" s="461"/>
      <c r="M2351" s="312">
        <f t="shared" si="45"/>
        <v>1421.3999999999905</v>
      </c>
      <c r="N2351" s="443"/>
      <c r="O2351" s="443" t="s">
        <v>294</v>
      </c>
      <c r="P2351" s="443"/>
      <c r="Q2351" s="443"/>
      <c r="R2351" s="443"/>
      <c r="S2351" s="459"/>
      <c r="T2351" s="464"/>
      <c r="U2351" s="317"/>
      <c r="V2351" s="464"/>
      <c r="W2351" s="464"/>
    </row>
    <row r="2352" spans="1:23" ht="15">
      <c r="A2352" s="459" t="s">
        <v>808</v>
      </c>
      <c r="B2352" s="464" t="s">
        <v>851</v>
      </c>
      <c r="C2352" s="443"/>
      <c r="D2352" s="443"/>
      <c r="E2352" s="286" t="s">
        <v>285</v>
      </c>
      <c r="F2352" s="286" t="s">
        <v>285</v>
      </c>
      <c r="G2352" s="286" t="s">
        <v>285</v>
      </c>
      <c r="H2352" s="312">
        <v>831.90000000000146</v>
      </c>
      <c r="I2352" s="286">
        <v>0</v>
      </c>
      <c r="J2352" s="312">
        <v>586.70000000000255</v>
      </c>
      <c r="K2352" s="312"/>
      <c r="L2352" s="461"/>
      <c r="M2352" s="312">
        <f t="shared" si="45"/>
        <v>1418.600000000004</v>
      </c>
      <c r="N2352" s="443"/>
      <c r="O2352" s="443"/>
      <c r="P2352" s="443"/>
      <c r="Q2352" s="443"/>
      <c r="R2352" s="443"/>
      <c r="S2352" s="464"/>
      <c r="T2352" s="464"/>
      <c r="U2352" s="542"/>
      <c r="V2352" s="464"/>
      <c r="W2352" s="464"/>
    </row>
    <row r="2353" spans="1:23" ht="15">
      <c r="A2353" s="459" t="s">
        <v>809</v>
      </c>
      <c r="B2353" s="464" t="s">
        <v>821</v>
      </c>
      <c r="C2353" s="443"/>
      <c r="D2353" s="443"/>
      <c r="E2353" s="286" t="s">
        <v>285</v>
      </c>
      <c r="F2353" s="286" t="s">
        <v>285</v>
      </c>
      <c r="G2353" s="286" t="s">
        <v>285</v>
      </c>
      <c r="H2353" s="312">
        <v>685.10000000000036</v>
      </c>
      <c r="I2353" s="286">
        <v>0</v>
      </c>
      <c r="J2353" s="120">
        <v>667.59999999999854</v>
      </c>
      <c r="K2353" s="120"/>
      <c r="L2353" s="461"/>
      <c r="M2353" s="312">
        <f t="shared" si="45"/>
        <v>1352.6999999999989</v>
      </c>
      <c r="N2353" s="443"/>
      <c r="O2353" s="443" t="s">
        <v>294</v>
      </c>
      <c r="P2353" s="443"/>
      <c r="Q2353" s="443"/>
      <c r="R2353" s="443"/>
      <c r="S2353" s="327"/>
      <c r="T2353" s="464"/>
      <c r="U2353" s="542"/>
      <c r="V2353" s="464"/>
      <c r="W2353" s="464"/>
    </row>
    <row r="2354" spans="1:23" ht="15">
      <c r="A2354" s="459" t="s">
        <v>810</v>
      </c>
      <c r="B2354" s="464" t="s">
        <v>4</v>
      </c>
      <c r="C2354" s="443"/>
      <c r="D2354" s="443"/>
      <c r="E2354" s="286">
        <v>81</v>
      </c>
      <c r="F2354" s="286">
        <v>101.1</v>
      </c>
      <c r="G2354" s="286">
        <v>536.20000000000005</v>
      </c>
      <c r="H2354" s="312">
        <v>600.30000000000109</v>
      </c>
      <c r="I2354" s="286">
        <v>0</v>
      </c>
      <c r="J2354" s="286" t="s">
        <v>285</v>
      </c>
      <c r="K2354" s="286"/>
      <c r="L2354" s="313"/>
      <c r="M2354" s="312">
        <f t="shared" si="45"/>
        <v>1318.6000000000013</v>
      </c>
      <c r="N2354" s="443"/>
      <c r="O2354" s="443"/>
      <c r="P2354" s="443"/>
      <c r="Q2354" s="443"/>
      <c r="R2354" s="443"/>
      <c r="S2354" s="327"/>
      <c r="T2354" s="464"/>
      <c r="U2354" s="541"/>
      <c r="V2354" s="464"/>
      <c r="W2354" s="464"/>
    </row>
    <row r="2355" spans="1:23" ht="15">
      <c r="A2355" s="459" t="s">
        <v>812</v>
      </c>
      <c r="B2355" s="464" t="s">
        <v>835</v>
      </c>
      <c r="C2355" s="443"/>
      <c r="D2355" s="443"/>
      <c r="E2355" s="286" t="s">
        <v>285</v>
      </c>
      <c r="F2355" s="286" t="s">
        <v>285</v>
      </c>
      <c r="G2355" s="286" t="s">
        <v>285</v>
      </c>
      <c r="H2355" s="312">
        <v>799.29999999999745</v>
      </c>
      <c r="I2355" s="286">
        <v>0</v>
      </c>
      <c r="J2355" s="312">
        <v>504.09999999999673</v>
      </c>
      <c r="K2355" s="312"/>
      <c r="L2355" s="461"/>
      <c r="M2355" s="312">
        <f t="shared" si="45"/>
        <v>1303.3999999999942</v>
      </c>
      <c r="N2355" s="443"/>
      <c r="O2355" s="443"/>
      <c r="P2355" s="443"/>
      <c r="Q2355" s="443"/>
      <c r="R2355" s="443"/>
      <c r="S2355" s="464"/>
      <c r="T2355" s="464"/>
      <c r="U2355" s="541"/>
      <c r="V2355" s="464"/>
      <c r="W2355" s="464"/>
    </row>
    <row r="2356" spans="1:23" ht="15">
      <c r="A2356" s="459" t="s">
        <v>818</v>
      </c>
      <c r="B2356" s="464" t="s">
        <v>837</v>
      </c>
      <c r="C2356" s="443"/>
      <c r="D2356" s="443"/>
      <c r="E2356" s="286" t="s">
        <v>285</v>
      </c>
      <c r="F2356" s="286" t="s">
        <v>285</v>
      </c>
      <c r="G2356" s="286" t="s">
        <v>285</v>
      </c>
      <c r="H2356" s="312">
        <v>566.09999999999673</v>
      </c>
      <c r="I2356" s="286">
        <v>0</v>
      </c>
      <c r="J2356" s="120">
        <v>720.30000000000291</v>
      </c>
      <c r="K2356" s="120"/>
      <c r="L2356" s="461"/>
      <c r="M2356" s="312">
        <f t="shared" si="45"/>
        <v>1286.3999999999996</v>
      </c>
      <c r="N2356" s="443"/>
      <c r="O2356" s="443" t="s">
        <v>290</v>
      </c>
      <c r="P2356" s="443"/>
      <c r="Q2356" s="443"/>
      <c r="R2356" s="443"/>
      <c r="S2356" s="464"/>
      <c r="T2356" s="464"/>
      <c r="U2356" s="542"/>
      <c r="V2356" s="464"/>
      <c r="W2356" s="464"/>
    </row>
    <row r="2357" spans="1:23" ht="15">
      <c r="A2357" s="459" t="s">
        <v>820</v>
      </c>
      <c r="B2357" s="464" t="s">
        <v>811</v>
      </c>
      <c r="C2357" s="443"/>
      <c r="D2357" s="443"/>
      <c r="E2357" s="286" t="s">
        <v>285</v>
      </c>
      <c r="F2357" s="286" t="s">
        <v>285</v>
      </c>
      <c r="G2357" s="286" t="s">
        <v>285</v>
      </c>
      <c r="H2357" s="312">
        <v>842.20000000000437</v>
      </c>
      <c r="I2357" s="286">
        <v>0</v>
      </c>
      <c r="J2357" s="312">
        <v>443.00000000000182</v>
      </c>
      <c r="K2357" s="312"/>
      <c r="L2357" s="461"/>
      <c r="M2357" s="312">
        <f t="shared" si="45"/>
        <v>1285.2000000000062</v>
      </c>
      <c r="N2357" s="443"/>
      <c r="O2357" s="443"/>
      <c r="P2357" s="443"/>
      <c r="Q2357" s="443"/>
      <c r="R2357" s="443"/>
      <c r="S2357" s="530"/>
      <c r="T2357" s="464"/>
      <c r="U2357" s="542"/>
      <c r="V2357" s="464"/>
      <c r="W2357" s="464"/>
    </row>
    <row r="2358" spans="1:23" ht="15">
      <c r="A2358" s="459" t="s">
        <v>823</v>
      </c>
      <c r="B2358" s="464" t="s">
        <v>158</v>
      </c>
      <c r="C2358" s="443"/>
      <c r="D2358" s="443"/>
      <c r="E2358" s="286" t="s">
        <v>285</v>
      </c>
      <c r="F2358" s="286" t="s">
        <v>285</v>
      </c>
      <c r="G2358" s="286">
        <v>639.20000000000005</v>
      </c>
      <c r="H2358" s="312">
        <v>628.79999999999745</v>
      </c>
      <c r="I2358" s="286">
        <v>0</v>
      </c>
      <c r="J2358" s="286" t="s">
        <v>285</v>
      </c>
      <c r="K2358" s="286"/>
      <c r="L2358" s="313"/>
      <c r="M2358" s="312">
        <f t="shared" si="45"/>
        <v>1267.9999999999975</v>
      </c>
      <c r="N2358" s="443"/>
      <c r="O2358" s="443"/>
      <c r="P2358" s="443"/>
      <c r="Q2358" s="443"/>
      <c r="R2358" s="443"/>
      <c r="S2358" s="530"/>
      <c r="T2358" s="464"/>
      <c r="U2358" s="542"/>
      <c r="V2358" s="464"/>
      <c r="W2358" s="464"/>
    </row>
    <row r="2359" spans="1:23" ht="15">
      <c r="A2359" s="459" t="s">
        <v>824</v>
      </c>
      <c r="B2359" s="464" t="s">
        <v>856</v>
      </c>
      <c r="C2359" s="443"/>
      <c r="D2359" s="443"/>
      <c r="E2359" s="286" t="s">
        <v>285</v>
      </c>
      <c r="F2359" s="286" t="s">
        <v>285</v>
      </c>
      <c r="G2359" s="286" t="s">
        <v>285</v>
      </c>
      <c r="H2359" s="312">
        <v>824.79999999999927</v>
      </c>
      <c r="I2359" s="286">
        <v>0</v>
      </c>
      <c r="J2359" s="312">
        <v>426.59999999999854</v>
      </c>
      <c r="K2359" s="312"/>
      <c r="L2359" s="461"/>
      <c r="M2359" s="312">
        <f t="shared" si="45"/>
        <v>1251.3999999999978</v>
      </c>
      <c r="N2359" s="443"/>
      <c r="O2359" s="443"/>
      <c r="P2359" s="443"/>
      <c r="Q2359" s="443"/>
      <c r="R2359" s="443"/>
      <c r="S2359" s="327"/>
      <c r="T2359" s="464"/>
      <c r="U2359" s="542"/>
      <c r="V2359" s="464"/>
      <c r="W2359" s="464"/>
    </row>
    <row r="2360" spans="1:23" ht="15">
      <c r="A2360" s="459" t="s">
        <v>827</v>
      </c>
      <c r="B2360" s="464" t="s">
        <v>836</v>
      </c>
      <c r="C2360" s="443"/>
      <c r="D2360" s="443"/>
      <c r="E2360" s="286" t="s">
        <v>285</v>
      </c>
      <c r="F2360" s="286" t="s">
        <v>285</v>
      </c>
      <c r="G2360" s="286" t="s">
        <v>285</v>
      </c>
      <c r="H2360" s="312">
        <v>682.70000000000073</v>
      </c>
      <c r="I2360" s="286">
        <v>0</v>
      </c>
      <c r="J2360" s="312">
        <v>540.69999999999527</v>
      </c>
      <c r="K2360" s="312"/>
      <c r="L2360" s="461"/>
      <c r="M2360" s="312">
        <f t="shared" si="45"/>
        <v>1223.399999999996</v>
      </c>
      <c r="N2360" s="443"/>
      <c r="O2360" s="443"/>
      <c r="P2360" s="443"/>
      <c r="Q2360" s="443"/>
      <c r="R2360" s="443"/>
      <c r="S2360" s="327"/>
      <c r="T2360" s="464"/>
      <c r="U2360" s="542"/>
      <c r="V2360" s="464"/>
      <c r="W2360" s="464"/>
    </row>
    <row r="2361" spans="1:23" ht="15">
      <c r="A2361" s="459" t="s">
        <v>829</v>
      </c>
      <c r="B2361" s="459" t="s">
        <v>801</v>
      </c>
      <c r="C2361" s="443"/>
      <c r="D2361" s="443"/>
      <c r="E2361" s="286" t="s">
        <v>285</v>
      </c>
      <c r="F2361" s="286" t="s">
        <v>285</v>
      </c>
      <c r="G2361" s="286" t="s">
        <v>285</v>
      </c>
      <c r="H2361" s="312">
        <v>823.60000000000218</v>
      </c>
      <c r="I2361" s="286">
        <v>0</v>
      </c>
      <c r="J2361" s="312">
        <v>346.89999999999782</v>
      </c>
      <c r="K2361" s="312"/>
      <c r="L2361" s="461"/>
      <c r="M2361" s="312">
        <f t="shared" si="45"/>
        <v>1170.5</v>
      </c>
      <c r="N2361" s="443"/>
      <c r="O2361" s="443"/>
      <c r="P2361" s="443"/>
      <c r="Q2361" s="443"/>
      <c r="R2361" s="443"/>
      <c r="S2361" s="327"/>
      <c r="T2361" s="464"/>
      <c r="U2361" s="542"/>
      <c r="V2361" s="464"/>
      <c r="W2361" s="464"/>
    </row>
    <row r="2362" spans="1:23" ht="15">
      <c r="A2362" s="459" t="s">
        <v>834</v>
      </c>
      <c r="B2362" s="464" t="s">
        <v>852</v>
      </c>
      <c r="C2362" s="443"/>
      <c r="D2362" s="443"/>
      <c r="E2362" s="286" t="s">
        <v>285</v>
      </c>
      <c r="F2362" s="286" t="s">
        <v>285</v>
      </c>
      <c r="G2362" s="286" t="s">
        <v>285</v>
      </c>
      <c r="H2362" s="312">
        <v>691.69999999999527</v>
      </c>
      <c r="I2362" s="286">
        <v>0</v>
      </c>
      <c r="J2362" s="312">
        <v>471.50000000000182</v>
      </c>
      <c r="K2362" s="312"/>
      <c r="L2362" s="461"/>
      <c r="M2362" s="312">
        <f t="shared" si="45"/>
        <v>1163.1999999999971</v>
      </c>
      <c r="N2362" s="443"/>
      <c r="O2362" s="443"/>
      <c r="P2362" s="443"/>
      <c r="Q2362" s="443"/>
      <c r="R2362" s="443"/>
      <c r="S2362" s="464"/>
      <c r="T2362" s="464"/>
      <c r="U2362" s="542"/>
      <c r="V2362" s="464"/>
      <c r="W2362" s="464"/>
    </row>
    <row r="2363" spans="1:23" ht="15">
      <c r="A2363" s="459" t="s">
        <v>838</v>
      </c>
      <c r="B2363" s="464" t="s">
        <v>828</v>
      </c>
      <c r="C2363" s="443"/>
      <c r="D2363" s="443"/>
      <c r="E2363" s="286" t="s">
        <v>285</v>
      </c>
      <c r="F2363" s="286" t="s">
        <v>285</v>
      </c>
      <c r="G2363" s="286" t="s">
        <v>285</v>
      </c>
      <c r="H2363" s="312">
        <v>765.70000000000073</v>
      </c>
      <c r="I2363" s="286">
        <v>0</v>
      </c>
      <c r="J2363" s="312">
        <v>334.80000000000109</v>
      </c>
      <c r="K2363" s="312"/>
      <c r="L2363" s="461"/>
      <c r="M2363" s="312">
        <f t="shared" si="45"/>
        <v>1100.5000000000018</v>
      </c>
      <c r="N2363" s="443"/>
      <c r="O2363" s="443"/>
      <c r="P2363" s="443"/>
      <c r="Q2363" s="443"/>
      <c r="R2363" s="443"/>
      <c r="S2363" s="530"/>
      <c r="T2363" s="464"/>
      <c r="U2363" s="542"/>
      <c r="V2363" s="464"/>
      <c r="W2363" s="464"/>
    </row>
    <row r="2364" spans="1:23" ht="15">
      <c r="A2364" s="459" t="s">
        <v>839</v>
      </c>
      <c r="B2364" s="459" t="s">
        <v>806</v>
      </c>
      <c r="C2364" s="443"/>
      <c r="D2364" s="443"/>
      <c r="E2364" s="286" t="s">
        <v>285</v>
      </c>
      <c r="F2364" s="286" t="s">
        <v>285</v>
      </c>
      <c r="G2364" s="286" t="s">
        <v>285</v>
      </c>
      <c r="H2364" s="312">
        <v>743.70000000000255</v>
      </c>
      <c r="I2364" s="286">
        <v>0</v>
      </c>
      <c r="J2364" s="312">
        <v>347.399999999996</v>
      </c>
      <c r="K2364" s="312"/>
      <c r="L2364" s="461"/>
      <c r="M2364" s="312">
        <f t="shared" si="45"/>
        <v>1091.0999999999985</v>
      </c>
      <c r="N2364" s="443"/>
      <c r="O2364" s="443"/>
      <c r="P2364" s="443"/>
      <c r="Q2364" s="443"/>
      <c r="R2364" s="443"/>
      <c r="S2364" s="464"/>
      <c r="T2364" s="464"/>
      <c r="U2364" s="542"/>
      <c r="V2364" s="464"/>
      <c r="W2364" s="464"/>
    </row>
    <row r="2365" spans="1:23" ht="15">
      <c r="A2365" s="459" t="s">
        <v>840</v>
      </c>
      <c r="B2365" s="464" t="s">
        <v>844</v>
      </c>
      <c r="C2365" s="443"/>
      <c r="D2365" s="443"/>
      <c r="E2365" s="286" t="s">
        <v>285</v>
      </c>
      <c r="F2365" s="286" t="s">
        <v>285</v>
      </c>
      <c r="G2365" s="286" t="s">
        <v>285</v>
      </c>
      <c r="H2365" s="312">
        <v>588.99999999999818</v>
      </c>
      <c r="I2365" s="286">
        <v>0</v>
      </c>
      <c r="J2365" s="312">
        <v>487.5</v>
      </c>
      <c r="K2365" s="312"/>
      <c r="L2365" s="461"/>
      <c r="M2365" s="312">
        <f t="shared" si="45"/>
        <v>1076.4999999999982</v>
      </c>
      <c r="N2365" s="443"/>
      <c r="O2365" s="443"/>
      <c r="P2365" s="443"/>
      <c r="Q2365" s="443"/>
      <c r="R2365" s="443"/>
      <c r="S2365" s="464"/>
      <c r="T2365" s="464"/>
      <c r="U2365" s="317"/>
      <c r="V2365" s="464"/>
      <c r="W2365" s="464"/>
    </row>
    <row r="2366" spans="1:23" ht="15">
      <c r="A2366" s="459" t="s">
        <v>846</v>
      </c>
      <c r="B2366" s="464" t="s">
        <v>817</v>
      </c>
      <c r="C2366" s="443"/>
      <c r="D2366" s="443"/>
      <c r="E2366" s="286" t="s">
        <v>285</v>
      </c>
      <c r="F2366" s="286" t="s">
        <v>285</v>
      </c>
      <c r="G2366" s="286" t="s">
        <v>285</v>
      </c>
      <c r="H2366" s="120">
        <v>1016.0000000000018</v>
      </c>
      <c r="I2366" s="286">
        <v>0</v>
      </c>
      <c r="J2366" s="286" t="s">
        <v>285</v>
      </c>
      <c r="K2366" s="286"/>
      <c r="L2366" s="313"/>
      <c r="M2366" s="312">
        <f t="shared" si="45"/>
        <v>1016.0000000000018</v>
      </c>
      <c r="N2366" s="443"/>
      <c r="O2366" s="443" t="s">
        <v>290</v>
      </c>
      <c r="P2366" s="443"/>
      <c r="Q2366" s="443"/>
      <c r="R2366" s="443"/>
      <c r="S2366" s="464"/>
      <c r="T2366" s="464"/>
      <c r="U2366" s="542"/>
      <c r="V2366" s="464"/>
      <c r="W2366" s="464"/>
    </row>
    <row r="2367" spans="1:23" ht="15">
      <c r="A2367" s="459" t="s">
        <v>854</v>
      </c>
      <c r="B2367" s="464" t="s">
        <v>855</v>
      </c>
      <c r="C2367" s="443"/>
      <c r="D2367" s="443"/>
      <c r="E2367" s="286" t="s">
        <v>285</v>
      </c>
      <c r="F2367" s="286" t="s">
        <v>285</v>
      </c>
      <c r="G2367" s="286" t="s">
        <v>285</v>
      </c>
      <c r="H2367" s="312">
        <v>346.59999999999673</v>
      </c>
      <c r="I2367" s="286">
        <v>0</v>
      </c>
      <c r="J2367" s="312">
        <v>553.79999999999927</v>
      </c>
      <c r="K2367" s="312"/>
      <c r="L2367" s="461"/>
      <c r="M2367" s="312">
        <f t="shared" si="45"/>
        <v>900.399999999996</v>
      </c>
      <c r="N2367" s="443"/>
      <c r="O2367" s="443"/>
      <c r="P2367" s="443"/>
      <c r="Q2367" s="443"/>
      <c r="R2367" s="443"/>
      <c r="S2367" s="530"/>
      <c r="T2367" s="464"/>
      <c r="U2367" s="541"/>
      <c r="V2367" s="464"/>
      <c r="W2367" s="464"/>
    </row>
    <row r="2368" spans="1:23" ht="15">
      <c r="A2368" s="459" t="s">
        <v>858</v>
      </c>
      <c r="B2368" s="361" t="s">
        <v>1844</v>
      </c>
      <c r="C2368" s="446"/>
      <c r="D2368" s="446"/>
      <c r="E2368" s="286" t="s">
        <v>285</v>
      </c>
      <c r="F2368" s="286" t="s">
        <v>285</v>
      </c>
      <c r="G2368" s="286" t="s">
        <v>285</v>
      </c>
      <c r="H2368" s="286" t="s">
        <v>285</v>
      </c>
      <c r="I2368" s="286">
        <v>0</v>
      </c>
      <c r="J2368" s="163">
        <v>821.10000000000036</v>
      </c>
      <c r="K2368" s="163"/>
      <c r="L2368" s="461"/>
      <c r="M2368" s="312">
        <f t="shared" si="45"/>
        <v>821.10000000000036</v>
      </c>
      <c r="N2368" s="443"/>
      <c r="O2368" s="443" t="s">
        <v>288</v>
      </c>
      <c r="P2368" s="443"/>
      <c r="Q2368" s="443"/>
      <c r="R2368" s="293" t="s">
        <v>2001</v>
      </c>
      <c r="S2368" s="459"/>
      <c r="T2368" s="464"/>
      <c r="U2368" s="542"/>
      <c r="V2368" s="464"/>
      <c r="W2368" s="464"/>
    </row>
    <row r="2369" spans="1:23" ht="15">
      <c r="A2369" s="459" t="s">
        <v>859</v>
      </c>
      <c r="B2369" s="464" t="s">
        <v>861</v>
      </c>
      <c r="C2369" s="443"/>
      <c r="D2369" s="443"/>
      <c r="E2369" s="286" t="s">
        <v>285</v>
      </c>
      <c r="F2369" s="286" t="s">
        <v>285</v>
      </c>
      <c r="G2369" s="286" t="s">
        <v>285</v>
      </c>
      <c r="H2369" s="312">
        <v>283.5</v>
      </c>
      <c r="I2369" s="286">
        <v>0</v>
      </c>
      <c r="J2369" s="312">
        <v>508.69999999999163</v>
      </c>
      <c r="K2369" s="312"/>
      <c r="L2369" s="461"/>
      <c r="M2369" s="312">
        <f t="shared" si="45"/>
        <v>792.19999999999163</v>
      </c>
      <c r="N2369" s="443"/>
      <c r="O2369" s="443"/>
      <c r="P2369" s="443"/>
      <c r="Q2369" s="443"/>
      <c r="R2369" s="443"/>
      <c r="S2369" s="464"/>
      <c r="T2369" s="464"/>
      <c r="U2369" s="542"/>
      <c r="V2369" s="464"/>
      <c r="W2369" s="464"/>
    </row>
    <row r="2370" spans="1:23" ht="15">
      <c r="A2370" s="459" t="s">
        <v>860</v>
      </c>
      <c r="B2370" s="343" t="s">
        <v>1859</v>
      </c>
      <c r="C2370" s="446"/>
      <c r="D2370" s="446"/>
      <c r="E2370" s="286" t="s">
        <v>285</v>
      </c>
      <c r="F2370" s="286" t="s">
        <v>285</v>
      </c>
      <c r="G2370" s="286" t="s">
        <v>285</v>
      </c>
      <c r="H2370" s="286" t="s">
        <v>285</v>
      </c>
      <c r="I2370" s="286">
        <v>0</v>
      </c>
      <c r="J2370" s="120">
        <v>720.29999999999927</v>
      </c>
      <c r="K2370" s="120"/>
      <c r="L2370" s="461"/>
      <c r="M2370" s="312">
        <f t="shared" si="45"/>
        <v>720.29999999999927</v>
      </c>
      <c r="N2370" s="443"/>
      <c r="O2370" s="443" t="s">
        <v>291</v>
      </c>
      <c r="P2370" s="443"/>
      <c r="Q2370" s="443"/>
      <c r="R2370" s="443"/>
      <c r="S2370" s="327"/>
      <c r="T2370" s="464"/>
      <c r="U2370" s="542"/>
      <c r="V2370" s="464"/>
      <c r="W2370" s="464"/>
    </row>
    <row r="2371" spans="1:23" ht="15">
      <c r="A2371" s="459" t="s">
        <v>866</v>
      </c>
      <c r="B2371" s="530" t="s">
        <v>2241</v>
      </c>
      <c r="C2371" s="446"/>
      <c r="D2371" s="446"/>
      <c r="E2371" s="286" t="s">
        <v>285</v>
      </c>
      <c r="F2371" s="286" t="s">
        <v>285</v>
      </c>
      <c r="G2371" s="286" t="s">
        <v>285</v>
      </c>
      <c r="H2371" s="286" t="s">
        <v>285</v>
      </c>
      <c r="I2371" s="286">
        <v>0</v>
      </c>
      <c r="J2371" s="120">
        <v>706.80000000000109</v>
      </c>
      <c r="K2371" s="120"/>
      <c r="L2371" s="461"/>
      <c r="M2371" s="312">
        <f t="shared" si="45"/>
        <v>706.80000000000109</v>
      </c>
      <c r="N2371" s="443"/>
      <c r="O2371" s="443" t="s">
        <v>304</v>
      </c>
      <c r="P2371" s="443"/>
      <c r="Q2371" s="443"/>
      <c r="R2371" s="443"/>
      <c r="S2371" s="464"/>
      <c r="T2371" s="464"/>
      <c r="U2371" s="542"/>
      <c r="V2371" s="464"/>
      <c r="W2371" s="464"/>
    </row>
    <row r="2372" spans="1:23" ht="15">
      <c r="A2372" s="459" t="s">
        <v>867</v>
      </c>
      <c r="B2372" s="464" t="s">
        <v>826</v>
      </c>
      <c r="C2372" s="443"/>
      <c r="D2372" s="443"/>
      <c r="E2372" s="286" t="s">
        <v>285</v>
      </c>
      <c r="F2372" s="286" t="s">
        <v>285</v>
      </c>
      <c r="G2372" s="286" t="s">
        <v>285</v>
      </c>
      <c r="H2372" s="312">
        <v>383.29999999999927</v>
      </c>
      <c r="I2372" s="286">
        <v>0</v>
      </c>
      <c r="J2372" s="312">
        <v>310.20000000000255</v>
      </c>
      <c r="K2372" s="312"/>
      <c r="L2372" s="461"/>
      <c r="M2372" s="312">
        <f t="shared" si="45"/>
        <v>693.50000000000182</v>
      </c>
      <c r="N2372" s="443"/>
      <c r="O2372" s="443"/>
      <c r="P2372" s="443"/>
      <c r="Q2372" s="443"/>
      <c r="R2372" s="443"/>
      <c r="S2372" s="464"/>
      <c r="T2372" s="464"/>
      <c r="U2372" s="542"/>
      <c r="V2372" s="464"/>
      <c r="W2372" s="464"/>
    </row>
    <row r="2373" spans="1:23" ht="15">
      <c r="A2373" s="459" t="s">
        <v>868</v>
      </c>
      <c r="B2373" s="464" t="s">
        <v>857</v>
      </c>
      <c r="C2373" s="443"/>
      <c r="D2373" s="443"/>
      <c r="E2373" s="286" t="s">
        <v>285</v>
      </c>
      <c r="F2373" s="286" t="s">
        <v>285</v>
      </c>
      <c r="G2373" s="286" t="s">
        <v>285</v>
      </c>
      <c r="H2373" s="312">
        <v>684.29999999999745</v>
      </c>
      <c r="I2373" s="286">
        <v>0</v>
      </c>
      <c r="J2373" s="286" t="s">
        <v>285</v>
      </c>
      <c r="K2373" s="286"/>
      <c r="L2373" s="313"/>
      <c r="M2373" s="312">
        <f t="shared" si="45"/>
        <v>684.29999999999745</v>
      </c>
      <c r="N2373" s="443"/>
      <c r="O2373" s="443"/>
      <c r="P2373" s="443"/>
      <c r="Q2373" s="443"/>
      <c r="R2373" s="443"/>
      <c r="S2373" s="464"/>
      <c r="T2373" s="464"/>
      <c r="U2373" s="542"/>
      <c r="V2373" s="464"/>
      <c r="W2373" s="464"/>
    </row>
    <row r="2374" spans="1:23" ht="15">
      <c r="A2374" s="459" t="s">
        <v>870</v>
      </c>
      <c r="B2374" s="530" t="s">
        <v>2244</v>
      </c>
      <c r="C2374" s="446"/>
      <c r="D2374" s="446"/>
      <c r="E2374" s="286" t="s">
        <v>285</v>
      </c>
      <c r="F2374" s="286" t="s">
        <v>285</v>
      </c>
      <c r="G2374" s="286" t="s">
        <v>285</v>
      </c>
      <c r="H2374" s="286" t="s">
        <v>285</v>
      </c>
      <c r="I2374" s="286">
        <v>0</v>
      </c>
      <c r="J2374" s="312">
        <v>645.90000000000146</v>
      </c>
      <c r="K2374" s="312"/>
      <c r="L2374" s="461"/>
      <c r="M2374" s="312">
        <f t="shared" si="45"/>
        <v>645.90000000000146</v>
      </c>
      <c r="N2374" s="443"/>
      <c r="O2374" s="443"/>
      <c r="P2374" s="443"/>
      <c r="Q2374" s="443"/>
      <c r="R2374" s="443"/>
      <c r="S2374" s="464"/>
      <c r="T2374" s="464"/>
      <c r="U2374" s="466"/>
      <c r="V2374" s="464"/>
      <c r="W2374" s="464"/>
    </row>
    <row r="2375" spans="1:23" ht="15">
      <c r="A2375" s="459" t="s">
        <v>871</v>
      </c>
      <c r="B2375" s="464" t="s">
        <v>179</v>
      </c>
      <c r="C2375" s="443"/>
      <c r="D2375" s="443"/>
      <c r="E2375" s="323">
        <v>636.9</v>
      </c>
      <c r="F2375" s="286" t="s">
        <v>285</v>
      </c>
      <c r="G2375" s="286" t="s">
        <v>285</v>
      </c>
      <c r="H2375" s="286" t="s">
        <v>285</v>
      </c>
      <c r="I2375" s="286">
        <v>0</v>
      </c>
      <c r="J2375" s="286" t="s">
        <v>285</v>
      </c>
      <c r="K2375" s="286"/>
      <c r="L2375" s="313"/>
      <c r="M2375" s="312">
        <f t="shared" si="45"/>
        <v>636.9</v>
      </c>
      <c r="N2375" s="443"/>
      <c r="O2375" s="443" t="s">
        <v>299</v>
      </c>
      <c r="P2375" s="443"/>
      <c r="Q2375" s="443"/>
      <c r="R2375" s="443"/>
      <c r="S2375" s="530"/>
      <c r="T2375" s="464"/>
      <c r="U2375" s="317"/>
      <c r="V2375" s="464"/>
      <c r="W2375" s="464"/>
    </row>
    <row r="2376" spans="1:23" ht="15">
      <c r="A2376" s="459" t="s">
        <v>872</v>
      </c>
      <c r="B2376" s="530" t="s">
        <v>2245</v>
      </c>
      <c r="C2376" s="446"/>
      <c r="D2376" s="446"/>
      <c r="E2376" s="286" t="s">
        <v>285</v>
      </c>
      <c r="F2376" s="286" t="s">
        <v>285</v>
      </c>
      <c r="G2376" s="286" t="s">
        <v>285</v>
      </c>
      <c r="H2376" s="286" t="s">
        <v>285</v>
      </c>
      <c r="I2376" s="286">
        <v>0</v>
      </c>
      <c r="J2376" s="312">
        <v>612.899999999996</v>
      </c>
      <c r="K2376" s="312"/>
      <c r="L2376" s="461"/>
      <c r="M2376" s="312">
        <f t="shared" si="45"/>
        <v>612.899999999996</v>
      </c>
      <c r="N2376" s="443"/>
      <c r="O2376" s="443"/>
      <c r="P2376" s="443"/>
      <c r="Q2376" s="443"/>
      <c r="R2376" s="443"/>
      <c r="S2376" s="530"/>
      <c r="T2376" s="464"/>
      <c r="U2376" s="542"/>
      <c r="V2376" s="464"/>
      <c r="W2376" s="464"/>
    </row>
    <row r="2377" spans="1:23" ht="15">
      <c r="A2377" s="459" t="s">
        <v>875</v>
      </c>
      <c r="B2377" s="530" t="s">
        <v>2246</v>
      </c>
      <c r="C2377" s="446"/>
      <c r="D2377" s="446"/>
      <c r="E2377" s="286" t="s">
        <v>285</v>
      </c>
      <c r="F2377" s="286" t="s">
        <v>285</v>
      </c>
      <c r="G2377" s="286" t="s">
        <v>285</v>
      </c>
      <c r="H2377" s="286" t="s">
        <v>285</v>
      </c>
      <c r="I2377" s="286">
        <v>0</v>
      </c>
      <c r="J2377" s="312">
        <v>597.70000000000255</v>
      </c>
      <c r="K2377" s="312"/>
      <c r="L2377" s="461"/>
      <c r="M2377" s="312">
        <f t="shared" si="45"/>
        <v>597.70000000000255</v>
      </c>
      <c r="N2377" s="443"/>
      <c r="O2377" s="443"/>
      <c r="P2377" s="443"/>
      <c r="Q2377" s="443"/>
      <c r="R2377" s="443"/>
      <c r="S2377" s="464"/>
      <c r="T2377" s="464"/>
      <c r="U2377" s="542"/>
      <c r="V2377" s="464"/>
      <c r="W2377" s="464"/>
    </row>
    <row r="2378" spans="1:23" ht="15">
      <c r="A2378" s="459" t="s">
        <v>1006</v>
      </c>
      <c r="B2378" s="530" t="s">
        <v>2237</v>
      </c>
      <c r="C2378" s="446"/>
      <c r="D2378" s="446"/>
      <c r="E2378" s="286" t="s">
        <v>285</v>
      </c>
      <c r="F2378" s="286" t="s">
        <v>285</v>
      </c>
      <c r="G2378" s="286" t="s">
        <v>285</v>
      </c>
      <c r="H2378" s="286" t="s">
        <v>285</v>
      </c>
      <c r="I2378" s="286">
        <v>0</v>
      </c>
      <c r="J2378" s="312">
        <v>590.10000000000036</v>
      </c>
      <c r="K2378" s="312"/>
      <c r="L2378" s="461"/>
      <c r="M2378" s="312">
        <f t="shared" si="45"/>
        <v>590.10000000000036</v>
      </c>
      <c r="N2378" s="443"/>
      <c r="O2378" s="443"/>
      <c r="P2378" s="443"/>
      <c r="Q2378" s="443"/>
      <c r="R2378" s="443"/>
      <c r="S2378" s="464"/>
      <c r="T2378" s="464"/>
      <c r="U2378" s="542"/>
      <c r="V2378" s="464"/>
      <c r="W2378" s="464"/>
    </row>
    <row r="2379" spans="1:23" ht="15">
      <c r="A2379" s="459" t="s">
        <v>1007</v>
      </c>
      <c r="B2379" s="361" t="s">
        <v>1850</v>
      </c>
      <c r="C2379" s="446"/>
      <c r="D2379" s="446"/>
      <c r="E2379" s="286" t="s">
        <v>285</v>
      </c>
      <c r="F2379" s="286" t="s">
        <v>285</v>
      </c>
      <c r="G2379" s="286" t="s">
        <v>285</v>
      </c>
      <c r="H2379" s="286" t="s">
        <v>285</v>
      </c>
      <c r="I2379" s="286">
        <v>0</v>
      </c>
      <c r="J2379" s="312">
        <v>574.19999999999709</v>
      </c>
      <c r="K2379" s="312"/>
      <c r="L2379" s="461"/>
      <c r="M2379" s="312">
        <f t="shared" si="45"/>
        <v>574.19999999999709</v>
      </c>
      <c r="N2379" s="443"/>
      <c r="O2379" s="443"/>
      <c r="P2379" s="443"/>
      <c r="Q2379" s="443"/>
      <c r="R2379" s="443"/>
      <c r="S2379" s="464"/>
      <c r="T2379" s="464"/>
      <c r="U2379" s="541"/>
      <c r="V2379" s="464"/>
      <c r="W2379" s="464"/>
    </row>
    <row r="2380" spans="1:23" ht="15">
      <c r="A2380" s="459" t="s">
        <v>1008</v>
      </c>
      <c r="B2380" s="361" t="s">
        <v>1852</v>
      </c>
      <c r="C2380" s="446"/>
      <c r="D2380" s="446"/>
      <c r="E2380" s="286" t="s">
        <v>285</v>
      </c>
      <c r="F2380" s="286" t="s">
        <v>285</v>
      </c>
      <c r="G2380" s="286" t="s">
        <v>285</v>
      </c>
      <c r="H2380" s="286" t="s">
        <v>285</v>
      </c>
      <c r="I2380" s="286">
        <v>0</v>
      </c>
      <c r="J2380" s="312">
        <v>558.39999999999236</v>
      </c>
      <c r="K2380" s="312"/>
      <c r="L2380" s="461"/>
      <c r="M2380" s="312">
        <f t="shared" si="45"/>
        <v>558.39999999999236</v>
      </c>
      <c r="N2380" s="443"/>
      <c r="O2380" s="443"/>
      <c r="P2380" s="443"/>
      <c r="Q2380" s="443"/>
      <c r="R2380" s="443"/>
      <c r="S2380" s="530"/>
      <c r="T2380" s="464"/>
      <c r="U2380" s="466"/>
      <c r="V2380" s="464"/>
      <c r="W2380" s="464"/>
    </row>
    <row r="2381" spans="1:23" ht="15">
      <c r="A2381" s="459" t="s">
        <v>1009</v>
      </c>
      <c r="B2381" s="464" t="s">
        <v>164</v>
      </c>
      <c r="C2381" s="443"/>
      <c r="D2381" s="443"/>
      <c r="E2381" s="286" t="s">
        <v>285</v>
      </c>
      <c r="F2381" s="286" t="s">
        <v>285</v>
      </c>
      <c r="G2381" s="286">
        <v>556.54999999999995</v>
      </c>
      <c r="H2381" s="286" t="s">
        <v>285</v>
      </c>
      <c r="I2381" s="286">
        <v>0</v>
      </c>
      <c r="J2381" s="286" t="s">
        <v>285</v>
      </c>
      <c r="K2381" s="286"/>
      <c r="L2381" s="313"/>
      <c r="M2381" s="312">
        <f t="shared" si="45"/>
        <v>556.54999999999995</v>
      </c>
      <c r="N2381" s="443"/>
      <c r="O2381" s="443"/>
      <c r="P2381" s="443"/>
      <c r="Q2381" s="443"/>
      <c r="R2381" s="443"/>
      <c r="S2381" s="530"/>
      <c r="T2381" s="464"/>
      <c r="U2381" s="317"/>
      <c r="V2381" s="464"/>
      <c r="W2381" s="464"/>
    </row>
    <row r="2382" spans="1:23" ht="15">
      <c r="A2382" s="459" t="s">
        <v>1010</v>
      </c>
      <c r="B2382" s="459" t="s">
        <v>807</v>
      </c>
      <c r="C2382" s="443"/>
      <c r="D2382" s="443"/>
      <c r="E2382" s="286" t="s">
        <v>285</v>
      </c>
      <c r="F2382" s="286" t="s">
        <v>285</v>
      </c>
      <c r="G2382" s="286" t="s">
        <v>285</v>
      </c>
      <c r="H2382" s="312">
        <v>259.40000000000327</v>
      </c>
      <c r="I2382" s="286">
        <v>0</v>
      </c>
      <c r="J2382" s="312">
        <v>288.69999999999709</v>
      </c>
      <c r="K2382" s="312"/>
      <c r="L2382" s="461"/>
      <c r="M2382" s="312">
        <f t="shared" ref="M2382:M2405" si="46">SUM(E2382:J2382)</f>
        <v>548.10000000000036</v>
      </c>
      <c r="N2382" s="443"/>
      <c r="O2382" s="443"/>
      <c r="P2382" s="443"/>
      <c r="Q2382" s="443"/>
      <c r="R2382" s="443"/>
      <c r="S2382" s="459"/>
      <c r="T2382" s="464"/>
      <c r="U2382" s="317"/>
      <c r="V2382" s="464"/>
      <c r="W2382" s="464"/>
    </row>
    <row r="2383" spans="1:23" ht="15">
      <c r="A2383" s="459" t="s">
        <v>1011</v>
      </c>
      <c r="B2383" s="530" t="s">
        <v>2243</v>
      </c>
      <c r="C2383" s="446"/>
      <c r="D2383" s="446"/>
      <c r="E2383" s="286" t="s">
        <v>285</v>
      </c>
      <c r="F2383" s="286" t="s">
        <v>285</v>
      </c>
      <c r="G2383" s="286" t="s">
        <v>285</v>
      </c>
      <c r="H2383" s="286" t="s">
        <v>285</v>
      </c>
      <c r="I2383" s="286">
        <v>0</v>
      </c>
      <c r="J2383" s="312">
        <v>540.30000000000291</v>
      </c>
      <c r="K2383" s="312"/>
      <c r="L2383" s="461"/>
      <c r="M2383" s="312">
        <f t="shared" si="46"/>
        <v>540.30000000000291</v>
      </c>
      <c r="N2383" s="443"/>
      <c r="O2383" s="443"/>
      <c r="P2383" s="443"/>
      <c r="Q2383" s="443"/>
      <c r="R2383" s="443"/>
      <c r="S2383" s="327"/>
      <c r="T2383" s="464"/>
      <c r="U2383" s="541"/>
      <c r="V2383" s="464"/>
      <c r="W2383" s="464"/>
    </row>
    <row r="2384" spans="1:23" ht="15">
      <c r="A2384" s="459" t="s">
        <v>1012</v>
      </c>
      <c r="B2384" s="361" t="s">
        <v>1854</v>
      </c>
      <c r="C2384" s="446"/>
      <c r="D2384" s="446"/>
      <c r="E2384" s="286" t="s">
        <v>285</v>
      </c>
      <c r="F2384" s="286" t="s">
        <v>285</v>
      </c>
      <c r="G2384" s="286" t="s">
        <v>285</v>
      </c>
      <c r="H2384" s="286" t="s">
        <v>285</v>
      </c>
      <c r="I2384" s="286">
        <v>0</v>
      </c>
      <c r="J2384" s="312">
        <v>517.50000000000182</v>
      </c>
      <c r="K2384" s="312"/>
      <c r="L2384" s="461"/>
      <c r="M2384" s="312">
        <f t="shared" si="46"/>
        <v>517.50000000000182</v>
      </c>
      <c r="N2384" s="443"/>
      <c r="O2384" s="443"/>
      <c r="P2384" s="443"/>
      <c r="Q2384" s="443"/>
      <c r="R2384" s="443"/>
      <c r="S2384" s="530"/>
      <c r="T2384" s="464"/>
      <c r="U2384" s="317"/>
      <c r="V2384" s="464"/>
      <c r="W2384" s="464"/>
    </row>
    <row r="2385" spans="1:23" ht="15">
      <c r="A2385" s="459" t="s">
        <v>1013</v>
      </c>
      <c r="B2385" s="464" t="s">
        <v>847</v>
      </c>
      <c r="C2385" s="443"/>
      <c r="D2385" s="443"/>
      <c r="E2385" s="286" t="s">
        <v>285</v>
      </c>
      <c r="F2385" s="286" t="s">
        <v>285</v>
      </c>
      <c r="G2385" s="286" t="s">
        <v>285</v>
      </c>
      <c r="H2385" s="312">
        <v>499.59999999999491</v>
      </c>
      <c r="I2385" s="286">
        <v>0</v>
      </c>
      <c r="J2385" s="286" t="s">
        <v>285</v>
      </c>
      <c r="K2385" s="286"/>
      <c r="L2385" s="313"/>
      <c r="M2385" s="312">
        <f t="shared" si="46"/>
        <v>499.59999999999491</v>
      </c>
      <c r="N2385" s="443"/>
      <c r="O2385" s="443"/>
      <c r="P2385" s="443"/>
      <c r="Q2385" s="443"/>
      <c r="R2385" s="443"/>
      <c r="S2385" s="459"/>
      <c r="T2385" s="464"/>
      <c r="U2385" s="542"/>
      <c r="V2385" s="464"/>
      <c r="W2385" s="464"/>
    </row>
    <row r="2386" spans="1:23" ht="15">
      <c r="A2386" s="459" t="s">
        <v>1014</v>
      </c>
      <c r="B2386" s="361" t="s">
        <v>1858</v>
      </c>
      <c r="C2386" s="446"/>
      <c r="D2386" s="446"/>
      <c r="E2386" s="286" t="s">
        <v>285</v>
      </c>
      <c r="F2386" s="286" t="s">
        <v>285</v>
      </c>
      <c r="G2386" s="286" t="s">
        <v>285</v>
      </c>
      <c r="H2386" s="286" t="s">
        <v>285</v>
      </c>
      <c r="I2386" s="286">
        <v>0</v>
      </c>
      <c r="J2386" s="312">
        <v>486.89999999999964</v>
      </c>
      <c r="K2386" s="312"/>
      <c r="L2386" s="461"/>
      <c r="M2386" s="312">
        <f t="shared" si="46"/>
        <v>486.89999999999964</v>
      </c>
      <c r="N2386" s="443"/>
      <c r="O2386" s="443"/>
      <c r="P2386" s="443"/>
      <c r="Q2386" s="443"/>
      <c r="R2386" s="443"/>
      <c r="S2386" s="327"/>
      <c r="T2386" s="464"/>
      <c r="U2386" s="542"/>
      <c r="V2386" s="464"/>
      <c r="W2386" s="464"/>
    </row>
    <row r="2387" spans="1:23" ht="15">
      <c r="A2387" s="459" t="s">
        <v>1015</v>
      </c>
      <c r="B2387" s="530" t="s">
        <v>2256</v>
      </c>
      <c r="C2387" s="446"/>
      <c r="D2387" s="446"/>
      <c r="E2387" s="286" t="s">
        <v>285</v>
      </c>
      <c r="F2387" s="286" t="s">
        <v>285</v>
      </c>
      <c r="G2387" s="286" t="s">
        <v>285</v>
      </c>
      <c r="H2387" s="286" t="s">
        <v>285</v>
      </c>
      <c r="I2387" s="286">
        <v>0</v>
      </c>
      <c r="J2387" s="312">
        <v>461.20000000000073</v>
      </c>
      <c r="K2387" s="312"/>
      <c r="L2387" s="461"/>
      <c r="M2387" s="312">
        <f t="shared" si="46"/>
        <v>461.20000000000073</v>
      </c>
      <c r="N2387" s="443"/>
      <c r="O2387" s="443"/>
      <c r="P2387" s="443"/>
      <c r="Q2387" s="443"/>
      <c r="R2387" s="443"/>
      <c r="S2387" s="464"/>
      <c r="T2387" s="464"/>
      <c r="U2387" s="317"/>
      <c r="V2387" s="464"/>
      <c r="W2387" s="464"/>
    </row>
    <row r="2388" spans="1:23" ht="15">
      <c r="A2388" s="459" t="s">
        <v>1016</v>
      </c>
      <c r="B2388" s="361" t="s">
        <v>1853</v>
      </c>
      <c r="C2388" s="446"/>
      <c r="D2388" s="446"/>
      <c r="E2388" s="286" t="s">
        <v>285</v>
      </c>
      <c r="F2388" s="286" t="s">
        <v>285</v>
      </c>
      <c r="G2388" s="286" t="s">
        <v>285</v>
      </c>
      <c r="H2388" s="286" t="s">
        <v>285</v>
      </c>
      <c r="I2388" s="286">
        <v>0</v>
      </c>
      <c r="J2388" s="312">
        <v>433.49999999999818</v>
      </c>
      <c r="K2388" s="312"/>
      <c r="L2388" s="461"/>
      <c r="M2388" s="312">
        <f t="shared" si="46"/>
        <v>433.49999999999818</v>
      </c>
      <c r="N2388" s="443"/>
      <c r="O2388" s="443"/>
      <c r="P2388" s="443"/>
      <c r="Q2388" s="443"/>
      <c r="R2388" s="443"/>
      <c r="S2388" s="464"/>
      <c r="T2388" s="464"/>
      <c r="U2388" s="317"/>
      <c r="V2388" s="464"/>
      <c r="W2388" s="464"/>
    </row>
    <row r="2389" spans="1:23" ht="15">
      <c r="A2389" s="459" t="s">
        <v>1017</v>
      </c>
      <c r="B2389" s="361" t="s">
        <v>1849</v>
      </c>
      <c r="C2389" s="446"/>
      <c r="D2389" s="446"/>
      <c r="E2389" s="286" t="s">
        <v>285</v>
      </c>
      <c r="F2389" s="286" t="s">
        <v>285</v>
      </c>
      <c r="G2389" s="286" t="s">
        <v>285</v>
      </c>
      <c r="H2389" s="286" t="s">
        <v>285</v>
      </c>
      <c r="I2389" s="286">
        <v>0</v>
      </c>
      <c r="J2389" s="312">
        <v>427.89999999999964</v>
      </c>
      <c r="K2389" s="312"/>
      <c r="L2389" s="461"/>
      <c r="M2389" s="312">
        <f t="shared" si="46"/>
        <v>427.89999999999964</v>
      </c>
      <c r="N2389" s="443"/>
      <c r="O2389" s="443"/>
      <c r="P2389" s="443"/>
      <c r="Q2389" s="443"/>
      <c r="R2389" s="443"/>
      <c r="S2389" s="530"/>
      <c r="T2389" s="464"/>
      <c r="U2389" s="542"/>
      <c r="V2389" s="464"/>
      <c r="W2389" s="464"/>
    </row>
    <row r="2390" spans="1:23" ht="15">
      <c r="A2390" s="459" t="s">
        <v>1018</v>
      </c>
      <c r="B2390" s="361" t="s">
        <v>1856</v>
      </c>
      <c r="C2390" s="446"/>
      <c r="D2390" s="446"/>
      <c r="E2390" s="286" t="s">
        <v>285</v>
      </c>
      <c r="F2390" s="286" t="s">
        <v>285</v>
      </c>
      <c r="G2390" s="286" t="s">
        <v>285</v>
      </c>
      <c r="H2390" s="286" t="s">
        <v>285</v>
      </c>
      <c r="I2390" s="286">
        <v>0</v>
      </c>
      <c r="J2390" s="312">
        <v>413.60000000000218</v>
      </c>
      <c r="K2390" s="312"/>
      <c r="L2390" s="461"/>
      <c r="M2390" s="312">
        <f t="shared" si="46"/>
        <v>413.60000000000218</v>
      </c>
      <c r="N2390" s="443"/>
      <c r="O2390" s="443"/>
      <c r="P2390" s="443"/>
      <c r="Q2390" s="443"/>
      <c r="R2390" s="443"/>
      <c r="S2390" s="443"/>
      <c r="T2390" s="443"/>
      <c r="U2390" s="443"/>
      <c r="V2390" s="443"/>
      <c r="W2390" s="443"/>
    </row>
    <row r="2391" spans="1:23" ht="15">
      <c r="A2391" s="459" t="s">
        <v>1019</v>
      </c>
      <c r="B2391" s="361" t="s">
        <v>1841</v>
      </c>
      <c r="C2391" s="446"/>
      <c r="D2391" s="446"/>
      <c r="E2391" s="286" t="s">
        <v>285</v>
      </c>
      <c r="F2391" s="286" t="s">
        <v>285</v>
      </c>
      <c r="G2391" s="286" t="s">
        <v>285</v>
      </c>
      <c r="H2391" s="286" t="s">
        <v>285</v>
      </c>
      <c r="I2391" s="286">
        <v>0</v>
      </c>
      <c r="J2391" s="312">
        <v>411.09999999999764</v>
      </c>
      <c r="K2391" s="312"/>
      <c r="L2391" s="461"/>
      <c r="M2391" s="312">
        <f t="shared" si="46"/>
        <v>411.09999999999764</v>
      </c>
      <c r="N2391" s="443"/>
      <c r="O2391" s="443"/>
      <c r="P2391" s="443"/>
      <c r="Q2391" s="443"/>
      <c r="R2391" s="443"/>
      <c r="S2391" s="443"/>
      <c r="T2391" s="443"/>
      <c r="U2391" s="443"/>
      <c r="V2391" s="443"/>
      <c r="W2391" s="443"/>
    </row>
    <row r="2392" spans="1:23" ht="15">
      <c r="A2392" s="459" t="s">
        <v>1020</v>
      </c>
      <c r="B2392" s="464" t="s">
        <v>842</v>
      </c>
      <c r="C2392" s="443"/>
      <c r="D2392" s="443"/>
      <c r="E2392" s="286" t="s">
        <v>285</v>
      </c>
      <c r="F2392" s="286" t="s">
        <v>285</v>
      </c>
      <c r="G2392" s="286" t="s">
        <v>285</v>
      </c>
      <c r="H2392" s="312">
        <v>410.10000000000764</v>
      </c>
      <c r="I2392" s="286">
        <v>0</v>
      </c>
      <c r="J2392" s="286" t="s">
        <v>285</v>
      </c>
      <c r="K2392" s="286"/>
      <c r="L2392" s="313"/>
      <c r="M2392" s="312">
        <f t="shared" si="46"/>
        <v>410.10000000000764</v>
      </c>
      <c r="N2392" s="443"/>
      <c r="O2392" s="443"/>
      <c r="P2392" s="443"/>
      <c r="Q2392" s="443"/>
      <c r="R2392" s="443"/>
      <c r="S2392" s="443"/>
      <c r="T2392" s="443"/>
      <c r="U2392" s="443"/>
      <c r="V2392" s="443"/>
      <c r="W2392" s="443"/>
    </row>
    <row r="2393" spans="1:23" ht="15">
      <c r="A2393" s="459" t="s">
        <v>1021</v>
      </c>
      <c r="B2393" s="530" t="s">
        <v>2242</v>
      </c>
      <c r="C2393" s="446"/>
      <c r="D2393" s="446"/>
      <c r="E2393" s="286" t="s">
        <v>285</v>
      </c>
      <c r="F2393" s="286" t="s">
        <v>285</v>
      </c>
      <c r="G2393" s="286" t="s">
        <v>285</v>
      </c>
      <c r="H2393" s="286" t="s">
        <v>285</v>
      </c>
      <c r="I2393" s="286">
        <v>0</v>
      </c>
      <c r="J2393" s="312">
        <v>386.20000000000437</v>
      </c>
      <c r="K2393" s="312"/>
      <c r="L2393" s="461"/>
      <c r="M2393" s="312">
        <f t="shared" si="46"/>
        <v>386.20000000000437</v>
      </c>
      <c r="N2393" s="443"/>
      <c r="O2393" s="443"/>
      <c r="P2393" s="443"/>
      <c r="Q2393" s="443"/>
      <c r="R2393" s="443"/>
      <c r="S2393" s="443"/>
      <c r="T2393" s="443"/>
      <c r="U2393" s="443"/>
      <c r="V2393" s="443"/>
      <c r="W2393" s="443"/>
    </row>
    <row r="2394" spans="1:23" ht="15">
      <c r="A2394" s="459" t="s">
        <v>1022</v>
      </c>
      <c r="B2394" s="530" t="s">
        <v>2239</v>
      </c>
      <c r="C2394" s="446"/>
      <c r="D2394" s="446"/>
      <c r="E2394" s="286" t="s">
        <v>285</v>
      </c>
      <c r="F2394" s="286" t="s">
        <v>285</v>
      </c>
      <c r="G2394" s="286" t="s">
        <v>285</v>
      </c>
      <c r="H2394" s="286" t="s">
        <v>285</v>
      </c>
      <c r="I2394" s="286">
        <v>0</v>
      </c>
      <c r="J2394" s="312">
        <v>381.79999999999382</v>
      </c>
      <c r="K2394" s="312"/>
      <c r="L2394" s="461"/>
      <c r="M2394" s="312">
        <f t="shared" si="46"/>
        <v>381.79999999999382</v>
      </c>
      <c r="N2394" s="443"/>
      <c r="O2394" s="443"/>
      <c r="P2394" s="443"/>
      <c r="Q2394" s="443"/>
      <c r="R2394" s="443"/>
      <c r="S2394" s="443"/>
      <c r="T2394" s="443"/>
      <c r="U2394" s="443"/>
      <c r="V2394" s="443"/>
      <c r="W2394" s="443"/>
    </row>
    <row r="2395" spans="1:23" ht="15">
      <c r="A2395" s="459" t="s">
        <v>1023</v>
      </c>
      <c r="B2395" s="361" t="s">
        <v>1857</v>
      </c>
      <c r="C2395" s="446"/>
      <c r="D2395" s="446"/>
      <c r="E2395" s="286" t="s">
        <v>285</v>
      </c>
      <c r="F2395" s="286" t="s">
        <v>285</v>
      </c>
      <c r="G2395" s="286" t="s">
        <v>285</v>
      </c>
      <c r="H2395" s="286" t="s">
        <v>285</v>
      </c>
      <c r="I2395" s="286">
        <v>0</v>
      </c>
      <c r="J2395" s="312">
        <v>328.09999999999673</v>
      </c>
      <c r="K2395" s="312"/>
      <c r="L2395" s="461"/>
      <c r="M2395" s="312">
        <f t="shared" si="46"/>
        <v>328.09999999999673</v>
      </c>
      <c r="N2395" s="443"/>
      <c r="O2395" s="443"/>
      <c r="P2395" s="443"/>
      <c r="Q2395" s="443"/>
      <c r="R2395" s="443"/>
      <c r="S2395" s="443"/>
      <c r="T2395" s="443"/>
      <c r="U2395" s="443"/>
      <c r="V2395" s="443"/>
      <c r="W2395" s="443"/>
    </row>
    <row r="2396" spans="1:23" ht="15">
      <c r="A2396" s="459" t="s">
        <v>1024</v>
      </c>
      <c r="B2396" s="361" t="s">
        <v>1851</v>
      </c>
      <c r="C2396" s="446"/>
      <c r="D2396" s="446"/>
      <c r="E2396" s="286" t="s">
        <v>285</v>
      </c>
      <c r="F2396" s="286" t="s">
        <v>285</v>
      </c>
      <c r="G2396" s="286" t="s">
        <v>285</v>
      </c>
      <c r="H2396" s="286" t="s">
        <v>285</v>
      </c>
      <c r="I2396" s="286">
        <v>0</v>
      </c>
      <c r="J2396" s="312">
        <v>319.70000000000073</v>
      </c>
      <c r="K2396" s="312"/>
      <c r="L2396" s="461"/>
      <c r="M2396" s="312">
        <f t="shared" si="46"/>
        <v>319.70000000000073</v>
      </c>
      <c r="N2396" s="443"/>
      <c r="O2396" s="443"/>
      <c r="P2396" s="443"/>
      <c r="Q2396" s="443"/>
      <c r="R2396" s="443"/>
      <c r="S2396" s="443"/>
      <c r="T2396" s="443"/>
      <c r="U2396" s="443"/>
      <c r="V2396" s="443"/>
      <c r="W2396" s="443"/>
    </row>
    <row r="2397" spans="1:23" ht="15">
      <c r="A2397" s="459" t="s">
        <v>1025</v>
      </c>
      <c r="B2397" s="361" t="s">
        <v>1839</v>
      </c>
      <c r="C2397" s="446"/>
      <c r="D2397" s="446"/>
      <c r="E2397" s="286" t="s">
        <v>285</v>
      </c>
      <c r="F2397" s="286" t="s">
        <v>285</v>
      </c>
      <c r="G2397" s="286" t="s">
        <v>285</v>
      </c>
      <c r="H2397" s="286" t="s">
        <v>285</v>
      </c>
      <c r="I2397" s="286">
        <v>0</v>
      </c>
      <c r="J2397" s="312">
        <v>289.30000000000109</v>
      </c>
      <c r="K2397" s="312"/>
      <c r="L2397" s="461"/>
      <c r="M2397" s="312">
        <f t="shared" si="46"/>
        <v>289.30000000000109</v>
      </c>
      <c r="N2397" s="443"/>
      <c r="O2397" s="443"/>
      <c r="P2397" s="443"/>
      <c r="Q2397" s="443"/>
      <c r="R2397" s="443"/>
      <c r="S2397" s="443"/>
      <c r="T2397" s="443"/>
      <c r="U2397" s="443"/>
      <c r="V2397" s="443"/>
      <c r="W2397" s="443"/>
    </row>
    <row r="2398" spans="1:23" ht="15">
      <c r="A2398" s="459" t="s">
        <v>1026</v>
      </c>
      <c r="B2398" s="361" t="s">
        <v>1842</v>
      </c>
      <c r="C2398" s="446"/>
      <c r="D2398" s="446"/>
      <c r="E2398" s="286" t="s">
        <v>285</v>
      </c>
      <c r="F2398" s="286" t="s">
        <v>285</v>
      </c>
      <c r="G2398" s="286" t="s">
        <v>285</v>
      </c>
      <c r="H2398" s="286" t="s">
        <v>285</v>
      </c>
      <c r="I2398" s="286">
        <v>0</v>
      </c>
      <c r="J2398" s="312">
        <v>160.59999999999491</v>
      </c>
      <c r="K2398" s="312"/>
      <c r="L2398" s="461"/>
      <c r="M2398" s="312">
        <f t="shared" si="46"/>
        <v>160.59999999999491</v>
      </c>
      <c r="N2398" s="443"/>
      <c r="O2398" s="443"/>
      <c r="P2398" s="443"/>
      <c r="Q2398" s="443"/>
      <c r="R2398" s="443"/>
      <c r="S2398" s="443"/>
      <c r="T2398" s="443"/>
      <c r="U2398" s="443"/>
      <c r="V2398" s="443"/>
      <c r="W2398" s="443"/>
    </row>
    <row r="2399" spans="1:23" ht="15">
      <c r="A2399" s="459" t="s">
        <v>1027</v>
      </c>
      <c r="B2399" s="530" t="s">
        <v>2238</v>
      </c>
      <c r="C2399" s="446"/>
      <c r="D2399" s="446"/>
      <c r="E2399" s="286" t="s">
        <v>285</v>
      </c>
      <c r="F2399" s="286" t="s">
        <v>285</v>
      </c>
      <c r="G2399" s="286" t="s">
        <v>285</v>
      </c>
      <c r="H2399" s="286" t="s">
        <v>285</v>
      </c>
      <c r="I2399" s="286">
        <v>0</v>
      </c>
      <c r="J2399" s="312">
        <v>156.5</v>
      </c>
      <c r="K2399" s="312"/>
      <c r="L2399" s="461"/>
      <c r="M2399" s="312">
        <f t="shared" si="46"/>
        <v>156.5</v>
      </c>
      <c r="N2399" s="443"/>
      <c r="O2399" s="443"/>
      <c r="P2399" s="443"/>
      <c r="Q2399" s="443"/>
      <c r="R2399" s="443"/>
      <c r="S2399" s="443"/>
      <c r="T2399" s="443"/>
      <c r="U2399" s="443"/>
      <c r="V2399" s="443"/>
      <c r="W2399" s="443"/>
    </row>
    <row r="2400" spans="1:23" ht="15">
      <c r="A2400" s="459" t="s">
        <v>1028</v>
      </c>
      <c r="B2400" s="343" t="s">
        <v>1837</v>
      </c>
      <c r="C2400" s="446"/>
      <c r="D2400" s="446"/>
      <c r="E2400" s="286" t="s">
        <v>285</v>
      </c>
      <c r="F2400" s="286" t="s">
        <v>285</v>
      </c>
      <c r="G2400" s="286" t="s">
        <v>285</v>
      </c>
      <c r="H2400" s="286" t="s">
        <v>285</v>
      </c>
      <c r="I2400" s="286">
        <v>0</v>
      </c>
      <c r="J2400" s="286" t="s">
        <v>285</v>
      </c>
      <c r="K2400" s="286"/>
      <c r="L2400" s="313"/>
      <c r="M2400" s="312">
        <f t="shared" si="46"/>
        <v>0</v>
      </c>
      <c r="N2400" s="443"/>
      <c r="O2400" s="443"/>
      <c r="P2400" s="443"/>
      <c r="Q2400" s="443"/>
      <c r="R2400" s="443"/>
      <c r="S2400" s="443"/>
      <c r="T2400" s="443"/>
      <c r="U2400" s="443"/>
      <c r="V2400" s="443"/>
      <c r="W2400" s="443"/>
    </row>
    <row r="2401" spans="1:23" ht="15">
      <c r="A2401" s="459" t="s">
        <v>1029</v>
      </c>
      <c r="B2401" s="361" t="s">
        <v>1848</v>
      </c>
      <c r="C2401" s="446"/>
      <c r="D2401" s="446"/>
      <c r="E2401" s="286" t="s">
        <v>285</v>
      </c>
      <c r="F2401" s="286" t="s">
        <v>285</v>
      </c>
      <c r="G2401" s="286" t="s">
        <v>285</v>
      </c>
      <c r="H2401" s="286" t="s">
        <v>285</v>
      </c>
      <c r="I2401" s="286">
        <v>0</v>
      </c>
      <c r="J2401" s="286" t="s">
        <v>285</v>
      </c>
      <c r="K2401" s="286"/>
      <c r="L2401" s="313"/>
      <c r="M2401" s="312">
        <f t="shared" si="46"/>
        <v>0</v>
      </c>
      <c r="N2401" s="443"/>
      <c r="O2401" s="443"/>
      <c r="P2401" s="443"/>
      <c r="Q2401" s="443"/>
      <c r="R2401" s="443"/>
      <c r="S2401" s="443"/>
      <c r="T2401" s="443"/>
      <c r="U2401" s="443"/>
      <c r="V2401" s="443"/>
      <c r="W2401" s="443"/>
    </row>
    <row r="2402" spans="1:23" ht="15">
      <c r="A2402" s="459" t="s">
        <v>1030</v>
      </c>
      <c r="B2402" s="361" t="s">
        <v>1847</v>
      </c>
      <c r="C2402" s="446"/>
      <c r="D2402" s="446"/>
      <c r="E2402" s="286" t="s">
        <v>285</v>
      </c>
      <c r="F2402" s="286" t="s">
        <v>285</v>
      </c>
      <c r="G2402" s="286" t="s">
        <v>285</v>
      </c>
      <c r="H2402" s="286" t="s">
        <v>285</v>
      </c>
      <c r="I2402" s="286">
        <v>0</v>
      </c>
      <c r="J2402" s="286" t="s">
        <v>285</v>
      </c>
      <c r="K2402" s="286"/>
      <c r="L2402" s="313"/>
      <c r="M2402" s="312">
        <f t="shared" si="46"/>
        <v>0</v>
      </c>
      <c r="N2402" s="443"/>
      <c r="O2402" s="443"/>
      <c r="P2402" s="443"/>
      <c r="Q2402" s="443"/>
      <c r="R2402" s="443"/>
      <c r="S2402" s="443"/>
      <c r="T2402" s="443"/>
      <c r="U2402" s="443"/>
      <c r="V2402" s="443"/>
      <c r="W2402" s="443"/>
    </row>
    <row r="2403" spans="1:23" ht="15">
      <c r="A2403" s="459" t="s">
        <v>1031</v>
      </c>
      <c r="B2403" s="361" t="s">
        <v>1845</v>
      </c>
      <c r="C2403" s="446"/>
      <c r="D2403" s="446"/>
      <c r="E2403" s="286" t="s">
        <v>285</v>
      </c>
      <c r="F2403" s="286" t="s">
        <v>285</v>
      </c>
      <c r="G2403" s="286" t="s">
        <v>285</v>
      </c>
      <c r="H2403" s="286" t="s">
        <v>285</v>
      </c>
      <c r="I2403" s="286">
        <v>0</v>
      </c>
      <c r="J2403" s="286" t="s">
        <v>285</v>
      </c>
      <c r="K2403" s="286"/>
      <c r="L2403" s="313"/>
      <c r="M2403" s="312">
        <f t="shared" si="46"/>
        <v>0</v>
      </c>
      <c r="N2403" s="443"/>
      <c r="O2403" s="443"/>
      <c r="P2403" s="443"/>
      <c r="Q2403" s="443"/>
      <c r="R2403" s="443"/>
      <c r="S2403" s="443"/>
      <c r="T2403" s="443"/>
      <c r="U2403" s="443"/>
      <c r="V2403" s="443"/>
      <c r="W2403" s="443"/>
    </row>
    <row r="2404" spans="1:23" ht="15">
      <c r="A2404" s="459" t="s">
        <v>1032</v>
      </c>
      <c r="B2404" s="361" t="s">
        <v>1873</v>
      </c>
      <c r="C2404" s="446"/>
      <c r="D2404" s="446"/>
      <c r="E2404" s="286" t="s">
        <v>285</v>
      </c>
      <c r="F2404" s="286" t="s">
        <v>285</v>
      </c>
      <c r="G2404" s="286" t="s">
        <v>285</v>
      </c>
      <c r="H2404" s="286" t="s">
        <v>285</v>
      </c>
      <c r="I2404" s="286">
        <v>0</v>
      </c>
      <c r="J2404" s="286" t="s">
        <v>285</v>
      </c>
      <c r="K2404" s="286"/>
      <c r="L2404" s="313"/>
      <c r="M2404" s="312">
        <f t="shared" si="46"/>
        <v>0</v>
      </c>
      <c r="N2404" s="443"/>
      <c r="O2404" s="443"/>
      <c r="P2404" s="443"/>
      <c r="Q2404" s="443"/>
      <c r="R2404" s="443"/>
      <c r="S2404" s="443"/>
      <c r="T2404" s="443"/>
      <c r="U2404" s="443"/>
      <c r="V2404" s="443"/>
      <c r="W2404" s="443"/>
    </row>
    <row r="2405" spans="1:23" ht="15">
      <c r="A2405" s="459" t="s">
        <v>1033</v>
      </c>
      <c r="B2405" s="361" t="s">
        <v>1855</v>
      </c>
      <c r="C2405" s="446"/>
      <c r="D2405" s="446"/>
      <c r="E2405" s="286" t="s">
        <v>285</v>
      </c>
      <c r="F2405" s="286" t="s">
        <v>285</v>
      </c>
      <c r="G2405" s="286" t="s">
        <v>285</v>
      </c>
      <c r="H2405" s="286" t="s">
        <v>285</v>
      </c>
      <c r="I2405" s="286">
        <v>0</v>
      </c>
      <c r="J2405" s="286" t="s">
        <v>285</v>
      </c>
      <c r="K2405" s="286"/>
      <c r="L2405" s="443"/>
      <c r="M2405" s="312">
        <f t="shared" si="46"/>
        <v>0</v>
      </c>
      <c r="N2405" s="443"/>
      <c r="O2405" s="443"/>
      <c r="P2405" s="443"/>
      <c r="Q2405" s="443"/>
      <c r="R2405" s="443"/>
      <c r="S2405" s="443"/>
      <c r="T2405" s="443"/>
      <c r="U2405" s="443"/>
      <c r="V2405" s="443"/>
      <c r="W2405" s="443"/>
    </row>
    <row r="2406" spans="1:23" ht="15">
      <c r="A2406" s="459"/>
      <c r="B2406" s="459"/>
      <c r="C2406" s="443"/>
      <c r="D2406" s="443"/>
      <c r="E2406" s="286"/>
      <c r="F2406" s="286"/>
      <c r="G2406" s="286"/>
      <c r="H2406" s="312"/>
      <c r="I2406" s="443"/>
      <c r="J2406" s="443"/>
      <c r="K2406" s="443"/>
      <c r="L2406" s="313"/>
      <c r="M2406" s="312"/>
      <c r="N2406" s="443"/>
      <c r="O2406" s="443"/>
      <c r="P2406" s="443"/>
      <c r="Q2406" s="443"/>
      <c r="R2406" s="443"/>
      <c r="S2406" s="443"/>
      <c r="T2406" s="443"/>
      <c r="U2406" s="443"/>
      <c r="V2406" s="443"/>
      <c r="W2406" s="443"/>
    </row>
    <row r="2407" spans="1:23" ht="15">
      <c r="A2407" s="459"/>
      <c r="B2407" s="464"/>
      <c r="C2407" s="443"/>
      <c r="D2407" s="443"/>
      <c r="E2407" s="286"/>
      <c r="F2407" s="443"/>
      <c r="G2407" s="443"/>
      <c r="H2407" s="443"/>
      <c r="I2407" s="443"/>
      <c r="J2407" s="443"/>
      <c r="K2407" s="443"/>
      <c r="L2407" s="313"/>
      <c r="M2407" s="313"/>
      <c r="N2407" s="443"/>
      <c r="O2407" s="443"/>
      <c r="P2407" s="443"/>
      <c r="Q2407" s="443"/>
      <c r="R2407" s="443"/>
      <c r="S2407" s="443"/>
      <c r="T2407" s="443"/>
      <c r="U2407" s="443"/>
      <c r="V2407" s="443"/>
      <c r="W2407" s="443"/>
    </row>
    <row r="2408" spans="1:23" ht="15">
      <c r="A2408" s="459"/>
      <c r="B2408" s="464"/>
      <c r="C2408" s="443"/>
      <c r="D2408" s="443"/>
      <c r="E2408" s="286"/>
      <c r="F2408" s="443"/>
      <c r="G2408" s="443"/>
      <c r="H2408" s="443"/>
      <c r="I2408" s="443"/>
      <c r="J2408" s="443"/>
      <c r="K2408" s="443"/>
      <c r="L2408" s="313"/>
      <c r="M2408" s="313"/>
      <c r="N2408" s="443"/>
      <c r="O2408" s="443"/>
      <c r="P2408" s="443"/>
      <c r="Q2408" s="443"/>
      <c r="R2408" s="443"/>
      <c r="S2408" s="443"/>
      <c r="T2408" s="443"/>
      <c r="U2408" s="443"/>
      <c r="V2408" s="443"/>
      <c r="W2408" s="443"/>
    </row>
    <row r="2409" spans="1:23" ht="25.5">
      <c r="A2409" s="30" t="s">
        <v>208</v>
      </c>
      <c r="B2409" s="443"/>
      <c r="C2409" s="443"/>
      <c r="D2409" s="443"/>
      <c r="E2409" s="443"/>
      <c r="F2409" s="443"/>
      <c r="G2409" s="443"/>
      <c r="H2409" s="443"/>
      <c r="I2409" s="443"/>
      <c r="J2409" s="443"/>
      <c r="K2409" s="443"/>
      <c r="L2409" s="313"/>
      <c r="M2409" s="313"/>
      <c r="N2409" s="443"/>
      <c r="O2409" s="443"/>
      <c r="P2409" s="443"/>
      <c r="Q2409" s="443"/>
      <c r="R2409" s="443"/>
      <c r="S2409" s="443"/>
      <c r="T2409" s="443"/>
      <c r="U2409" s="443"/>
      <c r="V2409" s="443"/>
      <c r="W2409" s="443"/>
    </row>
    <row r="2410" spans="1:23">
      <c r="A2410" s="443"/>
      <c r="B2410" s="443"/>
      <c r="C2410" s="443"/>
      <c r="D2410" s="443"/>
      <c r="E2410" s="443"/>
      <c r="F2410" s="443"/>
      <c r="G2410" s="443"/>
      <c r="H2410" s="443"/>
      <c r="I2410" s="443"/>
      <c r="J2410" s="443"/>
      <c r="K2410" s="443"/>
      <c r="L2410" s="313"/>
      <c r="M2410" s="313"/>
      <c r="N2410" s="443"/>
      <c r="O2410" s="443"/>
      <c r="P2410" s="443"/>
      <c r="Q2410" s="443"/>
      <c r="R2410" s="443"/>
      <c r="S2410" s="443"/>
      <c r="T2410" s="443"/>
      <c r="U2410" s="443"/>
      <c r="V2410" s="443"/>
      <c r="W2410" s="443"/>
    </row>
    <row r="2411" spans="1:23" ht="15">
      <c r="A2411" s="305"/>
      <c r="B2411" s="305"/>
      <c r="C2411" s="305"/>
      <c r="D2411" s="305"/>
      <c r="E2411" s="80">
        <v>2016</v>
      </c>
      <c r="F2411" s="80">
        <v>2017</v>
      </c>
      <c r="G2411" s="80">
        <v>2018</v>
      </c>
      <c r="H2411" s="80">
        <v>2019</v>
      </c>
      <c r="I2411" s="80">
        <v>2020</v>
      </c>
      <c r="J2411" s="80">
        <v>2021</v>
      </c>
      <c r="K2411" s="80">
        <v>2022</v>
      </c>
      <c r="L2411" s="313"/>
      <c r="M2411" s="89" t="s">
        <v>40</v>
      </c>
      <c r="N2411" s="443"/>
      <c r="O2411" s="443"/>
      <c r="P2411" s="443"/>
      <c r="Q2411" s="443"/>
      <c r="R2411" s="443"/>
      <c r="S2411" s="443"/>
      <c r="T2411" s="443"/>
      <c r="U2411" s="443"/>
      <c r="V2411" s="443"/>
      <c r="W2411" s="443"/>
    </row>
    <row r="2412" spans="1:23" ht="15">
      <c r="A2412" s="459" t="s">
        <v>0</v>
      </c>
      <c r="B2412" s="464" t="s">
        <v>31</v>
      </c>
      <c r="C2412" s="443"/>
      <c r="D2412" s="443"/>
      <c r="E2412" s="323">
        <v>3417.5</v>
      </c>
      <c r="F2412" s="301">
        <v>3795.9</v>
      </c>
      <c r="G2412" s="302">
        <v>4469.3</v>
      </c>
      <c r="H2412" s="323">
        <v>4053.3999999999942</v>
      </c>
      <c r="I2412" s="302">
        <v>4773.100000000004</v>
      </c>
      <c r="J2412" s="286">
        <v>3091.0999999999931</v>
      </c>
      <c r="K2412" s="286"/>
      <c r="L2412" s="443"/>
      <c r="M2412" s="312">
        <f t="shared" ref="M2412:M2475" si="47">SUM(E2412:J2412)</f>
        <v>23600.299999999988</v>
      </c>
      <c r="N2412" s="443"/>
      <c r="O2412" s="443" t="s">
        <v>2029</v>
      </c>
      <c r="P2412" s="443"/>
      <c r="Q2412" s="443"/>
      <c r="R2412" s="443" t="s">
        <v>1404</v>
      </c>
      <c r="S2412" s="530"/>
      <c r="T2412" s="464"/>
      <c r="U2412" s="688"/>
      <c r="V2412" s="464"/>
      <c r="W2412" s="464"/>
    </row>
    <row r="2413" spans="1:23" ht="15">
      <c r="A2413" s="459" t="s">
        <v>2</v>
      </c>
      <c r="B2413" s="464" t="s">
        <v>21</v>
      </c>
      <c r="C2413" s="443"/>
      <c r="D2413" s="443"/>
      <c r="E2413" s="323">
        <v>3493.2</v>
      </c>
      <c r="F2413" s="323">
        <v>3272.4</v>
      </c>
      <c r="G2413" s="323">
        <v>4117.7</v>
      </c>
      <c r="H2413" s="286">
        <v>3242.4000000000069</v>
      </c>
      <c r="I2413" s="286">
        <v>4198.3999999999996</v>
      </c>
      <c r="J2413" s="323">
        <v>3903.5000000000346</v>
      </c>
      <c r="K2413" s="323"/>
      <c r="L2413" s="443"/>
      <c r="M2413" s="312">
        <f t="shared" si="47"/>
        <v>22227.600000000042</v>
      </c>
      <c r="N2413" s="443"/>
      <c r="O2413" s="443" t="s">
        <v>3873</v>
      </c>
      <c r="P2413" s="443"/>
      <c r="Q2413" s="443"/>
      <c r="R2413" s="293" t="s">
        <v>1404</v>
      </c>
      <c r="S2413" s="343"/>
      <c r="T2413" s="464"/>
      <c r="U2413" s="689"/>
      <c r="V2413" s="464"/>
      <c r="W2413" s="464"/>
    </row>
    <row r="2414" spans="1:23" ht="15">
      <c r="A2414" s="459" t="s">
        <v>3</v>
      </c>
      <c r="B2414" s="464" t="s">
        <v>11</v>
      </c>
      <c r="C2414" s="443"/>
      <c r="D2414" s="443"/>
      <c r="E2414" s="303">
        <v>4519.8</v>
      </c>
      <c r="F2414" s="323">
        <v>3699.8</v>
      </c>
      <c r="G2414" s="286">
        <v>3339.2</v>
      </c>
      <c r="H2414" s="286">
        <v>3439.5000000000055</v>
      </c>
      <c r="I2414" s="286">
        <v>3255.3000000000038</v>
      </c>
      <c r="J2414" s="323">
        <v>3790.8000000000629</v>
      </c>
      <c r="K2414" s="323"/>
      <c r="L2414" s="443"/>
      <c r="M2414" s="312">
        <f t="shared" si="47"/>
        <v>22044.400000000074</v>
      </c>
      <c r="N2414" s="443"/>
      <c r="O2414" s="443" t="s">
        <v>3874</v>
      </c>
      <c r="P2414" s="443"/>
      <c r="Q2414" s="443"/>
      <c r="R2414" s="443" t="s">
        <v>2002</v>
      </c>
      <c r="S2414" s="464"/>
      <c r="T2414" s="464"/>
      <c r="U2414" s="687"/>
      <c r="V2414" s="464"/>
      <c r="W2414" s="464"/>
    </row>
    <row r="2415" spans="1:23" ht="15">
      <c r="A2415" s="459" t="s">
        <v>5</v>
      </c>
      <c r="B2415" s="464" t="s">
        <v>17</v>
      </c>
      <c r="C2415" s="443"/>
      <c r="D2415" s="443"/>
      <c r="E2415" s="286">
        <v>3291.3</v>
      </c>
      <c r="F2415" s="323">
        <v>3596.1</v>
      </c>
      <c r="G2415" s="323">
        <v>4383.2</v>
      </c>
      <c r="H2415" s="286">
        <v>3079.700000000008</v>
      </c>
      <c r="I2415" s="286">
        <v>4041.8999999999978</v>
      </c>
      <c r="J2415" s="286">
        <v>3310.4000000000324</v>
      </c>
      <c r="K2415" s="286"/>
      <c r="L2415" s="443"/>
      <c r="M2415" s="312">
        <f t="shared" si="47"/>
        <v>21702.600000000035</v>
      </c>
      <c r="N2415" s="443"/>
      <c r="O2415" s="443" t="s">
        <v>318</v>
      </c>
      <c r="P2415" s="443"/>
      <c r="Q2415" s="443"/>
      <c r="R2415" s="443"/>
      <c r="S2415" s="530"/>
      <c r="T2415" s="464"/>
      <c r="U2415" s="686"/>
      <c r="V2415" s="464"/>
      <c r="W2415" s="464"/>
    </row>
    <row r="2416" spans="1:23" ht="15">
      <c r="A2416" s="459" t="s">
        <v>7</v>
      </c>
      <c r="B2416" s="464" t="s">
        <v>9</v>
      </c>
      <c r="C2416" s="443"/>
      <c r="D2416" s="443"/>
      <c r="E2416" s="286">
        <v>3276.6</v>
      </c>
      <c r="F2416" s="303">
        <v>3841.4</v>
      </c>
      <c r="G2416" s="286">
        <v>3640.6</v>
      </c>
      <c r="H2416" s="286">
        <v>3157.399999999996</v>
      </c>
      <c r="I2416" s="286">
        <v>4076.2999999999993</v>
      </c>
      <c r="J2416" s="323">
        <v>3678.8000000001521</v>
      </c>
      <c r="K2416" s="323"/>
      <c r="L2416" s="443"/>
      <c r="M2416" s="312">
        <f t="shared" si="47"/>
        <v>21671.100000000148</v>
      </c>
      <c r="N2416" s="443"/>
      <c r="O2416" s="443" t="s">
        <v>308</v>
      </c>
      <c r="P2416" s="443"/>
      <c r="Q2416" s="443"/>
      <c r="R2416" s="443" t="s">
        <v>2002</v>
      </c>
      <c r="S2416" s="343"/>
      <c r="T2416" s="464"/>
      <c r="U2416" s="686"/>
      <c r="V2416" s="464"/>
      <c r="W2416" s="464"/>
    </row>
    <row r="2417" spans="1:23" ht="15">
      <c r="A2417" s="459" t="s">
        <v>8</v>
      </c>
      <c r="B2417" s="464" t="s">
        <v>19</v>
      </c>
      <c r="C2417" s="443"/>
      <c r="D2417" s="443"/>
      <c r="E2417" s="286">
        <v>3214.4</v>
      </c>
      <c r="F2417" s="302">
        <v>3783.9</v>
      </c>
      <c r="G2417" s="303">
        <v>4923.3999999999996</v>
      </c>
      <c r="H2417" s="286">
        <v>3475.3000000000011</v>
      </c>
      <c r="I2417" s="286">
        <v>2871.9000000000005</v>
      </c>
      <c r="J2417" s="286">
        <v>3142.3999999999887</v>
      </c>
      <c r="K2417" s="286"/>
      <c r="L2417" s="443"/>
      <c r="M2417" s="312">
        <f t="shared" si="47"/>
        <v>21411.299999999988</v>
      </c>
      <c r="N2417" s="443"/>
      <c r="O2417" s="443" t="s">
        <v>379</v>
      </c>
      <c r="P2417" s="443"/>
      <c r="Q2417" s="443"/>
      <c r="R2417" s="443" t="s">
        <v>2002</v>
      </c>
      <c r="S2417" s="343"/>
      <c r="T2417" s="464"/>
      <c r="U2417" s="688"/>
      <c r="V2417" s="464"/>
      <c r="W2417" s="464"/>
    </row>
    <row r="2418" spans="1:23" ht="15">
      <c r="A2418" s="459" t="s">
        <v>10</v>
      </c>
      <c r="B2418" s="464" t="s">
        <v>25</v>
      </c>
      <c r="C2418" s="443"/>
      <c r="D2418" s="443"/>
      <c r="E2418" s="301">
        <v>4141.1000000000004</v>
      </c>
      <c r="F2418" s="286">
        <v>2665.75</v>
      </c>
      <c r="G2418" s="286">
        <v>3838.3</v>
      </c>
      <c r="H2418" s="286">
        <v>3405.7999999999993</v>
      </c>
      <c r="I2418" s="323">
        <v>4429.449999999998</v>
      </c>
      <c r="J2418" s="286">
        <v>2688.9000000000015</v>
      </c>
      <c r="K2418" s="286"/>
      <c r="L2418" s="443"/>
      <c r="M2418" s="312">
        <f t="shared" si="47"/>
        <v>21169.3</v>
      </c>
      <c r="N2418" s="443"/>
      <c r="O2418" s="443" t="s">
        <v>340</v>
      </c>
      <c r="P2418" s="443"/>
      <c r="Q2418" s="443"/>
      <c r="R2418" s="443"/>
      <c r="S2418" s="530"/>
      <c r="T2418" s="464"/>
      <c r="U2418" s="686"/>
      <c r="V2418" s="464"/>
      <c r="W2418" s="464"/>
    </row>
    <row r="2419" spans="1:23" ht="15">
      <c r="A2419" s="459" t="s">
        <v>12</v>
      </c>
      <c r="B2419" s="464" t="s">
        <v>39</v>
      </c>
      <c r="C2419" s="443"/>
      <c r="D2419" s="443"/>
      <c r="E2419" s="323">
        <v>3409.5</v>
      </c>
      <c r="F2419" s="286">
        <v>3179</v>
      </c>
      <c r="G2419" s="286">
        <v>3442.9</v>
      </c>
      <c r="H2419" s="301">
        <v>4083.7999999999975</v>
      </c>
      <c r="I2419" s="286">
        <v>3365.6000000000022</v>
      </c>
      <c r="J2419" s="286">
        <v>3585.8999999999924</v>
      </c>
      <c r="K2419" s="286"/>
      <c r="L2419" s="443"/>
      <c r="M2419" s="312">
        <f t="shared" si="47"/>
        <v>21066.69999999999</v>
      </c>
      <c r="N2419" s="443"/>
      <c r="O2419" s="443" t="s">
        <v>313</v>
      </c>
      <c r="P2419" s="443"/>
      <c r="Q2419" s="443"/>
      <c r="R2419" s="443"/>
      <c r="S2419" s="530"/>
      <c r="T2419" s="464"/>
      <c r="U2419" s="686"/>
      <c r="V2419" s="464"/>
      <c r="W2419" s="464"/>
    </row>
    <row r="2420" spans="1:23" ht="15">
      <c r="A2420" s="459" t="s">
        <v>14</v>
      </c>
      <c r="B2420" s="464" t="s">
        <v>6</v>
      </c>
      <c r="C2420" s="443"/>
      <c r="D2420" s="443"/>
      <c r="E2420" s="286">
        <v>3051.6</v>
      </c>
      <c r="F2420" s="323">
        <v>3446.35</v>
      </c>
      <c r="G2420" s="286">
        <v>4045.1</v>
      </c>
      <c r="H2420" s="286">
        <v>3370.3500000000004</v>
      </c>
      <c r="I2420" s="286">
        <v>3683.7999999999993</v>
      </c>
      <c r="J2420" s="286">
        <v>3003.2999999999738</v>
      </c>
      <c r="K2420" s="286"/>
      <c r="L2420" s="443"/>
      <c r="M2420" s="312">
        <f t="shared" si="47"/>
        <v>20600.499999999971</v>
      </c>
      <c r="N2420" s="443"/>
      <c r="O2420" s="443" t="s">
        <v>299</v>
      </c>
      <c r="P2420" s="443"/>
      <c r="Q2420" s="443"/>
      <c r="R2420" s="443"/>
      <c r="S2420" s="343"/>
      <c r="T2420" s="464"/>
      <c r="U2420" s="688"/>
      <c r="V2420" s="464"/>
      <c r="W2420" s="464"/>
    </row>
    <row r="2421" spans="1:23" ht="15">
      <c r="A2421" s="459" t="s">
        <v>16</v>
      </c>
      <c r="B2421" s="464" t="s">
        <v>37</v>
      </c>
      <c r="C2421" s="443"/>
      <c r="D2421" s="443"/>
      <c r="E2421" s="323">
        <v>3453.2</v>
      </c>
      <c r="F2421" s="286">
        <v>2382.5</v>
      </c>
      <c r="G2421" s="323">
        <v>4128.8</v>
      </c>
      <c r="H2421" s="323">
        <v>3955.0000000000055</v>
      </c>
      <c r="I2421" s="286">
        <v>3362.1000000000004</v>
      </c>
      <c r="J2421" s="286">
        <v>3132.4000000000106</v>
      </c>
      <c r="K2421" s="286"/>
      <c r="L2421" s="443"/>
      <c r="M2421" s="312">
        <f t="shared" si="47"/>
        <v>20414.000000000015</v>
      </c>
      <c r="N2421" s="443"/>
      <c r="O2421" s="443" t="s">
        <v>378</v>
      </c>
      <c r="P2421" s="443"/>
      <c r="Q2421" s="443"/>
      <c r="R2421" s="443"/>
      <c r="S2421" s="464"/>
      <c r="T2421" s="464"/>
      <c r="U2421" s="686"/>
      <c r="V2421" s="464"/>
      <c r="W2421" s="464"/>
    </row>
    <row r="2422" spans="1:23" ht="15">
      <c r="A2422" s="459" t="s">
        <v>18</v>
      </c>
      <c r="B2422" s="464" t="s">
        <v>33</v>
      </c>
      <c r="C2422" s="443"/>
      <c r="D2422" s="443"/>
      <c r="E2422" s="286">
        <v>2950.4</v>
      </c>
      <c r="F2422" s="286">
        <v>3183.1</v>
      </c>
      <c r="G2422" s="286">
        <v>3171.5</v>
      </c>
      <c r="H2422" s="286">
        <v>3137.4999999999982</v>
      </c>
      <c r="I2422" s="286">
        <v>3674.5999999999949</v>
      </c>
      <c r="J2422" s="301">
        <v>4163.2999999999975</v>
      </c>
      <c r="K2422" s="301"/>
      <c r="L2422" s="443"/>
      <c r="M2422" s="312">
        <f t="shared" si="47"/>
        <v>20280.399999999991</v>
      </c>
      <c r="N2422" s="443"/>
      <c r="O2422" s="443" t="s">
        <v>307</v>
      </c>
      <c r="P2422" s="443"/>
      <c r="Q2422" s="443"/>
      <c r="R2422" s="443"/>
      <c r="S2422" s="464"/>
      <c r="T2422" s="464"/>
      <c r="U2422" s="686"/>
      <c r="V2422" s="464"/>
      <c r="W2422" s="464"/>
    </row>
    <row r="2423" spans="1:23" ht="15">
      <c r="A2423" s="459" t="s">
        <v>20</v>
      </c>
      <c r="B2423" s="464" t="s">
        <v>15</v>
      </c>
      <c r="C2423" s="443"/>
      <c r="D2423" s="443"/>
      <c r="E2423" s="323">
        <v>3643.5</v>
      </c>
      <c r="F2423" s="286">
        <v>3065.75</v>
      </c>
      <c r="G2423" s="286">
        <v>3017.6</v>
      </c>
      <c r="H2423" s="286">
        <v>2976.7999999999975</v>
      </c>
      <c r="I2423" s="323">
        <v>4530.5999999999976</v>
      </c>
      <c r="J2423" s="286">
        <v>2938.3999999999596</v>
      </c>
      <c r="K2423" s="286"/>
      <c r="L2423" s="443"/>
      <c r="M2423" s="312">
        <f t="shared" si="47"/>
        <v>20172.649999999958</v>
      </c>
      <c r="N2423" s="443"/>
      <c r="O2423" s="443" t="s">
        <v>348</v>
      </c>
      <c r="P2423" s="443"/>
      <c r="Q2423" s="443"/>
      <c r="R2423" s="443"/>
      <c r="S2423" s="530"/>
      <c r="T2423" s="464"/>
      <c r="U2423" s="688"/>
      <c r="V2423" s="464"/>
      <c r="W2423" s="464"/>
    </row>
    <row r="2424" spans="1:23" ht="15">
      <c r="A2424" s="459" t="s">
        <v>22</v>
      </c>
      <c r="B2424" s="464" t="s">
        <v>23</v>
      </c>
      <c r="C2424" s="443"/>
      <c r="D2424" s="443"/>
      <c r="E2424" s="323">
        <v>3586.35</v>
      </c>
      <c r="F2424" s="286">
        <v>2035.8</v>
      </c>
      <c r="G2424" s="286">
        <v>2828.4</v>
      </c>
      <c r="H2424" s="323">
        <v>4044.6999999999989</v>
      </c>
      <c r="I2424" s="286">
        <v>3986.8500000000049</v>
      </c>
      <c r="J2424" s="286">
        <v>2993.1500000000415</v>
      </c>
      <c r="K2424" s="286"/>
      <c r="L2424" s="443"/>
      <c r="M2424" s="312">
        <f t="shared" si="47"/>
        <v>19475.250000000044</v>
      </c>
      <c r="N2424" s="443"/>
      <c r="O2424" s="443" t="s">
        <v>318</v>
      </c>
      <c r="P2424" s="443"/>
      <c r="Q2424" s="443"/>
      <c r="R2424" s="443"/>
      <c r="S2424" s="530"/>
      <c r="T2424" s="464"/>
      <c r="U2424" s="686"/>
      <c r="V2424" s="464"/>
      <c r="W2424" s="464"/>
    </row>
    <row r="2425" spans="1:23" ht="15">
      <c r="A2425" s="459" t="s">
        <v>24</v>
      </c>
      <c r="B2425" s="464" t="s">
        <v>27</v>
      </c>
      <c r="C2425" s="443"/>
      <c r="D2425" s="443"/>
      <c r="E2425" s="302">
        <v>4024.7</v>
      </c>
      <c r="F2425" s="286">
        <v>2880.8</v>
      </c>
      <c r="G2425" s="286">
        <v>3461.4</v>
      </c>
      <c r="H2425" s="286">
        <v>2908.299999999992</v>
      </c>
      <c r="I2425" s="286">
        <v>3232.7999999999993</v>
      </c>
      <c r="J2425" s="286">
        <v>2913.4999999999563</v>
      </c>
      <c r="K2425" s="286"/>
      <c r="L2425" s="443"/>
      <c r="M2425" s="312">
        <f t="shared" si="47"/>
        <v>19421.499999999949</v>
      </c>
      <c r="N2425" s="443"/>
      <c r="O2425" s="443" t="s">
        <v>289</v>
      </c>
      <c r="P2425" s="443"/>
      <c r="Q2425" s="443"/>
      <c r="R2425" s="443"/>
      <c r="S2425" s="464"/>
      <c r="T2425" s="464"/>
      <c r="U2425" s="686"/>
      <c r="V2425" s="464"/>
      <c r="W2425" s="464"/>
    </row>
    <row r="2426" spans="1:23" ht="15">
      <c r="A2426" s="459" t="s">
        <v>26</v>
      </c>
      <c r="B2426" s="464" t="s">
        <v>13</v>
      </c>
      <c r="C2426" s="443"/>
      <c r="D2426" s="443"/>
      <c r="E2426" s="286">
        <v>2906.8</v>
      </c>
      <c r="F2426" s="286">
        <v>2911.55</v>
      </c>
      <c r="G2426" s="286">
        <v>3733</v>
      </c>
      <c r="H2426" s="286">
        <v>3368.7999999999956</v>
      </c>
      <c r="I2426" s="286">
        <v>3312.3000000000038</v>
      </c>
      <c r="J2426" s="286">
        <v>2971.2499999999545</v>
      </c>
      <c r="K2426" s="286"/>
      <c r="L2426" s="443"/>
      <c r="M2426" s="312">
        <f t="shared" si="47"/>
        <v>19203.699999999953</v>
      </c>
      <c r="N2426" s="443"/>
      <c r="O2426" s="443"/>
      <c r="P2426" s="443"/>
      <c r="Q2426" s="443"/>
      <c r="R2426" s="443"/>
      <c r="S2426" s="530"/>
      <c r="T2426" s="464"/>
      <c r="U2426" s="686"/>
      <c r="V2426" s="464"/>
      <c r="W2426" s="464"/>
    </row>
    <row r="2427" spans="1:23" ht="15">
      <c r="A2427" s="459" t="s">
        <v>28</v>
      </c>
      <c r="B2427" s="464" t="s">
        <v>142</v>
      </c>
      <c r="C2427" s="443"/>
      <c r="D2427" s="443"/>
      <c r="E2427" s="286" t="s">
        <v>285</v>
      </c>
      <c r="F2427" s="323">
        <v>3265.4</v>
      </c>
      <c r="G2427" s="323">
        <v>4294.7</v>
      </c>
      <c r="H2427" s="323">
        <v>3906.6999999999971</v>
      </c>
      <c r="I2427" s="286">
        <v>3890.9999999999973</v>
      </c>
      <c r="J2427" s="286">
        <v>3253.0999999999713</v>
      </c>
      <c r="K2427" s="286"/>
      <c r="L2427" s="443"/>
      <c r="M2427" s="312">
        <f t="shared" si="47"/>
        <v>18610.899999999965</v>
      </c>
      <c r="N2427" s="443"/>
      <c r="O2427" s="443" t="s">
        <v>1405</v>
      </c>
      <c r="P2427" s="443"/>
      <c r="Q2427" s="443"/>
      <c r="R2427" s="443"/>
      <c r="S2427" s="530"/>
      <c r="T2427" s="464"/>
      <c r="U2427" s="688"/>
      <c r="V2427" s="464"/>
      <c r="W2427" s="464"/>
    </row>
    <row r="2428" spans="1:23" ht="15">
      <c r="A2428" s="459" t="s">
        <v>30</v>
      </c>
      <c r="B2428" s="464" t="s">
        <v>143</v>
      </c>
      <c r="C2428" s="443"/>
      <c r="D2428" s="443"/>
      <c r="E2428" s="286" t="s">
        <v>285</v>
      </c>
      <c r="F2428" s="286">
        <v>3172.4</v>
      </c>
      <c r="G2428" s="286">
        <v>3867</v>
      </c>
      <c r="H2428" s="286">
        <v>3457.3000000000011</v>
      </c>
      <c r="I2428" s="286">
        <v>3427.4999999999982</v>
      </c>
      <c r="J2428" s="303">
        <v>4336.9000000000487</v>
      </c>
      <c r="K2428" s="303"/>
      <c r="L2428" s="443"/>
      <c r="M2428" s="312">
        <f t="shared" si="47"/>
        <v>18261.100000000049</v>
      </c>
      <c r="N2428" s="443"/>
      <c r="O2428" s="443" t="s">
        <v>288</v>
      </c>
      <c r="P2428" s="443"/>
      <c r="Q2428" s="443"/>
      <c r="R2428" s="293" t="s">
        <v>2002</v>
      </c>
      <c r="S2428" s="530"/>
      <c r="T2428" s="464"/>
      <c r="U2428" s="686"/>
      <c r="V2428" s="464"/>
      <c r="W2428" s="464"/>
    </row>
    <row r="2429" spans="1:23" ht="15">
      <c r="A2429" s="459" t="s">
        <v>32</v>
      </c>
      <c r="B2429" s="464" t="s">
        <v>141</v>
      </c>
      <c r="C2429" s="443"/>
      <c r="D2429" s="443"/>
      <c r="E2429" s="286" t="s">
        <v>285</v>
      </c>
      <c r="F2429" s="286">
        <v>2312.75</v>
      </c>
      <c r="G2429" s="301">
        <v>4571.5</v>
      </c>
      <c r="H2429" s="286">
        <v>3344.9000000000033</v>
      </c>
      <c r="I2429" s="286">
        <v>4076.2999999999965</v>
      </c>
      <c r="J2429" s="286">
        <v>3370.0999999999713</v>
      </c>
      <c r="K2429" s="286"/>
      <c r="L2429" s="443"/>
      <c r="M2429" s="312">
        <f t="shared" si="47"/>
        <v>17675.549999999974</v>
      </c>
      <c r="N2429" s="443"/>
      <c r="O2429" s="443" t="s">
        <v>307</v>
      </c>
      <c r="P2429" s="443"/>
      <c r="Q2429" s="443"/>
      <c r="R2429" s="443"/>
      <c r="S2429" s="530"/>
      <c r="T2429" s="464"/>
      <c r="U2429" s="689"/>
      <c r="V2429" s="464"/>
      <c r="W2429" s="464"/>
    </row>
    <row r="2430" spans="1:23" ht="15">
      <c r="A2430" s="459" t="s">
        <v>34</v>
      </c>
      <c r="B2430" s="464" t="s">
        <v>144</v>
      </c>
      <c r="C2430" s="443"/>
      <c r="D2430" s="443"/>
      <c r="E2430" s="286" t="s">
        <v>285</v>
      </c>
      <c r="F2430" s="286">
        <v>3075.25</v>
      </c>
      <c r="G2430" s="323">
        <v>4156.2</v>
      </c>
      <c r="H2430" s="286">
        <v>2883.1000000000022</v>
      </c>
      <c r="I2430" s="286">
        <v>3701.2000000000025</v>
      </c>
      <c r="J2430" s="286">
        <v>3614.7999999999683</v>
      </c>
      <c r="K2430" s="286"/>
      <c r="L2430" s="443"/>
      <c r="M2430" s="312">
        <f t="shared" si="47"/>
        <v>17430.549999999974</v>
      </c>
      <c r="N2430" s="443"/>
      <c r="O2430" s="443" t="s">
        <v>294</v>
      </c>
      <c r="P2430" s="443"/>
      <c r="Q2430" s="443"/>
      <c r="R2430" s="443"/>
      <c r="S2430" s="343"/>
      <c r="T2430" s="464"/>
      <c r="U2430" s="686"/>
      <c r="V2430" s="464"/>
      <c r="W2430" s="464"/>
    </row>
    <row r="2431" spans="1:23" ht="15">
      <c r="A2431" s="459" t="s">
        <v>36</v>
      </c>
      <c r="B2431" s="464" t="s">
        <v>1</v>
      </c>
      <c r="C2431" s="443"/>
      <c r="D2431" s="443"/>
      <c r="E2431" s="286">
        <v>3316.9</v>
      </c>
      <c r="F2431" s="323">
        <v>3207.5</v>
      </c>
      <c r="G2431" s="286">
        <v>2588</v>
      </c>
      <c r="H2431" s="286">
        <v>2560.3999999999942</v>
      </c>
      <c r="I2431" s="286">
        <v>2527.8999999999996</v>
      </c>
      <c r="J2431" s="286">
        <v>2744.5999999999003</v>
      </c>
      <c r="K2431" s="286"/>
      <c r="L2431" s="443"/>
      <c r="M2431" s="312">
        <f t="shared" si="47"/>
        <v>16945.299999999894</v>
      </c>
      <c r="N2431" s="443"/>
      <c r="O2431" s="443" t="s">
        <v>300</v>
      </c>
      <c r="P2431" s="443"/>
      <c r="Q2431" s="443"/>
      <c r="R2431" s="443"/>
      <c r="S2431" s="464"/>
      <c r="T2431" s="464"/>
      <c r="U2431" s="686"/>
      <c r="V2431" s="464"/>
      <c r="W2431" s="464"/>
    </row>
    <row r="2432" spans="1:23" ht="15">
      <c r="A2432" s="459" t="s">
        <v>38</v>
      </c>
      <c r="B2432" s="464" t="s">
        <v>154</v>
      </c>
      <c r="C2432" s="443"/>
      <c r="D2432" s="443"/>
      <c r="E2432" s="286" t="s">
        <v>285</v>
      </c>
      <c r="F2432" s="286" t="s">
        <v>285</v>
      </c>
      <c r="G2432" s="286">
        <v>3606.3</v>
      </c>
      <c r="H2432" s="302">
        <v>4080.2000000000007</v>
      </c>
      <c r="I2432" s="301">
        <v>4964.800000000002</v>
      </c>
      <c r="J2432" s="323">
        <v>3850.0999999999312</v>
      </c>
      <c r="K2432" s="323"/>
      <c r="L2432" s="443"/>
      <c r="M2432" s="312">
        <f t="shared" si="47"/>
        <v>16501.399999999936</v>
      </c>
      <c r="N2432" s="443"/>
      <c r="O2432" s="443" t="s">
        <v>1935</v>
      </c>
      <c r="P2432" s="443"/>
      <c r="Q2432" s="443"/>
      <c r="R2432" s="443"/>
      <c r="S2432" s="530"/>
      <c r="T2432" s="464"/>
      <c r="U2432" s="686"/>
      <c r="V2432" s="464"/>
      <c r="W2432" s="464"/>
    </row>
    <row r="2433" spans="1:23" ht="15">
      <c r="A2433" s="459" t="s">
        <v>145</v>
      </c>
      <c r="B2433" s="464" t="s">
        <v>35</v>
      </c>
      <c r="C2433" s="443"/>
      <c r="D2433" s="443"/>
      <c r="E2433" s="323">
        <v>3762.8</v>
      </c>
      <c r="F2433" s="286">
        <v>2518.5500000000002</v>
      </c>
      <c r="G2433" s="286">
        <v>2911.1</v>
      </c>
      <c r="H2433" s="286">
        <v>3110.8000000000011</v>
      </c>
      <c r="I2433" s="286">
        <v>3317.7000000000007</v>
      </c>
      <c r="J2433" s="286" t="s">
        <v>285</v>
      </c>
      <c r="K2433" s="286"/>
      <c r="L2433" s="313"/>
      <c r="M2433" s="312">
        <f t="shared" si="47"/>
        <v>15620.950000000003</v>
      </c>
      <c r="N2433" s="443"/>
      <c r="O2433" s="443" t="s">
        <v>290</v>
      </c>
      <c r="P2433" s="443"/>
      <c r="Q2433" s="443"/>
      <c r="R2433" s="443"/>
      <c r="S2433" s="464"/>
      <c r="T2433" s="464"/>
      <c r="U2433" s="686"/>
      <c r="V2433" s="464"/>
      <c r="W2433" s="464"/>
    </row>
    <row r="2434" spans="1:23" ht="15">
      <c r="A2434" s="459" t="s">
        <v>146</v>
      </c>
      <c r="B2434" s="464" t="s">
        <v>155</v>
      </c>
      <c r="C2434" s="443"/>
      <c r="D2434" s="443"/>
      <c r="E2434" s="286" t="s">
        <v>285</v>
      </c>
      <c r="F2434" s="286" t="s">
        <v>285</v>
      </c>
      <c r="G2434" s="286">
        <v>3559.1</v>
      </c>
      <c r="H2434" s="286">
        <v>2935.700000000008</v>
      </c>
      <c r="I2434" s="303">
        <v>5145.1999999999971</v>
      </c>
      <c r="J2434" s="286">
        <v>3172.0000000000273</v>
      </c>
      <c r="K2434" s="286"/>
      <c r="L2434" s="443"/>
      <c r="M2434" s="312">
        <f t="shared" si="47"/>
        <v>14812.000000000033</v>
      </c>
      <c r="N2434" s="443"/>
      <c r="O2434" s="443" t="s">
        <v>288</v>
      </c>
      <c r="P2434" s="443"/>
      <c r="Q2434" s="443"/>
      <c r="R2434" s="293" t="s">
        <v>2002</v>
      </c>
      <c r="S2434" s="530"/>
      <c r="T2434" s="464"/>
      <c r="U2434" s="686"/>
      <c r="V2434" s="464"/>
      <c r="W2434" s="464"/>
    </row>
    <row r="2435" spans="1:23" ht="15">
      <c r="A2435" s="459" t="s">
        <v>147</v>
      </c>
      <c r="B2435" s="464" t="s">
        <v>4</v>
      </c>
      <c r="C2435" s="443"/>
      <c r="D2435" s="443"/>
      <c r="E2435" s="286">
        <v>2980.85</v>
      </c>
      <c r="F2435" s="286">
        <v>3106.3</v>
      </c>
      <c r="G2435" s="286">
        <v>3544.8</v>
      </c>
      <c r="H2435" s="286">
        <v>1872.5</v>
      </c>
      <c r="I2435" s="286">
        <v>2572.8000000000011</v>
      </c>
      <c r="J2435" s="286" t="s">
        <v>285</v>
      </c>
      <c r="K2435" s="286"/>
      <c r="L2435" s="313"/>
      <c r="M2435" s="312">
        <f t="shared" si="47"/>
        <v>14077.250000000002</v>
      </c>
      <c r="N2435" s="443"/>
      <c r="O2435" s="443"/>
      <c r="P2435" s="443"/>
      <c r="Q2435" s="443"/>
      <c r="R2435" s="443"/>
      <c r="S2435" s="464"/>
      <c r="T2435" s="464"/>
      <c r="U2435" s="688"/>
      <c r="V2435" s="464"/>
      <c r="W2435" s="464"/>
    </row>
    <row r="2436" spans="1:23" ht="15">
      <c r="A2436" s="459" t="s">
        <v>151</v>
      </c>
      <c r="B2436" s="464" t="s">
        <v>153</v>
      </c>
      <c r="C2436" s="443"/>
      <c r="D2436" s="443"/>
      <c r="E2436" s="286" t="s">
        <v>285</v>
      </c>
      <c r="F2436" s="286" t="s">
        <v>285</v>
      </c>
      <c r="G2436" s="286">
        <v>2759</v>
      </c>
      <c r="H2436" s="303">
        <v>4199.1000000000004</v>
      </c>
      <c r="I2436" s="286">
        <v>4205.9999999999982</v>
      </c>
      <c r="J2436" s="286">
        <v>2726.4999999999745</v>
      </c>
      <c r="K2436" s="286"/>
      <c r="L2436" s="443"/>
      <c r="M2436" s="312">
        <f t="shared" si="47"/>
        <v>13890.599999999973</v>
      </c>
      <c r="N2436" s="443"/>
      <c r="O2436" s="443" t="s">
        <v>288</v>
      </c>
      <c r="P2436" s="443"/>
      <c r="Q2436" s="443"/>
      <c r="R2436" s="443" t="s">
        <v>2002</v>
      </c>
      <c r="S2436" s="530"/>
      <c r="T2436" s="464"/>
      <c r="U2436" s="686"/>
      <c r="V2436" s="464"/>
      <c r="W2436" s="464"/>
    </row>
    <row r="2437" spans="1:23" ht="15">
      <c r="A2437" s="459" t="s">
        <v>157</v>
      </c>
      <c r="B2437" s="464" t="s">
        <v>29</v>
      </c>
      <c r="C2437" s="443"/>
      <c r="D2437" s="443"/>
      <c r="E2437" s="286">
        <v>3274.5</v>
      </c>
      <c r="F2437" s="323">
        <v>3693.8</v>
      </c>
      <c r="G2437" s="286">
        <v>3151.4</v>
      </c>
      <c r="H2437" s="286" t="s">
        <v>285</v>
      </c>
      <c r="I2437" s="286" t="s">
        <v>285</v>
      </c>
      <c r="J2437" s="286">
        <v>3179.3000000000575</v>
      </c>
      <c r="K2437" s="286"/>
      <c r="L2437" s="443"/>
      <c r="M2437" s="312">
        <f t="shared" si="47"/>
        <v>13299.000000000058</v>
      </c>
      <c r="N2437" s="443"/>
      <c r="O2437" s="443" t="s">
        <v>291</v>
      </c>
      <c r="P2437" s="443"/>
      <c r="Q2437" s="443"/>
      <c r="R2437" s="443"/>
      <c r="S2437" s="530"/>
      <c r="T2437" s="464"/>
      <c r="U2437" s="688"/>
      <c r="V2437" s="464"/>
      <c r="W2437" s="464"/>
    </row>
    <row r="2438" spans="1:23" ht="15">
      <c r="A2438" s="459" t="s">
        <v>159</v>
      </c>
      <c r="B2438" s="464" t="s">
        <v>156</v>
      </c>
      <c r="C2438" s="443"/>
      <c r="D2438" s="443"/>
      <c r="E2438" s="286" t="s">
        <v>285</v>
      </c>
      <c r="F2438" s="286" t="s">
        <v>285</v>
      </c>
      <c r="G2438" s="323">
        <v>4156.3</v>
      </c>
      <c r="H2438" s="286">
        <v>2364.5999999999949</v>
      </c>
      <c r="I2438" s="286">
        <v>2804.1000000000013</v>
      </c>
      <c r="J2438" s="286">
        <v>3401.9000000001452</v>
      </c>
      <c r="K2438" s="286"/>
      <c r="L2438" s="443"/>
      <c r="M2438" s="312">
        <f t="shared" si="47"/>
        <v>12726.900000000142</v>
      </c>
      <c r="N2438" s="443"/>
      <c r="O2438" s="443" t="s">
        <v>299</v>
      </c>
      <c r="P2438" s="443"/>
      <c r="Q2438" s="443"/>
      <c r="R2438" s="443"/>
      <c r="S2438" s="530"/>
      <c r="T2438" s="464"/>
      <c r="U2438" s="686"/>
      <c r="V2438" s="464"/>
      <c r="W2438" s="464"/>
    </row>
    <row r="2439" spans="1:23" ht="15">
      <c r="A2439" s="459" t="s">
        <v>160</v>
      </c>
      <c r="B2439" s="464" t="s">
        <v>162</v>
      </c>
      <c r="C2439" s="443"/>
      <c r="D2439" s="443"/>
      <c r="E2439" s="286" t="s">
        <v>285</v>
      </c>
      <c r="F2439" s="286" t="s">
        <v>285</v>
      </c>
      <c r="G2439" s="286">
        <v>3223</v>
      </c>
      <c r="H2439" s="286">
        <v>2948.3999999999996</v>
      </c>
      <c r="I2439" s="286">
        <v>3473.5999999999967</v>
      </c>
      <c r="J2439" s="286">
        <v>2225.8000000000338</v>
      </c>
      <c r="K2439" s="286"/>
      <c r="L2439" s="443"/>
      <c r="M2439" s="312">
        <f t="shared" si="47"/>
        <v>11870.80000000003</v>
      </c>
      <c r="N2439" s="443"/>
      <c r="O2439" s="443"/>
      <c r="P2439" s="443"/>
      <c r="Q2439" s="443"/>
      <c r="R2439" s="443"/>
      <c r="S2439" s="464"/>
      <c r="T2439" s="464"/>
      <c r="U2439" s="686"/>
      <c r="V2439" s="464"/>
      <c r="W2439" s="464"/>
    </row>
    <row r="2440" spans="1:23" ht="15">
      <c r="A2440" s="459" t="s">
        <v>161</v>
      </c>
      <c r="B2440" s="459" t="s">
        <v>806</v>
      </c>
      <c r="C2440" s="443"/>
      <c r="D2440" s="443"/>
      <c r="E2440" s="286" t="s">
        <v>285</v>
      </c>
      <c r="F2440" s="286" t="s">
        <v>285</v>
      </c>
      <c r="G2440" s="286" t="s">
        <v>285</v>
      </c>
      <c r="H2440" s="323">
        <v>3982.0999999999985</v>
      </c>
      <c r="I2440" s="323">
        <v>4282.4999999999973</v>
      </c>
      <c r="J2440" s="286">
        <v>3591.0999999999258</v>
      </c>
      <c r="K2440" s="286"/>
      <c r="L2440" s="443"/>
      <c r="M2440" s="312">
        <f t="shared" si="47"/>
        <v>11855.699999999921</v>
      </c>
      <c r="N2440" s="443"/>
      <c r="O2440" s="443" t="s">
        <v>338</v>
      </c>
      <c r="P2440" s="443"/>
      <c r="Q2440" s="443"/>
      <c r="R2440" s="443"/>
      <c r="S2440" s="464"/>
      <c r="T2440" s="464"/>
      <c r="U2440" s="687"/>
      <c r="V2440" s="464"/>
      <c r="W2440" s="464"/>
    </row>
    <row r="2441" spans="1:23" ht="15">
      <c r="A2441" s="459" t="s">
        <v>163</v>
      </c>
      <c r="B2441" s="464" t="s">
        <v>819</v>
      </c>
      <c r="C2441" s="443"/>
      <c r="D2441" s="443"/>
      <c r="E2441" s="286" t="s">
        <v>285</v>
      </c>
      <c r="F2441" s="286" t="s">
        <v>285</v>
      </c>
      <c r="G2441" s="286" t="s">
        <v>285</v>
      </c>
      <c r="H2441" s="323">
        <v>3901.4999999999964</v>
      </c>
      <c r="I2441" s="323">
        <v>4325.7499999999991</v>
      </c>
      <c r="J2441" s="286">
        <v>3407.6000000001131</v>
      </c>
      <c r="K2441" s="286"/>
      <c r="L2441" s="443"/>
      <c r="M2441" s="312">
        <f t="shared" si="47"/>
        <v>11634.85000000011</v>
      </c>
      <c r="N2441" s="443"/>
      <c r="O2441" s="443" t="s">
        <v>352</v>
      </c>
      <c r="P2441" s="443"/>
      <c r="Q2441" s="443"/>
      <c r="R2441" s="443"/>
      <c r="S2441" s="530"/>
      <c r="T2441" s="464"/>
      <c r="U2441" s="686"/>
      <c r="V2441" s="464"/>
      <c r="W2441" s="464"/>
    </row>
    <row r="2442" spans="1:23" ht="15">
      <c r="A2442" s="459" t="s">
        <v>281</v>
      </c>
      <c r="B2442" s="464" t="s">
        <v>822</v>
      </c>
      <c r="C2442" s="443"/>
      <c r="D2442" s="443"/>
      <c r="E2442" s="286" t="s">
        <v>285</v>
      </c>
      <c r="F2442" s="286" t="s">
        <v>285</v>
      </c>
      <c r="G2442" s="286" t="s">
        <v>285</v>
      </c>
      <c r="H2442" s="286">
        <v>3634.399999999996</v>
      </c>
      <c r="I2442" s="323">
        <v>4564.4000000000015</v>
      </c>
      <c r="J2442" s="286">
        <v>3195.3999999999996</v>
      </c>
      <c r="K2442" s="286"/>
      <c r="L2442" s="443"/>
      <c r="M2442" s="312">
        <f t="shared" si="47"/>
        <v>11394.199999999997</v>
      </c>
      <c r="N2442" s="443"/>
      <c r="O2442" s="443" t="s">
        <v>290</v>
      </c>
      <c r="P2442" s="443"/>
      <c r="Q2442" s="443"/>
      <c r="R2442" s="443"/>
      <c r="S2442" s="343"/>
      <c r="T2442" s="464"/>
      <c r="U2442" s="686"/>
      <c r="V2442" s="464"/>
      <c r="W2442" s="464"/>
    </row>
    <row r="2443" spans="1:23" ht="15">
      <c r="A2443" s="459" t="s">
        <v>282</v>
      </c>
      <c r="B2443" s="464" t="s">
        <v>852</v>
      </c>
      <c r="C2443" s="443"/>
      <c r="D2443" s="443"/>
      <c r="E2443" s="286" t="s">
        <v>285</v>
      </c>
      <c r="F2443" s="286" t="s">
        <v>285</v>
      </c>
      <c r="G2443" s="286" t="s">
        <v>285</v>
      </c>
      <c r="H2443" s="286">
        <v>3523.3999999999942</v>
      </c>
      <c r="I2443" s="286">
        <v>3866.8000000000029</v>
      </c>
      <c r="J2443" s="323">
        <v>3709.7000000000007</v>
      </c>
      <c r="K2443" s="323"/>
      <c r="L2443" s="443"/>
      <c r="M2443" s="312">
        <f t="shared" si="47"/>
        <v>11099.899999999998</v>
      </c>
      <c r="N2443" s="443"/>
      <c r="O2443" s="443" t="s">
        <v>294</v>
      </c>
      <c r="P2443" s="443"/>
      <c r="Q2443" s="443"/>
      <c r="R2443" s="443"/>
      <c r="S2443" s="464"/>
      <c r="T2443" s="464"/>
      <c r="U2443" s="687"/>
      <c r="V2443" s="464"/>
      <c r="W2443" s="464"/>
    </row>
    <row r="2444" spans="1:23" ht="15">
      <c r="A2444" s="459" t="s">
        <v>283</v>
      </c>
      <c r="B2444" s="464" t="s">
        <v>835</v>
      </c>
      <c r="C2444" s="443"/>
      <c r="D2444" s="443"/>
      <c r="E2444" s="286" t="s">
        <v>285</v>
      </c>
      <c r="F2444" s="286" t="s">
        <v>285</v>
      </c>
      <c r="G2444" s="286" t="s">
        <v>285</v>
      </c>
      <c r="H2444" s="323">
        <v>3987.6000000000022</v>
      </c>
      <c r="I2444" s="286">
        <v>3683.3000000000011</v>
      </c>
      <c r="J2444" s="286">
        <v>3168.3999999999669</v>
      </c>
      <c r="K2444" s="286"/>
      <c r="L2444" s="443"/>
      <c r="M2444" s="312">
        <f t="shared" si="47"/>
        <v>10839.29999999997</v>
      </c>
      <c r="N2444" s="443"/>
      <c r="O2444" s="443" t="s">
        <v>304</v>
      </c>
      <c r="P2444" s="443"/>
      <c r="Q2444" s="443"/>
      <c r="R2444" s="443"/>
      <c r="S2444" s="464"/>
      <c r="T2444" s="464"/>
      <c r="U2444" s="686"/>
      <c r="V2444" s="464"/>
      <c r="W2444" s="464"/>
    </row>
    <row r="2445" spans="1:23" ht="15">
      <c r="A2445" s="459" t="s">
        <v>284</v>
      </c>
      <c r="B2445" s="464" t="s">
        <v>158</v>
      </c>
      <c r="C2445" s="443"/>
      <c r="D2445" s="443"/>
      <c r="E2445" s="286" t="s">
        <v>285</v>
      </c>
      <c r="F2445" s="286" t="s">
        <v>285</v>
      </c>
      <c r="G2445" s="323">
        <v>4391.2</v>
      </c>
      <c r="H2445" s="286">
        <v>3036.2999999999993</v>
      </c>
      <c r="I2445" s="286">
        <v>3354.2</v>
      </c>
      <c r="J2445" s="286" t="s">
        <v>285</v>
      </c>
      <c r="K2445" s="286"/>
      <c r="L2445" s="313"/>
      <c r="M2445" s="312">
        <f t="shared" si="47"/>
        <v>10781.699999999999</v>
      </c>
      <c r="N2445" s="443"/>
      <c r="O2445" s="443" t="s">
        <v>290</v>
      </c>
      <c r="P2445" s="443"/>
      <c r="Q2445" s="443"/>
      <c r="R2445" s="443"/>
      <c r="S2445" s="459"/>
      <c r="T2445" s="464"/>
      <c r="U2445" s="688"/>
      <c r="V2445" s="464"/>
      <c r="W2445" s="464"/>
    </row>
    <row r="2446" spans="1:23" ht="15">
      <c r="A2446" s="459" t="s">
        <v>808</v>
      </c>
      <c r="B2446" s="464" t="s">
        <v>826</v>
      </c>
      <c r="C2446" s="443"/>
      <c r="D2446" s="443"/>
      <c r="E2446" s="286" t="s">
        <v>285</v>
      </c>
      <c r="F2446" s="286" t="s">
        <v>285</v>
      </c>
      <c r="G2446" s="286" t="s">
        <v>285</v>
      </c>
      <c r="H2446" s="286">
        <v>2923.8999999999978</v>
      </c>
      <c r="I2446" s="286">
        <v>3818.9999999999991</v>
      </c>
      <c r="J2446" s="302">
        <v>4028.1000000000622</v>
      </c>
      <c r="K2446" s="302"/>
      <c r="L2446" s="443"/>
      <c r="M2446" s="312">
        <f t="shared" si="47"/>
        <v>10771.000000000058</v>
      </c>
      <c r="N2446" s="443"/>
      <c r="O2446" s="443" t="s">
        <v>289</v>
      </c>
      <c r="P2446" s="443"/>
      <c r="Q2446" s="443"/>
      <c r="R2446" s="443"/>
      <c r="S2446" s="464"/>
      <c r="T2446" s="464"/>
      <c r="U2446" s="686"/>
      <c r="V2446" s="464"/>
      <c r="W2446" s="464"/>
    </row>
    <row r="2447" spans="1:23" ht="15">
      <c r="A2447" s="459" t="s">
        <v>809</v>
      </c>
      <c r="B2447" s="464" t="s">
        <v>863</v>
      </c>
      <c r="C2447" s="443"/>
      <c r="D2447" s="443"/>
      <c r="E2447" s="286" t="s">
        <v>285</v>
      </c>
      <c r="F2447" s="286" t="s">
        <v>285</v>
      </c>
      <c r="G2447" s="286" t="s">
        <v>285</v>
      </c>
      <c r="H2447" s="286">
        <v>3377.1999999999953</v>
      </c>
      <c r="I2447" s="286">
        <v>4006.7500000000018</v>
      </c>
      <c r="J2447" s="286">
        <v>3146.1999999999971</v>
      </c>
      <c r="K2447" s="286"/>
      <c r="L2447" s="443"/>
      <c r="M2447" s="312">
        <f t="shared" si="47"/>
        <v>10530.149999999994</v>
      </c>
      <c r="N2447" s="443"/>
      <c r="O2447" s="443"/>
      <c r="P2447" s="443"/>
      <c r="Q2447" s="443"/>
      <c r="R2447" s="443"/>
      <c r="S2447" s="343"/>
      <c r="T2447" s="464"/>
      <c r="U2447" s="686"/>
      <c r="V2447" s="464"/>
      <c r="W2447" s="464"/>
    </row>
    <row r="2448" spans="1:23" ht="15">
      <c r="A2448" s="459" t="s">
        <v>810</v>
      </c>
      <c r="B2448" s="464" t="s">
        <v>873</v>
      </c>
      <c r="C2448" s="443"/>
      <c r="D2448" s="443"/>
      <c r="E2448" s="286" t="s">
        <v>285</v>
      </c>
      <c r="F2448" s="286" t="s">
        <v>285</v>
      </c>
      <c r="G2448" s="286" t="s">
        <v>285</v>
      </c>
      <c r="H2448" s="286">
        <v>3274.1999999999953</v>
      </c>
      <c r="I2448" s="323">
        <v>4280.3999999999969</v>
      </c>
      <c r="J2448" s="286">
        <v>2858.9999999999509</v>
      </c>
      <c r="K2448" s="286"/>
      <c r="L2448" s="443"/>
      <c r="M2448" s="312">
        <f t="shared" si="47"/>
        <v>10413.599999999944</v>
      </c>
      <c r="N2448" s="443"/>
      <c r="O2448" s="443" t="s">
        <v>300</v>
      </c>
      <c r="P2448" s="443"/>
      <c r="Q2448" s="443"/>
      <c r="R2448" s="443"/>
      <c r="S2448" s="343"/>
      <c r="T2448" s="464"/>
      <c r="U2448" s="687"/>
      <c r="V2448" s="464"/>
      <c r="W2448" s="464"/>
    </row>
    <row r="2449" spans="1:23" ht="15">
      <c r="A2449" s="459" t="s">
        <v>812</v>
      </c>
      <c r="B2449" s="464" t="s">
        <v>856</v>
      </c>
      <c r="C2449" s="443"/>
      <c r="D2449" s="443"/>
      <c r="E2449" s="286" t="s">
        <v>285</v>
      </c>
      <c r="F2449" s="286" t="s">
        <v>285</v>
      </c>
      <c r="G2449" s="286" t="s">
        <v>285</v>
      </c>
      <c r="H2449" s="286">
        <v>3159.399999999996</v>
      </c>
      <c r="I2449" s="286">
        <v>3845.4999999999964</v>
      </c>
      <c r="J2449" s="286">
        <v>3333.2000000000189</v>
      </c>
      <c r="K2449" s="286"/>
      <c r="L2449" s="443"/>
      <c r="M2449" s="312">
        <f t="shared" si="47"/>
        <v>10338.100000000011</v>
      </c>
      <c r="N2449" s="443"/>
      <c r="O2449" s="443"/>
      <c r="P2449" s="443"/>
      <c r="Q2449" s="443"/>
      <c r="R2449" s="443"/>
      <c r="S2449" s="464"/>
      <c r="T2449" s="464"/>
      <c r="U2449" s="687"/>
      <c r="V2449" s="464"/>
      <c r="W2449" s="464"/>
    </row>
    <row r="2450" spans="1:23" ht="15">
      <c r="A2450" s="459" t="s">
        <v>818</v>
      </c>
      <c r="B2450" s="464" t="s">
        <v>821</v>
      </c>
      <c r="C2450" s="443"/>
      <c r="D2450" s="443"/>
      <c r="E2450" s="286" t="s">
        <v>285</v>
      </c>
      <c r="F2450" s="286" t="s">
        <v>285</v>
      </c>
      <c r="G2450" s="286" t="s">
        <v>285</v>
      </c>
      <c r="H2450" s="286">
        <v>3835.2999999999938</v>
      </c>
      <c r="I2450" s="286">
        <v>2993.6000000000031</v>
      </c>
      <c r="J2450" s="286">
        <v>3464.1999999999553</v>
      </c>
      <c r="K2450" s="286"/>
      <c r="L2450" s="443"/>
      <c r="M2450" s="312">
        <f t="shared" si="47"/>
        <v>10293.099999999951</v>
      </c>
      <c r="N2450" s="443"/>
      <c r="O2450" s="443"/>
      <c r="P2450" s="443"/>
      <c r="Q2450" s="443"/>
      <c r="R2450" s="443"/>
      <c r="S2450" s="464"/>
      <c r="T2450" s="464"/>
      <c r="U2450" s="686"/>
      <c r="V2450" s="464"/>
      <c r="W2450" s="464"/>
    </row>
    <row r="2451" spans="1:23" ht="15">
      <c r="A2451" s="459" t="s">
        <v>820</v>
      </c>
      <c r="B2451" s="464" t="s">
        <v>811</v>
      </c>
      <c r="C2451" s="443"/>
      <c r="D2451" s="443"/>
      <c r="E2451" s="286" t="s">
        <v>285</v>
      </c>
      <c r="F2451" s="286" t="s">
        <v>285</v>
      </c>
      <c r="G2451" s="286" t="s">
        <v>285</v>
      </c>
      <c r="H2451" s="286">
        <v>3310.5999999999967</v>
      </c>
      <c r="I2451" s="286">
        <v>3805.1000000000022</v>
      </c>
      <c r="J2451" s="286">
        <v>3104.100000000044</v>
      </c>
      <c r="K2451" s="286"/>
      <c r="L2451" s="443"/>
      <c r="M2451" s="312">
        <f t="shared" si="47"/>
        <v>10219.800000000043</v>
      </c>
      <c r="N2451" s="443"/>
      <c r="O2451" s="443"/>
      <c r="P2451" s="443"/>
      <c r="Q2451" s="443"/>
      <c r="R2451" s="443"/>
      <c r="S2451" s="530"/>
      <c r="T2451" s="464"/>
      <c r="U2451" s="686"/>
      <c r="V2451" s="464"/>
      <c r="W2451" s="464"/>
    </row>
    <row r="2452" spans="1:23" ht="15">
      <c r="A2452" s="459" t="s">
        <v>823</v>
      </c>
      <c r="B2452" s="464" t="s">
        <v>851</v>
      </c>
      <c r="C2452" s="443"/>
      <c r="D2452" s="443"/>
      <c r="E2452" s="286" t="s">
        <v>285</v>
      </c>
      <c r="F2452" s="286" t="s">
        <v>285</v>
      </c>
      <c r="G2452" s="286" t="s">
        <v>285</v>
      </c>
      <c r="H2452" s="286">
        <v>3171.6000000000004</v>
      </c>
      <c r="I2452" s="286">
        <v>4187.7000000000053</v>
      </c>
      <c r="J2452" s="286">
        <v>2847.9000000000815</v>
      </c>
      <c r="K2452" s="286"/>
      <c r="L2452" s="443"/>
      <c r="M2452" s="312">
        <f t="shared" si="47"/>
        <v>10207.200000000088</v>
      </c>
      <c r="N2452" s="443"/>
      <c r="O2452" s="443"/>
      <c r="P2452" s="443"/>
      <c r="Q2452" s="443"/>
      <c r="R2452" s="443"/>
      <c r="S2452" s="530"/>
      <c r="T2452" s="464"/>
      <c r="U2452" s="686"/>
      <c r="V2452" s="464"/>
      <c r="W2452" s="464"/>
    </row>
    <row r="2453" spans="1:23" ht="15">
      <c r="A2453" s="459" t="s">
        <v>824</v>
      </c>
      <c r="B2453" s="464" t="s">
        <v>844</v>
      </c>
      <c r="C2453" s="443"/>
      <c r="D2453" s="443"/>
      <c r="E2453" s="286" t="s">
        <v>285</v>
      </c>
      <c r="F2453" s="286" t="s">
        <v>285</v>
      </c>
      <c r="G2453" s="286" t="s">
        <v>285</v>
      </c>
      <c r="H2453" s="286">
        <v>3372.2999999999975</v>
      </c>
      <c r="I2453" s="286">
        <v>3507.2999999999993</v>
      </c>
      <c r="J2453" s="286">
        <v>2915.1999999999425</v>
      </c>
      <c r="K2453" s="286"/>
      <c r="L2453" s="443"/>
      <c r="M2453" s="312">
        <f t="shared" si="47"/>
        <v>9794.7999999999392</v>
      </c>
      <c r="N2453" s="443"/>
      <c r="O2453" s="443"/>
      <c r="P2453" s="443"/>
      <c r="Q2453" s="443"/>
      <c r="R2453" s="443"/>
      <c r="S2453" s="343"/>
      <c r="T2453" s="464"/>
      <c r="U2453" s="686"/>
      <c r="V2453" s="464"/>
      <c r="W2453" s="464"/>
    </row>
    <row r="2454" spans="1:23" ht="15">
      <c r="A2454" s="459" t="s">
        <v>827</v>
      </c>
      <c r="B2454" s="464" t="s">
        <v>855</v>
      </c>
      <c r="C2454" s="443"/>
      <c r="D2454" s="443"/>
      <c r="E2454" s="286" t="s">
        <v>285</v>
      </c>
      <c r="F2454" s="286" t="s">
        <v>285</v>
      </c>
      <c r="G2454" s="286" t="s">
        <v>285</v>
      </c>
      <c r="H2454" s="286">
        <v>2374.6999999999971</v>
      </c>
      <c r="I2454" s="286">
        <v>3816.300000000002</v>
      </c>
      <c r="J2454" s="286">
        <v>3547.8999999999905</v>
      </c>
      <c r="K2454" s="286"/>
      <c r="L2454" s="443"/>
      <c r="M2454" s="312">
        <f t="shared" si="47"/>
        <v>9738.8999999999905</v>
      </c>
      <c r="N2454" s="443"/>
      <c r="O2454" s="443"/>
      <c r="P2454" s="443"/>
      <c r="Q2454" s="443"/>
      <c r="R2454" s="443"/>
      <c r="S2454" s="343"/>
      <c r="T2454" s="464"/>
      <c r="U2454" s="686"/>
      <c r="V2454" s="464"/>
      <c r="W2454" s="464"/>
    </row>
    <row r="2455" spans="1:23" ht="15">
      <c r="A2455" s="459" t="s">
        <v>829</v>
      </c>
      <c r="B2455" s="464" t="s">
        <v>830</v>
      </c>
      <c r="C2455" s="443"/>
      <c r="D2455" s="443"/>
      <c r="E2455" s="286" t="s">
        <v>285</v>
      </c>
      <c r="F2455" s="286" t="s">
        <v>285</v>
      </c>
      <c r="G2455" s="286" t="s">
        <v>285</v>
      </c>
      <c r="H2455" s="286">
        <v>2623.0999999999949</v>
      </c>
      <c r="I2455" s="286">
        <v>3766.0500000000011</v>
      </c>
      <c r="J2455" s="286">
        <v>3006.5000000000182</v>
      </c>
      <c r="K2455" s="286"/>
      <c r="L2455" s="443"/>
      <c r="M2455" s="312">
        <f t="shared" si="47"/>
        <v>9395.6500000000142</v>
      </c>
      <c r="N2455" s="443"/>
      <c r="O2455" s="443"/>
      <c r="P2455" s="443"/>
      <c r="Q2455" s="443"/>
      <c r="R2455" s="443"/>
      <c r="S2455" s="343"/>
      <c r="T2455" s="464"/>
      <c r="U2455" s="686"/>
      <c r="V2455" s="464"/>
      <c r="W2455" s="464"/>
    </row>
    <row r="2456" spans="1:23" ht="15">
      <c r="A2456" s="459" t="s">
        <v>834</v>
      </c>
      <c r="B2456" s="464" t="s">
        <v>869</v>
      </c>
      <c r="C2456" s="443"/>
      <c r="D2456" s="443"/>
      <c r="E2456" s="286" t="s">
        <v>285</v>
      </c>
      <c r="F2456" s="286" t="s">
        <v>285</v>
      </c>
      <c r="G2456" s="286" t="s">
        <v>285</v>
      </c>
      <c r="H2456" s="286">
        <v>3349.5499999999938</v>
      </c>
      <c r="I2456" s="286">
        <v>2532.4999999999991</v>
      </c>
      <c r="J2456" s="286">
        <v>3392.9000000000378</v>
      </c>
      <c r="K2456" s="286"/>
      <c r="L2456" s="443"/>
      <c r="M2456" s="312">
        <f t="shared" si="47"/>
        <v>9274.9500000000298</v>
      </c>
      <c r="N2456" s="443"/>
      <c r="O2456" s="443"/>
      <c r="P2456" s="443"/>
      <c r="Q2456" s="443"/>
      <c r="R2456" s="443"/>
      <c r="S2456" s="464"/>
      <c r="T2456" s="464"/>
      <c r="U2456" s="686"/>
      <c r="V2456" s="464"/>
      <c r="W2456" s="464"/>
    </row>
    <row r="2457" spans="1:23" ht="15">
      <c r="A2457" s="459" t="s">
        <v>838</v>
      </c>
      <c r="B2457" s="464" t="s">
        <v>836</v>
      </c>
      <c r="C2457" s="443"/>
      <c r="D2457" s="443"/>
      <c r="E2457" s="286" t="s">
        <v>285</v>
      </c>
      <c r="F2457" s="286" t="s">
        <v>285</v>
      </c>
      <c r="G2457" s="286" t="s">
        <v>285</v>
      </c>
      <c r="H2457" s="286">
        <v>2683.3499999999967</v>
      </c>
      <c r="I2457" s="286">
        <v>3296.1000000000022</v>
      </c>
      <c r="J2457" s="286">
        <v>3130.8999999999542</v>
      </c>
      <c r="K2457" s="286"/>
      <c r="L2457" s="443"/>
      <c r="M2457" s="312">
        <f t="shared" si="47"/>
        <v>9110.3499999999531</v>
      </c>
      <c r="N2457" s="443"/>
      <c r="O2457" s="443"/>
      <c r="P2457" s="443"/>
      <c r="Q2457" s="443"/>
      <c r="R2457" s="443"/>
      <c r="S2457" s="530"/>
      <c r="T2457" s="464"/>
      <c r="U2457" s="686"/>
      <c r="V2457" s="464"/>
      <c r="W2457" s="464"/>
    </row>
    <row r="2458" spans="1:23" ht="15">
      <c r="A2458" s="459" t="s">
        <v>839</v>
      </c>
      <c r="B2458" s="464" t="s">
        <v>837</v>
      </c>
      <c r="C2458" s="443"/>
      <c r="D2458" s="443"/>
      <c r="E2458" s="286" t="s">
        <v>285</v>
      </c>
      <c r="F2458" s="286" t="s">
        <v>285</v>
      </c>
      <c r="G2458" s="286" t="s">
        <v>285</v>
      </c>
      <c r="H2458" s="286">
        <v>3278.2999999999975</v>
      </c>
      <c r="I2458" s="286">
        <v>2459.1000000000031</v>
      </c>
      <c r="J2458" s="286">
        <v>3278.200000000099</v>
      </c>
      <c r="K2458" s="286"/>
      <c r="L2458" s="443"/>
      <c r="M2458" s="312">
        <f t="shared" si="47"/>
        <v>9015.6000000001004</v>
      </c>
      <c r="N2458" s="443"/>
      <c r="O2458" s="443"/>
      <c r="P2458" s="443"/>
      <c r="Q2458" s="443"/>
      <c r="R2458" s="443"/>
      <c r="S2458" s="464"/>
      <c r="T2458" s="464"/>
      <c r="U2458" s="686"/>
      <c r="V2458" s="464"/>
      <c r="W2458" s="464"/>
    </row>
    <row r="2459" spans="1:23" ht="15">
      <c r="A2459" s="459" t="s">
        <v>840</v>
      </c>
      <c r="B2459" s="459" t="s">
        <v>801</v>
      </c>
      <c r="C2459" s="443"/>
      <c r="D2459" s="443"/>
      <c r="E2459" s="286" t="s">
        <v>285</v>
      </c>
      <c r="F2459" s="286" t="s">
        <v>285</v>
      </c>
      <c r="G2459" s="286" t="s">
        <v>285</v>
      </c>
      <c r="H2459" s="286">
        <v>3400.8999999999996</v>
      </c>
      <c r="I2459" s="286">
        <v>3074.7</v>
      </c>
      <c r="J2459" s="286">
        <v>1916.3000000000147</v>
      </c>
      <c r="K2459" s="286"/>
      <c r="L2459" s="443"/>
      <c r="M2459" s="312">
        <f t="shared" si="47"/>
        <v>8391.9000000000142</v>
      </c>
      <c r="N2459" s="443"/>
      <c r="O2459" s="443"/>
      <c r="P2459" s="443"/>
      <c r="Q2459" s="443"/>
      <c r="R2459" s="443"/>
      <c r="S2459" s="464"/>
      <c r="T2459" s="464"/>
      <c r="U2459" s="688"/>
      <c r="V2459" s="464"/>
      <c r="W2459" s="464"/>
    </row>
    <row r="2460" spans="1:23" ht="15">
      <c r="A2460" s="459" t="s">
        <v>846</v>
      </c>
      <c r="B2460" s="464" t="s">
        <v>828</v>
      </c>
      <c r="C2460" s="443"/>
      <c r="D2460" s="443"/>
      <c r="E2460" s="286" t="s">
        <v>285</v>
      </c>
      <c r="F2460" s="286" t="s">
        <v>285</v>
      </c>
      <c r="G2460" s="286" t="s">
        <v>285</v>
      </c>
      <c r="H2460" s="286">
        <v>2792.6499999999978</v>
      </c>
      <c r="I2460" s="286">
        <v>2565.3999999999996</v>
      </c>
      <c r="J2460" s="286">
        <v>2931.7000000000153</v>
      </c>
      <c r="K2460" s="286"/>
      <c r="L2460" s="443"/>
      <c r="M2460" s="312">
        <f t="shared" si="47"/>
        <v>8289.7500000000127</v>
      </c>
      <c r="N2460" s="443"/>
      <c r="O2460" s="443"/>
      <c r="P2460" s="443"/>
      <c r="Q2460" s="443"/>
      <c r="R2460" s="443"/>
      <c r="S2460" s="464"/>
      <c r="T2460" s="464"/>
      <c r="U2460" s="686"/>
      <c r="V2460" s="464"/>
      <c r="W2460" s="464"/>
    </row>
    <row r="2461" spans="1:23" ht="15">
      <c r="A2461" s="459" t="s">
        <v>854</v>
      </c>
      <c r="B2461" s="464" t="s">
        <v>861</v>
      </c>
      <c r="C2461" s="443"/>
      <c r="D2461" s="443"/>
      <c r="E2461" s="286" t="s">
        <v>285</v>
      </c>
      <c r="F2461" s="286" t="s">
        <v>285</v>
      </c>
      <c r="G2461" s="286" t="s">
        <v>285</v>
      </c>
      <c r="H2461" s="286">
        <v>2233</v>
      </c>
      <c r="I2461" s="286">
        <v>2159</v>
      </c>
      <c r="J2461" s="286">
        <v>3597.5499999998574</v>
      </c>
      <c r="K2461" s="286"/>
      <c r="L2461" s="443"/>
      <c r="M2461" s="312">
        <f t="shared" si="47"/>
        <v>7989.5499999998574</v>
      </c>
      <c r="N2461" s="443"/>
      <c r="O2461" s="443"/>
      <c r="P2461" s="443"/>
      <c r="Q2461" s="443"/>
      <c r="R2461" s="443"/>
      <c r="S2461" s="530"/>
      <c r="T2461" s="464"/>
      <c r="U2461" s="687"/>
      <c r="V2461" s="464"/>
      <c r="W2461" s="464"/>
    </row>
    <row r="2462" spans="1:23" ht="15">
      <c r="A2462" s="459" t="s">
        <v>858</v>
      </c>
      <c r="B2462" s="459" t="s">
        <v>807</v>
      </c>
      <c r="C2462" s="443"/>
      <c r="D2462" s="443"/>
      <c r="E2462" s="286" t="s">
        <v>285</v>
      </c>
      <c r="F2462" s="286" t="s">
        <v>285</v>
      </c>
      <c r="G2462" s="286" t="s">
        <v>285</v>
      </c>
      <c r="H2462" s="286">
        <v>2731.8000000000029</v>
      </c>
      <c r="I2462" s="286">
        <v>3042.3000000000011</v>
      </c>
      <c r="J2462" s="286">
        <v>2177.5999999999458</v>
      </c>
      <c r="K2462" s="286"/>
      <c r="L2462" s="443"/>
      <c r="M2462" s="312">
        <f t="shared" si="47"/>
        <v>7951.6999999999498</v>
      </c>
      <c r="N2462" s="443"/>
      <c r="O2462" s="443"/>
      <c r="P2462" s="443"/>
      <c r="Q2462" s="443"/>
      <c r="R2462" s="443"/>
      <c r="S2462" s="459"/>
      <c r="T2462" s="464"/>
      <c r="U2462" s="686"/>
      <c r="V2462" s="464"/>
      <c r="W2462" s="464"/>
    </row>
    <row r="2463" spans="1:23" ht="15">
      <c r="A2463" s="459" t="s">
        <v>859</v>
      </c>
      <c r="B2463" s="361" t="s">
        <v>1857</v>
      </c>
      <c r="C2463" s="446"/>
      <c r="D2463" s="446"/>
      <c r="E2463" s="286" t="s">
        <v>285</v>
      </c>
      <c r="F2463" s="286" t="s">
        <v>285</v>
      </c>
      <c r="G2463" s="286" t="s">
        <v>285</v>
      </c>
      <c r="H2463" s="286" t="s">
        <v>285</v>
      </c>
      <c r="I2463" s="323">
        <v>4340.899999999996</v>
      </c>
      <c r="J2463" s="286">
        <v>3361.1000000000004</v>
      </c>
      <c r="K2463" s="286"/>
      <c r="L2463" s="443"/>
      <c r="M2463" s="312">
        <f t="shared" si="47"/>
        <v>7701.9999999999964</v>
      </c>
      <c r="N2463" s="443"/>
      <c r="O2463" s="443" t="s">
        <v>299</v>
      </c>
      <c r="P2463" s="443"/>
      <c r="Q2463" s="443"/>
      <c r="R2463" s="443"/>
      <c r="S2463" s="464"/>
      <c r="T2463" s="464"/>
      <c r="U2463" s="686"/>
      <c r="V2463" s="464"/>
      <c r="W2463" s="464"/>
    </row>
    <row r="2464" spans="1:23" ht="15">
      <c r="A2464" s="459" t="s">
        <v>860</v>
      </c>
      <c r="B2464" s="361" t="s">
        <v>1844</v>
      </c>
      <c r="C2464" s="446"/>
      <c r="D2464" s="446"/>
      <c r="E2464" s="286" t="s">
        <v>285</v>
      </c>
      <c r="F2464" s="286" t="s">
        <v>285</v>
      </c>
      <c r="G2464" s="286" t="s">
        <v>285</v>
      </c>
      <c r="H2464" s="286" t="s">
        <v>285</v>
      </c>
      <c r="I2464" s="286">
        <v>3955.699999999998</v>
      </c>
      <c r="J2464" s="323">
        <v>3700.7999999999702</v>
      </c>
      <c r="K2464" s="323"/>
      <c r="L2464" s="443"/>
      <c r="M2464" s="312">
        <f t="shared" si="47"/>
        <v>7656.4999999999682</v>
      </c>
      <c r="N2464" s="443"/>
      <c r="O2464" s="443" t="s">
        <v>295</v>
      </c>
      <c r="P2464" s="443"/>
      <c r="Q2464" s="443"/>
      <c r="R2464" s="443"/>
      <c r="S2464" s="343"/>
      <c r="T2464" s="464"/>
      <c r="U2464" s="686"/>
      <c r="V2464" s="464"/>
      <c r="W2464" s="464"/>
    </row>
    <row r="2465" spans="1:23" ht="15">
      <c r="A2465" s="459" t="s">
        <v>866</v>
      </c>
      <c r="B2465" s="361" t="s">
        <v>1850</v>
      </c>
      <c r="C2465" s="446"/>
      <c r="D2465" s="446"/>
      <c r="E2465" s="286" t="s">
        <v>285</v>
      </c>
      <c r="F2465" s="286" t="s">
        <v>285</v>
      </c>
      <c r="G2465" s="286" t="s">
        <v>285</v>
      </c>
      <c r="H2465" s="286" t="s">
        <v>285</v>
      </c>
      <c r="I2465" s="286">
        <v>3687.1999999999989</v>
      </c>
      <c r="J2465" s="323">
        <v>3938.8999999999542</v>
      </c>
      <c r="K2465" s="323"/>
      <c r="L2465" s="443"/>
      <c r="M2465" s="312">
        <f t="shared" si="47"/>
        <v>7626.0999999999531</v>
      </c>
      <c r="N2465" s="443"/>
      <c r="O2465" s="443" t="s">
        <v>290</v>
      </c>
      <c r="P2465" s="443"/>
      <c r="Q2465" s="443"/>
      <c r="R2465" s="443"/>
      <c r="S2465" s="464"/>
      <c r="T2465" s="464"/>
      <c r="U2465" s="686"/>
      <c r="V2465" s="464"/>
      <c r="W2465" s="464"/>
    </row>
    <row r="2466" spans="1:23" ht="15">
      <c r="A2466" s="459" t="s">
        <v>867</v>
      </c>
      <c r="B2466" s="361" t="s">
        <v>1856</v>
      </c>
      <c r="C2466" s="446"/>
      <c r="D2466" s="446"/>
      <c r="E2466" s="286" t="s">
        <v>285</v>
      </c>
      <c r="F2466" s="286" t="s">
        <v>285</v>
      </c>
      <c r="G2466" s="286" t="s">
        <v>285</v>
      </c>
      <c r="H2466" s="286" t="s">
        <v>285</v>
      </c>
      <c r="I2466" s="286">
        <v>4088.9500000000007</v>
      </c>
      <c r="J2466" s="286">
        <v>3314.300000000112</v>
      </c>
      <c r="K2466" s="286"/>
      <c r="L2466" s="443"/>
      <c r="M2466" s="312">
        <f t="shared" si="47"/>
        <v>7403.2500000001128</v>
      </c>
      <c r="N2466" s="443"/>
      <c r="O2466" s="443"/>
      <c r="P2466" s="443"/>
      <c r="Q2466" s="443"/>
      <c r="R2466" s="443"/>
      <c r="S2466" s="464"/>
      <c r="T2466" s="464"/>
      <c r="U2466" s="686"/>
      <c r="V2466" s="464"/>
      <c r="W2466" s="464"/>
    </row>
    <row r="2467" spans="1:23" ht="15">
      <c r="A2467" s="459" t="s">
        <v>868</v>
      </c>
      <c r="B2467" s="361" t="s">
        <v>1854</v>
      </c>
      <c r="C2467" s="446"/>
      <c r="D2467" s="446"/>
      <c r="E2467" s="286" t="s">
        <v>285</v>
      </c>
      <c r="F2467" s="286" t="s">
        <v>285</v>
      </c>
      <c r="G2467" s="286" t="s">
        <v>285</v>
      </c>
      <c r="H2467" s="286" t="s">
        <v>285</v>
      </c>
      <c r="I2467" s="286">
        <v>4121.7500000000009</v>
      </c>
      <c r="J2467" s="286">
        <v>3254.5000000000709</v>
      </c>
      <c r="K2467" s="286"/>
      <c r="L2467" s="443"/>
      <c r="M2467" s="312">
        <f t="shared" si="47"/>
        <v>7376.2500000000719</v>
      </c>
      <c r="N2467" s="443"/>
      <c r="O2467" s="443"/>
      <c r="P2467" s="443"/>
      <c r="Q2467" s="443"/>
      <c r="R2467" s="443"/>
      <c r="S2467" s="464"/>
      <c r="T2467" s="464"/>
      <c r="U2467" s="686"/>
      <c r="V2467" s="464"/>
      <c r="W2467" s="464"/>
    </row>
    <row r="2468" spans="1:23" ht="15">
      <c r="A2468" s="459" t="s">
        <v>870</v>
      </c>
      <c r="B2468" s="361" t="s">
        <v>1849</v>
      </c>
      <c r="C2468" s="446"/>
      <c r="D2468" s="446"/>
      <c r="E2468" s="286" t="s">
        <v>285</v>
      </c>
      <c r="F2468" s="286" t="s">
        <v>285</v>
      </c>
      <c r="G2468" s="286" t="s">
        <v>285</v>
      </c>
      <c r="H2468" s="286" t="s">
        <v>285</v>
      </c>
      <c r="I2468" s="286">
        <v>3791.9999999999982</v>
      </c>
      <c r="J2468" s="286">
        <v>3530.5999999999894</v>
      </c>
      <c r="K2468" s="286"/>
      <c r="L2468" s="443"/>
      <c r="M2468" s="312">
        <f t="shared" si="47"/>
        <v>7322.5999999999876</v>
      </c>
      <c r="N2468" s="443"/>
      <c r="O2468" s="443"/>
      <c r="P2468" s="443"/>
      <c r="Q2468" s="443"/>
      <c r="R2468" s="443"/>
      <c r="S2468" s="464"/>
      <c r="T2468" s="464"/>
      <c r="U2468" s="689"/>
      <c r="V2468" s="464"/>
      <c r="W2468" s="464"/>
    </row>
    <row r="2469" spans="1:23" ht="15">
      <c r="A2469" s="459" t="s">
        <v>871</v>
      </c>
      <c r="B2469" s="343" t="s">
        <v>1859</v>
      </c>
      <c r="C2469" s="446"/>
      <c r="D2469" s="446"/>
      <c r="E2469" s="286" t="s">
        <v>285</v>
      </c>
      <c r="F2469" s="286" t="s">
        <v>285</v>
      </c>
      <c r="G2469" s="286" t="s">
        <v>285</v>
      </c>
      <c r="H2469" s="286" t="s">
        <v>285</v>
      </c>
      <c r="I2469" s="286">
        <v>3655.3999999999969</v>
      </c>
      <c r="J2469" s="286">
        <v>3642.600000000024</v>
      </c>
      <c r="K2469" s="286"/>
      <c r="L2469" s="443"/>
      <c r="M2469" s="312">
        <f t="shared" si="47"/>
        <v>7298.0000000000209</v>
      </c>
      <c r="N2469" s="443"/>
      <c r="O2469" s="443"/>
      <c r="P2469" s="443"/>
      <c r="Q2469" s="443"/>
      <c r="R2469" s="443"/>
      <c r="S2469" s="530"/>
      <c r="T2469" s="464"/>
      <c r="U2469" s="688"/>
      <c r="V2469" s="464"/>
      <c r="W2469" s="464"/>
    </row>
    <row r="2470" spans="1:23" ht="15">
      <c r="A2470" s="459" t="s">
        <v>872</v>
      </c>
      <c r="B2470" s="464" t="s">
        <v>817</v>
      </c>
      <c r="C2470" s="443"/>
      <c r="D2470" s="443"/>
      <c r="E2470" s="286" t="s">
        <v>285</v>
      </c>
      <c r="F2470" s="286" t="s">
        <v>285</v>
      </c>
      <c r="G2470" s="286" t="s">
        <v>285</v>
      </c>
      <c r="H2470" s="286">
        <v>3231.6000000000004</v>
      </c>
      <c r="I2470" s="286">
        <v>3900.8999999999969</v>
      </c>
      <c r="J2470" s="286" t="s">
        <v>285</v>
      </c>
      <c r="K2470" s="286"/>
      <c r="L2470" s="313"/>
      <c r="M2470" s="312">
        <f t="shared" si="47"/>
        <v>7132.4999999999973</v>
      </c>
      <c r="N2470" s="443"/>
      <c r="O2470" s="443"/>
      <c r="P2470" s="443"/>
      <c r="Q2470" s="443"/>
      <c r="R2470" s="443"/>
      <c r="S2470" s="530"/>
      <c r="T2470" s="464"/>
      <c r="U2470" s="686"/>
      <c r="V2470" s="464"/>
      <c r="W2470" s="464"/>
    </row>
    <row r="2471" spans="1:23" ht="15">
      <c r="A2471" s="459" t="s">
        <v>875</v>
      </c>
      <c r="B2471" s="361" t="s">
        <v>1851</v>
      </c>
      <c r="C2471" s="446"/>
      <c r="D2471" s="446"/>
      <c r="E2471" s="286" t="s">
        <v>285</v>
      </c>
      <c r="F2471" s="286" t="s">
        <v>285</v>
      </c>
      <c r="G2471" s="286" t="s">
        <v>285</v>
      </c>
      <c r="H2471" s="286" t="s">
        <v>285</v>
      </c>
      <c r="I2471" s="286">
        <v>3453.5999999999985</v>
      </c>
      <c r="J2471" s="286">
        <v>3668.9000000000124</v>
      </c>
      <c r="K2471" s="286"/>
      <c r="L2471" s="443"/>
      <c r="M2471" s="312">
        <f t="shared" si="47"/>
        <v>7122.5000000000109</v>
      </c>
      <c r="N2471" s="443"/>
      <c r="O2471" s="443"/>
      <c r="P2471" s="443"/>
      <c r="Q2471" s="443"/>
      <c r="R2471" s="443"/>
      <c r="S2471" s="464"/>
      <c r="T2471" s="464"/>
      <c r="U2471" s="686"/>
      <c r="V2471" s="464"/>
      <c r="W2471" s="464"/>
    </row>
    <row r="2472" spans="1:23" ht="15">
      <c r="A2472" s="459" t="s">
        <v>1006</v>
      </c>
      <c r="B2472" s="361" t="s">
        <v>1853</v>
      </c>
      <c r="C2472" s="446"/>
      <c r="D2472" s="446"/>
      <c r="E2472" s="286" t="s">
        <v>285</v>
      </c>
      <c r="F2472" s="286" t="s">
        <v>285</v>
      </c>
      <c r="G2472" s="286" t="s">
        <v>285</v>
      </c>
      <c r="H2472" s="286" t="s">
        <v>285</v>
      </c>
      <c r="I2472" s="286">
        <v>3643.0499999999984</v>
      </c>
      <c r="J2472" s="286">
        <v>3067.1999999999989</v>
      </c>
      <c r="K2472" s="286"/>
      <c r="L2472" s="443"/>
      <c r="M2472" s="312">
        <f t="shared" si="47"/>
        <v>6710.2499999999973</v>
      </c>
      <c r="N2472" s="443"/>
      <c r="O2472" s="443"/>
      <c r="P2472" s="443"/>
      <c r="Q2472" s="443"/>
      <c r="R2472" s="443"/>
      <c r="S2472" s="464"/>
      <c r="T2472" s="464"/>
      <c r="U2472" s="686"/>
      <c r="V2472" s="464"/>
      <c r="W2472" s="464"/>
    </row>
    <row r="2473" spans="1:23" ht="15">
      <c r="A2473" s="459" t="s">
        <v>1007</v>
      </c>
      <c r="B2473" s="361" t="s">
        <v>1858</v>
      </c>
      <c r="C2473" s="446"/>
      <c r="D2473" s="446"/>
      <c r="E2473" s="286" t="s">
        <v>285</v>
      </c>
      <c r="F2473" s="286" t="s">
        <v>285</v>
      </c>
      <c r="G2473" s="286" t="s">
        <v>285</v>
      </c>
      <c r="H2473" s="286" t="s">
        <v>285</v>
      </c>
      <c r="I2473" s="286">
        <v>3449.0999999999985</v>
      </c>
      <c r="J2473" s="286">
        <v>3047.1999999999371</v>
      </c>
      <c r="K2473" s="286"/>
      <c r="L2473" s="443"/>
      <c r="M2473" s="312">
        <f t="shared" si="47"/>
        <v>6496.2999999999356</v>
      </c>
      <c r="N2473" s="443"/>
      <c r="O2473" s="443"/>
      <c r="P2473" s="443"/>
      <c r="Q2473" s="443"/>
      <c r="R2473" s="443"/>
      <c r="S2473" s="464"/>
      <c r="T2473" s="464"/>
      <c r="U2473" s="687"/>
      <c r="V2473" s="464"/>
      <c r="W2473" s="464"/>
    </row>
    <row r="2474" spans="1:23" ht="15">
      <c r="A2474" s="459" t="s">
        <v>1008</v>
      </c>
      <c r="B2474" s="361" t="s">
        <v>1839</v>
      </c>
      <c r="C2474" s="446"/>
      <c r="D2474" s="446"/>
      <c r="E2474" s="286" t="s">
        <v>285</v>
      </c>
      <c r="F2474" s="286" t="s">
        <v>285</v>
      </c>
      <c r="G2474" s="286" t="s">
        <v>285</v>
      </c>
      <c r="H2474" s="286" t="s">
        <v>285</v>
      </c>
      <c r="I2474" s="286">
        <v>3270.3000000000011</v>
      </c>
      <c r="J2474" s="286">
        <v>3175.3000000000229</v>
      </c>
      <c r="K2474" s="286"/>
      <c r="L2474" s="443"/>
      <c r="M2474" s="312">
        <f t="shared" si="47"/>
        <v>6445.600000000024</v>
      </c>
      <c r="N2474" s="443"/>
      <c r="O2474" s="443"/>
      <c r="P2474" s="443"/>
      <c r="Q2474" s="443"/>
      <c r="R2474" s="443"/>
      <c r="S2474" s="530"/>
      <c r="T2474" s="464"/>
      <c r="U2474" s="689"/>
      <c r="V2474" s="464"/>
      <c r="W2474" s="464"/>
    </row>
    <row r="2475" spans="1:23" ht="15">
      <c r="A2475" s="459" t="s">
        <v>1009</v>
      </c>
      <c r="B2475" s="361" t="s">
        <v>1852</v>
      </c>
      <c r="C2475" s="446"/>
      <c r="D2475" s="446"/>
      <c r="E2475" s="286" t="s">
        <v>285</v>
      </c>
      <c r="F2475" s="286" t="s">
        <v>285</v>
      </c>
      <c r="G2475" s="286" t="s">
        <v>285</v>
      </c>
      <c r="H2475" s="286" t="s">
        <v>285</v>
      </c>
      <c r="I2475" s="286">
        <v>3617.1000000000004</v>
      </c>
      <c r="J2475" s="286">
        <v>2825.2999999998319</v>
      </c>
      <c r="K2475" s="286"/>
      <c r="L2475" s="443"/>
      <c r="M2475" s="312">
        <f t="shared" si="47"/>
        <v>6442.3999999998323</v>
      </c>
      <c r="N2475" s="443"/>
      <c r="O2475" s="443"/>
      <c r="P2475" s="443"/>
      <c r="Q2475" s="443"/>
      <c r="R2475" s="443"/>
      <c r="S2475" s="530"/>
      <c r="T2475" s="464"/>
      <c r="U2475" s="688"/>
      <c r="V2475" s="464"/>
      <c r="W2475" s="464"/>
    </row>
    <row r="2476" spans="1:23" ht="15">
      <c r="A2476" s="459" t="s">
        <v>1010</v>
      </c>
      <c r="B2476" s="361" t="s">
        <v>1842</v>
      </c>
      <c r="C2476" s="446"/>
      <c r="D2476" s="446"/>
      <c r="E2476" s="286" t="s">
        <v>285</v>
      </c>
      <c r="F2476" s="286" t="s">
        <v>285</v>
      </c>
      <c r="G2476" s="286" t="s">
        <v>285</v>
      </c>
      <c r="H2476" s="286" t="s">
        <v>285</v>
      </c>
      <c r="I2476" s="286">
        <v>3666.3999999999996</v>
      </c>
      <c r="J2476" s="286">
        <v>2711.8999999999014</v>
      </c>
      <c r="K2476" s="286"/>
      <c r="L2476" s="443"/>
      <c r="M2476" s="312">
        <f t="shared" ref="M2476:M2499" si="48">SUM(E2476:J2476)</f>
        <v>6378.299999999901</v>
      </c>
      <c r="N2476" s="443"/>
      <c r="O2476" s="443"/>
      <c r="P2476" s="443"/>
      <c r="Q2476" s="443"/>
      <c r="R2476" s="443"/>
      <c r="S2476" s="459"/>
      <c r="T2476" s="464"/>
      <c r="U2476" s="688"/>
      <c r="V2476" s="464"/>
      <c r="W2476" s="464"/>
    </row>
    <row r="2477" spans="1:23" ht="15">
      <c r="A2477" s="459" t="s">
        <v>1011</v>
      </c>
      <c r="B2477" s="361" t="s">
        <v>1841</v>
      </c>
      <c r="C2477" s="446"/>
      <c r="D2477" s="446"/>
      <c r="E2477" s="286" t="s">
        <v>285</v>
      </c>
      <c r="F2477" s="286" t="s">
        <v>285</v>
      </c>
      <c r="G2477" s="286" t="s">
        <v>285</v>
      </c>
      <c r="H2477" s="286" t="s">
        <v>285</v>
      </c>
      <c r="I2477" s="286">
        <v>3992.5999999999985</v>
      </c>
      <c r="J2477" s="286">
        <v>2332.0999999999949</v>
      </c>
      <c r="K2477" s="286"/>
      <c r="L2477" s="443"/>
      <c r="M2477" s="312">
        <f t="shared" si="48"/>
        <v>6324.6999999999935</v>
      </c>
      <c r="N2477" s="443"/>
      <c r="O2477" s="443"/>
      <c r="P2477" s="443"/>
      <c r="Q2477" s="443"/>
      <c r="R2477" s="443"/>
      <c r="S2477" s="343"/>
      <c r="T2477" s="464"/>
      <c r="U2477" s="687"/>
      <c r="V2477" s="464"/>
      <c r="W2477" s="464"/>
    </row>
    <row r="2478" spans="1:23" ht="15">
      <c r="A2478" s="459" t="s">
        <v>1012</v>
      </c>
      <c r="B2478" s="464" t="s">
        <v>842</v>
      </c>
      <c r="C2478" s="443"/>
      <c r="D2478" s="443"/>
      <c r="E2478" s="286" t="s">
        <v>285</v>
      </c>
      <c r="F2478" s="286" t="s">
        <v>285</v>
      </c>
      <c r="G2478" s="286" t="s">
        <v>285</v>
      </c>
      <c r="H2478" s="286">
        <v>2866.7500000000036</v>
      </c>
      <c r="I2478" s="286">
        <v>3367.25</v>
      </c>
      <c r="J2478" s="286" t="s">
        <v>285</v>
      </c>
      <c r="K2478" s="286"/>
      <c r="L2478" s="313"/>
      <c r="M2478" s="312">
        <f t="shared" si="48"/>
        <v>6234.0000000000036</v>
      </c>
      <c r="N2478" s="443"/>
      <c r="O2478" s="443"/>
      <c r="P2478" s="443"/>
      <c r="Q2478" s="443"/>
      <c r="R2478" s="443"/>
      <c r="S2478" s="530"/>
      <c r="T2478" s="464"/>
      <c r="U2478" s="688"/>
      <c r="V2478" s="464"/>
      <c r="W2478" s="464"/>
    </row>
    <row r="2479" spans="1:23" ht="15">
      <c r="A2479" s="459" t="s">
        <v>1013</v>
      </c>
      <c r="B2479" s="464" t="s">
        <v>178</v>
      </c>
      <c r="C2479" s="443"/>
      <c r="D2479" s="443"/>
      <c r="E2479" s="286">
        <v>3402.3</v>
      </c>
      <c r="F2479" s="286">
        <v>2716.45</v>
      </c>
      <c r="G2479" s="286" t="s">
        <v>285</v>
      </c>
      <c r="H2479" s="286" t="s">
        <v>285</v>
      </c>
      <c r="I2479" s="286" t="s">
        <v>285</v>
      </c>
      <c r="J2479" s="286" t="s">
        <v>285</v>
      </c>
      <c r="K2479" s="286"/>
      <c r="L2479" s="313"/>
      <c r="M2479" s="312">
        <f t="shared" si="48"/>
        <v>6118.75</v>
      </c>
      <c r="N2479" s="443"/>
      <c r="O2479" s="443"/>
      <c r="P2479" s="443"/>
      <c r="Q2479" s="443"/>
      <c r="R2479" s="443"/>
      <c r="S2479" s="459"/>
      <c r="T2479" s="464"/>
      <c r="U2479" s="686"/>
      <c r="V2479" s="464"/>
      <c r="W2479" s="464"/>
    </row>
    <row r="2480" spans="1:23" ht="15">
      <c r="A2480" s="459" t="s">
        <v>1014</v>
      </c>
      <c r="B2480" s="343" t="s">
        <v>1837</v>
      </c>
      <c r="C2480" s="446"/>
      <c r="D2480" s="446"/>
      <c r="E2480" s="286" t="s">
        <v>285</v>
      </c>
      <c r="F2480" s="286" t="s">
        <v>285</v>
      </c>
      <c r="G2480" s="286" t="s">
        <v>285</v>
      </c>
      <c r="H2480" s="286" t="s">
        <v>285</v>
      </c>
      <c r="I2480" s="286">
        <v>4226.1000000000022</v>
      </c>
      <c r="J2480" s="286" t="s">
        <v>285</v>
      </c>
      <c r="K2480" s="286"/>
      <c r="L2480" s="313"/>
      <c r="M2480" s="312">
        <f t="shared" si="48"/>
        <v>4226.1000000000022</v>
      </c>
      <c r="N2480" s="443"/>
      <c r="O2480" s="443"/>
      <c r="P2480" s="443"/>
      <c r="Q2480" s="443"/>
      <c r="R2480" s="443"/>
      <c r="S2480" s="343"/>
      <c r="T2480" s="464"/>
      <c r="U2480" s="686"/>
      <c r="V2480" s="464"/>
      <c r="W2480" s="464"/>
    </row>
    <row r="2481" spans="1:24" ht="15">
      <c r="A2481" s="459" t="s">
        <v>1015</v>
      </c>
      <c r="B2481" s="361" t="s">
        <v>1847</v>
      </c>
      <c r="C2481" s="446"/>
      <c r="D2481" s="446"/>
      <c r="E2481" s="286" t="s">
        <v>285</v>
      </c>
      <c r="F2481" s="286" t="s">
        <v>285</v>
      </c>
      <c r="G2481" s="286" t="s">
        <v>285</v>
      </c>
      <c r="H2481" s="286" t="s">
        <v>285</v>
      </c>
      <c r="I2481" s="286">
        <v>3940.0999999999985</v>
      </c>
      <c r="J2481" s="286" t="s">
        <v>285</v>
      </c>
      <c r="K2481" s="286"/>
      <c r="L2481" s="313"/>
      <c r="M2481" s="312">
        <f t="shared" si="48"/>
        <v>3940.0999999999985</v>
      </c>
      <c r="N2481" s="443"/>
      <c r="O2481" s="443"/>
      <c r="P2481" s="443"/>
      <c r="Q2481" s="443"/>
      <c r="R2481" s="443"/>
      <c r="S2481" s="464"/>
      <c r="T2481" s="464"/>
      <c r="U2481" s="688"/>
      <c r="V2481" s="464"/>
      <c r="W2481" s="464"/>
    </row>
    <row r="2482" spans="1:24" ht="15">
      <c r="A2482" s="459" t="s">
        <v>1016</v>
      </c>
      <c r="B2482" s="361" t="s">
        <v>1845</v>
      </c>
      <c r="C2482" s="446"/>
      <c r="D2482" s="446"/>
      <c r="E2482" s="286" t="s">
        <v>285</v>
      </c>
      <c r="F2482" s="286" t="s">
        <v>285</v>
      </c>
      <c r="G2482" s="286" t="s">
        <v>285</v>
      </c>
      <c r="H2482" s="286" t="s">
        <v>285</v>
      </c>
      <c r="I2482" s="286">
        <v>3695.1000000000022</v>
      </c>
      <c r="J2482" s="286" t="s">
        <v>285</v>
      </c>
      <c r="K2482" s="286"/>
      <c r="L2482" s="313"/>
      <c r="M2482" s="312">
        <f t="shared" si="48"/>
        <v>3695.1000000000022</v>
      </c>
      <c r="N2482" s="443"/>
      <c r="O2482" s="443"/>
      <c r="P2482" s="443"/>
      <c r="Q2482" s="443"/>
      <c r="R2482" s="443"/>
      <c r="S2482" s="464"/>
      <c r="T2482" s="464"/>
      <c r="U2482" s="688"/>
      <c r="V2482" s="464"/>
      <c r="W2482" s="464"/>
    </row>
    <row r="2483" spans="1:24" ht="15">
      <c r="A2483" s="459" t="s">
        <v>1017</v>
      </c>
      <c r="B2483" s="530" t="s">
        <v>2244</v>
      </c>
      <c r="C2483" s="446"/>
      <c r="D2483" s="446"/>
      <c r="E2483" s="286" t="s">
        <v>285</v>
      </c>
      <c r="F2483" s="286" t="s">
        <v>285</v>
      </c>
      <c r="G2483" s="286" t="s">
        <v>285</v>
      </c>
      <c r="H2483" s="286" t="s">
        <v>285</v>
      </c>
      <c r="I2483" s="286" t="s">
        <v>285</v>
      </c>
      <c r="J2483" s="286">
        <v>3656.7000000000953</v>
      </c>
      <c r="K2483" s="286"/>
      <c r="L2483" s="443"/>
      <c r="M2483" s="312">
        <f t="shared" si="48"/>
        <v>3656.7000000000953</v>
      </c>
      <c r="N2483" s="443"/>
      <c r="O2483" s="443"/>
      <c r="P2483" s="443"/>
      <c r="Q2483" s="443"/>
      <c r="R2483" s="443"/>
      <c r="S2483" s="530"/>
      <c r="T2483" s="464"/>
      <c r="U2483" s="686"/>
      <c r="V2483" s="464"/>
      <c r="W2483" s="464"/>
    </row>
    <row r="2484" spans="1:24" ht="15">
      <c r="A2484" s="459" t="s">
        <v>1018</v>
      </c>
      <c r="B2484" s="530" t="s">
        <v>2246</v>
      </c>
      <c r="C2484" s="446"/>
      <c r="D2484" s="446"/>
      <c r="E2484" s="286" t="s">
        <v>285</v>
      </c>
      <c r="F2484" s="286" t="s">
        <v>285</v>
      </c>
      <c r="G2484" s="286" t="s">
        <v>285</v>
      </c>
      <c r="H2484" s="286" t="s">
        <v>285</v>
      </c>
      <c r="I2484" s="286" t="s">
        <v>285</v>
      </c>
      <c r="J2484" s="286">
        <v>3563.6000000000586</v>
      </c>
      <c r="K2484" s="286"/>
      <c r="L2484" s="443"/>
      <c r="M2484" s="312">
        <f t="shared" si="48"/>
        <v>3563.6000000000586</v>
      </c>
      <c r="N2484" s="443"/>
      <c r="O2484" s="443"/>
      <c r="P2484" s="443"/>
      <c r="Q2484" s="443"/>
      <c r="R2484" s="443"/>
      <c r="S2484" s="443"/>
      <c r="T2484" s="443"/>
      <c r="U2484" s="443"/>
      <c r="V2484" s="443"/>
      <c r="W2484" s="443"/>
    </row>
    <row r="2485" spans="1:24" ht="15">
      <c r="A2485" s="459" t="s">
        <v>1019</v>
      </c>
      <c r="B2485" s="361" t="s">
        <v>1848</v>
      </c>
      <c r="C2485" s="446"/>
      <c r="D2485" s="446"/>
      <c r="E2485" s="286" t="s">
        <v>285</v>
      </c>
      <c r="F2485" s="286" t="s">
        <v>285</v>
      </c>
      <c r="G2485" s="286" t="s">
        <v>285</v>
      </c>
      <c r="H2485" s="286" t="s">
        <v>285</v>
      </c>
      <c r="I2485" s="286">
        <v>3525.3500000000022</v>
      </c>
      <c r="J2485" s="286" t="s">
        <v>285</v>
      </c>
      <c r="K2485" s="286"/>
      <c r="L2485" s="313"/>
      <c r="M2485" s="312">
        <f t="shared" si="48"/>
        <v>3525.3500000000022</v>
      </c>
      <c r="N2485" s="443"/>
      <c r="O2485" s="443"/>
      <c r="P2485" s="443"/>
      <c r="Q2485" s="443"/>
      <c r="R2485" s="443"/>
      <c r="S2485" s="443"/>
      <c r="T2485" s="443"/>
      <c r="U2485" s="443"/>
      <c r="V2485" s="443"/>
      <c r="W2485" s="443"/>
    </row>
    <row r="2486" spans="1:24" ht="15">
      <c r="A2486" s="459" t="s">
        <v>1020</v>
      </c>
      <c r="B2486" s="530" t="s">
        <v>2245</v>
      </c>
      <c r="C2486" s="446"/>
      <c r="D2486" s="446"/>
      <c r="E2486" s="286" t="s">
        <v>285</v>
      </c>
      <c r="F2486" s="286" t="s">
        <v>285</v>
      </c>
      <c r="G2486" s="286" t="s">
        <v>285</v>
      </c>
      <c r="H2486" s="286" t="s">
        <v>285</v>
      </c>
      <c r="I2486" s="286" t="s">
        <v>285</v>
      </c>
      <c r="J2486" s="286">
        <v>3514.1999999998643</v>
      </c>
      <c r="K2486" s="286"/>
      <c r="L2486" s="443"/>
      <c r="M2486" s="312">
        <f t="shared" si="48"/>
        <v>3514.1999999998643</v>
      </c>
      <c r="N2486" s="443"/>
      <c r="O2486" s="443"/>
      <c r="P2486" s="443"/>
      <c r="Q2486" s="443"/>
      <c r="R2486" s="443"/>
      <c r="S2486" s="443"/>
      <c r="T2486" s="443"/>
      <c r="U2486" s="443"/>
      <c r="V2486" s="443"/>
      <c r="W2486" s="443"/>
      <c r="X2486" s="86"/>
    </row>
    <row r="2487" spans="1:24" ht="15">
      <c r="A2487" s="459" t="s">
        <v>1021</v>
      </c>
      <c r="B2487" s="530" t="s">
        <v>2243</v>
      </c>
      <c r="C2487" s="446"/>
      <c r="D2487" s="446"/>
      <c r="E2487" s="286" t="s">
        <v>285</v>
      </c>
      <c r="F2487" s="286" t="s">
        <v>285</v>
      </c>
      <c r="G2487" s="286" t="s">
        <v>285</v>
      </c>
      <c r="H2487" s="286" t="s">
        <v>285</v>
      </c>
      <c r="I2487" s="286" t="s">
        <v>285</v>
      </c>
      <c r="J2487" s="286">
        <v>3358.1000000000004</v>
      </c>
      <c r="K2487" s="286"/>
      <c r="L2487" s="443"/>
      <c r="M2487" s="312">
        <f t="shared" si="48"/>
        <v>3358.1000000000004</v>
      </c>
      <c r="N2487" s="443"/>
      <c r="O2487" s="443"/>
      <c r="P2487" s="443"/>
      <c r="Q2487" s="443"/>
      <c r="R2487" s="443"/>
      <c r="S2487" s="443"/>
      <c r="T2487" s="443"/>
      <c r="U2487" s="443"/>
      <c r="V2487" s="443"/>
      <c r="W2487" s="443"/>
      <c r="X2487" s="86"/>
    </row>
    <row r="2488" spans="1:24" ht="15">
      <c r="A2488" s="459" t="s">
        <v>1022</v>
      </c>
      <c r="B2488" s="530" t="s">
        <v>2242</v>
      </c>
      <c r="C2488" s="446"/>
      <c r="D2488" s="446"/>
      <c r="E2488" s="286" t="s">
        <v>285</v>
      </c>
      <c r="F2488" s="286" t="s">
        <v>285</v>
      </c>
      <c r="G2488" s="286" t="s">
        <v>285</v>
      </c>
      <c r="H2488" s="286" t="s">
        <v>285</v>
      </c>
      <c r="I2488" s="286" t="s">
        <v>285</v>
      </c>
      <c r="J2488" s="286">
        <v>3296.0000000000746</v>
      </c>
      <c r="K2488" s="286"/>
      <c r="L2488" s="443"/>
      <c r="M2488" s="312">
        <f t="shared" si="48"/>
        <v>3296.0000000000746</v>
      </c>
      <c r="N2488" s="443"/>
      <c r="O2488" s="443"/>
      <c r="P2488" s="443"/>
      <c r="Q2488" s="443"/>
      <c r="R2488" s="443"/>
      <c r="S2488" s="443"/>
      <c r="T2488" s="443"/>
      <c r="U2488" s="443"/>
      <c r="V2488" s="443"/>
      <c r="W2488" s="443"/>
      <c r="X2488" s="86"/>
    </row>
    <row r="2489" spans="1:24" ht="15">
      <c r="A2489" s="459" t="s">
        <v>1023</v>
      </c>
      <c r="B2489" s="530" t="s">
        <v>2237</v>
      </c>
      <c r="C2489" s="446"/>
      <c r="D2489" s="446"/>
      <c r="E2489" s="286" t="s">
        <v>285</v>
      </c>
      <c r="F2489" s="286" t="s">
        <v>285</v>
      </c>
      <c r="G2489" s="286" t="s">
        <v>285</v>
      </c>
      <c r="H2489" s="286" t="s">
        <v>285</v>
      </c>
      <c r="I2489" s="286" t="s">
        <v>285</v>
      </c>
      <c r="J2489" s="286">
        <v>3209.2999999999938</v>
      </c>
      <c r="K2489" s="286"/>
      <c r="L2489" s="443"/>
      <c r="M2489" s="312">
        <f t="shared" si="48"/>
        <v>3209.2999999999938</v>
      </c>
      <c r="N2489" s="443"/>
      <c r="O2489" s="443"/>
      <c r="P2489" s="443"/>
      <c r="Q2489" s="443"/>
      <c r="R2489" s="443"/>
      <c r="S2489" s="443"/>
      <c r="T2489" s="443"/>
      <c r="U2489" s="443"/>
      <c r="V2489" s="443"/>
      <c r="W2489" s="443"/>
      <c r="X2489" s="86"/>
    </row>
    <row r="2490" spans="1:24" ht="15">
      <c r="A2490" s="459" t="s">
        <v>1024</v>
      </c>
      <c r="B2490" s="530" t="s">
        <v>2241</v>
      </c>
      <c r="C2490" s="446"/>
      <c r="D2490" s="446"/>
      <c r="E2490" s="286" t="s">
        <v>285</v>
      </c>
      <c r="F2490" s="286" t="s">
        <v>285</v>
      </c>
      <c r="G2490" s="286" t="s">
        <v>285</v>
      </c>
      <c r="H2490" s="286" t="s">
        <v>285</v>
      </c>
      <c r="I2490" s="286" t="s">
        <v>285</v>
      </c>
      <c r="J2490" s="286">
        <v>3208.8000000000357</v>
      </c>
      <c r="K2490" s="286"/>
      <c r="L2490" s="443"/>
      <c r="M2490" s="312">
        <f t="shared" si="48"/>
        <v>3208.8000000000357</v>
      </c>
      <c r="N2490" s="443"/>
      <c r="O2490" s="443"/>
      <c r="P2490" s="443"/>
      <c r="Q2490" s="443"/>
      <c r="R2490" s="443"/>
      <c r="S2490" s="443"/>
      <c r="T2490" s="443"/>
      <c r="U2490" s="443"/>
      <c r="V2490" s="443"/>
      <c r="W2490" s="443"/>
      <c r="X2490" s="86"/>
    </row>
    <row r="2491" spans="1:24" ht="15">
      <c r="A2491" s="459" t="s">
        <v>1025</v>
      </c>
      <c r="B2491" s="464" t="s">
        <v>164</v>
      </c>
      <c r="C2491" s="443"/>
      <c r="D2491" s="443"/>
      <c r="E2491" s="286" t="s">
        <v>285</v>
      </c>
      <c r="F2491" s="286" t="s">
        <v>285</v>
      </c>
      <c r="G2491" s="286">
        <v>2971</v>
      </c>
      <c r="H2491" s="286" t="s">
        <v>285</v>
      </c>
      <c r="I2491" s="286" t="s">
        <v>285</v>
      </c>
      <c r="J2491" s="286" t="s">
        <v>285</v>
      </c>
      <c r="K2491" s="286"/>
      <c r="L2491" s="313"/>
      <c r="M2491" s="312">
        <f t="shared" si="48"/>
        <v>2971</v>
      </c>
      <c r="N2491" s="443"/>
      <c r="O2491" s="443"/>
      <c r="P2491" s="443"/>
      <c r="Q2491" s="443"/>
      <c r="R2491" s="443"/>
      <c r="S2491" s="443"/>
      <c r="T2491" s="443"/>
      <c r="U2491" s="443"/>
      <c r="V2491" s="443"/>
      <c r="W2491" s="443"/>
      <c r="X2491" s="86"/>
    </row>
    <row r="2492" spans="1:24" ht="15">
      <c r="A2492" s="459" t="s">
        <v>1026</v>
      </c>
      <c r="B2492" s="361" t="s">
        <v>1873</v>
      </c>
      <c r="C2492" s="446"/>
      <c r="D2492" s="446"/>
      <c r="E2492" s="286" t="s">
        <v>285</v>
      </c>
      <c r="F2492" s="286" t="s">
        <v>285</v>
      </c>
      <c r="G2492" s="286" t="s">
        <v>285</v>
      </c>
      <c r="H2492" s="286" t="s">
        <v>285</v>
      </c>
      <c r="I2492" s="286">
        <v>2970.8000000000011</v>
      </c>
      <c r="J2492" s="286" t="s">
        <v>285</v>
      </c>
      <c r="K2492" s="286"/>
      <c r="L2492" s="313"/>
      <c r="M2492" s="312">
        <f t="shared" si="48"/>
        <v>2970.8000000000011</v>
      </c>
      <c r="N2492" s="443"/>
      <c r="O2492" s="443"/>
      <c r="P2492" s="443"/>
      <c r="Q2492" s="443"/>
      <c r="R2492" s="443"/>
      <c r="S2492" s="443"/>
      <c r="T2492" s="443"/>
      <c r="U2492" s="443"/>
      <c r="V2492" s="443"/>
      <c r="W2492" s="443"/>
      <c r="X2492" s="86"/>
    </row>
    <row r="2493" spans="1:24" ht="15">
      <c r="A2493" s="459" t="s">
        <v>1027</v>
      </c>
      <c r="B2493" s="361" t="s">
        <v>1855</v>
      </c>
      <c r="C2493" s="446"/>
      <c r="D2493" s="446"/>
      <c r="E2493" s="286" t="s">
        <v>285</v>
      </c>
      <c r="F2493" s="286" t="s">
        <v>285</v>
      </c>
      <c r="G2493" s="286" t="s">
        <v>285</v>
      </c>
      <c r="H2493" s="286" t="s">
        <v>285</v>
      </c>
      <c r="I2493" s="286">
        <v>2958</v>
      </c>
      <c r="J2493" s="286" t="s">
        <v>285</v>
      </c>
      <c r="K2493" s="286"/>
      <c r="L2493" s="443"/>
      <c r="M2493" s="312">
        <f t="shared" si="48"/>
        <v>2958</v>
      </c>
      <c r="N2493" s="443"/>
      <c r="O2493" s="443"/>
      <c r="P2493" s="443"/>
      <c r="Q2493" s="443"/>
      <c r="R2493" s="443"/>
      <c r="S2493" s="443"/>
      <c r="T2493" s="443"/>
      <c r="U2493" s="443"/>
      <c r="V2493" s="443"/>
      <c r="W2493" s="443"/>
    </row>
    <row r="2494" spans="1:24" ht="15">
      <c r="A2494" s="459" t="s">
        <v>1028</v>
      </c>
      <c r="B2494" s="464" t="s">
        <v>179</v>
      </c>
      <c r="C2494" s="443"/>
      <c r="D2494" s="443"/>
      <c r="E2494" s="286">
        <v>2735.75</v>
      </c>
      <c r="F2494" s="286" t="s">
        <v>285</v>
      </c>
      <c r="G2494" s="286" t="s">
        <v>285</v>
      </c>
      <c r="H2494" s="286" t="s">
        <v>285</v>
      </c>
      <c r="I2494" s="286" t="s">
        <v>285</v>
      </c>
      <c r="J2494" s="286" t="s">
        <v>285</v>
      </c>
      <c r="K2494" s="286"/>
      <c r="L2494" s="313"/>
      <c r="M2494" s="312">
        <f t="shared" si="48"/>
        <v>2735.75</v>
      </c>
      <c r="N2494" s="443"/>
      <c r="O2494" s="443"/>
      <c r="P2494" s="443"/>
      <c r="Q2494" s="443"/>
      <c r="R2494" s="443"/>
      <c r="S2494" s="443"/>
      <c r="T2494" s="443"/>
      <c r="U2494" s="443"/>
      <c r="V2494" s="443"/>
      <c r="W2494" s="443"/>
    </row>
    <row r="2495" spans="1:24" ht="15">
      <c r="A2495" s="459" t="s">
        <v>1029</v>
      </c>
      <c r="B2495" s="530" t="s">
        <v>2256</v>
      </c>
      <c r="C2495" s="446"/>
      <c r="D2495" s="446"/>
      <c r="E2495" s="286" t="s">
        <v>285</v>
      </c>
      <c r="F2495" s="286" t="s">
        <v>285</v>
      </c>
      <c r="G2495" s="286" t="s">
        <v>285</v>
      </c>
      <c r="H2495" s="286" t="s">
        <v>285</v>
      </c>
      <c r="I2495" s="286" t="s">
        <v>285</v>
      </c>
      <c r="J2495" s="286">
        <v>2618.300000000032</v>
      </c>
      <c r="K2495" s="286"/>
      <c r="L2495" s="443"/>
      <c r="M2495" s="312">
        <f t="shared" si="48"/>
        <v>2618.300000000032</v>
      </c>
      <c r="N2495" s="443"/>
      <c r="O2495" s="443"/>
      <c r="P2495" s="443"/>
      <c r="Q2495" s="443"/>
      <c r="R2495" s="443"/>
      <c r="S2495" s="443"/>
      <c r="T2495" s="443"/>
      <c r="U2495" s="443"/>
      <c r="V2495" s="443"/>
      <c r="W2495" s="443"/>
    </row>
    <row r="2496" spans="1:24" ht="15">
      <c r="A2496" s="459" t="s">
        <v>1030</v>
      </c>
      <c r="B2496" s="464" t="s">
        <v>857</v>
      </c>
      <c r="C2496" s="443"/>
      <c r="D2496" s="443"/>
      <c r="E2496" s="286" t="s">
        <v>285</v>
      </c>
      <c r="F2496" s="286" t="s">
        <v>285</v>
      </c>
      <c r="G2496" s="286" t="s">
        <v>285</v>
      </c>
      <c r="H2496" s="286">
        <v>2604.0499999999993</v>
      </c>
      <c r="I2496" s="286" t="s">
        <v>285</v>
      </c>
      <c r="J2496" s="286" t="s">
        <v>285</v>
      </c>
      <c r="K2496" s="286"/>
      <c r="L2496" s="313"/>
      <c r="M2496" s="312">
        <f t="shared" si="48"/>
        <v>2604.0499999999993</v>
      </c>
      <c r="N2496" s="443"/>
      <c r="O2496" s="443"/>
      <c r="P2496" s="443"/>
      <c r="Q2496" s="443"/>
      <c r="R2496" s="443"/>
      <c r="S2496" s="443"/>
      <c r="T2496" s="443"/>
      <c r="U2496" s="443"/>
      <c r="V2496" s="443"/>
      <c r="W2496" s="443"/>
    </row>
    <row r="2497" spans="1:23" ht="15">
      <c r="A2497" s="459" t="s">
        <v>1031</v>
      </c>
      <c r="B2497" s="530" t="s">
        <v>2239</v>
      </c>
      <c r="C2497" s="446"/>
      <c r="D2497" s="446"/>
      <c r="E2497" s="286" t="s">
        <v>285</v>
      </c>
      <c r="F2497" s="286" t="s">
        <v>285</v>
      </c>
      <c r="G2497" s="286" t="s">
        <v>285</v>
      </c>
      <c r="H2497" s="286" t="s">
        <v>285</v>
      </c>
      <c r="I2497" s="286" t="s">
        <v>285</v>
      </c>
      <c r="J2497" s="286">
        <v>2458.3999999998978</v>
      </c>
      <c r="K2497" s="286"/>
      <c r="L2497" s="443"/>
      <c r="M2497" s="312">
        <f t="shared" si="48"/>
        <v>2458.3999999998978</v>
      </c>
      <c r="N2497" s="443"/>
      <c r="O2497" s="443"/>
      <c r="P2497" s="443"/>
      <c r="Q2497" s="443"/>
      <c r="R2497" s="443"/>
      <c r="S2497" s="443"/>
      <c r="T2497" s="443"/>
      <c r="U2497" s="443"/>
      <c r="V2497" s="443"/>
      <c r="W2497" s="443"/>
    </row>
    <row r="2498" spans="1:23" ht="15">
      <c r="A2498" s="459" t="s">
        <v>1032</v>
      </c>
      <c r="B2498" s="530" t="s">
        <v>2238</v>
      </c>
      <c r="C2498" s="446"/>
      <c r="D2498" s="446"/>
      <c r="E2498" s="286" t="s">
        <v>285</v>
      </c>
      <c r="F2498" s="286" t="s">
        <v>285</v>
      </c>
      <c r="G2498" s="286" t="s">
        <v>285</v>
      </c>
      <c r="H2498" s="286" t="s">
        <v>285</v>
      </c>
      <c r="I2498" s="286" t="s">
        <v>285</v>
      </c>
      <c r="J2498" s="286">
        <v>2290.4000000000124</v>
      </c>
      <c r="K2498" s="286"/>
      <c r="L2498" s="443"/>
      <c r="M2498" s="312">
        <f t="shared" si="48"/>
        <v>2290.4000000000124</v>
      </c>
      <c r="N2498" s="443"/>
      <c r="O2498" s="443"/>
      <c r="P2498" s="443"/>
      <c r="Q2498" s="443"/>
      <c r="R2498" s="443"/>
      <c r="S2498" s="443"/>
      <c r="T2498" s="443"/>
      <c r="U2498" s="443"/>
      <c r="V2498" s="443"/>
      <c r="W2498" s="443"/>
    </row>
    <row r="2499" spans="1:23" ht="15">
      <c r="A2499" s="459" t="s">
        <v>1033</v>
      </c>
      <c r="B2499" s="464" t="s">
        <v>847</v>
      </c>
      <c r="C2499" s="443"/>
      <c r="D2499" s="443"/>
      <c r="E2499" s="286" t="s">
        <v>285</v>
      </c>
      <c r="F2499" s="286" t="s">
        <v>285</v>
      </c>
      <c r="G2499" s="286" t="s">
        <v>285</v>
      </c>
      <c r="H2499" s="286">
        <v>2154.899999999996</v>
      </c>
      <c r="I2499" s="286" t="s">
        <v>285</v>
      </c>
      <c r="J2499" s="286" t="s">
        <v>285</v>
      </c>
      <c r="K2499" s="286"/>
      <c r="L2499" s="313"/>
      <c r="M2499" s="312">
        <f t="shared" si="48"/>
        <v>2154.899999999996</v>
      </c>
      <c r="N2499" s="443"/>
      <c r="O2499" s="443"/>
      <c r="P2499" s="443"/>
      <c r="Q2499" s="443"/>
      <c r="R2499" s="443"/>
      <c r="S2499" s="443"/>
      <c r="T2499" s="443"/>
      <c r="U2499" s="443"/>
      <c r="V2499" s="443"/>
      <c r="W2499" s="443"/>
    </row>
    <row r="2500" spans="1:23" ht="15">
      <c r="A2500" s="459"/>
      <c r="B2500" s="464"/>
      <c r="C2500" s="443"/>
      <c r="D2500" s="443"/>
      <c r="E2500" s="286"/>
      <c r="F2500" s="286"/>
      <c r="G2500" s="286"/>
      <c r="H2500" s="286"/>
      <c r="I2500" s="443"/>
      <c r="J2500" s="443"/>
      <c r="K2500" s="443"/>
      <c r="L2500" s="313"/>
      <c r="M2500" s="312"/>
      <c r="N2500" s="443"/>
      <c r="O2500" s="443"/>
      <c r="P2500" s="443"/>
      <c r="Q2500" s="443"/>
      <c r="R2500" s="443"/>
      <c r="S2500" s="443"/>
      <c r="T2500" s="443"/>
      <c r="U2500" s="443"/>
      <c r="V2500" s="443"/>
      <c r="W2500" s="443"/>
    </row>
    <row r="2501" spans="1:23" ht="15">
      <c r="A2501" s="459"/>
      <c r="B2501" s="464"/>
      <c r="C2501" s="443"/>
      <c r="D2501" s="443"/>
      <c r="E2501" s="286"/>
      <c r="F2501" s="443"/>
      <c r="G2501" s="443"/>
      <c r="H2501" s="443"/>
      <c r="I2501" s="443"/>
      <c r="J2501" s="443"/>
      <c r="K2501" s="443"/>
      <c r="L2501" s="313"/>
      <c r="M2501" s="313"/>
      <c r="N2501" s="443"/>
      <c r="O2501" s="443"/>
      <c r="P2501" s="443"/>
      <c r="Q2501" s="443"/>
      <c r="R2501" s="443"/>
      <c r="S2501" s="443"/>
      <c r="T2501" s="443"/>
      <c r="U2501" s="443"/>
      <c r="V2501" s="443"/>
      <c r="W2501" s="443"/>
    </row>
    <row r="2502" spans="1:23" ht="15">
      <c r="A2502" s="459"/>
      <c r="B2502" s="464"/>
      <c r="C2502" s="443"/>
      <c r="D2502" s="443"/>
      <c r="E2502" s="286"/>
      <c r="F2502" s="443"/>
      <c r="G2502" s="443"/>
      <c r="H2502" s="443"/>
      <c r="I2502" s="443"/>
      <c r="J2502" s="443"/>
      <c r="K2502" s="443"/>
      <c r="L2502" s="313"/>
      <c r="M2502" s="313"/>
      <c r="N2502" s="443"/>
      <c r="O2502" s="443"/>
      <c r="P2502" s="443"/>
      <c r="Q2502" s="443"/>
      <c r="R2502" s="443"/>
      <c r="S2502" s="443"/>
      <c r="T2502" s="443"/>
      <c r="U2502" s="443"/>
      <c r="V2502" s="443"/>
      <c r="W2502" s="443"/>
    </row>
    <row r="2503" spans="1:23" ht="25.5">
      <c r="A2503" s="30" t="s">
        <v>209</v>
      </c>
      <c r="B2503" s="443"/>
      <c r="C2503" s="443"/>
      <c r="D2503" s="443"/>
      <c r="E2503" s="443"/>
      <c r="F2503" s="443"/>
      <c r="G2503" s="443"/>
      <c r="H2503" s="443"/>
      <c r="I2503" s="443"/>
      <c r="J2503" s="443"/>
      <c r="K2503" s="443"/>
      <c r="L2503" s="313"/>
      <c r="M2503" s="313"/>
      <c r="N2503" s="443"/>
      <c r="O2503" s="443"/>
      <c r="P2503" s="443"/>
      <c r="Q2503" s="443"/>
      <c r="R2503" s="443"/>
      <c r="S2503" s="443"/>
      <c r="T2503" s="443"/>
      <c r="U2503" s="443"/>
      <c r="V2503" s="443"/>
      <c r="W2503" s="443"/>
    </row>
    <row r="2504" spans="1:23">
      <c r="A2504" s="443"/>
      <c r="B2504" s="443"/>
      <c r="C2504" s="443"/>
      <c r="D2504" s="443"/>
      <c r="E2504" s="443"/>
      <c r="F2504" s="443"/>
      <c r="G2504" s="443"/>
      <c r="H2504" s="443"/>
      <c r="I2504" s="443"/>
      <c r="J2504" s="443"/>
      <c r="K2504" s="443"/>
      <c r="L2504" s="313"/>
      <c r="M2504" s="313"/>
      <c r="N2504" s="443"/>
      <c r="O2504" s="443"/>
      <c r="P2504" s="443"/>
      <c r="Q2504" s="443"/>
      <c r="R2504" s="443"/>
      <c r="S2504" s="443"/>
      <c r="T2504" s="443"/>
      <c r="U2504" s="443"/>
      <c r="V2504" s="443"/>
      <c r="W2504" s="443"/>
    </row>
    <row r="2505" spans="1:23" ht="15">
      <c r="A2505" s="305"/>
      <c r="B2505" s="305"/>
      <c r="C2505" s="305"/>
      <c r="D2505" s="305"/>
      <c r="E2505" s="80">
        <v>2016</v>
      </c>
      <c r="F2505" s="80">
        <v>2017</v>
      </c>
      <c r="G2505" s="80">
        <v>2018</v>
      </c>
      <c r="H2505" s="80">
        <v>2019</v>
      </c>
      <c r="I2505" s="80">
        <v>2020</v>
      </c>
      <c r="J2505" s="80">
        <v>2021</v>
      </c>
      <c r="K2505" s="80">
        <v>2022</v>
      </c>
      <c r="L2505" s="313"/>
      <c r="M2505" s="89" t="s">
        <v>40</v>
      </c>
      <c r="N2505" s="443"/>
      <c r="O2505" s="443"/>
      <c r="P2505" s="443"/>
      <c r="Q2505" s="443"/>
      <c r="R2505" s="443"/>
      <c r="S2505" s="443"/>
      <c r="T2505" s="443"/>
      <c r="U2505" s="443"/>
      <c r="V2505" s="443"/>
      <c r="W2505" s="443"/>
    </row>
    <row r="2506" spans="1:23" ht="15">
      <c r="A2506" s="459" t="s">
        <v>0</v>
      </c>
      <c r="B2506" s="464" t="s">
        <v>6</v>
      </c>
      <c r="C2506" s="443"/>
      <c r="D2506" s="443"/>
      <c r="E2506" s="286">
        <v>33</v>
      </c>
      <c r="F2506" s="303">
        <v>351.6</v>
      </c>
      <c r="G2506" s="286">
        <v>172.8</v>
      </c>
      <c r="H2506" s="302">
        <v>407.20000000000618</v>
      </c>
      <c r="I2506" s="286">
        <v>0</v>
      </c>
      <c r="J2506" s="286">
        <v>0</v>
      </c>
      <c r="K2506" s="286"/>
      <c r="L2506" s="313"/>
      <c r="M2506" s="312">
        <f t="shared" ref="M2506:M2569" si="49">SUM(E2506:I2506)</f>
        <v>964.60000000000628</v>
      </c>
      <c r="N2506" s="443"/>
      <c r="O2506" s="443" t="s">
        <v>379</v>
      </c>
      <c r="P2506" s="443"/>
      <c r="Q2506" s="443"/>
      <c r="R2506" s="443" t="s">
        <v>2030</v>
      </c>
      <c r="S2506" s="343"/>
      <c r="T2506" s="464"/>
      <c r="U2506" s="464"/>
      <c r="V2506" s="461"/>
      <c r="W2506" s="443"/>
    </row>
    <row r="2507" spans="1:23" ht="15">
      <c r="A2507" s="459" t="s">
        <v>2</v>
      </c>
      <c r="B2507" s="464" t="s">
        <v>13</v>
      </c>
      <c r="C2507" s="443"/>
      <c r="D2507" s="443"/>
      <c r="E2507" s="286">
        <v>4.8</v>
      </c>
      <c r="F2507" s="323">
        <v>261.7</v>
      </c>
      <c r="G2507" s="286">
        <v>139.80000000000001</v>
      </c>
      <c r="H2507" s="303">
        <v>450.49999999999636</v>
      </c>
      <c r="I2507" s="286">
        <v>0</v>
      </c>
      <c r="J2507" s="286">
        <v>0</v>
      </c>
      <c r="K2507" s="286"/>
      <c r="L2507" s="313"/>
      <c r="M2507" s="312">
        <f t="shared" si="49"/>
        <v>856.79999999999632</v>
      </c>
      <c r="N2507" s="443"/>
      <c r="O2507" s="443" t="s">
        <v>363</v>
      </c>
      <c r="P2507" s="443"/>
      <c r="Q2507" s="443"/>
      <c r="R2507" s="443" t="s">
        <v>2030</v>
      </c>
      <c r="S2507" s="343"/>
      <c r="T2507" s="464"/>
      <c r="U2507" s="464"/>
      <c r="V2507" s="461"/>
      <c r="W2507" s="443"/>
    </row>
    <row r="2508" spans="1:23" ht="15">
      <c r="A2508" s="459" t="s">
        <v>3</v>
      </c>
      <c r="B2508" s="464" t="s">
        <v>15</v>
      </c>
      <c r="C2508" s="443"/>
      <c r="D2508" s="443"/>
      <c r="E2508" s="323">
        <v>54.8</v>
      </c>
      <c r="F2508" s="323">
        <v>266.5</v>
      </c>
      <c r="G2508" s="302">
        <v>315.89999999999998</v>
      </c>
      <c r="H2508" s="286">
        <v>102.09999999999491</v>
      </c>
      <c r="I2508" s="286">
        <v>0</v>
      </c>
      <c r="J2508" s="286">
        <v>0</v>
      </c>
      <c r="K2508" s="286"/>
      <c r="L2508" s="313"/>
      <c r="M2508" s="312">
        <f t="shared" si="49"/>
        <v>739.29999999999495</v>
      </c>
      <c r="N2508" s="443"/>
      <c r="O2508" s="443" t="s">
        <v>381</v>
      </c>
      <c r="P2508" s="443"/>
      <c r="Q2508" s="443"/>
      <c r="R2508" s="443"/>
      <c r="S2508" s="343"/>
      <c r="T2508" s="464"/>
      <c r="U2508" s="464"/>
      <c r="V2508" s="461"/>
      <c r="W2508" s="443"/>
    </row>
    <row r="2509" spans="1:23" ht="15">
      <c r="A2509" s="459" t="s">
        <v>5</v>
      </c>
      <c r="B2509" s="464" t="s">
        <v>153</v>
      </c>
      <c r="C2509" s="443"/>
      <c r="D2509" s="443"/>
      <c r="E2509" s="286" t="s">
        <v>285</v>
      </c>
      <c r="F2509" s="286" t="s">
        <v>285</v>
      </c>
      <c r="G2509" s="301">
        <v>357.9</v>
      </c>
      <c r="H2509" s="323">
        <v>315.00000000000364</v>
      </c>
      <c r="I2509" s="286">
        <v>0</v>
      </c>
      <c r="J2509" s="286">
        <v>0</v>
      </c>
      <c r="K2509" s="286"/>
      <c r="L2509" s="313"/>
      <c r="M2509" s="312">
        <f t="shared" si="49"/>
        <v>672.90000000000362</v>
      </c>
      <c r="N2509" s="443"/>
      <c r="O2509" s="443" t="s">
        <v>347</v>
      </c>
      <c r="P2509" s="443"/>
      <c r="Q2509" s="443"/>
      <c r="R2509" s="443"/>
      <c r="S2509" s="343"/>
      <c r="T2509" s="464"/>
      <c r="U2509" s="464"/>
      <c r="V2509" s="461"/>
      <c r="W2509" s="443"/>
    </row>
    <row r="2510" spans="1:23" ht="15">
      <c r="A2510" s="459" t="s">
        <v>7</v>
      </c>
      <c r="B2510" s="464" t="s">
        <v>1</v>
      </c>
      <c r="C2510" s="443"/>
      <c r="D2510" s="443"/>
      <c r="E2510" s="303">
        <v>94.7</v>
      </c>
      <c r="F2510" s="286">
        <v>31.2</v>
      </c>
      <c r="G2510" s="323">
        <v>212.6</v>
      </c>
      <c r="H2510" s="286">
        <v>224.79999999999563</v>
      </c>
      <c r="I2510" s="286">
        <v>0</v>
      </c>
      <c r="J2510" s="286">
        <v>0</v>
      </c>
      <c r="K2510" s="286"/>
      <c r="L2510" s="313"/>
      <c r="M2510" s="312">
        <f t="shared" si="49"/>
        <v>563.29999999999563</v>
      </c>
      <c r="N2510" s="443"/>
      <c r="O2510" s="443" t="s">
        <v>377</v>
      </c>
      <c r="P2510" s="443"/>
      <c r="Q2510" s="443"/>
      <c r="R2510" s="443" t="s">
        <v>2030</v>
      </c>
      <c r="S2510" s="343"/>
      <c r="T2510" s="464"/>
      <c r="U2510" s="464"/>
      <c r="V2510" s="461"/>
      <c r="W2510" s="443"/>
    </row>
    <row r="2511" spans="1:23" ht="15">
      <c r="A2511" s="459" t="s">
        <v>8</v>
      </c>
      <c r="B2511" s="464" t="s">
        <v>29</v>
      </c>
      <c r="C2511" s="443"/>
      <c r="D2511" s="443"/>
      <c r="E2511" s="83" t="s">
        <v>286</v>
      </c>
      <c r="F2511" s="286">
        <v>110.4</v>
      </c>
      <c r="G2511" s="303">
        <v>425.5</v>
      </c>
      <c r="H2511" s="286" t="s">
        <v>285</v>
      </c>
      <c r="I2511" s="286">
        <v>0</v>
      </c>
      <c r="J2511" s="286">
        <v>0</v>
      </c>
      <c r="K2511" s="286"/>
      <c r="L2511" s="313"/>
      <c r="M2511" s="312">
        <f t="shared" si="49"/>
        <v>535.9</v>
      </c>
      <c r="N2511" s="443"/>
      <c r="O2511" s="443" t="s">
        <v>288</v>
      </c>
      <c r="P2511" s="443"/>
      <c r="Q2511" s="443"/>
      <c r="R2511" s="443" t="s">
        <v>2030</v>
      </c>
      <c r="S2511" s="343"/>
      <c r="T2511" s="464"/>
      <c r="U2511" s="464"/>
      <c r="V2511" s="461"/>
      <c r="W2511" s="443"/>
    </row>
    <row r="2512" spans="1:23" ht="15">
      <c r="A2512" s="459" t="s">
        <v>10</v>
      </c>
      <c r="B2512" s="464" t="s">
        <v>39</v>
      </c>
      <c r="C2512" s="443"/>
      <c r="D2512" s="443"/>
      <c r="E2512" s="323">
        <v>50.3</v>
      </c>
      <c r="F2512" s="286">
        <v>109.5</v>
      </c>
      <c r="G2512" s="323">
        <v>185.5</v>
      </c>
      <c r="H2512" s="286">
        <v>172.50000000000364</v>
      </c>
      <c r="I2512" s="286">
        <v>0</v>
      </c>
      <c r="J2512" s="286">
        <v>0</v>
      </c>
      <c r="K2512" s="286"/>
      <c r="L2512" s="313"/>
      <c r="M2512" s="312">
        <f t="shared" si="49"/>
        <v>517.80000000000359</v>
      </c>
      <c r="N2512" s="443"/>
      <c r="O2512" s="443" t="s">
        <v>343</v>
      </c>
      <c r="P2512" s="443"/>
      <c r="Q2512" s="443"/>
      <c r="R2512" s="443"/>
      <c r="S2512" s="343"/>
      <c r="T2512" s="464"/>
      <c r="U2512" s="464"/>
      <c r="V2512" s="461"/>
      <c r="W2512" s="443"/>
    </row>
    <row r="2513" spans="1:23" ht="15">
      <c r="A2513" s="459" t="s">
        <v>12</v>
      </c>
      <c r="B2513" s="464" t="s">
        <v>23</v>
      </c>
      <c r="C2513" s="443"/>
      <c r="D2513" s="443"/>
      <c r="E2513" s="301">
        <v>81.5</v>
      </c>
      <c r="F2513" s="323">
        <v>222</v>
      </c>
      <c r="G2513" s="286">
        <v>125</v>
      </c>
      <c r="H2513" s="286">
        <v>82.5</v>
      </c>
      <c r="I2513" s="286">
        <v>0</v>
      </c>
      <c r="J2513" s="286">
        <v>0</v>
      </c>
      <c r="K2513" s="286"/>
      <c r="L2513" s="313"/>
      <c r="M2513" s="312">
        <f t="shared" si="49"/>
        <v>511</v>
      </c>
      <c r="N2513" s="443"/>
      <c r="O2513" s="443" t="s">
        <v>326</v>
      </c>
      <c r="P2513" s="443"/>
      <c r="Q2513" s="443"/>
      <c r="R2513" s="443"/>
      <c r="S2513" s="343"/>
      <c r="T2513" s="464"/>
      <c r="U2513" s="464"/>
      <c r="V2513" s="461"/>
      <c r="W2513" s="443"/>
    </row>
    <row r="2514" spans="1:23" ht="15">
      <c r="A2514" s="459" t="s">
        <v>14</v>
      </c>
      <c r="B2514" s="464" t="s">
        <v>144</v>
      </c>
      <c r="C2514" s="443"/>
      <c r="D2514" s="443"/>
      <c r="E2514" s="286" t="s">
        <v>285</v>
      </c>
      <c r="F2514" s="323">
        <v>274</v>
      </c>
      <c r="G2514" s="286">
        <v>88.4</v>
      </c>
      <c r="H2514" s="286">
        <v>144.00000000000364</v>
      </c>
      <c r="I2514" s="286">
        <v>0</v>
      </c>
      <c r="J2514" s="286">
        <v>0</v>
      </c>
      <c r="K2514" s="286"/>
      <c r="L2514" s="313"/>
      <c r="M2514" s="312">
        <f t="shared" si="49"/>
        <v>506.40000000000362</v>
      </c>
      <c r="N2514" s="443"/>
      <c r="O2514" s="443" t="s">
        <v>290</v>
      </c>
      <c r="P2514" s="443"/>
      <c r="Q2514" s="443"/>
      <c r="R2514" s="443"/>
      <c r="S2514" s="343"/>
      <c r="T2514" s="464"/>
      <c r="U2514" s="464"/>
      <c r="V2514" s="461"/>
      <c r="W2514" s="443"/>
    </row>
    <row r="2515" spans="1:23" ht="15">
      <c r="A2515" s="459" t="s">
        <v>16</v>
      </c>
      <c r="B2515" s="464" t="s">
        <v>27</v>
      </c>
      <c r="C2515" s="443"/>
      <c r="D2515" s="443"/>
      <c r="E2515" s="323">
        <v>42</v>
      </c>
      <c r="F2515" s="286">
        <v>84.5</v>
      </c>
      <c r="G2515" s="323">
        <v>296.8</v>
      </c>
      <c r="H2515" s="286">
        <v>77.499999999992724</v>
      </c>
      <c r="I2515" s="286">
        <v>0</v>
      </c>
      <c r="J2515" s="286">
        <v>0</v>
      </c>
      <c r="K2515" s="286"/>
      <c r="L2515" s="313"/>
      <c r="M2515" s="312">
        <f t="shared" si="49"/>
        <v>500.79999999999274</v>
      </c>
      <c r="N2515" s="443"/>
      <c r="O2515" s="443" t="s">
        <v>296</v>
      </c>
      <c r="P2515" s="443"/>
      <c r="Q2515" s="443"/>
      <c r="R2515" s="443"/>
      <c r="S2515" s="343"/>
      <c r="T2515" s="464"/>
      <c r="U2515" s="464"/>
      <c r="V2515" s="461"/>
      <c r="W2515" s="443"/>
    </row>
    <row r="2516" spans="1:23" ht="15">
      <c r="A2516" s="459" t="s">
        <v>18</v>
      </c>
      <c r="B2516" s="464" t="s">
        <v>31</v>
      </c>
      <c r="C2516" s="443"/>
      <c r="D2516" s="443"/>
      <c r="E2516" s="286">
        <v>38.6</v>
      </c>
      <c r="F2516" s="323">
        <v>166.5</v>
      </c>
      <c r="G2516" s="323">
        <v>292.8</v>
      </c>
      <c r="H2516" s="83" t="s">
        <v>286</v>
      </c>
      <c r="I2516" s="286">
        <v>0</v>
      </c>
      <c r="J2516" s="286">
        <v>0</v>
      </c>
      <c r="K2516" s="286"/>
      <c r="L2516" s="313"/>
      <c r="M2516" s="312">
        <f t="shared" si="49"/>
        <v>497.9</v>
      </c>
      <c r="N2516" s="443"/>
      <c r="O2516" s="443" t="s">
        <v>350</v>
      </c>
      <c r="P2516" s="443"/>
      <c r="Q2516" s="443"/>
      <c r="R2516" s="443"/>
      <c r="S2516" s="343"/>
      <c r="T2516" s="464"/>
      <c r="U2516" s="464"/>
      <c r="V2516" s="461"/>
      <c r="W2516" s="443"/>
    </row>
    <row r="2517" spans="1:23" ht="15">
      <c r="A2517" s="459" t="s">
        <v>20</v>
      </c>
      <c r="B2517" s="464" t="s">
        <v>143</v>
      </c>
      <c r="C2517" s="443"/>
      <c r="D2517" s="443"/>
      <c r="E2517" s="286" t="s">
        <v>285</v>
      </c>
      <c r="F2517" s="323">
        <v>252</v>
      </c>
      <c r="G2517" s="323">
        <v>193.6</v>
      </c>
      <c r="H2517" s="286">
        <v>42.599999999998545</v>
      </c>
      <c r="I2517" s="286">
        <v>0</v>
      </c>
      <c r="J2517" s="286">
        <v>0</v>
      </c>
      <c r="K2517" s="286"/>
      <c r="L2517" s="313"/>
      <c r="M2517" s="312">
        <f t="shared" si="49"/>
        <v>488.19999999999857</v>
      </c>
      <c r="N2517" s="443"/>
      <c r="O2517" s="443" t="s">
        <v>338</v>
      </c>
      <c r="P2517" s="443"/>
      <c r="Q2517" s="443"/>
      <c r="R2517" s="443"/>
      <c r="S2517" s="343"/>
      <c r="T2517" s="464"/>
      <c r="U2517" s="464"/>
      <c r="V2517" s="461"/>
      <c r="W2517" s="443"/>
    </row>
    <row r="2518" spans="1:23" ht="15">
      <c r="A2518" s="459" t="s">
        <v>22</v>
      </c>
      <c r="B2518" s="464" t="s">
        <v>19</v>
      </c>
      <c r="C2518" s="443"/>
      <c r="D2518" s="443"/>
      <c r="E2518" s="286">
        <v>4.4000000000000004</v>
      </c>
      <c r="F2518" s="286">
        <v>164.5</v>
      </c>
      <c r="G2518" s="286">
        <v>144.69999999999999</v>
      </c>
      <c r="H2518" s="286">
        <v>155.99999999999636</v>
      </c>
      <c r="I2518" s="286">
        <v>0</v>
      </c>
      <c r="J2518" s="286">
        <v>0</v>
      </c>
      <c r="K2518" s="286"/>
      <c r="L2518" s="313"/>
      <c r="M2518" s="312">
        <f t="shared" si="49"/>
        <v>469.59999999999638</v>
      </c>
      <c r="N2518" s="443"/>
      <c r="O2518" s="443"/>
      <c r="P2518" s="443"/>
      <c r="Q2518" s="443"/>
      <c r="R2518" s="443"/>
      <c r="S2518" s="343"/>
      <c r="T2518" s="464"/>
      <c r="U2518" s="464"/>
      <c r="V2518" s="461"/>
      <c r="W2518" s="443"/>
    </row>
    <row r="2519" spans="1:23" ht="15">
      <c r="A2519" s="459" t="s">
        <v>24</v>
      </c>
      <c r="B2519" s="464" t="s">
        <v>17</v>
      </c>
      <c r="C2519" s="443"/>
      <c r="D2519" s="443"/>
      <c r="E2519" s="323">
        <v>49.4</v>
      </c>
      <c r="F2519" s="286">
        <v>97.4</v>
      </c>
      <c r="G2519" s="323">
        <v>276.3</v>
      </c>
      <c r="H2519" s="286">
        <v>21.000000000007276</v>
      </c>
      <c r="I2519" s="286">
        <v>0</v>
      </c>
      <c r="J2519" s="286">
        <v>0</v>
      </c>
      <c r="K2519" s="286"/>
      <c r="L2519" s="313"/>
      <c r="M2519" s="312">
        <f t="shared" si="49"/>
        <v>444.1000000000073</v>
      </c>
      <c r="N2519" s="443"/>
      <c r="O2519" s="443" t="s">
        <v>323</v>
      </c>
      <c r="P2519" s="443"/>
      <c r="Q2519" s="443"/>
      <c r="R2519" s="443"/>
      <c r="S2519" s="343"/>
      <c r="T2519" s="464"/>
      <c r="U2519" s="464"/>
      <c r="V2519" s="461"/>
      <c r="W2519" s="443"/>
    </row>
    <row r="2520" spans="1:23" ht="15">
      <c r="A2520" s="459" t="s">
        <v>26</v>
      </c>
      <c r="B2520" s="464" t="s">
        <v>155</v>
      </c>
      <c r="C2520" s="443"/>
      <c r="D2520" s="443"/>
      <c r="E2520" s="286" t="s">
        <v>285</v>
      </c>
      <c r="F2520" s="286" t="s">
        <v>285</v>
      </c>
      <c r="G2520" s="286">
        <v>177.8</v>
      </c>
      <c r="H2520" s="286">
        <v>252.00000000000546</v>
      </c>
      <c r="I2520" s="286">
        <v>0</v>
      </c>
      <c r="J2520" s="286">
        <v>0</v>
      </c>
      <c r="K2520" s="286"/>
      <c r="L2520" s="313"/>
      <c r="M2520" s="312">
        <f t="shared" si="49"/>
        <v>429.80000000000547</v>
      </c>
      <c r="N2520" s="443"/>
      <c r="O2520" s="443"/>
      <c r="P2520" s="443"/>
      <c r="Q2520" s="443"/>
      <c r="R2520" s="443"/>
      <c r="S2520" s="343"/>
      <c r="T2520" s="464"/>
      <c r="U2520" s="464"/>
      <c r="V2520" s="461"/>
      <c r="W2520" s="443"/>
    </row>
    <row r="2521" spans="1:23" ht="15">
      <c r="A2521" s="459" t="s">
        <v>28</v>
      </c>
      <c r="B2521" s="464" t="s">
        <v>863</v>
      </c>
      <c r="C2521" s="443"/>
      <c r="D2521" s="443"/>
      <c r="E2521" s="286" t="s">
        <v>285</v>
      </c>
      <c r="F2521" s="286" t="s">
        <v>285</v>
      </c>
      <c r="G2521" s="286" t="s">
        <v>285</v>
      </c>
      <c r="H2521" s="301">
        <v>417.99999999999636</v>
      </c>
      <c r="I2521" s="286">
        <v>0</v>
      </c>
      <c r="J2521" s="286">
        <v>0</v>
      </c>
      <c r="K2521" s="286"/>
      <c r="L2521" s="313"/>
      <c r="M2521" s="312">
        <f t="shared" si="49"/>
        <v>417.99999999999636</v>
      </c>
      <c r="N2521" s="443"/>
      <c r="O2521" s="443" t="s">
        <v>307</v>
      </c>
      <c r="P2521" s="443"/>
      <c r="Q2521" s="443"/>
      <c r="R2521" s="443"/>
      <c r="S2521" s="343"/>
      <c r="T2521" s="464"/>
      <c r="U2521" s="464"/>
      <c r="V2521" s="461"/>
      <c r="W2521" s="443"/>
    </row>
    <row r="2522" spans="1:23" ht="15">
      <c r="A2522" s="459" t="s">
        <v>30</v>
      </c>
      <c r="B2522" s="464" t="s">
        <v>162</v>
      </c>
      <c r="C2522" s="443"/>
      <c r="D2522" s="443"/>
      <c r="E2522" s="286" t="s">
        <v>285</v>
      </c>
      <c r="F2522" s="286" t="s">
        <v>285</v>
      </c>
      <c r="G2522" s="286">
        <v>138.9</v>
      </c>
      <c r="H2522" s="286">
        <v>261.79999999999927</v>
      </c>
      <c r="I2522" s="286">
        <v>0</v>
      </c>
      <c r="J2522" s="286">
        <v>0</v>
      </c>
      <c r="K2522" s="286"/>
      <c r="L2522" s="313"/>
      <c r="M2522" s="312">
        <f t="shared" si="49"/>
        <v>400.69999999999925</v>
      </c>
      <c r="N2522" s="443"/>
      <c r="O2522" s="443"/>
      <c r="P2522" s="443"/>
      <c r="Q2522" s="443"/>
      <c r="R2522" s="443"/>
      <c r="S2522" s="343"/>
      <c r="T2522" s="464"/>
      <c r="U2522" s="464"/>
      <c r="V2522" s="461"/>
      <c r="W2522" s="443"/>
    </row>
    <row r="2523" spans="1:23" ht="15">
      <c r="A2523" s="459" t="s">
        <v>32</v>
      </c>
      <c r="B2523" s="464" t="s">
        <v>811</v>
      </c>
      <c r="C2523" s="443"/>
      <c r="D2523" s="443"/>
      <c r="E2523" s="286" t="s">
        <v>285</v>
      </c>
      <c r="F2523" s="286" t="s">
        <v>285</v>
      </c>
      <c r="G2523" s="286" t="s">
        <v>285</v>
      </c>
      <c r="H2523" s="323">
        <v>397</v>
      </c>
      <c r="I2523" s="286">
        <v>0</v>
      </c>
      <c r="J2523" s="286">
        <v>0</v>
      </c>
      <c r="K2523" s="286"/>
      <c r="L2523" s="313"/>
      <c r="M2523" s="312">
        <f t="shared" si="49"/>
        <v>397</v>
      </c>
      <c r="N2523" s="443"/>
      <c r="O2523" s="443" t="s">
        <v>290</v>
      </c>
      <c r="P2523" s="443"/>
      <c r="Q2523" s="443"/>
      <c r="R2523" s="443"/>
      <c r="S2523" s="343"/>
      <c r="T2523" s="464"/>
      <c r="U2523" s="464"/>
      <c r="V2523" s="461"/>
      <c r="W2523" s="443"/>
    </row>
    <row r="2524" spans="1:23" ht="15">
      <c r="A2524" s="459" t="s">
        <v>34</v>
      </c>
      <c r="B2524" s="464" t="s">
        <v>37</v>
      </c>
      <c r="C2524" s="443"/>
      <c r="D2524" s="443"/>
      <c r="E2524" s="323">
        <v>45</v>
      </c>
      <c r="F2524" s="286">
        <v>129.69999999999999</v>
      </c>
      <c r="G2524" s="286">
        <v>156.80000000000001</v>
      </c>
      <c r="H2524" s="286">
        <v>57.299999999999272</v>
      </c>
      <c r="I2524" s="286">
        <v>0</v>
      </c>
      <c r="J2524" s="286">
        <v>0</v>
      </c>
      <c r="K2524" s="286"/>
      <c r="L2524" s="313"/>
      <c r="M2524" s="312">
        <f t="shared" si="49"/>
        <v>388.79999999999927</v>
      </c>
      <c r="N2524" s="443"/>
      <c r="O2524" s="443" t="s">
        <v>295</v>
      </c>
      <c r="P2524" s="443"/>
      <c r="Q2524" s="443"/>
      <c r="R2524" s="443"/>
      <c r="S2524" s="343"/>
      <c r="T2524" s="464"/>
      <c r="U2524" s="464"/>
      <c r="V2524" s="461"/>
      <c r="W2524" s="443"/>
    </row>
    <row r="2525" spans="1:23" ht="15">
      <c r="A2525" s="459" t="s">
        <v>36</v>
      </c>
      <c r="B2525" s="464" t="s">
        <v>21</v>
      </c>
      <c r="C2525" s="443"/>
      <c r="D2525" s="443"/>
      <c r="E2525" s="323">
        <v>56</v>
      </c>
      <c r="F2525" s="286">
        <v>156.6</v>
      </c>
      <c r="G2525" s="286">
        <v>173.2</v>
      </c>
      <c r="H2525" s="83" t="s">
        <v>286</v>
      </c>
      <c r="I2525" s="286">
        <v>0</v>
      </c>
      <c r="J2525" s="286">
        <v>0</v>
      </c>
      <c r="K2525" s="286"/>
      <c r="L2525" s="313"/>
      <c r="M2525" s="312">
        <f t="shared" si="49"/>
        <v>385.79999999999995</v>
      </c>
      <c r="N2525" s="443"/>
      <c r="O2525" s="443" t="s">
        <v>290</v>
      </c>
      <c r="P2525" s="443"/>
      <c r="Q2525" s="443"/>
      <c r="R2525" s="443"/>
      <c r="S2525" s="343"/>
      <c r="T2525" s="464"/>
      <c r="U2525" s="464"/>
      <c r="V2525" s="461"/>
      <c r="W2525" s="443"/>
    </row>
    <row r="2526" spans="1:23" ht="15">
      <c r="A2526" s="459" t="s">
        <v>38</v>
      </c>
      <c r="B2526" s="464" t="s">
        <v>817</v>
      </c>
      <c r="C2526" s="443"/>
      <c r="D2526" s="443"/>
      <c r="E2526" s="286" t="s">
        <v>285</v>
      </c>
      <c r="F2526" s="286" t="s">
        <v>285</v>
      </c>
      <c r="G2526" s="286" t="s">
        <v>285</v>
      </c>
      <c r="H2526" s="323">
        <v>383.49999999999636</v>
      </c>
      <c r="I2526" s="286">
        <v>0</v>
      </c>
      <c r="J2526" s="286">
        <v>0</v>
      </c>
      <c r="K2526" s="286"/>
      <c r="L2526" s="313"/>
      <c r="M2526" s="312">
        <f t="shared" si="49"/>
        <v>383.49999999999636</v>
      </c>
      <c r="N2526" s="443"/>
      <c r="O2526" s="443" t="s">
        <v>291</v>
      </c>
      <c r="P2526" s="443"/>
      <c r="Q2526" s="443"/>
      <c r="R2526" s="443"/>
      <c r="S2526" s="343"/>
      <c r="T2526" s="464"/>
      <c r="U2526" s="464"/>
      <c r="V2526" s="461"/>
      <c r="W2526" s="443"/>
    </row>
    <row r="2527" spans="1:23" ht="15">
      <c r="A2527" s="459" t="s">
        <v>145</v>
      </c>
      <c r="B2527" s="464" t="s">
        <v>9</v>
      </c>
      <c r="C2527" s="443"/>
      <c r="D2527" s="443"/>
      <c r="E2527" s="83" t="s">
        <v>286</v>
      </c>
      <c r="F2527" s="286">
        <v>107.9</v>
      </c>
      <c r="G2527" s="323">
        <v>206.2</v>
      </c>
      <c r="H2527" s="286">
        <v>58.5</v>
      </c>
      <c r="I2527" s="286">
        <v>0</v>
      </c>
      <c r="J2527" s="286">
        <v>0</v>
      </c>
      <c r="K2527" s="286"/>
      <c r="L2527" s="313"/>
      <c r="M2527" s="312">
        <f t="shared" si="49"/>
        <v>372.6</v>
      </c>
      <c r="N2527" s="443"/>
      <c r="O2527" s="443" t="s">
        <v>294</v>
      </c>
      <c r="P2527" s="443"/>
      <c r="Q2527" s="443"/>
      <c r="R2527" s="443"/>
      <c r="S2527" s="343"/>
      <c r="T2527" s="464"/>
      <c r="U2527" s="464"/>
      <c r="V2527" s="461"/>
      <c r="W2527" s="443"/>
    </row>
    <row r="2528" spans="1:23" ht="15">
      <c r="A2528" s="459" t="s">
        <v>146</v>
      </c>
      <c r="B2528" s="464" t="s">
        <v>847</v>
      </c>
      <c r="C2528" s="443"/>
      <c r="D2528" s="443"/>
      <c r="E2528" s="286" t="s">
        <v>285</v>
      </c>
      <c r="F2528" s="286" t="s">
        <v>285</v>
      </c>
      <c r="G2528" s="286" t="s">
        <v>285</v>
      </c>
      <c r="H2528" s="323">
        <v>356.99999999999454</v>
      </c>
      <c r="I2528" s="286">
        <v>0</v>
      </c>
      <c r="J2528" s="286">
        <v>0</v>
      </c>
      <c r="K2528" s="286"/>
      <c r="L2528" s="313"/>
      <c r="M2528" s="312">
        <f t="shared" si="49"/>
        <v>356.99999999999454</v>
      </c>
      <c r="N2528" s="443"/>
      <c r="O2528" s="443" t="s">
        <v>304</v>
      </c>
      <c r="P2528" s="443"/>
      <c r="Q2528" s="443"/>
      <c r="R2528" s="443"/>
      <c r="S2528" s="343"/>
      <c r="T2528" s="464"/>
      <c r="U2528" s="464"/>
      <c r="V2528" s="461"/>
      <c r="W2528" s="443"/>
    </row>
    <row r="2529" spans="1:23" ht="15">
      <c r="A2529" s="459" t="s">
        <v>147</v>
      </c>
      <c r="B2529" s="464" t="s">
        <v>141</v>
      </c>
      <c r="C2529" s="443"/>
      <c r="D2529" s="443"/>
      <c r="E2529" s="286" t="s">
        <v>285</v>
      </c>
      <c r="F2529" s="301">
        <v>314</v>
      </c>
      <c r="G2529" s="286">
        <v>40.5</v>
      </c>
      <c r="H2529" s="83" t="s">
        <v>286</v>
      </c>
      <c r="I2529" s="286">
        <v>0</v>
      </c>
      <c r="J2529" s="286">
        <v>0</v>
      </c>
      <c r="K2529" s="286"/>
      <c r="L2529" s="313"/>
      <c r="M2529" s="312">
        <f t="shared" si="49"/>
        <v>354.5</v>
      </c>
      <c r="N2529" s="443"/>
      <c r="O2529" s="443" t="s">
        <v>307</v>
      </c>
      <c r="P2529" s="443"/>
      <c r="Q2529" s="443"/>
      <c r="R2529" s="443"/>
      <c r="S2529" s="343"/>
      <c r="T2529" s="464"/>
      <c r="U2529" s="464"/>
      <c r="V2529" s="461"/>
      <c r="W2529" s="443"/>
    </row>
    <row r="2530" spans="1:23" ht="15">
      <c r="A2530" s="459" t="s">
        <v>151</v>
      </c>
      <c r="B2530" s="464" t="s">
        <v>178</v>
      </c>
      <c r="C2530" s="443"/>
      <c r="D2530" s="443"/>
      <c r="E2530" s="323">
        <v>48</v>
      </c>
      <c r="F2530" s="302">
        <v>292</v>
      </c>
      <c r="G2530" s="286" t="s">
        <v>285</v>
      </c>
      <c r="H2530" s="286" t="s">
        <v>285</v>
      </c>
      <c r="I2530" s="286">
        <v>0</v>
      </c>
      <c r="J2530" s="286">
        <v>0</v>
      </c>
      <c r="K2530" s="286"/>
      <c r="L2530" s="313"/>
      <c r="M2530" s="312">
        <f t="shared" si="49"/>
        <v>340</v>
      </c>
      <c r="N2530" s="443"/>
      <c r="O2530" s="443" t="s">
        <v>315</v>
      </c>
      <c r="P2530" s="443"/>
      <c r="Q2530" s="443"/>
      <c r="R2530" s="443"/>
      <c r="S2530" s="343"/>
      <c r="T2530" s="464"/>
      <c r="U2530" s="464"/>
      <c r="V2530" s="461"/>
      <c r="W2530" s="443"/>
    </row>
    <row r="2531" spans="1:23" ht="15">
      <c r="A2531" s="459" t="s">
        <v>157</v>
      </c>
      <c r="B2531" s="464" t="s">
        <v>835</v>
      </c>
      <c r="C2531" s="443"/>
      <c r="D2531" s="443"/>
      <c r="E2531" s="286" t="s">
        <v>285</v>
      </c>
      <c r="F2531" s="286" t="s">
        <v>285</v>
      </c>
      <c r="G2531" s="286" t="s">
        <v>285</v>
      </c>
      <c r="H2531" s="323">
        <v>332.30000000000655</v>
      </c>
      <c r="I2531" s="286">
        <v>0</v>
      </c>
      <c r="J2531" s="286">
        <v>0</v>
      </c>
      <c r="K2531" s="286"/>
      <c r="L2531" s="313"/>
      <c r="M2531" s="312">
        <f t="shared" si="49"/>
        <v>332.30000000000655</v>
      </c>
      <c r="N2531" s="443"/>
      <c r="O2531" s="443" t="s">
        <v>299</v>
      </c>
      <c r="P2531" s="443"/>
      <c r="Q2531" s="443"/>
      <c r="R2531" s="443"/>
      <c r="S2531" s="343"/>
      <c r="T2531" s="464"/>
      <c r="U2531" s="464"/>
      <c r="V2531" s="461"/>
      <c r="W2531" s="443"/>
    </row>
    <row r="2532" spans="1:23" ht="15">
      <c r="A2532" s="459" t="s">
        <v>159</v>
      </c>
      <c r="B2532" s="464" t="s">
        <v>11</v>
      </c>
      <c r="C2532" s="443"/>
      <c r="D2532" s="443"/>
      <c r="E2532" s="302">
        <v>79.099999999999994</v>
      </c>
      <c r="F2532" s="286">
        <v>4.5</v>
      </c>
      <c r="G2532" s="286">
        <v>168</v>
      </c>
      <c r="H2532" s="286">
        <v>67.500000000007276</v>
      </c>
      <c r="I2532" s="286">
        <v>0</v>
      </c>
      <c r="J2532" s="286">
        <v>0</v>
      </c>
      <c r="K2532" s="286"/>
      <c r="L2532" s="313"/>
      <c r="M2532" s="312">
        <f t="shared" si="49"/>
        <v>319.1000000000073</v>
      </c>
      <c r="N2532" s="443"/>
      <c r="O2532" s="443" t="s">
        <v>289</v>
      </c>
      <c r="P2532" s="443"/>
      <c r="Q2532" s="443"/>
      <c r="R2532" s="443"/>
      <c r="S2532" s="343"/>
      <c r="T2532" s="464"/>
      <c r="U2532" s="464"/>
      <c r="V2532" s="461"/>
      <c r="W2532" s="443"/>
    </row>
    <row r="2533" spans="1:23" ht="15">
      <c r="A2533" s="459" t="s">
        <v>160</v>
      </c>
      <c r="B2533" s="464" t="s">
        <v>142</v>
      </c>
      <c r="C2533" s="443"/>
      <c r="D2533" s="443"/>
      <c r="E2533" s="286" t="s">
        <v>285</v>
      </c>
      <c r="F2533" s="83" t="s">
        <v>286</v>
      </c>
      <c r="G2533" s="286">
        <v>127.5</v>
      </c>
      <c r="H2533" s="286">
        <v>186.89999999999418</v>
      </c>
      <c r="I2533" s="286">
        <v>0</v>
      </c>
      <c r="J2533" s="286">
        <v>0</v>
      </c>
      <c r="K2533" s="286"/>
      <c r="L2533" s="313"/>
      <c r="M2533" s="312">
        <f t="shared" si="49"/>
        <v>314.39999999999418</v>
      </c>
      <c r="N2533" s="443"/>
      <c r="O2533" s="443"/>
      <c r="P2533" s="443"/>
      <c r="Q2533" s="443"/>
      <c r="R2533" s="443"/>
      <c r="S2533" s="343"/>
      <c r="T2533" s="464"/>
      <c r="U2533" s="464"/>
      <c r="V2533" s="461"/>
      <c r="W2533" s="443"/>
    </row>
    <row r="2534" spans="1:23" ht="15">
      <c r="A2534" s="459" t="s">
        <v>161</v>
      </c>
      <c r="B2534" s="464" t="s">
        <v>830</v>
      </c>
      <c r="C2534" s="443"/>
      <c r="D2534" s="443"/>
      <c r="E2534" s="286" t="s">
        <v>285</v>
      </c>
      <c r="F2534" s="286" t="s">
        <v>285</v>
      </c>
      <c r="G2534" s="286" t="s">
        <v>285</v>
      </c>
      <c r="H2534" s="323">
        <v>310.50000000000728</v>
      </c>
      <c r="I2534" s="286">
        <v>0</v>
      </c>
      <c r="J2534" s="286">
        <v>0</v>
      </c>
      <c r="K2534" s="286"/>
      <c r="L2534" s="313"/>
      <c r="M2534" s="312">
        <f t="shared" si="49"/>
        <v>310.50000000000728</v>
      </c>
      <c r="N2534" s="443"/>
      <c r="O2534" s="443" t="s">
        <v>295</v>
      </c>
      <c r="P2534" s="443"/>
      <c r="Q2534" s="443"/>
      <c r="R2534" s="443"/>
      <c r="S2534" s="343"/>
      <c r="T2534" s="464"/>
      <c r="U2534" s="464"/>
      <c r="V2534" s="461"/>
      <c r="W2534" s="443"/>
    </row>
    <row r="2535" spans="1:23" ht="15">
      <c r="A2535" s="459" t="s">
        <v>163</v>
      </c>
      <c r="B2535" s="464" t="s">
        <v>35</v>
      </c>
      <c r="C2535" s="443"/>
      <c r="D2535" s="443"/>
      <c r="E2535" s="83" t="s">
        <v>286</v>
      </c>
      <c r="F2535" s="323">
        <v>247</v>
      </c>
      <c r="G2535" s="286">
        <v>5.9</v>
      </c>
      <c r="H2535" s="286">
        <v>55.000000000003638</v>
      </c>
      <c r="I2535" s="286">
        <v>0</v>
      </c>
      <c r="J2535" s="286">
        <v>0</v>
      </c>
      <c r="K2535" s="286"/>
      <c r="L2535" s="313"/>
      <c r="M2535" s="312">
        <f t="shared" si="49"/>
        <v>307.90000000000362</v>
      </c>
      <c r="N2535" s="443"/>
      <c r="O2535" s="443" t="s">
        <v>294</v>
      </c>
      <c r="P2535" s="443"/>
      <c r="Q2535" s="443"/>
      <c r="R2535" s="443"/>
      <c r="S2535" s="343"/>
      <c r="T2535" s="464"/>
      <c r="U2535" s="464"/>
      <c r="V2535" s="461"/>
      <c r="W2535" s="443"/>
    </row>
    <row r="2536" spans="1:23" ht="15">
      <c r="A2536" s="459" t="s">
        <v>281</v>
      </c>
      <c r="B2536" s="464" t="s">
        <v>4</v>
      </c>
      <c r="C2536" s="443"/>
      <c r="D2536" s="443"/>
      <c r="E2536" s="83" t="s">
        <v>286</v>
      </c>
      <c r="F2536" s="286">
        <v>2.4</v>
      </c>
      <c r="G2536" s="286">
        <v>135.80000000000001</v>
      </c>
      <c r="H2536" s="286">
        <v>166.69999999999891</v>
      </c>
      <c r="I2536" s="286">
        <v>0</v>
      </c>
      <c r="J2536" s="286">
        <v>0</v>
      </c>
      <c r="K2536" s="286"/>
      <c r="L2536" s="313"/>
      <c r="M2536" s="312">
        <f t="shared" si="49"/>
        <v>304.89999999999895</v>
      </c>
      <c r="N2536" s="443"/>
      <c r="O2536" s="443"/>
      <c r="P2536" s="443"/>
      <c r="Q2536" s="443"/>
      <c r="R2536" s="443"/>
      <c r="S2536" s="343"/>
      <c r="T2536" s="464"/>
      <c r="U2536" s="464"/>
      <c r="V2536" s="461"/>
      <c r="W2536" s="443"/>
    </row>
    <row r="2537" spans="1:23" ht="15">
      <c r="A2537" s="459" t="s">
        <v>282</v>
      </c>
      <c r="B2537" s="464" t="s">
        <v>842</v>
      </c>
      <c r="C2537" s="443"/>
      <c r="D2537" s="443"/>
      <c r="E2537" s="286" t="s">
        <v>285</v>
      </c>
      <c r="F2537" s="286" t="s">
        <v>285</v>
      </c>
      <c r="G2537" s="286" t="s">
        <v>285</v>
      </c>
      <c r="H2537" s="323">
        <v>300.50000000000364</v>
      </c>
      <c r="I2537" s="286">
        <v>0</v>
      </c>
      <c r="J2537" s="286">
        <v>0</v>
      </c>
      <c r="K2537" s="286"/>
      <c r="L2537" s="313"/>
      <c r="M2537" s="312">
        <f t="shared" si="49"/>
        <v>300.50000000000364</v>
      </c>
      <c r="N2537" s="443"/>
      <c r="O2537" s="443" t="s">
        <v>300</v>
      </c>
      <c r="P2537" s="443"/>
      <c r="Q2537" s="443"/>
      <c r="R2537" s="443"/>
      <c r="S2537" s="343"/>
      <c r="T2537" s="464"/>
      <c r="U2537" s="464"/>
      <c r="V2537" s="461"/>
      <c r="W2537" s="443"/>
    </row>
    <row r="2538" spans="1:23" ht="15">
      <c r="A2538" s="459" t="s">
        <v>283</v>
      </c>
      <c r="B2538" s="464" t="s">
        <v>837</v>
      </c>
      <c r="C2538" s="443"/>
      <c r="D2538" s="443"/>
      <c r="E2538" s="286" t="s">
        <v>285</v>
      </c>
      <c r="F2538" s="286" t="s">
        <v>285</v>
      </c>
      <c r="G2538" s="286" t="s">
        <v>285</v>
      </c>
      <c r="H2538" s="286">
        <v>299.09999999999854</v>
      </c>
      <c r="I2538" s="286">
        <v>0</v>
      </c>
      <c r="J2538" s="286">
        <v>0</v>
      </c>
      <c r="K2538" s="286"/>
      <c r="L2538" s="313"/>
      <c r="M2538" s="312">
        <f t="shared" si="49"/>
        <v>299.09999999999854</v>
      </c>
      <c r="N2538" s="443"/>
      <c r="O2538" s="443"/>
      <c r="P2538" s="443"/>
      <c r="Q2538" s="443"/>
      <c r="R2538" s="443"/>
      <c r="S2538" s="343"/>
      <c r="T2538" s="464"/>
      <c r="U2538" s="464"/>
      <c r="V2538" s="461"/>
      <c r="W2538" s="443"/>
    </row>
    <row r="2539" spans="1:23" ht="15">
      <c r="A2539" s="459" t="s">
        <v>284</v>
      </c>
      <c r="B2539" s="464" t="s">
        <v>154</v>
      </c>
      <c r="C2539" s="443"/>
      <c r="D2539" s="443"/>
      <c r="E2539" s="286" t="s">
        <v>285</v>
      </c>
      <c r="F2539" s="286" t="s">
        <v>285</v>
      </c>
      <c r="G2539" s="286">
        <v>151.4</v>
      </c>
      <c r="H2539" s="286">
        <v>133.50000000000364</v>
      </c>
      <c r="I2539" s="286">
        <v>0</v>
      </c>
      <c r="J2539" s="286">
        <v>0</v>
      </c>
      <c r="K2539" s="286"/>
      <c r="L2539" s="313"/>
      <c r="M2539" s="312">
        <f t="shared" si="49"/>
        <v>284.90000000000362</v>
      </c>
      <c r="N2539" s="443"/>
      <c r="O2539" s="443"/>
      <c r="P2539" s="443"/>
      <c r="Q2539" s="443"/>
      <c r="R2539" s="443"/>
      <c r="S2539" s="343"/>
      <c r="T2539" s="464"/>
      <c r="U2539" s="464"/>
      <c r="V2539" s="461"/>
      <c r="W2539" s="443"/>
    </row>
    <row r="2540" spans="1:23" ht="15">
      <c r="A2540" s="459" t="s">
        <v>808</v>
      </c>
      <c r="B2540" s="464" t="s">
        <v>828</v>
      </c>
      <c r="C2540" s="443"/>
      <c r="D2540" s="443"/>
      <c r="E2540" s="286" t="s">
        <v>285</v>
      </c>
      <c r="F2540" s="286" t="s">
        <v>285</v>
      </c>
      <c r="G2540" s="286" t="s">
        <v>285</v>
      </c>
      <c r="H2540" s="286">
        <v>264.00000000000182</v>
      </c>
      <c r="I2540" s="286">
        <v>0</v>
      </c>
      <c r="J2540" s="286">
        <v>0</v>
      </c>
      <c r="K2540" s="286"/>
      <c r="L2540" s="313"/>
      <c r="M2540" s="312">
        <f t="shared" si="49"/>
        <v>264.00000000000182</v>
      </c>
      <c r="N2540" s="443"/>
      <c r="O2540" s="443"/>
      <c r="P2540" s="443"/>
      <c r="Q2540" s="443"/>
      <c r="R2540" s="443"/>
      <c r="S2540" s="343"/>
      <c r="T2540" s="464"/>
      <c r="U2540" s="464"/>
      <c r="V2540" s="461"/>
      <c r="W2540" s="443"/>
    </row>
    <row r="2541" spans="1:23" ht="15">
      <c r="A2541" s="459" t="s">
        <v>809</v>
      </c>
      <c r="B2541" s="464" t="s">
        <v>822</v>
      </c>
      <c r="C2541" s="443"/>
      <c r="D2541" s="443"/>
      <c r="E2541" s="286" t="s">
        <v>285</v>
      </c>
      <c r="F2541" s="286" t="s">
        <v>285</v>
      </c>
      <c r="G2541" s="286" t="s">
        <v>285</v>
      </c>
      <c r="H2541" s="286">
        <v>263.99999999999636</v>
      </c>
      <c r="I2541" s="286">
        <v>0</v>
      </c>
      <c r="J2541" s="286">
        <v>0</v>
      </c>
      <c r="K2541" s="286"/>
      <c r="L2541" s="313"/>
      <c r="M2541" s="312">
        <f t="shared" si="49"/>
        <v>263.99999999999636</v>
      </c>
      <c r="N2541" s="443"/>
      <c r="O2541" s="443"/>
      <c r="P2541" s="443"/>
      <c r="Q2541" s="443"/>
      <c r="R2541" s="443"/>
      <c r="S2541" s="343"/>
      <c r="T2541" s="464"/>
      <c r="U2541" s="464"/>
      <c r="V2541" s="461"/>
      <c r="W2541" s="443"/>
    </row>
    <row r="2542" spans="1:23" ht="15">
      <c r="A2542" s="459" t="s">
        <v>810</v>
      </c>
      <c r="B2542" s="464" t="s">
        <v>851</v>
      </c>
      <c r="C2542" s="443"/>
      <c r="D2542" s="443"/>
      <c r="E2542" s="286" t="s">
        <v>285</v>
      </c>
      <c r="F2542" s="286" t="s">
        <v>285</v>
      </c>
      <c r="G2542" s="286" t="s">
        <v>285</v>
      </c>
      <c r="H2542" s="286">
        <v>234.00000000000364</v>
      </c>
      <c r="I2542" s="286">
        <v>0</v>
      </c>
      <c r="J2542" s="286">
        <v>0</v>
      </c>
      <c r="K2542" s="286"/>
      <c r="L2542" s="313"/>
      <c r="M2542" s="312">
        <f t="shared" si="49"/>
        <v>234.00000000000364</v>
      </c>
      <c r="N2542" s="443"/>
      <c r="O2542" s="443"/>
      <c r="P2542" s="443"/>
      <c r="Q2542" s="443"/>
      <c r="R2542" s="443"/>
      <c r="S2542" s="343"/>
      <c r="T2542" s="464"/>
      <c r="U2542" s="464"/>
      <c r="V2542" s="461"/>
      <c r="W2542" s="443"/>
    </row>
    <row r="2543" spans="1:23" ht="15">
      <c r="A2543" s="459" t="s">
        <v>812</v>
      </c>
      <c r="B2543" s="464" t="s">
        <v>25</v>
      </c>
      <c r="C2543" s="443"/>
      <c r="D2543" s="443"/>
      <c r="E2543" s="286">
        <v>7.4</v>
      </c>
      <c r="F2543" s="286">
        <v>115.5</v>
      </c>
      <c r="G2543" s="286">
        <v>54.8</v>
      </c>
      <c r="H2543" s="286">
        <v>36.599999999998545</v>
      </c>
      <c r="I2543" s="286">
        <v>0</v>
      </c>
      <c r="J2543" s="286">
        <v>0</v>
      </c>
      <c r="K2543" s="286"/>
      <c r="L2543" s="313"/>
      <c r="M2543" s="312">
        <f t="shared" si="49"/>
        <v>214.29999999999853</v>
      </c>
      <c r="N2543" s="443"/>
      <c r="O2543" s="443"/>
      <c r="P2543" s="443"/>
      <c r="Q2543" s="443"/>
      <c r="R2543" s="443"/>
      <c r="S2543" s="343"/>
      <c r="T2543" s="464"/>
      <c r="U2543" s="464"/>
      <c r="V2543" s="461"/>
      <c r="W2543" s="443"/>
    </row>
    <row r="2544" spans="1:23" ht="15">
      <c r="A2544" s="459" t="s">
        <v>818</v>
      </c>
      <c r="B2544" s="464" t="s">
        <v>855</v>
      </c>
      <c r="C2544" s="443"/>
      <c r="D2544" s="443"/>
      <c r="E2544" s="286" t="s">
        <v>285</v>
      </c>
      <c r="F2544" s="286" t="s">
        <v>285</v>
      </c>
      <c r="G2544" s="286" t="s">
        <v>285</v>
      </c>
      <c r="H2544" s="286">
        <v>210.899999999996</v>
      </c>
      <c r="I2544" s="286">
        <v>0</v>
      </c>
      <c r="J2544" s="286">
        <v>0</v>
      </c>
      <c r="K2544" s="286"/>
      <c r="L2544" s="313"/>
      <c r="M2544" s="312">
        <f t="shared" si="49"/>
        <v>210.899999999996</v>
      </c>
      <c r="N2544" s="443"/>
      <c r="O2544" s="443"/>
      <c r="P2544" s="443"/>
      <c r="Q2544" s="443"/>
      <c r="R2544" s="443"/>
      <c r="S2544" s="343"/>
      <c r="T2544" s="464"/>
      <c r="U2544" s="464"/>
      <c r="V2544" s="461"/>
      <c r="W2544" s="443"/>
    </row>
    <row r="2545" spans="1:23" ht="15">
      <c r="A2545" s="459" t="s">
        <v>820</v>
      </c>
      <c r="B2545" s="464" t="s">
        <v>836</v>
      </c>
      <c r="C2545" s="443"/>
      <c r="D2545" s="443"/>
      <c r="E2545" s="286" t="s">
        <v>285</v>
      </c>
      <c r="F2545" s="286" t="s">
        <v>285</v>
      </c>
      <c r="G2545" s="286" t="s">
        <v>285</v>
      </c>
      <c r="H2545" s="286">
        <v>204.99999999999818</v>
      </c>
      <c r="I2545" s="286">
        <v>0</v>
      </c>
      <c r="J2545" s="286">
        <v>0</v>
      </c>
      <c r="K2545" s="286"/>
      <c r="L2545" s="313"/>
      <c r="M2545" s="312">
        <f t="shared" si="49"/>
        <v>204.99999999999818</v>
      </c>
      <c r="N2545" s="443"/>
      <c r="O2545" s="443"/>
      <c r="P2545" s="443"/>
      <c r="Q2545" s="443"/>
      <c r="R2545" s="443"/>
      <c r="S2545" s="343"/>
      <c r="T2545" s="464"/>
      <c r="U2545" s="464"/>
      <c r="V2545" s="461"/>
      <c r="W2545" s="443"/>
    </row>
    <row r="2546" spans="1:23" ht="15">
      <c r="A2546" s="459" t="s">
        <v>823</v>
      </c>
      <c r="B2546" s="464" t="s">
        <v>861</v>
      </c>
      <c r="C2546" s="443"/>
      <c r="D2546" s="443"/>
      <c r="E2546" s="286" t="s">
        <v>285</v>
      </c>
      <c r="F2546" s="286" t="s">
        <v>285</v>
      </c>
      <c r="G2546" s="286" t="s">
        <v>285</v>
      </c>
      <c r="H2546" s="286">
        <v>196.00000000000182</v>
      </c>
      <c r="I2546" s="286">
        <v>0</v>
      </c>
      <c r="J2546" s="286">
        <v>0</v>
      </c>
      <c r="K2546" s="286"/>
      <c r="L2546" s="313"/>
      <c r="M2546" s="312">
        <f t="shared" si="49"/>
        <v>196.00000000000182</v>
      </c>
      <c r="N2546" s="443"/>
      <c r="O2546" s="443"/>
      <c r="P2546" s="443"/>
      <c r="Q2546" s="443"/>
      <c r="R2546" s="443"/>
      <c r="S2546" s="343"/>
      <c r="T2546" s="464"/>
      <c r="U2546" s="464"/>
      <c r="V2546" s="461"/>
      <c r="W2546" s="443"/>
    </row>
    <row r="2547" spans="1:23" ht="15">
      <c r="A2547" s="459" t="s">
        <v>824</v>
      </c>
      <c r="B2547" s="464" t="s">
        <v>826</v>
      </c>
      <c r="C2547" s="443"/>
      <c r="D2547" s="443"/>
      <c r="E2547" s="286" t="s">
        <v>285</v>
      </c>
      <c r="F2547" s="286" t="s">
        <v>285</v>
      </c>
      <c r="G2547" s="286" t="s">
        <v>285</v>
      </c>
      <c r="H2547" s="286">
        <v>193.19999999999527</v>
      </c>
      <c r="I2547" s="286">
        <v>0</v>
      </c>
      <c r="J2547" s="286">
        <v>0</v>
      </c>
      <c r="K2547" s="286"/>
      <c r="L2547" s="313"/>
      <c r="M2547" s="312">
        <f t="shared" si="49"/>
        <v>193.19999999999527</v>
      </c>
      <c r="N2547" s="443"/>
      <c r="O2547" s="443"/>
      <c r="P2547" s="443"/>
      <c r="Q2547" s="443"/>
      <c r="R2547" s="443"/>
      <c r="S2547" s="343"/>
      <c r="T2547" s="464"/>
      <c r="U2547" s="464"/>
      <c r="V2547" s="461"/>
      <c r="W2547" s="443"/>
    </row>
    <row r="2548" spans="1:23" ht="15">
      <c r="A2548" s="459" t="s">
        <v>827</v>
      </c>
      <c r="B2548" s="464" t="s">
        <v>873</v>
      </c>
      <c r="C2548" s="443"/>
      <c r="D2548" s="443"/>
      <c r="E2548" s="286" t="s">
        <v>285</v>
      </c>
      <c r="F2548" s="286" t="s">
        <v>285</v>
      </c>
      <c r="G2548" s="286" t="s">
        <v>285</v>
      </c>
      <c r="H2548" s="286">
        <v>187.79999999999563</v>
      </c>
      <c r="I2548" s="286">
        <v>0</v>
      </c>
      <c r="J2548" s="286">
        <v>0</v>
      </c>
      <c r="K2548" s="286"/>
      <c r="L2548" s="313"/>
      <c r="M2548" s="312">
        <f t="shared" si="49"/>
        <v>187.79999999999563</v>
      </c>
      <c r="N2548" s="443"/>
      <c r="O2548" s="443"/>
      <c r="P2548" s="443"/>
      <c r="Q2548" s="443"/>
      <c r="R2548" s="443"/>
      <c r="S2548" s="343"/>
      <c r="T2548" s="464"/>
      <c r="U2548" s="464"/>
      <c r="V2548" s="461"/>
      <c r="W2548" s="443"/>
    </row>
    <row r="2549" spans="1:23" ht="15">
      <c r="A2549" s="459" t="s">
        <v>829</v>
      </c>
      <c r="B2549" s="464" t="s">
        <v>156</v>
      </c>
      <c r="C2549" s="443"/>
      <c r="D2549" s="443"/>
      <c r="E2549" s="286" t="s">
        <v>285</v>
      </c>
      <c r="F2549" s="286" t="s">
        <v>285</v>
      </c>
      <c r="G2549" s="286">
        <v>58.5</v>
      </c>
      <c r="H2549" s="286">
        <v>125.49999999999636</v>
      </c>
      <c r="I2549" s="286">
        <v>0</v>
      </c>
      <c r="J2549" s="286">
        <v>0</v>
      </c>
      <c r="K2549" s="286"/>
      <c r="L2549" s="313"/>
      <c r="M2549" s="312">
        <f t="shared" si="49"/>
        <v>183.99999999999636</v>
      </c>
      <c r="N2549" s="443"/>
      <c r="O2549" s="443"/>
      <c r="P2549" s="443"/>
      <c r="Q2549" s="443"/>
      <c r="R2549" s="443"/>
      <c r="S2549" s="343"/>
      <c r="T2549" s="464"/>
      <c r="U2549" s="464"/>
      <c r="V2549" s="461"/>
      <c r="W2549" s="443"/>
    </row>
    <row r="2550" spans="1:23" ht="15">
      <c r="A2550" s="459" t="s">
        <v>834</v>
      </c>
      <c r="B2550" s="464" t="s">
        <v>33</v>
      </c>
      <c r="C2550" s="443"/>
      <c r="D2550" s="443"/>
      <c r="E2550" s="286">
        <v>2.2000000000000002</v>
      </c>
      <c r="F2550" s="286">
        <v>110</v>
      </c>
      <c r="G2550" s="286">
        <v>71.7</v>
      </c>
      <c r="H2550" s="83" t="s">
        <v>286</v>
      </c>
      <c r="I2550" s="286">
        <v>0</v>
      </c>
      <c r="J2550" s="286">
        <v>0</v>
      </c>
      <c r="K2550" s="286"/>
      <c r="L2550" s="313"/>
      <c r="M2550" s="312">
        <f t="shared" si="49"/>
        <v>183.9</v>
      </c>
      <c r="N2550" s="443"/>
      <c r="O2550" s="443"/>
      <c r="P2550" s="443"/>
      <c r="Q2550" s="443"/>
      <c r="R2550" s="443"/>
      <c r="S2550" s="343"/>
      <c r="T2550" s="464"/>
      <c r="U2550" s="464"/>
      <c r="V2550" s="461"/>
      <c r="W2550" s="443"/>
    </row>
    <row r="2551" spans="1:23" ht="15">
      <c r="A2551" s="459" t="s">
        <v>838</v>
      </c>
      <c r="B2551" s="459" t="s">
        <v>806</v>
      </c>
      <c r="C2551" s="443"/>
      <c r="D2551" s="443"/>
      <c r="E2551" s="286" t="s">
        <v>285</v>
      </c>
      <c r="F2551" s="286" t="s">
        <v>285</v>
      </c>
      <c r="G2551" s="286" t="s">
        <v>285</v>
      </c>
      <c r="H2551" s="286">
        <v>181.20000000000073</v>
      </c>
      <c r="I2551" s="286">
        <v>0</v>
      </c>
      <c r="J2551" s="286">
        <v>0</v>
      </c>
      <c r="K2551" s="286"/>
      <c r="L2551" s="313"/>
      <c r="M2551" s="312">
        <f t="shared" si="49"/>
        <v>181.20000000000073</v>
      </c>
      <c r="N2551" s="443"/>
      <c r="O2551" s="443"/>
      <c r="P2551" s="443"/>
      <c r="Q2551" s="443"/>
      <c r="R2551" s="443"/>
      <c r="S2551" s="343"/>
      <c r="T2551" s="464"/>
      <c r="U2551" s="464"/>
      <c r="V2551" s="461"/>
      <c r="W2551" s="443"/>
    </row>
    <row r="2552" spans="1:23" ht="15">
      <c r="A2552" s="459" t="s">
        <v>839</v>
      </c>
      <c r="B2552" s="464" t="s">
        <v>844</v>
      </c>
      <c r="C2552" s="443"/>
      <c r="D2552" s="443"/>
      <c r="E2552" s="286" t="s">
        <v>285</v>
      </c>
      <c r="F2552" s="286" t="s">
        <v>285</v>
      </c>
      <c r="G2552" s="286" t="s">
        <v>285</v>
      </c>
      <c r="H2552" s="286">
        <v>157.99999999999636</v>
      </c>
      <c r="I2552" s="286">
        <v>0</v>
      </c>
      <c r="J2552" s="286">
        <v>0</v>
      </c>
      <c r="K2552" s="286"/>
      <c r="L2552" s="313"/>
      <c r="M2552" s="312">
        <f t="shared" si="49"/>
        <v>157.99999999999636</v>
      </c>
      <c r="N2552" s="443"/>
      <c r="O2552" s="443"/>
      <c r="P2552" s="443"/>
      <c r="Q2552" s="443"/>
      <c r="R2552" s="443"/>
      <c r="S2552" s="343"/>
      <c r="T2552" s="464"/>
      <c r="U2552" s="464"/>
      <c r="V2552" s="461"/>
      <c r="W2552" s="443"/>
    </row>
    <row r="2553" spans="1:23" ht="15">
      <c r="A2553" s="459" t="s">
        <v>840</v>
      </c>
      <c r="B2553" s="464" t="s">
        <v>819</v>
      </c>
      <c r="C2553" s="443"/>
      <c r="D2553" s="443"/>
      <c r="E2553" s="286" t="s">
        <v>285</v>
      </c>
      <c r="F2553" s="286" t="s">
        <v>285</v>
      </c>
      <c r="G2553" s="286" t="s">
        <v>285</v>
      </c>
      <c r="H2553" s="286">
        <v>155.99999999999636</v>
      </c>
      <c r="I2553" s="286">
        <v>0</v>
      </c>
      <c r="J2553" s="286">
        <v>0</v>
      </c>
      <c r="K2553" s="286"/>
      <c r="L2553" s="313"/>
      <c r="M2553" s="312">
        <f t="shared" si="49"/>
        <v>155.99999999999636</v>
      </c>
      <c r="N2553" s="443"/>
      <c r="O2553" s="443"/>
      <c r="P2553" s="443"/>
      <c r="Q2553" s="443"/>
      <c r="R2553" s="443"/>
      <c r="S2553" s="343"/>
      <c r="T2553" s="464"/>
      <c r="U2553" s="464"/>
      <c r="V2553" s="461"/>
      <c r="W2553" s="443"/>
    </row>
    <row r="2554" spans="1:23" ht="15">
      <c r="A2554" s="459" t="s">
        <v>846</v>
      </c>
      <c r="B2554" s="459" t="s">
        <v>801</v>
      </c>
      <c r="C2554" s="443"/>
      <c r="D2554" s="443"/>
      <c r="E2554" s="286" t="s">
        <v>285</v>
      </c>
      <c r="F2554" s="286" t="s">
        <v>285</v>
      </c>
      <c r="G2554" s="286" t="s">
        <v>285</v>
      </c>
      <c r="H2554" s="286">
        <v>150</v>
      </c>
      <c r="I2554" s="286">
        <v>0</v>
      </c>
      <c r="J2554" s="286">
        <v>0</v>
      </c>
      <c r="K2554" s="286"/>
      <c r="L2554" s="313"/>
      <c r="M2554" s="312">
        <f t="shared" si="49"/>
        <v>150</v>
      </c>
      <c r="N2554" s="443"/>
      <c r="O2554" s="443"/>
      <c r="P2554" s="443"/>
      <c r="Q2554" s="443"/>
      <c r="R2554" s="443"/>
      <c r="S2554" s="343"/>
      <c r="T2554" s="464"/>
      <c r="U2554" s="464"/>
      <c r="V2554" s="461"/>
      <c r="W2554" s="443"/>
    </row>
    <row r="2555" spans="1:23" ht="15">
      <c r="A2555" s="459" t="s">
        <v>854</v>
      </c>
      <c r="B2555" s="464" t="s">
        <v>857</v>
      </c>
      <c r="C2555" s="443"/>
      <c r="D2555" s="443"/>
      <c r="E2555" s="286" t="s">
        <v>285</v>
      </c>
      <c r="F2555" s="286" t="s">
        <v>285</v>
      </c>
      <c r="G2555" s="286" t="s">
        <v>285</v>
      </c>
      <c r="H2555" s="286">
        <v>149.99999999999636</v>
      </c>
      <c r="I2555" s="286">
        <v>0</v>
      </c>
      <c r="J2555" s="286">
        <v>0</v>
      </c>
      <c r="K2555" s="286"/>
      <c r="L2555" s="313"/>
      <c r="M2555" s="312">
        <f t="shared" si="49"/>
        <v>149.99999999999636</v>
      </c>
      <c r="N2555" s="443"/>
      <c r="O2555" s="443"/>
      <c r="P2555" s="443"/>
      <c r="Q2555" s="443"/>
      <c r="R2555" s="443"/>
      <c r="S2555" s="343"/>
      <c r="T2555" s="464"/>
      <c r="U2555" s="464"/>
      <c r="V2555" s="461"/>
      <c r="W2555" s="443"/>
    </row>
    <row r="2556" spans="1:23" ht="15">
      <c r="A2556" s="459" t="s">
        <v>858</v>
      </c>
      <c r="B2556" s="464" t="s">
        <v>852</v>
      </c>
      <c r="C2556" s="443"/>
      <c r="D2556" s="443"/>
      <c r="E2556" s="286" t="s">
        <v>285</v>
      </c>
      <c r="F2556" s="286" t="s">
        <v>285</v>
      </c>
      <c r="G2556" s="286" t="s">
        <v>285</v>
      </c>
      <c r="H2556" s="286">
        <v>129.99999999999636</v>
      </c>
      <c r="I2556" s="286">
        <v>0</v>
      </c>
      <c r="J2556" s="286">
        <v>0</v>
      </c>
      <c r="K2556" s="286"/>
      <c r="L2556" s="313"/>
      <c r="M2556" s="312">
        <f t="shared" si="49"/>
        <v>129.99999999999636</v>
      </c>
      <c r="N2556" s="443"/>
      <c r="O2556" s="443"/>
      <c r="P2556" s="443"/>
      <c r="Q2556" s="443"/>
      <c r="R2556" s="443"/>
      <c r="S2556" s="343"/>
      <c r="T2556" s="464"/>
      <c r="U2556" s="464"/>
      <c r="V2556" s="461"/>
      <c r="W2556" s="443"/>
    </row>
    <row r="2557" spans="1:23" ht="15">
      <c r="A2557" s="459" t="s">
        <v>859</v>
      </c>
      <c r="B2557" s="464" t="s">
        <v>158</v>
      </c>
      <c r="C2557" s="443"/>
      <c r="D2557" s="443"/>
      <c r="E2557" s="286" t="s">
        <v>285</v>
      </c>
      <c r="F2557" s="286" t="s">
        <v>285</v>
      </c>
      <c r="G2557" s="286">
        <v>79.2</v>
      </c>
      <c r="H2557" s="83" t="s">
        <v>286</v>
      </c>
      <c r="I2557" s="286">
        <v>0</v>
      </c>
      <c r="J2557" s="286">
        <v>0</v>
      </c>
      <c r="K2557" s="286"/>
      <c r="L2557" s="313"/>
      <c r="M2557" s="312">
        <f t="shared" si="49"/>
        <v>79.2</v>
      </c>
      <c r="N2557" s="443"/>
      <c r="O2557" s="443"/>
      <c r="P2557" s="443"/>
      <c r="Q2557" s="443"/>
      <c r="R2557" s="443"/>
      <c r="S2557" s="343"/>
      <c r="T2557" s="464"/>
      <c r="U2557" s="464"/>
      <c r="V2557" s="461"/>
      <c r="W2557" s="443"/>
    </row>
    <row r="2558" spans="1:23" ht="15">
      <c r="A2558" s="459" t="s">
        <v>860</v>
      </c>
      <c r="B2558" s="459" t="s">
        <v>807</v>
      </c>
      <c r="C2558" s="443"/>
      <c r="D2558" s="443"/>
      <c r="E2558" s="286" t="s">
        <v>285</v>
      </c>
      <c r="F2558" s="286" t="s">
        <v>285</v>
      </c>
      <c r="G2558" s="286" t="s">
        <v>285</v>
      </c>
      <c r="H2558" s="286">
        <v>49.500000000003638</v>
      </c>
      <c r="I2558" s="286">
        <v>0</v>
      </c>
      <c r="J2558" s="286">
        <v>0</v>
      </c>
      <c r="K2558" s="286"/>
      <c r="L2558" s="313"/>
      <c r="M2558" s="312">
        <f t="shared" si="49"/>
        <v>49.500000000003638</v>
      </c>
      <c r="N2558" s="443"/>
      <c r="O2558" s="443"/>
      <c r="P2558" s="443"/>
      <c r="Q2558" s="443"/>
      <c r="R2558" s="443"/>
      <c r="S2558" s="343"/>
      <c r="T2558" s="464"/>
      <c r="U2558" s="464"/>
      <c r="V2558" s="461"/>
      <c r="W2558" s="443"/>
    </row>
    <row r="2559" spans="1:23" ht="15">
      <c r="A2559" s="459" t="s">
        <v>866</v>
      </c>
      <c r="B2559" s="464" t="s">
        <v>821</v>
      </c>
      <c r="C2559" s="443"/>
      <c r="D2559" s="443"/>
      <c r="E2559" s="286" t="s">
        <v>285</v>
      </c>
      <c r="F2559" s="286" t="s">
        <v>285</v>
      </c>
      <c r="G2559" s="286" t="s">
        <v>285</v>
      </c>
      <c r="H2559" s="286">
        <v>38.099999999994907</v>
      </c>
      <c r="I2559" s="286">
        <v>0</v>
      </c>
      <c r="J2559" s="286">
        <v>0</v>
      </c>
      <c r="K2559" s="286"/>
      <c r="L2559" s="313"/>
      <c r="M2559" s="312">
        <f t="shared" si="49"/>
        <v>38.099999999994907</v>
      </c>
      <c r="N2559" s="443"/>
      <c r="O2559" s="443"/>
      <c r="P2559" s="443"/>
      <c r="Q2559" s="443"/>
      <c r="R2559" s="443"/>
      <c r="S2559" s="343"/>
      <c r="T2559" s="464"/>
      <c r="U2559" s="464"/>
      <c r="V2559" s="461"/>
      <c r="W2559" s="443"/>
    </row>
    <row r="2560" spans="1:23" ht="15">
      <c r="A2560" s="459" t="s">
        <v>867</v>
      </c>
      <c r="B2560" s="464" t="s">
        <v>164</v>
      </c>
      <c r="C2560" s="443"/>
      <c r="D2560" s="443"/>
      <c r="E2560" s="286" t="s">
        <v>285</v>
      </c>
      <c r="F2560" s="286" t="s">
        <v>285</v>
      </c>
      <c r="G2560" s="286">
        <v>37.25</v>
      </c>
      <c r="H2560" s="286" t="s">
        <v>285</v>
      </c>
      <c r="I2560" s="286">
        <v>0</v>
      </c>
      <c r="J2560" s="286">
        <v>0</v>
      </c>
      <c r="K2560" s="286"/>
      <c r="L2560" s="313"/>
      <c r="M2560" s="312">
        <f t="shared" si="49"/>
        <v>37.25</v>
      </c>
      <c r="N2560" s="443"/>
      <c r="O2560" s="443"/>
      <c r="P2560" s="443"/>
      <c r="Q2560" s="443"/>
      <c r="R2560" s="443"/>
      <c r="S2560" s="443"/>
      <c r="T2560" s="443"/>
      <c r="U2560" s="443"/>
      <c r="V2560" s="443"/>
      <c r="W2560" s="443"/>
    </row>
    <row r="2561" spans="1:23" ht="15">
      <c r="A2561" s="459" t="s">
        <v>868</v>
      </c>
      <c r="B2561" s="464" t="s">
        <v>856</v>
      </c>
      <c r="C2561" s="443"/>
      <c r="D2561" s="443"/>
      <c r="E2561" s="286" t="s">
        <v>285</v>
      </c>
      <c r="F2561" s="286" t="s">
        <v>285</v>
      </c>
      <c r="G2561" s="286" t="s">
        <v>285</v>
      </c>
      <c r="H2561" s="286">
        <v>19.799999999999272</v>
      </c>
      <c r="I2561" s="286">
        <v>0</v>
      </c>
      <c r="J2561" s="286">
        <v>0</v>
      </c>
      <c r="K2561" s="286"/>
      <c r="L2561" s="313"/>
      <c r="M2561" s="312">
        <f t="shared" si="49"/>
        <v>19.799999999999272</v>
      </c>
      <c r="N2561" s="443"/>
      <c r="O2561" s="443"/>
      <c r="P2561" s="443"/>
      <c r="Q2561" s="443"/>
      <c r="R2561" s="443"/>
      <c r="S2561" s="443"/>
      <c r="T2561" s="443"/>
      <c r="U2561" s="443"/>
      <c r="V2561" s="443"/>
      <c r="W2561" s="443"/>
    </row>
    <row r="2562" spans="1:23" ht="15">
      <c r="A2562" s="459" t="s">
        <v>870</v>
      </c>
      <c r="B2562" s="464" t="s">
        <v>179</v>
      </c>
      <c r="C2562" s="443"/>
      <c r="D2562" s="443"/>
      <c r="E2562" s="286">
        <v>2.4</v>
      </c>
      <c r="F2562" s="286" t="s">
        <v>285</v>
      </c>
      <c r="G2562" s="286" t="s">
        <v>285</v>
      </c>
      <c r="H2562" s="286" t="s">
        <v>285</v>
      </c>
      <c r="I2562" s="286">
        <v>0</v>
      </c>
      <c r="J2562" s="286">
        <v>0</v>
      </c>
      <c r="K2562" s="286"/>
      <c r="L2562" s="313"/>
      <c r="M2562" s="312">
        <f t="shared" si="49"/>
        <v>2.4</v>
      </c>
      <c r="N2562" s="443"/>
      <c r="O2562" s="443"/>
      <c r="P2562" s="443"/>
      <c r="Q2562" s="443"/>
      <c r="R2562" s="443"/>
      <c r="S2562" s="443"/>
      <c r="T2562" s="443"/>
      <c r="U2562" s="443"/>
      <c r="V2562" s="443"/>
      <c r="W2562" s="443"/>
    </row>
    <row r="2563" spans="1:23" ht="15">
      <c r="A2563" s="459" t="s">
        <v>871</v>
      </c>
      <c r="B2563" s="464" t="s">
        <v>869</v>
      </c>
      <c r="C2563" s="443"/>
      <c r="D2563" s="443"/>
      <c r="E2563" s="286" t="s">
        <v>285</v>
      </c>
      <c r="F2563" s="286" t="s">
        <v>285</v>
      </c>
      <c r="G2563" s="286" t="s">
        <v>285</v>
      </c>
      <c r="H2563" s="83" t="s">
        <v>286</v>
      </c>
      <c r="I2563" s="286">
        <v>0</v>
      </c>
      <c r="J2563" s="286">
        <v>0</v>
      </c>
      <c r="K2563" s="286"/>
      <c r="L2563" s="313"/>
      <c r="M2563" s="312">
        <f t="shared" si="49"/>
        <v>0</v>
      </c>
      <c r="N2563" s="443"/>
      <c r="O2563" s="443"/>
      <c r="P2563" s="443"/>
      <c r="Q2563" s="443"/>
      <c r="R2563" s="443"/>
      <c r="S2563" s="443"/>
      <c r="T2563" s="443"/>
      <c r="U2563" s="443"/>
      <c r="V2563" s="443"/>
      <c r="W2563" s="443"/>
    </row>
    <row r="2564" spans="1:23" ht="15">
      <c r="A2564" s="459" t="s">
        <v>872</v>
      </c>
      <c r="B2564" s="361" t="s">
        <v>1854</v>
      </c>
      <c r="C2564" s="446"/>
      <c r="D2564" s="446"/>
      <c r="E2564" s="286" t="s">
        <v>285</v>
      </c>
      <c r="F2564" s="286" t="s">
        <v>285</v>
      </c>
      <c r="G2564" s="286" t="s">
        <v>285</v>
      </c>
      <c r="H2564" s="286" t="s">
        <v>285</v>
      </c>
      <c r="I2564" s="286">
        <v>0</v>
      </c>
      <c r="J2564" s="286">
        <v>0</v>
      </c>
      <c r="K2564" s="286"/>
      <c r="L2564" s="313"/>
      <c r="M2564" s="312">
        <f t="shared" si="49"/>
        <v>0</v>
      </c>
      <c r="N2564" s="443"/>
      <c r="O2564" s="443"/>
      <c r="P2564" s="443"/>
      <c r="Q2564" s="443"/>
      <c r="R2564" s="443"/>
      <c r="S2564" s="443"/>
      <c r="T2564" s="443"/>
      <c r="U2564" s="443"/>
      <c r="V2564" s="443"/>
      <c r="W2564" s="443"/>
    </row>
    <row r="2565" spans="1:23" ht="15">
      <c r="A2565" s="459" t="s">
        <v>875</v>
      </c>
      <c r="B2565" s="361" t="s">
        <v>1849</v>
      </c>
      <c r="C2565" s="446"/>
      <c r="D2565" s="446"/>
      <c r="E2565" s="286" t="s">
        <v>285</v>
      </c>
      <c r="F2565" s="286" t="s">
        <v>285</v>
      </c>
      <c r="G2565" s="286" t="s">
        <v>285</v>
      </c>
      <c r="H2565" s="286" t="s">
        <v>285</v>
      </c>
      <c r="I2565" s="286">
        <v>0</v>
      </c>
      <c r="J2565" s="286">
        <v>0</v>
      </c>
      <c r="K2565" s="286"/>
      <c r="L2565" s="313"/>
      <c r="M2565" s="312">
        <f t="shared" si="49"/>
        <v>0</v>
      </c>
      <c r="N2565" s="443"/>
      <c r="O2565" s="443"/>
      <c r="P2565" s="443"/>
      <c r="Q2565" s="443"/>
      <c r="R2565" s="443"/>
      <c r="S2565" s="443"/>
      <c r="T2565" s="443"/>
      <c r="U2565" s="443"/>
      <c r="V2565" s="443"/>
      <c r="W2565" s="443"/>
    </row>
    <row r="2566" spans="1:23" ht="15">
      <c r="A2566" s="459" t="s">
        <v>1006</v>
      </c>
      <c r="B2566" s="361" t="s">
        <v>1844</v>
      </c>
      <c r="C2566" s="446"/>
      <c r="D2566" s="446"/>
      <c r="E2566" s="286" t="s">
        <v>285</v>
      </c>
      <c r="F2566" s="286" t="s">
        <v>285</v>
      </c>
      <c r="G2566" s="286" t="s">
        <v>285</v>
      </c>
      <c r="H2566" s="286" t="s">
        <v>285</v>
      </c>
      <c r="I2566" s="286">
        <v>0</v>
      </c>
      <c r="J2566" s="286">
        <v>0</v>
      </c>
      <c r="K2566" s="286"/>
      <c r="L2566" s="313"/>
      <c r="M2566" s="312">
        <f t="shared" si="49"/>
        <v>0</v>
      </c>
      <c r="N2566" s="443"/>
      <c r="O2566" s="443"/>
      <c r="P2566" s="443"/>
      <c r="Q2566" s="443"/>
      <c r="R2566" s="443"/>
      <c r="S2566" s="443"/>
      <c r="T2566" s="443"/>
      <c r="U2566" s="443"/>
      <c r="V2566" s="443"/>
      <c r="W2566" s="443"/>
    </row>
    <row r="2567" spans="1:23" ht="15">
      <c r="A2567" s="459" t="s">
        <v>1007</v>
      </c>
      <c r="B2567" s="361" t="s">
        <v>1850</v>
      </c>
      <c r="C2567" s="446"/>
      <c r="D2567" s="446"/>
      <c r="E2567" s="286" t="s">
        <v>285</v>
      </c>
      <c r="F2567" s="286" t="s">
        <v>285</v>
      </c>
      <c r="G2567" s="286" t="s">
        <v>285</v>
      </c>
      <c r="H2567" s="286" t="s">
        <v>285</v>
      </c>
      <c r="I2567" s="286">
        <v>0</v>
      </c>
      <c r="J2567" s="286">
        <v>0</v>
      </c>
      <c r="K2567" s="286"/>
      <c r="L2567" s="313"/>
      <c r="M2567" s="312">
        <f t="shared" si="49"/>
        <v>0</v>
      </c>
      <c r="N2567" s="443"/>
      <c r="O2567" s="443"/>
      <c r="P2567" s="443"/>
      <c r="Q2567" s="443"/>
      <c r="R2567" s="443"/>
      <c r="S2567" s="443"/>
      <c r="T2567" s="443"/>
      <c r="U2567" s="443"/>
      <c r="V2567" s="443"/>
      <c r="W2567" s="443"/>
    </row>
    <row r="2568" spans="1:23" ht="15">
      <c r="A2568" s="459" t="s">
        <v>1008</v>
      </c>
      <c r="B2568" s="361" t="s">
        <v>1852</v>
      </c>
      <c r="C2568" s="446"/>
      <c r="D2568" s="446"/>
      <c r="E2568" s="286" t="s">
        <v>285</v>
      </c>
      <c r="F2568" s="286" t="s">
        <v>285</v>
      </c>
      <c r="G2568" s="286" t="s">
        <v>285</v>
      </c>
      <c r="H2568" s="286" t="s">
        <v>285</v>
      </c>
      <c r="I2568" s="286">
        <v>0</v>
      </c>
      <c r="J2568" s="286">
        <v>0</v>
      </c>
      <c r="K2568" s="286"/>
      <c r="L2568" s="313"/>
      <c r="M2568" s="312">
        <f t="shared" si="49"/>
        <v>0</v>
      </c>
      <c r="N2568" s="443"/>
      <c r="O2568" s="443"/>
      <c r="P2568" s="443"/>
      <c r="Q2568" s="443"/>
      <c r="R2568" s="443"/>
      <c r="S2568" s="443"/>
      <c r="T2568" s="443"/>
      <c r="U2568" s="443"/>
      <c r="V2568" s="443"/>
      <c r="W2568" s="443"/>
    </row>
    <row r="2569" spans="1:23" ht="15">
      <c r="A2569" s="459" t="s">
        <v>1009</v>
      </c>
      <c r="B2569" s="343" t="s">
        <v>1837</v>
      </c>
      <c r="C2569" s="446"/>
      <c r="D2569" s="446"/>
      <c r="E2569" s="286" t="s">
        <v>285</v>
      </c>
      <c r="F2569" s="286" t="s">
        <v>285</v>
      </c>
      <c r="G2569" s="286" t="s">
        <v>285</v>
      </c>
      <c r="H2569" s="286" t="s">
        <v>285</v>
      </c>
      <c r="I2569" s="286">
        <v>0</v>
      </c>
      <c r="J2569" s="286">
        <v>0</v>
      </c>
      <c r="K2569" s="286"/>
      <c r="L2569" s="313"/>
      <c r="M2569" s="312">
        <f t="shared" si="49"/>
        <v>0</v>
      </c>
      <c r="N2569" s="443"/>
      <c r="O2569" s="443"/>
      <c r="P2569" s="443"/>
      <c r="Q2569" s="443"/>
      <c r="R2569" s="443"/>
      <c r="S2569" s="443"/>
      <c r="T2569" s="443"/>
      <c r="U2569" s="443"/>
      <c r="V2569" s="443"/>
      <c r="W2569" s="443"/>
    </row>
    <row r="2570" spans="1:23" ht="15">
      <c r="A2570" s="459" t="s">
        <v>1010</v>
      </c>
      <c r="B2570" s="361" t="s">
        <v>1839</v>
      </c>
      <c r="C2570" s="446"/>
      <c r="D2570" s="446"/>
      <c r="E2570" s="286" t="s">
        <v>285</v>
      </c>
      <c r="F2570" s="286" t="s">
        <v>285</v>
      </c>
      <c r="G2570" s="286" t="s">
        <v>285</v>
      </c>
      <c r="H2570" s="286" t="s">
        <v>285</v>
      </c>
      <c r="I2570" s="286">
        <v>0</v>
      </c>
      <c r="J2570" s="286">
        <v>0</v>
      </c>
      <c r="K2570" s="286"/>
      <c r="L2570" s="313"/>
      <c r="M2570" s="312">
        <f t="shared" ref="M2570:M2589" si="50">SUM(E2570:I2570)</f>
        <v>0</v>
      </c>
      <c r="N2570" s="443"/>
      <c r="O2570" s="443"/>
      <c r="P2570" s="443"/>
      <c r="Q2570" s="443"/>
      <c r="R2570" s="443"/>
      <c r="S2570" s="443"/>
      <c r="T2570" s="443"/>
      <c r="U2570" s="443"/>
      <c r="V2570" s="443"/>
      <c r="W2570" s="443"/>
    </row>
    <row r="2571" spans="1:23" ht="15">
      <c r="A2571" s="459" t="s">
        <v>1011</v>
      </c>
      <c r="B2571" s="361" t="s">
        <v>1842</v>
      </c>
      <c r="C2571" s="446"/>
      <c r="D2571" s="446"/>
      <c r="E2571" s="286" t="s">
        <v>285</v>
      </c>
      <c r="F2571" s="286" t="s">
        <v>285</v>
      </c>
      <c r="G2571" s="286" t="s">
        <v>285</v>
      </c>
      <c r="H2571" s="286" t="s">
        <v>285</v>
      </c>
      <c r="I2571" s="286">
        <v>0</v>
      </c>
      <c r="J2571" s="286">
        <v>0</v>
      </c>
      <c r="K2571" s="286"/>
      <c r="L2571" s="313"/>
      <c r="M2571" s="312">
        <f t="shared" si="50"/>
        <v>0</v>
      </c>
      <c r="N2571" s="443"/>
      <c r="O2571" s="443"/>
      <c r="P2571" s="443"/>
      <c r="Q2571" s="443"/>
      <c r="R2571" s="443"/>
      <c r="S2571" s="443"/>
      <c r="T2571" s="443"/>
      <c r="U2571" s="443"/>
      <c r="V2571" s="443"/>
      <c r="W2571" s="443"/>
    </row>
    <row r="2572" spans="1:23" ht="15">
      <c r="A2572" s="459" t="s">
        <v>1012</v>
      </c>
      <c r="B2572" s="361" t="s">
        <v>1841</v>
      </c>
      <c r="C2572" s="446"/>
      <c r="D2572" s="446"/>
      <c r="E2572" s="286" t="s">
        <v>285</v>
      </c>
      <c r="F2572" s="286" t="s">
        <v>285</v>
      </c>
      <c r="G2572" s="286" t="s">
        <v>285</v>
      </c>
      <c r="H2572" s="286" t="s">
        <v>285</v>
      </c>
      <c r="I2572" s="286">
        <v>0</v>
      </c>
      <c r="J2572" s="286">
        <v>0</v>
      </c>
      <c r="K2572" s="286"/>
      <c r="L2572" s="313"/>
      <c r="M2572" s="312">
        <f t="shared" si="50"/>
        <v>0</v>
      </c>
      <c r="N2572" s="443"/>
      <c r="O2572" s="443"/>
      <c r="P2572" s="443"/>
      <c r="Q2572" s="443"/>
      <c r="R2572" s="443"/>
      <c r="S2572" s="443"/>
      <c r="T2572" s="443"/>
      <c r="U2572" s="443"/>
      <c r="V2572" s="443"/>
      <c r="W2572" s="443"/>
    </row>
    <row r="2573" spans="1:23" ht="15">
      <c r="A2573" s="459" t="s">
        <v>1013</v>
      </c>
      <c r="B2573" s="361" t="s">
        <v>1851</v>
      </c>
      <c r="C2573" s="446"/>
      <c r="D2573" s="446"/>
      <c r="E2573" s="286" t="s">
        <v>285</v>
      </c>
      <c r="F2573" s="286" t="s">
        <v>285</v>
      </c>
      <c r="G2573" s="286" t="s">
        <v>285</v>
      </c>
      <c r="H2573" s="286" t="s">
        <v>285</v>
      </c>
      <c r="I2573" s="286">
        <v>0</v>
      </c>
      <c r="J2573" s="286">
        <v>0</v>
      </c>
      <c r="K2573" s="286"/>
      <c r="L2573" s="313"/>
      <c r="M2573" s="312">
        <f t="shared" si="50"/>
        <v>0</v>
      </c>
      <c r="N2573" s="443"/>
      <c r="O2573" s="443"/>
      <c r="P2573" s="443"/>
      <c r="Q2573" s="443"/>
      <c r="R2573" s="443"/>
      <c r="S2573" s="443"/>
      <c r="T2573" s="443"/>
      <c r="U2573" s="443"/>
      <c r="V2573" s="443"/>
      <c r="W2573" s="443"/>
    </row>
    <row r="2574" spans="1:23" ht="15">
      <c r="A2574" s="459" t="s">
        <v>1014</v>
      </c>
      <c r="B2574" s="361" t="s">
        <v>1858</v>
      </c>
      <c r="C2574" s="446"/>
      <c r="D2574" s="446"/>
      <c r="E2574" s="286" t="s">
        <v>285</v>
      </c>
      <c r="F2574" s="286" t="s">
        <v>285</v>
      </c>
      <c r="G2574" s="286" t="s">
        <v>285</v>
      </c>
      <c r="H2574" s="286" t="s">
        <v>285</v>
      </c>
      <c r="I2574" s="286">
        <v>0</v>
      </c>
      <c r="J2574" s="286">
        <v>0</v>
      </c>
      <c r="K2574" s="286"/>
      <c r="L2574" s="313"/>
      <c r="M2574" s="312">
        <f t="shared" si="50"/>
        <v>0</v>
      </c>
      <c r="N2574" s="443"/>
      <c r="O2574" s="443"/>
      <c r="P2574" s="443"/>
      <c r="Q2574" s="443"/>
      <c r="R2574" s="443"/>
      <c r="S2574" s="443"/>
      <c r="T2574" s="443"/>
      <c r="U2574" s="443"/>
      <c r="V2574" s="443"/>
      <c r="W2574" s="443"/>
    </row>
    <row r="2575" spans="1:23" ht="15">
      <c r="A2575" s="459" t="s">
        <v>1015</v>
      </c>
      <c r="B2575" s="361" t="s">
        <v>1848</v>
      </c>
      <c r="C2575" s="446"/>
      <c r="D2575" s="446"/>
      <c r="E2575" s="286" t="s">
        <v>285</v>
      </c>
      <c r="F2575" s="286" t="s">
        <v>285</v>
      </c>
      <c r="G2575" s="286" t="s">
        <v>285</v>
      </c>
      <c r="H2575" s="286" t="s">
        <v>285</v>
      </c>
      <c r="I2575" s="286">
        <v>0</v>
      </c>
      <c r="J2575" s="286">
        <v>0</v>
      </c>
      <c r="K2575" s="286"/>
      <c r="L2575" s="313"/>
      <c r="M2575" s="312">
        <f t="shared" si="50"/>
        <v>0</v>
      </c>
      <c r="N2575" s="443"/>
      <c r="O2575" s="443"/>
      <c r="P2575" s="443"/>
      <c r="Q2575" s="443"/>
      <c r="R2575" s="443"/>
      <c r="S2575" s="443"/>
      <c r="T2575" s="443"/>
      <c r="U2575" s="443"/>
      <c r="V2575" s="443"/>
      <c r="W2575" s="443"/>
    </row>
    <row r="2576" spans="1:23" ht="15">
      <c r="A2576" s="459" t="s">
        <v>1016</v>
      </c>
      <c r="B2576" s="361" t="s">
        <v>1853</v>
      </c>
      <c r="C2576" s="446"/>
      <c r="D2576" s="446"/>
      <c r="E2576" s="286" t="s">
        <v>285</v>
      </c>
      <c r="F2576" s="286" t="s">
        <v>285</v>
      </c>
      <c r="G2576" s="286" t="s">
        <v>285</v>
      </c>
      <c r="H2576" s="286" t="s">
        <v>285</v>
      </c>
      <c r="I2576" s="286">
        <v>0</v>
      </c>
      <c r="J2576" s="286">
        <v>0</v>
      </c>
      <c r="K2576" s="286"/>
      <c r="L2576" s="313"/>
      <c r="M2576" s="312">
        <f t="shared" si="50"/>
        <v>0</v>
      </c>
      <c r="N2576" s="443"/>
      <c r="O2576" s="443"/>
      <c r="P2576" s="443"/>
      <c r="Q2576" s="443"/>
      <c r="R2576" s="443"/>
      <c r="S2576" s="443"/>
      <c r="T2576" s="443"/>
      <c r="U2576" s="443"/>
      <c r="V2576" s="443"/>
      <c r="W2576" s="443"/>
    </row>
    <row r="2577" spans="1:23" ht="15">
      <c r="A2577" s="459" t="s">
        <v>1017</v>
      </c>
      <c r="B2577" s="361" t="s">
        <v>1847</v>
      </c>
      <c r="C2577" s="446"/>
      <c r="D2577" s="446"/>
      <c r="E2577" s="286" t="s">
        <v>285</v>
      </c>
      <c r="F2577" s="286" t="s">
        <v>285</v>
      </c>
      <c r="G2577" s="286" t="s">
        <v>285</v>
      </c>
      <c r="H2577" s="286" t="s">
        <v>285</v>
      </c>
      <c r="I2577" s="286">
        <v>0</v>
      </c>
      <c r="J2577" s="286">
        <v>0</v>
      </c>
      <c r="K2577" s="286"/>
      <c r="L2577" s="313"/>
      <c r="M2577" s="312">
        <f t="shared" si="50"/>
        <v>0</v>
      </c>
      <c r="N2577" s="443"/>
      <c r="O2577" s="443"/>
      <c r="P2577" s="443"/>
      <c r="Q2577" s="443"/>
      <c r="R2577" s="443"/>
      <c r="S2577" s="443"/>
      <c r="T2577" s="443"/>
      <c r="U2577" s="443"/>
      <c r="V2577" s="443"/>
      <c r="W2577" s="443"/>
    </row>
    <row r="2578" spans="1:23" ht="15">
      <c r="A2578" s="459" t="s">
        <v>1018</v>
      </c>
      <c r="B2578" s="361" t="s">
        <v>1857</v>
      </c>
      <c r="C2578" s="446"/>
      <c r="D2578" s="446"/>
      <c r="E2578" s="286" t="s">
        <v>285</v>
      </c>
      <c r="F2578" s="286" t="s">
        <v>285</v>
      </c>
      <c r="G2578" s="286" t="s">
        <v>285</v>
      </c>
      <c r="H2578" s="286" t="s">
        <v>285</v>
      </c>
      <c r="I2578" s="286">
        <v>0</v>
      </c>
      <c r="J2578" s="286">
        <v>0</v>
      </c>
      <c r="K2578" s="286"/>
      <c r="L2578" s="313"/>
      <c r="M2578" s="312">
        <f t="shared" si="50"/>
        <v>0</v>
      </c>
      <c r="N2578" s="443"/>
      <c r="O2578" s="443"/>
      <c r="P2578" s="443"/>
      <c r="Q2578" s="443"/>
      <c r="R2578" s="443"/>
      <c r="S2578" s="443"/>
      <c r="T2578" s="443"/>
      <c r="U2578" s="443"/>
      <c r="V2578" s="443"/>
      <c r="W2578" s="443"/>
    </row>
    <row r="2579" spans="1:23" ht="15">
      <c r="A2579" s="459" t="s">
        <v>1019</v>
      </c>
      <c r="B2579" s="361" t="s">
        <v>1845</v>
      </c>
      <c r="C2579" s="446"/>
      <c r="D2579" s="446"/>
      <c r="E2579" s="286" t="s">
        <v>285</v>
      </c>
      <c r="F2579" s="286" t="s">
        <v>285</v>
      </c>
      <c r="G2579" s="286" t="s">
        <v>285</v>
      </c>
      <c r="H2579" s="286" t="s">
        <v>285</v>
      </c>
      <c r="I2579" s="286">
        <v>0</v>
      </c>
      <c r="J2579" s="286">
        <v>0</v>
      </c>
      <c r="K2579" s="286"/>
      <c r="L2579" s="313"/>
      <c r="M2579" s="312">
        <f t="shared" si="50"/>
        <v>0</v>
      </c>
      <c r="N2579" s="443"/>
      <c r="O2579" s="443"/>
      <c r="P2579" s="443"/>
      <c r="Q2579" s="443"/>
      <c r="R2579" s="443"/>
      <c r="S2579" s="443"/>
      <c r="T2579" s="443"/>
      <c r="U2579" s="443"/>
      <c r="V2579" s="443"/>
      <c r="W2579" s="443"/>
    </row>
    <row r="2580" spans="1:23" ht="15">
      <c r="A2580" s="459" t="s">
        <v>1020</v>
      </c>
      <c r="B2580" s="361" t="s">
        <v>1873</v>
      </c>
      <c r="C2580" s="446"/>
      <c r="D2580" s="446"/>
      <c r="E2580" s="286" t="s">
        <v>285</v>
      </c>
      <c r="F2580" s="286" t="s">
        <v>285</v>
      </c>
      <c r="G2580" s="286" t="s">
        <v>285</v>
      </c>
      <c r="H2580" s="286" t="s">
        <v>285</v>
      </c>
      <c r="I2580" s="286">
        <v>0</v>
      </c>
      <c r="J2580" s="286">
        <v>0</v>
      </c>
      <c r="K2580" s="286"/>
      <c r="L2580" s="313"/>
      <c r="M2580" s="312">
        <f t="shared" si="50"/>
        <v>0</v>
      </c>
      <c r="N2580" s="443"/>
      <c r="O2580" s="443"/>
      <c r="P2580" s="443"/>
      <c r="Q2580" s="443"/>
      <c r="R2580" s="443"/>
      <c r="S2580" s="443"/>
      <c r="T2580" s="443"/>
      <c r="U2580" s="443"/>
      <c r="V2580" s="443"/>
      <c r="W2580" s="443"/>
    </row>
    <row r="2581" spans="1:23" ht="15">
      <c r="A2581" s="459" t="s">
        <v>1021</v>
      </c>
      <c r="B2581" s="343" t="s">
        <v>1859</v>
      </c>
      <c r="C2581" s="446"/>
      <c r="D2581" s="446"/>
      <c r="E2581" s="286" t="s">
        <v>285</v>
      </c>
      <c r="F2581" s="286" t="s">
        <v>285</v>
      </c>
      <c r="G2581" s="286" t="s">
        <v>285</v>
      </c>
      <c r="H2581" s="286" t="s">
        <v>285</v>
      </c>
      <c r="I2581" s="286">
        <v>0</v>
      </c>
      <c r="J2581" s="286">
        <v>0</v>
      </c>
      <c r="K2581" s="286"/>
      <c r="L2581" s="313"/>
      <c r="M2581" s="312">
        <f t="shared" si="50"/>
        <v>0</v>
      </c>
      <c r="N2581" s="443"/>
      <c r="O2581" s="443"/>
      <c r="P2581" s="443"/>
      <c r="Q2581" s="443"/>
      <c r="R2581" s="443"/>
      <c r="S2581" s="443"/>
      <c r="T2581" s="443"/>
      <c r="U2581" s="443"/>
      <c r="V2581" s="443"/>
      <c r="W2581" s="443"/>
    </row>
    <row r="2582" spans="1:23" ht="15">
      <c r="A2582" s="459" t="s">
        <v>1022</v>
      </c>
      <c r="B2582" s="361" t="s">
        <v>1856</v>
      </c>
      <c r="C2582" s="446"/>
      <c r="D2582" s="446"/>
      <c r="E2582" s="286" t="s">
        <v>285</v>
      </c>
      <c r="F2582" s="286" t="s">
        <v>285</v>
      </c>
      <c r="G2582" s="286" t="s">
        <v>285</v>
      </c>
      <c r="H2582" s="286" t="s">
        <v>285</v>
      </c>
      <c r="I2582" s="286">
        <v>0</v>
      </c>
      <c r="J2582" s="286">
        <v>0</v>
      </c>
      <c r="K2582" s="286"/>
      <c r="L2582" s="313"/>
      <c r="M2582" s="312">
        <f t="shared" si="50"/>
        <v>0</v>
      </c>
      <c r="N2582" s="443"/>
      <c r="O2582" s="443"/>
      <c r="P2582" s="443"/>
      <c r="Q2582" s="443"/>
      <c r="R2582" s="443"/>
      <c r="S2582" s="443"/>
      <c r="T2582" s="443"/>
      <c r="U2582" s="443"/>
      <c r="V2582" s="443"/>
      <c r="W2582" s="443"/>
    </row>
    <row r="2583" spans="1:23" ht="15">
      <c r="A2583" s="459" t="s">
        <v>1023</v>
      </c>
      <c r="B2583" s="361" t="s">
        <v>1855</v>
      </c>
      <c r="C2583" s="446"/>
      <c r="D2583" s="446"/>
      <c r="E2583" s="286" t="s">
        <v>285</v>
      </c>
      <c r="F2583" s="286" t="s">
        <v>285</v>
      </c>
      <c r="G2583" s="286" t="s">
        <v>285</v>
      </c>
      <c r="H2583" s="286" t="s">
        <v>285</v>
      </c>
      <c r="I2583" s="286">
        <v>0</v>
      </c>
      <c r="J2583" s="286">
        <v>0</v>
      </c>
      <c r="K2583" s="286"/>
      <c r="L2583" s="313"/>
      <c r="M2583" s="312">
        <f t="shared" si="50"/>
        <v>0</v>
      </c>
      <c r="N2583" s="443"/>
      <c r="O2583" s="443"/>
      <c r="P2583" s="443"/>
      <c r="Q2583" s="443"/>
      <c r="R2583" s="443"/>
      <c r="S2583" s="443"/>
      <c r="T2583" s="443"/>
      <c r="U2583" s="443"/>
      <c r="V2583" s="443"/>
      <c r="W2583" s="443"/>
    </row>
    <row r="2584" spans="1:23" ht="15">
      <c r="A2584" s="459" t="s">
        <v>1024</v>
      </c>
      <c r="B2584" s="530" t="s">
        <v>2245</v>
      </c>
      <c r="C2584" s="446"/>
      <c r="D2584" s="446"/>
      <c r="E2584" s="286" t="s">
        <v>285</v>
      </c>
      <c r="F2584" s="286" t="s">
        <v>285</v>
      </c>
      <c r="G2584" s="286" t="s">
        <v>285</v>
      </c>
      <c r="H2584" s="286" t="s">
        <v>285</v>
      </c>
      <c r="I2584" s="286">
        <v>0</v>
      </c>
      <c r="J2584" s="286">
        <v>0</v>
      </c>
      <c r="K2584" s="286"/>
      <c r="L2584" s="313"/>
      <c r="M2584" s="312">
        <f t="shared" ref="M2584:M2593" si="51">SUM(E2584:J2584)</f>
        <v>0</v>
      </c>
      <c r="N2584" s="443"/>
      <c r="O2584" s="443"/>
      <c r="P2584" s="443"/>
      <c r="Q2584" s="443"/>
      <c r="R2584" s="443"/>
      <c r="S2584" s="443"/>
      <c r="T2584" s="443"/>
      <c r="U2584" s="443"/>
      <c r="V2584" s="443"/>
      <c r="W2584" s="443"/>
    </row>
    <row r="2585" spans="1:23" ht="15">
      <c r="A2585" s="459" t="s">
        <v>1025</v>
      </c>
      <c r="B2585" s="530" t="s">
        <v>2238</v>
      </c>
      <c r="C2585" s="446"/>
      <c r="D2585" s="446"/>
      <c r="E2585" s="286" t="s">
        <v>285</v>
      </c>
      <c r="F2585" s="286" t="s">
        <v>285</v>
      </c>
      <c r="G2585" s="286" t="s">
        <v>285</v>
      </c>
      <c r="H2585" s="286" t="s">
        <v>285</v>
      </c>
      <c r="I2585" s="286">
        <v>0</v>
      </c>
      <c r="J2585" s="286">
        <v>0</v>
      </c>
      <c r="K2585" s="286"/>
      <c r="L2585" s="313"/>
      <c r="M2585" s="312">
        <f t="shared" si="51"/>
        <v>0</v>
      </c>
      <c r="N2585" s="443"/>
      <c r="O2585" s="443"/>
      <c r="P2585" s="443"/>
      <c r="Q2585" s="443"/>
      <c r="R2585" s="443"/>
      <c r="S2585" s="443"/>
      <c r="T2585" s="443"/>
      <c r="U2585" s="443"/>
      <c r="V2585" s="443"/>
      <c r="W2585" s="443"/>
    </row>
    <row r="2586" spans="1:23" ht="15">
      <c r="A2586" s="459" t="s">
        <v>1026</v>
      </c>
      <c r="B2586" s="530" t="s">
        <v>2244</v>
      </c>
      <c r="C2586" s="446"/>
      <c r="D2586" s="446"/>
      <c r="E2586" s="286" t="s">
        <v>285</v>
      </c>
      <c r="F2586" s="286" t="s">
        <v>285</v>
      </c>
      <c r="G2586" s="286" t="s">
        <v>285</v>
      </c>
      <c r="H2586" s="286" t="s">
        <v>285</v>
      </c>
      <c r="I2586" s="286">
        <v>0</v>
      </c>
      <c r="J2586" s="286">
        <v>0</v>
      </c>
      <c r="K2586" s="286"/>
      <c r="L2586" s="313"/>
      <c r="M2586" s="312">
        <f t="shared" si="51"/>
        <v>0</v>
      </c>
      <c r="N2586" s="443"/>
      <c r="O2586" s="443"/>
      <c r="P2586" s="443"/>
      <c r="Q2586" s="443"/>
      <c r="R2586" s="443"/>
      <c r="S2586" s="443"/>
      <c r="T2586" s="443"/>
      <c r="U2586" s="443"/>
      <c r="V2586" s="443"/>
      <c r="W2586" s="443"/>
    </row>
    <row r="2587" spans="1:23" ht="15">
      <c r="A2587" s="459" t="s">
        <v>1027</v>
      </c>
      <c r="B2587" s="530" t="s">
        <v>2241</v>
      </c>
      <c r="C2587" s="446"/>
      <c r="D2587" s="446"/>
      <c r="E2587" s="286" t="s">
        <v>285</v>
      </c>
      <c r="F2587" s="286" t="s">
        <v>285</v>
      </c>
      <c r="G2587" s="286" t="s">
        <v>285</v>
      </c>
      <c r="H2587" s="286" t="s">
        <v>285</v>
      </c>
      <c r="I2587" s="286">
        <v>0</v>
      </c>
      <c r="J2587" s="286">
        <v>0</v>
      </c>
      <c r="K2587" s="286"/>
      <c r="L2587" s="313"/>
      <c r="M2587" s="312">
        <f t="shared" si="51"/>
        <v>0</v>
      </c>
      <c r="N2587" s="443"/>
      <c r="O2587" s="443"/>
      <c r="P2587" s="443"/>
      <c r="Q2587" s="443"/>
      <c r="R2587" s="443"/>
      <c r="S2587" s="443"/>
      <c r="T2587" s="443"/>
      <c r="U2587" s="443"/>
      <c r="V2587" s="443"/>
      <c r="W2587" s="443"/>
    </row>
    <row r="2588" spans="1:23" ht="15">
      <c r="A2588" s="459" t="s">
        <v>1028</v>
      </c>
      <c r="B2588" s="530" t="s">
        <v>2239</v>
      </c>
      <c r="C2588" s="446"/>
      <c r="D2588" s="446"/>
      <c r="E2588" s="286" t="s">
        <v>285</v>
      </c>
      <c r="F2588" s="286" t="s">
        <v>285</v>
      </c>
      <c r="G2588" s="286" t="s">
        <v>285</v>
      </c>
      <c r="H2588" s="286" t="s">
        <v>285</v>
      </c>
      <c r="I2588" s="286">
        <v>0</v>
      </c>
      <c r="J2588" s="286">
        <v>0</v>
      </c>
      <c r="K2588" s="286"/>
      <c r="L2588" s="313"/>
      <c r="M2588" s="312">
        <f t="shared" si="51"/>
        <v>0</v>
      </c>
      <c r="N2588" s="443"/>
      <c r="O2588" s="443"/>
      <c r="P2588" s="443"/>
      <c r="Q2588" s="443"/>
      <c r="R2588" s="443"/>
      <c r="S2588" s="443"/>
      <c r="T2588" s="443"/>
      <c r="U2588" s="443"/>
      <c r="V2588" s="443"/>
      <c r="W2588" s="443"/>
    </row>
    <row r="2589" spans="1:23" ht="15">
      <c r="A2589" s="459" t="s">
        <v>1029</v>
      </c>
      <c r="B2589" s="530" t="s">
        <v>2256</v>
      </c>
      <c r="C2589" s="446"/>
      <c r="D2589" s="446"/>
      <c r="E2589" s="286" t="s">
        <v>285</v>
      </c>
      <c r="F2589" s="286" t="s">
        <v>285</v>
      </c>
      <c r="G2589" s="286" t="s">
        <v>285</v>
      </c>
      <c r="H2589" s="286" t="s">
        <v>285</v>
      </c>
      <c r="I2589" s="286">
        <v>0</v>
      </c>
      <c r="J2589" s="286">
        <v>0</v>
      </c>
      <c r="K2589" s="286"/>
      <c r="L2589" s="313"/>
      <c r="M2589" s="312">
        <f t="shared" si="51"/>
        <v>0</v>
      </c>
      <c r="N2589" s="443"/>
      <c r="O2589" s="443"/>
      <c r="P2589" s="443"/>
      <c r="Q2589" s="443"/>
      <c r="R2589" s="443"/>
      <c r="S2589" s="443"/>
      <c r="T2589" s="443"/>
      <c r="U2589" s="443"/>
      <c r="V2589" s="443"/>
      <c r="W2589" s="443"/>
    </row>
    <row r="2590" spans="1:23" ht="15">
      <c r="A2590" s="459" t="s">
        <v>1030</v>
      </c>
      <c r="B2590" s="530" t="s">
        <v>2246</v>
      </c>
      <c r="C2590" s="446"/>
      <c r="D2590" s="446"/>
      <c r="E2590" s="286" t="s">
        <v>285</v>
      </c>
      <c r="F2590" s="286" t="s">
        <v>285</v>
      </c>
      <c r="G2590" s="286" t="s">
        <v>285</v>
      </c>
      <c r="H2590" s="286" t="s">
        <v>285</v>
      </c>
      <c r="I2590" s="286">
        <v>0</v>
      </c>
      <c r="J2590" s="286">
        <v>0</v>
      </c>
      <c r="K2590" s="286"/>
      <c r="L2590" s="313"/>
      <c r="M2590" s="312">
        <f t="shared" si="51"/>
        <v>0</v>
      </c>
      <c r="N2590" s="443"/>
      <c r="O2590" s="443"/>
      <c r="P2590" s="443"/>
      <c r="Q2590" s="443"/>
      <c r="R2590" s="443"/>
      <c r="S2590" s="443"/>
      <c r="T2590" s="443"/>
      <c r="U2590" s="443"/>
      <c r="V2590" s="443"/>
      <c r="W2590" s="443"/>
    </row>
    <row r="2591" spans="1:23" ht="15">
      <c r="A2591" s="459" t="s">
        <v>1031</v>
      </c>
      <c r="B2591" s="530" t="s">
        <v>2242</v>
      </c>
      <c r="C2591" s="446"/>
      <c r="D2591" s="446"/>
      <c r="E2591" s="286" t="s">
        <v>285</v>
      </c>
      <c r="F2591" s="286" t="s">
        <v>285</v>
      </c>
      <c r="G2591" s="286" t="s">
        <v>285</v>
      </c>
      <c r="H2591" s="286" t="s">
        <v>285</v>
      </c>
      <c r="I2591" s="286">
        <v>0</v>
      </c>
      <c r="J2591" s="286">
        <v>0</v>
      </c>
      <c r="K2591" s="286"/>
      <c r="L2591" s="313"/>
      <c r="M2591" s="312">
        <f t="shared" si="51"/>
        <v>0</v>
      </c>
      <c r="N2591" s="443"/>
      <c r="O2591" s="443"/>
      <c r="P2591" s="443"/>
      <c r="Q2591" s="443"/>
      <c r="R2591" s="443"/>
      <c r="S2591" s="443"/>
      <c r="T2591" s="443"/>
      <c r="U2591" s="443"/>
      <c r="V2591" s="443"/>
      <c r="W2591" s="443"/>
    </row>
    <row r="2592" spans="1:23" ht="15">
      <c r="A2592" s="459" t="s">
        <v>1032</v>
      </c>
      <c r="B2592" s="530" t="s">
        <v>2237</v>
      </c>
      <c r="C2592" s="446"/>
      <c r="D2592" s="446"/>
      <c r="E2592" s="286" t="s">
        <v>285</v>
      </c>
      <c r="F2592" s="286" t="s">
        <v>285</v>
      </c>
      <c r="G2592" s="286" t="s">
        <v>285</v>
      </c>
      <c r="H2592" s="286" t="s">
        <v>285</v>
      </c>
      <c r="I2592" s="286">
        <v>0</v>
      </c>
      <c r="J2592" s="286">
        <v>0</v>
      </c>
      <c r="K2592" s="286"/>
      <c r="L2592" s="313"/>
      <c r="M2592" s="312">
        <f t="shared" si="51"/>
        <v>0</v>
      </c>
      <c r="N2592" s="443"/>
      <c r="O2592" s="443"/>
      <c r="P2592" s="443"/>
      <c r="Q2592" s="443"/>
      <c r="R2592" s="443"/>
      <c r="S2592" s="443"/>
      <c r="T2592" s="443"/>
      <c r="U2592" s="443"/>
      <c r="V2592" s="443"/>
      <c r="W2592" s="443"/>
    </row>
    <row r="2593" spans="1:23" ht="15">
      <c r="A2593" s="459" t="s">
        <v>1033</v>
      </c>
      <c r="B2593" s="530" t="s">
        <v>2243</v>
      </c>
      <c r="C2593" s="446"/>
      <c r="D2593" s="446"/>
      <c r="E2593" s="286" t="s">
        <v>285</v>
      </c>
      <c r="F2593" s="286" t="s">
        <v>285</v>
      </c>
      <c r="G2593" s="286" t="s">
        <v>285</v>
      </c>
      <c r="H2593" s="286" t="s">
        <v>285</v>
      </c>
      <c r="I2593" s="286">
        <v>0</v>
      </c>
      <c r="J2593" s="286">
        <v>0</v>
      </c>
      <c r="K2593" s="286"/>
      <c r="L2593" s="313"/>
      <c r="M2593" s="312">
        <f t="shared" si="51"/>
        <v>0</v>
      </c>
      <c r="N2593" s="443"/>
      <c r="O2593" s="443"/>
      <c r="P2593" s="443"/>
      <c r="Q2593" s="443"/>
      <c r="R2593" s="443"/>
      <c r="S2593" s="443"/>
      <c r="T2593" s="443"/>
      <c r="U2593" s="443"/>
      <c r="V2593" s="443"/>
      <c r="W2593" s="443"/>
    </row>
    <row r="2594" spans="1:23" ht="15">
      <c r="A2594" s="459"/>
      <c r="B2594" s="464"/>
      <c r="C2594" s="443"/>
      <c r="D2594" s="443"/>
      <c r="E2594" s="286"/>
      <c r="F2594" s="286"/>
      <c r="G2594" s="286"/>
      <c r="H2594" s="286"/>
      <c r="I2594" s="443"/>
      <c r="J2594" s="443"/>
      <c r="K2594" s="443"/>
      <c r="L2594" s="313"/>
      <c r="M2594" s="312"/>
      <c r="N2594" s="443"/>
      <c r="O2594" s="443"/>
      <c r="P2594" s="443"/>
      <c r="Q2594" s="443"/>
      <c r="R2594" s="443"/>
      <c r="S2594" s="443"/>
      <c r="T2594" s="443"/>
      <c r="U2594" s="443"/>
      <c r="V2594" s="443"/>
      <c r="W2594" s="443"/>
    </row>
    <row r="2595" spans="1:23" ht="15">
      <c r="A2595" s="459"/>
      <c r="B2595" s="464"/>
      <c r="C2595" s="443"/>
      <c r="D2595" s="443"/>
      <c r="E2595" s="286"/>
      <c r="F2595" s="443"/>
      <c r="G2595" s="443"/>
      <c r="H2595" s="443"/>
      <c r="I2595" s="443"/>
      <c r="J2595" s="443"/>
      <c r="K2595" s="443"/>
      <c r="L2595" s="313"/>
      <c r="M2595" s="313"/>
      <c r="N2595" s="443"/>
      <c r="O2595" s="443"/>
      <c r="P2595" s="443"/>
      <c r="Q2595" s="443"/>
      <c r="R2595" s="443"/>
      <c r="S2595" s="443"/>
      <c r="T2595" s="443"/>
      <c r="U2595" s="443"/>
      <c r="V2595" s="443"/>
      <c r="W2595" s="443"/>
    </row>
    <row r="2596" spans="1:23" ht="15">
      <c r="A2596" s="459"/>
      <c r="B2596" s="464"/>
      <c r="C2596" s="443"/>
      <c r="D2596" s="443"/>
      <c r="E2596" s="286"/>
      <c r="F2596" s="443"/>
      <c r="G2596" s="443"/>
      <c r="H2596" s="443"/>
      <c r="I2596" s="443"/>
      <c r="J2596" s="443"/>
      <c r="K2596" s="443"/>
      <c r="L2596" s="313"/>
      <c r="M2596" s="313"/>
      <c r="N2596" s="443"/>
      <c r="O2596" s="443"/>
      <c r="P2596" s="443"/>
      <c r="Q2596" s="443"/>
      <c r="R2596" s="443"/>
      <c r="S2596" s="443"/>
      <c r="T2596" s="443"/>
      <c r="U2596" s="443"/>
      <c r="V2596" s="443"/>
      <c r="W2596" s="443"/>
    </row>
    <row r="2597" spans="1:23" ht="25.5">
      <c r="A2597" s="30" t="s">
        <v>210</v>
      </c>
      <c r="B2597" s="443"/>
      <c r="C2597" s="443"/>
      <c r="D2597" s="443"/>
      <c r="E2597" s="443"/>
      <c r="F2597" s="443"/>
      <c r="G2597" s="443"/>
      <c r="H2597" s="443"/>
      <c r="I2597" s="443"/>
      <c r="J2597" s="443"/>
      <c r="K2597" s="443"/>
      <c r="L2597" s="313"/>
      <c r="M2597" s="313"/>
      <c r="N2597" s="443"/>
      <c r="O2597" s="443"/>
      <c r="P2597" s="443"/>
      <c r="Q2597" s="443"/>
      <c r="R2597" s="443"/>
      <c r="S2597" s="443"/>
      <c r="T2597" s="443"/>
      <c r="U2597" s="443"/>
      <c r="V2597" s="443"/>
      <c r="W2597" s="443"/>
    </row>
    <row r="2598" spans="1:23">
      <c r="A2598" s="443"/>
      <c r="B2598" s="443"/>
      <c r="C2598" s="443"/>
      <c r="D2598" s="443"/>
      <c r="E2598" s="443"/>
      <c r="F2598" s="443"/>
      <c r="G2598" s="443"/>
      <c r="H2598" s="443"/>
      <c r="I2598" s="443"/>
      <c r="J2598" s="443"/>
      <c r="K2598" s="443"/>
      <c r="L2598" s="313"/>
      <c r="M2598" s="313"/>
      <c r="N2598" s="443"/>
      <c r="O2598" s="443"/>
      <c r="P2598" s="443"/>
      <c r="Q2598" s="443"/>
      <c r="R2598" s="443"/>
      <c r="S2598" s="443"/>
      <c r="T2598" s="443"/>
      <c r="U2598" s="443"/>
      <c r="V2598" s="443"/>
      <c r="W2598" s="443"/>
    </row>
    <row r="2599" spans="1:23" ht="15">
      <c r="A2599" s="305"/>
      <c r="B2599" s="305"/>
      <c r="C2599" s="305"/>
      <c r="D2599" s="305"/>
      <c r="E2599" s="80">
        <v>2016</v>
      </c>
      <c r="F2599" s="80">
        <v>2017</v>
      </c>
      <c r="G2599" s="80">
        <v>2018</v>
      </c>
      <c r="H2599" s="80">
        <v>2019</v>
      </c>
      <c r="I2599" s="80">
        <v>2020</v>
      </c>
      <c r="J2599" s="80">
        <v>2021</v>
      </c>
      <c r="K2599" s="80">
        <v>2022</v>
      </c>
      <c r="L2599" s="313"/>
      <c r="M2599" s="89" t="s">
        <v>40</v>
      </c>
      <c r="N2599" s="443"/>
      <c r="O2599" s="443"/>
      <c r="P2599" s="443"/>
      <c r="Q2599" s="443"/>
      <c r="R2599" s="443"/>
      <c r="S2599" s="443"/>
      <c r="T2599" s="443"/>
      <c r="U2599" s="443"/>
      <c r="V2599" s="443"/>
      <c r="W2599" s="443"/>
    </row>
    <row r="2600" spans="1:23" ht="15">
      <c r="A2600" s="459" t="s">
        <v>0</v>
      </c>
      <c r="B2600" s="464" t="s">
        <v>11</v>
      </c>
      <c r="C2600" s="443"/>
      <c r="D2600" s="443"/>
      <c r="E2600" s="286">
        <v>231.2</v>
      </c>
      <c r="F2600" s="323">
        <v>420.3</v>
      </c>
      <c r="G2600" s="301">
        <v>499.7</v>
      </c>
      <c r="H2600" s="323">
        <v>353.30000000000655</v>
      </c>
      <c r="I2600" s="286">
        <v>0</v>
      </c>
      <c r="J2600" s="286">
        <v>261.00000000000364</v>
      </c>
      <c r="K2600" s="286"/>
      <c r="L2600" s="313"/>
      <c r="M2600" s="312">
        <f t="shared" ref="M2600:M2663" si="52">SUM(E2600:J2600)</f>
        <v>1765.5000000000102</v>
      </c>
      <c r="N2600" s="443"/>
      <c r="O2600" s="443" t="s">
        <v>1414</v>
      </c>
      <c r="P2600" s="443"/>
      <c r="Q2600" s="443"/>
      <c r="R2600" s="443"/>
      <c r="S2600" s="530"/>
      <c r="T2600" s="464"/>
      <c r="U2600" s="688"/>
      <c r="V2600" s="464"/>
      <c r="W2600" s="464"/>
    </row>
    <row r="2601" spans="1:23" ht="15">
      <c r="A2601" s="459" t="s">
        <v>2</v>
      </c>
      <c r="B2601" s="464" t="s">
        <v>27</v>
      </c>
      <c r="C2601" s="443"/>
      <c r="D2601" s="443"/>
      <c r="E2601" s="302">
        <v>527.79999999999995</v>
      </c>
      <c r="F2601" s="303">
        <v>533.4</v>
      </c>
      <c r="G2601" s="323">
        <v>463.2</v>
      </c>
      <c r="H2601" s="286">
        <v>110.99999999999636</v>
      </c>
      <c r="I2601" s="286">
        <v>0</v>
      </c>
      <c r="J2601" s="286">
        <v>121.49999999999636</v>
      </c>
      <c r="K2601" s="286"/>
      <c r="L2601" s="313"/>
      <c r="M2601" s="312">
        <f t="shared" si="52"/>
        <v>1756.8999999999926</v>
      </c>
      <c r="N2601" s="443"/>
      <c r="O2601" s="443" t="s">
        <v>382</v>
      </c>
      <c r="P2601" s="443"/>
      <c r="Q2601" s="443"/>
      <c r="R2601" s="443" t="s">
        <v>2031</v>
      </c>
      <c r="S2601" s="343"/>
      <c r="T2601" s="464"/>
      <c r="U2601" s="689"/>
      <c r="V2601" s="464"/>
      <c r="W2601" s="464"/>
    </row>
    <row r="2602" spans="1:23" ht="15">
      <c r="A2602" s="459" t="s">
        <v>3</v>
      </c>
      <c r="B2602" s="464" t="s">
        <v>21</v>
      </c>
      <c r="C2602" s="443"/>
      <c r="D2602" s="443"/>
      <c r="E2602" s="323">
        <v>343.8</v>
      </c>
      <c r="F2602" s="302">
        <v>500</v>
      </c>
      <c r="G2602" s="286">
        <v>290.89999999999998</v>
      </c>
      <c r="H2602" s="303">
        <v>391.60000000000946</v>
      </c>
      <c r="I2602" s="286">
        <v>0</v>
      </c>
      <c r="J2602" s="286">
        <v>210.29999999999927</v>
      </c>
      <c r="K2602" s="286"/>
      <c r="L2602" s="313"/>
      <c r="M2602" s="312">
        <f t="shared" si="52"/>
        <v>1736.6000000000085</v>
      </c>
      <c r="N2602" s="443"/>
      <c r="O2602" s="443" t="s">
        <v>1413</v>
      </c>
      <c r="P2602" s="443"/>
      <c r="Q2602" s="443"/>
      <c r="R2602" s="443" t="s">
        <v>2031</v>
      </c>
      <c r="S2602" s="464"/>
      <c r="T2602" s="464"/>
      <c r="U2602" s="687"/>
      <c r="V2602" s="464"/>
      <c r="W2602" s="464"/>
    </row>
    <row r="2603" spans="1:23" ht="15">
      <c r="A2603" s="459" t="s">
        <v>5</v>
      </c>
      <c r="B2603" s="464" t="s">
        <v>17</v>
      </c>
      <c r="C2603" s="443"/>
      <c r="D2603" s="443"/>
      <c r="E2603" s="303">
        <v>656</v>
      </c>
      <c r="F2603" s="323">
        <v>381.4</v>
      </c>
      <c r="G2603" s="286">
        <v>215.5</v>
      </c>
      <c r="H2603" s="286">
        <v>149.50000000000728</v>
      </c>
      <c r="I2603" s="286">
        <v>0</v>
      </c>
      <c r="J2603" s="323">
        <v>291.80000000000655</v>
      </c>
      <c r="K2603" s="323"/>
      <c r="L2603" s="313"/>
      <c r="M2603" s="312">
        <f t="shared" si="52"/>
        <v>1694.2000000000139</v>
      </c>
      <c r="N2603" s="443"/>
      <c r="O2603" s="443" t="s">
        <v>3875</v>
      </c>
      <c r="P2603" s="443"/>
      <c r="Q2603" s="443"/>
      <c r="R2603" s="443" t="s">
        <v>2031</v>
      </c>
      <c r="S2603" s="530"/>
      <c r="T2603" s="464"/>
      <c r="U2603" s="686"/>
      <c r="V2603" s="464"/>
      <c r="W2603" s="464"/>
    </row>
    <row r="2604" spans="1:23" ht="15">
      <c r="A2604" s="459" t="s">
        <v>7</v>
      </c>
      <c r="B2604" s="464" t="s">
        <v>23</v>
      </c>
      <c r="C2604" s="443"/>
      <c r="D2604" s="443"/>
      <c r="E2604" s="323">
        <v>509.4</v>
      </c>
      <c r="F2604" s="323">
        <v>384.8</v>
      </c>
      <c r="G2604" s="286">
        <v>308.5</v>
      </c>
      <c r="H2604" s="286">
        <v>293.5</v>
      </c>
      <c r="I2604" s="286">
        <v>0</v>
      </c>
      <c r="J2604" s="286">
        <v>184.80000000000291</v>
      </c>
      <c r="K2604" s="286"/>
      <c r="L2604" s="313"/>
      <c r="M2604" s="312">
        <f t="shared" si="52"/>
        <v>1681.000000000003</v>
      </c>
      <c r="N2604" s="443"/>
      <c r="O2604" s="443" t="s">
        <v>321</v>
      </c>
      <c r="P2604" s="443"/>
      <c r="Q2604" s="443"/>
      <c r="R2604" s="443"/>
      <c r="S2604" s="343"/>
      <c r="T2604" s="464"/>
      <c r="U2604" s="686"/>
      <c r="V2604" s="464"/>
      <c r="W2604" s="464"/>
    </row>
    <row r="2605" spans="1:23" ht="15">
      <c r="A2605" s="459" t="s">
        <v>8</v>
      </c>
      <c r="B2605" s="464" t="s">
        <v>25</v>
      </c>
      <c r="C2605" s="443"/>
      <c r="D2605" s="443"/>
      <c r="E2605" s="323">
        <v>347.2</v>
      </c>
      <c r="F2605" s="323">
        <v>416.2</v>
      </c>
      <c r="G2605" s="323">
        <v>405.8</v>
      </c>
      <c r="H2605" s="286">
        <v>192.99999999999636</v>
      </c>
      <c r="I2605" s="286">
        <v>0</v>
      </c>
      <c r="J2605" s="323">
        <v>292.19999999999709</v>
      </c>
      <c r="K2605" s="323"/>
      <c r="L2605" s="313"/>
      <c r="M2605" s="312">
        <f t="shared" si="52"/>
        <v>1654.3999999999935</v>
      </c>
      <c r="N2605" s="443"/>
      <c r="O2605" s="443" t="s">
        <v>3876</v>
      </c>
      <c r="P2605" s="443"/>
      <c r="Q2605" s="443"/>
      <c r="R2605" s="293" t="s">
        <v>3877</v>
      </c>
      <c r="S2605" s="343"/>
      <c r="T2605" s="464"/>
      <c r="U2605" s="688"/>
      <c r="V2605" s="464"/>
      <c r="W2605" s="464"/>
    </row>
    <row r="2606" spans="1:23" ht="15">
      <c r="A2606" s="459" t="s">
        <v>10</v>
      </c>
      <c r="B2606" s="464" t="s">
        <v>1</v>
      </c>
      <c r="C2606" s="443"/>
      <c r="D2606" s="443"/>
      <c r="E2606" s="286">
        <v>308.60000000000002</v>
      </c>
      <c r="F2606" s="323">
        <v>480.8</v>
      </c>
      <c r="G2606" s="286">
        <v>213.7</v>
      </c>
      <c r="H2606" s="323">
        <v>368.69999999999345</v>
      </c>
      <c r="I2606" s="286">
        <v>0</v>
      </c>
      <c r="J2606" s="286">
        <v>203</v>
      </c>
      <c r="K2606" s="286"/>
      <c r="L2606" s="313"/>
      <c r="M2606" s="312">
        <f t="shared" si="52"/>
        <v>1574.7999999999936</v>
      </c>
      <c r="N2606" s="443"/>
      <c r="O2606" s="443" t="s">
        <v>316</v>
      </c>
      <c r="P2606" s="443"/>
      <c r="Q2606" s="443"/>
      <c r="R2606" s="443"/>
      <c r="S2606" s="530"/>
      <c r="T2606" s="464"/>
      <c r="U2606" s="686"/>
      <c r="V2606" s="464"/>
      <c r="W2606" s="464"/>
    </row>
    <row r="2607" spans="1:23" ht="15">
      <c r="A2607" s="459" t="s">
        <v>12</v>
      </c>
      <c r="B2607" s="464" t="s">
        <v>31</v>
      </c>
      <c r="C2607" s="443"/>
      <c r="D2607" s="443"/>
      <c r="E2607" s="323">
        <v>419</v>
      </c>
      <c r="F2607" s="286">
        <v>233.1</v>
      </c>
      <c r="G2607" s="323">
        <v>368.1</v>
      </c>
      <c r="H2607" s="323">
        <v>346.99999999999636</v>
      </c>
      <c r="I2607" s="286">
        <v>0</v>
      </c>
      <c r="J2607" s="286">
        <v>156.09999999999127</v>
      </c>
      <c r="K2607" s="286"/>
      <c r="L2607" s="313"/>
      <c r="M2607" s="312">
        <f t="shared" si="52"/>
        <v>1523.2999999999877</v>
      </c>
      <c r="N2607" s="443"/>
      <c r="O2607" s="443" t="s">
        <v>1415</v>
      </c>
      <c r="P2607" s="443"/>
      <c r="Q2607" s="443"/>
      <c r="R2607" s="443"/>
      <c r="S2607" s="530"/>
      <c r="T2607" s="464"/>
      <c r="U2607" s="686"/>
      <c r="V2607" s="464"/>
      <c r="W2607" s="464"/>
    </row>
    <row r="2608" spans="1:23" ht="15">
      <c r="A2608" s="459" t="s">
        <v>14</v>
      </c>
      <c r="B2608" s="464" t="s">
        <v>13</v>
      </c>
      <c r="C2608" s="443"/>
      <c r="D2608" s="443"/>
      <c r="E2608" s="323">
        <v>424.45</v>
      </c>
      <c r="F2608" s="286">
        <v>380.3</v>
      </c>
      <c r="G2608" s="286">
        <v>264.39999999999998</v>
      </c>
      <c r="H2608" s="286">
        <v>136.49999999999636</v>
      </c>
      <c r="I2608" s="286">
        <v>0</v>
      </c>
      <c r="J2608" s="286">
        <v>121.00000000000364</v>
      </c>
      <c r="K2608" s="286"/>
      <c r="L2608" s="313"/>
      <c r="M2608" s="312">
        <f t="shared" si="52"/>
        <v>1326.65</v>
      </c>
      <c r="N2608" s="443"/>
      <c r="O2608" s="443" t="s">
        <v>304</v>
      </c>
      <c r="P2608" s="443"/>
      <c r="Q2608" s="443"/>
      <c r="R2608" s="443"/>
      <c r="S2608" s="343"/>
      <c r="T2608" s="464"/>
      <c r="U2608" s="688"/>
      <c r="V2608" s="464"/>
      <c r="W2608" s="464"/>
    </row>
    <row r="2609" spans="1:23" ht="15">
      <c r="A2609" s="459" t="s">
        <v>16</v>
      </c>
      <c r="B2609" s="464" t="s">
        <v>19</v>
      </c>
      <c r="C2609" s="443"/>
      <c r="D2609" s="443"/>
      <c r="E2609" s="301">
        <v>573.79999999999995</v>
      </c>
      <c r="F2609" s="286">
        <v>141</v>
      </c>
      <c r="G2609" s="286">
        <v>247.4</v>
      </c>
      <c r="H2609" s="286">
        <v>211.69999999999709</v>
      </c>
      <c r="I2609" s="286">
        <v>0</v>
      </c>
      <c r="J2609" s="286">
        <v>144.20000000000073</v>
      </c>
      <c r="K2609" s="286"/>
      <c r="L2609" s="313"/>
      <c r="M2609" s="312">
        <f t="shared" si="52"/>
        <v>1318.0999999999976</v>
      </c>
      <c r="N2609" s="443"/>
      <c r="O2609" s="443" t="s">
        <v>307</v>
      </c>
      <c r="P2609" s="443"/>
      <c r="Q2609" s="443"/>
      <c r="R2609" s="443"/>
      <c r="S2609" s="464"/>
      <c r="T2609" s="464"/>
      <c r="U2609" s="686"/>
      <c r="V2609" s="464"/>
      <c r="W2609" s="464"/>
    </row>
    <row r="2610" spans="1:23" ht="15">
      <c r="A2610" s="459" t="s">
        <v>18</v>
      </c>
      <c r="B2610" s="464" t="s">
        <v>143</v>
      </c>
      <c r="C2610" s="443"/>
      <c r="D2610" s="443"/>
      <c r="E2610" s="286" t="s">
        <v>285</v>
      </c>
      <c r="F2610" s="286">
        <v>374.5</v>
      </c>
      <c r="G2610" s="286">
        <v>333</v>
      </c>
      <c r="H2610" s="286">
        <v>247.70000000000073</v>
      </c>
      <c r="I2610" s="286">
        <v>0</v>
      </c>
      <c r="J2610" s="323">
        <v>307.09999999999854</v>
      </c>
      <c r="K2610" s="323"/>
      <c r="L2610" s="313"/>
      <c r="M2610" s="312">
        <f t="shared" si="52"/>
        <v>1262.2999999999993</v>
      </c>
      <c r="N2610" s="443"/>
      <c r="O2610" s="443" t="s">
        <v>299</v>
      </c>
      <c r="P2610" s="443"/>
      <c r="Q2610" s="443"/>
      <c r="R2610" s="443"/>
      <c r="S2610" s="464"/>
      <c r="T2610" s="464"/>
      <c r="U2610" s="686"/>
      <c r="V2610" s="464"/>
      <c r="W2610" s="464"/>
    </row>
    <row r="2611" spans="1:23" ht="15">
      <c r="A2611" s="459" t="s">
        <v>20</v>
      </c>
      <c r="B2611" s="464" t="s">
        <v>6</v>
      </c>
      <c r="C2611" s="443"/>
      <c r="D2611" s="443"/>
      <c r="E2611" s="286">
        <v>255.65</v>
      </c>
      <c r="F2611" s="323">
        <v>469</v>
      </c>
      <c r="G2611" s="286">
        <v>252.65</v>
      </c>
      <c r="H2611" s="286">
        <v>124.50000000000182</v>
      </c>
      <c r="I2611" s="286">
        <v>0</v>
      </c>
      <c r="J2611" s="286">
        <v>146.5</v>
      </c>
      <c r="K2611" s="286"/>
      <c r="L2611" s="313"/>
      <c r="M2611" s="312">
        <f t="shared" si="52"/>
        <v>1248.3000000000018</v>
      </c>
      <c r="N2611" s="443"/>
      <c r="O2611" s="443" t="s">
        <v>291</v>
      </c>
      <c r="P2611" s="443"/>
      <c r="Q2611" s="443"/>
      <c r="R2611" s="443"/>
      <c r="S2611" s="530"/>
      <c r="T2611" s="464"/>
      <c r="U2611" s="688"/>
      <c r="V2611" s="464"/>
      <c r="W2611" s="464"/>
    </row>
    <row r="2612" spans="1:23" ht="15">
      <c r="A2612" s="459" t="s">
        <v>22</v>
      </c>
      <c r="B2612" s="464" t="s">
        <v>142</v>
      </c>
      <c r="C2612" s="443"/>
      <c r="D2612" s="443"/>
      <c r="E2612" s="286" t="s">
        <v>285</v>
      </c>
      <c r="F2612" s="301">
        <v>531.29999999999995</v>
      </c>
      <c r="G2612" s="286">
        <v>236.3</v>
      </c>
      <c r="H2612" s="286">
        <v>209.99999999999636</v>
      </c>
      <c r="I2612" s="286">
        <v>0</v>
      </c>
      <c r="J2612" s="286">
        <v>223.30000000000291</v>
      </c>
      <c r="K2612" s="286"/>
      <c r="L2612" s="313"/>
      <c r="M2612" s="312">
        <f t="shared" si="52"/>
        <v>1200.8999999999992</v>
      </c>
      <c r="N2612" s="443"/>
      <c r="O2612" s="443" t="s">
        <v>307</v>
      </c>
      <c r="P2612" s="443"/>
      <c r="Q2612" s="443"/>
      <c r="R2612" s="443"/>
      <c r="S2612" s="530"/>
      <c r="T2612" s="464"/>
      <c r="U2612" s="686"/>
      <c r="V2612" s="464"/>
      <c r="W2612" s="464"/>
    </row>
    <row r="2613" spans="1:23" ht="15">
      <c r="A2613" s="459" t="s">
        <v>24</v>
      </c>
      <c r="B2613" s="464" t="s">
        <v>37</v>
      </c>
      <c r="C2613" s="443"/>
      <c r="D2613" s="443"/>
      <c r="E2613" s="286">
        <v>120.1</v>
      </c>
      <c r="F2613" s="286">
        <v>287.2</v>
      </c>
      <c r="G2613" s="323">
        <v>366.7</v>
      </c>
      <c r="H2613" s="286">
        <v>199.30000000000291</v>
      </c>
      <c r="I2613" s="286">
        <v>0</v>
      </c>
      <c r="J2613" s="286">
        <v>141.70000000000073</v>
      </c>
      <c r="K2613" s="286"/>
      <c r="L2613" s="313"/>
      <c r="M2613" s="312">
        <f t="shared" si="52"/>
        <v>1115.0000000000036</v>
      </c>
      <c r="N2613" s="443"/>
      <c r="O2613" s="443" t="s">
        <v>300</v>
      </c>
      <c r="P2613" s="443"/>
      <c r="Q2613" s="443"/>
      <c r="R2613" s="443"/>
      <c r="S2613" s="464"/>
      <c r="T2613" s="464"/>
      <c r="U2613" s="686"/>
      <c r="V2613" s="464"/>
      <c r="W2613" s="464"/>
    </row>
    <row r="2614" spans="1:23" ht="15">
      <c r="A2614" s="459" t="s">
        <v>26</v>
      </c>
      <c r="B2614" s="464" t="s">
        <v>9</v>
      </c>
      <c r="C2614" s="443"/>
      <c r="D2614" s="443"/>
      <c r="E2614" s="286">
        <v>266.5</v>
      </c>
      <c r="F2614" s="286">
        <v>167.2</v>
      </c>
      <c r="G2614" s="286">
        <v>275.60000000000002</v>
      </c>
      <c r="H2614" s="286">
        <v>197.29999999999927</v>
      </c>
      <c r="I2614" s="286">
        <v>0</v>
      </c>
      <c r="J2614" s="286">
        <v>157.19999999999709</v>
      </c>
      <c r="K2614" s="286"/>
      <c r="L2614" s="313"/>
      <c r="M2614" s="312">
        <f t="shared" si="52"/>
        <v>1063.7999999999963</v>
      </c>
      <c r="N2614" s="443"/>
      <c r="O2614" s="443"/>
      <c r="P2614" s="443"/>
      <c r="Q2614" s="443"/>
      <c r="R2614" s="443"/>
      <c r="S2614" s="530"/>
      <c r="T2614" s="464"/>
      <c r="U2614" s="686"/>
      <c r="V2614" s="464"/>
      <c r="W2614" s="464"/>
    </row>
    <row r="2615" spans="1:23" ht="15">
      <c r="A2615" s="459" t="s">
        <v>28</v>
      </c>
      <c r="B2615" s="464" t="s">
        <v>33</v>
      </c>
      <c r="C2615" s="443"/>
      <c r="D2615" s="443"/>
      <c r="E2615" s="286">
        <v>321.2</v>
      </c>
      <c r="F2615" s="286">
        <v>299.5</v>
      </c>
      <c r="G2615" s="83" t="s">
        <v>286</v>
      </c>
      <c r="H2615" s="286">
        <v>228.29999999999927</v>
      </c>
      <c r="I2615" s="286">
        <v>0</v>
      </c>
      <c r="J2615" s="286">
        <v>199.20000000000437</v>
      </c>
      <c r="K2615" s="286"/>
      <c r="L2615" s="313"/>
      <c r="M2615" s="312">
        <f t="shared" si="52"/>
        <v>1048.2000000000037</v>
      </c>
      <c r="N2615" s="443"/>
      <c r="O2615" s="443"/>
      <c r="P2615" s="443"/>
      <c r="Q2615" s="443"/>
      <c r="R2615" s="443"/>
      <c r="S2615" s="530"/>
      <c r="T2615" s="464"/>
      <c r="U2615" s="688"/>
      <c r="V2615" s="464"/>
      <c r="W2615" s="464"/>
    </row>
    <row r="2616" spans="1:23" ht="15">
      <c r="A2616" s="459" t="s">
        <v>30</v>
      </c>
      <c r="B2616" s="464" t="s">
        <v>162</v>
      </c>
      <c r="C2616" s="443"/>
      <c r="D2616" s="443"/>
      <c r="E2616" s="286" t="s">
        <v>285</v>
      </c>
      <c r="F2616" s="286" t="s">
        <v>285</v>
      </c>
      <c r="G2616" s="303">
        <v>545</v>
      </c>
      <c r="H2616" s="323">
        <v>354.89999999999782</v>
      </c>
      <c r="I2616" s="286">
        <v>0</v>
      </c>
      <c r="J2616" s="286">
        <v>144.79999999999927</v>
      </c>
      <c r="K2616" s="286"/>
      <c r="L2616" s="313"/>
      <c r="M2616" s="312">
        <f t="shared" si="52"/>
        <v>1044.6999999999971</v>
      </c>
      <c r="N2616" s="443"/>
      <c r="O2616" s="443" t="s">
        <v>331</v>
      </c>
      <c r="P2616" s="443"/>
      <c r="Q2616" s="443"/>
      <c r="R2616" s="443" t="s">
        <v>2031</v>
      </c>
      <c r="S2616" s="530"/>
      <c r="T2616" s="464"/>
      <c r="U2616" s="686"/>
      <c r="V2616" s="464"/>
      <c r="W2616" s="464"/>
    </row>
    <row r="2617" spans="1:23" ht="15">
      <c r="A2617" s="459" t="s">
        <v>32</v>
      </c>
      <c r="B2617" s="464" t="s">
        <v>35</v>
      </c>
      <c r="C2617" s="443"/>
      <c r="D2617" s="443"/>
      <c r="E2617" s="286">
        <v>216</v>
      </c>
      <c r="F2617" s="286">
        <v>316.39999999999998</v>
      </c>
      <c r="G2617" s="286">
        <v>277</v>
      </c>
      <c r="H2617" s="286">
        <v>216.00000000000364</v>
      </c>
      <c r="I2617" s="286">
        <v>0</v>
      </c>
      <c r="J2617" s="286" t="s">
        <v>285</v>
      </c>
      <c r="K2617" s="286"/>
      <c r="L2617" s="313"/>
      <c r="M2617" s="312">
        <f t="shared" si="52"/>
        <v>1025.4000000000037</v>
      </c>
      <c r="N2617" s="443"/>
      <c r="O2617" s="443"/>
      <c r="P2617" s="443"/>
      <c r="Q2617" s="443"/>
      <c r="R2617" s="443"/>
      <c r="S2617" s="530"/>
      <c r="T2617" s="464"/>
      <c r="U2617" s="689"/>
      <c r="V2617" s="464"/>
      <c r="W2617" s="464"/>
    </row>
    <row r="2618" spans="1:23" ht="15">
      <c r="A2618" s="459" t="s">
        <v>34</v>
      </c>
      <c r="B2618" s="464" t="s">
        <v>144</v>
      </c>
      <c r="C2618" s="443"/>
      <c r="D2618" s="443"/>
      <c r="E2618" s="286" t="s">
        <v>285</v>
      </c>
      <c r="F2618" s="286">
        <v>302.39999999999998</v>
      </c>
      <c r="G2618" s="286">
        <v>310.8</v>
      </c>
      <c r="H2618" s="286">
        <v>143.30000000000291</v>
      </c>
      <c r="I2618" s="286">
        <v>0</v>
      </c>
      <c r="J2618" s="286">
        <v>249.59999999999491</v>
      </c>
      <c r="K2618" s="286"/>
      <c r="L2618" s="313"/>
      <c r="M2618" s="312">
        <f t="shared" si="52"/>
        <v>1006.0999999999979</v>
      </c>
      <c r="N2618" s="443"/>
      <c r="O2618" s="443"/>
      <c r="P2618" s="443"/>
      <c r="Q2618" s="443"/>
      <c r="R2618" s="443"/>
      <c r="S2618" s="343"/>
      <c r="T2618" s="464"/>
      <c r="U2618" s="686"/>
      <c r="V2618" s="464"/>
      <c r="W2618" s="464"/>
    </row>
    <row r="2619" spans="1:23" ht="15">
      <c r="A2619" s="459" t="s">
        <v>36</v>
      </c>
      <c r="B2619" s="464" t="s">
        <v>15</v>
      </c>
      <c r="C2619" s="443"/>
      <c r="D2619" s="443"/>
      <c r="E2619" s="286">
        <v>279</v>
      </c>
      <c r="F2619" s="286">
        <v>367.1</v>
      </c>
      <c r="G2619" s="286">
        <v>92.4</v>
      </c>
      <c r="H2619" s="286">
        <v>53.399999999995998</v>
      </c>
      <c r="I2619" s="286">
        <v>0</v>
      </c>
      <c r="J2619" s="286">
        <v>214.19999999999345</v>
      </c>
      <c r="K2619" s="286"/>
      <c r="L2619" s="313"/>
      <c r="M2619" s="312">
        <f t="shared" si="52"/>
        <v>1006.0999999999894</v>
      </c>
      <c r="N2619" s="443"/>
      <c r="O2619" s="443"/>
      <c r="P2619" s="443"/>
      <c r="Q2619" s="443"/>
      <c r="R2619" s="443"/>
      <c r="S2619" s="464"/>
      <c r="T2619" s="464"/>
      <c r="U2619" s="686"/>
      <c r="V2619" s="464"/>
      <c r="W2619" s="464"/>
    </row>
    <row r="2620" spans="1:23" ht="15">
      <c r="A2620" s="459" t="s">
        <v>38</v>
      </c>
      <c r="B2620" s="464" t="s">
        <v>178</v>
      </c>
      <c r="C2620" s="443"/>
      <c r="D2620" s="443"/>
      <c r="E2620" s="323">
        <v>436.65</v>
      </c>
      <c r="F2620" s="323">
        <v>446.9</v>
      </c>
      <c r="G2620" s="286" t="s">
        <v>285</v>
      </c>
      <c r="H2620" s="286" t="s">
        <v>285</v>
      </c>
      <c r="I2620" s="286">
        <v>0</v>
      </c>
      <c r="J2620" s="286" t="s">
        <v>285</v>
      </c>
      <c r="K2620" s="286"/>
      <c r="L2620" s="313"/>
      <c r="M2620" s="312">
        <f t="shared" si="52"/>
        <v>883.55</v>
      </c>
      <c r="N2620" s="443"/>
      <c r="O2620" s="443" t="s">
        <v>318</v>
      </c>
      <c r="P2620" s="443"/>
      <c r="Q2620" s="443"/>
      <c r="R2620" s="443"/>
      <c r="S2620" s="530"/>
      <c r="T2620" s="464"/>
      <c r="U2620" s="686"/>
      <c r="V2620" s="464"/>
      <c r="W2620" s="464"/>
    </row>
    <row r="2621" spans="1:23" ht="15">
      <c r="A2621" s="459" t="s">
        <v>145</v>
      </c>
      <c r="B2621" s="464" t="s">
        <v>4</v>
      </c>
      <c r="C2621" s="443"/>
      <c r="D2621" s="443"/>
      <c r="E2621" s="286">
        <v>259.2</v>
      </c>
      <c r="F2621" s="286">
        <v>52.5</v>
      </c>
      <c r="G2621" s="323">
        <v>425.6</v>
      </c>
      <c r="H2621" s="286">
        <v>135.59999999999854</v>
      </c>
      <c r="I2621" s="286">
        <v>0</v>
      </c>
      <c r="J2621" s="286" t="s">
        <v>285</v>
      </c>
      <c r="K2621" s="286"/>
      <c r="L2621" s="313"/>
      <c r="M2621" s="312">
        <f t="shared" si="52"/>
        <v>872.8999999999985</v>
      </c>
      <c r="N2621" s="443"/>
      <c r="O2621" s="443" t="s">
        <v>291</v>
      </c>
      <c r="P2621" s="443"/>
      <c r="Q2621" s="443"/>
      <c r="R2621" s="443"/>
      <c r="S2621" s="464"/>
      <c r="T2621" s="464"/>
      <c r="U2621" s="686"/>
      <c r="V2621" s="464"/>
      <c r="W2621" s="464"/>
    </row>
    <row r="2622" spans="1:23" ht="15">
      <c r="A2622" s="459" t="s">
        <v>146</v>
      </c>
      <c r="B2622" s="464" t="s">
        <v>39</v>
      </c>
      <c r="C2622" s="443"/>
      <c r="D2622" s="443"/>
      <c r="E2622" s="286">
        <v>206.8</v>
      </c>
      <c r="F2622" s="286">
        <v>196.5</v>
      </c>
      <c r="G2622" s="286">
        <v>180.4</v>
      </c>
      <c r="H2622" s="286">
        <v>80.799999999999272</v>
      </c>
      <c r="I2622" s="286">
        <v>0</v>
      </c>
      <c r="J2622" s="286">
        <v>189</v>
      </c>
      <c r="K2622" s="286"/>
      <c r="L2622" s="313"/>
      <c r="M2622" s="312">
        <f t="shared" si="52"/>
        <v>853.49999999999932</v>
      </c>
      <c r="N2622" s="443"/>
      <c r="O2622" s="443"/>
      <c r="P2622" s="443"/>
      <c r="Q2622" s="443"/>
      <c r="R2622" s="443"/>
      <c r="S2622" s="530"/>
      <c r="T2622" s="464"/>
      <c r="U2622" s="686"/>
      <c r="V2622" s="464"/>
      <c r="W2622" s="464"/>
    </row>
    <row r="2623" spans="1:23" ht="15">
      <c r="A2623" s="459" t="s">
        <v>147</v>
      </c>
      <c r="B2623" s="464" t="s">
        <v>141</v>
      </c>
      <c r="C2623" s="443"/>
      <c r="D2623" s="443"/>
      <c r="E2623" s="286" t="s">
        <v>285</v>
      </c>
      <c r="F2623" s="286">
        <v>97.5</v>
      </c>
      <c r="G2623" s="286">
        <v>263.14999999999998</v>
      </c>
      <c r="H2623" s="323">
        <v>304.40000000000146</v>
      </c>
      <c r="I2623" s="286">
        <v>0</v>
      </c>
      <c r="J2623" s="286">
        <v>144.99999999999272</v>
      </c>
      <c r="K2623" s="286"/>
      <c r="L2623" s="313"/>
      <c r="M2623" s="312">
        <f t="shared" si="52"/>
        <v>810.04999999999416</v>
      </c>
      <c r="N2623" s="443"/>
      <c r="O2623" s="443" t="s">
        <v>300</v>
      </c>
      <c r="P2623" s="443"/>
      <c r="Q2623" s="443"/>
      <c r="R2623" s="443"/>
      <c r="S2623" s="464"/>
      <c r="T2623" s="464"/>
      <c r="U2623" s="688"/>
      <c r="V2623" s="464"/>
      <c r="W2623" s="464"/>
    </row>
    <row r="2624" spans="1:23" ht="15">
      <c r="A2624" s="459" t="s">
        <v>151</v>
      </c>
      <c r="B2624" s="464" t="s">
        <v>153</v>
      </c>
      <c r="C2624" s="443"/>
      <c r="D2624" s="443"/>
      <c r="E2624" s="286" t="s">
        <v>285</v>
      </c>
      <c r="F2624" s="286" t="s">
        <v>285</v>
      </c>
      <c r="G2624" s="302">
        <v>477</v>
      </c>
      <c r="H2624" s="286">
        <v>176</v>
      </c>
      <c r="I2624" s="286">
        <v>0</v>
      </c>
      <c r="J2624" s="286">
        <v>136</v>
      </c>
      <c r="K2624" s="286"/>
      <c r="L2624" s="313"/>
      <c r="M2624" s="312">
        <f t="shared" si="52"/>
        <v>789</v>
      </c>
      <c r="N2624" s="443"/>
      <c r="O2624" s="443" t="s">
        <v>289</v>
      </c>
      <c r="P2624" s="443"/>
      <c r="Q2624" s="443"/>
      <c r="R2624" s="443"/>
      <c r="S2624" s="530"/>
      <c r="T2624" s="464"/>
      <c r="U2624" s="686"/>
      <c r="V2624" s="464"/>
      <c r="W2624" s="464"/>
    </row>
    <row r="2625" spans="1:23" ht="15">
      <c r="A2625" s="459" t="s">
        <v>157</v>
      </c>
      <c r="B2625" s="464" t="s">
        <v>155</v>
      </c>
      <c r="C2625" s="443"/>
      <c r="D2625" s="443"/>
      <c r="E2625" s="286" t="s">
        <v>285</v>
      </c>
      <c r="F2625" s="286" t="s">
        <v>285</v>
      </c>
      <c r="G2625" s="323">
        <v>392.9</v>
      </c>
      <c r="H2625" s="286">
        <v>270.70000000000437</v>
      </c>
      <c r="I2625" s="286">
        <v>0</v>
      </c>
      <c r="J2625" s="286">
        <v>121.80000000000291</v>
      </c>
      <c r="K2625" s="286"/>
      <c r="L2625" s="313"/>
      <c r="M2625" s="312">
        <f t="shared" si="52"/>
        <v>785.40000000000725</v>
      </c>
      <c r="N2625" s="443"/>
      <c r="O2625" s="443" t="s">
        <v>294</v>
      </c>
      <c r="P2625" s="443"/>
      <c r="Q2625" s="443"/>
      <c r="R2625" s="443"/>
      <c r="S2625" s="530"/>
      <c r="T2625" s="464"/>
      <c r="U2625" s="688"/>
      <c r="V2625" s="464"/>
      <c r="W2625" s="464"/>
    </row>
    <row r="2626" spans="1:23" ht="15">
      <c r="A2626" s="459" t="s">
        <v>159</v>
      </c>
      <c r="B2626" s="464" t="s">
        <v>29</v>
      </c>
      <c r="C2626" s="443"/>
      <c r="D2626" s="443"/>
      <c r="E2626" s="323">
        <v>409.5</v>
      </c>
      <c r="F2626" s="286">
        <v>259.10000000000002</v>
      </c>
      <c r="G2626" s="286">
        <v>32.1</v>
      </c>
      <c r="H2626" s="286" t="s">
        <v>285</v>
      </c>
      <c r="I2626" s="286">
        <v>0</v>
      </c>
      <c r="J2626" s="286">
        <v>41.999999999998181</v>
      </c>
      <c r="K2626" s="286"/>
      <c r="L2626" s="313"/>
      <c r="M2626" s="312">
        <f t="shared" si="52"/>
        <v>742.69999999999823</v>
      </c>
      <c r="N2626" s="443"/>
      <c r="O2626" s="443" t="s">
        <v>294</v>
      </c>
      <c r="P2626" s="443"/>
      <c r="Q2626" s="443"/>
      <c r="R2626" s="443"/>
      <c r="S2626" s="530"/>
      <c r="T2626" s="464"/>
      <c r="U2626" s="686"/>
      <c r="V2626" s="464"/>
      <c r="W2626" s="464"/>
    </row>
    <row r="2627" spans="1:23" ht="15">
      <c r="A2627" s="459" t="s">
        <v>160</v>
      </c>
      <c r="B2627" s="464" t="s">
        <v>154</v>
      </c>
      <c r="C2627" s="443"/>
      <c r="D2627" s="443"/>
      <c r="E2627" s="286" t="s">
        <v>285</v>
      </c>
      <c r="F2627" s="286" t="s">
        <v>285</v>
      </c>
      <c r="G2627" s="286">
        <v>305.10000000000002</v>
      </c>
      <c r="H2627" s="286">
        <v>223.10000000000218</v>
      </c>
      <c r="I2627" s="286">
        <v>0</v>
      </c>
      <c r="J2627" s="286">
        <v>201.29999999999563</v>
      </c>
      <c r="K2627" s="286"/>
      <c r="L2627" s="313"/>
      <c r="M2627" s="312">
        <f t="shared" si="52"/>
        <v>729.49999999999784</v>
      </c>
      <c r="N2627" s="443"/>
      <c r="O2627" s="443"/>
      <c r="P2627" s="443"/>
      <c r="Q2627" s="443"/>
      <c r="R2627" s="443"/>
      <c r="S2627" s="464"/>
      <c r="T2627" s="464"/>
      <c r="U2627" s="686"/>
      <c r="V2627" s="464"/>
      <c r="W2627" s="464"/>
    </row>
    <row r="2628" spans="1:23" ht="15">
      <c r="A2628" s="459" t="s">
        <v>161</v>
      </c>
      <c r="B2628" s="464" t="s">
        <v>156</v>
      </c>
      <c r="C2628" s="443"/>
      <c r="D2628" s="443"/>
      <c r="E2628" s="286" t="s">
        <v>285</v>
      </c>
      <c r="F2628" s="286" t="s">
        <v>285</v>
      </c>
      <c r="G2628" s="323">
        <v>411.15</v>
      </c>
      <c r="H2628" s="286">
        <v>162.49999999999636</v>
      </c>
      <c r="I2628" s="286">
        <v>0</v>
      </c>
      <c r="J2628" s="286">
        <v>131</v>
      </c>
      <c r="K2628" s="286"/>
      <c r="L2628" s="313"/>
      <c r="M2628" s="312">
        <f t="shared" si="52"/>
        <v>704.64999999999634</v>
      </c>
      <c r="N2628" s="443"/>
      <c r="O2628" s="443" t="s">
        <v>304</v>
      </c>
      <c r="P2628" s="443"/>
      <c r="Q2628" s="443"/>
      <c r="R2628" s="443"/>
      <c r="S2628" s="464"/>
      <c r="T2628" s="464"/>
      <c r="U2628" s="687"/>
      <c r="V2628" s="464"/>
      <c r="W2628" s="464"/>
    </row>
    <row r="2629" spans="1:23" ht="15">
      <c r="A2629" s="459" t="s">
        <v>163</v>
      </c>
      <c r="B2629" s="464" t="s">
        <v>856</v>
      </c>
      <c r="C2629" s="443"/>
      <c r="D2629" s="443"/>
      <c r="E2629" s="286" t="s">
        <v>285</v>
      </c>
      <c r="F2629" s="286" t="s">
        <v>285</v>
      </c>
      <c r="G2629" s="286" t="s">
        <v>285</v>
      </c>
      <c r="H2629" s="323">
        <v>334.90000000000146</v>
      </c>
      <c r="I2629" s="286">
        <v>0</v>
      </c>
      <c r="J2629" s="286">
        <v>290.90000000000146</v>
      </c>
      <c r="K2629" s="286"/>
      <c r="L2629" s="313"/>
      <c r="M2629" s="312">
        <f t="shared" si="52"/>
        <v>625.80000000000291</v>
      </c>
      <c r="N2629" s="443"/>
      <c r="O2629" s="443" t="s">
        <v>294</v>
      </c>
      <c r="P2629" s="443"/>
      <c r="Q2629" s="443"/>
      <c r="R2629" s="443"/>
      <c r="S2629" s="530"/>
      <c r="T2629" s="464"/>
      <c r="U2629" s="686"/>
      <c r="V2629" s="464"/>
      <c r="W2629" s="464"/>
    </row>
    <row r="2630" spans="1:23" ht="15">
      <c r="A2630" s="459" t="s">
        <v>281</v>
      </c>
      <c r="B2630" s="464" t="s">
        <v>851</v>
      </c>
      <c r="C2630" s="443"/>
      <c r="D2630" s="443"/>
      <c r="E2630" s="286" t="s">
        <v>285</v>
      </c>
      <c r="F2630" s="286" t="s">
        <v>285</v>
      </c>
      <c r="G2630" s="286" t="s">
        <v>285</v>
      </c>
      <c r="H2630" s="301">
        <v>384.50000000000364</v>
      </c>
      <c r="I2630" s="286">
        <v>0</v>
      </c>
      <c r="J2630" s="286">
        <v>226.50000000000728</v>
      </c>
      <c r="K2630" s="286"/>
      <c r="L2630" s="313"/>
      <c r="M2630" s="312">
        <f t="shared" si="52"/>
        <v>611.00000000001091</v>
      </c>
      <c r="N2630" s="443"/>
      <c r="O2630" s="443" t="s">
        <v>307</v>
      </c>
      <c r="P2630" s="443"/>
      <c r="Q2630" s="443"/>
      <c r="R2630" s="443"/>
      <c r="S2630" s="343"/>
      <c r="T2630" s="464"/>
      <c r="U2630" s="686"/>
      <c r="V2630" s="464"/>
      <c r="W2630" s="464"/>
    </row>
    <row r="2631" spans="1:23" ht="15">
      <c r="A2631" s="459" t="s">
        <v>282</v>
      </c>
      <c r="B2631" s="464" t="s">
        <v>861</v>
      </c>
      <c r="C2631" s="443"/>
      <c r="D2631" s="443"/>
      <c r="E2631" s="286" t="s">
        <v>285</v>
      </c>
      <c r="F2631" s="286" t="s">
        <v>285</v>
      </c>
      <c r="G2631" s="286" t="s">
        <v>285</v>
      </c>
      <c r="H2631" s="302">
        <v>381.50000000000182</v>
      </c>
      <c r="I2631" s="286">
        <v>0</v>
      </c>
      <c r="J2631" s="286">
        <v>172.79999999999927</v>
      </c>
      <c r="K2631" s="286"/>
      <c r="L2631" s="313"/>
      <c r="M2631" s="312">
        <f t="shared" si="52"/>
        <v>554.30000000000109</v>
      </c>
      <c r="N2631" s="443"/>
      <c r="O2631" s="443" t="s">
        <v>289</v>
      </c>
      <c r="P2631" s="443"/>
      <c r="Q2631" s="443"/>
      <c r="R2631" s="443"/>
      <c r="S2631" s="464"/>
      <c r="T2631" s="464"/>
      <c r="U2631" s="687"/>
      <c r="V2631" s="464"/>
      <c r="W2631" s="464"/>
    </row>
    <row r="2632" spans="1:23" ht="15">
      <c r="A2632" s="459" t="s">
        <v>283</v>
      </c>
      <c r="B2632" s="464" t="s">
        <v>821</v>
      </c>
      <c r="C2632" s="443"/>
      <c r="D2632" s="443"/>
      <c r="E2632" s="286" t="s">
        <v>285</v>
      </c>
      <c r="F2632" s="286" t="s">
        <v>285</v>
      </c>
      <c r="G2632" s="286" t="s">
        <v>285</v>
      </c>
      <c r="H2632" s="286">
        <v>128.49999999999636</v>
      </c>
      <c r="I2632" s="286">
        <v>0</v>
      </c>
      <c r="J2632" s="303">
        <v>403.70000000000073</v>
      </c>
      <c r="K2632" s="303"/>
      <c r="L2632" s="313"/>
      <c r="M2632" s="312">
        <f t="shared" si="52"/>
        <v>532.19999999999709</v>
      </c>
      <c r="N2632" s="443"/>
      <c r="O2632" s="443" t="s">
        <v>288</v>
      </c>
      <c r="P2632" s="443"/>
      <c r="Q2632" s="443"/>
      <c r="R2632" s="293" t="s">
        <v>2031</v>
      </c>
      <c r="S2632" s="464"/>
      <c r="T2632" s="464"/>
      <c r="U2632" s="686"/>
      <c r="V2632" s="464"/>
      <c r="W2632" s="464"/>
    </row>
    <row r="2633" spans="1:23" ht="15">
      <c r="A2633" s="459" t="s">
        <v>284</v>
      </c>
      <c r="B2633" s="464" t="s">
        <v>158</v>
      </c>
      <c r="C2633" s="443"/>
      <c r="D2633" s="443"/>
      <c r="E2633" s="286" t="s">
        <v>285</v>
      </c>
      <c r="F2633" s="286" t="s">
        <v>285</v>
      </c>
      <c r="G2633" s="286">
        <v>242.9</v>
      </c>
      <c r="H2633" s="286">
        <v>279.80000000000109</v>
      </c>
      <c r="I2633" s="286">
        <v>0</v>
      </c>
      <c r="J2633" s="286" t="s">
        <v>285</v>
      </c>
      <c r="K2633" s="286"/>
      <c r="L2633" s="313"/>
      <c r="M2633" s="312">
        <f t="shared" si="52"/>
        <v>522.70000000000107</v>
      </c>
      <c r="N2633" s="443"/>
      <c r="O2633" s="443"/>
      <c r="P2633" s="443"/>
      <c r="Q2633" s="443"/>
      <c r="R2633" s="443"/>
      <c r="S2633" s="459"/>
      <c r="T2633" s="464"/>
      <c r="U2633" s="688"/>
      <c r="V2633" s="464"/>
      <c r="W2633" s="464"/>
    </row>
    <row r="2634" spans="1:23" ht="15">
      <c r="A2634" s="459" t="s">
        <v>808</v>
      </c>
      <c r="B2634" s="464" t="s">
        <v>811</v>
      </c>
      <c r="C2634" s="443"/>
      <c r="D2634" s="443"/>
      <c r="E2634" s="286" t="s">
        <v>285</v>
      </c>
      <c r="F2634" s="286" t="s">
        <v>285</v>
      </c>
      <c r="G2634" s="286" t="s">
        <v>285</v>
      </c>
      <c r="H2634" s="286">
        <v>251.00000000000364</v>
      </c>
      <c r="I2634" s="286">
        <v>0</v>
      </c>
      <c r="J2634" s="286">
        <v>262.49999999999272</v>
      </c>
      <c r="K2634" s="286"/>
      <c r="L2634" s="313"/>
      <c r="M2634" s="312">
        <f t="shared" si="52"/>
        <v>513.49999999999636</v>
      </c>
      <c r="N2634" s="443"/>
      <c r="O2634" s="443"/>
      <c r="P2634" s="443"/>
      <c r="Q2634" s="443"/>
      <c r="R2634" s="443"/>
      <c r="S2634" s="464"/>
      <c r="T2634" s="464"/>
      <c r="U2634" s="686"/>
      <c r="V2634" s="464"/>
      <c r="W2634" s="464"/>
    </row>
    <row r="2635" spans="1:23" ht="15">
      <c r="A2635" s="459" t="s">
        <v>809</v>
      </c>
      <c r="B2635" s="464" t="s">
        <v>826</v>
      </c>
      <c r="C2635" s="443"/>
      <c r="D2635" s="443"/>
      <c r="E2635" s="286" t="s">
        <v>285</v>
      </c>
      <c r="F2635" s="286" t="s">
        <v>285</v>
      </c>
      <c r="G2635" s="286" t="s">
        <v>285</v>
      </c>
      <c r="H2635" s="286">
        <v>276.19999999999527</v>
      </c>
      <c r="I2635" s="286">
        <v>0</v>
      </c>
      <c r="J2635" s="286">
        <v>236.89999999999418</v>
      </c>
      <c r="K2635" s="286"/>
      <c r="L2635" s="313"/>
      <c r="M2635" s="312">
        <f t="shared" si="52"/>
        <v>513.09999999998945</v>
      </c>
      <c r="N2635" s="443"/>
      <c r="O2635" s="443"/>
      <c r="P2635" s="443"/>
      <c r="Q2635" s="443"/>
      <c r="R2635" s="443"/>
      <c r="S2635" s="343"/>
      <c r="T2635" s="464"/>
      <c r="U2635" s="686"/>
      <c r="V2635" s="464"/>
      <c r="W2635" s="464"/>
    </row>
    <row r="2636" spans="1:23" ht="15">
      <c r="A2636" s="459" t="s">
        <v>810</v>
      </c>
      <c r="B2636" s="464" t="s">
        <v>836</v>
      </c>
      <c r="C2636" s="443"/>
      <c r="D2636" s="443"/>
      <c r="E2636" s="286" t="s">
        <v>285</v>
      </c>
      <c r="F2636" s="286" t="s">
        <v>285</v>
      </c>
      <c r="G2636" s="286" t="s">
        <v>285</v>
      </c>
      <c r="H2636" s="286">
        <v>248.24999999999818</v>
      </c>
      <c r="I2636" s="286">
        <v>0</v>
      </c>
      <c r="J2636" s="286">
        <v>233.60000000000582</v>
      </c>
      <c r="K2636" s="286"/>
      <c r="L2636" s="313"/>
      <c r="M2636" s="312">
        <f t="shared" si="52"/>
        <v>481.850000000004</v>
      </c>
      <c r="N2636" s="443"/>
      <c r="O2636" s="443"/>
      <c r="P2636" s="443"/>
      <c r="Q2636" s="443"/>
      <c r="R2636" s="443"/>
      <c r="S2636" s="343"/>
      <c r="T2636" s="464"/>
      <c r="U2636" s="687"/>
      <c r="V2636" s="464"/>
      <c r="W2636" s="464"/>
    </row>
    <row r="2637" spans="1:23" ht="15">
      <c r="A2637" s="459" t="s">
        <v>812</v>
      </c>
      <c r="B2637" s="464" t="s">
        <v>869</v>
      </c>
      <c r="C2637" s="443"/>
      <c r="D2637" s="443"/>
      <c r="E2637" s="286" t="s">
        <v>285</v>
      </c>
      <c r="F2637" s="286" t="s">
        <v>285</v>
      </c>
      <c r="G2637" s="286" t="s">
        <v>285</v>
      </c>
      <c r="H2637" s="323">
        <v>324.84999999999854</v>
      </c>
      <c r="I2637" s="286">
        <v>0</v>
      </c>
      <c r="J2637" s="286">
        <v>145.90000000000146</v>
      </c>
      <c r="K2637" s="286"/>
      <c r="L2637" s="313"/>
      <c r="M2637" s="312">
        <f t="shared" si="52"/>
        <v>470.75</v>
      </c>
      <c r="N2637" s="443"/>
      <c r="O2637" s="443" t="s">
        <v>295</v>
      </c>
      <c r="P2637" s="443"/>
      <c r="Q2637" s="443"/>
      <c r="R2637" s="443"/>
      <c r="S2637" s="464"/>
      <c r="T2637" s="464"/>
      <c r="U2637" s="687"/>
      <c r="V2637" s="464"/>
      <c r="W2637" s="464"/>
    </row>
    <row r="2638" spans="1:23" ht="15">
      <c r="A2638" s="459" t="s">
        <v>818</v>
      </c>
      <c r="B2638" s="459" t="s">
        <v>806</v>
      </c>
      <c r="C2638" s="443"/>
      <c r="D2638" s="443"/>
      <c r="E2638" s="286" t="s">
        <v>285</v>
      </c>
      <c r="F2638" s="286" t="s">
        <v>285</v>
      </c>
      <c r="G2638" s="286" t="s">
        <v>285</v>
      </c>
      <c r="H2638" s="286">
        <v>199.50000000000364</v>
      </c>
      <c r="I2638" s="286">
        <v>0</v>
      </c>
      <c r="J2638" s="286">
        <v>240.19999999999345</v>
      </c>
      <c r="K2638" s="286"/>
      <c r="L2638" s="313"/>
      <c r="M2638" s="312">
        <f t="shared" si="52"/>
        <v>439.69999999999709</v>
      </c>
      <c r="N2638" s="443"/>
      <c r="O2638" s="443"/>
      <c r="P2638" s="443"/>
      <c r="Q2638" s="443"/>
      <c r="R2638" s="443"/>
      <c r="S2638" s="464"/>
      <c r="T2638" s="464"/>
      <c r="U2638" s="686"/>
      <c r="V2638" s="464"/>
      <c r="W2638" s="464"/>
    </row>
    <row r="2639" spans="1:23" ht="15">
      <c r="A2639" s="459" t="s">
        <v>820</v>
      </c>
      <c r="B2639" s="464" t="s">
        <v>819</v>
      </c>
      <c r="C2639" s="443"/>
      <c r="D2639" s="443"/>
      <c r="E2639" s="286" t="s">
        <v>285</v>
      </c>
      <c r="F2639" s="286" t="s">
        <v>285</v>
      </c>
      <c r="G2639" s="286" t="s">
        <v>285</v>
      </c>
      <c r="H2639" s="286">
        <v>138.79999999999563</v>
      </c>
      <c r="I2639" s="286">
        <v>0</v>
      </c>
      <c r="J2639" s="286">
        <v>291.50000000000728</v>
      </c>
      <c r="K2639" s="286"/>
      <c r="L2639" s="313"/>
      <c r="M2639" s="312">
        <f t="shared" si="52"/>
        <v>430.30000000000291</v>
      </c>
      <c r="N2639" s="443"/>
      <c r="O2639" s="443"/>
      <c r="P2639" s="443"/>
      <c r="Q2639" s="443"/>
      <c r="R2639" s="443"/>
      <c r="S2639" s="530"/>
      <c r="T2639" s="464"/>
      <c r="U2639" s="686"/>
      <c r="V2639" s="464"/>
      <c r="W2639" s="464"/>
    </row>
    <row r="2640" spans="1:23" ht="15">
      <c r="A2640" s="459" t="s">
        <v>823</v>
      </c>
      <c r="B2640" s="464" t="s">
        <v>855</v>
      </c>
      <c r="C2640" s="443"/>
      <c r="D2640" s="443"/>
      <c r="E2640" s="286" t="s">
        <v>285</v>
      </c>
      <c r="F2640" s="286" t="s">
        <v>285</v>
      </c>
      <c r="G2640" s="286" t="s">
        <v>285</v>
      </c>
      <c r="H2640" s="286">
        <v>234.49999999999636</v>
      </c>
      <c r="I2640" s="286">
        <v>0</v>
      </c>
      <c r="J2640" s="286">
        <v>152</v>
      </c>
      <c r="K2640" s="286"/>
      <c r="L2640" s="313"/>
      <c r="M2640" s="312">
        <f t="shared" si="52"/>
        <v>386.49999999999636</v>
      </c>
      <c r="N2640" s="443"/>
      <c r="O2640" s="443"/>
      <c r="P2640" s="443"/>
      <c r="Q2640" s="443"/>
      <c r="R2640" s="443"/>
      <c r="S2640" s="530"/>
      <c r="T2640" s="464"/>
      <c r="U2640" s="686"/>
      <c r="V2640" s="464"/>
      <c r="W2640" s="464"/>
    </row>
    <row r="2641" spans="1:23" ht="15">
      <c r="A2641" s="459" t="s">
        <v>824</v>
      </c>
      <c r="B2641" s="464" t="s">
        <v>822</v>
      </c>
      <c r="C2641" s="443"/>
      <c r="D2641" s="443"/>
      <c r="E2641" s="286" t="s">
        <v>285</v>
      </c>
      <c r="F2641" s="286" t="s">
        <v>285</v>
      </c>
      <c r="G2641" s="286" t="s">
        <v>285</v>
      </c>
      <c r="H2641" s="286">
        <v>166.79999999999563</v>
      </c>
      <c r="I2641" s="286">
        <v>0</v>
      </c>
      <c r="J2641" s="286">
        <v>208.20000000000437</v>
      </c>
      <c r="K2641" s="286"/>
      <c r="L2641" s="313"/>
      <c r="M2641" s="312">
        <f t="shared" si="52"/>
        <v>375</v>
      </c>
      <c r="N2641" s="443"/>
      <c r="O2641" s="443"/>
      <c r="P2641" s="443"/>
      <c r="Q2641" s="443"/>
      <c r="R2641" s="443"/>
      <c r="S2641" s="343"/>
      <c r="T2641" s="464"/>
      <c r="U2641" s="686"/>
      <c r="V2641" s="464"/>
      <c r="W2641" s="464"/>
    </row>
    <row r="2642" spans="1:23" ht="15">
      <c r="A2642" s="459" t="s">
        <v>827</v>
      </c>
      <c r="B2642" s="530" t="s">
        <v>2239</v>
      </c>
      <c r="C2642" s="446"/>
      <c r="D2642" s="446"/>
      <c r="E2642" s="286" t="s">
        <v>285</v>
      </c>
      <c r="F2642" s="286" t="s">
        <v>285</v>
      </c>
      <c r="G2642" s="286" t="s">
        <v>285</v>
      </c>
      <c r="H2642" s="286" t="s">
        <v>285</v>
      </c>
      <c r="I2642" s="286">
        <v>0</v>
      </c>
      <c r="J2642" s="301">
        <v>369.79999999999745</v>
      </c>
      <c r="K2642" s="301"/>
      <c r="L2642" s="313"/>
      <c r="M2642" s="312">
        <f t="shared" si="52"/>
        <v>369.79999999999745</v>
      </c>
      <c r="N2642" s="443"/>
      <c r="O2642" s="443" t="s">
        <v>307</v>
      </c>
      <c r="P2642" s="443"/>
      <c r="Q2642" s="443"/>
      <c r="R2642" s="443"/>
      <c r="S2642" s="343"/>
      <c r="T2642" s="464"/>
      <c r="U2642" s="686"/>
      <c r="V2642" s="464"/>
      <c r="W2642" s="464"/>
    </row>
    <row r="2643" spans="1:23" ht="15">
      <c r="A2643" s="459" t="s">
        <v>829</v>
      </c>
      <c r="B2643" s="464" t="s">
        <v>828</v>
      </c>
      <c r="C2643" s="443"/>
      <c r="D2643" s="443"/>
      <c r="E2643" s="286" t="s">
        <v>285</v>
      </c>
      <c r="F2643" s="286" t="s">
        <v>285</v>
      </c>
      <c r="G2643" s="286" t="s">
        <v>285</v>
      </c>
      <c r="H2643" s="286">
        <v>196.65000000000146</v>
      </c>
      <c r="I2643" s="286">
        <v>0</v>
      </c>
      <c r="J2643" s="286">
        <v>164.89999999999964</v>
      </c>
      <c r="K2643" s="286"/>
      <c r="L2643" s="313"/>
      <c r="M2643" s="312">
        <f t="shared" si="52"/>
        <v>361.55000000000109</v>
      </c>
      <c r="N2643" s="443"/>
      <c r="O2643" s="443"/>
      <c r="P2643" s="443"/>
      <c r="Q2643" s="443"/>
      <c r="R2643" s="443"/>
      <c r="S2643" s="343"/>
      <c r="T2643" s="464"/>
      <c r="U2643" s="686"/>
      <c r="V2643" s="464"/>
      <c r="W2643" s="464"/>
    </row>
    <row r="2644" spans="1:23" ht="15">
      <c r="A2644" s="459" t="s">
        <v>834</v>
      </c>
      <c r="B2644" s="361" t="s">
        <v>1850</v>
      </c>
      <c r="C2644" s="446"/>
      <c r="D2644" s="446"/>
      <c r="E2644" s="286" t="s">
        <v>285</v>
      </c>
      <c r="F2644" s="286" t="s">
        <v>285</v>
      </c>
      <c r="G2644" s="286" t="s">
        <v>285</v>
      </c>
      <c r="H2644" s="286" t="s">
        <v>285</v>
      </c>
      <c r="I2644" s="286">
        <v>0</v>
      </c>
      <c r="J2644" s="302">
        <v>357</v>
      </c>
      <c r="K2644" s="302"/>
      <c r="L2644" s="313"/>
      <c r="M2644" s="312">
        <f t="shared" si="52"/>
        <v>357</v>
      </c>
      <c r="N2644" s="443"/>
      <c r="O2644" s="443" t="s">
        <v>289</v>
      </c>
      <c r="P2644" s="443"/>
      <c r="Q2644" s="443"/>
      <c r="R2644" s="443"/>
      <c r="S2644" s="464"/>
      <c r="T2644" s="464"/>
      <c r="U2644" s="686"/>
      <c r="V2644" s="464"/>
      <c r="W2644" s="464"/>
    </row>
    <row r="2645" spans="1:23" ht="15">
      <c r="A2645" s="459" t="s">
        <v>838</v>
      </c>
      <c r="B2645" s="464" t="s">
        <v>873</v>
      </c>
      <c r="C2645" s="443"/>
      <c r="D2645" s="443"/>
      <c r="E2645" s="286" t="s">
        <v>285</v>
      </c>
      <c r="F2645" s="286" t="s">
        <v>285</v>
      </c>
      <c r="G2645" s="286" t="s">
        <v>285</v>
      </c>
      <c r="H2645" s="286">
        <v>129.49999999999636</v>
      </c>
      <c r="I2645" s="286">
        <v>0</v>
      </c>
      <c r="J2645" s="286">
        <v>218.89999999999782</v>
      </c>
      <c r="K2645" s="286"/>
      <c r="L2645" s="313"/>
      <c r="M2645" s="312">
        <f t="shared" si="52"/>
        <v>348.39999999999418</v>
      </c>
      <c r="N2645" s="443"/>
      <c r="O2645" s="443"/>
      <c r="P2645" s="443"/>
      <c r="Q2645" s="443"/>
      <c r="R2645" s="443"/>
      <c r="S2645" s="530"/>
      <c r="T2645" s="464"/>
      <c r="U2645" s="686"/>
      <c r="V2645" s="464"/>
      <c r="W2645" s="464"/>
    </row>
    <row r="2646" spans="1:23" ht="15">
      <c r="A2646" s="459" t="s">
        <v>839</v>
      </c>
      <c r="B2646" s="464" t="s">
        <v>852</v>
      </c>
      <c r="C2646" s="443"/>
      <c r="D2646" s="443"/>
      <c r="E2646" s="286" t="s">
        <v>285</v>
      </c>
      <c r="F2646" s="286" t="s">
        <v>285</v>
      </c>
      <c r="G2646" s="286" t="s">
        <v>285</v>
      </c>
      <c r="H2646" s="286">
        <v>160.99999999999636</v>
      </c>
      <c r="I2646" s="286">
        <v>0</v>
      </c>
      <c r="J2646" s="286">
        <v>182.700000000008</v>
      </c>
      <c r="K2646" s="286"/>
      <c r="L2646" s="313"/>
      <c r="M2646" s="312">
        <f t="shared" si="52"/>
        <v>343.70000000000437</v>
      </c>
      <c r="N2646" s="443"/>
      <c r="O2646" s="443"/>
      <c r="P2646" s="443"/>
      <c r="Q2646" s="443"/>
      <c r="R2646" s="443"/>
      <c r="S2646" s="464"/>
      <c r="T2646" s="464"/>
      <c r="U2646" s="686"/>
      <c r="V2646" s="464"/>
      <c r="W2646" s="464"/>
    </row>
    <row r="2647" spans="1:23" ht="15">
      <c r="A2647" s="459" t="s">
        <v>840</v>
      </c>
      <c r="B2647" s="459" t="s">
        <v>807</v>
      </c>
      <c r="C2647" s="443"/>
      <c r="D2647" s="443"/>
      <c r="E2647" s="286" t="s">
        <v>285</v>
      </c>
      <c r="F2647" s="286" t="s">
        <v>285</v>
      </c>
      <c r="G2647" s="286" t="s">
        <v>285</v>
      </c>
      <c r="H2647" s="286">
        <v>154.20000000000437</v>
      </c>
      <c r="I2647" s="286">
        <v>0</v>
      </c>
      <c r="J2647" s="286">
        <v>177.39999999999782</v>
      </c>
      <c r="K2647" s="286"/>
      <c r="L2647" s="313"/>
      <c r="M2647" s="312">
        <f t="shared" si="52"/>
        <v>331.60000000000218</v>
      </c>
      <c r="N2647" s="443"/>
      <c r="O2647" s="443"/>
      <c r="P2647" s="443"/>
      <c r="Q2647" s="443"/>
      <c r="R2647" s="443"/>
      <c r="S2647" s="464"/>
      <c r="T2647" s="464"/>
      <c r="U2647" s="688"/>
      <c r="V2647" s="464"/>
      <c r="W2647" s="464"/>
    </row>
    <row r="2648" spans="1:23" ht="15">
      <c r="A2648" s="459" t="s">
        <v>846</v>
      </c>
      <c r="B2648" s="464" t="s">
        <v>830</v>
      </c>
      <c r="C2648" s="443"/>
      <c r="D2648" s="443"/>
      <c r="E2648" s="286" t="s">
        <v>285</v>
      </c>
      <c r="F2648" s="286" t="s">
        <v>285</v>
      </c>
      <c r="G2648" s="286" t="s">
        <v>285</v>
      </c>
      <c r="H2648" s="286">
        <v>226</v>
      </c>
      <c r="I2648" s="286">
        <v>0</v>
      </c>
      <c r="J2648" s="286">
        <v>100.5</v>
      </c>
      <c r="K2648" s="286"/>
      <c r="L2648" s="313"/>
      <c r="M2648" s="312">
        <f t="shared" si="52"/>
        <v>326.5</v>
      </c>
      <c r="N2648" s="443"/>
      <c r="O2648" s="443"/>
      <c r="P2648" s="443"/>
      <c r="Q2648" s="443"/>
      <c r="R2648" s="443"/>
      <c r="S2648" s="464"/>
      <c r="T2648" s="464"/>
      <c r="U2648" s="686"/>
      <c r="V2648" s="464"/>
      <c r="W2648" s="464"/>
    </row>
    <row r="2649" spans="1:23" ht="15">
      <c r="A2649" s="459" t="s">
        <v>854</v>
      </c>
      <c r="B2649" s="530" t="s">
        <v>2246</v>
      </c>
      <c r="C2649" s="446"/>
      <c r="D2649" s="446"/>
      <c r="E2649" s="286" t="s">
        <v>285</v>
      </c>
      <c r="F2649" s="286" t="s">
        <v>285</v>
      </c>
      <c r="G2649" s="286" t="s">
        <v>285</v>
      </c>
      <c r="H2649" s="286" t="s">
        <v>285</v>
      </c>
      <c r="I2649" s="286">
        <v>0</v>
      </c>
      <c r="J2649" s="323">
        <v>319.59999999999127</v>
      </c>
      <c r="K2649" s="323"/>
      <c r="L2649" s="313"/>
      <c r="M2649" s="312">
        <f t="shared" si="52"/>
        <v>319.59999999999127</v>
      </c>
      <c r="N2649" s="443"/>
      <c r="O2649" s="443" t="s">
        <v>290</v>
      </c>
      <c r="P2649" s="443"/>
      <c r="Q2649" s="443"/>
      <c r="R2649" s="443"/>
      <c r="S2649" s="530"/>
      <c r="T2649" s="464"/>
      <c r="U2649" s="687"/>
      <c r="V2649" s="464"/>
      <c r="W2649" s="464"/>
    </row>
    <row r="2650" spans="1:23" ht="15">
      <c r="A2650" s="459" t="s">
        <v>858</v>
      </c>
      <c r="B2650" s="464" t="s">
        <v>179</v>
      </c>
      <c r="C2650" s="443"/>
      <c r="D2650" s="443"/>
      <c r="E2650" s="286">
        <v>315.8</v>
      </c>
      <c r="F2650" s="286" t="s">
        <v>285</v>
      </c>
      <c r="G2650" s="286" t="s">
        <v>285</v>
      </c>
      <c r="H2650" s="286" t="s">
        <v>285</v>
      </c>
      <c r="I2650" s="286">
        <v>0</v>
      </c>
      <c r="J2650" s="286" t="s">
        <v>285</v>
      </c>
      <c r="K2650" s="286"/>
      <c r="L2650" s="313"/>
      <c r="M2650" s="312">
        <f t="shared" si="52"/>
        <v>315.8</v>
      </c>
      <c r="N2650" s="443"/>
      <c r="O2650" s="443"/>
      <c r="P2650" s="443"/>
      <c r="Q2650" s="443"/>
      <c r="R2650" s="443"/>
      <c r="S2650" s="459"/>
      <c r="T2650" s="464"/>
      <c r="U2650" s="686"/>
      <c r="V2650" s="464"/>
      <c r="W2650" s="464"/>
    </row>
    <row r="2651" spans="1:23" ht="15">
      <c r="A2651" s="459" t="s">
        <v>859</v>
      </c>
      <c r="B2651" s="361" t="s">
        <v>1856</v>
      </c>
      <c r="C2651" s="446"/>
      <c r="D2651" s="446"/>
      <c r="E2651" s="286" t="s">
        <v>285</v>
      </c>
      <c r="F2651" s="286" t="s">
        <v>285</v>
      </c>
      <c r="G2651" s="286" t="s">
        <v>285</v>
      </c>
      <c r="H2651" s="286" t="s">
        <v>285</v>
      </c>
      <c r="I2651" s="286">
        <v>0</v>
      </c>
      <c r="J2651" s="323">
        <v>313.90000000000146</v>
      </c>
      <c r="K2651" s="323"/>
      <c r="L2651" s="313"/>
      <c r="M2651" s="312">
        <f t="shared" si="52"/>
        <v>313.90000000000146</v>
      </c>
      <c r="N2651" s="443"/>
      <c r="O2651" s="443" t="s">
        <v>291</v>
      </c>
      <c r="P2651" s="443"/>
      <c r="Q2651" s="443"/>
      <c r="R2651" s="443"/>
      <c r="S2651" s="464"/>
      <c r="T2651" s="464"/>
      <c r="U2651" s="686"/>
      <c r="V2651" s="464"/>
      <c r="W2651" s="464"/>
    </row>
    <row r="2652" spans="1:23" ht="15">
      <c r="A2652" s="459" t="s">
        <v>860</v>
      </c>
      <c r="B2652" s="361" t="s">
        <v>1854</v>
      </c>
      <c r="C2652" s="446"/>
      <c r="D2652" s="446"/>
      <c r="E2652" s="286" t="s">
        <v>285</v>
      </c>
      <c r="F2652" s="286" t="s">
        <v>285</v>
      </c>
      <c r="G2652" s="286" t="s">
        <v>285</v>
      </c>
      <c r="H2652" s="286" t="s">
        <v>285</v>
      </c>
      <c r="I2652" s="286">
        <v>0</v>
      </c>
      <c r="J2652" s="323">
        <v>311.19999999999345</v>
      </c>
      <c r="K2652" s="323"/>
      <c r="L2652" s="313"/>
      <c r="M2652" s="312">
        <f t="shared" si="52"/>
        <v>311.19999999999345</v>
      </c>
      <c r="N2652" s="443"/>
      <c r="O2652" s="443" t="s">
        <v>304</v>
      </c>
      <c r="P2652" s="443"/>
      <c r="Q2652" s="443"/>
      <c r="R2652" s="443"/>
      <c r="S2652" s="343"/>
      <c r="T2652" s="464"/>
      <c r="U2652" s="686"/>
      <c r="V2652" s="464"/>
      <c r="W2652" s="464"/>
    </row>
    <row r="2653" spans="1:23" ht="15">
      <c r="A2653" s="459" t="s">
        <v>866</v>
      </c>
      <c r="B2653" s="361" t="s">
        <v>1844</v>
      </c>
      <c r="C2653" s="446"/>
      <c r="D2653" s="446"/>
      <c r="E2653" s="286" t="s">
        <v>285</v>
      </c>
      <c r="F2653" s="286" t="s">
        <v>285</v>
      </c>
      <c r="G2653" s="286" t="s">
        <v>285</v>
      </c>
      <c r="H2653" s="286" t="s">
        <v>285</v>
      </c>
      <c r="I2653" s="286">
        <v>0</v>
      </c>
      <c r="J2653" s="323">
        <v>306.29999999998836</v>
      </c>
      <c r="K2653" s="323"/>
      <c r="L2653" s="313"/>
      <c r="M2653" s="312">
        <f t="shared" si="52"/>
        <v>306.29999999998836</v>
      </c>
      <c r="N2653" s="443"/>
      <c r="O2653" s="443" t="s">
        <v>294</v>
      </c>
      <c r="P2653" s="443"/>
      <c r="Q2653" s="443"/>
      <c r="R2653" s="443"/>
      <c r="S2653" s="464"/>
      <c r="T2653" s="464"/>
      <c r="U2653" s="686"/>
      <c r="V2653" s="464"/>
      <c r="W2653" s="464"/>
    </row>
    <row r="2654" spans="1:23" ht="15">
      <c r="A2654" s="459" t="s">
        <v>867</v>
      </c>
      <c r="B2654" s="464" t="s">
        <v>863</v>
      </c>
      <c r="C2654" s="443"/>
      <c r="D2654" s="443"/>
      <c r="E2654" s="286" t="s">
        <v>285</v>
      </c>
      <c r="F2654" s="286" t="s">
        <v>285</v>
      </c>
      <c r="G2654" s="286" t="s">
        <v>285</v>
      </c>
      <c r="H2654" s="286">
        <v>189.79999999999563</v>
      </c>
      <c r="I2654" s="286">
        <v>0</v>
      </c>
      <c r="J2654" s="286">
        <v>108.299999999992</v>
      </c>
      <c r="K2654" s="286"/>
      <c r="L2654" s="313"/>
      <c r="M2654" s="312">
        <f t="shared" si="52"/>
        <v>298.09999999998763</v>
      </c>
      <c r="N2654" s="443"/>
      <c r="O2654" s="443"/>
      <c r="P2654" s="443"/>
      <c r="Q2654" s="443"/>
      <c r="R2654" s="443"/>
      <c r="S2654" s="464"/>
      <c r="T2654" s="464"/>
      <c r="U2654" s="686"/>
      <c r="V2654" s="464"/>
      <c r="W2654" s="464"/>
    </row>
    <row r="2655" spans="1:23" ht="15">
      <c r="A2655" s="459" t="s">
        <v>868</v>
      </c>
      <c r="B2655" s="361" t="s">
        <v>1857</v>
      </c>
      <c r="C2655" s="446"/>
      <c r="D2655" s="446"/>
      <c r="E2655" s="286" t="s">
        <v>285</v>
      </c>
      <c r="F2655" s="286" t="s">
        <v>285</v>
      </c>
      <c r="G2655" s="286" t="s">
        <v>285</v>
      </c>
      <c r="H2655" s="286" t="s">
        <v>285</v>
      </c>
      <c r="I2655" s="286">
        <v>0</v>
      </c>
      <c r="J2655" s="286">
        <v>287.49999999998909</v>
      </c>
      <c r="K2655" s="286"/>
      <c r="L2655" s="313"/>
      <c r="M2655" s="312">
        <f t="shared" si="52"/>
        <v>287.49999999998909</v>
      </c>
      <c r="N2655" s="443"/>
      <c r="O2655" s="443"/>
      <c r="P2655" s="443"/>
      <c r="Q2655" s="443"/>
      <c r="R2655" s="443"/>
      <c r="S2655" s="464"/>
      <c r="T2655" s="464"/>
      <c r="U2655" s="686"/>
      <c r="V2655" s="464"/>
      <c r="W2655" s="464"/>
    </row>
    <row r="2656" spans="1:23" ht="15">
      <c r="A2656" s="459" t="s">
        <v>870</v>
      </c>
      <c r="B2656" s="464" t="s">
        <v>835</v>
      </c>
      <c r="C2656" s="443"/>
      <c r="D2656" s="443"/>
      <c r="E2656" s="286" t="s">
        <v>285</v>
      </c>
      <c r="F2656" s="286" t="s">
        <v>285</v>
      </c>
      <c r="G2656" s="286" t="s">
        <v>285</v>
      </c>
      <c r="H2656" s="286">
        <v>128.00000000000364</v>
      </c>
      <c r="I2656" s="286">
        <v>0</v>
      </c>
      <c r="J2656" s="286">
        <v>157.20000000000437</v>
      </c>
      <c r="K2656" s="286"/>
      <c r="L2656" s="313"/>
      <c r="M2656" s="312">
        <f t="shared" si="52"/>
        <v>285.200000000008</v>
      </c>
      <c r="N2656" s="443"/>
      <c r="O2656" s="443"/>
      <c r="P2656" s="443"/>
      <c r="Q2656" s="443"/>
      <c r="R2656" s="443"/>
      <c r="S2656" s="464"/>
      <c r="T2656" s="464"/>
      <c r="U2656" s="689"/>
      <c r="V2656" s="464"/>
      <c r="W2656" s="464"/>
    </row>
    <row r="2657" spans="1:23" ht="15">
      <c r="A2657" s="459" t="s">
        <v>871</v>
      </c>
      <c r="B2657" s="361" t="s">
        <v>1853</v>
      </c>
      <c r="C2657" s="446"/>
      <c r="D2657" s="446"/>
      <c r="E2657" s="286" t="s">
        <v>285</v>
      </c>
      <c r="F2657" s="286" t="s">
        <v>285</v>
      </c>
      <c r="G2657" s="286" t="s">
        <v>285</v>
      </c>
      <c r="H2657" s="286" t="s">
        <v>285</v>
      </c>
      <c r="I2657" s="286">
        <v>0</v>
      </c>
      <c r="J2657" s="286">
        <v>266.200000000008</v>
      </c>
      <c r="K2657" s="286"/>
      <c r="L2657" s="313"/>
      <c r="M2657" s="312">
        <f t="shared" si="52"/>
        <v>266.200000000008</v>
      </c>
      <c r="N2657" s="443"/>
      <c r="O2657" s="443"/>
      <c r="P2657" s="443"/>
      <c r="Q2657" s="443"/>
      <c r="R2657" s="443"/>
      <c r="S2657" s="530"/>
      <c r="T2657" s="464"/>
      <c r="U2657" s="688"/>
      <c r="V2657" s="464"/>
      <c r="W2657" s="464"/>
    </row>
    <row r="2658" spans="1:23" ht="15">
      <c r="A2658" s="459" t="s">
        <v>872</v>
      </c>
      <c r="B2658" s="464" t="s">
        <v>857</v>
      </c>
      <c r="C2658" s="443"/>
      <c r="D2658" s="443"/>
      <c r="E2658" s="286" t="s">
        <v>285</v>
      </c>
      <c r="F2658" s="286" t="s">
        <v>285</v>
      </c>
      <c r="G2658" s="286" t="s">
        <v>285</v>
      </c>
      <c r="H2658" s="286">
        <v>263.69999999999709</v>
      </c>
      <c r="I2658" s="286">
        <v>0</v>
      </c>
      <c r="J2658" s="286" t="s">
        <v>285</v>
      </c>
      <c r="K2658" s="286"/>
      <c r="L2658" s="313"/>
      <c r="M2658" s="312">
        <f t="shared" si="52"/>
        <v>263.69999999999709</v>
      </c>
      <c r="N2658" s="443"/>
      <c r="O2658" s="443"/>
      <c r="P2658" s="443"/>
      <c r="Q2658" s="443"/>
      <c r="R2658" s="443"/>
      <c r="S2658" s="530"/>
      <c r="T2658" s="464"/>
      <c r="U2658" s="686"/>
      <c r="V2658" s="464"/>
      <c r="W2658" s="464"/>
    </row>
    <row r="2659" spans="1:23" ht="15">
      <c r="A2659" s="459" t="s">
        <v>875</v>
      </c>
      <c r="B2659" s="464" t="s">
        <v>847</v>
      </c>
      <c r="C2659" s="443"/>
      <c r="D2659" s="443"/>
      <c r="E2659" s="286" t="s">
        <v>285</v>
      </c>
      <c r="F2659" s="286" t="s">
        <v>285</v>
      </c>
      <c r="G2659" s="286" t="s">
        <v>285</v>
      </c>
      <c r="H2659" s="286">
        <v>262.09999999999491</v>
      </c>
      <c r="I2659" s="286">
        <v>0</v>
      </c>
      <c r="J2659" s="286" t="s">
        <v>285</v>
      </c>
      <c r="K2659" s="286"/>
      <c r="L2659" s="313"/>
      <c r="M2659" s="312">
        <f t="shared" si="52"/>
        <v>262.09999999999491</v>
      </c>
      <c r="N2659" s="443"/>
      <c r="O2659" s="443"/>
      <c r="P2659" s="443"/>
      <c r="Q2659" s="443"/>
      <c r="R2659" s="443"/>
      <c r="S2659" s="464"/>
      <c r="T2659" s="464"/>
      <c r="U2659" s="686"/>
      <c r="V2659" s="464"/>
      <c r="W2659" s="464"/>
    </row>
    <row r="2660" spans="1:23" ht="15">
      <c r="A2660" s="459" t="s">
        <v>1006</v>
      </c>
      <c r="B2660" s="530" t="s">
        <v>2242</v>
      </c>
      <c r="C2660" s="446"/>
      <c r="D2660" s="446"/>
      <c r="E2660" s="286" t="s">
        <v>285</v>
      </c>
      <c r="F2660" s="286" t="s">
        <v>285</v>
      </c>
      <c r="G2660" s="286" t="s">
        <v>285</v>
      </c>
      <c r="H2660" s="286" t="s">
        <v>285</v>
      </c>
      <c r="I2660" s="286">
        <v>0</v>
      </c>
      <c r="J2660" s="286">
        <v>259.89999999999964</v>
      </c>
      <c r="K2660" s="286"/>
      <c r="L2660" s="313"/>
      <c r="M2660" s="312">
        <f t="shared" si="52"/>
        <v>259.89999999999964</v>
      </c>
      <c r="N2660" s="443"/>
      <c r="O2660" s="443"/>
      <c r="P2660" s="443"/>
      <c r="Q2660" s="443"/>
      <c r="R2660" s="443"/>
      <c r="S2660" s="464"/>
      <c r="T2660" s="464"/>
      <c r="U2660" s="686"/>
      <c r="V2660" s="464"/>
      <c r="W2660" s="464"/>
    </row>
    <row r="2661" spans="1:23" ht="15">
      <c r="A2661" s="459" t="s">
        <v>1007</v>
      </c>
      <c r="B2661" s="464" t="s">
        <v>844</v>
      </c>
      <c r="C2661" s="443"/>
      <c r="D2661" s="443"/>
      <c r="E2661" s="286" t="s">
        <v>285</v>
      </c>
      <c r="F2661" s="286" t="s">
        <v>285</v>
      </c>
      <c r="G2661" s="286" t="s">
        <v>285</v>
      </c>
      <c r="H2661" s="286">
        <v>91</v>
      </c>
      <c r="I2661" s="286">
        <v>0</v>
      </c>
      <c r="J2661" s="286">
        <v>138.59999999999854</v>
      </c>
      <c r="K2661" s="286"/>
      <c r="L2661" s="313"/>
      <c r="M2661" s="312">
        <f t="shared" si="52"/>
        <v>229.59999999999854</v>
      </c>
      <c r="N2661" s="443"/>
      <c r="O2661" s="443"/>
      <c r="P2661" s="443"/>
      <c r="Q2661" s="443"/>
      <c r="R2661" s="443"/>
      <c r="S2661" s="464"/>
      <c r="T2661" s="464"/>
      <c r="U2661" s="687"/>
      <c r="V2661" s="464"/>
      <c r="W2661" s="464"/>
    </row>
    <row r="2662" spans="1:23" ht="15">
      <c r="A2662" s="459" t="s">
        <v>1008</v>
      </c>
      <c r="B2662" s="361" t="s">
        <v>1839</v>
      </c>
      <c r="C2662" s="446"/>
      <c r="D2662" s="446"/>
      <c r="E2662" s="286" t="s">
        <v>285</v>
      </c>
      <c r="F2662" s="286" t="s">
        <v>285</v>
      </c>
      <c r="G2662" s="286" t="s">
        <v>285</v>
      </c>
      <c r="H2662" s="286" t="s">
        <v>285</v>
      </c>
      <c r="I2662" s="286">
        <v>0</v>
      </c>
      <c r="J2662" s="286">
        <v>221.49999999999818</v>
      </c>
      <c r="K2662" s="286"/>
      <c r="L2662" s="313"/>
      <c r="M2662" s="312">
        <f t="shared" si="52"/>
        <v>221.49999999999818</v>
      </c>
      <c r="N2662" s="443"/>
      <c r="O2662" s="443"/>
      <c r="P2662" s="443"/>
      <c r="Q2662" s="443"/>
      <c r="R2662" s="443"/>
      <c r="S2662" s="530"/>
      <c r="T2662" s="464"/>
      <c r="U2662" s="689"/>
      <c r="V2662" s="464"/>
      <c r="W2662" s="464"/>
    </row>
    <row r="2663" spans="1:23" ht="15">
      <c r="A2663" s="459" t="s">
        <v>1009</v>
      </c>
      <c r="B2663" s="459" t="s">
        <v>801</v>
      </c>
      <c r="C2663" s="443"/>
      <c r="D2663" s="443"/>
      <c r="E2663" s="286" t="s">
        <v>285</v>
      </c>
      <c r="F2663" s="286" t="s">
        <v>285</v>
      </c>
      <c r="G2663" s="286" t="s">
        <v>285</v>
      </c>
      <c r="H2663" s="286">
        <v>184</v>
      </c>
      <c r="I2663" s="286">
        <v>0</v>
      </c>
      <c r="J2663" s="286">
        <v>25.299999999997453</v>
      </c>
      <c r="K2663" s="286"/>
      <c r="L2663" s="313"/>
      <c r="M2663" s="312">
        <f t="shared" si="52"/>
        <v>209.29999999999745</v>
      </c>
      <c r="N2663" s="443"/>
      <c r="O2663" s="443"/>
      <c r="P2663" s="443"/>
      <c r="Q2663" s="443"/>
      <c r="R2663" s="443"/>
      <c r="S2663" s="530"/>
      <c r="T2663" s="464"/>
      <c r="U2663" s="688"/>
      <c r="V2663" s="464"/>
      <c r="W2663" s="464"/>
    </row>
    <row r="2664" spans="1:23" ht="15">
      <c r="A2664" s="459" t="s">
        <v>1010</v>
      </c>
      <c r="B2664" s="530" t="s">
        <v>2237</v>
      </c>
      <c r="C2664" s="446"/>
      <c r="D2664" s="446"/>
      <c r="E2664" s="286" t="s">
        <v>285</v>
      </c>
      <c r="F2664" s="286" t="s">
        <v>285</v>
      </c>
      <c r="G2664" s="286" t="s">
        <v>285</v>
      </c>
      <c r="H2664" s="286" t="s">
        <v>285</v>
      </c>
      <c r="I2664" s="286">
        <v>0</v>
      </c>
      <c r="J2664" s="286">
        <v>201.49999999999272</v>
      </c>
      <c r="K2664" s="286"/>
      <c r="L2664" s="313"/>
      <c r="M2664" s="312">
        <f t="shared" ref="M2664:M2687" si="53">SUM(E2664:J2664)</f>
        <v>201.49999999999272</v>
      </c>
      <c r="N2664" s="443"/>
      <c r="O2664" s="443"/>
      <c r="P2664" s="443"/>
      <c r="Q2664" s="443"/>
      <c r="R2664" s="443"/>
      <c r="S2664" s="459"/>
      <c r="T2664" s="464"/>
      <c r="U2664" s="688"/>
      <c r="V2664" s="464"/>
      <c r="W2664" s="464"/>
    </row>
    <row r="2665" spans="1:23" ht="15">
      <c r="A2665" s="459" t="s">
        <v>1011</v>
      </c>
      <c r="B2665" s="530" t="s">
        <v>2243</v>
      </c>
      <c r="C2665" s="446"/>
      <c r="D2665" s="446"/>
      <c r="E2665" s="286" t="s">
        <v>285</v>
      </c>
      <c r="F2665" s="286" t="s">
        <v>285</v>
      </c>
      <c r="G2665" s="286" t="s">
        <v>285</v>
      </c>
      <c r="H2665" s="286" t="s">
        <v>285</v>
      </c>
      <c r="I2665" s="286">
        <v>0</v>
      </c>
      <c r="J2665" s="286">
        <v>172.89999999999782</v>
      </c>
      <c r="K2665" s="286"/>
      <c r="L2665" s="313"/>
      <c r="M2665" s="312">
        <f t="shared" si="53"/>
        <v>172.89999999999782</v>
      </c>
      <c r="N2665" s="443"/>
      <c r="O2665" s="443"/>
      <c r="P2665" s="443"/>
      <c r="Q2665" s="443"/>
      <c r="R2665" s="443"/>
      <c r="S2665" s="343"/>
      <c r="T2665" s="464"/>
      <c r="U2665" s="687"/>
      <c r="V2665" s="464"/>
      <c r="W2665" s="464"/>
    </row>
    <row r="2666" spans="1:23" ht="15">
      <c r="A2666" s="459" t="s">
        <v>1012</v>
      </c>
      <c r="B2666" s="530" t="s">
        <v>2244</v>
      </c>
      <c r="C2666" s="446"/>
      <c r="D2666" s="446"/>
      <c r="E2666" s="286" t="s">
        <v>285</v>
      </c>
      <c r="F2666" s="286" t="s">
        <v>285</v>
      </c>
      <c r="G2666" s="286" t="s">
        <v>285</v>
      </c>
      <c r="H2666" s="286" t="s">
        <v>285</v>
      </c>
      <c r="I2666" s="286">
        <v>0</v>
      </c>
      <c r="J2666" s="286">
        <v>170.00000000000364</v>
      </c>
      <c r="K2666" s="286"/>
      <c r="L2666" s="313"/>
      <c r="M2666" s="312">
        <f t="shared" si="53"/>
        <v>170.00000000000364</v>
      </c>
      <c r="N2666" s="443"/>
      <c r="O2666" s="443"/>
      <c r="P2666" s="443"/>
      <c r="Q2666" s="443"/>
      <c r="R2666" s="443"/>
      <c r="S2666" s="530"/>
      <c r="T2666" s="464"/>
      <c r="U2666" s="688"/>
      <c r="V2666" s="464"/>
      <c r="W2666" s="464"/>
    </row>
    <row r="2667" spans="1:23" ht="15">
      <c r="A2667" s="459" t="s">
        <v>1013</v>
      </c>
      <c r="B2667" s="361" t="s">
        <v>1849</v>
      </c>
      <c r="C2667" s="446"/>
      <c r="D2667" s="446"/>
      <c r="E2667" s="286" t="s">
        <v>285</v>
      </c>
      <c r="F2667" s="286" t="s">
        <v>285</v>
      </c>
      <c r="G2667" s="286" t="s">
        <v>285</v>
      </c>
      <c r="H2667" s="286" t="s">
        <v>285</v>
      </c>
      <c r="I2667" s="286">
        <v>0</v>
      </c>
      <c r="J2667" s="286">
        <v>168.59999999999854</v>
      </c>
      <c r="K2667" s="286"/>
      <c r="L2667" s="313"/>
      <c r="M2667" s="312">
        <f t="shared" si="53"/>
        <v>168.59999999999854</v>
      </c>
      <c r="N2667" s="443"/>
      <c r="O2667" s="443"/>
      <c r="P2667" s="443"/>
      <c r="Q2667" s="443"/>
      <c r="R2667" s="443"/>
      <c r="S2667" s="459"/>
      <c r="T2667" s="464"/>
      <c r="U2667" s="686"/>
      <c r="V2667" s="464"/>
      <c r="W2667" s="464"/>
    </row>
    <row r="2668" spans="1:23" ht="15">
      <c r="A2668" s="459" t="s">
        <v>1014</v>
      </c>
      <c r="B2668" s="361" t="s">
        <v>1852</v>
      </c>
      <c r="C2668" s="446"/>
      <c r="D2668" s="446"/>
      <c r="E2668" s="286" t="s">
        <v>285</v>
      </c>
      <c r="F2668" s="286" t="s">
        <v>285</v>
      </c>
      <c r="G2668" s="286" t="s">
        <v>285</v>
      </c>
      <c r="H2668" s="286" t="s">
        <v>285</v>
      </c>
      <c r="I2668" s="286">
        <v>0</v>
      </c>
      <c r="J2668" s="286">
        <v>163.49999999999636</v>
      </c>
      <c r="K2668" s="286"/>
      <c r="L2668" s="313"/>
      <c r="M2668" s="312">
        <f t="shared" si="53"/>
        <v>163.49999999999636</v>
      </c>
      <c r="N2668" s="443"/>
      <c r="O2668" s="443"/>
      <c r="P2668" s="443"/>
      <c r="Q2668" s="443"/>
      <c r="R2668" s="443"/>
      <c r="S2668" s="343"/>
      <c r="T2668" s="464"/>
      <c r="U2668" s="686"/>
      <c r="V2668" s="464"/>
      <c r="W2668" s="464"/>
    </row>
    <row r="2669" spans="1:23" ht="15">
      <c r="A2669" s="459" t="s">
        <v>1015</v>
      </c>
      <c r="B2669" s="361" t="s">
        <v>1858</v>
      </c>
      <c r="C2669" s="446"/>
      <c r="D2669" s="446"/>
      <c r="E2669" s="286" t="s">
        <v>285</v>
      </c>
      <c r="F2669" s="286" t="s">
        <v>285</v>
      </c>
      <c r="G2669" s="286" t="s">
        <v>285</v>
      </c>
      <c r="H2669" s="286" t="s">
        <v>285</v>
      </c>
      <c r="I2669" s="286">
        <v>0</v>
      </c>
      <c r="J2669" s="286">
        <v>160.99999999999636</v>
      </c>
      <c r="K2669" s="286"/>
      <c r="L2669" s="313"/>
      <c r="M2669" s="312">
        <f t="shared" si="53"/>
        <v>160.99999999999636</v>
      </c>
      <c r="N2669" s="443"/>
      <c r="O2669" s="443"/>
      <c r="P2669" s="443"/>
      <c r="Q2669" s="443"/>
      <c r="R2669" s="443"/>
      <c r="S2669" s="464"/>
      <c r="T2669" s="464"/>
      <c r="U2669" s="688"/>
      <c r="V2669" s="464"/>
      <c r="W2669" s="464"/>
    </row>
    <row r="2670" spans="1:23" ht="15">
      <c r="A2670" s="459" t="s">
        <v>1016</v>
      </c>
      <c r="B2670" s="464" t="s">
        <v>164</v>
      </c>
      <c r="C2670" s="443"/>
      <c r="D2670" s="443"/>
      <c r="E2670" s="286" t="s">
        <v>285</v>
      </c>
      <c r="F2670" s="286" t="s">
        <v>285</v>
      </c>
      <c r="G2670" s="286">
        <v>156.85</v>
      </c>
      <c r="H2670" s="286" t="s">
        <v>285</v>
      </c>
      <c r="I2670" s="286">
        <v>0</v>
      </c>
      <c r="J2670" s="286" t="s">
        <v>285</v>
      </c>
      <c r="K2670" s="286"/>
      <c r="L2670" s="313"/>
      <c r="M2670" s="312">
        <f t="shared" si="53"/>
        <v>156.85</v>
      </c>
      <c r="N2670" s="443"/>
      <c r="O2670" s="443"/>
      <c r="P2670" s="443"/>
      <c r="Q2670" s="443"/>
      <c r="R2670" s="443"/>
      <c r="S2670" s="464"/>
      <c r="T2670" s="464"/>
      <c r="U2670" s="688"/>
      <c r="V2670" s="464"/>
      <c r="W2670" s="464"/>
    </row>
    <row r="2671" spans="1:23" ht="15">
      <c r="A2671" s="459" t="s">
        <v>1017</v>
      </c>
      <c r="B2671" s="343" t="s">
        <v>1859</v>
      </c>
      <c r="C2671" s="446"/>
      <c r="D2671" s="446"/>
      <c r="E2671" s="286" t="s">
        <v>285</v>
      </c>
      <c r="F2671" s="286" t="s">
        <v>285</v>
      </c>
      <c r="G2671" s="286" t="s">
        <v>285</v>
      </c>
      <c r="H2671" s="286" t="s">
        <v>285</v>
      </c>
      <c r="I2671" s="286">
        <v>0</v>
      </c>
      <c r="J2671" s="286">
        <v>152.00000000000728</v>
      </c>
      <c r="K2671" s="286"/>
      <c r="L2671" s="313"/>
      <c r="M2671" s="312">
        <f t="shared" si="53"/>
        <v>152.00000000000728</v>
      </c>
      <c r="N2671" s="443"/>
      <c r="O2671" s="443"/>
      <c r="P2671" s="443"/>
      <c r="Q2671" s="443"/>
      <c r="R2671" s="443"/>
      <c r="S2671" s="530"/>
      <c r="T2671" s="464"/>
      <c r="U2671" s="686"/>
      <c r="V2671" s="464"/>
      <c r="W2671" s="464"/>
    </row>
    <row r="2672" spans="1:23" ht="15">
      <c r="A2672" s="459" t="s">
        <v>1018</v>
      </c>
      <c r="B2672" s="464" t="s">
        <v>837</v>
      </c>
      <c r="C2672" s="443"/>
      <c r="D2672" s="443"/>
      <c r="E2672" s="286" t="s">
        <v>285</v>
      </c>
      <c r="F2672" s="286" t="s">
        <v>285</v>
      </c>
      <c r="G2672" s="286" t="s">
        <v>285</v>
      </c>
      <c r="H2672" s="286">
        <v>52.499999999998181</v>
      </c>
      <c r="I2672" s="286">
        <v>0</v>
      </c>
      <c r="J2672" s="286">
        <v>99.500000000003638</v>
      </c>
      <c r="K2672" s="286"/>
      <c r="L2672" s="313"/>
      <c r="M2672" s="312">
        <f t="shared" si="53"/>
        <v>152.00000000000182</v>
      </c>
      <c r="N2672" s="443"/>
      <c r="O2672" s="443"/>
      <c r="P2672" s="443"/>
      <c r="Q2672" s="443"/>
      <c r="R2672" s="443"/>
      <c r="S2672" s="443"/>
      <c r="T2672" s="443"/>
      <c r="U2672" s="443"/>
      <c r="V2672" s="443"/>
      <c r="W2672" s="443"/>
    </row>
    <row r="2673" spans="1:23" ht="15">
      <c r="A2673" s="459" t="s">
        <v>1019</v>
      </c>
      <c r="B2673" s="530" t="s">
        <v>2256</v>
      </c>
      <c r="C2673" s="446"/>
      <c r="D2673" s="446"/>
      <c r="E2673" s="286" t="s">
        <v>285</v>
      </c>
      <c r="F2673" s="286" t="s">
        <v>285</v>
      </c>
      <c r="G2673" s="286" t="s">
        <v>285</v>
      </c>
      <c r="H2673" s="286" t="s">
        <v>285</v>
      </c>
      <c r="I2673" s="286">
        <v>0</v>
      </c>
      <c r="J2673" s="286">
        <v>148.20000000000073</v>
      </c>
      <c r="K2673" s="286"/>
      <c r="L2673" s="313"/>
      <c r="M2673" s="312">
        <f t="shared" si="53"/>
        <v>148.20000000000073</v>
      </c>
      <c r="N2673" s="443"/>
      <c r="O2673" s="443"/>
      <c r="P2673" s="443"/>
      <c r="Q2673" s="443"/>
      <c r="R2673" s="443"/>
      <c r="S2673" s="443"/>
      <c r="T2673" s="443"/>
      <c r="U2673" s="443"/>
      <c r="V2673" s="443"/>
      <c r="W2673" s="443"/>
    </row>
    <row r="2674" spans="1:23" ht="15">
      <c r="A2674" s="459" t="s">
        <v>1020</v>
      </c>
      <c r="B2674" s="530" t="s">
        <v>2241</v>
      </c>
      <c r="C2674" s="446"/>
      <c r="D2674" s="446"/>
      <c r="E2674" s="286" t="s">
        <v>285</v>
      </c>
      <c r="F2674" s="286" t="s">
        <v>285</v>
      </c>
      <c r="G2674" s="286" t="s">
        <v>285</v>
      </c>
      <c r="H2674" s="286" t="s">
        <v>285</v>
      </c>
      <c r="I2674" s="286">
        <v>0</v>
      </c>
      <c r="J2674" s="286">
        <v>137.89999999999782</v>
      </c>
      <c r="K2674" s="286"/>
      <c r="L2674" s="313"/>
      <c r="M2674" s="312">
        <f t="shared" si="53"/>
        <v>137.89999999999782</v>
      </c>
      <c r="N2674" s="443"/>
      <c r="O2674" s="443"/>
      <c r="P2674" s="443"/>
      <c r="Q2674" s="443"/>
      <c r="R2674" s="443"/>
      <c r="S2674" s="443"/>
      <c r="T2674" s="443"/>
      <c r="U2674" s="443"/>
      <c r="V2674" s="443"/>
      <c r="W2674" s="443"/>
    </row>
    <row r="2675" spans="1:23" ht="15">
      <c r="A2675" s="459" t="s">
        <v>1021</v>
      </c>
      <c r="B2675" s="361" t="s">
        <v>1842</v>
      </c>
      <c r="C2675" s="446"/>
      <c r="D2675" s="446"/>
      <c r="E2675" s="286" t="s">
        <v>285</v>
      </c>
      <c r="F2675" s="286" t="s">
        <v>285</v>
      </c>
      <c r="G2675" s="286" t="s">
        <v>285</v>
      </c>
      <c r="H2675" s="286" t="s">
        <v>285</v>
      </c>
      <c r="I2675" s="286">
        <v>0</v>
      </c>
      <c r="J2675" s="286">
        <v>137.79999999999927</v>
      </c>
      <c r="K2675" s="286"/>
      <c r="L2675" s="313"/>
      <c r="M2675" s="312">
        <f t="shared" si="53"/>
        <v>137.79999999999927</v>
      </c>
      <c r="N2675" s="443"/>
      <c r="O2675" s="443"/>
      <c r="P2675" s="443"/>
      <c r="Q2675" s="443"/>
      <c r="R2675" s="443"/>
      <c r="S2675" s="443"/>
      <c r="T2675" s="443"/>
      <c r="U2675" s="443"/>
      <c r="V2675" s="443"/>
      <c r="W2675" s="443"/>
    </row>
    <row r="2676" spans="1:23" ht="15">
      <c r="A2676" s="459" t="s">
        <v>1022</v>
      </c>
      <c r="B2676" s="361" t="s">
        <v>1851</v>
      </c>
      <c r="C2676" s="446"/>
      <c r="D2676" s="446"/>
      <c r="E2676" s="286" t="s">
        <v>285</v>
      </c>
      <c r="F2676" s="286" t="s">
        <v>285</v>
      </c>
      <c r="G2676" s="286" t="s">
        <v>285</v>
      </c>
      <c r="H2676" s="286" t="s">
        <v>285</v>
      </c>
      <c r="I2676" s="286">
        <v>0</v>
      </c>
      <c r="J2676" s="286">
        <v>126.49999999999636</v>
      </c>
      <c r="K2676" s="286"/>
      <c r="L2676" s="313"/>
      <c r="M2676" s="312">
        <f t="shared" si="53"/>
        <v>126.49999999999636</v>
      </c>
      <c r="N2676" s="443"/>
      <c r="O2676" s="443"/>
      <c r="P2676" s="443"/>
      <c r="Q2676" s="443"/>
      <c r="R2676" s="443"/>
      <c r="S2676" s="443"/>
      <c r="T2676" s="443"/>
      <c r="U2676" s="443"/>
      <c r="V2676" s="443"/>
      <c r="W2676" s="443"/>
    </row>
    <row r="2677" spans="1:23" ht="15">
      <c r="A2677" s="459" t="s">
        <v>1023</v>
      </c>
      <c r="B2677" s="530" t="s">
        <v>2245</v>
      </c>
      <c r="C2677" s="446"/>
      <c r="D2677" s="446"/>
      <c r="E2677" s="286" t="s">
        <v>285</v>
      </c>
      <c r="F2677" s="286" t="s">
        <v>285</v>
      </c>
      <c r="G2677" s="286" t="s">
        <v>285</v>
      </c>
      <c r="H2677" s="286" t="s">
        <v>285</v>
      </c>
      <c r="I2677" s="286">
        <v>0</v>
      </c>
      <c r="J2677" s="286">
        <v>111.39999999999054</v>
      </c>
      <c r="K2677" s="286"/>
      <c r="L2677" s="313"/>
      <c r="M2677" s="312">
        <f t="shared" si="53"/>
        <v>111.39999999999054</v>
      </c>
      <c r="N2677" s="443"/>
      <c r="O2677" s="443"/>
      <c r="P2677" s="443"/>
      <c r="Q2677" s="443"/>
      <c r="R2677" s="443"/>
      <c r="S2677" s="443"/>
      <c r="T2677" s="443"/>
      <c r="U2677" s="443"/>
      <c r="V2677" s="443"/>
      <c r="W2677" s="443"/>
    </row>
    <row r="2678" spans="1:23" ht="15">
      <c r="A2678" s="459" t="s">
        <v>1024</v>
      </c>
      <c r="B2678" s="361" t="s">
        <v>1841</v>
      </c>
      <c r="C2678" s="446"/>
      <c r="D2678" s="446"/>
      <c r="E2678" s="286" t="s">
        <v>285</v>
      </c>
      <c r="F2678" s="286" t="s">
        <v>285</v>
      </c>
      <c r="G2678" s="286" t="s">
        <v>285</v>
      </c>
      <c r="H2678" s="286" t="s">
        <v>285</v>
      </c>
      <c r="I2678" s="286">
        <v>0</v>
      </c>
      <c r="J2678" s="286">
        <v>105.00000000000182</v>
      </c>
      <c r="K2678" s="286"/>
      <c r="L2678" s="313"/>
      <c r="M2678" s="312">
        <f t="shared" si="53"/>
        <v>105.00000000000182</v>
      </c>
      <c r="N2678" s="443"/>
      <c r="O2678" s="443"/>
      <c r="P2678" s="443"/>
      <c r="Q2678" s="443"/>
      <c r="R2678" s="443"/>
      <c r="S2678" s="443"/>
      <c r="T2678" s="443"/>
      <c r="U2678" s="443"/>
      <c r="V2678" s="443"/>
      <c r="W2678" s="443"/>
    </row>
    <row r="2679" spans="1:23" ht="15">
      <c r="A2679" s="459" t="s">
        <v>1025</v>
      </c>
      <c r="B2679" s="464" t="s">
        <v>842</v>
      </c>
      <c r="C2679" s="443"/>
      <c r="D2679" s="443"/>
      <c r="E2679" s="286" t="s">
        <v>285</v>
      </c>
      <c r="F2679" s="286" t="s">
        <v>285</v>
      </c>
      <c r="G2679" s="286" t="s">
        <v>285</v>
      </c>
      <c r="H2679" s="286">
        <v>99.5</v>
      </c>
      <c r="I2679" s="286">
        <v>0</v>
      </c>
      <c r="J2679" s="286" t="s">
        <v>285</v>
      </c>
      <c r="K2679" s="286"/>
      <c r="L2679" s="313"/>
      <c r="M2679" s="312">
        <f t="shared" si="53"/>
        <v>99.5</v>
      </c>
      <c r="N2679" s="443"/>
      <c r="O2679" s="443"/>
      <c r="P2679" s="443"/>
      <c r="Q2679" s="443"/>
      <c r="R2679" s="443"/>
      <c r="S2679" s="443"/>
      <c r="T2679" s="443"/>
      <c r="U2679" s="443"/>
      <c r="V2679" s="443"/>
      <c r="W2679" s="443"/>
    </row>
    <row r="2680" spans="1:23" ht="15">
      <c r="A2680" s="459" t="s">
        <v>1026</v>
      </c>
      <c r="B2680" s="530" t="s">
        <v>2238</v>
      </c>
      <c r="C2680" s="446"/>
      <c r="D2680" s="446"/>
      <c r="E2680" s="286" t="s">
        <v>285</v>
      </c>
      <c r="F2680" s="286" t="s">
        <v>285</v>
      </c>
      <c r="G2680" s="286" t="s">
        <v>285</v>
      </c>
      <c r="H2680" s="286" t="s">
        <v>285</v>
      </c>
      <c r="I2680" s="286">
        <v>0</v>
      </c>
      <c r="J2680" s="286">
        <v>92.100000000000364</v>
      </c>
      <c r="K2680" s="286"/>
      <c r="L2680" s="313"/>
      <c r="M2680" s="312">
        <f t="shared" si="53"/>
        <v>92.100000000000364</v>
      </c>
      <c r="N2680" s="443"/>
      <c r="O2680" s="443"/>
      <c r="P2680" s="443"/>
      <c r="Q2680" s="443"/>
      <c r="R2680" s="443"/>
      <c r="S2680" s="443"/>
      <c r="T2680" s="443"/>
      <c r="U2680" s="443"/>
      <c r="V2680" s="443"/>
      <c r="W2680" s="443"/>
    </row>
    <row r="2681" spans="1:23" ht="15">
      <c r="A2681" s="459" t="s">
        <v>1027</v>
      </c>
      <c r="B2681" s="464" t="s">
        <v>817</v>
      </c>
      <c r="C2681" s="443"/>
      <c r="D2681" s="443"/>
      <c r="E2681" s="286" t="s">
        <v>285</v>
      </c>
      <c r="F2681" s="286" t="s">
        <v>285</v>
      </c>
      <c r="G2681" s="286" t="s">
        <v>285</v>
      </c>
      <c r="H2681" s="286">
        <v>74.900000000001455</v>
      </c>
      <c r="I2681" s="286">
        <v>0</v>
      </c>
      <c r="J2681" s="286" t="s">
        <v>285</v>
      </c>
      <c r="K2681" s="286"/>
      <c r="L2681" s="313"/>
      <c r="M2681" s="312">
        <f t="shared" si="53"/>
        <v>74.900000000001455</v>
      </c>
      <c r="N2681" s="443"/>
      <c r="O2681" s="443"/>
      <c r="P2681" s="443"/>
      <c r="Q2681" s="443"/>
      <c r="R2681" s="443"/>
      <c r="S2681" s="443"/>
      <c r="T2681" s="443"/>
      <c r="U2681" s="443"/>
      <c r="V2681" s="443"/>
      <c r="W2681" s="443"/>
    </row>
    <row r="2682" spans="1:23" ht="15">
      <c r="A2682" s="459" t="s">
        <v>1028</v>
      </c>
      <c r="B2682" s="343" t="s">
        <v>1837</v>
      </c>
      <c r="C2682" s="446"/>
      <c r="D2682" s="446"/>
      <c r="E2682" s="286" t="s">
        <v>285</v>
      </c>
      <c r="F2682" s="286" t="s">
        <v>285</v>
      </c>
      <c r="G2682" s="286" t="s">
        <v>285</v>
      </c>
      <c r="H2682" s="286" t="s">
        <v>285</v>
      </c>
      <c r="I2682" s="286">
        <v>0</v>
      </c>
      <c r="J2682" s="286" t="s">
        <v>285</v>
      </c>
      <c r="K2682" s="286"/>
      <c r="L2682" s="313"/>
      <c r="M2682" s="312">
        <f t="shared" si="53"/>
        <v>0</v>
      </c>
      <c r="N2682" s="443"/>
      <c r="O2682" s="443"/>
      <c r="P2682" s="443"/>
      <c r="Q2682" s="443"/>
      <c r="R2682" s="443"/>
      <c r="S2682" s="443"/>
      <c r="T2682" s="443"/>
      <c r="U2682" s="443"/>
      <c r="V2682" s="443"/>
      <c r="W2682" s="443"/>
    </row>
    <row r="2683" spans="1:23" ht="15">
      <c r="A2683" s="459" t="s">
        <v>1029</v>
      </c>
      <c r="B2683" s="361" t="s">
        <v>1848</v>
      </c>
      <c r="C2683" s="446"/>
      <c r="D2683" s="446"/>
      <c r="E2683" s="286" t="s">
        <v>285</v>
      </c>
      <c r="F2683" s="286" t="s">
        <v>285</v>
      </c>
      <c r="G2683" s="286" t="s">
        <v>285</v>
      </c>
      <c r="H2683" s="286" t="s">
        <v>285</v>
      </c>
      <c r="I2683" s="286">
        <v>0</v>
      </c>
      <c r="J2683" s="286" t="s">
        <v>285</v>
      </c>
      <c r="K2683" s="286"/>
      <c r="L2683" s="313"/>
      <c r="M2683" s="312">
        <f t="shared" si="53"/>
        <v>0</v>
      </c>
      <c r="N2683" s="443"/>
      <c r="O2683" s="443"/>
      <c r="P2683" s="443"/>
      <c r="Q2683" s="443"/>
      <c r="R2683" s="443"/>
      <c r="S2683" s="443"/>
      <c r="T2683" s="443"/>
      <c r="U2683" s="443"/>
      <c r="V2683" s="443"/>
      <c r="W2683" s="443"/>
    </row>
    <row r="2684" spans="1:23" ht="15">
      <c r="A2684" s="459" t="s">
        <v>1030</v>
      </c>
      <c r="B2684" s="361" t="s">
        <v>1847</v>
      </c>
      <c r="C2684" s="446"/>
      <c r="D2684" s="446"/>
      <c r="E2684" s="286" t="s">
        <v>285</v>
      </c>
      <c r="F2684" s="286" t="s">
        <v>285</v>
      </c>
      <c r="G2684" s="286" t="s">
        <v>285</v>
      </c>
      <c r="H2684" s="286" t="s">
        <v>285</v>
      </c>
      <c r="I2684" s="286">
        <v>0</v>
      </c>
      <c r="J2684" s="286" t="s">
        <v>285</v>
      </c>
      <c r="K2684" s="286"/>
      <c r="L2684" s="313"/>
      <c r="M2684" s="312">
        <f t="shared" si="53"/>
        <v>0</v>
      </c>
      <c r="N2684" s="443"/>
      <c r="O2684" s="443"/>
      <c r="P2684" s="443"/>
      <c r="Q2684" s="443"/>
      <c r="R2684" s="443"/>
      <c r="S2684" s="443"/>
      <c r="T2684" s="443"/>
      <c r="U2684" s="443"/>
      <c r="V2684" s="443"/>
      <c r="W2684" s="443"/>
    </row>
    <row r="2685" spans="1:23" ht="15">
      <c r="A2685" s="459" t="s">
        <v>1031</v>
      </c>
      <c r="B2685" s="361" t="s">
        <v>1845</v>
      </c>
      <c r="C2685" s="446"/>
      <c r="D2685" s="446"/>
      <c r="E2685" s="286" t="s">
        <v>285</v>
      </c>
      <c r="F2685" s="286" t="s">
        <v>285</v>
      </c>
      <c r="G2685" s="286" t="s">
        <v>285</v>
      </c>
      <c r="H2685" s="286" t="s">
        <v>285</v>
      </c>
      <c r="I2685" s="286">
        <v>0</v>
      </c>
      <c r="J2685" s="286" t="s">
        <v>285</v>
      </c>
      <c r="K2685" s="286"/>
      <c r="L2685" s="313"/>
      <c r="M2685" s="312">
        <f t="shared" si="53"/>
        <v>0</v>
      </c>
      <c r="N2685" s="443"/>
      <c r="O2685" s="443"/>
      <c r="P2685" s="443"/>
      <c r="Q2685" s="443"/>
      <c r="R2685" s="443"/>
      <c r="S2685" s="443"/>
      <c r="T2685" s="443"/>
      <c r="U2685" s="443"/>
      <c r="V2685" s="443"/>
      <c r="W2685" s="443"/>
    </row>
    <row r="2686" spans="1:23" ht="15">
      <c r="A2686" s="459" t="s">
        <v>1032</v>
      </c>
      <c r="B2686" s="361" t="s">
        <v>1873</v>
      </c>
      <c r="C2686" s="446"/>
      <c r="D2686" s="446"/>
      <c r="E2686" s="286" t="s">
        <v>285</v>
      </c>
      <c r="F2686" s="286" t="s">
        <v>285</v>
      </c>
      <c r="G2686" s="286" t="s">
        <v>285</v>
      </c>
      <c r="H2686" s="286" t="s">
        <v>285</v>
      </c>
      <c r="I2686" s="286">
        <v>0</v>
      </c>
      <c r="J2686" s="286" t="s">
        <v>285</v>
      </c>
      <c r="K2686" s="286"/>
      <c r="L2686" s="313"/>
      <c r="M2686" s="312">
        <f t="shared" si="53"/>
        <v>0</v>
      </c>
      <c r="N2686" s="443"/>
      <c r="O2686" s="443"/>
      <c r="P2686" s="443"/>
      <c r="Q2686" s="443"/>
      <c r="R2686" s="443"/>
      <c r="S2686" s="443"/>
      <c r="T2686" s="443"/>
      <c r="U2686" s="443"/>
      <c r="V2686" s="443"/>
      <c r="W2686" s="443"/>
    </row>
    <row r="2687" spans="1:23" ht="15">
      <c r="A2687" s="459" t="s">
        <v>1033</v>
      </c>
      <c r="B2687" s="361" t="s">
        <v>1855</v>
      </c>
      <c r="C2687" s="446"/>
      <c r="D2687" s="446"/>
      <c r="E2687" s="286" t="s">
        <v>285</v>
      </c>
      <c r="F2687" s="286" t="s">
        <v>285</v>
      </c>
      <c r="G2687" s="286" t="s">
        <v>285</v>
      </c>
      <c r="H2687" s="286" t="s">
        <v>285</v>
      </c>
      <c r="I2687" s="286">
        <v>0</v>
      </c>
      <c r="J2687" s="286" t="s">
        <v>285</v>
      </c>
      <c r="K2687" s="286"/>
      <c r="L2687" s="313"/>
      <c r="M2687" s="312">
        <f t="shared" si="53"/>
        <v>0</v>
      </c>
      <c r="N2687" s="443"/>
      <c r="O2687" s="443"/>
      <c r="P2687" s="443"/>
      <c r="Q2687" s="443"/>
      <c r="R2687" s="443"/>
      <c r="S2687" s="443"/>
      <c r="T2687" s="443"/>
      <c r="U2687" s="443"/>
      <c r="V2687" s="443"/>
      <c r="W2687" s="443"/>
    </row>
    <row r="2688" spans="1:23" ht="15">
      <c r="A2688" s="459"/>
      <c r="B2688" s="464"/>
      <c r="C2688" s="443"/>
      <c r="D2688" s="443"/>
      <c r="E2688" s="286"/>
      <c r="F2688" s="286"/>
      <c r="G2688" s="286"/>
      <c r="H2688" s="286"/>
      <c r="I2688" s="443"/>
      <c r="J2688" s="443"/>
      <c r="K2688" s="443"/>
      <c r="L2688" s="313"/>
      <c r="M2688" s="312"/>
      <c r="N2688" s="443"/>
      <c r="O2688" s="443"/>
      <c r="P2688" s="443"/>
      <c r="Q2688" s="443"/>
      <c r="R2688" s="443"/>
      <c r="S2688" s="443"/>
      <c r="T2688" s="443"/>
      <c r="U2688" s="443"/>
      <c r="V2688" s="443"/>
      <c r="W2688" s="443"/>
    </row>
    <row r="2689" spans="1:23" ht="15">
      <c r="A2689" s="459"/>
      <c r="B2689" s="464"/>
      <c r="C2689" s="443"/>
      <c r="D2689" s="443"/>
      <c r="E2689" s="286"/>
      <c r="F2689" s="443"/>
      <c r="G2689" s="443"/>
      <c r="H2689" s="443"/>
      <c r="I2689" s="443"/>
      <c r="J2689" s="443"/>
      <c r="K2689" s="443"/>
      <c r="L2689" s="313"/>
      <c r="M2689" s="313"/>
      <c r="N2689" s="443"/>
      <c r="O2689" s="443"/>
      <c r="P2689" s="443"/>
      <c r="Q2689" s="443"/>
      <c r="R2689" s="443"/>
      <c r="S2689" s="443"/>
      <c r="T2689" s="443"/>
      <c r="U2689" s="443"/>
      <c r="V2689" s="443"/>
      <c r="W2689" s="443"/>
    </row>
    <row r="2690" spans="1:23" ht="15">
      <c r="A2690" s="459"/>
      <c r="B2690" s="464"/>
      <c r="C2690" s="443"/>
      <c r="D2690" s="443"/>
      <c r="E2690" s="286"/>
      <c r="F2690" s="443"/>
      <c r="G2690" s="443"/>
      <c r="H2690" s="443"/>
      <c r="I2690" s="443"/>
      <c r="J2690" s="443"/>
      <c r="K2690" s="443"/>
      <c r="L2690" s="313"/>
      <c r="M2690" s="313"/>
      <c r="N2690" s="443"/>
      <c r="O2690" s="443"/>
      <c r="P2690" s="443"/>
      <c r="Q2690" s="443"/>
      <c r="R2690" s="443"/>
      <c r="S2690" s="443"/>
      <c r="T2690" s="443"/>
      <c r="U2690" s="443"/>
      <c r="V2690" s="443"/>
      <c r="W2690" s="443"/>
    </row>
    <row r="2691" spans="1:23" ht="25.5">
      <c r="A2691" s="30" t="s">
        <v>211</v>
      </c>
      <c r="B2691" s="443"/>
      <c r="C2691" s="443"/>
      <c r="D2691" s="443"/>
      <c r="E2691" s="443"/>
      <c r="F2691" s="443"/>
      <c r="G2691" s="443"/>
      <c r="H2691" s="443"/>
      <c r="I2691" s="443"/>
      <c r="J2691" s="443"/>
      <c r="K2691" s="443"/>
      <c r="L2691" s="313"/>
      <c r="M2691" s="313"/>
      <c r="N2691" s="443"/>
      <c r="O2691" s="443"/>
      <c r="P2691" s="443"/>
      <c r="Q2691" s="443"/>
      <c r="R2691" s="443"/>
      <c r="S2691" s="443"/>
      <c r="T2691" s="443"/>
      <c r="U2691" s="443"/>
      <c r="V2691" s="443"/>
      <c r="W2691" s="443"/>
    </row>
    <row r="2692" spans="1:23">
      <c r="A2692" s="443"/>
      <c r="B2692" s="443"/>
      <c r="C2692" s="443"/>
      <c r="D2692" s="443"/>
      <c r="E2692" s="443"/>
      <c r="F2692" s="443"/>
      <c r="G2692" s="443"/>
      <c r="H2692" s="443"/>
      <c r="I2692" s="443"/>
      <c r="J2692" s="443"/>
      <c r="K2692" s="443"/>
      <c r="L2692" s="313"/>
      <c r="M2692" s="313"/>
      <c r="N2692" s="443"/>
      <c r="O2692" s="443"/>
      <c r="P2692" s="443"/>
      <c r="Q2692" s="443"/>
      <c r="R2692" s="443"/>
      <c r="S2692" s="443"/>
      <c r="T2692" s="443"/>
      <c r="U2692" s="443"/>
      <c r="V2692" s="443"/>
      <c r="W2692" s="443"/>
    </row>
    <row r="2693" spans="1:23" ht="15">
      <c r="A2693" s="305"/>
      <c r="B2693" s="305"/>
      <c r="C2693" s="305"/>
      <c r="D2693" s="305"/>
      <c r="E2693" s="80">
        <v>2016</v>
      </c>
      <c r="F2693" s="80">
        <v>2017</v>
      </c>
      <c r="G2693" s="80">
        <v>2018</v>
      </c>
      <c r="H2693" s="80">
        <v>2019</v>
      </c>
      <c r="I2693" s="80">
        <v>2020</v>
      </c>
      <c r="J2693" s="80">
        <v>2021</v>
      </c>
      <c r="K2693" s="80">
        <v>2022</v>
      </c>
      <c r="L2693" s="313"/>
      <c r="M2693" s="89" t="s">
        <v>40</v>
      </c>
      <c r="N2693" s="443"/>
      <c r="O2693" s="443"/>
      <c r="P2693" s="443"/>
      <c r="Q2693" s="443"/>
      <c r="R2693" s="443"/>
      <c r="S2693" s="443"/>
      <c r="T2693" s="443"/>
      <c r="U2693" s="443"/>
      <c r="V2693" s="443"/>
      <c r="W2693" s="443"/>
    </row>
    <row r="2694" spans="1:23" ht="15">
      <c r="A2694" s="459" t="s">
        <v>0</v>
      </c>
      <c r="B2694" s="464" t="s">
        <v>25</v>
      </c>
      <c r="C2694" s="443"/>
      <c r="D2694" s="443"/>
      <c r="E2694" s="286">
        <v>235.4</v>
      </c>
      <c r="F2694" s="301">
        <v>847.5</v>
      </c>
      <c r="G2694" s="323">
        <v>544.9</v>
      </c>
      <c r="H2694" s="323">
        <v>402.10000000000218</v>
      </c>
      <c r="I2694" s="312">
        <v>387.29999999999927</v>
      </c>
      <c r="J2694" s="312">
        <v>261.19999999999709</v>
      </c>
      <c r="K2694" s="312"/>
      <c r="L2694" s="313"/>
      <c r="M2694" s="312">
        <f t="shared" ref="M2694:M2744" si="54">SUM(E2694:I2694)</f>
        <v>2417.2000000000016</v>
      </c>
      <c r="N2694" s="443"/>
      <c r="O2694" s="443" t="s">
        <v>1424</v>
      </c>
      <c r="P2694" s="443"/>
      <c r="Q2694" s="443"/>
      <c r="R2694" s="443"/>
      <c r="S2694" s="441"/>
      <c r="T2694" s="446"/>
      <c r="U2694" s="317"/>
      <c r="V2694" s="468"/>
      <c r="W2694" s="446"/>
    </row>
    <row r="2695" spans="1:23" ht="15">
      <c r="A2695" s="459" t="s">
        <v>2</v>
      </c>
      <c r="B2695" s="464" t="s">
        <v>33</v>
      </c>
      <c r="C2695" s="443"/>
      <c r="D2695" s="443"/>
      <c r="E2695" s="302">
        <v>371.6</v>
      </c>
      <c r="F2695" s="286">
        <v>617.70000000000005</v>
      </c>
      <c r="G2695" s="323">
        <v>463.5</v>
      </c>
      <c r="H2695" s="302">
        <v>460.59999999999854</v>
      </c>
      <c r="I2695" s="312">
        <v>475.00000000000045</v>
      </c>
      <c r="J2695" s="312">
        <v>99.200000000004366</v>
      </c>
      <c r="K2695" s="312"/>
      <c r="L2695" s="313"/>
      <c r="M2695" s="312">
        <f t="shared" si="54"/>
        <v>2388.3999999999992</v>
      </c>
      <c r="N2695" s="443"/>
      <c r="O2695" s="443" t="s">
        <v>1423</v>
      </c>
      <c r="P2695" s="443"/>
      <c r="Q2695" s="443"/>
      <c r="R2695" s="293"/>
      <c r="S2695" s="540"/>
      <c r="T2695" s="446"/>
      <c r="U2695" s="466"/>
      <c r="V2695" s="468"/>
      <c r="W2695" s="446"/>
    </row>
    <row r="2696" spans="1:23" ht="15">
      <c r="A2696" s="459" t="s">
        <v>3</v>
      </c>
      <c r="B2696" s="464" t="s">
        <v>11</v>
      </c>
      <c r="C2696" s="443"/>
      <c r="D2696" s="443"/>
      <c r="E2696" s="323">
        <v>356.2</v>
      </c>
      <c r="F2696" s="323">
        <v>735.7</v>
      </c>
      <c r="G2696" s="302">
        <v>559.9</v>
      </c>
      <c r="H2696" s="286">
        <v>92.300000000006548</v>
      </c>
      <c r="I2696" s="120">
        <v>593.80000000000018</v>
      </c>
      <c r="J2696" s="120">
        <v>436.34999999999854</v>
      </c>
      <c r="K2696" s="120"/>
      <c r="L2696" s="313"/>
      <c r="M2696" s="312">
        <f t="shared" si="54"/>
        <v>2337.9000000000069</v>
      </c>
      <c r="N2696" s="443"/>
      <c r="O2696" s="443" t="s">
        <v>3878</v>
      </c>
      <c r="P2696" s="443"/>
      <c r="Q2696" s="443"/>
      <c r="R2696" s="293" t="s">
        <v>1752</v>
      </c>
      <c r="S2696" s="446"/>
      <c r="T2696" s="446"/>
      <c r="U2696" s="541"/>
      <c r="V2696" s="468"/>
      <c r="W2696" s="446"/>
    </row>
    <row r="2697" spans="1:23" ht="15.75">
      <c r="A2697" s="459" t="s">
        <v>5</v>
      </c>
      <c r="B2697" s="464" t="s">
        <v>17</v>
      </c>
      <c r="C2697" s="443"/>
      <c r="D2697" s="443"/>
      <c r="E2697" s="323">
        <v>365.5</v>
      </c>
      <c r="F2697" s="323">
        <v>674.1</v>
      </c>
      <c r="G2697" s="286">
        <v>241.6</v>
      </c>
      <c r="H2697" s="286">
        <v>343.20000000000437</v>
      </c>
      <c r="I2697" s="312">
        <v>467.00000000000091</v>
      </c>
      <c r="J2697" s="312">
        <v>370.80000000000291</v>
      </c>
      <c r="K2697" s="312"/>
      <c r="L2697" s="313"/>
      <c r="M2697" s="312">
        <f t="shared" si="54"/>
        <v>2091.4000000000051</v>
      </c>
      <c r="N2697" s="443"/>
      <c r="O2697" s="443" t="s">
        <v>293</v>
      </c>
      <c r="P2697" s="443"/>
      <c r="Q2697" s="443"/>
      <c r="R2697" s="443"/>
      <c r="S2697" s="441"/>
      <c r="T2697" s="446"/>
      <c r="U2697" s="542"/>
      <c r="V2697" s="468"/>
      <c r="W2697" s="306"/>
    </row>
    <row r="2698" spans="1:23" ht="15">
      <c r="A2698" s="459" t="s">
        <v>7</v>
      </c>
      <c r="B2698" s="464" t="s">
        <v>9</v>
      </c>
      <c r="C2698" s="443"/>
      <c r="D2698" s="443"/>
      <c r="E2698" s="286">
        <v>105.3</v>
      </c>
      <c r="F2698" s="303">
        <v>851.2</v>
      </c>
      <c r="G2698" s="323">
        <v>512.4</v>
      </c>
      <c r="H2698" s="286">
        <v>139.59999999999854</v>
      </c>
      <c r="I2698" s="312">
        <v>462.69999999999936</v>
      </c>
      <c r="J2698" s="312">
        <v>128.39999999999418</v>
      </c>
      <c r="K2698" s="312"/>
      <c r="L2698" s="313"/>
      <c r="M2698" s="312">
        <f t="shared" si="54"/>
        <v>2071.199999999998</v>
      </c>
      <c r="N2698" s="443"/>
      <c r="O2698" s="443" t="s">
        <v>363</v>
      </c>
      <c r="P2698" s="443"/>
      <c r="Q2698" s="443"/>
      <c r="R2698" s="443" t="s">
        <v>2032</v>
      </c>
      <c r="S2698" s="540"/>
      <c r="T2698" s="446"/>
      <c r="U2698" s="542"/>
      <c r="V2698" s="468"/>
      <c r="W2698" s="446"/>
    </row>
    <row r="2699" spans="1:23" ht="15">
      <c r="A2699" s="459" t="s">
        <v>8</v>
      </c>
      <c r="B2699" s="464" t="s">
        <v>19</v>
      </c>
      <c r="C2699" s="443"/>
      <c r="D2699" s="443"/>
      <c r="E2699" s="323">
        <v>324.60000000000002</v>
      </c>
      <c r="F2699" s="286">
        <v>510.6</v>
      </c>
      <c r="G2699" s="286">
        <v>173.4</v>
      </c>
      <c r="H2699" s="286">
        <v>370.29999999999927</v>
      </c>
      <c r="I2699" s="120">
        <v>574.39999999999964</v>
      </c>
      <c r="J2699" s="312">
        <v>264.10000000000218</v>
      </c>
      <c r="K2699" s="312"/>
      <c r="L2699" s="313"/>
      <c r="M2699" s="312">
        <f t="shared" si="54"/>
        <v>1953.2999999999988</v>
      </c>
      <c r="N2699" s="443"/>
      <c r="O2699" s="443" t="s">
        <v>335</v>
      </c>
      <c r="P2699" s="443"/>
      <c r="Q2699" s="443"/>
      <c r="R2699" s="443"/>
      <c r="S2699" s="540"/>
      <c r="T2699" s="464"/>
      <c r="U2699" s="317"/>
      <c r="V2699" s="468"/>
      <c r="W2699" s="446"/>
    </row>
    <row r="2700" spans="1:23" ht="15.75">
      <c r="A2700" s="459" t="s">
        <v>10</v>
      </c>
      <c r="B2700" s="464" t="s">
        <v>21</v>
      </c>
      <c r="C2700" s="443"/>
      <c r="D2700" s="443"/>
      <c r="E2700" s="323">
        <v>289.7</v>
      </c>
      <c r="F2700" s="323">
        <v>647.70000000000005</v>
      </c>
      <c r="G2700" s="286">
        <v>367</v>
      </c>
      <c r="H2700" s="286">
        <v>198.50000000000728</v>
      </c>
      <c r="I2700" s="312">
        <v>405.69999999999709</v>
      </c>
      <c r="J2700" s="312">
        <v>263.49999999999636</v>
      </c>
      <c r="K2700" s="312"/>
      <c r="L2700" s="313"/>
      <c r="M2700" s="312">
        <f t="shared" si="54"/>
        <v>1908.6000000000045</v>
      </c>
      <c r="N2700" s="443"/>
      <c r="O2700" s="443" t="s">
        <v>324</v>
      </c>
      <c r="P2700" s="443"/>
      <c r="Q2700" s="443"/>
      <c r="R2700" s="443"/>
      <c r="S2700" s="441"/>
      <c r="T2700" s="446"/>
      <c r="U2700" s="542"/>
      <c r="V2700" s="468"/>
      <c r="W2700" s="306"/>
    </row>
    <row r="2701" spans="1:23" ht="15">
      <c r="A2701" s="459" t="s">
        <v>12</v>
      </c>
      <c r="B2701" s="464" t="s">
        <v>31</v>
      </c>
      <c r="C2701" s="443"/>
      <c r="D2701" s="443"/>
      <c r="E2701" s="286">
        <v>36.5</v>
      </c>
      <c r="F2701" s="302">
        <v>824.4</v>
      </c>
      <c r="G2701" s="286">
        <v>259.5</v>
      </c>
      <c r="H2701" s="286">
        <v>349.5</v>
      </c>
      <c r="I2701" s="312">
        <v>425.10000000000173</v>
      </c>
      <c r="J2701" s="312">
        <v>348.29999999999927</v>
      </c>
      <c r="K2701" s="312"/>
      <c r="L2701" s="313"/>
      <c r="M2701" s="312">
        <f t="shared" si="54"/>
        <v>1895.0000000000018</v>
      </c>
      <c r="N2701" s="443"/>
      <c r="O2701" s="443" t="s">
        <v>289</v>
      </c>
      <c r="P2701" s="443"/>
      <c r="Q2701" s="443"/>
      <c r="R2701" s="443"/>
      <c r="S2701" s="441"/>
      <c r="T2701" s="446"/>
      <c r="U2701" s="542"/>
      <c r="V2701" s="468"/>
      <c r="W2701" s="446"/>
    </row>
    <row r="2702" spans="1:23" ht="15">
      <c r="A2702" s="459" t="s">
        <v>14</v>
      </c>
      <c r="B2702" s="464" t="s">
        <v>39</v>
      </c>
      <c r="C2702" s="443"/>
      <c r="D2702" s="443"/>
      <c r="E2702" s="323">
        <v>316.10000000000002</v>
      </c>
      <c r="F2702" s="286">
        <v>515.6</v>
      </c>
      <c r="G2702" s="286">
        <v>386</v>
      </c>
      <c r="H2702" s="286">
        <v>299</v>
      </c>
      <c r="I2702" s="312">
        <v>375.29999999999927</v>
      </c>
      <c r="J2702" s="312">
        <v>93.600000000002183</v>
      </c>
      <c r="K2702" s="312"/>
      <c r="L2702" s="313"/>
      <c r="M2702" s="312">
        <f t="shared" si="54"/>
        <v>1891.9999999999993</v>
      </c>
      <c r="N2702" s="443"/>
      <c r="O2702" s="443" t="s">
        <v>295</v>
      </c>
      <c r="P2702" s="443"/>
      <c r="Q2702" s="443"/>
      <c r="R2702" s="443"/>
      <c r="S2702" s="540"/>
      <c r="T2702" s="446"/>
      <c r="U2702" s="317"/>
      <c r="V2702" s="468"/>
      <c r="W2702" s="446"/>
    </row>
    <row r="2703" spans="1:23" ht="15.75">
      <c r="A2703" s="459" t="s">
        <v>16</v>
      </c>
      <c r="B2703" s="464" t="s">
        <v>13</v>
      </c>
      <c r="C2703" s="443"/>
      <c r="D2703" s="443"/>
      <c r="E2703" s="286">
        <v>260.8</v>
      </c>
      <c r="F2703" s="286">
        <v>364</v>
      </c>
      <c r="G2703" s="323">
        <v>529.70000000000005</v>
      </c>
      <c r="H2703" s="286">
        <v>337.29999999999563</v>
      </c>
      <c r="I2703" s="312">
        <v>319.09999999999991</v>
      </c>
      <c r="J2703" s="312">
        <v>274.79999999999927</v>
      </c>
      <c r="K2703" s="312"/>
      <c r="L2703" s="313"/>
      <c r="M2703" s="312">
        <f t="shared" si="54"/>
        <v>1810.8999999999955</v>
      </c>
      <c r="N2703" s="443"/>
      <c r="O2703" s="443" t="s">
        <v>291</v>
      </c>
      <c r="P2703" s="443"/>
      <c r="Q2703" s="443"/>
      <c r="R2703" s="443"/>
      <c r="S2703" s="446"/>
      <c r="T2703" s="446"/>
      <c r="U2703" s="542"/>
      <c r="V2703" s="468"/>
      <c r="W2703" s="306"/>
    </row>
    <row r="2704" spans="1:23" ht="15">
      <c r="A2704" s="459" t="s">
        <v>18</v>
      </c>
      <c r="B2704" s="464" t="s">
        <v>6</v>
      </c>
      <c r="C2704" s="443"/>
      <c r="D2704" s="443"/>
      <c r="E2704" s="286">
        <v>283</v>
      </c>
      <c r="F2704" s="286">
        <v>458.5</v>
      </c>
      <c r="G2704" s="286">
        <v>392.9</v>
      </c>
      <c r="H2704" s="286">
        <v>269.00000000001091</v>
      </c>
      <c r="I2704" s="312">
        <v>358.90000000000009</v>
      </c>
      <c r="J2704" s="312">
        <v>75.399999999997817</v>
      </c>
      <c r="K2704" s="312"/>
      <c r="L2704" s="313"/>
      <c r="M2704" s="312">
        <f t="shared" si="54"/>
        <v>1762.3000000000111</v>
      </c>
      <c r="N2704" s="443"/>
      <c r="O2704" s="443"/>
      <c r="P2704" s="443"/>
      <c r="Q2704" s="443"/>
      <c r="R2704" s="443"/>
      <c r="S2704" s="446"/>
      <c r="T2704" s="464"/>
      <c r="U2704" s="542"/>
      <c r="V2704" s="468"/>
      <c r="W2704" s="446"/>
    </row>
    <row r="2705" spans="1:23" ht="15.75">
      <c r="A2705" s="459" t="s">
        <v>20</v>
      </c>
      <c r="B2705" s="464" t="s">
        <v>15</v>
      </c>
      <c r="C2705" s="443"/>
      <c r="D2705" s="443"/>
      <c r="E2705" s="286">
        <v>154.5</v>
      </c>
      <c r="F2705" s="286">
        <v>545.4</v>
      </c>
      <c r="G2705" s="286">
        <v>332.1</v>
      </c>
      <c r="H2705" s="323">
        <v>407.89999999999418</v>
      </c>
      <c r="I2705" s="312">
        <v>308.400000000001</v>
      </c>
      <c r="J2705" s="120">
        <v>487.299999999992</v>
      </c>
      <c r="K2705" s="120"/>
      <c r="L2705" s="313"/>
      <c r="M2705" s="312">
        <f t="shared" si="54"/>
        <v>1748.2999999999952</v>
      </c>
      <c r="N2705" s="443"/>
      <c r="O2705" s="443" t="s">
        <v>322</v>
      </c>
      <c r="P2705" s="443"/>
      <c r="Q2705" s="443"/>
      <c r="R2705" s="443"/>
      <c r="S2705" s="441"/>
      <c r="T2705" s="446"/>
      <c r="U2705" s="317"/>
      <c r="V2705" s="468"/>
      <c r="W2705" s="306"/>
    </row>
    <row r="2706" spans="1:23" ht="15">
      <c r="A2706" s="459" t="s">
        <v>22</v>
      </c>
      <c r="B2706" s="464" t="s">
        <v>27</v>
      </c>
      <c r="C2706" s="443"/>
      <c r="D2706" s="443"/>
      <c r="E2706" s="301">
        <v>414.2</v>
      </c>
      <c r="F2706" s="286">
        <v>523.1</v>
      </c>
      <c r="G2706" s="286">
        <v>217.2</v>
      </c>
      <c r="H2706" s="286">
        <v>213.29999999999563</v>
      </c>
      <c r="I2706" s="312">
        <v>358.09999999999854</v>
      </c>
      <c r="J2706" s="312">
        <v>92.899999999997817</v>
      </c>
      <c r="K2706" s="312"/>
      <c r="L2706" s="313"/>
      <c r="M2706" s="312">
        <f t="shared" si="54"/>
        <v>1725.8999999999942</v>
      </c>
      <c r="N2706" s="443"/>
      <c r="O2706" s="443" t="s">
        <v>307</v>
      </c>
      <c r="P2706" s="443"/>
      <c r="Q2706" s="443"/>
      <c r="R2706" s="443"/>
      <c r="S2706" s="441"/>
      <c r="T2706" s="446"/>
      <c r="U2706" s="542"/>
      <c r="V2706" s="468"/>
      <c r="W2706" s="446"/>
    </row>
    <row r="2707" spans="1:23" ht="15.75">
      <c r="A2707" s="459" t="s">
        <v>24</v>
      </c>
      <c r="B2707" s="464" t="s">
        <v>23</v>
      </c>
      <c r="C2707" s="443"/>
      <c r="D2707" s="443"/>
      <c r="E2707" s="286">
        <v>90.6</v>
      </c>
      <c r="F2707" s="323">
        <v>803.8</v>
      </c>
      <c r="G2707" s="323">
        <v>399.95</v>
      </c>
      <c r="H2707" s="286">
        <v>145.70000000000437</v>
      </c>
      <c r="I2707" s="312">
        <v>276.00000000000091</v>
      </c>
      <c r="J2707" s="163">
        <v>559.39999999999782</v>
      </c>
      <c r="K2707" s="163"/>
      <c r="L2707" s="313"/>
      <c r="M2707" s="312">
        <f t="shared" si="54"/>
        <v>1716.0500000000052</v>
      </c>
      <c r="N2707" s="443"/>
      <c r="O2707" s="443" t="s">
        <v>376</v>
      </c>
      <c r="P2707" s="443"/>
      <c r="Q2707" s="443"/>
      <c r="R2707" s="293" t="s">
        <v>2032</v>
      </c>
      <c r="S2707" s="446"/>
      <c r="T2707" s="464"/>
      <c r="U2707" s="542"/>
      <c r="V2707" s="468"/>
      <c r="W2707" s="306"/>
    </row>
    <row r="2708" spans="1:23" ht="15.75">
      <c r="A2708" s="459" t="s">
        <v>26</v>
      </c>
      <c r="B2708" s="464" t="s">
        <v>37</v>
      </c>
      <c r="C2708" s="443"/>
      <c r="D2708" s="443"/>
      <c r="E2708" s="286">
        <v>180</v>
      </c>
      <c r="F2708" s="323">
        <v>662.6</v>
      </c>
      <c r="G2708" s="286">
        <v>116</v>
      </c>
      <c r="H2708" s="286">
        <v>257.50000000000364</v>
      </c>
      <c r="I2708" s="312">
        <v>417.80000000000018</v>
      </c>
      <c r="J2708" s="312">
        <v>352.80000000000655</v>
      </c>
      <c r="K2708" s="312"/>
      <c r="L2708" s="313"/>
      <c r="M2708" s="312">
        <f t="shared" si="54"/>
        <v>1633.9000000000037</v>
      </c>
      <c r="N2708" s="443"/>
      <c r="O2708" s="443" t="s">
        <v>294</v>
      </c>
      <c r="P2708" s="443"/>
      <c r="Q2708" s="443"/>
      <c r="R2708" s="443"/>
      <c r="S2708" s="441"/>
      <c r="T2708" s="446"/>
      <c r="U2708" s="542"/>
      <c r="V2708" s="468"/>
      <c r="W2708" s="306"/>
    </row>
    <row r="2709" spans="1:23" ht="15">
      <c r="A2709" s="459" t="s">
        <v>28</v>
      </c>
      <c r="B2709" s="464" t="s">
        <v>154</v>
      </c>
      <c r="C2709" s="443"/>
      <c r="D2709" s="443"/>
      <c r="E2709" s="286" t="s">
        <v>285</v>
      </c>
      <c r="F2709" s="286" t="s">
        <v>285</v>
      </c>
      <c r="G2709" s="303">
        <v>869.4</v>
      </c>
      <c r="H2709" s="286">
        <v>275.19999999999709</v>
      </c>
      <c r="I2709" s="312">
        <v>487.69999999999891</v>
      </c>
      <c r="J2709" s="312">
        <v>150.40000000000146</v>
      </c>
      <c r="K2709" s="312"/>
      <c r="L2709" s="313"/>
      <c r="M2709" s="312">
        <f t="shared" si="54"/>
        <v>1632.2999999999961</v>
      </c>
      <c r="N2709" s="443"/>
      <c r="O2709" s="443" t="s">
        <v>288</v>
      </c>
      <c r="P2709" s="443"/>
      <c r="Q2709" s="443"/>
      <c r="R2709" s="443" t="s">
        <v>2032</v>
      </c>
      <c r="S2709" s="441"/>
      <c r="T2709" s="446"/>
      <c r="U2709" s="317"/>
      <c r="V2709" s="468"/>
      <c r="W2709" s="446"/>
    </row>
    <row r="2710" spans="1:23" ht="15.75">
      <c r="A2710" s="459" t="s">
        <v>30</v>
      </c>
      <c r="B2710" s="464" t="s">
        <v>141</v>
      </c>
      <c r="C2710" s="443"/>
      <c r="D2710" s="443"/>
      <c r="E2710" s="286" t="s">
        <v>285</v>
      </c>
      <c r="F2710" s="286">
        <v>387.8</v>
      </c>
      <c r="G2710" s="286">
        <v>318.10000000000002</v>
      </c>
      <c r="H2710" s="301">
        <v>477.50000000000364</v>
      </c>
      <c r="I2710" s="312">
        <v>398.49999999999955</v>
      </c>
      <c r="J2710" s="312">
        <v>96.499999999996362</v>
      </c>
      <c r="K2710" s="312"/>
      <c r="L2710" s="313"/>
      <c r="M2710" s="312">
        <f t="shared" si="54"/>
        <v>1581.9000000000033</v>
      </c>
      <c r="N2710" s="443"/>
      <c r="O2710" s="443" t="s">
        <v>307</v>
      </c>
      <c r="P2710" s="443"/>
      <c r="Q2710" s="443"/>
      <c r="R2710" s="443"/>
      <c r="S2710" s="441"/>
      <c r="T2710" s="446"/>
      <c r="U2710" s="542"/>
      <c r="V2710" s="468"/>
      <c r="W2710" s="306"/>
    </row>
    <row r="2711" spans="1:23" ht="15">
      <c r="A2711" s="459" t="s">
        <v>32</v>
      </c>
      <c r="B2711" s="464" t="s">
        <v>142</v>
      </c>
      <c r="C2711" s="443"/>
      <c r="D2711" s="443"/>
      <c r="E2711" s="286" t="s">
        <v>285</v>
      </c>
      <c r="F2711" s="286">
        <v>557.20000000000005</v>
      </c>
      <c r="G2711" s="286">
        <v>195.8</v>
      </c>
      <c r="H2711" s="286">
        <v>237.09999999999491</v>
      </c>
      <c r="I2711" s="312">
        <v>525.30000000000064</v>
      </c>
      <c r="J2711" s="312">
        <v>111.29999999999927</v>
      </c>
      <c r="K2711" s="312"/>
      <c r="L2711" s="313"/>
      <c r="M2711" s="312">
        <f t="shared" si="54"/>
        <v>1515.3999999999955</v>
      </c>
      <c r="N2711" s="443"/>
      <c r="O2711" s="443"/>
      <c r="P2711" s="443"/>
      <c r="Q2711" s="443"/>
      <c r="R2711" s="443"/>
      <c r="S2711" s="441"/>
      <c r="T2711" s="446"/>
      <c r="U2711" s="466"/>
      <c r="V2711" s="468"/>
      <c r="W2711" s="446"/>
    </row>
    <row r="2712" spans="1:23" ht="15.75">
      <c r="A2712" s="459" t="s">
        <v>34</v>
      </c>
      <c r="B2712" s="464" t="s">
        <v>143</v>
      </c>
      <c r="C2712" s="443"/>
      <c r="D2712" s="443"/>
      <c r="E2712" s="286" t="s">
        <v>285</v>
      </c>
      <c r="F2712" s="323">
        <v>660.6</v>
      </c>
      <c r="G2712" s="323">
        <v>401.2</v>
      </c>
      <c r="H2712" s="286">
        <v>268.80000000000291</v>
      </c>
      <c r="I2712" s="312">
        <v>178.400000000001</v>
      </c>
      <c r="J2712" s="312">
        <v>297.30000000000655</v>
      </c>
      <c r="K2712" s="312"/>
      <c r="L2712" s="313"/>
      <c r="M2712" s="312">
        <f t="shared" si="54"/>
        <v>1509.0000000000039</v>
      </c>
      <c r="N2712" s="443"/>
      <c r="O2712" s="443" t="s">
        <v>368</v>
      </c>
      <c r="P2712" s="443"/>
      <c r="Q2712" s="443"/>
      <c r="R2712" s="443"/>
      <c r="S2712" s="540"/>
      <c r="T2712" s="464"/>
      <c r="U2712" s="542"/>
      <c r="V2712" s="468"/>
      <c r="W2712" s="306"/>
    </row>
    <row r="2713" spans="1:23" ht="15.75">
      <c r="A2713" s="459" t="s">
        <v>36</v>
      </c>
      <c r="B2713" s="464" t="s">
        <v>4</v>
      </c>
      <c r="C2713" s="443"/>
      <c r="D2713" s="443"/>
      <c r="E2713" s="286">
        <v>190</v>
      </c>
      <c r="F2713" s="286">
        <v>589</v>
      </c>
      <c r="G2713" s="286">
        <v>86.8</v>
      </c>
      <c r="H2713" s="286">
        <v>266.89999999999964</v>
      </c>
      <c r="I2713" s="312">
        <v>344.39999999999964</v>
      </c>
      <c r="J2713" s="286" t="s">
        <v>285</v>
      </c>
      <c r="K2713" s="286"/>
      <c r="L2713" s="313"/>
      <c r="M2713" s="312">
        <f t="shared" si="54"/>
        <v>1477.0999999999992</v>
      </c>
      <c r="N2713" s="443"/>
      <c r="O2713" s="443"/>
      <c r="P2713" s="443"/>
      <c r="Q2713" s="443"/>
      <c r="R2713" s="443"/>
      <c r="S2713" s="446"/>
      <c r="T2713" s="464"/>
      <c r="U2713" s="542"/>
      <c r="V2713" s="468"/>
      <c r="W2713" s="306"/>
    </row>
    <row r="2714" spans="1:23" ht="15">
      <c r="A2714" s="459" t="s">
        <v>38</v>
      </c>
      <c r="B2714" s="464" t="s">
        <v>144</v>
      </c>
      <c r="C2714" s="443"/>
      <c r="D2714" s="443"/>
      <c r="E2714" s="286" t="s">
        <v>285</v>
      </c>
      <c r="F2714" s="323">
        <v>699.7</v>
      </c>
      <c r="G2714" s="286">
        <v>176.6</v>
      </c>
      <c r="H2714" s="286">
        <v>242.20000000000618</v>
      </c>
      <c r="I2714" s="312">
        <v>320.80000000000018</v>
      </c>
      <c r="J2714" s="120">
        <v>450.09999999999491</v>
      </c>
      <c r="K2714" s="120"/>
      <c r="L2714" s="313"/>
      <c r="M2714" s="312">
        <f t="shared" si="54"/>
        <v>1439.3000000000065</v>
      </c>
      <c r="N2714" s="443"/>
      <c r="O2714" s="443" t="s">
        <v>335</v>
      </c>
      <c r="P2714" s="443"/>
      <c r="Q2714" s="443"/>
      <c r="R2714" s="443"/>
      <c r="S2714" s="441"/>
      <c r="T2714" s="446"/>
      <c r="U2714" s="542"/>
      <c r="V2714" s="468"/>
      <c r="W2714" s="446"/>
    </row>
    <row r="2715" spans="1:23" ht="15">
      <c r="A2715" s="459" t="s">
        <v>145</v>
      </c>
      <c r="B2715" s="464" t="s">
        <v>1</v>
      </c>
      <c r="C2715" s="443"/>
      <c r="D2715" s="443"/>
      <c r="E2715" s="323">
        <v>329.5</v>
      </c>
      <c r="F2715" s="286">
        <v>343.9</v>
      </c>
      <c r="G2715" s="286">
        <v>175.5</v>
      </c>
      <c r="H2715" s="286">
        <v>7.1999999999952706</v>
      </c>
      <c r="I2715" s="312">
        <v>443.40000000000009</v>
      </c>
      <c r="J2715" s="312">
        <v>415.29999999999927</v>
      </c>
      <c r="K2715" s="312"/>
      <c r="L2715" s="313"/>
      <c r="M2715" s="312">
        <f t="shared" si="54"/>
        <v>1299.4999999999955</v>
      </c>
      <c r="N2715" s="443"/>
      <c r="O2715" s="443" t="s">
        <v>304</v>
      </c>
      <c r="P2715" s="443"/>
      <c r="Q2715" s="443"/>
      <c r="R2715" s="443"/>
      <c r="S2715" s="446"/>
      <c r="T2715" s="446"/>
      <c r="U2715" s="542"/>
      <c r="V2715" s="468"/>
      <c r="W2715" s="446"/>
    </row>
    <row r="2716" spans="1:23" ht="15.75">
      <c r="A2716" s="459" t="s">
        <v>146</v>
      </c>
      <c r="B2716" s="464" t="s">
        <v>35</v>
      </c>
      <c r="C2716" s="443"/>
      <c r="D2716" s="443"/>
      <c r="E2716" s="286">
        <v>169.8</v>
      </c>
      <c r="F2716" s="286">
        <v>391.8</v>
      </c>
      <c r="G2716" s="286">
        <v>389.7</v>
      </c>
      <c r="H2716" s="286">
        <v>111.20000000000437</v>
      </c>
      <c r="I2716" s="312">
        <v>218.5</v>
      </c>
      <c r="J2716" s="286" t="s">
        <v>285</v>
      </c>
      <c r="K2716" s="286"/>
      <c r="L2716" s="313"/>
      <c r="M2716" s="312">
        <f t="shared" si="54"/>
        <v>1281.0000000000043</v>
      </c>
      <c r="N2716" s="443"/>
      <c r="O2716" s="443"/>
      <c r="P2716" s="443"/>
      <c r="Q2716" s="443"/>
      <c r="R2716" s="443"/>
      <c r="S2716" s="441"/>
      <c r="T2716" s="464"/>
      <c r="U2716" s="542"/>
      <c r="V2716" s="468"/>
      <c r="W2716" s="306"/>
    </row>
    <row r="2717" spans="1:23" ht="15.75">
      <c r="A2717" s="459" t="s">
        <v>147</v>
      </c>
      <c r="B2717" s="464" t="s">
        <v>29</v>
      </c>
      <c r="C2717" s="443"/>
      <c r="D2717" s="443"/>
      <c r="E2717" s="286">
        <v>56.2</v>
      </c>
      <c r="F2717" s="286">
        <v>492.5</v>
      </c>
      <c r="G2717" s="301">
        <v>576.5</v>
      </c>
      <c r="H2717" s="286" t="s">
        <v>285</v>
      </c>
      <c r="I2717" s="286" t="s">
        <v>285</v>
      </c>
      <c r="J2717" s="312">
        <v>175.39999999999964</v>
      </c>
      <c r="K2717" s="312"/>
      <c r="L2717" s="313"/>
      <c r="M2717" s="312">
        <f t="shared" si="54"/>
        <v>1125.2</v>
      </c>
      <c r="N2717" s="443"/>
      <c r="O2717" s="443" t="s">
        <v>307</v>
      </c>
      <c r="P2717" s="443"/>
      <c r="Q2717" s="443"/>
      <c r="R2717" s="443"/>
      <c r="S2717" s="446"/>
      <c r="T2717" s="446"/>
      <c r="U2717" s="317"/>
      <c r="V2717" s="468"/>
      <c r="W2717" s="306"/>
    </row>
    <row r="2718" spans="1:23" ht="15.75">
      <c r="A2718" s="459" t="s">
        <v>151</v>
      </c>
      <c r="B2718" s="464" t="s">
        <v>851</v>
      </c>
      <c r="C2718" s="443"/>
      <c r="D2718" s="443"/>
      <c r="E2718" s="286" t="s">
        <v>285</v>
      </c>
      <c r="F2718" s="286" t="s">
        <v>285</v>
      </c>
      <c r="G2718" s="286" t="s">
        <v>285</v>
      </c>
      <c r="H2718" s="303">
        <v>530.00000000000364</v>
      </c>
      <c r="I2718" s="312">
        <v>508.10000000000309</v>
      </c>
      <c r="J2718" s="312">
        <v>302.40000000000146</v>
      </c>
      <c r="K2718" s="312"/>
      <c r="L2718" s="313"/>
      <c r="M2718" s="312">
        <f t="shared" si="54"/>
        <v>1038.1000000000067</v>
      </c>
      <c r="N2718" s="443"/>
      <c r="O2718" s="443" t="s">
        <v>288</v>
      </c>
      <c r="P2718" s="443"/>
      <c r="Q2718" s="443"/>
      <c r="R2718" s="443" t="s">
        <v>2032</v>
      </c>
      <c r="S2718" s="441"/>
      <c r="T2718" s="446"/>
      <c r="U2718" s="542"/>
      <c r="V2718" s="468"/>
      <c r="W2718" s="306"/>
    </row>
    <row r="2719" spans="1:23" ht="15">
      <c r="A2719" s="459" t="s">
        <v>157</v>
      </c>
      <c r="B2719" s="464" t="s">
        <v>155</v>
      </c>
      <c r="C2719" s="443"/>
      <c r="D2719" s="443"/>
      <c r="E2719" s="286" t="s">
        <v>285</v>
      </c>
      <c r="F2719" s="286" t="s">
        <v>285</v>
      </c>
      <c r="G2719" s="286">
        <v>222.6</v>
      </c>
      <c r="H2719" s="286">
        <v>185.50000000000546</v>
      </c>
      <c r="I2719" s="312">
        <v>513.49999999999909</v>
      </c>
      <c r="J2719" s="312">
        <v>28.69999999999709</v>
      </c>
      <c r="K2719" s="312"/>
      <c r="L2719" s="313"/>
      <c r="M2719" s="312">
        <f t="shared" si="54"/>
        <v>921.60000000000457</v>
      </c>
      <c r="N2719" s="443"/>
      <c r="O2719" s="443"/>
      <c r="P2719" s="443"/>
      <c r="Q2719" s="443"/>
      <c r="R2719" s="443"/>
      <c r="S2719" s="441"/>
      <c r="T2719" s="446"/>
      <c r="U2719" s="317"/>
      <c r="V2719" s="468"/>
      <c r="W2719" s="446"/>
    </row>
    <row r="2720" spans="1:23" ht="15">
      <c r="A2720" s="459" t="s">
        <v>159</v>
      </c>
      <c r="B2720" s="464" t="s">
        <v>828</v>
      </c>
      <c r="C2720" s="443"/>
      <c r="D2720" s="443"/>
      <c r="E2720" s="286" t="s">
        <v>285</v>
      </c>
      <c r="F2720" s="286" t="s">
        <v>285</v>
      </c>
      <c r="G2720" s="286" t="s">
        <v>285</v>
      </c>
      <c r="H2720" s="323">
        <v>376.90000000000146</v>
      </c>
      <c r="I2720" s="120">
        <v>533.10000000000082</v>
      </c>
      <c r="J2720" s="312">
        <v>291.49999999999272</v>
      </c>
      <c r="K2720" s="312"/>
      <c r="L2720" s="313"/>
      <c r="M2720" s="312">
        <f t="shared" si="54"/>
        <v>910.00000000000227</v>
      </c>
      <c r="N2720" s="443"/>
      <c r="O2720" s="443" t="s">
        <v>324</v>
      </c>
      <c r="P2720" s="443"/>
      <c r="Q2720" s="443"/>
      <c r="R2720" s="443"/>
      <c r="S2720" s="441"/>
      <c r="T2720" s="446"/>
      <c r="U2720" s="542"/>
      <c r="V2720" s="468"/>
      <c r="W2720" s="446"/>
    </row>
    <row r="2721" spans="1:23" ht="15.75">
      <c r="A2721" s="459" t="s">
        <v>160</v>
      </c>
      <c r="B2721" s="464" t="s">
        <v>830</v>
      </c>
      <c r="C2721" s="443"/>
      <c r="D2721" s="443"/>
      <c r="E2721" s="286" t="s">
        <v>285</v>
      </c>
      <c r="F2721" s="286" t="s">
        <v>285</v>
      </c>
      <c r="G2721" s="286" t="s">
        <v>285</v>
      </c>
      <c r="H2721" s="286">
        <v>186.30000000000291</v>
      </c>
      <c r="I2721" s="163">
        <v>666.39999999999873</v>
      </c>
      <c r="J2721" s="312">
        <v>81.200000000000728</v>
      </c>
      <c r="K2721" s="312"/>
      <c r="L2721" s="313"/>
      <c r="M2721" s="312">
        <f t="shared" si="54"/>
        <v>852.70000000000164</v>
      </c>
      <c r="N2721" s="443"/>
      <c r="O2721" s="443" t="s">
        <v>288</v>
      </c>
      <c r="P2721" s="443"/>
      <c r="Q2721" s="443"/>
      <c r="R2721" s="293" t="s">
        <v>2032</v>
      </c>
      <c r="S2721" s="446"/>
      <c r="T2721" s="446"/>
      <c r="U2721" s="542"/>
      <c r="V2721" s="468"/>
      <c r="W2721" s="306"/>
    </row>
    <row r="2722" spans="1:23" ht="15.75">
      <c r="A2722" s="459" t="s">
        <v>161</v>
      </c>
      <c r="B2722" s="464" t="s">
        <v>821</v>
      </c>
      <c r="C2722" s="443"/>
      <c r="D2722" s="443"/>
      <c r="E2722" s="286" t="s">
        <v>285</v>
      </c>
      <c r="F2722" s="286" t="s">
        <v>285</v>
      </c>
      <c r="G2722" s="286" t="s">
        <v>285</v>
      </c>
      <c r="H2722" s="286">
        <v>268.39999999999782</v>
      </c>
      <c r="I2722" s="120">
        <v>556.50000000000136</v>
      </c>
      <c r="J2722" s="312">
        <v>267.29999999999927</v>
      </c>
      <c r="K2722" s="312"/>
      <c r="L2722" s="313"/>
      <c r="M2722" s="312">
        <f t="shared" si="54"/>
        <v>824.89999999999918</v>
      </c>
      <c r="N2722" s="443"/>
      <c r="O2722" s="443" t="s">
        <v>299</v>
      </c>
      <c r="P2722" s="443"/>
      <c r="Q2722" s="443"/>
      <c r="R2722" s="443"/>
      <c r="S2722" s="446"/>
      <c r="T2722" s="446"/>
      <c r="U2722" s="541"/>
      <c r="V2722" s="468"/>
      <c r="W2722" s="306"/>
    </row>
    <row r="2723" spans="1:23" ht="15">
      <c r="A2723" s="459" t="s">
        <v>163</v>
      </c>
      <c r="B2723" s="464" t="s">
        <v>869</v>
      </c>
      <c r="C2723" s="443"/>
      <c r="D2723" s="443"/>
      <c r="E2723" s="286" t="s">
        <v>285</v>
      </c>
      <c r="F2723" s="286" t="s">
        <v>285</v>
      </c>
      <c r="G2723" s="286" t="s">
        <v>285</v>
      </c>
      <c r="H2723" s="286">
        <v>197.59999999999854</v>
      </c>
      <c r="I2723" s="165">
        <v>625.59999999999991</v>
      </c>
      <c r="J2723" s="120">
        <v>523.90000000000146</v>
      </c>
      <c r="K2723" s="120"/>
      <c r="L2723" s="313"/>
      <c r="M2723" s="312">
        <f t="shared" si="54"/>
        <v>823.19999999999845</v>
      </c>
      <c r="N2723" s="443"/>
      <c r="O2723" s="443" t="s">
        <v>303</v>
      </c>
      <c r="P2723" s="443"/>
      <c r="Q2723" s="443"/>
      <c r="R2723" s="443"/>
      <c r="S2723" s="441"/>
      <c r="T2723" s="446"/>
      <c r="U2723" s="542"/>
      <c r="V2723" s="468"/>
      <c r="W2723" s="446"/>
    </row>
    <row r="2724" spans="1:23" ht="15">
      <c r="A2724" s="459" t="s">
        <v>281</v>
      </c>
      <c r="B2724" s="464" t="s">
        <v>852</v>
      </c>
      <c r="C2724" s="443"/>
      <c r="D2724" s="443"/>
      <c r="E2724" s="286" t="s">
        <v>285</v>
      </c>
      <c r="F2724" s="286" t="s">
        <v>285</v>
      </c>
      <c r="G2724" s="286" t="s">
        <v>285</v>
      </c>
      <c r="H2724" s="286">
        <v>265.09999999999854</v>
      </c>
      <c r="I2724" s="120">
        <v>535.60000000000218</v>
      </c>
      <c r="J2724" s="312">
        <v>332.70000000000073</v>
      </c>
      <c r="K2724" s="312"/>
      <c r="L2724" s="313"/>
      <c r="M2724" s="312">
        <f t="shared" si="54"/>
        <v>800.70000000000073</v>
      </c>
      <c r="N2724" s="443"/>
      <c r="O2724" s="443" t="s">
        <v>295</v>
      </c>
      <c r="P2724" s="443"/>
      <c r="Q2724" s="443"/>
      <c r="R2724" s="443"/>
      <c r="S2724" s="540"/>
      <c r="T2724" s="446"/>
      <c r="U2724" s="542"/>
      <c r="V2724" s="468"/>
      <c r="W2724" s="446"/>
    </row>
    <row r="2725" spans="1:23" ht="15.75">
      <c r="A2725" s="459" t="s">
        <v>282</v>
      </c>
      <c r="B2725" s="464" t="s">
        <v>178</v>
      </c>
      <c r="C2725" s="443"/>
      <c r="D2725" s="443"/>
      <c r="E2725" s="323">
        <v>325.3</v>
      </c>
      <c r="F2725" s="286">
        <v>449.3</v>
      </c>
      <c r="G2725" s="286" t="s">
        <v>285</v>
      </c>
      <c r="H2725" s="286" t="s">
        <v>285</v>
      </c>
      <c r="I2725" s="286" t="s">
        <v>285</v>
      </c>
      <c r="J2725" s="286" t="s">
        <v>285</v>
      </c>
      <c r="K2725" s="286"/>
      <c r="L2725" s="313"/>
      <c r="M2725" s="312">
        <f t="shared" si="54"/>
        <v>774.6</v>
      </c>
      <c r="N2725" s="443"/>
      <c r="O2725" s="443" t="s">
        <v>299</v>
      </c>
      <c r="P2725" s="443"/>
      <c r="Q2725" s="443"/>
      <c r="R2725" s="443"/>
      <c r="S2725" s="446"/>
      <c r="T2725" s="446"/>
      <c r="U2725" s="541"/>
      <c r="V2725" s="468"/>
      <c r="W2725" s="306"/>
    </row>
    <row r="2726" spans="1:23" ht="15">
      <c r="A2726" s="459" t="s">
        <v>283</v>
      </c>
      <c r="B2726" s="464" t="s">
        <v>835</v>
      </c>
      <c r="C2726" s="443"/>
      <c r="D2726" s="443"/>
      <c r="E2726" s="286" t="s">
        <v>285</v>
      </c>
      <c r="F2726" s="286" t="s">
        <v>285</v>
      </c>
      <c r="G2726" s="286" t="s">
        <v>285</v>
      </c>
      <c r="H2726" s="323">
        <v>404.00000000000728</v>
      </c>
      <c r="I2726" s="312">
        <v>369</v>
      </c>
      <c r="J2726" s="312">
        <v>90.400000000012369</v>
      </c>
      <c r="K2726" s="312"/>
      <c r="L2726" s="313"/>
      <c r="M2726" s="312">
        <f t="shared" si="54"/>
        <v>773.00000000000728</v>
      </c>
      <c r="N2726" s="443"/>
      <c r="O2726" s="443" t="s">
        <v>299</v>
      </c>
      <c r="P2726" s="443"/>
      <c r="Q2726" s="443"/>
      <c r="R2726" s="443"/>
      <c r="S2726" s="446"/>
      <c r="T2726" s="446"/>
      <c r="U2726" s="542"/>
      <c r="V2726" s="468"/>
      <c r="W2726" s="446"/>
    </row>
    <row r="2727" spans="1:23" ht="15">
      <c r="A2727" s="459" t="s">
        <v>284</v>
      </c>
      <c r="B2727" s="464" t="s">
        <v>817</v>
      </c>
      <c r="C2727" s="443"/>
      <c r="D2727" s="443"/>
      <c r="E2727" s="286" t="s">
        <v>285</v>
      </c>
      <c r="F2727" s="286" t="s">
        <v>285</v>
      </c>
      <c r="G2727" s="286" t="s">
        <v>285</v>
      </c>
      <c r="H2727" s="323">
        <v>443.79999999999927</v>
      </c>
      <c r="I2727" s="312">
        <v>308.89999999999873</v>
      </c>
      <c r="J2727" s="286" t="s">
        <v>285</v>
      </c>
      <c r="K2727" s="286"/>
      <c r="L2727" s="313"/>
      <c r="M2727" s="312">
        <f t="shared" si="54"/>
        <v>752.699999999998</v>
      </c>
      <c r="N2727" s="443"/>
      <c r="O2727" s="443" t="s">
        <v>290</v>
      </c>
      <c r="P2727" s="443"/>
      <c r="Q2727" s="443"/>
      <c r="R2727" s="443"/>
      <c r="S2727" s="443"/>
      <c r="T2727" s="446"/>
      <c r="U2727" s="317"/>
      <c r="V2727" s="468"/>
      <c r="W2727" s="446"/>
    </row>
    <row r="2728" spans="1:23" ht="15">
      <c r="A2728" s="459" t="s">
        <v>808</v>
      </c>
      <c r="B2728" s="459" t="s">
        <v>806</v>
      </c>
      <c r="C2728" s="443"/>
      <c r="D2728" s="443"/>
      <c r="E2728" s="286" t="s">
        <v>285</v>
      </c>
      <c r="F2728" s="286" t="s">
        <v>285</v>
      </c>
      <c r="G2728" s="286" t="s">
        <v>285</v>
      </c>
      <c r="H2728" s="323">
        <v>427.10000000000218</v>
      </c>
      <c r="I2728" s="312">
        <v>322.70000000000073</v>
      </c>
      <c r="J2728" s="312">
        <v>249.69999999999709</v>
      </c>
      <c r="K2728" s="312"/>
      <c r="L2728" s="313"/>
      <c r="M2728" s="312">
        <f t="shared" si="54"/>
        <v>749.80000000000291</v>
      </c>
      <c r="N2728" s="443"/>
      <c r="O2728" s="443" t="s">
        <v>291</v>
      </c>
      <c r="P2728" s="443"/>
      <c r="Q2728" s="443"/>
      <c r="R2728" s="443"/>
      <c r="S2728" s="446"/>
      <c r="T2728" s="446"/>
      <c r="U2728" s="542"/>
      <c r="V2728" s="468"/>
      <c r="W2728" s="446"/>
    </row>
    <row r="2729" spans="1:23" ht="15.75">
      <c r="A2729" s="459" t="s">
        <v>809</v>
      </c>
      <c r="B2729" s="464" t="s">
        <v>873</v>
      </c>
      <c r="C2729" s="443"/>
      <c r="D2729" s="443"/>
      <c r="E2729" s="286" t="s">
        <v>285</v>
      </c>
      <c r="F2729" s="286" t="s">
        <v>285</v>
      </c>
      <c r="G2729" s="286" t="s">
        <v>285</v>
      </c>
      <c r="H2729" s="286">
        <v>307.5</v>
      </c>
      <c r="I2729" s="312">
        <v>435.59999999999854</v>
      </c>
      <c r="J2729" s="312">
        <v>38.69999999999709</v>
      </c>
      <c r="K2729" s="312"/>
      <c r="L2729" s="313"/>
      <c r="M2729" s="312">
        <f t="shared" si="54"/>
        <v>743.09999999999854</v>
      </c>
      <c r="N2729" s="443"/>
      <c r="O2729" s="443"/>
      <c r="P2729" s="443"/>
      <c r="Q2729" s="443"/>
      <c r="R2729" s="443"/>
      <c r="S2729" s="540"/>
      <c r="T2729" s="446"/>
      <c r="U2729" s="542"/>
      <c r="V2729" s="468"/>
      <c r="W2729" s="306"/>
    </row>
    <row r="2730" spans="1:23" ht="15.75">
      <c r="A2730" s="459" t="s">
        <v>810</v>
      </c>
      <c r="B2730" s="464" t="s">
        <v>822</v>
      </c>
      <c r="C2730" s="443"/>
      <c r="D2730" s="443"/>
      <c r="E2730" s="286" t="s">
        <v>285</v>
      </c>
      <c r="F2730" s="286" t="s">
        <v>285</v>
      </c>
      <c r="G2730" s="286" t="s">
        <v>285</v>
      </c>
      <c r="H2730" s="286">
        <v>307.59999999999491</v>
      </c>
      <c r="I2730" s="312">
        <v>382.900000000001</v>
      </c>
      <c r="J2730" s="312">
        <v>86.200000000000728</v>
      </c>
      <c r="K2730" s="312"/>
      <c r="L2730" s="313"/>
      <c r="M2730" s="312">
        <f t="shared" si="54"/>
        <v>690.49999999999591</v>
      </c>
      <c r="N2730" s="443"/>
      <c r="O2730" s="443"/>
      <c r="P2730" s="443"/>
      <c r="Q2730" s="443"/>
      <c r="R2730" s="443"/>
      <c r="S2730" s="540"/>
      <c r="T2730" s="464"/>
      <c r="U2730" s="541"/>
      <c r="V2730" s="468"/>
      <c r="W2730" s="306"/>
    </row>
    <row r="2731" spans="1:23" ht="15">
      <c r="A2731" s="459" t="s">
        <v>812</v>
      </c>
      <c r="B2731" s="464" t="s">
        <v>861</v>
      </c>
      <c r="C2731" s="443"/>
      <c r="D2731" s="443"/>
      <c r="E2731" s="286" t="s">
        <v>285</v>
      </c>
      <c r="F2731" s="286" t="s">
        <v>285</v>
      </c>
      <c r="G2731" s="286" t="s">
        <v>285</v>
      </c>
      <c r="H2731" s="286">
        <v>239.29999999999927</v>
      </c>
      <c r="I2731" s="312">
        <v>445.70000000000027</v>
      </c>
      <c r="J2731" s="312">
        <v>263.60000000000218</v>
      </c>
      <c r="K2731" s="312"/>
      <c r="L2731" s="313"/>
      <c r="M2731" s="312">
        <f t="shared" si="54"/>
        <v>684.99999999999955</v>
      </c>
      <c r="N2731" s="443"/>
      <c r="O2731" s="443"/>
      <c r="P2731" s="443"/>
      <c r="Q2731" s="443"/>
      <c r="R2731" s="443"/>
      <c r="S2731" s="446"/>
      <c r="T2731" s="464"/>
      <c r="U2731" s="541"/>
      <c r="V2731" s="468"/>
      <c r="W2731" s="446"/>
    </row>
    <row r="2732" spans="1:23" ht="15">
      <c r="A2732" s="459" t="s">
        <v>818</v>
      </c>
      <c r="B2732" s="464" t="s">
        <v>856</v>
      </c>
      <c r="C2732" s="443"/>
      <c r="D2732" s="443"/>
      <c r="E2732" s="286" t="s">
        <v>285</v>
      </c>
      <c r="F2732" s="286" t="s">
        <v>285</v>
      </c>
      <c r="G2732" s="286" t="s">
        <v>285</v>
      </c>
      <c r="H2732" s="286">
        <v>250.30000000000291</v>
      </c>
      <c r="I2732" s="312">
        <v>421.49999999999909</v>
      </c>
      <c r="J2732" s="312">
        <v>117.89999999999418</v>
      </c>
      <c r="K2732" s="312"/>
      <c r="L2732" s="313"/>
      <c r="M2732" s="312">
        <f t="shared" si="54"/>
        <v>671.800000000002</v>
      </c>
      <c r="N2732" s="443"/>
      <c r="O2732" s="443"/>
      <c r="P2732" s="443"/>
      <c r="Q2732" s="443"/>
      <c r="R2732" s="443"/>
      <c r="S2732" s="446"/>
      <c r="T2732" s="446"/>
      <c r="U2732" s="542"/>
      <c r="V2732" s="468"/>
      <c r="W2732" s="446"/>
    </row>
    <row r="2733" spans="1:23" ht="15.75">
      <c r="A2733" s="459" t="s">
        <v>820</v>
      </c>
      <c r="B2733" s="464" t="s">
        <v>836</v>
      </c>
      <c r="C2733" s="443"/>
      <c r="D2733" s="443"/>
      <c r="E2733" s="286" t="s">
        <v>285</v>
      </c>
      <c r="F2733" s="286" t="s">
        <v>285</v>
      </c>
      <c r="G2733" s="286" t="s">
        <v>285</v>
      </c>
      <c r="H2733" s="323">
        <v>393.89999999999782</v>
      </c>
      <c r="I2733" s="312">
        <v>269.80000000000064</v>
      </c>
      <c r="J2733" s="312">
        <v>223.00000000000728</v>
      </c>
      <c r="K2733" s="312"/>
      <c r="L2733" s="313"/>
      <c r="M2733" s="312">
        <f t="shared" si="54"/>
        <v>663.69999999999845</v>
      </c>
      <c r="N2733" s="443"/>
      <c r="O2733" s="443" t="s">
        <v>295</v>
      </c>
      <c r="P2733" s="443"/>
      <c r="Q2733" s="443"/>
      <c r="R2733" s="443"/>
      <c r="S2733" s="441"/>
      <c r="T2733" s="446"/>
      <c r="U2733" s="542"/>
      <c r="V2733" s="468"/>
      <c r="W2733" s="306"/>
    </row>
    <row r="2734" spans="1:23" ht="15.75">
      <c r="A2734" s="459" t="s">
        <v>823</v>
      </c>
      <c r="B2734" s="464" t="s">
        <v>819</v>
      </c>
      <c r="C2734" s="443"/>
      <c r="D2734" s="443"/>
      <c r="E2734" s="286" t="s">
        <v>285</v>
      </c>
      <c r="F2734" s="286" t="s">
        <v>285</v>
      </c>
      <c r="G2734" s="286" t="s">
        <v>285</v>
      </c>
      <c r="H2734" s="286">
        <v>252.89999999999782</v>
      </c>
      <c r="I2734" s="312">
        <v>402.29999999999927</v>
      </c>
      <c r="J2734" s="312">
        <v>331.40000000000509</v>
      </c>
      <c r="K2734" s="312"/>
      <c r="L2734" s="313"/>
      <c r="M2734" s="312">
        <f t="shared" si="54"/>
        <v>655.19999999999709</v>
      </c>
      <c r="N2734" s="443"/>
      <c r="O2734" s="443"/>
      <c r="P2734" s="443"/>
      <c r="Q2734" s="443"/>
      <c r="R2734" s="443"/>
      <c r="S2734" s="441"/>
      <c r="T2734" s="446"/>
      <c r="U2734" s="542"/>
      <c r="V2734" s="468"/>
      <c r="W2734" s="306"/>
    </row>
    <row r="2735" spans="1:23" ht="15">
      <c r="A2735" s="459" t="s">
        <v>824</v>
      </c>
      <c r="B2735" s="464" t="s">
        <v>863</v>
      </c>
      <c r="C2735" s="443"/>
      <c r="D2735" s="443"/>
      <c r="E2735" s="286" t="s">
        <v>285</v>
      </c>
      <c r="F2735" s="286" t="s">
        <v>285</v>
      </c>
      <c r="G2735" s="286" t="s">
        <v>285</v>
      </c>
      <c r="H2735" s="286">
        <v>253.29999999999927</v>
      </c>
      <c r="I2735" s="312">
        <v>398.09999999999945</v>
      </c>
      <c r="J2735" s="312">
        <v>385.19999999999709</v>
      </c>
      <c r="K2735" s="312"/>
      <c r="L2735" s="313"/>
      <c r="M2735" s="312">
        <f t="shared" si="54"/>
        <v>651.39999999999873</v>
      </c>
      <c r="N2735" s="443"/>
      <c r="O2735" s="443"/>
      <c r="P2735" s="443"/>
      <c r="Q2735" s="443"/>
      <c r="R2735" s="443"/>
      <c r="S2735" s="540"/>
      <c r="T2735" s="446"/>
      <c r="U2735" s="542"/>
      <c r="V2735" s="468"/>
      <c r="W2735" s="446"/>
    </row>
    <row r="2736" spans="1:23" ht="15.75">
      <c r="A2736" s="459" t="s">
        <v>827</v>
      </c>
      <c r="B2736" s="464" t="s">
        <v>855</v>
      </c>
      <c r="C2736" s="443"/>
      <c r="D2736" s="443"/>
      <c r="E2736" s="286" t="s">
        <v>285</v>
      </c>
      <c r="F2736" s="286" t="s">
        <v>285</v>
      </c>
      <c r="G2736" s="286" t="s">
        <v>285</v>
      </c>
      <c r="H2736" s="286">
        <v>183.29999999999745</v>
      </c>
      <c r="I2736" s="312">
        <v>466.70000000000164</v>
      </c>
      <c r="J2736" s="312">
        <v>103.09999999999491</v>
      </c>
      <c r="K2736" s="312"/>
      <c r="L2736" s="313"/>
      <c r="M2736" s="312">
        <f t="shared" si="54"/>
        <v>649.99999999999909</v>
      </c>
      <c r="N2736" s="443"/>
      <c r="O2736" s="443"/>
      <c r="P2736" s="443"/>
      <c r="Q2736" s="443"/>
      <c r="R2736" s="443"/>
      <c r="S2736" s="540"/>
      <c r="T2736" s="464"/>
      <c r="U2736" s="542"/>
      <c r="V2736" s="468"/>
      <c r="W2736" s="306"/>
    </row>
    <row r="2737" spans="1:23" ht="15.75">
      <c r="A2737" s="459" t="s">
        <v>829</v>
      </c>
      <c r="B2737" s="464" t="s">
        <v>844</v>
      </c>
      <c r="C2737" s="443"/>
      <c r="D2737" s="443"/>
      <c r="E2737" s="286" t="s">
        <v>285</v>
      </c>
      <c r="F2737" s="286" t="s">
        <v>285</v>
      </c>
      <c r="G2737" s="286" t="s">
        <v>285</v>
      </c>
      <c r="H2737" s="286">
        <v>192.89999999999782</v>
      </c>
      <c r="I2737" s="312">
        <v>452.80000000000064</v>
      </c>
      <c r="J2737" s="312">
        <v>318.5</v>
      </c>
      <c r="K2737" s="312"/>
      <c r="L2737" s="313"/>
      <c r="M2737" s="312">
        <f t="shared" si="54"/>
        <v>645.69999999999845</v>
      </c>
      <c r="N2737" s="443"/>
      <c r="O2737" s="443"/>
      <c r="P2737" s="443"/>
      <c r="Q2737" s="443"/>
      <c r="R2737" s="443"/>
      <c r="S2737" s="540"/>
      <c r="T2737" s="464"/>
      <c r="U2737" s="542"/>
      <c r="V2737" s="468"/>
      <c r="W2737" s="306"/>
    </row>
    <row r="2738" spans="1:23" ht="15">
      <c r="A2738" s="459" t="s">
        <v>834</v>
      </c>
      <c r="B2738" s="361" t="s">
        <v>1852</v>
      </c>
      <c r="C2738" s="446"/>
      <c r="D2738" s="446"/>
      <c r="E2738" s="286" t="s">
        <v>285</v>
      </c>
      <c r="F2738" s="286" t="s">
        <v>285</v>
      </c>
      <c r="G2738" s="286" t="s">
        <v>285</v>
      </c>
      <c r="H2738" s="286" t="s">
        <v>285</v>
      </c>
      <c r="I2738" s="164">
        <v>644.39999999999873</v>
      </c>
      <c r="J2738" s="312">
        <v>176.69999999999709</v>
      </c>
      <c r="K2738" s="312"/>
      <c r="L2738" s="313"/>
      <c r="M2738" s="312">
        <f t="shared" si="54"/>
        <v>644.39999999999873</v>
      </c>
      <c r="N2738" s="443"/>
      <c r="O2738" s="443" t="s">
        <v>307</v>
      </c>
      <c r="P2738" s="443"/>
      <c r="Q2738" s="443"/>
      <c r="R2738" s="443"/>
      <c r="S2738" s="446"/>
      <c r="T2738" s="464"/>
      <c r="U2738" s="542"/>
      <c r="V2738" s="468"/>
      <c r="W2738" s="446"/>
    </row>
    <row r="2739" spans="1:23" ht="15.75">
      <c r="A2739" s="459" t="s">
        <v>838</v>
      </c>
      <c r="B2739" s="459" t="s">
        <v>801</v>
      </c>
      <c r="C2739" s="443"/>
      <c r="D2739" s="443"/>
      <c r="E2739" s="286" t="s">
        <v>285</v>
      </c>
      <c r="F2739" s="286" t="s">
        <v>285</v>
      </c>
      <c r="G2739" s="286" t="s">
        <v>285</v>
      </c>
      <c r="H2739" s="286">
        <v>212.60000000000218</v>
      </c>
      <c r="I2739" s="312">
        <v>374.70000000000073</v>
      </c>
      <c r="J2739" s="164">
        <v>551.99999999999818</v>
      </c>
      <c r="K2739" s="164"/>
      <c r="L2739" s="313"/>
      <c r="M2739" s="312">
        <f t="shared" si="54"/>
        <v>587.30000000000291</v>
      </c>
      <c r="N2739" s="443"/>
      <c r="O2739" s="443" t="s">
        <v>307</v>
      </c>
      <c r="P2739" s="443"/>
      <c r="Q2739" s="443"/>
      <c r="R2739" s="443"/>
      <c r="S2739" s="441"/>
      <c r="T2739" s="446"/>
      <c r="U2739" s="542"/>
      <c r="V2739" s="468"/>
      <c r="W2739" s="306"/>
    </row>
    <row r="2740" spans="1:23" ht="15.75">
      <c r="A2740" s="459" t="s">
        <v>839</v>
      </c>
      <c r="B2740" s="464" t="s">
        <v>162</v>
      </c>
      <c r="C2740" s="443"/>
      <c r="D2740" s="443"/>
      <c r="E2740" s="286" t="s">
        <v>285</v>
      </c>
      <c r="F2740" s="286" t="s">
        <v>285</v>
      </c>
      <c r="G2740" s="286">
        <v>107.9</v>
      </c>
      <c r="H2740" s="286">
        <v>142.20000000000437</v>
      </c>
      <c r="I2740" s="312">
        <v>332.40000000000055</v>
      </c>
      <c r="J2740" s="312">
        <v>271.80000000000109</v>
      </c>
      <c r="K2740" s="312"/>
      <c r="L2740" s="313"/>
      <c r="M2740" s="312">
        <f t="shared" si="54"/>
        <v>582.50000000000489</v>
      </c>
      <c r="N2740" s="443"/>
      <c r="O2740" s="443"/>
      <c r="P2740" s="443"/>
      <c r="Q2740" s="443"/>
      <c r="R2740" s="443"/>
      <c r="S2740" s="446"/>
      <c r="T2740" s="446"/>
      <c r="U2740" s="542"/>
      <c r="V2740" s="468"/>
      <c r="W2740" s="306"/>
    </row>
    <row r="2741" spans="1:23" ht="15">
      <c r="A2741" s="459" t="s">
        <v>840</v>
      </c>
      <c r="B2741" s="361" t="s">
        <v>1855</v>
      </c>
      <c r="C2741" s="446"/>
      <c r="D2741" s="446"/>
      <c r="E2741" s="286" t="s">
        <v>285</v>
      </c>
      <c r="F2741" s="286" t="s">
        <v>285</v>
      </c>
      <c r="G2741" s="286" t="s">
        <v>285</v>
      </c>
      <c r="H2741" s="286" t="s">
        <v>285</v>
      </c>
      <c r="I2741" s="120">
        <v>579.599999999999</v>
      </c>
      <c r="J2741" s="286" t="s">
        <v>285</v>
      </c>
      <c r="K2741" s="286"/>
      <c r="L2741" s="313"/>
      <c r="M2741" s="312">
        <f t="shared" si="54"/>
        <v>579.599999999999</v>
      </c>
      <c r="N2741" s="443"/>
      <c r="O2741" s="443" t="s">
        <v>291</v>
      </c>
      <c r="P2741" s="443"/>
      <c r="Q2741" s="443"/>
      <c r="R2741" s="443"/>
      <c r="S2741" s="446"/>
      <c r="T2741" s="446"/>
      <c r="U2741" s="317"/>
      <c r="V2741" s="468"/>
      <c r="W2741" s="446"/>
    </row>
    <row r="2742" spans="1:23" ht="15">
      <c r="A2742" s="459" t="s">
        <v>846</v>
      </c>
      <c r="B2742" s="464" t="s">
        <v>837</v>
      </c>
      <c r="C2742" s="443"/>
      <c r="D2742" s="443"/>
      <c r="E2742" s="286" t="s">
        <v>285</v>
      </c>
      <c r="F2742" s="286" t="s">
        <v>285</v>
      </c>
      <c r="G2742" s="286" t="s">
        <v>285</v>
      </c>
      <c r="H2742" s="286">
        <v>262.39999999999782</v>
      </c>
      <c r="I2742" s="312">
        <v>316.40000000000009</v>
      </c>
      <c r="J2742" s="312">
        <v>96</v>
      </c>
      <c r="K2742" s="312"/>
      <c r="L2742" s="313"/>
      <c r="M2742" s="312">
        <f t="shared" si="54"/>
        <v>578.79999999999791</v>
      </c>
      <c r="N2742" s="443"/>
      <c r="O2742" s="443"/>
      <c r="P2742" s="443"/>
      <c r="Q2742" s="443"/>
      <c r="R2742" s="443"/>
      <c r="S2742" s="446"/>
      <c r="T2742" s="464"/>
      <c r="U2742" s="542"/>
      <c r="V2742" s="468"/>
      <c r="W2742" s="446"/>
    </row>
    <row r="2743" spans="1:23" ht="15">
      <c r="A2743" s="459" t="s">
        <v>854</v>
      </c>
      <c r="B2743" s="459" t="s">
        <v>807</v>
      </c>
      <c r="C2743" s="443"/>
      <c r="D2743" s="443"/>
      <c r="E2743" s="286" t="s">
        <v>285</v>
      </c>
      <c r="F2743" s="286" t="s">
        <v>285</v>
      </c>
      <c r="G2743" s="286" t="s">
        <v>285</v>
      </c>
      <c r="H2743" s="286">
        <v>169.40000000000327</v>
      </c>
      <c r="I2743" s="312">
        <v>405.20000000000073</v>
      </c>
      <c r="J2743" s="312">
        <v>210.90000000000509</v>
      </c>
      <c r="K2743" s="312"/>
      <c r="L2743" s="313"/>
      <c r="M2743" s="312">
        <f t="shared" si="54"/>
        <v>574.600000000004</v>
      </c>
      <c r="N2743" s="443"/>
      <c r="O2743" s="443"/>
      <c r="P2743" s="443"/>
      <c r="Q2743" s="443"/>
      <c r="R2743" s="443"/>
      <c r="S2743" s="441"/>
      <c r="T2743" s="464"/>
      <c r="U2743" s="541"/>
      <c r="V2743" s="468"/>
      <c r="W2743" s="446"/>
    </row>
    <row r="2744" spans="1:23" ht="15">
      <c r="A2744" s="459" t="s">
        <v>858</v>
      </c>
      <c r="B2744" s="361" t="s">
        <v>1858</v>
      </c>
      <c r="C2744" s="446"/>
      <c r="D2744" s="446"/>
      <c r="E2744" s="286" t="s">
        <v>285</v>
      </c>
      <c r="F2744" s="286" t="s">
        <v>285</v>
      </c>
      <c r="G2744" s="286" t="s">
        <v>285</v>
      </c>
      <c r="H2744" s="286" t="s">
        <v>285</v>
      </c>
      <c r="I2744" s="120">
        <v>554.5</v>
      </c>
      <c r="J2744" s="312">
        <v>377.29999999999563</v>
      </c>
      <c r="K2744" s="312"/>
      <c r="L2744" s="313"/>
      <c r="M2744" s="312">
        <f t="shared" si="54"/>
        <v>554.5</v>
      </c>
      <c r="N2744" s="443"/>
      <c r="O2744" s="443" t="s">
        <v>294</v>
      </c>
      <c r="P2744" s="443"/>
      <c r="Q2744" s="443"/>
      <c r="R2744" s="443"/>
      <c r="S2744" s="443"/>
      <c r="T2744" s="446"/>
      <c r="U2744" s="542"/>
      <c r="V2744" s="468"/>
      <c r="W2744" s="446"/>
    </row>
    <row r="2745" spans="1:23" ht="15">
      <c r="A2745" s="459" t="s">
        <v>859</v>
      </c>
      <c r="B2745" s="530" t="s">
        <v>2242</v>
      </c>
      <c r="C2745" s="446"/>
      <c r="D2745" s="446"/>
      <c r="E2745" s="286" t="s">
        <v>285</v>
      </c>
      <c r="F2745" s="286" t="s">
        <v>285</v>
      </c>
      <c r="G2745" s="286" t="s">
        <v>285</v>
      </c>
      <c r="H2745" s="286" t="s">
        <v>285</v>
      </c>
      <c r="I2745" s="286" t="s">
        <v>285</v>
      </c>
      <c r="J2745" s="165">
        <v>544.60000000000036</v>
      </c>
      <c r="K2745" s="165"/>
      <c r="L2745" s="313"/>
      <c r="M2745" s="312">
        <f>SUM(E2745:J2745)</f>
        <v>544.60000000000036</v>
      </c>
      <c r="N2745" s="443"/>
      <c r="O2745" s="443" t="s">
        <v>289</v>
      </c>
      <c r="P2745" s="443"/>
      <c r="Q2745" s="443"/>
      <c r="R2745" s="443"/>
      <c r="S2745" s="446"/>
      <c r="T2745" s="464"/>
      <c r="U2745" s="542"/>
      <c r="V2745" s="468"/>
      <c r="W2745" s="446"/>
    </row>
    <row r="2746" spans="1:23" ht="15">
      <c r="A2746" s="459" t="s">
        <v>860</v>
      </c>
      <c r="B2746" s="464" t="s">
        <v>153</v>
      </c>
      <c r="C2746" s="443"/>
      <c r="D2746" s="443"/>
      <c r="E2746" s="286" t="s">
        <v>285</v>
      </c>
      <c r="F2746" s="286" t="s">
        <v>285</v>
      </c>
      <c r="G2746" s="286">
        <v>293.7</v>
      </c>
      <c r="H2746" s="286">
        <v>104.60000000000582</v>
      </c>
      <c r="I2746" s="312">
        <v>131.59999999999945</v>
      </c>
      <c r="J2746" s="312">
        <v>274.00000000000364</v>
      </c>
      <c r="K2746" s="312"/>
      <c r="L2746" s="313"/>
      <c r="M2746" s="312">
        <f t="shared" ref="M2746:M2756" si="55">SUM(E2746:I2746)</f>
        <v>529.90000000000532</v>
      </c>
      <c r="N2746" s="443"/>
      <c r="O2746" s="443"/>
      <c r="P2746" s="443"/>
      <c r="Q2746" s="443"/>
      <c r="R2746" s="443"/>
      <c r="S2746" s="540"/>
      <c r="T2746" s="446"/>
      <c r="U2746" s="542"/>
      <c r="V2746" s="468"/>
      <c r="W2746" s="446"/>
    </row>
    <row r="2747" spans="1:23" ht="15">
      <c r="A2747" s="459" t="s">
        <v>866</v>
      </c>
      <c r="B2747" s="343" t="s">
        <v>1859</v>
      </c>
      <c r="C2747" s="446"/>
      <c r="D2747" s="446"/>
      <c r="E2747" s="286" t="s">
        <v>285</v>
      </c>
      <c r="F2747" s="286" t="s">
        <v>285</v>
      </c>
      <c r="G2747" s="286" t="s">
        <v>285</v>
      </c>
      <c r="H2747" s="286" t="s">
        <v>285</v>
      </c>
      <c r="I2747" s="312">
        <v>496.10000000000036</v>
      </c>
      <c r="J2747" s="312">
        <v>143.00000000000364</v>
      </c>
      <c r="K2747" s="312"/>
      <c r="L2747" s="313"/>
      <c r="M2747" s="312">
        <f t="shared" si="55"/>
        <v>496.10000000000036</v>
      </c>
      <c r="N2747" s="443"/>
      <c r="O2747" s="443"/>
      <c r="P2747" s="443"/>
      <c r="Q2747" s="443"/>
      <c r="R2747" s="443"/>
      <c r="S2747" s="446"/>
      <c r="T2747" s="446"/>
      <c r="U2747" s="542"/>
      <c r="V2747" s="468"/>
      <c r="W2747" s="446"/>
    </row>
    <row r="2748" spans="1:23" ht="15">
      <c r="A2748" s="459" t="s">
        <v>867</v>
      </c>
      <c r="B2748" s="464" t="s">
        <v>156</v>
      </c>
      <c r="C2748" s="443"/>
      <c r="D2748" s="443"/>
      <c r="E2748" s="286" t="s">
        <v>285</v>
      </c>
      <c r="F2748" s="286" t="s">
        <v>285</v>
      </c>
      <c r="G2748" s="286">
        <v>56.4</v>
      </c>
      <c r="H2748" s="286">
        <v>240.79999999999563</v>
      </c>
      <c r="I2748" s="312">
        <v>193.40000000000009</v>
      </c>
      <c r="J2748" s="312">
        <v>70</v>
      </c>
      <c r="K2748" s="312"/>
      <c r="L2748" s="313"/>
      <c r="M2748" s="312">
        <f t="shared" si="55"/>
        <v>490.5999999999957</v>
      </c>
      <c r="N2748" s="443"/>
      <c r="O2748" s="443"/>
      <c r="P2748" s="443"/>
      <c r="Q2748" s="443"/>
      <c r="R2748" s="443"/>
      <c r="S2748" s="446"/>
      <c r="T2748" s="446"/>
      <c r="U2748" s="542"/>
      <c r="V2748" s="468"/>
      <c r="W2748" s="446"/>
    </row>
    <row r="2749" spans="1:23" ht="15">
      <c r="A2749" s="459" t="s">
        <v>868</v>
      </c>
      <c r="B2749" s="361" t="s">
        <v>1844</v>
      </c>
      <c r="C2749" s="446"/>
      <c r="D2749" s="446"/>
      <c r="E2749" s="286" t="s">
        <v>285</v>
      </c>
      <c r="F2749" s="286" t="s">
        <v>285</v>
      </c>
      <c r="G2749" s="286" t="s">
        <v>285</v>
      </c>
      <c r="H2749" s="286" t="s">
        <v>285</v>
      </c>
      <c r="I2749" s="312">
        <v>490.09999999999991</v>
      </c>
      <c r="J2749" s="312">
        <v>158.3999999999869</v>
      </c>
      <c r="K2749" s="312"/>
      <c r="L2749" s="313"/>
      <c r="M2749" s="312">
        <f t="shared" si="55"/>
        <v>490.09999999999991</v>
      </c>
      <c r="N2749" s="443"/>
      <c r="O2749" s="443"/>
      <c r="P2749" s="443"/>
      <c r="Q2749" s="443"/>
      <c r="R2749" s="443"/>
      <c r="S2749" s="446"/>
      <c r="T2749" s="464"/>
      <c r="U2749" s="542"/>
      <c r="V2749" s="468"/>
      <c r="W2749" s="446"/>
    </row>
    <row r="2750" spans="1:23" ht="15">
      <c r="A2750" s="459" t="s">
        <v>870</v>
      </c>
      <c r="B2750" s="464" t="s">
        <v>179</v>
      </c>
      <c r="C2750" s="443"/>
      <c r="D2750" s="443"/>
      <c r="E2750" s="303">
        <v>480.2</v>
      </c>
      <c r="F2750" s="286" t="s">
        <v>285</v>
      </c>
      <c r="G2750" s="286" t="s">
        <v>285</v>
      </c>
      <c r="H2750" s="286" t="s">
        <v>285</v>
      </c>
      <c r="I2750" s="286" t="s">
        <v>285</v>
      </c>
      <c r="J2750" s="286" t="s">
        <v>285</v>
      </c>
      <c r="K2750" s="286"/>
      <c r="L2750" s="313"/>
      <c r="M2750" s="312">
        <f t="shared" si="55"/>
        <v>480.2</v>
      </c>
      <c r="N2750" s="443"/>
      <c r="O2750" s="443" t="s">
        <v>288</v>
      </c>
      <c r="P2750" s="443"/>
      <c r="Q2750" s="443"/>
      <c r="R2750" s="443" t="s">
        <v>2032</v>
      </c>
      <c r="S2750" s="446"/>
      <c r="T2750" s="464"/>
      <c r="U2750" s="466"/>
      <c r="V2750" s="468"/>
      <c r="W2750" s="446"/>
    </row>
    <row r="2751" spans="1:23" ht="15">
      <c r="A2751" s="459" t="s">
        <v>871</v>
      </c>
      <c r="B2751" s="464" t="s">
        <v>158</v>
      </c>
      <c r="C2751" s="443"/>
      <c r="D2751" s="443"/>
      <c r="E2751" s="286" t="s">
        <v>285</v>
      </c>
      <c r="F2751" s="286" t="s">
        <v>285</v>
      </c>
      <c r="G2751" s="286">
        <v>226.4</v>
      </c>
      <c r="H2751" s="286">
        <v>121.19999999999891</v>
      </c>
      <c r="I2751" s="312">
        <v>93.700000000000273</v>
      </c>
      <c r="J2751" s="286" t="s">
        <v>285</v>
      </c>
      <c r="K2751" s="286"/>
      <c r="L2751" s="313"/>
      <c r="M2751" s="312">
        <f t="shared" si="55"/>
        <v>441.29999999999916</v>
      </c>
      <c r="N2751" s="443"/>
      <c r="O2751" s="443"/>
      <c r="P2751" s="443"/>
      <c r="Q2751" s="443"/>
      <c r="R2751" s="443"/>
      <c r="S2751" s="441"/>
      <c r="T2751" s="446"/>
      <c r="U2751" s="317"/>
      <c r="V2751" s="468"/>
      <c r="W2751" s="446"/>
    </row>
    <row r="2752" spans="1:23" ht="15">
      <c r="A2752" s="459" t="s">
        <v>872</v>
      </c>
      <c r="B2752" s="464" t="s">
        <v>826</v>
      </c>
      <c r="C2752" s="443"/>
      <c r="D2752" s="443"/>
      <c r="E2752" s="286" t="s">
        <v>285</v>
      </c>
      <c r="F2752" s="286" t="s">
        <v>285</v>
      </c>
      <c r="G2752" s="286" t="s">
        <v>285</v>
      </c>
      <c r="H2752" s="286">
        <v>190.89999999999782</v>
      </c>
      <c r="I2752" s="312">
        <v>242.30000000000109</v>
      </c>
      <c r="J2752" s="312">
        <v>110.09999999999854</v>
      </c>
      <c r="K2752" s="312"/>
      <c r="L2752" s="313"/>
      <c r="M2752" s="312">
        <f t="shared" si="55"/>
        <v>433.19999999999891</v>
      </c>
      <c r="N2752" s="443"/>
      <c r="O2752" s="443"/>
      <c r="P2752" s="443"/>
      <c r="Q2752" s="443"/>
      <c r="R2752" s="443"/>
      <c r="S2752" s="441"/>
      <c r="T2752" s="446"/>
      <c r="U2752" s="542"/>
      <c r="V2752" s="468"/>
      <c r="W2752" s="446"/>
    </row>
    <row r="2753" spans="1:23" ht="15">
      <c r="A2753" s="459" t="s">
        <v>875</v>
      </c>
      <c r="B2753" s="464" t="s">
        <v>164</v>
      </c>
      <c r="C2753" s="443"/>
      <c r="D2753" s="443"/>
      <c r="E2753" s="286" t="s">
        <v>285</v>
      </c>
      <c r="F2753" s="286" t="s">
        <v>285</v>
      </c>
      <c r="G2753" s="323">
        <v>433</v>
      </c>
      <c r="H2753" s="286" t="s">
        <v>285</v>
      </c>
      <c r="I2753" s="286" t="s">
        <v>285</v>
      </c>
      <c r="J2753" s="286" t="s">
        <v>285</v>
      </c>
      <c r="K2753" s="286"/>
      <c r="L2753" s="313"/>
      <c r="M2753" s="312">
        <f t="shared" si="55"/>
        <v>433</v>
      </c>
      <c r="N2753" s="443"/>
      <c r="O2753" s="443" t="s">
        <v>294</v>
      </c>
      <c r="P2753" s="443"/>
      <c r="Q2753" s="443"/>
      <c r="R2753" s="443"/>
      <c r="S2753" s="446"/>
      <c r="T2753" s="446"/>
      <c r="U2753" s="542"/>
      <c r="V2753" s="468"/>
      <c r="W2753" s="446"/>
    </row>
    <row r="2754" spans="1:23" ht="15.75">
      <c r="A2754" s="459" t="s">
        <v>1006</v>
      </c>
      <c r="B2754" s="361" t="s">
        <v>1853</v>
      </c>
      <c r="C2754" s="446"/>
      <c r="D2754" s="446"/>
      <c r="E2754" s="286" t="s">
        <v>285</v>
      </c>
      <c r="F2754" s="286" t="s">
        <v>285</v>
      </c>
      <c r="G2754" s="286" t="s">
        <v>285</v>
      </c>
      <c r="H2754" s="286" t="s">
        <v>285</v>
      </c>
      <c r="I2754" s="312">
        <v>423.50000000000182</v>
      </c>
      <c r="J2754" s="120">
        <v>520.60000000000582</v>
      </c>
      <c r="K2754" s="120"/>
      <c r="L2754" s="313"/>
      <c r="M2754" s="312">
        <f t="shared" si="55"/>
        <v>423.50000000000182</v>
      </c>
      <c r="N2754" s="443"/>
      <c r="O2754" s="443" t="s">
        <v>291</v>
      </c>
      <c r="P2754" s="443"/>
      <c r="Q2754" s="443"/>
      <c r="R2754" s="443"/>
      <c r="S2754" s="446"/>
      <c r="T2754" s="446"/>
      <c r="U2754" s="542"/>
      <c r="V2754" s="468"/>
      <c r="W2754" s="306"/>
    </row>
    <row r="2755" spans="1:23" ht="15">
      <c r="A2755" s="459" t="s">
        <v>1007</v>
      </c>
      <c r="B2755" s="464" t="s">
        <v>811</v>
      </c>
      <c r="C2755" s="443"/>
      <c r="D2755" s="443"/>
      <c r="E2755" s="286" t="s">
        <v>285</v>
      </c>
      <c r="F2755" s="286" t="s">
        <v>285</v>
      </c>
      <c r="G2755" s="286" t="s">
        <v>285</v>
      </c>
      <c r="H2755" s="286">
        <v>60.19999999999709</v>
      </c>
      <c r="I2755" s="312">
        <v>362.49999999999909</v>
      </c>
      <c r="J2755" s="312">
        <v>233.79999999998472</v>
      </c>
      <c r="K2755" s="312"/>
      <c r="L2755" s="313"/>
      <c r="M2755" s="312">
        <f t="shared" si="55"/>
        <v>422.69999999999618</v>
      </c>
      <c r="N2755" s="443"/>
      <c r="O2755" s="443"/>
      <c r="P2755" s="443"/>
      <c r="Q2755" s="443"/>
      <c r="R2755" s="443"/>
      <c r="S2755" s="446"/>
      <c r="T2755" s="446"/>
      <c r="U2755" s="541"/>
      <c r="V2755" s="468"/>
      <c r="W2755" s="446"/>
    </row>
    <row r="2756" spans="1:23" ht="15">
      <c r="A2756" s="459" t="s">
        <v>1008</v>
      </c>
      <c r="B2756" s="464" t="s">
        <v>842</v>
      </c>
      <c r="C2756" s="443"/>
      <c r="D2756" s="443"/>
      <c r="E2756" s="286" t="s">
        <v>285</v>
      </c>
      <c r="F2756" s="286" t="s">
        <v>285</v>
      </c>
      <c r="G2756" s="286" t="s">
        <v>285</v>
      </c>
      <c r="H2756" s="286">
        <v>72.500000000007276</v>
      </c>
      <c r="I2756" s="312">
        <v>341.10000000000036</v>
      </c>
      <c r="J2756" s="286" t="s">
        <v>285</v>
      </c>
      <c r="K2756" s="286"/>
      <c r="L2756" s="313"/>
      <c r="M2756" s="312">
        <f t="shared" si="55"/>
        <v>413.60000000000764</v>
      </c>
      <c r="N2756" s="443"/>
      <c r="O2756" s="443"/>
      <c r="P2756" s="443"/>
      <c r="Q2756" s="443"/>
      <c r="R2756" s="443"/>
      <c r="S2756" s="441"/>
      <c r="T2756" s="446"/>
      <c r="U2756" s="466"/>
      <c r="V2756" s="468"/>
      <c r="W2756" s="446"/>
    </row>
    <row r="2757" spans="1:23" ht="15">
      <c r="A2757" s="459" t="s">
        <v>1009</v>
      </c>
      <c r="B2757" s="530" t="s">
        <v>2239</v>
      </c>
      <c r="C2757" s="446"/>
      <c r="D2757" s="446"/>
      <c r="E2757" s="286" t="s">
        <v>285</v>
      </c>
      <c r="F2757" s="286" t="s">
        <v>285</v>
      </c>
      <c r="G2757" s="286" t="s">
        <v>285</v>
      </c>
      <c r="H2757" s="286" t="s">
        <v>285</v>
      </c>
      <c r="I2757" s="286" t="s">
        <v>285</v>
      </c>
      <c r="J2757" s="312">
        <v>392.29999999999927</v>
      </c>
      <c r="K2757" s="312"/>
      <c r="L2757" s="313"/>
      <c r="M2757" s="312">
        <f>SUM(E2757:J2757)</f>
        <v>392.29999999999927</v>
      </c>
      <c r="N2757" s="443"/>
      <c r="O2757" s="443"/>
      <c r="P2757" s="443"/>
      <c r="Q2757" s="443"/>
      <c r="R2757" s="443"/>
      <c r="S2757" s="441"/>
      <c r="T2757" s="446"/>
      <c r="U2757" s="317"/>
      <c r="V2757" s="468"/>
      <c r="W2757" s="446"/>
    </row>
    <row r="2758" spans="1:23" ht="15">
      <c r="A2758" s="459" t="s">
        <v>1010</v>
      </c>
      <c r="B2758" s="361" t="s">
        <v>1857</v>
      </c>
      <c r="C2758" s="446"/>
      <c r="D2758" s="446"/>
      <c r="E2758" s="286" t="s">
        <v>285</v>
      </c>
      <c r="F2758" s="286" t="s">
        <v>285</v>
      </c>
      <c r="G2758" s="286" t="s">
        <v>285</v>
      </c>
      <c r="H2758" s="286" t="s">
        <v>285</v>
      </c>
      <c r="I2758" s="312">
        <v>391.89999999999964</v>
      </c>
      <c r="J2758" s="312">
        <v>332.799999999992</v>
      </c>
      <c r="K2758" s="312"/>
      <c r="L2758" s="313"/>
      <c r="M2758" s="312">
        <f t="shared" ref="M2758:M2764" si="56">SUM(E2758:I2758)</f>
        <v>391.89999999999964</v>
      </c>
      <c r="N2758" s="443"/>
      <c r="O2758" s="443"/>
      <c r="P2758" s="443"/>
      <c r="Q2758" s="443"/>
      <c r="R2758" s="443"/>
      <c r="S2758" s="443"/>
      <c r="T2758" s="446"/>
      <c r="U2758" s="317"/>
      <c r="V2758" s="468"/>
      <c r="W2758" s="446"/>
    </row>
    <row r="2759" spans="1:23" ht="15">
      <c r="A2759" s="459" t="s">
        <v>1011</v>
      </c>
      <c r="B2759" s="361" t="s">
        <v>1873</v>
      </c>
      <c r="C2759" s="446"/>
      <c r="D2759" s="446"/>
      <c r="E2759" s="286" t="s">
        <v>285</v>
      </c>
      <c r="F2759" s="286" t="s">
        <v>285</v>
      </c>
      <c r="G2759" s="286" t="s">
        <v>285</v>
      </c>
      <c r="H2759" s="286" t="s">
        <v>285</v>
      </c>
      <c r="I2759" s="312">
        <v>385.49999999999955</v>
      </c>
      <c r="J2759" s="286" t="s">
        <v>285</v>
      </c>
      <c r="K2759" s="286"/>
      <c r="L2759" s="313"/>
      <c r="M2759" s="312">
        <f t="shared" si="56"/>
        <v>385.49999999999955</v>
      </c>
      <c r="N2759" s="443"/>
      <c r="O2759" s="443"/>
      <c r="P2759" s="443"/>
      <c r="Q2759" s="443"/>
      <c r="R2759" s="443"/>
      <c r="S2759" s="540"/>
      <c r="T2759" s="464"/>
      <c r="U2759" s="541"/>
      <c r="V2759" s="468"/>
      <c r="W2759" s="446"/>
    </row>
    <row r="2760" spans="1:23" ht="15">
      <c r="A2760" s="459" t="s">
        <v>1012</v>
      </c>
      <c r="B2760" s="343" t="s">
        <v>1837</v>
      </c>
      <c r="C2760" s="446"/>
      <c r="D2760" s="446"/>
      <c r="E2760" s="286" t="s">
        <v>285</v>
      </c>
      <c r="F2760" s="286" t="s">
        <v>285</v>
      </c>
      <c r="G2760" s="286" t="s">
        <v>285</v>
      </c>
      <c r="H2760" s="286" t="s">
        <v>285</v>
      </c>
      <c r="I2760" s="312">
        <v>383.70000000000118</v>
      </c>
      <c r="J2760" s="286" t="s">
        <v>285</v>
      </c>
      <c r="K2760" s="286"/>
      <c r="L2760" s="313"/>
      <c r="M2760" s="312">
        <f t="shared" si="56"/>
        <v>383.70000000000118</v>
      </c>
      <c r="N2760" s="443"/>
      <c r="O2760" s="443"/>
      <c r="P2760" s="443"/>
      <c r="Q2760" s="443"/>
      <c r="R2760" s="443"/>
      <c r="S2760" s="441"/>
      <c r="T2760" s="446"/>
      <c r="U2760" s="317"/>
      <c r="V2760" s="468"/>
      <c r="W2760" s="446"/>
    </row>
    <row r="2761" spans="1:23" ht="15">
      <c r="A2761" s="459" t="s">
        <v>1013</v>
      </c>
      <c r="B2761" s="361" t="s">
        <v>1848</v>
      </c>
      <c r="C2761" s="446"/>
      <c r="D2761" s="446"/>
      <c r="E2761" s="286" t="s">
        <v>285</v>
      </c>
      <c r="F2761" s="286" t="s">
        <v>285</v>
      </c>
      <c r="G2761" s="286" t="s">
        <v>285</v>
      </c>
      <c r="H2761" s="286" t="s">
        <v>285</v>
      </c>
      <c r="I2761" s="312">
        <v>379.59999999999945</v>
      </c>
      <c r="J2761" s="286" t="s">
        <v>285</v>
      </c>
      <c r="K2761" s="286"/>
      <c r="L2761" s="313"/>
      <c r="M2761" s="312">
        <f t="shared" si="56"/>
        <v>379.59999999999945</v>
      </c>
      <c r="N2761" s="443"/>
      <c r="O2761" s="443"/>
      <c r="P2761" s="443"/>
      <c r="Q2761" s="443"/>
      <c r="R2761" s="443"/>
      <c r="S2761" s="443"/>
      <c r="T2761" s="446"/>
      <c r="U2761" s="542"/>
      <c r="V2761" s="468"/>
      <c r="W2761" s="446"/>
    </row>
    <row r="2762" spans="1:23" ht="15">
      <c r="A2762" s="459" t="s">
        <v>1014</v>
      </c>
      <c r="B2762" s="361" t="s">
        <v>1851</v>
      </c>
      <c r="C2762" s="446"/>
      <c r="D2762" s="446"/>
      <c r="E2762" s="286" t="s">
        <v>285</v>
      </c>
      <c r="F2762" s="286" t="s">
        <v>285</v>
      </c>
      <c r="G2762" s="286" t="s">
        <v>285</v>
      </c>
      <c r="H2762" s="286" t="s">
        <v>285</v>
      </c>
      <c r="I2762" s="312">
        <v>358.19999999999982</v>
      </c>
      <c r="J2762" s="312">
        <v>5.2000000000007276</v>
      </c>
      <c r="K2762" s="312"/>
      <c r="L2762" s="313"/>
      <c r="M2762" s="312">
        <f t="shared" si="56"/>
        <v>358.19999999999982</v>
      </c>
      <c r="N2762" s="443"/>
      <c r="O2762" s="443"/>
      <c r="P2762" s="443"/>
      <c r="Q2762" s="443"/>
      <c r="R2762" s="443"/>
      <c r="S2762" s="540"/>
      <c r="T2762" s="446"/>
      <c r="U2762" s="542"/>
      <c r="V2762" s="468"/>
      <c r="W2762" s="446"/>
    </row>
    <row r="2763" spans="1:23" ht="15">
      <c r="A2763" s="459" t="s">
        <v>1015</v>
      </c>
      <c r="B2763" s="361" t="s">
        <v>1850</v>
      </c>
      <c r="C2763" s="446"/>
      <c r="D2763" s="446"/>
      <c r="E2763" s="286" t="s">
        <v>285</v>
      </c>
      <c r="F2763" s="286" t="s">
        <v>285</v>
      </c>
      <c r="G2763" s="286" t="s">
        <v>285</v>
      </c>
      <c r="H2763" s="286" t="s">
        <v>285</v>
      </c>
      <c r="I2763" s="312">
        <v>330.30000000000018</v>
      </c>
      <c r="J2763" s="312">
        <v>419.60000000000582</v>
      </c>
      <c r="K2763" s="312"/>
      <c r="L2763" s="313"/>
      <c r="M2763" s="312">
        <f t="shared" si="56"/>
        <v>330.30000000000018</v>
      </c>
      <c r="N2763" s="443"/>
      <c r="O2763" s="443"/>
      <c r="P2763" s="443"/>
      <c r="Q2763" s="443"/>
      <c r="R2763" s="443"/>
      <c r="S2763" s="446"/>
      <c r="T2763" s="464"/>
      <c r="U2763" s="317"/>
      <c r="V2763" s="468"/>
      <c r="W2763" s="446"/>
    </row>
    <row r="2764" spans="1:23" ht="15">
      <c r="A2764" s="459" t="s">
        <v>1016</v>
      </c>
      <c r="B2764" s="361" t="s">
        <v>1841</v>
      </c>
      <c r="C2764" s="446"/>
      <c r="D2764" s="446"/>
      <c r="E2764" s="286" t="s">
        <v>285</v>
      </c>
      <c r="F2764" s="286" t="s">
        <v>285</v>
      </c>
      <c r="G2764" s="286" t="s">
        <v>285</v>
      </c>
      <c r="H2764" s="286" t="s">
        <v>285</v>
      </c>
      <c r="I2764" s="312">
        <v>323.20000000000073</v>
      </c>
      <c r="J2764" s="312">
        <v>324.20000000000255</v>
      </c>
      <c r="K2764" s="312"/>
      <c r="L2764" s="313"/>
      <c r="M2764" s="312">
        <f t="shared" si="56"/>
        <v>323.20000000000073</v>
      </c>
      <c r="N2764" s="443"/>
      <c r="O2764" s="443"/>
      <c r="P2764" s="443"/>
      <c r="Q2764" s="443"/>
      <c r="R2764" s="443"/>
      <c r="S2764" s="446"/>
      <c r="T2764" s="446"/>
      <c r="U2764" s="317"/>
      <c r="V2764" s="468"/>
      <c r="W2764" s="446"/>
    </row>
    <row r="2765" spans="1:23" ht="15">
      <c r="A2765" s="459" t="s">
        <v>1017</v>
      </c>
      <c r="B2765" s="530" t="s">
        <v>2238</v>
      </c>
      <c r="C2765" s="446"/>
      <c r="D2765" s="446"/>
      <c r="E2765" s="286" t="s">
        <v>285</v>
      </c>
      <c r="F2765" s="286" t="s">
        <v>285</v>
      </c>
      <c r="G2765" s="286" t="s">
        <v>285</v>
      </c>
      <c r="H2765" s="286" t="s">
        <v>285</v>
      </c>
      <c r="I2765" s="286" t="s">
        <v>285</v>
      </c>
      <c r="J2765" s="312">
        <v>315.90000000000146</v>
      </c>
      <c r="K2765" s="312"/>
      <c r="L2765" s="313"/>
      <c r="M2765" s="312">
        <f>SUM(E2765:J2765)</f>
        <v>315.90000000000146</v>
      </c>
      <c r="N2765" s="443"/>
      <c r="O2765" s="443"/>
      <c r="P2765" s="443"/>
      <c r="Q2765" s="443"/>
      <c r="R2765" s="443"/>
      <c r="S2765" s="441"/>
      <c r="T2765" s="446"/>
      <c r="U2765" s="542"/>
      <c r="V2765" s="468"/>
      <c r="W2765" s="446"/>
    </row>
    <row r="2766" spans="1:23" ht="15">
      <c r="A2766" s="459" t="s">
        <v>1018</v>
      </c>
      <c r="B2766" s="530" t="s">
        <v>2246</v>
      </c>
      <c r="C2766" s="446"/>
      <c r="D2766" s="446"/>
      <c r="E2766" s="286" t="s">
        <v>285</v>
      </c>
      <c r="F2766" s="286" t="s">
        <v>285</v>
      </c>
      <c r="G2766" s="286" t="s">
        <v>285</v>
      </c>
      <c r="H2766" s="286" t="s">
        <v>285</v>
      </c>
      <c r="I2766" s="286" t="s">
        <v>285</v>
      </c>
      <c r="J2766" s="312">
        <v>295.99999999999636</v>
      </c>
      <c r="K2766" s="312"/>
      <c r="L2766" s="313"/>
      <c r="M2766" s="312">
        <f>SUM(E2766:J2766)</f>
        <v>295.99999999999636</v>
      </c>
      <c r="N2766" s="443"/>
      <c r="O2766" s="443"/>
      <c r="P2766" s="443"/>
      <c r="Q2766" s="443"/>
      <c r="R2766" s="443"/>
      <c r="S2766" s="146"/>
      <c r="T2766" s="147"/>
      <c r="U2766" s="147"/>
      <c r="V2766" s="690"/>
      <c r="W2766" s="312"/>
    </row>
    <row r="2767" spans="1:23" ht="15">
      <c r="A2767" s="459" t="s">
        <v>1019</v>
      </c>
      <c r="B2767" s="464" t="s">
        <v>847</v>
      </c>
      <c r="C2767" s="443"/>
      <c r="D2767" s="443"/>
      <c r="E2767" s="286" t="s">
        <v>285</v>
      </c>
      <c r="F2767" s="286" t="s">
        <v>285</v>
      </c>
      <c r="G2767" s="286" t="s">
        <v>285</v>
      </c>
      <c r="H2767" s="286">
        <v>288.399999999996</v>
      </c>
      <c r="I2767" s="286" t="s">
        <v>285</v>
      </c>
      <c r="J2767" s="286" t="s">
        <v>285</v>
      </c>
      <c r="K2767" s="286"/>
      <c r="L2767" s="313"/>
      <c r="M2767" s="312">
        <f>SUM(E2767:I2767)</f>
        <v>288.399999999996</v>
      </c>
      <c r="N2767" s="443"/>
      <c r="O2767" s="443"/>
      <c r="P2767" s="443"/>
      <c r="Q2767" s="443"/>
      <c r="R2767" s="443"/>
      <c r="S2767" s="146"/>
      <c r="T2767" s="147"/>
      <c r="U2767" s="147"/>
      <c r="V2767" s="690"/>
      <c r="W2767" s="312"/>
    </row>
    <row r="2768" spans="1:23" ht="15">
      <c r="A2768" s="459" t="s">
        <v>1020</v>
      </c>
      <c r="B2768" s="361" t="s">
        <v>1847</v>
      </c>
      <c r="C2768" s="446"/>
      <c r="D2768" s="446"/>
      <c r="E2768" s="286" t="s">
        <v>285</v>
      </c>
      <c r="F2768" s="286" t="s">
        <v>285</v>
      </c>
      <c r="G2768" s="286" t="s">
        <v>285</v>
      </c>
      <c r="H2768" s="286" t="s">
        <v>285</v>
      </c>
      <c r="I2768" s="312">
        <v>280.09999999999991</v>
      </c>
      <c r="J2768" s="286" t="s">
        <v>285</v>
      </c>
      <c r="K2768" s="286"/>
      <c r="L2768" s="313"/>
      <c r="M2768" s="312">
        <f>SUM(E2768:I2768)</f>
        <v>280.09999999999991</v>
      </c>
      <c r="N2768" s="443"/>
      <c r="O2768" s="443"/>
      <c r="P2768" s="443"/>
      <c r="Q2768" s="443"/>
      <c r="R2768" s="443"/>
      <c r="S2768" s="146"/>
      <c r="T2768" s="147"/>
      <c r="U2768" s="147"/>
      <c r="V2768" s="690"/>
      <c r="W2768" s="312"/>
    </row>
    <row r="2769" spans="1:23" ht="15">
      <c r="A2769" s="459" t="s">
        <v>1021</v>
      </c>
      <c r="B2769" s="530" t="s">
        <v>2256</v>
      </c>
      <c r="C2769" s="446"/>
      <c r="D2769" s="446"/>
      <c r="E2769" s="286" t="s">
        <v>285</v>
      </c>
      <c r="F2769" s="286" t="s">
        <v>285</v>
      </c>
      <c r="G2769" s="286" t="s">
        <v>285</v>
      </c>
      <c r="H2769" s="286" t="s">
        <v>285</v>
      </c>
      <c r="I2769" s="286" t="s">
        <v>285</v>
      </c>
      <c r="J2769" s="312">
        <v>264.99999999999272</v>
      </c>
      <c r="K2769" s="312"/>
      <c r="L2769" s="313"/>
      <c r="M2769" s="312">
        <f>SUM(E2769:J2769)</f>
        <v>264.99999999999272</v>
      </c>
      <c r="N2769" s="443"/>
      <c r="O2769" s="443"/>
      <c r="P2769" s="443"/>
      <c r="Q2769" s="443"/>
      <c r="R2769" s="443"/>
      <c r="S2769" s="146"/>
      <c r="T2769" s="147"/>
      <c r="U2769" s="147"/>
      <c r="V2769" s="690"/>
      <c r="W2769" s="312"/>
    </row>
    <row r="2770" spans="1:23" ht="15">
      <c r="A2770" s="459" t="s">
        <v>1022</v>
      </c>
      <c r="B2770" s="361" t="s">
        <v>1839</v>
      </c>
      <c r="C2770" s="446"/>
      <c r="D2770" s="446"/>
      <c r="E2770" s="286" t="s">
        <v>285</v>
      </c>
      <c r="F2770" s="286" t="s">
        <v>285</v>
      </c>
      <c r="G2770" s="286" t="s">
        <v>285</v>
      </c>
      <c r="H2770" s="286" t="s">
        <v>285</v>
      </c>
      <c r="I2770" s="312">
        <v>257.5</v>
      </c>
      <c r="J2770" s="312">
        <v>144.39999999999964</v>
      </c>
      <c r="K2770" s="312"/>
      <c r="L2770" s="313"/>
      <c r="M2770" s="312">
        <f>SUM(E2770:I2770)</f>
        <v>257.5</v>
      </c>
      <c r="N2770" s="443"/>
      <c r="O2770" s="443"/>
      <c r="P2770" s="443"/>
      <c r="Q2770" s="443"/>
      <c r="R2770" s="443"/>
      <c r="S2770" s="146"/>
      <c r="T2770" s="147"/>
      <c r="U2770" s="147"/>
      <c r="V2770" s="690"/>
      <c r="W2770" s="312"/>
    </row>
    <row r="2771" spans="1:23" ht="15">
      <c r="A2771" s="459" t="s">
        <v>1023</v>
      </c>
      <c r="B2771" s="361" t="s">
        <v>1856</v>
      </c>
      <c r="C2771" s="446"/>
      <c r="D2771" s="446"/>
      <c r="E2771" s="286" t="s">
        <v>285</v>
      </c>
      <c r="F2771" s="286" t="s">
        <v>285</v>
      </c>
      <c r="G2771" s="286" t="s">
        <v>285</v>
      </c>
      <c r="H2771" s="286" t="s">
        <v>285</v>
      </c>
      <c r="I2771" s="312">
        <v>221.29999999999927</v>
      </c>
      <c r="J2771" s="120">
        <v>425.20000000000073</v>
      </c>
      <c r="K2771" s="120"/>
      <c r="L2771" s="313"/>
      <c r="M2771" s="312">
        <f>SUM(E2771:I2771)</f>
        <v>221.29999999999927</v>
      </c>
      <c r="N2771" s="443"/>
      <c r="O2771" s="443" t="s">
        <v>300</v>
      </c>
      <c r="P2771" s="443"/>
      <c r="Q2771" s="443"/>
      <c r="R2771" s="443"/>
      <c r="S2771" s="146"/>
      <c r="T2771" s="147"/>
      <c r="U2771" s="147"/>
      <c r="V2771" s="690"/>
      <c r="W2771" s="312"/>
    </row>
    <row r="2772" spans="1:23" ht="15">
      <c r="A2772" s="459" t="s">
        <v>1024</v>
      </c>
      <c r="B2772" s="361" t="s">
        <v>1854</v>
      </c>
      <c r="C2772" s="446"/>
      <c r="D2772" s="446"/>
      <c r="E2772" s="286" t="s">
        <v>285</v>
      </c>
      <c r="F2772" s="286" t="s">
        <v>285</v>
      </c>
      <c r="G2772" s="286" t="s">
        <v>285</v>
      </c>
      <c r="H2772" s="286" t="s">
        <v>285</v>
      </c>
      <c r="I2772" s="312">
        <v>148.50000000000045</v>
      </c>
      <c r="J2772" s="120">
        <v>452.59999999999491</v>
      </c>
      <c r="K2772" s="120"/>
      <c r="L2772" s="313"/>
      <c r="M2772" s="312">
        <f>SUM(E2772:I2772)</f>
        <v>148.50000000000045</v>
      </c>
      <c r="N2772" s="443"/>
      <c r="O2772" s="443" t="s">
        <v>299</v>
      </c>
      <c r="P2772" s="443"/>
      <c r="Q2772" s="443"/>
      <c r="R2772" s="443"/>
      <c r="S2772" s="146"/>
      <c r="T2772" s="147"/>
      <c r="U2772" s="147"/>
      <c r="V2772" s="690"/>
      <c r="W2772" s="312"/>
    </row>
    <row r="2773" spans="1:23" ht="15">
      <c r="A2773" s="459" t="s">
        <v>1025</v>
      </c>
      <c r="B2773" s="530" t="s">
        <v>2237</v>
      </c>
      <c r="C2773" s="446"/>
      <c r="D2773" s="446"/>
      <c r="E2773" s="286" t="s">
        <v>285</v>
      </c>
      <c r="F2773" s="286" t="s">
        <v>285</v>
      </c>
      <c r="G2773" s="286" t="s">
        <v>285</v>
      </c>
      <c r="H2773" s="286" t="s">
        <v>285</v>
      </c>
      <c r="I2773" s="286" t="s">
        <v>285</v>
      </c>
      <c r="J2773" s="312">
        <v>126.79999999998836</v>
      </c>
      <c r="K2773" s="312"/>
      <c r="L2773" s="313"/>
      <c r="M2773" s="312">
        <f>SUM(E2773:J2773)</f>
        <v>126.79999999998836</v>
      </c>
      <c r="N2773" s="443"/>
      <c r="O2773" s="443"/>
      <c r="P2773" s="443"/>
      <c r="Q2773" s="443"/>
      <c r="R2773" s="443"/>
      <c r="S2773" s="146"/>
      <c r="T2773" s="147"/>
      <c r="U2773" s="147"/>
      <c r="V2773" s="690"/>
      <c r="W2773" s="312"/>
    </row>
    <row r="2774" spans="1:23" ht="15">
      <c r="A2774" s="459" t="s">
        <v>1026</v>
      </c>
      <c r="B2774" s="530" t="s">
        <v>2241</v>
      </c>
      <c r="C2774" s="446"/>
      <c r="D2774" s="446"/>
      <c r="E2774" s="286" t="s">
        <v>285</v>
      </c>
      <c r="F2774" s="286" t="s">
        <v>285</v>
      </c>
      <c r="G2774" s="286" t="s">
        <v>285</v>
      </c>
      <c r="H2774" s="286" t="s">
        <v>285</v>
      </c>
      <c r="I2774" s="286" t="s">
        <v>285</v>
      </c>
      <c r="J2774" s="312">
        <v>119.19999999999709</v>
      </c>
      <c r="K2774" s="312"/>
      <c r="L2774" s="313"/>
      <c r="M2774" s="312">
        <f>SUM(E2774:J2774)</f>
        <v>119.19999999999709</v>
      </c>
      <c r="N2774" s="443"/>
      <c r="O2774" s="443"/>
      <c r="P2774" s="443"/>
      <c r="Q2774" s="443"/>
      <c r="R2774" s="443"/>
      <c r="S2774" s="146"/>
      <c r="T2774" s="147"/>
      <c r="U2774" s="147"/>
      <c r="V2774" s="690"/>
      <c r="W2774" s="312"/>
    </row>
    <row r="2775" spans="1:23" ht="15">
      <c r="A2775" s="459" t="s">
        <v>1027</v>
      </c>
      <c r="B2775" s="361" t="s">
        <v>1842</v>
      </c>
      <c r="C2775" s="446"/>
      <c r="D2775" s="446"/>
      <c r="E2775" s="286" t="s">
        <v>285</v>
      </c>
      <c r="F2775" s="286" t="s">
        <v>285</v>
      </c>
      <c r="G2775" s="286" t="s">
        <v>285</v>
      </c>
      <c r="H2775" s="286" t="s">
        <v>285</v>
      </c>
      <c r="I2775" s="312">
        <v>104.29999999999973</v>
      </c>
      <c r="J2775" s="312">
        <v>276.30000000000291</v>
      </c>
      <c r="K2775" s="312"/>
      <c r="L2775" s="313"/>
      <c r="M2775" s="312">
        <f>SUM(E2775:I2775)</f>
        <v>104.29999999999973</v>
      </c>
      <c r="N2775" s="443"/>
      <c r="O2775" s="443"/>
      <c r="P2775" s="443"/>
      <c r="Q2775" s="443"/>
      <c r="R2775" s="443"/>
      <c r="S2775" s="146"/>
      <c r="T2775" s="147"/>
      <c r="U2775" s="147"/>
      <c r="V2775" s="690"/>
      <c r="W2775" s="312"/>
    </row>
    <row r="2776" spans="1:23" ht="15">
      <c r="A2776" s="459" t="s">
        <v>1028</v>
      </c>
      <c r="B2776" s="530" t="s">
        <v>2244</v>
      </c>
      <c r="C2776" s="446"/>
      <c r="D2776" s="446"/>
      <c r="E2776" s="286" t="s">
        <v>285</v>
      </c>
      <c r="F2776" s="286" t="s">
        <v>285</v>
      </c>
      <c r="G2776" s="286" t="s">
        <v>285</v>
      </c>
      <c r="H2776" s="286" t="s">
        <v>285</v>
      </c>
      <c r="I2776" s="286" t="s">
        <v>285</v>
      </c>
      <c r="J2776" s="312">
        <v>90.100000000005821</v>
      </c>
      <c r="K2776" s="312"/>
      <c r="L2776" s="313"/>
      <c r="M2776" s="312">
        <f>SUM(E2776:J2776)</f>
        <v>90.100000000005821</v>
      </c>
      <c r="N2776" s="443"/>
      <c r="O2776" s="443"/>
      <c r="P2776" s="443"/>
      <c r="Q2776" s="443"/>
      <c r="R2776" s="443"/>
      <c r="S2776" s="146"/>
      <c r="T2776" s="147"/>
      <c r="U2776" s="147"/>
      <c r="V2776" s="690"/>
      <c r="W2776" s="312"/>
    </row>
    <row r="2777" spans="1:23" ht="15">
      <c r="A2777" s="459" t="s">
        <v>1029</v>
      </c>
      <c r="B2777" s="361" t="s">
        <v>1849</v>
      </c>
      <c r="C2777" s="446"/>
      <c r="D2777" s="446"/>
      <c r="E2777" s="286" t="s">
        <v>285</v>
      </c>
      <c r="F2777" s="286" t="s">
        <v>285</v>
      </c>
      <c r="G2777" s="286" t="s">
        <v>285</v>
      </c>
      <c r="H2777" s="286" t="s">
        <v>285</v>
      </c>
      <c r="I2777" s="312">
        <v>80.500000000000455</v>
      </c>
      <c r="J2777" s="312">
        <v>294.69999999999709</v>
      </c>
      <c r="K2777" s="312"/>
      <c r="L2777" s="313"/>
      <c r="M2777" s="312">
        <f>SUM(E2777:I2777)</f>
        <v>80.500000000000455</v>
      </c>
      <c r="N2777" s="443"/>
      <c r="O2777" s="443"/>
      <c r="P2777" s="443"/>
      <c r="Q2777" s="443"/>
      <c r="R2777" s="443"/>
      <c r="S2777" s="146"/>
      <c r="T2777" s="147"/>
      <c r="U2777" s="147"/>
      <c r="V2777" s="690"/>
      <c r="W2777" s="312"/>
    </row>
    <row r="2778" spans="1:23" ht="15">
      <c r="A2778" s="459" t="s">
        <v>1030</v>
      </c>
      <c r="B2778" s="464" t="s">
        <v>857</v>
      </c>
      <c r="C2778" s="443"/>
      <c r="D2778" s="443"/>
      <c r="E2778" s="286" t="s">
        <v>285</v>
      </c>
      <c r="F2778" s="286" t="s">
        <v>285</v>
      </c>
      <c r="G2778" s="286" t="s">
        <v>285</v>
      </c>
      <c r="H2778" s="286">
        <v>72.299999999997453</v>
      </c>
      <c r="I2778" s="286" t="s">
        <v>285</v>
      </c>
      <c r="J2778" s="286" t="s">
        <v>285</v>
      </c>
      <c r="K2778" s="286"/>
      <c r="L2778" s="313"/>
      <c r="M2778" s="312">
        <f>SUM(E2778:I2778)</f>
        <v>72.299999999997453</v>
      </c>
      <c r="N2778" s="443"/>
      <c r="O2778" s="443"/>
      <c r="P2778" s="443"/>
      <c r="Q2778" s="443"/>
      <c r="R2778" s="443"/>
      <c r="S2778" s="146"/>
      <c r="T2778" s="147"/>
      <c r="U2778" s="147"/>
      <c r="V2778" s="690"/>
      <c r="W2778" s="312"/>
    </row>
    <row r="2779" spans="1:23" ht="15">
      <c r="A2779" s="459" t="s">
        <v>1031</v>
      </c>
      <c r="B2779" s="361" t="s">
        <v>1845</v>
      </c>
      <c r="C2779" s="446"/>
      <c r="D2779" s="446"/>
      <c r="E2779" s="286" t="s">
        <v>285</v>
      </c>
      <c r="F2779" s="286" t="s">
        <v>285</v>
      </c>
      <c r="G2779" s="286" t="s">
        <v>285</v>
      </c>
      <c r="H2779" s="286" t="s">
        <v>285</v>
      </c>
      <c r="I2779" s="312">
        <v>68.400000000000091</v>
      </c>
      <c r="J2779" s="286" t="s">
        <v>285</v>
      </c>
      <c r="K2779" s="286"/>
      <c r="L2779" s="313"/>
      <c r="M2779" s="312">
        <f>SUM(E2779:I2779)</f>
        <v>68.400000000000091</v>
      </c>
      <c r="N2779" s="443"/>
      <c r="O2779" s="443"/>
      <c r="P2779" s="443"/>
      <c r="Q2779" s="443"/>
      <c r="R2779" s="443"/>
      <c r="S2779" s="146"/>
      <c r="T2779" s="147"/>
      <c r="U2779" s="147"/>
      <c r="V2779" s="690"/>
      <c r="W2779" s="312"/>
    </row>
    <row r="2780" spans="1:23" ht="15">
      <c r="A2780" s="459" t="s">
        <v>1032</v>
      </c>
      <c r="B2780" s="530" t="s">
        <v>2245</v>
      </c>
      <c r="C2780" s="446"/>
      <c r="D2780" s="446"/>
      <c r="E2780" s="286" t="s">
        <v>285</v>
      </c>
      <c r="F2780" s="286" t="s">
        <v>285</v>
      </c>
      <c r="G2780" s="286" t="s">
        <v>285</v>
      </c>
      <c r="H2780" s="286" t="s">
        <v>285</v>
      </c>
      <c r="I2780" s="286" t="s">
        <v>285</v>
      </c>
      <c r="J2780" s="312">
        <v>63.699999999993452</v>
      </c>
      <c r="K2780" s="312"/>
      <c r="L2780" s="313"/>
      <c r="M2780" s="312">
        <f>SUM(E2780:J2780)</f>
        <v>63.699999999993452</v>
      </c>
      <c r="N2780" s="443"/>
      <c r="O2780" s="443"/>
      <c r="P2780" s="443"/>
      <c r="Q2780" s="443"/>
      <c r="R2780" s="443"/>
      <c r="S2780" s="146"/>
      <c r="T2780" s="147"/>
      <c r="U2780" s="147"/>
      <c r="V2780" s="690"/>
      <c r="W2780" s="312"/>
    </row>
    <row r="2781" spans="1:23" ht="15">
      <c r="A2781" s="459" t="s">
        <v>1033</v>
      </c>
      <c r="B2781" s="530" t="s">
        <v>2243</v>
      </c>
      <c r="C2781" s="446"/>
      <c r="D2781" s="446"/>
      <c r="E2781" s="286" t="s">
        <v>285</v>
      </c>
      <c r="F2781" s="286" t="s">
        <v>285</v>
      </c>
      <c r="G2781" s="286" t="s">
        <v>285</v>
      </c>
      <c r="H2781" s="286" t="s">
        <v>285</v>
      </c>
      <c r="I2781" s="286" t="s">
        <v>285</v>
      </c>
      <c r="J2781" s="312">
        <v>30.500000000007276</v>
      </c>
      <c r="K2781" s="312"/>
      <c r="L2781" s="313"/>
      <c r="M2781" s="312">
        <f>SUM(E2781:J2781)</f>
        <v>30.500000000007276</v>
      </c>
      <c r="N2781" s="443"/>
      <c r="O2781" s="443"/>
      <c r="P2781" s="443"/>
      <c r="Q2781" s="443"/>
      <c r="R2781" s="443"/>
      <c r="S2781" s="146"/>
      <c r="T2781" s="147"/>
      <c r="U2781" s="147"/>
      <c r="V2781" s="690"/>
      <c r="W2781" s="312"/>
    </row>
    <row r="2782" spans="1:23" ht="15">
      <c r="A2782" s="459"/>
      <c r="B2782" s="464"/>
      <c r="C2782" s="443"/>
      <c r="D2782" s="443"/>
      <c r="E2782" s="286"/>
      <c r="F2782" s="286"/>
      <c r="G2782" s="286"/>
      <c r="H2782" s="286"/>
      <c r="I2782" s="443"/>
      <c r="J2782" s="443"/>
      <c r="K2782" s="443"/>
      <c r="L2782" s="313"/>
      <c r="M2782" s="312"/>
      <c r="N2782" s="443"/>
      <c r="O2782" s="443"/>
      <c r="P2782" s="443"/>
      <c r="Q2782" s="443"/>
      <c r="R2782" s="443"/>
      <c r="S2782" s="146"/>
      <c r="T2782" s="147"/>
      <c r="U2782" s="147"/>
      <c r="V2782" s="690"/>
      <c r="W2782" s="312"/>
    </row>
    <row r="2783" spans="1:23" ht="15">
      <c r="A2783" s="459"/>
      <c r="B2783" s="464"/>
      <c r="C2783" s="443"/>
      <c r="D2783" s="443"/>
      <c r="E2783" s="286"/>
      <c r="F2783" s="443"/>
      <c r="G2783" s="443"/>
      <c r="H2783" s="443"/>
      <c r="I2783" s="443"/>
      <c r="J2783" s="443"/>
      <c r="K2783" s="443"/>
      <c r="L2783" s="313"/>
      <c r="M2783" s="313"/>
      <c r="N2783" s="443"/>
      <c r="O2783" s="443"/>
      <c r="P2783" s="443"/>
      <c r="Q2783" s="443"/>
      <c r="R2783" s="443"/>
      <c r="S2783" s="443"/>
      <c r="T2783" s="443"/>
      <c r="U2783" s="443"/>
      <c r="V2783" s="443"/>
      <c r="W2783" s="443"/>
    </row>
    <row r="2784" spans="1:23" ht="15">
      <c r="A2784" s="459"/>
      <c r="B2784" s="464"/>
      <c r="C2784" s="443"/>
      <c r="D2784" s="443"/>
      <c r="E2784" s="286"/>
      <c r="F2784" s="443"/>
      <c r="G2784" s="443"/>
      <c r="H2784" s="443"/>
      <c r="I2784" s="443"/>
      <c r="J2784" s="443"/>
      <c r="K2784" s="443"/>
      <c r="L2784" s="313"/>
      <c r="M2784" s="313"/>
      <c r="N2784" s="443"/>
      <c r="O2784" s="443"/>
      <c r="P2784" s="443"/>
      <c r="Q2784" s="443"/>
      <c r="R2784" s="443"/>
      <c r="S2784" s="443"/>
      <c r="T2784" s="443"/>
      <c r="U2784" s="443"/>
      <c r="V2784" s="443"/>
      <c r="W2784" s="443"/>
    </row>
    <row r="2785" spans="1:23" ht="25.5">
      <c r="A2785" s="30" t="s">
        <v>212</v>
      </c>
      <c r="B2785" s="443"/>
      <c r="C2785" s="443"/>
      <c r="D2785" s="443"/>
      <c r="E2785" s="443"/>
      <c r="F2785" s="443"/>
      <c r="G2785" s="443"/>
      <c r="H2785" s="443"/>
      <c r="I2785" s="443"/>
      <c r="J2785" s="443"/>
      <c r="K2785" s="443"/>
      <c r="L2785" s="313"/>
      <c r="M2785" s="313"/>
      <c r="N2785" s="443"/>
      <c r="O2785" s="443"/>
      <c r="P2785" s="443"/>
      <c r="Q2785" s="443"/>
      <c r="R2785" s="443"/>
      <c r="S2785" s="443"/>
      <c r="T2785" s="443"/>
      <c r="U2785" s="443"/>
      <c r="V2785" s="443"/>
      <c r="W2785" s="443"/>
    </row>
    <row r="2786" spans="1:23">
      <c r="A2786" s="443"/>
      <c r="B2786" s="443"/>
      <c r="C2786" s="443"/>
      <c r="D2786" s="443"/>
      <c r="E2786" s="443"/>
      <c r="F2786" s="443"/>
      <c r="G2786" s="443"/>
      <c r="H2786" s="443"/>
      <c r="I2786" s="443"/>
      <c r="J2786" s="443"/>
      <c r="K2786" s="443"/>
      <c r="L2786" s="313"/>
      <c r="M2786" s="313"/>
      <c r="N2786" s="443"/>
      <c r="O2786" s="443"/>
      <c r="P2786" s="443"/>
      <c r="Q2786" s="443"/>
      <c r="R2786" s="443"/>
      <c r="S2786" s="443"/>
      <c r="T2786" s="443"/>
      <c r="U2786" s="443"/>
      <c r="V2786" s="443"/>
      <c r="W2786" s="443"/>
    </row>
    <row r="2787" spans="1:23" ht="15">
      <c r="A2787" s="305"/>
      <c r="B2787" s="305"/>
      <c r="C2787" s="305"/>
      <c r="D2787" s="305"/>
      <c r="E2787" s="80">
        <v>2016</v>
      </c>
      <c r="F2787" s="80">
        <v>2017</v>
      </c>
      <c r="G2787" s="80">
        <v>2018</v>
      </c>
      <c r="H2787" s="80">
        <v>2019</v>
      </c>
      <c r="I2787" s="80">
        <v>2020</v>
      </c>
      <c r="J2787" s="80">
        <v>2021</v>
      </c>
      <c r="K2787" s="80">
        <v>2022</v>
      </c>
      <c r="L2787" s="313"/>
      <c r="M2787" s="89" t="s">
        <v>40</v>
      </c>
      <c r="N2787" s="443"/>
      <c r="O2787" s="443"/>
      <c r="P2787" s="443"/>
      <c r="Q2787" s="443"/>
      <c r="R2787" s="443"/>
      <c r="S2787" s="443"/>
      <c r="T2787" s="443"/>
      <c r="U2787" s="443"/>
      <c r="V2787" s="443"/>
      <c r="W2787" s="443"/>
    </row>
    <row r="2788" spans="1:23" ht="15">
      <c r="A2788" s="459" t="s">
        <v>0</v>
      </c>
      <c r="B2788" s="464" t="s">
        <v>11</v>
      </c>
      <c r="C2788" s="443"/>
      <c r="D2788" s="443"/>
      <c r="E2788" s="302">
        <v>725.7</v>
      </c>
      <c r="F2788" s="286">
        <v>521.29999999999995</v>
      </c>
      <c r="G2788" s="286">
        <v>286.39999999999998</v>
      </c>
      <c r="H2788" s="303">
        <v>665.00000000000728</v>
      </c>
      <c r="I2788" s="286">
        <v>403.20000000000255</v>
      </c>
      <c r="J2788" s="286">
        <v>434.05000000000291</v>
      </c>
      <c r="K2788" s="286"/>
      <c r="L2788" s="313"/>
      <c r="M2788" s="312">
        <f t="shared" ref="M2788:M2851" si="57">SUM(E2788:J2788)</f>
        <v>3035.6500000000128</v>
      </c>
      <c r="N2788" s="443"/>
      <c r="O2788" s="443" t="s">
        <v>379</v>
      </c>
      <c r="P2788" s="443"/>
      <c r="Q2788" s="443"/>
      <c r="R2788" s="443" t="s">
        <v>2033</v>
      </c>
      <c r="S2788" s="530"/>
      <c r="T2788" s="464"/>
      <c r="U2788" s="688"/>
      <c r="V2788" s="464"/>
      <c r="W2788" s="464"/>
    </row>
    <row r="2789" spans="1:23" ht="15">
      <c r="A2789" s="459" t="s">
        <v>2</v>
      </c>
      <c r="B2789" s="464" t="s">
        <v>17</v>
      </c>
      <c r="C2789" s="443"/>
      <c r="D2789" s="443"/>
      <c r="E2789" s="323">
        <v>625.6</v>
      </c>
      <c r="F2789" s="286">
        <v>520.29999999999995</v>
      </c>
      <c r="G2789" s="323">
        <v>455</v>
      </c>
      <c r="H2789" s="286">
        <v>302.70000000000437</v>
      </c>
      <c r="I2789" s="286">
        <v>188.99999999999818</v>
      </c>
      <c r="J2789" s="323">
        <v>523.10000000000218</v>
      </c>
      <c r="K2789" s="323"/>
      <c r="L2789" s="313"/>
      <c r="M2789" s="312">
        <f t="shared" si="57"/>
        <v>2615.7000000000048</v>
      </c>
      <c r="N2789" s="443"/>
      <c r="O2789" s="443" t="s">
        <v>3864</v>
      </c>
      <c r="P2789" s="443"/>
      <c r="Q2789" s="443"/>
      <c r="R2789" s="443"/>
      <c r="S2789" s="343"/>
      <c r="T2789" s="464"/>
      <c r="U2789" s="689"/>
      <c r="V2789" s="464"/>
      <c r="W2789" s="464"/>
    </row>
    <row r="2790" spans="1:23" ht="15">
      <c r="A2790" s="459" t="s">
        <v>3</v>
      </c>
      <c r="B2790" s="464" t="s">
        <v>25</v>
      </c>
      <c r="C2790" s="443"/>
      <c r="D2790" s="443"/>
      <c r="E2790" s="286">
        <v>528.1</v>
      </c>
      <c r="F2790" s="323">
        <v>587.85</v>
      </c>
      <c r="G2790" s="323">
        <v>549.20000000000005</v>
      </c>
      <c r="H2790" s="286">
        <v>231.29999999999927</v>
      </c>
      <c r="I2790" s="286">
        <v>390.60000000000036</v>
      </c>
      <c r="J2790" s="286">
        <v>301.59999999999854</v>
      </c>
      <c r="K2790" s="286"/>
      <c r="L2790" s="313"/>
      <c r="M2790" s="312">
        <f t="shared" si="57"/>
        <v>2588.6499999999983</v>
      </c>
      <c r="N2790" s="443"/>
      <c r="O2790" s="443" t="s">
        <v>321</v>
      </c>
      <c r="P2790" s="443"/>
      <c r="Q2790" s="443"/>
      <c r="R2790" s="443"/>
      <c r="S2790" s="464"/>
      <c r="T2790" s="464"/>
      <c r="U2790" s="687"/>
      <c r="V2790" s="464"/>
      <c r="W2790" s="464"/>
    </row>
    <row r="2791" spans="1:23" ht="15">
      <c r="A2791" s="459" t="s">
        <v>5</v>
      </c>
      <c r="B2791" s="464" t="s">
        <v>6</v>
      </c>
      <c r="C2791" s="443"/>
      <c r="D2791" s="443"/>
      <c r="E2791" s="323">
        <v>564.6</v>
      </c>
      <c r="F2791" s="323">
        <v>617.35</v>
      </c>
      <c r="G2791" s="286">
        <v>298.10000000000002</v>
      </c>
      <c r="H2791" s="286">
        <v>293.10000000000946</v>
      </c>
      <c r="I2791" s="286">
        <v>400.50000000000182</v>
      </c>
      <c r="J2791" s="286">
        <v>270.19999999999709</v>
      </c>
      <c r="K2791" s="286"/>
      <c r="L2791" s="313"/>
      <c r="M2791" s="312">
        <f t="shared" si="57"/>
        <v>2443.8500000000085</v>
      </c>
      <c r="N2791" s="443"/>
      <c r="O2791" s="443" t="s">
        <v>312</v>
      </c>
      <c r="P2791" s="443"/>
      <c r="Q2791" s="443"/>
      <c r="R2791" s="443"/>
      <c r="S2791" s="530"/>
      <c r="T2791" s="464"/>
      <c r="U2791" s="686"/>
      <c r="V2791" s="464"/>
      <c r="W2791" s="464"/>
    </row>
    <row r="2792" spans="1:23" ht="15">
      <c r="A2792" s="459" t="s">
        <v>7</v>
      </c>
      <c r="B2792" s="464" t="s">
        <v>21</v>
      </c>
      <c r="C2792" s="443"/>
      <c r="D2792" s="443"/>
      <c r="E2792" s="286">
        <v>488.4</v>
      </c>
      <c r="F2792" s="302">
        <v>724.8</v>
      </c>
      <c r="G2792" s="303">
        <v>576.9</v>
      </c>
      <c r="H2792" s="286">
        <v>341.00000000000364</v>
      </c>
      <c r="I2792" s="286">
        <v>178.49999999999818</v>
      </c>
      <c r="J2792" s="286">
        <v>129.5</v>
      </c>
      <c r="K2792" s="286"/>
      <c r="L2792" s="313"/>
      <c r="M2792" s="312">
        <f t="shared" si="57"/>
        <v>2439.1000000000017</v>
      </c>
      <c r="N2792" s="443"/>
      <c r="O2792" s="443" t="s">
        <v>379</v>
      </c>
      <c r="P2792" s="443"/>
      <c r="Q2792" s="443"/>
      <c r="R2792" s="443" t="s">
        <v>2033</v>
      </c>
      <c r="S2792" s="343"/>
      <c r="T2792" s="464"/>
      <c r="U2792" s="686"/>
      <c r="V2792" s="464"/>
      <c r="W2792" s="464"/>
    </row>
    <row r="2793" spans="1:23" ht="15">
      <c r="A2793" s="459" t="s">
        <v>8</v>
      </c>
      <c r="B2793" s="464" t="s">
        <v>13</v>
      </c>
      <c r="C2793" s="443"/>
      <c r="D2793" s="443"/>
      <c r="E2793" s="323">
        <v>593.20000000000005</v>
      </c>
      <c r="F2793" s="286">
        <v>513.54999999999995</v>
      </c>
      <c r="G2793" s="286">
        <v>260.5</v>
      </c>
      <c r="H2793" s="286">
        <v>295.49999999999636</v>
      </c>
      <c r="I2793" s="286">
        <v>269.5</v>
      </c>
      <c r="J2793" s="323">
        <v>490.49999999999636</v>
      </c>
      <c r="K2793" s="323"/>
      <c r="L2793" s="313"/>
      <c r="M2793" s="312">
        <f t="shared" si="57"/>
        <v>2422.7499999999927</v>
      </c>
      <c r="N2793" s="443"/>
      <c r="O2793" s="443" t="s">
        <v>323</v>
      </c>
      <c r="P2793" s="443"/>
      <c r="Q2793" s="443"/>
      <c r="R2793" s="443"/>
      <c r="S2793" s="343"/>
      <c r="T2793" s="464"/>
      <c r="U2793" s="688"/>
      <c r="V2793" s="464"/>
      <c r="W2793" s="464"/>
    </row>
    <row r="2794" spans="1:23" ht="15">
      <c r="A2794" s="459" t="s">
        <v>10</v>
      </c>
      <c r="B2794" s="464" t="s">
        <v>31</v>
      </c>
      <c r="C2794" s="443"/>
      <c r="D2794" s="443"/>
      <c r="E2794" s="323">
        <v>560.20000000000005</v>
      </c>
      <c r="F2794" s="323">
        <v>618.4</v>
      </c>
      <c r="G2794" s="323">
        <v>372.1</v>
      </c>
      <c r="H2794" s="286">
        <v>222.39999999999782</v>
      </c>
      <c r="I2794" s="286">
        <v>472.79999999999927</v>
      </c>
      <c r="J2794" s="286">
        <v>149.19999999999709</v>
      </c>
      <c r="K2794" s="286"/>
      <c r="L2794" s="313"/>
      <c r="M2794" s="312">
        <f t="shared" si="57"/>
        <v>2395.099999999994</v>
      </c>
      <c r="N2794" s="443"/>
      <c r="O2794" s="443" t="s">
        <v>380</v>
      </c>
      <c r="P2794" s="443"/>
      <c r="Q2794" s="443"/>
      <c r="R2794" s="443"/>
      <c r="S2794" s="530"/>
      <c r="T2794" s="464"/>
      <c r="U2794" s="686"/>
      <c r="V2794" s="464"/>
      <c r="W2794" s="464"/>
    </row>
    <row r="2795" spans="1:23" ht="15">
      <c r="A2795" s="459" t="s">
        <v>12</v>
      </c>
      <c r="B2795" s="464" t="s">
        <v>37</v>
      </c>
      <c r="C2795" s="443"/>
      <c r="D2795" s="443"/>
      <c r="E2795" s="286">
        <v>483.1</v>
      </c>
      <c r="F2795" s="323">
        <v>707.1</v>
      </c>
      <c r="G2795" s="286">
        <v>212.9</v>
      </c>
      <c r="H2795" s="286">
        <v>276.5</v>
      </c>
      <c r="I2795" s="286">
        <v>352</v>
      </c>
      <c r="J2795" s="286">
        <v>281.79999999999927</v>
      </c>
      <c r="K2795" s="286"/>
      <c r="L2795" s="313"/>
      <c r="M2795" s="312">
        <f t="shared" si="57"/>
        <v>2313.3999999999996</v>
      </c>
      <c r="N2795" s="443"/>
      <c r="O2795" s="443" t="s">
        <v>290</v>
      </c>
      <c r="P2795" s="443"/>
      <c r="Q2795" s="443"/>
      <c r="R2795" s="443"/>
      <c r="S2795" s="530"/>
      <c r="T2795" s="464"/>
      <c r="U2795" s="686"/>
      <c r="V2795" s="464"/>
      <c r="W2795" s="464"/>
    </row>
    <row r="2796" spans="1:23" ht="15">
      <c r="A2796" s="459" t="s">
        <v>14</v>
      </c>
      <c r="B2796" s="464" t="s">
        <v>27</v>
      </c>
      <c r="C2796" s="443"/>
      <c r="D2796" s="443"/>
      <c r="E2796" s="323">
        <v>532.20000000000005</v>
      </c>
      <c r="F2796" s="286">
        <v>414.4</v>
      </c>
      <c r="G2796" s="286">
        <v>223.9</v>
      </c>
      <c r="H2796" s="286">
        <v>215.19999999999345</v>
      </c>
      <c r="I2796" s="286">
        <v>495</v>
      </c>
      <c r="J2796" s="286">
        <v>380.19999999999345</v>
      </c>
      <c r="K2796" s="286"/>
      <c r="L2796" s="313"/>
      <c r="M2796" s="312">
        <f t="shared" si="57"/>
        <v>2260.8999999999869</v>
      </c>
      <c r="N2796" s="443"/>
      <c r="O2796" s="443" t="s">
        <v>300</v>
      </c>
      <c r="P2796" s="443"/>
      <c r="Q2796" s="443"/>
      <c r="R2796" s="443"/>
      <c r="S2796" s="343"/>
      <c r="T2796" s="464"/>
      <c r="U2796" s="688"/>
      <c r="V2796" s="464"/>
      <c r="W2796" s="464"/>
    </row>
    <row r="2797" spans="1:23" ht="15">
      <c r="A2797" s="459" t="s">
        <v>16</v>
      </c>
      <c r="B2797" s="464" t="s">
        <v>143</v>
      </c>
      <c r="C2797" s="443"/>
      <c r="D2797" s="443"/>
      <c r="E2797" s="286" t="s">
        <v>285</v>
      </c>
      <c r="F2797" s="301">
        <v>779.6</v>
      </c>
      <c r="G2797" s="323">
        <v>438.6</v>
      </c>
      <c r="H2797" s="286">
        <v>399.60000000000218</v>
      </c>
      <c r="I2797" s="286">
        <v>316.899999999996</v>
      </c>
      <c r="J2797" s="286">
        <v>302.00000000000364</v>
      </c>
      <c r="K2797" s="286"/>
      <c r="L2797" s="313"/>
      <c r="M2797" s="312">
        <f t="shared" si="57"/>
        <v>2236.7000000000016</v>
      </c>
      <c r="N2797" s="443"/>
      <c r="O2797" s="443" t="s">
        <v>317</v>
      </c>
      <c r="P2797" s="443"/>
      <c r="Q2797" s="443"/>
      <c r="R2797" s="443"/>
      <c r="S2797" s="464"/>
      <c r="T2797" s="464"/>
      <c r="U2797" s="686"/>
      <c r="V2797" s="464"/>
      <c r="W2797" s="464"/>
    </row>
    <row r="2798" spans="1:23" ht="15">
      <c r="A2798" s="459" t="s">
        <v>18</v>
      </c>
      <c r="B2798" s="464" t="s">
        <v>33</v>
      </c>
      <c r="C2798" s="443"/>
      <c r="D2798" s="443"/>
      <c r="E2798" s="301">
        <v>736</v>
      </c>
      <c r="F2798" s="323">
        <v>670.3</v>
      </c>
      <c r="G2798" s="286">
        <v>214.3</v>
      </c>
      <c r="H2798" s="286">
        <v>187.799999999992</v>
      </c>
      <c r="I2798" s="286">
        <v>126.89999999999782</v>
      </c>
      <c r="J2798" s="286">
        <v>159.59999999999854</v>
      </c>
      <c r="K2798" s="286"/>
      <c r="L2798" s="313"/>
      <c r="M2798" s="312">
        <f t="shared" si="57"/>
        <v>2094.8999999999883</v>
      </c>
      <c r="N2798" s="443"/>
      <c r="O2798" s="443" t="s">
        <v>340</v>
      </c>
      <c r="P2798" s="443"/>
      <c r="Q2798" s="443"/>
      <c r="R2798" s="443"/>
      <c r="S2798" s="464"/>
      <c r="T2798" s="464"/>
      <c r="U2798" s="686"/>
      <c r="V2798" s="464"/>
      <c r="W2798" s="464"/>
    </row>
    <row r="2799" spans="1:23" ht="15">
      <c r="A2799" s="459" t="s">
        <v>20</v>
      </c>
      <c r="B2799" s="464" t="s">
        <v>19</v>
      </c>
      <c r="C2799" s="443"/>
      <c r="D2799" s="443"/>
      <c r="E2799" s="286">
        <v>509.8</v>
      </c>
      <c r="F2799" s="286">
        <v>388.5</v>
      </c>
      <c r="G2799" s="323">
        <v>519</v>
      </c>
      <c r="H2799" s="286">
        <v>256.50000000001091</v>
      </c>
      <c r="I2799" s="286">
        <v>209.90000000000146</v>
      </c>
      <c r="J2799" s="286">
        <v>69.500000000003638</v>
      </c>
      <c r="K2799" s="286"/>
      <c r="L2799" s="313"/>
      <c r="M2799" s="312">
        <f t="shared" si="57"/>
        <v>1953.200000000016</v>
      </c>
      <c r="N2799" s="443"/>
      <c r="O2799" s="443" t="s">
        <v>291</v>
      </c>
      <c r="P2799" s="443"/>
      <c r="Q2799" s="443"/>
      <c r="R2799" s="443"/>
      <c r="S2799" s="530"/>
      <c r="T2799" s="464"/>
      <c r="U2799" s="688"/>
      <c r="V2799" s="464"/>
      <c r="W2799" s="464"/>
    </row>
    <row r="2800" spans="1:23" ht="15">
      <c r="A2800" s="459" t="s">
        <v>22</v>
      </c>
      <c r="B2800" s="464" t="s">
        <v>39</v>
      </c>
      <c r="C2800" s="443"/>
      <c r="D2800" s="443"/>
      <c r="E2800" s="323">
        <v>559.9</v>
      </c>
      <c r="F2800" s="286">
        <v>325.60000000000002</v>
      </c>
      <c r="G2800" s="286">
        <v>323</v>
      </c>
      <c r="H2800" s="286">
        <v>306.59999999999491</v>
      </c>
      <c r="I2800" s="286">
        <v>206.70000000000255</v>
      </c>
      <c r="J2800" s="286">
        <v>219.30000000000291</v>
      </c>
      <c r="K2800" s="286"/>
      <c r="L2800" s="313"/>
      <c r="M2800" s="312">
        <f t="shared" si="57"/>
        <v>1941.1000000000004</v>
      </c>
      <c r="N2800" s="443"/>
      <c r="O2800" s="443" t="s">
        <v>295</v>
      </c>
      <c r="P2800" s="443"/>
      <c r="Q2800" s="443"/>
      <c r="R2800" s="443"/>
      <c r="S2800" s="530"/>
      <c r="T2800" s="464"/>
      <c r="U2800" s="686"/>
      <c r="V2800" s="464"/>
      <c r="W2800" s="464"/>
    </row>
    <row r="2801" spans="1:23" ht="15">
      <c r="A2801" s="459" t="s">
        <v>24</v>
      </c>
      <c r="B2801" s="464" t="s">
        <v>15</v>
      </c>
      <c r="C2801" s="443"/>
      <c r="D2801" s="443"/>
      <c r="E2801" s="286">
        <v>459.4</v>
      </c>
      <c r="F2801" s="286">
        <v>387.55</v>
      </c>
      <c r="G2801" s="286">
        <v>351.8</v>
      </c>
      <c r="H2801" s="286">
        <v>218.19999999999527</v>
      </c>
      <c r="I2801" s="286">
        <v>222.09999999999673</v>
      </c>
      <c r="J2801" s="286">
        <v>277.299999999992</v>
      </c>
      <c r="K2801" s="286"/>
      <c r="L2801" s="313"/>
      <c r="M2801" s="312">
        <f t="shared" si="57"/>
        <v>1916.349999999984</v>
      </c>
      <c r="N2801" s="443"/>
      <c r="O2801" s="443"/>
      <c r="P2801" s="443"/>
      <c r="Q2801" s="443"/>
      <c r="R2801" s="443"/>
      <c r="S2801" s="464"/>
      <c r="T2801" s="464"/>
      <c r="U2801" s="686"/>
      <c r="V2801" s="464"/>
      <c r="W2801" s="464"/>
    </row>
    <row r="2802" spans="1:23" ht="15">
      <c r="A2802" s="459" t="s">
        <v>26</v>
      </c>
      <c r="B2802" s="464" t="s">
        <v>9</v>
      </c>
      <c r="C2802" s="443"/>
      <c r="D2802" s="443"/>
      <c r="E2802" s="286">
        <v>383.2</v>
      </c>
      <c r="F2802" s="286">
        <v>271.60000000000002</v>
      </c>
      <c r="G2802" s="323">
        <v>404.1</v>
      </c>
      <c r="H2802" s="286">
        <v>189.799999999992</v>
      </c>
      <c r="I2802" s="323">
        <v>515.20000000000073</v>
      </c>
      <c r="J2802" s="286">
        <v>149.49999999999272</v>
      </c>
      <c r="K2802" s="286"/>
      <c r="L2802" s="313"/>
      <c r="M2802" s="312">
        <f t="shared" si="57"/>
        <v>1913.3999999999855</v>
      </c>
      <c r="N2802" s="443"/>
      <c r="O2802" s="443" t="s">
        <v>368</v>
      </c>
      <c r="P2802" s="443"/>
      <c r="Q2802" s="443"/>
      <c r="R2802" s="443"/>
      <c r="S2802" s="530"/>
      <c r="T2802" s="464"/>
      <c r="U2802" s="686"/>
      <c r="V2802" s="464"/>
      <c r="W2802" s="464"/>
    </row>
    <row r="2803" spans="1:23" ht="15">
      <c r="A2803" s="459" t="s">
        <v>28</v>
      </c>
      <c r="B2803" s="464" t="s">
        <v>1</v>
      </c>
      <c r="C2803" s="443"/>
      <c r="D2803" s="443"/>
      <c r="E2803" s="286">
        <v>197.6</v>
      </c>
      <c r="F2803" s="323">
        <v>548.70000000000005</v>
      </c>
      <c r="G2803" s="286">
        <v>261.7</v>
      </c>
      <c r="H2803" s="286">
        <v>390.49999999999454</v>
      </c>
      <c r="I2803" s="286">
        <v>274.20000000000073</v>
      </c>
      <c r="J2803" s="286">
        <v>233.20000000000073</v>
      </c>
      <c r="K2803" s="286"/>
      <c r="L2803" s="313"/>
      <c r="M2803" s="312">
        <f t="shared" si="57"/>
        <v>1905.899999999996</v>
      </c>
      <c r="N2803" s="443"/>
      <c r="O2803" s="443" t="s">
        <v>300</v>
      </c>
      <c r="P2803" s="443"/>
      <c r="Q2803" s="443"/>
      <c r="R2803" s="443"/>
      <c r="S2803" s="530"/>
      <c r="T2803" s="464"/>
      <c r="U2803" s="688"/>
      <c r="V2803" s="464"/>
      <c r="W2803" s="464"/>
    </row>
    <row r="2804" spans="1:23" ht="15">
      <c r="A2804" s="459" t="s">
        <v>30</v>
      </c>
      <c r="B2804" s="464" t="s">
        <v>23</v>
      </c>
      <c r="C2804" s="443"/>
      <c r="D2804" s="443"/>
      <c r="E2804" s="286">
        <v>446.3</v>
      </c>
      <c r="F2804" s="286">
        <v>519</v>
      </c>
      <c r="G2804" s="286">
        <v>299.60000000000002</v>
      </c>
      <c r="H2804" s="286">
        <v>139.90000000000146</v>
      </c>
      <c r="I2804" s="286">
        <v>229.40000000000327</v>
      </c>
      <c r="J2804" s="286">
        <v>264.19999999999345</v>
      </c>
      <c r="K2804" s="286"/>
      <c r="L2804" s="313"/>
      <c r="M2804" s="312">
        <f t="shared" si="57"/>
        <v>1898.3999999999983</v>
      </c>
      <c r="N2804" s="443"/>
      <c r="O2804" s="443"/>
      <c r="P2804" s="443"/>
      <c r="Q2804" s="443"/>
      <c r="R2804" s="443"/>
      <c r="S2804" s="530"/>
      <c r="T2804" s="464"/>
      <c r="U2804" s="686"/>
      <c r="V2804" s="464"/>
      <c r="W2804" s="464"/>
    </row>
    <row r="2805" spans="1:23" ht="15">
      <c r="A2805" s="459" t="s">
        <v>32</v>
      </c>
      <c r="B2805" s="464" t="s">
        <v>144</v>
      </c>
      <c r="C2805" s="443"/>
      <c r="D2805" s="443"/>
      <c r="E2805" s="286" t="s">
        <v>285</v>
      </c>
      <c r="F2805" s="303">
        <v>782.55</v>
      </c>
      <c r="G2805" s="286">
        <v>286.7</v>
      </c>
      <c r="H2805" s="286">
        <v>27.500000000010914</v>
      </c>
      <c r="I2805" s="286">
        <v>156.600000000004</v>
      </c>
      <c r="J2805" s="323">
        <v>517.19999999999709</v>
      </c>
      <c r="K2805" s="323"/>
      <c r="L2805" s="313"/>
      <c r="M2805" s="312">
        <f t="shared" si="57"/>
        <v>1770.550000000012</v>
      </c>
      <c r="N2805" s="443"/>
      <c r="O2805" s="443" t="s">
        <v>331</v>
      </c>
      <c r="P2805" s="443"/>
      <c r="Q2805" s="443"/>
      <c r="R2805" s="443" t="s">
        <v>2033</v>
      </c>
      <c r="S2805" s="530"/>
      <c r="T2805" s="464"/>
      <c r="U2805" s="689"/>
      <c r="V2805" s="464"/>
      <c r="W2805" s="464"/>
    </row>
    <row r="2806" spans="1:23" ht="15">
      <c r="A2806" s="459" t="s">
        <v>34</v>
      </c>
      <c r="B2806" s="464" t="s">
        <v>35</v>
      </c>
      <c r="C2806" s="443"/>
      <c r="D2806" s="443"/>
      <c r="E2806" s="286">
        <v>184.1</v>
      </c>
      <c r="F2806" s="286">
        <v>540.45000000000005</v>
      </c>
      <c r="G2806" s="323">
        <v>437</v>
      </c>
      <c r="H2806" s="286">
        <v>83.200000000002547</v>
      </c>
      <c r="I2806" s="286">
        <v>490.10000000000036</v>
      </c>
      <c r="J2806" s="286" t="s">
        <v>285</v>
      </c>
      <c r="K2806" s="286"/>
      <c r="L2806" s="313"/>
      <c r="M2806" s="312">
        <f t="shared" si="57"/>
        <v>1734.8500000000031</v>
      </c>
      <c r="N2806" s="443"/>
      <c r="O2806" s="443" t="s">
        <v>294</v>
      </c>
      <c r="P2806" s="443"/>
      <c r="Q2806" s="443"/>
      <c r="R2806" s="443"/>
      <c r="S2806" s="343"/>
      <c r="T2806" s="464"/>
      <c r="U2806" s="686"/>
      <c r="V2806" s="464"/>
      <c r="W2806" s="464"/>
    </row>
    <row r="2807" spans="1:23" ht="15">
      <c r="A2807" s="459" t="s">
        <v>36</v>
      </c>
      <c r="B2807" s="464" t="s">
        <v>154</v>
      </c>
      <c r="C2807" s="443"/>
      <c r="D2807" s="443"/>
      <c r="E2807" s="286" t="s">
        <v>285</v>
      </c>
      <c r="F2807" s="286" t="s">
        <v>285</v>
      </c>
      <c r="G2807" s="286">
        <v>313.7</v>
      </c>
      <c r="H2807" s="323">
        <v>586.39999999999054</v>
      </c>
      <c r="I2807" s="286">
        <v>411.00000000000546</v>
      </c>
      <c r="J2807" s="286">
        <v>244.50000000000364</v>
      </c>
      <c r="K2807" s="286"/>
      <c r="L2807" s="313"/>
      <c r="M2807" s="312">
        <f t="shared" si="57"/>
        <v>1555.5999999999997</v>
      </c>
      <c r="N2807" s="443"/>
      <c r="O2807" s="443" t="s">
        <v>290</v>
      </c>
      <c r="P2807" s="443"/>
      <c r="Q2807" s="443"/>
      <c r="R2807" s="443"/>
      <c r="S2807" s="464"/>
      <c r="T2807" s="464"/>
      <c r="U2807" s="686"/>
      <c r="V2807" s="464"/>
      <c r="W2807" s="464"/>
    </row>
    <row r="2808" spans="1:23" ht="15">
      <c r="A2808" s="459" t="s">
        <v>38</v>
      </c>
      <c r="B2808" s="464" t="s">
        <v>153</v>
      </c>
      <c r="C2808" s="443"/>
      <c r="D2808" s="443"/>
      <c r="E2808" s="286" t="s">
        <v>285</v>
      </c>
      <c r="F2808" s="286" t="s">
        <v>285</v>
      </c>
      <c r="G2808" s="301">
        <v>552.6</v>
      </c>
      <c r="H2808" s="323">
        <v>403.90000000000146</v>
      </c>
      <c r="I2808" s="286">
        <v>234.59999999999673</v>
      </c>
      <c r="J2808" s="286">
        <v>298.90000000000509</v>
      </c>
      <c r="K2808" s="286"/>
      <c r="L2808" s="313"/>
      <c r="M2808" s="312">
        <f t="shared" si="57"/>
        <v>1490.0000000000032</v>
      </c>
      <c r="N2808" s="443"/>
      <c r="O2808" s="443" t="s">
        <v>313</v>
      </c>
      <c r="P2808" s="443"/>
      <c r="Q2808" s="443"/>
      <c r="R2808" s="443"/>
      <c r="S2808" s="530"/>
      <c r="T2808" s="464"/>
      <c r="U2808" s="686"/>
      <c r="V2808" s="464"/>
      <c r="W2808" s="464"/>
    </row>
    <row r="2809" spans="1:23" ht="15">
      <c r="A2809" s="459" t="s">
        <v>145</v>
      </c>
      <c r="B2809" s="464" t="s">
        <v>162</v>
      </c>
      <c r="C2809" s="443"/>
      <c r="D2809" s="443"/>
      <c r="E2809" s="286" t="s">
        <v>285</v>
      </c>
      <c r="F2809" s="286" t="s">
        <v>285</v>
      </c>
      <c r="G2809" s="286">
        <v>317.8</v>
      </c>
      <c r="H2809" s="302">
        <v>612.60000000000218</v>
      </c>
      <c r="I2809" s="286">
        <v>395.40000000000146</v>
      </c>
      <c r="J2809" s="286">
        <v>162.39999999999964</v>
      </c>
      <c r="K2809" s="286"/>
      <c r="L2809" s="313"/>
      <c r="M2809" s="312">
        <f t="shared" si="57"/>
        <v>1488.2000000000032</v>
      </c>
      <c r="N2809" s="443"/>
      <c r="O2809" s="443" t="s">
        <v>289</v>
      </c>
      <c r="P2809" s="443"/>
      <c r="Q2809" s="443"/>
      <c r="R2809" s="443"/>
      <c r="S2809" s="464"/>
      <c r="T2809" s="464"/>
      <c r="U2809" s="686"/>
      <c r="V2809" s="464"/>
      <c r="W2809" s="464"/>
    </row>
    <row r="2810" spans="1:23" ht="15">
      <c r="A2810" s="459" t="s">
        <v>146</v>
      </c>
      <c r="B2810" s="464" t="s">
        <v>869</v>
      </c>
      <c r="C2810" s="443"/>
      <c r="D2810" s="443"/>
      <c r="E2810" s="286" t="s">
        <v>285</v>
      </c>
      <c r="F2810" s="286" t="s">
        <v>285</v>
      </c>
      <c r="G2810" s="286" t="s">
        <v>285</v>
      </c>
      <c r="H2810" s="286">
        <v>317.99999999999636</v>
      </c>
      <c r="I2810" s="301">
        <v>630</v>
      </c>
      <c r="J2810" s="302">
        <v>539.59999999999854</v>
      </c>
      <c r="K2810" s="302"/>
      <c r="L2810" s="313"/>
      <c r="M2810" s="312">
        <f t="shared" si="57"/>
        <v>1487.5999999999949</v>
      </c>
      <c r="N2810" s="443"/>
      <c r="O2810" s="443" t="s">
        <v>309</v>
      </c>
      <c r="P2810" s="443"/>
      <c r="Q2810" s="443"/>
      <c r="R2810" s="443"/>
      <c r="S2810" s="530"/>
      <c r="T2810" s="464"/>
      <c r="U2810" s="686"/>
      <c r="V2810" s="464"/>
      <c r="W2810" s="464"/>
    </row>
    <row r="2811" spans="1:23" ht="15">
      <c r="A2811" s="459" t="s">
        <v>147</v>
      </c>
      <c r="B2811" s="464" t="s">
        <v>155</v>
      </c>
      <c r="C2811" s="443"/>
      <c r="D2811" s="443"/>
      <c r="E2811" s="286" t="s">
        <v>285</v>
      </c>
      <c r="F2811" s="286" t="s">
        <v>285</v>
      </c>
      <c r="G2811" s="302">
        <v>550.4</v>
      </c>
      <c r="H2811" s="286">
        <v>312.19999999999709</v>
      </c>
      <c r="I2811" s="286">
        <v>485.10000000000218</v>
      </c>
      <c r="J2811" s="286">
        <v>98.799999999991996</v>
      </c>
      <c r="K2811" s="286"/>
      <c r="L2811" s="313"/>
      <c r="M2811" s="312">
        <f t="shared" si="57"/>
        <v>1446.4999999999914</v>
      </c>
      <c r="N2811" s="443"/>
      <c r="O2811" s="443" t="s">
        <v>289</v>
      </c>
      <c r="P2811" s="443"/>
      <c r="Q2811" s="443"/>
      <c r="R2811" s="443"/>
      <c r="S2811" s="464"/>
      <c r="T2811" s="464"/>
      <c r="U2811" s="688"/>
      <c r="V2811" s="464"/>
      <c r="W2811" s="464"/>
    </row>
    <row r="2812" spans="1:23" ht="15">
      <c r="A2812" s="459" t="s">
        <v>151</v>
      </c>
      <c r="B2812" s="464" t="s">
        <v>29</v>
      </c>
      <c r="C2812" s="443"/>
      <c r="D2812" s="443"/>
      <c r="E2812" s="286">
        <v>450.4</v>
      </c>
      <c r="F2812" s="286">
        <v>412.9</v>
      </c>
      <c r="G2812" s="286">
        <v>234.8</v>
      </c>
      <c r="H2812" s="286" t="s">
        <v>285</v>
      </c>
      <c r="I2812" s="286" t="s">
        <v>285</v>
      </c>
      <c r="J2812" s="286">
        <v>317.29999999999927</v>
      </c>
      <c r="K2812" s="286"/>
      <c r="L2812" s="313"/>
      <c r="M2812" s="312">
        <f t="shared" si="57"/>
        <v>1415.3999999999992</v>
      </c>
      <c r="N2812" s="443"/>
      <c r="O2812" s="443"/>
      <c r="P2812" s="443"/>
      <c r="Q2812" s="443"/>
      <c r="R2812" s="443"/>
      <c r="S2812" s="530"/>
      <c r="T2812" s="464"/>
      <c r="U2812" s="686"/>
      <c r="V2812" s="464"/>
      <c r="W2812" s="464"/>
    </row>
    <row r="2813" spans="1:23" ht="15">
      <c r="A2813" s="459" t="s">
        <v>157</v>
      </c>
      <c r="B2813" s="464" t="s">
        <v>141</v>
      </c>
      <c r="C2813" s="443"/>
      <c r="D2813" s="443"/>
      <c r="E2813" s="286" t="s">
        <v>285</v>
      </c>
      <c r="F2813" s="286">
        <v>539.65</v>
      </c>
      <c r="G2813" s="286">
        <v>148</v>
      </c>
      <c r="H2813" s="286">
        <v>117.10000000000582</v>
      </c>
      <c r="I2813" s="286">
        <v>341.29999999999563</v>
      </c>
      <c r="J2813" s="286">
        <v>231.799999999992</v>
      </c>
      <c r="K2813" s="286"/>
      <c r="L2813" s="313"/>
      <c r="M2813" s="312">
        <f t="shared" si="57"/>
        <v>1377.8499999999935</v>
      </c>
      <c r="N2813" s="443"/>
      <c r="O2813" s="443"/>
      <c r="P2813" s="443"/>
      <c r="Q2813" s="443"/>
      <c r="R2813" s="443"/>
      <c r="S2813" s="530"/>
      <c r="T2813" s="464"/>
      <c r="U2813" s="688"/>
      <c r="V2813" s="464"/>
      <c r="W2813" s="464"/>
    </row>
    <row r="2814" spans="1:23" ht="15">
      <c r="A2814" s="459" t="s">
        <v>159</v>
      </c>
      <c r="B2814" s="464" t="s">
        <v>863</v>
      </c>
      <c r="C2814" s="443"/>
      <c r="D2814" s="443"/>
      <c r="E2814" s="286" t="s">
        <v>285</v>
      </c>
      <c r="F2814" s="286" t="s">
        <v>285</v>
      </c>
      <c r="G2814" s="286" t="s">
        <v>285</v>
      </c>
      <c r="H2814" s="286">
        <v>365.99999999999272</v>
      </c>
      <c r="I2814" s="302">
        <v>605.40000000000146</v>
      </c>
      <c r="J2814" s="286">
        <v>401.80000000000291</v>
      </c>
      <c r="K2814" s="286"/>
      <c r="L2814" s="313"/>
      <c r="M2814" s="312">
        <f t="shared" si="57"/>
        <v>1373.1999999999971</v>
      </c>
      <c r="N2814" s="443"/>
      <c r="O2814" s="443" t="s">
        <v>289</v>
      </c>
      <c r="P2814" s="443"/>
      <c r="Q2814" s="443"/>
      <c r="R2814" s="443"/>
      <c r="S2814" s="530"/>
      <c r="T2814" s="464"/>
      <c r="U2814" s="686"/>
      <c r="V2814" s="464"/>
      <c r="W2814" s="464"/>
    </row>
    <row r="2815" spans="1:23" ht="15">
      <c r="A2815" s="459" t="s">
        <v>160</v>
      </c>
      <c r="B2815" s="464" t="s">
        <v>178</v>
      </c>
      <c r="C2815" s="443"/>
      <c r="D2815" s="443"/>
      <c r="E2815" s="323">
        <v>628.5</v>
      </c>
      <c r="F2815" s="323">
        <v>693.85</v>
      </c>
      <c r="G2815" s="286" t="s">
        <v>285</v>
      </c>
      <c r="H2815" s="286" t="s">
        <v>285</v>
      </c>
      <c r="I2815" s="286" t="s">
        <v>285</v>
      </c>
      <c r="J2815" s="286" t="s">
        <v>285</v>
      </c>
      <c r="K2815" s="286"/>
      <c r="L2815" s="313"/>
      <c r="M2815" s="312">
        <f t="shared" si="57"/>
        <v>1322.35</v>
      </c>
      <c r="N2815" s="443"/>
      <c r="O2815" s="443" t="s">
        <v>310</v>
      </c>
      <c r="P2815" s="443"/>
      <c r="Q2815" s="443"/>
      <c r="R2815" s="443"/>
      <c r="S2815" s="464"/>
      <c r="T2815" s="464"/>
      <c r="U2815" s="686"/>
      <c r="V2815" s="464"/>
      <c r="W2815" s="464"/>
    </row>
    <row r="2816" spans="1:23" ht="15">
      <c r="A2816" s="459" t="s">
        <v>161</v>
      </c>
      <c r="B2816" s="464" t="s">
        <v>851</v>
      </c>
      <c r="C2816" s="443"/>
      <c r="D2816" s="443"/>
      <c r="E2816" s="286" t="s">
        <v>285</v>
      </c>
      <c r="F2816" s="286" t="s">
        <v>285</v>
      </c>
      <c r="G2816" s="286" t="s">
        <v>285</v>
      </c>
      <c r="H2816" s="323">
        <v>553.80000000000291</v>
      </c>
      <c r="I2816" s="323">
        <v>533.99999999999818</v>
      </c>
      <c r="J2816" s="286">
        <v>218.79999999999927</v>
      </c>
      <c r="K2816" s="286"/>
      <c r="L2816" s="313"/>
      <c r="M2816" s="312">
        <f t="shared" si="57"/>
        <v>1306.6000000000004</v>
      </c>
      <c r="N2816" s="443"/>
      <c r="O2816" s="443" t="s">
        <v>327</v>
      </c>
      <c r="P2816" s="443"/>
      <c r="Q2816" s="443"/>
      <c r="R2816" s="443"/>
      <c r="S2816" s="464"/>
      <c r="T2816" s="464"/>
      <c r="U2816" s="687"/>
      <c r="V2816" s="464"/>
      <c r="W2816" s="464"/>
    </row>
    <row r="2817" spans="1:24" ht="15">
      <c r="A2817" s="459" t="s">
        <v>163</v>
      </c>
      <c r="B2817" s="464" t="s">
        <v>855</v>
      </c>
      <c r="C2817" s="443"/>
      <c r="D2817" s="443"/>
      <c r="E2817" s="286" t="s">
        <v>285</v>
      </c>
      <c r="F2817" s="286" t="s">
        <v>285</v>
      </c>
      <c r="G2817" s="286" t="s">
        <v>285</v>
      </c>
      <c r="H2817" s="323">
        <v>499.29999999999745</v>
      </c>
      <c r="I2817" s="323">
        <v>575.40000000000146</v>
      </c>
      <c r="J2817" s="286">
        <v>175.49999999998909</v>
      </c>
      <c r="K2817" s="286"/>
      <c r="L2817" s="313"/>
      <c r="M2817" s="312">
        <f t="shared" si="57"/>
        <v>1250.199999999988</v>
      </c>
      <c r="N2817" s="443"/>
      <c r="O2817" s="443" t="s">
        <v>293</v>
      </c>
      <c r="P2817" s="443"/>
      <c r="Q2817" s="443"/>
      <c r="R2817" s="443"/>
      <c r="S2817" s="530"/>
      <c r="T2817" s="464"/>
      <c r="U2817" s="686"/>
      <c r="V2817" s="464"/>
      <c r="W2817" s="464"/>
    </row>
    <row r="2818" spans="1:24" ht="15">
      <c r="A2818" s="459" t="s">
        <v>281</v>
      </c>
      <c r="B2818" s="464" t="s">
        <v>142</v>
      </c>
      <c r="C2818" s="443"/>
      <c r="D2818" s="443"/>
      <c r="E2818" s="286" t="s">
        <v>285</v>
      </c>
      <c r="F2818" s="286">
        <v>469.4</v>
      </c>
      <c r="G2818" s="286">
        <v>242</v>
      </c>
      <c r="H2818" s="286">
        <v>275</v>
      </c>
      <c r="I2818" s="286">
        <v>158.69999999999709</v>
      </c>
      <c r="J2818" s="286">
        <v>85.700000000000728</v>
      </c>
      <c r="K2818" s="286"/>
      <c r="L2818" s="313"/>
      <c r="M2818" s="312">
        <f t="shared" si="57"/>
        <v>1230.7999999999979</v>
      </c>
      <c r="N2818" s="443"/>
      <c r="O2818" s="443"/>
      <c r="P2818" s="443"/>
      <c r="Q2818" s="443"/>
      <c r="R2818" s="443"/>
      <c r="S2818" s="343"/>
      <c r="T2818" s="464"/>
      <c r="U2818" s="686"/>
      <c r="V2818" s="464"/>
      <c r="W2818" s="464"/>
    </row>
    <row r="2819" spans="1:24" ht="15">
      <c r="A2819" s="459" t="s">
        <v>282</v>
      </c>
      <c r="B2819" s="464" t="s">
        <v>811</v>
      </c>
      <c r="C2819" s="443"/>
      <c r="D2819" s="443"/>
      <c r="E2819" s="286" t="s">
        <v>285</v>
      </c>
      <c r="F2819" s="286" t="s">
        <v>285</v>
      </c>
      <c r="G2819" s="286" t="s">
        <v>285</v>
      </c>
      <c r="H2819" s="301">
        <v>651.59999999999491</v>
      </c>
      <c r="I2819" s="286">
        <v>226.50000000000182</v>
      </c>
      <c r="J2819" s="286">
        <v>352.29999999998472</v>
      </c>
      <c r="K2819" s="286"/>
      <c r="L2819" s="313"/>
      <c r="M2819" s="312">
        <f t="shared" si="57"/>
        <v>1230.3999999999814</v>
      </c>
      <c r="N2819" s="443"/>
      <c r="O2819" s="443" t="s">
        <v>307</v>
      </c>
      <c r="P2819" s="443"/>
      <c r="Q2819" s="443"/>
      <c r="R2819" s="443"/>
      <c r="S2819" s="464"/>
      <c r="T2819" s="464"/>
      <c r="U2819" s="687"/>
      <c r="V2819" s="464"/>
      <c r="W2819" s="464"/>
    </row>
    <row r="2820" spans="1:24" ht="15">
      <c r="A2820" s="459" t="s">
        <v>283</v>
      </c>
      <c r="B2820" s="464" t="s">
        <v>830</v>
      </c>
      <c r="C2820" s="443"/>
      <c r="D2820" s="443"/>
      <c r="E2820" s="286" t="s">
        <v>285</v>
      </c>
      <c r="F2820" s="286" t="s">
        <v>285</v>
      </c>
      <c r="G2820" s="286" t="s">
        <v>285</v>
      </c>
      <c r="H2820" s="286">
        <v>370.200000000008</v>
      </c>
      <c r="I2820" s="286">
        <v>472.29999999999927</v>
      </c>
      <c r="J2820" s="286">
        <v>378.09999999999854</v>
      </c>
      <c r="K2820" s="286"/>
      <c r="L2820" s="313"/>
      <c r="M2820" s="312">
        <f t="shared" si="57"/>
        <v>1220.6000000000058</v>
      </c>
      <c r="N2820" s="443"/>
      <c r="O2820" s="443"/>
      <c r="P2820" s="443"/>
      <c r="Q2820" s="443"/>
      <c r="R2820" s="443"/>
      <c r="S2820" s="464"/>
      <c r="T2820" s="464"/>
      <c r="U2820" s="686"/>
      <c r="V2820" s="464"/>
      <c r="W2820" s="464"/>
    </row>
    <row r="2821" spans="1:24" ht="15">
      <c r="A2821" s="459" t="s">
        <v>284</v>
      </c>
      <c r="B2821" s="464" t="s">
        <v>835</v>
      </c>
      <c r="C2821" s="443"/>
      <c r="D2821" s="443"/>
      <c r="E2821" s="286" t="s">
        <v>285</v>
      </c>
      <c r="F2821" s="286" t="s">
        <v>285</v>
      </c>
      <c r="G2821" s="286" t="s">
        <v>285</v>
      </c>
      <c r="H2821" s="286">
        <v>277.10000000000946</v>
      </c>
      <c r="I2821" s="286">
        <v>392.70000000000073</v>
      </c>
      <c r="J2821" s="301">
        <v>549.79999999999563</v>
      </c>
      <c r="K2821" s="301"/>
      <c r="L2821" s="313"/>
      <c r="M2821" s="312">
        <f t="shared" si="57"/>
        <v>1219.6000000000058</v>
      </c>
      <c r="N2821" s="443"/>
      <c r="O2821" s="443" t="s">
        <v>307</v>
      </c>
      <c r="P2821" s="443"/>
      <c r="Q2821" s="443"/>
      <c r="R2821" s="443"/>
      <c r="S2821" s="459"/>
      <c r="T2821" s="464"/>
      <c r="U2821" s="688"/>
      <c r="V2821" s="464"/>
      <c r="W2821" s="464"/>
    </row>
    <row r="2822" spans="1:24" ht="15">
      <c r="A2822" s="459" t="s">
        <v>808</v>
      </c>
      <c r="B2822" s="361" t="s">
        <v>1853</v>
      </c>
      <c r="C2822" s="446"/>
      <c r="D2822" s="446"/>
      <c r="E2822" s="286" t="s">
        <v>285</v>
      </c>
      <c r="F2822" s="286" t="s">
        <v>285</v>
      </c>
      <c r="G2822" s="286" t="s">
        <v>285</v>
      </c>
      <c r="H2822" s="286" t="s">
        <v>285</v>
      </c>
      <c r="I2822" s="303">
        <v>670.5</v>
      </c>
      <c r="J2822" s="323">
        <v>482.49999999999636</v>
      </c>
      <c r="K2822" s="323"/>
      <c r="L2822" s="313"/>
      <c r="M2822" s="312">
        <f t="shared" si="57"/>
        <v>1152.9999999999964</v>
      </c>
      <c r="N2822" s="443"/>
      <c r="O2822" s="443" t="s">
        <v>328</v>
      </c>
      <c r="P2822" s="443"/>
      <c r="Q2822" s="443"/>
      <c r="R2822" s="293" t="s">
        <v>2033</v>
      </c>
      <c r="S2822" s="464"/>
      <c r="T2822" s="464"/>
      <c r="U2822" s="686"/>
      <c r="V2822" s="464"/>
      <c r="W2822" s="464"/>
      <c r="X2822" s="138"/>
    </row>
    <row r="2823" spans="1:24" ht="15">
      <c r="A2823" s="459" t="s">
        <v>809</v>
      </c>
      <c r="B2823" s="464" t="s">
        <v>819</v>
      </c>
      <c r="C2823" s="443"/>
      <c r="D2823" s="443"/>
      <c r="E2823" s="286" t="s">
        <v>285</v>
      </c>
      <c r="F2823" s="286" t="s">
        <v>285</v>
      </c>
      <c r="G2823" s="286" t="s">
        <v>285</v>
      </c>
      <c r="H2823" s="286">
        <v>231.799999999992</v>
      </c>
      <c r="I2823" s="323">
        <v>555.40000000000146</v>
      </c>
      <c r="J2823" s="286">
        <v>361.90000000001237</v>
      </c>
      <c r="K2823" s="286"/>
      <c r="L2823" s="313"/>
      <c r="M2823" s="312">
        <f t="shared" si="57"/>
        <v>1149.1000000000058</v>
      </c>
      <c r="N2823" s="443"/>
      <c r="O2823" s="443" t="s">
        <v>299</v>
      </c>
      <c r="P2823" s="443"/>
      <c r="Q2823" s="443"/>
      <c r="R2823" s="443"/>
      <c r="S2823" s="343"/>
      <c r="T2823" s="464"/>
      <c r="U2823" s="686"/>
      <c r="V2823" s="464"/>
      <c r="W2823" s="464"/>
      <c r="X2823" s="138"/>
    </row>
    <row r="2824" spans="1:24" ht="15">
      <c r="A2824" s="459" t="s">
        <v>810</v>
      </c>
      <c r="B2824" s="464" t="s">
        <v>856</v>
      </c>
      <c r="C2824" s="443"/>
      <c r="D2824" s="443"/>
      <c r="E2824" s="286" t="s">
        <v>285</v>
      </c>
      <c r="F2824" s="286" t="s">
        <v>285</v>
      </c>
      <c r="G2824" s="286" t="s">
        <v>285</v>
      </c>
      <c r="H2824" s="286">
        <v>375.19999999999709</v>
      </c>
      <c r="I2824" s="286">
        <v>430.29999999999563</v>
      </c>
      <c r="J2824" s="286">
        <v>268.19999999999345</v>
      </c>
      <c r="K2824" s="286"/>
      <c r="L2824" s="313"/>
      <c r="M2824" s="312">
        <f t="shared" si="57"/>
        <v>1073.6999999999862</v>
      </c>
      <c r="N2824" s="443"/>
      <c r="O2824" s="443"/>
      <c r="P2824" s="443"/>
      <c r="Q2824" s="443"/>
      <c r="R2824" s="443"/>
      <c r="S2824" s="343"/>
      <c r="T2824" s="464"/>
      <c r="U2824" s="687"/>
      <c r="V2824" s="464"/>
      <c r="W2824" s="464"/>
      <c r="X2824" s="138"/>
    </row>
    <row r="2825" spans="1:24" ht="15">
      <c r="A2825" s="459" t="s">
        <v>812</v>
      </c>
      <c r="B2825" s="361" t="s">
        <v>1858</v>
      </c>
      <c r="C2825" s="446"/>
      <c r="D2825" s="446"/>
      <c r="E2825" s="286" t="s">
        <v>285</v>
      </c>
      <c r="F2825" s="286" t="s">
        <v>285</v>
      </c>
      <c r="G2825" s="286" t="s">
        <v>285</v>
      </c>
      <c r="H2825" s="286" t="s">
        <v>285</v>
      </c>
      <c r="I2825" s="323">
        <v>572.10000000000036</v>
      </c>
      <c r="J2825" s="286">
        <v>415.59999999999854</v>
      </c>
      <c r="K2825" s="286"/>
      <c r="L2825" s="313"/>
      <c r="M2825" s="312">
        <f t="shared" si="57"/>
        <v>987.69999999999891</v>
      </c>
      <c r="N2825" s="443"/>
      <c r="O2825" s="443" t="s">
        <v>304</v>
      </c>
      <c r="P2825" s="443"/>
      <c r="Q2825" s="443"/>
      <c r="R2825" s="443"/>
      <c r="S2825" s="464"/>
      <c r="T2825" s="464"/>
      <c r="U2825" s="687"/>
      <c r="V2825" s="464"/>
      <c r="W2825" s="464"/>
      <c r="X2825" s="138"/>
    </row>
    <row r="2826" spans="1:24" ht="15">
      <c r="A2826" s="459" t="s">
        <v>818</v>
      </c>
      <c r="B2826" s="459" t="s">
        <v>806</v>
      </c>
      <c r="C2826" s="443"/>
      <c r="D2826" s="443"/>
      <c r="E2826" s="286" t="s">
        <v>285</v>
      </c>
      <c r="F2826" s="286" t="s">
        <v>285</v>
      </c>
      <c r="G2826" s="286" t="s">
        <v>285</v>
      </c>
      <c r="H2826" s="286">
        <v>335.79999999999563</v>
      </c>
      <c r="I2826" s="286">
        <v>417.19999999999891</v>
      </c>
      <c r="J2826" s="286">
        <v>220.70000000000073</v>
      </c>
      <c r="K2826" s="286"/>
      <c r="L2826" s="313"/>
      <c r="M2826" s="312">
        <f t="shared" si="57"/>
        <v>973.69999999999527</v>
      </c>
      <c r="N2826" s="443"/>
      <c r="O2826" s="443"/>
      <c r="P2826" s="443"/>
      <c r="Q2826" s="443"/>
      <c r="R2826" s="443"/>
      <c r="S2826" s="464"/>
      <c r="T2826" s="464"/>
      <c r="U2826" s="686"/>
      <c r="V2826" s="464"/>
      <c r="W2826" s="464"/>
      <c r="X2826" s="138"/>
    </row>
    <row r="2827" spans="1:24" ht="15">
      <c r="A2827" s="459" t="s">
        <v>820</v>
      </c>
      <c r="B2827" s="464" t="s">
        <v>158</v>
      </c>
      <c r="C2827" s="443"/>
      <c r="D2827" s="443"/>
      <c r="E2827" s="286" t="s">
        <v>285</v>
      </c>
      <c r="F2827" s="286" t="s">
        <v>285</v>
      </c>
      <c r="G2827" s="286">
        <v>211.9</v>
      </c>
      <c r="H2827" s="286">
        <v>383.79999999999927</v>
      </c>
      <c r="I2827" s="286">
        <v>366.19999999999891</v>
      </c>
      <c r="J2827" s="286" t="s">
        <v>285</v>
      </c>
      <c r="K2827" s="286"/>
      <c r="L2827" s="313"/>
      <c r="M2827" s="312">
        <f t="shared" si="57"/>
        <v>961.89999999999816</v>
      </c>
      <c r="N2827" s="443"/>
      <c r="O2827" s="443"/>
      <c r="P2827" s="443"/>
      <c r="Q2827" s="443"/>
      <c r="R2827" s="443"/>
      <c r="S2827" s="530"/>
      <c r="T2827" s="464"/>
      <c r="U2827" s="686"/>
      <c r="V2827" s="464"/>
      <c r="W2827" s="464"/>
      <c r="X2827" s="138"/>
    </row>
    <row r="2828" spans="1:24" ht="15">
      <c r="A2828" s="459" t="s">
        <v>823</v>
      </c>
      <c r="B2828" s="464" t="s">
        <v>836</v>
      </c>
      <c r="C2828" s="443"/>
      <c r="D2828" s="443"/>
      <c r="E2828" s="286" t="s">
        <v>285</v>
      </c>
      <c r="F2828" s="286" t="s">
        <v>285</v>
      </c>
      <c r="G2828" s="286" t="s">
        <v>285</v>
      </c>
      <c r="H2828" s="286">
        <v>182.89999999999782</v>
      </c>
      <c r="I2828" s="286">
        <v>236.80000000000291</v>
      </c>
      <c r="J2828" s="323">
        <v>481.60000000000582</v>
      </c>
      <c r="K2828" s="323"/>
      <c r="L2828" s="313"/>
      <c r="M2828" s="312">
        <f t="shared" si="57"/>
        <v>901.30000000000655</v>
      </c>
      <c r="N2828" s="443"/>
      <c r="O2828" s="443" t="s">
        <v>295</v>
      </c>
      <c r="P2828" s="443"/>
      <c r="Q2828" s="443"/>
      <c r="R2828" s="443"/>
      <c r="S2828" s="530"/>
      <c r="T2828" s="464"/>
      <c r="U2828" s="686"/>
      <c r="V2828" s="464"/>
      <c r="W2828" s="464"/>
      <c r="X2828" s="138"/>
    </row>
    <row r="2829" spans="1:24" ht="15">
      <c r="A2829" s="459" t="s">
        <v>824</v>
      </c>
      <c r="B2829" s="464" t="s">
        <v>873</v>
      </c>
      <c r="C2829" s="443"/>
      <c r="D2829" s="443"/>
      <c r="E2829" s="286" t="s">
        <v>285</v>
      </c>
      <c r="F2829" s="286" t="s">
        <v>285</v>
      </c>
      <c r="G2829" s="286" t="s">
        <v>285</v>
      </c>
      <c r="H2829" s="286">
        <v>268.89999999999782</v>
      </c>
      <c r="I2829" s="286">
        <v>482.50000000000182</v>
      </c>
      <c r="J2829" s="286">
        <v>143.70000000000437</v>
      </c>
      <c r="K2829" s="286"/>
      <c r="L2829" s="313"/>
      <c r="M2829" s="312">
        <f t="shared" si="57"/>
        <v>895.100000000004</v>
      </c>
      <c r="N2829" s="443"/>
      <c r="O2829" s="443"/>
      <c r="P2829" s="443"/>
      <c r="Q2829" s="443"/>
      <c r="R2829" s="443"/>
      <c r="S2829" s="343"/>
      <c r="T2829" s="464"/>
      <c r="U2829" s="686"/>
      <c r="V2829" s="464"/>
      <c r="W2829" s="464"/>
      <c r="X2829" s="138"/>
    </row>
    <row r="2830" spans="1:24" ht="15">
      <c r="A2830" s="459" t="s">
        <v>827</v>
      </c>
      <c r="B2830" s="464" t="s">
        <v>822</v>
      </c>
      <c r="C2830" s="443"/>
      <c r="D2830" s="443"/>
      <c r="E2830" s="286" t="s">
        <v>285</v>
      </c>
      <c r="F2830" s="286" t="s">
        <v>285</v>
      </c>
      <c r="G2830" s="286" t="s">
        <v>285</v>
      </c>
      <c r="H2830" s="286">
        <v>300.3999999999869</v>
      </c>
      <c r="I2830" s="286">
        <v>441.30000000000291</v>
      </c>
      <c r="J2830" s="286">
        <v>145.90000000000873</v>
      </c>
      <c r="K2830" s="286"/>
      <c r="L2830" s="313"/>
      <c r="M2830" s="312">
        <f t="shared" si="57"/>
        <v>887.59999999999854</v>
      </c>
      <c r="N2830" s="443"/>
      <c r="O2830" s="443"/>
      <c r="P2830" s="443"/>
      <c r="Q2830" s="443"/>
      <c r="R2830" s="443"/>
      <c r="S2830" s="343"/>
      <c r="T2830" s="464"/>
      <c r="U2830" s="686"/>
      <c r="V2830" s="464"/>
      <c r="W2830" s="464"/>
    </row>
    <row r="2831" spans="1:24" ht="15">
      <c r="A2831" s="459" t="s">
        <v>829</v>
      </c>
      <c r="B2831" s="464" t="s">
        <v>852</v>
      </c>
      <c r="C2831" s="443"/>
      <c r="D2831" s="443"/>
      <c r="E2831" s="286" t="s">
        <v>285</v>
      </c>
      <c r="F2831" s="286" t="s">
        <v>285</v>
      </c>
      <c r="G2831" s="286" t="s">
        <v>285</v>
      </c>
      <c r="H2831" s="286">
        <v>279.90000000000509</v>
      </c>
      <c r="I2831" s="286">
        <v>408.00000000000364</v>
      </c>
      <c r="J2831" s="286">
        <v>189.99999999999636</v>
      </c>
      <c r="K2831" s="286"/>
      <c r="L2831" s="313"/>
      <c r="M2831" s="312">
        <f t="shared" si="57"/>
        <v>877.90000000000509</v>
      </c>
      <c r="N2831" s="443"/>
      <c r="O2831" s="443"/>
      <c r="P2831" s="443"/>
      <c r="Q2831" s="443"/>
      <c r="R2831" s="443"/>
      <c r="S2831" s="343"/>
      <c r="T2831" s="464"/>
      <c r="U2831" s="686"/>
      <c r="V2831" s="464"/>
      <c r="W2831" s="464"/>
    </row>
    <row r="2832" spans="1:24" ht="15">
      <c r="A2832" s="459" t="s">
        <v>834</v>
      </c>
      <c r="B2832" s="343" t="s">
        <v>1859</v>
      </c>
      <c r="C2832" s="446"/>
      <c r="D2832" s="446"/>
      <c r="E2832" s="286" t="s">
        <v>285</v>
      </c>
      <c r="F2832" s="286" t="s">
        <v>285</v>
      </c>
      <c r="G2832" s="286" t="s">
        <v>285</v>
      </c>
      <c r="H2832" s="286" t="s">
        <v>285</v>
      </c>
      <c r="I2832" s="323">
        <v>507.899999999996</v>
      </c>
      <c r="J2832" s="286">
        <v>359.50000000000728</v>
      </c>
      <c r="K2832" s="286"/>
      <c r="L2832" s="313"/>
      <c r="M2832" s="312">
        <f t="shared" si="57"/>
        <v>867.40000000000327</v>
      </c>
      <c r="N2832" s="443"/>
      <c r="O2832" s="443" t="s">
        <v>300</v>
      </c>
      <c r="P2832" s="443"/>
      <c r="Q2832" s="443"/>
      <c r="R2832" s="443"/>
      <c r="S2832" s="464"/>
      <c r="T2832" s="464"/>
      <c r="U2832" s="686"/>
      <c r="V2832" s="464"/>
      <c r="W2832" s="464"/>
    </row>
    <row r="2833" spans="1:23" ht="15">
      <c r="A2833" s="459" t="s">
        <v>838</v>
      </c>
      <c r="B2833" s="459" t="s">
        <v>807</v>
      </c>
      <c r="C2833" s="443"/>
      <c r="D2833" s="443"/>
      <c r="E2833" s="286" t="s">
        <v>285</v>
      </c>
      <c r="F2833" s="286" t="s">
        <v>285</v>
      </c>
      <c r="G2833" s="286" t="s">
        <v>285</v>
      </c>
      <c r="H2833" s="286">
        <v>383.09999999999854</v>
      </c>
      <c r="I2833" s="286">
        <v>320.100000000004</v>
      </c>
      <c r="J2833" s="286">
        <v>157.20000000000437</v>
      </c>
      <c r="K2833" s="286"/>
      <c r="L2833" s="313"/>
      <c r="M2833" s="312">
        <f t="shared" si="57"/>
        <v>860.40000000000691</v>
      </c>
      <c r="N2833" s="443"/>
      <c r="O2833" s="443"/>
      <c r="P2833" s="443"/>
      <c r="Q2833" s="443"/>
      <c r="R2833" s="443"/>
      <c r="S2833" s="530"/>
      <c r="T2833" s="464"/>
      <c r="U2833" s="686"/>
      <c r="V2833" s="464"/>
      <c r="W2833" s="464"/>
    </row>
    <row r="2834" spans="1:23" ht="15">
      <c r="A2834" s="459" t="s">
        <v>839</v>
      </c>
      <c r="B2834" s="464" t="s">
        <v>179</v>
      </c>
      <c r="C2834" s="443"/>
      <c r="D2834" s="443"/>
      <c r="E2834" s="303">
        <v>846.05</v>
      </c>
      <c r="F2834" s="286" t="s">
        <v>285</v>
      </c>
      <c r="G2834" s="286" t="s">
        <v>285</v>
      </c>
      <c r="H2834" s="286" t="s">
        <v>285</v>
      </c>
      <c r="I2834" s="286" t="s">
        <v>285</v>
      </c>
      <c r="J2834" s="286" t="s">
        <v>285</v>
      </c>
      <c r="K2834" s="286"/>
      <c r="L2834" s="313"/>
      <c r="M2834" s="312">
        <f t="shared" si="57"/>
        <v>846.05</v>
      </c>
      <c r="N2834" s="443"/>
      <c r="O2834" s="443" t="s">
        <v>288</v>
      </c>
      <c r="P2834" s="443"/>
      <c r="Q2834" s="443"/>
      <c r="R2834" s="443" t="s">
        <v>2033</v>
      </c>
      <c r="S2834" s="464"/>
      <c r="T2834" s="464"/>
      <c r="U2834" s="686"/>
      <c r="V2834" s="464"/>
      <c r="W2834" s="464"/>
    </row>
    <row r="2835" spans="1:23" ht="15">
      <c r="A2835" s="459" t="s">
        <v>840</v>
      </c>
      <c r="B2835" s="464" t="s">
        <v>844</v>
      </c>
      <c r="C2835" s="443"/>
      <c r="D2835" s="443"/>
      <c r="E2835" s="286" t="s">
        <v>285</v>
      </c>
      <c r="F2835" s="286" t="s">
        <v>285</v>
      </c>
      <c r="G2835" s="286" t="s">
        <v>285</v>
      </c>
      <c r="H2835" s="286">
        <v>311.39999999999782</v>
      </c>
      <c r="I2835" s="286">
        <v>353.60000000000218</v>
      </c>
      <c r="J2835" s="286">
        <v>177.29999999999927</v>
      </c>
      <c r="K2835" s="286"/>
      <c r="L2835" s="313"/>
      <c r="M2835" s="312">
        <f t="shared" si="57"/>
        <v>842.29999999999927</v>
      </c>
      <c r="N2835" s="443"/>
      <c r="O2835" s="443"/>
      <c r="P2835" s="443"/>
      <c r="Q2835" s="443"/>
      <c r="R2835" s="443"/>
      <c r="S2835" s="464"/>
      <c r="T2835" s="464"/>
      <c r="U2835" s="688"/>
      <c r="V2835" s="464"/>
      <c r="W2835" s="464"/>
    </row>
    <row r="2836" spans="1:23" ht="15">
      <c r="A2836" s="459" t="s">
        <v>846</v>
      </c>
      <c r="B2836" s="464" t="s">
        <v>4</v>
      </c>
      <c r="C2836" s="443"/>
      <c r="D2836" s="443"/>
      <c r="E2836" s="286">
        <v>212.3</v>
      </c>
      <c r="F2836" s="286">
        <v>124.7</v>
      </c>
      <c r="G2836" s="286">
        <v>104.6</v>
      </c>
      <c r="H2836" s="286">
        <v>110.69999999999891</v>
      </c>
      <c r="I2836" s="286">
        <v>276.60000000000218</v>
      </c>
      <c r="J2836" s="286" t="s">
        <v>285</v>
      </c>
      <c r="K2836" s="286"/>
      <c r="L2836" s="313"/>
      <c r="M2836" s="312">
        <f t="shared" si="57"/>
        <v>828.90000000000111</v>
      </c>
      <c r="N2836" s="443"/>
      <c r="O2836" s="443"/>
      <c r="P2836" s="443"/>
      <c r="Q2836" s="443"/>
      <c r="R2836" s="443"/>
      <c r="S2836" s="464"/>
      <c r="T2836" s="464"/>
      <c r="U2836" s="686"/>
      <c r="V2836" s="464"/>
      <c r="W2836" s="464"/>
    </row>
    <row r="2837" spans="1:23" ht="15">
      <c r="A2837" s="459" t="s">
        <v>854</v>
      </c>
      <c r="B2837" s="464" t="s">
        <v>861</v>
      </c>
      <c r="C2837" s="443"/>
      <c r="D2837" s="443"/>
      <c r="E2837" s="286" t="s">
        <v>285</v>
      </c>
      <c r="F2837" s="286" t="s">
        <v>285</v>
      </c>
      <c r="G2837" s="286" t="s">
        <v>285</v>
      </c>
      <c r="H2837" s="286">
        <v>312.89999999999964</v>
      </c>
      <c r="I2837" s="286">
        <v>220.49999999999818</v>
      </c>
      <c r="J2837" s="286">
        <v>285.60000000000582</v>
      </c>
      <c r="K2837" s="286"/>
      <c r="L2837" s="313"/>
      <c r="M2837" s="312">
        <f t="shared" si="57"/>
        <v>819.00000000000364</v>
      </c>
      <c r="N2837" s="443"/>
      <c r="O2837" s="443"/>
      <c r="P2837" s="443"/>
      <c r="Q2837" s="443"/>
      <c r="R2837" s="443"/>
      <c r="S2837" s="530"/>
      <c r="T2837" s="464"/>
      <c r="U2837" s="687"/>
      <c r="V2837" s="464"/>
      <c r="W2837" s="464"/>
    </row>
    <row r="2838" spans="1:23" ht="15">
      <c r="A2838" s="459" t="s">
        <v>858</v>
      </c>
      <c r="B2838" s="464" t="s">
        <v>828</v>
      </c>
      <c r="C2838" s="443"/>
      <c r="D2838" s="443"/>
      <c r="E2838" s="286" t="s">
        <v>285</v>
      </c>
      <c r="F2838" s="286" t="s">
        <v>285</v>
      </c>
      <c r="G2838" s="286" t="s">
        <v>285</v>
      </c>
      <c r="H2838" s="286">
        <v>357.80000000000109</v>
      </c>
      <c r="I2838" s="286">
        <v>257.59999999999491</v>
      </c>
      <c r="J2838" s="286">
        <v>194.09999999999127</v>
      </c>
      <c r="K2838" s="286"/>
      <c r="L2838" s="313"/>
      <c r="M2838" s="312">
        <f t="shared" si="57"/>
        <v>809.49999999998727</v>
      </c>
      <c r="N2838" s="443"/>
      <c r="O2838" s="443"/>
      <c r="P2838" s="443"/>
      <c r="Q2838" s="443"/>
      <c r="R2838" s="443"/>
      <c r="S2838" s="459"/>
      <c r="T2838" s="464"/>
      <c r="U2838" s="686"/>
      <c r="V2838" s="464"/>
      <c r="W2838" s="464"/>
    </row>
    <row r="2839" spans="1:23" ht="15">
      <c r="A2839" s="459" t="s">
        <v>859</v>
      </c>
      <c r="B2839" s="464" t="s">
        <v>821</v>
      </c>
      <c r="C2839" s="443"/>
      <c r="D2839" s="443"/>
      <c r="E2839" s="286" t="s">
        <v>285</v>
      </c>
      <c r="F2839" s="286" t="s">
        <v>285</v>
      </c>
      <c r="G2839" s="286" t="s">
        <v>285</v>
      </c>
      <c r="H2839" s="286">
        <v>146.89999999999418</v>
      </c>
      <c r="I2839" s="286">
        <v>135.19999999999891</v>
      </c>
      <c r="J2839" s="323">
        <v>504.90000000000873</v>
      </c>
      <c r="K2839" s="323"/>
      <c r="L2839" s="313"/>
      <c r="M2839" s="312">
        <f t="shared" si="57"/>
        <v>787.00000000000182</v>
      </c>
      <c r="N2839" s="443"/>
      <c r="O2839" s="443" t="s">
        <v>304</v>
      </c>
      <c r="P2839" s="443"/>
      <c r="Q2839" s="443"/>
      <c r="R2839" s="443"/>
      <c r="S2839" s="464"/>
      <c r="T2839" s="464"/>
      <c r="U2839" s="686"/>
      <c r="V2839" s="464"/>
      <c r="W2839" s="464"/>
    </row>
    <row r="2840" spans="1:23" ht="15">
      <c r="A2840" s="459" t="s">
        <v>860</v>
      </c>
      <c r="B2840" s="361" t="s">
        <v>1839</v>
      </c>
      <c r="C2840" s="446"/>
      <c r="D2840" s="446"/>
      <c r="E2840" s="286" t="s">
        <v>285</v>
      </c>
      <c r="F2840" s="286" t="s">
        <v>285</v>
      </c>
      <c r="G2840" s="286" t="s">
        <v>285</v>
      </c>
      <c r="H2840" s="286" t="s">
        <v>285</v>
      </c>
      <c r="I2840" s="286">
        <v>307.70000000000255</v>
      </c>
      <c r="J2840" s="323">
        <v>446.20000000000073</v>
      </c>
      <c r="K2840" s="323"/>
      <c r="L2840" s="313"/>
      <c r="M2840" s="312">
        <f t="shared" si="57"/>
        <v>753.90000000000327</v>
      </c>
      <c r="N2840" s="443"/>
      <c r="O2840" s="443" t="s">
        <v>300</v>
      </c>
      <c r="P2840" s="443"/>
      <c r="Q2840" s="443"/>
      <c r="R2840" s="443"/>
      <c r="S2840" s="343"/>
      <c r="T2840" s="464"/>
      <c r="U2840" s="686"/>
      <c r="V2840" s="464"/>
      <c r="W2840" s="464"/>
    </row>
    <row r="2841" spans="1:23" ht="15">
      <c r="A2841" s="459" t="s">
        <v>866</v>
      </c>
      <c r="B2841" s="361" t="s">
        <v>1849</v>
      </c>
      <c r="C2841" s="446"/>
      <c r="D2841" s="446"/>
      <c r="E2841" s="286" t="s">
        <v>285</v>
      </c>
      <c r="F2841" s="286" t="s">
        <v>285</v>
      </c>
      <c r="G2841" s="286" t="s">
        <v>285</v>
      </c>
      <c r="H2841" s="286" t="s">
        <v>285</v>
      </c>
      <c r="I2841" s="286">
        <v>350.5</v>
      </c>
      <c r="J2841" s="286">
        <v>395.99999999999636</v>
      </c>
      <c r="K2841" s="286"/>
      <c r="L2841" s="313"/>
      <c r="M2841" s="312">
        <f t="shared" si="57"/>
        <v>746.49999999999636</v>
      </c>
      <c r="N2841" s="443"/>
      <c r="O2841" s="443"/>
      <c r="P2841" s="443"/>
      <c r="Q2841" s="443"/>
      <c r="R2841" s="443"/>
      <c r="S2841" s="464"/>
      <c r="T2841" s="464"/>
      <c r="U2841" s="686"/>
      <c r="V2841" s="464"/>
      <c r="W2841" s="464"/>
    </row>
    <row r="2842" spans="1:23" ht="15">
      <c r="A2842" s="459" t="s">
        <v>867</v>
      </c>
      <c r="B2842" s="361" t="s">
        <v>1841</v>
      </c>
      <c r="C2842" s="446"/>
      <c r="D2842" s="446"/>
      <c r="E2842" s="286" t="s">
        <v>285</v>
      </c>
      <c r="F2842" s="286" t="s">
        <v>285</v>
      </c>
      <c r="G2842" s="286" t="s">
        <v>285</v>
      </c>
      <c r="H2842" s="286" t="s">
        <v>285</v>
      </c>
      <c r="I2842" s="286">
        <v>384.70000000000073</v>
      </c>
      <c r="J2842" s="286">
        <v>342.100000000004</v>
      </c>
      <c r="K2842" s="286"/>
      <c r="L2842" s="313"/>
      <c r="M2842" s="312">
        <f t="shared" si="57"/>
        <v>726.80000000000473</v>
      </c>
      <c r="N2842" s="443"/>
      <c r="O2842" s="443"/>
      <c r="P2842" s="443"/>
      <c r="Q2842" s="443"/>
      <c r="R2842" s="443"/>
      <c r="S2842" s="464"/>
      <c r="T2842" s="464"/>
      <c r="U2842" s="686"/>
      <c r="V2842" s="464"/>
      <c r="W2842" s="464"/>
    </row>
    <row r="2843" spans="1:23" ht="15">
      <c r="A2843" s="459" t="s">
        <v>868</v>
      </c>
      <c r="B2843" s="464" t="s">
        <v>156</v>
      </c>
      <c r="C2843" s="443"/>
      <c r="D2843" s="443"/>
      <c r="E2843" s="286" t="s">
        <v>285</v>
      </c>
      <c r="F2843" s="286" t="s">
        <v>285</v>
      </c>
      <c r="G2843" s="286">
        <v>191.2</v>
      </c>
      <c r="H2843" s="286">
        <v>178.79999999999563</v>
      </c>
      <c r="I2843" s="286">
        <v>166.80000000000109</v>
      </c>
      <c r="J2843" s="286">
        <v>179.700000000008</v>
      </c>
      <c r="K2843" s="286"/>
      <c r="L2843" s="313"/>
      <c r="M2843" s="312">
        <f t="shared" si="57"/>
        <v>716.50000000000477</v>
      </c>
      <c r="N2843" s="443"/>
      <c r="O2843" s="443"/>
      <c r="P2843" s="443"/>
      <c r="Q2843" s="443"/>
      <c r="R2843" s="443"/>
      <c r="S2843" s="464"/>
      <c r="T2843" s="464"/>
      <c r="U2843" s="686"/>
      <c r="V2843" s="464"/>
      <c r="W2843" s="464"/>
    </row>
    <row r="2844" spans="1:23" ht="15">
      <c r="A2844" s="459" t="s">
        <v>870</v>
      </c>
      <c r="B2844" s="361" t="s">
        <v>1851</v>
      </c>
      <c r="C2844" s="446"/>
      <c r="D2844" s="446"/>
      <c r="E2844" s="286" t="s">
        <v>285</v>
      </c>
      <c r="F2844" s="286" t="s">
        <v>285</v>
      </c>
      <c r="G2844" s="286" t="s">
        <v>285</v>
      </c>
      <c r="H2844" s="286" t="s">
        <v>285</v>
      </c>
      <c r="I2844" s="286">
        <v>411.59999999999673</v>
      </c>
      <c r="J2844" s="286">
        <v>302.39999999999782</v>
      </c>
      <c r="K2844" s="286"/>
      <c r="L2844" s="313"/>
      <c r="M2844" s="312">
        <f t="shared" si="57"/>
        <v>713.99999999999454</v>
      </c>
      <c r="N2844" s="443"/>
      <c r="O2844" s="443"/>
      <c r="P2844" s="443"/>
      <c r="Q2844" s="443"/>
      <c r="R2844" s="443"/>
      <c r="S2844" s="464"/>
      <c r="T2844" s="464"/>
      <c r="U2844" s="689"/>
      <c r="V2844" s="464"/>
      <c r="W2844" s="464"/>
    </row>
    <row r="2845" spans="1:23" ht="15">
      <c r="A2845" s="459" t="s">
        <v>871</v>
      </c>
      <c r="B2845" s="464" t="s">
        <v>817</v>
      </c>
      <c r="C2845" s="443"/>
      <c r="D2845" s="443"/>
      <c r="E2845" s="286" t="s">
        <v>285</v>
      </c>
      <c r="F2845" s="286" t="s">
        <v>285</v>
      </c>
      <c r="G2845" s="286" t="s">
        <v>285</v>
      </c>
      <c r="H2845" s="286">
        <v>283.70000000000437</v>
      </c>
      <c r="I2845" s="286">
        <v>422.09999999999854</v>
      </c>
      <c r="J2845" s="286" t="s">
        <v>285</v>
      </c>
      <c r="K2845" s="286"/>
      <c r="L2845" s="313"/>
      <c r="M2845" s="312">
        <f t="shared" si="57"/>
        <v>705.80000000000291</v>
      </c>
      <c r="N2845" s="443"/>
      <c r="O2845" s="443"/>
      <c r="P2845" s="443"/>
      <c r="Q2845" s="443"/>
      <c r="R2845" s="443"/>
      <c r="S2845" s="530"/>
      <c r="T2845" s="464"/>
      <c r="U2845" s="688"/>
      <c r="V2845" s="464"/>
      <c r="W2845" s="464"/>
    </row>
    <row r="2846" spans="1:23" ht="15">
      <c r="A2846" s="459" t="s">
        <v>872</v>
      </c>
      <c r="B2846" s="361" t="s">
        <v>1844</v>
      </c>
      <c r="C2846" s="446"/>
      <c r="D2846" s="446"/>
      <c r="E2846" s="286" t="s">
        <v>285</v>
      </c>
      <c r="F2846" s="286" t="s">
        <v>285</v>
      </c>
      <c r="G2846" s="286" t="s">
        <v>285</v>
      </c>
      <c r="H2846" s="286" t="s">
        <v>285</v>
      </c>
      <c r="I2846" s="286">
        <v>318.20000000000255</v>
      </c>
      <c r="J2846" s="286">
        <v>383.89999999999054</v>
      </c>
      <c r="K2846" s="286"/>
      <c r="L2846" s="313"/>
      <c r="M2846" s="312">
        <f t="shared" si="57"/>
        <v>702.09999999999309</v>
      </c>
      <c r="N2846" s="443"/>
      <c r="O2846" s="443"/>
      <c r="P2846" s="443"/>
      <c r="Q2846" s="443"/>
      <c r="R2846" s="443"/>
      <c r="S2846" s="530"/>
      <c r="T2846" s="464"/>
      <c r="U2846" s="686"/>
      <c r="V2846" s="464"/>
      <c r="W2846" s="464"/>
    </row>
    <row r="2847" spans="1:23" ht="15">
      <c r="A2847" s="459" t="s">
        <v>875</v>
      </c>
      <c r="B2847" s="464" t="s">
        <v>826</v>
      </c>
      <c r="C2847" s="443"/>
      <c r="D2847" s="443"/>
      <c r="E2847" s="286" t="s">
        <v>285</v>
      </c>
      <c r="F2847" s="286" t="s">
        <v>285</v>
      </c>
      <c r="G2847" s="286" t="s">
        <v>285</v>
      </c>
      <c r="H2847" s="323">
        <v>460.69999999999527</v>
      </c>
      <c r="I2847" s="286">
        <v>76.30000000000291</v>
      </c>
      <c r="J2847" s="286">
        <v>92.100000000002183</v>
      </c>
      <c r="K2847" s="286"/>
      <c r="L2847" s="313"/>
      <c r="M2847" s="312">
        <f t="shared" si="57"/>
        <v>629.10000000000036</v>
      </c>
      <c r="N2847" s="443"/>
      <c r="O2847" s="443" t="s">
        <v>294</v>
      </c>
      <c r="P2847" s="443"/>
      <c r="Q2847" s="443"/>
      <c r="R2847" s="443"/>
      <c r="S2847" s="464"/>
      <c r="T2847" s="464"/>
      <c r="U2847" s="686"/>
      <c r="V2847" s="464"/>
      <c r="W2847" s="464"/>
    </row>
    <row r="2848" spans="1:23" ht="15">
      <c r="A2848" s="459" t="s">
        <v>1006</v>
      </c>
      <c r="B2848" s="464" t="s">
        <v>837</v>
      </c>
      <c r="C2848" s="443"/>
      <c r="D2848" s="443"/>
      <c r="E2848" s="286" t="s">
        <v>285</v>
      </c>
      <c r="F2848" s="286" t="s">
        <v>285</v>
      </c>
      <c r="G2848" s="286" t="s">
        <v>285</v>
      </c>
      <c r="H2848" s="286">
        <v>189.90000000000509</v>
      </c>
      <c r="I2848" s="286">
        <v>154.50000000000364</v>
      </c>
      <c r="J2848" s="286">
        <v>248.30000000000655</v>
      </c>
      <c r="K2848" s="286"/>
      <c r="L2848" s="313"/>
      <c r="M2848" s="312">
        <f t="shared" si="57"/>
        <v>592.70000000001528</v>
      </c>
      <c r="N2848" s="443"/>
      <c r="O2848" s="443"/>
      <c r="P2848" s="443"/>
      <c r="Q2848" s="443"/>
      <c r="R2848" s="443"/>
      <c r="S2848" s="464"/>
      <c r="T2848" s="464"/>
      <c r="U2848" s="686"/>
      <c r="V2848" s="464"/>
      <c r="W2848" s="464"/>
    </row>
    <row r="2849" spans="1:23" ht="15">
      <c r="A2849" s="459" t="s">
        <v>1007</v>
      </c>
      <c r="B2849" s="530" t="s">
        <v>2239</v>
      </c>
      <c r="C2849" s="446"/>
      <c r="D2849" s="446"/>
      <c r="E2849" s="286" t="s">
        <v>285</v>
      </c>
      <c r="F2849" s="286" t="s">
        <v>285</v>
      </c>
      <c r="G2849" s="286" t="s">
        <v>285</v>
      </c>
      <c r="H2849" s="286" t="s">
        <v>285</v>
      </c>
      <c r="I2849" s="286" t="s">
        <v>285</v>
      </c>
      <c r="J2849" s="303">
        <v>586.10000000000218</v>
      </c>
      <c r="K2849" s="303"/>
      <c r="L2849" s="313"/>
      <c r="M2849" s="312">
        <f t="shared" si="57"/>
        <v>586.10000000000218</v>
      </c>
      <c r="N2849" s="443"/>
      <c r="O2849" s="443" t="s">
        <v>288</v>
      </c>
      <c r="P2849" s="443"/>
      <c r="Q2849" s="443"/>
      <c r="R2849" s="293" t="s">
        <v>2033</v>
      </c>
      <c r="S2849" s="464"/>
      <c r="T2849" s="464"/>
      <c r="U2849" s="687"/>
      <c r="V2849" s="464"/>
      <c r="W2849" s="464"/>
    </row>
    <row r="2850" spans="1:23" ht="15">
      <c r="A2850" s="459" t="s">
        <v>1008</v>
      </c>
      <c r="B2850" s="343" t="s">
        <v>1837</v>
      </c>
      <c r="C2850" s="446"/>
      <c r="D2850" s="446"/>
      <c r="E2850" s="286" t="s">
        <v>285</v>
      </c>
      <c r="F2850" s="286" t="s">
        <v>285</v>
      </c>
      <c r="G2850" s="286" t="s">
        <v>285</v>
      </c>
      <c r="H2850" s="286" t="s">
        <v>285</v>
      </c>
      <c r="I2850" s="323">
        <v>572.79999999999745</v>
      </c>
      <c r="J2850" s="286" t="s">
        <v>285</v>
      </c>
      <c r="K2850" s="286"/>
      <c r="L2850" s="313"/>
      <c r="M2850" s="312">
        <f t="shared" si="57"/>
        <v>572.79999999999745</v>
      </c>
      <c r="N2850" s="443"/>
      <c r="O2850" s="443" t="s">
        <v>291</v>
      </c>
      <c r="P2850" s="443"/>
      <c r="Q2850" s="443"/>
      <c r="R2850" s="443"/>
      <c r="S2850" s="530"/>
      <c r="T2850" s="464"/>
      <c r="U2850" s="689"/>
      <c r="V2850" s="464"/>
      <c r="W2850" s="464"/>
    </row>
    <row r="2851" spans="1:23" ht="15">
      <c r="A2851" s="459" t="s">
        <v>1009</v>
      </c>
      <c r="B2851" s="361" t="s">
        <v>1850</v>
      </c>
      <c r="C2851" s="446"/>
      <c r="D2851" s="446"/>
      <c r="E2851" s="286" t="s">
        <v>285</v>
      </c>
      <c r="F2851" s="286" t="s">
        <v>285</v>
      </c>
      <c r="G2851" s="286" t="s">
        <v>285</v>
      </c>
      <c r="H2851" s="286" t="s">
        <v>285</v>
      </c>
      <c r="I2851" s="286">
        <v>298.09999999999854</v>
      </c>
      <c r="J2851" s="286">
        <v>251.90000000000509</v>
      </c>
      <c r="K2851" s="286"/>
      <c r="L2851" s="313"/>
      <c r="M2851" s="312">
        <f t="shared" si="57"/>
        <v>550.00000000000364</v>
      </c>
      <c r="N2851" s="443"/>
      <c r="O2851" s="443"/>
      <c r="P2851" s="443"/>
      <c r="Q2851" s="443"/>
      <c r="R2851" s="443"/>
      <c r="S2851" s="530"/>
      <c r="T2851" s="464"/>
      <c r="U2851" s="688"/>
      <c r="V2851" s="464"/>
      <c r="W2851" s="464"/>
    </row>
    <row r="2852" spans="1:23" ht="15">
      <c r="A2852" s="459" t="s">
        <v>1010</v>
      </c>
      <c r="B2852" s="464" t="s">
        <v>842</v>
      </c>
      <c r="C2852" s="443"/>
      <c r="D2852" s="443"/>
      <c r="E2852" s="286" t="s">
        <v>285</v>
      </c>
      <c r="F2852" s="286" t="s">
        <v>285</v>
      </c>
      <c r="G2852" s="286" t="s">
        <v>285</v>
      </c>
      <c r="H2852" s="286">
        <v>279.60000000000946</v>
      </c>
      <c r="I2852" s="286">
        <v>241.99999999999636</v>
      </c>
      <c r="J2852" s="286" t="s">
        <v>285</v>
      </c>
      <c r="K2852" s="286"/>
      <c r="L2852" s="313"/>
      <c r="M2852" s="312">
        <f t="shared" ref="M2852:M2875" si="58">SUM(E2852:J2852)</f>
        <v>521.60000000000582</v>
      </c>
      <c r="N2852" s="443"/>
      <c r="O2852" s="443"/>
      <c r="P2852" s="443"/>
      <c r="Q2852" s="443"/>
      <c r="R2852" s="443"/>
      <c r="S2852" s="459"/>
      <c r="T2852" s="464"/>
      <c r="U2852" s="688"/>
      <c r="V2852" s="464"/>
      <c r="W2852" s="464"/>
    </row>
    <row r="2853" spans="1:23" ht="15">
      <c r="A2853" s="459" t="s">
        <v>1011</v>
      </c>
      <c r="B2853" s="361" t="s">
        <v>1854</v>
      </c>
      <c r="C2853" s="446"/>
      <c r="D2853" s="446"/>
      <c r="E2853" s="286" t="s">
        <v>285</v>
      </c>
      <c r="F2853" s="286" t="s">
        <v>285</v>
      </c>
      <c r="G2853" s="286" t="s">
        <v>285</v>
      </c>
      <c r="H2853" s="286" t="s">
        <v>285</v>
      </c>
      <c r="I2853" s="286">
        <v>374.59999999999854</v>
      </c>
      <c r="J2853" s="286">
        <v>137.69999999999345</v>
      </c>
      <c r="K2853" s="286"/>
      <c r="L2853" s="313"/>
      <c r="M2853" s="312">
        <f t="shared" si="58"/>
        <v>512.299999999992</v>
      </c>
      <c r="N2853" s="443"/>
      <c r="O2853" s="443"/>
      <c r="P2853" s="443"/>
      <c r="Q2853" s="443"/>
      <c r="R2853" s="443"/>
      <c r="S2853" s="343"/>
      <c r="T2853" s="464"/>
      <c r="U2853" s="687"/>
      <c r="V2853" s="464"/>
      <c r="W2853" s="464"/>
    </row>
    <row r="2854" spans="1:23" ht="15">
      <c r="A2854" s="459" t="s">
        <v>1012</v>
      </c>
      <c r="B2854" s="464" t="s">
        <v>857</v>
      </c>
      <c r="C2854" s="443"/>
      <c r="D2854" s="443"/>
      <c r="E2854" s="286" t="s">
        <v>285</v>
      </c>
      <c r="F2854" s="286" t="s">
        <v>285</v>
      </c>
      <c r="G2854" s="286" t="s">
        <v>285</v>
      </c>
      <c r="H2854" s="323">
        <v>503.49999999999636</v>
      </c>
      <c r="I2854" s="286" t="s">
        <v>285</v>
      </c>
      <c r="J2854" s="286" t="s">
        <v>285</v>
      </c>
      <c r="K2854" s="286"/>
      <c r="L2854" s="313"/>
      <c r="M2854" s="312">
        <f t="shared" si="58"/>
        <v>503.49999999999636</v>
      </c>
      <c r="N2854" s="443"/>
      <c r="O2854" s="443" t="s">
        <v>304</v>
      </c>
      <c r="P2854" s="443"/>
      <c r="Q2854" s="443"/>
      <c r="R2854" s="443"/>
      <c r="S2854" s="530"/>
      <c r="T2854" s="464"/>
      <c r="U2854" s="688"/>
      <c r="V2854" s="464"/>
      <c r="W2854" s="464"/>
    </row>
    <row r="2855" spans="1:23" ht="15">
      <c r="A2855" s="459" t="s">
        <v>1013</v>
      </c>
      <c r="B2855" s="361" t="s">
        <v>1842</v>
      </c>
      <c r="C2855" s="446"/>
      <c r="D2855" s="446"/>
      <c r="E2855" s="286" t="s">
        <v>285</v>
      </c>
      <c r="F2855" s="286" t="s">
        <v>285</v>
      </c>
      <c r="G2855" s="286" t="s">
        <v>285</v>
      </c>
      <c r="H2855" s="286" t="s">
        <v>285</v>
      </c>
      <c r="I2855" s="286">
        <v>116.79999999999927</v>
      </c>
      <c r="J2855" s="286">
        <v>378.79999999999563</v>
      </c>
      <c r="K2855" s="286"/>
      <c r="L2855" s="313"/>
      <c r="M2855" s="312">
        <f t="shared" si="58"/>
        <v>495.59999999999491</v>
      </c>
      <c r="N2855" s="443"/>
      <c r="O2855" s="443"/>
      <c r="P2855" s="443"/>
      <c r="Q2855" s="443"/>
      <c r="R2855" s="443"/>
      <c r="S2855" s="459"/>
      <c r="T2855" s="464"/>
      <c r="U2855" s="686"/>
      <c r="V2855" s="464"/>
      <c r="W2855" s="464"/>
    </row>
    <row r="2856" spans="1:23" ht="15">
      <c r="A2856" s="459" t="s">
        <v>1014</v>
      </c>
      <c r="B2856" s="361" t="s">
        <v>1856</v>
      </c>
      <c r="C2856" s="446"/>
      <c r="D2856" s="446"/>
      <c r="E2856" s="286" t="s">
        <v>285</v>
      </c>
      <c r="F2856" s="286" t="s">
        <v>285</v>
      </c>
      <c r="G2856" s="286" t="s">
        <v>285</v>
      </c>
      <c r="H2856" s="286" t="s">
        <v>285</v>
      </c>
      <c r="I2856" s="286">
        <v>156.19999999999891</v>
      </c>
      <c r="J2856" s="286">
        <v>338.40000000000509</v>
      </c>
      <c r="K2856" s="286"/>
      <c r="L2856" s="313"/>
      <c r="M2856" s="312">
        <f t="shared" si="58"/>
        <v>494.600000000004</v>
      </c>
      <c r="N2856" s="443"/>
      <c r="O2856" s="443"/>
      <c r="P2856" s="443"/>
      <c r="Q2856" s="443"/>
      <c r="R2856" s="443"/>
      <c r="S2856" s="343"/>
      <c r="T2856" s="464"/>
      <c r="U2856" s="686"/>
      <c r="V2856" s="464"/>
      <c r="W2856" s="464"/>
    </row>
    <row r="2857" spans="1:23" ht="15">
      <c r="A2857" s="459" t="s">
        <v>1015</v>
      </c>
      <c r="B2857" s="361" t="s">
        <v>1857</v>
      </c>
      <c r="C2857" s="446"/>
      <c r="D2857" s="446"/>
      <c r="E2857" s="286" t="s">
        <v>285</v>
      </c>
      <c r="F2857" s="286" t="s">
        <v>285</v>
      </c>
      <c r="G2857" s="286" t="s">
        <v>285</v>
      </c>
      <c r="H2857" s="286" t="s">
        <v>285</v>
      </c>
      <c r="I2857" s="286">
        <v>151.19999999999709</v>
      </c>
      <c r="J2857" s="286">
        <v>340.79999999999927</v>
      </c>
      <c r="K2857" s="286"/>
      <c r="L2857" s="313"/>
      <c r="M2857" s="312">
        <f t="shared" si="58"/>
        <v>491.99999999999636</v>
      </c>
      <c r="N2857" s="443"/>
      <c r="O2857" s="443"/>
      <c r="P2857" s="443"/>
      <c r="Q2857" s="443"/>
      <c r="R2857" s="443"/>
      <c r="S2857" s="464"/>
      <c r="T2857" s="464"/>
      <c r="U2857" s="688"/>
      <c r="V2857" s="464"/>
      <c r="W2857" s="464"/>
    </row>
    <row r="2858" spans="1:23" ht="15">
      <c r="A2858" s="459" t="s">
        <v>1016</v>
      </c>
      <c r="B2858" s="459" t="s">
        <v>801</v>
      </c>
      <c r="C2858" s="443"/>
      <c r="D2858" s="443"/>
      <c r="E2858" s="286" t="s">
        <v>285</v>
      </c>
      <c r="F2858" s="286" t="s">
        <v>285</v>
      </c>
      <c r="G2858" s="286" t="s">
        <v>285</v>
      </c>
      <c r="H2858" s="286">
        <v>274</v>
      </c>
      <c r="I2858" s="286">
        <v>99.799999999997453</v>
      </c>
      <c r="J2858" s="286">
        <v>112.39999999999964</v>
      </c>
      <c r="K2858" s="286"/>
      <c r="L2858" s="313"/>
      <c r="M2858" s="312">
        <f t="shared" si="58"/>
        <v>486.19999999999709</v>
      </c>
      <c r="N2858" s="443"/>
      <c r="O2858" s="443"/>
      <c r="P2858" s="443"/>
      <c r="Q2858" s="443"/>
      <c r="R2858" s="443"/>
      <c r="S2858" s="464"/>
      <c r="T2858" s="464"/>
      <c r="U2858" s="688"/>
      <c r="V2858" s="464"/>
      <c r="W2858" s="464"/>
    </row>
    <row r="2859" spans="1:23" ht="15">
      <c r="A2859" s="459" t="s">
        <v>1017</v>
      </c>
      <c r="B2859" s="464" t="s">
        <v>847</v>
      </c>
      <c r="C2859" s="443"/>
      <c r="D2859" s="443"/>
      <c r="E2859" s="286" t="s">
        <v>285</v>
      </c>
      <c r="F2859" s="286" t="s">
        <v>285</v>
      </c>
      <c r="G2859" s="286" t="s">
        <v>285</v>
      </c>
      <c r="H2859" s="323">
        <v>422.49999999999636</v>
      </c>
      <c r="I2859" s="286" t="s">
        <v>285</v>
      </c>
      <c r="J2859" s="286" t="s">
        <v>285</v>
      </c>
      <c r="K2859" s="286"/>
      <c r="L2859" s="313"/>
      <c r="M2859" s="312">
        <f t="shared" si="58"/>
        <v>422.49999999999636</v>
      </c>
      <c r="N2859" s="443"/>
      <c r="O2859" s="443" t="s">
        <v>295</v>
      </c>
      <c r="P2859" s="443"/>
      <c r="Q2859" s="443"/>
      <c r="R2859" s="443"/>
      <c r="S2859" s="530"/>
      <c r="T2859" s="464"/>
      <c r="U2859" s="686"/>
      <c r="V2859" s="464"/>
      <c r="W2859" s="464"/>
    </row>
    <row r="2860" spans="1:23" ht="15">
      <c r="A2860" s="459" t="s">
        <v>1018</v>
      </c>
      <c r="B2860" s="530" t="s">
        <v>2244</v>
      </c>
      <c r="C2860" s="446"/>
      <c r="D2860" s="446"/>
      <c r="E2860" s="286" t="s">
        <v>285</v>
      </c>
      <c r="F2860" s="286" t="s">
        <v>285</v>
      </c>
      <c r="G2860" s="286" t="s">
        <v>285</v>
      </c>
      <c r="H2860" s="286" t="s">
        <v>285</v>
      </c>
      <c r="I2860" s="286" t="s">
        <v>285</v>
      </c>
      <c r="J2860" s="286">
        <v>401.60000000000582</v>
      </c>
      <c r="K2860" s="286"/>
      <c r="L2860" s="313"/>
      <c r="M2860" s="312">
        <f t="shared" si="58"/>
        <v>401.60000000000582</v>
      </c>
      <c r="N2860" s="443"/>
      <c r="O2860" s="443"/>
      <c r="P2860" s="443"/>
      <c r="Q2860" s="443"/>
      <c r="R2860" s="443"/>
      <c r="S2860" s="443"/>
      <c r="T2860" s="443"/>
      <c r="U2860" s="443"/>
      <c r="V2860" s="443"/>
      <c r="W2860" s="443"/>
    </row>
    <row r="2861" spans="1:23" ht="15">
      <c r="A2861" s="459" t="s">
        <v>1019</v>
      </c>
      <c r="B2861" s="361" t="s">
        <v>1855</v>
      </c>
      <c r="C2861" s="446"/>
      <c r="D2861" s="446"/>
      <c r="E2861" s="286" t="s">
        <v>285</v>
      </c>
      <c r="F2861" s="286" t="s">
        <v>285</v>
      </c>
      <c r="G2861" s="286" t="s">
        <v>285</v>
      </c>
      <c r="H2861" s="286" t="s">
        <v>285</v>
      </c>
      <c r="I2861" s="286">
        <v>345.39999999999964</v>
      </c>
      <c r="J2861" s="286" t="s">
        <v>285</v>
      </c>
      <c r="K2861" s="286"/>
      <c r="L2861" s="313"/>
      <c r="M2861" s="312">
        <f t="shared" si="58"/>
        <v>345.39999999999964</v>
      </c>
      <c r="N2861" s="443"/>
      <c r="O2861" s="443"/>
      <c r="P2861" s="443"/>
      <c r="Q2861" s="443"/>
      <c r="R2861" s="443"/>
      <c r="S2861" s="443"/>
      <c r="T2861" s="443"/>
      <c r="U2861" s="443"/>
      <c r="V2861" s="443"/>
      <c r="W2861" s="443"/>
    </row>
    <row r="2862" spans="1:23" ht="15">
      <c r="A2862" s="459" t="s">
        <v>1020</v>
      </c>
      <c r="B2862" s="464" t="s">
        <v>164</v>
      </c>
      <c r="C2862" s="443"/>
      <c r="D2862" s="443"/>
      <c r="E2862" s="286" t="s">
        <v>285</v>
      </c>
      <c r="F2862" s="286" t="s">
        <v>285</v>
      </c>
      <c r="G2862" s="286">
        <v>271.55</v>
      </c>
      <c r="H2862" s="286" t="s">
        <v>285</v>
      </c>
      <c r="I2862" s="286" t="s">
        <v>285</v>
      </c>
      <c r="J2862" s="286" t="s">
        <v>285</v>
      </c>
      <c r="K2862" s="286"/>
      <c r="L2862" s="313"/>
      <c r="M2862" s="312">
        <f t="shared" si="58"/>
        <v>271.55</v>
      </c>
      <c r="N2862" s="443"/>
      <c r="O2862" s="443"/>
      <c r="P2862" s="443"/>
      <c r="Q2862" s="443"/>
      <c r="R2862" s="443"/>
      <c r="S2862" s="443"/>
      <c r="T2862" s="443"/>
      <c r="U2862" s="443"/>
      <c r="V2862" s="443"/>
      <c r="W2862" s="443"/>
    </row>
    <row r="2863" spans="1:23" ht="15">
      <c r="A2863" s="459" t="s">
        <v>1021</v>
      </c>
      <c r="B2863" s="361" t="s">
        <v>1847</v>
      </c>
      <c r="C2863" s="446"/>
      <c r="D2863" s="446"/>
      <c r="E2863" s="286" t="s">
        <v>285</v>
      </c>
      <c r="F2863" s="286" t="s">
        <v>285</v>
      </c>
      <c r="G2863" s="286" t="s">
        <v>285</v>
      </c>
      <c r="H2863" s="286" t="s">
        <v>285</v>
      </c>
      <c r="I2863" s="286">
        <v>269.80000000000109</v>
      </c>
      <c r="J2863" s="286" t="s">
        <v>285</v>
      </c>
      <c r="K2863" s="286"/>
      <c r="L2863" s="313"/>
      <c r="M2863" s="312">
        <f t="shared" si="58"/>
        <v>269.80000000000109</v>
      </c>
      <c r="N2863" s="443"/>
      <c r="O2863" s="443"/>
      <c r="P2863" s="443"/>
      <c r="Q2863" s="443"/>
      <c r="R2863" s="443"/>
      <c r="S2863" s="443"/>
      <c r="T2863" s="443"/>
      <c r="U2863" s="443"/>
      <c r="V2863" s="443"/>
      <c r="W2863" s="443"/>
    </row>
    <row r="2864" spans="1:23" ht="15">
      <c r="A2864" s="459" t="s">
        <v>1022</v>
      </c>
      <c r="B2864" s="530" t="s">
        <v>2241</v>
      </c>
      <c r="C2864" s="446"/>
      <c r="D2864" s="446"/>
      <c r="E2864" s="286" t="s">
        <v>285</v>
      </c>
      <c r="F2864" s="286" t="s">
        <v>285</v>
      </c>
      <c r="G2864" s="286" t="s">
        <v>285</v>
      </c>
      <c r="H2864" s="286" t="s">
        <v>285</v>
      </c>
      <c r="I2864" s="286" t="s">
        <v>285</v>
      </c>
      <c r="J2864" s="286">
        <v>259.59999999999854</v>
      </c>
      <c r="K2864" s="286"/>
      <c r="L2864" s="313"/>
      <c r="M2864" s="312">
        <f t="shared" si="58"/>
        <v>259.59999999999854</v>
      </c>
      <c r="N2864" s="443"/>
      <c r="O2864" s="443"/>
      <c r="P2864" s="443"/>
      <c r="Q2864" s="443"/>
      <c r="R2864" s="443"/>
      <c r="S2864" s="443"/>
      <c r="T2864" s="443"/>
      <c r="U2864" s="443"/>
      <c r="V2864" s="443"/>
      <c r="W2864" s="443"/>
    </row>
    <row r="2865" spans="1:23" ht="15">
      <c r="A2865" s="459" t="s">
        <v>1023</v>
      </c>
      <c r="B2865" s="361" t="s">
        <v>1845</v>
      </c>
      <c r="C2865" s="446"/>
      <c r="D2865" s="446"/>
      <c r="E2865" s="286" t="s">
        <v>285</v>
      </c>
      <c r="F2865" s="286" t="s">
        <v>285</v>
      </c>
      <c r="G2865" s="286" t="s">
        <v>285</v>
      </c>
      <c r="H2865" s="286" t="s">
        <v>285</v>
      </c>
      <c r="I2865" s="286">
        <v>251.90000000000327</v>
      </c>
      <c r="J2865" s="286" t="s">
        <v>285</v>
      </c>
      <c r="K2865" s="286"/>
      <c r="L2865" s="313"/>
      <c r="M2865" s="312">
        <f t="shared" si="58"/>
        <v>251.90000000000327</v>
      </c>
      <c r="N2865" s="443"/>
      <c r="O2865" s="443"/>
      <c r="P2865" s="443"/>
      <c r="Q2865" s="443"/>
      <c r="R2865" s="443"/>
      <c r="S2865" s="443"/>
      <c r="T2865" s="443"/>
      <c r="U2865" s="443"/>
      <c r="V2865" s="443"/>
      <c r="W2865" s="443"/>
    </row>
    <row r="2866" spans="1:23" ht="15">
      <c r="A2866" s="459" t="s">
        <v>1024</v>
      </c>
      <c r="B2866" s="530" t="s">
        <v>2242</v>
      </c>
      <c r="C2866" s="446"/>
      <c r="D2866" s="446"/>
      <c r="E2866" s="286" t="s">
        <v>285</v>
      </c>
      <c r="F2866" s="286" t="s">
        <v>285</v>
      </c>
      <c r="G2866" s="286" t="s">
        <v>285</v>
      </c>
      <c r="H2866" s="286" t="s">
        <v>285</v>
      </c>
      <c r="I2866" s="286" t="s">
        <v>285</v>
      </c>
      <c r="J2866" s="286">
        <v>244.70000000000437</v>
      </c>
      <c r="K2866" s="286"/>
      <c r="L2866" s="313"/>
      <c r="M2866" s="312">
        <f t="shared" si="58"/>
        <v>244.70000000000437</v>
      </c>
      <c r="N2866" s="443"/>
      <c r="O2866" s="443"/>
      <c r="P2866" s="443"/>
      <c r="Q2866" s="443"/>
      <c r="R2866" s="443"/>
      <c r="S2866" s="443"/>
      <c r="T2866" s="443"/>
      <c r="U2866" s="443"/>
      <c r="V2866" s="443"/>
      <c r="W2866" s="443"/>
    </row>
    <row r="2867" spans="1:23" ht="15">
      <c r="A2867" s="459" t="s">
        <v>1025</v>
      </c>
      <c r="B2867" s="361" t="s">
        <v>1873</v>
      </c>
      <c r="C2867" s="446"/>
      <c r="D2867" s="446"/>
      <c r="E2867" s="286" t="s">
        <v>285</v>
      </c>
      <c r="F2867" s="286" t="s">
        <v>285</v>
      </c>
      <c r="G2867" s="286" t="s">
        <v>285</v>
      </c>
      <c r="H2867" s="286" t="s">
        <v>285</v>
      </c>
      <c r="I2867" s="286">
        <v>239.00000000000182</v>
      </c>
      <c r="J2867" s="286" t="s">
        <v>285</v>
      </c>
      <c r="K2867" s="286"/>
      <c r="L2867" s="313"/>
      <c r="M2867" s="312">
        <f t="shared" si="58"/>
        <v>239.00000000000182</v>
      </c>
      <c r="N2867" s="443"/>
      <c r="O2867" s="443"/>
      <c r="P2867" s="443"/>
      <c r="Q2867" s="443"/>
      <c r="R2867" s="443"/>
      <c r="S2867" s="443"/>
      <c r="T2867" s="443"/>
      <c r="U2867" s="443"/>
      <c r="V2867" s="443"/>
      <c r="W2867" s="443"/>
    </row>
    <row r="2868" spans="1:23" ht="15">
      <c r="A2868" s="459" t="s">
        <v>1026</v>
      </c>
      <c r="B2868" s="530" t="s">
        <v>2238</v>
      </c>
      <c r="C2868" s="446"/>
      <c r="D2868" s="446"/>
      <c r="E2868" s="286" t="s">
        <v>285</v>
      </c>
      <c r="F2868" s="286" t="s">
        <v>285</v>
      </c>
      <c r="G2868" s="286" t="s">
        <v>285</v>
      </c>
      <c r="H2868" s="286" t="s">
        <v>285</v>
      </c>
      <c r="I2868" s="286" t="s">
        <v>285</v>
      </c>
      <c r="J2868" s="286">
        <v>226.19999999999891</v>
      </c>
      <c r="K2868" s="286"/>
      <c r="L2868" s="313"/>
      <c r="M2868" s="312">
        <f t="shared" si="58"/>
        <v>226.19999999999891</v>
      </c>
      <c r="N2868" s="443"/>
      <c r="O2868" s="443"/>
      <c r="P2868" s="443"/>
      <c r="Q2868" s="443"/>
      <c r="R2868" s="443"/>
      <c r="S2868" s="443"/>
      <c r="T2868" s="443"/>
      <c r="U2868" s="443"/>
      <c r="V2868" s="443"/>
      <c r="W2868" s="443"/>
    </row>
    <row r="2869" spans="1:23" ht="15">
      <c r="A2869" s="459" t="s">
        <v>1027</v>
      </c>
      <c r="B2869" s="530" t="s">
        <v>2237</v>
      </c>
      <c r="C2869" s="446"/>
      <c r="D2869" s="446"/>
      <c r="E2869" s="286" t="s">
        <v>285</v>
      </c>
      <c r="F2869" s="286" t="s">
        <v>285</v>
      </c>
      <c r="G2869" s="286" t="s">
        <v>285</v>
      </c>
      <c r="H2869" s="286" t="s">
        <v>285</v>
      </c>
      <c r="I2869" s="286" t="s">
        <v>285</v>
      </c>
      <c r="J2869" s="286">
        <v>205.19999999998618</v>
      </c>
      <c r="K2869" s="286"/>
      <c r="L2869" s="313"/>
      <c r="M2869" s="312">
        <f t="shared" si="58"/>
        <v>205.19999999998618</v>
      </c>
      <c r="N2869" s="443"/>
      <c r="O2869" s="443"/>
      <c r="P2869" s="443"/>
      <c r="Q2869" s="443"/>
      <c r="R2869" s="443"/>
      <c r="S2869" s="443"/>
      <c r="T2869" s="443"/>
      <c r="U2869" s="443"/>
      <c r="V2869" s="443"/>
      <c r="W2869" s="443"/>
    </row>
    <row r="2870" spans="1:23" ht="15">
      <c r="A2870" s="459" t="s">
        <v>1028</v>
      </c>
      <c r="B2870" s="530" t="s">
        <v>2243</v>
      </c>
      <c r="C2870" s="446"/>
      <c r="D2870" s="446"/>
      <c r="E2870" s="286" t="s">
        <v>285</v>
      </c>
      <c r="F2870" s="286" t="s">
        <v>285</v>
      </c>
      <c r="G2870" s="286" t="s">
        <v>285</v>
      </c>
      <c r="H2870" s="286" t="s">
        <v>285</v>
      </c>
      <c r="I2870" s="286" t="s">
        <v>285</v>
      </c>
      <c r="J2870" s="286">
        <v>176.80000000000291</v>
      </c>
      <c r="K2870" s="286"/>
      <c r="L2870" s="313"/>
      <c r="M2870" s="312">
        <f t="shared" si="58"/>
        <v>176.80000000000291</v>
      </c>
      <c r="N2870" s="443"/>
      <c r="O2870" s="443"/>
      <c r="P2870" s="443"/>
      <c r="Q2870" s="443"/>
      <c r="R2870" s="443"/>
      <c r="S2870" s="443"/>
      <c r="T2870" s="443"/>
      <c r="U2870" s="443"/>
      <c r="V2870" s="443"/>
      <c r="W2870" s="443"/>
    </row>
    <row r="2871" spans="1:23" ht="15">
      <c r="A2871" s="459" t="s">
        <v>1029</v>
      </c>
      <c r="B2871" s="361" t="s">
        <v>1852</v>
      </c>
      <c r="C2871" s="446"/>
      <c r="D2871" s="446"/>
      <c r="E2871" s="286" t="s">
        <v>285</v>
      </c>
      <c r="F2871" s="286" t="s">
        <v>285</v>
      </c>
      <c r="G2871" s="286" t="s">
        <v>285</v>
      </c>
      <c r="H2871" s="286" t="s">
        <v>285</v>
      </c>
      <c r="I2871" s="286">
        <v>46.099999999998545</v>
      </c>
      <c r="J2871" s="286">
        <v>129.19999999999345</v>
      </c>
      <c r="K2871" s="286"/>
      <c r="L2871" s="313"/>
      <c r="M2871" s="312">
        <f t="shared" si="58"/>
        <v>175.299999999992</v>
      </c>
      <c r="N2871" s="443"/>
      <c r="O2871" s="443"/>
      <c r="P2871" s="443"/>
      <c r="Q2871" s="443"/>
      <c r="R2871" s="443"/>
      <c r="S2871" s="443"/>
      <c r="T2871" s="443"/>
      <c r="U2871" s="443"/>
      <c r="V2871" s="443"/>
      <c r="W2871" s="443"/>
    </row>
    <row r="2872" spans="1:23" ht="15">
      <c r="A2872" s="459" t="s">
        <v>1030</v>
      </c>
      <c r="B2872" s="530" t="s">
        <v>2246</v>
      </c>
      <c r="C2872" s="446"/>
      <c r="D2872" s="446"/>
      <c r="E2872" s="286" t="s">
        <v>285</v>
      </c>
      <c r="F2872" s="286" t="s">
        <v>285</v>
      </c>
      <c r="G2872" s="286" t="s">
        <v>285</v>
      </c>
      <c r="H2872" s="286" t="s">
        <v>285</v>
      </c>
      <c r="I2872" s="286" t="s">
        <v>285</v>
      </c>
      <c r="J2872" s="286">
        <v>146.49999999999636</v>
      </c>
      <c r="K2872" s="286"/>
      <c r="L2872" s="313"/>
      <c r="M2872" s="312">
        <f t="shared" si="58"/>
        <v>146.49999999999636</v>
      </c>
      <c r="N2872" s="443"/>
      <c r="O2872" s="443"/>
      <c r="P2872" s="443"/>
      <c r="Q2872" s="443"/>
      <c r="R2872" s="443"/>
      <c r="S2872" s="443"/>
      <c r="T2872" s="443"/>
      <c r="U2872" s="443"/>
      <c r="V2872" s="443"/>
      <c r="W2872" s="443"/>
    </row>
    <row r="2873" spans="1:23" ht="15">
      <c r="A2873" s="459" t="s">
        <v>1031</v>
      </c>
      <c r="B2873" s="361" t="s">
        <v>1848</v>
      </c>
      <c r="C2873" s="446"/>
      <c r="D2873" s="446"/>
      <c r="E2873" s="286" t="s">
        <v>285</v>
      </c>
      <c r="F2873" s="286" t="s">
        <v>285</v>
      </c>
      <c r="G2873" s="286" t="s">
        <v>285</v>
      </c>
      <c r="H2873" s="286" t="s">
        <v>285</v>
      </c>
      <c r="I2873" s="286">
        <v>138.59999999999854</v>
      </c>
      <c r="J2873" s="286" t="s">
        <v>285</v>
      </c>
      <c r="K2873" s="286"/>
      <c r="L2873" s="313"/>
      <c r="M2873" s="312">
        <f t="shared" si="58"/>
        <v>138.59999999999854</v>
      </c>
      <c r="N2873" s="443"/>
      <c r="O2873" s="443"/>
      <c r="P2873" s="443"/>
      <c r="Q2873" s="443"/>
      <c r="R2873" s="443"/>
      <c r="S2873" s="443"/>
      <c r="T2873" s="443"/>
      <c r="U2873" s="443"/>
      <c r="V2873" s="443"/>
      <c r="W2873" s="443"/>
    </row>
    <row r="2874" spans="1:23" ht="15">
      <c r="A2874" s="459" t="s">
        <v>1032</v>
      </c>
      <c r="B2874" s="530" t="s">
        <v>2256</v>
      </c>
      <c r="C2874" s="446"/>
      <c r="D2874" s="446"/>
      <c r="E2874" s="286" t="s">
        <v>285</v>
      </c>
      <c r="F2874" s="286" t="s">
        <v>285</v>
      </c>
      <c r="G2874" s="286" t="s">
        <v>285</v>
      </c>
      <c r="H2874" s="286" t="s">
        <v>285</v>
      </c>
      <c r="I2874" s="286" t="s">
        <v>285</v>
      </c>
      <c r="J2874" s="286">
        <v>135.799999999992</v>
      </c>
      <c r="K2874" s="286"/>
      <c r="L2874" s="313"/>
      <c r="M2874" s="312">
        <f t="shared" si="58"/>
        <v>135.799999999992</v>
      </c>
      <c r="N2874" s="443"/>
      <c r="O2874" s="443"/>
      <c r="P2874" s="443"/>
      <c r="Q2874" s="443"/>
      <c r="R2874" s="443"/>
      <c r="S2874" s="443"/>
      <c r="T2874" s="443"/>
      <c r="U2874" s="443"/>
      <c r="V2874" s="443"/>
      <c r="W2874" s="443"/>
    </row>
    <row r="2875" spans="1:23" ht="15">
      <c r="A2875" s="459" t="s">
        <v>1033</v>
      </c>
      <c r="B2875" s="530" t="s">
        <v>2245</v>
      </c>
      <c r="C2875" s="446"/>
      <c r="D2875" s="446"/>
      <c r="E2875" s="286" t="s">
        <v>285</v>
      </c>
      <c r="F2875" s="286" t="s">
        <v>285</v>
      </c>
      <c r="G2875" s="286" t="s">
        <v>285</v>
      </c>
      <c r="H2875" s="286" t="s">
        <v>285</v>
      </c>
      <c r="I2875" s="286" t="s">
        <v>285</v>
      </c>
      <c r="J2875" s="286">
        <v>76.199999999993452</v>
      </c>
      <c r="K2875" s="286"/>
      <c r="L2875" s="313"/>
      <c r="M2875" s="312">
        <f t="shared" si="58"/>
        <v>76.199999999993452</v>
      </c>
      <c r="N2875" s="443"/>
      <c r="O2875" s="443"/>
      <c r="P2875" s="443"/>
      <c r="Q2875" s="443"/>
      <c r="R2875" s="443"/>
      <c r="S2875" s="443"/>
      <c r="T2875" s="443"/>
      <c r="U2875" s="443"/>
      <c r="V2875" s="443"/>
      <c r="W2875" s="443"/>
    </row>
    <row r="2876" spans="1:23" ht="15">
      <c r="A2876" s="459"/>
      <c r="B2876" s="464"/>
      <c r="C2876" s="443"/>
      <c r="D2876" s="443"/>
      <c r="E2876" s="286"/>
      <c r="F2876" s="286"/>
      <c r="G2876" s="286"/>
      <c r="H2876" s="286"/>
      <c r="I2876" s="443"/>
      <c r="J2876" s="443"/>
      <c r="K2876" s="443"/>
      <c r="L2876" s="313"/>
      <c r="M2876" s="312"/>
      <c r="N2876" s="443"/>
      <c r="O2876" s="443"/>
      <c r="P2876" s="443"/>
      <c r="Q2876" s="443"/>
      <c r="R2876" s="443"/>
      <c r="S2876" s="443"/>
      <c r="T2876" s="443"/>
      <c r="U2876" s="443"/>
      <c r="V2876" s="443"/>
      <c r="W2876" s="443"/>
    </row>
    <row r="2877" spans="1:23" ht="15">
      <c r="A2877" s="459"/>
      <c r="B2877" s="464"/>
      <c r="C2877" s="443"/>
      <c r="D2877" s="443"/>
      <c r="E2877" s="286"/>
      <c r="F2877" s="443"/>
      <c r="G2877" s="443"/>
      <c r="H2877" s="443"/>
      <c r="I2877" s="443"/>
      <c r="J2877" s="443"/>
      <c r="K2877" s="443"/>
      <c r="L2877" s="313"/>
      <c r="M2877" s="313"/>
      <c r="N2877" s="443"/>
      <c r="O2877" s="443"/>
      <c r="P2877" s="443"/>
      <c r="Q2877" s="443"/>
      <c r="R2877" s="443"/>
      <c r="S2877" s="443"/>
      <c r="T2877" s="443"/>
      <c r="U2877" s="443"/>
      <c r="V2877" s="443"/>
      <c r="W2877" s="443"/>
    </row>
    <row r="2878" spans="1:23" ht="15">
      <c r="A2878" s="459"/>
      <c r="B2878" s="464"/>
      <c r="C2878" s="443"/>
      <c r="D2878" s="443"/>
      <c r="E2878" s="286"/>
      <c r="F2878" s="443"/>
      <c r="G2878" s="443"/>
      <c r="H2878" s="443"/>
      <c r="I2878" s="443"/>
      <c r="J2878" s="443"/>
      <c r="K2878" s="443"/>
      <c r="L2878" s="313"/>
      <c r="M2878" s="313"/>
      <c r="N2878" s="443"/>
      <c r="O2878" s="443"/>
      <c r="P2878" s="443"/>
      <c r="Q2878" s="443"/>
      <c r="R2878" s="443"/>
      <c r="S2878" s="443"/>
      <c r="T2878" s="443"/>
      <c r="U2878" s="443"/>
      <c r="V2878" s="443"/>
      <c r="W2878" s="443"/>
    </row>
    <row r="2879" spans="1:23" ht="25.5">
      <c r="A2879" s="30" t="s">
        <v>213</v>
      </c>
      <c r="B2879" s="443"/>
      <c r="C2879" s="443"/>
      <c r="D2879" s="443"/>
      <c r="E2879" s="443"/>
      <c r="F2879" s="443"/>
      <c r="G2879" s="443"/>
      <c r="H2879" s="443"/>
      <c r="I2879" s="443"/>
      <c r="J2879" s="443"/>
      <c r="K2879" s="443"/>
      <c r="L2879" s="313"/>
      <c r="M2879" s="313"/>
      <c r="N2879" s="443"/>
      <c r="O2879" s="443"/>
      <c r="P2879" s="443"/>
      <c r="Q2879" s="443"/>
      <c r="R2879" s="443"/>
      <c r="S2879" s="443"/>
      <c r="T2879" s="443"/>
      <c r="U2879" s="443"/>
      <c r="V2879" s="443"/>
      <c r="W2879" s="443"/>
    </row>
    <row r="2880" spans="1:23">
      <c r="A2880" s="443"/>
      <c r="B2880" s="443"/>
      <c r="C2880" s="443"/>
      <c r="D2880" s="443"/>
      <c r="E2880" s="443"/>
      <c r="F2880" s="443"/>
      <c r="G2880" s="443"/>
      <c r="H2880" s="443"/>
      <c r="I2880" s="443"/>
      <c r="J2880" s="443"/>
      <c r="K2880" s="443"/>
      <c r="L2880" s="313"/>
      <c r="M2880" s="313"/>
      <c r="N2880" s="443"/>
      <c r="O2880" s="443"/>
      <c r="P2880" s="443"/>
      <c r="Q2880" s="443"/>
      <c r="R2880" s="443"/>
      <c r="S2880" s="443"/>
      <c r="T2880" s="443"/>
      <c r="U2880" s="443"/>
      <c r="V2880" s="443"/>
      <c r="W2880" s="443"/>
    </row>
    <row r="2881" spans="1:23" ht="15">
      <c r="A2881" s="305"/>
      <c r="B2881" s="305"/>
      <c r="C2881" s="305"/>
      <c r="D2881" s="305"/>
      <c r="E2881" s="80">
        <v>2016</v>
      </c>
      <c r="F2881" s="80">
        <v>2017</v>
      </c>
      <c r="G2881" s="80">
        <v>2018</v>
      </c>
      <c r="H2881" s="80">
        <v>2019</v>
      </c>
      <c r="I2881" s="80">
        <v>2020</v>
      </c>
      <c r="J2881" s="80">
        <v>2021</v>
      </c>
      <c r="K2881" s="80">
        <v>2022</v>
      </c>
      <c r="L2881" s="313"/>
      <c r="M2881" s="89" t="s">
        <v>40</v>
      </c>
      <c r="N2881" s="443"/>
      <c r="O2881" s="443"/>
      <c r="P2881" s="443"/>
      <c r="Q2881" s="443"/>
      <c r="R2881" s="443"/>
      <c r="S2881" s="443"/>
      <c r="T2881" s="443"/>
      <c r="U2881" s="443"/>
      <c r="V2881" s="443"/>
      <c r="W2881" s="443"/>
    </row>
    <row r="2882" spans="1:23" ht="15">
      <c r="A2882" s="459" t="s">
        <v>0</v>
      </c>
      <c r="B2882" s="464" t="s">
        <v>13</v>
      </c>
      <c r="C2882" s="443"/>
      <c r="D2882" s="443"/>
      <c r="E2882" s="323">
        <v>495.5</v>
      </c>
      <c r="F2882" s="286">
        <v>266.3</v>
      </c>
      <c r="G2882" s="323">
        <v>318.5</v>
      </c>
      <c r="H2882" s="301">
        <v>553.99999999999272</v>
      </c>
      <c r="I2882" s="286">
        <v>0</v>
      </c>
      <c r="J2882" s="286">
        <v>0</v>
      </c>
      <c r="K2882" s="286"/>
      <c r="L2882" s="313"/>
      <c r="M2882" s="312">
        <f t="shared" ref="M2882:M2945" si="59">SUM(E2882:I2882)</f>
        <v>1634.2999999999927</v>
      </c>
      <c r="N2882" s="443"/>
      <c r="O2882" s="443" t="s">
        <v>957</v>
      </c>
      <c r="P2882" s="443"/>
      <c r="Q2882" s="443"/>
      <c r="R2882" s="343"/>
      <c r="S2882" s="464"/>
      <c r="T2882" s="464"/>
      <c r="U2882" s="461"/>
      <c r="V2882" s="443"/>
      <c r="W2882" s="443"/>
    </row>
    <row r="2883" spans="1:23" ht="15">
      <c r="A2883" s="459" t="s">
        <v>2</v>
      </c>
      <c r="B2883" s="464" t="s">
        <v>39</v>
      </c>
      <c r="C2883" s="443"/>
      <c r="D2883" s="443"/>
      <c r="E2883" s="323">
        <v>481.9</v>
      </c>
      <c r="F2883" s="301">
        <v>488.1</v>
      </c>
      <c r="G2883" s="286">
        <v>196.9</v>
      </c>
      <c r="H2883" s="286">
        <v>387.59999999999854</v>
      </c>
      <c r="I2883" s="286">
        <v>0</v>
      </c>
      <c r="J2883" s="286">
        <v>0</v>
      </c>
      <c r="K2883" s="286"/>
      <c r="L2883" s="313"/>
      <c r="M2883" s="312">
        <f t="shared" si="59"/>
        <v>1554.4999999999986</v>
      </c>
      <c r="N2883" s="443"/>
      <c r="O2883" s="443" t="s">
        <v>314</v>
      </c>
      <c r="P2883" s="443"/>
      <c r="Q2883" s="443"/>
      <c r="R2883" s="343"/>
      <c r="S2883" s="464"/>
      <c r="T2883" s="464"/>
      <c r="U2883" s="461"/>
      <c r="V2883" s="443"/>
      <c r="W2883" s="443"/>
    </row>
    <row r="2884" spans="1:23" ht="15">
      <c r="A2884" s="459" t="s">
        <v>3</v>
      </c>
      <c r="B2884" s="464" t="s">
        <v>6</v>
      </c>
      <c r="C2884" s="443"/>
      <c r="D2884" s="443"/>
      <c r="E2884" s="323">
        <v>382.6</v>
      </c>
      <c r="F2884" s="303">
        <v>558.5</v>
      </c>
      <c r="G2884" s="286">
        <v>180.3</v>
      </c>
      <c r="H2884" s="286">
        <v>420.60000000000946</v>
      </c>
      <c r="I2884" s="286">
        <v>0</v>
      </c>
      <c r="J2884" s="286">
        <v>0</v>
      </c>
      <c r="K2884" s="286"/>
      <c r="L2884" s="313"/>
      <c r="M2884" s="312">
        <f t="shared" si="59"/>
        <v>1542.0000000000095</v>
      </c>
      <c r="N2884" s="443"/>
      <c r="O2884" s="443" t="s">
        <v>345</v>
      </c>
      <c r="P2884" s="443"/>
      <c r="Q2884" s="443"/>
      <c r="R2884" s="443" t="s">
        <v>2034</v>
      </c>
      <c r="S2884" s="464"/>
      <c r="T2884" s="464"/>
      <c r="U2884" s="461"/>
      <c r="V2884" s="443"/>
      <c r="W2884" s="443"/>
    </row>
    <row r="2885" spans="1:23" ht="15">
      <c r="A2885" s="459" t="s">
        <v>5</v>
      </c>
      <c r="B2885" s="464" t="s">
        <v>4</v>
      </c>
      <c r="C2885" s="443"/>
      <c r="D2885" s="443"/>
      <c r="E2885" s="303">
        <v>604.6</v>
      </c>
      <c r="F2885" s="286">
        <v>175</v>
      </c>
      <c r="G2885" s="286">
        <v>284.60000000000002</v>
      </c>
      <c r="H2885" s="286">
        <v>343</v>
      </c>
      <c r="I2885" s="286">
        <v>0</v>
      </c>
      <c r="J2885" s="286">
        <v>0</v>
      </c>
      <c r="K2885" s="286"/>
      <c r="L2885" s="313"/>
      <c r="M2885" s="312">
        <f t="shared" si="59"/>
        <v>1407.2</v>
      </c>
      <c r="N2885" s="443"/>
      <c r="O2885" s="443" t="s">
        <v>288</v>
      </c>
      <c r="P2885" s="443"/>
      <c r="Q2885" s="443"/>
      <c r="R2885" s="443" t="s">
        <v>2034</v>
      </c>
      <c r="S2885" s="464"/>
      <c r="T2885" s="464"/>
      <c r="U2885" s="461"/>
      <c r="V2885" s="443"/>
      <c r="W2885" s="443"/>
    </row>
    <row r="2886" spans="1:23" ht="15">
      <c r="A2886" s="459" t="s">
        <v>7</v>
      </c>
      <c r="B2886" s="464" t="s">
        <v>19</v>
      </c>
      <c r="C2886" s="443"/>
      <c r="D2886" s="443"/>
      <c r="E2886" s="286">
        <v>268.39999999999998</v>
      </c>
      <c r="F2886" s="323">
        <v>342.5</v>
      </c>
      <c r="G2886" s="323">
        <v>318.5</v>
      </c>
      <c r="H2886" s="323">
        <v>447.40000000000873</v>
      </c>
      <c r="I2886" s="286">
        <v>0</v>
      </c>
      <c r="J2886" s="286">
        <v>0</v>
      </c>
      <c r="K2886" s="286"/>
      <c r="L2886" s="313"/>
      <c r="M2886" s="312">
        <f t="shared" si="59"/>
        <v>1376.8000000000088</v>
      </c>
      <c r="N2886" s="443"/>
      <c r="O2886" s="443" t="s">
        <v>1459</v>
      </c>
      <c r="P2886" s="443"/>
      <c r="Q2886" s="443"/>
      <c r="R2886" s="343"/>
      <c r="S2886" s="464"/>
      <c r="T2886" s="464"/>
      <c r="U2886" s="461"/>
      <c r="V2886" s="443"/>
      <c r="W2886" s="443"/>
    </row>
    <row r="2887" spans="1:23" ht="15">
      <c r="A2887" s="459" t="s">
        <v>8</v>
      </c>
      <c r="B2887" s="464" t="s">
        <v>31</v>
      </c>
      <c r="C2887" s="443"/>
      <c r="D2887" s="443"/>
      <c r="E2887" s="286">
        <v>352</v>
      </c>
      <c r="F2887" s="323">
        <v>305.10000000000002</v>
      </c>
      <c r="G2887" s="303">
        <v>442.1</v>
      </c>
      <c r="H2887" s="286">
        <v>203.49999999999636</v>
      </c>
      <c r="I2887" s="286">
        <v>0</v>
      </c>
      <c r="J2887" s="286">
        <v>0</v>
      </c>
      <c r="K2887" s="286"/>
      <c r="L2887" s="313"/>
      <c r="M2887" s="312">
        <f t="shared" si="59"/>
        <v>1302.6999999999964</v>
      </c>
      <c r="N2887" s="443"/>
      <c r="O2887" s="443" t="s">
        <v>308</v>
      </c>
      <c r="P2887" s="443"/>
      <c r="Q2887" s="443"/>
      <c r="R2887" s="443" t="s">
        <v>2034</v>
      </c>
      <c r="S2887" s="464"/>
      <c r="T2887" s="464"/>
      <c r="U2887" s="461"/>
      <c r="V2887" s="443"/>
      <c r="W2887" s="443"/>
    </row>
    <row r="2888" spans="1:23" ht="15">
      <c r="A2888" s="459" t="s">
        <v>10</v>
      </c>
      <c r="B2888" s="464" t="s">
        <v>25</v>
      </c>
      <c r="C2888" s="443"/>
      <c r="D2888" s="443"/>
      <c r="E2888" s="301">
        <v>543.4</v>
      </c>
      <c r="F2888" s="286">
        <v>234</v>
      </c>
      <c r="G2888" s="286">
        <v>162.5</v>
      </c>
      <c r="H2888" s="286">
        <v>329.34999999999491</v>
      </c>
      <c r="I2888" s="286">
        <v>0</v>
      </c>
      <c r="J2888" s="286">
        <v>0</v>
      </c>
      <c r="K2888" s="286"/>
      <c r="L2888" s="313"/>
      <c r="M2888" s="312">
        <f t="shared" si="59"/>
        <v>1269.249999999995</v>
      </c>
      <c r="N2888" s="443"/>
      <c r="O2888" s="443" t="s">
        <v>307</v>
      </c>
      <c r="P2888" s="443"/>
      <c r="Q2888" s="443"/>
      <c r="R2888" s="343"/>
      <c r="S2888" s="464"/>
      <c r="T2888" s="464"/>
      <c r="U2888" s="461"/>
      <c r="V2888" s="443"/>
      <c r="W2888" s="443"/>
    </row>
    <row r="2889" spans="1:23" ht="15">
      <c r="A2889" s="459" t="s">
        <v>12</v>
      </c>
      <c r="B2889" s="464" t="s">
        <v>15</v>
      </c>
      <c r="C2889" s="443"/>
      <c r="D2889" s="443"/>
      <c r="E2889" s="286">
        <v>324</v>
      </c>
      <c r="F2889" s="286">
        <v>212</v>
      </c>
      <c r="G2889" s="286">
        <v>292.7</v>
      </c>
      <c r="H2889" s="286">
        <v>434.99999999999636</v>
      </c>
      <c r="I2889" s="286">
        <v>0</v>
      </c>
      <c r="J2889" s="286">
        <v>0</v>
      </c>
      <c r="K2889" s="286"/>
      <c r="L2889" s="313"/>
      <c r="M2889" s="312">
        <f t="shared" si="59"/>
        <v>1263.6999999999964</v>
      </c>
      <c r="N2889" s="443"/>
      <c r="O2889" s="443"/>
      <c r="P2889" s="443"/>
      <c r="Q2889" s="443"/>
      <c r="R2889" s="343"/>
      <c r="S2889" s="464"/>
      <c r="T2889" s="464"/>
      <c r="U2889" s="461"/>
      <c r="V2889" s="323"/>
      <c r="W2889" s="443"/>
    </row>
    <row r="2890" spans="1:23" ht="15">
      <c r="A2890" s="459" t="s">
        <v>14</v>
      </c>
      <c r="B2890" s="464" t="s">
        <v>142</v>
      </c>
      <c r="C2890" s="443"/>
      <c r="D2890" s="443"/>
      <c r="E2890" s="286" t="s">
        <v>285</v>
      </c>
      <c r="F2890" s="323">
        <v>315.8</v>
      </c>
      <c r="G2890" s="302">
        <v>402.9</v>
      </c>
      <c r="H2890" s="323">
        <v>494</v>
      </c>
      <c r="I2890" s="286">
        <v>0</v>
      </c>
      <c r="J2890" s="286">
        <v>0</v>
      </c>
      <c r="K2890" s="286"/>
      <c r="L2890" s="313"/>
      <c r="M2890" s="312">
        <f t="shared" si="59"/>
        <v>1212.7</v>
      </c>
      <c r="N2890" s="443"/>
      <c r="O2890" s="443" t="s">
        <v>1458</v>
      </c>
      <c r="P2890" s="443"/>
      <c r="Q2890" s="443"/>
      <c r="R2890" s="343"/>
      <c r="S2890" s="464"/>
      <c r="T2890" s="464"/>
      <c r="U2890" s="461"/>
      <c r="V2890" s="443"/>
      <c r="W2890" s="443"/>
    </row>
    <row r="2891" spans="1:23" ht="15">
      <c r="A2891" s="459" t="s">
        <v>16</v>
      </c>
      <c r="B2891" s="464" t="s">
        <v>37</v>
      </c>
      <c r="C2891" s="443"/>
      <c r="D2891" s="443"/>
      <c r="E2891" s="286">
        <v>198.6</v>
      </c>
      <c r="F2891" s="302">
        <v>486.2</v>
      </c>
      <c r="G2891" s="323">
        <v>371.5</v>
      </c>
      <c r="H2891" s="286">
        <v>130.50000000000728</v>
      </c>
      <c r="I2891" s="286">
        <v>0</v>
      </c>
      <c r="J2891" s="286">
        <v>0</v>
      </c>
      <c r="K2891" s="286"/>
      <c r="L2891" s="313"/>
      <c r="M2891" s="312">
        <f t="shared" si="59"/>
        <v>1186.8000000000072</v>
      </c>
      <c r="N2891" s="443"/>
      <c r="O2891" s="443" t="s">
        <v>360</v>
      </c>
      <c r="P2891" s="443"/>
      <c r="Q2891" s="443"/>
      <c r="R2891" s="343"/>
      <c r="S2891" s="464"/>
      <c r="T2891" s="464"/>
      <c r="U2891" s="461"/>
      <c r="V2891" s="443"/>
      <c r="W2891" s="443"/>
    </row>
    <row r="2892" spans="1:23" ht="15">
      <c r="A2892" s="459" t="s">
        <v>18</v>
      </c>
      <c r="B2892" s="464" t="s">
        <v>11</v>
      </c>
      <c r="C2892" s="443"/>
      <c r="D2892" s="443"/>
      <c r="E2892" s="286">
        <v>258.5</v>
      </c>
      <c r="F2892" s="286">
        <v>271.3</v>
      </c>
      <c r="G2892" s="286">
        <v>255.5</v>
      </c>
      <c r="H2892" s="286">
        <v>322.70000000000073</v>
      </c>
      <c r="I2892" s="286">
        <v>0</v>
      </c>
      <c r="J2892" s="286">
        <v>0</v>
      </c>
      <c r="K2892" s="286"/>
      <c r="L2892" s="313"/>
      <c r="M2892" s="312">
        <f t="shared" si="59"/>
        <v>1108.0000000000007</v>
      </c>
      <c r="N2892" s="443"/>
      <c r="O2892" s="443"/>
      <c r="P2892" s="443"/>
      <c r="Q2892" s="443"/>
      <c r="R2892" s="343"/>
      <c r="S2892" s="464"/>
      <c r="T2892" s="464"/>
      <c r="U2892" s="461"/>
      <c r="V2892" s="443"/>
      <c r="W2892" s="443"/>
    </row>
    <row r="2893" spans="1:23" ht="15">
      <c r="A2893" s="459" t="s">
        <v>20</v>
      </c>
      <c r="B2893" s="464" t="s">
        <v>153</v>
      </c>
      <c r="C2893" s="443"/>
      <c r="D2893" s="443"/>
      <c r="E2893" s="286" t="s">
        <v>285</v>
      </c>
      <c r="F2893" s="286" t="s">
        <v>285</v>
      </c>
      <c r="G2893" s="323">
        <v>327.3</v>
      </c>
      <c r="H2893" s="303">
        <v>761.00000000000364</v>
      </c>
      <c r="I2893" s="286">
        <v>0</v>
      </c>
      <c r="J2893" s="286">
        <v>0</v>
      </c>
      <c r="K2893" s="286"/>
      <c r="L2893" s="313"/>
      <c r="M2893" s="312">
        <f t="shared" si="59"/>
        <v>1088.3000000000036</v>
      </c>
      <c r="N2893" s="443"/>
      <c r="O2893" s="443" t="s">
        <v>328</v>
      </c>
      <c r="P2893" s="443"/>
      <c r="Q2893" s="443"/>
      <c r="R2893" s="443" t="s">
        <v>2034</v>
      </c>
      <c r="S2893" s="464"/>
      <c r="T2893" s="464"/>
      <c r="U2893" s="461"/>
      <c r="V2893" s="443"/>
      <c r="W2893" s="443"/>
    </row>
    <row r="2894" spans="1:23" ht="15">
      <c r="A2894" s="459" t="s">
        <v>22</v>
      </c>
      <c r="B2894" s="464" t="s">
        <v>9</v>
      </c>
      <c r="C2894" s="443"/>
      <c r="D2894" s="443"/>
      <c r="E2894" s="323">
        <v>394.5</v>
      </c>
      <c r="F2894" s="286">
        <v>262.89999999999998</v>
      </c>
      <c r="G2894" s="286">
        <v>265</v>
      </c>
      <c r="H2894" s="286">
        <v>139.49999999999636</v>
      </c>
      <c r="I2894" s="286">
        <v>0</v>
      </c>
      <c r="J2894" s="286">
        <v>0</v>
      </c>
      <c r="K2894" s="286"/>
      <c r="L2894" s="313"/>
      <c r="M2894" s="312">
        <f t="shared" si="59"/>
        <v>1061.8999999999965</v>
      </c>
      <c r="N2894" s="443"/>
      <c r="O2894" s="443" t="s">
        <v>294</v>
      </c>
      <c r="P2894" s="443"/>
      <c r="Q2894" s="443"/>
      <c r="R2894" s="343"/>
      <c r="S2894" s="464"/>
      <c r="T2894" s="464"/>
      <c r="U2894" s="461"/>
      <c r="V2894" s="443"/>
      <c r="W2894" s="443"/>
    </row>
    <row r="2895" spans="1:23" ht="15">
      <c r="A2895" s="459" t="s">
        <v>24</v>
      </c>
      <c r="B2895" s="464" t="s">
        <v>33</v>
      </c>
      <c r="C2895" s="443"/>
      <c r="D2895" s="443"/>
      <c r="E2895" s="302">
        <v>503.5</v>
      </c>
      <c r="F2895" s="323">
        <v>319</v>
      </c>
      <c r="G2895" s="286">
        <v>47.9</v>
      </c>
      <c r="H2895" s="286">
        <v>158.99999999999272</v>
      </c>
      <c r="I2895" s="286">
        <v>0</v>
      </c>
      <c r="J2895" s="286">
        <v>0</v>
      </c>
      <c r="K2895" s="286"/>
      <c r="L2895" s="313"/>
      <c r="M2895" s="312">
        <f t="shared" si="59"/>
        <v>1029.3999999999928</v>
      </c>
      <c r="N2895" s="443"/>
      <c r="O2895" s="443" t="s">
        <v>315</v>
      </c>
      <c r="P2895" s="443"/>
      <c r="Q2895" s="443"/>
      <c r="R2895" s="343"/>
      <c r="S2895" s="464"/>
      <c r="T2895" s="464"/>
      <c r="U2895" s="461"/>
      <c r="V2895" s="443"/>
      <c r="W2895" s="443"/>
    </row>
    <row r="2896" spans="1:23" ht="15">
      <c r="A2896" s="459" t="s">
        <v>26</v>
      </c>
      <c r="B2896" s="464" t="s">
        <v>1</v>
      </c>
      <c r="C2896" s="443"/>
      <c r="D2896" s="443"/>
      <c r="E2896" s="286">
        <v>36</v>
      </c>
      <c r="F2896" s="286">
        <v>218.5</v>
      </c>
      <c r="G2896" s="301">
        <v>433.5</v>
      </c>
      <c r="H2896" s="286">
        <v>333.49999999999454</v>
      </c>
      <c r="I2896" s="286">
        <v>0</v>
      </c>
      <c r="J2896" s="286">
        <v>0</v>
      </c>
      <c r="K2896" s="286"/>
      <c r="L2896" s="313"/>
      <c r="M2896" s="312">
        <f t="shared" si="59"/>
        <v>1021.4999999999945</v>
      </c>
      <c r="N2896" s="443"/>
      <c r="O2896" s="443" t="s">
        <v>307</v>
      </c>
      <c r="P2896" s="443"/>
      <c r="Q2896" s="443"/>
      <c r="R2896" s="343"/>
      <c r="S2896" s="464"/>
      <c r="T2896" s="464"/>
      <c r="U2896" s="461"/>
      <c r="V2896" s="443"/>
      <c r="W2896" s="443"/>
    </row>
    <row r="2897" spans="1:23" ht="15">
      <c r="A2897" s="459" t="s">
        <v>28</v>
      </c>
      <c r="B2897" s="464" t="s">
        <v>141</v>
      </c>
      <c r="C2897" s="443"/>
      <c r="D2897" s="443"/>
      <c r="E2897" s="286" t="s">
        <v>285</v>
      </c>
      <c r="F2897" s="323">
        <v>465.2</v>
      </c>
      <c r="G2897" s="323">
        <v>365.5</v>
      </c>
      <c r="H2897" s="286">
        <v>107.00000000000364</v>
      </c>
      <c r="I2897" s="286">
        <v>0</v>
      </c>
      <c r="J2897" s="286">
        <v>0</v>
      </c>
      <c r="K2897" s="286"/>
      <c r="L2897" s="313"/>
      <c r="M2897" s="312">
        <f t="shared" si="59"/>
        <v>937.70000000000368</v>
      </c>
      <c r="N2897" s="443"/>
      <c r="O2897" s="443" t="s">
        <v>292</v>
      </c>
      <c r="P2897" s="443"/>
      <c r="Q2897" s="443"/>
      <c r="R2897" s="343"/>
      <c r="S2897" s="464"/>
      <c r="T2897" s="464"/>
      <c r="U2897" s="461"/>
      <c r="V2897" s="443"/>
      <c r="W2897" s="443"/>
    </row>
    <row r="2898" spans="1:23" ht="15">
      <c r="A2898" s="459" t="s">
        <v>30</v>
      </c>
      <c r="B2898" s="464" t="s">
        <v>21</v>
      </c>
      <c r="C2898" s="443"/>
      <c r="D2898" s="443"/>
      <c r="E2898" s="323">
        <v>380.5</v>
      </c>
      <c r="F2898" s="286">
        <v>176.4</v>
      </c>
      <c r="G2898" s="286">
        <v>277.89999999999998</v>
      </c>
      <c r="H2898" s="286">
        <v>92.900000000001455</v>
      </c>
      <c r="I2898" s="286">
        <v>0</v>
      </c>
      <c r="J2898" s="286">
        <v>0</v>
      </c>
      <c r="K2898" s="286"/>
      <c r="L2898" s="313"/>
      <c r="M2898" s="312">
        <f t="shared" si="59"/>
        <v>927.70000000000141</v>
      </c>
      <c r="N2898" s="443"/>
      <c r="O2898" s="443" t="s">
        <v>300</v>
      </c>
      <c r="P2898" s="443"/>
      <c r="Q2898" s="443"/>
      <c r="R2898" s="343"/>
      <c r="S2898" s="464"/>
      <c r="T2898" s="464"/>
      <c r="U2898" s="461"/>
      <c r="V2898" s="443"/>
      <c r="W2898" s="443"/>
    </row>
    <row r="2899" spans="1:23" ht="15">
      <c r="A2899" s="459" t="s">
        <v>32</v>
      </c>
      <c r="B2899" s="464" t="s">
        <v>17</v>
      </c>
      <c r="C2899" s="443"/>
      <c r="D2899" s="443"/>
      <c r="E2899" s="323">
        <v>459.5</v>
      </c>
      <c r="F2899" s="83" t="s">
        <v>286</v>
      </c>
      <c r="G2899" s="323">
        <v>376</v>
      </c>
      <c r="H2899" s="286">
        <v>82.5</v>
      </c>
      <c r="I2899" s="286">
        <v>0</v>
      </c>
      <c r="J2899" s="286">
        <v>0</v>
      </c>
      <c r="K2899" s="286"/>
      <c r="L2899" s="313"/>
      <c r="M2899" s="312">
        <f t="shared" si="59"/>
        <v>918</v>
      </c>
      <c r="N2899" s="443"/>
      <c r="O2899" s="443" t="s">
        <v>293</v>
      </c>
      <c r="P2899" s="443"/>
      <c r="Q2899" s="443"/>
      <c r="R2899" s="343"/>
      <c r="S2899" s="464"/>
      <c r="T2899" s="464"/>
      <c r="U2899" s="461"/>
      <c r="V2899" s="443"/>
      <c r="W2899" s="443"/>
    </row>
    <row r="2900" spans="1:23" ht="15">
      <c r="A2900" s="459" t="s">
        <v>34</v>
      </c>
      <c r="B2900" s="464" t="s">
        <v>29</v>
      </c>
      <c r="C2900" s="443"/>
      <c r="D2900" s="443"/>
      <c r="E2900" s="323">
        <v>473.9</v>
      </c>
      <c r="F2900" s="286">
        <v>157</v>
      </c>
      <c r="G2900" s="286">
        <v>280.2</v>
      </c>
      <c r="H2900" s="286" t="s">
        <v>285</v>
      </c>
      <c r="I2900" s="286">
        <v>0</v>
      </c>
      <c r="J2900" s="286">
        <v>0</v>
      </c>
      <c r="K2900" s="286"/>
      <c r="L2900" s="313"/>
      <c r="M2900" s="312">
        <f t="shared" si="59"/>
        <v>911.09999999999991</v>
      </c>
      <c r="N2900" s="443"/>
      <c r="O2900" s="443" t="s">
        <v>304</v>
      </c>
      <c r="P2900" s="443"/>
      <c r="Q2900" s="443"/>
      <c r="R2900" s="343"/>
      <c r="S2900" s="464"/>
      <c r="T2900" s="464"/>
      <c r="U2900" s="461"/>
      <c r="V2900" s="443"/>
      <c r="W2900" s="443"/>
    </row>
    <row r="2901" spans="1:23" ht="15">
      <c r="A2901" s="459" t="s">
        <v>36</v>
      </c>
      <c r="B2901" s="464" t="s">
        <v>35</v>
      </c>
      <c r="C2901" s="443"/>
      <c r="D2901" s="443"/>
      <c r="E2901" s="286">
        <v>136.19999999999999</v>
      </c>
      <c r="F2901" s="286">
        <v>265.5</v>
      </c>
      <c r="G2901" s="286">
        <v>210.5</v>
      </c>
      <c r="H2901" s="286">
        <v>267.50000000000182</v>
      </c>
      <c r="I2901" s="286">
        <v>0</v>
      </c>
      <c r="J2901" s="286">
        <v>0</v>
      </c>
      <c r="K2901" s="286"/>
      <c r="L2901" s="313"/>
      <c r="M2901" s="312">
        <f t="shared" si="59"/>
        <v>879.70000000000186</v>
      </c>
      <c r="N2901" s="443"/>
      <c r="O2901" s="443"/>
      <c r="P2901" s="443"/>
      <c r="Q2901" s="443"/>
      <c r="R2901" s="343"/>
      <c r="S2901" s="464"/>
      <c r="T2901" s="464"/>
      <c r="U2901" s="461"/>
      <c r="V2901" s="443"/>
      <c r="W2901" s="443"/>
    </row>
    <row r="2902" spans="1:23" ht="15">
      <c r="A2902" s="459" t="s">
        <v>38</v>
      </c>
      <c r="B2902" s="464" t="s">
        <v>143</v>
      </c>
      <c r="C2902" s="443"/>
      <c r="D2902" s="443"/>
      <c r="E2902" s="286" t="s">
        <v>285</v>
      </c>
      <c r="F2902" s="323">
        <v>319.5</v>
      </c>
      <c r="G2902" s="286">
        <v>316</v>
      </c>
      <c r="H2902" s="286">
        <v>155.70000000000073</v>
      </c>
      <c r="I2902" s="286">
        <v>0</v>
      </c>
      <c r="J2902" s="286">
        <v>0</v>
      </c>
      <c r="K2902" s="286"/>
      <c r="L2902" s="313"/>
      <c r="M2902" s="312">
        <f t="shared" si="59"/>
        <v>791.20000000000073</v>
      </c>
      <c r="N2902" s="443"/>
      <c r="O2902" s="443" t="s">
        <v>299</v>
      </c>
      <c r="P2902" s="443"/>
      <c r="Q2902" s="443"/>
      <c r="R2902" s="343"/>
      <c r="S2902" s="464"/>
      <c r="T2902" s="464"/>
      <c r="U2902" s="461"/>
      <c r="V2902" s="443"/>
      <c r="W2902" s="443"/>
    </row>
    <row r="2903" spans="1:23" ht="15">
      <c r="A2903" s="459" t="s">
        <v>145</v>
      </c>
      <c r="B2903" s="464" t="s">
        <v>154</v>
      </c>
      <c r="C2903" s="443"/>
      <c r="D2903" s="443"/>
      <c r="E2903" s="286" t="s">
        <v>285</v>
      </c>
      <c r="F2903" s="286" t="s">
        <v>285</v>
      </c>
      <c r="G2903" s="323">
        <v>319.5</v>
      </c>
      <c r="H2903" s="286">
        <v>331.99999999998909</v>
      </c>
      <c r="I2903" s="286">
        <v>0</v>
      </c>
      <c r="J2903" s="286">
        <v>0</v>
      </c>
      <c r="K2903" s="286"/>
      <c r="L2903" s="313"/>
      <c r="M2903" s="312">
        <f t="shared" si="59"/>
        <v>651.49999999998909</v>
      </c>
      <c r="N2903" s="443"/>
      <c r="O2903" s="443" t="s">
        <v>295</v>
      </c>
      <c r="P2903" s="443"/>
      <c r="Q2903" s="443"/>
      <c r="R2903" s="343"/>
      <c r="S2903" s="464"/>
      <c r="T2903" s="464"/>
      <c r="U2903" s="461"/>
      <c r="V2903" s="443"/>
      <c r="W2903" s="443"/>
    </row>
    <row r="2904" spans="1:23" ht="15">
      <c r="A2904" s="459" t="s">
        <v>146</v>
      </c>
      <c r="B2904" s="464" t="s">
        <v>27</v>
      </c>
      <c r="C2904" s="443"/>
      <c r="D2904" s="443"/>
      <c r="E2904" s="286">
        <v>256</v>
      </c>
      <c r="F2904" s="286">
        <v>20</v>
      </c>
      <c r="G2904" s="286">
        <v>214</v>
      </c>
      <c r="H2904" s="286">
        <v>159.49999999999272</v>
      </c>
      <c r="I2904" s="286">
        <v>0</v>
      </c>
      <c r="J2904" s="286">
        <v>0</v>
      </c>
      <c r="K2904" s="286"/>
      <c r="L2904" s="313"/>
      <c r="M2904" s="312">
        <f t="shared" si="59"/>
        <v>649.49999999999272</v>
      </c>
      <c r="N2904" s="443"/>
      <c r="O2904" s="443"/>
      <c r="P2904" s="443"/>
      <c r="Q2904" s="443"/>
      <c r="R2904" s="343"/>
      <c r="S2904" s="464"/>
      <c r="T2904" s="464"/>
      <c r="U2904" s="461"/>
      <c r="V2904" s="443"/>
      <c r="W2904" s="443"/>
    </row>
    <row r="2905" spans="1:23" ht="15">
      <c r="A2905" s="459" t="s">
        <v>147</v>
      </c>
      <c r="B2905" s="464" t="s">
        <v>23</v>
      </c>
      <c r="C2905" s="443"/>
      <c r="D2905" s="443"/>
      <c r="E2905" s="286">
        <v>207.5</v>
      </c>
      <c r="F2905" s="286">
        <v>87</v>
      </c>
      <c r="G2905" s="286">
        <v>163.19999999999999</v>
      </c>
      <c r="H2905" s="286">
        <v>124.5</v>
      </c>
      <c r="I2905" s="286">
        <v>0</v>
      </c>
      <c r="J2905" s="286">
        <v>0</v>
      </c>
      <c r="K2905" s="286"/>
      <c r="L2905" s="313"/>
      <c r="M2905" s="312">
        <f t="shared" si="59"/>
        <v>582.20000000000005</v>
      </c>
      <c r="N2905" s="443"/>
      <c r="O2905" s="443"/>
      <c r="P2905" s="443"/>
      <c r="Q2905" s="443"/>
      <c r="R2905" s="343"/>
      <c r="S2905" s="464"/>
      <c r="T2905" s="464"/>
      <c r="U2905" s="461"/>
      <c r="V2905" s="443"/>
      <c r="W2905" s="443"/>
    </row>
    <row r="2906" spans="1:23" ht="15">
      <c r="A2906" s="459" t="s">
        <v>151</v>
      </c>
      <c r="B2906" s="464" t="s">
        <v>178</v>
      </c>
      <c r="C2906" s="443"/>
      <c r="D2906" s="443"/>
      <c r="E2906" s="286">
        <v>218.5</v>
      </c>
      <c r="F2906" s="323">
        <v>326.3</v>
      </c>
      <c r="G2906" s="286" t="s">
        <v>285</v>
      </c>
      <c r="H2906" s="286" t="s">
        <v>285</v>
      </c>
      <c r="I2906" s="286">
        <v>0</v>
      </c>
      <c r="J2906" s="286">
        <v>0</v>
      </c>
      <c r="K2906" s="286"/>
      <c r="L2906" s="313"/>
      <c r="M2906" s="312">
        <f t="shared" si="59"/>
        <v>544.79999999999995</v>
      </c>
      <c r="N2906" s="443"/>
      <c r="O2906" s="443" t="s">
        <v>304</v>
      </c>
      <c r="P2906" s="443"/>
      <c r="Q2906" s="443"/>
      <c r="R2906" s="343"/>
      <c r="S2906" s="464"/>
      <c r="T2906" s="464"/>
      <c r="U2906" s="461"/>
      <c r="V2906" s="443"/>
      <c r="W2906" s="443"/>
    </row>
    <row r="2907" spans="1:23" ht="15">
      <c r="A2907" s="459" t="s">
        <v>157</v>
      </c>
      <c r="B2907" s="464" t="s">
        <v>156</v>
      </c>
      <c r="C2907" s="443"/>
      <c r="D2907" s="443"/>
      <c r="E2907" s="286" t="s">
        <v>285</v>
      </c>
      <c r="F2907" s="286" t="s">
        <v>285</v>
      </c>
      <c r="G2907" s="286">
        <v>311.39999999999998</v>
      </c>
      <c r="H2907" s="286">
        <v>223.99999999999636</v>
      </c>
      <c r="I2907" s="286">
        <v>0</v>
      </c>
      <c r="J2907" s="286">
        <v>0</v>
      </c>
      <c r="K2907" s="286"/>
      <c r="L2907" s="313"/>
      <c r="M2907" s="312">
        <f t="shared" si="59"/>
        <v>535.39999999999634</v>
      </c>
      <c r="N2907" s="443"/>
      <c r="O2907" s="443"/>
      <c r="P2907" s="443"/>
      <c r="Q2907" s="443"/>
      <c r="R2907" s="343"/>
      <c r="S2907" s="464"/>
      <c r="T2907" s="464"/>
      <c r="U2907" s="461"/>
      <c r="V2907" s="443"/>
      <c r="W2907" s="443"/>
    </row>
    <row r="2908" spans="1:23" ht="15">
      <c r="A2908" s="459" t="s">
        <v>159</v>
      </c>
      <c r="B2908" s="464" t="s">
        <v>835</v>
      </c>
      <c r="C2908" s="443"/>
      <c r="D2908" s="443"/>
      <c r="E2908" s="286" t="s">
        <v>285</v>
      </c>
      <c r="F2908" s="286" t="s">
        <v>285</v>
      </c>
      <c r="G2908" s="286" t="s">
        <v>285</v>
      </c>
      <c r="H2908" s="302">
        <v>505.50000000000728</v>
      </c>
      <c r="I2908" s="286">
        <v>0</v>
      </c>
      <c r="J2908" s="286">
        <v>0</v>
      </c>
      <c r="K2908" s="286"/>
      <c r="L2908" s="313"/>
      <c r="M2908" s="312">
        <f t="shared" si="59"/>
        <v>505.50000000000728</v>
      </c>
      <c r="N2908" s="443"/>
      <c r="O2908" s="443" t="s">
        <v>289</v>
      </c>
      <c r="P2908" s="443"/>
      <c r="Q2908" s="443"/>
      <c r="R2908" s="343"/>
      <c r="S2908" s="464"/>
      <c r="T2908" s="464"/>
      <c r="U2908" s="461"/>
      <c r="V2908" s="443"/>
      <c r="W2908" s="443"/>
    </row>
    <row r="2909" spans="1:23" ht="15">
      <c r="A2909" s="459" t="s">
        <v>160</v>
      </c>
      <c r="B2909" s="464" t="s">
        <v>817</v>
      </c>
      <c r="C2909" s="443"/>
      <c r="D2909" s="443"/>
      <c r="E2909" s="286" t="s">
        <v>285</v>
      </c>
      <c r="F2909" s="286" t="s">
        <v>285</v>
      </c>
      <c r="G2909" s="286" t="s">
        <v>285</v>
      </c>
      <c r="H2909" s="323">
        <v>504.35000000000946</v>
      </c>
      <c r="I2909" s="286">
        <v>0</v>
      </c>
      <c r="J2909" s="286">
        <v>0</v>
      </c>
      <c r="K2909" s="286"/>
      <c r="L2909" s="313"/>
      <c r="M2909" s="312">
        <f t="shared" si="59"/>
        <v>504.35000000000946</v>
      </c>
      <c r="N2909" s="443"/>
      <c r="O2909" s="443" t="s">
        <v>290</v>
      </c>
      <c r="P2909" s="443"/>
      <c r="Q2909" s="443"/>
      <c r="R2909" s="343"/>
      <c r="S2909" s="464"/>
      <c r="T2909" s="464"/>
      <c r="U2909" s="461"/>
      <c r="V2909" s="443"/>
      <c r="W2909" s="443"/>
    </row>
    <row r="2910" spans="1:23" ht="15">
      <c r="A2910" s="459" t="s">
        <v>161</v>
      </c>
      <c r="B2910" s="464" t="s">
        <v>162</v>
      </c>
      <c r="C2910" s="443"/>
      <c r="D2910" s="443"/>
      <c r="E2910" s="286" t="s">
        <v>285</v>
      </c>
      <c r="F2910" s="286" t="s">
        <v>285</v>
      </c>
      <c r="G2910" s="286">
        <v>289.7</v>
      </c>
      <c r="H2910" s="286">
        <v>208.50000000000364</v>
      </c>
      <c r="I2910" s="286">
        <v>0</v>
      </c>
      <c r="J2910" s="286">
        <v>0</v>
      </c>
      <c r="K2910" s="286"/>
      <c r="L2910" s="313"/>
      <c r="M2910" s="312">
        <f t="shared" si="59"/>
        <v>498.20000000000363</v>
      </c>
      <c r="N2910" s="443"/>
      <c r="O2910" s="443"/>
      <c r="P2910" s="443"/>
      <c r="Q2910" s="443"/>
      <c r="R2910" s="343"/>
      <c r="S2910" s="464"/>
      <c r="T2910" s="464"/>
      <c r="U2910" s="461"/>
      <c r="V2910" s="443"/>
      <c r="W2910" s="443"/>
    </row>
    <row r="2911" spans="1:23" ht="15">
      <c r="A2911" s="459" t="s">
        <v>163</v>
      </c>
      <c r="B2911" s="464" t="s">
        <v>863</v>
      </c>
      <c r="C2911" s="443"/>
      <c r="D2911" s="443"/>
      <c r="E2911" s="286" t="s">
        <v>285</v>
      </c>
      <c r="F2911" s="286" t="s">
        <v>285</v>
      </c>
      <c r="G2911" s="286" t="s">
        <v>285</v>
      </c>
      <c r="H2911" s="323">
        <v>489.45000000000073</v>
      </c>
      <c r="I2911" s="286">
        <v>0</v>
      </c>
      <c r="J2911" s="286">
        <v>0</v>
      </c>
      <c r="K2911" s="286"/>
      <c r="L2911" s="313"/>
      <c r="M2911" s="312">
        <f t="shared" si="59"/>
        <v>489.45000000000073</v>
      </c>
      <c r="N2911" s="443"/>
      <c r="O2911" s="443" t="s">
        <v>304</v>
      </c>
      <c r="P2911" s="443"/>
      <c r="Q2911" s="443"/>
      <c r="R2911" s="343"/>
      <c r="S2911" s="464"/>
      <c r="T2911" s="464"/>
      <c r="U2911" s="461"/>
      <c r="V2911" s="443"/>
      <c r="W2911" s="443"/>
    </row>
    <row r="2912" spans="1:23" ht="15">
      <c r="A2912" s="459" t="s">
        <v>281</v>
      </c>
      <c r="B2912" s="464" t="s">
        <v>155</v>
      </c>
      <c r="C2912" s="443"/>
      <c r="D2912" s="443"/>
      <c r="E2912" s="286" t="s">
        <v>285</v>
      </c>
      <c r="F2912" s="286" t="s">
        <v>285</v>
      </c>
      <c r="G2912" s="286">
        <v>220.5</v>
      </c>
      <c r="H2912" s="286">
        <v>247.19999999999709</v>
      </c>
      <c r="I2912" s="286">
        <v>0</v>
      </c>
      <c r="J2912" s="286">
        <v>0</v>
      </c>
      <c r="K2912" s="286"/>
      <c r="L2912" s="313"/>
      <c r="M2912" s="312">
        <f t="shared" si="59"/>
        <v>467.69999999999709</v>
      </c>
      <c r="N2912" s="443"/>
      <c r="O2912" s="443"/>
      <c r="P2912" s="443"/>
      <c r="Q2912" s="443"/>
      <c r="R2912" s="343"/>
      <c r="S2912" s="464"/>
      <c r="T2912" s="464"/>
      <c r="U2912" s="461"/>
      <c r="V2912" s="443"/>
      <c r="W2912" s="443"/>
    </row>
    <row r="2913" spans="1:23" ht="15">
      <c r="A2913" s="459" t="s">
        <v>282</v>
      </c>
      <c r="B2913" s="464" t="s">
        <v>873</v>
      </c>
      <c r="C2913" s="443"/>
      <c r="D2913" s="443"/>
      <c r="E2913" s="286" t="s">
        <v>285</v>
      </c>
      <c r="F2913" s="286" t="s">
        <v>285</v>
      </c>
      <c r="G2913" s="286" t="s">
        <v>285</v>
      </c>
      <c r="H2913" s="323">
        <v>441.84999999999854</v>
      </c>
      <c r="I2913" s="286">
        <v>0</v>
      </c>
      <c r="J2913" s="286">
        <v>0</v>
      </c>
      <c r="K2913" s="286"/>
      <c r="L2913" s="313"/>
      <c r="M2913" s="312">
        <f t="shared" si="59"/>
        <v>441.84999999999854</v>
      </c>
      <c r="N2913" s="443"/>
      <c r="O2913" s="443" t="s">
        <v>294</v>
      </c>
      <c r="P2913" s="443"/>
      <c r="Q2913" s="443"/>
      <c r="R2913" s="343"/>
      <c r="S2913" s="464"/>
      <c r="T2913" s="464"/>
      <c r="U2913" s="461"/>
      <c r="V2913" s="443"/>
      <c r="W2913" s="443"/>
    </row>
    <row r="2914" spans="1:23" ht="15">
      <c r="A2914" s="459" t="s">
        <v>283</v>
      </c>
      <c r="B2914" s="464" t="s">
        <v>819</v>
      </c>
      <c r="C2914" s="443"/>
      <c r="D2914" s="443"/>
      <c r="E2914" s="286" t="s">
        <v>285</v>
      </c>
      <c r="F2914" s="286" t="s">
        <v>285</v>
      </c>
      <c r="G2914" s="286" t="s">
        <v>285</v>
      </c>
      <c r="H2914" s="323">
        <v>441.549999999992</v>
      </c>
      <c r="I2914" s="286">
        <v>0</v>
      </c>
      <c r="J2914" s="286">
        <v>0</v>
      </c>
      <c r="K2914" s="286"/>
      <c r="L2914" s="313"/>
      <c r="M2914" s="312">
        <f t="shared" si="59"/>
        <v>441.549999999992</v>
      </c>
      <c r="N2914" s="443"/>
      <c r="O2914" s="443" t="s">
        <v>295</v>
      </c>
      <c r="P2914" s="443"/>
      <c r="Q2914" s="443"/>
      <c r="R2914" s="343"/>
      <c r="S2914" s="464"/>
      <c r="T2914" s="464"/>
      <c r="U2914" s="461"/>
      <c r="V2914" s="443"/>
      <c r="W2914" s="443"/>
    </row>
    <row r="2915" spans="1:23" ht="15">
      <c r="A2915" s="459" t="s">
        <v>284</v>
      </c>
      <c r="B2915" s="464" t="s">
        <v>842</v>
      </c>
      <c r="C2915" s="443"/>
      <c r="D2915" s="443"/>
      <c r="E2915" s="286" t="s">
        <v>285</v>
      </c>
      <c r="F2915" s="286" t="s">
        <v>285</v>
      </c>
      <c r="G2915" s="286" t="s">
        <v>285</v>
      </c>
      <c r="H2915" s="323">
        <v>438.90000000000873</v>
      </c>
      <c r="I2915" s="286">
        <v>0</v>
      </c>
      <c r="J2915" s="286">
        <v>0</v>
      </c>
      <c r="K2915" s="286"/>
      <c r="L2915" s="313"/>
      <c r="M2915" s="312">
        <f t="shared" si="59"/>
        <v>438.90000000000873</v>
      </c>
      <c r="N2915" s="443"/>
      <c r="O2915" s="443" t="s">
        <v>300</v>
      </c>
      <c r="P2915" s="443"/>
      <c r="Q2915" s="443"/>
      <c r="R2915" s="343"/>
      <c r="S2915" s="464"/>
      <c r="T2915" s="464"/>
      <c r="U2915" s="461"/>
      <c r="V2915" s="443"/>
      <c r="W2915" s="443"/>
    </row>
    <row r="2916" spans="1:23" ht="15">
      <c r="A2916" s="459" t="s">
        <v>808</v>
      </c>
      <c r="B2916" s="464" t="s">
        <v>144</v>
      </c>
      <c r="C2916" s="443"/>
      <c r="D2916" s="443"/>
      <c r="E2916" s="286" t="s">
        <v>285</v>
      </c>
      <c r="F2916" s="286">
        <v>39</v>
      </c>
      <c r="G2916" s="286">
        <v>78.75</v>
      </c>
      <c r="H2916" s="286">
        <v>309.75000000001091</v>
      </c>
      <c r="I2916" s="286">
        <v>0</v>
      </c>
      <c r="J2916" s="286">
        <v>0</v>
      </c>
      <c r="K2916" s="286"/>
      <c r="L2916" s="313"/>
      <c r="M2916" s="312">
        <f t="shared" si="59"/>
        <v>427.50000000001091</v>
      </c>
      <c r="N2916" s="443"/>
      <c r="O2916" s="443"/>
      <c r="P2916" s="443"/>
      <c r="Q2916" s="443"/>
      <c r="R2916" s="343"/>
      <c r="S2916" s="464"/>
      <c r="T2916" s="464"/>
      <c r="U2916" s="461"/>
      <c r="V2916" s="443"/>
      <c r="W2916" s="443"/>
    </row>
    <row r="2917" spans="1:23" ht="15">
      <c r="A2917" s="459" t="s">
        <v>809</v>
      </c>
      <c r="B2917" s="464" t="s">
        <v>822</v>
      </c>
      <c r="C2917" s="443"/>
      <c r="D2917" s="443"/>
      <c r="E2917" s="286" t="s">
        <v>285</v>
      </c>
      <c r="F2917" s="286" t="s">
        <v>285</v>
      </c>
      <c r="G2917" s="286" t="s">
        <v>285</v>
      </c>
      <c r="H2917" s="286">
        <v>427.19999999998618</v>
      </c>
      <c r="I2917" s="286">
        <v>0</v>
      </c>
      <c r="J2917" s="286">
        <v>0</v>
      </c>
      <c r="K2917" s="286"/>
      <c r="L2917" s="313"/>
      <c r="M2917" s="312">
        <f t="shared" si="59"/>
        <v>427.19999999998618</v>
      </c>
      <c r="N2917" s="443"/>
      <c r="O2917" s="443"/>
      <c r="P2917" s="443"/>
      <c r="Q2917" s="443"/>
      <c r="R2917" s="343"/>
      <c r="S2917" s="464"/>
      <c r="T2917" s="464"/>
      <c r="U2917" s="461"/>
      <c r="V2917" s="443"/>
      <c r="W2917" s="443"/>
    </row>
    <row r="2918" spans="1:23" ht="15">
      <c r="A2918" s="459" t="s">
        <v>810</v>
      </c>
      <c r="B2918" s="464" t="s">
        <v>158</v>
      </c>
      <c r="C2918" s="443"/>
      <c r="D2918" s="443"/>
      <c r="E2918" s="286" t="s">
        <v>285</v>
      </c>
      <c r="F2918" s="286" t="s">
        <v>285</v>
      </c>
      <c r="G2918" s="286">
        <v>295.7</v>
      </c>
      <c r="H2918" s="286">
        <v>109.99999999999636</v>
      </c>
      <c r="I2918" s="286">
        <v>0</v>
      </c>
      <c r="J2918" s="286">
        <v>0</v>
      </c>
      <c r="K2918" s="286"/>
      <c r="L2918" s="313"/>
      <c r="M2918" s="312">
        <f t="shared" si="59"/>
        <v>405.69999999999635</v>
      </c>
      <c r="N2918" s="443"/>
      <c r="O2918" s="443"/>
      <c r="P2918" s="443"/>
      <c r="Q2918" s="443"/>
      <c r="R2918" s="343"/>
      <c r="S2918" s="464"/>
      <c r="T2918" s="464"/>
      <c r="U2918" s="461"/>
      <c r="V2918" s="443"/>
      <c r="W2918" s="443"/>
    </row>
    <row r="2919" spans="1:23" ht="15">
      <c r="A2919" s="459" t="s">
        <v>812</v>
      </c>
      <c r="B2919" s="464" t="s">
        <v>179</v>
      </c>
      <c r="C2919" s="443"/>
      <c r="D2919" s="443"/>
      <c r="E2919" s="286">
        <v>378</v>
      </c>
      <c r="F2919" s="286" t="s">
        <v>285</v>
      </c>
      <c r="G2919" s="286" t="s">
        <v>285</v>
      </c>
      <c r="H2919" s="286" t="s">
        <v>285</v>
      </c>
      <c r="I2919" s="286">
        <v>0</v>
      </c>
      <c r="J2919" s="286">
        <v>0</v>
      </c>
      <c r="K2919" s="286"/>
      <c r="L2919" s="313"/>
      <c r="M2919" s="312">
        <f t="shared" si="59"/>
        <v>378</v>
      </c>
      <c r="N2919" s="443"/>
      <c r="O2919" s="443"/>
      <c r="P2919" s="443"/>
      <c r="Q2919" s="443"/>
      <c r="R2919" s="343"/>
      <c r="S2919" s="464"/>
      <c r="T2919" s="464"/>
      <c r="U2919" s="461"/>
      <c r="V2919" s="443"/>
      <c r="W2919" s="443"/>
    </row>
    <row r="2920" spans="1:23" ht="15">
      <c r="A2920" s="459" t="s">
        <v>818</v>
      </c>
      <c r="B2920" s="464" t="s">
        <v>821</v>
      </c>
      <c r="C2920" s="443"/>
      <c r="D2920" s="443"/>
      <c r="E2920" s="286" t="s">
        <v>285</v>
      </c>
      <c r="F2920" s="286" t="s">
        <v>285</v>
      </c>
      <c r="G2920" s="286" t="s">
        <v>285</v>
      </c>
      <c r="H2920" s="286">
        <v>369.24999999999636</v>
      </c>
      <c r="I2920" s="286">
        <v>0</v>
      </c>
      <c r="J2920" s="286">
        <v>0</v>
      </c>
      <c r="K2920" s="286"/>
      <c r="L2920" s="313"/>
      <c r="M2920" s="312">
        <f t="shared" si="59"/>
        <v>369.24999999999636</v>
      </c>
      <c r="N2920" s="443"/>
      <c r="O2920" s="443"/>
      <c r="P2920" s="443"/>
      <c r="Q2920" s="443"/>
      <c r="R2920" s="343"/>
      <c r="S2920" s="464"/>
      <c r="T2920" s="464"/>
      <c r="U2920" s="461"/>
      <c r="V2920" s="443"/>
      <c r="W2920" s="443"/>
    </row>
    <row r="2921" spans="1:23" ht="15">
      <c r="A2921" s="459" t="s">
        <v>820</v>
      </c>
      <c r="B2921" s="459" t="s">
        <v>806</v>
      </c>
      <c r="C2921" s="443"/>
      <c r="D2921" s="443"/>
      <c r="E2921" s="286" t="s">
        <v>285</v>
      </c>
      <c r="F2921" s="286" t="s">
        <v>285</v>
      </c>
      <c r="G2921" s="286" t="s">
        <v>285</v>
      </c>
      <c r="H2921" s="286">
        <v>356.19999999999709</v>
      </c>
      <c r="I2921" s="286">
        <v>0</v>
      </c>
      <c r="J2921" s="286">
        <v>0</v>
      </c>
      <c r="K2921" s="286"/>
      <c r="L2921" s="313"/>
      <c r="M2921" s="312">
        <f t="shared" si="59"/>
        <v>356.19999999999709</v>
      </c>
      <c r="N2921" s="443"/>
      <c r="O2921" s="443"/>
      <c r="P2921" s="443"/>
      <c r="Q2921" s="443"/>
      <c r="R2921" s="343"/>
      <c r="S2921" s="464"/>
      <c r="T2921" s="464"/>
      <c r="U2921" s="461"/>
      <c r="V2921" s="443"/>
      <c r="W2921" s="443"/>
    </row>
    <row r="2922" spans="1:23" ht="15">
      <c r="A2922" s="459" t="s">
        <v>823</v>
      </c>
      <c r="B2922" s="464" t="s">
        <v>164</v>
      </c>
      <c r="C2922" s="443"/>
      <c r="D2922" s="443"/>
      <c r="E2922" s="286" t="s">
        <v>285</v>
      </c>
      <c r="F2922" s="286" t="s">
        <v>285</v>
      </c>
      <c r="G2922" s="323">
        <v>350.5</v>
      </c>
      <c r="H2922" s="286" t="s">
        <v>285</v>
      </c>
      <c r="I2922" s="286">
        <v>0</v>
      </c>
      <c r="J2922" s="286">
        <v>0</v>
      </c>
      <c r="K2922" s="286"/>
      <c r="L2922" s="313"/>
      <c r="M2922" s="312">
        <f t="shared" si="59"/>
        <v>350.5</v>
      </c>
      <c r="N2922" s="443"/>
      <c r="O2922" s="443" t="s">
        <v>299</v>
      </c>
      <c r="P2922" s="443"/>
      <c r="Q2922" s="443"/>
      <c r="R2922" s="343"/>
      <c r="S2922" s="464"/>
      <c r="T2922" s="464"/>
      <c r="U2922" s="461"/>
      <c r="V2922" s="443"/>
      <c r="W2922" s="443"/>
    </row>
    <row r="2923" spans="1:23" ht="15">
      <c r="A2923" s="459" t="s">
        <v>824</v>
      </c>
      <c r="B2923" s="464" t="s">
        <v>869</v>
      </c>
      <c r="C2923" s="443"/>
      <c r="D2923" s="443"/>
      <c r="E2923" s="286" t="s">
        <v>285</v>
      </c>
      <c r="F2923" s="286" t="s">
        <v>285</v>
      </c>
      <c r="G2923" s="286" t="s">
        <v>285</v>
      </c>
      <c r="H2923" s="286">
        <v>331.69999999999345</v>
      </c>
      <c r="I2923" s="286">
        <v>0</v>
      </c>
      <c r="J2923" s="286">
        <v>0</v>
      </c>
      <c r="K2923" s="286"/>
      <c r="L2923" s="313"/>
      <c r="M2923" s="312">
        <f t="shared" si="59"/>
        <v>331.69999999999345</v>
      </c>
      <c r="N2923" s="443"/>
      <c r="O2923" s="443"/>
      <c r="P2923" s="443"/>
      <c r="Q2923" s="443"/>
      <c r="R2923" s="343"/>
      <c r="S2923" s="464"/>
      <c r="T2923" s="464"/>
      <c r="U2923" s="461"/>
      <c r="V2923" s="443"/>
      <c r="W2923" s="443"/>
    </row>
    <row r="2924" spans="1:23" ht="15">
      <c r="A2924" s="459" t="s">
        <v>827</v>
      </c>
      <c r="B2924" s="464" t="s">
        <v>830</v>
      </c>
      <c r="C2924" s="443"/>
      <c r="D2924" s="443"/>
      <c r="E2924" s="286" t="s">
        <v>285</v>
      </c>
      <c r="F2924" s="286" t="s">
        <v>285</v>
      </c>
      <c r="G2924" s="286" t="s">
        <v>285</v>
      </c>
      <c r="H2924" s="286">
        <v>327.70000000000437</v>
      </c>
      <c r="I2924" s="286">
        <v>0</v>
      </c>
      <c r="J2924" s="286">
        <v>0</v>
      </c>
      <c r="K2924" s="286"/>
      <c r="L2924" s="313"/>
      <c r="M2924" s="312">
        <f t="shared" si="59"/>
        <v>327.70000000000437</v>
      </c>
      <c r="N2924" s="443"/>
      <c r="O2924" s="443"/>
      <c r="P2924" s="443"/>
      <c r="Q2924" s="443"/>
      <c r="R2924" s="343"/>
      <c r="S2924" s="464"/>
      <c r="T2924" s="464"/>
      <c r="U2924" s="461"/>
      <c r="V2924" s="443"/>
      <c r="W2924" s="443"/>
    </row>
    <row r="2925" spans="1:23" ht="15">
      <c r="A2925" s="459" t="s">
        <v>829</v>
      </c>
      <c r="B2925" s="464" t="s">
        <v>851</v>
      </c>
      <c r="C2925" s="443"/>
      <c r="D2925" s="443"/>
      <c r="E2925" s="286" t="s">
        <v>285</v>
      </c>
      <c r="F2925" s="286" t="s">
        <v>285</v>
      </c>
      <c r="G2925" s="286" t="s">
        <v>285</v>
      </c>
      <c r="H2925" s="286">
        <v>315.35000000000218</v>
      </c>
      <c r="I2925" s="286">
        <v>0</v>
      </c>
      <c r="J2925" s="286">
        <v>0</v>
      </c>
      <c r="K2925" s="286"/>
      <c r="L2925" s="313"/>
      <c r="M2925" s="312">
        <f t="shared" si="59"/>
        <v>315.35000000000218</v>
      </c>
      <c r="N2925" s="443"/>
      <c r="O2925" s="443"/>
      <c r="P2925" s="443"/>
      <c r="Q2925" s="443"/>
      <c r="R2925" s="343"/>
      <c r="S2925" s="464"/>
      <c r="T2925" s="464"/>
      <c r="U2925" s="461"/>
      <c r="V2925" s="443"/>
      <c r="W2925" s="443"/>
    </row>
    <row r="2926" spans="1:23" ht="15">
      <c r="A2926" s="459" t="s">
        <v>834</v>
      </c>
      <c r="B2926" s="464" t="s">
        <v>861</v>
      </c>
      <c r="C2926" s="443"/>
      <c r="D2926" s="443"/>
      <c r="E2926" s="286" t="s">
        <v>285</v>
      </c>
      <c r="F2926" s="286" t="s">
        <v>285</v>
      </c>
      <c r="G2926" s="286" t="s">
        <v>285</v>
      </c>
      <c r="H2926" s="286">
        <v>302.40000000000146</v>
      </c>
      <c r="I2926" s="286">
        <v>0</v>
      </c>
      <c r="J2926" s="286">
        <v>0</v>
      </c>
      <c r="K2926" s="286"/>
      <c r="L2926" s="313"/>
      <c r="M2926" s="312">
        <f t="shared" si="59"/>
        <v>302.40000000000146</v>
      </c>
      <c r="N2926" s="443"/>
      <c r="O2926" s="443"/>
      <c r="P2926" s="443"/>
      <c r="Q2926" s="443"/>
      <c r="R2926" s="343"/>
      <c r="S2926" s="464"/>
      <c r="T2926" s="464"/>
      <c r="U2926" s="461"/>
      <c r="V2926" s="443"/>
      <c r="W2926" s="443"/>
    </row>
    <row r="2927" spans="1:23" ht="15">
      <c r="A2927" s="459" t="s">
        <v>838</v>
      </c>
      <c r="B2927" s="464" t="s">
        <v>855</v>
      </c>
      <c r="C2927" s="443"/>
      <c r="D2927" s="443"/>
      <c r="E2927" s="286" t="s">
        <v>285</v>
      </c>
      <c r="F2927" s="286" t="s">
        <v>285</v>
      </c>
      <c r="G2927" s="286" t="s">
        <v>285</v>
      </c>
      <c r="H2927" s="286">
        <v>298.50000000000364</v>
      </c>
      <c r="I2927" s="286">
        <v>0</v>
      </c>
      <c r="J2927" s="286">
        <v>0</v>
      </c>
      <c r="K2927" s="286"/>
      <c r="L2927" s="313"/>
      <c r="M2927" s="312">
        <f t="shared" si="59"/>
        <v>298.50000000000364</v>
      </c>
      <c r="N2927" s="443"/>
      <c r="O2927" s="443"/>
      <c r="P2927" s="443"/>
      <c r="Q2927" s="443"/>
      <c r="R2927" s="343"/>
      <c r="S2927" s="464"/>
      <c r="T2927" s="464"/>
      <c r="U2927" s="461"/>
      <c r="V2927" s="443"/>
      <c r="W2927" s="443"/>
    </row>
    <row r="2928" spans="1:23" ht="15">
      <c r="A2928" s="459" t="s">
        <v>839</v>
      </c>
      <c r="B2928" s="464" t="s">
        <v>828</v>
      </c>
      <c r="C2928" s="443"/>
      <c r="D2928" s="443"/>
      <c r="E2928" s="286" t="s">
        <v>285</v>
      </c>
      <c r="F2928" s="286" t="s">
        <v>285</v>
      </c>
      <c r="G2928" s="286" t="s">
        <v>285</v>
      </c>
      <c r="H2928" s="286">
        <v>280.99999999999636</v>
      </c>
      <c r="I2928" s="286">
        <v>0</v>
      </c>
      <c r="J2928" s="286">
        <v>0</v>
      </c>
      <c r="K2928" s="286"/>
      <c r="L2928" s="313"/>
      <c r="M2928" s="312">
        <f t="shared" si="59"/>
        <v>280.99999999999636</v>
      </c>
      <c r="N2928" s="443"/>
      <c r="O2928" s="443"/>
      <c r="P2928" s="443"/>
      <c r="Q2928" s="443"/>
      <c r="R2928" s="343"/>
      <c r="S2928" s="464"/>
      <c r="T2928" s="464"/>
      <c r="U2928" s="461"/>
      <c r="V2928" s="443"/>
      <c r="W2928" s="443"/>
    </row>
    <row r="2929" spans="1:23" ht="15">
      <c r="A2929" s="459" t="s">
        <v>840</v>
      </c>
      <c r="B2929" s="464" t="s">
        <v>847</v>
      </c>
      <c r="C2929" s="443"/>
      <c r="D2929" s="443"/>
      <c r="E2929" s="286" t="s">
        <v>285</v>
      </c>
      <c r="F2929" s="286" t="s">
        <v>285</v>
      </c>
      <c r="G2929" s="286" t="s">
        <v>285</v>
      </c>
      <c r="H2929" s="286">
        <v>267.09999999999854</v>
      </c>
      <c r="I2929" s="286">
        <v>0</v>
      </c>
      <c r="J2929" s="286">
        <v>0</v>
      </c>
      <c r="K2929" s="286"/>
      <c r="L2929" s="313"/>
      <c r="M2929" s="312">
        <f t="shared" si="59"/>
        <v>267.09999999999854</v>
      </c>
      <c r="N2929" s="443"/>
      <c r="O2929" s="443"/>
      <c r="P2929" s="443"/>
      <c r="Q2929" s="443"/>
      <c r="R2929" s="343"/>
      <c r="S2929" s="464"/>
      <c r="T2929" s="464"/>
      <c r="U2929" s="461"/>
      <c r="V2929" s="443"/>
      <c r="W2929" s="443"/>
    </row>
    <row r="2930" spans="1:23" ht="15">
      <c r="A2930" s="459" t="s">
        <v>846</v>
      </c>
      <c r="B2930" s="464" t="s">
        <v>844</v>
      </c>
      <c r="C2930" s="443"/>
      <c r="D2930" s="443"/>
      <c r="E2930" s="286" t="s">
        <v>285</v>
      </c>
      <c r="F2930" s="286" t="s">
        <v>285</v>
      </c>
      <c r="G2930" s="286" t="s">
        <v>285</v>
      </c>
      <c r="H2930" s="286">
        <v>234.59999999999854</v>
      </c>
      <c r="I2930" s="286">
        <v>0</v>
      </c>
      <c r="J2930" s="286">
        <v>0</v>
      </c>
      <c r="K2930" s="286"/>
      <c r="L2930" s="313"/>
      <c r="M2930" s="312">
        <f t="shared" si="59"/>
        <v>234.59999999999854</v>
      </c>
      <c r="N2930" s="443"/>
      <c r="O2930" s="443"/>
      <c r="P2930" s="443"/>
      <c r="Q2930" s="443"/>
      <c r="R2930" s="343"/>
      <c r="S2930" s="464"/>
      <c r="T2930" s="464"/>
      <c r="U2930" s="461"/>
      <c r="V2930" s="443"/>
      <c r="W2930" s="443"/>
    </row>
    <row r="2931" spans="1:23" ht="15">
      <c r="A2931" s="459" t="s">
        <v>854</v>
      </c>
      <c r="B2931" s="464" t="s">
        <v>852</v>
      </c>
      <c r="C2931" s="443"/>
      <c r="D2931" s="443"/>
      <c r="E2931" s="286" t="s">
        <v>285</v>
      </c>
      <c r="F2931" s="286" t="s">
        <v>285</v>
      </c>
      <c r="G2931" s="286" t="s">
        <v>285</v>
      </c>
      <c r="H2931" s="286">
        <v>202.50000000000364</v>
      </c>
      <c r="I2931" s="286">
        <v>0</v>
      </c>
      <c r="J2931" s="286">
        <v>0</v>
      </c>
      <c r="K2931" s="286"/>
      <c r="L2931" s="313"/>
      <c r="M2931" s="312">
        <f t="shared" si="59"/>
        <v>202.50000000000364</v>
      </c>
      <c r="N2931" s="443"/>
      <c r="O2931" s="443"/>
      <c r="P2931" s="443"/>
      <c r="Q2931" s="443"/>
      <c r="R2931" s="343"/>
      <c r="S2931" s="464"/>
      <c r="T2931" s="464"/>
      <c r="U2931" s="461"/>
      <c r="V2931" s="443"/>
      <c r="W2931" s="443"/>
    </row>
    <row r="2932" spans="1:23" ht="15">
      <c r="A2932" s="459" t="s">
        <v>858</v>
      </c>
      <c r="B2932" s="464" t="s">
        <v>856</v>
      </c>
      <c r="C2932" s="443"/>
      <c r="D2932" s="443"/>
      <c r="E2932" s="286" t="s">
        <v>285</v>
      </c>
      <c r="F2932" s="286" t="s">
        <v>285</v>
      </c>
      <c r="G2932" s="286" t="s">
        <v>285</v>
      </c>
      <c r="H2932" s="286">
        <v>184.5</v>
      </c>
      <c r="I2932" s="286">
        <v>0</v>
      </c>
      <c r="J2932" s="286">
        <v>0</v>
      </c>
      <c r="K2932" s="286"/>
      <c r="L2932" s="313"/>
      <c r="M2932" s="312">
        <f t="shared" si="59"/>
        <v>184.5</v>
      </c>
      <c r="N2932" s="443"/>
      <c r="O2932" s="443"/>
      <c r="P2932" s="443"/>
      <c r="Q2932" s="443"/>
      <c r="R2932" s="343"/>
      <c r="S2932" s="464"/>
      <c r="T2932" s="464"/>
      <c r="U2932" s="461"/>
      <c r="V2932" s="443"/>
      <c r="W2932" s="443"/>
    </row>
    <row r="2933" spans="1:23" ht="15">
      <c r="A2933" s="459" t="s">
        <v>859</v>
      </c>
      <c r="B2933" s="464" t="s">
        <v>826</v>
      </c>
      <c r="C2933" s="443"/>
      <c r="D2933" s="443"/>
      <c r="E2933" s="286" t="s">
        <v>285</v>
      </c>
      <c r="F2933" s="286" t="s">
        <v>285</v>
      </c>
      <c r="G2933" s="286" t="s">
        <v>285</v>
      </c>
      <c r="H2933" s="286">
        <v>182.19999999999345</v>
      </c>
      <c r="I2933" s="286">
        <v>0</v>
      </c>
      <c r="J2933" s="286">
        <v>0</v>
      </c>
      <c r="K2933" s="286"/>
      <c r="L2933" s="313"/>
      <c r="M2933" s="312">
        <f t="shared" si="59"/>
        <v>182.19999999999345</v>
      </c>
      <c r="N2933" s="443"/>
      <c r="O2933" s="443"/>
      <c r="P2933" s="443"/>
      <c r="Q2933" s="443"/>
      <c r="R2933" s="343"/>
      <c r="S2933" s="464"/>
      <c r="T2933" s="464"/>
      <c r="U2933" s="461"/>
      <c r="V2933" s="443"/>
      <c r="W2933" s="443"/>
    </row>
    <row r="2934" spans="1:23" ht="15">
      <c r="A2934" s="459" t="s">
        <v>860</v>
      </c>
      <c r="B2934" s="464" t="s">
        <v>811</v>
      </c>
      <c r="C2934" s="443"/>
      <c r="D2934" s="443"/>
      <c r="E2934" s="286" t="s">
        <v>285</v>
      </c>
      <c r="F2934" s="286" t="s">
        <v>285</v>
      </c>
      <c r="G2934" s="286" t="s">
        <v>285</v>
      </c>
      <c r="H2934" s="286">
        <v>179.24999999999636</v>
      </c>
      <c r="I2934" s="286">
        <v>0</v>
      </c>
      <c r="J2934" s="286">
        <v>0</v>
      </c>
      <c r="K2934" s="286"/>
      <c r="L2934" s="313"/>
      <c r="M2934" s="312">
        <f t="shared" si="59"/>
        <v>179.24999999999636</v>
      </c>
      <c r="N2934" s="443"/>
      <c r="O2934" s="443"/>
      <c r="P2934" s="443"/>
      <c r="Q2934" s="443"/>
      <c r="R2934" s="343"/>
      <c r="S2934" s="464"/>
      <c r="T2934" s="464"/>
      <c r="U2934" s="461"/>
      <c r="V2934" s="443"/>
      <c r="W2934" s="443"/>
    </row>
    <row r="2935" spans="1:23" ht="15">
      <c r="A2935" s="459" t="s">
        <v>866</v>
      </c>
      <c r="B2935" s="464" t="s">
        <v>857</v>
      </c>
      <c r="C2935" s="443"/>
      <c r="D2935" s="443"/>
      <c r="E2935" s="286" t="s">
        <v>285</v>
      </c>
      <c r="F2935" s="286" t="s">
        <v>285</v>
      </c>
      <c r="G2935" s="286" t="s">
        <v>285</v>
      </c>
      <c r="H2935" s="286">
        <v>162.49999999999636</v>
      </c>
      <c r="I2935" s="286">
        <v>0</v>
      </c>
      <c r="J2935" s="286">
        <v>0</v>
      </c>
      <c r="K2935" s="286"/>
      <c r="L2935" s="313"/>
      <c r="M2935" s="312">
        <f t="shared" si="59"/>
        <v>162.49999999999636</v>
      </c>
      <c r="N2935" s="443"/>
      <c r="O2935" s="443"/>
      <c r="P2935" s="443"/>
      <c r="Q2935" s="443"/>
      <c r="R2935" s="343"/>
      <c r="S2935" s="464"/>
      <c r="T2935" s="464"/>
      <c r="U2935" s="461"/>
      <c r="V2935" s="443"/>
      <c r="W2935" s="443"/>
    </row>
    <row r="2936" spans="1:23" ht="15">
      <c r="A2936" s="459" t="s">
        <v>867</v>
      </c>
      <c r="B2936" s="464" t="s">
        <v>836</v>
      </c>
      <c r="C2936" s="443"/>
      <c r="D2936" s="443"/>
      <c r="E2936" s="286" t="s">
        <v>285</v>
      </c>
      <c r="F2936" s="286" t="s">
        <v>285</v>
      </c>
      <c r="G2936" s="286" t="s">
        <v>285</v>
      </c>
      <c r="H2936" s="286">
        <v>159.5</v>
      </c>
      <c r="I2936" s="286">
        <v>0</v>
      </c>
      <c r="J2936" s="286">
        <v>0</v>
      </c>
      <c r="K2936" s="286"/>
      <c r="L2936" s="313"/>
      <c r="M2936" s="312">
        <f t="shared" si="59"/>
        <v>159.5</v>
      </c>
      <c r="N2936" s="443"/>
      <c r="O2936" s="443"/>
      <c r="P2936" s="443"/>
      <c r="Q2936" s="443"/>
      <c r="R2936" s="443"/>
      <c r="S2936" s="443"/>
      <c r="T2936" s="443"/>
      <c r="U2936" s="443"/>
      <c r="V2936" s="443"/>
      <c r="W2936" s="443"/>
    </row>
    <row r="2937" spans="1:23" ht="15">
      <c r="A2937" s="459" t="s">
        <v>868</v>
      </c>
      <c r="B2937" s="459" t="s">
        <v>807</v>
      </c>
      <c r="C2937" s="443"/>
      <c r="D2937" s="443"/>
      <c r="E2937" s="286" t="s">
        <v>285</v>
      </c>
      <c r="F2937" s="286" t="s">
        <v>285</v>
      </c>
      <c r="G2937" s="286" t="s">
        <v>285</v>
      </c>
      <c r="H2937" s="286">
        <v>154</v>
      </c>
      <c r="I2937" s="286">
        <v>0</v>
      </c>
      <c r="J2937" s="286">
        <v>0</v>
      </c>
      <c r="K2937" s="286"/>
      <c r="L2937" s="313"/>
      <c r="M2937" s="312">
        <f t="shared" si="59"/>
        <v>154</v>
      </c>
      <c r="N2937" s="443"/>
      <c r="O2937" s="443"/>
      <c r="P2937" s="443"/>
      <c r="Q2937" s="443"/>
      <c r="R2937" s="443"/>
      <c r="S2937" s="443"/>
      <c r="T2937" s="443"/>
      <c r="U2937" s="443"/>
      <c r="V2937" s="443"/>
      <c r="W2937" s="443"/>
    </row>
    <row r="2938" spans="1:23" ht="15">
      <c r="A2938" s="459" t="s">
        <v>870</v>
      </c>
      <c r="B2938" s="464" t="s">
        <v>837</v>
      </c>
      <c r="C2938" s="443"/>
      <c r="D2938" s="443"/>
      <c r="E2938" s="286" t="s">
        <v>285</v>
      </c>
      <c r="F2938" s="286" t="s">
        <v>285</v>
      </c>
      <c r="G2938" s="286" t="s">
        <v>285</v>
      </c>
      <c r="H2938" s="286">
        <v>144.50000000000364</v>
      </c>
      <c r="I2938" s="286">
        <v>0</v>
      </c>
      <c r="J2938" s="286">
        <v>0</v>
      </c>
      <c r="K2938" s="286"/>
      <c r="L2938" s="313"/>
      <c r="M2938" s="312">
        <f t="shared" si="59"/>
        <v>144.50000000000364</v>
      </c>
      <c r="N2938" s="443"/>
      <c r="O2938" s="443"/>
      <c r="P2938" s="443"/>
      <c r="Q2938" s="443"/>
      <c r="R2938" s="443"/>
      <c r="S2938" s="443"/>
      <c r="T2938" s="443"/>
      <c r="U2938" s="443"/>
      <c r="V2938" s="443"/>
      <c r="W2938" s="443"/>
    </row>
    <row r="2939" spans="1:23" ht="15">
      <c r="A2939" s="459" t="s">
        <v>871</v>
      </c>
      <c r="B2939" s="459" t="s">
        <v>801</v>
      </c>
      <c r="C2939" s="443"/>
      <c r="D2939" s="443"/>
      <c r="E2939" s="286" t="s">
        <v>285</v>
      </c>
      <c r="F2939" s="286" t="s">
        <v>285</v>
      </c>
      <c r="G2939" s="286" t="s">
        <v>285</v>
      </c>
      <c r="H2939" s="286">
        <v>60.500000000007276</v>
      </c>
      <c r="I2939" s="286">
        <v>0</v>
      </c>
      <c r="J2939" s="286">
        <v>0</v>
      </c>
      <c r="K2939" s="286"/>
      <c r="L2939" s="313"/>
      <c r="M2939" s="312">
        <f t="shared" si="59"/>
        <v>60.500000000007276</v>
      </c>
      <c r="N2939" s="443"/>
      <c r="O2939" s="443"/>
      <c r="P2939" s="443"/>
      <c r="Q2939" s="443"/>
      <c r="R2939" s="443"/>
      <c r="S2939" s="443"/>
      <c r="T2939" s="443"/>
      <c r="U2939" s="443"/>
      <c r="V2939" s="443"/>
      <c r="W2939" s="443"/>
    </row>
    <row r="2940" spans="1:23" ht="15">
      <c r="A2940" s="459" t="s">
        <v>872</v>
      </c>
      <c r="B2940" s="361" t="s">
        <v>1854</v>
      </c>
      <c r="C2940" s="446"/>
      <c r="D2940" s="446"/>
      <c r="E2940" s="286" t="s">
        <v>285</v>
      </c>
      <c r="F2940" s="286" t="s">
        <v>285</v>
      </c>
      <c r="G2940" s="286" t="s">
        <v>285</v>
      </c>
      <c r="H2940" s="286" t="s">
        <v>285</v>
      </c>
      <c r="I2940" s="286">
        <v>0</v>
      </c>
      <c r="J2940" s="286">
        <v>0</v>
      </c>
      <c r="K2940" s="286"/>
      <c r="L2940" s="313"/>
      <c r="M2940" s="312">
        <f t="shared" si="59"/>
        <v>0</v>
      </c>
      <c r="N2940" s="443"/>
      <c r="O2940" s="443"/>
      <c r="P2940" s="443"/>
      <c r="Q2940" s="443"/>
      <c r="R2940" s="443"/>
      <c r="S2940" s="443"/>
      <c r="T2940" s="443"/>
      <c r="U2940" s="443"/>
      <c r="V2940" s="443"/>
      <c r="W2940" s="443"/>
    </row>
    <row r="2941" spans="1:23" ht="15">
      <c r="A2941" s="459" t="s">
        <v>875</v>
      </c>
      <c r="B2941" s="361" t="s">
        <v>1849</v>
      </c>
      <c r="C2941" s="446"/>
      <c r="D2941" s="446"/>
      <c r="E2941" s="286" t="s">
        <v>285</v>
      </c>
      <c r="F2941" s="286" t="s">
        <v>285</v>
      </c>
      <c r="G2941" s="286" t="s">
        <v>285</v>
      </c>
      <c r="H2941" s="286" t="s">
        <v>285</v>
      </c>
      <c r="I2941" s="286">
        <v>0</v>
      </c>
      <c r="J2941" s="286">
        <v>0</v>
      </c>
      <c r="K2941" s="286"/>
      <c r="L2941" s="313"/>
      <c r="M2941" s="312">
        <f t="shared" si="59"/>
        <v>0</v>
      </c>
      <c r="N2941" s="443"/>
      <c r="O2941" s="443"/>
      <c r="P2941" s="443"/>
      <c r="Q2941" s="443"/>
      <c r="R2941" s="443"/>
      <c r="S2941" s="443"/>
      <c r="T2941" s="443"/>
      <c r="U2941" s="443"/>
      <c r="V2941" s="443"/>
      <c r="W2941" s="443"/>
    </row>
    <row r="2942" spans="1:23" ht="15">
      <c r="A2942" s="459" t="s">
        <v>1006</v>
      </c>
      <c r="B2942" s="361" t="s">
        <v>1844</v>
      </c>
      <c r="C2942" s="446"/>
      <c r="D2942" s="446"/>
      <c r="E2942" s="286" t="s">
        <v>285</v>
      </c>
      <c r="F2942" s="286" t="s">
        <v>285</v>
      </c>
      <c r="G2942" s="286" t="s">
        <v>285</v>
      </c>
      <c r="H2942" s="286" t="s">
        <v>285</v>
      </c>
      <c r="I2942" s="286">
        <v>0</v>
      </c>
      <c r="J2942" s="286">
        <v>0</v>
      </c>
      <c r="K2942" s="286"/>
      <c r="L2942" s="313"/>
      <c r="M2942" s="312">
        <f t="shared" si="59"/>
        <v>0</v>
      </c>
      <c r="N2942" s="443"/>
      <c r="O2942" s="443"/>
      <c r="P2942" s="443"/>
      <c r="Q2942" s="443"/>
      <c r="R2942" s="443"/>
      <c r="S2942" s="443"/>
      <c r="T2942" s="443"/>
      <c r="U2942" s="443"/>
      <c r="V2942" s="443"/>
      <c r="W2942" s="443"/>
    </row>
    <row r="2943" spans="1:23" ht="15">
      <c r="A2943" s="459" t="s">
        <v>1007</v>
      </c>
      <c r="B2943" s="361" t="s">
        <v>1850</v>
      </c>
      <c r="C2943" s="446"/>
      <c r="D2943" s="446"/>
      <c r="E2943" s="286" t="s">
        <v>285</v>
      </c>
      <c r="F2943" s="286" t="s">
        <v>285</v>
      </c>
      <c r="G2943" s="286" t="s">
        <v>285</v>
      </c>
      <c r="H2943" s="286" t="s">
        <v>285</v>
      </c>
      <c r="I2943" s="286">
        <v>0</v>
      </c>
      <c r="J2943" s="286">
        <v>0</v>
      </c>
      <c r="K2943" s="286"/>
      <c r="L2943" s="313"/>
      <c r="M2943" s="312">
        <f t="shared" si="59"/>
        <v>0</v>
      </c>
      <c r="N2943" s="443"/>
      <c r="O2943" s="443"/>
      <c r="P2943" s="443"/>
      <c r="Q2943" s="443"/>
      <c r="R2943" s="443"/>
      <c r="S2943" s="443"/>
      <c r="T2943" s="443"/>
      <c r="U2943" s="443"/>
      <c r="V2943" s="443"/>
      <c r="W2943" s="443"/>
    </row>
    <row r="2944" spans="1:23" ht="15">
      <c r="A2944" s="459" t="s">
        <v>1008</v>
      </c>
      <c r="B2944" s="361" t="s">
        <v>1852</v>
      </c>
      <c r="C2944" s="446"/>
      <c r="D2944" s="446"/>
      <c r="E2944" s="286" t="s">
        <v>285</v>
      </c>
      <c r="F2944" s="286" t="s">
        <v>285</v>
      </c>
      <c r="G2944" s="286" t="s">
        <v>285</v>
      </c>
      <c r="H2944" s="286" t="s">
        <v>285</v>
      </c>
      <c r="I2944" s="286">
        <v>0</v>
      </c>
      <c r="J2944" s="286">
        <v>0</v>
      </c>
      <c r="K2944" s="286"/>
      <c r="L2944" s="313"/>
      <c r="M2944" s="312">
        <f t="shared" si="59"/>
        <v>0</v>
      </c>
      <c r="N2944" s="443"/>
      <c r="O2944" s="443"/>
      <c r="P2944" s="443"/>
      <c r="Q2944" s="443"/>
      <c r="R2944" s="443"/>
      <c r="S2944" s="443"/>
      <c r="T2944" s="443"/>
      <c r="U2944" s="443"/>
      <c r="V2944" s="443"/>
      <c r="W2944" s="443"/>
    </row>
    <row r="2945" spans="1:23" ht="15">
      <c r="A2945" s="459" t="s">
        <v>1009</v>
      </c>
      <c r="B2945" s="343" t="s">
        <v>1837</v>
      </c>
      <c r="C2945" s="446"/>
      <c r="D2945" s="446"/>
      <c r="E2945" s="286" t="s">
        <v>285</v>
      </c>
      <c r="F2945" s="286" t="s">
        <v>285</v>
      </c>
      <c r="G2945" s="286" t="s">
        <v>285</v>
      </c>
      <c r="H2945" s="286" t="s">
        <v>285</v>
      </c>
      <c r="I2945" s="286">
        <v>0</v>
      </c>
      <c r="J2945" s="286">
        <v>0</v>
      </c>
      <c r="K2945" s="286"/>
      <c r="L2945" s="313"/>
      <c r="M2945" s="312">
        <f t="shared" si="59"/>
        <v>0</v>
      </c>
      <c r="N2945" s="443"/>
      <c r="O2945" s="443"/>
      <c r="P2945" s="443"/>
      <c r="Q2945" s="443"/>
      <c r="R2945" s="443"/>
      <c r="S2945" s="443"/>
      <c r="T2945" s="443"/>
      <c r="U2945" s="443"/>
      <c r="V2945" s="443"/>
      <c r="W2945" s="443"/>
    </row>
    <row r="2946" spans="1:23" ht="15">
      <c r="A2946" s="459" t="s">
        <v>1010</v>
      </c>
      <c r="B2946" s="361" t="s">
        <v>1839</v>
      </c>
      <c r="C2946" s="446"/>
      <c r="D2946" s="446"/>
      <c r="E2946" s="286" t="s">
        <v>285</v>
      </c>
      <c r="F2946" s="286" t="s">
        <v>285</v>
      </c>
      <c r="G2946" s="286" t="s">
        <v>285</v>
      </c>
      <c r="H2946" s="286" t="s">
        <v>285</v>
      </c>
      <c r="I2946" s="286">
        <v>0</v>
      </c>
      <c r="J2946" s="286">
        <v>0</v>
      </c>
      <c r="K2946" s="286"/>
      <c r="L2946" s="313"/>
      <c r="M2946" s="312">
        <f t="shared" ref="M2946:M2965" si="60">SUM(E2946:I2946)</f>
        <v>0</v>
      </c>
      <c r="N2946" s="443"/>
      <c r="O2946" s="443"/>
      <c r="P2946" s="443"/>
      <c r="Q2946" s="443"/>
      <c r="R2946" s="443"/>
      <c r="S2946" s="443"/>
      <c r="T2946" s="443"/>
      <c r="U2946" s="443"/>
      <c r="V2946" s="443"/>
      <c r="W2946" s="443"/>
    </row>
    <row r="2947" spans="1:23" ht="15">
      <c r="A2947" s="459" t="s">
        <v>1011</v>
      </c>
      <c r="B2947" s="361" t="s">
        <v>1842</v>
      </c>
      <c r="C2947" s="446"/>
      <c r="D2947" s="446"/>
      <c r="E2947" s="286" t="s">
        <v>285</v>
      </c>
      <c r="F2947" s="286" t="s">
        <v>285</v>
      </c>
      <c r="G2947" s="286" t="s">
        <v>285</v>
      </c>
      <c r="H2947" s="286" t="s">
        <v>285</v>
      </c>
      <c r="I2947" s="286">
        <v>0</v>
      </c>
      <c r="J2947" s="286">
        <v>0</v>
      </c>
      <c r="K2947" s="286"/>
      <c r="L2947" s="313"/>
      <c r="M2947" s="312">
        <f t="shared" si="60"/>
        <v>0</v>
      </c>
      <c r="N2947" s="443"/>
      <c r="O2947" s="443"/>
      <c r="P2947" s="443"/>
      <c r="Q2947" s="443"/>
      <c r="R2947" s="443"/>
      <c r="S2947" s="443"/>
      <c r="T2947" s="443"/>
      <c r="U2947" s="443"/>
      <c r="V2947" s="443"/>
      <c r="W2947" s="443"/>
    </row>
    <row r="2948" spans="1:23" ht="15">
      <c r="A2948" s="459" t="s">
        <v>1012</v>
      </c>
      <c r="B2948" s="361" t="s">
        <v>1841</v>
      </c>
      <c r="C2948" s="446"/>
      <c r="D2948" s="446"/>
      <c r="E2948" s="286" t="s">
        <v>285</v>
      </c>
      <c r="F2948" s="286" t="s">
        <v>285</v>
      </c>
      <c r="G2948" s="286" t="s">
        <v>285</v>
      </c>
      <c r="H2948" s="286" t="s">
        <v>285</v>
      </c>
      <c r="I2948" s="286">
        <v>0</v>
      </c>
      <c r="J2948" s="286">
        <v>0</v>
      </c>
      <c r="K2948" s="286"/>
      <c r="L2948" s="313"/>
      <c r="M2948" s="312">
        <f t="shared" si="60"/>
        <v>0</v>
      </c>
      <c r="N2948" s="443"/>
      <c r="O2948" s="443"/>
      <c r="P2948" s="443"/>
      <c r="Q2948" s="443"/>
      <c r="R2948" s="443"/>
      <c r="S2948" s="443"/>
      <c r="T2948" s="443"/>
      <c r="U2948" s="443"/>
      <c r="V2948" s="443"/>
      <c r="W2948" s="443"/>
    </row>
    <row r="2949" spans="1:23" ht="15">
      <c r="A2949" s="459" t="s">
        <v>1013</v>
      </c>
      <c r="B2949" s="361" t="s">
        <v>1851</v>
      </c>
      <c r="C2949" s="446"/>
      <c r="D2949" s="446"/>
      <c r="E2949" s="286" t="s">
        <v>285</v>
      </c>
      <c r="F2949" s="286" t="s">
        <v>285</v>
      </c>
      <c r="G2949" s="286" t="s">
        <v>285</v>
      </c>
      <c r="H2949" s="286" t="s">
        <v>285</v>
      </c>
      <c r="I2949" s="286">
        <v>0</v>
      </c>
      <c r="J2949" s="286">
        <v>0</v>
      </c>
      <c r="K2949" s="286"/>
      <c r="L2949" s="313"/>
      <c r="M2949" s="312">
        <f t="shared" si="60"/>
        <v>0</v>
      </c>
      <c r="N2949" s="443"/>
      <c r="O2949" s="443"/>
      <c r="P2949" s="443"/>
      <c r="Q2949" s="443"/>
      <c r="R2949" s="443"/>
      <c r="S2949" s="443"/>
      <c r="T2949" s="443"/>
      <c r="U2949" s="443"/>
      <c r="V2949" s="443"/>
      <c r="W2949" s="443"/>
    </row>
    <row r="2950" spans="1:23" ht="15">
      <c r="A2950" s="459" t="s">
        <v>1014</v>
      </c>
      <c r="B2950" s="361" t="s">
        <v>1858</v>
      </c>
      <c r="C2950" s="446"/>
      <c r="D2950" s="446"/>
      <c r="E2950" s="286" t="s">
        <v>285</v>
      </c>
      <c r="F2950" s="286" t="s">
        <v>285</v>
      </c>
      <c r="G2950" s="286" t="s">
        <v>285</v>
      </c>
      <c r="H2950" s="286" t="s">
        <v>285</v>
      </c>
      <c r="I2950" s="286">
        <v>0</v>
      </c>
      <c r="J2950" s="286">
        <v>0</v>
      </c>
      <c r="K2950" s="286"/>
      <c r="L2950" s="313"/>
      <c r="M2950" s="312">
        <f t="shared" si="60"/>
        <v>0</v>
      </c>
      <c r="N2950" s="443"/>
      <c r="O2950" s="443"/>
      <c r="P2950" s="443"/>
      <c r="Q2950" s="443"/>
      <c r="R2950" s="443"/>
      <c r="S2950" s="443"/>
      <c r="T2950" s="443"/>
      <c r="U2950" s="443"/>
      <c r="V2950" s="443"/>
      <c r="W2950" s="443"/>
    </row>
    <row r="2951" spans="1:23" ht="15">
      <c r="A2951" s="459" t="s">
        <v>1015</v>
      </c>
      <c r="B2951" s="361" t="s">
        <v>1848</v>
      </c>
      <c r="C2951" s="446"/>
      <c r="D2951" s="446"/>
      <c r="E2951" s="286" t="s">
        <v>285</v>
      </c>
      <c r="F2951" s="286" t="s">
        <v>285</v>
      </c>
      <c r="G2951" s="286" t="s">
        <v>285</v>
      </c>
      <c r="H2951" s="286" t="s">
        <v>285</v>
      </c>
      <c r="I2951" s="286">
        <v>0</v>
      </c>
      <c r="J2951" s="286">
        <v>0</v>
      </c>
      <c r="K2951" s="286"/>
      <c r="L2951" s="313"/>
      <c r="M2951" s="312">
        <f t="shared" si="60"/>
        <v>0</v>
      </c>
      <c r="N2951" s="443"/>
      <c r="O2951" s="443"/>
      <c r="P2951" s="443"/>
      <c r="Q2951" s="443"/>
      <c r="R2951" s="443"/>
      <c r="S2951" s="443"/>
      <c r="T2951" s="443"/>
      <c r="U2951" s="443"/>
      <c r="V2951" s="443"/>
      <c r="W2951" s="443"/>
    </row>
    <row r="2952" spans="1:23" ht="15">
      <c r="A2952" s="459" t="s">
        <v>1016</v>
      </c>
      <c r="B2952" s="361" t="s">
        <v>1853</v>
      </c>
      <c r="C2952" s="446"/>
      <c r="D2952" s="446"/>
      <c r="E2952" s="286" t="s">
        <v>285</v>
      </c>
      <c r="F2952" s="286" t="s">
        <v>285</v>
      </c>
      <c r="G2952" s="286" t="s">
        <v>285</v>
      </c>
      <c r="H2952" s="286" t="s">
        <v>285</v>
      </c>
      <c r="I2952" s="286">
        <v>0</v>
      </c>
      <c r="J2952" s="286">
        <v>0</v>
      </c>
      <c r="K2952" s="286"/>
      <c r="L2952" s="313"/>
      <c r="M2952" s="312">
        <f t="shared" si="60"/>
        <v>0</v>
      </c>
      <c r="N2952" s="443"/>
      <c r="O2952" s="443"/>
      <c r="P2952" s="443"/>
      <c r="Q2952" s="443"/>
      <c r="R2952" s="443"/>
      <c r="S2952" s="443"/>
      <c r="T2952" s="443"/>
      <c r="U2952" s="443"/>
      <c r="V2952" s="443"/>
      <c r="W2952" s="443"/>
    </row>
    <row r="2953" spans="1:23" ht="15">
      <c r="A2953" s="459" t="s">
        <v>1017</v>
      </c>
      <c r="B2953" s="361" t="s">
        <v>1847</v>
      </c>
      <c r="C2953" s="446"/>
      <c r="D2953" s="446"/>
      <c r="E2953" s="286" t="s">
        <v>285</v>
      </c>
      <c r="F2953" s="286" t="s">
        <v>285</v>
      </c>
      <c r="G2953" s="286" t="s">
        <v>285</v>
      </c>
      <c r="H2953" s="286" t="s">
        <v>285</v>
      </c>
      <c r="I2953" s="286">
        <v>0</v>
      </c>
      <c r="J2953" s="286">
        <v>0</v>
      </c>
      <c r="K2953" s="286"/>
      <c r="L2953" s="313"/>
      <c r="M2953" s="312">
        <f t="shared" si="60"/>
        <v>0</v>
      </c>
      <c r="N2953" s="443"/>
      <c r="O2953" s="443"/>
      <c r="P2953" s="443"/>
      <c r="Q2953" s="443"/>
      <c r="R2953" s="443"/>
      <c r="S2953" s="443"/>
      <c r="T2953" s="443"/>
      <c r="U2953" s="443"/>
      <c r="V2953" s="443"/>
      <c r="W2953" s="443"/>
    </row>
    <row r="2954" spans="1:23" ht="15">
      <c r="A2954" s="459" t="s">
        <v>1018</v>
      </c>
      <c r="B2954" s="361" t="s">
        <v>1857</v>
      </c>
      <c r="C2954" s="446"/>
      <c r="D2954" s="446"/>
      <c r="E2954" s="286" t="s">
        <v>285</v>
      </c>
      <c r="F2954" s="286" t="s">
        <v>285</v>
      </c>
      <c r="G2954" s="286" t="s">
        <v>285</v>
      </c>
      <c r="H2954" s="286" t="s">
        <v>285</v>
      </c>
      <c r="I2954" s="286">
        <v>0</v>
      </c>
      <c r="J2954" s="286">
        <v>0</v>
      </c>
      <c r="K2954" s="286"/>
      <c r="L2954" s="313"/>
      <c r="M2954" s="312">
        <f t="shared" si="60"/>
        <v>0</v>
      </c>
      <c r="N2954" s="443"/>
      <c r="O2954" s="443"/>
      <c r="P2954" s="443"/>
      <c r="Q2954" s="443"/>
      <c r="R2954" s="443"/>
      <c r="S2954" s="443"/>
      <c r="T2954" s="443"/>
      <c r="U2954" s="443"/>
      <c r="V2954" s="443"/>
      <c r="W2954" s="443"/>
    </row>
    <row r="2955" spans="1:23" ht="15">
      <c r="A2955" s="459" t="s">
        <v>1019</v>
      </c>
      <c r="B2955" s="361" t="s">
        <v>1845</v>
      </c>
      <c r="C2955" s="446"/>
      <c r="D2955" s="446"/>
      <c r="E2955" s="286" t="s">
        <v>285</v>
      </c>
      <c r="F2955" s="286" t="s">
        <v>285</v>
      </c>
      <c r="G2955" s="286" t="s">
        <v>285</v>
      </c>
      <c r="H2955" s="286" t="s">
        <v>285</v>
      </c>
      <c r="I2955" s="286">
        <v>0</v>
      </c>
      <c r="J2955" s="286">
        <v>0</v>
      </c>
      <c r="K2955" s="286"/>
      <c r="L2955" s="313"/>
      <c r="M2955" s="312">
        <f t="shared" si="60"/>
        <v>0</v>
      </c>
      <c r="N2955" s="443"/>
      <c r="O2955" s="443"/>
      <c r="P2955" s="443"/>
      <c r="Q2955" s="443"/>
      <c r="R2955" s="443"/>
      <c r="S2955" s="443"/>
      <c r="T2955" s="443"/>
      <c r="U2955" s="443"/>
      <c r="V2955" s="443"/>
      <c r="W2955" s="443"/>
    </row>
    <row r="2956" spans="1:23" ht="15">
      <c r="A2956" s="459" t="s">
        <v>1020</v>
      </c>
      <c r="B2956" s="361" t="s">
        <v>1873</v>
      </c>
      <c r="C2956" s="446"/>
      <c r="D2956" s="446"/>
      <c r="E2956" s="286" t="s">
        <v>285</v>
      </c>
      <c r="F2956" s="286" t="s">
        <v>285</v>
      </c>
      <c r="G2956" s="286" t="s">
        <v>285</v>
      </c>
      <c r="H2956" s="286" t="s">
        <v>285</v>
      </c>
      <c r="I2956" s="286">
        <v>0</v>
      </c>
      <c r="J2956" s="286">
        <v>0</v>
      </c>
      <c r="K2956" s="286"/>
      <c r="L2956" s="313"/>
      <c r="M2956" s="312">
        <f t="shared" si="60"/>
        <v>0</v>
      </c>
      <c r="N2956" s="443"/>
      <c r="O2956" s="443"/>
      <c r="P2956" s="443"/>
      <c r="Q2956" s="443"/>
      <c r="R2956" s="443"/>
      <c r="S2956" s="443"/>
      <c r="T2956" s="443"/>
      <c r="U2956" s="443"/>
      <c r="V2956" s="443"/>
      <c r="W2956" s="443"/>
    </row>
    <row r="2957" spans="1:23" ht="15">
      <c r="A2957" s="459" t="s">
        <v>1021</v>
      </c>
      <c r="B2957" s="343" t="s">
        <v>1859</v>
      </c>
      <c r="C2957" s="446"/>
      <c r="D2957" s="446"/>
      <c r="E2957" s="286" t="s">
        <v>285</v>
      </c>
      <c r="F2957" s="286" t="s">
        <v>285</v>
      </c>
      <c r="G2957" s="286" t="s">
        <v>285</v>
      </c>
      <c r="H2957" s="286" t="s">
        <v>285</v>
      </c>
      <c r="I2957" s="286">
        <v>0</v>
      </c>
      <c r="J2957" s="286">
        <v>0</v>
      </c>
      <c r="K2957" s="286"/>
      <c r="L2957" s="313"/>
      <c r="M2957" s="312">
        <f t="shared" si="60"/>
        <v>0</v>
      </c>
      <c r="N2957" s="443"/>
      <c r="O2957" s="443"/>
      <c r="P2957" s="443"/>
      <c r="Q2957" s="443"/>
      <c r="R2957" s="443"/>
      <c r="S2957" s="443"/>
      <c r="T2957" s="443"/>
      <c r="U2957" s="443"/>
      <c r="V2957" s="443"/>
      <c r="W2957" s="443"/>
    </row>
    <row r="2958" spans="1:23" ht="15">
      <c r="A2958" s="459" t="s">
        <v>1022</v>
      </c>
      <c r="B2958" s="361" t="s">
        <v>1856</v>
      </c>
      <c r="C2958" s="446"/>
      <c r="D2958" s="446"/>
      <c r="E2958" s="286" t="s">
        <v>285</v>
      </c>
      <c r="F2958" s="286" t="s">
        <v>285</v>
      </c>
      <c r="G2958" s="286" t="s">
        <v>285</v>
      </c>
      <c r="H2958" s="286" t="s">
        <v>285</v>
      </c>
      <c r="I2958" s="286">
        <v>0</v>
      </c>
      <c r="J2958" s="286">
        <v>0</v>
      </c>
      <c r="K2958" s="286"/>
      <c r="L2958" s="313"/>
      <c r="M2958" s="312">
        <f t="shared" si="60"/>
        <v>0</v>
      </c>
      <c r="N2958" s="443"/>
      <c r="O2958" s="443"/>
      <c r="P2958" s="443"/>
      <c r="Q2958" s="443"/>
      <c r="R2958" s="443"/>
      <c r="S2958" s="443"/>
      <c r="T2958" s="443"/>
      <c r="U2958" s="443"/>
      <c r="V2958" s="443"/>
      <c r="W2958" s="443"/>
    </row>
    <row r="2959" spans="1:23" ht="15">
      <c r="A2959" s="459" t="s">
        <v>1023</v>
      </c>
      <c r="B2959" s="361" t="s">
        <v>1855</v>
      </c>
      <c r="C2959" s="446"/>
      <c r="D2959" s="446"/>
      <c r="E2959" s="286" t="s">
        <v>285</v>
      </c>
      <c r="F2959" s="286" t="s">
        <v>285</v>
      </c>
      <c r="G2959" s="286" t="s">
        <v>285</v>
      </c>
      <c r="H2959" s="286" t="s">
        <v>285</v>
      </c>
      <c r="I2959" s="286">
        <v>0</v>
      </c>
      <c r="J2959" s="286">
        <v>0</v>
      </c>
      <c r="K2959" s="286"/>
      <c r="L2959" s="313"/>
      <c r="M2959" s="312">
        <f t="shared" si="60"/>
        <v>0</v>
      </c>
      <c r="N2959" s="443"/>
      <c r="O2959" s="443"/>
      <c r="P2959" s="443"/>
      <c r="Q2959" s="443"/>
      <c r="R2959" s="443"/>
      <c r="S2959" s="443"/>
      <c r="T2959" s="443"/>
      <c r="U2959" s="443"/>
      <c r="V2959" s="443"/>
      <c r="W2959" s="443"/>
    </row>
    <row r="2960" spans="1:23" ht="15">
      <c r="A2960" s="459" t="s">
        <v>1024</v>
      </c>
      <c r="B2960" s="530" t="s">
        <v>2245</v>
      </c>
      <c r="C2960" s="446"/>
      <c r="D2960" s="446"/>
      <c r="E2960" s="286" t="s">
        <v>285</v>
      </c>
      <c r="F2960" s="286" t="s">
        <v>285</v>
      </c>
      <c r="G2960" s="286" t="s">
        <v>285</v>
      </c>
      <c r="H2960" s="286" t="s">
        <v>285</v>
      </c>
      <c r="I2960" s="286">
        <v>0</v>
      </c>
      <c r="J2960" s="286">
        <v>0</v>
      </c>
      <c r="K2960" s="286"/>
      <c r="L2960" s="313"/>
      <c r="M2960" s="312">
        <f t="shared" ref="M2960:M2969" si="61">SUM(E2960:J2960)</f>
        <v>0</v>
      </c>
      <c r="N2960" s="443"/>
      <c r="O2960" s="443"/>
      <c r="P2960" s="443"/>
      <c r="Q2960" s="443"/>
      <c r="R2960" s="443"/>
      <c r="S2960" s="443"/>
      <c r="T2960" s="443"/>
      <c r="U2960" s="443"/>
      <c r="V2960" s="443"/>
      <c r="W2960" s="443"/>
    </row>
    <row r="2961" spans="1:23" ht="15">
      <c r="A2961" s="459" t="s">
        <v>1025</v>
      </c>
      <c r="B2961" s="530" t="s">
        <v>2238</v>
      </c>
      <c r="C2961" s="446"/>
      <c r="D2961" s="446"/>
      <c r="E2961" s="286" t="s">
        <v>285</v>
      </c>
      <c r="F2961" s="286" t="s">
        <v>285</v>
      </c>
      <c r="G2961" s="286" t="s">
        <v>285</v>
      </c>
      <c r="H2961" s="286" t="s">
        <v>285</v>
      </c>
      <c r="I2961" s="286">
        <v>0</v>
      </c>
      <c r="J2961" s="286">
        <v>0</v>
      </c>
      <c r="K2961" s="286"/>
      <c r="L2961" s="313"/>
      <c r="M2961" s="312">
        <f t="shared" si="61"/>
        <v>0</v>
      </c>
      <c r="N2961" s="443"/>
      <c r="O2961" s="443"/>
      <c r="P2961" s="443"/>
      <c r="Q2961" s="443"/>
      <c r="R2961" s="443"/>
      <c r="S2961" s="443"/>
      <c r="T2961" s="443"/>
      <c r="U2961" s="443"/>
      <c r="V2961" s="443"/>
      <c r="W2961" s="443"/>
    </row>
    <row r="2962" spans="1:23" ht="15">
      <c r="A2962" s="459" t="s">
        <v>1026</v>
      </c>
      <c r="B2962" s="530" t="s">
        <v>2244</v>
      </c>
      <c r="C2962" s="446"/>
      <c r="D2962" s="446"/>
      <c r="E2962" s="286" t="s">
        <v>285</v>
      </c>
      <c r="F2962" s="286" t="s">
        <v>285</v>
      </c>
      <c r="G2962" s="286" t="s">
        <v>285</v>
      </c>
      <c r="H2962" s="286" t="s">
        <v>285</v>
      </c>
      <c r="I2962" s="286">
        <v>0</v>
      </c>
      <c r="J2962" s="286">
        <v>0</v>
      </c>
      <c r="K2962" s="286"/>
      <c r="L2962" s="313"/>
      <c r="M2962" s="312">
        <f t="shared" si="61"/>
        <v>0</v>
      </c>
      <c r="N2962" s="443"/>
      <c r="O2962" s="443"/>
      <c r="P2962" s="443"/>
      <c r="Q2962" s="443"/>
      <c r="R2962" s="443"/>
      <c r="S2962" s="443"/>
      <c r="T2962" s="443"/>
      <c r="U2962" s="443"/>
      <c r="V2962" s="443"/>
      <c r="W2962" s="443"/>
    </row>
    <row r="2963" spans="1:23" ht="15">
      <c r="A2963" s="459" t="s">
        <v>1027</v>
      </c>
      <c r="B2963" s="530" t="s">
        <v>2241</v>
      </c>
      <c r="C2963" s="446"/>
      <c r="D2963" s="446"/>
      <c r="E2963" s="286" t="s">
        <v>285</v>
      </c>
      <c r="F2963" s="286" t="s">
        <v>285</v>
      </c>
      <c r="G2963" s="286" t="s">
        <v>285</v>
      </c>
      <c r="H2963" s="286" t="s">
        <v>285</v>
      </c>
      <c r="I2963" s="286">
        <v>0</v>
      </c>
      <c r="J2963" s="286">
        <v>0</v>
      </c>
      <c r="K2963" s="286"/>
      <c r="L2963" s="313"/>
      <c r="M2963" s="312">
        <f t="shared" si="61"/>
        <v>0</v>
      </c>
      <c r="N2963" s="443"/>
      <c r="O2963" s="443"/>
      <c r="P2963" s="443"/>
      <c r="Q2963" s="443"/>
      <c r="R2963" s="443"/>
      <c r="S2963" s="443"/>
      <c r="T2963" s="443"/>
      <c r="U2963" s="443"/>
      <c r="V2963" s="443"/>
      <c r="W2963" s="443"/>
    </row>
    <row r="2964" spans="1:23" ht="15">
      <c r="A2964" s="459" t="s">
        <v>1028</v>
      </c>
      <c r="B2964" s="530" t="s">
        <v>2239</v>
      </c>
      <c r="C2964" s="446"/>
      <c r="D2964" s="446"/>
      <c r="E2964" s="286" t="s">
        <v>285</v>
      </c>
      <c r="F2964" s="286" t="s">
        <v>285</v>
      </c>
      <c r="G2964" s="286" t="s">
        <v>285</v>
      </c>
      <c r="H2964" s="286" t="s">
        <v>285</v>
      </c>
      <c r="I2964" s="286">
        <v>0</v>
      </c>
      <c r="J2964" s="286">
        <v>0</v>
      </c>
      <c r="K2964" s="286"/>
      <c r="L2964" s="313"/>
      <c r="M2964" s="312">
        <f t="shared" si="61"/>
        <v>0</v>
      </c>
      <c r="N2964" s="443"/>
      <c r="O2964" s="443"/>
      <c r="P2964" s="443"/>
      <c r="Q2964" s="443"/>
      <c r="R2964" s="443"/>
      <c r="S2964" s="443"/>
      <c r="T2964" s="443"/>
      <c r="U2964" s="443"/>
      <c r="V2964" s="443"/>
      <c r="W2964" s="443"/>
    </row>
    <row r="2965" spans="1:23" ht="15">
      <c r="A2965" s="459" t="s">
        <v>1029</v>
      </c>
      <c r="B2965" s="530" t="s">
        <v>2256</v>
      </c>
      <c r="C2965" s="446"/>
      <c r="D2965" s="446"/>
      <c r="E2965" s="286" t="s">
        <v>285</v>
      </c>
      <c r="F2965" s="286" t="s">
        <v>285</v>
      </c>
      <c r="G2965" s="286" t="s">
        <v>285</v>
      </c>
      <c r="H2965" s="286" t="s">
        <v>285</v>
      </c>
      <c r="I2965" s="286">
        <v>0</v>
      </c>
      <c r="J2965" s="286">
        <v>0</v>
      </c>
      <c r="K2965" s="286"/>
      <c r="L2965" s="313"/>
      <c r="M2965" s="312">
        <f t="shared" si="61"/>
        <v>0</v>
      </c>
      <c r="N2965" s="443"/>
      <c r="O2965" s="443"/>
      <c r="P2965" s="443"/>
      <c r="Q2965" s="443"/>
      <c r="R2965" s="443"/>
      <c r="S2965" s="443"/>
      <c r="T2965" s="443"/>
      <c r="U2965" s="443"/>
      <c r="V2965" s="443"/>
      <c r="W2965" s="443"/>
    </row>
    <row r="2966" spans="1:23" ht="15">
      <c r="A2966" s="459" t="s">
        <v>1030</v>
      </c>
      <c r="B2966" s="530" t="s">
        <v>2246</v>
      </c>
      <c r="C2966" s="446"/>
      <c r="D2966" s="446"/>
      <c r="E2966" s="286" t="s">
        <v>285</v>
      </c>
      <c r="F2966" s="286" t="s">
        <v>285</v>
      </c>
      <c r="G2966" s="286" t="s">
        <v>285</v>
      </c>
      <c r="H2966" s="286" t="s">
        <v>285</v>
      </c>
      <c r="I2966" s="286">
        <v>0</v>
      </c>
      <c r="J2966" s="286">
        <v>0</v>
      </c>
      <c r="K2966" s="286"/>
      <c r="L2966" s="313"/>
      <c r="M2966" s="312">
        <f t="shared" si="61"/>
        <v>0</v>
      </c>
      <c r="N2966" s="443"/>
      <c r="O2966" s="443"/>
      <c r="P2966" s="443"/>
      <c r="Q2966" s="443"/>
      <c r="R2966" s="443"/>
      <c r="S2966" s="443"/>
      <c r="T2966" s="443"/>
      <c r="U2966" s="443"/>
      <c r="V2966" s="443"/>
      <c r="W2966" s="443"/>
    </row>
    <row r="2967" spans="1:23" ht="15">
      <c r="A2967" s="459" t="s">
        <v>1031</v>
      </c>
      <c r="B2967" s="530" t="s">
        <v>2242</v>
      </c>
      <c r="C2967" s="446"/>
      <c r="D2967" s="446"/>
      <c r="E2967" s="286" t="s">
        <v>285</v>
      </c>
      <c r="F2967" s="286" t="s">
        <v>285</v>
      </c>
      <c r="G2967" s="286" t="s">
        <v>285</v>
      </c>
      <c r="H2967" s="286" t="s">
        <v>285</v>
      </c>
      <c r="I2967" s="286">
        <v>0</v>
      </c>
      <c r="J2967" s="286">
        <v>0</v>
      </c>
      <c r="K2967" s="286"/>
      <c r="L2967" s="313"/>
      <c r="M2967" s="312">
        <f t="shared" si="61"/>
        <v>0</v>
      </c>
      <c r="N2967" s="443"/>
      <c r="O2967" s="443"/>
      <c r="P2967" s="443"/>
      <c r="Q2967" s="443"/>
      <c r="R2967" s="443"/>
      <c r="S2967" s="443"/>
      <c r="T2967" s="443"/>
      <c r="U2967" s="443"/>
      <c r="V2967" s="443"/>
      <c r="W2967" s="443"/>
    </row>
    <row r="2968" spans="1:23" ht="15">
      <c r="A2968" s="459" t="s">
        <v>1032</v>
      </c>
      <c r="B2968" s="530" t="s">
        <v>2237</v>
      </c>
      <c r="C2968" s="446"/>
      <c r="D2968" s="446"/>
      <c r="E2968" s="286" t="s">
        <v>285</v>
      </c>
      <c r="F2968" s="286" t="s">
        <v>285</v>
      </c>
      <c r="G2968" s="286" t="s">
        <v>285</v>
      </c>
      <c r="H2968" s="286" t="s">
        <v>285</v>
      </c>
      <c r="I2968" s="286">
        <v>0</v>
      </c>
      <c r="J2968" s="286">
        <v>0</v>
      </c>
      <c r="K2968" s="286"/>
      <c r="L2968" s="313"/>
      <c r="M2968" s="312">
        <f t="shared" si="61"/>
        <v>0</v>
      </c>
      <c r="N2968" s="443"/>
      <c r="O2968" s="443"/>
      <c r="P2968" s="443"/>
      <c r="Q2968" s="443"/>
      <c r="R2968" s="443"/>
      <c r="S2968" s="443"/>
      <c r="T2968" s="443"/>
      <c r="U2968" s="443"/>
      <c r="V2968" s="443"/>
      <c r="W2968" s="443"/>
    </row>
    <row r="2969" spans="1:23" ht="15">
      <c r="A2969" s="459" t="s">
        <v>1033</v>
      </c>
      <c r="B2969" s="530" t="s">
        <v>2243</v>
      </c>
      <c r="C2969" s="446"/>
      <c r="D2969" s="446"/>
      <c r="E2969" s="286" t="s">
        <v>285</v>
      </c>
      <c r="F2969" s="286" t="s">
        <v>285</v>
      </c>
      <c r="G2969" s="286" t="s">
        <v>285</v>
      </c>
      <c r="H2969" s="286" t="s">
        <v>285</v>
      </c>
      <c r="I2969" s="286">
        <v>0</v>
      </c>
      <c r="J2969" s="286">
        <v>0</v>
      </c>
      <c r="K2969" s="286"/>
      <c r="L2969" s="313"/>
      <c r="M2969" s="312">
        <f t="shared" si="61"/>
        <v>0</v>
      </c>
      <c r="N2969" s="443"/>
      <c r="O2969" s="443"/>
      <c r="P2969" s="443"/>
      <c r="Q2969" s="443"/>
      <c r="R2969" s="443"/>
      <c r="S2969" s="443"/>
      <c r="T2969" s="443"/>
      <c r="U2969" s="443"/>
      <c r="V2969" s="443"/>
      <c r="W2969" s="443"/>
    </row>
    <row r="2970" spans="1:23" ht="15">
      <c r="A2970" s="459"/>
      <c r="B2970" s="459"/>
      <c r="C2970" s="443"/>
      <c r="D2970" s="443"/>
      <c r="E2970" s="286"/>
      <c r="F2970" s="286"/>
      <c r="G2970" s="286"/>
      <c r="H2970" s="286"/>
      <c r="I2970" s="443"/>
      <c r="J2970" s="443"/>
      <c r="K2970" s="443"/>
      <c r="L2970" s="313"/>
      <c r="M2970" s="312"/>
      <c r="N2970" s="443"/>
      <c r="O2970" s="443"/>
      <c r="P2970" s="443"/>
      <c r="Q2970" s="443"/>
      <c r="R2970" s="443"/>
      <c r="S2970" s="443"/>
      <c r="T2970" s="443"/>
      <c r="U2970" s="443"/>
      <c r="V2970" s="443"/>
      <c r="W2970" s="443"/>
    </row>
    <row r="2971" spans="1:23" ht="15">
      <c r="A2971" s="459"/>
      <c r="B2971" s="464"/>
      <c r="C2971" s="443"/>
      <c r="D2971" s="443"/>
      <c r="E2971" s="286"/>
      <c r="F2971" s="443"/>
      <c r="G2971" s="443"/>
      <c r="H2971" s="443"/>
      <c r="I2971" s="443"/>
      <c r="J2971" s="443"/>
      <c r="K2971" s="443"/>
      <c r="L2971" s="313"/>
      <c r="M2971" s="313"/>
      <c r="N2971" s="443"/>
      <c r="O2971" s="443"/>
      <c r="P2971" s="443"/>
      <c r="Q2971" s="443"/>
      <c r="R2971" s="443"/>
      <c r="S2971" s="443"/>
      <c r="T2971" s="443"/>
      <c r="U2971" s="443"/>
      <c r="V2971" s="443"/>
      <c r="W2971" s="443"/>
    </row>
    <row r="2972" spans="1:23" ht="15">
      <c r="A2972" s="459"/>
      <c r="B2972" s="464"/>
      <c r="C2972" s="443"/>
      <c r="D2972" s="443"/>
      <c r="E2972" s="286"/>
      <c r="F2972" s="443"/>
      <c r="G2972" s="443"/>
      <c r="H2972" s="443"/>
      <c r="I2972" s="443"/>
      <c r="J2972" s="443"/>
      <c r="K2972" s="443"/>
      <c r="L2972" s="313"/>
      <c r="M2972" s="313"/>
      <c r="N2972" s="443"/>
      <c r="O2972" s="443"/>
      <c r="P2972" s="443"/>
      <c r="Q2972" s="443"/>
      <c r="R2972" s="443"/>
      <c r="S2972" s="443"/>
      <c r="T2972" s="443"/>
      <c r="U2972" s="443"/>
      <c r="V2972" s="443"/>
      <c r="W2972" s="443"/>
    </row>
    <row r="2973" spans="1:23" ht="25.5">
      <c r="A2973" s="30" t="s">
        <v>354</v>
      </c>
      <c r="B2973" s="443"/>
      <c r="C2973" s="443"/>
      <c r="D2973" s="443"/>
      <c r="E2973" s="443"/>
      <c r="F2973" s="443"/>
      <c r="G2973" s="443"/>
      <c r="H2973" s="443"/>
      <c r="I2973" s="443"/>
      <c r="J2973" s="443"/>
      <c r="K2973" s="443"/>
      <c r="L2973" s="313"/>
      <c r="M2973" s="313"/>
      <c r="N2973" s="443"/>
      <c r="O2973" s="443"/>
      <c r="P2973" s="443"/>
      <c r="Q2973" s="443"/>
      <c r="R2973" s="443"/>
      <c r="S2973" s="443"/>
      <c r="T2973" s="443"/>
      <c r="U2973" s="443"/>
      <c r="V2973" s="443"/>
      <c r="W2973" s="443"/>
    </row>
    <row r="2974" spans="1:23">
      <c r="A2974" s="443"/>
      <c r="B2974" s="443"/>
      <c r="C2974" s="443"/>
      <c r="D2974" s="443"/>
      <c r="E2974" s="443"/>
      <c r="F2974" s="443"/>
      <c r="G2974" s="443"/>
      <c r="H2974" s="443"/>
      <c r="I2974" s="443"/>
      <c r="J2974" s="443"/>
      <c r="K2974" s="443"/>
      <c r="L2974" s="313"/>
      <c r="M2974" s="313"/>
      <c r="N2974" s="443"/>
      <c r="O2974" s="443"/>
      <c r="P2974" s="443"/>
      <c r="Q2974" s="443"/>
      <c r="R2974" s="443"/>
      <c r="S2974" s="443"/>
      <c r="T2974" s="443"/>
      <c r="U2974" s="443"/>
      <c r="V2974" s="443"/>
      <c r="W2974" s="443"/>
    </row>
    <row r="2975" spans="1:23" ht="15">
      <c r="A2975" s="305"/>
      <c r="B2975" s="305"/>
      <c r="C2975" s="305"/>
      <c r="D2975" s="305"/>
      <c r="E2975" s="80">
        <v>2016</v>
      </c>
      <c r="F2975" s="80">
        <v>2017</v>
      </c>
      <c r="G2975" s="80">
        <v>2018</v>
      </c>
      <c r="H2975" s="80">
        <v>2019</v>
      </c>
      <c r="I2975" s="80">
        <v>2020</v>
      </c>
      <c r="J2975" s="80">
        <v>2021</v>
      </c>
      <c r="K2975" s="80">
        <v>2022</v>
      </c>
      <c r="L2975" s="313"/>
      <c r="M2975" s="89" t="s">
        <v>40</v>
      </c>
      <c r="N2975" s="443"/>
      <c r="O2975" s="443"/>
      <c r="P2975" s="443"/>
      <c r="Q2975" s="443"/>
      <c r="R2975" s="443"/>
      <c r="S2975" s="443"/>
      <c r="T2975" s="443"/>
      <c r="U2975" s="443"/>
      <c r="V2975" s="443"/>
      <c r="W2975" s="443"/>
    </row>
    <row r="2976" spans="1:23" ht="15">
      <c r="A2976" s="459" t="s">
        <v>0</v>
      </c>
      <c r="B2976" s="464" t="s">
        <v>31</v>
      </c>
      <c r="C2976" s="443"/>
      <c r="D2976" s="443"/>
      <c r="E2976" s="323">
        <v>2079</v>
      </c>
      <c r="F2976" s="323">
        <v>3313.7</v>
      </c>
      <c r="G2976" s="323">
        <v>3121.2</v>
      </c>
      <c r="H2976" s="301">
        <v>3775.7999999999956</v>
      </c>
      <c r="I2976" s="286">
        <v>3080.6000000000113</v>
      </c>
      <c r="J2976" s="286">
        <v>3014.0999999997293</v>
      </c>
      <c r="K2976" s="286"/>
      <c r="L2976" s="313"/>
      <c r="M2976" s="312">
        <f t="shared" ref="M2976:M3039" si="62">SUM(E2976:J2976)</f>
        <v>18384.399999999736</v>
      </c>
      <c r="N2976" s="443"/>
      <c r="O2976" s="443" t="s">
        <v>1532</v>
      </c>
      <c r="P2976" s="443"/>
      <c r="Q2976" s="443"/>
      <c r="R2976" s="446" t="s">
        <v>1534</v>
      </c>
      <c r="S2976" s="530"/>
      <c r="T2976" s="464"/>
      <c r="U2976" s="691"/>
      <c r="V2976" s="464"/>
      <c r="W2976" s="464"/>
    </row>
    <row r="2977" spans="1:23" ht="15">
      <c r="A2977" s="459" t="s">
        <v>2</v>
      </c>
      <c r="B2977" s="464" t="s">
        <v>21</v>
      </c>
      <c r="C2977" s="443"/>
      <c r="D2977" s="443"/>
      <c r="E2977" s="323">
        <v>2303.3000000000002</v>
      </c>
      <c r="F2977" s="303">
        <v>3773.2</v>
      </c>
      <c r="G2977" s="302">
        <v>3442.6</v>
      </c>
      <c r="H2977" s="302">
        <v>3731</v>
      </c>
      <c r="I2977" s="286">
        <v>2560.2000000000389</v>
      </c>
      <c r="J2977" s="286">
        <v>2481.7999999998101</v>
      </c>
      <c r="K2977" s="286"/>
      <c r="L2977" s="313"/>
      <c r="M2977" s="312">
        <f t="shared" si="62"/>
        <v>18292.099999999849</v>
      </c>
      <c r="N2977" s="443"/>
      <c r="O2977" s="443" t="s">
        <v>1533</v>
      </c>
      <c r="P2977" s="443"/>
      <c r="Q2977" s="443"/>
      <c r="R2977" s="446" t="s">
        <v>2035</v>
      </c>
      <c r="S2977" s="343"/>
      <c r="T2977" s="464"/>
      <c r="U2977" s="692"/>
      <c r="V2977" s="464"/>
      <c r="W2977" s="464"/>
    </row>
    <row r="2978" spans="1:23" ht="15">
      <c r="A2978" s="459" t="s">
        <v>3</v>
      </c>
      <c r="B2978" s="464" t="s">
        <v>17</v>
      </c>
      <c r="C2978" s="443"/>
      <c r="D2978" s="443"/>
      <c r="E2978" s="302">
        <v>2525.5</v>
      </c>
      <c r="F2978" s="323">
        <v>2897.5</v>
      </c>
      <c r="G2978" s="286">
        <v>2899.9</v>
      </c>
      <c r="H2978" s="286">
        <v>3243.1999999999898</v>
      </c>
      <c r="I2978" s="286">
        <v>2867.5999999998967</v>
      </c>
      <c r="J2978" s="286">
        <v>3082.7000000002663</v>
      </c>
      <c r="K2978" s="286"/>
      <c r="L2978" s="313"/>
      <c r="M2978" s="312">
        <f t="shared" si="62"/>
        <v>17516.400000000154</v>
      </c>
      <c r="N2978" s="443"/>
      <c r="O2978" s="443" t="s">
        <v>339</v>
      </c>
      <c r="P2978" s="443"/>
      <c r="Q2978" s="443"/>
      <c r="R2978" s="443"/>
      <c r="S2978" s="464"/>
      <c r="T2978" s="464"/>
      <c r="U2978" s="692"/>
      <c r="V2978" s="464"/>
      <c r="W2978" s="464"/>
    </row>
    <row r="2979" spans="1:23" ht="15">
      <c r="A2979" s="459" t="s">
        <v>5</v>
      </c>
      <c r="B2979" s="464" t="s">
        <v>11</v>
      </c>
      <c r="C2979" s="443"/>
      <c r="D2979" s="443"/>
      <c r="E2979" s="286">
        <v>2013.2</v>
      </c>
      <c r="F2979" s="286">
        <v>2641</v>
      </c>
      <c r="G2979" s="301">
        <v>3657.6</v>
      </c>
      <c r="H2979" s="303">
        <v>3866.8999999999978</v>
      </c>
      <c r="I2979" s="286">
        <v>1843.599999999984</v>
      </c>
      <c r="J2979" s="323">
        <v>3338.0999999999658</v>
      </c>
      <c r="K2979" s="323"/>
      <c r="L2979" s="313"/>
      <c r="M2979" s="312">
        <f t="shared" si="62"/>
        <v>17360.399999999947</v>
      </c>
      <c r="N2979" s="443"/>
      <c r="O2979" s="443" t="s">
        <v>889</v>
      </c>
      <c r="P2979" s="443"/>
      <c r="Q2979" s="443"/>
      <c r="R2979" s="446" t="s">
        <v>2036</v>
      </c>
      <c r="S2979" s="530"/>
      <c r="T2979" s="464"/>
      <c r="U2979" s="691"/>
      <c r="V2979" s="464"/>
      <c r="W2979" s="464"/>
    </row>
    <row r="2980" spans="1:23" ht="15">
      <c r="A2980" s="459" t="s">
        <v>7</v>
      </c>
      <c r="B2980" s="464" t="s">
        <v>33</v>
      </c>
      <c r="C2980" s="443"/>
      <c r="D2980" s="443"/>
      <c r="E2980" s="286">
        <v>1093.8</v>
      </c>
      <c r="F2980" s="302">
        <v>3456.4</v>
      </c>
      <c r="G2980" s="323">
        <v>3282.4</v>
      </c>
      <c r="H2980" s="286">
        <v>2576.2000000000044</v>
      </c>
      <c r="I2980" s="286">
        <v>2763.6999999999389</v>
      </c>
      <c r="J2980" s="323">
        <v>3247.5000000001273</v>
      </c>
      <c r="K2980" s="323"/>
      <c r="L2980" s="313"/>
      <c r="M2980" s="312">
        <f t="shared" si="62"/>
        <v>16420.000000000073</v>
      </c>
      <c r="N2980" s="443"/>
      <c r="O2980" s="443" t="s">
        <v>3849</v>
      </c>
      <c r="P2980" s="443"/>
      <c r="Q2980" s="443"/>
      <c r="R2980" s="443"/>
      <c r="S2980" s="343"/>
      <c r="T2980" s="464"/>
      <c r="U2980" s="691"/>
      <c r="V2980" s="464"/>
      <c r="W2980" s="464"/>
    </row>
    <row r="2981" spans="1:23" ht="15">
      <c r="A2981" s="459" t="s">
        <v>8</v>
      </c>
      <c r="B2981" s="464" t="s">
        <v>25</v>
      </c>
      <c r="C2981" s="443"/>
      <c r="D2981" s="443"/>
      <c r="E2981" s="323">
        <v>2178.9</v>
      </c>
      <c r="F2981" s="323">
        <v>2918.7</v>
      </c>
      <c r="G2981" s="286">
        <v>2945.5</v>
      </c>
      <c r="H2981" s="286">
        <v>2520.4000000000051</v>
      </c>
      <c r="I2981" s="286">
        <v>2447.6000000000458</v>
      </c>
      <c r="J2981" s="286">
        <v>2968.9000000000633</v>
      </c>
      <c r="K2981" s="286"/>
      <c r="L2981" s="313"/>
      <c r="M2981" s="312">
        <f t="shared" si="62"/>
        <v>15980.000000000115</v>
      </c>
      <c r="N2981" s="443"/>
      <c r="O2981" s="443" t="s">
        <v>332</v>
      </c>
      <c r="P2981" s="443"/>
      <c r="Q2981" s="443"/>
      <c r="R2981" s="443"/>
      <c r="S2981" s="343"/>
      <c r="T2981" s="464"/>
      <c r="U2981" s="691"/>
      <c r="V2981" s="464"/>
      <c r="W2981" s="464"/>
    </row>
    <row r="2982" spans="1:23" ht="15">
      <c r="A2982" s="459" t="s">
        <v>10</v>
      </c>
      <c r="B2982" s="464" t="s">
        <v>9</v>
      </c>
      <c r="C2982" s="443"/>
      <c r="D2982" s="443"/>
      <c r="E2982" s="323">
        <v>2164.4</v>
      </c>
      <c r="F2982" s="286">
        <v>2548.5</v>
      </c>
      <c r="G2982" s="286">
        <v>2423.8000000000002</v>
      </c>
      <c r="H2982" s="286">
        <v>3034.8000000000102</v>
      </c>
      <c r="I2982" s="286">
        <v>2635.3000000000156</v>
      </c>
      <c r="J2982" s="286">
        <v>2973.2000000000262</v>
      </c>
      <c r="K2982" s="286"/>
      <c r="L2982" s="313"/>
      <c r="M2982" s="312">
        <f t="shared" si="62"/>
        <v>15780.000000000053</v>
      </c>
      <c r="N2982" s="443"/>
      <c r="O2982" s="443" t="s">
        <v>295</v>
      </c>
      <c r="P2982" s="443"/>
      <c r="Q2982" s="443"/>
      <c r="R2982" s="443"/>
      <c r="S2982" s="530"/>
      <c r="T2982" s="464"/>
      <c r="U2982" s="691"/>
      <c r="V2982" s="464"/>
      <c r="W2982" s="464"/>
    </row>
    <row r="2983" spans="1:23" ht="15">
      <c r="A2983" s="459" t="s">
        <v>12</v>
      </c>
      <c r="B2983" s="464" t="s">
        <v>1</v>
      </c>
      <c r="C2983" s="443"/>
      <c r="D2983" s="443"/>
      <c r="E2983" s="303">
        <v>2787.1</v>
      </c>
      <c r="F2983" s="286">
        <v>2598.1999999999998</v>
      </c>
      <c r="G2983" s="286">
        <v>1612.6</v>
      </c>
      <c r="H2983" s="323">
        <v>3358</v>
      </c>
      <c r="I2983" s="286">
        <v>2430.2000000000135</v>
      </c>
      <c r="J2983" s="286">
        <v>2584.0000000000618</v>
      </c>
      <c r="K2983" s="286"/>
      <c r="L2983" s="313"/>
      <c r="M2983" s="312">
        <f t="shared" si="62"/>
        <v>15370.100000000075</v>
      </c>
      <c r="N2983" s="443"/>
      <c r="O2983" s="443" t="s">
        <v>377</v>
      </c>
      <c r="P2983" s="443"/>
      <c r="Q2983" s="443"/>
      <c r="R2983" s="446" t="s">
        <v>2036</v>
      </c>
      <c r="S2983" s="530"/>
      <c r="T2983" s="464"/>
      <c r="U2983" s="691"/>
      <c r="V2983" s="464"/>
      <c r="W2983" s="464"/>
    </row>
    <row r="2984" spans="1:23" ht="15">
      <c r="A2984" s="459" t="s">
        <v>14</v>
      </c>
      <c r="B2984" s="464" t="s">
        <v>39</v>
      </c>
      <c r="C2984" s="443"/>
      <c r="D2984" s="443"/>
      <c r="E2984" s="286">
        <v>1903.3</v>
      </c>
      <c r="F2984" s="323">
        <v>2745.1</v>
      </c>
      <c r="G2984" s="286">
        <v>2380.5</v>
      </c>
      <c r="H2984" s="286">
        <v>2032.8999999999942</v>
      </c>
      <c r="I2984" s="286">
        <v>2422.9999999999509</v>
      </c>
      <c r="J2984" s="301">
        <v>3628.4999999999854</v>
      </c>
      <c r="K2984" s="301"/>
      <c r="L2984" s="313"/>
      <c r="M2984" s="312">
        <f t="shared" si="62"/>
        <v>15113.29999999993</v>
      </c>
      <c r="N2984" s="443"/>
      <c r="O2984" s="443" t="s">
        <v>313</v>
      </c>
      <c r="P2984" s="443"/>
      <c r="Q2984" s="443"/>
      <c r="R2984" s="443"/>
      <c r="S2984" s="343"/>
      <c r="T2984" s="464"/>
      <c r="U2984" s="691"/>
      <c r="V2984" s="464"/>
      <c r="W2984" s="464"/>
    </row>
    <row r="2985" spans="1:23" ht="15">
      <c r="A2985" s="459" t="s">
        <v>16</v>
      </c>
      <c r="B2985" s="464" t="s">
        <v>27</v>
      </c>
      <c r="C2985" s="443"/>
      <c r="D2985" s="443"/>
      <c r="E2985" s="301">
        <v>2786.4</v>
      </c>
      <c r="F2985" s="286">
        <v>2412.5</v>
      </c>
      <c r="G2985" s="286">
        <v>2595.9</v>
      </c>
      <c r="H2985" s="286">
        <v>3054.2000000000044</v>
      </c>
      <c r="I2985" s="286">
        <v>931.59999999998217</v>
      </c>
      <c r="J2985" s="286">
        <v>2933.8999999995685</v>
      </c>
      <c r="K2985" s="286"/>
      <c r="L2985" s="313"/>
      <c r="M2985" s="312">
        <f t="shared" si="62"/>
        <v>14714.499999999554</v>
      </c>
      <c r="N2985" s="443"/>
      <c r="O2985" s="443" t="s">
        <v>307</v>
      </c>
      <c r="P2985" s="443"/>
      <c r="Q2985" s="443"/>
      <c r="R2985" s="443"/>
      <c r="S2985" s="464"/>
      <c r="T2985" s="464"/>
      <c r="U2985" s="691"/>
      <c r="V2985" s="464"/>
      <c r="W2985" s="464"/>
    </row>
    <row r="2986" spans="1:23" ht="15">
      <c r="A2986" s="459" t="s">
        <v>18</v>
      </c>
      <c r="B2986" s="464" t="s">
        <v>6</v>
      </c>
      <c r="C2986" s="443"/>
      <c r="D2986" s="443"/>
      <c r="E2986" s="286">
        <v>1369.2</v>
      </c>
      <c r="F2986" s="323">
        <v>3132.1</v>
      </c>
      <c r="G2986" s="286">
        <v>2247.1999999999998</v>
      </c>
      <c r="H2986" s="286">
        <v>1576.5</v>
      </c>
      <c r="I2986" s="323">
        <v>3379.1000000000222</v>
      </c>
      <c r="J2986" s="286">
        <v>2953.049999999992</v>
      </c>
      <c r="K2986" s="286"/>
      <c r="L2986" s="313"/>
      <c r="M2986" s="312">
        <f t="shared" si="62"/>
        <v>14657.150000000014</v>
      </c>
      <c r="N2986" s="443"/>
      <c r="O2986" s="443" t="s">
        <v>335</v>
      </c>
      <c r="P2986" s="443"/>
      <c r="Q2986" s="443"/>
      <c r="R2986" s="443"/>
      <c r="S2986" s="464"/>
      <c r="T2986" s="464"/>
      <c r="U2986" s="691"/>
      <c r="V2986" s="464"/>
      <c r="W2986" s="464"/>
    </row>
    <row r="2987" spans="1:23" ht="15">
      <c r="A2987" s="459" t="s">
        <v>20</v>
      </c>
      <c r="B2987" s="464" t="s">
        <v>15</v>
      </c>
      <c r="C2987" s="443"/>
      <c r="D2987" s="443"/>
      <c r="E2987" s="323">
        <v>2213.9</v>
      </c>
      <c r="F2987" s="286">
        <v>2417.4</v>
      </c>
      <c r="G2987" s="286">
        <v>1945.3</v>
      </c>
      <c r="H2987" s="286">
        <v>2778.0000000000036</v>
      </c>
      <c r="I2987" s="286">
        <v>2144.5999999999112</v>
      </c>
      <c r="J2987" s="286">
        <v>2692.6999999998079</v>
      </c>
      <c r="K2987" s="286"/>
      <c r="L2987" s="313"/>
      <c r="M2987" s="312">
        <f t="shared" si="62"/>
        <v>14191.899999999723</v>
      </c>
      <c r="N2987" s="443"/>
      <c r="O2987" s="443" t="s">
        <v>299</v>
      </c>
      <c r="P2987" s="443"/>
      <c r="Q2987" s="443"/>
      <c r="R2987" s="443"/>
      <c r="S2987" s="530"/>
      <c r="T2987" s="464"/>
      <c r="U2987" s="691"/>
      <c r="V2987" s="464"/>
      <c r="W2987" s="464"/>
    </row>
    <row r="2988" spans="1:23" ht="15">
      <c r="A2988" s="459" t="s">
        <v>22</v>
      </c>
      <c r="B2988" s="464" t="s">
        <v>23</v>
      </c>
      <c r="C2988" s="443"/>
      <c r="D2988" s="443"/>
      <c r="E2988" s="323">
        <v>2320.15</v>
      </c>
      <c r="F2988" s="301">
        <v>3672.9</v>
      </c>
      <c r="G2988" s="286">
        <v>2303.35</v>
      </c>
      <c r="H2988" s="286">
        <v>1540.3999999999978</v>
      </c>
      <c r="I2988" s="286">
        <v>1789.7000000000244</v>
      </c>
      <c r="J2988" s="286">
        <v>2517.0000000001746</v>
      </c>
      <c r="K2988" s="286"/>
      <c r="L2988" s="313"/>
      <c r="M2988" s="312">
        <f t="shared" si="62"/>
        <v>14143.500000000196</v>
      </c>
      <c r="N2988" s="443"/>
      <c r="O2988" s="443" t="s">
        <v>314</v>
      </c>
      <c r="P2988" s="443"/>
      <c r="Q2988" s="443"/>
      <c r="R2988" s="443"/>
      <c r="S2988" s="530"/>
      <c r="T2988" s="464"/>
      <c r="U2988" s="691"/>
      <c r="V2988" s="464"/>
      <c r="W2988" s="464"/>
    </row>
    <row r="2989" spans="1:23" ht="15">
      <c r="A2989" s="459" t="s">
        <v>24</v>
      </c>
      <c r="B2989" s="464" t="s">
        <v>141</v>
      </c>
      <c r="C2989" s="443"/>
      <c r="D2989" s="443"/>
      <c r="E2989" s="286" t="s">
        <v>285</v>
      </c>
      <c r="F2989" s="286">
        <v>1505.5</v>
      </c>
      <c r="G2989" s="323">
        <v>3158.5</v>
      </c>
      <c r="H2989" s="323">
        <v>3301.9999999999964</v>
      </c>
      <c r="I2989" s="323">
        <v>3305.1999999999553</v>
      </c>
      <c r="J2989" s="286">
        <v>2818.5999999998967</v>
      </c>
      <c r="K2989" s="286"/>
      <c r="L2989" s="313"/>
      <c r="M2989" s="312">
        <f t="shared" si="62"/>
        <v>14089.799999999848</v>
      </c>
      <c r="N2989" s="443"/>
      <c r="O2989" s="443" t="s">
        <v>2077</v>
      </c>
      <c r="P2989" s="443"/>
      <c r="Q2989" s="443"/>
      <c r="R2989" s="443"/>
      <c r="S2989" s="464"/>
      <c r="T2989" s="464"/>
      <c r="U2989" s="691"/>
      <c r="V2989" s="464"/>
      <c r="W2989" s="464"/>
    </row>
    <row r="2990" spans="1:23" ht="15">
      <c r="A2990" s="459" t="s">
        <v>26</v>
      </c>
      <c r="B2990" s="464" t="s">
        <v>143</v>
      </c>
      <c r="C2990" s="443"/>
      <c r="D2990" s="443"/>
      <c r="E2990" s="286" t="s">
        <v>285</v>
      </c>
      <c r="F2990" s="286">
        <v>2707.9</v>
      </c>
      <c r="G2990" s="286">
        <v>2810.5</v>
      </c>
      <c r="H2990" s="323">
        <v>3435.5000000000036</v>
      </c>
      <c r="I2990" s="286">
        <v>2517.9999999999764</v>
      </c>
      <c r="J2990" s="286">
        <v>2493.7999999999956</v>
      </c>
      <c r="K2990" s="286"/>
      <c r="L2990" s="313"/>
      <c r="M2990" s="312">
        <f t="shared" si="62"/>
        <v>13965.699999999975</v>
      </c>
      <c r="N2990" s="443"/>
      <c r="O2990" s="443" t="s">
        <v>291</v>
      </c>
      <c r="P2990" s="443"/>
      <c r="Q2990" s="443"/>
      <c r="R2990" s="443"/>
      <c r="S2990" s="530"/>
      <c r="T2990" s="464"/>
      <c r="U2990" s="691"/>
      <c r="V2990" s="464"/>
      <c r="W2990" s="464"/>
    </row>
    <row r="2991" spans="1:23" ht="15">
      <c r="A2991" s="459" t="s">
        <v>28</v>
      </c>
      <c r="B2991" s="464" t="s">
        <v>154</v>
      </c>
      <c r="C2991" s="443"/>
      <c r="D2991" s="443"/>
      <c r="E2991" s="286" t="s">
        <v>285</v>
      </c>
      <c r="F2991" s="286" t="s">
        <v>285</v>
      </c>
      <c r="G2991" s="303">
        <v>3773.2</v>
      </c>
      <c r="H2991" s="286">
        <v>3222.2999999999956</v>
      </c>
      <c r="I2991" s="301">
        <v>3795.8999999999978</v>
      </c>
      <c r="J2991" s="286">
        <v>3084.6999999999243</v>
      </c>
      <c r="K2991" s="286"/>
      <c r="L2991" s="313"/>
      <c r="M2991" s="312">
        <f t="shared" si="62"/>
        <v>13876.099999999919</v>
      </c>
      <c r="N2991" s="443"/>
      <c r="O2991" s="443" t="s">
        <v>287</v>
      </c>
      <c r="P2991" s="443"/>
      <c r="Q2991" s="443"/>
      <c r="R2991" s="446" t="s">
        <v>2036</v>
      </c>
      <c r="S2991" s="530"/>
      <c r="T2991" s="464"/>
      <c r="U2991" s="691"/>
      <c r="V2991" s="464"/>
      <c r="W2991" s="464"/>
    </row>
    <row r="2992" spans="1:23" ht="15">
      <c r="A2992" s="459" t="s">
        <v>30</v>
      </c>
      <c r="B2992" s="464" t="s">
        <v>37</v>
      </c>
      <c r="C2992" s="443"/>
      <c r="D2992" s="443"/>
      <c r="E2992" s="286">
        <v>1170</v>
      </c>
      <c r="F2992" s="286">
        <v>2362.8000000000002</v>
      </c>
      <c r="G2992" s="286">
        <v>2489.6</v>
      </c>
      <c r="H2992" s="286">
        <v>2158.0000000000073</v>
      </c>
      <c r="I2992" s="286">
        <v>2637.3999999999978</v>
      </c>
      <c r="J2992" s="286">
        <v>3030.6999999998734</v>
      </c>
      <c r="K2992" s="286"/>
      <c r="L2992" s="313"/>
      <c r="M2992" s="312">
        <f t="shared" si="62"/>
        <v>13848.499999999878</v>
      </c>
      <c r="N2992" s="443"/>
      <c r="O2992" s="443"/>
      <c r="P2992" s="443"/>
      <c r="Q2992" s="443"/>
      <c r="R2992" s="443"/>
      <c r="S2992" s="530"/>
      <c r="T2992" s="464"/>
      <c r="U2992" s="691"/>
      <c r="V2992" s="464"/>
      <c r="W2992" s="464"/>
    </row>
    <row r="2993" spans="1:23" ht="15">
      <c r="A2993" s="459" t="s">
        <v>32</v>
      </c>
      <c r="B2993" s="464" t="s">
        <v>142</v>
      </c>
      <c r="C2993" s="443"/>
      <c r="D2993" s="443"/>
      <c r="E2993" s="286" t="s">
        <v>285</v>
      </c>
      <c r="F2993" s="286">
        <v>1791.2</v>
      </c>
      <c r="G2993" s="286">
        <v>2791.4</v>
      </c>
      <c r="H2993" s="286">
        <v>2406.7999999999993</v>
      </c>
      <c r="I2993" s="286">
        <v>2877.7999999999902</v>
      </c>
      <c r="J2993" s="323">
        <v>3331.799999999992</v>
      </c>
      <c r="K2993" s="323"/>
      <c r="L2993" s="313"/>
      <c r="M2993" s="312">
        <f t="shared" si="62"/>
        <v>13198.999999999982</v>
      </c>
      <c r="N2993" s="443"/>
      <c r="O2993" s="443" t="s">
        <v>291</v>
      </c>
      <c r="P2993" s="443"/>
      <c r="Q2993" s="443"/>
      <c r="R2993" s="443"/>
      <c r="S2993" s="530"/>
      <c r="T2993" s="464"/>
      <c r="U2993" s="692"/>
      <c r="V2993" s="464"/>
      <c r="W2993" s="464"/>
    </row>
    <row r="2994" spans="1:23" ht="15">
      <c r="A2994" s="459" t="s">
        <v>34</v>
      </c>
      <c r="B2994" s="464" t="s">
        <v>19</v>
      </c>
      <c r="C2994" s="443"/>
      <c r="D2994" s="443"/>
      <c r="E2994" s="286">
        <v>824</v>
      </c>
      <c r="F2994" s="286">
        <v>1734.2</v>
      </c>
      <c r="G2994" s="286">
        <v>2240.8000000000002</v>
      </c>
      <c r="H2994" s="286">
        <v>2036.5000000000036</v>
      </c>
      <c r="I2994" s="286">
        <v>3146.4999999999691</v>
      </c>
      <c r="J2994" s="286">
        <v>2250.5499999999374</v>
      </c>
      <c r="K2994" s="286"/>
      <c r="L2994" s="313"/>
      <c r="M2994" s="312">
        <f t="shared" si="62"/>
        <v>12232.54999999991</v>
      </c>
      <c r="N2994" s="443"/>
      <c r="O2994" s="443"/>
      <c r="P2994" s="443"/>
      <c r="Q2994" s="443"/>
      <c r="R2994" s="443"/>
      <c r="S2994" s="343"/>
      <c r="T2994" s="464"/>
      <c r="U2994" s="691"/>
      <c r="V2994" s="464"/>
      <c r="W2994" s="464"/>
    </row>
    <row r="2995" spans="1:23" ht="15">
      <c r="A2995" s="459" t="s">
        <v>36</v>
      </c>
      <c r="B2995" s="464" t="s">
        <v>155</v>
      </c>
      <c r="C2995" s="443"/>
      <c r="D2995" s="443"/>
      <c r="E2995" s="286" t="s">
        <v>285</v>
      </c>
      <c r="F2995" s="286" t="s">
        <v>285</v>
      </c>
      <c r="G2995" s="286">
        <v>1385</v>
      </c>
      <c r="H2995" s="323">
        <v>3344.5000000000036</v>
      </c>
      <c r="I2995" s="303">
        <v>3960.8999999999505</v>
      </c>
      <c r="J2995" s="302">
        <v>3445.3999999998705</v>
      </c>
      <c r="K2995" s="302"/>
      <c r="L2995" s="313"/>
      <c r="M2995" s="312">
        <f t="shared" si="62"/>
        <v>12135.799999999825</v>
      </c>
      <c r="N2995" s="443"/>
      <c r="O2995" s="443" t="s">
        <v>1502</v>
      </c>
      <c r="P2995" s="443"/>
      <c r="Q2995" s="443"/>
      <c r="R2995" s="322" t="s">
        <v>2036</v>
      </c>
      <c r="S2995" s="464"/>
      <c r="T2995" s="464"/>
      <c r="U2995" s="691"/>
      <c r="V2995" s="464"/>
      <c r="W2995" s="464"/>
    </row>
    <row r="2996" spans="1:23" ht="15">
      <c r="A2996" s="459" t="s">
        <v>38</v>
      </c>
      <c r="B2996" s="464" t="s">
        <v>162</v>
      </c>
      <c r="C2996" s="443"/>
      <c r="D2996" s="443"/>
      <c r="E2996" s="286" t="s">
        <v>285</v>
      </c>
      <c r="F2996" s="286" t="s">
        <v>285</v>
      </c>
      <c r="G2996" s="323">
        <v>3231.3</v>
      </c>
      <c r="H2996" s="286">
        <v>1938.6000000000058</v>
      </c>
      <c r="I2996" s="286">
        <v>3284.7999999999465</v>
      </c>
      <c r="J2996" s="286">
        <v>2793.199999999928</v>
      </c>
      <c r="K2996" s="286"/>
      <c r="L2996" s="313"/>
      <c r="M2996" s="312">
        <f t="shared" si="62"/>
        <v>11247.899999999881</v>
      </c>
      <c r="N2996" s="443"/>
      <c r="O2996" s="443" t="s">
        <v>294</v>
      </c>
      <c r="P2996" s="443"/>
      <c r="Q2996" s="443"/>
      <c r="R2996" s="443"/>
      <c r="S2996" s="530"/>
      <c r="T2996" s="464"/>
      <c r="U2996" s="691"/>
      <c r="V2996" s="464"/>
      <c r="W2996" s="464"/>
    </row>
    <row r="2997" spans="1:23" ht="15">
      <c r="A2997" s="459" t="s">
        <v>145</v>
      </c>
      <c r="B2997" s="464" t="s">
        <v>35</v>
      </c>
      <c r="C2997" s="443"/>
      <c r="D2997" s="443"/>
      <c r="E2997" s="323">
        <v>2333.65</v>
      </c>
      <c r="F2997" s="286">
        <v>1220.5</v>
      </c>
      <c r="G2997" s="323">
        <v>3350.7</v>
      </c>
      <c r="H2997" s="286">
        <v>2328.7000000000007</v>
      </c>
      <c r="I2997" s="286">
        <v>1881.7000000000007</v>
      </c>
      <c r="J2997" s="286" t="s">
        <v>285</v>
      </c>
      <c r="K2997" s="286"/>
      <c r="L2997" s="313"/>
      <c r="M2997" s="312">
        <f t="shared" si="62"/>
        <v>11115.250000000002</v>
      </c>
      <c r="N2997" s="443"/>
      <c r="O2997" s="443" t="s">
        <v>316</v>
      </c>
      <c r="P2997" s="443"/>
      <c r="Q2997" s="443"/>
      <c r="R2997" s="443"/>
      <c r="S2997" s="464"/>
      <c r="T2997" s="464"/>
      <c r="U2997" s="691"/>
      <c r="V2997" s="464"/>
      <c r="W2997" s="464"/>
    </row>
    <row r="2998" spans="1:23" ht="15">
      <c r="A2998" s="459" t="s">
        <v>146</v>
      </c>
      <c r="B2998" s="464" t="s">
        <v>13</v>
      </c>
      <c r="C2998" s="443"/>
      <c r="D2998" s="443"/>
      <c r="E2998" s="286">
        <v>1876.9</v>
      </c>
      <c r="F2998" s="286">
        <v>1900.2</v>
      </c>
      <c r="G2998" s="286">
        <v>2264.6</v>
      </c>
      <c r="H2998" s="286">
        <v>1384.6000000000058</v>
      </c>
      <c r="I2998" s="286">
        <v>1976.3000000000175</v>
      </c>
      <c r="J2998" s="286">
        <v>1674.1000000000458</v>
      </c>
      <c r="K2998" s="286"/>
      <c r="L2998" s="313"/>
      <c r="M2998" s="312">
        <f t="shared" si="62"/>
        <v>11076.70000000007</v>
      </c>
      <c r="N2998" s="443"/>
      <c r="O2998" s="443"/>
      <c r="P2998" s="443"/>
      <c r="Q2998" s="443"/>
      <c r="R2998" s="443"/>
      <c r="S2998" s="530"/>
      <c r="T2998" s="464"/>
      <c r="U2998" s="691"/>
      <c r="V2998" s="464"/>
      <c r="W2998" s="464"/>
    </row>
    <row r="2999" spans="1:23" ht="15">
      <c r="A2999" s="459" t="s">
        <v>147</v>
      </c>
      <c r="B2999" s="464" t="s">
        <v>144</v>
      </c>
      <c r="C2999" s="443"/>
      <c r="D2999" s="443"/>
      <c r="E2999" s="286" t="s">
        <v>285</v>
      </c>
      <c r="F2999" s="323">
        <v>3220.9</v>
      </c>
      <c r="G2999" s="286">
        <v>1892.5</v>
      </c>
      <c r="H2999" s="286">
        <v>2153.9000000000015</v>
      </c>
      <c r="I2999" s="286">
        <v>2217.1000000000531</v>
      </c>
      <c r="J2999" s="286">
        <v>1375.1999999999898</v>
      </c>
      <c r="K2999" s="286"/>
      <c r="L2999" s="313"/>
      <c r="M2999" s="312">
        <f t="shared" si="62"/>
        <v>10859.600000000044</v>
      </c>
      <c r="N2999" s="443"/>
      <c r="O2999" s="443" t="s">
        <v>291</v>
      </c>
      <c r="P2999" s="443"/>
      <c r="Q2999" s="443"/>
      <c r="R2999" s="443"/>
      <c r="S2999" s="464"/>
      <c r="T2999" s="464"/>
      <c r="U2999" s="691"/>
      <c r="V2999" s="464"/>
      <c r="W2999" s="464"/>
    </row>
    <row r="3000" spans="1:23" ht="15">
      <c r="A3000" s="459" t="s">
        <v>151</v>
      </c>
      <c r="B3000" s="464" t="s">
        <v>4</v>
      </c>
      <c r="C3000" s="443"/>
      <c r="D3000" s="443"/>
      <c r="E3000" s="286">
        <v>2010.55</v>
      </c>
      <c r="F3000" s="323">
        <v>3071.55</v>
      </c>
      <c r="G3000" s="286">
        <v>2146.5</v>
      </c>
      <c r="H3000" s="286">
        <v>1208.8999999999978</v>
      </c>
      <c r="I3000" s="286">
        <v>1878.2999999999811</v>
      </c>
      <c r="J3000" s="286" t="s">
        <v>285</v>
      </c>
      <c r="K3000" s="286"/>
      <c r="L3000" s="313"/>
      <c r="M3000" s="312">
        <f t="shared" si="62"/>
        <v>10315.799999999979</v>
      </c>
      <c r="N3000" s="443"/>
      <c r="O3000" s="443" t="s">
        <v>299</v>
      </c>
      <c r="P3000" s="443"/>
      <c r="Q3000" s="443"/>
      <c r="R3000" s="443"/>
      <c r="S3000" s="530"/>
      <c r="T3000" s="464"/>
      <c r="U3000" s="691"/>
      <c r="V3000" s="464"/>
      <c r="W3000" s="464"/>
    </row>
    <row r="3001" spans="1:23" ht="15">
      <c r="A3001" s="459" t="s">
        <v>157</v>
      </c>
      <c r="B3001" s="464" t="s">
        <v>153</v>
      </c>
      <c r="C3001" s="443"/>
      <c r="D3001" s="443"/>
      <c r="E3001" s="286" t="s">
        <v>285</v>
      </c>
      <c r="F3001" s="286" t="s">
        <v>285</v>
      </c>
      <c r="G3001" s="286">
        <v>2602.6</v>
      </c>
      <c r="H3001" s="286">
        <v>1135.3000000000065</v>
      </c>
      <c r="I3001" s="323">
        <v>3336.8000000000739</v>
      </c>
      <c r="J3001" s="286">
        <v>2841.2999999999665</v>
      </c>
      <c r="K3001" s="286"/>
      <c r="L3001" s="313"/>
      <c r="M3001" s="312">
        <f t="shared" si="62"/>
        <v>9916.0000000000473</v>
      </c>
      <c r="N3001" s="443"/>
      <c r="O3001" s="443" t="s">
        <v>295</v>
      </c>
      <c r="P3001" s="443"/>
      <c r="Q3001" s="443"/>
      <c r="R3001" s="443"/>
      <c r="S3001" s="530"/>
      <c r="T3001" s="464"/>
      <c r="U3001" s="691"/>
      <c r="V3001" s="464"/>
      <c r="W3001" s="464"/>
    </row>
    <row r="3002" spans="1:23" ht="15">
      <c r="A3002" s="459" t="s">
        <v>159</v>
      </c>
      <c r="B3002" s="464" t="s">
        <v>873</v>
      </c>
      <c r="C3002" s="443"/>
      <c r="D3002" s="443"/>
      <c r="E3002" s="286" t="s">
        <v>285</v>
      </c>
      <c r="F3002" s="286" t="s">
        <v>285</v>
      </c>
      <c r="G3002" s="286" t="s">
        <v>285</v>
      </c>
      <c r="H3002" s="286">
        <v>2215.3000000000065</v>
      </c>
      <c r="I3002" s="302">
        <v>3546.9000000000524</v>
      </c>
      <c r="J3002" s="303">
        <v>4006.4999999998981</v>
      </c>
      <c r="K3002" s="303"/>
      <c r="L3002" s="313"/>
      <c r="M3002" s="312">
        <f t="shared" si="62"/>
        <v>9768.6999999999571</v>
      </c>
      <c r="N3002" s="443"/>
      <c r="O3002" s="443" t="s">
        <v>379</v>
      </c>
      <c r="P3002" s="443"/>
      <c r="Q3002" s="443"/>
      <c r="R3002" s="322" t="s">
        <v>2036</v>
      </c>
      <c r="S3002" s="530"/>
      <c r="T3002" s="464"/>
      <c r="U3002" s="691"/>
      <c r="V3002" s="464"/>
      <c r="W3002" s="464"/>
    </row>
    <row r="3003" spans="1:23" ht="15">
      <c r="A3003" s="459" t="s">
        <v>160</v>
      </c>
      <c r="B3003" s="464" t="s">
        <v>852</v>
      </c>
      <c r="C3003" s="443"/>
      <c r="D3003" s="443"/>
      <c r="E3003" s="286" t="s">
        <v>285</v>
      </c>
      <c r="F3003" s="286" t="s">
        <v>285</v>
      </c>
      <c r="G3003" s="286" t="s">
        <v>285</v>
      </c>
      <c r="H3003" s="323">
        <v>3400.3000000000029</v>
      </c>
      <c r="I3003" s="286">
        <v>3003.300000000072</v>
      </c>
      <c r="J3003" s="286">
        <v>2784.0999999998348</v>
      </c>
      <c r="K3003" s="286"/>
      <c r="L3003" s="313"/>
      <c r="M3003" s="312">
        <f t="shared" si="62"/>
        <v>9187.6999999999098</v>
      </c>
      <c r="N3003" s="443"/>
      <c r="O3003" s="443" t="s">
        <v>304</v>
      </c>
      <c r="P3003" s="443"/>
      <c r="Q3003" s="443"/>
      <c r="R3003" s="443"/>
      <c r="S3003" s="464"/>
      <c r="T3003" s="464"/>
      <c r="U3003" s="691"/>
      <c r="V3003" s="464"/>
      <c r="W3003" s="464"/>
    </row>
    <row r="3004" spans="1:23" ht="15">
      <c r="A3004" s="459" t="s">
        <v>161</v>
      </c>
      <c r="B3004" s="464" t="s">
        <v>821</v>
      </c>
      <c r="C3004" s="443"/>
      <c r="D3004" s="443"/>
      <c r="E3004" s="286" t="s">
        <v>285</v>
      </c>
      <c r="F3004" s="286" t="s">
        <v>285</v>
      </c>
      <c r="G3004" s="286" t="s">
        <v>285</v>
      </c>
      <c r="H3004" s="286">
        <v>2624.2000000000044</v>
      </c>
      <c r="I3004" s="323">
        <v>3379.2999999999975</v>
      </c>
      <c r="J3004" s="286">
        <v>3049.8000000001884</v>
      </c>
      <c r="K3004" s="286"/>
      <c r="L3004" s="313"/>
      <c r="M3004" s="312">
        <f t="shared" si="62"/>
        <v>9053.3000000001903</v>
      </c>
      <c r="N3004" s="443"/>
      <c r="O3004" s="443" t="s">
        <v>299</v>
      </c>
      <c r="P3004" s="443"/>
      <c r="Q3004" s="443"/>
      <c r="R3004" s="443"/>
      <c r="S3004" s="464"/>
      <c r="T3004" s="464"/>
      <c r="U3004" s="692"/>
      <c r="V3004" s="464"/>
      <c r="W3004" s="464"/>
    </row>
    <row r="3005" spans="1:23" ht="15">
      <c r="A3005" s="459" t="s">
        <v>163</v>
      </c>
      <c r="B3005" s="464" t="s">
        <v>29</v>
      </c>
      <c r="C3005" s="443"/>
      <c r="D3005" s="443"/>
      <c r="E3005" s="286">
        <v>1636.4</v>
      </c>
      <c r="F3005" s="286">
        <v>2180.6999999999998</v>
      </c>
      <c r="G3005" s="323">
        <v>3274.4</v>
      </c>
      <c r="H3005" s="286" t="s">
        <v>285</v>
      </c>
      <c r="I3005" s="286" t="s">
        <v>285</v>
      </c>
      <c r="J3005" s="286">
        <v>1946.9999999999272</v>
      </c>
      <c r="K3005" s="286"/>
      <c r="L3005" s="313"/>
      <c r="M3005" s="312">
        <f t="shared" si="62"/>
        <v>9038.4999999999272</v>
      </c>
      <c r="N3005" s="443"/>
      <c r="O3005" s="443" t="s">
        <v>299</v>
      </c>
      <c r="P3005" s="443"/>
      <c r="Q3005" s="443"/>
      <c r="R3005" s="443"/>
      <c r="S3005" s="530"/>
      <c r="T3005" s="464"/>
      <c r="U3005" s="691"/>
      <c r="V3005" s="464"/>
      <c r="W3005" s="464"/>
    </row>
    <row r="3006" spans="1:23" ht="15">
      <c r="A3006" s="459" t="s">
        <v>281</v>
      </c>
      <c r="B3006" s="464" t="s">
        <v>826</v>
      </c>
      <c r="C3006" s="443"/>
      <c r="D3006" s="443"/>
      <c r="E3006" s="286" t="s">
        <v>285</v>
      </c>
      <c r="F3006" s="286" t="s">
        <v>285</v>
      </c>
      <c r="G3006" s="286" t="s">
        <v>285</v>
      </c>
      <c r="H3006" s="323">
        <v>3349.1000000000095</v>
      </c>
      <c r="I3006" s="286">
        <v>2259.0000000000946</v>
      </c>
      <c r="J3006" s="286">
        <v>3197.1000000000531</v>
      </c>
      <c r="K3006" s="286"/>
      <c r="L3006" s="313"/>
      <c r="M3006" s="312">
        <f t="shared" si="62"/>
        <v>8805.2000000001572</v>
      </c>
      <c r="N3006" s="443"/>
      <c r="O3006" s="443" t="s">
        <v>294</v>
      </c>
      <c r="P3006" s="443"/>
      <c r="Q3006" s="443"/>
      <c r="R3006" s="443"/>
      <c r="S3006" s="343"/>
      <c r="T3006" s="464"/>
      <c r="U3006" s="691"/>
      <c r="V3006" s="464"/>
      <c r="W3006" s="464"/>
    </row>
    <row r="3007" spans="1:23" ht="15">
      <c r="A3007" s="459" t="s">
        <v>282</v>
      </c>
      <c r="B3007" s="464" t="s">
        <v>822</v>
      </c>
      <c r="C3007" s="443"/>
      <c r="D3007" s="443"/>
      <c r="E3007" s="286" t="s">
        <v>285</v>
      </c>
      <c r="F3007" s="286" t="s">
        <v>285</v>
      </c>
      <c r="G3007" s="286" t="s">
        <v>285</v>
      </c>
      <c r="H3007" s="286">
        <v>1755.1999999999935</v>
      </c>
      <c r="I3007" s="323">
        <v>3478.400000000016</v>
      </c>
      <c r="J3007" s="323">
        <v>3261.7999999999047</v>
      </c>
      <c r="K3007" s="323"/>
      <c r="L3007" s="313"/>
      <c r="M3007" s="312">
        <f t="shared" si="62"/>
        <v>8495.3999999999141</v>
      </c>
      <c r="N3007" s="443"/>
      <c r="O3007" s="443" t="s">
        <v>305</v>
      </c>
      <c r="P3007" s="443"/>
      <c r="Q3007" s="443"/>
      <c r="R3007" s="443"/>
      <c r="S3007" s="464"/>
      <c r="T3007" s="464"/>
      <c r="U3007" s="692"/>
      <c r="V3007" s="464"/>
      <c r="W3007" s="464"/>
    </row>
    <row r="3008" spans="1:23" ht="15">
      <c r="A3008" s="459" t="s">
        <v>283</v>
      </c>
      <c r="B3008" s="464" t="s">
        <v>158</v>
      </c>
      <c r="C3008" s="443"/>
      <c r="D3008" s="443"/>
      <c r="E3008" s="286" t="s">
        <v>285</v>
      </c>
      <c r="F3008" s="286" t="s">
        <v>285</v>
      </c>
      <c r="G3008" s="323">
        <v>3310.2</v>
      </c>
      <c r="H3008" s="323">
        <v>3639.2999999999993</v>
      </c>
      <c r="I3008" s="286">
        <v>1517.6999999999807</v>
      </c>
      <c r="J3008" s="286" t="s">
        <v>285</v>
      </c>
      <c r="K3008" s="286"/>
      <c r="L3008" s="313"/>
      <c r="M3008" s="312">
        <f t="shared" si="62"/>
        <v>8467.1999999999789</v>
      </c>
      <c r="N3008" s="443"/>
      <c r="O3008" s="443" t="s">
        <v>310</v>
      </c>
      <c r="P3008" s="443"/>
      <c r="Q3008" s="443"/>
      <c r="R3008" s="443"/>
      <c r="S3008" s="464"/>
      <c r="T3008" s="464"/>
      <c r="U3008" s="691"/>
      <c r="V3008" s="464"/>
      <c r="W3008" s="464"/>
    </row>
    <row r="3009" spans="1:23" ht="15">
      <c r="A3009" s="459" t="s">
        <v>284</v>
      </c>
      <c r="B3009" s="464" t="s">
        <v>811</v>
      </c>
      <c r="C3009" s="443"/>
      <c r="D3009" s="443"/>
      <c r="E3009" s="286" t="s">
        <v>285</v>
      </c>
      <c r="F3009" s="286" t="s">
        <v>285</v>
      </c>
      <c r="G3009" s="286" t="s">
        <v>285</v>
      </c>
      <c r="H3009" s="286">
        <v>2564.9999999999964</v>
      </c>
      <c r="I3009" s="286">
        <v>2614.7999999999847</v>
      </c>
      <c r="J3009" s="286">
        <v>3151.4999999998872</v>
      </c>
      <c r="K3009" s="286"/>
      <c r="L3009" s="313"/>
      <c r="M3009" s="312">
        <f t="shared" si="62"/>
        <v>8331.2999999998683</v>
      </c>
      <c r="N3009" s="443"/>
      <c r="O3009" s="443"/>
      <c r="P3009" s="443"/>
      <c r="Q3009" s="443"/>
      <c r="R3009" s="443"/>
      <c r="S3009" s="459"/>
      <c r="T3009" s="464"/>
      <c r="U3009" s="691"/>
      <c r="V3009" s="464"/>
      <c r="W3009" s="464"/>
    </row>
    <row r="3010" spans="1:23" ht="15">
      <c r="A3010" s="459" t="s">
        <v>808</v>
      </c>
      <c r="B3010" s="464" t="s">
        <v>156</v>
      </c>
      <c r="C3010" s="443"/>
      <c r="D3010" s="443"/>
      <c r="E3010" s="286" t="s">
        <v>285</v>
      </c>
      <c r="F3010" s="286" t="s">
        <v>285</v>
      </c>
      <c r="G3010" s="286">
        <v>1933.6</v>
      </c>
      <c r="H3010" s="286">
        <v>2255.4999999999964</v>
      </c>
      <c r="I3010" s="286">
        <v>2147.8000000000775</v>
      </c>
      <c r="J3010" s="286">
        <v>1761.7000000000771</v>
      </c>
      <c r="K3010" s="286"/>
      <c r="L3010" s="313"/>
      <c r="M3010" s="312">
        <f t="shared" si="62"/>
        <v>8098.6000000001513</v>
      </c>
      <c r="N3010" s="443"/>
      <c r="O3010" s="443"/>
      <c r="P3010" s="443"/>
      <c r="Q3010" s="443"/>
      <c r="R3010" s="443"/>
      <c r="S3010" s="464"/>
      <c r="T3010" s="464"/>
      <c r="U3010" s="691"/>
      <c r="V3010" s="464"/>
      <c r="W3010" s="464"/>
    </row>
    <row r="3011" spans="1:23" ht="15">
      <c r="A3011" s="459" t="s">
        <v>809</v>
      </c>
      <c r="B3011" s="464" t="s">
        <v>851</v>
      </c>
      <c r="C3011" s="443"/>
      <c r="D3011" s="443"/>
      <c r="E3011" s="286" t="s">
        <v>285</v>
      </c>
      <c r="F3011" s="286" t="s">
        <v>285</v>
      </c>
      <c r="G3011" s="286" t="s">
        <v>285</v>
      </c>
      <c r="H3011" s="286">
        <v>2206.8000000000065</v>
      </c>
      <c r="I3011" s="323">
        <v>3436.3999999998232</v>
      </c>
      <c r="J3011" s="286">
        <v>2305.999999999869</v>
      </c>
      <c r="K3011" s="286"/>
      <c r="L3011" s="313"/>
      <c r="M3011" s="312">
        <f t="shared" si="62"/>
        <v>7949.1999999996988</v>
      </c>
      <c r="N3011" s="443"/>
      <c r="O3011" s="443" t="s">
        <v>304</v>
      </c>
      <c r="P3011" s="443"/>
      <c r="Q3011" s="443"/>
      <c r="R3011" s="443"/>
      <c r="S3011" s="343"/>
      <c r="T3011" s="464"/>
      <c r="U3011" s="691"/>
      <c r="V3011" s="464"/>
      <c r="W3011" s="464"/>
    </row>
    <row r="3012" spans="1:23" ht="15">
      <c r="A3012" s="459" t="s">
        <v>810</v>
      </c>
      <c r="B3012" s="459" t="s">
        <v>801</v>
      </c>
      <c r="C3012" s="443"/>
      <c r="D3012" s="443"/>
      <c r="E3012" s="286" t="s">
        <v>285</v>
      </c>
      <c r="F3012" s="286" t="s">
        <v>285</v>
      </c>
      <c r="G3012" s="286" t="s">
        <v>285</v>
      </c>
      <c r="H3012" s="286">
        <v>2966.1000000000131</v>
      </c>
      <c r="I3012" s="286">
        <v>2637.8999999999887</v>
      </c>
      <c r="J3012" s="286">
        <v>2280.1999999999916</v>
      </c>
      <c r="K3012" s="286"/>
      <c r="L3012" s="313"/>
      <c r="M3012" s="312">
        <f t="shared" si="62"/>
        <v>7884.1999999999935</v>
      </c>
      <c r="N3012" s="443"/>
      <c r="O3012" s="443"/>
      <c r="P3012" s="443"/>
      <c r="Q3012" s="443"/>
      <c r="R3012" s="443"/>
      <c r="S3012" s="343"/>
      <c r="T3012" s="464"/>
      <c r="U3012" s="692"/>
      <c r="V3012" s="464"/>
      <c r="W3012" s="464"/>
    </row>
    <row r="3013" spans="1:23" ht="15">
      <c r="A3013" s="459" t="s">
        <v>812</v>
      </c>
      <c r="B3013" s="464" t="s">
        <v>837</v>
      </c>
      <c r="C3013" s="443"/>
      <c r="D3013" s="443"/>
      <c r="E3013" s="286" t="s">
        <v>285</v>
      </c>
      <c r="F3013" s="286" t="s">
        <v>285</v>
      </c>
      <c r="G3013" s="286" t="s">
        <v>285</v>
      </c>
      <c r="H3013" s="286">
        <v>3280.9000000000015</v>
      </c>
      <c r="I3013" s="286">
        <v>1003.9000000000397</v>
      </c>
      <c r="J3013" s="286">
        <v>3090.0999999999767</v>
      </c>
      <c r="K3013" s="286"/>
      <c r="L3013" s="313"/>
      <c r="M3013" s="312">
        <f t="shared" si="62"/>
        <v>7374.9000000000178</v>
      </c>
      <c r="N3013" s="443"/>
      <c r="O3013" s="443"/>
      <c r="P3013" s="443"/>
      <c r="Q3013" s="443"/>
      <c r="R3013" s="443"/>
      <c r="S3013" s="464"/>
      <c r="T3013" s="464"/>
      <c r="U3013" s="692"/>
      <c r="V3013" s="464"/>
      <c r="W3013" s="464"/>
    </row>
    <row r="3014" spans="1:23" ht="15">
      <c r="A3014" s="459" t="s">
        <v>818</v>
      </c>
      <c r="B3014" s="464" t="s">
        <v>856</v>
      </c>
      <c r="C3014" s="443"/>
      <c r="D3014" s="443"/>
      <c r="E3014" s="286" t="s">
        <v>285</v>
      </c>
      <c r="F3014" s="286" t="s">
        <v>285</v>
      </c>
      <c r="G3014" s="286" t="s">
        <v>285</v>
      </c>
      <c r="H3014" s="286">
        <v>2022.9999999999927</v>
      </c>
      <c r="I3014" s="286">
        <v>2247.2000000000044</v>
      </c>
      <c r="J3014" s="286">
        <v>3031.6999999998952</v>
      </c>
      <c r="K3014" s="286"/>
      <c r="L3014" s="313"/>
      <c r="M3014" s="312">
        <f t="shared" si="62"/>
        <v>7301.8999999998923</v>
      </c>
      <c r="N3014" s="443"/>
      <c r="O3014" s="443"/>
      <c r="P3014" s="443"/>
      <c r="Q3014" s="443"/>
      <c r="R3014" s="443"/>
      <c r="S3014" s="464"/>
      <c r="T3014" s="464"/>
      <c r="U3014" s="691"/>
      <c r="V3014" s="464"/>
      <c r="W3014" s="464"/>
    </row>
    <row r="3015" spans="1:23" ht="15">
      <c r="A3015" s="459" t="s">
        <v>820</v>
      </c>
      <c r="B3015" s="459" t="s">
        <v>807</v>
      </c>
      <c r="C3015" s="443"/>
      <c r="D3015" s="443"/>
      <c r="E3015" s="286" t="s">
        <v>285</v>
      </c>
      <c r="F3015" s="286" t="s">
        <v>285</v>
      </c>
      <c r="G3015" s="286" t="s">
        <v>285</v>
      </c>
      <c r="H3015" s="286">
        <v>1712</v>
      </c>
      <c r="I3015" s="286">
        <v>2179.1999999999553</v>
      </c>
      <c r="J3015" s="323">
        <v>3253.4500000000589</v>
      </c>
      <c r="K3015" s="323"/>
      <c r="L3015" s="313"/>
      <c r="M3015" s="312">
        <f t="shared" si="62"/>
        <v>7144.6500000000142</v>
      </c>
      <c r="N3015" s="443"/>
      <c r="O3015" s="443" t="s">
        <v>294</v>
      </c>
      <c r="P3015" s="443"/>
      <c r="Q3015" s="443"/>
      <c r="R3015" s="443"/>
      <c r="S3015" s="530"/>
      <c r="T3015" s="464"/>
      <c r="U3015" s="691"/>
      <c r="V3015" s="464"/>
      <c r="W3015" s="464"/>
    </row>
    <row r="3016" spans="1:23" ht="15">
      <c r="A3016" s="459" t="s">
        <v>823</v>
      </c>
      <c r="B3016" s="464" t="s">
        <v>830</v>
      </c>
      <c r="C3016" s="443"/>
      <c r="D3016" s="443"/>
      <c r="E3016" s="286" t="s">
        <v>285</v>
      </c>
      <c r="F3016" s="286" t="s">
        <v>285</v>
      </c>
      <c r="G3016" s="286" t="s">
        <v>285</v>
      </c>
      <c r="H3016" s="286">
        <v>2411.3000000000029</v>
      </c>
      <c r="I3016" s="286">
        <v>2124.4000000000906</v>
      </c>
      <c r="J3016" s="286">
        <v>2487.1000000001513</v>
      </c>
      <c r="K3016" s="286"/>
      <c r="L3016" s="313"/>
      <c r="M3016" s="312">
        <f t="shared" si="62"/>
        <v>7022.8000000002448</v>
      </c>
      <c r="N3016" s="443"/>
      <c r="O3016" s="443"/>
      <c r="P3016" s="443"/>
      <c r="Q3016" s="443"/>
      <c r="R3016" s="443"/>
      <c r="S3016" s="530"/>
      <c r="T3016" s="464"/>
      <c r="U3016" s="691"/>
      <c r="V3016" s="464"/>
      <c r="W3016" s="464"/>
    </row>
    <row r="3017" spans="1:23" ht="15">
      <c r="A3017" s="459" t="s">
        <v>824</v>
      </c>
      <c r="B3017" s="464" t="s">
        <v>828</v>
      </c>
      <c r="C3017" s="443"/>
      <c r="D3017" s="443"/>
      <c r="E3017" s="286" t="s">
        <v>285</v>
      </c>
      <c r="F3017" s="286" t="s">
        <v>285</v>
      </c>
      <c r="G3017" s="286" t="s">
        <v>285</v>
      </c>
      <c r="H3017" s="286">
        <v>1811.4000000000051</v>
      </c>
      <c r="I3017" s="286">
        <v>2249.9999999999909</v>
      </c>
      <c r="J3017" s="286">
        <v>2831.7500000000546</v>
      </c>
      <c r="K3017" s="286"/>
      <c r="L3017" s="313"/>
      <c r="M3017" s="312">
        <f t="shared" si="62"/>
        <v>6893.1500000000506</v>
      </c>
      <c r="N3017" s="443"/>
      <c r="O3017" s="443"/>
      <c r="P3017" s="443"/>
      <c r="Q3017" s="443"/>
      <c r="R3017" s="443"/>
      <c r="S3017" s="343"/>
      <c r="T3017" s="464"/>
      <c r="U3017" s="691"/>
      <c r="V3017" s="464"/>
      <c r="W3017" s="464"/>
    </row>
    <row r="3018" spans="1:23" ht="15">
      <c r="A3018" s="459" t="s">
        <v>827</v>
      </c>
      <c r="B3018" s="464" t="s">
        <v>835</v>
      </c>
      <c r="C3018" s="443"/>
      <c r="D3018" s="443"/>
      <c r="E3018" s="286" t="s">
        <v>285</v>
      </c>
      <c r="F3018" s="286" t="s">
        <v>285</v>
      </c>
      <c r="G3018" s="286" t="s">
        <v>285</v>
      </c>
      <c r="H3018" s="286">
        <v>1910.0000000000036</v>
      </c>
      <c r="I3018" s="286">
        <v>2092.7000000000498</v>
      </c>
      <c r="J3018" s="286">
        <v>2788.4999999998327</v>
      </c>
      <c r="K3018" s="286"/>
      <c r="L3018" s="313"/>
      <c r="M3018" s="312">
        <f t="shared" si="62"/>
        <v>6791.1999999998861</v>
      </c>
      <c r="N3018" s="443"/>
      <c r="O3018" s="443"/>
      <c r="P3018" s="443"/>
      <c r="Q3018" s="443"/>
      <c r="R3018" s="443"/>
      <c r="S3018" s="343"/>
      <c r="T3018" s="464"/>
      <c r="U3018" s="691"/>
      <c r="V3018" s="464"/>
      <c r="W3018" s="464"/>
    </row>
    <row r="3019" spans="1:23" ht="15">
      <c r="A3019" s="459" t="s">
        <v>829</v>
      </c>
      <c r="B3019" s="459" t="s">
        <v>806</v>
      </c>
      <c r="C3019" s="443"/>
      <c r="D3019" s="443"/>
      <c r="E3019" s="286" t="s">
        <v>285</v>
      </c>
      <c r="F3019" s="286" t="s">
        <v>285</v>
      </c>
      <c r="G3019" s="286" t="s">
        <v>285</v>
      </c>
      <c r="H3019" s="286">
        <v>561.80000000000291</v>
      </c>
      <c r="I3019" s="323">
        <v>3494.4000000001306</v>
      </c>
      <c r="J3019" s="286">
        <v>2610.4999999999491</v>
      </c>
      <c r="K3019" s="286"/>
      <c r="L3019" s="313"/>
      <c r="M3019" s="312">
        <f t="shared" si="62"/>
        <v>6666.7000000000826</v>
      </c>
      <c r="N3019" s="443"/>
      <c r="O3019" s="443" t="s">
        <v>290</v>
      </c>
      <c r="P3019" s="443"/>
      <c r="Q3019" s="443"/>
      <c r="R3019" s="443"/>
      <c r="S3019" s="343"/>
      <c r="T3019" s="464"/>
      <c r="U3019" s="691"/>
      <c r="V3019" s="464"/>
      <c r="W3019" s="464"/>
    </row>
    <row r="3020" spans="1:23" ht="15">
      <c r="A3020" s="459" t="s">
        <v>834</v>
      </c>
      <c r="B3020" s="464" t="s">
        <v>836</v>
      </c>
      <c r="C3020" s="443"/>
      <c r="D3020" s="443"/>
      <c r="E3020" s="286" t="s">
        <v>285</v>
      </c>
      <c r="F3020" s="286" t="s">
        <v>285</v>
      </c>
      <c r="G3020" s="286" t="s">
        <v>285</v>
      </c>
      <c r="H3020" s="286">
        <v>2835.1499999999905</v>
      </c>
      <c r="I3020" s="286">
        <v>1069.6999999998843</v>
      </c>
      <c r="J3020" s="286">
        <v>2755.6000000000422</v>
      </c>
      <c r="K3020" s="286"/>
      <c r="L3020" s="313"/>
      <c r="M3020" s="312">
        <f t="shared" si="62"/>
        <v>6660.4499999999171</v>
      </c>
      <c r="N3020" s="443"/>
      <c r="O3020" s="443"/>
      <c r="P3020" s="443"/>
      <c r="Q3020" s="443"/>
      <c r="R3020" s="443"/>
      <c r="S3020" s="464"/>
      <c r="T3020" s="464"/>
      <c r="U3020" s="691"/>
      <c r="V3020" s="464"/>
      <c r="W3020" s="464"/>
    </row>
    <row r="3021" spans="1:23" ht="15">
      <c r="A3021" s="459" t="s">
        <v>838</v>
      </c>
      <c r="B3021" s="464" t="s">
        <v>844</v>
      </c>
      <c r="C3021" s="443"/>
      <c r="D3021" s="443"/>
      <c r="E3021" s="286" t="s">
        <v>285</v>
      </c>
      <c r="F3021" s="286" t="s">
        <v>285</v>
      </c>
      <c r="G3021" s="286" t="s">
        <v>285</v>
      </c>
      <c r="H3021" s="286">
        <v>1533.3000000000065</v>
      </c>
      <c r="I3021" s="286">
        <v>2219.9000000000215</v>
      </c>
      <c r="J3021" s="286">
        <v>2721.8000000000866</v>
      </c>
      <c r="K3021" s="286"/>
      <c r="L3021" s="313"/>
      <c r="M3021" s="312">
        <f t="shared" si="62"/>
        <v>6475.0000000001146</v>
      </c>
      <c r="N3021" s="443"/>
      <c r="O3021" s="443"/>
      <c r="P3021" s="443"/>
      <c r="Q3021" s="443"/>
      <c r="R3021" s="443"/>
      <c r="S3021" s="530"/>
      <c r="T3021" s="464"/>
      <c r="U3021" s="691"/>
      <c r="V3021" s="464"/>
      <c r="W3021" s="464"/>
    </row>
    <row r="3022" spans="1:23" ht="15">
      <c r="A3022" s="459" t="s">
        <v>839</v>
      </c>
      <c r="B3022" s="464" t="s">
        <v>869</v>
      </c>
      <c r="C3022" s="443"/>
      <c r="D3022" s="443"/>
      <c r="E3022" s="286" t="s">
        <v>285</v>
      </c>
      <c r="F3022" s="286" t="s">
        <v>285</v>
      </c>
      <c r="G3022" s="286" t="s">
        <v>285</v>
      </c>
      <c r="H3022" s="286">
        <v>2321.8500000000022</v>
      </c>
      <c r="I3022" s="286">
        <v>1443.4999999999636</v>
      </c>
      <c r="J3022" s="286">
        <v>2557.2999999998719</v>
      </c>
      <c r="K3022" s="286"/>
      <c r="L3022" s="313"/>
      <c r="M3022" s="312">
        <f t="shared" si="62"/>
        <v>6322.6499999998377</v>
      </c>
      <c r="N3022" s="443"/>
      <c r="O3022" s="443"/>
      <c r="P3022" s="443"/>
      <c r="Q3022" s="443"/>
      <c r="R3022" s="443"/>
      <c r="S3022" s="464"/>
      <c r="T3022" s="464"/>
      <c r="U3022" s="691"/>
      <c r="V3022" s="464"/>
      <c r="W3022" s="464"/>
    </row>
    <row r="3023" spans="1:23" ht="15">
      <c r="A3023" s="459" t="s">
        <v>840</v>
      </c>
      <c r="B3023" s="464" t="s">
        <v>855</v>
      </c>
      <c r="C3023" s="443"/>
      <c r="D3023" s="443"/>
      <c r="E3023" s="286" t="s">
        <v>285</v>
      </c>
      <c r="F3023" s="286" t="s">
        <v>285</v>
      </c>
      <c r="G3023" s="286" t="s">
        <v>285</v>
      </c>
      <c r="H3023" s="286">
        <v>2765.0000000000073</v>
      </c>
      <c r="I3023" s="286">
        <v>1235.9000000001015</v>
      </c>
      <c r="J3023" s="286">
        <v>2241.4000000002015</v>
      </c>
      <c r="K3023" s="286"/>
      <c r="L3023" s="313"/>
      <c r="M3023" s="312">
        <f t="shared" si="62"/>
        <v>6242.3000000003103</v>
      </c>
      <c r="N3023" s="443"/>
      <c r="O3023" s="443"/>
      <c r="P3023" s="443"/>
      <c r="Q3023" s="443"/>
      <c r="R3023" s="443"/>
      <c r="S3023" s="464"/>
      <c r="T3023" s="464"/>
      <c r="U3023" s="691"/>
      <c r="V3023" s="464"/>
      <c r="W3023" s="464"/>
    </row>
    <row r="3024" spans="1:23" ht="15">
      <c r="A3024" s="459" t="s">
        <v>846</v>
      </c>
      <c r="B3024" s="464" t="s">
        <v>863</v>
      </c>
      <c r="C3024" s="443"/>
      <c r="D3024" s="443"/>
      <c r="E3024" s="286" t="s">
        <v>285</v>
      </c>
      <c r="F3024" s="286" t="s">
        <v>285</v>
      </c>
      <c r="G3024" s="286" t="s">
        <v>285</v>
      </c>
      <c r="H3024" s="286">
        <v>1790.9999999999927</v>
      </c>
      <c r="I3024" s="286">
        <v>2294.5999999999549</v>
      </c>
      <c r="J3024" s="286">
        <v>1954.6999999998479</v>
      </c>
      <c r="K3024" s="286"/>
      <c r="L3024" s="313"/>
      <c r="M3024" s="312">
        <f t="shared" si="62"/>
        <v>6040.2999999997955</v>
      </c>
      <c r="N3024" s="443"/>
      <c r="O3024" s="443"/>
      <c r="P3024" s="443"/>
      <c r="Q3024" s="443"/>
      <c r="R3024" s="443"/>
      <c r="S3024" s="464"/>
      <c r="T3024" s="464"/>
      <c r="U3024" s="691"/>
      <c r="V3024" s="464"/>
      <c r="W3024" s="464"/>
    </row>
    <row r="3025" spans="1:23" ht="15">
      <c r="A3025" s="459" t="s">
        <v>854</v>
      </c>
      <c r="B3025" s="361" t="s">
        <v>1842</v>
      </c>
      <c r="C3025" s="446"/>
      <c r="D3025" s="446"/>
      <c r="E3025" s="286" t="s">
        <v>285</v>
      </c>
      <c r="F3025" s="286" t="s">
        <v>285</v>
      </c>
      <c r="G3025" s="286" t="s">
        <v>285</v>
      </c>
      <c r="H3025" s="286" t="s">
        <v>285</v>
      </c>
      <c r="I3025" s="286">
        <v>3028.0999999999058</v>
      </c>
      <c r="J3025" s="286">
        <v>2926.3999999999905</v>
      </c>
      <c r="K3025" s="286"/>
      <c r="L3025" s="313"/>
      <c r="M3025" s="312">
        <f t="shared" si="62"/>
        <v>5954.4999999998963</v>
      </c>
      <c r="N3025" s="443"/>
      <c r="O3025" s="443"/>
      <c r="P3025" s="443"/>
      <c r="Q3025" s="443"/>
      <c r="R3025" s="443"/>
      <c r="S3025" s="530"/>
      <c r="T3025" s="464"/>
      <c r="U3025" s="692"/>
      <c r="V3025" s="464"/>
      <c r="W3025" s="464"/>
    </row>
    <row r="3026" spans="1:23" ht="15">
      <c r="A3026" s="459" t="s">
        <v>858</v>
      </c>
      <c r="B3026" s="464" t="s">
        <v>819</v>
      </c>
      <c r="C3026" s="443"/>
      <c r="D3026" s="443"/>
      <c r="E3026" s="286" t="s">
        <v>285</v>
      </c>
      <c r="F3026" s="286" t="s">
        <v>285</v>
      </c>
      <c r="G3026" s="286" t="s">
        <v>285</v>
      </c>
      <c r="H3026" s="286">
        <v>1721.5999999999876</v>
      </c>
      <c r="I3026" s="286">
        <v>1834.8999999999542</v>
      </c>
      <c r="J3026" s="286">
        <v>1908.7000000002554</v>
      </c>
      <c r="K3026" s="286"/>
      <c r="L3026" s="313"/>
      <c r="M3026" s="312">
        <f t="shared" si="62"/>
        <v>5465.2000000001972</v>
      </c>
      <c r="N3026" s="443"/>
      <c r="O3026" s="443"/>
      <c r="P3026" s="443"/>
      <c r="Q3026" s="443"/>
      <c r="R3026" s="443"/>
      <c r="S3026" s="459"/>
      <c r="T3026" s="464"/>
      <c r="U3026" s="691"/>
      <c r="V3026" s="464"/>
      <c r="W3026" s="464"/>
    </row>
    <row r="3027" spans="1:23" ht="15">
      <c r="A3027" s="459" t="s">
        <v>859</v>
      </c>
      <c r="B3027" s="361" t="s">
        <v>1857</v>
      </c>
      <c r="C3027" s="446"/>
      <c r="D3027" s="446"/>
      <c r="E3027" s="286" t="s">
        <v>285</v>
      </c>
      <c r="F3027" s="286" t="s">
        <v>285</v>
      </c>
      <c r="G3027" s="286" t="s">
        <v>285</v>
      </c>
      <c r="H3027" s="286" t="s">
        <v>285</v>
      </c>
      <c r="I3027" s="286">
        <v>2636.3999999999487</v>
      </c>
      <c r="J3027" s="286">
        <v>2772.2999999998901</v>
      </c>
      <c r="K3027" s="286"/>
      <c r="L3027" s="313"/>
      <c r="M3027" s="312">
        <f t="shared" si="62"/>
        <v>5408.6999999998388</v>
      </c>
      <c r="N3027" s="443"/>
      <c r="O3027" s="443"/>
      <c r="P3027" s="443"/>
      <c r="Q3027" s="443"/>
      <c r="R3027" s="443"/>
      <c r="S3027" s="464"/>
      <c r="T3027" s="464"/>
      <c r="U3027" s="691"/>
      <c r="V3027" s="464"/>
      <c r="W3027" s="464"/>
    </row>
    <row r="3028" spans="1:23" ht="15">
      <c r="A3028" s="459" t="s">
        <v>860</v>
      </c>
      <c r="B3028" s="361" t="s">
        <v>1850</v>
      </c>
      <c r="C3028" s="446"/>
      <c r="D3028" s="446"/>
      <c r="E3028" s="286" t="s">
        <v>285</v>
      </c>
      <c r="F3028" s="286" t="s">
        <v>285</v>
      </c>
      <c r="G3028" s="286" t="s">
        <v>285</v>
      </c>
      <c r="H3028" s="286" t="s">
        <v>285</v>
      </c>
      <c r="I3028" s="286">
        <v>2637.5999999999349</v>
      </c>
      <c r="J3028" s="286">
        <v>2707.7000000000444</v>
      </c>
      <c r="K3028" s="286"/>
      <c r="L3028" s="313"/>
      <c r="M3028" s="312">
        <f t="shared" si="62"/>
        <v>5345.2999999999793</v>
      </c>
      <c r="N3028" s="443"/>
      <c r="O3028" s="443"/>
      <c r="P3028" s="443"/>
      <c r="Q3028" s="443"/>
      <c r="R3028" s="443"/>
      <c r="S3028" s="343"/>
      <c r="T3028" s="464"/>
      <c r="U3028" s="691"/>
      <c r="V3028" s="464"/>
      <c r="W3028" s="464"/>
    </row>
    <row r="3029" spans="1:23" ht="15">
      <c r="A3029" s="459" t="s">
        <v>866</v>
      </c>
      <c r="B3029" s="361" t="s">
        <v>1852</v>
      </c>
      <c r="C3029" s="446"/>
      <c r="D3029" s="446"/>
      <c r="E3029" s="286" t="s">
        <v>285</v>
      </c>
      <c r="F3029" s="286" t="s">
        <v>285</v>
      </c>
      <c r="G3029" s="286" t="s">
        <v>285</v>
      </c>
      <c r="H3029" s="286" t="s">
        <v>285</v>
      </c>
      <c r="I3029" s="286">
        <v>2255.3999999999851</v>
      </c>
      <c r="J3029" s="286">
        <v>3089.3999999999796</v>
      </c>
      <c r="K3029" s="286"/>
      <c r="L3029" s="313"/>
      <c r="M3029" s="312">
        <f t="shared" si="62"/>
        <v>5344.7999999999647</v>
      </c>
      <c r="N3029" s="443"/>
      <c r="O3029" s="443"/>
      <c r="P3029" s="443"/>
      <c r="Q3029" s="443"/>
      <c r="R3029" s="443"/>
      <c r="S3029" s="464"/>
      <c r="T3029" s="464"/>
      <c r="U3029" s="691"/>
      <c r="V3029" s="464"/>
      <c r="W3029" s="464"/>
    </row>
    <row r="3030" spans="1:23" ht="15">
      <c r="A3030" s="459" t="s">
        <v>867</v>
      </c>
      <c r="B3030" s="361" t="s">
        <v>1844</v>
      </c>
      <c r="C3030" s="446"/>
      <c r="D3030" s="446"/>
      <c r="E3030" s="286" t="s">
        <v>285</v>
      </c>
      <c r="F3030" s="286" t="s">
        <v>285</v>
      </c>
      <c r="G3030" s="286" t="s">
        <v>285</v>
      </c>
      <c r="H3030" s="286" t="s">
        <v>285</v>
      </c>
      <c r="I3030" s="286">
        <v>2188.9000000000633</v>
      </c>
      <c r="J3030" s="286">
        <v>2739.6999999999134</v>
      </c>
      <c r="K3030" s="286"/>
      <c r="L3030" s="313"/>
      <c r="M3030" s="312">
        <f t="shared" si="62"/>
        <v>4928.5999999999767</v>
      </c>
      <c r="N3030" s="443"/>
      <c r="O3030" s="443"/>
      <c r="P3030" s="443"/>
      <c r="Q3030" s="443"/>
      <c r="R3030" s="443"/>
      <c r="S3030" s="464"/>
      <c r="T3030" s="464"/>
      <c r="U3030" s="691"/>
      <c r="V3030" s="464"/>
      <c r="W3030" s="464"/>
    </row>
    <row r="3031" spans="1:23" ht="15">
      <c r="A3031" s="459" t="s">
        <v>868</v>
      </c>
      <c r="B3031" s="361" t="s">
        <v>1849</v>
      </c>
      <c r="C3031" s="446"/>
      <c r="D3031" s="446"/>
      <c r="E3031" s="286" t="s">
        <v>285</v>
      </c>
      <c r="F3031" s="286" t="s">
        <v>285</v>
      </c>
      <c r="G3031" s="286" t="s">
        <v>285</v>
      </c>
      <c r="H3031" s="286" t="s">
        <v>285</v>
      </c>
      <c r="I3031" s="286">
        <v>2404.3999999999833</v>
      </c>
      <c r="J3031" s="286">
        <v>2422.7500000001091</v>
      </c>
      <c r="K3031" s="286"/>
      <c r="L3031" s="313"/>
      <c r="M3031" s="312">
        <f t="shared" si="62"/>
        <v>4827.1500000000924</v>
      </c>
      <c r="N3031" s="443"/>
      <c r="O3031" s="443"/>
      <c r="P3031" s="443"/>
      <c r="Q3031" s="443"/>
      <c r="R3031" s="443"/>
      <c r="S3031" s="464"/>
      <c r="T3031" s="464"/>
      <c r="U3031" s="691"/>
      <c r="V3031" s="464"/>
      <c r="W3031" s="464"/>
    </row>
    <row r="3032" spans="1:23" ht="15">
      <c r="A3032" s="459" t="s">
        <v>870</v>
      </c>
      <c r="B3032" s="361" t="s">
        <v>1856</v>
      </c>
      <c r="C3032" s="446"/>
      <c r="D3032" s="446"/>
      <c r="E3032" s="286" t="s">
        <v>285</v>
      </c>
      <c r="F3032" s="286" t="s">
        <v>285</v>
      </c>
      <c r="G3032" s="286" t="s">
        <v>285</v>
      </c>
      <c r="H3032" s="286" t="s">
        <v>285</v>
      </c>
      <c r="I3032" s="286">
        <v>2663.6000000000131</v>
      </c>
      <c r="J3032" s="286">
        <v>2133.1999999999534</v>
      </c>
      <c r="K3032" s="286"/>
      <c r="L3032" s="313"/>
      <c r="M3032" s="312">
        <f t="shared" si="62"/>
        <v>4796.7999999999665</v>
      </c>
      <c r="N3032" s="443"/>
      <c r="O3032" s="443"/>
      <c r="P3032" s="443"/>
      <c r="Q3032" s="443"/>
      <c r="R3032" s="443"/>
      <c r="S3032" s="464"/>
      <c r="T3032" s="464"/>
      <c r="U3032" s="692"/>
      <c r="V3032" s="464"/>
      <c r="W3032" s="464"/>
    </row>
    <row r="3033" spans="1:23" ht="15">
      <c r="A3033" s="459" t="s">
        <v>871</v>
      </c>
      <c r="B3033" s="464" t="s">
        <v>842</v>
      </c>
      <c r="C3033" s="443"/>
      <c r="D3033" s="443"/>
      <c r="E3033" s="286" t="s">
        <v>285</v>
      </c>
      <c r="F3033" s="286" t="s">
        <v>285</v>
      </c>
      <c r="G3033" s="286" t="s">
        <v>285</v>
      </c>
      <c r="H3033" s="286">
        <v>1946.2000000000044</v>
      </c>
      <c r="I3033" s="286">
        <v>2648.7000000000044</v>
      </c>
      <c r="J3033" s="286" t="s">
        <v>285</v>
      </c>
      <c r="K3033" s="286"/>
      <c r="L3033" s="313"/>
      <c r="M3033" s="312">
        <f t="shared" si="62"/>
        <v>4594.9000000000087</v>
      </c>
      <c r="N3033" s="443"/>
      <c r="O3033" s="443"/>
      <c r="P3033" s="443"/>
      <c r="Q3033" s="443"/>
      <c r="R3033" s="443"/>
      <c r="S3033" s="530"/>
      <c r="T3033" s="464"/>
      <c r="U3033" s="691"/>
      <c r="V3033" s="464"/>
      <c r="W3033" s="464"/>
    </row>
    <row r="3034" spans="1:23" ht="15">
      <c r="A3034" s="459" t="s">
        <v>872</v>
      </c>
      <c r="B3034" s="464" t="s">
        <v>817</v>
      </c>
      <c r="C3034" s="443"/>
      <c r="D3034" s="443"/>
      <c r="E3034" s="286" t="s">
        <v>285</v>
      </c>
      <c r="F3034" s="286" t="s">
        <v>285</v>
      </c>
      <c r="G3034" s="286" t="s">
        <v>285</v>
      </c>
      <c r="H3034" s="286">
        <v>1746.9000000000124</v>
      </c>
      <c r="I3034" s="286">
        <v>2819.0999999999804</v>
      </c>
      <c r="J3034" s="286" t="s">
        <v>285</v>
      </c>
      <c r="K3034" s="286"/>
      <c r="L3034" s="313"/>
      <c r="M3034" s="312">
        <f t="shared" si="62"/>
        <v>4565.9999999999927</v>
      </c>
      <c r="N3034" s="443"/>
      <c r="O3034" s="443"/>
      <c r="P3034" s="443"/>
      <c r="Q3034" s="443"/>
      <c r="R3034" s="443"/>
      <c r="S3034" s="530"/>
      <c r="T3034" s="464"/>
      <c r="U3034" s="691"/>
      <c r="V3034" s="464"/>
      <c r="W3034" s="464"/>
    </row>
    <row r="3035" spans="1:23" ht="15">
      <c r="A3035" s="459" t="s">
        <v>875</v>
      </c>
      <c r="B3035" s="361" t="s">
        <v>1854</v>
      </c>
      <c r="C3035" s="446"/>
      <c r="D3035" s="446"/>
      <c r="E3035" s="286" t="s">
        <v>285</v>
      </c>
      <c r="F3035" s="286" t="s">
        <v>285</v>
      </c>
      <c r="G3035" s="286" t="s">
        <v>285</v>
      </c>
      <c r="H3035" s="286" t="s">
        <v>285</v>
      </c>
      <c r="I3035" s="286">
        <v>2463.7000000000735</v>
      </c>
      <c r="J3035" s="286">
        <v>2075.5999999998203</v>
      </c>
      <c r="K3035" s="286"/>
      <c r="L3035" s="313"/>
      <c r="M3035" s="312">
        <f t="shared" si="62"/>
        <v>4539.2999999998938</v>
      </c>
      <c r="N3035" s="443"/>
      <c r="O3035" s="443"/>
      <c r="P3035" s="443"/>
      <c r="Q3035" s="443"/>
      <c r="R3035" s="443"/>
      <c r="S3035" s="464"/>
      <c r="T3035" s="464"/>
      <c r="U3035" s="691"/>
      <c r="V3035" s="464"/>
      <c r="W3035" s="464"/>
    </row>
    <row r="3036" spans="1:23" ht="15">
      <c r="A3036" s="459" t="s">
        <v>1006</v>
      </c>
      <c r="B3036" s="343" t="s">
        <v>1859</v>
      </c>
      <c r="C3036" s="446"/>
      <c r="D3036" s="446"/>
      <c r="E3036" s="286" t="s">
        <v>285</v>
      </c>
      <c r="F3036" s="286" t="s">
        <v>285</v>
      </c>
      <c r="G3036" s="286" t="s">
        <v>285</v>
      </c>
      <c r="H3036" s="286" t="s">
        <v>285</v>
      </c>
      <c r="I3036" s="286">
        <v>1189.9999999999091</v>
      </c>
      <c r="J3036" s="286">
        <v>3155.8999999999069</v>
      </c>
      <c r="K3036" s="286"/>
      <c r="L3036" s="313"/>
      <c r="M3036" s="312">
        <f t="shared" si="62"/>
        <v>4345.8999999998159</v>
      </c>
      <c r="N3036" s="443"/>
      <c r="O3036" s="443"/>
      <c r="P3036" s="443"/>
      <c r="Q3036" s="443"/>
      <c r="R3036" s="443"/>
      <c r="S3036" s="464"/>
      <c r="T3036" s="464"/>
      <c r="U3036" s="691"/>
      <c r="V3036" s="464"/>
      <c r="W3036" s="464"/>
    </row>
    <row r="3037" spans="1:23" ht="15">
      <c r="A3037" s="459" t="s">
        <v>1007</v>
      </c>
      <c r="B3037" s="361" t="s">
        <v>1841</v>
      </c>
      <c r="C3037" s="446"/>
      <c r="D3037" s="446"/>
      <c r="E3037" s="286" t="s">
        <v>285</v>
      </c>
      <c r="F3037" s="286" t="s">
        <v>285</v>
      </c>
      <c r="G3037" s="286" t="s">
        <v>285</v>
      </c>
      <c r="H3037" s="286" t="s">
        <v>285</v>
      </c>
      <c r="I3037" s="286">
        <v>1630.0999999999312</v>
      </c>
      <c r="J3037" s="286">
        <v>2527.7999999999538</v>
      </c>
      <c r="K3037" s="286"/>
      <c r="L3037" s="313"/>
      <c r="M3037" s="312">
        <f t="shared" si="62"/>
        <v>4157.899999999885</v>
      </c>
      <c r="N3037" s="443"/>
      <c r="O3037" s="443"/>
      <c r="P3037" s="443"/>
      <c r="Q3037" s="443"/>
      <c r="R3037" s="443"/>
      <c r="S3037" s="464"/>
      <c r="T3037" s="464"/>
      <c r="U3037" s="692"/>
      <c r="V3037" s="464"/>
      <c r="W3037" s="464"/>
    </row>
    <row r="3038" spans="1:23" ht="15">
      <c r="A3038" s="459" t="s">
        <v>1008</v>
      </c>
      <c r="B3038" s="361" t="s">
        <v>1853</v>
      </c>
      <c r="C3038" s="446"/>
      <c r="D3038" s="446"/>
      <c r="E3038" s="286" t="s">
        <v>285</v>
      </c>
      <c r="F3038" s="286" t="s">
        <v>285</v>
      </c>
      <c r="G3038" s="286" t="s">
        <v>285</v>
      </c>
      <c r="H3038" s="286" t="s">
        <v>285</v>
      </c>
      <c r="I3038" s="286">
        <v>1692.600000000024</v>
      </c>
      <c r="J3038" s="286">
        <v>2426.5999999999913</v>
      </c>
      <c r="K3038" s="286"/>
      <c r="L3038" s="313"/>
      <c r="M3038" s="312">
        <f t="shared" si="62"/>
        <v>4119.2000000000153</v>
      </c>
      <c r="N3038" s="443"/>
      <c r="O3038" s="443"/>
      <c r="P3038" s="443"/>
      <c r="Q3038" s="443"/>
      <c r="R3038" s="443"/>
      <c r="S3038" s="530"/>
      <c r="T3038" s="464"/>
      <c r="U3038" s="692"/>
      <c r="V3038" s="464"/>
      <c r="W3038" s="464"/>
    </row>
    <row r="3039" spans="1:23" ht="15">
      <c r="A3039" s="459" t="s">
        <v>1009</v>
      </c>
      <c r="B3039" s="464" t="s">
        <v>861</v>
      </c>
      <c r="C3039" s="443"/>
      <c r="D3039" s="443"/>
      <c r="E3039" s="286" t="s">
        <v>285</v>
      </c>
      <c r="F3039" s="286" t="s">
        <v>285</v>
      </c>
      <c r="G3039" s="286" t="s">
        <v>285</v>
      </c>
      <c r="H3039" s="286">
        <v>913.90000000000873</v>
      </c>
      <c r="I3039" s="286">
        <v>802.00000000002728</v>
      </c>
      <c r="J3039" s="286">
        <v>2367.4999999999745</v>
      </c>
      <c r="K3039" s="286"/>
      <c r="L3039" s="313"/>
      <c r="M3039" s="312">
        <f t="shared" si="62"/>
        <v>4083.4000000000106</v>
      </c>
      <c r="N3039" s="443"/>
      <c r="O3039" s="443"/>
      <c r="P3039" s="443"/>
      <c r="Q3039" s="443"/>
      <c r="R3039" s="443"/>
      <c r="S3039" s="530"/>
      <c r="T3039" s="464"/>
      <c r="U3039" s="691"/>
      <c r="V3039" s="464"/>
      <c r="W3039" s="464"/>
    </row>
    <row r="3040" spans="1:23" ht="15">
      <c r="A3040" s="459" t="s">
        <v>1010</v>
      </c>
      <c r="B3040" s="361" t="s">
        <v>1851</v>
      </c>
      <c r="C3040" s="446"/>
      <c r="D3040" s="446"/>
      <c r="E3040" s="286" t="s">
        <v>285</v>
      </c>
      <c r="F3040" s="286" t="s">
        <v>285</v>
      </c>
      <c r="G3040" s="286" t="s">
        <v>285</v>
      </c>
      <c r="H3040" s="286" t="s">
        <v>285</v>
      </c>
      <c r="I3040" s="286">
        <v>1666.5999999999494</v>
      </c>
      <c r="J3040" s="286">
        <v>2403.5999999999658</v>
      </c>
      <c r="K3040" s="286"/>
      <c r="L3040" s="313"/>
      <c r="M3040" s="312">
        <f t="shared" ref="M3040:M3063" si="63">SUM(E3040:J3040)</f>
        <v>4070.1999999999152</v>
      </c>
      <c r="N3040" s="443"/>
      <c r="O3040" s="443"/>
      <c r="P3040" s="443"/>
      <c r="Q3040" s="443"/>
      <c r="R3040" s="443"/>
      <c r="S3040" s="459"/>
      <c r="T3040" s="464"/>
      <c r="U3040" s="691"/>
      <c r="V3040" s="464"/>
      <c r="W3040" s="464"/>
    </row>
    <row r="3041" spans="1:23" ht="15">
      <c r="A3041" s="459" t="s">
        <v>1011</v>
      </c>
      <c r="B3041" s="464" t="s">
        <v>178</v>
      </c>
      <c r="C3041" s="443"/>
      <c r="D3041" s="443"/>
      <c r="E3041" s="286">
        <v>2068.4</v>
      </c>
      <c r="F3041" s="286">
        <v>1889.1</v>
      </c>
      <c r="G3041" s="286" t="s">
        <v>285</v>
      </c>
      <c r="H3041" s="286" t="s">
        <v>285</v>
      </c>
      <c r="I3041" s="286" t="s">
        <v>285</v>
      </c>
      <c r="J3041" s="286" t="s">
        <v>285</v>
      </c>
      <c r="K3041" s="286"/>
      <c r="L3041" s="313"/>
      <c r="M3041" s="312">
        <f t="shared" si="63"/>
        <v>3957.5</v>
      </c>
      <c r="N3041" s="443"/>
      <c r="O3041" s="443"/>
      <c r="P3041" s="443"/>
      <c r="Q3041" s="443"/>
      <c r="R3041" s="443"/>
      <c r="S3041" s="343"/>
      <c r="T3041" s="464"/>
      <c r="U3041" s="692"/>
      <c r="V3041" s="464"/>
      <c r="W3041" s="464"/>
    </row>
    <row r="3042" spans="1:23" ht="15">
      <c r="A3042" s="459" t="s">
        <v>1012</v>
      </c>
      <c r="B3042" s="361" t="s">
        <v>1839</v>
      </c>
      <c r="C3042" s="446"/>
      <c r="D3042" s="446"/>
      <c r="E3042" s="286" t="s">
        <v>285</v>
      </c>
      <c r="F3042" s="286" t="s">
        <v>285</v>
      </c>
      <c r="G3042" s="286" t="s">
        <v>285</v>
      </c>
      <c r="H3042" s="286" t="s">
        <v>285</v>
      </c>
      <c r="I3042" s="286">
        <v>1547.4000000000506</v>
      </c>
      <c r="J3042" s="286">
        <v>2398.0499999999156</v>
      </c>
      <c r="K3042" s="286"/>
      <c r="L3042" s="313"/>
      <c r="M3042" s="312">
        <f t="shared" si="63"/>
        <v>3945.4499999999662</v>
      </c>
      <c r="N3042" s="443"/>
      <c r="O3042" s="443"/>
      <c r="P3042" s="443"/>
      <c r="Q3042" s="443"/>
      <c r="R3042" s="443"/>
      <c r="S3042" s="530"/>
      <c r="T3042" s="464"/>
      <c r="U3042" s="691"/>
      <c r="V3042" s="464"/>
      <c r="W3042" s="464"/>
    </row>
    <row r="3043" spans="1:23" ht="15">
      <c r="A3043" s="459" t="s">
        <v>1013</v>
      </c>
      <c r="B3043" s="361" t="s">
        <v>1858</v>
      </c>
      <c r="C3043" s="446"/>
      <c r="D3043" s="446"/>
      <c r="E3043" s="286" t="s">
        <v>285</v>
      </c>
      <c r="F3043" s="286" t="s">
        <v>285</v>
      </c>
      <c r="G3043" s="286" t="s">
        <v>285</v>
      </c>
      <c r="H3043" s="286" t="s">
        <v>285</v>
      </c>
      <c r="I3043" s="286">
        <v>342.100000000004</v>
      </c>
      <c r="J3043" s="286">
        <v>3054.3000000000866</v>
      </c>
      <c r="K3043" s="286"/>
      <c r="L3043" s="313"/>
      <c r="M3043" s="312">
        <f t="shared" si="63"/>
        <v>3396.4000000000906</v>
      </c>
      <c r="N3043" s="443"/>
      <c r="O3043" s="443"/>
      <c r="P3043" s="443"/>
      <c r="Q3043" s="443"/>
      <c r="R3043" s="443"/>
      <c r="S3043" s="459"/>
      <c r="T3043" s="464"/>
      <c r="U3043" s="691"/>
      <c r="V3043" s="464"/>
      <c r="W3043" s="464"/>
    </row>
    <row r="3044" spans="1:23" ht="15">
      <c r="A3044" s="459" t="s">
        <v>1014</v>
      </c>
      <c r="B3044" s="530" t="s">
        <v>2245</v>
      </c>
      <c r="C3044" s="446"/>
      <c r="D3044" s="446"/>
      <c r="E3044" s="286" t="s">
        <v>285</v>
      </c>
      <c r="F3044" s="286" t="s">
        <v>285</v>
      </c>
      <c r="G3044" s="286" t="s">
        <v>285</v>
      </c>
      <c r="H3044" s="286" t="s">
        <v>285</v>
      </c>
      <c r="I3044" s="286" t="s">
        <v>285</v>
      </c>
      <c r="J3044" s="323">
        <v>3271.0000000000327</v>
      </c>
      <c r="K3044" s="323"/>
      <c r="L3044" s="313"/>
      <c r="M3044" s="312">
        <f t="shared" si="63"/>
        <v>3271.0000000000327</v>
      </c>
      <c r="N3044" s="443"/>
      <c r="O3044" s="443" t="s">
        <v>304</v>
      </c>
      <c r="P3044" s="443"/>
      <c r="Q3044" s="443"/>
      <c r="R3044" s="443"/>
      <c r="S3044" s="343"/>
      <c r="T3044" s="464"/>
      <c r="U3044" s="691"/>
      <c r="V3044" s="464"/>
      <c r="W3044" s="464"/>
    </row>
    <row r="3045" spans="1:23" ht="15">
      <c r="A3045" s="459" t="s">
        <v>1015</v>
      </c>
      <c r="B3045" s="530" t="s">
        <v>2256</v>
      </c>
      <c r="C3045" s="446"/>
      <c r="D3045" s="446"/>
      <c r="E3045" s="286" t="s">
        <v>285</v>
      </c>
      <c r="F3045" s="286" t="s">
        <v>285</v>
      </c>
      <c r="G3045" s="286" t="s">
        <v>285</v>
      </c>
      <c r="H3045" s="286" t="s">
        <v>285</v>
      </c>
      <c r="I3045" s="286" t="s">
        <v>285</v>
      </c>
      <c r="J3045" s="323">
        <v>3249.4999999999309</v>
      </c>
      <c r="K3045" s="323"/>
      <c r="L3045" s="313"/>
      <c r="M3045" s="312">
        <f t="shared" si="63"/>
        <v>3249.4999999999309</v>
      </c>
      <c r="N3045" s="443"/>
      <c r="O3045" s="443" t="s">
        <v>295</v>
      </c>
      <c r="P3045" s="443"/>
      <c r="Q3045" s="443"/>
      <c r="R3045" s="443"/>
      <c r="S3045" s="464"/>
      <c r="T3045" s="464"/>
      <c r="U3045" s="691"/>
      <c r="V3045" s="464"/>
      <c r="W3045" s="464"/>
    </row>
    <row r="3046" spans="1:23" ht="15">
      <c r="A3046" s="459" t="s">
        <v>1016</v>
      </c>
      <c r="B3046" s="530" t="s">
        <v>2243</v>
      </c>
      <c r="C3046" s="446"/>
      <c r="D3046" s="446"/>
      <c r="E3046" s="286" t="s">
        <v>285</v>
      </c>
      <c r="F3046" s="286" t="s">
        <v>285</v>
      </c>
      <c r="G3046" s="286" t="s">
        <v>285</v>
      </c>
      <c r="H3046" s="286" t="s">
        <v>285</v>
      </c>
      <c r="I3046" s="286" t="s">
        <v>285</v>
      </c>
      <c r="J3046" s="286">
        <v>3209.3000000000102</v>
      </c>
      <c r="K3046" s="286"/>
      <c r="L3046" s="313"/>
      <c r="M3046" s="312">
        <f t="shared" si="63"/>
        <v>3209.3000000000102</v>
      </c>
      <c r="N3046" s="443"/>
      <c r="O3046" s="443"/>
      <c r="P3046" s="443"/>
      <c r="Q3046" s="443"/>
      <c r="R3046" s="443"/>
      <c r="S3046" s="464"/>
      <c r="T3046" s="464"/>
      <c r="U3046" s="691"/>
      <c r="V3046" s="464"/>
      <c r="W3046" s="464"/>
    </row>
    <row r="3047" spans="1:23" ht="15">
      <c r="A3047" s="459" t="s">
        <v>1017</v>
      </c>
      <c r="B3047" s="530" t="s">
        <v>2241</v>
      </c>
      <c r="C3047" s="446"/>
      <c r="D3047" s="446"/>
      <c r="E3047" s="286" t="s">
        <v>285</v>
      </c>
      <c r="F3047" s="286" t="s">
        <v>285</v>
      </c>
      <c r="G3047" s="286" t="s">
        <v>285</v>
      </c>
      <c r="H3047" s="286" t="s">
        <v>285</v>
      </c>
      <c r="I3047" s="286" t="s">
        <v>285</v>
      </c>
      <c r="J3047" s="286">
        <v>2946.6000000000422</v>
      </c>
      <c r="K3047" s="286"/>
      <c r="L3047" s="313"/>
      <c r="M3047" s="312">
        <f t="shared" si="63"/>
        <v>2946.6000000000422</v>
      </c>
      <c r="N3047" s="443"/>
      <c r="O3047" s="443"/>
      <c r="P3047" s="443"/>
      <c r="Q3047" s="443"/>
      <c r="R3047" s="443"/>
      <c r="S3047" s="530"/>
      <c r="T3047" s="464"/>
      <c r="U3047" s="691"/>
      <c r="V3047" s="464"/>
      <c r="W3047" s="464"/>
    </row>
    <row r="3048" spans="1:23" ht="15">
      <c r="A3048" s="459" t="s">
        <v>1018</v>
      </c>
      <c r="B3048" s="464" t="s">
        <v>847</v>
      </c>
      <c r="C3048" s="443"/>
      <c r="D3048" s="443"/>
      <c r="E3048" s="286" t="s">
        <v>285</v>
      </c>
      <c r="F3048" s="286" t="s">
        <v>285</v>
      </c>
      <c r="G3048" s="286" t="s">
        <v>285</v>
      </c>
      <c r="H3048" s="286">
        <v>2768.7999999999956</v>
      </c>
      <c r="I3048" s="286" t="s">
        <v>285</v>
      </c>
      <c r="J3048" s="286" t="s">
        <v>285</v>
      </c>
      <c r="K3048" s="286"/>
      <c r="L3048" s="313"/>
      <c r="M3048" s="312">
        <f t="shared" si="63"/>
        <v>2768.7999999999956</v>
      </c>
      <c r="N3048" s="443"/>
      <c r="O3048" s="443"/>
      <c r="P3048" s="443"/>
      <c r="Q3048" s="443"/>
      <c r="R3048" s="443"/>
      <c r="S3048" s="443"/>
      <c r="T3048" s="443"/>
      <c r="U3048" s="443"/>
      <c r="V3048" s="443"/>
      <c r="W3048" s="443"/>
    </row>
    <row r="3049" spans="1:23" ht="15">
      <c r="A3049" s="459" t="s">
        <v>1019</v>
      </c>
      <c r="B3049" s="530" t="s">
        <v>2237</v>
      </c>
      <c r="C3049" s="446"/>
      <c r="D3049" s="446"/>
      <c r="E3049" s="286" t="s">
        <v>285</v>
      </c>
      <c r="F3049" s="286" t="s">
        <v>285</v>
      </c>
      <c r="G3049" s="286" t="s">
        <v>285</v>
      </c>
      <c r="H3049" s="286" t="s">
        <v>285</v>
      </c>
      <c r="I3049" s="286" t="s">
        <v>285</v>
      </c>
      <c r="J3049" s="286">
        <v>2588.9000000000415</v>
      </c>
      <c r="K3049" s="286"/>
      <c r="L3049" s="313"/>
      <c r="M3049" s="312">
        <f t="shared" si="63"/>
        <v>2588.9000000000415</v>
      </c>
      <c r="N3049" s="443"/>
      <c r="O3049" s="443"/>
      <c r="P3049" s="443"/>
      <c r="Q3049" s="443"/>
      <c r="R3049" s="443"/>
      <c r="S3049" s="443"/>
      <c r="T3049" s="443"/>
      <c r="U3049" s="443"/>
      <c r="V3049" s="443"/>
      <c r="W3049" s="443"/>
    </row>
    <row r="3050" spans="1:23" ht="15">
      <c r="A3050" s="459" t="s">
        <v>1020</v>
      </c>
      <c r="B3050" s="530" t="s">
        <v>2239</v>
      </c>
      <c r="C3050" s="446"/>
      <c r="D3050" s="446"/>
      <c r="E3050" s="286" t="s">
        <v>285</v>
      </c>
      <c r="F3050" s="286" t="s">
        <v>285</v>
      </c>
      <c r="G3050" s="286" t="s">
        <v>285</v>
      </c>
      <c r="H3050" s="286" t="s">
        <v>285</v>
      </c>
      <c r="I3050" s="286" t="s">
        <v>285</v>
      </c>
      <c r="J3050" s="286">
        <v>2561.6999999999425</v>
      </c>
      <c r="K3050" s="286"/>
      <c r="L3050" s="313"/>
      <c r="M3050" s="312">
        <f t="shared" si="63"/>
        <v>2561.6999999999425</v>
      </c>
      <c r="N3050" s="443"/>
      <c r="O3050" s="443"/>
      <c r="P3050" s="443"/>
      <c r="Q3050" s="443"/>
      <c r="R3050" s="443"/>
      <c r="S3050" s="443"/>
      <c r="T3050" s="443"/>
      <c r="U3050" s="443"/>
      <c r="V3050" s="443"/>
      <c r="W3050" s="443"/>
    </row>
    <row r="3051" spans="1:23" ht="15">
      <c r="A3051" s="459" t="s">
        <v>1021</v>
      </c>
      <c r="B3051" s="530" t="s">
        <v>2244</v>
      </c>
      <c r="C3051" s="446"/>
      <c r="D3051" s="446"/>
      <c r="E3051" s="286" t="s">
        <v>285</v>
      </c>
      <c r="F3051" s="286" t="s">
        <v>285</v>
      </c>
      <c r="G3051" s="286" t="s">
        <v>285</v>
      </c>
      <c r="H3051" s="286" t="s">
        <v>285</v>
      </c>
      <c r="I3051" s="286" t="s">
        <v>285</v>
      </c>
      <c r="J3051" s="286">
        <v>2525.7000000000371</v>
      </c>
      <c r="K3051" s="286"/>
      <c r="L3051" s="313"/>
      <c r="M3051" s="312">
        <f t="shared" si="63"/>
        <v>2525.7000000000371</v>
      </c>
      <c r="N3051" s="443"/>
      <c r="O3051" s="443"/>
      <c r="P3051" s="443"/>
      <c r="Q3051" s="443"/>
      <c r="R3051" s="443"/>
      <c r="S3051" s="443"/>
      <c r="T3051" s="443"/>
      <c r="U3051" s="443"/>
      <c r="V3051" s="443"/>
      <c r="W3051" s="443"/>
    </row>
    <row r="3052" spans="1:23" ht="15">
      <c r="A3052" s="459" t="s">
        <v>1022</v>
      </c>
      <c r="B3052" s="361" t="s">
        <v>1855</v>
      </c>
      <c r="C3052" s="446"/>
      <c r="D3052" s="446"/>
      <c r="E3052" s="286" t="s">
        <v>285</v>
      </c>
      <c r="F3052" s="286" t="s">
        <v>285</v>
      </c>
      <c r="G3052" s="286" t="s">
        <v>285</v>
      </c>
      <c r="H3052" s="286" t="s">
        <v>285</v>
      </c>
      <c r="I3052" s="286">
        <v>2493.4999999999345</v>
      </c>
      <c r="J3052" s="286" t="s">
        <v>285</v>
      </c>
      <c r="K3052" s="286"/>
      <c r="L3052" s="313"/>
      <c r="M3052" s="312">
        <f t="shared" si="63"/>
        <v>2493.4999999999345</v>
      </c>
      <c r="N3052" s="443"/>
      <c r="O3052" s="443"/>
      <c r="P3052" s="443"/>
      <c r="Q3052" s="443"/>
      <c r="R3052" s="443"/>
      <c r="S3052" s="443"/>
      <c r="T3052" s="443"/>
      <c r="U3052" s="443"/>
      <c r="V3052" s="443"/>
      <c r="W3052" s="443"/>
    </row>
    <row r="3053" spans="1:23" ht="15">
      <c r="A3053" s="459" t="s">
        <v>1023</v>
      </c>
      <c r="B3053" s="530" t="s">
        <v>2246</v>
      </c>
      <c r="C3053" s="446"/>
      <c r="D3053" s="446"/>
      <c r="E3053" s="286" t="s">
        <v>285</v>
      </c>
      <c r="F3053" s="286" t="s">
        <v>285</v>
      </c>
      <c r="G3053" s="286" t="s">
        <v>285</v>
      </c>
      <c r="H3053" s="286" t="s">
        <v>285</v>
      </c>
      <c r="I3053" s="286" t="s">
        <v>285</v>
      </c>
      <c r="J3053" s="286">
        <v>2424.0000000001783</v>
      </c>
      <c r="K3053" s="286"/>
      <c r="L3053" s="313"/>
      <c r="M3053" s="312">
        <f t="shared" si="63"/>
        <v>2424.0000000001783</v>
      </c>
      <c r="N3053" s="443"/>
      <c r="O3053" s="443"/>
      <c r="P3053" s="443"/>
      <c r="Q3053" s="443"/>
      <c r="R3053" s="443"/>
      <c r="S3053" s="443"/>
      <c r="T3053" s="443"/>
      <c r="U3053" s="443"/>
      <c r="V3053" s="443"/>
      <c r="W3053" s="443"/>
    </row>
    <row r="3054" spans="1:23" ht="15">
      <c r="A3054" s="459" t="s">
        <v>1024</v>
      </c>
      <c r="B3054" s="530" t="s">
        <v>2242</v>
      </c>
      <c r="C3054" s="446"/>
      <c r="D3054" s="446"/>
      <c r="E3054" s="286" t="s">
        <v>285</v>
      </c>
      <c r="F3054" s="286" t="s">
        <v>285</v>
      </c>
      <c r="G3054" s="286" t="s">
        <v>285</v>
      </c>
      <c r="H3054" s="286" t="s">
        <v>285</v>
      </c>
      <c r="I3054" s="286" t="s">
        <v>285</v>
      </c>
      <c r="J3054" s="286">
        <v>2421.4999999999563</v>
      </c>
      <c r="K3054" s="286"/>
      <c r="L3054" s="313"/>
      <c r="M3054" s="312">
        <f t="shared" si="63"/>
        <v>2421.4999999999563</v>
      </c>
      <c r="N3054" s="443"/>
      <c r="O3054" s="443"/>
      <c r="P3054" s="443"/>
      <c r="Q3054" s="443"/>
      <c r="R3054" s="443"/>
      <c r="S3054" s="443"/>
      <c r="T3054" s="443"/>
      <c r="U3054" s="443"/>
      <c r="V3054" s="443"/>
      <c r="W3054" s="443"/>
    </row>
    <row r="3055" spans="1:23" ht="15">
      <c r="A3055" s="459" t="s">
        <v>1025</v>
      </c>
      <c r="B3055" s="361" t="s">
        <v>1847</v>
      </c>
      <c r="C3055" s="446"/>
      <c r="D3055" s="446"/>
      <c r="E3055" s="286" t="s">
        <v>285</v>
      </c>
      <c r="F3055" s="286" t="s">
        <v>285</v>
      </c>
      <c r="G3055" s="286" t="s">
        <v>285</v>
      </c>
      <c r="H3055" s="286" t="s">
        <v>285</v>
      </c>
      <c r="I3055" s="286">
        <v>2395.8000000000102</v>
      </c>
      <c r="J3055" s="286" t="s">
        <v>285</v>
      </c>
      <c r="K3055" s="286"/>
      <c r="L3055" s="313"/>
      <c r="M3055" s="312">
        <f t="shared" si="63"/>
        <v>2395.8000000000102</v>
      </c>
      <c r="N3055" s="443"/>
      <c r="O3055" s="443"/>
      <c r="P3055" s="443"/>
      <c r="Q3055" s="443"/>
      <c r="R3055" s="443"/>
      <c r="S3055" s="443"/>
      <c r="T3055" s="443"/>
      <c r="U3055" s="443"/>
      <c r="V3055" s="443"/>
      <c r="W3055" s="443"/>
    </row>
    <row r="3056" spans="1:23" ht="15">
      <c r="A3056" s="459" t="s">
        <v>1026</v>
      </c>
      <c r="B3056" s="530" t="s">
        <v>2238</v>
      </c>
      <c r="C3056" s="446"/>
      <c r="D3056" s="446"/>
      <c r="E3056" s="286" t="s">
        <v>285</v>
      </c>
      <c r="F3056" s="286" t="s">
        <v>285</v>
      </c>
      <c r="G3056" s="286" t="s">
        <v>285</v>
      </c>
      <c r="H3056" s="286" t="s">
        <v>285</v>
      </c>
      <c r="I3056" s="286" t="s">
        <v>285</v>
      </c>
      <c r="J3056" s="286">
        <v>2243.1000000000022</v>
      </c>
      <c r="K3056" s="286"/>
      <c r="L3056" s="313"/>
      <c r="M3056" s="312">
        <f t="shared" si="63"/>
        <v>2243.1000000000022</v>
      </c>
      <c r="N3056" s="443"/>
      <c r="O3056" s="443"/>
      <c r="P3056" s="443"/>
      <c r="Q3056" s="443"/>
      <c r="R3056" s="443"/>
      <c r="S3056" s="443"/>
      <c r="T3056" s="443"/>
      <c r="U3056" s="443"/>
      <c r="V3056" s="443"/>
      <c r="W3056" s="443"/>
    </row>
    <row r="3057" spans="1:23" ht="15">
      <c r="A3057" s="459" t="s">
        <v>1027</v>
      </c>
      <c r="B3057" s="343" t="s">
        <v>1837</v>
      </c>
      <c r="C3057" s="446"/>
      <c r="D3057" s="446"/>
      <c r="E3057" s="286" t="s">
        <v>285</v>
      </c>
      <c r="F3057" s="286" t="s">
        <v>285</v>
      </c>
      <c r="G3057" s="286" t="s">
        <v>285</v>
      </c>
      <c r="H3057" s="286" t="s">
        <v>285</v>
      </c>
      <c r="I3057" s="286">
        <v>1995.6999999999207</v>
      </c>
      <c r="J3057" s="286" t="s">
        <v>285</v>
      </c>
      <c r="K3057" s="286"/>
      <c r="L3057" s="313"/>
      <c r="M3057" s="312">
        <f t="shared" si="63"/>
        <v>1995.6999999999207</v>
      </c>
      <c r="N3057" s="443"/>
      <c r="O3057" s="443"/>
      <c r="P3057" s="443"/>
      <c r="Q3057" s="443"/>
      <c r="R3057" s="443"/>
      <c r="S3057" s="443"/>
      <c r="T3057" s="443"/>
      <c r="U3057" s="443"/>
      <c r="V3057" s="443"/>
      <c r="W3057" s="443"/>
    </row>
    <row r="3058" spans="1:23" ht="15">
      <c r="A3058" s="459" t="s">
        <v>1028</v>
      </c>
      <c r="B3058" s="464" t="s">
        <v>164</v>
      </c>
      <c r="C3058" s="443"/>
      <c r="D3058" s="443"/>
      <c r="E3058" s="286" t="s">
        <v>285</v>
      </c>
      <c r="F3058" s="286" t="s">
        <v>285</v>
      </c>
      <c r="G3058" s="286">
        <v>1980.7</v>
      </c>
      <c r="H3058" s="286" t="s">
        <v>285</v>
      </c>
      <c r="I3058" s="286" t="s">
        <v>285</v>
      </c>
      <c r="J3058" s="286" t="s">
        <v>285</v>
      </c>
      <c r="K3058" s="286"/>
      <c r="L3058" s="313"/>
      <c r="M3058" s="312">
        <f t="shared" si="63"/>
        <v>1980.7</v>
      </c>
      <c r="N3058" s="443"/>
      <c r="O3058" s="443"/>
      <c r="P3058" s="443"/>
      <c r="Q3058" s="443"/>
      <c r="R3058" s="443"/>
      <c r="S3058" s="443"/>
      <c r="T3058" s="443"/>
      <c r="U3058" s="443"/>
      <c r="V3058" s="443"/>
      <c r="W3058" s="443"/>
    </row>
    <row r="3059" spans="1:23" ht="15">
      <c r="A3059" s="459" t="s">
        <v>1029</v>
      </c>
      <c r="B3059" s="361" t="s">
        <v>1845</v>
      </c>
      <c r="C3059" s="446"/>
      <c r="D3059" s="446"/>
      <c r="E3059" s="286" t="s">
        <v>285</v>
      </c>
      <c r="F3059" s="286" t="s">
        <v>285</v>
      </c>
      <c r="G3059" s="286" t="s">
        <v>285</v>
      </c>
      <c r="H3059" s="286" t="s">
        <v>285</v>
      </c>
      <c r="I3059" s="286">
        <v>1795.7000000000571</v>
      </c>
      <c r="J3059" s="286" t="s">
        <v>285</v>
      </c>
      <c r="K3059" s="286"/>
      <c r="L3059" s="313"/>
      <c r="M3059" s="312">
        <f t="shared" si="63"/>
        <v>1795.7000000000571</v>
      </c>
      <c r="N3059" s="443"/>
      <c r="O3059" s="443"/>
      <c r="P3059" s="443"/>
      <c r="Q3059" s="443"/>
      <c r="R3059" s="443"/>
      <c r="S3059" s="443"/>
      <c r="T3059" s="443"/>
      <c r="U3059" s="443"/>
      <c r="V3059" s="443"/>
      <c r="W3059" s="443"/>
    </row>
    <row r="3060" spans="1:23" ht="15">
      <c r="A3060" s="459" t="s">
        <v>1030</v>
      </c>
      <c r="B3060" s="464" t="s">
        <v>179</v>
      </c>
      <c r="C3060" s="443"/>
      <c r="D3060" s="443"/>
      <c r="E3060" s="286">
        <v>1697.7</v>
      </c>
      <c r="F3060" s="286" t="s">
        <v>285</v>
      </c>
      <c r="G3060" s="286" t="s">
        <v>285</v>
      </c>
      <c r="H3060" s="286" t="s">
        <v>285</v>
      </c>
      <c r="I3060" s="286" t="s">
        <v>285</v>
      </c>
      <c r="J3060" s="286" t="s">
        <v>285</v>
      </c>
      <c r="K3060" s="286"/>
      <c r="L3060" s="313"/>
      <c r="M3060" s="312">
        <f t="shared" si="63"/>
        <v>1697.7</v>
      </c>
      <c r="N3060" s="443"/>
      <c r="O3060" s="443"/>
      <c r="P3060" s="443"/>
      <c r="Q3060" s="443"/>
      <c r="R3060" s="443"/>
      <c r="S3060" s="443"/>
      <c r="T3060" s="443"/>
      <c r="U3060" s="443"/>
      <c r="V3060" s="443"/>
      <c r="W3060" s="443"/>
    </row>
    <row r="3061" spans="1:23" ht="15">
      <c r="A3061" s="459" t="s">
        <v>1031</v>
      </c>
      <c r="B3061" s="361" t="s">
        <v>1848</v>
      </c>
      <c r="C3061" s="446"/>
      <c r="D3061" s="446"/>
      <c r="E3061" s="286" t="s">
        <v>285</v>
      </c>
      <c r="F3061" s="286" t="s">
        <v>285</v>
      </c>
      <c r="G3061" s="286" t="s">
        <v>285</v>
      </c>
      <c r="H3061" s="286" t="s">
        <v>285</v>
      </c>
      <c r="I3061" s="286">
        <v>1588.300000000012</v>
      </c>
      <c r="J3061" s="286" t="s">
        <v>285</v>
      </c>
      <c r="K3061" s="286"/>
      <c r="L3061" s="313"/>
      <c r="M3061" s="312">
        <f t="shared" si="63"/>
        <v>1588.300000000012</v>
      </c>
      <c r="N3061" s="443"/>
      <c r="O3061" s="443"/>
      <c r="P3061" s="443"/>
      <c r="Q3061" s="443"/>
      <c r="R3061" s="443"/>
      <c r="S3061" s="443"/>
      <c r="T3061" s="443"/>
      <c r="U3061" s="443"/>
      <c r="V3061" s="443"/>
      <c r="W3061" s="443"/>
    </row>
    <row r="3062" spans="1:23" ht="15">
      <c r="A3062" s="459" t="s">
        <v>1032</v>
      </c>
      <c r="B3062" s="361" t="s">
        <v>1873</v>
      </c>
      <c r="C3062" s="446"/>
      <c r="D3062" s="446"/>
      <c r="E3062" s="286" t="s">
        <v>285</v>
      </c>
      <c r="F3062" s="286" t="s">
        <v>285</v>
      </c>
      <c r="G3062" s="286" t="s">
        <v>285</v>
      </c>
      <c r="H3062" s="286" t="s">
        <v>285</v>
      </c>
      <c r="I3062" s="286">
        <v>1584.4000000000233</v>
      </c>
      <c r="J3062" s="286" t="s">
        <v>285</v>
      </c>
      <c r="K3062" s="286"/>
      <c r="L3062" s="313"/>
      <c r="M3062" s="312">
        <f t="shared" si="63"/>
        <v>1584.4000000000233</v>
      </c>
      <c r="N3062" s="443"/>
      <c r="O3062" s="443"/>
      <c r="P3062" s="443"/>
      <c r="Q3062" s="443"/>
      <c r="R3062" s="443"/>
      <c r="S3062" s="443"/>
      <c r="T3062" s="443"/>
      <c r="U3062" s="443"/>
      <c r="V3062" s="443"/>
      <c r="W3062" s="443"/>
    </row>
    <row r="3063" spans="1:23" ht="15">
      <c r="A3063" s="459" t="s">
        <v>1033</v>
      </c>
      <c r="B3063" s="464" t="s">
        <v>857</v>
      </c>
      <c r="C3063" s="443"/>
      <c r="D3063" s="443"/>
      <c r="E3063" s="286" t="s">
        <v>285</v>
      </c>
      <c r="F3063" s="286" t="s">
        <v>285</v>
      </c>
      <c r="G3063" s="286" t="s">
        <v>285</v>
      </c>
      <c r="H3063" s="286">
        <v>713.79999999999927</v>
      </c>
      <c r="I3063" s="286" t="s">
        <v>285</v>
      </c>
      <c r="J3063" s="286" t="s">
        <v>285</v>
      </c>
      <c r="K3063" s="286"/>
      <c r="L3063" s="313"/>
      <c r="M3063" s="312">
        <f t="shared" si="63"/>
        <v>713.79999999999927</v>
      </c>
      <c r="N3063" s="443"/>
      <c r="O3063" s="443"/>
      <c r="P3063" s="443"/>
      <c r="Q3063" s="443"/>
      <c r="R3063" s="443"/>
      <c r="S3063" s="443"/>
      <c r="T3063" s="443"/>
      <c r="U3063" s="443"/>
      <c r="V3063" s="443"/>
      <c r="W3063" s="443"/>
    </row>
    <row r="3064" spans="1:23" ht="15">
      <c r="A3064" s="459"/>
      <c r="B3064" s="459"/>
      <c r="C3064" s="443"/>
      <c r="D3064" s="443"/>
      <c r="E3064" s="286"/>
      <c r="F3064" s="286"/>
      <c r="G3064" s="286"/>
      <c r="H3064" s="286"/>
      <c r="I3064" s="443"/>
      <c r="J3064" s="443"/>
      <c r="K3064" s="443"/>
      <c r="L3064" s="313"/>
      <c r="M3064" s="312"/>
      <c r="N3064" s="443"/>
      <c r="O3064" s="443"/>
      <c r="P3064" s="443"/>
      <c r="Q3064" s="443"/>
      <c r="R3064" s="443"/>
      <c r="S3064" s="443"/>
      <c r="T3064" s="443"/>
      <c r="U3064" s="443"/>
      <c r="V3064" s="443"/>
      <c r="W3064" s="443"/>
    </row>
    <row r="3065" spans="1:23" ht="15">
      <c r="A3065" s="459"/>
      <c r="B3065" s="464"/>
      <c r="C3065" s="443"/>
      <c r="D3065" s="443"/>
      <c r="E3065" s="286"/>
      <c r="F3065" s="443"/>
      <c r="G3065" s="443"/>
      <c r="H3065" s="443"/>
      <c r="I3065" s="443"/>
      <c r="J3065" s="443"/>
      <c r="K3065" s="443"/>
      <c r="L3065" s="313"/>
      <c r="M3065" s="313"/>
      <c r="N3065" s="443"/>
      <c r="O3065" s="443"/>
      <c r="P3065" s="443"/>
      <c r="Q3065" s="443"/>
      <c r="R3065" s="443"/>
      <c r="S3065" s="443"/>
      <c r="T3065" s="443"/>
      <c r="U3065" s="443"/>
      <c r="V3065" s="443"/>
      <c r="W3065" s="443"/>
    </row>
    <row r="3066" spans="1:23" ht="15">
      <c r="A3066" s="459"/>
      <c r="B3066" s="464"/>
      <c r="C3066" s="443"/>
      <c r="D3066" s="443"/>
      <c r="E3066" s="286"/>
      <c r="F3066" s="443"/>
      <c r="G3066" s="443"/>
      <c r="H3066" s="443"/>
      <c r="I3066" s="443"/>
      <c r="J3066" s="443"/>
      <c r="K3066" s="443"/>
      <c r="L3066" s="313"/>
      <c r="M3066" s="313"/>
      <c r="N3066" s="443"/>
      <c r="O3066" s="443"/>
      <c r="P3066" s="443"/>
      <c r="Q3066" s="443"/>
      <c r="R3066" s="443"/>
      <c r="S3066" s="443"/>
      <c r="T3066" s="443"/>
      <c r="U3066" s="443"/>
      <c r="V3066" s="443"/>
      <c r="W3066" s="443"/>
    </row>
    <row r="3067" spans="1:23" ht="25.5">
      <c r="A3067" s="30" t="s">
        <v>214</v>
      </c>
      <c r="B3067" s="443"/>
      <c r="C3067" s="443"/>
      <c r="D3067" s="443"/>
      <c r="E3067" s="443"/>
      <c r="F3067" s="443"/>
      <c r="G3067" s="443"/>
      <c r="H3067" s="443"/>
      <c r="I3067" s="443"/>
      <c r="J3067" s="443"/>
      <c r="K3067" s="443"/>
      <c r="L3067" s="313"/>
      <c r="M3067" s="313"/>
      <c r="N3067" s="443"/>
      <c r="O3067" s="443"/>
      <c r="P3067" s="443"/>
      <c r="Q3067" s="443"/>
      <c r="R3067" s="443"/>
      <c r="S3067" s="443"/>
      <c r="T3067" s="443"/>
      <c r="U3067" s="443"/>
      <c r="V3067" s="443"/>
      <c r="W3067" s="443"/>
    </row>
    <row r="3068" spans="1:23">
      <c r="A3068" s="443"/>
      <c r="B3068" s="443"/>
      <c r="C3068" s="443"/>
      <c r="D3068" s="443"/>
      <c r="E3068" s="443"/>
      <c r="F3068" s="443"/>
      <c r="G3068" s="443"/>
      <c r="H3068" s="443"/>
      <c r="I3068" s="443"/>
      <c r="J3068" s="443"/>
      <c r="K3068" s="443"/>
      <c r="L3068" s="313"/>
      <c r="M3068" s="313"/>
      <c r="N3068" s="443"/>
      <c r="O3068" s="443"/>
      <c r="P3068" s="443"/>
      <c r="Q3068" s="443"/>
      <c r="R3068" s="443"/>
      <c r="S3068" s="443"/>
      <c r="T3068" s="443"/>
      <c r="U3068" s="443"/>
      <c r="V3068" s="443"/>
      <c r="W3068" s="443"/>
    </row>
    <row r="3069" spans="1:23" ht="15">
      <c r="A3069" s="305"/>
      <c r="B3069" s="305"/>
      <c r="C3069" s="305"/>
      <c r="D3069" s="305"/>
      <c r="E3069" s="80">
        <v>2016</v>
      </c>
      <c r="F3069" s="80">
        <v>2017</v>
      </c>
      <c r="G3069" s="80">
        <v>2018</v>
      </c>
      <c r="H3069" s="80">
        <v>2019</v>
      </c>
      <c r="I3069" s="80">
        <v>2020</v>
      </c>
      <c r="J3069" s="80">
        <v>2021</v>
      </c>
      <c r="K3069" s="80">
        <v>2022</v>
      </c>
      <c r="L3069" s="313"/>
      <c r="M3069" s="89" t="s">
        <v>40</v>
      </c>
      <c r="N3069" s="443"/>
      <c r="O3069" s="443"/>
      <c r="P3069" s="443"/>
      <c r="Q3069" s="443"/>
      <c r="R3069" s="443"/>
      <c r="S3069" s="443"/>
      <c r="T3069" s="443"/>
      <c r="U3069" s="443"/>
      <c r="V3069" s="443"/>
      <c r="W3069" s="443"/>
    </row>
    <row r="3070" spans="1:23" ht="15">
      <c r="A3070" s="459" t="s">
        <v>0</v>
      </c>
      <c r="B3070" s="464" t="s">
        <v>31</v>
      </c>
      <c r="C3070" s="443"/>
      <c r="D3070" s="443"/>
      <c r="E3070" s="302">
        <v>316.39999999999998</v>
      </c>
      <c r="F3070" s="323">
        <v>374.1</v>
      </c>
      <c r="G3070" s="286">
        <v>144.4</v>
      </c>
      <c r="H3070" s="286">
        <v>156.39999999999418</v>
      </c>
      <c r="I3070" s="286">
        <v>177</v>
      </c>
      <c r="J3070" s="286">
        <v>282.59999999999491</v>
      </c>
      <c r="K3070" s="286"/>
      <c r="L3070" s="443"/>
      <c r="M3070" s="312">
        <f t="shared" ref="M3070:M3133" si="64">SUM(E3070:J3070)</f>
        <v>1450.8999999999892</v>
      </c>
      <c r="N3070" s="443"/>
      <c r="O3070" s="443" t="s">
        <v>303</v>
      </c>
      <c r="P3070" s="443"/>
      <c r="Q3070" s="443"/>
      <c r="R3070" s="443"/>
      <c r="S3070" s="441"/>
      <c r="T3070" s="446"/>
      <c r="U3070" s="317"/>
      <c r="V3070" s="468"/>
      <c r="W3070" s="446"/>
    </row>
    <row r="3071" spans="1:23" ht="15">
      <c r="A3071" s="459" t="s">
        <v>2</v>
      </c>
      <c r="B3071" s="464" t="s">
        <v>143</v>
      </c>
      <c r="C3071" s="443"/>
      <c r="D3071" s="443"/>
      <c r="E3071" s="286" t="s">
        <v>285</v>
      </c>
      <c r="F3071" s="301">
        <v>415</v>
      </c>
      <c r="G3071" s="302">
        <v>306.5</v>
      </c>
      <c r="H3071" s="286">
        <v>142.80000000000655</v>
      </c>
      <c r="I3071" s="323">
        <v>257.99999999999818</v>
      </c>
      <c r="J3071" s="286">
        <v>232.50000000000728</v>
      </c>
      <c r="K3071" s="286"/>
      <c r="L3071" s="443"/>
      <c r="M3071" s="312">
        <f t="shared" si="64"/>
        <v>1354.800000000012</v>
      </c>
      <c r="N3071" s="443"/>
      <c r="O3071" s="443" t="s">
        <v>1935</v>
      </c>
      <c r="P3071" s="443"/>
      <c r="Q3071" s="443"/>
      <c r="R3071" s="443"/>
      <c r="S3071" s="540"/>
      <c r="T3071" s="446"/>
      <c r="U3071" s="466"/>
      <c r="V3071" s="468"/>
      <c r="W3071" s="446"/>
    </row>
    <row r="3072" spans="1:23" ht="15">
      <c r="A3072" s="459" t="s">
        <v>3</v>
      </c>
      <c r="B3072" s="464" t="s">
        <v>21</v>
      </c>
      <c r="C3072" s="443"/>
      <c r="D3072" s="443"/>
      <c r="E3072" s="286">
        <v>220.8</v>
      </c>
      <c r="F3072" s="302">
        <v>377</v>
      </c>
      <c r="G3072" s="323">
        <v>181.6</v>
      </c>
      <c r="H3072" s="323">
        <v>286.29999999999927</v>
      </c>
      <c r="I3072" s="83" t="s">
        <v>286</v>
      </c>
      <c r="J3072" s="286">
        <v>262.70000000000073</v>
      </c>
      <c r="K3072" s="286"/>
      <c r="L3072" s="443"/>
      <c r="M3072" s="312">
        <f t="shared" si="64"/>
        <v>1328.4</v>
      </c>
      <c r="N3072" s="443"/>
      <c r="O3072" s="443" t="s">
        <v>386</v>
      </c>
      <c r="P3072" s="443"/>
      <c r="Q3072" s="443"/>
      <c r="R3072" s="443"/>
      <c r="S3072" s="446"/>
      <c r="T3072" s="446"/>
      <c r="U3072" s="541"/>
      <c r="V3072" s="468"/>
      <c r="W3072" s="446"/>
    </row>
    <row r="3073" spans="1:23" ht="15.75">
      <c r="A3073" s="459" t="s">
        <v>5</v>
      </c>
      <c r="B3073" s="464" t="s">
        <v>11</v>
      </c>
      <c r="C3073" s="443"/>
      <c r="D3073" s="443"/>
      <c r="E3073" s="286">
        <v>216.6</v>
      </c>
      <c r="F3073" s="286">
        <v>69.3</v>
      </c>
      <c r="G3073" s="303">
        <v>336.3</v>
      </c>
      <c r="H3073" s="286">
        <v>260.49999999999636</v>
      </c>
      <c r="I3073" s="323">
        <v>258.29999999999927</v>
      </c>
      <c r="J3073" s="286">
        <v>180.79999999999927</v>
      </c>
      <c r="K3073" s="286"/>
      <c r="L3073" s="443"/>
      <c r="M3073" s="312">
        <f t="shared" si="64"/>
        <v>1321.799999999995</v>
      </c>
      <c r="N3073" s="443"/>
      <c r="O3073" s="443" t="s">
        <v>331</v>
      </c>
      <c r="P3073" s="443"/>
      <c r="Q3073" s="443"/>
      <c r="R3073" s="443" t="s">
        <v>2037</v>
      </c>
      <c r="S3073" s="441"/>
      <c r="T3073" s="446"/>
      <c r="U3073" s="542"/>
      <c r="V3073" s="468"/>
      <c r="W3073" s="306"/>
    </row>
    <row r="3074" spans="1:23" ht="15">
      <c r="A3074" s="459" t="s">
        <v>7</v>
      </c>
      <c r="B3074" s="464" t="s">
        <v>25</v>
      </c>
      <c r="C3074" s="443"/>
      <c r="D3074" s="443"/>
      <c r="E3074" s="286">
        <v>145.1</v>
      </c>
      <c r="F3074" s="286">
        <v>214.5</v>
      </c>
      <c r="G3074" s="286">
        <v>146.6</v>
      </c>
      <c r="H3074" s="286">
        <v>69.299999999999272</v>
      </c>
      <c r="I3074" s="323">
        <v>250.49999999999909</v>
      </c>
      <c r="J3074" s="323">
        <v>427.40000000000146</v>
      </c>
      <c r="K3074" s="323"/>
      <c r="L3074" s="443"/>
      <c r="M3074" s="312">
        <f t="shared" si="64"/>
        <v>1253.3999999999999</v>
      </c>
      <c r="N3074" s="443"/>
      <c r="O3074" s="443" t="s">
        <v>293</v>
      </c>
      <c r="P3074" s="443"/>
      <c r="Q3074" s="443"/>
      <c r="R3074" s="443"/>
      <c r="S3074" s="540"/>
      <c r="T3074" s="446"/>
      <c r="U3074" s="542"/>
      <c r="V3074" s="468"/>
      <c r="W3074" s="446"/>
    </row>
    <row r="3075" spans="1:23" ht="15">
      <c r="A3075" s="459" t="s">
        <v>8</v>
      </c>
      <c r="B3075" s="464" t="s">
        <v>37</v>
      </c>
      <c r="C3075" s="443"/>
      <c r="D3075" s="443"/>
      <c r="E3075" s="323">
        <v>272.8</v>
      </c>
      <c r="F3075" s="323">
        <v>367.5</v>
      </c>
      <c r="G3075" s="323">
        <v>160.80000000000001</v>
      </c>
      <c r="H3075" s="286">
        <v>189.80000000000655</v>
      </c>
      <c r="I3075" s="83" t="s">
        <v>286</v>
      </c>
      <c r="J3075" s="286">
        <v>233</v>
      </c>
      <c r="K3075" s="286"/>
      <c r="L3075" s="443"/>
      <c r="M3075" s="312">
        <f t="shared" si="64"/>
        <v>1223.9000000000065</v>
      </c>
      <c r="N3075" s="443"/>
      <c r="O3075" s="443" t="s">
        <v>330</v>
      </c>
      <c r="P3075" s="443"/>
      <c r="Q3075" s="443"/>
      <c r="R3075" s="443"/>
      <c r="S3075" s="540"/>
      <c r="T3075" s="464"/>
      <c r="U3075" s="317"/>
      <c r="V3075" s="468"/>
      <c r="W3075" s="446"/>
    </row>
    <row r="3076" spans="1:23" ht="15.75">
      <c r="A3076" s="459" t="s">
        <v>10</v>
      </c>
      <c r="B3076" s="464" t="s">
        <v>9</v>
      </c>
      <c r="C3076" s="443"/>
      <c r="D3076" s="443"/>
      <c r="E3076" s="323">
        <v>266.5</v>
      </c>
      <c r="F3076" s="286">
        <v>232.5</v>
      </c>
      <c r="G3076" s="301">
        <v>331.5</v>
      </c>
      <c r="H3076" s="286">
        <v>90.69999999999709</v>
      </c>
      <c r="I3076" s="286">
        <v>58.500000000000909</v>
      </c>
      <c r="J3076" s="286">
        <v>139.99999999999636</v>
      </c>
      <c r="K3076" s="286"/>
      <c r="L3076" s="443"/>
      <c r="M3076" s="312">
        <f t="shared" si="64"/>
        <v>1119.6999999999944</v>
      </c>
      <c r="N3076" s="443"/>
      <c r="O3076" s="443" t="s">
        <v>313</v>
      </c>
      <c r="P3076" s="443"/>
      <c r="Q3076" s="443"/>
      <c r="R3076" s="443"/>
      <c r="S3076" s="441"/>
      <c r="T3076" s="446"/>
      <c r="U3076" s="542"/>
      <c r="V3076" s="468"/>
      <c r="W3076" s="306"/>
    </row>
    <row r="3077" spans="1:23" ht="15">
      <c r="A3077" s="459" t="s">
        <v>12</v>
      </c>
      <c r="B3077" s="464" t="s">
        <v>29</v>
      </c>
      <c r="C3077" s="443"/>
      <c r="D3077" s="443"/>
      <c r="E3077" s="323">
        <v>294.5</v>
      </c>
      <c r="F3077" s="286">
        <v>203.1</v>
      </c>
      <c r="G3077" s="323">
        <v>220.5</v>
      </c>
      <c r="H3077" s="286" t="s">
        <v>285</v>
      </c>
      <c r="I3077" s="286" t="s">
        <v>285</v>
      </c>
      <c r="J3077" s="286">
        <v>312.99999999999818</v>
      </c>
      <c r="K3077" s="286"/>
      <c r="L3077" s="443"/>
      <c r="M3077" s="312">
        <f t="shared" si="64"/>
        <v>1031.0999999999981</v>
      </c>
      <c r="N3077" s="443"/>
      <c r="O3077" s="443" t="s">
        <v>318</v>
      </c>
      <c r="P3077" s="443"/>
      <c r="Q3077" s="443"/>
      <c r="R3077" s="443"/>
      <c r="S3077" s="441"/>
      <c r="T3077" s="446"/>
      <c r="U3077" s="542"/>
      <c r="V3077" s="468"/>
      <c r="W3077" s="446"/>
    </row>
    <row r="3078" spans="1:23" ht="15">
      <c r="A3078" s="459" t="s">
        <v>14</v>
      </c>
      <c r="B3078" s="464" t="s">
        <v>15</v>
      </c>
      <c r="C3078" s="443"/>
      <c r="D3078" s="443"/>
      <c r="E3078" s="286">
        <v>144.80000000000001</v>
      </c>
      <c r="F3078" s="286">
        <v>188.6</v>
      </c>
      <c r="G3078" s="323">
        <v>260</v>
      </c>
      <c r="H3078" s="286">
        <v>246.5</v>
      </c>
      <c r="I3078" s="83" t="s">
        <v>286</v>
      </c>
      <c r="J3078" s="286">
        <v>149.99999999999272</v>
      </c>
      <c r="K3078" s="286"/>
      <c r="L3078" s="443"/>
      <c r="M3078" s="312">
        <f t="shared" si="64"/>
        <v>989.8999999999927</v>
      </c>
      <c r="N3078" s="443"/>
      <c r="O3078" s="443" t="s">
        <v>296</v>
      </c>
      <c r="P3078" s="443"/>
      <c r="Q3078" s="443"/>
      <c r="R3078" s="443"/>
      <c r="S3078" s="540"/>
      <c r="T3078" s="446"/>
      <c r="U3078" s="317"/>
      <c r="V3078" s="468"/>
      <c r="W3078" s="446"/>
    </row>
    <row r="3079" spans="1:23" ht="15.75">
      <c r="A3079" s="459" t="s">
        <v>16</v>
      </c>
      <c r="B3079" s="464" t="s">
        <v>39</v>
      </c>
      <c r="C3079" s="443"/>
      <c r="D3079" s="443"/>
      <c r="E3079" s="323">
        <v>305.89999999999998</v>
      </c>
      <c r="F3079" s="323">
        <v>252.1</v>
      </c>
      <c r="G3079" s="286">
        <v>90</v>
      </c>
      <c r="H3079" s="286">
        <v>169.5</v>
      </c>
      <c r="I3079" s="83" t="s">
        <v>286</v>
      </c>
      <c r="J3079" s="286">
        <v>154.40000000000509</v>
      </c>
      <c r="K3079" s="286"/>
      <c r="L3079" s="443"/>
      <c r="M3079" s="312">
        <f t="shared" si="64"/>
        <v>971.90000000000509</v>
      </c>
      <c r="N3079" s="443"/>
      <c r="O3079" s="443" t="s">
        <v>296</v>
      </c>
      <c r="P3079" s="443"/>
      <c r="Q3079" s="443"/>
      <c r="R3079" s="443"/>
      <c r="S3079" s="446"/>
      <c r="T3079" s="446"/>
      <c r="U3079" s="542"/>
      <c r="V3079" s="468"/>
      <c r="W3079" s="306"/>
    </row>
    <row r="3080" spans="1:23" ht="15">
      <c r="A3080" s="459" t="s">
        <v>18</v>
      </c>
      <c r="B3080" s="464" t="s">
        <v>6</v>
      </c>
      <c r="C3080" s="443"/>
      <c r="D3080" s="443"/>
      <c r="E3080" s="323">
        <v>289.39999999999998</v>
      </c>
      <c r="F3080" s="323">
        <v>332</v>
      </c>
      <c r="G3080" s="286">
        <v>9.1</v>
      </c>
      <c r="H3080" s="286">
        <v>152.30000000001019</v>
      </c>
      <c r="I3080" s="286">
        <v>1.5000000000009095</v>
      </c>
      <c r="J3080" s="286">
        <v>185.09999999999491</v>
      </c>
      <c r="K3080" s="286"/>
      <c r="L3080" s="443"/>
      <c r="M3080" s="312">
        <f t="shared" si="64"/>
        <v>969.400000000006</v>
      </c>
      <c r="N3080" s="443"/>
      <c r="O3080" s="443" t="s">
        <v>323</v>
      </c>
      <c r="P3080" s="443"/>
      <c r="Q3080" s="443"/>
      <c r="R3080" s="443"/>
      <c r="S3080" s="446"/>
      <c r="T3080" s="464"/>
      <c r="U3080" s="542"/>
      <c r="V3080" s="468"/>
      <c r="W3080" s="446"/>
    </row>
    <row r="3081" spans="1:23" ht="15.75">
      <c r="A3081" s="459" t="s">
        <v>20</v>
      </c>
      <c r="B3081" s="464" t="s">
        <v>13</v>
      </c>
      <c r="C3081" s="443"/>
      <c r="D3081" s="443"/>
      <c r="E3081" s="323">
        <v>267.10000000000002</v>
      </c>
      <c r="F3081" s="286">
        <v>130</v>
      </c>
      <c r="G3081" s="286">
        <v>33</v>
      </c>
      <c r="H3081" s="286">
        <v>173.79999999999927</v>
      </c>
      <c r="I3081" s="286">
        <v>1.3000000000001819</v>
      </c>
      <c r="J3081" s="323">
        <v>351.00000000000364</v>
      </c>
      <c r="K3081" s="323"/>
      <c r="L3081" s="443"/>
      <c r="M3081" s="312">
        <f t="shared" si="64"/>
        <v>956.20000000000312</v>
      </c>
      <c r="N3081" s="443"/>
      <c r="O3081" s="443" t="s">
        <v>368</v>
      </c>
      <c r="P3081" s="443"/>
      <c r="Q3081" s="443"/>
      <c r="R3081" s="443"/>
      <c r="S3081" s="441"/>
      <c r="T3081" s="446"/>
      <c r="U3081" s="317"/>
      <c r="V3081" s="468"/>
      <c r="W3081" s="306"/>
    </row>
    <row r="3082" spans="1:23" ht="15">
      <c r="A3082" s="459" t="s">
        <v>22</v>
      </c>
      <c r="B3082" s="464" t="s">
        <v>856</v>
      </c>
      <c r="C3082" s="443"/>
      <c r="D3082" s="443"/>
      <c r="E3082" s="286" t="s">
        <v>285</v>
      </c>
      <c r="F3082" s="286" t="s">
        <v>285</v>
      </c>
      <c r="G3082" s="286" t="s">
        <v>285</v>
      </c>
      <c r="H3082" s="303">
        <v>461</v>
      </c>
      <c r="I3082" s="286">
        <v>173.99999999999909</v>
      </c>
      <c r="J3082" s="286">
        <v>315.59999999999127</v>
      </c>
      <c r="K3082" s="286"/>
      <c r="L3082" s="443"/>
      <c r="M3082" s="312">
        <f t="shared" si="64"/>
        <v>950.59999999999036</v>
      </c>
      <c r="N3082" s="443"/>
      <c r="O3082" s="443" t="s">
        <v>288</v>
      </c>
      <c r="P3082" s="443"/>
      <c r="Q3082" s="443"/>
      <c r="R3082" s="443" t="s">
        <v>2037</v>
      </c>
      <c r="S3082" s="441"/>
      <c r="T3082" s="446"/>
      <c r="U3082" s="542"/>
      <c r="V3082" s="468"/>
      <c r="W3082" s="446"/>
    </row>
    <row r="3083" spans="1:23" ht="15.75">
      <c r="A3083" s="459" t="s">
        <v>24</v>
      </c>
      <c r="B3083" s="464" t="s">
        <v>1</v>
      </c>
      <c r="C3083" s="443"/>
      <c r="D3083" s="443"/>
      <c r="E3083" s="286">
        <v>36</v>
      </c>
      <c r="F3083" s="286">
        <v>2.4</v>
      </c>
      <c r="G3083" s="323">
        <v>254.4</v>
      </c>
      <c r="H3083" s="323">
        <v>280.29999999999927</v>
      </c>
      <c r="I3083" s="286">
        <v>32.399999999999636</v>
      </c>
      <c r="J3083" s="286">
        <v>226.50000000000182</v>
      </c>
      <c r="K3083" s="286"/>
      <c r="L3083" s="443"/>
      <c r="M3083" s="312">
        <f t="shared" si="64"/>
        <v>832.00000000000068</v>
      </c>
      <c r="N3083" s="443"/>
      <c r="O3083" s="443" t="s">
        <v>350</v>
      </c>
      <c r="P3083" s="443"/>
      <c r="Q3083" s="443"/>
      <c r="R3083" s="443"/>
      <c r="S3083" s="446"/>
      <c r="T3083" s="464"/>
      <c r="U3083" s="542"/>
      <c r="V3083" s="468"/>
      <c r="W3083" s="306"/>
    </row>
    <row r="3084" spans="1:23" ht="15.75">
      <c r="A3084" s="459" t="s">
        <v>26</v>
      </c>
      <c r="B3084" s="464" t="s">
        <v>826</v>
      </c>
      <c r="C3084" s="443"/>
      <c r="D3084" s="443"/>
      <c r="E3084" s="286" t="s">
        <v>285</v>
      </c>
      <c r="F3084" s="286" t="s">
        <v>285</v>
      </c>
      <c r="G3084" s="286" t="s">
        <v>285</v>
      </c>
      <c r="H3084" s="301">
        <v>456.39999999999418</v>
      </c>
      <c r="I3084" s="323">
        <v>234.00000000000091</v>
      </c>
      <c r="J3084" s="286">
        <v>140.00000000000364</v>
      </c>
      <c r="K3084" s="286"/>
      <c r="L3084" s="443"/>
      <c r="M3084" s="312">
        <f t="shared" si="64"/>
        <v>830.39999999999873</v>
      </c>
      <c r="N3084" s="443"/>
      <c r="O3084" s="443" t="s">
        <v>347</v>
      </c>
      <c r="P3084" s="443"/>
      <c r="Q3084" s="443"/>
      <c r="R3084" s="443"/>
      <c r="S3084" s="441"/>
      <c r="T3084" s="446"/>
      <c r="U3084" s="542"/>
      <c r="V3084" s="468"/>
      <c r="W3084" s="306"/>
    </row>
    <row r="3085" spans="1:23" ht="15">
      <c r="A3085" s="459" t="s">
        <v>28</v>
      </c>
      <c r="B3085" s="464" t="s">
        <v>142</v>
      </c>
      <c r="C3085" s="443"/>
      <c r="D3085" s="443"/>
      <c r="E3085" s="286" t="s">
        <v>285</v>
      </c>
      <c r="F3085" s="286">
        <v>63</v>
      </c>
      <c r="G3085" s="323">
        <v>199.7</v>
      </c>
      <c r="H3085" s="286">
        <v>208.00000000000364</v>
      </c>
      <c r="I3085" s="286">
        <v>213</v>
      </c>
      <c r="J3085" s="286">
        <v>140.00000000000364</v>
      </c>
      <c r="K3085" s="286"/>
      <c r="L3085" s="443"/>
      <c r="M3085" s="312">
        <f t="shared" si="64"/>
        <v>823.70000000000732</v>
      </c>
      <c r="N3085" s="443"/>
      <c r="O3085" s="443" t="s">
        <v>299</v>
      </c>
      <c r="P3085" s="443"/>
      <c r="Q3085" s="443"/>
      <c r="R3085" s="443"/>
      <c r="S3085" s="441"/>
      <c r="T3085" s="446"/>
      <c r="U3085" s="317"/>
      <c r="V3085" s="468"/>
      <c r="W3085" s="446"/>
    </row>
    <row r="3086" spans="1:23" ht="15.75">
      <c r="A3086" s="459" t="s">
        <v>30</v>
      </c>
      <c r="B3086" s="464" t="s">
        <v>873</v>
      </c>
      <c r="C3086" s="443"/>
      <c r="D3086" s="443"/>
      <c r="E3086" s="286" t="s">
        <v>285</v>
      </c>
      <c r="F3086" s="286" t="s">
        <v>285</v>
      </c>
      <c r="G3086" s="286" t="s">
        <v>285</v>
      </c>
      <c r="H3086" s="323">
        <v>325.59999999999491</v>
      </c>
      <c r="I3086" s="303">
        <v>314.00000000000091</v>
      </c>
      <c r="J3086" s="286">
        <v>184.10000000000218</v>
      </c>
      <c r="K3086" s="286"/>
      <c r="L3086" s="443"/>
      <c r="M3086" s="312">
        <f t="shared" si="64"/>
        <v>823.699999999998</v>
      </c>
      <c r="N3086" s="443"/>
      <c r="O3086" s="443" t="s">
        <v>331</v>
      </c>
      <c r="P3086" s="443"/>
      <c r="Q3086" s="443"/>
      <c r="R3086" s="293" t="s">
        <v>2037</v>
      </c>
      <c r="S3086" s="441"/>
      <c r="T3086" s="446"/>
      <c r="U3086" s="542"/>
      <c r="V3086" s="468"/>
      <c r="W3086" s="306"/>
    </row>
    <row r="3087" spans="1:23" ht="15">
      <c r="A3087" s="459" t="s">
        <v>32</v>
      </c>
      <c r="B3087" s="464" t="s">
        <v>17</v>
      </c>
      <c r="C3087" s="443"/>
      <c r="D3087" s="443"/>
      <c r="E3087" s="303">
        <v>335.2</v>
      </c>
      <c r="F3087" s="286">
        <v>76</v>
      </c>
      <c r="G3087" s="286">
        <v>139</v>
      </c>
      <c r="H3087" s="286">
        <v>60.899999999994179</v>
      </c>
      <c r="I3087" s="286">
        <v>12.599999999999454</v>
      </c>
      <c r="J3087" s="286">
        <v>179.70000000000437</v>
      </c>
      <c r="K3087" s="286"/>
      <c r="L3087" s="443"/>
      <c r="M3087" s="312">
        <f t="shared" si="64"/>
        <v>803.39999999999804</v>
      </c>
      <c r="N3087" s="443"/>
      <c r="O3087" s="443" t="s">
        <v>288</v>
      </c>
      <c r="P3087" s="443"/>
      <c r="Q3087" s="443"/>
      <c r="R3087" s="443" t="s">
        <v>2037</v>
      </c>
      <c r="S3087" s="441"/>
      <c r="T3087" s="446"/>
      <c r="U3087" s="466"/>
      <c r="V3087" s="468"/>
      <c r="W3087" s="446"/>
    </row>
    <row r="3088" spans="1:23" ht="15.75">
      <c r="A3088" s="459" t="s">
        <v>34</v>
      </c>
      <c r="B3088" s="464" t="s">
        <v>23</v>
      </c>
      <c r="C3088" s="443"/>
      <c r="D3088" s="443"/>
      <c r="E3088" s="286">
        <v>139.5</v>
      </c>
      <c r="F3088" s="323">
        <v>332</v>
      </c>
      <c r="G3088" s="83" t="s">
        <v>286</v>
      </c>
      <c r="H3088" s="286">
        <v>110.5</v>
      </c>
      <c r="I3088" s="286">
        <v>54.600000000002183</v>
      </c>
      <c r="J3088" s="286">
        <v>148.19999999999345</v>
      </c>
      <c r="K3088" s="286"/>
      <c r="L3088" s="443"/>
      <c r="M3088" s="312">
        <f t="shared" si="64"/>
        <v>784.79999999999563</v>
      </c>
      <c r="N3088" s="443"/>
      <c r="O3088" s="443" t="s">
        <v>299</v>
      </c>
      <c r="P3088" s="443"/>
      <c r="Q3088" s="443"/>
      <c r="R3088" s="443"/>
      <c r="S3088" s="540"/>
      <c r="T3088" s="464"/>
      <c r="U3088" s="542"/>
      <c r="V3088" s="468"/>
      <c r="W3088" s="306"/>
    </row>
    <row r="3089" spans="1:23" ht="15.75">
      <c r="A3089" s="459" t="s">
        <v>36</v>
      </c>
      <c r="B3089" s="464" t="s">
        <v>27</v>
      </c>
      <c r="C3089" s="443"/>
      <c r="D3089" s="443"/>
      <c r="E3089" s="286">
        <v>68.5</v>
      </c>
      <c r="F3089" s="286">
        <v>2.6</v>
      </c>
      <c r="G3089" s="286">
        <v>60.5</v>
      </c>
      <c r="H3089" s="302">
        <v>369.59999999999491</v>
      </c>
      <c r="I3089" s="83" t="s">
        <v>286</v>
      </c>
      <c r="J3089" s="286">
        <v>278.39999999999782</v>
      </c>
      <c r="K3089" s="286"/>
      <c r="L3089" s="443"/>
      <c r="M3089" s="312">
        <f t="shared" si="64"/>
        <v>779.59999999999275</v>
      </c>
      <c r="N3089" s="443"/>
      <c r="O3089" s="443" t="s">
        <v>289</v>
      </c>
      <c r="P3089" s="443"/>
      <c r="Q3089" s="443"/>
      <c r="R3089" s="443"/>
      <c r="S3089" s="446"/>
      <c r="T3089" s="464"/>
      <c r="U3089" s="542"/>
      <c r="V3089" s="468"/>
      <c r="W3089" s="306"/>
    </row>
    <row r="3090" spans="1:23" ht="15">
      <c r="A3090" s="459" t="s">
        <v>38</v>
      </c>
      <c r="B3090" s="464" t="s">
        <v>33</v>
      </c>
      <c r="C3090" s="443"/>
      <c r="D3090" s="443"/>
      <c r="E3090" s="286">
        <v>235.4</v>
      </c>
      <c r="F3090" s="286">
        <v>65.400000000000006</v>
      </c>
      <c r="G3090" s="286">
        <v>60.9</v>
      </c>
      <c r="H3090" s="286">
        <v>213.89999999999418</v>
      </c>
      <c r="I3090" s="286">
        <v>35.999999999999091</v>
      </c>
      <c r="J3090" s="286">
        <v>150</v>
      </c>
      <c r="K3090" s="286"/>
      <c r="L3090" s="443"/>
      <c r="M3090" s="312">
        <f t="shared" si="64"/>
        <v>761.59999999999332</v>
      </c>
      <c r="N3090" s="443"/>
      <c r="O3090" s="443"/>
      <c r="P3090" s="443"/>
      <c r="Q3090" s="443"/>
      <c r="R3090" s="443"/>
      <c r="S3090" s="441"/>
      <c r="T3090" s="446"/>
      <c r="U3090" s="542"/>
      <c r="V3090" s="468"/>
      <c r="W3090" s="446"/>
    </row>
    <row r="3091" spans="1:23" ht="15">
      <c r="A3091" s="459" t="s">
        <v>145</v>
      </c>
      <c r="B3091" s="464" t="s">
        <v>144</v>
      </c>
      <c r="C3091" s="443"/>
      <c r="D3091" s="443"/>
      <c r="E3091" s="286" t="s">
        <v>285</v>
      </c>
      <c r="F3091" s="286">
        <v>243.7</v>
      </c>
      <c r="G3091" s="286">
        <v>82.5</v>
      </c>
      <c r="H3091" s="286">
        <v>160.10000000000946</v>
      </c>
      <c r="I3091" s="286">
        <v>144</v>
      </c>
      <c r="J3091" s="286">
        <v>130</v>
      </c>
      <c r="K3091" s="286"/>
      <c r="L3091" s="443"/>
      <c r="M3091" s="312">
        <f t="shared" si="64"/>
        <v>760.3000000000095</v>
      </c>
      <c r="N3091" s="443"/>
      <c r="O3091" s="443"/>
      <c r="P3091" s="443"/>
      <c r="Q3091" s="443"/>
      <c r="R3091" s="443"/>
      <c r="S3091" s="446"/>
      <c r="T3091" s="446"/>
      <c r="U3091" s="542"/>
      <c r="V3091" s="468"/>
      <c r="W3091" s="446"/>
    </row>
    <row r="3092" spans="1:23" ht="15.75">
      <c r="A3092" s="459" t="s">
        <v>146</v>
      </c>
      <c r="B3092" s="464" t="s">
        <v>863</v>
      </c>
      <c r="C3092" s="443"/>
      <c r="D3092" s="443"/>
      <c r="E3092" s="286" t="s">
        <v>285</v>
      </c>
      <c r="F3092" s="286" t="s">
        <v>285</v>
      </c>
      <c r="G3092" s="286" t="s">
        <v>285</v>
      </c>
      <c r="H3092" s="286">
        <v>114.69999999999709</v>
      </c>
      <c r="I3092" s="286">
        <v>184.80000000000109</v>
      </c>
      <c r="J3092" s="301">
        <v>447.60000000000218</v>
      </c>
      <c r="K3092" s="301"/>
      <c r="L3092" s="443"/>
      <c r="M3092" s="312">
        <f t="shared" si="64"/>
        <v>747.10000000000036</v>
      </c>
      <c r="N3092" s="443"/>
      <c r="O3092" s="443" t="s">
        <v>307</v>
      </c>
      <c r="P3092" s="443"/>
      <c r="Q3092" s="443"/>
      <c r="R3092" s="443"/>
      <c r="S3092" s="441"/>
      <c r="T3092" s="464"/>
      <c r="U3092" s="542"/>
      <c r="V3092" s="468"/>
      <c r="W3092" s="306"/>
    </row>
    <row r="3093" spans="1:23" ht="15.75">
      <c r="A3093" s="459" t="s">
        <v>147</v>
      </c>
      <c r="B3093" s="464" t="s">
        <v>154</v>
      </c>
      <c r="C3093" s="443"/>
      <c r="D3093" s="443"/>
      <c r="E3093" s="286" t="s">
        <v>285</v>
      </c>
      <c r="F3093" s="286" t="s">
        <v>285</v>
      </c>
      <c r="G3093" s="286">
        <v>115.5</v>
      </c>
      <c r="H3093" s="286">
        <v>245.49999999999636</v>
      </c>
      <c r="I3093" s="323">
        <v>221.99999999999909</v>
      </c>
      <c r="J3093" s="286">
        <v>150</v>
      </c>
      <c r="K3093" s="286"/>
      <c r="L3093" s="443"/>
      <c r="M3093" s="312">
        <f t="shared" si="64"/>
        <v>732.99999999999545</v>
      </c>
      <c r="N3093" s="443"/>
      <c r="O3093" s="443" t="s">
        <v>300</v>
      </c>
      <c r="P3093" s="443"/>
      <c r="Q3093" s="443"/>
      <c r="R3093" s="443"/>
      <c r="S3093" s="446"/>
      <c r="T3093" s="446"/>
      <c r="U3093" s="317"/>
      <c r="V3093" s="468"/>
      <c r="W3093" s="306"/>
    </row>
    <row r="3094" spans="1:23" ht="15.75">
      <c r="A3094" s="459" t="s">
        <v>151</v>
      </c>
      <c r="B3094" s="464" t="s">
        <v>35</v>
      </c>
      <c r="C3094" s="443"/>
      <c r="D3094" s="443"/>
      <c r="E3094" s="286">
        <v>166.6</v>
      </c>
      <c r="F3094" s="323">
        <v>326.8</v>
      </c>
      <c r="G3094" s="286">
        <v>145.5</v>
      </c>
      <c r="H3094" s="286">
        <v>73.200000000002547</v>
      </c>
      <c r="I3094" s="83" t="s">
        <v>286</v>
      </c>
      <c r="J3094" s="286" t="s">
        <v>285</v>
      </c>
      <c r="K3094" s="286"/>
      <c r="L3094" s="313"/>
      <c r="M3094" s="312">
        <f t="shared" si="64"/>
        <v>712.10000000000252</v>
      </c>
      <c r="N3094" s="443"/>
      <c r="O3094" s="443" t="s">
        <v>295</v>
      </c>
      <c r="P3094" s="443"/>
      <c r="Q3094" s="443"/>
      <c r="R3094" s="443"/>
      <c r="S3094" s="441"/>
      <c r="T3094" s="446"/>
      <c r="U3094" s="542"/>
      <c r="V3094" s="468"/>
      <c r="W3094" s="306"/>
    </row>
    <row r="3095" spans="1:23" ht="15">
      <c r="A3095" s="459" t="s">
        <v>157</v>
      </c>
      <c r="B3095" s="459" t="s">
        <v>806</v>
      </c>
      <c r="C3095" s="443"/>
      <c r="D3095" s="443"/>
      <c r="E3095" s="286" t="s">
        <v>285</v>
      </c>
      <c r="F3095" s="286" t="s">
        <v>285</v>
      </c>
      <c r="G3095" s="286" t="s">
        <v>285</v>
      </c>
      <c r="H3095" s="286">
        <v>183.19999999999345</v>
      </c>
      <c r="I3095" s="286">
        <v>33.000000000000909</v>
      </c>
      <c r="J3095" s="303">
        <v>473.69999999999709</v>
      </c>
      <c r="K3095" s="303"/>
      <c r="L3095" s="443"/>
      <c r="M3095" s="312">
        <f t="shared" si="64"/>
        <v>689.89999999999145</v>
      </c>
      <c r="N3095" s="443"/>
      <c r="O3095" s="443" t="s">
        <v>288</v>
      </c>
      <c r="P3095" s="443"/>
      <c r="Q3095" s="443"/>
      <c r="R3095" s="293" t="s">
        <v>2037</v>
      </c>
      <c r="S3095" s="441"/>
      <c r="T3095" s="446"/>
      <c r="U3095" s="317"/>
      <c r="V3095" s="468"/>
      <c r="W3095" s="446"/>
    </row>
    <row r="3096" spans="1:23" ht="15">
      <c r="A3096" s="459" t="s">
        <v>159</v>
      </c>
      <c r="B3096" s="464" t="s">
        <v>141</v>
      </c>
      <c r="C3096" s="443"/>
      <c r="D3096" s="443"/>
      <c r="E3096" s="286" t="s">
        <v>285</v>
      </c>
      <c r="F3096" s="323">
        <v>353</v>
      </c>
      <c r="G3096" s="286">
        <v>120.7</v>
      </c>
      <c r="H3096" s="286">
        <v>62.099999999994907</v>
      </c>
      <c r="I3096" s="83" t="s">
        <v>286</v>
      </c>
      <c r="J3096" s="286">
        <v>139.99999999999272</v>
      </c>
      <c r="K3096" s="286"/>
      <c r="L3096" s="443"/>
      <c r="M3096" s="312">
        <f t="shared" si="64"/>
        <v>675.79999999998768</v>
      </c>
      <c r="N3096" s="443"/>
      <c r="O3096" s="443" t="s">
        <v>304</v>
      </c>
      <c r="P3096" s="443"/>
      <c r="Q3096" s="443"/>
      <c r="R3096" s="443"/>
      <c r="S3096" s="441"/>
      <c r="T3096" s="446"/>
      <c r="U3096" s="542"/>
      <c r="V3096" s="468"/>
      <c r="W3096" s="446"/>
    </row>
    <row r="3097" spans="1:23" ht="15.75">
      <c r="A3097" s="459" t="s">
        <v>160</v>
      </c>
      <c r="B3097" s="464" t="s">
        <v>162</v>
      </c>
      <c r="C3097" s="443"/>
      <c r="D3097" s="443"/>
      <c r="E3097" s="286" t="s">
        <v>285</v>
      </c>
      <c r="F3097" s="286" t="s">
        <v>285</v>
      </c>
      <c r="G3097" s="323">
        <v>190.3</v>
      </c>
      <c r="H3097" s="286">
        <v>146.39999999999782</v>
      </c>
      <c r="I3097" s="286">
        <v>177.50000000000182</v>
      </c>
      <c r="J3097" s="286">
        <v>150</v>
      </c>
      <c r="K3097" s="286"/>
      <c r="L3097" s="443"/>
      <c r="M3097" s="312">
        <f t="shared" si="64"/>
        <v>664.19999999999959</v>
      </c>
      <c r="N3097" s="443"/>
      <c r="O3097" s="443" t="s">
        <v>294</v>
      </c>
      <c r="P3097" s="443"/>
      <c r="Q3097" s="443"/>
      <c r="R3097" s="443"/>
      <c r="S3097" s="446"/>
      <c r="T3097" s="446"/>
      <c r="U3097" s="542"/>
      <c r="V3097" s="468"/>
      <c r="W3097" s="306"/>
    </row>
    <row r="3098" spans="1:23" ht="15.75">
      <c r="A3098" s="459" t="s">
        <v>161</v>
      </c>
      <c r="B3098" s="464" t="s">
        <v>855</v>
      </c>
      <c r="C3098" s="443"/>
      <c r="D3098" s="443"/>
      <c r="E3098" s="286" t="s">
        <v>285</v>
      </c>
      <c r="F3098" s="286" t="s">
        <v>285</v>
      </c>
      <c r="G3098" s="286" t="s">
        <v>285</v>
      </c>
      <c r="H3098" s="323">
        <v>308.40000000000146</v>
      </c>
      <c r="I3098" s="286">
        <v>131.99999999999909</v>
      </c>
      <c r="J3098" s="286">
        <v>207.59999999999491</v>
      </c>
      <c r="K3098" s="286"/>
      <c r="L3098" s="443"/>
      <c r="M3098" s="312">
        <f t="shared" si="64"/>
        <v>647.99999999999545</v>
      </c>
      <c r="N3098" s="443"/>
      <c r="O3098" s="443" t="s">
        <v>304</v>
      </c>
      <c r="P3098" s="443"/>
      <c r="Q3098" s="443"/>
      <c r="R3098" s="443"/>
      <c r="S3098" s="446"/>
      <c r="T3098" s="446"/>
      <c r="U3098" s="541"/>
      <c r="V3098" s="468"/>
      <c r="W3098" s="306"/>
    </row>
    <row r="3099" spans="1:23" ht="15">
      <c r="A3099" s="459" t="s">
        <v>163</v>
      </c>
      <c r="B3099" s="464" t="s">
        <v>19</v>
      </c>
      <c r="C3099" s="443"/>
      <c r="D3099" s="443"/>
      <c r="E3099" s="286">
        <v>116.5</v>
      </c>
      <c r="F3099" s="286">
        <v>204.2</v>
      </c>
      <c r="G3099" s="286">
        <v>95.6</v>
      </c>
      <c r="H3099" s="286">
        <v>99.900000000008731</v>
      </c>
      <c r="I3099" s="83" t="s">
        <v>286</v>
      </c>
      <c r="J3099" s="286">
        <v>120.00000000000364</v>
      </c>
      <c r="K3099" s="286"/>
      <c r="L3099" s="443"/>
      <c r="M3099" s="312">
        <f t="shared" si="64"/>
        <v>636.20000000001232</v>
      </c>
      <c r="N3099" s="443"/>
      <c r="O3099" s="443"/>
      <c r="P3099" s="443"/>
      <c r="Q3099" s="443"/>
      <c r="R3099" s="443"/>
      <c r="S3099" s="441"/>
      <c r="T3099" s="446"/>
      <c r="U3099" s="542"/>
      <c r="V3099" s="468"/>
      <c r="W3099" s="446"/>
    </row>
    <row r="3100" spans="1:23" ht="15">
      <c r="A3100" s="459" t="s">
        <v>281</v>
      </c>
      <c r="B3100" s="464" t="s">
        <v>4</v>
      </c>
      <c r="C3100" s="443"/>
      <c r="D3100" s="443"/>
      <c r="E3100" s="323">
        <v>281</v>
      </c>
      <c r="F3100" s="286">
        <v>26.4</v>
      </c>
      <c r="G3100" s="286">
        <v>46</v>
      </c>
      <c r="H3100" s="286">
        <v>134</v>
      </c>
      <c r="I3100" s="286">
        <v>144</v>
      </c>
      <c r="J3100" s="286" t="s">
        <v>285</v>
      </c>
      <c r="K3100" s="286"/>
      <c r="L3100" s="313"/>
      <c r="M3100" s="312">
        <f t="shared" si="64"/>
        <v>631.4</v>
      </c>
      <c r="N3100" s="443"/>
      <c r="O3100" s="443" t="s">
        <v>299</v>
      </c>
      <c r="P3100" s="443"/>
      <c r="Q3100" s="443"/>
      <c r="R3100" s="443"/>
      <c r="S3100" s="540"/>
      <c r="T3100" s="446"/>
      <c r="U3100" s="542"/>
      <c r="V3100" s="468"/>
      <c r="W3100" s="446"/>
    </row>
    <row r="3101" spans="1:23" ht="15.75">
      <c r="A3101" s="459" t="s">
        <v>282</v>
      </c>
      <c r="B3101" s="464" t="s">
        <v>819</v>
      </c>
      <c r="C3101" s="443"/>
      <c r="D3101" s="443"/>
      <c r="E3101" s="286" t="s">
        <v>285</v>
      </c>
      <c r="F3101" s="286" t="s">
        <v>285</v>
      </c>
      <c r="G3101" s="286" t="s">
        <v>285</v>
      </c>
      <c r="H3101" s="286">
        <v>175.49999999999272</v>
      </c>
      <c r="I3101" s="286">
        <v>42.000000000002728</v>
      </c>
      <c r="J3101" s="323">
        <v>413.70000000001164</v>
      </c>
      <c r="K3101" s="323"/>
      <c r="L3101" s="443"/>
      <c r="M3101" s="312">
        <f t="shared" si="64"/>
        <v>631.20000000000709</v>
      </c>
      <c r="N3101" s="443"/>
      <c r="O3101" s="443" t="s">
        <v>291</v>
      </c>
      <c r="P3101" s="443"/>
      <c r="Q3101" s="443"/>
      <c r="R3101" s="443"/>
      <c r="S3101" s="446"/>
      <c r="T3101" s="446"/>
      <c r="U3101" s="541"/>
      <c r="V3101" s="468"/>
      <c r="W3101" s="306"/>
    </row>
    <row r="3102" spans="1:23" ht="15">
      <c r="A3102" s="459" t="s">
        <v>283</v>
      </c>
      <c r="B3102" s="464" t="s">
        <v>153</v>
      </c>
      <c r="C3102" s="443"/>
      <c r="D3102" s="443"/>
      <c r="E3102" s="286" t="s">
        <v>285</v>
      </c>
      <c r="F3102" s="286" t="s">
        <v>285</v>
      </c>
      <c r="G3102" s="286">
        <v>153.30000000000001</v>
      </c>
      <c r="H3102" s="286">
        <v>69.69999999999709</v>
      </c>
      <c r="I3102" s="83" t="s">
        <v>286</v>
      </c>
      <c r="J3102" s="323">
        <v>362.50000000000364</v>
      </c>
      <c r="K3102" s="323"/>
      <c r="L3102" s="443"/>
      <c r="M3102" s="312">
        <f t="shared" si="64"/>
        <v>585.50000000000068</v>
      </c>
      <c r="N3102" s="443"/>
      <c r="O3102" s="443" t="s">
        <v>294</v>
      </c>
      <c r="P3102" s="443"/>
      <c r="Q3102" s="443"/>
      <c r="R3102" s="443"/>
      <c r="S3102" s="446"/>
      <c r="T3102" s="446"/>
      <c r="U3102" s="542"/>
      <c r="V3102" s="468"/>
      <c r="W3102" s="446"/>
    </row>
    <row r="3103" spans="1:23" ht="15">
      <c r="A3103" s="459" t="s">
        <v>284</v>
      </c>
      <c r="B3103" s="464" t="s">
        <v>830</v>
      </c>
      <c r="C3103" s="443"/>
      <c r="D3103" s="443"/>
      <c r="E3103" s="286" t="s">
        <v>285</v>
      </c>
      <c r="F3103" s="286" t="s">
        <v>285</v>
      </c>
      <c r="G3103" s="286" t="s">
        <v>285</v>
      </c>
      <c r="H3103" s="286">
        <v>122.50000000000364</v>
      </c>
      <c r="I3103" s="286">
        <v>119.99999999999909</v>
      </c>
      <c r="J3103" s="286">
        <v>329.99999999999636</v>
      </c>
      <c r="K3103" s="286"/>
      <c r="L3103" s="443"/>
      <c r="M3103" s="312">
        <f t="shared" si="64"/>
        <v>572.49999999999909</v>
      </c>
      <c r="N3103" s="443"/>
      <c r="O3103" s="443"/>
      <c r="P3103" s="443"/>
      <c r="Q3103" s="443"/>
      <c r="R3103" s="443"/>
      <c r="S3103" s="443"/>
      <c r="T3103" s="446"/>
      <c r="U3103" s="317"/>
      <c r="V3103" s="468"/>
      <c r="W3103" s="446"/>
    </row>
    <row r="3104" spans="1:23" ht="15">
      <c r="A3104" s="459" t="s">
        <v>808</v>
      </c>
      <c r="B3104" s="464" t="s">
        <v>178</v>
      </c>
      <c r="C3104" s="443"/>
      <c r="D3104" s="443"/>
      <c r="E3104" s="286">
        <v>109.9</v>
      </c>
      <c r="F3104" s="303">
        <v>455.9</v>
      </c>
      <c r="G3104" s="286" t="s">
        <v>285</v>
      </c>
      <c r="H3104" s="286" t="s">
        <v>285</v>
      </c>
      <c r="I3104" s="286" t="s">
        <v>285</v>
      </c>
      <c r="J3104" s="286" t="s">
        <v>285</v>
      </c>
      <c r="K3104" s="286"/>
      <c r="L3104" s="313"/>
      <c r="M3104" s="312">
        <f t="shared" si="64"/>
        <v>565.79999999999995</v>
      </c>
      <c r="N3104" s="443"/>
      <c r="O3104" s="443" t="s">
        <v>288</v>
      </c>
      <c r="P3104" s="443"/>
      <c r="Q3104" s="443"/>
      <c r="R3104" s="443" t="s">
        <v>2037</v>
      </c>
      <c r="S3104" s="446"/>
      <c r="T3104" s="446"/>
      <c r="U3104" s="542"/>
      <c r="V3104" s="468"/>
      <c r="W3104" s="446"/>
    </row>
    <row r="3105" spans="1:23" ht="15.75">
      <c r="A3105" s="459" t="s">
        <v>809</v>
      </c>
      <c r="B3105" s="361" t="s">
        <v>1854</v>
      </c>
      <c r="C3105" s="446"/>
      <c r="D3105" s="446"/>
      <c r="E3105" s="286" t="s">
        <v>285</v>
      </c>
      <c r="F3105" s="286" t="s">
        <v>285</v>
      </c>
      <c r="G3105" s="286" t="s">
        <v>285</v>
      </c>
      <c r="H3105" s="286" t="s">
        <v>285</v>
      </c>
      <c r="I3105" s="286">
        <v>130.00000000000091</v>
      </c>
      <c r="J3105" s="302">
        <v>432.39999999999418</v>
      </c>
      <c r="K3105" s="302"/>
      <c r="L3105" s="443"/>
      <c r="M3105" s="312">
        <f t="shared" si="64"/>
        <v>562.39999999999509</v>
      </c>
      <c r="N3105" s="443"/>
      <c r="O3105" s="443" t="s">
        <v>289</v>
      </c>
      <c r="P3105" s="443"/>
      <c r="Q3105" s="443"/>
      <c r="R3105" s="443"/>
      <c r="S3105" s="540"/>
      <c r="T3105" s="446"/>
      <c r="U3105" s="542"/>
      <c r="V3105" s="468"/>
      <c r="W3105" s="306"/>
    </row>
    <row r="3106" spans="1:23" ht="15.75">
      <c r="A3106" s="459" t="s">
        <v>810</v>
      </c>
      <c r="B3106" s="464" t="s">
        <v>155</v>
      </c>
      <c r="C3106" s="443"/>
      <c r="D3106" s="443"/>
      <c r="E3106" s="286" t="s">
        <v>285</v>
      </c>
      <c r="F3106" s="286" t="s">
        <v>285</v>
      </c>
      <c r="G3106" s="286">
        <v>158</v>
      </c>
      <c r="H3106" s="286">
        <v>205.79999999999927</v>
      </c>
      <c r="I3106" s="83" t="s">
        <v>286</v>
      </c>
      <c r="J3106" s="286">
        <v>189.49999999999272</v>
      </c>
      <c r="K3106" s="286"/>
      <c r="L3106" s="443"/>
      <c r="M3106" s="312">
        <f t="shared" si="64"/>
        <v>553.299999999992</v>
      </c>
      <c r="N3106" s="443"/>
      <c r="O3106" s="443"/>
      <c r="P3106" s="443"/>
      <c r="Q3106" s="443"/>
      <c r="R3106" s="443"/>
      <c r="S3106" s="540"/>
      <c r="T3106" s="464"/>
      <c r="U3106" s="541"/>
      <c r="V3106" s="468"/>
      <c r="W3106" s="306"/>
    </row>
    <row r="3107" spans="1:23" ht="15">
      <c r="A3107" s="459" t="s">
        <v>812</v>
      </c>
      <c r="B3107" s="464" t="s">
        <v>869</v>
      </c>
      <c r="C3107" s="443"/>
      <c r="D3107" s="443"/>
      <c r="E3107" s="286" t="s">
        <v>285</v>
      </c>
      <c r="F3107" s="286" t="s">
        <v>285</v>
      </c>
      <c r="G3107" s="286" t="s">
        <v>285</v>
      </c>
      <c r="H3107" s="323">
        <v>367.09999999999127</v>
      </c>
      <c r="I3107" s="286">
        <v>35.999999999999091</v>
      </c>
      <c r="J3107" s="286">
        <v>140</v>
      </c>
      <c r="K3107" s="286"/>
      <c r="L3107" s="443"/>
      <c r="M3107" s="312">
        <f t="shared" si="64"/>
        <v>543.09999999999036</v>
      </c>
      <c r="N3107" s="443"/>
      <c r="O3107" s="443" t="s">
        <v>290</v>
      </c>
      <c r="P3107" s="443"/>
      <c r="Q3107" s="443"/>
      <c r="R3107" s="443"/>
      <c r="S3107" s="446"/>
      <c r="T3107" s="464"/>
      <c r="U3107" s="541"/>
      <c r="V3107" s="468"/>
      <c r="W3107" s="446"/>
    </row>
    <row r="3108" spans="1:23" ht="15">
      <c r="A3108" s="459" t="s">
        <v>818</v>
      </c>
      <c r="B3108" s="464" t="s">
        <v>811</v>
      </c>
      <c r="C3108" s="443"/>
      <c r="D3108" s="443"/>
      <c r="E3108" s="286" t="s">
        <v>285</v>
      </c>
      <c r="F3108" s="286" t="s">
        <v>285</v>
      </c>
      <c r="G3108" s="286" t="s">
        <v>285</v>
      </c>
      <c r="H3108" s="323">
        <v>289.59999999999127</v>
      </c>
      <c r="I3108" s="83" t="s">
        <v>286</v>
      </c>
      <c r="J3108" s="286">
        <v>227.49999999998181</v>
      </c>
      <c r="K3108" s="286"/>
      <c r="L3108" s="443"/>
      <c r="M3108" s="312">
        <f t="shared" si="64"/>
        <v>517.09999999997308</v>
      </c>
      <c r="N3108" s="443"/>
      <c r="O3108" s="443" t="s">
        <v>299</v>
      </c>
      <c r="P3108" s="443"/>
      <c r="Q3108" s="443"/>
      <c r="R3108" s="443"/>
      <c r="S3108" s="446"/>
      <c r="T3108" s="446"/>
      <c r="U3108" s="542"/>
      <c r="V3108" s="468"/>
      <c r="W3108" s="446"/>
    </row>
    <row r="3109" spans="1:23" ht="15.75">
      <c r="A3109" s="459" t="s">
        <v>820</v>
      </c>
      <c r="B3109" s="459" t="s">
        <v>801</v>
      </c>
      <c r="C3109" s="443"/>
      <c r="D3109" s="443"/>
      <c r="E3109" s="286" t="s">
        <v>285</v>
      </c>
      <c r="F3109" s="286" t="s">
        <v>285</v>
      </c>
      <c r="G3109" s="286" t="s">
        <v>285</v>
      </c>
      <c r="H3109" s="286">
        <v>253.80000000000655</v>
      </c>
      <c r="I3109" s="286">
        <v>180.00000000000091</v>
      </c>
      <c r="J3109" s="286">
        <v>79.000000000001819</v>
      </c>
      <c r="K3109" s="286"/>
      <c r="L3109" s="443"/>
      <c r="M3109" s="312">
        <f t="shared" si="64"/>
        <v>512.80000000000928</v>
      </c>
      <c r="N3109" s="443"/>
      <c r="O3109" s="443"/>
      <c r="P3109" s="443"/>
      <c r="Q3109" s="443"/>
      <c r="R3109" s="443"/>
      <c r="S3109" s="441"/>
      <c r="T3109" s="446"/>
      <c r="U3109" s="542"/>
      <c r="V3109" s="468"/>
      <c r="W3109" s="306"/>
    </row>
    <row r="3110" spans="1:23" ht="15.75">
      <c r="A3110" s="459" t="s">
        <v>823</v>
      </c>
      <c r="B3110" s="464" t="s">
        <v>156</v>
      </c>
      <c r="C3110" s="443"/>
      <c r="D3110" s="443"/>
      <c r="E3110" s="286" t="s">
        <v>285</v>
      </c>
      <c r="F3110" s="286" t="s">
        <v>285</v>
      </c>
      <c r="G3110" s="286">
        <v>69.400000000000006</v>
      </c>
      <c r="H3110" s="286">
        <v>146.59999999999854</v>
      </c>
      <c r="I3110" s="286">
        <v>109.60000000000036</v>
      </c>
      <c r="J3110" s="286">
        <v>182.30000000000291</v>
      </c>
      <c r="K3110" s="286"/>
      <c r="L3110" s="443"/>
      <c r="M3110" s="312">
        <f t="shared" si="64"/>
        <v>507.9000000000018</v>
      </c>
      <c r="N3110" s="443"/>
      <c r="O3110" s="443"/>
      <c r="P3110" s="443"/>
      <c r="Q3110" s="443"/>
      <c r="R3110" s="443"/>
      <c r="S3110" s="441"/>
      <c r="T3110" s="446"/>
      <c r="U3110" s="542"/>
      <c r="V3110" s="468"/>
      <c r="W3110" s="306"/>
    </row>
    <row r="3111" spans="1:23" ht="15">
      <c r="A3111" s="459" t="s">
        <v>824</v>
      </c>
      <c r="B3111" s="361" t="s">
        <v>1850</v>
      </c>
      <c r="C3111" s="446"/>
      <c r="D3111" s="446"/>
      <c r="E3111" s="286" t="s">
        <v>285</v>
      </c>
      <c r="F3111" s="286" t="s">
        <v>285</v>
      </c>
      <c r="G3111" s="286" t="s">
        <v>285</v>
      </c>
      <c r="H3111" s="286" t="s">
        <v>285</v>
      </c>
      <c r="I3111" s="286">
        <v>105.99999999999727</v>
      </c>
      <c r="J3111" s="323">
        <v>392.50000000000364</v>
      </c>
      <c r="K3111" s="323"/>
      <c r="L3111" s="443"/>
      <c r="M3111" s="312">
        <f t="shared" si="64"/>
        <v>498.50000000000091</v>
      </c>
      <c r="N3111" s="443"/>
      <c r="O3111" s="443" t="s">
        <v>304</v>
      </c>
      <c r="P3111" s="443"/>
      <c r="Q3111" s="443"/>
      <c r="R3111" s="443"/>
      <c r="S3111" s="540"/>
      <c r="T3111" s="446"/>
      <c r="U3111" s="542"/>
      <c r="V3111" s="468"/>
      <c r="W3111" s="446"/>
    </row>
    <row r="3112" spans="1:23" ht="15.75">
      <c r="A3112" s="459" t="s">
        <v>827</v>
      </c>
      <c r="B3112" s="464" t="s">
        <v>828</v>
      </c>
      <c r="C3112" s="443"/>
      <c r="D3112" s="443"/>
      <c r="E3112" s="286" t="s">
        <v>285</v>
      </c>
      <c r="F3112" s="286" t="s">
        <v>285</v>
      </c>
      <c r="G3112" s="286" t="s">
        <v>285</v>
      </c>
      <c r="H3112" s="286">
        <v>157.79999999999927</v>
      </c>
      <c r="I3112" s="83" t="s">
        <v>286</v>
      </c>
      <c r="J3112" s="286">
        <v>337.99999999998909</v>
      </c>
      <c r="K3112" s="286"/>
      <c r="L3112" s="443"/>
      <c r="M3112" s="312">
        <f t="shared" si="64"/>
        <v>495.79999999998836</v>
      </c>
      <c r="N3112" s="443"/>
      <c r="O3112" s="443"/>
      <c r="P3112" s="443"/>
      <c r="Q3112" s="443"/>
      <c r="R3112" s="443"/>
      <c r="S3112" s="540"/>
      <c r="T3112" s="464"/>
      <c r="U3112" s="542"/>
      <c r="V3112" s="468"/>
      <c r="W3112" s="306"/>
    </row>
    <row r="3113" spans="1:23" ht="15.75">
      <c r="A3113" s="459" t="s">
        <v>829</v>
      </c>
      <c r="B3113" s="343" t="s">
        <v>1859</v>
      </c>
      <c r="C3113" s="446"/>
      <c r="D3113" s="446"/>
      <c r="E3113" s="286" t="s">
        <v>285</v>
      </c>
      <c r="F3113" s="286" t="s">
        <v>285</v>
      </c>
      <c r="G3113" s="286" t="s">
        <v>285</v>
      </c>
      <c r="H3113" s="286" t="s">
        <v>285</v>
      </c>
      <c r="I3113" s="323">
        <v>259.49999999999909</v>
      </c>
      <c r="J3113" s="286">
        <v>222.50000000000364</v>
      </c>
      <c r="K3113" s="286"/>
      <c r="L3113" s="443"/>
      <c r="M3113" s="312">
        <f t="shared" si="64"/>
        <v>482.00000000000273</v>
      </c>
      <c r="N3113" s="443"/>
      <c r="O3113" s="443" t="s">
        <v>290</v>
      </c>
      <c r="P3113" s="443"/>
      <c r="Q3113" s="443"/>
      <c r="R3113" s="443"/>
      <c r="S3113" s="540"/>
      <c r="T3113" s="464"/>
      <c r="U3113" s="542"/>
      <c r="V3113" s="468"/>
      <c r="W3113" s="306"/>
    </row>
    <row r="3114" spans="1:23" ht="15">
      <c r="A3114" s="459" t="s">
        <v>834</v>
      </c>
      <c r="B3114" s="464" t="s">
        <v>851</v>
      </c>
      <c r="C3114" s="443"/>
      <c r="D3114" s="443"/>
      <c r="E3114" s="286" t="s">
        <v>285</v>
      </c>
      <c r="F3114" s="286" t="s">
        <v>285</v>
      </c>
      <c r="G3114" s="286" t="s">
        <v>285</v>
      </c>
      <c r="H3114" s="323">
        <v>281.40000000000873</v>
      </c>
      <c r="I3114" s="286">
        <v>42.000000000001819</v>
      </c>
      <c r="J3114" s="286">
        <v>154.40000000000146</v>
      </c>
      <c r="K3114" s="286"/>
      <c r="L3114" s="443"/>
      <c r="M3114" s="312">
        <f t="shared" si="64"/>
        <v>477.80000000001201</v>
      </c>
      <c r="N3114" s="443"/>
      <c r="O3114" s="443" t="s">
        <v>295</v>
      </c>
      <c r="P3114" s="443"/>
      <c r="Q3114" s="443"/>
      <c r="R3114" s="443"/>
      <c r="S3114" s="446"/>
      <c r="T3114" s="464"/>
      <c r="U3114" s="542"/>
      <c r="V3114" s="468"/>
      <c r="W3114" s="446"/>
    </row>
    <row r="3115" spans="1:23" ht="15.75">
      <c r="A3115" s="459" t="s">
        <v>838</v>
      </c>
      <c r="B3115" s="361" t="s">
        <v>1839</v>
      </c>
      <c r="C3115" s="446"/>
      <c r="D3115" s="446"/>
      <c r="E3115" s="286" t="s">
        <v>285</v>
      </c>
      <c r="F3115" s="286" t="s">
        <v>285</v>
      </c>
      <c r="G3115" s="286" t="s">
        <v>285</v>
      </c>
      <c r="H3115" s="286" t="s">
        <v>285</v>
      </c>
      <c r="I3115" s="302">
        <v>287.5</v>
      </c>
      <c r="J3115" s="286">
        <v>188.5</v>
      </c>
      <c r="K3115" s="286"/>
      <c r="L3115" s="443"/>
      <c r="M3115" s="312">
        <f t="shared" si="64"/>
        <v>476</v>
      </c>
      <c r="N3115" s="443"/>
      <c r="O3115" s="443" t="s">
        <v>289</v>
      </c>
      <c r="P3115" s="443"/>
      <c r="Q3115" s="443"/>
      <c r="R3115" s="443"/>
      <c r="S3115" s="441"/>
      <c r="T3115" s="446"/>
      <c r="U3115" s="542"/>
      <c r="V3115" s="468"/>
      <c r="W3115" s="306"/>
    </row>
    <row r="3116" spans="1:23" ht="15.75">
      <c r="A3116" s="459" t="s">
        <v>839</v>
      </c>
      <c r="B3116" s="464" t="s">
        <v>852</v>
      </c>
      <c r="C3116" s="443"/>
      <c r="D3116" s="443"/>
      <c r="E3116" s="286" t="s">
        <v>285</v>
      </c>
      <c r="F3116" s="286" t="s">
        <v>285</v>
      </c>
      <c r="G3116" s="286" t="s">
        <v>285</v>
      </c>
      <c r="H3116" s="286">
        <v>25.200000000000728</v>
      </c>
      <c r="I3116" s="301">
        <v>295.50000000000182</v>
      </c>
      <c r="J3116" s="286">
        <v>154.40000000000146</v>
      </c>
      <c r="K3116" s="286"/>
      <c r="L3116" s="443"/>
      <c r="M3116" s="312">
        <f t="shared" si="64"/>
        <v>475.100000000004</v>
      </c>
      <c r="N3116" s="443"/>
      <c r="O3116" s="443" t="s">
        <v>307</v>
      </c>
      <c r="P3116" s="443"/>
      <c r="Q3116" s="443"/>
      <c r="R3116" s="443"/>
      <c r="S3116" s="446"/>
      <c r="T3116" s="446"/>
      <c r="U3116" s="542"/>
      <c r="V3116" s="468"/>
      <c r="W3116" s="306"/>
    </row>
    <row r="3117" spans="1:23" ht="15">
      <c r="A3117" s="459" t="s">
        <v>840</v>
      </c>
      <c r="B3117" s="459" t="s">
        <v>807</v>
      </c>
      <c r="C3117" s="443"/>
      <c r="D3117" s="443"/>
      <c r="E3117" s="286" t="s">
        <v>285</v>
      </c>
      <c r="F3117" s="286" t="s">
        <v>285</v>
      </c>
      <c r="G3117" s="286" t="s">
        <v>285</v>
      </c>
      <c r="H3117" s="286">
        <v>68.19999999999709</v>
      </c>
      <c r="I3117" s="286">
        <v>151.00000000000182</v>
      </c>
      <c r="J3117" s="286">
        <v>249.100000000004</v>
      </c>
      <c r="K3117" s="286"/>
      <c r="L3117" s="443"/>
      <c r="M3117" s="312">
        <f t="shared" si="64"/>
        <v>468.30000000000291</v>
      </c>
      <c r="N3117" s="443"/>
      <c r="O3117" s="443"/>
      <c r="P3117" s="443"/>
      <c r="Q3117" s="443"/>
      <c r="R3117" s="443"/>
      <c r="S3117" s="446"/>
      <c r="T3117" s="446"/>
      <c r="U3117" s="317"/>
      <c r="V3117" s="468"/>
      <c r="W3117" s="446"/>
    </row>
    <row r="3118" spans="1:23" ht="15">
      <c r="A3118" s="459" t="s">
        <v>846</v>
      </c>
      <c r="B3118" s="464" t="s">
        <v>844</v>
      </c>
      <c r="C3118" s="443"/>
      <c r="D3118" s="443"/>
      <c r="E3118" s="286" t="s">
        <v>285</v>
      </c>
      <c r="F3118" s="286" t="s">
        <v>285</v>
      </c>
      <c r="G3118" s="286" t="s">
        <v>285</v>
      </c>
      <c r="H3118" s="286">
        <v>218.49999999999636</v>
      </c>
      <c r="I3118" s="286">
        <v>1.3000000000001819</v>
      </c>
      <c r="J3118" s="286">
        <v>231.99999999999636</v>
      </c>
      <c r="K3118" s="286"/>
      <c r="L3118" s="443"/>
      <c r="M3118" s="312">
        <f t="shared" si="64"/>
        <v>451.79999999999291</v>
      </c>
      <c r="N3118" s="443"/>
      <c r="O3118" s="443"/>
      <c r="P3118" s="443"/>
      <c r="Q3118" s="443"/>
      <c r="R3118" s="443"/>
      <c r="S3118" s="446"/>
      <c r="T3118" s="464"/>
      <c r="U3118" s="542"/>
      <c r="V3118" s="468"/>
      <c r="W3118" s="446"/>
    </row>
    <row r="3119" spans="1:23" ht="15">
      <c r="A3119" s="459" t="s">
        <v>854</v>
      </c>
      <c r="B3119" s="464" t="s">
        <v>861</v>
      </c>
      <c r="C3119" s="443"/>
      <c r="D3119" s="443"/>
      <c r="E3119" s="286" t="s">
        <v>285</v>
      </c>
      <c r="F3119" s="286" t="s">
        <v>285</v>
      </c>
      <c r="G3119" s="286" t="s">
        <v>285</v>
      </c>
      <c r="H3119" s="286">
        <v>169.40000000000146</v>
      </c>
      <c r="I3119" s="286">
        <v>19.799999999999272</v>
      </c>
      <c r="J3119" s="286">
        <v>238.70000000000437</v>
      </c>
      <c r="K3119" s="286"/>
      <c r="L3119" s="443"/>
      <c r="M3119" s="312">
        <f t="shared" si="64"/>
        <v>427.90000000000509</v>
      </c>
      <c r="N3119" s="443"/>
      <c r="O3119" s="443"/>
      <c r="P3119" s="443"/>
      <c r="Q3119" s="443"/>
      <c r="R3119" s="443"/>
      <c r="S3119" s="441"/>
      <c r="T3119" s="464"/>
      <c r="U3119" s="541"/>
      <c r="V3119" s="468"/>
      <c r="W3119" s="446"/>
    </row>
    <row r="3120" spans="1:23" ht="15">
      <c r="A3120" s="459" t="s">
        <v>858</v>
      </c>
      <c r="B3120" s="361" t="s">
        <v>1842</v>
      </c>
      <c r="C3120" s="446"/>
      <c r="D3120" s="446"/>
      <c r="E3120" s="286" t="s">
        <v>285</v>
      </c>
      <c r="F3120" s="286" t="s">
        <v>285</v>
      </c>
      <c r="G3120" s="286" t="s">
        <v>285</v>
      </c>
      <c r="H3120" s="286" t="s">
        <v>285</v>
      </c>
      <c r="I3120" s="286">
        <v>132</v>
      </c>
      <c r="J3120" s="286">
        <v>268.20000000000073</v>
      </c>
      <c r="K3120" s="286"/>
      <c r="L3120" s="443"/>
      <c r="M3120" s="312">
        <f t="shared" si="64"/>
        <v>400.20000000000073</v>
      </c>
      <c r="N3120" s="443"/>
      <c r="O3120" s="443"/>
      <c r="P3120" s="443"/>
      <c r="Q3120" s="443"/>
      <c r="R3120" s="443"/>
      <c r="S3120" s="443"/>
      <c r="T3120" s="446"/>
      <c r="U3120" s="542"/>
      <c r="V3120" s="468"/>
      <c r="W3120" s="446"/>
    </row>
    <row r="3121" spans="1:23" ht="15">
      <c r="A3121" s="459" t="s">
        <v>859</v>
      </c>
      <c r="B3121" s="464" t="s">
        <v>822</v>
      </c>
      <c r="C3121" s="443"/>
      <c r="D3121" s="443"/>
      <c r="E3121" s="286" t="s">
        <v>285</v>
      </c>
      <c r="F3121" s="286" t="s">
        <v>285</v>
      </c>
      <c r="G3121" s="286" t="s">
        <v>285</v>
      </c>
      <c r="H3121" s="286">
        <v>112.799999999992</v>
      </c>
      <c r="I3121" s="286">
        <v>123.00000000000182</v>
      </c>
      <c r="J3121" s="286">
        <v>150.00000000000728</v>
      </c>
      <c r="K3121" s="286"/>
      <c r="L3121" s="443"/>
      <c r="M3121" s="312">
        <f t="shared" si="64"/>
        <v>385.80000000000109</v>
      </c>
      <c r="N3121" s="443"/>
      <c r="O3121" s="443"/>
      <c r="P3121" s="443"/>
      <c r="Q3121" s="443"/>
      <c r="R3121" s="443"/>
      <c r="S3121" s="446"/>
      <c r="T3121" s="464"/>
      <c r="U3121" s="542"/>
      <c r="V3121" s="468"/>
      <c r="W3121" s="446"/>
    </row>
    <row r="3122" spans="1:23" ht="15">
      <c r="A3122" s="459" t="s">
        <v>860</v>
      </c>
      <c r="B3122" s="464" t="s">
        <v>821</v>
      </c>
      <c r="C3122" s="443"/>
      <c r="D3122" s="443"/>
      <c r="E3122" s="286" t="s">
        <v>285</v>
      </c>
      <c r="F3122" s="286" t="s">
        <v>285</v>
      </c>
      <c r="G3122" s="286" t="s">
        <v>285</v>
      </c>
      <c r="H3122" s="286">
        <v>43.699999999993452</v>
      </c>
      <c r="I3122" s="286">
        <v>54.000000000000909</v>
      </c>
      <c r="J3122" s="286">
        <v>273.60000000000218</v>
      </c>
      <c r="K3122" s="286"/>
      <c r="L3122" s="443"/>
      <c r="M3122" s="312">
        <f t="shared" si="64"/>
        <v>371.29999999999654</v>
      </c>
      <c r="N3122" s="443"/>
      <c r="O3122" s="443"/>
      <c r="P3122" s="443"/>
      <c r="Q3122" s="443"/>
      <c r="R3122" s="443"/>
      <c r="S3122" s="540"/>
      <c r="T3122" s="446"/>
      <c r="U3122" s="542"/>
      <c r="V3122" s="468"/>
      <c r="W3122" s="446"/>
    </row>
    <row r="3123" spans="1:23" ht="15">
      <c r="A3123" s="459" t="s">
        <v>866</v>
      </c>
      <c r="B3123" s="361" t="s">
        <v>1858</v>
      </c>
      <c r="C3123" s="446"/>
      <c r="D3123" s="446"/>
      <c r="E3123" s="286" t="s">
        <v>285</v>
      </c>
      <c r="F3123" s="286" t="s">
        <v>285</v>
      </c>
      <c r="G3123" s="286" t="s">
        <v>285</v>
      </c>
      <c r="H3123" s="286" t="s">
        <v>285</v>
      </c>
      <c r="I3123" s="323">
        <v>226.49999999999818</v>
      </c>
      <c r="J3123" s="286">
        <v>144.79999999999563</v>
      </c>
      <c r="K3123" s="286"/>
      <c r="L3123" s="443"/>
      <c r="M3123" s="312">
        <f t="shared" si="64"/>
        <v>371.29999999999382</v>
      </c>
      <c r="N3123" s="443"/>
      <c r="O3123" s="443" t="s">
        <v>295</v>
      </c>
      <c r="P3123" s="443"/>
      <c r="Q3123" s="443"/>
      <c r="R3123" s="443"/>
      <c r="S3123" s="446"/>
      <c r="T3123" s="446"/>
      <c r="U3123" s="542"/>
      <c r="V3123" s="468"/>
      <c r="W3123" s="446"/>
    </row>
    <row r="3124" spans="1:23" ht="15">
      <c r="A3124" s="459" t="s">
        <v>867</v>
      </c>
      <c r="B3124" s="530" t="s">
        <v>2256</v>
      </c>
      <c r="C3124" s="446"/>
      <c r="D3124" s="446"/>
      <c r="E3124" s="286" t="s">
        <v>285</v>
      </c>
      <c r="F3124" s="286" t="s">
        <v>285</v>
      </c>
      <c r="G3124" s="286" t="s">
        <v>285</v>
      </c>
      <c r="H3124" s="286" t="s">
        <v>285</v>
      </c>
      <c r="I3124" s="286" t="s">
        <v>285</v>
      </c>
      <c r="J3124" s="323">
        <v>366.49999999999272</v>
      </c>
      <c r="K3124" s="323"/>
      <c r="L3124" s="443"/>
      <c r="M3124" s="312">
        <f t="shared" si="64"/>
        <v>366.49999999999272</v>
      </c>
      <c r="N3124" s="443"/>
      <c r="O3124" s="443" t="s">
        <v>299</v>
      </c>
      <c r="P3124" s="443"/>
      <c r="Q3124" s="443"/>
      <c r="R3124" s="443"/>
      <c r="S3124" s="446"/>
      <c r="T3124" s="446"/>
      <c r="U3124" s="542"/>
      <c r="V3124" s="468"/>
      <c r="W3124" s="446"/>
    </row>
    <row r="3125" spans="1:23" ht="15">
      <c r="A3125" s="459" t="s">
        <v>868</v>
      </c>
      <c r="B3125" s="464" t="s">
        <v>835</v>
      </c>
      <c r="C3125" s="443"/>
      <c r="D3125" s="443"/>
      <c r="E3125" s="286" t="s">
        <v>285</v>
      </c>
      <c r="F3125" s="286" t="s">
        <v>285</v>
      </c>
      <c r="G3125" s="286" t="s">
        <v>285</v>
      </c>
      <c r="H3125" s="286">
        <v>33.80000000000291</v>
      </c>
      <c r="I3125" s="286">
        <v>119.89999999999964</v>
      </c>
      <c r="J3125" s="286">
        <v>210.20000000000073</v>
      </c>
      <c r="K3125" s="286"/>
      <c r="L3125" s="443"/>
      <c r="M3125" s="312">
        <f t="shared" si="64"/>
        <v>363.90000000000327</v>
      </c>
      <c r="N3125" s="443"/>
      <c r="O3125" s="443"/>
      <c r="P3125" s="443"/>
      <c r="Q3125" s="443"/>
      <c r="R3125" s="443"/>
      <c r="S3125" s="446"/>
      <c r="T3125" s="464"/>
      <c r="U3125" s="542"/>
      <c r="V3125" s="468"/>
      <c r="W3125" s="446"/>
    </row>
    <row r="3126" spans="1:23" ht="15">
      <c r="A3126" s="459" t="s">
        <v>870</v>
      </c>
      <c r="B3126" s="361" t="s">
        <v>1852</v>
      </c>
      <c r="C3126" s="446"/>
      <c r="D3126" s="446"/>
      <c r="E3126" s="286" t="s">
        <v>285</v>
      </c>
      <c r="F3126" s="286" t="s">
        <v>285</v>
      </c>
      <c r="G3126" s="286" t="s">
        <v>285</v>
      </c>
      <c r="H3126" s="286" t="s">
        <v>285</v>
      </c>
      <c r="I3126" s="83" t="s">
        <v>286</v>
      </c>
      <c r="J3126" s="323">
        <v>348.59999999999127</v>
      </c>
      <c r="K3126" s="323"/>
      <c r="L3126" s="443"/>
      <c r="M3126" s="312">
        <f t="shared" si="64"/>
        <v>348.59999999999127</v>
      </c>
      <c r="N3126" s="443"/>
      <c r="O3126" s="443" t="s">
        <v>300</v>
      </c>
      <c r="P3126" s="443"/>
      <c r="Q3126" s="443"/>
      <c r="R3126" s="443"/>
      <c r="S3126" s="446"/>
      <c r="T3126" s="464"/>
      <c r="U3126" s="466"/>
      <c r="V3126" s="468"/>
      <c r="W3126" s="446"/>
    </row>
    <row r="3127" spans="1:23" ht="15">
      <c r="A3127" s="459" t="s">
        <v>871</v>
      </c>
      <c r="B3127" s="361" t="s">
        <v>1844</v>
      </c>
      <c r="C3127" s="446"/>
      <c r="D3127" s="446"/>
      <c r="E3127" s="286" t="s">
        <v>285</v>
      </c>
      <c r="F3127" s="286" t="s">
        <v>285</v>
      </c>
      <c r="G3127" s="286" t="s">
        <v>285</v>
      </c>
      <c r="H3127" s="286" t="s">
        <v>285</v>
      </c>
      <c r="I3127" s="286">
        <v>142.09999999999945</v>
      </c>
      <c r="J3127" s="286">
        <v>204.99999999999272</v>
      </c>
      <c r="K3127" s="286"/>
      <c r="L3127" s="443"/>
      <c r="M3127" s="312">
        <f t="shared" si="64"/>
        <v>347.09999999999218</v>
      </c>
      <c r="N3127" s="443"/>
      <c r="O3127" s="443"/>
      <c r="P3127" s="443"/>
      <c r="Q3127" s="443"/>
      <c r="R3127" s="443"/>
      <c r="S3127" s="441"/>
      <c r="T3127" s="446"/>
      <c r="U3127" s="317"/>
      <c r="V3127" s="468"/>
      <c r="W3127" s="446"/>
    </row>
    <row r="3128" spans="1:23" ht="15">
      <c r="A3128" s="459" t="s">
        <v>872</v>
      </c>
      <c r="B3128" s="464" t="s">
        <v>837</v>
      </c>
      <c r="C3128" s="443"/>
      <c r="D3128" s="443"/>
      <c r="E3128" s="286" t="s">
        <v>285</v>
      </c>
      <c r="F3128" s="286" t="s">
        <v>285</v>
      </c>
      <c r="G3128" s="286" t="s">
        <v>285</v>
      </c>
      <c r="H3128" s="286">
        <v>54.900000000005093</v>
      </c>
      <c r="I3128" s="286">
        <v>79.100000000002183</v>
      </c>
      <c r="J3128" s="286">
        <v>211.50000000000728</v>
      </c>
      <c r="K3128" s="286"/>
      <c r="L3128" s="443"/>
      <c r="M3128" s="312">
        <f t="shared" si="64"/>
        <v>345.50000000001455</v>
      </c>
      <c r="N3128" s="443"/>
      <c r="O3128" s="443"/>
      <c r="P3128" s="443"/>
      <c r="Q3128" s="443"/>
      <c r="R3128" s="443"/>
      <c r="S3128" s="441"/>
      <c r="T3128" s="446"/>
      <c r="U3128" s="542"/>
      <c r="V3128" s="468"/>
      <c r="W3128" s="446"/>
    </row>
    <row r="3129" spans="1:23" ht="15">
      <c r="A3129" s="459" t="s">
        <v>875</v>
      </c>
      <c r="B3129" s="464" t="s">
        <v>179</v>
      </c>
      <c r="C3129" s="443"/>
      <c r="D3129" s="443"/>
      <c r="E3129" s="301">
        <v>328.05</v>
      </c>
      <c r="F3129" s="286" t="s">
        <v>285</v>
      </c>
      <c r="G3129" s="286" t="s">
        <v>285</v>
      </c>
      <c r="H3129" s="286" t="s">
        <v>285</v>
      </c>
      <c r="I3129" s="286" t="s">
        <v>285</v>
      </c>
      <c r="J3129" s="286" t="s">
        <v>285</v>
      </c>
      <c r="K3129" s="286"/>
      <c r="L3129" s="313"/>
      <c r="M3129" s="312">
        <f t="shared" si="64"/>
        <v>328.05</v>
      </c>
      <c r="N3129" s="443"/>
      <c r="O3129" s="443" t="s">
        <v>307</v>
      </c>
      <c r="P3129" s="443"/>
      <c r="Q3129" s="443"/>
      <c r="R3129" s="443"/>
      <c r="S3129" s="446"/>
      <c r="T3129" s="446"/>
      <c r="U3129" s="542"/>
      <c r="V3129" s="468"/>
      <c r="W3129" s="446"/>
    </row>
    <row r="3130" spans="1:23" ht="15.75">
      <c r="A3130" s="459" t="s">
        <v>1006</v>
      </c>
      <c r="B3130" s="361" t="s">
        <v>1856</v>
      </c>
      <c r="C3130" s="446"/>
      <c r="D3130" s="446"/>
      <c r="E3130" s="286" t="s">
        <v>285</v>
      </c>
      <c r="F3130" s="286" t="s">
        <v>285</v>
      </c>
      <c r="G3130" s="286" t="s">
        <v>285</v>
      </c>
      <c r="H3130" s="286" t="s">
        <v>285</v>
      </c>
      <c r="I3130" s="286">
        <v>145.49999999999909</v>
      </c>
      <c r="J3130" s="286">
        <v>180.00000000000364</v>
      </c>
      <c r="K3130" s="286"/>
      <c r="L3130" s="443"/>
      <c r="M3130" s="312">
        <f t="shared" si="64"/>
        <v>325.50000000000273</v>
      </c>
      <c r="N3130" s="443"/>
      <c r="O3130" s="443"/>
      <c r="P3130" s="443"/>
      <c r="Q3130" s="443"/>
      <c r="R3130" s="443"/>
      <c r="S3130" s="446"/>
      <c r="T3130" s="446"/>
      <c r="U3130" s="542"/>
      <c r="V3130" s="468"/>
      <c r="W3130" s="306"/>
    </row>
    <row r="3131" spans="1:23" ht="15">
      <c r="A3131" s="459" t="s">
        <v>1007</v>
      </c>
      <c r="B3131" s="361" t="s">
        <v>1853</v>
      </c>
      <c r="C3131" s="446"/>
      <c r="D3131" s="446"/>
      <c r="E3131" s="286" t="s">
        <v>285</v>
      </c>
      <c r="F3131" s="286" t="s">
        <v>285</v>
      </c>
      <c r="G3131" s="286" t="s">
        <v>285</v>
      </c>
      <c r="H3131" s="286" t="s">
        <v>285</v>
      </c>
      <c r="I3131" s="286">
        <v>93.999999999999091</v>
      </c>
      <c r="J3131" s="286">
        <v>223.79999999999927</v>
      </c>
      <c r="K3131" s="286"/>
      <c r="L3131" s="443"/>
      <c r="M3131" s="312">
        <f t="shared" si="64"/>
        <v>317.79999999999836</v>
      </c>
      <c r="N3131" s="443"/>
      <c r="O3131" s="443"/>
      <c r="P3131" s="443"/>
      <c r="Q3131" s="443"/>
      <c r="R3131" s="443"/>
      <c r="S3131" s="446"/>
      <c r="T3131" s="446"/>
      <c r="U3131" s="541"/>
      <c r="V3131" s="468"/>
      <c r="W3131" s="446"/>
    </row>
    <row r="3132" spans="1:23" ht="15">
      <c r="A3132" s="459" t="s">
        <v>1008</v>
      </c>
      <c r="B3132" s="464" t="s">
        <v>817</v>
      </c>
      <c r="C3132" s="443"/>
      <c r="D3132" s="443"/>
      <c r="E3132" s="286" t="s">
        <v>285</v>
      </c>
      <c r="F3132" s="286" t="s">
        <v>285</v>
      </c>
      <c r="G3132" s="286" t="s">
        <v>285</v>
      </c>
      <c r="H3132" s="286">
        <v>240.80000000000655</v>
      </c>
      <c r="I3132" s="286">
        <v>67.499999999997272</v>
      </c>
      <c r="J3132" s="286" t="s">
        <v>285</v>
      </c>
      <c r="K3132" s="286"/>
      <c r="L3132" s="313"/>
      <c r="M3132" s="312">
        <f t="shared" si="64"/>
        <v>308.30000000000382</v>
      </c>
      <c r="N3132" s="443"/>
      <c r="O3132" s="443"/>
      <c r="P3132" s="443"/>
      <c r="Q3132" s="443"/>
      <c r="R3132" s="443"/>
      <c r="S3132" s="441"/>
      <c r="T3132" s="446"/>
      <c r="U3132" s="466"/>
      <c r="V3132" s="468"/>
      <c r="W3132" s="446"/>
    </row>
    <row r="3133" spans="1:23" ht="15">
      <c r="A3133" s="459" t="s">
        <v>1009</v>
      </c>
      <c r="B3133" s="530" t="s">
        <v>2242</v>
      </c>
      <c r="C3133" s="446"/>
      <c r="D3133" s="446"/>
      <c r="E3133" s="286" t="s">
        <v>285</v>
      </c>
      <c r="F3133" s="286" t="s">
        <v>285</v>
      </c>
      <c r="G3133" s="286" t="s">
        <v>285</v>
      </c>
      <c r="H3133" s="286" t="s">
        <v>285</v>
      </c>
      <c r="I3133" s="286" t="s">
        <v>285</v>
      </c>
      <c r="J3133" s="286">
        <v>292.50000000000364</v>
      </c>
      <c r="K3133" s="286"/>
      <c r="L3133" s="443"/>
      <c r="M3133" s="312">
        <f t="shared" si="64"/>
        <v>292.50000000000364</v>
      </c>
      <c r="N3133" s="443"/>
      <c r="O3133" s="443"/>
      <c r="P3133" s="443"/>
      <c r="Q3133" s="443"/>
      <c r="R3133" s="443"/>
      <c r="S3133" s="441"/>
      <c r="T3133" s="446"/>
      <c r="U3133" s="317"/>
      <c r="V3133" s="468"/>
      <c r="W3133" s="446"/>
    </row>
    <row r="3134" spans="1:23" ht="15">
      <c r="A3134" s="459" t="s">
        <v>1010</v>
      </c>
      <c r="B3134" s="464" t="s">
        <v>836</v>
      </c>
      <c r="C3134" s="443"/>
      <c r="D3134" s="443"/>
      <c r="E3134" s="286" t="s">
        <v>285</v>
      </c>
      <c r="F3134" s="286" t="s">
        <v>285</v>
      </c>
      <c r="G3134" s="286" t="s">
        <v>285</v>
      </c>
      <c r="H3134" s="286">
        <v>32.400000000001455</v>
      </c>
      <c r="I3134" s="286">
        <v>29.700000000000728</v>
      </c>
      <c r="J3134" s="286">
        <v>216.80000000000655</v>
      </c>
      <c r="K3134" s="286"/>
      <c r="L3134" s="443"/>
      <c r="M3134" s="312">
        <f t="shared" ref="M3134:M3157" si="65">SUM(E3134:J3134)</f>
        <v>278.90000000000873</v>
      </c>
      <c r="N3134" s="443"/>
      <c r="O3134" s="443"/>
      <c r="P3134" s="443"/>
      <c r="Q3134" s="443"/>
      <c r="R3134" s="443"/>
      <c r="S3134" s="443"/>
      <c r="T3134" s="446"/>
      <c r="U3134" s="317"/>
      <c r="V3134" s="468"/>
      <c r="W3134" s="446"/>
    </row>
    <row r="3135" spans="1:23" ht="15">
      <c r="A3135" s="459" t="s">
        <v>1011</v>
      </c>
      <c r="B3135" s="530" t="s">
        <v>2244</v>
      </c>
      <c r="C3135" s="446"/>
      <c r="D3135" s="446"/>
      <c r="E3135" s="286" t="s">
        <v>285</v>
      </c>
      <c r="F3135" s="286" t="s">
        <v>285</v>
      </c>
      <c r="G3135" s="286" t="s">
        <v>285</v>
      </c>
      <c r="H3135" s="286" t="s">
        <v>285</v>
      </c>
      <c r="I3135" s="286" t="s">
        <v>285</v>
      </c>
      <c r="J3135" s="286">
        <v>274.70000000001164</v>
      </c>
      <c r="K3135" s="286"/>
      <c r="L3135" s="443"/>
      <c r="M3135" s="312">
        <f t="shared" si="65"/>
        <v>274.70000000001164</v>
      </c>
      <c r="N3135" s="443"/>
      <c r="O3135" s="443"/>
      <c r="P3135" s="443"/>
      <c r="Q3135" s="443"/>
      <c r="R3135" s="443"/>
      <c r="S3135" s="540"/>
      <c r="T3135" s="464"/>
      <c r="U3135" s="541"/>
      <c r="V3135" s="468"/>
      <c r="W3135" s="446"/>
    </row>
    <row r="3136" spans="1:23" ht="15">
      <c r="A3136" s="459" t="s">
        <v>1012</v>
      </c>
      <c r="B3136" s="530" t="s">
        <v>2246</v>
      </c>
      <c r="C3136" s="446"/>
      <c r="D3136" s="446"/>
      <c r="E3136" s="286" t="s">
        <v>285</v>
      </c>
      <c r="F3136" s="286" t="s">
        <v>285</v>
      </c>
      <c r="G3136" s="286" t="s">
        <v>285</v>
      </c>
      <c r="H3136" s="286" t="s">
        <v>285</v>
      </c>
      <c r="I3136" s="286" t="s">
        <v>285</v>
      </c>
      <c r="J3136" s="286">
        <v>263.29999999999563</v>
      </c>
      <c r="K3136" s="286"/>
      <c r="L3136" s="443"/>
      <c r="M3136" s="312">
        <f t="shared" si="65"/>
        <v>263.29999999999563</v>
      </c>
      <c r="N3136" s="443"/>
      <c r="O3136" s="443"/>
      <c r="P3136" s="443"/>
      <c r="Q3136" s="443"/>
      <c r="R3136" s="443"/>
      <c r="S3136" s="441"/>
      <c r="T3136" s="446"/>
      <c r="U3136" s="317"/>
      <c r="V3136" s="468"/>
      <c r="W3136" s="446"/>
    </row>
    <row r="3137" spans="1:23" ht="15">
      <c r="A3137" s="459" t="s">
        <v>1013</v>
      </c>
      <c r="B3137" s="530" t="s">
        <v>2241</v>
      </c>
      <c r="C3137" s="446"/>
      <c r="D3137" s="446"/>
      <c r="E3137" s="286" t="s">
        <v>285</v>
      </c>
      <c r="F3137" s="286" t="s">
        <v>285</v>
      </c>
      <c r="G3137" s="286" t="s">
        <v>285</v>
      </c>
      <c r="H3137" s="286" t="s">
        <v>285</v>
      </c>
      <c r="I3137" s="286" t="s">
        <v>285</v>
      </c>
      <c r="J3137" s="286">
        <v>254.99999999999636</v>
      </c>
      <c r="K3137" s="286"/>
      <c r="L3137" s="443"/>
      <c r="M3137" s="312">
        <f t="shared" si="65"/>
        <v>254.99999999999636</v>
      </c>
      <c r="N3137" s="443"/>
      <c r="O3137" s="443"/>
      <c r="P3137" s="443"/>
      <c r="Q3137" s="443"/>
      <c r="R3137" s="443"/>
      <c r="S3137" s="443"/>
      <c r="T3137" s="446"/>
      <c r="U3137" s="542"/>
      <c r="V3137" s="468"/>
      <c r="W3137" s="446"/>
    </row>
    <row r="3138" spans="1:23" ht="15">
      <c r="A3138" s="459" t="s">
        <v>1014</v>
      </c>
      <c r="B3138" s="361" t="s">
        <v>1849</v>
      </c>
      <c r="C3138" s="446"/>
      <c r="D3138" s="446"/>
      <c r="E3138" s="286" t="s">
        <v>285</v>
      </c>
      <c r="F3138" s="286" t="s">
        <v>285</v>
      </c>
      <c r="G3138" s="286" t="s">
        <v>285</v>
      </c>
      <c r="H3138" s="286" t="s">
        <v>285</v>
      </c>
      <c r="I3138" s="286">
        <v>54</v>
      </c>
      <c r="J3138" s="286">
        <v>196.799999999992</v>
      </c>
      <c r="K3138" s="286"/>
      <c r="L3138" s="443"/>
      <c r="M3138" s="312">
        <f t="shared" si="65"/>
        <v>250.799999999992</v>
      </c>
      <c r="N3138" s="443"/>
      <c r="O3138" s="443"/>
      <c r="P3138" s="443"/>
      <c r="Q3138" s="443"/>
      <c r="R3138" s="443"/>
      <c r="S3138" s="540"/>
      <c r="T3138" s="446"/>
      <c r="U3138" s="542"/>
      <c r="V3138" s="468"/>
      <c r="W3138" s="446"/>
    </row>
    <row r="3139" spans="1:23" ht="15">
      <c r="A3139" s="459" t="s">
        <v>1015</v>
      </c>
      <c r="B3139" s="464" t="s">
        <v>857</v>
      </c>
      <c r="C3139" s="443"/>
      <c r="D3139" s="443"/>
      <c r="E3139" s="286" t="s">
        <v>285</v>
      </c>
      <c r="F3139" s="286" t="s">
        <v>285</v>
      </c>
      <c r="G3139" s="286" t="s">
        <v>285</v>
      </c>
      <c r="H3139" s="286">
        <v>239.89999999999964</v>
      </c>
      <c r="I3139" s="286" t="s">
        <v>285</v>
      </c>
      <c r="J3139" s="286" t="s">
        <v>285</v>
      </c>
      <c r="K3139" s="286"/>
      <c r="L3139" s="313"/>
      <c r="M3139" s="312">
        <f t="shared" si="65"/>
        <v>239.89999999999964</v>
      </c>
      <c r="N3139" s="443"/>
      <c r="O3139" s="443"/>
      <c r="P3139" s="443"/>
      <c r="Q3139" s="443"/>
      <c r="R3139" s="443"/>
      <c r="S3139" s="446"/>
      <c r="T3139" s="464"/>
      <c r="U3139" s="317"/>
      <c r="V3139" s="468"/>
      <c r="W3139" s="446"/>
    </row>
    <row r="3140" spans="1:23" ht="15">
      <c r="A3140" s="459" t="s">
        <v>1016</v>
      </c>
      <c r="B3140" s="464" t="s">
        <v>158</v>
      </c>
      <c r="C3140" s="443"/>
      <c r="D3140" s="443"/>
      <c r="E3140" s="286" t="s">
        <v>285</v>
      </c>
      <c r="F3140" s="286" t="s">
        <v>285</v>
      </c>
      <c r="G3140" s="286">
        <v>50.9</v>
      </c>
      <c r="H3140" s="286">
        <v>103.79999999999927</v>
      </c>
      <c r="I3140" s="286">
        <v>64.999999999998181</v>
      </c>
      <c r="J3140" s="286" t="s">
        <v>285</v>
      </c>
      <c r="K3140" s="286"/>
      <c r="L3140" s="313"/>
      <c r="M3140" s="312">
        <f t="shared" si="65"/>
        <v>219.69999999999746</v>
      </c>
      <c r="N3140" s="443"/>
      <c r="O3140" s="443"/>
      <c r="P3140" s="443"/>
      <c r="Q3140" s="443"/>
      <c r="R3140" s="443"/>
      <c r="S3140" s="446"/>
      <c r="T3140" s="446"/>
      <c r="U3140" s="317"/>
      <c r="V3140" s="468"/>
      <c r="W3140" s="446"/>
    </row>
    <row r="3141" spans="1:23" ht="15">
      <c r="A3141" s="459" t="s">
        <v>1017</v>
      </c>
      <c r="B3141" s="361" t="s">
        <v>1857</v>
      </c>
      <c r="C3141" s="446"/>
      <c r="D3141" s="446"/>
      <c r="E3141" s="286" t="s">
        <v>285</v>
      </c>
      <c r="F3141" s="286" t="s">
        <v>285</v>
      </c>
      <c r="G3141" s="286" t="s">
        <v>285</v>
      </c>
      <c r="H3141" s="286" t="s">
        <v>285</v>
      </c>
      <c r="I3141" s="286">
        <v>38.999999999998181</v>
      </c>
      <c r="J3141" s="286">
        <v>173.10000000000218</v>
      </c>
      <c r="K3141" s="286"/>
      <c r="L3141" s="443"/>
      <c r="M3141" s="312">
        <f t="shared" si="65"/>
        <v>212.10000000000036</v>
      </c>
      <c r="N3141" s="443"/>
      <c r="O3141" s="443"/>
      <c r="P3141" s="443"/>
      <c r="Q3141" s="443"/>
      <c r="R3141" s="443"/>
      <c r="S3141" s="441"/>
      <c r="T3141" s="446"/>
      <c r="U3141" s="542"/>
      <c r="V3141" s="468"/>
      <c r="W3141" s="446"/>
    </row>
    <row r="3142" spans="1:23" ht="15">
      <c r="A3142" s="459" t="s">
        <v>1018</v>
      </c>
      <c r="B3142" s="464" t="s">
        <v>842</v>
      </c>
      <c r="C3142" s="443"/>
      <c r="D3142" s="443"/>
      <c r="E3142" s="286" t="s">
        <v>285</v>
      </c>
      <c r="F3142" s="286" t="s">
        <v>285</v>
      </c>
      <c r="G3142" s="286" t="s">
        <v>285</v>
      </c>
      <c r="H3142" s="286">
        <v>209.60000000000582</v>
      </c>
      <c r="I3142" s="83" t="s">
        <v>286</v>
      </c>
      <c r="J3142" s="286" t="s">
        <v>285</v>
      </c>
      <c r="K3142" s="286"/>
      <c r="L3142" s="313"/>
      <c r="M3142" s="312">
        <f t="shared" si="65"/>
        <v>209.60000000000582</v>
      </c>
      <c r="N3142" s="443"/>
      <c r="O3142" s="443"/>
      <c r="P3142" s="443"/>
      <c r="Q3142" s="443"/>
      <c r="R3142" s="443"/>
      <c r="S3142" s="343"/>
      <c r="T3142" s="464"/>
      <c r="U3142" s="464"/>
      <c r="V3142" s="461"/>
      <c r="W3142" s="286"/>
    </row>
    <row r="3143" spans="1:23" ht="15">
      <c r="A3143" s="459" t="s">
        <v>1019</v>
      </c>
      <c r="B3143" s="530" t="s">
        <v>2239</v>
      </c>
      <c r="C3143" s="446"/>
      <c r="D3143" s="446"/>
      <c r="E3143" s="286" t="s">
        <v>285</v>
      </c>
      <c r="F3143" s="286" t="s">
        <v>285</v>
      </c>
      <c r="G3143" s="286" t="s">
        <v>285</v>
      </c>
      <c r="H3143" s="286" t="s">
        <v>285</v>
      </c>
      <c r="I3143" s="286" t="s">
        <v>285</v>
      </c>
      <c r="J3143" s="286">
        <v>196.00000000000364</v>
      </c>
      <c r="K3143" s="286"/>
      <c r="L3143" s="443"/>
      <c r="M3143" s="312">
        <f t="shared" si="65"/>
        <v>196.00000000000364</v>
      </c>
      <c r="N3143" s="443"/>
      <c r="O3143" s="443"/>
      <c r="P3143" s="443"/>
      <c r="Q3143" s="443"/>
      <c r="R3143" s="443"/>
      <c r="S3143" s="343"/>
      <c r="T3143" s="464"/>
      <c r="U3143" s="464"/>
      <c r="V3143" s="461"/>
      <c r="W3143" s="286"/>
    </row>
    <row r="3144" spans="1:23" ht="15">
      <c r="A3144" s="459" t="s">
        <v>1020</v>
      </c>
      <c r="B3144" s="464" t="s">
        <v>847</v>
      </c>
      <c r="C3144" s="443"/>
      <c r="D3144" s="443"/>
      <c r="E3144" s="286" t="s">
        <v>285</v>
      </c>
      <c r="F3144" s="286" t="s">
        <v>285</v>
      </c>
      <c r="G3144" s="286" t="s">
        <v>285</v>
      </c>
      <c r="H3144" s="286">
        <v>188.44999999999709</v>
      </c>
      <c r="I3144" s="286" t="s">
        <v>285</v>
      </c>
      <c r="J3144" s="286" t="s">
        <v>285</v>
      </c>
      <c r="K3144" s="286"/>
      <c r="L3144" s="313"/>
      <c r="M3144" s="312">
        <f t="shared" si="65"/>
        <v>188.44999999999709</v>
      </c>
      <c r="N3144" s="443"/>
      <c r="O3144" s="443"/>
      <c r="P3144" s="443"/>
      <c r="Q3144" s="443"/>
      <c r="R3144" s="443"/>
      <c r="S3144" s="343"/>
      <c r="T3144" s="464"/>
      <c r="U3144" s="464"/>
      <c r="V3144" s="461"/>
      <c r="W3144" s="286"/>
    </row>
    <row r="3145" spans="1:23" ht="15">
      <c r="A3145" s="459" t="s">
        <v>1021</v>
      </c>
      <c r="B3145" s="530" t="s">
        <v>2243</v>
      </c>
      <c r="C3145" s="446"/>
      <c r="D3145" s="446"/>
      <c r="E3145" s="286" t="s">
        <v>285</v>
      </c>
      <c r="F3145" s="286" t="s">
        <v>285</v>
      </c>
      <c r="G3145" s="286" t="s">
        <v>285</v>
      </c>
      <c r="H3145" s="286" t="s">
        <v>285</v>
      </c>
      <c r="I3145" s="286" t="s">
        <v>285</v>
      </c>
      <c r="J3145" s="286">
        <v>184.10000000000946</v>
      </c>
      <c r="K3145" s="286"/>
      <c r="L3145" s="443"/>
      <c r="M3145" s="312">
        <f t="shared" si="65"/>
        <v>184.10000000000946</v>
      </c>
      <c r="N3145" s="443"/>
      <c r="O3145" s="443"/>
      <c r="P3145" s="443"/>
      <c r="Q3145" s="443"/>
      <c r="R3145" s="443"/>
      <c r="S3145" s="343"/>
      <c r="T3145" s="464"/>
      <c r="U3145" s="464"/>
      <c r="V3145" s="461"/>
      <c r="W3145" s="286"/>
    </row>
    <row r="3146" spans="1:23" ht="15">
      <c r="A3146" s="459" t="s">
        <v>1022</v>
      </c>
      <c r="B3146" s="530" t="s">
        <v>2238</v>
      </c>
      <c r="C3146" s="446"/>
      <c r="D3146" s="446"/>
      <c r="E3146" s="286" t="s">
        <v>285</v>
      </c>
      <c r="F3146" s="286" t="s">
        <v>285</v>
      </c>
      <c r="G3146" s="286" t="s">
        <v>285</v>
      </c>
      <c r="H3146" s="286" t="s">
        <v>285</v>
      </c>
      <c r="I3146" s="286" t="s">
        <v>285</v>
      </c>
      <c r="J3146" s="286">
        <v>169.5</v>
      </c>
      <c r="K3146" s="286"/>
      <c r="L3146" s="443"/>
      <c r="M3146" s="312">
        <f t="shared" si="65"/>
        <v>169.5</v>
      </c>
      <c r="N3146" s="443"/>
      <c r="O3146" s="443"/>
      <c r="P3146" s="443"/>
      <c r="Q3146" s="443"/>
      <c r="R3146" s="443"/>
      <c r="S3146" s="343"/>
      <c r="T3146" s="464"/>
      <c r="U3146" s="464"/>
      <c r="V3146" s="461"/>
      <c r="W3146" s="286"/>
    </row>
    <row r="3147" spans="1:23" ht="15">
      <c r="A3147" s="459" t="s">
        <v>1023</v>
      </c>
      <c r="B3147" s="530" t="s">
        <v>2237</v>
      </c>
      <c r="C3147" s="446"/>
      <c r="D3147" s="446"/>
      <c r="E3147" s="286" t="s">
        <v>285</v>
      </c>
      <c r="F3147" s="286" t="s">
        <v>285</v>
      </c>
      <c r="G3147" s="286" t="s">
        <v>285</v>
      </c>
      <c r="H3147" s="286" t="s">
        <v>285</v>
      </c>
      <c r="I3147" s="286" t="s">
        <v>285</v>
      </c>
      <c r="J3147" s="286">
        <v>149.99999999999272</v>
      </c>
      <c r="K3147" s="286"/>
      <c r="L3147" s="443"/>
      <c r="M3147" s="312">
        <f t="shared" si="65"/>
        <v>149.99999999999272</v>
      </c>
      <c r="N3147" s="443"/>
      <c r="O3147" s="443"/>
      <c r="P3147" s="443"/>
      <c r="Q3147" s="443"/>
      <c r="R3147" s="443"/>
      <c r="S3147" s="343"/>
      <c r="T3147" s="464"/>
      <c r="U3147" s="464"/>
      <c r="V3147" s="461"/>
      <c r="W3147" s="286"/>
    </row>
    <row r="3148" spans="1:23" ht="15">
      <c r="A3148" s="459" t="s">
        <v>1024</v>
      </c>
      <c r="B3148" s="361" t="s">
        <v>1845</v>
      </c>
      <c r="C3148" s="446"/>
      <c r="D3148" s="446"/>
      <c r="E3148" s="286" t="s">
        <v>285</v>
      </c>
      <c r="F3148" s="286" t="s">
        <v>285</v>
      </c>
      <c r="G3148" s="286" t="s">
        <v>285</v>
      </c>
      <c r="H3148" s="286" t="s">
        <v>285</v>
      </c>
      <c r="I3148" s="286">
        <v>143</v>
      </c>
      <c r="J3148" s="286" t="s">
        <v>285</v>
      </c>
      <c r="K3148" s="286"/>
      <c r="L3148" s="313"/>
      <c r="M3148" s="312">
        <f t="shared" si="65"/>
        <v>143</v>
      </c>
      <c r="N3148" s="443"/>
      <c r="O3148" s="443"/>
      <c r="P3148" s="443"/>
      <c r="Q3148" s="443"/>
      <c r="R3148" s="443"/>
      <c r="S3148" s="343"/>
      <c r="T3148" s="464"/>
      <c r="U3148" s="464"/>
      <c r="V3148" s="461"/>
      <c r="W3148" s="286"/>
    </row>
    <row r="3149" spans="1:23" ht="15">
      <c r="A3149" s="459" t="s">
        <v>1025</v>
      </c>
      <c r="B3149" s="361" t="s">
        <v>1851</v>
      </c>
      <c r="C3149" s="446"/>
      <c r="D3149" s="446"/>
      <c r="E3149" s="286" t="s">
        <v>285</v>
      </c>
      <c r="F3149" s="286" t="s">
        <v>285</v>
      </c>
      <c r="G3149" s="286" t="s">
        <v>285</v>
      </c>
      <c r="H3149" s="286" t="s">
        <v>285</v>
      </c>
      <c r="I3149" s="286">
        <v>1.2999999999983629</v>
      </c>
      <c r="J3149" s="286">
        <v>140</v>
      </c>
      <c r="K3149" s="286"/>
      <c r="L3149" s="443"/>
      <c r="M3149" s="312">
        <f t="shared" si="65"/>
        <v>141.29999999999836</v>
      </c>
      <c r="N3149" s="443"/>
      <c r="O3149" s="443"/>
      <c r="P3149" s="443"/>
      <c r="Q3149" s="443"/>
      <c r="R3149" s="443"/>
      <c r="S3149" s="343"/>
      <c r="T3149" s="464"/>
      <c r="U3149" s="464"/>
      <c r="V3149" s="461"/>
      <c r="W3149" s="286"/>
    </row>
    <row r="3150" spans="1:23" ht="15">
      <c r="A3150" s="459" t="s">
        <v>1026</v>
      </c>
      <c r="B3150" s="464" t="s">
        <v>164</v>
      </c>
      <c r="C3150" s="443"/>
      <c r="D3150" s="443"/>
      <c r="E3150" s="286" t="s">
        <v>285</v>
      </c>
      <c r="F3150" s="286" t="s">
        <v>285</v>
      </c>
      <c r="G3150" s="286">
        <v>138</v>
      </c>
      <c r="H3150" s="286" t="s">
        <v>285</v>
      </c>
      <c r="I3150" s="286" t="s">
        <v>285</v>
      </c>
      <c r="J3150" s="286" t="s">
        <v>285</v>
      </c>
      <c r="K3150" s="286"/>
      <c r="L3150" s="313"/>
      <c r="M3150" s="312">
        <f t="shared" si="65"/>
        <v>138</v>
      </c>
      <c r="N3150" s="443"/>
      <c r="O3150" s="443"/>
      <c r="P3150" s="443"/>
      <c r="Q3150" s="443"/>
      <c r="R3150" s="443"/>
      <c r="S3150" s="343"/>
      <c r="T3150" s="464"/>
      <c r="U3150" s="464"/>
      <c r="V3150" s="461"/>
      <c r="W3150" s="286"/>
    </row>
    <row r="3151" spans="1:23" ht="15">
      <c r="A3151" s="459" t="s">
        <v>1027</v>
      </c>
      <c r="B3151" s="530" t="s">
        <v>2245</v>
      </c>
      <c r="C3151" s="446"/>
      <c r="D3151" s="446"/>
      <c r="E3151" s="286" t="s">
        <v>285</v>
      </c>
      <c r="F3151" s="286" t="s">
        <v>285</v>
      </c>
      <c r="G3151" s="286" t="s">
        <v>285</v>
      </c>
      <c r="H3151" s="286" t="s">
        <v>285</v>
      </c>
      <c r="I3151" s="286" t="s">
        <v>285</v>
      </c>
      <c r="J3151" s="286">
        <v>129.99999999999272</v>
      </c>
      <c r="K3151" s="286"/>
      <c r="L3151" s="443"/>
      <c r="M3151" s="312">
        <f t="shared" si="65"/>
        <v>129.99999999999272</v>
      </c>
      <c r="N3151" s="443"/>
      <c r="O3151" s="443"/>
      <c r="P3151" s="443"/>
      <c r="Q3151" s="443"/>
      <c r="R3151" s="443"/>
      <c r="S3151" s="343"/>
      <c r="T3151" s="464"/>
      <c r="U3151" s="464"/>
      <c r="V3151" s="461"/>
      <c r="W3151" s="286"/>
    </row>
    <row r="3152" spans="1:23" ht="15">
      <c r="A3152" s="459" t="s">
        <v>1028</v>
      </c>
      <c r="B3152" s="361" t="s">
        <v>1855</v>
      </c>
      <c r="C3152" s="446"/>
      <c r="D3152" s="446"/>
      <c r="E3152" s="286" t="s">
        <v>285</v>
      </c>
      <c r="F3152" s="286" t="s">
        <v>285</v>
      </c>
      <c r="G3152" s="286" t="s">
        <v>285</v>
      </c>
      <c r="H3152" s="286" t="s">
        <v>285</v>
      </c>
      <c r="I3152" s="286">
        <v>70.000000000001819</v>
      </c>
      <c r="J3152" s="286" t="s">
        <v>285</v>
      </c>
      <c r="K3152" s="286"/>
      <c r="L3152" s="443"/>
      <c r="M3152" s="312">
        <f t="shared" si="65"/>
        <v>70.000000000001819</v>
      </c>
      <c r="N3152" s="443"/>
      <c r="O3152" s="443"/>
      <c r="P3152" s="443"/>
      <c r="Q3152" s="443"/>
      <c r="R3152" s="443"/>
      <c r="S3152" s="343"/>
      <c r="T3152" s="464"/>
      <c r="U3152" s="464"/>
      <c r="V3152" s="461"/>
      <c r="W3152" s="286"/>
    </row>
    <row r="3153" spans="1:23" ht="15">
      <c r="A3153" s="459" t="s">
        <v>1029</v>
      </c>
      <c r="B3153" s="361" t="s">
        <v>1841</v>
      </c>
      <c r="C3153" s="446"/>
      <c r="D3153" s="446"/>
      <c r="E3153" s="286" t="s">
        <v>285</v>
      </c>
      <c r="F3153" s="286" t="s">
        <v>285</v>
      </c>
      <c r="G3153" s="286" t="s">
        <v>285</v>
      </c>
      <c r="H3153" s="286" t="s">
        <v>285</v>
      </c>
      <c r="I3153" s="286">
        <v>49.000000000000909</v>
      </c>
      <c r="J3153" s="286">
        <v>9.1000000000003638</v>
      </c>
      <c r="K3153" s="286"/>
      <c r="L3153" s="443"/>
      <c r="M3153" s="312">
        <f t="shared" si="65"/>
        <v>58.100000000001273</v>
      </c>
      <c r="N3153" s="443"/>
      <c r="O3153" s="443"/>
      <c r="P3153" s="443"/>
      <c r="Q3153" s="443"/>
      <c r="R3153" s="443"/>
      <c r="S3153" s="343"/>
      <c r="T3153" s="464"/>
      <c r="U3153" s="464"/>
      <c r="V3153" s="461"/>
      <c r="W3153" s="286"/>
    </row>
    <row r="3154" spans="1:23" ht="15">
      <c r="A3154" s="459" t="s">
        <v>1030</v>
      </c>
      <c r="B3154" s="361" t="s">
        <v>1847</v>
      </c>
      <c r="C3154" s="446"/>
      <c r="D3154" s="446"/>
      <c r="E3154" s="286" t="s">
        <v>285</v>
      </c>
      <c r="F3154" s="286" t="s">
        <v>285</v>
      </c>
      <c r="G3154" s="286" t="s">
        <v>285</v>
      </c>
      <c r="H3154" s="286" t="s">
        <v>285</v>
      </c>
      <c r="I3154" s="286">
        <v>33.000000000000909</v>
      </c>
      <c r="J3154" s="286" t="s">
        <v>285</v>
      </c>
      <c r="K3154" s="286"/>
      <c r="L3154" s="313"/>
      <c r="M3154" s="312">
        <f t="shared" si="65"/>
        <v>33.000000000000909</v>
      </c>
      <c r="N3154" s="443"/>
      <c r="O3154" s="443"/>
      <c r="P3154" s="443"/>
      <c r="Q3154" s="443"/>
      <c r="R3154" s="443"/>
      <c r="S3154" s="343"/>
      <c r="T3154" s="464"/>
      <c r="U3154" s="464"/>
      <c r="V3154" s="461"/>
      <c r="W3154" s="286"/>
    </row>
    <row r="3155" spans="1:23" ht="15">
      <c r="A3155" s="459" t="s">
        <v>1031</v>
      </c>
      <c r="B3155" s="361" t="s">
        <v>1873</v>
      </c>
      <c r="C3155" s="446"/>
      <c r="D3155" s="446"/>
      <c r="E3155" s="286" t="s">
        <v>285</v>
      </c>
      <c r="F3155" s="286" t="s">
        <v>285</v>
      </c>
      <c r="G3155" s="286" t="s">
        <v>285</v>
      </c>
      <c r="H3155" s="286" t="s">
        <v>285</v>
      </c>
      <c r="I3155" s="286">
        <v>1.5000000000009095</v>
      </c>
      <c r="J3155" s="286" t="s">
        <v>285</v>
      </c>
      <c r="K3155" s="286"/>
      <c r="L3155" s="313"/>
      <c r="M3155" s="312">
        <f t="shared" si="65"/>
        <v>1.5000000000009095</v>
      </c>
      <c r="N3155" s="443"/>
      <c r="O3155" s="443"/>
      <c r="P3155" s="443"/>
      <c r="Q3155" s="443"/>
      <c r="R3155" s="443"/>
      <c r="S3155" s="343"/>
      <c r="T3155" s="464"/>
      <c r="U3155" s="464"/>
      <c r="V3155" s="461"/>
      <c r="W3155" s="286"/>
    </row>
    <row r="3156" spans="1:23" ht="15">
      <c r="A3156" s="459" t="s">
        <v>1032</v>
      </c>
      <c r="B3156" s="361" t="s">
        <v>1848</v>
      </c>
      <c r="C3156" s="446"/>
      <c r="D3156" s="446"/>
      <c r="E3156" s="286" t="s">
        <v>285</v>
      </c>
      <c r="F3156" s="286" t="s">
        <v>285</v>
      </c>
      <c r="G3156" s="286" t="s">
        <v>285</v>
      </c>
      <c r="H3156" s="286" t="s">
        <v>285</v>
      </c>
      <c r="I3156" s="286">
        <v>1.3000000000010914</v>
      </c>
      <c r="J3156" s="286" t="s">
        <v>285</v>
      </c>
      <c r="K3156" s="286"/>
      <c r="L3156" s="313"/>
      <c r="M3156" s="312">
        <f t="shared" si="65"/>
        <v>1.3000000000010914</v>
      </c>
      <c r="N3156" s="443"/>
      <c r="O3156" s="443"/>
      <c r="P3156" s="443"/>
      <c r="Q3156" s="443"/>
      <c r="R3156" s="443"/>
      <c r="S3156" s="343"/>
      <c r="T3156" s="464"/>
      <c r="U3156" s="464"/>
      <c r="V3156" s="461"/>
      <c r="W3156" s="286"/>
    </row>
    <row r="3157" spans="1:23" ht="15">
      <c r="A3157" s="459" t="s">
        <v>1033</v>
      </c>
      <c r="B3157" s="343" t="s">
        <v>1837</v>
      </c>
      <c r="C3157" s="446"/>
      <c r="D3157" s="446"/>
      <c r="E3157" s="286" t="s">
        <v>285</v>
      </c>
      <c r="F3157" s="286" t="s">
        <v>285</v>
      </c>
      <c r="G3157" s="286" t="s">
        <v>285</v>
      </c>
      <c r="H3157" s="286" t="s">
        <v>285</v>
      </c>
      <c r="I3157" s="83" t="s">
        <v>286</v>
      </c>
      <c r="J3157" s="286" t="s">
        <v>285</v>
      </c>
      <c r="K3157" s="286"/>
      <c r="L3157" s="313"/>
      <c r="M3157" s="312">
        <f t="shared" si="65"/>
        <v>0</v>
      </c>
      <c r="N3157" s="443"/>
      <c r="O3157" s="443"/>
      <c r="P3157" s="443"/>
      <c r="Q3157" s="443"/>
      <c r="R3157" s="443"/>
      <c r="S3157" s="343"/>
      <c r="T3157" s="464"/>
      <c r="U3157" s="464"/>
      <c r="V3157" s="461"/>
      <c r="W3157" s="286"/>
    </row>
    <row r="3158" spans="1:23" ht="15">
      <c r="A3158" s="459"/>
      <c r="B3158" s="464"/>
      <c r="C3158" s="443"/>
      <c r="D3158" s="443"/>
      <c r="E3158" s="286"/>
      <c r="F3158" s="286"/>
      <c r="G3158" s="286"/>
      <c r="H3158" s="286"/>
      <c r="I3158" s="443"/>
      <c r="J3158" s="443"/>
      <c r="K3158" s="443"/>
      <c r="L3158" s="313"/>
      <c r="M3158" s="312"/>
      <c r="N3158" s="443"/>
      <c r="O3158" s="443"/>
      <c r="P3158" s="443"/>
      <c r="Q3158" s="443"/>
      <c r="R3158" s="443"/>
      <c r="S3158" s="343"/>
      <c r="T3158" s="464"/>
      <c r="U3158" s="464"/>
      <c r="V3158" s="461"/>
      <c r="W3158" s="286"/>
    </row>
    <row r="3159" spans="1:23" ht="15">
      <c r="A3159" s="459"/>
      <c r="B3159" s="464"/>
      <c r="C3159" s="443"/>
      <c r="D3159" s="443"/>
      <c r="E3159" s="286"/>
      <c r="F3159" s="286"/>
      <c r="G3159" s="286"/>
      <c r="H3159" s="443"/>
      <c r="I3159" s="443"/>
      <c r="J3159" s="443"/>
      <c r="K3159" s="443"/>
      <c r="L3159" s="313"/>
      <c r="M3159" s="312"/>
      <c r="N3159" s="443"/>
      <c r="O3159" s="443"/>
      <c r="P3159" s="443"/>
      <c r="Q3159" s="443"/>
      <c r="R3159" s="443"/>
      <c r="S3159" s="343"/>
      <c r="T3159" s="464"/>
      <c r="U3159" s="464"/>
      <c r="V3159" s="461"/>
      <c r="W3159" s="286"/>
    </row>
    <row r="3160" spans="1:23" ht="15">
      <c r="A3160" s="459"/>
      <c r="B3160" s="464"/>
      <c r="C3160" s="443"/>
      <c r="D3160" s="443"/>
      <c r="E3160" s="286"/>
      <c r="F3160" s="443"/>
      <c r="G3160" s="443"/>
      <c r="H3160" s="443"/>
      <c r="I3160" s="443"/>
      <c r="J3160" s="443"/>
      <c r="K3160" s="443"/>
      <c r="L3160" s="313"/>
      <c r="M3160" s="313"/>
      <c r="N3160" s="443"/>
      <c r="O3160" s="443"/>
      <c r="P3160" s="443"/>
      <c r="Q3160" s="443"/>
      <c r="R3160" s="443"/>
      <c r="S3160" s="443"/>
      <c r="T3160" s="443"/>
      <c r="U3160" s="443"/>
      <c r="V3160" s="443"/>
      <c r="W3160" s="443"/>
    </row>
    <row r="3161" spans="1:23" ht="25.5">
      <c r="A3161" s="30" t="s">
        <v>215</v>
      </c>
      <c r="B3161" s="443"/>
      <c r="C3161" s="443"/>
      <c r="D3161" s="443"/>
      <c r="E3161" s="443"/>
      <c r="F3161" s="443"/>
      <c r="G3161" s="443"/>
      <c r="H3161" s="443"/>
      <c r="I3161" s="443"/>
      <c r="J3161" s="443"/>
      <c r="K3161" s="443"/>
      <c r="L3161" s="313"/>
      <c r="M3161" s="313"/>
      <c r="N3161" s="443"/>
      <c r="O3161" s="443"/>
      <c r="P3161" s="443"/>
      <c r="Q3161" s="443"/>
      <c r="R3161" s="443"/>
      <c r="S3161" s="443"/>
      <c r="T3161" s="443"/>
      <c r="U3161" s="443"/>
      <c r="V3161" s="443"/>
      <c r="W3161" s="443"/>
    </row>
    <row r="3162" spans="1:23">
      <c r="A3162" s="443"/>
      <c r="B3162" s="443"/>
      <c r="C3162" s="443"/>
      <c r="D3162" s="443"/>
      <c r="E3162" s="443"/>
      <c r="F3162" s="443"/>
      <c r="G3162" s="443"/>
      <c r="H3162" s="443"/>
      <c r="I3162" s="443"/>
      <c r="J3162" s="443"/>
      <c r="K3162" s="443"/>
      <c r="L3162" s="313"/>
      <c r="M3162" s="313"/>
      <c r="N3162" s="443"/>
      <c r="O3162" s="443"/>
      <c r="P3162" s="443"/>
      <c r="Q3162" s="443"/>
      <c r="R3162" s="443"/>
      <c r="S3162" s="443"/>
      <c r="T3162" s="443"/>
      <c r="U3162" s="443"/>
      <c r="V3162" s="443"/>
      <c r="W3162" s="443"/>
    </row>
    <row r="3163" spans="1:23" ht="15">
      <c r="A3163" s="305"/>
      <c r="B3163" s="305"/>
      <c r="C3163" s="305"/>
      <c r="D3163" s="305"/>
      <c r="E3163" s="80">
        <v>2016</v>
      </c>
      <c r="F3163" s="80">
        <v>2017</v>
      </c>
      <c r="G3163" s="80">
        <v>2018</v>
      </c>
      <c r="H3163" s="80">
        <v>2019</v>
      </c>
      <c r="I3163" s="80">
        <v>2020</v>
      </c>
      <c r="J3163" s="80">
        <v>2021</v>
      </c>
      <c r="K3163" s="80">
        <v>2022</v>
      </c>
      <c r="L3163" s="313"/>
      <c r="M3163" s="89" t="s">
        <v>40</v>
      </c>
      <c r="N3163" s="443"/>
      <c r="O3163" s="443"/>
      <c r="P3163" s="443"/>
      <c r="Q3163" s="443"/>
      <c r="R3163" s="443"/>
      <c r="S3163" s="443"/>
      <c r="T3163" s="443"/>
      <c r="U3163" s="443"/>
      <c r="V3163" s="443"/>
      <c r="W3163" s="443"/>
    </row>
    <row r="3164" spans="1:23" ht="15">
      <c r="A3164" s="459" t="s">
        <v>0</v>
      </c>
      <c r="B3164" s="464" t="s">
        <v>11</v>
      </c>
      <c r="C3164" s="443"/>
      <c r="D3164" s="443"/>
      <c r="E3164" s="323">
        <v>484.7</v>
      </c>
      <c r="F3164" s="323">
        <v>374</v>
      </c>
      <c r="G3164" s="286">
        <v>271.2</v>
      </c>
      <c r="H3164" s="286">
        <v>453.09999999999854</v>
      </c>
      <c r="I3164" s="286">
        <v>0</v>
      </c>
      <c r="J3164" s="286">
        <v>0</v>
      </c>
      <c r="K3164" s="286"/>
      <c r="L3164" s="313"/>
      <c r="M3164" s="312">
        <f t="shared" ref="M3164:M3227" si="66">SUM(E3164:I3164)</f>
        <v>1582.9999999999986</v>
      </c>
      <c r="N3164" s="443"/>
      <c r="O3164" s="443" t="s">
        <v>335</v>
      </c>
      <c r="P3164" s="443"/>
      <c r="Q3164" s="443"/>
      <c r="R3164" s="327"/>
      <c r="S3164" s="464"/>
      <c r="T3164" s="464"/>
      <c r="U3164" s="556"/>
      <c r="V3164" s="443"/>
      <c r="W3164" s="443"/>
    </row>
    <row r="3165" spans="1:23" ht="15">
      <c r="A3165" s="459" t="s">
        <v>2</v>
      </c>
      <c r="B3165" s="464" t="s">
        <v>23</v>
      </c>
      <c r="C3165" s="443"/>
      <c r="D3165" s="443"/>
      <c r="E3165" s="301">
        <v>502.5</v>
      </c>
      <c r="F3165" s="286">
        <v>217.5</v>
      </c>
      <c r="G3165" s="286">
        <v>285.5</v>
      </c>
      <c r="H3165" s="323">
        <v>510.50000000000364</v>
      </c>
      <c r="I3165" s="286">
        <v>0</v>
      </c>
      <c r="J3165" s="286">
        <v>0</v>
      </c>
      <c r="K3165" s="286"/>
      <c r="L3165" s="313"/>
      <c r="M3165" s="312">
        <f t="shared" si="66"/>
        <v>1516.0000000000036</v>
      </c>
      <c r="N3165" s="443"/>
      <c r="O3165" s="443" t="s">
        <v>347</v>
      </c>
      <c r="P3165" s="443"/>
      <c r="Q3165" s="443"/>
      <c r="R3165" s="327"/>
      <c r="S3165" s="464"/>
      <c r="T3165" s="464"/>
      <c r="U3165" s="556"/>
      <c r="V3165" s="443"/>
      <c r="W3165" s="443"/>
    </row>
    <row r="3166" spans="1:23" ht="15">
      <c r="A3166" s="459" t="s">
        <v>3</v>
      </c>
      <c r="B3166" s="464" t="s">
        <v>17</v>
      </c>
      <c r="C3166" s="443"/>
      <c r="D3166" s="443"/>
      <c r="E3166" s="323">
        <v>485.5</v>
      </c>
      <c r="F3166" s="323">
        <v>338.5</v>
      </c>
      <c r="G3166" s="323">
        <v>369.2</v>
      </c>
      <c r="H3166" s="286">
        <v>313.19999999999709</v>
      </c>
      <c r="I3166" s="286">
        <v>0</v>
      </c>
      <c r="J3166" s="286">
        <v>0</v>
      </c>
      <c r="K3166" s="286"/>
      <c r="L3166" s="313"/>
      <c r="M3166" s="312">
        <f t="shared" si="66"/>
        <v>1506.3999999999971</v>
      </c>
      <c r="N3166" s="443"/>
      <c r="O3166" s="443" t="s">
        <v>383</v>
      </c>
      <c r="P3166" s="443"/>
      <c r="Q3166" s="443"/>
      <c r="R3166" s="327"/>
      <c r="S3166" s="464"/>
      <c r="T3166" s="464"/>
      <c r="U3166" s="556"/>
      <c r="V3166" s="443"/>
      <c r="W3166" s="443"/>
    </row>
    <row r="3167" spans="1:23" ht="15">
      <c r="A3167" s="459" t="s">
        <v>5</v>
      </c>
      <c r="B3167" s="464" t="s">
        <v>6</v>
      </c>
      <c r="C3167" s="443"/>
      <c r="D3167" s="443"/>
      <c r="E3167" s="323">
        <v>450.7</v>
      </c>
      <c r="F3167" s="323">
        <v>343.4</v>
      </c>
      <c r="G3167" s="286">
        <v>258.5</v>
      </c>
      <c r="H3167" s="286">
        <v>434.50000000001455</v>
      </c>
      <c r="I3167" s="286">
        <v>0</v>
      </c>
      <c r="J3167" s="286">
        <v>0</v>
      </c>
      <c r="K3167" s="286"/>
      <c r="L3167" s="313"/>
      <c r="M3167" s="312">
        <f t="shared" si="66"/>
        <v>1487.1000000000145</v>
      </c>
      <c r="N3167" s="443"/>
      <c r="O3167" s="443" t="s">
        <v>342</v>
      </c>
      <c r="P3167" s="443"/>
      <c r="Q3167" s="443"/>
      <c r="R3167" s="327"/>
      <c r="S3167" s="464"/>
      <c r="T3167" s="464"/>
      <c r="U3167" s="556"/>
      <c r="V3167" s="443"/>
      <c r="W3167" s="443"/>
    </row>
    <row r="3168" spans="1:23" ht="15">
      <c r="A3168" s="459" t="s">
        <v>7</v>
      </c>
      <c r="B3168" s="464" t="s">
        <v>25</v>
      </c>
      <c r="C3168" s="443"/>
      <c r="D3168" s="443"/>
      <c r="E3168" s="286">
        <v>258.2</v>
      </c>
      <c r="F3168" s="323">
        <v>419.3</v>
      </c>
      <c r="G3168" s="286">
        <v>266</v>
      </c>
      <c r="H3168" s="323">
        <v>493.49999999999636</v>
      </c>
      <c r="I3168" s="286">
        <v>0</v>
      </c>
      <c r="J3168" s="286">
        <v>0</v>
      </c>
      <c r="K3168" s="286"/>
      <c r="L3168" s="313"/>
      <c r="M3168" s="312">
        <f t="shared" si="66"/>
        <v>1436.9999999999964</v>
      </c>
      <c r="N3168" s="443"/>
      <c r="O3168" s="443" t="s">
        <v>343</v>
      </c>
      <c r="P3168" s="443"/>
      <c r="Q3168" s="443"/>
      <c r="R3168" s="327"/>
      <c r="S3168" s="464"/>
      <c r="T3168" s="464"/>
      <c r="U3168" s="556"/>
      <c r="V3168" s="443"/>
      <c r="W3168" s="443"/>
    </row>
    <row r="3169" spans="1:23" ht="15">
      <c r="A3169" s="459" t="s">
        <v>8</v>
      </c>
      <c r="B3169" s="464" t="s">
        <v>31</v>
      </c>
      <c r="C3169" s="443"/>
      <c r="D3169" s="443"/>
      <c r="E3169" s="286">
        <v>360.3</v>
      </c>
      <c r="F3169" s="286">
        <v>329.5</v>
      </c>
      <c r="G3169" s="323">
        <v>323.3</v>
      </c>
      <c r="H3169" s="286">
        <v>369.09999999999491</v>
      </c>
      <c r="I3169" s="286">
        <v>0</v>
      </c>
      <c r="J3169" s="286">
        <v>0</v>
      </c>
      <c r="K3169" s="286"/>
      <c r="L3169" s="313"/>
      <c r="M3169" s="312">
        <f t="shared" si="66"/>
        <v>1382.1999999999948</v>
      </c>
      <c r="N3169" s="443"/>
      <c r="O3169" s="443" t="s">
        <v>295</v>
      </c>
      <c r="P3169" s="443"/>
      <c r="Q3169" s="443"/>
      <c r="R3169" s="327"/>
      <c r="S3169" s="464"/>
      <c r="T3169" s="464"/>
      <c r="U3169" s="556"/>
      <c r="V3169" s="443"/>
      <c r="W3169" s="443"/>
    </row>
    <row r="3170" spans="1:23" ht="15">
      <c r="A3170" s="459" t="s">
        <v>10</v>
      </c>
      <c r="B3170" s="464" t="s">
        <v>37</v>
      </c>
      <c r="C3170" s="443"/>
      <c r="D3170" s="443"/>
      <c r="E3170" s="286">
        <v>350.7</v>
      </c>
      <c r="F3170" s="323">
        <v>432</v>
      </c>
      <c r="G3170" s="286">
        <v>177.6</v>
      </c>
      <c r="H3170" s="286">
        <v>349.00000000000728</v>
      </c>
      <c r="I3170" s="286">
        <v>0</v>
      </c>
      <c r="J3170" s="286">
        <v>0</v>
      </c>
      <c r="K3170" s="286"/>
      <c r="L3170" s="313"/>
      <c r="M3170" s="312">
        <f t="shared" si="66"/>
        <v>1309.3000000000075</v>
      </c>
      <c r="N3170" s="443"/>
      <c r="O3170" s="443" t="s">
        <v>291</v>
      </c>
      <c r="P3170" s="443"/>
      <c r="Q3170" s="443"/>
      <c r="R3170" s="327"/>
      <c r="S3170" s="464"/>
      <c r="T3170" s="464"/>
      <c r="U3170" s="556"/>
      <c r="V3170" s="443"/>
      <c r="W3170" s="443"/>
    </row>
    <row r="3171" spans="1:23" ht="15">
      <c r="A3171" s="459" t="s">
        <v>12</v>
      </c>
      <c r="B3171" s="464" t="s">
        <v>27</v>
      </c>
      <c r="C3171" s="443"/>
      <c r="D3171" s="443"/>
      <c r="E3171" s="302">
        <v>501.3</v>
      </c>
      <c r="F3171" s="286">
        <v>241.5</v>
      </c>
      <c r="G3171" s="286">
        <v>269</v>
      </c>
      <c r="H3171" s="286">
        <v>289.49999999999636</v>
      </c>
      <c r="I3171" s="286">
        <v>0</v>
      </c>
      <c r="J3171" s="286">
        <v>0</v>
      </c>
      <c r="K3171" s="286"/>
      <c r="L3171" s="313"/>
      <c r="M3171" s="312">
        <f t="shared" si="66"/>
        <v>1301.2999999999963</v>
      </c>
      <c r="N3171" s="443"/>
      <c r="O3171" s="443" t="s">
        <v>289</v>
      </c>
      <c r="P3171" s="443"/>
      <c r="Q3171" s="443"/>
      <c r="R3171" s="327"/>
      <c r="S3171" s="464"/>
      <c r="T3171" s="464"/>
      <c r="U3171" s="556"/>
      <c r="V3171" s="443"/>
      <c r="W3171" s="443"/>
    </row>
    <row r="3172" spans="1:23" ht="15">
      <c r="A3172" s="459" t="s">
        <v>14</v>
      </c>
      <c r="B3172" s="464" t="s">
        <v>21</v>
      </c>
      <c r="C3172" s="443"/>
      <c r="D3172" s="443"/>
      <c r="E3172" s="286">
        <v>243</v>
      </c>
      <c r="F3172" s="286">
        <v>294</v>
      </c>
      <c r="G3172" s="323">
        <v>348.4</v>
      </c>
      <c r="H3172" s="286">
        <v>401.50000000000728</v>
      </c>
      <c r="I3172" s="286">
        <v>0</v>
      </c>
      <c r="J3172" s="286">
        <v>0</v>
      </c>
      <c r="K3172" s="286"/>
      <c r="L3172" s="313"/>
      <c r="M3172" s="312">
        <f t="shared" si="66"/>
        <v>1286.9000000000074</v>
      </c>
      <c r="N3172" s="443"/>
      <c r="O3172" s="443" t="s">
        <v>299</v>
      </c>
      <c r="P3172" s="443"/>
      <c r="Q3172" s="443"/>
      <c r="R3172" s="327"/>
      <c r="S3172" s="464"/>
      <c r="T3172" s="464"/>
      <c r="U3172" s="556"/>
      <c r="V3172" s="443"/>
      <c r="W3172" s="443"/>
    </row>
    <row r="3173" spans="1:23" ht="15">
      <c r="A3173" s="459" t="s">
        <v>16</v>
      </c>
      <c r="B3173" s="464" t="s">
        <v>15</v>
      </c>
      <c r="C3173" s="443"/>
      <c r="D3173" s="443"/>
      <c r="E3173" s="286">
        <v>226.8</v>
      </c>
      <c r="F3173" s="323">
        <v>471.5</v>
      </c>
      <c r="G3173" s="286">
        <v>289.7</v>
      </c>
      <c r="H3173" s="286">
        <v>282</v>
      </c>
      <c r="I3173" s="286">
        <v>0</v>
      </c>
      <c r="J3173" s="286">
        <v>0</v>
      </c>
      <c r="K3173" s="286"/>
      <c r="L3173" s="313"/>
      <c r="M3173" s="312">
        <f t="shared" si="66"/>
        <v>1270</v>
      </c>
      <c r="N3173" s="443"/>
      <c r="O3173" s="443" t="s">
        <v>290</v>
      </c>
      <c r="P3173" s="443"/>
      <c r="Q3173" s="443"/>
      <c r="R3173" s="327"/>
      <c r="S3173" s="464"/>
      <c r="T3173" s="464"/>
      <c r="U3173" s="556"/>
      <c r="V3173" s="443"/>
      <c r="W3173" s="443"/>
    </row>
    <row r="3174" spans="1:23" ht="15">
      <c r="A3174" s="459" t="s">
        <v>18</v>
      </c>
      <c r="B3174" s="464" t="s">
        <v>39</v>
      </c>
      <c r="C3174" s="443"/>
      <c r="D3174" s="443"/>
      <c r="E3174" s="323">
        <v>452.1</v>
      </c>
      <c r="F3174" s="286">
        <v>331.9</v>
      </c>
      <c r="G3174" s="286">
        <v>144</v>
      </c>
      <c r="H3174" s="286">
        <v>283.79999999999927</v>
      </c>
      <c r="I3174" s="286">
        <v>0</v>
      </c>
      <c r="J3174" s="286">
        <v>0</v>
      </c>
      <c r="K3174" s="286"/>
      <c r="L3174" s="313"/>
      <c r="M3174" s="312">
        <f t="shared" si="66"/>
        <v>1211.7999999999993</v>
      </c>
      <c r="N3174" s="443"/>
      <c r="O3174" s="443" t="s">
        <v>299</v>
      </c>
      <c r="P3174" s="443"/>
      <c r="Q3174" s="443"/>
      <c r="R3174" s="327"/>
      <c r="S3174" s="464"/>
      <c r="T3174" s="464"/>
      <c r="U3174" s="556"/>
      <c r="V3174" s="443"/>
      <c r="W3174" s="443"/>
    </row>
    <row r="3175" spans="1:23" ht="15">
      <c r="A3175" s="459" t="s">
        <v>20</v>
      </c>
      <c r="B3175" s="464" t="s">
        <v>13</v>
      </c>
      <c r="C3175" s="443"/>
      <c r="D3175" s="443"/>
      <c r="E3175" s="323">
        <v>417.5</v>
      </c>
      <c r="F3175" s="286">
        <v>312.3</v>
      </c>
      <c r="G3175" s="286">
        <v>186.3</v>
      </c>
      <c r="H3175" s="286">
        <v>283.50000000000364</v>
      </c>
      <c r="I3175" s="286">
        <v>0</v>
      </c>
      <c r="J3175" s="286">
        <v>0</v>
      </c>
      <c r="K3175" s="286"/>
      <c r="L3175" s="313"/>
      <c r="M3175" s="312">
        <f t="shared" si="66"/>
        <v>1199.6000000000035</v>
      </c>
      <c r="N3175" s="443"/>
      <c r="O3175" s="443" t="s">
        <v>300</v>
      </c>
      <c r="P3175" s="443"/>
      <c r="Q3175" s="443"/>
      <c r="R3175" s="327"/>
      <c r="S3175" s="464"/>
      <c r="T3175" s="464"/>
      <c r="U3175" s="556"/>
      <c r="V3175" s="443"/>
      <c r="W3175" s="443"/>
    </row>
    <row r="3176" spans="1:23" ht="15">
      <c r="A3176" s="459" t="s">
        <v>22</v>
      </c>
      <c r="B3176" s="464" t="s">
        <v>1</v>
      </c>
      <c r="C3176" s="443"/>
      <c r="D3176" s="443"/>
      <c r="E3176" s="286">
        <v>192.5</v>
      </c>
      <c r="F3176" s="286">
        <v>282.39999999999998</v>
      </c>
      <c r="G3176" s="286">
        <v>182</v>
      </c>
      <c r="H3176" s="323">
        <v>527.5</v>
      </c>
      <c r="I3176" s="286">
        <v>0</v>
      </c>
      <c r="J3176" s="286">
        <v>0</v>
      </c>
      <c r="K3176" s="286"/>
      <c r="L3176" s="313"/>
      <c r="M3176" s="312">
        <f t="shared" si="66"/>
        <v>1184.4000000000001</v>
      </c>
      <c r="N3176" s="443"/>
      <c r="O3176" s="443" t="s">
        <v>290</v>
      </c>
      <c r="P3176" s="443"/>
      <c r="Q3176" s="443"/>
      <c r="R3176" s="327"/>
      <c r="S3176" s="464"/>
      <c r="T3176" s="464"/>
      <c r="U3176" s="556"/>
      <c r="V3176" s="443"/>
      <c r="W3176" s="443"/>
    </row>
    <row r="3177" spans="1:23" ht="15">
      <c r="A3177" s="459" t="s">
        <v>24</v>
      </c>
      <c r="B3177" s="464" t="s">
        <v>19</v>
      </c>
      <c r="C3177" s="443"/>
      <c r="D3177" s="443"/>
      <c r="E3177" s="323">
        <v>486.1</v>
      </c>
      <c r="F3177" s="286">
        <v>251.9</v>
      </c>
      <c r="G3177" s="286">
        <v>214.4</v>
      </c>
      <c r="H3177" s="286">
        <v>160.80000000000291</v>
      </c>
      <c r="I3177" s="286">
        <v>0</v>
      </c>
      <c r="J3177" s="286">
        <v>0</v>
      </c>
      <c r="K3177" s="286"/>
      <c r="L3177" s="313"/>
      <c r="M3177" s="312">
        <f t="shared" si="66"/>
        <v>1113.200000000003</v>
      </c>
      <c r="N3177" s="443"/>
      <c r="O3177" s="443" t="s">
        <v>290</v>
      </c>
      <c r="P3177" s="443"/>
      <c r="Q3177" s="443"/>
      <c r="R3177" s="327"/>
      <c r="S3177" s="464"/>
      <c r="T3177" s="464"/>
      <c r="U3177" s="556"/>
      <c r="V3177" s="443"/>
      <c r="W3177" s="443"/>
    </row>
    <row r="3178" spans="1:23" ht="15">
      <c r="A3178" s="459" t="s">
        <v>26</v>
      </c>
      <c r="B3178" s="464" t="s">
        <v>4</v>
      </c>
      <c r="C3178" s="443"/>
      <c r="D3178" s="443"/>
      <c r="E3178" s="286">
        <v>249.3</v>
      </c>
      <c r="F3178" s="286">
        <v>93</v>
      </c>
      <c r="G3178" s="286">
        <v>175.4</v>
      </c>
      <c r="H3178" s="303">
        <v>588.5</v>
      </c>
      <c r="I3178" s="286">
        <v>0</v>
      </c>
      <c r="J3178" s="286">
        <v>0</v>
      </c>
      <c r="K3178" s="286"/>
      <c r="L3178" s="313"/>
      <c r="M3178" s="312">
        <f t="shared" si="66"/>
        <v>1106.2</v>
      </c>
      <c r="N3178" s="443"/>
      <c r="O3178" s="443" t="s">
        <v>288</v>
      </c>
      <c r="P3178" s="443"/>
      <c r="Q3178" s="443"/>
      <c r="R3178" s="443" t="s">
        <v>2038</v>
      </c>
      <c r="S3178" s="464"/>
      <c r="T3178" s="464"/>
      <c r="U3178" s="556"/>
      <c r="V3178" s="443"/>
      <c r="W3178" s="443"/>
    </row>
    <row r="3179" spans="1:23" ht="15">
      <c r="A3179" s="459" t="s">
        <v>28</v>
      </c>
      <c r="B3179" s="464" t="s">
        <v>144</v>
      </c>
      <c r="C3179" s="443"/>
      <c r="D3179" s="443"/>
      <c r="E3179" s="286" t="s">
        <v>285</v>
      </c>
      <c r="F3179" s="302">
        <v>518.5</v>
      </c>
      <c r="G3179" s="323">
        <v>383.3</v>
      </c>
      <c r="H3179" s="286">
        <v>194.40000000000873</v>
      </c>
      <c r="I3179" s="286">
        <v>0</v>
      </c>
      <c r="J3179" s="286">
        <v>0</v>
      </c>
      <c r="K3179" s="286"/>
      <c r="L3179" s="313"/>
      <c r="M3179" s="312">
        <f t="shared" si="66"/>
        <v>1096.2000000000087</v>
      </c>
      <c r="N3179" s="443"/>
      <c r="O3179" s="443" t="s">
        <v>303</v>
      </c>
      <c r="P3179" s="443"/>
      <c r="Q3179" s="443"/>
      <c r="R3179" s="327"/>
      <c r="S3179" s="464"/>
      <c r="T3179" s="464"/>
      <c r="U3179" s="556"/>
      <c r="V3179" s="443"/>
      <c r="W3179" s="443"/>
    </row>
    <row r="3180" spans="1:23" ht="15">
      <c r="A3180" s="459" t="s">
        <v>30</v>
      </c>
      <c r="B3180" s="464" t="s">
        <v>35</v>
      </c>
      <c r="C3180" s="443"/>
      <c r="D3180" s="443"/>
      <c r="E3180" s="286">
        <v>88.6</v>
      </c>
      <c r="F3180" s="323">
        <v>376.7</v>
      </c>
      <c r="G3180" s="301">
        <v>414.8</v>
      </c>
      <c r="H3180" s="286">
        <v>199.50000000000364</v>
      </c>
      <c r="I3180" s="286">
        <v>0</v>
      </c>
      <c r="J3180" s="286">
        <v>0</v>
      </c>
      <c r="K3180" s="286"/>
      <c r="L3180" s="313"/>
      <c r="M3180" s="312">
        <f t="shared" si="66"/>
        <v>1079.6000000000035</v>
      </c>
      <c r="N3180" s="443"/>
      <c r="O3180" s="443" t="s">
        <v>317</v>
      </c>
      <c r="P3180" s="443"/>
      <c r="Q3180" s="443"/>
      <c r="R3180" s="327"/>
      <c r="S3180" s="464"/>
      <c r="T3180" s="464"/>
      <c r="U3180" s="556"/>
      <c r="V3180" s="443"/>
      <c r="W3180" s="443"/>
    </row>
    <row r="3181" spans="1:23" ht="15">
      <c r="A3181" s="459" t="s">
        <v>32</v>
      </c>
      <c r="B3181" s="464" t="s">
        <v>143</v>
      </c>
      <c r="C3181" s="443"/>
      <c r="D3181" s="443"/>
      <c r="E3181" s="286" t="s">
        <v>285</v>
      </c>
      <c r="F3181" s="303">
        <v>621.5</v>
      </c>
      <c r="G3181" s="286">
        <v>305.10000000000002</v>
      </c>
      <c r="H3181" s="286">
        <v>149.90000000000509</v>
      </c>
      <c r="I3181" s="286">
        <v>0</v>
      </c>
      <c r="J3181" s="286">
        <v>0</v>
      </c>
      <c r="K3181" s="286"/>
      <c r="L3181" s="313"/>
      <c r="M3181" s="312">
        <f t="shared" si="66"/>
        <v>1076.500000000005</v>
      </c>
      <c r="N3181" s="443"/>
      <c r="O3181" s="443" t="s">
        <v>288</v>
      </c>
      <c r="P3181" s="443"/>
      <c r="Q3181" s="443"/>
      <c r="R3181" s="443" t="s">
        <v>2038</v>
      </c>
      <c r="S3181" s="464"/>
      <c r="T3181" s="464"/>
      <c r="U3181" s="556"/>
      <c r="V3181" s="443"/>
      <c r="W3181" s="443"/>
    </row>
    <row r="3182" spans="1:23" ht="15">
      <c r="A3182" s="459" t="s">
        <v>34</v>
      </c>
      <c r="B3182" s="464" t="s">
        <v>178</v>
      </c>
      <c r="C3182" s="443"/>
      <c r="D3182" s="443"/>
      <c r="E3182" s="323">
        <v>439.8</v>
      </c>
      <c r="F3182" s="301">
        <v>569.9</v>
      </c>
      <c r="G3182" s="286" t="s">
        <v>285</v>
      </c>
      <c r="H3182" s="286" t="s">
        <v>285</v>
      </c>
      <c r="I3182" s="286">
        <v>0</v>
      </c>
      <c r="J3182" s="286">
        <v>0</v>
      </c>
      <c r="K3182" s="286"/>
      <c r="L3182" s="313"/>
      <c r="M3182" s="312">
        <f t="shared" si="66"/>
        <v>1009.7</v>
      </c>
      <c r="N3182" s="443"/>
      <c r="O3182" s="443" t="s">
        <v>326</v>
      </c>
      <c r="P3182" s="443"/>
      <c r="Q3182" s="443"/>
      <c r="R3182" s="327"/>
      <c r="S3182" s="464"/>
      <c r="T3182" s="464"/>
      <c r="U3182" s="556"/>
      <c r="V3182" s="443"/>
      <c r="W3182" s="443"/>
    </row>
    <row r="3183" spans="1:23" ht="15">
      <c r="A3183" s="459" t="s">
        <v>36</v>
      </c>
      <c r="B3183" s="464" t="s">
        <v>33</v>
      </c>
      <c r="C3183" s="443"/>
      <c r="D3183" s="443"/>
      <c r="E3183" s="286">
        <v>333.8</v>
      </c>
      <c r="F3183" s="286">
        <v>188.9</v>
      </c>
      <c r="G3183" s="286">
        <v>97.5</v>
      </c>
      <c r="H3183" s="286">
        <v>265.29999999999927</v>
      </c>
      <c r="I3183" s="286">
        <v>0</v>
      </c>
      <c r="J3183" s="286">
        <v>0</v>
      </c>
      <c r="K3183" s="286"/>
      <c r="L3183" s="313"/>
      <c r="M3183" s="312">
        <f t="shared" si="66"/>
        <v>885.49999999999932</v>
      </c>
      <c r="N3183" s="443"/>
      <c r="O3183" s="443"/>
      <c r="P3183" s="443"/>
      <c r="Q3183" s="443"/>
      <c r="R3183" s="327"/>
      <c r="S3183" s="464"/>
      <c r="T3183" s="464"/>
      <c r="U3183" s="556"/>
      <c r="V3183" s="443"/>
      <c r="W3183" s="443"/>
    </row>
    <row r="3184" spans="1:23" ht="15">
      <c r="A3184" s="459" t="s">
        <v>38</v>
      </c>
      <c r="B3184" s="464" t="s">
        <v>9</v>
      </c>
      <c r="C3184" s="443"/>
      <c r="D3184" s="443"/>
      <c r="E3184" s="286">
        <v>320.89999999999998</v>
      </c>
      <c r="F3184" s="286">
        <v>182.4</v>
      </c>
      <c r="G3184" s="286">
        <v>192.7</v>
      </c>
      <c r="H3184" s="286">
        <v>181.59999999999491</v>
      </c>
      <c r="I3184" s="286">
        <v>0</v>
      </c>
      <c r="J3184" s="286">
        <v>0</v>
      </c>
      <c r="K3184" s="286"/>
      <c r="L3184" s="313"/>
      <c r="M3184" s="312">
        <f t="shared" si="66"/>
        <v>877.59999999999491</v>
      </c>
      <c r="N3184" s="443"/>
      <c r="O3184" s="443"/>
      <c r="P3184" s="443"/>
      <c r="Q3184" s="443"/>
      <c r="R3184" s="327"/>
      <c r="S3184" s="464"/>
      <c r="T3184" s="464"/>
      <c r="U3184" s="556"/>
      <c r="V3184" s="443"/>
      <c r="W3184" s="443"/>
    </row>
    <row r="3185" spans="1:23" ht="15">
      <c r="A3185" s="459" t="s">
        <v>145</v>
      </c>
      <c r="B3185" s="464" t="s">
        <v>162</v>
      </c>
      <c r="C3185" s="443"/>
      <c r="D3185" s="443"/>
      <c r="E3185" s="286" t="s">
        <v>285</v>
      </c>
      <c r="F3185" s="286" t="s">
        <v>285</v>
      </c>
      <c r="G3185" s="323">
        <v>328.9</v>
      </c>
      <c r="H3185" s="323">
        <v>518.20000000000437</v>
      </c>
      <c r="I3185" s="286">
        <v>0</v>
      </c>
      <c r="J3185" s="286">
        <v>0</v>
      </c>
      <c r="K3185" s="286"/>
      <c r="L3185" s="313"/>
      <c r="M3185" s="312">
        <f t="shared" si="66"/>
        <v>847.10000000000434</v>
      </c>
      <c r="N3185" s="443"/>
      <c r="O3185" s="443" t="s">
        <v>335</v>
      </c>
      <c r="P3185" s="443"/>
      <c r="Q3185" s="443"/>
      <c r="R3185" s="327"/>
      <c r="S3185" s="464"/>
      <c r="T3185" s="464"/>
      <c r="U3185" s="556"/>
      <c r="V3185" s="443"/>
      <c r="W3185" s="443"/>
    </row>
    <row r="3186" spans="1:23" ht="15">
      <c r="A3186" s="459" t="s">
        <v>146</v>
      </c>
      <c r="B3186" s="464" t="s">
        <v>155</v>
      </c>
      <c r="C3186" s="443"/>
      <c r="D3186" s="443"/>
      <c r="E3186" s="286" t="s">
        <v>285</v>
      </c>
      <c r="F3186" s="286" t="s">
        <v>285</v>
      </c>
      <c r="G3186" s="303">
        <v>603.4</v>
      </c>
      <c r="H3186" s="286">
        <v>160.79999999999927</v>
      </c>
      <c r="I3186" s="286">
        <v>0</v>
      </c>
      <c r="J3186" s="286">
        <v>0</v>
      </c>
      <c r="K3186" s="286"/>
      <c r="L3186" s="313"/>
      <c r="M3186" s="312">
        <f t="shared" si="66"/>
        <v>764.19999999999925</v>
      </c>
      <c r="N3186" s="443"/>
      <c r="O3186" s="443" t="s">
        <v>288</v>
      </c>
      <c r="P3186" s="443"/>
      <c r="Q3186" s="443"/>
      <c r="R3186" s="443" t="s">
        <v>2038</v>
      </c>
      <c r="S3186" s="464"/>
      <c r="T3186" s="464"/>
      <c r="U3186" s="556"/>
      <c r="V3186" s="443"/>
      <c r="W3186" s="443"/>
    </row>
    <row r="3187" spans="1:23" ht="15">
      <c r="A3187" s="459" t="s">
        <v>147</v>
      </c>
      <c r="B3187" s="464" t="s">
        <v>141</v>
      </c>
      <c r="C3187" s="443"/>
      <c r="D3187" s="443"/>
      <c r="E3187" s="286" t="s">
        <v>285</v>
      </c>
      <c r="F3187" s="286">
        <v>289</v>
      </c>
      <c r="G3187" s="286">
        <v>163.4</v>
      </c>
      <c r="H3187" s="286">
        <v>288.99999999999636</v>
      </c>
      <c r="I3187" s="286">
        <v>0</v>
      </c>
      <c r="J3187" s="286">
        <v>0</v>
      </c>
      <c r="K3187" s="286"/>
      <c r="L3187" s="313"/>
      <c r="M3187" s="312">
        <f t="shared" si="66"/>
        <v>741.39999999999634</v>
      </c>
      <c r="N3187" s="443"/>
      <c r="O3187" s="443"/>
      <c r="P3187" s="443"/>
      <c r="Q3187" s="443"/>
      <c r="R3187" s="327"/>
      <c r="S3187" s="464"/>
      <c r="T3187" s="464"/>
      <c r="U3187" s="556"/>
      <c r="V3187" s="443"/>
      <c r="W3187" s="443"/>
    </row>
    <row r="3188" spans="1:23" ht="15">
      <c r="A3188" s="459" t="s">
        <v>151</v>
      </c>
      <c r="B3188" s="464" t="s">
        <v>142</v>
      </c>
      <c r="C3188" s="443"/>
      <c r="D3188" s="443"/>
      <c r="E3188" s="286" t="s">
        <v>285</v>
      </c>
      <c r="F3188" s="286">
        <v>180</v>
      </c>
      <c r="G3188" s="286">
        <v>228.6</v>
      </c>
      <c r="H3188" s="286">
        <v>316.59999999999854</v>
      </c>
      <c r="I3188" s="286">
        <v>0</v>
      </c>
      <c r="J3188" s="286">
        <v>0</v>
      </c>
      <c r="K3188" s="286"/>
      <c r="L3188" s="313"/>
      <c r="M3188" s="312">
        <f t="shared" si="66"/>
        <v>725.19999999999857</v>
      </c>
      <c r="N3188" s="443"/>
      <c r="O3188" s="443"/>
      <c r="P3188" s="443"/>
      <c r="Q3188" s="443"/>
      <c r="R3188" s="327"/>
      <c r="S3188" s="464"/>
      <c r="T3188" s="464"/>
      <c r="U3188" s="556"/>
      <c r="V3188" s="443"/>
      <c r="W3188" s="443"/>
    </row>
    <row r="3189" spans="1:23" ht="15">
      <c r="A3189" s="459" t="s">
        <v>157</v>
      </c>
      <c r="B3189" s="464" t="s">
        <v>156</v>
      </c>
      <c r="C3189" s="443"/>
      <c r="D3189" s="443"/>
      <c r="E3189" s="286" t="s">
        <v>285</v>
      </c>
      <c r="F3189" s="286" t="s">
        <v>285</v>
      </c>
      <c r="G3189" s="286">
        <v>184.8</v>
      </c>
      <c r="H3189" s="302">
        <v>538.5</v>
      </c>
      <c r="I3189" s="286">
        <v>0</v>
      </c>
      <c r="J3189" s="286">
        <v>0</v>
      </c>
      <c r="K3189" s="286"/>
      <c r="L3189" s="313"/>
      <c r="M3189" s="312">
        <f t="shared" si="66"/>
        <v>723.3</v>
      </c>
      <c r="N3189" s="443"/>
      <c r="O3189" s="443" t="s">
        <v>289</v>
      </c>
      <c r="P3189" s="443"/>
      <c r="Q3189" s="443"/>
      <c r="R3189" s="327"/>
      <c r="S3189" s="464"/>
      <c r="T3189" s="464"/>
      <c r="U3189" s="556"/>
      <c r="V3189" s="443"/>
      <c r="W3189" s="443"/>
    </row>
    <row r="3190" spans="1:23" ht="15">
      <c r="A3190" s="459" t="s">
        <v>159</v>
      </c>
      <c r="B3190" s="464" t="s">
        <v>153</v>
      </c>
      <c r="C3190" s="443"/>
      <c r="D3190" s="443"/>
      <c r="E3190" s="286" t="s">
        <v>285</v>
      </c>
      <c r="F3190" s="286" t="s">
        <v>285</v>
      </c>
      <c r="G3190" s="302">
        <v>399.5</v>
      </c>
      <c r="H3190" s="286">
        <v>298.49999999999636</v>
      </c>
      <c r="I3190" s="286">
        <v>0</v>
      </c>
      <c r="J3190" s="286">
        <v>0</v>
      </c>
      <c r="K3190" s="286"/>
      <c r="L3190" s="313"/>
      <c r="M3190" s="312">
        <f t="shared" si="66"/>
        <v>697.99999999999636</v>
      </c>
      <c r="N3190" s="443"/>
      <c r="O3190" s="443" t="s">
        <v>289</v>
      </c>
      <c r="P3190" s="443"/>
      <c r="Q3190" s="443"/>
      <c r="R3190" s="327"/>
      <c r="S3190" s="464"/>
      <c r="T3190" s="464"/>
      <c r="U3190" s="556"/>
      <c r="V3190" s="443"/>
      <c r="W3190" s="443"/>
    </row>
    <row r="3191" spans="1:23" ht="15">
      <c r="A3191" s="459" t="s">
        <v>160</v>
      </c>
      <c r="B3191" s="464" t="s">
        <v>154</v>
      </c>
      <c r="C3191" s="443"/>
      <c r="D3191" s="443"/>
      <c r="E3191" s="286" t="s">
        <v>285</v>
      </c>
      <c r="F3191" s="286" t="s">
        <v>285</v>
      </c>
      <c r="G3191" s="323">
        <v>310</v>
      </c>
      <c r="H3191" s="286">
        <v>335.29999999999563</v>
      </c>
      <c r="I3191" s="286">
        <v>0</v>
      </c>
      <c r="J3191" s="286">
        <v>0</v>
      </c>
      <c r="K3191" s="286"/>
      <c r="L3191" s="313"/>
      <c r="M3191" s="312">
        <f t="shared" si="66"/>
        <v>645.29999999999563</v>
      </c>
      <c r="N3191" s="443"/>
      <c r="O3191" s="443" t="s">
        <v>300</v>
      </c>
      <c r="P3191" s="443"/>
      <c r="Q3191" s="443"/>
      <c r="R3191" s="327"/>
      <c r="S3191" s="464"/>
      <c r="T3191" s="464"/>
      <c r="U3191" s="556"/>
      <c r="V3191" s="443"/>
      <c r="W3191" s="443"/>
    </row>
    <row r="3192" spans="1:23" ht="15">
      <c r="A3192" s="459" t="s">
        <v>161</v>
      </c>
      <c r="B3192" s="464" t="s">
        <v>863</v>
      </c>
      <c r="C3192" s="443"/>
      <c r="D3192" s="443"/>
      <c r="E3192" s="286" t="s">
        <v>285</v>
      </c>
      <c r="F3192" s="286" t="s">
        <v>285</v>
      </c>
      <c r="G3192" s="286" t="s">
        <v>285</v>
      </c>
      <c r="H3192" s="301">
        <v>574.99999999999636</v>
      </c>
      <c r="I3192" s="286">
        <v>0</v>
      </c>
      <c r="J3192" s="286">
        <v>0</v>
      </c>
      <c r="K3192" s="286"/>
      <c r="L3192" s="313"/>
      <c r="M3192" s="312">
        <f t="shared" si="66"/>
        <v>574.99999999999636</v>
      </c>
      <c r="N3192" s="443"/>
      <c r="O3192" s="443" t="s">
        <v>307</v>
      </c>
      <c r="P3192" s="443"/>
      <c r="Q3192" s="443"/>
      <c r="R3192" s="327"/>
      <c r="S3192" s="464"/>
      <c r="T3192" s="464"/>
      <c r="U3192" s="556"/>
      <c r="V3192" s="443"/>
      <c r="W3192" s="443"/>
    </row>
    <row r="3193" spans="1:23" ht="15">
      <c r="A3193" s="459" t="s">
        <v>163</v>
      </c>
      <c r="B3193" s="464" t="s">
        <v>179</v>
      </c>
      <c r="C3193" s="443"/>
      <c r="D3193" s="443"/>
      <c r="E3193" s="303">
        <v>526.25</v>
      </c>
      <c r="F3193" s="286" t="s">
        <v>285</v>
      </c>
      <c r="G3193" s="286" t="s">
        <v>285</v>
      </c>
      <c r="H3193" s="286" t="s">
        <v>285</v>
      </c>
      <c r="I3193" s="286">
        <v>0</v>
      </c>
      <c r="J3193" s="286">
        <v>0</v>
      </c>
      <c r="K3193" s="286"/>
      <c r="L3193" s="313"/>
      <c r="M3193" s="312">
        <f t="shared" si="66"/>
        <v>526.25</v>
      </c>
      <c r="N3193" s="443"/>
      <c r="O3193" s="443" t="s">
        <v>288</v>
      </c>
      <c r="P3193" s="443"/>
      <c r="Q3193" s="443"/>
      <c r="R3193" s="443" t="s">
        <v>2038</v>
      </c>
      <c r="S3193" s="464"/>
      <c r="T3193" s="464"/>
      <c r="U3193" s="556"/>
      <c r="V3193" s="443"/>
      <c r="W3193" s="443"/>
    </row>
    <row r="3194" spans="1:23" ht="15">
      <c r="A3194" s="459" t="s">
        <v>281</v>
      </c>
      <c r="B3194" s="464" t="s">
        <v>857</v>
      </c>
      <c r="C3194" s="443"/>
      <c r="D3194" s="443"/>
      <c r="E3194" s="286" t="s">
        <v>285</v>
      </c>
      <c r="F3194" s="286" t="s">
        <v>285</v>
      </c>
      <c r="G3194" s="286" t="s">
        <v>285</v>
      </c>
      <c r="H3194" s="323">
        <v>525</v>
      </c>
      <c r="I3194" s="286">
        <v>0</v>
      </c>
      <c r="J3194" s="286">
        <v>0</v>
      </c>
      <c r="K3194" s="286"/>
      <c r="L3194" s="313"/>
      <c r="M3194" s="312">
        <f t="shared" si="66"/>
        <v>525</v>
      </c>
      <c r="N3194" s="443"/>
      <c r="O3194" s="443" t="s">
        <v>291</v>
      </c>
      <c r="P3194" s="443"/>
      <c r="Q3194" s="443"/>
      <c r="R3194" s="327"/>
      <c r="S3194" s="464"/>
      <c r="T3194" s="464"/>
      <c r="U3194" s="556"/>
      <c r="V3194" s="443"/>
      <c r="W3194" s="443"/>
    </row>
    <row r="3195" spans="1:23" ht="15">
      <c r="A3195" s="459" t="s">
        <v>282</v>
      </c>
      <c r="B3195" s="464" t="s">
        <v>851</v>
      </c>
      <c r="C3195" s="443"/>
      <c r="D3195" s="443"/>
      <c r="E3195" s="286" t="s">
        <v>285</v>
      </c>
      <c r="F3195" s="286" t="s">
        <v>285</v>
      </c>
      <c r="G3195" s="286" t="s">
        <v>285</v>
      </c>
      <c r="H3195" s="323">
        <v>514.60000000000582</v>
      </c>
      <c r="I3195" s="286">
        <v>0</v>
      </c>
      <c r="J3195" s="286">
        <v>0</v>
      </c>
      <c r="K3195" s="286"/>
      <c r="L3195" s="313"/>
      <c r="M3195" s="312">
        <f t="shared" si="66"/>
        <v>514.60000000000582</v>
      </c>
      <c r="N3195" s="443"/>
      <c r="O3195" s="443" t="s">
        <v>299</v>
      </c>
      <c r="P3195" s="443"/>
      <c r="Q3195" s="443"/>
      <c r="R3195" s="327"/>
      <c r="S3195" s="464"/>
      <c r="T3195" s="464"/>
      <c r="U3195" s="556"/>
      <c r="V3195" s="443"/>
      <c r="W3195" s="443"/>
    </row>
    <row r="3196" spans="1:23" ht="15">
      <c r="A3196" s="459" t="s">
        <v>283</v>
      </c>
      <c r="B3196" s="464" t="s">
        <v>847</v>
      </c>
      <c r="C3196" s="443"/>
      <c r="D3196" s="443"/>
      <c r="E3196" s="286" t="s">
        <v>285</v>
      </c>
      <c r="F3196" s="286" t="s">
        <v>285</v>
      </c>
      <c r="G3196" s="286" t="s">
        <v>285</v>
      </c>
      <c r="H3196" s="323">
        <v>494.54999999999563</v>
      </c>
      <c r="I3196" s="286">
        <v>0</v>
      </c>
      <c r="J3196" s="286">
        <v>0</v>
      </c>
      <c r="K3196" s="286"/>
      <c r="L3196" s="313"/>
      <c r="M3196" s="312">
        <f t="shared" si="66"/>
        <v>494.54999999999563</v>
      </c>
      <c r="N3196" s="443"/>
      <c r="O3196" s="443" t="s">
        <v>295</v>
      </c>
      <c r="P3196" s="443"/>
      <c r="Q3196" s="443"/>
      <c r="R3196" s="327"/>
      <c r="S3196" s="464"/>
      <c r="T3196" s="464"/>
      <c r="U3196" s="556"/>
      <c r="V3196" s="443"/>
      <c r="W3196" s="443"/>
    </row>
    <row r="3197" spans="1:23" ht="15">
      <c r="A3197" s="459" t="s">
        <v>284</v>
      </c>
      <c r="B3197" s="464" t="s">
        <v>29</v>
      </c>
      <c r="C3197" s="443"/>
      <c r="D3197" s="443"/>
      <c r="E3197" s="286">
        <v>202.4</v>
      </c>
      <c r="F3197" s="286">
        <v>256.2</v>
      </c>
      <c r="G3197" s="286">
        <v>29.4</v>
      </c>
      <c r="H3197" s="286" t="s">
        <v>285</v>
      </c>
      <c r="I3197" s="286">
        <v>0</v>
      </c>
      <c r="J3197" s="286">
        <v>0</v>
      </c>
      <c r="K3197" s="286"/>
      <c r="L3197" s="313"/>
      <c r="M3197" s="312">
        <f t="shared" si="66"/>
        <v>488</v>
      </c>
      <c r="N3197" s="443"/>
      <c r="O3197" s="443"/>
      <c r="P3197" s="443"/>
      <c r="Q3197" s="443"/>
      <c r="R3197" s="327"/>
      <c r="S3197" s="464"/>
      <c r="T3197" s="464"/>
      <c r="U3197" s="556"/>
      <c r="V3197" s="443"/>
      <c r="W3197" s="443"/>
    </row>
    <row r="3198" spans="1:23" ht="15">
      <c r="A3198" s="459" t="s">
        <v>808</v>
      </c>
      <c r="B3198" s="464" t="s">
        <v>842</v>
      </c>
      <c r="C3198" s="443"/>
      <c r="D3198" s="443"/>
      <c r="E3198" s="286" t="s">
        <v>285</v>
      </c>
      <c r="F3198" s="286" t="s">
        <v>285</v>
      </c>
      <c r="G3198" s="286" t="s">
        <v>285</v>
      </c>
      <c r="H3198" s="286">
        <v>477.30000000001019</v>
      </c>
      <c r="I3198" s="286">
        <v>0</v>
      </c>
      <c r="J3198" s="286">
        <v>0</v>
      </c>
      <c r="K3198" s="286"/>
      <c r="L3198" s="313"/>
      <c r="M3198" s="312">
        <f t="shared" si="66"/>
        <v>477.30000000001019</v>
      </c>
      <c r="N3198" s="443"/>
      <c r="O3198" s="443"/>
      <c r="P3198" s="443"/>
      <c r="Q3198" s="443"/>
      <c r="R3198" s="327"/>
      <c r="S3198" s="464"/>
      <c r="T3198" s="464"/>
      <c r="U3198" s="556"/>
      <c r="V3198" s="443"/>
      <c r="W3198" s="443"/>
    </row>
    <row r="3199" spans="1:23" ht="15">
      <c r="A3199" s="459" t="s">
        <v>809</v>
      </c>
      <c r="B3199" s="464" t="s">
        <v>826</v>
      </c>
      <c r="C3199" s="443"/>
      <c r="D3199" s="443"/>
      <c r="E3199" s="286" t="s">
        <v>285</v>
      </c>
      <c r="F3199" s="286" t="s">
        <v>285</v>
      </c>
      <c r="G3199" s="286" t="s">
        <v>285</v>
      </c>
      <c r="H3199" s="286">
        <v>461.99999999998909</v>
      </c>
      <c r="I3199" s="286">
        <v>0</v>
      </c>
      <c r="J3199" s="286">
        <v>0</v>
      </c>
      <c r="K3199" s="286"/>
      <c r="L3199" s="313"/>
      <c r="M3199" s="312">
        <f t="shared" si="66"/>
        <v>461.99999999998909</v>
      </c>
      <c r="N3199" s="443"/>
      <c r="O3199" s="443"/>
      <c r="P3199" s="443"/>
      <c r="Q3199" s="443"/>
      <c r="R3199" s="327"/>
      <c r="S3199" s="464"/>
      <c r="T3199" s="464"/>
      <c r="U3199" s="556"/>
      <c r="V3199" s="443"/>
      <c r="W3199" s="443"/>
    </row>
    <row r="3200" spans="1:23" ht="15">
      <c r="A3200" s="459" t="s">
        <v>810</v>
      </c>
      <c r="B3200" s="464" t="s">
        <v>817</v>
      </c>
      <c r="C3200" s="443"/>
      <c r="D3200" s="443"/>
      <c r="E3200" s="286" t="s">
        <v>285</v>
      </c>
      <c r="F3200" s="286" t="s">
        <v>285</v>
      </c>
      <c r="G3200" s="286" t="s">
        <v>285</v>
      </c>
      <c r="H3200" s="286">
        <v>453.20000000000437</v>
      </c>
      <c r="I3200" s="286">
        <v>0</v>
      </c>
      <c r="J3200" s="286">
        <v>0</v>
      </c>
      <c r="K3200" s="286"/>
      <c r="L3200" s="313"/>
      <c r="M3200" s="312">
        <f t="shared" si="66"/>
        <v>453.20000000000437</v>
      </c>
      <c r="N3200" s="443"/>
      <c r="O3200" s="443"/>
      <c r="P3200" s="443"/>
      <c r="Q3200" s="443"/>
      <c r="R3200" s="327"/>
      <c r="S3200" s="464"/>
      <c r="T3200" s="464"/>
      <c r="U3200" s="556"/>
      <c r="V3200" s="443"/>
      <c r="W3200" s="443"/>
    </row>
    <row r="3201" spans="1:23" ht="15">
      <c r="A3201" s="459" t="s">
        <v>812</v>
      </c>
      <c r="B3201" s="464" t="s">
        <v>811</v>
      </c>
      <c r="C3201" s="443"/>
      <c r="D3201" s="443"/>
      <c r="E3201" s="286" t="s">
        <v>285</v>
      </c>
      <c r="F3201" s="286" t="s">
        <v>285</v>
      </c>
      <c r="G3201" s="286" t="s">
        <v>285</v>
      </c>
      <c r="H3201" s="286">
        <v>442.49999999999272</v>
      </c>
      <c r="I3201" s="286">
        <v>0</v>
      </c>
      <c r="J3201" s="286">
        <v>0</v>
      </c>
      <c r="K3201" s="286"/>
      <c r="L3201" s="313"/>
      <c r="M3201" s="312">
        <f t="shared" si="66"/>
        <v>442.49999999999272</v>
      </c>
      <c r="N3201" s="443"/>
      <c r="O3201" s="443"/>
      <c r="P3201" s="443"/>
      <c r="Q3201" s="443"/>
      <c r="R3201" s="327"/>
      <c r="S3201" s="464"/>
      <c r="T3201" s="464"/>
      <c r="U3201" s="556"/>
      <c r="V3201" s="443"/>
      <c r="W3201" s="443"/>
    </row>
    <row r="3202" spans="1:23" ht="15">
      <c r="A3202" s="459" t="s">
        <v>818</v>
      </c>
      <c r="B3202" s="464" t="s">
        <v>835</v>
      </c>
      <c r="C3202" s="443"/>
      <c r="D3202" s="443"/>
      <c r="E3202" s="286" t="s">
        <v>285</v>
      </c>
      <c r="F3202" s="286" t="s">
        <v>285</v>
      </c>
      <c r="G3202" s="286" t="s">
        <v>285</v>
      </c>
      <c r="H3202" s="286">
        <v>423.5</v>
      </c>
      <c r="I3202" s="286">
        <v>0</v>
      </c>
      <c r="J3202" s="286">
        <v>0</v>
      </c>
      <c r="K3202" s="286"/>
      <c r="L3202" s="313"/>
      <c r="M3202" s="312">
        <f t="shared" si="66"/>
        <v>423.5</v>
      </c>
      <c r="N3202" s="443"/>
      <c r="O3202" s="443"/>
      <c r="P3202" s="443"/>
      <c r="Q3202" s="443"/>
      <c r="R3202" s="327"/>
      <c r="S3202" s="464"/>
      <c r="T3202" s="464"/>
      <c r="U3202" s="556"/>
      <c r="V3202" s="443"/>
      <c r="W3202" s="443"/>
    </row>
    <row r="3203" spans="1:23" ht="15">
      <c r="A3203" s="459" t="s">
        <v>820</v>
      </c>
      <c r="B3203" s="464" t="s">
        <v>861</v>
      </c>
      <c r="C3203" s="443"/>
      <c r="D3203" s="443"/>
      <c r="E3203" s="286" t="s">
        <v>285</v>
      </c>
      <c r="F3203" s="286" t="s">
        <v>285</v>
      </c>
      <c r="G3203" s="286" t="s">
        <v>285</v>
      </c>
      <c r="H3203" s="286">
        <v>422.29999999999563</v>
      </c>
      <c r="I3203" s="286">
        <v>0</v>
      </c>
      <c r="J3203" s="286">
        <v>0</v>
      </c>
      <c r="K3203" s="286"/>
      <c r="L3203" s="313"/>
      <c r="M3203" s="312">
        <f t="shared" si="66"/>
        <v>422.29999999999563</v>
      </c>
      <c r="N3203" s="443"/>
      <c r="O3203" s="443"/>
      <c r="P3203" s="443"/>
      <c r="Q3203" s="443"/>
      <c r="R3203" s="327"/>
      <c r="S3203" s="464"/>
      <c r="T3203" s="464"/>
      <c r="U3203" s="556"/>
      <c r="V3203" s="443"/>
      <c r="W3203" s="443"/>
    </row>
    <row r="3204" spans="1:23" ht="15">
      <c r="A3204" s="459" t="s">
        <v>823</v>
      </c>
      <c r="B3204" s="464" t="s">
        <v>856</v>
      </c>
      <c r="C3204" s="443"/>
      <c r="D3204" s="443"/>
      <c r="E3204" s="286" t="s">
        <v>285</v>
      </c>
      <c r="F3204" s="286" t="s">
        <v>285</v>
      </c>
      <c r="G3204" s="286" t="s">
        <v>285</v>
      </c>
      <c r="H3204" s="286">
        <v>420.30000000000291</v>
      </c>
      <c r="I3204" s="286">
        <v>0</v>
      </c>
      <c r="J3204" s="286">
        <v>0</v>
      </c>
      <c r="K3204" s="286"/>
      <c r="L3204" s="313"/>
      <c r="M3204" s="312">
        <f t="shared" si="66"/>
        <v>420.30000000000291</v>
      </c>
      <c r="N3204" s="443"/>
      <c r="O3204" s="443"/>
      <c r="P3204" s="443"/>
      <c r="Q3204" s="443"/>
      <c r="R3204" s="327"/>
      <c r="S3204" s="464"/>
      <c r="T3204" s="464"/>
      <c r="U3204" s="556"/>
      <c r="V3204" s="443"/>
      <c r="W3204" s="443"/>
    </row>
    <row r="3205" spans="1:23" ht="15">
      <c r="A3205" s="459" t="s">
        <v>824</v>
      </c>
      <c r="B3205" s="464" t="s">
        <v>844</v>
      </c>
      <c r="C3205" s="443"/>
      <c r="D3205" s="443"/>
      <c r="E3205" s="286" t="s">
        <v>285</v>
      </c>
      <c r="F3205" s="286" t="s">
        <v>285</v>
      </c>
      <c r="G3205" s="286" t="s">
        <v>285</v>
      </c>
      <c r="H3205" s="286">
        <v>419.30000000000291</v>
      </c>
      <c r="I3205" s="286">
        <v>0</v>
      </c>
      <c r="J3205" s="286">
        <v>0</v>
      </c>
      <c r="K3205" s="286"/>
      <c r="L3205" s="313"/>
      <c r="M3205" s="312">
        <f t="shared" si="66"/>
        <v>419.30000000000291</v>
      </c>
      <c r="N3205" s="443"/>
      <c r="O3205" s="443"/>
      <c r="P3205" s="443"/>
      <c r="Q3205" s="443"/>
      <c r="R3205" s="327"/>
      <c r="S3205" s="464"/>
      <c r="T3205" s="464"/>
      <c r="U3205" s="556"/>
      <c r="V3205" s="443"/>
      <c r="W3205" s="443"/>
    </row>
    <row r="3206" spans="1:23" ht="15">
      <c r="A3206" s="459" t="s">
        <v>827</v>
      </c>
      <c r="B3206" s="459" t="s">
        <v>806</v>
      </c>
      <c r="C3206" s="443"/>
      <c r="D3206" s="443"/>
      <c r="E3206" s="286" t="s">
        <v>285</v>
      </c>
      <c r="F3206" s="286" t="s">
        <v>285</v>
      </c>
      <c r="G3206" s="286" t="s">
        <v>285</v>
      </c>
      <c r="H3206" s="286">
        <v>413.59999999999491</v>
      </c>
      <c r="I3206" s="286">
        <v>0</v>
      </c>
      <c r="J3206" s="286">
        <v>0</v>
      </c>
      <c r="K3206" s="286"/>
      <c r="L3206" s="313"/>
      <c r="M3206" s="312">
        <f t="shared" si="66"/>
        <v>413.59999999999491</v>
      </c>
      <c r="N3206" s="443"/>
      <c r="O3206" s="443"/>
      <c r="P3206" s="443"/>
      <c r="Q3206" s="443"/>
      <c r="R3206" s="327"/>
      <c r="S3206" s="464"/>
      <c r="T3206" s="464"/>
      <c r="U3206" s="556"/>
      <c r="V3206" s="443"/>
      <c r="W3206" s="443"/>
    </row>
    <row r="3207" spans="1:23" ht="15">
      <c r="A3207" s="459" t="s">
        <v>829</v>
      </c>
      <c r="B3207" s="464" t="s">
        <v>830</v>
      </c>
      <c r="C3207" s="443"/>
      <c r="D3207" s="443"/>
      <c r="E3207" s="286" t="s">
        <v>285</v>
      </c>
      <c r="F3207" s="286" t="s">
        <v>285</v>
      </c>
      <c r="G3207" s="286" t="s">
        <v>285</v>
      </c>
      <c r="H3207" s="286">
        <v>397.30000000000655</v>
      </c>
      <c r="I3207" s="286">
        <v>0</v>
      </c>
      <c r="J3207" s="286">
        <v>0</v>
      </c>
      <c r="K3207" s="286"/>
      <c r="L3207" s="313"/>
      <c r="M3207" s="312">
        <f t="shared" si="66"/>
        <v>397.30000000000655</v>
      </c>
      <c r="N3207" s="443"/>
      <c r="O3207" s="443"/>
      <c r="P3207" s="443"/>
      <c r="Q3207" s="443"/>
      <c r="R3207" s="327"/>
      <c r="S3207" s="464"/>
      <c r="T3207" s="464"/>
      <c r="U3207" s="556"/>
      <c r="V3207" s="443"/>
      <c r="W3207" s="443"/>
    </row>
    <row r="3208" spans="1:23" ht="15">
      <c r="A3208" s="459" t="s">
        <v>834</v>
      </c>
      <c r="B3208" s="464" t="s">
        <v>869</v>
      </c>
      <c r="C3208" s="443"/>
      <c r="D3208" s="443"/>
      <c r="E3208" s="286" t="s">
        <v>285</v>
      </c>
      <c r="F3208" s="286" t="s">
        <v>285</v>
      </c>
      <c r="G3208" s="286" t="s">
        <v>285</v>
      </c>
      <c r="H3208" s="286">
        <v>388.19999999998618</v>
      </c>
      <c r="I3208" s="286">
        <v>0</v>
      </c>
      <c r="J3208" s="286">
        <v>0</v>
      </c>
      <c r="K3208" s="286"/>
      <c r="L3208" s="313"/>
      <c r="M3208" s="312">
        <f t="shared" si="66"/>
        <v>388.19999999998618</v>
      </c>
      <c r="N3208" s="443"/>
      <c r="O3208" s="443"/>
      <c r="P3208" s="443"/>
      <c r="Q3208" s="443"/>
      <c r="R3208" s="327"/>
      <c r="S3208" s="464"/>
      <c r="T3208" s="464"/>
      <c r="U3208" s="556"/>
      <c r="V3208" s="443"/>
      <c r="W3208" s="443"/>
    </row>
    <row r="3209" spans="1:23" ht="15">
      <c r="A3209" s="459" t="s">
        <v>838</v>
      </c>
      <c r="B3209" s="464" t="s">
        <v>164</v>
      </c>
      <c r="C3209" s="443"/>
      <c r="D3209" s="443"/>
      <c r="E3209" s="286" t="s">
        <v>285</v>
      </c>
      <c r="F3209" s="286" t="s">
        <v>285</v>
      </c>
      <c r="G3209" s="323">
        <v>357.3</v>
      </c>
      <c r="H3209" s="286" t="s">
        <v>285</v>
      </c>
      <c r="I3209" s="286">
        <v>0</v>
      </c>
      <c r="J3209" s="286">
        <v>0</v>
      </c>
      <c r="K3209" s="286"/>
      <c r="L3209" s="313"/>
      <c r="M3209" s="312">
        <f t="shared" si="66"/>
        <v>357.3</v>
      </c>
      <c r="N3209" s="443"/>
      <c r="O3209" s="443" t="s">
        <v>304</v>
      </c>
      <c r="P3209" s="443"/>
      <c r="Q3209" s="443"/>
      <c r="R3209" s="327"/>
      <c r="S3209" s="464"/>
      <c r="T3209" s="464"/>
      <c r="U3209" s="556"/>
      <c r="V3209" s="443"/>
      <c r="W3209" s="443"/>
    </row>
    <row r="3210" spans="1:23" ht="15">
      <c r="A3210" s="459" t="s">
        <v>839</v>
      </c>
      <c r="B3210" s="464" t="s">
        <v>852</v>
      </c>
      <c r="C3210" s="443"/>
      <c r="D3210" s="443"/>
      <c r="E3210" s="286" t="s">
        <v>285</v>
      </c>
      <c r="F3210" s="286" t="s">
        <v>285</v>
      </c>
      <c r="G3210" s="286" t="s">
        <v>285</v>
      </c>
      <c r="H3210" s="286">
        <v>344</v>
      </c>
      <c r="I3210" s="286">
        <v>0</v>
      </c>
      <c r="J3210" s="286">
        <v>0</v>
      </c>
      <c r="K3210" s="286"/>
      <c r="L3210" s="313"/>
      <c r="M3210" s="312">
        <f t="shared" si="66"/>
        <v>344</v>
      </c>
      <c r="N3210" s="443"/>
      <c r="O3210" s="443"/>
      <c r="P3210" s="443"/>
      <c r="Q3210" s="443"/>
      <c r="R3210" s="327"/>
      <c r="S3210" s="464"/>
      <c r="T3210" s="464"/>
      <c r="U3210" s="556"/>
      <c r="V3210" s="443"/>
      <c r="W3210" s="443"/>
    </row>
    <row r="3211" spans="1:23" ht="15">
      <c r="A3211" s="459" t="s">
        <v>840</v>
      </c>
      <c r="B3211" s="464" t="s">
        <v>158</v>
      </c>
      <c r="C3211" s="443"/>
      <c r="D3211" s="443"/>
      <c r="E3211" s="286" t="s">
        <v>285</v>
      </c>
      <c r="F3211" s="286" t="s">
        <v>285</v>
      </c>
      <c r="G3211" s="83" t="s">
        <v>286</v>
      </c>
      <c r="H3211" s="286">
        <v>339.50000000000364</v>
      </c>
      <c r="I3211" s="286">
        <v>0</v>
      </c>
      <c r="J3211" s="286">
        <v>0</v>
      </c>
      <c r="K3211" s="286"/>
      <c r="L3211" s="313"/>
      <c r="M3211" s="312">
        <f t="shared" si="66"/>
        <v>339.50000000000364</v>
      </c>
      <c r="N3211" s="443"/>
      <c r="O3211" s="443"/>
      <c r="P3211" s="443"/>
      <c r="Q3211" s="443"/>
      <c r="R3211" s="327"/>
      <c r="S3211" s="464"/>
      <c r="T3211" s="464"/>
      <c r="U3211" s="556"/>
      <c r="V3211" s="443"/>
      <c r="W3211" s="443"/>
    </row>
    <row r="3212" spans="1:23" ht="15">
      <c r="A3212" s="459" t="s">
        <v>846</v>
      </c>
      <c r="B3212" s="464" t="s">
        <v>819</v>
      </c>
      <c r="C3212" s="443"/>
      <c r="D3212" s="443"/>
      <c r="E3212" s="286" t="s">
        <v>285</v>
      </c>
      <c r="F3212" s="286" t="s">
        <v>285</v>
      </c>
      <c r="G3212" s="286" t="s">
        <v>285</v>
      </c>
      <c r="H3212" s="286">
        <v>339.49999999999272</v>
      </c>
      <c r="I3212" s="286">
        <v>0</v>
      </c>
      <c r="J3212" s="286">
        <v>0</v>
      </c>
      <c r="K3212" s="286"/>
      <c r="L3212" s="313"/>
      <c r="M3212" s="312">
        <f t="shared" si="66"/>
        <v>339.49999999999272</v>
      </c>
      <c r="N3212" s="443"/>
      <c r="O3212" s="443"/>
      <c r="P3212" s="443"/>
      <c r="Q3212" s="443"/>
      <c r="R3212" s="327"/>
      <c r="S3212" s="464"/>
      <c r="T3212" s="464"/>
      <c r="U3212" s="556"/>
      <c r="V3212" s="443"/>
      <c r="W3212" s="443"/>
    </row>
    <row r="3213" spans="1:23" ht="15">
      <c r="A3213" s="459" t="s">
        <v>854</v>
      </c>
      <c r="B3213" s="464" t="s">
        <v>855</v>
      </c>
      <c r="C3213" s="443"/>
      <c r="D3213" s="443"/>
      <c r="E3213" s="286" t="s">
        <v>285</v>
      </c>
      <c r="F3213" s="286" t="s">
        <v>285</v>
      </c>
      <c r="G3213" s="286" t="s">
        <v>285</v>
      </c>
      <c r="H3213" s="286">
        <v>329.29999999999927</v>
      </c>
      <c r="I3213" s="286">
        <v>0</v>
      </c>
      <c r="J3213" s="286">
        <v>0</v>
      </c>
      <c r="K3213" s="286"/>
      <c r="L3213" s="313"/>
      <c r="M3213" s="312">
        <f t="shared" si="66"/>
        <v>329.29999999999927</v>
      </c>
      <c r="N3213" s="443"/>
      <c r="O3213" s="443"/>
      <c r="P3213" s="443"/>
      <c r="Q3213" s="443"/>
      <c r="R3213" s="327"/>
      <c r="S3213" s="464"/>
      <c r="T3213" s="464"/>
      <c r="U3213" s="556"/>
      <c r="V3213" s="443"/>
      <c r="W3213" s="443"/>
    </row>
    <row r="3214" spans="1:23" ht="15">
      <c r="A3214" s="459" t="s">
        <v>858</v>
      </c>
      <c r="B3214" s="464" t="s">
        <v>873</v>
      </c>
      <c r="C3214" s="443"/>
      <c r="D3214" s="443"/>
      <c r="E3214" s="286" t="s">
        <v>285</v>
      </c>
      <c r="F3214" s="286" t="s">
        <v>285</v>
      </c>
      <c r="G3214" s="286" t="s">
        <v>285</v>
      </c>
      <c r="H3214" s="286">
        <v>322.49999999999272</v>
      </c>
      <c r="I3214" s="286">
        <v>0</v>
      </c>
      <c r="J3214" s="286">
        <v>0</v>
      </c>
      <c r="K3214" s="286"/>
      <c r="L3214" s="313"/>
      <c r="M3214" s="312">
        <f t="shared" si="66"/>
        <v>322.49999999999272</v>
      </c>
      <c r="N3214" s="443"/>
      <c r="O3214" s="443"/>
      <c r="P3214" s="443"/>
      <c r="Q3214" s="443"/>
      <c r="R3214" s="327"/>
      <c r="S3214" s="464"/>
      <c r="T3214" s="464"/>
      <c r="U3214" s="556"/>
      <c r="V3214" s="443"/>
      <c r="W3214" s="443"/>
    </row>
    <row r="3215" spans="1:23" ht="15">
      <c r="A3215" s="459" t="s">
        <v>859</v>
      </c>
      <c r="B3215" s="459" t="s">
        <v>801</v>
      </c>
      <c r="C3215" s="443"/>
      <c r="D3215" s="443"/>
      <c r="E3215" s="286" t="s">
        <v>285</v>
      </c>
      <c r="F3215" s="286" t="s">
        <v>285</v>
      </c>
      <c r="G3215" s="286" t="s">
        <v>285</v>
      </c>
      <c r="H3215" s="286">
        <v>319.50000000001091</v>
      </c>
      <c r="I3215" s="286">
        <v>0</v>
      </c>
      <c r="J3215" s="286">
        <v>0</v>
      </c>
      <c r="K3215" s="286"/>
      <c r="L3215" s="313"/>
      <c r="M3215" s="312">
        <f t="shared" si="66"/>
        <v>319.50000000001091</v>
      </c>
      <c r="N3215" s="443"/>
      <c r="O3215" s="443"/>
      <c r="P3215" s="443"/>
      <c r="Q3215" s="443"/>
      <c r="R3215" s="327"/>
      <c r="S3215" s="464"/>
      <c r="T3215" s="464"/>
      <c r="U3215" s="556"/>
      <c r="V3215" s="443"/>
      <c r="W3215" s="443"/>
    </row>
    <row r="3216" spans="1:23" ht="15">
      <c r="A3216" s="459" t="s">
        <v>860</v>
      </c>
      <c r="B3216" s="464" t="s">
        <v>821</v>
      </c>
      <c r="C3216" s="443"/>
      <c r="D3216" s="443"/>
      <c r="E3216" s="286" t="s">
        <v>285</v>
      </c>
      <c r="F3216" s="286" t="s">
        <v>285</v>
      </c>
      <c r="G3216" s="286" t="s">
        <v>285</v>
      </c>
      <c r="H3216" s="286">
        <v>254.29999999999563</v>
      </c>
      <c r="I3216" s="286">
        <v>0</v>
      </c>
      <c r="J3216" s="286">
        <v>0</v>
      </c>
      <c r="K3216" s="286"/>
      <c r="L3216" s="313"/>
      <c r="M3216" s="312">
        <f t="shared" si="66"/>
        <v>254.29999999999563</v>
      </c>
      <c r="N3216" s="443"/>
      <c r="O3216" s="443"/>
      <c r="P3216" s="443"/>
      <c r="Q3216" s="443"/>
      <c r="R3216" s="327"/>
      <c r="S3216" s="464"/>
      <c r="T3216" s="464"/>
      <c r="U3216" s="556"/>
      <c r="V3216" s="443"/>
      <c r="W3216" s="443"/>
    </row>
    <row r="3217" spans="1:23" ht="15">
      <c r="A3217" s="459" t="s">
        <v>866</v>
      </c>
      <c r="B3217" s="459" t="s">
        <v>807</v>
      </c>
      <c r="C3217" s="443"/>
      <c r="D3217" s="443"/>
      <c r="E3217" s="286" t="s">
        <v>285</v>
      </c>
      <c r="F3217" s="286" t="s">
        <v>285</v>
      </c>
      <c r="G3217" s="286" t="s">
        <v>285</v>
      </c>
      <c r="H3217" s="286">
        <v>237.20000000000073</v>
      </c>
      <c r="I3217" s="286">
        <v>0</v>
      </c>
      <c r="J3217" s="286">
        <v>0</v>
      </c>
      <c r="K3217" s="286"/>
      <c r="L3217" s="313"/>
      <c r="M3217" s="312">
        <f t="shared" si="66"/>
        <v>237.20000000000073</v>
      </c>
      <c r="N3217" s="443"/>
      <c r="O3217" s="443"/>
      <c r="P3217" s="443"/>
      <c r="Q3217" s="443"/>
      <c r="R3217" s="327"/>
      <c r="S3217" s="464"/>
      <c r="T3217" s="464"/>
      <c r="U3217" s="556"/>
      <c r="V3217" s="443"/>
      <c r="W3217" s="443"/>
    </row>
    <row r="3218" spans="1:23" ht="15">
      <c r="A3218" s="459" t="s">
        <v>867</v>
      </c>
      <c r="B3218" s="464" t="s">
        <v>822</v>
      </c>
      <c r="C3218" s="443"/>
      <c r="D3218" s="443"/>
      <c r="E3218" s="286" t="s">
        <v>285</v>
      </c>
      <c r="F3218" s="286" t="s">
        <v>285</v>
      </c>
      <c r="G3218" s="286" t="s">
        <v>285</v>
      </c>
      <c r="H3218" s="286">
        <v>214.49999999999272</v>
      </c>
      <c r="I3218" s="286">
        <v>0</v>
      </c>
      <c r="J3218" s="286">
        <v>0</v>
      </c>
      <c r="K3218" s="286"/>
      <c r="L3218" s="313"/>
      <c r="M3218" s="312">
        <f t="shared" si="66"/>
        <v>214.49999999999272</v>
      </c>
      <c r="N3218" s="443"/>
      <c r="O3218" s="443"/>
      <c r="P3218" s="443"/>
      <c r="Q3218" s="443"/>
      <c r="R3218" s="443"/>
      <c r="S3218" s="443"/>
      <c r="T3218" s="443"/>
      <c r="U3218" s="443"/>
      <c r="V3218" s="443"/>
      <c r="W3218" s="443"/>
    </row>
    <row r="3219" spans="1:23" ht="15">
      <c r="A3219" s="459" t="s">
        <v>868</v>
      </c>
      <c r="B3219" s="464" t="s">
        <v>836</v>
      </c>
      <c r="C3219" s="443"/>
      <c r="D3219" s="443"/>
      <c r="E3219" s="286" t="s">
        <v>285</v>
      </c>
      <c r="F3219" s="286" t="s">
        <v>285</v>
      </c>
      <c r="G3219" s="286" t="s">
        <v>285</v>
      </c>
      <c r="H3219" s="286">
        <v>213.20000000000073</v>
      </c>
      <c r="I3219" s="286">
        <v>0</v>
      </c>
      <c r="J3219" s="286">
        <v>0</v>
      </c>
      <c r="K3219" s="286"/>
      <c r="L3219" s="313"/>
      <c r="M3219" s="312">
        <f t="shared" si="66"/>
        <v>213.20000000000073</v>
      </c>
      <c r="N3219" s="443"/>
      <c r="O3219" s="443"/>
      <c r="P3219" s="443"/>
      <c r="Q3219" s="443"/>
      <c r="R3219" s="443"/>
      <c r="S3219" s="443"/>
      <c r="T3219" s="443"/>
      <c r="U3219" s="443"/>
      <c r="V3219" s="443"/>
      <c r="W3219" s="443"/>
    </row>
    <row r="3220" spans="1:23" ht="15">
      <c r="A3220" s="459" t="s">
        <v>870</v>
      </c>
      <c r="B3220" s="464" t="s">
        <v>837</v>
      </c>
      <c r="C3220" s="443"/>
      <c r="D3220" s="443"/>
      <c r="E3220" s="286" t="s">
        <v>285</v>
      </c>
      <c r="F3220" s="286" t="s">
        <v>285</v>
      </c>
      <c r="G3220" s="286" t="s">
        <v>285</v>
      </c>
      <c r="H3220" s="286">
        <v>184.10000000000946</v>
      </c>
      <c r="I3220" s="286">
        <v>0</v>
      </c>
      <c r="J3220" s="286">
        <v>0</v>
      </c>
      <c r="K3220" s="286"/>
      <c r="L3220" s="313"/>
      <c r="M3220" s="312">
        <f t="shared" si="66"/>
        <v>184.10000000000946</v>
      </c>
      <c r="N3220" s="443"/>
      <c r="O3220" s="443"/>
      <c r="P3220" s="443"/>
      <c r="Q3220" s="443"/>
      <c r="R3220" s="443"/>
      <c r="S3220" s="443"/>
      <c r="T3220" s="443"/>
      <c r="U3220" s="443"/>
      <c r="V3220" s="443"/>
      <c r="W3220" s="443"/>
    </row>
    <row r="3221" spans="1:23" ht="15">
      <c r="A3221" s="459" t="s">
        <v>871</v>
      </c>
      <c r="B3221" s="464" t="s">
        <v>828</v>
      </c>
      <c r="C3221" s="443"/>
      <c r="D3221" s="443"/>
      <c r="E3221" s="286" t="s">
        <v>285</v>
      </c>
      <c r="F3221" s="286" t="s">
        <v>285</v>
      </c>
      <c r="G3221" s="286" t="s">
        <v>285</v>
      </c>
      <c r="H3221" s="286">
        <v>111.54999999999927</v>
      </c>
      <c r="I3221" s="286">
        <v>0</v>
      </c>
      <c r="J3221" s="286">
        <v>0</v>
      </c>
      <c r="K3221" s="286"/>
      <c r="L3221" s="313"/>
      <c r="M3221" s="312">
        <f t="shared" si="66"/>
        <v>111.54999999999927</v>
      </c>
      <c r="N3221" s="443"/>
      <c r="O3221" s="443"/>
      <c r="P3221" s="443"/>
      <c r="Q3221" s="443"/>
      <c r="R3221" s="443"/>
      <c r="S3221" s="443"/>
      <c r="T3221" s="443"/>
      <c r="U3221" s="443"/>
      <c r="V3221" s="443"/>
      <c r="W3221" s="443"/>
    </row>
    <row r="3222" spans="1:23" ht="15">
      <c r="A3222" s="459" t="s">
        <v>872</v>
      </c>
      <c r="B3222" s="361" t="s">
        <v>1854</v>
      </c>
      <c r="C3222" s="446"/>
      <c r="D3222" s="446"/>
      <c r="E3222" s="286" t="s">
        <v>285</v>
      </c>
      <c r="F3222" s="286" t="s">
        <v>285</v>
      </c>
      <c r="G3222" s="286" t="s">
        <v>285</v>
      </c>
      <c r="H3222" s="286" t="s">
        <v>285</v>
      </c>
      <c r="I3222" s="286">
        <v>0</v>
      </c>
      <c r="J3222" s="286">
        <v>0</v>
      </c>
      <c r="K3222" s="286"/>
      <c r="L3222" s="313"/>
      <c r="M3222" s="312">
        <f t="shared" si="66"/>
        <v>0</v>
      </c>
      <c r="N3222" s="443"/>
      <c r="O3222" s="443"/>
      <c r="P3222" s="443"/>
      <c r="Q3222" s="443"/>
      <c r="R3222" s="443"/>
      <c r="S3222" s="443"/>
      <c r="T3222" s="443"/>
      <c r="U3222" s="443"/>
      <c r="V3222" s="443"/>
      <c r="W3222" s="443"/>
    </row>
    <row r="3223" spans="1:23" ht="15">
      <c r="A3223" s="459" t="s">
        <v>875</v>
      </c>
      <c r="B3223" s="361" t="s">
        <v>1849</v>
      </c>
      <c r="C3223" s="446"/>
      <c r="D3223" s="446"/>
      <c r="E3223" s="286" t="s">
        <v>285</v>
      </c>
      <c r="F3223" s="286" t="s">
        <v>285</v>
      </c>
      <c r="G3223" s="286" t="s">
        <v>285</v>
      </c>
      <c r="H3223" s="286" t="s">
        <v>285</v>
      </c>
      <c r="I3223" s="286">
        <v>0</v>
      </c>
      <c r="J3223" s="286">
        <v>0</v>
      </c>
      <c r="K3223" s="286"/>
      <c r="L3223" s="313"/>
      <c r="M3223" s="312">
        <f t="shared" si="66"/>
        <v>0</v>
      </c>
      <c r="N3223" s="443"/>
      <c r="O3223" s="443"/>
      <c r="P3223" s="443"/>
      <c r="Q3223" s="443"/>
      <c r="R3223" s="443"/>
      <c r="S3223" s="443"/>
      <c r="T3223" s="443"/>
      <c r="U3223" s="443"/>
      <c r="V3223" s="443"/>
      <c r="W3223" s="443"/>
    </row>
    <row r="3224" spans="1:23" ht="15">
      <c r="A3224" s="459" t="s">
        <v>1006</v>
      </c>
      <c r="B3224" s="361" t="s">
        <v>1844</v>
      </c>
      <c r="C3224" s="446"/>
      <c r="D3224" s="446"/>
      <c r="E3224" s="286" t="s">
        <v>285</v>
      </c>
      <c r="F3224" s="286" t="s">
        <v>285</v>
      </c>
      <c r="G3224" s="286" t="s">
        <v>285</v>
      </c>
      <c r="H3224" s="286" t="s">
        <v>285</v>
      </c>
      <c r="I3224" s="286">
        <v>0</v>
      </c>
      <c r="J3224" s="286">
        <v>0</v>
      </c>
      <c r="K3224" s="286"/>
      <c r="L3224" s="313"/>
      <c r="M3224" s="312">
        <f t="shared" si="66"/>
        <v>0</v>
      </c>
      <c r="N3224" s="443"/>
      <c r="O3224" s="443"/>
      <c r="P3224" s="443"/>
      <c r="Q3224" s="443"/>
      <c r="R3224" s="443"/>
      <c r="S3224" s="443"/>
      <c r="T3224" s="443"/>
      <c r="U3224" s="443"/>
      <c r="V3224" s="443"/>
      <c r="W3224" s="443"/>
    </row>
    <row r="3225" spans="1:23" ht="15">
      <c r="A3225" s="459" t="s">
        <v>1007</v>
      </c>
      <c r="B3225" s="361" t="s">
        <v>1850</v>
      </c>
      <c r="C3225" s="446"/>
      <c r="D3225" s="446"/>
      <c r="E3225" s="286" t="s">
        <v>285</v>
      </c>
      <c r="F3225" s="286" t="s">
        <v>285</v>
      </c>
      <c r="G3225" s="286" t="s">
        <v>285</v>
      </c>
      <c r="H3225" s="286" t="s">
        <v>285</v>
      </c>
      <c r="I3225" s="286">
        <v>0</v>
      </c>
      <c r="J3225" s="286">
        <v>0</v>
      </c>
      <c r="K3225" s="286"/>
      <c r="L3225" s="313"/>
      <c r="M3225" s="312">
        <f t="shared" si="66"/>
        <v>0</v>
      </c>
      <c r="N3225" s="443"/>
      <c r="O3225" s="443"/>
      <c r="P3225" s="443"/>
      <c r="Q3225" s="443"/>
      <c r="R3225" s="443"/>
      <c r="S3225" s="443"/>
      <c r="T3225" s="443"/>
      <c r="U3225" s="443"/>
      <c r="V3225" s="443"/>
      <c r="W3225" s="443"/>
    </row>
    <row r="3226" spans="1:23" ht="15">
      <c r="A3226" s="459" t="s">
        <v>1008</v>
      </c>
      <c r="B3226" s="361" t="s">
        <v>1852</v>
      </c>
      <c r="C3226" s="446"/>
      <c r="D3226" s="446"/>
      <c r="E3226" s="286" t="s">
        <v>285</v>
      </c>
      <c r="F3226" s="286" t="s">
        <v>285</v>
      </c>
      <c r="G3226" s="286" t="s">
        <v>285</v>
      </c>
      <c r="H3226" s="286" t="s">
        <v>285</v>
      </c>
      <c r="I3226" s="286">
        <v>0</v>
      </c>
      <c r="J3226" s="286">
        <v>0</v>
      </c>
      <c r="K3226" s="286"/>
      <c r="L3226" s="313"/>
      <c r="M3226" s="312">
        <f t="shared" si="66"/>
        <v>0</v>
      </c>
      <c r="N3226" s="443"/>
      <c r="O3226" s="443"/>
      <c r="P3226" s="443"/>
      <c r="Q3226" s="443"/>
      <c r="R3226" s="443"/>
      <c r="S3226" s="443"/>
      <c r="T3226" s="443"/>
      <c r="U3226" s="443"/>
      <c r="V3226" s="443"/>
      <c r="W3226" s="443"/>
    </row>
    <row r="3227" spans="1:23" ht="15">
      <c r="A3227" s="459" t="s">
        <v>1009</v>
      </c>
      <c r="B3227" s="343" t="s">
        <v>1837</v>
      </c>
      <c r="C3227" s="446"/>
      <c r="D3227" s="446"/>
      <c r="E3227" s="286" t="s">
        <v>285</v>
      </c>
      <c r="F3227" s="286" t="s">
        <v>285</v>
      </c>
      <c r="G3227" s="286" t="s">
        <v>285</v>
      </c>
      <c r="H3227" s="286" t="s">
        <v>285</v>
      </c>
      <c r="I3227" s="286">
        <v>0</v>
      </c>
      <c r="J3227" s="286">
        <v>0</v>
      </c>
      <c r="K3227" s="286"/>
      <c r="L3227" s="313"/>
      <c r="M3227" s="312">
        <f t="shared" si="66"/>
        <v>0</v>
      </c>
      <c r="N3227" s="443"/>
      <c r="O3227" s="443"/>
      <c r="P3227" s="443"/>
      <c r="Q3227" s="443"/>
      <c r="R3227" s="443"/>
      <c r="S3227" s="443"/>
      <c r="T3227" s="443"/>
      <c r="U3227" s="443"/>
      <c r="V3227" s="443"/>
      <c r="W3227" s="443"/>
    </row>
    <row r="3228" spans="1:23" ht="15">
      <c r="A3228" s="459" t="s">
        <v>1010</v>
      </c>
      <c r="B3228" s="361" t="s">
        <v>1839</v>
      </c>
      <c r="C3228" s="446"/>
      <c r="D3228" s="446"/>
      <c r="E3228" s="286" t="s">
        <v>285</v>
      </c>
      <c r="F3228" s="286" t="s">
        <v>285</v>
      </c>
      <c r="G3228" s="286" t="s">
        <v>285</v>
      </c>
      <c r="H3228" s="286" t="s">
        <v>285</v>
      </c>
      <c r="I3228" s="286">
        <v>0</v>
      </c>
      <c r="J3228" s="286">
        <v>0</v>
      </c>
      <c r="K3228" s="286"/>
      <c r="L3228" s="313"/>
      <c r="M3228" s="312">
        <f t="shared" ref="M3228:M3247" si="67">SUM(E3228:I3228)</f>
        <v>0</v>
      </c>
      <c r="N3228" s="443"/>
      <c r="O3228" s="443"/>
      <c r="P3228" s="443"/>
      <c r="Q3228" s="443"/>
      <c r="R3228" s="443"/>
      <c r="S3228" s="443"/>
      <c r="T3228" s="443"/>
      <c r="U3228" s="443"/>
      <c r="V3228" s="443"/>
      <c r="W3228" s="443"/>
    </row>
    <row r="3229" spans="1:23" ht="15">
      <c r="A3229" s="459" t="s">
        <v>1011</v>
      </c>
      <c r="B3229" s="361" t="s">
        <v>1842</v>
      </c>
      <c r="C3229" s="446"/>
      <c r="D3229" s="446"/>
      <c r="E3229" s="286" t="s">
        <v>285</v>
      </c>
      <c r="F3229" s="286" t="s">
        <v>285</v>
      </c>
      <c r="G3229" s="286" t="s">
        <v>285</v>
      </c>
      <c r="H3229" s="286" t="s">
        <v>285</v>
      </c>
      <c r="I3229" s="286">
        <v>0</v>
      </c>
      <c r="J3229" s="286">
        <v>0</v>
      </c>
      <c r="K3229" s="286"/>
      <c r="L3229" s="313"/>
      <c r="M3229" s="312">
        <f t="shared" si="67"/>
        <v>0</v>
      </c>
      <c r="N3229" s="443"/>
      <c r="O3229" s="443"/>
      <c r="P3229" s="443"/>
      <c r="Q3229" s="443"/>
      <c r="R3229" s="443"/>
      <c r="S3229" s="443"/>
      <c r="T3229" s="443"/>
      <c r="U3229" s="443"/>
      <c r="V3229" s="443"/>
      <c r="W3229" s="443"/>
    </row>
    <row r="3230" spans="1:23" ht="15">
      <c r="A3230" s="459" t="s">
        <v>1012</v>
      </c>
      <c r="B3230" s="361" t="s">
        <v>1841</v>
      </c>
      <c r="C3230" s="446"/>
      <c r="D3230" s="446"/>
      <c r="E3230" s="286" t="s">
        <v>285</v>
      </c>
      <c r="F3230" s="286" t="s">
        <v>285</v>
      </c>
      <c r="G3230" s="286" t="s">
        <v>285</v>
      </c>
      <c r="H3230" s="286" t="s">
        <v>285</v>
      </c>
      <c r="I3230" s="286">
        <v>0</v>
      </c>
      <c r="J3230" s="286">
        <v>0</v>
      </c>
      <c r="K3230" s="286"/>
      <c r="L3230" s="313"/>
      <c r="M3230" s="312">
        <f t="shared" si="67"/>
        <v>0</v>
      </c>
      <c r="N3230" s="443"/>
      <c r="O3230" s="443"/>
      <c r="P3230" s="443"/>
      <c r="Q3230" s="443"/>
      <c r="R3230" s="443"/>
      <c r="S3230" s="443"/>
      <c r="T3230" s="443"/>
      <c r="U3230" s="443"/>
      <c r="V3230" s="443"/>
      <c r="W3230" s="443"/>
    </row>
    <row r="3231" spans="1:23" ht="15">
      <c r="A3231" s="459" t="s">
        <v>1013</v>
      </c>
      <c r="B3231" s="361" t="s">
        <v>1851</v>
      </c>
      <c r="C3231" s="446"/>
      <c r="D3231" s="446"/>
      <c r="E3231" s="286" t="s">
        <v>285</v>
      </c>
      <c r="F3231" s="286" t="s">
        <v>285</v>
      </c>
      <c r="G3231" s="286" t="s">
        <v>285</v>
      </c>
      <c r="H3231" s="286" t="s">
        <v>285</v>
      </c>
      <c r="I3231" s="286">
        <v>0</v>
      </c>
      <c r="J3231" s="286">
        <v>0</v>
      </c>
      <c r="K3231" s="286"/>
      <c r="L3231" s="313"/>
      <c r="M3231" s="312">
        <f t="shared" si="67"/>
        <v>0</v>
      </c>
      <c r="N3231" s="443"/>
      <c r="O3231" s="443"/>
      <c r="P3231" s="443"/>
      <c r="Q3231" s="443"/>
      <c r="R3231" s="443"/>
      <c r="S3231" s="443"/>
      <c r="T3231" s="443"/>
      <c r="U3231" s="443"/>
      <c r="V3231" s="443"/>
      <c r="W3231" s="443"/>
    </row>
    <row r="3232" spans="1:23" ht="15">
      <c r="A3232" s="459" t="s">
        <v>1014</v>
      </c>
      <c r="B3232" s="361" t="s">
        <v>1858</v>
      </c>
      <c r="C3232" s="446"/>
      <c r="D3232" s="446"/>
      <c r="E3232" s="286" t="s">
        <v>285</v>
      </c>
      <c r="F3232" s="286" t="s">
        <v>285</v>
      </c>
      <c r="G3232" s="286" t="s">
        <v>285</v>
      </c>
      <c r="H3232" s="286" t="s">
        <v>285</v>
      </c>
      <c r="I3232" s="286">
        <v>0</v>
      </c>
      <c r="J3232" s="286">
        <v>0</v>
      </c>
      <c r="K3232" s="286"/>
      <c r="L3232" s="313"/>
      <c r="M3232" s="312">
        <f t="shared" si="67"/>
        <v>0</v>
      </c>
      <c r="N3232" s="443"/>
      <c r="O3232" s="443"/>
      <c r="P3232" s="443"/>
      <c r="Q3232" s="443"/>
      <c r="R3232" s="443"/>
      <c r="S3232" s="443"/>
      <c r="T3232" s="443"/>
      <c r="U3232" s="443"/>
      <c r="V3232" s="443"/>
      <c r="W3232" s="443"/>
    </row>
    <row r="3233" spans="1:23" ht="15">
      <c r="A3233" s="459" t="s">
        <v>1015</v>
      </c>
      <c r="B3233" s="361" t="s">
        <v>1848</v>
      </c>
      <c r="C3233" s="446"/>
      <c r="D3233" s="446"/>
      <c r="E3233" s="286" t="s">
        <v>285</v>
      </c>
      <c r="F3233" s="286" t="s">
        <v>285</v>
      </c>
      <c r="G3233" s="286" t="s">
        <v>285</v>
      </c>
      <c r="H3233" s="286" t="s">
        <v>285</v>
      </c>
      <c r="I3233" s="286">
        <v>0</v>
      </c>
      <c r="J3233" s="286">
        <v>0</v>
      </c>
      <c r="K3233" s="286"/>
      <c r="L3233" s="313"/>
      <c r="M3233" s="312">
        <f t="shared" si="67"/>
        <v>0</v>
      </c>
      <c r="N3233" s="443"/>
      <c r="O3233" s="443"/>
      <c r="P3233" s="443"/>
      <c r="Q3233" s="443"/>
      <c r="R3233" s="443"/>
      <c r="S3233" s="443"/>
      <c r="T3233" s="443"/>
      <c r="U3233" s="443"/>
      <c r="V3233" s="443"/>
      <c r="W3233" s="443"/>
    </row>
    <row r="3234" spans="1:23" ht="15">
      <c r="A3234" s="459" t="s">
        <v>1016</v>
      </c>
      <c r="B3234" s="361" t="s">
        <v>1853</v>
      </c>
      <c r="C3234" s="446"/>
      <c r="D3234" s="446"/>
      <c r="E3234" s="286" t="s">
        <v>285</v>
      </c>
      <c r="F3234" s="286" t="s">
        <v>285</v>
      </c>
      <c r="G3234" s="286" t="s">
        <v>285</v>
      </c>
      <c r="H3234" s="286" t="s">
        <v>285</v>
      </c>
      <c r="I3234" s="286">
        <v>0</v>
      </c>
      <c r="J3234" s="286">
        <v>0</v>
      </c>
      <c r="K3234" s="286"/>
      <c r="L3234" s="313"/>
      <c r="M3234" s="312">
        <f t="shared" si="67"/>
        <v>0</v>
      </c>
      <c r="N3234" s="443"/>
      <c r="O3234" s="443"/>
      <c r="P3234" s="443"/>
      <c r="Q3234" s="443"/>
      <c r="R3234" s="443"/>
      <c r="S3234" s="443"/>
      <c r="T3234" s="443"/>
      <c r="U3234" s="443"/>
      <c r="V3234" s="443"/>
      <c r="W3234" s="443"/>
    </row>
    <row r="3235" spans="1:23" ht="15">
      <c r="A3235" s="459" t="s">
        <v>1017</v>
      </c>
      <c r="B3235" s="361" t="s">
        <v>1847</v>
      </c>
      <c r="C3235" s="446"/>
      <c r="D3235" s="446"/>
      <c r="E3235" s="286" t="s">
        <v>285</v>
      </c>
      <c r="F3235" s="286" t="s">
        <v>285</v>
      </c>
      <c r="G3235" s="286" t="s">
        <v>285</v>
      </c>
      <c r="H3235" s="286" t="s">
        <v>285</v>
      </c>
      <c r="I3235" s="286">
        <v>0</v>
      </c>
      <c r="J3235" s="286">
        <v>0</v>
      </c>
      <c r="K3235" s="286"/>
      <c r="L3235" s="313"/>
      <c r="M3235" s="312">
        <f t="shared" si="67"/>
        <v>0</v>
      </c>
      <c r="N3235" s="443"/>
      <c r="O3235" s="443"/>
      <c r="P3235" s="443"/>
      <c r="Q3235" s="443"/>
      <c r="R3235" s="443"/>
      <c r="S3235" s="443"/>
      <c r="T3235" s="443"/>
      <c r="U3235" s="443"/>
      <c r="V3235" s="443"/>
      <c r="W3235" s="443"/>
    </row>
    <row r="3236" spans="1:23" ht="15">
      <c r="A3236" s="459" t="s">
        <v>1018</v>
      </c>
      <c r="B3236" s="361" t="s">
        <v>1857</v>
      </c>
      <c r="C3236" s="446"/>
      <c r="D3236" s="446"/>
      <c r="E3236" s="286" t="s">
        <v>285</v>
      </c>
      <c r="F3236" s="286" t="s">
        <v>285</v>
      </c>
      <c r="G3236" s="286" t="s">
        <v>285</v>
      </c>
      <c r="H3236" s="286" t="s">
        <v>285</v>
      </c>
      <c r="I3236" s="286">
        <v>0</v>
      </c>
      <c r="J3236" s="286">
        <v>0</v>
      </c>
      <c r="K3236" s="286"/>
      <c r="L3236" s="313"/>
      <c r="M3236" s="312">
        <f t="shared" si="67"/>
        <v>0</v>
      </c>
      <c r="N3236" s="443"/>
      <c r="O3236" s="443"/>
      <c r="P3236" s="443"/>
      <c r="Q3236" s="443"/>
      <c r="R3236" s="443"/>
      <c r="S3236" s="443"/>
      <c r="T3236" s="443"/>
      <c r="U3236" s="443"/>
      <c r="V3236" s="443"/>
      <c r="W3236" s="443"/>
    </row>
    <row r="3237" spans="1:23" ht="15">
      <c r="A3237" s="459" t="s">
        <v>1019</v>
      </c>
      <c r="B3237" s="361" t="s">
        <v>1845</v>
      </c>
      <c r="C3237" s="446"/>
      <c r="D3237" s="446"/>
      <c r="E3237" s="286" t="s">
        <v>285</v>
      </c>
      <c r="F3237" s="286" t="s">
        <v>285</v>
      </c>
      <c r="G3237" s="286" t="s">
        <v>285</v>
      </c>
      <c r="H3237" s="286" t="s">
        <v>285</v>
      </c>
      <c r="I3237" s="286">
        <v>0</v>
      </c>
      <c r="J3237" s="286">
        <v>0</v>
      </c>
      <c r="K3237" s="286"/>
      <c r="L3237" s="313"/>
      <c r="M3237" s="312">
        <f t="shared" si="67"/>
        <v>0</v>
      </c>
      <c r="N3237" s="443"/>
      <c r="O3237" s="443"/>
      <c r="P3237" s="443"/>
      <c r="Q3237" s="443"/>
      <c r="R3237" s="443"/>
      <c r="S3237" s="443"/>
      <c r="T3237" s="443"/>
      <c r="U3237" s="443"/>
      <c r="V3237" s="443"/>
      <c r="W3237" s="443"/>
    </row>
    <row r="3238" spans="1:23" ht="15">
      <c r="A3238" s="459" t="s">
        <v>1020</v>
      </c>
      <c r="B3238" s="361" t="s">
        <v>1873</v>
      </c>
      <c r="C3238" s="446"/>
      <c r="D3238" s="446"/>
      <c r="E3238" s="286" t="s">
        <v>285</v>
      </c>
      <c r="F3238" s="286" t="s">
        <v>285</v>
      </c>
      <c r="G3238" s="286" t="s">
        <v>285</v>
      </c>
      <c r="H3238" s="286" t="s">
        <v>285</v>
      </c>
      <c r="I3238" s="286">
        <v>0</v>
      </c>
      <c r="J3238" s="286">
        <v>0</v>
      </c>
      <c r="K3238" s="286"/>
      <c r="L3238" s="313"/>
      <c r="M3238" s="312">
        <f t="shared" si="67"/>
        <v>0</v>
      </c>
      <c r="N3238" s="443"/>
      <c r="O3238" s="443"/>
      <c r="P3238" s="443"/>
      <c r="Q3238" s="443"/>
      <c r="R3238" s="443"/>
      <c r="S3238" s="443"/>
      <c r="T3238" s="443"/>
      <c r="U3238" s="443"/>
      <c r="V3238" s="443"/>
      <c r="W3238" s="443"/>
    </row>
    <row r="3239" spans="1:23" ht="15">
      <c r="A3239" s="459" t="s">
        <v>1021</v>
      </c>
      <c r="B3239" s="343" t="s">
        <v>1859</v>
      </c>
      <c r="C3239" s="446"/>
      <c r="D3239" s="446"/>
      <c r="E3239" s="286" t="s">
        <v>285</v>
      </c>
      <c r="F3239" s="286" t="s">
        <v>285</v>
      </c>
      <c r="G3239" s="286" t="s">
        <v>285</v>
      </c>
      <c r="H3239" s="286" t="s">
        <v>285</v>
      </c>
      <c r="I3239" s="286">
        <v>0</v>
      </c>
      <c r="J3239" s="286">
        <v>0</v>
      </c>
      <c r="K3239" s="286"/>
      <c r="L3239" s="313"/>
      <c r="M3239" s="312">
        <f t="shared" si="67"/>
        <v>0</v>
      </c>
      <c r="N3239" s="443"/>
      <c r="O3239" s="443"/>
      <c r="P3239" s="443"/>
      <c r="Q3239" s="443"/>
      <c r="R3239" s="443"/>
      <c r="S3239" s="443"/>
      <c r="T3239" s="443"/>
      <c r="U3239" s="443"/>
      <c r="V3239" s="443"/>
      <c r="W3239" s="443"/>
    </row>
    <row r="3240" spans="1:23" ht="15">
      <c r="A3240" s="459" t="s">
        <v>1022</v>
      </c>
      <c r="B3240" s="361" t="s">
        <v>1856</v>
      </c>
      <c r="C3240" s="446"/>
      <c r="D3240" s="446"/>
      <c r="E3240" s="286" t="s">
        <v>285</v>
      </c>
      <c r="F3240" s="286" t="s">
        <v>285</v>
      </c>
      <c r="G3240" s="286" t="s">
        <v>285</v>
      </c>
      <c r="H3240" s="286" t="s">
        <v>285</v>
      </c>
      <c r="I3240" s="286">
        <v>0</v>
      </c>
      <c r="J3240" s="286">
        <v>0</v>
      </c>
      <c r="K3240" s="286"/>
      <c r="L3240" s="313"/>
      <c r="M3240" s="312">
        <f t="shared" si="67"/>
        <v>0</v>
      </c>
      <c r="N3240" s="443"/>
      <c r="O3240" s="443"/>
      <c r="P3240" s="443"/>
      <c r="Q3240" s="443"/>
      <c r="R3240" s="443"/>
      <c r="S3240" s="443"/>
      <c r="T3240" s="443"/>
      <c r="U3240" s="443"/>
      <c r="V3240" s="443"/>
      <c r="W3240" s="443"/>
    </row>
    <row r="3241" spans="1:23" ht="15">
      <c r="A3241" s="459" t="s">
        <v>1023</v>
      </c>
      <c r="B3241" s="361" t="s">
        <v>1855</v>
      </c>
      <c r="C3241" s="446"/>
      <c r="D3241" s="446"/>
      <c r="E3241" s="286" t="s">
        <v>285</v>
      </c>
      <c r="F3241" s="286" t="s">
        <v>285</v>
      </c>
      <c r="G3241" s="286" t="s">
        <v>285</v>
      </c>
      <c r="H3241" s="286" t="s">
        <v>285</v>
      </c>
      <c r="I3241" s="286">
        <v>0</v>
      </c>
      <c r="J3241" s="286">
        <v>0</v>
      </c>
      <c r="K3241" s="286"/>
      <c r="L3241" s="313"/>
      <c r="M3241" s="312">
        <f t="shared" si="67"/>
        <v>0</v>
      </c>
      <c r="N3241" s="443"/>
      <c r="O3241" s="443"/>
      <c r="P3241" s="443"/>
      <c r="Q3241" s="443"/>
      <c r="R3241" s="443"/>
      <c r="S3241" s="443"/>
      <c r="T3241" s="443"/>
      <c r="U3241" s="443"/>
      <c r="V3241" s="443"/>
      <c r="W3241" s="443"/>
    </row>
    <row r="3242" spans="1:23" ht="15">
      <c r="A3242" s="459" t="s">
        <v>1024</v>
      </c>
      <c r="B3242" s="530" t="s">
        <v>2245</v>
      </c>
      <c r="C3242" s="446"/>
      <c r="D3242" s="446"/>
      <c r="E3242" s="286" t="s">
        <v>285</v>
      </c>
      <c r="F3242" s="286" t="s">
        <v>285</v>
      </c>
      <c r="G3242" s="286" t="s">
        <v>285</v>
      </c>
      <c r="H3242" s="286" t="s">
        <v>285</v>
      </c>
      <c r="I3242" s="286">
        <v>0</v>
      </c>
      <c r="J3242" s="286">
        <v>0</v>
      </c>
      <c r="K3242" s="286"/>
      <c r="L3242" s="313"/>
      <c r="M3242" s="312">
        <f t="shared" ref="M3242:M3251" si="68">SUM(E3242:J3242)</f>
        <v>0</v>
      </c>
      <c r="N3242" s="443"/>
      <c r="O3242" s="443"/>
      <c r="P3242" s="443"/>
      <c r="Q3242" s="443"/>
      <c r="R3242" s="443"/>
      <c r="S3242" s="443"/>
      <c r="T3242" s="443"/>
      <c r="U3242" s="443"/>
      <c r="V3242" s="443"/>
      <c r="W3242" s="443"/>
    </row>
    <row r="3243" spans="1:23" ht="15">
      <c r="A3243" s="459" t="s">
        <v>1025</v>
      </c>
      <c r="B3243" s="530" t="s">
        <v>2238</v>
      </c>
      <c r="C3243" s="446"/>
      <c r="D3243" s="446"/>
      <c r="E3243" s="286" t="s">
        <v>285</v>
      </c>
      <c r="F3243" s="286" t="s">
        <v>285</v>
      </c>
      <c r="G3243" s="286" t="s">
        <v>285</v>
      </c>
      <c r="H3243" s="286" t="s">
        <v>285</v>
      </c>
      <c r="I3243" s="286">
        <v>0</v>
      </c>
      <c r="J3243" s="286">
        <v>0</v>
      </c>
      <c r="K3243" s="286"/>
      <c r="L3243" s="313"/>
      <c r="M3243" s="312">
        <f t="shared" si="68"/>
        <v>0</v>
      </c>
      <c r="N3243" s="443"/>
      <c r="O3243" s="443"/>
      <c r="P3243" s="443"/>
      <c r="Q3243" s="443"/>
      <c r="R3243" s="443"/>
      <c r="S3243" s="443"/>
      <c r="T3243" s="443"/>
      <c r="U3243" s="443"/>
      <c r="V3243" s="443"/>
      <c r="W3243" s="443"/>
    </row>
    <row r="3244" spans="1:23" ht="15">
      <c r="A3244" s="459" t="s">
        <v>1026</v>
      </c>
      <c r="B3244" s="530" t="s">
        <v>2244</v>
      </c>
      <c r="C3244" s="446"/>
      <c r="D3244" s="446"/>
      <c r="E3244" s="286" t="s">
        <v>285</v>
      </c>
      <c r="F3244" s="286" t="s">
        <v>285</v>
      </c>
      <c r="G3244" s="286" t="s">
        <v>285</v>
      </c>
      <c r="H3244" s="286" t="s">
        <v>285</v>
      </c>
      <c r="I3244" s="286">
        <v>0</v>
      </c>
      <c r="J3244" s="286">
        <v>0</v>
      </c>
      <c r="K3244" s="286"/>
      <c r="L3244" s="313"/>
      <c r="M3244" s="312">
        <f t="shared" si="68"/>
        <v>0</v>
      </c>
      <c r="N3244" s="443"/>
      <c r="O3244" s="443"/>
      <c r="P3244" s="443"/>
      <c r="Q3244" s="443"/>
      <c r="R3244" s="443"/>
      <c r="S3244" s="443"/>
      <c r="T3244" s="443"/>
      <c r="U3244" s="443"/>
      <c r="V3244" s="443"/>
      <c r="W3244" s="443"/>
    </row>
    <row r="3245" spans="1:23" ht="15">
      <c r="A3245" s="459" t="s">
        <v>1027</v>
      </c>
      <c r="B3245" s="530" t="s">
        <v>2241</v>
      </c>
      <c r="C3245" s="446"/>
      <c r="D3245" s="446"/>
      <c r="E3245" s="286" t="s">
        <v>285</v>
      </c>
      <c r="F3245" s="286" t="s">
        <v>285</v>
      </c>
      <c r="G3245" s="286" t="s">
        <v>285</v>
      </c>
      <c r="H3245" s="286" t="s">
        <v>285</v>
      </c>
      <c r="I3245" s="286">
        <v>0</v>
      </c>
      <c r="J3245" s="286">
        <v>0</v>
      </c>
      <c r="K3245" s="286"/>
      <c r="L3245" s="313"/>
      <c r="M3245" s="312">
        <f t="shared" si="68"/>
        <v>0</v>
      </c>
      <c r="N3245" s="443"/>
      <c r="O3245" s="443"/>
      <c r="P3245" s="443"/>
      <c r="Q3245" s="443"/>
      <c r="R3245" s="443"/>
      <c r="S3245" s="443"/>
      <c r="T3245" s="443"/>
      <c r="U3245" s="443"/>
      <c r="V3245" s="443"/>
      <c r="W3245" s="443"/>
    </row>
    <row r="3246" spans="1:23" ht="15">
      <c r="A3246" s="459" t="s">
        <v>1028</v>
      </c>
      <c r="B3246" s="530" t="s">
        <v>2239</v>
      </c>
      <c r="C3246" s="446"/>
      <c r="D3246" s="446"/>
      <c r="E3246" s="286" t="s">
        <v>285</v>
      </c>
      <c r="F3246" s="286" t="s">
        <v>285</v>
      </c>
      <c r="G3246" s="286" t="s">
        <v>285</v>
      </c>
      <c r="H3246" s="286" t="s">
        <v>285</v>
      </c>
      <c r="I3246" s="286">
        <v>0</v>
      </c>
      <c r="J3246" s="286">
        <v>0</v>
      </c>
      <c r="K3246" s="286"/>
      <c r="L3246" s="313"/>
      <c r="M3246" s="312">
        <f t="shared" si="68"/>
        <v>0</v>
      </c>
      <c r="N3246" s="443"/>
      <c r="O3246" s="443"/>
      <c r="P3246" s="443"/>
      <c r="Q3246" s="443"/>
      <c r="R3246" s="443"/>
      <c r="S3246" s="443"/>
      <c r="T3246" s="443"/>
      <c r="U3246" s="443"/>
      <c r="V3246" s="443"/>
      <c r="W3246" s="443"/>
    </row>
    <row r="3247" spans="1:23" ht="15">
      <c r="A3247" s="459" t="s">
        <v>1029</v>
      </c>
      <c r="B3247" s="530" t="s">
        <v>2256</v>
      </c>
      <c r="C3247" s="446"/>
      <c r="D3247" s="446"/>
      <c r="E3247" s="286" t="s">
        <v>285</v>
      </c>
      <c r="F3247" s="286" t="s">
        <v>285</v>
      </c>
      <c r="G3247" s="286" t="s">
        <v>285</v>
      </c>
      <c r="H3247" s="286" t="s">
        <v>285</v>
      </c>
      <c r="I3247" s="286">
        <v>0</v>
      </c>
      <c r="J3247" s="286">
        <v>0</v>
      </c>
      <c r="K3247" s="286"/>
      <c r="L3247" s="313"/>
      <c r="M3247" s="312">
        <f t="shared" si="68"/>
        <v>0</v>
      </c>
      <c r="N3247" s="443"/>
      <c r="O3247" s="443"/>
      <c r="P3247" s="443"/>
      <c r="Q3247" s="443"/>
      <c r="R3247" s="443"/>
      <c r="S3247" s="443"/>
      <c r="T3247" s="443"/>
      <c r="U3247" s="443"/>
      <c r="V3247" s="443"/>
      <c r="W3247" s="443"/>
    </row>
    <row r="3248" spans="1:23" ht="15">
      <c r="A3248" s="459" t="s">
        <v>1030</v>
      </c>
      <c r="B3248" s="530" t="s">
        <v>2246</v>
      </c>
      <c r="C3248" s="446"/>
      <c r="D3248" s="446"/>
      <c r="E3248" s="286" t="s">
        <v>285</v>
      </c>
      <c r="F3248" s="286" t="s">
        <v>285</v>
      </c>
      <c r="G3248" s="286" t="s">
        <v>285</v>
      </c>
      <c r="H3248" s="286" t="s">
        <v>285</v>
      </c>
      <c r="I3248" s="286">
        <v>0</v>
      </c>
      <c r="J3248" s="286">
        <v>0</v>
      </c>
      <c r="K3248" s="286"/>
      <c r="L3248" s="313"/>
      <c r="M3248" s="312">
        <f t="shared" si="68"/>
        <v>0</v>
      </c>
      <c r="N3248" s="443"/>
      <c r="O3248" s="443"/>
      <c r="P3248" s="443"/>
      <c r="Q3248" s="443"/>
      <c r="R3248" s="443"/>
      <c r="S3248" s="443"/>
      <c r="T3248" s="443"/>
      <c r="U3248" s="443"/>
      <c r="V3248" s="443"/>
      <c r="W3248" s="443"/>
    </row>
    <row r="3249" spans="1:23" ht="15">
      <c r="A3249" s="459" t="s">
        <v>1031</v>
      </c>
      <c r="B3249" s="530" t="s">
        <v>2242</v>
      </c>
      <c r="C3249" s="446"/>
      <c r="D3249" s="446"/>
      <c r="E3249" s="286" t="s">
        <v>285</v>
      </c>
      <c r="F3249" s="286" t="s">
        <v>285</v>
      </c>
      <c r="G3249" s="286" t="s">
        <v>285</v>
      </c>
      <c r="H3249" s="286" t="s">
        <v>285</v>
      </c>
      <c r="I3249" s="286">
        <v>0</v>
      </c>
      <c r="J3249" s="286">
        <v>0</v>
      </c>
      <c r="K3249" s="286"/>
      <c r="L3249" s="313"/>
      <c r="M3249" s="312">
        <f t="shared" si="68"/>
        <v>0</v>
      </c>
      <c r="N3249" s="443"/>
      <c r="O3249" s="443"/>
      <c r="P3249" s="443"/>
      <c r="Q3249" s="443"/>
      <c r="R3249" s="443"/>
      <c r="S3249" s="443"/>
      <c r="T3249" s="443"/>
      <c r="U3249" s="443"/>
      <c r="V3249" s="443"/>
      <c r="W3249" s="443"/>
    </row>
    <row r="3250" spans="1:23" ht="15">
      <c r="A3250" s="459" t="s">
        <v>1032</v>
      </c>
      <c r="B3250" s="530" t="s">
        <v>2237</v>
      </c>
      <c r="C3250" s="446"/>
      <c r="D3250" s="446"/>
      <c r="E3250" s="286" t="s">
        <v>285</v>
      </c>
      <c r="F3250" s="286" t="s">
        <v>285</v>
      </c>
      <c r="G3250" s="286" t="s">
        <v>285</v>
      </c>
      <c r="H3250" s="286" t="s">
        <v>285</v>
      </c>
      <c r="I3250" s="286">
        <v>0</v>
      </c>
      <c r="J3250" s="286">
        <v>0</v>
      </c>
      <c r="K3250" s="286"/>
      <c r="L3250" s="313"/>
      <c r="M3250" s="312">
        <f t="shared" si="68"/>
        <v>0</v>
      </c>
      <c r="N3250" s="443"/>
      <c r="O3250" s="443"/>
      <c r="P3250" s="443"/>
      <c r="Q3250" s="443"/>
      <c r="R3250" s="443"/>
      <c r="S3250" s="443"/>
      <c r="T3250" s="443"/>
      <c r="U3250" s="443"/>
      <c r="V3250" s="443"/>
      <c r="W3250" s="443"/>
    </row>
    <row r="3251" spans="1:23" ht="15">
      <c r="A3251" s="459" t="s">
        <v>1033</v>
      </c>
      <c r="B3251" s="530" t="s">
        <v>2243</v>
      </c>
      <c r="C3251" s="446"/>
      <c r="D3251" s="446"/>
      <c r="E3251" s="286" t="s">
        <v>285</v>
      </c>
      <c r="F3251" s="286" t="s">
        <v>285</v>
      </c>
      <c r="G3251" s="286" t="s">
        <v>285</v>
      </c>
      <c r="H3251" s="286" t="s">
        <v>285</v>
      </c>
      <c r="I3251" s="286">
        <v>0</v>
      </c>
      <c r="J3251" s="286">
        <v>0</v>
      </c>
      <c r="K3251" s="286"/>
      <c r="L3251" s="313"/>
      <c r="M3251" s="312">
        <f t="shared" si="68"/>
        <v>0</v>
      </c>
      <c r="N3251" s="443"/>
      <c r="O3251" s="443"/>
      <c r="P3251" s="443"/>
      <c r="Q3251" s="443"/>
      <c r="R3251" s="443"/>
      <c r="S3251" s="443"/>
      <c r="T3251" s="443"/>
      <c r="U3251" s="443"/>
      <c r="V3251" s="443"/>
      <c r="W3251" s="443"/>
    </row>
    <row r="3252" spans="1:23" ht="15">
      <c r="A3252" s="459"/>
      <c r="B3252" s="464"/>
      <c r="C3252" s="443"/>
      <c r="D3252" s="443"/>
      <c r="E3252" s="286"/>
      <c r="F3252" s="286"/>
      <c r="G3252" s="286"/>
      <c r="H3252" s="286"/>
      <c r="I3252" s="443"/>
      <c r="J3252" s="443"/>
      <c r="K3252" s="443"/>
      <c r="L3252" s="313"/>
      <c r="M3252" s="312"/>
      <c r="N3252" s="443"/>
      <c r="O3252" s="443"/>
      <c r="P3252" s="443"/>
      <c r="Q3252" s="443"/>
      <c r="R3252" s="443"/>
      <c r="S3252" s="443"/>
      <c r="T3252" s="443"/>
      <c r="U3252" s="443"/>
      <c r="V3252" s="443"/>
      <c r="W3252" s="443"/>
    </row>
    <row r="3253" spans="1:23" ht="15">
      <c r="A3253" s="459"/>
      <c r="B3253" s="464"/>
      <c r="C3253" s="443"/>
      <c r="D3253" s="443"/>
      <c r="E3253" s="286"/>
      <c r="F3253" s="443"/>
      <c r="G3253" s="443"/>
      <c r="H3253" s="443"/>
      <c r="I3253" s="443"/>
      <c r="J3253" s="443"/>
      <c r="K3253" s="443"/>
      <c r="L3253" s="313"/>
      <c r="M3253" s="313"/>
      <c r="N3253" s="443"/>
      <c r="O3253" s="443"/>
      <c r="P3253" s="443"/>
      <c r="Q3253" s="443"/>
      <c r="R3253" s="443"/>
      <c r="S3253" s="443"/>
      <c r="T3253" s="443"/>
      <c r="U3253" s="443"/>
      <c r="V3253" s="443"/>
      <c r="W3253" s="443"/>
    </row>
    <row r="3254" spans="1:23" ht="15">
      <c r="A3254" s="459"/>
      <c r="B3254" s="464"/>
      <c r="C3254" s="443"/>
      <c r="D3254" s="443"/>
      <c r="E3254" s="286"/>
      <c r="F3254" s="443"/>
      <c r="G3254" s="443"/>
      <c r="H3254" s="443"/>
      <c r="I3254" s="443"/>
      <c r="J3254" s="443"/>
      <c r="K3254" s="443"/>
      <c r="L3254" s="313"/>
      <c r="M3254" s="313"/>
      <c r="N3254" s="443"/>
      <c r="O3254" s="443"/>
      <c r="P3254" s="443"/>
      <c r="Q3254" s="443"/>
      <c r="R3254" s="443"/>
      <c r="S3254" s="443"/>
      <c r="T3254" s="443"/>
      <c r="U3254" s="443"/>
      <c r="V3254" s="443"/>
      <c r="W3254" s="443"/>
    </row>
    <row r="3255" spans="1:23" ht="25.5">
      <c r="A3255" s="30" t="s">
        <v>216</v>
      </c>
      <c r="B3255" s="443"/>
      <c r="C3255" s="443"/>
      <c r="D3255" s="443"/>
      <c r="E3255" s="443"/>
      <c r="F3255" s="443"/>
      <c r="G3255" s="443"/>
      <c r="H3255" s="443"/>
      <c r="I3255" s="443"/>
      <c r="J3255" s="443"/>
      <c r="K3255" s="443"/>
      <c r="L3255" s="313"/>
      <c r="M3255" s="313"/>
      <c r="N3255" s="443"/>
      <c r="O3255" s="443"/>
      <c r="P3255" s="443"/>
      <c r="Q3255" s="443"/>
      <c r="R3255" s="443"/>
      <c r="S3255" s="443"/>
      <c r="T3255" s="443"/>
      <c r="U3255" s="443"/>
      <c r="V3255" s="443"/>
      <c r="W3255" s="443"/>
    </row>
    <row r="3256" spans="1:23">
      <c r="A3256" s="443"/>
      <c r="B3256" s="443"/>
      <c r="C3256" s="443"/>
      <c r="D3256" s="443"/>
      <c r="E3256" s="443"/>
      <c r="F3256" s="443"/>
      <c r="G3256" s="443"/>
      <c r="H3256" s="443"/>
      <c r="I3256" s="443"/>
      <c r="J3256" s="443"/>
      <c r="K3256" s="443"/>
      <c r="L3256" s="313"/>
      <c r="M3256" s="313"/>
      <c r="N3256" s="443"/>
      <c r="O3256" s="443"/>
      <c r="P3256" s="443"/>
      <c r="Q3256" s="443"/>
      <c r="R3256" s="443"/>
      <c r="S3256" s="443"/>
      <c r="T3256" s="443"/>
      <c r="U3256" s="443"/>
      <c r="V3256" s="443"/>
      <c r="W3256" s="443"/>
    </row>
    <row r="3257" spans="1:23" ht="15">
      <c r="A3257" s="305"/>
      <c r="B3257" s="305"/>
      <c r="C3257" s="305"/>
      <c r="D3257" s="305"/>
      <c r="E3257" s="80">
        <v>2016</v>
      </c>
      <c r="F3257" s="80">
        <v>2017</v>
      </c>
      <c r="G3257" s="80">
        <v>2018</v>
      </c>
      <c r="H3257" s="80">
        <v>2019</v>
      </c>
      <c r="I3257" s="80">
        <v>2020</v>
      </c>
      <c r="J3257" s="80">
        <v>2021</v>
      </c>
      <c r="K3257" s="80">
        <v>2022</v>
      </c>
      <c r="L3257" s="313"/>
      <c r="M3257" s="89" t="s">
        <v>40</v>
      </c>
      <c r="N3257" s="443"/>
      <c r="O3257" s="443"/>
      <c r="P3257" s="443"/>
      <c r="Q3257" s="443"/>
      <c r="R3257" s="443"/>
      <c r="S3257" s="443"/>
      <c r="T3257" s="443"/>
      <c r="U3257" s="443"/>
      <c r="V3257" s="443"/>
      <c r="W3257" s="443"/>
    </row>
    <row r="3258" spans="1:23" ht="15">
      <c r="A3258" s="459" t="s">
        <v>0</v>
      </c>
      <c r="B3258" s="464" t="s">
        <v>35</v>
      </c>
      <c r="C3258" s="443"/>
      <c r="D3258" s="443"/>
      <c r="E3258" s="286">
        <v>58.5</v>
      </c>
      <c r="F3258" s="301">
        <v>565.4</v>
      </c>
      <c r="G3258" s="303">
        <v>497.6</v>
      </c>
      <c r="H3258" s="286">
        <v>125.60000000000582</v>
      </c>
      <c r="I3258" s="286">
        <v>0</v>
      </c>
      <c r="J3258" s="286">
        <v>0</v>
      </c>
      <c r="K3258" s="286"/>
      <c r="L3258" s="313"/>
      <c r="M3258" s="312">
        <f t="shared" ref="M3258:M3321" si="69">SUM(E3258:I3258)</f>
        <v>1247.1000000000058</v>
      </c>
      <c r="N3258" s="443"/>
      <c r="O3258" s="443" t="s">
        <v>287</v>
      </c>
      <c r="P3258" s="443"/>
      <c r="Q3258" s="443"/>
      <c r="R3258" s="443" t="s">
        <v>2039</v>
      </c>
      <c r="S3258" s="146"/>
      <c r="T3258" s="147"/>
      <c r="U3258" s="147"/>
      <c r="V3258" s="690"/>
      <c r="W3258" s="443"/>
    </row>
    <row r="3259" spans="1:23" ht="15">
      <c r="A3259" s="459" t="s">
        <v>2</v>
      </c>
      <c r="B3259" s="464" t="s">
        <v>6</v>
      </c>
      <c r="C3259" s="443"/>
      <c r="D3259" s="443"/>
      <c r="E3259" s="302">
        <v>461.5</v>
      </c>
      <c r="F3259" s="286">
        <v>235.8</v>
      </c>
      <c r="G3259" s="323">
        <v>293.35000000000002</v>
      </c>
      <c r="H3259" s="286">
        <v>245.6000000000131</v>
      </c>
      <c r="I3259" s="286">
        <v>0</v>
      </c>
      <c r="J3259" s="286">
        <v>0</v>
      </c>
      <c r="K3259" s="286"/>
      <c r="L3259" s="313"/>
      <c r="M3259" s="312">
        <f t="shared" si="69"/>
        <v>1236.2500000000132</v>
      </c>
      <c r="N3259" s="443"/>
      <c r="O3259" s="443" t="s">
        <v>339</v>
      </c>
      <c r="P3259" s="443"/>
      <c r="Q3259" s="443"/>
      <c r="R3259" s="443"/>
      <c r="S3259" s="146"/>
      <c r="T3259" s="147"/>
      <c r="U3259" s="147"/>
      <c r="V3259" s="690"/>
      <c r="W3259" s="443"/>
    </row>
    <row r="3260" spans="1:23" ht="15">
      <c r="A3260" s="459" t="s">
        <v>3</v>
      </c>
      <c r="B3260" s="464" t="s">
        <v>25</v>
      </c>
      <c r="C3260" s="443"/>
      <c r="D3260" s="443"/>
      <c r="E3260" s="323">
        <v>378.8</v>
      </c>
      <c r="F3260" s="323">
        <v>337.4</v>
      </c>
      <c r="G3260" s="286">
        <v>263.8</v>
      </c>
      <c r="H3260" s="286">
        <v>213.64999999999418</v>
      </c>
      <c r="I3260" s="286">
        <v>0</v>
      </c>
      <c r="J3260" s="286">
        <v>0</v>
      </c>
      <c r="K3260" s="286"/>
      <c r="L3260" s="313"/>
      <c r="M3260" s="312">
        <f t="shared" si="69"/>
        <v>1193.6499999999942</v>
      </c>
      <c r="N3260" s="443"/>
      <c r="O3260" s="443" t="s">
        <v>305</v>
      </c>
      <c r="P3260" s="443"/>
      <c r="Q3260" s="443"/>
      <c r="R3260" s="443"/>
      <c r="S3260" s="146"/>
      <c r="T3260" s="147"/>
      <c r="U3260" s="147"/>
      <c r="V3260" s="690"/>
      <c r="W3260" s="443"/>
    </row>
    <row r="3261" spans="1:23" ht="15">
      <c r="A3261" s="459" t="s">
        <v>5</v>
      </c>
      <c r="B3261" s="464" t="s">
        <v>11</v>
      </c>
      <c r="C3261" s="443"/>
      <c r="D3261" s="443"/>
      <c r="E3261" s="301">
        <v>480.2</v>
      </c>
      <c r="F3261" s="286">
        <v>210.2</v>
      </c>
      <c r="G3261" s="286">
        <v>266</v>
      </c>
      <c r="H3261" s="286">
        <v>231.20000000000073</v>
      </c>
      <c r="I3261" s="286">
        <v>0</v>
      </c>
      <c r="J3261" s="286">
        <v>0</v>
      </c>
      <c r="K3261" s="286"/>
      <c r="L3261" s="313"/>
      <c r="M3261" s="312">
        <f t="shared" si="69"/>
        <v>1187.6000000000008</v>
      </c>
      <c r="N3261" s="443"/>
      <c r="O3261" s="443" t="s">
        <v>307</v>
      </c>
      <c r="P3261" s="443"/>
      <c r="Q3261" s="443"/>
      <c r="R3261" s="443"/>
      <c r="S3261" s="146"/>
      <c r="T3261" s="147"/>
      <c r="U3261" s="147"/>
      <c r="V3261" s="690"/>
      <c r="W3261" s="443"/>
    </row>
    <row r="3262" spans="1:23" ht="15">
      <c r="A3262" s="459" t="s">
        <v>7</v>
      </c>
      <c r="B3262" s="464" t="s">
        <v>143</v>
      </c>
      <c r="C3262" s="443"/>
      <c r="D3262" s="443"/>
      <c r="E3262" s="286" t="s">
        <v>285</v>
      </c>
      <c r="F3262" s="303">
        <v>589.6</v>
      </c>
      <c r="G3262" s="301">
        <v>476.4</v>
      </c>
      <c r="H3262" s="286">
        <v>118.50000000001455</v>
      </c>
      <c r="I3262" s="286">
        <v>0</v>
      </c>
      <c r="J3262" s="286">
        <v>0</v>
      </c>
      <c r="K3262" s="286"/>
      <c r="L3262" s="313"/>
      <c r="M3262" s="312">
        <f t="shared" si="69"/>
        <v>1184.5000000000146</v>
      </c>
      <c r="N3262" s="443"/>
      <c r="O3262" s="443" t="s">
        <v>287</v>
      </c>
      <c r="P3262" s="443"/>
      <c r="Q3262" s="443"/>
      <c r="R3262" s="443" t="s">
        <v>2039</v>
      </c>
      <c r="S3262" s="146"/>
      <c r="T3262" s="147"/>
      <c r="U3262" s="147"/>
      <c r="V3262" s="690"/>
      <c r="W3262" s="443"/>
    </row>
    <row r="3263" spans="1:23" ht="15">
      <c r="A3263" s="459" t="s">
        <v>8</v>
      </c>
      <c r="B3263" s="464" t="s">
        <v>1</v>
      </c>
      <c r="C3263" s="443"/>
      <c r="D3263" s="443"/>
      <c r="E3263" s="286">
        <v>14.3</v>
      </c>
      <c r="F3263" s="323">
        <v>333.4</v>
      </c>
      <c r="G3263" s="286">
        <v>275.5</v>
      </c>
      <c r="H3263" s="303">
        <v>552.30000000000655</v>
      </c>
      <c r="I3263" s="286">
        <v>0</v>
      </c>
      <c r="J3263" s="286">
        <v>0</v>
      </c>
      <c r="K3263" s="286"/>
      <c r="L3263" s="313"/>
      <c r="M3263" s="312">
        <f t="shared" si="69"/>
        <v>1175.5000000000066</v>
      </c>
      <c r="N3263" s="443"/>
      <c r="O3263" s="443" t="s">
        <v>377</v>
      </c>
      <c r="P3263" s="443"/>
      <c r="Q3263" s="443"/>
      <c r="R3263" s="443" t="s">
        <v>2039</v>
      </c>
      <c r="S3263" s="146"/>
      <c r="T3263" s="147"/>
      <c r="U3263" s="147"/>
      <c r="V3263" s="690"/>
      <c r="W3263" s="443"/>
    </row>
    <row r="3264" spans="1:23" ht="15">
      <c r="A3264" s="459" t="s">
        <v>10</v>
      </c>
      <c r="B3264" s="464" t="s">
        <v>23</v>
      </c>
      <c r="C3264" s="443"/>
      <c r="D3264" s="443"/>
      <c r="E3264" s="303">
        <v>504.6</v>
      </c>
      <c r="F3264" s="286">
        <v>100.5</v>
      </c>
      <c r="G3264" s="286">
        <v>216.5</v>
      </c>
      <c r="H3264" s="286">
        <v>258.60000000000218</v>
      </c>
      <c r="I3264" s="286">
        <v>0</v>
      </c>
      <c r="J3264" s="286">
        <v>0</v>
      </c>
      <c r="K3264" s="286"/>
      <c r="L3264" s="313"/>
      <c r="M3264" s="312">
        <f t="shared" si="69"/>
        <v>1080.2000000000021</v>
      </c>
      <c r="N3264" s="443"/>
      <c r="O3264" s="443" t="s">
        <v>288</v>
      </c>
      <c r="P3264" s="443"/>
      <c r="Q3264" s="443"/>
      <c r="R3264" s="443" t="s">
        <v>2039</v>
      </c>
      <c r="S3264" s="146"/>
      <c r="T3264" s="147"/>
      <c r="U3264" s="147"/>
      <c r="V3264" s="690"/>
      <c r="W3264" s="443"/>
    </row>
    <row r="3265" spans="1:23" ht="15">
      <c r="A3265" s="459" t="s">
        <v>12</v>
      </c>
      <c r="B3265" s="464" t="s">
        <v>17</v>
      </c>
      <c r="C3265" s="443"/>
      <c r="D3265" s="443"/>
      <c r="E3265" s="323">
        <v>440.2</v>
      </c>
      <c r="F3265" s="286">
        <v>140.69999999999999</v>
      </c>
      <c r="G3265" s="323">
        <v>332.6</v>
      </c>
      <c r="H3265" s="286">
        <v>120.39999999999418</v>
      </c>
      <c r="I3265" s="286">
        <v>0</v>
      </c>
      <c r="J3265" s="286">
        <v>0</v>
      </c>
      <c r="K3265" s="286"/>
      <c r="L3265" s="313"/>
      <c r="M3265" s="312">
        <f t="shared" si="69"/>
        <v>1033.8999999999942</v>
      </c>
      <c r="N3265" s="443"/>
      <c r="O3265" s="443" t="s">
        <v>292</v>
      </c>
      <c r="P3265" s="443"/>
      <c r="Q3265" s="443"/>
      <c r="R3265" s="443"/>
      <c r="S3265" s="146"/>
      <c r="T3265" s="147"/>
      <c r="U3265" s="147"/>
      <c r="V3265" s="690"/>
      <c r="W3265" s="443"/>
    </row>
    <row r="3266" spans="1:23" ht="15">
      <c r="A3266" s="459" t="s">
        <v>14</v>
      </c>
      <c r="B3266" s="464" t="s">
        <v>13</v>
      </c>
      <c r="C3266" s="443"/>
      <c r="D3266" s="443"/>
      <c r="E3266" s="323">
        <v>327.5</v>
      </c>
      <c r="F3266" s="323">
        <v>356</v>
      </c>
      <c r="G3266" s="286">
        <v>206.4</v>
      </c>
      <c r="H3266" s="286">
        <v>128.20000000000073</v>
      </c>
      <c r="I3266" s="286">
        <v>0</v>
      </c>
      <c r="J3266" s="286">
        <v>0</v>
      </c>
      <c r="K3266" s="286"/>
      <c r="L3266" s="313"/>
      <c r="M3266" s="312">
        <f t="shared" si="69"/>
        <v>1018.1000000000007</v>
      </c>
      <c r="N3266" s="443"/>
      <c r="O3266" s="443" t="s">
        <v>344</v>
      </c>
      <c r="P3266" s="443"/>
      <c r="Q3266" s="443"/>
      <c r="R3266" s="443"/>
      <c r="S3266" s="146"/>
      <c r="T3266" s="147"/>
      <c r="U3266" s="147"/>
      <c r="V3266" s="690"/>
      <c r="W3266" s="443"/>
    </row>
    <row r="3267" spans="1:23" ht="15">
      <c r="A3267" s="459" t="s">
        <v>16</v>
      </c>
      <c r="B3267" s="464" t="s">
        <v>27</v>
      </c>
      <c r="C3267" s="443"/>
      <c r="D3267" s="443"/>
      <c r="E3267" s="286">
        <v>298.39999999999998</v>
      </c>
      <c r="F3267" s="323">
        <v>334.6</v>
      </c>
      <c r="G3267" s="286">
        <v>279.60000000000002</v>
      </c>
      <c r="H3267" s="286">
        <v>68.799999999995634</v>
      </c>
      <c r="I3267" s="286">
        <v>0</v>
      </c>
      <c r="J3267" s="286">
        <v>0</v>
      </c>
      <c r="K3267" s="286"/>
      <c r="L3267" s="313"/>
      <c r="M3267" s="312">
        <f t="shared" si="69"/>
        <v>981.39999999999566</v>
      </c>
      <c r="N3267" s="443"/>
      <c r="O3267" s="443" t="s">
        <v>304</v>
      </c>
      <c r="P3267" s="443"/>
      <c r="Q3267" s="443"/>
      <c r="R3267" s="443"/>
      <c r="S3267" s="146"/>
      <c r="T3267" s="147"/>
      <c r="U3267" s="147"/>
      <c r="V3267" s="690"/>
      <c r="W3267" s="443"/>
    </row>
    <row r="3268" spans="1:23" ht="15">
      <c r="A3268" s="459" t="s">
        <v>18</v>
      </c>
      <c r="B3268" s="464" t="s">
        <v>33</v>
      </c>
      <c r="C3268" s="443"/>
      <c r="D3268" s="443"/>
      <c r="E3268" s="323">
        <v>304</v>
      </c>
      <c r="F3268" s="323">
        <v>262.7</v>
      </c>
      <c r="G3268" s="286">
        <v>204.5</v>
      </c>
      <c r="H3268" s="286">
        <v>164.89999999999418</v>
      </c>
      <c r="I3268" s="286">
        <v>0</v>
      </c>
      <c r="J3268" s="286">
        <v>0</v>
      </c>
      <c r="K3268" s="286"/>
      <c r="L3268" s="313"/>
      <c r="M3268" s="312">
        <f t="shared" si="69"/>
        <v>936.09999999999422</v>
      </c>
      <c r="N3268" s="443"/>
      <c r="O3268" s="443" t="s">
        <v>329</v>
      </c>
      <c r="P3268" s="443"/>
      <c r="Q3268" s="443"/>
      <c r="R3268" s="443"/>
      <c r="S3268" s="146"/>
      <c r="T3268" s="147"/>
      <c r="U3268" s="147"/>
      <c r="V3268" s="690"/>
      <c r="W3268" s="443"/>
    </row>
    <row r="3269" spans="1:23" ht="15">
      <c r="A3269" s="459" t="s">
        <v>20</v>
      </c>
      <c r="B3269" s="464" t="s">
        <v>4</v>
      </c>
      <c r="C3269" s="443"/>
      <c r="D3269" s="443"/>
      <c r="E3269" s="286">
        <v>179</v>
      </c>
      <c r="F3269" s="286">
        <v>160.80000000000001</v>
      </c>
      <c r="G3269" s="286">
        <v>163.5</v>
      </c>
      <c r="H3269" s="323">
        <v>386.80000000000109</v>
      </c>
      <c r="I3269" s="286">
        <v>0</v>
      </c>
      <c r="J3269" s="286">
        <v>0</v>
      </c>
      <c r="K3269" s="286"/>
      <c r="L3269" s="313"/>
      <c r="M3269" s="312">
        <f t="shared" si="69"/>
        <v>890.10000000000105</v>
      </c>
      <c r="N3269" s="443"/>
      <c r="O3269" s="443" t="s">
        <v>304</v>
      </c>
      <c r="P3269" s="443"/>
      <c r="Q3269" s="443"/>
      <c r="R3269" s="443"/>
      <c r="S3269" s="146"/>
      <c r="T3269" s="147"/>
      <c r="U3269" s="147"/>
      <c r="V3269" s="690"/>
      <c r="W3269" s="443"/>
    </row>
    <row r="3270" spans="1:23" ht="15">
      <c r="A3270" s="459" t="s">
        <v>22</v>
      </c>
      <c r="B3270" s="464" t="s">
        <v>39</v>
      </c>
      <c r="C3270" s="443"/>
      <c r="D3270" s="443"/>
      <c r="E3270" s="286">
        <v>288.89999999999998</v>
      </c>
      <c r="F3270" s="286">
        <v>138.6</v>
      </c>
      <c r="G3270" s="286">
        <v>165.2</v>
      </c>
      <c r="H3270" s="286">
        <v>252.49999999999272</v>
      </c>
      <c r="I3270" s="286">
        <v>0</v>
      </c>
      <c r="J3270" s="286">
        <v>0</v>
      </c>
      <c r="K3270" s="286"/>
      <c r="L3270" s="313"/>
      <c r="M3270" s="312">
        <f t="shared" si="69"/>
        <v>845.19999999999277</v>
      </c>
      <c r="N3270" s="443"/>
      <c r="O3270" s="443"/>
      <c r="P3270" s="443"/>
      <c r="Q3270" s="443"/>
      <c r="R3270" s="443"/>
      <c r="S3270" s="146"/>
      <c r="T3270" s="147"/>
      <c r="U3270" s="147"/>
      <c r="V3270" s="690"/>
      <c r="W3270" s="443"/>
    </row>
    <row r="3271" spans="1:23" ht="15">
      <c r="A3271" s="459" t="s">
        <v>24</v>
      </c>
      <c r="B3271" s="464" t="s">
        <v>37</v>
      </c>
      <c r="C3271" s="443"/>
      <c r="D3271" s="443"/>
      <c r="E3271" s="286">
        <v>289.8</v>
      </c>
      <c r="F3271" s="286">
        <v>191.5</v>
      </c>
      <c r="G3271" s="286">
        <v>286</v>
      </c>
      <c r="H3271" s="286">
        <v>76.200000000008004</v>
      </c>
      <c r="I3271" s="286">
        <v>0</v>
      </c>
      <c r="J3271" s="286">
        <v>0</v>
      </c>
      <c r="K3271" s="286"/>
      <c r="L3271" s="313"/>
      <c r="M3271" s="312">
        <f t="shared" si="69"/>
        <v>843.50000000000796</v>
      </c>
      <c r="N3271" s="443"/>
      <c r="O3271" s="443"/>
      <c r="P3271" s="443"/>
      <c r="Q3271" s="443"/>
      <c r="R3271" s="443"/>
      <c r="S3271" s="146"/>
      <c r="T3271" s="147"/>
      <c r="U3271" s="147"/>
      <c r="V3271" s="690"/>
      <c r="W3271" s="443"/>
    </row>
    <row r="3272" spans="1:23" ht="15">
      <c r="A3272" s="459" t="s">
        <v>26</v>
      </c>
      <c r="B3272" s="464" t="s">
        <v>19</v>
      </c>
      <c r="C3272" s="443"/>
      <c r="D3272" s="443"/>
      <c r="E3272" s="323">
        <v>310.39999999999998</v>
      </c>
      <c r="F3272" s="286">
        <v>117.5</v>
      </c>
      <c r="G3272" s="286">
        <v>222.1</v>
      </c>
      <c r="H3272" s="286">
        <v>129.30000000000291</v>
      </c>
      <c r="I3272" s="286">
        <v>0</v>
      </c>
      <c r="J3272" s="286">
        <v>0</v>
      </c>
      <c r="K3272" s="286"/>
      <c r="L3272" s="313"/>
      <c r="M3272" s="312">
        <f t="shared" si="69"/>
        <v>779.30000000000291</v>
      </c>
      <c r="N3272" s="443"/>
      <c r="O3272" s="443" t="s">
        <v>295</v>
      </c>
      <c r="P3272" s="443"/>
      <c r="Q3272" s="443"/>
      <c r="R3272" s="443"/>
      <c r="S3272" s="146"/>
      <c r="T3272" s="147"/>
      <c r="U3272" s="147"/>
      <c r="V3272" s="690"/>
      <c r="W3272" s="443"/>
    </row>
    <row r="3273" spans="1:23" ht="15">
      <c r="A3273" s="459" t="s">
        <v>28</v>
      </c>
      <c r="B3273" s="464" t="s">
        <v>178</v>
      </c>
      <c r="C3273" s="443"/>
      <c r="D3273" s="443"/>
      <c r="E3273" s="323">
        <v>390.9</v>
      </c>
      <c r="F3273" s="302">
        <v>371.7</v>
      </c>
      <c r="G3273" s="286" t="s">
        <v>285</v>
      </c>
      <c r="H3273" s="286" t="s">
        <v>285</v>
      </c>
      <c r="I3273" s="286">
        <v>0</v>
      </c>
      <c r="J3273" s="286">
        <v>0</v>
      </c>
      <c r="K3273" s="286"/>
      <c r="L3273" s="313"/>
      <c r="M3273" s="312">
        <f t="shared" si="69"/>
        <v>762.59999999999991</v>
      </c>
      <c r="N3273" s="443"/>
      <c r="O3273" s="443" t="s">
        <v>360</v>
      </c>
      <c r="P3273" s="443"/>
      <c r="Q3273" s="443"/>
      <c r="R3273" s="443"/>
      <c r="S3273" s="146"/>
      <c r="T3273" s="147"/>
      <c r="U3273" s="147"/>
      <c r="V3273" s="690"/>
      <c r="W3273" s="443"/>
    </row>
    <row r="3274" spans="1:23" ht="15">
      <c r="A3274" s="459" t="s">
        <v>30</v>
      </c>
      <c r="B3274" s="464" t="s">
        <v>144</v>
      </c>
      <c r="C3274" s="443"/>
      <c r="D3274" s="443"/>
      <c r="E3274" s="286" t="s">
        <v>285</v>
      </c>
      <c r="F3274" s="323">
        <v>322.89999999999998</v>
      </c>
      <c r="G3274" s="323">
        <v>330.2</v>
      </c>
      <c r="H3274" s="286">
        <v>109.15000000000691</v>
      </c>
      <c r="I3274" s="286">
        <v>0</v>
      </c>
      <c r="J3274" s="286">
        <v>0</v>
      </c>
      <c r="K3274" s="286"/>
      <c r="L3274" s="313"/>
      <c r="M3274" s="312">
        <f t="shared" si="69"/>
        <v>762.25000000000682</v>
      </c>
      <c r="N3274" s="443"/>
      <c r="O3274" s="443" t="s">
        <v>312</v>
      </c>
      <c r="P3274" s="443"/>
      <c r="Q3274" s="443"/>
      <c r="R3274" s="443"/>
      <c r="S3274" s="146"/>
      <c r="T3274" s="147"/>
      <c r="U3274" s="147"/>
      <c r="V3274" s="690"/>
      <c r="W3274" s="443"/>
    </row>
    <row r="3275" spans="1:23" ht="15">
      <c r="A3275" s="459" t="s">
        <v>32</v>
      </c>
      <c r="B3275" s="464" t="s">
        <v>21</v>
      </c>
      <c r="C3275" s="443"/>
      <c r="D3275" s="443"/>
      <c r="E3275" s="286">
        <v>127.8</v>
      </c>
      <c r="F3275" s="286">
        <v>130.80000000000001</v>
      </c>
      <c r="G3275" s="323">
        <v>308.7</v>
      </c>
      <c r="H3275" s="286">
        <v>182.50000000000364</v>
      </c>
      <c r="I3275" s="286">
        <v>0</v>
      </c>
      <c r="J3275" s="286">
        <v>0</v>
      </c>
      <c r="K3275" s="286"/>
      <c r="L3275" s="313"/>
      <c r="M3275" s="312">
        <f t="shared" si="69"/>
        <v>749.80000000000359</v>
      </c>
      <c r="N3275" s="443"/>
      <c r="O3275" s="443" t="s">
        <v>294</v>
      </c>
      <c r="P3275" s="443"/>
      <c r="Q3275" s="443"/>
      <c r="R3275" s="443"/>
      <c r="S3275" s="146"/>
      <c r="T3275" s="147"/>
      <c r="U3275" s="147"/>
      <c r="V3275" s="690"/>
      <c r="W3275" s="443"/>
    </row>
    <row r="3276" spans="1:23" ht="15">
      <c r="A3276" s="459" t="s">
        <v>34</v>
      </c>
      <c r="B3276" s="464" t="s">
        <v>31</v>
      </c>
      <c r="C3276" s="443"/>
      <c r="D3276" s="443"/>
      <c r="E3276" s="286">
        <v>284.5</v>
      </c>
      <c r="F3276" s="286">
        <v>135.69999999999999</v>
      </c>
      <c r="G3276" s="286">
        <v>142.9</v>
      </c>
      <c r="H3276" s="286">
        <v>142.99999999999636</v>
      </c>
      <c r="I3276" s="286">
        <v>0</v>
      </c>
      <c r="J3276" s="286">
        <v>0</v>
      </c>
      <c r="K3276" s="286"/>
      <c r="L3276" s="313"/>
      <c r="M3276" s="312">
        <f t="shared" si="69"/>
        <v>706.09999999999638</v>
      </c>
      <c r="N3276" s="443"/>
      <c r="O3276" s="443"/>
      <c r="P3276" s="443"/>
      <c r="Q3276" s="443"/>
      <c r="R3276" s="443"/>
      <c r="S3276" s="146"/>
      <c r="T3276" s="147"/>
      <c r="U3276" s="147"/>
      <c r="V3276" s="690"/>
      <c r="W3276" s="443"/>
    </row>
    <row r="3277" spans="1:23" ht="15">
      <c r="A3277" s="459" t="s">
        <v>36</v>
      </c>
      <c r="B3277" s="464" t="s">
        <v>162</v>
      </c>
      <c r="C3277" s="443"/>
      <c r="D3277" s="443"/>
      <c r="E3277" s="286" t="s">
        <v>285</v>
      </c>
      <c r="F3277" s="286" t="s">
        <v>285</v>
      </c>
      <c r="G3277" s="323">
        <v>347.4</v>
      </c>
      <c r="H3277" s="323">
        <v>354.29999999999927</v>
      </c>
      <c r="I3277" s="286">
        <v>0</v>
      </c>
      <c r="J3277" s="286">
        <v>0</v>
      </c>
      <c r="K3277" s="286"/>
      <c r="L3277" s="313"/>
      <c r="M3277" s="312">
        <f t="shared" si="69"/>
        <v>701.69999999999925</v>
      </c>
      <c r="N3277" s="443"/>
      <c r="O3277" s="443" t="s">
        <v>327</v>
      </c>
      <c r="P3277" s="443"/>
      <c r="Q3277" s="443"/>
      <c r="R3277" s="443"/>
      <c r="S3277" s="146"/>
      <c r="T3277" s="147"/>
      <c r="U3277" s="147"/>
      <c r="V3277" s="690"/>
      <c r="W3277" s="443"/>
    </row>
    <row r="3278" spans="1:23" ht="15">
      <c r="A3278" s="459" t="s">
        <v>38</v>
      </c>
      <c r="B3278" s="464" t="s">
        <v>9</v>
      </c>
      <c r="C3278" s="443"/>
      <c r="D3278" s="443"/>
      <c r="E3278" s="286">
        <v>233.2</v>
      </c>
      <c r="F3278" s="286">
        <v>66</v>
      </c>
      <c r="G3278" s="286">
        <v>238.5</v>
      </c>
      <c r="H3278" s="286">
        <v>138.90000000000146</v>
      </c>
      <c r="I3278" s="286">
        <v>0</v>
      </c>
      <c r="J3278" s="286">
        <v>0</v>
      </c>
      <c r="K3278" s="286"/>
      <c r="L3278" s="313"/>
      <c r="M3278" s="312">
        <f t="shared" si="69"/>
        <v>676.6000000000015</v>
      </c>
      <c r="N3278" s="443"/>
      <c r="O3278" s="443"/>
      <c r="P3278" s="443"/>
      <c r="Q3278" s="443"/>
      <c r="R3278" s="443"/>
      <c r="S3278" s="146"/>
      <c r="T3278" s="147"/>
      <c r="U3278" s="147"/>
      <c r="V3278" s="690"/>
      <c r="W3278" s="443"/>
    </row>
    <row r="3279" spans="1:23" ht="15">
      <c r="A3279" s="459" t="s">
        <v>145</v>
      </c>
      <c r="B3279" s="464" t="s">
        <v>15</v>
      </c>
      <c r="C3279" s="443"/>
      <c r="D3279" s="443"/>
      <c r="E3279" s="286">
        <v>189.3</v>
      </c>
      <c r="F3279" s="286">
        <v>204.3</v>
      </c>
      <c r="G3279" s="286">
        <v>132</v>
      </c>
      <c r="H3279" s="286">
        <v>26.399999999997817</v>
      </c>
      <c r="I3279" s="286">
        <v>0</v>
      </c>
      <c r="J3279" s="286">
        <v>0</v>
      </c>
      <c r="K3279" s="286"/>
      <c r="L3279" s="313"/>
      <c r="M3279" s="312">
        <f t="shared" si="69"/>
        <v>551.99999999999784</v>
      </c>
      <c r="N3279" s="443"/>
      <c r="O3279" s="443"/>
      <c r="P3279" s="443"/>
      <c r="Q3279" s="443"/>
      <c r="R3279" s="443"/>
      <c r="S3279" s="146"/>
      <c r="T3279" s="147"/>
      <c r="U3279" s="147"/>
      <c r="V3279" s="690"/>
      <c r="W3279" s="443"/>
    </row>
    <row r="3280" spans="1:23" ht="15">
      <c r="A3280" s="459" t="s">
        <v>146</v>
      </c>
      <c r="B3280" s="464" t="s">
        <v>155</v>
      </c>
      <c r="C3280" s="443"/>
      <c r="D3280" s="443"/>
      <c r="E3280" s="286" t="s">
        <v>285</v>
      </c>
      <c r="F3280" s="286" t="s">
        <v>285</v>
      </c>
      <c r="G3280" s="323">
        <v>397.7</v>
      </c>
      <c r="H3280" s="286">
        <v>120.29999999999563</v>
      </c>
      <c r="I3280" s="286">
        <v>0</v>
      </c>
      <c r="J3280" s="286">
        <v>0</v>
      </c>
      <c r="K3280" s="286"/>
      <c r="L3280" s="313"/>
      <c r="M3280" s="312">
        <f t="shared" si="69"/>
        <v>517.99999999999568</v>
      </c>
      <c r="N3280" s="443"/>
      <c r="O3280" s="443" t="s">
        <v>290</v>
      </c>
      <c r="P3280" s="443"/>
      <c r="Q3280" s="443"/>
      <c r="R3280" s="443"/>
      <c r="S3280" s="146"/>
      <c r="T3280" s="147"/>
      <c r="U3280" s="147"/>
      <c r="V3280" s="690"/>
      <c r="W3280" s="443"/>
    </row>
    <row r="3281" spans="1:23" ht="15">
      <c r="A3281" s="459" t="s">
        <v>147</v>
      </c>
      <c r="B3281" s="464" t="s">
        <v>141</v>
      </c>
      <c r="C3281" s="443"/>
      <c r="D3281" s="443"/>
      <c r="E3281" s="286" t="s">
        <v>285</v>
      </c>
      <c r="F3281" s="323">
        <v>257.39999999999998</v>
      </c>
      <c r="G3281" s="286">
        <v>170.7</v>
      </c>
      <c r="H3281" s="286">
        <v>76.799999999999272</v>
      </c>
      <c r="I3281" s="286">
        <v>0</v>
      </c>
      <c r="J3281" s="286">
        <v>0</v>
      </c>
      <c r="K3281" s="286"/>
      <c r="L3281" s="313"/>
      <c r="M3281" s="312">
        <f t="shared" si="69"/>
        <v>504.89999999999924</v>
      </c>
      <c r="N3281" s="443"/>
      <c r="O3281" s="443" t="s">
        <v>300</v>
      </c>
      <c r="P3281" s="443"/>
      <c r="Q3281" s="443"/>
      <c r="R3281" s="443"/>
      <c r="S3281" s="146"/>
      <c r="T3281" s="147"/>
      <c r="U3281" s="147"/>
      <c r="V3281" s="690"/>
      <c r="W3281" s="443"/>
    </row>
    <row r="3282" spans="1:23" ht="15">
      <c r="A3282" s="459" t="s">
        <v>151</v>
      </c>
      <c r="B3282" s="464" t="s">
        <v>164</v>
      </c>
      <c r="C3282" s="443"/>
      <c r="D3282" s="443"/>
      <c r="E3282" s="286" t="s">
        <v>285</v>
      </c>
      <c r="F3282" s="286" t="s">
        <v>285</v>
      </c>
      <c r="G3282" s="302">
        <v>464.1</v>
      </c>
      <c r="H3282" s="286" t="s">
        <v>285</v>
      </c>
      <c r="I3282" s="286">
        <v>0</v>
      </c>
      <c r="J3282" s="286">
        <v>0</v>
      </c>
      <c r="K3282" s="286"/>
      <c r="L3282" s="313"/>
      <c r="M3282" s="312">
        <f t="shared" si="69"/>
        <v>464.1</v>
      </c>
      <c r="N3282" s="443"/>
      <c r="O3282" s="443" t="s">
        <v>289</v>
      </c>
      <c r="P3282" s="443"/>
      <c r="Q3282" s="443"/>
      <c r="R3282" s="443"/>
      <c r="S3282" s="146"/>
      <c r="T3282" s="147"/>
      <c r="U3282" s="147"/>
      <c r="V3282" s="690"/>
      <c r="W3282" s="443"/>
    </row>
    <row r="3283" spans="1:23" ht="15">
      <c r="A3283" s="459" t="s">
        <v>157</v>
      </c>
      <c r="B3283" s="464" t="s">
        <v>861</v>
      </c>
      <c r="C3283" s="443"/>
      <c r="D3283" s="443"/>
      <c r="E3283" s="286" t="s">
        <v>285</v>
      </c>
      <c r="F3283" s="286" t="s">
        <v>285</v>
      </c>
      <c r="G3283" s="286" t="s">
        <v>285</v>
      </c>
      <c r="H3283" s="301">
        <v>460.09999999999491</v>
      </c>
      <c r="I3283" s="286">
        <v>0</v>
      </c>
      <c r="J3283" s="286">
        <v>0</v>
      </c>
      <c r="K3283" s="286"/>
      <c r="L3283" s="313"/>
      <c r="M3283" s="312">
        <f t="shared" si="69"/>
        <v>460.09999999999491</v>
      </c>
      <c r="N3283" s="443"/>
      <c r="O3283" s="443" t="s">
        <v>307</v>
      </c>
      <c r="P3283" s="443"/>
      <c r="Q3283" s="443"/>
      <c r="R3283" s="443"/>
      <c r="S3283" s="146"/>
      <c r="T3283" s="147"/>
      <c r="U3283" s="147"/>
      <c r="V3283" s="690"/>
      <c r="W3283" s="443"/>
    </row>
    <row r="3284" spans="1:23" ht="15">
      <c r="A3284" s="459" t="s">
        <v>159</v>
      </c>
      <c r="B3284" s="464" t="s">
        <v>29</v>
      </c>
      <c r="C3284" s="443"/>
      <c r="D3284" s="443"/>
      <c r="E3284" s="286">
        <v>131.19999999999999</v>
      </c>
      <c r="F3284" s="286">
        <v>193.2</v>
      </c>
      <c r="G3284" s="286">
        <v>109.8</v>
      </c>
      <c r="H3284" s="286" t="s">
        <v>285</v>
      </c>
      <c r="I3284" s="286">
        <v>0</v>
      </c>
      <c r="J3284" s="286">
        <v>0</v>
      </c>
      <c r="K3284" s="286"/>
      <c r="L3284" s="313"/>
      <c r="M3284" s="312">
        <f t="shared" si="69"/>
        <v>434.2</v>
      </c>
      <c r="N3284" s="443"/>
      <c r="O3284" s="443"/>
      <c r="P3284" s="443"/>
      <c r="Q3284" s="443"/>
      <c r="R3284" s="443"/>
      <c r="S3284" s="146"/>
      <c r="T3284" s="147"/>
      <c r="U3284" s="147"/>
      <c r="V3284" s="690"/>
      <c r="W3284" s="443"/>
    </row>
    <row r="3285" spans="1:23" ht="15">
      <c r="A3285" s="459" t="s">
        <v>160</v>
      </c>
      <c r="B3285" s="464" t="s">
        <v>156</v>
      </c>
      <c r="C3285" s="443"/>
      <c r="D3285" s="443"/>
      <c r="E3285" s="286" t="s">
        <v>285</v>
      </c>
      <c r="F3285" s="286" t="s">
        <v>285</v>
      </c>
      <c r="G3285" s="286">
        <v>178.75</v>
      </c>
      <c r="H3285" s="286">
        <v>241.09999999999854</v>
      </c>
      <c r="I3285" s="286">
        <v>0</v>
      </c>
      <c r="J3285" s="286">
        <v>0</v>
      </c>
      <c r="K3285" s="286"/>
      <c r="L3285" s="313"/>
      <c r="M3285" s="312">
        <f t="shared" si="69"/>
        <v>419.84999999999854</v>
      </c>
      <c r="N3285" s="443"/>
      <c r="O3285" s="443"/>
      <c r="P3285" s="443"/>
      <c r="Q3285" s="443"/>
      <c r="R3285" s="443"/>
      <c r="S3285" s="146"/>
      <c r="T3285" s="147"/>
      <c r="U3285" s="147"/>
      <c r="V3285" s="690"/>
      <c r="W3285" s="443"/>
    </row>
    <row r="3286" spans="1:23" ht="15">
      <c r="A3286" s="459" t="s">
        <v>161</v>
      </c>
      <c r="B3286" s="464" t="s">
        <v>856</v>
      </c>
      <c r="C3286" s="443"/>
      <c r="D3286" s="443"/>
      <c r="E3286" s="286" t="s">
        <v>285</v>
      </c>
      <c r="F3286" s="286" t="s">
        <v>285</v>
      </c>
      <c r="G3286" s="286" t="s">
        <v>285</v>
      </c>
      <c r="H3286" s="302">
        <v>417.40000000000146</v>
      </c>
      <c r="I3286" s="286">
        <v>0</v>
      </c>
      <c r="J3286" s="286">
        <v>0</v>
      </c>
      <c r="K3286" s="286"/>
      <c r="L3286" s="313"/>
      <c r="M3286" s="312">
        <f t="shared" si="69"/>
        <v>417.40000000000146</v>
      </c>
      <c r="N3286" s="443"/>
      <c r="O3286" s="443" t="s">
        <v>289</v>
      </c>
      <c r="P3286" s="443"/>
      <c r="Q3286" s="443"/>
      <c r="R3286" s="443"/>
      <c r="S3286" s="146"/>
      <c r="T3286" s="147"/>
      <c r="U3286" s="147"/>
      <c r="V3286" s="690"/>
      <c r="W3286" s="443"/>
    </row>
    <row r="3287" spans="1:23" ht="15">
      <c r="A3287" s="459" t="s">
        <v>163</v>
      </c>
      <c r="B3287" s="464" t="s">
        <v>869</v>
      </c>
      <c r="C3287" s="443"/>
      <c r="D3287" s="443"/>
      <c r="E3287" s="286" t="s">
        <v>285</v>
      </c>
      <c r="F3287" s="286" t="s">
        <v>285</v>
      </c>
      <c r="G3287" s="286" t="s">
        <v>285</v>
      </c>
      <c r="H3287" s="323">
        <v>403.69999999999345</v>
      </c>
      <c r="I3287" s="286">
        <v>0</v>
      </c>
      <c r="J3287" s="286">
        <v>0</v>
      </c>
      <c r="K3287" s="286"/>
      <c r="L3287" s="313"/>
      <c r="M3287" s="312">
        <f t="shared" si="69"/>
        <v>403.69999999999345</v>
      </c>
      <c r="N3287" s="443"/>
      <c r="O3287" s="443" t="s">
        <v>290</v>
      </c>
      <c r="P3287" s="443"/>
      <c r="Q3287" s="443"/>
      <c r="R3287" s="443"/>
      <c r="S3287" s="146"/>
      <c r="T3287" s="147"/>
      <c r="U3287" s="147"/>
      <c r="V3287" s="690"/>
      <c r="W3287" s="443"/>
    </row>
    <row r="3288" spans="1:23" ht="15">
      <c r="A3288" s="459" t="s">
        <v>281</v>
      </c>
      <c r="B3288" s="459" t="s">
        <v>806</v>
      </c>
      <c r="C3288" s="443"/>
      <c r="D3288" s="443"/>
      <c r="E3288" s="286" t="s">
        <v>285</v>
      </c>
      <c r="F3288" s="286" t="s">
        <v>285</v>
      </c>
      <c r="G3288" s="286" t="s">
        <v>285</v>
      </c>
      <c r="H3288" s="323">
        <v>393.29999999999563</v>
      </c>
      <c r="I3288" s="286">
        <v>0</v>
      </c>
      <c r="J3288" s="286">
        <v>0</v>
      </c>
      <c r="K3288" s="286"/>
      <c r="L3288" s="313"/>
      <c r="M3288" s="312">
        <f t="shared" si="69"/>
        <v>393.29999999999563</v>
      </c>
      <c r="N3288" s="443"/>
      <c r="O3288" s="443" t="s">
        <v>291</v>
      </c>
      <c r="P3288" s="443"/>
      <c r="Q3288" s="443"/>
      <c r="R3288" s="443"/>
      <c r="S3288" s="146"/>
      <c r="T3288" s="147"/>
      <c r="U3288" s="147"/>
      <c r="V3288" s="690"/>
      <c r="W3288" s="443"/>
    </row>
    <row r="3289" spans="1:23" ht="15">
      <c r="A3289" s="459" t="s">
        <v>282</v>
      </c>
      <c r="B3289" s="464" t="s">
        <v>154</v>
      </c>
      <c r="C3289" s="443"/>
      <c r="D3289" s="443"/>
      <c r="E3289" s="286" t="s">
        <v>285</v>
      </c>
      <c r="F3289" s="286" t="s">
        <v>285</v>
      </c>
      <c r="G3289" s="323">
        <v>290.5</v>
      </c>
      <c r="H3289" s="286">
        <v>92.899999999997817</v>
      </c>
      <c r="I3289" s="286">
        <v>0</v>
      </c>
      <c r="J3289" s="286">
        <v>0</v>
      </c>
      <c r="K3289" s="286"/>
      <c r="L3289" s="313"/>
      <c r="M3289" s="312">
        <f t="shared" si="69"/>
        <v>383.39999999999782</v>
      </c>
      <c r="N3289" s="443"/>
      <c r="O3289" s="443" t="s">
        <v>300</v>
      </c>
      <c r="P3289" s="443"/>
      <c r="Q3289" s="443"/>
      <c r="R3289" s="443"/>
      <c r="S3289" s="146"/>
      <c r="T3289" s="147"/>
      <c r="U3289" s="147"/>
      <c r="V3289" s="690"/>
      <c r="W3289" s="443"/>
    </row>
    <row r="3290" spans="1:23" ht="15">
      <c r="A3290" s="459" t="s">
        <v>283</v>
      </c>
      <c r="B3290" s="464" t="s">
        <v>179</v>
      </c>
      <c r="C3290" s="443"/>
      <c r="D3290" s="443"/>
      <c r="E3290" s="323">
        <v>382.2</v>
      </c>
      <c r="F3290" s="286" t="s">
        <v>285</v>
      </c>
      <c r="G3290" s="286" t="s">
        <v>285</v>
      </c>
      <c r="H3290" s="286" t="s">
        <v>285</v>
      </c>
      <c r="I3290" s="286">
        <v>0</v>
      </c>
      <c r="J3290" s="286">
        <v>0</v>
      </c>
      <c r="K3290" s="286"/>
      <c r="L3290" s="313"/>
      <c r="M3290" s="312">
        <f t="shared" si="69"/>
        <v>382.2</v>
      </c>
      <c r="N3290" s="443"/>
      <c r="O3290" s="443" t="s">
        <v>304</v>
      </c>
      <c r="P3290" s="443"/>
      <c r="Q3290" s="443"/>
      <c r="R3290" s="443"/>
      <c r="S3290" s="146"/>
      <c r="T3290" s="147"/>
      <c r="U3290" s="147"/>
      <c r="V3290" s="690"/>
      <c r="W3290" s="443"/>
    </row>
    <row r="3291" spans="1:23" ht="15">
      <c r="A3291" s="459" t="s">
        <v>284</v>
      </c>
      <c r="B3291" s="464" t="s">
        <v>153</v>
      </c>
      <c r="C3291" s="443"/>
      <c r="D3291" s="443"/>
      <c r="E3291" s="286" t="s">
        <v>285</v>
      </c>
      <c r="F3291" s="286" t="s">
        <v>285</v>
      </c>
      <c r="G3291" s="286">
        <v>282.5</v>
      </c>
      <c r="H3291" s="286">
        <v>97.100000000002183</v>
      </c>
      <c r="I3291" s="286">
        <v>0</v>
      </c>
      <c r="J3291" s="286">
        <v>0</v>
      </c>
      <c r="K3291" s="286"/>
      <c r="L3291" s="313"/>
      <c r="M3291" s="312">
        <f t="shared" si="69"/>
        <v>379.60000000000218</v>
      </c>
      <c r="N3291" s="443"/>
      <c r="O3291" s="443"/>
      <c r="P3291" s="443"/>
      <c r="Q3291" s="443"/>
      <c r="R3291" s="443"/>
      <c r="S3291" s="146"/>
      <c r="T3291" s="147"/>
      <c r="U3291" s="147"/>
      <c r="V3291" s="690"/>
      <c r="W3291" s="443"/>
    </row>
    <row r="3292" spans="1:23" ht="15">
      <c r="A3292" s="459" t="s">
        <v>808</v>
      </c>
      <c r="B3292" s="464" t="s">
        <v>857</v>
      </c>
      <c r="C3292" s="443"/>
      <c r="D3292" s="443"/>
      <c r="E3292" s="286" t="s">
        <v>285</v>
      </c>
      <c r="F3292" s="286" t="s">
        <v>285</v>
      </c>
      <c r="G3292" s="286" t="s">
        <v>285</v>
      </c>
      <c r="H3292" s="323">
        <v>376.70000000000073</v>
      </c>
      <c r="I3292" s="286">
        <v>0</v>
      </c>
      <c r="J3292" s="286">
        <v>0</v>
      </c>
      <c r="K3292" s="286"/>
      <c r="L3292" s="313"/>
      <c r="M3292" s="312">
        <f t="shared" si="69"/>
        <v>376.70000000000073</v>
      </c>
      <c r="N3292" s="443"/>
      <c r="O3292" s="443" t="s">
        <v>299</v>
      </c>
      <c r="P3292" s="443"/>
      <c r="Q3292" s="443"/>
      <c r="R3292" s="443"/>
      <c r="S3292" s="146"/>
      <c r="T3292" s="147"/>
      <c r="U3292" s="147"/>
      <c r="V3292" s="690"/>
      <c r="W3292" s="443"/>
    </row>
    <row r="3293" spans="1:23" ht="15">
      <c r="A3293" s="459" t="s">
        <v>809</v>
      </c>
      <c r="B3293" s="464" t="s">
        <v>142</v>
      </c>
      <c r="C3293" s="443"/>
      <c r="D3293" s="443"/>
      <c r="E3293" s="286" t="s">
        <v>285</v>
      </c>
      <c r="F3293" s="286">
        <v>138</v>
      </c>
      <c r="G3293" s="286">
        <v>110.5</v>
      </c>
      <c r="H3293" s="286">
        <v>108.90000000000146</v>
      </c>
      <c r="I3293" s="286">
        <v>0</v>
      </c>
      <c r="J3293" s="286">
        <v>0</v>
      </c>
      <c r="K3293" s="286"/>
      <c r="L3293" s="313"/>
      <c r="M3293" s="312">
        <f t="shared" si="69"/>
        <v>357.40000000000146</v>
      </c>
      <c r="N3293" s="443"/>
      <c r="O3293" s="443"/>
      <c r="P3293" s="443"/>
      <c r="Q3293" s="443"/>
      <c r="R3293" s="443"/>
      <c r="S3293" s="146"/>
      <c r="T3293" s="147"/>
      <c r="U3293" s="147"/>
      <c r="V3293" s="690"/>
      <c r="W3293" s="443"/>
    </row>
    <row r="3294" spans="1:23" ht="15">
      <c r="A3294" s="459" t="s">
        <v>810</v>
      </c>
      <c r="B3294" s="464" t="s">
        <v>158</v>
      </c>
      <c r="C3294" s="443"/>
      <c r="D3294" s="443"/>
      <c r="E3294" s="286" t="s">
        <v>285</v>
      </c>
      <c r="F3294" s="286" t="s">
        <v>285</v>
      </c>
      <c r="G3294" s="83" t="s">
        <v>286</v>
      </c>
      <c r="H3294" s="323">
        <v>330.90000000000146</v>
      </c>
      <c r="I3294" s="286">
        <v>0</v>
      </c>
      <c r="J3294" s="286">
        <v>0</v>
      </c>
      <c r="K3294" s="286"/>
      <c r="L3294" s="313"/>
      <c r="M3294" s="312">
        <f t="shared" si="69"/>
        <v>330.90000000000146</v>
      </c>
      <c r="N3294" s="443"/>
      <c r="O3294" s="443" t="s">
        <v>295</v>
      </c>
      <c r="P3294" s="443"/>
      <c r="Q3294" s="443"/>
      <c r="R3294" s="443"/>
      <c r="S3294" s="146"/>
      <c r="T3294" s="147"/>
      <c r="U3294" s="147"/>
      <c r="V3294" s="690"/>
      <c r="W3294" s="443"/>
    </row>
    <row r="3295" spans="1:23" ht="15">
      <c r="A3295" s="459" t="s">
        <v>812</v>
      </c>
      <c r="B3295" s="459" t="s">
        <v>801</v>
      </c>
      <c r="C3295" s="443"/>
      <c r="D3295" s="443"/>
      <c r="E3295" s="286" t="s">
        <v>285</v>
      </c>
      <c r="F3295" s="286" t="s">
        <v>285</v>
      </c>
      <c r="G3295" s="286" t="s">
        <v>285</v>
      </c>
      <c r="H3295" s="323">
        <v>289.00000000001455</v>
      </c>
      <c r="I3295" s="286">
        <v>0</v>
      </c>
      <c r="J3295" s="286">
        <v>0</v>
      </c>
      <c r="K3295" s="286"/>
      <c r="L3295" s="313"/>
      <c r="M3295" s="312">
        <f t="shared" si="69"/>
        <v>289.00000000001455</v>
      </c>
      <c r="N3295" s="443"/>
      <c r="O3295" s="443" t="s">
        <v>300</v>
      </c>
      <c r="P3295" s="443"/>
      <c r="Q3295" s="443"/>
      <c r="R3295" s="443"/>
      <c r="S3295" s="146"/>
      <c r="T3295" s="147"/>
      <c r="U3295" s="147"/>
      <c r="V3295" s="690"/>
      <c r="W3295" s="443"/>
    </row>
    <row r="3296" spans="1:23" ht="15">
      <c r="A3296" s="459" t="s">
        <v>818</v>
      </c>
      <c r="B3296" s="464" t="s">
        <v>851</v>
      </c>
      <c r="C3296" s="443"/>
      <c r="D3296" s="443"/>
      <c r="E3296" s="286" t="s">
        <v>285</v>
      </c>
      <c r="F3296" s="286" t="s">
        <v>285</v>
      </c>
      <c r="G3296" s="286" t="s">
        <v>285</v>
      </c>
      <c r="H3296" s="286">
        <v>278.55000000000655</v>
      </c>
      <c r="I3296" s="286">
        <v>0</v>
      </c>
      <c r="J3296" s="286">
        <v>0</v>
      </c>
      <c r="K3296" s="286"/>
      <c r="L3296" s="313"/>
      <c r="M3296" s="312">
        <f t="shared" si="69"/>
        <v>278.55000000000655</v>
      </c>
      <c r="N3296" s="443"/>
      <c r="O3296" s="443"/>
      <c r="P3296" s="443"/>
      <c r="Q3296" s="443"/>
      <c r="R3296" s="443"/>
      <c r="S3296" s="146"/>
      <c r="T3296" s="147"/>
      <c r="U3296" s="147"/>
      <c r="V3296" s="690"/>
      <c r="W3296" s="443"/>
    </row>
    <row r="3297" spans="1:23" ht="15">
      <c r="A3297" s="459" t="s">
        <v>820</v>
      </c>
      <c r="B3297" s="464" t="s">
        <v>873</v>
      </c>
      <c r="C3297" s="443"/>
      <c r="D3297" s="443"/>
      <c r="E3297" s="286" t="s">
        <v>285</v>
      </c>
      <c r="F3297" s="286" t="s">
        <v>285</v>
      </c>
      <c r="G3297" s="286" t="s">
        <v>285</v>
      </c>
      <c r="H3297" s="286">
        <v>261.44999999999709</v>
      </c>
      <c r="I3297" s="286">
        <v>0</v>
      </c>
      <c r="J3297" s="286">
        <v>0</v>
      </c>
      <c r="K3297" s="286"/>
      <c r="L3297" s="313"/>
      <c r="M3297" s="312">
        <f t="shared" si="69"/>
        <v>261.44999999999709</v>
      </c>
      <c r="N3297" s="443"/>
      <c r="O3297" s="443"/>
      <c r="P3297" s="443"/>
      <c r="Q3297" s="443"/>
      <c r="R3297" s="443"/>
      <c r="S3297" s="146"/>
      <c r="T3297" s="147"/>
      <c r="U3297" s="147"/>
      <c r="V3297" s="690"/>
      <c r="W3297" s="443"/>
    </row>
    <row r="3298" spans="1:23" ht="15">
      <c r="A3298" s="459" t="s">
        <v>823</v>
      </c>
      <c r="B3298" s="464" t="s">
        <v>863</v>
      </c>
      <c r="C3298" s="443"/>
      <c r="D3298" s="443"/>
      <c r="E3298" s="286" t="s">
        <v>285</v>
      </c>
      <c r="F3298" s="286" t="s">
        <v>285</v>
      </c>
      <c r="G3298" s="286" t="s">
        <v>285</v>
      </c>
      <c r="H3298" s="286">
        <v>245.54999999999927</v>
      </c>
      <c r="I3298" s="286">
        <v>0</v>
      </c>
      <c r="J3298" s="286">
        <v>0</v>
      </c>
      <c r="K3298" s="286"/>
      <c r="L3298" s="313"/>
      <c r="M3298" s="312">
        <f t="shared" si="69"/>
        <v>245.54999999999927</v>
      </c>
      <c r="N3298" s="443"/>
      <c r="O3298" s="443"/>
      <c r="P3298" s="443"/>
      <c r="Q3298" s="443"/>
      <c r="R3298" s="443"/>
      <c r="S3298" s="146"/>
      <c r="T3298" s="147"/>
      <c r="U3298" s="147"/>
      <c r="V3298" s="690"/>
      <c r="W3298" s="443"/>
    </row>
    <row r="3299" spans="1:23" ht="15">
      <c r="A3299" s="459" t="s">
        <v>824</v>
      </c>
      <c r="B3299" s="459" t="s">
        <v>807</v>
      </c>
      <c r="C3299" s="443"/>
      <c r="D3299" s="443"/>
      <c r="E3299" s="286" t="s">
        <v>285</v>
      </c>
      <c r="F3299" s="286" t="s">
        <v>285</v>
      </c>
      <c r="G3299" s="286" t="s">
        <v>285</v>
      </c>
      <c r="H3299" s="286">
        <v>244.79999999999563</v>
      </c>
      <c r="I3299" s="286">
        <v>0</v>
      </c>
      <c r="J3299" s="286">
        <v>0</v>
      </c>
      <c r="K3299" s="286"/>
      <c r="L3299" s="313"/>
      <c r="M3299" s="312">
        <f t="shared" si="69"/>
        <v>244.79999999999563</v>
      </c>
      <c r="N3299" s="443"/>
      <c r="O3299" s="443"/>
      <c r="P3299" s="443"/>
      <c r="Q3299" s="443"/>
      <c r="R3299" s="443"/>
      <c r="S3299" s="146"/>
      <c r="T3299" s="147"/>
      <c r="U3299" s="147"/>
      <c r="V3299" s="690"/>
      <c r="W3299" s="443"/>
    </row>
    <row r="3300" spans="1:23" ht="15">
      <c r="A3300" s="459" t="s">
        <v>827</v>
      </c>
      <c r="B3300" s="464" t="s">
        <v>847</v>
      </c>
      <c r="C3300" s="443"/>
      <c r="D3300" s="443"/>
      <c r="E3300" s="286" t="s">
        <v>285</v>
      </c>
      <c r="F3300" s="286" t="s">
        <v>285</v>
      </c>
      <c r="G3300" s="286" t="s">
        <v>285</v>
      </c>
      <c r="H3300" s="286">
        <v>234.39999999999782</v>
      </c>
      <c r="I3300" s="286">
        <v>0</v>
      </c>
      <c r="J3300" s="286">
        <v>0</v>
      </c>
      <c r="K3300" s="286"/>
      <c r="L3300" s="313"/>
      <c r="M3300" s="312">
        <f t="shared" si="69"/>
        <v>234.39999999999782</v>
      </c>
      <c r="N3300" s="443"/>
      <c r="O3300" s="443"/>
      <c r="P3300" s="443"/>
      <c r="Q3300" s="443"/>
      <c r="R3300" s="443"/>
      <c r="S3300" s="146"/>
      <c r="T3300" s="147"/>
      <c r="U3300" s="147"/>
      <c r="V3300" s="690"/>
      <c r="W3300" s="443"/>
    </row>
    <row r="3301" spans="1:23" ht="15">
      <c r="A3301" s="459" t="s">
        <v>829</v>
      </c>
      <c r="B3301" s="464" t="s">
        <v>828</v>
      </c>
      <c r="C3301" s="443"/>
      <c r="D3301" s="443"/>
      <c r="E3301" s="286" t="s">
        <v>285</v>
      </c>
      <c r="F3301" s="286" t="s">
        <v>285</v>
      </c>
      <c r="G3301" s="286" t="s">
        <v>285</v>
      </c>
      <c r="H3301" s="286">
        <v>220.45000000000437</v>
      </c>
      <c r="I3301" s="286">
        <v>0</v>
      </c>
      <c r="J3301" s="286">
        <v>0</v>
      </c>
      <c r="K3301" s="286"/>
      <c r="L3301" s="313"/>
      <c r="M3301" s="312">
        <f t="shared" si="69"/>
        <v>220.45000000000437</v>
      </c>
      <c r="N3301" s="443"/>
      <c r="O3301" s="443"/>
      <c r="P3301" s="443"/>
      <c r="Q3301" s="443"/>
      <c r="R3301" s="443"/>
      <c r="S3301" s="146"/>
      <c r="T3301" s="147"/>
      <c r="U3301" s="147"/>
      <c r="V3301" s="690"/>
      <c r="W3301" s="443"/>
    </row>
    <row r="3302" spans="1:23" ht="15">
      <c r="A3302" s="459" t="s">
        <v>834</v>
      </c>
      <c r="B3302" s="464" t="s">
        <v>811</v>
      </c>
      <c r="C3302" s="443"/>
      <c r="D3302" s="443"/>
      <c r="E3302" s="286" t="s">
        <v>285</v>
      </c>
      <c r="F3302" s="286" t="s">
        <v>285</v>
      </c>
      <c r="G3302" s="286" t="s">
        <v>285</v>
      </c>
      <c r="H3302" s="286">
        <v>215.94999999999709</v>
      </c>
      <c r="I3302" s="286">
        <v>0</v>
      </c>
      <c r="J3302" s="286">
        <v>0</v>
      </c>
      <c r="K3302" s="286"/>
      <c r="L3302" s="313"/>
      <c r="M3302" s="312">
        <f t="shared" si="69"/>
        <v>215.94999999999709</v>
      </c>
      <c r="N3302" s="443"/>
      <c r="O3302" s="443"/>
      <c r="P3302" s="443"/>
      <c r="Q3302" s="443"/>
      <c r="R3302" s="443"/>
      <c r="S3302" s="146"/>
      <c r="T3302" s="147"/>
      <c r="U3302" s="147"/>
      <c r="V3302" s="690"/>
      <c r="W3302" s="443"/>
    </row>
    <row r="3303" spans="1:23" ht="15">
      <c r="A3303" s="459" t="s">
        <v>838</v>
      </c>
      <c r="B3303" s="464" t="s">
        <v>830</v>
      </c>
      <c r="C3303" s="443"/>
      <c r="D3303" s="443"/>
      <c r="E3303" s="286" t="s">
        <v>285</v>
      </c>
      <c r="F3303" s="286" t="s">
        <v>285</v>
      </c>
      <c r="G3303" s="286" t="s">
        <v>285</v>
      </c>
      <c r="H3303" s="286">
        <v>208.20000000000437</v>
      </c>
      <c r="I3303" s="286">
        <v>0</v>
      </c>
      <c r="J3303" s="286">
        <v>0</v>
      </c>
      <c r="K3303" s="286"/>
      <c r="L3303" s="313"/>
      <c r="M3303" s="312">
        <f t="shared" si="69"/>
        <v>208.20000000000437</v>
      </c>
      <c r="N3303" s="443"/>
      <c r="O3303" s="443"/>
      <c r="P3303" s="443"/>
      <c r="Q3303" s="443"/>
      <c r="R3303" s="443"/>
      <c r="S3303" s="146"/>
      <c r="T3303" s="147"/>
      <c r="U3303" s="147"/>
      <c r="V3303" s="690"/>
      <c r="W3303" s="443"/>
    </row>
    <row r="3304" spans="1:23" ht="15">
      <c r="A3304" s="459" t="s">
        <v>839</v>
      </c>
      <c r="B3304" s="464" t="s">
        <v>835</v>
      </c>
      <c r="C3304" s="443"/>
      <c r="D3304" s="443"/>
      <c r="E3304" s="286" t="s">
        <v>285</v>
      </c>
      <c r="F3304" s="286" t="s">
        <v>285</v>
      </c>
      <c r="G3304" s="286" t="s">
        <v>285</v>
      </c>
      <c r="H3304" s="286">
        <v>201.40000000000146</v>
      </c>
      <c r="I3304" s="286">
        <v>0</v>
      </c>
      <c r="J3304" s="286">
        <v>0</v>
      </c>
      <c r="K3304" s="286"/>
      <c r="L3304" s="313"/>
      <c r="M3304" s="312">
        <f t="shared" si="69"/>
        <v>201.40000000000146</v>
      </c>
      <c r="N3304" s="443"/>
      <c r="O3304" s="443"/>
      <c r="P3304" s="443"/>
      <c r="Q3304" s="443"/>
      <c r="R3304" s="443"/>
      <c r="S3304" s="146"/>
      <c r="T3304" s="147"/>
      <c r="U3304" s="147"/>
      <c r="V3304" s="690"/>
      <c r="W3304" s="443"/>
    </row>
    <row r="3305" spans="1:23" ht="15">
      <c r="A3305" s="459" t="s">
        <v>840</v>
      </c>
      <c r="B3305" s="464" t="s">
        <v>844</v>
      </c>
      <c r="C3305" s="443"/>
      <c r="D3305" s="443"/>
      <c r="E3305" s="286" t="s">
        <v>285</v>
      </c>
      <c r="F3305" s="286" t="s">
        <v>285</v>
      </c>
      <c r="G3305" s="286" t="s">
        <v>285</v>
      </c>
      <c r="H3305" s="286">
        <v>185.90000000000146</v>
      </c>
      <c r="I3305" s="286">
        <v>0</v>
      </c>
      <c r="J3305" s="286">
        <v>0</v>
      </c>
      <c r="K3305" s="286"/>
      <c r="L3305" s="313"/>
      <c r="M3305" s="312">
        <f t="shared" si="69"/>
        <v>185.90000000000146</v>
      </c>
      <c r="N3305" s="443"/>
      <c r="O3305" s="443"/>
      <c r="P3305" s="443"/>
      <c r="Q3305" s="443"/>
      <c r="R3305" s="443"/>
      <c r="S3305" s="146"/>
      <c r="T3305" s="147"/>
      <c r="U3305" s="147"/>
      <c r="V3305" s="690"/>
      <c r="W3305" s="443"/>
    </row>
    <row r="3306" spans="1:23" ht="15">
      <c r="A3306" s="459" t="s">
        <v>846</v>
      </c>
      <c r="B3306" s="464" t="s">
        <v>822</v>
      </c>
      <c r="C3306" s="443"/>
      <c r="D3306" s="443"/>
      <c r="E3306" s="286" t="s">
        <v>285</v>
      </c>
      <c r="F3306" s="286" t="s">
        <v>285</v>
      </c>
      <c r="G3306" s="286" t="s">
        <v>285</v>
      </c>
      <c r="H3306" s="286">
        <v>178.89999999999054</v>
      </c>
      <c r="I3306" s="286">
        <v>0</v>
      </c>
      <c r="J3306" s="286">
        <v>0</v>
      </c>
      <c r="K3306" s="286"/>
      <c r="L3306" s="313"/>
      <c r="M3306" s="312">
        <f t="shared" si="69"/>
        <v>178.89999999999054</v>
      </c>
      <c r="N3306" s="443"/>
      <c r="O3306" s="443"/>
      <c r="P3306" s="443"/>
      <c r="Q3306" s="443"/>
      <c r="R3306" s="443"/>
      <c r="S3306" s="146"/>
      <c r="T3306" s="147"/>
      <c r="U3306" s="147"/>
      <c r="V3306" s="690"/>
      <c r="W3306" s="443"/>
    </row>
    <row r="3307" spans="1:23" ht="15">
      <c r="A3307" s="459" t="s">
        <v>854</v>
      </c>
      <c r="B3307" s="464" t="s">
        <v>821</v>
      </c>
      <c r="C3307" s="443"/>
      <c r="D3307" s="443"/>
      <c r="E3307" s="286" t="s">
        <v>285</v>
      </c>
      <c r="F3307" s="286" t="s">
        <v>285</v>
      </c>
      <c r="G3307" s="286" t="s">
        <v>285</v>
      </c>
      <c r="H3307" s="286">
        <v>154.64999999999782</v>
      </c>
      <c r="I3307" s="286">
        <v>0</v>
      </c>
      <c r="J3307" s="286">
        <v>0</v>
      </c>
      <c r="K3307" s="286"/>
      <c r="L3307" s="313"/>
      <c r="M3307" s="312">
        <f t="shared" si="69"/>
        <v>154.64999999999782</v>
      </c>
      <c r="N3307" s="443"/>
      <c r="O3307" s="443"/>
      <c r="P3307" s="443"/>
      <c r="Q3307" s="443"/>
      <c r="R3307" s="443"/>
      <c r="S3307" s="146"/>
      <c r="T3307" s="147"/>
      <c r="U3307" s="147"/>
      <c r="V3307" s="690"/>
      <c r="W3307" s="443"/>
    </row>
    <row r="3308" spans="1:23" ht="15">
      <c r="A3308" s="459" t="s">
        <v>858</v>
      </c>
      <c r="B3308" s="464" t="s">
        <v>836</v>
      </c>
      <c r="C3308" s="443"/>
      <c r="D3308" s="443"/>
      <c r="E3308" s="286" t="s">
        <v>285</v>
      </c>
      <c r="F3308" s="286" t="s">
        <v>285</v>
      </c>
      <c r="G3308" s="286" t="s">
        <v>285</v>
      </c>
      <c r="H3308" s="286">
        <v>131.40000000000146</v>
      </c>
      <c r="I3308" s="286">
        <v>0</v>
      </c>
      <c r="J3308" s="286">
        <v>0</v>
      </c>
      <c r="K3308" s="286"/>
      <c r="L3308" s="313"/>
      <c r="M3308" s="312">
        <f t="shared" si="69"/>
        <v>131.40000000000146</v>
      </c>
      <c r="N3308" s="443"/>
      <c r="O3308" s="443"/>
      <c r="P3308" s="443"/>
      <c r="Q3308" s="443"/>
      <c r="R3308" s="443"/>
      <c r="S3308" s="146"/>
      <c r="T3308" s="147"/>
      <c r="U3308" s="147"/>
      <c r="V3308" s="690"/>
      <c r="W3308" s="443"/>
    </row>
    <row r="3309" spans="1:23" ht="15">
      <c r="A3309" s="459" t="s">
        <v>859</v>
      </c>
      <c r="B3309" s="464" t="s">
        <v>855</v>
      </c>
      <c r="C3309" s="443"/>
      <c r="D3309" s="443"/>
      <c r="E3309" s="286" t="s">
        <v>285</v>
      </c>
      <c r="F3309" s="286" t="s">
        <v>285</v>
      </c>
      <c r="G3309" s="286" t="s">
        <v>285</v>
      </c>
      <c r="H3309" s="286">
        <v>127</v>
      </c>
      <c r="I3309" s="286">
        <v>0</v>
      </c>
      <c r="J3309" s="286">
        <v>0</v>
      </c>
      <c r="K3309" s="286"/>
      <c r="L3309" s="313"/>
      <c r="M3309" s="312">
        <f t="shared" si="69"/>
        <v>127</v>
      </c>
      <c r="N3309" s="443"/>
      <c r="O3309" s="443"/>
      <c r="P3309" s="443"/>
      <c r="Q3309" s="443"/>
      <c r="R3309" s="443"/>
      <c r="S3309" s="146"/>
      <c r="T3309" s="147"/>
      <c r="U3309" s="147"/>
      <c r="V3309" s="690"/>
      <c r="W3309" s="443"/>
    </row>
    <row r="3310" spans="1:23" ht="15">
      <c r="A3310" s="459" t="s">
        <v>860</v>
      </c>
      <c r="B3310" s="464" t="s">
        <v>837</v>
      </c>
      <c r="C3310" s="443"/>
      <c r="D3310" s="443"/>
      <c r="E3310" s="286" t="s">
        <v>285</v>
      </c>
      <c r="F3310" s="286" t="s">
        <v>285</v>
      </c>
      <c r="G3310" s="286" t="s">
        <v>285</v>
      </c>
      <c r="H3310" s="286">
        <v>98.800000000006548</v>
      </c>
      <c r="I3310" s="286">
        <v>0</v>
      </c>
      <c r="J3310" s="286">
        <v>0</v>
      </c>
      <c r="K3310" s="286"/>
      <c r="L3310" s="313"/>
      <c r="M3310" s="312">
        <f t="shared" si="69"/>
        <v>98.800000000006548</v>
      </c>
      <c r="N3310" s="443"/>
      <c r="O3310" s="443"/>
      <c r="P3310" s="443"/>
      <c r="Q3310" s="443"/>
      <c r="R3310" s="443"/>
      <c r="S3310" s="146"/>
      <c r="T3310" s="147"/>
      <c r="U3310" s="147"/>
      <c r="V3310" s="690"/>
      <c r="W3310" s="443"/>
    </row>
    <row r="3311" spans="1:23" ht="15">
      <c r="A3311" s="459" t="s">
        <v>866</v>
      </c>
      <c r="B3311" s="464" t="s">
        <v>826</v>
      </c>
      <c r="C3311" s="443"/>
      <c r="D3311" s="443"/>
      <c r="E3311" s="286" t="s">
        <v>285</v>
      </c>
      <c r="F3311" s="286" t="s">
        <v>285</v>
      </c>
      <c r="G3311" s="286" t="s">
        <v>285</v>
      </c>
      <c r="H3311" s="286">
        <v>86.599999999991269</v>
      </c>
      <c r="I3311" s="286">
        <v>0</v>
      </c>
      <c r="J3311" s="286">
        <v>0</v>
      </c>
      <c r="K3311" s="286"/>
      <c r="L3311" s="313"/>
      <c r="M3311" s="312">
        <f t="shared" si="69"/>
        <v>86.599999999991269</v>
      </c>
      <c r="N3311" s="443"/>
      <c r="O3311" s="443"/>
      <c r="P3311" s="443"/>
      <c r="Q3311" s="443"/>
      <c r="R3311" s="443"/>
      <c r="S3311" s="146"/>
      <c r="T3311" s="147"/>
      <c r="U3311" s="147"/>
      <c r="V3311" s="690"/>
      <c r="W3311" s="443"/>
    </row>
    <row r="3312" spans="1:23" ht="15">
      <c r="A3312" s="459" t="s">
        <v>867</v>
      </c>
      <c r="B3312" s="464" t="s">
        <v>842</v>
      </c>
      <c r="C3312" s="443"/>
      <c r="D3312" s="443"/>
      <c r="E3312" s="286" t="s">
        <v>285</v>
      </c>
      <c r="F3312" s="286" t="s">
        <v>285</v>
      </c>
      <c r="G3312" s="286" t="s">
        <v>285</v>
      </c>
      <c r="H3312" s="286">
        <v>85.600000000005821</v>
      </c>
      <c r="I3312" s="286">
        <v>0</v>
      </c>
      <c r="J3312" s="286">
        <v>0</v>
      </c>
      <c r="K3312" s="286"/>
      <c r="L3312" s="313"/>
      <c r="M3312" s="312">
        <f t="shared" si="69"/>
        <v>85.600000000005821</v>
      </c>
      <c r="N3312" s="443"/>
      <c r="O3312" s="443"/>
      <c r="P3312" s="443"/>
      <c r="Q3312" s="443"/>
      <c r="R3312" s="443"/>
      <c r="S3312" s="443"/>
      <c r="T3312" s="443"/>
      <c r="U3312" s="443"/>
      <c r="V3312" s="443"/>
      <c r="W3312" s="443"/>
    </row>
    <row r="3313" spans="1:23" ht="15">
      <c r="A3313" s="459" t="s">
        <v>868</v>
      </c>
      <c r="B3313" s="464" t="s">
        <v>852</v>
      </c>
      <c r="C3313" s="443"/>
      <c r="D3313" s="443"/>
      <c r="E3313" s="286" t="s">
        <v>285</v>
      </c>
      <c r="F3313" s="286" t="s">
        <v>285</v>
      </c>
      <c r="G3313" s="286" t="s">
        <v>285</v>
      </c>
      <c r="H3313" s="286">
        <v>85.200000000000728</v>
      </c>
      <c r="I3313" s="286">
        <v>0</v>
      </c>
      <c r="J3313" s="286">
        <v>0</v>
      </c>
      <c r="K3313" s="286"/>
      <c r="L3313" s="313"/>
      <c r="M3313" s="312">
        <f t="shared" si="69"/>
        <v>85.200000000000728</v>
      </c>
      <c r="N3313" s="443"/>
      <c r="O3313" s="443"/>
      <c r="P3313" s="443"/>
      <c r="Q3313" s="443"/>
      <c r="R3313" s="443"/>
      <c r="S3313" s="443"/>
      <c r="T3313" s="443"/>
      <c r="U3313" s="443"/>
      <c r="V3313" s="443"/>
      <c r="W3313" s="443"/>
    </row>
    <row r="3314" spans="1:23" ht="15">
      <c r="A3314" s="459" t="s">
        <v>870</v>
      </c>
      <c r="B3314" s="464" t="s">
        <v>819</v>
      </c>
      <c r="C3314" s="443"/>
      <c r="D3314" s="443"/>
      <c r="E3314" s="286" t="s">
        <v>285</v>
      </c>
      <c r="F3314" s="286" t="s">
        <v>285</v>
      </c>
      <c r="G3314" s="286" t="s">
        <v>285</v>
      </c>
      <c r="H3314" s="286">
        <v>80.549999999995634</v>
      </c>
      <c r="I3314" s="286">
        <v>0</v>
      </c>
      <c r="J3314" s="286">
        <v>0</v>
      </c>
      <c r="K3314" s="286"/>
      <c r="L3314" s="313"/>
      <c r="M3314" s="312">
        <f t="shared" si="69"/>
        <v>80.549999999995634</v>
      </c>
      <c r="N3314" s="443"/>
      <c r="O3314" s="443"/>
      <c r="P3314" s="443"/>
      <c r="Q3314" s="443"/>
      <c r="R3314" s="443"/>
      <c r="S3314" s="443"/>
      <c r="T3314" s="443"/>
      <c r="U3314" s="443"/>
      <c r="V3314" s="443"/>
      <c r="W3314" s="443"/>
    </row>
    <row r="3315" spans="1:23" ht="15">
      <c r="A3315" s="459" t="s">
        <v>871</v>
      </c>
      <c r="B3315" s="464" t="s">
        <v>817</v>
      </c>
      <c r="C3315" s="443"/>
      <c r="D3315" s="443"/>
      <c r="E3315" s="286" t="s">
        <v>285</v>
      </c>
      <c r="F3315" s="286" t="s">
        <v>285</v>
      </c>
      <c r="G3315" s="286" t="s">
        <v>285</v>
      </c>
      <c r="H3315" s="286">
        <v>31.650000000005093</v>
      </c>
      <c r="I3315" s="286">
        <v>0</v>
      </c>
      <c r="J3315" s="286">
        <v>0</v>
      </c>
      <c r="K3315" s="286"/>
      <c r="L3315" s="313"/>
      <c r="M3315" s="312">
        <f t="shared" si="69"/>
        <v>31.650000000005093</v>
      </c>
      <c r="N3315" s="443"/>
      <c r="O3315" s="443"/>
      <c r="P3315" s="443"/>
      <c r="Q3315" s="443"/>
      <c r="R3315" s="443"/>
      <c r="S3315" s="443"/>
      <c r="T3315" s="443"/>
      <c r="U3315" s="443"/>
      <c r="V3315" s="443"/>
      <c r="W3315" s="443"/>
    </row>
    <row r="3316" spans="1:23" ht="15">
      <c r="A3316" s="459" t="s">
        <v>872</v>
      </c>
      <c r="B3316" s="361" t="s">
        <v>1854</v>
      </c>
      <c r="C3316" s="446"/>
      <c r="D3316" s="446"/>
      <c r="E3316" s="286" t="s">
        <v>285</v>
      </c>
      <c r="F3316" s="286" t="s">
        <v>285</v>
      </c>
      <c r="G3316" s="286" t="s">
        <v>285</v>
      </c>
      <c r="H3316" s="286" t="s">
        <v>285</v>
      </c>
      <c r="I3316" s="286">
        <v>0</v>
      </c>
      <c r="J3316" s="286">
        <v>0</v>
      </c>
      <c r="K3316" s="286"/>
      <c r="L3316" s="313"/>
      <c r="M3316" s="312">
        <f t="shared" si="69"/>
        <v>0</v>
      </c>
      <c r="N3316" s="443"/>
      <c r="O3316" s="443"/>
      <c r="P3316" s="443"/>
      <c r="Q3316" s="443"/>
      <c r="R3316" s="443"/>
      <c r="S3316" s="443"/>
      <c r="T3316" s="443"/>
      <c r="U3316" s="443"/>
      <c r="V3316" s="443"/>
      <c r="W3316" s="443"/>
    </row>
    <row r="3317" spans="1:23" ht="15">
      <c r="A3317" s="459" t="s">
        <v>875</v>
      </c>
      <c r="B3317" s="361" t="s">
        <v>1849</v>
      </c>
      <c r="C3317" s="446"/>
      <c r="D3317" s="446"/>
      <c r="E3317" s="286" t="s">
        <v>285</v>
      </c>
      <c r="F3317" s="286" t="s">
        <v>285</v>
      </c>
      <c r="G3317" s="286" t="s">
        <v>285</v>
      </c>
      <c r="H3317" s="286" t="s">
        <v>285</v>
      </c>
      <c r="I3317" s="286">
        <v>0</v>
      </c>
      <c r="J3317" s="286">
        <v>0</v>
      </c>
      <c r="K3317" s="286"/>
      <c r="L3317" s="313"/>
      <c r="M3317" s="312">
        <f t="shared" si="69"/>
        <v>0</v>
      </c>
      <c r="N3317" s="443"/>
      <c r="O3317" s="443"/>
      <c r="P3317" s="443"/>
      <c r="Q3317" s="443"/>
      <c r="R3317" s="443"/>
      <c r="S3317" s="443"/>
      <c r="T3317" s="443"/>
      <c r="U3317" s="443"/>
      <c r="V3317" s="443"/>
      <c r="W3317" s="443"/>
    </row>
    <row r="3318" spans="1:23" ht="15">
      <c r="A3318" s="459" t="s">
        <v>1006</v>
      </c>
      <c r="B3318" s="361" t="s">
        <v>1844</v>
      </c>
      <c r="C3318" s="446"/>
      <c r="D3318" s="446"/>
      <c r="E3318" s="286" t="s">
        <v>285</v>
      </c>
      <c r="F3318" s="286" t="s">
        <v>285</v>
      </c>
      <c r="G3318" s="286" t="s">
        <v>285</v>
      </c>
      <c r="H3318" s="286" t="s">
        <v>285</v>
      </c>
      <c r="I3318" s="286">
        <v>0</v>
      </c>
      <c r="J3318" s="286">
        <v>0</v>
      </c>
      <c r="K3318" s="286"/>
      <c r="L3318" s="313"/>
      <c r="M3318" s="312">
        <f t="shared" si="69"/>
        <v>0</v>
      </c>
      <c r="N3318" s="443"/>
      <c r="O3318" s="443"/>
      <c r="P3318" s="443"/>
      <c r="Q3318" s="443"/>
      <c r="R3318" s="443"/>
      <c r="S3318" s="443"/>
      <c r="T3318" s="443"/>
      <c r="U3318" s="443"/>
      <c r="V3318" s="443"/>
      <c r="W3318" s="443"/>
    </row>
    <row r="3319" spans="1:23" ht="15">
      <c r="A3319" s="459" t="s">
        <v>1007</v>
      </c>
      <c r="B3319" s="361" t="s">
        <v>1850</v>
      </c>
      <c r="C3319" s="446"/>
      <c r="D3319" s="446"/>
      <c r="E3319" s="286" t="s">
        <v>285</v>
      </c>
      <c r="F3319" s="286" t="s">
        <v>285</v>
      </c>
      <c r="G3319" s="286" t="s">
        <v>285</v>
      </c>
      <c r="H3319" s="286" t="s">
        <v>285</v>
      </c>
      <c r="I3319" s="286">
        <v>0</v>
      </c>
      <c r="J3319" s="286">
        <v>0</v>
      </c>
      <c r="K3319" s="286"/>
      <c r="L3319" s="313"/>
      <c r="M3319" s="312">
        <f t="shared" si="69"/>
        <v>0</v>
      </c>
      <c r="N3319" s="443"/>
      <c r="O3319" s="443"/>
      <c r="P3319" s="443"/>
      <c r="Q3319" s="443"/>
      <c r="R3319" s="443"/>
      <c r="S3319" s="443"/>
      <c r="T3319" s="443"/>
      <c r="U3319" s="443"/>
      <c r="V3319" s="443"/>
      <c r="W3319" s="443"/>
    </row>
    <row r="3320" spans="1:23" ht="15">
      <c r="A3320" s="459" t="s">
        <v>1008</v>
      </c>
      <c r="B3320" s="361" t="s">
        <v>1852</v>
      </c>
      <c r="C3320" s="446"/>
      <c r="D3320" s="446"/>
      <c r="E3320" s="286" t="s">
        <v>285</v>
      </c>
      <c r="F3320" s="286" t="s">
        <v>285</v>
      </c>
      <c r="G3320" s="286" t="s">
        <v>285</v>
      </c>
      <c r="H3320" s="286" t="s">
        <v>285</v>
      </c>
      <c r="I3320" s="286">
        <v>0</v>
      </c>
      <c r="J3320" s="286">
        <v>0</v>
      </c>
      <c r="K3320" s="286"/>
      <c r="L3320" s="313"/>
      <c r="M3320" s="312">
        <f t="shared" si="69"/>
        <v>0</v>
      </c>
      <c r="N3320" s="443"/>
      <c r="O3320" s="443"/>
      <c r="P3320" s="443"/>
      <c r="Q3320" s="443"/>
      <c r="R3320" s="443"/>
      <c r="S3320" s="443"/>
      <c r="T3320" s="443"/>
      <c r="U3320" s="443"/>
      <c r="V3320" s="443"/>
      <c r="W3320" s="443"/>
    </row>
    <row r="3321" spans="1:23" ht="15">
      <c r="A3321" s="459" t="s">
        <v>1009</v>
      </c>
      <c r="B3321" s="343" t="s">
        <v>1837</v>
      </c>
      <c r="C3321" s="446"/>
      <c r="D3321" s="446"/>
      <c r="E3321" s="286" t="s">
        <v>285</v>
      </c>
      <c r="F3321" s="286" t="s">
        <v>285</v>
      </c>
      <c r="G3321" s="286" t="s">
        <v>285</v>
      </c>
      <c r="H3321" s="286" t="s">
        <v>285</v>
      </c>
      <c r="I3321" s="286">
        <v>0</v>
      </c>
      <c r="J3321" s="286">
        <v>0</v>
      </c>
      <c r="K3321" s="286"/>
      <c r="L3321" s="313"/>
      <c r="M3321" s="312">
        <f t="shared" si="69"/>
        <v>0</v>
      </c>
      <c r="N3321" s="443"/>
      <c r="O3321" s="443"/>
      <c r="P3321" s="443"/>
      <c r="Q3321" s="443"/>
      <c r="R3321" s="443"/>
      <c r="S3321" s="443"/>
      <c r="T3321" s="443"/>
      <c r="U3321" s="443"/>
      <c r="V3321" s="443"/>
      <c r="W3321" s="443"/>
    </row>
    <row r="3322" spans="1:23" ht="15">
      <c r="A3322" s="459" t="s">
        <v>1010</v>
      </c>
      <c r="B3322" s="361" t="s">
        <v>1839</v>
      </c>
      <c r="C3322" s="446"/>
      <c r="D3322" s="446"/>
      <c r="E3322" s="286" t="s">
        <v>285</v>
      </c>
      <c r="F3322" s="286" t="s">
        <v>285</v>
      </c>
      <c r="G3322" s="286" t="s">
        <v>285</v>
      </c>
      <c r="H3322" s="286" t="s">
        <v>285</v>
      </c>
      <c r="I3322" s="286">
        <v>0</v>
      </c>
      <c r="J3322" s="286">
        <v>0</v>
      </c>
      <c r="K3322" s="286"/>
      <c r="L3322" s="313"/>
      <c r="M3322" s="312">
        <f t="shared" ref="M3322:M3341" si="70">SUM(E3322:I3322)</f>
        <v>0</v>
      </c>
      <c r="N3322" s="443"/>
      <c r="O3322" s="443"/>
      <c r="P3322" s="443"/>
      <c r="Q3322" s="443"/>
      <c r="R3322" s="443"/>
      <c r="S3322" s="443"/>
      <c r="T3322" s="443"/>
      <c r="U3322" s="443"/>
      <c r="V3322" s="443"/>
      <c r="W3322" s="443"/>
    </row>
    <row r="3323" spans="1:23" ht="15">
      <c r="A3323" s="459" t="s">
        <v>1011</v>
      </c>
      <c r="B3323" s="361" t="s">
        <v>1842</v>
      </c>
      <c r="C3323" s="446"/>
      <c r="D3323" s="446"/>
      <c r="E3323" s="286" t="s">
        <v>285</v>
      </c>
      <c r="F3323" s="286" t="s">
        <v>285</v>
      </c>
      <c r="G3323" s="286" t="s">
        <v>285</v>
      </c>
      <c r="H3323" s="286" t="s">
        <v>285</v>
      </c>
      <c r="I3323" s="286">
        <v>0</v>
      </c>
      <c r="J3323" s="286">
        <v>0</v>
      </c>
      <c r="K3323" s="286"/>
      <c r="L3323" s="313"/>
      <c r="M3323" s="312">
        <f t="shared" si="70"/>
        <v>0</v>
      </c>
      <c r="N3323" s="443"/>
      <c r="O3323" s="443"/>
      <c r="P3323" s="443"/>
      <c r="Q3323" s="443"/>
      <c r="R3323" s="443"/>
      <c r="S3323" s="443"/>
      <c r="T3323" s="443"/>
      <c r="U3323" s="443"/>
      <c r="V3323" s="443"/>
      <c r="W3323" s="443"/>
    </row>
    <row r="3324" spans="1:23" ht="15">
      <c r="A3324" s="459" t="s">
        <v>1012</v>
      </c>
      <c r="B3324" s="361" t="s">
        <v>1841</v>
      </c>
      <c r="C3324" s="446"/>
      <c r="D3324" s="446"/>
      <c r="E3324" s="286" t="s">
        <v>285</v>
      </c>
      <c r="F3324" s="286" t="s">
        <v>285</v>
      </c>
      <c r="G3324" s="286" t="s">
        <v>285</v>
      </c>
      <c r="H3324" s="286" t="s">
        <v>285</v>
      </c>
      <c r="I3324" s="286">
        <v>0</v>
      </c>
      <c r="J3324" s="286">
        <v>0</v>
      </c>
      <c r="K3324" s="286"/>
      <c r="L3324" s="313"/>
      <c r="M3324" s="312">
        <f t="shared" si="70"/>
        <v>0</v>
      </c>
      <c r="N3324" s="443"/>
      <c r="O3324" s="443"/>
      <c r="P3324" s="443"/>
      <c r="Q3324" s="443"/>
      <c r="R3324" s="443"/>
      <c r="S3324" s="443"/>
      <c r="T3324" s="443"/>
      <c r="U3324" s="443"/>
      <c r="V3324" s="443"/>
      <c r="W3324" s="443"/>
    </row>
    <row r="3325" spans="1:23" ht="15">
      <c r="A3325" s="459" t="s">
        <v>1013</v>
      </c>
      <c r="B3325" s="361" t="s">
        <v>1851</v>
      </c>
      <c r="C3325" s="446"/>
      <c r="D3325" s="446"/>
      <c r="E3325" s="286" t="s">
        <v>285</v>
      </c>
      <c r="F3325" s="286" t="s">
        <v>285</v>
      </c>
      <c r="G3325" s="286" t="s">
        <v>285</v>
      </c>
      <c r="H3325" s="286" t="s">
        <v>285</v>
      </c>
      <c r="I3325" s="286">
        <v>0</v>
      </c>
      <c r="J3325" s="286">
        <v>0</v>
      </c>
      <c r="K3325" s="286"/>
      <c r="L3325" s="313"/>
      <c r="M3325" s="312">
        <f t="shared" si="70"/>
        <v>0</v>
      </c>
      <c r="N3325" s="443"/>
      <c r="O3325" s="443"/>
      <c r="P3325" s="443"/>
      <c r="Q3325" s="443"/>
      <c r="R3325" s="443"/>
      <c r="S3325" s="443"/>
      <c r="T3325" s="443"/>
      <c r="U3325" s="443"/>
      <c r="V3325" s="443"/>
      <c r="W3325" s="443"/>
    </row>
    <row r="3326" spans="1:23" ht="15">
      <c r="A3326" s="459" t="s">
        <v>1014</v>
      </c>
      <c r="B3326" s="361" t="s">
        <v>1858</v>
      </c>
      <c r="C3326" s="446"/>
      <c r="D3326" s="446"/>
      <c r="E3326" s="286" t="s">
        <v>285</v>
      </c>
      <c r="F3326" s="286" t="s">
        <v>285</v>
      </c>
      <c r="G3326" s="286" t="s">
        <v>285</v>
      </c>
      <c r="H3326" s="286" t="s">
        <v>285</v>
      </c>
      <c r="I3326" s="286">
        <v>0</v>
      </c>
      <c r="J3326" s="286">
        <v>0</v>
      </c>
      <c r="K3326" s="286"/>
      <c r="L3326" s="313"/>
      <c r="M3326" s="312">
        <f t="shared" si="70"/>
        <v>0</v>
      </c>
      <c r="N3326" s="443"/>
      <c r="O3326" s="443"/>
      <c r="P3326" s="443"/>
      <c r="Q3326" s="443"/>
      <c r="R3326" s="443"/>
      <c r="S3326" s="443"/>
      <c r="T3326" s="443"/>
      <c r="U3326" s="443"/>
      <c r="V3326" s="443"/>
      <c r="W3326" s="443"/>
    </row>
    <row r="3327" spans="1:23" ht="15">
      <c r="A3327" s="459" t="s">
        <v>1015</v>
      </c>
      <c r="B3327" s="361" t="s">
        <v>1848</v>
      </c>
      <c r="C3327" s="446"/>
      <c r="D3327" s="446"/>
      <c r="E3327" s="286" t="s">
        <v>285</v>
      </c>
      <c r="F3327" s="286" t="s">
        <v>285</v>
      </c>
      <c r="G3327" s="286" t="s">
        <v>285</v>
      </c>
      <c r="H3327" s="286" t="s">
        <v>285</v>
      </c>
      <c r="I3327" s="286">
        <v>0</v>
      </c>
      <c r="J3327" s="286">
        <v>0</v>
      </c>
      <c r="K3327" s="286"/>
      <c r="L3327" s="313"/>
      <c r="M3327" s="312">
        <f t="shared" si="70"/>
        <v>0</v>
      </c>
      <c r="N3327" s="443"/>
      <c r="O3327" s="443"/>
      <c r="P3327" s="443"/>
      <c r="Q3327" s="443"/>
      <c r="R3327" s="443"/>
      <c r="S3327" s="443"/>
      <c r="T3327" s="443"/>
      <c r="U3327" s="443"/>
      <c r="V3327" s="443"/>
      <c r="W3327" s="443"/>
    </row>
    <row r="3328" spans="1:23" ht="15">
      <c r="A3328" s="459" t="s">
        <v>1016</v>
      </c>
      <c r="B3328" s="361" t="s">
        <v>1853</v>
      </c>
      <c r="C3328" s="446"/>
      <c r="D3328" s="446"/>
      <c r="E3328" s="286" t="s">
        <v>285</v>
      </c>
      <c r="F3328" s="286" t="s">
        <v>285</v>
      </c>
      <c r="G3328" s="286" t="s">
        <v>285</v>
      </c>
      <c r="H3328" s="286" t="s">
        <v>285</v>
      </c>
      <c r="I3328" s="286">
        <v>0</v>
      </c>
      <c r="J3328" s="286">
        <v>0</v>
      </c>
      <c r="K3328" s="286"/>
      <c r="L3328" s="313"/>
      <c r="M3328" s="312">
        <f t="shared" si="70"/>
        <v>0</v>
      </c>
      <c r="N3328" s="443"/>
      <c r="O3328" s="443"/>
      <c r="P3328" s="443"/>
      <c r="Q3328" s="443"/>
      <c r="R3328" s="443"/>
      <c r="S3328" s="443"/>
      <c r="T3328" s="443"/>
      <c r="U3328" s="443"/>
      <c r="V3328" s="443"/>
      <c r="W3328" s="443"/>
    </row>
    <row r="3329" spans="1:23" ht="15">
      <c r="A3329" s="459" t="s">
        <v>1017</v>
      </c>
      <c r="B3329" s="361" t="s">
        <v>1847</v>
      </c>
      <c r="C3329" s="446"/>
      <c r="D3329" s="446"/>
      <c r="E3329" s="286" t="s">
        <v>285</v>
      </c>
      <c r="F3329" s="286" t="s">
        <v>285</v>
      </c>
      <c r="G3329" s="286" t="s">
        <v>285</v>
      </c>
      <c r="H3329" s="286" t="s">
        <v>285</v>
      </c>
      <c r="I3329" s="286">
        <v>0</v>
      </c>
      <c r="J3329" s="286">
        <v>0</v>
      </c>
      <c r="K3329" s="286"/>
      <c r="L3329" s="313"/>
      <c r="M3329" s="312">
        <f t="shared" si="70"/>
        <v>0</v>
      </c>
      <c r="N3329" s="443"/>
      <c r="O3329" s="443"/>
      <c r="P3329" s="443"/>
      <c r="Q3329" s="443"/>
      <c r="R3329" s="443"/>
      <c r="S3329" s="443"/>
      <c r="T3329" s="443"/>
      <c r="U3329" s="443"/>
      <c r="V3329" s="443"/>
      <c r="W3329" s="443"/>
    </row>
    <row r="3330" spans="1:23" ht="15">
      <c r="A3330" s="459" t="s">
        <v>1018</v>
      </c>
      <c r="B3330" s="361" t="s">
        <v>1857</v>
      </c>
      <c r="C3330" s="446"/>
      <c r="D3330" s="446"/>
      <c r="E3330" s="286" t="s">
        <v>285</v>
      </c>
      <c r="F3330" s="286" t="s">
        <v>285</v>
      </c>
      <c r="G3330" s="286" t="s">
        <v>285</v>
      </c>
      <c r="H3330" s="286" t="s">
        <v>285</v>
      </c>
      <c r="I3330" s="286">
        <v>0</v>
      </c>
      <c r="J3330" s="286">
        <v>0</v>
      </c>
      <c r="K3330" s="286"/>
      <c r="L3330" s="313"/>
      <c r="M3330" s="312">
        <f t="shared" si="70"/>
        <v>0</v>
      </c>
      <c r="N3330" s="443"/>
      <c r="O3330" s="443"/>
      <c r="P3330" s="443"/>
      <c r="Q3330" s="443"/>
      <c r="R3330" s="443"/>
      <c r="S3330" s="443"/>
      <c r="T3330" s="443"/>
      <c r="U3330" s="443"/>
      <c r="V3330" s="443"/>
      <c r="W3330" s="443"/>
    </row>
    <row r="3331" spans="1:23" ht="15">
      <c r="A3331" s="459" t="s">
        <v>1019</v>
      </c>
      <c r="B3331" s="361" t="s">
        <v>1845</v>
      </c>
      <c r="C3331" s="446"/>
      <c r="D3331" s="446"/>
      <c r="E3331" s="286" t="s">
        <v>285</v>
      </c>
      <c r="F3331" s="286" t="s">
        <v>285</v>
      </c>
      <c r="G3331" s="286" t="s">
        <v>285</v>
      </c>
      <c r="H3331" s="286" t="s">
        <v>285</v>
      </c>
      <c r="I3331" s="286">
        <v>0</v>
      </c>
      <c r="J3331" s="286">
        <v>0</v>
      </c>
      <c r="K3331" s="286"/>
      <c r="L3331" s="313"/>
      <c r="M3331" s="312">
        <f t="shared" si="70"/>
        <v>0</v>
      </c>
      <c r="N3331" s="443"/>
      <c r="O3331" s="443"/>
      <c r="P3331" s="443"/>
      <c r="Q3331" s="443"/>
      <c r="R3331" s="443"/>
      <c r="S3331" s="443"/>
      <c r="T3331" s="443"/>
      <c r="U3331" s="443"/>
      <c r="V3331" s="443"/>
      <c r="W3331" s="443"/>
    </row>
    <row r="3332" spans="1:23" ht="15">
      <c r="A3332" s="459" t="s">
        <v>1020</v>
      </c>
      <c r="B3332" s="361" t="s">
        <v>1873</v>
      </c>
      <c r="C3332" s="446"/>
      <c r="D3332" s="446"/>
      <c r="E3332" s="286" t="s">
        <v>285</v>
      </c>
      <c r="F3332" s="286" t="s">
        <v>285</v>
      </c>
      <c r="G3332" s="286" t="s">
        <v>285</v>
      </c>
      <c r="H3332" s="286" t="s">
        <v>285</v>
      </c>
      <c r="I3332" s="286">
        <v>0</v>
      </c>
      <c r="J3332" s="286">
        <v>0</v>
      </c>
      <c r="K3332" s="286"/>
      <c r="L3332" s="313"/>
      <c r="M3332" s="312">
        <f t="shared" si="70"/>
        <v>0</v>
      </c>
      <c r="N3332" s="443"/>
      <c r="O3332" s="443"/>
      <c r="P3332" s="443"/>
      <c r="Q3332" s="443"/>
      <c r="R3332" s="443"/>
      <c r="S3332" s="443"/>
      <c r="T3332" s="443"/>
      <c r="U3332" s="443"/>
      <c r="V3332" s="443"/>
      <c r="W3332" s="443"/>
    </row>
    <row r="3333" spans="1:23" ht="15">
      <c r="A3333" s="459" t="s">
        <v>1021</v>
      </c>
      <c r="B3333" s="343" t="s">
        <v>1859</v>
      </c>
      <c r="C3333" s="446"/>
      <c r="D3333" s="446"/>
      <c r="E3333" s="286" t="s">
        <v>285</v>
      </c>
      <c r="F3333" s="286" t="s">
        <v>285</v>
      </c>
      <c r="G3333" s="286" t="s">
        <v>285</v>
      </c>
      <c r="H3333" s="286" t="s">
        <v>285</v>
      </c>
      <c r="I3333" s="286">
        <v>0</v>
      </c>
      <c r="J3333" s="286">
        <v>0</v>
      </c>
      <c r="K3333" s="286"/>
      <c r="L3333" s="313"/>
      <c r="M3333" s="312">
        <f t="shared" si="70"/>
        <v>0</v>
      </c>
      <c r="N3333" s="443"/>
      <c r="O3333" s="443"/>
      <c r="P3333" s="443"/>
      <c r="Q3333" s="443"/>
      <c r="R3333" s="443"/>
      <c r="S3333" s="443"/>
      <c r="T3333" s="443"/>
      <c r="U3333" s="443"/>
      <c r="V3333" s="443"/>
      <c r="W3333" s="443"/>
    </row>
    <row r="3334" spans="1:23" ht="15">
      <c r="A3334" s="459" t="s">
        <v>1022</v>
      </c>
      <c r="B3334" s="361" t="s">
        <v>1856</v>
      </c>
      <c r="C3334" s="446"/>
      <c r="D3334" s="446"/>
      <c r="E3334" s="286" t="s">
        <v>285</v>
      </c>
      <c r="F3334" s="286" t="s">
        <v>285</v>
      </c>
      <c r="G3334" s="286" t="s">
        <v>285</v>
      </c>
      <c r="H3334" s="286" t="s">
        <v>285</v>
      </c>
      <c r="I3334" s="286">
        <v>0</v>
      </c>
      <c r="J3334" s="286">
        <v>0</v>
      </c>
      <c r="K3334" s="286"/>
      <c r="L3334" s="313"/>
      <c r="M3334" s="312">
        <f t="shared" si="70"/>
        <v>0</v>
      </c>
      <c r="N3334" s="443"/>
      <c r="O3334" s="443"/>
      <c r="P3334" s="443"/>
      <c r="Q3334" s="443"/>
      <c r="R3334" s="443"/>
      <c r="S3334" s="443"/>
      <c r="T3334" s="443"/>
      <c r="U3334" s="443"/>
      <c r="V3334" s="443"/>
      <c r="W3334" s="443"/>
    </row>
    <row r="3335" spans="1:23" ht="15">
      <c r="A3335" s="459" t="s">
        <v>1023</v>
      </c>
      <c r="B3335" s="361" t="s">
        <v>1855</v>
      </c>
      <c r="C3335" s="446"/>
      <c r="D3335" s="446"/>
      <c r="E3335" s="286" t="s">
        <v>285</v>
      </c>
      <c r="F3335" s="286" t="s">
        <v>285</v>
      </c>
      <c r="G3335" s="286" t="s">
        <v>285</v>
      </c>
      <c r="H3335" s="286" t="s">
        <v>285</v>
      </c>
      <c r="I3335" s="286">
        <v>0</v>
      </c>
      <c r="J3335" s="286">
        <v>0</v>
      </c>
      <c r="K3335" s="286"/>
      <c r="L3335" s="313"/>
      <c r="M3335" s="312">
        <f t="shared" si="70"/>
        <v>0</v>
      </c>
      <c r="N3335" s="443"/>
      <c r="O3335" s="443"/>
      <c r="P3335" s="443"/>
      <c r="Q3335" s="443"/>
      <c r="R3335" s="443"/>
      <c r="S3335" s="443"/>
      <c r="T3335" s="443"/>
      <c r="U3335" s="443"/>
      <c r="V3335" s="443"/>
      <c r="W3335" s="443"/>
    </row>
    <row r="3336" spans="1:23" ht="15">
      <c r="A3336" s="459" t="s">
        <v>1024</v>
      </c>
      <c r="B3336" s="530" t="s">
        <v>2245</v>
      </c>
      <c r="C3336" s="446"/>
      <c r="D3336" s="446"/>
      <c r="E3336" s="286" t="s">
        <v>285</v>
      </c>
      <c r="F3336" s="286" t="s">
        <v>285</v>
      </c>
      <c r="G3336" s="286" t="s">
        <v>285</v>
      </c>
      <c r="H3336" s="286" t="s">
        <v>285</v>
      </c>
      <c r="I3336" s="286">
        <v>0</v>
      </c>
      <c r="J3336" s="286">
        <v>0</v>
      </c>
      <c r="K3336" s="286"/>
      <c r="L3336" s="313"/>
      <c r="M3336" s="312">
        <f t="shared" ref="M3336:M3345" si="71">SUM(E3336:J3336)</f>
        <v>0</v>
      </c>
      <c r="N3336" s="443"/>
      <c r="O3336" s="443"/>
      <c r="P3336" s="443"/>
      <c r="Q3336" s="443"/>
      <c r="R3336" s="443"/>
      <c r="S3336" s="443"/>
      <c r="T3336" s="443"/>
      <c r="U3336" s="443"/>
      <c r="V3336" s="443"/>
      <c r="W3336" s="443"/>
    </row>
    <row r="3337" spans="1:23" ht="15">
      <c r="A3337" s="459" t="s">
        <v>1025</v>
      </c>
      <c r="B3337" s="530" t="s">
        <v>2238</v>
      </c>
      <c r="C3337" s="446"/>
      <c r="D3337" s="446"/>
      <c r="E3337" s="286" t="s">
        <v>285</v>
      </c>
      <c r="F3337" s="286" t="s">
        <v>285</v>
      </c>
      <c r="G3337" s="286" t="s">
        <v>285</v>
      </c>
      <c r="H3337" s="286" t="s">
        <v>285</v>
      </c>
      <c r="I3337" s="286">
        <v>0</v>
      </c>
      <c r="J3337" s="286">
        <v>0</v>
      </c>
      <c r="K3337" s="286"/>
      <c r="L3337" s="313"/>
      <c r="M3337" s="312">
        <f t="shared" si="71"/>
        <v>0</v>
      </c>
      <c r="N3337" s="443"/>
      <c r="O3337" s="443"/>
      <c r="P3337" s="443"/>
      <c r="Q3337" s="443"/>
      <c r="R3337" s="443"/>
      <c r="S3337" s="443"/>
      <c r="T3337" s="443"/>
      <c r="U3337" s="443"/>
      <c r="V3337" s="443"/>
      <c r="W3337" s="443"/>
    </row>
    <row r="3338" spans="1:23" ht="15">
      <c r="A3338" s="459" t="s">
        <v>1026</v>
      </c>
      <c r="B3338" s="530" t="s">
        <v>2244</v>
      </c>
      <c r="C3338" s="446"/>
      <c r="D3338" s="446"/>
      <c r="E3338" s="286" t="s">
        <v>285</v>
      </c>
      <c r="F3338" s="286" t="s">
        <v>285</v>
      </c>
      <c r="G3338" s="286" t="s">
        <v>285</v>
      </c>
      <c r="H3338" s="286" t="s">
        <v>285</v>
      </c>
      <c r="I3338" s="286">
        <v>0</v>
      </c>
      <c r="J3338" s="286">
        <v>0</v>
      </c>
      <c r="K3338" s="286"/>
      <c r="L3338" s="313"/>
      <c r="M3338" s="312">
        <f t="shared" si="71"/>
        <v>0</v>
      </c>
      <c r="N3338" s="443"/>
      <c r="O3338" s="443"/>
      <c r="P3338" s="443"/>
      <c r="Q3338" s="443"/>
      <c r="R3338" s="443"/>
      <c r="S3338" s="443"/>
      <c r="T3338" s="443"/>
      <c r="U3338" s="443"/>
      <c r="V3338" s="443"/>
      <c r="W3338" s="443"/>
    </row>
    <row r="3339" spans="1:23" ht="15">
      <c r="A3339" s="459" t="s">
        <v>1027</v>
      </c>
      <c r="B3339" s="530" t="s">
        <v>2241</v>
      </c>
      <c r="C3339" s="446"/>
      <c r="D3339" s="446"/>
      <c r="E3339" s="286" t="s">
        <v>285</v>
      </c>
      <c r="F3339" s="286" t="s">
        <v>285</v>
      </c>
      <c r="G3339" s="286" t="s">
        <v>285</v>
      </c>
      <c r="H3339" s="286" t="s">
        <v>285</v>
      </c>
      <c r="I3339" s="286">
        <v>0</v>
      </c>
      <c r="J3339" s="286">
        <v>0</v>
      </c>
      <c r="K3339" s="286"/>
      <c r="L3339" s="313"/>
      <c r="M3339" s="312">
        <f t="shared" si="71"/>
        <v>0</v>
      </c>
      <c r="N3339" s="443"/>
      <c r="O3339" s="443"/>
      <c r="P3339" s="443"/>
      <c r="Q3339" s="443"/>
      <c r="R3339" s="443"/>
      <c r="S3339" s="443"/>
      <c r="T3339" s="443"/>
      <c r="U3339" s="443"/>
      <c r="V3339" s="443"/>
      <c r="W3339" s="443"/>
    </row>
    <row r="3340" spans="1:23" ht="15">
      <c r="A3340" s="459" t="s">
        <v>1028</v>
      </c>
      <c r="B3340" s="530" t="s">
        <v>2239</v>
      </c>
      <c r="C3340" s="446"/>
      <c r="D3340" s="446"/>
      <c r="E3340" s="286" t="s">
        <v>285</v>
      </c>
      <c r="F3340" s="286" t="s">
        <v>285</v>
      </c>
      <c r="G3340" s="286" t="s">
        <v>285</v>
      </c>
      <c r="H3340" s="286" t="s">
        <v>285</v>
      </c>
      <c r="I3340" s="286">
        <v>0</v>
      </c>
      <c r="J3340" s="286">
        <v>0</v>
      </c>
      <c r="K3340" s="286"/>
      <c r="L3340" s="313"/>
      <c r="M3340" s="312">
        <f t="shared" si="71"/>
        <v>0</v>
      </c>
      <c r="N3340" s="443"/>
      <c r="O3340" s="443"/>
      <c r="P3340" s="443"/>
      <c r="Q3340" s="443"/>
      <c r="R3340" s="443"/>
      <c r="S3340" s="443"/>
      <c r="T3340" s="443"/>
      <c r="U3340" s="443"/>
      <c r="V3340" s="443"/>
      <c r="W3340" s="443"/>
    </row>
    <row r="3341" spans="1:23" ht="15">
      <c r="A3341" s="459" t="s">
        <v>1029</v>
      </c>
      <c r="B3341" s="530" t="s">
        <v>2256</v>
      </c>
      <c r="C3341" s="446"/>
      <c r="D3341" s="446"/>
      <c r="E3341" s="286" t="s">
        <v>285</v>
      </c>
      <c r="F3341" s="286" t="s">
        <v>285</v>
      </c>
      <c r="G3341" s="286" t="s">
        <v>285</v>
      </c>
      <c r="H3341" s="286" t="s">
        <v>285</v>
      </c>
      <c r="I3341" s="286">
        <v>0</v>
      </c>
      <c r="J3341" s="286">
        <v>0</v>
      </c>
      <c r="K3341" s="286"/>
      <c r="L3341" s="313"/>
      <c r="M3341" s="312">
        <f t="shared" si="71"/>
        <v>0</v>
      </c>
      <c r="N3341" s="443"/>
      <c r="O3341" s="443"/>
      <c r="P3341" s="443"/>
      <c r="Q3341" s="443"/>
      <c r="R3341" s="443"/>
      <c r="S3341" s="443"/>
      <c r="T3341" s="443"/>
      <c r="U3341" s="443"/>
      <c r="V3341" s="443"/>
      <c r="W3341" s="443"/>
    </row>
    <row r="3342" spans="1:23" ht="15">
      <c r="A3342" s="459" t="s">
        <v>1030</v>
      </c>
      <c r="B3342" s="530" t="s">
        <v>2246</v>
      </c>
      <c r="C3342" s="446"/>
      <c r="D3342" s="446"/>
      <c r="E3342" s="286" t="s">
        <v>285</v>
      </c>
      <c r="F3342" s="286" t="s">
        <v>285</v>
      </c>
      <c r="G3342" s="286" t="s">
        <v>285</v>
      </c>
      <c r="H3342" s="286" t="s">
        <v>285</v>
      </c>
      <c r="I3342" s="286">
        <v>0</v>
      </c>
      <c r="J3342" s="286">
        <v>0</v>
      </c>
      <c r="K3342" s="286"/>
      <c r="L3342" s="313"/>
      <c r="M3342" s="312">
        <f t="shared" si="71"/>
        <v>0</v>
      </c>
      <c r="N3342" s="443"/>
      <c r="O3342" s="443"/>
      <c r="P3342" s="443"/>
      <c r="Q3342" s="443"/>
      <c r="R3342" s="443"/>
      <c r="S3342" s="443"/>
      <c r="T3342" s="443"/>
      <c r="U3342" s="443"/>
      <c r="V3342" s="443"/>
      <c r="W3342" s="443"/>
    </row>
    <row r="3343" spans="1:23" ht="15">
      <c r="A3343" s="459" t="s">
        <v>1031</v>
      </c>
      <c r="B3343" s="530" t="s">
        <v>2242</v>
      </c>
      <c r="C3343" s="446"/>
      <c r="D3343" s="446"/>
      <c r="E3343" s="286" t="s">
        <v>285</v>
      </c>
      <c r="F3343" s="286" t="s">
        <v>285</v>
      </c>
      <c r="G3343" s="286" t="s">
        <v>285</v>
      </c>
      <c r="H3343" s="286" t="s">
        <v>285</v>
      </c>
      <c r="I3343" s="286">
        <v>0</v>
      </c>
      <c r="J3343" s="286">
        <v>0</v>
      </c>
      <c r="K3343" s="286"/>
      <c r="L3343" s="313"/>
      <c r="M3343" s="312">
        <f t="shared" si="71"/>
        <v>0</v>
      </c>
      <c r="N3343" s="443"/>
      <c r="O3343" s="443"/>
      <c r="P3343" s="443"/>
      <c r="Q3343" s="443"/>
      <c r="R3343" s="443"/>
      <c r="S3343" s="443"/>
      <c r="T3343" s="443"/>
      <c r="U3343" s="443"/>
      <c r="V3343" s="443"/>
      <c r="W3343" s="443"/>
    </row>
    <row r="3344" spans="1:23" ht="15">
      <c r="A3344" s="459" t="s">
        <v>1032</v>
      </c>
      <c r="B3344" s="530" t="s">
        <v>2237</v>
      </c>
      <c r="C3344" s="446"/>
      <c r="D3344" s="446"/>
      <c r="E3344" s="286" t="s">
        <v>285</v>
      </c>
      <c r="F3344" s="286" t="s">
        <v>285</v>
      </c>
      <c r="G3344" s="286" t="s">
        <v>285</v>
      </c>
      <c r="H3344" s="286" t="s">
        <v>285</v>
      </c>
      <c r="I3344" s="286">
        <v>0</v>
      </c>
      <c r="J3344" s="286">
        <v>0</v>
      </c>
      <c r="K3344" s="286"/>
      <c r="L3344" s="313"/>
      <c r="M3344" s="312">
        <f t="shared" si="71"/>
        <v>0</v>
      </c>
      <c r="N3344" s="443"/>
      <c r="O3344" s="443"/>
      <c r="P3344" s="443"/>
      <c r="Q3344" s="443"/>
      <c r="R3344" s="443"/>
      <c r="S3344" s="443"/>
      <c r="T3344" s="443"/>
      <c r="U3344" s="443"/>
      <c r="V3344" s="443"/>
      <c r="W3344" s="443"/>
    </row>
    <row r="3345" spans="1:23" ht="15">
      <c r="A3345" s="459" t="s">
        <v>1033</v>
      </c>
      <c r="B3345" s="530" t="s">
        <v>2243</v>
      </c>
      <c r="C3345" s="446"/>
      <c r="D3345" s="446"/>
      <c r="E3345" s="286" t="s">
        <v>285</v>
      </c>
      <c r="F3345" s="286" t="s">
        <v>285</v>
      </c>
      <c r="G3345" s="286" t="s">
        <v>285</v>
      </c>
      <c r="H3345" s="286" t="s">
        <v>285</v>
      </c>
      <c r="I3345" s="286">
        <v>0</v>
      </c>
      <c r="J3345" s="286">
        <v>0</v>
      </c>
      <c r="K3345" s="286"/>
      <c r="L3345" s="313"/>
      <c r="M3345" s="312">
        <f t="shared" si="71"/>
        <v>0</v>
      </c>
      <c r="N3345" s="443"/>
      <c r="O3345" s="443"/>
      <c r="P3345" s="443"/>
      <c r="Q3345" s="443"/>
      <c r="R3345" s="443"/>
      <c r="S3345" s="443"/>
      <c r="T3345" s="443"/>
      <c r="U3345" s="443"/>
      <c r="V3345" s="443"/>
      <c r="W3345" s="443"/>
    </row>
    <row r="3346" spans="1:23" ht="15">
      <c r="A3346" s="459"/>
      <c r="B3346" s="464"/>
      <c r="C3346" s="443"/>
      <c r="D3346" s="443"/>
      <c r="E3346" s="286"/>
      <c r="F3346" s="286"/>
      <c r="G3346" s="286"/>
      <c r="H3346" s="286"/>
      <c r="I3346" s="443"/>
      <c r="J3346" s="443"/>
      <c r="K3346" s="443"/>
      <c r="L3346" s="313"/>
      <c r="M3346" s="312"/>
      <c r="N3346" s="443"/>
      <c r="O3346" s="443"/>
      <c r="P3346" s="443"/>
      <c r="Q3346" s="443"/>
      <c r="R3346" s="443"/>
      <c r="S3346" s="443"/>
      <c r="T3346" s="443"/>
      <c r="U3346" s="443"/>
      <c r="V3346" s="443"/>
      <c r="W3346" s="443"/>
    </row>
    <row r="3347" spans="1:23" ht="15">
      <c r="A3347" s="459"/>
      <c r="B3347" s="443"/>
      <c r="C3347" s="443"/>
      <c r="D3347" s="443"/>
      <c r="E3347" s="286"/>
      <c r="F3347" s="443"/>
      <c r="G3347" s="443"/>
      <c r="H3347" s="443"/>
      <c r="I3347" s="443"/>
      <c r="J3347" s="443"/>
      <c r="K3347" s="443"/>
      <c r="L3347" s="313"/>
      <c r="M3347" s="313"/>
      <c r="N3347" s="443"/>
      <c r="O3347" s="443"/>
      <c r="P3347" s="443"/>
      <c r="Q3347" s="443"/>
      <c r="R3347" s="443"/>
      <c r="S3347" s="443"/>
      <c r="T3347" s="443"/>
      <c r="U3347" s="443"/>
      <c r="V3347" s="443"/>
      <c r="W3347" s="443"/>
    </row>
    <row r="3348" spans="1:23" ht="15">
      <c r="A3348" s="459"/>
      <c r="B3348" s="464"/>
      <c r="C3348" s="443"/>
      <c r="D3348" s="443"/>
      <c r="E3348" s="286"/>
      <c r="F3348" s="443"/>
      <c r="G3348" s="443"/>
      <c r="H3348" s="443"/>
      <c r="I3348" s="443"/>
      <c r="J3348" s="443"/>
      <c r="K3348" s="443"/>
      <c r="L3348" s="313"/>
      <c r="M3348" s="313"/>
      <c r="N3348" s="443"/>
      <c r="O3348" s="443"/>
      <c r="P3348" s="443"/>
      <c r="Q3348" s="443"/>
      <c r="R3348" s="443"/>
      <c r="S3348" s="443"/>
      <c r="T3348" s="443"/>
      <c r="U3348" s="443"/>
      <c r="V3348" s="443"/>
      <c r="W3348" s="443"/>
    </row>
    <row r="3349" spans="1:23" ht="25.5">
      <c r="A3349" s="30" t="s">
        <v>217</v>
      </c>
      <c r="B3349" s="443"/>
      <c r="C3349" s="443"/>
      <c r="D3349" s="443"/>
      <c r="E3349" s="443"/>
      <c r="F3349" s="443"/>
      <c r="G3349" s="443"/>
      <c r="H3349" s="443"/>
      <c r="I3349" s="443"/>
      <c r="J3349" s="443"/>
      <c r="K3349" s="443"/>
      <c r="L3349" s="313"/>
      <c r="M3349" s="313"/>
      <c r="N3349" s="443"/>
      <c r="O3349" s="443"/>
      <c r="P3349" s="443"/>
      <c r="Q3349" s="443"/>
      <c r="R3349" s="443"/>
      <c r="S3349" s="443"/>
      <c r="T3349" s="443"/>
      <c r="U3349" s="443"/>
      <c r="V3349" s="443"/>
      <c r="W3349" s="443"/>
    </row>
    <row r="3350" spans="1:23">
      <c r="A3350" s="443"/>
      <c r="B3350" s="443"/>
      <c r="C3350" s="443"/>
      <c r="D3350" s="443"/>
      <c r="E3350" s="443"/>
      <c r="F3350" s="443"/>
      <c r="G3350" s="443"/>
      <c r="H3350" s="443"/>
      <c r="I3350" s="443"/>
      <c r="J3350" s="443"/>
      <c r="K3350" s="443"/>
      <c r="L3350" s="313"/>
      <c r="M3350" s="313"/>
      <c r="N3350" s="443"/>
      <c r="O3350" s="443"/>
      <c r="P3350" s="443"/>
      <c r="Q3350" s="443"/>
      <c r="R3350" s="443"/>
      <c r="S3350" s="443"/>
      <c r="T3350" s="443"/>
      <c r="U3350" s="443"/>
      <c r="V3350" s="443"/>
      <c r="W3350" s="443"/>
    </row>
    <row r="3351" spans="1:23" ht="15">
      <c r="A3351" s="305"/>
      <c r="B3351" s="305"/>
      <c r="C3351" s="305"/>
      <c r="D3351" s="305"/>
      <c r="E3351" s="80">
        <v>2016</v>
      </c>
      <c r="F3351" s="80">
        <v>2017</v>
      </c>
      <c r="G3351" s="80">
        <v>2018</v>
      </c>
      <c r="H3351" s="80">
        <v>2019</v>
      </c>
      <c r="I3351" s="80">
        <v>2020</v>
      </c>
      <c r="J3351" s="80">
        <v>2021</v>
      </c>
      <c r="K3351" s="80">
        <v>2022</v>
      </c>
      <c r="L3351" s="313"/>
      <c r="M3351" s="89" t="s">
        <v>40</v>
      </c>
      <c r="N3351" s="443"/>
      <c r="O3351" s="443"/>
      <c r="P3351" s="443"/>
      <c r="Q3351" s="443"/>
      <c r="R3351" s="443"/>
      <c r="S3351" s="443"/>
      <c r="T3351" s="443"/>
      <c r="U3351" s="443"/>
      <c r="V3351" s="443"/>
      <c r="W3351" s="443"/>
    </row>
    <row r="3352" spans="1:23" ht="15">
      <c r="A3352" s="459" t="s">
        <v>0</v>
      </c>
      <c r="B3352" s="464" t="s">
        <v>19</v>
      </c>
      <c r="C3352" s="443"/>
      <c r="D3352" s="443"/>
      <c r="E3352" s="301">
        <v>40.700000000000003</v>
      </c>
      <c r="F3352" s="301">
        <v>341</v>
      </c>
      <c r="G3352" s="323">
        <v>160.6</v>
      </c>
      <c r="H3352" s="323">
        <v>330.39999999999964</v>
      </c>
      <c r="I3352" s="286" t="s">
        <v>186</v>
      </c>
      <c r="J3352" s="286" t="s">
        <v>186</v>
      </c>
      <c r="K3352" s="286" t="s">
        <v>186</v>
      </c>
      <c r="L3352" s="313"/>
      <c r="M3352" s="312">
        <f t="shared" ref="M3352:M3415" si="72">SUM(E3352:J3352)</f>
        <v>872.69999999999959</v>
      </c>
      <c r="N3352" s="443"/>
      <c r="O3352" s="443" t="s">
        <v>1090</v>
      </c>
      <c r="P3352" s="443"/>
      <c r="Q3352" s="443"/>
      <c r="R3352" s="446" t="s">
        <v>1091</v>
      </c>
      <c r="S3352" s="530"/>
      <c r="T3352" s="464"/>
      <c r="U3352" s="688"/>
      <c r="V3352" s="464"/>
      <c r="W3352" s="464"/>
    </row>
    <row r="3353" spans="1:23" ht="15">
      <c r="A3353" s="459" t="s">
        <v>2</v>
      </c>
      <c r="B3353" s="464" t="s">
        <v>1</v>
      </c>
      <c r="C3353" s="443"/>
      <c r="D3353" s="443"/>
      <c r="E3353" s="286">
        <v>12.1</v>
      </c>
      <c r="F3353" s="286">
        <v>54</v>
      </c>
      <c r="G3353" s="323">
        <v>165.4</v>
      </c>
      <c r="H3353" s="303">
        <v>468.59999999999945</v>
      </c>
      <c r="I3353" s="286" t="s">
        <v>186</v>
      </c>
      <c r="J3353" s="286" t="s">
        <v>186</v>
      </c>
      <c r="K3353" s="286" t="s">
        <v>186</v>
      </c>
      <c r="L3353" s="313"/>
      <c r="M3353" s="312">
        <f t="shared" si="72"/>
        <v>700.09999999999945</v>
      </c>
      <c r="N3353" s="443"/>
      <c r="O3353" s="443" t="s">
        <v>363</v>
      </c>
      <c r="P3353" s="443"/>
      <c r="Q3353" s="443"/>
      <c r="R3353" s="446" t="s">
        <v>2040</v>
      </c>
      <c r="S3353" s="343"/>
      <c r="T3353" s="464"/>
      <c r="U3353" s="689"/>
      <c r="V3353" s="464"/>
      <c r="W3353" s="464"/>
    </row>
    <row r="3354" spans="1:23" ht="15">
      <c r="A3354" s="459" t="s">
        <v>3</v>
      </c>
      <c r="B3354" s="464" t="s">
        <v>141</v>
      </c>
      <c r="C3354" s="443"/>
      <c r="D3354" s="443"/>
      <c r="E3354" s="286" t="s">
        <v>285</v>
      </c>
      <c r="F3354" s="303">
        <v>341.3</v>
      </c>
      <c r="G3354" s="286">
        <v>65.900000000000006</v>
      </c>
      <c r="H3354" s="323">
        <v>288.60000000000036</v>
      </c>
      <c r="I3354" s="286" t="s">
        <v>186</v>
      </c>
      <c r="J3354" s="286" t="s">
        <v>186</v>
      </c>
      <c r="K3354" s="286" t="s">
        <v>186</v>
      </c>
      <c r="L3354" s="313"/>
      <c r="M3354" s="312">
        <f t="shared" si="72"/>
        <v>695.80000000000041</v>
      </c>
      <c r="N3354" s="443"/>
      <c r="O3354" s="443" t="s">
        <v>308</v>
      </c>
      <c r="P3354" s="443"/>
      <c r="Q3354" s="443"/>
      <c r="R3354" s="446" t="s">
        <v>2040</v>
      </c>
      <c r="S3354" s="464"/>
      <c r="T3354" s="464"/>
      <c r="U3354" s="687"/>
      <c r="V3354" s="464"/>
      <c r="W3354" s="464"/>
    </row>
    <row r="3355" spans="1:23" ht="15">
      <c r="A3355" s="459" t="s">
        <v>5</v>
      </c>
      <c r="B3355" s="464" t="s">
        <v>13</v>
      </c>
      <c r="C3355" s="443"/>
      <c r="D3355" s="443"/>
      <c r="E3355" s="83" t="s">
        <v>286</v>
      </c>
      <c r="F3355" s="323">
        <v>201</v>
      </c>
      <c r="G3355" s="323">
        <v>188.2</v>
      </c>
      <c r="H3355" s="286">
        <v>165.899999999996</v>
      </c>
      <c r="I3355" s="286" t="s">
        <v>186</v>
      </c>
      <c r="J3355" s="286" t="s">
        <v>186</v>
      </c>
      <c r="K3355" s="286" t="s">
        <v>186</v>
      </c>
      <c r="L3355" s="313"/>
      <c r="M3355" s="312">
        <f t="shared" si="72"/>
        <v>555.09999999999604</v>
      </c>
      <c r="N3355" s="443"/>
      <c r="O3355" s="443" t="s">
        <v>305</v>
      </c>
      <c r="P3355" s="443"/>
      <c r="Q3355" s="443"/>
      <c r="R3355" s="443"/>
      <c r="S3355" s="343"/>
      <c r="T3355" s="464"/>
      <c r="U3355" s="686"/>
      <c r="V3355" s="464"/>
      <c r="W3355" s="464"/>
    </row>
    <row r="3356" spans="1:23" ht="15">
      <c r="A3356" s="459" t="s">
        <v>7</v>
      </c>
      <c r="B3356" s="464" t="s">
        <v>35</v>
      </c>
      <c r="C3356" s="443"/>
      <c r="D3356" s="443"/>
      <c r="E3356" s="323">
        <v>20.9</v>
      </c>
      <c r="F3356" s="323">
        <v>207.3</v>
      </c>
      <c r="G3356" s="302">
        <v>234</v>
      </c>
      <c r="H3356" s="286">
        <v>116.39999999999964</v>
      </c>
      <c r="I3356" s="286" t="s">
        <v>186</v>
      </c>
      <c r="J3356" s="286" t="s">
        <v>186</v>
      </c>
      <c r="K3356" s="286" t="s">
        <v>186</v>
      </c>
      <c r="L3356" s="313"/>
      <c r="M3356" s="312">
        <f t="shared" si="72"/>
        <v>578.59999999999968</v>
      </c>
      <c r="N3356" s="443"/>
      <c r="O3356" s="443" t="s">
        <v>362</v>
      </c>
      <c r="P3356" s="443"/>
      <c r="Q3356" s="443"/>
      <c r="R3356" s="443"/>
      <c r="S3356" s="530"/>
      <c r="T3356" s="464"/>
      <c r="U3356" s="686"/>
      <c r="V3356" s="464"/>
      <c r="W3356" s="464"/>
    </row>
    <row r="3357" spans="1:23" ht="15">
      <c r="A3357" s="459" t="s">
        <v>8</v>
      </c>
      <c r="B3357" s="464" t="s">
        <v>153</v>
      </c>
      <c r="C3357" s="443"/>
      <c r="D3357" s="443"/>
      <c r="E3357" s="286" t="s">
        <v>285</v>
      </c>
      <c r="F3357" s="286" t="s">
        <v>285</v>
      </c>
      <c r="G3357" s="303">
        <v>275.60000000000002</v>
      </c>
      <c r="H3357" s="286">
        <v>202.39999999999873</v>
      </c>
      <c r="I3357" s="286" t="s">
        <v>186</v>
      </c>
      <c r="J3357" s="286" t="s">
        <v>186</v>
      </c>
      <c r="K3357" s="286" t="s">
        <v>186</v>
      </c>
      <c r="L3357" s="313"/>
      <c r="M3357" s="312">
        <f t="shared" si="72"/>
        <v>477.99999999999875</v>
      </c>
      <c r="N3357" s="443"/>
      <c r="O3357" s="443" t="s">
        <v>288</v>
      </c>
      <c r="P3357" s="443"/>
      <c r="Q3357" s="443"/>
      <c r="R3357" s="446" t="s">
        <v>2040</v>
      </c>
      <c r="S3357" s="343"/>
      <c r="T3357" s="464"/>
      <c r="U3357" s="688"/>
      <c r="V3357" s="464"/>
      <c r="W3357" s="464"/>
    </row>
    <row r="3358" spans="1:23" ht="15">
      <c r="A3358" s="459" t="s">
        <v>10</v>
      </c>
      <c r="B3358" s="464" t="s">
        <v>15</v>
      </c>
      <c r="C3358" s="443"/>
      <c r="D3358" s="443"/>
      <c r="E3358" s="83" t="s">
        <v>286</v>
      </c>
      <c r="F3358" s="323">
        <v>170.3</v>
      </c>
      <c r="G3358" s="323">
        <v>121.8</v>
      </c>
      <c r="H3358" s="286">
        <v>165.30000000000018</v>
      </c>
      <c r="I3358" s="286" t="s">
        <v>186</v>
      </c>
      <c r="J3358" s="286" t="s">
        <v>186</v>
      </c>
      <c r="K3358" s="286" t="s">
        <v>186</v>
      </c>
      <c r="L3358" s="313"/>
      <c r="M3358" s="312">
        <f t="shared" si="72"/>
        <v>457.4000000000002</v>
      </c>
      <c r="N3358" s="443"/>
      <c r="O3358" s="443" t="s">
        <v>352</v>
      </c>
      <c r="P3358" s="443"/>
      <c r="Q3358" s="443"/>
      <c r="R3358" s="443"/>
      <c r="S3358" s="530"/>
      <c r="T3358" s="464"/>
      <c r="U3358" s="686"/>
      <c r="V3358" s="464"/>
      <c r="W3358" s="464"/>
    </row>
    <row r="3359" spans="1:23" ht="15">
      <c r="A3359" s="459" t="s">
        <v>12</v>
      </c>
      <c r="B3359" s="464" t="s">
        <v>155</v>
      </c>
      <c r="C3359" s="443"/>
      <c r="D3359" s="443"/>
      <c r="E3359" s="286" t="s">
        <v>285</v>
      </c>
      <c r="F3359" s="286" t="s">
        <v>285</v>
      </c>
      <c r="G3359" s="286">
        <v>115.4</v>
      </c>
      <c r="H3359" s="286">
        <v>269.39999999999873</v>
      </c>
      <c r="I3359" s="286" t="s">
        <v>186</v>
      </c>
      <c r="J3359" s="286" t="s">
        <v>186</v>
      </c>
      <c r="K3359" s="286" t="s">
        <v>186</v>
      </c>
      <c r="L3359" s="313"/>
      <c r="M3359" s="312">
        <f t="shared" si="72"/>
        <v>384.7999999999987</v>
      </c>
      <c r="N3359" s="443"/>
      <c r="O3359" s="443"/>
      <c r="P3359" s="443"/>
      <c r="Q3359" s="443"/>
      <c r="R3359" s="443"/>
      <c r="S3359" s="464"/>
      <c r="T3359" s="464"/>
      <c r="U3359" s="686"/>
      <c r="V3359" s="464"/>
      <c r="W3359" s="464"/>
    </row>
    <row r="3360" spans="1:23" ht="15">
      <c r="A3360" s="459" t="s">
        <v>14</v>
      </c>
      <c r="B3360" s="464" t="s">
        <v>9</v>
      </c>
      <c r="C3360" s="443"/>
      <c r="D3360" s="443"/>
      <c r="E3360" s="323">
        <v>23.4</v>
      </c>
      <c r="F3360" s="323">
        <v>159.6</v>
      </c>
      <c r="G3360" s="323">
        <v>123.2</v>
      </c>
      <c r="H3360" s="286">
        <v>73.900000000002365</v>
      </c>
      <c r="I3360" s="286" t="s">
        <v>186</v>
      </c>
      <c r="J3360" s="286" t="s">
        <v>186</v>
      </c>
      <c r="K3360" s="286" t="s">
        <v>186</v>
      </c>
      <c r="L3360" s="313"/>
      <c r="M3360" s="312">
        <f t="shared" si="72"/>
        <v>380.10000000000235</v>
      </c>
      <c r="N3360" s="443"/>
      <c r="O3360" s="443" t="s">
        <v>3892</v>
      </c>
      <c r="P3360" s="443"/>
      <c r="Q3360" s="443"/>
      <c r="R3360" s="322"/>
      <c r="S3360" s="530"/>
      <c r="T3360" s="464"/>
      <c r="U3360" s="688"/>
      <c r="V3360" s="464"/>
      <c r="W3360" s="464"/>
    </row>
    <row r="3361" spans="1:23" ht="15">
      <c r="A3361" s="459" t="s">
        <v>16</v>
      </c>
      <c r="B3361" s="464" t="s">
        <v>143</v>
      </c>
      <c r="C3361" s="443"/>
      <c r="D3361" s="443"/>
      <c r="E3361" s="286" t="s">
        <v>285</v>
      </c>
      <c r="F3361" s="302">
        <v>321</v>
      </c>
      <c r="G3361" s="286">
        <v>33.6</v>
      </c>
      <c r="H3361" s="286">
        <v>79.800000000001091</v>
      </c>
      <c r="I3361" s="286" t="s">
        <v>186</v>
      </c>
      <c r="J3361" s="286" t="s">
        <v>186</v>
      </c>
      <c r="K3361" s="286" t="s">
        <v>186</v>
      </c>
      <c r="L3361" s="313"/>
      <c r="M3361" s="312">
        <f t="shared" si="72"/>
        <v>434.40000000000111</v>
      </c>
      <c r="N3361" s="443"/>
      <c r="O3361" s="443" t="s">
        <v>289</v>
      </c>
      <c r="P3361" s="443"/>
      <c r="Q3361" s="443"/>
      <c r="R3361" s="443"/>
      <c r="S3361" s="530"/>
      <c r="T3361" s="464"/>
      <c r="U3361" s="686"/>
      <c r="V3361" s="464"/>
      <c r="W3361" s="464"/>
    </row>
    <row r="3362" spans="1:23" ht="15">
      <c r="A3362" s="459" t="s">
        <v>18</v>
      </c>
      <c r="B3362" s="464" t="s">
        <v>830</v>
      </c>
      <c r="C3362" s="443"/>
      <c r="D3362" s="443"/>
      <c r="E3362" s="286" t="s">
        <v>285</v>
      </c>
      <c r="F3362" s="286" t="s">
        <v>285</v>
      </c>
      <c r="G3362" s="286" t="s">
        <v>285</v>
      </c>
      <c r="H3362" s="301">
        <v>434.19999999999891</v>
      </c>
      <c r="I3362" s="286" t="s">
        <v>186</v>
      </c>
      <c r="J3362" s="286" t="s">
        <v>186</v>
      </c>
      <c r="K3362" s="286" t="s">
        <v>186</v>
      </c>
      <c r="L3362" s="313"/>
      <c r="M3362" s="312">
        <f t="shared" si="72"/>
        <v>434.19999999999891</v>
      </c>
      <c r="N3362" s="443"/>
      <c r="O3362" s="443" t="s">
        <v>307</v>
      </c>
      <c r="P3362" s="443"/>
      <c r="Q3362" s="443"/>
      <c r="R3362" s="443"/>
      <c r="S3362" s="343"/>
      <c r="T3362" s="464"/>
      <c r="U3362" s="686"/>
      <c r="V3362" s="464"/>
      <c r="W3362" s="464"/>
    </row>
    <row r="3363" spans="1:23" ht="15">
      <c r="A3363" s="459" t="s">
        <v>20</v>
      </c>
      <c r="B3363" s="464" t="s">
        <v>828</v>
      </c>
      <c r="C3363" s="443"/>
      <c r="D3363" s="443"/>
      <c r="E3363" s="286" t="s">
        <v>285</v>
      </c>
      <c r="F3363" s="286" t="s">
        <v>285</v>
      </c>
      <c r="G3363" s="286" t="s">
        <v>285</v>
      </c>
      <c r="H3363" s="323">
        <v>376.70000000000164</v>
      </c>
      <c r="I3363" s="286" t="s">
        <v>186</v>
      </c>
      <c r="J3363" s="286" t="s">
        <v>186</v>
      </c>
      <c r="K3363" s="286" t="s">
        <v>186</v>
      </c>
      <c r="L3363" s="313"/>
      <c r="M3363" s="312">
        <f t="shared" si="72"/>
        <v>376.70000000000164</v>
      </c>
      <c r="N3363" s="443"/>
      <c r="O3363" s="443" t="s">
        <v>291</v>
      </c>
      <c r="P3363" s="443"/>
      <c r="Q3363" s="443"/>
      <c r="R3363" s="443"/>
      <c r="S3363" s="464"/>
      <c r="T3363" s="464"/>
      <c r="U3363" s="688"/>
      <c r="V3363" s="464"/>
      <c r="W3363" s="464"/>
    </row>
    <row r="3364" spans="1:23" ht="15">
      <c r="A3364" s="459" t="s">
        <v>22</v>
      </c>
      <c r="B3364" s="464" t="s">
        <v>39</v>
      </c>
      <c r="C3364" s="443"/>
      <c r="D3364" s="443"/>
      <c r="E3364" s="303">
        <v>67.2</v>
      </c>
      <c r="F3364" s="323">
        <v>160.69999999999999</v>
      </c>
      <c r="G3364" s="286">
        <v>25.2</v>
      </c>
      <c r="H3364" s="286">
        <v>94.400000000000546</v>
      </c>
      <c r="I3364" s="286" t="s">
        <v>186</v>
      </c>
      <c r="J3364" s="286" t="s">
        <v>186</v>
      </c>
      <c r="K3364" s="286" t="s">
        <v>186</v>
      </c>
      <c r="L3364" s="313"/>
      <c r="M3364" s="312">
        <f t="shared" si="72"/>
        <v>347.50000000000051</v>
      </c>
      <c r="N3364" s="443"/>
      <c r="O3364" s="443" t="s">
        <v>345</v>
      </c>
      <c r="P3364" s="443"/>
      <c r="Q3364" s="443"/>
      <c r="R3364" s="446" t="s">
        <v>2040</v>
      </c>
      <c r="S3364" s="343"/>
      <c r="T3364" s="464"/>
      <c r="U3364" s="686"/>
      <c r="V3364" s="464"/>
      <c r="W3364" s="464"/>
    </row>
    <row r="3365" spans="1:23" ht="15">
      <c r="A3365" s="459" t="s">
        <v>24</v>
      </c>
      <c r="B3365" s="464" t="s">
        <v>855</v>
      </c>
      <c r="C3365" s="443"/>
      <c r="D3365" s="443"/>
      <c r="E3365" s="286" t="s">
        <v>285</v>
      </c>
      <c r="F3365" s="286" t="s">
        <v>285</v>
      </c>
      <c r="G3365" s="286" t="s">
        <v>285</v>
      </c>
      <c r="H3365" s="302">
        <v>385.80000000000109</v>
      </c>
      <c r="I3365" s="286" t="s">
        <v>186</v>
      </c>
      <c r="J3365" s="286" t="s">
        <v>186</v>
      </c>
      <c r="K3365" s="286" t="s">
        <v>186</v>
      </c>
      <c r="L3365" s="313"/>
      <c r="M3365" s="312">
        <f t="shared" si="72"/>
        <v>385.80000000000109</v>
      </c>
      <c r="N3365" s="443"/>
      <c r="O3365" s="443" t="s">
        <v>289</v>
      </c>
      <c r="P3365" s="443"/>
      <c r="Q3365" s="443"/>
      <c r="R3365" s="443"/>
      <c r="S3365" s="464"/>
      <c r="T3365" s="464"/>
      <c r="U3365" s="686"/>
      <c r="V3365" s="464"/>
      <c r="W3365" s="464"/>
    </row>
    <row r="3366" spans="1:23" ht="15">
      <c r="A3366" s="459" t="s">
        <v>26</v>
      </c>
      <c r="B3366" s="464" t="s">
        <v>836</v>
      </c>
      <c r="C3366" s="443"/>
      <c r="D3366" s="443"/>
      <c r="E3366" s="286" t="s">
        <v>285</v>
      </c>
      <c r="F3366" s="286" t="s">
        <v>285</v>
      </c>
      <c r="G3366" s="286" t="s">
        <v>285</v>
      </c>
      <c r="H3366" s="323">
        <v>383.70000000000255</v>
      </c>
      <c r="I3366" s="286" t="s">
        <v>186</v>
      </c>
      <c r="J3366" s="286" t="s">
        <v>186</v>
      </c>
      <c r="K3366" s="286" t="s">
        <v>186</v>
      </c>
      <c r="L3366" s="313"/>
      <c r="M3366" s="312">
        <f t="shared" si="72"/>
        <v>383.70000000000255</v>
      </c>
      <c r="N3366" s="443"/>
      <c r="O3366" s="443" t="s">
        <v>290</v>
      </c>
      <c r="P3366" s="443"/>
      <c r="Q3366" s="443"/>
      <c r="R3366" s="443"/>
      <c r="S3366" s="530"/>
      <c r="T3366" s="464"/>
      <c r="U3366" s="686"/>
      <c r="V3366" s="464"/>
      <c r="W3366" s="464"/>
    </row>
    <row r="3367" spans="1:23" ht="15">
      <c r="A3367" s="459" t="s">
        <v>28</v>
      </c>
      <c r="B3367" s="464" t="s">
        <v>835</v>
      </c>
      <c r="C3367" s="443"/>
      <c r="D3367" s="443"/>
      <c r="E3367" s="286" t="s">
        <v>285</v>
      </c>
      <c r="F3367" s="286" t="s">
        <v>285</v>
      </c>
      <c r="G3367" s="286" t="s">
        <v>285</v>
      </c>
      <c r="H3367" s="323">
        <v>351.00000000000182</v>
      </c>
      <c r="I3367" s="286" t="s">
        <v>186</v>
      </c>
      <c r="J3367" s="286" t="s">
        <v>186</v>
      </c>
      <c r="K3367" s="286" t="s">
        <v>186</v>
      </c>
      <c r="L3367" s="313"/>
      <c r="M3367" s="312">
        <f t="shared" si="72"/>
        <v>351.00000000000182</v>
      </c>
      <c r="N3367" s="443"/>
      <c r="O3367" s="443" t="s">
        <v>304</v>
      </c>
      <c r="P3367" s="443"/>
      <c r="Q3367" s="443"/>
      <c r="R3367" s="443"/>
      <c r="S3367" s="530"/>
      <c r="T3367" s="464"/>
      <c r="U3367" s="688"/>
      <c r="V3367" s="464"/>
      <c r="W3367" s="464"/>
    </row>
    <row r="3368" spans="1:23" ht="15">
      <c r="A3368" s="459" t="s">
        <v>30</v>
      </c>
      <c r="B3368" s="464" t="s">
        <v>861</v>
      </c>
      <c r="C3368" s="443"/>
      <c r="D3368" s="443"/>
      <c r="E3368" s="286" t="s">
        <v>285</v>
      </c>
      <c r="F3368" s="286" t="s">
        <v>285</v>
      </c>
      <c r="G3368" s="286" t="s">
        <v>285</v>
      </c>
      <c r="H3368" s="323">
        <v>350.99999999999909</v>
      </c>
      <c r="I3368" s="286" t="s">
        <v>186</v>
      </c>
      <c r="J3368" s="286" t="s">
        <v>186</v>
      </c>
      <c r="K3368" s="286" t="s">
        <v>186</v>
      </c>
      <c r="L3368" s="313"/>
      <c r="M3368" s="312">
        <f t="shared" si="72"/>
        <v>350.99999999999909</v>
      </c>
      <c r="N3368" s="443"/>
      <c r="O3368" s="443" t="s">
        <v>304</v>
      </c>
      <c r="P3368" s="443"/>
      <c r="Q3368" s="443"/>
      <c r="R3368" s="443"/>
      <c r="S3368" s="530"/>
      <c r="T3368" s="464"/>
      <c r="U3368" s="686"/>
      <c r="V3368" s="464"/>
      <c r="W3368" s="464"/>
    </row>
    <row r="3369" spans="1:23" ht="15">
      <c r="A3369" s="459" t="s">
        <v>32</v>
      </c>
      <c r="B3369" s="464" t="s">
        <v>25</v>
      </c>
      <c r="C3369" s="443"/>
      <c r="D3369" s="443"/>
      <c r="E3369" s="286">
        <v>11.7</v>
      </c>
      <c r="F3369" s="286">
        <v>1.3</v>
      </c>
      <c r="G3369" s="286">
        <v>75</v>
      </c>
      <c r="H3369" s="286">
        <v>275.90000000000236</v>
      </c>
      <c r="I3369" s="286" t="s">
        <v>186</v>
      </c>
      <c r="J3369" s="286" t="s">
        <v>186</v>
      </c>
      <c r="K3369" s="286" t="s">
        <v>186</v>
      </c>
      <c r="L3369" s="313"/>
      <c r="M3369" s="312">
        <f t="shared" si="72"/>
        <v>363.90000000000236</v>
      </c>
      <c r="N3369" s="443"/>
      <c r="O3369" s="443"/>
      <c r="P3369" s="443"/>
      <c r="Q3369" s="443"/>
      <c r="R3369" s="443"/>
      <c r="S3369" s="530"/>
      <c r="T3369" s="464"/>
      <c r="U3369" s="689"/>
      <c r="V3369" s="464"/>
      <c r="W3369" s="464"/>
    </row>
    <row r="3370" spans="1:23" ht="15">
      <c r="A3370" s="459" t="s">
        <v>34</v>
      </c>
      <c r="B3370" s="464" t="s">
        <v>857</v>
      </c>
      <c r="C3370" s="443"/>
      <c r="D3370" s="443"/>
      <c r="E3370" s="286" t="s">
        <v>285</v>
      </c>
      <c r="F3370" s="286" t="s">
        <v>285</v>
      </c>
      <c r="G3370" s="286" t="s">
        <v>285</v>
      </c>
      <c r="H3370" s="323">
        <v>349.30000000000018</v>
      </c>
      <c r="I3370" s="286" t="s">
        <v>186</v>
      </c>
      <c r="J3370" s="286" t="s">
        <v>186</v>
      </c>
      <c r="K3370" s="286" t="s">
        <v>186</v>
      </c>
      <c r="L3370" s="313"/>
      <c r="M3370" s="312">
        <f t="shared" si="72"/>
        <v>349.30000000000018</v>
      </c>
      <c r="N3370" s="443"/>
      <c r="O3370" s="443" t="s">
        <v>294</v>
      </c>
      <c r="P3370" s="443"/>
      <c r="Q3370" s="443"/>
      <c r="R3370" s="443"/>
      <c r="S3370" s="530"/>
      <c r="T3370" s="464"/>
      <c r="U3370" s="686"/>
      <c r="V3370" s="464"/>
      <c r="W3370" s="464"/>
    </row>
    <row r="3371" spans="1:23" ht="15">
      <c r="A3371" s="459" t="s">
        <v>36</v>
      </c>
      <c r="B3371" s="464" t="s">
        <v>31</v>
      </c>
      <c r="C3371" s="443"/>
      <c r="D3371" s="443"/>
      <c r="E3371" s="323">
        <v>15.8</v>
      </c>
      <c r="F3371" s="286">
        <v>131.19999999999999</v>
      </c>
      <c r="G3371" s="83" t="s">
        <v>286</v>
      </c>
      <c r="H3371" s="286">
        <v>150.40000000000146</v>
      </c>
      <c r="I3371" s="286" t="s">
        <v>186</v>
      </c>
      <c r="J3371" s="286" t="s">
        <v>186</v>
      </c>
      <c r="K3371" s="286" t="s">
        <v>186</v>
      </c>
      <c r="L3371" s="313"/>
      <c r="M3371" s="312">
        <f t="shared" si="72"/>
        <v>297.40000000000146</v>
      </c>
      <c r="N3371" s="443"/>
      <c r="O3371" s="443" t="s">
        <v>295</v>
      </c>
      <c r="P3371" s="443"/>
      <c r="Q3371" s="443"/>
      <c r="R3371" s="443"/>
      <c r="S3371" s="530"/>
      <c r="T3371" s="464"/>
      <c r="U3371" s="686"/>
      <c r="V3371" s="464"/>
      <c r="W3371" s="464"/>
    </row>
    <row r="3372" spans="1:23" ht="15">
      <c r="A3372" s="459" t="s">
        <v>38</v>
      </c>
      <c r="B3372" s="464" t="s">
        <v>27</v>
      </c>
      <c r="C3372" s="443"/>
      <c r="D3372" s="443"/>
      <c r="E3372" s="83" t="s">
        <v>286</v>
      </c>
      <c r="F3372" s="323">
        <v>211.6</v>
      </c>
      <c r="G3372" s="286">
        <v>100.1</v>
      </c>
      <c r="H3372" s="286">
        <v>26.900000000001455</v>
      </c>
      <c r="I3372" s="286" t="s">
        <v>186</v>
      </c>
      <c r="J3372" s="286" t="s">
        <v>186</v>
      </c>
      <c r="K3372" s="286" t="s">
        <v>186</v>
      </c>
      <c r="L3372" s="313"/>
      <c r="M3372" s="312">
        <f t="shared" si="72"/>
        <v>338.60000000000144</v>
      </c>
      <c r="N3372" s="443"/>
      <c r="O3372" s="443" t="s">
        <v>290</v>
      </c>
      <c r="P3372" s="443"/>
      <c r="Q3372" s="443"/>
      <c r="R3372" s="443"/>
      <c r="S3372" s="464"/>
      <c r="T3372" s="464"/>
      <c r="U3372" s="686"/>
      <c r="V3372" s="464"/>
      <c r="W3372" s="464"/>
    </row>
    <row r="3373" spans="1:23" ht="15">
      <c r="A3373" s="459" t="s">
        <v>145</v>
      </c>
      <c r="B3373" s="464" t="s">
        <v>4</v>
      </c>
      <c r="C3373" s="443"/>
      <c r="D3373" s="443"/>
      <c r="E3373" s="302">
        <v>37.9</v>
      </c>
      <c r="F3373" s="286">
        <v>147.4</v>
      </c>
      <c r="G3373" s="286">
        <v>107.8</v>
      </c>
      <c r="H3373" s="286">
        <v>37.699999999997999</v>
      </c>
      <c r="I3373" s="286" t="s">
        <v>186</v>
      </c>
      <c r="J3373" s="286" t="s">
        <v>186</v>
      </c>
      <c r="K3373" s="286" t="s">
        <v>186</v>
      </c>
      <c r="L3373" s="313"/>
      <c r="M3373" s="312">
        <f t="shared" si="72"/>
        <v>330.79999999999802</v>
      </c>
      <c r="N3373" s="443"/>
      <c r="O3373" s="443" t="s">
        <v>289</v>
      </c>
      <c r="P3373" s="443"/>
      <c r="Q3373" s="443"/>
      <c r="R3373" s="443"/>
      <c r="S3373" s="530"/>
      <c r="T3373" s="464"/>
      <c r="U3373" s="686"/>
      <c r="V3373" s="464"/>
      <c r="W3373" s="464"/>
    </row>
    <row r="3374" spans="1:23" ht="15">
      <c r="A3374" s="459" t="s">
        <v>146</v>
      </c>
      <c r="B3374" s="464" t="s">
        <v>33</v>
      </c>
      <c r="C3374" s="443"/>
      <c r="D3374" s="443"/>
      <c r="E3374" s="286">
        <v>10.8</v>
      </c>
      <c r="F3374" s="286">
        <v>68</v>
      </c>
      <c r="G3374" s="286">
        <v>3.9</v>
      </c>
      <c r="H3374" s="286">
        <v>164.59999999999945</v>
      </c>
      <c r="I3374" s="286" t="s">
        <v>186</v>
      </c>
      <c r="J3374" s="286" t="s">
        <v>186</v>
      </c>
      <c r="K3374" s="286" t="s">
        <v>186</v>
      </c>
      <c r="L3374" s="313"/>
      <c r="M3374" s="312">
        <f t="shared" si="72"/>
        <v>247.29999999999944</v>
      </c>
      <c r="N3374" s="443"/>
      <c r="O3374" s="443"/>
      <c r="P3374" s="443"/>
      <c r="Q3374" s="443"/>
      <c r="R3374" s="443"/>
      <c r="S3374" s="464"/>
      <c r="T3374" s="464"/>
      <c r="U3374" s="686"/>
      <c r="V3374" s="464"/>
      <c r="W3374" s="464"/>
    </row>
    <row r="3375" spans="1:23" ht="15">
      <c r="A3375" s="459" t="s">
        <v>147</v>
      </c>
      <c r="B3375" s="464" t="s">
        <v>142</v>
      </c>
      <c r="C3375" s="443"/>
      <c r="D3375" s="443"/>
      <c r="E3375" s="286" t="s">
        <v>285</v>
      </c>
      <c r="F3375" s="286">
        <v>21</v>
      </c>
      <c r="G3375" s="286">
        <v>36.4</v>
      </c>
      <c r="H3375" s="286">
        <v>250.39999999999873</v>
      </c>
      <c r="I3375" s="286" t="s">
        <v>186</v>
      </c>
      <c r="J3375" s="286" t="s">
        <v>186</v>
      </c>
      <c r="K3375" s="286" t="s">
        <v>186</v>
      </c>
      <c r="L3375" s="313"/>
      <c r="M3375" s="312">
        <f t="shared" si="72"/>
        <v>307.7999999999987</v>
      </c>
      <c r="N3375" s="443"/>
      <c r="O3375" s="443"/>
      <c r="P3375" s="443"/>
      <c r="Q3375" s="443"/>
      <c r="R3375" s="443"/>
      <c r="S3375" s="464"/>
      <c r="T3375" s="464"/>
      <c r="U3375" s="688"/>
      <c r="V3375" s="464"/>
      <c r="W3375" s="464"/>
    </row>
    <row r="3376" spans="1:23" ht="15">
      <c r="A3376" s="459" t="s">
        <v>151</v>
      </c>
      <c r="B3376" s="464" t="s">
        <v>863</v>
      </c>
      <c r="C3376" s="443"/>
      <c r="D3376" s="443"/>
      <c r="E3376" s="286" t="s">
        <v>285</v>
      </c>
      <c r="F3376" s="286" t="s">
        <v>285</v>
      </c>
      <c r="G3376" s="286" t="s">
        <v>285</v>
      </c>
      <c r="H3376" s="286">
        <v>269.29999999999745</v>
      </c>
      <c r="I3376" s="286" t="s">
        <v>186</v>
      </c>
      <c r="J3376" s="286" t="s">
        <v>186</v>
      </c>
      <c r="K3376" s="286" t="s">
        <v>186</v>
      </c>
      <c r="L3376" s="313"/>
      <c r="M3376" s="312">
        <f t="shared" si="72"/>
        <v>269.29999999999745</v>
      </c>
      <c r="N3376" s="443"/>
      <c r="O3376" s="443"/>
      <c r="P3376" s="443"/>
      <c r="Q3376" s="443"/>
      <c r="R3376" s="443"/>
      <c r="S3376" s="530"/>
      <c r="T3376" s="464"/>
      <c r="U3376" s="686"/>
      <c r="V3376" s="464"/>
      <c r="W3376" s="464"/>
    </row>
    <row r="3377" spans="1:23" ht="15">
      <c r="A3377" s="459" t="s">
        <v>157</v>
      </c>
      <c r="B3377" s="464" t="s">
        <v>11</v>
      </c>
      <c r="C3377" s="443"/>
      <c r="D3377" s="443"/>
      <c r="E3377" s="83" t="s">
        <v>286</v>
      </c>
      <c r="F3377" s="286">
        <v>66.3</v>
      </c>
      <c r="G3377" s="286">
        <v>114.8</v>
      </c>
      <c r="H3377" s="286">
        <v>109.20000000000073</v>
      </c>
      <c r="I3377" s="286" t="s">
        <v>186</v>
      </c>
      <c r="J3377" s="286" t="s">
        <v>186</v>
      </c>
      <c r="K3377" s="286" t="s">
        <v>186</v>
      </c>
      <c r="L3377" s="313"/>
      <c r="M3377" s="312">
        <f t="shared" si="72"/>
        <v>290.30000000000075</v>
      </c>
      <c r="N3377" s="443"/>
      <c r="O3377" s="443"/>
      <c r="P3377" s="443"/>
      <c r="Q3377" s="443"/>
      <c r="R3377" s="443"/>
      <c r="S3377" s="464"/>
      <c r="T3377" s="464"/>
      <c r="U3377" s="688"/>
      <c r="V3377" s="464"/>
      <c r="W3377" s="464"/>
    </row>
    <row r="3378" spans="1:23" ht="15">
      <c r="A3378" s="459" t="s">
        <v>159</v>
      </c>
      <c r="B3378" s="464" t="s">
        <v>144</v>
      </c>
      <c r="C3378" s="443"/>
      <c r="D3378" s="443"/>
      <c r="E3378" s="286" t="s">
        <v>285</v>
      </c>
      <c r="F3378" s="323">
        <v>205.6</v>
      </c>
      <c r="G3378" s="83" t="s">
        <v>286</v>
      </c>
      <c r="H3378" s="286">
        <v>45.500000000000909</v>
      </c>
      <c r="I3378" s="286" t="s">
        <v>186</v>
      </c>
      <c r="J3378" s="286" t="s">
        <v>186</v>
      </c>
      <c r="K3378" s="286" t="s">
        <v>186</v>
      </c>
      <c r="L3378" s="313"/>
      <c r="M3378" s="312">
        <f t="shared" si="72"/>
        <v>251.1000000000009</v>
      </c>
      <c r="N3378" s="443"/>
      <c r="O3378" s="443" t="s">
        <v>304</v>
      </c>
      <c r="P3378" s="443"/>
      <c r="Q3378" s="443"/>
      <c r="R3378" s="443"/>
      <c r="S3378" s="464"/>
      <c r="T3378" s="464"/>
      <c r="U3378" s="686"/>
      <c r="V3378" s="464"/>
      <c r="W3378" s="464"/>
    </row>
    <row r="3379" spans="1:23" ht="15">
      <c r="A3379" s="459" t="s">
        <v>160</v>
      </c>
      <c r="B3379" s="464" t="s">
        <v>23</v>
      </c>
      <c r="C3379" s="443"/>
      <c r="D3379" s="443"/>
      <c r="E3379" s="323">
        <v>12.6</v>
      </c>
      <c r="F3379" s="286">
        <v>22.5</v>
      </c>
      <c r="G3379" s="323">
        <v>197.1</v>
      </c>
      <c r="H3379" s="286">
        <v>44.300000000000182</v>
      </c>
      <c r="I3379" s="286" t="s">
        <v>186</v>
      </c>
      <c r="J3379" s="286" t="s">
        <v>186</v>
      </c>
      <c r="K3379" s="286" t="s">
        <v>186</v>
      </c>
      <c r="L3379" s="313"/>
      <c r="M3379" s="312">
        <f t="shared" si="72"/>
        <v>276.50000000000017</v>
      </c>
      <c r="N3379" s="443"/>
      <c r="O3379" s="443" t="s">
        <v>296</v>
      </c>
      <c r="P3379" s="443"/>
      <c r="Q3379" s="443"/>
      <c r="R3379" s="443"/>
      <c r="S3379" s="530"/>
      <c r="T3379" s="464"/>
      <c r="U3379" s="686"/>
      <c r="V3379" s="464"/>
      <c r="W3379" s="464"/>
    </row>
    <row r="3380" spans="1:23" ht="15">
      <c r="A3380" s="459" t="s">
        <v>161</v>
      </c>
      <c r="B3380" s="464" t="s">
        <v>164</v>
      </c>
      <c r="C3380" s="443"/>
      <c r="D3380" s="443"/>
      <c r="E3380" s="286" t="s">
        <v>285</v>
      </c>
      <c r="F3380" s="286" t="s">
        <v>285</v>
      </c>
      <c r="G3380" s="301">
        <v>270.14999999999998</v>
      </c>
      <c r="H3380" s="286" t="s">
        <v>285</v>
      </c>
      <c r="I3380" s="286" t="s">
        <v>186</v>
      </c>
      <c r="J3380" s="286" t="s">
        <v>186</v>
      </c>
      <c r="K3380" s="286" t="s">
        <v>186</v>
      </c>
      <c r="L3380" s="313"/>
      <c r="M3380" s="312">
        <f t="shared" si="72"/>
        <v>270.14999999999998</v>
      </c>
      <c r="N3380" s="443"/>
      <c r="O3380" s="443" t="s">
        <v>307</v>
      </c>
      <c r="P3380" s="443"/>
      <c r="Q3380" s="443"/>
      <c r="R3380" s="443"/>
      <c r="S3380" s="530"/>
      <c r="T3380" s="464"/>
      <c r="U3380" s="687"/>
      <c r="V3380" s="464"/>
      <c r="W3380" s="464"/>
    </row>
    <row r="3381" spans="1:23" ht="15">
      <c r="A3381" s="459" t="s">
        <v>163</v>
      </c>
      <c r="B3381" s="464" t="s">
        <v>869</v>
      </c>
      <c r="C3381" s="443"/>
      <c r="D3381" s="443"/>
      <c r="E3381" s="286" t="s">
        <v>285</v>
      </c>
      <c r="F3381" s="286" t="s">
        <v>285</v>
      </c>
      <c r="G3381" s="286" t="s">
        <v>285</v>
      </c>
      <c r="H3381" s="286">
        <v>170.69999999999891</v>
      </c>
      <c r="I3381" s="286" t="s">
        <v>186</v>
      </c>
      <c r="J3381" s="286" t="s">
        <v>186</v>
      </c>
      <c r="K3381" s="286" t="s">
        <v>186</v>
      </c>
      <c r="L3381" s="313"/>
      <c r="M3381" s="312">
        <f t="shared" si="72"/>
        <v>170.69999999999891</v>
      </c>
      <c r="N3381" s="443"/>
      <c r="O3381" s="443"/>
      <c r="P3381" s="443"/>
      <c r="Q3381" s="443"/>
      <c r="R3381" s="443"/>
      <c r="S3381" s="343"/>
      <c r="T3381" s="464"/>
      <c r="U3381" s="686"/>
      <c r="V3381" s="464"/>
      <c r="W3381" s="464"/>
    </row>
    <row r="3382" spans="1:23" ht="15">
      <c r="A3382" s="459" t="s">
        <v>281</v>
      </c>
      <c r="B3382" s="464" t="s">
        <v>21</v>
      </c>
      <c r="C3382" s="443"/>
      <c r="D3382" s="443"/>
      <c r="E3382" s="286">
        <v>12.1</v>
      </c>
      <c r="F3382" s="286">
        <v>140</v>
      </c>
      <c r="G3382" s="286">
        <v>78.400000000000006</v>
      </c>
      <c r="H3382" s="286">
        <v>8.4000000000005457</v>
      </c>
      <c r="I3382" s="286" t="s">
        <v>186</v>
      </c>
      <c r="J3382" s="286" t="s">
        <v>186</v>
      </c>
      <c r="K3382" s="286" t="s">
        <v>186</v>
      </c>
      <c r="L3382" s="313"/>
      <c r="M3382" s="312">
        <f t="shared" si="72"/>
        <v>238.90000000000055</v>
      </c>
      <c r="N3382" s="443"/>
      <c r="O3382" s="443"/>
      <c r="P3382" s="443"/>
      <c r="Q3382" s="443"/>
      <c r="R3382" s="443"/>
      <c r="S3382" s="530"/>
      <c r="T3382" s="464"/>
      <c r="U3382" s="686"/>
      <c r="V3382" s="464"/>
      <c r="W3382" s="464"/>
    </row>
    <row r="3383" spans="1:23" ht="15">
      <c r="A3383" s="459" t="s">
        <v>282</v>
      </c>
      <c r="B3383" s="464" t="s">
        <v>811</v>
      </c>
      <c r="C3383" s="443"/>
      <c r="D3383" s="443"/>
      <c r="E3383" s="286" t="s">
        <v>285</v>
      </c>
      <c r="F3383" s="286" t="s">
        <v>285</v>
      </c>
      <c r="G3383" s="286" t="s">
        <v>285</v>
      </c>
      <c r="H3383" s="286">
        <v>232.60000000000218</v>
      </c>
      <c r="I3383" s="286" t="s">
        <v>186</v>
      </c>
      <c r="J3383" s="286" t="s">
        <v>186</v>
      </c>
      <c r="K3383" s="286" t="s">
        <v>186</v>
      </c>
      <c r="L3383" s="313"/>
      <c r="M3383" s="312">
        <f t="shared" si="72"/>
        <v>232.60000000000218</v>
      </c>
      <c r="N3383" s="443"/>
      <c r="O3383" s="443"/>
      <c r="P3383" s="443"/>
      <c r="Q3383" s="443"/>
      <c r="R3383" s="443"/>
      <c r="S3383" s="343"/>
      <c r="T3383" s="464"/>
      <c r="U3383" s="687"/>
      <c r="V3383" s="464"/>
      <c r="W3383" s="464"/>
    </row>
    <row r="3384" spans="1:23" ht="15">
      <c r="A3384" s="459" t="s">
        <v>283</v>
      </c>
      <c r="B3384" s="464" t="s">
        <v>162</v>
      </c>
      <c r="C3384" s="443"/>
      <c r="D3384" s="443"/>
      <c r="E3384" s="286" t="s">
        <v>285</v>
      </c>
      <c r="F3384" s="286" t="s">
        <v>285</v>
      </c>
      <c r="G3384" s="286">
        <v>99.5</v>
      </c>
      <c r="H3384" s="286">
        <v>128.99999999999818</v>
      </c>
      <c r="I3384" s="286" t="s">
        <v>186</v>
      </c>
      <c r="J3384" s="286" t="s">
        <v>186</v>
      </c>
      <c r="K3384" s="286" t="s">
        <v>186</v>
      </c>
      <c r="L3384" s="313"/>
      <c r="M3384" s="312">
        <f t="shared" si="72"/>
        <v>228.49999999999818</v>
      </c>
      <c r="N3384" s="443"/>
      <c r="O3384" s="443"/>
      <c r="P3384" s="443"/>
      <c r="Q3384" s="443"/>
      <c r="R3384" s="443"/>
      <c r="S3384" s="464"/>
      <c r="T3384" s="464"/>
      <c r="U3384" s="686"/>
      <c r="V3384" s="464"/>
      <c r="W3384" s="464"/>
    </row>
    <row r="3385" spans="1:23" ht="15">
      <c r="A3385" s="459" t="s">
        <v>284</v>
      </c>
      <c r="B3385" s="464" t="s">
        <v>852</v>
      </c>
      <c r="C3385" s="443"/>
      <c r="D3385" s="443"/>
      <c r="E3385" s="286" t="s">
        <v>285</v>
      </c>
      <c r="F3385" s="286" t="s">
        <v>285</v>
      </c>
      <c r="G3385" s="286" t="s">
        <v>285</v>
      </c>
      <c r="H3385" s="286">
        <v>213.40000000000055</v>
      </c>
      <c r="I3385" s="286" t="s">
        <v>186</v>
      </c>
      <c r="J3385" s="286" t="s">
        <v>186</v>
      </c>
      <c r="K3385" s="286" t="s">
        <v>186</v>
      </c>
      <c r="L3385" s="313"/>
      <c r="M3385" s="312">
        <f t="shared" si="72"/>
        <v>213.40000000000055</v>
      </c>
      <c r="N3385" s="443"/>
      <c r="O3385" s="443"/>
      <c r="P3385" s="443"/>
      <c r="Q3385" s="443"/>
      <c r="R3385" s="443"/>
      <c r="S3385" s="464"/>
      <c r="T3385" s="464"/>
      <c r="U3385" s="688"/>
      <c r="V3385" s="464"/>
      <c r="W3385" s="464"/>
    </row>
    <row r="3386" spans="1:23" ht="15">
      <c r="A3386" s="459" t="s">
        <v>808</v>
      </c>
      <c r="B3386" s="464" t="s">
        <v>156</v>
      </c>
      <c r="C3386" s="443"/>
      <c r="D3386" s="443"/>
      <c r="E3386" s="286" t="s">
        <v>285</v>
      </c>
      <c r="F3386" s="286" t="s">
        <v>285</v>
      </c>
      <c r="G3386" s="286">
        <v>59.5</v>
      </c>
      <c r="H3386" s="286">
        <v>151.79999999999927</v>
      </c>
      <c r="I3386" s="286" t="s">
        <v>186</v>
      </c>
      <c r="J3386" s="286" t="s">
        <v>186</v>
      </c>
      <c r="K3386" s="286" t="s">
        <v>186</v>
      </c>
      <c r="L3386" s="313"/>
      <c r="M3386" s="312">
        <f t="shared" si="72"/>
        <v>211.29999999999927</v>
      </c>
      <c r="N3386" s="443"/>
      <c r="O3386" s="443"/>
      <c r="P3386" s="443"/>
      <c r="Q3386" s="443"/>
      <c r="R3386" s="443"/>
      <c r="S3386" s="459"/>
      <c r="T3386" s="464"/>
      <c r="U3386" s="686"/>
      <c r="V3386" s="464"/>
      <c r="W3386" s="464"/>
    </row>
    <row r="3387" spans="1:23" ht="15">
      <c r="A3387" s="459" t="s">
        <v>809</v>
      </c>
      <c r="B3387" s="464" t="s">
        <v>821</v>
      </c>
      <c r="C3387" s="443"/>
      <c r="D3387" s="443"/>
      <c r="E3387" s="286" t="s">
        <v>285</v>
      </c>
      <c r="F3387" s="286" t="s">
        <v>285</v>
      </c>
      <c r="G3387" s="286" t="s">
        <v>285</v>
      </c>
      <c r="H3387" s="286">
        <v>177.89999999999782</v>
      </c>
      <c r="I3387" s="286" t="s">
        <v>186</v>
      </c>
      <c r="J3387" s="286" t="s">
        <v>186</v>
      </c>
      <c r="K3387" s="286" t="s">
        <v>186</v>
      </c>
      <c r="L3387" s="313"/>
      <c r="M3387" s="312">
        <f t="shared" si="72"/>
        <v>177.89999999999782</v>
      </c>
      <c r="N3387" s="443"/>
      <c r="O3387" s="443"/>
      <c r="P3387" s="443"/>
      <c r="Q3387" s="443"/>
      <c r="R3387" s="443"/>
      <c r="S3387" s="530"/>
      <c r="T3387" s="464"/>
      <c r="U3387" s="686"/>
      <c r="V3387" s="464"/>
      <c r="W3387" s="464"/>
    </row>
    <row r="3388" spans="1:23" ht="15">
      <c r="A3388" s="459" t="s">
        <v>810</v>
      </c>
      <c r="B3388" s="464" t="s">
        <v>17</v>
      </c>
      <c r="C3388" s="443"/>
      <c r="D3388" s="443"/>
      <c r="E3388" s="83" t="s">
        <v>286</v>
      </c>
      <c r="F3388" s="286">
        <v>24.5</v>
      </c>
      <c r="G3388" s="323">
        <v>145.69999999999999</v>
      </c>
      <c r="H3388" s="286">
        <v>35.400000000000546</v>
      </c>
      <c r="I3388" s="286" t="s">
        <v>186</v>
      </c>
      <c r="J3388" s="286" t="s">
        <v>186</v>
      </c>
      <c r="K3388" s="286" t="s">
        <v>186</v>
      </c>
      <c r="L3388" s="313"/>
      <c r="M3388" s="312">
        <f t="shared" si="72"/>
        <v>205.60000000000053</v>
      </c>
      <c r="N3388" s="443"/>
      <c r="O3388" s="443" t="s">
        <v>294</v>
      </c>
      <c r="P3388" s="443"/>
      <c r="Q3388" s="443"/>
      <c r="R3388" s="443"/>
      <c r="S3388" s="464"/>
      <c r="T3388" s="464"/>
      <c r="U3388" s="687"/>
      <c r="V3388" s="464"/>
      <c r="W3388" s="464"/>
    </row>
    <row r="3389" spans="1:23" ht="15">
      <c r="A3389" s="459" t="s">
        <v>812</v>
      </c>
      <c r="B3389" s="464" t="s">
        <v>801</v>
      </c>
      <c r="C3389" s="443"/>
      <c r="D3389" s="443"/>
      <c r="E3389" s="286" t="s">
        <v>285</v>
      </c>
      <c r="F3389" s="286" t="s">
        <v>285</v>
      </c>
      <c r="G3389" s="286" t="s">
        <v>285</v>
      </c>
      <c r="H3389" s="286">
        <v>199.59999999999945</v>
      </c>
      <c r="I3389" s="286" t="s">
        <v>186</v>
      </c>
      <c r="J3389" s="286" t="s">
        <v>186</v>
      </c>
      <c r="K3389" s="286" t="s">
        <v>186</v>
      </c>
      <c r="L3389" s="313"/>
      <c r="M3389" s="312">
        <f t="shared" si="72"/>
        <v>199.59999999999945</v>
      </c>
      <c r="N3389" s="443"/>
      <c r="O3389" s="443"/>
      <c r="P3389" s="443"/>
      <c r="Q3389" s="443"/>
      <c r="R3389" s="443"/>
      <c r="S3389" s="343"/>
      <c r="T3389" s="464"/>
      <c r="U3389" s="687"/>
      <c r="V3389" s="464"/>
      <c r="W3389" s="464"/>
    </row>
    <row r="3390" spans="1:23" ht="15">
      <c r="A3390" s="459" t="s">
        <v>818</v>
      </c>
      <c r="B3390" s="464" t="s">
        <v>847</v>
      </c>
      <c r="C3390" s="443"/>
      <c r="D3390" s="443"/>
      <c r="E3390" s="286" t="s">
        <v>285</v>
      </c>
      <c r="F3390" s="286" t="s">
        <v>285</v>
      </c>
      <c r="G3390" s="286" t="s">
        <v>285</v>
      </c>
      <c r="H3390" s="286">
        <v>197.50000000000091</v>
      </c>
      <c r="I3390" s="286" t="s">
        <v>186</v>
      </c>
      <c r="J3390" s="286" t="s">
        <v>186</v>
      </c>
      <c r="K3390" s="286" t="s">
        <v>186</v>
      </c>
      <c r="L3390" s="313"/>
      <c r="M3390" s="312">
        <f t="shared" si="72"/>
        <v>197.50000000000091</v>
      </c>
      <c r="N3390" s="443"/>
      <c r="O3390" s="443"/>
      <c r="P3390" s="443"/>
      <c r="Q3390" s="443"/>
      <c r="R3390" s="443"/>
      <c r="S3390" s="343"/>
      <c r="T3390" s="464"/>
      <c r="U3390" s="686"/>
      <c r="V3390" s="464"/>
      <c r="W3390" s="464"/>
    </row>
    <row r="3391" spans="1:23" ht="15">
      <c r="A3391" s="459" t="s">
        <v>820</v>
      </c>
      <c r="B3391" s="464" t="s">
        <v>822</v>
      </c>
      <c r="C3391" s="443"/>
      <c r="D3391" s="443"/>
      <c r="E3391" s="286" t="s">
        <v>285</v>
      </c>
      <c r="F3391" s="286" t="s">
        <v>285</v>
      </c>
      <c r="G3391" s="286" t="s">
        <v>285</v>
      </c>
      <c r="H3391" s="286">
        <v>195.5</v>
      </c>
      <c r="I3391" s="286" t="s">
        <v>186</v>
      </c>
      <c r="J3391" s="286" t="s">
        <v>186</v>
      </c>
      <c r="K3391" s="286" t="s">
        <v>186</v>
      </c>
      <c r="L3391" s="313"/>
      <c r="M3391" s="312">
        <f t="shared" si="72"/>
        <v>195.5</v>
      </c>
      <c r="N3391" s="443"/>
      <c r="O3391" s="443"/>
      <c r="P3391" s="443"/>
      <c r="Q3391" s="443"/>
      <c r="R3391" s="443"/>
      <c r="S3391" s="464"/>
      <c r="T3391" s="464"/>
      <c r="U3391" s="686"/>
      <c r="V3391" s="464"/>
      <c r="W3391" s="464"/>
    </row>
    <row r="3392" spans="1:23" ht="15">
      <c r="A3392" s="459" t="s">
        <v>823</v>
      </c>
      <c r="B3392" s="464" t="s">
        <v>6</v>
      </c>
      <c r="C3392" s="443"/>
      <c r="D3392" s="443"/>
      <c r="E3392" s="323">
        <v>35.200000000000003</v>
      </c>
      <c r="F3392" s="286">
        <v>22.1</v>
      </c>
      <c r="G3392" s="83" t="s">
        <v>286</v>
      </c>
      <c r="H3392" s="286">
        <v>137.80000000000018</v>
      </c>
      <c r="I3392" s="286" t="s">
        <v>186</v>
      </c>
      <c r="J3392" s="286" t="s">
        <v>186</v>
      </c>
      <c r="K3392" s="286" t="s">
        <v>186</v>
      </c>
      <c r="L3392" s="313"/>
      <c r="M3392" s="312">
        <f t="shared" si="72"/>
        <v>195.10000000000019</v>
      </c>
      <c r="N3392" s="443"/>
      <c r="O3392" s="443" t="s">
        <v>290</v>
      </c>
      <c r="P3392" s="443"/>
      <c r="Q3392" s="443"/>
      <c r="R3392" s="443"/>
      <c r="S3392" s="464"/>
      <c r="T3392" s="464"/>
      <c r="U3392" s="686"/>
      <c r="V3392" s="464"/>
      <c r="W3392" s="464"/>
    </row>
    <row r="3393" spans="1:23" ht="15">
      <c r="A3393" s="459" t="s">
        <v>824</v>
      </c>
      <c r="B3393" s="464" t="s">
        <v>851</v>
      </c>
      <c r="C3393" s="443"/>
      <c r="D3393" s="443"/>
      <c r="E3393" s="286" t="s">
        <v>285</v>
      </c>
      <c r="F3393" s="286" t="s">
        <v>285</v>
      </c>
      <c r="G3393" s="286" t="s">
        <v>285</v>
      </c>
      <c r="H3393" s="286">
        <v>151.30000000000291</v>
      </c>
      <c r="I3393" s="286" t="s">
        <v>186</v>
      </c>
      <c r="J3393" s="286" t="s">
        <v>186</v>
      </c>
      <c r="K3393" s="286" t="s">
        <v>186</v>
      </c>
      <c r="L3393" s="313"/>
      <c r="M3393" s="312">
        <f t="shared" si="72"/>
        <v>151.30000000000291</v>
      </c>
      <c r="N3393" s="443"/>
      <c r="O3393" s="443"/>
      <c r="P3393" s="443"/>
      <c r="Q3393" s="443"/>
      <c r="R3393" s="443"/>
      <c r="S3393" s="530"/>
      <c r="T3393" s="464"/>
      <c r="U3393" s="686"/>
      <c r="V3393" s="464"/>
      <c r="W3393" s="464"/>
    </row>
    <row r="3394" spans="1:23" ht="15">
      <c r="A3394" s="459" t="s">
        <v>827</v>
      </c>
      <c r="B3394" s="464" t="s">
        <v>806</v>
      </c>
      <c r="C3394" s="443"/>
      <c r="D3394" s="443"/>
      <c r="E3394" s="286" t="s">
        <v>285</v>
      </c>
      <c r="F3394" s="286" t="s">
        <v>285</v>
      </c>
      <c r="G3394" s="286" t="s">
        <v>285</v>
      </c>
      <c r="H3394" s="286">
        <v>97.499999999999091</v>
      </c>
      <c r="I3394" s="286" t="s">
        <v>186</v>
      </c>
      <c r="J3394" s="286" t="s">
        <v>186</v>
      </c>
      <c r="K3394" s="286" t="s">
        <v>186</v>
      </c>
      <c r="L3394" s="313"/>
      <c r="M3394" s="312">
        <f t="shared" si="72"/>
        <v>97.499999999999091</v>
      </c>
      <c r="N3394" s="443"/>
      <c r="O3394" s="443"/>
      <c r="P3394" s="443"/>
      <c r="Q3394" s="443"/>
      <c r="R3394" s="322" t="s">
        <v>2040</v>
      </c>
      <c r="S3394" s="464"/>
      <c r="T3394" s="464"/>
      <c r="U3394" s="686"/>
      <c r="V3394" s="464"/>
      <c r="W3394" s="464"/>
    </row>
    <row r="3395" spans="1:23" ht="15">
      <c r="A3395" s="459" t="s">
        <v>829</v>
      </c>
      <c r="B3395" s="464" t="s">
        <v>807</v>
      </c>
      <c r="C3395" s="443"/>
      <c r="D3395" s="443"/>
      <c r="E3395" s="286" t="s">
        <v>285</v>
      </c>
      <c r="F3395" s="286" t="s">
        <v>285</v>
      </c>
      <c r="G3395" s="286" t="s">
        <v>285</v>
      </c>
      <c r="H3395" s="286">
        <v>187.60000000000309</v>
      </c>
      <c r="I3395" s="286" t="s">
        <v>186</v>
      </c>
      <c r="J3395" s="286" t="s">
        <v>186</v>
      </c>
      <c r="K3395" s="286" t="s">
        <v>186</v>
      </c>
      <c r="L3395" s="313"/>
      <c r="M3395" s="312">
        <f t="shared" si="72"/>
        <v>187.60000000000309</v>
      </c>
      <c r="N3395" s="443"/>
      <c r="O3395" s="443"/>
      <c r="P3395" s="443"/>
      <c r="Q3395" s="443"/>
      <c r="R3395" s="443"/>
      <c r="S3395" s="530"/>
      <c r="T3395" s="464"/>
      <c r="U3395" s="686"/>
      <c r="V3395" s="464"/>
      <c r="W3395" s="464"/>
    </row>
    <row r="3396" spans="1:23" ht="15">
      <c r="A3396" s="459" t="s">
        <v>834</v>
      </c>
      <c r="B3396" s="464" t="s">
        <v>37</v>
      </c>
      <c r="C3396" s="443"/>
      <c r="D3396" s="443"/>
      <c r="E3396" s="323">
        <v>24.7</v>
      </c>
      <c r="F3396" s="286">
        <v>2.6</v>
      </c>
      <c r="G3396" s="83" t="s">
        <v>286</v>
      </c>
      <c r="H3396" s="286">
        <v>75.699999999998909</v>
      </c>
      <c r="I3396" s="286" t="s">
        <v>186</v>
      </c>
      <c r="J3396" s="286" t="s">
        <v>186</v>
      </c>
      <c r="K3396" s="286" t="s">
        <v>186</v>
      </c>
      <c r="L3396" s="313"/>
      <c r="M3396" s="312">
        <f t="shared" si="72"/>
        <v>102.99999999999891</v>
      </c>
      <c r="N3396" s="443"/>
      <c r="O3396" s="443" t="s">
        <v>304</v>
      </c>
      <c r="P3396" s="443"/>
      <c r="Q3396" s="443"/>
      <c r="R3396" s="443"/>
      <c r="S3396" s="464"/>
      <c r="T3396" s="464"/>
      <c r="U3396" s="686"/>
      <c r="V3396" s="464"/>
      <c r="W3396" s="464"/>
    </row>
    <row r="3397" spans="1:23" ht="15">
      <c r="A3397" s="459" t="s">
        <v>838</v>
      </c>
      <c r="B3397" s="464" t="s">
        <v>873</v>
      </c>
      <c r="C3397" s="443"/>
      <c r="D3397" s="443"/>
      <c r="E3397" s="286" t="s">
        <v>285</v>
      </c>
      <c r="F3397" s="286" t="s">
        <v>285</v>
      </c>
      <c r="G3397" s="286" t="s">
        <v>285</v>
      </c>
      <c r="H3397" s="286">
        <v>171.699999999998</v>
      </c>
      <c r="I3397" s="286" t="s">
        <v>186</v>
      </c>
      <c r="J3397" s="286" t="s">
        <v>186</v>
      </c>
      <c r="K3397" s="286" t="s">
        <v>186</v>
      </c>
      <c r="L3397" s="313"/>
      <c r="M3397" s="312">
        <f t="shared" si="72"/>
        <v>171.699999999998</v>
      </c>
      <c r="N3397" s="443"/>
      <c r="O3397" s="443"/>
      <c r="P3397" s="443"/>
      <c r="Q3397" s="443"/>
      <c r="R3397" s="443"/>
      <c r="S3397" s="343"/>
      <c r="T3397" s="464"/>
      <c r="U3397" s="686"/>
      <c r="V3397" s="464"/>
      <c r="W3397" s="464"/>
    </row>
    <row r="3398" spans="1:23" ht="15">
      <c r="A3398" s="459" t="s">
        <v>839</v>
      </c>
      <c r="B3398" s="464" t="s">
        <v>819</v>
      </c>
      <c r="C3398" s="443"/>
      <c r="D3398" s="443"/>
      <c r="E3398" s="286" t="s">
        <v>285</v>
      </c>
      <c r="F3398" s="286" t="s">
        <v>285</v>
      </c>
      <c r="G3398" s="286" t="s">
        <v>285</v>
      </c>
      <c r="H3398" s="286">
        <v>153.90000000000146</v>
      </c>
      <c r="I3398" s="286" t="s">
        <v>186</v>
      </c>
      <c r="J3398" s="286" t="s">
        <v>186</v>
      </c>
      <c r="K3398" s="286" t="s">
        <v>186</v>
      </c>
      <c r="L3398" s="313"/>
      <c r="M3398" s="312">
        <f t="shared" si="72"/>
        <v>153.90000000000146</v>
      </c>
      <c r="N3398" s="443"/>
      <c r="O3398" s="443"/>
      <c r="P3398" s="443"/>
      <c r="Q3398" s="443"/>
      <c r="R3398" s="443"/>
      <c r="S3398" s="464"/>
      <c r="T3398" s="464"/>
      <c r="U3398" s="686"/>
      <c r="V3398" s="464"/>
      <c r="W3398" s="464"/>
    </row>
    <row r="3399" spans="1:23" ht="15">
      <c r="A3399" s="459" t="s">
        <v>840</v>
      </c>
      <c r="B3399" s="464" t="s">
        <v>837</v>
      </c>
      <c r="C3399" s="443"/>
      <c r="D3399" s="443"/>
      <c r="E3399" s="286" t="s">
        <v>285</v>
      </c>
      <c r="F3399" s="286" t="s">
        <v>285</v>
      </c>
      <c r="G3399" s="286" t="s">
        <v>285</v>
      </c>
      <c r="H3399" s="286">
        <v>156.50000000000091</v>
      </c>
      <c r="I3399" s="286" t="s">
        <v>186</v>
      </c>
      <c r="J3399" s="286" t="s">
        <v>186</v>
      </c>
      <c r="K3399" s="286" t="s">
        <v>186</v>
      </c>
      <c r="L3399" s="313"/>
      <c r="M3399" s="312">
        <f t="shared" si="72"/>
        <v>156.50000000000091</v>
      </c>
      <c r="N3399" s="443"/>
      <c r="O3399" s="443"/>
      <c r="P3399" s="443"/>
      <c r="Q3399" s="443"/>
      <c r="R3399" s="443"/>
      <c r="S3399" s="343"/>
      <c r="T3399" s="464"/>
      <c r="U3399" s="688"/>
      <c r="V3399" s="464"/>
      <c r="W3399" s="464"/>
    </row>
    <row r="3400" spans="1:23" ht="15">
      <c r="A3400" s="459" t="s">
        <v>846</v>
      </c>
      <c r="B3400" s="464" t="s">
        <v>158</v>
      </c>
      <c r="C3400" s="443"/>
      <c r="D3400" s="443"/>
      <c r="E3400" s="286" t="s">
        <v>285</v>
      </c>
      <c r="F3400" s="286" t="s">
        <v>285</v>
      </c>
      <c r="G3400" s="286">
        <v>33.6</v>
      </c>
      <c r="H3400" s="286">
        <v>95.599999999998545</v>
      </c>
      <c r="I3400" s="286" t="s">
        <v>186</v>
      </c>
      <c r="J3400" s="286" t="s">
        <v>186</v>
      </c>
      <c r="K3400" s="286" t="s">
        <v>186</v>
      </c>
      <c r="L3400" s="313"/>
      <c r="M3400" s="312">
        <f t="shared" si="72"/>
        <v>129.19999999999854</v>
      </c>
      <c r="N3400" s="443"/>
      <c r="O3400" s="443"/>
      <c r="P3400" s="443"/>
      <c r="Q3400" s="443"/>
      <c r="R3400" s="443"/>
      <c r="S3400" s="464"/>
      <c r="T3400" s="464"/>
      <c r="U3400" s="686"/>
      <c r="V3400" s="464"/>
      <c r="W3400" s="464"/>
    </row>
    <row r="3401" spans="1:23" ht="15">
      <c r="A3401" s="459" t="s">
        <v>854</v>
      </c>
      <c r="B3401" s="464" t="s">
        <v>817</v>
      </c>
      <c r="C3401" s="443"/>
      <c r="D3401" s="443"/>
      <c r="E3401" s="286" t="s">
        <v>285</v>
      </c>
      <c r="F3401" s="286" t="s">
        <v>285</v>
      </c>
      <c r="G3401" s="286" t="s">
        <v>285</v>
      </c>
      <c r="H3401" s="286">
        <v>93.199999999997999</v>
      </c>
      <c r="I3401" s="286" t="s">
        <v>186</v>
      </c>
      <c r="J3401" s="286" t="s">
        <v>186</v>
      </c>
      <c r="K3401" s="286" t="s">
        <v>186</v>
      </c>
      <c r="L3401" s="313"/>
      <c r="M3401" s="312">
        <f t="shared" si="72"/>
        <v>93.199999999997999</v>
      </c>
      <c r="N3401" s="443"/>
      <c r="O3401" s="443"/>
      <c r="P3401" s="443"/>
      <c r="Q3401" s="443"/>
      <c r="R3401" s="443"/>
      <c r="S3401" s="530"/>
      <c r="T3401" s="464"/>
      <c r="U3401" s="687"/>
      <c r="V3401" s="464"/>
      <c r="W3401" s="464"/>
    </row>
    <row r="3402" spans="1:23" ht="15">
      <c r="A3402" s="459" t="s">
        <v>858</v>
      </c>
      <c r="B3402" s="464" t="s">
        <v>856</v>
      </c>
      <c r="C3402" s="443"/>
      <c r="D3402" s="443"/>
      <c r="E3402" s="286" t="s">
        <v>285</v>
      </c>
      <c r="F3402" s="286" t="s">
        <v>285</v>
      </c>
      <c r="G3402" s="286" t="s">
        <v>285</v>
      </c>
      <c r="H3402" s="286">
        <v>88.299999999999272</v>
      </c>
      <c r="I3402" s="286" t="s">
        <v>186</v>
      </c>
      <c r="J3402" s="286" t="s">
        <v>186</v>
      </c>
      <c r="K3402" s="286" t="s">
        <v>186</v>
      </c>
      <c r="L3402" s="313"/>
      <c r="M3402" s="312">
        <f t="shared" si="72"/>
        <v>88.299999999999272</v>
      </c>
      <c r="N3402" s="443"/>
      <c r="O3402" s="443"/>
      <c r="P3402" s="443"/>
      <c r="Q3402" s="443"/>
      <c r="R3402" s="443"/>
      <c r="S3402" s="459"/>
      <c r="T3402" s="464"/>
      <c r="U3402" s="686"/>
      <c r="V3402" s="464"/>
      <c r="W3402" s="464"/>
    </row>
    <row r="3403" spans="1:23" ht="15">
      <c r="A3403" s="459" t="s">
        <v>859</v>
      </c>
      <c r="B3403" s="464" t="s">
        <v>154</v>
      </c>
      <c r="C3403" s="443"/>
      <c r="D3403" s="443"/>
      <c r="E3403" s="286" t="s">
        <v>285</v>
      </c>
      <c r="F3403" s="286" t="s">
        <v>285</v>
      </c>
      <c r="G3403" s="83" t="s">
        <v>286</v>
      </c>
      <c r="H3403" s="286">
        <v>87.699999999998909</v>
      </c>
      <c r="I3403" s="286" t="s">
        <v>186</v>
      </c>
      <c r="J3403" s="286" t="s">
        <v>186</v>
      </c>
      <c r="K3403" s="286" t="s">
        <v>186</v>
      </c>
      <c r="L3403" s="313"/>
      <c r="M3403" s="312">
        <f t="shared" si="72"/>
        <v>87.699999999998909</v>
      </c>
      <c r="N3403" s="443"/>
      <c r="O3403" s="443"/>
      <c r="P3403" s="443"/>
      <c r="Q3403" s="443"/>
      <c r="R3403" s="443"/>
      <c r="S3403" s="464"/>
      <c r="T3403" s="464"/>
      <c r="U3403" s="686"/>
      <c r="V3403" s="464"/>
      <c r="W3403" s="464"/>
    </row>
    <row r="3404" spans="1:23" ht="15">
      <c r="A3404" s="459" t="s">
        <v>860</v>
      </c>
      <c r="B3404" s="361" t="s">
        <v>1842</v>
      </c>
      <c r="C3404" s="446"/>
      <c r="D3404" s="446"/>
      <c r="E3404" s="286" t="s">
        <v>285</v>
      </c>
      <c r="F3404" s="286" t="s">
        <v>285</v>
      </c>
      <c r="G3404" s="286" t="s">
        <v>285</v>
      </c>
      <c r="H3404" s="286" t="s">
        <v>285</v>
      </c>
      <c r="I3404" s="286" t="s">
        <v>186</v>
      </c>
      <c r="J3404" s="286" t="s">
        <v>186</v>
      </c>
      <c r="K3404" s="286" t="s">
        <v>186</v>
      </c>
      <c r="L3404" s="313"/>
      <c r="M3404" s="312">
        <f t="shared" si="72"/>
        <v>0</v>
      </c>
      <c r="N3404" s="443"/>
      <c r="O3404" s="443"/>
      <c r="P3404" s="443"/>
      <c r="Q3404" s="443"/>
      <c r="R3404" s="443"/>
      <c r="S3404" s="443"/>
      <c r="T3404" s="464"/>
      <c r="U3404" s="686"/>
      <c r="V3404" s="464"/>
      <c r="W3404" s="464"/>
    </row>
    <row r="3405" spans="1:23" ht="15">
      <c r="A3405" s="459" t="s">
        <v>866</v>
      </c>
      <c r="B3405" s="464" t="s">
        <v>29</v>
      </c>
      <c r="C3405" s="443"/>
      <c r="D3405" s="443"/>
      <c r="E3405" s="323">
        <v>34.200000000000003</v>
      </c>
      <c r="F3405" s="286">
        <v>41.5</v>
      </c>
      <c r="G3405" s="286">
        <v>7.7</v>
      </c>
      <c r="H3405" s="286" t="s">
        <v>285</v>
      </c>
      <c r="I3405" s="286" t="s">
        <v>186</v>
      </c>
      <c r="J3405" s="286" t="s">
        <v>186</v>
      </c>
      <c r="K3405" s="286" t="s">
        <v>186</v>
      </c>
      <c r="L3405" s="313"/>
      <c r="M3405" s="312">
        <f t="shared" si="72"/>
        <v>83.4</v>
      </c>
      <c r="N3405" s="443"/>
      <c r="O3405" s="443" t="s">
        <v>291</v>
      </c>
      <c r="P3405" s="443"/>
      <c r="Q3405" s="443"/>
      <c r="R3405" s="443"/>
      <c r="S3405" s="343"/>
      <c r="T3405" s="464"/>
      <c r="U3405" s="686"/>
      <c r="V3405" s="464"/>
      <c r="W3405" s="464"/>
    </row>
    <row r="3406" spans="1:23" ht="15">
      <c r="A3406" s="459" t="s">
        <v>867</v>
      </c>
      <c r="B3406" s="530" t="s">
        <v>2242</v>
      </c>
      <c r="C3406" s="446"/>
      <c r="D3406" s="446"/>
      <c r="E3406" s="286" t="s">
        <v>285</v>
      </c>
      <c r="F3406" s="286" t="s">
        <v>285</v>
      </c>
      <c r="G3406" s="286" t="s">
        <v>285</v>
      </c>
      <c r="H3406" s="286" t="s">
        <v>285</v>
      </c>
      <c r="I3406" s="286" t="s">
        <v>186</v>
      </c>
      <c r="J3406" s="286" t="s">
        <v>186</v>
      </c>
      <c r="K3406" s="286" t="s">
        <v>186</v>
      </c>
      <c r="L3406" s="313"/>
      <c r="M3406" s="312">
        <f t="shared" si="72"/>
        <v>0</v>
      </c>
      <c r="N3406" s="443"/>
      <c r="O3406" s="443"/>
      <c r="P3406" s="443"/>
      <c r="Q3406" s="443"/>
      <c r="R3406" s="443"/>
      <c r="S3406" s="464"/>
      <c r="T3406" s="464"/>
      <c r="U3406" s="686"/>
      <c r="V3406" s="464"/>
      <c r="W3406" s="464"/>
    </row>
    <row r="3407" spans="1:23" ht="15">
      <c r="A3407" s="459" t="s">
        <v>868</v>
      </c>
      <c r="B3407" s="361" t="s">
        <v>1851</v>
      </c>
      <c r="C3407" s="446"/>
      <c r="D3407" s="446"/>
      <c r="E3407" s="286" t="s">
        <v>285</v>
      </c>
      <c r="F3407" s="286" t="s">
        <v>285</v>
      </c>
      <c r="G3407" s="286" t="s">
        <v>285</v>
      </c>
      <c r="H3407" s="286" t="s">
        <v>285</v>
      </c>
      <c r="I3407" s="286" t="s">
        <v>186</v>
      </c>
      <c r="J3407" s="286" t="s">
        <v>186</v>
      </c>
      <c r="K3407" s="286" t="s">
        <v>186</v>
      </c>
      <c r="L3407" s="313"/>
      <c r="M3407" s="312">
        <f t="shared" si="72"/>
        <v>0</v>
      </c>
      <c r="N3407" s="443"/>
      <c r="O3407" s="443"/>
      <c r="P3407" s="443"/>
      <c r="Q3407" s="443"/>
      <c r="R3407" s="443"/>
      <c r="S3407" s="443"/>
      <c r="T3407" s="464"/>
      <c r="U3407" s="686"/>
      <c r="V3407" s="464"/>
      <c r="W3407" s="464"/>
    </row>
    <row r="3408" spans="1:23" ht="15">
      <c r="A3408" s="459" t="s">
        <v>870</v>
      </c>
      <c r="B3408" s="464" t="s">
        <v>178</v>
      </c>
      <c r="C3408" s="443"/>
      <c r="D3408" s="443"/>
      <c r="E3408" s="286">
        <v>11.7</v>
      </c>
      <c r="F3408" s="286">
        <v>46.2</v>
      </c>
      <c r="G3408" s="286" t="s">
        <v>285</v>
      </c>
      <c r="H3408" s="286" t="s">
        <v>285</v>
      </c>
      <c r="I3408" s="286" t="s">
        <v>186</v>
      </c>
      <c r="J3408" s="286" t="s">
        <v>186</v>
      </c>
      <c r="K3408" s="286" t="s">
        <v>186</v>
      </c>
      <c r="L3408" s="313"/>
      <c r="M3408" s="312">
        <f t="shared" si="72"/>
        <v>57.900000000000006</v>
      </c>
      <c r="N3408" s="443"/>
      <c r="O3408" s="443"/>
      <c r="P3408" s="443"/>
      <c r="Q3408" s="443"/>
      <c r="R3408" s="443"/>
      <c r="S3408" s="464"/>
      <c r="T3408" s="464"/>
      <c r="U3408" s="689"/>
      <c r="V3408" s="464"/>
      <c r="W3408" s="464"/>
    </row>
    <row r="3409" spans="1:23" ht="15">
      <c r="A3409" s="459" t="s">
        <v>871</v>
      </c>
      <c r="B3409" s="530" t="s">
        <v>2243</v>
      </c>
      <c r="C3409" s="446"/>
      <c r="D3409" s="446"/>
      <c r="E3409" s="286" t="s">
        <v>285</v>
      </c>
      <c r="F3409" s="286" t="s">
        <v>285</v>
      </c>
      <c r="G3409" s="286" t="s">
        <v>285</v>
      </c>
      <c r="H3409" s="286" t="s">
        <v>285</v>
      </c>
      <c r="I3409" s="286" t="s">
        <v>186</v>
      </c>
      <c r="J3409" s="286" t="s">
        <v>186</v>
      </c>
      <c r="K3409" s="286" t="s">
        <v>186</v>
      </c>
      <c r="L3409" s="313"/>
      <c r="M3409" s="312">
        <f t="shared" si="72"/>
        <v>0</v>
      </c>
      <c r="N3409" s="443"/>
      <c r="O3409" s="443"/>
      <c r="P3409" s="443"/>
      <c r="Q3409" s="443"/>
      <c r="R3409" s="443"/>
      <c r="S3409" s="464"/>
      <c r="T3409" s="464"/>
      <c r="U3409" s="688"/>
      <c r="V3409" s="464"/>
      <c r="W3409" s="464"/>
    </row>
    <row r="3410" spans="1:23" ht="15">
      <c r="A3410" s="459" t="s">
        <v>872</v>
      </c>
      <c r="B3410" s="361" t="s">
        <v>1853</v>
      </c>
      <c r="C3410" s="446"/>
      <c r="D3410" s="446"/>
      <c r="E3410" s="286" t="s">
        <v>285</v>
      </c>
      <c r="F3410" s="286" t="s">
        <v>285</v>
      </c>
      <c r="G3410" s="286" t="s">
        <v>285</v>
      </c>
      <c r="H3410" s="286" t="s">
        <v>285</v>
      </c>
      <c r="I3410" s="286" t="s">
        <v>186</v>
      </c>
      <c r="J3410" s="286" t="s">
        <v>186</v>
      </c>
      <c r="K3410" s="286" t="s">
        <v>186</v>
      </c>
      <c r="L3410" s="313"/>
      <c r="M3410" s="312">
        <f t="shared" si="72"/>
        <v>0</v>
      </c>
      <c r="N3410" s="443"/>
      <c r="O3410" s="443"/>
      <c r="P3410" s="443"/>
      <c r="Q3410" s="443"/>
      <c r="R3410" s="443"/>
      <c r="S3410" s="443"/>
      <c r="T3410" s="464"/>
      <c r="U3410" s="686"/>
      <c r="V3410" s="464"/>
      <c r="W3410" s="464"/>
    </row>
    <row r="3411" spans="1:23" ht="15">
      <c r="A3411" s="459" t="s">
        <v>875</v>
      </c>
      <c r="B3411" s="530" t="s">
        <v>2245</v>
      </c>
      <c r="C3411" s="446"/>
      <c r="D3411" s="446"/>
      <c r="E3411" s="286" t="s">
        <v>285</v>
      </c>
      <c r="F3411" s="286" t="s">
        <v>285</v>
      </c>
      <c r="G3411" s="286" t="s">
        <v>285</v>
      </c>
      <c r="H3411" s="286" t="s">
        <v>285</v>
      </c>
      <c r="I3411" s="286" t="s">
        <v>186</v>
      </c>
      <c r="J3411" s="286" t="s">
        <v>186</v>
      </c>
      <c r="K3411" s="286" t="s">
        <v>186</v>
      </c>
      <c r="L3411" s="313"/>
      <c r="M3411" s="312">
        <f t="shared" si="72"/>
        <v>0</v>
      </c>
      <c r="N3411" s="443"/>
      <c r="O3411" s="443"/>
      <c r="P3411" s="443"/>
      <c r="Q3411" s="443"/>
      <c r="R3411" s="443"/>
      <c r="S3411" s="464"/>
      <c r="T3411" s="464"/>
      <c r="U3411" s="686"/>
      <c r="V3411" s="464"/>
      <c r="W3411" s="464"/>
    </row>
    <row r="3412" spans="1:23" ht="15">
      <c r="A3412" s="459" t="s">
        <v>1006</v>
      </c>
      <c r="B3412" s="361" t="s">
        <v>1849</v>
      </c>
      <c r="C3412" s="446"/>
      <c r="D3412" s="446"/>
      <c r="E3412" s="286" t="s">
        <v>285</v>
      </c>
      <c r="F3412" s="286" t="s">
        <v>285</v>
      </c>
      <c r="G3412" s="286" t="s">
        <v>285</v>
      </c>
      <c r="H3412" s="286" t="s">
        <v>285</v>
      </c>
      <c r="I3412" s="286" t="s">
        <v>186</v>
      </c>
      <c r="J3412" s="286" t="s">
        <v>186</v>
      </c>
      <c r="K3412" s="286" t="s">
        <v>186</v>
      </c>
      <c r="L3412" s="313"/>
      <c r="M3412" s="312">
        <f t="shared" si="72"/>
        <v>0</v>
      </c>
      <c r="N3412" s="443"/>
      <c r="O3412" s="443"/>
      <c r="P3412" s="443"/>
      <c r="Q3412" s="443"/>
      <c r="R3412" s="443"/>
      <c r="S3412" s="530"/>
      <c r="T3412" s="464"/>
      <c r="U3412" s="686"/>
      <c r="V3412" s="464"/>
      <c r="W3412" s="464"/>
    </row>
    <row r="3413" spans="1:23" ht="15">
      <c r="A3413" s="459" t="s">
        <v>1007</v>
      </c>
      <c r="B3413" s="361" t="s">
        <v>1839</v>
      </c>
      <c r="C3413" s="446"/>
      <c r="D3413" s="446"/>
      <c r="E3413" s="286" t="s">
        <v>285</v>
      </c>
      <c r="F3413" s="286" t="s">
        <v>285</v>
      </c>
      <c r="G3413" s="286" t="s">
        <v>285</v>
      </c>
      <c r="H3413" s="286" t="s">
        <v>285</v>
      </c>
      <c r="I3413" s="286" t="s">
        <v>186</v>
      </c>
      <c r="J3413" s="286" t="s">
        <v>186</v>
      </c>
      <c r="K3413" s="286" t="s">
        <v>186</v>
      </c>
      <c r="L3413" s="313"/>
      <c r="M3413" s="312">
        <f t="shared" si="72"/>
        <v>0</v>
      </c>
      <c r="N3413" s="443"/>
      <c r="O3413" s="443"/>
      <c r="P3413" s="443"/>
      <c r="Q3413" s="443"/>
      <c r="R3413" s="443"/>
      <c r="S3413" s="443"/>
      <c r="T3413" s="464"/>
      <c r="U3413" s="687"/>
      <c r="V3413" s="464"/>
      <c r="W3413" s="464"/>
    </row>
    <row r="3414" spans="1:23" ht="15">
      <c r="A3414" s="459" t="s">
        <v>1008</v>
      </c>
      <c r="B3414" s="464" t="s">
        <v>826</v>
      </c>
      <c r="C3414" s="443"/>
      <c r="D3414" s="443"/>
      <c r="E3414" s="286" t="s">
        <v>285</v>
      </c>
      <c r="F3414" s="286" t="s">
        <v>285</v>
      </c>
      <c r="G3414" s="286" t="s">
        <v>285</v>
      </c>
      <c r="H3414" s="286">
        <v>8.4000000000005457</v>
      </c>
      <c r="I3414" s="286" t="s">
        <v>186</v>
      </c>
      <c r="J3414" s="286" t="s">
        <v>186</v>
      </c>
      <c r="K3414" s="286" t="s">
        <v>186</v>
      </c>
      <c r="L3414" s="313"/>
      <c r="M3414" s="312">
        <f t="shared" si="72"/>
        <v>8.4000000000005457</v>
      </c>
      <c r="N3414" s="443"/>
      <c r="O3414" s="443"/>
      <c r="P3414" s="443"/>
      <c r="Q3414" s="443"/>
      <c r="R3414" s="443"/>
      <c r="S3414" s="530"/>
      <c r="T3414" s="464"/>
      <c r="U3414" s="689"/>
      <c r="V3414" s="464"/>
      <c r="W3414" s="464"/>
    </row>
    <row r="3415" spans="1:23" ht="15">
      <c r="A3415" s="459" t="s">
        <v>1009</v>
      </c>
      <c r="B3415" s="530" t="s">
        <v>2237</v>
      </c>
      <c r="C3415" s="446"/>
      <c r="D3415" s="446"/>
      <c r="E3415" s="286" t="s">
        <v>285</v>
      </c>
      <c r="F3415" s="286" t="s">
        <v>285</v>
      </c>
      <c r="G3415" s="286" t="s">
        <v>285</v>
      </c>
      <c r="H3415" s="286" t="s">
        <v>285</v>
      </c>
      <c r="I3415" s="286" t="s">
        <v>186</v>
      </c>
      <c r="J3415" s="286" t="s">
        <v>186</v>
      </c>
      <c r="K3415" s="286" t="s">
        <v>186</v>
      </c>
      <c r="L3415" s="313"/>
      <c r="M3415" s="312">
        <f t="shared" si="72"/>
        <v>0</v>
      </c>
      <c r="N3415" s="443"/>
      <c r="O3415" s="443"/>
      <c r="P3415" s="443"/>
      <c r="Q3415" s="443"/>
      <c r="R3415" s="443"/>
      <c r="S3415" s="530"/>
      <c r="T3415" s="464"/>
      <c r="U3415" s="688"/>
      <c r="V3415" s="464"/>
      <c r="W3415" s="464"/>
    </row>
    <row r="3416" spans="1:23" ht="15">
      <c r="A3416" s="459" t="s">
        <v>1010</v>
      </c>
      <c r="B3416" s="361" t="s">
        <v>1856</v>
      </c>
      <c r="C3416" s="446"/>
      <c r="D3416" s="446"/>
      <c r="E3416" s="286" t="s">
        <v>285</v>
      </c>
      <c r="F3416" s="286" t="s">
        <v>285</v>
      </c>
      <c r="G3416" s="286" t="s">
        <v>285</v>
      </c>
      <c r="H3416" s="286" t="s">
        <v>285</v>
      </c>
      <c r="I3416" s="286" t="s">
        <v>186</v>
      </c>
      <c r="J3416" s="286" t="s">
        <v>186</v>
      </c>
      <c r="K3416" s="286" t="s">
        <v>186</v>
      </c>
      <c r="L3416" s="313"/>
      <c r="M3416" s="312">
        <f t="shared" ref="M3416:M3439" si="73">SUM(E3416:J3416)</f>
        <v>0</v>
      </c>
      <c r="N3416" s="443"/>
      <c r="O3416" s="443"/>
      <c r="P3416" s="443"/>
      <c r="Q3416" s="443"/>
      <c r="R3416" s="443"/>
      <c r="S3416" s="443"/>
      <c r="T3416" s="464"/>
      <c r="U3416" s="688"/>
      <c r="V3416" s="464"/>
      <c r="W3416" s="464"/>
    </row>
    <row r="3417" spans="1:23" ht="15">
      <c r="A3417" s="459" t="s">
        <v>1011</v>
      </c>
      <c r="B3417" s="343" t="s">
        <v>1859</v>
      </c>
      <c r="C3417" s="446"/>
      <c r="D3417" s="446"/>
      <c r="E3417" s="286" t="s">
        <v>285</v>
      </c>
      <c r="F3417" s="286" t="s">
        <v>285</v>
      </c>
      <c r="G3417" s="286" t="s">
        <v>285</v>
      </c>
      <c r="H3417" s="286" t="s">
        <v>285</v>
      </c>
      <c r="I3417" s="286" t="s">
        <v>186</v>
      </c>
      <c r="J3417" s="286" t="s">
        <v>186</v>
      </c>
      <c r="K3417" s="286" t="s">
        <v>186</v>
      </c>
      <c r="L3417" s="313"/>
      <c r="M3417" s="312">
        <f t="shared" si="73"/>
        <v>0</v>
      </c>
      <c r="N3417" s="443"/>
      <c r="O3417" s="443"/>
      <c r="P3417" s="443"/>
      <c r="Q3417" s="443"/>
      <c r="R3417" s="443"/>
      <c r="S3417" s="443"/>
      <c r="T3417" s="464"/>
      <c r="U3417" s="687"/>
      <c r="V3417" s="464"/>
      <c r="W3417" s="464"/>
    </row>
    <row r="3418" spans="1:23" ht="15">
      <c r="A3418" s="459" t="s">
        <v>1012</v>
      </c>
      <c r="B3418" s="361" t="s">
        <v>1854</v>
      </c>
      <c r="C3418" s="446"/>
      <c r="D3418" s="446"/>
      <c r="E3418" s="286" t="s">
        <v>285</v>
      </c>
      <c r="F3418" s="286" t="s">
        <v>285</v>
      </c>
      <c r="G3418" s="286" t="s">
        <v>285</v>
      </c>
      <c r="H3418" s="286" t="s">
        <v>285</v>
      </c>
      <c r="I3418" s="286" t="s">
        <v>186</v>
      </c>
      <c r="J3418" s="286" t="s">
        <v>186</v>
      </c>
      <c r="K3418" s="286" t="s">
        <v>186</v>
      </c>
      <c r="L3418" s="313"/>
      <c r="M3418" s="312">
        <f t="shared" si="73"/>
        <v>0</v>
      </c>
      <c r="N3418" s="443"/>
      <c r="O3418" s="443"/>
      <c r="P3418" s="443"/>
      <c r="Q3418" s="443"/>
      <c r="R3418" s="443"/>
      <c r="S3418" s="459"/>
      <c r="T3418" s="464"/>
      <c r="U3418" s="688"/>
      <c r="V3418" s="464"/>
      <c r="W3418" s="464"/>
    </row>
    <row r="3419" spans="1:23" ht="15">
      <c r="A3419" s="459" t="s">
        <v>1013</v>
      </c>
      <c r="B3419" s="361" t="s">
        <v>1841</v>
      </c>
      <c r="C3419" s="446"/>
      <c r="D3419" s="446"/>
      <c r="E3419" s="286" t="s">
        <v>285</v>
      </c>
      <c r="F3419" s="286" t="s">
        <v>285</v>
      </c>
      <c r="G3419" s="286" t="s">
        <v>285</v>
      </c>
      <c r="H3419" s="286" t="s">
        <v>285</v>
      </c>
      <c r="I3419" s="286" t="s">
        <v>186</v>
      </c>
      <c r="J3419" s="286" t="s">
        <v>186</v>
      </c>
      <c r="K3419" s="286" t="s">
        <v>186</v>
      </c>
      <c r="L3419" s="313"/>
      <c r="M3419" s="312">
        <f t="shared" si="73"/>
        <v>0</v>
      </c>
      <c r="N3419" s="443"/>
      <c r="O3419" s="443"/>
      <c r="P3419" s="443"/>
      <c r="Q3419" s="443"/>
      <c r="R3419" s="443"/>
      <c r="S3419" s="443"/>
      <c r="T3419" s="464"/>
      <c r="U3419" s="686"/>
      <c r="V3419" s="464"/>
      <c r="W3419" s="464"/>
    </row>
    <row r="3420" spans="1:23" ht="15">
      <c r="A3420" s="459" t="s">
        <v>1014</v>
      </c>
      <c r="B3420" s="530" t="s">
        <v>2246</v>
      </c>
      <c r="C3420" s="446"/>
      <c r="D3420" s="446"/>
      <c r="E3420" s="286" t="s">
        <v>285</v>
      </c>
      <c r="F3420" s="286" t="s">
        <v>285</v>
      </c>
      <c r="G3420" s="286" t="s">
        <v>285</v>
      </c>
      <c r="H3420" s="286" t="s">
        <v>285</v>
      </c>
      <c r="I3420" s="286" t="s">
        <v>186</v>
      </c>
      <c r="J3420" s="286" t="s">
        <v>186</v>
      </c>
      <c r="K3420" s="286" t="s">
        <v>186</v>
      </c>
      <c r="L3420" s="313"/>
      <c r="M3420" s="312">
        <f t="shared" si="73"/>
        <v>0</v>
      </c>
      <c r="N3420" s="443"/>
      <c r="O3420" s="443"/>
      <c r="P3420" s="443"/>
      <c r="Q3420" s="443"/>
      <c r="R3420" s="443"/>
      <c r="S3420" s="530"/>
      <c r="T3420" s="464"/>
      <c r="U3420" s="686"/>
      <c r="V3420" s="464"/>
      <c r="W3420" s="464"/>
    </row>
    <row r="3421" spans="1:23" ht="15">
      <c r="A3421" s="459" t="s">
        <v>1015</v>
      </c>
      <c r="B3421" s="361" t="s">
        <v>1858</v>
      </c>
      <c r="C3421" s="446"/>
      <c r="D3421" s="446"/>
      <c r="E3421" s="286" t="s">
        <v>285</v>
      </c>
      <c r="F3421" s="286" t="s">
        <v>285</v>
      </c>
      <c r="G3421" s="286" t="s">
        <v>285</v>
      </c>
      <c r="H3421" s="286" t="s">
        <v>285</v>
      </c>
      <c r="I3421" s="286" t="s">
        <v>186</v>
      </c>
      <c r="J3421" s="286" t="s">
        <v>186</v>
      </c>
      <c r="K3421" s="286" t="s">
        <v>186</v>
      </c>
      <c r="L3421" s="313"/>
      <c r="M3421" s="312">
        <f t="shared" si="73"/>
        <v>0</v>
      </c>
      <c r="N3421" s="443"/>
      <c r="O3421" s="443"/>
      <c r="P3421" s="443"/>
      <c r="Q3421" s="443"/>
      <c r="R3421" s="443"/>
      <c r="S3421" s="443"/>
      <c r="T3421" s="464"/>
      <c r="U3421" s="688"/>
      <c r="V3421" s="464"/>
      <c r="W3421" s="464"/>
    </row>
    <row r="3422" spans="1:23" ht="15">
      <c r="A3422" s="459" t="s">
        <v>1016</v>
      </c>
      <c r="B3422" s="530" t="s">
        <v>2256</v>
      </c>
      <c r="C3422" s="446"/>
      <c r="D3422" s="446"/>
      <c r="E3422" s="286" t="s">
        <v>285</v>
      </c>
      <c r="F3422" s="286" t="s">
        <v>285</v>
      </c>
      <c r="G3422" s="286" t="s">
        <v>285</v>
      </c>
      <c r="H3422" s="286" t="s">
        <v>285</v>
      </c>
      <c r="I3422" s="286" t="s">
        <v>186</v>
      </c>
      <c r="J3422" s="286" t="s">
        <v>186</v>
      </c>
      <c r="K3422" s="286" t="s">
        <v>186</v>
      </c>
      <c r="L3422" s="313"/>
      <c r="M3422" s="312">
        <f t="shared" si="73"/>
        <v>0</v>
      </c>
      <c r="N3422" s="443"/>
      <c r="O3422" s="443"/>
      <c r="P3422" s="443"/>
      <c r="Q3422" s="443"/>
      <c r="R3422" s="443"/>
      <c r="S3422" s="464"/>
      <c r="T3422" s="464"/>
      <c r="U3422" s="688"/>
      <c r="V3422" s="464"/>
      <c r="W3422" s="464"/>
    </row>
    <row r="3423" spans="1:23" ht="15">
      <c r="A3423" s="459" t="s">
        <v>1017</v>
      </c>
      <c r="B3423" s="361" t="s">
        <v>1844</v>
      </c>
      <c r="C3423" s="446"/>
      <c r="D3423" s="446"/>
      <c r="E3423" s="286" t="s">
        <v>285</v>
      </c>
      <c r="F3423" s="286" t="s">
        <v>285</v>
      </c>
      <c r="G3423" s="286" t="s">
        <v>285</v>
      </c>
      <c r="H3423" s="286" t="s">
        <v>285</v>
      </c>
      <c r="I3423" s="286" t="s">
        <v>186</v>
      </c>
      <c r="J3423" s="286" t="s">
        <v>186</v>
      </c>
      <c r="K3423" s="286" t="s">
        <v>186</v>
      </c>
      <c r="L3423" s="313"/>
      <c r="M3423" s="312">
        <f t="shared" si="73"/>
        <v>0</v>
      </c>
      <c r="N3423" s="443"/>
      <c r="O3423" s="443"/>
      <c r="P3423" s="443"/>
      <c r="Q3423" s="443"/>
      <c r="R3423" s="443"/>
      <c r="S3423" s="459"/>
      <c r="T3423" s="464"/>
      <c r="U3423" s="686"/>
      <c r="V3423" s="464"/>
      <c r="W3423" s="464"/>
    </row>
    <row r="3424" spans="1:23" ht="15">
      <c r="A3424" s="459" t="s">
        <v>1018</v>
      </c>
      <c r="B3424" s="464" t="s">
        <v>842</v>
      </c>
      <c r="C3424" s="443"/>
      <c r="D3424" s="443"/>
      <c r="E3424" s="286" t="s">
        <v>285</v>
      </c>
      <c r="F3424" s="286" t="s">
        <v>285</v>
      </c>
      <c r="G3424" s="286" t="s">
        <v>285</v>
      </c>
      <c r="H3424" s="286">
        <v>15.000000000001819</v>
      </c>
      <c r="I3424" s="286" t="s">
        <v>186</v>
      </c>
      <c r="J3424" s="286" t="s">
        <v>186</v>
      </c>
      <c r="K3424" s="286" t="s">
        <v>186</v>
      </c>
      <c r="L3424" s="313"/>
      <c r="M3424" s="312">
        <f t="shared" si="73"/>
        <v>15.000000000001819</v>
      </c>
      <c r="N3424" s="443"/>
      <c r="O3424" s="443"/>
      <c r="P3424" s="443"/>
      <c r="Q3424" s="443"/>
      <c r="R3424" s="443"/>
      <c r="S3424" s="464"/>
      <c r="T3424" s="443"/>
      <c r="U3424" s="443"/>
      <c r="V3424" s="443"/>
      <c r="W3424" s="443"/>
    </row>
    <row r="3425" spans="1:23" ht="15">
      <c r="A3425" s="459" t="s">
        <v>1019</v>
      </c>
      <c r="B3425" s="464" t="s">
        <v>179</v>
      </c>
      <c r="C3425" s="443"/>
      <c r="D3425" s="443"/>
      <c r="E3425" s="286">
        <v>11.5</v>
      </c>
      <c r="F3425" s="286" t="s">
        <v>285</v>
      </c>
      <c r="G3425" s="286" t="s">
        <v>285</v>
      </c>
      <c r="H3425" s="286" t="s">
        <v>285</v>
      </c>
      <c r="I3425" s="286" t="s">
        <v>186</v>
      </c>
      <c r="J3425" s="286" t="s">
        <v>186</v>
      </c>
      <c r="K3425" s="286" t="s">
        <v>186</v>
      </c>
      <c r="L3425" s="313"/>
      <c r="M3425" s="312">
        <f t="shared" si="73"/>
        <v>11.5</v>
      </c>
      <c r="N3425" s="443"/>
      <c r="O3425" s="443"/>
      <c r="P3425" s="443"/>
      <c r="Q3425" s="443"/>
      <c r="R3425" s="443"/>
      <c r="S3425" s="464"/>
      <c r="T3425" s="443"/>
      <c r="U3425" s="443"/>
      <c r="V3425" s="443"/>
      <c r="W3425" s="443"/>
    </row>
    <row r="3426" spans="1:23" ht="15">
      <c r="A3426" s="459" t="s">
        <v>1020</v>
      </c>
      <c r="B3426" s="464" t="s">
        <v>844</v>
      </c>
      <c r="C3426" s="443"/>
      <c r="D3426" s="443"/>
      <c r="E3426" s="286" t="s">
        <v>285</v>
      </c>
      <c r="F3426" s="286" t="s">
        <v>285</v>
      </c>
      <c r="G3426" s="286" t="s">
        <v>285</v>
      </c>
      <c r="H3426" s="286">
        <v>8.9999999999990905</v>
      </c>
      <c r="I3426" s="286" t="s">
        <v>186</v>
      </c>
      <c r="J3426" s="286" t="s">
        <v>186</v>
      </c>
      <c r="K3426" s="286" t="s">
        <v>186</v>
      </c>
      <c r="L3426" s="313"/>
      <c r="M3426" s="312">
        <f t="shared" si="73"/>
        <v>8.9999999999990905</v>
      </c>
      <c r="N3426" s="443"/>
      <c r="O3426" s="443"/>
      <c r="P3426" s="443"/>
      <c r="Q3426" s="443"/>
      <c r="R3426" s="443"/>
      <c r="S3426" s="530"/>
      <c r="T3426" s="443"/>
      <c r="U3426" s="443"/>
      <c r="V3426" s="443"/>
      <c r="W3426" s="443"/>
    </row>
    <row r="3427" spans="1:23" ht="15">
      <c r="A3427" s="459" t="s">
        <v>1021</v>
      </c>
      <c r="B3427" s="530" t="s">
        <v>2238</v>
      </c>
      <c r="C3427" s="446"/>
      <c r="D3427" s="446"/>
      <c r="E3427" s="286" t="s">
        <v>285</v>
      </c>
      <c r="F3427" s="286" t="s">
        <v>285</v>
      </c>
      <c r="G3427" s="286" t="s">
        <v>285</v>
      </c>
      <c r="H3427" s="286" t="s">
        <v>285</v>
      </c>
      <c r="I3427" s="286" t="s">
        <v>186</v>
      </c>
      <c r="J3427" s="286" t="s">
        <v>186</v>
      </c>
      <c r="K3427" s="286" t="s">
        <v>186</v>
      </c>
      <c r="L3427" s="313"/>
      <c r="M3427" s="312">
        <f t="shared" si="73"/>
        <v>0</v>
      </c>
      <c r="N3427" s="443"/>
      <c r="O3427" s="443"/>
      <c r="P3427" s="443"/>
      <c r="Q3427" s="443"/>
      <c r="R3427" s="443"/>
      <c r="S3427" s="343"/>
      <c r="T3427" s="443"/>
      <c r="U3427" s="443"/>
      <c r="V3427" s="443"/>
      <c r="W3427" s="443"/>
    </row>
    <row r="3428" spans="1:23" ht="15">
      <c r="A3428" s="459" t="s">
        <v>1022</v>
      </c>
      <c r="B3428" s="530" t="s">
        <v>2244</v>
      </c>
      <c r="C3428" s="446"/>
      <c r="D3428" s="446"/>
      <c r="E3428" s="286" t="s">
        <v>285</v>
      </c>
      <c r="F3428" s="286" t="s">
        <v>285</v>
      </c>
      <c r="G3428" s="286" t="s">
        <v>285</v>
      </c>
      <c r="H3428" s="286" t="s">
        <v>285</v>
      </c>
      <c r="I3428" s="286" t="s">
        <v>186</v>
      </c>
      <c r="J3428" s="286" t="s">
        <v>186</v>
      </c>
      <c r="K3428" s="286" t="s">
        <v>186</v>
      </c>
      <c r="L3428" s="313"/>
      <c r="M3428" s="312">
        <f t="shared" si="73"/>
        <v>0</v>
      </c>
      <c r="N3428" s="443"/>
      <c r="O3428" s="443"/>
      <c r="P3428" s="443"/>
      <c r="Q3428" s="443"/>
      <c r="R3428" s="443"/>
      <c r="S3428" s="343"/>
      <c r="T3428" s="443"/>
      <c r="U3428" s="443"/>
      <c r="V3428" s="443"/>
      <c r="W3428" s="443"/>
    </row>
    <row r="3429" spans="1:23" ht="15">
      <c r="A3429" s="459" t="s">
        <v>1023</v>
      </c>
      <c r="B3429" s="361" t="s">
        <v>1850</v>
      </c>
      <c r="C3429" s="446"/>
      <c r="D3429" s="446"/>
      <c r="E3429" s="286" t="s">
        <v>285</v>
      </c>
      <c r="F3429" s="286" t="s">
        <v>285</v>
      </c>
      <c r="G3429" s="286" t="s">
        <v>285</v>
      </c>
      <c r="H3429" s="286" t="s">
        <v>285</v>
      </c>
      <c r="I3429" s="286" t="s">
        <v>186</v>
      </c>
      <c r="J3429" s="286" t="s">
        <v>186</v>
      </c>
      <c r="K3429" s="286" t="s">
        <v>186</v>
      </c>
      <c r="L3429" s="313"/>
      <c r="M3429" s="312">
        <f t="shared" si="73"/>
        <v>0</v>
      </c>
      <c r="N3429" s="443"/>
      <c r="O3429" s="443"/>
      <c r="P3429" s="443"/>
      <c r="Q3429" s="443"/>
      <c r="R3429" s="443"/>
      <c r="S3429" s="464"/>
      <c r="T3429" s="443"/>
      <c r="U3429" s="443"/>
      <c r="V3429" s="443"/>
      <c r="W3429" s="443"/>
    </row>
    <row r="3430" spans="1:23" ht="15">
      <c r="A3430" s="459" t="s">
        <v>1024</v>
      </c>
      <c r="B3430" s="530" t="s">
        <v>2241</v>
      </c>
      <c r="C3430" s="446"/>
      <c r="D3430" s="446"/>
      <c r="E3430" s="286" t="s">
        <v>285</v>
      </c>
      <c r="F3430" s="286" t="s">
        <v>285</v>
      </c>
      <c r="G3430" s="286" t="s">
        <v>285</v>
      </c>
      <c r="H3430" s="286" t="s">
        <v>285</v>
      </c>
      <c r="I3430" s="286" t="s">
        <v>186</v>
      </c>
      <c r="J3430" s="286" t="s">
        <v>186</v>
      </c>
      <c r="K3430" s="286" t="s">
        <v>186</v>
      </c>
      <c r="L3430" s="313"/>
      <c r="M3430" s="312">
        <f t="shared" si="73"/>
        <v>0</v>
      </c>
      <c r="N3430" s="443"/>
      <c r="O3430" s="443"/>
      <c r="P3430" s="443"/>
      <c r="Q3430" s="443"/>
      <c r="R3430" s="443"/>
      <c r="S3430" s="464"/>
      <c r="T3430" s="443"/>
      <c r="U3430" s="443"/>
      <c r="V3430" s="443"/>
      <c r="W3430" s="443"/>
    </row>
    <row r="3431" spans="1:23" ht="15">
      <c r="A3431" s="459" t="s">
        <v>1025</v>
      </c>
      <c r="B3431" s="530" t="s">
        <v>2239</v>
      </c>
      <c r="C3431" s="446"/>
      <c r="D3431" s="446"/>
      <c r="E3431" s="286" t="s">
        <v>285</v>
      </c>
      <c r="F3431" s="286" t="s">
        <v>285</v>
      </c>
      <c r="G3431" s="286" t="s">
        <v>285</v>
      </c>
      <c r="H3431" s="286" t="s">
        <v>285</v>
      </c>
      <c r="I3431" s="286" t="s">
        <v>186</v>
      </c>
      <c r="J3431" s="286" t="s">
        <v>186</v>
      </c>
      <c r="K3431" s="286" t="s">
        <v>186</v>
      </c>
      <c r="L3431" s="313"/>
      <c r="M3431" s="312">
        <f t="shared" si="73"/>
        <v>0</v>
      </c>
      <c r="N3431" s="443"/>
      <c r="O3431" s="443"/>
      <c r="P3431" s="443"/>
      <c r="Q3431" s="443"/>
      <c r="R3431" s="443"/>
      <c r="S3431" s="530"/>
      <c r="T3431" s="443"/>
      <c r="U3431" s="443"/>
      <c r="V3431" s="443"/>
      <c r="W3431" s="443"/>
    </row>
    <row r="3432" spans="1:23" ht="15">
      <c r="A3432" s="459" t="s">
        <v>1026</v>
      </c>
      <c r="B3432" s="361" t="s">
        <v>1852</v>
      </c>
      <c r="C3432" s="446"/>
      <c r="D3432" s="446"/>
      <c r="E3432" s="286" t="s">
        <v>285</v>
      </c>
      <c r="F3432" s="286" t="s">
        <v>285</v>
      </c>
      <c r="G3432" s="286" t="s">
        <v>285</v>
      </c>
      <c r="H3432" s="286" t="s">
        <v>285</v>
      </c>
      <c r="I3432" s="286" t="s">
        <v>186</v>
      </c>
      <c r="J3432" s="286" t="s">
        <v>186</v>
      </c>
      <c r="K3432" s="286" t="s">
        <v>186</v>
      </c>
      <c r="L3432" s="313"/>
      <c r="M3432" s="312">
        <f t="shared" si="73"/>
        <v>0</v>
      </c>
      <c r="N3432" s="443"/>
      <c r="O3432" s="443"/>
      <c r="P3432" s="443"/>
      <c r="Q3432" s="443"/>
      <c r="R3432" s="443"/>
      <c r="S3432" s="443"/>
      <c r="T3432" s="443"/>
      <c r="U3432" s="443"/>
      <c r="V3432" s="443"/>
      <c r="W3432" s="443"/>
    </row>
    <row r="3433" spans="1:23" ht="15">
      <c r="A3433" s="459" t="s">
        <v>1027</v>
      </c>
      <c r="B3433" s="343" t="s">
        <v>1837</v>
      </c>
      <c r="C3433" s="446"/>
      <c r="D3433" s="446"/>
      <c r="E3433" s="286" t="s">
        <v>285</v>
      </c>
      <c r="F3433" s="286" t="s">
        <v>285</v>
      </c>
      <c r="G3433" s="286" t="s">
        <v>285</v>
      </c>
      <c r="H3433" s="286" t="s">
        <v>285</v>
      </c>
      <c r="I3433" s="286" t="s">
        <v>186</v>
      </c>
      <c r="J3433" s="286" t="s">
        <v>186</v>
      </c>
      <c r="K3433" s="286" t="s">
        <v>186</v>
      </c>
      <c r="L3433" s="313"/>
      <c r="M3433" s="312">
        <f t="shared" si="73"/>
        <v>0</v>
      </c>
      <c r="N3433" s="443"/>
      <c r="O3433" s="443"/>
      <c r="P3433" s="443"/>
      <c r="Q3433" s="443"/>
      <c r="R3433" s="443"/>
      <c r="S3433" s="443"/>
      <c r="T3433" s="443"/>
      <c r="U3433" s="443"/>
      <c r="V3433" s="443"/>
      <c r="W3433" s="443"/>
    </row>
    <row r="3434" spans="1:23" ht="15">
      <c r="A3434" s="459" t="s">
        <v>1028</v>
      </c>
      <c r="B3434" s="361" t="s">
        <v>1848</v>
      </c>
      <c r="C3434" s="446"/>
      <c r="D3434" s="446"/>
      <c r="E3434" s="286" t="s">
        <v>285</v>
      </c>
      <c r="F3434" s="286" t="s">
        <v>285</v>
      </c>
      <c r="G3434" s="286" t="s">
        <v>285</v>
      </c>
      <c r="H3434" s="286" t="s">
        <v>285</v>
      </c>
      <c r="I3434" s="286" t="s">
        <v>186</v>
      </c>
      <c r="J3434" s="286" t="s">
        <v>186</v>
      </c>
      <c r="K3434" s="286" t="s">
        <v>186</v>
      </c>
      <c r="L3434" s="313"/>
      <c r="M3434" s="312">
        <f t="shared" si="73"/>
        <v>0</v>
      </c>
      <c r="N3434" s="443"/>
      <c r="O3434" s="443"/>
      <c r="P3434" s="443"/>
      <c r="Q3434" s="443"/>
      <c r="R3434" s="443"/>
      <c r="S3434" s="443"/>
      <c r="T3434" s="443"/>
      <c r="U3434" s="443"/>
      <c r="V3434" s="443"/>
      <c r="W3434" s="443"/>
    </row>
    <row r="3435" spans="1:23" ht="15">
      <c r="A3435" s="459" t="s">
        <v>1029</v>
      </c>
      <c r="B3435" s="361" t="s">
        <v>1847</v>
      </c>
      <c r="C3435" s="446"/>
      <c r="D3435" s="446"/>
      <c r="E3435" s="286" t="s">
        <v>285</v>
      </c>
      <c r="F3435" s="286" t="s">
        <v>285</v>
      </c>
      <c r="G3435" s="286" t="s">
        <v>285</v>
      </c>
      <c r="H3435" s="286" t="s">
        <v>285</v>
      </c>
      <c r="I3435" s="286" t="s">
        <v>186</v>
      </c>
      <c r="J3435" s="286" t="s">
        <v>186</v>
      </c>
      <c r="K3435" s="286" t="s">
        <v>186</v>
      </c>
      <c r="L3435" s="313"/>
      <c r="M3435" s="312">
        <f t="shared" si="73"/>
        <v>0</v>
      </c>
      <c r="N3435" s="443"/>
      <c r="O3435" s="443"/>
      <c r="P3435" s="443"/>
      <c r="Q3435" s="443"/>
      <c r="R3435" s="443"/>
      <c r="S3435" s="443"/>
      <c r="T3435" s="443"/>
      <c r="U3435" s="443"/>
      <c r="V3435" s="443"/>
      <c r="W3435" s="443"/>
    </row>
    <row r="3436" spans="1:23" ht="15">
      <c r="A3436" s="459" t="s">
        <v>1030</v>
      </c>
      <c r="B3436" s="361" t="s">
        <v>1857</v>
      </c>
      <c r="C3436" s="446"/>
      <c r="D3436" s="446"/>
      <c r="E3436" s="286" t="s">
        <v>285</v>
      </c>
      <c r="F3436" s="286" t="s">
        <v>285</v>
      </c>
      <c r="G3436" s="286" t="s">
        <v>285</v>
      </c>
      <c r="H3436" s="286" t="s">
        <v>285</v>
      </c>
      <c r="I3436" s="286" t="s">
        <v>186</v>
      </c>
      <c r="J3436" s="286" t="s">
        <v>186</v>
      </c>
      <c r="K3436" s="286" t="s">
        <v>186</v>
      </c>
      <c r="L3436" s="313"/>
      <c r="M3436" s="312">
        <f t="shared" si="73"/>
        <v>0</v>
      </c>
      <c r="N3436" s="443"/>
      <c r="O3436" s="443"/>
      <c r="P3436" s="443"/>
      <c r="Q3436" s="443"/>
      <c r="R3436" s="443"/>
      <c r="S3436" s="443"/>
      <c r="T3436" s="443"/>
      <c r="U3436" s="443"/>
      <c r="V3436" s="443"/>
      <c r="W3436" s="443"/>
    </row>
    <row r="3437" spans="1:23" ht="15">
      <c r="A3437" s="459" t="s">
        <v>1031</v>
      </c>
      <c r="B3437" s="361" t="s">
        <v>1845</v>
      </c>
      <c r="C3437" s="446"/>
      <c r="D3437" s="446"/>
      <c r="E3437" s="286" t="s">
        <v>285</v>
      </c>
      <c r="F3437" s="286" t="s">
        <v>285</v>
      </c>
      <c r="G3437" s="286" t="s">
        <v>285</v>
      </c>
      <c r="H3437" s="286" t="s">
        <v>285</v>
      </c>
      <c r="I3437" s="286" t="s">
        <v>186</v>
      </c>
      <c r="J3437" s="286" t="s">
        <v>186</v>
      </c>
      <c r="K3437" s="286" t="s">
        <v>186</v>
      </c>
      <c r="L3437" s="313"/>
      <c r="M3437" s="312">
        <f t="shared" si="73"/>
        <v>0</v>
      </c>
      <c r="N3437" s="443"/>
      <c r="O3437" s="443"/>
      <c r="P3437" s="443"/>
      <c r="Q3437" s="443"/>
      <c r="R3437" s="443"/>
      <c r="S3437" s="443"/>
      <c r="T3437" s="443"/>
      <c r="U3437" s="443"/>
      <c r="V3437" s="443"/>
      <c r="W3437" s="443"/>
    </row>
    <row r="3438" spans="1:23" ht="15">
      <c r="A3438" s="459" t="s">
        <v>1032</v>
      </c>
      <c r="B3438" s="361" t="s">
        <v>1873</v>
      </c>
      <c r="C3438" s="446"/>
      <c r="D3438" s="446"/>
      <c r="E3438" s="286" t="s">
        <v>285</v>
      </c>
      <c r="F3438" s="286" t="s">
        <v>285</v>
      </c>
      <c r="G3438" s="286" t="s">
        <v>285</v>
      </c>
      <c r="H3438" s="286" t="s">
        <v>285</v>
      </c>
      <c r="I3438" s="286" t="s">
        <v>186</v>
      </c>
      <c r="J3438" s="286" t="s">
        <v>186</v>
      </c>
      <c r="K3438" s="286" t="s">
        <v>186</v>
      </c>
      <c r="L3438" s="313"/>
      <c r="M3438" s="312">
        <f t="shared" si="73"/>
        <v>0</v>
      </c>
      <c r="N3438" s="443"/>
      <c r="O3438" s="443"/>
      <c r="P3438" s="443"/>
      <c r="Q3438" s="443"/>
      <c r="R3438" s="443"/>
      <c r="S3438" s="443"/>
      <c r="T3438" s="443"/>
      <c r="U3438" s="443"/>
      <c r="V3438" s="443"/>
      <c r="W3438" s="443"/>
    </row>
    <row r="3439" spans="1:23" ht="15">
      <c r="A3439" s="459" t="s">
        <v>1033</v>
      </c>
      <c r="B3439" s="361" t="s">
        <v>1855</v>
      </c>
      <c r="C3439" s="446"/>
      <c r="D3439" s="446"/>
      <c r="E3439" s="286" t="s">
        <v>285</v>
      </c>
      <c r="F3439" s="286" t="s">
        <v>285</v>
      </c>
      <c r="G3439" s="286" t="s">
        <v>285</v>
      </c>
      <c r="H3439" s="286" t="s">
        <v>285</v>
      </c>
      <c r="I3439" s="286" t="s">
        <v>186</v>
      </c>
      <c r="J3439" s="286" t="s">
        <v>186</v>
      </c>
      <c r="K3439" s="286" t="s">
        <v>186</v>
      </c>
      <c r="L3439" s="313"/>
      <c r="M3439" s="312">
        <f t="shared" si="73"/>
        <v>0</v>
      </c>
      <c r="N3439" s="443"/>
      <c r="O3439" s="443"/>
      <c r="P3439" s="443"/>
      <c r="Q3439" s="443"/>
      <c r="R3439" s="443"/>
      <c r="S3439" s="443"/>
      <c r="T3439" s="443"/>
      <c r="U3439" s="443"/>
      <c r="V3439" s="443"/>
      <c r="W3439" s="443"/>
    </row>
    <row r="3440" spans="1:23" ht="15">
      <c r="A3440" s="459"/>
      <c r="B3440" s="464"/>
      <c r="C3440" s="443"/>
      <c r="D3440" s="443"/>
      <c r="E3440" s="286"/>
      <c r="F3440" s="286"/>
      <c r="G3440" s="286"/>
      <c r="H3440" s="286"/>
      <c r="I3440" s="286"/>
      <c r="J3440" s="286"/>
      <c r="K3440" s="286"/>
      <c r="L3440" s="313"/>
      <c r="M3440" s="312"/>
      <c r="N3440" s="443"/>
      <c r="O3440" s="443"/>
      <c r="P3440" s="443"/>
      <c r="Q3440" s="443"/>
      <c r="R3440" s="443"/>
      <c r="S3440" s="443"/>
      <c r="T3440" s="443"/>
      <c r="U3440" s="443"/>
      <c r="V3440" s="443"/>
      <c r="W3440" s="443"/>
    </row>
    <row r="3441" spans="1:23" ht="15">
      <c r="A3441" s="459"/>
      <c r="B3441" s="464"/>
      <c r="C3441" s="443"/>
      <c r="D3441" s="443"/>
      <c r="E3441" s="286"/>
      <c r="F3441" s="443"/>
      <c r="G3441" s="443"/>
      <c r="H3441" s="443"/>
      <c r="I3441" s="443"/>
      <c r="J3441" s="443"/>
      <c r="K3441" s="443"/>
      <c r="L3441" s="313"/>
      <c r="M3441" s="313"/>
      <c r="N3441" s="443"/>
      <c r="O3441" s="443"/>
      <c r="P3441" s="443"/>
      <c r="Q3441" s="443"/>
      <c r="R3441" s="443"/>
      <c r="S3441" s="443"/>
      <c r="T3441" s="443"/>
      <c r="U3441" s="443"/>
      <c r="V3441" s="443"/>
      <c r="W3441" s="443"/>
    </row>
    <row r="3442" spans="1:23" ht="15">
      <c r="A3442" s="459"/>
      <c r="B3442" s="464"/>
      <c r="C3442" s="443"/>
      <c r="D3442" s="443"/>
      <c r="E3442" s="286"/>
      <c r="F3442" s="443"/>
      <c r="G3442" s="443"/>
      <c r="H3442" s="443"/>
      <c r="I3442" s="443"/>
      <c r="J3442" s="443"/>
      <c r="K3442" s="443"/>
      <c r="L3442" s="313"/>
      <c r="M3442" s="313"/>
      <c r="N3442" s="443"/>
      <c r="O3442" s="443"/>
      <c r="P3442" s="443"/>
      <c r="Q3442" s="443"/>
      <c r="R3442" s="443"/>
      <c r="S3442" s="443"/>
      <c r="T3442" s="443"/>
      <c r="U3442" s="443"/>
      <c r="V3442" s="443"/>
      <c r="W3442" s="443"/>
    </row>
    <row r="3443" spans="1:23" ht="25.5">
      <c r="A3443" s="30" t="s">
        <v>218</v>
      </c>
      <c r="B3443" s="443"/>
      <c r="C3443" s="443"/>
      <c r="D3443" s="443"/>
      <c r="E3443" s="443"/>
      <c r="F3443" s="443"/>
      <c r="G3443" s="443"/>
      <c r="H3443" s="443"/>
      <c r="I3443" s="443"/>
      <c r="J3443" s="443"/>
      <c r="K3443" s="443"/>
      <c r="L3443" s="313"/>
      <c r="M3443" s="313"/>
      <c r="N3443" s="443"/>
      <c r="O3443" s="443"/>
      <c r="P3443" s="443"/>
      <c r="Q3443" s="443"/>
      <c r="R3443" s="443"/>
      <c r="S3443" s="443"/>
      <c r="T3443" s="443"/>
      <c r="U3443" s="443"/>
      <c r="V3443" s="443"/>
      <c r="W3443" s="443"/>
    </row>
    <row r="3444" spans="1:23">
      <c r="A3444" s="443"/>
      <c r="B3444" s="443"/>
      <c r="C3444" s="443"/>
      <c r="D3444" s="443"/>
      <c r="E3444" s="443"/>
      <c r="F3444" s="443"/>
      <c r="G3444" s="443"/>
      <c r="H3444" s="443"/>
      <c r="I3444" s="443"/>
      <c r="J3444" s="443"/>
      <c r="K3444" s="443"/>
      <c r="L3444" s="313"/>
      <c r="M3444" s="313"/>
      <c r="N3444" s="443"/>
      <c r="O3444" s="443"/>
      <c r="P3444" s="443"/>
      <c r="Q3444" s="443"/>
      <c r="R3444" s="443"/>
      <c r="S3444" s="443"/>
      <c r="T3444" s="443"/>
      <c r="U3444" s="443"/>
      <c r="V3444" s="443"/>
      <c r="W3444" s="443"/>
    </row>
    <row r="3445" spans="1:23" ht="15">
      <c r="A3445" s="305"/>
      <c r="B3445" s="305"/>
      <c r="C3445" s="305"/>
      <c r="D3445" s="305"/>
      <c r="E3445" s="80">
        <v>2016</v>
      </c>
      <c r="F3445" s="80">
        <v>2017</v>
      </c>
      <c r="G3445" s="80">
        <v>2018</v>
      </c>
      <c r="H3445" s="80">
        <v>2019</v>
      </c>
      <c r="I3445" s="80">
        <v>2020</v>
      </c>
      <c r="J3445" s="80">
        <v>2021</v>
      </c>
      <c r="K3445" s="80">
        <v>2022</v>
      </c>
      <c r="L3445" s="313"/>
      <c r="M3445" s="89" t="s">
        <v>40</v>
      </c>
      <c r="N3445" s="443"/>
      <c r="O3445" s="443"/>
      <c r="P3445" s="443"/>
      <c r="Q3445" s="443"/>
      <c r="R3445" s="443"/>
      <c r="S3445" s="443"/>
      <c r="T3445" s="443"/>
      <c r="U3445" s="443"/>
      <c r="V3445" s="443"/>
      <c r="W3445" s="443"/>
    </row>
    <row r="3446" spans="1:23" ht="15">
      <c r="A3446" s="459" t="s">
        <v>0</v>
      </c>
      <c r="B3446" s="464" t="s">
        <v>21</v>
      </c>
      <c r="C3446" s="443"/>
      <c r="D3446" s="443"/>
      <c r="E3446" s="323">
        <v>337.7</v>
      </c>
      <c r="F3446" s="301">
        <v>516.1</v>
      </c>
      <c r="G3446" s="286">
        <v>379.4</v>
      </c>
      <c r="H3446" s="286">
        <v>443.50000000000364</v>
      </c>
      <c r="I3446" s="286">
        <v>123.09999999999764</v>
      </c>
      <c r="J3446" s="301">
        <v>702.69999999999345</v>
      </c>
      <c r="K3446" s="301"/>
      <c r="L3446" s="313"/>
      <c r="M3446" s="312">
        <f t="shared" ref="M3446:M3509" si="74">SUM(E3446:J3446)</f>
        <v>2502.4999999999945</v>
      </c>
      <c r="N3446" s="443"/>
      <c r="O3446" s="443" t="s">
        <v>3879</v>
      </c>
      <c r="P3446" s="443"/>
      <c r="Q3446" s="443"/>
      <c r="R3446" s="443"/>
      <c r="S3446" s="530"/>
      <c r="T3446" s="464"/>
      <c r="U3446" s="688"/>
      <c r="V3446" s="464"/>
      <c r="W3446" s="464"/>
    </row>
    <row r="3447" spans="1:23" ht="15">
      <c r="A3447" s="459" t="s">
        <v>2</v>
      </c>
      <c r="B3447" s="464" t="s">
        <v>11</v>
      </c>
      <c r="C3447" s="443"/>
      <c r="D3447" s="443"/>
      <c r="E3447" s="286">
        <v>213.7</v>
      </c>
      <c r="F3447" s="323">
        <v>418.9</v>
      </c>
      <c r="G3447" s="323">
        <v>464.6</v>
      </c>
      <c r="H3447" s="286">
        <v>369.59999999999854</v>
      </c>
      <c r="I3447" s="286">
        <v>263.30000000000018</v>
      </c>
      <c r="J3447" s="323">
        <v>654.30000000000655</v>
      </c>
      <c r="K3447" s="323"/>
      <c r="L3447" s="313"/>
      <c r="M3447" s="312">
        <f t="shared" si="74"/>
        <v>2384.4000000000051</v>
      </c>
      <c r="N3447" s="443"/>
      <c r="O3447" s="443" t="s">
        <v>3880</v>
      </c>
      <c r="P3447" s="443"/>
      <c r="Q3447" s="443"/>
      <c r="R3447" s="443"/>
      <c r="S3447" s="343"/>
      <c r="T3447" s="464"/>
      <c r="U3447" s="689"/>
      <c r="V3447" s="464"/>
      <c r="W3447" s="464"/>
    </row>
    <row r="3448" spans="1:23" ht="15">
      <c r="A3448" s="459" t="s">
        <v>3</v>
      </c>
      <c r="B3448" s="464" t="s">
        <v>17</v>
      </c>
      <c r="C3448" s="443"/>
      <c r="D3448" s="443"/>
      <c r="E3448" s="286">
        <v>228</v>
      </c>
      <c r="F3448" s="286">
        <v>263.3</v>
      </c>
      <c r="G3448" s="301">
        <v>538.85</v>
      </c>
      <c r="H3448" s="286">
        <v>444.29999999999563</v>
      </c>
      <c r="I3448" s="286">
        <v>358.50000000000182</v>
      </c>
      <c r="J3448" s="286">
        <v>535.30000000001019</v>
      </c>
      <c r="K3448" s="286"/>
      <c r="L3448" s="313"/>
      <c r="M3448" s="312">
        <f t="shared" si="74"/>
        <v>2368.2500000000077</v>
      </c>
      <c r="N3448" s="443"/>
      <c r="O3448" s="443" t="s">
        <v>307</v>
      </c>
      <c r="P3448" s="443"/>
      <c r="Q3448" s="443"/>
      <c r="R3448" s="443"/>
      <c r="S3448" s="464"/>
      <c r="T3448" s="464"/>
      <c r="U3448" s="687"/>
      <c r="V3448" s="464"/>
      <c r="W3448" s="464"/>
    </row>
    <row r="3449" spans="1:23" ht="15">
      <c r="A3449" s="459" t="s">
        <v>5</v>
      </c>
      <c r="B3449" s="464" t="s">
        <v>19</v>
      </c>
      <c r="C3449" s="443"/>
      <c r="D3449" s="443"/>
      <c r="E3449" s="286">
        <v>225.4</v>
      </c>
      <c r="F3449" s="303">
        <v>553.1</v>
      </c>
      <c r="G3449" s="286">
        <v>368.4</v>
      </c>
      <c r="H3449" s="286">
        <v>436.80000000000655</v>
      </c>
      <c r="I3449" s="323">
        <v>392.19999999999982</v>
      </c>
      <c r="J3449" s="286">
        <v>381.24999999999272</v>
      </c>
      <c r="K3449" s="286"/>
      <c r="L3449" s="313"/>
      <c r="M3449" s="312">
        <f t="shared" si="74"/>
        <v>2357.1499999999992</v>
      </c>
      <c r="N3449" s="443"/>
      <c r="O3449" s="443" t="s">
        <v>377</v>
      </c>
      <c r="P3449" s="443"/>
      <c r="Q3449" s="443"/>
      <c r="R3449" s="446" t="s">
        <v>2041</v>
      </c>
      <c r="S3449" s="530"/>
      <c r="T3449" s="464"/>
      <c r="U3449" s="686"/>
      <c r="V3449" s="464"/>
      <c r="W3449" s="464"/>
    </row>
    <row r="3450" spans="1:23" ht="15">
      <c r="A3450" s="459" t="s">
        <v>7</v>
      </c>
      <c r="B3450" s="464" t="s">
        <v>39</v>
      </c>
      <c r="C3450" s="443"/>
      <c r="D3450" s="443"/>
      <c r="E3450" s="286">
        <v>258</v>
      </c>
      <c r="F3450" s="302">
        <v>454.5</v>
      </c>
      <c r="G3450" s="323">
        <v>379.5</v>
      </c>
      <c r="H3450" s="286">
        <v>278.19999999999709</v>
      </c>
      <c r="I3450" s="323">
        <v>403.30000000000018</v>
      </c>
      <c r="J3450" s="286">
        <v>567.60000000000218</v>
      </c>
      <c r="K3450" s="286"/>
      <c r="L3450" s="313"/>
      <c r="M3450" s="312">
        <f t="shared" si="74"/>
        <v>2341.0999999999995</v>
      </c>
      <c r="N3450" s="443"/>
      <c r="O3450" s="443" t="s">
        <v>1923</v>
      </c>
      <c r="P3450" s="443"/>
      <c r="Q3450" s="443"/>
      <c r="R3450" s="443"/>
      <c r="S3450" s="343"/>
      <c r="T3450" s="464"/>
      <c r="U3450" s="686"/>
      <c r="V3450" s="464"/>
      <c r="W3450" s="464"/>
    </row>
    <row r="3451" spans="1:23" ht="15">
      <c r="A3451" s="459" t="s">
        <v>8</v>
      </c>
      <c r="B3451" s="464" t="s">
        <v>27</v>
      </c>
      <c r="C3451" s="443"/>
      <c r="D3451" s="443"/>
      <c r="E3451" s="302">
        <v>340</v>
      </c>
      <c r="F3451" s="286">
        <v>309.89999999999998</v>
      </c>
      <c r="G3451" s="286">
        <v>306.8</v>
      </c>
      <c r="H3451" s="286">
        <v>403.40000000000146</v>
      </c>
      <c r="I3451" s="286">
        <v>288.49999999999818</v>
      </c>
      <c r="J3451" s="286">
        <v>554.99999999999272</v>
      </c>
      <c r="K3451" s="286"/>
      <c r="L3451" s="313"/>
      <c r="M3451" s="312">
        <f t="shared" si="74"/>
        <v>2203.5999999999922</v>
      </c>
      <c r="N3451" s="443"/>
      <c r="O3451" s="443" t="s">
        <v>289</v>
      </c>
      <c r="P3451" s="443"/>
      <c r="Q3451" s="443"/>
      <c r="R3451" s="443"/>
      <c r="S3451" s="343"/>
      <c r="T3451" s="464"/>
      <c r="U3451" s="688"/>
      <c r="V3451" s="464"/>
      <c r="W3451" s="464"/>
    </row>
    <row r="3452" spans="1:23" ht="15">
      <c r="A3452" s="459" t="s">
        <v>10</v>
      </c>
      <c r="B3452" s="464" t="s">
        <v>31</v>
      </c>
      <c r="C3452" s="443"/>
      <c r="D3452" s="443"/>
      <c r="E3452" s="323">
        <v>310.3</v>
      </c>
      <c r="F3452" s="286">
        <v>223.8</v>
      </c>
      <c r="G3452" s="323">
        <v>394.9</v>
      </c>
      <c r="H3452" s="302">
        <v>633.99999999998909</v>
      </c>
      <c r="I3452" s="286">
        <v>28.800000000002001</v>
      </c>
      <c r="J3452" s="286">
        <v>589.59999999999491</v>
      </c>
      <c r="K3452" s="286"/>
      <c r="L3452" s="313"/>
      <c r="M3452" s="312">
        <f t="shared" si="74"/>
        <v>2181.399999999986</v>
      </c>
      <c r="N3452" s="443"/>
      <c r="O3452" s="443" t="s">
        <v>386</v>
      </c>
      <c r="P3452" s="443"/>
      <c r="Q3452" s="443"/>
      <c r="R3452" s="443"/>
      <c r="S3452" s="530"/>
      <c r="T3452" s="464"/>
      <c r="U3452" s="686"/>
      <c r="V3452" s="464"/>
      <c r="W3452" s="464"/>
    </row>
    <row r="3453" spans="1:23" ht="15">
      <c r="A3453" s="459" t="s">
        <v>12</v>
      </c>
      <c r="B3453" s="464" t="s">
        <v>1</v>
      </c>
      <c r="C3453" s="443"/>
      <c r="D3453" s="443"/>
      <c r="E3453" s="303">
        <v>446.8</v>
      </c>
      <c r="F3453" s="323">
        <v>366.7</v>
      </c>
      <c r="G3453" s="286">
        <v>188.7</v>
      </c>
      <c r="H3453" s="323">
        <v>522.59999999999854</v>
      </c>
      <c r="I3453" s="286">
        <v>147.30000000000018</v>
      </c>
      <c r="J3453" s="286">
        <v>407.00000000000728</v>
      </c>
      <c r="K3453" s="286"/>
      <c r="L3453" s="313"/>
      <c r="M3453" s="312">
        <f t="shared" si="74"/>
        <v>2079.1000000000058</v>
      </c>
      <c r="N3453" s="443"/>
      <c r="O3453" s="443" t="s">
        <v>1485</v>
      </c>
      <c r="P3453" s="443"/>
      <c r="Q3453" s="443"/>
      <c r="R3453" s="446" t="s">
        <v>2041</v>
      </c>
      <c r="S3453" s="530"/>
      <c r="T3453" s="464"/>
      <c r="U3453" s="686"/>
      <c r="V3453" s="464"/>
      <c r="W3453" s="464"/>
    </row>
    <row r="3454" spans="1:23" ht="15">
      <c r="A3454" s="459" t="s">
        <v>14</v>
      </c>
      <c r="B3454" s="464" t="s">
        <v>9</v>
      </c>
      <c r="C3454" s="443"/>
      <c r="D3454" s="443"/>
      <c r="E3454" s="301">
        <v>357.7</v>
      </c>
      <c r="F3454" s="323">
        <v>388.1</v>
      </c>
      <c r="G3454" s="286">
        <v>240.4</v>
      </c>
      <c r="H3454" s="323">
        <v>525.299999999992</v>
      </c>
      <c r="I3454" s="286">
        <v>45.5</v>
      </c>
      <c r="J3454" s="286">
        <v>506.49999999999272</v>
      </c>
      <c r="K3454" s="286"/>
      <c r="L3454" s="313"/>
      <c r="M3454" s="312">
        <f t="shared" si="74"/>
        <v>2063.4999999999845</v>
      </c>
      <c r="N3454" s="443"/>
      <c r="O3454" s="443" t="s">
        <v>1484</v>
      </c>
      <c r="P3454" s="443"/>
      <c r="Q3454" s="443"/>
      <c r="R3454" s="443"/>
      <c r="S3454" s="343"/>
      <c r="T3454" s="464"/>
      <c r="U3454" s="688"/>
      <c r="V3454" s="464"/>
      <c r="W3454" s="464"/>
    </row>
    <row r="3455" spans="1:23" ht="15">
      <c r="A3455" s="459" t="s">
        <v>16</v>
      </c>
      <c r="B3455" s="464" t="s">
        <v>37</v>
      </c>
      <c r="C3455" s="443"/>
      <c r="D3455" s="443"/>
      <c r="E3455" s="286">
        <v>191.1</v>
      </c>
      <c r="F3455" s="286">
        <v>333.5</v>
      </c>
      <c r="G3455" s="286">
        <v>153.4</v>
      </c>
      <c r="H3455" s="286">
        <v>407.40000000000509</v>
      </c>
      <c r="I3455" s="323">
        <v>393.00000000000045</v>
      </c>
      <c r="J3455" s="286">
        <v>577.19999999998981</v>
      </c>
      <c r="K3455" s="286"/>
      <c r="L3455" s="313"/>
      <c r="M3455" s="312">
        <f t="shared" si="74"/>
        <v>2055.5999999999954</v>
      </c>
      <c r="N3455" s="443"/>
      <c r="O3455" s="443" t="s">
        <v>304</v>
      </c>
      <c r="P3455" s="443"/>
      <c r="Q3455" s="443"/>
      <c r="R3455" s="443"/>
      <c r="S3455" s="464"/>
      <c r="T3455" s="464"/>
      <c r="U3455" s="686"/>
      <c r="V3455" s="464"/>
      <c r="W3455" s="464"/>
    </row>
    <row r="3456" spans="1:23" ht="15">
      <c r="A3456" s="459" t="s">
        <v>18</v>
      </c>
      <c r="B3456" s="464" t="s">
        <v>33</v>
      </c>
      <c r="C3456" s="443"/>
      <c r="D3456" s="443"/>
      <c r="E3456" s="286">
        <v>166.5</v>
      </c>
      <c r="F3456" s="286">
        <v>342.1</v>
      </c>
      <c r="G3456" s="286">
        <v>276.3</v>
      </c>
      <c r="H3456" s="286">
        <v>388.49999999999272</v>
      </c>
      <c r="I3456" s="286">
        <v>321.19999999999891</v>
      </c>
      <c r="J3456" s="286">
        <v>516.40000000000146</v>
      </c>
      <c r="K3456" s="286"/>
      <c r="L3456" s="313"/>
      <c r="M3456" s="312">
        <f t="shared" si="74"/>
        <v>2010.9999999999932</v>
      </c>
      <c r="N3456" s="443"/>
      <c r="O3456" s="443"/>
      <c r="P3456" s="443"/>
      <c r="Q3456" s="443"/>
      <c r="R3456" s="443"/>
      <c r="S3456" s="464"/>
      <c r="T3456" s="464"/>
      <c r="U3456" s="686"/>
      <c r="V3456" s="464"/>
      <c r="W3456" s="464"/>
    </row>
    <row r="3457" spans="1:23" ht="15">
      <c r="A3457" s="459" t="s">
        <v>20</v>
      </c>
      <c r="B3457" s="464" t="s">
        <v>6</v>
      </c>
      <c r="C3457" s="443"/>
      <c r="D3457" s="443"/>
      <c r="E3457" s="323">
        <v>292.25</v>
      </c>
      <c r="F3457" s="323">
        <v>363.2</v>
      </c>
      <c r="G3457" s="286">
        <v>166.2</v>
      </c>
      <c r="H3457" s="286">
        <v>266.70000000001164</v>
      </c>
      <c r="I3457" s="286">
        <v>250.19999999999982</v>
      </c>
      <c r="J3457" s="323">
        <v>623.54999999999927</v>
      </c>
      <c r="K3457" s="323"/>
      <c r="L3457" s="313"/>
      <c r="M3457" s="312">
        <f t="shared" si="74"/>
        <v>1962.1000000000108</v>
      </c>
      <c r="N3457" s="443"/>
      <c r="O3457" s="443" t="s">
        <v>2077</v>
      </c>
      <c r="P3457" s="443"/>
      <c r="Q3457" s="443"/>
      <c r="R3457" s="443"/>
      <c r="S3457" s="530"/>
      <c r="T3457" s="464"/>
      <c r="U3457" s="688"/>
      <c r="V3457" s="464"/>
      <c r="W3457" s="464"/>
    </row>
    <row r="3458" spans="1:23" ht="15">
      <c r="A3458" s="459" t="s">
        <v>22</v>
      </c>
      <c r="B3458" s="464" t="s">
        <v>143</v>
      </c>
      <c r="C3458" s="443"/>
      <c r="D3458" s="443"/>
      <c r="E3458" s="286" t="s">
        <v>285</v>
      </c>
      <c r="F3458" s="323">
        <v>446.7</v>
      </c>
      <c r="G3458" s="286">
        <v>245.1</v>
      </c>
      <c r="H3458" s="286">
        <v>361.1000000000131</v>
      </c>
      <c r="I3458" s="286">
        <v>220.50000000000091</v>
      </c>
      <c r="J3458" s="323">
        <v>673.00000000000364</v>
      </c>
      <c r="K3458" s="323"/>
      <c r="L3458" s="313"/>
      <c r="M3458" s="312">
        <f t="shared" si="74"/>
        <v>1946.4000000000176</v>
      </c>
      <c r="N3458" s="443"/>
      <c r="O3458" s="443" t="s">
        <v>316</v>
      </c>
      <c r="P3458" s="443"/>
      <c r="Q3458" s="443"/>
      <c r="R3458" s="443"/>
      <c r="S3458" s="530"/>
      <c r="T3458" s="464"/>
      <c r="U3458" s="686"/>
      <c r="V3458" s="464"/>
      <c r="W3458" s="464"/>
    </row>
    <row r="3459" spans="1:23" ht="15">
      <c r="A3459" s="459" t="s">
        <v>24</v>
      </c>
      <c r="B3459" s="464" t="s">
        <v>141</v>
      </c>
      <c r="C3459" s="443"/>
      <c r="D3459" s="443"/>
      <c r="E3459" s="286" t="s">
        <v>285</v>
      </c>
      <c r="F3459" s="286">
        <v>94.5</v>
      </c>
      <c r="G3459" s="323">
        <v>437.6</v>
      </c>
      <c r="H3459" s="286">
        <v>464.70000000000073</v>
      </c>
      <c r="I3459" s="286">
        <v>293.49999999999909</v>
      </c>
      <c r="J3459" s="323">
        <v>626.59999999998399</v>
      </c>
      <c r="K3459" s="323"/>
      <c r="L3459" s="313"/>
      <c r="M3459" s="312">
        <f t="shared" si="74"/>
        <v>1916.8999999999837</v>
      </c>
      <c r="N3459" s="443"/>
      <c r="O3459" s="443" t="s">
        <v>335</v>
      </c>
      <c r="P3459" s="443"/>
      <c r="Q3459" s="443"/>
      <c r="R3459" s="443"/>
      <c r="S3459" s="464"/>
      <c r="T3459" s="464"/>
      <c r="U3459" s="686"/>
      <c r="V3459" s="464"/>
      <c r="W3459" s="464"/>
    </row>
    <row r="3460" spans="1:23" ht="15">
      <c r="A3460" s="459" t="s">
        <v>26</v>
      </c>
      <c r="B3460" s="464" t="s">
        <v>23</v>
      </c>
      <c r="C3460" s="443"/>
      <c r="D3460" s="443"/>
      <c r="E3460" s="323">
        <v>278.5</v>
      </c>
      <c r="F3460" s="286">
        <v>301.89999999999998</v>
      </c>
      <c r="G3460" s="286">
        <v>191.5</v>
      </c>
      <c r="H3460" s="286">
        <v>468.90000000000509</v>
      </c>
      <c r="I3460" s="286">
        <v>175.10000000000127</v>
      </c>
      <c r="J3460" s="286">
        <v>419.60000000000946</v>
      </c>
      <c r="K3460" s="286"/>
      <c r="L3460" s="313"/>
      <c r="M3460" s="312">
        <f t="shared" si="74"/>
        <v>1835.5000000000159</v>
      </c>
      <c r="N3460" s="443"/>
      <c r="O3460" s="443" t="s">
        <v>300</v>
      </c>
      <c r="P3460" s="443"/>
      <c r="Q3460" s="443"/>
      <c r="R3460" s="443"/>
      <c r="S3460" s="530"/>
      <c r="T3460" s="464"/>
      <c r="U3460" s="686"/>
      <c r="V3460" s="464"/>
      <c r="W3460" s="464"/>
    </row>
    <row r="3461" spans="1:23" ht="15">
      <c r="A3461" s="459" t="s">
        <v>28</v>
      </c>
      <c r="B3461" s="464" t="s">
        <v>25</v>
      </c>
      <c r="C3461" s="443"/>
      <c r="D3461" s="443"/>
      <c r="E3461" s="286">
        <v>130.1</v>
      </c>
      <c r="F3461" s="323">
        <v>433</v>
      </c>
      <c r="G3461" s="286">
        <v>249.9</v>
      </c>
      <c r="H3461" s="286">
        <v>393.79999999999927</v>
      </c>
      <c r="I3461" s="286">
        <v>113.49999999999909</v>
      </c>
      <c r="J3461" s="286">
        <v>476.05000000000655</v>
      </c>
      <c r="K3461" s="286"/>
      <c r="L3461" s="313"/>
      <c r="M3461" s="312">
        <f t="shared" si="74"/>
        <v>1796.3500000000049</v>
      </c>
      <c r="N3461" s="443"/>
      <c r="O3461" s="443" t="s">
        <v>291</v>
      </c>
      <c r="P3461" s="443"/>
      <c r="Q3461" s="443"/>
      <c r="R3461" s="443"/>
      <c r="S3461" s="530"/>
      <c r="T3461" s="464"/>
      <c r="U3461" s="688"/>
      <c r="V3461" s="464"/>
      <c r="W3461" s="464"/>
    </row>
    <row r="3462" spans="1:23" ht="15">
      <c r="A3462" s="459" t="s">
        <v>30</v>
      </c>
      <c r="B3462" s="464" t="s">
        <v>13</v>
      </c>
      <c r="C3462" s="443"/>
      <c r="D3462" s="443"/>
      <c r="E3462" s="323">
        <v>315.45</v>
      </c>
      <c r="F3462" s="286">
        <v>95.5</v>
      </c>
      <c r="G3462" s="286">
        <v>194.3</v>
      </c>
      <c r="H3462" s="286">
        <v>497.40000000000146</v>
      </c>
      <c r="I3462" s="286">
        <v>184.49999999999955</v>
      </c>
      <c r="J3462" s="286">
        <v>474.29999999999563</v>
      </c>
      <c r="K3462" s="286"/>
      <c r="L3462" s="313"/>
      <c r="M3462" s="312">
        <f t="shared" si="74"/>
        <v>1761.4499999999966</v>
      </c>
      <c r="N3462" s="443"/>
      <c r="O3462" s="443" t="s">
        <v>299</v>
      </c>
      <c r="P3462" s="443"/>
      <c r="Q3462" s="443"/>
      <c r="R3462" s="443"/>
      <c r="S3462" s="530"/>
      <c r="T3462" s="464"/>
      <c r="U3462" s="686"/>
      <c r="V3462" s="464"/>
      <c r="W3462" s="464"/>
    </row>
    <row r="3463" spans="1:23" ht="15">
      <c r="A3463" s="459" t="s">
        <v>32</v>
      </c>
      <c r="B3463" s="464" t="s">
        <v>144</v>
      </c>
      <c r="C3463" s="443"/>
      <c r="D3463" s="443"/>
      <c r="E3463" s="286" t="s">
        <v>285</v>
      </c>
      <c r="F3463" s="286">
        <v>271.2</v>
      </c>
      <c r="G3463" s="286">
        <v>187.4</v>
      </c>
      <c r="H3463" s="323">
        <v>591.40000000000146</v>
      </c>
      <c r="I3463" s="286">
        <v>306.89999999999964</v>
      </c>
      <c r="J3463" s="286">
        <v>376.90000000000146</v>
      </c>
      <c r="K3463" s="286"/>
      <c r="L3463" s="313"/>
      <c r="M3463" s="312">
        <f t="shared" si="74"/>
        <v>1733.8000000000025</v>
      </c>
      <c r="N3463" s="443"/>
      <c r="O3463" s="443" t="s">
        <v>291</v>
      </c>
      <c r="P3463" s="443"/>
      <c r="Q3463" s="443"/>
      <c r="R3463" s="443"/>
      <c r="S3463" s="530"/>
      <c r="T3463" s="464"/>
      <c r="U3463" s="689"/>
      <c r="V3463" s="464"/>
      <c r="W3463" s="464"/>
    </row>
    <row r="3464" spans="1:23" ht="15">
      <c r="A3464" s="459" t="s">
        <v>34</v>
      </c>
      <c r="B3464" s="464" t="s">
        <v>142</v>
      </c>
      <c r="C3464" s="443"/>
      <c r="D3464" s="443"/>
      <c r="E3464" s="286" t="s">
        <v>285</v>
      </c>
      <c r="F3464" s="286">
        <v>297.7</v>
      </c>
      <c r="G3464" s="286">
        <v>241</v>
      </c>
      <c r="H3464" s="286">
        <v>429.20000000000073</v>
      </c>
      <c r="I3464" s="286">
        <v>38.100000000000364</v>
      </c>
      <c r="J3464" s="303">
        <v>726</v>
      </c>
      <c r="K3464" s="303"/>
      <c r="L3464" s="313"/>
      <c r="M3464" s="312">
        <f t="shared" si="74"/>
        <v>1732.0000000000011</v>
      </c>
      <c r="N3464" s="443"/>
      <c r="O3464" s="443" t="s">
        <v>288</v>
      </c>
      <c r="P3464" s="443"/>
      <c r="Q3464" s="443"/>
      <c r="R3464" s="322" t="s">
        <v>2041</v>
      </c>
      <c r="S3464" s="343"/>
      <c r="T3464" s="464"/>
      <c r="U3464" s="686"/>
      <c r="V3464" s="464"/>
      <c r="W3464" s="464"/>
    </row>
    <row r="3465" spans="1:23" ht="15">
      <c r="A3465" s="459" t="s">
        <v>36</v>
      </c>
      <c r="B3465" s="464" t="s">
        <v>154</v>
      </c>
      <c r="C3465" s="443"/>
      <c r="D3465" s="443"/>
      <c r="E3465" s="286" t="s">
        <v>285</v>
      </c>
      <c r="F3465" s="286" t="s">
        <v>285</v>
      </c>
      <c r="G3465" s="302">
        <v>466.3</v>
      </c>
      <c r="H3465" s="323">
        <v>517.69999999999709</v>
      </c>
      <c r="I3465" s="286">
        <v>161.30000000000018</v>
      </c>
      <c r="J3465" s="286">
        <v>572.40000000000146</v>
      </c>
      <c r="K3465" s="286"/>
      <c r="L3465" s="313"/>
      <c r="M3465" s="312">
        <f t="shared" si="74"/>
        <v>1717.6999999999987</v>
      </c>
      <c r="N3465" s="443"/>
      <c r="O3465" s="443" t="s">
        <v>325</v>
      </c>
      <c r="P3465" s="443"/>
      <c r="Q3465" s="443"/>
      <c r="R3465" s="443"/>
      <c r="S3465" s="464"/>
      <c r="T3465" s="464"/>
      <c r="U3465" s="686"/>
      <c r="V3465" s="464"/>
      <c r="W3465" s="464"/>
    </row>
    <row r="3466" spans="1:23" ht="15">
      <c r="A3466" s="459" t="s">
        <v>38</v>
      </c>
      <c r="B3466" s="464" t="s">
        <v>158</v>
      </c>
      <c r="C3466" s="443"/>
      <c r="D3466" s="443"/>
      <c r="E3466" s="286" t="s">
        <v>285</v>
      </c>
      <c r="F3466" s="286" t="s">
        <v>285</v>
      </c>
      <c r="G3466" s="286">
        <v>205.2</v>
      </c>
      <c r="H3466" s="323">
        <v>559.89999999999054</v>
      </c>
      <c r="I3466" s="302">
        <v>435.10000000000036</v>
      </c>
      <c r="J3466" s="286">
        <v>457.59999999999854</v>
      </c>
      <c r="K3466" s="286"/>
      <c r="L3466" s="313"/>
      <c r="M3466" s="312">
        <f t="shared" si="74"/>
        <v>1657.7999999999895</v>
      </c>
      <c r="N3466" s="443"/>
      <c r="O3466" s="443" t="s">
        <v>298</v>
      </c>
      <c r="P3466" s="443"/>
      <c r="Q3466" s="443"/>
      <c r="R3466" s="443"/>
      <c r="S3466" s="530"/>
      <c r="T3466" s="464"/>
      <c r="U3466" s="686"/>
      <c r="V3466" s="464"/>
      <c r="W3466" s="464"/>
    </row>
    <row r="3467" spans="1:23" ht="15">
      <c r="A3467" s="459" t="s">
        <v>145</v>
      </c>
      <c r="B3467" s="464" t="s">
        <v>35</v>
      </c>
      <c r="C3467" s="443"/>
      <c r="D3467" s="443"/>
      <c r="E3467" s="323">
        <v>335.9</v>
      </c>
      <c r="F3467" s="286">
        <v>284.39999999999998</v>
      </c>
      <c r="G3467" s="323">
        <v>416.7</v>
      </c>
      <c r="H3467" s="286">
        <v>364.80000000000291</v>
      </c>
      <c r="I3467" s="286">
        <v>248.64999999999873</v>
      </c>
      <c r="J3467" s="286" t="s">
        <v>285</v>
      </c>
      <c r="K3467" s="286"/>
      <c r="L3467" s="313"/>
      <c r="M3467" s="312">
        <f t="shared" si="74"/>
        <v>1650.4500000000016</v>
      </c>
      <c r="N3467" s="443"/>
      <c r="O3467" s="443" t="s">
        <v>305</v>
      </c>
      <c r="P3467" s="443"/>
      <c r="Q3467" s="443"/>
      <c r="R3467" s="443"/>
      <c r="S3467" s="464"/>
      <c r="T3467" s="464"/>
      <c r="U3467" s="686"/>
      <c r="V3467" s="464"/>
      <c r="W3467" s="464"/>
    </row>
    <row r="3468" spans="1:23" ht="15">
      <c r="A3468" s="459" t="s">
        <v>146</v>
      </c>
      <c r="B3468" s="464" t="s">
        <v>869</v>
      </c>
      <c r="C3468" s="443"/>
      <c r="D3468" s="443"/>
      <c r="E3468" s="286" t="s">
        <v>285</v>
      </c>
      <c r="F3468" s="286" t="s">
        <v>285</v>
      </c>
      <c r="G3468" s="286" t="s">
        <v>285</v>
      </c>
      <c r="H3468" s="303">
        <v>695.59999999999491</v>
      </c>
      <c r="I3468" s="323">
        <v>382.19999999999982</v>
      </c>
      <c r="J3468" s="286">
        <v>548.49999999999636</v>
      </c>
      <c r="K3468" s="286"/>
      <c r="L3468" s="313"/>
      <c r="M3468" s="312">
        <f t="shared" si="74"/>
        <v>1626.2999999999911</v>
      </c>
      <c r="N3468" s="443"/>
      <c r="O3468" s="443" t="s">
        <v>328</v>
      </c>
      <c r="P3468" s="443"/>
      <c r="Q3468" s="443"/>
      <c r="R3468" s="446" t="s">
        <v>2041</v>
      </c>
      <c r="S3468" s="530"/>
      <c r="T3468" s="464"/>
      <c r="U3468" s="686"/>
      <c r="V3468" s="464"/>
      <c r="W3468" s="464"/>
    </row>
    <row r="3469" spans="1:23" ht="15">
      <c r="A3469" s="459" t="s">
        <v>147</v>
      </c>
      <c r="B3469" s="464" t="s">
        <v>15</v>
      </c>
      <c r="C3469" s="443"/>
      <c r="D3469" s="443"/>
      <c r="E3469" s="286">
        <v>253.3</v>
      </c>
      <c r="F3469" s="286">
        <v>188.7</v>
      </c>
      <c r="G3469" s="286">
        <v>203.6</v>
      </c>
      <c r="H3469" s="286">
        <v>351.29999999999927</v>
      </c>
      <c r="I3469" s="286">
        <v>66.000000000001819</v>
      </c>
      <c r="J3469" s="286">
        <v>480.299999999992</v>
      </c>
      <c r="K3469" s="286"/>
      <c r="L3469" s="313"/>
      <c r="M3469" s="312">
        <f t="shared" si="74"/>
        <v>1543.199999999993</v>
      </c>
      <c r="N3469" s="443"/>
      <c r="O3469" s="443"/>
      <c r="P3469" s="443"/>
      <c r="Q3469" s="443"/>
      <c r="R3469" s="443"/>
      <c r="S3469" s="464"/>
      <c r="T3469" s="464"/>
      <c r="U3469" s="688"/>
      <c r="V3469" s="464"/>
      <c r="W3469" s="464"/>
    </row>
    <row r="3470" spans="1:23" ht="15">
      <c r="A3470" s="459" t="s">
        <v>151</v>
      </c>
      <c r="B3470" s="464" t="s">
        <v>828</v>
      </c>
      <c r="C3470" s="443"/>
      <c r="D3470" s="443"/>
      <c r="E3470" s="286" t="s">
        <v>285</v>
      </c>
      <c r="F3470" s="286" t="s">
        <v>285</v>
      </c>
      <c r="G3470" s="286" t="s">
        <v>285</v>
      </c>
      <c r="H3470" s="323">
        <v>606.40000000000509</v>
      </c>
      <c r="I3470" s="323">
        <v>379.40000000000055</v>
      </c>
      <c r="J3470" s="286">
        <v>532.65000000000146</v>
      </c>
      <c r="K3470" s="286"/>
      <c r="L3470" s="313"/>
      <c r="M3470" s="312">
        <f t="shared" si="74"/>
        <v>1518.4500000000071</v>
      </c>
      <c r="N3470" s="443"/>
      <c r="O3470" s="443" t="s">
        <v>321</v>
      </c>
      <c r="P3470" s="443"/>
      <c r="Q3470" s="443"/>
      <c r="R3470" s="443"/>
      <c r="S3470" s="530"/>
      <c r="T3470" s="464"/>
      <c r="U3470" s="686"/>
      <c r="V3470" s="464"/>
      <c r="W3470" s="464"/>
    </row>
    <row r="3471" spans="1:23" ht="15">
      <c r="A3471" s="459" t="s">
        <v>157</v>
      </c>
      <c r="B3471" s="464" t="s">
        <v>29</v>
      </c>
      <c r="C3471" s="443"/>
      <c r="D3471" s="443"/>
      <c r="E3471" s="323">
        <v>319.8</v>
      </c>
      <c r="F3471" s="323">
        <v>369.8</v>
      </c>
      <c r="G3471" s="323">
        <v>441</v>
      </c>
      <c r="H3471" s="286" t="s">
        <v>285</v>
      </c>
      <c r="I3471" s="286" t="s">
        <v>285</v>
      </c>
      <c r="J3471" s="286">
        <v>358.89999999999782</v>
      </c>
      <c r="K3471" s="286"/>
      <c r="L3471" s="313"/>
      <c r="M3471" s="312">
        <f t="shared" si="74"/>
        <v>1489.4999999999977</v>
      </c>
      <c r="N3471" s="443"/>
      <c r="O3471" s="443" t="s">
        <v>385</v>
      </c>
      <c r="P3471" s="443"/>
      <c r="Q3471" s="443"/>
      <c r="R3471" s="443"/>
      <c r="S3471" s="530"/>
      <c r="T3471" s="464"/>
      <c r="U3471" s="688"/>
      <c r="V3471" s="464"/>
      <c r="W3471" s="464"/>
    </row>
    <row r="3472" spans="1:23" ht="15">
      <c r="A3472" s="459" t="s">
        <v>159</v>
      </c>
      <c r="B3472" s="464" t="s">
        <v>153</v>
      </c>
      <c r="C3472" s="443"/>
      <c r="D3472" s="443"/>
      <c r="E3472" s="286" t="s">
        <v>285</v>
      </c>
      <c r="F3472" s="286" t="s">
        <v>285</v>
      </c>
      <c r="G3472" s="323">
        <v>411</v>
      </c>
      <c r="H3472" s="286">
        <v>446.30000000001382</v>
      </c>
      <c r="I3472" s="286">
        <v>69.699999999999363</v>
      </c>
      <c r="J3472" s="286">
        <v>536.00000000000364</v>
      </c>
      <c r="K3472" s="286"/>
      <c r="L3472" s="313"/>
      <c r="M3472" s="312">
        <f t="shared" si="74"/>
        <v>1463.0000000000168</v>
      </c>
      <c r="N3472" s="443"/>
      <c r="O3472" s="443" t="s">
        <v>294</v>
      </c>
      <c r="P3472" s="443"/>
      <c r="Q3472" s="443"/>
      <c r="R3472" s="443"/>
      <c r="S3472" s="530"/>
      <c r="T3472" s="464"/>
      <c r="U3472" s="686"/>
      <c r="V3472" s="464"/>
      <c r="W3472" s="464"/>
    </row>
    <row r="3473" spans="1:23" ht="15">
      <c r="A3473" s="459" t="s">
        <v>160</v>
      </c>
      <c r="B3473" s="464" t="s">
        <v>861</v>
      </c>
      <c r="C3473" s="443"/>
      <c r="D3473" s="443"/>
      <c r="E3473" s="286" t="s">
        <v>285</v>
      </c>
      <c r="F3473" s="286" t="s">
        <v>285</v>
      </c>
      <c r="G3473" s="286" t="s">
        <v>285</v>
      </c>
      <c r="H3473" s="286">
        <v>455.39999999999782</v>
      </c>
      <c r="I3473" s="301">
        <v>490.20000000000073</v>
      </c>
      <c r="J3473" s="286">
        <v>501.20000000000073</v>
      </c>
      <c r="K3473" s="286"/>
      <c r="L3473" s="313"/>
      <c r="M3473" s="312">
        <f t="shared" si="74"/>
        <v>1446.7999999999993</v>
      </c>
      <c r="N3473" s="443"/>
      <c r="O3473" s="443" t="s">
        <v>307</v>
      </c>
      <c r="P3473" s="443"/>
      <c r="Q3473" s="443"/>
      <c r="R3473" s="443"/>
      <c r="S3473" s="464"/>
      <c r="T3473" s="464"/>
      <c r="U3473" s="686"/>
      <c r="V3473" s="464"/>
      <c r="W3473" s="464"/>
    </row>
    <row r="3474" spans="1:23" ht="15">
      <c r="A3474" s="459" t="s">
        <v>161</v>
      </c>
      <c r="B3474" s="464" t="s">
        <v>851</v>
      </c>
      <c r="C3474" s="443"/>
      <c r="D3474" s="443"/>
      <c r="E3474" s="286" t="s">
        <v>285</v>
      </c>
      <c r="F3474" s="286" t="s">
        <v>285</v>
      </c>
      <c r="G3474" s="286" t="s">
        <v>285</v>
      </c>
      <c r="H3474" s="323">
        <v>526.30000000000291</v>
      </c>
      <c r="I3474" s="286">
        <v>306.80000000000291</v>
      </c>
      <c r="J3474" s="286">
        <v>586.99999999999272</v>
      </c>
      <c r="K3474" s="286"/>
      <c r="L3474" s="313"/>
      <c r="M3474" s="312">
        <f t="shared" si="74"/>
        <v>1420.0999999999985</v>
      </c>
      <c r="N3474" s="443"/>
      <c r="O3474" s="443" t="s">
        <v>299</v>
      </c>
      <c r="P3474" s="443"/>
      <c r="Q3474" s="443"/>
      <c r="R3474" s="443"/>
      <c r="S3474" s="464"/>
      <c r="T3474" s="464"/>
      <c r="U3474" s="687"/>
      <c r="V3474" s="464"/>
      <c r="W3474" s="464"/>
    </row>
    <row r="3475" spans="1:23" ht="15">
      <c r="A3475" s="459" t="s">
        <v>163</v>
      </c>
      <c r="B3475" s="464" t="s">
        <v>162</v>
      </c>
      <c r="C3475" s="443"/>
      <c r="D3475" s="443"/>
      <c r="E3475" s="286" t="s">
        <v>285</v>
      </c>
      <c r="F3475" s="286" t="s">
        <v>285</v>
      </c>
      <c r="G3475" s="286">
        <v>211</v>
      </c>
      <c r="H3475" s="286">
        <v>493.20000000000073</v>
      </c>
      <c r="I3475" s="286">
        <v>349.30000000000064</v>
      </c>
      <c r="J3475" s="286">
        <v>341.99999999999636</v>
      </c>
      <c r="K3475" s="286"/>
      <c r="L3475" s="313"/>
      <c r="M3475" s="312">
        <f t="shared" si="74"/>
        <v>1395.4999999999977</v>
      </c>
      <c r="N3475" s="443"/>
      <c r="O3475" s="443"/>
      <c r="P3475" s="443"/>
      <c r="Q3475" s="443"/>
      <c r="R3475" s="443"/>
      <c r="S3475" s="530"/>
      <c r="T3475" s="464"/>
      <c r="U3475" s="686"/>
      <c r="V3475" s="464"/>
      <c r="W3475" s="464"/>
    </row>
    <row r="3476" spans="1:23" ht="15">
      <c r="A3476" s="459" t="s">
        <v>281</v>
      </c>
      <c r="B3476" s="464" t="s">
        <v>155</v>
      </c>
      <c r="C3476" s="443"/>
      <c r="D3476" s="443"/>
      <c r="E3476" s="286" t="s">
        <v>285</v>
      </c>
      <c r="F3476" s="286" t="s">
        <v>285</v>
      </c>
      <c r="G3476" s="286">
        <v>104</v>
      </c>
      <c r="H3476" s="286">
        <v>453.59999999999854</v>
      </c>
      <c r="I3476" s="286">
        <v>83.999999999998181</v>
      </c>
      <c r="J3476" s="302">
        <v>697.09999999998763</v>
      </c>
      <c r="K3476" s="302"/>
      <c r="L3476" s="313"/>
      <c r="M3476" s="312">
        <f t="shared" si="74"/>
        <v>1338.6999999999844</v>
      </c>
      <c r="N3476" s="443"/>
      <c r="O3476" s="443" t="s">
        <v>289</v>
      </c>
      <c r="P3476" s="443"/>
      <c r="Q3476" s="443"/>
      <c r="R3476" s="443"/>
      <c r="S3476" s="343"/>
      <c r="T3476" s="464"/>
      <c r="U3476" s="686"/>
      <c r="V3476" s="464"/>
      <c r="W3476" s="464"/>
    </row>
    <row r="3477" spans="1:23" ht="15">
      <c r="A3477" s="459" t="s">
        <v>282</v>
      </c>
      <c r="B3477" s="464" t="s">
        <v>4</v>
      </c>
      <c r="C3477" s="443"/>
      <c r="D3477" s="443"/>
      <c r="E3477" s="286">
        <v>86.9</v>
      </c>
      <c r="F3477" s="286">
        <v>245.7</v>
      </c>
      <c r="G3477" s="286">
        <v>218.6</v>
      </c>
      <c r="H3477" s="286">
        <v>117.60000000000582</v>
      </c>
      <c r="I3477" s="303">
        <v>633.69999999999982</v>
      </c>
      <c r="J3477" s="286" t="s">
        <v>285</v>
      </c>
      <c r="K3477" s="286"/>
      <c r="L3477" s="313"/>
      <c r="M3477" s="312">
        <f t="shared" si="74"/>
        <v>1302.5000000000057</v>
      </c>
      <c r="N3477" s="443"/>
      <c r="O3477" s="443" t="s">
        <v>288</v>
      </c>
      <c r="P3477" s="443"/>
      <c r="Q3477" s="443"/>
      <c r="R3477" s="322" t="s">
        <v>2041</v>
      </c>
      <c r="S3477" s="464"/>
      <c r="T3477" s="464"/>
      <c r="U3477" s="687"/>
      <c r="V3477" s="464"/>
      <c r="W3477" s="464"/>
    </row>
    <row r="3478" spans="1:23" ht="15">
      <c r="A3478" s="459" t="s">
        <v>283</v>
      </c>
      <c r="B3478" s="464" t="s">
        <v>826</v>
      </c>
      <c r="C3478" s="443"/>
      <c r="D3478" s="443"/>
      <c r="E3478" s="286" t="s">
        <v>285</v>
      </c>
      <c r="F3478" s="286" t="s">
        <v>285</v>
      </c>
      <c r="G3478" s="286" t="s">
        <v>285</v>
      </c>
      <c r="H3478" s="286">
        <v>418.39999999999782</v>
      </c>
      <c r="I3478" s="286">
        <v>287.40000000000009</v>
      </c>
      <c r="J3478" s="286">
        <v>589.10000000000218</v>
      </c>
      <c r="K3478" s="286"/>
      <c r="L3478" s="313"/>
      <c r="M3478" s="312">
        <f t="shared" si="74"/>
        <v>1294.9000000000001</v>
      </c>
      <c r="N3478" s="443"/>
      <c r="O3478" s="443"/>
      <c r="P3478" s="443"/>
      <c r="Q3478" s="443"/>
      <c r="R3478" s="443"/>
      <c r="S3478" s="464"/>
      <c r="T3478" s="464"/>
      <c r="U3478" s="686"/>
      <c r="V3478" s="464"/>
      <c r="W3478" s="464"/>
    </row>
    <row r="3479" spans="1:23" ht="15">
      <c r="A3479" s="459" t="s">
        <v>284</v>
      </c>
      <c r="B3479" s="464" t="s">
        <v>822</v>
      </c>
      <c r="C3479" s="443"/>
      <c r="D3479" s="443"/>
      <c r="E3479" s="286" t="s">
        <v>285</v>
      </c>
      <c r="F3479" s="286" t="s">
        <v>285</v>
      </c>
      <c r="G3479" s="286" t="s">
        <v>285</v>
      </c>
      <c r="H3479" s="286">
        <v>488.59999999999854</v>
      </c>
      <c r="I3479" s="286">
        <v>207.60000000000127</v>
      </c>
      <c r="J3479" s="286">
        <v>558.19999999999709</v>
      </c>
      <c r="K3479" s="286"/>
      <c r="L3479" s="313"/>
      <c r="M3479" s="312">
        <f t="shared" si="74"/>
        <v>1254.3999999999969</v>
      </c>
      <c r="N3479" s="443"/>
      <c r="O3479" s="443"/>
      <c r="P3479" s="443"/>
      <c r="Q3479" s="443"/>
      <c r="R3479" s="443"/>
      <c r="S3479" s="459"/>
      <c r="T3479" s="464"/>
      <c r="U3479" s="688"/>
      <c r="V3479" s="464"/>
      <c r="W3479" s="464"/>
    </row>
    <row r="3480" spans="1:23" ht="15">
      <c r="A3480" s="459" t="s">
        <v>808</v>
      </c>
      <c r="B3480" s="464" t="s">
        <v>856</v>
      </c>
      <c r="C3480" s="443"/>
      <c r="D3480" s="443"/>
      <c r="E3480" s="286" t="s">
        <v>285</v>
      </c>
      <c r="F3480" s="286" t="s">
        <v>285</v>
      </c>
      <c r="G3480" s="286" t="s">
        <v>285</v>
      </c>
      <c r="H3480" s="286">
        <v>515.39999999999418</v>
      </c>
      <c r="I3480" s="286">
        <v>227.79999999999927</v>
      </c>
      <c r="J3480" s="286">
        <v>496.89999999999418</v>
      </c>
      <c r="K3480" s="286"/>
      <c r="L3480" s="313"/>
      <c r="M3480" s="312">
        <f t="shared" si="74"/>
        <v>1240.0999999999876</v>
      </c>
      <c r="N3480" s="443"/>
      <c r="O3480" s="443"/>
      <c r="P3480" s="443"/>
      <c r="Q3480" s="443"/>
      <c r="R3480" s="443"/>
      <c r="S3480" s="464"/>
      <c r="T3480" s="464"/>
      <c r="U3480" s="686"/>
      <c r="V3480" s="464"/>
      <c r="W3480" s="464"/>
    </row>
    <row r="3481" spans="1:23" ht="15">
      <c r="A3481" s="459" t="s">
        <v>809</v>
      </c>
      <c r="B3481" s="464" t="s">
        <v>836</v>
      </c>
      <c r="C3481" s="443"/>
      <c r="D3481" s="443"/>
      <c r="E3481" s="286" t="s">
        <v>285</v>
      </c>
      <c r="F3481" s="286" t="s">
        <v>285</v>
      </c>
      <c r="G3481" s="286" t="s">
        <v>285</v>
      </c>
      <c r="H3481" s="301">
        <v>672.59999999999491</v>
      </c>
      <c r="I3481" s="286">
        <v>124.00000000000045</v>
      </c>
      <c r="J3481" s="286">
        <v>430.10000000000218</v>
      </c>
      <c r="K3481" s="286"/>
      <c r="L3481" s="313"/>
      <c r="M3481" s="312">
        <f t="shared" si="74"/>
        <v>1226.6999999999975</v>
      </c>
      <c r="N3481" s="443"/>
      <c r="O3481" s="443" t="s">
        <v>307</v>
      </c>
      <c r="P3481" s="443"/>
      <c r="Q3481" s="443"/>
      <c r="R3481" s="443"/>
      <c r="S3481" s="343"/>
      <c r="T3481" s="464"/>
      <c r="U3481" s="686"/>
      <c r="V3481" s="464"/>
      <c r="W3481" s="464"/>
    </row>
    <row r="3482" spans="1:23" ht="15">
      <c r="A3482" s="459" t="s">
        <v>810</v>
      </c>
      <c r="B3482" s="464" t="s">
        <v>811</v>
      </c>
      <c r="C3482" s="443"/>
      <c r="D3482" s="443"/>
      <c r="E3482" s="286" t="s">
        <v>285</v>
      </c>
      <c r="F3482" s="286" t="s">
        <v>285</v>
      </c>
      <c r="G3482" s="286" t="s">
        <v>285</v>
      </c>
      <c r="H3482" s="286">
        <v>389.80000000000291</v>
      </c>
      <c r="I3482" s="286">
        <v>338.19999999999891</v>
      </c>
      <c r="J3482" s="286">
        <v>477.99999999998545</v>
      </c>
      <c r="K3482" s="286"/>
      <c r="L3482" s="313"/>
      <c r="M3482" s="312">
        <f t="shared" si="74"/>
        <v>1205.9999999999873</v>
      </c>
      <c r="N3482" s="443"/>
      <c r="O3482" s="443"/>
      <c r="P3482" s="443"/>
      <c r="Q3482" s="443"/>
      <c r="R3482" s="443"/>
      <c r="S3482" s="343"/>
      <c r="T3482" s="464"/>
      <c r="U3482" s="687"/>
      <c r="V3482" s="464"/>
      <c r="W3482" s="464"/>
    </row>
    <row r="3483" spans="1:23" ht="15">
      <c r="A3483" s="459" t="s">
        <v>812</v>
      </c>
      <c r="B3483" s="464" t="s">
        <v>852</v>
      </c>
      <c r="C3483" s="443"/>
      <c r="D3483" s="443"/>
      <c r="E3483" s="286" t="s">
        <v>285</v>
      </c>
      <c r="F3483" s="286" t="s">
        <v>285</v>
      </c>
      <c r="G3483" s="286" t="s">
        <v>285</v>
      </c>
      <c r="H3483" s="286">
        <v>282</v>
      </c>
      <c r="I3483" s="286">
        <v>364.20000000000255</v>
      </c>
      <c r="J3483" s="286">
        <v>554.99999999998909</v>
      </c>
      <c r="K3483" s="286"/>
      <c r="L3483" s="313"/>
      <c r="M3483" s="312">
        <f t="shared" si="74"/>
        <v>1201.1999999999916</v>
      </c>
      <c r="N3483" s="443"/>
      <c r="O3483" s="443"/>
      <c r="P3483" s="443"/>
      <c r="Q3483" s="443"/>
      <c r="R3483" s="443"/>
      <c r="S3483" s="464"/>
      <c r="T3483" s="464"/>
      <c r="U3483" s="687"/>
      <c r="V3483" s="464"/>
      <c r="W3483" s="464"/>
    </row>
    <row r="3484" spans="1:23" ht="15">
      <c r="A3484" s="459" t="s">
        <v>818</v>
      </c>
      <c r="B3484" s="464" t="s">
        <v>837</v>
      </c>
      <c r="C3484" s="443"/>
      <c r="D3484" s="443"/>
      <c r="E3484" s="286" t="s">
        <v>285</v>
      </c>
      <c r="F3484" s="286" t="s">
        <v>285</v>
      </c>
      <c r="G3484" s="286" t="s">
        <v>285</v>
      </c>
      <c r="H3484" s="286">
        <v>453.40000000000509</v>
      </c>
      <c r="I3484" s="286">
        <v>167.69999999999982</v>
      </c>
      <c r="J3484" s="286">
        <v>572.60000000000218</v>
      </c>
      <c r="K3484" s="286"/>
      <c r="L3484" s="313"/>
      <c r="M3484" s="312">
        <f t="shared" si="74"/>
        <v>1193.7000000000071</v>
      </c>
      <c r="N3484" s="443"/>
      <c r="O3484" s="443"/>
      <c r="P3484" s="443"/>
      <c r="Q3484" s="443"/>
      <c r="R3484" s="443"/>
      <c r="S3484" s="464"/>
      <c r="T3484" s="464"/>
      <c r="U3484" s="686"/>
      <c r="V3484" s="464"/>
      <c r="W3484" s="464"/>
    </row>
    <row r="3485" spans="1:23" ht="15">
      <c r="A3485" s="459" t="s">
        <v>820</v>
      </c>
      <c r="B3485" s="464" t="s">
        <v>156</v>
      </c>
      <c r="C3485" s="443"/>
      <c r="D3485" s="443"/>
      <c r="E3485" s="286" t="s">
        <v>285</v>
      </c>
      <c r="F3485" s="286" t="s">
        <v>285</v>
      </c>
      <c r="G3485" s="286">
        <v>145</v>
      </c>
      <c r="H3485" s="286">
        <v>247.70000000000073</v>
      </c>
      <c r="I3485" s="286">
        <v>364.09999999999945</v>
      </c>
      <c r="J3485" s="286">
        <v>356.00000000000364</v>
      </c>
      <c r="K3485" s="286"/>
      <c r="L3485" s="313"/>
      <c r="M3485" s="312">
        <f t="shared" si="74"/>
        <v>1112.8000000000038</v>
      </c>
      <c r="N3485" s="443"/>
      <c r="O3485" s="443"/>
      <c r="P3485" s="443"/>
      <c r="Q3485" s="443"/>
      <c r="R3485" s="443"/>
      <c r="S3485" s="530"/>
      <c r="T3485" s="464"/>
      <c r="U3485" s="686"/>
      <c r="V3485" s="464"/>
      <c r="W3485" s="464"/>
    </row>
    <row r="3486" spans="1:23" ht="15">
      <c r="A3486" s="459" t="s">
        <v>823</v>
      </c>
      <c r="B3486" s="464" t="s">
        <v>806</v>
      </c>
      <c r="C3486" s="443"/>
      <c r="D3486" s="443"/>
      <c r="E3486" s="286" t="s">
        <v>285</v>
      </c>
      <c r="F3486" s="286" t="s">
        <v>285</v>
      </c>
      <c r="G3486" s="286" t="s">
        <v>285</v>
      </c>
      <c r="H3486" s="286">
        <v>285.20000000000073</v>
      </c>
      <c r="I3486" s="286">
        <v>242.20000000000073</v>
      </c>
      <c r="J3486" s="286">
        <v>574.20000000000073</v>
      </c>
      <c r="K3486" s="286"/>
      <c r="L3486" s="313"/>
      <c r="M3486" s="312">
        <f t="shared" si="74"/>
        <v>1101.6000000000022</v>
      </c>
      <c r="N3486" s="443"/>
      <c r="O3486" s="443"/>
      <c r="P3486" s="443"/>
      <c r="Q3486" s="443"/>
      <c r="R3486" s="443"/>
      <c r="S3486" s="530"/>
      <c r="T3486" s="464"/>
      <c r="U3486" s="686"/>
      <c r="V3486" s="464"/>
      <c r="W3486" s="464"/>
    </row>
    <row r="3487" spans="1:23" ht="15">
      <c r="A3487" s="459" t="s">
        <v>824</v>
      </c>
      <c r="B3487" s="464" t="s">
        <v>819</v>
      </c>
      <c r="C3487" s="443"/>
      <c r="D3487" s="443"/>
      <c r="E3487" s="286" t="s">
        <v>285</v>
      </c>
      <c r="F3487" s="286" t="s">
        <v>285</v>
      </c>
      <c r="G3487" s="286" t="s">
        <v>285</v>
      </c>
      <c r="H3487" s="286">
        <v>465.29999999998836</v>
      </c>
      <c r="I3487" s="286">
        <v>48.999999999999091</v>
      </c>
      <c r="J3487" s="286">
        <v>546.3500000000131</v>
      </c>
      <c r="K3487" s="286"/>
      <c r="L3487" s="313"/>
      <c r="M3487" s="312">
        <f t="shared" si="74"/>
        <v>1060.6500000000005</v>
      </c>
      <c r="N3487" s="443"/>
      <c r="O3487" s="443"/>
      <c r="P3487" s="443"/>
      <c r="Q3487" s="443"/>
      <c r="R3487" s="443"/>
      <c r="S3487" s="343"/>
      <c r="T3487" s="464"/>
      <c r="U3487" s="686"/>
      <c r="V3487" s="464"/>
      <c r="W3487" s="464"/>
    </row>
    <row r="3488" spans="1:23" ht="15">
      <c r="A3488" s="459" t="s">
        <v>827</v>
      </c>
      <c r="B3488" s="464" t="s">
        <v>835</v>
      </c>
      <c r="C3488" s="443"/>
      <c r="D3488" s="443"/>
      <c r="E3488" s="286" t="s">
        <v>285</v>
      </c>
      <c r="F3488" s="286" t="s">
        <v>285</v>
      </c>
      <c r="G3488" s="286" t="s">
        <v>285</v>
      </c>
      <c r="H3488" s="286">
        <v>373.60000000000218</v>
      </c>
      <c r="I3488" s="286">
        <v>115.5</v>
      </c>
      <c r="J3488" s="286">
        <v>536.09999999999127</v>
      </c>
      <c r="K3488" s="286"/>
      <c r="L3488" s="313"/>
      <c r="M3488" s="312">
        <f t="shared" si="74"/>
        <v>1025.1999999999935</v>
      </c>
      <c r="N3488" s="443"/>
      <c r="O3488" s="443"/>
      <c r="P3488" s="443"/>
      <c r="Q3488" s="443"/>
      <c r="R3488" s="443"/>
      <c r="S3488" s="343"/>
      <c r="T3488" s="464"/>
      <c r="U3488" s="686"/>
      <c r="V3488" s="464"/>
      <c r="W3488" s="464"/>
    </row>
    <row r="3489" spans="1:23" ht="15">
      <c r="A3489" s="459" t="s">
        <v>829</v>
      </c>
      <c r="B3489" s="464" t="s">
        <v>873</v>
      </c>
      <c r="C3489" s="443"/>
      <c r="D3489" s="443"/>
      <c r="E3489" s="286" t="s">
        <v>285</v>
      </c>
      <c r="F3489" s="286" t="s">
        <v>285</v>
      </c>
      <c r="G3489" s="286" t="s">
        <v>285</v>
      </c>
      <c r="H3489" s="286">
        <v>362.50000000000364</v>
      </c>
      <c r="I3489" s="286">
        <v>80.199999999997999</v>
      </c>
      <c r="J3489" s="286">
        <v>568.64999999999418</v>
      </c>
      <c r="K3489" s="286"/>
      <c r="L3489" s="313"/>
      <c r="M3489" s="312">
        <f t="shared" si="74"/>
        <v>1011.3499999999958</v>
      </c>
      <c r="N3489" s="443"/>
      <c r="O3489" s="443"/>
      <c r="P3489" s="443"/>
      <c r="Q3489" s="443"/>
      <c r="R3489" s="443"/>
      <c r="S3489" s="343"/>
      <c r="T3489" s="464"/>
      <c r="U3489" s="686"/>
      <c r="V3489" s="464"/>
      <c r="W3489" s="464"/>
    </row>
    <row r="3490" spans="1:23" ht="15">
      <c r="A3490" s="459" t="s">
        <v>834</v>
      </c>
      <c r="B3490" s="464" t="s">
        <v>830</v>
      </c>
      <c r="C3490" s="443"/>
      <c r="D3490" s="443"/>
      <c r="E3490" s="286" t="s">
        <v>285</v>
      </c>
      <c r="F3490" s="286" t="s">
        <v>285</v>
      </c>
      <c r="G3490" s="286" t="s">
        <v>285</v>
      </c>
      <c r="H3490" s="286">
        <v>391.50000000000728</v>
      </c>
      <c r="I3490" s="286">
        <v>204.69999999999891</v>
      </c>
      <c r="J3490" s="286">
        <v>403.50000000000364</v>
      </c>
      <c r="K3490" s="286"/>
      <c r="L3490" s="313"/>
      <c r="M3490" s="312">
        <f t="shared" si="74"/>
        <v>999.70000000000982</v>
      </c>
      <c r="N3490" s="443"/>
      <c r="O3490" s="443"/>
      <c r="P3490" s="443"/>
      <c r="Q3490" s="443"/>
      <c r="R3490" s="443"/>
      <c r="S3490" s="464"/>
      <c r="T3490" s="464"/>
      <c r="U3490" s="686"/>
      <c r="V3490" s="464"/>
      <c r="W3490" s="464"/>
    </row>
    <row r="3491" spans="1:23" ht="15">
      <c r="A3491" s="459" t="s">
        <v>838</v>
      </c>
      <c r="B3491" s="464" t="s">
        <v>855</v>
      </c>
      <c r="C3491" s="443"/>
      <c r="D3491" s="443"/>
      <c r="E3491" s="286" t="s">
        <v>285</v>
      </c>
      <c r="F3491" s="286" t="s">
        <v>285</v>
      </c>
      <c r="G3491" s="286" t="s">
        <v>285</v>
      </c>
      <c r="H3491" s="286">
        <v>258.60000000000946</v>
      </c>
      <c r="I3491" s="286">
        <v>276.30000000000018</v>
      </c>
      <c r="J3491" s="286">
        <v>369.50000000000364</v>
      </c>
      <c r="K3491" s="286"/>
      <c r="L3491" s="313"/>
      <c r="M3491" s="312">
        <f t="shared" si="74"/>
        <v>904.40000000001328</v>
      </c>
      <c r="N3491" s="443"/>
      <c r="O3491" s="443"/>
      <c r="P3491" s="443"/>
      <c r="Q3491" s="443"/>
      <c r="R3491" s="443"/>
      <c r="S3491" s="530"/>
      <c r="T3491" s="464"/>
      <c r="U3491" s="686"/>
      <c r="V3491" s="464"/>
      <c r="W3491" s="464"/>
    </row>
    <row r="3492" spans="1:23" ht="15">
      <c r="A3492" s="459" t="s">
        <v>839</v>
      </c>
      <c r="B3492" s="361" t="s">
        <v>1854</v>
      </c>
      <c r="C3492" s="446"/>
      <c r="D3492" s="446"/>
      <c r="E3492" s="286" t="s">
        <v>285</v>
      </c>
      <c r="F3492" s="286" t="s">
        <v>285</v>
      </c>
      <c r="G3492" s="286" t="s">
        <v>285</v>
      </c>
      <c r="H3492" s="286" t="s">
        <v>285</v>
      </c>
      <c r="I3492" s="286">
        <v>203.30000000000064</v>
      </c>
      <c r="J3492" s="323">
        <v>662.3999999999869</v>
      </c>
      <c r="K3492" s="323"/>
      <c r="L3492" s="313"/>
      <c r="M3492" s="312">
        <f t="shared" si="74"/>
        <v>865.69999999998754</v>
      </c>
      <c r="N3492" s="443"/>
      <c r="O3492" s="443" t="s">
        <v>291</v>
      </c>
      <c r="P3492" s="443"/>
      <c r="Q3492" s="443"/>
      <c r="R3492" s="443"/>
      <c r="S3492" s="464"/>
      <c r="T3492" s="464"/>
      <c r="U3492" s="686"/>
      <c r="V3492" s="464"/>
      <c r="W3492" s="464"/>
    </row>
    <row r="3493" spans="1:23" ht="15">
      <c r="A3493" s="459" t="s">
        <v>840</v>
      </c>
      <c r="B3493" s="464" t="s">
        <v>801</v>
      </c>
      <c r="C3493" s="443"/>
      <c r="D3493" s="443"/>
      <c r="E3493" s="286" t="s">
        <v>285</v>
      </c>
      <c r="F3493" s="286" t="s">
        <v>285</v>
      </c>
      <c r="G3493" s="286" t="s">
        <v>285</v>
      </c>
      <c r="H3493" s="286">
        <v>367.200000000008</v>
      </c>
      <c r="I3493" s="286">
        <v>94.300000000001091</v>
      </c>
      <c r="J3493" s="286">
        <v>380.09999999999854</v>
      </c>
      <c r="K3493" s="286"/>
      <c r="L3493" s="313"/>
      <c r="M3493" s="312">
        <f t="shared" si="74"/>
        <v>841.60000000000764</v>
      </c>
      <c r="N3493" s="443"/>
      <c r="O3493" s="443"/>
      <c r="P3493" s="443"/>
      <c r="Q3493" s="443"/>
      <c r="R3493" s="443"/>
      <c r="S3493" s="464"/>
      <c r="T3493" s="464"/>
      <c r="U3493" s="688"/>
      <c r="V3493" s="464"/>
      <c r="W3493" s="464"/>
    </row>
    <row r="3494" spans="1:23" ht="15">
      <c r="A3494" s="459" t="s">
        <v>846</v>
      </c>
      <c r="B3494" s="464" t="s">
        <v>807</v>
      </c>
      <c r="C3494" s="443"/>
      <c r="D3494" s="443"/>
      <c r="E3494" s="286" t="s">
        <v>285</v>
      </c>
      <c r="F3494" s="286" t="s">
        <v>285</v>
      </c>
      <c r="G3494" s="286" t="s">
        <v>285</v>
      </c>
      <c r="H3494" s="286">
        <v>102.29999999999927</v>
      </c>
      <c r="I3494" s="286">
        <v>279.90000000000146</v>
      </c>
      <c r="J3494" s="286">
        <v>433.75000000000364</v>
      </c>
      <c r="K3494" s="286"/>
      <c r="L3494" s="313"/>
      <c r="M3494" s="312">
        <f t="shared" si="74"/>
        <v>815.95000000000437</v>
      </c>
      <c r="N3494" s="443"/>
      <c r="O3494" s="443"/>
      <c r="P3494" s="443"/>
      <c r="Q3494" s="443"/>
      <c r="R3494" s="443"/>
      <c r="S3494" s="464"/>
      <c r="T3494" s="464"/>
      <c r="U3494" s="686"/>
      <c r="V3494" s="464"/>
      <c r="W3494" s="464"/>
    </row>
    <row r="3495" spans="1:23" ht="15">
      <c r="A3495" s="459" t="s">
        <v>854</v>
      </c>
      <c r="B3495" s="361" t="s">
        <v>1849</v>
      </c>
      <c r="C3495" s="446"/>
      <c r="D3495" s="446"/>
      <c r="E3495" s="286" t="s">
        <v>285</v>
      </c>
      <c r="F3495" s="286" t="s">
        <v>285</v>
      </c>
      <c r="G3495" s="286" t="s">
        <v>285</v>
      </c>
      <c r="H3495" s="286" t="s">
        <v>285</v>
      </c>
      <c r="I3495" s="286">
        <v>285.70000000000073</v>
      </c>
      <c r="J3495" s="286">
        <v>493.45000000000437</v>
      </c>
      <c r="K3495" s="286"/>
      <c r="L3495" s="313"/>
      <c r="M3495" s="312">
        <f t="shared" si="74"/>
        <v>779.15000000000509</v>
      </c>
      <c r="N3495" s="443"/>
      <c r="O3495" s="443"/>
      <c r="P3495" s="443"/>
      <c r="Q3495" s="443"/>
      <c r="R3495" s="443"/>
      <c r="S3495" s="530"/>
      <c r="T3495" s="464"/>
      <c r="U3495" s="687"/>
      <c r="V3495" s="464"/>
      <c r="W3495" s="464"/>
    </row>
    <row r="3496" spans="1:23" ht="15">
      <c r="A3496" s="459" t="s">
        <v>858</v>
      </c>
      <c r="B3496" s="361" t="s">
        <v>1839</v>
      </c>
      <c r="C3496" s="446"/>
      <c r="D3496" s="446"/>
      <c r="E3496" s="286" t="s">
        <v>285</v>
      </c>
      <c r="F3496" s="286" t="s">
        <v>285</v>
      </c>
      <c r="G3496" s="286" t="s">
        <v>285</v>
      </c>
      <c r="H3496" s="286" t="s">
        <v>285</v>
      </c>
      <c r="I3496" s="286">
        <v>167.69999999999936</v>
      </c>
      <c r="J3496" s="286">
        <v>606.54999999999927</v>
      </c>
      <c r="K3496" s="286"/>
      <c r="L3496" s="313"/>
      <c r="M3496" s="312">
        <f t="shared" si="74"/>
        <v>774.24999999999864</v>
      </c>
      <c r="N3496" s="443"/>
      <c r="O3496" s="443"/>
      <c r="P3496" s="443"/>
      <c r="Q3496" s="443"/>
      <c r="R3496" s="443"/>
      <c r="S3496" s="459"/>
      <c r="T3496" s="464"/>
      <c r="U3496" s="686"/>
      <c r="V3496" s="464"/>
      <c r="W3496" s="464"/>
    </row>
    <row r="3497" spans="1:23" ht="15">
      <c r="A3497" s="459" t="s">
        <v>859</v>
      </c>
      <c r="B3497" s="361" t="s">
        <v>1858</v>
      </c>
      <c r="C3497" s="446"/>
      <c r="D3497" s="446"/>
      <c r="E3497" s="286" t="s">
        <v>285</v>
      </c>
      <c r="F3497" s="286" t="s">
        <v>285</v>
      </c>
      <c r="G3497" s="286" t="s">
        <v>285</v>
      </c>
      <c r="H3497" s="286" t="s">
        <v>285</v>
      </c>
      <c r="I3497" s="286">
        <v>241</v>
      </c>
      <c r="J3497" s="286">
        <v>520.5</v>
      </c>
      <c r="K3497" s="286"/>
      <c r="L3497" s="313"/>
      <c r="M3497" s="312">
        <f t="shared" si="74"/>
        <v>761.5</v>
      </c>
      <c r="N3497" s="443"/>
      <c r="O3497" s="443"/>
      <c r="P3497" s="443"/>
      <c r="Q3497" s="443"/>
      <c r="R3497" s="443"/>
      <c r="S3497" s="464"/>
      <c r="T3497" s="464"/>
      <c r="U3497" s="686"/>
      <c r="V3497" s="464"/>
      <c r="W3497" s="464"/>
    </row>
    <row r="3498" spans="1:23" ht="15">
      <c r="A3498" s="459" t="s">
        <v>860</v>
      </c>
      <c r="B3498" s="361" t="s">
        <v>1856</v>
      </c>
      <c r="C3498" s="446"/>
      <c r="D3498" s="446"/>
      <c r="E3498" s="286" t="s">
        <v>285</v>
      </c>
      <c r="F3498" s="286" t="s">
        <v>285</v>
      </c>
      <c r="G3498" s="286" t="s">
        <v>285</v>
      </c>
      <c r="H3498" s="286" t="s">
        <v>285</v>
      </c>
      <c r="I3498" s="286">
        <v>183.99999999999955</v>
      </c>
      <c r="J3498" s="286">
        <v>564.79999999999927</v>
      </c>
      <c r="K3498" s="286"/>
      <c r="L3498" s="313"/>
      <c r="M3498" s="312">
        <f t="shared" si="74"/>
        <v>748.79999999999882</v>
      </c>
      <c r="N3498" s="443"/>
      <c r="O3498" s="443"/>
      <c r="P3498" s="443"/>
      <c r="Q3498" s="443"/>
      <c r="R3498" s="443"/>
      <c r="S3498" s="343"/>
      <c r="T3498" s="464"/>
      <c r="U3498" s="686"/>
      <c r="V3498" s="464"/>
      <c r="W3498" s="464"/>
    </row>
    <row r="3499" spans="1:23" ht="15">
      <c r="A3499" s="459" t="s">
        <v>866</v>
      </c>
      <c r="B3499" s="361" t="s">
        <v>1852</v>
      </c>
      <c r="C3499" s="446"/>
      <c r="D3499" s="446"/>
      <c r="E3499" s="286" t="s">
        <v>285</v>
      </c>
      <c r="F3499" s="286" t="s">
        <v>285</v>
      </c>
      <c r="G3499" s="286" t="s">
        <v>285</v>
      </c>
      <c r="H3499" s="286" t="s">
        <v>285</v>
      </c>
      <c r="I3499" s="286">
        <v>242.5</v>
      </c>
      <c r="J3499" s="286">
        <v>496.49999999999636</v>
      </c>
      <c r="K3499" s="286"/>
      <c r="L3499" s="313"/>
      <c r="M3499" s="312">
        <f t="shared" si="74"/>
        <v>738.99999999999636</v>
      </c>
      <c r="N3499" s="443"/>
      <c r="O3499" s="443"/>
      <c r="P3499" s="443"/>
      <c r="Q3499" s="443"/>
      <c r="R3499" s="443"/>
      <c r="S3499" s="464"/>
      <c r="T3499" s="464"/>
      <c r="U3499" s="686"/>
      <c r="V3499" s="464"/>
      <c r="W3499" s="464"/>
    </row>
    <row r="3500" spans="1:23" ht="15">
      <c r="A3500" s="459" t="s">
        <v>867</v>
      </c>
      <c r="B3500" s="361" t="s">
        <v>1844</v>
      </c>
      <c r="C3500" s="446"/>
      <c r="D3500" s="446"/>
      <c r="E3500" s="286" t="s">
        <v>285</v>
      </c>
      <c r="F3500" s="286" t="s">
        <v>285</v>
      </c>
      <c r="G3500" s="286" t="s">
        <v>285</v>
      </c>
      <c r="H3500" s="286" t="s">
        <v>285</v>
      </c>
      <c r="I3500" s="286">
        <v>104.55000000000018</v>
      </c>
      <c r="J3500" s="323">
        <v>630.49999999999272</v>
      </c>
      <c r="K3500" s="323"/>
      <c r="L3500" s="313"/>
      <c r="M3500" s="312">
        <f t="shared" si="74"/>
        <v>735.04999999999291</v>
      </c>
      <c r="N3500" s="443"/>
      <c r="O3500" s="443" t="s">
        <v>299</v>
      </c>
      <c r="P3500" s="443"/>
      <c r="Q3500" s="443"/>
      <c r="R3500" s="443"/>
      <c r="S3500" s="464"/>
      <c r="T3500" s="464"/>
      <c r="U3500" s="686"/>
      <c r="V3500" s="464"/>
      <c r="W3500" s="464"/>
    </row>
    <row r="3501" spans="1:23" ht="15">
      <c r="A3501" s="459" t="s">
        <v>868</v>
      </c>
      <c r="B3501" s="464" t="s">
        <v>844</v>
      </c>
      <c r="C3501" s="443"/>
      <c r="D3501" s="443"/>
      <c r="E3501" s="286" t="s">
        <v>285</v>
      </c>
      <c r="F3501" s="286" t="s">
        <v>285</v>
      </c>
      <c r="G3501" s="286" t="s">
        <v>285</v>
      </c>
      <c r="H3501" s="286">
        <v>233.00000000000364</v>
      </c>
      <c r="I3501" s="286">
        <v>132</v>
      </c>
      <c r="J3501" s="286">
        <v>356.90000000000146</v>
      </c>
      <c r="K3501" s="286"/>
      <c r="L3501" s="313"/>
      <c r="M3501" s="312">
        <f t="shared" si="74"/>
        <v>721.90000000000509</v>
      </c>
      <c r="N3501" s="443"/>
      <c r="O3501" s="443"/>
      <c r="P3501" s="443"/>
      <c r="Q3501" s="443"/>
      <c r="R3501" s="443"/>
      <c r="S3501" s="464"/>
      <c r="T3501" s="464"/>
      <c r="U3501" s="686"/>
      <c r="V3501" s="464"/>
      <c r="W3501" s="464"/>
    </row>
    <row r="3502" spans="1:23" ht="15">
      <c r="A3502" s="459" t="s">
        <v>870</v>
      </c>
      <c r="B3502" s="464" t="s">
        <v>821</v>
      </c>
      <c r="C3502" s="443"/>
      <c r="D3502" s="443"/>
      <c r="E3502" s="286" t="s">
        <v>285</v>
      </c>
      <c r="F3502" s="286" t="s">
        <v>285</v>
      </c>
      <c r="G3502" s="286" t="s">
        <v>285</v>
      </c>
      <c r="H3502" s="286">
        <v>404.70000000000437</v>
      </c>
      <c r="I3502" s="286">
        <v>292.10000000000127</v>
      </c>
      <c r="J3502" s="286" t="s">
        <v>285</v>
      </c>
      <c r="K3502" s="286"/>
      <c r="L3502" s="313"/>
      <c r="M3502" s="312">
        <f t="shared" si="74"/>
        <v>696.80000000000564</v>
      </c>
      <c r="N3502" s="443"/>
      <c r="O3502" s="443"/>
      <c r="P3502" s="443"/>
      <c r="Q3502" s="443"/>
      <c r="R3502" s="443"/>
      <c r="S3502" s="464"/>
      <c r="T3502" s="464"/>
      <c r="U3502" s="689"/>
      <c r="V3502" s="464"/>
      <c r="W3502" s="464"/>
    </row>
    <row r="3503" spans="1:23" ht="15">
      <c r="A3503" s="459" t="s">
        <v>871</v>
      </c>
      <c r="B3503" s="464" t="s">
        <v>863</v>
      </c>
      <c r="C3503" s="443"/>
      <c r="D3503" s="443"/>
      <c r="E3503" s="286" t="s">
        <v>285</v>
      </c>
      <c r="F3503" s="286" t="s">
        <v>285</v>
      </c>
      <c r="G3503" s="286" t="s">
        <v>285</v>
      </c>
      <c r="H3503" s="286">
        <v>218.59999999999127</v>
      </c>
      <c r="I3503" s="286">
        <v>74.5</v>
      </c>
      <c r="J3503" s="286">
        <v>377.34999999999491</v>
      </c>
      <c r="K3503" s="286"/>
      <c r="L3503" s="313"/>
      <c r="M3503" s="312">
        <f t="shared" si="74"/>
        <v>670.44999999998618</v>
      </c>
      <c r="N3503" s="443"/>
      <c r="O3503" s="443"/>
      <c r="P3503" s="443"/>
      <c r="Q3503" s="443"/>
      <c r="R3503" s="443"/>
      <c r="S3503" s="530"/>
      <c r="T3503" s="464"/>
      <c r="U3503" s="688"/>
      <c r="V3503" s="464"/>
      <c r="W3503" s="464"/>
    </row>
    <row r="3504" spans="1:23" ht="15">
      <c r="A3504" s="459" t="s">
        <v>872</v>
      </c>
      <c r="B3504" s="361" t="s">
        <v>1851</v>
      </c>
      <c r="C3504" s="446"/>
      <c r="D3504" s="446"/>
      <c r="E3504" s="286" t="s">
        <v>285</v>
      </c>
      <c r="F3504" s="286" t="s">
        <v>285</v>
      </c>
      <c r="G3504" s="286" t="s">
        <v>285</v>
      </c>
      <c r="H3504" s="286" t="s">
        <v>285</v>
      </c>
      <c r="I3504" s="286">
        <v>212.19999999999982</v>
      </c>
      <c r="J3504" s="286">
        <v>430.04999999999927</v>
      </c>
      <c r="K3504" s="286"/>
      <c r="L3504" s="313"/>
      <c r="M3504" s="312">
        <f t="shared" si="74"/>
        <v>642.24999999999909</v>
      </c>
      <c r="N3504" s="443"/>
      <c r="O3504" s="443"/>
      <c r="P3504" s="443"/>
      <c r="Q3504" s="443"/>
      <c r="R3504" s="443"/>
      <c r="S3504" s="530"/>
      <c r="T3504" s="464"/>
      <c r="U3504" s="686"/>
      <c r="V3504" s="464"/>
      <c r="W3504" s="464"/>
    </row>
    <row r="3505" spans="1:23" ht="15">
      <c r="A3505" s="459" t="s">
        <v>875</v>
      </c>
      <c r="B3505" s="361" t="s">
        <v>1850</v>
      </c>
      <c r="C3505" s="446"/>
      <c r="D3505" s="446"/>
      <c r="E3505" s="286" t="s">
        <v>285</v>
      </c>
      <c r="F3505" s="286" t="s">
        <v>285</v>
      </c>
      <c r="G3505" s="286" t="s">
        <v>285</v>
      </c>
      <c r="H3505" s="286" t="s">
        <v>285</v>
      </c>
      <c r="I3505" s="286">
        <v>180.39999999999964</v>
      </c>
      <c r="J3505" s="286">
        <v>461.15000000000146</v>
      </c>
      <c r="K3505" s="286"/>
      <c r="L3505" s="313"/>
      <c r="M3505" s="312">
        <f t="shared" si="74"/>
        <v>641.55000000000109</v>
      </c>
      <c r="N3505" s="443"/>
      <c r="O3505" s="443"/>
      <c r="P3505" s="443"/>
      <c r="Q3505" s="443"/>
      <c r="R3505" s="443"/>
      <c r="S3505" s="464"/>
      <c r="T3505" s="464"/>
      <c r="U3505" s="686"/>
      <c r="V3505" s="464"/>
      <c r="W3505" s="464"/>
    </row>
    <row r="3506" spans="1:23" ht="15">
      <c r="A3506" s="459" t="s">
        <v>1006</v>
      </c>
      <c r="B3506" s="530" t="s">
        <v>2256</v>
      </c>
      <c r="C3506" s="446"/>
      <c r="D3506" s="446"/>
      <c r="E3506" s="286" t="s">
        <v>285</v>
      </c>
      <c r="F3506" s="286" t="s">
        <v>285</v>
      </c>
      <c r="G3506" s="286" t="s">
        <v>285</v>
      </c>
      <c r="H3506" s="286" t="s">
        <v>285</v>
      </c>
      <c r="I3506" s="286" t="s">
        <v>285</v>
      </c>
      <c r="J3506" s="323">
        <v>626.299999999992</v>
      </c>
      <c r="K3506" s="323"/>
      <c r="L3506" s="313"/>
      <c r="M3506" s="312">
        <f t="shared" si="74"/>
        <v>626.299999999992</v>
      </c>
      <c r="N3506" s="443"/>
      <c r="O3506" s="443" t="s">
        <v>295</v>
      </c>
      <c r="P3506" s="443"/>
      <c r="Q3506" s="443"/>
      <c r="R3506" s="443"/>
      <c r="S3506" s="464"/>
      <c r="T3506" s="464"/>
      <c r="U3506" s="686"/>
      <c r="V3506" s="464"/>
      <c r="W3506" s="464"/>
    </row>
    <row r="3507" spans="1:23" ht="15">
      <c r="A3507" s="459" t="s">
        <v>1007</v>
      </c>
      <c r="B3507" s="343" t="s">
        <v>1859</v>
      </c>
      <c r="C3507" s="446"/>
      <c r="D3507" s="446"/>
      <c r="E3507" s="286" t="s">
        <v>285</v>
      </c>
      <c r="F3507" s="286" t="s">
        <v>285</v>
      </c>
      <c r="G3507" s="286" t="s">
        <v>285</v>
      </c>
      <c r="H3507" s="286" t="s">
        <v>285</v>
      </c>
      <c r="I3507" s="286">
        <v>171.50000000000091</v>
      </c>
      <c r="J3507" s="286">
        <v>448.99999999999636</v>
      </c>
      <c r="K3507" s="286"/>
      <c r="L3507" s="313"/>
      <c r="M3507" s="312">
        <f t="shared" si="74"/>
        <v>620.49999999999727</v>
      </c>
      <c r="N3507" s="443"/>
      <c r="O3507" s="443"/>
      <c r="P3507" s="443"/>
      <c r="Q3507" s="443"/>
      <c r="R3507" s="443"/>
      <c r="S3507" s="464"/>
      <c r="T3507" s="464"/>
      <c r="U3507" s="687"/>
      <c r="V3507" s="464"/>
      <c r="W3507" s="464"/>
    </row>
    <row r="3508" spans="1:23" ht="15">
      <c r="A3508" s="459" t="s">
        <v>1008</v>
      </c>
      <c r="B3508" s="361" t="s">
        <v>1853</v>
      </c>
      <c r="C3508" s="446"/>
      <c r="D3508" s="446"/>
      <c r="E3508" s="286" t="s">
        <v>285</v>
      </c>
      <c r="F3508" s="286" t="s">
        <v>285</v>
      </c>
      <c r="G3508" s="286" t="s">
        <v>285</v>
      </c>
      <c r="H3508" s="286" t="s">
        <v>285</v>
      </c>
      <c r="I3508" s="286">
        <v>49.000000000001819</v>
      </c>
      <c r="J3508" s="286">
        <v>566.04999999999927</v>
      </c>
      <c r="K3508" s="286"/>
      <c r="L3508" s="313"/>
      <c r="M3508" s="312">
        <f t="shared" si="74"/>
        <v>615.05000000000109</v>
      </c>
      <c r="N3508" s="443"/>
      <c r="O3508" s="443"/>
      <c r="P3508" s="443"/>
      <c r="Q3508" s="443"/>
      <c r="R3508" s="443"/>
      <c r="S3508" s="530"/>
      <c r="T3508" s="464"/>
      <c r="U3508" s="689"/>
      <c r="V3508" s="464"/>
      <c r="W3508" s="464"/>
    </row>
    <row r="3509" spans="1:23" ht="15">
      <c r="A3509" s="459" t="s">
        <v>1009</v>
      </c>
      <c r="B3509" s="361" t="s">
        <v>1857</v>
      </c>
      <c r="C3509" s="446"/>
      <c r="D3509" s="446"/>
      <c r="E3509" s="286" t="s">
        <v>285</v>
      </c>
      <c r="F3509" s="286" t="s">
        <v>285</v>
      </c>
      <c r="G3509" s="286" t="s">
        <v>285</v>
      </c>
      <c r="H3509" s="286" t="s">
        <v>285</v>
      </c>
      <c r="I3509" s="286">
        <v>20.999999999998181</v>
      </c>
      <c r="J3509" s="286">
        <v>590.99999999999636</v>
      </c>
      <c r="K3509" s="286"/>
      <c r="L3509" s="313"/>
      <c r="M3509" s="312">
        <f t="shared" si="74"/>
        <v>611.99999999999454</v>
      </c>
      <c r="N3509" s="443"/>
      <c r="O3509" s="443"/>
      <c r="P3509" s="443"/>
      <c r="Q3509" s="443"/>
      <c r="R3509" s="443"/>
      <c r="S3509" s="530"/>
      <c r="T3509" s="464"/>
      <c r="U3509" s="688"/>
      <c r="V3509" s="464"/>
      <c r="W3509" s="464"/>
    </row>
    <row r="3510" spans="1:23" ht="15">
      <c r="A3510" s="459" t="s">
        <v>1010</v>
      </c>
      <c r="B3510" s="530" t="s">
        <v>2245</v>
      </c>
      <c r="C3510" s="446"/>
      <c r="D3510" s="446"/>
      <c r="E3510" s="286" t="s">
        <v>285</v>
      </c>
      <c r="F3510" s="286" t="s">
        <v>285</v>
      </c>
      <c r="G3510" s="286" t="s">
        <v>285</v>
      </c>
      <c r="H3510" s="286" t="s">
        <v>285</v>
      </c>
      <c r="I3510" s="286" t="s">
        <v>285</v>
      </c>
      <c r="J3510" s="286">
        <v>597.49999999999272</v>
      </c>
      <c r="K3510" s="286"/>
      <c r="L3510" s="313"/>
      <c r="M3510" s="312">
        <f t="shared" ref="M3510:M3533" si="75">SUM(E3510:J3510)</f>
        <v>597.49999999999272</v>
      </c>
      <c r="N3510" s="443"/>
      <c r="O3510" s="443"/>
      <c r="P3510" s="443"/>
      <c r="Q3510" s="443"/>
      <c r="R3510" s="443"/>
      <c r="S3510" s="459"/>
      <c r="T3510" s="464"/>
      <c r="U3510" s="688"/>
      <c r="V3510" s="464"/>
      <c r="W3510" s="464"/>
    </row>
    <row r="3511" spans="1:23" ht="15">
      <c r="A3511" s="459" t="s">
        <v>1011</v>
      </c>
      <c r="B3511" s="530" t="s">
        <v>2237</v>
      </c>
      <c r="C3511" s="446"/>
      <c r="D3511" s="446"/>
      <c r="E3511" s="286" t="s">
        <v>285</v>
      </c>
      <c r="F3511" s="286" t="s">
        <v>285</v>
      </c>
      <c r="G3511" s="286" t="s">
        <v>285</v>
      </c>
      <c r="H3511" s="286" t="s">
        <v>285</v>
      </c>
      <c r="I3511" s="286" t="s">
        <v>285</v>
      </c>
      <c r="J3511" s="286">
        <v>594.79999999999927</v>
      </c>
      <c r="K3511" s="286"/>
      <c r="L3511" s="313"/>
      <c r="M3511" s="312">
        <f t="shared" si="75"/>
        <v>594.79999999999927</v>
      </c>
      <c r="N3511" s="443"/>
      <c r="O3511" s="443"/>
      <c r="P3511" s="443"/>
      <c r="Q3511" s="443"/>
      <c r="R3511" s="443"/>
      <c r="S3511" s="343"/>
      <c r="T3511" s="464"/>
      <c r="U3511" s="687"/>
      <c r="V3511" s="464"/>
      <c r="W3511" s="464"/>
    </row>
    <row r="3512" spans="1:23" ht="15">
      <c r="A3512" s="459" t="s">
        <v>1012</v>
      </c>
      <c r="B3512" s="464" t="s">
        <v>164</v>
      </c>
      <c r="C3512" s="443"/>
      <c r="D3512" s="443"/>
      <c r="E3512" s="286" t="s">
        <v>285</v>
      </c>
      <c r="F3512" s="286" t="s">
        <v>285</v>
      </c>
      <c r="G3512" s="303">
        <v>593.5</v>
      </c>
      <c r="H3512" s="286" t="s">
        <v>285</v>
      </c>
      <c r="I3512" s="286" t="s">
        <v>285</v>
      </c>
      <c r="J3512" s="286" t="s">
        <v>285</v>
      </c>
      <c r="K3512" s="286"/>
      <c r="L3512" s="313"/>
      <c r="M3512" s="312">
        <f t="shared" si="75"/>
        <v>593.5</v>
      </c>
      <c r="N3512" s="443"/>
      <c r="O3512" s="443" t="s">
        <v>288</v>
      </c>
      <c r="P3512" s="443"/>
      <c r="Q3512" s="443"/>
      <c r="R3512" s="446" t="s">
        <v>2041</v>
      </c>
      <c r="S3512" s="530"/>
      <c r="T3512" s="464"/>
      <c r="U3512" s="688"/>
      <c r="V3512" s="464"/>
      <c r="W3512" s="464"/>
    </row>
    <row r="3513" spans="1:23" ht="15">
      <c r="A3513" s="459" t="s">
        <v>1013</v>
      </c>
      <c r="B3513" s="530" t="s">
        <v>2242</v>
      </c>
      <c r="C3513" s="446"/>
      <c r="D3513" s="446"/>
      <c r="E3513" s="286" t="s">
        <v>285</v>
      </c>
      <c r="F3513" s="286" t="s">
        <v>285</v>
      </c>
      <c r="G3513" s="286" t="s">
        <v>285</v>
      </c>
      <c r="H3513" s="286" t="s">
        <v>285</v>
      </c>
      <c r="I3513" s="286" t="s">
        <v>285</v>
      </c>
      <c r="J3513" s="286">
        <v>551.15000000000146</v>
      </c>
      <c r="K3513" s="286"/>
      <c r="L3513" s="313"/>
      <c r="M3513" s="312">
        <f t="shared" si="75"/>
        <v>551.15000000000146</v>
      </c>
      <c r="N3513" s="443"/>
      <c r="O3513" s="443"/>
      <c r="P3513" s="443"/>
      <c r="Q3513" s="443"/>
      <c r="R3513" s="443"/>
      <c r="S3513" s="459"/>
      <c r="T3513" s="464"/>
      <c r="U3513" s="686"/>
      <c r="V3513" s="464"/>
      <c r="W3513" s="464"/>
    </row>
    <row r="3514" spans="1:23" ht="15">
      <c r="A3514" s="459" t="s">
        <v>1014</v>
      </c>
      <c r="B3514" s="361" t="s">
        <v>1841</v>
      </c>
      <c r="C3514" s="446"/>
      <c r="D3514" s="446"/>
      <c r="E3514" s="286" t="s">
        <v>285</v>
      </c>
      <c r="F3514" s="286" t="s">
        <v>285</v>
      </c>
      <c r="G3514" s="286" t="s">
        <v>285</v>
      </c>
      <c r="H3514" s="286" t="s">
        <v>285</v>
      </c>
      <c r="I3514" s="286">
        <v>235.40000000000146</v>
      </c>
      <c r="J3514" s="286">
        <v>293.40000000000327</v>
      </c>
      <c r="K3514" s="286"/>
      <c r="L3514" s="313"/>
      <c r="M3514" s="312">
        <f t="shared" si="75"/>
        <v>528.80000000000473</v>
      </c>
      <c r="N3514" s="443"/>
      <c r="O3514" s="443"/>
      <c r="P3514" s="443"/>
      <c r="Q3514" s="443"/>
      <c r="R3514" s="443"/>
      <c r="S3514" s="343"/>
      <c r="T3514" s="464"/>
      <c r="U3514" s="686"/>
      <c r="V3514" s="464"/>
      <c r="W3514" s="464"/>
    </row>
    <row r="3515" spans="1:23" ht="15">
      <c r="A3515" s="459" t="s">
        <v>1015</v>
      </c>
      <c r="B3515" s="530" t="s">
        <v>2241</v>
      </c>
      <c r="C3515" s="446"/>
      <c r="D3515" s="446"/>
      <c r="E3515" s="286" t="s">
        <v>285</v>
      </c>
      <c r="F3515" s="286" t="s">
        <v>285</v>
      </c>
      <c r="G3515" s="286" t="s">
        <v>285</v>
      </c>
      <c r="H3515" s="286" t="s">
        <v>285</v>
      </c>
      <c r="I3515" s="286" t="s">
        <v>285</v>
      </c>
      <c r="J3515" s="286">
        <v>525.85000000000582</v>
      </c>
      <c r="K3515" s="286"/>
      <c r="L3515" s="313"/>
      <c r="M3515" s="312">
        <f t="shared" si="75"/>
        <v>525.85000000000582</v>
      </c>
      <c r="N3515" s="443"/>
      <c r="O3515" s="443"/>
      <c r="P3515" s="443"/>
      <c r="Q3515" s="443"/>
      <c r="R3515" s="443"/>
      <c r="S3515" s="464"/>
      <c r="T3515" s="464"/>
      <c r="U3515" s="688"/>
      <c r="V3515" s="464"/>
      <c r="W3515" s="464"/>
    </row>
    <row r="3516" spans="1:23" ht="15">
      <c r="A3516" s="459" t="s">
        <v>1016</v>
      </c>
      <c r="B3516" s="464" t="s">
        <v>842</v>
      </c>
      <c r="C3516" s="443"/>
      <c r="D3516" s="443"/>
      <c r="E3516" s="286" t="s">
        <v>285</v>
      </c>
      <c r="F3516" s="286" t="s">
        <v>285</v>
      </c>
      <c r="G3516" s="286" t="s">
        <v>285</v>
      </c>
      <c r="H3516" s="286">
        <v>356.10000000000218</v>
      </c>
      <c r="I3516" s="286">
        <v>91.099999999999909</v>
      </c>
      <c r="J3516" s="286" t="s">
        <v>285</v>
      </c>
      <c r="K3516" s="286"/>
      <c r="L3516" s="313"/>
      <c r="M3516" s="312">
        <f t="shared" si="75"/>
        <v>447.20000000000209</v>
      </c>
      <c r="N3516" s="443"/>
      <c r="O3516" s="443"/>
      <c r="P3516" s="443"/>
      <c r="Q3516" s="443"/>
      <c r="R3516" s="443"/>
      <c r="S3516" s="464"/>
      <c r="T3516" s="464"/>
      <c r="U3516" s="688"/>
      <c r="V3516" s="464"/>
      <c r="W3516" s="464"/>
    </row>
    <row r="3517" spans="1:23" ht="15">
      <c r="A3517" s="459" t="s">
        <v>1017</v>
      </c>
      <c r="B3517" s="530" t="s">
        <v>2243</v>
      </c>
      <c r="C3517" s="446"/>
      <c r="D3517" s="446"/>
      <c r="E3517" s="286" t="s">
        <v>285</v>
      </c>
      <c r="F3517" s="286" t="s">
        <v>285</v>
      </c>
      <c r="G3517" s="286" t="s">
        <v>285</v>
      </c>
      <c r="H3517" s="286" t="s">
        <v>285</v>
      </c>
      <c r="I3517" s="286" t="s">
        <v>285</v>
      </c>
      <c r="J3517" s="286">
        <v>439.50000000000364</v>
      </c>
      <c r="K3517" s="286"/>
      <c r="L3517" s="313"/>
      <c r="M3517" s="312">
        <f t="shared" si="75"/>
        <v>439.50000000000364</v>
      </c>
      <c r="N3517" s="443"/>
      <c r="O3517" s="443"/>
      <c r="P3517" s="443"/>
      <c r="Q3517" s="443"/>
      <c r="R3517" s="443"/>
      <c r="S3517" s="530"/>
      <c r="T3517" s="464"/>
      <c r="U3517" s="686"/>
      <c r="V3517" s="464"/>
      <c r="W3517" s="464"/>
    </row>
    <row r="3518" spans="1:23" ht="15">
      <c r="A3518" s="459" t="s">
        <v>1018</v>
      </c>
      <c r="B3518" s="464" t="s">
        <v>817</v>
      </c>
      <c r="C3518" s="443"/>
      <c r="D3518" s="443"/>
      <c r="E3518" s="286" t="s">
        <v>285</v>
      </c>
      <c r="F3518" s="286" t="s">
        <v>285</v>
      </c>
      <c r="G3518" s="286" t="s">
        <v>285</v>
      </c>
      <c r="H3518" s="286">
        <v>324.00000000001091</v>
      </c>
      <c r="I3518" s="286">
        <v>101.69999999999891</v>
      </c>
      <c r="J3518" s="286" t="s">
        <v>285</v>
      </c>
      <c r="K3518" s="286"/>
      <c r="L3518" s="313"/>
      <c r="M3518" s="312">
        <f t="shared" si="75"/>
        <v>425.70000000000982</v>
      </c>
      <c r="N3518" s="443"/>
      <c r="O3518" s="443"/>
      <c r="P3518" s="443"/>
      <c r="Q3518" s="443"/>
      <c r="R3518" s="443"/>
      <c r="S3518" s="443"/>
      <c r="T3518" s="443"/>
      <c r="U3518" s="443"/>
      <c r="V3518" s="443"/>
      <c r="W3518" s="443"/>
    </row>
    <row r="3519" spans="1:23" ht="15">
      <c r="A3519" s="459" t="s">
        <v>1019</v>
      </c>
      <c r="B3519" s="530" t="s">
        <v>2246</v>
      </c>
      <c r="C3519" s="446"/>
      <c r="D3519" s="446"/>
      <c r="E3519" s="286" t="s">
        <v>285</v>
      </c>
      <c r="F3519" s="286" t="s">
        <v>285</v>
      </c>
      <c r="G3519" s="286" t="s">
        <v>285</v>
      </c>
      <c r="H3519" s="286" t="s">
        <v>285</v>
      </c>
      <c r="I3519" s="286" t="s">
        <v>285</v>
      </c>
      <c r="J3519" s="286">
        <v>424.25000000000364</v>
      </c>
      <c r="K3519" s="286"/>
      <c r="L3519" s="313"/>
      <c r="M3519" s="312">
        <f t="shared" si="75"/>
        <v>424.25000000000364</v>
      </c>
      <c r="N3519" s="443"/>
      <c r="O3519" s="443"/>
      <c r="P3519" s="443"/>
      <c r="Q3519" s="443"/>
      <c r="R3519" s="443"/>
      <c r="S3519" s="443"/>
      <c r="T3519" s="443"/>
      <c r="U3519" s="443"/>
      <c r="V3519" s="443"/>
      <c r="W3519" s="443"/>
    </row>
    <row r="3520" spans="1:23" ht="15">
      <c r="A3520" s="459" t="s">
        <v>1020</v>
      </c>
      <c r="B3520" s="361" t="s">
        <v>1842</v>
      </c>
      <c r="C3520" s="446"/>
      <c r="D3520" s="446"/>
      <c r="E3520" s="286" t="s">
        <v>285</v>
      </c>
      <c r="F3520" s="286" t="s">
        <v>285</v>
      </c>
      <c r="G3520" s="286" t="s">
        <v>285</v>
      </c>
      <c r="H3520" s="286" t="s">
        <v>285</v>
      </c>
      <c r="I3520" s="286">
        <v>68.099999999999454</v>
      </c>
      <c r="J3520" s="286">
        <v>341.60000000000218</v>
      </c>
      <c r="K3520" s="286"/>
      <c r="L3520" s="313"/>
      <c r="M3520" s="312">
        <f t="shared" si="75"/>
        <v>409.70000000000164</v>
      </c>
      <c r="N3520" s="443"/>
      <c r="O3520" s="443"/>
      <c r="P3520" s="443"/>
      <c r="Q3520" s="443"/>
      <c r="R3520" s="443"/>
      <c r="S3520" s="443"/>
      <c r="T3520" s="443"/>
      <c r="U3520" s="443"/>
      <c r="V3520" s="443"/>
      <c r="W3520" s="443"/>
    </row>
    <row r="3521" spans="1:23" ht="15">
      <c r="A3521" s="459" t="s">
        <v>1021</v>
      </c>
      <c r="B3521" s="530" t="s">
        <v>2244</v>
      </c>
      <c r="C3521" s="446"/>
      <c r="D3521" s="446"/>
      <c r="E3521" s="286" t="s">
        <v>285</v>
      </c>
      <c r="F3521" s="286" t="s">
        <v>285</v>
      </c>
      <c r="G3521" s="286" t="s">
        <v>285</v>
      </c>
      <c r="H3521" s="286" t="s">
        <v>285</v>
      </c>
      <c r="I3521" s="286" t="s">
        <v>285</v>
      </c>
      <c r="J3521" s="286">
        <v>409.59999999999854</v>
      </c>
      <c r="K3521" s="286"/>
      <c r="L3521" s="313"/>
      <c r="M3521" s="312">
        <f t="shared" si="75"/>
        <v>409.59999999999854</v>
      </c>
      <c r="N3521" s="443"/>
      <c r="O3521" s="443"/>
      <c r="P3521" s="443"/>
      <c r="Q3521" s="443"/>
      <c r="R3521" s="443"/>
      <c r="S3521" s="443"/>
      <c r="T3521" s="443"/>
      <c r="U3521" s="443"/>
      <c r="V3521" s="443"/>
      <c r="W3521" s="443"/>
    </row>
    <row r="3522" spans="1:23" ht="15">
      <c r="A3522" s="459" t="s">
        <v>1022</v>
      </c>
      <c r="B3522" s="361" t="s">
        <v>1873</v>
      </c>
      <c r="C3522" s="446"/>
      <c r="D3522" s="446"/>
      <c r="E3522" s="286" t="s">
        <v>285</v>
      </c>
      <c r="F3522" s="286" t="s">
        <v>285</v>
      </c>
      <c r="G3522" s="286" t="s">
        <v>285</v>
      </c>
      <c r="H3522" s="286" t="s">
        <v>285</v>
      </c>
      <c r="I3522" s="323">
        <v>393.50000000000091</v>
      </c>
      <c r="J3522" s="286" t="s">
        <v>285</v>
      </c>
      <c r="K3522" s="286"/>
      <c r="L3522" s="313"/>
      <c r="M3522" s="312">
        <f t="shared" si="75"/>
        <v>393.50000000000091</v>
      </c>
      <c r="N3522" s="443"/>
      <c r="O3522" s="443" t="s">
        <v>291</v>
      </c>
      <c r="P3522" s="443"/>
      <c r="Q3522" s="443"/>
      <c r="R3522" s="443"/>
      <c r="S3522" s="443"/>
      <c r="T3522" s="443"/>
      <c r="U3522" s="443"/>
      <c r="V3522" s="443"/>
      <c r="W3522" s="443"/>
    </row>
    <row r="3523" spans="1:23" ht="15">
      <c r="A3523" s="459" t="s">
        <v>1023</v>
      </c>
      <c r="B3523" s="361" t="s">
        <v>1845</v>
      </c>
      <c r="C3523" s="446"/>
      <c r="D3523" s="446"/>
      <c r="E3523" s="286" t="s">
        <v>285</v>
      </c>
      <c r="F3523" s="286" t="s">
        <v>285</v>
      </c>
      <c r="G3523" s="286" t="s">
        <v>285</v>
      </c>
      <c r="H3523" s="286" t="s">
        <v>285</v>
      </c>
      <c r="I3523" s="323">
        <v>365.59999999999991</v>
      </c>
      <c r="J3523" s="286" t="s">
        <v>285</v>
      </c>
      <c r="K3523" s="286"/>
      <c r="L3523" s="313"/>
      <c r="M3523" s="312">
        <f t="shared" si="75"/>
        <v>365.59999999999991</v>
      </c>
      <c r="N3523" s="443"/>
      <c r="O3523" s="443" t="s">
        <v>300</v>
      </c>
      <c r="P3523" s="443"/>
      <c r="Q3523" s="443"/>
      <c r="R3523" s="443"/>
      <c r="S3523" s="443"/>
      <c r="T3523" s="443"/>
      <c r="U3523" s="443"/>
      <c r="V3523" s="443"/>
      <c r="W3523" s="443"/>
    </row>
    <row r="3524" spans="1:23" ht="15">
      <c r="A3524" s="459" t="s">
        <v>1024</v>
      </c>
      <c r="B3524" s="361" t="s">
        <v>1855</v>
      </c>
      <c r="C3524" s="446"/>
      <c r="D3524" s="446"/>
      <c r="E3524" s="286" t="s">
        <v>285</v>
      </c>
      <c r="F3524" s="286" t="s">
        <v>285</v>
      </c>
      <c r="G3524" s="286" t="s">
        <v>285</v>
      </c>
      <c r="H3524" s="286" t="s">
        <v>285</v>
      </c>
      <c r="I3524" s="286">
        <v>340.89999999999873</v>
      </c>
      <c r="J3524" s="286" t="s">
        <v>285</v>
      </c>
      <c r="K3524" s="286"/>
      <c r="L3524" s="313"/>
      <c r="M3524" s="312">
        <f t="shared" si="75"/>
        <v>340.89999999999873</v>
      </c>
      <c r="N3524" s="443"/>
      <c r="O3524" s="443"/>
      <c r="P3524" s="443"/>
      <c r="Q3524" s="443"/>
      <c r="R3524" s="443"/>
      <c r="S3524" s="443"/>
      <c r="T3524" s="443"/>
      <c r="U3524" s="443"/>
      <c r="V3524" s="443"/>
      <c r="W3524" s="443"/>
    </row>
    <row r="3525" spans="1:23" ht="15">
      <c r="A3525" s="459" t="s">
        <v>1025</v>
      </c>
      <c r="B3525" s="464" t="s">
        <v>178</v>
      </c>
      <c r="C3525" s="443"/>
      <c r="D3525" s="443"/>
      <c r="E3525" s="286">
        <v>274.64999999999998</v>
      </c>
      <c r="F3525" s="286">
        <v>58.6</v>
      </c>
      <c r="G3525" s="286" t="s">
        <v>285</v>
      </c>
      <c r="H3525" s="286" t="s">
        <v>285</v>
      </c>
      <c r="I3525" s="286" t="s">
        <v>285</v>
      </c>
      <c r="J3525" s="286" t="s">
        <v>285</v>
      </c>
      <c r="K3525" s="286"/>
      <c r="L3525" s="313"/>
      <c r="M3525" s="312">
        <f t="shared" si="75"/>
        <v>333.25</v>
      </c>
      <c r="N3525" s="443"/>
      <c r="O3525" s="443"/>
      <c r="P3525" s="443"/>
      <c r="Q3525" s="443"/>
      <c r="R3525" s="443"/>
      <c r="S3525" s="443"/>
      <c r="T3525" s="443"/>
      <c r="U3525" s="443"/>
      <c r="V3525" s="443"/>
      <c r="W3525" s="443"/>
    </row>
    <row r="3526" spans="1:23" ht="15">
      <c r="A3526" s="459" t="s">
        <v>1026</v>
      </c>
      <c r="B3526" s="530" t="s">
        <v>2239</v>
      </c>
      <c r="C3526" s="446"/>
      <c r="D3526" s="446"/>
      <c r="E3526" s="286" t="s">
        <v>285</v>
      </c>
      <c r="F3526" s="286" t="s">
        <v>285</v>
      </c>
      <c r="G3526" s="286" t="s">
        <v>285</v>
      </c>
      <c r="H3526" s="286" t="s">
        <v>285</v>
      </c>
      <c r="I3526" s="286" t="s">
        <v>285</v>
      </c>
      <c r="J3526" s="286">
        <v>259.59999999999854</v>
      </c>
      <c r="K3526" s="286"/>
      <c r="L3526" s="313"/>
      <c r="M3526" s="312">
        <f t="shared" si="75"/>
        <v>259.59999999999854</v>
      </c>
      <c r="N3526" s="443"/>
      <c r="O3526" s="443"/>
      <c r="P3526" s="443"/>
      <c r="Q3526" s="443"/>
      <c r="R3526" s="443"/>
      <c r="S3526" s="443"/>
      <c r="T3526" s="443"/>
      <c r="U3526" s="443"/>
      <c r="V3526" s="443"/>
      <c r="W3526" s="443"/>
    </row>
    <row r="3527" spans="1:23" ht="15">
      <c r="A3527" s="459" t="s">
        <v>1027</v>
      </c>
      <c r="B3527" s="464" t="s">
        <v>847</v>
      </c>
      <c r="C3527" s="443"/>
      <c r="D3527" s="443"/>
      <c r="E3527" s="286" t="s">
        <v>285</v>
      </c>
      <c r="F3527" s="286" t="s">
        <v>285</v>
      </c>
      <c r="G3527" s="286" t="s">
        <v>285</v>
      </c>
      <c r="H3527" s="286">
        <v>254.20000000000073</v>
      </c>
      <c r="I3527" s="286" t="s">
        <v>285</v>
      </c>
      <c r="J3527" s="286" t="s">
        <v>285</v>
      </c>
      <c r="K3527" s="286"/>
      <c r="L3527" s="313"/>
      <c r="M3527" s="312">
        <f t="shared" si="75"/>
        <v>254.20000000000073</v>
      </c>
      <c r="N3527" s="443"/>
      <c r="O3527" s="443"/>
      <c r="P3527" s="443"/>
      <c r="Q3527" s="443"/>
      <c r="R3527" s="443"/>
      <c r="S3527" s="443"/>
      <c r="T3527" s="443"/>
      <c r="U3527" s="443"/>
      <c r="V3527" s="443"/>
      <c r="W3527" s="443"/>
    </row>
    <row r="3528" spans="1:23" ht="15">
      <c r="A3528" s="459" t="s">
        <v>1028</v>
      </c>
      <c r="B3528" s="361" t="s">
        <v>1848</v>
      </c>
      <c r="C3528" s="446"/>
      <c r="D3528" s="446"/>
      <c r="E3528" s="286" t="s">
        <v>285</v>
      </c>
      <c r="F3528" s="286" t="s">
        <v>285</v>
      </c>
      <c r="G3528" s="286" t="s">
        <v>285</v>
      </c>
      <c r="H3528" s="286" t="s">
        <v>285</v>
      </c>
      <c r="I3528" s="286">
        <v>244.69999999999891</v>
      </c>
      <c r="J3528" s="286" t="s">
        <v>285</v>
      </c>
      <c r="K3528" s="286"/>
      <c r="L3528" s="313"/>
      <c r="M3528" s="312">
        <f t="shared" si="75"/>
        <v>244.69999999999891</v>
      </c>
      <c r="N3528" s="443"/>
      <c r="O3528" s="443"/>
      <c r="P3528" s="443"/>
      <c r="Q3528" s="443"/>
      <c r="R3528" s="443"/>
      <c r="S3528" s="443"/>
      <c r="T3528" s="443"/>
      <c r="U3528" s="443"/>
      <c r="V3528" s="443"/>
      <c r="W3528" s="443"/>
    </row>
    <row r="3529" spans="1:23" ht="15">
      <c r="A3529" s="459" t="s">
        <v>1029</v>
      </c>
      <c r="B3529" s="464" t="s">
        <v>857</v>
      </c>
      <c r="C3529" s="443"/>
      <c r="D3529" s="443"/>
      <c r="E3529" s="286" t="s">
        <v>285</v>
      </c>
      <c r="F3529" s="286" t="s">
        <v>285</v>
      </c>
      <c r="G3529" s="286" t="s">
        <v>285</v>
      </c>
      <c r="H3529" s="286">
        <v>212.20000000000073</v>
      </c>
      <c r="I3529" s="286" t="s">
        <v>285</v>
      </c>
      <c r="J3529" s="286" t="s">
        <v>285</v>
      </c>
      <c r="K3529" s="286"/>
      <c r="L3529" s="313"/>
      <c r="M3529" s="312">
        <f t="shared" si="75"/>
        <v>212.20000000000073</v>
      </c>
      <c r="N3529" s="443"/>
      <c r="O3529" s="443"/>
      <c r="P3529" s="443"/>
      <c r="Q3529" s="443"/>
      <c r="R3529" s="443"/>
      <c r="S3529" s="443"/>
      <c r="T3529" s="443"/>
      <c r="U3529" s="443"/>
      <c r="V3529" s="443"/>
      <c r="W3529" s="443"/>
    </row>
    <row r="3530" spans="1:23" ht="15">
      <c r="A3530" s="459" t="s">
        <v>1030</v>
      </c>
      <c r="B3530" s="464" t="s">
        <v>179</v>
      </c>
      <c r="C3530" s="443"/>
      <c r="D3530" s="443"/>
      <c r="E3530" s="286">
        <v>208.5</v>
      </c>
      <c r="F3530" s="286" t="s">
        <v>285</v>
      </c>
      <c r="G3530" s="286" t="s">
        <v>285</v>
      </c>
      <c r="H3530" s="286" t="s">
        <v>285</v>
      </c>
      <c r="I3530" s="286" t="s">
        <v>285</v>
      </c>
      <c r="J3530" s="286" t="s">
        <v>285</v>
      </c>
      <c r="K3530" s="286"/>
      <c r="L3530" s="313"/>
      <c r="M3530" s="312">
        <f t="shared" si="75"/>
        <v>208.5</v>
      </c>
      <c r="N3530" s="443"/>
      <c r="O3530" s="443"/>
      <c r="P3530" s="443"/>
      <c r="Q3530" s="443"/>
      <c r="R3530" s="443"/>
      <c r="S3530" s="443"/>
      <c r="T3530" s="443"/>
      <c r="U3530" s="443"/>
      <c r="V3530" s="443"/>
      <c r="W3530" s="443"/>
    </row>
    <row r="3531" spans="1:23" ht="15">
      <c r="A3531" s="459" t="s">
        <v>1031</v>
      </c>
      <c r="B3531" s="530" t="s">
        <v>2238</v>
      </c>
      <c r="C3531" s="446"/>
      <c r="D3531" s="446"/>
      <c r="E3531" s="286" t="s">
        <v>285</v>
      </c>
      <c r="F3531" s="286" t="s">
        <v>285</v>
      </c>
      <c r="G3531" s="286" t="s">
        <v>285</v>
      </c>
      <c r="H3531" s="286" t="s">
        <v>285</v>
      </c>
      <c r="I3531" s="286" t="s">
        <v>285</v>
      </c>
      <c r="J3531" s="286">
        <v>164.99999999999636</v>
      </c>
      <c r="K3531" s="286"/>
      <c r="L3531" s="313"/>
      <c r="M3531" s="312">
        <f t="shared" si="75"/>
        <v>164.99999999999636</v>
      </c>
      <c r="N3531" s="443"/>
      <c r="O3531" s="443"/>
      <c r="P3531" s="443"/>
      <c r="Q3531" s="443"/>
      <c r="R3531" s="443"/>
      <c r="S3531" s="443"/>
      <c r="T3531" s="443"/>
      <c r="U3531" s="443"/>
      <c r="V3531" s="443"/>
      <c r="W3531" s="443"/>
    </row>
    <row r="3532" spans="1:23" ht="15">
      <c r="A3532" s="459" t="s">
        <v>1032</v>
      </c>
      <c r="B3532" s="343" t="s">
        <v>1837</v>
      </c>
      <c r="C3532" s="446"/>
      <c r="D3532" s="446"/>
      <c r="E3532" s="286" t="s">
        <v>285</v>
      </c>
      <c r="F3532" s="286" t="s">
        <v>285</v>
      </c>
      <c r="G3532" s="286" t="s">
        <v>285</v>
      </c>
      <c r="H3532" s="286" t="s">
        <v>285</v>
      </c>
      <c r="I3532" s="286">
        <v>106.10000000000127</v>
      </c>
      <c r="J3532" s="286" t="s">
        <v>285</v>
      </c>
      <c r="K3532" s="286"/>
      <c r="L3532" s="313"/>
      <c r="M3532" s="312">
        <f t="shared" si="75"/>
        <v>106.10000000000127</v>
      </c>
      <c r="N3532" s="443"/>
      <c r="O3532" s="443"/>
      <c r="P3532" s="443"/>
      <c r="Q3532" s="443"/>
      <c r="R3532" s="443"/>
      <c r="S3532" s="443"/>
      <c r="T3532" s="443"/>
      <c r="U3532" s="443"/>
      <c r="V3532" s="443"/>
      <c r="W3532" s="443"/>
    </row>
    <row r="3533" spans="1:23" ht="15">
      <c r="A3533" s="459" t="s">
        <v>1033</v>
      </c>
      <c r="B3533" s="361" t="s">
        <v>1847</v>
      </c>
      <c r="C3533" s="446"/>
      <c r="D3533" s="446"/>
      <c r="E3533" s="286" t="s">
        <v>285</v>
      </c>
      <c r="F3533" s="286" t="s">
        <v>285</v>
      </c>
      <c r="G3533" s="286" t="s">
        <v>285</v>
      </c>
      <c r="H3533" s="286" t="s">
        <v>285</v>
      </c>
      <c r="I3533" s="286">
        <v>102.20000000000027</v>
      </c>
      <c r="J3533" s="286" t="s">
        <v>285</v>
      </c>
      <c r="K3533" s="286"/>
      <c r="L3533" s="313"/>
      <c r="M3533" s="312">
        <f t="shared" si="75"/>
        <v>102.20000000000027</v>
      </c>
      <c r="N3533" s="443"/>
      <c r="O3533" s="443"/>
      <c r="P3533" s="443"/>
      <c r="Q3533" s="443"/>
      <c r="R3533" s="443"/>
      <c r="S3533" s="443"/>
      <c r="T3533" s="443"/>
      <c r="U3533" s="443"/>
      <c r="V3533" s="443"/>
      <c r="W3533" s="443"/>
    </row>
    <row r="3534" spans="1:23" ht="15">
      <c r="A3534" s="459"/>
      <c r="B3534" s="464"/>
      <c r="C3534" s="443"/>
      <c r="D3534" s="443"/>
      <c r="E3534" s="286"/>
      <c r="F3534" s="286"/>
      <c r="G3534" s="286"/>
      <c r="H3534" s="312"/>
      <c r="I3534" s="443"/>
      <c r="J3534" s="443"/>
      <c r="K3534" s="443"/>
      <c r="L3534" s="313"/>
      <c r="M3534" s="312"/>
      <c r="N3534" s="443"/>
      <c r="O3534" s="443"/>
      <c r="P3534" s="443"/>
      <c r="Q3534" s="443"/>
      <c r="R3534" s="443"/>
      <c r="S3534" s="443"/>
      <c r="T3534" s="443"/>
      <c r="U3534" s="443"/>
      <c r="V3534" s="443"/>
      <c r="W3534" s="443"/>
    </row>
    <row r="3535" spans="1:23" ht="15">
      <c r="A3535" s="459"/>
      <c r="B3535" s="464"/>
      <c r="C3535" s="443"/>
      <c r="D3535" s="443"/>
      <c r="E3535" s="286"/>
      <c r="F3535" s="443"/>
      <c r="G3535" s="443"/>
      <c r="H3535" s="443"/>
      <c r="I3535" s="443"/>
      <c r="J3535" s="443"/>
      <c r="K3535" s="443"/>
      <c r="L3535" s="313"/>
      <c r="M3535" s="313"/>
      <c r="N3535" s="443"/>
      <c r="O3535" s="443"/>
      <c r="P3535" s="443"/>
      <c r="Q3535" s="443"/>
      <c r="R3535" s="443"/>
      <c r="S3535" s="443"/>
      <c r="T3535" s="443"/>
      <c r="U3535" s="443"/>
      <c r="V3535" s="443"/>
      <c r="W3535" s="443"/>
    </row>
    <row r="3536" spans="1:23" ht="15">
      <c r="A3536" s="459"/>
      <c r="B3536" s="464"/>
      <c r="C3536" s="443"/>
      <c r="D3536" s="443"/>
      <c r="E3536" s="286"/>
      <c r="F3536" s="443"/>
      <c r="G3536" s="443"/>
      <c r="H3536" s="443"/>
      <c r="I3536" s="443"/>
      <c r="J3536" s="443"/>
      <c r="K3536" s="443"/>
      <c r="L3536" s="313"/>
      <c r="M3536" s="313"/>
      <c r="N3536" s="443"/>
      <c r="O3536" s="443"/>
      <c r="P3536" s="443"/>
      <c r="Q3536" s="443"/>
      <c r="R3536" s="443"/>
      <c r="S3536" s="443"/>
      <c r="T3536" s="443"/>
      <c r="U3536" s="443"/>
      <c r="V3536" s="443"/>
      <c r="W3536" s="443"/>
    </row>
    <row r="3537" spans="1:23" ht="25.5">
      <c r="A3537" s="30" t="s">
        <v>219</v>
      </c>
      <c r="B3537" s="443"/>
      <c r="C3537" s="443"/>
      <c r="D3537" s="443"/>
      <c r="E3537" s="443"/>
      <c r="F3537" s="443"/>
      <c r="G3537" s="443"/>
      <c r="H3537" s="443"/>
      <c r="I3537" s="443"/>
      <c r="J3537" s="443"/>
      <c r="K3537" s="443"/>
      <c r="L3537" s="313"/>
      <c r="M3537" s="313"/>
      <c r="N3537" s="443"/>
      <c r="O3537" s="443"/>
      <c r="P3537" s="443"/>
      <c r="Q3537" s="443"/>
      <c r="R3537" s="443"/>
      <c r="S3537" s="443"/>
      <c r="T3537" s="443"/>
      <c r="U3537" s="443"/>
      <c r="V3537" s="443"/>
      <c r="W3537" s="443"/>
    </row>
    <row r="3538" spans="1:23">
      <c r="A3538" s="443"/>
      <c r="B3538" s="443"/>
      <c r="C3538" s="443"/>
      <c r="D3538" s="443"/>
      <c r="E3538" s="443"/>
      <c r="F3538" s="443"/>
      <c r="G3538" s="443"/>
      <c r="H3538" s="443"/>
      <c r="I3538" s="443"/>
      <c r="J3538" s="443"/>
      <c r="K3538" s="443"/>
      <c r="L3538" s="313"/>
      <c r="M3538" s="313"/>
      <c r="N3538" s="443"/>
      <c r="O3538" s="443"/>
      <c r="P3538" s="443"/>
      <c r="Q3538" s="443"/>
      <c r="R3538" s="443"/>
      <c r="S3538" s="443"/>
      <c r="T3538" s="443"/>
      <c r="U3538" s="443"/>
      <c r="V3538" s="443"/>
      <c r="W3538" s="443"/>
    </row>
    <row r="3539" spans="1:23" ht="15">
      <c r="A3539" s="305"/>
      <c r="B3539" s="305"/>
      <c r="C3539" s="305"/>
      <c r="D3539" s="305"/>
      <c r="E3539" s="80">
        <v>2016</v>
      </c>
      <c r="F3539" s="80">
        <v>2017</v>
      </c>
      <c r="G3539" s="80">
        <v>2018</v>
      </c>
      <c r="H3539" s="80">
        <v>2019</v>
      </c>
      <c r="I3539" s="80">
        <v>2020</v>
      </c>
      <c r="J3539" s="80">
        <v>2021</v>
      </c>
      <c r="K3539" s="80">
        <v>2022</v>
      </c>
      <c r="L3539" s="313"/>
      <c r="M3539" s="89" t="s">
        <v>40</v>
      </c>
      <c r="N3539" s="443"/>
      <c r="O3539" s="443"/>
      <c r="P3539" s="443"/>
      <c r="Q3539" s="443"/>
      <c r="R3539" s="443"/>
      <c r="S3539" s="443"/>
      <c r="T3539" s="443"/>
      <c r="U3539" s="443"/>
      <c r="V3539" s="443"/>
      <c r="W3539" s="443"/>
    </row>
    <row r="3540" spans="1:23" ht="15">
      <c r="A3540" s="459" t="s">
        <v>0</v>
      </c>
      <c r="B3540" s="464" t="s">
        <v>33</v>
      </c>
      <c r="C3540" s="443"/>
      <c r="D3540" s="443"/>
      <c r="E3540" s="286" t="s">
        <v>186</v>
      </c>
      <c r="F3540" s="302">
        <v>476.4</v>
      </c>
      <c r="G3540" s="303">
        <v>571</v>
      </c>
      <c r="H3540" s="120">
        <v>549.19999999999345</v>
      </c>
      <c r="I3540" s="286">
        <v>0</v>
      </c>
      <c r="J3540" s="286">
        <v>0</v>
      </c>
      <c r="K3540" s="286"/>
      <c r="L3540" s="313"/>
      <c r="M3540" s="312">
        <f t="shared" ref="M3540:M3603" si="76">SUM(E3540:I3540)</f>
        <v>1596.5999999999935</v>
      </c>
      <c r="N3540" s="443"/>
      <c r="O3540" s="443" t="s">
        <v>1502</v>
      </c>
      <c r="P3540" s="443"/>
      <c r="Q3540" s="443"/>
      <c r="R3540" s="443" t="s">
        <v>2042</v>
      </c>
      <c r="S3540" s="327"/>
      <c r="T3540" s="464"/>
      <c r="U3540" s="464"/>
      <c r="V3540" s="556"/>
      <c r="W3540" s="443"/>
    </row>
    <row r="3541" spans="1:23" ht="15">
      <c r="A3541" s="459" t="s">
        <v>2</v>
      </c>
      <c r="B3541" s="464" t="s">
        <v>9</v>
      </c>
      <c r="C3541" s="443"/>
      <c r="D3541" s="443"/>
      <c r="E3541" s="286" t="s">
        <v>186</v>
      </c>
      <c r="F3541" s="286">
        <v>251.2</v>
      </c>
      <c r="G3541" s="301">
        <v>494.9</v>
      </c>
      <c r="H3541" s="120">
        <v>610.59999999999854</v>
      </c>
      <c r="I3541" s="286">
        <v>0</v>
      </c>
      <c r="J3541" s="286">
        <v>0</v>
      </c>
      <c r="K3541" s="286"/>
      <c r="L3541" s="313"/>
      <c r="M3541" s="312">
        <f t="shared" si="76"/>
        <v>1356.6999999999985</v>
      </c>
      <c r="N3541" s="443"/>
      <c r="O3541" s="443" t="s">
        <v>314</v>
      </c>
      <c r="P3541" s="443"/>
      <c r="Q3541" s="443"/>
      <c r="R3541" s="443"/>
      <c r="S3541" s="327"/>
      <c r="T3541" s="464"/>
      <c r="U3541" s="464"/>
      <c r="V3541" s="556"/>
      <c r="W3541" s="443"/>
    </row>
    <row r="3542" spans="1:23" ht="15">
      <c r="A3542" s="459" t="s">
        <v>3</v>
      </c>
      <c r="B3542" s="464" t="s">
        <v>142</v>
      </c>
      <c r="C3542" s="443"/>
      <c r="D3542" s="443"/>
      <c r="E3542" s="286" t="s">
        <v>186</v>
      </c>
      <c r="F3542" s="323">
        <v>417.1</v>
      </c>
      <c r="G3542" s="286">
        <v>184.8</v>
      </c>
      <c r="H3542" s="163">
        <v>702.39999999999418</v>
      </c>
      <c r="I3542" s="286">
        <v>0</v>
      </c>
      <c r="J3542" s="286">
        <v>0</v>
      </c>
      <c r="K3542" s="286"/>
      <c r="L3542" s="313"/>
      <c r="M3542" s="312">
        <f t="shared" si="76"/>
        <v>1304.2999999999943</v>
      </c>
      <c r="N3542" s="443"/>
      <c r="O3542" s="443" t="s">
        <v>377</v>
      </c>
      <c r="P3542" s="443"/>
      <c r="Q3542" s="443"/>
      <c r="R3542" s="443" t="s">
        <v>2042</v>
      </c>
      <c r="S3542" s="327"/>
      <c r="T3542" s="464"/>
      <c r="U3542" s="464"/>
      <c r="V3542" s="556"/>
      <c r="W3542" s="443"/>
    </row>
    <row r="3543" spans="1:23" ht="15">
      <c r="A3543" s="459" t="s">
        <v>5</v>
      </c>
      <c r="B3543" s="464" t="s">
        <v>11</v>
      </c>
      <c r="C3543" s="443"/>
      <c r="D3543" s="443"/>
      <c r="E3543" s="286" t="s">
        <v>186</v>
      </c>
      <c r="F3543" s="323">
        <v>416.1</v>
      </c>
      <c r="G3543" s="323">
        <v>335.1</v>
      </c>
      <c r="H3543" s="120">
        <v>540.20000000000073</v>
      </c>
      <c r="I3543" s="286">
        <v>0</v>
      </c>
      <c r="J3543" s="286">
        <v>0</v>
      </c>
      <c r="K3543" s="286"/>
      <c r="L3543" s="313"/>
      <c r="M3543" s="312">
        <f t="shared" si="76"/>
        <v>1291.4000000000008</v>
      </c>
      <c r="N3543" s="443"/>
      <c r="O3543" s="443" t="s">
        <v>380</v>
      </c>
      <c r="P3543" s="443"/>
      <c r="Q3543" s="443"/>
      <c r="R3543" s="443"/>
      <c r="S3543" s="327"/>
      <c r="T3543" s="464"/>
      <c r="U3543" s="464"/>
      <c r="V3543" s="556"/>
      <c r="W3543" s="443"/>
    </row>
    <row r="3544" spans="1:23" ht="15">
      <c r="A3544" s="459" t="s">
        <v>7</v>
      </c>
      <c r="B3544" s="464" t="s">
        <v>143</v>
      </c>
      <c r="C3544" s="443"/>
      <c r="D3544" s="443"/>
      <c r="E3544" s="286" t="s">
        <v>186</v>
      </c>
      <c r="F3544" s="323">
        <v>465.8</v>
      </c>
      <c r="G3544" s="302">
        <v>404.2</v>
      </c>
      <c r="H3544" s="312">
        <v>350.10000000000946</v>
      </c>
      <c r="I3544" s="286">
        <v>0</v>
      </c>
      <c r="J3544" s="286">
        <v>0</v>
      </c>
      <c r="K3544" s="286"/>
      <c r="L3544" s="313"/>
      <c r="M3544" s="312">
        <f t="shared" si="76"/>
        <v>1220.1000000000095</v>
      </c>
      <c r="N3544" s="443"/>
      <c r="O3544" s="443" t="s">
        <v>303</v>
      </c>
      <c r="P3544" s="443"/>
      <c r="Q3544" s="443"/>
      <c r="R3544" s="443"/>
      <c r="S3544" s="327"/>
      <c r="T3544" s="464"/>
      <c r="U3544" s="464"/>
      <c r="V3544" s="556"/>
      <c r="W3544" s="443"/>
    </row>
    <row r="3545" spans="1:23" ht="15">
      <c r="A3545" s="459" t="s">
        <v>8</v>
      </c>
      <c r="B3545" s="464" t="s">
        <v>141</v>
      </c>
      <c r="C3545" s="443"/>
      <c r="D3545" s="443"/>
      <c r="E3545" s="286" t="s">
        <v>186</v>
      </c>
      <c r="F3545" s="286">
        <v>387.2</v>
      </c>
      <c r="G3545" s="286">
        <v>262.10000000000002</v>
      </c>
      <c r="H3545" s="120">
        <v>558.09999999999491</v>
      </c>
      <c r="I3545" s="286">
        <v>0</v>
      </c>
      <c r="J3545" s="286">
        <v>0</v>
      </c>
      <c r="K3545" s="286"/>
      <c r="L3545" s="313"/>
      <c r="M3545" s="312">
        <f t="shared" si="76"/>
        <v>1207.3999999999949</v>
      </c>
      <c r="N3545" s="443"/>
      <c r="O3545" s="443" t="s">
        <v>294</v>
      </c>
      <c r="P3545" s="443"/>
      <c r="Q3545" s="443"/>
      <c r="R3545" s="443"/>
      <c r="S3545" s="327"/>
      <c r="T3545" s="464"/>
      <c r="U3545" s="464"/>
      <c r="V3545" s="556"/>
      <c r="W3545" s="443"/>
    </row>
    <row r="3546" spans="1:23" ht="15">
      <c r="A3546" s="459" t="s">
        <v>10</v>
      </c>
      <c r="B3546" s="464" t="s">
        <v>19</v>
      </c>
      <c r="C3546" s="443"/>
      <c r="D3546" s="443"/>
      <c r="E3546" s="286" t="s">
        <v>186</v>
      </c>
      <c r="F3546" s="323">
        <v>396.1</v>
      </c>
      <c r="G3546" s="286">
        <v>244</v>
      </c>
      <c r="H3546" s="312">
        <v>538.30000000000291</v>
      </c>
      <c r="I3546" s="286">
        <v>0</v>
      </c>
      <c r="J3546" s="286">
        <v>0</v>
      </c>
      <c r="K3546" s="286"/>
      <c r="L3546" s="313"/>
      <c r="M3546" s="312">
        <f t="shared" si="76"/>
        <v>1178.4000000000028</v>
      </c>
      <c r="N3546" s="443"/>
      <c r="O3546" s="443" t="s">
        <v>295</v>
      </c>
      <c r="P3546" s="443"/>
      <c r="Q3546" s="443"/>
      <c r="R3546" s="443"/>
      <c r="S3546" s="327"/>
      <c r="T3546" s="464"/>
      <c r="U3546" s="464"/>
      <c r="V3546" s="556"/>
      <c r="W3546" s="443"/>
    </row>
    <row r="3547" spans="1:23" ht="15">
      <c r="A3547" s="459" t="s">
        <v>12</v>
      </c>
      <c r="B3547" s="464" t="s">
        <v>25</v>
      </c>
      <c r="C3547" s="443"/>
      <c r="D3547" s="443"/>
      <c r="E3547" s="286" t="s">
        <v>186</v>
      </c>
      <c r="F3547" s="303">
        <v>499</v>
      </c>
      <c r="G3547" s="286">
        <v>267.10000000000002</v>
      </c>
      <c r="H3547" s="312">
        <v>405.80000000000291</v>
      </c>
      <c r="I3547" s="286">
        <v>0</v>
      </c>
      <c r="J3547" s="286">
        <v>0</v>
      </c>
      <c r="K3547" s="286"/>
      <c r="L3547" s="313"/>
      <c r="M3547" s="312">
        <f t="shared" si="76"/>
        <v>1171.9000000000028</v>
      </c>
      <c r="N3547" s="443"/>
      <c r="O3547" s="443" t="s">
        <v>288</v>
      </c>
      <c r="P3547" s="443"/>
      <c r="Q3547" s="443"/>
      <c r="R3547" s="443" t="s">
        <v>2042</v>
      </c>
      <c r="S3547" s="327"/>
      <c r="T3547" s="464"/>
      <c r="U3547" s="464"/>
      <c r="V3547" s="556"/>
      <c r="W3547" s="443"/>
    </row>
    <row r="3548" spans="1:23" ht="15">
      <c r="A3548" s="459" t="s">
        <v>14</v>
      </c>
      <c r="B3548" s="464" t="s">
        <v>27</v>
      </c>
      <c r="C3548" s="443"/>
      <c r="D3548" s="443"/>
      <c r="E3548" s="286" t="s">
        <v>186</v>
      </c>
      <c r="F3548" s="301">
        <v>497.2</v>
      </c>
      <c r="G3548" s="286">
        <v>228</v>
      </c>
      <c r="H3548" s="312">
        <v>399.70000000000073</v>
      </c>
      <c r="I3548" s="286">
        <v>0</v>
      </c>
      <c r="J3548" s="286">
        <v>0</v>
      </c>
      <c r="K3548" s="286"/>
      <c r="L3548" s="313"/>
      <c r="M3548" s="312">
        <f t="shared" si="76"/>
        <v>1124.9000000000008</v>
      </c>
      <c r="N3548" s="443"/>
      <c r="O3548" s="443" t="s">
        <v>307</v>
      </c>
      <c r="P3548" s="443"/>
      <c r="Q3548" s="443"/>
      <c r="R3548" s="443"/>
      <c r="S3548" s="327"/>
      <c r="T3548" s="464"/>
      <c r="U3548" s="464"/>
      <c r="V3548" s="556"/>
      <c r="W3548" s="443"/>
    </row>
    <row r="3549" spans="1:23" ht="15">
      <c r="A3549" s="459" t="s">
        <v>16</v>
      </c>
      <c r="B3549" s="464" t="s">
        <v>39</v>
      </c>
      <c r="C3549" s="443"/>
      <c r="D3549" s="443"/>
      <c r="E3549" s="286" t="s">
        <v>186</v>
      </c>
      <c r="F3549" s="286">
        <v>304.89999999999998</v>
      </c>
      <c r="G3549" s="323">
        <v>389.8</v>
      </c>
      <c r="H3549" s="312">
        <v>402.09999999999854</v>
      </c>
      <c r="I3549" s="286">
        <v>0</v>
      </c>
      <c r="J3549" s="286">
        <v>0</v>
      </c>
      <c r="K3549" s="286"/>
      <c r="L3549" s="313"/>
      <c r="M3549" s="312">
        <f t="shared" si="76"/>
        <v>1096.7999999999986</v>
      </c>
      <c r="N3549" s="443"/>
      <c r="O3549" s="443" t="s">
        <v>290</v>
      </c>
      <c r="P3549" s="443"/>
      <c r="Q3549" s="443"/>
      <c r="R3549" s="443"/>
      <c r="S3549" s="327"/>
      <c r="T3549" s="464"/>
      <c r="U3549" s="464"/>
      <c r="V3549" s="556"/>
      <c r="W3549" s="443"/>
    </row>
    <row r="3550" spans="1:23" ht="15">
      <c r="A3550" s="459" t="s">
        <v>18</v>
      </c>
      <c r="B3550" s="464" t="s">
        <v>31</v>
      </c>
      <c r="C3550" s="443"/>
      <c r="D3550" s="443"/>
      <c r="E3550" s="286" t="s">
        <v>186</v>
      </c>
      <c r="F3550" s="323">
        <v>425.5</v>
      </c>
      <c r="G3550" s="286">
        <v>155</v>
      </c>
      <c r="H3550" s="312">
        <v>502.09999999999127</v>
      </c>
      <c r="I3550" s="286">
        <v>0</v>
      </c>
      <c r="J3550" s="286">
        <v>0</v>
      </c>
      <c r="K3550" s="286"/>
      <c r="L3550" s="313"/>
      <c r="M3550" s="312">
        <f t="shared" si="76"/>
        <v>1082.5999999999913</v>
      </c>
      <c r="N3550" s="443"/>
      <c r="O3550" s="443" t="s">
        <v>304</v>
      </c>
      <c r="P3550" s="443"/>
      <c r="Q3550" s="443"/>
      <c r="R3550" s="443"/>
      <c r="S3550" s="327"/>
      <c r="T3550" s="464"/>
      <c r="U3550" s="464"/>
      <c r="V3550" s="556"/>
      <c r="W3550" s="443"/>
    </row>
    <row r="3551" spans="1:23" ht="15">
      <c r="A3551" s="459" t="s">
        <v>20</v>
      </c>
      <c r="B3551" s="464" t="s">
        <v>21</v>
      </c>
      <c r="C3551" s="443"/>
      <c r="D3551" s="443"/>
      <c r="E3551" s="286" t="s">
        <v>186</v>
      </c>
      <c r="F3551" s="286">
        <v>323.5</v>
      </c>
      <c r="G3551" s="286">
        <v>216.6</v>
      </c>
      <c r="H3551" s="312">
        <v>510.30000000000655</v>
      </c>
      <c r="I3551" s="286">
        <v>0</v>
      </c>
      <c r="J3551" s="286">
        <v>0</v>
      </c>
      <c r="K3551" s="286"/>
      <c r="L3551" s="313"/>
      <c r="M3551" s="312">
        <f t="shared" si="76"/>
        <v>1050.4000000000065</v>
      </c>
      <c r="N3551" s="443"/>
      <c r="O3551" s="443"/>
      <c r="P3551" s="443"/>
      <c r="Q3551" s="443"/>
      <c r="R3551" s="443"/>
      <c r="S3551" s="327"/>
      <c r="T3551" s="464"/>
      <c r="U3551" s="464"/>
      <c r="V3551" s="556"/>
      <c r="W3551" s="443"/>
    </row>
    <row r="3552" spans="1:23" ht="15">
      <c r="A3552" s="459" t="s">
        <v>22</v>
      </c>
      <c r="B3552" s="464" t="s">
        <v>17</v>
      </c>
      <c r="C3552" s="443"/>
      <c r="D3552" s="443"/>
      <c r="E3552" s="286" t="s">
        <v>186</v>
      </c>
      <c r="F3552" s="286">
        <v>330.9</v>
      </c>
      <c r="G3552" s="286">
        <v>192.4</v>
      </c>
      <c r="H3552" s="312">
        <v>523.89999999999782</v>
      </c>
      <c r="I3552" s="286">
        <v>0</v>
      </c>
      <c r="J3552" s="286">
        <v>0</v>
      </c>
      <c r="K3552" s="286"/>
      <c r="L3552" s="313"/>
      <c r="M3552" s="312">
        <f t="shared" si="76"/>
        <v>1047.1999999999978</v>
      </c>
      <c r="N3552" s="443"/>
      <c r="O3552" s="443"/>
      <c r="P3552" s="443"/>
      <c r="Q3552" s="443"/>
      <c r="R3552" s="443"/>
      <c r="S3552" s="327"/>
      <c r="T3552" s="464"/>
      <c r="U3552" s="464"/>
      <c r="V3552" s="556"/>
      <c r="W3552" s="443"/>
    </row>
    <row r="3553" spans="1:23" ht="15">
      <c r="A3553" s="459" t="s">
        <v>24</v>
      </c>
      <c r="B3553" s="464" t="s">
        <v>35</v>
      </c>
      <c r="C3553" s="443"/>
      <c r="D3553" s="443"/>
      <c r="E3553" s="286" t="s">
        <v>186</v>
      </c>
      <c r="F3553" s="323">
        <v>394</v>
      </c>
      <c r="G3553" s="323">
        <v>268.10000000000002</v>
      </c>
      <c r="H3553" s="312">
        <v>348.40000000000146</v>
      </c>
      <c r="I3553" s="286">
        <v>0</v>
      </c>
      <c r="J3553" s="286">
        <v>0</v>
      </c>
      <c r="K3553" s="286"/>
      <c r="L3553" s="313"/>
      <c r="M3553" s="312">
        <f t="shared" si="76"/>
        <v>1010.5000000000015</v>
      </c>
      <c r="N3553" s="443"/>
      <c r="O3553" s="443" t="s">
        <v>324</v>
      </c>
      <c r="P3553" s="443"/>
      <c r="Q3553" s="443"/>
      <c r="R3553" s="443"/>
      <c r="S3553" s="327"/>
      <c r="T3553" s="464"/>
      <c r="U3553" s="464"/>
      <c r="V3553" s="556"/>
      <c r="W3553" s="443"/>
    </row>
    <row r="3554" spans="1:23" ht="15">
      <c r="A3554" s="459" t="s">
        <v>26</v>
      </c>
      <c r="B3554" s="464" t="s">
        <v>6</v>
      </c>
      <c r="C3554" s="443"/>
      <c r="D3554" s="443"/>
      <c r="E3554" s="286" t="s">
        <v>186</v>
      </c>
      <c r="F3554" s="323">
        <v>426.1</v>
      </c>
      <c r="G3554" s="286">
        <v>116.8</v>
      </c>
      <c r="H3554" s="312">
        <v>366.60000000000946</v>
      </c>
      <c r="I3554" s="286">
        <v>0</v>
      </c>
      <c r="J3554" s="286">
        <v>0</v>
      </c>
      <c r="K3554" s="286"/>
      <c r="L3554" s="313"/>
      <c r="M3554" s="312">
        <f t="shared" si="76"/>
        <v>909.50000000000944</v>
      </c>
      <c r="N3554" s="443"/>
      <c r="O3554" s="443" t="s">
        <v>291</v>
      </c>
      <c r="P3554" s="443"/>
      <c r="Q3554" s="443"/>
      <c r="R3554" s="443"/>
      <c r="S3554" s="327"/>
      <c r="T3554" s="464"/>
      <c r="U3554" s="464"/>
      <c r="V3554" s="556"/>
      <c r="W3554" s="443"/>
    </row>
    <row r="3555" spans="1:23" ht="15">
      <c r="A3555" s="459" t="s">
        <v>28</v>
      </c>
      <c r="B3555" s="464" t="s">
        <v>37</v>
      </c>
      <c r="C3555" s="443"/>
      <c r="D3555" s="443"/>
      <c r="E3555" s="286" t="s">
        <v>186</v>
      </c>
      <c r="F3555" s="286">
        <v>161.9</v>
      </c>
      <c r="G3555" s="286">
        <v>217.2</v>
      </c>
      <c r="H3555" s="312">
        <v>499.80000000000655</v>
      </c>
      <c r="I3555" s="286">
        <v>0</v>
      </c>
      <c r="J3555" s="286">
        <v>0</v>
      </c>
      <c r="K3555" s="286"/>
      <c r="L3555" s="313"/>
      <c r="M3555" s="312">
        <f t="shared" si="76"/>
        <v>878.90000000000657</v>
      </c>
      <c r="N3555" s="443"/>
      <c r="O3555" s="443"/>
      <c r="P3555" s="443"/>
      <c r="Q3555" s="443"/>
      <c r="R3555" s="443"/>
      <c r="S3555" s="327"/>
      <c r="T3555" s="464"/>
      <c r="U3555" s="464"/>
      <c r="V3555" s="556"/>
      <c r="W3555" s="443"/>
    </row>
    <row r="3556" spans="1:23" ht="15">
      <c r="A3556" s="459" t="s">
        <v>30</v>
      </c>
      <c r="B3556" s="464" t="s">
        <v>13</v>
      </c>
      <c r="C3556" s="443"/>
      <c r="D3556" s="443"/>
      <c r="E3556" s="286" t="s">
        <v>186</v>
      </c>
      <c r="F3556" s="286">
        <v>280.5</v>
      </c>
      <c r="G3556" s="323">
        <v>288.8</v>
      </c>
      <c r="H3556" s="312">
        <v>214.00000000000728</v>
      </c>
      <c r="I3556" s="286">
        <v>0</v>
      </c>
      <c r="J3556" s="286">
        <v>0</v>
      </c>
      <c r="K3556" s="286"/>
      <c r="L3556" s="313"/>
      <c r="M3556" s="312">
        <f t="shared" si="76"/>
        <v>783.30000000000723</v>
      </c>
      <c r="N3556" s="443"/>
      <c r="O3556" s="443" t="s">
        <v>295</v>
      </c>
      <c r="P3556" s="443"/>
      <c r="Q3556" s="443"/>
      <c r="R3556" s="443"/>
      <c r="S3556" s="327"/>
      <c r="T3556" s="464"/>
      <c r="U3556" s="464"/>
      <c r="V3556" s="556"/>
      <c r="W3556" s="443"/>
    </row>
    <row r="3557" spans="1:23" ht="15">
      <c r="A3557" s="459" t="s">
        <v>32</v>
      </c>
      <c r="B3557" s="464" t="s">
        <v>1</v>
      </c>
      <c r="C3557" s="443"/>
      <c r="D3557" s="443"/>
      <c r="E3557" s="286" t="s">
        <v>186</v>
      </c>
      <c r="F3557" s="286">
        <v>339.2</v>
      </c>
      <c r="G3557" s="286">
        <v>260.39999999999998</v>
      </c>
      <c r="H3557" s="312">
        <v>96</v>
      </c>
      <c r="I3557" s="286">
        <v>0</v>
      </c>
      <c r="J3557" s="286">
        <v>0</v>
      </c>
      <c r="K3557" s="286"/>
      <c r="L3557" s="313"/>
      <c r="M3557" s="312">
        <f t="shared" si="76"/>
        <v>695.59999999999991</v>
      </c>
      <c r="N3557" s="443"/>
      <c r="O3557" s="443"/>
      <c r="P3557" s="443"/>
      <c r="Q3557" s="443"/>
      <c r="R3557" s="443"/>
      <c r="S3557" s="327"/>
      <c r="T3557" s="464"/>
      <c r="U3557" s="464"/>
      <c r="V3557" s="556"/>
      <c r="W3557" s="443"/>
    </row>
    <row r="3558" spans="1:23" ht="15">
      <c r="A3558" s="459" t="s">
        <v>34</v>
      </c>
      <c r="B3558" s="464" t="s">
        <v>154</v>
      </c>
      <c r="C3558" s="443"/>
      <c r="D3558" s="443"/>
      <c r="E3558" s="286" t="s">
        <v>186</v>
      </c>
      <c r="F3558" s="286" t="s">
        <v>285</v>
      </c>
      <c r="G3558" s="286">
        <v>247.7</v>
      </c>
      <c r="H3558" s="312">
        <v>442.59999999999854</v>
      </c>
      <c r="I3558" s="286">
        <v>0</v>
      </c>
      <c r="J3558" s="286">
        <v>0</v>
      </c>
      <c r="K3558" s="286"/>
      <c r="L3558" s="313"/>
      <c r="M3558" s="312">
        <f t="shared" si="76"/>
        <v>690.29999999999859</v>
      </c>
      <c r="N3558" s="443"/>
      <c r="O3558" s="443"/>
      <c r="P3558" s="443"/>
      <c r="Q3558" s="443"/>
      <c r="R3558" s="443"/>
      <c r="S3558" s="327"/>
      <c r="T3558" s="464"/>
      <c r="U3558" s="464"/>
      <c r="V3558" s="556"/>
      <c r="W3558" s="443"/>
    </row>
    <row r="3559" spans="1:23" ht="15">
      <c r="A3559" s="459" t="s">
        <v>36</v>
      </c>
      <c r="B3559" s="464" t="s">
        <v>155</v>
      </c>
      <c r="C3559" s="443"/>
      <c r="D3559" s="443"/>
      <c r="E3559" s="286" t="s">
        <v>186</v>
      </c>
      <c r="F3559" s="286" t="s">
        <v>285</v>
      </c>
      <c r="G3559" s="286">
        <v>33.4</v>
      </c>
      <c r="H3559" s="120">
        <v>619.29999999999927</v>
      </c>
      <c r="I3559" s="286">
        <v>0</v>
      </c>
      <c r="J3559" s="286">
        <v>0</v>
      </c>
      <c r="K3559" s="286"/>
      <c r="L3559" s="313"/>
      <c r="M3559" s="312">
        <f t="shared" si="76"/>
        <v>652.69999999999925</v>
      </c>
      <c r="N3559" s="443"/>
      <c r="O3559" s="443" t="s">
        <v>290</v>
      </c>
      <c r="P3559" s="443"/>
      <c r="Q3559" s="443"/>
      <c r="R3559" s="443"/>
      <c r="S3559" s="327"/>
      <c r="T3559" s="464"/>
      <c r="U3559" s="464"/>
      <c r="V3559" s="556"/>
      <c r="W3559" s="443"/>
    </row>
    <row r="3560" spans="1:23" ht="15">
      <c r="A3560" s="459" t="s">
        <v>38</v>
      </c>
      <c r="B3560" s="464" t="s">
        <v>873</v>
      </c>
      <c r="C3560" s="443"/>
      <c r="D3560" s="443"/>
      <c r="E3560" s="286" t="s">
        <v>186</v>
      </c>
      <c r="F3560" s="286" t="s">
        <v>285</v>
      </c>
      <c r="G3560" s="286" t="s">
        <v>285</v>
      </c>
      <c r="H3560" s="164">
        <v>645.700000000008</v>
      </c>
      <c r="I3560" s="286">
        <v>0</v>
      </c>
      <c r="J3560" s="286">
        <v>0</v>
      </c>
      <c r="K3560" s="286"/>
      <c r="L3560" s="313"/>
      <c r="M3560" s="312">
        <f t="shared" si="76"/>
        <v>645.700000000008</v>
      </c>
      <c r="N3560" s="443"/>
      <c r="O3560" s="443" t="s">
        <v>307</v>
      </c>
      <c r="P3560" s="443"/>
      <c r="Q3560" s="443"/>
      <c r="R3560" s="443"/>
      <c r="S3560" s="327"/>
      <c r="T3560" s="464"/>
      <c r="U3560" s="464"/>
      <c r="V3560" s="556"/>
      <c r="W3560" s="443"/>
    </row>
    <row r="3561" spans="1:23" ht="15">
      <c r="A3561" s="459" t="s">
        <v>145</v>
      </c>
      <c r="B3561" s="464" t="s">
        <v>819</v>
      </c>
      <c r="C3561" s="443"/>
      <c r="D3561" s="443"/>
      <c r="E3561" s="286" t="s">
        <v>186</v>
      </c>
      <c r="F3561" s="286" t="s">
        <v>285</v>
      </c>
      <c r="G3561" s="286" t="s">
        <v>285</v>
      </c>
      <c r="H3561" s="165">
        <v>635.19999999998981</v>
      </c>
      <c r="I3561" s="286">
        <v>0</v>
      </c>
      <c r="J3561" s="286">
        <v>0</v>
      </c>
      <c r="K3561" s="286"/>
      <c r="L3561" s="313"/>
      <c r="M3561" s="312">
        <f t="shared" si="76"/>
        <v>635.19999999998981</v>
      </c>
      <c r="N3561" s="443"/>
      <c r="O3561" s="443" t="s">
        <v>289</v>
      </c>
      <c r="P3561" s="443"/>
      <c r="Q3561" s="443"/>
      <c r="R3561" s="443"/>
      <c r="S3561" s="327"/>
      <c r="T3561" s="464"/>
      <c r="U3561" s="464"/>
      <c r="V3561" s="556"/>
      <c r="W3561" s="443"/>
    </row>
    <row r="3562" spans="1:23" ht="15">
      <c r="A3562" s="459" t="s">
        <v>146</v>
      </c>
      <c r="B3562" s="464" t="s">
        <v>144</v>
      </c>
      <c r="C3562" s="443"/>
      <c r="D3562" s="443"/>
      <c r="E3562" s="286" t="s">
        <v>186</v>
      </c>
      <c r="F3562" s="286">
        <v>276.7</v>
      </c>
      <c r="G3562" s="286">
        <v>124.8</v>
      </c>
      <c r="H3562" s="312">
        <v>202.80000000000291</v>
      </c>
      <c r="I3562" s="286">
        <v>0</v>
      </c>
      <c r="J3562" s="286">
        <v>0</v>
      </c>
      <c r="K3562" s="286"/>
      <c r="L3562" s="313"/>
      <c r="M3562" s="312">
        <f t="shared" si="76"/>
        <v>604.30000000000291</v>
      </c>
      <c r="N3562" s="443"/>
      <c r="O3562" s="443"/>
      <c r="P3562" s="443"/>
      <c r="Q3562" s="443"/>
      <c r="R3562" s="443"/>
      <c r="S3562" s="327"/>
      <c r="T3562" s="464"/>
      <c r="U3562" s="464"/>
      <c r="V3562" s="556"/>
      <c r="W3562" s="443"/>
    </row>
    <row r="3563" spans="1:23" ht="15">
      <c r="A3563" s="459" t="s">
        <v>147</v>
      </c>
      <c r="B3563" s="464" t="s">
        <v>153</v>
      </c>
      <c r="C3563" s="443"/>
      <c r="D3563" s="443"/>
      <c r="E3563" s="286" t="s">
        <v>186</v>
      </c>
      <c r="F3563" s="286" t="s">
        <v>285</v>
      </c>
      <c r="G3563" s="323">
        <v>355.7</v>
      </c>
      <c r="H3563" s="312">
        <v>241.10000000000946</v>
      </c>
      <c r="I3563" s="286">
        <v>0</v>
      </c>
      <c r="J3563" s="286">
        <v>0</v>
      </c>
      <c r="K3563" s="286"/>
      <c r="L3563" s="313"/>
      <c r="M3563" s="312">
        <f t="shared" si="76"/>
        <v>596.8000000000095</v>
      </c>
      <c r="N3563" s="443"/>
      <c r="O3563" s="443" t="s">
        <v>291</v>
      </c>
      <c r="P3563" s="443"/>
      <c r="Q3563" s="443"/>
      <c r="R3563" s="443"/>
      <c r="S3563" s="327"/>
      <c r="T3563" s="464"/>
      <c r="U3563" s="464"/>
      <c r="V3563" s="556"/>
      <c r="W3563" s="443"/>
    </row>
    <row r="3564" spans="1:23" ht="15">
      <c r="A3564" s="459" t="s">
        <v>151</v>
      </c>
      <c r="B3564" s="464" t="s">
        <v>835</v>
      </c>
      <c r="C3564" s="443"/>
      <c r="D3564" s="443"/>
      <c r="E3564" s="286" t="s">
        <v>186</v>
      </c>
      <c r="F3564" s="286" t="s">
        <v>285</v>
      </c>
      <c r="G3564" s="286" t="s">
        <v>285</v>
      </c>
      <c r="H3564" s="120">
        <v>576.90000000000146</v>
      </c>
      <c r="I3564" s="286">
        <v>0</v>
      </c>
      <c r="J3564" s="286">
        <v>0</v>
      </c>
      <c r="K3564" s="286"/>
      <c r="L3564" s="313"/>
      <c r="M3564" s="312">
        <f t="shared" si="76"/>
        <v>576.90000000000146</v>
      </c>
      <c r="N3564" s="443"/>
      <c r="O3564" s="443" t="s">
        <v>304</v>
      </c>
      <c r="P3564" s="443"/>
      <c r="Q3564" s="443"/>
      <c r="R3564" s="443"/>
      <c r="S3564" s="327"/>
      <c r="T3564" s="464"/>
      <c r="U3564" s="464"/>
      <c r="V3564" s="556"/>
      <c r="W3564" s="443"/>
    </row>
    <row r="3565" spans="1:23" ht="15">
      <c r="A3565" s="459" t="s">
        <v>157</v>
      </c>
      <c r="B3565" s="464" t="s">
        <v>821</v>
      </c>
      <c r="C3565" s="443"/>
      <c r="D3565" s="443"/>
      <c r="E3565" s="286" t="s">
        <v>186</v>
      </c>
      <c r="F3565" s="286" t="s">
        <v>285</v>
      </c>
      <c r="G3565" s="286" t="s">
        <v>285</v>
      </c>
      <c r="H3565" s="120">
        <v>558.80000000001019</v>
      </c>
      <c r="I3565" s="286">
        <v>0</v>
      </c>
      <c r="J3565" s="286">
        <v>0</v>
      </c>
      <c r="K3565" s="286"/>
      <c r="L3565" s="313"/>
      <c r="M3565" s="312">
        <f t="shared" si="76"/>
        <v>558.80000000001019</v>
      </c>
      <c r="N3565" s="443"/>
      <c r="O3565" s="443" t="s">
        <v>299</v>
      </c>
      <c r="P3565" s="443"/>
      <c r="Q3565" s="443"/>
      <c r="R3565" s="443"/>
      <c r="S3565" s="327"/>
      <c r="T3565" s="464"/>
      <c r="U3565" s="464"/>
      <c r="V3565" s="556"/>
      <c r="W3565" s="443"/>
    </row>
    <row r="3566" spans="1:23" ht="15">
      <c r="A3566" s="459" t="s">
        <v>159</v>
      </c>
      <c r="B3566" s="464" t="s">
        <v>836</v>
      </c>
      <c r="C3566" s="443"/>
      <c r="D3566" s="443"/>
      <c r="E3566" s="286" t="s">
        <v>186</v>
      </c>
      <c r="F3566" s="286" t="s">
        <v>285</v>
      </c>
      <c r="G3566" s="286" t="s">
        <v>285</v>
      </c>
      <c r="H3566" s="312">
        <v>535.19999999999345</v>
      </c>
      <c r="I3566" s="286">
        <v>0</v>
      </c>
      <c r="J3566" s="286">
        <v>0</v>
      </c>
      <c r="K3566" s="286"/>
      <c r="L3566" s="313"/>
      <c r="M3566" s="312">
        <f t="shared" si="76"/>
        <v>535.19999999999345</v>
      </c>
      <c r="N3566" s="443"/>
      <c r="O3566" s="443"/>
      <c r="P3566" s="443"/>
      <c r="Q3566" s="443"/>
      <c r="R3566" s="443"/>
      <c r="S3566" s="327"/>
      <c r="T3566" s="464"/>
      <c r="U3566" s="464"/>
      <c r="V3566" s="556"/>
      <c r="W3566" s="443"/>
    </row>
    <row r="3567" spans="1:23" ht="15">
      <c r="A3567" s="459" t="s">
        <v>160</v>
      </c>
      <c r="B3567" s="464" t="s">
        <v>856</v>
      </c>
      <c r="C3567" s="443"/>
      <c r="D3567" s="443"/>
      <c r="E3567" s="286" t="s">
        <v>186</v>
      </c>
      <c r="F3567" s="286" t="s">
        <v>285</v>
      </c>
      <c r="G3567" s="286" t="s">
        <v>285</v>
      </c>
      <c r="H3567" s="312">
        <v>530.19999999998981</v>
      </c>
      <c r="I3567" s="286">
        <v>0</v>
      </c>
      <c r="J3567" s="286">
        <v>0</v>
      </c>
      <c r="K3567" s="286"/>
      <c r="L3567" s="313"/>
      <c r="M3567" s="312">
        <f t="shared" si="76"/>
        <v>530.19999999998981</v>
      </c>
      <c r="N3567" s="443"/>
      <c r="O3567" s="443"/>
      <c r="P3567" s="443"/>
      <c r="Q3567" s="443"/>
      <c r="R3567" s="443"/>
      <c r="S3567" s="327"/>
      <c r="T3567" s="464"/>
      <c r="U3567" s="464"/>
      <c r="V3567" s="556"/>
      <c r="W3567" s="443"/>
    </row>
    <row r="3568" spans="1:23" ht="15">
      <c r="A3568" s="459" t="s">
        <v>161</v>
      </c>
      <c r="B3568" s="464" t="s">
        <v>15</v>
      </c>
      <c r="C3568" s="443"/>
      <c r="D3568" s="443"/>
      <c r="E3568" s="286" t="s">
        <v>186</v>
      </c>
      <c r="F3568" s="286">
        <v>391.8</v>
      </c>
      <c r="G3568" s="286">
        <v>59.6</v>
      </c>
      <c r="H3568" s="312">
        <v>58</v>
      </c>
      <c r="I3568" s="286">
        <v>0</v>
      </c>
      <c r="J3568" s="286">
        <v>0</v>
      </c>
      <c r="K3568" s="286"/>
      <c r="L3568" s="313"/>
      <c r="M3568" s="312">
        <f t="shared" si="76"/>
        <v>509.40000000000003</v>
      </c>
      <c r="N3568" s="443"/>
      <c r="O3568" s="443"/>
      <c r="P3568" s="443"/>
      <c r="Q3568" s="443"/>
      <c r="R3568" s="443"/>
      <c r="S3568" s="327"/>
      <c r="T3568" s="464"/>
      <c r="U3568" s="464"/>
      <c r="V3568" s="556"/>
      <c r="W3568" s="443"/>
    </row>
    <row r="3569" spans="1:23" ht="15">
      <c r="A3569" s="459" t="s">
        <v>163</v>
      </c>
      <c r="B3569" s="464" t="s">
        <v>806</v>
      </c>
      <c r="C3569" s="443"/>
      <c r="D3569" s="443"/>
      <c r="E3569" s="286" t="s">
        <v>186</v>
      </c>
      <c r="F3569" s="286" t="s">
        <v>285</v>
      </c>
      <c r="G3569" s="286" t="s">
        <v>285</v>
      </c>
      <c r="H3569" s="312">
        <v>494.40000000000146</v>
      </c>
      <c r="I3569" s="286">
        <v>0</v>
      </c>
      <c r="J3569" s="286">
        <v>0</v>
      </c>
      <c r="K3569" s="286"/>
      <c r="L3569" s="313"/>
      <c r="M3569" s="312">
        <f t="shared" si="76"/>
        <v>494.40000000000146</v>
      </c>
      <c r="N3569" s="443"/>
      <c r="O3569" s="443"/>
      <c r="P3569" s="443"/>
      <c r="Q3569" s="443"/>
      <c r="R3569" s="443"/>
      <c r="S3569" s="327"/>
      <c r="T3569" s="464"/>
      <c r="U3569" s="464"/>
      <c r="V3569" s="556"/>
      <c r="W3569" s="443"/>
    </row>
    <row r="3570" spans="1:23" ht="15">
      <c r="A3570" s="459" t="s">
        <v>281</v>
      </c>
      <c r="B3570" s="464" t="s">
        <v>156</v>
      </c>
      <c r="C3570" s="443"/>
      <c r="D3570" s="443"/>
      <c r="E3570" s="286" t="s">
        <v>186</v>
      </c>
      <c r="F3570" s="286" t="s">
        <v>285</v>
      </c>
      <c r="G3570" s="323">
        <v>363</v>
      </c>
      <c r="H3570" s="312">
        <v>128.5</v>
      </c>
      <c r="I3570" s="286">
        <v>0</v>
      </c>
      <c r="J3570" s="286">
        <v>0</v>
      </c>
      <c r="K3570" s="286"/>
      <c r="L3570" s="313"/>
      <c r="M3570" s="312">
        <f t="shared" si="76"/>
        <v>491.5</v>
      </c>
      <c r="N3570" s="443"/>
      <c r="O3570" s="443"/>
      <c r="P3570" s="443"/>
      <c r="Q3570" s="443"/>
      <c r="R3570" s="443"/>
      <c r="S3570" s="327"/>
      <c r="T3570" s="464"/>
      <c r="U3570" s="464"/>
      <c r="V3570" s="556"/>
      <c r="W3570" s="443"/>
    </row>
    <row r="3571" spans="1:23" ht="15">
      <c r="A3571" s="459" t="s">
        <v>282</v>
      </c>
      <c r="B3571" s="464" t="s">
        <v>822</v>
      </c>
      <c r="C3571" s="443"/>
      <c r="D3571" s="443"/>
      <c r="E3571" s="286" t="s">
        <v>186</v>
      </c>
      <c r="F3571" s="286" t="s">
        <v>285</v>
      </c>
      <c r="G3571" s="286" t="s">
        <v>285</v>
      </c>
      <c r="H3571" s="312">
        <v>482.89999999999418</v>
      </c>
      <c r="I3571" s="286">
        <v>0</v>
      </c>
      <c r="J3571" s="286">
        <v>0</v>
      </c>
      <c r="K3571" s="286"/>
      <c r="L3571" s="313"/>
      <c r="M3571" s="312">
        <f t="shared" si="76"/>
        <v>482.89999999999418</v>
      </c>
      <c r="N3571" s="443"/>
      <c r="O3571" s="443"/>
      <c r="P3571" s="443"/>
      <c r="Q3571" s="443"/>
      <c r="R3571" s="443"/>
      <c r="S3571" s="327"/>
      <c r="T3571" s="464"/>
      <c r="U3571" s="464"/>
      <c r="V3571" s="556"/>
      <c r="W3571" s="443"/>
    </row>
    <row r="3572" spans="1:23" ht="15">
      <c r="A3572" s="459" t="s">
        <v>283</v>
      </c>
      <c r="B3572" s="464" t="s">
        <v>855</v>
      </c>
      <c r="C3572" s="443"/>
      <c r="D3572" s="443"/>
      <c r="E3572" s="286" t="s">
        <v>186</v>
      </c>
      <c r="F3572" s="286" t="s">
        <v>285</v>
      </c>
      <c r="G3572" s="286" t="s">
        <v>285</v>
      </c>
      <c r="H3572" s="312">
        <v>475.30000000001019</v>
      </c>
      <c r="I3572" s="286">
        <v>0</v>
      </c>
      <c r="J3572" s="286">
        <v>0</v>
      </c>
      <c r="K3572" s="286"/>
      <c r="L3572" s="313"/>
      <c r="M3572" s="312">
        <f t="shared" si="76"/>
        <v>475.30000000001019</v>
      </c>
      <c r="N3572" s="443"/>
      <c r="O3572" s="443"/>
      <c r="P3572" s="443"/>
      <c r="Q3572" s="443"/>
      <c r="R3572" s="443"/>
      <c r="S3572" s="327"/>
      <c r="T3572" s="464"/>
      <c r="U3572" s="464"/>
      <c r="V3572" s="556"/>
      <c r="W3572" s="443"/>
    </row>
    <row r="3573" spans="1:23" ht="15">
      <c r="A3573" s="459" t="s">
        <v>284</v>
      </c>
      <c r="B3573" s="464" t="s">
        <v>817</v>
      </c>
      <c r="C3573" s="443"/>
      <c r="D3573" s="443"/>
      <c r="E3573" s="286" t="s">
        <v>186</v>
      </c>
      <c r="F3573" s="286" t="s">
        <v>285</v>
      </c>
      <c r="G3573" s="286" t="s">
        <v>285</v>
      </c>
      <c r="H3573" s="312">
        <v>460.50000000001091</v>
      </c>
      <c r="I3573" s="286">
        <v>0</v>
      </c>
      <c r="J3573" s="286">
        <v>0</v>
      </c>
      <c r="K3573" s="286"/>
      <c r="L3573" s="313"/>
      <c r="M3573" s="312">
        <f t="shared" si="76"/>
        <v>460.50000000001091</v>
      </c>
      <c r="N3573" s="443"/>
      <c r="O3573" s="443"/>
      <c r="P3573" s="443"/>
      <c r="Q3573" s="443"/>
      <c r="R3573" s="443"/>
      <c r="S3573" s="327"/>
      <c r="T3573" s="464"/>
      <c r="U3573" s="464"/>
      <c r="V3573" s="556"/>
      <c r="W3573" s="443"/>
    </row>
    <row r="3574" spans="1:23" ht="15">
      <c r="A3574" s="459" t="s">
        <v>808</v>
      </c>
      <c r="B3574" s="464" t="s">
        <v>162</v>
      </c>
      <c r="C3574" s="443"/>
      <c r="D3574" s="443"/>
      <c r="E3574" s="286" t="s">
        <v>186</v>
      </c>
      <c r="F3574" s="286" t="s">
        <v>285</v>
      </c>
      <c r="G3574" s="286">
        <v>112.3</v>
      </c>
      <c r="H3574" s="312">
        <v>347.90000000000146</v>
      </c>
      <c r="I3574" s="286">
        <v>0</v>
      </c>
      <c r="J3574" s="286">
        <v>0</v>
      </c>
      <c r="K3574" s="286"/>
      <c r="L3574" s="313"/>
      <c r="M3574" s="312">
        <f t="shared" si="76"/>
        <v>460.20000000000147</v>
      </c>
      <c r="N3574" s="443"/>
      <c r="O3574" s="443"/>
      <c r="P3574" s="443"/>
      <c r="Q3574" s="443"/>
      <c r="R3574" s="443"/>
      <c r="S3574" s="327"/>
      <c r="T3574" s="464"/>
      <c r="U3574" s="464"/>
      <c r="V3574" s="556"/>
      <c r="W3574" s="443"/>
    </row>
    <row r="3575" spans="1:23" ht="15">
      <c r="A3575" s="459" t="s">
        <v>809</v>
      </c>
      <c r="B3575" s="464" t="s">
        <v>863</v>
      </c>
      <c r="C3575" s="443"/>
      <c r="D3575" s="443"/>
      <c r="E3575" s="286" t="s">
        <v>186</v>
      </c>
      <c r="F3575" s="286" t="s">
        <v>285</v>
      </c>
      <c r="G3575" s="286" t="s">
        <v>285</v>
      </c>
      <c r="H3575" s="312">
        <v>443.69999999999345</v>
      </c>
      <c r="I3575" s="286">
        <v>0</v>
      </c>
      <c r="J3575" s="286">
        <v>0</v>
      </c>
      <c r="K3575" s="286"/>
      <c r="L3575" s="313"/>
      <c r="M3575" s="312">
        <f t="shared" si="76"/>
        <v>443.69999999999345</v>
      </c>
      <c r="N3575" s="443"/>
      <c r="O3575" s="443"/>
      <c r="P3575" s="443"/>
      <c r="Q3575" s="443"/>
      <c r="R3575" s="443"/>
      <c r="S3575" s="327"/>
      <c r="T3575" s="464"/>
      <c r="U3575" s="464"/>
      <c r="V3575" s="556"/>
      <c r="W3575" s="443"/>
    </row>
    <row r="3576" spans="1:23" ht="15">
      <c r="A3576" s="459" t="s">
        <v>810</v>
      </c>
      <c r="B3576" s="464" t="s">
        <v>23</v>
      </c>
      <c r="C3576" s="443"/>
      <c r="D3576" s="443"/>
      <c r="E3576" s="286" t="s">
        <v>186</v>
      </c>
      <c r="F3576" s="286">
        <v>81.900000000000006</v>
      </c>
      <c r="G3576" s="323">
        <v>341.8</v>
      </c>
      <c r="H3576" s="312">
        <v>19.800000000006548</v>
      </c>
      <c r="I3576" s="286">
        <v>0</v>
      </c>
      <c r="J3576" s="286">
        <v>0</v>
      </c>
      <c r="K3576" s="286"/>
      <c r="L3576" s="313"/>
      <c r="M3576" s="312">
        <f t="shared" si="76"/>
        <v>443.50000000000659</v>
      </c>
      <c r="N3576" s="443"/>
      <c r="O3576" s="443" t="s">
        <v>304</v>
      </c>
      <c r="P3576" s="443"/>
      <c r="Q3576" s="443"/>
      <c r="R3576" s="443"/>
      <c r="S3576" s="327"/>
      <c r="T3576" s="464"/>
      <c r="U3576" s="464"/>
      <c r="V3576" s="556"/>
      <c r="W3576" s="443"/>
    </row>
    <row r="3577" spans="1:23" ht="15">
      <c r="A3577" s="459" t="s">
        <v>812</v>
      </c>
      <c r="B3577" s="464" t="s">
        <v>4</v>
      </c>
      <c r="C3577" s="443"/>
      <c r="D3577" s="443"/>
      <c r="E3577" s="286" t="s">
        <v>186</v>
      </c>
      <c r="F3577" s="286">
        <v>239.8</v>
      </c>
      <c r="G3577" s="286">
        <v>127.4</v>
      </c>
      <c r="H3577" s="312">
        <v>73.000000000007276</v>
      </c>
      <c r="I3577" s="286">
        <v>0</v>
      </c>
      <c r="J3577" s="286">
        <v>0</v>
      </c>
      <c r="K3577" s="286"/>
      <c r="L3577" s="313"/>
      <c r="M3577" s="312">
        <f t="shared" si="76"/>
        <v>440.20000000000732</v>
      </c>
      <c r="N3577" s="443"/>
      <c r="O3577" s="443"/>
      <c r="P3577" s="443"/>
      <c r="Q3577" s="443"/>
      <c r="R3577" s="443"/>
      <c r="S3577" s="327"/>
      <c r="T3577" s="464"/>
      <c r="U3577" s="464"/>
      <c r="V3577" s="556"/>
      <c r="W3577" s="443"/>
    </row>
    <row r="3578" spans="1:23" ht="15">
      <c r="A3578" s="459" t="s">
        <v>818</v>
      </c>
      <c r="B3578" s="464" t="s">
        <v>29</v>
      </c>
      <c r="C3578" s="443"/>
      <c r="D3578" s="443"/>
      <c r="E3578" s="286" t="s">
        <v>186</v>
      </c>
      <c r="F3578" s="286">
        <v>175.7</v>
      </c>
      <c r="G3578" s="286">
        <v>257.10000000000002</v>
      </c>
      <c r="H3578" s="286" t="s">
        <v>285</v>
      </c>
      <c r="I3578" s="286">
        <v>0</v>
      </c>
      <c r="J3578" s="286">
        <v>0</v>
      </c>
      <c r="K3578" s="286"/>
      <c r="L3578" s="313"/>
      <c r="M3578" s="312">
        <f t="shared" si="76"/>
        <v>432.8</v>
      </c>
      <c r="N3578" s="443"/>
      <c r="O3578" s="443"/>
      <c r="P3578" s="443"/>
      <c r="Q3578" s="443"/>
      <c r="R3578" s="443"/>
      <c r="S3578" s="327"/>
      <c r="T3578" s="464"/>
      <c r="U3578" s="464"/>
      <c r="V3578" s="556"/>
      <c r="W3578" s="443"/>
    </row>
    <row r="3579" spans="1:23" ht="15">
      <c r="A3579" s="459" t="s">
        <v>820</v>
      </c>
      <c r="B3579" s="464" t="s">
        <v>852</v>
      </c>
      <c r="C3579" s="443"/>
      <c r="D3579" s="443"/>
      <c r="E3579" s="286" t="s">
        <v>186</v>
      </c>
      <c r="F3579" s="286" t="s">
        <v>285</v>
      </c>
      <c r="G3579" s="286" t="s">
        <v>285</v>
      </c>
      <c r="H3579" s="312">
        <v>427.30000000000291</v>
      </c>
      <c r="I3579" s="286">
        <v>0</v>
      </c>
      <c r="J3579" s="286">
        <v>0</v>
      </c>
      <c r="K3579" s="286"/>
      <c r="L3579" s="313"/>
      <c r="M3579" s="312">
        <f t="shared" si="76"/>
        <v>427.30000000000291</v>
      </c>
      <c r="N3579" s="443"/>
      <c r="O3579" s="443"/>
      <c r="P3579" s="443"/>
      <c r="Q3579" s="443"/>
      <c r="R3579" s="443"/>
      <c r="S3579" s="327"/>
      <c r="T3579" s="464"/>
      <c r="U3579" s="464"/>
      <c r="V3579" s="556"/>
      <c r="W3579" s="443"/>
    </row>
    <row r="3580" spans="1:23" ht="15">
      <c r="A3580" s="459" t="s">
        <v>823</v>
      </c>
      <c r="B3580" s="464" t="s">
        <v>801</v>
      </c>
      <c r="C3580" s="443"/>
      <c r="D3580" s="443"/>
      <c r="E3580" s="286" t="s">
        <v>186</v>
      </c>
      <c r="F3580" s="286" t="s">
        <v>285</v>
      </c>
      <c r="G3580" s="286" t="s">
        <v>285</v>
      </c>
      <c r="H3580" s="312">
        <v>339.60000000000946</v>
      </c>
      <c r="I3580" s="286">
        <v>0</v>
      </c>
      <c r="J3580" s="286">
        <v>0</v>
      </c>
      <c r="K3580" s="286"/>
      <c r="L3580" s="313"/>
      <c r="M3580" s="312">
        <f t="shared" si="76"/>
        <v>339.60000000000946</v>
      </c>
      <c r="N3580" s="443"/>
      <c r="O3580" s="443"/>
      <c r="P3580" s="443"/>
      <c r="Q3580" s="443"/>
      <c r="R3580" s="443"/>
      <c r="S3580" s="327"/>
      <c r="T3580" s="464"/>
      <c r="U3580" s="464"/>
      <c r="V3580" s="556"/>
      <c r="W3580" s="443"/>
    </row>
    <row r="3581" spans="1:23" ht="15">
      <c r="A3581" s="459" t="s">
        <v>824</v>
      </c>
      <c r="B3581" s="464" t="s">
        <v>811</v>
      </c>
      <c r="C3581" s="443"/>
      <c r="D3581" s="443"/>
      <c r="E3581" s="286" t="s">
        <v>186</v>
      </c>
      <c r="F3581" s="286" t="s">
        <v>285</v>
      </c>
      <c r="G3581" s="286" t="s">
        <v>285</v>
      </c>
      <c r="H3581" s="312">
        <v>322.200000000008</v>
      </c>
      <c r="I3581" s="286">
        <v>0</v>
      </c>
      <c r="J3581" s="286">
        <v>0</v>
      </c>
      <c r="K3581" s="286"/>
      <c r="L3581" s="313"/>
      <c r="M3581" s="312">
        <f t="shared" si="76"/>
        <v>322.200000000008</v>
      </c>
      <c r="N3581" s="443"/>
      <c r="O3581" s="443"/>
      <c r="P3581" s="443"/>
      <c r="Q3581" s="443"/>
      <c r="R3581" s="443"/>
      <c r="S3581" s="327"/>
      <c r="T3581" s="464"/>
      <c r="U3581" s="464"/>
      <c r="V3581" s="556"/>
      <c r="W3581" s="443"/>
    </row>
    <row r="3582" spans="1:23" ht="15">
      <c r="A3582" s="459" t="s">
        <v>827</v>
      </c>
      <c r="B3582" s="464" t="s">
        <v>837</v>
      </c>
      <c r="C3582" s="443"/>
      <c r="D3582" s="443"/>
      <c r="E3582" s="286" t="s">
        <v>186</v>
      </c>
      <c r="F3582" s="286" t="s">
        <v>285</v>
      </c>
      <c r="G3582" s="286" t="s">
        <v>285</v>
      </c>
      <c r="H3582" s="312">
        <v>308.90000000000509</v>
      </c>
      <c r="I3582" s="286">
        <v>0</v>
      </c>
      <c r="J3582" s="286">
        <v>0</v>
      </c>
      <c r="K3582" s="286"/>
      <c r="L3582" s="313"/>
      <c r="M3582" s="312">
        <f t="shared" si="76"/>
        <v>308.90000000000509</v>
      </c>
      <c r="N3582" s="443"/>
      <c r="O3582" s="443"/>
      <c r="P3582" s="443"/>
      <c r="Q3582" s="443"/>
      <c r="R3582" s="443"/>
      <c r="S3582" s="327"/>
      <c r="T3582" s="464"/>
      <c r="U3582" s="464"/>
      <c r="V3582" s="556"/>
      <c r="W3582" s="443"/>
    </row>
    <row r="3583" spans="1:23" ht="15">
      <c r="A3583" s="459" t="s">
        <v>829</v>
      </c>
      <c r="B3583" s="464" t="s">
        <v>842</v>
      </c>
      <c r="C3583" s="443"/>
      <c r="D3583" s="443"/>
      <c r="E3583" s="286" t="s">
        <v>186</v>
      </c>
      <c r="F3583" s="286" t="s">
        <v>285</v>
      </c>
      <c r="G3583" s="286" t="s">
        <v>285</v>
      </c>
      <c r="H3583" s="312">
        <v>298.70000000000073</v>
      </c>
      <c r="I3583" s="286">
        <v>0</v>
      </c>
      <c r="J3583" s="286">
        <v>0</v>
      </c>
      <c r="K3583" s="286"/>
      <c r="L3583" s="313"/>
      <c r="M3583" s="312">
        <f t="shared" si="76"/>
        <v>298.70000000000073</v>
      </c>
      <c r="N3583" s="443"/>
      <c r="O3583" s="443"/>
      <c r="P3583" s="443"/>
      <c r="Q3583" s="443"/>
      <c r="R3583" s="443"/>
      <c r="S3583" s="327"/>
      <c r="T3583" s="464"/>
      <c r="U3583" s="464"/>
      <c r="V3583" s="556"/>
      <c r="W3583" s="443"/>
    </row>
    <row r="3584" spans="1:23" ht="15">
      <c r="A3584" s="459" t="s">
        <v>834</v>
      </c>
      <c r="B3584" s="464" t="s">
        <v>830</v>
      </c>
      <c r="C3584" s="443"/>
      <c r="D3584" s="443"/>
      <c r="E3584" s="286" t="s">
        <v>186</v>
      </c>
      <c r="F3584" s="286" t="s">
        <v>285</v>
      </c>
      <c r="G3584" s="286" t="s">
        <v>285</v>
      </c>
      <c r="H3584" s="312">
        <v>269.10000000000946</v>
      </c>
      <c r="I3584" s="286">
        <v>0</v>
      </c>
      <c r="J3584" s="286">
        <v>0</v>
      </c>
      <c r="K3584" s="286"/>
      <c r="L3584" s="313"/>
      <c r="M3584" s="312">
        <f t="shared" si="76"/>
        <v>269.10000000000946</v>
      </c>
      <c r="N3584" s="443"/>
      <c r="O3584" s="443"/>
      <c r="P3584" s="443"/>
      <c r="Q3584" s="443"/>
      <c r="R3584" s="443"/>
      <c r="S3584" s="327"/>
      <c r="T3584" s="464"/>
      <c r="U3584" s="464"/>
      <c r="V3584" s="556"/>
      <c r="W3584" s="443"/>
    </row>
    <row r="3585" spans="1:23" ht="15">
      <c r="A3585" s="459" t="s">
        <v>838</v>
      </c>
      <c r="B3585" s="464" t="s">
        <v>178</v>
      </c>
      <c r="C3585" s="443"/>
      <c r="D3585" s="443"/>
      <c r="E3585" s="286" t="s">
        <v>186</v>
      </c>
      <c r="F3585" s="286">
        <v>259.2</v>
      </c>
      <c r="G3585" s="286" t="s">
        <v>285</v>
      </c>
      <c r="H3585" s="286" t="s">
        <v>285</v>
      </c>
      <c r="I3585" s="286">
        <v>0</v>
      </c>
      <c r="J3585" s="286">
        <v>0</v>
      </c>
      <c r="K3585" s="286"/>
      <c r="L3585" s="313"/>
      <c r="M3585" s="312">
        <f t="shared" si="76"/>
        <v>259.2</v>
      </c>
      <c r="N3585" s="443"/>
      <c r="O3585" s="443"/>
      <c r="P3585" s="443"/>
      <c r="Q3585" s="443"/>
      <c r="R3585" s="443"/>
      <c r="S3585" s="327"/>
      <c r="T3585" s="464"/>
      <c r="U3585" s="464"/>
      <c r="V3585" s="556"/>
      <c r="W3585" s="443"/>
    </row>
    <row r="3586" spans="1:23" ht="15">
      <c r="A3586" s="459" t="s">
        <v>839</v>
      </c>
      <c r="B3586" s="464" t="s">
        <v>164</v>
      </c>
      <c r="C3586" s="443"/>
      <c r="D3586" s="443"/>
      <c r="E3586" s="286" t="s">
        <v>186</v>
      </c>
      <c r="F3586" s="286" t="s">
        <v>285</v>
      </c>
      <c r="G3586" s="286">
        <v>256.2</v>
      </c>
      <c r="H3586" s="286" t="s">
        <v>285</v>
      </c>
      <c r="I3586" s="286">
        <v>0</v>
      </c>
      <c r="J3586" s="286">
        <v>0</v>
      </c>
      <c r="K3586" s="286"/>
      <c r="L3586" s="313"/>
      <c r="M3586" s="312">
        <f t="shared" si="76"/>
        <v>256.2</v>
      </c>
      <c r="N3586" s="443"/>
      <c r="O3586" s="443"/>
      <c r="P3586" s="443"/>
      <c r="Q3586" s="443"/>
      <c r="R3586" s="443"/>
      <c r="S3586" s="327"/>
      <c r="T3586" s="464"/>
      <c r="U3586" s="464"/>
      <c r="V3586" s="556"/>
      <c r="W3586" s="443"/>
    </row>
    <row r="3587" spans="1:23" ht="15">
      <c r="A3587" s="459" t="s">
        <v>840</v>
      </c>
      <c r="B3587" s="464" t="s">
        <v>807</v>
      </c>
      <c r="C3587" s="443"/>
      <c r="D3587" s="443"/>
      <c r="E3587" s="286" t="s">
        <v>186</v>
      </c>
      <c r="F3587" s="286" t="s">
        <v>285</v>
      </c>
      <c r="G3587" s="286" t="s">
        <v>285</v>
      </c>
      <c r="H3587" s="312">
        <v>245.90000000000146</v>
      </c>
      <c r="I3587" s="286">
        <v>0</v>
      </c>
      <c r="J3587" s="286">
        <v>0</v>
      </c>
      <c r="K3587" s="286"/>
      <c r="L3587" s="313"/>
      <c r="M3587" s="312">
        <f t="shared" si="76"/>
        <v>245.90000000000146</v>
      </c>
      <c r="N3587" s="443"/>
      <c r="O3587" s="443"/>
      <c r="P3587" s="443"/>
      <c r="Q3587" s="443"/>
      <c r="R3587" s="443"/>
      <c r="S3587" s="327"/>
      <c r="T3587" s="464"/>
      <c r="U3587" s="464"/>
      <c r="V3587" s="556"/>
      <c r="W3587" s="443"/>
    </row>
    <row r="3588" spans="1:23" ht="15">
      <c r="A3588" s="459" t="s">
        <v>846</v>
      </c>
      <c r="B3588" s="464" t="s">
        <v>861</v>
      </c>
      <c r="C3588" s="443"/>
      <c r="D3588" s="443"/>
      <c r="E3588" s="286" t="s">
        <v>186</v>
      </c>
      <c r="F3588" s="286" t="s">
        <v>285</v>
      </c>
      <c r="G3588" s="286" t="s">
        <v>285</v>
      </c>
      <c r="H3588" s="312">
        <v>216.90000000000509</v>
      </c>
      <c r="I3588" s="286">
        <v>0</v>
      </c>
      <c r="J3588" s="286">
        <v>0</v>
      </c>
      <c r="K3588" s="286"/>
      <c r="L3588" s="313"/>
      <c r="M3588" s="312">
        <f t="shared" si="76"/>
        <v>216.90000000000509</v>
      </c>
      <c r="N3588" s="443"/>
      <c r="O3588" s="443"/>
      <c r="P3588" s="443"/>
      <c r="Q3588" s="443"/>
      <c r="R3588" s="443"/>
      <c r="S3588" s="327"/>
      <c r="T3588" s="464"/>
      <c r="U3588" s="464"/>
      <c r="V3588" s="556"/>
      <c r="W3588" s="443"/>
    </row>
    <row r="3589" spans="1:23" ht="15">
      <c r="A3589" s="459" t="s">
        <v>854</v>
      </c>
      <c r="B3589" s="464" t="s">
        <v>869</v>
      </c>
      <c r="C3589" s="443"/>
      <c r="D3589" s="443"/>
      <c r="E3589" s="286" t="s">
        <v>186</v>
      </c>
      <c r="F3589" s="286" t="s">
        <v>285</v>
      </c>
      <c r="G3589" s="286" t="s">
        <v>285</v>
      </c>
      <c r="H3589" s="312">
        <v>192.90000000000146</v>
      </c>
      <c r="I3589" s="286">
        <v>0</v>
      </c>
      <c r="J3589" s="286">
        <v>0</v>
      </c>
      <c r="K3589" s="286"/>
      <c r="L3589" s="313"/>
      <c r="M3589" s="312">
        <f t="shared" si="76"/>
        <v>192.90000000000146</v>
      </c>
      <c r="N3589" s="443"/>
      <c r="O3589" s="443"/>
      <c r="P3589" s="443"/>
      <c r="Q3589" s="443"/>
      <c r="R3589" s="443"/>
      <c r="S3589" s="327"/>
      <c r="T3589" s="464"/>
      <c r="U3589" s="464"/>
      <c r="V3589" s="556"/>
      <c r="W3589" s="443"/>
    </row>
    <row r="3590" spans="1:23" ht="15">
      <c r="A3590" s="459" t="s">
        <v>858</v>
      </c>
      <c r="B3590" s="464" t="s">
        <v>826</v>
      </c>
      <c r="C3590" s="443"/>
      <c r="D3590" s="443"/>
      <c r="E3590" s="286" t="s">
        <v>186</v>
      </c>
      <c r="F3590" s="286" t="s">
        <v>285</v>
      </c>
      <c r="G3590" s="286" t="s">
        <v>285</v>
      </c>
      <c r="H3590" s="312">
        <v>192.200000000008</v>
      </c>
      <c r="I3590" s="286">
        <v>0</v>
      </c>
      <c r="J3590" s="286">
        <v>0</v>
      </c>
      <c r="K3590" s="286"/>
      <c r="L3590" s="313"/>
      <c r="M3590" s="312">
        <f t="shared" si="76"/>
        <v>192.200000000008</v>
      </c>
      <c r="N3590" s="443"/>
      <c r="O3590" s="443"/>
      <c r="P3590" s="443"/>
      <c r="Q3590" s="443"/>
      <c r="R3590" s="443"/>
      <c r="S3590" s="327"/>
      <c r="T3590" s="464"/>
      <c r="U3590" s="464"/>
      <c r="V3590" s="556"/>
      <c r="W3590" s="443"/>
    </row>
    <row r="3591" spans="1:23" ht="15">
      <c r="A3591" s="459" t="s">
        <v>859</v>
      </c>
      <c r="B3591" s="464" t="s">
        <v>844</v>
      </c>
      <c r="C3591" s="443"/>
      <c r="D3591" s="443"/>
      <c r="E3591" s="286" t="s">
        <v>186</v>
      </c>
      <c r="F3591" s="286" t="s">
        <v>285</v>
      </c>
      <c r="G3591" s="286" t="s">
        <v>285</v>
      </c>
      <c r="H3591" s="312">
        <v>179.40000000000146</v>
      </c>
      <c r="I3591" s="286">
        <v>0</v>
      </c>
      <c r="J3591" s="286">
        <v>0</v>
      </c>
      <c r="K3591" s="286"/>
      <c r="L3591" s="313"/>
      <c r="M3591" s="312">
        <f t="shared" si="76"/>
        <v>179.40000000000146</v>
      </c>
      <c r="N3591" s="443"/>
      <c r="O3591" s="443"/>
      <c r="P3591" s="443"/>
      <c r="Q3591" s="443"/>
      <c r="R3591" s="443"/>
      <c r="S3591" s="327"/>
      <c r="T3591" s="464"/>
      <c r="U3591" s="464"/>
      <c r="V3591" s="556"/>
      <c r="W3591" s="443"/>
    </row>
    <row r="3592" spans="1:23" ht="15">
      <c r="A3592" s="459" t="s">
        <v>860</v>
      </c>
      <c r="B3592" s="464" t="s">
        <v>158</v>
      </c>
      <c r="C3592" s="443"/>
      <c r="D3592" s="443"/>
      <c r="E3592" s="286" t="s">
        <v>186</v>
      </c>
      <c r="F3592" s="286" t="s">
        <v>285</v>
      </c>
      <c r="G3592" s="286">
        <v>135.19999999999999</v>
      </c>
      <c r="H3592" s="312">
        <v>4.7999999999919964</v>
      </c>
      <c r="I3592" s="286">
        <v>0</v>
      </c>
      <c r="J3592" s="286">
        <v>0</v>
      </c>
      <c r="K3592" s="286"/>
      <c r="L3592" s="313"/>
      <c r="M3592" s="312">
        <f t="shared" si="76"/>
        <v>139.99999999999199</v>
      </c>
      <c r="N3592" s="443"/>
      <c r="O3592" s="443"/>
      <c r="P3592" s="443"/>
      <c r="Q3592" s="443"/>
      <c r="R3592" s="443"/>
      <c r="S3592" s="327"/>
      <c r="T3592" s="464"/>
      <c r="U3592" s="464"/>
      <c r="V3592" s="556"/>
      <c r="W3592" s="443"/>
    </row>
    <row r="3593" spans="1:23" ht="15">
      <c r="A3593" s="459" t="s">
        <v>866</v>
      </c>
      <c r="B3593" s="464" t="s">
        <v>851</v>
      </c>
      <c r="C3593" s="443"/>
      <c r="D3593" s="443"/>
      <c r="E3593" s="286" t="s">
        <v>186</v>
      </c>
      <c r="F3593" s="286" t="s">
        <v>285</v>
      </c>
      <c r="G3593" s="286" t="s">
        <v>285</v>
      </c>
      <c r="H3593" s="312">
        <v>109.80000000000291</v>
      </c>
      <c r="I3593" s="286">
        <v>0</v>
      </c>
      <c r="J3593" s="286">
        <v>0</v>
      </c>
      <c r="K3593" s="286"/>
      <c r="L3593" s="313"/>
      <c r="M3593" s="312">
        <f t="shared" si="76"/>
        <v>109.80000000000291</v>
      </c>
      <c r="N3593" s="443"/>
      <c r="O3593" s="443"/>
      <c r="P3593" s="443"/>
      <c r="Q3593" s="443"/>
      <c r="R3593" s="443"/>
      <c r="S3593" s="327"/>
      <c r="T3593" s="464"/>
      <c r="U3593" s="464"/>
      <c r="V3593" s="556"/>
      <c r="W3593" s="443"/>
    </row>
    <row r="3594" spans="1:23" ht="15">
      <c r="A3594" s="459" t="s">
        <v>867</v>
      </c>
      <c r="B3594" s="464" t="s">
        <v>847</v>
      </c>
      <c r="C3594" s="443"/>
      <c r="D3594" s="443"/>
      <c r="E3594" s="286" t="s">
        <v>186</v>
      </c>
      <c r="F3594" s="286" t="s">
        <v>285</v>
      </c>
      <c r="G3594" s="286" t="s">
        <v>285</v>
      </c>
      <c r="H3594" s="312">
        <v>97.799999999995634</v>
      </c>
      <c r="I3594" s="286">
        <v>0</v>
      </c>
      <c r="J3594" s="286">
        <v>0</v>
      </c>
      <c r="K3594" s="286"/>
      <c r="L3594" s="313"/>
      <c r="M3594" s="312">
        <f t="shared" si="76"/>
        <v>97.799999999995634</v>
      </c>
      <c r="N3594" s="443"/>
      <c r="O3594" s="443"/>
      <c r="P3594" s="443"/>
      <c r="Q3594" s="443"/>
      <c r="R3594" s="443"/>
      <c r="S3594" s="443"/>
      <c r="T3594" s="443"/>
      <c r="U3594" s="443"/>
      <c r="V3594" s="443"/>
      <c r="W3594" s="443"/>
    </row>
    <row r="3595" spans="1:23" ht="15">
      <c r="A3595" s="459" t="s">
        <v>868</v>
      </c>
      <c r="B3595" s="464" t="s">
        <v>828</v>
      </c>
      <c r="C3595" s="443"/>
      <c r="D3595" s="443"/>
      <c r="E3595" s="286" t="s">
        <v>186</v>
      </c>
      <c r="F3595" s="286" t="s">
        <v>285</v>
      </c>
      <c r="G3595" s="286" t="s">
        <v>285</v>
      </c>
      <c r="H3595" s="312">
        <v>50.700000000004366</v>
      </c>
      <c r="I3595" s="286">
        <v>0</v>
      </c>
      <c r="J3595" s="286">
        <v>0</v>
      </c>
      <c r="K3595" s="286"/>
      <c r="L3595" s="313"/>
      <c r="M3595" s="312">
        <f t="shared" si="76"/>
        <v>50.700000000004366</v>
      </c>
      <c r="N3595" s="443"/>
      <c r="O3595" s="443"/>
      <c r="P3595" s="443"/>
      <c r="Q3595" s="443"/>
      <c r="R3595" s="443"/>
      <c r="S3595" s="443"/>
      <c r="T3595" s="443"/>
      <c r="U3595" s="443"/>
      <c r="V3595" s="443"/>
      <c r="W3595" s="443"/>
    </row>
    <row r="3596" spans="1:23" ht="15">
      <c r="A3596" s="459" t="s">
        <v>870</v>
      </c>
      <c r="B3596" s="464" t="s">
        <v>857</v>
      </c>
      <c r="C3596" s="443"/>
      <c r="D3596" s="443"/>
      <c r="E3596" s="286" t="s">
        <v>186</v>
      </c>
      <c r="F3596" s="286" t="s">
        <v>285</v>
      </c>
      <c r="G3596" s="286" t="s">
        <v>285</v>
      </c>
      <c r="H3596" s="312">
        <v>39.200000000000728</v>
      </c>
      <c r="I3596" s="286">
        <v>0</v>
      </c>
      <c r="J3596" s="286">
        <v>0</v>
      </c>
      <c r="K3596" s="286"/>
      <c r="L3596" s="313"/>
      <c r="M3596" s="312">
        <f t="shared" si="76"/>
        <v>39.200000000000728</v>
      </c>
      <c r="N3596" s="443"/>
      <c r="O3596" s="443"/>
      <c r="P3596" s="443"/>
      <c r="Q3596" s="443"/>
      <c r="R3596" s="443"/>
      <c r="S3596" s="443"/>
      <c r="T3596" s="443"/>
      <c r="U3596" s="443"/>
      <c r="V3596" s="443"/>
      <c r="W3596" s="443"/>
    </row>
    <row r="3597" spans="1:23" ht="15">
      <c r="A3597" s="459" t="s">
        <v>871</v>
      </c>
      <c r="B3597" s="464" t="s">
        <v>179</v>
      </c>
      <c r="C3597" s="443"/>
      <c r="D3597" s="443"/>
      <c r="E3597" s="286" t="s">
        <v>186</v>
      </c>
      <c r="F3597" s="286" t="s">
        <v>285</v>
      </c>
      <c r="G3597" s="286" t="s">
        <v>285</v>
      </c>
      <c r="H3597" s="286" t="s">
        <v>285</v>
      </c>
      <c r="I3597" s="286">
        <v>0</v>
      </c>
      <c r="J3597" s="286">
        <v>0</v>
      </c>
      <c r="K3597" s="286"/>
      <c r="L3597" s="313"/>
      <c r="M3597" s="312">
        <f t="shared" si="76"/>
        <v>0</v>
      </c>
      <c r="N3597" s="443"/>
      <c r="O3597" s="443"/>
      <c r="P3597" s="443"/>
      <c r="Q3597" s="443"/>
      <c r="R3597" s="443"/>
      <c r="S3597" s="443"/>
      <c r="T3597" s="443"/>
      <c r="U3597" s="443"/>
      <c r="V3597" s="443"/>
      <c r="W3597" s="443"/>
    </row>
    <row r="3598" spans="1:23" ht="15">
      <c r="A3598" s="459" t="s">
        <v>872</v>
      </c>
      <c r="B3598" s="361" t="s">
        <v>1854</v>
      </c>
      <c r="C3598" s="446"/>
      <c r="D3598" s="446"/>
      <c r="E3598" s="286" t="s">
        <v>186</v>
      </c>
      <c r="F3598" s="286" t="s">
        <v>285</v>
      </c>
      <c r="G3598" s="286" t="s">
        <v>285</v>
      </c>
      <c r="H3598" s="286" t="s">
        <v>285</v>
      </c>
      <c r="I3598" s="286">
        <v>0</v>
      </c>
      <c r="J3598" s="286">
        <v>0</v>
      </c>
      <c r="K3598" s="286"/>
      <c r="L3598" s="313"/>
      <c r="M3598" s="312">
        <f t="shared" si="76"/>
        <v>0</v>
      </c>
      <c r="N3598" s="443"/>
      <c r="O3598" s="443"/>
      <c r="P3598" s="443"/>
      <c r="Q3598" s="443"/>
      <c r="R3598" s="443"/>
      <c r="S3598" s="443"/>
      <c r="T3598" s="443"/>
      <c r="U3598" s="443"/>
      <c r="V3598" s="443"/>
      <c r="W3598" s="443"/>
    </row>
    <row r="3599" spans="1:23" ht="15">
      <c r="A3599" s="459" t="s">
        <v>875</v>
      </c>
      <c r="B3599" s="361" t="s">
        <v>1849</v>
      </c>
      <c r="C3599" s="446"/>
      <c r="D3599" s="446"/>
      <c r="E3599" s="286" t="s">
        <v>186</v>
      </c>
      <c r="F3599" s="286" t="s">
        <v>285</v>
      </c>
      <c r="G3599" s="286" t="s">
        <v>285</v>
      </c>
      <c r="H3599" s="286" t="s">
        <v>285</v>
      </c>
      <c r="I3599" s="286">
        <v>0</v>
      </c>
      <c r="J3599" s="286">
        <v>0</v>
      </c>
      <c r="K3599" s="286"/>
      <c r="L3599" s="313"/>
      <c r="M3599" s="312">
        <f t="shared" si="76"/>
        <v>0</v>
      </c>
      <c r="N3599" s="443"/>
      <c r="O3599" s="443"/>
      <c r="P3599" s="443"/>
      <c r="Q3599" s="443"/>
      <c r="R3599" s="443"/>
      <c r="S3599" s="443"/>
      <c r="T3599" s="443"/>
      <c r="U3599" s="443"/>
      <c r="V3599" s="443"/>
      <c r="W3599" s="443"/>
    </row>
    <row r="3600" spans="1:23" ht="15">
      <c r="A3600" s="459" t="s">
        <v>1006</v>
      </c>
      <c r="B3600" s="361" t="s">
        <v>1844</v>
      </c>
      <c r="C3600" s="446"/>
      <c r="D3600" s="446"/>
      <c r="E3600" s="286" t="s">
        <v>186</v>
      </c>
      <c r="F3600" s="286" t="s">
        <v>285</v>
      </c>
      <c r="G3600" s="286" t="s">
        <v>285</v>
      </c>
      <c r="H3600" s="286" t="s">
        <v>285</v>
      </c>
      <c r="I3600" s="286">
        <v>0</v>
      </c>
      <c r="J3600" s="286">
        <v>0</v>
      </c>
      <c r="K3600" s="286"/>
      <c r="L3600" s="313"/>
      <c r="M3600" s="312">
        <f t="shared" si="76"/>
        <v>0</v>
      </c>
      <c r="N3600" s="443"/>
      <c r="O3600" s="443"/>
      <c r="P3600" s="443"/>
      <c r="Q3600" s="443"/>
      <c r="R3600" s="443"/>
      <c r="S3600" s="443"/>
      <c r="T3600" s="443"/>
      <c r="U3600" s="443"/>
      <c r="V3600" s="443"/>
      <c r="W3600" s="443"/>
    </row>
    <row r="3601" spans="1:23" ht="15">
      <c r="A3601" s="459" t="s">
        <v>1007</v>
      </c>
      <c r="B3601" s="361" t="s">
        <v>1850</v>
      </c>
      <c r="C3601" s="446"/>
      <c r="D3601" s="446"/>
      <c r="E3601" s="286" t="s">
        <v>186</v>
      </c>
      <c r="F3601" s="286" t="s">
        <v>285</v>
      </c>
      <c r="G3601" s="286" t="s">
        <v>285</v>
      </c>
      <c r="H3601" s="286" t="s">
        <v>285</v>
      </c>
      <c r="I3601" s="286">
        <v>0</v>
      </c>
      <c r="J3601" s="286">
        <v>0</v>
      </c>
      <c r="K3601" s="286"/>
      <c r="L3601" s="313"/>
      <c r="M3601" s="312">
        <f t="shared" si="76"/>
        <v>0</v>
      </c>
      <c r="N3601" s="443"/>
      <c r="O3601" s="443"/>
      <c r="P3601" s="443"/>
      <c r="Q3601" s="443"/>
      <c r="R3601" s="443"/>
      <c r="S3601" s="443"/>
      <c r="T3601" s="443"/>
      <c r="U3601" s="443"/>
      <c r="V3601" s="443"/>
      <c r="W3601" s="443"/>
    </row>
    <row r="3602" spans="1:23" ht="15">
      <c r="A3602" s="459" t="s">
        <v>1008</v>
      </c>
      <c r="B3602" s="361" t="s">
        <v>1852</v>
      </c>
      <c r="C3602" s="446"/>
      <c r="D3602" s="446"/>
      <c r="E3602" s="286" t="s">
        <v>186</v>
      </c>
      <c r="F3602" s="286" t="s">
        <v>285</v>
      </c>
      <c r="G3602" s="286" t="s">
        <v>285</v>
      </c>
      <c r="H3602" s="286" t="s">
        <v>285</v>
      </c>
      <c r="I3602" s="286">
        <v>0</v>
      </c>
      <c r="J3602" s="286">
        <v>0</v>
      </c>
      <c r="K3602" s="286"/>
      <c r="L3602" s="313"/>
      <c r="M3602" s="312">
        <f t="shared" si="76"/>
        <v>0</v>
      </c>
      <c r="N3602" s="443"/>
      <c r="O3602" s="443"/>
      <c r="P3602" s="443"/>
      <c r="Q3602" s="443"/>
      <c r="R3602" s="443"/>
      <c r="S3602" s="443"/>
      <c r="T3602" s="443"/>
      <c r="U3602" s="443"/>
      <c r="V3602" s="443"/>
      <c r="W3602" s="443"/>
    </row>
    <row r="3603" spans="1:23" ht="15">
      <c r="A3603" s="459" t="s">
        <v>1009</v>
      </c>
      <c r="B3603" s="343" t="s">
        <v>1837</v>
      </c>
      <c r="C3603" s="446"/>
      <c r="D3603" s="446"/>
      <c r="E3603" s="286" t="s">
        <v>186</v>
      </c>
      <c r="F3603" s="286" t="s">
        <v>285</v>
      </c>
      <c r="G3603" s="286" t="s">
        <v>285</v>
      </c>
      <c r="H3603" s="286" t="s">
        <v>285</v>
      </c>
      <c r="I3603" s="286">
        <v>0</v>
      </c>
      <c r="J3603" s="286">
        <v>0</v>
      </c>
      <c r="K3603" s="286"/>
      <c r="L3603" s="313"/>
      <c r="M3603" s="312">
        <f t="shared" si="76"/>
        <v>0</v>
      </c>
      <c r="N3603" s="443"/>
      <c r="O3603" s="443"/>
      <c r="P3603" s="443"/>
      <c r="Q3603" s="443"/>
      <c r="R3603" s="443"/>
      <c r="S3603" s="443"/>
      <c r="T3603" s="443"/>
      <c r="U3603" s="443"/>
      <c r="V3603" s="443"/>
      <c r="W3603" s="443"/>
    </row>
    <row r="3604" spans="1:23" ht="15">
      <c r="A3604" s="459" t="s">
        <v>1010</v>
      </c>
      <c r="B3604" s="361" t="s">
        <v>1839</v>
      </c>
      <c r="C3604" s="446"/>
      <c r="D3604" s="446"/>
      <c r="E3604" s="286" t="s">
        <v>186</v>
      </c>
      <c r="F3604" s="286" t="s">
        <v>285</v>
      </c>
      <c r="G3604" s="286" t="s">
        <v>285</v>
      </c>
      <c r="H3604" s="286" t="s">
        <v>285</v>
      </c>
      <c r="I3604" s="286">
        <v>0</v>
      </c>
      <c r="J3604" s="286">
        <v>0</v>
      </c>
      <c r="K3604" s="286"/>
      <c r="L3604" s="313"/>
      <c r="M3604" s="312">
        <f t="shared" ref="M3604:M3623" si="77">SUM(E3604:I3604)</f>
        <v>0</v>
      </c>
      <c r="N3604" s="443"/>
      <c r="O3604" s="443"/>
      <c r="P3604" s="443"/>
      <c r="Q3604" s="443"/>
      <c r="R3604" s="443"/>
      <c r="S3604" s="443"/>
      <c r="T3604" s="443"/>
      <c r="U3604" s="443"/>
      <c r="V3604" s="443"/>
      <c r="W3604" s="443"/>
    </row>
    <row r="3605" spans="1:23" ht="15">
      <c r="A3605" s="459" t="s">
        <v>1011</v>
      </c>
      <c r="B3605" s="361" t="s">
        <v>1842</v>
      </c>
      <c r="C3605" s="446"/>
      <c r="D3605" s="446"/>
      <c r="E3605" s="286" t="s">
        <v>186</v>
      </c>
      <c r="F3605" s="286" t="s">
        <v>285</v>
      </c>
      <c r="G3605" s="286" t="s">
        <v>285</v>
      </c>
      <c r="H3605" s="286" t="s">
        <v>285</v>
      </c>
      <c r="I3605" s="286">
        <v>0</v>
      </c>
      <c r="J3605" s="286">
        <v>0</v>
      </c>
      <c r="K3605" s="286"/>
      <c r="L3605" s="313"/>
      <c r="M3605" s="312">
        <f t="shared" si="77"/>
        <v>0</v>
      </c>
      <c r="N3605" s="443"/>
      <c r="O3605" s="443"/>
      <c r="P3605" s="443"/>
      <c r="Q3605" s="443"/>
      <c r="R3605" s="443"/>
      <c r="S3605" s="443"/>
      <c r="T3605" s="443"/>
      <c r="U3605" s="443"/>
      <c r="V3605" s="443"/>
      <c r="W3605" s="443"/>
    </row>
    <row r="3606" spans="1:23" ht="15">
      <c r="A3606" s="459" t="s">
        <v>1012</v>
      </c>
      <c r="B3606" s="361" t="s">
        <v>1841</v>
      </c>
      <c r="C3606" s="446"/>
      <c r="D3606" s="446"/>
      <c r="E3606" s="286" t="s">
        <v>186</v>
      </c>
      <c r="F3606" s="286" t="s">
        <v>285</v>
      </c>
      <c r="G3606" s="286" t="s">
        <v>285</v>
      </c>
      <c r="H3606" s="286" t="s">
        <v>285</v>
      </c>
      <c r="I3606" s="286">
        <v>0</v>
      </c>
      <c r="J3606" s="286">
        <v>0</v>
      </c>
      <c r="K3606" s="286"/>
      <c r="L3606" s="313"/>
      <c r="M3606" s="312">
        <f t="shared" si="77"/>
        <v>0</v>
      </c>
      <c r="N3606" s="443"/>
      <c r="O3606" s="443"/>
      <c r="P3606" s="443"/>
      <c r="Q3606" s="443"/>
      <c r="R3606" s="443"/>
      <c r="S3606" s="443"/>
      <c r="T3606" s="443"/>
      <c r="U3606" s="443"/>
      <c r="V3606" s="443"/>
      <c r="W3606" s="443"/>
    </row>
    <row r="3607" spans="1:23" ht="15">
      <c r="A3607" s="459" t="s">
        <v>1013</v>
      </c>
      <c r="B3607" s="361" t="s">
        <v>1851</v>
      </c>
      <c r="C3607" s="446"/>
      <c r="D3607" s="446"/>
      <c r="E3607" s="286" t="s">
        <v>186</v>
      </c>
      <c r="F3607" s="286" t="s">
        <v>285</v>
      </c>
      <c r="G3607" s="286" t="s">
        <v>285</v>
      </c>
      <c r="H3607" s="286" t="s">
        <v>285</v>
      </c>
      <c r="I3607" s="286">
        <v>0</v>
      </c>
      <c r="J3607" s="286">
        <v>0</v>
      </c>
      <c r="K3607" s="286"/>
      <c r="L3607" s="313"/>
      <c r="M3607" s="312">
        <f t="shared" si="77"/>
        <v>0</v>
      </c>
      <c r="N3607" s="443"/>
      <c r="O3607" s="443"/>
      <c r="P3607" s="443"/>
      <c r="Q3607" s="443"/>
      <c r="R3607" s="443"/>
      <c r="S3607" s="443"/>
      <c r="T3607" s="443"/>
      <c r="U3607" s="443"/>
      <c r="V3607" s="443"/>
      <c r="W3607" s="443"/>
    </row>
    <row r="3608" spans="1:23" ht="15">
      <c r="A3608" s="459" t="s">
        <v>1014</v>
      </c>
      <c r="B3608" s="361" t="s">
        <v>1858</v>
      </c>
      <c r="C3608" s="446"/>
      <c r="D3608" s="446"/>
      <c r="E3608" s="286" t="s">
        <v>186</v>
      </c>
      <c r="F3608" s="286" t="s">
        <v>285</v>
      </c>
      <c r="G3608" s="286" t="s">
        <v>285</v>
      </c>
      <c r="H3608" s="286" t="s">
        <v>285</v>
      </c>
      <c r="I3608" s="286">
        <v>0</v>
      </c>
      <c r="J3608" s="286">
        <v>0</v>
      </c>
      <c r="K3608" s="286"/>
      <c r="L3608" s="313"/>
      <c r="M3608" s="312">
        <f t="shared" si="77"/>
        <v>0</v>
      </c>
      <c r="N3608" s="443"/>
      <c r="O3608" s="443"/>
      <c r="P3608" s="443"/>
      <c r="Q3608" s="443"/>
      <c r="R3608" s="443"/>
      <c r="S3608" s="443"/>
      <c r="T3608" s="443"/>
      <c r="U3608" s="443"/>
      <c r="V3608" s="443"/>
      <c r="W3608" s="443"/>
    </row>
    <row r="3609" spans="1:23" ht="15">
      <c r="A3609" s="459" t="s">
        <v>1015</v>
      </c>
      <c r="B3609" s="361" t="s">
        <v>1848</v>
      </c>
      <c r="C3609" s="446"/>
      <c r="D3609" s="446"/>
      <c r="E3609" s="286" t="s">
        <v>186</v>
      </c>
      <c r="F3609" s="286" t="s">
        <v>285</v>
      </c>
      <c r="G3609" s="286" t="s">
        <v>285</v>
      </c>
      <c r="H3609" s="286" t="s">
        <v>285</v>
      </c>
      <c r="I3609" s="286">
        <v>0</v>
      </c>
      <c r="J3609" s="286">
        <v>0</v>
      </c>
      <c r="K3609" s="286"/>
      <c r="L3609" s="313"/>
      <c r="M3609" s="312">
        <f t="shared" si="77"/>
        <v>0</v>
      </c>
      <c r="N3609" s="443"/>
      <c r="O3609" s="443"/>
      <c r="P3609" s="443"/>
      <c r="Q3609" s="443"/>
      <c r="R3609" s="443"/>
      <c r="S3609" s="443"/>
      <c r="T3609" s="443"/>
      <c r="U3609" s="443"/>
      <c r="V3609" s="443"/>
      <c r="W3609" s="443"/>
    </row>
    <row r="3610" spans="1:23" ht="15">
      <c r="A3610" s="459" t="s">
        <v>1016</v>
      </c>
      <c r="B3610" s="361" t="s">
        <v>1853</v>
      </c>
      <c r="C3610" s="446"/>
      <c r="D3610" s="446"/>
      <c r="E3610" s="286" t="s">
        <v>186</v>
      </c>
      <c r="F3610" s="286" t="s">
        <v>285</v>
      </c>
      <c r="G3610" s="286" t="s">
        <v>285</v>
      </c>
      <c r="H3610" s="286" t="s">
        <v>285</v>
      </c>
      <c r="I3610" s="286">
        <v>0</v>
      </c>
      <c r="J3610" s="286">
        <v>0</v>
      </c>
      <c r="K3610" s="286"/>
      <c r="L3610" s="313"/>
      <c r="M3610" s="312">
        <f t="shared" si="77"/>
        <v>0</v>
      </c>
      <c r="N3610" s="443"/>
      <c r="O3610" s="443"/>
      <c r="P3610" s="443"/>
      <c r="Q3610" s="443"/>
      <c r="R3610" s="443"/>
      <c r="S3610" s="443"/>
      <c r="T3610" s="443"/>
      <c r="U3610" s="443"/>
      <c r="V3610" s="443"/>
      <c r="W3610" s="443"/>
    </row>
    <row r="3611" spans="1:23" ht="15">
      <c r="A3611" s="459" t="s">
        <v>1017</v>
      </c>
      <c r="B3611" s="361" t="s">
        <v>1847</v>
      </c>
      <c r="C3611" s="446"/>
      <c r="D3611" s="446"/>
      <c r="E3611" s="286" t="s">
        <v>186</v>
      </c>
      <c r="F3611" s="286" t="s">
        <v>285</v>
      </c>
      <c r="G3611" s="286" t="s">
        <v>285</v>
      </c>
      <c r="H3611" s="286" t="s">
        <v>285</v>
      </c>
      <c r="I3611" s="286">
        <v>0</v>
      </c>
      <c r="J3611" s="286">
        <v>0</v>
      </c>
      <c r="K3611" s="286"/>
      <c r="L3611" s="313"/>
      <c r="M3611" s="312">
        <f t="shared" si="77"/>
        <v>0</v>
      </c>
      <c r="N3611" s="443"/>
      <c r="O3611" s="443"/>
      <c r="P3611" s="443"/>
      <c r="Q3611" s="443"/>
      <c r="R3611" s="443"/>
      <c r="S3611" s="443"/>
      <c r="T3611" s="443"/>
      <c r="U3611" s="443"/>
      <c r="V3611" s="443"/>
      <c r="W3611" s="443"/>
    </row>
    <row r="3612" spans="1:23" ht="15">
      <c r="A3612" s="459" t="s">
        <v>1018</v>
      </c>
      <c r="B3612" s="361" t="s">
        <v>1857</v>
      </c>
      <c r="C3612" s="446"/>
      <c r="D3612" s="446"/>
      <c r="E3612" s="286" t="s">
        <v>186</v>
      </c>
      <c r="F3612" s="286" t="s">
        <v>285</v>
      </c>
      <c r="G3612" s="286" t="s">
        <v>285</v>
      </c>
      <c r="H3612" s="286" t="s">
        <v>285</v>
      </c>
      <c r="I3612" s="286">
        <v>0</v>
      </c>
      <c r="J3612" s="286">
        <v>0</v>
      </c>
      <c r="K3612" s="286"/>
      <c r="L3612" s="313"/>
      <c r="M3612" s="312">
        <f t="shared" si="77"/>
        <v>0</v>
      </c>
      <c r="N3612" s="443"/>
      <c r="O3612" s="443"/>
      <c r="P3612" s="443"/>
      <c r="Q3612" s="443"/>
      <c r="R3612" s="443"/>
      <c r="S3612" s="443"/>
      <c r="T3612" s="443"/>
      <c r="U3612" s="443"/>
      <c r="V3612" s="443"/>
      <c r="W3612" s="443"/>
    </row>
    <row r="3613" spans="1:23" ht="15">
      <c r="A3613" s="459" t="s">
        <v>1019</v>
      </c>
      <c r="B3613" s="361" t="s">
        <v>1845</v>
      </c>
      <c r="C3613" s="446"/>
      <c r="D3613" s="446"/>
      <c r="E3613" s="286" t="s">
        <v>186</v>
      </c>
      <c r="F3613" s="286" t="s">
        <v>285</v>
      </c>
      <c r="G3613" s="286" t="s">
        <v>285</v>
      </c>
      <c r="H3613" s="286" t="s">
        <v>285</v>
      </c>
      <c r="I3613" s="286">
        <v>0</v>
      </c>
      <c r="J3613" s="286">
        <v>0</v>
      </c>
      <c r="K3613" s="286"/>
      <c r="L3613" s="313"/>
      <c r="M3613" s="312">
        <f t="shared" si="77"/>
        <v>0</v>
      </c>
      <c r="N3613" s="443"/>
      <c r="O3613" s="443"/>
      <c r="P3613" s="443"/>
      <c r="Q3613" s="443"/>
      <c r="R3613" s="443"/>
      <c r="S3613" s="443"/>
      <c r="T3613" s="443"/>
      <c r="U3613" s="443"/>
      <c r="V3613" s="443"/>
      <c r="W3613" s="443"/>
    </row>
    <row r="3614" spans="1:23" ht="15">
      <c r="A3614" s="459" t="s">
        <v>1020</v>
      </c>
      <c r="B3614" s="361" t="s">
        <v>1873</v>
      </c>
      <c r="C3614" s="446"/>
      <c r="D3614" s="446"/>
      <c r="E3614" s="286" t="s">
        <v>186</v>
      </c>
      <c r="F3614" s="286" t="s">
        <v>285</v>
      </c>
      <c r="G3614" s="286" t="s">
        <v>285</v>
      </c>
      <c r="H3614" s="286" t="s">
        <v>285</v>
      </c>
      <c r="I3614" s="286">
        <v>0</v>
      </c>
      <c r="J3614" s="286">
        <v>0</v>
      </c>
      <c r="K3614" s="286"/>
      <c r="L3614" s="313"/>
      <c r="M3614" s="312">
        <f t="shared" si="77"/>
        <v>0</v>
      </c>
      <c r="N3614" s="443"/>
      <c r="O3614" s="443"/>
      <c r="P3614" s="443"/>
      <c r="Q3614" s="443"/>
      <c r="R3614" s="443"/>
      <c r="S3614" s="443"/>
      <c r="T3614" s="443"/>
      <c r="U3614" s="443"/>
      <c r="V3614" s="443"/>
      <c r="W3614" s="443"/>
    </row>
    <row r="3615" spans="1:23" ht="15">
      <c r="A3615" s="459" t="s">
        <v>1021</v>
      </c>
      <c r="B3615" s="343" t="s">
        <v>1859</v>
      </c>
      <c r="C3615" s="446"/>
      <c r="D3615" s="446"/>
      <c r="E3615" s="286" t="s">
        <v>186</v>
      </c>
      <c r="F3615" s="286" t="s">
        <v>285</v>
      </c>
      <c r="G3615" s="286" t="s">
        <v>285</v>
      </c>
      <c r="H3615" s="286" t="s">
        <v>285</v>
      </c>
      <c r="I3615" s="286">
        <v>0</v>
      </c>
      <c r="J3615" s="286">
        <v>0</v>
      </c>
      <c r="K3615" s="286"/>
      <c r="L3615" s="313"/>
      <c r="M3615" s="312">
        <f t="shared" si="77"/>
        <v>0</v>
      </c>
      <c r="N3615" s="443"/>
      <c r="O3615" s="443"/>
      <c r="P3615" s="443"/>
      <c r="Q3615" s="443"/>
      <c r="R3615" s="443"/>
      <c r="S3615" s="443"/>
      <c r="T3615" s="443"/>
      <c r="U3615" s="443"/>
      <c r="V3615" s="443"/>
      <c r="W3615" s="443"/>
    </row>
    <row r="3616" spans="1:23" ht="15">
      <c r="A3616" s="459" t="s">
        <v>1022</v>
      </c>
      <c r="B3616" s="361" t="s">
        <v>1856</v>
      </c>
      <c r="C3616" s="446"/>
      <c r="D3616" s="446"/>
      <c r="E3616" s="286" t="s">
        <v>186</v>
      </c>
      <c r="F3616" s="286" t="s">
        <v>285</v>
      </c>
      <c r="G3616" s="286" t="s">
        <v>285</v>
      </c>
      <c r="H3616" s="286" t="s">
        <v>285</v>
      </c>
      <c r="I3616" s="286">
        <v>0</v>
      </c>
      <c r="J3616" s="286">
        <v>0</v>
      </c>
      <c r="K3616" s="286"/>
      <c r="L3616" s="313"/>
      <c r="M3616" s="312">
        <f t="shared" si="77"/>
        <v>0</v>
      </c>
      <c r="N3616" s="443"/>
      <c r="O3616" s="443"/>
      <c r="P3616" s="443"/>
      <c r="Q3616" s="443"/>
      <c r="R3616" s="443"/>
      <c r="S3616" s="443"/>
      <c r="T3616" s="443"/>
      <c r="U3616" s="443"/>
      <c r="V3616" s="443"/>
      <c r="W3616" s="443"/>
    </row>
    <row r="3617" spans="1:23" ht="15">
      <c r="A3617" s="459" t="s">
        <v>1023</v>
      </c>
      <c r="B3617" s="361" t="s">
        <v>1855</v>
      </c>
      <c r="C3617" s="446"/>
      <c r="D3617" s="446"/>
      <c r="E3617" s="286" t="s">
        <v>186</v>
      </c>
      <c r="F3617" s="286" t="s">
        <v>285</v>
      </c>
      <c r="G3617" s="286" t="s">
        <v>285</v>
      </c>
      <c r="H3617" s="286" t="s">
        <v>285</v>
      </c>
      <c r="I3617" s="286">
        <v>0</v>
      </c>
      <c r="J3617" s="286">
        <v>0</v>
      </c>
      <c r="K3617" s="286"/>
      <c r="L3617" s="313"/>
      <c r="M3617" s="312">
        <f t="shared" si="77"/>
        <v>0</v>
      </c>
      <c r="N3617" s="443"/>
      <c r="O3617" s="443"/>
      <c r="P3617" s="443"/>
      <c r="Q3617" s="443"/>
      <c r="R3617" s="443"/>
      <c r="S3617" s="443"/>
      <c r="T3617" s="443"/>
      <c r="U3617" s="443"/>
      <c r="V3617" s="443"/>
      <c r="W3617" s="443"/>
    </row>
    <row r="3618" spans="1:23" ht="15">
      <c r="A3618" s="459" t="s">
        <v>1024</v>
      </c>
      <c r="B3618" s="530" t="s">
        <v>2245</v>
      </c>
      <c r="C3618" s="446"/>
      <c r="D3618" s="446"/>
      <c r="E3618" s="286" t="s">
        <v>285</v>
      </c>
      <c r="F3618" s="286" t="s">
        <v>285</v>
      </c>
      <c r="G3618" s="286" t="s">
        <v>285</v>
      </c>
      <c r="H3618" s="286" t="s">
        <v>285</v>
      </c>
      <c r="I3618" s="286">
        <v>0</v>
      </c>
      <c r="J3618" s="286">
        <v>0</v>
      </c>
      <c r="K3618" s="286"/>
      <c r="L3618" s="313"/>
      <c r="M3618" s="312">
        <f t="shared" ref="M3618:M3627" si="78">SUM(E3618:J3618)</f>
        <v>0</v>
      </c>
      <c r="N3618" s="443"/>
      <c r="O3618" s="443"/>
      <c r="P3618" s="443"/>
      <c r="Q3618" s="443"/>
      <c r="R3618" s="443"/>
      <c r="S3618" s="443"/>
      <c r="T3618" s="443"/>
      <c r="U3618" s="443"/>
      <c r="V3618" s="443"/>
      <c r="W3618" s="443"/>
    </row>
    <row r="3619" spans="1:23" ht="15">
      <c r="A3619" s="459" t="s">
        <v>1025</v>
      </c>
      <c r="B3619" s="530" t="s">
        <v>2238</v>
      </c>
      <c r="C3619" s="446"/>
      <c r="D3619" s="446"/>
      <c r="E3619" s="286" t="s">
        <v>285</v>
      </c>
      <c r="F3619" s="286" t="s">
        <v>285</v>
      </c>
      <c r="G3619" s="286" t="s">
        <v>285</v>
      </c>
      <c r="H3619" s="286" t="s">
        <v>285</v>
      </c>
      <c r="I3619" s="286">
        <v>0</v>
      </c>
      <c r="J3619" s="286">
        <v>0</v>
      </c>
      <c r="K3619" s="286"/>
      <c r="L3619" s="313"/>
      <c r="M3619" s="312">
        <f t="shared" si="78"/>
        <v>0</v>
      </c>
      <c r="N3619" s="443"/>
      <c r="O3619" s="443"/>
      <c r="P3619" s="443"/>
      <c r="Q3619" s="443"/>
      <c r="R3619" s="443"/>
      <c r="S3619" s="443"/>
      <c r="T3619" s="443"/>
      <c r="U3619" s="443"/>
      <c r="V3619" s="443"/>
      <c r="W3619" s="443"/>
    </row>
    <row r="3620" spans="1:23" ht="15">
      <c r="A3620" s="459" t="s">
        <v>1026</v>
      </c>
      <c r="B3620" s="530" t="s">
        <v>2244</v>
      </c>
      <c r="C3620" s="446"/>
      <c r="D3620" s="446"/>
      <c r="E3620" s="286" t="s">
        <v>285</v>
      </c>
      <c r="F3620" s="286" t="s">
        <v>285</v>
      </c>
      <c r="G3620" s="286" t="s">
        <v>285</v>
      </c>
      <c r="H3620" s="286" t="s">
        <v>285</v>
      </c>
      <c r="I3620" s="286">
        <v>0</v>
      </c>
      <c r="J3620" s="286">
        <v>0</v>
      </c>
      <c r="K3620" s="286"/>
      <c r="L3620" s="313"/>
      <c r="M3620" s="312">
        <f t="shared" si="78"/>
        <v>0</v>
      </c>
      <c r="N3620" s="443"/>
      <c r="O3620" s="443"/>
      <c r="P3620" s="443"/>
      <c r="Q3620" s="443"/>
      <c r="R3620" s="443"/>
      <c r="S3620" s="443"/>
      <c r="T3620" s="443"/>
      <c r="U3620" s="443"/>
      <c r="V3620" s="443"/>
      <c r="W3620" s="443"/>
    </row>
    <row r="3621" spans="1:23" ht="15">
      <c r="A3621" s="459" t="s">
        <v>1027</v>
      </c>
      <c r="B3621" s="530" t="s">
        <v>2241</v>
      </c>
      <c r="C3621" s="446"/>
      <c r="D3621" s="446"/>
      <c r="E3621" s="286" t="s">
        <v>285</v>
      </c>
      <c r="F3621" s="286" t="s">
        <v>285</v>
      </c>
      <c r="G3621" s="286" t="s">
        <v>285</v>
      </c>
      <c r="H3621" s="286" t="s">
        <v>285</v>
      </c>
      <c r="I3621" s="286">
        <v>0</v>
      </c>
      <c r="J3621" s="286">
        <v>0</v>
      </c>
      <c r="K3621" s="286"/>
      <c r="L3621" s="313"/>
      <c r="M3621" s="312">
        <f t="shared" si="78"/>
        <v>0</v>
      </c>
      <c r="N3621" s="443"/>
      <c r="O3621" s="443"/>
      <c r="P3621" s="443"/>
      <c r="Q3621" s="443"/>
      <c r="R3621" s="443"/>
      <c r="S3621" s="443"/>
      <c r="T3621" s="443"/>
      <c r="U3621" s="443"/>
      <c r="V3621" s="443"/>
      <c r="W3621" s="443"/>
    </row>
    <row r="3622" spans="1:23" ht="15">
      <c r="A3622" s="459" t="s">
        <v>1028</v>
      </c>
      <c r="B3622" s="530" t="s">
        <v>2239</v>
      </c>
      <c r="C3622" s="446"/>
      <c r="D3622" s="446"/>
      <c r="E3622" s="286" t="s">
        <v>285</v>
      </c>
      <c r="F3622" s="286" t="s">
        <v>285</v>
      </c>
      <c r="G3622" s="286" t="s">
        <v>285</v>
      </c>
      <c r="H3622" s="286" t="s">
        <v>285</v>
      </c>
      <c r="I3622" s="286">
        <v>0</v>
      </c>
      <c r="J3622" s="286">
        <v>0</v>
      </c>
      <c r="K3622" s="286"/>
      <c r="L3622" s="313"/>
      <c r="M3622" s="312">
        <f t="shared" si="78"/>
        <v>0</v>
      </c>
      <c r="N3622" s="443"/>
      <c r="O3622" s="443"/>
      <c r="P3622" s="443"/>
      <c r="Q3622" s="443"/>
      <c r="R3622" s="443"/>
      <c r="S3622" s="443"/>
      <c r="T3622" s="443"/>
      <c r="U3622" s="443"/>
      <c r="V3622" s="443"/>
      <c r="W3622" s="443"/>
    </row>
    <row r="3623" spans="1:23" ht="15">
      <c r="A3623" s="459" t="s">
        <v>1029</v>
      </c>
      <c r="B3623" s="530" t="s">
        <v>2256</v>
      </c>
      <c r="C3623" s="446"/>
      <c r="D3623" s="446"/>
      <c r="E3623" s="286" t="s">
        <v>285</v>
      </c>
      <c r="F3623" s="286" t="s">
        <v>285</v>
      </c>
      <c r="G3623" s="286" t="s">
        <v>285</v>
      </c>
      <c r="H3623" s="286" t="s">
        <v>285</v>
      </c>
      <c r="I3623" s="286">
        <v>0</v>
      </c>
      <c r="J3623" s="286">
        <v>0</v>
      </c>
      <c r="K3623" s="286"/>
      <c r="L3623" s="313"/>
      <c r="M3623" s="312">
        <f t="shared" si="78"/>
        <v>0</v>
      </c>
      <c r="N3623" s="443"/>
      <c r="O3623" s="443"/>
      <c r="P3623" s="443"/>
      <c r="Q3623" s="443"/>
      <c r="R3623" s="443"/>
      <c r="S3623" s="443"/>
      <c r="T3623" s="443"/>
      <c r="U3623" s="443"/>
      <c r="V3623" s="443"/>
      <c r="W3623" s="443"/>
    </row>
    <row r="3624" spans="1:23" ht="15">
      <c r="A3624" s="459" t="s">
        <v>1030</v>
      </c>
      <c r="B3624" s="530" t="s">
        <v>2246</v>
      </c>
      <c r="C3624" s="446"/>
      <c r="D3624" s="446"/>
      <c r="E3624" s="286" t="s">
        <v>285</v>
      </c>
      <c r="F3624" s="286" t="s">
        <v>285</v>
      </c>
      <c r="G3624" s="286" t="s">
        <v>285</v>
      </c>
      <c r="H3624" s="286" t="s">
        <v>285</v>
      </c>
      <c r="I3624" s="286">
        <v>0</v>
      </c>
      <c r="J3624" s="286">
        <v>0</v>
      </c>
      <c r="K3624" s="286"/>
      <c r="L3624" s="313"/>
      <c r="M3624" s="312">
        <f t="shared" si="78"/>
        <v>0</v>
      </c>
      <c r="N3624" s="443"/>
      <c r="O3624" s="443"/>
      <c r="P3624" s="443"/>
      <c r="Q3624" s="443"/>
      <c r="R3624" s="443"/>
      <c r="S3624" s="443"/>
      <c r="T3624" s="443"/>
      <c r="U3624" s="443"/>
      <c r="V3624" s="443"/>
      <c r="W3624" s="443"/>
    </row>
    <row r="3625" spans="1:23" ht="15">
      <c r="A3625" s="459" t="s">
        <v>1031</v>
      </c>
      <c r="B3625" s="530" t="s">
        <v>2242</v>
      </c>
      <c r="C3625" s="446"/>
      <c r="D3625" s="446"/>
      <c r="E3625" s="286" t="s">
        <v>285</v>
      </c>
      <c r="F3625" s="286" t="s">
        <v>285</v>
      </c>
      <c r="G3625" s="286" t="s">
        <v>285</v>
      </c>
      <c r="H3625" s="286" t="s">
        <v>285</v>
      </c>
      <c r="I3625" s="286">
        <v>0</v>
      </c>
      <c r="J3625" s="286">
        <v>0</v>
      </c>
      <c r="K3625" s="286"/>
      <c r="L3625" s="313"/>
      <c r="M3625" s="312">
        <f t="shared" si="78"/>
        <v>0</v>
      </c>
      <c r="N3625" s="443"/>
      <c r="O3625" s="443"/>
      <c r="P3625" s="443"/>
      <c r="Q3625" s="443"/>
      <c r="R3625" s="443"/>
      <c r="S3625" s="443"/>
      <c r="T3625" s="443"/>
      <c r="U3625" s="443"/>
      <c r="V3625" s="443"/>
      <c r="W3625" s="443"/>
    </row>
    <row r="3626" spans="1:23" ht="15">
      <c r="A3626" s="459" t="s">
        <v>1032</v>
      </c>
      <c r="B3626" s="530" t="s">
        <v>2237</v>
      </c>
      <c r="C3626" s="446"/>
      <c r="D3626" s="446"/>
      <c r="E3626" s="286" t="s">
        <v>285</v>
      </c>
      <c r="F3626" s="286" t="s">
        <v>285</v>
      </c>
      <c r="G3626" s="286" t="s">
        <v>285</v>
      </c>
      <c r="H3626" s="286" t="s">
        <v>285</v>
      </c>
      <c r="I3626" s="286">
        <v>0</v>
      </c>
      <c r="J3626" s="286">
        <v>0</v>
      </c>
      <c r="K3626" s="286"/>
      <c r="L3626" s="313"/>
      <c r="M3626" s="312">
        <f t="shared" si="78"/>
        <v>0</v>
      </c>
      <c r="N3626" s="443"/>
      <c r="O3626" s="443"/>
      <c r="P3626" s="443"/>
      <c r="Q3626" s="443"/>
      <c r="R3626" s="443"/>
      <c r="S3626" s="443"/>
      <c r="T3626" s="443"/>
      <c r="U3626" s="443"/>
      <c r="V3626" s="443"/>
      <c r="W3626" s="443"/>
    </row>
    <row r="3627" spans="1:23" ht="15">
      <c r="A3627" s="459" t="s">
        <v>1033</v>
      </c>
      <c r="B3627" s="530" t="s">
        <v>2243</v>
      </c>
      <c r="C3627" s="446"/>
      <c r="D3627" s="446"/>
      <c r="E3627" s="286" t="s">
        <v>285</v>
      </c>
      <c r="F3627" s="286" t="s">
        <v>285</v>
      </c>
      <c r="G3627" s="286" t="s">
        <v>285</v>
      </c>
      <c r="H3627" s="286" t="s">
        <v>285</v>
      </c>
      <c r="I3627" s="286">
        <v>0</v>
      </c>
      <c r="J3627" s="286">
        <v>0</v>
      </c>
      <c r="K3627" s="286"/>
      <c r="L3627" s="313"/>
      <c r="M3627" s="312">
        <f t="shared" si="78"/>
        <v>0</v>
      </c>
      <c r="N3627" s="443"/>
      <c r="O3627" s="443"/>
      <c r="P3627" s="443"/>
      <c r="Q3627" s="443"/>
      <c r="R3627" s="443"/>
      <c r="S3627" s="443"/>
      <c r="T3627" s="443"/>
      <c r="U3627" s="443"/>
      <c r="V3627" s="443"/>
      <c r="W3627" s="443"/>
    </row>
    <row r="3628" spans="1:23" ht="15">
      <c r="A3628" s="459"/>
      <c r="B3628" s="464"/>
      <c r="C3628" s="443"/>
      <c r="D3628" s="443"/>
      <c r="E3628" s="286"/>
      <c r="F3628" s="286"/>
      <c r="G3628" s="286"/>
      <c r="H3628" s="286"/>
      <c r="I3628" s="443"/>
      <c r="J3628" s="286"/>
      <c r="K3628" s="286"/>
      <c r="L3628" s="313"/>
      <c r="M3628" s="312"/>
      <c r="N3628" s="443"/>
      <c r="O3628" s="443"/>
      <c r="P3628" s="443"/>
      <c r="Q3628" s="443"/>
      <c r="R3628" s="443"/>
      <c r="S3628" s="443"/>
      <c r="T3628" s="443"/>
      <c r="U3628" s="443"/>
      <c r="V3628" s="443"/>
      <c r="W3628" s="443"/>
    </row>
    <row r="3629" spans="1:23" ht="15">
      <c r="A3629" s="459"/>
      <c r="B3629" s="464"/>
      <c r="C3629" s="443"/>
      <c r="D3629" s="443"/>
      <c r="E3629" s="286"/>
      <c r="F3629" s="443"/>
      <c r="G3629" s="443"/>
      <c r="H3629" s="443"/>
      <c r="I3629" s="443"/>
      <c r="J3629" s="286"/>
      <c r="K3629" s="286"/>
      <c r="L3629" s="313"/>
      <c r="M3629" s="313"/>
      <c r="N3629" s="443"/>
      <c r="O3629" s="443"/>
      <c r="P3629" s="443"/>
      <c r="Q3629" s="443"/>
      <c r="R3629" s="443"/>
      <c r="S3629" s="443"/>
      <c r="T3629" s="443"/>
      <c r="U3629" s="443"/>
      <c r="V3629" s="443"/>
      <c r="W3629" s="443"/>
    </row>
    <row r="3630" spans="1:23" ht="15">
      <c r="A3630" s="459"/>
      <c r="B3630" s="464"/>
      <c r="C3630" s="443"/>
      <c r="D3630" s="443"/>
      <c r="E3630" s="286"/>
      <c r="F3630" s="443"/>
      <c r="G3630" s="443"/>
      <c r="H3630" s="443"/>
      <c r="I3630" s="443"/>
      <c r="J3630" s="443"/>
      <c r="K3630" s="443"/>
      <c r="L3630" s="313"/>
      <c r="M3630" s="313"/>
      <c r="N3630" s="443"/>
      <c r="O3630" s="443"/>
      <c r="P3630" s="443"/>
      <c r="Q3630" s="443"/>
      <c r="R3630" s="443"/>
      <c r="S3630" s="443"/>
      <c r="T3630" s="443"/>
      <c r="U3630" s="443"/>
      <c r="V3630" s="443"/>
      <c r="W3630" s="443"/>
    </row>
    <row r="3631" spans="1:23" ht="25.5">
      <c r="A3631" s="30" t="s">
        <v>355</v>
      </c>
      <c r="B3631" s="443"/>
      <c r="C3631" s="443"/>
      <c r="D3631" s="443"/>
      <c r="E3631" s="443"/>
      <c r="F3631" s="443"/>
      <c r="G3631" s="443"/>
      <c r="H3631" s="443"/>
      <c r="I3631" s="443"/>
      <c r="J3631" s="443"/>
      <c r="K3631" s="443"/>
      <c r="L3631" s="313"/>
      <c r="M3631" s="313"/>
      <c r="N3631" s="443"/>
      <c r="O3631" s="443"/>
      <c r="P3631" s="443"/>
      <c r="Q3631" s="443"/>
      <c r="R3631" s="443"/>
      <c r="S3631" s="443"/>
      <c r="T3631" s="443"/>
      <c r="U3631" s="443"/>
      <c r="V3631" s="443"/>
      <c r="W3631" s="443"/>
    </row>
    <row r="3632" spans="1:23">
      <c r="A3632" s="443"/>
      <c r="B3632" s="443"/>
      <c r="C3632" s="443"/>
      <c r="D3632" s="443"/>
      <c r="E3632" s="443"/>
      <c r="F3632" s="443"/>
      <c r="G3632" s="443"/>
      <c r="H3632" s="443"/>
      <c r="I3632" s="443"/>
      <c r="J3632" s="443"/>
      <c r="K3632" s="443"/>
      <c r="L3632" s="313"/>
      <c r="M3632" s="313"/>
      <c r="N3632" s="443"/>
      <c r="O3632" s="443"/>
      <c r="P3632" s="443"/>
      <c r="Q3632" s="443"/>
      <c r="R3632" s="443"/>
      <c r="S3632" s="443"/>
      <c r="T3632" s="443"/>
      <c r="U3632" s="443"/>
      <c r="V3632" s="443"/>
      <c r="W3632" s="443"/>
    </row>
    <row r="3633" spans="1:23" ht="15">
      <c r="A3633" s="305"/>
      <c r="B3633" s="305"/>
      <c r="C3633" s="305"/>
      <c r="D3633" s="305"/>
      <c r="E3633" s="80">
        <v>2016</v>
      </c>
      <c r="F3633" s="80">
        <v>2017</v>
      </c>
      <c r="G3633" s="80">
        <v>2018</v>
      </c>
      <c r="H3633" s="80">
        <v>2019</v>
      </c>
      <c r="I3633" s="80">
        <v>2020</v>
      </c>
      <c r="J3633" s="80">
        <v>2021</v>
      </c>
      <c r="K3633" s="80">
        <v>2022</v>
      </c>
      <c r="L3633" s="313"/>
      <c r="M3633" s="89" t="s">
        <v>40</v>
      </c>
      <c r="N3633" s="443"/>
      <c r="O3633" s="443"/>
      <c r="P3633" s="443"/>
      <c r="Q3633" s="446"/>
      <c r="R3633" s="446"/>
      <c r="S3633" s="446"/>
      <c r="T3633" s="443"/>
      <c r="U3633" s="443"/>
      <c r="V3633" s="443"/>
      <c r="W3633" s="443"/>
    </row>
    <row r="3634" spans="1:23" ht="15">
      <c r="A3634" s="459" t="s">
        <v>0</v>
      </c>
      <c r="B3634" s="464" t="s">
        <v>27</v>
      </c>
      <c r="C3634" s="286"/>
      <c r="D3634" s="286"/>
      <c r="E3634" s="301">
        <v>458.4</v>
      </c>
      <c r="F3634" s="286">
        <v>480.1</v>
      </c>
      <c r="G3634" s="303">
        <v>612.4</v>
      </c>
      <c r="H3634" s="303">
        <v>566.20000000000437</v>
      </c>
      <c r="I3634" s="286">
        <v>129.60000000000036</v>
      </c>
      <c r="J3634" s="286">
        <v>492.3999999999869</v>
      </c>
      <c r="K3634" s="286"/>
      <c r="L3634" s="313"/>
      <c r="M3634" s="312">
        <f t="shared" ref="M3634:M3697" si="79">SUM(E3634:J3634)</f>
        <v>2739.0999999999917</v>
      </c>
      <c r="N3634" s="443"/>
      <c r="O3634" s="443" t="s">
        <v>1507</v>
      </c>
      <c r="P3634" s="443"/>
      <c r="Q3634" s="446"/>
      <c r="R3634" s="446" t="s">
        <v>2043</v>
      </c>
      <c r="S3634" s="464"/>
      <c r="T3634" s="464"/>
      <c r="U3634" s="689"/>
      <c r="V3634" s="464"/>
      <c r="W3634" s="464"/>
    </row>
    <row r="3635" spans="1:23" ht="15">
      <c r="A3635" s="459" t="s">
        <v>2</v>
      </c>
      <c r="B3635" s="464" t="s">
        <v>21</v>
      </c>
      <c r="C3635" s="286"/>
      <c r="D3635" s="286"/>
      <c r="E3635" s="323">
        <v>408</v>
      </c>
      <c r="F3635" s="301">
        <v>659.4</v>
      </c>
      <c r="G3635" s="286">
        <v>168</v>
      </c>
      <c r="H3635" s="286">
        <v>56.500000000003638</v>
      </c>
      <c r="I3635" s="286">
        <v>417.5</v>
      </c>
      <c r="J3635" s="301">
        <v>836.44999999999345</v>
      </c>
      <c r="K3635" s="301"/>
      <c r="L3635" s="313"/>
      <c r="M3635" s="312">
        <f t="shared" si="79"/>
        <v>2545.8499999999972</v>
      </c>
      <c r="N3635" s="443"/>
      <c r="O3635" s="443" t="s">
        <v>3879</v>
      </c>
      <c r="P3635" s="443"/>
      <c r="Q3635" s="446"/>
      <c r="R3635" s="446"/>
      <c r="S3635" s="343"/>
      <c r="T3635" s="464"/>
      <c r="U3635" s="686"/>
      <c r="V3635" s="464"/>
      <c r="W3635" s="464"/>
    </row>
    <row r="3636" spans="1:23" ht="15">
      <c r="A3636" s="459" t="s">
        <v>3</v>
      </c>
      <c r="B3636" s="464" t="s">
        <v>31</v>
      </c>
      <c r="C3636" s="286"/>
      <c r="D3636" s="286"/>
      <c r="E3636" s="303">
        <v>468</v>
      </c>
      <c r="F3636" s="303">
        <v>757.8</v>
      </c>
      <c r="G3636" s="286">
        <v>187.2</v>
      </c>
      <c r="H3636" s="286">
        <v>65.499999999992724</v>
      </c>
      <c r="I3636" s="286">
        <v>200.40000000000509</v>
      </c>
      <c r="J3636" s="303">
        <v>854.59999999999127</v>
      </c>
      <c r="K3636" s="303"/>
      <c r="L3636" s="313"/>
      <c r="M3636" s="312">
        <f t="shared" si="79"/>
        <v>2533.4999999999891</v>
      </c>
      <c r="N3636" s="443"/>
      <c r="O3636" s="443" t="s">
        <v>3881</v>
      </c>
      <c r="P3636" s="443"/>
      <c r="Q3636" s="446"/>
      <c r="R3636" s="446" t="s">
        <v>3882</v>
      </c>
      <c r="S3636" s="530"/>
      <c r="T3636" s="464"/>
      <c r="U3636" s="686"/>
      <c r="V3636" s="464"/>
      <c r="W3636" s="464"/>
    </row>
    <row r="3637" spans="1:23" ht="15">
      <c r="A3637" s="459" t="s">
        <v>5</v>
      </c>
      <c r="B3637" s="464" t="s">
        <v>33</v>
      </c>
      <c r="C3637" s="286"/>
      <c r="D3637" s="286"/>
      <c r="E3637" s="323">
        <v>344.6</v>
      </c>
      <c r="F3637" s="323">
        <v>536.4</v>
      </c>
      <c r="G3637" s="286">
        <v>299.2</v>
      </c>
      <c r="H3637" s="286">
        <v>102.19999999999709</v>
      </c>
      <c r="I3637" s="302">
        <v>495.59999999999491</v>
      </c>
      <c r="J3637" s="286">
        <v>619.70000000000073</v>
      </c>
      <c r="K3637" s="286"/>
      <c r="L3637" s="313"/>
      <c r="M3637" s="312">
        <f t="shared" si="79"/>
        <v>2397.6999999999925</v>
      </c>
      <c r="N3637" s="443"/>
      <c r="O3637" s="443" t="s">
        <v>351</v>
      </c>
      <c r="P3637" s="443"/>
      <c r="Q3637" s="446"/>
      <c r="R3637" s="446"/>
      <c r="S3637" s="381"/>
      <c r="T3637" s="443"/>
      <c r="U3637" s="443"/>
      <c r="V3637" s="443"/>
      <c r="W3637" s="443"/>
    </row>
    <row r="3638" spans="1:23" ht="15">
      <c r="A3638" s="459" t="s">
        <v>7</v>
      </c>
      <c r="B3638" s="464" t="s">
        <v>23</v>
      </c>
      <c r="C3638" s="286"/>
      <c r="D3638" s="286"/>
      <c r="E3638" s="286">
        <v>130</v>
      </c>
      <c r="F3638" s="286">
        <v>434.5</v>
      </c>
      <c r="G3638" s="301">
        <v>591.1</v>
      </c>
      <c r="H3638" s="286">
        <v>305.00000000000728</v>
      </c>
      <c r="I3638" s="286">
        <v>354.40000000000509</v>
      </c>
      <c r="J3638" s="286">
        <v>483.50000000000364</v>
      </c>
      <c r="K3638" s="286"/>
      <c r="L3638" s="313"/>
      <c r="M3638" s="312">
        <f t="shared" si="79"/>
        <v>2298.5000000000159</v>
      </c>
      <c r="N3638" s="443"/>
      <c r="O3638" s="443" t="s">
        <v>307</v>
      </c>
      <c r="P3638" s="443"/>
      <c r="Q3638" s="446"/>
      <c r="R3638" s="446"/>
      <c r="S3638" s="464"/>
      <c r="T3638" s="464"/>
      <c r="U3638" s="688"/>
      <c r="V3638" s="464"/>
      <c r="W3638" s="464"/>
    </row>
    <row r="3639" spans="1:23" ht="15">
      <c r="A3639" s="459" t="s">
        <v>8</v>
      </c>
      <c r="B3639" s="464" t="s">
        <v>11</v>
      </c>
      <c r="C3639" s="286"/>
      <c r="D3639" s="286"/>
      <c r="E3639" s="302">
        <v>410.1</v>
      </c>
      <c r="F3639" s="323">
        <v>526.70000000000005</v>
      </c>
      <c r="G3639" s="286">
        <v>145.30000000000001</v>
      </c>
      <c r="H3639" s="286">
        <v>206.70000000000073</v>
      </c>
      <c r="I3639" s="323">
        <v>454.80000000000291</v>
      </c>
      <c r="J3639" s="286">
        <v>501.00000000001091</v>
      </c>
      <c r="K3639" s="286"/>
      <c r="L3639" s="313"/>
      <c r="M3639" s="312">
        <f t="shared" si="79"/>
        <v>2244.6000000000149</v>
      </c>
      <c r="N3639" s="443"/>
      <c r="O3639" s="443" t="s">
        <v>1458</v>
      </c>
      <c r="P3639" s="443"/>
      <c r="Q3639" s="446"/>
      <c r="R3639" s="446"/>
      <c r="S3639" s="464"/>
      <c r="T3639" s="464"/>
      <c r="U3639" s="686"/>
      <c r="V3639" s="464"/>
      <c r="W3639" s="464"/>
    </row>
    <row r="3640" spans="1:23" ht="15">
      <c r="A3640" s="459" t="s">
        <v>10</v>
      </c>
      <c r="B3640" s="464" t="s">
        <v>144</v>
      </c>
      <c r="C3640" s="286"/>
      <c r="D3640" s="286"/>
      <c r="E3640" s="286" t="s">
        <v>285</v>
      </c>
      <c r="F3640" s="286">
        <v>438.6</v>
      </c>
      <c r="G3640" s="323">
        <v>497.9</v>
      </c>
      <c r="H3640" s="323">
        <v>398.60000000000582</v>
      </c>
      <c r="I3640" s="286">
        <v>434.90000000000327</v>
      </c>
      <c r="J3640" s="286">
        <v>353</v>
      </c>
      <c r="K3640" s="286"/>
      <c r="L3640" s="313"/>
      <c r="M3640" s="312">
        <f t="shared" si="79"/>
        <v>2123.0000000000091</v>
      </c>
      <c r="N3640" s="443"/>
      <c r="O3640" s="443" t="s">
        <v>349</v>
      </c>
      <c r="P3640" s="443"/>
      <c r="Q3640" s="446"/>
      <c r="R3640" s="446"/>
      <c r="S3640" s="381"/>
      <c r="T3640" s="443"/>
      <c r="U3640" s="443"/>
      <c r="V3640" s="443"/>
      <c r="W3640" s="443"/>
    </row>
    <row r="3641" spans="1:23" ht="15">
      <c r="A3641" s="459" t="s">
        <v>12</v>
      </c>
      <c r="B3641" s="464" t="s">
        <v>17</v>
      </c>
      <c r="C3641" s="286"/>
      <c r="D3641" s="286"/>
      <c r="E3641" s="286">
        <v>121</v>
      </c>
      <c r="F3641" s="323">
        <v>562.1</v>
      </c>
      <c r="G3641" s="323">
        <v>385.3</v>
      </c>
      <c r="H3641" s="286">
        <v>187.69999999999709</v>
      </c>
      <c r="I3641" s="323">
        <v>437.5</v>
      </c>
      <c r="J3641" s="286">
        <v>425.10000000000582</v>
      </c>
      <c r="K3641" s="286"/>
      <c r="L3641" s="313"/>
      <c r="M3641" s="312">
        <f t="shared" si="79"/>
        <v>2118.700000000003</v>
      </c>
      <c r="N3641" s="443"/>
      <c r="O3641" s="443" t="s">
        <v>2047</v>
      </c>
      <c r="P3641" s="443"/>
      <c r="Q3641" s="446"/>
      <c r="R3641" s="446"/>
      <c r="S3641" s="464"/>
      <c r="T3641" s="464"/>
      <c r="U3641" s="687"/>
      <c r="V3641" s="464"/>
      <c r="W3641" s="464"/>
    </row>
    <row r="3642" spans="1:23" ht="15">
      <c r="A3642" s="459" t="s">
        <v>14</v>
      </c>
      <c r="B3642" s="464" t="s">
        <v>1</v>
      </c>
      <c r="C3642" s="286"/>
      <c r="D3642" s="286"/>
      <c r="E3642" s="323">
        <v>341.7</v>
      </c>
      <c r="F3642" s="286">
        <v>318.5</v>
      </c>
      <c r="G3642" s="302">
        <v>581.20000000000005</v>
      </c>
      <c r="H3642" s="286">
        <v>58.799999999995634</v>
      </c>
      <c r="I3642" s="286">
        <v>348.50000000000182</v>
      </c>
      <c r="J3642" s="286">
        <v>310.00000000000728</v>
      </c>
      <c r="K3642" s="286"/>
      <c r="L3642" s="313"/>
      <c r="M3642" s="312">
        <f t="shared" si="79"/>
        <v>1958.7000000000048</v>
      </c>
      <c r="N3642" s="443"/>
      <c r="O3642" s="443" t="s">
        <v>306</v>
      </c>
      <c r="P3642" s="443"/>
      <c r="Q3642" s="446"/>
      <c r="R3642" s="446"/>
      <c r="S3642" s="530"/>
      <c r="T3642" s="464"/>
      <c r="U3642" s="686"/>
      <c r="V3642" s="464"/>
      <c r="W3642" s="464"/>
    </row>
    <row r="3643" spans="1:23" ht="15">
      <c r="A3643" s="459" t="s">
        <v>16</v>
      </c>
      <c r="B3643" s="464" t="s">
        <v>143</v>
      </c>
      <c r="C3643" s="286"/>
      <c r="D3643" s="286"/>
      <c r="E3643" s="286" t="s">
        <v>285</v>
      </c>
      <c r="F3643" s="323">
        <v>524.70000000000005</v>
      </c>
      <c r="G3643" s="286">
        <v>255.3</v>
      </c>
      <c r="H3643" s="286">
        <v>35.100000000009459</v>
      </c>
      <c r="I3643" s="286">
        <v>423.89999999999782</v>
      </c>
      <c r="J3643" s="323">
        <v>660.60000000000218</v>
      </c>
      <c r="K3643" s="323"/>
      <c r="L3643" s="313"/>
      <c r="M3643" s="312">
        <f t="shared" si="79"/>
        <v>1899.6000000000095</v>
      </c>
      <c r="N3643" s="443"/>
      <c r="O3643" s="443" t="s">
        <v>324</v>
      </c>
      <c r="P3643" s="443"/>
      <c r="Q3643" s="446"/>
      <c r="R3643" s="446"/>
      <c r="S3643" s="147"/>
      <c r="T3643" s="443"/>
      <c r="U3643" s="443"/>
      <c r="V3643" s="443"/>
      <c r="W3643" s="443"/>
    </row>
    <row r="3644" spans="1:23" ht="15">
      <c r="A3644" s="459" t="s">
        <v>18</v>
      </c>
      <c r="B3644" s="464" t="s">
        <v>9</v>
      </c>
      <c r="C3644" s="286"/>
      <c r="D3644" s="286"/>
      <c r="E3644" s="323">
        <v>247.1</v>
      </c>
      <c r="F3644" s="286">
        <v>270.39999999999998</v>
      </c>
      <c r="G3644" s="286">
        <v>378</v>
      </c>
      <c r="H3644" s="286">
        <v>216.60000000000218</v>
      </c>
      <c r="I3644" s="286">
        <v>132</v>
      </c>
      <c r="J3644" s="286">
        <v>620.39999999999418</v>
      </c>
      <c r="K3644" s="286"/>
      <c r="L3644" s="313"/>
      <c r="M3644" s="312">
        <f t="shared" si="79"/>
        <v>1864.4999999999964</v>
      </c>
      <c r="N3644" s="443"/>
      <c r="O3644" s="443" t="s">
        <v>300</v>
      </c>
      <c r="P3644" s="443"/>
      <c r="Q3644" s="446"/>
      <c r="R3644" s="446"/>
      <c r="S3644" s="464"/>
      <c r="T3644" s="464"/>
      <c r="U3644" s="686"/>
      <c r="V3644" s="464"/>
      <c r="W3644" s="464"/>
    </row>
    <row r="3645" spans="1:23" ht="15">
      <c r="A3645" s="459" t="s">
        <v>20</v>
      </c>
      <c r="B3645" s="464" t="s">
        <v>37</v>
      </c>
      <c r="C3645" s="286"/>
      <c r="D3645" s="286"/>
      <c r="E3645" s="286">
        <v>214</v>
      </c>
      <c r="F3645" s="323">
        <v>542.20000000000005</v>
      </c>
      <c r="G3645" s="286">
        <v>210.9</v>
      </c>
      <c r="H3645" s="286">
        <v>194.10000000000582</v>
      </c>
      <c r="I3645" s="286">
        <v>219.99999999999818</v>
      </c>
      <c r="J3645" s="286">
        <v>394.49999999999636</v>
      </c>
      <c r="K3645" s="286"/>
      <c r="L3645" s="313"/>
      <c r="M3645" s="312">
        <f t="shared" si="79"/>
        <v>1775.7000000000003</v>
      </c>
      <c r="N3645" s="443"/>
      <c r="O3645" s="443" t="s">
        <v>299</v>
      </c>
      <c r="P3645" s="443"/>
      <c r="Q3645" s="446"/>
      <c r="R3645" s="446"/>
      <c r="S3645" s="147"/>
      <c r="T3645" s="443"/>
      <c r="U3645" s="443"/>
      <c r="V3645" s="443"/>
      <c r="W3645" s="443"/>
    </row>
    <row r="3646" spans="1:23" ht="15">
      <c r="A3646" s="459" t="s">
        <v>22</v>
      </c>
      <c r="B3646" s="464" t="s">
        <v>25</v>
      </c>
      <c r="C3646" s="286"/>
      <c r="D3646" s="286"/>
      <c r="E3646" s="286">
        <v>134.9</v>
      </c>
      <c r="F3646" s="286">
        <v>243.8</v>
      </c>
      <c r="G3646" s="286">
        <v>238.4</v>
      </c>
      <c r="H3646" s="286">
        <v>110.80000000000291</v>
      </c>
      <c r="I3646" s="286">
        <v>358.79999999999927</v>
      </c>
      <c r="J3646" s="286">
        <v>645.30000000000655</v>
      </c>
      <c r="K3646" s="286"/>
      <c r="L3646" s="313"/>
      <c r="M3646" s="312">
        <f t="shared" si="79"/>
        <v>1732.0000000000086</v>
      </c>
      <c r="N3646" s="443"/>
      <c r="O3646" s="443"/>
      <c r="P3646" s="443"/>
      <c r="Q3646" s="446"/>
      <c r="R3646" s="446"/>
      <c r="S3646" s="464"/>
      <c r="T3646" s="464"/>
      <c r="U3646" s="686"/>
      <c r="V3646" s="464"/>
      <c r="W3646" s="464"/>
    </row>
    <row r="3647" spans="1:23" ht="15">
      <c r="A3647" s="459" t="s">
        <v>24</v>
      </c>
      <c r="B3647" s="464" t="s">
        <v>15</v>
      </c>
      <c r="C3647" s="286"/>
      <c r="D3647" s="286"/>
      <c r="E3647" s="323">
        <v>391.3</v>
      </c>
      <c r="F3647" s="286">
        <v>231.9</v>
      </c>
      <c r="G3647" s="286">
        <v>261</v>
      </c>
      <c r="H3647" s="286">
        <v>88.600000000002183</v>
      </c>
      <c r="I3647" s="286">
        <v>310.79999999999745</v>
      </c>
      <c r="J3647" s="286">
        <v>442.99999999998909</v>
      </c>
      <c r="K3647" s="286"/>
      <c r="L3647" s="313"/>
      <c r="M3647" s="312">
        <f t="shared" si="79"/>
        <v>1726.5999999999888</v>
      </c>
      <c r="N3647" s="443"/>
      <c r="O3647" s="443" t="s">
        <v>291</v>
      </c>
      <c r="P3647" s="443"/>
      <c r="Q3647" s="446"/>
      <c r="R3647" s="446"/>
      <c r="S3647" s="530"/>
      <c r="T3647" s="464"/>
      <c r="U3647" s="686"/>
      <c r="V3647" s="464"/>
      <c r="W3647" s="464"/>
    </row>
    <row r="3648" spans="1:23" ht="15">
      <c r="A3648" s="459" t="s">
        <v>26</v>
      </c>
      <c r="B3648" s="464" t="s">
        <v>822</v>
      </c>
      <c r="C3648" s="286"/>
      <c r="D3648" s="286"/>
      <c r="E3648" s="286" t="s">
        <v>285</v>
      </c>
      <c r="F3648" s="286" t="s">
        <v>285</v>
      </c>
      <c r="G3648" s="286" t="s">
        <v>285</v>
      </c>
      <c r="H3648" s="323">
        <v>445.49999999999636</v>
      </c>
      <c r="I3648" s="303">
        <v>662.50000000000364</v>
      </c>
      <c r="J3648" s="286">
        <v>612.40000000000146</v>
      </c>
      <c r="K3648" s="286"/>
      <c r="L3648" s="313"/>
      <c r="M3648" s="312">
        <f t="shared" si="79"/>
        <v>1720.4000000000015</v>
      </c>
      <c r="N3648" s="443"/>
      <c r="O3648" s="443" t="s">
        <v>331</v>
      </c>
      <c r="P3648" s="443"/>
      <c r="Q3648" s="443"/>
      <c r="R3648" s="322" t="s">
        <v>2048</v>
      </c>
      <c r="S3648" s="343"/>
      <c r="T3648" s="464"/>
      <c r="U3648" s="687"/>
      <c r="V3648" s="464"/>
      <c r="W3648" s="464"/>
    </row>
    <row r="3649" spans="1:23" ht="15">
      <c r="A3649" s="459" t="s">
        <v>28</v>
      </c>
      <c r="B3649" s="464" t="s">
        <v>39</v>
      </c>
      <c r="C3649" s="286"/>
      <c r="D3649" s="286"/>
      <c r="E3649" s="286">
        <v>209.8</v>
      </c>
      <c r="F3649" s="286">
        <v>321.5</v>
      </c>
      <c r="G3649" s="286">
        <v>262.5</v>
      </c>
      <c r="H3649" s="286">
        <v>214.90000000000146</v>
      </c>
      <c r="I3649" s="286">
        <v>289.80000000000109</v>
      </c>
      <c r="J3649" s="286">
        <v>372.99999999999636</v>
      </c>
      <c r="K3649" s="286"/>
      <c r="L3649" s="313"/>
      <c r="M3649" s="312">
        <f t="shared" si="79"/>
        <v>1671.4999999999989</v>
      </c>
      <c r="N3649" s="443"/>
      <c r="O3649" s="443"/>
      <c r="P3649" s="443"/>
      <c r="Q3649" s="446"/>
      <c r="R3649" s="446"/>
      <c r="S3649" s="147"/>
      <c r="T3649" s="443"/>
      <c r="U3649" s="443"/>
      <c r="V3649" s="443"/>
      <c r="W3649" s="443"/>
    </row>
    <row r="3650" spans="1:23" ht="15">
      <c r="A3650" s="459" t="s">
        <v>30</v>
      </c>
      <c r="B3650" s="464" t="s">
        <v>13</v>
      </c>
      <c r="C3650" s="286"/>
      <c r="D3650" s="286"/>
      <c r="E3650" s="286">
        <v>104.2</v>
      </c>
      <c r="F3650" s="286">
        <v>488.7</v>
      </c>
      <c r="G3650" s="286">
        <v>377.6</v>
      </c>
      <c r="H3650" s="286">
        <v>55.800000000010186</v>
      </c>
      <c r="I3650" s="286">
        <v>225.00000000000364</v>
      </c>
      <c r="J3650" s="286">
        <v>409.49999999999636</v>
      </c>
      <c r="K3650" s="286"/>
      <c r="L3650" s="313"/>
      <c r="M3650" s="312">
        <f t="shared" si="79"/>
        <v>1660.8000000000102</v>
      </c>
      <c r="N3650" s="443"/>
      <c r="O3650" s="443"/>
      <c r="P3650" s="443"/>
      <c r="Q3650" s="446"/>
      <c r="R3650" s="446"/>
      <c r="S3650" s="530"/>
      <c r="T3650" s="464"/>
      <c r="U3650" s="686"/>
      <c r="V3650" s="464"/>
      <c r="W3650" s="464"/>
    </row>
    <row r="3651" spans="1:23" ht="15">
      <c r="A3651" s="459" t="s">
        <v>32</v>
      </c>
      <c r="B3651" s="464" t="s">
        <v>142</v>
      </c>
      <c r="C3651" s="286"/>
      <c r="D3651" s="286"/>
      <c r="E3651" s="286" t="s">
        <v>285</v>
      </c>
      <c r="F3651" s="286">
        <v>405.8</v>
      </c>
      <c r="G3651" s="286">
        <v>352.3</v>
      </c>
      <c r="H3651" s="286">
        <v>74.999999999996362</v>
      </c>
      <c r="I3651" s="286">
        <v>424.79999999999745</v>
      </c>
      <c r="J3651" s="286">
        <v>390.5</v>
      </c>
      <c r="K3651" s="286"/>
      <c r="L3651" s="313"/>
      <c r="M3651" s="312">
        <f t="shared" si="79"/>
        <v>1648.3999999999937</v>
      </c>
      <c r="N3651" s="443"/>
      <c r="O3651" s="443"/>
      <c r="P3651" s="443"/>
      <c r="Q3651" s="446"/>
      <c r="R3651" s="446"/>
      <c r="S3651" s="464"/>
      <c r="T3651" s="464"/>
      <c r="U3651" s="687"/>
      <c r="V3651" s="464"/>
      <c r="W3651" s="464"/>
    </row>
    <row r="3652" spans="1:23" ht="15">
      <c r="A3652" s="459" t="s">
        <v>34</v>
      </c>
      <c r="B3652" s="464" t="s">
        <v>851</v>
      </c>
      <c r="C3652" s="286"/>
      <c r="D3652" s="286"/>
      <c r="E3652" s="286" t="s">
        <v>285</v>
      </c>
      <c r="F3652" s="286" t="s">
        <v>285</v>
      </c>
      <c r="G3652" s="286" t="s">
        <v>285</v>
      </c>
      <c r="H3652" s="302">
        <v>474.70000000000437</v>
      </c>
      <c r="I3652" s="286">
        <v>402.00000000000546</v>
      </c>
      <c r="J3652" s="323">
        <v>742.99999999999272</v>
      </c>
      <c r="K3652" s="323"/>
      <c r="L3652" s="313"/>
      <c r="M3652" s="312">
        <f t="shared" si="79"/>
        <v>1619.7000000000025</v>
      </c>
      <c r="N3652" s="443"/>
      <c r="O3652" s="443" t="s">
        <v>303</v>
      </c>
      <c r="P3652" s="443"/>
      <c r="Q3652" s="443"/>
      <c r="R3652" s="443"/>
      <c r="S3652" s="530"/>
      <c r="T3652" s="464"/>
      <c r="U3652" s="688"/>
      <c r="V3652" s="464"/>
      <c r="W3652" s="464"/>
    </row>
    <row r="3653" spans="1:23" ht="15">
      <c r="A3653" s="459" t="s">
        <v>36</v>
      </c>
      <c r="B3653" s="464" t="s">
        <v>6</v>
      </c>
      <c r="C3653" s="286"/>
      <c r="D3653" s="286"/>
      <c r="E3653" s="286">
        <v>47.6</v>
      </c>
      <c r="F3653" s="286">
        <v>401</v>
      </c>
      <c r="G3653" s="286">
        <v>309.60000000000002</v>
      </c>
      <c r="H3653" s="286">
        <v>203.40000000000873</v>
      </c>
      <c r="I3653" s="286">
        <v>135.29999999999927</v>
      </c>
      <c r="J3653" s="286">
        <v>513.59999999999854</v>
      </c>
      <c r="K3653" s="286"/>
      <c r="L3653" s="313"/>
      <c r="M3653" s="312">
        <f t="shared" si="79"/>
        <v>1610.5000000000066</v>
      </c>
      <c r="N3653" s="443"/>
      <c r="O3653" s="443"/>
      <c r="P3653" s="443"/>
      <c r="Q3653" s="446"/>
      <c r="R3653" s="446"/>
      <c r="S3653" s="530"/>
      <c r="T3653" s="464"/>
      <c r="U3653" s="686"/>
      <c r="V3653" s="464"/>
      <c r="W3653" s="464"/>
    </row>
    <row r="3654" spans="1:23" ht="15">
      <c r="A3654" s="459" t="s">
        <v>38</v>
      </c>
      <c r="B3654" s="464" t="s">
        <v>19</v>
      </c>
      <c r="C3654" s="286"/>
      <c r="D3654" s="286"/>
      <c r="E3654" s="286">
        <v>193.3</v>
      </c>
      <c r="F3654" s="286">
        <v>279.7</v>
      </c>
      <c r="G3654" s="286">
        <v>197.8</v>
      </c>
      <c r="H3654" s="286">
        <v>104.90000000000509</v>
      </c>
      <c r="I3654" s="286">
        <v>342.00000000000182</v>
      </c>
      <c r="J3654" s="286">
        <v>457.69999999998981</v>
      </c>
      <c r="K3654" s="286"/>
      <c r="L3654" s="313"/>
      <c r="M3654" s="312">
        <f t="shared" si="79"/>
        <v>1575.3999999999967</v>
      </c>
      <c r="N3654" s="443"/>
      <c r="O3654" s="443"/>
      <c r="P3654" s="443"/>
      <c r="Q3654" s="446"/>
      <c r="R3654" s="446"/>
      <c r="S3654" s="343"/>
      <c r="T3654" s="464"/>
      <c r="U3654" s="687"/>
      <c r="V3654" s="464"/>
      <c r="W3654" s="464"/>
    </row>
    <row r="3655" spans="1:23" ht="15">
      <c r="A3655" s="459" t="s">
        <v>145</v>
      </c>
      <c r="B3655" s="464" t="s">
        <v>29</v>
      </c>
      <c r="C3655" s="286"/>
      <c r="D3655" s="286"/>
      <c r="E3655" s="323">
        <v>255.2</v>
      </c>
      <c r="F3655" s="323">
        <v>542.5</v>
      </c>
      <c r="G3655" s="323">
        <v>528.1</v>
      </c>
      <c r="H3655" s="286" t="s">
        <v>285</v>
      </c>
      <c r="I3655" s="286" t="s">
        <v>285</v>
      </c>
      <c r="J3655" s="286">
        <v>221.59999999999491</v>
      </c>
      <c r="K3655" s="286"/>
      <c r="L3655" s="313"/>
      <c r="M3655" s="312">
        <f t="shared" si="79"/>
        <v>1547.3999999999951</v>
      </c>
      <c r="N3655" s="443"/>
      <c r="O3655" s="443" t="s">
        <v>387</v>
      </c>
      <c r="P3655" s="443"/>
      <c r="Q3655" s="446"/>
      <c r="R3655" s="446"/>
      <c r="S3655" s="464"/>
      <c r="T3655" s="464"/>
      <c r="U3655" s="686"/>
      <c r="V3655" s="464"/>
      <c r="W3655" s="464"/>
    </row>
    <row r="3656" spans="1:23" ht="15">
      <c r="A3656" s="459" t="s">
        <v>146</v>
      </c>
      <c r="B3656" s="464" t="s">
        <v>141</v>
      </c>
      <c r="C3656" s="286"/>
      <c r="D3656" s="286"/>
      <c r="E3656" s="286" t="s">
        <v>285</v>
      </c>
      <c r="F3656" s="286">
        <v>474.2</v>
      </c>
      <c r="G3656" s="286">
        <v>268.2</v>
      </c>
      <c r="H3656" s="286">
        <v>71.899999999994179</v>
      </c>
      <c r="I3656" s="286">
        <v>263.09999999999673</v>
      </c>
      <c r="J3656" s="286">
        <v>469.49999999998545</v>
      </c>
      <c r="K3656" s="286"/>
      <c r="L3656" s="313"/>
      <c r="M3656" s="312">
        <f t="shared" si="79"/>
        <v>1546.8999999999764</v>
      </c>
      <c r="N3656" s="443"/>
      <c r="O3656" s="443"/>
      <c r="P3656" s="443"/>
      <c r="Q3656" s="446"/>
      <c r="R3656" s="446"/>
      <c r="S3656" s="343"/>
      <c r="T3656" s="464"/>
      <c r="U3656" s="686"/>
      <c r="V3656" s="464"/>
      <c r="W3656" s="464"/>
    </row>
    <row r="3657" spans="1:23" ht="15">
      <c r="A3657" s="459" t="s">
        <v>147</v>
      </c>
      <c r="B3657" s="464" t="s">
        <v>155</v>
      </c>
      <c r="C3657" s="286"/>
      <c r="D3657" s="286"/>
      <c r="E3657" s="286" t="s">
        <v>285</v>
      </c>
      <c r="F3657" s="286" t="s">
        <v>285</v>
      </c>
      <c r="G3657" s="323">
        <v>555.6</v>
      </c>
      <c r="H3657" s="286">
        <v>87.299999999999272</v>
      </c>
      <c r="I3657" s="286">
        <v>387.99999999999636</v>
      </c>
      <c r="J3657" s="286">
        <v>388.49999999998909</v>
      </c>
      <c r="K3657" s="286"/>
      <c r="L3657" s="313"/>
      <c r="M3657" s="312">
        <f t="shared" si="79"/>
        <v>1419.3999999999846</v>
      </c>
      <c r="N3657" s="443"/>
      <c r="O3657" s="443" t="s">
        <v>290</v>
      </c>
      <c r="P3657" s="443"/>
      <c r="Q3657" s="446"/>
      <c r="R3657" s="446"/>
      <c r="S3657" s="381"/>
      <c r="T3657" s="443"/>
      <c r="U3657" s="443"/>
      <c r="V3657" s="443"/>
      <c r="W3657" s="443"/>
    </row>
    <row r="3658" spans="1:23" ht="15">
      <c r="A3658" s="459" t="s">
        <v>151</v>
      </c>
      <c r="B3658" s="464" t="s">
        <v>856</v>
      </c>
      <c r="C3658" s="286"/>
      <c r="D3658" s="286"/>
      <c r="E3658" s="286" t="s">
        <v>285</v>
      </c>
      <c r="F3658" s="286" t="s">
        <v>285</v>
      </c>
      <c r="G3658" s="286" t="s">
        <v>285</v>
      </c>
      <c r="H3658" s="323">
        <v>472.19999999998981</v>
      </c>
      <c r="I3658" s="286">
        <v>244.99999999999636</v>
      </c>
      <c r="J3658" s="323">
        <v>662.49999999999272</v>
      </c>
      <c r="K3658" s="323"/>
      <c r="L3658" s="313"/>
      <c r="M3658" s="312">
        <f t="shared" si="79"/>
        <v>1379.6999999999789</v>
      </c>
      <c r="N3658" s="443"/>
      <c r="O3658" s="443" t="s">
        <v>321</v>
      </c>
      <c r="P3658" s="443"/>
      <c r="Q3658" s="443"/>
      <c r="R3658" s="443"/>
      <c r="S3658" s="530"/>
      <c r="T3658" s="464"/>
      <c r="U3658" s="688"/>
      <c r="V3658" s="464"/>
      <c r="W3658" s="464"/>
    </row>
    <row r="3659" spans="1:23" ht="15">
      <c r="A3659" s="459" t="s">
        <v>157</v>
      </c>
      <c r="B3659" s="464" t="s">
        <v>162</v>
      </c>
      <c r="C3659" s="286"/>
      <c r="D3659" s="286"/>
      <c r="E3659" s="286" t="s">
        <v>285</v>
      </c>
      <c r="F3659" s="286" t="s">
        <v>285</v>
      </c>
      <c r="G3659" s="323">
        <v>394.6</v>
      </c>
      <c r="H3659" s="286">
        <v>305.90000000000146</v>
      </c>
      <c r="I3659" s="286">
        <v>402.49999999999818</v>
      </c>
      <c r="J3659" s="286">
        <v>256.20000000000073</v>
      </c>
      <c r="K3659" s="286"/>
      <c r="L3659" s="313"/>
      <c r="M3659" s="312">
        <f t="shared" si="79"/>
        <v>1359.2000000000003</v>
      </c>
      <c r="N3659" s="443"/>
      <c r="O3659" s="443" t="s">
        <v>294</v>
      </c>
      <c r="P3659" s="443"/>
      <c r="Q3659" s="446"/>
      <c r="R3659" s="446"/>
      <c r="S3659" s="464"/>
      <c r="T3659" s="464"/>
      <c r="U3659" s="686"/>
      <c r="V3659" s="464"/>
      <c r="W3659" s="464"/>
    </row>
    <row r="3660" spans="1:23" ht="15">
      <c r="A3660" s="459" t="s">
        <v>159</v>
      </c>
      <c r="B3660" s="464" t="s">
        <v>869</v>
      </c>
      <c r="C3660" s="286"/>
      <c r="D3660" s="286"/>
      <c r="E3660" s="286" t="s">
        <v>285</v>
      </c>
      <c r="F3660" s="286" t="s">
        <v>285</v>
      </c>
      <c r="G3660" s="286" t="s">
        <v>285</v>
      </c>
      <c r="H3660" s="323">
        <v>440.19999999999709</v>
      </c>
      <c r="I3660" s="286">
        <v>282.89999999999782</v>
      </c>
      <c r="J3660" s="286">
        <v>622.99999999999636</v>
      </c>
      <c r="K3660" s="286"/>
      <c r="L3660" s="313"/>
      <c r="M3660" s="312">
        <f t="shared" si="79"/>
        <v>1346.0999999999913</v>
      </c>
      <c r="N3660" s="443"/>
      <c r="O3660" s="443" t="s">
        <v>299</v>
      </c>
      <c r="P3660" s="443"/>
      <c r="Q3660" s="443"/>
      <c r="R3660" s="443"/>
      <c r="S3660" s="530"/>
      <c r="T3660" s="464"/>
      <c r="U3660" s="686"/>
      <c r="V3660" s="464"/>
      <c r="W3660" s="464"/>
    </row>
    <row r="3661" spans="1:23" ht="15">
      <c r="A3661" s="459" t="s">
        <v>160</v>
      </c>
      <c r="B3661" s="464" t="s">
        <v>855</v>
      </c>
      <c r="C3661" s="286"/>
      <c r="D3661" s="286"/>
      <c r="E3661" s="286" t="s">
        <v>285</v>
      </c>
      <c r="F3661" s="286" t="s">
        <v>285</v>
      </c>
      <c r="G3661" s="286" t="s">
        <v>285</v>
      </c>
      <c r="H3661" s="286">
        <v>240.50000000000728</v>
      </c>
      <c r="I3661" s="286">
        <v>373.90000000000146</v>
      </c>
      <c r="J3661" s="323">
        <v>706.50000000000728</v>
      </c>
      <c r="K3661" s="323"/>
      <c r="L3661" s="313"/>
      <c r="M3661" s="312">
        <f t="shared" si="79"/>
        <v>1320.900000000016</v>
      </c>
      <c r="N3661" s="443"/>
      <c r="O3661" s="443" t="s">
        <v>294</v>
      </c>
      <c r="P3661" s="443"/>
      <c r="Q3661" s="443"/>
      <c r="R3661" s="443"/>
      <c r="S3661" s="381"/>
      <c r="T3661" s="443"/>
      <c r="U3661" s="443"/>
      <c r="V3661" s="443"/>
      <c r="W3661" s="443"/>
    </row>
    <row r="3662" spans="1:23" ht="15">
      <c r="A3662" s="459" t="s">
        <v>161</v>
      </c>
      <c r="B3662" s="464" t="s">
        <v>863</v>
      </c>
      <c r="C3662" s="286"/>
      <c r="D3662" s="286"/>
      <c r="E3662" s="286" t="s">
        <v>285</v>
      </c>
      <c r="F3662" s="286" t="s">
        <v>285</v>
      </c>
      <c r="G3662" s="286" t="s">
        <v>285</v>
      </c>
      <c r="H3662" s="286">
        <v>275.69999999999345</v>
      </c>
      <c r="I3662" s="301">
        <v>496.80000000000109</v>
      </c>
      <c r="J3662" s="286">
        <v>541.49999999999272</v>
      </c>
      <c r="K3662" s="286"/>
      <c r="L3662" s="313"/>
      <c r="M3662" s="312">
        <f t="shared" si="79"/>
        <v>1313.9999999999873</v>
      </c>
      <c r="N3662" s="443"/>
      <c r="O3662" s="443" t="s">
        <v>307</v>
      </c>
      <c r="P3662" s="443"/>
      <c r="Q3662" s="443"/>
      <c r="R3662" s="443"/>
      <c r="S3662" s="147"/>
      <c r="T3662" s="443"/>
      <c r="U3662" s="443"/>
      <c r="V3662" s="443"/>
      <c r="W3662" s="443"/>
    </row>
    <row r="3663" spans="1:23" ht="15">
      <c r="A3663" s="459" t="s">
        <v>163</v>
      </c>
      <c r="B3663" s="464" t="s">
        <v>830</v>
      </c>
      <c r="C3663" s="286"/>
      <c r="D3663" s="286"/>
      <c r="E3663" s="286" t="s">
        <v>285</v>
      </c>
      <c r="F3663" s="286" t="s">
        <v>285</v>
      </c>
      <c r="G3663" s="286" t="s">
        <v>285</v>
      </c>
      <c r="H3663" s="286">
        <v>330.200000000008</v>
      </c>
      <c r="I3663" s="286">
        <v>413.89999999999964</v>
      </c>
      <c r="J3663" s="286">
        <v>565.50000000000728</v>
      </c>
      <c r="K3663" s="286"/>
      <c r="L3663" s="313"/>
      <c r="M3663" s="312">
        <f t="shared" si="79"/>
        <v>1309.6000000000149</v>
      </c>
      <c r="N3663" s="443"/>
      <c r="O3663" s="443"/>
      <c r="P3663" s="443"/>
      <c r="Q3663" s="443"/>
      <c r="R3663" s="443"/>
      <c r="S3663" s="459"/>
      <c r="T3663" s="464"/>
      <c r="U3663" s="688"/>
      <c r="V3663" s="464"/>
      <c r="W3663" s="464"/>
    </row>
    <row r="3664" spans="1:23" ht="15">
      <c r="A3664" s="459" t="s">
        <v>281</v>
      </c>
      <c r="B3664" s="464" t="s">
        <v>4</v>
      </c>
      <c r="C3664" s="286"/>
      <c r="D3664" s="286"/>
      <c r="E3664" s="286">
        <v>100.1</v>
      </c>
      <c r="F3664" s="286">
        <v>352</v>
      </c>
      <c r="G3664" s="323">
        <v>387.8</v>
      </c>
      <c r="H3664" s="286">
        <v>246.60000000000946</v>
      </c>
      <c r="I3664" s="286">
        <v>200.70000000000073</v>
      </c>
      <c r="J3664" s="286" t="s">
        <v>285</v>
      </c>
      <c r="K3664" s="286"/>
      <c r="L3664" s="313"/>
      <c r="M3664" s="312">
        <f t="shared" si="79"/>
        <v>1287.2000000000103</v>
      </c>
      <c r="N3664" s="443"/>
      <c r="O3664" s="443" t="s">
        <v>295</v>
      </c>
      <c r="P3664" s="443"/>
      <c r="Q3664" s="446"/>
      <c r="R3664" s="446"/>
      <c r="S3664" s="530"/>
      <c r="T3664" s="464"/>
      <c r="U3664" s="686"/>
      <c r="V3664" s="464"/>
      <c r="W3664" s="464"/>
    </row>
    <row r="3665" spans="1:23" ht="15">
      <c r="A3665" s="459" t="s">
        <v>282</v>
      </c>
      <c r="B3665" s="464" t="s">
        <v>844</v>
      </c>
      <c r="C3665" s="286"/>
      <c r="D3665" s="286"/>
      <c r="E3665" s="286" t="s">
        <v>285</v>
      </c>
      <c r="F3665" s="286" t="s">
        <v>285</v>
      </c>
      <c r="G3665" s="286" t="s">
        <v>285</v>
      </c>
      <c r="H3665" s="323">
        <v>440.50000000000364</v>
      </c>
      <c r="I3665" s="323">
        <v>447.99999999999818</v>
      </c>
      <c r="J3665" s="286">
        <v>383.00000000000364</v>
      </c>
      <c r="K3665" s="286"/>
      <c r="L3665" s="313"/>
      <c r="M3665" s="312">
        <f t="shared" si="79"/>
        <v>1271.5000000000055</v>
      </c>
      <c r="N3665" s="443"/>
      <c r="O3665" s="443" t="s">
        <v>323</v>
      </c>
      <c r="P3665" s="443"/>
      <c r="Q3665" s="443"/>
      <c r="R3665" s="443"/>
      <c r="S3665" s="530"/>
      <c r="T3665" s="464"/>
      <c r="U3665" s="688"/>
      <c r="V3665" s="464"/>
      <c r="W3665" s="464"/>
    </row>
    <row r="3666" spans="1:23" ht="15">
      <c r="A3666" s="459" t="s">
        <v>283</v>
      </c>
      <c r="B3666" s="464" t="s">
        <v>35</v>
      </c>
      <c r="C3666" s="286"/>
      <c r="D3666" s="286"/>
      <c r="E3666" s="286">
        <v>37.799999999999997</v>
      </c>
      <c r="F3666" s="302">
        <v>619.29999999999995</v>
      </c>
      <c r="G3666" s="323">
        <v>406</v>
      </c>
      <c r="H3666" s="286">
        <v>135.20000000000073</v>
      </c>
      <c r="I3666" s="286">
        <v>71.5</v>
      </c>
      <c r="J3666" s="286" t="s">
        <v>285</v>
      </c>
      <c r="K3666" s="286"/>
      <c r="L3666" s="313"/>
      <c r="M3666" s="312">
        <f t="shared" si="79"/>
        <v>1269.8000000000006</v>
      </c>
      <c r="N3666" s="443"/>
      <c r="O3666" s="443" t="s">
        <v>306</v>
      </c>
      <c r="P3666" s="443"/>
      <c r="Q3666" s="446"/>
      <c r="R3666" s="446"/>
      <c r="S3666" s="381"/>
      <c r="T3666" s="443"/>
      <c r="U3666" s="443"/>
      <c r="V3666" s="443"/>
      <c r="W3666" s="443"/>
    </row>
    <row r="3667" spans="1:23" ht="15">
      <c r="A3667" s="459" t="s">
        <v>284</v>
      </c>
      <c r="B3667" s="464" t="s">
        <v>154</v>
      </c>
      <c r="C3667" s="286"/>
      <c r="D3667" s="286"/>
      <c r="E3667" s="286" t="s">
        <v>285</v>
      </c>
      <c r="F3667" s="286" t="s">
        <v>285</v>
      </c>
      <c r="G3667" s="286">
        <v>321.10000000000002</v>
      </c>
      <c r="H3667" s="286">
        <v>106.79999999999563</v>
      </c>
      <c r="I3667" s="286">
        <v>323.100000000004</v>
      </c>
      <c r="J3667" s="286">
        <v>473.5</v>
      </c>
      <c r="K3667" s="286"/>
      <c r="L3667" s="313"/>
      <c r="M3667" s="312">
        <f t="shared" si="79"/>
        <v>1224.4999999999995</v>
      </c>
      <c r="N3667" s="443"/>
      <c r="O3667" s="443"/>
      <c r="P3667" s="443"/>
      <c r="Q3667" s="446"/>
      <c r="R3667" s="446"/>
      <c r="S3667" s="530"/>
      <c r="T3667" s="464"/>
      <c r="U3667" s="686"/>
      <c r="V3667" s="464"/>
      <c r="W3667" s="464"/>
    </row>
    <row r="3668" spans="1:23" ht="15">
      <c r="A3668" s="459" t="s">
        <v>808</v>
      </c>
      <c r="B3668" s="361" t="s">
        <v>1851</v>
      </c>
      <c r="C3668" s="446"/>
      <c r="D3668" s="446"/>
      <c r="E3668" s="286" t="s">
        <v>285</v>
      </c>
      <c r="F3668" s="286" t="s">
        <v>285</v>
      </c>
      <c r="G3668" s="286" t="s">
        <v>285</v>
      </c>
      <c r="H3668" s="286" t="s">
        <v>285</v>
      </c>
      <c r="I3668" s="323">
        <v>452.49999999999818</v>
      </c>
      <c r="J3668" s="323">
        <v>714.5</v>
      </c>
      <c r="K3668" s="323"/>
      <c r="L3668" s="313"/>
      <c r="M3668" s="312">
        <f t="shared" si="79"/>
        <v>1166.9999999999982</v>
      </c>
      <c r="N3668" s="443"/>
      <c r="O3668" s="443" t="s">
        <v>323</v>
      </c>
      <c r="P3668" s="443"/>
      <c r="Q3668" s="443"/>
      <c r="R3668" s="443"/>
      <c r="S3668" s="459"/>
      <c r="T3668" s="464"/>
      <c r="U3668" s="686"/>
      <c r="V3668" s="464"/>
      <c r="W3668" s="464"/>
    </row>
    <row r="3669" spans="1:23" ht="15">
      <c r="A3669" s="459" t="s">
        <v>809</v>
      </c>
      <c r="B3669" s="464" t="s">
        <v>801</v>
      </c>
      <c r="C3669" s="286"/>
      <c r="D3669" s="286"/>
      <c r="E3669" s="286" t="s">
        <v>285</v>
      </c>
      <c r="F3669" s="286" t="s">
        <v>285</v>
      </c>
      <c r="G3669" s="286" t="s">
        <v>285</v>
      </c>
      <c r="H3669" s="323">
        <v>402.60000000000946</v>
      </c>
      <c r="I3669" s="286">
        <v>227.99999999999818</v>
      </c>
      <c r="J3669" s="286">
        <v>442.29999999999927</v>
      </c>
      <c r="K3669" s="286"/>
      <c r="L3669" s="313"/>
      <c r="M3669" s="312">
        <f t="shared" si="79"/>
        <v>1072.9000000000069</v>
      </c>
      <c r="N3669" s="443"/>
      <c r="O3669" s="443" t="s">
        <v>294</v>
      </c>
      <c r="P3669" s="443"/>
      <c r="Q3669" s="443"/>
      <c r="R3669" s="443"/>
      <c r="S3669" s="464"/>
      <c r="T3669" s="464"/>
      <c r="U3669" s="688"/>
      <c r="V3669" s="464"/>
      <c r="W3669" s="464"/>
    </row>
    <row r="3670" spans="1:23" ht="15">
      <c r="A3670" s="459" t="s">
        <v>810</v>
      </c>
      <c r="B3670" s="464" t="s">
        <v>835</v>
      </c>
      <c r="C3670" s="286"/>
      <c r="D3670" s="286"/>
      <c r="E3670" s="286" t="s">
        <v>285</v>
      </c>
      <c r="F3670" s="286" t="s">
        <v>285</v>
      </c>
      <c r="G3670" s="286" t="s">
        <v>285</v>
      </c>
      <c r="H3670" s="286">
        <v>213.89999999999782</v>
      </c>
      <c r="I3670" s="286">
        <v>322.19999999999891</v>
      </c>
      <c r="J3670" s="286">
        <v>531.89999999999418</v>
      </c>
      <c r="K3670" s="286"/>
      <c r="L3670" s="313"/>
      <c r="M3670" s="312">
        <f t="shared" si="79"/>
        <v>1067.9999999999909</v>
      </c>
      <c r="N3670" s="443"/>
      <c r="O3670" s="443"/>
      <c r="P3670" s="443"/>
      <c r="Q3670" s="443"/>
      <c r="R3670" s="443"/>
      <c r="S3670" s="530"/>
      <c r="T3670" s="464"/>
      <c r="U3670" s="686"/>
      <c r="V3670" s="464"/>
      <c r="W3670" s="464"/>
    </row>
    <row r="3671" spans="1:23" ht="15">
      <c r="A3671" s="459" t="s">
        <v>812</v>
      </c>
      <c r="B3671" s="464" t="s">
        <v>153</v>
      </c>
      <c r="C3671" s="286"/>
      <c r="D3671" s="286"/>
      <c r="E3671" s="286" t="s">
        <v>285</v>
      </c>
      <c r="F3671" s="286" t="s">
        <v>285</v>
      </c>
      <c r="G3671" s="286">
        <v>287.60000000000002</v>
      </c>
      <c r="H3671" s="286">
        <v>37.400000000008731</v>
      </c>
      <c r="I3671" s="286">
        <v>160.99999999999818</v>
      </c>
      <c r="J3671" s="286">
        <v>579.59999999999491</v>
      </c>
      <c r="K3671" s="286"/>
      <c r="L3671" s="313"/>
      <c r="M3671" s="312">
        <f t="shared" si="79"/>
        <v>1065.6000000000017</v>
      </c>
      <c r="N3671" s="443"/>
      <c r="O3671" s="443"/>
      <c r="P3671" s="443"/>
      <c r="Q3671" s="443"/>
      <c r="R3671" s="443"/>
      <c r="S3671" s="530"/>
      <c r="T3671" s="464"/>
      <c r="U3671" s="686"/>
      <c r="V3671" s="464"/>
      <c r="W3671" s="464"/>
    </row>
    <row r="3672" spans="1:23" ht="15">
      <c r="A3672" s="459" t="s">
        <v>818</v>
      </c>
      <c r="B3672" s="464" t="s">
        <v>821</v>
      </c>
      <c r="C3672" s="286"/>
      <c r="D3672" s="286"/>
      <c r="E3672" s="286" t="s">
        <v>285</v>
      </c>
      <c r="F3672" s="286" t="s">
        <v>285</v>
      </c>
      <c r="G3672" s="286" t="s">
        <v>285</v>
      </c>
      <c r="H3672" s="286">
        <v>154.20000000001164</v>
      </c>
      <c r="I3672" s="286">
        <v>167.70000000000255</v>
      </c>
      <c r="J3672" s="323">
        <v>735.50000000000728</v>
      </c>
      <c r="K3672" s="323"/>
      <c r="L3672" s="313"/>
      <c r="M3672" s="312">
        <f t="shared" si="79"/>
        <v>1057.4000000000215</v>
      </c>
      <c r="N3672" s="443"/>
      <c r="O3672" s="443" t="s">
        <v>291</v>
      </c>
      <c r="P3672" s="443"/>
      <c r="Q3672" s="443"/>
      <c r="R3672" s="443"/>
      <c r="S3672" s="530"/>
      <c r="T3672" s="464"/>
      <c r="U3672" s="688"/>
      <c r="V3672" s="464"/>
      <c r="W3672" s="464"/>
    </row>
    <row r="3673" spans="1:23" ht="15">
      <c r="A3673" s="459" t="s">
        <v>820</v>
      </c>
      <c r="B3673" s="464" t="s">
        <v>836</v>
      </c>
      <c r="C3673" s="286"/>
      <c r="D3673" s="286"/>
      <c r="E3673" s="286" t="s">
        <v>285</v>
      </c>
      <c r="F3673" s="286" t="s">
        <v>285</v>
      </c>
      <c r="G3673" s="286" t="s">
        <v>285</v>
      </c>
      <c r="H3673" s="286">
        <v>95.799999999991996</v>
      </c>
      <c r="I3673" s="323">
        <v>445</v>
      </c>
      <c r="J3673" s="286">
        <v>504.30000000000291</v>
      </c>
      <c r="K3673" s="286"/>
      <c r="L3673" s="313"/>
      <c r="M3673" s="312">
        <f t="shared" si="79"/>
        <v>1045.0999999999949</v>
      </c>
      <c r="N3673" s="443"/>
      <c r="O3673" s="443" t="s">
        <v>295</v>
      </c>
      <c r="P3673" s="443"/>
      <c r="Q3673" s="443"/>
      <c r="R3673" s="443"/>
      <c r="S3673" s="464"/>
      <c r="T3673" s="464"/>
      <c r="U3673" s="686"/>
      <c r="V3673" s="464"/>
      <c r="W3673" s="464"/>
    </row>
    <row r="3674" spans="1:23" ht="15">
      <c r="A3674" s="459" t="s">
        <v>823</v>
      </c>
      <c r="B3674" s="464" t="s">
        <v>156</v>
      </c>
      <c r="C3674" s="286"/>
      <c r="D3674" s="286"/>
      <c r="E3674" s="286" t="s">
        <v>285</v>
      </c>
      <c r="F3674" s="286" t="s">
        <v>285</v>
      </c>
      <c r="G3674" s="286">
        <v>280</v>
      </c>
      <c r="H3674" s="323">
        <v>340.80000000000291</v>
      </c>
      <c r="I3674" s="286">
        <v>105.00000000000182</v>
      </c>
      <c r="J3674" s="286">
        <v>293.700000000008</v>
      </c>
      <c r="K3674" s="286"/>
      <c r="L3674" s="313"/>
      <c r="M3674" s="312">
        <f t="shared" si="79"/>
        <v>1019.5000000000127</v>
      </c>
      <c r="N3674" s="443"/>
      <c r="O3674" s="443" t="s">
        <v>300</v>
      </c>
      <c r="P3674" s="443"/>
      <c r="Q3674" s="443"/>
      <c r="R3674" s="443"/>
      <c r="S3674" s="464"/>
      <c r="T3674" s="464"/>
      <c r="U3674" s="687"/>
      <c r="V3674" s="464"/>
      <c r="W3674" s="464"/>
    </row>
    <row r="3675" spans="1:23" ht="15">
      <c r="A3675" s="459" t="s">
        <v>824</v>
      </c>
      <c r="B3675" s="361" t="s">
        <v>1850</v>
      </c>
      <c r="C3675" s="446"/>
      <c r="D3675" s="446"/>
      <c r="E3675" s="286" t="s">
        <v>285</v>
      </c>
      <c r="F3675" s="286" t="s">
        <v>285</v>
      </c>
      <c r="G3675" s="286" t="s">
        <v>285</v>
      </c>
      <c r="H3675" s="286" t="s">
        <v>285</v>
      </c>
      <c r="I3675" s="286">
        <v>276.99999999999818</v>
      </c>
      <c r="J3675" s="323">
        <v>732.90000000000146</v>
      </c>
      <c r="K3675" s="323"/>
      <c r="L3675" s="313"/>
      <c r="M3675" s="312">
        <f t="shared" si="79"/>
        <v>1009.8999999999996</v>
      </c>
      <c r="N3675" s="443"/>
      <c r="O3675" s="443" t="s">
        <v>323</v>
      </c>
      <c r="P3675" s="443"/>
      <c r="Q3675" s="443"/>
      <c r="R3675" s="443"/>
      <c r="S3675" s="464"/>
      <c r="T3675" s="464"/>
      <c r="U3675" s="686"/>
      <c r="V3675" s="464"/>
      <c r="W3675" s="464"/>
    </row>
    <row r="3676" spans="1:23" ht="15">
      <c r="A3676" s="459" t="s">
        <v>827</v>
      </c>
      <c r="B3676" s="464" t="s">
        <v>826</v>
      </c>
      <c r="C3676" s="286"/>
      <c r="D3676" s="286"/>
      <c r="E3676" s="286" t="s">
        <v>285</v>
      </c>
      <c r="F3676" s="286" t="s">
        <v>285</v>
      </c>
      <c r="G3676" s="286" t="s">
        <v>285</v>
      </c>
      <c r="H3676" s="286">
        <v>297.00000000000728</v>
      </c>
      <c r="I3676" s="286">
        <v>339.60000000000036</v>
      </c>
      <c r="J3676" s="286">
        <v>365.50000000000364</v>
      </c>
      <c r="K3676" s="286"/>
      <c r="L3676" s="313"/>
      <c r="M3676" s="312">
        <f t="shared" si="79"/>
        <v>1002.1000000000113</v>
      </c>
      <c r="N3676" s="443"/>
      <c r="O3676" s="443"/>
      <c r="P3676" s="443"/>
      <c r="Q3676" s="443"/>
      <c r="R3676" s="443"/>
      <c r="S3676" s="381"/>
      <c r="T3676" s="443"/>
      <c r="U3676" s="443"/>
      <c r="V3676" s="443"/>
      <c r="W3676" s="443"/>
    </row>
    <row r="3677" spans="1:23" ht="15">
      <c r="A3677" s="459" t="s">
        <v>829</v>
      </c>
      <c r="B3677" s="361" t="s">
        <v>1853</v>
      </c>
      <c r="C3677" s="446"/>
      <c r="D3677" s="446"/>
      <c r="E3677" s="286" t="s">
        <v>285</v>
      </c>
      <c r="F3677" s="286" t="s">
        <v>285</v>
      </c>
      <c r="G3677" s="286" t="s">
        <v>285</v>
      </c>
      <c r="H3677" s="286" t="s">
        <v>285</v>
      </c>
      <c r="I3677" s="286">
        <v>382.49999999999636</v>
      </c>
      <c r="J3677" s="286">
        <v>599.49999999999636</v>
      </c>
      <c r="K3677" s="286"/>
      <c r="L3677" s="313"/>
      <c r="M3677" s="312">
        <f t="shared" si="79"/>
        <v>981.99999999999272</v>
      </c>
      <c r="N3677" s="443"/>
      <c r="O3677" s="443"/>
      <c r="P3677" s="443"/>
      <c r="Q3677" s="443"/>
      <c r="R3677" s="443"/>
      <c r="S3677" s="464"/>
      <c r="T3677" s="464"/>
      <c r="U3677" s="686"/>
      <c r="V3677" s="464"/>
      <c r="W3677" s="464"/>
    </row>
    <row r="3678" spans="1:23" ht="15">
      <c r="A3678" s="459" t="s">
        <v>834</v>
      </c>
      <c r="B3678" s="464" t="s">
        <v>873</v>
      </c>
      <c r="C3678" s="286"/>
      <c r="D3678" s="286"/>
      <c r="E3678" s="286" t="s">
        <v>285</v>
      </c>
      <c r="F3678" s="286" t="s">
        <v>285</v>
      </c>
      <c r="G3678" s="286" t="s">
        <v>285</v>
      </c>
      <c r="H3678" s="286">
        <v>104.90000000000509</v>
      </c>
      <c r="I3678" s="286">
        <v>311.99999999999818</v>
      </c>
      <c r="J3678" s="286">
        <v>518.99999999999636</v>
      </c>
      <c r="K3678" s="286"/>
      <c r="L3678" s="313"/>
      <c r="M3678" s="312">
        <f t="shared" si="79"/>
        <v>935.89999999999964</v>
      </c>
      <c r="N3678" s="443"/>
      <c r="O3678" s="443"/>
      <c r="P3678" s="443"/>
      <c r="Q3678" s="443"/>
      <c r="R3678" s="443"/>
      <c r="S3678" s="530"/>
      <c r="T3678" s="464"/>
      <c r="U3678" s="686"/>
      <c r="V3678" s="464"/>
      <c r="W3678" s="464"/>
    </row>
    <row r="3679" spans="1:23" ht="15">
      <c r="A3679" s="459" t="s">
        <v>838</v>
      </c>
      <c r="B3679" s="464" t="s">
        <v>817</v>
      </c>
      <c r="C3679" s="286"/>
      <c r="D3679" s="286"/>
      <c r="E3679" s="286" t="s">
        <v>285</v>
      </c>
      <c r="F3679" s="286" t="s">
        <v>285</v>
      </c>
      <c r="G3679" s="286" t="s">
        <v>285</v>
      </c>
      <c r="H3679" s="301">
        <v>560.80000000001019</v>
      </c>
      <c r="I3679" s="286">
        <v>335.69999999999709</v>
      </c>
      <c r="J3679" s="286" t="s">
        <v>285</v>
      </c>
      <c r="K3679" s="286"/>
      <c r="L3679" s="313"/>
      <c r="M3679" s="312">
        <f t="shared" si="79"/>
        <v>896.50000000000728</v>
      </c>
      <c r="N3679" s="443"/>
      <c r="O3679" s="443" t="s">
        <v>307</v>
      </c>
      <c r="P3679" s="443"/>
      <c r="Q3679" s="443"/>
      <c r="R3679" s="443"/>
      <c r="S3679" s="464"/>
      <c r="T3679" s="464"/>
      <c r="U3679" s="686"/>
      <c r="V3679" s="464"/>
      <c r="W3679" s="464"/>
    </row>
    <row r="3680" spans="1:23" ht="15">
      <c r="A3680" s="459" t="s">
        <v>839</v>
      </c>
      <c r="B3680" s="361" t="s">
        <v>1839</v>
      </c>
      <c r="C3680" s="446"/>
      <c r="D3680" s="446"/>
      <c r="E3680" s="286" t="s">
        <v>285</v>
      </c>
      <c r="F3680" s="286" t="s">
        <v>285</v>
      </c>
      <c r="G3680" s="286" t="s">
        <v>285</v>
      </c>
      <c r="H3680" s="286" t="s">
        <v>285</v>
      </c>
      <c r="I3680" s="286">
        <v>353.90000000000146</v>
      </c>
      <c r="J3680" s="286">
        <v>536</v>
      </c>
      <c r="K3680" s="286"/>
      <c r="L3680" s="313"/>
      <c r="M3680" s="312">
        <f t="shared" si="79"/>
        <v>889.90000000000146</v>
      </c>
      <c r="N3680" s="443"/>
      <c r="O3680" s="443"/>
      <c r="P3680" s="443"/>
      <c r="Q3680" s="443"/>
      <c r="R3680" s="443"/>
      <c r="S3680" s="464"/>
      <c r="T3680" s="464"/>
      <c r="U3680" s="686"/>
      <c r="V3680" s="464"/>
      <c r="W3680" s="464"/>
    </row>
    <row r="3681" spans="1:23" ht="15">
      <c r="A3681" s="459" t="s">
        <v>840</v>
      </c>
      <c r="B3681" s="464" t="s">
        <v>852</v>
      </c>
      <c r="C3681" s="286"/>
      <c r="D3681" s="286"/>
      <c r="E3681" s="286" t="s">
        <v>285</v>
      </c>
      <c r="F3681" s="286" t="s">
        <v>285</v>
      </c>
      <c r="G3681" s="286" t="s">
        <v>285</v>
      </c>
      <c r="H3681" s="286">
        <v>129.90000000000509</v>
      </c>
      <c r="I3681" s="286">
        <v>365.20000000000437</v>
      </c>
      <c r="J3681" s="286">
        <v>388.49999999998909</v>
      </c>
      <c r="K3681" s="286"/>
      <c r="L3681" s="313"/>
      <c r="M3681" s="312">
        <f t="shared" si="79"/>
        <v>883.59999999999854</v>
      </c>
      <c r="N3681" s="443"/>
      <c r="O3681" s="443"/>
      <c r="P3681" s="443"/>
      <c r="Q3681" s="443"/>
      <c r="R3681" s="443"/>
      <c r="S3681" s="459"/>
      <c r="T3681" s="464"/>
      <c r="U3681" s="688"/>
      <c r="V3681" s="464"/>
      <c r="W3681" s="464"/>
    </row>
    <row r="3682" spans="1:23" ht="15">
      <c r="A3682" s="459" t="s">
        <v>846</v>
      </c>
      <c r="B3682" s="464" t="s">
        <v>811</v>
      </c>
      <c r="C3682" s="286"/>
      <c r="D3682" s="286"/>
      <c r="E3682" s="286" t="s">
        <v>285</v>
      </c>
      <c r="F3682" s="286" t="s">
        <v>285</v>
      </c>
      <c r="G3682" s="286" t="s">
        <v>285</v>
      </c>
      <c r="H3682" s="286">
        <v>101.40000000000146</v>
      </c>
      <c r="I3682" s="286">
        <v>264.60000000000036</v>
      </c>
      <c r="J3682" s="286">
        <v>503.69999999998981</v>
      </c>
      <c r="K3682" s="286"/>
      <c r="L3682" s="313"/>
      <c r="M3682" s="312">
        <f t="shared" si="79"/>
        <v>869.69999999999163</v>
      </c>
      <c r="N3682" s="443"/>
      <c r="O3682" s="443"/>
      <c r="P3682" s="443"/>
      <c r="Q3682" s="443"/>
      <c r="R3682" s="443"/>
      <c r="S3682" s="530"/>
      <c r="T3682" s="464"/>
      <c r="U3682" s="689"/>
      <c r="V3682" s="464"/>
      <c r="W3682" s="464"/>
    </row>
    <row r="3683" spans="1:23" ht="15">
      <c r="A3683" s="459" t="s">
        <v>854</v>
      </c>
      <c r="B3683" s="464" t="s">
        <v>178</v>
      </c>
      <c r="C3683" s="286"/>
      <c r="D3683" s="286"/>
      <c r="E3683" s="323">
        <v>280</v>
      </c>
      <c r="F3683" s="323">
        <v>583.20000000000005</v>
      </c>
      <c r="G3683" s="286" t="s">
        <v>285</v>
      </c>
      <c r="H3683" s="286" t="s">
        <v>285</v>
      </c>
      <c r="I3683" s="286" t="s">
        <v>285</v>
      </c>
      <c r="J3683" s="286" t="s">
        <v>285</v>
      </c>
      <c r="K3683" s="286"/>
      <c r="L3683" s="313"/>
      <c r="M3683" s="312">
        <f t="shared" si="79"/>
        <v>863.2</v>
      </c>
      <c r="N3683" s="443"/>
      <c r="O3683" s="443" t="s">
        <v>344</v>
      </c>
      <c r="P3683" s="443"/>
      <c r="Q3683" s="446"/>
      <c r="R3683" s="446"/>
      <c r="S3683" s="343"/>
      <c r="T3683" s="464"/>
      <c r="U3683" s="688"/>
      <c r="V3683" s="464"/>
      <c r="W3683" s="464"/>
    </row>
    <row r="3684" spans="1:23" ht="15">
      <c r="A3684" s="459" t="s">
        <v>858</v>
      </c>
      <c r="B3684" s="464" t="s">
        <v>837</v>
      </c>
      <c r="C3684" s="286"/>
      <c r="D3684" s="286"/>
      <c r="E3684" s="286" t="s">
        <v>285</v>
      </c>
      <c r="F3684" s="286" t="s">
        <v>285</v>
      </c>
      <c r="G3684" s="286" t="s">
        <v>285</v>
      </c>
      <c r="H3684" s="286">
        <v>204.70000000000437</v>
      </c>
      <c r="I3684" s="286">
        <v>261.70000000000437</v>
      </c>
      <c r="J3684" s="286">
        <v>390.49999999999636</v>
      </c>
      <c r="K3684" s="286"/>
      <c r="L3684" s="313"/>
      <c r="M3684" s="312">
        <f t="shared" si="79"/>
        <v>856.90000000000509</v>
      </c>
      <c r="N3684" s="443"/>
      <c r="O3684" s="443"/>
      <c r="P3684" s="443"/>
      <c r="Q3684" s="443"/>
      <c r="R3684" s="443"/>
      <c r="S3684" s="464"/>
      <c r="T3684" s="464"/>
      <c r="U3684" s="686"/>
      <c r="V3684" s="464"/>
      <c r="W3684" s="464"/>
    </row>
    <row r="3685" spans="1:23" ht="15">
      <c r="A3685" s="459" t="s">
        <v>859</v>
      </c>
      <c r="B3685" s="464" t="s">
        <v>861</v>
      </c>
      <c r="C3685" s="286"/>
      <c r="D3685" s="286"/>
      <c r="E3685" s="286" t="s">
        <v>285</v>
      </c>
      <c r="F3685" s="286" t="s">
        <v>285</v>
      </c>
      <c r="G3685" s="286" t="s">
        <v>285</v>
      </c>
      <c r="H3685" s="286">
        <v>105.10000000000218</v>
      </c>
      <c r="I3685" s="286">
        <v>331</v>
      </c>
      <c r="J3685" s="286">
        <v>414</v>
      </c>
      <c r="K3685" s="286"/>
      <c r="L3685" s="313"/>
      <c r="M3685" s="312">
        <f t="shared" si="79"/>
        <v>850.10000000000218</v>
      </c>
      <c r="N3685" s="443"/>
      <c r="O3685" s="443"/>
      <c r="P3685" s="443"/>
      <c r="Q3685" s="443"/>
      <c r="R3685" s="443"/>
      <c r="S3685" s="464"/>
      <c r="T3685" s="464"/>
      <c r="U3685" s="686"/>
      <c r="V3685" s="464"/>
      <c r="W3685" s="464"/>
    </row>
    <row r="3686" spans="1:23" ht="15">
      <c r="A3686" s="459" t="s">
        <v>860</v>
      </c>
      <c r="B3686" s="464" t="s">
        <v>807</v>
      </c>
      <c r="C3686" s="286"/>
      <c r="D3686" s="286"/>
      <c r="E3686" s="286" t="s">
        <v>285</v>
      </c>
      <c r="F3686" s="286" t="s">
        <v>285</v>
      </c>
      <c r="G3686" s="286" t="s">
        <v>285</v>
      </c>
      <c r="H3686" s="286">
        <v>91.100000000002183</v>
      </c>
      <c r="I3686" s="286">
        <v>236.80000000000109</v>
      </c>
      <c r="J3686" s="286">
        <v>479.70000000000437</v>
      </c>
      <c r="K3686" s="286"/>
      <c r="L3686" s="313"/>
      <c r="M3686" s="312">
        <f t="shared" si="79"/>
        <v>807.60000000000764</v>
      </c>
      <c r="N3686" s="443"/>
      <c r="O3686" s="443"/>
      <c r="P3686" s="443"/>
      <c r="Q3686" s="443"/>
      <c r="R3686" s="443"/>
      <c r="S3686" s="464"/>
      <c r="T3686" s="464"/>
      <c r="U3686" s="686"/>
      <c r="V3686" s="464"/>
      <c r="W3686" s="464"/>
    </row>
    <row r="3687" spans="1:23" ht="15">
      <c r="A3687" s="459" t="s">
        <v>866</v>
      </c>
      <c r="B3687" s="343" t="s">
        <v>1859</v>
      </c>
      <c r="C3687" s="446"/>
      <c r="D3687" s="446"/>
      <c r="E3687" s="286" t="s">
        <v>285</v>
      </c>
      <c r="F3687" s="286" t="s">
        <v>285</v>
      </c>
      <c r="G3687" s="286" t="s">
        <v>285</v>
      </c>
      <c r="H3687" s="286" t="s">
        <v>285</v>
      </c>
      <c r="I3687" s="286">
        <v>337.19999999999527</v>
      </c>
      <c r="J3687" s="286">
        <v>467.49999999999272</v>
      </c>
      <c r="K3687" s="286"/>
      <c r="L3687" s="313"/>
      <c r="M3687" s="312">
        <f t="shared" si="79"/>
        <v>804.69999999998799</v>
      </c>
      <c r="N3687" s="443"/>
      <c r="O3687" s="443"/>
      <c r="P3687" s="443"/>
      <c r="Q3687" s="443"/>
      <c r="R3687" s="443"/>
      <c r="S3687" s="147"/>
      <c r="T3687" s="443"/>
      <c r="U3687" s="443"/>
      <c r="V3687" s="443"/>
      <c r="W3687" s="443"/>
    </row>
    <row r="3688" spans="1:23" ht="15">
      <c r="A3688" s="459" t="s">
        <v>867</v>
      </c>
      <c r="B3688" s="464" t="s">
        <v>828</v>
      </c>
      <c r="C3688" s="286"/>
      <c r="D3688" s="286"/>
      <c r="E3688" s="286" t="s">
        <v>285</v>
      </c>
      <c r="F3688" s="286" t="s">
        <v>285</v>
      </c>
      <c r="G3688" s="286" t="s">
        <v>285</v>
      </c>
      <c r="H3688" s="286">
        <v>296.40000000000873</v>
      </c>
      <c r="I3688" s="286">
        <v>136.5</v>
      </c>
      <c r="J3688" s="286">
        <v>358.5</v>
      </c>
      <c r="K3688" s="286"/>
      <c r="L3688" s="313"/>
      <c r="M3688" s="312">
        <f t="shared" si="79"/>
        <v>791.40000000000873</v>
      </c>
      <c r="N3688" s="443"/>
      <c r="O3688" s="443"/>
      <c r="P3688" s="443"/>
      <c r="Q3688" s="443"/>
      <c r="R3688" s="443"/>
      <c r="S3688" s="381"/>
      <c r="T3688" s="443"/>
      <c r="U3688" s="443"/>
      <c r="V3688" s="443"/>
      <c r="W3688" s="443"/>
    </row>
    <row r="3689" spans="1:23" ht="15">
      <c r="A3689" s="459" t="s">
        <v>868</v>
      </c>
      <c r="B3689" s="530" t="s">
        <v>2242</v>
      </c>
      <c r="C3689" s="446"/>
      <c r="D3689" s="446"/>
      <c r="E3689" s="286" t="s">
        <v>285</v>
      </c>
      <c r="F3689" s="286" t="s">
        <v>285</v>
      </c>
      <c r="G3689" s="286" t="s">
        <v>285</v>
      </c>
      <c r="H3689" s="286" t="s">
        <v>285</v>
      </c>
      <c r="I3689" s="286" t="s">
        <v>285</v>
      </c>
      <c r="J3689" s="302">
        <v>788.40000000000146</v>
      </c>
      <c r="K3689" s="302"/>
      <c r="L3689" s="313"/>
      <c r="M3689" s="312">
        <f t="shared" si="79"/>
        <v>788.40000000000146</v>
      </c>
      <c r="N3689" s="443"/>
      <c r="O3689" s="443" t="s">
        <v>289</v>
      </c>
      <c r="P3689" s="443"/>
      <c r="Q3689" s="443"/>
      <c r="R3689" s="443"/>
      <c r="S3689" s="343"/>
      <c r="T3689" s="464"/>
      <c r="U3689" s="686"/>
      <c r="V3689" s="464"/>
      <c r="W3689" s="464"/>
    </row>
    <row r="3690" spans="1:23" ht="15">
      <c r="A3690" s="459" t="s">
        <v>870</v>
      </c>
      <c r="B3690" s="464" t="s">
        <v>158</v>
      </c>
      <c r="C3690" s="286"/>
      <c r="D3690" s="286"/>
      <c r="E3690" s="286" t="s">
        <v>285</v>
      </c>
      <c r="F3690" s="286" t="s">
        <v>285</v>
      </c>
      <c r="G3690" s="286">
        <v>341</v>
      </c>
      <c r="H3690" s="286">
        <v>121.29999999998836</v>
      </c>
      <c r="I3690" s="286">
        <v>300.89999999999964</v>
      </c>
      <c r="J3690" s="286" t="s">
        <v>285</v>
      </c>
      <c r="K3690" s="286"/>
      <c r="L3690" s="313"/>
      <c r="M3690" s="312">
        <f t="shared" si="79"/>
        <v>763.19999999998799</v>
      </c>
      <c r="N3690" s="443"/>
      <c r="O3690" s="443"/>
      <c r="P3690" s="443"/>
      <c r="Q3690" s="446"/>
      <c r="R3690" s="446"/>
      <c r="S3690" s="343"/>
      <c r="T3690" s="464"/>
      <c r="U3690" s="686"/>
      <c r="V3690" s="464"/>
      <c r="W3690" s="464"/>
    </row>
    <row r="3691" spans="1:23" ht="15">
      <c r="A3691" s="459" t="s">
        <v>871</v>
      </c>
      <c r="B3691" s="464" t="s">
        <v>819</v>
      </c>
      <c r="C3691" s="286"/>
      <c r="D3691" s="286"/>
      <c r="E3691" s="286" t="s">
        <v>285</v>
      </c>
      <c r="F3691" s="286" t="s">
        <v>285</v>
      </c>
      <c r="G3691" s="286" t="s">
        <v>285</v>
      </c>
      <c r="H3691" s="286">
        <v>55.199999999986176</v>
      </c>
      <c r="I3691" s="286">
        <v>151.80000000000109</v>
      </c>
      <c r="J3691" s="286">
        <v>541.10000000000946</v>
      </c>
      <c r="K3691" s="286"/>
      <c r="L3691" s="313"/>
      <c r="M3691" s="312">
        <f t="shared" si="79"/>
        <v>748.09999999999673</v>
      </c>
      <c r="N3691" s="443"/>
      <c r="O3691" s="443"/>
      <c r="P3691" s="443"/>
      <c r="Q3691" s="443"/>
      <c r="R3691" s="443"/>
      <c r="S3691" s="464"/>
      <c r="T3691" s="464"/>
      <c r="U3691" s="686"/>
      <c r="V3691" s="464"/>
      <c r="W3691" s="464"/>
    </row>
    <row r="3692" spans="1:23" ht="15">
      <c r="A3692" s="459" t="s">
        <v>872</v>
      </c>
      <c r="B3692" s="361" t="s">
        <v>1844</v>
      </c>
      <c r="C3692" s="446"/>
      <c r="D3692" s="446"/>
      <c r="E3692" s="286" t="s">
        <v>285</v>
      </c>
      <c r="F3692" s="286" t="s">
        <v>285</v>
      </c>
      <c r="G3692" s="286" t="s">
        <v>285</v>
      </c>
      <c r="H3692" s="286" t="s">
        <v>285</v>
      </c>
      <c r="I3692" s="286">
        <v>190.49999999999818</v>
      </c>
      <c r="J3692" s="286">
        <v>495.49999999999636</v>
      </c>
      <c r="K3692" s="286"/>
      <c r="L3692" s="313"/>
      <c r="M3692" s="312">
        <f t="shared" si="79"/>
        <v>685.99999999999454</v>
      </c>
      <c r="N3692" s="443"/>
      <c r="O3692" s="443"/>
      <c r="P3692" s="443"/>
      <c r="Q3692" s="443"/>
      <c r="R3692" s="443"/>
      <c r="S3692" s="343"/>
      <c r="T3692" s="464"/>
      <c r="U3692" s="688"/>
      <c r="V3692" s="464"/>
      <c r="W3692" s="464"/>
    </row>
    <row r="3693" spans="1:23" ht="15">
      <c r="A3693" s="459" t="s">
        <v>875</v>
      </c>
      <c r="B3693" s="361" t="s">
        <v>1856</v>
      </c>
      <c r="C3693" s="446"/>
      <c r="D3693" s="446"/>
      <c r="E3693" s="286" t="s">
        <v>285</v>
      </c>
      <c r="F3693" s="286" t="s">
        <v>285</v>
      </c>
      <c r="G3693" s="286" t="s">
        <v>285</v>
      </c>
      <c r="H3693" s="286" t="s">
        <v>285</v>
      </c>
      <c r="I3693" s="286">
        <v>77.000000000001819</v>
      </c>
      <c r="J3693" s="286">
        <v>600.69999999999709</v>
      </c>
      <c r="K3693" s="286"/>
      <c r="L3693" s="313"/>
      <c r="M3693" s="312">
        <f t="shared" si="79"/>
        <v>677.69999999999891</v>
      </c>
      <c r="N3693" s="443"/>
      <c r="O3693" s="443"/>
      <c r="P3693" s="443"/>
      <c r="Q3693" s="443"/>
      <c r="R3693" s="443"/>
      <c r="S3693" s="443"/>
      <c r="T3693" s="443"/>
      <c r="U3693" s="443"/>
      <c r="V3693" s="443"/>
      <c r="W3693" s="443"/>
    </row>
    <row r="3694" spans="1:23" ht="15">
      <c r="A3694" s="459" t="s">
        <v>1006</v>
      </c>
      <c r="B3694" s="464" t="s">
        <v>806</v>
      </c>
      <c r="C3694" s="286"/>
      <c r="D3694" s="286"/>
      <c r="E3694" s="286" t="s">
        <v>285</v>
      </c>
      <c r="F3694" s="286" t="s">
        <v>285</v>
      </c>
      <c r="G3694" s="286" t="s">
        <v>285</v>
      </c>
      <c r="H3694" s="286">
        <v>36</v>
      </c>
      <c r="I3694" s="286">
        <v>266.399999999996</v>
      </c>
      <c r="J3694" s="286">
        <v>358.09999999999854</v>
      </c>
      <c r="K3694" s="286"/>
      <c r="L3694" s="313"/>
      <c r="M3694" s="312">
        <f t="shared" si="79"/>
        <v>660.49999999999454</v>
      </c>
      <c r="N3694" s="443"/>
      <c r="O3694" s="443"/>
      <c r="P3694" s="443"/>
      <c r="Q3694" s="443"/>
      <c r="R3694" s="443"/>
      <c r="S3694" s="464"/>
      <c r="T3694" s="464"/>
      <c r="U3694" s="688"/>
      <c r="V3694" s="464"/>
      <c r="W3694" s="464"/>
    </row>
    <row r="3695" spans="1:23" ht="15">
      <c r="A3695" s="459" t="s">
        <v>1007</v>
      </c>
      <c r="B3695" s="361" t="s">
        <v>1854</v>
      </c>
      <c r="C3695" s="446"/>
      <c r="D3695" s="446"/>
      <c r="E3695" s="286" t="s">
        <v>285</v>
      </c>
      <c r="F3695" s="286" t="s">
        <v>285</v>
      </c>
      <c r="G3695" s="286" t="s">
        <v>285</v>
      </c>
      <c r="H3695" s="286" t="s">
        <v>285</v>
      </c>
      <c r="I3695" s="286">
        <v>178.00000000000182</v>
      </c>
      <c r="J3695" s="286">
        <v>482.19999999998981</v>
      </c>
      <c r="K3695" s="286"/>
      <c r="L3695" s="313"/>
      <c r="M3695" s="312">
        <f t="shared" si="79"/>
        <v>660.19999999999163</v>
      </c>
      <c r="N3695" s="443"/>
      <c r="O3695" s="443"/>
      <c r="P3695" s="443"/>
      <c r="Q3695" s="443"/>
      <c r="R3695" s="443"/>
      <c r="S3695" s="343"/>
      <c r="T3695" s="464"/>
      <c r="U3695" s="689"/>
      <c r="V3695" s="464"/>
      <c r="W3695" s="464"/>
    </row>
    <row r="3696" spans="1:23" ht="15">
      <c r="A3696" s="459" t="s">
        <v>1008</v>
      </c>
      <c r="B3696" s="530" t="s">
        <v>2237</v>
      </c>
      <c r="C3696" s="446"/>
      <c r="D3696" s="446"/>
      <c r="E3696" s="286" t="s">
        <v>285</v>
      </c>
      <c r="F3696" s="286" t="s">
        <v>285</v>
      </c>
      <c r="G3696" s="286" t="s">
        <v>285</v>
      </c>
      <c r="H3696" s="286" t="s">
        <v>285</v>
      </c>
      <c r="I3696" s="286" t="s">
        <v>285</v>
      </c>
      <c r="J3696" s="286">
        <v>659</v>
      </c>
      <c r="K3696" s="286"/>
      <c r="L3696" s="313"/>
      <c r="M3696" s="312">
        <f t="shared" si="79"/>
        <v>659</v>
      </c>
      <c r="N3696" s="443"/>
      <c r="O3696" s="443"/>
      <c r="P3696" s="443"/>
      <c r="Q3696" s="443"/>
      <c r="R3696" s="443"/>
      <c r="S3696" s="464"/>
      <c r="T3696" s="464"/>
      <c r="U3696" s="688"/>
      <c r="V3696" s="464"/>
      <c r="W3696" s="464"/>
    </row>
    <row r="3697" spans="1:23" ht="15">
      <c r="A3697" s="459" t="s">
        <v>1009</v>
      </c>
      <c r="B3697" s="361" t="s">
        <v>1858</v>
      </c>
      <c r="C3697" s="446"/>
      <c r="D3697" s="446"/>
      <c r="E3697" s="286" t="s">
        <v>285</v>
      </c>
      <c r="F3697" s="286" t="s">
        <v>285</v>
      </c>
      <c r="G3697" s="286" t="s">
        <v>285</v>
      </c>
      <c r="H3697" s="286" t="s">
        <v>285</v>
      </c>
      <c r="I3697" s="286">
        <v>251.09999999999854</v>
      </c>
      <c r="J3697" s="286">
        <v>396</v>
      </c>
      <c r="K3697" s="286"/>
      <c r="L3697" s="313"/>
      <c r="M3697" s="312">
        <f t="shared" si="79"/>
        <v>647.09999999999854</v>
      </c>
      <c r="N3697" s="443"/>
      <c r="O3697" s="443"/>
      <c r="P3697" s="443"/>
      <c r="Q3697" s="443"/>
      <c r="R3697" s="443"/>
      <c r="S3697" s="464"/>
      <c r="T3697" s="464"/>
      <c r="U3697" s="686"/>
      <c r="V3697" s="464"/>
      <c r="W3697" s="464"/>
    </row>
    <row r="3698" spans="1:23" ht="15">
      <c r="A3698" s="459" t="s">
        <v>1010</v>
      </c>
      <c r="B3698" s="361" t="s">
        <v>1849</v>
      </c>
      <c r="C3698" s="446"/>
      <c r="D3698" s="446"/>
      <c r="E3698" s="286" t="s">
        <v>285</v>
      </c>
      <c r="F3698" s="286" t="s">
        <v>285</v>
      </c>
      <c r="G3698" s="286" t="s">
        <v>285</v>
      </c>
      <c r="H3698" s="286" t="s">
        <v>285</v>
      </c>
      <c r="I3698" s="286">
        <v>247.29999999999745</v>
      </c>
      <c r="J3698" s="286">
        <v>397.80000000000291</v>
      </c>
      <c r="K3698" s="286"/>
      <c r="L3698" s="313"/>
      <c r="M3698" s="312">
        <f t="shared" ref="M3698:M3721" si="80">SUM(E3698:J3698)</f>
        <v>645.10000000000036</v>
      </c>
      <c r="N3698" s="443"/>
      <c r="O3698" s="443"/>
      <c r="P3698" s="443"/>
      <c r="Q3698" s="443"/>
      <c r="R3698" s="443"/>
      <c r="S3698" s="343"/>
      <c r="T3698" s="464"/>
      <c r="U3698" s="686"/>
      <c r="V3698" s="464"/>
      <c r="W3698" s="464"/>
    </row>
    <row r="3699" spans="1:23" ht="15">
      <c r="A3699" s="459" t="s">
        <v>1011</v>
      </c>
      <c r="B3699" s="361" t="s">
        <v>1852</v>
      </c>
      <c r="C3699" s="446"/>
      <c r="D3699" s="446"/>
      <c r="E3699" s="286" t="s">
        <v>285</v>
      </c>
      <c r="F3699" s="286" t="s">
        <v>285</v>
      </c>
      <c r="G3699" s="286" t="s">
        <v>285</v>
      </c>
      <c r="H3699" s="286" t="s">
        <v>285</v>
      </c>
      <c r="I3699" s="286">
        <v>171.79999999999927</v>
      </c>
      <c r="J3699" s="286">
        <v>467.49999999999636</v>
      </c>
      <c r="K3699" s="286"/>
      <c r="L3699" s="313"/>
      <c r="M3699" s="312">
        <f t="shared" si="80"/>
        <v>639.29999999999563</v>
      </c>
      <c r="N3699" s="443"/>
      <c r="O3699" s="443"/>
      <c r="P3699" s="443"/>
      <c r="Q3699" s="443"/>
      <c r="R3699" s="443"/>
      <c r="S3699" s="530"/>
      <c r="T3699" s="464"/>
      <c r="U3699" s="686"/>
      <c r="V3699" s="464"/>
      <c r="W3699" s="464"/>
    </row>
    <row r="3700" spans="1:23" ht="15">
      <c r="A3700" s="459" t="s">
        <v>1012</v>
      </c>
      <c r="B3700" s="530" t="s">
        <v>2256</v>
      </c>
      <c r="C3700" s="446"/>
      <c r="D3700" s="446"/>
      <c r="E3700" s="286" t="s">
        <v>285</v>
      </c>
      <c r="F3700" s="286" t="s">
        <v>285</v>
      </c>
      <c r="G3700" s="286" t="s">
        <v>285</v>
      </c>
      <c r="H3700" s="286" t="s">
        <v>285</v>
      </c>
      <c r="I3700" s="286" t="s">
        <v>285</v>
      </c>
      <c r="J3700" s="286">
        <v>635.09999999999491</v>
      </c>
      <c r="K3700" s="286"/>
      <c r="L3700" s="313"/>
      <c r="M3700" s="312">
        <f t="shared" si="80"/>
        <v>635.09999999999491</v>
      </c>
      <c r="N3700" s="443"/>
      <c r="O3700" s="443"/>
      <c r="P3700" s="443"/>
      <c r="Q3700" s="443"/>
      <c r="R3700" s="443"/>
      <c r="S3700" s="530"/>
      <c r="T3700" s="464"/>
      <c r="U3700" s="686"/>
      <c r="V3700" s="464"/>
      <c r="W3700" s="464"/>
    </row>
    <row r="3701" spans="1:23" ht="15">
      <c r="A3701" s="459" t="s">
        <v>1013</v>
      </c>
      <c r="B3701" s="530" t="s">
        <v>2244</v>
      </c>
      <c r="C3701" s="446"/>
      <c r="D3701" s="446"/>
      <c r="E3701" s="286" t="s">
        <v>285</v>
      </c>
      <c r="F3701" s="286" t="s">
        <v>285</v>
      </c>
      <c r="G3701" s="286" t="s">
        <v>285</v>
      </c>
      <c r="H3701" s="286" t="s">
        <v>285</v>
      </c>
      <c r="I3701" s="286" t="s">
        <v>285</v>
      </c>
      <c r="J3701" s="286">
        <v>633.29999999999927</v>
      </c>
      <c r="K3701" s="286"/>
      <c r="L3701" s="313"/>
      <c r="M3701" s="312">
        <f t="shared" si="80"/>
        <v>633.29999999999927</v>
      </c>
      <c r="N3701" s="443"/>
      <c r="O3701" s="443"/>
      <c r="P3701" s="443"/>
      <c r="Q3701" s="443"/>
      <c r="R3701" s="443"/>
      <c r="S3701" s="530"/>
      <c r="T3701" s="464"/>
      <c r="U3701" s="686"/>
      <c r="V3701" s="464"/>
      <c r="W3701" s="464"/>
    </row>
    <row r="3702" spans="1:23" ht="15">
      <c r="A3702" s="459" t="s">
        <v>1014</v>
      </c>
      <c r="B3702" s="464" t="s">
        <v>842</v>
      </c>
      <c r="C3702" s="286"/>
      <c r="D3702" s="286"/>
      <c r="E3702" s="286" t="s">
        <v>285</v>
      </c>
      <c r="F3702" s="286" t="s">
        <v>285</v>
      </c>
      <c r="G3702" s="286" t="s">
        <v>285</v>
      </c>
      <c r="H3702" s="286">
        <v>182.00000000000728</v>
      </c>
      <c r="I3702" s="323">
        <v>447.79999999999927</v>
      </c>
      <c r="J3702" s="286" t="s">
        <v>285</v>
      </c>
      <c r="K3702" s="286"/>
      <c r="L3702" s="313"/>
      <c r="M3702" s="312">
        <f t="shared" si="80"/>
        <v>629.80000000000655</v>
      </c>
      <c r="N3702" s="443"/>
      <c r="O3702" s="443" t="s">
        <v>294</v>
      </c>
      <c r="P3702" s="443"/>
      <c r="Q3702" s="443"/>
      <c r="R3702" s="443"/>
      <c r="S3702" s="464"/>
      <c r="T3702" s="464"/>
      <c r="U3702" s="686"/>
      <c r="V3702" s="464"/>
      <c r="W3702" s="464"/>
    </row>
    <row r="3703" spans="1:23" ht="15">
      <c r="A3703" s="459" t="s">
        <v>1015</v>
      </c>
      <c r="B3703" s="361" t="s">
        <v>1857</v>
      </c>
      <c r="C3703" s="446"/>
      <c r="D3703" s="446"/>
      <c r="E3703" s="286" t="s">
        <v>285</v>
      </c>
      <c r="F3703" s="286" t="s">
        <v>285</v>
      </c>
      <c r="G3703" s="286" t="s">
        <v>285</v>
      </c>
      <c r="H3703" s="286" t="s">
        <v>285</v>
      </c>
      <c r="I3703" s="286">
        <v>188.39999999999418</v>
      </c>
      <c r="J3703" s="286">
        <v>438.20000000000073</v>
      </c>
      <c r="K3703" s="286"/>
      <c r="L3703" s="313"/>
      <c r="M3703" s="312">
        <f t="shared" si="80"/>
        <v>626.59999999999491</v>
      </c>
      <c r="N3703" s="443"/>
      <c r="O3703" s="443"/>
      <c r="P3703" s="443"/>
      <c r="Q3703" s="443"/>
      <c r="R3703" s="443"/>
      <c r="S3703" s="530"/>
      <c r="T3703" s="464"/>
      <c r="U3703" s="688"/>
      <c r="V3703" s="464"/>
      <c r="W3703" s="464"/>
    </row>
    <row r="3704" spans="1:23" ht="15">
      <c r="A3704" s="459" t="s">
        <v>1016</v>
      </c>
      <c r="B3704" s="530" t="s">
        <v>2241</v>
      </c>
      <c r="C3704" s="446"/>
      <c r="D3704" s="446"/>
      <c r="E3704" s="286" t="s">
        <v>285</v>
      </c>
      <c r="F3704" s="286" t="s">
        <v>285</v>
      </c>
      <c r="G3704" s="286" t="s">
        <v>285</v>
      </c>
      <c r="H3704" s="286" t="s">
        <v>285</v>
      </c>
      <c r="I3704" s="286" t="s">
        <v>285</v>
      </c>
      <c r="J3704" s="286">
        <v>615.00000000000728</v>
      </c>
      <c r="K3704" s="286"/>
      <c r="L3704" s="313"/>
      <c r="M3704" s="312">
        <f t="shared" si="80"/>
        <v>615.00000000000728</v>
      </c>
      <c r="N3704" s="443"/>
      <c r="O3704" s="443"/>
      <c r="P3704" s="443"/>
      <c r="Q3704" s="443"/>
      <c r="R3704" s="443"/>
      <c r="S3704" s="530"/>
      <c r="T3704" s="464"/>
      <c r="U3704" s="688"/>
      <c r="V3704" s="464"/>
      <c r="W3704" s="464"/>
    </row>
    <row r="3705" spans="1:23" ht="15">
      <c r="A3705" s="459" t="s">
        <v>1017</v>
      </c>
      <c r="B3705" s="361" t="s">
        <v>1842</v>
      </c>
      <c r="C3705" s="446"/>
      <c r="D3705" s="446"/>
      <c r="E3705" s="286" t="s">
        <v>285</v>
      </c>
      <c r="F3705" s="286" t="s">
        <v>285</v>
      </c>
      <c r="G3705" s="286" t="s">
        <v>285</v>
      </c>
      <c r="H3705" s="286" t="s">
        <v>285</v>
      </c>
      <c r="I3705" s="286">
        <v>317.50000000000182</v>
      </c>
      <c r="J3705" s="286">
        <v>268.40000000000146</v>
      </c>
      <c r="K3705" s="286"/>
      <c r="L3705" s="313"/>
      <c r="M3705" s="312">
        <f t="shared" si="80"/>
        <v>585.90000000000327</v>
      </c>
      <c r="N3705" s="443"/>
      <c r="O3705" s="443"/>
      <c r="P3705" s="443"/>
      <c r="Q3705" s="443"/>
      <c r="R3705" s="443"/>
      <c r="S3705" s="343"/>
      <c r="T3705" s="464"/>
      <c r="U3705" s="686"/>
      <c r="V3705" s="464"/>
      <c r="W3705" s="464"/>
    </row>
    <row r="3706" spans="1:23" ht="15">
      <c r="A3706" s="459" t="s">
        <v>1018</v>
      </c>
      <c r="B3706" s="530" t="s">
        <v>2243</v>
      </c>
      <c r="C3706" s="446"/>
      <c r="D3706" s="446"/>
      <c r="E3706" s="286" t="s">
        <v>285</v>
      </c>
      <c r="F3706" s="286" t="s">
        <v>285</v>
      </c>
      <c r="G3706" s="286" t="s">
        <v>285</v>
      </c>
      <c r="H3706" s="286" t="s">
        <v>285</v>
      </c>
      <c r="I3706" s="286" t="s">
        <v>285</v>
      </c>
      <c r="J3706" s="286">
        <v>583.09999999999854</v>
      </c>
      <c r="K3706" s="286"/>
      <c r="L3706" s="313"/>
      <c r="M3706" s="312">
        <f t="shared" si="80"/>
        <v>583.09999999999854</v>
      </c>
      <c r="N3706" s="443"/>
      <c r="O3706" s="443"/>
      <c r="P3706" s="443"/>
      <c r="Q3706" s="443"/>
      <c r="R3706" s="443"/>
      <c r="S3706" s="443"/>
      <c r="T3706" s="443"/>
      <c r="U3706" s="443"/>
      <c r="V3706" s="443"/>
      <c r="W3706" s="443"/>
    </row>
    <row r="3707" spans="1:23" ht="15">
      <c r="A3707" s="459" t="s">
        <v>1019</v>
      </c>
      <c r="B3707" s="361" t="s">
        <v>1841</v>
      </c>
      <c r="C3707" s="446"/>
      <c r="D3707" s="446"/>
      <c r="E3707" s="286" t="s">
        <v>285</v>
      </c>
      <c r="F3707" s="286" t="s">
        <v>285</v>
      </c>
      <c r="G3707" s="286" t="s">
        <v>285</v>
      </c>
      <c r="H3707" s="286" t="s">
        <v>285</v>
      </c>
      <c r="I3707" s="286">
        <v>281.99999999999818</v>
      </c>
      <c r="J3707" s="286">
        <v>223.79999999999927</v>
      </c>
      <c r="K3707" s="286"/>
      <c r="L3707" s="313"/>
      <c r="M3707" s="312">
        <f t="shared" si="80"/>
        <v>505.79999999999745</v>
      </c>
      <c r="N3707" s="443"/>
      <c r="O3707" s="443"/>
      <c r="P3707" s="443"/>
      <c r="Q3707" s="443"/>
      <c r="R3707" s="443"/>
      <c r="S3707" s="464"/>
      <c r="T3707" s="464"/>
      <c r="U3707" s="686"/>
      <c r="V3707" s="464"/>
      <c r="W3707" s="464"/>
    </row>
    <row r="3708" spans="1:23" ht="15">
      <c r="A3708" s="459" t="s">
        <v>1020</v>
      </c>
      <c r="B3708" s="530" t="s">
        <v>2246</v>
      </c>
      <c r="C3708" s="446"/>
      <c r="D3708" s="446"/>
      <c r="E3708" s="286" t="s">
        <v>285</v>
      </c>
      <c r="F3708" s="286" t="s">
        <v>285</v>
      </c>
      <c r="G3708" s="286" t="s">
        <v>285</v>
      </c>
      <c r="H3708" s="286" t="s">
        <v>285</v>
      </c>
      <c r="I3708" s="286" t="s">
        <v>285</v>
      </c>
      <c r="J3708" s="286">
        <v>472.20000000000437</v>
      </c>
      <c r="K3708" s="286"/>
      <c r="L3708" s="313"/>
      <c r="M3708" s="312">
        <f t="shared" si="80"/>
        <v>472.20000000000437</v>
      </c>
      <c r="N3708" s="443"/>
      <c r="O3708" s="443"/>
      <c r="P3708" s="443"/>
      <c r="Q3708" s="443"/>
      <c r="R3708" s="443"/>
      <c r="S3708" s="530"/>
      <c r="T3708" s="464"/>
      <c r="U3708" s="686"/>
      <c r="V3708" s="464"/>
      <c r="W3708" s="464"/>
    </row>
    <row r="3709" spans="1:23" ht="15">
      <c r="A3709" s="459" t="s">
        <v>1021</v>
      </c>
      <c r="B3709" s="343" t="s">
        <v>1837</v>
      </c>
      <c r="C3709" s="446"/>
      <c r="D3709" s="446"/>
      <c r="E3709" s="286" t="s">
        <v>285</v>
      </c>
      <c r="F3709" s="286" t="s">
        <v>285</v>
      </c>
      <c r="G3709" s="286" t="s">
        <v>285</v>
      </c>
      <c r="H3709" s="286" t="s">
        <v>285</v>
      </c>
      <c r="I3709" s="323">
        <v>458.40000000000327</v>
      </c>
      <c r="J3709" s="286" t="s">
        <v>285</v>
      </c>
      <c r="K3709" s="286"/>
      <c r="L3709" s="313"/>
      <c r="M3709" s="312">
        <f t="shared" si="80"/>
        <v>458.40000000000327</v>
      </c>
      <c r="N3709" s="443"/>
      <c r="O3709" s="443" t="s">
        <v>290</v>
      </c>
      <c r="P3709" s="443"/>
      <c r="Q3709" s="443"/>
      <c r="R3709" s="443"/>
      <c r="S3709" s="464"/>
      <c r="T3709" s="464"/>
      <c r="U3709" s="687"/>
      <c r="V3709" s="464"/>
      <c r="W3709" s="464"/>
    </row>
    <row r="3710" spans="1:23" ht="15">
      <c r="A3710" s="459" t="s">
        <v>1022</v>
      </c>
      <c r="B3710" s="530" t="s">
        <v>2239</v>
      </c>
      <c r="C3710" s="446"/>
      <c r="D3710" s="446"/>
      <c r="E3710" s="286" t="s">
        <v>285</v>
      </c>
      <c r="F3710" s="286" t="s">
        <v>285</v>
      </c>
      <c r="G3710" s="286" t="s">
        <v>285</v>
      </c>
      <c r="H3710" s="286" t="s">
        <v>285</v>
      </c>
      <c r="I3710" s="286" t="s">
        <v>285</v>
      </c>
      <c r="J3710" s="286">
        <v>389.69999999999709</v>
      </c>
      <c r="K3710" s="286"/>
      <c r="L3710" s="313"/>
      <c r="M3710" s="312">
        <f t="shared" si="80"/>
        <v>389.69999999999709</v>
      </c>
      <c r="N3710" s="443"/>
      <c r="O3710" s="443"/>
      <c r="P3710" s="443"/>
      <c r="Q3710" s="443"/>
      <c r="R3710" s="443"/>
      <c r="S3710" s="530"/>
      <c r="T3710" s="464"/>
      <c r="U3710" s="689"/>
      <c r="V3710" s="464"/>
      <c r="W3710" s="464"/>
    </row>
    <row r="3711" spans="1:23" ht="15">
      <c r="A3711" s="459" t="s">
        <v>1023</v>
      </c>
      <c r="B3711" s="530" t="s">
        <v>2245</v>
      </c>
      <c r="C3711" s="446"/>
      <c r="D3711" s="446"/>
      <c r="E3711" s="286" t="s">
        <v>285</v>
      </c>
      <c r="F3711" s="286" t="s">
        <v>285</v>
      </c>
      <c r="G3711" s="286" t="s">
        <v>285</v>
      </c>
      <c r="H3711" s="286" t="s">
        <v>285</v>
      </c>
      <c r="I3711" s="286" t="s">
        <v>285</v>
      </c>
      <c r="J3711" s="286">
        <v>365.99999999999636</v>
      </c>
      <c r="K3711" s="286"/>
      <c r="L3711" s="313"/>
      <c r="M3711" s="312">
        <f t="shared" si="80"/>
        <v>365.99999999999636</v>
      </c>
      <c r="N3711" s="443"/>
      <c r="O3711" s="443"/>
      <c r="P3711" s="443"/>
      <c r="Q3711" s="443"/>
      <c r="R3711" s="443"/>
      <c r="S3711" s="530"/>
      <c r="T3711" s="464"/>
      <c r="U3711" s="688"/>
      <c r="V3711" s="464"/>
      <c r="W3711" s="464"/>
    </row>
    <row r="3712" spans="1:23" ht="15">
      <c r="A3712" s="459" t="s">
        <v>1024</v>
      </c>
      <c r="B3712" s="530" t="s">
        <v>2238</v>
      </c>
      <c r="C3712" s="446"/>
      <c r="D3712" s="446"/>
      <c r="E3712" s="286" t="s">
        <v>285</v>
      </c>
      <c r="F3712" s="286" t="s">
        <v>285</v>
      </c>
      <c r="G3712" s="286" t="s">
        <v>285</v>
      </c>
      <c r="H3712" s="286" t="s">
        <v>285</v>
      </c>
      <c r="I3712" s="286" t="s">
        <v>285</v>
      </c>
      <c r="J3712" s="286">
        <v>343.39999999999418</v>
      </c>
      <c r="K3712" s="286"/>
      <c r="L3712" s="313"/>
      <c r="M3712" s="312">
        <f t="shared" si="80"/>
        <v>343.39999999999418</v>
      </c>
      <c r="N3712" s="443"/>
      <c r="O3712" s="443"/>
      <c r="P3712" s="443"/>
      <c r="Q3712" s="443"/>
      <c r="R3712" s="443"/>
      <c r="S3712" s="530"/>
      <c r="T3712" s="464"/>
      <c r="U3712" s="686"/>
      <c r="V3712" s="464"/>
      <c r="W3712" s="464"/>
    </row>
    <row r="3713" spans="1:23" ht="15">
      <c r="A3713" s="459" t="s">
        <v>1025</v>
      </c>
      <c r="B3713" s="464" t="s">
        <v>164</v>
      </c>
      <c r="C3713" s="286"/>
      <c r="D3713" s="286"/>
      <c r="E3713" s="286" t="s">
        <v>285</v>
      </c>
      <c r="F3713" s="286" t="s">
        <v>285</v>
      </c>
      <c r="G3713" s="286">
        <v>319.2</v>
      </c>
      <c r="H3713" s="286" t="s">
        <v>285</v>
      </c>
      <c r="I3713" s="286" t="s">
        <v>285</v>
      </c>
      <c r="J3713" s="286" t="s">
        <v>285</v>
      </c>
      <c r="K3713" s="286"/>
      <c r="L3713" s="313"/>
      <c r="M3713" s="312">
        <f t="shared" si="80"/>
        <v>319.2</v>
      </c>
      <c r="N3713" s="443"/>
      <c r="O3713" s="443"/>
      <c r="P3713" s="443"/>
      <c r="Q3713" s="446"/>
      <c r="R3713" s="446"/>
      <c r="S3713" s="464"/>
      <c r="T3713" s="464"/>
      <c r="U3713" s="687"/>
      <c r="V3713" s="464"/>
      <c r="W3713" s="464"/>
    </row>
    <row r="3714" spans="1:23" ht="15">
      <c r="A3714" s="459" t="s">
        <v>1026</v>
      </c>
      <c r="B3714" s="361" t="s">
        <v>1847</v>
      </c>
      <c r="C3714" s="446"/>
      <c r="D3714" s="446"/>
      <c r="E3714" s="286" t="s">
        <v>285</v>
      </c>
      <c r="F3714" s="286" t="s">
        <v>285</v>
      </c>
      <c r="G3714" s="286" t="s">
        <v>285</v>
      </c>
      <c r="H3714" s="286" t="s">
        <v>285</v>
      </c>
      <c r="I3714" s="286">
        <v>301.79999999999563</v>
      </c>
      <c r="J3714" s="286" t="s">
        <v>285</v>
      </c>
      <c r="K3714" s="286"/>
      <c r="L3714" s="313"/>
      <c r="M3714" s="312">
        <f t="shared" si="80"/>
        <v>301.79999999999563</v>
      </c>
      <c r="N3714" s="443"/>
      <c r="O3714" s="443"/>
      <c r="P3714" s="443"/>
      <c r="Q3714" s="443"/>
      <c r="R3714" s="443"/>
      <c r="S3714" s="464"/>
      <c r="T3714" s="464"/>
      <c r="U3714" s="686"/>
      <c r="V3714" s="464"/>
      <c r="W3714" s="464"/>
    </row>
    <row r="3715" spans="1:23" ht="15">
      <c r="A3715" s="459" t="s">
        <v>1027</v>
      </c>
      <c r="B3715" s="464" t="s">
        <v>857</v>
      </c>
      <c r="C3715" s="286"/>
      <c r="D3715" s="286"/>
      <c r="E3715" s="286" t="s">
        <v>285</v>
      </c>
      <c r="F3715" s="286" t="s">
        <v>285</v>
      </c>
      <c r="G3715" s="286" t="s">
        <v>285</v>
      </c>
      <c r="H3715" s="286">
        <v>287.20000000000073</v>
      </c>
      <c r="I3715" s="286" t="s">
        <v>285</v>
      </c>
      <c r="J3715" s="286" t="s">
        <v>285</v>
      </c>
      <c r="K3715" s="286"/>
      <c r="L3715" s="313"/>
      <c r="M3715" s="312">
        <f t="shared" si="80"/>
        <v>287.20000000000073</v>
      </c>
      <c r="N3715" s="443"/>
      <c r="O3715" s="443"/>
      <c r="P3715" s="443"/>
      <c r="Q3715" s="443"/>
      <c r="R3715" s="443"/>
      <c r="S3715" s="530"/>
      <c r="T3715" s="464"/>
      <c r="U3715" s="687"/>
      <c r="V3715" s="464"/>
      <c r="W3715" s="464"/>
    </row>
    <row r="3716" spans="1:23" ht="15">
      <c r="A3716" s="459" t="s">
        <v>1028</v>
      </c>
      <c r="B3716" s="361" t="s">
        <v>1873</v>
      </c>
      <c r="C3716" s="446"/>
      <c r="D3716" s="446"/>
      <c r="E3716" s="286" t="s">
        <v>285</v>
      </c>
      <c r="F3716" s="286" t="s">
        <v>285</v>
      </c>
      <c r="G3716" s="286" t="s">
        <v>285</v>
      </c>
      <c r="H3716" s="286" t="s">
        <v>285</v>
      </c>
      <c r="I3716" s="286">
        <v>269.50000000000182</v>
      </c>
      <c r="J3716" s="286" t="s">
        <v>285</v>
      </c>
      <c r="K3716" s="286"/>
      <c r="L3716" s="313"/>
      <c r="M3716" s="312">
        <f t="shared" si="80"/>
        <v>269.50000000000182</v>
      </c>
      <c r="N3716" s="443"/>
      <c r="O3716" s="443"/>
      <c r="P3716" s="443"/>
      <c r="Q3716" s="443"/>
      <c r="R3716" s="443"/>
      <c r="S3716" s="693"/>
      <c r="T3716" s="443"/>
      <c r="U3716" s="443"/>
      <c r="V3716" s="443"/>
      <c r="W3716" s="443"/>
    </row>
    <row r="3717" spans="1:23" ht="15">
      <c r="A3717" s="459" t="s">
        <v>1029</v>
      </c>
      <c r="B3717" s="361" t="s">
        <v>1848</v>
      </c>
      <c r="C3717" s="446"/>
      <c r="D3717" s="446"/>
      <c r="E3717" s="286" t="s">
        <v>285</v>
      </c>
      <c r="F3717" s="286" t="s">
        <v>285</v>
      </c>
      <c r="G3717" s="286" t="s">
        <v>285</v>
      </c>
      <c r="H3717" s="286" t="s">
        <v>285</v>
      </c>
      <c r="I3717" s="286">
        <v>262.50000000000182</v>
      </c>
      <c r="J3717" s="286" t="s">
        <v>285</v>
      </c>
      <c r="K3717" s="286"/>
      <c r="L3717" s="313"/>
      <c r="M3717" s="312">
        <f t="shared" si="80"/>
        <v>262.50000000000182</v>
      </c>
      <c r="N3717" s="443"/>
      <c r="O3717" s="443"/>
      <c r="P3717" s="443"/>
      <c r="Q3717" s="443"/>
      <c r="R3717" s="443"/>
      <c r="S3717" s="343"/>
      <c r="T3717" s="464"/>
      <c r="U3717" s="686"/>
      <c r="V3717" s="464"/>
      <c r="W3717" s="464"/>
    </row>
    <row r="3718" spans="1:23" ht="15">
      <c r="A3718" s="459" t="s">
        <v>1030</v>
      </c>
      <c r="B3718" s="361" t="s">
        <v>1845</v>
      </c>
      <c r="C3718" s="446"/>
      <c r="D3718" s="446"/>
      <c r="E3718" s="286" t="s">
        <v>285</v>
      </c>
      <c r="F3718" s="286" t="s">
        <v>285</v>
      </c>
      <c r="G3718" s="286" t="s">
        <v>285</v>
      </c>
      <c r="H3718" s="286" t="s">
        <v>285</v>
      </c>
      <c r="I3718" s="286">
        <v>206.30000000000291</v>
      </c>
      <c r="J3718" s="286" t="s">
        <v>285</v>
      </c>
      <c r="K3718" s="286"/>
      <c r="L3718" s="313"/>
      <c r="M3718" s="312">
        <f t="shared" si="80"/>
        <v>206.30000000000291</v>
      </c>
      <c r="N3718" s="443"/>
      <c r="O3718" s="443"/>
      <c r="P3718" s="443"/>
      <c r="Q3718" s="443"/>
      <c r="R3718" s="443"/>
      <c r="S3718" s="459"/>
      <c r="T3718" s="464"/>
      <c r="U3718" s="686"/>
      <c r="V3718" s="464"/>
      <c r="W3718" s="464"/>
    </row>
    <row r="3719" spans="1:23" ht="15">
      <c r="A3719" s="459" t="s">
        <v>1031</v>
      </c>
      <c r="B3719" s="464" t="s">
        <v>179</v>
      </c>
      <c r="C3719" s="286"/>
      <c r="D3719" s="286"/>
      <c r="E3719" s="286">
        <v>198.2</v>
      </c>
      <c r="F3719" s="286" t="s">
        <v>285</v>
      </c>
      <c r="G3719" s="286" t="s">
        <v>285</v>
      </c>
      <c r="H3719" s="286" t="s">
        <v>285</v>
      </c>
      <c r="I3719" s="286" t="s">
        <v>285</v>
      </c>
      <c r="J3719" s="286" t="s">
        <v>285</v>
      </c>
      <c r="K3719" s="286"/>
      <c r="L3719" s="313"/>
      <c r="M3719" s="312">
        <f t="shared" si="80"/>
        <v>198.2</v>
      </c>
      <c r="N3719" s="443"/>
      <c r="O3719" s="443"/>
      <c r="P3719" s="443"/>
      <c r="Q3719" s="443"/>
      <c r="R3719" s="443"/>
      <c r="S3719" s="343"/>
      <c r="T3719" s="464"/>
      <c r="U3719" s="686"/>
      <c r="V3719" s="464"/>
      <c r="W3719" s="464"/>
    </row>
    <row r="3720" spans="1:23" ht="15">
      <c r="A3720" s="459" t="s">
        <v>1032</v>
      </c>
      <c r="B3720" s="464" t="s">
        <v>847</v>
      </c>
      <c r="C3720" s="286"/>
      <c r="D3720" s="286"/>
      <c r="E3720" s="286" t="s">
        <v>285</v>
      </c>
      <c r="F3720" s="286" t="s">
        <v>285</v>
      </c>
      <c r="G3720" s="286" t="s">
        <v>285</v>
      </c>
      <c r="H3720" s="286">
        <v>136.39999999999782</v>
      </c>
      <c r="I3720" s="286" t="s">
        <v>285</v>
      </c>
      <c r="J3720" s="286" t="s">
        <v>285</v>
      </c>
      <c r="K3720" s="286"/>
      <c r="L3720" s="313"/>
      <c r="M3720" s="312">
        <f t="shared" si="80"/>
        <v>136.39999999999782</v>
      </c>
      <c r="N3720" s="443"/>
      <c r="O3720" s="443"/>
      <c r="P3720" s="443"/>
      <c r="Q3720" s="443"/>
      <c r="R3720" s="443"/>
      <c r="S3720" s="343"/>
      <c r="T3720" s="464"/>
      <c r="U3720" s="686"/>
      <c r="V3720" s="464"/>
      <c r="W3720" s="464"/>
    </row>
    <row r="3721" spans="1:23" ht="15">
      <c r="A3721" s="459" t="s">
        <v>1033</v>
      </c>
      <c r="B3721" s="361" t="s">
        <v>1855</v>
      </c>
      <c r="C3721" s="446"/>
      <c r="D3721" s="446"/>
      <c r="E3721" s="286" t="s">
        <v>285</v>
      </c>
      <c r="F3721" s="286" t="s">
        <v>285</v>
      </c>
      <c r="G3721" s="286" t="s">
        <v>285</v>
      </c>
      <c r="H3721" s="286" t="s">
        <v>285</v>
      </c>
      <c r="I3721" s="286">
        <v>89</v>
      </c>
      <c r="J3721" s="286" t="s">
        <v>285</v>
      </c>
      <c r="K3721" s="286"/>
      <c r="L3721" s="313"/>
      <c r="M3721" s="312">
        <f t="shared" si="80"/>
        <v>89</v>
      </c>
      <c r="N3721" s="443"/>
      <c r="O3721" s="443"/>
      <c r="P3721" s="443"/>
      <c r="Q3721" s="443"/>
      <c r="R3721" s="443"/>
      <c r="S3721" s="443"/>
      <c r="T3721" s="443"/>
      <c r="U3721" s="443"/>
      <c r="V3721" s="443"/>
      <c r="W3721" s="443"/>
    </row>
    <row r="3722" spans="1:23" ht="15">
      <c r="A3722" s="459"/>
      <c r="B3722" s="464"/>
      <c r="C3722" s="286"/>
      <c r="D3722" s="286"/>
      <c r="E3722" s="286"/>
      <c r="F3722" s="286"/>
      <c r="G3722" s="286"/>
      <c r="H3722" s="286"/>
      <c r="I3722" s="443"/>
      <c r="J3722" s="443"/>
      <c r="K3722" s="443"/>
      <c r="L3722" s="313"/>
      <c r="M3722" s="312"/>
      <c r="N3722" s="443"/>
      <c r="O3722" s="443"/>
      <c r="P3722" s="443"/>
      <c r="Q3722" s="443"/>
      <c r="R3722" s="443"/>
      <c r="S3722" s="443"/>
      <c r="T3722" s="443"/>
      <c r="U3722" s="443"/>
      <c r="V3722" s="443"/>
      <c r="W3722" s="443"/>
    </row>
    <row r="3723" spans="1:23" ht="15">
      <c r="A3723" s="459"/>
      <c r="B3723" s="464"/>
      <c r="C3723" s="443"/>
      <c r="D3723" s="443"/>
      <c r="E3723" s="286"/>
      <c r="F3723" s="443"/>
      <c r="G3723" s="443"/>
      <c r="H3723" s="443"/>
      <c r="I3723" s="443"/>
      <c r="J3723" s="443"/>
      <c r="K3723" s="443"/>
      <c r="L3723" s="313"/>
      <c r="M3723" s="313"/>
      <c r="N3723" s="443"/>
      <c r="O3723" s="443"/>
      <c r="P3723" s="443"/>
      <c r="Q3723" s="443"/>
      <c r="R3723" s="443"/>
      <c r="S3723" s="443"/>
      <c r="T3723" s="443"/>
      <c r="U3723" s="443"/>
      <c r="V3723" s="443"/>
      <c r="W3723" s="443"/>
    </row>
    <row r="3724" spans="1:23" ht="15">
      <c r="A3724" s="459"/>
      <c r="B3724" s="464"/>
      <c r="C3724" s="443"/>
      <c r="D3724" s="443"/>
      <c r="E3724" s="286"/>
      <c r="F3724" s="443"/>
      <c r="G3724" s="443"/>
      <c r="H3724" s="443"/>
      <c r="I3724" s="443"/>
      <c r="J3724" s="443"/>
      <c r="K3724" s="443"/>
      <c r="L3724" s="313"/>
      <c r="M3724" s="313"/>
      <c r="N3724" s="443"/>
      <c r="O3724" s="443"/>
      <c r="P3724" s="443"/>
      <c r="Q3724" s="443"/>
      <c r="R3724" s="443"/>
      <c r="S3724" s="443"/>
      <c r="T3724" s="443"/>
      <c r="U3724" s="443"/>
      <c r="V3724" s="443"/>
      <c r="W3724" s="443"/>
    </row>
    <row r="3725" spans="1:23" ht="25.5">
      <c r="A3725" s="30" t="s">
        <v>356</v>
      </c>
      <c r="B3725" s="443"/>
      <c r="C3725" s="443"/>
      <c r="D3725" s="443"/>
      <c r="E3725" s="443"/>
      <c r="F3725" s="443"/>
      <c r="G3725" s="443"/>
      <c r="H3725" s="443"/>
      <c r="I3725" s="443"/>
      <c r="J3725" s="443"/>
      <c r="K3725" s="443"/>
      <c r="L3725" s="313"/>
      <c r="M3725" s="313"/>
      <c r="N3725" s="443"/>
      <c r="O3725" s="443"/>
      <c r="P3725" s="443"/>
      <c r="Q3725" s="443"/>
      <c r="R3725" s="443"/>
      <c r="S3725" s="443"/>
      <c r="T3725" s="443"/>
      <c r="U3725" s="443"/>
      <c r="V3725" s="443"/>
      <c r="W3725" s="443"/>
    </row>
    <row r="3726" spans="1:23">
      <c r="A3726" s="443"/>
      <c r="B3726" s="443"/>
      <c r="C3726" s="443"/>
      <c r="D3726" s="443"/>
      <c r="E3726" s="443"/>
      <c r="F3726" s="443"/>
      <c r="G3726" s="443"/>
      <c r="H3726" s="443"/>
      <c r="I3726" s="443"/>
      <c r="J3726" s="443"/>
      <c r="K3726" s="443"/>
      <c r="L3726" s="313"/>
      <c r="M3726" s="313"/>
      <c r="N3726" s="443"/>
      <c r="O3726" s="443"/>
      <c r="P3726" s="443"/>
      <c r="Q3726" s="443"/>
      <c r="R3726" s="443"/>
      <c r="S3726" s="443"/>
      <c r="T3726" s="443"/>
      <c r="U3726" s="443"/>
      <c r="V3726" s="443"/>
      <c r="W3726" s="443"/>
    </row>
    <row r="3727" spans="1:23" ht="15.75">
      <c r="A3727" s="305"/>
      <c r="B3727" s="305"/>
      <c r="C3727" s="305"/>
      <c r="D3727" s="305"/>
      <c r="E3727" s="80">
        <v>2016</v>
      </c>
      <c r="F3727" s="80">
        <v>2017</v>
      </c>
      <c r="G3727" s="80">
        <v>2018</v>
      </c>
      <c r="H3727" s="80">
        <v>2019</v>
      </c>
      <c r="I3727" s="80">
        <v>2020</v>
      </c>
      <c r="J3727" s="80">
        <v>2021</v>
      </c>
      <c r="K3727" s="80">
        <v>2022</v>
      </c>
      <c r="L3727" s="313"/>
      <c r="M3727" s="89" t="s">
        <v>40</v>
      </c>
      <c r="N3727" s="443"/>
      <c r="O3727" s="443"/>
      <c r="P3727" s="443"/>
      <c r="Q3727" s="446"/>
      <c r="R3727" s="446"/>
      <c r="S3727" s="446"/>
      <c r="T3727" s="303"/>
      <c r="U3727" s="443"/>
      <c r="V3727" s="443"/>
      <c r="W3727" s="443"/>
    </row>
    <row r="3728" spans="1:23" ht="15">
      <c r="A3728" s="459" t="s">
        <v>0</v>
      </c>
      <c r="B3728" s="530" t="s">
        <v>2245</v>
      </c>
      <c r="C3728" s="446"/>
      <c r="D3728" s="446"/>
      <c r="E3728" s="286" t="s">
        <v>285</v>
      </c>
      <c r="F3728" s="286" t="s">
        <v>285</v>
      </c>
      <c r="G3728" s="286" t="s">
        <v>285</v>
      </c>
      <c r="H3728" s="286" t="s">
        <v>285</v>
      </c>
      <c r="I3728" s="286" t="s">
        <v>285</v>
      </c>
      <c r="J3728" s="286">
        <v>357</v>
      </c>
      <c r="K3728" s="286"/>
      <c r="L3728" s="313"/>
      <c r="M3728" s="312">
        <f>SUM(E3728:J3728)</f>
        <v>357</v>
      </c>
      <c r="N3728" s="443"/>
      <c r="O3728" s="443"/>
      <c r="P3728" s="443"/>
      <c r="Q3728" s="443"/>
      <c r="R3728" s="443"/>
      <c r="S3728" s="530"/>
      <c r="T3728" s="464"/>
      <c r="U3728" s="688"/>
      <c r="V3728" s="464"/>
      <c r="W3728" s="464"/>
    </row>
    <row r="3729" spans="1:23" ht="15">
      <c r="A3729" s="459" t="s">
        <v>2</v>
      </c>
      <c r="B3729" s="361" t="s">
        <v>1854</v>
      </c>
      <c r="C3729" s="446"/>
      <c r="D3729" s="446"/>
      <c r="E3729" s="286" t="s">
        <v>285</v>
      </c>
      <c r="F3729" s="286" t="s">
        <v>285</v>
      </c>
      <c r="G3729" s="286" t="s">
        <v>285</v>
      </c>
      <c r="H3729" s="286" t="s">
        <v>285</v>
      </c>
      <c r="I3729" s="286">
        <v>373.99999999999818</v>
      </c>
      <c r="J3729" s="286">
        <v>432.19999999998981</v>
      </c>
      <c r="K3729" s="286"/>
      <c r="L3729" s="313"/>
      <c r="M3729" s="312">
        <f t="shared" ref="M3729:M3792" si="81">SUM(E3729:J3729)</f>
        <v>806.19999999998799</v>
      </c>
      <c r="N3729" s="443"/>
      <c r="O3729" s="443"/>
      <c r="P3729" s="443"/>
      <c r="Q3729" s="443"/>
      <c r="R3729" s="443"/>
      <c r="S3729" s="343"/>
      <c r="T3729" s="464"/>
      <c r="U3729" s="689"/>
      <c r="V3729" s="464"/>
      <c r="W3729" s="464"/>
    </row>
    <row r="3730" spans="1:23" ht="15">
      <c r="A3730" s="459" t="s">
        <v>3</v>
      </c>
      <c r="B3730" s="464" t="s">
        <v>156</v>
      </c>
      <c r="C3730" s="443"/>
      <c r="D3730" s="443"/>
      <c r="E3730" s="286" t="s">
        <v>285</v>
      </c>
      <c r="F3730" s="286" t="s">
        <v>285</v>
      </c>
      <c r="G3730" s="286">
        <v>330.6</v>
      </c>
      <c r="H3730" s="323">
        <v>457.70000000000437</v>
      </c>
      <c r="I3730" s="323">
        <v>787.29999999999927</v>
      </c>
      <c r="J3730" s="286">
        <v>492.40000000000509</v>
      </c>
      <c r="K3730" s="286"/>
      <c r="L3730" s="313"/>
      <c r="M3730" s="312">
        <f t="shared" si="81"/>
        <v>2068.0000000000086</v>
      </c>
      <c r="N3730" s="443"/>
      <c r="O3730" s="443" t="s">
        <v>343</v>
      </c>
      <c r="P3730" s="443"/>
      <c r="Q3730" s="446"/>
      <c r="R3730" s="446"/>
      <c r="S3730" s="464"/>
      <c r="T3730" s="464"/>
      <c r="U3730" s="687"/>
      <c r="V3730" s="464"/>
      <c r="W3730" s="464"/>
    </row>
    <row r="3731" spans="1:23" ht="15">
      <c r="A3731" s="459" t="s">
        <v>5</v>
      </c>
      <c r="B3731" s="530" t="s">
        <v>2238</v>
      </c>
      <c r="C3731" s="446"/>
      <c r="D3731" s="446"/>
      <c r="E3731" s="286" t="s">
        <v>285</v>
      </c>
      <c r="F3731" s="286" t="s">
        <v>285</v>
      </c>
      <c r="G3731" s="286" t="s">
        <v>285</v>
      </c>
      <c r="H3731" s="286" t="s">
        <v>285</v>
      </c>
      <c r="I3731" s="286" t="s">
        <v>285</v>
      </c>
      <c r="J3731" s="286">
        <v>407.79999999999927</v>
      </c>
      <c r="K3731" s="286"/>
      <c r="L3731" s="313"/>
      <c r="M3731" s="312">
        <f t="shared" si="81"/>
        <v>407.79999999999927</v>
      </c>
      <c r="N3731" s="443"/>
      <c r="O3731" s="443"/>
      <c r="P3731" s="443"/>
      <c r="Q3731" s="443"/>
      <c r="R3731" s="443"/>
      <c r="S3731" s="530"/>
      <c r="T3731" s="464"/>
      <c r="U3731" s="686"/>
      <c r="V3731" s="464"/>
      <c r="W3731" s="464"/>
    </row>
    <row r="3732" spans="1:23" ht="15">
      <c r="A3732" s="459" t="s">
        <v>7</v>
      </c>
      <c r="B3732" s="361" t="s">
        <v>1849</v>
      </c>
      <c r="C3732" s="446"/>
      <c r="D3732" s="446"/>
      <c r="E3732" s="286" t="s">
        <v>285</v>
      </c>
      <c r="F3732" s="286" t="s">
        <v>285</v>
      </c>
      <c r="G3732" s="286" t="s">
        <v>285</v>
      </c>
      <c r="H3732" s="286" t="s">
        <v>285</v>
      </c>
      <c r="I3732" s="286">
        <v>509.79999999999745</v>
      </c>
      <c r="J3732" s="323">
        <v>718.80000000000291</v>
      </c>
      <c r="K3732" s="323"/>
      <c r="L3732" s="313"/>
      <c r="M3732" s="312">
        <f t="shared" si="81"/>
        <v>1228.6000000000004</v>
      </c>
      <c r="N3732" s="443"/>
      <c r="O3732" s="443" t="s">
        <v>295</v>
      </c>
      <c r="P3732" s="443"/>
      <c r="Q3732" s="443"/>
      <c r="R3732" s="443"/>
      <c r="S3732" s="343"/>
      <c r="T3732" s="464"/>
      <c r="U3732" s="686"/>
      <c r="V3732" s="464"/>
      <c r="W3732" s="464"/>
    </row>
    <row r="3733" spans="1:23" ht="15">
      <c r="A3733" s="459" t="s">
        <v>8</v>
      </c>
      <c r="B3733" s="361" t="s">
        <v>1844</v>
      </c>
      <c r="C3733" s="446"/>
      <c r="D3733" s="446"/>
      <c r="E3733" s="286" t="s">
        <v>285</v>
      </c>
      <c r="F3733" s="286" t="s">
        <v>285</v>
      </c>
      <c r="G3733" s="286" t="s">
        <v>285</v>
      </c>
      <c r="H3733" s="286" t="s">
        <v>285</v>
      </c>
      <c r="I3733" s="286">
        <v>492.70000000000073</v>
      </c>
      <c r="J3733" s="323">
        <v>726.79999999999563</v>
      </c>
      <c r="K3733" s="323"/>
      <c r="L3733" s="313"/>
      <c r="M3733" s="312">
        <f t="shared" si="81"/>
        <v>1219.4999999999964</v>
      </c>
      <c r="N3733" s="443"/>
      <c r="O3733" s="443" t="s">
        <v>299</v>
      </c>
      <c r="P3733" s="443"/>
      <c r="Q3733" s="443"/>
      <c r="R3733" s="443"/>
      <c r="S3733" s="343"/>
      <c r="T3733" s="464"/>
      <c r="U3733" s="688"/>
      <c r="V3733" s="464"/>
      <c r="W3733" s="464"/>
    </row>
    <row r="3734" spans="1:23" ht="15">
      <c r="A3734" s="459" t="s">
        <v>10</v>
      </c>
      <c r="B3734" s="464" t="s">
        <v>1</v>
      </c>
      <c r="C3734" s="443"/>
      <c r="D3734" s="443"/>
      <c r="E3734" s="286">
        <v>169.8</v>
      </c>
      <c r="F3734" s="301">
        <v>751.3</v>
      </c>
      <c r="G3734" s="286">
        <v>484.2</v>
      </c>
      <c r="H3734" s="323">
        <v>473.89999999999782</v>
      </c>
      <c r="I3734" s="286">
        <v>356.70000000000073</v>
      </c>
      <c r="J3734" s="286">
        <v>377.70000000001164</v>
      </c>
      <c r="K3734" s="286"/>
      <c r="L3734" s="313"/>
      <c r="M3734" s="312">
        <f t="shared" si="81"/>
        <v>2613.6000000000104</v>
      </c>
      <c r="N3734" s="443"/>
      <c r="O3734" s="443" t="s">
        <v>326</v>
      </c>
      <c r="P3734" s="443"/>
      <c r="Q3734" s="446"/>
      <c r="R3734" s="446"/>
      <c r="S3734" s="530"/>
      <c r="T3734" s="464"/>
      <c r="U3734" s="686"/>
      <c r="V3734" s="464"/>
      <c r="W3734" s="464"/>
    </row>
    <row r="3735" spans="1:23" ht="15">
      <c r="A3735" s="459" t="s">
        <v>12</v>
      </c>
      <c r="B3735" s="530" t="s">
        <v>2244</v>
      </c>
      <c r="C3735" s="446"/>
      <c r="D3735" s="446"/>
      <c r="E3735" s="286" t="s">
        <v>285</v>
      </c>
      <c r="F3735" s="286" t="s">
        <v>285</v>
      </c>
      <c r="G3735" s="286" t="s">
        <v>285</v>
      </c>
      <c r="H3735" s="286" t="s">
        <v>285</v>
      </c>
      <c r="I3735" s="286" t="s">
        <v>285</v>
      </c>
      <c r="J3735" s="286">
        <v>591.5</v>
      </c>
      <c r="K3735" s="286"/>
      <c r="L3735" s="313"/>
      <c r="M3735" s="312">
        <f t="shared" si="81"/>
        <v>591.5</v>
      </c>
      <c r="N3735" s="443"/>
      <c r="O3735" s="443"/>
      <c r="P3735" s="443"/>
      <c r="Q3735" s="443"/>
      <c r="R3735" s="443"/>
      <c r="S3735" s="530"/>
      <c r="T3735" s="464"/>
      <c r="U3735" s="686"/>
      <c r="V3735" s="464"/>
      <c r="W3735" s="464"/>
    </row>
    <row r="3736" spans="1:23" ht="15">
      <c r="A3736" s="459" t="s">
        <v>14</v>
      </c>
      <c r="B3736" s="464" t="s">
        <v>178</v>
      </c>
      <c r="C3736" s="443"/>
      <c r="D3736" s="443"/>
      <c r="E3736" s="286">
        <v>458.7</v>
      </c>
      <c r="F3736" s="303">
        <v>939.3</v>
      </c>
      <c r="G3736" s="286" t="s">
        <v>285</v>
      </c>
      <c r="H3736" s="286" t="s">
        <v>285</v>
      </c>
      <c r="I3736" s="286" t="s">
        <v>285</v>
      </c>
      <c r="J3736" s="286" t="s">
        <v>285</v>
      </c>
      <c r="K3736" s="286"/>
      <c r="L3736" s="313"/>
      <c r="M3736" s="312">
        <f t="shared" si="81"/>
        <v>1398</v>
      </c>
      <c r="N3736" s="443"/>
      <c r="O3736" s="443" t="s">
        <v>288</v>
      </c>
      <c r="P3736" s="443"/>
      <c r="Q3736" s="446"/>
      <c r="R3736" s="446" t="s">
        <v>2044</v>
      </c>
      <c r="S3736" s="343"/>
      <c r="T3736" s="464"/>
      <c r="U3736" s="688"/>
      <c r="V3736" s="464"/>
      <c r="W3736" s="464"/>
    </row>
    <row r="3737" spans="1:23" ht="15">
      <c r="A3737" s="459" t="s">
        <v>16</v>
      </c>
      <c r="B3737" s="464" t="s">
        <v>842</v>
      </c>
      <c r="C3737" s="443"/>
      <c r="D3737" s="443"/>
      <c r="E3737" s="286" t="s">
        <v>285</v>
      </c>
      <c r="F3737" s="286" t="s">
        <v>285</v>
      </c>
      <c r="G3737" s="286" t="s">
        <v>285</v>
      </c>
      <c r="H3737" s="286">
        <v>394.15000000000873</v>
      </c>
      <c r="I3737" s="286">
        <v>778.84999999999854</v>
      </c>
      <c r="J3737" s="286" t="s">
        <v>285</v>
      </c>
      <c r="K3737" s="286"/>
      <c r="L3737" s="313"/>
      <c r="M3737" s="312">
        <f t="shared" si="81"/>
        <v>1173.0000000000073</v>
      </c>
      <c r="N3737" s="443"/>
      <c r="O3737" s="443"/>
      <c r="P3737" s="443"/>
      <c r="Q3737" s="443"/>
      <c r="R3737" s="443"/>
      <c r="S3737" s="464"/>
      <c r="T3737" s="464"/>
      <c r="U3737" s="686"/>
      <c r="V3737" s="464"/>
      <c r="W3737" s="464"/>
    </row>
    <row r="3738" spans="1:23" ht="15">
      <c r="A3738" s="459" t="s">
        <v>18</v>
      </c>
      <c r="B3738" s="361" t="s">
        <v>1850</v>
      </c>
      <c r="C3738" s="446"/>
      <c r="D3738" s="446"/>
      <c r="E3738" s="286" t="s">
        <v>285</v>
      </c>
      <c r="F3738" s="286" t="s">
        <v>285</v>
      </c>
      <c r="G3738" s="286" t="s">
        <v>285</v>
      </c>
      <c r="H3738" s="286" t="s">
        <v>285</v>
      </c>
      <c r="I3738" s="286">
        <v>553.59999999999854</v>
      </c>
      <c r="J3738" s="286">
        <v>507.89999999999782</v>
      </c>
      <c r="K3738" s="286"/>
      <c r="L3738" s="313"/>
      <c r="M3738" s="312">
        <f t="shared" si="81"/>
        <v>1061.4999999999964</v>
      </c>
      <c r="N3738" s="443"/>
      <c r="O3738" s="443"/>
      <c r="P3738" s="443"/>
      <c r="Q3738" s="443"/>
      <c r="R3738" s="443"/>
      <c r="S3738" s="464"/>
      <c r="T3738" s="464"/>
      <c r="U3738" s="686"/>
      <c r="V3738" s="464"/>
      <c r="W3738" s="464"/>
    </row>
    <row r="3739" spans="1:23" ht="15">
      <c r="A3739" s="459" t="s">
        <v>20</v>
      </c>
      <c r="B3739" s="464" t="s">
        <v>844</v>
      </c>
      <c r="C3739" s="443"/>
      <c r="D3739" s="443"/>
      <c r="E3739" s="286" t="s">
        <v>285</v>
      </c>
      <c r="F3739" s="286" t="s">
        <v>285</v>
      </c>
      <c r="G3739" s="286" t="s">
        <v>285</v>
      </c>
      <c r="H3739" s="286">
        <v>419.30000000000655</v>
      </c>
      <c r="I3739" s="286">
        <v>643.10000000000036</v>
      </c>
      <c r="J3739" s="286">
        <v>634.10000000000218</v>
      </c>
      <c r="K3739" s="286"/>
      <c r="L3739" s="313"/>
      <c r="M3739" s="312">
        <f t="shared" si="81"/>
        <v>1696.5000000000091</v>
      </c>
      <c r="N3739" s="443"/>
      <c r="O3739" s="443"/>
      <c r="P3739" s="443"/>
      <c r="Q3739" s="443"/>
      <c r="R3739" s="443"/>
      <c r="S3739" s="530"/>
      <c r="T3739" s="464"/>
      <c r="U3739" s="688"/>
      <c r="V3739" s="464"/>
      <c r="W3739" s="464"/>
    </row>
    <row r="3740" spans="1:23" ht="15">
      <c r="A3740" s="459" t="s">
        <v>22</v>
      </c>
      <c r="B3740" s="464" t="s">
        <v>4</v>
      </c>
      <c r="C3740" s="443"/>
      <c r="D3740" s="443"/>
      <c r="E3740" s="286">
        <v>440.8</v>
      </c>
      <c r="F3740" s="286">
        <v>186.5</v>
      </c>
      <c r="G3740" s="323">
        <v>615</v>
      </c>
      <c r="H3740" s="301">
        <v>590.10000000000582</v>
      </c>
      <c r="I3740" s="303">
        <v>819.70000000000255</v>
      </c>
      <c r="J3740" s="286" t="s">
        <v>285</v>
      </c>
      <c r="K3740" s="286"/>
      <c r="L3740" s="313"/>
      <c r="M3740" s="312">
        <f t="shared" si="81"/>
        <v>2652.1000000000085</v>
      </c>
      <c r="N3740" s="443"/>
      <c r="O3740" s="443" t="s">
        <v>2049</v>
      </c>
      <c r="P3740" s="443"/>
      <c r="Q3740" s="446"/>
      <c r="R3740" s="322" t="s">
        <v>2044</v>
      </c>
      <c r="S3740" s="530"/>
      <c r="T3740" s="464"/>
      <c r="U3740" s="686"/>
      <c r="V3740" s="464"/>
      <c r="W3740" s="464"/>
    </row>
    <row r="3741" spans="1:23" ht="15">
      <c r="A3741" s="459" t="s">
        <v>24</v>
      </c>
      <c r="B3741" s="464" t="s">
        <v>861</v>
      </c>
      <c r="C3741" s="443"/>
      <c r="D3741" s="443"/>
      <c r="E3741" s="286" t="s">
        <v>285</v>
      </c>
      <c r="F3741" s="286" t="s">
        <v>285</v>
      </c>
      <c r="G3741" s="286" t="s">
        <v>285</v>
      </c>
      <c r="H3741" s="286">
        <v>359.30000000000655</v>
      </c>
      <c r="I3741" s="286">
        <v>570.20000000000073</v>
      </c>
      <c r="J3741" s="286">
        <v>444.49999999999636</v>
      </c>
      <c r="K3741" s="286"/>
      <c r="L3741" s="313"/>
      <c r="M3741" s="312">
        <f t="shared" si="81"/>
        <v>1374.0000000000036</v>
      </c>
      <c r="N3741" s="443"/>
      <c r="O3741" s="443"/>
      <c r="P3741" s="443"/>
      <c r="Q3741" s="443"/>
      <c r="R3741" s="443"/>
      <c r="S3741" s="464"/>
      <c r="T3741" s="464"/>
      <c r="U3741" s="686"/>
      <c r="V3741" s="464"/>
      <c r="W3741" s="464"/>
    </row>
    <row r="3742" spans="1:23" ht="15">
      <c r="A3742" s="459" t="s">
        <v>26</v>
      </c>
      <c r="B3742" s="464" t="s">
        <v>6</v>
      </c>
      <c r="C3742" s="443"/>
      <c r="D3742" s="443"/>
      <c r="E3742" s="303">
        <v>931.9</v>
      </c>
      <c r="F3742" s="323">
        <v>600.70000000000005</v>
      </c>
      <c r="G3742" s="286">
        <v>430.8</v>
      </c>
      <c r="H3742" s="323">
        <v>517.40000000000873</v>
      </c>
      <c r="I3742" s="286">
        <v>648.20000000000073</v>
      </c>
      <c r="J3742" s="286">
        <v>493.69999999999709</v>
      </c>
      <c r="K3742" s="286"/>
      <c r="L3742" s="313"/>
      <c r="M3742" s="312">
        <f t="shared" si="81"/>
        <v>3622.7000000000062</v>
      </c>
      <c r="N3742" s="443"/>
      <c r="O3742" s="443" t="s">
        <v>369</v>
      </c>
      <c r="P3742" s="443"/>
      <c r="Q3742" s="446"/>
      <c r="R3742" s="446" t="s">
        <v>2044</v>
      </c>
      <c r="S3742" s="530"/>
      <c r="T3742" s="464"/>
      <c r="U3742" s="686"/>
      <c r="V3742" s="464"/>
      <c r="W3742" s="464"/>
    </row>
    <row r="3743" spans="1:23" ht="15">
      <c r="A3743" s="459" t="s">
        <v>28</v>
      </c>
      <c r="B3743" s="530" t="s">
        <v>2241</v>
      </c>
      <c r="C3743" s="446"/>
      <c r="D3743" s="446"/>
      <c r="E3743" s="286" t="s">
        <v>285</v>
      </c>
      <c r="F3743" s="286" t="s">
        <v>285</v>
      </c>
      <c r="G3743" s="286" t="s">
        <v>285</v>
      </c>
      <c r="H3743" s="286" t="s">
        <v>285</v>
      </c>
      <c r="I3743" s="286" t="s">
        <v>285</v>
      </c>
      <c r="J3743" s="286">
        <v>463.200000000008</v>
      </c>
      <c r="K3743" s="286"/>
      <c r="L3743" s="313"/>
      <c r="M3743" s="312">
        <f t="shared" si="81"/>
        <v>463.200000000008</v>
      </c>
      <c r="N3743" s="443"/>
      <c r="O3743" s="443"/>
      <c r="P3743" s="443"/>
      <c r="Q3743" s="443"/>
      <c r="R3743" s="443"/>
      <c r="S3743" s="530"/>
      <c r="T3743" s="464"/>
      <c r="U3743" s="688"/>
      <c r="V3743" s="464"/>
      <c r="W3743" s="464"/>
    </row>
    <row r="3744" spans="1:23" ht="15">
      <c r="A3744" s="459" t="s">
        <v>30</v>
      </c>
      <c r="B3744" s="464" t="s">
        <v>153</v>
      </c>
      <c r="C3744" s="443"/>
      <c r="D3744" s="443"/>
      <c r="E3744" s="286" t="s">
        <v>285</v>
      </c>
      <c r="F3744" s="286" t="s">
        <v>285</v>
      </c>
      <c r="G3744" s="286">
        <v>466.2</v>
      </c>
      <c r="H3744" s="286">
        <v>373.60000000000582</v>
      </c>
      <c r="I3744" s="286">
        <v>527.19999999999891</v>
      </c>
      <c r="J3744" s="286">
        <v>510.19999999999709</v>
      </c>
      <c r="K3744" s="286"/>
      <c r="L3744" s="313"/>
      <c r="M3744" s="312">
        <f t="shared" si="81"/>
        <v>1877.2000000000019</v>
      </c>
      <c r="N3744" s="443"/>
      <c r="O3744" s="443"/>
      <c r="P3744" s="443"/>
      <c r="Q3744" s="446"/>
      <c r="R3744" s="446"/>
      <c r="S3744" s="530"/>
      <c r="T3744" s="464"/>
      <c r="U3744" s="686"/>
      <c r="V3744" s="464"/>
      <c r="W3744" s="464"/>
    </row>
    <row r="3745" spans="1:23" ht="15">
      <c r="A3745" s="459" t="s">
        <v>32</v>
      </c>
      <c r="B3745" s="530" t="s">
        <v>2239</v>
      </c>
      <c r="C3745" s="446"/>
      <c r="D3745" s="446"/>
      <c r="E3745" s="286" t="s">
        <v>285</v>
      </c>
      <c r="F3745" s="286" t="s">
        <v>285</v>
      </c>
      <c r="G3745" s="286" t="s">
        <v>285</v>
      </c>
      <c r="H3745" s="286" t="s">
        <v>285</v>
      </c>
      <c r="I3745" s="286" t="s">
        <v>285</v>
      </c>
      <c r="J3745" s="286">
        <v>700.90000000000146</v>
      </c>
      <c r="K3745" s="286"/>
      <c r="L3745" s="313"/>
      <c r="M3745" s="312">
        <f t="shared" si="81"/>
        <v>700.90000000000146</v>
      </c>
      <c r="N3745" s="443"/>
      <c r="O3745" s="443"/>
      <c r="P3745" s="443"/>
      <c r="Q3745" s="443"/>
      <c r="R3745" s="443"/>
      <c r="S3745" s="530"/>
      <c r="T3745" s="464"/>
      <c r="U3745" s="689"/>
      <c r="V3745" s="464"/>
      <c r="W3745" s="464"/>
    </row>
    <row r="3746" spans="1:23" ht="15">
      <c r="A3746" s="459" t="s">
        <v>34</v>
      </c>
      <c r="B3746" s="464" t="s">
        <v>179</v>
      </c>
      <c r="C3746" s="443"/>
      <c r="D3746" s="443"/>
      <c r="E3746" s="323">
        <v>637.5</v>
      </c>
      <c r="F3746" s="286" t="s">
        <v>285</v>
      </c>
      <c r="G3746" s="286" t="s">
        <v>285</v>
      </c>
      <c r="H3746" s="286" t="s">
        <v>285</v>
      </c>
      <c r="I3746" s="286" t="s">
        <v>285</v>
      </c>
      <c r="J3746" s="286" t="s">
        <v>285</v>
      </c>
      <c r="K3746" s="286"/>
      <c r="L3746" s="313"/>
      <c r="M3746" s="312">
        <f t="shared" si="81"/>
        <v>637.5</v>
      </c>
      <c r="N3746" s="443"/>
      <c r="O3746" s="443" t="s">
        <v>304</v>
      </c>
      <c r="P3746" s="443"/>
      <c r="Q3746" s="443"/>
      <c r="R3746" s="443"/>
      <c r="S3746" s="343"/>
      <c r="T3746" s="464"/>
      <c r="U3746" s="686"/>
      <c r="V3746" s="464"/>
      <c r="W3746" s="464"/>
    </row>
    <row r="3747" spans="1:23" ht="15">
      <c r="A3747" s="459" t="s">
        <v>36</v>
      </c>
      <c r="B3747" s="464" t="s">
        <v>9</v>
      </c>
      <c r="C3747" s="443"/>
      <c r="D3747" s="443"/>
      <c r="E3747" s="286">
        <v>481</v>
      </c>
      <c r="F3747" s="286">
        <v>345.7</v>
      </c>
      <c r="G3747" s="303">
        <v>867.45</v>
      </c>
      <c r="H3747" s="286">
        <v>246.00000000000364</v>
      </c>
      <c r="I3747" s="286">
        <v>648.30000000000291</v>
      </c>
      <c r="J3747" s="286">
        <v>520.99999999999272</v>
      </c>
      <c r="K3747" s="286"/>
      <c r="L3747" s="313"/>
      <c r="M3747" s="312">
        <f t="shared" si="81"/>
        <v>3109.4499999999994</v>
      </c>
      <c r="N3747" s="443"/>
      <c r="O3747" s="443" t="s">
        <v>288</v>
      </c>
      <c r="P3747" s="443"/>
      <c r="Q3747" s="446"/>
      <c r="R3747" s="446" t="s">
        <v>2044</v>
      </c>
      <c r="S3747" s="464"/>
      <c r="T3747" s="464"/>
      <c r="U3747" s="686"/>
      <c r="V3747" s="464"/>
      <c r="W3747" s="464"/>
    </row>
    <row r="3748" spans="1:23" ht="15">
      <c r="A3748" s="459" t="s">
        <v>38</v>
      </c>
      <c r="B3748" s="530" t="s">
        <v>2256</v>
      </c>
      <c r="C3748" s="446"/>
      <c r="D3748" s="446"/>
      <c r="E3748" s="286" t="s">
        <v>285</v>
      </c>
      <c r="F3748" s="286" t="s">
        <v>285</v>
      </c>
      <c r="G3748" s="286" t="s">
        <v>285</v>
      </c>
      <c r="H3748" s="286" t="s">
        <v>285</v>
      </c>
      <c r="I3748" s="286" t="s">
        <v>285</v>
      </c>
      <c r="J3748" s="286">
        <v>519.09999999999491</v>
      </c>
      <c r="K3748" s="286"/>
      <c r="L3748" s="313"/>
      <c r="M3748" s="312">
        <f t="shared" si="81"/>
        <v>519.09999999999491</v>
      </c>
      <c r="N3748" s="443"/>
      <c r="O3748" s="443"/>
      <c r="P3748" s="443"/>
      <c r="Q3748" s="443"/>
      <c r="R3748" s="443"/>
      <c r="S3748" s="530"/>
      <c r="T3748" s="464"/>
      <c r="U3748" s="686"/>
      <c r="V3748" s="464"/>
      <c r="W3748" s="464"/>
    </row>
    <row r="3749" spans="1:23" ht="15">
      <c r="A3749" s="459" t="s">
        <v>145</v>
      </c>
      <c r="B3749" s="464" t="s">
        <v>11</v>
      </c>
      <c r="C3749" s="443"/>
      <c r="D3749" s="443"/>
      <c r="E3749" s="286">
        <v>485.1</v>
      </c>
      <c r="F3749" s="323">
        <v>564.20000000000005</v>
      </c>
      <c r="G3749" s="286">
        <v>494.3</v>
      </c>
      <c r="H3749" s="286">
        <v>446.79999999999563</v>
      </c>
      <c r="I3749" s="286">
        <v>646.00000000000546</v>
      </c>
      <c r="J3749" s="286">
        <v>632.80000000000291</v>
      </c>
      <c r="K3749" s="286"/>
      <c r="L3749" s="313"/>
      <c r="M3749" s="312">
        <f t="shared" si="81"/>
        <v>3269.2000000000044</v>
      </c>
      <c r="N3749" s="443"/>
      <c r="O3749" s="443" t="s">
        <v>300</v>
      </c>
      <c r="P3749" s="443"/>
      <c r="Q3749" s="446"/>
      <c r="R3749" s="446"/>
      <c r="S3749" s="464"/>
      <c r="T3749" s="464"/>
      <c r="U3749" s="686"/>
      <c r="V3749" s="464"/>
      <c r="W3749" s="464"/>
    </row>
    <row r="3750" spans="1:23" ht="15">
      <c r="A3750" s="459" t="s">
        <v>146</v>
      </c>
      <c r="B3750" s="361" t="s">
        <v>1852</v>
      </c>
      <c r="C3750" s="446"/>
      <c r="D3750" s="446"/>
      <c r="E3750" s="286" t="s">
        <v>285</v>
      </c>
      <c r="F3750" s="286" t="s">
        <v>285</v>
      </c>
      <c r="G3750" s="286" t="s">
        <v>285</v>
      </c>
      <c r="H3750" s="286" t="s">
        <v>285</v>
      </c>
      <c r="I3750" s="286">
        <v>438.39999999999782</v>
      </c>
      <c r="J3750" s="286">
        <v>541.29999999999563</v>
      </c>
      <c r="K3750" s="286"/>
      <c r="L3750" s="313"/>
      <c r="M3750" s="312">
        <f t="shared" si="81"/>
        <v>979.69999999999345</v>
      </c>
      <c r="N3750" s="443"/>
      <c r="O3750" s="443"/>
      <c r="P3750" s="443"/>
      <c r="Q3750" s="443"/>
      <c r="R3750" s="443"/>
      <c r="S3750" s="530"/>
      <c r="T3750" s="464"/>
      <c r="U3750" s="686"/>
      <c r="V3750" s="464"/>
      <c r="W3750" s="464"/>
    </row>
    <row r="3751" spans="1:23" ht="15">
      <c r="A3751" s="459" t="s">
        <v>147</v>
      </c>
      <c r="B3751" s="464" t="s">
        <v>801</v>
      </c>
      <c r="C3751" s="443"/>
      <c r="D3751" s="443"/>
      <c r="E3751" s="286" t="s">
        <v>285</v>
      </c>
      <c r="F3751" s="286" t="s">
        <v>285</v>
      </c>
      <c r="G3751" s="286" t="s">
        <v>285</v>
      </c>
      <c r="H3751" s="286">
        <v>210.30000000001019</v>
      </c>
      <c r="I3751" s="286">
        <v>330.29999999999927</v>
      </c>
      <c r="J3751" s="286">
        <v>49.099999999998545</v>
      </c>
      <c r="K3751" s="286"/>
      <c r="L3751" s="313"/>
      <c r="M3751" s="312">
        <f t="shared" si="81"/>
        <v>589.700000000008</v>
      </c>
      <c r="N3751" s="443"/>
      <c r="O3751" s="443"/>
      <c r="P3751" s="443"/>
      <c r="Q3751" s="443"/>
      <c r="R3751" s="443"/>
      <c r="S3751" s="464"/>
      <c r="T3751" s="464"/>
      <c r="U3751" s="688"/>
      <c r="V3751" s="464"/>
      <c r="W3751" s="464"/>
    </row>
    <row r="3752" spans="1:23" ht="15">
      <c r="A3752" s="459" t="s">
        <v>151</v>
      </c>
      <c r="B3752" s="530" t="s">
        <v>2246</v>
      </c>
      <c r="C3752" s="446"/>
      <c r="D3752" s="446"/>
      <c r="E3752" s="286" t="s">
        <v>285</v>
      </c>
      <c r="F3752" s="286" t="s">
        <v>285</v>
      </c>
      <c r="G3752" s="286" t="s">
        <v>285</v>
      </c>
      <c r="H3752" s="286" t="s">
        <v>285</v>
      </c>
      <c r="I3752" s="286" t="s">
        <v>285</v>
      </c>
      <c r="J3752" s="286">
        <v>572.30000000001019</v>
      </c>
      <c r="K3752" s="286"/>
      <c r="L3752" s="313"/>
      <c r="M3752" s="312">
        <f t="shared" si="81"/>
        <v>572.30000000001019</v>
      </c>
      <c r="N3752" s="443"/>
      <c r="O3752" s="443"/>
      <c r="P3752" s="443"/>
      <c r="Q3752" s="443"/>
      <c r="R3752" s="443"/>
      <c r="S3752" s="530"/>
      <c r="T3752" s="464"/>
      <c r="U3752" s="686"/>
      <c r="V3752" s="464"/>
      <c r="W3752" s="464"/>
    </row>
    <row r="3753" spans="1:23" ht="15">
      <c r="A3753" s="459" t="s">
        <v>157</v>
      </c>
      <c r="B3753" s="464" t="s">
        <v>856</v>
      </c>
      <c r="C3753" s="443"/>
      <c r="D3753" s="443"/>
      <c r="E3753" s="286" t="s">
        <v>285</v>
      </c>
      <c r="F3753" s="286" t="s">
        <v>285</v>
      </c>
      <c r="G3753" s="286" t="s">
        <v>285</v>
      </c>
      <c r="H3753" s="286">
        <v>389.89999999999054</v>
      </c>
      <c r="I3753" s="301">
        <v>816.69999999999709</v>
      </c>
      <c r="J3753" s="286">
        <v>663.799999999992</v>
      </c>
      <c r="K3753" s="286"/>
      <c r="L3753" s="313"/>
      <c r="M3753" s="312">
        <f t="shared" si="81"/>
        <v>1870.3999999999796</v>
      </c>
      <c r="N3753" s="443"/>
      <c r="O3753" s="443" t="s">
        <v>307</v>
      </c>
      <c r="P3753" s="443"/>
      <c r="Q3753" s="443"/>
      <c r="R3753" s="443"/>
      <c r="S3753" s="530"/>
      <c r="T3753" s="464"/>
      <c r="U3753" s="688"/>
      <c r="V3753" s="464"/>
      <c r="W3753" s="464"/>
    </row>
    <row r="3754" spans="1:23" ht="15">
      <c r="A3754" s="459" t="s">
        <v>159</v>
      </c>
      <c r="B3754" s="464" t="s">
        <v>13</v>
      </c>
      <c r="C3754" s="443"/>
      <c r="D3754" s="443"/>
      <c r="E3754" s="302">
        <v>671.7</v>
      </c>
      <c r="F3754" s="302">
        <v>651.6</v>
      </c>
      <c r="G3754" s="286">
        <v>310.3</v>
      </c>
      <c r="H3754" s="286">
        <v>411.80000000001019</v>
      </c>
      <c r="I3754" s="286">
        <v>549.79999999999927</v>
      </c>
      <c r="J3754" s="286">
        <v>602.20000000000073</v>
      </c>
      <c r="K3754" s="286"/>
      <c r="L3754" s="313"/>
      <c r="M3754" s="312">
        <f t="shared" si="81"/>
        <v>3197.4000000000106</v>
      </c>
      <c r="N3754" s="443"/>
      <c r="O3754" s="443" t="s">
        <v>365</v>
      </c>
      <c r="P3754" s="443"/>
      <c r="Q3754" s="446"/>
      <c r="R3754" s="443"/>
      <c r="S3754" s="530"/>
      <c r="T3754" s="464"/>
      <c r="U3754" s="686"/>
      <c r="V3754" s="464"/>
      <c r="W3754" s="464"/>
    </row>
    <row r="3755" spans="1:23" ht="15">
      <c r="A3755" s="459" t="s">
        <v>160</v>
      </c>
      <c r="B3755" s="464" t="s">
        <v>807</v>
      </c>
      <c r="C3755" s="443"/>
      <c r="D3755" s="443"/>
      <c r="E3755" s="286" t="s">
        <v>285</v>
      </c>
      <c r="F3755" s="286" t="s">
        <v>285</v>
      </c>
      <c r="G3755" s="286" t="s">
        <v>285</v>
      </c>
      <c r="H3755" s="286">
        <v>433.59999999999854</v>
      </c>
      <c r="I3755" s="286">
        <v>709.70000000000255</v>
      </c>
      <c r="J3755" s="286">
        <v>478.50000000000364</v>
      </c>
      <c r="K3755" s="286"/>
      <c r="L3755" s="313"/>
      <c r="M3755" s="312">
        <f t="shared" si="81"/>
        <v>1621.8000000000047</v>
      </c>
      <c r="N3755" s="443"/>
      <c r="O3755" s="443"/>
      <c r="P3755" s="443"/>
      <c r="Q3755" s="443"/>
      <c r="R3755" s="443"/>
      <c r="S3755" s="464"/>
      <c r="T3755" s="464"/>
      <c r="U3755" s="686"/>
      <c r="V3755" s="464"/>
      <c r="W3755" s="464"/>
    </row>
    <row r="3756" spans="1:23" ht="15">
      <c r="A3756" s="459" t="s">
        <v>161</v>
      </c>
      <c r="B3756" s="464" t="s">
        <v>164</v>
      </c>
      <c r="C3756" s="443"/>
      <c r="D3756" s="443"/>
      <c r="E3756" s="286" t="s">
        <v>285</v>
      </c>
      <c r="F3756" s="286" t="s">
        <v>285</v>
      </c>
      <c r="G3756" s="302">
        <v>747.9</v>
      </c>
      <c r="H3756" s="286" t="s">
        <v>285</v>
      </c>
      <c r="I3756" s="286" t="s">
        <v>285</v>
      </c>
      <c r="J3756" s="286" t="s">
        <v>285</v>
      </c>
      <c r="K3756" s="286"/>
      <c r="L3756" s="313"/>
      <c r="M3756" s="312">
        <f t="shared" si="81"/>
        <v>747.9</v>
      </c>
      <c r="N3756" s="443"/>
      <c r="O3756" s="443" t="s">
        <v>289</v>
      </c>
      <c r="P3756" s="443"/>
      <c r="Q3756" s="446"/>
      <c r="R3756" s="446"/>
      <c r="S3756" s="464"/>
      <c r="T3756" s="464"/>
      <c r="U3756" s="687"/>
      <c r="V3756" s="464"/>
      <c r="W3756" s="464"/>
    </row>
    <row r="3757" spans="1:23" ht="15">
      <c r="A3757" s="459" t="s">
        <v>163</v>
      </c>
      <c r="B3757" s="464" t="s">
        <v>15</v>
      </c>
      <c r="C3757" s="443"/>
      <c r="D3757" s="443"/>
      <c r="E3757" s="286">
        <v>345.5</v>
      </c>
      <c r="F3757" s="323">
        <v>572.9</v>
      </c>
      <c r="G3757" s="286">
        <v>236.9</v>
      </c>
      <c r="H3757" s="286">
        <v>344.70000000000073</v>
      </c>
      <c r="I3757" s="286">
        <v>516.09999999999673</v>
      </c>
      <c r="J3757" s="286">
        <v>395.3999999999869</v>
      </c>
      <c r="K3757" s="286"/>
      <c r="L3757" s="313"/>
      <c r="M3757" s="312">
        <f t="shared" si="81"/>
        <v>2411.4999999999845</v>
      </c>
      <c r="N3757" s="443"/>
      <c r="O3757" s="443" t="s">
        <v>294</v>
      </c>
      <c r="P3757" s="443"/>
      <c r="Q3757" s="446"/>
      <c r="R3757" s="446"/>
      <c r="S3757" s="530"/>
      <c r="T3757" s="464"/>
      <c r="U3757" s="686"/>
      <c r="V3757" s="464"/>
      <c r="W3757" s="464"/>
    </row>
    <row r="3758" spans="1:23" ht="15">
      <c r="A3758" s="459" t="s">
        <v>281</v>
      </c>
      <c r="B3758" s="530" t="s">
        <v>2242</v>
      </c>
      <c r="C3758" s="446"/>
      <c r="D3758" s="446"/>
      <c r="E3758" s="286" t="s">
        <v>285</v>
      </c>
      <c r="F3758" s="286" t="s">
        <v>285</v>
      </c>
      <c r="G3758" s="286" t="s">
        <v>285</v>
      </c>
      <c r="H3758" s="286" t="s">
        <v>285</v>
      </c>
      <c r="I3758" s="286" t="s">
        <v>285</v>
      </c>
      <c r="J3758" s="286">
        <v>503.59999999999854</v>
      </c>
      <c r="K3758" s="286"/>
      <c r="L3758" s="313"/>
      <c r="M3758" s="312">
        <f t="shared" si="81"/>
        <v>503.59999999999854</v>
      </c>
      <c r="N3758" s="443"/>
      <c r="O3758" s="443"/>
      <c r="P3758" s="443"/>
      <c r="Q3758" s="443"/>
      <c r="R3758" s="443"/>
      <c r="S3758" s="343"/>
      <c r="T3758" s="464"/>
      <c r="U3758" s="686"/>
      <c r="V3758" s="464"/>
      <c r="W3758" s="464"/>
    </row>
    <row r="3759" spans="1:23" ht="15">
      <c r="A3759" s="459" t="s">
        <v>282</v>
      </c>
      <c r="B3759" s="464" t="s">
        <v>17</v>
      </c>
      <c r="C3759" s="443"/>
      <c r="D3759" s="443"/>
      <c r="E3759" s="286">
        <v>472.9</v>
      </c>
      <c r="F3759" s="323">
        <v>576</v>
      </c>
      <c r="G3759" s="323">
        <v>631.29999999999995</v>
      </c>
      <c r="H3759" s="286">
        <v>308.89999999999418</v>
      </c>
      <c r="I3759" s="286">
        <v>698.30000000000109</v>
      </c>
      <c r="J3759" s="286">
        <v>703.00000000000728</v>
      </c>
      <c r="K3759" s="286"/>
      <c r="L3759" s="313"/>
      <c r="M3759" s="312">
        <f t="shared" si="81"/>
        <v>3390.4000000000024</v>
      </c>
      <c r="N3759" s="443"/>
      <c r="O3759" s="443" t="s">
        <v>323</v>
      </c>
      <c r="P3759" s="443"/>
      <c r="Q3759" s="446"/>
      <c r="R3759" s="446"/>
      <c r="S3759" s="464"/>
      <c r="T3759" s="464"/>
      <c r="U3759" s="687"/>
      <c r="V3759" s="464"/>
      <c r="W3759" s="464"/>
    </row>
    <row r="3760" spans="1:23" ht="15">
      <c r="A3760" s="459" t="s">
        <v>283</v>
      </c>
      <c r="B3760" s="464" t="s">
        <v>817</v>
      </c>
      <c r="C3760" s="443"/>
      <c r="D3760" s="443"/>
      <c r="E3760" s="286" t="s">
        <v>285</v>
      </c>
      <c r="F3760" s="286" t="s">
        <v>285</v>
      </c>
      <c r="G3760" s="286" t="s">
        <v>285</v>
      </c>
      <c r="H3760" s="286">
        <v>428.20000000001164</v>
      </c>
      <c r="I3760" s="286">
        <v>643.89999999999782</v>
      </c>
      <c r="J3760" s="286" t="s">
        <v>285</v>
      </c>
      <c r="K3760" s="286"/>
      <c r="L3760" s="313"/>
      <c r="M3760" s="312">
        <f t="shared" si="81"/>
        <v>1072.1000000000095</v>
      </c>
      <c r="N3760" s="443"/>
      <c r="O3760" s="443"/>
      <c r="P3760" s="443"/>
      <c r="Q3760" s="443"/>
      <c r="R3760" s="443"/>
      <c r="S3760" s="464"/>
      <c r="T3760" s="464"/>
      <c r="U3760" s="686"/>
      <c r="V3760" s="464"/>
      <c r="W3760" s="464"/>
    </row>
    <row r="3761" spans="1:23" ht="15">
      <c r="A3761" s="459" t="s">
        <v>284</v>
      </c>
      <c r="B3761" s="464" t="s">
        <v>830</v>
      </c>
      <c r="C3761" s="443"/>
      <c r="D3761" s="443"/>
      <c r="E3761" s="286" t="s">
        <v>285</v>
      </c>
      <c r="F3761" s="286" t="s">
        <v>285</v>
      </c>
      <c r="G3761" s="286" t="s">
        <v>285</v>
      </c>
      <c r="H3761" s="286">
        <v>424.10000000000582</v>
      </c>
      <c r="I3761" s="286">
        <v>596.54999999999927</v>
      </c>
      <c r="J3761" s="323">
        <v>767.90000000000509</v>
      </c>
      <c r="K3761" s="323"/>
      <c r="L3761" s="313"/>
      <c r="M3761" s="312">
        <f t="shared" si="81"/>
        <v>1788.5500000000102</v>
      </c>
      <c r="N3761" s="443"/>
      <c r="O3761" s="443" t="s">
        <v>291</v>
      </c>
      <c r="P3761" s="443"/>
      <c r="Q3761" s="443"/>
      <c r="R3761" s="443"/>
      <c r="S3761" s="459"/>
      <c r="T3761" s="464"/>
      <c r="U3761" s="688"/>
      <c r="V3761" s="464"/>
      <c r="W3761" s="464"/>
    </row>
    <row r="3762" spans="1:23" ht="15">
      <c r="A3762" s="459" t="s">
        <v>808</v>
      </c>
      <c r="B3762" s="464" t="s">
        <v>162</v>
      </c>
      <c r="C3762" s="443"/>
      <c r="D3762" s="443"/>
      <c r="E3762" s="286" t="s">
        <v>285</v>
      </c>
      <c r="F3762" s="286" t="s">
        <v>285</v>
      </c>
      <c r="G3762" s="323">
        <v>675.7</v>
      </c>
      <c r="H3762" s="286">
        <v>426.00000000000728</v>
      </c>
      <c r="I3762" s="286">
        <v>778.70000000000073</v>
      </c>
      <c r="J3762" s="286">
        <v>457.39999999999782</v>
      </c>
      <c r="K3762" s="286"/>
      <c r="L3762" s="313"/>
      <c r="M3762" s="312">
        <f t="shared" si="81"/>
        <v>2337.8000000000056</v>
      </c>
      <c r="N3762" s="443"/>
      <c r="O3762" s="443" t="s">
        <v>291</v>
      </c>
      <c r="P3762" s="443"/>
      <c r="Q3762" s="446"/>
      <c r="R3762" s="446"/>
      <c r="S3762" s="464"/>
      <c r="T3762" s="464"/>
      <c r="U3762" s="686"/>
      <c r="V3762" s="464"/>
      <c r="W3762" s="464"/>
    </row>
    <row r="3763" spans="1:23" ht="15">
      <c r="A3763" s="459" t="s">
        <v>809</v>
      </c>
      <c r="B3763" s="464" t="s">
        <v>847</v>
      </c>
      <c r="C3763" s="443"/>
      <c r="D3763" s="443"/>
      <c r="E3763" s="286" t="s">
        <v>285</v>
      </c>
      <c r="F3763" s="286" t="s">
        <v>285</v>
      </c>
      <c r="G3763" s="286" t="s">
        <v>285</v>
      </c>
      <c r="H3763" s="286">
        <v>317.04999999999563</v>
      </c>
      <c r="I3763" s="286" t="s">
        <v>285</v>
      </c>
      <c r="J3763" s="286" t="s">
        <v>285</v>
      </c>
      <c r="K3763" s="286"/>
      <c r="L3763" s="313"/>
      <c r="M3763" s="312">
        <f t="shared" si="81"/>
        <v>317.04999999999563</v>
      </c>
      <c r="N3763" s="443"/>
      <c r="O3763" s="443"/>
      <c r="P3763" s="443"/>
      <c r="Q3763" s="443"/>
      <c r="R3763" s="443"/>
      <c r="S3763" s="343"/>
      <c r="T3763" s="464"/>
      <c r="U3763" s="686"/>
      <c r="V3763" s="464"/>
      <c r="W3763" s="464"/>
    </row>
    <row r="3764" spans="1:23" ht="15">
      <c r="A3764" s="459" t="s">
        <v>810</v>
      </c>
      <c r="B3764" s="464" t="s">
        <v>19</v>
      </c>
      <c r="C3764" s="443"/>
      <c r="D3764" s="443"/>
      <c r="E3764" s="323">
        <v>604.70000000000005</v>
      </c>
      <c r="F3764" s="286">
        <v>349.1</v>
      </c>
      <c r="G3764" s="286">
        <v>255.4</v>
      </c>
      <c r="H3764" s="323">
        <v>487.10000000000218</v>
      </c>
      <c r="I3764" s="286">
        <v>578.70000000000073</v>
      </c>
      <c r="J3764" s="286">
        <v>570.09999999999127</v>
      </c>
      <c r="K3764" s="286"/>
      <c r="L3764" s="313"/>
      <c r="M3764" s="312">
        <f t="shared" si="81"/>
        <v>2845.099999999994</v>
      </c>
      <c r="N3764" s="443"/>
      <c r="O3764" s="443" t="s">
        <v>364</v>
      </c>
      <c r="P3764" s="443"/>
      <c r="Q3764" s="446"/>
      <c r="R3764" s="446"/>
      <c r="S3764" s="343"/>
      <c r="T3764" s="464"/>
      <c r="U3764" s="687"/>
      <c r="V3764" s="464"/>
      <c r="W3764" s="464"/>
    </row>
    <row r="3765" spans="1:23" ht="15">
      <c r="A3765" s="459" t="s">
        <v>812</v>
      </c>
      <c r="B3765" s="343" t="s">
        <v>1837</v>
      </c>
      <c r="C3765" s="446"/>
      <c r="D3765" s="446"/>
      <c r="E3765" s="286" t="s">
        <v>285</v>
      </c>
      <c r="F3765" s="286" t="s">
        <v>285</v>
      </c>
      <c r="G3765" s="286" t="s">
        <v>285</v>
      </c>
      <c r="H3765" s="286" t="s">
        <v>285</v>
      </c>
      <c r="I3765" s="323">
        <v>783.20000000000437</v>
      </c>
      <c r="J3765" s="286" t="s">
        <v>285</v>
      </c>
      <c r="K3765" s="286"/>
      <c r="L3765" s="313"/>
      <c r="M3765" s="312">
        <f t="shared" si="81"/>
        <v>783.20000000000437</v>
      </c>
      <c r="N3765" s="443"/>
      <c r="O3765" s="443" t="s">
        <v>295</v>
      </c>
      <c r="P3765" s="443"/>
      <c r="Q3765" s="443"/>
      <c r="R3765" s="443"/>
      <c r="S3765" s="464"/>
      <c r="T3765" s="464"/>
      <c r="U3765" s="687"/>
      <c r="V3765" s="464"/>
      <c r="W3765" s="464"/>
    </row>
    <row r="3766" spans="1:23" ht="15">
      <c r="A3766" s="459" t="s">
        <v>818</v>
      </c>
      <c r="B3766" s="361" t="s">
        <v>1839</v>
      </c>
      <c r="C3766" s="446"/>
      <c r="D3766" s="446"/>
      <c r="E3766" s="286" t="s">
        <v>285</v>
      </c>
      <c r="F3766" s="286" t="s">
        <v>285</v>
      </c>
      <c r="G3766" s="286" t="s">
        <v>285</v>
      </c>
      <c r="H3766" s="286" t="s">
        <v>285</v>
      </c>
      <c r="I3766" s="286">
        <v>383.80000000000109</v>
      </c>
      <c r="J3766" s="286">
        <v>646.99999999999636</v>
      </c>
      <c r="K3766" s="286"/>
      <c r="L3766" s="313"/>
      <c r="M3766" s="312">
        <f t="shared" si="81"/>
        <v>1030.7999999999975</v>
      </c>
      <c r="N3766" s="443"/>
      <c r="O3766" s="443"/>
      <c r="P3766" s="443"/>
      <c r="Q3766" s="443"/>
      <c r="R3766" s="443"/>
      <c r="S3766" s="464"/>
      <c r="T3766" s="464"/>
      <c r="U3766" s="686"/>
      <c r="V3766" s="464"/>
      <c r="W3766" s="464"/>
    </row>
    <row r="3767" spans="1:23" ht="15">
      <c r="A3767" s="459" t="s">
        <v>820</v>
      </c>
      <c r="B3767" s="464" t="s">
        <v>873</v>
      </c>
      <c r="C3767" s="443"/>
      <c r="D3767" s="443"/>
      <c r="E3767" s="286" t="s">
        <v>285</v>
      </c>
      <c r="F3767" s="286" t="s">
        <v>285</v>
      </c>
      <c r="G3767" s="286" t="s">
        <v>285</v>
      </c>
      <c r="H3767" s="286">
        <v>325.70000000000437</v>
      </c>
      <c r="I3767" s="286">
        <v>580.60000000000036</v>
      </c>
      <c r="J3767" s="286">
        <v>563.69999999999345</v>
      </c>
      <c r="K3767" s="286"/>
      <c r="L3767" s="313"/>
      <c r="M3767" s="312">
        <f t="shared" si="81"/>
        <v>1469.9999999999982</v>
      </c>
      <c r="N3767" s="443"/>
      <c r="O3767" s="443"/>
      <c r="P3767" s="443"/>
      <c r="Q3767" s="443"/>
      <c r="R3767" s="443"/>
      <c r="S3767" s="530"/>
      <c r="T3767" s="464"/>
      <c r="U3767" s="686"/>
      <c r="V3767" s="464"/>
      <c r="W3767" s="464"/>
    </row>
    <row r="3768" spans="1:23" ht="15">
      <c r="A3768" s="459" t="s">
        <v>823</v>
      </c>
      <c r="B3768" s="464" t="s">
        <v>869</v>
      </c>
      <c r="C3768" s="443"/>
      <c r="D3768" s="443"/>
      <c r="E3768" s="286" t="s">
        <v>285</v>
      </c>
      <c r="F3768" s="286" t="s">
        <v>285</v>
      </c>
      <c r="G3768" s="286" t="s">
        <v>285</v>
      </c>
      <c r="H3768" s="286">
        <v>412.69999999999709</v>
      </c>
      <c r="I3768" s="286">
        <v>695.10000000000036</v>
      </c>
      <c r="J3768" s="323">
        <v>734.39999999999418</v>
      </c>
      <c r="K3768" s="323"/>
      <c r="L3768" s="313"/>
      <c r="M3768" s="312">
        <f t="shared" si="81"/>
        <v>1842.1999999999916</v>
      </c>
      <c r="N3768" s="443"/>
      <c r="O3768" s="443" t="s">
        <v>304</v>
      </c>
      <c r="P3768" s="443"/>
      <c r="Q3768" s="443"/>
      <c r="R3768" s="443"/>
      <c r="S3768" s="530"/>
      <c r="T3768" s="464"/>
      <c r="U3768" s="686"/>
      <c r="V3768" s="464"/>
      <c r="W3768" s="464"/>
    </row>
    <row r="3769" spans="1:23" ht="15">
      <c r="A3769" s="459" t="s">
        <v>824</v>
      </c>
      <c r="B3769" s="464" t="s">
        <v>21</v>
      </c>
      <c r="C3769" s="443"/>
      <c r="D3769" s="443"/>
      <c r="E3769" s="286">
        <v>411</v>
      </c>
      <c r="F3769" s="286">
        <v>466.3</v>
      </c>
      <c r="G3769" s="323">
        <v>584.6</v>
      </c>
      <c r="H3769" s="286">
        <v>350.50000000000364</v>
      </c>
      <c r="I3769" s="286">
        <v>718.19999999999891</v>
      </c>
      <c r="J3769" s="286">
        <v>493.299999999992</v>
      </c>
      <c r="K3769" s="286"/>
      <c r="L3769" s="313"/>
      <c r="M3769" s="312">
        <f t="shared" si="81"/>
        <v>3023.8999999999946</v>
      </c>
      <c r="N3769" s="443"/>
      <c r="O3769" s="443" t="s">
        <v>300</v>
      </c>
      <c r="P3769" s="443"/>
      <c r="Q3769" s="446"/>
      <c r="R3769" s="446"/>
      <c r="S3769" s="343"/>
      <c r="T3769" s="464"/>
      <c r="U3769" s="686"/>
      <c r="V3769" s="464"/>
      <c r="W3769" s="464"/>
    </row>
    <row r="3770" spans="1:23" ht="15">
      <c r="A3770" s="459" t="s">
        <v>827</v>
      </c>
      <c r="B3770" s="464" t="s">
        <v>141</v>
      </c>
      <c r="C3770" s="443"/>
      <c r="D3770" s="443"/>
      <c r="E3770" s="286" t="s">
        <v>285</v>
      </c>
      <c r="F3770" s="286">
        <v>514.70000000000005</v>
      </c>
      <c r="G3770" s="286">
        <v>519.5</v>
      </c>
      <c r="H3770" s="286">
        <v>318.29999999999927</v>
      </c>
      <c r="I3770" s="286">
        <v>590.39999999999782</v>
      </c>
      <c r="J3770" s="286">
        <v>657.39999999999418</v>
      </c>
      <c r="K3770" s="286"/>
      <c r="L3770" s="313"/>
      <c r="M3770" s="312">
        <f t="shared" si="81"/>
        <v>2600.2999999999911</v>
      </c>
      <c r="N3770" s="443"/>
      <c r="O3770" s="443"/>
      <c r="P3770" s="443"/>
      <c r="Q3770" s="446"/>
      <c r="R3770" s="446"/>
      <c r="S3770" s="343"/>
      <c r="T3770" s="464"/>
      <c r="U3770" s="686"/>
      <c r="V3770" s="464"/>
      <c r="W3770" s="464"/>
    </row>
    <row r="3771" spans="1:23" ht="15">
      <c r="A3771" s="459" t="s">
        <v>829</v>
      </c>
      <c r="B3771" s="361" t="s">
        <v>1842</v>
      </c>
      <c r="C3771" s="446"/>
      <c r="D3771" s="446"/>
      <c r="E3771" s="286" t="s">
        <v>285</v>
      </c>
      <c r="F3771" s="286" t="s">
        <v>285</v>
      </c>
      <c r="G3771" s="286" t="s">
        <v>285</v>
      </c>
      <c r="H3771" s="286" t="s">
        <v>285</v>
      </c>
      <c r="I3771" s="286">
        <v>543.19999999999891</v>
      </c>
      <c r="J3771" s="303">
        <v>930.40000000000509</v>
      </c>
      <c r="K3771" s="303"/>
      <c r="L3771" s="313"/>
      <c r="M3771" s="312">
        <f t="shared" si="81"/>
        <v>1473.600000000004</v>
      </c>
      <c r="N3771" s="443"/>
      <c r="O3771" s="443" t="s">
        <v>288</v>
      </c>
      <c r="P3771" s="443"/>
      <c r="Q3771" s="443"/>
      <c r="R3771" s="322" t="s">
        <v>2044</v>
      </c>
      <c r="S3771" s="343"/>
      <c r="T3771" s="464"/>
      <c r="U3771" s="686"/>
      <c r="V3771" s="464"/>
      <c r="W3771" s="464"/>
    </row>
    <row r="3772" spans="1:23" ht="15">
      <c r="A3772" s="459" t="s">
        <v>834</v>
      </c>
      <c r="B3772" s="361" t="s">
        <v>1841</v>
      </c>
      <c r="C3772" s="446"/>
      <c r="D3772" s="446"/>
      <c r="E3772" s="286" t="s">
        <v>285</v>
      </c>
      <c r="F3772" s="286" t="s">
        <v>285</v>
      </c>
      <c r="G3772" s="286" t="s">
        <v>285</v>
      </c>
      <c r="H3772" s="286" t="s">
        <v>285</v>
      </c>
      <c r="I3772" s="286">
        <v>366.59999999999854</v>
      </c>
      <c r="J3772" s="286">
        <v>289.10000000000036</v>
      </c>
      <c r="K3772" s="286"/>
      <c r="L3772" s="313"/>
      <c r="M3772" s="312">
        <f t="shared" si="81"/>
        <v>655.69999999999891</v>
      </c>
      <c r="N3772" s="443"/>
      <c r="O3772" s="443"/>
      <c r="P3772" s="443"/>
      <c r="Q3772" s="443"/>
      <c r="R3772" s="443"/>
      <c r="S3772" s="464"/>
      <c r="T3772" s="464"/>
      <c r="U3772" s="686"/>
      <c r="V3772" s="464"/>
      <c r="W3772" s="464"/>
    </row>
    <row r="3773" spans="1:23" ht="15">
      <c r="A3773" s="459" t="s">
        <v>838</v>
      </c>
      <c r="B3773" s="464" t="s">
        <v>835</v>
      </c>
      <c r="C3773" s="443"/>
      <c r="D3773" s="443"/>
      <c r="E3773" s="286" t="s">
        <v>285</v>
      </c>
      <c r="F3773" s="286" t="s">
        <v>285</v>
      </c>
      <c r="G3773" s="286" t="s">
        <v>285</v>
      </c>
      <c r="H3773" s="286">
        <v>456.39999999999782</v>
      </c>
      <c r="I3773" s="286">
        <v>755.90000000000146</v>
      </c>
      <c r="J3773" s="286">
        <v>682.09999999999491</v>
      </c>
      <c r="K3773" s="286"/>
      <c r="L3773" s="313"/>
      <c r="M3773" s="312">
        <f t="shared" si="81"/>
        <v>1894.3999999999942</v>
      </c>
      <c r="N3773" s="443"/>
      <c r="O3773" s="443"/>
      <c r="P3773" s="443"/>
      <c r="Q3773" s="443"/>
      <c r="R3773" s="443"/>
      <c r="S3773" s="530"/>
      <c r="T3773" s="464"/>
      <c r="U3773" s="686"/>
      <c r="V3773" s="464"/>
      <c r="W3773" s="464"/>
    </row>
    <row r="3774" spans="1:23" ht="15">
      <c r="A3774" s="459" t="s">
        <v>839</v>
      </c>
      <c r="B3774" s="464" t="s">
        <v>836</v>
      </c>
      <c r="C3774" s="443"/>
      <c r="D3774" s="443"/>
      <c r="E3774" s="286" t="s">
        <v>285</v>
      </c>
      <c r="F3774" s="286" t="s">
        <v>285</v>
      </c>
      <c r="G3774" s="286" t="s">
        <v>285</v>
      </c>
      <c r="H3774" s="286">
        <v>283.69999999999345</v>
      </c>
      <c r="I3774" s="286">
        <v>605.30000000000109</v>
      </c>
      <c r="J3774" s="301">
        <v>865</v>
      </c>
      <c r="K3774" s="301"/>
      <c r="L3774" s="313"/>
      <c r="M3774" s="312">
        <f t="shared" si="81"/>
        <v>1753.9999999999945</v>
      </c>
      <c r="N3774" s="443"/>
      <c r="O3774" s="443" t="s">
        <v>307</v>
      </c>
      <c r="P3774" s="443"/>
      <c r="Q3774" s="443"/>
      <c r="R3774" s="443"/>
      <c r="S3774" s="464"/>
      <c r="T3774" s="464"/>
      <c r="U3774" s="686"/>
      <c r="V3774" s="464"/>
      <c r="W3774" s="464"/>
    </row>
    <row r="3775" spans="1:23" ht="15">
      <c r="A3775" s="459" t="s">
        <v>840</v>
      </c>
      <c r="B3775" s="464" t="s">
        <v>23</v>
      </c>
      <c r="C3775" s="443"/>
      <c r="D3775" s="443"/>
      <c r="E3775" s="301">
        <v>708.1</v>
      </c>
      <c r="F3775" s="323">
        <v>608.04999999999995</v>
      </c>
      <c r="G3775" s="286">
        <v>431.2</v>
      </c>
      <c r="H3775" s="286">
        <v>320.90000000000873</v>
      </c>
      <c r="I3775" s="286">
        <v>655.45000000000255</v>
      </c>
      <c r="J3775" s="286">
        <v>658.90000000000509</v>
      </c>
      <c r="K3775" s="286"/>
      <c r="L3775" s="313"/>
      <c r="M3775" s="312">
        <f t="shared" si="81"/>
        <v>3382.6000000000167</v>
      </c>
      <c r="N3775" s="443"/>
      <c r="O3775" s="443" t="s">
        <v>361</v>
      </c>
      <c r="P3775" s="443"/>
      <c r="Q3775" s="446"/>
      <c r="R3775" s="446"/>
      <c r="S3775" s="464"/>
      <c r="T3775" s="464"/>
      <c r="U3775" s="688"/>
      <c r="V3775" s="464"/>
      <c r="W3775" s="464"/>
    </row>
    <row r="3776" spans="1:23" ht="15">
      <c r="A3776" s="459" t="s">
        <v>846</v>
      </c>
      <c r="B3776" s="464" t="s">
        <v>25</v>
      </c>
      <c r="C3776" s="443"/>
      <c r="D3776" s="443"/>
      <c r="E3776" s="323">
        <v>585.1</v>
      </c>
      <c r="F3776" s="286">
        <v>401.5</v>
      </c>
      <c r="G3776" s="286">
        <v>575.9</v>
      </c>
      <c r="H3776" s="302">
        <v>537.5</v>
      </c>
      <c r="I3776" s="323">
        <v>783.44999999999891</v>
      </c>
      <c r="J3776" s="286">
        <v>662.60000000000582</v>
      </c>
      <c r="K3776" s="286"/>
      <c r="L3776" s="313"/>
      <c r="M3776" s="312">
        <f t="shared" si="81"/>
        <v>3546.0500000000047</v>
      </c>
      <c r="N3776" s="443"/>
      <c r="O3776" s="443" t="s">
        <v>2051</v>
      </c>
      <c r="P3776" s="443"/>
      <c r="Q3776" s="446"/>
      <c r="R3776" s="446"/>
      <c r="S3776" s="464"/>
      <c r="T3776" s="464"/>
      <c r="U3776" s="686"/>
      <c r="V3776" s="464"/>
      <c r="W3776" s="464"/>
    </row>
    <row r="3777" spans="1:23" ht="15">
      <c r="A3777" s="459" t="s">
        <v>854</v>
      </c>
      <c r="B3777" s="464" t="s">
        <v>857</v>
      </c>
      <c r="C3777" s="443"/>
      <c r="D3777" s="443"/>
      <c r="E3777" s="286" t="s">
        <v>285</v>
      </c>
      <c r="F3777" s="286" t="s">
        <v>285</v>
      </c>
      <c r="G3777" s="286" t="s">
        <v>285</v>
      </c>
      <c r="H3777" s="286">
        <v>233.5</v>
      </c>
      <c r="I3777" s="286" t="s">
        <v>285</v>
      </c>
      <c r="J3777" s="286" t="s">
        <v>285</v>
      </c>
      <c r="K3777" s="286"/>
      <c r="L3777" s="313"/>
      <c r="M3777" s="312">
        <f t="shared" si="81"/>
        <v>233.5</v>
      </c>
      <c r="N3777" s="443"/>
      <c r="O3777" s="443"/>
      <c r="P3777" s="443"/>
      <c r="Q3777" s="443"/>
      <c r="R3777" s="443"/>
      <c r="S3777" s="530"/>
      <c r="T3777" s="464"/>
      <c r="U3777" s="687"/>
      <c r="V3777" s="464"/>
      <c r="W3777" s="464"/>
    </row>
    <row r="3778" spans="1:23" ht="15">
      <c r="A3778" s="459" t="s">
        <v>858</v>
      </c>
      <c r="B3778" s="361" t="s">
        <v>1851</v>
      </c>
      <c r="C3778" s="446"/>
      <c r="D3778" s="446"/>
      <c r="E3778" s="286" t="s">
        <v>285</v>
      </c>
      <c r="F3778" s="286" t="s">
        <v>285</v>
      </c>
      <c r="G3778" s="286" t="s">
        <v>285</v>
      </c>
      <c r="H3778" s="286" t="s">
        <v>285</v>
      </c>
      <c r="I3778" s="286">
        <v>535.79999999999745</v>
      </c>
      <c r="J3778" s="286">
        <v>495.5</v>
      </c>
      <c r="K3778" s="286"/>
      <c r="L3778" s="313"/>
      <c r="M3778" s="312">
        <f t="shared" si="81"/>
        <v>1031.2999999999975</v>
      </c>
      <c r="N3778" s="443"/>
      <c r="O3778" s="443"/>
      <c r="P3778" s="443"/>
      <c r="Q3778" s="443"/>
      <c r="R3778" s="443"/>
      <c r="S3778" s="459"/>
      <c r="T3778" s="464"/>
      <c r="U3778" s="686"/>
      <c r="V3778" s="464"/>
      <c r="W3778" s="464"/>
    </row>
    <row r="3779" spans="1:23" ht="15">
      <c r="A3779" s="459" t="s">
        <v>859</v>
      </c>
      <c r="B3779" s="361" t="s">
        <v>1858</v>
      </c>
      <c r="C3779" s="446"/>
      <c r="D3779" s="446"/>
      <c r="E3779" s="286" t="s">
        <v>285</v>
      </c>
      <c r="F3779" s="286" t="s">
        <v>285</v>
      </c>
      <c r="G3779" s="286" t="s">
        <v>285</v>
      </c>
      <c r="H3779" s="286" t="s">
        <v>285</v>
      </c>
      <c r="I3779" s="302">
        <v>811.10000000000218</v>
      </c>
      <c r="J3779" s="302">
        <v>825.29999999999927</v>
      </c>
      <c r="K3779" s="302"/>
      <c r="L3779" s="313"/>
      <c r="M3779" s="312">
        <f t="shared" si="81"/>
        <v>1636.4000000000015</v>
      </c>
      <c r="N3779" s="443"/>
      <c r="O3779" s="443" t="s">
        <v>365</v>
      </c>
      <c r="P3779" s="443"/>
      <c r="Q3779" s="443"/>
      <c r="R3779" s="443"/>
      <c r="S3779" s="464"/>
      <c r="T3779" s="464"/>
      <c r="U3779" s="686"/>
      <c r="V3779" s="464"/>
      <c r="W3779" s="464"/>
    </row>
    <row r="3780" spans="1:23" ht="15">
      <c r="A3780" s="459" t="s">
        <v>860</v>
      </c>
      <c r="B3780" s="361" t="s">
        <v>1848</v>
      </c>
      <c r="C3780" s="446"/>
      <c r="D3780" s="446"/>
      <c r="E3780" s="286" t="s">
        <v>285</v>
      </c>
      <c r="F3780" s="286" t="s">
        <v>285</v>
      </c>
      <c r="G3780" s="286" t="s">
        <v>285</v>
      </c>
      <c r="H3780" s="286" t="s">
        <v>285</v>
      </c>
      <c r="I3780" s="286">
        <v>662.60000000000036</v>
      </c>
      <c r="J3780" s="286" t="s">
        <v>285</v>
      </c>
      <c r="K3780" s="286"/>
      <c r="L3780" s="313"/>
      <c r="M3780" s="312">
        <f t="shared" si="81"/>
        <v>662.60000000000036</v>
      </c>
      <c r="N3780" s="443"/>
      <c r="O3780" s="443"/>
      <c r="P3780" s="443"/>
      <c r="Q3780" s="443"/>
      <c r="R3780" s="443"/>
      <c r="S3780" s="343"/>
      <c r="T3780" s="464"/>
      <c r="U3780" s="686"/>
      <c r="V3780" s="464"/>
      <c r="W3780" s="464"/>
    </row>
    <row r="3781" spans="1:23" ht="15">
      <c r="A3781" s="459" t="s">
        <v>866</v>
      </c>
      <c r="B3781" s="361" t="s">
        <v>1853</v>
      </c>
      <c r="C3781" s="446"/>
      <c r="D3781" s="446"/>
      <c r="E3781" s="286" t="s">
        <v>285</v>
      </c>
      <c r="F3781" s="286" t="s">
        <v>285</v>
      </c>
      <c r="G3781" s="286" t="s">
        <v>285</v>
      </c>
      <c r="H3781" s="286" t="s">
        <v>285</v>
      </c>
      <c r="I3781" s="286">
        <v>462.84999999999854</v>
      </c>
      <c r="J3781" s="286">
        <v>623.49999999999636</v>
      </c>
      <c r="K3781" s="286"/>
      <c r="L3781" s="313"/>
      <c r="M3781" s="312">
        <f t="shared" si="81"/>
        <v>1086.3499999999949</v>
      </c>
      <c r="N3781" s="443"/>
      <c r="O3781" s="443"/>
      <c r="P3781" s="443"/>
      <c r="Q3781" s="443"/>
      <c r="R3781" s="443"/>
      <c r="S3781" s="464"/>
      <c r="T3781" s="464"/>
      <c r="U3781" s="686"/>
      <c r="V3781" s="464"/>
      <c r="W3781" s="464"/>
    </row>
    <row r="3782" spans="1:23" ht="15">
      <c r="A3782" s="459" t="s">
        <v>867</v>
      </c>
      <c r="B3782" s="361" t="s">
        <v>1847</v>
      </c>
      <c r="C3782" s="446"/>
      <c r="D3782" s="446"/>
      <c r="E3782" s="286" t="s">
        <v>285</v>
      </c>
      <c r="F3782" s="286" t="s">
        <v>285</v>
      </c>
      <c r="G3782" s="286" t="s">
        <v>285</v>
      </c>
      <c r="H3782" s="286" t="s">
        <v>285</v>
      </c>
      <c r="I3782" s="286">
        <v>635.19999999999891</v>
      </c>
      <c r="J3782" s="286" t="s">
        <v>285</v>
      </c>
      <c r="K3782" s="286"/>
      <c r="L3782" s="313"/>
      <c r="M3782" s="312">
        <f t="shared" si="81"/>
        <v>635.19999999999891</v>
      </c>
      <c r="N3782" s="443"/>
      <c r="O3782" s="443"/>
      <c r="P3782" s="443"/>
      <c r="Q3782" s="443"/>
      <c r="R3782" s="443"/>
      <c r="S3782" s="464"/>
      <c r="T3782" s="464"/>
      <c r="U3782" s="686"/>
      <c r="V3782" s="464"/>
      <c r="W3782" s="464"/>
    </row>
    <row r="3783" spans="1:23" ht="15">
      <c r="A3783" s="459" t="s">
        <v>868</v>
      </c>
      <c r="B3783" s="464" t="s">
        <v>819</v>
      </c>
      <c r="C3783" s="443"/>
      <c r="D3783" s="443"/>
      <c r="E3783" s="286" t="s">
        <v>285</v>
      </c>
      <c r="F3783" s="286" t="s">
        <v>285</v>
      </c>
      <c r="G3783" s="286" t="s">
        <v>285</v>
      </c>
      <c r="H3783" s="323">
        <v>478.79999999998836</v>
      </c>
      <c r="I3783" s="286">
        <v>552.35000000000036</v>
      </c>
      <c r="J3783" s="286">
        <v>458.200000000008</v>
      </c>
      <c r="K3783" s="286"/>
      <c r="L3783" s="313"/>
      <c r="M3783" s="312">
        <f t="shared" si="81"/>
        <v>1489.3499999999967</v>
      </c>
      <c r="N3783" s="443"/>
      <c r="O3783" s="443" t="s">
        <v>294</v>
      </c>
      <c r="P3783" s="443"/>
      <c r="Q3783" s="443"/>
      <c r="R3783" s="443"/>
      <c r="S3783" s="464"/>
      <c r="T3783" s="464"/>
      <c r="U3783" s="686"/>
      <c r="V3783" s="464"/>
      <c r="W3783" s="464"/>
    </row>
    <row r="3784" spans="1:23" ht="15">
      <c r="A3784" s="459" t="s">
        <v>870</v>
      </c>
      <c r="B3784" s="464" t="s">
        <v>27</v>
      </c>
      <c r="C3784" s="443"/>
      <c r="D3784" s="443"/>
      <c r="E3784" s="286">
        <v>300.8</v>
      </c>
      <c r="F3784" s="286">
        <v>500.9</v>
      </c>
      <c r="G3784" s="323">
        <v>696.7</v>
      </c>
      <c r="H3784" s="286">
        <v>336.20000000000437</v>
      </c>
      <c r="I3784" s="286">
        <v>526.5</v>
      </c>
      <c r="J3784" s="286">
        <v>581.29999999998472</v>
      </c>
      <c r="K3784" s="286"/>
      <c r="L3784" s="313"/>
      <c r="M3784" s="312">
        <f t="shared" si="81"/>
        <v>2942.3999999999892</v>
      </c>
      <c r="N3784" s="443"/>
      <c r="O3784" s="443" t="s">
        <v>290</v>
      </c>
      <c r="P3784" s="443"/>
      <c r="Q3784" s="446"/>
      <c r="R3784" s="446"/>
      <c r="S3784" s="464"/>
      <c r="T3784" s="464"/>
      <c r="U3784" s="689"/>
      <c r="V3784" s="464"/>
      <c r="W3784" s="464"/>
    </row>
    <row r="3785" spans="1:23" ht="15">
      <c r="A3785" s="459" t="s">
        <v>871</v>
      </c>
      <c r="B3785" s="464" t="s">
        <v>851</v>
      </c>
      <c r="C3785" s="443"/>
      <c r="D3785" s="443"/>
      <c r="E3785" s="286" t="s">
        <v>285</v>
      </c>
      <c r="F3785" s="286" t="s">
        <v>285</v>
      </c>
      <c r="G3785" s="286" t="s">
        <v>285</v>
      </c>
      <c r="H3785" s="286">
        <v>426.50000000000364</v>
      </c>
      <c r="I3785" s="286">
        <v>766.80000000000291</v>
      </c>
      <c r="J3785" s="286">
        <v>707.99999999999272</v>
      </c>
      <c r="K3785" s="286"/>
      <c r="L3785" s="313"/>
      <c r="M3785" s="312">
        <f t="shared" si="81"/>
        <v>1901.2999999999993</v>
      </c>
      <c r="N3785" s="443"/>
      <c r="O3785" s="443"/>
      <c r="P3785" s="443"/>
      <c r="Q3785" s="443"/>
      <c r="R3785" s="443"/>
      <c r="S3785" s="530"/>
      <c r="T3785" s="464"/>
      <c r="U3785" s="688"/>
      <c r="V3785" s="464"/>
      <c r="W3785" s="464"/>
    </row>
    <row r="3786" spans="1:23" ht="15">
      <c r="A3786" s="459" t="s">
        <v>872</v>
      </c>
      <c r="B3786" s="464" t="s">
        <v>154</v>
      </c>
      <c r="C3786" s="443"/>
      <c r="D3786" s="443"/>
      <c r="E3786" s="286" t="s">
        <v>285</v>
      </c>
      <c r="F3786" s="286" t="s">
        <v>285</v>
      </c>
      <c r="G3786" s="286">
        <v>224.8</v>
      </c>
      <c r="H3786" s="286">
        <v>319.39999999999418</v>
      </c>
      <c r="I3786" s="323">
        <v>787.80000000000473</v>
      </c>
      <c r="J3786" s="286">
        <v>562.30000000000291</v>
      </c>
      <c r="K3786" s="286"/>
      <c r="L3786" s="313"/>
      <c r="M3786" s="312">
        <f t="shared" si="81"/>
        <v>1894.3000000000018</v>
      </c>
      <c r="N3786" s="443"/>
      <c r="O3786" s="443" t="s">
        <v>291</v>
      </c>
      <c r="P3786" s="443"/>
      <c r="Q3786" s="443"/>
      <c r="R3786" s="443"/>
      <c r="S3786" s="530"/>
      <c r="T3786" s="464"/>
      <c r="U3786" s="686"/>
      <c r="V3786" s="464"/>
      <c r="W3786" s="464"/>
    </row>
    <row r="3787" spans="1:23" ht="15">
      <c r="A3787" s="459" t="s">
        <v>875</v>
      </c>
      <c r="B3787" s="464" t="s">
        <v>837</v>
      </c>
      <c r="C3787" s="443"/>
      <c r="D3787" s="443"/>
      <c r="E3787" s="286" t="s">
        <v>285</v>
      </c>
      <c r="F3787" s="286" t="s">
        <v>285</v>
      </c>
      <c r="G3787" s="286" t="s">
        <v>285</v>
      </c>
      <c r="H3787" s="286">
        <v>286.50000000000364</v>
      </c>
      <c r="I3787" s="286">
        <v>438.70000000000618</v>
      </c>
      <c r="J3787" s="286">
        <v>565.49999999999636</v>
      </c>
      <c r="K3787" s="286"/>
      <c r="L3787" s="313"/>
      <c r="M3787" s="312">
        <f t="shared" si="81"/>
        <v>1290.7000000000062</v>
      </c>
      <c r="N3787" s="443"/>
      <c r="O3787" s="443"/>
      <c r="P3787" s="443"/>
      <c r="Q3787" s="443"/>
      <c r="R3787" s="443"/>
      <c r="S3787" s="464"/>
      <c r="T3787" s="464"/>
      <c r="U3787" s="686"/>
      <c r="V3787" s="464"/>
      <c r="W3787" s="464"/>
    </row>
    <row r="3788" spans="1:23" ht="15">
      <c r="A3788" s="459" t="s">
        <v>1006</v>
      </c>
      <c r="B3788" s="464" t="s">
        <v>29</v>
      </c>
      <c r="C3788" s="443"/>
      <c r="D3788" s="443"/>
      <c r="E3788" s="323">
        <v>557.29999999999995</v>
      </c>
      <c r="F3788" s="286">
        <v>451.2</v>
      </c>
      <c r="G3788" s="286">
        <v>464</v>
      </c>
      <c r="H3788" s="286" t="s">
        <v>285</v>
      </c>
      <c r="I3788" s="286" t="s">
        <v>285</v>
      </c>
      <c r="J3788" s="286">
        <v>345.79999999999927</v>
      </c>
      <c r="K3788" s="286"/>
      <c r="L3788" s="313"/>
      <c r="M3788" s="312">
        <f t="shared" si="81"/>
        <v>1818.2999999999993</v>
      </c>
      <c r="N3788" s="443"/>
      <c r="O3788" s="443" t="s">
        <v>295</v>
      </c>
      <c r="P3788" s="443"/>
      <c r="Q3788" s="446"/>
      <c r="R3788" s="446"/>
      <c r="S3788" s="464"/>
      <c r="T3788" s="464"/>
      <c r="U3788" s="686"/>
      <c r="V3788" s="464"/>
      <c r="W3788" s="464"/>
    </row>
    <row r="3789" spans="1:23" ht="15">
      <c r="A3789" s="459" t="s">
        <v>1007</v>
      </c>
      <c r="B3789" s="464" t="s">
        <v>142</v>
      </c>
      <c r="C3789" s="443"/>
      <c r="D3789" s="443"/>
      <c r="E3789" s="286" t="s">
        <v>285</v>
      </c>
      <c r="F3789" s="286">
        <v>351</v>
      </c>
      <c r="G3789" s="323">
        <v>627.5</v>
      </c>
      <c r="H3789" s="286">
        <v>369.09999999999491</v>
      </c>
      <c r="I3789" s="286">
        <v>697.09999999999854</v>
      </c>
      <c r="J3789" s="286">
        <v>552.5</v>
      </c>
      <c r="K3789" s="286"/>
      <c r="L3789" s="313"/>
      <c r="M3789" s="312">
        <f t="shared" si="81"/>
        <v>2597.1999999999935</v>
      </c>
      <c r="N3789" s="443"/>
      <c r="O3789" s="443" t="s">
        <v>294</v>
      </c>
      <c r="P3789" s="443"/>
      <c r="Q3789" s="446"/>
      <c r="R3789" s="446"/>
      <c r="S3789" s="464"/>
      <c r="T3789" s="464"/>
      <c r="U3789" s="687"/>
      <c r="V3789" s="464"/>
      <c r="W3789" s="464"/>
    </row>
    <row r="3790" spans="1:23" ht="15">
      <c r="A3790" s="459" t="s">
        <v>1008</v>
      </c>
      <c r="B3790" s="464" t="s">
        <v>811</v>
      </c>
      <c r="C3790" s="443"/>
      <c r="D3790" s="443"/>
      <c r="E3790" s="286" t="s">
        <v>285</v>
      </c>
      <c r="F3790" s="286" t="s">
        <v>285</v>
      </c>
      <c r="G3790" s="286" t="s">
        <v>285</v>
      </c>
      <c r="H3790" s="286">
        <v>333.10000000000582</v>
      </c>
      <c r="I3790" s="286">
        <v>468.10000000000036</v>
      </c>
      <c r="J3790" s="286">
        <v>670.29999999998836</v>
      </c>
      <c r="K3790" s="286"/>
      <c r="L3790" s="313"/>
      <c r="M3790" s="312">
        <f t="shared" si="81"/>
        <v>1471.4999999999945</v>
      </c>
      <c r="N3790" s="443"/>
      <c r="O3790" s="443"/>
      <c r="P3790" s="443"/>
      <c r="Q3790" s="443"/>
      <c r="R3790" s="443"/>
      <c r="S3790" s="530"/>
      <c r="T3790" s="464"/>
      <c r="U3790" s="689"/>
      <c r="V3790" s="464"/>
      <c r="W3790" s="464"/>
    </row>
    <row r="3791" spans="1:23" ht="15">
      <c r="A3791" s="459" t="s">
        <v>1009</v>
      </c>
      <c r="B3791" s="361" t="s">
        <v>1857</v>
      </c>
      <c r="C3791" s="446"/>
      <c r="D3791" s="446"/>
      <c r="E3791" s="286" t="s">
        <v>285</v>
      </c>
      <c r="F3791" s="286" t="s">
        <v>285</v>
      </c>
      <c r="G3791" s="286" t="s">
        <v>285</v>
      </c>
      <c r="H3791" s="286" t="s">
        <v>285</v>
      </c>
      <c r="I3791" s="286">
        <v>649.79999999999563</v>
      </c>
      <c r="J3791" s="286">
        <v>699.49999999999636</v>
      </c>
      <c r="K3791" s="286"/>
      <c r="L3791" s="313"/>
      <c r="M3791" s="312">
        <f t="shared" si="81"/>
        <v>1349.299999999992</v>
      </c>
      <c r="N3791" s="443"/>
      <c r="O3791" s="443"/>
      <c r="P3791" s="443"/>
      <c r="Q3791" s="443"/>
      <c r="R3791" s="443"/>
      <c r="S3791" s="530"/>
      <c r="T3791" s="464"/>
      <c r="U3791" s="688"/>
      <c r="V3791" s="464"/>
      <c r="W3791" s="464"/>
    </row>
    <row r="3792" spans="1:23" ht="15">
      <c r="A3792" s="459" t="s">
        <v>1010</v>
      </c>
      <c r="B3792" s="464" t="s">
        <v>852</v>
      </c>
      <c r="C3792" s="443"/>
      <c r="D3792" s="443"/>
      <c r="E3792" s="286" t="s">
        <v>285</v>
      </c>
      <c r="F3792" s="286" t="s">
        <v>285</v>
      </c>
      <c r="G3792" s="286" t="s">
        <v>285</v>
      </c>
      <c r="H3792" s="286">
        <v>159.59999999999854</v>
      </c>
      <c r="I3792" s="323">
        <v>802.70000000000437</v>
      </c>
      <c r="J3792" s="286">
        <v>686.69999999998981</v>
      </c>
      <c r="K3792" s="286"/>
      <c r="L3792" s="313"/>
      <c r="M3792" s="312">
        <f t="shared" si="81"/>
        <v>1648.9999999999927</v>
      </c>
      <c r="N3792" s="443"/>
      <c r="O3792" s="443" t="s">
        <v>290</v>
      </c>
      <c r="P3792" s="443"/>
      <c r="Q3792" s="443"/>
      <c r="R3792" s="443"/>
      <c r="S3792" s="459"/>
      <c r="T3792" s="464"/>
      <c r="U3792" s="688"/>
      <c r="V3792" s="464"/>
      <c r="W3792" s="464"/>
    </row>
    <row r="3793" spans="1:23" ht="15">
      <c r="A3793" s="459" t="s">
        <v>1011</v>
      </c>
      <c r="B3793" s="464" t="s">
        <v>822</v>
      </c>
      <c r="C3793" s="443"/>
      <c r="D3793" s="443"/>
      <c r="E3793" s="286" t="s">
        <v>285</v>
      </c>
      <c r="F3793" s="286" t="s">
        <v>285</v>
      </c>
      <c r="G3793" s="286" t="s">
        <v>285</v>
      </c>
      <c r="H3793" s="286">
        <v>246.29999999999927</v>
      </c>
      <c r="I3793" s="286">
        <v>754.10000000000218</v>
      </c>
      <c r="J3793" s="286">
        <v>527.79999999999563</v>
      </c>
      <c r="K3793" s="286"/>
      <c r="L3793" s="313"/>
      <c r="M3793" s="312">
        <f t="shared" ref="M3793:M3815" si="82">SUM(E3793:J3793)</f>
        <v>1528.1999999999971</v>
      </c>
      <c r="N3793" s="443"/>
      <c r="O3793" s="443"/>
      <c r="P3793" s="443"/>
      <c r="Q3793" s="443"/>
      <c r="R3793" s="443"/>
      <c r="S3793" s="343"/>
      <c r="T3793" s="464"/>
      <c r="U3793" s="687"/>
      <c r="V3793" s="464"/>
      <c r="W3793" s="464"/>
    </row>
    <row r="3794" spans="1:23" ht="15">
      <c r="A3794" s="459" t="s">
        <v>1012</v>
      </c>
      <c r="B3794" s="464" t="s">
        <v>821</v>
      </c>
      <c r="C3794" s="443"/>
      <c r="D3794" s="443"/>
      <c r="E3794" s="286" t="s">
        <v>285</v>
      </c>
      <c r="F3794" s="286" t="s">
        <v>285</v>
      </c>
      <c r="G3794" s="286" t="s">
        <v>285</v>
      </c>
      <c r="H3794" s="323">
        <v>526.40000000000873</v>
      </c>
      <c r="I3794" s="286">
        <v>685</v>
      </c>
      <c r="J3794" s="286">
        <v>545.70000000001164</v>
      </c>
      <c r="K3794" s="286"/>
      <c r="L3794" s="313"/>
      <c r="M3794" s="312">
        <f t="shared" si="82"/>
        <v>1757.1000000000204</v>
      </c>
      <c r="N3794" s="443"/>
      <c r="O3794" s="443" t="s">
        <v>290</v>
      </c>
      <c r="P3794" s="443"/>
      <c r="Q3794" s="443"/>
      <c r="R3794" s="443"/>
      <c r="S3794" s="530"/>
      <c r="T3794" s="464"/>
      <c r="U3794" s="688"/>
      <c r="V3794" s="464"/>
      <c r="W3794" s="464"/>
    </row>
    <row r="3795" spans="1:23" ht="15">
      <c r="A3795" s="459" t="s">
        <v>1013</v>
      </c>
      <c r="B3795" s="361" t="s">
        <v>1845</v>
      </c>
      <c r="C3795" s="446"/>
      <c r="D3795" s="446"/>
      <c r="E3795" s="286" t="s">
        <v>285</v>
      </c>
      <c r="F3795" s="286" t="s">
        <v>285</v>
      </c>
      <c r="G3795" s="286" t="s">
        <v>285</v>
      </c>
      <c r="H3795" s="286" t="s">
        <v>285</v>
      </c>
      <c r="I3795" s="286">
        <v>332.80000000000473</v>
      </c>
      <c r="J3795" s="286" t="s">
        <v>285</v>
      </c>
      <c r="K3795" s="286"/>
      <c r="L3795" s="313"/>
      <c r="M3795" s="312">
        <f t="shared" si="82"/>
        <v>332.80000000000473</v>
      </c>
      <c r="N3795" s="443"/>
      <c r="O3795" s="443"/>
      <c r="P3795" s="443"/>
      <c r="Q3795" s="443"/>
      <c r="R3795" s="443"/>
      <c r="S3795" s="459"/>
      <c r="T3795" s="464"/>
      <c r="U3795" s="686"/>
      <c r="V3795" s="464"/>
      <c r="W3795" s="464"/>
    </row>
    <row r="3796" spans="1:23" ht="15">
      <c r="A3796" s="459" t="s">
        <v>1014</v>
      </c>
      <c r="B3796" s="464" t="s">
        <v>158</v>
      </c>
      <c r="C3796" s="443"/>
      <c r="D3796" s="443"/>
      <c r="E3796" s="286" t="s">
        <v>285</v>
      </c>
      <c r="F3796" s="286" t="s">
        <v>285</v>
      </c>
      <c r="G3796" s="286">
        <v>455.6</v>
      </c>
      <c r="H3796" s="286">
        <v>291.99999999999272</v>
      </c>
      <c r="I3796" s="286">
        <v>700.30000000000109</v>
      </c>
      <c r="J3796" s="286" t="s">
        <v>285</v>
      </c>
      <c r="K3796" s="286"/>
      <c r="L3796" s="313"/>
      <c r="M3796" s="312">
        <f t="shared" si="82"/>
        <v>1447.8999999999937</v>
      </c>
      <c r="N3796" s="443"/>
      <c r="O3796" s="443"/>
      <c r="P3796" s="443"/>
      <c r="Q3796" s="443"/>
      <c r="R3796" s="443"/>
      <c r="S3796" s="343"/>
      <c r="T3796" s="464"/>
      <c r="U3796" s="686"/>
      <c r="V3796" s="464"/>
      <c r="W3796" s="464"/>
    </row>
    <row r="3797" spans="1:23" ht="15">
      <c r="A3797" s="459" t="s">
        <v>1015</v>
      </c>
      <c r="B3797" s="464" t="s">
        <v>806</v>
      </c>
      <c r="C3797" s="443"/>
      <c r="D3797" s="443"/>
      <c r="E3797" s="286" t="s">
        <v>285</v>
      </c>
      <c r="F3797" s="286" t="s">
        <v>285</v>
      </c>
      <c r="G3797" s="286" t="s">
        <v>285</v>
      </c>
      <c r="H3797" s="286">
        <v>300.20000000000073</v>
      </c>
      <c r="I3797" s="286">
        <v>477.39999999999782</v>
      </c>
      <c r="J3797" s="286">
        <v>524.09999999999127</v>
      </c>
      <c r="K3797" s="286"/>
      <c r="L3797" s="313"/>
      <c r="M3797" s="312">
        <f t="shared" si="82"/>
        <v>1301.6999999999898</v>
      </c>
      <c r="N3797" s="443"/>
      <c r="O3797" s="443"/>
      <c r="P3797" s="443"/>
      <c r="Q3797" s="443"/>
      <c r="R3797" s="443"/>
      <c r="S3797" s="464"/>
      <c r="T3797" s="464"/>
      <c r="U3797" s="688"/>
      <c r="V3797" s="464"/>
      <c r="W3797" s="464"/>
    </row>
    <row r="3798" spans="1:23" ht="15">
      <c r="A3798" s="459" t="s">
        <v>1016</v>
      </c>
      <c r="B3798" s="530" t="s">
        <v>2237</v>
      </c>
      <c r="C3798" s="446"/>
      <c r="D3798" s="446"/>
      <c r="E3798" s="286" t="s">
        <v>285</v>
      </c>
      <c r="F3798" s="286" t="s">
        <v>285</v>
      </c>
      <c r="G3798" s="286" t="s">
        <v>285</v>
      </c>
      <c r="H3798" s="286" t="s">
        <v>285</v>
      </c>
      <c r="I3798" s="286" t="s">
        <v>285</v>
      </c>
      <c r="J3798" s="286">
        <v>415.00000000000364</v>
      </c>
      <c r="K3798" s="286"/>
      <c r="L3798" s="313"/>
      <c r="M3798" s="312">
        <f t="shared" si="82"/>
        <v>415.00000000000364</v>
      </c>
      <c r="N3798" s="443"/>
      <c r="O3798" s="443"/>
      <c r="P3798" s="443"/>
      <c r="Q3798" s="443"/>
      <c r="R3798" s="443"/>
      <c r="S3798" s="464"/>
      <c r="T3798" s="464"/>
      <c r="U3798" s="688"/>
      <c r="V3798" s="464"/>
      <c r="W3798" s="464"/>
    </row>
    <row r="3799" spans="1:23" ht="15">
      <c r="A3799" s="459" t="s">
        <v>1017</v>
      </c>
      <c r="B3799" s="464" t="s">
        <v>31</v>
      </c>
      <c r="C3799" s="443"/>
      <c r="D3799" s="443"/>
      <c r="E3799" s="286">
        <v>414.6</v>
      </c>
      <c r="F3799" s="286">
        <v>436.9</v>
      </c>
      <c r="G3799" s="323">
        <v>637.9</v>
      </c>
      <c r="H3799" s="286">
        <v>182.69999999999345</v>
      </c>
      <c r="I3799" s="286">
        <v>624.10000000000218</v>
      </c>
      <c r="J3799" s="286">
        <v>674.89999999999418</v>
      </c>
      <c r="K3799" s="286"/>
      <c r="L3799" s="313"/>
      <c r="M3799" s="312">
        <f t="shared" si="82"/>
        <v>2971.0999999999899</v>
      </c>
      <c r="N3799" s="443"/>
      <c r="O3799" s="443" t="s">
        <v>304</v>
      </c>
      <c r="P3799" s="443"/>
      <c r="Q3799" s="446"/>
      <c r="R3799" s="446"/>
      <c r="S3799" s="530"/>
      <c r="T3799" s="464"/>
      <c r="U3799" s="686"/>
      <c r="V3799" s="464"/>
      <c r="W3799" s="464"/>
    </row>
    <row r="3800" spans="1:23" ht="15">
      <c r="A3800" s="459" t="s">
        <v>1018</v>
      </c>
      <c r="B3800" s="464" t="s">
        <v>863</v>
      </c>
      <c r="C3800" s="443"/>
      <c r="D3800" s="443"/>
      <c r="E3800" s="286" t="s">
        <v>285</v>
      </c>
      <c r="F3800" s="286" t="s">
        <v>285</v>
      </c>
      <c r="G3800" s="286" t="s">
        <v>285</v>
      </c>
      <c r="H3800" s="286">
        <v>300.89999999999054</v>
      </c>
      <c r="I3800" s="286">
        <v>596.80000000000109</v>
      </c>
      <c r="J3800" s="323">
        <v>776.29999999999563</v>
      </c>
      <c r="K3800" s="323"/>
      <c r="L3800" s="313"/>
      <c r="M3800" s="312">
        <f t="shared" si="82"/>
        <v>1673.9999999999873</v>
      </c>
      <c r="N3800" s="443"/>
      <c r="O3800" s="443" t="s">
        <v>290</v>
      </c>
      <c r="P3800" s="443"/>
      <c r="Q3800" s="443"/>
      <c r="R3800" s="443"/>
      <c r="S3800" s="459"/>
      <c r="T3800" s="443"/>
      <c r="U3800" s="443"/>
      <c r="V3800" s="443"/>
      <c r="W3800" s="443"/>
    </row>
    <row r="3801" spans="1:23" ht="15">
      <c r="A3801" s="459" t="s">
        <v>1019</v>
      </c>
      <c r="B3801" s="464" t="s">
        <v>828</v>
      </c>
      <c r="C3801" s="443"/>
      <c r="D3801" s="443"/>
      <c r="E3801" s="286" t="s">
        <v>285</v>
      </c>
      <c r="F3801" s="286" t="s">
        <v>285</v>
      </c>
      <c r="G3801" s="286" t="s">
        <v>285</v>
      </c>
      <c r="H3801" s="286">
        <v>131.80000000000291</v>
      </c>
      <c r="I3801" s="286">
        <v>600.59999999999673</v>
      </c>
      <c r="J3801" s="286">
        <v>411.79999999999927</v>
      </c>
      <c r="K3801" s="286"/>
      <c r="L3801" s="313"/>
      <c r="M3801" s="312">
        <f t="shared" si="82"/>
        <v>1144.1999999999989</v>
      </c>
      <c r="N3801" s="443"/>
      <c r="O3801" s="443"/>
      <c r="P3801" s="443"/>
      <c r="Q3801" s="443"/>
      <c r="R3801" s="443"/>
      <c r="S3801" s="464"/>
      <c r="T3801" s="443"/>
      <c r="U3801" s="443"/>
      <c r="V3801" s="443"/>
      <c r="W3801" s="443"/>
    </row>
    <row r="3802" spans="1:23" ht="15">
      <c r="A3802" s="459" t="s">
        <v>1020</v>
      </c>
      <c r="B3802" s="464" t="s">
        <v>855</v>
      </c>
      <c r="C3802" s="443"/>
      <c r="D3802" s="443"/>
      <c r="E3802" s="286" t="s">
        <v>285</v>
      </c>
      <c r="F3802" s="286" t="s">
        <v>285</v>
      </c>
      <c r="G3802" s="286" t="s">
        <v>285</v>
      </c>
      <c r="H3802" s="286">
        <v>305.00000000000728</v>
      </c>
      <c r="I3802" s="286">
        <v>722.600000000004</v>
      </c>
      <c r="J3802" s="323">
        <v>711.1000000000131</v>
      </c>
      <c r="K3802" s="323"/>
      <c r="L3802" s="313"/>
      <c r="M3802" s="312">
        <f t="shared" si="82"/>
        <v>1738.7000000000244</v>
      </c>
      <c r="N3802" s="443"/>
      <c r="O3802" s="443" t="s">
        <v>300</v>
      </c>
      <c r="P3802" s="443"/>
      <c r="Q3802" s="443"/>
      <c r="R3802" s="443"/>
      <c r="S3802" s="382"/>
      <c r="T3802" s="443"/>
      <c r="U3802" s="443"/>
      <c r="V3802" s="443"/>
      <c r="W3802" s="443"/>
    </row>
    <row r="3803" spans="1:23" ht="15">
      <c r="A3803" s="459" t="s">
        <v>1021</v>
      </c>
      <c r="B3803" s="464" t="s">
        <v>33</v>
      </c>
      <c r="C3803" s="443"/>
      <c r="D3803" s="443"/>
      <c r="E3803" s="323">
        <v>542.6</v>
      </c>
      <c r="F3803" s="286">
        <v>365.4</v>
      </c>
      <c r="G3803" s="301">
        <v>781.8</v>
      </c>
      <c r="H3803" s="323">
        <v>492.99999999999636</v>
      </c>
      <c r="I3803" s="286">
        <v>724.79999999999745</v>
      </c>
      <c r="J3803" s="286">
        <v>518.80000000000291</v>
      </c>
      <c r="K3803" s="286"/>
      <c r="L3803" s="313"/>
      <c r="M3803" s="312">
        <f t="shared" si="82"/>
        <v>3426.3999999999969</v>
      </c>
      <c r="N3803" s="443"/>
      <c r="O3803" s="443" t="s">
        <v>1509</v>
      </c>
      <c r="P3803" s="443"/>
      <c r="Q3803" s="446"/>
      <c r="R3803" s="446"/>
      <c r="S3803" s="464"/>
      <c r="T3803" s="443"/>
      <c r="U3803" s="443"/>
      <c r="V3803" s="443"/>
      <c r="W3803" s="443"/>
    </row>
    <row r="3804" spans="1:23" ht="15">
      <c r="A3804" s="459" t="s">
        <v>1022</v>
      </c>
      <c r="B3804" s="361" t="s">
        <v>1873</v>
      </c>
      <c r="C3804" s="446"/>
      <c r="D3804" s="446"/>
      <c r="E3804" s="286" t="s">
        <v>285</v>
      </c>
      <c r="F3804" s="286" t="s">
        <v>285</v>
      </c>
      <c r="G3804" s="286" t="s">
        <v>285</v>
      </c>
      <c r="H3804" s="286" t="s">
        <v>285</v>
      </c>
      <c r="I3804" s="286">
        <v>689.50000000000182</v>
      </c>
      <c r="J3804" s="286" t="s">
        <v>285</v>
      </c>
      <c r="K3804" s="286"/>
      <c r="L3804" s="313"/>
      <c r="M3804" s="312">
        <f t="shared" si="82"/>
        <v>689.50000000000182</v>
      </c>
      <c r="N3804" s="443"/>
      <c r="O3804" s="443"/>
      <c r="P3804" s="443"/>
      <c r="Q3804" s="443"/>
      <c r="R3804" s="443"/>
      <c r="S3804" s="464"/>
      <c r="T3804" s="443"/>
      <c r="U3804" s="443"/>
      <c r="V3804" s="443"/>
      <c r="W3804" s="443"/>
    </row>
    <row r="3805" spans="1:23" ht="15">
      <c r="A3805" s="459" t="s">
        <v>1023</v>
      </c>
      <c r="B3805" s="464" t="s">
        <v>35</v>
      </c>
      <c r="C3805" s="443"/>
      <c r="D3805" s="443"/>
      <c r="E3805" s="286">
        <v>271</v>
      </c>
      <c r="F3805" s="286">
        <v>490.3</v>
      </c>
      <c r="G3805" s="286">
        <v>581.9</v>
      </c>
      <c r="H3805" s="286">
        <v>330.20000000000073</v>
      </c>
      <c r="I3805" s="286">
        <v>483.19999999999891</v>
      </c>
      <c r="J3805" s="286" t="s">
        <v>285</v>
      </c>
      <c r="K3805" s="286"/>
      <c r="L3805" s="313"/>
      <c r="M3805" s="312">
        <f t="shared" si="82"/>
        <v>2156.5999999999995</v>
      </c>
      <c r="N3805" s="443"/>
      <c r="O3805" s="443"/>
      <c r="P3805" s="443"/>
      <c r="Q3805" s="446"/>
      <c r="R3805" s="446"/>
      <c r="S3805" s="530"/>
      <c r="T3805" s="443"/>
      <c r="U3805" s="443"/>
      <c r="V3805" s="443"/>
      <c r="W3805" s="443"/>
    </row>
    <row r="3806" spans="1:23" ht="15">
      <c r="A3806" s="459" t="s">
        <v>1024</v>
      </c>
      <c r="B3806" s="464" t="s">
        <v>37</v>
      </c>
      <c r="C3806" s="443"/>
      <c r="D3806" s="443"/>
      <c r="E3806" s="323">
        <v>660.6</v>
      </c>
      <c r="F3806" s="286">
        <v>361.8</v>
      </c>
      <c r="G3806" s="286">
        <v>464.5</v>
      </c>
      <c r="H3806" s="286">
        <v>430.50000000000364</v>
      </c>
      <c r="I3806" s="286">
        <v>635.5</v>
      </c>
      <c r="J3806" s="286">
        <v>507.99999999999636</v>
      </c>
      <c r="K3806" s="286"/>
      <c r="L3806" s="313"/>
      <c r="M3806" s="312">
        <f t="shared" si="82"/>
        <v>3060.9</v>
      </c>
      <c r="N3806" s="443"/>
      <c r="O3806" s="443" t="s">
        <v>290</v>
      </c>
      <c r="P3806" s="443"/>
      <c r="Q3806" s="446"/>
      <c r="R3806" s="446"/>
      <c r="S3806" s="464"/>
      <c r="T3806" s="443"/>
      <c r="U3806" s="443"/>
      <c r="V3806" s="443"/>
      <c r="W3806" s="443"/>
    </row>
    <row r="3807" spans="1:23" ht="15">
      <c r="A3807" s="459" t="s">
        <v>1025</v>
      </c>
      <c r="B3807" s="464" t="s">
        <v>143</v>
      </c>
      <c r="C3807" s="443"/>
      <c r="D3807" s="443"/>
      <c r="E3807" s="286" t="s">
        <v>285</v>
      </c>
      <c r="F3807" s="323">
        <v>574.5</v>
      </c>
      <c r="G3807" s="286">
        <v>427.3</v>
      </c>
      <c r="H3807" s="303">
        <v>661.30000000001019</v>
      </c>
      <c r="I3807" s="323">
        <v>786.60000000000036</v>
      </c>
      <c r="J3807" s="286">
        <v>536.09999999999854</v>
      </c>
      <c r="K3807" s="286"/>
      <c r="L3807" s="313"/>
      <c r="M3807" s="312">
        <f t="shared" si="82"/>
        <v>2985.8000000000093</v>
      </c>
      <c r="N3807" s="443"/>
      <c r="O3807" s="443" t="s">
        <v>2050</v>
      </c>
      <c r="P3807" s="443"/>
      <c r="Q3807" s="446"/>
      <c r="R3807" s="446" t="s">
        <v>2044</v>
      </c>
      <c r="S3807" s="464"/>
      <c r="T3807" s="443"/>
      <c r="U3807" s="443"/>
      <c r="V3807" s="443"/>
      <c r="W3807" s="443"/>
    </row>
    <row r="3808" spans="1:23" ht="15">
      <c r="A3808" s="459" t="s">
        <v>1026</v>
      </c>
      <c r="B3808" s="343" t="s">
        <v>1859</v>
      </c>
      <c r="C3808" s="446"/>
      <c r="D3808" s="446"/>
      <c r="E3808" s="286" t="s">
        <v>285</v>
      </c>
      <c r="F3808" s="286" t="s">
        <v>285</v>
      </c>
      <c r="G3808" s="286" t="s">
        <v>285</v>
      </c>
      <c r="H3808" s="286" t="s">
        <v>285</v>
      </c>
      <c r="I3808" s="323">
        <v>782.19999999999891</v>
      </c>
      <c r="J3808" s="323">
        <v>725.29999999998836</v>
      </c>
      <c r="K3808" s="323"/>
      <c r="L3808" s="313"/>
      <c r="M3808" s="312">
        <f t="shared" si="82"/>
        <v>1507.4999999999873</v>
      </c>
      <c r="N3808" s="443"/>
      <c r="O3808" s="443" t="s">
        <v>352</v>
      </c>
      <c r="P3808" s="443"/>
      <c r="Q3808" s="443"/>
      <c r="R3808" s="443"/>
      <c r="S3808" s="464"/>
      <c r="T3808" s="443"/>
      <c r="U3808" s="443"/>
      <c r="V3808" s="443"/>
      <c r="W3808" s="443"/>
    </row>
    <row r="3809" spans="1:23" ht="15">
      <c r="A3809" s="459" t="s">
        <v>1027</v>
      </c>
      <c r="B3809" s="464" t="s">
        <v>39</v>
      </c>
      <c r="C3809" s="443"/>
      <c r="D3809" s="443"/>
      <c r="E3809" s="323">
        <v>660.4</v>
      </c>
      <c r="F3809" s="286">
        <v>338.2</v>
      </c>
      <c r="G3809" s="286">
        <v>573.1</v>
      </c>
      <c r="H3809" s="286">
        <v>129.29999999999927</v>
      </c>
      <c r="I3809" s="286">
        <v>605.30000000000291</v>
      </c>
      <c r="J3809" s="286">
        <v>603</v>
      </c>
      <c r="K3809" s="286"/>
      <c r="L3809" s="313"/>
      <c r="M3809" s="312">
        <f t="shared" si="82"/>
        <v>2909.300000000002</v>
      </c>
      <c r="N3809" s="443"/>
      <c r="O3809" s="443" t="s">
        <v>291</v>
      </c>
      <c r="P3809" s="443"/>
      <c r="Q3809" s="446"/>
      <c r="R3809" s="446"/>
      <c r="S3809" s="530"/>
      <c r="T3809" s="443"/>
      <c r="U3809" s="443"/>
      <c r="V3809" s="443"/>
      <c r="W3809" s="443"/>
    </row>
    <row r="3810" spans="1:23" ht="15">
      <c r="A3810" s="459" t="s">
        <v>1028</v>
      </c>
      <c r="B3810" s="464" t="s">
        <v>144</v>
      </c>
      <c r="C3810" s="443"/>
      <c r="D3810" s="443"/>
      <c r="E3810" s="286" t="s">
        <v>285</v>
      </c>
      <c r="F3810" s="323">
        <v>565.9</v>
      </c>
      <c r="G3810" s="286">
        <v>346.7</v>
      </c>
      <c r="H3810" s="286">
        <v>356.19999999999709</v>
      </c>
      <c r="I3810" s="286">
        <v>656.100000000004</v>
      </c>
      <c r="J3810" s="286">
        <v>475.29999999999927</v>
      </c>
      <c r="K3810" s="286"/>
      <c r="L3810" s="313"/>
      <c r="M3810" s="312">
        <f t="shared" si="82"/>
        <v>2400.2000000000003</v>
      </c>
      <c r="N3810" s="443"/>
      <c r="O3810" s="443" t="s">
        <v>295</v>
      </c>
      <c r="P3810" s="443"/>
      <c r="Q3810" s="446"/>
      <c r="R3810" s="446"/>
      <c r="S3810" s="464"/>
      <c r="T3810" s="443"/>
      <c r="U3810" s="443"/>
      <c r="V3810" s="443"/>
      <c r="W3810" s="443"/>
    </row>
    <row r="3811" spans="1:23" ht="15">
      <c r="A3811" s="459" t="s">
        <v>1029</v>
      </c>
      <c r="B3811" s="361" t="s">
        <v>1856</v>
      </c>
      <c r="C3811" s="446"/>
      <c r="D3811" s="446"/>
      <c r="E3811" s="286" t="s">
        <v>285</v>
      </c>
      <c r="F3811" s="286" t="s">
        <v>285</v>
      </c>
      <c r="G3811" s="286" t="s">
        <v>285</v>
      </c>
      <c r="H3811" s="286" t="s">
        <v>285</v>
      </c>
      <c r="I3811" s="286">
        <v>545.15000000000146</v>
      </c>
      <c r="J3811" s="286">
        <v>615.59999999999854</v>
      </c>
      <c r="K3811" s="286"/>
      <c r="L3811" s="313"/>
      <c r="M3811" s="312">
        <f t="shared" si="82"/>
        <v>1160.75</v>
      </c>
      <c r="N3811" s="443"/>
      <c r="O3811" s="443"/>
      <c r="P3811" s="443"/>
      <c r="Q3811" s="443"/>
      <c r="R3811" s="443"/>
      <c r="S3811" s="530"/>
      <c r="T3811" s="443"/>
      <c r="U3811" s="443"/>
      <c r="V3811" s="443"/>
      <c r="W3811" s="443"/>
    </row>
    <row r="3812" spans="1:23" ht="15">
      <c r="A3812" s="459" t="s">
        <v>1030</v>
      </c>
      <c r="B3812" s="464" t="s">
        <v>155</v>
      </c>
      <c r="C3812" s="443"/>
      <c r="D3812" s="443"/>
      <c r="E3812" s="286" t="s">
        <v>285</v>
      </c>
      <c r="F3812" s="286" t="s">
        <v>285</v>
      </c>
      <c r="G3812" s="286">
        <v>510.7</v>
      </c>
      <c r="H3812" s="286">
        <v>427.00000000000364</v>
      </c>
      <c r="I3812" s="286">
        <v>672.59999999999854</v>
      </c>
      <c r="J3812" s="286">
        <v>537.69999999998981</v>
      </c>
      <c r="K3812" s="286"/>
      <c r="L3812" s="313"/>
      <c r="M3812" s="312">
        <f t="shared" si="82"/>
        <v>2147.9999999999918</v>
      </c>
      <c r="N3812" s="443"/>
      <c r="O3812" s="443"/>
      <c r="P3812" s="443"/>
      <c r="Q3812" s="446"/>
      <c r="R3812" s="446"/>
      <c r="S3812" s="464"/>
      <c r="T3812" s="443"/>
      <c r="U3812" s="443"/>
      <c r="V3812" s="443"/>
      <c r="W3812" s="443"/>
    </row>
    <row r="3813" spans="1:23" ht="15">
      <c r="A3813" s="459" t="s">
        <v>1031</v>
      </c>
      <c r="B3813" s="361" t="s">
        <v>1855</v>
      </c>
      <c r="C3813" s="446"/>
      <c r="D3813" s="446"/>
      <c r="E3813" s="286" t="s">
        <v>285</v>
      </c>
      <c r="F3813" s="286" t="s">
        <v>285</v>
      </c>
      <c r="G3813" s="286" t="s">
        <v>285</v>
      </c>
      <c r="H3813" s="286" t="s">
        <v>285</v>
      </c>
      <c r="I3813" s="286">
        <v>444.60000000000036</v>
      </c>
      <c r="J3813" s="286" t="s">
        <v>285</v>
      </c>
      <c r="K3813" s="286"/>
      <c r="L3813" s="313"/>
      <c r="M3813" s="312">
        <f t="shared" si="82"/>
        <v>444.60000000000036</v>
      </c>
      <c r="N3813" s="443"/>
      <c r="O3813" s="443"/>
      <c r="P3813" s="443"/>
      <c r="Q3813" s="443"/>
      <c r="R3813" s="443"/>
      <c r="S3813" s="382"/>
      <c r="T3813" s="443"/>
      <c r="U3813" s="443"/>
      <c r="V3813" s="443"/>
      <c r="W3813" s="443"/>
    </row>
    <row r="3814" spans="1:23" ht="15">
      <c r="A3814" s="459" t="s">
        <v>1032</v>
      </c>
      <c r="B3814" s="464" t="s">
        <v>826</v>
      </c>
      <c r="C3814" s="443"/>
      <c r="D3814" s="443"/>
      <c r="E3814" s="286" t="s">
        <v>285</v>
      </c>
      <c r="F3814" s="286" t="s">
        <v>285</v>
      </c>
      <c r="G3814" s="286" t="s">
        <v>285</v>
      </c>
      <c r="H3814" s="286">
        <v>277.40000000000873</v>
      </c>
      <c r="I3814" s="286">
        <v>770.70000000000073</v>
      </c>
      <c r="J3814" s="286">
        <v>396.30000000000655</v>
      </c>
      <c r="K3814" s="286"/>
      <c r="L3814" s="313"/>
      <c r="M3814" s="312">
        <f t="shared" si="82"/>
        <v>1444.400000000016</v>
      </c>
      <c r="N3814" s="443"/>
      <c r="O3814" s="443"/>
      <c r="P3814" s="443"/>
      <c r="Q3814" s="443"/>
      <c r="R3814" s="443"/>
      <c r="S3814" s="382"/>
      <c r="T3814" s="443"/>
      <c r="U3814" s="443"/>
      <c r="V3814" s="443"/>
      <c r="W3814" s="443"/>
    </row>
    <row r="3815" spans="1:23" ht="15">
      <c r="A3815" s="459" t="s">
        <v>1033</v>
      </c>
      <c r="B3815" s="530" t="s">
        <v>2243</v>
      </c>
      <c r="C3815" s="446"/>
      <c r="D3815" s="446"/>
      <c r="E3815" s="286" t="s">
        <v>285</v>
      </c>
      <c r="F3815" s="286" t="s">
        <v>285</v>
      </c>
      <c r="G3815" s="286" t="s">
        <v>285</v>
      </c>
      <c r="H3815" s="286" t="s">
        <v>285</v>
      </c>
      <c r="I3815" s="286" t="s">
        <v>285</v>
      </c>
      <c r="J3815" s="286">
        <v>565.69999999999709</v>
      </c>
      <c r="K3815" s="286"/>
      <c r="L3815" s="313"/>
      <c r="M3815" s="312">
        <f t="shared" si="82"/>
        <v>565.69999999999709</v>
      </c>
      <c r="N3815" s="443"/>
      <c r="O3815" s="443"/>
      <c r="P3815" s="443"/>
      <c r="Q3815" s="443"/>
      <c r="R3815" s="443"/>
      <c r="S3815" s="443"/>
      <c r="T3815" s="443"/>
      <c r="U3815" s="443"/>
      <c r="V3815" s="443"/>
      <c r="W3815" s="443"/>
    </row>
    <row r="3816" spans="1:23" ht="15">
      <c r="A3816" s="459"/>
      <c r="B3816" s="464"/>
      <c r="C3816" s="443"/>
      <c r="D3816" s="443"/>
      <c r="E3816" s="286"/>
      <c r="F3816" s="286"/>
      <c r="G3816" s="286"/>
      <c r="H3816" s="286"/>
      <c r="I3816" s="443"/>
      <c r="J3816" s="443"/>
      <c r="K3816" s="443"/>
      <c r="L3816" s="313"/>
      <c r="M3816" s="312"/>
      <c r="N3816" s="443"/>
      <c r="O3816" s="443"/>
      <c r="P3816" s="443"/>
      <c r="Q3816" s="443"/>
      <c r="R3816" s="443"/>
      <c r="S3816" s="443"/>
      <c r="T3816" s="443"/>
      <c r="U3816" s="443"/>
      <c r="V3816" s="443"/>
      <c r="W3816" s="443"/>
    </row>
    <row r="3817" spans="1:23" ht="15">
      <c r="A3817" s="459"/>
      <c r="B3817" s="464"/>
      <c r="C3817" s="443"/>
      <c r="D3817" s="443"/>
      <c r="E3817" s="286"/>
      <c r="F3817" s="443"/>
      <c r="G3817" s="443"/>
      <c r="H3817" s="443"/>
      <c r="I3817" s="443"/>
      <c r="J3817" s="443"/>
      <c r="K3817" s="443"/>
      <c r="L3817" s="313"/>
      <c r="M3817" s="313"/>
      <c r="N3817" s="443"/>
      <c r="O3817" s="443"/>
      <c r="P3817" s="443"/>
      <c r="Q3817" s="443"/>
      <c r="R3817" s="443"/>
      <c r="S3817" s="443"/>
      <c r="T3817" s="443"/>
      <c r="U3817" s="443"/>
      <c r="V3817" s="443"/>
      <c r="W3817" s="443"/>
    </row>
    <row r="3818" spans="1:23" ht="15">
      <c r="A3818" s="459"/>
      <c r="B3818" s="464"/>
      <c r="C3818" s="443"/>
      <c r="D3818" s="443"/>
      <c r="E3818" s="286"/>
      <c r="F3818" s="443"/>
      <c r="G3818" s="443"/>
      <c r="H3818" s="443"/>
      <c r="I3818" s="443"/>
      <c r="J3818" s="443"/>
      <c r="K3818" s="443"/>
      <c r="L3818" s="313"/>
      <c r="M3818" s="313"/>
      <c r="N3818" s="443"/>
      <c r="O3818" s="443"/>
      <c r="P3818" s="443"/>
      <c r="Q3818" s="443"/>
      <c r="R3818" s="443"/>
      <c r="S3818" s="443"/>
      <c r="T3818" s="443"/>
      <c r="U3818" s="443"/>
      <c r="V3818" s="443"/>
      <c r="W3818" s="443"/>
    </row>
    <row r="3819" spans="1:23" ht="25.5">
      <c r="A3819" s="30" t="s">
        <v>357</v>
      </c>
      <c r="B3819" s="443"/>
      <c r="C3819" s="443"/>
      <c r="D3819" s="443"/>
      <c r="E3819" s="443"/>
      <c r="F3819" s="443"/>
      <c r="G3819" s="443"/>
      <c r="H3819" s="443"/>
      <c r="I3819" s="443"/>
      <c r="J3819" s="443"/>
      <c r="K3819" s="443"/>
      <c r="L3819" s="313"/>
      <c r="M3819" s="313"/>
      <c r="N3819" s="443"/>
      <c r="O3819" s="443"/>
      <c r="P3819" s="443"/>
      <c r="Q3819" s="443"/>
      <c r="R3819" s="443"/>
      <c r="S3819" s="443"/>
      <c r="T3819" s="443"/>
      <c r="U3819" s="443"/>
      <c r="V3819" s="443"/>
      <c r="W3819" s="443"/>
    </row>
    <row r="3820" spans="1:23">
      <c r="A3820" s="443"/>
      <c r="B3820" s="443"/>
      <c r="C3820" s="443"/>
      <c r="D3820" s="443"/>
      <c r="E3820" s="443"/>
      <c r="F3820" s="443"/>
      <c r="G3820" s="443"/>
      <c r="H3820" s="443"/>
      <c r="I3820" s="443"/>
      <c r="J3820" s="443"/>
      <c r="K3820" s="443"/>
      <c r="L3820" s="313"/>
      <c r="M3820" s="313"/>
      <c r="N3820" s="443"/>
      <c r="O3820" s="443"/>
      <c r="P3820" s="443"/>
      <c r="Q3820" s="443"/>
      <c r="R3820" s="443"/>
      <c r="S3820" s="443"/>
      <c r="T3820" s="443"/>
      <c r="U3820" s="443"/>
      <c r="V3820" s="443"/>
      <c r="W3820" s="443"/>
    </row>
    <row r="3821" spans="1:23" ht="15">
      <c r="A3821" s="305"/>
      <c r="B3821" s="305"/>
      <c r="C3821" s="305"/>
      <c r="D3821" s="305"/>
      <c r="E3821" s="80">
        <v>2016</v>
      </c>
      <c r="F3821" s="80">
        <v>2017</v>
      </c>
      <c r="G3821" s="80">
        <v>2018</v>
      </c>
      <c r="H3821" s="80">
        <v>2019</v>
      </c>
      <c r="I3821" s="80">
        <v>2020</v>
      </c>
      <c r="J3821" s="80">
        <v>2021</v>
      </c>
      <c r="K3821" s="80">
        <v>2022</v>
      </c>
      <c r="L3821" s="313"/>
      <c r="M3821" s="89" t="s">
        <v>40</v>
      </c>
      <c r="N3821" s="443"/>
      <c r="O3821" s="443"/>
      <c r="P3821" s="443"/>
      <c r="Q3821" s="443"/>
      <c r="R3821" s="446"/>
      <c r="S3821" s="446"/>
      <c r="T3821" s="446"/>
      <c r="U3821" s="443"/>
      <c r="V3821" s="443"/>
      <c r="W3821" s="443"/>
    </row>
    <row r="3822" spans="1:23" ht="15">
      <c r="A3822" s="459" t="s">
        <v>0</v>
      </c>
      <c r="B3822" s="464" t="s">
        <v>27</v>
      </c>
      <c r="C3822" s="443"/>
      <c r="D3822" s="443"/>
      <c r="E3822" s="323">
        <v>196</v>
      </c>
      <c r="F3822" s="323">
        <v>181</v>
      </c>
      <c r="G3822" s="323">
        <v>251.99999999999636</v>
      </c>
      <c r="H3822" s="323">
        <v>166.49999999999636</v>
      </c>
      <c r="I3822" s="286">
        <v>112</v>
      </c>
      <c r="J3822" s="301">
        <v>222.99999999998909</v>
      </c>
      <c r="K3822" s="301"/>
      <c r="L3822" s="313"/>
      <c r="M3822" s="312">
        <f t="shared" ref="M3822:M3885" si="83">SUM(E3822:J3822)</f>
        <v>1130.4999999999818</v>
      </c>
      <c r="N3822" s="443"/>
      <c r="O3822" s="443" t="s">
        <v>3883</v>
      </c>
      <c r="P3822" s="443"/>
      <c r="Q3822" s="443"/>
      <c r="R3822" s="446" t="s">
        <v>1379</v>
      </c>
      <c r="S3822" s="441"/>
      <c r="T3822" s="446"/>
      <c r="U3822" s="317"/>
      <c r="V3822" s="468"/>
      <c r="W3822" s="446"/>
    </row>
    <row r="3823" spans="1:23" ht="15">
      <c r="A3823" s="459" t="s">
        <v>2</v>
      </c>
      <c r="B3823" s="464" t="s">
        <v>21</v>
      </c>
      <c r="C3823" s="443"/>
      <c r="D3823" s="443"/>
      <c r="E3823" s="81">
        <v>201</v>
      </c>
      <c r="F3823" s="323">
        <v>204.5</v>
      </c>
      <c r="G3823" s="286">
        <v>206.50000000000728</v>
      </c>
      <c r="H3823" s="286">
        <v>131.50000000000182</v>
      </c>
      <c r="I3823" s="286">
        <v>151.00000000000182</v>
      </c>
      <c r="J3823" s="286">
        <v>156.49999999999272</v>
      </c>
      <c r="K3823" s="286"/>
      <c r="L3823" s="313"/>
      <c r="M3823" s="312">
        <f t="shared" si="83"/>
        <v>1051.0000000000036</v>
      </c>
      <c r="N3823" s="443"/>
      <c r="O3823" s="443" t="s">
        <v>360</v>
      </c>
      <c r="P3823" s="443"/>
      <c r="Q3823" s="443"/>
      <c r="R3823" s="446"/>
      <c r="S3823" s="540"/>
      <c r="T3823" s="446"/>
      <c r="U3823" s="466"/>
      <c r="V3823" s="468"/>
      <c r="W3823" s="446"/>
    </row>
    <row r="3824" spans="1:23" ht="15">
      <c r="A3824" s="459" t="s">
        <v>3</v>
      </c>
      <c r="B3824" s="464" t="s">
        <v>17</v>
      </c>
      <c r="C3824" s="443"/>
      <c r="D3824" s="443"/>
      <c r="E3824" s="323">
        <v>161.5</v>
      </c>
      <c r="F3824" s="302">
        <v>224.5</v>
      </c>
      <c r="G3824" s="323">
        <v>225.99999999999272</v>
      </c>
      <c r="H3824" s="286">
        <v>113.99999999999636</v>
      </c>
      <c r="I3824" s="286">
        <v>135.99999999999818</v>
      </c>
      <c r="J3824" s="286">
        <v>131.00000000001091</v>
      </c>
      <c r="K3824" s="286"/>
      <c r="L3824" s="313"/>
      <c r="M3824" s="312">
        <f t="shared" si="83"/>
        <v>992.99999999999818</v>
      </c>
      <c r="N3824" s="443"/>
      <c r="O3824" s="443" t="s">
        <v>386</v>
      </c>
      <c r="P3824" s="443"/>
      <c r="Q3824" s="443"/>
      <c r="R3824" s="446"/>
      <c r="S3824" s="446"/>
      <c r="T3824" s="446"/>
      <c r="U3824" s="541"/>
      <c r="V3824" s="468"/>
      <c r="W3824" s="446"/>
    </row>
    <row r="3825" spans="1:23" ht="15.75">
      <c r="A3825" s="459" t="s">
        <v>5</v>
      </c>
      <c r="B3825" s="464" t="s">
        <v>11</v>
      </c>
      <c r="C3825" s="443"/>
      <c r="D3825" s="443"/>
      <c r="E3825" s="286">
        <v>154</v>
      </c>
      <c r="F3825" s="303">
        <v>264.5</v>
      </c>
      <c r="G3825" s="286">
        <v>102.49999999999636</v>
      </c>
      <c r="H3825" s="323">
        <v>162.99999999999636</v>
      </c>
      <c r="I3825" s="286">
        <v>127.5</v>
      </c>
      <c r="J3825" s="286">
        <v>143.00000000000728</v>
      </c>
      <c r="K3825" s="286"/>
      <c r="L3825" s="313"/>
      <c r="M3825" s="312">
        <f t="shared" si="83"/>
        <v>954.5</v>
      </c>
      <c r="N3825" s="443"/>
      <c r="O3825" s="443" t="s">
        <v>345</v>
      </c>
      <c r="P3825" s="443"/>
      <c r="Q3825" s="443"/>
      <c r="R3825" s="446" t="s">
        <v>2045</v>
      </c>
      <c r="S3825" s="441"/>
      <c r="T3825" s="446"/>
      <c r="U3825" s="542"/>
      <c r="V3825" s="468"/>
      <c r="W3825" s="306"/>
    </row>
    <row r="3826" spans="1:23" ht="15">
      <c r="A3826" s="459" t="s">
        <v>7</v>
      </c>
      <c r="B3826" s="464" t="s">
        <v>31</v>
      </c>
      <c r="C3826" s="443"/>
      <c r="D3826" s="443"/>
      <c r="E3826" s="301">
        <v>223.5</v>
      </c>
      <c r="F3826" s="323">
        <v>173.5</v>
      </c>
      <c r="G3826" s="286">
        <v>131.99999999999636</v>
      </c>
      <c r="H3826" s="286">
        <v>114</v>
      </c>
      <c r="I3826" s="286">
        <v>108.00000000000182</v>
      </c>
      <c r="J3826" s="286">
        <v>174.99999999999272</v>
      </c>
      <c r="K3826" s="286"/>
      <c r="L3826" s="313"/>
      <c r="M3826" s="312">
        <f t="shared" si="83"/>
        <v>925.99999999999091</v>
      </c>
      <c r="N3826" s="443"/>
      <c r="O3826" s="443" t="s">
        <v>347</v>
      </c>
      <c r="P3826" s="443"/>
      <c r="Q3826" s="443"/>
      <c r="R3826" s="446"/>
      <c r="S3826" s="540"/>
      <c r="T3826" s="446"/>
      <c r="U3826" s="542"/>
      <c r="V3826" s="468"/>
      <c r="W3826" s="446"/>
    </row>
    <row r="3827" spans="1:23" ht="15">
      <c r="A3827" s="459" t="s">
        <v>8</v>
      </c>
      <c r="B3827" s="464" t="s">
        <v>23</v>
      </c>
      <c r="C3827" s="443"/>
      <c r="D3827" s="443"/>
      <c r="E3827" s="286">
        <v>83.5</v>
      </c>
      <c r="F3827" s="301">
        <v>228</v>
      </c>
      <c r="G3827" s="286">
        <v>125.74999999999636</v>
      </c>
      <c r="H3827" s="286">
        <v>123.00000000000364</v>
      </c>
      <c r="I3827" s="323">
        <v>161</v>
      </c>
      <c r="J3827" s="323">
        <v>190.00000000000728</v>
      </c>
      <c r="K3827" s="323"/>
      <c r="L3827" s="313"/>
      <c r="M3827" s="312">
        <f t="shared" si="83"/>
        <v>911.25000000000728</v>
      </c>
      <c r="N3827" s="443"/>
      <c r="O3827" s="443" t="s">
        <v>1414</v>
      </c>
      <c r="P3827" s="443"/>
      <c r="Q3827" s="443"/>
      <c r="R3827" s="446"/>
      <c r="S3827" s="540"/>
      <c r="T3827" s="464"/>
      <c r="U3827" s="317"/>
      <c r="V3827" s="468"/>
      <c r="W3827" s="446"/>
    </row>
    <row r="3828" spans="1:23" ht="15.75">
      <c r="A3828" s="459" t="s">
        <v>10</v>
      </c>
      <c r="B3828" s="464" t="s">
        <v>33</v>
      </c>
      <c r="C3828" s="443"/>
      <c r="D3828" s="443"/>
      <c r="E3828" s="323">
        <v>155</v>
      </c>
      <c r="F3828" s="323">
        <v>169.5</v>
      </c>
      <c r="G3828" s="286">
        <v>172.99999999999272</v>
      </c>
      <c r="H3828" s="286">
        <v>110.00000000000728</v>
      </c>
      <c r="I3828" s="302">
        <v>175.99999999999636</v>
      </c>
      <c r="J3828" s="286">
        <v>123.50000000000364</v>
      </c>
      <c r="K3828" s="286"/>
      <c r="L3828" s="313"/>
      <c r="M3828" s="312">
        <f t="shared" si="83"/>
        <v>907</v>
      </c>
      <c r="N3828" s="443"/>
      <c r="O3828" s="443" t="s">
        <v>2070</v>
      </c>
      <c r="P3828" s="443"/>
      <c r="Q3828" s="443"/>
      <c r="R3828" s="446"/>
      <c r="S3828" s="441"/>
      <c r="T3828" s="446"/>
      <c r="U3828" s="542"/>
      <c r="V3828" s="468"/>
      <c r="W3828" s="306"/>
    </row>
    <row r="3829" spans="1:23" ht="15">
      <c r="A3829" s="459" t="s">
        <v>12</v>
      </c>
      <c r="B3829" s="464" t="s">
        <v>144</v>
      </c>
      <c r="C3829" s="443"/>
      <c r="D3829" s="443"/>
      <c r="E3829" s="286" t="s">
        <v>285</v>
      </c>
      <c r="F3829" s="286">
        <v>80.5</v>
      </c>
      <c r="G3829" s="302">
        <v>257.50000000000364</v>
      </c>
      <c r="H3829" s="286">
        <v>144.00000000000182</v>
      </c>
      <c r="I3829" s="303">
        <v>216.50000000000182</v>
      </c>
      <c r="J3829" s="286">
        <v>166.5</v>
      </c>
      <c r="K3829" s="286"/>
      <c r="L3829" s="313"/>
      <c r="M3829" s="312">
        <f t="shared" si="83"/>
        <v>865.00000000000728</v>
      </c>
      <c r="N3829" s="443"/>
      <c r="O3829" s="443" t="s">
        <v>379</v>
      </c>
      <c r="P3829" s="443"/>
      <c r="Q3829" s="443"/>
      <c r="R3829" s="322" t="s">
        <v>2045</v>
      </c>
      <c r="S3829" s="441"/>
      <c r="T3829" s="446"/>
      <c r="U3829" s="542"/>
      <c r="V3829" s="468"/>
      <c r="W3829" s="446"/>
    </row>
    <row r="3830" spans="1:23" ht="15">
      <c r="A3830" s="459" t="s">
        <v>14</v>
      </c>
      <c r="B3830" s="464" t="s">
        <v>9</v>
      </c>
      <c r="C3830" s="443"/>
      <c r="D3830" s="443"/>
      <c r="E3830" s="286">
        <v>108</v>
      </c>
      <c r="F3830" s="286">
        <v>49.5</v>
      </c>
      <c r="G3830" s="323">
        <v>231.5</v>
      </c>
      <c r="H3830" s="323">
        <v>191.49999999999818</v>
      </c>
      <c r="I3830" s="286">
        <v>71.5</v>
      </c>
      <c r="J3830" s="323">
        <v>200.49999999999272</v>
      </c>
      <c r="K3830" s="323"/>
      <c r="L3830" s="313"/>
      <c r="M3830" s="312">
        <f t="shared" si="83"/>
        <v>852.49999999999091</v>
      </c>
      <c r="N3830" s="443"/>
      <c r="O3830" s="443" t="s">
        <v>3880</v>
      </c>
      <c r="P3830" s="443"/>
      <c r="Q3830" s="443"/>
      <c r="R3830" s="446"/>
      <c r="S3830" s="540"/>
      <c r="T3830" s="446"/>
      <c r="U3830" s="317"/>
      <c r="V3830" s="468"/>
      <c r="W3830" s="446"/>
    </row>
    <row r="3831" spans="1:23" ht="15.75">
      <c r="A3831" s="459" t="s">
        <v>16</v>
      </c>
      <c r="B3831" s="464" t="s">
        <v>19</v>
      </c>
      <c r="C3831" s="443"/>
      <c r="D3831" s="443"/>
      <c r="E3831" s="303">
        <v>232</v>
      </c>
      <c r="F3831" s="286">
        <v>104</v>
      </c>
      <c r="G3831" s="286">
        <v>206.00000000000364</v>
      </c>
      <c r="H3831" s="286">
        <v>84.500000000001819</v>
      </c>
      <c r="I3831" s="286">
        <v>88.5</v>
      </c>
      <c r="J3831" s="286">
        <v>132.99999999999272</v>
      </c>
      <c r="K3831" s="286"/>
      <c r="L3831" s="313"/>
      <c r="M3831" s="312">
        <f t="shared" si="83"/>
        <v>847.99999999999818</v>
      </c>
      <c r="N3831" s="443"/>
      <c r="O3831" s="443" t="s">
        <v>288</v>
      </c>
      <c r="P3831" s="443"/>
      <c r="Q3831" s="443"/>
      <c r="R3831" s="446" t="s">
        <v>2045</v>
      </c>
      <c r="S3831" s="446"/>
      <c r="T3831" s="446"/>
      <c r="U3831" s="542"/>
      <c r="V3831" s="468"/>
      <c r="W3831" s="306"/>
    </row>
    <row r="3832" spans="1:23" ht="15">
      <c r="A3832" s="459" t="s">
        <v>18</v>
      </c>
      <c r="B3832" s="464" t="s">
        <v>37</v>
      </c>
      <c r="C3832" s="443"/>
      <c r="D3832" s="443"/>
      <c r="E3832" s="323">
        <v>163.5</v>
      </c>
      <c r="F3832" s="323">
        <v>209</v>
      </c>
      <c r="G3832" s="286">
        <v>157.99999999999636</v>
      </c>
      <c r="H3832" s="286">
        <v>62.500000000003638</v>
      </c>
      <c r="I3832" s="286">
        <v>64.500000000001819</v>
      </c>
      <c r="J3832" s="323">
        <v>183.99999999999636</v>
      </c>
      <c r="K3832" s="323"/>
      <c r="L3832" s="313"/>
      <c r="M3832" s="312">
        <f t="shared" si="83"/>
        <v>841.49999999999818</v>
      </c>
      <c r="N3832" s="443"/>
      <c r="O3832" s="443" t="s">
        <v>3884</v>
      </c>
      <c r="P3832" s="443"/>
      <c r="Q3832" s="443"/>
      <c r="R3832" s="446"/>
      <c r="S3832" s="446"/>
      <c r="T3832" s="464"/>
      <c r="U3832" s="542"/>
      <c r="V3832" s="468"/>
      <c r="W3832" s="446"/>
    </row>
    <row r="3833" spans="1:23" ht="15.75">
      <c r="A3833" s="459" t="s">
        <v>20</v>
      </c>
      <c r="B3833" s="464" t="s">
        <v>1</v>
      </c>
      <c r="C3833" s="443"/>
      <c r="D3833" s="443"/>
      <c r="E3833" s="286">
        <v>139</v>
      </c>
      <c r="F3833" s="286">
        <v>79.5</v>
      </c>
      <c r="G3833" s="303">
        <v>267.5</v>
      </c>
      <c r="H3833" s="286">
        <v>63.5</v>
      </c>
      <c r="I3833" s="286">
        <v>137.49999999999818</v>
      </c>
      <c r="J3833" s="286">
        <v>125.00000000000728</v>
      </c>
      <c r="K3833" s="286"/>
      <c r="L3833" s="313"/>
      <c r="M3833" s="312">
        <f t="shared" si="83"/>
        <v>812.00000000000546</v>
      </c>
      <c r="N3833" s="443"/>
      <c r="O3833" s="443" t="s">
        <v>288</v>
      </c>
      <c r="P3833" s="443"/>
      <c r="Q3833" s="443"/>
      <c r="R3833" s="446" t="s">
        <v>2045</v>
      </c>
      <c r="S3833" s="441"/>
      <c r="T3833" s="446"/>
      <c r="U3833" s="317"/>
      <c r="V3833" s="468"/>
      <c r="W3833" s="306"/>
    </row>
    <row r="3834" spans="1:23" ht="15">
      <c r="A3834" s="459" t="s">
        <v>22</v>
      </c>
      <c r="B3834" s="464" t="s">
        <v>13</v>
      </c>
      <c r="C3834" s="443"/>
      <c r="D3834" s="443"/>
      <c r="E3834" s="286">
        <v>144.75</v>
      </c>
      <c r="F3834" s="323">
        <v>165</v>
      </c>
      <c r="G3834" s="286">
        <v>165.5</v>
      </c>
      <c r="H3834" s="286">
        <v>78.499999999990905</v>
      </c>
      <c r="I3834" s="286">
        <v>61.500000000001819</v>
      </c>
      <c r="J3834" s="323">
        <v>185.99999999999636</v>
      </c>
      <c r="K3834" s="323"/>
      <c r="L3834" s="313"/>
      <c r="M3834" s="312">
        <f t="shared" si="83"/>
        <v>801.24999999998909</v>
      </c>
      <c r="N3834" s="443"/>
      <c r="O3834" s="443" t="s">
        <v>329</v>
      </c>
      <c r="P3834" s="443"/>
      <c r="Q3834" s="443"/>
      <c r="R3834" s="446"/>
      <c r="S3834" s="441"/>
      <c r="T3834" s="446"/>
      <c r="U3834" s="542"/>
      <c r="V3834" s="468"/>
      <c r="W3834" s="446"/>
    </row>
    <row r="3835" spans="1:23" ht="15.75">
      <c r="A3835" s="459" t="s">
        <v>24</v>
      </c>
      <c r="B3835" s="464" t="s">
        <v>39</v>
      </c>
      <c r="C3835" s="443"/>
      <c r="D3835" s="443"/>
      <c r="E3835" s="286">
        <v>142.5</v>
      </c>
      <c r="F3835" s="286">
        <v>91.5</v>
      </c>
      <c r="G3835" s="323">
        <v>210.25000000000364</v>
      </c>
      <c r="H3835" s="286">
        <v>131.5</v>
      </c>
      <c r="I3835" s="286">
        <v>63.999999999998181</v>
      </c>
      <c r="J3835" s="286">
        <v>161</v>
      </c>
      <c r="K3835" s="286"/>
      <c r="L3835" s="313"/>
      <c r="M3835" s="312">
        <f t="shared" si="83"/>
        <v>800.75000000000182</v>
      </c>
      <c r="N3835" s="443"/>
      <c r="O3835" s="443" t="s">
        <v>300</v>
      </c>
      <c r="P3835" s="443"/>
      <c r="Q3835" s="443"/>
      <c r="R3835" s="446"/>
      <c r="S3835" s="446"/>
      <c r="T3835" s="464"/>
      <c r="U3835" s="542"/>
      <c r="V3835" s="468"/>
      <c r="W3835" s="306"/>
    </row>
    <row r="3836" spans="1:23" ht="15.75">
      <c r="A3836" s="459" t="s">
        <v>26</v>
      </c>
      <c r="B3836" s="464" t="s">
        <v>143</v>
      </c>
      <c r="C3836" s="443"/>
      <c r="D3836" s="443"/>
      <c r="E3836" s="286" t="s">
        <v>285</v>
      </c>
      <c r="F3836" s="286">
        <v>101.5</v>
      </c>
      <c r="G3836" s="286">
        <v>197.99999999999636</v>
      </c>
      <c r="H3836" s="286">
        <v>150.50000000000182</v>
      </c>
      <c r="I3836" s="323">
        <v>167.49999999999818</v>
      </c>
      <c r="J3836" s="286">
        <v>129.50000000000728</v>
      </c>
      <c r="K3836" s="286"/>
      <c r="L3836" s="313"/>
      <c r="M3836" s="312">
        <f t="shared" si="83"/>
        <v>747.00000000000364</v>
      </c>
      <c r="N3836" s="443"/>
      <c r="O3836" s="443" t="s">
        <v>291</v>
      </c>
      <c r="P3836" s="443"/>
      <c r="Q3836" s="443"/>
      <c r="R3836" s="446"/>
      <c r="S3836" s="441"/>
      <c r="T3836" s="446"/>
      <c r="U3836" s="542"/>
      <c r="V3836" s="468"/>
      <c r="W3836" s="306"/>
    </row>
    <row r="3837" spans="1:23" ht="15">
      <c r="A3837" s="459" t="s">
        <v>28</v>
      </c>
      <c r="B3837" s="464" t="s">
        <v>141</v>
      </c>
      <c r="C3837" s="443"/>
      <c r="D3837" s="443"/>
      <c r="E3837" s="286" t="s">
        <v>285</v>
      </c>
      <c r="F3837" s="286">
        <v>131.5</v>
      </c>
      <c r="G3837" s="286">
        <v>174.5</v>
      </c>
      <c r="H3837" s="286">
        <v>141.5</v>
      </c>
      <c r="I3837" s="286">
        <v>127.99999999999636</v>
      </c>
      <c r="J3837" s="286">
        <v>142.49999999998545</v>
      </c>
      <c r="K3837" s="286"/>
      <c r="L3837" s="313"/>
      <c r="M3837" s="312">
        <f t="shared" si="83"/>
        <v>717.99999999998181</v>
      </c>
      <c r="N3837" s="443"/>
      <c r="O3837" s="443"/>
      <c r="P3837" s="443"/>
      <c r="Q3837" s="443"/>
      <c r="R3837" s="446"/>
      <c r="S3837" s="441"/>
      <c r="T3837" s="446"/>
      <c r="U3837" s="317"/>
      <c r="V3837" s="468"/>
      <c r="W3837" s="446"/>
    </row>
    <row r="3838" spans="1:23" ht="15.75">
      <c r="A3838" s="459" t="s">
        <v>30</v>
      </c>
      <c r="B3838" s="464" t="s">
        <v>25</v>
      </c>
      <c r="C3838" s="443"/>
      <c r="D3838" s="443"/>
      <c r="E3838" s="286">
        <v>120</v>
      </c>
      <c r="F3838" s="286">
        <v>76.5</v>
      </c>
      <c r="G3838" s="286">
        <v>152.50000000000364</v>
      </c>
      <c r="H3838" s="286">
        <v>106.50000000000364</v>
      </c>
      <c r="I3838" s="286">
        <v>135.49999999999636</v>
      </c>
      <c r="J3838" s="286">
        <v>117.50000000000364</v>
      </c>
      <c r="K3838" s="286"/>
      <c r="L3838" s="313"/>
      <c r="M3838" s="312">
        <f t="shared" si="83"/>
        <v>708.50000000000728</v>
      </c>
      <c r="N3838" s="443"/>
      <c r="O3838" s="443"/>
      <c r="P3838" s="443"/>
      <c r="Q3838" s="443"/>
      <c r="R3838" s="446"/>
      <c r="S3838" s="441"/>
      <c r="T3838" s="446"/>
      <c r="U3838" s="542"/>
      <c r="V3838" s="468"/>
      <c r="W3838" s="306"/>
    </row>
    <row r="3839" spans="1:23" ht="15">
      <c r="A3839" s="459" t="s">
        <v>32</v>
      </c>
      <c r="B3839" s="464" t="s">
        <v>162</v>
      </c>
      <c r="C3839" s="443"/>
      <c r="D3839" s="443"/>
      <c r="E3839" s="286" t="s">
        <v>285</v>
      </c>
      <c r="F3839" s="286" t="s">
        <v>285</v>
      </c>
      <c r="G3839" s="286">
        <v>170</v>
      </c>
      <c r="H3839" s="286">
        <v>131.50000000000364</v>
      </c>
      <c r="I3839" s="286">
        <v>114.99999999999818</v>
      </c>
      <c r="J3839" s="302">
        <v>216.5</v>
      </c>
      <c r="K3839" s="302"/>
      <c r="L3839" s="313"/>
      <c r="M3839" s="312">
        <f t="shared" si="83"/>
        <v>633.00000000000182</v>
      </c>
      <c r="N3839" s="443"/>
      <c r="O3839" s="443" t="s">
        <v>289</v>
      </c>
      <c r="P3839" s="443"/>
      <c r="Q3839" s="443"/>
      <c r="R3839" s="443"/>
      <c r="S3839" s="441"/>
      <c r="T3839" s="446"/>
      <c r="U3839" s="466"/>
      <c r="V3839" s="468"/>
      <c r="W3839" s="446"/>
    </row>
    <row r="3840" spans="1:23" ht="15.75">
      <c r="A3840" s="459" t="s">
        <v>34</v>
      </c>
      <c r="B3840" s="464" t="s">
        <v>35</v>
      </c>
      <c r="C3840" s="443"/>
      <c r="D3840" s="443"/>
      <c r="E3840" s="286">
        <v>70.5</v>
      </c>
      <c r="F3840" s="323">
        <v>181</v>
      </c>
      <c r="G3840" s="323">
        <v>219.99999999999818</v>
      </c>
      <c r="H3840" s="286">
        <v>49.499999999994543</v>
      </c>
      <c r="I3840" s="286">
        <v>105.00000000000182</v>
      </c>
      <c r="J3840" s="286" t="s">
        <v>285</v>
      </c>
      <c r="K3840" s="286"/>
      <c r="L3840" s="313"/>
      <c r="M3840" s="312">
        <f t="shared" si="83"/>
        <v>625.99999999999454</v>
      </c>
      <c r="N3840" s="443"/>
      <c r="O3840" s="443" t="s">
        <v>349</v>
      </c>
      <c r="P3840" s="443"/>
      <c r="Q3840" s="443"/>
      <c r="R3840" s="446"/>
      <c r="S3840" s="540"/>
      <c r="T3840" s="464"/>
      <c r="U3840" s="542"/>
      <c r="V3840" s="468"/>
      <c r="W3840" s="306"/>
    </row>
    <row r="3841" spans="1:23" ht="15.75">
      <c r="A3841" s="459" t="s">
        <v>36</v>
      </c>
      <c r="B3841" s="464" t="s">
        <v>29</v>
      </c>
      <c r="C3841" s="443"/>
      <c r="D3841" s="443"/>
      <c r="E3841" s="286">
        <v>138.5</v>
      </c>
      <c r="F3841" s="286">
        <v>144</v>
      </c>
      <c r="G3841" s="323">
        <v>241.50000000000364</v>
      </c>
      <c r="H3841" s="286" t="s">
        <v>285</v>
      </c>
      <c r="I3841" s="286" t="s">
        <v>285</v>
      </c>
      <c r="J3841" s="286">
        <v>94.499999999996362</v>
      </c>
      <c r="K3841" s="286"/>
      <c r="L3841" s="313"/>
      <c r="M3841" s="312">
        <f t="shared" si="83"/>
        <v>618.5</v>
      </c>
      <c r="N3841" s="443"/>
      <c r="O3841" s="443" t="s">
        <v>291</v>
      </c>
      <c r="P3841" s="443"/>
      <c r="Q3841" s="443"/>
      <c r="R3841" s="446"/>
      <c r="S3841" s="446"/>
      <c r="T3841" s="464"/>
      <c r="U3841" s="542"/>
      <c r="V3841" s="468"/>
      <c r="W3841" s="306"/>
    </row>
    <row r="3842" spans="1:23" ht="15">
      <c r="A3842" s="459" t="s">
        <v>38</v>
      </c>
      <c r="B3842" s="464" t="s">
        <v>15</v>
      </c>
      <c r="C3842" s="443"/>
      <c r="D3842" s="443"/>
      <c r="E3842" s="323">
        <v>196.5</v>
      </c>
      <c r="F3842" s="286">
        <v>89.5</v>
      </c>
      <c r="G3842" s="286">
        <v>79.750000000003638</v>
      </c>
      <c r="H3842" s="286">
        <v>16.5</v>
      </c>
      <c r="I3842" s="286">
        <v>111.49999999999454</v>
      </c>
      <c r="J3842" s="286">
        <v>111.49999999998909</v>
      </c>
      <c r="K3842" s="286"/>
      <c r="L3842" s="313"/>
      <c r="M3842" s="312">
        <f t="shared" si="83"/>
        <v>605.24999999998727</v>
      </c>
      <c r="N3842" s="443"/>
      <c r="O3842" s="443" t="s">
        <v>291</v>
      </c>
      <c r="P3842" s="443"/>
      <c r="Q3842" s="443"/>
      <c r="R3842" s="446"/>
      <c r="S3842" s="441"/>
      <c r="T3842" s="446"/>
      <c r="U3842" s="542"/>
      <c r="V3842" s="468"/>
      <c r="W3842" s="446"/>
    </row>
    <row r="3843" spans="1:23" ht="15">
      <c r="A3843" s="459" t="s">
        <v>145</v>
      </c>
      <c r="B3843" s="464" t="s">
        <v>6</v>
      </c>
      <c r="C3843" s="443"/>
      <c r="D3843" s="443"/>
      <c r="E3843" s="286">
        <v>89.75</v>
      </c>
      <c r="F3843" s="286">
        <v>132.5</v>
      </c>
      <c r="G3843" s="286">
        <v>81.500000000003638</v>
      </c>
      <c r="H3843" s="286">
        <v>82.499999999996362</v>
      </c>
      <c r="I3843" s="286">
        <v>73</v>
      </c>
      <c r="J3843" s="286">
        <v>119.5</v>
      </c>
      <c r="K3843" s="286"/>
      <c r="L3843" s="313"/>
      <c r="M3843" s="312">
        <f t="shared" si="83"/>
        <v>578.75</v>
      </c>
      <c r="N3843" s="443"/>
      <c r="O3843" s="443"/>
      <c r="P3843" s="443"/>
      <c r="Q3843" s="443"/>
      <c r="R3843" s="446"/>
      <c r="S3843" s="446"/>
      <c r="T3843" s="446"/>
      <c r="U3843" s="542"/>
      <c r="V3843" s="468"/>
      <c r="W3843" s="446"/>
    </row>
    <row r="3844" spans="1:23" ht="15.75">
      <c r="A3844" s="459" t="s">
        <v>146</v>
      </c>
      <c r="B3844" s="464" t="s">
        <v>154</v>
      </c>
      <c r="C3844" s="443"/>
      <c r="D3844" s="443"/>
      <c r="E3844" s="286" t="s">
        <v>285</v>
      </c>
      <c r="F3844" s="286" t="s">
        <v>285</v>
      </c>
      <c r="G3844" s="286">
        <v>186</v>
      </c>
      <c r="H3844" s="286">
        <v>95</v>
      </c>
      <c r="I3844" s="286">
        <v>125.99999999999636</v>
      </c>
      <c r="J3844" s="286">
        <v>163.5</v>
      </c>
      <c r="K3844" s="286"/>
      <c r="L3844" s="313"/>
      <c r="M3844" s="312">
        <f t="shared" si="83"/>
        <v>570.49999999999636</v>
      </c>
      <c r="N3844" s="443"/>
      <c r="O3844" s="443"/>
      <c r="P3844" s="443"/>
      <c r="Q3844" s="443"/>
      <c r="R3844" s="446"/>
      <c r="S3844" s="441"/>
      <c r="T3844" s="464"/>
      <c r="U3844" s="542"/>
      <c r="V3844" s="468"/>
      <c r="W3844" s="306"/>
    </row>
    <row r="3845" spans="1:23" ht="15.75">
      <c r="A3845" s="459" t="s">
        <v>147</v>
      </c>
      <c r="B3845" s="459" t="s">
        <v>807</v>
      </c>
      <c r="C3845" s="443"/>
      <c r="D3845" s="443"/>
      <c r="E3845" s="286" t="s">
        <v>285</v>
      </c>
      <c r="F3845" s="286" t="s">
        <v>285</v>
      </c>
      <c r="G3845" s="286" t="s">
        <v>285</v>
      </c>
      <c r="H3845" s="323">
        <v>169.50000000000364</v>
      </c>
      <c r="I3845" s="323">
        <v>153</v>
      </c>
      <c r="J3845" s="323">
        <v>214.00000000000364</v>
      </c>
      <c r="K3845" s="323"/>
      <c r="L3845" s="313"/>
      <c r="M3845" s="312">
        <f t="shared" si="83"/>
        <v>536.50000000000728</v>
      </c>
      <c r="N3845" s="443"/>
      <c r="O3845" s="443" t="s">
        <v>3885</v>
      </c>
      <c r="P3845" s="443"/>
      <c r="Q3845" s="443"/>
      <c r="R3845" s="443"/>
      <c r="S3845" s="446"/>
      <c r="T3845" s="446"/>
      <c r="U3845" s="317"/>
      <c r="V3845" s="468"/>
      <c r="W3845" s="306"/>
    </row>
    <row r="3846" spans="1:23" ht="15.75">
      <c r="A3846" s="459" t="s">
        <v>151</v>
      </c>
      <c r="B3846" s="464" t="s">
        <v>156</v>
      </c>
      <c r="C3846" s="443"/>
      <c r="D3846" s="443"/>
      <c r="E3846" s="286" t="s">
        <v>285</v>
      </c>
      <c r="F3846" s="286" t="s">
        <v>285</v>
      </c>
      <c r="G3846" s="286">
        <v>191.00000000000364</v>
      </c>
      <c r="H3846" s="286">
        <v>95.499999999996362</v>
      </c>
      <c r="I3846" s="286">
        <v>97.000000000005457</v>
      </c>
      <c r="J3846" s="286">
        <v>147.50000000000728</v>
      </c>
      <c r="K3846" s="286"/>
      <c r="L3846" s="313"/>
      <c r="M3846" s="312">
        <f t="shared" si="83"/>
        <v>531.00000000001273</v>
      </c>
      <c r="N3846" s="443"/>
      <c r="O3846" s="443"/>
      <c r="P3846" s="443"/>
      <c r="Q3846" s="443"/>
      <c r="R3846" s="446"/>
      <c r="S3846" s="441"/>
      <c r="T3846" s="446"/>
      <c r="U3846" s="542"/>
      <c r="V3846" s="468"/>
      <c r="W3846" s="306"/>
    </row>
    <row r="3847" spans="1:23" ht="15">
      <c r="A3847" s="459" t="s">
        <v>157</v>
      </c>
      <c r="B3847" s="464" t="s">
        <v>155</v>
      </c>
      <c r="C3847" s="443"/>
      <c r="D3847" s="443"/>
      <c r="E3847" s="286" t="s">
        <v>285</v>
      </c>
      <c r="F3847" s="286" t="s">
        <v>285</v>
      </c>
      <c r="G3847" s="286">
        <v>163.49999999999272</v>
      </c>
      <c r="H3847" s="286">
        <v>97.000000000003638</v>
      </c>
      <c r="I3847" s="286">
        <v>139.99999999999636</v>
      </c>
      <c r="J3847" s="286">
        <v>102.99999999998909</v>
      </c>
      <c r="K3847" s="286"/>
      <c r="L3847" s="313"/>
      <c r="M3847" s="312">
        <f t="shared" si="83"/>
        <v>503.49999999998181</v>
      </c>
      <c r="N3847" s="443"/>
      <c r="O3847" s="443"/>
      <c r="P3847" s="443"/>
      <c r="Q3847" s="443"/>
      <c r="R3847" s="443"/>
      <c r="S3847" s="441"/>
      <c r="T3847" s="446"/>
      <c r="U3847" s="317"/>
      <c r="V3847" s="468"/>
      <c r="W3847" s="446"/>
    </row>
    <row r="3848" spans="1:23" ht="15">
      <c r="A3848" s="459" t="s">
        <v>159</v>
      </c>
      <c r="B3848" s="464" t="s">
        <v>142</v>
      </c>
      <c r="C3848" s="443"/>
      <c r="D3848" s="443"/>
      <c r="E3848" s="286" t="s">
        <v>285</v>
      </c>
      <c r="F3848" s="286">
        <v>132.5</v>
      </c>
      <c r="G3848" s="286">
        <v>156.49999999999636</v>
      </c>
      <c r="H3848" s="286">
        <v>84.5</v>
      </c>
      <c r="I3848" s="286">
        <v>59.999999999998181</v>
      </c>
      <c r="J3848" s="286">
        <v>65.5</v>
      </c>
      <c r="K3848" s="286"/>
      <c r="L3848" s="313"/>
      <c r="M3848" s="312">
        <f t="shared" si="83"/>
        <v>498.99999999999454</v>
      </c>
      <c r="N3848" s="443"/>
      <c r="O3848" s="443"/>
      <c r="P3848" s="443"/>
      <c r="Q3848" s="443"/>
      <c r="R3848" s="446"/>
      <c r="S3848" s="441"/>
      <c r="T3848" s="446"/>
      <c r="U3848" s="542"/>
      <c r="V3848" s="468"/>
      <c r="W3848" s="446"/>
    </row>
    <row r="3849" spans="1:23" ht="15.75">
      <c r="A3849" s="459" t="s">
        <v>160</v>
      </c>
      <c r="B3849" s="464" t="s">
        <v>851</v>
      </c>
      <c r="C3849" s="443"/>
      <c r="D3849" s="443"/>
      <c r="E3849" s="286" t="s">
        <v>285</v>
      </c>
      <c r="F3849" s="286" t="s">
        <v>285</v>
      </c>
      <c r="G3849" s="286" t="s">
        <v>285</v>
      </c>
      <c r="H3849" s="286">
        <v>140.00000000000182</v>
      </c>
      <c r="I3849" s="323">
        <v>157.99999999999818</v>
      </c>
      <c r="J3849" s="323">
        <v>188.99999999999272</v>
      </c>
      <c r="K3849" s="323"/>
      <c r="L3849" s="313"/>
      <c r="M3849" s="312">
        <f t="shared" si="83"/>
        <v>486.99999999999272</v>
      </c>
      <c r="N3849" s="443"/>
      <c r="O3849" s="443" t="s">
        <v>312</v>
      </c>
      <c r="P3849" s="443"/>
      <c r="Q3849" s="443"/>
      <c r="R3849" s="443"/>
      <c r="S3849" s="446"/>
      <c r="T3849" s="446"/>
      <c r="U3849" s="542"/>
      <c r="V3849" s="468"/>
      <c r="W3849" s="306"/>
    </row>
    <row r="3850" spans="1:23" ht="15.75">
      <c r="A3850" s="459" t="s">
        <v>161</v>
      </c>
      <c r="B3850" s="464" t="s">
        <v>158</v>
      </c>
      <c r="C3850" s="443"/>
      <c r="D3850" s="443"/>
      <c r="E3850" s="286" t="s">
        <v>285</v>
      </c>
      <c r="F3850" s="286" t="s">
        <v>285</v>
      </c>
      <c r="G3850" s="323">
        <v>227</v>
      </c>
      <c r="H3850" s="286">
        <v>145.49999999999636</v>
      </c>
      <c r="I3850" s="286">
        <v>109.49999999999818</v>
      </c>
      <c r="J3850" s="286" t="s">
        <v>285</v>
      </c>
      <c r="K3850" s="286"/>
      <c r="L3850" s="313"/>
      <c r="M3850" s="312">
        <f t="shared" si="83"/>
        <v>481.99999999999454</v>
      </c>
      <c r="N3850" s="443"/>
      <c r="O3850" s="443" t="s">
        <v>299</v>
      </c>
      <c r="P3850" s="443"/>
      <c r="Q3850" s="443"/>
      <c r="R3850" s="446"/>
      <c r="S3850" s="446"/>
      <c r="T3850" s="446"/>
      <c r="U3850" s="541"/>
      <c r="V3850" s="468"/>
      <c r="W3850" s="306"/>
    </row>
    <row r="3851" spans="1:23" ht="15">
      <c r="A3851" s="459" t="s">
        <v>163</v>
      </c>
      <c r="B3851" s="464" t="s">
        <v>4</v>
      </c>
      <c r="C3851" s="443"/>
      <c r="D3851" s="443"/>
      <c r="E3851" s="286">
        <v>98</v>
      </c>
      <c r="F3851" s="286">
        <v>74.5</v>
      </c>
      <c r="G3851" s="286">
        <v>148.99999999999818</v>
      </c>
      <c r="H3851" s="286">
        <v>93.500000000001819</v>
      </c>
      <c r="I3851" s="286">
        <v>60.5</v>
      </c>
      <c r="J3851" s="286" t="s">
        <v>285</v>
      </c>
      <c r="K3851" s="286"/>
      <c r="L3851" s="313"/>
      <c r="M3851" s="312">
        <f t="shared" si="83"/>
        <v>475.5</v>
      </c>
      <c r="N3851" s="443"/>
      <c r="O3851" s="443"/>
      <c r="P3851" s="443"/>
      <c r="Q3851" s="443"/>
      <c r="R3851" s="446"/>
      <c r="S3851" s="441"/>
      <c r="T3851" s="446"/>
      <c r="U3851" s="542"/>
      <c r="V3851" s="468"/>
      <c r="W3851" s="446"/>
    </row>
    <row r="3852" spans="1:23" ht="15">
      <c r="A3852" s="459" t="s">
        <v>281</v>
      </c>
      <c r="B3852" s="459" t="s">
        <v>801</v>
      </c>
      <c r="C3852" s="443"/>
      <c r="D3852" s="443"/>
      <c r="E3852" s="286" t="s">
        <v>285</v>
      </c>
      <c r="F3852" s="286" t="s">
        <v>285</v>
      </c>
      <c r="G3852" s="286" t="s">
        <v>285</v>
      </c>
      <c r="H3852" s="303">
        <v>239.00000000000182</v>
      </c>
      <c r="I3852" s="286">
        <v>87.499999999998181</v>
      </c>
      <c r="J3852" s="286">
        <v>146.99999999999818</v>
      </c>
      <c r="K3852" s="286"/>
      <c r="L3852" s="313"/>
      <c r="M3852" s="312">
        <f t="shared" si="83"/>
        <v>473.49999999999818</v>
      </c>
      <c r="N3852" s="443"/>
      <c r="O3852" s="443" t="s">
        <v>288</v>
      </c>
      <c r="P3852" s="443"/>
      <c r="Q3852" s="443"/>
      <c r="R3852" s="446" t="s">
        <v>2045</v>
      </c>
      <c r="S3852" s="540"/>
      <c r="T3852" s="446"/>
      <c r="U3852" s="542"/>
      <c r="V3852" s="468"/>
      <c r="W3852" s="446"/>
    </row>
    <row r="3853" spans="1:23" ht="15.75">
      <c r="A3853" s="459" t="s">
        <v>282</v>
      </c>
      <c r="B3853" s="464" t="s">
        <v>844</v>
      </c>
      <c r="C3853" s="443"/>
      <c r="D3853" s="443"/>
      <c r="E3853" s="286" t="s">
        <v>285</v>
      </c>
      <c r="F3853" s="286" t="s">
        <v>285</v>
      </c>
      <c r="G3853" s="286" t="s">
        <v>285</v>
      </c>
      <c r="H3853" s="286">
        <v>153.99999999999818</v>
      </c>
      <c r="I3853" s="323">
        <v>175</v>
      </c>
      <c r="J3853" s="286">
        <v>143</v>
      </c>
      <c r="K3853" s="286"/>
      <c r="L3853" s="313"/>
      <c r="M3853" s="312">
        <f t="shared" si="83"/>
        <v>471.99999999999818</v>
      </c>
      <c r="N3853" s="443"/>
      <c r="O3853" s="443" t="s">
        <v>290</v>
      </c>
      <c r="P3853" s="443"/>
      <c r="Q3853" s="443"/>
      <c r="R3853" s="443"/>
      <c r="S3853" s="446"/>
      <c r="T3853" s="446"/>
      <c r="U3853" s="541"/>
      <c r="V3853" s="468"/>
      <c r="W3853" s="306"/>
    </row>
    <row r="3854" spans="1:23" ht="15">
      <c r="A3854" s="459" t="s">
        <v>283</v>
      </c>
      <c r="B3854" s="459" t="s">
        <v>822</v>
      </c>
      <c r="C3854" s="443"/>
      <c r="D3854" s="443"/>
      <c r="E3854" s="286" t="s">
        <v>285</v>
      </c>
      <c r="F3854" s="286" t="s">
        <v>285</v>
      </c>
      <c r="G3854" s="286" t="s">
        <v>285</v>
      </c>
      <c r="H3854" s="286">
        <v>94.500000000001819</v>
      </c>
      <c r="I3854" s="301">
        <v>203.50000000000728</v>
      </c>
      <c r="J3854" s="286">
        <v>160.5</v>
      </c>
      <c r="K3854" s="286"/>
      <c r="L3854" s="313"/>
      <c r="M3854" s="312">
        <f t="shared" si="83"/>
        <v>458.50000000000909</v>
      </c>
      <c r="N3854" s="443"/>
      <c r="O3854" s="443" t="s">
        <v>307</v>
      </c>
      <c r="P3854" s="443"/>
      <c r="Q3854" s="443"/>
      <c r="R3854" s="443"/>
      <c r="S3854" s="446"/>
      <c r="T3854" s="446"/>
      <c r="U3854" s="542"/>
      <c r="V3854" s="468"/>
      <c r="W3854" s="446"/>
    </row>
    <row r="3855" spans="1:23" ht="15">
      <c r="A3855" s="459" t="s">
        <v>284</v>
      </c>
      <c r="B3855" s="464" t="s">
        <v>855</v>
      </c>
      <c r="C3855" s="443"/>
      <c r="D3855" s="443"/>
      <c r="E3855" s="286" t="s">
        <v>285</v>
      </c>
      <c r="F3855" s="286" t="s">
        <v>285</v>
      </c>
      <c r="G3855" s="286" t="s">
        <v>285</v>
      </c>
      <c r="H3855" s="323">
        <v>163.99999999999636</v>
      </c>
      <c r="I3855" s="286">
        <v>124.00000000000364</v>
      </c>
      <c r="J3855" s="286">
        <v>145.50000000000364</v>
      </c>
      <c r="K3855" s="286"/>
      <c r="L3855" s="313"/>
      <c r="M3855" s="312">
        <f t="shared" si="83"/>
        <v>433.50000000000364</v>
      </c>
      <c r="N3855" s="443"/>
      <c r="O3855" s="443" t="s">
        <v>294</v>
      </c>
      <c r="P3855" s="443"/>
      <c r="Q3855" s="443"/>
      <c r="R3855" s="443"/>
      <c r="S3855" s="443"/>
      <c r="T3855" s="446"/>
      <c r="U3855" s="317"/>
      <c r="V3855" s="468"/>
      <c r="W3855" s="446"/>
    </row>
    <row r="3856" spans="1:23" ht="15">
      <c r="A3856" s="459" t="s">
        <v>808</v>
      </c>
      <c r="B3856" s="464" t="s">
        <v>153</v>
      </c>
      <c r="C3856" s="443"/>
      <c r="D3856" s="443"/>
      <c r="E3856" s="286" t="s">
        <v>285</v>
      </c>
      <c r="F3856" s="286" t="s">
        <v>285</v>
      </c>
      <c r="G3856" s="286">
        <v>133</v>
      </c>
      <c r="H3856" s="286">
        <v>53.499999999998181</v>
      </c>
      <c r="I3856" s="286">
        <v>87.500000000005457</v>
      </c>
      <c r="J3856" s="286">
        <v>142.5</v>
      </c>
      <c r="K3856" s="286"/>
      <c r="L3856" s="313"/>
      <c r="M3856" s="312">
        <f t="shared" si="83"/>
        <v>416.50000000000364</v>
      </c>
      <c r="N3856" s="443"/>
      <c r="O3856" s="443"/>
      <c r="P3856" s="443"/>
      <c r="Q3856" s="443"/>
      <c r="R3856" s="443"/>
      <c r="S3856" s="446"/>
      <c r="T3856" s="446"/>
      <c r="U3856" s="542"/>
      <c r="V3856" s="468"/>
      <c r="W3856" s="446"/>
    </row>
    <row r="3857" spans="1:23" ht="15.75">
      <c r="A3857" s="459" t="s">
        <v>809</v>
      </c>
      <c r="B3857" s="464" t="s">
        <v>852</v>
      </c>
      <c r="C3857" s="443"/>
      <c r="D3857" s="443"/>
      <c r="E3857" s="286" t="s">
        <v>285</v>
      </c>
      <c r="F3857" s="286" t="s">
        <v>285</v>
      </c>
      <c r="G3857" s="286" t="s">
        <v>285</v>
      </c>
      <c r="H3857" s="323">
        <v>159.49999999999636</v>
      </c>
      <c r="I3857" s="286">
        <v>117.00000000000364</v>
      </c>
      <c r="J3857" s="286">
        <v>138.49999999998909</v>
      </c>
      <c r="K3857" s="286"/>
      <c r="L3857" s="313"/>
      <c r="M3857" s="312">
        <f t="shared" si="83"/>
        <v>414.99999999998909</v>
      </c>
      <c r="N3857" s="443"/>
      <c r="O3857" s="443" t="s">
        <v>300</v>
      </c>
      <c r="P3857" s="443"/>
      <c r="Q3857" s="443"/>
      <c r="R3857" s="443"/>
      <c r="S3857" s="540"/>
      <c r="T3857" s="446"/>
      <c r="U3857" s="542"/>
      <c r="V3857" s="468"/>
      <c r="W3857" s="306"/>
    </row>
    <row r="3858" spans="1:23" ht="15.75">
      <c r="A3858" s="459" t="s">
        <v>810</v>
      </c>
      <c r="B3858" s="464" t="s">
        <v>837</v>
      </c>
      <c r="C3858" s="443"/>
      <c r="D3858" s="443"/>
      <c r="E3858" s="286" t="s">
        <v>285</v>
      </c>
      <c r="F3858" s="286" t="s">
        <v>285</v>
      </c>
      <c r="G3858" s="286" t="s">
        <v>285</v>
      </c>
      <c r="H3858" s="323">
        <v>174.49999999999636</v>
      </c>
      <c r="I3858" s="286">
        <v>137.00000000000182</v>
      </c>
      <c r="J3858" s="286">
        <v>100.99999999999636</v>
      </c>
      <c r="K3858" s="286"/>
      <c r="L3858" s="313"/>
      <c r="M3858" s="312">
        <f t="shared" si="83"/>
        <v>412.49999999999454</v>
      </c>
      <c r="N3858" s="443"/>
      <c r="O3858" s="443" t="s">
        <v>291</v>
      </c>
      <c r="P3858" s="443"/>
      <c r="Q3858" s="443"/>
      <c r="R3858" s="443"/>
      <c r="S3858" s="540"/>
      <c r="T3858" s="464"/>
      <c r="U3858" s="541"/>
      <c r="V3858" s="468"/>
      <c r="W3858" s="306"/>
    </row>
    <row r="3859" spans="1:23" ht="15">
      <c r="A3859" s="459" t="s">
        <v>812</v>
      </c>
      <c r="B3859" s="459" t="s">
        <v>863</v>
      </c>
      <c r="C3859" s="443"/>
      <c r="D3859" s="443"/>
      <c r="E3859" s="286" t="s">
        <v>285</v>
      </c>
      <c r="F3859" s="286" t="s">
        <v>285</v>
      </c>
      <c r="G3859" s="286" t="s">
        <v>285</v>
      </c>
      <c r="H3859" s="286">
        <v>136.50000000000182</v>
      </c>
      <c r="I3859" s="286">
        <v>138.25</v>
      </c>
      <c r="J3859" s="286">
        <v>124.49999999999636</v>
      </c>
      <c r="K3859" s="286"/>
      <c r="L3859" s="313"/>
      <c r="M3859" s="312">
        <f t="shared" si="83"/>
        <v>399.24999999999818</v>
      </c>
      <c r="N3859" s="443"/>
      <c r="O3859" s="443"/>
      <c r="P3859" s="443"/>
      <c r="Q3859" s="443"/>
      <c r="R3859" s="443"/>
      <c r="S3859" s="446"/>
      <c r="T3859" s="464"/>
      <c r="U3859" s="541"/>
      <c r="V3859" s="468"/>
      <c r="W3859" s="446"/>
    </row>
    <row r="3860" spans="1:23" ht="15">
      <c r="A3860" s="459" t="s">
        <v>818</v>
      </c>
      <c r="B3860" s="464" t="s">
        <v>835</v>
      </c>
      <c r="C3860" s="443"/>
      <c r="D3860" s="443"/>
      <c r="E3860" s="286" t="s">
        <v>285</v>
      </c>
      <c r="F3860" s="286" t="s">
        <v>285</v>
      </c>
      <c r="G3860" s="286" t="s">
        <v>285</v>
      </c>
      <c r="H3860" s="286">
        <v>145.49999999999636</v>
      </c>
      <c r="I3860" s="286">
        <v>127.00000000000364</v>
      </c>
      <c r="J3860" s="286">
        <v>106.49999999999636</v>
      </c>
      <c r="K3860" s="286"/>
      <c r="L3860" s="313"/>
      <c r="M3860" s="312">
        <f t="shared" si="83"/>
        <v>378.99999999999636</v>
      </c>
      <c r="N3860" s="443"/>
      <c r="O3860" s="443"/>
      <c r="P3860" s="443"/>
      <c r="Q3860" s="443"/>
      <c r="R3860" s="443"/>
      <c r="S3860" s="446"/>
      <c r="T3860" s="446"/>
      <c r="U3860" s="542"/>
      <c r="V3860" s="468"/>
      <c r="W3860" s="446"/>
    </row>
    <row r="3861" spans="1:23" ht="15.75">
      <c r="A3861" s="459" t="s">
        <v>820</v>
      </c>
      <c r="B3861" s="464" t="s">
        <v>826</v>
      </c>
      <c r="C3861" s="443"/>
      <c r="D3861" s="443"/>
      <c r="E3861" s="286" t="s">
        <v>285</v>
      </c>
      <c r="F3861" s="286" t="s">
        <v>285</v>
      </c>
      <c r="G3861" s="286" t="s">
        <v>285</v>
      </c>
      <c r="H3861" s="301">
        <v>202.49999999999818</v>
      </c>
      <c r="I3861" s="286">
        <v>108.00000000000364</v>
      </c>
      <c r="J3861" s="286">
        <v>61</v>
      </c>
      <c r="K3861" s="286"/>
      <c r="L3861" s="313"/>
      <c r="M3861" s="312">
        <f t="shared" si="83"/>
        <v>371.50000000000182</v>
      </c>
      <c r="N3861" s="443"/>
      <c r="O3861" s="443" t="s">
        <v>307</v>
      </c>
      <c r="P3861" s="443"/>
      <c r="Q3861" s="443"/>
      <c r="R3861" s="443"/>
      <c r="S3861" s="441"/>
      <c r="T3861" s="446"/>
      <c r="U3861" s="542"/>
      <c r="V3861" s="468"/>
      <c r="W3861" s="306"/>
    </row>
    <row r="3862" spans="1:23" ht="15.75">
      <c r="A3862" s="459" t="s">
        <v>823</v>
      </c>
      <c r="B3862" s="464" t="s">
        <v>811</v>
      </c>
      <c r="C3862" s="443"/>
      <c r="D3862" s="443"/>
      <c r="E3862" s="286" t="s">
        <v>285</v>
      </c>
      <c r="F3862" s="286" t="s">
        <v>285</v>
      </c>
      <c r="G3862" s="286" t="s">
        <v>285</v>
      </c>
      <c r="H3862" s="286">
        <v>130.50000000000546</v>
      </c>
      <c r="I3862" s="286">
        <v>75.000000000001819</v>
      </c>
      <c r="J3862" s="286">
        <v>165.49999999998545</v>
      </c>
      <c r="K3862" s="286"/>
      <c r="L3862" s="313"/>
      <c r="M3862" s="312">
        <f t="shared" si="83"/>
        <v>370.99999999999272</v>
      </c>
      <c r="N3862" s="443"/>
      <c r="O3862" s="443"/>
      <c r="P3862" s="443"/>
      <c r="Q3862" s="443"/>
      <c r="R3862" s="443"/>
      <c r="S3862" s="441"/>
      <c r="T3862" s="446"/>
      <c r="U3862" s="542"/>
      <c r="V3862" s="468"/>
      <c r="W3862" s="306"/>
    </row>
    <row r="3863" spans="1:23" ht="15">
      <c r="A3863" s="459" t="s">
        <v>824</v>
      </c>
      <c r="B3863" s="464" t="s">
        <v>856</v>
      </c>
      <c r="C3863" s="443"/>
      <c r="D3863" s="443"/>
      <c r="E3863" s="286" t="s">
        <v>285</v>
      </c>
      <c r="F3863" s="286" t="s">
        <v>285</v>
      </c>
      <c r="G3863" s="286" t="s">
        <v>285</v>
      </c>
      <c r="H3863" s="286">
        <v>146.49999999999818</v>
      </c>
      <c r="I3863" s="286">
        <v>64.000000000001819</v>
      </c>
      <c r="J3863" s="286">
        <v>152.99999999999272</v>
      </c>
      <c r="K3863" s="286"/>
      <c r="L3863" s="313"/>
      <c r="M3863" s="312">
        <f t="shared" si="83"/>
        <v>363.49999999999272</v>
      </c>
      <c r="N3863" s="443"/>
      <c r="O3863" s="443"/>
      <c r="P3863" s="443"/>
      <c r="Q3863" s="443"/>
      <c r="R3863" s="443"/>
      <c r="S3863" s="540"/>
      <c r="T3863" s="446"/>
      <c r="U3863" s="542"/>
      <c r="V3863" s="468"/>
      <c r="W3863" s="446"/>
    </row>
    <row r="3864" spans="1:23" ht="15.75">
      <c r="A3864" s="459" t="s">
        <v>827</v>
      </c>
      <c r="B3864" s="464" t="s">
        <v>869</v>
      </c>
      <c r="C3864" s="443"/>
      <c r="D3864" s="443"/>
      <c r="E3864" s="286" t="s">
        <v>285</v>
      </c>
      <c r="F3864" s="286" t="s">
        <v>285</v>
      </c>
      <c r="G3864" s="286" t="s">
        <v>285</v>
      </c>
      <c r="H3864" s="286">
        <v>144.99999999999818</v>
      </c>
      <c r="I3864" s="286">
        <v>60.499999999998181</v>
      </c>
      <c r="J3864" s="286">
        <v>150.99999999999636</v>
      </c>
      <c r="K3864" s="286"/>
      <c r="L3864" s="313"/>
      <c r="M3864" s="312">
        <f t="shared" si="83"/>
        <v>356.49999999999272</v>
      </c>
      <c r="N3864" s="443"/>
      <c r="O3864" s="443"/>
      <c r="P3864" s="443"/>
      <c r="Q3864" s="443"/>
      <c r="R3864" s="443"/>
      <c r="S3864" s="540"/>
      <c r="T3864" s="464"/>
      <c r="U3864" s="542"/>
      <c r="V3864" s="468"/>
      <c r="W3864" s="306"/>
    </row>
    <row r="3865" spans="1:23" ht="15.75">
      <c r="A3865" s="459" t="s">
        <v>829</v>
      </c>
      <c r="B3865" s="464" t="s">
        <v>178</v>
      </c>
      <c r="C3865" s="443"/>
      <c r="D3865" s="443"/>
      <c r="E3865" s="323">
        <v>197.25</v>
      </c>
      <c r="F3865" s="286">
        <v>140</v>
      </c>
      <c r="G3865" s="286" t="s">
        <v>285</v>
      </c>
      <c r="H3865" s="286" t="s">
        <v>285</v>
      </c>
      <c r="I3865" s="286" t="s">
        <v>285</v>
      </c>
      <c r="J3865" s="286" t="s">
        <v>285</v>
      </c>
      <c r="K3865" s="286"/>
      <c r="L3865" s="313"/>
      <c r="M3865" s="312">
        <f t="shared" si="83"/>
        <v>337.25</v>
      </c>
      <c r="N3865" s="443"/>
      <c r="O3865" s="443" t="s">
        <v>290</v>
      </c>
      <c r="P3865" s="443"/>
      <c r="Q3865" s="443"/>
      <c r="R3865" s="446"/>
      <c r="S3865" s="540"/>
      <c r="T3865" s="464"/>
      <c r="U3865" s="542"/>
      <c r="V3865" s="468"/>
      <c r="W3865" s="306"/>
    </row>
    <row r="3866" spans="1:23" ht="15">
      <c r="A3866" s="459" t="s">
        <v>834</v>
      </c>
      <c r="B3866" s="464" t="s">
        <v>828</v>
      </c>
      <c r="C3866" s="443"/>
      <c r="D3866" s="443"/>
      <c r="E3866" s="286" t="s">
        <v>285</v>
      </c>
      <c r="F3866" s="286" t="s">
        <v>285</v>
      </c>
      <c r="G3866" s="286" t="s">
        <v>285</v>
      </c>
      <c r="H3866" s="286">
        <v>93.500000000001819</v>
      </c>
      <c r="I3866" s="286">
        <v>73.999999999998181</v>
      </c>
      <c r="J3866" s="286">
        <v>154.00000000000364</v>
      </c>
      <c r="K3866" s="286"/>
      <c r="L3866" s="313"/>
      <c r="M3866" s="312">
        <f t="shared" si="83"/>
        <v>321.50000000000364</v>
      </c>
      <c r="N3866" s="443"/>
      <c r="O3866" s="443"/>
      <c r="P3866" s="443"/>
      <c r="Q3866" s="443"/>
      <c r="R3866" s="443"/>
      <c r="S3866" s="446"/>
      <c r="T3866" s="464"/>
      <c r="U3866" s="542"/>
      <c r="V3866" s="468"/>
      <c r="W3866" s="446"/>
    </row>
    <row r="3867" spans="1:23" ht="15.75">
      <c r="A3867" s="459" t="s">
        <v>838</v>
      </c>
      <c r="B3867" s="464" t="s">
        <v>861</v>
      </c>
      <c r="C3867" s="443"/>
      <c r="D3867" s="443"/>
      <c r="E3867" s="286" t="s">
        <v>285</v>
      </c>
      <c r="F3867" s="286" t="s">
        <v>285</v>
      </c>
      <c r="G3867" s="286" t="s">
        <v>285</v>
      </c>
      <c r="H3867" s="286">
        <v>82.5</v>
      </c>
      <c r="I3867" s="286">
        <v>72</v>
      </c>
      <c r="J3867" s="286">
        <v>166.5</v>
      </c>
      <c r="K3867" s="286"/>
      <c r="L3867" s="313"/>
      <c r="M3867" s="312">
        <f t="shared" si="83"/>
        <v>321</v>
      </c>
      <c r="N3867" s="443"/>
      <c r="O3867" s="443"/>
      <c r="P3867" s="443"/>
      <c r="Q3867" s="443"/>
      <c r="R3867" s="443"/>
      <c r="S3867" s="441"/>
      <c r="T3867" s="446"/>
      <c r="U3867" s="542"/>
      <c r="V3867" s="468"/>
      <c r="W3867" s="306"/>
    </row>
    <row r="3868" spans="1:23" ht="15.75">
      <c r="A3868" s="459" t="s">
        <v>839</v>
      </c>
      <c r="B3868" s="464" t="s">
        <v>873</v>
      </c>
      <c r="C3868" s="443"/>
      <c r="D3868" s="443"/>
      <c r="E3868" s="286" t="s">
        <v>285</v>
      </c>
      <c r="F3868" s="286" t="s">
        <v>285</v>
      </c>
      <c r="G3868" s="286" t="s">
        <v>285</v>
      </c>
      <c r="H3868" s="286">
        <v>82.499999999994543</v>
      </c>
      <c r="I3868" s="286">
        <v>102.50000000000364</v>
      </c>
      <c r="J3868" s="286">
        <v>125.99999999999636</v>
      </c>
      <c r="K3868" s="286"/>
      <c r="L3868" s="313"/>
      <c r="M3868" s="312">
        <f t="shared" si="83"/>
        <v>310.99999999999454</v>
      </c>
      <c r="N3868" s="443"/>
      <c r="O3868" s="443"/>
      <c r="P3868" s="443"/>
      <c r="Q3868" s="443"/>
      <c r="R3868" s="443"/>
      <c r="S3868" s="446"/>
      <c r="T3868" s="446"/>
      <c r="U3868" s="542"/>
      <c r="V3868" s="468"/>
      <c r="W3868" s="306"/>
    </row>
    <row r="3869" spans="1:23" ht="15">
      <c r="A3869" s="459" t="s">
        <v>840</v>
      </c>
      <c r="B3869" s="464" t="s">
        <v>830</v>
      </c>
      <c r="C3869" s="443"/>
      <c r="D3869" s="443"/>
      <c r="E3869" s="286" t="s">
        <v>285</v>
      </c>
      <c r="F3869" s="286" t="s">
        <v>285</v>
      </c>
      <c r="G3869" s="286" t="s">
        <v>285</v>
      </c>
      <c r="H3869" s="286">
        <v>109.99999999999636</v>
      </c>
      <c r="I3869" s="286">
        <v>66.500000000005457</v>
      </c>
      <c r="J3869" s="286">
        <v>124.00000000000364</v>
      </c>
      <c r="K3869" s="286"/>
      <c r="L3869" s="313"/>
      <c r="M3869" s="312">
        <f t="shared" si="83"/>
        <v>300.50000000000546</v>
      </c>
      <c r="N3869" s="443"/>
      <c r="O3869" s="443"/>
      <c r="P3869" s="443"/>
      <c r="Q3869" s="443"/>
      <c r="R3869" s="443"/>
      <c r="S3869" s="446"/>
      <c r="T3869" s="446"/>
      <c r="U3869" s="317"/>
      <c r="V3869" s="468"/>
      <c r="W3869" s="446"/>
    </row>
    <row r="3870" spans="1:23" ht="15">
      <c r="A3870" s="459" t="s">
        <v>846</v>
      </c>
      <c r="B3870" s="459" t="s">
        <v>817</v>
      </c>
      <c r="C3870" s="443"/>
      <c r="D3870" s="443"/>
      <c r="E3870" s="286" t="s">
        <v>285</v>
      </c>
      <c r="F3870" s="286" t="s">
        <v>285</v>
      </c>
      <c r="G3870" s="286" t="s">
        <v>285</v>
      </c>
      <c r="H3870" s="302">
        <v>197.00000000000182</v>
      </c>
      <c r="I3870" s="286">
        <v>102.5</v>
      </c>
      <c r="J3870" s="286" t="s">
        <v>285</v>
      </c>
      <c r="K3870" s="286"/>
      <c r="L3870" s="313"/>
      <c r="M3870" s="312">
        <f t="shared" si="83"/>
        <v>299.50000000000182</v>
      </c>
      <c r="N3870" s="443"/>
      <c r="O3870" s="443" t="s">
        <v>289</v>
      </c>
      <c r="P3870" s="443"/>
      <c r="Q3870" s="443"/>
      <c r="R3870" s="443"/>
      <c r="S3870" s="446"/>
      <c r="T3870" s="464"/>
      <c r="U3870" s="542"/>
      <c r="V3870" s="468"/>
      <c r="W3870" s="446"/>
    </row>
    <row r="3871" spans="1:23" ht="15">
      <c r="A3871" s="459" t="s">
        <v>854</v>
      </c>
      <c r="B3871" s="459" t="s">
        <v>806</v>
      </c>
      <c r="C3871" s="443"/>
      <c r="D3871" s="443"/>
      <c r="E3871" s="286" t="s">
        <v>285</v>
      </c>
      <c r="F3871" s="286" t="s">
        <v>285</v>
      </c>
      <c r="G3871" s="286" t="s">
        <v>285</v>
      </c>
      <c r="H3871" s="286">
        <v>28.500000000001819</v>
      </c>
      <c r="I3871" s="286">
        <v>126.00000000000546</v>
      </c>
      <c r="J3871" s="286">
        <v>138</v>
      </c>
      <c r="K3871" s="286"/>
      <c r="L3871" s="313"/>
      <c r="M3871" s="312">
        <f t="shared" si="83"/>
        <v>292.50000000000728</v>
      </c>
      <c r="N3871" s="443"/>
      <c r="O3871" s="443"/>
      <c r="P3871" s="443"/>
      <c r="Q3871" s="443"/>
      <c r="R3871" s="443"/>
      <c r="S3871" s="441"/>
      <c r="T3871" s="464"/>
      <c r="U3871" s="541"/>
      <c r="V3871" s="468"/>
      <c r="W3871" s="446"/>
    </row>
    <row r="3872" spans="1:23" ht="15">
      <c r="A3872" s="459" t="s">
        <v>858</v>
      </c>
      <c r="B3872" s="530" t="s">
        <v>2242</v>
      </c>
      <c r="C3872" s="446"/>
      <c r="D3872" s="446"/>
      <c r="E3872" s="286" t="s">
        <v>285</v>
      </c>
      <c r="F3872" s="286" t="s">
        <v>285</v>
      </c>
      <c r="G3872" s="286" t="s">
        <v>285</v>
      </c>
      <c r="H3872" s="286" t="s">
        <v>285</v>
      </c>
      <c r="I3872" s="286" t="s">
        <v>285</v>
      </c>
      <c r="J3872" s="303">
        <v>288.50000000000364</v>
      </c>
      <c r="K3872" s="303"/>
      <c r="L3872" s="313"/>
      <c r="M3872" s="312">
        <f t="shared" si="83"/>
        <v>288.50000000000364</v>
      </c>
      <c r="N3872" s="443"/>
      <c r="O3872" s="443" t="s">
        <v>288</v>
      </c>
      <c r="P3872" s="443"/>
      <c r="Q3872" s="443"/>
      <c r="R3872" s="322" t="s">
        <v>2045</v>
      </c>
      <c r="S3872" s="443"/>
      <c r="T3872" s="446"/>
      <c r="U3872" s="542"/>
      <c r="V3872" s="468"/>
      <c r="W3872" s="446"/>
    </row>
    <row r="3873" spans="1:23" ht="15">
      <c r="A3873" s="459" t="s">
        <v>859</v>
      </c>
      <c r="B3873" s="361" t="s">
        <v>1851</v>
      </c>
      <c r="C3873" s="446"/>
      <c r="D3873" s="446"/>
      <c r="E3873" s="286" t="s">
        <v>285</v>
      </c>
      <c r="F3873" s="286" t="s">
        <v>285</v>
      </c>
      <c r="G3873" s="286" t="s">
        <v>285</v>
      </c>
      <c r="H3873" s="286" t="s">
        <v>285</v>
      </c>
      <c r="I3873" s="286">
        <v>127.49999999999818</v>
      </c>
      <c r="J3873" s="286">
        <v>139.49999999999636</v>
      </c>
      <c r="K3873" s="286"/>
      <c r="L3873" s="313"/>
      <c r="M3873" s="312">
        <f t="shared" si="83"/>
        <v>266.99999999999454</v>
      </c>
      <c r="N3873" s="443"/>
      <c r="O3873" s="443"/>
      <c r="P3873" s="443"/>
      <c r="Q3873" s="443"/>
      <c r="R3873" s="443"/>
      <c r="S3873" s="446"/>
      <c r="T3873" s="464"/>
      <c r="U3873" s="542"/>
      <c r="V3873" s="468"/>
      <c r="W3873" s="446"/>
    </row>
    <row r="3874" spans="1:23" ht="15">
      <c r="A3874" s="459" t="s">
        <v>860</v>
      </c>
      <c r="B3874" s="464" t="s">
        <v>164</v>
      </c>
      <c r="C3874" s="443"/>
      <c r="D3874" s="443"/>
      <c r="E3874" s="286" t="s">
        <v>285</v>
      </c>
      <c r="F3874" s="286" t="s">
        <v>285</v>
      </c>
      <c r="G3874" s="301">
        <v>266.00000000000364</v>
      </c>
      <c r="H3874" s="286" t="s">
        <v>285</v>
      </c>
      <c r="I3874" s="286" t="s">
        <v>285</v>
      </c>
      <c r="J3874" s="286" t="s">
        <v>285</v>
      </c>
      <c r="K3874" s="286"/>
      <c r="L3874" s="313"/>
      <c r="M3874" s="312">
        <f t="shared" si="83"/>
        <v>266.00000000000364</v>
      </c>
      <c r="N3874" s="443"/>
      <c r="O3874" s="443" t="s">
        <v>307</v>
      </c>
      <c r="P3874" s="443"/>
      <c r="Q3874" s="443"/>
      <c r="R3874" s="446"/>
      <c r="S3874" s="540"/>
      <c r="T3874" s="446"/>
      <c r="U3874" s="542"/>
      <c r="V3874" s="468"/>
      <c r="W3874" s="446"/>
    </row>
    <row r="3875" spans="1:23" ht="15">
      <c r="A3875" s="459" t="s">
        <v>866</v>
      </c>
      <c r="B3875" s="361" t="s">
        <v>1853</v>
      </c>
      <c r="C3875" s="446"/>
      <c r="D3875" s="446"/>
      <c r="E3875" s="286" t="s">
        <v>285</v>
      </c>
      <c r="F3875" s="286" t="s">
        <v>285</v>
      </c>
      <c r="G3875" s="286" t="s">
        <v>285</v>
      </c>
      <c r="H3875" s="286" t="s">
        <v>285</v>
      </c>
      <c r="I3875" s="286">
        <v>124.50000000000182</v>
      </c>
      <c r="J3875" s="286">
        <v>139.49999999999636</v>
      </c>
      <c r="K3875" s="286"/>
      <c r="L3875" s="313"/>
      <c r="M3875" s="312">
        <f t="shared" si="83"/>
        <v>263.99999999999818</v>
      </c>
      <c r="N3875" s="443"/>
      <c r="O3875" s="443"/>
      <c r="P3875" s="443"/>
      <c r="Q3875" s="443"/>
      <c r="R3875" s="443"/>
      <c r="S3875" s="446"/>
      <c r="T3875" s="446"/>
      <c r="U3875" s="542"/>
      <c r="V3875" s="468"/>
      <c r="W3875" s="446"/>
    </row>
    <row r="3876" spans="1:23" ht="15">
      <c r="A3876" s="459" t="s">
        <v>867</v>
      </c>
      <c r="B3876" s="464" t="s">
        <v>842</v>
      </c>
      <c r="C3876" s="443"/>
      <c r="D3876" s="443"/>
      <c r="E3876" s="286" t="s">
        <v>285</v>
      </c>
      <c r="F3876" s="286" t="s">
        <v>285</v>
      </c>
      <c r="G3876" s="286" t="s">
        <v>285</v>
      </c>
      <c r="H3876" s="286">
        <v>116.00000000000728</v>
      </c>
      <c r="I3876" s="286">
        <v>144</v>
      </c>
      <c r="J3876" s="286" t="s">
        <v>285</v>
      </c>
      <c r="K3876" s="286"/>
      <c r="L3876" s="313"/>
      <c r="M3876" s="312">
        <f t="shared" si="83"/>
        <v>260.00000000000728</v>
      </c>
      <c r="N3876" s="443"/>
      <c r="O3876" s="443"/>
      <c r="P3876" s="443"/>
      <c r="Q3876" s="443"/>
      <c r="R3876" s="443"/>
      <c r="S3876" s="446"/>
      <c r="T3876" s="446"/>
      <c r="U3876" s="542"/>
      <c r="V3876" s="468"/>
      <c r="W3876" s="446"/>
    </row>
    <row r="3877" spans="1:23" ht="15">
      <c r="A3877" s="459" t="s">
        <v>868</v>
      </c>
      <c r="B3877" s="464" t="s">
        <v>821</v>
      </c>
      <c r="C3877" s="443"/>
      <c r="D3877" s="443"/>
      <c r="E3877" s="286" t="s">
        <v>285</v>
      </c>
      <c r="F3877" s="286" t="s">
        <v>285</v>
      </c>
      <c r="G3877" s="286" t="s">
        <v>285</v>
      </c>
      <c r="H3877" s="286">
        <v>46</v>
      </c>
      <c r="I3877" s="286">
        <v>59.5</v>
      </c>
      <c r="J3877" s="286">
        <v>152.50000000000728</v>
      </c>
      <c r="K3877" s="286"/>
      <c r="L3877" s="313"/>
      <c r="M3877" s="312">
        <f t="shared" si="83"/>
        <v>258.00000000000728</v>
      </c>
      <c r="N3877" s="443"/>
      <c r="O3877" s="443"/>
      <c r="P3877" s="443"/>
      <c r="Q3877" s="443"/>
      <c r="R3877" s="443"/>
      <c r="S3877" s="446"/>
      <c r="T3877" s="464"/>
      <c r="U3877" s="542"/>
      <c r="V3877" s="468"/>
      <c r="W3877" s="446"/>
    </row>
    <row r="3878" spans="1:23" ht="15">
      <c r="A3878" s="459" t="s">
        <v>870</v>
      </c>
      <c r="B3878" s="464" t="s">
        <v>836</v>
      </c>
      <c r="C3878" s="443"/>
      <c r="D3878" s="443"/>
      <c r="E3878" s="286" t="s">
        <v>285</v>
      </c>
      <c r="F3878" s="286" t="s">
        <v>285</v>
      </c>
      <c r="G3878" s="286" t="s">
        <v>285</v>
      </c>
      <c r="H3878" s="286">
        <v>26.5</v>
      </c>
      <c r="I3878" s="286">
        <v>126.99999999999272</v>
      </c>
      <c r="J3878" s="286">
        <v>99</v>
      </c>
      <c r="K3878" s="286"/>
      <c r="L3878" s="313"/>
      <c r="M3878" s="312">
        <f t="shared" si="83"/>
        <v>252.49999999999272</v>
      </c>
      <c r="N3878" s="443"/>
      <c r="O3878" s="443"/>
      <c r="P3878" s="443"/>
      <c r="Q3878" s="443"/>
      <c r="R3878" s="443"/>
      <c r="S3878" s="446"/>
      <c r="T3878" s="464"/>
      <c r="U3878" s="466"/>
      <c r="V3878" s="468"/>
      <c r="W3878" s="446"/>
    </row>
    <row r="3879" spans="1:23" ht="15">
      <c r="A3879" s="459" t="s">
        <v>871</v>
      </c>
      <c r="B3879" s="361" t="s">
        <v>1857</v>
      </c>
      <c r="C3879" s="446"/>
      <c r="D3879" s="446"/>
      <c r="E3879" s="286" t="s">
        <v>285</v>
      </c>
      <c r="F3879" s="286" t="s">
        <v>285</v>
      </c>
      <c r="G3879" s="286" t="s">
        <v>285</v>
      </c>
      <c r="H3879" s="286" t="s">
        <v>285</v>
      </c>
      <c r="I3879" s="286">
        <v>83.999999999998181</v>
      </c>
      <c r="J3879" s="286">
        <v>163</v>
      </c>
      <c r="K3879" s="286"/>
      <c r="L3879" s="313"/>
      <c r="M3879" s="312">
        <f t="shared" si="83"/>
        <v>246.99999999999818</v>
      </c>
      <c r="N3879" s="443"/>
      <c r="O3879" s="443"/>
      <c r="P3879" s="443"/>
      <c r="Q3879" s="443"/>
      <c r="R3879" s="443"/>
      <c r="S3879" s="441"/>
      <c r="T3879" s="446"/>
      <c r="U3879" s="317"/>
      <c r="V3879" s="468"/>
      <c r="W3879" s="446"/>
    </row>
    <row r="3880" spans="1:23" ht="15">
      <c r="A3880" s="459" t="s">
        <v>872</v>
      </c>
      <c r="B3880" s="464" t="s">
        <v>819</v>
      </c>
      <c r="C3880" s="443"/>
      <c r="D3880" s="443"/>
      <c r="E3880" s="286" t="s">
        <v>285</v>
      </c>
      <c r="F3880" s="286" t="s">
        <v>285</v>
      </c>
      <c r="G3880" s="286" t="s">
        <v>285</v>
      </c>
      <c r="H3880" s="286">
        <v>32.5</v>
      </c>
      <c r="I3880" s="286">
        <v>72.499999999996362</v>
      </c>
      <c r="J3880" s="286">
        <v>139.00000000001091</v>
      </c>
      <c r="K3880" s="286"/>
      <c r="L3880" s="313"/>
      <c r="M3880" s="312">
        <f t="shared" si="83"/>
        <v>244.00000000000728</v>
      </c>
      <c r="N3880" s="443"/>
      <c r="O3880" s="443"/>
      <c r="P3880" s="443"/>
      <c r="Q3880" s="443"/>
      <c r="R3880" s="443"/>
      <c r="S3880" s="441"/>
      <c r="T3880" s="446"/>
      <c r="U3880" s="542"/>
      <c r="V3880" s="468"/>
      <c r="W3880" s="446"/>
    </row>
    <row r="3881" spans="1:23" ht="15">
      <c r="A3881" s="459" t="s">
        <v>875</v>
      </c>
      <c r="B3881" s="361" t="s">
        <v>1850</v>
      </c>
      <c r="C3881" s="446"/>
      <c r="D3881" s="446"/>
      <c r="E3881" s="286" t="s">
        <v>285</v>
      </c>
      <c r="F3881" s="286" t="s">
        <v>285</v>
      </c>
      <c r="G3881" s="286" t="s">
        <v>285</v>
      </c>
      <c r="H3881" s="286" t="s">
        <v>285</v>
      </c>
      <c r="I3881" s="286">
        <v>76.499999999996362</v>
      </c>
      <c r="J3881" s="286">
        <v>159</v>
      </c>
      <c r="K3881" s="286"/>
      <c r="L3881" s="313"/>
      <c r="M3881" s="312">
        <f t="shared" si="83"/>
        <v>235.49999999999636</v>
      </c>
      <c r="N3881" s="443"/>
      <c r="O3881" s="443"/>
      <c r="P3881" s="443"/>
      <c r="Q3881" s="443"/>
      <c r="R3881" s="443"/>
      <c r="S3881" s="446"/>
      <c r="T3881" s="446"/>
      <c r="U3881" s="542"/>
      <c r="V3881" s="468"/>
      <c r="W3881" s="446"/>
    </row>
    <row r="3882" spans="1:23" ht="15.75">
      <c r="A3882" s="459" t="s">
        <v>1006</v>
      </c>
      <c r="B3882" s="361" t="s">
        <v>1852</v>
      </c>
      <c r="C3882" s="446"/>
      <c r="D3882" s="446"/>
      <c r="E3882" s="286" t="s">
        <v>285</v>
      </c>
      <c r="F3882" s="286" t="s">
        <v>285</v>
      </c>
      <c r="G3882" s="286" t="s">
        <v>285</v>
      </c>
      <c r="H3882" s="286" t="s">
        <v>285</v>
      </c>
      <c r="I3882" s="286">
        <v>67.499999999998181</v>
      </c>
      <c r="J3882" s="286">
        <v>163.49999999999636</v>
      </c>
      <c r="K3882" s="286"/>
      <c r="L3882" s="313"/>
      <c r="M3882" s="312">
        <f t="shared" si="83"/>
        <v>230.99999999999454</v>
      </c>
      <c r="N3882" s="443"/>
      <c r="O3882" s="443"/>
      <c r="P3882" s="443"/>
      <c r="Q3882" s="443"/>
      <c r="R3882" s="443"/>
      <c r="S3882" s="446"/>
      <c r="T3882" s="446"/>
      <c r="U3882" s="542"/>
      <c r="V3882" s="468"/>
      <c r="W3882" s="306"/>
    </row>
    <row r="3883" spans="1:23" ht="15">
      <c r="A3883" s="459" t="s">
        <v>1007</v>
      </c>
      <c r="B3883" s="343" t="s">
        <v>1859</v>
      </c>
      <c r="C3883" s="446"/>
      <c r="D3883" s="446"/>
      <c r="E3883" s="286" t="s">
        <v>285</v>
      </c>
      <c r="F3883" s="286" t="s">
        <v>285</v>
      </c>
      <c r="G3883" s="286" t="s">
        <v>285</v>
      </c>
      <c r="H3883" s="286" t="s">
        <v>285</v>
      </c>
      <c r="I3883" s="286">
        <v>133.99999999999818</v>
      </c>
      <c r="J3883" s="286">
        <v>90.999999999992724</v>
      </c>
      <c r="K3883" s="286"/>
      <c r="L3883" s="313"/>
      <c r="M3883" s="312">
        <f t="shared" si="83"/>
        <v>224.99999999999091</v>
      </c>
      <c r="N3883" s="443"/>
      <c r="O3883" s="443"/>
      <c r="P3883" s="443"/>
      <c r="Q3883" s="443"/>
      <c r="R3883" s="443"/>
      <c r="S3883" s="446"/>
      <c r="T3883" s="446"/>
      <c r="U3883" s="541"/>
      <c r="V3883" s="468"/>
      <c r="W3883" s="446"/>
    </row>
    <row r="3884" spans="1:23" ht="15">
      <c r="A3884" s="459" t="s">
        <v>1008</v>
      </c>
      <c r="B3884" s="361" t="s">
        <v>1839</v>
      </c>
      <c r="C3884" s="446"/>
      <c r="D3884" s="446"/>
      <c r="E3884" s="286" t="s">
        <v>285</v>
      </c>
      <c r="F3884" s="286" t="s">
        <v>285</v>
      </c>
      <c r="G3884" s="286" t="s">
        <v>285</v>
      </c>
      <c r="H3884" s="286" t="s">
        <v>285</v>
      </c>
      <c r="I3884" s="286">
        <v>92.500000000003638</v>
      </c>
      <c r="J3884" s="286">
        <v>128.5</v>
      </c>
      <c r="K3884" s="286"/>
      <c r="L3884" s="313"/>
      <c r="M3884" s="312">
        <f t="shared" si="83"/>
        <v>221.00000000000364</v>
      </c>
      <c r="N3884" s="443"/>
      <c r="O3884" s="443"/>
      <c r="P3884" s="443"/>
      <c r="Q3884" s="443"/>
      <c r="R3884" s="443"/>
      <c r="S3884" s="441"/>
      <c r="T3884" s="446"/>
      <c r="U3884" s="466"/>
      <c r="V3884" s="468"/>
      <c r="W3884" s="446"/>
    </row>
    <row r="3885" spans="1:23" ht="15">
      <c r="A3885" s="459" t="s">
        <v>1009</v>
      </c>
      <c r="B3885" s="361" t="s">
        <v>1858</v>
      </c>
      <c r="C3885" s="446"/>
      <c r="D3885" s="446"/>
      <c r="E3885" s="286" t="s">
        <v>285</v>
      </c>
      <c r="F3885" s="286" t="s">
        <v>285</v>
      </c>
      <c r="G3885" s="286" t="s">
        <v>285</v>
      </c>
      <c r="H3885" s="286" t="s">
        <v>285</v>
      </c>
      <c r="I3885" s="286">
        <v>102.50000000000182</v>
      </c>
      <c r="J3885" s="286">
        <v>109</v>
      </c>
      <c r="K3885" s="286"/>
      <c r="L3885" s="313"/>
      <c r="M3885" s="312">
        <f t="shared" si="83"/>
        <v>211.50000000000182</v>
      </c>
      <c r="N3885" s="443"/>
      <c r="O3885" s="443"/>
      <c r="P3885" s="443"/>
      <c r="Q3885" s="443"/>
      <c r="R3885" s="443"/>
      <c r="S3885" s="441"/>
      <c r="T3885" s="446"/>
      <c r="U3885" s="317"/>
      <c r="V3885" s="468"/>
      <c r="W3885" s="446"/>
    </row>
    <row r="3886" spans="1:23" ht="15">
      <c r="A3886" s="459" t="s">
        <v>1010</v>
      </c>
      <c r="B3886" s="361" t="s">
        <v>1844</v>
      </c>
      <c r="C3886" s="446"/>
      <c r="D3886" s="446"/>
      <c r="E3886" s="286" t="s">
        <v>285</v>
      </c>
      <c r="F3886" s="286" t="s">
        <v>285</v>
      </c>
      <c r="G3886" s="286" t="s">
        <v>285</v>
      </c>
      <c r="H3886" s="286" t="s">
        <v>285</v>
      </c>
      <c r="I3886" s="286">
        <v>61.000000000003638</v>
      </c>
      <c r="J3886" s="286">
        <v>145.99999999999272</v>
      </c>
      <c r="K3886" s="286"/>
      <c r="L3886" s="313"/>
      <c r="M3886" s="312">
        <f t="shared" ref="M3886:M3909" si="84">SUM(E3886:J3886)</f>
        <v>206.99999999999636</v>
      </c>
      <c r="N3886" s="443"/>
      <c r="O3886" s="443"/>
      <c r="P3886" s="443"/>
      <c r="Q3886" s="443"/>
      <c r="R3886" s="443"/>
      <c r="S3886" s="443"/>
      <c r="T3886" s="446"/>
      <c r="U3886" s="317"/>
      <c r="V3886" s="468"/>
      <c r="W3886" s="446"/>
    </row>
    <row r="3887" spans="1:23" ht="15">
      <c r="A3887" s="459" t="s">
        <v>1011</v>
      </c>
      <c r="B3887" s="530" t="s">
        <v>2239</v>
      </c>
      <c r="C3887" s="446"/>
      <c r="D3887" s="446"/>
      <c r="E3887" s="286" t="s">
        <v>285</v>
      </c>
      <c r="F3887" s="286" t="s">
        <v>285</v>
      </c>
      <c r="G3887" s="286" t="s">
        <v>285</v>
      </c>
      <c r="H3887" s="286" t="s">
        <v>285</v>
      </c>
      <c r="I3887" s="286" t="s">
        <v>285</v>
      </c>
      <c r="J3887" s="323">
        <v>206.49999999999636</v>
      </c>
      <c r="K3887" s="323"/>
      <c r="L3887" s="313"/>
      <c r="M3887" s="312">
        <f t="shared" si="84"/>
        <v>206.49999999999636</v>
      </c>
      <c r="N3887" s="443"/>
      <c r="O3887" s="443" t="s">
        <v>291</v>
      </c>
      <c r="P3887" s="443"/>
      <c r="Q3887" s="443"/>
      <c r="R3887" s="443"/>
      <c r="S3887" s="540"/>
      <c r="T3887" s="464"/>
      <c r="U3887" s="541"/>
      <c r="V3887" s="468"/>
      <c r="W3887" s="446"/>
    </row>
    <row r="3888" spans="1:23" ht="15">
      <c r="A3888" s="459" t="s">
        <v>1012</v>
      </c>
      <c r="B3888" s="361" t="s">
        <v>1856</v>
      </c>
      <c r="C3888" s="446"/>
      <c r="D3888" s="446"/>
      <c r="E3888" s="286" t="s">
        <v>285</v>
      </c>
      <c r="F3888" s="286" t="s">
        <v>285</v>
      </c>
      <c r="G3888" s="286" t="s">
        <v>285</v>
      </c>
      <c r="H3888" s="286" t="s">
        <v>285</v>
      </c>
      <c r="I3888" s="286">
        <v>84.500000000003638</v>
      </c>
      <c r="J3888" s="286">
        <v>109.99999999999272</v>
      </c>
      <c r="K3888" s="286"/>
      <c r="L3888" s="313"/>
      <c r="M3888" s="312">
        <f t="shared" si="84"/>
        <v>194.49999999999636</v>
      </c>
      <c r="N3888" s="443"/>
      <c r="O3888" s="443"/>
      <c r="P3888" s="443"/>
      <c r="Q3888" s="443"/>
      <c r="R3888" s="443"/>
      <c r="S3888" s="441"/>
      <c r="T3888" s="446"/>
      <c r="U3888" s="317"/>
      <c r="V3888" s="468"/>
      <c r="W3888" s="446"/>
    </row>
    <row r="3889" spans="1:23" ht="15">
      <c r="A3889" s="459" t="s">
        <v>1013</v>
      </c>
      <c r="B3889" s="361" t="s">
        <v>1854</v>
      </c>
      <c r="C3889" s="446"/>
      <c r="D3889" s="446"/>
      <c r="E3889" s="286" t="s">
        <v>285</v>
      </c>
      <c r="F3889" s="286" t="s">
        <v>285</v>
      </c>
      <c r="G3889" s="286" t="s">
        <v>285</v>
      </c>
      <c r="H3889" s="286" t="s">
        <v>285</v>
      </c>
      <c r="I3889" s="286">
        <v>95.000000000003638</v>
      </c>
      <c r="J3889" s="286">
        <v>97.999999999989086</v>
      </c>
      <c r="K3889" s="286"/>
      <c r="L3889" s="313"/>
      <c r="M3889" s="312">
        <f t="shared" si="84"/>
        <v>192.99999999999272</v>
      </c>
      <c r="N3889" s="443"/>
      <c r="O3889" s="443"/>
      <c r="P3889" s="443"/>
      <c r="Q3889" s="443"/>
      <c r="R3889" s="443"/>
      <c r="S3889" s="443"/>
      <c r="T3889" s="446"/>
      <c r="U3889" s="542"/>
      <c r="V3889" s="468"/>
      <c r="W3889" s="446"/>
    </row>
    <row r="3890" spans="1:23" ht="15">
      <c r="A3890" s="459" t="s">
        <v>1014</v>
      </c>
      <c r="B3890" s="361" t="s">
        <v>1849</v>
      </c>
      <c r="C3890" s="446"/>
      <c r="D3890" s="446"/>
      <c r="E3890" s="286" t="s">
        <v>285</v>
      </c>
      <c r="F3890" s="286" t="s">
        <v>285</v>
      </c>
      <c r="G3890" s="286" t="s">
        <v>285</v>
      </c>
      <c r="H3890" s="286" t="s">
        <v>285</v>
      </c>
      <c r="I3890" s="286">
        <v>126.49999999999818</v>
      </c>
      <c r="J3890" s="286">
        <v>59.500000000003638</v>
      </c>
      <c r="K3890" s="286"/>
      <c r="L3890" s="313"/>
      <c r="M3890" s="312">
        <f t="shared" si="84"/>
        <v>186.00000000000182</v>
      </c>
      <c r="N3890" s="443"/>
      <c r="O3890" s="443"/>
      <c r="P3890" s="443"/>
      <c r="Q3890" s="443"/>
      <c r="R3890" s="443"/>
      <c r="S3890" s="540"/>
      <c r="T3890" s="446"/>
      <c r="U3890" s="542"/>
      <c r="V3890" s="468"/>
      <c r="W3890" s="446"/>
    </row>
    <row r="3891" spans="1:23" ht="15">
      <c r="A3891" s="459" t="s">
        <v>1015</v>
      </c>
      <c r="B3891" s="530" t="s">
        <v>2244</v>
      </c>
      <c r="C3891" s="446"/>
      <c r="D3891" s="446"/>
      <c r="E3891" s="286" t="s">
        <v>285</v>
      </c>
      <c r="F3891" s="286" t="s">
        <v>285</v>
      </c>
      <c r="G3891" s="286" t="s">
        <v>285</v>
      </c>
      <c r="H3891" s="286" t="s">
        <v>285</v>
      </c>
      <c r="I3891" s="286" t="s">
        <v>285</v>
      </c>
      <c r="J3891" s="323">
        <v>184</v>
      </c>
      <c r="K3891" s="323"/>
      <c r="L3891" s="313"/>
      <c r="M3891" s="312">
        <f t="shared" si="84"/>
        <v>184</v>
      </c>
      <c r="N3891" s="443"/>
      <c r="O3891" s="443" t="s">
        <v>300</v>
      </c>
      <c r="P3891" s="443"/>
      <c r="Q3891" s="443"/>
      <c r="R3891" s="443"/>
      <c r="S3891" s="446"/>
      <c r="T3891" s="464"/>
      <c r="U3891" s="317"/>
      <c r="V3891" s="468"/>
      <c r="W3891" s="446"/>
    </row>
    <row r="3892" spans="1:23" ht="15">
      <c r="A3892" s="459" t="s">
        <v>1016</v>
      </c>
      <c r="B3892" s="464" t="s">
        <v>179</v>
      </c>
      <c r="C3892" s="443"/>
      <c r="D3892" s="443"/>
      <c r="E3892" s="323">
        <v>178.25</v>
      </c>
      <c r="F3892" s="286" t="s">
        <v>285</v>
      </c>
      <c r="G3892" s="286" t="s">
        <v>285</v>
      </c>
      <c r="H3892" s="286" t="s">
        <v>285</v>
      </c>
      <c r="I3892" s="286" t="s">
        <v>285</v>
      </c>
      <c r="J3892" s="286" t="s">
        <v>285</v>
      </c>
      <c r="K3892" s="286"/>
      <c r="L3892" s="313"/>
      <c r="M3892" s="312">
        <f t="shared" si="84"/>
        <v>178.25</v>
      </c>
      <c r="N3892" s="443"/>
      <c r="O3892" s="443" t="s">
        <v>299</v>
      </c>
      <c r="P3892" s="443"/>
      <c r="Q3892" s="443"/>
      <c r="R3892" s="446"/>
      <c r="S3892" s="446"/>
      <c r="T3892" s="446"/>
      <c r="U3892" s="317"/>
      <c r="V3892" s="468"/>
      <c r="W3892" s="446"/>
    </row>
    <row r="3893" spans="1:23" ht="15">
      <c r="A3893" s="459" t="s">
        <v>1017</v>
      </c>
      <c r="B3893" s="361" t="s">
        <v>1841</v>
      </c>
      <c r="C3893" s="446"/>
      <c r="D3893" s="446"/>
      <c r="E3893" s="286" t="s">
        <v>285</v>
      </c>
      <c r="F3893" s="286" t="s">
        <v>285</v>
      </c>
      <c r="G3893" s="286" t="s">
        <v>285</v>
      </c>
      <c r="H3893" s="286" t="s">
        <v>285</v>
      </c>
      <c r="I3893" s="286">
        <v>68.999999999996362</v>
      </c>
      <c r="J3893" s="286">
        <v>103.00000000000182</v>
      </c>
      <c r="K3893" s="286"/>
      <c r="L3893" s="313"/>
      <c r="M3893" s="312">
        <f t="shared" si="84"/>
        <v>171.99999999999818</v>
      </c>
      <c r="N3893" s="443"/>
      <c r="O3893" s="443"/>
      <c r="P3893" s="443"/>
      <c r="Q3893" s="443"/>
      <c r="R3893" s="443"/>
      <c r="S3893" s="441"/>
      <c r="T3893" s="446"/>
      <c r="U3893" s="542"/>
      <c r="V3893" s="468"/>
      <c r="W3893" s="446"/>
    </row>
    <row r="3894" spans="1:23" ht="15">
      <c r="A3894" s="459" t="s">
        <v>1018</v>
      </c>
      <c r="B3894" s="530" t="s">
        <v>2256</v>
      </c>
      <c r="C3894" s="446"/>
      <c r="D3894" s="446"/>
      <c r="E3894" s="286" t="s">
        <v>285</v>
      </c>
      <c r="F3894" s="286" t="s">
        <v>285</v>
      </c>
      <c r="G3894" s="286" t="s">
        <v>285</v>
      </c>
      <c r="H3894" s="286" t="s">
        <v>285</v>
      </c>
      <c r="I3894" s="286" t="s">
        <v>285</v>
      </c>
      <c r="J3894" s="286">
        <v>163.49999999999272</v>
      </c>
      <c r="K3894" s="286"/>
      <c r="L3894" s="313"/>
      <c r="M3894" s="312">
        <f t="shared" si="84"/>
        <v>163.49999999999272</v>
      </c>
      <c r="N3894" s="443"/>
      <c r="O3894" s="443"/>
      <c r="P3894" s="443"/>
      <c r="Q3894" s="443"/>
      <c r="R3894" s="443"/>
      <c r="S3894" s="443"/>
      <c r="T3894" s="443"/>
      <c r="U3894" s="443"/>
      <c r="V3894" s="443"/>
      <c r="W3894" s="443"/>
    </row>
    <row r="3895" spans="1:23" ht="15">
      <c r="A3895" s="459" t="s">
        <v>1019</v>
      </c>
      <c r="B3895" s="530" t="s">
        <v>2246</v>
      </c>
      <c r="C3895" s="446"/>
      <c r="D3895" s="446"/>
      <c r="E3895" s="286" t="s">
        <v>285</v>
      </c>
      <c r="F3895" s="286" t="s">
        <v>285</v>
      </c>
      <c r="G3895" s="286" t="s">
        <v>285</v>
      </c>
      <c r="H3895" s="286" t="s">
        <v>285</v>
      </c>
      <c r="I3895" s="286" t="s">
        <v>285</v>
      </c>
      <c r="J3895" s="286">
        <v>160.50000000000364</v>
      </c>
      <c r="K3895" s="286"/>
      <c r="L3895" s="313"/>
      <c r="M3895" s="312">
        <f t="shared" si="84"/>
        <v>160.50000000000364</v>
      </c>
      <c r="N3895" s="443"/>
      <c r="O3895" s="443"/>
      <c r="P3895" s="443"/>
      <c r="Q3895" s="443"/>
      <c r="R3895" s="443"/>
      <c r="S3895" s="443"/>
      <c r="T3895" s="443"/>
      <c r="U3895" s="443"/>
      <c r="V3895" s="443"/>
      <c r="W3895" s="443"/>
    </row>
    <row r="3896" spans="1:23" ht="15">
      <c r="A3896" s="459" t="s">
        <v>1020</v>
      </c>
      <c r="B3896" s="530" t="s">
        <v>2241</v>
      </c>
      <c r="C3896" s="446"/>
      <c r="D3896" s="446"/>
      <c r="E3896" s="286" t="s">
        <v>285</v>
      </c>
      <c r="F3896" s="286" t="s">
        <v>285</v>
      </c>
      <c r="G3896" s="286" t="s">
        <v>285</v>
      </c>
      <c r="H3896" s="286" t="s">
        <v>285</v>
      </c>
      <c r="I3896" s="286" t="s">
        <v>285</v>
      </c>
      <c r="J3896" s="286">
        <v>158.00000000000364</v>
      </c>
      <c r="K3896" s="286"/>
      <c r="L3896" s="313"/>
      <c r="M3896" s="312">
        <f t="shared" si="84"/>
        <v>158.00000000000364</v>
      </c>
      <c r="N3896" s="443"/>
      <c r="O3896" s="443"/>
      <c r="P3896" s="443"/>
      <c r="Q3896" s="443"/>
      <c r="R3896" s="443"/>
      <c r="S3896" s="443"/>
      <c r="T3896" s="443"/>
      <c r="U3896" s="443"/>
      <c r="V3896" s="443"/>
      <c r="W3896" s="443"/>
    </row>
    <row r="3897" spans="1:23" ht="15">
      <c r="A3897" s="459" t="s">
        <v>1021</v>
      </c>
      <c r="B3897" s="343" t="s">
        <v>1837</v>
      </c>
      <c r="C3897" s="446"/>
      <c r="D3897" s="446"/>
      <c r="E3897" s="286" t="s">
        <v>285</v>
      </c>
      <c r="F3897" s="286" t="s">
        <v>285</v>
      </c>
      <c r="G3897" s="286" t="s">
        <v>285</v>
      </c>
      <c r="H3897" s="286" t="s">
        <v>285</v>
      </c>
      <c r="I3897" s="323">
        <v>154.99999999999454</v>
      </c>
      <c r="J3897" s="286" t="s">
        <v>285</v>
      </c>
      <c r="K3897" s="286"/>
      <c r="L3897" s="313"/>
      <c r="M3897" s="312">
        <f t="shared" si="84"/>
        <v>154.99999999999454</v>
      </c>
      <c r="N3897" s="443"/>
      <c r="O3897" s="443" t="s">
        <v>294</v>
      </c>
      <c r="P3897" s="443"/>
      <c r="Q3897" s="443"/>
      <c r="R3897" s="443"/>
      <c r="S3897" s="443"/>
      <c r="T3897" s="443"/>
      <c r="U3897" s="443"/>
      <c r="V3897" s="443"/>
      <c r="W3897" s="443"/>
    </row>
    <row r="3898" spans="1:23" ht="15">
      <c r="A3898" s="459" t="s">
        <v>1022</v>
      </c>
      <c r="B3898" s="361" t="s">
        <v>1848</v>
      </c>
      <c r="C3898" s="446"/>
      <c r="D3898" s="446"/>
      <c r="E3898" s="286" t="s">
        <v>285</v>
      </c>
      <c r="F3898" s="286" t="s">
        <v>285</v>
      </c>
      <c r="G3898" s="286" t="s">
        <v>285</v>
      </c>
      <c r="H3898" s="286" t="s">
        <v>285</v>
      </c>
      <c r="I3898" s="323">
        <v>152.24999999999818</v>
      </c>
      <c r="J3898" s="286" t="s">
        <v>285</v>
      </c>
      <c r="K3898" s="286"/>
      <c r="L3898" s="313"/>
      <c r="M3898" s="312">
        <f t="shared" si="84"/>
        <v>152.24999999999818</v>
      </c>
      <c r="N3898" s="443"/>
      <c r="O3898" s="443" t="s">
        <v>300</v>
      </c>
      <c r="P3898" s="443"/>
      <c r="Q3898" s="443"/>
      <c r="R3898" s="443"/>
      <c r="S3898" s="443"/>
      <c r="T3898" s="443"/>
      <c r="U3898" s="443"/>
      <c r="V3898" s="443"/>
      <c r="W3898" s="443"/>
    </row>
    <row r="3899" spans="1:23" ht="15">
      <c r="A3899" s="459" t="s">
        <v>1023</v>
      </c>
      <c r="B3899" s="530" t="s">
        <v>2245</v>
      </c>
      <c r="C3899" s="446"/>
      <c r="D3899" s="446"/>
      <c r="E3899" s="286" t="s">
        <v>285</v>
      </c>
      <c r="F3899" s="286" t="s">
        <v>285</v>
      </c>
      <c r="G3899" s="286" t="s">
        <v>285</v>
      </c>
      <c r="H3899" s="286" t="s">
        <v>285</v>
      </c>
      <c r="I3899" s="286" t="s">
        <v>285</v>
      </c>
      <c r="J3899" s="286">
        <v>150.99999999999636</v>
      </c>
      <c r="K3899" s="286"/>
      <c r="L3899" s="313"/>
      <c r="M3899" s="312">
        <f t="shared" si="84"/>
        <v>150.99999999999636</v>
      </c>
      <c r="N3899" s="443"/>
      <c r="O3899" s="443"/>
      <c r="P3899" s="443"/>
      <c r="Q3899" s="443"/>
      <c r="R3899" s="443"/>
      <c r="S3899" s="443"/>
      <c r="T3899" s="443"/>
      <c r="U3899" s="443"/>
      <c r="V3899" s="443"/>
      <c r="W3899" s="443"/>
    </row>
    <row r="3900" spans="1:23" ht="15">
      <c r="A3900" s="459" t="s">
        <v>1024</v>
      </c>
      <c r="B3900" s="361" t="s">
        <v>1842</v>
      </c>
      <c r="C3900" s="446"/>
      <c r="D3900" s="446"/>
      <c r="E3900" s="286" t="s">
        <v>285</v>
      </c>
      <c r="F3900" s="286" t="s">
        <v>285</v>
      </c>
      <c r="G3900" s="286" t="s">
        <v>285</v>
      </c>
      <c r="H3900" s="286" t="s">
        <v>285</v>
      </c>
      <c r="I3900" s="286">
        <v>112.99999999999818</v>
      </c>
      <c r="J3900" s="286">
        <v>37.000000000003638</v>
      </c>
      <c r="K3900" s="286"/>
      <c r="L3900" s="313"/>
      <c r="M3900" s="312">
        <f t="shared" si="84"/>
        <v>150.00000000000182</v>
      </c>
      <c r="N3900" s="443"/>
      <c r="O3900" s="443"/>
      <c r="P3900" s="443"/>
      <c r="Q3900" s="443"/>
      <c r="R3900" s="443"/>
      <c r="S3900" s="443"/>
      <c r="T3900" s="443"/>
      <c r="U3900" s="443"/>
      <c r="V3900" s="443"/>
      <c r="W3900" s="443"/>
    </row>
    <row r="3901" spans="1:23" ht="15">
      <c r="A3901" s="459" t="s">
        <v>1025</v>
      </c>
      <c r="B3901" s="530" t="s">
        <v>2243</v>
      </c>
      <c r="C3901" s="446"/>
      <c r="D3901" s="446"/>
      <c r="E3901" s="286" t="s">
        <v>285</v>
      </c>
      <c r="F3901" s="286" t="s">
        <v>285</v>
      </c>
      <c r="G3901" s="286" t="s">
        <v>285</v>
      </c>
      <c r="H3901" s="286" t="s">
        <v>285</v>
      </c>
      <c r="I3901" s="286" t="s">
        <v>285</v>
      </c>
      <c r="J3901" s="286">
        <v>148</v>
      </c>
      <c r="K3901" s="286"/>
      <c r="L3901" s="313"/>
      <c r="M3901" s="312">
        <f t="shared" si="84"/>
        <v>148</v>
      </c>
      <c r="N3901" s="443"/>
      <c r="O3901" s="443"/>
      <c r="P3901" s="443"/>
      <c r="Q3901" s="443"/>
      <c r="R3901" s="443"/>
      <c r="S3901" s="443"/>
      <c r="T3901" s="443"/>
      <c r="U3901" s="443"/>
      <c r="V3901" s="443"/>
      <c r="W3901" s="443"/>
    </row>
    <row r="3902" spans="1:23" ht="15">
      <c r="A3902" s="459" t="s">
        <v>1026</v>
      </c>
      <c r="B3902" s="361" t="s">
        <v>1845</v>
      </c>
      <c r="C3902" s="446"/>
      <c r="D3902" s="446"/>
      <c r="E3902" s="286" t="s">
        <v>285</v>
      </c>
      <c r="F3902" s="286" t="s">
        <v>285</v>
      </c>
      <c r="G3902" s="286" t="s">
        <v>285</v>
      </c>
      <c r="H3902" s="286" t="s">
        <v>285</v>
      </c>
      <c r="I3902" s="286">
        <v>141.50000000000364</v>
      </c>
      <c r="J3902" s="286" t="s">
        <v>285</v>
      </c>
      <c r="K3902" s="286"/>
      <c r="L3902" s="313"/>
      <c r="M3902" s="312">
        <f t="shared" si="84"/>
        <v>141.50000000000364</v>
      </c>
      <c r="N3902" s="443"/>
      <c r="O3902" s="443"/>
      <c r="P3902" s="443"/>
      <c r="Q3902" s="443"/>
      <c r="R3902" s="443"/>
      <c r="S3902" s="443"/>
      <c r="T3902" s="443"/>
      <c r="U3902" s="443"/>
      <c r="V3902" s="443"/>
      <c r="W3902" s="443"/>
    </row>
    <row r="3903" spans="1:23" ht="15">
      <c r="A3903" s="459" t="s">
        <v>1027</v>
      </c>
      <c r="B3903" s="361" t="s">
        <v>1873</v>
      </c>
      <c r="C3903" s="446"/>
      <c r="D3903" s="446"/>
      <c r="E3903" s="286" t="s">
        <v>285</v>
      </c>
      <c r="F3903" s="286" t="s">
        <v>285</v>
      </c>
      <c r="G3903" s="286" t="s">
        <v>285</v>
      </c>
      <c r="H3903" s="286" t="s">
        <v>285</v>
      </c>
      <c r="I3903" s="286">
        <v>124.00000000000182</v>
      </c>
      <c r="J3903" s="286" t="s">
        <v>285</v>
      </c>
      <c r="K3903" s="286"/>
      <c r="L3903" s="313"/>
      <c r="M3903" s="312">
        <f t="shared" si="84"/>
        <v>124.00000000000182</v>
      </c>
      <c r="N3903" s="443"/>
      <c r="O3903" s="443"/>
      <c r="P3903" s="443"/>
      <c r="Q3903" s="443"/>
      <c r="R3903" s="443"/>
      <c r="S3903" s="443"/>
      <c r="T3903" s="443"/>
      <c r="U3903" s="443"/>
      <c r="V3903" s="443"/>
      <c r="W3903" s="443"/>
    </row>
    <row r="3904" spans="1:23" ht="15">
      <c r="A3904" s="459" t="s">
        <v>1028</v>
      </c>
      <c r="B3904" s="464" t="s">
        <v>847</v>
      </c>
      <c r="C3904" s="443"/>
      <c r="D3904" s="443"/>
      <c r="E3904" s="286" t="s">
        <v>285</v>
      </c>
      <c r="F3904" s="286" t="s">
        <v>285</v>
      </c>
      <c r="G3904" s="286" t="s">
        <v>285</v>
      </c>
      <c r="H3904" s="286">
        <v>119.99999999999636</v>
      </c>
      <c r="I3904" s="286" t="s">
        <v>285</v>
      </c>
      <c r="J3904" s="286" t="s">
        <v>285</v>
      </c>
      <c r="K3904" s="286"/>
      <c r="L3904" s="313"/>
      <c r="M3904" s="312">
        <f t="shared" si="84"/>
        <v>119.99999999999636</v>
      </c>
      <c r="N3904" s="443"/>
      <c r="O3904" s="443"/>
      <c r="P3904" s="443"/>
      <c r="Q3904" s="443"/>
      <c r="R3904" s="443"/>
      <c r="S3904" s="443"/>
      <c r="T3904" s="443"/>
      <c r="U3904" s="443"/>
      <c r="V3904" s="443"/>
      <c r="W3904" s="443"/>
    </row>
    <row r="3905" spans="1:23" ht="15">
      <c r="A3905" s="459" t="s">
        <v>1029</v>
      </c>
      <c r="B3905" s="464" t="s">
        <v>857</v>
      </c>
      <c r="C3905" s="443"/>
      <c r="D3905" s="443"/>
      <c r="E3905" s="286" t="s">
        <v>285</v>
      </c>
      <c r="F3905" s="286" t="s">
        <v>285</v>
      </c>
      <c r="G3905" s="286" t="s">
        <v>285</v>
      </c>
      <c r="H3905" s="286">
        <v>119.49999999999818</v>
      </c>
      <c r="I3905" s="286" t="s">
        <v>285</v>
      </c>
      <c r="J3905" s="286" t="s">
        <v>285</v>
      </c>
      <c r="K3905" s="286"/>
      <c r="L3905" s="313"/>
      <c r="M3905" s="312">
        <f t="shared" si="84"/>
        <v>119.49999999999818</v>
      </c>
      <c r="N3905" s="443"/>
      <c r="O3905" s="443"/>
      <c r="P3905" s="443"/>
      <c r="Q3905" s="443"/>
      <c r="R3905" s="443"/>
      <c r="S3905" s="443"/>
      <c r="T3905" s="443"/>
      <c r="U3905" s="443"/>
      <c r="V3905" s="443"/>
      <c r="W3905" s="443"/>
    </row>
    <row r="3906" spans="1:23" ht="15">
      <c r="A3906" s="459" t="s">
        <v>1030</v>
      </c>
      <c r="B3906" s="530" t="s">
        <v>2238</v>
      </c>
      <c r="C3906" s="446"/>
      <c r="D3906" s="446"/>
      <c r="E3906" s="286" t="s">
        <v>285</v>
      </c>
      <c r="F3906" s="286" t="s">
        <v>285</v>
      </c>
      <c r="G3906" s="286" t="s">
        <v>285</v>
      </c>
      <c r="H3906" s="286" t="s">
        <v>285</v>
      </c>
      <c r="I3906" s="286" t="s">
        <v>285</v>
      </c>
      <c r="J3906" s="286">
        <v>114.99999999999636</v>
      </c>
      <c r="K3906" s="286"/>
      <c r="L3906" s="313"/>
      <c r="M3906" s="312">
        <f t="shared" si="84"/>
        <v>114.99999999999636</v>
      </c>
      <c r="N3906" s="443"/>
      <c r="O3906" s="443"/>
      <c r="P3906" s="443"/>
      <c r="Q3906" s="443"/>
      <c r="R3906" s="443"/>
      <c r="S3906" s="443"/>
      <c r="T3906" s="443"/>
      <c r="U3906" s="443"/>
      <c r="V3906" s="443"/>
      <c r="W3906" s="443"/>
    </row>
    <row r="3907" spans="1:23" ht="15">
      <c r="A3907" s="459" t="s">
        <v>1031</v>
      </c>
      <c r="B3907" s="530" t="s">
        <v>2237</v>
      </c>
      <c r="C3907" s="446"/>
      <c r="D3907" s="446"/>
      <c r="E3907" s="286" t="s">
        <v>285</v>
      </c>
      <c r="F3907" s="286" t="s">
        <v>285</v>
      </c>
      <c r="G3907" s="286" t="s">
        <v>285</v>
      </c>
      <c r="H3907" s="286" t="s">
        <v>285</v>
      </c>
      <c r="I3907" s="286" t="s">
        <v>285</v>
      </c>
      <c r="J3907" s="286">
        <v>98.5</v>
      </c>
      <c r="K3907" s="286"/>
      <c r="L3907" s="313"/>
      <c r="M3907" s="312">
        <f t="shared" si="84"/>
        <v>98.5</v>
      </c>
      <c r="N3907" s="443"/>
      <c r="O3907" s="443"/>
      <c r="P3907" s="443"/>
      <c r="Q3907" s="443"/>
      <c r="R3907" s="443"/>
      <c r="S3907" s="443"/>
      <c r="T3907" s="443"/>
      <c r="U3907" s="443"/>
      <c r="V3907" s="443"/>
      <c r="W3907" s="443"/>
    </row>
    <row r="3908" spans="1:23" ht="15">
      <c r="A3908" s="459" t="s">
        <v>1032</v>
      </c>
      <c r="B3908" s="361" t="s">
        <v>1855</v>
      </c>
      <c r="C3908" s="446"/>
      <c r="D3908" s="446"/>
      <c r="E3908" s="286" t="s">
        <v>285</v>
      </c>
      <c r="F3908" s="286" t="s">
        <v>285</v>
      </c>
      <c r="G3908" s="286" t="s">
        <v>285</v>
      </c>
      <c r="H3908" s="286" t="s">
        <v>285</v>
      </c>
      <c r="I3908" s="286">
        <v>92.999999999998181</v>
      </c>
      <c r="J3908" s="286" t="s">
        <v>285</v>
      </c>
      <c r="K3908" s="286"/>
      <c r="L3908" s="313"/>
      <c r="M3908" s="312">
        <f t="shared" si="84"/>
        <v>92.999999999998181</v>
      </c>
      <c r="N3908" s="443"/>
      <c r="O3908" s="443"/>
      <c r="P3908" s="443"/>
      <c r="Q3908" s="443"/>
      <c r="R3908" s="443"/>
      <c r="S3908" s="443"/>
      <c r="T3908" s="443"/>
      <c r="U3908" s="443"/>
      <c r="V3908" s="443"/>
      <c r="W3908" s="443"/>
    </row>
    <row r="3909" spans="1:23" ht="15">
      <c r="A3909" s="459" t="s">
        <v>1033</v>
      </c>
      <c r="B3909" s="361" t="s">
        <v>1847</v>
      </c>
      <c r="C3909" s="446"/>
      <c r="D3909" s="446"/>
      <c r="E3909" s="286" t="s">
        <v>285</v>
      </c>
      <c r="F3909" s="286" t="s">
        <v>285</v>
      </c>
      <c r="G3909" s="286" t="s">
        <v>285</v>
      </c>
      <c r="H3909" s="286" t="s">
        <v>285</v>
      </c>
      <c r="I3909" s="286">
        <v>65.500000000003638</v>
      </c>
      <c r="J3909" s="286" t="s">
        <v>285</v>
      </c>
      <c r="K3909" s="286"/>
      <c r="L3909" s="313"/>
      <c r="M3909" s="312">
        <f t="shared" si="84"/>
        <v>65.500000000003638</v>
      </c>
      <c r="N3909" s="443"/>
      <c r="O3909" s="443"/>
      <c r="P3909" s="443"/>
      <c r="Q3909" s="443"/>
      <c r="R3909" s="443"/>
      <c r="S3909" s="443"/>
      <c r="T3909" s="443"/>
      <c r="U3909" s="443"/>
      <c r="V3909" s="443"/>
      <c r="W3909" s="443"/>
    </row>
    <row r="3910" spans="1:23" ht="15">
      <c r="A3910" s="459"/>
      <c r="B3910" s="464"/>
      <c r="C3910" s="443"/>
      <c r="D3910" s="443"/>
      <c r="E3910" s="286"/>
      <c r="F3910" s="286"/>
      <c r="G3910" s="286"/>
      <c r="H3910" s="286"/>
      <c r="I3910" s="443"/>
      <c r="J3910" s="443"/>
      <c r="K3910" s="443"/>
      <c r="L3910" s="313"/>
      <c r="M3910" s="312"/>
      <c r="N3910" s="443"/>
      <c r="O3910" s="443"/>
      <c r="P3910" s="443"/>
      <c r="Q3910" s="443"/>
      <c r="R3910" s="443"/>
      <c r="S3910" s="443"/>
      <c r="T3910" s="443"/>
      <c r="U3910" s="443"/>
      <c r="V3910" s="443"/>
      <c r="W3910" s="443"/>
    </row>
    <row r="3911" spans="1:23" ht="15">
      <c r="A3911" s="459"/>
      <c r="B3911" s="464"/>
      <c r="C3911" s="443"/>
      <c r="D3911" s="443"/>
      <c r="E3911" s="286"/>
      <c r="F3911" s="443"/>
      <c r="G3911" s="443"/>
      <c r="H3911" s="443"/>
      <c r="I3911" s="443"/>
      <c r="J3911" s="443"/>
      <c r="K3911" s="443"/>
      <c r="L3911" s="313"/>
      <c r="M3911" s="313"/>
      <c r="N3911" s="443"/>
      <c r="O3911" s="443"/>
      <c r="P3911" s="443"/>
      <c r="Q3911" s="443"/>
      <c r="R3911" s="443"/>
      <c r="S3911" s="443"/>
      <c r="T3911" s="443"/>
      <c r="U3911" s="443"/>
      <c r="V3911" s="443"/>
      <c r="W3911" s="443"/>
    </row>
    <row r="3912" spans="1:23" ht="15">
      <c r="A3912" s="459"/>
      <c r="B3912" s="464"/>
      <c r="C3912" s="443"/>
      <c r="D3912" s="443"/>
      <c r="E3912" s="286"/>
      <c r="F3912" s="443"/>
      <c r="G3912" s="443"/>
      <c r="H3912" s="443"/>
      <c r="I3912" s="443"/>
      <c r="J3912" s="443"/>
      <c r="K3912" s="443"/>
      <c r="L3912" s="313"/>
      <c r="M3912" s="313"/>
      <c r="N3912" s="443"/>
      <c r="O3912" s="443"/>
      <c r="P3912" s="443"/>
      <c r="Q3912" s="443"/>
      <c r="R3912" s="443"/>
      <c r="S3912" s="443"/>
      <c r="T3912" s="443"/>
      <c r="U3912" s="443"/>
      <c r="V3912" s="443"/>
      <c r="W3912" s="443"/>
    </row>
    <row r="3913" spans="1:23" ht="25.5">
      <c r="A3913" s="30" t="s">
        <v>358</v>
      </c>
      <c r="B3913" s="443"/>
      <c r="C3913" s="443"/>
      <c r="D3913" s="443"/>
      <c r="E3913" s="443"/>
      <c r="F3913" s="443"/>
      <c r="G3913" s="443"/>
      <c r="H3913" s="443"/>
      <c r="I3913" s="443"/>
      <c r="J3913" s="443"/>
      <c r="K3913" s="443"/>
      <c r="L3913" s="313"/>
      <c r="M3913" s="313"/>
      <c r="N3913" s="443"/>
      <c r="O3913" s="443"/>
      <c r="P3913" s="443"/>
      <c r="Q3913" s="443"/>
      <c r="R3913" s="443"/>
      <c r="S3913" s="443"/>
      <c r="T3913" s="443"/>
      <c r="U3913" s="443"/>
      <c r="V3913" s="443"/>
      <c r="W3913" s="443"/>
    </row>
    <row r="3914" spans="1:23">
      <c r="A3914" s="443"/>
      <c r="B3914" s="443"/>
      <c r="C3914" s="443"/>
      <c r="D3914" s="443"/>
      <c r="E3914" s="443"/>
      <c r="F3914" s="443"/>
      <c r="G3914" s="443"/>
      <c r="H3914" s="443"/>
      <c r="I3914" s="443"/>
      <c r="J3914" s="443"/>
      <c r="K3914" s="443"/>
      <c r="L3914" s="313"/>
      <c r="M3914" s="313"/>
      <c r="N3914" s="443"/>
      <c r="O3914" s="443"/>
      <c r="P3914" s="443"/>
      <c r="Q3914" s="443"/>
      <c r="R3914" s="443"/>
      <c r="S3914" s="443"/>
      <c r="T3914" s="443"/>
      <c r="U3914" s="443"/>
      <c r="V3914" s="443"/>
      <c r="W3914" s="443"/>
    </row>
    <row r="3915" spans="1:23" ht="15">
      <c r="A3915" s="305"/>
      <c r="B3915" s="305"/>
      <c r="C3915" s="305"/>
      <c r="D3915" s="305"/>
      <c r="E3915" s="80">
        <v>2016</v>
      </c>
      <c r="F3915" s="80">
        <v>2017</v>
      </c>
      <c r="G3915" s="80">
        <v>2018</v>
      </c>
      <c r="H3915" s="80">
        <v>2019</v>
      </c>
      <c r="I3915" s="80">
        <v>2020</v>
      </c>
      <c r="J3915" s="80">
        <v>2021</v>
      </c>
      <c r="K3915" s="80">
        <v>2022</v>
      </c>
      <c r="L3915" s="313"/>
      <c r="M3915" s="89" t="s">
        <v>40</v>
      </c>
      <c r="N3915" s="443"/>
      <c r="O3915" s="443"/>
      <c r="P3915" s="443"/>
      <c r="Q3915" s="443"/>
      <c r="R3915" s="443"/>
      <c r="S3915" s="443"/>
      <c r="T3915" s="443"/>
      <c r="U3915" s="443"/>
      <c r="V3915" s="443"/>
      <c r="W3915" s="443"/>
    </row>
    <row r="3916" spans="1:23" ht="15">
      <c r="A3916" s="459" t="s">
        <v>0</v>
      </c>
      <c r="B3916" s="464" t="s">
        <v>13</v>
      </c>
      <c r="C3916" s="443"/>
      <c r="D3916" s="443"/>
      <c r="E3916" s="323">
        <v>204.00000000000546</v>
      </c>
      <c r="F3916" s="301">
        <v>241.49999999999818</v>
      </c>
      <c r="G3916" s="286">
        <v>116.5</v>
      </c>
      <c r="H3916" s="286">
        <v>140.99999999999091</v>
      </c>
      <c r="I3916" s="301">
        <v>247.00000000000182</v>
      </c>
      <c r="J3916" s="323">
        <v>197.49999999999636</v>
      </c>
      <c r="K3916" s="323"/>
      <c r="L3916" s="443"/>
      <c r="M3916" s="312">
        <f t="shared" ref="M3916:M3979" si="85">SUM(E3916:J3916)</f>
        <v>1147.4999999999927</v>
      </c>
      <c r="N3916" s="443"/>
      <c r="O3916" s="443" t="s">
        <v>3886</v>
      </c>
      <c r="P3916" s="443"/>
      <c r="Q3916" s="443"/>
      <c r="R3916" s="322" t="s">
        <v>3887</v>
      </c>
      <c r="S3916" s="530"/>
      <c r="T3916" s="464"/>
      <c r="U3916" s="688"/>
      <c r="V3916" s="464"/>
      <c r="W3916" s="464"/>
    </row>
    <row r="3917" spans="1:23" ht="15">
      <c r="A3917" s="459" t="s">
        <v>2</v>
      </c>
      <c r="B3917" s="464" t="s">
        <v>9</v>
      </c>
      <c r="C3917" s="443"/>
      <c r="D3917" s="443"/>
      <c r="E3917" s="323">
        <v>203.50000000000728</v>
      </c>
      <c r="F3917" s="323">
        <v>207.5</v>
      </c>
      <c r="G3917" s="303">
        <v>222</v>
      </c>
      <c r="H3917" s="286">
        <v>149.99999999999636</v>
      </c>
      <c r="I3917" s="286">
        <v>175</v>
      </c>
      <c r="J3917" s="286">
        <v>110.49999999999636</v>
      </c>
      <c r="K3917" s="286"/>
      <c r="L3917" s="443"/>
      <c r="M3917" s="312">
        <f t="shared" si="85"/>
        <v>1068.5</v>
      </c>
      <c r="N3917" s="443"/>
      <c r="O3917" s="443" t="s">
        <v>353</v>
      </c>
      <c r="P3917" s="443"/>
      <c r="Q3917" s="443"/>
      <c r="R3917" s="446" t="s">
        <v>2046</v>
      </c>
      <c r="S3917" s="343"/>
      <c r="T3917" s="464"/>
      <c r="U3917" s="689"/>
      <c r="V3917" s="464"/>
      <c r="W3917" s="464"/>
    </row>
    <row r="3918" spans="1:23" ht="15">
      <c r="A3918" s="459" t="s">
        <v>3</v>
      </c>
      <c r="B3918" s="464" t="s">
        <v>25</v>
      </c>
      <c r="C3918" s="443"/>
      <c r="D3918" s="443"/>
      <c r="E3918" s="301">
        <v>269.75</v>
      </c>
      <c r="F3918" s="286">
        <v>156.00000000000182</v>
      </c>
      <c r="G3918" s="302">
        <v>177.50000000000364</v>
      </c>
      <c r="H3918" s="286">
        <v>138.00000000000364</v>
      </c>
      <c r="I3918" s="286">
        <v>124.99999999999636</v>
      </c>
      <c r="J3918" s="286">
        <v>146.25000000000364</v>
      </c>
      <c r="K3918" s="286"/>
      <c r="L3918" s="443"/>
      <c r="M3918" s="312">
        <f t="shared" si="85"/>
        <v>1012.5000000000091</v>
      </c>
      <c r="N3918" s="443"/>
      <c r="O3918" s="443" t="s">
        <v>309</v>
      </c>
      <c r="P3918" s="443"/>
      <c r="Q3918" s="443"/>
      <c r="R3918" s="443"/>
      <c r="S3918" s="464"/>
      <c r="T3918" s="464"/>
      <c r="U3918" s="687"/>
      <c r="V3918" s="464"/>
      <c r="W3918" s="464"/>
    </row>
    <row r="3919" spans="1:23" ht="15">
      <c r="A3919" s="459" t="s">
        <v>5</v>
      </c>
      <c r="B3919" s="464" t="s">
        <v>11</v>
      </c>
      <c r="C3919" s="443"/>
      <c r="D3919" s="443"/>
      <c r="E3919" s="323">
        <v>217.24999999999818</v>
      </c>
      <c r="F3919" s="303">
        <v>270.49999999999272</v>
      </c>
      <c r="G3919" s="286">
        <v>96.499999999996362</v>
      </c>
      <c r="H3919" s="286">
        <v>116.99999999999636</v>
      </c>
      <c r="I3919" s="286">
        <v>127</v>
      </c>
      <c r="J3919" s="286">
        <v>172.50000000000728</v>
      </c>
      <c r="K3919" s="286"/>
      <c r="L3919" s="443"/>
      <c r="M3919" s="312">
        <f t="shared" si="85"/>
        <v>1000.7499999999909</v>
      </c>
      <c r="N3919" s="443"/>
      <c r="O3919" s="443" t="s">
        <v>377</v>
      </c>
      <c r="P3919" s="443"/>
      <c r="Q3919" s="443"/>
      <c r="R3919" s="446" t="s">
        <v>2046</v>
      </c>
      <c r="S3919" s="530"/>
      <c r="T3919" s="464"/>
      <c r="U3919" s="686"/>
      <c r="V3919" s="464"/>
      <c r="W3919" s="464"/>
    </row>
    <row r="3920" spans="1:23" ht="15">
      <c r="A3920" s="459" t="s">
        <v>7</v>
      </c>
      <c r="B3920" s="464" t="s">
        <v>17</v>
      </c>
      <c r="C3920" s="443"/>
      <c r="D3920" s="443"/>
      <c r="E3920" s="323">
        <v>244.99999999999818</v>
      </c>
      <c r="F3920" s="286">
        <v>156.74999999999818</v>
      </c>
      <c r="G3920" s="286">
        <v>135.99999999999272</v>
      </c>
      <c r="H3920" s="286">
        <v>89.999999999996362</v>
      </c>
      <c r="I3920" s="286">
        <v>185.99999999999818</v>
      </c>
      <c r="J3920" s="286">
        <v>184.50000000000728</v>
      </c>
      <c r="K3920" s="286"/>
      <c r="L3920" s="443"/>
      <c r="M3920" s="312">
        <f t="shared" si="85"/>
        <v>998.24999999999091</v>
      </c>
      <c r="N3920" s="443"/>
      <c r="O3920" s="443" t="s">
        <v>291</v>
      </c>
      <c r="P3920" s="443"/>
      <c r="Q3920" s="443"/>
      <c r="R3920" s="446"/>
      <c r="S3920" s="343"/>
      <c r="T3920" s="464"/>
      <c r="U3920" s="686"/>
      <c r="V3920" s="464"/>
      <c r="W3920" s="464"/>
    </row>
    <row r="3921" spans="1:23" ht="15">
      <c r="A3921" s="459" t="s">
        <v>8</v>
      </c>
      <c r="B3921" s="464" t="s">
        <v>23</v>
      </c>
      <c r="C3921" s="443"/>
      <c r="D3921" s="443"/>
      <c r="E3921" s="303">
        <v>304.99999999999818</v>
      </c>
      <c r="F3921" s="286">
        <v>89.5</v>
      </c>
      <c r="G3921" s="286">
        <v>131.49999999999636</v>
      </c>
      <c r="H3921" s="286">
        <v>77.000000000003638</v>
      </c>
      <c r="I3921" s="286">
        <v>179</v>
      </c>
      <c r="J3921" s="323">
        <v>194.50000000000728</v>
      </c>
      <c r="K3921" s="323"/>
      <c r="L3921" s="443"/>
      <c r="M3921" s="312">
        <f t="shared" si="85"/>
        <v>976.50000000000546</v>
      </c>
      <c r="N3921" s="443"/>
      <c r="O3921" s="443" t="s">
        <v>377</v>
      </c>
      <c r="P3921" s="443"/>
      <c r="Q3921" s="443"/>
      <c r="R3921" s="446" t="s">
        <v>2046</v>
      </c>
      <c r="S3921" s="343"/>
      <c r="T3921" s="464"/>
      <c r="U3921" s="688"/>
      <c r="V3921" s="464"/>
      <c r="W3921" s="464"/>
    </row>
    <row r="3922" spans="1:23" ht="15">
      <c r="A3922" s="459" t="s">
        <v>10</v>
      </c>
      <c r="B3922" s="464" t="s">
        <v>33</v>
      </c>
      <c r="C3922" s="443"/>
      <c r="D3922" s="443"/>
      <c r="E3922" s="323">
        <v>247.50000000000182</v>
      </c>
      <c r="F3922" s="302">
        <v>228.75</v>
      </c>
      <c r="G3922" s="286">
        <v>129.49999999999272</v>
      </c>
      <c r="H3922" s="286">
        <v>117.50000000000728</v>
      </c>
      <c r="I3922" s="286">
        <v>139.99999999999636</v>
      </c>
      <c r="J3922" s="286">
        <v>104.50000000000364</v>
      </c>
      <c r="K3922" s="286"/>
      <c r="L3922" s="443"/>
      <c r="M3922" s="312">
        <f t="shared" si="85"/>
        <v>967.75000000000182</v>
      </c>
      <c r="N3922" s="443"/>
      <c r="O3922" s="443" t="s">
        <v>303</v>
      </c>
      <c r="P3922" s="443"/>
      <c r="Q3922" s="443"/>
      <c r="R3922" s="443"/>
      <c r="S3922" s="530"/>
      <c r="T3922" s="464"/>
      <c r="U3922" s="686"/>
      <c r="V3922" s="464"/>
      <c r="W3922" s="464"/>
    </row>
    <row r="3923" spans="1:23" ht="15">
      <c r="A3923" s="459" t="s">
        <v>12</v>
      </c>
      <c r="B3923" s="464" t="s">
        <v>19</v>
      </c>
      <c r="C3923" s="443"/>
      <c r="D3923" s="443"/>
      <c r="E3923" s="81">
        <v>263.00000000000182</v>
      </c>
      <c r="F3923" s="286">
        <v>154.00000000000182</v>
      </c>
      <c r="G3923" s="286">
        <v>83.500000000003638</v>
      </c>
      <c r="H3923" s="286">
        <v>135.00000000000182</v>
      </c>
      <c r="I3923" s="286">
        <v>174</v>
      </c>
      <c r="J3923" s="286">
        <v>145.49999999999272</v>
      </c>
      <c r="K3923" s="286"/>
      <c r="L3923" s="443"/>
      <c r="M3923" s="312">
        <f t="shared" si="85"/>
        <v>955.00000000000182</v>
      </c>
      <c r="N3923" s="443"/>
      <c r="O3923" s="443" t="s">
        <v>289</v>
      </c>
      <c r="P3923" s="443"/>
      <c r="Q3923" s="443"/>
      <c r="R3923" s="446"/>
      <c r="S3923" s="530"/>
      <c r="T3923" s="464"/>
      <c r="U3923" s="686"/>
      <c r="V3923" s="464"/>
      <c r="W3923" s="464"/>
    </row>
    <row r="3924" spans="1:23" ht="15">
      <c r="A3924" s="459" t="s">
        <v>14</v>
      </c>
      <c r="B3924" s="464" t="s">
        <v>15</v>
      </c>
      <c r="C3924" s="443"/>
      <c r="D3924" s="443"/>
      <c r="E3924" s="286">
        <v>162.5</v>
      </c>
      <c r="F3924" s="323">
        <v>197.74999999999818</v>
      </c>
      <c r="G3924" s="286">
        <v>83.500000000003638</v>
      </c>
      <c r="H3924" s="286">
        <v>161</v>
      </c>
      <c r="I3924" s="286">
        <v>190.99999999999454</v>
      </c>
      <c r="J3924" s="286">
        <v>131.49999999998909</v>
      </c>
      <c r="K3924" s="286"/>
      <c r="L3924" s="443"/>
      <c r="M3924" s="312">
        <f t="shared" si="85"/>
        <v>927.24999999998545</v>
      </c>
      <c r="N3924" s="443"/>
      <c r="O3924" s="443" t="s">
        <v>294</v>
      </c>
      <c r="P3924" s="443"/>
      <c r="Q3924" s="443"/>
      <c r="R3924" s="446"/>
      <c r="S3924" s="343"/>
      <c r="T3924" s="464"/>
      <c r="U3924" s="688"/>
      <c r="V3924" s="464"/>
      <c r="W3924" s="464"/>
    </row>
    <row r="3925" spans="1:23" ht="15">
      <c r="A3925" s="459" t="s">
        <v>16</v>
      </c>
      <c r="B3925" s="464" t="s">
        <v>37</v>
      </c>
      <c r="C3925" s="443"/>
      <c r="D3925" s="443"/>
      <c r="E3925" s="286">
        <v>134.24999999999818</v>
      </c>
      <c r="F3925" s="286">
        <v>129.24999999999636</v>
      </c>
      <c r="G3925" s="286">
        <v>120.99999999999636</v>
      </c>
      <c r="H3925" s="323">
        <v>182.00000000000364</v>
      </c>
      <c r="I3925" s="286">
        <v>214.00000000000182</v>
      </c>
      <c r="J3925" s="286">
        <v>110.49999999999636</v>
      </c>
      <c r="K3925" s="286"/>
      <c r="L3925" s="443"/>
      <c r="M3925" s="312">
        <f t="shared" si="85"/>
        <v>890.99999999999272</v>
      </c>
      <c r="N3925" s="443"/>
      <c r="O3925" s="443" t="s">
        <v>291</v>
      </c>
      <c r="P3925" s="443"/>
      <c r="Q3925" s="443"/>
      <c r="R3925" s="446"/>
      <c r="S3925" s="464"/>
      <c r="T3925" s="464"/>
      <c r="U3925" s="686"/>
      <c r="V3925" s="464"/>
      <c r="W3925" s="464"/>
    </row>
    <row r="3926" spans="1:23" ht="15">
      <c r="A3926" s="459" t="s">
        <v>18</v>
      </c>
      <c r="B3926" s="464" t="s">
        <v>142</v>
      </c>
      <c r="C3926" s="443"/>
      <c r="D3926" s="443"/>
      <c r="E3926" s="286" t="s">
        <v>285</v>
      </c>
      <c r="F3926" s="323">
        <v>196.5</v>
      </c>
      <c r="G3926" s="323">
        <v>149.49999999999636</v>
      </c>
      <c r="H3926" s="286">
        <v>162.5</v>
      </c>
      <c r="I3926" s="286">
        <v>177.49999999999818</v>
      </c>
      <c r="J3926" s="286">
        <v>179.5</v>
      </c>
      <c r="K3926" s="286"/>
      <c r="L3926" s="443"/>
      <c r="M3926" s="312">
        <f t="shared" si="85"/>
        <v>865.49999999999454</v>
      </c>
      <c r="N3926" s="443"/>
      <c r="O3926" s="443" t="s">
        <v>329</v>
      </c>
      <c r="P3926" s="443"/>
      <c r="Q3926" s="443"/>
      <c r="R3926" s="446"/>
      <c r="S3926" s="464"/>
      <c r="T3926" s="464"/>
      <c r="U3926" s="686"/>
      <c r="V3926" s="464"/>
      <c r="W3926" s="464"/>
    </row>
    <row r="3927" spans="1:23" ht="15">
      <c r="A3927" s="459" t="s">
        <v>20</v>
      </c>
      <c r="B3927" s="464" t="s">
        <v>27</v>
      </c>
      <c r="C3927" s="443"/>
      <c r="D3927" s="443"/>
      <c r="E3927" s="286">
        <v>134.25000000000182</v>
      </c>
      <c r="F3927" s="286">
        <v>161.75000000000546</v>
      </c>
      <c r="G3927" s="323">
        <v>155.49999999999636</v>
      </c>
      <c r="H3927" s="286">
        <v>86.999999999996362</v>
      </c>
      <c r="I3927" s="286">
        <v>139</v>
      </c>
      <c r="J3927" s="323">
        <v>186.49999999998545</v>
      </c>
      <c r="K3927" s="323"/>
      <c r="L3927" s="443"/>
      <c r="M3927" s="312">
        <f t="shared" si="85"/>
        <v>863.99999999998545</v>
      </c>
      <c r="N3927" s="443"/>
      <c r="O3927" s="443" t="s">
        <v>343</v>
      </c>
      <c r="P3927" s="443"/>
      <c r="Q3927" s="443"/>
      <c r="R3927" s="446"/>
      <c r="S3927" s="530"/>
      <c r="T3927" s="464"/>
      <c r="U3927" s="688"/>
      <c r="V3927" s="464"/>
      <c r="W3927" s="464"/>
    </row>
    <row r="3928" spans="1:23" ht="15">
      <c r="A3928" s="459" t="s">
        <v>22</v>
      </c>
      <c r="B3928" s="464" t="s">
        <v>143</v>
      </c>
      <c r="C3928" s="443"/>
      <c r="D3928" s="443"/>
      <c r="E3928" s="286" t="s">
        <v>285</v>
      </c>
      <c r="F3928" s="286">
        <v>160.75000000000182</v>
      </c>
      <c r="G3928" s="286">
        <v>110.49999999999636</v>
      </c>
      <c r="H3928" s="302">
        <v>210.50000000000182</v>
      </c>
      <c r="I3928" s="286">
        <v>195.49999999999818</v>
      </c>
      <c r="J3928" s="286">
        <v>172.50000000000728</v>
      </c>
      <c r="K3928" s="286"/>
      <c r="L3928" s="443"/>
      <c r="M3928" s="312">
        <f t="shared" si="85"/>
        <v>849.75000000000546</v>
      </c>
      <c r="N3928" s="443"/>
      <c r="O3928" s="443" t="s">
        <v>289</v>
      </c>
      <c r="P3928" s="443"/>
      <c r="Q3928" s="443"/>
      <c r="R3928" s="446"/>
      <c r="S3928" s="530"/>
      <c r="T3928" s="464"/>
      <c r="U3928" s="686"/>
      <c r="V3928" s="464"/>
      <c r="W3928" s="464"/>
    </row>
    <row r="3929" spans="1:23" ht="15">
      <c r="A3929" s="459" t="s">
        <v>24</v>
      </c>
      <c r="B3929" s="464" t="s">
        <v>21</v>
      </c>
      <c r="C3929" s="443"/>
      <c r="D3929" s="443"/>
      <c r="E3929" s="286">
        <v>55.499999999998181</v>
      </c>
      <c r="F3929" s="323">
        <v>207</v>
      </c>
      <c r="G3929" s="286">
        <v>107.50000000000728</v>
      </c>
      <c r="H3929" s="286">
        <v>93.000000000001819</v>
      </c>
      <c r="I3929" s="286">
        <v>178.50000000000182</v>
      </c>
      <c r="J3929" s="286">
        <v>163.99999999999272</v>
      </c>
      <c r="K3929" s="286"/>
      <c r="L3929" s="443"/>
      <c r="M3929" s="312">
        <f t="shared" si="85"/>
        <v>805.50000000000182</v>
      </c>
      <c r="N3929" s="443"/>
      <c r="O3929" s="443" t="s">
        <v>304</v>
      </c>
      <c r="P3929" s="443"/>
      <c r="Q3929" s="443"/>
      <c r="R3929" s="446"/>
      <c r="S3929" s="464"/>
      <c r="T3929" s="464"/>
      <c r="U3929" s="686"/>
      <c r="V3929" s="464"/>
      <c r="W3929" s="464"/>
    </row>
    <row r="3930" spans="1:23" ht="15">
      <c r="A3930" s="459" t="s">
        <v>26</v>
      </c>
      <c r="B3930" s="464" t="s">
        <v>6</v>
      </c>
      <c r="C3930" s="443"/>
      <c r="D3930" s="443"/>
      <c r="E3930" s="286">
        <v>174.00000000000364</v>
      </c>
      <c r="F3930" s="286">
        <v>152.5</v>
      </c>
      <c r="G3930" s="286">
        <v>124.50000000000364</v>
      </c>
      <c r="H3930" s="286">
        <v>40.999999999996362</v>
      </c>
      <c r="I3930" s="286">
        <v>202.5</v>
      </c>
      <c r="J3930" s="286">
        <v>92.999999999996362</v>
      </c>
      <c r="K3930" s="286"/>
      <c r="L3930" s="443"/>
      <c r="M3930" s="312">
        <f t="shared" si="85"/>
        <v>787.5</v>
      </c>
      <c r="N3930" s="443"/>
      <c r="O3930" s="443"/>
      <c r="P3930" s="443"/>
      <c r="Q3930" s="443"/>
      <c r="R3930" s="446"/>
      <c r="S3930" s="530"/>
      <c r="T3930" s="464"/>
      <c r="U3930" s="686"/>
      <c r="V3930" s="464"/>
      <c r="W3930" s="464"/>
    </row>
    <row r="3931" spans="1:23" ht="15">
      <c r="A3931" s="459" t="s">
        <v>28</v>
      </c>
      <c r="B3931" s="464" t="s">
        <v>39</v>
      </c>
      <c r="C3931" s="443"/>
      <c r="D3931" s="443"/>
      <c r="E3931" s="286">
        <v>181.00000000000182</v>
      </c>
      <c r="F3931" s="323">
        <v>217.99999999999818</v>
      </c>
      <c r="G3931" s="286">
        <v>80.500000000003638</v>
      </c>
      <c r="H3931" s="286">
        <v>46</v>
      </c>
      <c r="I3931" s="286">
        <v>137.49999999999818</v>
      </c>
      <c r="J3931" s="286">
        <v>101</v>
      </c>
      <c r="K3931" s="286"/>
      <c r="L3931" s="443"/>
      <c r="M3931" s="312">
        <f t="shared" si="85"/>
        <v>764.00000000000182</v>
      </c>
      <c r="N3931" s="443"/>
      <c r="O3931" s="443" t="s">
        <v>290</v>
      </c>
      <c r="P3931" s="443"/>
      <c r="Q3931" s="443"/>
      <c r="R3931" s="446"/>
      <c r="S3931" s="530"/>
      <c r="T3931" s="464"/>
      <c r="U3931" s="688"/>
      <c r="V3931" s="464"/>
      <c r="W3931" s="464"/>
    </row>
    <row r="3932" spans="1:23" ht="15">
      <c r="A3932" s="459" t="s">
        <v>30</v>
      </c>
      <c r="B3932" s="464" t="s">
        <v>35</v>
      </c>
      <c r="C3932" s="443"/>
      <c r="D3932" s="443"/>
      <c r="E3932" s="286">
        <v>154.00000000000364</v>
      </c>
      <c r="F3932" s="323">
        <v>184.99999999999818</v>
      </c>
      <c r="G3932" s="286">
        <v>98.999999999998181</v>
      </c>
      <c r="H3932" s="286">
        <v>121.99999999999636</v>
      </c>
      <c r="I3932" s="286">
        <v>193.50000000000182</v>
      </c>
      <c r="J3932" s="286" t="s">
        <v>285</v>
      </c>
      <c r="K3932" s="286"/>
      <c r="L3932" s="313"/>
      <c r="M3932" s="312">
        <f t="shared" si="85"/>
        <v>753.49999999999818</v>
      </c>
      <c r="N3932" s="443"/>
      <c r="O3932" s="443" t="s">
        <v>300</v>
      </c>
      <c r="P3932" s="443"/>
      <c r="Q3932" s="443"/>
      <c r="R3932" s="446"/>
      <c r="S3932" s="530"/>
      <c r="T3932" s="464"/>
      <c r="U3932" s="686"/>
      <c r="V3932" s="464"/>
      <c r="W3932" s="464"/>
    </row>
    <row r="3933" spans="1:23" ht="15">
      <c r="A3933" s="459" t="s">
        <v>32</v>
      </c>
      <c r="B3933" s="464" t="s">
        <v>1</v>
      </c>
      <c r="C3933" s="443"/>
      <c r="D3933" s="443"/>
      <c r="E3933" s="286">
        <v>98.750000000001819</v>
      </c>
      <c r="F3933" s="286">
        <v>163.5</v>
      </c>
      <c r="G3933" s="286">
        <v>142.5</v>
      </c>
      <c r="H3933" s="286">
        <v>145</v>
      </c>
      <c r="I3933" s="286">
        <v>123.49999999999818</v>
      </c>
      <c r="J3933" s="286">
        <v>71.000000000010914</v>
      </c>
      <c r="K3933" s="286"/>
      <c r="L3933" s="443"/>
      <c r="M3933" s="312">
        <f t="shared" si="85"/>
        <v>744.25000000001091</v>
      </c>
      <c r="N3933" s="443"/>
      <c r="O3933" s="443"/>
      <c r="P3933" s="443"/>
      <c r="Q3933" s="443"/>
      <c r="R3933" s="446"/>
      <c r="S3933" s="530"/>
      <c r="T3933" s="464"/>
      <c r="U3933" s="689"/>
      <c r="V3933" s="464"/>
      <c r="W3933" s="464"/>
    </row>
    <row r="3934" spans="1:23" ht="15">
      <c r="A3934" s="459" t="s">
        <v>34</v>
      </c>
      <c r="B3934" s="464" t="s">
        <v>4</v>
      </c>
      <c r="C3934" s="443"/>
      <c r="D3934" s="443"/>
      <c r="E3934" s="286">
        <v>182.00000000000182</v>
      </c>
      <c r="F3934" s="286">
        <v>144.50000000000182</v>
      </c>
      <c r="G3934" s="323">
        <v>154</v>
      </c>
      <c r="H3934" s="286">
        <v>94.000000000001819</v>
      </c>
      <c r="I3934" s="286">
        <v>156</v>
      </c>
      <c r="J3934" s="286" t="s">
        <v>285</v>
      </c>
      <c r="K3934" s="286"/>
      <c r="L3934" s="313"/>
      <c r="M3934" s="312">
        <f t="shared" si="85"/>
        <v>730.50000000000546</v>
      </c>
      <c r="N3934" s="443"/>
      <c r="O3934" s="443" t="s">
        <v>299</v>
      </c>
      <c r="P3934" s="443"/>
      <c r="Q3934" s="443"/>
      <c r="R3934" s="446"/>
      <c r="S3934" s="343"/>
      <c r="T3934" s="464"/>
      <c r="U3934" s="686"/>
      <c r="V3934" s="464"/>
      <c r="W3934" s="464"/>
    </row>
    <row r="3935" spans="1:23" ht="15">
      <c r="A3935" s="459" t="s">
        <v>36</v>
      </c>
      <c r="B3935" s="464" t="s">
        <v>141</v>
      </c>
      <c r="C3935" s="443"/>
      <c r="D3935" s="443"/>
      <c r="E3935" s="286" t="s">
        <v>285</v>
      </c>
      <c r="F3935" s="286">
        <v>167.50000000000182</v>
      </c>
      <c r="G3935" s="286">
        <v>105.99999999999636</v>
      </c>
      <c r="H3935" s="286">
        <v>115.5</v>
      </c>
      <c r="I3935" s="286">
        <v>165.49999999999636</v>
      </c>
      <c r="J3935" s="286">
        <v>153.49999999998545</v>
      </c>
      <c r="K3935" s="286"/>
      <c r="L3935" s="443"/>
      <c r="M3935" s="312">
        <f t="shared" si="85"/>
        <v>707.99999999997999</v>
      </c>
      <c r="N3935" s="443"/>
      <c r="O3935" s="443"/>
      <c r="P3935" s="443"/>
      <c r="Q3935" s="443"/>
      <c r="R3935" s="446"/>
      <c r="S3935" s="464"/>
      <c r="T3935" s="464"/>
      <c r="U3935" s="686"/>
      <c r="V3935" s="464"/>
      <c r="W3935" s="464"/>
    </row>
    <row r="3936" spans="1:23" ht="15">
      <c r="A3936" s="459" t="s">
        <v>38</v>
      </c>
      <c r="B3936" s="464" t="s">
        <v>31</v>
      </c>
      <c r="C3936" s="443"/>
      <c r="D3936" s="443"/>
      <c r="E3936" s="286">
        <v>61.000000000003638</v>
      </c>
      <c r="F3936" s="286">
        <v>105.5</v>
      </c>
      <c r="G3936" s="286">
        <v>108.49999999999636</v>
      </c>
      <c r="H3936" s="286">
        <v>111</v>
      </c>
      <c r="I3936" s="286">
        <v>163.00000000000182</v>
      </c>
      <c r="J3936" s="286">
        <v>142.99999999999272</v>
      </c>
      <c r="K3936" s="286"/>
      <c r="L3936" s="443"/>
      <c r="M3936" s="312">
        <f t="shared" si="85"/>
        <v>691.99999999999454</v>
      </c>
      <c r="N3936" s="443"/>
      <c r="O3936" s="443"/>
      <c r="P3936" s="443"/>
      <c r="Q3936" s="443"/>
      <c r="R3936" s="446"/>
      <c r="S3936" s="530"/>
      <c r="T3936" s="464"/>
      <c r="U3936" s="686"/>
      <c r="V3936" s="464"/>
      <c r="W3936" s="464"/>
    </row>
    <row r="3937" spans="1:23" ht="15">
      <c r="A3937" s="459" t="s">
        <v>145</v>
      </c>
      <c r="B3937" s="464" t="s">
        <v>29</v>
      </c>
      <c r="C3937" s="443"/>
      <c r="D3937" s="443"/>
      <c r="E3937" s="286">
        <v>188.00000000000182</v>
      </c>
      <c r="F3937" s="323">
        <v>206.00000000000182</v>
      </c>
      <c r="G3937" s="323">
        <v>157</v>
      </c>
      <c r="H3937" s="286" t="s">
        <v>285</v>
      </c>
      <c r="I3937" s="286" t="s">
        <v>285</v>
      </c>
      <c r="J3937" s="286">
        <v>139.49999999999636</v>
      </c>
      <c r="K3937" s="286"/>
      <c r="L3937" s="443"/>
      <c r="M3937" s="312">
        <f t="shared" si="85"/>
        <v>690.5</v>
      </c>
      <c r="N3937" s="443"/>
      <c r="O3937" s="443" t="s">
        <v>305</v>
      </c>
      <c r="P3937" s="443"/>
      <c r="Q3937" s="443"/>
      <c r="R3937" s="446"/>
      <c r="S3937" s="464"/>
      <c r="T3937" s="464"/>
      <c r="U3937" s="686"/>
      <c r="V3937" s="464"/>
      <c r="W3937" s="464"/>
    </row>
    <row r="3938" spans="1:23" ht="15">
      <c r="A3938" s="459" t="s">
        <v>146</v>
      </c>
      <c r="B3938" s="464" t="s">
        <v>155</v>
      </c>
      <c r="C3938" s="443"/>
      <c r="D3938" s="443"/>
      <c r="E3938" s="286" t="s">
        <v>285</v>
      </c>
      <c r="F3938" s="286" t="s">
        <v>285</v>
      </c>
      <c r="G3938" s="323">
        <v>149.99999999999272</v>
      </c>
      <c r="H3938" s="323">
        <v>195.00000000000364</v>
      </c>
      <c r="I3938" s="286">
        <v>159.49999999999636</v>
      </c>
      <c r="J3938" s="286">
        <v>178.49999999998909</v>
      </c>
      <c r="K3938" s="286"/>
      <c r="L3938" s="443"/>
      <c r="M3938" s="312">
        <f t="shared" si="85"/>
        <v>682.99999999998181</v>
      </c>
      <c r="N3938" s="443"/>
      <c r="O3938" s="443" t="s">
        <v>321</v>
      </c>
      <c r="P3938" s="443"/>
      <c r="Q3938" s="443"/>
      <c r="R3938" s="446"/>
      <c r="S3938" s="530"/>
      <c r="T3938" s="464"/>
      <c r="U3938" s="686"/>
      <c r="V3938" s="464"/>
      <c r="W3938" s="464"/>
    </row>
    <row r="3939" spans="1:23" ht="15">
      <c r="A3939" s="459" t="s">
        <v>147</v>
      </c>
      <c r="B3939" s="464" t="s">
        <v>144</v>
      </c>
      <c r="C3939" s="443"/>
      <c r="D3939" s="443"/>
      <c r="E3939" s="286" t="s">
        <v>285</v>
      </c>
      <c r="F3939" s="286">
        <v>83.5</v>
      </c>
      <c r="G3939" s="301">
        <v>185.50000000000364</v>
      </c>
      <c r="H3939" s="286">
        <v>99.000000000001819</v>
      </c>
      <c r="I3939" s="286">
        <v>120.50000000000182</v>
      </c>
      <c r="J3939" s="323">
        <v>192</v>
      </c>
      <c r="K3939" s="323"/>
      <c r="L3939" s="443"/>
      <c r="M3939" s="312">
        <f t="shared" si="85"/>
        <v>680.50000000000728</v>
      </c>
      <c r="N3939" s="443"/>
      <c r="O3939" s="443" t="s">
        <v>326</v>
      </c>
      <c r="P3939" s="443"/>
      <c r="Q3939" s="443"/>
      <c r="R3939" s="446"/>
      <c r="S3939" s="464"/>
      <c r="T3939" s="464"/>
      <c r="U3939" s="688"/>
      <c r="V3939" s="464"/>
      <c r="W3939" s="464"/>
    </row>
    <row r="3940" spans="1:23" ht="15">
      <c r="A3940" s="459" t="s">
        <v>151</v>
      </c>
      <c r="B3940" s="464" t="s">
        <v>811</v>
      </c>
      <c r="C3940" s="443"/>
      <c r="D3940" s="443"/>
      <c r="E3940" s="286" t="s">
        <v>285</v>
      </c>
      <c r="F3940" s="286" t="s">
        <v>285</v>
      </c>
      <c r="G3940" s="286" t="s">
        <v>285</v>
      </c>
      <c r="H3940" s="303">
        <v>246.00000000000546</v>
      </c>
      <c r="I3940" s="286">
        <v>173.00000000000182</v>
      </c>
      <c r="J3940" s="323">
        <v>199.99999999998545</v>
      </c>
      <c r="K3940" s="323"/>
      <c r="L3940" s="443"/>
      <c r="M3940" s="312">
        <f t="shared" si="85"/>
        <v>618.99999999999272</v>
      </c>
      <c r="N3940" s="443"/>
      <c r="O3940" s="443" t="s">
        <v>331</v>
      </c>
      <c r="P3940" s="443"/>
      <c r="Q3940" s="443"/>
      <c r="R3940" s="446" t="s">
        <v>2046</v>
      </c>
      <c r="S3940" s="530"/>
      <c r="T3940" s="464"/>
      <c r="U3940" s="686"/>
      <c r="V3940" s="464"/>
      <c r="W3940" s="464"/>
    </row>
    <row r="3941" spans="1:23" ht="15">
      <c r="A3941" s="459" t="s">
        <v>157</v>
      </c>
      <c r="B3941" s="464" t="s">
        <v>154</v>
      </c>
      <c r="C3941" s="443"/>
      <c r="D3941" s="443"/>
      <c r="E3941" s="286" t="s">
        <v>285</v>
      </c>
      <c r="F3941" s="286" t="s">
        <v>285</v>
      </c>
      <c r="G3941" s="323">
        <v>150.5</v>
      </c>
      <c r="H3941" s="286">
        <v>110.5</v>
      </c>
      <c r="I3941" s="286">
        <v>126.99999999999636</v>
      </c>
      <c r="J3941" s="286">
        <v>167.5</v>
      </c>
      <c r="K3941" s="286"/>
      <c r="L3941" s="443"/>
      <c r="M3941" s="312">
        <f t="shared" si="85"/>
        <v>555.49999999999636</v>
      </c>
      <c r="N3941" s="443"/>
      <c r="O3941" s="443" t="s">
        <v>294</v>
      </c>
      <c r="P3941" s="443"/>
      <c r="Q3941" s="443"/>
      <c r="R3941" s="446"/>
      <c r="S3941" s="530"/>
      <c r="T3941" s="464"/>
      <c r="U3941" s="688"/>
      <c r="V3941" s="464"/>
      <c r="W3941" s="464"/>
    </row>
    <row r="3942" spans="1:23" ht="15">
      <c r="A3942" s="459" t="s">
        <v>159</v>
      </c>
      <c r="B3942" s="464" t="s">
        <v>819</v>
      </c>
      <c r="C3942" s="443"/>
      <c r="D3942" s="443"/>
      <c r="E3942" s="286" t="s">
        <v>285</v>
      </c>
      <c r="F3942" s="286" t="s">
        <v>285</v>
      </c>
      <c r="G3942" s="286" t="s">
        <v>285</v>
      </c>
      <c r="H3942" s="286">
        <v>111</v>
      </c>
      <c r="I3942" s="323">
        <v>229.49999999999636</v>
      </c>
      <c r="J3942" s="301">
        <v>210.25000000001091</v>
      </c>
      <c r="K3942" s="301"/>
      <c r="L3942" s="443"/>
      <c r="M3942" s="312">
        <f t="shared" si="85"/>
        <v>550.75000000000728</v>
      </c>
      <c r="N3942" s="443"/>
      <c r="O3942" s="443" t="s">
        <v>314</v>
      </c>
      <c r="P3942" s="443"/>
      <c r="Q3942" s="443"/>
      <c r="R3942" s="443"/>
      <c r="S3942" s="530"/>
      <c r="T3942" s="464"/>
      <c r="U3942" s="686"/>
      <c r="V3942" s="464"/>
      <c r="W3942" s="464"/>
    </row>
    <row r="3943" spans="1:23" ht="15">
      <c r="A3943" s="459" t="s">
        <v>160</v>
      </c>
      <c r="B3943" s="464" t="s">
        <v>153</v>
      </c>
      <c r="C3943" s="443"/>
      <c r="D3943" s="443"/>
      <c r="E3943" s="286" t="s">
        <v>285</v>
      </c>
      <c r="F3943" s="286" t="s">
        <v>285</v>
      </c>
      <c r="G3943" s="286">
        <v>120.00000000000364</v>
      </c>
      <c r="H3943" s="286">
        <v>128.99999999999818</v>
      </c>
      <c r="I3943" s="286">
        <v>154.50000000000546</v>
      </c>
      <c r="J3943" s="286">
        <v>142.5</v>
      </c>
      <c r="K3943" s="286"/>
      <c r="L3943" s="443"/>
      <c r="M3943" s="312">
        <f t="shared" si="85"/>
        <v>546.00000000000728</v>
      </c>
      <c r="N3943" s="443"/>
      <c r="O3943" s="443"/>
      <c r="P3943" s="443"/>
      <c r="Q3943" s="443"/>
      <c r="R3943" s="446"/>
      <c r="S3943" s="464"/>
      <c r="T3943" s="464"/>
      <c r="U3943" s="686"/>
      <c r="V3943" s="464"/>
      <c r="W3943" s="464"/>
    </row>
    <row r="3944" spans="1:23" ht="15">
      <c r="A3944" s="459" t="s">
        <v>161</v>
      </c>
      <c r="B3944" s="464" t="s">
        <v>837</v>
      </c>
      <c r="C3944" s="443"/>
      <c r="D3944" s="443"/>
      <c r="E3944" s="286" t="s">
        <v>285</v>
      </c>
      <c r="F3944" s="286" t="s">
        <v>285</v>
      </c>
      <c r="G3944" s="286" t="s">
        <v>285</v>
      </c>
      <c r="H3944" s="301">
        <v>228.99999999999818</v>
      </c>
      <c r="I3944" s="286">
        <v>148.25000000000182</v>
      </c>
      <c r="J3944" s="286">
        <v>163.99999999999636</v>
      </c>
      <c r="K3944" s="286"/>
      <c r="L3944" s="443"/>
      <c r="M3944" s="312">
        <f t="shared" si="85"/>
        <v>541.24999999999636</v>
      </c>
      <c r="N3944" s="443"/>
      <c r="O3944" s="443" t="s">
        <v>307</v>
      </c>
      <c r="P3944" s="443"/>
      <c r="Q3944" s="443"/>
      <c r="R3944" s="446"/>
      <c r="S3944" s="464"/>
      <c r="T3944" s="464"/>
      <c r="U3944" s="687"/>
      <c r="V3944" s="464"/>
      <c r="W3944" s="464"/>
    </row>
    <row r="3945" spans="1:23" ht="15">
      <c r="A3945" s="459" t="s">
        <v>163</v>
      </c>
      <c r="B3945" s="464" t="s">
        <v>156</v>
      </c>
      <c r="C3945" s="443"/>
      <c r="D3945" s="443"/>
      <c r="E3945" s="286" t="s">
        <v>285</v>
      </c>
      <c r="F3945" s="286" t="s">
        <v>285</v>
      </c>
      <c r="G3945" s="323">
        <v>157.5</v>
      </c>
      <c r="H3945" s="286">
        <v>136.99999999999636</v>
      </c>
      <c r="I3945" s="286">
        <v>168.50000000000546</v>
      </c>
      <c r="J3945" s="286">
        <v>68.500000000007276</v>
      </c>
      <c r="K3945" s="286"/>
      <c r="L3945" s="443"/>
      <c r="M3945" s="312">
        <f t="shared" si="85"/>
        <v>531.50000000000909</v>
      </c>
      <c r="N3945" s="443"/>
      <c r="O3945" s="443" t="s">
        <v>290</v>
      </c>
      <c r="P3945" s="443"/>
      <c r="Q3945" s="443"/>
      <c r="R3945" s="446"/>
      <c r="S3945" s="530"/>
      <c r="T3945" s="464"/>
      <c r="U3945" s="686"/>
      <c r="V3945" s="464"/>
      <c r="W3945" s="464"/>
    </row>
    <row r="3946" spans="1:23" ht="15">
      <c r="A3946" s="459" t="s">
        <v>281</v>
      </c>
      <c r="B3946" s="464" t="s">
        <v>162</v>
      </c>
      <c r="C3946" s="443"/>
      <c r="D3946" s="443"/>
      <c r="E3946" s="286" t="s">
        <v>285</v>
      </c>
      <c r="F3946" s="286" t="s">
        <v>285</v>
      </c>
      <c r="G3946" s="286">
        <v>76.5</v>
      </c>
      <c r="H3946" s="323">
        <v>166.00000000000364</v>
      </c>
      <c r="I3946" s="286">
        <v>178.49999999999818</v>
      </c>
      <c r="J3946" s="286">
        <v>109.5</v>
      </c>
      <c r="K3946" s="286"/>
      <c r="L3946" s="443"/>
      <c r="M3946" s="312">
        <f t="shared" si="85"/>
        <v>530.50000000000182</v>
      </c>
      <c r="N3946" s="443"/>
      <c r="O3946" s="443" t="s">
        <v>295</v>
      </c>
      <c r="P3946" s="443"/>
      <c r="Q3946" s="443"/>
      <c r="R3946" s="446"/>
      <c r="S3946" s="343"/>
      <c r="T3946" s="464"/>
      <c r="U3946" s="686"/>
      <c r="V3946" s="464"/>
      <c r="W3946" s="464"/>
    </row>
    <row r="3947" spans="1:23" ht="15">
      <c r="A3947" s="459" t="s">
        <v>282</v>
      </c>
      <c r="B3947" s="459" t="s">
        <v>863</v>
      </c>
      <c r="C3947" s="443"/>
      <c r="D3947" s="443"/>
      <c r="E3947" s="286" t="s">
        <v>285</v>
      </c>
      <c r="F3947" s="286" t="s">
        <v>285</v>
      </c>
      <c r="G3947" s="286" t="s">
        <v>285</v>
      </c>
      <c r="H3947" s="286">
        <v>143.00000000000182</v>
      </c>
      <c r="I3947" s="302">
        <v>243.99999999999636</v>
      </c>
      <c r="J3947" s="286">
        <v>135.24999999999636</v>
      </c>
      <c r="K3947" s="286"/>
      <c r="L3947" s="443"/>
      <c r="M3947" s="312">
        <f t="shared" si="85"/>
        <v>522.24999999999454</v>
      </c>
      <c r="N3947" s="443"/>
      <c r="O3947" s="443" t="s">
        <v>289</v>
      </c>
      <c r="P3947" s="443"/>
      <c r="Q3947" s="443"/>
      <c r="R3947" s="443"/>
      <c r="S3947" s="464"/>
      <c r="T3947" s="464"/>
      <c r="U3947" s="687"/>
      <c r="V3947" s="464"/>
      <c r="W3947" s="464"/>
    </row>
    <row r="3948" spans="1:23" ht="15">
      <c r="A3948" s="459" t="s">
        <v>283</v>
      </c>
      <c r="B3948" s="361" t="s">
        <v>1853</v>
      </c>
      <c r="C3948" s="446"/>
      <c r="D3948" s="446"/>
      <c r="E3948" s="286" t="s">
        <v>285</v>
      </c>
      <c r="F3948" s="286" t="s">
        <v>285</v>
      </c>
      <c r="G3948" s="286" t="s">
        <v>285</v>
      </c>
      <c r="H3948" s="286" t="s">
        <v>285</v>
      </c>
      <c r="I3948" s="303">
        <v>294.50000000000182</v>
      </c>
      <c r="J3948" s="302">
        <v>206.24999999999636</v>
      </c>
      <c r="K3948" s="302"/>
      <c r="L3948" s="443"/>
      <c r="M3948" s="312">
        <f t="shared" si="85"/>
        <v>500.74999999999818</v>
      </c>
      <c r="N3948" s="443"/>
      <c r="O3948" s="443" t="s">
        <v>379</v>
      </c>
      <c r="P3948" s="443"/>
      <c r="Q3948" s="443"/>
      <c r="R3948" s="322" t="s">
        <v>2046</v>
      </c>
      <c r="S3948" s="464"/>
      <c r="T3948" s="464"/>
      <c r="U3948" s="686"/>
      <c r="V3948" s="464"/>
      <c r="W3948" s="464"/>
    </row>
    <row r="3949" spans="1:23" ht="15">
      <c r="A3949" s="459" t="s">
        <v>284</v>
      </c>
      <c r="B3949" s="464" t="s">
        <v>158</v>
      </c>
      <c r="C3949" s="443"/>
      <c r="D3949" s="443"/>
      <c r="E3949" s="286" t="s">
        <v>285</v>
      </c>
      <c r="F3949" s="286" t="s">
        <v>285</v>
      </c>
      <c r="G3949" s="286">
        <v>136.5</v>
      </c>
      <c r="H3949" s="286">
        <v>131.99999999999636</v>
      </c>
      <c r="I3949" s="323">
        <v>226.49999999999818</v>
      </c>
      <c r="J3949" s="286" t="s">
        <v>285</v>
      </c>
      <c r="K3949" s="286"/>
      <c r="L3949" s="313"/>
      <c r="M3949" s="312">
        <f t="shared" si="85"/>
        <v>494.99999999999454</v>
      </c>
      <c r="N3949" s="443"/>
      <c r="O3949" s="443" t="s">
        <v>299</v>
      </c>
      <c r="P3949" s="443"/>
      <c r="Q3949" s="443"/>
      <c r="R3949" s="446"/>
      <c r="S3949" s="459"/>
      <c r="T3949" s="464"/>
      <c r="U3949" s="688"/>
      <c r="V3949" s="464"/>
      <c r="W3949" s="464"/>
    </row>
    <row r="3950" spans="1:23" ht="15">
      <c r="A3950" s="459" t="s">
        <v>808</v>
      </c>
      <c r="B3950" s="464" t="s">
        <v>830</v>
      </c>
      <c r="C3950" s="443"/>
      <c r="D3950" s="443"/>
      <c r="E3950" s="286" t="s">
        <v>285</v>
      </c>
      <c r="F3950" s="286" t="s">
        <v>285</v>
      </c>
      <c r="G3950" s="286" t="s">
        <v>285</v>
      </c>
      <c r="H3950" s="286">
        <v>133.99999999999636</v>
      </c>
      <c r="I3950" s="286">
        <v>148.5</v>
      </c>
      <c r="J3950" s="323">
        <v>204.50000000000364</v>
      </c>
      <c r="K3950" s="323"/>
      <c r="L3950" s="443"/>
      <c r="M3950" s="312">
        <f t="shared" si="85"/>
        <v>487</v>
      </c>
      <c r="N3950" s="443"/>
      <c r="O3950" s="443" t="s">
        <v>290</v>
      </c>
      <c r="P3950" s="443"/>
      <c r="Q3950" s="443"/>
      <c r="R3950" s="443"/>
      <c r="S3950" s="464"/>
      <c r="T3950" s="464"/>
      <c r="U3950" s="686"/>
      <c r="V3950" s="464"/>
      <c r="W3950" s="464"/>
    </row>
    <row r="3951" spans="1:23" ht="15">
      <c r="A3951" s="459" t="s">
        <v>809</v>
      </c>
      <c r="B3951" s="464" t="s">
        <v>873</v>
      </c>
      <c r="C3951" s="443"/>
      <c r="D3951" s="443"/>
      <c r="E3951" s="286" t="s">
        <v>285</v>
      </c>
      <c r="F3951" s="286" t="s">
        <v>285</v>
      </c>
      <c r="G3951" s="286" t="s">
        <v>285</v>
      </c>
      <c r="H3951" s="323">
        <v>166.99999999999454</v>
      </c>
      <c r="I3951" s="286">
        <v>161.50000000000182</v>
      </c>
      <c r="J3951" s="286">
        <v>143.24999999999636</v>
      </c>
      <c r="K3951" s="286"/>
      <c r="L3951" s="443"/>
      <c r="M3951" s="312">
        <f t="shared" si="85"/>
        <v>471.74999999999272</v>
      </c>
      <c r="N3951" s="443"/>
      <c r="O3951" s="443" t="s">
        <v>294</v>
      </c>
      <c r="P3951" s="443"/>
      <c r="Q3951" s="443"/>
      <c r="R3951" s="443"/>
      <c r="S3951" s="343"/>
      <c r="T3951" s="464"/>
      <c r="U3951" s="686"/>
      <c r="V3951" s="464"/>
      <c r="W3951" s="464"/>
    </row>
    <row r="3952" spans="1:23" ht="15">
      <c r="A3952" s="459" t="s">
        <v>810</v>
      </c>
      <c r="B3952" s="464" t="s">
        <v>844</v>
      </c>
      <c r="C3952" s="443"/>
      <c r="D3952" s="443"/>
      <c r="E3952" s="286" t="s">
        <v>285</v>
      </c>
      <c r="F3952" s="286" t="s">
        <v>285</v>
      </c>
      <c r="G3952" s="286" t="s">
        <v>285</v>
      </c>
      <c r="H3952" s="286">
        <v>119.99999999999818</v>
      </c>
      <c r="I3952" s="286">
        <v>212.5</v>
      </c>
      <c r="J3952" s="286">
        <v>136</v>
      </c>
      <c r="K3952" s="286"/>
      <c r="L3952" s="443"/>
      <c r="M3952" s="312">
        <f t="shared" si="85"/>
        <v>468.49999999999818</v>
      </c>
      <c r="N3952" s="443"/>
      <c r="O3952" s="443"/>
      <c r="P3952" s="443"/>
      <c r="Q3952" s="443"/>
      <c r="R3952" s="443"/>
      <c r="S3952" s="343"/>
      <c r="T3952" s="464"/>
      <c r="U3952" s="687"/>
      <c r="V3952" s="464"/>
      <c r="W3952" s="464"/>
    </row>
    <row r="3953" spans="1:23" ht="15">
      <c r="A3953" s="459" t="s">
        <v>812</v>
      </c>
      <c r="B3953" s="464" t="s">
        <v>869</v>
      </c>
      <c r="C3953" s="443"/>
      <c r="D3953" s="443"/>
      <c r="E3953" s="286" t="s">
        <v>285</v>
      </c>
      <c r="F3953" s="286" t="s">
        <v>285</v>
      </c>
      <c r="G3953" s="286" t="s">
        <v>285</v>
      </c>
      <c r="H3953" s="286">
        <v>128.99999999999818</v>
      </c>
      <c r="I3953" s="286">
        <v>176.99999999999818</v>
      </c>
      <c r="J3953" s="286">
        <v>155.49999999999636</v>
      </c>
      <c r="K3953" s="286"/>
      <c r="L3953" s="443"/>
      <c r="M3953" s="312">
        <f t="shared" si="85"/>
        <v>461.49999999999272</v>
      </c>
      <c r="N3953" s="443"/>
      <c r="O3953" s="443"/>
      <c r="P3953" s="443"/>
      <c r="Q3953" s="443"/>
      <c r="R3953" s="443"/>
      <c r="S3953" s="464"/>
      <c r="T3953" s="464"/>
      <c r="U3953" s="687"/>
      <c r="V3953" s="464"/>
      <c r="W3953" s="464"/>
    </row>
    <row r="3954" spans="1:23" ht="15">
      <c r="A3954" s="459" t="s">
        <v>818</v>
      </c>
      <c r="B3954" s="459" t="s">
        <v>806</v>
      </c>
      <c r="C3954" s="443"/>
      <c r="D3954" s="443"/>
      <c r="E3954" s="286" t="s">
        <v>285</v>
      </c>
      <c r="F3954" s="286" t="s">
        <v>285</v>
      </c>
      <c r="G3954" s="286" t="s">
        <v>285</v>
      </c>
      <c r="H3954" s="286">
        <v>111.50000000000182</v>
      </c>
      <c r="I3954" s="286">
        <v>172.50000000000546</v>
      </c>
      <c r="J3954" s="286">
        <v>177</v>
      </c>
      <c r="K3954" s="286"/>
      <c r="L3954" s="443"/>
      <c r="M3954" s="312">
        <f t="shared" si="85"/>
        <v>461.00000000000728</v>
      </c>
      <c r="N3954" s="443"/>
      <c r="O3954" s="443"/>
      <c r="P3954" s="443"/>
      <c r="Q3954" s="443"/>
      <c r="R3954" s="443"/>
      <c r="S3954" s="464"/>
      <c r="T3954" s="464"/>
      <c r="U3954" s="686"/>
      <c r="V3954" s="464"/>
      <c r="W3954" s="464"/>
    </row>
    <row r="3955" spans="1:23" ht="15">
      <c r="A3955" s="459" t="s">
        <v>820</v>
      </c>
      <c r="B3955" s="464" t="s">
        <v>826</v>
      </c>
      <c r="C3955" s="443"/>
      <c r="D3955" s="443"/>
      <c r="E3955" s="286" t="s">
        <v>285</v>
      </c>
      <c r="F3955" s="286" t="s">
        <v>285</v>
      </c>
      <c r="G3955" s="286" t="s">
        <v>285</v>
      </c>
      <c r="H3955" s="323">
        <v>170.99999999999818</v>
      </c>
      <c r="I3955" s="286">
        <v>166.50000000000364</v>
      </c>
      <c r="J3955" s="286">
        <v>116.00000000000364</v>
      </c>
      <c r="K3955" s="286"/>
      <c r="L3955" s="443"/>
      <c r="M3955" s="312">
        <f t="shared" si="85"/>
        <v>453.50000000000546</v>
      </c>
      <c r="N3955" s="443"/>
      <c r="O3955" s="443" t="s">
        <v>304</v>
      </c>
      <c r="P3955" s="443"/>
      <c r="Q3955" s="443"/>
      <c r="R3955" s="443"/>
      <c r="S3955" s="530"/>
      <c r="T3955" s="464"/>
      <c r="U3955" s="686"/>
      <c r="V3955" s="464"/>
      <c r="W3955" s="464"/>
    </row>
    <row r="3956" spans="1:23" ht="15">
      <c r="A3956" s="459" t="s">
        <v>823</v>
      </c>
      <c r="B3956" s="464" t="s">
        <v>821</v>
      </c>
      <c r="C3956" s="443"/>
      <c r="D3956" s="443"/>
      <c r="E3956" s="286" t="s">
        <v>285</v>
      </c>
      <c r="F3956" s="286" t="s">
        <v>285</v>
      </c>
      <c r="G3956" s="286" t="s">
        <v>285</v>
      </c>
      <c r="H3956" s="323">
        <v>163</v>
      </c>
      <c r="I3956" s="286">
        <v>119.5</v>
      </c>
      <c r="J3956" s="286">
        <v>167.50000000000728</v>
      </c>
      <c r="K3956" s="286"/>
      <c r="L3956" s="443"/>
      <c r="M3956" s="312">
        <f t="shared" si="85"/>
        <v>450.00000000000728</v>
      </c>
      <c r="N3956" s="443"/>
      <c r="O3956" s="443" t="s">
        <v>300</v>
      </c>
      <c r="P3956" s="443"/>
      <c r="Q3956" s="443"/>
      <c r="R3956" s="443"/>
      <c r="S3956" s="530"/>
      <c r="T3956" s="464"/>
      <c r="U3956" s="686"/>
      <c r="V3956" s="464"/>
      <c r="W3956" s="464"/>
    </row>
    <row r="3957" spans="1:23" ht="15">
      <c r="A3957" s="459" t="s">
        <v>824</v>
      </c>
      <c r="B3957" s="464" t="s">
        <v>856</v>
      </c>
      <c r="C3957" s="443"/>
      <c r="D3957" s="443"/>
      <c r="E3957" s="286" t="s">
        <v>285</v>
      </c>
      <c r="F3957" s="286" t="s">
        <v>285</v>
      </c>
      <c r="G3957" s="286" t="s">
        <v>285</v>
      </c>
      <c r="H3957" s="286">
        <v>152.49999999999818</v>
      </c>
      <c r="I3957" s="286">
        <v>188</v>
      </c>
      <c r="J3957" s="286">
        <v>96.999999999992724</v>
      </c>
      <c r="K3957" s="286"/>
      <c r="L3957" s="443"/>
      <c r="M3957" s="312">
        <f t="shared" si="85"/>
        <v>437.49999999999091</v>
      </c>
      <c r="N3957" s="443"/>
      <c r="O3957" s="443"/>
      <c r="P3957" s="443"/>
      <c r="Q3957" s="443"/>
      <c r="R3957" s="443"/>
      <c r="S3957" s="343"/>
      <c r="T3957" s="464"/>
      <c r="U3957" s="686"/>
      <c r="V3957" s="464"/>
      <c r="W3957" s="464"/>
    </row>
    <row r="3958" spans="1:23" ht="15">
      <c r="A3958" s="459" t="s">
        <v>827</v>
      </c>
      <c r="B3958" s="464" t="s">
        <v>855</v>
      </c>
      <c r="C3958" s="443"/>
      <c r="D3958" s="443"/>
      <c r="E3958" s="286" t="s">
        <v>285</v>
      </c>
      <c r="F3958" s="286" t="s">
        <v>285</v>
      </c>
      <c r="G3958" s="286" t="s">
        <v>285</v>
      </c>
      <c r="H3958" s="286">
        <v>158.49999999999636</v>
      </c>
      <c r="I3958" s="286">
        <v>156.00000000000364</v>
      </c>
      <c r="J3958" s="286">
        <v>122.50000000000364</v>
      </c>
      <c r="K3958" s="286"/>
      <c r="L3958" s="443"/>
      <c r="M3958" s="312">
        <f t="shared" si="85"/>
        <v>437.00000000000364</v>
      </c>
      <c r="N3958" s="443"/>
      <c r="O3958" s="443"/>
      <c r="P3958" s="443"/>
      <c r="Q3958" s="443"/>
      <c r="R3958" s="443"/>
      <c r="S3958" s="343"/>
      <c r="T3958" s="464"/>
      <c r="U3958" s="686"/>
      <c r="V3958" s="464"/>
      <c r="W3958" s="464"/>
    </row>
    <row r="3959" spans="1:23" ht="15">
      <c r="A3959" s="459" t="s">
        <v>829</v>
      </c>
      <c r="B3959" s="464" t="s">
        <v>861</v>
      </c>
      <c r="C3959" s="443"/>
      <c r="D3959" s="443"/>
      <c r="E3959" s="286" t="s">
        <v>285</v>
      </c>
      <c r="F3959" s="286" t="s">
        <v>285</v>
      </c>
      <c r="G3959" s="286" t="s">
        <v>285</v>
      </c>
      <c r="H3959" s="286">
        <v>162.00000000000182</v>
      </c>
      <c r="I3959" s="286">
        <v>137</v>
      </c>
      <c r="J3959" s="286">
        <v>122</v>
      </c>
      <c r="K3959" s="286"/>
      <c r="L3959" s="443"/>
      <c r="M3959" s="312">
        <f t="shared" si="85"/>
        <v>421.00000000000182</v>
      </c>
      <c r="N3959" s="443"/>
      <c r="O3959" s="443"/>
      <c r="P3959" s="443"/>
      <c r="Q3959" s="443"/>
      <c r="R3959" s="443"/>
      <c r="S3959" s="343"/>
      <c r="T3959" s="464"/>
      <c r="U3959" s="686"/>
      <c r="V3959" s="464"/>
      <c r="W3959" s="464"/>
    </row>
    <row r="3960" spans="1:23" ht="15">
      <c r="A3960" s="459" t="s">
        <v>834</v>
      </c>
      <c r="B3960" s="459" t="s">
        <v>822</v>
      </c>
      <c r="C3960" s="443"/>
      <c r="D3960" s="443"/>
      <c r="E3960" s="286" t="s">
        <v>285</v>
      </c>
      <c r="F3960" s="286" t="s">
        <v>285</v>
      </c>
      <c r="G3960" s="286" t="s">
        <v>285</v>
      </c>
      <c r="H3960" s="286">
        <v>63.000000000001819</v>
      </c>
      <c r="I3960" s="323">
        <v>228.00000000000364</v>
      </c>
      <c r="J3960" s="286">
        <v>126.5</v>
      </c>
      <c r="K3960" s="286"/>
      <c r="L3960" s="443"/>
      <c r="M3960" s="312">
        <f t="shared" si="85"/>
        <v>417.50000000000546</v>
      </c>
      <c r="N3960" s="443"/>
      <c r="O3960" s="443" t="s">
        <v>304</v>
      </c>
      <c r="P3960" s="443"/>
      <c r="Q3960" s="443"/>
      <c r="R3960" s="443"/>
      <c r="S3960" s="464"/>
      <c r="T3960" s="464"/>
      <c r="U3960" s="686"/>
      <c r="V3960" s="464"/>
      <c r="W3960" s="464"/>
    </row>
    <row r="3961" spans="1:23" ht="15">
      <c r="A3961" s="459" t="s">
        <v>838</v>
      </c>
      <c r="B3961" s="464" t="s">
        <v>828</v>
      </c>
      <c r="C3961" s="443"/>
      <c r="D3961" s="443"/>
      <c r="E3961" s="286" t="s">
        <v>285</v>
      </c>
      <c r="F3961" s="286" t="s">
        <v>285</v>
      </c>
      <c r="G3961" s="286" t="s">
        <v>285</v>
      </c>
      <c r="H3961" s="323">
        <v>170.50000000000182</v>
      </c>
      <c r="I3961" s="286">
        <v>146.49999999999818</v>
      </c>
      <c r="J3961" s="286">
        <v>97.000000000003638</v>
      </c>
      <c r="K3961" s="286"/>
      <c r="L3961" s="443"/>
      <c r="M3961" s="312">
        <f t="shared" si="85"/>
        <v>414.00000000000364</v>
      </c>
      <c r="N3961" s="443"/>
      <c r="O3961" s="443" t="s">
        <v>299</v>
      </c>
      <c r="P3961" s="443"/>
      <c r="Q3961" s="443"/>
      <c r="R3961" s="443"/>
      <c r="S3961" s="530"/>
      <c r="T3961" s="464"/>
      <c r="U3961" s="686"/>
      <c r="V3961" s="464"/>
      <c r="W3961" s="464"/>
    </row>
    <row r="3962" spans="1:23" ht="15">
      <c r="A3962" s="459" t="s">
        <v>839</v>
      </c>
      <c r="B3962" s="464" t="s">
        <v>835</v>
      </c>
      <c r="C3962" s="443"/>
      <c r="D3962" s="443"/>
      <c r="E3962" s="286" t="s">
        <v>285</v>
      </c>
      <c r="F3962" s="286" t="s">
        <v>285</v>
      </c>
      <c r="G3962" s="286" t="s">
        <v>285</v>
      </c>
      <c r="H3962" s="286">
        <v>79.499999999996362</v>
      </c>
      <c r="I3962" s="286">
        <v>151.00000000000364</v>
      </c>
      <c r="J3962" s="286">
        <v>173.49999999999636</v>
      </c>
      <c r="K3962" s="286"/>
      <c r="L3962" s="443"/>
      <c r="M3962" s="312">
        <f t="shared" si="85"/>
        <v>403.99999999999636</v>
      </c>
      <c r="N3962" s="443"/>
      <c r="O3962" s="443"/>
      <c r="P3962" s="443"/>
      <c r="Q3962" s="443"/>
      <c r="R3962" s="443"/>
      <c r="S3962" s="464"/>
      <c r="T3962" s="464"/>
      <c r="U3962" s="686"/>
      <c r="V3962" s="464"/>
      <c r="W3962" s="464"/>
    </row>
    <row r="3963" spans="1:23" ht="15">
      <c r="A3963" s="459" t="s">
        <v>840</v>
      </c>
      <c r="B3963" s="464" t="s">
        <v>851</v>
      </c>
      <c r="C3963" s="443"/>
      <c r="D3963" s="443"/>
      <c r="E3963" s="286" t="s">
        <v>285</v>
      </c>
      <c r="F3963" s="286" t="s">
        <v>285</v>
      </c>
      <c r="G3963" s="286" t="s">
        <v>285</v>
      </c>
      <c r="H3963" s="286">
        <v>121.50000000000182</v>
      </c>
      <c r="I3963" s="286">
        <v>157.99999999999272</v>
      </c>
      <c r="J3963" s="286">
        <v>117.49999999999272</v>
      </c>
      <c r="K3963" s="286"/>
      <c r="L3963" s="443"/>
      <c r="M3963" s="312">
        <f t="shared" si="85"/>
        <v>396.99999999998727</v>
      </c>
      <c r="N3963" s="443"/>
      <c r="O3963" s="443"/>
      <c r="P3963" s="443"/>
      <c r="Q3963" s="443"/>
      <c r="R3963" s="443"/>
      <c r="S3963" s="464"/>
      <c r="T3963" s="464"/>
      <c r="U3963" s="688"/>
      <c r="V3963" s="464"/>
      <c r="W3963" s="464"/>
    </row>
    <row r="3964" spans="1:23" ht="15">
      <c r="A3964" s="459" t="s">
        <v>846</v>
      </c>
      <c r="B3964" s="459" t="s">
        <v>807</v>
      </c>
      <c r="C3964" s="443"/>
      <c r="D3964" s="443"/>
      <c r="E3964" s="286" t="s">
        <v>285</v>
      </c>
      <c r="F3964" s="286" t="s">
        <v>285</v>
      </c>
      <c r="G3964" s="286" t="s">
        <v>285</v>
      </c>
      <c r="H3964" s="286">
        <v>62.500000000003638</v>
      </c>
      <c r="I3964" s="323">
        <v>223.5</v>
      </c>
      <c r="J3964" s="286">
        <v>103.00000000000364</v>
      </c>
      <c r="K3964" s="286"/>
      <c r="L3964" s="443"/>
      <c r="M3964" s="312">
        <f t="shared" si="85"/>
        <v>389.00000000000728</v>
      </c>
      <c r="N3964" s="443"/>
      <c r="O3964" s="443" t="s">
        <v>294</v>
      </c>
      <c r="P3964" s="443"/>
      <c r="Q3964" s="443"/>
      <c r="R3964" s="443"/>
      <c r="S3964" s="464"/>
      <c r="T3964" s="464"/>
      <c r="U3964" s="686"/>
      <c r="V3964" s="464"/>
      <c r="W3964" s="464"/>
    </row>
    <row r="3965" spans="1:23" ht="15">
      <c r="A3965" s="459" t="s">
        <v>854</v>
      </c>
      <c r="B3965" s="464" t="s">
        <v>836</v>
      </c>
      <c r="C3965" s="443"/>
      <c r="D3965" s="443"/>
      <c r="E3965" s="286" t="s">
        <v>285</v>
      </c>
      <c r="F3965" s="286" t="s">
        <v>285</v>
      </c>
      <c r="G3965" s="286" t="s">
        <v>285</v>
      </c>
      <c r="H3965" s="286">
        <v>141.5</v>
      </c>
      <c r="I3965" s="286">
        <v>89.999999999992724</v>
      </c>
      <c r="J3965" s="286">
        <v>155.5</v>
      </c>
      <c r="K3965" s="286"/>
      <c r="L3965" s="443"/>
      <c r="M3965" s="312">
        <f t="shared" si="85"/>
        <v>386.99999999999272</v>
      </c>
      <c r="N3965" s="443"/>
      <c r="O3965" s="443"/>
      <c r="P3965" s="443"/>
      <c r="Q3965" s="443"/>
      <c r="R3965" s="443"/>
      <c r="S3965" s="530"/>
      <c r="T3965" s="464"/>
      <c r="U3965" s="687"/>
      <c r="V3965" s="464"/>
      <c r="W3965" s="464"/>
    </row>
    <row r="3966" spans="1:23" ht="15">
      <c r="A3966" s="459" t="s">
        <v>858</v>
      </c>
      <c r="B3966" s="361" t="s">
        <v>1844</v>
      </c>
      <c r="C3966" s="446"/>
      <c r="D3966" s="446"/>
      <c r="E3966" s="286" t="s">
        <v>285</v>
      </c>
      <c r="F3966" s="286" t="s">
        <v>285</v>
      </c>
      <c r="G3966" s="286" t="s">
        <v>285</v>
      </c>
      <c r="H3966" s="286" t="s">
        <v>285</v>
      </c>
      <c r="I3966" s="323">
        <v>240.50000000000364</v>
      </c>
      <c r="J3966" s="286">
        <v>136.49999999999636</v>
      </c>
      <c r="K3966" s="286"/>
      <c r="L3966" s="443"/>
      <c r="M3966" s="312">
        <f t="shared" si="85"/>
        <v>377</v>
      </c>
      <c r="N3966" s="443"/>
      <c r="O3966" s="443" t="s">
        <v>290</v>
      </c>
      <c r="P3966" s="443"/>
      <c r="Q3966" s="443"/>
      <c r="R3966" s="443"/>
      <c r="S3966" s="459"/>
      <c r="T3966" s="464"/>
      <c r="U3966" s="686"/>
      <c r="V3966" s="464"/>
      <c r="W3966" s="464"/>
    </row>
    <row r="3967" spans="1:23" ht="15">
      <c r="A3967" s="459" t="s">
        <v>859</v>
      </c>
      <c r="B3967" s="464" t="s">
        <v>852</v>
      </c>
      <c r="C3967" s="443"/>
      <c r="D3967" s="443"/>
      <c r="E3967" s="286" t="s">
        <v>285</v>
      </c>
      <c r="F3967" s="286" t="s">
        <v>285</v>
      </c>
      <c r="G3967" s="286" t="s">
        <v>285</v>
      </c>
      <c r="H3967" s="286">
        <v>72.999999999996362</v>
      </c>
      <c r="I3967" s="286">
        <v>151.5</v>
      </c>
      <c r="J3967" s="286">
        <v>140.49999999998909</v>
      </c>
      <c r="K3967" s="286"/>
      <c r="L3967" s="443"/>
      <c r="M3967" s="312">
        <f t="shared" si="85"/>
        <v>364.99999999998545</v>
      </c>
      <c r="N3967" s="443"/>
      <c r="O3967" s="443"/>
      <c r="P3967" s="443"/>
      <c r="Q3967" s="443"/>
      <c r="R3967" s="443"/>
      <c r="S3967" s="464"/>
      <c r="T3967" s="464"/>
      <c r="U3967" s="686"/>
      <c r="V3967" s="464"/>
      <c r="W3967" s="464"/>
    </row>
    <row r="3968" spans="1:23" ht="15">
      <c r="A3968" s="459" t="s">
        <v>860</v>
      </c>
      <c r="B3968" s="361" t="s">
        <v>1857</v>
      </c>
      <c r="C3968" s="446"/>
      <c r="D3968" s="446"/>
      <c r="E3968" s="286" t="s">
        <v>285</v>
      </c>
      <c r="F3968" s="286" t="s">
        <v>285</v>
      </c>
      <c r="G3968" s="286" t="s">
        <v>285</v>
      </c>
      <c r="H3968" s="286" t="s">
        <v>285</v>
      </c>
      <c r="I3968" s="286">
        <v>167.99999999999818</v>
      </c>
      <c r="J3968" s="323">
        <v>193.5</v>
      </c>
      <c r="K3968" s="323"/>
      <c r="L3968" s="443"/>
      <c r="M3968" s="312">
        <f t="shared" si="85"/>
        <v>361.49999999999818</v>
      </c>
      <c r="N3968" s="443"/>
      <c r="O3968" s="443" t="s">
        <v>294</v>
      </c>
      <c r="P3968" s="443"/>
      <c r="Q3968" s="443"/>
      <c r="R3968" s="443"/>
      <c r="S3968" s="343"/>
      <c r="T3968" s="464"/>
      <c r="U3968" s="686"/>
      <c r="V3968" s="464"/>
      <c r="W3968" s="464"/>
    </row>
    <row r="3969" spans="1:23" ht="15">
      <c r="A3969" s="459" t="s">
        <v>866</v>
      </c>
      <c r="B3969" s="361" t="s">
        <v>1856</v>
      </c>
      <c r="C3969" s="446"/>
      <c r="D3969" s="446"/>
      <c r="E3969" s="286" t="s">
        <v>285</v>
      </c>
      <c r="F3969" s="286" t="s">
        <v>285</v>
      </c>
      <c r="G3969" s="286" t="s">
        <v>285</v>
      </c>
      <c r="H3969" s="286" t="s">
        <v>285</v>
      </c>
      <c r="I3969" s="323">
        <v>218.00000000000364</v>
      </c>
      <c r="J3969" s="286">
        <v>138.99999999999636</v>
      </c>
      <c r="K3969" s="286"/>
      <c r="L3969" s="443"/>
      <c r="M3969" s="312">
        <f t="shared" si="85"/>
        <v>357</v>
      </c>
      <c r="N3969" s="443"/>
      <c r="O3969" s="443" t="s">
        <v>300</v>
      </c>
      <c r="P3969" s="443"/>
      <c r="Q3969" s="443"/>
      <c r="R3969" s="443"/>
      <c r="S3969" s="464"/>
      <c r="T3969" s="464"/>
      <c r="U3969" s="686"/>
      <c r="V3969" s="464"/>
      <c r="W3969" s="464"/>
    </row>
    <row r="3970" spans="1:23" ht="15">
      <c r="A3970" s="459" t="s">
        <v>867</v>
      </c>
      <c r="B3970" s="464" t="s">
        <v>178</v>
      </c>
      <c r="C3970" s="443"/>
      <c r="D3970" s="443"/>
      <c r="E3970" s="323">
        <v>213.99999999999818</v>
      </c>
      <c r="F3970" s="286">
        <v>136.5</v>
      </c>
      <c r="G3970" s="286" t="s">
        <v>285</v>
      </c>
      <c r="H3970" s="286" t="s">
        <v>285</v>
      </c>
      <c r="I3970" s="286" t="s">
        <v>285</v>
      </c>
      <c r="J3970" s="286" t="s">
        <v>285</v>
      </c>
      <c r="K3970" s="286"/>
      <c r="L3970" s="313"/>
      <c r="M3970" s="312">
        <f t="shared" si="85"/>
        <v>350.49999999999818</v>
      </c>
      <c r="N3970" s="443"/>
      <c r="O3970" s="443" t="s">
        <v>294</v>
      </c>
      <c r="P3970" s="443"/>
      <c r="Q3970" s="443"/>
      <c r="R3970" s="446"/>
      <c r="S3970" s="464"/>
      <c r="T3970" s="464"/>
      <c r="U3970" s="686"/>
      <c r="V3970" s="464"/>
      <c r="W3970" s="464"/>
    </row>
    <row r="3971" spans="1:23" ht="15">
      <c r="A3971" s="459" t="s">
        <v>868</v>
      </c>
      <c r="B3971" s="343" t="s">
        <v>1859</v>
      </c>
      <c r="C3971" s="446"/>
      <c r="D3971" s="446"/>
      <c r="E3971" s="286" t="s">
        <v>285</v>
      </c>
      <c r="F3971" s="286" t="s">
        <v>285</v>
      </c>
      <c r="G3971" s="286" t="s">
        <v>285</v>
      </c>
      <c r="H3971" s="286" t="s">
        <v>285</v>
      </c>
      <c r="I3971" s="286">
        <v>170.49999999999636</v>
      </c>
      <c r="J3971" s="286">
        <v>179.99999999999272</v>
      </c>
      <c r="K3971" s="286"/>
      <c r="L3971" s="443"/>
      <c r="M3971" s="312">
        <f t="shared" si="85"/>
        <v>350.49999999998909</v>
      </c>
      <c r="N3971" s="443"/>
      <c r="O3971" s="443"/>
      <c r="P3971" s="443"/>
      <c r="Q3971" s="443"/>
      <c r="R3971" s="443"/>
      <c r="S3971" s="464"/>
      <c r="T3971" s="464"/>
      <c r="U3971" s="686"/>
      <c r="V3971" s="464"/>
      <c r="W3971" s="464"/>
    </row>
    <row r="3972" spans="1:23" ht="15">
      <c r="A3972" s="459" t="s">
        <v>870</v>
      </c>
      <c r="B3972" s="361" t="s">
        <v>1849</v>
      </c>
      <c r="C3972" s="446"/>
      <c r="D3972" s="446"/>
      <c r="E3972" s="286" t="s">
        <v>285</v>
      </c>
      <c r="F3972" s="286" t="s">
        <v>285</v>
      </c>
      <c r="G3972" s="286" t="s">
        <v>285</v>
      </c>
      <c r="H3972" s="286" t="s">
        <v>285</v>
      </c>
      <c r="I3972" s="286">
        <v>185.99999999999818</v>
      </c>
      <c r="J3972" s="286">
        <v>143.50000000000364</v>
      </c>
      <c r="K3972" s="286"/>
      <c r="L3972" s="443"/>
      <c r="M3972" s="312">
        <f t="shared" si="85"/>
        <v>329.50000000000182</v>
      </c>
      <c r="N3972" s="443"/>
      <c r="O3972" s="443"/>
      <c r="P3972" s="443"/>
      <c r="Q3972" s="443"/>
      <c r="R3972" s="443"/>
      <c r="S3972" s="464"/>
      <c r="T3972" s="464"/>
      <c r="U3972" s="689"/>
      <c r="V3972" s="464"/>
      <c r="W3972" s="464"/>
    </row>
    <row r="3973" spans="1:23" ht="15">
      <c r="A3973" s="459" t="s">
        <v>871</v>
      </c>
      <c r="B3973" s="361" t="s">
        <v>1850</v>
      </c>
      <c r="C3973" s="446"/>
      <c r="D3973" s="446"/>
      <c r="E3973" s="286" t="s">
        <v>285</v>
      </c>
      <c r="F3973" s="286" t="s">
        <v>285</v>
      </c>
      <c r="G3973" s="286" t="s">
        <v>285</v>
      </c>
      <c r="H3973" s="286" t="s">
        <v>285</v>
      </c>
      <c r="I3973" s="286">
        <v>199.99999999999636</v>
      </c>
      <c r="J3973" s="286">
        <v>107.75</v>
      </c>
      <c r="K3973" s="286"/>
      <c r="L3973" s="443"/>
      <c r="M3973" s="312">
        <f t="shared" si="85"/>
        <v>307.74999999999636</v>
      </c>
      <c r="N3973" s="443"/>
      <c r="O3973" s="443"/>
      <c r="P3973" s="443"/>
      <c r="Q3973" s="443"/>
      <c r="R3973" s="443"/>
      <c r="S3973" s="530"/>
      <c r="T3973" s="464"/>
      <c r="U3973" s="688"/>
      <c r="V3973" s="464"/>
      <c r="W3973" s="464"/>
    </row>
    <row r="3974" spans="1:23" ht="15">
      <c r="A3974" s="459" t="s">
        <v>872</v>
      </c>
      <c r="B3974" s="361" t="s">
        <v>1854</v>
      </c>
      <c r="C3974" s="446"/>
      <c r="D3974" s="446"/>
      <c r="E3974" s="286" t="s">
        <v>285</v>
      </c>
      <c r="F3974" s="286" t="s">
        <v>285</v>
      </c>
      <c r="G3974" s="286" t="s">
        <v>285</v>
      </c>
      <c r="H3974" s="286" t="s">
        <v>285</v>
      </c>
      <c r="I3974" s="286">
        <v>147.5</v>
      </c>
      <c r="J3974" s="286">
        <v>155.49999999998909</v>
      </c>
      <c r="K3974" s="286"/>
      <c r="L3974" s="443"/>
      <c r="M3974" s="312">
        <f t="shared" si="85"/>
        <v>302.99999999998909</v>
      </c>
      <c r="N3974" s="443"/>
      <c r="O3974" s="443"/>
      <c r="P3974" s="443"/>
      <c r="Q3974" s="443"/>
      <c r="R3974" s="443"/>
      <c r="S3974" s="530"/>
      <c r="T3974" s="464"/>
      <c r="U3974" s="686"/>
      <c r="V3974" s="464"/>
      <c r="W3974" s="464"/>
    </row>
    <row r="3975" spans="1:23" ht="15">
      <c r="A3975" s="459" t="s">
        <v>875</v>
      </c>
      <c r="B3975" s="361" t="s">
        <v>1858</v>
      </c>
      <c r="C3975" s="446"/>
      <c r="D3975" s="446"/>
      <c r="E3975" s="286" t="s">
        <v>285</v>
      </c>
      <c r="F3975" s="286" t="s">
        <v>285</v>
      </c>
      <c r="G3975" s="286" t="s">
        <v>285</v>
      </c>
      <c r="H3975" s="286" t="s">
        <v>285</v>
      </c>
      <c r="I3975" s="286">
        <v>120.00000000000182</v>
      </c>
      <c r="J3975" s="286">
        <v>174.5</v>
      </c>
      <c r="K3975" s="286"/>
      <c r="L3975" s="443"/>
      <c r="M3975" s="312">
        <f t="shared" si="85"/>
        <v>294.50000000000182</v>
      </c>
      <c r="N3975" s="443"/>
      <c r="O3975" s="443"/>
      <c r="P3975" s="443"/>
      <c r="Q3975" s="443"/>
      <c r="R3975" s="443"/>
      <c r="S3975" s="464"/>
      <c r="T3975" s="464"/>
      <c r="U3975" s="686"/>
      <c r="V3975" s="464"/>
      <c r="W3975" s="464"/>
    </row>
    <row r="3976" spans="1:23" ht="15">
      <c r="A3976" s="459" t="s">
        <v>1006</v>
      </c>
      <c r="B3976" s="464" t="s">
        <v>801</v>
      </c>
      <c r="C3976" s="443"/>
      <c r="D3976" s="443"/>
      <c r="E3976" s="286" t="s">
        <v>285</v>
      </c>
      <c r="F3976" s="286" t="s">
        <v>285</v>
      </c>
      <c r="G3976" s="286" t="s">
        <v>285</v>
      </c>
      <c r="H3976" s="286">
        <v>43.000000000001819</v>
      </c>
      <c r="I3976" s="286">
        <v>180.49999999999818</v>
      </c>
      <c r="J3976" s="286">
        <v>64.999999999998181</v>
      </c>
      <c r="K3976" s="286"/>
      <c r="L3976" s="443"/>
      <c r="M3976" s="312">
        <f t="shared" si="85"/>
        <v>288.49999999999818</v>
      </c>
      <c r="N3976" s="443"/>
      <c r="O3976" s="443"/>
      <c r="P3976" s="443"/>
      <c r="Q3976" s="443"/>
      <c r="R3976" s="443"/>
      <c r="S3976" s="464"/>
      <c r="T3976" s="464"/>
      <c r="U3976" s="686"/>
      <c r="V3976" s="464"/>
      <c r="W3976" s="464"/>
    </row>
    <row r="3977" spans="1:23" ht="15">
      <c r="A3977" s="459" t="s">
        <v>1007</v>
      </c>
      <c r="B3977" s="464" t="s">
        <v>842</v>
      </c>
      <c r="C3977" s="443"/>
      <c r="D3977" s="443"/>
      <c r="E3977" s="286" t="s">
        <v>285</v>
      </c>
      <c r="F3977" s="286" t="s">
        <v>285</v>
      </c>
      <c r="G3977" s="286" t="s">
        <v>285</v>
      </c>
      <c r="H3977" s="286">
        <v>134.00000000000728</v>
      </c>
      <c r="I3977" s="286">
        <v>152</v>
      </c>
      <c r="J3977" s="286" t="s">
        <v>285</v>
      </c>
      <c r="K3977" s="286"/>
      <c r="L3977" s="313"/>
      <c r="M3977" s="312">
        <f t="shared" si="85"/>
        <v>286.00000000000728</v>
      </c>
      <c r="N3977" s="443"/>
      <c r="O3977" s="443"/>
      <c r="P3977" s="443"/>
      <c r="Q3977" s="443"/>
      <c r="R3977" s="443"/>
      <c r="S3977" s="464"/>
      <c r="T3977" s="464"/>
      <c r="U3977" s="687"/>
      <c r="V3977" s="464"/>
      <c r="W3977" s="464"/>
    </row>
    <row r="3978" spans="1:23" ht="15">
      <c r="A3978" s="459" t="s">
        <v>1008</v>
      </c>
      <c r="B3978" s="459" t="s">
        <v>817</v>
      </c>
      <c r="C3978" s="443"/>
      <c r="D3978" s="443"/>
      <c r="E3978" s="286" t="s">
        <v>285</v>
      </c>
      <c r="F3978" s="286" t="s">
        <v>285</v>
      </c>
      <c r="G3978" s="286" t="s">
        <v>285</v>
      </c>
      <c r="H3978" s="286">
        <v>140.00000000000182</v>
      </c>
      <c r="I3978" s="286">
        <v>146</v>
      </c>
      <c r="J3978" s="286" t="s">
        <v>285</v>
      </c>
      <c r="K3978" s="286"/>
      <c r="L3978" s="313"/>
      <c r="M3978" s="312">
        <f t="shared" si="85"/>
        <v>286.00000000000182</v>
      </c>
      <c r="N3978" s="443"/>
      <c r="O3978" s="443"/>
      <c r="P3978" s="443"/>
      <c r="Q3978" s="443"/>
      <c r="R3978" s="443"/>
      <c r="S3978" s="530"/>
      <c r="T3978" s="464"/>
      <c r="U3978" s="689"/>
      <c r="V3978" s="464"/>
      <c r="W3978" s="464"/>
    </row>
    <row r="3979" spans="1:23" ht="15">
      <c r="A3979" s="459" t="s">
        <v>1009</v>
      </c>
      <c r="B3979" s="361" t="s">
        <v>1851</v>
      </c>
      <c r="C3979" s="446"/>
      <c r="D3979" s="446"/>
      <c r="E3979" s="286" t="s">
        <v>285</v>
      </c>
      <c r="F3979" s="286" t="s">
        <v>285</v>
      </c>
      <c r="G3979" s="286" t="s">
        <v>285</v>
      </c>
      <c r="H3979" s="286" t="s">
        <v>285</v>
      </c>
      <c r="I3979" s="286">
        <v>155.49999999999818</v>
      </c>
      <c r="J3979" s="286">
        <v>106.74999999999636</v>
      </c>
      <c r="K3979" s="286"/>
      <c r="L3979" s="443"/>
      <c r="M3979" s="312">
        <f t="shared" si="85"/>
        <v>262.24999999999454</v>
      </c>
      <c r="N3979" s="443"/>
      <c r="O3979" s="443"/>
      <c r="P3979" s="443"/>
      <c r="Q3979" s="443"/>
      <c r="R3979" s="443"/>
      <c r="S3979" s="530"/>
      <c r="T3979" s="464"/>
      <c r="U3979" s="688"/>
      <c r="V3979" s="464"/>
      <c r="W3979" s="464"/>
    </row>
    <row r="3980" spans="1:23" ht="15">
      <c r="A3980" s="459" t="s">
        <v>1010</v>
      </c>
      <c r="B3980" s="464" t="s">
        <v>179</v>
      </c>
      <c r="C3980" s="443"/>
      <c r="D3980" s="443"/>
      <c r="E3980" s="323">
        <v>227</v>
      </c>
      <c r="F3980" s="286" t="s">
        <v>285</v>
      </c>
      <c r="G3980" s="286" t="s">
        <v>285</v>
      </c>
      <c r="H3980" s="286" t="s">
        <v>285</v>
      </c>
      <c r="I3980" s="286" t="s">
        <v>285</v>
      </c>
      <c r="J3980" s="286" t="s">
        <v>285</v>
      </c>
      <c r="K3980" s="286"/>
      <c r="L3980" s="313"/>
      <c r="M3980" s="312">
        <f t="shared" ref="M3980:M4003" si="86">SUM(E3980:J3980)</f>
        <v>227</v>
      </c>
      <c r="N3980" s="443"/>
      <c r="O3980" s="443" t="s">
        <v>304</v>
      </c>
      <c r="P3980" s="443"/>
      <c r="Q3980" s="443"/>
      <c r="R3980" s="446"/>
      <c r="S3980" s="459"/>
      <c r="T3980" s="464"/>
      <c r="U3980" s="688"/>
      <c r="V3980" s="464"/>
      <c r="W3980" s="464"/>
    </row>
    <row r="3981" spans="1:23" ht="15">
      <c r="A3981" s="459" t="s">
        <v>1011</v>
      </c>
      <c r="B3981" s="361" t="s">
        <v>1839</v>
      </c>
      <c r="C3981" s="446"/>
      <c r="D3981" s="446"/>
      <c r="E3981" s="286" t="s">
        <v>285</v>
      </c>
      <c r="F3981" s="286" t="s">
        <v>285</v>
      </c>
      <c r="G3981" s="286" t="s">
        <v>285</v>
      </c>
      <c r="H3981" s="286" t="s">
        <v>285</v>
      </c>
      <c r="I3981" s="286">
        <v>151.5</v>
      </c>
      <c r="J3981" s="286">
        <v>73</v>
      </c>
      <c r="K3981" s="286"/>
      <c r="L3981" s="443"/>
      <c r="M3981" s="312">
        <f t="shared" si="86"/>
        <v>224.5</v>
      </c>
      <c r="N3981" s="443"/>
      <c r="O3981" s="443"/>
      <c r="P3981" s="443"/>
      <c r="Q3981" s="443"/>
      <c r="R3981" s="443"/>
      <c r="S3981" s="343"/>
      <c r="T3981" s="464"/>
      <c r="U3981" s="687"/>
      <c r="V3981" s="464"/>
      <c r="W3981" s="464"/>
    </row>
    <row r="3982" spans="1:23" ht="15">
      <c r="A3982" s="459" t="s">
        <v>1012</v>
      </c>
      <c r="B3982" s="361" t="s">
        <v>1842</v>
      </c>
      <c r="C3982" s="446"/>
      <c r="D3982" s="446"/>
      <c r="E3982" s="286" t="s">
        <v>285</v>
      </c>
      <c r="F3982" s="286" t="s">
        <v>285</v>
      </c>
      <c r="G3982" s="286" t="s">
        <v>285</v>
      </c>
      <c r="H3982" s="286" t="s">
        <v>285</v>
      </c>
      <c r="I3982" s="286">
        <v>146.99999999999636</v>
      </c>
      <c r="J3982" s="286">
        <v>76.000000000003638</v>
      </c>
      <c r="K3982" s="286"/>
      <c r="L3982" s="443"/>
      <c r="M3982" s="312">
        <f t="shared" si="86"/>
        <v>223</v>
      </c>
      <c r="N3982" s="443"/>
      <c r="O3982" s="443"/>
      <c r="P3982" s="443"/>
      <c r="Q3982" s="443"/>
      <c r="R3982" s="443"/>
      <c r="S3982" s="530"/>
      <c r="T3982" s="464"/>
      <c r="U3982" s="688"/>
      <c r="V3982" s="464"/>
      <c r="W3982" s="464"/>
    </row>
    <row r="3983" spans="1:23" ht="15">
      <c r="A3983" s="459" t="s">
        <v>1013</v>
      </c>
      <c r="B3983" s="361" t="s">
        <v>1845</v>
      </c>
      <c r="C3983" s="446"/>
      <c r="D3983" s="446"/>
      <c r="E3983" s="286" t="s">
        <v>285</v>
      </c>
      <c r="F3983" s="286" t="s">
        <v>285</v>
      </c>
      <c r="G3983" s="286" t="s">
        <v>285</v>
      </c>
      <c r="H3983" s="286" t="s">
        <v>285</v>
      </c>
      <c r="I3983" s="323">
        <v>218.00000000000364</v>
      </c>
      <c r="J3983" s="286" t="s">
        <v>285</v>
      </c>
      <c r="K3983" s="286"/>
      <c r="L3983" s="313"/>
      <c r="M3983" s="312">
        <f t="shared" si="86"/>
        <v>218.00000000000364</v>
      </c>
      <c r="N3983" s="443"/>
      <c r="O3983" s="443" t="s">
        <v>295</v>
      </c>
      <c r="P3983" s="443"/>
      <c r="Q3983" s="443"/>
      <c r="R3983" s="443"/>
      <c r="S3983" s="459"/>
      <c r="T3983" s="464"/>
      <c r="U3983" s="686"/>
      <c r="V3983" s="464"/>
      <c r="W3983" s="464"/>
    </row>
    <row r="3984" spans="1:23" ht="15">
      <c r="A3984" s="459" t="s">
        <v>1014</v>
      </c>
      <c r="B3984" s="361" t="s">
        <v>1873</v>
      </c>
      <c r="C3984" s="446"/>
      <c r="D3984" s="446"/>
      <c r="E3984" s="286" t="s">
        <v>285</v>
      </c>
      <c r="F3984" s="286" t="s">
        <v>285</v>
      </c>
      <c r="G3984" s="286" t="s">
        <v>285</v>
      </c>
      <c r="H3984" s="286" t="s">
        <v>285</v>
      </c>
      <c r="I3984" s="286">
        <v>217.50000000000182</v>
      </c>
      <c r="J3984" s="286" t="s">
        <v>285</v>
      </c>
      <c r="K3984" s="286"/>
      <c r="L3984" s="313"/>
      <c r="M3984" s="312">
        <f t="shared" si="86"/>
        <v>217.50000000000182</v>
      </c>
      <c r="N3984" s="443"/>
      <c r="O3984" s="443"/>
      <c r="P3984" s="443"/>
      <c r="Q3984" s="443"/>
      <c r="R3984" s="443"/>
      <c r="S3984" s="343"/>
      <c r="T3984" s="464"/>
      <c r="U3984" s="686"/>
      <c r="V3984" s="464"/>
      <c r="W3984" s="464"/>
    </row>
    <row r="3985" spans="1:23" ht="15">
      <c r="A3985" s="459" t="s">
        <v>1015</v>
      </c>
      <c r="B3985" s="530" t="s">
        <v>2242</v>
      </c>
      <c r="C3985" s="446"/>
      <c r="D3985" s="446"/>
      <c r="E3985" s="286" t="s">
        <v>285</v>
      </c>
      <c r="F3985" s="286" t="s">
        <v>285</v>
      </c>
      <c r="G3985" s="286" t="s">
        <v>285</v>
      </c>
      <c r="H3985" s="286" t="s">
        <v>285</v>
      </c>
      <c r="I3985" s="286" t="s">
        <v>285</v>
      </c>
      <c r="J3985" s="303">
        <v>213.25</v>
      </c>
      <c r="K3985" s="303"/>
      <c r="L3985" s="443"/>
      <c r="M3985" s="312">
        <f t="shared" si="86"/>
        <v>213.25</v>
      </c>
      <c r="N3985" s="443"/>
      <c r="O3985" s="443" t="s">
        <v>288</v>
      </c>
      <c r="P3985" s="443"/>
      <c r="Q3985" s="443"/>
      <c r="R3985" s="322" t="s">
        <v>2046</v>
      </c>
      <c r="S3985" s="464"/>
      <c r="T3985" s="464"/>
      <c r="U3985" s="688"/>
      <c r="V3985" s="464"/>
      <c r="W3985" s="464"/>
    </row>
    <row r="3986" spans="1:23" ht="15">
      <c r="A3986" s="459" t="s">
        <v>1016</v>
      </c>
      <c r="B3986" s="361" t="s">
        <v>1852</v>
      </c>
      <c r="C3986" s="446"/>
      <c r="D3986" s="446"/>
      <c r="E3986" s="286" t="s">
        <v>285</v>
      </c>
      <c r="F3986" s="286" t="s">
        <v>285</v>
      </c>
      <c r="G3986" s="286" t="s">
        <v>285</v>
      </c>
      <c r="H3986" s="286" t="s">
        <v>285</v>
      </c>
      <c r="I3986" s="286">
        <v>72.499999999998181</v>
      </c>
      <c r="J3986" s="286">
        <v>134.49999999999636</v>
      </c>
      <c r="K3986" s="286"/>
      <c r="L3986" s="443"/>
      <c r="M3986" s="312">
        <f t="shared" si="86"/>
        <v>206.99999999999454</v>
      </c>
      <c r="N3986" s="443"/>
      <c r="O3986" s="443"/>
      <c r="P3986" s="443"/>
      <c r="Q3986" s="443"/>
      <c r="R3986" s="443"/>
      <c r="S3986" s="464"/>
      <c r="T3986" s="464"/>
      <c r="U3986" s="688"/>
      <c r="V3986" s="464"/>
      <c r="W3986" s="464"/>
    </row>
    <row r="3987" spans="1:23" ht="15">
      <c r="A3987" s="459" t="s">
        <v>1017</v>
      </c>
      <c r="B3987" s="361" t="s">
        <v>1841</v>
      </c>
      <c r="C3987" s="446"/>
      <c r="D3987" s="446"/>
      <c r="E3987" s="286" t="s">
        <v>285</v>
      </c>
      <c r="F3987" s="286" t="s">
        <v>285</v>
      </c>
      <c r="G3987" s="286" t="s">
        <v>285</v>
      </c>
      <c r="H3987" s="286" t="s">
        <v>285</v>
      </c>
      <c r="I3987" s="286">
        <v>138</v>
      </c>
      <c r="J3987" s="286">
        <v>66.000000000001819</v>
      </c>
      <c r="K3987" s="286"/>
      <c r="L3987" s="443"/>
      <c r="M3987" s="312">
        <f t="shared" si="86"/>
        <v>204.00000000000182</v>
      </c>
      <c r="N3987" s="443"/>
      <c r="O3987" s="443"/>
      <c r="P3987" s="443"/>
      <c r="Q3987" s="443"/>
      <c r="R3987" s="443"/>
      <c r="S3987" s="530"/>
      <c r="T3987" s="464"/>
      <c r="U3987" s="686"/>
      <c r="V3987" s="464"/>
      <c r="W3987" s="464"/>
    </row>
    <row r="3988" spans="1:23" ht="15">
      <c r="A3988" s="459" t="s">
        <v>1018</v>
      </c>
      <c r="B3988" s="530" t="s">
        <v>2256</v>
      </c>
      <c r="C3988" s="446"/>
      <c r="D3988" s="446"/>
      <c r="E3988" s="286" t="s">
        <v>285</v>
      </c>
      <c r="F3988" s="286" t="s">
        <v>285</v>
      </c>
      <c r="G3988" s="286" t="s">
        <v>285</v>
      </c>
      <c r="H3988" s="286" t="s">
        <v>285</v>
      </c>
      <c r="I3988" s="286" t="s">
        <v>285</v>
      </c>
      <c r="J3988" s="286">
        <v>176.49999999999272</v>
      </c>
      <c r="K3988" s="286"/>
      <c r="L3988" s="443"/>
      <c r="M3988" s="312">
        <f t="shared" si="86"/>
        <v>176.49999999999272</v>
      </c>
      <c r="N3988" s="443"/>
      <c r="O3988" s="443"/>
      <c r="P3988" s="443"/>
      <c r="Q3988" s="443"/>
      <c r="R3988" s="443"/>
      <c r="S3988" s="443"/>
      <c r="T3988" s="443"/>
      <c r="U3988" s="443"/>
      <c r="V3988" s="443"/>
      <c r="W3988" s="443"/>
    </row>
    <row r="3989" spans="1:23" ht="15">
      <c r="A3989" s="459" t="s">
        <v>1019</v>
      </c>
      <c r="B3989" s="361" t="s">
        <v>1848</v>
      </c>
      <c r="C3989" s="446"/>
      <c r="D3989" s="446"/>
      <c r="E3989" s="286" t="s">
        <v>285</v>
      </c>
      <c r="F3989" s="286" t="s">
        <v>285</v>
      </c>
      <c r="G3989" s="286" t="s">
        <v>285</v>
      </c>
      <c r="H3989" s="286" t="s">
        <v>285</v>
      </c>
      <c r="I3989" s="286">
        <v>174.99999999999818</v>
      </c>
      <c r="J3989" s="286" t="s">
        <v>285</v>
      </c>
      <c r="K3989" s="286"/>
      <c r="L3989" s="313"/>
      <c r="M3989" s="312">
        <f t="shared" si="86"/>
        <v>174.99999999999818</v>
      </c>
      <c r="N3989" s="443"/>
      <c r="O3989" s="443"/>
      <c r="P3989" s="443"/>
      <c r="Q3989" s="443"/>
      <c r="R3989" s="443"/>
      <c r="S3989" s="443"/>
      <c r="T3989" s="443"/>
      <c r="U3989" s="443"/>
      <c r="V3989" s="443"/>
      <c r="W3989" s="443"/>
    </row>
    <row r="3990" spans="1:23" ht="15">
      <c r="A3990" s="459" t="s">
        <v>1020</v>
      </c>
      <c r="B3990" s="343" t="s">
        <v>1837</v>
      </c>
      <c r="C3990" s="446"/>
      <c r="D3990" s="446"/>
      <c r="E3990" s="286" t="s">
        <v>285</v>
      </c>
      <c r="F3990" s="286" t="s">
        <v>285</v>
      </c>
      <c r="G3990" s="286" t="s">
        <v>285</v>
      </c>
      <c r="H3990" s="286" t="s">
        <v>285</v>
      </c>
      <c r="I3990" s="286">
        <v>172.5</v>
      </c>
      <c r="J3990" s="286" t="s">
        <v>285</v>
      </c>
      <c r="K3990" s="286"/>
      <c r="L3990" s="313"/>
      <c r="M3990" s="312">
        <f t="shared" si="86"/>
        <v>172.5</v>
      </c>
      <c r="N3990" s="443"/>
      <c r="O3990" s="443"/>
      <c r="P3990" s="443"/>
      <c r="Q3990" s="443"/>
      <c r="R3990" s="443"/>
      <c r="S3990" s="443"/>
      <c r="T3990" s="443"/>
      <c r="U3990" s="443"/>
      <c r="V3990" s="443"/>
      <c r="W3990" s="443"/>
    </row>
    <row r="3991" spans="1:23" ht="15">
      <c r="A3991" s="459" t="s">
        <v>1021</v>
      </c>
      <c r="B3991" s="361" t="s">
        <v>1855</v>
      </c>
      <c r="C3991" s="446"/>
      <c r="D3991" s="446"/>
      <c r="E3991" s="286" t="s">
        <v>285</v>
      </c>
      <c r="F3991" s="286" t="s">
        <v>285</v>
      </c>
      <c r="G3991" s="286" t="s">
        <v>285</v>
      </c>
      <c r="H3991" s="286" t="s">
        <v>285</v>
      </c>
      <c r="I3991" s="286">
        <v>166.99999999999818</v>
      </c>
      <c r="J3991" s="286" t="s">
        <v>285</v>
      </c>
      <c r="K3991" s="286"/>
      <c r="L3991" s="313"/>
      <c r="M3991" s="312">
        <f t="shared" si="86"/>
        <v>166.99999999999818</v>
      </c>
      <c r="N3991" s="443"/>
      <c r="O3991" s="443"/>
      <c r="P3991" s="443"/>
      <c r="Q3991" s="443"/>
      <c r="R3991" s="443"/>
      <c r="S3991" s="443"/>
      <c r="T3991" s="443"/>
      <c r="U3991" s="443"/>
      <c r="V3991" s="443"/>
      <c r="W3991" s="443"/>
    </row>
    <row r="3992" spans="1:23" ht="15">
      <c r="A3992" s="459" t="s">
        <v>1022</v>
      </c>
      <c r="B3992" s="530" t="s">
        <v>2239</v>
      </c>
      <c r="C3992" s="446"/>
      <c r="D3992" s="446"/>
      <c r="E3992" s="286" t="s">
        <v>285</v>
      </c>
      <c r="F3992" s="286" t="s">
        <v>285</v>
      </c>
      <c r="G3992" s="286" t="s">
        <v>285</v>
      </c>
      <c r="H3992" s="286" t="s">
        <v>285</v>
      </c>
      <c r="I3992" s="286" t="s">
        <v>285</v>
      </c>
      <c r="J3992" s="286">
        <v>151.49999999999636</v>
      </c>
      <c r="K3992" s="286"/>
      <c r="L3992" s="443"/>
      <c r="M3992" s="312">
        <f t="shared" si="86"/>
        <v>151.49999999999636</v>
      </c>
      <c r="N3992" s="443"/>
      <c r="O3992" s="443"/>
      <c r="P3992" s="443"/>
      <c r="Q3992" s="443"/>
      <c r="R3992" s="443"/>
      <c r="S3992" s="443"/>
      <c r="T3992" s="443"/>
      <c r="U3992" s="443"/>
      <c r="V3992" s="443"/>
      <c r="W3992" s="443"/>
    </row>
    <row r="3993" spans="1:23" ht="15">
      <c r="A3993" s="459" t="s">
        <v>1023</v>
      </c>
      <c r="B3993" s="464" t="s">
        <v>847</v>
      </c>
      <c r="C3993" s="443"/>
      <c r="D3993" s="443"/>
      <c r="E3993" s="286" t="s">
        <v>285</v>
      </c>
      <c r="F3993" s="286" t="s">
        <v>285</v>
      </c>
      <c r="G3993" s="286" t="s">
        <v>285</v>
      </c>
      <c r="H3993" s="286">
        <v>148.99999999999636</v>
      </c>
      <c r="I3993" s="286" t="s">
        <v>285</v>
      </c>
      <c r="J3993" s="286" t="s">
        <v>285</v>
      </c>
      <c r="K3993" s="286"/>
      <c r="L3993" s="313"/>
      <c r="M3993" s="312">
        <f t="shared" si="86"/>
        <v>148.99999999999636</v>
      </c>
      <c r="N3993" s="443"/>
      <c r="O3993" s="443"/>
      <c r="P3993" s="443"/>
      <c r="Q3993" s="443"/>
      <c r="R3993" s="443"/>
      <c r="S3993" s="443"/>
      <c r="T3993" s="443"/>
      <c r="U3993" s="443"/>
      <c r="V3993" s="443"/>
      <c r="W3993" s="443"/>
    </row>
    <row r="3994" spans="1:23" ht="15">
      <c r="A3994" s="459" t="s">
        <v>1024</v>
      </c>
      <c r="B3994" s="530" t="s">
        <v>2244</v>
      </c>
      <c r="C3994" s="446"/>
      <c r="D3994" s="446"/>
      <c r="E3994" s="286" t="s">
        <v>285</v>
      </c>
      <c r="F3994" s="286" t="s">
        <v>285</v>
      </c>
      <c r="G3994" s="286" t="s">
        <v>285</v>
      </c>
      <c r="H3994" s="286" t="s">
        <v>285</v>
      </c>
      <c r="I3994" s="286" t="s">
        <v>285</v>
      </c>
      <c r="J3994" s="286">
        <v>136</v>
      </c>
      <c r="K3994" s="286"/>
      <c r="L3994" s="443"/>
      <c r="M3994" s="312">
        <f t="shared" si="86"/>
        <v>136</v>
      </c>
      <c r="N3994" s="443"/>
      <c r="O3994" s="443"/>
      <c r="P3994" s="443"/>
      <c r="Q3994" s="443"/>
      <c r="R3994" s="443"/>
      <c r="S3994" s="443"/>
      <c r="T3994" s="443"/>
      <c r="U3994" s="443"/>
      <c r="V3994" s="443"/>
      <c r="W3994" s="443"/>
    </row>
    <row r="3995" spans="1:23" ht="15">
      <c r="A3995" s="459" t="s">
        <v>1025</v>
      </c>
      <c r="B3995" s="530" t="s">
        <v>2246</v>
      </c>
      <c r="C3995" s="446"/>
      <c r="D3995" s="446"/>
      <c r="E3995" s="286" t="s">
        <v>285</v>
      </c>
      <c r="F3995" s="286" t="s">
        <v>285</v>
      </c>
      <c r="G3995" s="286" t="s">
        <v>285</v>
      </c>
      <c r="H3995" s="286" t="s">
        <v>285</v>
      </c>
      <c r="I3995" s="286" t="s">
        <v>285</v>
      </c>
      <c r="J3995" s="286">
        <v>121.25000000000364</v>
      </c>
      <c r="K3995" s="286"/>
      <c r="L3995" s="443"/>
      <c r="M3995" s="312">
        <f t="shared" si="86"/>
        <v>121.25000000000364</v>
      </c>
      <c r="N3995" s="443"/>
      <c r="O3995" s="443"/>
      <c r="P3995" s="443"/>
      <c r="Q3995" s="443"/>
      <c r="R3995" s="443"/>
      <c r="S3995" s="443"/>
      <c r="T3995" s="443"/>
      <c r="U3995" s="443"/>
      <c r="V3995" s="443"/>
      <c r="W3995" s="443"/>
    </row>
    <row r="3996" spans="1:23" ht="15">
      <c r="A3996" s="459" t="s">
        <v>1026</v>
      </c>
      <c r="B3996" s="530" t="s">
        <v>2237</v>
      </c>
      <c r="C3996" s="446"/>
      <c r="D3996" s="446"/>
      <c r="E3996" s="286" t="s">
        <v>285</v>
      </c>
      <c r="F3996" s="286" t="s">
        <v>285</v>
      </c>
      <c r="G3996" s="286" t="s">
        <v>285</v>
      </c>
      <c r="H3996" s="286" t="s">
        <v>285</v>
      </c>
      <c r="I3996" s="286" t="s">
        <v>285</v>
      </c>
      <c r="J3996" s="286">
        <v>121</v>
      </c>
      <c r="K3996" s="286"/>
      <c r="L3996" s="443"/>
      <c r="M3996" s="312">
        <f t="shared" si="86"/>
        <v>121</v>
      </c>
      <c r="N3996" s="443"/>
      <c r="O3996" s="443"/>
      <c r="P3996" s="443"/>
      <c r="Q3996" s="443"/>
      <c r="R3996" s="443"/>
      <c r="S3996" s="443"/>
      <c r="T3996" s="443"/>
      <c r="U3996" s="443"/>
      <c r="V3996" s="443"/>
      <c r="W3996" s="443"/>
    </row>
    <row r="3997" spans="1:23" ht="15">
      <c r="A3997" s="459" t="s">
        <v>1027</v>
      </c>
      <c r="B3997" s="530" t="s">
        <v>2245</v>
      </c>
      <c r="C3997" s="446"/>
      <c r="D3997" s="446"/>
      <c r="E3997" s="286" t="s">
        <v>285</v>
      </c>
      <c r="F3997" s="286" t="s">
        <v>285</v>
      </c>
      <c r="G3997" s="286" t="s">
        <v>285</v>
      </c>
      <c r="H3997" s="286" t="s">
        <v>285</v>
      </c>
      <c r="I3997" s="286" t="s">
        <v>285</v>
      </c>
      <c r="J3997" s="286">
        <v>112.49999999999636</v>
      </c>
      <c r="K3997" s="286"/>
      <c r="L3997" s="443"/>
      <c r="M3997" s="312">
        <f t="shared" si="86"/>
        <v>112.49999999999636</v>
      </c>
      <c r="N3997" s="443"/>
      <c r="O3997" s="443"/>
      <c r="P3997" s="443"/>
      <c r="Q3997" s="443"/>
      <c r="R3997" s="443"/>
      <c r="S3997" s="443"/>
      <c r="T3997" s="443"/>
      <c r="U3997" s="443"/>
      <c r="V3997" s="443"/>
      <c r="W3997" s="443"/>
    </row>
    <row r="3998" spans="1:23" ht="15">
      <c r="A3998" s="459" t="s">
        <v>1028</v>
      </c>
      <c r="B3998" s="464" t="s">
        <v>164</v>
      </c>
      <c r="C3998" s="443"/>
      <c r="D3998" s="443"/>
      <c r="E3998" s="286" t="s">
        <v>285</v>
      </c>
      <c r="F3998" s="286" t="s">
        <v>285</v>
      </c>
      <c r="G3998" s="286">
        <v>110.50000000000364</v>
      </c>
      <c r="H3998" s="286" t="s">
        <v>285</v>
      </c>
      <c r="I3998" s="286" t="s">
        <v>285</v>
      </c>
      <c r="J3998" s="286" t="s">
        <v>285</v>
      </c>
      <c r="K3998" s="286"/>
      <c r="L3998" s="313"/>
      <c r="M3998" s="312">
        <f t="shared" si="86"/>
        <v>110.50000000000364</v>
      </c>
      <c r="N3998" s="443"/>
      <c r="O3998" s="443"/>
      <c r="P3998" s="443"/>
      <c r="Q3998" s="443"/>
      <c r="R3998" s="443"/>
      <c r="S3998" s="443"/>
      <c r="T3998" s="443"/>
      <c r="U3998" s="443"/>
      <c r="V3998" s="443"/>
      <c r="W3998" s="443"/>
    </row>
    <row r="3999" spans="1:23" ht="15">
      <c r="A3999" s="459" t="s">
        <v>1029</v>
      </c>
      <c r="B3999" s="530" t="s">
        <v>2238</v>
      </c>
      <c r="C3999" s="446"/>
      <c r="D3999" s="446"/>
      <c r="E3999" s="286" t="s">
        <v>285</v>
      </c>
      <c r="F3999" s="286" t="s">
        <v>285</v>
      </c>
      <c r="G3999" s="286" t="s">
        <v>285</v>
      </c>
      <c r="H3999" s="286" t="s">
        <v>285</v>
      </c>
      <c r="I3999" s="286" t="s">
        <v>285</v>
      </c>
      <c r="J3999" s="286">
        <v>108.49999999999636</v>
      </c>
      <c r="K3999" s="286"/>
      <c r="L3999" s="443"/>
      <c r="M3999" s="312">
        <f t="shared" si="86"/>
        <v>108.49999999999636</v>
      </c>
      <c r="N3999" s="443"/>
      <c r="O3999" s="443"/>
      <c r="P3999" s="443"/>
      <c r="Q3999" s="443"/>
      <c r="R3999" s="443"/>
      <c r="S3999" s="443"/>
      <c r="T3999" s="443"/>
      <c r="U3999" s="443"/>
      <c r="V3999" s="443"/>
      <c r="W3999" s="443"/>
    </row>
    <row r="4000" spans="1:23" ht="15">
      <c r="A4000" s="459" t="s">
        <v>1030</v>
      </c>
      <c r="B4000" s="530" t="s">
        <v>2241</v>
      </c>
      <c r="C4000" s="446"/>
      <c r="D4000" s="446"/>
      <c r="E4000" s="286" t="s">
        <v>285</v>
      </c>
      <c r="F4000" s="286" t="s">
        <v>285</v>
      </c>
      <c r="G4000" s="286" t="s">
        <v>285</v>
      </c>
      <c r="H4000" s="286" t="s">
        <v>285</v>
      </c>
      <c r="I4000" s="286" t="s">
        <v>285</v>
      </c>
      <c r="J4000" s="286">
        <v>105.25000000000728</v>
      </c>
      <c r="K4000" s="286"/>
      <c r="L4000" s="443"/>
      <c r="M4000" s="312">
        <f t="shared" si="86"/>
        <v>105.25000000000728</v>
      </c>
      <c r="N4000" s="443"/>
      <c r="O4000" s="443"/>
      <c r="P4000" s="443"/>
      <c r="Q4000" s="443"/>
      <c r="R4000" s="443"/>
      <c r="S4000" s="443"/>
      <c r="T4000" s="443"/>
      <c r="U4000" s="443"/>
      <c r="V4000" s="443"/>
      <c r="W4000" s="443"/>
    </row>
    <row r="4001" spans="1:23" ht="15">
      <c r="A4001" s="459" t="s">
        <v>1031</v>
      </c>
      <c r="B4001" s="530" t="s">
        <v>2243</v>
      </c>
      <c r="C4001" s="446"/>
      <c r="D4001" s="446"/>
      <c r="E4001" s="286" t="s">
        <v>285</v>
      </c>
      <c r="F4001" s="286" t="s">
        <v>285</v>
      </c>
      <c r="G4001" s="286" t="s">
        <v>285</v>
      </c>
      <c r="H4001" s="286" t="s">
        <v>285</v>
      </c>
      <c r="I4001" s="286" t="s">
        <v>285</v>
      </c>
      <c r="J4001" s="286">
        <v>89.5</v>
      </c>
      <c r="K4001" s="286"/>
      <c r="L4001" s="443"/>
      <c r="M4001" s="312">
        <f t="shared" si="86"/>
        <v>89.5</v>
      </c>
      <c r="N4001" s="443"/>
      <c r="O4001" s="443"/>
      <c r="P4001" s="443"/>
      <c r="Q4001" s="443"/>
      <c r="R4001" s="443"/>
      <c r="S4001" s="443"/>
      <c r="T4001" s="443"/>
      <c r="U4001" s="443"/>
      <c r="V4001" s="443"/>
      <c r="W4001" s="443"/>
    </row>
    <row r="4002" spans="1:23" ht="15">
      <c r="A4002" s="459" t="s">
        <v>1032</v>
      </c>
      <c r="B4002" s="361" t="s">
        <v>1847</v>
      </c>
      <c r="C4002" s="446"/>
      <c r="D4002" s="446"/>
      <c r="E4002" s="286" t="s">
        <v>285</v>
      </c>
      <c r="F4002" s="286" t="s">
        <v>285</v>
      </c>
      <c r="G4002" s="286" t="s">
        <v>285</v>
      </c>
      <c r="H4002" s="286" t="s">
        <v>285</v>
      </c>
      <c r="I4002" s="286">
        <v>89.000000000003638</v>
      </c>
      <c r="J4002" s="286" t="s">
        <v>285</v>
      </c>
      <c r="K4002" s="286"/>
      <c r="L4002" s="313"/>
      <c r="M4002" s="312">
        <f t="shared" si="86"/>
        <v>89.000000000003638</v>
      </c>
      <c r="N4002" s="443"/>
      <c r="O4002" s="443"/>
      <c r="P4002" s="443"/>
      <c r="Q4002" s="443"/>
      <c r="R4002" s="443"/>
      <c r="S4002" s="443"/>
      <c r="T4002" s="443"/>
      <c r="U4002" s="443"/>
      <c r="V4002" s="443"/>
      <c r="W4002" s="443"/>
    </row>
    <row r="4003" spans="1:23" ht="15">
      <c r="A4003" s="459" t="s">
        <v>1033</v>
      </c>
      <c r="B4003" s="464" t="s">
        <v>857</v>
      </c>
      <c r="C4003" s="443"/>
      <c r="D4003" s="443"/>
      <c r="E4003" s="286" t="s">
        <v>285</v>
      </c>
      <c r="F4003" s="286" t="s">
        <v>285</v>
      </c>
      <c r="G4003" s="286" t="s">
        <v>285</v>
      </c>
      <c r="H4003" s="286">
        <v>57.999999999998181</v>
      </c>
      <c r="I4003" s="286" t="s">
        <v>285</v>
      </c>
      <c r="J4003" s="286" t="s">
        <v>285</v>
      </c>
      <c r="K4003" s="286"/>
      <c r="L4003" s="313"/>
      <c r="M4003" s="312">
        <f t="shared" si="86"/>
        <v>57.999999999998181</v>
      </c>
      <c r="N4003" s="443"/>
      <c r="O4003" s="443"/>
      <c r="P4003" s="443"/>
      <c r="Q4003" s="443"/>
      <c r="R4003" s="443"/>
      <c r="S4003" s="443"/>
      <c r="T4003" s="443"/>
      <c r="U4003" s="443"/>
      <c r="V4003" s="443"/>
      <c r="W4003" s="443"/>
    </row>
    <row r="4004" spans="1:23">
      <c r="A4004" s="443"/>
      <c r="B4004" s="443"/>
      <c r="C4004" s="443"/>
      <c r="D4004" s="443"/>
      <c r="E4004" s="443"/>
      <c r="F4004" s="443"/>
      <c r="G4004" s="443"/>
      <c r="H4004" s="443"/>
      <c r="I4004" s="443"/>
      <c r="J4004" s="443"/>
      <c r="K4004" s="443"/>
      <c r="L4004" s="313"/>
      <c r="M4004" s="443"/>
      <c r="N4004" s="443"/>
      <c r="O4004" s="443"/>
      <c r="P4004" s="443"/>
      <c r="Q4004" s="443"/>
      <c r="R4004" s="443"/>
      <c r="S4004" s="443"/>
      <c r="T4004" s="443"/>
      <c r="U4004" s="443"/>
      <c r="V4004" s="443"/>
      <c r="W4004" s="443"/>
    </row>
    <row r="4005" spans="1:23">
      <c r="A4005" s="443"/>
      <c r="B4005" s="443"/>
      <c r="C4005" s="443"/>
      <c r="D4005" s="443"/>
      <c r="E4005" s="443"/>
      <c r="F4005" s="443"/>
      <c r="G4005" s="443"/>
      <c r="H4005" s="443"/>
      <c r="I4005" s="443"/>
      <c r="J4005" s="443"/>
      <c r="K4005" s="443"/>
      <c r="L4005" s="313"/>
      <c r="M4005" s="443"/>
      <c r="N4005" s="443"/>
      <c r="O4005" s="443"/>
      <c r="P4005" s="443"/>
      <c r="Q4005" s="443"/>
      <c r="R4005" s="443"/>
      <c r="S4005" s="443"/>
      <c r="T4005" s="443"/>
      <c r="U4005" s="443"/>
      <c r="V4005" s="443"/>
      <c r="W4005" s="443"/>
    </row>
    <row r="4006" spans="1:23">
      <c r="A4006" s="443"/>
      <c r="B4006" s="443"/>
      <c r="C4006" s="443"/>
      <c r="D4006" s="443"/>
      <c r="E4006" s="443"/>
      <c r="F4006" s="443"/>
      <c r="G4006" s="443"/>
      <c r="H4006" s="443"/>
      <c r="I4006" s="443"/>
      <c r="J4006" s="443"/>
      <c r="K4006" s="443"/>
      <c r="L4006" s="313"/>
      <c r="M4006" s="443"/>
      <c r="N4006" s="443"/>
      <c r="O4006" s="443"/>
      <c r="P4006" s="443"/>
      <c r="Q4006" s="443"/>
      <c r="R4006" s="443"/>
      <c r="S4006" s="443"/>
      <c r="T4006" s="443"/>
      <c r="U4006" s="443"/>
      <c r="V4006" s="443"/>
      <c r="W4006" s="443"/>
    </row>
    <row r="4007" spans="1:23" ht="25.5">
      <c r="A4007" s="30" t="s">
        <v>3888</v>
      </c>
      <c r="B4007" s="443"/>
      <c r="C4007" s="443"/>
      <c r="D4007" s="443"/>
      <c r="E4007" s="443"/>
      <c r="F4007" s="443"/>
      <c r="G4007" s="443"/>
      <c r="H4007" s="443"/>
      <c r="I4007" s="443"/>
      <c r="J4007" s="443"/>
      <c r="K4007" s="443"/>
      <c r="L4007" s="313"/>
      <c r="M4007" s="443"/>
      <c r="N4007" s="443"/>
      <c r="O4007" s="443"/>
      <c r="P4007" s="443"/>
      <c r="Q4007" s="443"/>
      <c r="R4007" s="443"/>
      <c r="S4007" s="443"/>
      <c r="T4007" s="443"/>
      <c r="U4007" s="443"/>
      <c r="V4007" s="443"/>
      <c r="W4007" s="443"/>
    </row>
    <row r="4008" spans="1:23">
      <c r="A4008" s="443"/>
      <c r="B4008" s="443"/>
      <c r="C4008" s="443"/>
      <c r="D4008" s="443"/>
      <c r="E4008" s="443"/>
      <c r="F4008" s="443"/>
      <c r="G4008" s="443"/>
      <c r="H4008" s="443"/>
      <c r="I4008" s="443"/>
      <c r="J4008" s="443"/>
      <c r="K4008" s="443"/>
      <c r="L4008" s="313"/>
      <c r="M4008" s="313"/>
      <c r="N4008" s="443"/>
      <c r="O4008" s="443"/>
      <c r="P4008" s="443"/>
      <c r="Q4008" s="443"/>
      <c r="R4008" s="443"/>
      <c r="S4008" s="443"/>
      <c r="T4008" s="443"/>
      <c r="U4008" s="443"/>
      <c r="V4008" s="443"/>
      <c r="W4008" s="443"/>
    </row>
    <row r="4009" spans="1:23" ht="15">
      <c r="A4009" s="305"/>
      <c r="B4009" s="305"/>
      <c r="C4009" s="305"/>
      <c r="D4009" s="305"/>
      <c r="E4009" s="80">
        <v>2016</v>
      </c>
      <c r="F4009" s="80">
        <v>2017</v>
      </c>
      <c r="G4009" s="80">
        <v>2018</v>
      </c>
      <c r="H4009" s="80">
        <v>2019</v>
      </c>
      <c r="I4009" s="80">
        <v>2020</v>
      </c>
      <c r="J4009" s="80">
        <v>2021</v>
      </c>
      <c r="K4009" s="80">
        <v>2022</v>
      </c>
      <c r="L4009" s="313"/>
      <c r="M4009" s="89" t="s">
        <v>40</v>
      </c>
      <c r="N4009" s="443"/>
      <c r="O4009" s="443"/>
      <c r="P4009" s="443"/>
      <c r="Q4009" s="443"/>
      <c r="R4009" s="443"/>
      <c r="S4009" s="443"/>
      <c r="T4009" s="443"/>
      <c r="U4009" s="443"/>
      <c r="V4009" s="443"/>
      <c r="W4009" s="443"/>
    </row>
    <row r="4010" spans="1:23" ht="15">
      <c r="A4010" s="459" t="s">
        <v>0</v>
      </c>
      <c r="B4010" s="464" t="s">
        <v>11</v>
      </c>
      <c r="C4010" s="443"/>
      <c r="D4010" s="443"/>
      <c r="E4010" s="301">
        <v>649</v>
      </c>
      <c r="F4010" s="286">
        <v>0</v>
      </c>
      <c r="G4010" s="286">
        <v>0</v>
      </c>
      <c r="H4010" s="286">
        <v>0</v>
      </c>
      <c r="I4010" s="286">
        <v>0</v>
      </c>
      <c r="J4010" s="323">
        <v>849.5</v>
      </c>
      <c r="K4010" s="323"/>
      <c r="L4010" s="313"/>
      <c r="M4010" s="312">
        <f t="shared" ref="M4010:M4073" si="87">SUM(E4010:J4010)</f>
        <v>1498.5</v>
      </c>
      <c r="N4010" s="443"/>
      <c r="O4010" s="443" t="s">
        <v>361</v>
      </c>
      <c r="P4010" s="443"/>
      <c r="Q4010" s="443"/>
      <c r="R4010" s="530"/>
      <c r="S4010" s="464"/>
      <c r="T4010" s="688"/>
      <c r="U4010" s="464"/>
      <c r="V4010" s="464"/>
      <c r="W4010" s="443"/>
    </row>
    <row r="4011" spans="1:23" ht="15">
      <c r="A4011" s="459" t="s">
        <v>2</v>
      </c>
      <c r="B4011" s="464" t="s">
        <v>19</v>
      </c>
      <c r="C4011" s="443"/>
      <c r="D4011" s="443"/>
      <c r="E4011" s="81">
        <v>613.4</v>
      </c>
      <c r="F4011" s="286">
        <v>0</v>
      </c>
      <c r="G4011" s="286">
        <v>0</v>
      </c>
      <c r="H4011" s="286">
        <v>0</v>
      </c>
      <c r="I4011" s="286">
        <v>0</v>
      </c>
      <c r="J4011" s="286">
        <v>736.74999999999636</v>
      </c>
      <c r="K4011" s="286"/>
      <c r="L4011" s="313"/>
      <c r="M4011" s="312">
        <f t="shared" si="87"/>
        <v>1350.1499999999965</v>
      </c>
      <c r="N4011" s="443"/>
      <c r="O4011" s="443" t="s">
        <v>289</v>
      </c>
      <c r="P4011" s="443"/>
      <c r="Q4011" s="443"/>
      <c r="R4011" s="343"/>
      <c r="S4011" s="464"/>
      <c r="T4011" s="689"/>
      <c r="U4011" s="464"/>
      <c r="V4011" s="464"/>
      <c r="W4011" s="443"/>
    </row>
    <row r="4012" spans="1:23" ht="15">
      <c r="A4012" s="459" t="s">
        <v>3</v>
      </c>
      <c r="B4012" s="464" t="s">
        <v>9</v>
      </c>
      <c r="C4012" s="443"/>
      <c r="D4012" s="443"/>
      <c r="E4012" s="323">
        <v>469.7</v>
      </c>
      <c r="F4012" s="286">
        <v>0</v>
      </c>
      <c r="G4012" s="286">
        <v>0</v>
      </c>
      <c r="H4012" s="286">
        <v>0</v>
      </c>
      <c r="I4012" s="286">
        <v>0</v>
      </c>
      <c r="J4012" s="323">
        <v>849.100000000004</v>
      </c>
      <c r="K4012" s="323"/>
      <c r="L4012" s="313"/>
      <c r="M4012" s="312">
        <f t="shared" si="87"/>
        <v>1318.800000000004</v>
      </c>
      <c r="N4012" s="443"/>
      <c r="O4012" s="443" t="s">
        <v>327</v>
      </c>
      <c r="P4012" s="443"/>
      <c r="Q4012" s="443"/>
      <c r="R4012" s="464"/>
      <c r="S4012" s="464"/>
      <c r="T4012" s="687"/>
      <c r="U4012" s="464"/>
      <c r="V4012" s="464"/>
      <c r="W4012" s="443"/>
    </row>
    <row r="4013" spans="1:23" ht="15">
      <c r="A4013" s="459" t="s">
        <v>5</v>
      </c>
      <c r="B4013" s="464" t="s">
        <v>6</v>
      </c>
      <c r="C4013" s="443"/>
      <c r="D4013" s="443"/>
      <c r="E4013" s="286">
        <v>364.35</v>
      </c>
      <c r="F4013" s="286">
        <v>0</v>
      </c>
      <c r="G4013" s="286">
        <v>0</v>
      </c>
      <c r="H4013" s="286">
        <v>0</v>
      </c>
      <c r="I4013" s="286">
        <v>0</v>
      </c>
      <c r="J4013" s="323">
        <v>829.45000000000073</v>
      </c>
      <c r="K4013" s="323"/>
      <c r="L4013" s="313"/>
      <c r="M4013" s="312">
        <f t="shared" si="87"/>
        <v>1193.8000000000006</v>
      </c>
      <c r="N4013" s="443"/>
      <c r="O4013" s="443" t="s">
        <v>295</v>
      </c>
      <c r="P4013" s="443"/>
      <c r="Q4013" s="443"/>
      <c r="R4013" s="530"/>
      <c r="S4013" s="464"/>
      <c r="T4013" s="686"/>
      <c r="U4013" s="464"/>
      <c r="V4013" s="464"/>
      <c r="W4013" s="443"/>
    </row>
    <row r="4014" spans="1:23" ht="15">
      <c r="A4014" s="459" t="s">
        <v>7</v>
      </c>
      <c r="B4014" s="464" t="s">
        <v>13</v>
      </c>
      <c r="C4014" s="443"/>
      <c r="D4014" s="443"/>
      <c r="E4014" s="286">
        <v>349.05</v>
      </c>
      <c r="F4014" s="286">
        <v>0</v>
      </c>
      <c r="G4014" s="286">
        <v>0</v>
      </c>
      <c r="H4014" s="286">
        <v>0</v>
      </c>
      <c r="I4014" s="286">
        <v>0</v>
      </c>
      <c r="J4014" s="286">
        <v>789.60000000000582</v>
      </c>
      <c r="K4014" s="286"/>
      <c r="L4014" s="313"/>
      <c r="M4014" s="312">
        <f t="shared" si="87"/>
        <v>1138.6500000000058</v>
      </c>
      <c r="N4014" s="443"/>
      <c r="O4014" s="443"/>
      <c r="P4014" s="443"/>
      <c r="Q4014" s="443"/>
      <c r="R4014" s="343"/>
      <c r="S4014" s="464"/>
      <c r="T4014" s="686"/>
      <c r="U4014" s="464"/>
      <c r="V4014" s="464"/>
      <c r="W4014" s="443"/>
    </row>
    <row r="4015" spans="1:23" ht="15">
      <c r="A4015" s="459" t="s">
        <v>8</v>
      </c>
      <c r="B4015" s="464" t="s">
        <v>15</v>
      </c>
      <c r="C4015" s="443"/>
      <c r="D4015" s="443"/>
      <c r="E4015" s="323">
        <v>422.9</v>
      </c>
      <c r="F4015" s="286">
        <v>0</v>
      </c>
      <c r="G4015" s="286">
        <v>0</v>
      </c>
      <c r="H4015" s="286">
        <v>0</v>
      </c>
      <c r="I4015" s="286">
        <v>0</v>
      </c>
      <c r="J4015" s="286">
        <v>705.59999999999309</v>
      </c>
      <c r="K4015" s="286"/>
      <c r="L4015" s="313"/>
      <c r="M4015" s="312">
        <f t="shared" si="87"/>
        <v>1128.4999999999932</v>
      </c>
      <c r="N4015" s="443"/>
      <c r="O4015" s="443" t="s">
        <v>295</v>
      </c>
      <c r="P4015" s="443"/>
      <c r="Q4015" s="443"/>
      <c r="R4015" s="343"/>
      <c r="S4015" s="464"/>
      <c r="T4015" s="688"/>
      <c r="U4015" s="464"/>
      <c r="V4015" s="464"/>
      <c r="W4015" s="443"/>
    </row>
    <row r="4016" spans="1:23" ht="15">
      <c r="A4016" s="459" t="s">
        <v>10</v>
      </c>
      <c r="B4016" s="464" t="s">
        <v>33</v>
      </c>
      <c r="C4016" s="443"/>
      <c r="D4016" s="443"/>
      <c r="E4016" s="323">
        <v>507.7</v>
      </c>
      <c r="F4016" s="286">
        <v>0</v>
      </c>
      <c r="G4016" s="286">
        <v>0</v>
      </c>
      <c r="H4016" s="286">
        <v>0</v>
      </c>
      <c r="I4016" s="286">
        <v>0</v>
      </c>
      <c r="J4016" s="286">
        <v>620.09999999999491</v>
      </c>
      <c r="K4016" s="286"/>
      <c r="L4016" s="313"/>
      <c r="M4016" s="312">
        <f t="shared" si="87"/>
        <v>1127.799999999995</v>
      </c>
      <c r="N4016" s="443"/>
      <c r="O4016" s="443" t="s">
        <v>304</v>
      </c>
      <c r="P4016" s="443"/>
      <c r="Q4016" s="443"/>
      <c r="R4016" s="530"/>
      <c r="S4016" s="464"/>
      <c r="T4016" s="686"/>
      <c r="U4016" s="464"/>
      <c r="V4016" s="464"/>
      <c r="W4016" s="443"/>
    </row>
    <row r="4017" spans="1:23" ht="15">
      <c r="A4017" s="459" t="s">
        <v>12</v>
      </c>
      <c r="B4017" s="464" t="s">
        <v>17</v>
      </c>
      <c r="C4017" s="443"/>
      <c r="D4017" s="443"/>
      <c r="E4017" s="323">
        <v>481.7</v>
      </c>
      <c r="F4017" s="286">
        <v>0</v>
      </c>
      <c r="G4017" s="286">
        <v>0</v>
      </c>
      <c r="H4017" s="286">
        <v>0</v>
      </c>
      <c r="I4017" s="286">
        <v>0</v>
      </c>
      <c r="J4017" s="286">
        <v>627.29999999999927</v>
      </c>
      <c r="K4017" s="286"/>
      <c r="L4017" s="313"/>
      <c r="M4017" s="312">
        <f t="shared" si="87"/>
        <v>1108.9999999999993</v>
      </c>
      <c r="N4017" s="443"/>
      <c r="O4017" s="443" t="s">
        <v>299</v>
      </c>
      <c r="P4017" s="443"/>
      <c r="Q4017" s="443"/>
      <c r="R4017" s="530"/>
      <c r="S4017" s="464"/>
      <c r="T4017" s="686"/>
      <c r="U4017" s="464"/>
      <c r="V4017" s="464"/>
      <c r="W4017" s="443"/>
    </row>
    <row r="4018" spans="1:23" ht="15">
      <c r="A4018" s="459" t="s">
        <v>14</v>
      </c>
      <c r="B4018" s="464" t="s">
        <v>25</v>
      </c>
      <c r="C4018" s="443"/>
      <c r="D4018" s="443"/>
      <c r="E4018" s="286">
        <v>313</v>
      </c>
      <c r="F4018" s="286">
        <v>0</v>
      </c>
      <c r="G4018" s="286">
        <v>0</v>
      </c>
      <c r="H4018" s="286">
        <v>0</v>
      </c>
      <c r="I4018" s="286">
        <v>0</v>
      </c>
      <c r="J4018" s="286">
        <v>789.20000000000073</v>
      </c>
      <c r="K4018" s="286"/>
      <c r="L4018" s="313"/>
      <c r="M4018" s="312">
        <f t="shared" si="87"/>
        <v>1102.2000000000007</v>
      </c>
      <c r="N4018" s="443"/>
      <c r="O4018" s="443"/>
      <c r="P4018" s="443"/>
      <c r="Q4018" s="443"/>
      <c r="R4018" s="343"/>
      <c r="S4018" s="464"/>
      <c r="T4018" s="688"/>
      <c r="U4018" s="464"/>
      <c r="V4018" s="464"/>
      <c r="W4018" s="443"/>
    </row>
    <row r="4019" spans="1:23" ht="15">
      <c r="A4019" s="459" t="s">
        <v>16</v>
      </c>
      <c r="B4019" s="464" t="s">
        <v>29</v>
      </c>
      <c r="C4019" s="443"/>
      <c r="D4019" s="443"/>
      <c r="E4019" s="286">
        <v>370.5</v>
      </c>
      <c r="F4019" s="286">
        <v>0</v>
      </c>
      <c r="G4019" s="286">
        <v>0</v>
      </c>
      <c r="H4019" s="286">
        <v>0</v>
      </c>
      <c r="I4019" s="286">
        <v>0</v>
      </c>
      <c r="J4019" s="286">
        <v>726.80000000000291</v>
      </c>
      <c r="K4019" s="286"/>
      <c r="L4019" s="313"/>
      <c r="M4019" s="312">
        <f t="shared" si="87"/>
        <v>1097.3000000000029</v>
      </c>
      <c r="N4019" s="443"/>
      <c r="O4019" s="443"/>
      <c r="P4019" s="443"/>
      <c r="Q4019" s="443"/>
      <c r="R4019" s="464"/>
      <c r="S4019" s="464"/>
      <c r="T4019" s="686"/>
      <c r="U4019" s="464"/>
      <c r="V4019" s="464"/>
      <c r="W4019" s="443"/>
    </row>
    <row r="4020" spans="1:23" ht="15">
      <c r="A4020" s="459" t="s">
        <v>18</v>
      </c>
      <c r="B4020" s="464" t="s">
        <v>23</v>
      </c>
      <c r="C4020" s="443"/>
      <c r="D4020" s="443"/>
      <c r="E4020" s="286">
        <v>325.7</v>
      </c>
      <c r="F4020" s="286">
        <v>0</v>
      </c>
      <c r="G4020" s="286">
        <v>0</v>
      </c>
      <c r="H4020" s="286">
        <v>0</v>
      </c>
      <c r="I4020" s="286">
        <v>0</v>
      </c>
      <c r="J4020" s="286">
        <v>770.20000000000073</v>
      </c>
      <c r="K4020" s="286"/>
      <c r="L4020" s="313"/>
      <c r="M4020" s="312">
        <f t="shared" si="87"/>
        <v>1095.9000000000008</v>
      </c>
      <c r="N4020" s="443"/>
      <c r="O4020" s="443"/>
      <c r="P4020" s="443"/>
      <c r="Q4020" s="443"/>
      <c r="R4020" s="464"/>
      <c r="S4020" s="464"/>
      <c r="T4020" s="686"/>
      <c r="U4020" s="464"/>
      <c r="V4020" s="464"/>
      <c r="W4020" s="443"/>
    </row>
    <row r="4021" spans="1:23" ht="15">
      <c r="A4021" s="459" t="s">
        <v>20</v>
      </c>
      <c r="B4021" s="464" t="s">
        <v>1</v>
      </c>
      <c r="C4021" s="443"/>
      <c r="D4021" s="443"/>
      <c r="E4021" s="323">
        <v>400.1</v>
      </c>
      <c r="F4021" s="286">
        <v>0</v>
      </c>
      <c r="G4021" s="286">
        <v>0</v>
      </c>
      <c r="H4021" s="286">
        <v>0</v>
      </c>
      <c r="I4021" s="286">
        <v>0</v>
      </c>
      <c r="J4021" s="286">
        <v>630.29999999999927</v>
      </c>
      <c r="K4021" s="286"/>
      <c r="L4021" s="313"/>
      <c r="M4021" s="312">
        <f t="shared" si="87"/>
        <v>1030.3999999999992</v>
      </c>
      <c r="N4021" s="443"/>
      <c r="O4021" s="443" t="s">
        <v>300</v>
      </c>
      <c r="P4021" s="443"/>
      <c r="Q4021" s="443"/>
      <c r="R4021" s="530"/>
      <c r="S4021" s="464"/>
      <c r="T4021" s="688"/>
      <c r="U4021" s="464"/>
      <c r="V4021" s="464"/>
      <c r="W4021" s="443"/>
    </row>
    <row r="4022" spans="1:23" ht="15">
      <c r="A4022" s="459" t="s">
        <v>22</v>
      </c>
      <c r="B4022" s="464" t="s">
        <v>21</v>
      </c>
      <c r="C4022" s="443"/>
      <c r="D4022" s="443"/>
      <c r="E4022" s="286">
        <v>227.8</v>
      </c>
      <c r="F4022" s="286">
        <v>0</v>
      </c>
      <c r="G4022" s="286">
        <v>0</v>
      </c>
      <c r="H4022" s="286">
        <v>0</v>
      </c>
      <c r="I4022" s="286">
        <v>0</v>
      </c>
      <c r="J4022" s="286">
        <v>744.09999999999854</v>
      </c>
      <c r="K4022" s="286"/>
      <c r="L4022" s="313"/>
      <c r="M4022" s="312">
        <f t="shared" si="87"/>
        <v>971.8999999999985</v>
      </c>
      <c r="N4022" s="443"/>
      <c r="O4022" s="443"/>
      <c r="P4022" s="443"/>
      <c r="Q4022" s="443"/>
      <c r="R4022" s="530"/>
      <c r="S4022" s="464"/>
      <c r="T4022" s="686"/>
      <c r="U4022" s="464"/>
      <c r="V4022" s="464"/>
      <c r="W4022" s="443"/>
    </row>
    <row r="4023" spans="1:23" ht="15">
      <c r="A4023" s="459" t="s">
        <v>24</v>
      </c>
      <c r="B4023" s="361" t="s">
        <v>1844</v>
      </c>
      <c r="C4023" s="446"/>
      <c r="D4023" s="446"/>
      <c r="E4023" s="286" t="s">
        <v>285</v>
      </c>
      <c r="F4023" s="286">
        <v>0</v>
      </c>
      <c r="G4023" s="286">
        <v>0</v>
      </c>
      <c r="H4023" s="286">
        <v>0</v>
      </c>
      <c r="I4023" s="286">
        <v>0</v>
      </c>
      <c r="J4023" s="303">
        <v>952.5</v>
      </c>
      <c r="K4023" s="303"/>
      <c r="L4023" s="313"/>
      <c r="M4023" s="312">
        <f t="shared" si="87"/>
        <v>952.5</v>
      </c>
      <c r="N4023" s="443"/>
      <c r="O4023" s="443" t="s">
        <v>288</v>
      </c>
      <c r="P4023" s="443"/>
      <c r="Q4023" s="443"/>
      <c r="R4023" s="322" t="s">
        <v>3889</v>
      </c>
      <c r="S4023" s="464"/>
      <c r="T4023" s="686"/>
      <c r="U4023" s="464"/>
      <c r="V4023" s="464"/>
      <c r="W4023" s="443"/>
    </row>
    <row r="4024" spans="1:23" ht="15">
      <c r="A4024" s="459" t="s">
        <v>26</v>
      </c>
      <c r="B4024" s="464" t="s">
        <v>31</v>
      </c>
      <c r="C4024" s="443"/>
      <c r="D4024" s="443"/>
      <c r="E4024" s="286">
        <v>245.1</v>
      </c>
      <c r="F4024" s="286">
        <v>0</v>
      </c>
      <c r="G4024" s="286">
        <v>0</v>
      </c>
      <c r="H4024" s="286">
        <v>0</v>
      </c>
      <c r="I4024" s="286">
        <v>0</v>
      </c>
      <c r="J4024" s="286">
        <v>665.5</v>
      </c>
      <c r="K4024" s="286"/>
      <c r="L4024" s="313"/>
      <c r="M4024" s="312">
        <f t="shared" si="87"/>
        <v>910.6</v>
      </c>
      <c r="N4024" s="443"/>
      <c r="O4024" s="443"/>
      <c r="P4024" s="443"/>
      <c r="Q4024" s="443"/>
      <c r="R4024" s="530"/>
      <c r="S4024" s="464"/>
      <c r="T4024" s="686"/>
      <c r="U4024" s="464"/>
      <c r="V4024" s="464"/>
      <c r="W4024" s="443"/>
    </row>
    <row r="4025" spans="1:23" ht="15">
      <c r="A4025" s="459" t="s">
        <v>28</v>
      </c>
      <c r="B4025" s="464" t="s">
        <v>153</v>
      </c>
      <c r="C4025" s="443"/>
      <c r="D4025" s="443"/>
      <c r="E4025" s="286" t="s">
        <v>285</v>
      </c>
      <c r="F4025" s="286">
        <v>0</v>
      </c>
      <c r="G4025" s="286">
        <v>0</v>
      </c>
      <c r="H4025" s="286">
        <v>0</v>
      </c>
      <c r="I4025" s="286">
        <v>0</v>
      </c>
      <c r="J4025" s="301">
        <v>888.89999999999782</v>
      </c>
      <c r="K4025" s="301"/>
      <c r="L4025" s="313"/>
      <c r="M4025" s="312">
        <f t="shared" si="87"/>
        <v>888.89999999999782</v>
      </c>
      <c r="N4025" s="443"/>
      <c r="O4025" s="443" t="s">
        <v>307</v>
      </c>
      <c r="P4025" s="443"/>
      <c r="Q4025" s="443"/>
      <c r="R4025" s="530"/>
      <c r="S4025" s="464"/>
      <c r="T4025" s="688"/>
      <c r="U4025" s="464"/>
      <c r="V4025" s="464"/>
      <c r="W4025" s="443"/>
    </row>
    <row r="4026" spans="1:23" ht="15">
      <c r="A4026" s="459" t="s">
        <v>30</v>
      </c>
      <c r="B4026" s="464" t="s">
        <v>869</v>
      </c>
      <c r="C4026" s="443"/>
      <c r="D4026" s="443"/>
      <c r="E4026" s="286" t="s">
        <v>285</v>
      </c>
      <c r="F4026" s="286">
        <v>0</v>
      </c>
      <c r="G4026" s="286">
        <v>0</v>
      </c>
      <c r="H4026" s="286">
        <v>0</v>
      </c>
      <c r="I4026" s="286">
        <v>0</v>
      </c>
      <c r="J4026" s="302">
        <v>876.29999999999927</v>
      </c>
      <c r="K4026" s="302"/>
      <c r="L4026" s="313"/>
      <c r="M4026" s="312">
        <f t="shared" si="87"/>
        <v>876.29999999999927</v>
      </c>
      <c r="N4026" s="443"/>
      <c r="O4026" s="443" t="s">
        <v>289</v>
      </c>
      <c r="P4026" s="443"/>
      <c r="Q4026" s="443"/>
      <c r="R4026" s="530"/>
      <c r="S4026" s="464"/>
      <c r="T4026" s="686"/>
      <c r="U4026" s="464"/>
      <c r="V4026" s="464"/>
      <c r="W4026" s="443"/>
    </row>
    <row r="4027" spans="1:23" ht="15">
      <c r="A4027" s="459" t="s">
        <v>32</v>
      </c>
      <c r="B4027" s="464" t="s">
        <v>39</v>
      </c>
      <c r="C4027" s="443"/>
      <c r="D4027" s="443"/>
      <c r="E4027" s="286">
        <v>209.1</v>
      </c>
      <c r="F4027" s="286">
        <v>0</v>
      </c>
      <c r="G4027" s="286">
        <v>0</v>
      </c>
      <c r="H4027" s="286">
        <v>0</v>
      </c>
      <c r="I4027" s="286">
        <v>0</v>
      </c>
      <c r="J4027" s="286">
        <v>659.89999999999418</v>
      </c>
      <c r="K4027" s="286"/>
      <c r="L4027" s="313"/>
      <c r="M4027" s="312">
        <f t="shared" si="87"/>
        <v>868.9999999999942</v>
      </c>
      <c r="N4027" s="443"/>
      <c r="O4027" s="443"/>
      <c r="P4027" s="443"/>
      <c r="Q4027" s="443"/>
      <c r="R4027" s="530"/>
      <c r="S4027" s="464"/>
      <c r="T4027" s="689"/>
      <c r="U4027" s="464"/>
      <c r="V4027" s="464"/>
      <c r="W4027" s="443"/>
    </row>
    <row r="4028" spans="1:23" ht="15">
      <c r="A4028" s="459" t="s">
        <v>34</v>
      </c>
      <c r="B4028" s="464" t="s">
        <v>852</v>
      </c>
      <c r="C4028" s="443"/>
      <c r="D4028" s="443"/>
      <c r="E4028" s="286" t="s">
        <v>285</v>
      </c>
      <c r="F4028" s="286">
        <v>0</v>
      </c>
      <c r="G4028" s="286">
        <v>0</v>
      </c>
      <c r="H4028" s="286">
        <v>0</v>
      </c>
      <c r="I4028" s="286">
        <v>0</v>
      </c>
      <c r="J4028" s="323">
        <v>846.40000000000509</v>
      </c>
      <c r="K4028" s="323"/>
      <c r="L4028" s="313"/>
      <c r="M4028" s="312">
        <f t="shared" si="87"/>
        <v>846.40000000000509</v>
      </c>
      <c r="N4028" s="443"/>
      <c r="O4028" s="443" t="s">
        <v>304</v>
      </c>
      <c r="P4028" s="443"/>
      <c r="Q4028" s="443"/>
      <c r="R4028" s="343"/>
      <c r="S4028" s="464"/>
      <c r="T4028" s="686"/>
      <c r="U4028" s="464"/>
      <c r="V4028" s="464"/>
      <c r="W4028" s="443"/>
    </row>
    <row r="4029" spans="1:23" ht="15">
      <c r="A4029" s="459" t="s">
        <v>36</v>
      </c>
      <c r="B4029" s="464" t="s">
        <v>27</v>
      </c>
      <c r="C4029" s="443"/>
      <c r="D4029" s="443"/>
      <c r="E4029" s="286">
        <v>377.5</v>
      </c>
      <c r="F4029" s="286">
        <v>0</v>
      </c>
      <c r="G4029" s="286">
        <v>0</v>
      </c>
      <c r="H4029" s="286">
        <v>0</v>
      </c>
      <c r="I4029" s="286">
        <v>0</v>
      </c>
      <c r="J4029" s="286">
        <v>468.90000000000327</v>
      </c>
      <c r="K4029" s="286"/>
      <c r="L4029" s="313"/>
      <c r="M4029" s="312">
        <f t="shared" si="87"/>
        <v>846.40000000000327</v>
      </c>
      <c r="N4029" s="443"/>
      <c r="O4029" s="443"/>
      <c r="P4029" s="443"/>
      <c r="Q4029" s="443"/>
      <c r="R4029" s="464"/>
      <c r="S4029" s="464"/>
      <c r="T4029" s="686"/>
      <c r="U4029" s="464"/>
      <c r="V4029" s="464"/>
      <c r="W4029" s="443"/>
    </row>
    <row r="4030" spans="1:23" ht="15">
      <c r="A4030" s="459" t="s">
        <v>38</v>
      </c>
      <c r="B4030" s="361" t="s">
        <v>1849</v>
      </c>
      <c r="C4030" s="446"/>
      <c r="D4030" s="446"/>
      <c r="E4030" s="286" t="s">
        <v>285</v>
      </c>
      <c r="F4030" s="286">
        <v>0</v>
      </c>
      <c r="G4030" s="286">
        <v>0</v>
      </c>
      <c r="H4030" s="286">
        <v>0</v>
      </c>
      <c r="I4030" s="286">
        <v>0</v>
      </c>
      <c r="J4030" s="323">
        <v>840.34999999999854</v>
      </c>
      <c r="K4030" s="323"/>
      <c r="L4030" s="313"/>
      <c r="M4030" s="312">
        <f t="shared" si="87"/>
        <v>840.34999999999854</v>
      </c>
      <c r="N4030" s="443"/>
      <c r="O4030" s="443" t="s">
        <v>299</v>
      </c>
      <c r="P4030" s="443"/>
      <c r="Q4030" s="443"/>
      <c r="R4030" s="530"/>
      <c r="S4030" s="464"/>
      <c r="T4030" s="686"/>
      <c r="U4030" s="464"/>
      <c r="V4030" s="464"/>
      <c r="W4030" s="443"/>
    </row>
    <row r="4031" spans="1:23" ht="15">
      <c r="A4031" s="459" t="s">
        <v>145</v>
      </c>
      <c r="B4031" s="361" t="s">
        <v>1850</v>
      </c>
      <c r="C4031" s="446"/>
      <c r="D4031" s="446"/>
      <c r="E4031" s="286" t="s">
        <v>285</v>
      </c>
      <c r="F4031" s="286">
        <v>0</v>
      </c>
      <c r="G4031" s="286">
        <v>0</v>
      </c>
      <c r="H4031" s="286">
        <v>0</v>
      </c>
      <c r="I4031" s="286">
        <v>0</v>
      </c>
      <c r="J4031" s="323">
        <v>837.5</v>
      </c>
      <c r="K4031" s="323"/>
      <c r="L4031" s="313"/>
      <c r="M4031" s="312">
        <f t="shared" si="87"/>
        <v>837.5</v>
      </c>
      <c r="N4031" s="443"/>
      <c r="O4031" s="443" t="s">
        <v>294</v>
      </c>
      <c r="P4031" s="443"/>
      <c r="Q4031" s="443"/>
      <c r="R4031" s="464"/>
      <c r="S4031" s="464"/>
      <c r="T4031" s="686"/>
      <c r="U4031" s="464"/>
      <c r="V4031" s="464"/>
      <c r="W4031" s="443"/>
    </row>
    <row r="4032" spans="1:23" ht="15">
      <c r="A4032" s="459" t="s">
        <v>146</v>
      </c>
      <c r="B4032" s="343" t="s">
        <v>1859</v>
      </c>
      <c r="C4032" s="446"/>
      <c r="D4032" s="446"/>
      <c r="E4032" s="286" t="s">
        <v>285</v>
      </c>
      <c r="F4032" s="286">
        <v>0</v>
      </c>
      <c r="G4032" s="286">
        <v>0</v>
      </c>
      <c r="H4032" s="286">
        <v>0</v>
      </c>
      <c r="I4032" s="286">
        <v>0</v>
      </c>
      <c r="J4032" s="323">
        <v>815.00000000000728</v>
      </c>
      <c r="K4032" s="323"/>
      <c r="L4032" s="313"/>
      <c r="M4032" s="312">
        <f t="shared" si="87"/>
        <v>815.00000000000728</v>
      </c>
      <c r="N4032" s="443"/>
      <c r="O4032" s="443" t="s">
        <v>300</v>
      </c>
      <c r="P4032" s="443"/>
      <c r="Q4032" s="443"/>
      <c r="R4032" s="530"/>
      <c r="S4032" s="464"/>
      <c r="T4032" s="686"/>
      <c r="U4032" s="464"/>
      <c r="V4032" s="464"/>
      <c r="W4032" s="443"/>
    </row>
    <row r="4033" spans="1:23" ht="15">
      <c r="A4033" s="459" t="s">
        <v>147</v>
      </c>
      <c r="B4033" s="361" t="s">
        <v>1856</v>
      </c>
      <c r="C4033" s="446"/>
      <c r="D4033" s="446"/>
      <c r="E4033" s="286" t="s">
        <v>285</v>
      </c>
      <c r="F4033" s="286">
        <v>0</v>
      </c>
      <c r="G4033" s="286">
        <v>0</v>
      </c>
      <c r="H4033" s="286">
        <v>0</v>
      </c>
      <c r="I4033" s="286">
        <v>0</v>
      </c>
      <c r="J4033" s="286">
        <v>810.09999999999854</v>
      </c>
      <c r="K4033" s="286"/>
      <c r="L4033" s="313"/>
      <c r="M4033" s="312">
        <f t="shared" si="87"/>
        <v>810.09999999999854</v>
      </c>
      <c r="N4033" s="443"/>
      <c r="O4033" s="443"/>
      <c r="P4033" s="443"/>
      <c r="Q4033" s="443"/>
      <c r="R4033" s="464"/>
      <c r="S4033" s="464"/>
      <c r="T4033" s="688"/>
      <c r="U4033" s="464"/>
      <c r="V4033" s="464"/>
      <c r="W4033" s="443"/>
    </row>
    <row r="4034" spans="1:23" ht="15">
      <c r="A4034" s="459" t="s">
        <v>151</v>
      </c>
      <c r="B4034" s="464" t="s">
        <v>856</v>
      </c>
      <c r="C4034" s="443"/>
      <c r="D4034" s="443"/>
      <c r="E4034" s="286" t="s">
        <v>285</v>
      </c>
      <c r="F4034" s="286">
        <v>0</v>
      </c>
      <c r="G4034" s="286">
        <v>0</v>
      </c>
      <c r="H4034" s="286">
        <v>0</v>
      </c>
      <c r="I4034" s="286">
        <v>0</v>
      </c>
      <c r="J4034" s="286">
        <v>798.89999999999782</v>
      </c>
      <c r="K4034" s="286"/>
      <c r="L4034" s="313"/>
      <c r="M4034" s="312">
        <f t="shared" si="87"/>
        <v>798.89999999999782</v>
      </c>
      <c r="N4034" s="443"/>
      <c r="O4034" s="443"/>
      <c r="P4034" s="443"/>
      <c r="Q4034" s="443"/>
      <c r="R4034" s="530"/>
      <c r="S4034" s="464"/>
      <c r="T4034" s="686"/>
      <c r="U4034" s="464"/>
      <c r="V4034" s="464"/>
      <c r="W4034" s="443"/>
    </row>
    <row r="4035" spans="1:23" ht="15">
      <c r="A4035" s="459" t="s">
        <v>157</v>
      </c>
      <c r="B4035" s="464" t="s">
        <v>154</v>
      </c>
      <c r="C4035" s="443"/>
      <c r="D4035" s="443"/>
      <c r="E4035" s="286" t="s">
        <v>285</v>
      </c>
      <c r="F4035" s="286">
        <v>0</v>
      </c>
      <c r="G4035" s="286">
        <v>0</v>
      </c>
      <c r="H4035" s="286">
        <v>0</v>
      </c>
      <c r="I4035" s="286">
        <v>0</v>
      </c>
      <c r="J4035" s="286">
        <v>797.89999999999418</v>
      </c>
      <c r="K4035" s="286"/>
      <c r="L4035" s="313"/>
      <c r="M4035" s="312">
        <f t="shared" si="87"/>
        <v>797.89999999999418</v>
      </c>
      <c r="N4035" s="443"/>
      <c r="O4035" s="443"/>
      <c r="P4035" s="443"/>
      <c r="Q4035" s="443"/>
      <c r="R4035" s="530"/>
      <c r="S4035" s="464"/>
      <c r="T4035" s="688"/>
      <c r="U4035" s="464"/>
      <c r="V4035" s="464"/>
      <c r="W4035" s="443"/>
    </row>
    <row r="4036" spans="1:23" ht="15">
      <c r="A4036" s="459" t="s">
        <v>159</v>
      </c>
      <c r="B4036" s="464" t="s">
        <v>156</v>
      </c>
      <c r="C4036" s="443"/>
      <c r="D4036" s="443"/>
      <c r="E4036" s="286" t="s">
        <v>285</v>
      </c>
      <c r="F4036" s="286">
        <v>0</v>
      </c>
      <c r="G4036" s="286">
        <v>0</v>
      </c>
      <c r="H4036" s="286">
        <v>0</v>
      </c>
      <c r="I4036" s="286">
        <v>0</v>
      </c>
      <c r="J4036" s="286">
        <v>794.30000000000291</v>
      </c>
      <c r="K4036" s="286"/>
      <c r="L4036" s="313"/>
      <c r="M4036" s="312">
        <f t="shared" si="87"/>
        <v>794.30000000000291</v>
      </c>
      <c r="N4036" s="443"/>
      <c r="O4036" s="443"/>
      <c r="P4036" s="443"/>
      <c r="Q4036" s="443"/>
      <c r="R4036" s="530"/>
      <c r="S4036" s="464"/>
      <c r="T4036" s="686"/>
      <c r="U4036" s="464"/>
      <c r="V4036" s="464"/>
      <c r="W4036" s="443"/>
    </row>
    <row r="4037" spans="1:23" ht="15">
      <c r="A4037" s="459" t="s">
        <v>160</v>
      </c>
      <c r="B4037" s="464" t="s">
        <v>844</v>
      </c>
      <c r="C4037" s="443"/>
      <c r="D4037" s="443"/>
      <c r="E4037" s="286" t="s">
        <v>285</v>
      </c>
      <c r="F4037" s="286">
        <v>0</v>
      </c>
      <c r="G4037" s="286">
        <v>0</v>
      </c>
      <c r="H4037" s="286">
        <v>0</v>
      </c>
      <c r="I4037" s="286">
        <v>0</v>
      </c>
      <c r="J4037" s="286">
        <v>793.59999999999491</v>
      </c>
      <c r="K4037" s="286"/>
      <c r="L4037" s="313"/>
      <c r="M4037" s="312">
        <f t="shared" si="87"/>
        <v>793.59999999999491</v>
      </c>
      <c r="N4037" s="443"/>
      <c r="O4037" s="443"/>
      <c r="P4037" s="443"/>
      <c r="Q4037" s="443"/>
      <c r="R4037" s="464"/>
      <c r="S4037" s="464"/>
      <c r="T4037" s="686"/>
      <c r="U4037" s="464"/>
      <c r="V4037" s="464"/>
      <c r="W4037" s="443"/>
    </row>
    <row r="4038" spans="1:23" ht="15">
      <c r="A4038" s="459" t="s">
        <v>161</v>
      </c>
      <c r="B4038" s="361" t="s">
        <v>1854</v>
      </c>
      <c r="C4038" s="446"/>
      <c r="D4038" s="446"/>
      <c r="E4038" s="286" t="s">
        <v>285</v>
      </c>
      <c r="F4038" s="286">
        <v>0</v>
      </c>
      <c r="G4038" s="286">
        <v>0</v>
      </c>
      <c r="H4038" s="286">
        <v>0</v>
      </c>
      <c r="I4038" s="286">
        <v>0</v>
      </c>
      <c r="J4038" s="286">
        <v>790.99999999999636</v>
      </c>
      <c r="K4038" s="286"/>
      <c r="L4038" s="313"/>
      <c r="M4038" s="312">
        <f t="shared" si="87"/>
        <v>790.99999999999636</v>
      </c>
      <c r="N4038" s="443"/>
      <c r="O4038" s="443"/>
      <c r="P4038" s="443"/>
      <c r="Q4038" s="443"/>
      <c r="R4038" s="464"/>
      <c r="S4038" s="464"/>
      <c r="T4038" s="687"/>
      <c r="U4038" s="464"/>
      <c r="V4038" s="464"/>
      <c r="W4038" s="443"/>
    </row>
    <row r="4039" spans="1:23" ht="15">
      <c r="A4039" s="459" t="s">
        <v>163</v>
      </c>
      <c r="B4039" s="530" t="s">
        <v>2256</v>
      </c>
      <c r="C4039" s="446"/>
      <c r="D4039" s="446"/>
      <c r="E4039" s="286" t="s">
        <v>285</v>
      </c>
      <c r="F4039" s="286">
        <v>0</v>
      </c>
      <c r="G4039" s="286">
        <v>0</v>
      </c>
      <c r="H4039" s="286">
        <v>0</v>
      </c>
      <c r="I4039" s="286">
        <v>0</v>
      </c>
      <c r="J4039" s="286">
        <v>777.90000000000146</v>
      </c>
      <c r="K4039" s="286"/>
      <c r="L4039" s="313"/>
      <c r="M4039" s="312">
        <f t="shared" si="87"/>
        <v>777.90000000000146</v>
      </c>
      <c r="N4039" s="443"/>
      <c r="O4039" s="443"/>
      <c r="P4039" s="443"/>
      <c r="Q4039" s="443"/>
      <c r="R4039" s="530"/>
      <c r="S4039" s="464"/>
      <c r="T4039" s="686"/>
      <c r="U4039" s="464"/>
      <c r="V4039" s="464"/>
      <c r="W4039" s="443"/>
    </row>
    <row r="4040" spans="1:23" ht="15">
      <c r="A4040" s="459" t="s">
        <v>281</v>
      </c>
      <c r="B4040" s="464" t="s">
        <v>142</v>
      </c>
      <c r="C4040" s="443"/>
      <c r="D4040" s="443"/>
      <c r="E4040" s="286" t="s">
        <v>285</v>
      </c>
      <c r="F4040" s="286">
        <v>0</v>
      </c>
      <c r="G4040" s="286">
        <v>0</v>
      </c>
      <c r="H4040" s="286">
        <v>0</v>
      </c>
      <c r="I4040" s="286">
        <v>0</v>
      </c>
      <c r="J4040" s="286">
        <v>776.30000000000291</v>
      </c>
      <c r="K4040" s="286"/>
      <c r="L4040" s="313"/>
      <c r="M4040" s="312">
        <f t="shared" si="87"/>
        <v>776.30000000000291</v>
      </c>
      <c r="N4040" s="443"/>
      <c r="O4040" s="443"/>
      <c r="P4040" s="443"/>
      <c r="Q4040" s="443"/>
      <c r="R4040" s="343"/>
      <c r="S4040" s="464"/>
      <c r="T4040" s="686"/>
      <c r="U4040" s="464"/>
      <c r="V4040" s="464"/>
      <c r="W4040" s="443"/>
    </row>
    <row r="4041" spans="1:23" ht="15">
      <c r="A4041" s="459" t="s">
        <v>282</v>
      </c>
      <c r="B4041" s="464" t="s">
        <v>851</v>
      </c>
      <c r="C4041" s="443"/>
      <c r="D4041" s="443"/>
      <c r="E4041" s="286" t="s">
        <v>285</v>
      </c>
      <c r="F4041" s="286">
        <v>0</v>
      </c>
      <c r="G4041" s="286">
        <v>0</v>
      </c>
      <c r="H4041" s="286">
        <v>0</v>
      </c>
      <c r="I4041" s="286">
        <v>0</v>
      </c>
      <c r="J4041" s="286">
        <v>773.90000000000146</v>
      </c>
      <c r="K4041" s="286"/>
      <c r="L4041" s="313"/>
      <c r="M4041" s="312">
        <f t="shared" si="87"/>
        <v>773.90000000000146</v>
      </c>
      <c r="N4041" s="443"/>
      <c r="O4041" s="443"/>
      <c r="P4041" s="443"/>
      <c r="Q4041" s="443"/>
      <c r="R4041" s="464"/>
      <c r="S4041" s="464"/>
      <c r="T4041" s="687"/>
      <c r="U4041" s="464"/>
      <c r="V4041" s="464"/>
      <c r="W4041" s="443"/>
    </row>
    <row r="4042" spans="1:23" ht="15">
      <c r="A4042" s="459" t="s">
        <v>283</v>
      </c>
      <c r="B4042" s="530" t="s">
        <v>2237</v>
      </c>
      <c r="C4042" s="446"/>
      <c r="D4042" s="446"/>
      <c r="E4042" s="286" t="s">
        <v>285</v>
      </c>
      <c r="F4042" s="286">
        <v>0</v>
      </c>
      <c r="G4042" s="286">
        <v>0</v>
      </c>
      <c r="H4042" s="286">
        <v>0</v>
      </c>
      <c r="I4042" s="286">
        <v>0</v>
      </c>
      <c r="J4042" s="286">
        <v>767.19999999999527</v>
      </c>
      <c r="K4042" s="286"/>
      <c r="L4042" s="313"/>
      <c r="M4042" s="312">
        <f t="shared" si="87"/>
        <v>767.19999999999527</v>
      </c>
      <c r="N4042" s="443"/>
      <c r="O4042" s="443"/>
      <c r="P4042" s="443"/>
      <c r="Q4042" s="443"/>
      <c r="R4042" s="464"/>
      <c r="S4042" s="464"/>
      <c r="T4042" s="686"/>
      <c r="U4042" s="464"/>
      <c r="V4042" s="464"/>
      <c r="W4042" s="443"/>
    </row>
    <row r="4043" spans="1:23" ht="15">
      <c r="A4043" s="459" t="s">
        <v>284</v>
      </c>
      <c r="B4043" s="464" t="s">
        <v>821</v>
      </c>
      <c r="C4043" s="443"/>
      <c r="D4043" s="443"/>
      <c r="E4043" s="286" t="s">
        <v>285</v>
      </c>
      <c r="F4043" s="286">
        <v>0</v>
      </c>
      <c r="G4043" s="286">
        <v>0</v>
      </c>
      <c r="H4043" s="286">
        <v>0</v>
      </c>
      <c r="I4043" s="286">
        <v>0</v>
      </c>
      <c r="J4043" s="286">
        <v>761.50000000000364</v>
      </c>
      <c r="K4043" s="286"/>
      <c r="L4043" s="313"/>
      <c r="M4043" s="312">
        <f t="shared" si="87"/>
        <v>761.50000000000364</v>
      </c>
      <c r="N4043" s="443"/>
      <c r="O4043" s="443"/>
      <c r="P4043" s="443"/>
      <c r="Q4043" s="443"/>
      <c r="R4043" s="459"/>
      <c r="S4043" s="464"/>
      <c r="T4043" s="688"/>
      <c r="U4043" s="464"/>
      <c r="V4043" s="464"/>
      <c r="W4043" s="443"/>
    </row>
    <row r="4044" spans="1:23" ht="15">
      <c r="A4044" s="459" t="s">
        <v>808</v>
      </c>
      <c r="B4044" s="464" t="s">
        <v>819</v>
      </c>
      <c r="C4044" s="443"/>
      <c r="D4044" s="443"/>
      <c r="E4044" s="286" t="s">
        <v>285</v>
      </c>
      <c r="F4044" s="286">
        <v>0</v>
      </c>
      <c r="G4044" s="286">
        <v>0</v>
      </c>
      <c r="H4044" s="286">
        <v>0</v>
      </c>
      <c r="I4044" s="286">
        <v>0</v>
      </c>
      <c r="J4044" s="286">
        <v>753.10000000000218</v>
      </c>
      <c r="K4044" s="286"/>
      <c r="L4044" s="313"/>
      <c r="M4044" s="312">
        <f t="shared" si="87"/>
        <v>753.10000000000218</v>
      </c>
      <c r="N4044" s="443"/>
      <c r="O4044" s="443"/>
      <c r="P4044" s="443"/>
      <c r="Q4044" s="443"/>
      <c r="R4044" s="464"/>
      <c r="S4044" s="464"/>
      <c r="T4044" s="686"/>
      <c r="U4044" s="464"/>
      <c r="V4044" s="464"/>
      <c r="W4044" s="443"/>
    </row>
    <row r="4045" spans="1:23" ht="15">
      <c r="A4045" s="459" t="s">
        <v>809</v>
      </c>
      <c r="B4045" s="464" t="s">
        <v>837</v>
      </c>
      <c r="C4045" s="443"/>
      <c r="D4045" s="443"/>
      <c r="E4045" s="286" t="s">
        <v>285</v>
      </c>
      <c r="F4045" s="286">
        <v>0</v>
      </c>
      <c r="G4045" s="286">
        <v>0</v>
      </c>
      <c r="H4045" s="286">
        <v>0</v>
      </c>
      <c r="I4045" s="286">
        <v>0</v>
      </c>
      <c r="J4045" s="286">
        <v>733.40000000000509</v>
      </c>
      <c r="K4045" s="286"/>
      <c r="L4045" s="313"/>
      <c r="M4045" s="312">
        <f t="shared" si="87"/>
        <v>733.40000000000509</v>
      </c>
      <c r="N4045" s="443"/>
      <c r="O4045" s="443"/>
      <c r="P4045" s="443"/>
      <c r="Q4045" s="443"/>
      <c r="R4045" s="343"/>
      <c r="S4045" s="464"/>
      <c r="T4045" s="686"/>
      <c r="U4045" s="464"/>
      <c r="V4045" s="464"/>
      <c r="W4045" s="443"/>
    </row>
    <row r="4046" spans="1:23" ht="15">
      <c r="A4046" s="459" t="s">
        <v>810</v>
      </c>
      <c r="B4046" s="464" t="s">
        <v>830</v>
      </c>
      <c r="C4046" s="443"/>
      <c r="D4046" s="443"/>
      <c r="E4046" s="286" t="s">
        <v>285</v>
      </c>
      <c r="F4046" s="286">
        <v>0</v>
      </c>
      <c r="G4046" s="286">
        <v>0</v>
      </c>
      <c r="H4046" s="286">
        <v>0</v>
      </c>
      <c r="I4046" s="286">
        <v>0</v>
      </c>
      <c r="J4046" s="286">
        <v>732.90000000000146</v>
      </c>
      <c r="K4046" s="286"/>
      <c r="L4046" s="313"/>
      <c r="M4046" s="312">
        <f t="shared" si="87"/>
        <v>732.90000000000146</v>
      </c>
      <c r="N4046" s="443"/>
      <c r="O4046" s="443"/>
      <c r="P4046" s="443"/>
      <c r="Q4046" s="443"/>
      <c r="R4046" s="343"/>
      <c r="S4046" s="464"/>
      <c r="T4046" s="687"/>
      <c r="U4046" s="464"/>
      <c r="V4046" s="464"/>
      <c r="W4046" s="443"/>
    </row>
    <row r="4047" spans="1:23" ht="15">
      <c r="A4047" s="459" t="s">
        <v>812</v>
      </c>
      <c r="B4047" s="464" t="s">
        <v>873</v>
      </c>
      <c r="C4047" s="443"/>
      <c r="D4047" s="443"/>
      <c r="E4047" s="286" t="s">
        <v>285</v>
      </c>
      <c r="F4047" s="286">
        <v>0</v>
      </c>
      <c r="G4047" s="286">
        <v>0</v>
      </c>
      <c r="H4047" s="286">
        <v>0</v>
      </c>
      <c r="I4047" s="286">
        <v>0</v>
      </c>
      <c r="J4047" s="286">
        <v>732.79999999999563</v>
      </c>
      <c r="K4047" s="286"/>
      <c r="L4047" s="313"/>
      <c r="M4047" s="312">
        <f t="shared" si="87"/>
        <v>732.79999999999563</v>
      </c>
      <c r="N4047" s="443"/>
      <c r="O4047" s="443"/>
      <c r="P4047" s="443"/>
      <c r="Q4047" s="443"/>
      <c r="R4047" s="464"/>
      <c r="S4047" s="464"/>
      <c r="T4047" s="687"/>
      <c r="U4047" s="464"/>
      <c r="V4047" s="464"/>
      <c r="W4047" s="443"/>
    </row>
    <row r="4048" spans="1:23" ht="15">
      <c r="A4048" s="459" t="s">
        <v>818</v>
      </c>
      <c r="B4048" s="464" t="s">
        <v>141</v>
      </c>
      <c r="C4048" s="443"/>
      <c r="D4048" s="443"/>
      <c r="E4048" s="286" t="s">
        <v>285</v>
      </c>
      <c r="F4048" s="286">
        <v>0</v>
      </c>
      <c r="G4048" s="286">
        <v>0</v>
      </c>
      <c r="H4048" s="286">
        <v>0</v>
      </c>
      <c r="I4048" s="286">
        <v>0</v>
      </c>
      <c r="J4048" s="286">
        <v>732.799999999992</v>
      </c>
      <c r="K4048" s="286"/>
      <c r="L4048" s="313"/>
      <c r="M4048" s="312">
        <f t="shared" si="87"/>
        <v>732.799999999992</v>
      </c>
      <c r="N4048" s="443"/>
      <c r="O4048" s="443"/>
      <c r="P4048" s="443"/>
      <c r="Q4048" s="443"/>
      <c r="R4048" s="464"/>
      <c r="S4048" s="464"/>
      <c r="T4048" s="686"/>
      <c r="U4048" s="464"/>
      <c r="V4048" s="464"/>
      <c r="W4048" s="443"/>
    </row>
    <row r="4049" spans="1:23" ht="15">
      <c r="A4049" s="459" t="s">
        <v>820</v>
      </c>
      <c r="B4049" s="464" t="s">
        <v>855</v>
      </c>
      <c r="C4049" s="443"/>
      <c r="D4049" s="443"/>
      <c r="E4049" s="286" t="s">
        <v>285</v>
      </c>
      <c r="F4049" s="286">
        <v>0</v>
      </c>
      <c r="G4049" s="286">
        <v>0</v>
      </c>
      <c r="H4049" s="286">
        <v>0</v>
      </c>
      <c r="I4049" s="286">
        <v>0</v>
      </c>
      <c r="J4049" s="286">
        <v>731.79999999999563</v>
      </c>
      <c r="K4049" s="286"/>
      <c r="L4049" s="313"/>
      <c r="M4049" s="312">
        <f t="shared" si="87"/>
        <v>731.79999999999563</v>
      </c>
      <c r="N4049" s="443"/>
      <c r="O4049" s="443"/>
      <c r="P4049" s="443"/>
      <c r="Q4049" s="443"/>
      <c r="R4049" s="530"/>
      <c r="S4049" s="464"/>
      <c r="T4049" s="686"/>
      <c r="U4049" s="464"/>
      <c r="V4049" s="464"/>
      <c r="W4049" s="443"/>
    </row>
    <row r="4050" spans="1:23" ht="15">
      <c r="A4050" s="459" t="s">
        <v>823</v>
      </c>
      <c r="B4050" s="464" t="s">
        <v>4</v>
      </c>
      <c r="C4050" s="443"/>
      <c r="D4050" s="443"/>
      <c r="E4050" s="303">
        <v>714.3</v>
      </c>
      <c r="F4050" s="286">
        <v>0</v>
      </c>
      <c r="G4050" s="286">
        <v>0</v>
      </c>
      <c r="H4050" s="286">
        <v>0</v>
      </c>
      <c r="I4050" s="286">
        <v>0</v>
      </c>
      <c r="J4050" s="286" t="s">
        <v>285</v>
      </c>
      <c r="K4050" s="286"/>
      <c r="L4050" s="313"/>
      <c r="M4050" s="312">
        <f t="shared" si="87"/>
        <v>714.3</v>
      </c>
      <c r="N4050" s="443"/>
      <c r="O4050" s="443" t="s">
        <v>288</v>
      </c>
      <c r="P4050" s="443"/>
      <c r="Q4050" s="443"/>
      <c r="R4050" s="446" t="s">
        <v>3889</v>
      </c>
      <c r="S4050" s="464"/>
      <c r="T4050" s="686"/>
      <c r="U4050" s="464"/>
      <c r="V4050" s="464"/>
      <c r="W4050" s="443"/>
    </row>
    <row r="4051" spans="1:23" ht="15">
      <c r="A4051" s="459" t="s">
        <v>824</v>
      </c>
      <c r="B4051" s="530" t="s">
        <v>2246</v>
      </c>
      <c r="C4051" s="446"/>
      <c r="D4051" s="446"/>
      <c r="E4051" s="286" t="s">
        <v>285</v>
      </c>
      <c r="F4051" s="286">
        <v>0</v>
      </c>
      <c r="G4051" s="286">
        <v>0</v>
      </c>
      <c r="H4051" s="286">
        <v>0</v>
      </c>
      <c r="I4051" s="286">
        <v>0</v>
      </c>
      <c r="J4051" s="286">
        <v>708.49999999999272</v>
      </c>
      <c r="K4051" s="286"/>
      <c r="L4051" s="313"/>
      <c r="M4051" s="312">
        <f t="shared" si="87"/>
        <v>708.49999999999272</v>
      </c>
      <c r="N4051" s="443"/>
      <c r="O4051" s="443"/>
      <c r="P4051" s="443"/>
      <c r="Q4051" s="443"/>
      <c r="R4051" s="343"/>
      <c r="S4051" s="464"/>
      <c r="T4051" s="686"/>
      <c r="U4051" s="464"/>
      <c r="V4051" s="464"/>
      <c r="W4051" s="443"/>
    </row>
    <row r="4052" spans="1:23" ht="15">
      <c r="A4052" s="459" t="s">
        <v>827</v>
      </c>
      <c r="B4052" s="459" t="s">
        <v>822</v>
      </c>
      <c r="C4052" s="443"/>
      <c r="D4052" s="443"/>
      <c r="E4052" s="286" t="s">
        <v>285</v>
      </c>
      <c r="F4052" s="286">
        <v>0</v>
      </c>
      <c r="G4052" s="286">
        <v>0</v>
      </c>
      <c r="H4052" s="286">
        <v>0</v>
      </c>
      <c r="I4052" s="286">
        <v>0</v>
      </c>
      <c r="J4052" s="286">
        <v>706.39999999999964</v>
      </c>
      <c r="K4052" s="286"/>
      <c r="L4052" s="313"/>
      <c r="M4052" s="312">
        <f t="shared" si="87"/>
        <v>706.39999999999964</v>
      </c>
      <c r="N4052" s="443"/>
      <c r="O4052" s="443"/>
      <c r="P4052" s="443"/>
      <c r="Q4052" s="443"/>
      <c r="R4052" s="343"/>
      <c r="S4052" s="464"/>
      <c r="T4052" s="686"/>
      <c r="U4052" s="464"/>
      <c r="V4052" s="464"/>
      <c r="W4052" s="443"/>
    </row>
    <row r="4053" spans="1:23" ht="15">
      <c r="A4053" s="459" t="s">
        <v>829</v>
      </c>
      <c r="B4053" s="464" t="s">
        <v>144</v>
      </c>
      <c r="C4053" s="443"/>
      <c r="D4053" s="443"/>
      <c r="E4053" s="286" t="s">
        <v>285</v>
      </c>
      <c r="F4053" s="286">
        <v>0</v>
      </c>
      <c r="G4053" s="286">
        <v>0</v>
      </c>
      <c r="H4053" s="286">
        <v>0</v>
      </c>
      <c r="I4053" s="286">
        <v>0</v>
      </c>
      <c r="J4053" s="286">
        <v>681.29999999999563</v>
      </c>
      <c r="K4053" s="286"/>
      <c r="L4053" s="313"/>
      <c r="M4053" s="312">
        <f t="shared" si="87"/>
        <v>681.29999999999563</v>
      </c>
      <c r="N4053" s="443"/>
      <c r="O4053" s="443"/>
      <c r="P4053" s="443"/>
      <c r="Q4053" s="443"/>
      <c r="R4053" s="343"/>
      <c r="S4053" s="464"/>
      <c r="T4053" s="686"/>
      <c r="U4053" s="464"/>
      <c r="V4053" s="464"/>
      <c r="W4053" s="443"/>
    </row>
    <row r="4054" spans="1:23" ht="15">
      <c r="A4054" s="459" t="s">
        <v>834</v>
      </c>
      <c r="B4054" s="530" t="s">
        <v>2245</v>
      </c>
      <c r="C4054" s="446"/>
      <c r="D4054" s="446"/>
      <c r="E4054" s="286" t="s">
        <v>285</v>
      </c>
      <c r="F4054" s="286">
        <v>0</v>
      </c>
      <c r="G4054" s="286">
        <v>0</v>
      </c>
      <c r="H4054" s="286">
        <v>0</v>
      </c>
      <c r="I4054" s="286">
        <v>0</v>
      </c>
      <c r="J4054" s="286">
        <v>680.69999999999345</v>
      </c>
      <c r="K4054" s="286"/>
      <c r="L4054" s="313"/>
      <c r="M4054" s="312">
        <f t="shared" si="87"/>
        <v>680.69999999999345</v>
      </c>
      <c r="N4054" s="443"/>
      <c r="O4054" s="443"/>
      <c r="P4054" s="443"/>
      <c r="Q4054" s="443"/>
      <c r="R4054" s="464"/>
      <c r="S4054" s="464"/>
      <c r="T4054" s="686"/>
      <c r="U4054" s="464"/>
      <c r="V4054" s="464"/>
      <c r="W4054" s="443"/>
    </row>
    <row r="4055" spans="1:23" ht="15">
      <c r="A4055" s="459" t="s">
        <v>838</v>
      </c>
      <c r="B4055" s="530" t="s">
        <v>2241</v>
      </c>
      <c r="C4055" s="446"/>
      <c r="D4055" s="446"/>
      <c r="E4055" s="286" t="s">
        <v>285</v>
      </c>
      <c r="F4055" s="286">
        <v>0</v>
      </c>
      <c r="G4055" s="286">
        <v>0</v>
      </c>
      <c r="H4055" s="286">
        <v>0</v>
      </c>
      <c r="I4055" s="286">
        <v>0</v>
      </c>
      <c r="J4055" s="286">
        <v>680.19999999999709</v>
      </c>
      <c r="K4055" s="286"/>
      <c r="L4055" s="313"/>
      <c r="M4055" s="312">
        <f t="shared" si="87"/>
        <v>680.19999999999709</v>
      </c>
      <c r="N4055" s="443"/>
      <c r="O4055" s="443"/>
      <c r="P4055" s="443"/>
      <c r="Q4055" s="443"/>
      <c r="R4055" s="530"/>
      <c r="S4055" s="464"/>
      <c r="T4055" s="686"/>
      <c r="U4055" s="464"/>
      <c r="V4055" s="464"/>
      <c r="W4055" s="443"/>
    </row>
    <row r="4056" spans="1:23" ht="15">
      <c r="A4056" s="459" t="s">
        <v>839</v>
      </c>
      <c r="B4056" s="530" t="s">
        <v>2244</v>
      </c>
      <c r="C4056" s="446"/>
      <c r="D4056" s="446"/>
      <c r="E4056" s="286" t="s">
        <v>285</v>
      </c>
      <c r="F4056" s="286">
        <v>0</v>
      </c>
      <c r="G4056" s="286">
        <v>0</v>
      </c>
      <c r="H4056" s="286">
        <v>0</v>
      </c>
      <c r="I4056" s="286">
        <v>0</v>
      </c>
      <c r="J4056" s="286">
        <v>676.90000000000509</v>
      </c>
      <c r="K4056" s="286"/>
      <c r="L4056" s="313"/>
      <c r="M4056" s="312">
        <f t="shared" si="87"/>
        <v>676.90000000000509</v>
      </c>
      <c r="N4056" s="443"/>
      <c r="O4056" s="443"/>
      <c r="P4056" s="443"/>
      <c r="Q4056" s="443"/>
      <c r="R4056" s="464"/>
      <c r="S4056" s="464"/>
      <c r="T4056" s="686"/>
      <c r="U4056" s="464"/>
      <c r="V4056" s="464"/>
      <c r="W4056" s="443"/>
    </row>
    <row r="4057" spans="1:23" ht="15">
      <c r="A4057" s="459" t="s">
        <v>840</v>
      </c>
      <c r="B4057" s="361" t="s">
        <v>1857</v>
      </c>
      <c r="C4057" s="446"/>
      <c r="D4057" s="446"/>
      <c r="E4057" s="286" t="s">
        <v>285</v>
      </c>
      <c r="F4057" s="286">
        <v>0</v>
      </c>
      <c r="G4057" s="286">
        <v>0</v>
      </c>
      <c r="H4057" s="286">
        <v>0</v>
      </c>
      <c r="I4057" s="286">
        <v>0</v>
      </c>
      <c r="J4057" s="286">
        <v>676.39999999999964</v>
      </c>
      <c r="K4057" s="286"/>
      <c r="L4057" s="313"/>
      <c r="M4057" s="312">
        <f t="shared" si="87"/>
        <v>676.39999999999964</v>
      </c>
      <c r="N4057" s="443"/>
      <c r="O4057" s="443"/>
      <c r="P4057" s="443"/>
      <c r="Q4057" s="443"/>
      <c r="R4057" s="464"/>
      <c r="S4057" s="464"/>
      <c r="T4057" s="688"/>
      <c r="U4057" s="464"/>
      <c r="V4057" s="464"/>
      <c r="W4057" s="443"/>
    </row>
    <row r="4058" spans="1:23" ht="15">
      <c r="A4058" s="459" t="s">
        <v>846</v>
      </c>
      <c r="B4058" s="464" t="s">
        <v>826</v>
      </c>
      <c r="C4058" s="443"/>
      <c r="D4058" s="443"/>
      <c r="E4058" s="286" t="s">
        <v>285</v>
      </c>
      <c r="F4058" s="286">
        <v>0</v>
      </c>
      <c r="G4058" s="286">
        <v>0</v>
      </c>
      <c r="H4058" s="286">
        <v>0</v>
      </c>
      <c r="I4058" s="286">
        <v>0</v>
      </c>
      <c r="J4058" s="286">
        <v>663.70000000000073</v>
      </c>
      <c r="K4058" s="286"/>
      <c r="L4058" s="313"/>
      <c r="M4058" s="312">
        <f t="shared" si="87"/>
        <v>663.70000000000073</v>
      </c>
      <c r="N4058" s="443"/>
      <c r="O4058" s="443"/>
      <c r="P4058" s="443"/>
      <c r="Q4058" s="443"/>
      <c r="R4058" s="464"/>
      <c r="S4058" s="464"/>
      <c r="T4058" s="686"/>
      <c r="U4058" s="464"/>
      <c r="V4058" s="464"/>
      <c r="W4058" s="443"/>
    </row>
    <row r="4059" spans="1:23" ht="15">
      <c r="A4059" s="459" t="s">
        <v>854</v>
      </c>
      <c r="B4059" s="464" t="s">
        <v>155</v>
      </c>
      <c r="C4059" s="443"/>
      <c r="D4059" s="443"/>
      <c r="E4059" s="286" t="s">
        <v>285</v>
      </c>
      <c r="F4059" s="286">
        <v>0</v>
      </c>
      <c r="G4059" s="286">
        <v>0</v>
      </c>
      <c r="H4059" s="286">
        <v>0</v>
      </c>
      <c r="I4059" s="286">
        <v>0</v>
      </c>
      <c r="J4059" s="286">
        <v>661.60000000000582</v>
      </c>
      <c r="K4059" s="286"/>
      <c r="L4059" s="313"/>
      <c r="M4059" s="312">
        <f t="shared" si="87"/>
        <v>661.60000000000582</v>
      </c>
      <c r="N4059" s="443"/>
      <c r="O4059" s="443"/>
      <c r="P4059" s="443"/>
      <c r="Q4059" s="443"/>
      <c r="R4059" s="530"/>
      <c r="S4059" s="464"/>
      <c r="T4059" s="687"/>
      <c r="U4059" s="464"/>
      <c r="V4059" s="464"/>
      <c r="W4059" s="443"/>
    </row>
    <row r="4060" spans="1:23" ht="15">
      <c r="A4060" s="459" t="s">
        <v>858</v>
      </c>
      <c r="B4060" s="464" t="s">
        <v>828</v>
      </c>
      <c r="C4060" s="443"/>
      <c r="D4060" s="443"/>
      <c r="E4060" s="286" t="s">
        <v>285</v>
      </c>
      <c r="F4060" s="286">
        <v>0</v>
      </c>
      <c r="G4060" s="286">
        <v>0</v>
      </c>
      <c r="H4060" s="286">
        <v>0</v>
      </c>
      <c r="I4060" s="286">
        <v>0</v>
      </c>
      <c r="J4060" s="286">
        <v>658.95000000000073</v>
      </c>
      <c r="K4060" s="286"/>
      <c r="L4060" s="313"/>
      <c r="M4060" s="312">
        <f t="shared" si="87"/>
        <v>658.95000000000073</v>
      </c>
      <c r="N4060" s="443"/>
      <c r="O4060" s="443"/>
      <c r="P4060" s="443"/>
      <c r="Q4060" s="443"/>
      <c r="R4060" s="459"/>
      <c r="S4060" s="464"/>
      <c r="T4060" s="686"/>
      <c r="U4060" s="464"/>
      <c r="V4060" s="464"/>
      <c r="W4060" s="443"/>
    </row>
    <row r="4061" spans="1:23" ht="15">
      <c r="A4061" s="459" t="s">
        <v>859</v>
      </c>
      <c r="B4061" s="464" t="s">
        <v>162</v>
      </c>
      <c r="C4061" s="443"/>
      <c r="D4061" s="443"/>
      <c r="E4061" s="286" t="s">
        <v>285</v>
      </c>
      <c r="F4061" s="286">
        <v>0</v>
      </c>
      <c r="G4061" s="286">
        <v>0</v>
      </c>
      <c r="H4061" s="286">
        <v>0</v>
      </c>
      <c r="I4061" s="286">
        <v>0</v>
      </c>
      <c r="J4061" s="286">
        <v>650.99999999999818</v>
      </c>
      <c r="K4061" s="286"/>
      <c r="L4061" s="313"/>
      <c r="M4061" s="312">
        <f t="shared" si="87"/>
        <v>650.99999999999818</v>
      </c>
      <c r="N4061" s="443"/>
      <c r="O4061" s="443"/>
      <c r="P4061" s="443"/>
      <c r="Q4061" s="443"/>
      <c r="R4061" s="464"/>
      <c r="S4061" s="464"/>
      <c r="T4061" s="686"/>
      <c r="U4061" s="464"/>
      <c r="V4061" s="464"/>
      <c r="W4061" s="443"/>
    </row>
    <row r="4062" spans="1:23" ht="15">
      <c r="A4062" s="459" t="s">
        <v>860</v>
      </c>
      <c r="B4062" s="464" t="s">
        <v>836</v>
      </c>
      <c r="C4062" s="443"/>
      <c r="D4062" s="443"/>
      <c r="E4062" s="286" t="s">
        <v>285</v>
      </c>
      <c r="F4062" s="286">
        <v>0</v>
      </c>
      <c r="G4062" s="286">
        <v>0</v>
      </c>
      <c r="H4062" s="286">
        <v>0</v>
      </c>
      <c r="I4062" s="286">
        <v>0</v>
      </c>
      <c r="J4062" s="286">
        <v>650.59999999999854</v>
      </c>
      <c r="K4062" s="286"/>
      <c r="L4062" s="313"/>
      <c r="M4062" s="312">
        <f t="shared" si="87"/>
        <v>650.59999999999854</v>
      </c>
      <c r="N4062" s="443"/>
      <c r="O4062" s="443"/>
      <c r="P4062" s="443"/>
      <c r="Q4062" s="443"/>
      <c r="R4062" s="343"/>
      <c r="S4062" s="464"/>
      <c r="T4062" s="686"/>
      <c r="U4062" s="464"/>
      <c r="V4062" s="464"/>
      <c r="W4062" s="443"/>
    </row>
    <row r="4063" spans="1:23" ht="15">
      <c r="A4063" s="459" t="s">
        <v>866</v>
      </c>
      <c r="B4063" s="459" t="s">
        <v>863</v>
      </c>
      <c r="C4063" s="443"/>
      <c r="D4063" s="443"/>
      <c r="E4063" s="286" t="s">
        <v>285</v>
      </c>
      <c r="F4063" s="286">
        <v>0</v>
      </c>
      <c r="G4063" s="286">
        <v>0</v>
      </c>
      <c r="H4063" s="286">
        <v>0</v>
      </c>
      <c r="I4063" s="286">
        <v>0</v>
      </c>
      <c r="J4063" s="286">
        <v>637.19999999999891</v>
      </c>
      <c r="K4063" s="286"/>
      <c r="L4063" s="313"/>
      <c r="M4063" s="312">
        <f t="shared" si="87"/>
        <v>637.19999999999891</v>
      </c>
      <c r="N4063" s="443"/>
      <c r="O4063" s="443"/>
      <c r="P4063" s="443"/>
      <c r="Q4063" s="443"/>
      <c r="R4063" s="464"/>
      <c r="S4063" s="464"/>
      <c r="T4063" s="686"/>
      <c r="U4063" s="464"/>
      <c r="V4063" s="464"/>
      <c r="W4063" s="443"/>
    </row>
    <row r="4064" spans="1:23" ht="15">
      <c r="A4064" s="459" t="s">
        <v>867</v>
      </c>
      <c r="B4064" s="361" t="s">
        <v>1858</v>
      </c>
      <c r="C4064" s="446"/>
      <c r="D4064" s="446"/>
      <c r="E4064" s="286" t="s">
        <v>285</v>
      </c>
      <c r="F4064" s="286">
        <v>0</v>
      </c>
      <c r="G4064" s="286">
        <v>0</v>
      </c>
      <c r="H4064" s="286">
        <v>0</v>
      </c>
      <c r="I4064" s="286">
        <v>0</v>
      </c>
      <c r="J4064" s="286">
        <v>633.59999999999491</v>
      </c>
      <c r="K4064" s="286"/>
      <c r="L4064" s="313"/>
      <c r="M4064" s="312">
        <f t="shared" si="87"/>
        <v>633.59999999999491</v>
      </c>
      <c r="N4064" s="443"/>
      <c r="O4064" s="443"/>
      <c r="P4064" s="443"/>
      <c r="Q4064" s="443"/>
      <c r="R4064" s="464"/>
      <c r="S4064" s="464"/>
      <c r="T4064" s="686"/>
      <c r="U4064" s="464"/>
      <c r="V4064" s="464"/>
      <c r="W4064" s="443"/>
    </row>
    <row r="4065" spans="1:23" ht="15">
      <c r="A4065" s="459" t="s">
        <v>868</v>
      </c>
      <c r="B4065" s="464" t="s">
        <v>37</v>
      </c>
      <c r="C4065" s="443"/>
      <c r="D4065" s="443"/>
      <c r="E4065" s="286">
        <v>114.7</v>
      </c>
      <c r="F4065" s="286">
        <v>0</v>
      </c>
      <c r="G4065" s="286">
        <v>0</v>
      </c>
      <c r="H4065" s="286">
        <v>0</v>
      </c>
      <c r="I4065" s="286">
        <v>0</v>
      </c>
      <c r="J4065" s="286">
        <v>518.30000000000291</v>
      </c>
      <c r="K4065" s="286"/>
      <c r="L4065" s="313"/>
      <c r="M4065" s="312">
        <f t="shared" si="87"/>
        <v>633.00000000000296</v>
      </c>
      <c r="N4065" s="443"/>
      <c r="O4065" s="443"/>
      <c r="P4065" s="443"/>
      <c r="Q4065" s="443"/>
      <c r="R4065" s="464"/>
      <c r="S4065" s="464"/>
      <c r="T4065" s="686"/>
      <c r="U4065" s="464"/>
      <c r="V4065" s="464"/>
      <c r="W4065" s="443"/>
    </row>
    <row r="4066" spans="1:23" ht="15">
      <c r="A4066" s="459" t="s">
        <v>870</v>
      </c>
      <c r="B4066" s="464" t="s">
        <v>835</v>
      </c>
      <c r="C4066" s="443"/>
      <c r="D4066" s="443"/>
      <c r="E4066" s="286" t="s">
        <v>285</v>
      </c>
      <c r="F4066" s="286">
        <v>0</v>
      </c>
      <c r="G4066" s="286">
        <v>0</v>
      </c>
      <c r="H4066" s="286">
        <v>0</v>
      </c>
      <c r="I4066" s="286">
        <v>0</v>
      </c>
      <c r="J4066" s="286">
        <v>626.60000000000218</v>
      </c>
      <c r="K4066" s="286"/>
      <c r="L4066" s="313"/>
      <c r="M4066" s="312">
        <f t="shared" si="87"/>
        <v>626.60000000000218</v>
      </c>
      <c r="N4066" s="443"/>
      <c r="O4066" s="443"/>
      <c r="P4066" s="443"/>
      <c r="Q4066" s="443"/>
      <c r="R4066" s="464"/>
      <c r="S4066" s="464"/>
      <c r="T4066" s="689"/>
      <c r="U4066" s="464"/>
      <c r="V4066" s="464"/>
      <c r="W4066" s="443"/>
    </row>
    <row r="4067" spans="1:23" ht="15">
      <c r="A4067" s="459" t="s">
        <v>871</v>
      </c>
      <c r="B4067" s="464" t="s">
        <v>861</v>
      </c>
      <c r="C4067" s="443"/>
      <c r="D4067" s="443"/>
      <c r="E4067" s="286" t="s">
        <v>285</v>
      </c>
      <c r="F4067" s="286">
        <v>0</v>
      </c>
      <c r="G4067" s="286">
        <v>0</v>
      </c>
      <c r="H4067" s="286">
        <v>0</v>
      </c>
      <c r="I4067" s="286">
        <v>0</v>
      </c>
      <c r="J4067" s="286">
        <v>625.79999999999927</v>
      </c>
      <c r="K4067" s="286"/>
      <c r="L4067" s="313"/>
      <c r="M4067" s="312">
        <f t="shared" si="87"/>
        <v>625.79999999999927</v>
      </c>
      <c r="N4067" s="443"/>
      <c r="O4067" s="443"/>
      <c r="P4067" s="443"/>
      <c r="Q4067" s="443"/>
      <c r="R4067" s="530"/>
      <c r="S4067" s="464"/>
      <c r="T4067" s="688"/>
      <c r="U4067" s="464"/>
      <c r="V4067" s="464"/>
      <c r="W4067" s="443"/>
    </row>
    <row r="4068" spans="1:23" ht="15">
      <c r="A4068" s="459" t="s">
        <v>872</v>
      </c>
      <c r="B4068" s="530" t="s">
        <v>2243</v>
      </c>
      <c r="C4068" s="446"/>
      <c r="D4068" s="446"/>
      <c r="E4068" s="286" t="s">
        <v>285</v>
      </c>
      <c r="F4068" s="286">
        <v>0</v>
      </c>
      <c r="G4068" s="286">
        <v>0</v>
      </c>
      <c r="H4068" s="286">
        <v>0</v>
      </c>
      <c r="I4068" s="286">
        <v>0</v>
      </c>
      <c r="J4068" s="286">
        <v>620.99999999999636</v>
      </c>
      <c r="K4068" s="286"/>
      <c r="L4068" s="313"/>
      <c r="M4068" s="312">
        <f t="shared" si="87"/>
        <v>620.99999999999636</v>
      </c>
      <c r="N4068" s="443"/>
      <c r="O4068" s="443"/>
      <c r="P4068" s="443"/>
      <c r="Q4068" s="443"/>
      <c r="R4068" s="530"/>
      <c r="S4068" s="464"/>
      <c r="T4068" s="686"/>
      <c r="U4068" s="464"/>
      <c r="V4068" s="464"/>
      <c r="W4068" s="443"/>
    </row>
    <row r="4069" spans="1:23" ht="15">
      <c r="A4069" s="459" t="s">
        <v>875</v>
      </c>
      <c r="B4069" s="361" t="s">
        <v>1853</v>
      </c>
      <c r="C4069" s="446"/>
      <c r="D4069" s="446"/>
      <c r="E4069" s="286" t="s">
        <v>285</v>
      </c>
      <c r="F4069" s="286">
        <v>0</v>
      </c>
      <c r="G4069" s="286">
        <v>0</v>
      </c>
      <c r="H4069" s="286">
        <v>0</v>
      </c>
      <c r="I4069" s="286">
        <v>0</v>
      </c>
      <c r="J4069" s="286">
        <v>620</v>
      </c>
      <c r="K4069" s="286"/>
      <c r="L4069" s="313"/>
      <c r="M4069" s="312">
        <f t="shared" si="87"/>
        <v>620</v>
      </c>
      <c r="N4069" s="443"/>
      <c r="O4069" s="443"/>
      <c r="P4069" s="443"/>
      <c r="Q4069" s="443"/>
      <c r="R4069" s="464"/>
      <c r="S4069" s="464"/>
      <c r="T4069" s="686"/>
      <c r="U4069" s="464"/>
      <c r="V4069" s="464"/>
      <c r="W4069" s="443"/>
    </row>
    <row r="4070" spans="1:23" ht="15">
      <c r="A4070" s="459" t="s">
        <v>1006</v>
      </c>
      <c r="B4070" s="464" t="s">
        <v>35</v>
      </c>
      <c r="C4070" s="443"/>
      <c r="D4070" s="443"/>
      <c r="E4070" s="323">
        <v>607.20000000000005</v>
      </c>
      <c r="F4070" s="286">
        <v>0</v>
      </c>
      <c r="G4070" s="286">
        <v>0</v>
      </c>
      <c r="H4070" s="286">
        <v>0</v>
      </c>
      <c r="I4070" s="286">
        <v>0</v>
      </c>
      <c r="J4070" s="286" t="s">
        <v>285</v>
      </c>
      <c r="K4070" s="286"/>
      <c r="L4070" s="313"/>
      <c r="M4070" s="312">
        <f t="shared" si="87"/>
        <v>607.20000000000005</v>
      </c>
      <c r="N4070" s="443"/>
      <c r="O4070" s="443" t="s">
        <v>290</v>
      </c>
      <c r="P4070" s="443"/>
      <c r="Q4070" s="443"/>
      <c r="R4070" s="464"/>
      <c r="S4070" s="464"/>
      <c r="T4070" s="686"/>
      <c r="U4070" s="464"/>
      <c r="V4070" s="464"/>
      <c r="W4070" s="443"/>
    </row>
    <row r="4071" spans="1:23" ht="15">
      <c r="A4071" s="459" t="s">
        <v>1007</v>
      </c>
      <c r="B4071" s="464" t="s">
        <v>801</v>
      </c>
      <c r="C4071" s="443"/>
      <c r="D4071" s="443"/>
      <c r="E4071" s="286" t="s">
        <v>285</v>
      </c>
      <c r="F4071" s="286">
        <v>0</v>
      </c>
      <c r="G4071" s="286">
        <v>0</v>
      </c>
      <c r="H4071" s="286">
        <v>0</v>
      </c>
      <c r="I4071" s="286">
        <v>0</v>
      </c>
      <c r="J4071" s="286">
        <v>598.29999999999927</v>
      </c>
      <c r="K4071" s="286"/>
      <c r="L4071" s="313"/>
      <c r="M4071" s="312">
        <f t="shared" si="87"/>
        <v>598.29999999999927</v>
      </c>
      <c r="N4071" s="443"/>
      <c r="O4071" s="443"/>
      <c r="P4071" s="443"/>
      <c r="Q4071" s="443"/>
      <c r="R4071" s="464"/>
      <c r="S4071" s="464"/>
      <c r="T4071" s="687"/>
      <c r="U4071" s="464"/>
      <c r="V4071" s="464"/>
      <c r="W4071" s="443"/>
    </row>
    <row r="4072" spans="1:23" ht="15">
      <c r="A4072" s="459" t="s">
        <v>1008</v>
      </c>
      <c r="B4072" s="459" t="s">
        <v>806</v>
      </c>
      <c r="C4072" s="443"/>
      <c r="D4072" s="443"/>
      <c r="E4072" s="286" t="s">
        <v>285</v>
      </c>
      <c r="F4072" s="286">
        <v>0</v>
      </c>
      <c r="G4072" s="286">
        <v>0</v>
      </c>
      <c r="H4072" s="286">
        <v>0</v>
      </c>
      <c r="I4072" s="286">
        <v>0</v>
      </c>
      <c r="J4072" s="286">
        <v>587.59999999999491</v>
      </c>
      <c r="K4072" s="286"/>
      <c r="L4072" s="313"/>
      <c r="M4072" s="312">
        <f t="shared" si="87"/>
        <v>587.59999999999491</v>
      </c>
      <c r="N4072" s="443"/>
      <c r="O4072" s="443"/>
      <c r="P4072" s="443"/>
      <c r="Q4072" s="443"/>
      <c r="R4072" s="530"/>
      <c r="S4072" s="464"/>
      <c r="T4072" s="689"/>
      <c r="U4072" s="464"/>
      <c r="V4072" s="464"/>
      <c r="W4072" s="443"/>
    </row>
    <row r="4073" spans="1:23" ht="15">
      <c r="A4073" s="459" t="s">
        <v>1009</v>
      </c>
      <c r="B4073" s="361" t="s">
        <v>1852</v>
      </c>
      <c r="C4073" s="446"/>
      <c r="D4073" s="446"/>
      <c r="E4073" s="286" t="s">
        <v>285</v>
      </c>
      <c r="F4073" s="286">
        <v>0</v>
      </c>
      <c r="G4073" s="286">
        <v>0</v>
      </c>
      <c r="H4073" s="286">
        <v>0</v>
      </c>
      <c r="I4073" s="286">
        <v>0</v>
      </c>
      <c r="J4073" s="286">
        <v>572.99999999999636</v>
      </c>
      <c r="K4073" s="286"/>
      <c r="L4073" s="313"/>
      <c r="M4073" s="312">
        <f t="shared" si="87"/>
        <v>572.99999999999636</v>
      </c>
      <c r="N4073" s="443"/>
      <c r="O4073" s="443"/>
      <c r="P4073" s="443"/>
      <c r="Q4073" s="443"/>
      <c r="R4073" s="530"/>
      <c r="S4073" s="464"/>
      <c r="T4073" s="688"/>
      <c r="U4073" s="464"/>
      <c r="V4073" s="464"/>
      <c r="W4073" s="443"/>
    </row>
    <row r="4074" spans="1:23" ht="15">
      <c r="A4074" s="459" t="s">
        <v>1010</v>
      </c>
      <c r="B4074" s="530" t="s">
        <v>2242</v>
      </c>
      <c r="C4074" s="446"/>
      <c r="D4074" s="446"/>
      <c r="E4074" s="286" t="s">
        <v>285</v>
      </c>
      <c r="F4074" s="286">
        <v>0</v>
      </c>
      <c r="G4074" s="286">
        <v>0</v>
      </c>
      <c r="H4074" s="286">
        <v>0</v>
      </c>
      <c r="I4074" s="286">
        <v>0</v>
      </c>
      <c r="J4074" s="286">
        <v>565.19999999999891</v>
      </c>
      <c r="K4074" s="286"/>
      <c r="L4074" s="313"/>
      <c r="M4074" s="312">
        <f t="shared" ref="M4074:M4097" si="88">SUM(E4074:J4074)</f>
        <v>565.19999999999891</v>
      </c>
      <c r="N4074" s="443"/>
      <c r="O4074" s="443"/>
      <c r="P4074" s="443"/>
      <c r="Q4074" s="443"/>
      <c r="R4074" s="459"/>
      <c r="S4074" s="464"/>
      <c r="T4074" s="688"/>
      <c r="U4074" s="464"/>
      <c r="V4074" s="464"/>
      <c r="W4074" s="443"/>
    </row>
    <row r="4075" spans="1:23" ht="15">
      <c r="A4075" s="459" t="s">
        <v>1011</v>
      </c>
      <c r="B4075" s="459" t="s">
        <v>807</v>
      </c>
      <c r="C4075" s="443"/>
      <c r="D4075" s="443"/>
      <c r="E4075" s="286" t="s">
        <v>285</v>
      </c>
      <c r="F4075" s="286">
        <v>0</v>
      </c>
      <c r="G4075" s="286">
        <v>0</v>
      </c>
      <c r="H4075" s="286">
        <v>0</v>
      </c>
      <c r="I4075" s="286">
        <v>0</v>
      </c>
      <c r="J4075" s="286">
        <v>548.649999999996</v>
      </c>
      <c r="K4075" s="286"/>
      <c r="L4075" s="313"/>
      <c r="M4075" s="312">
        <f t="shared" si="88"/>
        <v>548.649999999996</v>
      </c>
      <c r="N4075" s="443"/>
      <c r="O4075" s="443"/>
      <c r="P4075" s="443"/>
      <c r="Q4075" s="443"/>
      <c r="R4075" s="343"/>
      <c r="S4075" s="464"/>
      <c r="T4075" s="687"/>
      <c r="U4075" s="464"/>
      <c r="V4075" s="464"/>
      <c r="W4075" s="443"/>
    </row>
    <row r="4076" spans="1:23" ht="15">
      <c r="A4076" s="459" t="s">
        <v>1012</v>
      </c>
      <c r="B4076" s="464" t="s">
        <v>143</v>
      </c>
      <c r="C4076" s="443"/>
      <c r="D4076" s="443"/>
      <c r="E4076" s="286" t="s">
        <v>285</v>
      </c>
      <c r="F4076" s="286">
        <v>0</v>
      </c>
      <c r="G4076" s="286">
        <v>0</v>
      </c>
      <c r="H4076" s="286">
        <v>0</v>
      </c>
      <c r="I4076" s="286">
        <v>0</v>
      </c>
      <c r="J4076" s="286">
        <v>537.40000000000146</v>
      </c>
      <c r="K4076" s="286"/>
      <c r="L4076" s="313"/>
      <c r="M4076" s="312">
        <f t="shared" si="88"/>
        <v>537.40000000000146</v>
      </c>
      <c r="N4076" s="443"/>
      <c r="O4076" s="443"/>
      <c r="P4076" s="443"/>
      <c r="Q4076" s="443"/>
      <c r="R4076" s="530"/>
      <c r="S4076" s="464"/>
      <c r="T4076" s="688"/>
      <c r="U4076" s="464"/>
      <c r="V4076" s="464"/>
      <c r="W4076" s="443"/>
    </row>
    <row r="4077" spans="1:23" ht="15">
      <c r="A4077" s="459" t="s">
        <v>1013</v>
      </c>
      <c r="B4077" s="464" t="s">
        <v>178</v>
      </c>
      <c r="C4077" s="443"/>
      <c r="D4077" s="443"/>
      <c r="E4077" s="323">
        <v>536.95000000000005</v>
      </c>
      <c r="F4077" s="286">
        <v>0</v>
      </c>
      <c r="G4077" s="286">
        <v>0</v>
      </c>
      <c r="H4077" s="286">
        <v>0</v>
      </c>
      <c r="I4077" s="286">
        <v>0</v>
      </c>
      <c r="J4077" s="286" t="s">
        <v>285</v>
      </c>
      <c r="K4077" s="286"/>
      <c r="L4077" s="313"/>
      <c r="M4077" s="312">
        <f t="shared" si="88"/>
        <v>536.95000000000005</v>
      </c>
      <c r="N4077" s="443"/>
      <c r="O4077" s="443" t="s">
        <v>291</v>
      </c>
      <c r="P4077" s="443"/>
      <c r="Q4077" s="443"/>
      <c r="R4077" s="459"/>
      <c r="S4077" s="464"/>
      <c r="T4077" s="686"/>
      <c r="U4077" s="464"/>
      <c r="V4077" s="464"/>
      <c r="W4077" s="443"/>
    </row>
    <row r="4078" spans="1:23" ht="15">
      <c r="A4078" s="459" t="s">
        <v>1014</v>
      </c>
      <c r="B4078" s="361" t="s">
        <v>1851</v>
      </c>
      <c r="C4078" s="446"/>
      <c r="D4078" s="446"/>
      <c r="E4078" s="286" t="s">
        <v>285</v>
      </c>
      <c r="F4078" s="286">
        <v>0</v>
      </c>
      <c r="G4078" s="286">
        <v>0</v>
      </c>
      <c r="H4078" s="286">
        <v>0</v>
      </c>
      <c r="I4078" s="286">
        <v>0</v>
      </c>
      <c r="J4078" s="286">
        <v>521.80000000000109</v>
      </c>
      <c r="K4078" s="286"/>
      <c r="L4078" s="313"/>
      <c r="M4078" s="312">
        <f t="shared" si="88"/>
        <v>521.80000000000109</v>
      </c>
      <c r="N4078" s="443"/>
      <c r="O4078" s="443"/>
      <c r="P4078" s="443"/>
      <c r="Q4078" s="443"/>
      <c r="R4078" s="343"/>
      <c r="S4078" s="464"/>
      <c r="T4078" s="686"/>
      <c r="U4078" s="464"/>
      <c r="V4078" s="464"/>
      <c r="W4078" s="443"/>
    </row>
    <row r="4079" spans="1:23" ht="15">
      <c r="A4079" s="459" t="s">
        <v>1015</v>
      </c>
      <c r="B4079" s="464" t="s">
        <v>811</v>
      </c>
      <c r="C4079" s="443"/>
      <c r="D4079" s="443"/>
      <c r="E4079" s="286" t="s">
        <v>285</v>
      </c>
      <c r="F4079" s="286">
        <v>0</v>
      </c>
      <c r="G4079" s="286">
        <v>0</v>
      </c>
      <c r="H4079" s="286">
        <v>0</v>
      </c>
      <c r="I4079" s="286">
        <v>0</v>
      </c>
      <c r="J4079" s="286">
        <v>498.49999999999636</v>
      </c>
      <c r="K4079" s="286"/>
      <c r="L4079" s="313"/>
      <c r="M4079" s="312">
        <f t="shared" si="88"/>
        <v>498.49999999999636</v>
      </c>
      <c r="N4079" s="443"/>
      <c r="O4079" s="443"/>
      <c r="P4079" s="443"/>
      <c r="Q4079" s="443"/>
      <c r="R4079" s="464"/>
      <c r="S4079" s="464"/>
      <c r="T4079" s="688"/>
      <c r="U4079" s="464"/>
      <c r="V4079" s="464"/>
      <c r="W4079" s="443"/>
    </row>
    <row r="4080" spans="1:23" ht="15">
      <c r="A4080" s="459" t="s">
        <v>1016</v>
      </c>
      <c r="B4080" s="361" t="s">
        <v>1842</v>
      </c>
      <c r="C4080" s="446"/>
      <c r="D4080" s="446"/>
      <c r="E4080" s="286" t="s">
        <v>285</v>
      </c>
      <c r="F4080" s="286">
        <v>0</v>
      </c>
      <c r="G4080" s="286">
        <v>0</v>
      </c>
      <c r="H4080" s="286">
        <v>0</v>
      </c>
      <c r="I4080" s="286">
        <v>0</v>
      </c>
      <c r="J4080" s="286">
        <v>478.49999999999636</v>
      </c>
      <c r="K4080" s="286"/>
      <c r="L4080" s="313"/>
      <c r="M4080" s="312">
        <f t="shared" si="88"/>
        <v>478.49999999999636</v>
      </c>
      <c r="N4080" s="443"/>
      <c r="O4080" s="443"/>
      <c r="P4080" s="443"/>
      <c r="Q4080" s="443"/>
      <c r="R4080" s="464"/>
      <c r="S4080" s="464"/>
      <c r="T4080" s="688"/>
      <c r="U4080" s="464"/>
      <c r="V4080" s="464"/>
      <c r="W4080" s="443"/>
    </row>
    <row r="4081" spans="1:23" ht="15">
      <c r="A4081" s="459" t="s">
        <v>1017</v>
      </c>
      <c r="B4081" s="530" t="s">
        <v>2239</v>
      </c>
      <c r="C4081" s="446"/>
      <c r="D4081" s="446"/>
      <c r="E4081" s="286" t="s">
        <v>285</v>
      </c>
      <c r="F4081" s="286">
        <v>0</v>
      </c>
      <c r="G4081" s="286">
        <v>0</v>
      </c>
      <c r="H4081" s="286">
        <v>0</v>
      </c>
      <c r="I4081" s="286">
        <v>0</v>
      </c>
      <c r="J4081" s="286">
        <v>441.49999999999818</v>
      </c>
      <c r="K4081" s="286"/>
      <c r="L4081" s="313"/>
      <c r="M4081" s="312">
        <f t="shared" si="88"/>
        <v>441.49999999999818</v>
      </c>
      <c r="N4081" s="443"/>
      <c r="O4081" s="443"/>
      <c r="P4081" s="443"/>
      <c r="Q4081" s="443"/>
      <c r="R4081" s="530"/>
      <c r="S4081" s="464"/>
      <c r="T4081" s="686"/>
      <c r="U4081" s="464"/>
      <c r="V4081" s="464"/>
      <c r="W4081" s="443"/>
    </row>
    <row r="4082" spans="1:23" ht="15">
      <c r="A4082" s="459" t="s">
        <v>1018</v>
      </c>
      <c r="B4082" s="361" t="s">
        <v>1841</v>
      </c>
      <c r="C4082" s="446"/>
      <c r="D4082" s="446"/>
      <c r="E4082" s="286" t="s">
        <v>285</v>
      </c>
      <c r="F4082" s="286">
        <v>0</v>
      </c>
      <c r="G4082" s="286">
        <v>0</v>
      </c>
      <c r="H4082" s="286">
        <v>0</v>
      </c>
      <c r="I4082" s="286">
        <v>0</v>
      </c>
      <c r="J4082" s="286">
        <v>419.80000000000291</v>
      </c>
      <c r="K4082" s="286"/>
      <c r="L4082" s="313"/>
      <c r="M4082" s="312">
        <f t="shared" si="88"/>
        <v>419.80000000000291</v>
      </c>
      <c r="N4082" s="443"/>
      <c r="O4082" s="443"/>
      <c r="P4082" s="443"/>
      <c r="Q4082" s="443"/>
      <c r="R4082" s="443"/>
      <c r="S4082" s="443"/>
      <c r="T4082" s="443"/>
      <c r="U4082" s="443"/>
      <c r="V4082" s="443"/>
      <c r="W4082" s="443"/>
    </row>
    <row r="4083" spans="1:23" ht="15">
      <c r="A4083" s="459" t="s">
        <v>1019</v>
      </c>
      <c r="B4083" s="464" t="s">
        <v>179</v>
      </c>
      <c r="C4083" s="443"/>
      <c r="D4083" s="443"/>
      <c r="E4083" s="286">
        <v>378.6</v>
      </c>
      <c r="F4083" s="286">
        <v>0</v>
      </c>
      <c r="G4083" s="286">
        <v>0</v>
      </c>
      <c r="H4083" s="286">
        <v>0</v>
      </c>
      <c r="I4083" s="286">
        <v>0</v>
      </c>
      <c r="J4083" s="286" t="s">
        <v>285</v>
      </c>
      <c r="K4083" s="286"/>
      <c r="L4083" s="313"/>
      <c r="M4083" s="312">
        <f t="shared" si="88"/>
        <v>378.6</v>
      </c>
      <c r="N4083" s="443"/>
      <c r="O4083" s="443"/>
      <c r="P4083" s="443"/>
      <c r="Q4083" s="443"/>
      <c r="R4083" s="443"/>
      <c r="S4083" s="443"/>
      <c r="T4083" s="443"/>
      <c r="U4083" s="443"/>
      <c r="V4083" s="443"/>
      <c r="W4083" s="443"/>
    </row>
    <row r="4084" spans="1:23" ht="15">
      <c r="A4084" s="459" t="s">
        <v>1020</v>
      </c>
      <c r="B4084" s="361" t="s">
        <v>1839</v>
      </c>
      <c r="C4084" s="446"/>
      <c r="D4084" s="446"/>
      <c r="E4084" s="286" t="s">
        <v>285</v>
      </c>
      <c r="F4084" s="286">
        <v>0</v>
      </c>
      <c r="G4084" s="286">
        <v>0</v>
      </c>
      <c r="H4084" s="286">
        <v>0</v>
      </c>
      <c r="I4084" s="286">
        <v>0</v>
      </c>
      <c r="J4084" s="286">
        <v>342.64999999999782</v>
      </c>
      <c r="K4084" s="286"/>
      <c r="L4084" s="313"/>
      <c r="M4084" s="312">
        <f t="shared" si="88"/>
        <v>342.64999999999782</v>
      </c>
      <c r="N4084" s="443"/>
      <c r="O4084" s="443"/>
      <c r="P4084" s="443"/>
      <c r="Q4084" s="443"/>
      <c r="R4084" s="443"/>
      <c r="S4084" s="443"/>
      <c r="T4084" s="443"/>
      <c r="U4084" s="443"/>
      <c r="V4084" s="443"/>
      <c r="W4084" s="443"/>
    </row>
    <row r="4085" spans="1:23" ht="15">
      <c r="A4085" s="459" t="s">
        <v>1021</v>
      </c>
      <c r="B4085" s="530" t="s">
        <v>2238</v>
      </c>
      <c r="C4085" s="446"/>
      <c r="D4085" s="446"/>
      <c r="E4085" s="286" t="s">
        <v>285</v>
      </c>
      <c r="F4085" s="286">
        <v>0</v>
      </c>
      <c r="G4085" s="286">
        <v>0</v>
      </c>
      <c r="H4085" s="286">
        <v>0</v>
      </c>
      <c r="I4085" s="286">
        <v>0</v>
      </c>
      <c r="J4085" s="286">
        <v>275.90000000000327</v>
      </c>
      <c r="K4085" s="286"/>
      <c r="L4085" s="313"/>
      <c r="M4085" s="312">
        <f t="shared" si="88"/>
        <v>275.90000000000327</v>
      </c>
      <c r="N4085" s="443"/>
      <c r="O4085" s="443"/>
      <c r="P4085" s="443"/>
      <c r="Q4085" s="443"/>
      <c r="R4085" s="443"/>
      <c r="S4085" s="443"/>
      <c r="T4085" s="443"/>
      <c r="U4085" s="443"/>
      <c r="V4085" s="443"/>
      <c r="W4085" s="443"/>
    </row>
    <row r="4086" spans="1:23" ht="15">
      <c r="A4086" s="459" t="s">
        <v>1022</v>
      </c>
      <c r="B4086" s="464" t="s">
        <v>842</v>
      </c>
      <c r="C4086" s="443"/>
      <c r="D4086" s="443"/>
      <c r="E4086" s="286" t="s">
        <v>285</v>
      </c>
      <c r="F4086" s="286">
        <v>0</v>
      </c>
      <c r="G4086" s="286">
        <v>0</v>
      </c>
      <c r="H4086" s="286">
        <v>0</v>
      </c>
      <c r="I4086" s="286">
        <v>0</v>
      </c>
      <c r="J4086" s="286" t="s">
        <v>285</v>
      </c>
      <c r="K4086" s="286"/>
      <c r="L4086" s="313"/>
      <c r="M4086" s="312">
        <f t="shared" si="88"/>
        <v>0</v>
      </c>
      <c r="N4086" s="443"/>
      <c r="O4086" s="443"/>
      <c r="P4086" s="443"/>
      <c r="Q4086" s="443"/>
      <c r="R4086" s="443"/>
      <c r="S4086" s="443"/>
      <c r="T4086" s="443"/>
      <c r="U4086" s="443"/>
      <c r="V4086" s="443"/>
      <c r="W4086" s="443"/>
    </row>
    <row r="4087" spans="1:23" ht="15">
      <c r="A4087" s="459" t="s">
        <v>1023</v>
      </c>
      <c r="B4087" s="464" t="s">
        <v>164</v>
      </c>
      <c r="C4087" s="443"/>
      <c r="D4087" s="443"/>
      <c r="E4087" s="286" t="s">
        <v>285</v>
      </c>
      <c r="F4087" s="286">
        <v>0</v>
      </c>
      <c r="G4087" s="286">
        <v>0</v>
      </c>
      <c r="H4087" s="286">
        <v>0</v>
      </c>
      <c r="I4087" s="286">
        <v>0</v>
      </c>
      <c r="J4087" s="286" t="s">
        <v>285</v>
      </c>
      <c r="K4087" s="286"/>
      <c r="L4087" s="313"/>
      <c r="M4087" s="312">
        <f t="shared" si="88"/>
        <v>0</v>
      </c>
      <c r="N4087" s="443"/>
      <c r="O4087" s="443"/>
      <c r="P4087" s="443"/>
      <c r="Q4087" s="443"/>
      <c r="R4087" s="443"/>
      <c r="S4087" s="443"/>
      <c r="T4087" s="443"/>
      <c r="U4087" s="443"/>
      <c r="V4087" s="443"/>
      <c r="W4087" s="443"/>
    </row>
    <row r="4088" spans="1:23" ht="15">
      <c r="A4088" s="459" t="s">
        <v>1024</v>
      </c>
      <c r="B4088" s="459" t="s">
        <v>817</v>
      </c>
      <c r="C4088" s="443"/>
      <c r="D4088" s="443"/>
      <c r="E4088" s="286" t="s">
        <v>285</v>
      </c>
      <c r="F4088" s="286">
        <v>0</v>
      </c>
      <c r="G4088" s="286">
        <v>0</v>
      </c>
      <c r="H4088" s="286">
        <v>0</v>
      </c>
      <c r="I4088" s="286">
        <v>0</v>
      </c>
      <c r="J4088" s="286" t="s">
        <v>285</v>
      </c>
      <c r="K4088" s="286"/>
      <c r="L4088" s="313"/>
      <c r="M4088" s="312">
        <f t="shared" si="88"/>
        <v>0</v>
      </c>
      <c r="N4088" s="443"/>
      <c r="O4088" s="443"/>
      <c r="P4088" s="443"/>
      <c r="Q4088" s="443"/>
      <c r="R4088" s="443"/>
      <c r="S4088" s="443"/>
      <c r="T4088" s="443"/>
      <c r="U4088" s="443"/>
      <c r="V4088" s="443"/>
      <c r="W4088" s="443"/>
    </row>
    <row r="4089" spans="1:23" ht="15">
      <c r="A4089" s="459" t="s">
        <v>1025</v>
      </c>
      <c r="B4089" s="464" t="s">
        <v>847</v>
      </c>
      <c r="C4089" s="443"/>
      <c r="D4089" s="443"/>
      <c r="E4089" s="286" t="s">
        <v>285</v>
      </c>
      <c r="F4089" s="286">
        <v>0</v>
      </c>
      <c r="G4089" s="286">
        <v>0</v>
      </c>
      <c r="H4089" s="286">
        <v>0</v>
      </c>
      <c r="I4089" s="286">
        <v>0</v>
      </c>
      <c r="J4089" s="286" t="s">
        <v>285</v>
      </c>
      <c r="K4089" s="286"/>
      <c r="L4089" s="313"/>
      <c r="M4089" s="312">
        <f t="shared" si="88"/>
        <v>0</v>
      </c>
      <c r="N4089" s="443"/>
      <c r="O4089" s="443"/>
      <c r="P4089" s="443"/>
      <c r="Q4089" s="443"/>
      <c r="R4089" s="443"/>
      <c r="S4089" s="443"/>
      <c r="T4089" s="443"/>
      <c r="U4089" s="443"/>
      <c r="V4089" s="443"/>
      <c r="W4089" s="443"/>
    </row>
    <row r="4090" spans="1:23" ht="15">
      <c r="A4090" s="459" t="s">
        <v>1026</v>
      </c>
      <c r="B4090" s="343" t="s">
        <v>1837</v>
      </c>
      <c r="C4090" s="446"/>
      <c r="D4090" s="446"/>
      <c r="E4090" s="286" t="s">
        <v>285</v>
      </c>
      <c r="F4090" s="286">
        <v>0</v>
      </c>
      <c r="G4090" s="286">
        <v>0</v>
      </c>
      <c r="H4090" s="286">
        <v>0</v>
      </c>
      <c r="I4090" s="286">
        <v>0</v>
      </c>
      <c r="J4090" s="286" t="s">
        <v>285</v>
      </c>
      <c r="K4090" s="286"/>
      <c r="L4090" s="313"/>
      <c r="M4090" s="312">
        <f t="shared" si="88"/>
        <v>0</v>
      </c>
      <c r="N4090" s="443"/>
      <c r="O4090" s="443"/>
      <c r="P4090" s="443"/>
      <c r="Q4090" s="443"/>
      <c r="R4090" s="443"/>
      <c r="S4090" s="443"/>
      <c r="T4090" s="443"/>
      <c r="U4090" s="443"/>
      <c r="V4090" s="443"/>
      <c r="W4090" s="443"/>
    </row>
    <row r="4091" spans="1:23" ht="15">
      <c r="A4091" s="459" t="s">
        <v>1027</v>
      </c>
      <c r="B4091" s="464" t="s">
        <v>857</v>
      </c>
      <c r="C4091" s="443"/>
      <c r="D4091" s="443"/>
      <c r="E4091" s="286" t="s">
        <v>285</v>
      </c>
      <c r="F4091" s="286">
        <v>0</v>
      </c>
      <c r="G4091" s="286">
        <v>0</v>
      </c>
      <c r="H4091" s="286">
        <v>0</v>
      </c>
      <c r="I4091" s="286">
        <v>0</v>
      </c>
      <c r="J4091" s="286" t="s">
        <v>285</v>
      </c>
      <c r="K4091" s="286"/>
      <c r="L4091" s="313"/>
      <c r="M4091" s="312">
        <f t="shared" si="88"/>
        <v>0</v>
      </c>
      <c r="N4091" s="443"/>
      <c r="O4091" s="443"/>
      <c r="P4091" s="443"/>
      <c r="Q4091" s="443"/>
      <c r="R4091" s="443"/>
      <c r="S4091" s="443"/>
      <c r="T4091" s="443"/>
      <c r="U4091" s="443"/>
      <c r="V4091" s="443"/>
      <c r="W4091" s="443"/>
    </row>
    <row r="4092" spans="1:23" ht="15">
      <c r="A4092" s="459" t="s">
        <v>1028</v>
      </c>
      <c r="B4092" s="361" t="s">
        <v>1848</v>
      </c>
      <c r="C4092" s="446"/>
      <c r="D4092" s="446"/>
      <c r="E4092" s="286" t="s">
        <v>285</v>
      </c>
      <c r="F4092" s="286">
        <v>0</v>
      </c>
      <c r="G4092" s="286">
        <v>0</v>
      </c>
      <c r="H4092" s="286">
        <v>0</v>
      </c>
      <c r="I4092" s="286">
        <v>0</v>
      </c>
      <c r="J4092" s="286" t="s">
        <v>285</v>
      </c>
      <c r="K4092" s="286"/>
      <c r="L4092" s="313"/>
      <c r="M4092" s="312">
        <f t="shared" si="88"/>
        <v>0</v>
      </c>
      <c r="N4092" s="443"/>
      <c r="O4092" s="443"/>
      <c r="P4092" s="443"/>
      <c r="Q4092" s="443"/>
      <c r="R4092" s="443"/>
      <c r="S4092" s="443"/>
      <c r="T4092" s="443"/>
      <c r="U4092" s="443"/>
      <c r="V4092" s="443"/>
      <c r="W4092" s="443"/>
    </row>
    <row r="4093" spans="1:23" ht="15">
      <c r="A4093" s="459" t="s">
        <v>1029</v>
      </c>
      <c r="B4093" s="361" t="s">
        <v>1847</v>
      </c>
      <c r="C4093" s="446"/>
      <c r="D4093" s="446"/>
      <c r="E4093" s="286" t="s">
        <v>285</v>
      </c>
      <c r="F4093" s="286">
        <v>0</v>
      </c>
      <c r="G4093" s="286">
        <v>0</v>
      </c>
      <c r="H4093" s="286">
        <v>0</v>
      </c>
      <c r="I4093" s="286">
        <v>0</v>
      </c>
      <c r="J4093" s="286" t="s">
        <v>285</v>
      </c>
      <c r="K4093" s="286"/>
      <c r="L4093" s="313"/>
      <c r="M4093" s="312">
        <f t="shared" si="88"/>
        <v>0</v>
      </c>
      <c r="N4093" s="443"/>
      <c r="O4093" s="443"/>
      <c r="P4093" s="443"/>
      <c r="Q4093" s="443"/>
      <c r="R4093" s="443"/>
      <c r="S4093" s="443"/>
      <c r="T4093" s="443"/>
      <c r="U4093" s="443"/>
      <c r="V4093" s="443"/>
      <c r="W4093" s="443"/>
    </row>
    <row r="4094" spans="1:23" ht="15">
      <c r="A4094" s="459" t="s">
        <v>1030</v>
      </c>
      <c r="B4094" s="361" t="s">
        <v>1845</v>
      </c>
      <c r="C4094" s="446"/>
      <c r="D4094" s="446"/>
      <c r="E4094" s="286" t="s">
        <v>285</v>
      </c>
      <c r="F4094" s="286">
        <v>0</v>
      </c>
      <c r="G4094" s="286">
        <v>0</v>
      </c>
      <c r="H4094" s="286">
        <v>0</v>
      </c>
      <c r="I4094" s="286">
        <v>0</v>
      </c>
      <c r="J4094" s="286" t="s">
        <v>285</v>
      </c>
      <c r="K4094" s="286"/>
      <c r="L4094" s="313"/>
      <c r="M4094" s="312">
        <f t="shared" si="88"/>
        <v>0</v>
      </c>
      <c r="N4094" s="443"/>
      <c r="O4094" s="443"/>
      <c r="P4094" s="443"/>
      <c r="Q4094" s="443"/>
      <c r="R4094" s="443"/>
      <c r="S4094" s="443"/>
      <c r="T4094" s="443"/>
      <c r="U4094" s="443"/>
      <c r="V4094" s="443"/>
      <c r="W4094" s="443"/>
    </row>
    <row r="4095" spans="1:23" ht="15">
      <c r="A4095" s="459" t="s">
        <v>1031</v>
      </c>
      <c r="B4095" s="464" t="s">
        <v>158</v>
      </c>
      <c r="C4095" s="443"/>
      <c r="D4095" s="443"/>
      <c r="E4095" s="286" t="s">
        <v>285</v>
      </c>
      <c r="F4095" s="286">
        <v>0</v>
      </c>
      <c r="G4095" s="286">
        <v>0</v>
      </c>
      <c r="H4095" s="286">
        <v>0</v>
      </c>
      <c r="I4095" s="286">
        <v>0</v>
      </c>
      <c r="J4095" s="286" t="s">
        <v>285</v>
      </c>
      <c r="K4095" s="286"/>
      <c r="L4095" s="313"/>
      <c r="M4095" s="312">
        <f t="shared" si="88"/>
        <v>0</v>
      </c>
      <c r="N4095" s="443"/>
      <c r="O4095" s="443"/>
      <c r="P4095" s="443"/>
      <c r="Q4095" s="443"/>
      <c r="R4095" s="443"/>
      <c r="S4095" s="443"/>
      <c r="T4095" s="443"/>
      <c r="U4095" s="443"/>
      <c r="V4095" s="443"/>
      <c r="W4095" s="443"/>
    </row>
    <row r="4096" spans="1:23" ht="15">
      <c r="A4096" s="459" t="s">
        <v>1032</v>
      </c>
      <c r="B4096" s="361" t="s">
        <v>1873</v>
      </c>
      <c r="C4096" s="446"/>
      <c r="D4096" s="446"/>
      <c r="E4096" s="286" t="s">
        <v>285</v>
      </c>
      <c r="F4096" s="286">
        <v>0</v>
      </c>
      <c r="G4096" s="286">
        <v>0</v>
      </c>
      <c r="H4096" s="286">
        <v>0</v>
      </c>
      <c r="I4096" s="286">
        <v>0</v>
      </c>
      <c r="J4096" s="286" t="s">
        <v>285</v>
      </c>
      <c r="K4096" s="286"/>
      <c r="L4096" s="313"/>
      <c r="M4096" s="312">
        <f t="shared" si="88"/>
        <v>0</v>
      </c>
      <c r="N4096" s="443"/>
      <c r="O4096" s="443"/>
      <c r="P4096" s="443"/>
      <c r="Q4096" s="443"/>
      <c r="R4096" s="443"/>
      <c r="S4096" s="443"/>
      <c r="T4096" s="443"/>
      <c r="U4096" s="443"/>
      <c r="V4096" s="443"/>
      <c r="W4096" s="443"/>
    </row>
    <row r="4097" spans="1:23" ht="15">
      <c r="A4097" s="459" t="s">
        <v>1033</v>
      </c>
      <c r="B4097" s="361" t="s">
        <v>1855</v>
      </c>
      <c r="C4097" s="446"/>
      <c r="D4097" s="446"/>
      <c r="E4097" s="286" t="s">
        <v>285</v>
      </c>
      <c r="F4097" s="286">
        <v>0</v>
      </c>
      <c r="G4097" s="286">
        <v>0</v>
      </c>
      <c r="H4097" s="286">
        <v>0</v>
      </c>
      <c r="I4097" s="286">
        <v>0</v>
      </c>
      <c r="J4097" s="286" t="s">
        <v>285</v>
      </c>
      <c r="K4097" s="286"/>
      <c r="L4097" s="313"/>
      <c r="M4097" s="312">
        <f t="shared" si="88"/>
        <v>0</v>
      </c>
      <c r="N4097" s="443"/>
      <c r="O4097" s="443"/>
      <c r="P4097" s="443"/>
      <c r="Q4097" s="443"/>
      <c r="R4097" s="443"/>
      <c r="S4097" s="443"/>
      <c r="T4097" s="443"/>
      <c r="U4097" s="443"/>
      <c r="V4097" s="443"/>
      <c r="W4097" s="443"/>
    </row>
    <row r="4098" spans="1:23">
      <c r="A4098" s="443"/>
      <c r="B4098" s="443"/>
      <c r="C4098" s="443"/>
      <c r="D4098" s="443"/>
      <c r="E4098" s="443"/>
      <c r="F4098" s="443"/>
      <c r="G4098" s="443"/>
      <c r="H4098" s="443"/>
      <c r="I4098" s="443"/>
      <c r="J4098" s="443"/>
      <c r="K4098" s="443"/>
      <c r="L4098" s="313"/>
      <c r="M4098" s="443"/>
      <c r="N4098" s="443"/>
      <c r="O4098" s="443"/>
      <c r="P4098" s="443"/>
      <c r="Q4098" s="443"/>
      <c r="R4098" s="443"/>
      <c r="S4098" s="443"/>
      <c r="T4098" s="443"/>
      <c r="U4098" s="443"/>
      <c r="V4098" s="443"/>
      <c r="W4098" s="443"/>
    </row>
    <row r="4099" spans="1:23">
      <c r="A4099" s="443"/>
      <c r="B4099" s="443"/>
      <c r="C4099" s="443"/>
      <c r="D4099" s="443"/>
      <c r="E4099" s="443"/>
      <c r="F4099" s="443"/>
      <c r="G4099" s="443"/>
      <c r="H4099" s="443"/>
      <c r="I4099" s="443"/>
      <c r="J4099" s="443"/>
      <c r="K4099" s="443"/>
      <c r="L4099" s="313"/>
      <c r="M4099" s="443"/>
      <c r="N4099" s="443"/>
      <c r="O4099" s="443"/>
      <c r="P4099" s="443"/>
      <c r="Q4099" s="443"/>
      <c r="R4099" s="443"/>
      <c r="S4099" s="443"/>
      <c r="T4099" s="443"/>
      <c r="U4099" s="443"/>
      <c r="V4099" s="443"/>
      <c r="W4099" s="443"/>
    </row>
    <row r="4100" spans="1:23">
      <c r="A4100" s="443"/>
      <c r="B4100" s="443"/>
      <c r="C4100" s="443"/>
      <c r="D4100" s="443"/>
      <c r="E4100" s="443"/>
      <c r="F4100" s="443"/>
      <c r="G4100" s="443"/>
      <c r="H4100" s="443"/>
      <c r="I4100" s="443"/>
      <c r="J4100" s="443"/>
      <c r="K4100" s="443"/>
      <c r="L4100" s="313"/>
      <c r="M4100" s="443"/>
      <c r="N4100" s="443"/>
      <c r="O4100" s="443"/>
      <c r="P4100" s="443"/>
      <c r="Q4100" s="443"/>
      <c r="R4100" s="443"/>
      <c r="S4100" s="443"/>
      <c r="T4100" s="443"/>
      <c r="U4100" s="443"/>
      <c r="V4100" s="443"/>
      <c r="W4100" s="443"/>
    </row>
    <row r="4101" spans="1:23" ht="25.5">
      <c r="A4101" s="30" t="s">
        <v>3890</v>
      </c>
      <c r="B4101" s="443"/>
      <c r="C4101" s="443"/>
      <c r="D4101" s="443"/>
      <c r="E4101" s="443"/>
      <c r="F4101" s="443"/>
      <c r="G4101" s="443"/>
      <c r="H4101" s="443"/>
      <c r="I4101" s="443"/>
      <c r="J4101" s="443"/>
      <c r="K4101" s="443"/>
      <c r="L4101" s="313"/>
      <c r="M4101" s="443"/>
      <c r="N4101" s="443"/>
      <c r="O4101" s="443"/>
      <c r="P4101" s="443"/>
      <c r="Q4101" s="443"/>
      <c r="R4101" s="443"/>
      <c r="S4101" s="443"/>
      <c r="T4101" s="443"/>
      <c r="U4101" s="443"/>
      <c r="V4101" s="443"/>
      <c r="W4101" s="443"/>
    </row>
    <row r="4102" spans="1:23">
      <c r="A4102" s="443"/>
      <c r="B4102" s="443"/>
      <c r="C4102" s="443"/>
      <c r="D4102" s="443"/>
      <c r="E4102" s="443"/>
      <c r="F4102" s="443"/>
      <c r="G4102" s="443"/>
      <c r="H4102" s="443"/>
      <c r="I4102" s="443"/>
      <c r="J4102" s="443"/>
      <c r="K4102" s="443"/>
      <c r="L4102" s="313"/>
      <c r="M4102" s="313"/>
      <c r="N4102" s="443"/>
      <c r="O4102" s="443"/>
      <c r="P4102" s="443"/>
      <c r="Q4102" s="443"/>
      <c r="R4102" s="443"/>
      <c r="S4102" s="443"/>
      <c r="T4102" s="443"/>
      <c r="U4102" s="443"/>
      <c r="V4102" s="443"/>
      <c r="W4102" s="443"/>
    </row>
    <row r="4103" spans="1:23" ht="15">
      <c r="A4103" s="305"/>
      <c r="B4103" s="305"/>
      <c r="C4103" s="305"/>
      <c r="D4103" s="305"/>
      <c r="E4103" s="80">
        <v>2016</v>
      </c>
      <c r="F4103" s="80">
        <v>2017</v>
      </c>
      <c r="G4103" s="80">
        <v>2018</v>
      </c>
      <c r="H4103" s="80">
        <v>2019</v>
      </c>
      <c r="I4103" s="80">
        <v>2020</v>
      </c>
      <c r="J4103" s="80">
        <v>2021</v>
      </c>
      <c r="K4103" s="80">
        <v>2022</v>
      </c>
      <c r="L4103" s="313"/>
      <c r="M4103" s="89" t="s">
        <v>40</v>
      </c>
      <c r="N4103" s="443"/>
      <c r="O4103" s="443"/>
      <c r="P4103" s="443"/>
      <c r="Q4103" s="443"/>
      <c r="R4103" s="443"/>
      <c r="S4103" s="443"/>
      <c r="T4103" s="443"/>
      <c r="U4103" s="443"/>
      <c r="V4103" s="443"/>
      <c r="W4103" s="443"/>
    </row>
    <row r="4104" spans="1:23" ht="15">
      <c r="A4104" s="459" t="s">
        <v>0</v>
      </c>
      <c r="B4104" s="464" t="s">
        <v>27</v>
      </c>
      <c r="C4104" s="443"/>
      <c r="D4104" s="443"/>
      <c r="E4104" s="303">
        <v>782.8</v>
      </c>
      <c r="F4104" s="286">
        <v>0</v>
      </c>
      <c r="G4104" s="286">
        <v>0</v>
      </c>
      <c r="H4104" s="286">
        <v>0</v>
      </c>
      <c r="I4104" s="286">
        <v>0</v>
      </c>
      <c r="J4104" s="286">
        <v>777.59999999999491</v>
      </c>
      <c r="K4104" s="286"/>
      <c r="L4104" s="313"/>
      <c r="M4104" s="312">
        <f t="shared" ref="M4104:M4167" si="89">SUM(E4104:J4104)</f>
        <v>1560.3999999999949</v>
      </c>
      <c r="N4104" s="443"/>
      <c r="O4104" s="443" t="s">
        <v>288</v>
      </c>
      <c r="P4104" s="443"/>
      <c r="Q4104" s="147"/>
      <c r="R4104" s="446" t="s">
        <v>3891</v>
      </c>
      <c r="S4104" s="694"/>
      <c r="T4104" s="147"/>
      <c r="U4104" s="147"/>
      <c r="V4104" s="443"/>
      <c r="W4104" s="443"/>
    </row>
    <row r="4105" spans="1:23" ht="15">
      <c r="A4105" s="459" t="s">
        <v>2</v>
      </c>
      <c r="B4105" s="464" t="s">
        <v>31</v>
      </c>
      <c r="C4105" s="443"/>
      <c r="D4105" s="443"/>
      <c r="E4105" s="301">
        <v>722.2</v>
      </c>
      <c r="F4105" s="286">
        <v>0</v>
      </c>
      <c r="G4105" s="286">
        <v>0</v>
      </c>
      <c r="H4105" s="286">
        <v>0</v>
      </c>
      <c r="I4105" s="286">
        <v>0</v>
      </c>
      <c r="J4105" s="286">
        <v>641.59999999999854</v>
      </c>
      <c r="K4105" s="286"/>
      <c r="L4105" s="313"/>
      <c r="M4105" s="312">
        <f t="shared" si="89"/>
        <v>1363.7999999999986</v>
      </c>
      <c r="N4105" s="443"/>
      <c r="O4105" s="443" t="s">
        <v>307</v>
      </c>
      <c r="P4105" s="443"/>
      <c r="Q4105" s="695"/>
      <c r="R4105" s="147"/>
      <c r="S4105" s="696"/>
      <c r="T4105" s="147"/>
      <c r="U4105" s="147"/>
      <c r="V4105" s="443"/>
      <c r="W4105" s="443"/>
    </row>
    <row r="4106" spans="1:23" ht="15">
      <c r="A4106" s="459" t="s">
        <v>3</v>
      </c>
      <c r="B4106" s="464" t="s">
        <v>33</v>
      </c>
      <c r="C4106" s="443"/>
      <c r="D4106" s="443"/>
      <c r="E4106" s="286">
        <v>474.8</v>
      </c>
      <c r="F4106" s="286">
        <v>0</v>
      </c>
      <c r="G4106" s="286">
        <v>0</v>
      </c>
      <c r="H4106" s="286">
        <v>0</v>
      </c>
      <c r="I4106" s="286">
        <v>0</v>
      </c>
      <c r="J4106" s="323">
        <v>854.09999999999854</v>
      </c>
      <c r="K4106" s="323"/>
      <c r="L4106" s="313"/>
      <c r="M4106" s="312">
        <f t="shared" si="89"/>
        <v>1328.8999999999985</v>
      </c>
      <c r="N4106" s="443"/>
      <c r="O4106" s="443" t="s">
        <v>299</v>
      </c>
      <c r="P4106" s="443"/>
      <c r="Q4106" s="443"/>
      <c r="R4106" s="443"/>
      <c r="S4106" s="697"/>
      <c r="T4106" s="147"/>
      <c r="U4106" s="147"/>
      <c r="V4106" s="443"/>
      <c r="W4106" s="443"/>
    </row>
    <row r="4107" spans="1:23" ht="15">
      <c r="A4107" s="459" t="s">
        <v>5</v>
      </c>
      <c r="B4107" s="464" t="s">
        <v>39</v>
      </c>
      <c r="C4107" s="443"/>
      <c r="D4107" s="443"/>
      <c r="E4107" s="323">
        <v>577.1</v>
      </c>
      <c r="F4107" s="286">
        <v>0</v>
      </c>
      <c r="G4107" s="286">
        <v>0</v>
      </c>
      <c r="H4107" s="286">
        <v>0</v>
      </c>
      <c r="I4107" s="286">
        <v>0</v>
      </c>
      <c r="J4107" s="286">
        <v>718</v>
      </c>
      <c r="K4107" s="286"/>
      <c r="L4107" s="313"/>
      <c r="M4107" s="312">
        <f t="shared" si="89"/>
        <v>1295.0999999999999</v>
      </c>
      <c r="N4107" s="443"/>
      <c r="O4107" s="443" t="s">
        <v>294</v>
      </c>
      <c r="P4107" s="443"/>
      <c r="Q4107" s="443"/>
      <c r="R4107" s="443"/>
      <c r="S4107" s="698"/>
      <c r="T4107" s="147"/>
      <c r="U4107" s="147"/>
      <c r="V4107" s="443"/>
      <c r="W4107" s="443"/>
    </row>
    <row r="4108" spans="1:23" ht="15">
      <c r="A4108" s="459" t="s">
        <v>7</v>
      </c>
      <c r="B4108" s="464" t="s">
        <v>13</v>
      </c>
      <c r="C4108" s="443"/>
      <c r="D4108" s="443"/>
      <c r="E4108" s="286">
        <v>379.1</v>
      </c>
      <c r="F4108" s="286">
        <v>0</v>
      </c>
      <c r="G4108" s="286">
        <v>0</v>
      </c>
      <c r="H4108" s="286">
        <v>0</v>
      </c>
      <c r="I4108" s="286">
        <v>0</v>
      </c>
      <c r="J4108" s="303">
        <v>891.65000000000509</v>
      </c>
      <c r="K4108" s="303"/>
      <c r="L4108" s="313"/>
      <c r="M4108" s="312">
        <f t="shared" si="89"/>
        <v>1270.750000000005</v>
      </c>
      <c r="N4108" s="443"/>
      <c r="O4108" s="443" t="s">
        <v>288</v>
      </c>
      <c r="P4108" s="443"/>
      <c r="Q4108" s="695"/>
      <c r="R4108" s="322" t="s">
        <v>3891</v>
      </c>
      <c r="S4108" s="698"/>
      <c r="T4108" s="147"/>
      <c r="U4108" s="147"/>
      <c r="V4108" s="443"/>
      <c r="W4108" s="443"/>
    </row>
    <row r="4109" spans="1:23" ht="15">
      <c r="A4109" s="459" t="s">
        <v>8</v>
      </c>
      <c r="B4109" s="464" t="s">
        <v>21</v>
      </c>
      <c r="C4109" s="443"/>
      <c r="D4109" s="443"/>
      <c r="E4109" s="323">
        <v>599.79999999999995</v>
      </c>
      <c r="F4109" s="286">
        <v>0</v>
      </c>
      <c r="G4109" s="286">
        <v>0</v>
      </c>
      <c r="H4109" s="286">
        <v>0</v>
      </c>
      <c r="I4109" s="286">
        <v>0</v>
      </c>
      <c r="J4109" s="286">
        <v>663.79999999999927</v>
      </c>
      <c r="K4109" s="286"/>
      <c r="L4109" s="313"/>
      <c r="M4109" s="312">
        <f t="shared" si="89"/>
        <v>1263.5999999999992</v>
      </c>
      <c r="N4109" s="443"/>
      <c r="O4109" s="443" t="s">
        <v>304</v>
      </c>
      <c r="P4109" s="443"/>
      <c r="Q4109" s="699"/>
      <c r="R4109" s="147"/>
      <c r="S4109" s="694"/>
      <c r="T4109" s="147"/>
      <c r="U4109" s="147"/>
      <c r="V4109" s="443"/>
      <c r="W4109" s="443"/>
    </row>
    <row r="4110" spans="1:23" ht="15">
      <c r="A4110" s="459" t="s">
        <v>10</v>
      </c>
      <c r="B4110" s="464" t="s">
        <v>19</v>
      </c>
      <c r="C4110" s="443"/>
      <c r="D4110" s="443"/>
      <c r="E4110" s="323">
        <v>501.9</v>
      </c>
      <c r="F4110" s="286">
        <v>0</v>
      </c>
      <c r="G4110" s="286">
        <v>0</v>
      </c>
      <c r="H4110" s="286">
        <v>0</v>
      </c>
      <c r="I4110" s="286">
        <v>0</v>
      </c>
      <c r="J4110" s="286">
        <v>654.29999999999927</v>
      </c>
      <c r="K4110" s="286"/>
      <c r="L4110" s="313"/>
      <c r="M4110" s="312">
        <f t="shared" si="89"/>
        <v>1156.1999999999994</v>
      </c>
      <c r="N4110" s="443"/>
      <c r="O4110" s="443" t="s">
        <v>300</v>
      </c>
      <c r="P4110" s="443"/>
      <c r="Q4110" s="699"/>
      <c r="R4110" s="147"/>
      <c r="S4110" s="698"/>
      <c r="T4110" s="147"/>
      <c r="U4110" s="147"/>
      <c r="V4110" s="443"/>
      <c r="W4110" s="443"/>
    </row>
    <row r="4111" spans="1:23" ht="15">
      <c r="A4111" s="459" t="s">
        <v>12</v>
      </c>
      <c r="B4111" s="464" t="s">
        <v>6</v>
      </c>
      <c r="C4111" s="443"/>
      <c r="D4111" s="443"/>
      <c r="E4111" s="286">
        <v>467.6</v>
      </c>
      <c r="F4111" s="286">
        <v>0</v>
      </c>
      <c r="G4111" s="286">
        <v>0</v>
      </c>
      <c r="H4111" s="286">
        <v>0</v>
      </c>
      <c r="I4111" s="286">
        <v>0</v>
      </c>
      <c r="J4111" s="286">
        <v>651.89999999999782</v>
      </c>
      <c r="K4111" s="286"/>
      <c r="L4111" s="313"/>
      <c r="M4111" s="312">
        <f t="shared" si="89"/>
        <v>1119.4999999999977</v>
      </c>
      <c r="N4111" s="443"/>
      <c r="O4111" s="443"/>
      <c r="P4111" s="443"/>
      <c r="Q4111" s="695"/>
      <c r="R4111" s="147"/>
      <c r="S4111" s="698"/>
      <c r="T4111" s="147"/>
      <c r="U4111" s="147"/>
      <c r="V4111" s="443"/>
      <c r="W4111" s="443"/>
    </row>
    <row r="4112" spans="1:23" ht="15">
      <c r="A4112" s="459" t="s">
        <v>14</v>
      </c>
      <c r="B4112" s="464" t="s">
        <v>15</v>
      </c>
      <c r="C4112" s="443"/>
      <c r="D4112" s="443"/>
      <c r="E4112" s="302">
        <v>677.4</v>
      </c>
      <c r="F4112" s="286">
        <v>0</v>
      </c>
      <c r="G4112" s="286">
        <v>0</v>
      </c>
      <c r="H4112" s="286">
        <v>0</v>
      </c>
      <c r="I4112" s="286">
        <v>0</v>
      </c>
      <c r="J4112" s="286">
        <v>440.99999999999272</v>
      </c>
      <c r="K4112" s="286"/>
      <c r="L4112" s="313"/>
      <c r="M4112" s="312">
        <f t="shared" si="89"/>
        <v>1118.3999999999928</v>
      </c>
      <c r="N4112" s="443"/>
      <c r="O4112" s="443" t="s">
        <v>289</v>
      </c>
      <c r="P4112" s="443"/>
      <c r="Q4112" s="695"/>
      <c r="R4112" s="147"/>
      <c r="S4112" s="694"/>
      <c r="T4112" s="147"/>
      <c r="U4112" s="147"/>
      <c r="V4112" s="443"/>
      <c r="W4112" s="443"/>
    </row>
    <row r="4113" spans="1:23" ht="15">
      <c r="A4113" s="459" t="s">
        <v>16</v>
      </c>
      <c r="B4113" s="464" t="s">
        <v>23</v>
      </c>
      <c r="C4113" s="443"/>
      <c r="D4113" s="443"/>
      <c r="E4113" s="286">
        <v>426.2</v>
      </c>
      <c r="F4113" s="286">
        <v>0</v>
      </c>
      <c r="G4113" s="286">
        <v>0</v>
      </c>
      <c r="H4113" s="286">
        <v>0</v>
      </c>
      <c r="I4113" s="286">
        <v>0</v>
      </c>
      <c r="J4113" s="286">
        <v>685.95000000000255</v>
      </c>
      <c r="K4113" s="286"/>
      <c r="L4113" s="313"/>
      <c r="M4113" s="312">
        <f t="shared" si="89"/>
        <v>1112.1500000000026</v>
      </c>
      <c r="N4113" s="443"/>
      <c r="O4113" s="443"/>
      <c r="P4113" s="443"/>
      <c r="Q4113" s="147"/>
      <c r="R4113" s="147"/>
      <c r="S4113" s="698"/>
      <c r="T4113" s="147"/>
      <c r="U4113" s="147"/>
      <c r="V4113" s="443"/>
      <c r="W4113" s="443"/>
    </row>
    <row r="4114" spans="1:23" ht="15">
      <c r="A4114" s="459" t="s">
        <v>18</v>
      </c>
      <c r="B4114" s="464" t="s">
        <v>17</v>
      </c>
      <c r="C4114" s="443"/>
      <c r="D4114" s="443"/>
      <c r="E4114" s="323">
        <v>603.6</v>
      </c>
      <c r="F4114" s="286">
        <v>0</v>
      </c>
      <c r="G4114" s="286">
        <v>0</v>
      </c>
      <c r="H4114" s="286">
        <v>0</v>
      </c>
      <c r="I4114" s="286">
        <v>0</v>
      </c>
      <c r="J4114" s="286">
        <v>434.10000000000218</v>
      </c>
      <c r="K4114" s="286"/>
      <c r="L4114" s="313"/>
      <c r="M4114" s="312">
        <f t="shared" si="89"/>
        <v>1037.7000000000021</v>
      </c>
      <c r="N4114" s="443"/>
      <c r="O4114" s="443" t="s">
        <v>291</v>
      </c>
      <c r="P4114" s="443"/>
      <c r="Q4114" s="147"/>
      <c r="R4114" s="147"/>
      <c r="S4114" s="698"/>
      <c r="T4114" s="147"/>
      <c r="U4114" s="147"/>
      <c r="V4114" s="443"/>
      <c r="W4114" s="443"/>
    </row>
    <row r="4115" spans="1:23" ht="15">
      <c r="A4115" s="459" t="s">
        <v>20</v>
      </c>
      <c r="B4115" s="464" t="s">
        <v>1</v>
      </c>
      <c r="C4115" s="443"/>
      <c r="D4115" s="443"/>
      <c r="E4115" s="323">
        <v>585.29999999999995</v>
      </c>
      <c r="F4115" s="286">
        <v>0</v>
      </c>
      <c r="G4115" s="286">
        <v>0</v>
      </c>
      <c r="H4115" s="286">
        <v>0</v>
      </c>
      <c r="I4115" s="286">
        <v>0</v>
      </c>
      <c r="J4115" s="286">
        <v>444.29999999999927</v>
      </c>
      <c r="K4115" s="286"/>
      <c r="L4115" s="313"/>
      <c r="M4115" s="312">
        <f t="shared" si="89"/>
        <v>1029.5999999999992</v>
      </c>
      <c r="N4115" s="443"/>
      <c r="O4115" s="443" t="s">
        <v>299</v>
      </c>
      <c r="P4115" s="443"/>
      <c r="Q4115" s="695"/>
      <c r="R4115" s="147"/>
      <c r="S4115" s="694"/>
      <c r="T4115" s="147"/>
      <c r="U4115" s="147"/>
      <c r="V4115" s="443"/>
      <c r="W4115" s="443"/>
    </row>
    <row r="4116" spans="1:23" ht="15">
      <c r="A4116" s="459" t="s">
        <v>22</v>
      </c>
      <c r="B4116" s="464" t="s">
        <v>11</v>
      </c>
      <c r="C4116" s="443"/>
      <c r="D4116" s="443"/>
      <c r="E4116" s="323">
        <v>510.6</v>
      </c>
      <c r="F4116" s="286">
        <v>0</v>
      </c>
      <c r="G4116" s="286">
        <v>0</v>
      </c>
      <c r="H4116" s="286">
        <v>0</v>
      </c>
      <c r="I4116" s="286">
        <v>0</v>
      </c>
      <c r="J4116" s="286">
        <v>501.20000000000073</v>
      </c>
      <c r="K4116" s="286"/>
      <c r="L4116" s="313"/>
      <c r="M4116" s="312">
        <f t="shared" si="89"/>
        <v>1011.8000000000008</v>
      </c>
      <c r="N4116" s="443"/>
      <c r="O4116" s="443" t="s">
        <v>295</v>
      </c>
      <c r="P4116" s="443"/>
      <c r="Q4116" s="147"/>
      <c r="R4116" s="147"/>
      <c r="S4116" s="698"/>
      <c r="T4116" s="147"/>
      <c r="U4116" s="147"/>
      <c r="V4116" s="443"/>
      <c r="W4116" s="443"/>
    </row>
    <row r="4117" spans="1:23" ht="15">
      <c r="A4117" s="459" t="s">
        <v>24</v>
      </c>
      <c r="B4117" s="464" t="s">
        <v>9</v>
      </c>
      <c r="C4117" s="443"/>
      <c r="D4117" s="443"/>
      <c r="E4117" s="286">
        <v>122.2</v>
      </c>
      <c r="F4117" s="286">
        <v>0</v>
      </c>
      <c r="G4117" s="286">
        <v>0</v>
      </c>
      <c r="H4117" s="286">
        <v>0</v>
      </c>
      <c r="I4117" s="286">
        <v>0</v>
      </c>
      <c r="J4117" s="323">
        <v>854.40000000000146</v>
      </c>
      <c r="K4117" s="323"/>
      <c r="L4117" s="313"/>
      <c r="M4117" s="312">
        <f t="shared" si="89"/>
        <v>976.6000000000015</v>
      </c>
      <c r="N4117" s="443"/>
      <c r="O4117" s="443" t="s">
        <v>304</v>
      </c>
      <c r="P4117" s="443"/>
      <c r="Q4117" s="147"/>
      <c r="R4117" s="147"/>
      <c r="S4117" s="698"/>
      <c r="T4117" s="147"/>
      <c r="U4117" s="147"/>
      <c r="V4117" s="443"/>
      <c r="W4117" s="443"/>
    </row>
    <row r="4118" spans="1:23" ht="15">
      <c r="A4118" s="459" t="s">
        <v>26</v>
      </c>
      <c r="B4118" s="464" t="s">
        <v>25</v>
      </c>
      <c r="C4118" s="443"/>
      <c r="D4118" s="443"/>
      <c r="E4118" s="286">
        <v>208.7</v>
      </c>
      <c r="F4118" s="286">
        <v>0</v>
      </c>
      <c r="G4118" s="286">
        <v>0</v>
      </c>
      <c r="H4118" s="286">
        <v>0</v>
      </c>
      <c r="I4118" s="286">
        <v>0</v>
      </c>
      <c r="J4118" s="286">
        <v>744.19999999999709</v>
      </c>
      <c r="K4118" s="286"/>
      <c r="L4118" s="313"/>
      <c r="M4118" s="312">
        <f t="shared" si="89"/>
        <v>952.89999999999714</v>
      </c>
      <c r="N4118" s="443"/>
      <c r="O4118" s="443"/>
      <c r="P4118" s="443"/>
      <c r="Q4118" s="147"/>
      <c r="R4118" s="147"/>
      <c r="S4118" s="698"/>
      <c r="T4118" s="147"/>
      <c r="U4118" s="147"/>
      <c r="V4118" s="443"/>
      <c r="W4118" s="443"/>
    </row>
    <row r="4119" spans="1:23" ht="15">
      <c r="A4119" s="459" t="s">
        <v>28</v>
      </c>
      <c r="B4119" s="464" t="s">
        <v>37</v>
      </c>
      <c r="C4119" s="443"/>
      <c r="D4119" s="443"/>
      <c r="E4119" s="286">
        <v>317.2</v>
      </c>
      <c r="F4119" s="286">
        <v>0</v>
      </c>
      <c r="G4119" s="286">
        <v>0</v>
      </c>
      <c r="H4119" s="286">
        <v>0</v>
      </c>
      <c r="I4119" s="286">
        <v>0</v>
      </c>
      <c r="J4119" s="286">
        <v>633.30000000000291</v>
      </c>
      <c r="K4119" s="286"/>
      <c r="L4119" s="313"/>
      <c r="M4119" s="312">
        <f t="shared" si="89"/>
        <v>950.50000000000296</v>
      </c>
      <c r="N4119" s="443"/>
      <c r="O4119" s="443"/>
      <c r="P4119" s="443"/>
      <c r="Q4119" s="443"/>
      <c r="R4119" s="443"/>
      <c r="S4119" s="694"/>
      <c r="T4119" s="147"/>
      <c r="U4119" s="147"/>
      <c r="V4119" s="443"/>
      <c r="W4119" s="443"/>
    </row>
    <row r="4120" spans="1:23" ht="15">
      <c r="A4120" s="459" t="s">
        <v>30</v>
      </c>
      <c r="B4120" s="464" t="s">
        <v>844</v>
      </c>
      <c r="C4120" s="443"/>
      <c r="D4120" s="443"/>
      <c r="E4120" s="286" t="s">
        <v>285</v>
      </c>
      <c r="F4120" s="286">
        <v>0</v>
      </c>
      <c r="G4120" s="286">
        <v>0</v>
      </c>
      <c r="H4120" s="286">
        <v>0</v>
      </c>
      <c r="I4120" s="286">
        <v>0</v>
      </c>
      <c r="J4120" s="301">
        <v>889.69999999999709</v>
      </c>
      <c r="K4120" s="301"/>
      <c r="L4120" s="313"/>
      <c r="M4120" s="312">
        <f t="shared" si="89"/>
        <v>889.69999999999709</v>
      </c>
      <c r="N4120" s="443"/>
      <c r="O4120" s="443" t="s">
        <v>307</v>
      </c>
      <c r="P4120" s="443"/>
      <c r="Q4120" s="695"/>
      <c r="R4120" s="147"/>
      <c r="S4120" s="698"/>
      <c r="T4120" s="147"/>
      <c r="U4120" s="147"/>
      <c r="V4120" s="443"/>
      <c r="W4120" s="443"/>
    </row>
    <row r="4121" spans="1:23" ht="15">
      <c r="A4121" s="459" t="s">
        <v>32</v>
      </c>
      <c r="B4121" s="459" t="s">
        <v>822</v>
      </c>
      <c r="C4121" s="443"/>
      <c r="D4121" s="443"/>
      <c r="E4121" s="286" t="s">
        <v>285</v>
      </c>
      <c r="F4121" s="286">
        <v>0</v>
      </c>
      <c r="G4121" s="286">
        <v>0</v>
      </c>
      <c r="H4121" s="286">
        <v>0</v>
      </c>
      <c r="I4121" s="286">
        <v>0</v>
      </c>
      <c r="J4121" s="302">
        <v>878.40000000000146</v>
      </c>
      <c r="K4121" s="302"/>
      <c r="L4121" s="313"/>
      <c r="M4121" s="312">
        <f t="shared" si="89"/>
        <v>878.40000000000146</v>
      </c>
      <c r="N4121" s="443"/>
      <c r="O4121" s="443" t="s">
        <v>289</v>
      </c>
      <c r="P4121" s="443"/>
      <c r="Q4121" s="699"/>
      <c r="R4121" s="147"/>
      <c r="S4121" s="696"/>
      <c r="T4121" s="147"/>
      <c r="U4121" s="147"/>
      <c r="V4121" s="443"/>
      <c r="W4121" s="443"/>
    </row>
    <row r="4122" spans="1:23" ht="15">
      <c r="A4122" s="459" t="s">
        <v>34</v>
      </c>
      <c r="B4122" s="530" t="s">
        <v>2243</v>
      </c>
      <c r="C4122" s="446"/>
      <c r="D4122" s="446"/>
      <c r="E4122" s="286" t="s">
        <v>285</v>
      </c>
      <c r="F4122" s="286">
        <v>0</v>
      </c>
      <c r="G4122" s="286">
        <v>0</v>
      </c>
      <c r="H4122" s="286">
        <v>0</v>
      </c>
      <c r="I4122" s="286">
        <v>0</v>
      </c>
      <c r="J4122" s="323">
        <v>862.49999999999636</v>
      </c>
      <c r="K4122" s="323"/>
      <c r="L4122" s="313"/>
      <c r="M4122" s="312">
        <f t="shared" si="89"/>
        <v>862.49999999999636</v>
      </c>
      <c r="N4122" s="443"/>
      <c r="O4122" s="443" t="s">
        <v>290</v>
      </c>
      <c r="P4122" s="443"/>
      <c r="Q4122" s="443"/>
      <c r="R4122" s="443"/>
      <c r="S4122" s="698"/>
      <c r="T4122" s="147"/>
      <c r="U4122" s="147"/>
      <c r="V4122" s="443"/>
      <c r="W4122" s="443"/>
    </row>
    <row r="4123" spans="1:23" ht="15">
      <c r="A4123" s="459" t="s">
        <v>36</v>
      </c>
      <c r="B4123" s="464" t="s">
        <v>29</v>
      </c>
      <c r="C4123" s="443"/>
      <c r="D4123" s="443"/>
      <c r="E4123" s="286">
        <v>494.5</v>
      </c>
      <c r="F4123" s="286">
        <v>0</v>
      </c>
      <c r="G4123" s="286">
        <v>0</v>
      </c>
      <c r="H4123" s="286">
        <v>0</v>
      </c>
      <c r="I4123" s="286">
        <v>0</v>
      </c>
      <c r="J4123" s="286">
        <v>365.50000000000182</v>
      </c>
      <c r="K4123" s="286"/>
      <c r="L4123" s="313"/>
      <c r="M4123" s="312">
        <f t="shared" si="89"/>
        <v>860.00000000000182</v>
      </c>
      <c r="N4123" s="443"/>
      <c r="O4123" s="443"/>
      <c r="P4123" s="443"/>
      <c r="Q4123" s="147"/>
      <c r="R4123" s="147"/>
      <c r="S4123" s="698"/>
      <c r="T4123" s="147"/>
      <c r="U4123" s="147"/>
      <c r="V4123" s="443"/>
      <c r="W4123" s="443"/>
    </row>
    <row r="4124" spans="1:23" ht="15">
      <c r="A4124" s="459" t="s">
        <v>38</v>
      </c>
      <c r="B4124" s="530" t="s">
        <v>2242</v>
      </c>
      <c r="C4124" s="446"/>
      <c r="D4124" s="446"/>
      <c r="E4124" s="286" t="s">
        <v>285</v>
      </c>
      <c r="F4124" s="286">
        <v>0</v>
      </c>
      <c r="G4124" s="286">
        <v>0</v>
      </c>
      <c r="H4124" s="286">
        <v>0</v>
      </c>
      <c r="I4124" s="286">
        <v>0</v>
      </c>
      <c r="J4124" s="323">
        <v>858</v>
      </c>
      <c r="K4124" s="323"/>
      <c r="L4124" s="313"/>
      <c r="M4124" s="312">
        <f t="shared" si="89"/>
        <v>858</v>
      </c>
      <c r="N4124" s="443"/>
      <c r="O4124" s="443" t="s">
        <v>291</v>
      </c>
      <c r="P4124" s="443"/>
      <c r="Q4124" s="699"/>
      <c r="R4124" s="147"/>
      <c r="S4124" s="698"/>
      <c r="T4124" s="147"/>
      <c r="U4124" s="147"/>
      <c r="V4124" s="443"/>
      <c r="W4124" s="443"/>
    </row>
    <row r="4125" spans="1:23" ht="15">
      <c r="A4125" s="459" t="s">
        <v>145</v>
      </c>
      <c r="B4125" s="464" t="s">
        <v>821</v>
      </c>
      <c r="C4125" s="443"/>
      <c r="D4125" s="443"/>
      <c r="E4125" s="286" t="s">
        <v>285</v>
      </c>
      <c r="F4125" s="286">
        <v>0</v>
      </c>
      <c r="G4125" s="286">
        <v>0</v>
      </c>
      <c r="H4125" s="286">
        <v>0</v>
      </c>
      <c r="I4125" s="286">
        <v>0</v>
      </c>
      <c r="J4125" s="323">
        <v>840.00000000000364</v>
      </c>
      <c r="K4125" s="323"/>
      <c r="L4125" s="313"/>
      <c r="M4125" s="312">
        <f t="shared" si="89"/>
        <v>840.00000000000364</v>
      </c>
      <c r="N4125" s="443"/>
      <c r="O4125" s="443" t="s">
        <v>294</v>
      </c>
      <c r="P4125" s="443"/>
      <c r="Q4125" s="695"/>
      <c r="R4125" s="147"/>
      <c r="S4125" s="698"/>
      <c r="T4125" s="147"/>
      <c r="U4125" s="147"/>
      <c r="V4125" s="443"/>
      <c r="W4125" s="443"/>
    </row>
    <row r="4126" spans="1:23" ht="15">
      <c r="A4126" s="459" t="s">
        <v>146</v>
      </c>
      <c r="B4126" s="464" t="s">
        <v>836</v>
      </c>
      <c r="C4126" s="443"/>
      <c r="D4126" s="443"/>
      <c r="E4126" s="286" t="s">
        <v>285</v>
      </c>
      <c r="F4126" s="286">
        <v>0</v>
      </c>
      <c r="G4126" s="286">
        <v>0</v>
      </c>
      <c r="H4126" s="286">
        <v>0</v>
      </c>
      <c r="I4126" s="286">
        <v>0</v>
      </c>
      <c r="J4126" s="323">
        <v>813.60000000000582</v>
      </c>
      <c r="K4126" s="323"/>
      <c r="L4126" s="313"/>
      <c r="M4126" s="312">
        <f t="shared" si="89"/>
        <v>813.60000000000582</v>
      </c>
      <c r="N4126" s="443"/>
      <c r="O4126" s="443" t="s">
        <v>295</v>
      </c>
      <c r="P4126" s="443"/>
      <c r="Q4126" s="147"/>
      <c r="R4126" s="147"/>
      <c r="S4126" s="698"/>
      <c r="T4126" s="147"/>
      <c r="U4126" s="147"/>
      <c r="V4126" s="443"/>
      <c r="W4126" s="443"/>
    </row>
    <row r="4127" spans="1:23" ht="15">
      <c r="A4127" s="459" t="s">
        <v>147</v>
      </c>
      <c r="B4127" s="464" t="s">
        <v>811</v>
      </c>
      <c r="C4127" s="443"/>
      <c r="D4127" s="443"/>
      <c r="E4127" s="286" t="s">
        <v>285</v>
      </c>
      <c r="F4127" s="286">
        <v>0</v>
      </c>
      <c r="G4127" s="286">
        <v>0</v>
      </c>
      <c r="H4127" s="286">
        <v>0</v>
      </c>
      <c r="I4127" s="286">
        <v>0</v>
      </c>
      <c r="J4127" s="323">
        <v>812.39999999999418</v>
      </c>
      <c r="K4127" s="323"/>
      <c r="L4127" s="313"/>
      <c r="M4127" s="312">
        <f t="shared" si="89"/>
        <v>812.39999999999418</v>
      </c>
      <c r="N4127" s="443"/>
      <c r="O4127" s="443" t="s">
        <v>300</v>
      </c>
      <c r="P4127" s="443"/>
      <c r="Q4127" s="695"/>
      <c r="R4127" s="147"/>
      <c r="S4127" s="694"/>
      <c r="T4127" s="147"/>
      <c r="U4127" s="147"/>
      <c r="V4127" s="443"/>
      <c r="W4127" s="443"/>
    </row>
    <row r="4128" spans="1:23" ht="15">
      <c r="A4128" s="459" t="s">
        <v>151</v>
      </c>
      <c r="B4128" s="361" t="s">
        <v>1851</v>
      </c>
      <c r="C4128" s="446"/>
      <c r="D4128" s="446"/>
      <c r="E4128" s="286" t="s">
        <v>285</v>
      </c>
      <c r="F4128" s="286">
        <v>0</v>
      </c>
      <c r="G4128" s="286">
        <v>0</v>
      </c>
      <c r="H4128" s="286">
        <v>0</v>
      </c>
      <c r="I4128" s="286">
        <v>0</v>
      </c>
      <c r="J4128" s="286">
        <v>798.20000000000073</v>
      </c>
      <c r="K4128" s="286"/>
      <c r="L4128" s="313"/>
      <c r="M4128" s="312">
        <f t="shared" si="89"/>
        <v>798.20000000000073</v>
      </c>
      <c r="N4128" s="443"/>
      <c r="O4128" s="443"/>
      <c r="P4128" s="443"/>
      <c r="Q4128" s="693"/>
      <c r="R4128" s="147"/>
      <c r="S4128" s="698"/>
      <c r="T4128" s="147"/>
      <c r="U4128" s="147"/>
      <c r="V4128" s="443"/>
      <c r="W4128" s="443"/>
    </row>
    <row r="4129" spans="1:23" ht="15">
      <c r="A4129" s="459" t="s">
        <v>157</v>
      </c>
      <c r="B4129" s="459" t="s">
        <v>863</v>
      </c>
      <c r="C4129" s="443"/>
      <c r="D4129" s="443"/>
      <c r="E4129" s="286" t="s">
        <v>285</v>
      </c>
      <c r="F4129" s="286">
        <v>0</v>
      </c>
      <c r="G4129" s="286">
        <v>0</v>
      </c>
      <c r="H4129" s="286">
        <v>0</v>
      </c>
      <c r="I4129" s="286">
        <v>0</v>
      </c>
      <c r="J4129" s="286">
        <v>792.29999999999563</v>
      </c>
      <c r="K4129" s="286"/>
      <c r="L4129" s="313"/>
      <c r="M4129" s="312">
        <f t="shared" si="89"/>
        <v>792.29999999999563</v>
      </c>
      <c r="N4129" s="443"/>
      <c r="O4129" s="443"/>
      <c r="P4129" s="443"/>
      <c r="Q4129" s="443"/>
      <c r="R4129" s="443"/>
      <c r="S4129" s="694"/>
      <c r="T4129" s="147"/>
      <c r="U4129" s="147"/>
      <c r="V4129" s="443"/>
      <c r="W4129" s="443"/>
    </row>
    <row r="4130" spans="1:23" ht="15">
      <c r="A4130" s="459" t="s">
        <v>159</v>
      </c>
      <c r="B4130" s="530" t="s">
        <v>2256</v>
      </c>
      <c r="C4130" s="446"/>
      <c r="D4130" s="446"/>
      <c r="E4130" s="286" t="s">
        <v>285</v>
      </c>
      <c r="F4130" s="286">
        <v>0</v>
      </c>
      <c r="G4130" s="286">
        <v>0</v>
      </c>
      <c r="H4130" s="286">
        <v>0</v>
      </c>
      <c r="I4130" s="286">
        <v>0</v>
      </c>
      <c r="J4130" s="286">
        <v>771.79999999999927</v>
      </c>
      <c r="K4130" s="286"/>
      <c r="L4130" s="313"/>
      <c r="M4130" s="312">
        <f t="shared" si="89"/>
        <v>771.79999999999927</v>
      </c>
      <c r="N4130" s="443"/>
      <c r="O4130" s="443"/>
      <c r="P4130" s="443"/>
      <c r="Q4130" s="695"/>
      <c r="R4130" s="147"/>
      <c r="S4130" s="698"/>
      <c r="T4130" s="147"/>
      <c r="U4130" s="147"/>
      <c r="V4130" s="443"/>
      <c r="W4130" s="443"/>
    </row>
    <row r="4131" spans="1:23" ht="15">
      <c r="A4131" s="459" t="s">
        <v>160</v>
      </c>
      <c r="B4131" s="530" t="s">
        <v>2241</v>
      </c>
      <c r="C4131" s="446"/>
      <c r="D4131" s="446"/>
      <c r="E4131" s="286" t="s">
        <v>285</v>
      </c>
      <c r="F4131" s="286">
        <v>0</v>
      </c>
      <c r="G4131" s="286">
        <v>0</v>
      </c>
      <c r="H4131" s="286">
        <v>0</v>
      </c>
      <c r="I4131" s="286">
        <v>0</v>
      </c>
      <c r="J4131" s="286">
        <v>770.59999999999491</v>
      </c>
      <c r="K4131" s="286"/>
      <c r="L4131" s="313"/>
      <c r="M4131" s="312">
        <f t="shared" si="89"/>
        <v>770.59999999999491</v>
      </c>
      <c r="N4131" s="443"/>
      <c r="O4131" s="443"/>
      <c r="P4131" s="443"/>
      <c r="Q4131" s="695"/>
      <c r="R4131" s="147"/>
      <c r="S4131" s="698"/>
      <c r="T4131" s="147"/>
      <c r="U4131" s="147"/>
      <c r="V4131" s="443"/>
      <c r="W4131" s="443"/>
    </row>
    <row r="4132" spans="1:23" ht="15">
      <c r="A4132" s="459" t="s">
        <v>161</v>
      </c>
      <c r="B4132" s="530" t="s">
        <v>2239</v>
      </c>
      <c r="C4132" s="446"/>
      <c r="D4132" s="446"/>
      <c r="E4132" s="286" t="s">
        <v>285</v>
      </c>
      <c r="F4132" s="286">
        <v>0</v>
      </c>
      <c r="G4132" s="286">
        <v>0</v>
      </c>
      <c r="H4132" s="286">
        <v>0</v>
      </c>
      <c r="I4132" s="286">
        <v>0</v>
      </c>
      <c r="J4132" s="286">
        <v>769.29999999999563</v>
      </c>
      <c r="K4132" s="286"/>
      <c r="L4132" s="313"/>
      <c r="M4132" s="312">
        <f t="shared" si="89"/>
        <v>769.29999999999563</v>
      </c>
      <c r="N4132" s="443"/>
      <c r="O4132" s="443"/>
      <c r="P4132" s="443"/>
      <c r="Q4132" s="695"/>
      <c r="R4132" s="147"/>
      <c r="S4132" s="697"/>
      <c r="T4132" s="147"/>
      <c r="U4132" s="147"/>
      <c r="V4132" s="443"/>
      <c r="W4132" s="443"/>
    </row>
    <row r="4133" spans="1:23" ht="15">
      <c r="A4133" s="459" t="s">
        <v>163</v>
      </c>
      <c r="B4133" s="361" t="s">
        <v>1853</v>
      </c>
      <c r="C4133" s="446"/>
      <c r="D4133" s="446"/>
      <c r="E4133" s="286" t="s">
        <v>285</v>
      </c>
      <c r="F4133" s="286">
        <v>0</v>
      </c>
      <c r="G4133" s="286">
        <v>0</v>
      </c>
      <c r="H4133" s="286">
        <v>0</v>
      </c>
      <c r="I4133" s="286">
        <v>0</v>
      </c>
      <c r="J4133" s="286">
        <v>765.79999999999927</v>
      </c>
      <c r="K4133" s="286"/>
      <c r="L4133" s="313"/>
      <c r="M4133" s="312">
        <f t="shared" si="89"/>
        <v>765.79999999999927</v>
      </c>
      <c r="N4133" s="443"/>
      <c r="O4133" s="443"/>
      <c r="P4133" s="443"/>
      <c r="Q4133" s="147"/>
      <c r="R4133" s="147"/>
      <c r="S4133" s="698"/>
      <c r="T4133" s="147"/>
      <c r="U4133" s="147"/>
      <c r="V4133" s="443"/>
      <c r="W4133" s="443"/>
    </row>
    <row r="4134" spans="1:23" ht="15">
      <c r="A4134" s="459" t="s">
        <v>281</v>
      </c>
      <c r="B4134" s="464" t="s">
        <v>153</v>
      </c>
      <c r="C4134" s="443"/>
      <c r="D4134" s="443"/>
      <c r="E4134" s="286" t="s">
        <v>285</v>
      </c>
      <c r="F4134" s="286">
        <v>0</v>
      </c>
      <c r="G4134" s="286">
        <v>0</v>
      </c>
      <c r="H4134" s="286">
        <v>0</v>
      </c>
      <c r="I4134" s="286">
        <v>0</v>
      </c>
      <c r="J4134" s="286">
        <v>762.80000000000291</v>
      </c>
      <c r="K4134" s="286"/>
      <c r="L4134" s="313"/>
      <c r="M4134" s="312">
        <f t="shared" si="89"/>
        <v>762.80000000000291</v>
      </c>
      <c r="N4134" s="443"/>
      <c r="O4134" s="443"/>
      <c r="P4134" s="443"/>
      <c r="Q4134" s="695"/>
      <c r="R4134" s="147"/>
      <c r="S4134" s="698"/>
      <c r="T4134" s="147"/>
      <c r="U4134" s="147"/>
      <c r="V4134" s="443"/>
      <c r="W4134" s="443"/>
    </row>
    <row r="4135" spans="1:23" ht="15">
      <c r="A4135" s="459" t="s">
        <v>282</v>
      </c>
      <c r="B4135" s="464" t="s">
        <v>851</v>
      </c>
      <c r="C4135" s="443"/>
      <c r="D4135" s="443"/>
      <c r="E4135" s="286" t="s">
        <v>285</v>
      </c>
      <c r="F4135" s="286">
        <v>0</v>
      </c>
      <c r="G4135" s="286">
        <v>0</v>
      </c>
      <c r="H4135" s="286">
        <v>0</v>
      </c>
      <c r="I4135" s="286">
        <v>0</v>
      </c>
      <c r="J4135" s="286">
        <v>752.80000000000473</v>
      </c>
      <c r="K4135" s="286"/>
      <c r="L4135" s="313"/>
      <c r="M4135" s="312">
        <f t="shared" si="89"/>
        <v>752.80000000000473</v>
      </c>
      <c r="N4135" s="443"/>
      <c r="O4135" s="443"/>
      <c r="P4135" s="443"/>
      <c r="Q4135" s="695"/>
      <c r="R4135" s="147"/>
      <c r="S4135" s="697"/>
      <c r="T4135" s="147"/>
      <c r="U4135" s="147"/>
      <c r="V4135" s="443"/>
      <c r="W4135" s="443"/>
    </row>
    <row r="4136" spans="1:23" ht="15">
      <c r="A4136" s="459" t="s">
        <v>283</v>
      </c>
      <c r="B4136" s="464" t="s">
        <v>830</v>
      </c>
      <c r="C4136" s="443"/>
      <c r="D4136" s="443"/>
      <c r="E4136" s="286" t="s">
        <v>285</v>
      </c>
      <c r="F4136" s="286">
        <v>0</v>
      </c>
      <c r="G4136" s="286">
        <v>0</v>
      </c>
      <c r="H4136" s="286">
        <v>0</v>
      </c>
      <c r="I4136" s="286">
        <v>0</v>
      </c>
      <c r="J4136" s="286">
        <v>703.39999999999782</v>
      </c>
      <c r="K4136" s="286"/>
      <c r="L4136" s="313"/>
      <c r="M4136" s="312">
        <f t="shared" si="89"/>
        <v>703.39999999999782</v>
      </c>
      <c r="N4136" s="443"/>
      <c r="O4136" s="443"/>
      <c r="P4136" s="443"/>
      <c r="Q4136" s="693"/>
      <c r="R4136" s="147"/>
      <c r="S4136" s="698"/>
      <c r="T4136" s="147"/>
      <c r="U4136" s="147"/>
      <c r="V4136" s="443"/>
      <c r="W4136" s="443"/>
    </row>
    <row r="4137" spans="1:23" ht="15">
      <c r="A4137" s="459" t="s">
        <v>284</v>
      </c>
      <c r="B4137" s="464" t="s">
        <v>852</v>
      </c>
      <c r="C4137" s="443"/>
      <c r="D4137" s="443"/>
      <c r="E4137" s="286" t="s">
        <v>285</v>
      </c>
      <c r="F4137" s="286">
        <v>0</v>
      </c>
      <c r="G4137" s="286">
        <v>0</v>
      </c>
      <c r="H4137" s="286">
        <v>0</v>
      </c>
      <c r="I4137" s="286">
        <v>0</v>
      </c>
      <c r="J4137" s="286">
        <v>701.30000000001019</v>
      </c>
      <c r="K4137" s="286"/>
      <c r="L4137" s="313"/>
      <c r="M4137" s="312">
        <f t="shared" si="89"/>
        <v>701.30000000001019</v>
      </c>
      <c r="N4137" s="443"/>
      <c r="O4137" s="443"/>
      <c r="P4137" s="443"/>
      <c r="Q4137" s="693"/>
      <c r="R4137" s="147"/>
      <c r="S4137" s="694"/>
      <c r="T4137" s="147"/>
      <c r="U4137" s="147"/>
      <c r="V4137" s="443"/>
      <c r="W4137" s="443"/>
    </row>
    <row r="4138" spans="1:23" ht="15">
      <c r="A4138" s="459" t="s">
        <v>808</v>
      </c>
      <c r="B4138" s="361" t="s">
        <v>1856</v>
      </c>
      <c r="C4138" s="446"/>
      <c r="D4138" s="446"/>
      <c r="E4138" s="286" t="s">
        <v>285</v>
      </c>
      <c r="F4138" s="286">
        <v>0</v>
      </c>
      <c r="G4138" s="286">
        <v>0</v>
      </c>
      <c r="H4138" s="286">
        <v>0</v>
      </c>
      <c r="I4138" s="286">
        <v>0</v>
      </c>
      <c r="J4138" s="286">
        <v>698.29999999999563</v>
      </c>
      <c r="K4138" s="286"/>
      <c r="L4138" s="313"/>
      <c r="M4138" s="312">
        <f t="shared" si="89"/>
        <v>698.29999999999563</v>
      </c>
      <c r="N4138" s="443"/>
      <c r="O4138" s="443"/>
      <c r="P4138" s="443"/>
      <c r="Q4138" s="443"/>
      <c r="R4138" s="443"/>
      <c r="S4138" s="698"/>
      <c r="T4138" s="147"/>
      <c r="U4138" s="147"/>
      <c r="V4138" s="443"/>
      <c r="W4138" s="443"/>
    </row>
    <row r="4139" spans="1:23" ht="15">
      <c r="A4139" s="459" t="s">
        <v>809</v>
      </c>
      <c r="B4139" s="464" t="s">
        <v>837</v>
      </c>
      <c r="C4139" s="443"/>
      <c r="D4139" s="443"/>
      <c r="E4139" s="286" t="s">
        <v>285</v>
      </c>
      <c r="F4139" s="286">
        <v>0</v>
      </c>
      <c r="G4139" s="286">
        <v>0</v>
      </c>
      <c r="H4139" s="286">
        <v>0</v>
      </c>
      <c r="I4139" s="286">
        <v>0</v>
      </c>
      <c r="J4139" s="286">
        <v>696.50000000000364</v>
      </c>
      <c r="K4139" s="286"/>
      <c r="L4139" s="313"/>
      <c r="M4139" s="312">
        <f t="shared" si="89"/>
        <v>696.50000000000364</v>
      </c>
      <c r="N4139" s="443"/>
      <c r="O4139" s="443"/>
      <c r="P4139" s="443"/>
      <c r="Q4139" s="147"/>
      <c r="R4139" s="147"/>
      <c r="S4139" s="698"/>
      <c r="T4139" s="147"/>
      <c r="U4139" s="147"/>
      <c r="V4139" s="443"/>
      <c r="W4139" s="443"/>
    </row>
    <row r="4140" spans="1:23" ht="15">
      <c r="A4140" s="459" t="s">
        <v>810</v>
      </c>
      <c r="B4140" s="361" t="s">
        <v>1839</v>
      </c>
      <c r="C4140" s="446"/>
      <c r="D4140" s="446"/>
      <c r="E4140" s="286" t="s">
        <v>285</v>
      </c>
      <c r="F4140" s="286">
        <v>0</v>
      </c>
      <c r="G4140" s="286">
        <v>0</v>
      </c>
      <c r="H4140" s="286">
        <v>0</v>
      </c>
      <c r="I4140" s="286">
        <v>0</v>
      </c>
      <c r="J4140" s="286">
        <v>693.59999999999854</v>
      </c>
      <c r="K4140" s="286"/>
      <c r="L4140" s="313"/>
      <c r="M4140" s="312">
        <f t="shared" si="89"/>
        <v>693.59999999999854</v>
      </c>
      <c r="N4140" s="443"/>
      <c r="O4140" s="443"/>
      <c r="P4140" s="443"/>
      <c r="Q4140" s="147"/>
      <c r="R4140" s="147"/>
      <c r="S4140" s="697"/>
      <c r="T4140" s="147"/>
      <c r="U4140" s="147"/>
      <c r="V4140" s="443"/>
      <c r="W4140" s="443"/>
    </row>
    <row r="4141" spans="1:23" ht="15">
      <c r="A4141" s="459" t="s">
        <v>812</v>
      </c>
      <c r="B4141" s="361" t="s">
        <v>1844</v>
      </c>
      <c r="C4141" s="446"/>
      <c r="D4141" s="446"/>
      <c r="E4141" s="286" t="s">
        <v>285</v>
      </c>
      <c r="F4141" s="286">
        <v>0</v>
      </c>
      <c r="G4141" s="286">
        <v>0</v>
      </c>
      <c r="H4141" s="286">
        <v>0</v>
      </c>
      <c r="I4141" s="286">
        <v>0</v>
      </c>
      <c r="J4141" s="286">
        <v>693.09999999999127</v>
      </c>
      <c r="K4141" s="286"/>
      <c r="L4141" s="313"/>
      <c r="M4141" s="312">
        <f t="shared" si="89"/>
        <v>693.09999999999127</v>
      </c>
      <c r="N4141" s="443"/>
      <c r="O4141" s="443"/>
      <c r="P4141" s="443"/>
      <c r="Q4141" s="699"/>
      <c r="R4141" s="147"/>
      <c r="S4141" s="697"/>
      <c r="T4141" s="147"/>
      <c r="U4141" s="147"/>
      <c r="V4141" s="443"/>
      <c r="W4141" s="443"/>
    </row>
    <row r="4142" spans="1:23" ht="15">
      <c r="A4142" s="459" t="s">
        <v>818</v>
      </c>
      <c r="B4142" s="361" t="s">
        <v>1850</v>
      </c>
      <c r="C4142" s="446"/>
      <c r="D4142" s="446"/>
      <c r="E4142" s="286" t="s">
        <v>285</v>
      </c>
      <c r="F4142" s="286">
        <v>0</v>
      </c>
      <c r="G4142" s="286">
        <v>0</v>
      </c>
      <c r="H4142" s="286">
        <v>0</v>
      </c>
      <c r="I4142" s="286">
        <v>0</v>
      </c>
      <c r="J4142" s="286">
        <v>691.70000000000073</v>
      </c>
      <c r="K4142" s="286"/>
      <c r="L4142" s="313"/>
      <c r="M4142" s="312">
        <f t="shared" si="89"/>
        <v>691.70000000000073</v>
      </c>
      <c r="N4142" s="443"/>
      <c r="O4142" s="443"/>
      <c r="P4142" s="443"/>
      <c r="Q4142" s="147"/>
      <c r="R4142" s="147"/>
      <c r="S4142" s="698"/>
      <c r="T4142" s="147"/>
      <c r="U4142" s="147"/>
      <c r="V4142" s="443"/>
      <c r="W4142" s="443"/>
    </row>
    <row r="4143" spans="1:23" ht="15">
      <c r="A4143" s="459" t="s">
        <v>820</v>
      </c>
      <c r="B4143" s="464" t="s">
        <v>869</v>
      </c>
      <c r="C4143" s="443"/>
      <c r="D4143" s="443"/>
      <c r="E4143" s="286" t="s">
        <v>285</v>
      </c>
      <c r="F4143" s="286">
        <v>0</v>
      </c>
      <c r="G4143" s="286">
        <v>0</v>
      </c>
      <c r="H4143" s="286">
        <v>0</v>
      </c>
      <c r="I4143" s="286">
        <v>0</v>
      </c>
      <c r="J4143" s="286">
        <v>689.5</v>
      </c>
      <c r="K4143" s="286"/>
      <c r="L4143" s="313"/>
      <c r="M4143" s="312">
        <f t="shared" si="89"/>
        <v>689.5</v>
      </c>
      <c r="N4143" s="443"/>
      <c r="O4143" s="443"/>
      <c r="P4143" s="443"/>
      <c r="Q4143" s="695"/>
      <c r="R4143" s="147"/>
      <c r="S4143" s="698"/>
      <c r="T4143" s="147"/>
      <c r="U4143" s="147"/>
      <c r="V4143" s="443"/>
      <c r="W4143" s="443"/>
    </row>
    <row r="4144" spans="1:23" ht="15">
      <c r="A4144" s="459" t="s">
        <v>823</v>
      </c>
      <c r="B4144" s="530" t="s">
        <v>2246</v>
      </c>
      <c r="C4144" s="446"/>
      <c r="D4144" s="446"/>
      <c r="E4144" s="286" t="s">
        <v>285</v>
      </c>
      <c r="F4144" s="286">
        <v>0</v>
      </c>
      <c r="G4144" s="286">
        <v>0</v>
      </c>
      <c r="H4144" s="286">
        <v>0</v>
      </c>
      <c r="I4144" s="286">
        <v>0</v>
      </c>
      <c r="J4144" s="286">
        <v>688.99999999999272</v>
      </c>
      <c r="K4144" s="286"/>
      <c r="L4144" s="313"/>
      <c r="M4144" s="312">
        <f t="shared" si="89"/>
        <v>688.99999999999272</v>
      </c>
      <c r="N4144" s="443"/>
      <c r="O4144" s="443"/>
      <c r="P4144" s="443"/>
      <c r="Q4144" s="695"/>
      <c r="R4144" s="147"/>
      <c r="S4144" s="698"/>
      <c r="T4144" s="147"/>
      <c r="U4144" s="147"/>
      <c r="V4144" s="443"/>
      <c r="W4144" s="443"/>
    </row>
    <row r="4145" spans="1:23" ht="15">
      <c r="A4145" s="459" t="s">
        <v>824</v>
      </c>
      <c r="B4145" s="464" t="s">
        <v>141</v>
      </c>
      <c r="C4145" s="443"/>
      <c r="D4145" s="443"/>
      <c r="E4145" s="286" t="s">
        <v>285</v>
      </c>
      <c r="F4145" s="286">
        <v>0</v>
      </c>
      <c r="G4145" s="286">
        <v>0</v>
      </c>
      <c r="H4145" s="286">
        <v>0</v>
      </c>
      <c r="I4145" s="286">
        <v>0</v>
      </c>
      <c r="J4145" s="286">
        <v>681.19999999999709</v>
      </c>
      <c r="K4145" s="286"/>
      <c r="L4145" s="313"/>
      <c r="M4145" s="312">
        <f t="shared" si="89"/>
        <v>681.19999999999709</v>
      </c>
      <c r="N4145" s="443"/>
      <c r="O4145" s="443"/>
      <c r="P4145" s="443"/>
      <c r="Q4145" s="699"/>
      <c r="R4145" s="147"/>
      <c r="S4145" s="698"/>
      <c r="T4145" s="147"/>
      <c r="U4145" s="147"/>
      <c r="V4145" s="443"/>
      <c r="W4145" s="443"/>
    </row>
    <row r="4146" spans="1:23" ht="15">
      <c r="A4146" s="459" t="s">
        <v>827</v>
      </c>
      <c r="B4146" s="361" t="s">
        <v>1858</v>
      </c>
      <c r="C4146" s="446"/>
      <c r="D4146" s="446"/>
      <c r="E4146" s="286" t="s">
        <v>285</v>
      </c>
      <c r="F4146" s="286">
        <v>0</v>
      </c>
      <c r="G4146" s="286">
        <v>0</v>
      </c>
      <c r="H4146" s="286">
        <v>0</v>
      </c>
      <c r="I4146" s="286">
        <v>0</v>
      </c>
      <c r="J4146" s="286">
        <v>678.49999999999636</v>
      </c>
      <c r="K4146" s="286"/>
      <c r="L4146" s="313"/>
      <c r="M4146" s="312">
        <f t="shared" si="89"/>
        <v>678.49999999999636</v>
      </c>
      <c r="N4146" s="443"/>
      <c r="O4146" s="443"/>
      <c r="P4146" s="443"/>
      <c r="Q4146" s="147"/>
      <c r="R4146" s="147"/>
      <c r="S4146" s="698"/>
      <c r="T4146" s="147"/>
      <c r="U4146" s="147"/>
      <c r="V4146" s="443"/>
      <c r="W4146" s="443"/>
    </row>
    <row r="4147" spans="1:23" ht="15">
      <c r="A4147" s="459" t="s">
        <v>829</v>
      </c>
      <c r="B4147" s="464" t="s">
        <v>835</v>
      </c>
      <c r="C4147" s="443"/>
      <c r="D4147" s="443"/>
      <c r="E4147" s="286" t="s">
        <v>285</v>
      </c>
      <c r="F4147" s="286">
        <v>0</v>
      </c>
      <c r="G4147" s="286">
        <v>0</v>
      </c>
      <c r="H4147" s="286">
        <v>0</v>
      </c>
      <c r="I4147" s="286">
        <v>0</v>
      </c>
      <c r="J4147" s="286">
        <v>664.20000000000437</v>
      </c>
      <c r="K4147" s="286"/>
      <c r="L4147" s="313"/>
      <c r="M4147" s="312">
        <f t="shared" si="89"/>
        <v>664.20000000000437</v>
      </c>
      <c r="N4147" s="443"/>
      <c r="O4147" s="443"/>
      <c r="P4147" s="443"/>
      <c r="Q4147" s="695"/>
      <c r="R4147" s="147"/>
      <c r="S4147" s="698"/>
      <c r="T4147" s="147"/>
      <c r="U4147" s="147"/>
      <c r="V4147" s="443"/>
      <c r="W4147" s="443"/>
    </row>
    <row r="4148" spans="1:23" ht="15">
      <c r="A4148" s="459" t="s">
        <v>834</v>
      </c>
      <c r="B4148" s="530" t="s">
        <v>2244</v>
      </c>
      <c r="C4148" s="446"/>
      <c r="D4148" s="446"/>
      <c r="E4148" s="286" t="s">
        <v>285</v>
      </c>
      <c r="F4148" s="286">
        <v>0</v>
      </c>
      <c r="G4148" s="286">
        <v>0</v>
      </c>
      <c r="H4148" s="286">
        <v>0</v>
      </c>
      <c r="I4148" s="286">
        <v>0</v>
      </c>
      <c r="J4148" s="286">
        <v>661.20000000000437</v>
      </c>
      <c r="K4148" s="286"/>
      <c r="L4148" s="313"/>
      <c r="M4148" s="312">
        <f t="shared" si="89"/>
        <v>661.20000000000437</v>
      </c>
      <c r="N4148" s="443"/>
      <c r="O4148" s="443"/>
      <c r="P4148" s="443"/>
      <c r="Q4148" s="695"/>
      <c r="R4148" s="147"/>
      <c r="S4148" s="698"/>
      <c r="T4148" s="147"/>
      <c r="U4148" s="147"/>
      <c r="V4148" s="443"/>
      <c r="W4148" s="443"/>
    </row>
    <row r="4149" spans="1:23" ht="15">
      <c r="A4149" s="459" t="s">
        <v>838</v>
      </c>
      <c r="B4149" s="464" t="s">
        <v>178</v>
      </c>
      <c r="C4149" s="443"/>
      <c r="D4149" s="443"/>
      <c r="E4149" s="323">
        <v>659</v>
      </c>
      <c r="F4149" s="286">
        <v>0</v>
      </c>
      <c r="G4149" s="286">
        <v>0</v>
      </c>
      <c r="H4149" s="286">
        <v>0</v>
      </c>
      <c r="I4149" s="286">
        <v>0</v>
      </c>
      <c r="J4149" s="286" t="s">
        <v>285</v>
      </c>
      <c r="K4149" s="286"/>
      <c r="L4149" s="313"/>
      <c r="M4149" s="312">
        <f t="shared" si="89"/>
        <v>659</v>
      </c>
      <c r="N4149" s="443"/>
      <c r="O4149" s="443" t="s">
        <v>290</v>
      </c>
      <c r="P4149" s="443"/>
      <c r="Q4149" s="699"/>
      <c r="R4149" s="147"/>
      <c r="S4149" s="698"/>
      <c r="T4149" s="147"/>
      <c r="U4149" s="147"/>
      <c r="V4149" s="443"/>
      <c r="W4149" s="443"/>
    </row>
    <row r="4150" spans="1:23" ht="15">
      <c r="A4150" s="459" t="s">
        <v>839</v>
      </c>
      <c r="B4150" s="464" t="s">
        <v>855</v>
      </c>
      <c r="C4150" s="443"/>
      <c r="D4150" s="443"/>
      <c r="E4150" s="286" t="s">
        <v>285</v>
      </c>
      <c r="F4150" s="286">
        <v>0</v>
      </c>
      <c r="G4150" s="286">
        <v>0</v>
      </c>
      <c r="H4150" s="286">
        <v>0</v>
      </c>
      <c r="I4150" s="286">
        <v>0</v>
      </c>
      <c r="J4150" s="286">
        <v>651.99999999999636</v>
      </c>
      <c r="K4150" s="286"/>
      <c r="L4150" s="313"/>
      <c r="M4150" s="312">
        <f t="shared" si="89"/>
        <v>651.99999999999636</v>
      </c>
      <c r="N4150" s="443"/>
      <c r="O4150" s="443"/>
      <c r="P4150" s="443"/>
      <c r="Q4150" s="443"/>
      <c r="R4150" s="443"/>
      <c r="S4150" s="698"/>
      <c r="T4150" s="147"/>
      <c r="U4150" s="147"/>
      <c r="V4150" s="443"/>
      <c r="W4150" s="443"/>
    </row>
    <row r="4151" spans="1:23" ht="15">
      <c r="A4151" s="459" t="s">
        <v>840</v>
      </c>
      <c r="B4151" s="464" t="s">
        <v>155</v>
      </c>
      <c r="C4151" s="443"/>
      <c r="D4151" s="443"/>
      <c r="E4151" s="286" t="s">
        <v>285</v>
      </c>
      <c r="F4151" s="286">
        <v>0</v>
      </c>
      <c r="G4151" s="286">
        <v>0</v>
      </c>
      <c r="H4151" s="286">
        <v>0</v>
      </c>
      <c r="I4151" s="286">
        <v>0</v>
      </c>
      <c r="J4151" s="286">
        <v>647.79999999999927</v>
      </c>
      <c r="K4151" s="286"/>
      <c r="L4151" s="313"/>
      <c r="M4151" s="312">
        <f t="shared" si="89"/>
        <v>647.79999999999927</v>
      </c>
      <c r="N4151" s="443"/>
      <c r="O4151" s="443"/>
      <c r="P4151" s="443"/>
      <c r="Q4151" s="443"/>
      <c r="R4151" s="443"/>
      <c r="S4151" s="694"/>
      <c r="T4151" s="147"/>
      <c r="U4151" s="147"/>
      <c r="V4151" s="443"/>
      <c r="W4151" s="443"/>
    </row>
    <row r="4152" spans="1:23" ht="15">
      <c r="A4152" s="459" t="s">
        <v>846</v>
      </c>
      <c r="B4152" s="464" t="s">
        <v>143</v>
      </c>
      <c r="C4152" s="443"/>
      <c r="D4152" s="443"/>
      <c r="E4152" s="286" t="s">
        <v>285</v>
      </c>
      <c r="F4152" s="286">
        <v>0</v>
      </c>
      <c r="G4152" s="286">
        <v>0</v>
      </c>
      <c r="H4152" s="286">
        <v>0</v>
      </c>
      <c r="I4152" s="286">
        <v>0</v>
      </c>
      <c r="J4152" s="286">
        <v>647.20000000000073</v>
      </c>
      <c r="K4152" s="286"/>
      <c r="L4152" s="313"/>
      <c r="M4152" s="312">
        <f t="shared" si="89"/>
        <v>647.20000000000073</v>
      </c>
      <c r="N4152" s="443"/>
      <c r="O4152" s="443"/>
      <c r="P4152" s="443"/>
      <c r="Q4152" s="443"/>
      <c r="R4152" s="443"/>
      <c r="S4152" s="698"/>
      <c r="T4152" s="147"/>
      <c r="U4152" s="147"/>
      <c r="V4152" s="443"/>
      <c r="W4152" s="443"/>
    </row>
    <row r="4153" spans="1:23" ht="15">
      <c r="A4153" s="459" t="s">
        <v>854</v>
      </c>
      <c r="B4153" s="464" t="s">
        <v>156</v>
      </c>
      <c r="C4153" s="443"/>
      <c r="D4153" s="443"/>
      <c r="E4153" s="286" t="s">
        <v>285</v>
      </c>
      <c r="F4153" s="286">
        <v>0</v>
      </c>
      <c r="G4153" s="286">
        <v>0</v>
      </c>
      <c r="H4153" s="286">
        <v>0</v>
      </c>
      <c r="I4153" s="286">
        <v>0</v>
      </c>
      <c r="J4153" s="286">
        <v>645.70000000000073</v>
      </c>
      <c r="K4153" s="286"/>
      <c r="L4153" s="313"/>
      <c r="M4153" s="312">
        <f t="shared" si="89"/>
        <v>645.70000000000073</v>
      </c>
      <c r="N4153" s="443"/>
      <c r="O4153" s="443"/>
      <c r="P4153" s="443"/>
      <c r="Q4153" s="147"/>
      <c r="R4153" s="147"/>
      <c r="S4153" s="697"/>
      <c r="T4153" s="147"/>
      <c r="U4153" s="147"/>
      <c r="V4153" s="443"/>
      <c r="W4153" s="443"/>
    </row>
    <row r="4154" spans="1:23" ht="15">
      <c r="A4154" s="459" t="s">
        <v>858</v>
      </c>
      <c r="B4154" s="464" t="s">
        <v>856</v>
      </c>
      <c r="C4154" s="443"/>
      <c r="D4154" s="443"/>
      <c r="E4154" s="286" t="s">
        <v>285</v>
      </c>
      <c r="F4154" s="286">
        <v>0</v>
      </c>
      <c r="G4154" s="286">
        <v>0</v>
      </c>
      <c r="H4154" s="286">
        <v>0</v>
      </c>
      <c r="I4154" s="286">
        <v>0</v>
      </c>
      <c r="J4154" s="286">
        <v>644.09999999999854</v>
      </c>
      <c r="K4154" s="286"/>
      <c r="L4154" s="313"/>
      <c r="M4154" s="312">
        <f t="shared" si="89"/>
        <v>644.09999999999854</v>
      </c>
      <c r="N4154" s="443"/>
      <c r="O4154" s="443"/>
      <c r="P4154" s="443"/>
      <c r="Q4154" s="695"/>
      <c r="R4154" s="147"/>
      <c r="S4154" s="698"/>
      <c r="T4154" s="147"/>
      <c r="U4154" s="147"/>
      <c r="V4154" s="443"/>
      <c r="W4154" s="443"/>
    </row>
    <row r="4155" spans="1:23" ht="15">
      <c r="A4155" s="459" t="s">
        <v>859</v>
      </c>
      <c r="B4155" s="464" t="s">
        <v>861</v>
      </c>
      <c r="C4155" s="443"/>
      <c r="D4155" s="443"/>
      <c r="E4155" s="286" t="s">
        <v>285</v>
      </c>
      <c r="F4155" s="286">
        <v>0</v>
      </c>
      <c r="G4155" s="286">
        <v>0</v>
      </c>
      <c r="H4155" s="286">
        <v>0</v>
      </c>
      <c r="I4155" s="286">
        <v>0</v>
      </c>
      <c r="J4155" s="286">
        <v>638.55000000000291</v>
      </c>
      <c r="K4155" s="286"/>
      <c r="L4155" s="313"/>
      <c r="M4155" s="312">
        <f t="shared" si="89"/>
        <v>638.55000000000291</v>
      </c>
      <c r="N4155" s="443"/>
      <c r="O4155" s="443"/>
      <c r="P4155" s="443"/>
      <c r="Q4155" s="147"/>
      <c r="R4155" s="147"/>
      <c r="S4155" s="698"/>
      <c r="T4155" s="147"/>
      <c r="U4155" s="147"/>
      <c r="V4155" s="443"/>
      <c r="W4155" s="443"/>
    </row>
    <row r="4156" spans="1:23" ht="15">
      <c r="A4156" s="459" t="s">
        <v>860</v>
      </c>
      <c r="B4156" s="464" t="s">
        <v>828</v>
      </c>
      <c r="C4156" s="443"/>
      <c r="D4156" s="443"/>
      <c r="E4156" s="286" t="s">
        <v>285</v>
      </c>
      <c r="F4156" s="286">
        <v>0</v>
      </c>
      <c r="G4156" s="286">
        <v>0</v>
      </c>
      <c r="H4156" s="286">
        <v>0</v>
      </c>
      <c r="I4156" s="286">
        <v>0</v>
      </c>
      <c r="J4156" s="286">
        <v>634.5</v>
      </c>
      <c r="K4156" s="286"/>
      <c r="L4156" s="313"/>
      <c r="M4156" s="312">
        <f t="shared" si="89"/>
        <v>634.5</v>
      </c>
      <c r="N4156" s="443"/>
      <c r="O4156" s="443"/>
      <c r="P4156" s="443"/>
      <c r="Q4156" s="443"/>
      <c r="R4156" s="443"/>
      <c r="S4156" s="698"/>
      <c r="T4156" s="147"/>
      <c r="U4156" s="147"/>
      <c r="V4156" s="443"/>
      <c r="W4156" s="443"/>
    </row>
    <row r="4157" spans="1:23" ht="15">
      <c r="A4157" s="459" t="s">
        <v>866</v>
      </c>
      <c r="B4157" s="464" t="s">
        <v>144</v>
      </c>
      <c r="C4157" s="443"/>
      <c r="D4157" s="443"/>
      <c r="E4157" s="286" t="s">
        <v>285</v>
      </c>
      <c r="F4157" s="286">
        <v>0</v>
      </c>
      <c r="G4157" s="286">
        <v>0</v>
      </c>
      <c r="H4157" s="286">
        <v>0</v>
      </c>
      <c r="I4157" s="286">
        <v>0</v>
      </c>
      <c r="J4157" s="286">
        <v>633.19999999999527</v>
      </c>
      <c r="K4157" s="286"/>
      <c r="L4157" s="313"/>
      <c r="M4157" s="312">
        <f t="shared" si="89"/>
        <v>633.19999999999527</v>
      </c>
      <c r="N4157" s="443"/>
      <c r="O4157" s="443"/>
      <c r="P4157" s="443"/>
      <c r="Q4157" s="443"/>
      <c r="R4157" s="443"/>
      <c r="S4157" s="698"/>
      <c r="T4157" s="147"/>
      <c r="U4157" s="147"/>
      <c r="V4157" s="443"/>
      <c r="W4157" s="443"/>
    </row>
    <row r="4158" spans="1:23" ht="15">
      <c r="A4158" s="459" t="s">
        <v>867</v>
      </c>
      <c r="B4158" s="361" t="s">
        <v>1857</v>
      </c>
      <c r="C4158" s="446"/>
      <c r="D4158" s="446"/>
      <c r="E4158" s="286" t="s">
        <v>285</v>
      </c>
      <c r="F4158" s="286">
        <v>0</v>
      </c>
      <c r="G4158" s="286">
        <v>0</v>
      </c>
      <c r="H4158" s="286">
        <v>0</v>
      </c>
      <c r="I4158" s="286">
        <v>0</v>
      </c>
      <c r="J4158" s="286">
        <v>626.49999999999272</v>
      </c>
      <c r="K4158" s="286"/>
      <c r="L4158" s="313"/>
      <c r="M4158" s="312">
        <f t="shared" si="89"/>
        <v>626.49999999999272</v>
      </c>
      <c r="N4158" s="443"/>
      <c r="O4158" s="443"/>
      <c r="P4158" s="443"/>
      <c r="Q4158" s="695"/>
      <c r="R4158" s="147"/>
      <c r="S4158" s="698"/>
      <c r="T4158" s="147"/>
      <c r="U4158" s="147"/>
      <c r="V4158" s="443"/>
      <c r="W4158" s="443"/>
    </row>
    <row r="4159" spans="1:23" ht="15">
      <c r="A4159" s="459" t="s">
        <v>868</v>
      </c>
      <c r="B4159" s="464" t="s">
        <v>873</v>
      </c>
      <c r="C4159" s="443"/>
      <c r="D4159" s="443"/>
      <c r="E4159" s="286" t="s">
        <v>285</v>
      </c>
      <c r="F4159" s="286">
        <v>0</v>
      </c>
      <c r="G4159" s="286">
        <v>0</v>
      </c>
      <c r="H4159" s="286">
        <v>0</v>
      </c>
      <c r="I4159" s="286">
        <v>0</v>
      </c>
      <c r="J4159" s="286">
        <v>615.49999999999636</v>
      </c>
      <c r="K4159" s="286"/>
      <c r="L4159" s="313"/>
      <c r="M4159" s="312">
        <f t="shared" si="89"/>
        <v>615.49999999999636</v>
      </c>
      <c r="N4159" s="443"/>
      <c r="O4159" s="443"/>
      <c r="P4159" s="443"/>
      <c r="Q4159" s="695"/>
      <c r="R4159" s="147"/>
      <c r="S4159" s="698"/>
      <c r="T4159" s="147"/>
      <c r="U4159" s="147"/>
      <c r="V4159" s="443"/>
      <c r="W4159" s="443"/>
    </row>
    <row r="4160" spans="1:23" ht="15">
      <c r="A4160" s="459" t="s">
        <v>870</v>
      </c>
      <c r="B4160" s="530" t="s">
        <v>2237</v>
      </c>
      <c r="C4160" s="446"/>
      <c r="D4160" s="446"/>
      <c r="E4160" s="286" t="s">
        <v>285</v>
      </c>
      <c r="F4160" s="286">
        <v>0</v>
      </c>
      <c r="G4160" s="286">
        <v>0</v>
      </c>
      <c r="H4160" s="286">
        <v>0</v>
      </c>
      <c r="I4160" s="286">
        <v>0</v>
      </c>
      <c r="J4160" s="286">
        <v>609</v>
      </c>
      <c r="K4160" s="286"/>
      <c r="L4160" s="313"/>
      <c r="M4160" s="312">
        <f t="shared" si="89"/>
        <v>609</v>
      </c>
      <c r="N4160" s="443"/>
      <c r="O4160" s="443"/>
      <c r="P4160" s="443"/>
      <c r="Q4160" s="147"/>
      <c r="R4160" s="147"/>
      <c r="S4160" s="696"/>
      <c r="T4160" s="147"/>
      <c r="U4160" s="147"/>
      <c r="V4160" s="443"/>
      <c r="W4160" s="443"/>
    </row>
    <row r="4161" spans="1:23" ht="15">
      <c r="A4161" s="459" t="s">
        <v>871</v>
      </c>
      <c r="B4161" s="464" t="s">
        <v>142</v>
      </c>
      <c r="C4161" s="443"/>
      <c r="D4161" s="443"/>
      <c r="E4161" s="286" t="s">
        <v>285</v>
      </c>
      <c r="F4161" s="286">
        <v>0</v>
      </c>
      <c r="G4161" s="286">
        <v>0</v>
      </c>
      <c r="H4161" s="286">
        <v>0</v>
      </c>
      <c r="I4161" s="286">
        <v>0</v>
      </c>
      <c r="J4161" s="286">
        <v>598.00000000000728</v>
      </c>
      <c r="K4161" s="286"/>
      <c r="L4161" s="313"/>
      <c r="M4161" s="312">
        <f t="shared" si="89"/>
        <v>598.00000000000728</v>
      </c>
      <c r="N4161" s="443"/>
      <c r="O4161" s="443"/>
      <c r="P4161" s="443"/>
      <c r="Q4161" s="147"/>
      <c r="R4161" s="147"/>
      <c r="S4161" s="694"/>
      <c r="T4161" s="147"/>
      <c r="U4161" s="147"/>
      <c r="V4161" s="443"/>
      <c r="W4161" s="443"/>
    </row>
    <row r="4162" spans="1:23" ht="15">
      <c r="A4162" s="459" t="s">
        <v>872</v>
      </c>
      <c r="B4162" s="464" t="s">
        <v>154</v>
      </c>
      <c r="C4162" s="443"/>
      <c r="D4162" s="443"/>
      <c r="E4162" s="286" t="s">
        <v>285</v>
      </c>
      <c r="F4162" s="286">
        <v>0</v>
      </c>
      <c r="G4162" s="286">
        <v>0</v>
      </c>
      <c r="H4162" s="286">
        <v>0</v>
      </c>
      <c r="I4162" s="286">
        <v>0</v>
      </c>
      <c r="J4162" s="286">
        <v>595.99999999999272</v>
      </c>
      <c r="K4162" s="286"/>
      <c r="L4162" s="313"/>
      <c r="M4162" s="312">
        <f t="shared" si="89"/>
        <v>595.99999999999272</v>
      </c>
      <c r="N4162" s="443"/>
      <c r="O4162" s="443"/>
      <c r="P4162" s="443"/>
      <c r="Q4162" s="695"/>
      <c r="R4162" s="147"/>
      <c r="S4162" s="698"/>
      <c r="T4162" s="147"/>
      <c r="U4162" s="147"/>
      <c r="V4162" s="443"/>
      <c r="W4162" s="443"/>
    </row>
    <row r="4163" spans="1:23" ht="15">
      <c r="A4163" s="459" t="s">
        <v>875</v>
      </c>
      <c r="B4163" s="459" t="s">
        <v>807</v>
      </c>
      <c r="C4163" s="443"/>
      <c r="D4163" s="443"/>
      <c r="E4163" s="286" t="s">
        <v>285</v>
      </c>
      <c r="F4163" s="286">
        <v>0</v>
      </c>
      <c r="G4163" s="286">
        <v>0</v>
      </c>
      <c r="H4163" s="286">
        <v>0</v>
      </c>
      <c r="I4163" s="286">
        <v>0</v>
      </c>
      <c r="J4163" s="286">
        <v>589.49999999999818</v>
      </c>
      <c r="K4163" s="286"/>
      <c r="L4163" s="313"/>
      <c r="M4163" s="312">
        <f t="shared" si="89"/>
        <v>589.49999999999818</v>
      </c>
      <c r="N4163" s="443"/>
      <c r="O4163" s="443"/>
      <c r="P4163" s="443"/>
      <c r="Q4163" s="147"/>
      <c r="R4163" s="147"/>
      <c r="S4163" s="698"/>
      <c r="T4163" s="147"/>
      <c r="U4163" s="147"/>
      <c r="V4163" s="443"/>
      <c r="W4163" s="443"/>
    </row>
    <row r="4164" spans="1:23" ht="15">
      <c r="A4164" s="459" t="s">
        <v>1006</v>
      </c>
      <c r="B4164" s="343" t="s">
        <v>1859</v>
      </c>
      <c r="C4164" s="446"/>
      <c r="D4164" s="446"/>
      <c r="E4164" s="286" t="s">
        <v>285</v>
      </c>
      <c r="F4164" s="286">
        <v>0</v>
      </c>
      <c r="G4164" s="286">
        <v>0</v>
      </c>
      <c r="H4164" s="286">
        <v>0</v>
      </c>
      <c r="I4164" s="286">
        <v>0</v>
      </c>
      <c r="J4164" s="286">
        <v>579.30000000000655</v>
      </c>
      <c r="K4164" s="286"/>
      <c r="L4164" s="313"/>
      <c r="M4164" s="312">
        <f t="shared" si="89"/>
        <v>579.30000000000655</v>
      </c>
      <c r="N4164" s="443"/>
      <c r="O4164" s="443"/>
      <c r="P4164" s="443"/>
      <c r="Q4164" s="443"/>
      <c r="R4164" s="443"/>
      <c r="S4164" s="698"/>
      <c r="T4164" s="147"/>
      <c r="U4164" s="147"/>
      <c r="V4164" s="443"/>
      <c r="W4164" s="443"/>
    </row>
    <row r="4165" spans="1:23" ht="15">
      <c r="A4165" s="459" t="s">
        <v>1007</v>
      </c>
      <c r="B4165" s="464" t="s">
        <v>162</v>
      </c>
      <c r="C4165" s="443"/>
      <c r="D4165" s="443"/>
      <c r="E4165" s="286" t="s">
        <v>285</v>
      </c>
      <c r="F4165" s="286">
        <v>0</v>
      </c>
      <c r="G4165" s="286">
        <v>0</v>
      </c>
      <c r="H4165" s="286">
        <v>0</v>
      </c>
      <c r="I4165" s="286">
        <v>0</v>
      </c>
      <c r="J4165" s="286">
        <v>578.89999999999964</v>
      </c>
      <c r="K4165" s="286"/>
      <c r="L4165" s="313"/>
      <c r="M4165" s="312">
        <f t="shared" si="89"/>
        <v>578.89999999999964</v>
      </c>
      <c r="N4165" s="443"/>
      <c r="O4165" s="443"/>
      <c r="P4165" s="443"/>
      <c r="Q4165" s="147"/>
      <c r="R4165" s="147"/>
      <c r="S4165" s="697"/>
      <c r="T4165" s="147"/>
      <c r="U4165" s="147"/>
      <c r="V4165" s="443"/>
      <c r="W4165" s="443"/>
    </row>
    <row r="4166" spans="1:23" ht="15">
      <c r="A4166" s="459" t="s">
        <v>1008</v>
      </c>
      <c r="B4166" s="361" t="s">
        <v>1854</v>
      </c>
      <c r="C4166" s="446"/>
      <c r="D4166" s="446"/>
      <c r="E4166" s="286" t="s">
        <v>285</v>
      </c>
      <c r="F4166" s="286">
        <v>0</v>
      </c>
      <c r="G4166" s="286">
        <v>0</v>
      </c>
      <c r="H4166" s="286">
        <v>0</v>
      </c>
      <c r="I4166" s="286">
        <v>0</v>
      </c>
      <c r="J4166" s="286">
        <v>578.09999999999491</v>
      </c>
      <c r="K4166" s="286"/>
      <c r="L4166" s="313"/>
      <c r="M4166" s="312">
        <f t="shared" si="89"/>
        <v>578.09999999999491</v>
      </c>
      <c r="N4166" s="443"/>
      <c r="O4166" s="443"/>
      <c r="P4166" s="443"/>
      <c r="Q4166" s="699"/>
      <c r="R4166" s="147"/>
      <c r="S4166" s="696"/>
      <c r="T4166" s="147"/>
      <c r="U4166" s="147"/>
      <c r="V4166" s="443"/>
      <c r="W4166" s="443"/>
    </row>
    <row r="4167" spans="1:23" ht="15">
      <c r="A4167" s="459" t="s">
        <v>1009</v>
      </c>
      <c r="B4167" s="361" t="s">
        <v>1841</v>
      </c>
      <c r="C4167" s="446"/>
      <c r="D4167" s="446"/>
      <c r="E4167" s="286" t="s">
        <v>285</v>
      </c>
      <c r="F4167" s="286">
        <v>0</v>
      </c>
      <c r="G4167" s="286">
        <v>0</v>
      </c>
      <c r="H4167" s="286">
        <v>0</v>
      </c>
      <c r="I4167" s="286">
        <v>0</v>
      </c>
      <c r="J4167" s="286">
        <v>568.600000000004</v>
      </c>
      <c r="K4167" s="286"/>
      <c r="L4167" s="313"/>
      <c r="M4167" s="312">
        <f t="shared" si="89"/>
        <v>568.600000000004</v>
      </c>
      <c r="N4167" s="443"/>
      <c r="O4167" s="443"/>
      <c r="P4167" s="443"/>
      <c r="Q4167" s="147"/>
      <c r="R4167" s="147"/>
      <c r="S4167" s="694"/>
      <c r="T4167" s="147"/>
      <c r="U4167" s="147"/>
      <c r="V4167" s="443"/>
      <c r="W4167" s="443"/>
    </row>
    <row r="4168" spans="1:23" ht="15">
      <c r="A4168" s="459" t="s">
        <v>1010</v>
      </c>
      <c r="B4168" s="464" t="s">
        <v>819</v>
      </c>
      <c r="C4168" s="443"/>
      <c r="D4168" s="443"/>
      <c r="E4168" s="286" t="s">
        <v>285</v>
      </c>
      <c r="F4168" s="286">
        <v>0</v>
      </c>
      <c r="G4168" s="286">
        <v>0</v>
      </c>
      <c r="H4168" s="286">
        <v>0</v>
      </c>
      <c r="I4168" s="286">
        <v>0</v>
      </c>
      <c r="J4168" s="286">
        <v>536.70000000000437</v>
      </c>
      <c r="K4168" s="286"/>
      <c r="L4168" s="313"/>
      <c r="M4168" s="312">
        <f t="shared" ref="M4168:M4191" si="90">SUM(E4168:J4168)</f>
        <v>536.70000000000437</v>
      </c>
      <c r="N4168" s="443"/>
      <c r="O4168" s="443"/>
      <c r="P4168" s="443"/>
      <c r="Q4168" s="147"/>
      <c r="R4168" s="147"/>
      <c r="S4168" s="694"/>
      <c r="T4168" s="147"/>
      <c r="U4168" s="147"/>
      <c r="V4168" s="443"/>
      <c r="W4168" s="443"/>
    </row>
    <row r="4169" spans="1:23" ht="15">
      <c r="A4169" s="459" t="s">
        <v>1011</v>
      </c>
      <c r="B4169" s="459" t="s">
        <v>806</v>
      </c>
      <c r="C4169" s="443"/>
      <c r="D4169" s="443"/>
      <c r="E4169" s="286" t="s">
        <v>285</v>
      </c>
      <c r="F4169" s="286">
        <v>0</v>
      </c>
      <c r="G4169" s="286">
        <v>0</v>
      </c>
      <c r="H4169" s="286">
        <v>0</v>
      </c>
      <c r="I4169" s="286">
        <v>0</v>
      </c>
      <c r="J4169" s="286">
        <v>509.19999999999709</v>
      </c>
      <c r="K4169" s="286"/>
      <c r="L4169" s="313"/>
      <c r="M4169" s="312">
        <f t="shared" si="90"/>
        <v>509.19999999999709</v>
      </c>
      <c r="N4169" s="443"/>
      <c r="O4169" s="443"/>
      <c r="P4169" s="443"/>
      <c r="Q4169" s="147"/>
      <c r="R4169" s="147"/>
      <c r="S4169" s="697"/>
      <c r="T4169" s="147"/>
      <c r="U4169" s="147"/>
      <c r="V4169" s="443"/>
      <c r="W4169" s="443"/>
    </row>
    <row r="4170" spans="1:23" ht="15">
      <c r="A4170" s="459" t="s">
        <v>1012</v>
      </c>
      <c r="B4170" s="464" t="s">
        <v>801</v>
      </c>
      <c r="C4170" s="443"/>
      <c r="D4170" s="443"/>
      <c r="E4170" s="286" t="s">
        <v>285</v>
      </c>
      <c r="F4170" s="286">
        <v>0</v>
      </c>
      <c r="G4170" s="286">
        <v>0</v>
      </c>
      <c r="H4170" s="286">
        <v>0</v>
      </c>
      <c r="I4170" s="286">
        <v>0</v>
      </c>
      <c r="J4170" s="286">
        <v>505.90000000000146</v>
      </c>
      <c r="K4170" s="286"/>
      <c r="L4170" s="313"/>
      <c r="M4170" s="312">
        <f t="shared" si="90"/>
        <v>505.90000000000146</v>
      </c>
      <c r="N4170" s="443"/>
      <c r="O4170" s="443"/>
      <c r="P4170" s="443"/>
      <c r="Q4170" s="147"/>
      <c r="R4170" s="147"/>
      <c r="S4170" s="694"/>
      <c r="T4170" s="147"/>
      <c r="U4170" s="147"/>
      <c r="V4170" s="443"/>
      <c r="W4170" s="443"/>
    </row>
    <row r="4171" spans="1:23" ht="15">
      <c r="A4171" s="459" t="s">
        <v>1013</v>
      </c>
      <c r="B4171" s="361" t="s">
        <v>1852</v>
      </c>
      <c r="C4171" s="446"/>
      <c r="D4171" s="446"/>
      <c r="E4171" s="286" t="s">
        <v>285</v>
      </c>
      <c r="F4171" s="286">
        <v>0</v>
      </c>
      <c r="G4171" s="286">
        <v>0</v>
      </c>
      <c r="H4171" s="286">
        <v>0</v>
      </c>
      <c r="I4171" s="286">
        <v>0</v>
      </c>
      <c r="J4171" s="286">
        <v>486.19999999999345</v>
      </c>
      <c r="K4171" s="286"/>
      <c r="L4171" s="313"/>
      <c r="M4171" s="312">
        <f t="shared" si="90"/>
        <v>486.19999999999345</v>
      </c>
      <c r="N4171" s="443"/>
      <c r="O4171" s="443"/>
      <c r="P4171" s="443"/>
      <c r="Q4171" s="695"/>
      <c r="R4171" s="147"/>
      <c r="S4171" s="698"/>
      <c r="T4171" s="147"/>
      <c r="U4171" s="147"/>
      <c r="V4171" s="443"/>
      <c r="W4171" s="443"/>
    </row>
    <row r="4172" spans="1:23" ht="15">
      <c r="A4172" s="459" t="s">
        <v>1014</v>
      </c>
      <c r="B4172" s="361" t="s">
        <v>1849</v>
      </c>
      <c r="C4172" s="446"/>
      <c r="D4172" s="446"/>
      <c r="E4172" s="286" t="s">
        <v>285</v>
      </c>
      <c r="F4172" s="286">
        <v>0</v>
      </c>
      <c r="G4172" s="286">
        <v>0</v>
      </c>
      <c r="H4172" s="286">
        <v>0</v>
      </c>
      <c r="I4172" s="286">
        <v>0</v>
      </c>
      <c r="J4172" s="286">
        <v>480.00000000000364</v>
      </c>
      <c r="K4172" s="286"/>
      <c r="L4172" s="313"/>
      <c r="M4172" s="312">
        <f t="shared" si="90"/>
        <v>480.00000000000364</v>
      </c>
      <c r="N4172" s="443"/>
      <c r="O4172" s="443"/>
      <c r="P4172" s="443"/>
      <c r="Q4172" s="699"/>
      <c r="R4172" s="147"/>
      <c r="S4172" s="698"/>
      <c r="T4172" s="147"/>
      <c r="U4172" s="147"/>
      <c r="V4172" s="443"/>
      <c r="W4172" s="443"/>
    </row>
    <row r="4173" spans="1:23" ht="15">
      <c r="A4173" s="459" t="s">
        <v>1015</v>
      </c>
      <c r="B4173" s="464" t="s">
        <v>826</v>
      </c>
      <c r="C4173" s="443"/>
      <c r="D4173" s="443"/>
      <c r="E4173" s="286" t="s">
        <v>285</v>
      </c>
      <c r="F4173" s="286">
        <v>0</v>
      </c>
      <c r="G4173" s="286">
        <v>0</v>
      </c>
      <c r="H4173" s="286">
        <v>0</v>
      </c>
      <c r="I4173" s="286">
        <v>0</v>
      </c>
      <c r="J4173" s="286">
        <v>449.89999999999782</v>
      </c>
      <c r="K4173" s="286"/>
      <c r="L4173" s="313"/>
      <c r="M4173" s="312">
        <f t="shared" si="90"/>
        <v>449.89999999999782</v>
      </c>
      <c r="N4173" s="443"/>
      <c r="O4173" s="443"/>
      <c r="P4173" s="443"/>
      <c r="Q4173" s="443"/>
      <c r="R4173" s="443"/>
      <c r="S4173" s="694"/>
      <c r="T4173" s="147"/>
      <c r="U4173" s="147"/>
      <c r="V4173" s="443"/>
      <c r="W4173" s="443"/>
    </row>
    <row r="4174" spans="1:23" ht="15">
      <c r="A4174" s="459" t="s">
        <v>1016</v>
      </c>
      <c r="B4174" s="530" t="s">
        <v>2245</v>
      </c>
      <c r="C4174" s="446"/>
      <c r="D4174" s="446"/>
      <c r="E4174" s="286" t="s">
        <v>285</v>
      </c>
      <c r="F4174" s="286">
        <v>0</v>
      </c>
      <c r="G4174" s="286">
        <v>0</v>
      </c>
      <c r="H4174" s="286">
        <v>0</v>
      </c>
      <c r="I4174" s="286">
        <v>0</v>
      </c>
      <c r="J4174" s="286">
        <v>446.49999999999272</v>
      </c>
      <c r="K4174" s="286"/>
      <c r="L4174" s="313"/>
      <c r="M4174" s="312">
        <f t="shared" si="90"/>
        <v>446.49999999999272</v>
      </c>
      <c r="N4174" s="443"/>
      <c r="O4174" s="443"/>
      <c r="P4174" s="443"/>
      <c r="Q4174" s="695"/>
      <c r="R4174" s="147"/>
      <c r="S4174" s="694"/>
      <c r="T4174" s="147"/>
      <c r="U4174" s="147"/>
      <c r="V4174" s="443"/>
      <c r="W4174" s="443"/>
    </row>
    <row r="4175" spans="1:23" ht="15">
      <c r="A4175" s="459" t="s">
        <v>1017</v>
      </c>
      <c r="B4175" s="361" t="s">
        <v>1842</v>
      </c>
      <c r="C4175" s="446"/>
      <c r="D4175" s="446"/>
      <c r="E4175" s="286" t="s">
        <v>285</v>
      </c>
      <c r="F4175" s="286">
        <v>0</v>
      </c>
      <c r="G4175" s="286">
        <v>0</v>
      </c>
      <c r="H4175" s="286">
        <v>0</v>
      </c>
      <c r="I4175" s="286">
        <v>0</v>
      </c>
      <c r="J4175" s="286">
        <v>386.29999999999563</v>
      </c>
      <c r="K4175" s="286"/>
      <c r="L4175" s="313"/>
      <c r="M4175" s="312">
        <f t="shared" si="90"/>
        <v>386.29999999999563</v>
      </c>
      <c r="N4175" s="443"/>
      <c r="O4175" s="443"/>
      <c r="P4175" s="443"/>
      <c r="Q4175" s="699"/>
      <c r="R4175" s="147"/>
      <c r="S4175" s="698"/>
      <c r="T4175" s="147"/>
      <c r="U4175" s="147"/>
      <c r="V4175" s="443"/>
      <c r="W4175" s="443"/>
    </row>
    <row r="4176" spans="1:23" ht="15">
      <c r="A4176" s="459" t="s">
        <v>1018</v>
      </c>
      <c r="B4176" s="530" t="s">
        <v>2238</v>
      </c>
      <c r="C4176" s="446"/>
      <c r="D4176" s="446"/>
      <c r="E4176" s="286" t="s">
        <v>285</v>
      </c>
      <c r="F4176" s="286">
        <v>0</v>
      </c>
      <c r="G4176" s="286">
        <v>0</v>
      </c>
      <c r="H4176" s="286">
        <v>0</v>
      </c>
      <c r="I4176" s="286">
        <v>0</v>
      </c>
      <c r="J4176" s="286">
        <v>374.30000000000291</v>
      </c>
      <c r="K4176" s="286"/>
      <c r="L4176" s="313"/>
      <c r="M4176" s="312">
        <f t="shared" si="90"/>
        <v>374.30000000000291</v>
      </c>
      <c r="N4176" s="443"/>
      <c r="O4176" s="443"/>
      <c r="P4176" s="443"/>
      <c r="Q4176" s="695"/>
      <c r="R4176" s="147"/>
      <c r="S4176" s="443"/>
      <c r="T4176" s="443"/>
      <c r="U4176" s="443"/>
      <c r="V4176" s="443"/>
      <c r="W4176" s="443"/>
    </row>
    <row r="4177" spans="1:23" ht="15">
      <c r="A4177" s="459" t="s">
        <v>1019</v>
      </c>
      <c r="B4177" s="464" t="s">
        <v>4</v>
      </c>
      <c r="C4177" s="443"/>
      <c r="D4177" s="443"/>
      <c r="E4177" s="286">
        <v>307.8</v>
      </c>
      <c r="F4177" s="286">
        <v>0</v>
      </c>
      <c r="G4177" s="286">
        <v>0</v>
      </c>
      <c r="H4177" s="286">
        <v>0</v>
      </c>
      <c r="I4177" s="286">
        <v>0</v>
      </c>
      <c r="J4177" s="286" t="s">
        <v>285</v>
      </c>
      <c r="K4177" s="286"/>
      <c r="L4177" s="313"/>
      <c r="M4177" s="312">
        <f t="shared" si="90"/>
        <v>307.8</v>
      </c>
      <c r="N4177" s="443"/>
      <c r="O4177" s="443"/>
      <c r="P4177" s="443"/>
      <c r="Q4177" s="695"/>
      <c r="R4177" s="147"/>
      <c r="S4177" s="443"/>
      <c r="T4177" s="443"/>
      <c r="U4177" s="443"/>
      <c r="V4177" s="443"/>
      <c r="W4177" s="443"/>
    </row>
    <row r="4178" spans="1:23" ht="15">
      <c r="A4178" s="459" t="s">
        <v>1020</v>
      </c>
      <c r="B4178" s="464" t="s">
        <v>35</v>
      </c>
      <c r="C4178" s="443"/>
      <c r="D4178" s="443"/>
      <c r="E4178" s="286">
        <v>249.5</v>
      </c>
      <c r="F4178" s="286">
        <v>0</v>
      </c>
      <c r="G4178" s="286">
        <v>0</v>
      </c>
      <c r="H4178" s="286">
        <v>0</v>
      </c>
      <c r="I4178" s="286">
        <v>0</v>
      </c>
      <c r="J4178" s="286" t="s">
        <v>285</v>
      </c>
      <c r="K4178" s="286"/>
      <c r="L4178" s="313"/>
      <c r="M4178" s="312">
        <f t="shared" si="90"/>
        <v>249.5</v>
      </c>
      <c r="N4178" s="443"/>
      <c r="O4178" s="443"/>
      <c r="P4178" s="443"/>
      <c r="Q4178" s="443"/>
      <c r="R4178" s="443"/>
      <c r="S4178" s="443"/>
      <c r="T4178" s="443"/>
      <c r="U4178" s="443"/>
      <c r="V4178" s="443"/>
      <c r="W4178" s="443"/>
    </row>
    <row r="4179" spans="1:23" ht="15">
      <c r="A4179" s="459" t="s">
        <v>1021</v>
      </c>
      <c r="B4179" s="464" t="s">
        <v>179</v>
      </c>
      <c r="C4179" s="443"/>
      <c r="D4179" s="443"/>
      <c r="E4179" s="286">
        <v>241.9</v>
      </c>
      <c r="F4179" s="286">
        <v>0</v>
      </c>
      <c r="G4179" s="286">
        <v>0</v>
      </c>
      <c r="H4179" s="286">
        <v>0</v>
      </c>
      <c r="I4179" s="286">
        <v>0</v>
      </c>
      <c r="J4179" s="286" t="s">
        <v>285</v>
      </c>
      <c r="K4179" s="286"/>
      <c r="L4179" s="313"/>
      <c r="M4179" s="312">
        <f t="shared" si="90"/>
        <v>241.9</v>
      </c>
      <c r="N4179" s="443"/>
      <c r="O4179" s="443"/>
      <c r="P4179" s="443"/>
      <c r="Q4179" s="699"/>
      <c r="R4179" s="147"/>
      <c r="S4179" s="443"/>
      <c r="T4179" s="443"/>
      <c r="U4179" s="443"/>
      <c r="V4179" s="443"/>
      <c r="W4179" s="443"/>
    </row>
    <row r="4180" spans="1:23" ht="15">
      <c r="A4180" s="459" t="s">
        <v>1022</v>
      </c>
      <c r="B4180" s="464" t="s">
        <v>842</v>
      </c>
      <c r="C4180" s="443"/>
      <c r="D4180" s="443"/>
      <c r="E4180" s="286" t="s">
        <v>285</v>
      </c>
      <c r="F4180" s="286">
        <v>0</v>
      </c>
      <c r="G4180" s="286">
        <v>0</v>
      </c>
      <c r="H4180" s="286">
        <v>0</v>
      </c>
      <c r="I4180" s="286">
        <v>0</v>
      </c>
      <c r="J4180" s="286" t="s">
        <v>285</v>
      </c>
      <c r="K4180" s="286"/>
      <c r="L4180" s="313"/>
      <c r="M4180" s="312">
        <f t="shared" si="90"/>
        <v>0</v>
      </c>
      <c r="N4180" s="443"/>
      <c r="O4180" s="443"/>
      <c r="P4180" s="443"/>
      <c r="Q4180" s="147"/>
      <c r="R4180" s="147"/>
      <c r="S4180" s="443"/>
      <c r="T4180" s="443"/>
      <c r="U4180" s="443"/>
      <c r="V4180" s="443"/>
      <c r="W4180" s="443"/>
    </row>
    <row r="4181" spans="1:23" ht="15">
      <c r="A4181" s="459" t="s">
        <v>1023</v>
      </c>
      <c r="B4181" s="464" t="s">
        <v>164</v>
      </c>
      <c r="C4181" s="443"/>
      <c r="D4181" s="443"/>
      <c r="E4181" s="286" t="s">
        <v>285</v>
      </c>
      <c r="F4181" s="286">
        <v>0</v>
      </c>
      <c r="G4181" s="286">
        <v>0</v>
      </c>
      <c r="H4181" s="286">
        <v>0</v>
      </c>
      <c r="I4181" s="286">
        <v>0</v>
      </c>
      <c r="J4181" s="286" t="s">
        <v>285</v>
      </c>
      <c r="K4181" s="286"/>
      <c r="L4181" s="313"/>
      <c r="M4181" s="312">
        <f t="shared" si="90"/>
        <v>0</v>
      </c>
      <c r="N4181" s="443"/>
      <c r="O4181" s="443"/>
      <c r="P4181" s="443"/>
      <c r="Q4181" s="147"/>
      <c r="R4181" s="147"/>
      <c r="S4181" s="443"/>
      <c r="T4181" s="443"/>
      <c r="U4181" s="443"/>
      <c r="V4181" s="443"/>
      <c r="W4181" s="443"/>
    </row>
    <row r="4182" spans="1:23" ht="15">
      <c r="A4182" s="459" t="s">
        <v>1024</v>
      </c>
      <c r="B4182" s="459" t="s">
        <v>817</v>
      </c>
      <c r="C4182" s="443"/>
      <c r="D4182" s="443"/>
      <c r="E4182" s="286" t="s">
        <v>285</v>
      </c>
      <c r="F4182" s="286">
        <v>0</v>
      </c>
      <c r="G4182" s="286">
        <v>0</v>
      </c>
      <c r="H4182" s="286">
        <v>0</v>
      </c>
      <c r="I4182" s="286">
        <v>0</v>
      </c>
      <c r="J4182" s="286" t="s">
        <v>285</v>
      </c>
      <c r="K4182" s="286"/>
      <c r="L4182" s="313"/>
      <c r="M4182" s="312">
        <f t="shared" si="90"/>
        <v>0</v>
      </c>
      <c r="N4182" s="443"/>
      <c r="O4182" s="443"/>
      <c r="P4182" s="443"/>
      <c r="Q4182" s="147"/>
      <c r="R4182" s="147"/>
      <c r="S4182" s="443"/>
      <c r="T4182" s="443"/>
      <c r="U4182" s="443"/>
      <c r="V4182" s="443"/>
      <c r="W4182" s="443"/>
    </row>
    <row r="4183" spans="1:23" ht="15">
      <c r="A4183" s="459" t="s">
        <v>1025</v>
      </c>
      <c r="B4183" s="464" t="s">
        <v>847</v>
      </c>
      <c r="C4183" s="443"/>
      <c r="D4183" s="443"/>
      <c r="E4183" s="286" t="s">
        <v>285</v>
      </c>
      <c r="F4183" s="286">
        <v>0</v>
      </c>
      <c r="G4183" s="286">
        <v>0</v>
      </c>
      <c r="H4183" s="286">
        <v>0</v>
      </c>
      <c r="I4183" s="286">
        <v>0</v>
      </c>
      <c r="J4183" s="286" t="s">
        <v>285</v>
      </c>
      <c r="K4183" s="286"/>
      <c r="L4183" s="313"/>
      <c r="M4183" s="312">
        <f t="shared" si="90"/>
        <v>0</v>
      </c>
      <c r="N4183" s="443"/>
      <c r="O4183" s="443"/>
      <c r="P4183" s="443"/>
      <c r="Q4183" s="699"/>
      <c r="R4183" s="147"/>
      <c r="S4183" s="443"/>
      <c r="T4183" s="443"/>
      <c r="U4183" s="443"/>
      <c r="V4183" s="443"/>
      <c r="W4183" s="443"/>
    </row>
    <row r="4184" spans="1:23" ht="15">
      <c r="A4184" s="459" t="s">
        <v>1026</v>
      </c>
      <c r="B4184" s="343" t="s">
        <v>1837</v>
      </c>
      <c r="C4184" s="446"/>
      <c r="D4184" s="446"/>
      <c r="E4184" s="286" t="s">
        <v>285</v>
      </c>
      <c r="F4184" s="286">
        <v>0</v>
      </c>
      <c r="G4184" s="286">
        <v>0</v>
      </c>
      <c r="H4184" s="286">
        <v>0</v>
      </c>
      <c r="I4184" s="286">
        <v>0</v>
      </c>
      <c r="J4184" s="286" t="s">
        <v>285</v>
      </c>
      <c r="K4184" s="286"/>
      <c r="L4184" s="313"/>
      <c r="M4184" s="312">
        <f t="shared" si="90"/>
        <v>0</v>
      </c>
      <c r="N4184" s="443"/>
      <c r="O4184" s="443"/>
      <c r="P4184" s="443"/>
      <c r="Q4184" s="147"/>
      <c r="R4184" s="147"/>
      <c r="S4184" s="443"/>
      <c r="T4184" s="443"/>
      <c r="U4184" s="443"/>
      <c r="V4184" s="443"/>
      <c r="W4184" s="443"/>
    </row>
    <row r="4185" spans="1:23" ht="15">
      <c r="A4185" s="459" t="s">
        <v>1027</v>
      </c>
      <c r="B4185" s="464" t="s">
        <v>857</v>
      </c>
      <c r="C4185" s="443"/>
      <c r="D4185" s="443"/>
      <c r="E4185" s="286" t="s">
        <v>285</v>
      </c>
      <c r="F4185" s="286">
        <v>0</v>
      </c>
      <c r="G4185" s="286">
        <v>0</v>
      </c>
      <c r="H4185" s="286">
        <v>0</v>
      </c>
      <c r="I4185" s="286">
        <v>0</v>
      </c>
      <c r="J4185" s="286" t="s">
        <v>285</v>
      </c>
      <c r="K4185" s="286"/>
      <c r="L4185" s="313"/>
      <c r="M4185" s="312">
        <f t="shared" si="90"/>
        <v>0</v>
      </c>
      <c r="N4185" s="443"/>
      <c r="O4185" s="443"/>
      <c r="P4185" s="443"/>
      <c r="Q4185" s="695"/>
      <c r="R4185" s="147"/>
      <c r="S4185" s="443"/>
      <c r="T4185" s="443"/>
      <c r="U4185" s="443"/>
      <c r="V4185" s="443"/>
      <c r="W4185" s="443"/>
    </row>
    <row r="4186" spans="1:23" ht="15">
      <c r="A4186" s="459" t="s">
        <v>1028</v>
      </c>
      <c r="B4186" s="361" t="s">
        <v>1848</v>
      </c>
      <c r="C4186" s="446"/>
      <c r="D4186" s="446"/>
      <c r="E4186" s="286" t="s">
        <v>285</v>
      </c>
      <c r="F4186" s="286">
        <v>0</v>
      </c>
      <c r="G4186" s="286">
        <v>0</v>
      </c>
      <c r="H4186" s="286">
        <v>0</v>
      </c>
      <c r="I4186" s="286">
        <v>0</v>
      </c>
      <c r="J4186" s="286" t="s">
        <v>285</v>
      </c>
      <c r="K4186" s="286"/>
      <c r="L4186" s="313"/>
      <c r="M4186" s="312">
        <f t="shared" si="90"/>
        <v>0</v>
      </c>
      <c r="N4186" s="443"/>
      <c r="O4186" s="443"/>
      <c r="P4186" s="443"/>
      <c r="Q4186" s="699"/>
      <c r="R4186" s="147"/>
      <c r="S4186" s="443"/>
      <c r="T4186" s="443"/>
      <c r="U4186" s="443"/>
      <c r="V4186" s="443"/>
      <c r="W4186" s="443"/>
    </row>
    <row r="4187" spans="1:23" ht="15">
      <c r="A4187" s="459" t="s">
        <v>1029</v>
      </c>
      <c r="B4187" s="361" t="s">
        <v>1847</v>
      </c>
      <c r="C4187" s="446"/>
      <c r="D4187" s="446"/>
      <c r="E4187" s="286" t="s">
        <v>285</v>
      </c>
      <c r="F4187" s="286">
        <v>0</v>
      </c>
      <c r="G4187" s="286">
        <v>0</v>
      </c>
      <c r="H4187" s="286">
        <v>0</v>
      </c>
      <c r="I4187" s="286">
        <v>0</v>
      </c>
      <c r="J4187" s="286" t="s">
        <v>285</v>
      </c>
      <c r="K4187" s="286"/>
      <c r="L4187" s="313"/>
      <c r="M4187" s="312">
        <f t="shared" si="90"/>
        <v>0</v>
      </c>
      <c r="N4187" s="443"/>
      <c r="O4187" s="443"/>
      <c r="P4187" s="443"/>
      <c r="Q4187" s="147"/>
      <c r="R4187" s="147"/>
      <c r="S4187" s="443"/>
      <c r="T4187" s="443"/>
      <c r="U4187" s="443"/>
      <c r="V4187" s="443"/>
      <c r="W4187" s="443"/>
    </row>
    <row r="4188" spans="1:23" ht="15">
      <c r="A4188" s="459" t="s">
        <v>1030</v>
      </c>
      <c r="B4188" s="361" t="s">
        <v>1845</v>
      </c>
      <c r="C4188" s="446"/>
      <c r="D4188" s="446"/>
      <c r="E4188" s="286" t="s">
        <v>285</v>
      </c>
      <c r="F4188" s="286">
        <v>0</v>
      </c>
      <c r="G4188" s="286">
        <v>0</v>
      </c>
      <c r="H4188" s="286">
        <v>0</v>
      </c>
      <c r="I4188" s="286">
        <v>0</v>
      </c>
      <c r="J4188" s="286" t="s">
        <v>285</v>
      </c>
      <c r="K4188" s="286"/>
      <c r="L4188" s="313"/>
      <c r="M4188" s="312">
        <f t="shared" si="90"/>
        <v>0</v>
      </c>
      <c r="N4188" s="443"/>
      <c r="O4188" s="443"/>
      <c r="P4188" s="443"/>
      <c r="Q4188" s="693"/>
      <c r="R4188" s="147"/>
      <c r="S4188" s="443"/>
      <c r="T4188" s="443"/>
      <c r="U4188" s="443"/>
      <c r="V4188" s="443"/>
      <c r="W4188" s="443"/>
    </row>
    <row r="4189" spans="1:23" ht="15">
      <c r="A4189" s="459" t="s">
        <v>1031</v>
      </c>
      <c r="B4189" s="464" t="s">
        <v>158</v>
      </c>
      <c r="C4189" s="443"/>
      <c r="D4189" s="443"/>
      <c r="E4189" s="286" t="s">
        <v>285</v>
      </c>
      <c r="F4189" s="286">
        <v>0</v>
      </c>
      <c r="G4189" s="286">
        <v>0</v>
      </c>
      <c r="H4189" s="286">
        <v>0</v>
      </c>
      <c r="I4189" s="286">
        <v>0</v>
      </c>
      <c r="J4189" s="286" t="s">
        <v>285</v>
      </c>
      <c r="K4189" s="286"/>
      <c r="L4189" s="313"/>
      <c r="M4189" s="312">
        <f t="shared" si="90"/>
        <v>0</v>
      </c>
      <c r="N4189" s="443"/>
      <c r="O4189" s="443"/>
      <c r="P4189" s="443"/>
      <c r="Q4189" s="699"/>
      <c r="R4189" s="147"/>
      <c r="S4189" s="443"/>
      <c r="T4189" s="443"/>
      <c r="U4189" s="443"/>
      <c r="V4189" s="443"/>
      <c r="W4189" s="443"/>
    </row>
    <row r="4190" spans="1:23" ht="15">
      <c r="A4190" s="459" t="s">
        <v>1032</v>
      </c>
      <c r="B4190" s="361" t="s">
        <v>1873</v>
      </c>
      <c r="C4190" s="446"/>
      <c r="D4190" s="446"/>
      <c r="E4190" s="286" t="s">
        <v>285</v>
      </c>
      <c r="F4190" s="286">
        <v>0</v>
      </c>
      <c r="G4190" s="286">
        <v>0</v>
      </c>
      <c r="H4190" s="286">
        <v>0</v>
      </c>
      <c r="I4190" s="286">
        <v>0</v>
      </c>
      <c r="J4190" s="286" t="s">
        <v>285</v>
      </c>
      <c r="K4190" s="286"/>
      <c r="L4190" s="313"/>
      <c r="M4190" s="312">
        <f t="shared" si="90"/>
        <v>0</v>
      </c>
      <c r="N4190" s="443"/>
      <c r="O4190" s="443"/>
      <c r="P4190" s="443"/>
      <c r="Q4190" s="443"/>
      <c r="R4190" s="443"/>
      <c r="S4190" s="443"/>
      <c r="T4190" s="443"/>
      <c r="U4190" s="443"/>
      <c r="V4190" s="443"/>
      <c r="W4190" s="443"/>
    </row>
    <row r="4191" spans="1:23" ht="15">
      <c r="A4191" s="459" t="s">
        <v>1033</v>
      </c>
      <c r="B4191" s="361" t="s">
        <v>1855</v>
      </c>
      <c r="C4191" s="446"/>
      <c r="D4191" s="446"/>
      <c r="E4191" s="286" t="s">
        <v>285</v>
      </c>
      <c r="F4191" s="286">
        <v>0</v>
      </c>
      <c r="G4191" s="286">
        <v>0</v>
      </c>
      <c r="H4191" s="286">
        <v>0</v>
      </c>
      <c r="I4191" s="286">
        <v>0</v>
      </c>
      <c r="J4191" s="286" t="s">
        <v>285</v>
      </c>
      <c r="K4191" s="286"/>
      <c r="L4191" s="313"/>
      <c r="M4191" s="312">
        <f t="shared" si="90"/>
        <v>0</v>
      </c>
      <c r="N4191" s="443"/>
      <c r="O4191" s="443"/>
      <c r="P4191" s="443"/>
      <c r="Q4191" s="443"/>
      <c r="R4191" s="443"/>
      <c r="S4191" s="443"/>
      <c r="T4191" s="443"/>
      <c r="U4191" s="443"/>
      <c r="V4191" s="443"/>
      <c r="W4191" s="443"/>
    </row>
  </sheetData>
  <sortState xmlns:xlrd2="http://schemas.microsoft.com/office/spreadsheetml/2017/richdata2" ref="B331:R431">
    <sortCondition descending="1" ref="M331:M431"/>
  </sortState>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758"/>
  <sheetViews>
    <sheetView workbookViewId="0">
      <selection activeCell="J134" sqref="J134"/>
    </sheetView>
  </sheetViews>
  <sheetFormatPr defaultColWidth="8.85546875" defaultRowHeight="12.75"/>
  <cols>
    <col min="1" max="1" width="3.85546875" style="24" customWidth="1"/>
    <col min="3" max="3" width="11.7109375" customWidth="1"/>
    <col min="9" max="9" width="4.85546875" customWidth="1"/>
    <col min="10" max="10" width="10.7109375" customWidth="1"/>
    <col min="13" max="13" width="3.85546875" customWidth="1"/>
    <col min="15" max="15" width="11.7109375" customWidth="1"/>
    <col min="21" max="21" width="4.85546875" customWidth="1"/>
    <col min="22" max="22" width="10.7109375" customWidth="1"/>
    <col min="25" max="25" width="3.85546875" customWidth="1"/>
    <col min="27" max="27" width="11.7109375" customWidth="1"/>
    <col min="33" max="33" width="4.85546875" customWidth="1"/>
    <col min="34" max="34" width="10.7109375" customWidth="1"/>
    <col min="36" max="36" width="8.85546875" style="477"/>
    <col min="43" max="43" width="17.28515625" customWidth="1"/>
  </cols>
  <sheetData>
    <row r="1" spans="1:43" ht="25.5">
      <c r="B1" s="30" t="s">
        <v>171</v>
      </c>
      <c r="C1" s="443"/>
      <c r="D1" s="443"/>
      <c r="E1" s="443"/>
      <c r="F1" s="443"/>
      <c r="G1" s="443"/>
      <c r="H1" s="443"/>
      <c r="I1" s="443"/>
      <c r="J1" s="443"/>
      <c r="K1" s="443"/>
      <c r="L1" s="443"/>
      <c r="M1" s="443"/>
      <c r="N1" s="30" t="s">
        <v>172</v>
      </c>
      <c r="O1" s="443"/>
      <c r="P1" s="443"/>
      <c r="Q1" s="443"/>
      <c r="R1" s="443"/>
      <c r="S1" s="443"/>
      <c r="T1" s="443"/>
      <c r="U1" s="443"/>
      <c r="V1" s="443"/>
      <c r="W1" s="443"/>
      <c r="X1" s="443"/>
      <c r="Y1" s="443"/>
      <c r="Z1" s="30" t="s">
        <v>1046</v>
      </c>
      <c r="AA1" s="443"/>
      <c r="AB1" s="443"/>
      <c r="AC1" s="443"/>
      <c r="AD1" s="443"/>
      <c r="AE1" s="443"/>
      <c r="AF1" s="443"/>
      <c r="AG1" s="443"/>
      <c r="AH1" s="443"/>
      <c r="AI1" s="443"/>
      <c r="AJ1" s="443"/>
    </row>
    <row r="2" spans="1:43">
      <c r="B2" s="443"/>
      <c r="C2" s="443"/>
      <c r="D2" s="443"/>
      <c r="E2" s="443"/>
      <c r="F2" s="443"/>
      <c r="G2" s="443"/>
      <c r="H2" s="443"/>
      <c r="I2" s="446"/>
      <c r="J2" s="444"/>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443"/>
      <c r="AJ2" s="443"/>
    </row>
    <row r="3" spans="1:43">
      <c r="A3" s="24" t="s">
        <v>0</v>
      </c>
      <c r="B3" s="462" t="s">
        <v>31</v>
      </c>
      <c r="C3" s="443"/>
      <c r="D3" s="443"/>
      <c r="E3" s="444">
        <v>2021</v>
      </c>
      <c r="F3" s="443" t="s">
        <v>190</v>
      </c>
      <c r="G3" s="443"/>
      <c r="H3" s="443"/>
      <c r="I3" s="443"/>
      <c r="J3" s="444" t="s">
        <v>891</v>
      </c>
      <c r="K3" s="450">
        <v>885.2</v>
      </c>
      <c r="L3" s="144"/>
      <c r="M3" s="24" t="s">
        <v>0</v>
      </c>
      <c r="N3" s="725" t="s">
        <v>37</v>
      </c>
      <c r="O3" s="443"/>
      <c r="P3" s="443"/>
      <c r="Q3" s="444">
        <v>2021</v>
      </c>
      <c r="R3" s="443" t="s">
        <v>191</v>
      </c>
      <c r="S3" s="443"/>
      <c r="T3" s="443"/>
      <c r="U3" s="443"/>
      <c r="V3" s="444" t="s">
        <v>891</v>
      </c>
      <c r="W3" s="450">
        <v>1309.5999999999999</v>
      </c>
      <c r="X3" s="144"/>
      <c r="Y3" s="24" t="s">
        <v>0</v>
      </c>
      <c r="Z3" s="304" t="s">
        <v>155</v>
      </c>
      <c r="AA3" s="304"/>
      <c r="AB3" s="443"/>
      <c r="AC3" s="444">
        <v>2020</v>
      </c>
      <c r="AD3" s="443" t="s">
        <v>208</v>
      </c>
      <c r="AE3" s="443"/>
      <c r="AF3" s="443"/>
      <c r="AG3" s="443"/>
      <c r="AH3" s="444" t="s">
        <v>891</v>
      </c>
      <c r="AI3" s="450">
        <v>5145.1999999999971</v>
      </c>
      <c r="AJ3" s="460"/>
      <c r="AN3" s="3"/>
      <c r="AO3" s="3"/>
      <c r="AP3" s="3"/>
      <c r="AQ3" s="12"/>
    </row>
    <row r="4" spans="1:43">
      <c r="A4" s="24" t="s">
        <v>2</v>
      </c>
      <c r="B4" s="328" t="s">
        <v>1858</v>
      </c>
      <c r="C4" s="443"/>
      <c r="D4" s="443"/>
      <c r="E4" s="444">
        <v>2021</v>
      </c>
      <c r="F4" s="443" t="s">
        <v>190</v>
      </c>
      <c r="G4" s="443"/>
      <c r="H4" s="443"/>
      <c r="I4" s="443"/>
      <c r="J4" s="444" t="s">
        <v>892</v>
      </c>
      <c r="K4" s="450">
        <v>883.09999999999945</v>
      </c>
      <c r="L4" s="144"/>
      <c r="M4" s="24" t="s">
        <v>2</v>
      </c>
      <c r="N4" s="328" t="s">
        <v>1850</v>
      </c>
      <c r="O4" s="443"/>
      <c r="P4" s="443"/>
      <c r="Q4" s="444">
        <v>2021</v>
      </c>
      <c r="R4" s="443" t="s">
        <v>191</v>
      </c>
      <c r="S4" s="443"/>
      <c r="T4" s="443"/>
      <c r="U4" s="443"/>
      <c r="V4" s="444" t="s">
        <v>892</v>
      </c>
      <c r="W4" s="450">
        <v>1307.6999999999994</v>
      </c>
      <c r="X4" s="144"/>
      <c r="Y4" s="24" t="s">
        <v>2</v>
      </c>
      <c r="Z4" s="304" t="s">
        <v>154</v>
      </c>
      <c r="AA4" s="304"/>
      <c r="AB4" s="443"/>
      <c r="AC4" s="444">
        <v>2020</v>
      </c>
      <c r="AD4" s="443" t="s">
        <v>208</v>
      </c>
      <c r="AE4" s="443"/>
      <c r="AF4" s="443"/>
      <c r="AG4" s="443"/>
      <c r="AH4" s="444" t="s">
        <v>892</v>
      </c>
      <c r="AI4" s="450">
        <v>4964.800000000002</v>
      </c>
      <c r="AJ4" s="460"/>
      <c r="AN4" s="3"/>
      <c r="AO4" s="3"/>
      <c r="AP4" s="3"/>
      <c r="AQ4" s="12"/>
    </row>
    <row r="5" spans="1:43">
      <c r="A5" s="24" t="s">
        <v>3</v>
      </c>
      <c r="B5" s="328" t="s">
        <v>1859</v>
      </c>
      <c r="C5" s="443"/>
      <c r="D5" s="443"/>
      <c r="E5" s="444">
        <v>2021</v>
      </c>
      <c r="F5" s="443" t="s">
        <v>190</v>
      </c>
      <c r="G5" s="443"/>
      <c r="H5" s="443"/>
      <c r="I5" s="443"/>
      <c r="J5" s="444" t="s">
        <v>893</v>
      </c>
      <c r="K5" s="450">
        <v>832.99999999999886</v>
      </c>
      <c r="L5" s="144"/>
      <c r="M5" s="24" t="s">
        <v>3</v>
      </c>
      <c r="N5" s="725" t="s">
        <v>31</v>
      </c>
      <c r="O5" s="443"/>
      <c r="P5" s="443"/>
      <c r="Q5" s="444">
        <v>2021</v>
      </c>
      <c r="R5" s="443" t="s">
        <v>191</v>
      </c>
      <c r="S5" s="443"/>
      <c r="T5" s="443"/>
      <c r="U5" s="443"/>
      <c r="V5" s="444" t="s">
        <v>893</v>
      </c>
      <c r="W5" s="450">
        <v>1299.6999999999989</v>
      </c>
      <c r="X5" s="144"/>
      <c r="Y5" s="24" t="s">
        <v>3</v>
      </c>
      <c r="Z5" s="304" t="s">
        <v>19</v>
      </c>
      <c r="AA5" s="304"/>
      <c r="AB5" s="444"/>
      <c r="AC5" s="444">
        <v>2018</v>
      </c>
      <c r="AD5" s="443" t="s">
        <v>208</v>
      </c>
      <c r="AE5" s="443"/>
      <c r="AF5" s="443"/>
      <c r="AG5" s="443"/>
      <c r="AH5" s="444" t="s">
        <v>891</v>
      </c>
      <c r="AI5" s="450">
        <v>4923.4000000000069</v>
      </c>
      <c r="AJ5" s="460"/>
      <c r="AN5" s="3"/>
      <c r="AO5" s="3"/>
      <c r="AP5" s="3"/>
      <c r="AQ5" s="12"/>
    </row>
    <row r="6" spans="1:43">
      <c r="A6" s="24" t="s">
        <v>5</v>
      </c>
      <c r="B6" s="725" t="s">
        <v>17</v>
      </c>
      <c r="C6" s="443"/>
      <c r="D6" s="443"/>
      <c r="E6" s="444">
        <v>2021</v>
      </c>
      <c r="F6" s="443" t="s">
        <v>190</v>
      </c>
      <c r="G6" s="443"/>
      <c r="H6" s="443"/>
      <c r="I6" s="443"/>
      <c r="J6" s="444" t="s">
        <v>985</v>
      </c>
      <c r="K6" s="450">
        <v>817.99999999999932</v>
      </c>
      <c r="L6" s="144"/>
      <c r="M6" s="24" t="s">
        <v>5</v>
      </c>
      <c r="N6" s="328" t="s">
        <v>1858</v>
      </c>
      <c r="O6" s="443"/>
      <c r="P6" s="443"/>
      <c r="Q6" s="444">
        <v>2021</v>
      </c>
      <c r="R6" s="443" t="s">
        <v>191</v>
      </c>
      <c r="S6" s="443"/>
      <c r="T6" s="443"/>
      <c r="U6" s="443"/>
      <c r="V6" s="444" t="s">
        <v>985</v>
      </c>
      <c r="W6" s="450">
        <v>1284.7000000000016</v>
      </c>
      <c r="X6" s="144"/>
      <c r="Y6" s="24" t="s">
        <v>5</v>
      </c>
      <c r="Z6" s="725" t="s">
        <v>31</v>
      </c>
      <c r="AA6" s="304"/>
      <c r="AB6" s="443"/>
      <c r="AC6" s="444">
        <v>2020</v>
      </c>
      <c r="AD6" s="443" t="s">
        <v>208</v>
      </c>
      <c r="AE6" s="443"/>
      <c r="AF6" s="443"/>
      <c r="AG6" s="443"/>
      <c r="AH6" s="444" t="s">
        <v>893</v>
      </c>
      <c r="AI6" s="450">
        <v>4773.100000000004</v>
      </c>
      <c r="AJ6" s="460"/>
      <c r="AN6" s="3"/>
      <c r="AO6" s="3"/>
      <c r="AP6" s="3"/>
      <c r="AQ6" s="12"/>
    </row>
    <row r="7" spans="1:43">
      <c r="A7" s="24" t="s">
        <v>7</v>
      </c>
      <c r="B7" s="725" t="s">
        <v>25</v>
      </c>
      <c r="C7" s="443"/>
      <c r="D7" s="443"/>
      <c r="E7" s="444">
        <v>2021</v>
      </c>
      <c r="F7" s="443" t="s">
        <v>190</v>
      </c>
      <c r="G7" s="443"/>
      <c r="H7" s="443"/>
      <c r="I7" s="443"/>
      <c r="J7" s="444" t="s">
        <v>986</v>
      </c>
      <c r="K7" s="450">
        <v>812.09999999999945</v>
      </c>
      <c r="L7" s="144"/>
      <c r="M7" s="24" t="s">
        <v>7</v>
      </c>
      <c r="N7" s="462" t="s">
        <v>21</v>
      </c>
      <c r="O7" s="443"/>
      <c r="P7" s="443"/>
      <c r="Q7" s="444">
        <v>2021</v>
      </c>
      <c r="R7" s="443" t="s">
        <v>191</v>
      </c>
      <c r="S7" s="443"/>
      <c r="T7" s="443"/>
      <c r="U7" s="443"/>
      <c r="V7" s="444" t="s">
        <v>986</v>
      </c>
      <c r="W7" s="450">
        <v>1257.5</v>
      </c>
      <c r="X7" s="144"/>
      <c r="Y7" s="24" t="s">
        <v>7</v>
      </c>
      <c r="Z7" s="304" t="s">
        <v>21</v>
      </c>
      <c r="AA7" s="304"/>
      <c r="AB7" s="444"/>
      <c r="AC7" s="444">
        <v>2017</v>
      </c>
      <c r="AD7" s="443" t="s">
        <v>204</v>
      </c>
      <c r="AE7" s="443"/>
      <c r="AF7" s="443"/>
      <c r="AG7" s="443"/>
      <c r="AH7" s="444" t="s">
        <v>891</v>
      </c>
      <c r="AI7" s="450">
        <v>4680.7999999999975</v>
      </c>
      <c r="AJ7" s="460"/>
      <c r="AN7" s="11"/>
      <c r="AO7" s="3"/>
      <c r="AP7" s="3"/>
      <c r="AQ7" s="12"/>
    </row>
    <row r="8" spans="1:43">
      <c r="A8" s="24" t="s">
        <v>8</v>
      </c>
      <c r="B8" s="304" t="s">
        <v>1842</v>
      </c>
      <c r="C8" s="443"/>
      <c r="D8" s="443"/>
      <c r="E8" s="444">
        <v>2021</v>
      </c>
      <c r="F8" s="443" t="s">
        <v>192</v>
      </c>
      <c r="G8" s="443"/>
      <c r="H8" s="443"/>
      <c r="I8" s="443"/>
      <c r="J8" s="444" t="s">
        <v>891</v>
      </c>
      <c r="K8" s="450">
        <v>807.8</v>
      </c>
      <c r="L8" s="144"/>
      <c r="M8" s="24" t="s">
        <v>8</v>
      </c>
      <c r="N8" s="304" t="s">
        <v>869</v>
      </c>
      <c r="O8" s="443"/>
      <c r="P8" s="443"/>
      <c r="Q8" s="444">
        <v>2021</v>
      </c>
      <c r="R8" s="443" t="s">
        <v>191</v>
      </c>
      <c r="S8" s="443"/>
      <c r="T8" s="443"/>
      <c r="U8" s="443"/>
      <c r="V8" s="444" t="s">
        <v>987</v>
      </c>
      <c r="W8" s="450">
        <v>1246.5000000000009</v>
      </c>
      <c r="X8" s="144"/>
      <c r="Y8" s="24" t="s">
        <v>8</v>
      </c>
      <c r="Z8" s="304" t="s">
        <v>33</v>
      </c>
      <c r="AA8" s="304"/>
      <c r="AB8" s="444"/>
      <c r="AC8" s="444">
        <v>2017</v>
      </c>
      <c r="AD8" s="443" t="s">
        <v>204</v>
      </c>
      <c r="AE8" s="443"/>
      <c r="AF8" s="443"/>
      <c r="AG8" s="443"/>
      <c r="AH8" s="444" t="s">
        <v>892</v>
      </c>
      <c r="AI8" s="450">
        <v>4632.7</v>
      </c>
      <c r="AJ8" s="460"/>
      <c r="AN8" s="3"/>
      <c r="AO8" s="3"/>
      <c r="AP8" s="3"/>
      <c r="AQ8" s="12"/>
    </row>
    <row r="9" spans="1:43">
      <c r="A9" s="24" t="s">
        <v>10</v>
      </c>
      <c r="B9" s="304" t="s">
        <v>837</v>
      </c>
      <c r="C9" s="443"/>
      <c r="D9" s="443"/>
      <c r="E9" s="444">
        <v>2021</v>
      </c>
      <c r="F9" s="443" t="s">
        <v>190</v>
      </c>
      <c r="G9" s="443"/>
      <c r="H9" s="443"/>
      <c r="I9" s="443"/>
      <c r="J9" s="444" t="s">
        <v>987</v>
      </c>
      <c r="K9" s="450">
        <v>806</v>
      </c>
      <c r="L9" s="144"/>
      <c r="M9" s="24" t="s">
        <v>10</v>
      </c>
      <c r="N9" s="725" t="s">
        <v>39</v>
      </c>
      <c r="O9" s="443"/>
      <c r="P9" s="443"/>
      <c r="Q9" s="444">
        <v>2021</v>
      </c>
      <c r="R9" s="443" t="s">
        <v>191</v>
      </c>
      <c r="S9" s="443"/>
      <c r="T9" s="443"/>
      <c r="U9" s="443"/>
      <c r="V9" s="444" t="s">
        <v>988</v>
      </c>
      <c r="W9" s="450">
        <v>1229.8000000000002</v>
      </c>
      <c r="X9" s="144"/>
      <c r="Y9" s="24" t="s">
        <v>10</v>
      </c>
      <c r="Z9" s="304" t="s">
        <v>141</v>
      </c>
      <c r="AA9" s="304"/>
      <c r="AB9" s="444"/>
      <c r="AC9" s="444">
        <v>2018</v>
      </c>
      <c r="AD9" s="443" t="s">
        <v>208</v>
      </c>
      <c r="AE9" s="443"/>
      <c r="AF9" s="443"/>
      <c r="AG9" s="443"/>
      <c r="AH9" s="444" t="s">
        <v>892</v>
      </c>
      <c r="AI9" s="450">
        <v>4571.4999999999945</v>
      </c>
      <c r="AJ9" s="460"/>
      <c r="AN9" s="3"/>
      <c r="AO9" s="3"/>
      <c r="AP9" s="3"/>
      <c r="AQ9" s="12"/>
    </row>
    <row r="10" spans="1:43">
      <c r="A10" s="24" t="s">
        <v>12</v>
      </c>
      <c r="B10" s="328" t="s">
        <v>1844</v>
      </c>
      <c r="C10" s="443"/>
      <c r="D10" s="443"/>
      <c r="E10" s="444">
        <v>2021</v>
      </c>
      <c r="F10" s="443" t="s">
        <v>190</v>
      </c>
      <c r="G10" s="443"/>
      <c r="H10" s="443"/>
      <c r="I10" s="443"/>
      <c r="J10" s="444" t="s">
        <v>988</v>
      </c>
      <c r="K10" s="450">
        <v>805.39999999999986</v>
      </c>
      <c r="L10" s="144"/>
      <c r="M10" s="24" t="s">
        <v>12</v>
      </c>
      <c r="N10" s="462" t="s">
        <v>11</v>
      </c>
      <c r="O10" s="443"/>
      <c r="P10" s="443"/>
      <c r="Q10" s="444">
        <v>2017</v>
      </c>
      <c r="R10" s="443" t="s">
        <v>175</v>
      </c>
      <c r="S10" s="443"/>
      <c r="T10" s="443"/>
      <c r="U10" s="443"/>
      <c r="V10" s="444" t="s">
        <v>891</v>
      </c>
      <c r="W10" s="450">
        <v>1225.5</v>
      </c>
      <c r="X10" s="144"/>
      <c r="Y10" s="24" t="s">
        <v>12</v>
      </c>
      <c r="Z10" s="304" t="s">
        <v>822</v>
      </c>
      <c r="AA10" s="304"/>
      <c r="AB10" s="443"/>
      <c r="AC10" s="444">
        <v>2020</v>
      </c>
      <c r="AD10" s="443" t="s">
        <v>208</v>
      </c>
      <c r="AE10" s="443"/>
      <c r="AF10" s="443"/>
      <c r="AG10" s="443"/>
      <c r="AH10" s="444" t="s">
        <v>985</v>
      </c>
      <c r="AI10" s="450">
        <v>4564.4000000000015</v>
      </c>
      <c r="AJ10" s="460"/>
      <c r="AN10" s="3"/>
      <c r="AO10" s="3"/>
      <c r="AP10" s="3"/>
      <c r="AQ10" s="12"/>
    </row>
    <row r="11" spans="1:43">
      <c r="A11" s="24" t="s">
        <v>14</v>
      </c>
      <c r="B11" s="462" t="s">
        <v>33</v>
      </c>
      <c r="C11" s="443"/>
      <c r="D11" s="443"/>
      <c r="E11" s="444">
        <v>2019</v>
      </c>
      <c r="F11" s="443" t="s">
        <v>192</v>
      </c>
      <c r="G11" s="443"/>
      <c r="H11" s="443"/>
      <c r="I11" s="443"/>
      <c r="J11" s="444" t="s">
        <v>891</v>
      </c>
      <c r="K11" s="450">
        <v>802.75</v>
      </c>
      <c r="L11" s="144"/>
      <c r="M11" s="24" t="s">
        <v>14</v>
      </c>
      <c r="N11" s="328" t="s">
        <v>141</v>
      </c>
      <c r="O11" s="443"/>
      <c r="P11" s="443"/>
      <c r="Q11" s="444">
        <v>2020</v>
      </c>
      <c r="R11" s="443" t="s">
        <v>206</v>
      </c>
      <c r="S11" s="443"/>
      <c r="T11" s="443"/>
      <c r="U11" s="443"/>
      <c r="V11" s="444" t="s">
        <v>891</v>
      </c>
      <c r="W11" s="450">
        <v>1219.2</v>
      </c>
      <c r="X11" s="144"/>
      <c r="Y11" s="24" t="s">
        <v>14</v>
      </c>
      <c r="Z11" s="725" t="s">
        <v>15</v>
      </c>
      <c r="AA11" s="304"/>
      <c r="AB11" s="443"/>
      <c r="AC11" s="444">
        <v>2020</v>
      </c>
      <c r="AD11" s="443" t="s">
        <v>208</v>
      </c>
      <c r="AE11" s="443"/>
      <c r="AF11" s="443"/>
      <c r="AG11" s="443"/>
      <c r="AH11" s="444" t="s">
        <v>986</v>
      </c>
      <c r="AI11" s="450">
        <v>4530.5999999999976</v>
      </c>
      <c r="AJ11" s="460"/>
      <c r="AN11" s="3"/>
      <c r="AO11" s="3"/>
      <c r="AP11" s="3"/>
      <c r="AQ11" s="12"/>
    </row>
    <row r="12" spans="1:43">
      <c r="A12" s="24" t="s">
        <v>16</v>
      </c>
      <c r="B12" s="304" t="s">
        <v>141</v>
      </c>
      <c r="C12" s="443"/>
      <c r="D12" s="443"/>
      <c r="E12" s="444">
        <v>2021</v>
      </c>
      <c r="F12" s="443" t="s">
        <v>190</v>
      </c>
      <c r="G12" s="443"/>
      <c r="H12" s="443"/>
      <c r="I12" s="443"/>
      <c r="J12" s="444" t="s">
        <v>989</v>
      </c>
      <c r="K12" s="450">
        <v>795.7</v>
      </c>
      <c r="L12" s="144"/>
      <c r="M12" s="24" t="s">
        <v>16</v>
      </c>
      <c r="N12" s="304" t="s">
        <v>153</v>
      </c>
      <c r="O12" s="443"/>
      <c r="P12" s="443"/>
      <c r="Q12" s="444">
        <v>2021</v>
      </c>
      <c r="R12" s="443" t="s">
        <v>191</v>
      </c>
      <c r="S12" s="443"/>
      <c r="T12" s="443"/>
      <c r="U12" s="443"/>
      <c r="V12" s="444" t="s">
        <v>989</v>
      </c>
      <c r="W12" s="450">
        <v>1218.7000000000003</v>
      </c>
      <c r="X12" s="144"/>
      <c r="Y12" s="24" t="s">
        <v>16</v>
      </c>
      <c r="Z12" s="304" t="s">
        <v>11</v>
      </c>
      <c r="AA12" s="304"/>
      <c r="AB12" s="444"/>
      <c r="AC12" s="444">
        <v>2016</v>
      </c>
      <c r="AD12" s="443" t="s">
        <v>208</v>
      </c>
      <c r="AE12" s="443"/>
      <c r="AF12" s="443"/>
      <c r="AG12" s="443"/>
      <c r="AH12" s="444" t="s">
        <v>891</v>
      </c>
      <c r="AI12" s="450">
        <v>4519.7999999999975</v>
      </c>
      <c r="AJ12" s="460"/>
      <c r="AN12" s="3"/>
      <c r="AO12" s="3"/>
      <c r="AP12" s="3"/>
      <c r="AQ12" s="12"/>
    </row>
    <row r="13" spans="1:43">
      <c r="A13" s="24" t="s">
        <v>18</v>
      </c>
      <c r="B13" s="462" t="s">
        <v>842</v>
      </c>
      <c r="C13" s="443"/>
      <c r="D13" s="443"/>
      <c r="E13" s="444">
        <v>2019</v>
      </c>
      <c r="F13" s="443" t="s">
        <v>192</v>
      </c>
      <c r="G13" s="443"/>
      <c r="H13" s="443"/>
      <c r="I13" s="443"/>
      <c r="J13" s="444" t="s">
        <v>892</v>
      </c>
      <c r="K13" s="450">
        <v>792.3</v>
      </c>
      <c r="L13" s="144"/>
      <c r="M13" s="24" t="s">
        <v>18</v>
      </c>
      <c r="N13" s="328" t="s">
        <v>1859</v>
      </c>
      <c r="O13" s="443"/>
      <c r="P13" s="443"/>
      <c r="Q13" s="444">
        <v>2021</v>
      </c>
      <c r="R13" s="443" t="s">
        <v>191</v>
      </c>
      <c r="S13" s="443"/>
      <c r="T13" s="443"/>
      <c r="U13" s="443"/>
      <c r="V13" s="444" t="s">
        <v>990</v>
      </c>
      <c r="W13" s="450">
        <v>1215.9000000000001</v>
      </c>
      <c r="X13" s="144"/>
      <c r="Y13" s="24" t="s">
        <v>18</v>
      </c>
      <c r="Z13" s="304" t="s">
        <v>31</v>
      </c>
      <c r="AA13" s="304"/>
      <c r="AB13" s="444"/>
      <c r="AC13" s="444">
        <v>2018</v>
      </c>
      <c r="AD13" s="443" t="s">
        <v>208</v>
      </c>
      <c r="AE13" s="443"/>
      <c r="AF13" s="443"/>
      <c r="AG13" s="443"/>
      <c r="AH13" s="444" t="s">
        <v>893</v>
      </c>
      <c r="AI13" s="450">
        <v>4469.3000000000102</v>
      </c>
      <c r="AJ13" s="460"/>
      <c r="AN13" s="3"/>
      <c r="AO13" s="3"/>
      <c r="AP13" s="3"/>
      <c r="AQ13" s="12"/>
    </row>
    <row r="14" spans="1:43">
      <c r="A14" s="24" t="s">
        <v>20</v>
      </c>
      <c r="B14" s="328" t="s">
        <v>1842</v>
      </c>
      <c r="C14" s="443"/>
      <c r="D14" s="443"/>
      <c r="E14" s="444">
        <v>2021</v>
      </c>
      <c r="F14" s="443" t="s">
        <v>190</v>
      </c>
      <c r="G14" s="443"/>
      <c r="H14" s="443"/>
      <c r="I14" s="443"/>
      <c r="J14" s="444" t="s">
        <v>990</v>
      </c>
      <c r="K14" s="450">
        <v>787.3</v>
      </c>
      <c r="L14" s="144"/>
      <c r="M14" s="24" t="s">
        <v>20</v>
      </c>
      <c r="N14" s="304" t="s">
        <v>828</v>
      </c>
      <c r="O14" s="443"/>
      <c r="P14" s="443"/>
      <c r="Q14" s="444">
        <v>2021</v>
      </c>
      <c r="R14" s="443" t="s">
        <v>191</v>
      </c>
      <c r="S14" s="443"/>
      <c r="T14" s="443"/>
      <c r="U14" s="443"/>
      <c r="V14" s="444" t="s">
        <v>991</v>
      </c>
      <c r="W14" s="450">
        <v>1214.8000000000006</v>
      </c>
      <c r="X14" s="144"/>
      <c r="Y14" s="24" t="s">
        <v>20</v>
      </c>
      <c r="Z14" s="725" t="s">
        <v>25</v>
      </c>
      <c r="AA14" s="304"/>
      <c r="AB14" s="443"/>
      <c r="AC14" s="444">
        <v>2020</v>
      </c>
      <c r="AD14" s="443" t="s">
        <v>208</v>
      </c>
      <c r="AE14" s="443"/>
      <c r="AF14" s="443"/>
      <c r="AG14" s="443"/>
      <c r="AH14" s="444" t="s">
        <v>987</v>
      </c>
      <c r="AI14" s="450">
        <v>4429.449999999998</v>
      </c>
      <c r="AJ14" s="460"/>
      <c r="AN14" s="3"/>
      <c r="AO14" s="3"/>
      <c r="AP14" s="3"/>
      <c r="AQ14" s="12"/>
    </row>
    <row r="15" spans="1:43">
      <c r="A15" s="24" t="s">
        <v>22</v>
      </c>
      <c r="B15" s="304" t="s">
        <v>869</v>
      </c>
      <c r="C15" s="443"/>
      <c r="D15" s="443"/>
      <c r="E15" s="444">
        <v>2021</v>
      </c>
      <c r="F15" s="443" t="s">
        <v>190</v>
      </c>
      <c r="G15" s="443"/>
      <c r="H15" s="443"/>
      <c r="I15" s="443"/>
      <c r="J15" s="444" t="s">
        <v>991</v>
      </c>
      <c r="K15" s="450">
        <v>781.39999999999986</v>
      </c>
      <c r="L15" s="144"/>
      <c r="M15" s="24" t="s">
        <v>22</v>
      </c>
      <c r="N15" s="328" t="s">
        <v>822</v>
      </c>
      <c r="O15" s="443"/>
      <c r="P15" s="443"/>
      <c r="Q15" s="444">
        <v>2019</v>
      </c>
      <c r="R15" s="443" t="s">
        <v>207</v>
      </c>
      <c r="S15" s="443"/>
      <c r="T15" s="443"/>
      <c r="U15" s="443"/>
      <c r="V15" s="444" t="s">
        <v>891</v>
      </c>
      <c r="W15" s="450">
        <v>1202.0000000000018</v>
      </c>
      <c r="X15" s="144"/>
      <c r="Y15" s="24" t="s">
        <v>22</v>
      </c>
      <c r="Z15" s="304" t="s">
        <v>158</v>
      </c>
      <c r="AA15" s="304"/>
      <c r="AB15" s="444"/>
      <c r="AC15" s="444">
        <v>2018</v>
      </c>
      <c r="AD15" s="443" t="s">
        <v>208</v>
      </c>
      <c r="AE15" s="443"/>
      <c r="AF15" s="443"/>
      <c r="AG15" s="443"/>
      <c r="AH15" s="444" t="s">
        <v>985</v>
      </c>
      <c r="AI15" s="450">
        <v>4391.1999999999989</v>
      </c>
      <c r="AJ15" s="460"/>
      <c r="AN15" s="11"/>
      <c r="AO15" s="3"/>
      <c r="AP15" s="3"/>
      <c r="AQ15" s="12"/>
    </row>
    <row r="16" spans="1:43">
      <c r="A16" s="24" t="s">
        <v>24</v>
      </c>
      <c r="B16" s="304" t="s">
        <v>861</v>
      </c>
      <c r="C16" s="443"/>
      <c r="D16" s="443"/>
      <c r="E16" s="444">
        <v>2021</v>
      </c>
      <c r="F16" s="443" t="s">
        <v>190</v>
      </c>
      <c r="G16" s="443"/>
      <c r="H16" s="443"/>
      <c r="I16" s="443"/>
      <c r="J16" s="444" t="s">
        <v>1047</v>
      </c>
      <c r="K16" s="450">
        <v>778.54999999999973</v>
      </c>
      <c r="L16" s="144"/>
      <c r="M16" s="24" t="s">
        <v>24</v>
      </c>
      <c r="N16" s="725" t="s">
        <v>2243</v>
      </c>
      <c r="O16" s="443"/>
      <c r="P16" s="443"/>
      <c r="Q16" s="444">
        <v>2021</v>
      </c>
      <c r="R16" s="443" t="s">
        <v>191</v>
      </c>
      <c r="S16" s="443"/>
      <c r="T16" s="443"/>
      <c r="U16" s="443"/>
      <c r="V16" s="444" t="s">
        <v>1047</v>
      </c>
      <c r="W16" s="450">
        <v>1195.8000000000002</v>
      </c>
      <c r="X16" s="144"/>
      <c r="Y16" s="24" t="s">
        <v>24</v>
      </c>
      <c r="Z16" s="304" t="s">
        <v>17</v>
      </c>
      <c r="AA16" s="304"/>
      <c r="AB16" s="444"/>
      <c r="AC16" s="444">
        <v>2018</v>
      </c>
      <c r="AD16" s="443" t="s">
        <v>208</v>
      </c>
      <c r="AE16" s="443"/>
      <c r="AF16" s="443"/>
      <c r="AG16" s="443"/>
      <c r="AH16" s="444" t="s">
        <v>986</v>
      </c>
      <c r="AI16" s="450">
        <v>4383.149999999996</v>
      </c>
      <c r="AJ16" s="460"/>
      <c r="AN16" s="3"/>
      <c r="AO16" s="3"/>
      <c r="AP16" s="3"/>
      <c r="AQ16" s="12"/>
    </row>
    <row r="17" spans="1:43">
      <c r="A17" s="24" t="s">
        <v>26</v>
      </c>
      <c r="B17" s="304" t="s">
        <v>153</v>
      </c>
      <c r="C17" s="443"/>
      <c r="D17" s="443"/>
      <c r="E17" s="444">
        <v>2021</v>
      </c>
      <c r="F17" s="443" t="s">
        <v>190</v>
      </c>
      <c r="G17" s="443"/>
      <c r="H17" s="443"/>
      <c r="I17" s="443"/>
      <c r="J17" s="444" t="s">
        <v>1048</v>
      </c>
      <c r="K17" s="450">
        <v>773.90000000000055</v>
      </c>
      <c r="L17" s="144"/>
      <c r="M17" s="24" t="s">
        <v>26</v>
      </c>
      <c r="N17" s="304" t="s">
        <v>851</v>
      </c>
      <c r="O17" s="443"/>
      <c r="P17" s="443"/>
      <c r="Q17" s="444">
        <v>2021</v>
      </c>
      <c r="R17" s="443" t="s">
        <v>191</v>
      </c>
      <c r="S17" s="443"/>
      <c r="T17" s="443"/>
      <c r="U17" s="443"/>
      <c r="V17" s="444" t="s">
        <v>1048</v>
      </c>
      <c r="W17" s="450">
        <v>1195.2000000000003</v>
      </c>
      <c r="X17" s="144"/>
      <c r="Y17" s="24" t="s">
        <v>26</v>
      </c>
      <c r="Z17" s="380" t="s">
        <v>1857</v>
      </c>
      <c r="AA17" s="304"/>
      <c r="AB17" s="443"/>
      <c r="AC17" s="444">
        <v>2020</v>
      </c>
      <c r="AD17" s="443" t="s">
        <v>208</v>
      </c>
      <c r="AE17" s="443"/>
      <c r="AF17" s="443"/>
      <c r="AG17" s="443"/>
      <c r="AH17" s="444" t="s">
        <v>988</v>
      </c>
      <c r="AI17" s="450">
        <v>4340.899999999996</v>
      </c>
      <c r="AJ17" s="460"/>
      <c r="AN17" s="3"/>
      <c r="AO17" s="3"/>
      <c r="AP17" s="3"/>
      <c r="AQ17" s="12"/>
    </row>
    <row r="18" spans="1:43">
      <c r="A18" s="24" t="s">
        <v>28</v>
      </c>
      <c r="B18" s="462" t="s">
        <v>21</v>
      </c>
      <c r="C18" s="443"/>
      <c r="D18" s="443"/>
      <c r="E18" s="444">
        <v>2021</v>
      </c>
      <c r="F18" s="443" t="s">
        <v>190</v>
      </c>
      <c r="G18" s="443"/>
      <c r="H18" s="443"/>
      <c r="I18" s="443"/>
      <c r="J18" s="444" t="s">
        <v>1049</v>
      </c>
      <c r="K18" s="450">
        <v>763.900000000001</v>
      </c>
      <c r="L18" s="144"/>
      <c r="M18" s="24" t="s">
        <v>28</v>
      </c>
      <c r="N18" s="304" t="s">
        <v>154</v>
      </c>
      <c r="O18" s="443"/>
      <c r="P18" s="443"/>
      <c r="Q18" s="444">
        <v>2021</v>
      </c>
      <c r="R18" s="443" t="s">
        <v>191</v>
      </c>
      <c r="S18" s="443"/>
      <c r="T18" s="443"/>
      <c r="U18" s="443"/>
      <c r="V18" s="444" t="s">
        <v>1049</v>
      </c>
      <c r="W18" s="450">
        <v>1189.7999999999997</v>
      </c>
      <c r="X18" s="144"/>
      <c r="Y18" s="24" t="s">
        <v>28</v>
      </c>
      <c r="Z18" s="304" t="s">
        <v>143</v>
      </c>
      <c r="AA18" s="304"/>
      <c r="AB18" s="443"/>
      <c r="AC18" s="444">
        <v>2021</v>
      </c>
      <c r="AD18" s="443" t="s">
        <v>208</v>
      </c>
      <c r="AE18" s="443"/>
      <c r="AF18" s="443"/>
      <c r="AG18" s="443"/>
      <c r="AH18" s="444" t="s">
        <v>891</v>
      </c>
      <c r="AI18" s="450">
        <v>4336.8999999999996</v>
      </c>
      <c r="AJ18" s="460"/>
      <c r="AN18" s="3"/>
      <c r="AO18" s="3"/>
      <c r="AP18" s="3"/>
      <c r="AQ18" s="12"/>
    </row>
    <row r="19" spans="1:43">
      <c r="A19" s="24" t="s">
        <v>30</v>
      </c>
      <c r="B19" s="462" t="s">
        <v>153</v>
      </c>
      <c r="C19" s="443"/>
      <c r="D19" s="443"/>
      <c r="E19" s="444">
        <v>2019</v>
      </c>
      <c r="F19" s="443" t="s">
        <v>213</v>
      </c>
      <c r="G19" s="443"/>
      <c r="H19" s="443"/>
      <c r="I19" s="443"/>
      <c r="J19" s="444" t="s">
        <v>891</v>
      </c>
      <c r="K19" s="450">
        <v>761</v>
      </c>
      <c r="L19" s="144"/>
      <c r="M19" s="24" t="s">
        <v>30</v>
      </c>
      <c r="N19" s="328" t="s">
        <v>1856</v>
      </c>
      <c r="O19" s="443"/>
      <c r="P19" s="443"/>
      <c r="Q19" s="444">
        <v>2021</v>
      </c>
      <c r="R19" s="443" t="s">
        <v>191</v>
      </c>
      <c r="S19" s="443"/>
      <c r="T19" s="443"/>
      <c r="U19" s="443"/>
      <c r="V19" s="444" t="s">
        <v>1050</v>
      </c>
      <c r="W19" s="450">
        <v>1186.2000000000012</v>
      </c>
      <c r="X19" s="144"/>
      <c r="Y19" s="24" t="s">
        <v>30</v>
      </c>
      <c r="Z19" s="304" t="s">
        <v>819</v>
      </c>
      <c r="AA19" s="304"/>
      <c r="AB19" s="443"/>
      <c r="AC19" s="444">
        <v>2020</v>
      </c>
      <c r="AD19" s="443" t="s">
        <v>208</v>
      </c>
      <c r="AE19" s="443"/>
      <c r="AF19" s="443"/>
      <c r="AG19" s="443"/>
      <c r="AH19" s="444" t="s">
        <v>989</v>
      </c>
      <c r="AI19" s="450">
        <v>4325.7499999999991</v>
      </c>
      <c r="AJ19" s="460"/>
      <c r="AN19" s="3"/>
      <c r="AO19" s="3"/>
      <c r="AP19" s="3"/>
      <c r="AQ19" s="12"/>
    </row>
    <row r="20" spans="1:43">
      <c r="A20" s="24" t="s">
        <v>32</v>
      </c>
      <c r="B20" s="304" t="s">
        <v>154</v>
      </c>
      <c r="C20" s="443"/>
      <c r="D20" s="443"/>
      <c r="E20" s="444">
        <v>2021</v>
      </c>
      <c r="F20" s="443" t="s">
        <v>190</v>
      </c>
      <c r="G20" s="443"/>
      <c r="H20" s="443"/>
      <c r="I20" s="443"/>
      <c r="J20" s="444" t="s">
        <v>1050</v>
      </c>
      <c r="K20" s="450">
        <v>758.10000000000014</v>
      </c>
      <c r="L20" s="144"/>
      <c r="M20" s="24" t="s">
        <v>32</v>
      </c>
      <c r="N20" s="462" t="s">
        <v>31</v>
      </c>
      <c r="O20" s="443"/>
      <c r="P20" s="443"/>
      <c r="Q20" s="444">
        <v>2018</v>
      </c>
      <c r="R20" s="443" t="s">
        <v>207</v>
      </c>
      <c r="S20" s="443"/>
      <c r="T20" s="443"/>
      <c r="U20" s="443"/>
      <c r="V20" s="444" t="s">
        <v>891</v>
      </c>
      <c r="W20" s="450">
        <v>1184.7</v>
      </c>
      <c r="X20" s="144"/>
      <c r="Y20" s="24" t="s">
        <v>32</v>
      </c>
      <c r="Z20" s="304" t="s">
        <v>142</v>
      </c>
      <c r="AA20" s="304"/>
      <c r="AB20" s="444"/>
      <c r="AC20" s="444">
        <v>2018</v>
      </c>
      <c r="AD20" s="443" t="s">
        <v>208</v>
      </c>
      <c r="AE20" s="443"/>
      <c r="AF20" s="443"/>
      <c r="AG20" s="443"/>
      <c r="AH20" s="444" t="s">
        <v>987</v>
      </c>
      <c r="AI20" s="450">
        <v>4294.7000000000044</v>
      </c>
      <c r="AJ20" s="460"/>
      <c r="AN20" s="3"/>
      <c r="AO20" s="3"/>
      <c r="AP20" s="3"/>
      <c r="AQ20" s="12"/>
    </row>
    <row r="21" spans="1:43">
      <c r="A21" s="24" t="s">
        <v>34</v>
      </c>
      <c r="B21" s="725" t="s">
        <v>27</v>
      </c>
      <c r="C21" s="443"/>
      <c r="D21" s="443"/>
      <c r="E21" s="444">
        <v>2021</v>
      </c>
      <c r="F21" s="443" t="s">
        <v>190</v>
      </c>
      <c r="G21" s="443"/>
      <c r="H21" s="443"/>
      <c r="I21" s="443"/>
      <c r="J21" s="444" t="s">
        <v>1052</v>
      </c>
      <c r="K21" s="450">
        <v>756.90000000000077</v>
      </c>
      <c r="L21" s="144"/>
      <c r="M21" s="24" t="s">
        <v>34</v>
      </c>
      <c r="N21" s="725" t="s">
        <v>15</v>
      </c>
      <c r="O21" s="443"/>
      <c r="P21" s="443"/>
      <c r="Q21" s="444">
        <v>2021</v>
      </c>
      <c r="R21" s="443" t="s">
        <v>191</v>
      </c>
      <c r="S21" s="443"/>
      <c r="T21" s="443"/>
      <c r="U21" s="443"/>
      <c r="V21" s="444" t="s">
        <v>1052</v>
      </c>
      <c r="W21" s="450">
        <v>1174.2999999999997</v>
      </c>
      <c r="X21" s="144"/>
      <c r="Y21" s="24" t="s">
        <v>34</v>
      </c>
      <c r="Z21" s="304" t="s">
        <v>806</v>
      </c>
      <c r="AA21" s="304"/>
      <c r="AB21" s="443"/>
      <c r="AC21" s="444">
        <v>2020</v>
      </c>
      <c r="AD21" s="443" t="s">
        <v>208</v>
      </c>
      <c r="AE21" s="443"/>
      <c r="AF21" s="443"/>
      <c r="AG21" s="443"/>
      <c r="AH21" s="444" t="s">
        <v>990</v>
      </c>
      <c r="AI21" s="450">
        <v>4282.4999999999973</v>
      </c>
      <c r="AJ21" s="460"/>
      <c r="AN21" s="11"/>
      <c r="AO21" s="3"/>
      <c r="AP21" s="3"/>
      <c r="AQ21" s="12"/>
    </row>
    <row r="22" spans="1:43">
      <c r="A22" s="24" t="s">
        <v>36</v>
      </c>
      <c r="B22" s="328" t="s">
        <v>1850</v>
      </c>
      <c r="C22" s="443"/>
      <c r="D22" s="443"/>
      <c r="E22" s="444">
        <v>2021</v>
      </c>
      <c r="F22" s="443" t="s">
        <v>190</v>
      </c>
      <c r="G22" s="443"/>
      <c r="H22" s="443"/>
      <c r="I22" s="443"/>
      <c r="J22" s="444" t="s">
        <v>1051</v>
      </c>
      <c r="K22" s="450">
        <v>756.19999999999936</v>
      </c>
      <c r="L22" s="144"/>
      <c r="M22" s="24" t="s">
        <v>36</v>
      </c>
      <c r="N22" s="725" t="s">
        <v>2256</v>
      </c>
      <c r="O22" s="443"/>
      <c r="P22" s="443"/>
      <c r="Q22" s="444">
        <v>2021</v>
      </c>
      <c r="R22" s="443" t="s">
        <v>191</v>
      </c>
      <c r="S22" s="443"/>
      <c r="T22" s="443"/>
      <c r="U22" s="443"/>
      <c r="V22" s="444" t="s">
        <v>1051</v>
      </c>
      <c r="W22" s="450">
        <v>1162.1999999999998</v>
      </c>
      <c r="X22" s="144"/>
      <c r="Y22" s="24" t="s">
        <v>36</v>
      </c>
      <c r="Z22" s="304" t="s">
        <v>873</v>
      </c>
      <c r="AA22" s="304"/>
      <c r="AB22" s="443"/>
      <c r="AC22" s="444">
        <v>2020</v>
      </c>
      <c r="AD22" s="443" t="s">
        <v>208</v>
      </c>
      <c r="AE22" s="443"/>
      <c r="AF22" s="443"/>
      <c r="AG22" s="443"/>
      <c r="AH22" s="444" t="s">
        <v>991</v>
      </c>
      <c r="AI22" s="450">
        <v>4280.3999999999969</v>
      </c>
      <c r="AJ22" s="460"/>
      <c r="AN22" s="3"/>
      <c r="AO22" s="3"/>
      <c r="AP22" s="3"/>
      <c r="AQ22" s="12"/>
    </row>
    <row r="23" spans="1:43">
      <c r="A23" s="24" t="s">
        <v>38</v>
      </c>
      <c r="B23" s="304" t="s">
        <v>830</v>
      </c>
      <c r="C23" s="443"/>
      <c r="D23" s="443"/>
      <c r="E23" s="444">
        <v>2021</v>
      </c>
      <c r="F23" s="443" t="s">
        <v>190</v>
      </c>
      <c r="G23" s="443"/>
      <c r="H23" s="443"/>
      <c r="I23" s="443"/>
      <c r="J23" s="444" t="s">
        <v>1053</v>
      </c>
      <c r="K23" s="450">
        <v>754.59999999999991</v>
      </c>
      <c r="L23" s="144"/>
      <c r="M23" s="24" t="s">
        <v>38</v>
      </c>
      <c r="N23" s="462" t="s">
        <v>2237</v>
      </c>
      <c r="O23" s="443"/>
      <c r="P23" s="443"/>
      <c r="Q23" s="444">
        <v>2021</v>
      </c>
      <c r="R23" s="443" t="s">
        <v>3979</v>
      </c>
      <c r="S23" s="443"/>
      <c r="T23" s="443"/>
      <c r="U23" s="443"/>
      <c r="V23" s="444" t="s">
        <v>891</v>
      </c>
      <c r="W23" s="450">
        <v>1159</v>
      </c>
      <c r="X23" s="144"/>
      <c r="Y23" s="24" t="s">
        <v>38</v>
      </c>
      <c r="Z23" s="380" t="s">
        <v>1837</v>
      </c>
      <c r="AA23" s="304"/>
      <c r="AB23" s="443"/>
      <c r="AC23" s="444">
        <v>2020</v>
      </c>
      <c r="AD23" s="443" t="s">
        <v>208</v>
      </c>
      <c r="AE23" s="443"/>
      <c r="AF23" s="443"/>
      <c r="AG23" s="443"/>
      <c r="AH23" s="444" t="s">
        <v>1047</v>
      </c>
      <c r="AI23" s="450">
        <v>4226.1000000000022</v>
      </c>
      <c r="AJ23" s="460"/>
      <c r="AN23" s="3"/>
      <c r="AO23" s="3"/>
      <c r="AP23" s="3"/>
      <c r="AQ23" s="12"/>
    </row>
    <row r="24" spans="1:43">
      <c r="A24" s="24" t="s">
        <v>145</v>
      </c>
      <c r="B24" s="304" t="s">
        <v>835</v>
      </c>
      <c r="C24" s="443"/>
      <c r="D24" s="443"/>
      <c r="E24" s="444">
        <v>2020</v>
      </c>
      <c r="F24" s="443" t="s">
        <v>201</v>
      </c>
      <c r="G24" s="443"/>
      <c r="H24" s="443"/>
      <c r="I24" s="443"/>
      <c r="J24" s="444" t="s">
        <v>891</v>
      </c>
      <c r="K24" s="450">
        <v>753.69999999999709</v>
      </c>
      <c r="L24" s="144"/>
      <c r="M24" s="24" t="s">
        <v>145</v>
      </c>
      <c r="N24" s="462" t="s">
        <v>11</v>
      </c>
      <c r="O24" s="443"/>
      <c r="P24" s="443"/>
      <c r="Q24" s="444">
        <v>2019</v>
      </c>
      <c r="R24" s="443" t="s">
        <v>193</v>
      </c>
      <c r="S24" s="443"/>
      <c r="T24" s="443"/>
      <c r="U24" s="443"/>
      <c r="V24" s="444" t="s">
        <v>891</v>
      </c>
      <c r="W24" s="450">
        <v>1153.2</v>
      </c>
      <c r="X24" s="144"/>
      <c r="Y24" s="24" t="s">
        <v>145</v>
      </c>
      <c r="Z24" s="304" t="s">
        <v>153</v>
      </c>
      <c r="AA24" s="304"/>
      <c r="AB24" s="443"/>
      <c r="AC24" s="444">
        <v>2020</v>
      </c>
      <c r="AD24" s="443" t="s">
        <v>208</v>
      </c>
      <c r="AE24" s="443"/>
      <c r="AF24" s="443"/>
      <c r="AG24" s="443"/>
      <c r="AH24" s="444" t="s">
        <v>1048</v>
      </c>
      <c r="AI24" s="450">
        <v>4205.9999999999982</v>
      </c>
      <c r="AJ24" s="460"/>
      <c r="AN24" s="3"/>
      <c r="AO24" s="3"/>
      <c r="AP24" s="3"/>
      <c r="AQ24" s="12"/>
    </row>
    <row r="25" spans="1:43">
      <c r="A25" s="24" t="s">
        <v>146</v>
      </c>
      <c r="B25" s="725" t="s">
        <v>37</v>
      </c>
      <c r="C25" s="443"/>
      <c r="D25" s="443"/>
      <c r="E25" s="444">
        <v>2021</v>
      </c>
      <c r="F25" s="443" t="s">
        <v>190</v>
      </c>
      <c r="G25" s="443"/>
      <c r="H25" s="443"/>
      <c r="I25" s="443"/>
      <c r="J25" s="444" t="s">
        <v>1054</v>
      </c>
      <c r="K25" s="450">
        <v>750</v>
      </c>
      <c r="L25" s="144"/>
      <c r="M25" s="24" t="s">
        <v>146</v>
      </c>
      <c r="N25" s="304" t="s">
        <v>821</v>
      </c>
      <c r="O25" s="443"/>
      <c r="P25" s="443"/>
      <c r="Q25" s="444">
        <v>2021</v>
      </c>
      <c r="R25" s="443" t="s">
        <v>191</v>
      </c>
      <c r="S25" s="443"/>
      <c r="T25" s="443"/>
      <c r="U25" s="443"/>
      <c r="V25" s="444" t="s">
        <v>1053</v>
      </c>
      <c r="W25" s="450">
        <v>1147.0999999999999</v>
      </c>
      <c r="X25" s="144"/>
      <c r="Y25" s="24" t="s">
        <v>146</v>
      </c>
      <c r="Z25" s="304" t="s">
        <v>143</v>
      </c>
      <c r="AA25" s="304"/>
      <c r="AB25" s="444"/>
      <c r="AC25" s="444">
        <v>2017</v>
      </c>
      <c r="AD25" s="443" t="s">
        <v>204</v>
      </c>
      <c r="AE25" s="443"/>
      <c r="AF25" s="443"/>
      <c r="AG25" s="443"/>
      <c r="AH25" s="444" t="s">
        <v>893</v>
      </c>
      <c r="AI25" s="450">
        <v>4200.5000000000036</v>
      </c>
      <c r="AJ25" s="460"/>
      <c r="AN25" s="3"/>
      <c r="AO25" s="3"/>
      <c r="AP25" s="3"/>
      <c r="AQ25" s="12"/>
    </row>
    <row r="26" spans="1:43">
      <c r="A26" s="24" t="s">
        <v>147</v>
      </c>
      <c r="B26" s="725" t="s">
        <v>33</v>
      </c>
      <c r="C26" s="443"/>
      <c r="D26" s="443"/>
      <c r="E26" s="444">
        <v>2021</v>
      </c>
      <c r="F26" s="443" t="s">
        <v>190</v>
      </c>
      <c r="G26" s="443"/>
      <c r="H26" s="443"/>
      <c r="I26" s="443"/>
      <c r="J26" s="444" t="s">
        <v>1055</v>
      </c>
      <c r="K26" s="450">
        <v>749.40000000000009</v>
      </c>
      <c r="L26" s="144"/>
      <c r="M26" s="24" t="s">
        <v>147</v>
      </c>
      <c r="N26" s="304" t="s">
        <v>856</v>
      </c>
      <c r="O26" s="443"/>
      <c r="P26" s="443"/>
      <c r="Q26" s="444">
        <v>2021</v>
      </c>
      <c r="R26" s="443" t="s">
        <v>191</v>
      </c>
      <c r="S26" s="443"/>
      <c r="T26" s="443"/>
      <c r="U26" s="443"/>
      <c r="V26" s="444" t="s">
        <v>1054</v>
      </c>
      <c r="W26" s="450">
        <v>1146.5999999999999</v>
      </c>
      <c r="X26" s="144"/>
      <c r="Y26" s="24" t="s">
        <v>147</v>
      </c>
      <c r="Z26" s="328" t="s">
        <v>153</v>
      </c>
      <c r="AA26" s="304"/>
      <c r="AB26" s="443"/>
      <c r="AC26" s="444">
        <v>2019</v>
      </c>
      <c r="AD26" s="443" t="s">
        <v>208</v>
      </c>
      <c r="AE26" s="443"/>
      <c r="AF26" s="443"/>
      <c r="AG26" s="443"/>
      <c r="AH26" s="444" t="s">
        <v>891</v>
      </c>
      <c r="AI26" s="450">
        <v>4199.1000000000004</v>
      </c>
      <c r="AJ26" s="460"/>
      <c r="AN26" s="3"/>
      <c r="AO26" s="3"/>
      <c r="AP26" s="3"/>
      <c r="AQ26" s="12"/>
    </row>
    <row r="27" spans="1:43">
      <c r="A27" s="24" t="s">
        <v>151</v>
      </c>
      <c r="B27" s="304" t="s">
        <v>811</v>
      </c>
      <c r="C27" s="443"/>
      <c r="D27" s="443"/>
      <c r="E27" s="444">
        <v>2021</v>
      </c>
      <c r="F27" s="443" t="s">
        <v>190</v>
      </c>
      <c r="G27" s="443"/>
      <c r="H27" s="443"/>
      <c r="I27" s="443"/>
      <c r="J27" s="444" t="s">
        <v>1056</v>
      </c>
      <c r="K27" s="450">
        <v>745.90000000000009</v>
      </c>
      <c r="L27" s="144"/>
      <c r="M27" s="24" t="s">
        <v>151</v>
      </c>
      <c r="N27" s="328" t="s">
        <v>1853</v>
      </c>
      <c r="O27" s="443"/>
      <c r="P27" s="443"/>
      <c r="Q27" s="444">
        <v>2021</v>
      </c>
      <c r="R27" s="443" t="s">
        <v>191</v>
      </c>
      <c r="S27" s="443"/>
      <c r="T27" s="443"/>
      <c r="U27" s="443"/>
      <c r="V27" s="444" t="s">
        <v>1055</v>
      </c>
      <c r="W27" s="450">
        <v>1142.5</v>
      </c>
      <c r="X27" s="144"/>
      <c r="Y27" s="24" t="s">
        <v>151</v>
      </c>
      <c r="Z27" s="462" t="s">
        <v>21</v>
      </c>
      <c r="AA27" s="304"/>
      <c r="AB27" s="443"/>
      <c r="AC27" s="444">
        <v>2020</v>
      </c>
      <c r="AD27" s="443" t="s">
        <v>208</v>
      </c>
      <c r="AE27" s="443"/>
      <c r="AF27" s="443"/>
      <c r="AG27" s="443"/>
      <c r="AH27" s="444" t="s">
        <v>1049</v>
      </c>
      <c r="AI27" s="450">
        <v>4198.3999999999996</v>
      </c>
      <c r="AJ27" s="460"/>
      <c r="AN27" s="3"/>
      <c r="AO27" s="3"/>
      <c r="AP27" s="3"/>
      <c r="AQ27" s="12"/>
    </row>
    <row r="28" spans="1:43">
      <c r="A28" s="24" t="s">
        <v>157</v>
      </c>
      <c r="B28" s="725" t="s">
        <v>2256</v>
      </c>
      <c r="C28" s="443"/>
      <c r="D28" s="443"/>
      <c r="E28" s="444">
        <v>2021</v>
      </c>
      <c r="F28" s="443" t="s">
        <v>190</v>
      </c>
      <c r="G28" s="443"/>
      <c r="H28" s="443"/>
      <c r="I28" s="443"/>
      <c r="J28" s="444" t="s">
        <v>1060</v>
      </c>
      <c r="K28" s="450">
        <v>743.90000000000009</v>
      </c>
      <c r="L28" s="144"/>
      <c r="M28" s="24" t="s">
        <v>157</v>
      </c>
      <c r="N28" s="304" t="s">
        <v>844</v>
      </c>
      <c r="O28" s="443"/>
      <c r="P28" s="443"/>
      <c r="Q28" s="444">
        <v>2021</v>
      </c>
      <c r="R28" s="443" t="s">
        <v>191</v>
      </c>
      <c r="S28" s="443"/>
      <c r="T28" s="443"/>
      <c r="U28" s="443"/>
      <c r="V28" s="444" t="s">
        <v>1056</v>
      </c>
      <c r="W28" s="450">
        <v>1141.0999999999995</v>
      </c>
      <c r="X28" s="144"/>
      <c r="Y28" s="24" t="s">
        <v>157</v>
      </c>
      <c r="Z28" s="304" t="s">
        <v>851</v>
      </c>
      <c r="AA28" s="304"/>
      <c r="AB28" s="443"/>
      <c r="AC28" s="444">
        <v>2020</v>
      </c>
      <c r="AD28" s="443" t="s">
        <v>208</v>
      </c>
      <c r="AE28" s="443"/>
      <c r="AF28" s="443"/>
      <c r="AG28" s="443"/>
      <c r="AH28" s="444" t="s">
        <v>1050</v>
      </c>
      <c r="AI28" s="450">
        <v>4187.7000000000053</v>
      </c>
      <c r="AJ28" s="460"/>
      <c r="AN28" s="3"/>
      <c r="AO28" s="3"/>
      <c r="AP28" s="3"/>
      <c r="AQ28" s="12"/>
    </row>
    <row r="29" spans="1:43">
      <c r="A29" s="24" t="s">
        <v>159</v>
      </c>
      <c r="B29" s="304" t="s">
        <v>852</v>
      </c>
      <c r="C29" s="443"/>
      <c r="D29" s="443"/>
      <c r="E29" s="444">
        <v>2021</v>
      </c>
      <c r="F29" s="443" t="s">
        <v>190</v>
      </c>
      <c r="G29" s="443"/>
      <c r="H29" s="443"/>
      <c r="I29" s="443"/>
      <c r="J29" s="444" t="s">
        <v>1057</v>
      </c>
      <c r="K29" s="450">
        <v>743.90000000000009</v>
      </c>
      <c r="L29" s="144"/>
      <c r="M29" s="24" t="s">
        <v>159</v>
      </c>
      <c r="N29" s="304" t="s">
        <v>852</v>
      </c>
      <c r="O29" s="443"/>
      <c r="P29" s="443"/>
      <c r="Q29" s="444">
        <v>2021</v>
      </c>
      <c r="R29" s="443" t="s">
        <v>191</v>
      </c>
      <c r="S29" s="443"/>
      <c r="T29" s="443"/>
      <c r="U29" s="443"/>
      <c r="V29" s="444" t="s">
        <v>1060</v>
      </c>
      <c r="W29" s="450">
        <v>1140.4000000000015</v>
      </c>
      <c r="X29" s="144"/>
      <c r="Y29" s="24" t="s">
        <v>159</v>
      </c>
      <c r="Z29" s="380" t="s">
        <v>33</v>
      </c>
      <c r="AA29" s="304"/>
      <c r="AB29" s="443"/>
      <c r="AC29" s="444">
        <v>2021</v>
      </c>
      <c r="AD29" s="443" t="s">
        <v>208</v>
      </c>
      <c r="AE29" s="443"/>
      <c r="AF29" s="443"/>
      <c r="AG29" s="443"/>
      <c r="AH29" s="444" t="s">
        <v>892</v>
      </c>
      <c r="AI29" s="450">
        <v>4163.3</v>
      </c>
      <c r="AJ29" s="460"/>
      <c r="AN29" s="3"/>
      <c r="AO29" s="3"/>
      <c r="AP29" s="3"/>
      <c r="AQ29" s="12"/>
    </row>
    <row r="30" spans="1:43">
      <c r="A30" s="24" t="s">
        <v>160</v>
      </c>
      <c r="B30" s="304" t="s">
        <v>836</v>
      </c>
      <c r="C30" s="443"/>
      <c r="D30" s="443"/>
      <c r="E30" s="444">
        <v>2021</v>
      </c>
      <c r="F30" s="443" t="s">
        <v>190</v>
      </c>
      <c r="G30" s="443"/>
      <c r="H30" s="443"/>
      <c r="I30" s="443"/>
      <c r="J30" s="444" t="s">
        <v>1058</v>
      </c>
      <c r="K30" s="450">
        <v>740.7</v>
      </c>
      <c r="L30" s="144"/>
      <c r="M30" s="24" t="s">
        <v>160</v>
      </c>
      <c r="N30" s="725" t="s">
        <v>6</v>
      </c>
      <c r="O30" s="443"/>
      <c r="P30" s="443"/>
      <c r="Q30" s="444">
        <v>2021</v>
      </c>
      <c r="R30" s="443" t="s">
        <v>191</v>
      </c>
      <c r="S30" s="443"/>
      <c r="T30" s="443"/>
      <c r="U30" s="443"/>
      <c r="V30" s="444" t="s">
        <v>1057</v>
      </c>
      <c r="W30" s="450">
        <v>1133.0999999999995</v>
      </c>
      <c r="X30" s="144"/>
      <c r="Y30" s="24" t="s">
        <v>160</v>
      </c>
      <c r="Z30" s="304" t="s">
        <v>156</v>
      </c>
      <c r="AA30" s="304"/>
      <c r="AB30" s="443"/>
      <c r="AC30" s="444">
        <v>2018</v>
      </c>
      <c r="AD30" s="443" t="s">
        <v>208</v>
      </c>
      <c r="AE30" s="443"/>
      <c r="AF30" s="443"/>
      <c r="AG30" s="443"/>
      <c r="AH30" s="444" t="s">
        <v>988</v>
      </c>
      <c r="AI30" s="450">
        <v>4156.2999999999956</v>
      </c>
      <c r="AJ30" s="460"/>
      <c r="AN30" s="3"/>
      <c r="AO30" s="3"/>
      <c r="AP30" s="3"/>
      <c r="AQ30" s="12"/>
    </row>
    <row r="31" spans="1:43">
      <c r="A31" s="24" t="s">
        <v>161</v>
      </c>
      <c r="B31" s="462" t="s">
        <v>6</v>
      </c>
      <c r="C31" s="443"/>
      <c r="D31" s="443"/>
      <c r="E31" s="444">
        <v>2017</v>
      </c>
      <c r="F31" s="443" t="s">
        <v>192</v>
      </c>
      <c r="G31" s="443"/>
      <c r="H31" s="443"/>
      <c r="I31" s="443"/>
      <c r="J31" s="444" t="s">
        <v>891</v>
      </c>
      <c r="K31" s="450">
        <v>739</v>
      </c>
      <c r="L31" s="144"/>
      <c r="M31" s="24" t="s">
        <v>161</v>
      </c>
      <c r="N31" s="462" t="s">
        <v>154</v>
      </c>
      <c r="O31" s="443"/>
      <c r="P31" s="443"/>
      <c r="Q31" s="444">
        <v>2020</v>
      </c>
      <c r="R31" s="443" t="s">
        <v>206</v>
      </c>
      <c r="S31" s="443"/>
      <c r="T31" s="443"/>
      <c r="U31" s="443"/>
      <c r="V31" s="444" t="s">
        <v>892</v>
      </c>
      <c r="W31" s="450">
        <v>1132.4000000000001</v>
      </c>
      <c r="X31" s="144"/>
      <c r="Y31" s="24" t="s">
        <v>161</v>
      </c>
      <c r="Z31" s="304" t="s">
        <v>144</v>
      </c>
      <c r="AA31" s="304"/>
      <c r="AB31" s="443"/>
      <c r="AC31" s="444">
        <v>2018</v>
      </c>
      <c r="AD31" s="443" t="s">
        <v>208</v>
      </c>
      <c r="AE31" s="443"/>
      <c r="AF31" s="443"/>
      <c r="AG31" s="443"/>
      <c r="AH31" s="444" t="s">
        <v>989</v>
      </c>
      <c r="AI31" s="450">
        <v>4156.1500000000015</v>
      </c>
      <c r="AJ31" s="460"/>
      <c r="AN31" s="11"/>
      <c r="AO31" s="3"/>
      <c r="AP31" s="3"/>
      <c r="AQ31" s="12"/>
    </row>
    <row r="32" spans="1:43">
      <c r="A32" s="24" t="s">
        <v>163</v>
      </c>
      <c r="B32" s="328" t="s">
        <v>1857</v>
      </c>
      <c r="C32" s="443"/>
      <c r="D32" s="443"/>
      <c r="E32" s="444">
        <v>2021</v>
      </c>
      <c r="F32" s="443" t="s">
        <v>190</v>
      </c>
      <c r="G32" s="443"/>
      <c r="H32" s="443"/>
      <c r="I32" s="443"/>
      <c r="J32" s="444" t="s">
        <v>1059</v>
      </c>
      <c r="K32" s="450">
        <v>735.10000000000036</v>
      </c>
      <c r="L32" s="144"/>
      <c r="M32" s="24" t="s">
        <v>163</v>
      </c>
      <c r="N32" s="304" t="s">
        <v>873</v>
      </c>
      <c r="O32" s="443"/>
      <c r="P32" s="443"/>
      <c r="Q32" s="444">
        <v>2021</v>
      </c>
      <c r="R32" s="443" t="s">
        <v>191</v>
      </c>
      <c r="S32" s="443"/>
      <c r="T32" s="443"/>
      <c r="U32" s="443"/>
      <c r="V32" s="444" t="s">
        <v>1058</v>
      </c>
      <c r="W32" s="450">
        <v>1129.2999999999997</v>
      </c>
      <c r="X32" s="144"/>
      <c r="Y32" s="24" t="s">
        <v>163</v>
      </c>
      <c r="Z32" s="304" t="s">
        <v>25</v>
      </c>
      <c r="AA32" s="304"/>
      <c r="AB32" s="443"/>
      <c r="AC32" s="444">
        <v>2016</v>
      </c>
      <c r="AD32" s="443" t="s">
        <v>208</v>
      </c>
      <c r="AE32" s="443"/>
      <c r="AF32" s="443"/>
      <c r="AG32" s="443"/>
      <c r="AH32" s="444" t="s">
        <v>892</v>
      </c>
      <c r="AI32" s="450">
        <v>4141.1000000000013</v>
      </c>
      <c r="AJ32" s="460"/>
      <c r="AN32" s="3"/>
      <c r="AO32" s="3"/>
      <c r="AP32" s="3"/>
      <c r="AQ32" s="12"/>
    </row>
    <row r="33" spans="1:43">
      <c r="A33" s="24" t="s">
        <v>281</v>
      </c>
      <c r="B33" s="304" t="s">
        <v>856</v>
      </c>
      <c r="C33" s="443"/>
      <c r="D33" s="443"/>
      <c r="E33" s="444">
        <v>2021</v>
      </c>
      <c r="F33" s="443" t="s">
        <v>190</v>
      </c>
      <c r="G33" s="443"/>
      <c r="H33" s="443"/>
      <c r="I33" s="443"/>
      <c r="J33" s="444" t="s">
        <v>2011</v>
      </c>
      <c r="K33" s="450">
        <v>734.89999999999986</v>
      </c>
      <c r="L33" s="144"/>
      <c r="M33" s="24" t="s">
        <v>281</v>
      </c>
      <c r="N33" s="462" t="s">
        <v>155</v>
      </c>
      <c r="O33" s="443"/>
      <c r="P33" s="443"/>
      <c r="Q33" s="444">
        <v>2020</v>
      </c>
      <c r="R33" s="443" t="s">
        <v>206</v>
      </c>
      <c r="S33" s="443"/>
      <c r="T33" s="443"/>
      <c r="U33" s="443"/>
      <c r="V33" s="444" t="s">
        <v>893</v>
      </c>
      <c r="W33" s="450">
        <v>1126.2</v>
      </c>
      <c r="X33" s="144"/>
      <c r="Y33" s="24" t="s">
        <v>281</v>
      </c>
      <c r="Z33" s="304" t="s">
        <v>37</v>
      </c>
      <c r="AA33" s="304"/>
      <c r="AB33" s="443"/>
      <c r="AC33" s="444">
        <v>2018</v>
      </c>
      <c r="AD33" s="443" t="s">
        <v>208</v>
      </c>
      <c r="AE33" s="443"/>
      <c r="AF33" s="443"/>
      <c r="AG33" s="443"/>
      <c r="AH33" s="444" t="s">
        <v>990</v>
      </c>
      <c r="AI33" s="450">
        <v>4128.8000000000011</v>
      </c>
      <c r="AJ33" s="460"/>
      <c r="AN33" s="3"/>
      <c r="AO33" s="3"/>
      <c r="AP33" s="3"/>
      <c r="AQ33" s="12"/>
    </row>
    <row r="34" spans="1:43">
      <c r="A34" s="24" t="s">
        <v>282</v>
      </c>
      <c r="B34" s="725" t="s">
        <v>2237</v>
      </c>
      <c r="C34" s="443"/>
      <c r="D34" s="443"/>
      <c r="E34" s="444">
        <v>2021</v>
      </c>
      <c r="F34" s="443" t="s">
        <v>190</v>
      </c>
      <c r="G34" s="443"/>
      <c r="H34" s="443"/>
      <c r="I34" s="443"/>
      <c r="J34" s="444" t="s">
        <v>2012</v>
      </c>
      <c r="K34" s="450">
        <v>733.60000000000014</v>
      </c>
      <c r="L34" s="144"/>
      <c r="M34" s="24" t="s">
        <v>282</v>
      </c>
      <c r="N34" s="725" t="s">
        <v>23</v>
      </c>
      <c r="O34" s="443"/>
      <c r="P34" s="443"/>
      <c r="Q34" s="444">
        <v>2021</v>
      </c>
      <c r="R34" s="443" t="s">
        <v>191</v>
      </c>
      <c r="S34" s="443"/>
      <c r="T34" s="443"/>
      <c r="U34" s="443"/>
      <c r="V34" s="444" t="s">
        <v>1059</v>
      </c>
      <c r="W34" s="450">
        <v>1121.6500000000001</v>
      </c>
      <c r="X34" s="144"/>
      <c r="Y34" s="24" t="s">
        <v>282</v>
      </c>
      <c r="Z34" s="304" t="s">
        <v>17</v>
      </c>
      <c r="AA34" s="304"/>
      <c r="AB34" s="443"/>
      <c r="AC34" s="444">
        <v>2017</v>
      </c>
      <c r="AD34" s="443" t="s">
        <v>204</v>
      </c>
      <c r="AE34" s="443"/>
      <c r="AF34" s="443"/>
      <c r="AG34" s="443"/>
      <c r="AH34" s="444" t="s">
        <v>985</v>
      </c>
      <c r="AI34" s="450">
        <v>4126.2999999999975</v>
      </c>
      <c r="AJ34" s="460"/>
      <c r="AN34" s="3"/>
      <c r="AO34" s="3"/>
      <c r="AP34" s="3"/>
      <c r="AQ34" s="12"/>
    </row>
    <row r="35" spans="1:43">
      <c r="A35" s="24" t="s">
        <v>283</v>
      </c>
      <c r="B35" s="725" t="s">
        <v>23</v>
      </c>
      <c r="C35" s="443"/>
      <c r="D35" s="443"/>
      <c r="E35" s="444">
        <v>2020</v>
      </c>
      <c r="F35" s="443" t="s">
        <v>201</v>
      </c>
      <c r="G35" s="443"/>
      <c r="H35" s="443"/>
      <c r="I35" s="443"/>
      <c r="J35" s="444" t="s">
        <v>892</v>
      </c>
      <c r="K35" s="450">
        <v>731.80000000000291</v>
      </c>
      <c r="L35" s="144"/>
      <c r="M35" s="24" t="s">
        <v>283</v>
      </c>
      <c r="N35" s="725" t="s">
        <v>11</v>
      </c>
      <c r="O35" s="443"/>
      <c r="P35" s="443"/>
      <c r="Q35" s="444">
        <v>2021</v>
      </c>
      <c r="R35" s="443" t="s">
        <v>191</v>
      </c>
      <c r="S35" s="443"/>
      <c r="T35" s="443"/>
      <c r="U35" s="443"/>
      <c r="V35" s="444" t="s">
        <v>2011</v>
      </c>
      <c r="W35" s="450">
        <v>1119.2999999999997</v>
      </c>
      <c r="X35" s="144"/>
      <c r="Y35" s="24" t="s">
        <v>283</v>
      </c>
      <c r="Z35" s="380" t="s">
        <v>1854</v>
      </c>
      <c r="AA35" s="304"/>
      <c r="AB35" s="443"/>
      <c r="AC35" s="444">
        <v>2020</v>
      </c>
      <c r="AD35" s="443" t="s">
        <v>208</v>
      </c>
      <c r="AE35" s="443"/>
      <c r="AF35" s="443"/>
      <c r="AG35" s="443"/>
      <c r="AH35" s="444" t="s">
        <v>1052</v>
      </c>
      <c r="AI35" s="450">
        <v>4121.7500000000009</v>
      </c>
      <c r="AJ35" s="460"/>
      <c r="AN35" s="3"/>
      <c r="AO35" s="3"/>
      <c r="AP35" s="3"/>
      <c r="AQ35" s="12"/>
    </row>
    <row r="36" spans="1:43">
      <c r="A36" s="24" t="s">
        <v>284</v>
      </c>
      <c r="B36" s="304" t="s">
        <v>155</v>
      </c>
      <c r="C36" s="443"/>
      <c r="D36" s="443"/>
      <c r="E36" s="444">
        <v>2021</v>
      </c>
      <c r="F36" s="443" t="s">
        <v>190</v>
      </c>
      <c r="G36" s="443"/>
      <c r="H36" s="443"/>
      <c r="I36" s="443"/>
      <c r="J36" s="444" t="s">
        <v>2013</v>
      </c>
      <c r="K36" s="450">
        <v>728.50000000000023</v>
      </c>
      <c r="L36" s="144"/>
      <c r="M36" s="24" t="s">
        <v>284</v>
      </c>
      <c r="N36" s="328" t="s">
        <v>1854</v>
      </c>
      <c r="O36" s="443"/>
      <c r="P36" s="443"/>
      <c r="Q36" s="444">
        <v>2021</v>
      </c>
      <c r="R36" s="443" t="s">
        <v>3979</v>
      </c>
      <c r="S36" s="443"/>
      <c r="T36" s="443"/>
      <c r="U36" s="443"/>
      <c r="V36" s="444" t="s">
        <v>892</v>
      </c>
      <c r="W36" s="450">
        <v>1115.2</v>
      </c>
      <c r="X36" s="144"/>
      <c r="Y36" s="24" t="s">
        <v>284</v>
      </c>
      <c r="Z36" s="304" t="s">
        <v>21</v>
      </c>
      <c r="AA36" s="304"/>
      <c r="AB36" s="443"/>
      <c r="AC36" s="444">
        <v>2018</v>
      </c>
      <c r="AD36" s="443" t="s">
        <v>208</v>
      </c>
      <c r="AE36" s="443"/>
      <c r="AF36" s="443"/>
      <c r="AG36" s="443"/>
      <c r="AH36" s="444" t="s">
        <v>991</v>
      </c>
      <c r="AI36" s="450">
        <v>4117.7000000000044</v>
      </c>
      <c r="AJ36" s="460"/>
      <c r="AN36" s="3"/>
      <c r="AO36" s="3"/>
      <c r="AP36" s="3"/>
      <c r="AQ36" s="12"/>
    </row>
    <row r="37" spans="1:43">
      <c r="A37" s="24" t="s">
        <v>808</v>
      </c>
      <c r="B37" s="725" t="s">
        <v>6</v>
      </c>
      <c r="C37" s="443"/>
      <c r="D37" s="443"/>
      <c r="E37" s="444">
        <v>2021</v>
      </c>
      <c r="F37" s="443" t="s">
        <v>190</v>
      </c>
      <c r="G37" s="443"/>
      <c r="H37" s="443"/>
      <c r="I37" s="443"/>
      <c r="J37" s="444" t="s">
        <v>2014</v>
      </c>
      <c r="K37" s="450">
        <v>726.99999999999977</v>
      </c>
      <c r="L37" s="144"/>
      <c r="M37" s="24" t="s">
        <v>808</v>
      </c>
      <c r="N37" s="304" t="s">
        <v>155</v>
      </c>
      <c r="O37" s="443"/>
      <c r="P37" s="443"/>
      <c r="Q37" s="444">
        <v>2021</v>
      </c>
      <c r="R37" s="443" t="s">
        <v>191</v>
      </c>
      <c r="S37" s="443"/>
      <c r="T37" s="443"/>
      <c r="U37" s="443"/>
      <c r="V37" s="444" t="s">
        <v>2012</v>
      </c>
      <c r="W37" s="450">
        <v>1114.5999999999999</v>
      </c>
      <c r="X37" s="144"/>
      <c r="Y37" s="24" t="s">
        <v>808</v>
      </c>
      <c r="Z37" s="380" t="s">
        <v>1856</v>
      </c>
      <c r="AA37" s="304"/>
      <c r="AB37" s="443"/>
      <c r="AC37" s="444">
        <v>2020</v>
      </c>
      <c r="AD37" s="443" t="s">
        <v>208</v>
      </c>
      <c r="AE37" s="443"/>
      <c r="AF37" s="443"/>
      <c r="AG37" s="443"/>
      <c r="AH37" s="444" t="s">
        <v>1051</v>
      </c>
      <c r="AI37" s="450">
        <v>4088.9500000000007</v>
      </c>
      <c r="AJ37" s="460"/>
      <c r="AN37" s="11"/>
      <c r="AO37" s="3"/>
      <c r="AP37" s="3"/>
      <c r="AQ37" s="12"/>
    </row>
    <row r="38" spans="1:43">
      <c r="A38" s="24" t="s">
        <v>809</v>
      </c>
      <c r="B38" s="462" t="s">
        <v>142</v>
      </c>
      <c r="C38" s="443"/>
      <c r="D38" s="443"/>
      <c r="E38" s="444">
        <v>2021</v>
      </c>
      <c r="F38" s="443" t="s">
        <v>218</v>
      </c>
      <c r="G38" s="443"/>
      <c r="H38" s="443"/>
      <c r="I38" s="443"/>
      <c r="J38" s="444" t="s">
        <v>891</v>
      </c>
      <c r="K38" s="450">
        <v>726</v>
      </c>
      <c r="L38" s="144"/>
      <c r="M38" s="24" t="s">
        <v>809</v>
      </c>
      <c r="N38" s="304" t="s">
        <v>143</v>
      </c>
      <c r="O38" s="443"/>
      <c r="P38" s="443"/>
      <c r="Q38" s="444">
        <v>2021</v>
      </c>
      <c r="R38" s="443" t="s">
        <v>3979</v>
      </c>
      <c r="S38" s="443"/>
      <c r="T38" s="443"/>
      <c r="U38" s="443"/>
      <c r="V38" s="444" t="s">
        <v>893</v>
      </c>
      <c r="W38" s="450">
        <v>1108.0999999999999</v>
      </c>
      <c r="X38" s="144"/>
      <c r="Y38" s="24" t="s">
        <v>809</v>
      </c>
      <c r="Z38" s="328" t="s">
        <v>39</v>
      </c>
      <c r="AA38" s="304"/>
      <c r="AB38" s="443"/>
      <c r="AC38" s="444">
        <v>2019</v>
      </c>
      <c r="AD38" s="443" t="s">
        <v>208</v>
      </c>
      <c r="AE38" s="443"/>
      <c r="AF38" s="443"/>
      <c r="AG38" s="443"/>
      <c r="AH38" s="444" t="s">
        <v>892</v>
      </c>
      <c r="AI38" s="450">
        <v>4083.7999999999975</v>
      </c>
      <c r="AJ38" s="460"/>
      <c r="AN38" s="3"/>
      <c r="AO38" s="3"/>
      <c r="AP38" s="3"/>
      <c r="AQ38" s="12"/>
    </row>
    <row r="39" spans="1:43">
      <c r="A39" s="24" t="s">
        <v>810</v>
      </c>
      <c r="B39" s="328" t="s">
        <v>1856</v>
      </c>
      <c r="C39" s="443"/>
      <c r="D39" s="443"/>
      <c r="E39" s="444">
        <v>2021</v>
      </c>
      <c r="F39" s="443" t="s">
        <v>190</v>
      </c>
      <c r="G39" s="443"/>
      <c r="H39" s="443"/>
      <c r="I39" s="443"/>
      <c r="J39" s="444" t="s">
        <v>2015</v>
      </c>
      <c r="K39" s="450">
        <v>721.19999999999982</v>
      </c>
      <c r="L39" s="144"/>
      <c r="M39" s="24" t="s">
        <v>810</v>
      </c>
      <c r="N39" s="328" t="s">
        <v>1844</v>
      </c>
      <c r="O39" s="443"/>
      <c r="P39" s="443"/>
      <c r="Q39" s="444">
        <v>2021</v>
      </c>
      <c r="R39" s="443" t="s">
        <v>191</v>
      </c>
      <c r="S39" s="443"/>
      <c r="T39" s="443"/>
      <c r="U39" s="443"/>
      <c r="V39" s="444" t="s">
        <v>2013</v>
      </c>
      <c r="W39" s="450">
        <v>1105.2999999999988</v>
      </c>
      <c r="X39" s="144"/>
      <c r="Y39" s="24" t="s">
        <v>810</v>
      </c>
      <c r="Z39" s="328" t="s">
        <v>154</v>
      </c>
      <c r="AA39" s="304"/>
      <c r="AB39" s="443"/>
      <c r="AC39" s="444">
        <v>2019</v>
      </c>
      <c r="AD39" s="443" t="s">
        <v>208</v>
      </c>
      <c r="AE39" s="443"/>
      <c r="AF39" s="443"/>
      <c r="AG39" s="443"/>
      <c r="AH39" s="444" t="s">
        <v>893</v>
      </c>
      <c r="AI39" s="450">
        <v>4080.2000000000007</v>
      </c>
      <c r="AJ39" s="460"/>
      <c r="AN39" s="3"/>
      <c r="AO39" s="3"/>
      <c r="AP39" s="3"/>
      <c r="AQ39" s="12"/>
    </row>
    <row r="40" spans="1:43">
      <c r="A40" s="24" t="s">
        <v>812</v>
      </c>
      <c r="B40" s="725" t="s">
        <v>39</v>
      </c>
      <c r="C40" s="443"/>
      <c r="D40" s="443"/>
      <c r="E40" s="444">
        <v>2021</v>
      </c>
      <c r="F40" s="443" t="s">
        <v>190</v>
      </c>
      <c r="G40" s="443"/>
      <c r="H40" s="443"/>
      <c r="I40" s="443"/>
      <c r="J40" s="444" t="s">
        <v>2016</v>
      </c>
      <c r="K40" s="450">
        <v>720.10000000000036</v>
      </c>
      <c r="L40" s="144"/>
      <c r="M40" s="24" t="s">
        <v>812</v>
      </c>
      <c r="N40" s="304" t="s">
        <v>861</v>
      </c>
      <c r="O40" s="443"/>
      <c r="P40" s="443"/>
      <c r="Q40" s="444">
        <v>2021</v>
      </c>
      <c r="R40" s="443" t="s">
        <v>191</v>
      </c>
      <c r="S40" s="443"/>
      <c r="T40" s="443"/>
      <c r="U40" s="443"/>
      <c r="V40" s="444" t="s">
        <v>2014</v>
      </c>
      <c r="W40" s="450">
        <v>1101.9500000000003</v>
      </c>
      <c r="X40" s="144"/>
      <c r="Y40" s="24" t="s">
        <v>812</v>
      </c>
      <c r="Z40" s="725" t="s">
        <v>9</v>
      </c>
      <c r="AA40" s="304"/>
      <c r="AB40" s="443"/>
      <c r="AC40" s="444">
        <v>2020</v>
      </c>
      <c r="AD40" s="443" t="s">
        <v>208</v>
      </c>
      <c r="AE40" s="443"/>
      <c r="AF40" s="443"/>
      <c r="AG40" s="443"/>
      <c r="AH40" s="444" t="s">
        <v>1053</v>
      </c>
      <c r="AI40" s="450">
        <v>4076.2999999999993</v>
      </c>
      <c r="AJ40" s="460"/>
      <c r="AN40" s="3"/>
      <c r="AO40" s="3"/>
      <c r="AP40" s="3"/>
      <c r="AQ40" s="12"/>
    </row>
    <row r="41" spans="1:43">
      <c r="A41" s="24" t="s">
        <v>818</v>
      </c>
      <c r="B41" s="304" t="s">
        <v>844</v>
      </c>
      <c r="C41" s="443"/>
      <c r="D41" s="443"/>
      <c r="E41" s="444">
        <v>2021</v>
      </c>
      <c r="F41" s="443" t="s">
        <v>190</v>
      </c>
      <c r="G41" s="443"/>
      <c r="H41" s="443"/>
      <c r="I41" s="443"/>
      <c r="J41" s="444" t="s">
        <v>2017</v>
      </c>
      <c r="K41" s="450">
        <v>719.50000000000045</v>
      </c>
      <c r="L41" s="144"/>
      <c r="M41" s="24" t="s">
        <v>818</v>
      </c>
      <c r="N41" s="725" t="s">
        <v>27</v>
      </c>
      <c r="O41" s="443"/>
      <c r="P41" s="443"/>
      <c r="Q41" s="444">
        <v>2021</v>
      </c>
      <c r="R41" s="443" t="s">
        <v>191</v>
      </c>
      <c r="S41" s="443"/>
      <c r="T41" s="443"/>
      <c r="U41" s="443"/>
      <c r="V41" s="444" t="s">
        <v>2015</v>
      </c>
      <c r="W41" s="450">
        <v>1096.5999999999981</v>
      </c>
      <c r="X41" s="144"/>
      <c r="Y41" s="24" t="s">
        <v>818</v>
      </c>
      <c r="Z41" s="304" t="s">
        <v>141</v>
      </c>
      <c r="AA41" s="304"/>
      <c r="AB41" s="443"/>
      <c r="AC41" s="444">
        <v>2020</v>
      </c>
      <c r="AD41" s="443" t="s">
        <v>208</v>
      </c>
      <c r="AE41" s="443"/>
      <c r="AF41" s="443"/>
      <c r="AG41" s="443"/>
      <c r="AH41" s="444" t="s">
        <v>1054</v>
      </c>
      <c r="AI41" s="450">
        <v>4076.2999999999965</v>
      </c>
      <c r="AJ41" s="460"/>
      <c r="AN41" s="3"/>
      <c r="AO41" s="3"/>
      <c r="AP41" s="3"/>
      <c r="AQ41" s="12"/>
    </row>
    <row r="42" spans="1:43">
      <c r="A42" s="24" t="s">
        <v>820</v>
      </c>
      <c r="B42" s="725" t="s">
        <v>23</v>
      </c>
      <c r="C42" s="443"/>
      <c r="D42" s="443"/>
      <c r="E42" s="444">
        <v>2021</v>
      </c>
      <c r="F42" s="443" t="s">
        <v>190</v>
      </c>
      <c r="G42" s="443"/>
      <c r="H42" s="443"/>
      <c r="I42" s="443"/>
      <c r="J42" s="444" t="s">
        <v>2018</v>
      </c>
      <c r="K42" s="450">
        <v>715.0499999999995</v>
      </c>
      <c r="L42" s="144"/>
      <c r="M42" s="24" t="s">
        <v>820</v>
      </c>
      <c r="N42" s="304" t="s">
        <v>154</v>
      </c>
      <c r="O42" s="443"/>
      <c r="P42" s="443"/>
      <c r="Q42" s="444">
        <v>2021</v>
      </c>
      <c r="R42" s="443" t="s">
        <v>175</v>
      </c>
      <c r="S42" s="443"/>
      <c r="T42" s="443"/>
      <c r="U42" s="443"/>
      <c r="V42" s="444" t="s">
        <v>891</v>
      </c>
      <c r="W42" s="450">
        <v>1093.7000000000003</v>
      </c>
      <c r="X42" s="144"/>
      <c r="Y42" s="24" t="s">
        <v>820</v>
      </c>
      <c r="Z42" s="304" t="s">
        <v>21</v>
      </c>
      <c r="AA42" s="304"/>
      <c r="AB42" s="443"/>
      <c r="AC42" s="444">
        <v>2021</v>
      </c>
      <c r="AD42" s="443" t="s">
        <v>204</v>
      </c>
      <c r="AE42" s="443"/>
      <c r="AF42" s="443"/>
      <c r="AG42" s="443"/>
      <c r="AH42" s="444" t="s">
        <v>891</v>
      </c>
      <c r="AI42" s="450">
        <v>4063.7</v>
      </c>
      <c r="AJ42" s="460"/>
      <c r="AN42" s="11"/>
      <c r="AO42" s="3"/>
      <c r="AP42" s="3"/>
      <c r="AQ42" s="12"/>
    </row>
    <row r="43" spans="1:43">
      <c r="A43" s="24" t="s">
        <v>823</v>
      </c>
      <c r="B43" s="384" t="s">
        <v>1837</v>
      </c>
      <c r="C43" s="443"/>
      <c r="D43" s="443"/>
      <c r="E43" s="444">
        <v>2020</v>
      </c>
      <c r="F43" s="443" t="s">
        <v>201</v>
      </c>
      <c r="G43" s="443"/>
      <c r="H43" s="443"/>
      <c r="I43" s="443"/>
      <c r="J43" s="444" t="s">
        <v>893</v>
      </c>
      <c r="K43" s="450">
        <v>713.49999999999818</v>
      </c>
      <c r="L43" s="144"/>
      <c r="M43" s="24" t="s">
        <v>823</v>
      </c>
      <c r="N43" s="725" t="s">
        <v>2241</v>
      </c>
      <c r="O43" s="443"/>
      <c r="P43" s="443"/>
      <c r="Q43" s="444">
        <v>2021</v>
      </c>
      <c r="R43" s="443" t="s">
        <v>191</v>
      </c>
      <c r="S43" s="443"/>
      <c r="T43" s="443"/>
      <c r="U43" s="443"/>
      <c r="V43" s="444" t="s">
        <v>2016</v>
      </c>
      <c r="W43" s="450">
        <v>1092.4999999999995</v>
      </c>
      <c r="X43" s="144"/>
      <c r="Y43" s="24" t="s">
        <v>823</v>
      </c>
      <c r="Z43" s="328" t="s">
        <v>31</v>
      </c>
      <c r="AA43" s="304"/>
      <c r="AB43" s="443"/>
      <c r="AC43" s="444">
        <v>2019</v>
      </c>
      <c r="AD43" s="443" t="s">
        <v>208</v>
      </c>
      <c r="AE43" s="443"/>
      <c r="AF43" s="443"/>
      <c r="AG43" s="443"/>
      <c r="AH43" s="444" t="s">
        <v>985</v>
      </c>
      <c r="AI43" s="450">
        <v>4053.3999999999942</v>
      </c>
      <c r="AJ43" s="460"/>
      <c r="AN43" s="3"/>
      <c r="AO43" s="3"/>
      <c r="AP43" s="3"/>
      <c r="AQ43" s="12"/>
    </row>
    <row r="44" spans="1:43">
      <c r="A44" s="24" t="s">
        <v>824</v>
      </c>
      <c r="B44" s="328" t="s">
        <v>1853</v>
      </c>
      <c r="C44" s="443"/>
      <c r="D44" s="443"/>
      <c r="E44" s="444">
        <v>2021</v>
      </c>
      <c r="F44" s="443" t="s">
        <v>190</v>
      </c>
      <c r="G44" s="443"/>
      <c r="H44" s="443"/>
      <c r="I44" s="443"/>
      <c r="J44" s="444" t="s">
        <v>2019</v>
      </c>
      <c r="K44" s="450">
        <v>713</v>
      </c>
      <c r="L44" s="144"/>
      <c r="M44" s="24" t="s">
        <v>824</v>
      </c>
      <c r="N44" s="304" t="s">
        <v>826</v>
      </c>
      <c r="O44" s="443"/>
      <c r="P44" s="443"/>
      <c r="Q44" s="444">
        <v>2021</v>
      </c>
      <c r="R44" s="443" t="s">
        <v>191</v>
      </c>
      <c r="S44" s="443"/>
      <c r="T44" s="443"/>
      <c r="U44" s="443"/>
      <c r="V44" s="444" t="s">
        <v>2017</v>
      </c>
      <c r="W44" s="450">
        <v>1090.1000000000004</v>
      </c>
      <c r="X44" s="144"/>
      <c r="Y44" s="24" t="s">
        <v>824</v>
      </c>
      <c r="Z44" s="304" t="s">
        <v>6</v>
      </c>
      <c r="AA44" s="304"/>
      <c r="AB44" s="443"/>
      <c r="AC44" s="444">
        <v>2018</v>
      </c>
      <c r="AD44" s="443" t="s">
        <v>208</v>
      </c>
      <c r="AE44" s="443"/>
      <c r="AF44" s="443"/>
      <c r="AG44" s="443"/>
      <c r="AH44" s="444" t="s">
        <v>1047</v>
      </c>
      <c r="AI44" s="450">
        <v>4045.1000000000004</v>
      </c>
      <c r="AJ44" s="460"/>
      <c r="AN44" s="3"/>
      <c r="AO44" s="3"/>
      <c r="AP44" s="3"/>
      <c r="AQ44" s="12"/>
    </row>
    <row r="45" spans="1:43">
      <c r="A45" s="24" t="s">
        <v>827</v>
      </c>
      <c r="B45" s="725" t="s">
        <v>11</v>
      </c>
      <c r="C45" s="443"/>
      <c r="D45" s="443"/>
      <c r="E45" s="444">
        <v>2021</v>
      </c>
      <c r="F45" s="443" t="s">
        <v>190</v>
      </c>
      <c r="G45" s="443"/>
      <c r="H45" s="443"/>
      <c r="I45" s="443"/>
      <c r="J45" s="444" t="s">
        <v>2020</v>
      </c>
      <c r="K45" s="450">
        <v>711.69999999999936</v>
      </c>
      <c r="L45" s="144"/>
      <c r="M45" s="24" t="s">
        <v>827</v>
      </c>
      <c r="N45" s="462" t="s">
        <v>822</v>
      </c>
      <c r="O45" s="443"/>
      <c r="P45" s="443"/>
      <c r="Q45" s="444">
        <v>2020</v>
      </c>
      <c r="R45" s="443" t="s">
        <v>206</v>
      </c>
      <c r="S45" s="443"/>
      <c r="T45" s="443"/>
      <c r="U45" s="443"/>
      <c r="V45" s="444" t="s">
        <v>985</v>
      </c>
      <c r="W45" s="450">
        <v>1088.5999999999999</v>
      </c>
      <c r="X45" s="144"/>
      <c r="Y45" s="24" t="s">
        <v>827</v>
      </c>
      <c r="Z45" s="328" t="s">
        <v>23</v>
      </c>
      <c r="AA45" s="304"/>
      <c r="AB45" s="443"/>
      <c r="AC45" s="444">
        <v>2019</v>
      </c>
      <c r="AD45" s="443" t="s">
        <v>208</v>
      </c>
      <c r="AE45" s="443"/>
      <c r="AF45" s="443"/>
      <c r="AG45" s="443"/>
      <c r="AH45" s="444" t="s">
        <v>986</v>
      </c>
      <c r="AI45" s="450">
        <v>4044.6999999999989</v>
      </c>
      <c r="AJ45" s="460"/>
      <c r="AN45" s="3"/>
      <c r="AO45" s="3"/>
      <c r="AP45" s="3"/>
      <c r="AQ45" s="12"/>
    </row>
    <row r="46" spans="1:43">
      <c r="A46" s="24" t="s">
        <v>829</v>
      </c>
      <c r="B46" s="462" t="s">
        <v>817</v>
      </c>
      <c r="C46" s="443"/>
      <c r="D46" s="443"/>
      <c r="E46" s="444">
        <v>2019</v>
      </c>
      <c r="F46" s="443" t="s">
        <v>192</v>
      </c>
      <c r="G46" s="443"/>
      <c r="H46" s="443"/>
      <c r="I46" s="443"/>
      <c r="J46" s="444" t="s">
        <v>893</v>
      </c>
      <c r="K46" s="450">
        <v>711.65</v>
      </c>
      <c r="L46" s="144"/>
      <c r="M46" s="24" t="s">
        <v>829</v>
      </c>
      <c r="N46" s="725" t="s">
        <v>2237</v>
      </c>
      <c r="O46" s="443"/>
      <c r="P46" s="443"/>
      <c r="Q46" s="444">
        <v>2021</v>
      </c>
      <c r="R46" s="443" t="s">
        <v>191</v>
      </c>
      <c r="S46" s="443"/>
      <c r="T46" s="443"/>
      <c r="U46" s="443"/>
      <c r="V46" s="444" t="s">
        <v>2018</v>
      </c>
      <c r="W46" s="450">
        <v>1086.7000000000003</v>
      </c>
      <c r="X46" s="144"/>
      <c r="Y46" s="24" t="s">
        <v>829</v>
      </c>
      <c r="Z46" s="304" t="s">
        <v>31</v>
      </c>
      <c r="AA46" s="304"/>
      <c r="AB46" s="443"/>
      <c r="AC46" s="444">
        <v>2017</v>
      </c>
      <c r="AD46" s="443" t="s">
        <v>204</v>
      </c>
      <c r="AE46" s="443"/>
      <c r="AF46" s="443"/>
      <c r="AG46" s="443"/>
      <c r="AH46" s="444" t="s">
        <v>986</v>
      </c>
      <c r="AI46" s="450">
        <v>4043.299999999997</v>
      </c>
      <c r="AJ46" s="460"/>
      <c r="AN46" s="11"/>
      <c r="AO46" s="3"/>
      <c r="AP46" s="3"/>
      <c r="AQ46" s="12"/>
    </row>
    <row r="47" spans="1:43">
      <c r="A47" s="24" t="s">
        <v>834</v>
      </c>
      <c r="B47" s="462" t="s">
        <v>836</v>
      </c>
      <c r="C47" s="443"/>
      <c r="D47" s="443"/>
      <c r="E47" s="444">
        <v>2021</v>
      </c>
      <c r="F47" s="443" t="s">
        <v>192</v>
      </c>
      <c r="G47" s="443"/>
      <c r="H47" s="443"/>
      <c r="I47" s="443"/>
      <c r="J47" s="444" t="s">
        <v>892</v>
      </c>
      <c r="K47" s="450">
        <v>711.1</v>
      </c>
      <c r="L47" s="144"/>
      <c r="M47" s="24" t="s">
        <v>834</v>
      </c>
      <c r="N47" s="725" t="s">
        <v>2245</v>
      </c>
      <c r="O47" s="443"/>
      <c r="P47" s="443"/>
      <c r="Q47" s="444">
        <v>2021</v>
      </c>
      <c r="R47" s="443" t="s">
        <v>191</v>
      </c>
      <c r="S47" s="443"/>
      <c r="T47" s="443"/>
      <c r="U47" s="443"/>
      <c r="V47" s="444" t="s">
        <v>2019</v>
      </c>
      <c r="W47" s="450">
        <v>1083.6000000000001</v>
      </c>
      <c r="X47" s="144"/>
      <c r="Y47" s="24" t="s">
        <v>834</v>
      </c>
      <c r="Z47" s="725" t="s">
        <v>17</v>
      </c>
      <c r="AA47" s="304"/>
      <c r="AB47" s="443"/>
      <c r="AC47" s="444">
        <v>2020</v>
      </c>
      <c r="AD47" s="443" t="s">
        <v>208</v>
      </c>
      <c r="AE47" s="443"/>
      <c r="AF47" s="443"/>
      <c r="AG47" s="443"/>
      <c r="AH47" s="444" t="s">
        <v>1055</v>
      </c>
      <c r="AI47" s="450">
        <v>4041.8999999999978</v>
      </c>
      <c r="AJ47" s="460"/>
      <c r="AN47" s="3"/>
      <c r="AO47" s="3"/>
      <c r="AP47" s="3"/>
      <c r="AQ47" s="12"/>
    </row>
    <row r="48" spans="1:43">
      <c r="A48" s="24" t="s">
        <v>838</v>
      </c>
      <c r="B48" s="462" t="s">
        <v>142</v>
      </c>
      <c r="C48" s="443"/>
      <c r="D48" s="443"/>
      <c r="E48" s="444">
        <v>2021</v>
      </c>
      <c r="F48" s="443" t="s">
        <v>190</v>
      </c>
      <c r="G48" s="443"/>
      <c r="H48" s="443"/>
      <c r="I48" s="443"/>
      <c r="J48" s="444" t="s">
        <v>2021</v>
      </c>
      <c r="K48" s="450">
        <v>710.79999999999927</v>
      </c>
      <c r="L48" s="144"/>
      <c r="M48" s="24" t="s">
        <v>838</v>
      </c>
      <c r="N48" s="725" t="s">
        <v>33</v>
      </c>
      <c r="O48" s="443"/>
      <c r="P48" s="443"/>
      <c r="Q48" s="444">
        <v>2021</v>
      </c>
      <c r="R48" s="443" t="s">
        <v>191</v>
      </c>
      <c r="S48" s="443"/>
      <c r="T48" s="443"/>
      <c r="U48" s="443"/>
      <c r="V48" s="444" t="s">
        <v>2020</v>
      </c>
      <c r="W48" s="450">
        <v>1082.6999999999994</v>
      </c>
      <c r="X48" s="144"/>
      <c r="Y48" s="24" t="s">
        <v>838</v>
      </c>
      <c r="Z48" s="304" t="s">
        <v>826</v>
      </c>
      <c r="AA48" s="304"/>
      <c r="AB48" s="443"/>
      <c r="AC48" s="444">
        <v>2021</v>
      </c>
      <c r="AD48" s="443" t="s">
        <v>208</v>
      </c>
      <c r="AE48" s="443"/>
      <c r="AF48" s="443"/>
      <c r="AG48" s="443"/>
      <c r="AH48" s="444" t="s">
        <v>893</v>
      </c>
      <c r="AI48" s="450">
        <v>4028.1</v>
      </c>
      <c r="AJ48" s="460"/>
      <c r="AN48" s="3"/>
      <c r="AO48" s="3"/>
      <c r="AP48" s="3"/>
      <c r="AQ48" s="12"/>
    </row>
    <row r="49" spans="1:43">
      <c r="A49" s="24" t="s">
        <v>839</v>
      </c>
      <c r="B49" s="725" t="s">
        <v>6</v>
      </c>
      <c r="C49" s="443"/>
      <c r="D49" s="443"/>
      <c r="E49" s="444">
        <v>2020</v>
      </c>
      <c r="F49" s="443" t="s">
        <v>201</v>
      </c>
      <c r="G49" s="443"/>
      <c r="H49" s="443"/>
      <c r="I49" s="443"/>
      <c r="J49" s="444" t="s">
        <v>985</v>
      </c>
      <c r="K49" s="450">
        <v>710.70000000000073</v>
      </c>
      <c r="L49" s="144"/>
      <c r="M49" s="24" t="s">
        <v>839</v>
      </c>
      <c r="N49" s="304" t="s">
        <v>837</v>
      </c>
      <c r="O49" s="443"/>
      <c r="P49" s="443"/>
      <c r="Q49" s="444">
        <v>2021</v>
      </c>
      <c r="R49" s="443" t="s">
        <v>191</v>
      </c>
      <c r="S49" s="443"/>
      <c r="T49" s="443"/>
      <c r="U49" s="443"/>
      <c r="V49" s="444" t="s">
        <v>2021</v>
      </c>
      <c r="W49" s="450">
        <v>1076.0999999999995</v>
      </c>
      <c r="X49" s="144"/>
      <c r="Y49" s="24" t="s">
        <v>839</v>
      </c>
      <c r="Z49" s="304" t="s">
        <v>27</v>
      </c>
      <c r="AA49" s="304"/>
      <c r="AB49" s="443"/>
      <c r="AC49" s="444">
        <v>2016</v>
      </c>
      <c r="AD49" s="443" t="s">
        <v>208</v>
      </c>
      <c r="AE49" s="443"/>
      <c r="AF49" s="443"/>
      <c r="AG49" s="443"/>
      <c r="AH49" s="444" t="s">
        <v>893</v>
      </c>
      <c r="AI49" s="450">
        <v>4024.7000000000025</v>
      </c>
      <c r="AJ49" s="460"/>
      <c r="AN49" s="3"/>
      <c r="AO49" s="3"/>
      <c r="AP49" s="3"/>
      <c r="AQ49" s="12"/>
    </row>
    <row r="50" spans="1:43">
      <c r="A50" s="24" t="s">
        <v>840</v>
      </c>
      <c r="B50" s="304" t="s">
        <v>141</v>
      </c>
      <c r="C50" s="443"/>
      <c r="D50" s="443"/>
      <c r="E50" s="444">
        <v>2020</v>
      </c>
      <c r="F50" s="443" t="s">
        <v>201</v>
      </c>
      <c r="G50" s="443"/>
      <c r="H50" s="443"/>
      <c r="I50" s="443"/>
      <c r="J50" s="444" t="s">
        <v>986</v>
      </c>
      <c r="K50" s="450">
        <v>704.99999999999454</v>
      </c>
      <c r="L50" s="144"/>
      <c r="M50" s="24" t="s">
        <v>840</v>
      </c>
      <c r="N50" s="328" t="s">
        <v>1852</v>
      </c>
      <c r="O50" s="443"/>
      <c r="P50" s="443"/>
      <c r="Q50" s="444">
        <v>2021</v>
      </c>
      <c r="R50" s="443" t="s">
        <v>191</v>
      </c>
      <c r="S50" s="443"/>
      <c r="T50" s="443"/>
      <c r="U50" s="443"/>
      <c r="V50" s="444" t="s">
        <v>2022</v>
      </c>
      <c r="W50" s="450">
        <v>1075.4000000000005</v>
      </c>
      <c r="X50" s="144"/>
      <c r="Y50" s="24" t="s">
        <v>840</v>
      </c>
      <c r="Z50" s="304" t="s">
        <v>863</v>
      </c>
      <c r="AA50" s="304"/>
      <c r="AB50" s="443"/>
      <c r="AC50" s="444">
        <v>2020</v>
      </c>
      <c r="AD50" s="443" t="s">
        <v>208</v>
      </c>
      <c r="AE50" s="443"/>
      <c r="AF50" s="443"/>
      <c r="AG50" s="443"/>
      <c r="AH50" s="444" t="s">
        <v>1056</v>
      </c>
      <c r="AI50" s="450">
        <v>4006.7500000000018</v>
      </c>
      <c r="AJ50" s="460"/>
      <c r="AN50" s="3"/>
      <c r="AO50" s="3"/>
      <c r="AP50" s="3"/>
      <c r="AQ50" s="12"/>
    </row>
    <row r="51" spans="1:43">
      <c r="A51" s="24" t="s">
        <v>846</v>
      </c>
      <c r="B51" s="462" t="s">
        <v>6</v>
      </c>
      <c r="C51" s="443"/>
      <c r="D51" s="443"/>
      <c r="E51" s="444">
        <v>2016</v>
      </c>
      <c r="F51" s="443" t="s">
        <v>194</v>
      </c>
      <c r="G51" s="443"/>
      <c r="H51" s="443"/>
      <c r="I51" s="443"/>
      <c r="J51" s="444" t="s">
        <v>891</v>
      </c>
      <c r="K51" s="450">
        <v>703.8</v>
      </c>
      <c r="L51" s="144"/>
      <c r="M51" s="24" t="s">
        <v>846</v>
      </c>
      <c r="N51" s="462" t="s">
        <v>2245</v>
      </c>
      <c r="O51" s="443"/>
      <c r="P51" s="443"/>
      <c r="Q51" s="444">
        <v>2021</v>
      </c>
      <c r="R51" s="443" t="s">
        <v>3979</v>
      </c>
      <c r="S51" s="443"/>
      <c r="T51" s="443"/>
      <c r="U51" s="443"/>
      <c r="V51" s="444" t="s">
        <v>985</v>
      </c>
      <c r="W51" s="450">
        <v>1070.9000000000001</v>
      </c>
      <c r="X51" s="144"/>
      <c r="Y51" s="24" t="s">
        <v>846</v>
      </c>
      <c r="Z51" s="725" t="s">
        <v>873</v>
      </c>
      <c r="AA51" s="304"/>
      <c r="AB51" s="443"/>
      <c r="AC51" s="444">
        <v>2021</v>
      </c>
      <c r="AD51" s="443" t="s">
        <v>354</v>
      </c>
      <c r="AE51" s="443"/>
      <c r="AF51" s="443"/>
      <c r="AG51" s="443"/>
      <c r="AH51" s="444" t="s">
        <v>891</v>
      </c>
      <c r="AI51" s="450">
        <v>4006.5</v>
      </c>
      <c r="AJ51" s="460"/>
      <c r="AN51" s="11"/>
      <c r="AO51" s="3"/>
      <c r="AP51" s="3"/>
      <c r="AQ51" s="12"/>
    </row>
    <row r="52" spans="1:43">
      <c r="A52" s="24" t="s">
        <v>854</v>
      </c>
      <c r="B52" s="462" t="s">
        <v>21</v>
      </c>
      <c r="C52" s="443"/>
      <c r="D52" s="443"/>
      <c r="E52" s="444">
        <v>2021</v>
      </c>
      <c r="F52" s="443" t="s">
        <v>218</v>
      </c>
      <c r="G52" s="443"/>
      <c r="H52" s="443"/>
      <c r="I52" s="443"/>
      <c r="J52" s="444" t="s">
        <v>892</v>
      </c>
      <c r="K52" s="450">
        <v>702.7</v>
      </c>
      <c r="L52" s="144"/>
      <c r="M52" s="24" t="s">
        <v>854</v>
      </c>
      <c r="N52" s="462" t="s">
        <v>811</v>
      </c>
      <c r="O52" s="443"/>
      <c r="P52" s="443"/>
      <c r="Q52" s="444">
        <v>2019</v>
      </c>
      <c r="R52" s="443" t="s">
        <v>193</v>
      </c>
      <c r="S52" s="443"/>
      <c r="T52" s="443"/>
      <c r="U52" s="443"/>
      <c r="V52" s="444" t="s">
        <v>892</v>
      </c>
      <c r="W52" s="450">
        <v>1070</v>
      </c>
      <c r="X52" s="144"/>
      <c r="Y52" s="24" t="s">
        <v>854</v>
      </c>
      <c r="Z52" s="380" t="s">
        <v>1841</v>
      </c>
      <c r="AA52" s="304"/>
      <c r="AB52" s="443"/>
      <c r="AC52" s="444">
        <v>2020</v>
      </c>
      <c r="AD52" s="443" t="s">
        <v>208</v>
      </c>
      <c r="AE52" s="443"/>
      <c r="AF52" s="443"/>
      <c r="AG52" s="443"/>
      <c r="AH52" s="444" t="s">
        <v>1060</v>
      </c>
      <c r="AI52" s="450">
        <v>3992.5999999999985</v>
      </c>
      <c r="AJ52" s="460"/>
      <c r="AN52" s="3"/>
      <c r="AO52" s="3"/>
      <c r="AP52" s="3"/>
      <c r="AQ52" s="12"/>
    </row>
    <row r="53" spans="1:43">
      <c r="A53" s="24" t="s">
        <v>858</v>
      </c>
      <c r="B53" s="304" t="s">
        <v>1844</v>
      </c>
      <c r="C53" s="443"/>
      <c r="D53" s="443"/>
      <c r="E53" s="444">
        <v>2021</v>
      </c>
      <c r="F53" s="443" t="s">
        <v>201</v>
      </c>
      <c r="G53" s="443"/>
      <c r="H53" s="443"/>
      <c r="I53" s="443"/>
      <c r="J53" s="444" t="s">
        <v>891</v>
      </c>
      <c r="K53" s="450">
        <v>700</v>
      </c>
      <c r="L53" s="144"/>
      <c r="M53" s="24" t="s">
        <v>858</v>
      </c>
      <c r="N53" s="328" t="s">
        <v>142</v>
      </c>
      <c r="O53" s="443"/>
      <c r="P53" s="443"/>
      <c r="Q53" s="444">
        <v>2019</v>
      </c>
      <c r="R53" s="443" t="s">
        <v>207</v>
      </c>
      <c r="S53" s="443"/>
      <c r="T53" s="443"/>
      <c r="U53" s="443"/>
      <c r="V53" s="444" t="s">
        <v>892</v>
      </c>
      <c r="W53" s="450">
        <v>1068.3999999999996</v>
      </c>
      <c r="X53" s="144"/>
      <c r="Y53" s="24" t="s">
        <v>858</v>
      </c>
      <c r="Z53" s="328" t="s">
        <v>835</v>
      </c>
      <c r="AA53" s="304"/>
      <c r="AB53" s="443"/>
      <c r="AC53" s="444">
        <v>2019</v>
      </c>
      <c r="AD53" s="443" t="s">
        <v>208</v>
      </c>
      <c r="AE53" s="443"/>
      <c r="AF53" s="443"/>
      <c r="AG53" s="443"/>
      <c r="AH53" s="444" t="s">
        <v>987</v>
      </c>
      <c r="AI53" s="450">
        <v>3987.6000000000022</v>
      </c>
      <c r="AJ53" s="460"/>
      <c r="AN53" s="3"/>
      <c r="AO53" s="3"/>
      <c r="AP53" s="3"/>
      <c r="AQ53" s="12"/>
    </row>
    <row r="54" spans="1:43">
      <c r="A54" s="24" t="s">
        <v>859</v>
      </c>
      <c r="B54" s="462" t="s">
        <v>153</v>
      </c>
      <c r="C54" s="443"/>
      <c r="D54" s="443"/>
      <c r="E54" s="444">
        <v>2019</v>
      </c>
      <c r="F54" s="443" t="s">
        <v>970</v>
      </c>
      <c r="G54" s="443"/>
      <c r="H54" s="443"/>
      <c r="I54" s="443"/>
      <c r="J54" s="444" t="s">
        <v>891</v>
      </c>
      <c r="K54" s="450">
        <v>699.5</v>
      </c>
      <c r="L54" s="144"/>
      <c r="M54" s="24" t="s">
        <v>859</v>
      </c>
      <c r="N54" s="462" t="s">
        <v>143</v>
      </c>
      <c r="O54" s="443"/>
      <c r="P54" s="443"/>
      <c r="Q54" s="444">
        <v>2021</v>
      </c>
      <c r="R54" s="443" t="s">
        <v>191</v>
      </c>
      <c r="S54" s="443"/>
      <c r="T54" s="443"/>
      <c r="U54" s="443"/>
      <c r="V54" s="444" t="s">
        <v>2023</v>
      </c>
      <c r="W54" s="450">
        <v>1066.4999999999995</v>
      </c>
      <c r="X54" s="144"/>
      <c r="Y54" s="24" t="s">
        <v>859</v>
      </c>
      <c r="Z54" s="725" t="s">
        <v>23</v>
      </c>
      <c r="AA54" s="304"/>
      <c r="AB54" s="443"/>
      <c r="AC54" s="444">
        <v>2020</v>
      </c>
      <c r="AD54" s="443" t="s">
        <v>208</v>
      </c>
      <c r="AE54" s="443"/>
      <c r="AF54" s="443"/>
      <c r="AG54" s="443"/>
      <c r="AH54" s="444" t="s">
        <v>1057</v>
      </c>
      <c r="AI54" s="450">
        <v>3986.8500000000049</v>
      </c>
      <c r="AJ54" s="460"/>
      <c r="AN54" s="3"/>
      <c r="AO54" s="3"/>
      <c r="AP54" s="3"/>
      <c r="AQ54" s="12"/>
    </row>
    <row r="55" spans="1:43">
      <c r="A55" s="24" t="s">
        <v>860</v>
      </c>
      <c r="B55" s="725" t="s">
        <v>155</v>
      </c>
      <c r="C55" s="443"/>
      <c r="D55" s="443"/>
      <c r="E55" s="444">
        <v>2021</v>
      </c>
      <c r="F55" s="443" t="s">
        <v>218</v>
      </c>
      <c r="G55" s="443"/>
      <c r="H55" s="443"/>
      <c r="I55" s="443"/>
      <c r="J55" s="444" t="s">
        <v>893</v>
      </c>
      <c r="K55" s="450">
        <v>697.1</v>
      </c>
      <c r="L55" s="144"/>
      <c r="M55" s="24" t="s">
        <v>860</v>
      </c>
      <c r="N55" s="462" t="s">
        <v>154</v>
      </c>
      <c r="O55" s="443"/>
      <c r="P55" s="443"/>
      <c r="Q55" s="444">
        <v>2019</v>
      </c>
      <c r="R55" s="443" t="s">
        <v>936</v>
      </c>
      <c r="S55" s="443"/>
      <c r="T55" s="443"/>
      <c r="U55" s="443"/>
      <c r="V55" s="444" t="s">
        <v>891</v>
      </c>
      <c r="W55" s="450">
        <v>1062.9000000000001</v>
      </c>
      <c r="X55" s="144"/>
      <c r="Y55" s="24" t="s">
        <v>860</v>
      </c>
      <c r="Z55" s="328" t="s">
        <v>806</v>
      </c>
      <c r="AA55" s="304"/>
      <c r="AB55" s="443"/>
      <c r="AC55" s="444">
        <v>2019</v>
      </c>
      <c r="AD55" s="443" t="s">
        <v>208</v>
      </c>
      <c r="AE55" s="443"/>
      <c r="AF55" s="443"/>
      <c r="AG55" s="443"/>
      <c r="AH55" s="444" t="s">
        <v>988</v>
      </c>
      <c r="AI55" s="450">
        <v>3982.0999999999985</v>
      </c>
      <c r="AJ55" s="460"/>
      <c r="AN55" s="3"/>
      <c r="AO55" s="3"/>
      <c r="AP55" s="3"/>
      <c r="AQ55" s="12"/>
    </row>
    <row r="56" spans="1:43">
      <c r="A56" s="24" t="s">
        <v>866</v>
      </c>
      <c r="B56" s="462" t="s">
        <v>869</v>
      </c>
      <c r="C56" s="443"/>
      <c r="D56" s="443"/>
      <c r="E56" s="444">
        <v>2019</v>
      </c>
      <c r="F56" s="443" t="s">
        <v>218</v>
      </c>
      <c r="G56" s="443"/>
      <c r="H56" s="443"/>
      <c r="I56" s="443"/>
      <c r="J56" s="444" t="s">
        <v>891</v>
      </c>
      <c r="K56" s="450">
        <v>695.6</v>
      </c>
      <c r="L56" s="144"/>
      <c r="M56" s="24" t="s">
        <v>866</v>
      </c>
      <c r="N56" s="328" t="s">
        <v>1844</v>
      </c>
      <c r="O56" s="443"/>
      <c r="P56" s="443"/>
      <c r="Q56" s="444">
        <v>2021</v>
      </c>
      <c r="R56" s="443" t="s">
        <v>3979</v>
      </c>
      <c r="S56" s="443"/>
      <c r="T56" s="443"/>
      <c r="U56" s="443"/>
      <c r="V56" s="444" t="s">
        <v>986</v>
      </c>
      <c r="W56" s="450">
        <v>1061.7</v>
      </c>
      <c r="X56" s="144"/>
      <c r="Y56" s="24" t="s">
        <v>866</v>
      </c>
      <c r="Z56" s="380" t="s">
        <v>155</v>
      </c>
      <c r="AA56" s="304"/>
      <c r="AB56" s="443"/>
      <c r="AC56" s="444">
        <v>2020</v>
      </c>
      <c r="AD56" s="443" t="s">
        <v>354</v>
      </c>
      <c r="AE56" s="443"/>
      <c r="AF56" s="443"/>
      <c r="AG56" s="443"/>
      <c r="AH56" s="444" t="s">
        <v>891</v>
      </c>
      <c r="AI56" s="450">
        <v>3960.9</v>
      </c>
      <c r="AJ56" s="460"/>
      <c r="AN56" s="3"/>
      <c r="AO56" s="3"/>
      <c r="AP56" s="3"/>
      <c r="AQ56" s="12"/>
    </row>
    <row r="57" spans="1:43">
      <c r="A57" s="24" t="s">
        <v>867</v>
      </c>
      <c r="B57" s="304" t="s">
        <v>822</v>
      </c>
      <c r="C57" s="443"/>
      <c r="D57" s="443"/>
      <c r="E57" s="444">
        <v>2021</v>
      </c>
      <c r="F57" s="443" t="s">
        <v>190</v>
      </c>
      <c r="G57" s="443"/>
      <c r="H57" s="443"/>
      <c r="I57" s="443"/>
      <c r="J57" s="444" t="s">
        <v>2022</v>
      </c>
      <c r="K57" s="450">
        <v>688.30000000000018</v>
      </c>
      <c r="L57" s="144"/>
      <c r="M57" s="24" t="s">
        <v>867</v>
      </c>
      <c r="N57" s="462" t="s">
        <v>39</v>
      </c>
      <c r="O57" s="443"/>
      <c r="P57" s="443"/>
      <c r="Q57" s="444">
        <v>2019</v>
      </c>
      <c r="R57" s="443" t="s">
        <v>191</v>
      </c>
      <c r="S57" s="443"/>
      <c r="T57" s="443"/>
      <c r="U57" s="443"/>
      <c r="V57" s="444" t="s">
        <v>891</v>
      </c>
      <c r="W57" s="450">
        <v>1054</v>
      </c>
      <c r="X57" s="144"/>
      <c r="Y57" s="24" t="s">
        <v>867</v>
      </c>
      <c r="Z57" s="380" t="s">
        <v>1844</v>
      </c>
      <c r="AA57" s="304"/>
      <c r="AB57" s="443"/>
      <c r="AC57" s="444">
        <v>2020</v>
      </c>
      <c r="AD57" s="443" t="s">
        <v>208</v>
      </c>
      <c r="AE57" s="443"/>
      <c r="AF57" s="443"/>
      <c r="AG57" s="443"/>
      <c r="AH57" s="444" t="s">
        <v>1058</v>
      </c>
      <c r="AI57" s="450">
        <v>3955.699999999998</v>
      </c>
      <c r="AJ57" s="460"/>
      <c r="AN57" s="11"/>
      <c r="AO57" s="3"/>
      <c r="AP57" s="3"/>
      <c r="AQ57" s="12"/>
    </row>
    <row r="58" spans="1:43">
      <c r="A58" s="24" t="s">
        <v>868</v>
      </c>
      <c r="B58" s="725" t="s">
        <v>2245</v>
      </c>
      <c r="C58" s="443"/>
      <c r="D58" s="443"/>
      <c r="E58" s="444">
        <v>2021</v>
      </c>
      <c r="F58" s="443" t="s">
        <v>190</v>
      </c>
      <c r="G58" s="443"/>
      <c r="H58" s="443"/>
      <c r="I58" s="443"/>
      <c r="J58" s="444" t="s">
        <v>2023</v>
      </c>
      <c r="K58" s="450">
        <v>686.30000000000007</v>
      </c>
      <c r="L58" s="144"/>
      <c r="M58" s="24" t="s">
        <v>868</v>
      </c>
      <c r="N58" s="328" t="s">
        <v>1842</v>
      </c>
      <c r="O58" s="443"/>
      <c r="P58" s="443"/>
      <c r="Q58" s="444">
        <v>2021</v>
      </c>
      <c r="R58" s="443" t="s">
        <v>191</v>
      </c>
      <c r="S58" s="443"/>
      <c r="T58" s="443"/>
      <c r="U58" s="443"/>
      <c r="V58" s="444" t="s">
        <v>2024</v>
      </c>
      <c r="W58" s="450">
        <v>1053.0999999999999</v>
      </c>
      <c r="X58" s="144"/>
      <c r="Y58" s="24" t="s">
        <v>868</v>
      </c>
      <c r="Z58" s="328" t="s">
        <v>37</v>
      </c>
      <c r="AA58" s="304"/>
      <c r="AB58" s="443"/>
      <c r="AC58" s="444">
        <v>2019</v>
      </c>
      <c r="AD58" s="443" t="s">
        <v>208</v>
      </c>
      <c r="AE58" s="443"/>
      <c r="AF58" s="443"/>
      <c r="AG58" s="443"/>
      <c r="AH58" s="444" t="s">
        <v>989</v>
      </c>
      <c r="AI58" s="450">
        <v>3955.0000000000055</v>
      </c>
      <c r="AJ58" s="460"/>
      <c r="AN58" s="11"/>
      <c r="AO58" s="3"/>
      <c r="AP58" s="3"/>
      <c r="AQ58" s="12"/>
    </row>
    <row r="59" spans="1:43">
      <c r="A59" s="24" t="s">
        <v>870</v>
      </c>
      <c r="B59" s="304" t="s">
        <v>153</v>
      </c>
      <c r="C59" s="443"/>
      <c r="D59" s="443"/>
      <c r="E59" s="444">
        <v>2020</v>
      </c>
      <c r="F59" s="443" t="s">
        <v>201</v>
      </c>
      <c r="G59" s="443"/>
      <c r="H59" s="443"/>
      <c r="I59" s="443"/>
      <c r="J59" s="444" t="s">
        <v>987</v>
      </c>
      <c r="K59" s="450">
        <v>685.19999999999891</v>
      </c>
      <c r="L59" s="144"/>
      <c r="M59" s="24" t="s">
        <v>870</v>
      </c>
      <c r="N59" s="462" t="s">
        <v>21</v>
      </c>
      <c r="O59" s="443"/>
      <c r="P59" s="443"/>
      <c r="Q59" s="444">
        <v>2018</v>
      </c>
      <c r="R59" s="443" t="s">
        <v>202</v>
      </c>
      <c r="S59" s="443"/>
      <c r="T59" s="443"/>
      <c r="U59" s="443"/>
      <c r="V59" s="444" t="s">
        <v>891</v>
      </c>
      <c r="W59" s="450">
        <v>1048.8</v>
      </c>
      <c r="X59" s="144"/>
      <c r="Y59" s="24" t="s">
        <v>870</v>
      </c>
      <c r="Z59" s="380" t="s">
        <v>1847</v>
      </c>
      <c r="AA59" s="304"/>
      <c r="AB59" s="443"/>
      <c r="AC59" s="444">
        <v>2020</v>
      </c>
      <c r="AD59" s="443" t="s">
        <v>208</v>
      </c>
      <c r="AE59" s="443"/>
      <c r="AF59" s="443"/>
      <c r="AG59" s="443"/>
      <c r="AH59" s="444" t="s">
        <v>1059</v>
      </c>
      <c r="AI59" s="450">
        <v>3940.0999999999985</v>
      </c>
      <c r="AJ59" s="460"/>
      <c r="AN59" s="11"/>
      <c r="AO59" s="3"/>
      <c r="AP59" s="3"/>
      <c r="AQ59" s="12"/>
    </row>
    <row r="60" spans="1:43">
      <c r="A60" s="24" t="s">
        <v>871</v>
      </c>
      <c r="B60" s="462" t="s">
        <v>15</v>
      </c>
      <c r="C60" s="443"/>
      <c r="D60" s="443"/>
      <c r="E60" s="444">
        <v>2017</v>
      </c>
      <c r="F60" s="443" t="s">
        <v>192</v>
      </c>
      <c r="G60" s="443"/>
      <c r="H60" s="443"/>
      <c r="I60" s="443"/>
      <c r="J60" s="444" t="s">
        <v>892</v>
      </c>
      <c r="K60" s="450">
        <v>684.2</v>
      </c>
      <c r="L60" s="144"/>
      <c r="M60" s="24" t="s">
        <v>871</v>
      </c>
      <c r="N60" s="725" t="s">
        <v>17</v>
      </c>
      <c r="O60" s="443"/>
      <c r="P60" s="443"/>
      <c r="Q60" s="444">
        <v>2021</v>
      </c>
      <c r="R60" s="443" t="s">
        <v>191</v>
      </c>
      <c r="S60" s="443"/>
      <c r="T60" s="443"/>
      <c r="U60" s="443"/>
      <c r="V60" s="444" t="s">
        <v>2025</v>
      </c>
      <c r="W60" s="450">
        <v>1041.9999999999991</v>
      </c>
      <c r="X60" s="144"/>
      <c r="Y60" s="24" t="s">
        <v>871</v>
      </c>
      <c r="Z60" s="380" t="s">
        <v>1850</v>
      </c>
      <c r="AA60" s="304"/>
      <c r="AB60" s="443"/>
      <c r="AC60" s="444">
        <v>2021</v>
      </c>
      <c r="AD60" s="443" t="s">
        <v>208</v>
      </c>
      <c r="AE60" s="443"/>
      <c r="AF60" s="443"/>
      <c r="AG60" s="443"/>
      <c r="AH60" s="444" t="s">
        <v>985</v>
      </c>
      <c r="AI60" s="450">
        <v>3938.9</v>
      </c>
      <c r="AJ60" s="460"/>
      <c r="AM60" s="378"/>
      <c r="AN60" s="378"/>
      <c r="AO60" s="363"/>
      <c r="AQ60" s="12"/>
    </row>
    <row r="61" spans="1:43">
      <c r="A61" s="24" t="s">
        <v>872</v>
      </c>
      <c r="B61" s="462" t="s">
        <v>31</v>
      </c>
      <c r="C61" s="443"/>
      <c r="D61" s="443"/>
      <c r="E61" s="444">
        <v>2016</v>
      </c>
      <c r="F61" s="443" t="s">
        <v>197</v>
      </c>
      <c r="G61" s="443"/>
      <c r="H61" s="443"/>
      <c r="I61" s="443"/>
      <c r="J61" s="444" t="s">
        <v>891</v>
      </c>
      <c r="K61" s="450">
        <v>683.3</v>
      </c>
      <c r="L61" s="144"/>
      <c r="M61" s="24" t="s">
        <v>872</v>
      </c>
      <c r="N61" s="725" t="s">
        <v>9</v>
      </c>
      <c r="O61" s="443"/>
      <c r="P61" s="443"/>
      <c r="Q61" s="444">
        <v>2021</v>
      </c>
      <c r="R61" s="443" t="s">
        <v>191</v>
      </c>
      <c r="S61" s="443"/>
      <c r="T61" s="443"/>
      <c r="U61" s="443"/>
      <c r="V61" s="444" t="s">
        <v>2026</v>
      </c>
      <c r="W61" s="450">
        <v>1041.7999999999997</v>
      </c>
      <c r="X61" s="144"/>
      <c r="Y61" s="24" t="s">
        <v>872</v>
      </c>
      <c r="Z61" s="328" t="s">
        <v>142</v>
      </c>
      <c r="AA61" s="304"/>
      <c r="AB61" s="443"/>
      <c r="AC61" s="444">
        <v>2019</v>
      </c>
      <c r="AD61" s="443" t="s">
        <v>208</v>
      </c>
      <c r="AE61" s="443"/>
      <c r="AF61" s="443"/>
      <c r="AG61" s="443"/>
      <c r="AH61" s="444" t="s">
        <v>990</v>
      </c>
      <c r="AI61" s="450">
        <v>3906.6999999999971</v>
      </c>
      <c r="AJ61" s="460"/>
      <c r="AM61" s="378"/>
      <c r="AN61" s="378"/>
      <c r="AO61" s="363"/>
      <c r="AQ61" s="12"/>
    </row>
    <row r="62" spans="1:43">
      <c r="A62" s="24" t="s">
        <v>875</v>
      </c>
      <c r="B62" s="462" t="s">
        <v>9</v>
      </c>
      <c r="C62" s="443"/>
      <c r="D62" s="443"/>
      <c r="E62" s="444">
        <v>2019</v>
      </c>
      <c r="F62" s="443" t="s">
        <v>192</v>
      </c>
      <c r="G62" s="443"/>
      <c r="H62" s="443"/>
      <c r="I62" s="443"/>
      <c r="J62" s="444" t="s">
        <v>985</v>
      </c>
      <c r="K62" s="450">
        <v>682.5</v>
      </c>
      <c r="L62" s="144"/>
      <c r="M62" s="24" t="s">
        <v>875</v>
      </c>
      <c r="N62" s="725" t="s">
        <v>25</v>
      </c>
      <c r="O62" s="443"/>
      <c r="P62" s="443"/>
      <c r="Q62" s="444">
        <v>2021</v>
      </c>
      <c r="R62" s="443" t="s">
        <v>191</v>
      </c>
      <c r="S62" s="443"/>
      <c r="T62" s="443"/>
      <c r="U62" s="443"/>
      <c r="V62" s="444" t="s">
        <v>2027</v>
      </c>
      <c r="W62" s="450">
        <v>1038.3999999999992</v>
      </c>
      <c r="X62" s="144"/>
      <c r="Y62" s="24" t="s">
        <v>875</v>
      </c>
      <c r="Z62" s="304" t="s">
        <v>21</v>
      </c>
      <c r="AA62" s="304"/>
      <c r="AB62" s="443"/>
      <c r="AC62" s="444">
        <v>2021</v>
      </c>
      <c r="AD62" s="443" t="s">
        <v>208</v>
      </c>
      <c r="AE62" s="443"/>
      <c r="AF62" s="443"/>
      <c r="AG62" s="443"/>
      <c r="AH62" s="444" t="s">
        <v>986</v>
      </c>
      <c r="AI62" s="450">
        <v>3903.5</v>
      </c>
      <c r="AJ62" s="460"/>
      <c r="AM62" s="378"/>
      <c r="AN62" s="378"/>
      <c r="AO62" s="363"/>
      <c r="AQ62" s="12"/>
    </row>
    <row r="63" spans="1:43">
      <c r="A63" s="24" t="s">
        <v>1006</v>
      </c>
      <c r="B63" s="462" t="s">
        <v>31</v>
      </c>
      <c r="C63" s="443"/>
      <c r="D63" s="443"/>
      <c r="E63" s="444">
        <v>2019</v>
      </c>
      <c r="F63" s="443" t="s">
        <v>192</v>
      </c>
      <c r="G63" s="443"/>
      <c r="H63" s="443"/>
      <c r="I63" s="443"/>
      <c r="J63" s="444" t="s">
        <v>986</v>
      </c>
      <c r="K63" s="450">
        <v>682.15</v>
      </c>
      <c r="L63" s="144"/>
      <c r="M63" s="24" t="s">
        <v>1006</v>
      </c>
      <c r="N63" s="462" t="s">
        <v>17</v>
      </c>
      <c r="O63" s="443"/>
      <c r="P63" s="443"/>
      <c r="Q63" s="444">
        <v>2020</v>
      </c>
      <c r="R63" s="443" t="s">
        <v>206</v>
      </c>
      <c r="S63" s="443"/>
      <c r="T63" s="443"/>
      <c r="U63" s="443"/>
      <c r="V63" s="444" t="s">
        <v>986</v>
      </c>
      <c r="W63" s="450">
        <v>1037.0999999999999</v>
      </c>
      <c r="X63" s="144"/>
      <c r="Y63" s="24" t="s">
        <v>1006</v>
      </c>
      <c r="Z63" s="328" t="s">
        <v>819</v>
      </c>
      <c r="AA63" s="304"/>
      <c r="AB63" s="443"/>
      <c r="AC63" s="444">
        <v>2019</v>
      </c>
      <c r="AD63" s="443" t="s">
        <v>208</v>
      </c>
      <c r="AE63" s="443"/>
      <c r="AF63" s="443"/>
      <c r="AG63" s="443"/>
      <c r="AH63" s="444" t="s">
        <v>991</v>
      </c>
      <c r="AI63" s="450">
        <v>3901.4999999999964</v>
      </c>
      <c r="AJ63" s="460"/>
      <c r="AM63" s="378"/>
      <c r="AN63" s="378"/>
      <c r="AO63" s="363"/>
      <c r="AQ63" s="12"/>
    </row>
    <row r="64" spans="1:43">
      <c r="A64" s="24" t="s">
        <v>1007</v>
      </c>
      <c r="B64" s="725" t="s">
        <v>1858</v>
      </c>
      <c r="C64" s="443"/>
      <c r="D64" s="443"/>
      <c r="E64" s="444">
        <v>2021</v>
      </c>
      <c r="F64" s="443" t="s">
        <v>199</v>
      </c>
      <c r="G64" s="443"/>
      <c r="H64" s="443"/>
      <c r="I64" s="443"/>
      <c r="J64" s="444" t="s">
        <v>891</v>
      </c>
      <c r="K64" s="450">
        <v>680.3</v>
      </c>
      <c r="L64" s="144"/>
      <c r="M64" s="24" t="s">
        <v>1007</v>
      </c>
      <c r="N64" s="462" t="s">
        <v>2242</v>
      </c>
      <c r="O64" s="443"/>
      <c r="P64" s="443"/>
      <c r="Q64" s="444">
        <v>2021</v>
      </c>
      <c r="R64" s="443" t="s">
        <v>3979</v>
      </c>
      <c r="S64" s="443"/>
      <c r="T64" s="443"/>
      <c r="U64" s="443"/>
      <c r="V64" s="444" t="s">
        <v>987</v>
      </c>
      <c r="W64" s="450">
        <v>1036.8</v>
      </c>
      <c r="X64" s="144"/>
      <c r="Y64" s="24" t="s">
        <v>1007</v>
      </c>
      <c r="Z64" s="304" t="s">
        <v>817</v>
      </c>
      <c r="AA64" s="304"/>
      <c r="AB64" s="443"/>
      <c r="AC64" s="444">
        <v>2020</v>
      </c>
      <c r="AD64" s="443" t="s">
        <v>208</v>
      </c>
      <c r="AE64" s="443"/>
      <c r="AF64" s="443"/>
      <c r="AG64" s="443"/>
      <c r="AH64" s="444" t="s">
        <v>2011</v>
      </c>
      <c r="AI64" s="450">
        <v>3900.8999999999969</v>
      </c>
      <c r="AJ64" s="460"/>
      <c r="AM64" s="378"/>
      <c r="AN64" s="378"/>
      <c r="AO64" s="363"/>
      <c r="AQ64" s="12"/>
    </row>
    <row r="65" spans="1:43">
      <c r="A65" s="24" t="s">
        <v>1008</v>
      </c>
      <c r="B65" s="462" t="s">
        <v>811</v>
      </c>
      <c r="C65" s="443"/>
      <c r="D65" s="443"/>
      <c r="E65" s="444">
        <v>2019</v>
      </c>
      <c r="F65" s="443" t="s">
        <v>192</v>
      </c>
      <c r="G65" s="443"/>
      <c r="H65" s="443"/>
      <c r="I65" s="443"/>
      <c r="J65" s="444" t="s">
        <v>987</v>
      </c>
      <c r="K65" s="450">
        <v>679.55</v>
      </c>
      <c r="L65" s="144"/>
      <c r="M65" s="24" t="s">
        <v>1008</v>
      </c>
      <c r="N65" s="328" t="s">
        <v>21</v>
      </c>
      <c r="O65" s="443"/>
      <c r="P65" s="443"/>
      <c r="Q65" s="444">
        <v>2021</v>
      </c>
      <c r="R65" s="443" t="s">
        <v>3979</v>
      </c>
      <c r="S65" s="443"/>
      <c r="T65" s="443"/>
      <c r="U65" s="443"/>
      <c r="V65" s="444" t="s">
        <v>988</v>
      </c>
      <c r="W65" s="450">
        <v>1036.4000000000001</v>
      </c>
      <c r="X65" s="144"/>
      <c r="Y65" s="24" t="s">
        <v>1008</v>
      </c>
      <c r="Z65" s="462" t="s">
        <v>142</v>
      </c>
      <c r="AA65" s="304"/>
      <c r="AB65" s="443"/>
      <c r="AC65" s="444">
        <v>2020</v>
      </c>
      <c r="AD65" s="443" t="s">
        <v>208</v>
      </c>
      <c r="AE65" s="443"/>
      <c r="AF65" s="443"/>
      <c r="AG65" s="443"/>
      <c r="AH65" s="444" t="s">
        <v>2012</v>
      </c>
      <c r="AI65" s="450">
        <v>3890.9999999999973</v>
      </c>
      <c r="AJ65" s="460"/>
      <c r="AM65" s="378"/>
      <c r="AN65" s="378"/>
      <c r="AO65" s="363"/>
      <c r="AQ65" s="12"/>
    </row>
    <row r="66" spans="1:43">
      <c r="A66" s="24" t="s">
        <v>1009</v>
      </c>
      <c r="B66" s="725" t="s">
        <v>2244</v>
      </c>
      <c r="C66" s="443"/>
      <c r="D66" s="443"/>
      <c r="E66" s="444">
        <v>2021</v>
      </c>
      <c r="F66" s="443" t="s">
        <v>190</v>
      </c>
      <c r="G66" s="443"/>
      <c r="H66" s="443"/>
      <c r="I66" s="443"/>
      <c r="J66" s="444" t="s">
        <v>2024</v>
      </c>
      <c r="K66" s="450">
        <v>679.2999999999995</v>
      </c>
      <c r="L66" s="144"/>
      <c r="M66" s="24" t="s">
        <v>1009</v>
      </c>
      <c r="N66" s="304" t="s">
        <v>807</v>
      </c>
      <c r="O66" s="443"/>
      <c r="P66" s="443"/>
      <c r="Q66" s="444">
        <v>2021</v>
      </c>
      <c r="R66" s="443" t="s">
        <v>191</v>
      </c>
      <c r="S66" s="443"/>
      <c r="T66" s="443"/>
      <c r="U66" s="443"/>
      <c r="V66" s="444" t="s">
        <v>2028</v>
      </c>
      <c r="W66" s="450">
        <v>1036.3000000000002</v>
      </c>
      <c r="X66" s="144"/>
      <c r="Y66" s="24" t="s">
        <v>1009</v>
      </c>
      <c r="Z66" s="304" t="s">
        <v>143</v>
      </c>
      <c r="AA66" s="304"/>
      <c r="AB66" s="443"/>
      <c r="AC66" s="444">
        <v>2018</v>
      </c>
      <c r="AD66" s="443" t="s">
        <v>208</v>
      </c>
      <c r="AE66" s="443"/>
      <c r="AF66" s="443"/>
      <c r="AG66" s="443"/>
      <c r="AH66" s="444" t="s">
        <v>1048</v>
      </c>
      <c r="AI66" s="450">
        <v>3867.0000000000018</v>
      </c>
      <c r="AJ66" s="460"/>
      <c r="AM66" s="378"/>
      <c r="AN66" s="378"/>
      <c r="AO66" s="363"/>
      <c r="AQ66" s="12"/>
    </row>
    <row r="67" spans="1:43">
      <c r="A67" s="24" t="s">
        <v>1010</v>
      </c>
      <c r="B67" s="304" t="s">
        <v>828</v>
      </c>
      <c r="C67" s="443"/>
      <c r="D67" s="443"/>
      <c r="E67" s="444">
        <v>2021</v>
      </c>
      <c r="F67" s="443" t="s">
        <v>190</v>
      </c>
      <c r="G67" s="443"/>
      <c r="H67" s="443"/>
      <c r="I67" s="443"/>
      <c r="J67" s="444" t="s">
        <v>2025</v>
      </c>
      <c r="K67" s="450">
        <v>674.90000000000032</v>
      </c>
      <c r="L67" s="144"/>
      <c r="M67" s="24" t="s">
        <v>1010</v>
      </c>
      <c r="N67" s="462" t="s">
        <v>17</v>
      </c>
      <c r="O67" s="443"/>
      <c r="P67" s="443"/>
      <c r="Q67" s="444">
        <v>2018</v>
      </c>
      <c r="R67" s="443" t="s">
        <v>207</v>
      </c>
      <c r="S67" s="443"/>
      <c r="T67" s="443"/>
      <c r="U67" s="443"/>
      <c r="V67" s="444" t="s">
        <v>892</v>
      </c>
      <c r="W67" s="450">
        <v>1033.4000000000001</v>
      </c>
      <c r="X67" s="144"/>
      <c r="Y67" s="24" t="s">
        <v>1010</v>
      </c>
      <c r="Z67" s="304" t="s">
        <v>11</v>
      </c>
      <c r="AA67" s="304"/>
      <c r="AB67" s="443"/>
      <c r="AC67" s="444">
        <v>2019</v>
      </c>
      <c r="AD67" s="443" t="s">
        <v>354</v>
      </c>
      <c r="AE67" s="443"/>
      <c r="AF67" s="443"/>
      <c r="AG67" s="443"/>
      <c r="AH67" s="444" t="s">
        <v>891</v>
      </c>
      <c r="AI67" s="450">
        <v>3866.8999999999978</v>
      </c>
      <c r="AJ67" s="460"/>
      <c r="AM67" s="378"/>
      <c r="AN67" s="378"/>
      <c r="AO67" s="363"/>
      <c r="AQ67" s="12"/>
    </row>
    <row r="68" spans="1:43">
      <c r="A68" s="24" t="s">
        <v>1011</v>
      </c>
      <c r="B68" s="462" t="s">
        <v>13</v>
      </c>
      <c r="C68" s="443"/>
      <c r="D68" s="443"/>
      <c r="E68" s="444">
        <v>2021</v>
      </c>
      <c r="F68" s="443" t="s">
        <v>201</v>
      </c>
      <c r="G68" s="443"/>
      <c r="H68" s="443"/>
      <c r="I68" s="443"/>
      <c r="J68" s="444" t="s">
        <v>892</v>
      </c>
      <c r="K68" s="450">
        <v>673.9</v>
      </c>
      <c r="L68" s="144"/>
      <c r="M68" s="24" t="s">
        <v>1011</v>
      </c>
      <c r="N68" s="725" t="s">
        <v>2246</v>
      </c>
      <c r="O68" s="443"/>
      <c r="P68" s="443"/>
      <c r="Q68" s="444">
        <v>2021</v>
      </c>
      <c r="R68" s="443" t="s">
        <v>191</v>
      </c>
      <c r="S68" s="443"/>
      <c r="T68" s="443"/>
      <c r="U68" s="443"/>
      <c r="V68" s="444" t="s">
        <v>3980</v>
      </c>
      <c r="W68" s="450">
        <v>1033.2000000000007</v>
      </c>
      <c r="X68" s="144"/>
      <c r="Y68" s="24" t="s">
        <v>1011</v>
      </c>
      <c r="Z68" s="304" t="s">
        <v>852</v>
      </c>
      <c r="AA68" s="304"/>
      <c r="AB68" s="443"/>
      <c r="AC68" s="444">
        <v>2020</v>
      </c>
      <c r="AD68" s="443" t="s">
        <v>208</v>
      </c>
      <c r="AE68" s="443"/>
      <c r="AF68" s="443"/>
      <c r="AG68" s="443"/>
      <c r="AH68" s="444" t="s">
        <v>2013</v>
      </c>
      <c r="AI68" s="450">
        <v>3866.8000000000029</v>
      </c>
      <c r="AJ68" s="460"/>
      <c r="AM68" s="378"/>
      <c r="AN68" s="378"/>
      <c r="AO68" s="363"/>
      <c r="AQ68" s="12"/>
    </row>
    <row r="69" spans="1:43">
      <c r="A69" s="24" t="s">
        <v>1012</v>
      </c>
      <c r="B69" s="462" t="s">
        <v>144</v>
      </c>
      <c r="C69" s="443"/>
      <c r="D69" s="443"/>
      <c r="E69" s="444">
        <v>2021</v>
      </c>
      <c r="F69" s="443" t="s">
        <v>192</v>
      </c>
      <c r="G69" s="443"/>
      <c r="H69" s="443"/>
      <c r="I69" s="443"/>
      <c r="J69" s="444" t="s">
        <v>893</v>
      </c>
      <c r="K69" s="450">
        <v>673.1</v>
      </c>
      <c r="L69" s="144"/>
      <c r="M69" s="24" t="s">
        <v>1012</v>
      </c>
      <c r="N69" s="462" t="s">
        <v>31</v>
      </c>
      <c r="O69" s="443"/>
      <c r="P69" s="443"/>
      <c r="Q69" s="444">
        <v>2019</v>
      </c>
      <c r="R69" s="443" t="s">
        <v>193</v>
      </c>
      <c r="S69" s="443"/>
      <c r="T69" s="443"/>
      <c r="U69" s="443"/>
      <c r="V69" s="444" t="s">
        <v>893</v>
      </c>
      <c r="W69" s="450">
        <v>1027</v>
      </c>
      <c r="X69" s="144"/>
      <c r="Y69" s="24" t="s">
        <v>1012</v>
      </c>
      <c r="Z69" s="380" t="s">
        <v>154</v>
      </c>
      <c r="AA69" s="304"/>
      <c r="AB69" s="443"/>
      <c r="AC69" s="444">
        <v>2021</v>
      </c>
      <c r="AD69" s="443" t="s">
        <v>208</v>
      </c>
      <c r="AE69" s="443"/>
      <c r="AF69" s="443"/>
      <c r="AG69" s="443"/>
      <c r="AH69" s="444" t="s">
        <v>987</v>
      </c>
      <c r="AI69" s="450">
        <v>3850.1</v>
      </c>
      <c r="AJ69" s="460"/>
      <c r="AM69" s="378"/>
      <c r="AN69" s="378"/>
      <c r="AO69" s="363"/>
      <c r="AQ69" s="12"/>
    </row>
    <row r="70" spans="1:43">
      <c r="A70" s="24" t="s">
        <v>1013</v>
      </c>
      <c r="B70" s="462" t="s">
        <v>143</v>
      </c>
      <c r="C70" s="443"/>
      <c r="D70" s="443"/>
      <c r="E70" s="444">
        <v>2021</v>
      </c>
      <c r="F70" s="443" t="s">
        <v>218</v>
      </c>
      <c r="G70" s="443"/>
      <c r="H70" s="443"/>
      <c r="I70" s="443"/>
      <c r="J70" s="444" t="s">
        <v>985</v>
      </c>
      <c r="K70" s="450">
        <v>673</v>
      </c>
      <c r="L70" s="144"/>
      <c r="M70" s="24" t="s">
        <v>1013</v>
      </c>
      <c r="N70" s="328" t="s">
        <v>863</v>
      </c>
      <c r="O70" s="443"/>
      <c r="P70" s="443"/>
      <c r="Q70" s="444">
        <v>2019</v>
      </c>
      <c r="R70" s="443" t="s">
        <v>207</v>
      </c>
      <c r="S70" s="443"/>
      <c r="T70" s="443"/>
      <c r="U70" s="443"/>
      <c r="V70" s="444" t="s">
        <v>893</v>
      </c>
      <c r="W70" s="450">
        <v>1023.7000000000007</v>
      </c>
      <c r="X70" s="144"/>
      <c r="Y70" s="24" t="s">
        <v>1013</v>
      </c>
      <c r="Z70" s="304" t="s">
        <v>856</v>
      </c>
      <c r="AA70" s="304"/>
      <c r="AB70" s="443"/>
      <c r="AC70" s="444">
        <v>2020</v>
      </c>
      <c r="AD70" s="443" t="s">
        <v>208</v>
      </c>
      <c r="AE70" s="443"/>
      <c r="AF70" s="443"/>
      <c r="AG70" s="443"/>
      <c r="AH70" s="444" t="s">
        <v>2014</v>
      </c>
      <c r="AI70" s="450">
        <v>3845.4999999999964</v>
      </c>
      <c r="AJ70" s="460"/>
      <c r="AM70" s="378"/>
      <c r="AN70" s="378"/>
      <c r="AO70" s="363"/>
      <c r="AQ70" s="12"/>
    </row>
    <row r="71" spans="1:43">
      <c r="A71" s="24" t="s">
        <v>1014</v>
      </c>
      <c r="B71" s="462" t="s">
        <v>31</v>
      </c>
      <c r="C71" s="443"/>
      <c r="D71" s="443"/>
      <c r="E71" s="444">
        <v>2021</v>
      </c>
      <c r="F71" s="443" t="s">
        <v>199</v>
      </c>
      <c r="G71" s="443"/>
      <c r="H71" s="443"/>
      <c r="I71" s="443"/>
      <c r="J71" s="444" t="s">
        <v>892</v>
      </c>
      <c r="K71" s="450">
        <v>672.9</v>
      </c>
      <c r="L71" s="144"/>
      <c r="M71" s="24" t="s">
        <v>1014</v>
      </c>
      <c r="N71" s="304" t="s">
        <v>822</v>
      </c>
      <c r="O71" s="443"/>
      <c r="P71" s="443"/>
      <c r="Q71" s="444">
        <v>2021</v>
      </c>
      <c r="R71" s="443" t="s">
        <v>191</v>
      </c>
      <c r="S71" s="443"/>
      <c r="T71" s="443"/>
      <c r="U71" s="443"/>
      <c r="V71" s="444" t="s">
        <v>3981</v>
      </c>
      <c r="W71" s="450">
        <v>1022</v>
      </c>
      <c r="X71" s="144"/>
      <c r="Y71" s="24" t="s">
        <v>1014</v>
      </c>
      <c r="Z71" s="304" t="s">
        <v>6</v>
      </c>
      <c r="AA71" s="304"/>
      <c r="AB71" s="443"/>
      <c r="AC71" s="444">
        <v>2017</v>
      </c>
      <c r="AD71" s="443" t="s">
        <v>204</v>
      </c>
      <c r="AE71" s="443"/>
      <c r="AF71" s="443"/>
      <c r="AG71" s="443"/>
      <c r="AH71" s="444" t="s">
        <v>987</v>
      </c>
      <c r="AI71" s="450">
        <v>3844.1000000000008</v>
      </c>
      <c r="AJ71" s="460"/>
      <c r="AM71" s="378"/>
      <c r="AN71" s="378"/>
      <c r="AO71" s="363"/>
      <c r="AQ71" s="12"/>
    </row>
    <row r="72" spans="1:43">
      <c r="A72" s="24" t="s">
        <v>1015</v>
      </c>
      <c r="B72" s="462" t="s">
        <v>836</v>
      </c>
      <c r="C72" s="443"/>
      <c r="D72" s="443"/>
      <c r="E72" s="444">
        <v>2019</v>
      </c>
      <c r="F72" s="443" t="s">
        <v>218</v>
      </c>
      <c r="G72" s="443"/>
      <c r="H72" s="443"/>
      <c r="I72" s="443"/>
      <c r="J72" s="444" t="s">
        <v>892</v>
      </c>
      <c r="K72" s="450">
        <v>672.6</v>
      </c>
      <c r="L72" s="144"/>
      <c r="M72" s="24" t="s">
        <v>1015</v>
      </c>
      <c r="N72" s="462" t="s">
        <v>817</v>
      </c>
      <c r="O72" s="443"/>
      <c r="P72" s="443"/>
      <c r="Q72" s="444">
        <v>2020</v>
      </c>
      <c r="R72" s="443" t="s">
        <v>206</v>
      </c>
      <c r="S72" s="443"/>
      <c r="T72" s="443"/>
      <c r="U72" s="443"/>
      <c r="V72" s="444" t="s">
        <v>987</v>
      </c>
      <c r="W72" s="450">
        <v>1020.5</v>
      </c>
      <c r="X72" s="144"/>
      <c r="Y72" s="24" t="s">
        <v>1015</v>
      </c>
      <c r="Z72" s="304" t="s">
        <v>9</v>
      </c>
      <c r="AA72" s="304"/>
      <c r="AB72" s="443"/>
      <c r="AC72" s="444">
        <v>2017</v>
      </c>
      <c r="AD72" s="443" t="s">
        <v>208</v>
      </c>
      <c r="AE72" s="443"/>
      <c r="AF72" s="443"/>
      <c r="AG72" s="443"/>
      <c r="AH72" s="444" t="s">
        <v>891</v>
      </c>
      <c r="AI72" s="450">
        <v>3841.3999999999987</v>
      </c>
      <c r="AJ72" s="460"/>
      <c r="AM72" s="378"/>
      <c r="AN72" s="378"/>
      <c r="AO72" s="363"/>
      <c r="AQ72" s="12"/>
    </row>
    <row r="73" spans="1:43">
      <c r="A73" s="24" t="s">
        <v>1016</v>
      </c>
      <c r="B73" s="725" t="s">
        <v>2243</v>
      </c>
      <c r="C73" s="443"/>
      <c r="D73" s="443"/>
      <c r="E73" s="444">
        <v>2021</v>
      </c>
      <c r="F73" s="443" t="s">
        <v>190</v>
      </c>
      <c r="G73" s="443"/>
      <c r="H73" s="443"/>
      <c r="I73" s="443"/>
      <c r="J73" s="444" t="s">
        <v>2026</v>
      </c>
      <c r="K73" s="450">
        <v>672.59999999999945</v>
      </c>
      <c r="L73" s="144"/>
      <c r="M73" s="24" t="s">
        <v>1016</v>
      </c>
      <c r="N73" s="328" t="s">
        <v>817</v>
      </c>
      <c r="O73" s="443"/>
      <c r="P73" s="443"/>
      <c r="Q73" s="444">
        <v>2019</v>
      </c>
      <c r="R73" s="443" t="s">
        <v>207</v>
      </c>
      <c r="S73" s="443"/>
      <c r="T73" s="443"/>
      <c r="U73" s="443"/>
      <c r="V73" s="444" t="s">
        <v>985</v>
      </c>
      <c r="W73" s="450">
        <v>1016.0000000000018</v>
      </c>
      <c r="X73" s="144"/>
      <c r="Y73" s="24" t="s">
        <v>1016</v>
      </c>
      <c r="Z73" s="304" t="s">
        <v>25</v>
      </c>
      <c r="AA73" s="304"/>
      <c r="AB73" s="443"/>
      <c r="AC73" s="444">
        <v>2018</v>
      </c>
      <c r="AD73" s="443" t="s">
        <v>208</v>
      </c>
      <c r="AE73" s="443"/>
      <c r="AF73" s="443"/>
      <c r="AG73" s="443"/>
      <c r="AH73" s="444" t="s">
        <v>1049</v>
      </c>
      <c r="AI73" s="450">
        <v>3835.2999999999975</v>
      </c>
      <c r="AJ73" s="460"/>
      <c r="AM73" s="378"/>
      <c r="AN73" s="378"/>
      <c r="AO73" s="363"/>
      <c r="AQ73" s="12"/>
    </row>
    <row r="74" spans="1:43">
      <c r="A74" s="24" t="s">
        <v>1017</v>
      </c>
      <c r="B74" s="328" t="s">
        <v>1852</v>
      </c>
      <c r="C74" s="443"/>
      <c r="D74" s="443"/>
      <c r="E74" s="444">
        <v>2021</v>
      </c>
      <c r="F74" s="443" t="s">
        <v>190</v>
      </c>
      <c r="G74" s="443"/>
      <c r="H74" s="443"/>
      <c r="I74" s="443"/>
      <c r="J74" s="444" t="s">
        <v>2027</v>
      </c>
      <c r="K74" s="450">
        <v>672.49999999999955</v>
      </c>
      <c r="L74" s="144"/>
      <c r="M74" s="24" t="s">
        <v>1017</v>
      </c>
      <c r="N74" s="462" t="s">
        <v>142</v>
      </c>
      <c r="O74" s="443"/>
      <c r="P74" s="443"/>
      <c r="Q74" s="444">
        <v>2021</v>
      </c>
      <c r="R74" s="443" t="s">
        <v>191</v>
      </c>
      <c r="S74" s="443"/>
      <c r="T74" s="443"/>
      <c r="U74" s="443"/>
      <c r="V74" s="444" t="s">
        <v>3982</v>
      </c>
      <c r="W74" s="450">
        <v>1014.7999999999988</v>
      </c>
      <c r="X74" s="144"/>
      <c r="Y74" s="24" t="s">
        <v>1017</v>
      </c>
      <c r="Z74" s="328" t="s">
        <v>821</v>
      </c>
      <c r="AA74" s="304"/>
      <c r="AB74" s="443"/>
      <c r="AC74" s="444">
        <v>2019</v>
      </c>
      <c r="AD74" s="443" t="s">
        <v>208</v>
      </c>
      <c r="AE74" s="443"/>
      <c r="AF74" s="443"/>
      <c r="AG74" s="443"/>
      <c r="AH74" s="444" t="s">
        <v>1047</v>
      </c>
      <c r="AI74" s="450">
        <v>3835.2999999999938</v>
      </c>
      <c r="AJ74" s="460"/>
      <c r="AM74" s="378"/>
      <c r="AN74" s="378"/>
      <c r="AO74" s="363"/>
      <c r="AQ74" s="12"/>
    </row>
    <row r="75" spans="1:43">
      <c r="A75" s="24" t="s">
        <v>1018</v>
      </c>
      <c r="B75" s="304" t="s">
        <v>855</v>
      </c>
      <c r="C75" s="443"/>
      <c r="D75" s="443"/>
      <c r="E75" s="444">
        <v>2021</v>
      </c>
      <c r="F75" s="443" t="s">
        <v>190</v>
      </c>
      <c r="G75" s="443"/>
      <c r="H75" s="443"/>
      <c r="I75" s="443"/>
      <c r="J75" s="444" t="s">
        <v>2028</v>
      </c>
      <c r="K75" s="450">
        <v>671.80000000000018</v>
      </c>
      <c r="L75" s="144"/>
      <c r="M75" s="24" t="s">
        <v>1018</v>
      </c>
      <c r="N75" s="328" t="s">
        <v>806</v>
      </c>
      <c r="O75" s="443"/>
      <c r="P75" s="443"/>
      <c r="Q75" s="444">
        <v>2020</v>
      </c>
      <c r="R75" s="443" t="s">
        <v>206</v>
      </c>
      <c r="S75" s="443"/>
      <c r="T75" s="443"/>
      <c r="U75" s="443"/>
      <c r="V75" s="444" t="s">
        <v>988</v>
      </c>
      <c r="W75" s="450">
        <v>1012.8</v>
      </c>
      <c r="X75" s="144"/>
      <c r="Y75" s="24" t="s">
        <v>1018</v>
      </c>
      <c r="Z75" s="304" t="s">
        <v>826</v>
      </c>
      <c r="AA75" s="304"/>
      <c r="AB75" s="443"/>
      <c r="AC75" s="444">
        <v>2020</v>
      </c>
      <c r="AD75" s="443" t="s">
        <v>208</v>
      </c>
      <c r="AE75" s="443"/>
      <c r="AF75" s="443"/>
      <c r="AG75" s="443"/>
      <c r="AH75" s="444" t="s">
        <v>2015</v>
      </c>
      <c r="AI75" s="450">
        <v>3818.9999999999991</v>
      </c>
      <c r="AJ75" s="460"/>
      <c r="AM75" s="378"/>
      <c r="AN75" s="378"/>
      <c r="AO75" s="363"/>
      <c r="AQ75" s="12"/>
    </row>
    <row r="76" spans="1:43">
      <c r="A76" s="24" t="s">
        <v>1019</v>
      </c>
      <c r="B76" s="304" t="s">
        <v>1849</v>
      </c>
      <c r="C76" s="443"/>
      <c r="D76" s="443"/>
      <c r="E76" s="444">
        <v>2021</v>
      </c>
      <c r="F76" s="443" t="s">
        <v>201</v>
      </c>
      <c r="G76" s="443"/>
      <c r="H76" s="443"/>
      <c r="I76" s="443"/>
      <c r="J76" s="444" t="s">
        <v>893</v>
      </c>
      <c r="K76" s="450">
        <v>671.8</v>
      </c>
      <c r="L76" s="144"/>
      <c r="M76" s="24" t="s">
        <v>1019</v>
      </c>
      <c r="N76" s="462" t="s">
        <v>143</v>
      </c>
      <c r="O76" s="443"/>
      <c r="P76" s="443"/>
      <c r="Q76" s="444">
        <v>2020</v>
      </c>
      <c r="R76" s="443" t="s">
        <v>175</v>
      </c>
      <c r="S76" s="443"/>
      <c r="T76" s="443"/>
      <c r="U76" s="443"/>
      <c r="V76" s="444" t="s">
        <v>891</v>
      </c>
      <c r="W76" s="450">
        <v>1012.1000000000001</v>
      </c>
      <c r="X76" s="144"/>
      <c r="Y76" s="24" t="s">
        <v>1019</v>
      </c>
      <c r="Z76" s="304" t="s">
        <v>855</v>
      </c>
      <c r="AA76" s="304"/>
      <c r="AB76" s="443"/>
      <c r="AC76" s="444">
        <v>2020</v>
      </c>
      <c r="AD76" s="443" t="s">
        <v>208</v>
      </c>
      <c r="AE76" s="443"/>
      <c r="AF76" s="443"/>
      <c r="AG76" s="443"/>
      <c r="AH76" s="444" t="s">
        <v>2016</v>
      </c>
      <c r="AI76" s="450">
        <v>3816.300000000002</v>
      </c>
      <c r="AJ76" s="460"/>
      <c r="AM76" s="378"/>
      <c r="AN76" s="378"/>
      <c r="AO76" s="363"/>
      <c r="AQ76" s="12"/>
    </row>
    <row r="77" spans="1:43">
      <c r="A77" s="24" t="s">
        <v>1020</v>
      </c>
      <c r="B77" s="462" t="s">
        <v>1859</v>
      </c>
      <c r="C77" s="443"/>
      <c r="D77" s="443"/>
      <c r="E77" s="444">
        <v>2020</v>
      </c>
      <c r="F77" s="443" t="s">
        <v>192</v>
      </c>
      <c r="G77" s="443"/>
      <c r="H77" s="443"/>
      <c r="I77" s="443"/>
      <c r="J77" s="444" t="s">
        <v>891</v>
      </c>
      <c r="K77" s="450">
        <v>670.4</v>
      </c>
      <c r="L77" s="144"/>
      <c r="M77" s="24" t="s">
        <v>1020</v>
      </c>
      <c r="N77" s="328" t="s">
        <v>1857</v>
      </c>
      <c r="O77" s="443"/>
      <c r="P77" s="443"/>
      <c r="Q77" s="444">
        <v>2021</v>
      </c>
      <c r="R77" s="443" t="s">
        <v>191</v>
      </c>
      <c r="S77" s="443"/>
      <c r="T77" s="443"/>
      <c r="U77" s="443"/>
      <c r="V77" s="444" t="s">
        <v>3983</v>
      </c>
      <c r="W77" s="450">
        <v>1009.2999999999997</v>
      </c>
      <c r="X77" s="144"/>
      <c r="Y77" s="24" t="s">
        <v>1020</v>
      </c>
      <c r="Z77" s="304" t="s">
        <v>811</v>
      </c>
      <c r="AA77" s="304"/>
      <c r="AB77" s="443"/>
      <c r="AC77" s="444">
        <v>2020</v>
      </c>
      <c r="AD77" s="443" t="s">
        <v>208</v>
      </c>
      <c r="AE77" s="443"/>
      <c r="AF77" s="443"/>
      <c r="AG77" s="443"/>
      <c r="AH77" s="444" t="s">
        <v>2017</v>
      </c>
      <c r="AI77" s="450">
        <v>3805.1000000000022</v>
      </c>
      <c r="AJ77" s="460"/>
      <c r="AM77" s="378"/>
      <c r="AN77" s="378"/>
      <c r="AO77" s="363"/>
      <c r="AQ77" s="12"/>
    </row>
    <row r="78" spans="1:43">
      <c r="A78" s="24" t="s">
        <v>1021</v>
      </c>
      <c r="B78" s="304" t="s">
        <v>155</v>
      </c>
      <c r="C78" s="443"/>
      <c r="D78" s="443"/>
      <c r="E78" s="444">
        <v>2020</v>
      </c>
      <c r="F78" s="443" t="s">
        <v>201</v>
      </c>
      <c r="G78" s="443"/>
      <c r="H78" s="443"/>
      <c r="I78" s="443"/>
      <c r="J78" s="444" t="s">
        <v>988</v>
      </c>
      <c r="K78" s="450">
        <v>670.30000000000109</v>
      </c>
      <c r="L78" s="144"/>
      <c r="M78" s="24" t="s">
        <v>1021</v>
      </c>
      <c r="N78" s="304" t="s">
        <v>141</v>
      </c>
      <c r="O78" s="443"/>
      <c r="P78" s="443"/>
      <c r="Q78" s="444">
        <v>2021</v>
      </c>
      <c r="R78" s="443" t="s">
        <v>191</v>
      </c>
      <c r="S78" s="443"/>
      <c r="T78" s="443"/>
      <c r="U78" s="443"/>
      <c r="V78" s="444" t="s">
        <v>3984</v>
      </c>
      <c r="W78" s="450">
        <v>1001.3999999999983</v>
      </c>
      <c r="X78" s="144"/>
      <c r="Y78" s="24" t="s">
        <v>1021</v>
      </c>
      <c r="Z78" s="304" t="s">
        <v>23</v>
      </c>
      <c r="AA78" s="304"/>
      <c r="AB78" s="443"/>
      <c r="AC78" s="444">
        <v>2017</v>
      </c>
      <c r="AD78" s="443" t="s">
        <v>204</v>
      </c>
      <c r="AE78" s="443"/>
      <c r="AF78" s="443"/>
      <c r="AG78" s="443"/>
      <c r="AH78" s="444" t="s">
        <v>988</v>
      </c>
      <c r="AI78" s="450">
        <v>3803.6999999999989</v>
      </c>
      <c r="AJ78" s="460"/>
      <c r="AM78" s="378"/>
      <c r="AN78" s="378"/>
      <c r="AO78" s="363"/>
      <c r="AQ78" s="12"/>
    </row>
    <row r="79" spans="1:43">
      <c r="A79" s="24" t="s">
        <v>1022</v>
      </c>
      <c r="B79" s="384" t="s">
        <v>1844</v>
      </c>
      <c r="C79" s="443"/>
      <c r="D79" s="443"/>
      <c r="E79" s="444">
        <v>2020</v>
      </c>
      <c r="F79" s="443" t="s">
        <v>201</v>
      </c>
      <c r="G79" s="443"/>
      <c r="H79" s="443"/>
      <c r="I79" s="443"/>
      <c r="J79" s="444" t="s">
        <v>989</v>
      </c>
      <c r="K79" s="450">
        <v>668.45000000000255</v>
      </c>
      <c r="L79" s="144"/>
      <c r="M79" s="24" t="s">
        <v>1022</v>
      </c>
      <c r="N79" s="462" t="s">
        <v>154</v>
      </c>
      <c r="O79" s="443"/>
      <c r="P79" s="443"/>
      <c r="Q79" s="444">
        <v>2019</v>
      </c>
      <c r="R79" s="443" t="s">
        <v>193</v>
      </c>
      <c r="S79" s="443"/>
      <c r="T79" s="443"/>
      <c r="U79" s="443"/>
      <c r="V79" s="444" t="s">
        <v>985</v>
      </c>
      <c r="W79" s="450">
        <v>1000.2</v>
      </c>
      <c r="X79" s="144"/>
      <c r="Y79" s="24" t="s">
        <v>1022</v>
      </c>
      <c r="Z79" s="304" t="s">
        <v>31</v>
      </c>
      <c r="AA79" s="304"/>
      <c r="AB79" s="443"/>
      <c r="AC79" s="444">
        <v>2017</v>
      </c>
      <c r="AD79" s="443" t="s">
        <v>208</v>
      </c>
      <c r="AE79" s="443"/>
      <c r="AF79" s="443"/>
      <c r="AG79" s="443"/>
      <c r="AH79" s="444" t="s">
        <v>892</v>
      </c>
      <c r="AI79" s="450">
        <v>3795.900000000001</v>
      </c>
      <c r="AJ79" s="460"/>
      <c r="AM79" s="378"/>
      <c r="AN79" s="378"/>
      <c r="AO79" s="363"/>
      <c r="AQ79" s="12"/>
    </row>
    <row r="80" spans="1:43">
      <c r="A80" s="24" t="s">
        <v>1023</v>
      </c>
      <c r="B80" s="462" t="s">
        <v>1858</v>
      </c>
      <c r="C80" s="443"/>
      <c r="D80" s="443"/>
      <c r="E80" s="444">
        <v>2021</v>
      </c>
      <c r="F80" s="443" t="s">
        <v>192</v>
      </c>
      <c r="G80" s="443"/>
      <c r="H80" s="443"/>
      <c r="I80" s="443"/>
      <c r="J80" s="444" t="s">
        <v>985</v>
      </c>
      <c r="K80" s="450">
        <v>668.2</v>
      </c>
      <c r="L80" s="144"/>
      <c r="M80" s="24" t="s">
        <v>1023</v>
      </c>
      <c r="N80" s="462" t="s">
        <v>31</v>
      </c>
      <c r="O80" s="443"/>
      <c r="P80" s="443"/>
      <c r="Q80" s="444">
        <v>2019</v>
      </c>
      <c r="R80" s="443" t="s">
        <v>936</v>
      </c>
      <c r="S80" s="443"/>
      <c r="T80" s="443"/>
      <c r="U80" s="443"/>
      <c r="V80" s="444" t="s">
        <v>892</v>
      </c>
      <c r="W80" s="450">
        <v>997.8</v>
      </c>
      <c r="X80" s="144"/>
      <c r="Y80" s="24" t="s">
        <v>1023</v>
      </c>
      <c r="Z80" s="304" t="s">
        <v>154</v>
      </c>
      <c r="AA80" s="304"/>
      <c r="AB80" s="443"/>
      <c r="AC80" s="444">
        <v>2020</v>
      </c>
      <c r="AD80" s="443" t="s">
        <v>354</v>
      </c>
      <c r="AE80" s="443"/>
      <c r="AF80" s="443"/>
      <c r="AG80" s="443"/>
      <c r="AH80" s="444" t="s">
        <v>892</v>
      </c>
      <c r="AI80" s="450">
        <v>3795.9</v>
      </c>
      <c r="AJ80" s="460"/>
      <c r="AM80" s="378"/>
      <c r="AN80" s="378"/>
      <c r="AO80" s="363"/>
      <c r="AQ80" s="12"/>
    </row>
    <row r="81" spans="1:43">
      <c r="A81" s="24" t="s">
        <v>1024</v>
      </c>
      <c r="B81" s="725" t="s">
        <v>2246</v>
      </c>
      <c r="C81" s="443"/>
      <c r="D81" s="443"/>
      <c r="E81" s="444">
        <v>2021</v>
      </c>
      <c r="F81" s="443" t="s">
        <v>190</v>
      </c>
      <c r="G81" s="443"/>
      <c r="H81" s="443"/>
      <c r="I81" s="443"/>
      <c r="J81" s="444" t="s">
        <v>3980</v>
      </c>
      <c r="K81" s="450">
        <v>668.09999999999945</v>
      </c>
      <c r="L81" s="144"/>
      <c r="M81" s="24" t="s">
        <v>1024</v>
      </c>
      <c r="N81" s="725" t="s">
        <v>27</v>
      </c>
      <c r="O81" s="443"/>
      <c r="P81" s="443"/>
      <c r="Q81" s="444">
        <v>2021</v>
      </c>
      <c r="R81" s="443" t="s">
        <v>175</v>
      </c>
      <c r="S81" s="443"/>
      <c r="T81" s="443"/>
      <c r="U81" s="443"/>
      <c r="V81" s="444" t="s">
        <v>892</v>
      </c>
      <c r="W81" s="450">
        <v>997.30000000000064</v>
      </c>
      <c r="X81" s="144"/>
      <c r="Y81" s="24" t="s">
        <v>1024</v>
      </c>
      <c r="Z81" s="328" t="s">
        <v>37</v>
      </c>
      <c r="AA81" s="304"/>
      <c r="AB81" s="443"/>
      <c r="AC81" s="444">
        <v>2021</v>
      </c>
      <c r="AD81" s="443" t="s">
        <v>204</v>
      </c>
      <c r="AE81" s="443"/>
      <c r="AF81" s="443"/>
      <c r="AG81" s="443"/>
      <c r="AH81" s="444" t="s">
        <v>892</v>
      </c>
      <c r="AI81" s="450">
        <v>3793.45</v>
      </c>
      <c r="AJ81" s="460"/>
      <c r="AM81" s="378"/>
      <c r="AN81" s="378"/>
      <c r="AO81" s="363"/>
      <c r="AQ81" s="12"/>
    </row>
    <row r="82" spans="1:43">
      <c r="A82" s="24" t="s">
        <v>1025</v>
      </c>
      <c r="B82" s="725" t="s">
        <v>19</v>
      </c>
      <c r="C82" s="443"/>
      <c r="D82" s="443"/>
      <c r="E82" s="444">
        <v>2021</v>
      </c>
      <c r="F82" s="443" t="s">
        <v>190</v>
      </c>
      <c r="G82" s="443"/>
      <c r="H82" s="443"/>
      <c r="I82" s="443"/>
      <c r="J82" s="444" t="s">
        <v>3981</v>
      </c>
      <c r="K82" s="450">
        <v>666.80000000000018</v>
      </c>
      <c r="L82" s="144"/>
      <c r="M82" s="24" t="s">
        <v>1025</v>
      </c>
      <c r="N82" s="462" t="s">
        <v>19</v>
      </c>
      <c r="O82" s="443"/>
      <c r="P82" s="443"/>
      <c r="Q82" s="444">
        <v>2018</v>
      </c>
      <c r="R82" s="443" t="s">
        <v>202</v>
      </c>
      <c r="S82" s="443"/>
      <c r="T82" s="443"/>
      <c r="U82" s="443"/>
      <c r="V82" s="444" t="s">
        <v>892</v>
      </c>
      <c r="W82" s="450">
        <v>996.8</v>
      </c>
      <c r="X82" s="144"/>
      <c r="Y82" s="24" t="s">
        <v>1025</v>
      </c>
      <c r="Z82" s="304" t="s">
        <v>2243</v>
      </c>
      <c r="AA82" s="304"/>
      <c r="AB82" s="443"/>
      <c r="AC82" s="444">
        <v>2021</v>
      </c>
      <c r="AD82" s="443" t="s">
        <v>204</v>
      </c>
      <c r="AE82" s="443"/>
      <c r="AF82" s="443"/>
      <c r="AG82" s="443"/>
      <c r="AH82" s="444" t="s">
        <v>893</v>
      </c>
      <c r="AI82" s="450">
        <v>3793</v>
      </c>
      <c r="AJ82" s="460"/>
      <c r="AM82" s="378"/>
      <c r="AN82" s="378"/>
      <c r="AO82" s="363"/>
      <c r="AQ82" s="12"/>
    </row>
    <row r="83" spans="1:43">
      <c r="A83" s="24" t="s">
        <v>1026</v>
      </c>
      <c r="B83" s="304" t="s">
        <v>154</v>
      </c>
      <c r="C83" s="443"/>
      <c r="D83" s="443"/>
      <c r="E83" s="444">
        <v>2021</v>
      </c>
      <c r="F83" s="443" t="s">
        <v>201</v>
      </c>
      <c r="G83" s="443"/>
      <c r="H83" s="443"/>
      <c r="I83" s="443"/>
      <c r="J83" s="444" t="s">
        <v>985</v>
      </c>
      <c r="K83" s="450">
        <v>666</v>
      </c>
      <c r="L83" s="144"/>
      <c r="M83" s="24" t="s">
        <v>1026</v>
      </c>
      <c r="N83" s="462" t="s">
        <v>178</v>
      </c>
      <c r="O83" s="443"/>
      <c r="P83" s="443"/>
      <c r="Q83" s="444">
        <v>2016</v>
      </c>
      <c r="R83" s="443" t="s">
        <v>207</v>
      </c>
      <c r="S83" s="443"/>
      <c r="T83" s="443"/>
      <c r="U83" s="443"/>
      <c r="V83" s="444" t="s">
        <v>891</v>
      </c>
      <c r="W83" s="450">
        <v>993.9</v>
      </c>
      <c r="X83" s="144"/>
      <c r="Y83" s="24" t="s">
        <v>1026</v>
      </c>
      <c r="Z83" s="380" t="s">
        <v>1849</v>
      </c>
      <c r="AA83" s="304"/>
      <c r="AB83" s="443"/>
      <c r="AC83" s="444">
        <v>2020</v>
      </c>
      <c r="AD83" s="443" t="s">
        <v>208</v>
      </c>
      <c r="AE83" s="443"/>
      <c r="AF83" s="443"/>
      <c r="AG83" s="443"/>
      <c r="AH83" s="444" t="s">
        <v>2018</v>
      </c>
      <c r="AI83" s="450">
        <v>3791.9999999999982</v>
      </c>
      <c r="AJ83" s="460"/>
      <c r="AM83" s="378"/>
      <c r="AN83" s="378"/>
      <c r="AO83" s="363"/>
      <c r="AQ83" s="12"/>
    </row>
    <row r="84" spans="1:43">
      <c r="A84" s="24" t="s">
        <v>1027</v>
      </c>
      <c r="B84" s="462" t="s">
        <v>25</v>
      </c>
      <c r="C84" s="443"/>
      <c r="D84" s="443"/>
      <c r="E84" s="444">
        <v>2016</v>
      </c>
      <c r="F84" s="443" t="s">
        <v>194</v>
      </c>
      <c r="G84" s="443"/>
      <c r="H84" s="443"/>
      <c r="I84" s="443"/>
      <c r="J84" s="444" t="s">
        <v>892</v>
      </c>
      <c r="K84" s="450">
        <v>665.6</v>
      </c>
      <c r="L84" s="144"/>
      <c r="M84" s="24" t="s">
        <v>1027</v>
      </c>
      <c r="N84" s="328" t="s">
        <v>31</v>
      </c>
      <c r="O84" s="443"/>
      <c r="P84" s="443"/>
      <c r="Q84" s="444">
        <v>2020</v>
      </c>
      <c r="R84" s="443" t="s">
        <v>206</v>
      </c>
      <c r="S84" s="443"/>
      <c r="T84" s="443"/>
      <c r="U84" s="443"/>
      <c r="V84" s="444" t="s">
        <v>989</v>
      </c>
      <c r="W84" s="450">
        <v>993.8</v>
      </c>
      <c r="X84" s="144"/>
      <c r="Y84" s="24" t="s">
        <v>1027</v>
      </c>
      <c r="Z84" s="304" t="s">
        <v>11</v>
      </c>
      <c r="AA84" s="304"/>
      <c r="AB84" s="443"/>
      <c r="AC84" s="444">
        <v>2021</v>
      </c>
      <c r="AD84" s="443" t="s">
        <v>208</v>
      </c>
      <c r="AE84" s="443"/>
      <c r="AF84" s="443"/>
      <c r="AG84" s="443"/>
      <c r="AH84" s="444" t="s">
        <v>988</v>
      </c>
      <c r="AI84" s="450">
        <v>3790.8</v>
      </c>
      <c r="AJ84" s="460"/>
      <c r="AM84" s="378"/>
      <c r="AN84" s="378"/>
      <c r="AO84" s="363"/>
      <c r="AQ84" s="12"/>
    </row>
    <row r="85" spans="1:43">
      <c r="A85" s="24" t="s">
        <v>1028</v>
      </c>
      <c r="B85" s="462" t="s">
        <v>143</v>
      </c>
      <c r="C85" s="443"/>
      <c r="D85" s="443"/>
      <c r="E85" s="444">
        <v>2021</v>
      </c>
      <c r="F85" s="443" t="s">
        <v>190</v>
      </c>
      <c r="G85" s="443"/>
      <c r="H85" s="443"/>
      <c r="I85" s="443"/>
      <c r="J85" s="444" t="s">
        <v>3982</v>
      </c>
      <c r="K85" s="450">
        <v>663.40000000000009</v>
      </c>
      <c r="L85" s="144"/>
      <c r="M85" s="24" t="s">
        <v>1028</v>
      </c>
      <c r="N85" s="462" t="s">
        <v>11</v>
      </c>
      <c r="O85" s="443"/>
      <c r="P85" s="443"/>
      <c r="Q85" s="444">
        <v>2016</v>
      </c>
      <c r="R85" s="443" t="s">
        <v>191</v>
      </c>
      <c r="S85" s="443"/>
      <c r="T85" s="443"/>
      <c r="U85" s="443"/>
      <c r="V85" s="444" t="s">
        <v>891</v>
      </c>
      <c r="W85" s="450">
        <v>992.8</v>
      </c>
      <c r="X85" s="144"/>
      <c r="Y85" s="24" t="s">
        <v>1028</v>
      </c>
      <c r="Z85" s="304" t="s">
        <v>19</v>
      </c>
      <c r="AA85" s="304"/>
      <c r="AB85" s="443"/>
      <c r="AC85" s="444">
        <v>2017</v>
      </c>
      <c r="AD85" s="443" t="s">
        <v>208</v>
      </c>
      <c r="AE85" s="443"/>
      <c r="AF85" s="443"/>
      <c r="AG85" s="443"/>
      <c r="AH85" s="444" t="s">
        <v>893</v>
      </c>
      <c r="AI85" s="450">
        <v>3783.8999999999996</v>
      </c>
      <c r="AJ85" s="460"/>
      <c r="AM85" s="378"/>
      <c r="AN85" s="378"/>
      <c r="AO85" s="363"/>
      <c r="AQ85" s="12"/>
    </row>
    <row r="86" spans="1:43">
      <c r="A86" s="24" t="s">
        <v>1029</v>
      </c>
      <c r="B86" s="462" t="s">
        <v>1858</v>
      </c>
      <c r="C86" s="443"/>
      <c r="D86" s="443"/>
      <c r="E86" s="444">
        <v>2020</v>
      </c>
      <c r="F86" s="443" t="s">
        <v>192</v>
      </c>
      <c r="G86" s="443"/>
      <c r="H86" s="443"/>
      <c r="I86" s="443"/>
      <c r="J86" s="444" t="s">
        <v>892</v>
      </c>
      <c r="K86" s="450">
        <v>663.4</v>
      </c>
      <c r="L86" s="144"/>
      <c r="M86" s="24" t="s">
        <v>1029</v>
      </c>
      <c r="N86" s="304" t="s">
        <v>863</v>
      </c>
      <c r="O86" s="443"/>
      <c r="P86" s="443"/>
      <c r="Q86" s="444">
        <v>2021</v>
      </c>
      <c r="R86" s="443" t="s">
        <v>191</v>
      </c>
      <c r="S86" s="443"/>
      <c r="T86" s="443"/>
      <c r="U86" s="443"/>
      <c r="V86" s="444" t="s">
        <v>3985</v>
      </c>
      <c r="W86" s="450">
        <v>989.49999999999909</v>
      </c>
      <c r="X86" s="144"/>
      <c r="Y86" s="24" t="s">
        <v>1029</v>
      </c>
      <c r="Z86" s="328" t="s">
        <v>31</v>
      </c>
      <c r="AA86" s="304"/>
      <c r="AB86" s="443"/>
      <c r="AC86" s="444">
        <v>2019</v>
      </c>
      <c r="AD86" s="443" t="s">
        <v>354</v>
      </c>
      <c r="AE86" s="443"/>
      <c r="AF86" s="443"/>
      <c r="AG86" s="443"/>
      <c r="AH86" s="444" t="s">
        <v>892</v>
      </c>
      <c r="AI86" s="450">
        <v>3775.7999999999956</v>
      </c>
      <c r="AJ86" s="460"/>
      <c r="AM86" s="378"/>
      <c r="AN86" s="378"/>
      <c r="AO86" s="363"/>
      <c r="AQ86" s="12"/>
    </row>
    <row r="87" spans="1:43">
      <c r="A87" s="24" t="s">
        <v>1030</v>
      </c>
      <c r="B87" s="304" t="s">
        <v>1859</v>
      </c>
      <c r="C87" s="443"/>
      <c r="D87" s="443"/>
      <c r="E87" s="444">
        <v>2021</v>
      </c>
      <c r="F87" s="443" t="s">
        <v>192</v>
      </c>
      <c r="G87" s="443"/>
      <c r="H87" s="443"/>
      <c r="I87" s="443"/>
      <c r="J87" s="444" t="s">
        <v>986</v>
      </c>
      <c r="K87" s="450">
        <v>663.3</v>
      </c>
      <c r="L87" s="144"/>
      <c r="M87" s="24" t="s">
        <v>1030</v>
      </c>
      <c r="N87" s="328" t="s">
        <v>830</v>
      </c>
      <c r="O87" s="443"/>
      <c r="P87" s="443"/>
      <c r="Q87" s="444">
        <v>2019</v>
      </c>
      <c r="R87" s="443" t="s">
        <v>207</v>
      </c>
      <c r="S87" s="443"/>
      <c r="T87" s="443"/>
      <c r="U87" s="443"/>
      <c r="V87" s="444" t="s">
        <v>986</v>
      </c>
      <c r="W87" s="450">
        <v>989.19999999999709</v>
      </c>
      <c r="X87" s="144"/>
      <c r="Y87" s="24" t="s">
        <v>1030</v>
      </c>
      <c r="Z87" s="304" t="s">
        <v>31</v>
      </c>
      <c r="AA87" s="304"/>
      <c r="AB87" s="443"/>
      <c r="AC87" s="444">
        <v>2019</v>
      </c>
      <c r="AD87" s="443" t="s">
        <v>204</v>
      </c>
      <c r="AE87" s="443"/>
      <c r="AF87" s="443"/>
      <c r="AG87" s="443"/>
      <c r="AH87" s="444" t="s">
        <v>891</v>
      </c>
      <c r="AI87" s="450">
        <v>3774.55</v>
      </c>
      <c r="AJ87" s="460"/>
      <c r="AM87" s="378"/>
      <c r="AN87" s="378"/>
      <c r="AO87" s="363"/>
      <c r="AQ87" s="12"/>
    </row>
    <row r="88" spans="1:43">
      <c r="A88" s="24" t="s">
        <v>1031</v>
      </c>
      <c r="B88" s="725" t="s">
        <v>1854</v>
      </c>
      <c r="C88" s="443"/>
      <c r="D88" s="443"/>
      <c r="E88" s="444">
        <v>2021</v>
      </c>
      <c r="F88" s="443" t="s">
        <v>218</v>
      </c>
      <c r="G88" s="443"/>
      <c r="H88" s="443"/>
      <c r="I88" s="443"/>
      <c r="J88" s="444" t="s">
        <v>986</v>
      </c>
      <c r="K88" s="450">
        <v>662.4</v>
      </c>
      <c r="L88" s="144"/>
      <c r="M88" s="24" t="s">
        <v>1031</v>
      </c>
      <c r="N88" s="462" t="s">
        <v>142</v>
      </c>
      <c r="O88" s="443"/>
      <c r="P88" s="443"/>
      <c r="Q88" s="444">
        <v>2019</v>
      </c>
      <c r="R88" s="443" t="s">
        <v>936</v>
      </c>
      <c r="S88" s="443"/>
      <c r="T88" s="443"/>
      <c r="U88" s="443"/>
      <c r="V88" s="444" t="s">
        <v>893</v>
      </c>
      <c r="W88" s="450">
        <v>987.9</v>
      </c>
      <c r="X88" s="144"/>
      <c r="Y88" s="24" t="s">
        <v>1031</v>
      </c>
      <c r="Z88" s="304" t="s">
        <v>21</v>
      </c>
      <c r="AA88" s="304"/>
      <c r="AB88" s="443"/>
      <c r="AC88" s="444">
        <v>2017</v>
      </c>
      <c r="AD88" s="443" t="s">
        <v>354</v>
      </c>
      <c r="AE88" s="443"/>
      <c r="AF88" s="443"/>
      <c r="AG88" s="443"/>
      <c r="AH88" s="444" t="s">
        <v>891</v>
      </c>
      <c r="AI88" s="450">
        <v>3773.1999999999971</v>
      </c>
      <c r="AJ88" s="460"/>
      <c r="AM88" s="378"/>
      <c r="AN88" s="378"/>
      <c r="AO88" s="363"/>
      <c r="AQ88" s="12"/>
    </row>
    <row r="89" spans="1:43">
      <c r="A89" s="24" t="s">
        <v>1032</v>
      </c>
      <c r="B89" s="462" t="s">
        <v>154</v>
      </c>
      <c r="C89" s="443"/>
      <c r="D89" s="443"/>
      <c r="E89" s="444">
        <v>2019</v>
      </c>
      <c r="F89" s="443" t="s">
        <v>192</v>
      </c>
      <c r="G89" s="443"/>
      <c r="H89" s="443"/>
      <c r="I89" s="443"/>
      <c r="J89" s="444" t="s">
        <v>988</v>
      </c>
      <c r="K89" s="450">
        <v>661.75</v>
      </c>
      <c r="L89" s="144"/>
      <c r="M89" s="24" t="s">
        <v>1032</v>
      </c>
      <c r="N89" s="328" t="s">
        <v>851</v>
      </c>
      <c r="O89" s="443"/>
      <c r="P89" s="443"/>
      <c r="Q89" s="444">
        <v>2021</v>
      </c>
      <c r="R89" s="443" t="s">
        <v>936</v>
      </c>
      <c r="S89" s="443"/>
      <c r="T89" s="443"/>
      <c r="U89" s="443"/>
      <c r="V89" s="444" t="s">
        <v>891</v>
      </c>
      <c r="W89" s="450">
        <v>987.5</v>
      </c>
      <c r="X89" s="144"/>
      <c r="Y89" s="24" t="s">
        <v>1032</v>
      </c>
      <c r="Z89" s="304" t="s">
        <v>154</v>
      </c>
      <c r="AA89" s="304"/>
      <c r="AB89" s="443"/>
      <c r="AC89" s="444">
        <v>2018</v>
      </c>
      <c r="AD89" s="443" t="s">
        <v>354</v>
      </c>
      <c r="AE89" s="443"/>
      <c r="AF89" s="443"/>
      <c r="AG89" s="443"/>
      <c r="AH89" s="444" t="s">
        <v>891</v>
      </c>
      <c r="AI89" s="450">
        <v>3773.1999999999971</v>
      </c>
      <c r="AJ89" s="460"/>
      <c r="AM89" s="378"/>
      <c r="AN89" s="378"/>
      <c r="AO89" s="363"/>
      <c r="AQ89" s="12"/>
    </row>
    <row r="90" spans="1:43">
      <c r="A90" s="24" t="s">
        <v>1033</v>
      </c>
      <c r="B90" s="304" t="s">
        <v>819</v>
      </c>
      <c r="C90" s="443"/>
      <c r="D90" s="443"/>
      <c r="E90" s="444">
        <v>2020</v>
      </c>
      <c r="F90" s="443" t="s">
        <v>201</v>
      </c>
      <c r="G90" s="443"/>
      <c r="H90" s="443"/>
      <c r="I90" s="443"/>
      <c r="J90" s="444" t="s">
        <v>990</v>
      </c>
      <c r="K90" s="450">
        <v>660.59999999999854</v>
      </c>
      <c r="L90" s="144"/>
      <c r="M90" s="24" t="s">
        <v>1033</v>
      </c>
      <c r="N90" s="462" t="s">
        <v>1859</v>
      </c>
      <c r="O90" s="443"/>
      <c r="P90" s="443"/>
      <c r="Q90" s="444">
        <v>2020</v>
      </c>
      <c r="R90" s="443" t="s">
        <v>206</v>
      </c>
      <c r="S90" s="443"/>
      <c r="T90" s="443"/>
      <c r="U90" s="443"/>
      <c r="V90" s="444" t="s">
        <v>990</v>
      </c>
      <c r="W90" s="450">
        <v>987.3</v>
      </c>
      <c r="X90" s="144"/>
      <c r="Y90" s="24" t="s">
        <v>1033</v>
      </c>
      <c r="Z90" s="304" t="s">
        <v>830</v>
      </c>
      <c r="AA90" s="304"/>
      <c r="AB90" s="443"/>
      <c r="AC90" s="444">
        <v>2020</v>
      </c>
      <c r="AD90" s="443" t="s">
        <v>208</v>
      </c>
      <c r="AE90" s="443"/>
      <c r="AF90" s="443"/>
      <c r="AG90" s="443"/>
      <c r="AH90" s="444" t="s">
        <v>2019</v>
      </c>
      <c r="AI90" s="450">
        <v>3766.0500000000011</v>
      </c>
      <c r="AJ90" s="460"/>
      <c r="AM90" s="378"/>
      <c r="AN90" s="378"/>
      <c r="AO90" s="363"/>
      <c r="AQ90" s="12"/>
    </row>
    <row r="91" spans="1:43">
      <c r="A91" s="24" t="s">
        <v>1034</v>
      </c>
      <c r="B91" s="725" t="s">
        <v>15</v>
      </c>
      <c r="C91" s="443"/>
      <c r="D91" s="443"/>
      <c r="E91" s="444">
        <v>2021</v>
      </c>
      <c r="F91" s="443" t="s">
        <v>190</v>
      </c>
      <c r="G91" s="443"/>
      <c r="H91" s="443"/>
      <c r="I91" s="443"/>
      <c r="J91" s="444" t="s">
        <v>3983</v>
      </c>
      <c r="K91" s="450">
        <v>660.40000000000009</v>
      </c>
      <c r="L91" s="144"/>
      <c r="M91" s="24" t="s">
        <v>1034</v>
      </c>
      <c r="N91" s="328" t="s">
        <v>9</v>
      </c>
      <c r="O91" s="443"/>
      <c r="P91" s="443"/>
      <c r="Q91" s="444">
        <v>2021</v>
      </c>
      <c r="R91" s="443" t="s">
        <v>3979</v>
      </c>
      <c r="S91" s="443"/>
      <c r="T91" s="443"/>
      <c r="U91" s="443"/>
      <c r="V91" s="444" t="s">
        <v>989</v>
      </c>
      <c r="W91" s="450">
        <v>986.3</v>
      </c>
      <c r="X91" s="144"/>
      <c r="Y91" s="24" t="s">
        <v>1034</v>
      </c>
      <c r="Z91" s="304" t="s">
        <v>35</v>
      </c>
      <c r="AA91" s="304"/>
      <c r="AB91" s="443"/>
      <c r="AC91" s="444">
        <v>2016</v>
      </c>
      <c r="AD91" s="443" t="s">
        <v>208</v>
      </c>
      <c r="AE91" s="443"/>
      <c r="AF91" s="443"/>
      <c r="AG91" s="443"/>
      <c r="AH91" s="444" t="s">
        <v>985</v>
      </c>
      <c r="AI91" s="450">
        <v>3762.7999999999979</v>
      </c>
      <c r="AJ91" s="460"/>
      <c r="AM91" s="378"/>
      <c r="AN91" s="378"/>
      <c r="AO91" s="363"/>
      <c r="AQ91" s="12"/>
    </row>
    <row r="92" spans="1:43">
      <c r="A92" s="24" t="s">
        <v>1035</v>
      </c>
      <c r="B92" s="304" t="s">
        <v>162</v>
      </c>
      <c r="C92" s="443"/>
      <c r="D92" s="443"/>
      <c r="E92" s="444">
        <v>2021</v>
      </c>
      <c r="F92" s="443" t="s">
        <v>190</v>
      </c>
      <c r="G92" s="443"/>
      <c r="H92" s="443"/>
      <c r="I92" s="443"/>
      <c r="J92" s="444" t="s">
        <v>3984</v>
      </c>
      <c r="K92" s="450">
        <v>659.39999999999964</v>
      </c>
      <c r="L92" s="144"/>
      <c r="M92" s="24" t="s">
        <v>1035</v>
      </c>
      <c r="N92" s="462" t="s">
        <v>21</v>
      </c>
      <c r="O92" s="443"/>
      <c r="P92" s="443"/>
      <c r="Q92" s="444">
        <v>2019</v>
      </c>
      <c r="R92" s="443" t="s">
        <v>936</v>
      </c>
      <c r="S92" s="443"/>
      <c r="T92" s="443"/>
      <c r="U92" s="443"/>
      <c r="V92" s="444" t="s">
        <v>985</v>
      </c>
      <c r="W92" s="450">
        <v>985.8</v>
      </c>
      <c r="X92" s="144"/>
      <c r="Y92" s="24" t="s">
        <v>1035</v>
      </c>
      <c r="Z92" s="304" t="s">
        <v>13</v>
      </c>
      <c r="AA92" s="304"/>
      <c r="AB92" s="443"/>
      <c r="AC92" s="444">
        <v>2018</v>
      </c>
      <c r="AD92" s="443" t="s">
        <v>208</v>
      </c>
      <c r="AE92" s="443"/>
      <c r="AF92" s="443"/>
      <c r="AG92" s="443"/>
      <c r="AH92" s="444" t="s">
        <v>1050</v>
      </c>
      <c r="AI92" s="450">
        <v>3733.0000000000055</v>
      </c>
      <c r="AJ92" s="460"/>
      <c r="AM92" s="378"/>
      <c r="AN92" s="378"/>
      <c r="AO92" s="363"/>
      <c r="AQ92" s="12"/>
    </row>
    <row r="93" spans="1:43">
      <c r="A93" s="24" t="s">
        <v>1036</v>
      </c>
      <c r="B93" s="462" t="s">
        <v>9</v>
      </c>
      <c r="C93" s="443"/>
      <c r="D93" s="443"/>
      <c r="E93" s="444">
        <v>2018</v>
      </c>
      <c r="F93" s="443" t="s">
        <v>199</v>
      </c>
      <c r="G93" s="443"/>
      <c r="H93" s="443"/>
      <c r="I93" s="443"/>
      <c r="J93" s="444" t="s">
        <v>891</v>
      </c>
      <c r="K93" s="450">
        <v>659.3</v>
      </c>
      <c r="L93" s="144"/>
      <c r="M93" s="24" t="s">
        <v>1036</v>
      </c>
      <c r="N93" s="462" t="s">
        <v>11</v>
      </c>
      <c r="O93" s="443"/>
      <c r="P93" s="443"/>
      <c r="Q93" s="444">
        <v>2016</v>
      </c>
      <c r="R93" s="443" t="s">
        <v>206</v>
      </c>
      <c r="S93" s="443"/>
      <c r="T93" s="443"/>
      <c r="U93" s="443"/>
      <c r="V93" s="444" t="s">
        <v>891</v>
      </c>
      <c r="W93" s="450">
        <v>983.1</v>
      </c>
      <c r="X93" s="144"/>
      <c r="Y93" s="24" t="s">
        <v>1036</v>
      </c>
      <c r="Z93" s="304" t="s">
        <v>21</v>
      </c>
      <c r="AA93" s="304"/>
      <c r="AB93" s="443"/>
      <c r="AC93" s="444">
        <v>2019</v>
      </c>
      <c r="AD93" s="443" t="s">
        <v>354</v>
      </c>
      <c r="AE93" s="443"/>
      <c r="AF93" s="443"/>
      <c r="AG93" s="443"/>
      <c r="AH93" s="444" t="s">
        <v>893</v>
      </c>
      <c r="AI93" s="450">
        <v>3731</v>
      </c>
      <c r="AJ93" s="460"/>
      <c r="AM93" s="378"/>
      <c r="AN93" s="378"/>
      <c r="AO93" s="363"/>
      <c r="AQ93" s="12"/>
    </row>
    <row r="94" spans="1:43">
      <c r="A94" s="24" t="s">
        <v>1037</v>
      </c>
      <c r="B94" s="462" t="s">
        <v>2244</v>
      </c>
      <c r="C94" s="443"/>
      <c r="D94" s="443"/>
      <c r="E94" s="444">
        <v>2021</v>
      </c>
      <c r="F94" s="443" t="s">
        <v>192</v>
      </c>
      <c r="G94" s="443"/>
      <c r="H94" s="443"/>
      <c r="I94" s="443"/>
      <c r="J94" s="444" t="s">
        <v>987</v>
      </c>
      <c r="K94" s="450">
        <v>656.9</v>
      </c>
      <c r="L94" s="144"/>
      <c r="M94" s="24" t="s">
        <v>1037</v>
      </c>
      <c r="N94" s="725" t="s">
        <v>19</v>
      </c>
      <c r="O94" s="443"/>
      <c r="P94" s="443"/>
      <c r="Q94" s="444">
        <v>2021</v>
      </c>
      <c r="R94" s="443" t="s">
        <v>191</v>
      </c>
      <c r="S94" s="443"/>
      <c r="T94" s="443"/>
      <c r="U94" s="443"/>
      <c r="V94" s="444" t="s">
        <v>3986</v>
      </c>
      <c r="W94" s="450">
        <v>980.79999999999927</v>
      </c>
      <c r="X94" s="144"/>
      <c r="Y94" s="24" t="s">
        <v>1037</v>
      </c>
      <c r="Z94" s="304" t="s">
        <v>852</v>
      </c>
      <c r="AA94" s="304"/>
      <c r="AB94" s="443"/>
      <c r="AC94" s="444">
        <v>2021</v>
      </c>
      <c r="AD94" s="443" t="s">
        <v>208</v>
      </c>
      <c r="AE94" s="443"/>
      <c r="AF94" s="443"/>
      <c r="AG94" s="443"/>
      <c r="AH94" s="444" t="s">
        <v>989</v>
      </c>
      <c r="AI94" s="450">
        <v>3709.7</v>
      </c>
      <c r="AJ94" s="460"/>
      <c r="AM94" s="378"/>
      <c r="AN94" s="378"/>
      <c r="AO94" s="363"/>
      <c r="AQ94" s="12"/>
    </row>
    <row r="95" spans="1:43">
      <c r="A95" s="24" t="s">
        <v>1038</v>
      </c>
      <c r="B95" s="462" t="s">
        <v>17</v>
      </c>
      <c r="C95" s="443"/>
      <c r="D95" s="443"/>
      <c r="E95" s="444">
        <v>2016</v>
      </c>
      <c r="F95" s="443" t="s">
        <v>210</v>
      </c>
      <c r="G95" s="443"/>
      <c r="H95" s="443"/>
      <c r="I95" s="443"/>
      <c r="J95" s="444" t="s">
        <v>891</v>
      </c>
      <c r="K95" s="450">
        <v>656</v>
      </c>
      <c r="L95" s="144"/>
      <c r="M95" s="24" t="s">
        <v>1038</v>
      </c>
      <c r="N95" s="304" t="s">
        <v>836</v>
      </c>
      <c r="O95" s="443"/>
      <c r="P95" s="443"/>
      <c r="Q95" s="444">
        <v>2021</v>
      </c>
      <c r="R95" s="443" t="s">
        <v>191</v>
      </c>
      <c r="S95" s="443"/>
      <c r="T95" s="443"/>
      <c r="U95" s="443"/>
      <c r="V95" s="444" t="s">
        <v>3987</v>
      </c>
      <c r="W95" s="450">
        <v>980.29999999999973</v>
      </c>
      <c r="X95" s="144"/>
      <c r="Y95" s="24" t="s">
        <v>1038</v>
      </c>
      <c r="Z95" s="462" t="s">
        <v>144</v>
      </c>
      <c r="AA95" s="304"/>
      <c r="AB95" s="443"/>
      <c r="AC95" s="444">
        <v>2020</v>
      </c>
      <c r="AD95" s="443" t="s">
        <v>208</v>
      </c>
      <c r="AE95" s="443"/>
      <c r="AF95" s="443"/>
      <c r="AG95" s="443"/>
      <c r="AH95" s="444" t="s">
        <v>2020</v>
      </c>
      <c r="AI95" s="450">
        <v>3701.2000000000025</v>
      </c>
      <c r="AJ95" s="460"/>
      <c r="AM95" s="378"/>
      <c r="AN95" s="378"/>
      <c r="AO95" s="363"/>
      <c r="AQ95" s="12"/>
    </row>
    <row r="96" spans="1:43">
      <c r="A96" s="24" t="s">
        <v>1039</v>
      </c>
      <c r="B96" s="462" t="s">
        <v>863</v>
      </c>
      <c r="C96" s="443"/>
      <c r="D96" s="443"/>
      <c r="E96" s="444">
        <v>2019</v>
      </c>
      <c r="F96" s="443" t="s">
        <v>970</v>
      </c>
      <c r="G96" s="443"/>
      <c r="H96" s="443"/>
      <c r="I96" s="443"/>
      <c r="J96" s="444" t="s">
        <v>892</v>
      </c>
      <c r="K96" s="450">
        <v>655.8</v>
      </c>
      <c r="L96" s="144"/>
      <c r="M96" s="24" t="s">
        <v>1039</v>
      </c>
      <c r="N96" s="328" t="s">
        <v>11</v>
      </c>
      <c r="O96" s="443"/>
      <c r="P96" s="443"/>
      <c r="Q96" s="444">
        <v>2021</v>
      </c>
      <c r="R96" s="443" t="s">
        <v>3979</v>
      </c>
      <c r="S96" s="443"/>
      <c r="T96" s="443"/>
      <c r="U96" s="443"/>
      <c r="V96" s="444" t="s">
        <v>990</v>
      </c>
      <c r="W96" s="450">
        <v>979</v>
      </c>
      <c r="X96" s="144"/>
      <c r="Y96" s="24" t="s">
        <v>1039</v>
      </c>
      <c r="Z96" s="304" t="s">
        <v>1844</v>
      </c>
      <c r="AA96" s="304"/>
      <c r="AB96" s="443"/>
      <c r="AC96" s="444">
        <v>2021</v>
      </c>
      <c r="AD96" s="443" t="s">
        <v>208</v>
      </c>
      <c r="AE96" s="443"/>
      <c r="AF96" s="443"/>
      <c r="AG96" s="443"/>
      <c r="AH96" s="444" t="s">
        <v>990</v>
      </c>
      <c r="AI96" s="450">
        <v>3700.8</v>
      </c>
      <c r="AJ96" s="460"/>
      <c r="AM96" s="378"/>
      <c r="AN96" s="378"/>
      <c r="AO96" s="363"/>
      <c r="AQ96" s="12"/>
    </row>
    <row r="97" spans="1:43">
      <c r="A97" s="24" t="s">
        <v>1040</v>
      </c>
      <c r="B97" s="462" t="s">
        <v>830</v>
      </c>
      <c r="C97" s="443"/>
      <c r="D97" s="443"/>
      <c r="E97" s="444">
        <v>2021</v>
      </c>
      <c r="F97" s="443" t="s">
        <v>197</v>
      </c>
      <c r="G97" s="443"/>
      <c r="H97" s="443"/>
      <c r="I97" s="443"/>
      <c r="J97" s="444" t="s">
        <v>891</v>
      </c>
      <c r="K97" s="450">
        <v>654.4</v>
      </c>
      <c r="L97" s="144"/>
      <c r="M97" s="24" t="s">
        <v>1040</v>
      </c>
      <c r="N97" s="725" t="s">
        <v>806</v>
      </c>
      <c r="O97" s="443"/>
      <c r="P97" s="443"/>
      <c r="Q97" s="444">
        <v>2021</v>
      </c>
      <c r="R97" s="443" t="s">
        <v>3979</v>
      </c>
      <c r="S97" s="443"/>
      <c r="T97" s="443"/>
      <c r="U97" s="443"/>
      <c r="V97" s="444" t="s">
        <v>991</v>
      </c>
      <c r="W97" s="450">
        <v>978.1</v>
      </c>
      <c r="X97" s="144"/>
      <c r="Y97" s="24" t="s">
        <v>1040</v>
      </c>
      <c r="Z97" s="304" t="s">
        <v>11</v>
      </c>
      <c r="AA97" s="304"/>
      <c r="AB97" s="443"/>
      <c r="AC97" s="444">
        <v>2017</v>
      </c>
      <c r="AD97" s="443" t="s">
        <v>208</v>
      </c>
      <c r="AE97" s="443"/>
      <c r="AF97" s="443"/>
      <c r="AG97" s="443"/>
      <c r="AH97" s="444" t="s">
        <v>985</v>
      </c>
      <c r="AI97" s="450">
        <v>3699.7999999999975</v>
      </c>
      <c r="AJ97" s="460"/>
      <c r="AM97" s="378"/>
      <c r="AN97" s="378"/>
      <c r="AO97" s="363"/>
      <c r="AQ97" s="12"/>
    </row>
    <row r="98" spans="1:43">
      <c r="A98" s="24" t="s">
        <v>1041</v>
      </c>
      <c r="B98" s="304" t="s">
        <v>11</v>
      </c>
      <c r="C98" s="443"/>
      <c r="D98" s="443"/>
      <c r="E98" s="444">
        <v>2021</v>
      </c>
      <c r="F98" s="443" t="s">
        <v>218</v>
      </c>
      <c r="G98" s="443"/>
      <c r="H98" s="443"/>
      <c r="I98" s="443"/>
      <c r="J98" s="444" t="s">
        <v>987</v>
      </c>
      <c r="K98" s="450">
        <v>654.29999999999995</v>
      </c>
      <c r="L98" s="144"/>
      <c r="M98" s="24" t="s">
        <v>1041</v>
      </c>
      <c r="N98" s="725" t="s">
        <v>11</v>
      </c>
      <c r="O98" s="443"/>
      <c r="P98" s="443"/>
      <c r="Q98" s="444">
        <v>2020</v>
      </c>
      <c r="R98" s="443" t="s">
        <v>175</v>
      </c>
      <c r="S98" s="443"/>
      <c r="T98" s="443"/>
      <c r="U98" s="443"/>
      <c r="V98" s="444" t="s">
        <v>892</v>
      </c>
      <c r="W98" s="450">
        <v>976.99999999999818</v>
      </c>
      <c r="X98" s="144"/>
      <c r="Y98" s="24" t="s">
        <v>1041</v>
      </c>
      <c r="Z98" s="380" t="s">
        <v>1845</v>
      </c>
      <c r="AA98" s="304"/>
      <c r="AB98" s="443"/>
      <c r="AC98" s="444">
        <v>2020</v>
      </c>
      <c r="AD98" s="443" t="s">
        <v>208</v>
      </c>
      <c r="AE98" s="443"/>
      <c r="AF98" s="443"/>
      <c r="AG98" s="443"/>
      <c r="AH98" s="444" t="s">
        <v>2021</v>
      </c>
      <c r="AI98" s="450">
        <v>3695.1000000000022</v>
      </c>
      <c r="AJ98" s="460"/>
      <c r="AM98" s="378"/>
      <c r="AN98" s="378"/>
      <c r="AO98" s="363"/>
      <c r="AQ98" s="12"/>
    </row>
    <row r="99" spans="1:43">
      <c r="A99" s="24" t="s">
        <v>1042</v>
      </c>
      <c r="B99" s="462" t="s">
        <v>156</v>
      </c>
      <c r="C99" s="443"/>
      <c r="D99" s="443"/>
      <c r="E99" s="444">
        <v>2021</v>
      </c>
      <c r="F99" s="443" t="s">
        <v>970</v>
      </c>
      <c r="G99" s="443"/>
      <c r="H99" s="443"/>
      <c r="I99" s="443"/>
      <c r="J99" s="444" t="s">
        <v>891</v>
      </c>
      <c r="K99" s="450">
        <v>654.1</v>
      </c>
      <c r="L99" s="144"/>
      <c r="M99" s="24" t="s">
        <v>1042</v>
      </c>
      <c r="N99" s="462" t="s">
        <v>143</v>
      </c>
      <c r="O99" s="443"/>
      <c r="P99" s="443"/>
      <c r="Q99" s="444">
        <v>2019</v>
      </c>
      <c r="R99" s="443" t="s">
        <v>193</v>
      </c>
      <c r="S99" s="443"/>
      <c r="T99" s="443"/>
      <c r="U99" s="443"/>
      <c r="V99" s="444" t="s">
        <v>986</v>
      </c>
      <c r="W99" s="450">
        <v>974.5</v>
      </c>
      <c r="X99" s="144"/>
      <c r="Y99" s="24" t="s">
        <v>1042</v>
      </c>
      <c r="Z99" s="304" t="s">
        <v>29</v>
      </c>
      <c r="AA99" s="304"/>
      <c r="AB99" s="443"/>
      <c r="AC99" s="444">
        <v>2017</v>
      </c>
      <c r="AD99" s="443" t="s">
        <v>208</v>
      </c>
      <c r="AE99" s="443"/>
      <c r="AF99" s="443"/>
      <c r="AG99" s="443"/>
      <c r="AH99" s="444" t="s">
        <v>986</v>
      </c>
      <c r="AI99" s="450">
        <v>3693.800000000002</v>
      </c>
      <c r="AJ99" s="460"/>
      <c r="AM99" s="378"/>
      <c r="AN99" s="378"/>
      <c r="AO99" s="363"/>
      <c r="AQ99" s="12"/>
    </row>
    <row r="100" spans="1:43">
      <c r="A100" s="24" t="s">
        <v>1043</v>
      </c>
      <c r="B100" s="462" t="s">
        <v>2237</v>
      </c>
      <c r="C100" s="443"/>
      <c r="D100" s="443"/>
      <c r="E100" s="444">
        <v>2021</v>
      </c>
      <c r="F100" s="443" t="s">
        <v>201</v>
      </c>
      <c r="G100" s="443"/>
      <c r="H100" s="443"/>
      <c r="I100" s="443"/>
      <c r="J100" s="444" t="s">
        <v>986</v>
      </c>
      <c r="K100" s="450">
        <v>653.70000000000005</v>
      </c>
      <c r="L100" s="144"/>
      <c r="M100" s="24" t="s">
        <v>1043</v>
      </c>
      <c r="N100" s="462" t="s">
        <v>144</v>
      </c>
      <c r="O100" s="443"/>
      <c r="P100" s="443"/>
      <c r="Q100" s="444">
        <v>2018</v>
      </c>
      <c r="R100" s="443" t="s">
        <v>207</v>
      </c>
      <c r="S100" s="443"/>
      <c r="T100" s="443"/>
      <c r="U100" s="443"/>
      <c r="V100" s="444" t="s">
        <v>893</v>
      </c>
      <c r="W100" s="450">
        <v>974.1</v>
      </c>
      <c r="X100" s="144"/>
      <c r="Y100" s="24" t="s">
        <v>1043</v>
      </c>
      <c r="Z100" s="380" t="s">
        <v>1850</v>
      </c>
      <c r="AA100" s="304"/>
      <c r="AB100" s="443"/>
      <c r="AC100" s="444">
        <v>2020</v>
      </c>
      <c r="AD100" s="443" t="s">
        <v>208</v>
      </c>
      <c r="AE100" s="443"/>
      <c r="AF100" s="443"/>
      <c r="AG100" s="443"/>
      <c r="AH100" s="444" t="s">
        <v>2022</v>
      </c>
      <c r="AI100" s="450">
        <v>3687.1999999999989</v>
      </c>
      <c r="AJ100" s="460"/>
      <c r="AM100" s="378"/>
      <c r="AN100" s="378"/>
      <c r="AO100" s="363"/>
      <c r="AQ100" s="12"/>
    </row>
    <row r="101" spans="1:43">
      <c r="A101" s="24" t="s">
        <v>1044</v>
      </c>
      <c r="B101" s="384" t="s">
        <v>1842</v>
      </c>
      <c r="C101" s="443"/>
      <c r="D101" s="443"/>
      <c r="E101" s="444">
        <v>2020</v>
      </c>
      <c r="F101" s="443" t="s">
        <v>201</v>
      </c>
      <c r="G101" s="443"/>
      <c r="H101" s="443"/>
      <c r="I101" s="443"/>
      <c r="J101" s="444" t="s">
        <v>991</v>
      </c>
      <c r="K101" s="450">
        <v>652.89999999999964</v>
      </c>
      <c r="L101" s="144"/>
      <c r="M101" s="24" t="s">
        <v>1044</v>
      </c>
      <c r="N101" s="462" t="s">
        <v>35</v>
      </c>
      <c r="O101" s="443"/>
      <c r="P101" s="443"/>
      <c r="Q101" s="444">
        <v>2017</v>
      </c>
      <c r="R101" s="443" t="s">
        <v>191</v>
      </c>
      <c r="S101" s="443"/>
      <c r="T101" s="443"/>
      <c r="U101" s="443"/>
      <c r="V101" s="444" t="s">
        <v>891</v>
      </c>
      <c r="W101" s="450">
        <v>973.9</v>
      </c>
      <c r="X101" s="144"/>
      <c r="Y101" s="24" t="s">
        <v>1044</v>
      </c>
      <c r="Z101" s="725" t="s">
        <v>6</v>
      </c>
      <c r="AA101" s="304"/>
      <c r="AB101" s="443"/>
      <c r="AC101" s="444">
        <v>2020</v>
      </c>
      <c r="AD101" s="443" t="s">
        <v>208</v>
      </c>
      <c r="AE101" s="443"/>
      <c r="AF101" s="443"/>
      <c r="AG101" s="443"/>
      <c r="AH101" s="444" t="s">
        <v>2023</v>
      </c>
      <c r="AI101" s="450">
        <v>3683.7999999999993</v>
      </c>
      <c r="AJ101" s="460"/>
      <c r="AM101" s="378"/>
      <c r="AN101" s="378"/>
      <c r="AO101" s="363"/>
      <c r="AQ101" s="12"/>
    </row>
    <row r="102" spans="1:43">
      <c r="A102" s="24" t="s">
        <v>1045</v>
      </c>
      <c r="B102" s="304" t="s">
        <v>29</v>
      </c>
      <c r="C102" s="443"/>
      <c r="D102" s="443"/>
      <c r="E102" s="444">
        <v>2021</v>
      </c>
      <c r="F102" s="443" t="s">
        <v>192</v>
      </c>
      <c r="G102" s="443"/>
      <c r="H102" s="443"/>
      <c r="I102" s="443"/>
      <c r="J102" s="444" t="s">
        <v>988</v>
      </c>
      <c r="K102" s="450">
        <v>651.29999999999995</v>
      </c>
      <c r="L102" s="144"/>
      <c r="M102" s="24" t="s">
        <v>1045</v>
      </c>
      <c r="N102" s="304" t="s">
        <v>33</v>
      </c>
      <c r="O102" s="443"/>
      <c r="P102" s="443"/>
      <c r="Q102" s="444">
        <v>2021</v>
      </c>
      <c r="R102" s="443" t="s">
        <v>3979</v>
      </c>
      <c r="S102" s="443"/>
      <c r="T102" s="443"/>
      <c r="U102" s="443"/>
      <c r="V102" s="444" t="s">
        <v>1047</v>
      </c>
      <c r="W102" s="450">
        <v>969.5</v>
      </c>
      <c r="X102" s="144"/>
      <c r="Y102" s="24" t="s">
        <v>1045</v>
      </c>
      <c r="Z102" s="304" t="s">
        <v>835</v>
      </c>
      <c r="AA102" s="304"/>
      <c r="AB102" s="443"/>
      <c r="AC102" s="444">
        <v>2020</v>
      </c>
      <c r="AD102" s="443" t="s">
        <v>208</v>
      </c>
      <c r="AE102" s="443"/>
      <c r="AF102" s="443"/>
      <c r="AG102" s="443"/>
      <c r="AH102" s="444" t="s">
        <v>2024</v>
      </c>
      <c r="AI102" s="450">
        <v>3683.3000000000011</v>
      </c>
      <c r="AJ102" s="460"/>
      <c r="AM102" s="378"/>
      <c r="AN102" s="378"/>
      <c r="AO102" s="363"/>
      <c r="AQ102" s="12"/>
    </row>
    <row r="103" spans="1:43">
      <c r="B103" s="443"/>
      <c r="C103" s="443"/>
      <c r="D103" s="443"/>
      <c r="E103" s="443"/>
      <c r="F103" s="443"/>
      <c r="G103" s="443"/>
      <c r="H103" s="443"/>
      <c r="I103" s="443"/>
      <c r="J103" s="443"/>
      <c r="K103" s="443"/>
      <c r="L103" s="443"/>
      <c r="M103" s="443"/>
      <c r="N103" s="443"/>
      <c r="O103" s="443"/>
      <c r="P103" s="443"/>
      <c r="Q103" s="443"/>
      <c r="R103" s="443"/>
      <c r="S103" s="443"/>
      <c r="T103" s="443"/>
      <c r="U103" s="443"/>
      <c r="V103" s="443"/>
      <c r="W103" s="443"/>
      <c r="X103" s="443"/>
      <c r="Y103" s="443"/>
      <c r="Z103" s="443"/>
      <c r="AA103" s="443"/>
      <c r="AB103" s="443"/>
      <c r="AC103" s="443"/>
      <c r="AD103" s="443"/>
      <c r="AE103" s="443"/>
      <c r="AF103" s="443"/>
      <c r="AG103" s="443"/>
      <c r="AH103" s="443"/>
      <c r="AI103" s="443"/>
      <c r="AJ103" s="443"/>
      <c r="AN103" s="11"/>
      <c r="AO103" s="3"/>
      <c r="AP103" s="3"/>
      <c r="AQ103" s="12"/>
    </row>
    <row r="104" spans="1:43">
      <c r="B104" s="443"/>
      <c r="C104" s="443"/>
      <c r="D104" s="443"/>
      <c r="E104" s="443"/>
      <c r="F104" s="443"/>
      <c r="G104" s="443"/>
      <c r="H104" s="443"/>
      <c r="I104" s="443"/>
      <c r="J104" s="443"/>
      <c r="K104" s="443"/>
      <c r="L104" s="443"/>
      <c r="M104" s="443"/>
      <c r="N104" s="443"/>
      <c r="O104" s="443"/>
      <c r="P104" s="443"/>
      <c r="Q104" s="443"/>
      <c r="R104" s="443"/>
      <c r="S104" s="441"/>
      <c r="T104" s="446"/>
      <c r="U104" s="719"/>
      <c r="V104" s="446"/>
      <c r="W104" s="446"/>
      <c r="X104" s="145"/>
      <c r="Y104" s="443"/>
      <c r="Z104" s="443"/>
      <c r="AA104" s="443"/>
      <c r="AB104" s="443"/>
      <c r="AC104" s="443"/>
      <c r="AD104" s="443"/>
      <c r="AE104" s="443"/>
      <c r="AF104" s="443"/>
      <c r="AG104" s="443"/>
      <c r="AH104" s="443"/>
      <c r="AI104" s="443"/>
      <c r="AJ104" s="443"/>
      <c r="AN104" s="3"/>
      <c r="AO104" s="3"/>
      <c r="AP104" s="3"/>
      <c r="AQ104" s="12"/>
    </row>
    <row r="105" spans="1:43">
      <c r="B105" s="443"/>
      <c r="C105" s="443"/>
      <c r="D105" s="443"/>
      <c r="E105" s="443"/>
      <c r="F105" s="443"/>
      <c r="G105" s="443"/>
      <c r="H105" s="443"/>
      <c r="I105" s="443"/>
      <c r="J105" s="443"/>
      <c r="K105" s="443"/>
      <c r="L105" s="443"/>
      <c r="M105" s="443"/>
      <c r="N105" s="443"/>
      <c r="O105" s="443"/>
      <c r="P105" s="443"/>
      <c r="Q105" s="443"/>
      <c r="R105" s="443"/>
      <c r="S105" s="324"/>
      <c r="T105" s="446"/>
      <c r="U105" s="719"/>
      <c r="V105" s="446"/>
      <c r="W105" s="446"/>
      <c r="X105" s="443"/>
      <c r="Y105" s="443"/>
      <c r="Z105" s="443"/>
      <c r="AA105" s="443"/>
      <c r="AB105" s="443"/>
      <c r="AC105" s="443"/>
      <c r="AD105" s="443"/>
      <c r="AE105" s="443"/>
      <c r="AF105" s="443"/>
      <c r="AG105" s="443"/>
      <c r="AH105" s="443"/>
      <c r="AI105" s="443"/>
      <c r="AJ105" s="443"/>
      <c r="AN105" s="3"/>
      <c r="AO105" s="3"/>
      <c r="AP105" s="3"/>
      <c r="AQ105" s="12"/>
    </row>
    <row r="106" spans="1:43" ht="25.5">
      <c r="B106" s="30" t="s">
        <v>182</v>
      </c>
      <c r="C106" s="443"/>
      <c r="D106" s="443"/>
      <c r="E106" s="443"/>
      <c r="F106" s="443"/>
      <c r="G106" s="443"/>
      <c r="H106" s="443"/>
      <c r="I106" s="443"/>
      <c r="J106" s="443"/>
      <c r="K106" s="443"/>
      <c r="L106" s="443"/>
      <c r="M106" s="443"/>
      <c r="N106" s="443"/>
      <c r="O106" s="443"/>
      <c r="P106" s="443"/>
      <c r="Q106" s="443"/>
      <c r="R106" s="443"/>
      <c r="S106" s="324"/>
      <c r="T106" s="446"/>
      <c r="U106" s="720"/>
      <c r="V106" s="446"/>
      <c r="W106" s="446"/>
      <c r="X106" s="443"/>
      <c r="Y106" s="443"/>
      <c r="Z106" s="328"/>
      <c r="AA106" s="444"/>
      <c r="AB106" s="444"/>
      <c r="AC106" s="444"/>
      <c r="AD106" s="145"/>
      <c r="AE106" s="443"/>
      <c r="AF106" s="443"/>
      <c r="AG106" s="443"/>
      <c r="AH106" s="443"/>
      <c r="AI106" s="443"/>
      <c r="AJ106" s="443"/>
      <c r="AN106" s="3"/>
      <c r="AO106" s="3"/>
      <c r="AP106" s="3"/>
      <c r="AQ106" s="12"/>
    </row>
    <row r="107" spans="1:43">
      <c r="B107" s="443"/>
      <c r="C107" s="443"/>
      <c r="D107" s="443"/>
      <c r="E107" s="443"/>
      <c r="F107" s="443"/>
      <c r="G107" s="443"/>
      <c r="H107" s="443"/>
      <c r="I107" s="443"/>
      <c r="J107" s="443"/>
      <c r="K107" s="443"/>
      <c r="L107" s="441"/>
      <c r="M107" s="446"/>
      <c r="N107" s="446"/>
      <c r="O107" s="446"/>
      <c r="P107" s="446"/>
      <c r="Q107" s="444"/>
      <c r="R107" s="450"/>
      <c r="S107" s="441"/>
      <c r="T107" s="446"/>
      <c r="U107" s="719"/>
      <c r="V107" s="446"/>
      <c r="W107" s="446"/>
      <c r="X107" s="443"/>
      <c r="Y107" s="443"/>
      <c r="Z107" s="540"/>
      <c r="AA107" s="325"/>
      <c r="AB107" s="325"/>
      <c r="AC107" s="375"/>
      <c r="AD107" s="443"/>
      <c r="AE107" s="443"/>
      <c r="AF107" s="443"/>
      <c r="AG107" s="443"/>
      <c r="AH107" s="443"/>
      <c r="AI107" s="443"/>
      <c r="AJ107" s="443"/>
      <c r="AN107" s="3"/>
      <c r="AO107" s="3"/>
      <c r="AP107" s="3"/>
      <c r="AQ107" s="12"/>
    </row>
    <row r="108" spans="1:43" s="21" customFormat="1">
      <c r="A108" s="24" t="s">
        <v>0</v>
      </c>
      <c r="B108" s="462" t="s">
        <v>19</v>
      </c>
      <c r="C108" s="443"/>
      <c r="D108" s="443"/>
      <c r="E108" s="444">
        <v>2017</v>
      </c>
      <c r="F108" s="444" t="s">
        <v>891</v>
      </c>
      <c r="G108" s="450">
        <v>938.2</v>
      </c>
      <c r="H108" s="443"/>
      <c r="I108" s="443"/>
      <c r="J108" s="443"/>
      <c r="K108" s="443"/>
      <c r="L108" s="446"/>
      <c r="M108" s="446"/>
      <c r="N108" s="443"/>
      <c r="O108" s="446"/>
      <c r="P108" s="719"/>
      <c r="Q108" s="446"/>
      <c r="R108" s="446"/>
      <c r="S108" s="443"/>
      <c r="T108" s="446"/>
      <c r="U108" s="719"/>
      <c r="V108" s="446"/>
      <c r="W108" s="446"/>
      <c r="X108" s="443"/>
      <c r="Y108" s="443"/>
      <c r="Z108" s="324"/>
      <c r="AA108" s="446"/>
      <c r="AB108" s="446"/>
      <c r="AC108" s="335"/>
      <c r="AD108" s="443"/>
      <c r="AE108" s="443"/>
      <c r="AF108" s="443"/>
      <c r="AG108" s="443"/>
      <c r="AH108" s="443"/>
      <c r="AI108" s="443"/>
      <c r="AJ108" s="443"/>
      <c r="AN108" s="11"/>
      <c r="AO108" s="11"/>
      <c r="AP108" s="11"/>
      <c r="AQ108" s="12"/>
    </row>
    <row r="109" spans="1:43" s="21" customFormat="1">
      <c r="A109" s="24" t="s">
        <v>2</v>
      </c>
      <c r="B109" s="462" t="s">
        <v>39</v>
      </c>
      <c r="C109" s="443"/>
      <c r="D109" s="443"/>
      <c r="E109" s="444">
        <v>2017</v>
      </c>
      <c r="F109" s="444" t="s">
        <v>892</v>
      </c>
      <c r="G109" s="450">
        <v>914.3</v>
      </c>
      <c r="H109" s="443"/>
      <c r="I109" s="443"/>
      <c r="J109" s="443"/>
      <c r="K109" s="443"/>
      <c r="L109" s="441"/>
      <c r="M109" s="446"/>
      <c r="N109" s="443"/>
      <c r="O109" s="446"/>
      <c r="P109" s="719"/>
      <c r="Q109" s="446"/>
      <c r="R109" s="446"/>
      <c r="S109" s="443"/>
      <c r="T109" s="446"/>
      <c r="U109" s="719"/>
      <c r="V109" s="446"/>
      <c r="W109" s="446"/>
      <c r="X109" s="443"/>
      <c r="Y109" s="443"/>
      <c r="Z109" s="324"/>
      <c r="AA109" s="446"/>
      <c r="AB109" s="446"/>
      <c r="AC109" s="335"/>
      <c r="AD109" s="443"/>
      <c r="AE109" s="443"/>
      <c r="AF109" s="443"/>
      <c r="AG109" s="443"/>
      <c r="AH109" s="443"/>
      <c r="AI109" s="443"/>
      <c r="AJ109" s="443"/>
      <c r="AN109" s="11"/>
      <c r="AO109" s="11"/>
      <c r="AP109" s="11"/>
      <c r="AQ109" s="12"/>
    </row>
    <row r="110" spans="1:43" s="21" customFormat="1">
      <c r="A110" s="24" t="s">
        <v>3</v>
      </c>
      <c r="B110" s="462" t="s">
        <v>37</v>
      </c>
      <c r="C110" s="443"/>
      <c r="D110" s="443"/>
      <c r="E110" s="444">
        <v>2017</v>
      </c>
      <c r="F110" s="444" t="s">
        <v>893</v>
      </c>
      <c r="G110" s="450">
        <v>863.8</v>
      </c>
      <c r="H110" s="443"/>
      <c r="I110" s="443"/>
      <c r="J110" s="443"/>
      <c r="K110" s="443"/>
      <c r="L110" s="346"/>
      <c r="M110" s="446"/>
      <c r="N110" s="443"/>
      <c r="O110" s="446"/>
      <c r="P110" s="719"/>
      <c r="Q110" s="446"/>
      <c r="R110" s="446"/>
      <c r="S110" s="443"/>
      <c r="T110" s="446"/>
      <c r="U110" s="719"/>
      <c r="V110" s="446"/>
      <c r="W110" s="446"/>
      <c r="X110" s="443"/>
      <c r="Y110" s="443"/>
      <c r="Z110" s="324"/>
      <c r="AA110" s="446"/>
      <c r="AB110" s="446"/>
      <c r="AC110" s="335"/>
      <c r="AD110" s="443"/>
      <c r="AE110" s="443"/>
      <c r="AF110" s="443"/>
      <c r="AG110" s="443"/>
      <c r="AH110" s="443"/>
      <c r="AI110" s="443"/>
      <c r="AJ110" s="443"/>
      <c r="AN110" s="11"/>
      <c r="AO110" s="11"/>
      <c r="AP110" s="11"/>
      <c r="AQ110" s="12"/>
    </row>
    <row r="111" spans="1:43" s="21" customFormat="1">
      <c r="A111" s="24" t="s">
        <v>5</v>
      </c>
      <c r="B111" s="462" t="s">
        <v>9</v>
      </c>
      <c r="C111" s="443"/>
      <c r="D111" s="443"/>
      <c r="E111" s="444">
        <v>2017</v>
      </c>
      <c r="F111" s="444" t="s">
        <v>985</v>
      </c>
      <c r="G111" s="450">
        <v>752.4</v>
      </c>
      <c r="H111" s="443"/>
      <c r="I111" s="443"/>
      <c r="J111" s="443"/>
      <c r="K111" s="443"/>
      <c r="L111" s="441"/>
      <c r="M111" s="446"/>
      <c r="N111" s="443"/>
      <c r="O111" s="446"/>
      <c r="P111" s="719"/>
      <c r="Q111" s="446"/>
      <c r="R111" s="446"/>
      <c r="S111" s="443"/>
      <c r="T111" s="446"/>
      <c r="U111" s="719"/>
      <c r="V111" s="446"/>
      <c r="W111" s="446"/>
      <c r="X111" s="443"/>
      <c r="Y111" s="443"/>
      <c r="Z111" s="324"/>
      <c r="AA111" s="446"/>
      <c r="AB111" s="446"/>
      <c r="AC111" s="335"/>
      <c r="AD111" s="443"/>
      <c r="AE111" s="443"/>
      <c r="AF111" s="443"/>
      <c r="AG111" s="443"/>
      <c r="AH111" s="443"/>
      <c r="AI111" s="443"/>
      <c r="AJ111" s="443"/>
      <c r="AN111" s="11"/>
      <c r="AO111" s="11"/>
      <c r="AP111" s="11"/>
      <c r="AQ111" s="12"/>
    </row>
    <row r="112" spans="1:43" s="21" customFormat="1">
      <c r="A112" s="24" t="s">
        <v>7</v>
      </c>
      <c r="B112" s="462" t="s">
        <v>851</v>
      </c>
      <c r="C112" s="443"/>
      <c r="D112" s="443"/>
      <c r="E112" s="444">
        <v>2019</v>
      </c>
      <c r="F112" s="444" t="s">
        <v>891</v>
      </c>
      <c r="G112" s="450">
        <v>725.8</v>
      </c>
      <c r="H112" s="443"/>
      <c r="I112" s="443"/>
      <c r="J112" s="443"/>
      <c r="K112" s="443"/>
      <c r="L112" s="446"/>
      <c r="M112" s="446"/>
      <c r="N112" s="443"/>
      <c r="O112" s="446"/>
      <c r="P112" s="719"/>
      <c r="Q112" s="446"/>
      <c r="R112" s="446"/>
      <c r="S112" s="443"/>
      <c r="T112" s="446"/>
      <c r="U112" s="719"/>
      <c r="V112" s="446"/>
      <c r="W112" s="446"/>
      <c r="X112" s="443"/>
      <c r="Y112" s="443"/>
      <c r="Z112" s="324"/>
      <c r="AA112" s="446"/>
      <c r="AB112" s="446"/>
      <c r="AC112" s="335"/>
      <c r="AD112" s="443"/>
      <c r="AE112" s="443"/>
      <c r="AF112" s="443"/>
      <c r="AG112" s="443"/>
      <c r="AH112" s="443"/>
      <c r="AI112" s="443"/>
      <c r="AJ112" s="443"/>
      <c r="AN112" s="11"/>
      <c r="AO112" s="11"/>
      <c r="AP112" s="11"/>
      <c r="AQ112" s="12"/>
    </row>
    <row r="113" spans="1:43" s="21" customFormat="1">
      <c r="A113" s="24" t="s">
        <v>8</v>
      </c>
      <c r="B113" s="462" t="s">
        <v>25</v>
      </c>
      <c r="C113" s="443"/>
      <c r="D113" s="443"/>
      <c r="E113" s="444">
        <v>2018</v>
      </c>
      <c r="F113" s="444" t="s">
        <v>891</v>
      </c>
      <c r="G113" s="450">
        <v>710.5</v>
      </c>
      <c r="H113" s="443"/>
      <c r="I113" s="443"/>
      <c r="J113" s="443"/>
      <c r="K113" s="443"/>
      <c r="L113" s="446"/>
      <c r="M113" s="446"/>
      <c r="N113" s="443"/>
      <c r="O113" s="446"/>
      <c r="P113" s="719"/>
      <c r="Q113" s="446"/>
      <c r="R113" s="446"/>
      <c r="S113" s="443"/>
      <c r="T113" s="446"/>
      <c r="U113" s="719"/>
      <c r="V113" s="446"/>
      <c r="W113" s="446"/>
      <c r="X113" s="443"/>
      <c r="Y113" s="443"/>
      <c r="Z113" s="324"/>
      <c r="AA113" s="446"/>
      <c r="AB113" s="446"/>
      <c r="AC113" s="335"/>
      <c r="AD113" s="443"/>
      <c r="AE113" s="443"/>
      <c r="AF113" s="443"/>
      <c r="AG113" s="443"/>
      <c r="AH113" s="443"/>
      <c r="AI113" s="443"/>
      <c r="AJ113" s="443"/>
      <c r="AN113" s="11"/>
      <c r="AO113" s="11"/>
      <c r="AP113" s="11"/>
      <c r="AQ113" s="12"/>
    </row>
    <row r="114" spans="1:43" s="21" customFormat="1">
      <c r="A114" s="24" t="s">
        <v>10</v>
      </c>
      <c r="B114" s="462" t="s">
        <v>39</v>
      </c>
      <c r="C114" s="443"/>
      <c r="D114" s="443"/>
      <c r="E114" s="444">
        <v>2016</v>
      </c>
      <c r="F114" s="444" t="s">
        <v>891</v>
      </c>
      <c r="G114" s="450">
        <v>685.2</v>
      </c>
      <c r="H114" s="443"/>
      <c r="I114" s="443"/>
      <c r="J114" s="443"/>
      <c r="K114" s="443"/>
      <c r="L114" s="446"/>
      <c r="M114" s="446"/>
      <c r="N114" s="443"/>
      <c r="O114" s="446"/>
      <c r="P114" s="719"/>
      <c r="Q114" s="446"/>
      <c r="R114" s="446"/>
      <c r="S114" s="443"/>
      <c r="T114" s="446"/>
      <c r="U114" s="719"/>
      <c r="V114" s="446"/>
      <c r="W114" s="446"/>
      <c r="X114" s="443"/>
      <c r="Y114" s="443"/>
      <c r="Z114" s="324"/>
      <c r="AA114" s="446"/>
      <c r="AB114" s="446"/>
      <c r="AC114" s="335"/>
      <c r="AD114" s="443"/>
      <c r="AE114" s="443"/>
      <c r="AF114" s="443"/>
      <c r="AG114" s="443"/>
      <c r="AH114" s="443"/>
      <c r="AI114" s="443"/>
      <c r="AJ114" s="443"/>
      <c r="AN114" s="11"/>
      <c r="AO114" s="11"/>
      <c r="AP114" s="11"/>
      <c r="AQ114" s="12"/>
    </row>
    <row r="115" spans="1:43" s="21" customFormat="1">
      <c r="A115" s="24" t="s">
        <v>12</v>
      </c>
      <c r="B115" s="462" t="s">
        <v>141</v>
      </c>
      <c r="C115" s="443"/>
      <c r="D115" s="443"/>
      <c r="E115" s="444">
        <v>2017</v>
      </c>
      <c r="F115" s="444" t="s">
        <v>986</v>
      </c>
      <c r="G115" s="450">
        <v>671.5</v>
      </c>
      <c r="H115" s="443"/>
      <c r="I115" s="443"/>
      <c r="J115" s="443"/>
      <c r="K115" s="443"/>
      <c r="L115" s="346"/>
      <c r="M115" s="446"/>
      <c r="N115" s="443"/>
      <c r="O115" s="446"/>
      <c r="P115" s="719"/>
      <c r="Q115" s="446"/>
      <c r="R115" s="446"/>
      <c r="S115" s="443"/>
      <c r="T115" s="446"/>
      <c r="U115" s="719"/>
      <c r="V115" s="446"/>
      <c r="W115" s="446"/>
      <c r="X115" s="443"/>
      <c r="Y115" s="443"/>
      <c r="Z115" s="324"/>
      <c r="AA115" s="446"/>
      <c r="AB115" s="446"/>
      <c r="AC115" s="335"/>
      <c r="AD115" s="443"/>
      <c r="AE115" s="443"/>
      <c r="AF115" s="443"/>
      <c r="AG115" s="443"/>
      <c r="AH115" s="443"/>
      <c r="AI115" s="443"/>
      <c r="AJ115" s="443"/>
      <c r="AN115" s="11"/>
      <c r="AO115" s="11"/>
      <c r="AP115" s="11"/>
      <c r="AQ115" s="12"/>
    </row>
    <row r="116" spans="1:43" s="21" customFormat="1">
      <c r="A116" s="24" t="s">
        <v>14</v>
      </c>
      <c r="B116" s="462" t="s">
        <v>25</v>
      </c>
      <c r="C116" s="443"/>
      <c r="D116" s="443"/>
      <c r="E116" s="444">
        <v>2017</v>
      </c>
      <c r="F116" s="444" t="s">
        <v>987</v>
      </c>
      <c r="G116" s="450">
        <v>664.8</v>
      </c>
      <c r="H116" s="443"/>
      <c r="I116" s="443"/>
      <c r="J116" s="443"/>
      <c r="K116" s="443"/>
      <c r="L116" s="446"/>
      <c r="M116" s="446"/>
      <c r="N116" s="443"/>
      <c r="O116" s="446"/>
      <c r="P116" s="720"/>
      <c r="Q116" s="446"/>
      <c r="R116" s="446"/>
      <c r="S116" s="443"/>
      <c r="T116" s="446"/>
      <c r="U116" s="719"/>
      <c r="V116" s="446"/>
      <c r="W116" s="446"/>
      <c r="X116" s="443"/>
      <c r="Y116" s="443"/>
      <c r="Z116" s="324"/>
      <c r="AA116" s="446"/>
      <c r="AB116" s="446"/>
      <c r="AC116" s="335"/>
      <c r="AD116" s="450"/>
      <c r="AE116" s="443"/>
      <c r="AF116" s="443"/>
      <c r="AG116" s="443"/>
      <c r="AH116" s="443"/>
      <c r="AI116" s="443"/>
      <c r="AJ116" s="443"/>
      <c r="AN116" s="11"/>
      <c r="AO116" s="11"/>
      <c r="AP116" s="11"/>
      <c r="AQ116" s="12"/>
    </row>
    <row r="117" spans="1:43" s="21" customFormat="1">
      <c r="A117" s="24" t="s">
        <v>16</v>
      </c>
      <c r="B117" s="462" t="s">
        <v>158</v>
      </c>
      <c r="C117" s="443"/>
      <c r="D117" s="443"/>
      <c r="E117" s="444">
        <v>2019</v>
      </c>
      <c r="F117" s="444" t="s">
        <v>892</v>
      </c>
      <c r="G117" s="450">
        <v>658.9</v>
      </c>
      <c r="H117" s="443"/>
      <c r="I117" s="443"/>
      <c r="J117" s="443"/>
      <c r="K117" s="443"/>
      <c r="L117" s="346"/>
      <c r="M117" s="446"/>
      <c r="N117" s="443"/>
      <c r="O117" s="446"/>
      <c r="P117" s="719"/>
      <c r="Q117" s="446"/>
      <c r="R117" s="446"/>
      <c r="S117" s="443"/>
      <c r="T117" s="446"/>
      <c r="U117" s="719"/>
      <c r="V117" s="446"/>
      <c r="W117" s="446"/>
      <c r="X117" s="443"/>
      <c r="Y117" s="443"/>
      <c r="Z117" s="443"/>
      <c r="AA117" s="304"/>
      <c r="AB117" s="304"/>
      <c r="AC117" s="726"/>
      <c r="AD117" s="443"/>
      <c r="AE117" s="443"/>
      <c r="AF117" s="443"/>
      <c r="AG117" s="443"/>
      <c r="AH117" s="443"/>
      <c r="AI117" s="443"/>
      <c r="AJ117" s="443"/>
      <c r="AN117" s="11"/>
      <c r="AO117" s="11"/>
      <c r="AP117" s="11"/>
      <c r="AQ117" s="12"/>
    </row>
    <row r="118" spans="1:43">
      <c r="B118" s="443"/>
      <c r="C118" s="443"/>
      <c r="D118" s="443"/>
      <c r="E118" s="443"/>
      <c r="F118" s="443"/>
      <c r="G118" s="443"/>
      <c r="H118" s="443"/>
      <c r="I118" s="443"/>
      <c r="J118" s="443"/>
      <c r="K118" s="443"/>
      <c r="L118" s="443"/>
      <c r="M118" s="443"/>
      <c r="N118" s="443"/>
      <c r="O118" s="446"/>
      <c r="P118" s="719"/>
      <c r="Q118" s="446"/>
      <c r="R118" s="446"/>
      <c r="S118" s="443"/>
      <c r="T118" s="446"/>
      <c r="U118" s="719"/>
      <c r="V118" s="446"/>
      <c r="W118" s="446"/>
      <c r="X118" s="443"/>
      <c r="Y118" s="443"/>
      <c r="Z118" s="443"/>
      <c r="AA118" s="304"/>
      <c r="AB118" s="304"/>
      <c r="AC118" s="726"/>
      <c r="AD118" s="443"/>
      <c r="AE118" s="443"/>
      <c r="AF118" s="443"/>
      <c r="AG118" s="443"/>
      <c r="AH118" s="443"/>
      <c r="AI118" s="443"/>
      <c r="AJ118" s="443"/>
      <c r="AN118" s="141"/>
      <c r="AO118" s="142"/>
      <c r="AP118" s="142"/>
      <c r="AQ118" s="143"/>
    </row>
    <row r="119" spans="1:43">
      <c r="B119" s="443"/>
      <c r="C119" s="443"/>
      <c r="D119" s="443"/>
      <c r="E119" s="443"/>
      <c r="F119" s="443"/>
      <c r="G119" s="443"/>
      <c r="H119" s="443"/>
      <c r="I119" s="443"/>
      <c r="J119" s="443"/>
      <c r="K119" s="443"/>
      <c r="L119" s="443"/>
      <c r="M119" s="443"/>
      <c r="N119" s="443"/>
      <c r="O119" s="446"/>
      <c r="P119" s="719"/>
      <c r="Q119" s="446"/>
      <c r="R119" s="446"/>
      <c r="S119" s="443"/>
      <c r="T119" s="446"/>
      <c r="U119" s="719"/>
      <c r="V119" s="446"/>
      <c r="W119" s="446"/>
      <c r="X119" s="443"/>
      <c r="Y119" s="443"/>
      <c r="Z119" s="443"/>
      <c r="AA119" s="304"/>
      <c r="AB119" s="304"/>
      <c r="AC119" s="726"/>
      <c r="AD119" s="443"/>
      <c r="AE119" s="443"/>
      <c r="AF119" s="443"/>
      <c r="AG119" s="443"/>
      <c r="AH119" s="443"/>
      <c r="AI119" s="443"/>
      <c r="AJ119" s="443"/>
      <c r="AN119" s="141"/>
      <c r="AO119" s="142"/>
      <c r="AP119" s="142"/>
      <c r="AQ119" s="143"/>
    </row>
    <row r="120" spans="1:43" ht="25.5">
      <c r="B120" s="30" t="s">
        <v>188</v>
      </c>
      <c r="C120" s="443"/>
      <c r="D120" s="443"/>
      <c r="E120" s="443"/>
      <c r="F120" s="443"/>
      <c r="G120" s="443"/>
      <c r="H120" s="443"/>
      <c r="I120" s="443"/>
      <c r="J120" s="443"/>
      <c r="K120" s="443"/>
      <c r="L120" s="443"/>
      <c r="M120" s="443"/>
      <c r="N120" s="443"/>
      <c r="O120" s="446"/>
      <c r="P120" s="719"/>
      <c r="Q120" s="446"/>
      <c r="R120" s="446"/>
      <c r="S120" s="443"/>
      <c r="T120" s="446"/>
      <c r="U120" s="719"/>
      <c r="V120" s="446"/>
      <c r="W120" s="446"/>
      <c r="X120" s="443"/>
      <c r="Y120" s="443"/>
      <c r="Z120" s="443"/>
      <c r="AA120" s="304"/>
      <c r="AB120" s="304"/>
      <c r="AC120" s="726"/>
      <c r="AD120" s="443"/>
      <c r="AE120" s="443"/>
      <c r="AF120" s="443"/>
      <c r="AG120" s="443"/>
      <c r="AH120" s="443"/>
      <c r="AI120" s="443"/>
      <c r="AJ120" s="443"/>
      <c r="AN120" s="11"/>
      <c r="AO120" s="3"/>
      <c r="AP120" s="3"/>
      <c r="AQ120" s="12"/>
    </row>
    <row r="121" spans="1:43">
      <c r="B121" s="443"/>
      <c r="C121" s="443"/>
      <c r="D121" s="443"/>
      <c r="E121" s="443"/>
      <c r="F121" s="443"/>
      <c r="G121" s="443"/>
      <c r="H121" s="443"/>
      <c r="I121" s="443"/>
      <c r="J121" s="443"/>
      <c r="K121" s="443"/>
      <c r="L121" s="443"/>
      <c r="M121" s="443"/>
      <c r="N121" s="443"/>
      <c r="O121" s="446"/>
      <c r="P121" s="719"/>
      <c r="Q121" s="446"/>
      <c r="R121" s="446"/>
      <c r="S121" s="443"/>
      <c r="T121" s="446"/>
      <c r="U121" s="719"/>
      <c r="V121" s="446"/>
      <c r="W121" s="446"/>
      <c r="X121" s="443"/>
      <c r="Y121" s="443"/>
      <c r="Z121" s="443"/>
      <c r="AA121" s="304"/>
      <c r="AB121" s="304"/>
      <c r="AC121" s="726"/>
      <c r="AD121" s="443"/>
      <c r="AE121" s="443"/>
      <c r="AF121" s="443"/>
      <c r="AG121" s="443"/>
      <c r="AH121" s="443"/>
      <c r="AI121" s="443"/>
      <c r="AJ121" s="443"/>
      <c r="AN121" s="3"/>
      <c r="AO121" s="3"/>
      <c r="AP121" s="3"/>
      <c r="AQ121" s="12"/>
    </row>
    <row r="122" spans="1:43">
      <c r="A122" s="24" t="s">
        <v>0</v>
      </c>
      <c r="B122" s="725" t="s">
        <v>15</v>
      </c>
      <c r="C122" s="443"/>
      <c r="D122" s="443"/>
      <c r="E122" s="444">
        <v>2020</v>
      </c>
      <c r="F122" s="444" t="s">
        <v>891</v>
      </c>
      <c r="G122" s="450">
        <v>437.99999999999977</v>
      </c>
      <c r="H122" s="443"/>
      <c r="I122" s="443"/>
      <c r="J122" s="443"/>
      <c r="K122" s="443"/>
      <c r="L122" s="441"/>
      <c r="M122" s="446"/>
      <c r="N122" s="443"/>
      <c r="O122" s="446"/>
      <c r="P122" s="719"/>
      <c r="Q122" s="446"/>
      <c r="R122" s="446"/>
      <c r="S122" s="443"/>
      <c r="T122" s="446"/>
      <c r="U122" s="720"/>
      <c r="V122" s="446"/>
      <c r="W122" s="446"/>
      <c r="X122" s="443"/>
      <c r="Y122" s="443"/>
      <c r="Z122" s="443"/>
      <c r="AA122" s="304"/>
      <c r="AB122" s="304"/>
      <c r="AC122" s="726"/>
      <c r="AD122" s="443"/>
      <c r="AE122" s="443"/>
      <c r="AF122" s="443"/>
      <c r="AG122" s="443"/>
      <c r="AH122" s="443"/>
      <c r="AI122" s="443"/>
      <c r="AJ122" s="443"/>
      <c r="AN122" s="3"/>
      <c r="AO122" s="3"/>
      <c r="AP122" s="3"/>
      <c r="AQ122" s="12"/>
    </row>
    <row r="123" spans="1:43">
      <c r="A123" s="24" t="s">
        <v>2</v>
      </c>
      <c r="B123" s="725" t="s">
        <v>13</v>
      </c>
      <c r="C123" s="443"/>
      <c r="D123" s="443"/>
      <c r="E123" s="444">
        <v>2020</v>
      </c>
      <c r="F123" s="444" t="s">
        <v>892</v>
      </c>
      <c r="G123" s="450">
        <v>416.5</v>
      </c>
      <c r="H123" s="443"/>
      <c r="I123" s="443"/>
      <c r="J123" s="443"/>
      <c r="K123" s="443"/>
      <c r="L123" s="446"/>
      <c r="M123" s="446"/>
      <c r="N123" s="443"/>
      <c r="O123" s="446"/>
      <c r="P123" s="719"/>
      <c r="Q123" s="446"/>
      <c r="R123" s="446"/>
      <c r="S123" s="443"/>
      <c r="T123" s="446"/>
      <c r="U123" s="719"/>
      <c r="V123" s="446"/>
      <c r="W123" s="446"/>
      <c r="X123" s="443"/>
      <c r="Y123" s="443"/>
      <c r="Z123" s="443"/>
      <c r="AA123" s="304"/>
      <c r="AB123" s="304"/>
      <c r="AC123" s="726"/>
      <c r="AD123" s="443"/>
      <c r="AE123" s="443"/>
      <c r="AF123" s="443"/>
      <c r="AG123" s="443"/>
      <c r="AH123" s="443"/>
      <c r="AI123" s="443"/>
      <c r="AJ123" s="443"/>
      <c r="AN123" s="11"/>
      <c r="AO123" s="3"/>
      <c r="AP123" s="3"/>
      <c r="AQ123" s="12"/>
    </row>
    <row r="124" spans="1:43">
      <c r="A124" s="24" t="s">
        <v>3</v>
      </c>
      <c r="B124" s="725" t="s">
        <v>35</v>
      </c>
      <c r="C124" s="443"/>
      <c r="D124" s="443"/>
      <c r="E124" s="444">
        <v>2020</v>
      </c>
      <c r="F124" s="444" t="s">
        <v>892</v>
      </c>
      <c r="G124" s="450">
        <v>416.5</v>
      </c>
      <c r="H124" s="443"/>
      <c r="I124" s="443"/>
      <c r="J124" s="443"/>
      <c r="K124" s="443"/>
      <c r="L124" s="441"/>
      <c r="M124" s="446"/>
      <c r="N124" s="443"/>
      <c r="O124" s="446"/>
      <c r="P124" s="719"/>
      <c r="Q124" s="446"/>
      <c r="R124" s="446"/>
      <c r="S124" s="443"/>
      <c r="T124" s="446"/>
      <c r="U124" s="719"/>
      <c r="V124" s="446"/>
      <c r="W124" s="446"/>
      <c r="X124" s="443"/>
      <c r="Y124" s="443"/>
      <c r="Z124" s="443"/>
      <c r="AA124" s="304"/>
      <c r="AB124" s="304"/>
      <c r="AC124" s="726"/>
      <c r="AD124" s="443"/>
      <c r="AE124" s="443"/>
      <c r="AF124" s="443"/>
      <c r="AG124" s="443"/>
      <c r="AH124" s="443"/>
      <c r="AI124" s="443"/>
      <c r="AJ124" s="443"/>
      <c r="AN124" s="11"/>
      <c r="AO124" s="3"/>
      <c r="AP124" s="3"/>
      <c r="AQ124" s="12"/>
    </row>
    <row r="125" spans="1:43">
      <c r="A125" s="24" t="s">
        <v>5</v>
      </c>
      <c r="B125" s="462" t="s">
        <v>19</v>
      </c>
      <c r="C125" s="443"/>
      <c r="D125" s="443"/>
      <c r="E125" s="444">
        <v>2019</v>
      </c>
      <c r="F125" s="444" t="s">
        <v>891</v>
      </c>
      <c r="G125" s="450">
        <v>397.1</v>
      </c>
      <c r="H125" s="443"/>
      <c r="I125" s="443"/>
      <c r="J125" s="443"/>
      <c r="K125" s="443"/>
      <c r="L125" s="446"/>
      <c r="M125" s="446"/>
      <c r="N125" s="443"/>
      <c r="O125" s="446"/>
      <c r="P125" s="719"/>
      <c r="Q125" s="446"/>
      <c r="R125" s="446"/>
      <c r="S125" s="443"/>
      <c r="T125" s="446"/>
      <c r="U125" s="719"/>
      <c r="V125" s="446"/>
      <c r="W125" s="446"/>
      <c r="X125" s="443"/>
      <c r="Y125" s="443"/>
      <c r="Z125" s="443"/>
      <c r="AA125" s="304"/>
      <c r="AB125" s="304"/>
      <c r="AC125" s="726"/>
      <c r="AD125" s="443"/>
      <c r="AE125" s="443"/>
      <c r="AF125" s="443"/>
      <c r="AG125" s="443"/>
      <c r="AH125" s="443"/>
      <c r="AI125" s="443"/>
      <c r="AJ125" s="443"/>
      <c r="AN125" s="3"/>
      <c r="AO125" s="3"/>
      <c r="AP125" s="3"/>
      <c r="AQ125" s="12"/>
    </row>
    <row r="126" spans="1:43">
      <c r="A126" s="24" t="s">
        <v>7</v>
      </c>
      <c r="B126" s="462" t="s">
        <v>39</v>
      </c>
      <c r="C126" s="443"/>
      <c r="D126" s="443"/>
      <c r="E126" s="444">
        <v>2019</v>
      </c>
      <c r="F126" s="444" t="s">
        <v>892</v>
      </c>
      <c r="G126" s="450">
        <v>393.5</v>
      </c>
      <c r="H126" s="443"/>
      <c r="I126" s="443"/>
      <c r="J126" s="443"/>
      <c r="K126" s="443"/>
      <c r="L126" s="446"/>
      <c r="M126" s="446"/>
      <c r="N126" s="443"/>
      <c r="O126" s="446"/>
      <c r="P126" s="719"/>
      <c r="Q126" s="446"/>
      <c r="R126" s="446"/>
      <c r="S126" s="443"/>
      <c r="T126" s="446"/>
      <c r="U126" s="719"/>
      <c r="V126" s="446"/>
      <c r="W126" s="446"/>
      <c r="X126" s="443"/>
      <c r="Y126" s="443"/>
      <c r="Z126" s="443"/>
      <c r="AA126" s="304"/>
      <c r="AB126" s="304"/>
      <c r="AC126" s="726"/>
      <c r="AD126" s="443"/>
      <c r="AE126" s="443"/>
      <c r="AF126" s="443"/>
      <c r="AG126" s="443"/>
      <c r="AH126" s="443"/>
      <c r="AI126" s="443"/>
      <c r="AJ126" s="443"/>
      <c r="AN126" s="3"/>
      <c r="AO126" s="3"/>
      <c r="AP126" s="3"/>
      <c r="AQ126" s="12"/>
    </row>
    <row r="127" spans="1:43">
      <c r="A127" s="24" t="s">
        <v>8</v>
      </c>
      <c r="B127" s="462" t="s">
        <v>835</v>
      </c>
      <c r="C127" s="443"/>
      <c r="D127" s="443"/>
      <c r="E127" s="444">
        <v>2019</v>
      </c>
      <c r="F127" s="444" t="s">
        <v>893</v>
      </c>
      <c r="G127" s="450">
        <v>364.5</v>
      </c>
      <c r="H127" s="443"/>
      <c r="I127" s="443"/>
      <c r="J127" s="443"/>
      <c r="K127" s="443"/>
      <c r="L127" s="446"/>
      <c r="M127" s="446"/>
      <c r="N127" s="443"/>
      <c r="O127" s="446"/>
      <c r="P127" s="719"/>
      <c r="Q127" s="446"/>
      <c r="R127" s="446"/>
      <c r="S127" s="443"/>
      <c r="T127" s="446"/>
      <c r="U127" s="719"/>
      <c r="V127" s="446"/>
      <c r="W127" s="446"/>
      <c r="X127" s="443"/>
      <c r="Y127" s="443"/>
      <c r="Z127" s="443"/>
      <c r="AA127" s="304"/>
      <c r="AB127" s="304"/>
      <c r="AC127" s="726"/>
      <c r="AD127" s="443"/>
      <c r="AE127" s="443"/>
      <c r="AF127" s="443"/>
      <c r="AG127" s="443"/>
      <c r="AH127" s="443"/>
      <c r="AI127" s="443"/>
      <c r="AJ127" s="443"/>
      <c r="AN127" s="3"/>
      <c r="AO127" s="3"/>
      <c r="AP127" s="3"/>
      <c r="AQ127" s="12"/>
    </row>
    <row r="128" spans="1:43">
      <c r="A128" s="24" t="s">
        <v>10</v>
      </c>
      <c r="B128" s="462" t="s">
        <v>1</v>
      </c>
      <c r="C128" s="443"/>
      <c r="D128" s="443"/>
      <c r="E128" s="444">
        <v>2017</v>
      </c>
      <c r="F128" s="444" t="s">
        <v>891</v>
      </c>
      <c r="G128" s="450">
        <v>332.5</v>
      </c>
      <c r="H128" s="443"/>
      <c r="I128" s="443"/>
      <c r="J128" s="443"/>
      <c r="K128" s="443"/>
      <c r="L128" s="346"/>
      <c r="M128" s="446"/>
      <c r="N128" s="443"/>
      <c r="O128" s="446"/>
      <c r="P128" s="719"/>
      <c r="Q128" s="446"/>
      <c r="R128" s="446"/>
      <c r="S128" s="443"/>
      <c r="T128" s="446"/>
      <c r="U128" s="719"/>
      <c r="V128" s="446"/>
      <c r="W128" s="446"/>
      <c r="X128" s="443"/>
      <c r="Y128" s="443"/>
      <c r="Z128" s="443"/>
      <c r="AA128" s="304"/>
      <c r="AB128" s="304"/>
      <c r="AC128" s="726"/>
      <c r="AD128" s="443"/>
      <c r="AE128" s="443"/>
      <c r="AF128" s="443"/>
      <c r="AG128" s="443"/>
      <c r="AH128" s="443"/>
      <c r="AI128" s="443"/>
      <c r="AJ128" s="443"/>
      <c r="AN128" s="3"/>
      <c r="AO128" s="3"/>
      <c r="AP128" s="3"/>
      <c r="AQ128" s="12"/>
    </row>
    <row r="129" spans="1:43">
      <c r="A129" s="24" t="s">
        <v>12</v>
      </c>
      <c r="B129" s="304" t="s">
        <v>842</v>
      </c>
      <c r="C129" s="443"/>
      <c r="D129" s="443"/>
      <c r="E129" s="444">
        <v>2020</v>
      </c>
      <c r="F129" s="444" t="s">
        <v>985</v>
      </c>
      <c r="G129" s="450">
        <v>329.49999999999994</v>
      </c>
      <c r="H129" s="443"/>
      <c r="I129" s="443"/>
      <c r="J129" s="443"/>
      <c r="K129" s="443"/>
      <c r="L129" s="441"/>
      <c r="M129" s="446"/>
      <c r="N129" s="443"/>
      <c r="O129" s="446"/>
      <c r="P129" s="719"/>
      <c r="Q129" s="446"/>
      <c r="R129" s="446"/>
      <c r="S129" s="443"/>
      <c r="T129" s="446"/>
      <c r="U129" s="719"/>
      <c r="V129" s="446"/>
      <c r="W129" s="446"/>
      <c r="X129" s="443"/>
      <c r="Y129" s="443"/>
      <c r="Z129" s="443"/>
      <c r="AA129" s="304"/>
      <c r="AB129" s="304"/>
      <c r="AC129" s="726"/>
      <c r="AD129" s="443"/>
      <c r="AE129" s="443"/>
      <c r="AF129" s="443"/>
      <c r="AG129" s="443"/>
      <c r="AH129" s="443"/>
      <c r="AI129" s="443"/>
      <c r="AJ129" s="443"/>
      <c r="AN129" s="3"/>
      <c r="AO129" s="3"/>
      <c r="AP129" s="3"/>
      <c r="AQ129" s="12"/>
    </row>
    <row r="130" spans="1:43">
      <c r="A130" s="24" t="s">
        <v>14</v>
      </c>
      <c r="B130" s="462" t="s">
        <v>822</v>
      </c>
      <c r="C130" s="443"/>
      <c r="D130" s="443"/>
      <c r="E130" s="444">
        <v>2019</v>
      </c>
      <c r="F130" s="444" t="s">
        <v>985</v>
      </c>
      <c r="G130" s="450">
        <v>321.5</v>
      </c>
      <c r="H130" s="443"/>
      <c r="I130" s="443"/>
      <c r="J130" s="443"/>
      <c r="K130" s="443"/>
      <c r="L130" s="346"/>
      <c r="M130" s="446"/>
      <c r="N130" s="443"/>
      <c r="O130" s="446"/>
      <c r="P130" s="720"/>
      <c r="Q130" s="446"/>
      <c r="R130" s="446"/>
      <c r="S130" s="443"/>
      <c r="T130" s="446"/>
      <c r="U130" s="719"/>
      <c r="V130" s="446"/>
      <c r="W130" s="446"/>
      <c r="X130" s="443"/>
      <c r="Y130" s="443"/>
      <c r="Z130" s="443"/>
      <c r="AA130" s="304"/>
      <c r="AB130" s="304"/>
      <c r="AC130" s="726"/>
      <c r="AD130" s="443"/>
      <c r="AE130" s="443"/>
      <c r="AF130" s="443"/>
      <c r="AG130" s="443"/>
      <c r="AH130" s="443"/>
      <c r="AI130" s="443"/>
      <c r="AJ130" s="443"/>
      <c r="AN130" s="3"/>
      <c r="AO130" s="3"/>
      <c r="AP130" s="3"/>
      <c r="AQ130" s="12"/>
    </row>
    <row r="131" spans="1:43">
      <c r="A131" s="24" t="s">
        <v>16</v>
      </c>
      <c r="B131" s="304" t="s">
        <v>156</v>
      </c>
      <c r="C131" s="443"/>
      <c r="D131" s="443"/>
      <c r="E131" s="444">
        <v>2020</v>
      </c>
      <c r="F131" s="444" t="s">
        <v>986</v>
      </c>
      <c r="G131" s="450">
        <v>318.39999999999998</v>
      </c>
      <c r="H131" s="443"/>
      <c r="I131" s="443"/>
      <c r="J131" s="443"/>
      <c r="K131" s="443"/>
      <c r="L131" s="441"/>
      <c r="M131" s="446"/>
      <c r="N131" s="443"/>
      <c r="O131" s="446"/>
      <c r="P131" s="719"/>
      <c r="Q131" s="446"/>
      <c r="R131" s="446"/>
      <c r="S131" s="443"/>
      <c r="T131" s="446"/>
      <c r="U131" s="719"/>
      <c r="V131" s="446"/>
      <c r="W131" s="446"/>
      <c r="X131" s="443"/>
      <c r="Y131" s="443"/>
      <c r="Z131" s="443"/>
      <c r="AA131" s="304"/>
      <c r="AB131" s="304"/>
      <c r="AC131" s="726"/>
      <c r="AD131" s="443"/>
      <c r="AE131" s="443"/>
      <c r="AF131" s="443"/>
      <c r="AG131" s="443"/>
      <c r="AH131" s="443"/>
      <c r="AI131" s="443"/>
      <c r="AJ131" s="443"/>
      <c r="AN131" s="3"/>
      <c r="AO131" s="3"/>
      <c r="AP131" s="3"/>
      <c r="AQ131" s="12"/>
    </row>
    <row r="132" spans="1:43">
      <c r="B132" s="443"/>
      <c r="C132" s="443"/>
      <c r="D132" s="443"/>
      <c r="E132" s="443"/>
      <c r="F132" s="443"/>
      <c r="G132" s="443"/>
      <c r="H132" s="443"/>
      <c r="I132" s="443"/>
      <c r="J132" s="443"/>
      <c r="K132" s="443"/>
      <c r="L132" s="443"/>
      <c r="M132" s="443"/>
      <c r="N132" s="443"/>
      <c r="O132" s="446"/>
      <c r="P132" s="720"/>
      <c r="Q132" s="446"/>
      <c r="R132" s="446"/>
      <c r="S132" s="443"/>
      <c r="T132" s="446"/>
      <c r="U132" s="719"/>
      <c r="V132" s="446"/>
      <c r="W132" s="446"/>
      <c r="X132" s="443"/>
      <c r="Y132" s="443"/>
      <c r="Z132" s="443"/>
      <c r="AA132" s="304"/>
      <c r="AB132" s="304"/>
      <c r="AC132" s="726"/>
      <c r="AD132" s="443"/>
      <c r="AE132" s="443"/>
      <c r="AF132" s="443"/>
      <c r="AG132" s="443"/>
      <c r="AH132" s="443"/>
      <c r="AI132" s="443"/>
      <c r="AJ132" s="443"/>
      <c r="AN132" s="3"/>
      <c r="AO132" s="3"/>
      <c r="AP132" s="3"/>
      <c r="AQ132" s="12"/>
    </row>
    <row r="133" spans="1:43">
      <c r="B133" s="443"/>
      <c r="C133" s="443"/>
      <c r="D133" s="443"/>
      <c r="E133" s="443"/>
      <c r="F133" s="443"/>
      <c r="G133" s="443"/>
      <c r="H133" s="443"/>
      <c r="I133" s="443"/>
      <c r="J133" s="443"/>
      <c r="K133" s="443"/>
      <c r="L133" s="443"/>
      <c r="M133" s="443"/>
      <c r="N133" s="443"/>
      <c r="O133" s="446"/>
      <c r="P133" s="719"/>
      <c r="Q133" s="446"/>
      <c r="R133" s="446"/>
      <c r="S133" s="443"/>
      <c r="T133" s="446"/>
      <c r="U133" s="719"/>
      <c r="V133" s="446"/>
      <c r="W133" s="446"/>
      <c r="X133" s="443"/>
      <c r="Y133" s="443"/>
      <c r="Z133" s="328"/>
      <c r="AA133" s="304"/>
      <c r="AB133" s="304"/>
      <c r="AC133" s="726"/>
      <c r="AD133" s="145"/>
      <c r="AE133" s="443"/>
      <c r="AF133" s="443"/>
      <c r="AG133" s="443"/>
      <c r="AH133" s="443"/>
      <c r="AI133" s="443"/>
      <c r="AJ133" s="443"/>
      <c r="AN133" s="11"/>
      <c r="AO133" s="3"/>
      <c r="AP133" s="3"/>
      <c r="AQ133" s="12"/>
    </row>
    <row r="134" spans="1:43" ht="25.5">
      <c r="B134" s="30" t="s">
        <v>936</v>
      </c>
      <c r="C134" s="443"/>
      <c r="D134" s="443"/>
      <c r="E134" s="443"/>
      <c r="F134" s="443"/>
      <c r="G134" s="443"/>
      <c r="H134" s="443"/>
      <c r="I134" s="443"/>
      <c r="J134" s="443"/>
      <c r="K134" s="443"/>
      <c r="L134" s="443"/>
      <c r="M134" s="443"/>
      <c r="N134" s="443"/>
      <c r="O134" s="446"/>
      <c r="P134" s="719"/>
      <c r="Q134" s="446"/>
      <c r="R134" s="446"/>
      <c r="S134" s="443"/>
      <c r="T134" s="446"/>
      <c r="U134" s="719"/>
      <c r="V134" s="446"/>
      <c r="W134" s="446"/>
      <c r="X134" s="443"/>
      <c r="Y134" s="443"/>
      <c r="Z134" s="443"/>
      <c r="AA134" s="443"/>
      <c r="AB134" s="443"/>
      <c r="AC134" s="443"/>
      <c r="AD134" s="443"/>
      <c r="AE134" s="443"/>
      <c r="AF134" s="443"/>
      <c r="AG134" s="443"/>
      <c r="AH134" s="443"/>
      <c r="AI134" s="443"/>
      <c r="AJ134" s="443"/>
      <c r="AN134" s="3"/>
      <c r="AO134" s="3"/>
      <c r="AP134" s="3"/>
      <c r="AQ134" s="12"/>
    </row>
    <row r="135" spans="1:43">
      <c r="B135" s="443"/>
      <c r="C135" s="443"/>
      <c r="D135" s="443"/>
      <c r="E135" s="443"/>
      <c r="F135" s="443"/>
      <c r="G135" s="443"/>
      <c r="H135" s="443"/>
      <c r="I135" s="443"/>
      <c r="J135" s="443"/>
      <c r="K135" s="443"/>
      <c r="L135" s="443"/>
      <c r="M135" s="443"/>
      <c r="N135" s="443"/>
      <c r="O135" s="446"/>
      <c r="P135" s="719"/>
      <c r="Q135" s="446"/>
      <c r="R135" s="446"/>
      <c r="S135" s="443"/>
      <c r="T135" s="446"/>
      <c r="U135" s="719"/>
      <c r="V135" s="446"/>
      <c r="W135" s="446"/>
      <c r="X135" s="443"/>
      <c r="Y135" s="443"/>
      <c r="Z135" s="443"/>
      <c r="AA135" s="443"/>
      <c r="AB135" s="443"/>
      <c r="AC135" s="443"/>
      <c r="AD135" s="443"/>
      <c r="AE135" s="443"/>
      <c r="AF135" s="443"/>
      <c r="AG135" s="443"/>
      <c r="AH135" s="443"/>
      <c r="AI135" s="443"/>
      <c r="AJ135" s="443"/>
      <c r="AN135" s="3"/>
      <c r="AO135" s="3"/>
      <c r="AP135" s="3"/>
      <c r="AQ135" s="12"/>
    </row>
    <row r="136" spans="1:43">
      <c r="A136" s="24" t="s">
        <v>0</v>
      </c>
      <c r="B136" s="462" t="s">
        <v>154</v>
      </c>
      <c r="C136" s="443"/>
      <c r="D136" s="443"/>
      <c r="E136" s="444">
        <v>2019</v>
      </c>
      <c r="F136" s="444" t="s">
        <v>891</v>
      </c>
      <c r="G136" s="450">
        <v>1062.9000000000001</v>
      </c>
      <c r="H136" s="443"/>
      <c r="I136" s="443"/>
      <c r="J136" s="443"/>
      <c r="K136" s="443"/>
      <c r="L136" s="443"/>
      <c r="M136" s="304"/>
      <c r="N136" s="443"/>
      <c r="O136" s="446"/>
      <c r="P136" s="719"/>
      <c r="Q136" s="446"/>
      <c r="R136" s="446"/>
      <c r="S136" s="443"/>
      <c r="T136" s="446"/>
      <c r="U136" s="719"/>
      <c r="V136" s="446"/>
      <c r="W136" s="446"/>
      <c r="X136" s="443"/>
      <c r="Y136" s="443"/>
      <c r="Z136" s="443"/>
      <c r="AA136" s="443"/>
      <c r="AB136" s="443"/>
      <c r="AC136" s="443"/>
      <c r="AD136" s="443"/>
      <c r="AE136" s="443"/>
      <c r="AF136" s="443"/>
      <c r="AG136" s="443"/>
      <c r="AH136" s="443"/>
      <c r="AI136" s="443"/>
      <c r="AJ136" s="443"/>
      <c r="AN136" s="3"/>
      <c r="AO136" s="3"/>
      <c r="AP136" s="3"/>
      <c r="AQ136" s="12"/>
    </row>
    <row r="137" spans="1:43">
      <c r="A137" s="24" t="s">
        <v>2</v>
      </c>
      <c r="B137" s="462" t="s">
        <v>31</v>
      </c>
      <c r="C137" s="443"/>
      <c r="D137" s="443"/>
      <c r="E137" s="444">
        <v>2019</v>
      </c>
      <c r="F137" s="444" t="s">
        <v>892</v>
      </c>
      <c r="G137" s="450">
        <v>997.8</v>
      </c>
      <c r="H137" s="443"/>
      <c r="I137" s="443"/>
      <c r="J137" s="443"/>
      <c r="K137" s="443"/>
      <c r="L137" s="443"/>
      <c r="M137" s="304"/>
      <c r="N137" s="443"/>
      <c r="O137" s="446"/>
      <c r="P137" s="719"/>
      <c r="Q137" s="446"/>
      <c r="R137" s="446"/>
      <c r="S137" s="443"/>
      <c r="T137" s="446"/>
      <c r="U137" s="720"/>
      <c r="V137" s="446"/>
      <c r="W137" s="446"/>
      <c r="X137" s="443"/>
      <c r="Y137" s="443"/>
      <c r="Z137" s="443"/>
      <c r="AA137" s="443"/>
      <c r="AB137" s="443"/>
      <c r="AC137" s="443"/>
      <c r="AD137" s="443"/>
      <c r="AE137" s="443"/>
      <c r="AF137" s="443"/>
      <c r="AG137" s="443"/>
      <c r="AH137" s="443"/>
      <c r="AI137" s="443"/>
      <c r="AJ137" s="443"/>
      <c r="AN137" s="3"/>
      <c r="AO137" s="3"/>
      <c r="AP137" s="3"/>
      <c r="AQ137" s="12"/>
    </row>
    <row r="138" spans="1:43">
      <c r="A138" s="24" t="s">
        <v>3</v>
      </c>
      <c r="B138" s="462" t="s">
        <v>142</v>
      </c>
      <c r="C138" s="443"/>
      <c r="D138" s="443"/>
      <c r="E138" s="444">
        <v>2019</v>
      </c>
      <c r="F138" s="444" t="s">
        <v>893</v>
      </c>
      <c r="G138" s="450">
        <v>987.9</v>
      </c>
      <c r="H138" s="443"/>
      <c r="I138" s="443"/>
      <c r="J138" s="443"/>
      <c r="K138" s="443"/>
      <c r="L138" s="443"/>
      <c r="M138" s="304"/>
      <c r="N138" s="443"/>
      <c r="O138" s="446"/>
      <c r="P138" s="719"/>
      <c r="Q138" s="446"/>
      <c r="R138" s="446"/>
      <c r="S138" s="443"/>
      <c r="T138" s="446"/>
      <c r="U138" s="719"/>
      <c r="V138" s="446"/>
      <c r="W138" s="446"/>
      <c r="X138" s="443"/>
      <c r="Y138" s="443"/>
      <c r="Z138" s="443"/>
      <c r="AA138" s="443"/>
      <c r="AB138" s="443"/>
      <c r="AC138" s="443"/>
      <c r="AD138" s="443"/>
      <c r="AE138" s="443"/>
      <c r="AF138" s="443"/>
      <c r="AG138" s="443"/>
      <c r="AH138" s="443"/>
      <c r="AI138" s="443"/>
      <c r="AJ138" s="443"/>
      <c r="AN138" s="3"/>
      <c r="AO138" s="3"/>
      <c r="AP138" s="3"/>
      <c r="AQ138" s="12"/>
    </row>
    <row r="139" spans="1:43">
      <c r="A139" s="24" t="s">
        <v>5</v>
      </c>
      <c r="B139" s="304" t="s">
        <v>851</v>
      </c>
      <c r="C139" s="443"/>
      <c r="D139" s="443"/>
      <c r="E139" s="444">
        <v>2021</v>
      </c>
      <c r="F139" s="444" t="s">
        <v>891</v>
      </c>
      <c r="G139" s="450">
        <v>987.49999999999966</v>
      </c>
      <c r="H139" s="443"/>
      <c r="I139" s="443"/>
      <c r="J139" s="443"/>
      <c r="K139" s="443"/>
      <c r="L139" s="304"/>
      <c r="M139" s="304"/>
      <c r="N139" s="443"/>
      <c r="O139" s="446"/>
      <c r="P139" s="719"/>
      <c r="Q139" s="446"/>
      <c r="R139" s="446"/>
      <c r="S139" s="443"/>
      <c r="T139" s="446"/>
      <c r="U139" s="719"/>
      <c r="V139" s="446"/>
      <c r="W139" s="446"/>
      <c r="X139" s="443"/>
      <c r="Y139" s="443"/>
      <c r="Z139" s="443"/>
      <c r="AA139" s="443"/>
      <c r="AB139" s="443"/>
      <c r="AC139" s="443"/>
      <c r="AD139" s="443"/>
      <c r="AE139" s="443"/>
      <c r="AF139" s="443"/>
      <c r="AG139" s="443"/>
      <c r="AH139" s="443"/>
      <c r="AI139" s="443"/>
      <c r="AJ139" s="443"/>
      <c r="AN139" s="3"/>
      <c r="AO139" s="3"/>
      <c r="AP139" s="3"/>
      <c r="AQ139" s="12"/>
    </row>
    <row r="140" spans="1:43">
      <c r="A140" s="24" t="s">
        <v>7</v>
      </c>
      <c r="B140" s="462" t="s">
        <v>21</v>
      </c>
      <c r="C140" s="443"/>
      <c r="D140" s="443"/>
      <c r="E140" s="444">
        <v>2019</v>
      </c>
      <c r="F140" s="444" t="s">
        <v>985</v>
      </c>
      <c r="G140" s="450">
        <v>985.8</v>
      </c>
      <c r="H140" s="443"/>
      <c r="I140" s="443"/>
      <c r="J140" s="443"/>
      <c r="K140" s="443"/>
      <c r="L140" s="304"/>
      <c r="M140" s="304"/>
      <c r="N140" s="443"/>
      <c r="O140" s="446"/>
      <c r="P140" s="719"/>
      <c r="Q140" s="446"/>
      <c r="R140" s="446"/>
      <c r="S140" s="443"/>
      <c r="T140" s="446"/>
      <c r="U140" s="719"/>
      <c r="V140" s="446"/>
      <c r="W140" s="446"/>
      <c r="X140" s="443"/>
      <c r="Y140" s="443"/>
      <c r="Z140" s="443"/>
      <c r="AA140" s="443"/>
      <c r="AB140" s="443"/>
      <c r="AC140" s="443"/>
      <c r="AD140" s="443"/>
      <c r="AE140" s="443"/>
      <c r="AF140" s="443"/>
      <c r="AG140" s="443"/>
      <c r="AH140" s="443"/>
      <c r="AI140" s="443"/>
      <c r="AJ140" s="443"/>
      <c r="AN140" s="3"/>
      <c r="AO140" s="3"/>
      <c r="AP140" s="3"/>
      <c r="AQ140" s="12"/>
    </row>
    <row r="141" spans="1:43">
      <c r="A141" s="24" t="s">
        <v>8</v>
      </c>
      <c r="B141" s="462" t="s">
        <v>819</v>
      </c>
      <c r="C141" s="443"/>
      <c r="D141" s="443"/>
      <c r="E141" s="444">
        <v>2019</v>
      </c>
      <c r="F141" s="444" t="s">
        <v>986</v>
      </c>
      <c r="G141" s="450">
        <v>954.1</v>
      </c>
      <c r="H141" s="443"/>
      <c r="I141" s="443"/>
      <c r="J141" s="443"/>
      <c r="K141" s="443"/>
      <c r="L141" s="328"/>
      <c r="M141" s="304"/>
      <c r="N141" s="443"/>
      <c r="O141" s="446"/>
      <c r="P141" s="720"/>
      <c r="Q141" s="446"/>
      <c r="R141" s="446"/>
      <c r="S141" s="443"/>
      <c r="T141" s="446"/>
      <c r="U141" s="719"/>
      <c r="V141" s="446"/>
      <c r="W141" s="446"/>
      <c r="X141" s="443"/>
      <c r="Y141" s="443"/>
      <c r="Z141" s="443"/>
      <c r="AA141" s="443"/>
      <c r="AB141" s="443"/>
      <c r="AC141" s="443"/>
      <c r="AD141" s="443"/>
      <c r="AE141" s="443"/>
      <c r="AF141" s="443"/>
      <c r="AG141" s="443"/>
      <c r="AH141" s="443"/>
      <c r="AI141" s="443"/>
      <c r="AJ141" s="443"/>
      <c r="AN141" s="141"/>
      <c r="AO141" s="142"/>
      <c r="AP141" s="142"/>
      <c r="AQ141" s="143"/>
    </row>
    <row r="142" spans="1:43">
      <c r="A142" s="24" t="s">
        <v>10</v>
      </c>
      <c r="B142" s="462" t="s">
        <v>19</v>
      </c>
      <c r="C142" s="443"/>
      <c r="D142" s="443"/>
      <c r="E142" s="444">
        <v>2019</v>
      </c>
      <c r="F142" s="444" t="s">
        <v>987</v>
      </c>
      <c r="G142" s="450">
        <v>951.2</v>
      </c>
      <c r="H142" s="443"/>
      <c r="I142" s="443"/>
      <c r="J142" s="443"/>
      <c r="K142" s="443"/>
      <c r="L142" s="304"/>
      <c r="M142" s="304"/>
      <c r="N142" s="443"/>
      <c r="O142" s="446"/>
      <c r="P142" s="719"/>
      <c r="Q142" s="446"/>
      <c r="R142" s="446"/>
      <c r="S142" s="443"/>
      <c r="T142" s="446"/>
      <c r="U142" s="719"/>
      <c r="V142" s="446"/>
      <c r="W142" s="446"/>
      <c r="X142" s="443"/>
      <c r="Y142" s="443"/>
      <c r="Z142" s="443"/>
      <c r="AA142" s="443"/>
      <c r="AB142" s="443"/>
      <c r="AC142" s="443"/>
      <c r="AD142" s="443"/>
      <c r="AE142" s="443"/>
      <c r="AF142" s="443"/>
      <c r="AG142" s="443"/>
      <c r="AH142" s="443"/>
      <c r="AI142" s="443"/>
      <c r="AJ142" s="443"/>
      <c r="AN142" s="3"/>
      <c r="AO142" s="3"/>
      <c r="AP142" s="3"/>
      <c r="AQ142" s="12"/>
    </row>
    <row r="143" spans="1:43">
      <c r="A143" s="24" t="s">
        <v>12</v>
      </c>
      <c r="B143" s="328" t="s">
        <v>1854</v>
      </c>
      <c r="C143" s="443"/>
      <c r="D143" s="443"/>
      <c r="E143" s="444">
        <v>2021</v>
      </c>
      <c r="F143" s="444" t="s">
        <v>892</v>
      </c>
      <c r="G143" s="450">
        <v>907.29999999999973</v>
      </c>
      <c r="H143" s="443"/>
      <c r="I143" s="443"/>
      <c r="J143" s="443"/>
      <c r="K143" s="443"/>
      <c r="L143" s="328"/>
      <c r="M143" s="304"/>
      <c r="N143" s="443"/>
      <c r="O143" s="446"/>
      <c r="P143" s="719"/>
      <c r="Q143" s="446"/>
      <c r="R143" s="446"/>
      <c r="S143" s="443"/>
      <c r="T143" s="446"/>
      <c r="U143" s="719"/>
      <c r="V143" s="446"/>
      <c r="W143" s="446"/>
      <c r="X143" s="443"/>
      <c r="Y143" s="443"/>
      <c r="Z143" s="443"/>
      <c r="AA143" s="443"/>
      <c r="AB143" s="443"/>
      <c r="AC143" s="443"/>
      <c r="AD143" s="443"/>
      <c r="AE143" s="443"/>
      <c r="AF143" s="443"/>
      <c r="AG143" s="443"/>
      <c r="AH143" s="443"/>
      <c r="AI143" s="443"/>
      <c r="AJ143" s="443"/>
      <c r="AN143" s="3"/>
      <c r="AO143" s="3"/>
      <c r="AP143" s="3"/>
      <c r="AQ143" s="12"/>
    </row>
    <row r="144" spans="1:43">
      <c r="A144" s="24" t="s">
        <v>14</v>
      </c>
      <c r="B144" s="462" t="s">
        <v>851</v>
      </c>
      <c r="C144" s="443"/>
      <c r="D144" s="443"/>
      <c r="E144" s="444">
        <v>2019</v>
      </c>
      <c r="F144" s="444" t="s">
        <v>988</v>
      </c>
      <c r="G144" s="450">
        <v>894.9</v>
      </c>
      <c r="H144" s="443"/>
      <c r="I144" s="443"/>
      <c r="J144" s="443"/>
      <c r="K144" s="443"/>
      <c r="L144" s="725"/>
      <c r="M144" s="304"/>
      <c r="N144" s="443"/>
      <c r="O144" s="446"/>
      <c r="P144" s="719"/>
      <c r="Q144" s="446"/>
      <c r="R144" s="446"/>
      <c r="S144" s="443"/>
      <c r="T144" s="446"/>
      <c r="U144" s="719"/>
      <c r="V144" s="446"/>
      <c r="W144" s="446"/>
      <c r="X144" s="443"/>
      <c r="Y144" s="443"/>
      <c r="Z144" s="443"/>
      <c r="AA144" s="443"/>
      <c r="AB144" s="443"/>
      <c r="AC144" s="443"/>
      <c r="AD144" s="443"/>
      <c r="AE144" s="443"/>
      <c r="AF144" s="443"/>
      <c r="AG144" s="443"/>
      <c r="AH144" s="443"/>
      <c r="AI144" s="443"/>
      <c r="AJ144" s="443"/>
      <c r="AN144" s="3"/>
      <c r="AO144" s="3"/>
      <c r="AP144" s="3"/>
      <c r="AQ144" s="12"/>
    </row>
    <row r="145" spans="1:43">
      <c r="A145" s="24" t="s">
        <v>16</v>
      </c>
      <c r="B145" s="725" t="s">
        <v>2242</v>
      </c>
      <c r="C145" s="443"/>
      <c r="D145" s="443"/>
      <c r="E145" s="444">
        <v>2021</v>
      </c>
      <c r="F145" s="444" t="s">
        <v>893</v>
      </c>
      <c r="G145" s="450">
        <v>894</v>
      </c>
      <c r="H145" s="443"/>
      <c r="I145" s="443"/>
      <c r="J145" s="443"/>
      <c r="K145" s="443"/>
      <c r="L145" s="304"/>
      <c r="M145" s="304"/>
      <c r="N145" s="443"/>
      <c r="O145" s="446"/>
      <c r="P145" s="719"/>
      <c r="Q145" s="446"/>
      <c r="R145" s="446"/>
      <c r="S145" s="443"/>
      <c r="T145" s="446"/>
      <c r="U145" s="720"/>
      <c r="V145" s="446"/>
      <c r="W145" s="446"/>
      <c r="X145" s="443"/>
      <c r="Y145" s="443"/>
      <c r="Z145" s="443"/>
      <c r="AA145" s="443"/>
      <c r="AB145" s="443"/>
      <c r="AC145" s="443"/>
      <c r="AD145" s="443"/>
      <c r="AE145" s="443"/>
      <c r="AF145" s="443"/>
      <c r="AG145" s="443"/>
      <c r="AH145" s="443"/>
      <c r="AI145" s="443"/>
      <c r="AJ145" s="443"/>
      <c r="AN145" s="11"/>
      <c r="AO145" s="3"/>
      <c r="AP145" s="3"/>
      <c r="AQ145" s="12"/>
    </row>
    <row r="146" spans="1:43">
      <c r="B146" s="443"/>
      <c r="C146" s="443"/>
      <c r="D146" s="443"/>
      <c r="E146" s="443"/>
      <c r="F146" s="443"/>
      <c r="G146" s="443"/>
      <c r="H146" s="443"/>
      <c r="I146" s="443"/>
      <c r="J146" s="443"/>
      <c r="K146" s="443"/>
      <c r="L146" s="443"/>
      <c r="M146" s="443"/>
      <c r="N146" s="443"/>
      <c r="O146" s="446"/>
      <c r="P146" s="719"/>
      <c r="Q146" s="446"/>
      <c r="R146" s="446"/>
      <c r="S146" s="443"/>
      <c r="T146" s="446"/>
      <c r="U146" s="719"/>
      <c r="V146" s="446"/>
      <c r="W146" s="446"/>
      <c r="X146" s="443"/>
      <c r="Y146" s="443"/>
      <c r="Z146" s="443"/>
      <c r="AA146" s="443"/>
      <c r="AB146" s="443"/>
      <c r="AC146" s="443"/>
      <c r="AD146" s="443"/>
      <c r="AE146" s="443"/>
      <c r="AF146" s="443"/>
      <c r="AG146" s="443"/>
      <c r="AH146" s="443"/>
      <c r="AI146" s="443"/>
      <c r="AJ146" s="443"/>
      <c r="AN146" s="3"/>
      <c r="AO146" s="3"/>
      <c r="AP146" s="3"/>
      <c r="AQ146" s="12"/>
    </row>
    <row r="147" spans="1:43">
      <c r="B147" s="443"/>
      <c r="C147" s="443"/>
      <c r="D147" s="443"/>
      <c r="E147" s="443"/>
      <c r="F147" s="443"/>
      <c r="G147" s="443"/>
      <c r="H147" s="443"/>
      <c r="I147" s="443"/>
      <c r="J147" s="443"/>
      <c r="K147" s="443"/>
      <c r="L147" s="443"/>
      <c r="M147" s="443"/>
      <c r="N147" s="443"/>
      <c r="O147" s="446"/>
      <c r="P147" s="719"/>
      <c r="Q147" s="446"/>
      <c r="R147" s="446"/>
      <c r="S147" s="443"/>
      <c r="T147" s="446"/>
      <c r="U147" s="719"/>
      <c r="V147" s="446"/>
      <c r="W147" s="446"/>
      <c r="X147" s="443"/>
      <c r="Y147" s="443"/>
      <c r="Z147" s="443"/>
      <c r="AA147" s="443"/>
      <c r="AB147" s="443"/>
      <c r="AC147" s="443"/>
      <c r="AD147" s="443"/>
      <c r="AE147" s="443"/>
      <c r="AF147" s="443"/>
      <c r="AG147" s="443"/>
      <c r="AH147" s="443"/>
      <c r="AI147" s="443"/>
      <c r="AJ147" s="443"/>
      <c r="AN147" s="3"/>
      <c r="AO147" s="3"/>
      <c r="AP147" s="3"/>
      <c r="AQ147" s="12"/>
    </row>
    <row r="148" spans="1:43" ht="25.5">
      <c r="B148" s="30" t="s">
        <v>189</v>
      </c>
      <c r="C148" s="443"/>
      <c r="D148" s="443"/>
      <c r="E148" s="443"/>
      <c r="F148" s="443"/>
      <c r="G148" s="443"/>
      <c r="H148" s="443"/>
      <c r="I148" s="443"/>
      <c r="J148" s="443"/>
      <c r="K148" s="443"/>
      <c r="L148" s="443"/>
      <c r="M148" s="443"/>
      <c r="N148" s="443"/>
      <c r="O148" s="446"/>
      <c r="P148" s="719"/>
      <c r="Q148" s="446"/>
      <c r="R148" s="446"/>
      <c r="S148" s="443"/>
      <c r="T148" s="446"/>
      <c r="U148" s="719"/>
      <c r="V148" s="446"/>
      <c r="W148" s="446"/>
      <c r="X148" s="443"/>
      <c r="Y148" s="443"/>
      <c r="Z148" s="443"/>
      <c r="AA148" s="443"/>
      <c r="AB148" s="443"/>
      <c r="AC148" s="443"/>
      <c r="AD148" s="443"/>
      <c r="AE148" s="443"/>
      <c r="AF148" s="443"/>
      <c r="AG148" s="443"/>
      <c r="AH148" s="443"/>
      <c r="AI148" s="443"/>
      <c r="AJ148" s="443"/>
      <c r="AN148" s="3"/>
      <c r="AO148" s="3"/>
      <c r="AP148" s="3"/>
      <c r="AQ148" s="12"/>
    </row>
    <row r="149" spans="1:43">
      <c r="B149" s="443"/>
      <c r="C149" s="443"/>
      <c r="D149" s="443"/>
      <c r="E149" s="443"/>
      <c r="F149" s="443"/>
      <c r="G149" s="443"/>
      <c r="H149" s="443"/>
      <c r="I149" s="443"/>
      <c r="J149" s="443"/>
      <c r="K149" s="443"/>
      <c r="L149" s="443"/>
      <c r="M149" s="443"/>
      <c r="N149" s="443"/>
      <c r="O149" s="446"/>
      <c r="P149" s="719"/>
      <c r="Q149" s="446"/>
      <c r="R149" s="446"/>
      <c r="S149" s="443"/>
      <c r="T149" s="446"/>
      <c r="U149" s="719"/>
      <c r="V149" s="446"/>
      <c r="W149" s="446"/>
      <c r="X149" s="443"/>
      <c r="Y149" s="443"/>
      <c r="Z149" s="443"/>
      <c r="AA149" s="443"/>
      <c r="AB149" s="443"/>
      <c r="AC149" s="443"/>
      <c r="AD149" s="443"/>
      <c r="AE149" s="443"/>
      <c r="AF149" s="443"/>
      <c r="AG149" s="443"/>
      <c r="AH149" s="443"/>
      <c r="AI149" s="443"/>
      <c r="AJ149" s="443"/>
      <c r="AN149" s="3"/>
      <c r="AO149" s="3"/>
      <c r="AP149" s="3"/>
      <c r="AQ149" s="12"/>
    </row>
    <row r="150" spans="1:43">
      <c r="A150" s="24" t="s">
        <v>0</v>
      </c>
      <c r="B150" s="462" t="s">
        <v>2284</v>
      </c>
      <c r="C150" s="443"/>
      <c r="D150" s="443"/>
      <c r="E150" s="444">
        <v>2022</v>
      </c>
      <c r="F150" s="444" t="s">
        <v>891</v>
      </c>
      <c r="G150" s="450">
        <v>562.1</v>
      </c>
      <c r="H150" s="443"/>
      <c r="I150" s="443"/>
      <c r="J150" s="443"/>
      <c r="K150" s="443"/>
      <c r="L150" s="304"/>
      <c r="M150" s="304"/>
      <c r="N150" s="443"/>
      <c r="O150" s="446"/>
      <c r="P150" s="719"/>
      <c r="Q150" s="446"/>
      <c r="R150" s="446"/>
      <c r="S150" s="443"/>
      <c r="T150" s="446"/>
      <c r="U150" s="720"/>
      <c r="V150" s="446"/>
      <c r="W150" s="446"/>
      <c r="X150" s="443"/>
      <c r="Y150" s="443"/>
      <c r="Z150" s="443"/>
      <c r="AA150" s="443"/>
      <c r="AB150" s="443"/>
      <c r="AC150" s="443"/>
      <c r="AD150" s="443"/>
      <c r="AE150" s="443"/>
      <c r="AF150" s="443"/>
      <c r="AG150" s="443"/>
      <c r="AH150" s="443"/>
      <c r="AI150" s="443"/>
      <c r="AJ150" s="443"/>
      <c r="AN150" s="3"/>
      <c r="AO150" s="3"/>
      <c r="AP150" s="3"/>
      <c r="AQ150" s="12"/>
    </row>
    <row r="151" spans="1:43">
      <c r="A151" s="24" t="s">
        <v>2</v>
      </c>
      <c r="B151" s="462" t="s">
        <v>807</v>
      </c>
      <c r="C151" s="443"/>
      <c r="D151" s="443"/>
      <c r="E151" s="444">
        <v>2019</v>
      </c>
      <c r="F151" s="444" t="s">
        <v>891</v>
      </c>
      <c r="G151" s="450">
        <v>542.9</v>
      </c>
      <c r="H151" s="443"/>
      <c r="I151" s="443"/>
      <c r="J151" s="443"/>
      <c r="K151" s="443"/>
      <c r="L151" s="304"/>
      <c r="M151" s="304"/>
      <c r="N151" s="443"/>
      <c r="O151" s="446"/>
      <c r="P151" s="719"/>
      <c r="Q151" s="446"/>
      <c r="R151" s="446"/>
      <c r="S151" s="443"/>
      <c r="T151" s="446"/>
      <c r="U151" s="720"/>
      <c r="V151" s="446"/>
      <c r="W151" s="446"/>
      <c r="X151" s="443"/>
      <c r="Y151" s="443"/>
      <c r="Z151" s="443"/>
      <c r="AA151" s="443"/>
      <c r="AB151" s="443"/>
      <c r="AC151" s="443"/>
      <c r="AD151" s="443"/>
      <c r="AE151" s="443"/>
      <c r="AF151" s="443"/>
      <c r="AG151" s="443"/>
      <c r="AH151" s="443"/>
      <c r="AI151" s="443"/>
      <c r="AJ151" s="443"/>
      <c r="AN151" s="3"/>
      <c r="AO151" s="3"/>
      <c r="AP151" s="3"/>
      <c r="AQ151" s="12"/>
    </row>
    <row r="152" spans="1:43">
      <c r="A152" s="24" t="s">
        <v>3</v>
      </c>
      <c r="B152" s="462" t="s">
        <v>144</v>
      </c>
      <c r="C152" s="443"/>
      <c r="D152" s="443"/>
      <c r="E152" s="444">
        <v>2017</v>
      </c>
      <c r="F152" s="444" t="s">
        <v>891</v>
      </c>
      <c r="G152" s="450">
        <v>523.29999999999995</v>
      </c>
      <c r="H152" s="443"/>
      <c r="I152" s="443"/>
      <c r="J152" s="443"/>
      <c r="K152" s="443"/>
      <c r="L152" s="304"/>
      <c r="M152" s="304"/>
      <c r="N152" s="443"/>
      <c r="O152" s="446"/>
      <c r="P152" s="719"/>
      <c r="Q152" s="446"/>
      <c r="R152" s="446"/>
      <c r="S152" s="443"/>
      <c r="T152" s="446"/>
      <c r="U152" s="719"/>
      <c r="V152" s="446"/>
      <c r="W152" s="446"/>
      <c r="X152" s="443"/>
      <c r="Y152" s="443"/>
      <c r="Z152" s="443"/>
      <c r="AA152" s="443"/>
      <c r="AB152" s="443"/>
      <c r="AC152" s="443"/>
      <c r="AD152" s="443"/>
      <c r="AE152" s="443"/>
      <c r="AF152" s="443"/>
      <c r="AG152" s="443"/>
      <c r="AH152" s="443"/>
      <c r="AI152" s="443"/>
      <c r="AJ152" s="443"/>
      <c r="AN152" s="3"/>
      <c r="AO152" s="3"/>
      <c r="AP152" s="3"/>
      <c r="AQ152" s="12"/>
    </row>
    <row r="153" spans="1:43">
      <c r="A153" s="24" t="s">
        <v>5</v>
      </c>
      <c r="B153" s="462" t="s">
        <v>27</v>
      </c>
      <c r="C153" s="443"/>
      <c r="D153" s="443"/>
      <c r="E153" s="444">
        <v>2022</v>
      </c>
      <c r="F153" s="444" t="s">
        <v>892</v>
      </c>
      <c r="G153" s="450">
        <v>507.1</v>
      </c>
      <c r="H153" s="443"/>
      <c r="I153" s="443"/>
      <c r="J153" s="443"/>
      <c r="K153" s="443"/>
      <c r="L153" s="304"/>
      <c r="M153" s="304"/>
      <c r="N153" s="443"/>
      <c r="O153" s="446"/>
      <c r="P153" s="719"/>
      <c r="Q153" s="446"/>
      <c r="R153" s="446"/>
      <c r="S153" s="443"/>
      <c r="T153" s="446"/>
      <c r="U153" s="719"/>
      <c r="V153" s="446"/>
      <c r="W153" s="446"/>
      <c r="X153" s="443"/>
      <c r="Y153" s="443"/>
      <c r="Z153" s="443"/>
      <c r="AA153" s="443"/>
      <c r="AB153" s="443"/>
      <c r="AC153" s="443"/>
      <c r="AD153" s="443"/>
      <c r="AE153" s="443"/>
      <c r="AF153" s="443"/>
      <c r="AG153" s="443"/>
      <c r="AH153" s="443"/>
      <c r="AI153" s="443"/>
      <c r="AJ153" s="443"/>
      <c r="AN153" s="3"/>
      <c r="AO153" s="3"/>
      <c r="AP153" s="3"/>
      <c r="AQ153" s="12"/>
    </row>
    <row r="154" spans="1:43">
      <c r="A154" s="24" t="s">
        <v>7</v>
      </c>
      <c r="B154" s="462" t="s">
        <v>143</v>
      </c>
      <c r="C154" s="443"/>
      <c r="D154" s="443"/>
      <c r="E154" s="444">
        <v>2017</v>
      </c>
      <c r="F154" s="444" t="s">
        <v>892</v>
      </c>
      <c r="G154" s="450">
        <v>501.6</v>
      </c>
      <c r="H154" s="443"/>
      <c r="I154" s="443"/>
      <c r="J154" s="443"/>
      <c r="K154" s="443"/>
      <c r="L154" s="443"/>
      <c r="M154" s="443"/>
      <c r="N154" s="443"/>
      <c r="O154" s="446"/>
      <c r="P154" s="719"/>
      <c r="Q154" s="446"/>
      <c r="R154" s="446"/>
      <c r="S154" s="443"/>
      <c r="T154" s="446"/>
      <c r="U154" s="719"/>
      <c r="V154" s="446"/>
      <c r="W154" s="446"/>
      <c r="X154" s="443"/>
      <c r="Y154" s="443"/>
      <c r="Z154" s="443"/>
      <c r="AA154" s="443"/>
      <c r="AB154" s="443"/>
      <c r="AC154" s="443"/>
      <c r="AD154" s="443"/>
      <c r="AE154" s="443"/>
      <c r="AF154" s="443"/>
      <c r="AG154" s="443"/>
      <c r="AH154" s="443"/>
      <c r="AI154" s="443"/>
      <c r="AJ154" s="443"/>
      <c r="AN154" s="3"/>
      <c r="AO154" s="3"/>
      <c r="AP154" s="3"/>
      <c r="AQ154" s="12"/>
    </row>
    <row r="155" spans="1:43">
      <c r="A155" s="24" t="s">
        <v>8</v>
      </c>
      <c r="B155" s="462" t="s">
        <v>2242</v>
      </c>
      <c r="C155" s="443"/>
      <c r="D155" s="443"/>
      <c r="E155" s="444">
        <v>2022</v>
      </c>
      <c r="F155" s="444" t="s">
        <v>893</v>
      </c>
      <c r="G155" s="450">
        <v>495.8</v>
      </c>
      <c r="H155" s="443"/>
      <c r="I155" s="443"/>
      <c r="J155" s="443"/>
      <c r="K155" s="443"/>
      <c r="L155" s="443"/>
      <c r="M155" s="443"/>
      <c r="N155" s="443"/>
      <c r="O155" s="446"/>
      <c r="P155" s="719"/>
      <c r="Q155" s="446"/>
      <c r="R155" s="446"/>
      <c r="S155" s="443"/>
      <c r="T155" s="446"/>
      <c r="U155" s="719"/>
      <c r="V155" s="446"/>
      <c r="W155" s="446"/>
      <c r="X155" s="443"/>
      <c r="Y155" s="443"/>
      <c r="Z155" s="443"/>
      <c r="AA155" s="443"/>
      <c r="AB155" s="443"/>
      <c r="AC155" s="443"/>
      <c r="AD155" s="443"/>
      <c r="AE155" s="443"/>
      <c r="AF155" s="443"/>
      <c r="AG155" s="443"/>
      <c r="AH155" s="443"/>
      <c r="AI155" s="443"/>
      <c r="AJ155" s="443"/>
      <c r="AN155" s="3"/>
      <c r="AO155" s="3"/>
      <c r="AP155" s="3"/>
      <c r="AQ155" s="12"/>
    </row>
    <row r="156" spans="1:43">
      <c r="A156" s="24" t="s">
        <v>10</v>
      </c>
      <c r="B156" s="462" t="s">
        <v>869</v>
      </c>
      <c r="C156" s="443"/>
      <c r="D156" s="443"/>
      <c r="E156" s="444">
        <v>2019</v>
      </c>
      <c r="F156" s="444" t="s">
        <v>892</v>
      </c>
      <c r="G156" s="450">
        <v>489.8</v>
      </c>
      <c r="H156" s="443"/>
      <c r="I156" s="443"/>
      <c r="J156" s="443"/>
      <c r="K156" s="443"/>
      <c r="L156" s="443"/>
      <c r="M156" s="443"/>
      <c r="N156" s="443"/>
      <c r="O156" s="446"/>
      <c r="P156" s="719"/>
      <c r="Q156" s="446"/>
      <c r="R156" s="446"/>
      <c r="S156" s="443"/>
      <c r="T156" s="446"/>
      <c r="U156" s="719"/>
      <c r="V156" s="446"/>
      <c r="W156" s="446"/>
      <c r="X156" s="443"/>
      <c r="Y156" s="443"/>
      <c r="Z156" s="443"/>
      <c r="AA156" s="443"/>
      <c r="AB156" s="443"/>
      <c r="AC156" s="443"/>
      <c r="AD156" s="443"/>
      <c r="AE156" s="443"/>
      <c r="AF156" s="443"/>
      <c r="AG156" s="443"/>
      <c r="AH156" s="443"/>
      <c r="AI156" s="443"/>
      <c r="AJ156" s="443"/>
      <c r="AN156" s="11"/>
      <c r="AO156" s="3"/>
      <c r="AP156" s="3"/>
      <c r="AQ156" s="12"/>
    </row>
    <row r="157" spans="1:43">
      <c r="A157" s="24" t="s">
        <v>12</v>
      </c>
      <c r="B157" s="462" t="s">
        <v>37</v>
      </c>
      <c r="C157" s="443"/>
      <c r="D157" s="443"/>
      <c r="E157" s="444">
        <v>2017</v>
      </c>
      <c r="F157" s="444" t="s">
        <v>893</v>
      </c>
      <c r="G157" s="450">
        <v>438.5</v>
      </c>
      <c r="H157" s="443"/>
      <c r="I157" s="443"/>
      <c r="J157" s="443"/>
      <c r="K157" s="443"/>
      <c r="L157" s="443"/>
      <c r="M157" s="443"/>
      <c r="N157" s="443"/>
      <c r="O157" s="446"/>
      <c r="P157" s="719"/>
      <c r="Q157" s="446"/>
      <c r="R157" s="446"/>
      <c r="S157" s="443"/>
      <c r="T157" s="446"/>
      <c r="U157" s="720"/>
      <c r="V157" s="446"/>
      <c r="W157" s="446"/>
      <c r="X157" s="145"/>
      <c r="Y157" s="443"/>
      <c r="Z157" s="443"/>
      <c r="AA157" s="443"/>
      <c r="AB157" s="443"/>
      <c r="AC157" s="443"/>
      <c r="AD157" s="443"/>
      <c r="AE157" s="443"/>
      <c r="AF157" s="443"/>
      <c r="AG157" s="443"/>
      <c r="AH157" s="443"/>
      <c r="AI157" s="443"/>
      <c r="AJ157" s="443"/>
      <c r="AN157" s="141"/>
      <c r="AO157" s="142"/>
      <c r="AP157" s="142"/>
      <c r="AQ157" s="143"/>
    </row>
    <row r="158" spans="1:43">
      <c r="A158" s="24" t="s">
        <v>14</v>
      </c>
      <c r="B158" s="462" t="s">
        <v>869</v>
      </c>
      <c r="C158" s="443"/>
      <c r="D158" s="443"/>
      <c r="E158" s="444">
        <v>2022</v>
      </c>
      <c r="F158" s="444" t="s">
        <v>985</v>
      </c>
      <c r="G158" s="450">
        <v>422.4</v>
      </c>
      <c r="H158" s="443"/>
      <c r="I158" s="443"/>
      <c r="J158" s="443"/>
      <c r="K158" s="443"/>
      <c r="L158" s="443"/>
      <c r="M158" s="443"/>
      <c r="N158" s="443"/>
      <c r="O158" s="446"/>
      <c r="P158" s="720"/>
      <c r="Q158" s="446"/>
      <c r="R158" s="446"/>
      <c r="S158" s="443"/>
      <c r="T158" s="446"/>
      <c r="U158" s="720"/>
      <c r="V158" s="446"/>
      <c r="W158" s="446"/>
      <c r="X158" s="145"/>
      <c r="Y158" s="443"/>
      <c r="Z158" s="443"/>
      <c r="AA158" s="443"/>
      <c r="AB158" s="443"/>
      <c r="AC158" s="443"/>
      <c r="AD158" s="443"/>
      <c r="AE158" s="443"/>
      <c r="AF158" s="443"/>
      <c r="AG158" s="443"/>
      <c r="AH158" s="443"/>
      <c r="AI158" s="443"/>
      <c r="AJ158" s="443"/>
      <c r="AN158" s="141"/>
      <c r="AO158" s="142"/>
      <c r="AP158" s="142"/>
      <c r="AQ158" s="143"/>
    </row>
    <row r="159" spans="1:43">
      <c r="A159" s="24" t="s">
        <v>16</v>
      </c>
      <c r="B159" s="462" t="s">
        <v>863</v>
      </c>
      <c r="C159" s="443"/>
      <c r="D159" s="443"/>
      <c r="E159" s="444">
        <v>2020</v>
      </c>
      <c r="F159" s="444" t="s">
        <v>891</v>
      </c>
      <c r="G159" s="450">
        <v>410.5</v>
      </c>
      <c r="H159" s="443"/>
      <c r="I159" s="443"/>
      <c r="J159" s="443"/>
      <c r="K159" s="443"/>
      <c r="L159" s="443"/>
      <c r="M159" s="443"/>
      <c r="N159" s="443"/>
      <c r="O159" s="446"/>
      <c r="P159" s="719"/>
      <c r="Q159" s="446"/>
      <c r="R159" s="446"/>
      <c r="S159" s="443"/>
      <c r="T159" s="446"/>
      <c r="U159" s="719"/>
      <c r="V159" s="446"/>
      <c r="W159" s="446"/>
      <c r="X159" s="145"/>
      <c r="Y159" s="443"/>
      <c r="Z159" s="443"/>
      <c r="AA159" s="443"/>
      <c r="AB159" s="443"/>
      <c r="AC159" s="443"/>
      <c r="AD159" s="443"/>
      <c r="AE159" s="443"/>
      <c r="AF159" s="443"/>
      <c r="AG159" s="443"/>
      <c r="AH159" s="443"/>
      <c r="AI159" s="443"/>
      <c r="AJ159" s="443"/>
      <c r="AN159" s="3"/>
      <c r="AO159" s="3"/>
      <c r="AP159" s="3"/>
      <c r="AQ159" s="12"/>
    </row>
    <row r="160" spans="1:43">
      <c r="B160" s="443"/>
      <c r="C160" s="443"/>
      <c r="D160" s="443"/>
      <c r="E160" s="443"/>
      <c r="F160" s="443"/>
      <c r="G160" s="443"/>
      <c r="H160" s="443"/>
      <c r="I160" s="443"/>
      <c r="J160" s="443"/>
      <c r="K160" s="443"/>
      <c r="L160" s="443"/>
      <c r="M160" s="443"/>
      <c r="N160" s="443"/>
      <c r="O160" s="446"/>
      <c r="P160" s="720"/>
      <c r="Q160" s="446"/>
      <c r="R160" s="446"/>
      <c r="S160" s="443"/>
      <c r="T160" s="446"/>
      <c r="U160" s="719"/>
      <c r="V160" s="446"/>
      <c r="W160" s="446"/>
      <c r="X160" s="145"/>
      <c r="Y160" s="443"/>
      <c r="Z160" s="443"/>
      <c r="AA160" s="443"/>
      <c r="AB160" s="443"/>
      <c r="AC160" s="443"/>
      <c r="AD160" s="443"/>
      <c r="AE160" s="443"/>
      <c r="AF160" s="443"/>
      <c r="AG160" s="443"/>
      <c r="AH160" s="443"/>
      <c r="AI160" s="443"/>
      <c r="AJ160" s="443"/>
      <c r="AN160" s="3"/>
      <c r="AO160" s="3"/>
      <c r="AP160" s="3"/>
      <c r="AQ160" s="12"/>
    </row>
    <row r="161" spans="1:43">
      <c r="B161" s="443"/>
      <c r="C161" s="443"/>
      <c r="D161" s="443"/>
      <c r="E161" s="443"/>
      <c r="F161" s="443"/>
      <c r="G161" s="443"/>
      <c r="H161" s="443"/>
      <c r="I161" s="443"/>
      <c r="J161" s="443"/>
      <c r="K161" s="443"/>
      <c r="L161" s="443"/>
      <c r="M161" s="443"/>
      <c r="N161" s="443"/>
      <c r="O161" s="443"/>
      <c r="P161" s="443"/>
      <c r="Q161" s="443"/>
      <c r="R161" s="443"/>
      <c r="S161" s="324"/>
      <c r="T161" s="446"/>
      <c r="U161" s="719"/>
      <c r="V161" s="446"/>
      <c r="W161" s="446"/>
      <c r="X161" s="145"/>
      <c r="Y161" s="443"/>
      <c r="Z161" s="443"/>
      <c r="AA161" s="443"/>
      <c r="AB161" s="443"/>
      <c r="AC161" s="443"/>
      <c r="AD161" s="443"/>
      <c r="AE161" s="443"/>
      <c r="AF161" s="443"/>
      <c r="AG161" s="443"/>
      <c r="AH161" s="443"/>
      <c r="AI161" s="443"/>
      <c r="AJ161" s="443"/>
      <c r="AN161" s="3"/>
      <c r="AO161" s="3"/>
      <c r="AP161" s="3"/>
      <c r="AQ161" s="12"/>
    </row>
    <row r="162" spans="1:43" ht="25.5">
      <c r="B162" s="30" t="s">
        <v>190</v>
      </c>
      <c r="C162" s="443"/>
      <c r="D162" s="443"/>
      <c r="E162" s="443"/>
      <c r="F162" s="443"/>
      <c r="G162" s="443"/>
      <c r="H162" s="443"/>
      <c r="I162" s="443"/>
      <c r="J162" s="443"/>
      <c r="K162" s="443"/>
      <c r="L162" s="443"/>
      <c r="M162" s="443"/>
      <c r="N162" s="443"/>
      <c r="O162" s="443"/>
      <c r="P162" s="443"/>
      <c r="Q162" s="443"/>
      <c r="R162" s="443"/>
      <c r="S162" s="446"/>
      <c r="T162" s="446"/>
      <c r="U162" s="719"/>
      <c r="V162" s="446"/>
      <c r="W162" s="446"/>
      <c r="X162" s="145"/>
      <c r="Y162" s="443"/>
      <c r="Z162" s="443"/>
      <c r="AA162" s="443"/>
      <c r="AB162" s="443"/>
      <c r="AC162" s="443"/>
      <c r="AD162" s="443"/>
      <c r="AE162" s="443"/>
      <c r="AF162" s="443"/>
      <c r="AG162" s="443"/>
      <c r="AH162" s="443"/>
      <c r="AI162" s="443"/>
      <c r="AJ162" s="443"/>
      <c r="AN162" s="141"/>
      <c r="AO162" s="142"/>
      <c r="AP162" s="142"/>
      <c r="AQ162" s="143"/>
    </row>
    <row r="163" spans="1:43">
      <c r="B163" s="443"/>
      <c r="C163" s="443"/>
      <c r="D163" s="443"/>
      <c r="E163" s="443"/>
      <c r="F163" s="443"/>
      <c r="G163" s="443"/>
      <c r="H163" s="443"/>
      <c r="I163" s="443"/>
      <c r="J163" s="443"/>
      <c r="K163" s="443"/>
      <c r="L163" s="443"/>
      <c r="M163" s="443"/>
      <c r="N163" s="443"/>
      <c r="O163" s="443"/>
      <c r="P163" s="443"/>
      <c r="Q163" s="443"/>
      <c r="R163" s="443"/>
      <c r="S163" s="441"/>
      <c r="T163" s="446"/>
      <c r="U163" s="719"/>
      <c r="V163" s="446"/>
      <c r="W163" s="446"/>
      <c r="X163" s="145"/>
      <c r="Y163" s="443"/>
      <c r="Z163" s="443"/>
      <c r="AA163" s="443"/>
      <c r="AB163" s="443"/>
      <c r="AC163" s="443"/>
      <c r="AD163" s="443"/>
      <c r="AE163" s="443"/>
      <c r="AF163" s="443"/>
      <c r="AG163" s="443"/>
      <c r="AH163" s="443"/>
      <c r="AI163" s="443"/>
      <c r="AJ163" s="443"/>
      <c r="AN163" s="11"/>
      <c r="AO163" s="3"/>
      <c r="AP163" s="3"/>
      <c r="AQ163" s="12"/>
    </row>
    <row r="164" spans="1:43" s="21" customFormat="1">
      <c r="A164" s="24" t="s">
        <v>0</v>
      </c>
      <c r="B164" s="725" t="s">
        <v>31</v>
      </c>
      <c r="C164" s="443"/>
      <c r="D164" s="443"/>
      <c r="E164" s="444">
        <v>2021</v>
      </c>
      <c r="F164" s="444" t="s">
        <v>891</v>
      </c>
      <c r="G164" s="145">
        <v>885.19999999999936</v>
      </c>
      <c r="H164" s="443"/>
      <c r="I164" s="443"/>
      <c r="J164" s="443"/>
      <c r="K164" s="443"/>
      <c r="L164" s="443"/>
      <c r="M164" s="443"/>
      <c r="N164" s="443"/>
      <c r="O164" s="443"/>
      <c r="P164" s="443"/>
      <c r="Q164" s="443"/>
      <c r="R164" s="443"/>
      <c r="S164" s="446"/>
      <c r="T164" s="446"/>
      <c r="U164" s="720"/>
      <c r="V164" s="446"/>
      <c r="W164" s="446"/>
      <c r="X164" s="145"/>
      <c r="Y164" s="443"/>
      <c r="Z164" s="443"/>
      <c r="AA164" s="443"/>
      <c r="AB164" s="443"/>
      <c r="AC164" s="443"/>
      <c r="AD164" s="443"/>
      <c r="AE164" s="443"/>
      <c r="AF164" s="443"/>
      <c r="AG164" s="443"/>
      <c r="AH164" s="443"/>
      <c r="AI164" s="443"/>
      <c r="AJ164" s="443"/>
      <c r="AN164" s="11"/>
      <c r="AO164" s="11"/>
      <c r="AP164" s="11"/>
      <c r="AQ164" s="12"/>
    </row>
    <row r="165" spans="1:43" s="21" customFormat="1">
      <c r="A165" s="24" t="s">
        <v>2</v>
      </c>
      <c r="B165" s="328" t="s">
        <v>1858</v>
      </c>
      <c r="C165" s="443"/>
      <c r="D165" s="443"/>
      <c r="E165" s="444">
        <v>2021</v>
      </c>
      <c r="F165" s="444" t="s">
        <v>892</v>
      </c>
      <c r="G165" s="145">
        <v>883.09999999999945</v>
      </c>
      <c r="H165" s="443"/>
      <c r="I165" s="443"/>
      <c r="J165" s="443"/>
      <c r="K165" s="443"/>
      <c r="L165" s="443"/>
      <c r="M165" s="443"/>
      <c r="N165" s="443"/>
      <c r="O165" s="443"/>
      <c r="P165" s="443"/>
      <c r="Q165" s="443"/>
      <c r="R165" s="443"/>
      <c r="S165" s="443"/>
      <c r="T165" s="443"/>
      <c r="U165" s="443"/>
      <c r="V165" s="443"/>
      <c r="W165" s="443"/>
      <c r="X165" s="443"/>
      <c r="Y165" s="443"/>
      <c r="Z165" s="443"/>
      <c r="AA165" s="443"/>
      <c r="AB165" s="443"/>
      <c r="AC165" s="443"/>
      <c r="AD165" s="443"/>
      <c r="AE165" s="443"/>
      <c r="AF165" s="443"/>
      <c r="AG165" s="443"/>
      <c r="AH165" s="443"/>
      <c r="AI165" s="443"/>
      <c r="AJ165" s="443"/>
      <c r="AN165" s="11"/>
      <c r="AO165" s="11"/>
      <c r="AP165" s="11"/>
      <c r="AQ165" s="12"/>
    </row>
    <row r="166" spans="1:43" s="21" customFormat="1">
      <c r="A166" s="24" t="s">
        <v>3</v>
      </c>
      <c r="B166" s="328" t="s">
        <v>1859</v>
      </c>
      <c r="C166" s="443"/>
      <c r="D166" s="443"/>
      <c r="E166" s="444">
        <v>2021</v>
      </c>
      <c r="F166" s="444" t="s">
        <v>893</v>
      </c>
      <c r="G166" s="145">
        <v>832.99999999999886</v>
      </c>
      <c r="H166" s="443"/>
      <c r="I166" s="443"/>
      <c r="J166" s="443"/>
      <c r="K166" s="443"/>
      <c r="L166" s="443"/>
      <c r="M166" s="443"/>
      <c r="N166" s="443"/>
      <c r="O166" s="443"/>
      <c r="P166" s="443"/>
      <c r="Q166" s="443"/>
      <c r="R166" s="443"/>
      <c r="S166" s="443"/>
      <c r="T166" s="443"/>
      <c r="U166" s="443"/>
      <c r="V166" s="443"/>
      <c r="W166" s="443"/>
      <c r="X166" s="443"/>
      <c r="Y166" s="443"/>
      <c r="Z166" s="443"/>
      <c r="AA166" s="443"/>
      <c r="AB166" s="443"/>
      <c r="AC166" s="443"/>
      <c r="AD166" s="443"/>
      <c r="AE166" s="443"/>
      <c r="AF166" s="443"/>
      <c r="AG166" s="443"/>
      <c r="AH166" s="443"/>
      <c r="AI166" s="443"/>
      <c r="AJ166" s="443"/>
      <c r="AN166" s="11"/>
      <c r="AO166" s="11"/>
      <c r="AP166" s="11"/>
      <c r="AQ166" s="12"/>
    </row>
    <row r="167" spans="1:43" s="21" customFormat="1">
      <c r="A167" s="24" t="s">
        <v>5</v>
      </c>
      <c r="B167" s="725" t="s">
        <v>17</v>
      </c>
      <c r="C167" s="443"/>
      <c r="D167" s="443"/>
      <c r="E167" s="444">
        <v>2021</v>
      </c>
      <c r="F167" s="444" t="s">
        <v>985</v>
      </c>
      <c r="G167" s="145">
        <v>817.99999999999932</v>
      </c>
      <c r="H167" s="443"/>
      <c r="I167" s="443"/>
      <c r="J167" s="443"/>
      <c r="K167" s="443"/>
      <c r="L167" s="443"/>
      <c r="M167" s="443"/>
      <c r="N167" s="443"/>
      <c r="O167" s="443"/>
      <c r="P167" s="443"/>
      <c r="Q167" s="443"/>
      <c r="R167" s="443"/>
      <c r="S167" s="443"/>
      <c r="T167" s="443"/>
      <c r="U167" s="443"/>
      <c r="V167" s="443"/>
      <c r="W167" s="443"/>
      <c r="X167" s="443"/>
      <c r="Y167" s="443"/>
      <c r="Z167" s="443"/>
      <c r="AA167" s="443"/>
      <c r="AB167" s="443"/>
      <c r="AC167" s="443"/>
      <c r="AD167" s="443"/>
      <c r="AE167" s="443"/>
      <c r="AF167" s="443"/>
      <c r="AG167" s="443"/>
      <c r="AH167" s="443"/>
      <c r="AI167" s="443"/>
      <c r="AJ167" s="443"/>
      <c r="AN167" s="11"/>
      <c r="AO167" s="11"/>
      <c r="AP167" s="11"/>
      <c r="AQ167" s="12"/>
    </row>
    <row r="168" spans="1:43" s="21" customFormat="1">
      <c r="A168" s="24" t="s">
        <v>7</v>
      </c>
      <c r="B168" s="725" t="s">
        <v>25</v>
      </c>
      <c r="C168" s="443"/>
      <c r="D168" s="443"/>
      <c r="E168" s="444">
        <v>2021</v>
      </c>
      <c r="F168" s="444" t="s">
        <v>986</v>
      </c>
      <c r="G168" s="145">
        <v>812.09999999999945</v>
      </c>
      <c r="H168" s="443"/>
      <c r="I168" s="443"/>
      <c r="J168" s="443"/>
      <c r="K168" s="443"/>
      <c r="L168" s="443"/>
      <c r="M168" s="443"/>
      <c r="N168" s="443"/>
      <c r="O168" s="443"/>
      <c r="P168" s="443"/>
      <c r="Q168" s="443"/>
      <c r="R168" s="443"/>
      <c r="S168" s="443"/>
      <c r="T168" s="443"/>
      <c r="U168" s="443"/>
      <c r="V168" s="443"/>
      <c r="W168" s="443"/>
      <c r="X168" s="443"/>
      <c r="Y168" s="443"/>
      <c r="Z168" s="443"/>
      <c r="AA168" s="443"/>
      <c r="AB168" s="443"/>
      <c r="AC168" s="443"/>
      <c r="AD168" s="443"/>
      <c r="AE168" s="443"/>
      <c r="AF168" s="443"/>
      <c r="AG168" s="443"/>
      <c r="AH168" s="443"/>
      <c r="AI168" s="443"/>
      <c r="AJ168" s="443"/>
      <c r="AN168" s="11"/>
      <c r="AO168" s="11"/>
      <c r="AP168" s="11"/>
      <c r="AQ168" s="12"/>
    </row>
    <row r="169" spans="1:43" s="21" customFormat="1">
      <c r="A169" s="24" t="s">
        <v>8</v>
      </c>
      <c r="B169" s="304" t="s">
        <v>837</v>
      </c>
      <c r="C169" s="443"/>
      <c r="D169" s="443"/>
      <c r="E169" s="444">
        <v>2021</v>
      </c>
      <c r="F169" s="444" t="s">
        <v>987</v>
      </c>
      <c r="G169" s="145">
        <v>806</v>
      </c>
      <c r="H169" s="443"/>
      <c r="I169" s="443"/>
      <c r="J169" s="443"/>
      <c r="K169" s="443"/>
      <c r="L169" s="443"/>
      <c r="M169" s="443"/>
      <c r="N169" s="443"/>
      <c r="O169" s="443"/>
      <c r="P169" s="443"/>
      <c r="Q169" s="443"/>
      <c r="R169" s="443"/>
      <c r="S169" s="443"/>
      <c r="T169" s="443"/>
      <c r="U169" s="443"/>
      <c r="V169" s="443"/>
      <c r="W169" s="443"/>
      <c r="X169" s="443"/>
      <c r="Y169" s="443"/>
      <c r="Z169" s="443"/>
      <c r="AA169" s="443"/>
      <c r="AB169" s="443"/>
      <c r="AC169" s="443"/>
      <c r="AD169" s="443"/>
      <c r="AE169" s="443"/>
      <c r="AF169" s="443"/>
      <c r="AG169" s="443"/>
      <c r="AH169" s="443"/>
      <c r="AI169" s="443"/>
      <c r="AJ169" s="443"/>
      <c r="AN169" s="11"/>
      <c r="AO169" s="11"/>
      <c r="AP169" s="11"/>
      <c r="AQ169" s="12"/>
    </row>
    <row r="170" spans="1:43" s="21" customFormat="1">
      <c r="A170" s="24" t="s">
        <v>10</v>
      </c>
      <c r="B170" s="328" t="s">
        <v>1844</v>
      </c>
      <c r="C170" s="443"/>
      <c r="D170" s="443"/>
      <c r="E170" s="444">
        <v>2021</v>
      </c>
      <c r="F170" s="444" t="s">
        <v>988</v>
      </c>
      <c r="G170" s="145">
        <v>805.39999999999986</v>
      </c>
      <c r="H170" s="443"/>
      <c r="I170" s="443"/>
      <c r="J170" s="443"/>
      <c r="K170" s="443"/>
      <c r="L170" s="443"/>
      <c r="M170" s="443"/>
      <c r="N170" s="443"/>
      <c r="O170" s="443"/>
      <c r="P170" s="443"/>
      <c r="Q170" s="443"/>
      <c r="R170" s="443"/>
      <c r="S170" s="443"/>
      <c r="T170" s="443"/>
      <c r="U170" s="443"/>
      <c r="V170" s="443"/>
      <c r="W170" s="443"/>
      <c r="X170" s="443"/>
      <c r="Y170" s="443"/>
      <c r="Z170" s="443"/>
      <c r="AA170" s="443"/>
      <c r="AB170" s="443"/>
      <c r="AC170" s="443"/>
      <c r="AD170" s="443"/>
      <c r="AE170" s="443"/>
      <c r="AF170" s="443"/>
      <c r="AG170" s="443"/>
      <c r="AH170" s="443"/>
      <c r="AI170" s="443"/>
      <c r="AJ170" s="443"/>
      <c r="AN170" s="11"/>
      <c r="AO170" s="11"/>
      <c r="AP170" s="11"/>
      <c r="AQ170" s="12"/>
    </row>
    <row r="171" spans="1:43" s="21" customFormat="1">
      <c r="A171" s="24" t="s">
        <v>12</v>
      </c>
      <c r="B171" s="304" t="s">
        <v>141</v>
      </c>
      <c r="C171" s="443"/>
      <c r="D171" s="443"/>
      <c r="E171" s="444">
        <v>2021</v>
      </c>
      <c r="F171" s="444" t="s">
        <v>989</v>
      </c>
      <c r="G171" s="145">
        <v>795.7</v>
      </c>
      <c r="H171" s="443"/>
      <c r="I171" s="443"/>
      <c r="J171" s="443"/>
      <c r="K171" s="443"/>
      <c r="L171" s="443"/>
      <c r="M171" s="443"/>
      <c r="N171" s="443"/>
      <c r="O171" s="443"/>
      <c r="P171" s="443"/>
      <c r="Q171" s="443"/>
      <c r="R171" s="443"/>
      <c r="S171" s="443"/>
      <c r="T171" s="443"/>
      <c r="U171" s="443"/>
      <c r="V171" s="443"/>
      <c r="W171" s="443"/>
      <c r="X171" s="443"/>
      <c r="Y171" s="443"/>
      <c r="Z171" s="443"/>
      <c r="AA171" s="443"/>
      <c r="AB171" s="443"/>
      <c r="AC171" s="443"/>
      <c r="AD171" s="443"/>
      <c r="AE171" s="443"/>
      <c r="AF171" s="443"/>
      <c r="AG171" s="443"/>
      <c r="AH171" s="443"/>
      <c r="AI171" s="443"/>
      <c r="AJ171" s="443"/>
      <c r="AN171" s="11"/>
      <c r="AO171" s="11"/>
      <c r="AP171" s="11"/>
      <c r="AQ171" s="12"/>
    </row>
    <row r="172" spans="1:43" s="21" customFormat="1">
      <c r="A172" s="24" t="s">
        <v>14</v>
      </c>
      <c r="B172" s="328" t="s">
        <v>1842</v>
      </c>
      <c r="C172" s="443"/>
      <c r="D172" s="443"/>
      <c r="E172" s="444">
        <v>2021</v>
      </c>
      <c r="F172" s="444" t="s">
        <v>990</v>
      </c>
      <c r="G172" s="145">
        <v>787.3</v>
      </c>
      <c r="H172" s="443"/>
      <c r="I172" s="443"/>
      <c r="J172" s="443"/>
      <c r="K172" s="443"/>
      <c r="L172" s="443"/>
      <c r="M172" s="443"/>
      <c r="N172" s="443"/>
      <c r="O172" s="443"/>
      <c r="P172" s="443"/>
      <c r="Q172" s="443"/>
      <c r="R172" s="443"/>
      <c r="S172" s="443"/>
      <c r="T172" s="443"/>
      <c r="U172" s="443"/>
      <c r="V172" s="443"/>
      <c r="W172" s="443"/>
      <c r="X172" s="443"/>
      <c r="Y172" s="443"/>
      <c r="Z172" s="443"/>
      <c r="AA172" s="443"/>
      <c r="AB172" s="443"/>
      <c r="AC172" s="443"/>
      <c r="AD172" s="443"/>
      <c r="AE172" s="443"/>
      <c r="AF172" s="443"/>
      <c r="AG172" s="443"/>
      <c r="AH172" s="443"/>
      <c r="AI172" s="443"/>
      <c r="AJ172" s="443"/>
      <c r="AN172" s="211"/>
      <c r="AO172" s="276"/>
      <c r="AP172" s="276"/>
      <c r="AQ172" s="143"/>
    </row>
    <row r="173" spans="1:43" s="21" customFormat="1">
      <c r="A173" s="24" t="s">
        <v>16</v>
      </c>
      <c r="B173" s="304" t="s">
        <v>869</v>
      </c>
      <c r="C173" s="443"/>
      <c r="D173" s="443"/>
      <c r="E173" s="444">
        <v>2021</v>
      </c>
      <c r="F173" s="444" t="s">
        <v>991</v>
      </c>
      <c r="G173" s="145">
        <v>781.39999999999986</v>
      </c>
      <c r="H173" s="443"/>
      <c r="I173" s="443"/>
      <c r="J173" s="443"/>
      <c r="K173" s="443"/>
      <c r="L173" s="443"/>
      <c r="M173" s="443"/>
      <c r="N173" s="443"/>
      <c r="O173" s="443"/>
      <c r="P173" s="443"/>
      <c r="Q173" s="443"/>
      <c r="R173" s="443"/>
      <c r="S173" s="443"/>
      <c r="T173" s="443"/>
      <c r="U173" s="443"/>
      <c r="V173" s="443"/>
      <c r="W173" s="443"/>
      <c r="X173" s="443"/>
      <c r="Y173" s="443"/>
      <c r="Z173" s="443"/>
      <c r="AA173" s="443"/>
      <c r="AB173" s="443"/>
      <c r="AC173" s="443"/>
      <c r="AD173" s="443"/>
      <c r="AE173" s="443"/>
      <c r="AF173" s="443"/>
      <c r="AG173" s="443"/>
      <c r="AH173" s="443"/>
      <c r="AI173" s="443"/>
      <c r="AJ173" s="443"/>
      <c r="AN173" s="11"/>
      <c r="AO173" s="11"/>
      <c r="AP173" s="11"/>
      <c r="AQ173" s="12"/>
    </row>
    <row r="174" spans="1:43">
      <c r="B174" s="443"/>
      <c r="C174" s="443"/>
      <c r="D174" s="443"/>
      <c r="E174" s="443"/>
      <c r="F174" s="443"/>
      <c r="G174" s="443"/>
      <c r="H174" s="443"/>
      <c r="I174" s="443"/>
      <c r="J174" s="443"/>
      <c r="K174" s="443"/>
      <c r="L174" s="443"/>
      <c r="M174" s="443"/>
      <c r="N174" s="443"/>
      <c r="O174" s="443"/>
      <c r="P174" s="443"/>
      <c r="Q174" s="443"/>
      <c r="R174" s="443"/>
      <c r="S174" s="443"/>
      <c r="T174" s="443"/>
      <c r="U174" s="443"/>
      <c r="V174" s="443"/>
      <c r="W174" s="443"/>
      <c r="X174" s="443"/>
      <c r="Y174" s="443"/>
      <c r="Z174" s="443"/>
      <c r="AA174" s="443"/>
      <c r="AB174" s="443"/>
      <c r="AC174" s="443"/>
      <c r="AD174" s="443"/>
      <c r="AE174" s="443"/>
      <c r="AF174" s="443"/>
      <c r="AG174" s="443"/>
      <c r="AH174" s="443"/>
      <c r="AI174" s="443"/>
      <c r="AJ174" s="443"/>
      <c r="AN174" s="11"/>
      <c r="AO174" s="3"/>
      <c r="AP174" s="3"/>
      <c r="AQ174" s="12"/>
    </row>
    <row r="175" spans="1:43">
      <c r="B175" s="443"/>
      <c r="C175" s="443"/>
      <c r="D175" s="443"/>
      <c r="E175" s="443"/>
      <c r="F175" s="443"/>
      <c r="G175" s="443"/>
      <c r="H175" s="443"/>
      <c r="I175" s="443"/>
      <c r="J175" s="443"/>
      <c r="K175" s="443"/>
      <c r="L175" s="443"/>
      <c r="M175" s="443"/>
      <c r="N175" s="443"/>
      <c r="O175" s="443"/>
      <c r="P175" s="443"/>
      <c r="Q175" s="443"/>
      <c r="R175" s="443"/>
      <c r="S175" s="443"/>
      <c r="T175" s="443"/>
      <c r="U175" s="443"/>
      <c r="V175" s="443"/>
      <c r="W175" s="443"/>
      <c r="X175" s="443"/>
      <c r="Y175" s="443"/>
      <c r="Z175" s="443"/>
      <c r="AA175" s="443"/>
      <c r="AB175" s="443"/>
      <c r="AC175" s="443"/>
      <c r="AD175" s="443"/>
      <c r="AE175" s="443"/>
      <c r="AF175" s="443"/>
      <c r="AG175" s="443"/>
      <c r="AH175" s="443"/>
      <c r="AI175" s="443"/>
      <c r="AJ175" s="443"/>
      <c r="AN175" s="3"/>
      <c r="AO175" s="3"/>
      <c r="AP175" s="3"/>
      <c r="AQ175" s="12"/>
    </row>
    <row r="176" spans="1:43" ht="25.5">
      <c r="B176" s="30" t="s">
        <v>175</v>
      </c>
      <c r="C176" s="443"/>
      <c r="D176" s="443"/>
      <c r="E176" s="443"/>
      <c r="F176" s="443"/>
      <c r="G176" s="443"/>
      <c r="H176" s="443"/>
      <c r="I176" s="443"/>
      <c r="J176" s="443"/>
      <c r="K176" s="443"/>
      <c r="L176" s="443"/>
      <c r="M176" s="443"/>
      <c r="N176" s="443"/>
      <c r="O176" s="443"/>
      <c r="P176" s="443"/>
      <c r="Q176" s="443"/>
      <c r="R176" s="443"/>
      <c r="S176" s="443"/>
      <c r="T176" s="443"/>
      <c r="U176" s="443"/>
      <c r="V176" s="443"/>
      <c r="W176" s="443"/>
      <c r="X176" s="443"/>
      <c r="Y176" s="443"/>
      <c r="Z176" s="443"/>
      <c r="AA176" s="443"/>
      <c r="AB176" s="443"/>
      <c r="AC176" s="443"/>
      <c r="AD176" s="443"/>
      <c r="AE176" s="443"/>
      <c r="AF176" s="443"/>
      <c r="AG176" s="443"/>
      <c r="AH176" s="443"/>
      <c r="AI176" s="443"/>
      <c r="AJ176" s="443"/>
      <c r="AN176" s="3"/>
      <c r="AO176" s="3"/>
      <c r="AP176" s="3"/>
      <c r="AQ176" s="12"/>
    </row>
    <row r="177" spans="1:43">
      <c r="B177" s="443"/>
      <c r="C177" s="443"/>
      <c r="D177" s="443"/>
      <c r="E177" s="443"/>
      <c r="F177" s="443"/>
      <c r="G177" s="443"/>
      <c r="H177" s="443"/>
      <c r="I177" s="443"/>
      <c r="J177" s="443"/>
      <c r="K177" s="443"/>
      <c r="L177" s="443"/>
      <c r="M177" s="443"/>
      <c r="N177" s="443"/>
      <c r="O177" s="443"/>
      <c r="P177" s="443"/>
      <c r="Q177" s="443"/>
      <c r="R177" s="443"/>
      <c r="S177" s="443"/>
      <c r="T177" s="443"/>
      <c r="U177" s="443"/>
      <c r="V177" s="443"/>
      <c r="W177" s="443"/>
      <c r="X177" s="443"/>
      <c r="Y177" s="443"/>
      <c r="Z177" s="443"/>
      <c r="AA177" s="443"/>
      <c r="AB177" s="443"/>
      <c r="AC177" s="443"/>
      <c r="AD177" s="443"/>
      <c r="AE177" s="443"/>
      <c r="AF177" s="443"/>
      <c r="AG177" s="443"/>
      <c r="AH177" s="443"/>
      <c r="AI177" s="443"/>
      <c r="AJ177" s="443"/>
      <c r="AN177" s="3"/>
      <c r="AO177" s="3"/>
      <c r="AP177" s="3"/>
      <c r="AQ177" s="12"/>
    </row>
    <row r="178" spans="1:43">
      <c r="A178" s="24" t="s">
        <v>0</v>
      </c>
      <c r="B178" s="462" t="s">
        <v>11</v>
      </c>
      <c r="C178" s="443"/>
      <c r="D178" s="443"/>
      <c r="E178" s="444">
        <v>2017</v>
      </c>
      <c r="F178" s="444" t="s">
        <v>891</v>
      </c>
      <c r="G178" s="450">
        <v>1225.5</v>
      </c>
      <c r="H178" s="443"/>
      <c r="I178" s="443"/>
      <c r="J178" s="443"/>
      <c r="K178" s="443"/>
      <c r="L178" s="443"/>
      <c r="M178" s="446"/>
      <c r="N178" s="446"/>
      <c r="O178" s="443"/>
      <c r="P178" s="446"/>
      <c r="Q178" s="681"/>
      <c r="R178" s="446"/>
      <c r="S178" s="446"/>
      <c r="T178" s="443"/>
      <c r="U178" s="443"/>
      <c r="V178" s="443"/>
      <c r="W178" s="443"/>
      <c r="X178" s="443"/>
      <c r="Y178" s="443"/>
      <c r="Z178" s="443"/>
      <c r="AA178" s="443"/>
      <c r="AB178" s="443"/>
      <c r="AC178" s="443"/>
      <c r="AD178" s="443"/>
      <c r="AE178" s="443"/>
      <c r="AF178" s="443"/>
      <c r="AG178" s="443"/>
      <c r="AH178" s="443"/>
      <c r="AI178" s="443"/>
      <c r="AJ178" s="443"/>
      <c r="AN178" s="141"/>
      <c r="AO178" s="142"/>
      <c r="AP178" s="142"/>
      <c r="AQ178" s="143"/>
    </row>
    <row r="179" spans="1:43">
      <c r="A179" s="24" t="s">
        <v>2</v>
      </c>
      <c r="B179" s="462" t="s">
        <v>154</v>
      </c>
      <c r="C179" s="443"/>
      <c r="D179" s="443"/>
      <c r="E179" s="444">
        <v>2021</v>
      </c>
      <c r="F179" s="444" t="s">
        <v>891</v>
      </c>
      <c r="G179" s="450">
        <v>1093.7</v>
      </c>
      <c r="H179" s="443"/>
      <c r="I179" s="443"/>
      <c r="J179" s="443"/>
      <c r="K179" s="443"/>
      <c r="L179" s="443"/>
      <c r="M179" s="446"/>
      <c r="N179" s="446"/>
      <c r="O179" s="443"/>
      <c r="P179" s="446"/>
      <c r="Q179" s="681"/>
      <c r="R179" s="446"/>
      <c r="S179" s="446"/>
      <c r="T179" s="443"/>
      <c r="U179" s="443"/>
      <c r="V179" s="443"/>
      <c r="W179" s="443"/>
      <c r="X179" s="443"/>
      <c r="Y179" s="443"/>
      <c r="Z179" s="443"/>
      <c r="AA179" s="443"/>
      <c r="AB179" s="443"/>
      <c r="AC179" s="443"/>
      <c r="AD179" s="443"/>
      <c r="AE179" s="443"/>
      <c r="AF179" s="443"/>
      <c r="AG179" s="443"/>
      <c r="AH179" s="443"/>
      <c r="AI179" s="443"/>
      <c r="AJ179" s="443"/>
      <c r="AN179" s="141"/>
      <c r="AO179" s="142"/>
      <c r="AP179" s="142"/>
      <c r="AQ179" s="143"/>
    </row>
    <row r="180" spans="1:43">
      <c r="A180" s="24" t="s">
        <v>3</v>
      </c>
      <c r="B180" s="462" t="s">
        <v>143</v>
      </c>
      <c r="C180" s="443"/>
      <c r="D180" s="443"/>
      <c r="E180" s="444">
        <v>2020</v>
      </c>
      <c r="F180" s="444" t="s">
        <v>891</v>
      </c>
      <c r="G180" s="450">
        <v>1012.1000000000001</v>
      </c>
      <c r="H180" s="443"/>
      <c r="I180" s="443"/>
      <c r="J180" s="443"/>
      <c r="K180" s="443"/>
      <c r="L180" s="443"/>
      <c r="M180" s="446"/>
      <c r="N180" s="446"/>
      <c r="O180" s="443"/>
      <c r="P180" s="446"/>
      <c r="Q180" s="682"/>
      <c r="R180" s="446"/>
      <c r="S180" s="446"/>
      <c r="T180" s="443"/>
      <c r="U180" s="443"/>
      <c r="V180" s="443"/>
      <c r="W180" s="443"/>
      <c r="X180" s="443"/>
      <c r="Y180" s="443"/>
      <c r="Z180" s="443"/>
      <c r="AA180" s="443"/>
      <c r="AB180" s="443"/>
      <c r="AC180" s="443"/>
      <c r="AD180" s="443"/>
      <c r="AE180" s="443"/>
      <c r="AF180" s="443"/>
      <c r="AG180" s="443"/>
      <c r="AH180" s="443"/>
      <c r="AI180" s="443"/>
      <c r="AJ180" s="443"/>
      <c r="AN180" s="3"/>
      <c r="AO180" s="3"/>
      <c r="AP180" s="3"/>
      <c r="AQ180" s="12"/>
    </row>
    <row r="181" spans="1:43">
      <c r="A181" s="24" t="s">
        <v>5</v>
      </c>
      <c r="B181" s="462" t="s">
        <v>27</v>
      </c>
      <c r="C181" s="443"/>
      <c r="D181" s="443"/>
      <c r="E181" s="444">
        <v>2021</v>
      </c>
      <c r="F181" s="444" t="s">
        <v>892</v>
      </c>
      <c r="G181" s="450">
        <v>997.3</v>
      </c>
      <c r="H181" s="443"/>
      <c r="I181" s="443"/>
      <c r="J181" s="443"/>
      <c r="K181" s="443"/>
      <c r="L181" s="443"/>
      <c r="M181" s="446"/>
      <c r="N181" s="446"/>
      <c r="O181" s="443"/>
      <c r="P181" s="446"/>
      <c r="Q181" s="681"/>
      <c r="R181" s="446"/>
      <c r="S181" s="446"/>
      <c r="T181" s="443"/>
      <c r="U181" s="443"/>
      <c r="V181" s="443"/>
      <c r="W181" s="443"/>
      <c r="X181" s="443"/>
      <c r="Y181" s="443"/>
      <c r="Z181" s="443"/>
      <c r="AA181" s="443"/>
      <c r="AB181" s="443"/>
      <c r="AC181" s="443"/>
      <c r="AD181" s="443"/>
      <c r="AE181" s="443"/>
      <c r="AF181" s="443"/>
      <c r="AG181" s="443"/>
      <c r="AH181" s="443"/>
      <c r="AI181" s="443"/>
      <c r="AJ181" s="443"/>
      <c r="AN181" s="11"/>
      <c r="AO181" s="3"/>
      <c r="AP181" s="3"/>
      <c r="AQ181" s="12"/>
    </row>
    <row r="182" spans="1:43">
      <c r="A182" s="24" t="s">
        <v>7</v>
      </c>
      <c r="B182" s="725" t="s">
        <v>11</v>
      </c>
      <c r="C182" s="443"/>
      <c r="D182" s="443"/>
      <c r="E182" s="444">
        <v>2020</v>
      </c>
      <c r="F182" s="444" t="s">
        <v>892</v>
      </c>
      <c r="G182" s="450">
        <v>976.99999999999818</v>
      </c>
      <c r="H182" s="443"/>
      <c r="I182" s="443"/>
      <c r="J182" s="443"/>
      <c r="K182" s="443"/>
      <c r="L182" s="304"/>
      <c r="M182" s="446"/>
      <c r="N182" s="446"/>
      <c r="O182" s="443"/>
      <c r="P182" s="446"/>
      <c r="Q182" s="681"/>
      <c r="R182" s="446"/>
      <c r="S182" s="446"/>
      <c r="T182" s="443"/>
      <c r="U182" s="443"/>
      <c r="V182" s="443"/>
      <c r="W182" s="443"/>
      <c r="X182" s="443"/>
      <c r="Y182" s="443"/>
      <c r="Z182" s="443"/>
      <c r="AA182" s="443"/>
      <c r="AB182" s="443"/>
      <c r="AC182" s="443"/>
      <c r="AD182" s="443"/>
      <c r="AE182" s="443"/>
      <c r="AF182" s="443"/>
      <c r="AG182" s="443"/>
      <c r="AH182" s="443"/>
      <c r="AI182" s="443"/>
      <c r="AJ182" s="443"/>
      <c r="AN182" s="3"/>
      <c r="AO182" s="3"/>
      <c r="AP182" s="3"/>
      <c r="AQ182" s="12"/>
    </row>
    <row r="183" spans="1:43">
      <c r="A183" s="24" t="s">
        <v>8</v>
      </c>
      <c r="B183" s="275" t="s">
        <v>11</v>
      </c>
      <c r="C183" s="443"/>
      <c r="D183" s="443"/>
      <c r="E183" s="444">
        <v>2021</v>
      </c>
      <c r="F183" s="444" t="s">
        <v>893</v>
      </c>
      <c r="G183" s="450">
        <v>969.2</v>
      </c>
      <c r="H183" s="443"/>
      <c r="I183" s="443"/>
      <c r="J183" s="443"/>
      <c r="K183" s="443"/>
      <c r="L183" s="304"/>
      <c r="M183" s="446"/>
      <c r="N183" s="446"/>
      <c r="O183" s="443"/>
      <c r="P183" s="446"/>
      <c r="Q183" s="681"/>
      <c r="R183" s="446"/>
      <c r="S183" s="446"/>
      <c r="T183" s="443"/>
      <c r="U183" s="443"/>
      <c r="V183" s="443"/>
      <c r="W183" s="443"/>
      <c r="X183" s="443"/>
      <c r="Y183" s="443"/>
      <c r="Z183" s="443"/>
      <c r="AA183" s="443"/>
      <c r="AB183" s="443"/>
      <c r="AC183" s="443"/>
      <c r="AD183" s="443"/>
      <c r="AE183" s="443"/>
      <c r="AF183" s="443"/>
      <c r="AG183" s="443"/>
      <c r="AH183" s="443"/>
      <c r="AI183" s="443"/>
      <c r="AJ183" s="443"/>
      <c r="AN183" s="11"/>
      <c r="AO183" s="3"/>
      <c r="AP183" s="3"/>
      <c r="AQ183" s="12"/>
    </row>
    <row r="184" spans="1:43">
      <c r="A184" s="24" t="s">
        <v>10</v>
      </c>
      <c r="B184" s="462" t="s">
        <v>837</v>
      </c>
      <c r="C184" s="443"/>
      <c r="D184" s="443"/>
      <c r="E184" s="444">
        <v>2021</v>
      </c>
      <c r="F184" s="444" t="s">
        <v>985</v>
      </c>
      <c r="G184" s="450">
        <v>960.4</v>
      </c>
      <c r="H184" s="443"/>
      <c r="I184" s="443"/>
      <c r="J184" s="443"/>
      <c r="K184" s="443"/>
      <c r="L184" s="443"/>
      <c r="M184" s="443"/>
      <c r="N184" s="443"/>
      <c r="O184" s="443"/>
      <c r="P184" s="446"/>
      <c r="Q184" s="681"/>
      <c r="R184" s="446"/>
      <c r="S184" s="446"/>
      <c r="T184" s="443"/>
      <c r="U184" s="443"/>
      <c r="V184" s="443"/>
      <c r="W184" s="443"/>
      <c r="X184" s="443"/>
      <c r="Y184" s="443"/>
      <c r="Z184" s="443"/>
      <c r="AA184" s="443"/>
      <c r="AB184" s="443"/>
      <c r="AC184" s="443"/>
      <c r="AD184" s="443"/>
      <c r="AE184" s="443"/>
      <c r="AF184" s="443"/>
      <c r="AG184" s="443"/>
      <c r="AH184" s="443"/>
      <c r="AI184" s="443"/>
      <c r="AJ184" s="443"/>
      <c r="AN184" s="11"/>
      <c r="AO184" s="3"/>
      <c r="AP184" s="3"/>
      <c r="AQ184" s="12"/>
    </row>
    <row r="185" spans="1:43">
      <c r="A185" s="24" t="s">
        <v>12</v>
      </c>
      <c r="B185" s="462" t="s">
        <v>9</v>
      </c>
      <c r="C185" s="443"/>
      <c r="D185" s="443"/>
      <c r="E185" s="444">
        <v>2018</v>
      </c>
      <c r="F185" s="444" t="s">
        <v>891</v>
      </c>
      <c r="G185" s="450">
        <v>927.95</v>
      </c>
      <c r="H185" s="443"/>
      <c r="I185" s="443"/>
      <c r="J185" s="443"/>
      <c r="K185" s="443"/>
      <c r="L185" s="443"/>
      <c r="M185" s="443"/>
      <c r="N185" s="443"/>
      <c r="O185" s="441"/>
      <c r="P185" s="446"/>
      <c r="Q185" s="681"/>
      <c r="R185" s="446"/>
      <c r="S185" s="446"/>
      <c r="T185" s="450"/>
      <c r="U185" s="443"/>
      <c r="V185" s="443"/>
      <c r="W185" s="443"/>
      <c r="X185" s="443"/>
      <c r="Y185" s="443"/>
      <c r="Z185" s="443"/>
      <c r="AA185" s="443"/>
      <c r="AB185" s="443"/>
      <c r="AC185" s="443"/>
      <c r="AD185" s="443"/>
      <c r="AE185" s="443"/>
      <c r="AF185" s="443"/>
      <c r="AG185" s="443"/>
      <c r="AH185" s="443"/>
      <c r="AI185" s="443"/>
      <c r="AJ185" s="443"/>
      <c r="AN185" s="3"/>
      <c r="AO185" s="3"/>
      <c r="AP185" s="3"/>
      <c r="AQ185" s="12"/>
    </row>
    <row r="186" spans="1:43">
      <c r="A186" s="24" t="s">
        <v>14</v>
      </c>
      <c r="B186" s="304" t="s">
        <v>1852</v>
      </c>
      <c r="C186" s="443"/>
      <c r="D186" s="443"/>
      <c r="E186" s="444">
        <v>2021</v>
      </c>
      <c r="F186" s="444" t="s">
        <v>986</v>
      </c>
      <c r="G186" s="450">
        <v>917.3</v>
      </c>
      <c r="H186" s="443"/>
      <c r="I186" s="443"/>
      <c r="J186" s="443"/>
      <c r="K186" s="443"/>
      <c r="L186" s="443"/>
      <c r="M186" s="443"/>
      <c r="N186" s="443"/>
      <c r="O186" s="446"/>
      <c r="P186" s="446"/>
      <c r="Q186" s="681"/>
      <c r="R186" s="446"/>
      <c r="S186" s="446"/>
      <c r="T186" s="450"/>
      <c r="U186" s="443"/>
      <c r="V186" s="443"/>
      <c r="W186" s="443"/>
      <c r="X186" s="443"/>
      <c r="Y186" s="443"/>
      <c r="Z186" s="443"/>
      <c r="AA186" s="443"/>
      <c r="AB186" s="443"/>
      <c r="AC186" s="443"/>
      <c r="AD186" s="443"/>
      <c r="AE186" s="443"/>
      <c r="AF186" s="443"/>
      <c r="AG186" s="443"/>
      <c r="AH186" s="443"/>
      <c r="AI186" s="443"/>
      <c r="AJ186" s="443"/>
      <c r="AN186" s="11"/>
      <c r="AO186" s="3"/>
      <c r="AP186" s="3"/>
      <c r="AQ186" s="12"/>
    </row>
    <row r="187" spans="1:43">
      <c r="A187" s="24" t="s">
        <v>16</v>
      </c>
      <c r="B187" s="462" t="s">
        <v>1</v>
      </c>
      <c r="C187" s="443"/>
      <c r="D187" s="443"/>
      <c r="E187" s="444">
        <v>2017</v>
      </c>
      <c r="F187" s="444" t="s">
        <v>892</v>
      </c>
      <c r="G187" s="450">
        <v>902.5</v>
      </c>
      <c r="H187" s="443"/>
      <c r="I187" s="443"/>
      <c r="J187" s="443"/>
      <c r="K187" s="443"/>
      <c r="L187" s="443"/>
      <c r="M187" s="443"/>
      <c r="N187" s="443"/>
      <c r="O187" s="446"/>
      <c r="P187" s="446"/>
      <c r="Q187" s="682"/>
      <c r="R187" s="446"/>
      <c r="S187" s="446"/>
      <c r="T187" s="450"/>
      <c r="U187" s="443"/>
      <c r="V187" s="443"/>
      <c r="W187" s="443"/>
      <c r="X187" s="443"/>
      <c r="Y187" s="443"/>
      <c r="Z187" s="443"/>
      <c r="AA187" s="443"/>
      <c r="AB187" s="443"/>
      <c r="AC187" s="443"/>
      <c r="AD187" s="443"/>
      <c r="AE187" s="443"/>
      <c r="AF187" s="443"/>
      <c r="AG187" s="443"/>
      <c r="AH187" s="443"/>
      <c r="AI187" s="443"/>
      <c r="AJ187" s="443"/>
      <c r="AN187" s="141"/>
      <c r="AO187" s="142"/>
      <c r="AP187" s="142"/>
      <c r="AQ187" s="143"/>
    </row>
    <row r="188" spans="1:43">
      <c r="B188" s="443"/>
      <c r="C188" s="443"/>
      <c r="D188" s="443"/>
      <c r="E188" s="443"/>
      <c r="F188" s="443"/>
      <c r="G188" s="443"/>
      <c r="H188" s="443"/>
      <c r="I188" s="443"/>
      <c r="J188" s="443"/>
      <c r="K188" s="443"/>
      <c r="L188" s="443"/>
      <c r="M188" s="443"/>
      <c r="N188" s="443"/>
      <c r="O188" s="443"/>
      <c r="P188" s="443"/>
      <c r="Q188" s="443"/>
      <c r="R188" s="443"/>
      <c r="S188" s="443"/>
      <c r="T188" s="443"/>
      <c r="U188" s="443"/>
      <c r="V188" s="443"/>
      <c r="W188" s="443"/>
      <c r="X188" s="443"/>
      <c r="Y188" s="443"/>
      <c r="Z188" s="443"/>
      <c r="AA188" s="443"/>
      <c r="AB188" s="443"/>
      <c r="AC188" s="443"/>
      <c r="AD188" s="443"/>
      <c r="AE188" s="443"/>
      <c r="AF188" s="443"/>
      <c r="AG188" s="443"/>
      <c r="AH188" s="443"/>
      <c r="AI188" s="443"/>
      <c r="AJ188" s="443"/>
      <c r="AN188" s="11"/>
      <c r="AO188" s="3"/>
      <c r="AP188" s="3"/>
      <c r="AQ188" s="12"/>
    </row>
    <row r="189" spans="1:43">
      <c r="B189" s="443"/>
      <c r="C189" s="443"/>
      <c r="D189" s="443"/>
      <c r="E189" s="443"/>
      <c r="F189" s="443"/>
      <c r="G189" s="443"/>
      <c r="H189" s="443"/>
      <c r="I189" s="443"/>
      <c r="J189" s="443"/>
      <c r="K189" s="443"/>
      <c r="L189" s="443"/>
      <c r="M189" s="443"/>
      <c r="N189" s="443"/>
      <c r="O189" s="443"/>
      <c r="P189" s="443"/>
      <c r="Q189" s="443"/>
      <c r="R189" s="443"/>
      <c r="S189" s="443"/>
      <c r="T189" s="443"/>
      <c r="U189" s="443"/>
      <c r="V189" s="443"/>
      <c r="W189" s="443"/>
      <c r="X189" s="443"/>
      <c r="Y189" s="443"/>
      <c r="Z189" s="443"/>
      <c r="AA189" s="443"/>
      <c r="AB189" s="443"/>
      <c r="AC189" s="443"/>
      <c r="AD189" s="443"/>
      <c r="AE189" s="443"/>
      <c r="AF189" s="443"/>
      <c r="AG189" s="443"/>
      <c r="AH189" s="443"/>
      <c r="AI189" s="443"/>
      <c r="AJ189" s="443"/>
      <c r="AN189" s="141"/>
      <c r="AO189" s="142"/>
      <c r="AP189" s="142"/>
      <c r="AQ189" s="143"/>
    </row>
    <row r="190" spans="1:43" ht="25.5">
      <c r="B190" s="30" t="s">
        <v>191</v>
      </c>
      <c r="C190" s="443"/>
      <c r="D190" s="443"/>
      <c r="E190" s="443"/>
      <c r="F190" s="443"/>
      <c r="G190" s="443"/>
      <c r="H190" s="443"/>
      <c r="I190" s="443"/>
      <c r="J190" s="443"/>
      <c r="K190" s="443"/>
      <c r="L190" s="443"/>
      <c r="M190" s="443"/>
      <c r="N190" s="443"/>
      <c r="O190" s="443"/>
      <c r="P190" s="443"/>
      <c r="Q190" s="443"/>
      <c r="R190" s="443"/>
      <c r="S190" s="443"/>
      <c r="T190" s="443"/>
      <c r="U190" s="443"/>
      <c r="V190" s="443"/>
      <c r="W190" s="443"/>
      <c r="X190" s="443"/>
      <c r="Y190" s="443"/>
      <c r="Z190" s="443"/>
      <c r="AA190" s="443"/>
      <c r="AB190" s="443"/>
      <c r="AC190" s="443"/>
      <c r="AD190" s="443"/>
      <c r="AE190" s="443"/>
      <c r="AF190" s="443"/>
      <c r="AG190" s="443"/>
      <c r="AH190" s="443"/>
      <c r="AI190" s="443"/>
      <c r="AJ190" s="443"/>
      <c r="AN190" s="11"/>
      <c r="AO190" s="3"/>
      <c r="AP190" s="3"/>
      <c r="AQ190" s="12"/>
    </row>
    <row r="191" spans="1:43">
      <c r="B191" s="443"/>
      <c r="C191" s="443"/>
      <c r="D191" s="443"/>
      <c r="E191" s="443"/>
      <c r="F191" s="443"/>
      <c r="G191" s="443"/>
      <c r="H191" s="443"/>
      <c r="I191" s="443"/>
      <c r="J191" s="443"/>
      <c r="K191" s="443"/>
      <c r="L191" s="443"/>
      <c r="M191" s="443"/>
      <c r="N191" s="443"/>
      <c r="O191" s="443"/>
      <c r="P191" s="443"/>
      <c r="Q191" s="443"/>
      <c r="R191" s="443"/>
      <c r="S191" s="443"/>
      <c r="T191" s="443"/>
      <c r="U191" s="443"/>
      <c r="V191" s="443"/>
      <c r="W191" s="443"/>
      <c r="X191" s="443"/>
      <c r="Y191" s="443"/>
      <c r="Z191" s="443"/>
      <c r="AA191" s="443"/>
      <c r="AB191" s="443"/>
      <c r="AC191" s="443"/>
      <c r="AD191" s="443"/>
      <c r="AE191" s="443"/>
      <c r="AF191" s="443"/>
      <c r="AG191" s="443"/>
      <c r="AH191" s="443"/>
      <c r="AI191" s="443"/>
      <c r="AJ191" s="443"/>
      <c r="AN191" s="3"/>
      <c r="AO191" s="3"/>
      <c r="AP191" s="3"/>
      <c r="AQ191" s="12"/>
    </row>
    <row r="192" spans="1:43">
      <c r="A192" s="24" t="s">
        <v>0</v>
      </c>
      <c r="B192" s="725" t="s">
        <v>37</v>
      </c>
      <c r="C192" s="443"/>
      <c r="D192" s="443"/>
      <c r="E192" s="444">
        <v>2021</v>
      </c>
      <c r="F192" s="444" t="s">
        <v>891</v>
      </c>
      <c r="G192" s="450">
        <v>1309.5999999999999</v>
      </c>
      <c r="H192" s="443"/>
      <c r="I192" s="443"/>
      <c r="J192" s="443"/>
      <c r="K192" s="443"/>
      <c r="L192" s="443"/>
      <c r="M192" s="443"/>
      <c r="N192" s="443"/>
      <c r="O192" s="446"/>
      <c r="P192" s="719"/>
      <c r="Q192" s="446"/>
      <c r="R192" s="446"/>
      <c r="S192" s="443"/>
      <c r="T192" s="443"/>
      <c r="U192" s="443"/>
      <c r="V192" s="443"/>
      <c r="W192" s="443"/>
      <c r="X192" s="443"/>
      <c r="Y192" s="443"/>
      <c r="Z192" s="443"/>
      <c r="AA192" s="443"/>
      <c r="AB192" s="443"/>
      <c r="AC192" s="443"/>
      <c r="AD192" s="443"/>
      <c r="AE192" s="443"/>
      <c r="AF192" s="443"/>
      <c r="AG192" s="443"/>
      <c r="AH192" s="443"/>
      <c r="AI192" s="443"/>
      <c r="AJ192" s="443"/>
      <c r="AN192" s="141"/>
      <c r="AO192" s="142"/>
      <c r="AP192" s="142"/>
      <c r="AQ192" s="143"/>
    </row>
    <row r="193" spans="1:43">
      <c r="A193" s="24" t="s">
        <v>2</v>
      </c>
      <c r="B193" s="328" t="s">
        <v>1850</v>
      </c>
      <c r="C193" s="443"/>
      <c r="D193" s="443"/>
      <c r="E193" s="444">
        <v>2021</v>
      </c>
      <c r="F193" s="444" t="s">
        <v>892</v>
      </c>
      <c r="G193" s="450">
        <v>1307.6999999999994</v>
      </c>
      <c r="H193" s="443"/>
      <c r="I193" s="443"/>
      <c r="J193" s="443"/>
      <c r="K193" s="443"/>
      <c r="L193" s="443"/>
      <c r="M193" s="443"/>
      <c r="N193" s="443"/>
      <c r="O193" s="446"/>
      <c r="P193" s="719"/>
      <c r="Q193" s="446"/>
      <c r="R193" s="446"/>
      <c r="S193" s="443"/>
      <c r="T193" s="443"/>
      <c r="U193" s="443"/>
      <c r="V193" s="443"/>
      <c r="W193" s="443"/>
      <c r="X193" s="443"/>
      <c r="Y193" s="443"/>
      <c r="Z193" s="443"/>
      <c r="AA193" s="443"/>
      <c r="AB193" s="443"/>
      <c r="AC193" s="443"/>
      <c r="AD193" s="443"/>
      <c r="AE193" s="443"/>
      <c r="AF193" s="443"/>
      <c r="AG193" s="443"/>
      <c r="AH193" s="443"/>
      <c r="AI193" s="443"/>
      <c r="AJ193" s="443"/>
      <c r="AN193" s="141"/>
      <c r="AO193" s="142"/>
      <c r="AP193" s="142"/>
      <c r="AQ193" s="143"/>
    </row>
    <row r="194" spans="1:43">
      <c r="A194" s="24" t="s">
        <v>3</v>
      </c>
      <c r="B194" s="725" t="s">
        <v>31</v>
      </c>
      <c r="C194" s="443"/>
      <c r="D194" s="443"/>
      <c r="E194" s="444">
        <v>2021</v>
      </c>
      <c r="F194" s="444" t="s">
        <v>893</v>
      </c>
      <c r="G194" s="450">
        <v>1299.6999999999989</v>
      </c>
      <c r="H194" s="443"/>
      <c r="I194" s="443"/>
      <c r="J194" s="443"/>
      <c r="K194" s="443"/>
      <c r="L194" s="443"/>
      <c r="M194" s="443"/>
      <c r="N194" s="443"/>
      <c r="O194" s="446"/>
      <c r="P194" s="719"/>
      <c r="Q194" s="446"/>
      <c r="R194" s="446"/>
      <c r="S194" s="443"/>
      <c r="T194" s="443"/>
      <c r="U194" s="443"/>
      <c r="V194" s="443"/>
      <c r="W194" s="443"/>
      <c r="X194" s="443"/>
      <c r="Y194" s="443"/>
      <c r="Z194" s="443"/>
      <c r="AA194" s="443"/>
      <c r="AB194" s="443"/>
      <c r="AC194" s="443"/>
      <c r="AD194" s="443"/>
      <c r="AE194" s="443"/>
      <c r="AF194" s="443"/>
      <c r="AG194" s="443"/>
      <c r="AH194" s="443"/>
      <c r="AI194" s="443"/>
      <c r="AJ194" s="443"/>
      <c r="AN194" s="3"/>
      <c r="AO194" s="3"/>
      <c r="AP194" s="3"/>
      <c r="AQ194" s="12"/>
    </row>
    <row r="195" spans="1:43">
      <c r="A195" s="24" t="s">
        <v>5</v>
      </c>
      <c r="B195" s="328" t="s">
        <v>1858</v>
      </c>
      <c r="C195" s="443"/>
      <c r="D195" s="443"/>
      <c r="E195" s="444">
        <v>2021</v>
      </c>
      <c r="F195" s="444" t="s">
        <v>985</v>
      </c>
      <c r="G195" s="450">
        <v>1284.7000000000016</v>
      </c>
      <c r="H195" s="443"/>
      <c r="I195" s="443"/>
      <c r="J195" s="443"/>
      <c r="K195" s="443"/>
      <c r="L195" s="443"/>
      <c r="M195" s="443"/>
      <c r="N195" s="443"/>
      <c r="O195" s="446"/>
      <c r="P195" s="719"/>
      <c r="Q195" s="446"/>
      <c r="R195" s="446"/>
      <c r="S195" s="443"/>
      <c r="T195" s="443"/>
      <c r="U195" s="443"/>
      <c r="V195" s="443"/>
      <c r="W195" s="443"/>
      <c r="X195" s="443"/>
      <c r="Y195" s="443"/>
      <c r="Z195" s="443"/>
      <c r="AA195" s="443"/>
      <c r="AB195" s="443"/>
      <c r="AC195" s="443"/>
      <c r="AD195" s="443"/>
      <c r="AE195" s="443"/>
      <c r="AF195" s="443"/>
      <c r="AG195" s="443"/>
      <c r="AH195" s="443"/>
      <c r="AI195" s="443"/>
      <c r="AJ195" s="443"/>
      <c r="AN195" s="3"/>
      <c r="AO195" s="3"/>
      <c r="AP195" s="3"/>
      <c r="AQ195" s="12"/>
    </row>
    <row r="196" spans="1:43">
      <c r="A196" s="24" t="s">
        <v>7</v>
      </c>
      <c r="B196" s="462" t="s">
        <v>21</v>
      </c>
      <c r="C196" s="443"/>
      <c r="D196" s="443"/>
      <c r="E196" s="444">
        <v>2021</v>
      </c>
      <c r="F196" s="444" t="s">
        <v>986</v>
      </c>
      <c r="G196" s="450">
        <v>1257.5</v>
      </c>
      <c r="H196" s="443"/>
      <c r="I196" s="443"/>
      <c r="J196" s="443"/>
      <c r="K196" s="443"/>
      <c r="L196" s="443"/>
      <c r="M196" s="443"/>
      <c r="N196" s="443"/>
      <c r="O196" s="446"/>
      <c r="P196" s="719"/>
      <c r="Q196" s="446"/>
      <c r="R196" s="446"/>
      <c r="S196" s="443"/>
      <c r="T196" s="443"/>
      <c r="U196" s="443"/>
      <c r="V196" s="443"/>
      <c r="W196" s="443"/>
      <c r="X196" s="443"/>
      <c r="Y196" s="443"/>
      <c r="Z196" s="443"/>
      <c r="AA196" s="443"/>
      <c r="AB196" s="443"/>
      <c r="AC196" s="443"/>
      <c r="AD196" s="443"/>
      <c r="AE196" s="443"/>
      <c r="AF196" s="443"/>
      <c r="AG196" s="443"/>
      <c r="AH196" s="443"/>
      <c r="AI196" s="443"/>
      <c r="AJ196" s="443"/>
      <c r="AN196" s="3"/>
      <c r="AO196" s="3"/>
      <c r="AP196" s="3"/>
      <c r="AQ196" s="12"/>
    </row>
    <row r="197" spans="1:43">
      <c r="A197" s="24" t="s">
        <v>8</v>
      </c>
      <c r="B197" s="304" t="s">
        <v>869</v>
      </c>
      <c r="C197" s="443"/>
      <c r="D197" s="443"/>
      <c r="E197" s="444">
        <v>2021</v>
      </c>
      <c r="F197" s="444" t="s">
        <v>987</v>
      </c>
      <c r="G197" s="450">
        <v>1246.5000000000009</v>
      </c>
      <c r="H197" s="443"/>
      <c r="I197" s="443"/>
      <c r="J197" s="443"/>
      <c r="K197" s="443"/>
      <c r="L197" s="443"/>
      <c r="M197" s="443"/>
      <c r="N197" s="443"/>
      <c r="O197" s="446"/>
      <c r="P197" s="719"/>
      <c r="Q197" s="446"/>
      <c r="R197" s="446"/>
      <c r="S197" s="443"/>
      <c r="T197" s="443"/>
      <c r="U197" s="443"/>
      <c r="V197" s="443"/>
      <c r="W197" s="443"/>
      <c r="X197" s="443"/>
      <c r="Y197" s="443"/>
      <c r="Z197" s="443"/>
      <c r="AA197" s="443"/>
      <c r="AB197" s="443"/>
      <c r="AC197" s="443"/>
      <c r="AD197" s="443"/>
      <c r="AE197" s="443"/>
      <c r="AF197" s="443"/>
      <c r="AG197" s="443"/>
      <c r="AH197" s="443"/>
      <c r="AI197" s="443"/>
      <c r="AJ197" s="443"/>
      <c r="AN197" s="3"/>
      <c r="AO197" s="3"/>
      <c r="AP197" s="3"/>
      <c r="AQ197" s="12"/>
    </row>
    <row r="198" spans="1:43">
      <c r="A198" s="24" t="s">
        <v>10</v>
      </c>
      <c r="B198" s="725" t="s">
        <v>39</v>
      </c>
      <c r="C198" s="443"/>
      <c r="D198" s="443"/>
      <c r="E198" s="444">
        <v>2021</v>
      </c>
      <c r="F198" s="444" t="s">
        <v>988</v>
      </c>
      <c r="G198" s="450">
        <v>1229.8000000000002</v>
      </c>
      <c r="H198" s="443"/>
      <c r="I198" s="443"/>
      <c r="J198" s="443"/>
      <c r="K198" s="443"/>
      <c r="L198" s="443"/>
      <c r="M198" s="443"/>
      <c r="N198" s="443"/>
      <c r="O198" s="446"/>
      <c r="P198" s="719"/>
      <c r="Q198" s="446"/>
      <c r="R198" s="446"/>
      <c r="S198" s="443"/>
      <c r="T198" s="443"/>
      <c r="U198" s="443"/>
      <c r="V198" s="443"/>
      <c r="W198" s="443"/>
      <c r="X198" s="443"/>
      <c r="Y198" s="443"/>
      <c r="Z198" s="443"/>
      <c r="AA198" s="443"/>
      <c r="AB198" s="443"/>
      <c r="AC198" s="443"/>
      <c r="AD198" s="443"/>
      <c r="AE198" s="443"/>
      <c r="AF198" s="443"/>
      <c r="AG198" s="443"/>
      <c r="AH198" s="443"/>
      <c r="AI198" s="443"/>
      <c r="AJ198" s="443"/>
      <c r="AN198" s="3"/>
      <c r="AO198" s="3"/>
      <c r="AP198" s="3"/>
      <c r="AQ198" s="12"/>
    </row>
    <row r="199" spans="1:43">
      <c r="A199" s="24" t="s">
        <v>12</v>
      </c>
      <c r="B199" s="304" t="s">
        <v>153</v>
      </c>
      <c r="C199" s="443"/>
      <c r="D199" s="443"/>
      <c r="E199" s="444">
        <v>2021</v>
      </c>
      <c r="F199" s="444" t="s">
        <v>989</v>
      </c>
      <c r="G199" s="450">
        <v>1218.7000000000003</v>
      </c>
      <c r="H199" s="443"/>
      <c r="I199" s="443"/>
      <c r="J199" s="443"/>
      <c r="K199" s="443"/>
      <c r="L199" s="443"/>
      <c r="M199" s="443"/>
      <c r="N199" s="443"/>
      <c r="O199" s="446"/>
      <c r="P199" s="719"/>
      <c r="Q199" s="446"/>
      <c r="R199" s="446"/>
      <c r="S199" s="443"/>
      <c r="T199" s="443"/>
      <c r="U199" s="443"/>
      <c r="V199" s="443"/>
      <c r="W199" s="443"/>
      <c r="X199" s="443"/>
      <c r="Y199" s="443"/>
      <c r="Z199" s="443"/>
      <c r="AA199" s="443"/>
      <c r="AB199" s="443"/>
      <c r="AC199" s="443"/>
      <c r="AD199" s="443"/>
      <c r="AE199" s="443"/>
      <c r="AF199" s="443"/>
      <c r="AG199" s="443"/>
      <c r="AH199" s="443"/>
      <c r="AI199" s="443"/>
      <c r="AJ199" s="443"/>
      <c r="AN199" s="141"/>
      <c r="AO199" s="142"/>
      <c r="AP199" s="142"/>
      <c r="AQ199" s="143"/>
    </row>
    <row r="200" spans="1:43">
      <c r="A200" s="24" t="s">
        <v>14</v>
      </c>
      <c r="B200" s="328" t="s">
        <v>1859</v>
      </c>
      <c r="C200" s="443"/>
      <c r="D200" s="443"/>
      <c r="E200" s="444">
        <v>2021</v>
      </c>
      <c r="F200" s="444" t="s">
        <v>990</v>
      </c>
      <c r="G200" s="450">
        <v>1215.9000000000001</v>
      </c>
      <c r="H200" s="443"/>
      <c r="I200" s="443"/>
      <c r="J200" s="443"/>
      <c r="K200" s="443"/>
      <c r="L200" s="443"/>
      <c r="M200" s="443"/>
      <c r="N200" s="443"/>
      <c r="O200" s="446"/>
      <c r="P200" s="720"/>
      <c r="Q200" s="446"/>
      <c r="R200" s="446"/>
      <c r="S200" s="443"/>
      <c r="T200" s="443"/>
      <c r="U200" s="443"/>
      <c r="V200" s="443"/>
      <c r="W200" s="443"/>
      <c r="X200" s="443"/>
      <c r="Y200" s="443"/>
      <c r="Z200" s="443"/>
      <c r="AA200" s="443"/>
      <c r="AB200" s="443"/>
      <c r="AC200" s="443"/>
      <c r="AD200" s="443"/>
      <c r="AE200" s="443"/>
      <c r="AF200" s="443"/>
      <c r="AG200" s="443"/>
      <c r="AH200" s="443"/>
      <c r="AI200" s="443"/>
      <c r="AJ200" s="443"/>
      <c r="AN200" s="3"/>
      <c r="AO200" s="3"/>
      <c r="AP200" s="3"/>
      <c r="AQ200" s="12"/>
    </row>
    <row r="201" spans="1:43">
      <c r="A201" s="24" t="s">
        <v>16</v>
      </c>
      <c r="B201" s="304" t="s">
        <v>828</v>
      </c>
      <c r="C201" s="443"/>
      <c r="D201" s="443"/>
      <c r="E201" s="444">
        <v>2021</v>
      </c>
      <c r="F201" s="444" t="s">
        <v>991</v>
      </c>
      <c r="G201" s="450">
        <v>1214.8000000000006</v>
      </c>
      <c r="H201" s="443"/>
      <c r="I201" s="443"/>
      <c r="J201" s="443"/>
      <c r="K201" s="443"/>
      <c r="L201" s="443"/>
      <c r="M201" s="443"/>
      <c r="N201" s="443"/>
      <c r="O201" s="446"/>
      <c r="P201" s="719"/>
      <c r="Q201" s="446"/>
      <c r="R201" s="446"/>
      <c r="S201" s="443"/>
      <c r="T201" s="443"/>
      <c r="U201" s="443"/>
      <c r="V201" s="443"/>
      <c r="W201" s="443"/>
      <c r="X201" s="443"/>
      <c r="Y201" s="443"/>
      <c r="Z201" s="443"/>
      <c r="AA201" s="443"/>
      <c r="AB201" s="443"/>
      <c r="AC201" s="443"/>
      <c r="AD201" s="443"/>
      <c r="AE201" s="443"/>
      <c r="AF201" s="443"/>
      <c r="AG201" s="443"/>
      <c r="AH201" s="443"/>
      <c r="AI201" s="443"/>
      <c r="AJ201" s="443"/>
      <c r="AN201" s="3"/>
      <c r="AO201" s="3"/>
      <c r="AP201" s="3"/>
      <c r="AQ201" s="12"/>
    </row>
    <row r="202" spans="1:43">
      <c r="B202" s="443"/>
      <c r="C202" s="443"/>
      <c r="D202" s="443"/>
      <c r="E202" s="443"/>
      <c r="F202" s="443"/>
      <c r="G202" s="443"/>
      <c r="H202" s="443"/>
      <c r="I202" s="443"/>
      <c r="J202" s="443"/>
      <c r="K202" s="443"/>
      <c r="L202" s="443"/>
      <c r="M202" s="443"/>
      <c r="N202" s="443"/>
      <c r="O202" s="443"/>
      <c r="P202" s="443"/>
      <c r="Q202" s="443"/>
      <c r="R202" s="443"/>
      <c r="S202" s="443"/>
      <c r="T202" s="443"/>
      <c r="U202" s="443"/>
      <c r="V202" s="443"/>
      <c r="W202" s="443"/>
      <c r="X202" s="443"/>
      <c r="Y202" s="443"/>
      <c r="Z202" s="443"/>
      <c r="AA202" s="443"/>
      <c r="AB202" s="443"/>
      <c r="AC202" s="443"/>
      <c r="AD202" s="443"/>
      <c r="AE202" s="443"/>
      <c r="AF202" s="443"/>
      <c r="AG202" s="443"/>
      <c r="AH202" s="443"/>
      <c r="AI202" s="443"/>
      <c r="AJ202" s="443"/>
      <c r="AN202" s="3"/>
      <c r="AO202" s="3"/>
      <c r="AP202" s="3"/>
      <c r="AQ202" s="12"/>
    </row>
    <row r="203" spans="1:43">
      <c r="B203" s="443"/>
      <c r="C203" s="443"/>
      <c r="D203" s="443"/>
      <c r="E203" s="443"/>
      <c r="F203" s="443"/>
      <c r="G203" s="443"/>
      <c r="H203" s="443"/>
      <c r="I203" s="443"/>
      <c r="J203" s="443"/>
      <c r="K203" s="443"/>
      <c r="L203" s="443"/>
      <c r="M203" s="443"/>
      <c r="N203" s="443"/>
      <c r="O203" s="443"/>
      <c r="P203" s="443"/>
      <c r="Q203" s="443"/>
      <c r="R203" s="443"/>
      <c r="S203" s="443"/>
      <c r="T203" s="443"/>
      <c r="U203" s="443"/>
      <c r="V203" s="443"/>
      <c r="W203" s="443"/>
      <c r="X203" s="443"/>
      <c r="Y203" s="443"/>
      <c r="Z203" s="443"/>
      <c r="AA203" s="443"/>
      <c r="AB203" s="443"/>
      <c r="AC203" s="443"/>
      <c r="AD203" s="443"/>
      <c r="AE203" s="443"/>
      <c r="AF203" s="443"/>
      <c r="AG203" s="443"/>
      <c r="AH203" s="443"/>
      <c r="AI203" s="443"/>
      <c r="AJ203" s="443"/>
      <c r="AN203" s="141"/>
      <c r="AO203" s="142"/>
      <c r="AP203" s="142"/>
      <c r="AQ203" s="143"/>
    </row>
    <row r="204" spans="1:43" ht="25.5">
      <c r="B204" s="30" t="s">
        <v>192</v>
      </c>
      <c r="C204" s="443"/>
      <c r="D204" s="443"/>
      <c r="E204" s="443"/>
      <c r="F204" s="443"/>
      <c r="G204" s="443"/>
      <c r="H204" s="443"/>
      <c r="I204" s="443"/>
      <c r="J204" s="443"/>
      <c r="K204" s="443"/>
      <c r="L204" s="443"/>
      <c r="M204" s="443"/>
      <c r="N204" s="443"/>
      <c r="O204" s="443"/>
      <c r="P204" s="443"/>
      <c r="Q204" s="443"/>
      <c r="R204" s="443"/>
      <c r="S204" s="443"/>
      <c r="T204" s="443"/>
      <c r="U204" s="443"/>
      <c r="V204" s="443"/>
      <c r="W204" s="443"/>
      <c r="X204" s="443"/>
      <c r="Y204" s="443"/>
      <c r="Z204" s="443"/>
      <c r="AA204" s="443"/>
      <c r="AB204" s="443"/>
      <c r="AC204" s="443"/>
      <c r="AD204" s="443"/>
      <c r="AE204" s="443"/>
      <c r="AF204" s="443"/>
      <c r="AG204" s="443"/>
      <c r="AH204" s="443"/>
      <c r="AI204" s="443"/>
      <c r="AJ204" s="443"/>
      <c r="AN204" s="3"/>
      <c r="AO204" s="3"/>
      <c r="AP204" s="3"/>
      <c r="AQ204" s="12"/>
    </row>
    <row r="205" spans="1:43">
      <c r="B205" s="443"/>
      <c r="C205" s="443"/>
      <c r="D205" s="443"/>
      <c r="E205" s="443"/>
      <c r="F205" s="443"/>
      <c r="G205" s="443"/>
      <c r="H205" s="443"/>
      <c r="I205" s="443"/>
      <c r="J205" s="443"/>
      <c r="K205" s="443"/>
      <c r="L205" s="443"/>
      <c r="M205" s="443"/>
      <c r="N205" s="443"/>
      <c r="O205" s="443"/>
      <c r="P205" s="443"/>
      <c r="Q205" s="443"/>
      <c r="R205" s="443"/>
      <c r="S205" s="443"/>
      <c r="T205" s="443"/>
      <c r="U205" s="443"/>
      <c r="V205" s="443"/>
      <c r="W205" s="443"/>
      <c r="X205" s="443"/>
      <c r="Y205" s="443"/>
      <c r="Z205" s="443"/>
      <c r="AA205" s="443"/>
      <c r="AB205" s="443"/>
      <c r="AC205" s="443"/>
      <c r="AD205" s="443"/>
      <c r="AE205" s="443"/>
      <c r="AF205" s="443"/>
      <c r="AG205" s="443"/>
      <c r="AH205" s="443"/>
      <c r="AI205" s="443"/>
      <c r="AJ205" s="443"/>
      <c r="AN205" s="11"/>
      <c r="AO205" s="3"/>
      <c r="AP205" s="3"/>
      <c r="AQ205" s="12"/>
    </row>
    <row r="206" spans="1:43">
      <c r="A206" s="24" t="s">
        <v>0</v>
      </c>
      <c r="B206" s="462" t="s">
        <v>1842</v>
      </c>
      <c r="C206" s="443"/>
      <c r="D206" s="443"/>
      <c r="E206" s="444">
        <v>2021</v>
      </c>
      <c r="F206" s="444" t="s">
        <v>891</v>
      </c>
      <c r="G206" s="450">
        <v>807.8</v>
      </c>
      <c r="H206" s="443"/>
      <c r="I206" s="443"/>
      <c r="J206" s="443"/>
      <c r="K206" s="443"/>
      <c r="L206" s="443"/>
      <c r="M206" s="443"/>
      <c r="N206" s="443"/>
      <c r="O206" s="443"/>
      <c r="P206" s="443"/>
      <c r="Q206" s="443"/>
      <c r="R206" s="443"/>
      <c r="S206" s="443"/>
      <c r="T206" s="443"/>
      <c r="U206" s="443"/>
      <c r="V206" s="443"/>
      <c r="W206" s="443"/>
      <c r="X206" s="443"/>
      <c r="Y206" s="443"/>
      <c r="Z206" s="443"/>
      <c r="AA206" s="443"/>
      <c r="AB206" s="443"/>
      <c r="AC206" s="443"/>
      <c r="AD206" s="443"/>
      <c r="AE206" s="443"/>
      <c r="AF206" s="443"/>
      <c r="AG206" s="443"/>
      <c r="AH206" s="443"/>
      <c r="AI206" s="443"/>
      <c r="AJ206" s="443"/>
      <c r="AN206" s="3"/>
      <c r="AO206" s="3"/>
      <c r="AP206" s="3"/>
      <c r="AQ206" s="12"/>
    </row>
    <row r="207" spans="1:43">
      <c r="A207" s="24" t="s">
        <v>2</v>
      </c>
      <c r="B207" s="462" t="s">
        <v>33</v>
      </c>
      <c r="C207" s="443"/>
      <c r="D207" s="443"/>
      <c r="E207" s="444">
        <v>2019</v>
      </c>
      <c r="F207" s="444" t="s">
        <v>891</v>
      </c>
      <c r="G207" s="450">
        <v>802.75</v>
      </c>
      <c r="H207" s="443"/>
      <c r="I207" s="443"/>
      <c r="J207" s="443"/>
      <c r="K207" s="443"/>
      <c r="L207" s="443"/>
      <c r="M207" s="443"/>
      <c r="N207" s="443"/>
      <c r="O207" s="443"/>
      <c r="P207" s="443"/>
      <c r="Q207" s="443"/>
      <c r="R207" s="443"/>
      <c r="S207" s="443"/>
      <c r="T207" s="443"/>
      <c r="U207" s="443"/>
      <c r="V207" s="443"/>
      <c r="W207" s="443"/>
      <c r="X207" s="443"/>
      <c r="Y207" s="443"/>
      <c r="Z207" s="443"/>
      <c r="AA207" s="443"/>
      <c r="AB207" s="443"/>
      <c r="AC207" s="443"/>
      <c r="AD207" s="443"/>
      <c r="AE207" s="443"/>
      <c r="AF207" s="443"/>
      <c r="AG207" s="443"/>
      <c r="AH207" s="443"/>
      <c r="AI207" s="443"/>
      <c r="AJ207" s="443"/>
      <c r="AN207" s="3"/>
      <c r="AO207" s="3"/>
      <c r="AP207" s="3"/>
      <c r="AQ207" s="12"/>
    </row>
    <row r="208" spans="1:43">
      <c r="A208" s="24" t="s">
        <v>3</v>
      </c>
      <c r="B208" s="462" t="s">
        <v>842</v>
      </c>
      <c r="C208" s="443"/>
      <c r="D208" s="443"/>
      <c r="E208" s="444">
        <v>2019</v>
      </c>
      <c r="F208" s="444" t="s">
        <v>892</v>
      </c>
      <c r="G208" s="450">
        <v>792.3</v>
      </c>
      <c r="H208" s="443"/>
      <c r="I208" s="443"/>
      <c r="J208" s="443"/>
      <c r="K208" s="443"/>
      <c r="L208" s="443"/>
      <c r="M208" s="443"/>
      <c r="N208" s="443"/>
      <c r="O208" s="443"/>
      <c r="P208" s="443"/>
      <c r="Q208" s="443"/>
      <c r="R208" s="443"/>
      <c r="S208" s="443"/>
      <c r="T208" s="443"/>
      <c r="U208" s="443"/>
      <c r="V208" s="443"/>
      <c r="W208" s="443"/>
      <c r="X208" s="443"/>
      <c r="Y208" s="443"/>
      <c r="Z208" s="443"/>
      <c r="AA208" s="443"/>
      <c r="AB208" s="443"/>
      <c r="AC208" s="443"/>
      <c r="AD208" s="443"/>
      <c r="AE208" s="443"/>
      <c r="AF208" s="443"/>
      <c r="AG208" s="443"/>
      <c r="AH208" s="443"/>
      <c r="AI208" s="443"/>
      <c r="AJ208" s="443"/>
      <c r="AN208" s="3"/>
      <c r="AO208" s="3"/>
      <c r="AP208" s="3"/>
      <c r="AQ208" s="12"/>
    </row>
    <row r="209" spans="1:43">
      <c r="A209" s="24" t="s">
        <v>5</v>
      </c>
      <c r="B209" s="462" t="s">
        <v>6</v>
      </c>
      <c r="C209" s="443"/>
      <c r="D209" s="443"/>
      <c r="E209" s="444">
        <v>2017</v>
      </c>
      <c r="F209" s="444" t="s">
        <v>891</v>
      </c>
      <c r="G209" s="450">
        <v>739</v>
      </c>
      <c r="H209" s="443"/>
      <c r="I209" s="443"/>
      <c r="J209" s="443"/>
      <c r="K209" s="443"/>
      <c r="L209" s="443"/>
      <c r="M209" s="443"/>
      <c r="N209" s="443"/>
      <c r="O209" s="443"/>
      <c r="P209" s="443"/>
      <c r="Q209" s="443"/>
      <c r="R209" s="443"/>
      <c r="S209" s="443"/>
      <c r="T209" s="443"/>
      <c r="U209" s="443"/>
      <c r="V209" s="443"/>
      <c r="W209" s="443"/>
      <c r="X209" s="443"/>
      <c r="Y209" s="443"/>
      <c r="Z209" s="443"/>
      <c r="AA209" s="443"/>
      <c r="AB209" s="443"/>
      <c r="AC209" s="443"/>
      <c r="AD209" s="443"/>
      <c r="AE209" s="443"/>
      <c r="AF209" s="443"/>
      <c r="AG209" s="443"/>
      <c r="AH209" s="443"/>
      <c r="AI209" s="443"/>
      <c r="AJ209" s="443"/>
      <c r="AN209" s="3"/>
      <c r="AO209" s="3"/>
      <c r="AP209" s="3"/>
      <c r="AQ209" s="12"/>
    </row>
    <row r="210" spans="1:43">
      <c r="A210" s="24" t="s">
        <v>7</v>
      </c>
      <c r="B210" s="462" t="s">
        <v>817</v>
      </c>
      <c r="C210" s="443"/>
      <c r="D210" s="443"/>
      <c r="E210" s="444">
        <v>2019</v>
      </c>
      <c r="F210" s="444" t="s">
        <v>893</v>
      </c>
      <c r="G210" s="450">
        <v>711.65</v>
      </c>
      <c r="H210" s="443"/>
      <c r="I210" s="443"/>
      <c r="J210" s="443"/>
      <c r="K210" s="443"/>
      <c r="L210" s="443"/>
      <c r="M210" s="443"/>
      <c r="N210" s="443"/>
      <c r="O210" s="443"/>
      <c r="P210" s="443"/>
      <c r="Q210" s="443"/>
      <c r="R210" s="443"/>
      <c r="S210" s="443"/>
      <c r="T210" s="443"/>
      <c r="U210" s="443"/>
      <c r="V210" s="443"/>
      <c r="W210" s="443"/>
      <c r="X210" s="443"/>
      <c r="Y210" s="443"/>
      <c r="Z210" s="443"/>
      <c r="AA210" s="443"/>
      <c r="AB210" s="443"/>
      <c r="AC210" s="443"/>
      <c r="AD210" s="443"/>
      <c r="AE210" s="443"/>
      <c r="AF210" s="443"/>
      <c r="AG210" s="443"/>
      <c r="AH210" s="443"/>
      <c r="AI210" s="443"/>
      <c r="AJ210" s="443"/>
      <c r="AN210" s="3"/>
      <c r="AO210" s="3"/>
      <c r="AP210" s="3"/>
      <c r="AQ210" s="12"/>
    </row>
    <row r="211" spans="1:43">
      <c r="A211" s="24" t="s">
        <v>8</v>
      </c>
      <c r="B211" s="462" t="s">
        <v>836</v>
      </c>
      <c r="C211" s="443"/>
      <c r="D211" s="443"/>
      <c r="E211" s="444">
        <v>2021</v>
      </c>
      <c r="F211" s="444" t="s">
        <v>892</v>
      </c>
      <c r="G211" s="450">
        <v>711.1</v>
      </c>
      <c r="H211" s="443"/>
      <c r="I211" s="443"/>
      <c r="J211" s="443"/>
      <c r="K211" s="443"/>
      <c r="L211" s="443"/>
      <c r="M211" s="443"/>
      <c r="N211" s="443"/>
      <c r="O211" s="443"/>
      <c r="P211" s="443"/>
      <c r="Q211" s="443"/>
      <c r="R211" s="443"/>
      <c r="S211" s="443"/>
      <c r="T211" s="443"/>
      <c r="U211" s="443"/>
      <c r="V211" s="443"/>
      <c r="W211" s="443"/>
      <c r="X211" s="443"/>
      <c r="Y211" s="443"/>
      <c r="Z211" s="443"/>
      <c r="AA211" s="443"/>
      <c r="AB211" s="443"/>
      <c r="AC211" s="443"/>
      <c r="AD211" s="443"/>
      <c r="AE211" s="443"/>
      <c r="AF211" s="443"/>
      <c r="AG211" s="443"/>
      <c r="AH211" s="443"/>
      <c r="AI211" s="443"/>
      <c r="AJ211" s="443"/>
      <c r="AN211" s="11"/>
      <c r="AO211" s="3"/>
      <c r="AP211" s="3"/>
      <c r="AQ211" s="12"/>
    </row>
    <row r="212" spans="1:43">
      <c r="A212" s="24" t="s">
        <v>10</v>
      </c>
      <c r="B212" s="462" t="s">
        <v>15</v>
      </c>
      <c r="C212" s="443"/>
      <c r="D212" s="443"/>
      <c r="E212" s="444">
        <v>2017</v>
      </c>
      <c r="F212" s="444" t="s">
        <v>892</v>
      </c>
      <c r="G212" s="450">
        <v>684.2</v>
      </c>
      <c r="H212" s="443"/>
      <c r="I212" s="443"/>
      <c r="J212" s="443"/>
      <c r="K212" s="443"/>
      <c r="L212" s="443"/>
      <c r="M212" s="443"/>
      <c r="N212" s="443"/>
      <c r="O212" s="443"/>
      <c r="P212" s="443"/>
      <c r="Q212" s="443"/>
      <c r="R212" s="443"/>
      <c r="S212" s="443"/>
      <c r="T212" s="443"/>
      <c r="U212" s="443"/>
      <c r="V212" s="443"/>
      <c r="W212" s="443"/>
      <c r="X212" s="443"/>
      <c r="Y212" s="443"/>
      <c r="Z212" s="443"/>
      <c r="AA212" s="443"/>
      <c r="AB212" s="443"/>
      <c r="AC212" s="443"/>
      <c r="AD212" s="443"/>
      <c r="AE212" s="443"/>
      <c r="AF212" s="443"/>
      <c r="AG212" s="443"/>
      <c r="AH212" s="443"/>
      <c r="AI212" s="443"/>
      <c r="AJ212" s="443"/>
      <c r="AN212" s="3"/>
      <c r="AO212" s="3"/>
      <c r="AP212" s="3"/>
      <c r="AQ212" s="12"/>
    </row>
    <row r="213" spans="1:43">
      <c r="A213" s="24" t="s">
        <v>12</v>
      </c>
      <c r="B213" s="462" t="s">
        <v>9</v>
      </c>
      <c r="C213" s="443"/>
      <c r="D213" s="443"/>
      <c r="E213" s="444">
        <v>2019</v>
      </c>
      <c r="F213" s="444" t="s">
        <v>985</v>
      </c>
      <c r="G213" s="450">
        <v>682.5</v>
      </c>
      <c r="H213" s="443"/>
      <c r="I213" s="443"/>
      <c r="J213" s="443"/>
      <c r="K213" s="443"/>
      <c r="L213" s="443"/>
      <c r="M213" s="443"/>
      <c r="N213" s="443"/>
      <c r="O213" s="443"/>
      <c r="P213" s="443"/>
      <c r="Q213" s="443"/>
      <c r="R213" s="443"/>
      <c r="S213" s="443"/>
      <c r="T213" s="443"/>
      <c r="U213" s="443"/>
      <c r="V213" s="443"/>
      <c r="W213" s="443"/>
      <c r="X213" s="443"/>
      <c r="Y213" s="443"/>
      <c r="Z213" s="443"/>
      <c r="AA213" s="443"/>
      <c r="AB213" s="443"/>
      <c r="AC213" s="443"/>
      <c r="AD213" s="443"/>
      <c r="AE213" s="443"/>
      <c r="AF213" s="443"/>
      <c r="AG213" s="443"/>
      <c r="AH213" s="443"/>
      <c r="AI213" s="443"/>
      <c r="AJ213" s="443"/>
      <c r="AN213" s="11"/>
      <c r="AO213" s="3"/>
      <c r="AP213" s="3"/>
      <c r="AQ213" s="12"/>
    </row>
    <row r="214" spans="1:43">
      <c r="A214" s="24" t="s">
        <v>14</v>
      </c>
      <c r="B214" s="462" t="s">
        <v>31</v>
      </c>
      <c r="C214" s="443"/>
      <c r="D214" s="443"/>
      <c r="E214" s="444">
        <v>2019</v>
      </c>
      <c r="F214" s="444" t="s">
        <v>986</v>
      </c>
      <c r="G214" s="450">
        <v>682.15</v>
      </c>
      <c r="H214" s="443"/>
      <c r="I214" s="443"/>
      <c r="J214" s="443"/>
      <c r="K214" s="443"/>
      <c r="L214" s="443"/>
      <c r="M214" s="443"/>
      <c r="N214" s="443"/>
      <c r="O214" s="443"/>
      <c r="P214" s="443"/>
      <c r="Q214" s="443"/>
      <c r="R214" s="443"/>
      <c r="S214" s="443"/>
      <c r="T214" s="443"/>
      <c r="U214" s="443"/>
      <c r="V214" s="443"/>
      <c r="W214" s="443"/>
      <c r="X214" s="443"/>
      <c r="Y214" s="443"/>
      <c r="Z214" s="443"/>
      <c r="AA214" s="443"/>
      <c r="AB214" s="443"/>
      <c r="AC214" s="443"/>
      <c r="AD214" s="443"/>
      <c r="AE214" s="443"/>
      <c r="AF214" s="443"/>
      <c r="AG214" s="443"/>
      <c r="AH214" s="443"/>
      <c r="AI214" s="443"/>
      <c r="AJ214" s="443"/>
      <c r="AN214" s="141"/>
      <c r="AO214" s="142"/>
      <c r="AP214" s="142"/>
      <c r="AQ214" s="143"/>
    </row>
    <row r="215" spans="1:43">
      <c r="A215" s="24" t="s">
        <v>16</v>
      </c>
      <c r="B215" s="462" t="s">
        <v>811</v>
      </c>
      <c r="C215" s="443"/>
      <c r="D215" s="443"/>
      <c r="E215" s="444">
        <v>2019</v>
      </c>
      <c r="F215" s="444" t="s">
        <v>987</v>
      </c>
      <c r="G215" s="450">
        <v>679.55</v>
      </c>
      <c r="H215" s="443"/>
      <c r="I215" s="443"/>
      <c r="J215" s="443"/>
      <c r="K215" s="443"/>
      <c r="L215" s="443"/>
      <c r="M215" s="443"/>
      <c r="N215" s="443"/>
      <c r="O215" s="443"/>
      <c r="P215" s="443"/>
      <c r="Q215" s="443"/>
      <c r="R215" s="443"/>
      <c r="S215" s="443"/>
      <c r="T215" s="443"/>
      <c r="U215" s="443"/>
      <c r="V215" s="443"/>
      <c r="W215" s="443"/>
      <c r="X215" s="443"/>
      <c r="Y215" s="443"/>
      <c r="Z215" s="443"/>
      <c r="AA215" s="443"/>
      <c r="AB215" s="443"/>
      <c r="AC215" s="443"/>
      <c r="AD215" s="443"/>
      <c r="AE215" s="443"/>
      <c r="AF215" s="443"/>
      <c r="AG215" s="443"/>
      <c r="AH215" s="443"/>
      <c r="AI215" s="443"/>
      <c r="AJ215" s="443"/>
      <c r="AN215" s="11"/>
      <c r="AO215" s="3"/>
      <c r="AP215" s="3"/>
      <c r="AQ215" s="12"/>
    </row>
    <row r="216" spans="1:43">
      <c r="B216" s="443"/>
      <c r="C216" s="443"/>
      <c r="D216" s="443"/>
      <c r="E216" s="443"/>
      <c r="F216" s="443"/>
      <c r="G216" s="443"/>
      <c r="H216" s="443"/>
      <c r="I216" s="443"/>
      <c r="J216" s="443"/>
      <c r="K216" s="443"/>
      <c r="L216" s="443"/>
      <c r="M216" s="443"/>
      <c r="N216" s="443"/>
      <c r="O216" s="443"/>
      <c r="P216" s="443"/>
      <c r="Q216" s="443"/>
      <c r="R216" s="443"/>
      <c r="S216" s="443"/>
      <c r="T216" s="443"/>
      <c r="U216" s="443"/>
      <c r="V216" s="443"/>
      <c r="W216" s="443"/>
      <c r="X216" s="443"/>
      <c r="Y216" s="443"/>
      <c r="Z216" s="443"/>
      <c r="AA216" s="443"/>
      <c r="AB216" s="443"/>
      <c r="AC216" s="443"/>
      <c r="AD216" s="443"/>
      <c r="AE216" s="443"/>
      <c r="AF216" s="443"/>
      <c r="AG216" s="443"/>
      <c r="AH216" s="443"/>
      <c r="AI216" s="443"/>
      <c r="AJ216" s="443"/>
      <c r="AN216" s="141"/>
      <c r="AO216" s="142"/>
      <c r="AP216" s="142"/>
      <c r="AQ216" s="143"/>
    </row>
    <row r="217" spans="1:43">
      <c r="B217" s="443"/>
      <c r="C217" s="443"/>
      <c r="D217" s="443"/>
      <c r="E217" s="443"/>
      <c r="F217" s="443"/>
      <c r="G217" s="443"/>
      <c r="H217" s="443"/>
      <c r="I217" s="443"/>
      <c r="J217" s="443"/>
      <c r="K217" s="443"/>
      <c r="L217" s="443"/>
      <c r="M217" s="443"/>
      <c r="N217" s="443"/>
      <c r="O217" s="443"/>
      <c r="P217" s="443"/>
      <c r="Q217" s="443"/>
      <c r="R217" s="443"/>
      <c r="S217" s="443"/>
      <c r="T217" s="443"/>
      <c r="U217" s="443"/>
      <c r="V217" s="443"/>
      <c r="W217" s="443"/>
      <c r="X217" s="443"/>
      <c r="Y217" s="443"/>
      <c r="Z217" s="443"/>
      <c r="AA217" s="443"/>
      <c r="AB217" s="443"/>
      <c r="AC217" s="443"/>
      <c r="AD217" s="443"/>
      <c r="AE217" s="443"/>
      <c r="AF217" s="443"/>
      <c r="AG217" s="443"/>
      <c r="AH217" s="443"/>
      <c r="AI217" s="443"/>
      <c r="AJ217" s="443"/>
      <c r="AN217" s="3"/>
      <c r="AO217" s="3"/>
      <c r="AP217" s="3"/>
      <c r="AQ217" s="12"/>
    </row>
    <row r="218" spans="1:43" ht="25.5">
      <c r="B218" s="30" t="s">
        <v>970</v>
      </c>
      <c r="C218" s="443"/>
      <c r="D218" s="443"/>
      <c r="E218" s="443"/>
      <c r="F218" s="443"/>
      <c r="G218" s="443"/>
      <c r="H218" s="443"/>
      <c r="I218" s="443"/>
      <c r="J218" s="443"/>
      <c r="K218" s="443"/>
      <c r="L218" s="443"/>
      <c r="M218" s="443"/>
      <c r="N218" s="443"/>
      <c r="O218" s="443"/>
      <c r="P218" s="443"/>
      <c r="Q218" s="443"/>
      <c r="R218" s="443"/>
      <c r="S218" s="443"/>
      <c r="T218" s="443"/>
      <c r="U218" s="443"/>
      <c r="V218" s="443"/>
      <c r="W218" s="443"/>
      <c r="X218" s="443"/>
      <c r="Y218" s="443"/>
      <c r="Z218" s="443"/>
      <c r="AA218" s="443"/>
      <c r="AB218" s="443"/>
      <c r="AC218" s="443"/>
      <c r="AD218" s="443"/>
      <c r="AE218" s="443"/>
      <c r="AF218" s="443"/>
      <c r="AG218" s="443"/>
      <c r="AH218" s="443"/>
      <c r="AI218" s="443"/>
      <c r="AJ218" s="443"/>
      <c r="AN218" s="3"/>
      <c r="AO218" s="3"/>
      <c r="AP218" s="3"/>
      <c r="AQ218" s="12"/>
    </row>
    <row r="219" spans="1:43">
      <c r="B219" s="443"/>
      <c r="C219" s="443"/>
      <c r="D219" s="443"/>
      <c r="E219" s="443"/>
      <c r="F219" s="443"/>
      <c r="G219" s="443"/>
      <c r="H219" s="443"/>
      <c r="I219" s="443"/>
      <c r="J219" s="443"/>
      <c r="K219" s="443"/>
      <c r="L219" s="443"/>
      <c r="M219" s="443"/>
      <c r="N219" s="443"/>
      <c r="O219" s="443"/>
      <c r="P219" s="443"/>
      <c r="Q219" s="443"/>
      <c r="R219" s="443"/>
      <c r="S219" s="443"/>
      <c r="T219" s="443"/>
      <c r="U219" s="443"/>
      <c r="V219" s="443"/>
      <c r="W219" s="443"/>
      <c r="X219" s="443"/>
      <c r="Y219" s="443"/>
      <c r="Z219" s="443"/>
      <c r="AA219" s="443"/>
      <c r="AB219" s="443"/>
      <c r="AC219" s="443"/>
      <c r="AD219" s="443"/>
      <c r="AE219" s="443"/>
      <c r="AF219" s="443"/>
      <c r="AG219" s="443"/>
      <c r="AH219" s="443"/>
      <c r="AI219" s="443"/>
      <c r="AJ219" s="443"/>
      <c r="AN219" s="3"/>
      <c r="AO219" s="3"/>
      <c r="AP219" s="3"/>
      <c r="AQ219" s="12"/>
    </row>
    <row r="220" spans="1:43">
      <c r="A220" s="24" t="s">
        <v>0</v>
      </c>
      <c r="B220" s="462" t="s">
        <v>153</v>
      </c>
      <c r="C220" s="443"/>
      <c r="D220" s="443"/>
      <c r="E220" s="444">
        <v>2019</v>
      </c>
      <c r="F220" s="444" t="s">
        <v>891</v>
      </c>
      <c r="G220" s="450">
        <v>699.5</v>
      </c>
      <c r="H220" s="443"/>
      <c r="I220" s="443"/>
      <c r="J220" s="443"/>
      <c r="K220" s="443"/>
      <c r="L220" s="443"/>
      <c r="M220" s="443"/>
      <c r="N220" s="443"/>
      <c r="O220" s="443"/>
      <c r="P220" s="443"/>
      <c r="Q220" s="443"/>
      <c r="R220" s="443"/>
      <c r="S220" s="443"/>
      <c r="T220" s="443"/>
      <c r="U220" s="443"/>
      <c r="V220" s="443"/>
      <c r="W220" s="443"/>
      <c r="X220" s="443"/>
      <c r="Y220" s="443"/>
      <c r="Z220" s="443"/>
      <c r="AA220" s="443"/>
      <c r="AB220" s="443"/>
      <c r="AC220" s="443"/>
      <c r="AD220" s="443"/>
      <c r="AE220" s="443"/>
      <c r="AF220" s="443"/>
      <c r="AG220" s="443"/>
      <c r="AH220" s="443"/>
      <c r="AI220" s="443"/>
      <c r="AJ220" s="443"/>
      <c r="AN220" s="3"/>
      <c r="AO220" s="3"/>
      <c r="AP220" s="3"/>
      <c r="AQ220" s="12"/>
    </row>
    <row r="221" spans="1:43">
      <c r="A221" s="24" t="s">
        <v>2</v>
      </c>
      <c r="B221" s="462" t="s">
        <v>863</v>
      </c>
      <c r="C221" s="443"/>
      <c r="D221" s="443"/>
      <c r="E221" s="444">
        <v>2019</v>
      </c>
      <c r="F221" s="444" t="s">
        <v>892</v>
      </c>
      <c r="G221" s="450">
        <v>655.8</v>
      </c>
      <c r="H221" s="443"/>
      <c r="I221" s="443"/>
      <c r="J221" s="443"/>
      <c r="K221" s="443"/>
      <c r="L221" s="443"/>
      <c r="M221" s="443"/>
      <c r="N221" s="443"/>
      <c r="O221" s="443"/>
      <c r="P221" s="443"/>
      <c r="Q221" s="443"/>
      <c r="R221" s="443"/>
      <c r="S221" s="443"/>
      <c r="T221" s="443"/>
      <c r="U221" s="443"/>
      <c r="V221" s="443"/>
      <c r="W221" s="443"/>
      <c r="X221" s="443"/>
      <c r="Y221" s="443"/>
      <c r="Z221" s="443"/>
      <c r="AA221" s="443"/>
      <c r="AB221" s="443"/>
      <c r="AC221" s="443"/>
      <c r="AD221" s="443"/>
      <c r="AE221" s="443"/>
      <c r="AF221" s="443"/>
      <c r="AG221" s="443"/>
      <c r="AH221" s="443"/>
      <c r="AI221" s="443"/>
      <c r="AJ221" s="443"/>
      <c r="AN221" s="3"/>
      <c r="AO221" s="3"/>
      <c r="AP221" s="3"/>
      <c r="AQ221" s="12"/>
    </row>
    <row r="222" spans="1:43">
      <c r="A222" s="24" t="s">
        <v>3</v>
      </c>
      <c r="B222" s="462" t="s">
        <v>156</v>
      </c>
      <c r="C222" s="443"/>
      <c r="D222" s="443"/>
      <c r="E222" s="444">
        <v>2021</v>
      </c>
      <c r="F222" s="444" t="s">
        <v>891</v>
      </c>
      <c r="G222" s="450">
        <v>654.1</v>
      </c>
      <c r="H222" s="443"/>
      <c r="I222" s="443"/>
      <c r="J222" s="443"/>
      <c r="K222" s="443"/>
      <c r="L222" s="443"/>
      <c r="M222" s="443"/>
      <c r="N222" s="443"/>
      <c r="O222" s="443"/>
      <c r="P222" s="443"/>
      <c r="Q222" s="443"/>
      <c r="R222" s="443"/>
      <c r="S222" s="443"/>
      <c r="T222" s="443"/>
      <c r="U222" s="443"/>
      <c r="V222" s="443"/>
      <c r="W222" s="443"/>
      <c r="X222" s="443"/>
      <c r="Y222" s="443"/>
      <c r="Z222" s="443"/>
      <c r="AA222" s="443"/>
      <c r="AB222" s="443"/>
      <c r="AC222" s="443"/>
      <c r="AD222" s="443"/>
      <c r="AE222" s="443"/>
      <c r="AF222" s="443"/>
      <c r="AG222" s="443"/>
      <c r="AH222" s="443"/>
      <c r="AI222" s="443"/>
      <c r="AJ222" s="443"/>
      <c r="AN222" s="141"/>
      <c r="AO222" s="142"/>
      <c r="AP222" s="142"/>
      <c r="AQ222" s="143"/>
    </row>
    <row r="223" spans="1:43">
      <c r="A223" s="24" t="s">
        <v>5</v>
      </c>
      <c r="B223" s="462" t="s">
        <v>142</v>
      </c>
      <c r="C223" s="443"/>
      <c r="D223" s="443"/>
      <c r="E223" s="444">
        <v>2019</v>
      </c>
      <c r="F223" s="444" t="s">
        <v>893</v>
      </c>
      <c r="G223" s="450">
        <v>644.29999999999995</v>
      </c>
      <c r="H223" s="443"/>
      <c r="I223" s="443"/>
      <c r="J223" s="443"/>
      <c r="K223" s="443"/>
      <c r="L223" s="443"/>
      <c r="M223" s="443"/>
      <c r="N223" s="443"/>
      <c r="O223" s="443"/>
      <c r="P223" s="443"/>
      <c r="Q223" s="443"/>
      <c r="R223" s="443"/>
      <c r="S223" s="443"/>
      <c r="T223" s="443"/>
      <c r="U223" s="443"/>
      <c r="V223" s="443"/>
      <c r="W223" s="443"/>
      <c r="X223" s="443"/>
      <c r="Y223" s="443"/>
      <c r="Z223" s="443"/>
      <c r="AA223" s="443"/>
      <c r="AB223" s="443"/>
      <c r="AC223" s="443"/>
      <c r="AD223" s="443"/>
      <c r="AE223" s="443"/>
      <c r="AF223" s="443"/>
      <c r="AG223" s="443"/>
      <c r="AH223" s="443"/>
      <c r="AI223" s="443"/>
      <c r="AJ223" s="443"/>
      <c r="AN223" s="3"/>
      <c r="AO223" s="3"/>
      <c r="AP223" s="3"/>
      <c r="AQ223" s="12"/>
    </row>
    <row r="224" spans="1:43">
      <c r="A224" s="24" t="s">
        <v>7</v>
      </c>
      <c r="B224" s="462" t="s">
        <v>873</v>
      </c>
      <c r="C224" s="443"/>
      <c r="D224" s="443"/>
      <c r="E224" s="444">
        <v>2019</v>
      </c>
      <c r="F224" s="444" t="s">
        <v>985</v>
      </c>
      <c r="G224" s="450">
        <v>641.1</v>
      </c>
      <c r="H224" s="443"/>
      <c r="I224" s="443"/>
      <c r="J224" s="443"/>
      <c r="K224" s="443"/>
      <c r="L224" s="443"/>
      <c r="M224" s="443"/>
      <c r="N224" s="443"/>
      <c r="O224" s="443"/>
      <c r="P224" s="443"/>
      <c r="Q224" s="443"/>
      <c r="R224" s="443"/>
      <c r="S224" s="443"/>
      <c r="T224" s="443"/>
      <c r="U224" s="443"/>
      <c r="V224" s="443"/>
      <c r="W224" s="443"/>
      <c r="X224" s="443"/>
      <c r="Y224" s="443"/>
      <c r="Z224" s="443"/>
      <c r="AA224" s="443"/>
      <c r="AB224" s="443"/>
      <c r="AC224" s="443"/>
      <c r="AD224" s="443"/>
      <c r="AE224" s="443"/>
      <c r="AF224" s="443"/>
      <c r="AG224" s="443"/>
      <c r="AH224" s="443"/>
      <c r="AI224" s="443"/>
      <c r="AJ224" s="443"/>
      <c r="AN224" s="3"/>
      <c r="AO224" s="3"/>
      <c r="AP224" s="3"/>
      <c r="AQ224" s="12"/>
    </row>
    <row r="225" spans="1:43">
      <c r="A225" s="24" t="s">
        <v>8</v>
      </c>
      <c r="B225" s="462" t="s">
        <v>155</v>
      </c>
      <c r="C225" s="443"/>
      <c r="D225" s="443"/>
      <c r="E225" s="444">
        <v>2019</v>
      </c>
      <c r="F225" s="444" t="s">
        <v>986</v>
      </c>
      <c r="G225" s="450">
        <v>638.5</v>
      </c>
      <c r="H225" s="443"/>
      <c r="I225" s="443"/>
      <c r="J225" s="443"/>
      <c r="K225" s="443"/>
      <c r="L225" s="443"/>
      <c r="M225" s="443"/>
      <c r="N225" s="443"/>
      <c r="O225" s="443"/>
      <c r="P225" s="443"/>
      <c r="Q225" s="443"/>
      <c r="R225" s="443"/>
      <c r="S225" s="443"/>
      <c r="T225" s="443"/>
      <c r="U225" s="443"/>
      <c r="V225" s="443"/>
      <c r="W225" s="443"/>
      <c r="X225" s="443"/>
      <c r="Y225" s="443"/>
      <c r="Z225" s="443"/>
      <c r="AA225" s="443"/>
      <c r="AB225" s="443"/>
      <c r="AC225" s="443"/>
      <c r="AD225" s="443"/>
      <c r="AE225" s="443"/>
      <c r="AF225" s="443"/>
      <c r="AG225" s="443"/>
      <c r="AH225" s="443"/>
      <c r="AI225" s="443"/>
      <c r="AJ225" s="443"/>
      <c r="AN225" s="141"/>
      <c r="AO225" s="142"/>
      <c r="AP225" s="142"/>
      <c r="AQ225" s="143"/>
    </row>
    <row r="226" spans="1:43">
      <c r="A226" s="24" t="s">
        <v>10</v>
      </c>
      <c r="B226" s="462" t="s">
        <v>153</v>
      </c>
      <c r="C226" s="443"/>
      <c r="D226" s="443"/>
      <c r="E226" s="444">
        <v>2021</v>
      </c>
      <c r="F226" s="444" t="s">
        <v>892</v>
      </c>
      <c r="G226" s="450">
        <v>609.1</v>
      </c>
      <c r="H226" s="443"/>
      <c r="I226" s="443"/>
      <c r="J226" s="443"/>
      <c r="K226" s="443"/>
      <c r="L226" s="443"/>
      <c r="M226" s="443"/>
      <c r="N226" s="443"/>
      <c r="O226" s="443"/>
      <c r="P226" s="443"/>
      <c r="Q226" s="443"/>
      <c r="R226" s="443"/>
      <c r="S226" s="443"/>
      <c r="T226" s="443"/>
      <c r="U226" s="443"/>
      <c r="V226" s="443"/>
      <c r="W226" s="443"/>
      <c r="X226" s="443"/>
      <c r="Y226" s="443"/>
      <c r="Z226" s="443"/>
      <c r="AA226" s="443"/>
      <c r="AB226" s="443"/>
      <c r="AC226" s="443"/>
      <c r="AD226" s="443"/>
      <c r="AE226" s="443"/>
      <c r="AF226" s="443"/>
      <c r="AG226" s="443"/>
      <c r="AH226" s="443"/>
      <c r="AI226" s="443"/>
      <c r="AJ226" s="443"/>
      <c r="AN226" s="141"/>
      <c r="AO226" s="142"/>
      <c r="AP226" s="142"/>
      <c r="AQ226" s="143"/>
    </row>
    <row r="227" spans="1:43">
      <c r="A227" s="24" t="s">
        <v>12</v>
      </c>
      <c r="B227" s="462" t="s">
        <v>39</v>
      </c>
      <c r="C227" s="443"/>
      <c r="D227" s="443"/>
      <c r="E227" s="444">
        <v>2019</v>
      </c>
      <c r="F227" s="444" t="s">
        <v>987</v>
      </c>
      <c r="G227" s="450">
        <v>605.70000000000005</v>
      </c>
      <c r="H227" s="443"/>
      <c r="I227" s="443"/>
      <c r="J227" s="443"/>
      <c r="K227" s="443"/>
      <c r="L227" s="443"/>
      <c r="M227" s="443"/>
      <c r="N227" s="443"/>
      <c r="O227" s="443"/>
      <c r="P227" s="443"/>
      <c r="Q227" s="443"/>
      <c r="R227" s="443"/>
      <c r="S227" s="443"/>
      <c r="T227" s="443"/>
      <c r="U227" s="443"/>
      <c r="V227" s="443"/>
      <c r="W227" s="443"/>
      <c r="X227" s="443"/>
      <c r="Y227" s="443"/>
      <c r="Z227" s="443"/>
      <c r="AA227" s="443"/>
      <c r="AB227" s="443"/>
      <c r="AC227" s="443"/>
      <c r="AD227" s="443"/>
      <c r="AE227" s="443"/>
      <c r="AF227" s="443"/>
      <c r="AG227" s="443"/>
      <c r="AH227" s="443"/>
      <c r="AI227" s="443"/>
      <c r="AJ227" s="443"/>
      <c r="AN227" s="141"/>
      <c r="AO227" s="142"/>
      <c r="AP227" s="142"/>
      <c r="AQ227" s="143"/>
    </row>
    <row r="228" spans="1:43">
      <c r="A228" s="24" t="s">
        <v>14</v>
      </c>
      <c r="B228" s="462" t="s">
        <v>819</v>
      </c>
      <c r="C228" s="443"/>
      <c r="D228" s="443"/>
      <c r="E228" s="444">
        <v>2021</v>
      </c>
      <c r="F228" s="444" t="s">
        <v>893</v>
      </c>
      <c r="G228" s="450">
        <v>598.1</v>
      </c>
      <c r="H228" s="443"/>
      <c r="I228" s="443"/>
      <c r="J228" s="443"/>
      <c r="K228" s="443"/>
      <c r="L228" s="443"/>
      <c r="M228" s="443"/>
      <c r="N228" s="443"/>
      <c r="O228" s="443"/>
      <c r="P228" s="443"/>
      <c r="Q228" s="443"/>
      <c r="R228" s="443"/>
      <c r="S228" s="443"/>
      <c r="T228" s="443"/>
      <c r="U228" s="443"/>
      <c r="V228" s="443"/>
      <c r="W228" s="443"/>
      <c r="X228" s="443"/>
      <c r="Y228" s="443"/>
      <c r="Z228" s="443"/>
      <c r="AA228" s="443"/>
      <c r="AB228" s="443"/>
      <c r="AC228" s="443"/>
      <c r="AD228" s="443"/>
      <c r="AE228" s="443"/>
      <c r="AF228" s="443"/>
      <c r="AG228" s="443"/>
      <c r="AH228" s="443"/>
      <c r="AI228" s="443"/>
      <c r="AJ228" s="443"/>
    </row>
    <row r="229" spans="1:43">
      <c r="A229" s="24" t="s">
        <v>16</v>
      </c>
      <c r="B229" s="462" t="s">
        <v>830</v>
      </c>
      <c r="C229" s="443"/>
      <c r="D229" s="443"/>
      <c r="E229" s="444">
        <v>2019</v>
      </c>
      <c r="F229" s="444" t="s">
        <v>988</v>
      </c>
      <c r="G229" s="450">
        <v>587.79999999999995</v>
      </c>
      <c r="H229" s="443"/>
      <c r="I229" s="443"/>
      <c r="J229" s="443"/>
      <c r="K229" s="443"/>
      <c r="L229" s="443"/>
      <c r="M229" s="443"/>
      <c r="N229" s="443"/>
      <c r="O229" s="443"/>
      <c r="P229" s="443"/>
      <c r="Q229" s="443"/>
      <c r="R229" s="443"/>
      <c r="S229" s="443"/>
      <c r="T229" s="443"/>
      <c r="U229" s="443"/>
      <c r="V229" s="443"/>
      <c r="W229" s="443"/>
      <c r="X229" s="443"/>
      <c r="Y229" s="443"/>
      <c r="Z229" s="443"/>
      <c r="AA229" s="443"/>
      <c r="AB229" s="443"/>
      <c r="AC229" s="443"/>
      <c r="AD229" s="443"/>
      <c r="AE229" s="443"/>
      <c r="AF229" s="443"/>
      <c r="AG229" s="443"/>
      <c r="AH229" s="443"/>
      <c r="AI229" s="443"/>
      <c r="AJ229" s="443"/>
    </row>
    <row r="230" spans="1:43">
      <c r="B230" s="443"/>
      <c r="C230" s="443"/>
      <c r="D230" s="443"/>
      <c r="E230" s="443"/>
      <c r="F230" s="443"/>
      <c r="G230" s="443"/>
      <c r="H230" s="443"/>
      <c r="I230" s="443"/>
      <c r="J230" s="443"/>
      <c r="K230" s="443"/>
      <c r="L230" s="443"/>
      <c r="M230" s="443"/>
      <c r="N230" s="443"/>
      <c r="O230" s="443"/>
      <c r="P230" s="443"/>
      <c r="Q230" s="443"/>
      <c r="R230" s="443"/>
      <c r="S230" s="443"/>
      <c r="T230" s="443"/>
      <c r="U230" s="443"/>
      <c r="V230" s="443"/>
      <c r="W230" s="443"/>
      <c r="X230" s="443"/>
      <c r="Y230" s="443"/>
      <c r="Z230" s="443"/>
      <c r="AA230" s="443"/>
      <c r="AB230" s="443"/>
      <c r="AC230" s="443"/>
      <c r="AD230" s="443"/>
      <c r="AE230" s="443"/>
      <c r="AF230" s="443"/>
      <c r="AG230" s="443"/>
      <c r="AH230" s="443"/>
      <c r="AI230" s="443"/>
      <c r="AJ230" s="443"/>
    </row>
    <row r="231" spans="1:43">
      <c r="B231" s="443"/>
      <c r="C231" s="443"/>
      <c r="D231" s="443"/>
      <c r="E231" s="443"/>
      <c r="F231" s="443"/>
      <c r="G231" s="443"/>
      <c r="H231" s="443"/>
      <c r="I231" s="443"/>
      <c r="J231" s="443"/>
      <c r="K231" s="443"/>
      <c r="L231" s="443"/>
      <c r="M231" s="443"/>
      <c r="N231" s="443"/>
      <c r="O231" s="443"/>
      <c r="P231" s="443"/>
      <c r="Q231" s="443"/>
      <c r="R231" s="443"/>
      <c r="S231" s="443"/>
      <c r="T231" s="443"/>
      <c r="U231" s="443"/>
      <c r="V231" s="443"/>
      <c r="W231" s="443"/>
      <c r="X231" s="443"/>
      <c r="Y231" s="443"/>
      <c r="Z231" s="443"/>
      <c r="AA231" s="443"/>
      <c r="AB231" s="443"/>
      <c r="AC231" s="443"/>
      <c r="AD231" s="443"/>
      <c r="AE231" s="443"/>
      <c r="AF231" s="443"/>
      <c r="AG231" s="443"/>
      <c r="AH231" s="443"/>
      <c r="AI231" s="443"/>
      <c r="AJ231" s="443"/>
    </row>
    <row r="232" spans="1:43" ht="25.5">
      <c r="B232" s="30" t="s">
        <v>193</v>
      </c>
      <c r="C232" s="443"/>
      <c r="D232" s="443"/>
      <c r="E232" s="443"/>
      <c r="F232" s="443"/>
      <c r="G232" s="443"/>
      <c r="H232" s="443"/>
      <c r="I232" s="443"/>
      <c r="J232" s="443"/>
      <c r="K232" s="443"/>
      <c r="L232" s="443"/>
      <c r="M232" s="443"/>
      <c r="N232" s="443"/>
      <c r="O232" s="443"/>
      <c r="P232" s="443"/>
      <c r="Q232" s="443"/>
      <c r="R232" s="443"/>
      <c r="S232" s="443"/>
      <c r="T232" s="443"/>
      <c r="U232" s="443"/>
      <c r="V232" s="443"/>
      <c r="W232" s="443"/>
      <c r="X232" s="443"/>
      <c r="Y232" s="443"/>
      <c r="Z232" s="443"/>
      <c r="AA232" s="443"/>
      <c r="AB232" s="443"/>
      <c r="AC232" s="443"/>
      <c r="AD232" s="443"/>
      <c r="AE232" s="443"/>
      <c r="AF232" s="443"/>
      <c r="AG232" s="443"/>
      <c r="AH232" s="443"/>
      <c r="AI232" s="443"/>
      <c r="AJ232" s="443"/>
    </row>
    <row r="233" spans="1:43">
      <c r="B233" s="443"/>
      <c r="C233" s="443"/>
      <c r="D233" s="443"/>
      <c r="E233" s="443"/>
      <c r="F233" s="443"/>
      <c r="G233" s="443"/>
      <c r="H233" s="443"/>
      <c r="I233" s="443"/>
      <c r="J233" s="443"/>
      <c r="K233" s="443"/>
      <c r="L233" s="443"/>
      <c r="M233" s="443"/>
      <c r="N233" s="443"/>
      <c r="O233" s="443"/>
      <c r="P233" s="443"/>
      <c r="Q233" s="443"/>
      <c r="R233" s="443"/>
      <c r="S233" s="443"/>
      <c r="T233" s="443"/>
      <c r="U233" s="443"/>
      <c r="V233" s="443"/>
      <c r="W233" s="443"/>
      <c r="X233" s="443"/>
      <c r="Y233" s="443"/>
      <c r="Z233" s="443"/>
      <c r="AA233" s="443"/>
      <c r="AB233" s="443"/>
      <c r="AC233" s="443"/>
      <c r="AD233" s="443"/>
      <c r="AE233" s="443"/>
      <c r="AF233" s="443"/>
      <c r="AG233" s="443"/>
      <c r="AH233" s="443"/>
      <c r="AI233" s="443"/>
      <c r="AJ233" s="443"/>
    </row>
    <row r="234" spans="1:43">
      <c r="A234" s="24" t="s">
        <v>0</v>
      </c>
      <c r="B234" s="462" t="s">
        <v>11</v>
      </c>
      <c r="C234" s="443"/>
      <c r="D234" s="443"/>
      <c r="E234" s="444">
        <v>2019</v>
      </c>
      <c r="F234" s="444" t="s">
        <v>891</v>
      </c>
      <c r="G234" s="450">
        <v>1153.2</v>
      </c>
      <c r="H234" s="443"/>
      <c r="I234" s="443"/>
      <c r="J234" s="443"/>
      <c r="K234" s="443"/>
      <c r="L234" s="443"/>
      <c r="M234" s="443"/>
      <c r="N234" s="443"/>
      <c r="O234" s="443"/>
      <c r="P234" s="443"/>
      <c r="Q234" s="443"/>
      <c r="R234" s="443"/>
      <c r="S234" s="443"/>
      <c r="T234" s="443"/>
      <c r="U234" s="443"/>
      <c r="V234" s="443"/>
      <c r="W234" s="443"/>
      <c r="X234" s="443"/>
      <c r="Y234" s="443"/>
      <c r="Z234" s="443"/>
      <c r="AA234" s="443"/>
      <c r="AB234" s="443"/>
      <c r="AC234" s="443"/>
      <c r="AD234" s="443"/>
      <c r="AE234" s="443"/>
      <c r="AF234" s="443"/>
      <c r="AG234" s="443"/>
      <c r="AH234" s="443"/>
      <c r="AI234" s="443"/>
      <c r="AJ234" s="443"/>
    </row>
    <row r="235" spans="1:43">
      <c r="A235" s="24" t="s">
        <v>2</v>
      </c>
      <c r="B235" s="462" t="s">
        <v>811</v>
      </c>
      <c r="C235" s="443"/>
      <c r="D235" s="443"/>
      <c r="E235" s="444">
        <v>2019</v>
      </c>
      <c r="F235" s="444" t="s">
        <v>892</v>
      </c>
      <c r="G235" s="450">
        <v>1070</v>
      </c>
      <c r="H235" s="443"/>
      <c r="I235" s="443"/>
      <c r="J235" s="443"/>
      <c r="K235" s="443"/>
      <c r="L235" s="443"/>
      <c r="M235" s="443"/>
      <c r="N235" s="443"/>
      <c r="O235" s="443"/>
      <c r="P235" s="443"/>
      <c r="Q235" s="443"/>
      <c r="R235" s="443"/>
      <c r="S235" s="443"/>
      <c r="T235" s="443"/>
      <c r="U235" s="443"/>
      <c r="V235" s="443"/>
      <c r="W235" s="443"/>
      <c r="X235" s="443"/>
      <c r="Y235" s="443"/>
      <c r="Z235" s="443"/>
      <c r="AA235" s="443"/>
      <c r="AB235" s="443"/>
      <c r="AC235" s="443"/>
      <c r="AD235" s="443"/>
      <c r="AE235" s="443"/>
      <c r="AF235" s="443"/>
      <c r="AG235" s="443"/>
      <c r="AH235" s="443"/>
      <c r="AI235" s="443"/>
      <c r="AJ235" s="443"/>
    </row>
    <row r="236" spans="1:43">
      <c r="A236" s="24" t="s">
        <v>3</v>
      </c>
      <c r="B236" s="462" t="s">
        <v>31</v>
      </c>
      <c r="C236" s="443"/>
      <c r="D236" s="443"/>
      <c r="E236" s="444">
        <v>2019</v>
      </c>
      <c r="F236" s="444" t="s">
        <v>893</v>
      </c>
      <c r="G236" s="450">
        <v>1027</v>
      </c>
      <c r="H236" s="443"/>
      <c r="I236" s="443"/>
      <c r="J236" s="443"/>
      <c r="K236" s="443"/>
      <c r="L236" s="443"/>
      <c r="M236" s="443"/>
      <c r="N236" s="443"/>
      <c r="O236" s="443"/>
      <c r="P236" s="443"/>
      <c r="Q236" s="443"/>
      <c r="R236" s="443"/>
      <c r="S236" s="443"/>
      <c r="T236" s="443"/>
      <c r="U236" s="443"/>
      <c r="V236" s="443"/>
      <c r="W236" s="443"/>
      <c r="X236" s="443"/>
      <c r="Y236" s="443"/>
      <c r="Z236" s="443"/>
      <c r="AA236" s="443"/>
      <c r="AB236" s="443"/>
      <c r="AC236" s="443"/>
      <c r="AD236" s="443"/>
      <c r="AE236" s="443"/>
      <c r="AF236" s="443"/>
      <c r="AG236" s="443"/>
      <c r="AH236" s="443"/>
      <c r="AI236" s="443"/>
      <c r="AJ236" s="443"/>
    </row>
    <row r="237" spans="1:43">
      <c r="A237" s="24" t="s">
        <v>5</v>
      </c>
      <c r="B237" s="462" t="s">
        <v>154</v>
      </c>
      <c r="C237" s="443"/>
      <c r="D237" s="443"/>
      <c r="E237" s="444">
        <v>2019</v>
      </c>
      <c r="F237" s="444" t="s">
        <v>985</v>
      </c>
      <c r="G237" s="450">
        <v>1000.2</v>
      </c>
      <c r="H237" s="443"/>
      <c r="I237" s="443"/>
      <c r="J237" s="443"/>
      <c r="K237" s="443"/>
      <c r="L237" s="443"/>
      <c r="M237" s="443"/>
      <c r="N237" s="443"/>
      <c r="O237" s="443"/>
      <c r="P237" s="443"/>
      <c r="Q237" s="443"/>
      <c r="R237" s="443"/>
      <c r="S237" s="443"/>
      <c r="T237" s="443"/>
      <c r="U237" s="443"/>
      <c r="V237" s="443"/>
      <c r="W237" s="443"/>
      <c r="X237" s="443"/>
      <c r="Y237" s="443"/>
      <c r="Z237" s="443"/>
      <c r="AA237" s="443"/>
      <c r="AB237" s="443"/>
      <c r="AC237" s="443"/>
      <c r="AD237" s="443"/>
      <c r="AE237" s="443"/>
      <c r="AF237" s="443"/>
      <c r="AG237" s="443"/>
      <c r="AH237" s="443"/>
      <c r="AI237" s="443"/>
      <c r="AJ237" s="443"/>
    </row>
    <row r="238" spans="1:43">
      <c r="A238" s="24" t="s">
        <v>7</v>
      </c>
      <c r="B238" s="462" t="s">
        <v>143</v>
      </c>
      <c r="C238" s="443"/>
      <c r="D238" s="443"/>
      <c r="E238" s="444">
        <v>2019</v>
      </c>
      <c r="F238" s="444" t="s">
        <v>986</v>
      </c>
      <c r="G238" s="450">
        <v>974.5</v>
      </c>
      <c r="H238" s="443"/>
      <c r="I238" s="443"/>
      <c r="J238" s="443"/>
      <c r="K238" s="443"/>
      <c r="L238" s="443"/>
      <c r="M238" s="443"/>
      <c r="N238" s="443"/>
      <c r="O238" s="443"/>
      <c r="P238" s="443"/>
      <c r="Q238" s="443"/>
      <c r="R238" s="443"/>
      <c r="S238" s="443"/>
      <c r="T238" s="443"/>
      <c r="U238" s="443"/>
      <c r="V238" s="443"/>
      <c r="W238" s="443"/>
      <c r="X238" s="443"/>
      <c r="Y238" s="443"/>
      <c r="Z238" s="443"/>
      <c r="AA238" s="443"/>
      <c r="AB238" s="443"/>
      <c r="AC238" s="443"/>
      <c r="AD238" s="443"/>
      <c r="AE238" s="443"/>
      <c r="AF238" s="443"/>
      <c r="AG238" s="443"/>
      <c r="AH238" s="443"/>
      <c r="AI238" s="443"/>
      <c r="AJ238" s="443"/>
    </row>
    <row r="239" spans="1:43">
      <c r="A239" s="24" t="s">
        <v>8</v>
      </c>
      <c r="B239" s="462" t="s">
        <v>1</v>
      </c>
      <c r="C239" s="443"/>
      <c r="D239" s="443"/>
      <c r="E239" s="444">
        <v>2019</v>
      </c>
      <c r="F239" s="444" t="s">
        <v>987</v>
      </c>
      <c r="G239" s="450">
        <v>946.6</v>
      </c>
      <c r="H239" s="443"/>
      <c r="I239" s="443"/>
      <c r="J239" s="443"/>
      <c r="K239" s="443"/>
      <c r="L239" s="443"/>
      <c r="M239" s="443"/>
      <c r="N239" s="443"/>
      <c r="O239" s="443"/>
      <c r="P239" s="443"/>
      <c r="Q239" s="443"/>
      <c r="R239" s="443"/>
      <c r="S239" s="443"/>
      <c r="T239" s="443"/>
      <c r="U239" s="443"/>
      <c r="V239" s="443"/>
      <c r="W239" s="443"/>
      <c r="X239" s="443"/>
      <c r="Y239" s="443"/>
      <c r="Z239" s="443"/>
      <c r="AA239" s="443"/>
      <c r="AB239" s="443"/>
      <c r="AC239" s="443"/>
      <c r="AD239" s="443"/>
      <c r="AE239" s="443"/>
      <c r="AF239" s="443"/>
      <c r="AG239" s="443"/>
      <c r="AH239" s="443"/>
      <c r="AI239" s="443"/>
      <c r="AJ239" s="443"/>
    </row>
    <row r="240" spans="1:43">
      <c r="A240" s="24" t="s">
        <v>10</v>
      </c>
      <c r="B240" s="462" t="s">
        <v>141</v>
      </c>
      <c r="C240" s="443"/>
      <c r="D240" s="443"/>
      <c r="E240" s="444">
        <v>2019</v>
      </c>
      <c r="F240" s="444" t="s">
        <v>988</v>
      </c>
      <c r="G240" s="450">
        <v>918.9</v>
      </c>
      <c r="H240" s="443"/>
      <c r="I240" s="443"/>
      <c r="J240" s="443"/>
      <c r="K240" s="443"/>
      <c r="L240" s="443"/>
      <c r="M240" s="443"/>
      <c r="N240" s="443"/>
      <c r="O240" s="443"/>
      <c r="P240" s="443"/>
      <c r="Q240" s="443"/>
      <c r="R240" s="443"/>
      <c r="S240" s="443"/>
      <c r="T240" s="443"/>
      <c r="U240" s="443"/>
      <c r="V240" s="443"/>
      <c r="W240" s="443"/>
      <c r="X240" s="443"/>
      <c r="Y240" s="443"/>
      <c r="Z240" s="443"/>
      <c r="AA240" s="443"/>
      <c r="AB240" s="443"/>
      <c r="AC240" s="443"/>
      <c r="AD240" s="443"/>
      <c r="AE240" s="443"/>
      <c r="AF240" s="443"/>
      <c r="AG240" s="443"/>
      <c r="AH240" s="443"/>
      <c r="AI240" s="443"/>
      <c r="AJ240" s="443"/>
    </row>
    <row r="241" spans="1:36">
      <c r="A241" s="24" t="s">
        <v>12</v>
      </c>
      <c r="B241" s="462" t="s">
        <v>27</v>
      </c>
      <c r="C241" s="443"/>
      <c r="D241" s="443"/>
      <c r="E241" s="444">
        <v>2019</v>
      </c>
      <c r="F241" s="444" t="s">
        <v>989</v>
      </c>
      <c r="G241" s="450">
        <v>913.4</v>
      </c>
      <c r="H241" s="443"/>
      <c r="I241" s="443"/>
      <c r="J241" s="443"/>
      <c r="K241" s="443"/>
      <c r="L241" s="443"/>
      <c r="M241" s="443"/>
      <c r="N241" s="443"/>
      <c r="O241" s="443"/>
      <c r="P241" s="443"/>
      <c r="Q241" s="443"/>
      <c r="R241" s="443"/>
      <c r="S241" s="443"/>
      <c r="T241" s="443"/>
      <c r="U241" s="443"/>
      <c r="V241" s="443"/>
      <c r="W241" s="443"/>
      <c r="X241" s="443"/>
      <c r="Y241" s="443"/>
      <c r="Z241" s="443"/>
      <c r="AA241" s="443"/>
      <c r="AB241" s="443"/>
      <c r="AC241" s="443"/>
      <c r="AD241" s="443"/>
      <c r="AE241" s="443"/>
      <c r="AF241" s="443"/>
      <c r="AG241" s="443"/>
      <c r="AH241" s="443"/>
      <c r="AI241" s="443"/>
      <c r="AJ241" s="443"/>
    </row>
    <row r="242" spans="1:36">
      <c r="A242" s="24" t="s">
        <v>14</v>
      </c>
      <c r="B242" s="462" t="s">
        <v>17</v>
      </c>
      <c r="C242" s="443"/>
      <c r="D242" s="443"/>
      <c r="E242" s="444">
        <v>2019</v>
      </c>
      <c r="F242" s="444" t="s">
        <v>990</v>
      </c>
      <c r="G242" s="450">
        <v>911.3</v>
      </c>
      <c r="H242" s="443"/>
      <c r="I242" s="443"/>
      <c r="J242" s="443"/>
      <c r="K242" s="443"/>
      <c r="L242" s="443"/>
      <c r="M242" s="443"/>
      <c r="N242" s="443"/>
      <c r="O242" s="443"/>
      <c r="P242" s="443"/>
      <c r="Q242" s="443"/>
      <c r="R242" s="443"/>
      <c r="S242" s="443"/>
      <c r="T242" s="443"/>
      <c r="U242" s="443"/>
      <c r="V242" s="443"/>
      <c r="W242" s="443"/>
      <c r="X242" s="443"/>
      <c r="Y242" s="443"/>
      <c r="Z242" s="443"/>
      <c r="AA242" s="443"/>
      <c r="AB242" s="443"/>
      <c r="AC242" s="443"/>
      <c r="AD242" s="443"/>
      <c r="AE242" s="443"/>
      <c r="AF242" s="443"/>
      <c r="AG242" s="443"/>
      <c r="AH242" s="443"/>
      <c r="AI242" s="443"/>
      <c r="AJ242" s="443"/>
    </row>
    <row r="243" spans="1:36">
      <c r="A243" s="24" t="s">
        <v>16</v>
      </c>
      <c r="B243" s="462" t="s">
        <v>801</v>
      </c>
      <c r="C243" s="443"/>
      <c r="D243" s="443"/>
      <c r="E243" s="444">
        <v>2019</v>
      </c>
      <c r="F243" s="444" t="s">
        <v>991</v>
      </c>
      <c r="G243" s="450">
        <v>896.7</v>
      </c>
      <c r="H243" s="443"/>
      <c r="I243" s="443"/>
      <c r="J243" s="443"/>
      <c r="K243" s="443"/>
      <c r="L243" s="443"/>
      <c r="M243" s="443"/>
      <c r="N243" s="443"/>
      <c r="O243" s="443"/>
      <c r="P243" s="443"/>
      <c r="Q243" s="443"/>
      <c r="R243" s="443"/>
      <c r="S243" s="443"/>
      <c r="T243" s="443"/>
      <c r="U243" s="443"/>
      <c r="V243" s="443"/>
      <c r="W243" s="443"/>
      <c r="X243" s="443"/>
      <c r="Y243" s="443"/>
      <c r="Z243" s="443"/>
      <c r="AA243" s="443"/>
      <c r="AB243" s="443"/>
      <c r="AC243" s="443"/>
      <c r="AD243" s="443"/>
      <c r="AE243" s="443"/>
      <c r="AF243" s="443"/>
      <c r="AG243" s="443"/>
      <c r="AH243" s="443"/>
      <c r="AI243" s="443"/>
      <c r="AJ243" s="443"/>
    </row>
    <row r="244" spans="1:36">
      <c r="B244" s="443"/>
      <c r="C244" s="443"/>
      <c r="D244" s="443"/>
      <c r="E244" s="443"/>
      <c r="F244" s="443"/>
      <c r="G244" s="443"/>
      <c r="H244" s="443"/>
      <c r="I244" s="443"/>
      <c r="J244" s="443"/>
      <c r="K244" s="443"/>
      <c r="L244" s="443"/>
      <c r="M244" s="443"/>
      <c r="N244" s="443"/>
      <c r="O244" s="443"/>
      <c r="P244" s="443"/>
      <c r="Q244" s="443"/>
      <c r="R244" s="443"/>
      <c r="S244" s="443"/>
      <c r="T244" s="443"/>
      <c r="U244" s="443"/>
      <c r="V244" s="443"/>
      <c r="W244" s="443"/>
      <c r="X244" s="443"/>
      <c r="Y244" s="443"/>
      <c r="Z244" s="443"/>
      <c r="AA244" s="443"/>
      <c r="AB244" s="443"/>
      <c r="AC244" s="443"/>
      <c r="AD244" s="443"/>
      <c r="AE244" s="443"/>
      <c r="AF244" s="443"/>
      <c r="AG244" s="443"/>
      <c r="AH244" s="443"/>
      <c r="AI244" s="443"/>
      <c r="AJ244" s="443"/>
    </row>
    <row r="245" spans="1:36">
      <c r="B245" s="443"/>
      <c r="C245" s="443"/>
      <c r="D245" s="443"/>
      <c r="E245" s="443"/>
      <c r="F245" s="443"/>
      <c r="G245" s="443"/>
      <c r="H245" s="443"/>
      <c r="I245" s="443"/>
      <c r="J245" s="443"/>
      <c r="K245" s="443"/>
      <c r="L245" s="443"/>
      <c r="M245" s="443"/>
      <c r="N245" s="443"/>
      <c r="O245" s="443"/>
      <c r="P245" s="443"/>
      <c r="Q245" s="443"/>
      <c r="R245" s="443"/>
      <c r="S245" s="443"/>
      <c r="T245" s="443"/>
      <c r="U245" s="443"/>
      <c r="V245" s="443"/>
      <c r="W245" s="443"/>
      <c r="X245" s="443"/>
      <c r="Y245" s="443"/>
      <c r="Z245" s="443"/>
      <c r="AA245" s="443"/>
      <c r="AB245" s="443"/>
      <c r="AC245" s="443"/>
      <c r="AD245" s="443"/>
      <c r="AE245" s="443"/>
      <c r="AF245" s="443"/>
      <c r="AG245" s="443"/>
      <c r="AH245" s="443"/>
      <c r="AI245" s="443"/>
      <c r="AJ245" s="443"/>
    </row>
    <row r="246" spans="1:36" ht="25.5">
      <c r="B246" s="30" t="s">
        <v>194</v>
      </c>
      <c r="C246" s="443"/>
      <c r="D246" s="443"/>
      <c r="E246" s="443"/>
      <c r="F246" s="443"/>
      <c r="G246" s="443"/>
      <c r="H246" s="443"/>
      <c r="I246" s="443"/>
      <c r="J246" s="443"/>
      <c r="K246" s="443"/>
      <c r="L246" s="443"/>
      <c r="M246" s="443"/>
      <c r="N246" s="443"/>
      <c r="O246" s="443"/>
      <c r="P246" s="443"/>
      <c r="Q246" s="443"/>
      <c r="R246" s="443"/>
      <c r="S246" s="443"/>
      <c r="T246" s="443"/>
      <c r="U246" s="443"/>
      <c r="V246" s="443"/>
      <c r="W246" s="443"/>
      <c r="X246" s="443"/>
      <c r="Y246" s="443"/>
      <c r="Z246" s="443"/>
      <c r="AA246" s="443"/>
      <c r="AB246" s="443"/>
      <c r="AC246" s="443"/>
      <c r="AD246" s="443"/>
      <c r="AE246" s="443"/>
      <c r="AF246" s="443"/>
      <c r="AG246" s="443"/>
      <c r="AH246" s="443"/>
      <c r="AI246" s="443"/>
      <c r="AJ246" s="443"/>
    </row>
    <row r="247" spans="1:36">
      <c r="B247" s="443"/>
      <c r="C247" s="443"/>
      <c r="D247" s="443"/>
      <c r="E247" s="443"/>
      <c r="F247" s="443"/>
      <c r="G247" s="443"/>
      <c r="H247" s="443"/>
      <c r="I247" s="443"/>
      <c r="J247" s="443"/>
      <c r="K247" s="443"/>
      <c r="L247" s="443"/>
      <c r="M247" s="443"/>
      <c r="N247" s="443"/>
      <c r="O247" s="443"/>
      <c r="P247" s="443"/>
      <c r="Q247" s="443"/>
      <c r="R247" s="443"/>
      <c r="S247" s="443"/>
      <c r="T247" s="443"/>
      <c r="U247" s="443"/>
      <c r="V247" s="443"/>
      <c r="W247" s="443"/>
      <c r="X247" s="443"/>
      <c r="Y247" s="443"/>
      <c r="Z247" s="443"/>
      <c r="AA247" s="443"/>
      <c r="AB247" s="443"/>
      <c r="AC247" s="443"/>
      <c r="AD247" s="443"/>
      <c r="AE247" s="443"/>
      <c r="AF247" s="443"/>
      <c r="AG247" s="443"/>
      <c r="AH247" s="443"/>
      <c r="AI247" s="443"/>
      <c r="AJ247" s="443"/>
    </row>
    <row r="248" spans="1:36">
      <c r="A248" s="24" t="s">
        <v>0</v>
      </c>
      <c r="B248" s="462" t="s">
        <v>6</v>
      </c>
      <c r="C248" s="443"/>
      <c r="D248" s="443"/>
      <c r="E248" s="444">
        <v>2016</v>
      </c>
      <c r="F248" s="444" t="s">
        <v>891</v>
      </c>
      <c r="G248" s="450">
        <v>703.8</v>
      </c>
      <c r="H248" s="443"/>
      <c r="I248" s="443"/>
      <c r="J248" s="443"/>
      <c r="K248" s="443"/>
      <c r="L248" s="443"/>
      <c r="M248" s="443"/>
      <c r="N248" s="443"/>
      <c r="O248" s="443"/>
      <c r="P248" s="443"/>
      <c r="Q248" s="443"/>
      <c r="R248" s="443"/>
      <c r="S248" s="443"/>
      <c r="T248" s="443"/>
      <c r="U248" s="443"/>
      <c r="V248" s="443"/>
      <c r="W248" s="443"/>
      <c r="X248" s="443"/>
      <c r="Y248" s="443"/>
      <c r="Z248" s="443"/>
      <c r="AA248" s="443"/>
      <c r="AB248" s="443"/>
      <c r="AC248" s="443"/>
      <c r="AD248" s="443"/>
      <c r="AE248" s="443"/>
      <c r="AF248" s="443"/>
      <c r="AG248" s="443"/>
      <c r="AH248" s="443"/>
      <c r="AI248" s="443"/>
      <c r="AJ248" s="443"/>
    </row>
    <row r="249" spans="1:36">
      <c r="A249" s="24" t="s">
        <v>2</v>
      </c>
      <c r="B249" s="462" t="s">
        <v>25</v>
      </c>
      <c r="C249" s="443"/>
      <c r="D249" s="443"/>
      <c r="E249" s="444">
        <v>2016</v>
      </c>
      <c r="F249" s="444" t="s">
        <v>892</v>
      </c>
      <c r="G249" s="450">
        <v>665.6</v>
      </c>
      <c r="H249" s="443"/>
      <c r="I249" s="443"/>
      <c r="J249" s="443"/>
      <c r="K249" s="443"/>
      <c r="L249" s="443"/>
      <c r="M249" s="443"/>
      <c r="N249" s="443"/>
      <c r="O249" s="443"/>
      <c r="P249" s="443"/>
      <c r="Q249" s="443"/>
      <c r="R249" s="443"/>
      <c r="S249" s="443"/>
      <c r="T249" s="443"/>
      <c r="U249" s="443"/>
      <c r="V249" s="443"/>
      <c r="W249" s="443"/>
      <c r="X249" s="443"/>
      <c r="Y249" s="443"/>
      <c r="Z249" s="443"/>
      <c r="AA249" s="443"/>
      <c r="AB249" s="443"/>
      <c r="AC249" s="443"/>
      <c r="AD249" s="443"/>
      <c r="AE249" s="443"/>
      <c r="AF249" s="443"/>
      <c r="AG249" s="443"/>
      <c r="AH249" s="443"/>
      <c r="AI249" s="443"/>
      <c r="AJ249" s="443"/>
    </row>
    <row r="250" spans="1:36">
      <c r="A250" s="24" t="s">
        <v>3</v>
      </c>
      <c r="B250" s="462" t="s">
        <v>33</v>
      </c>
      <c r="C250" s="443"/>
      <c r="D250" s="443"/>
      <c r="E250" s="444">
        <v>2016</v>
      </c>
      <c r="F250" s="444" t="s">
        <v>893</v>
      </c>
      <c r="G250" s="450">
        <v>647</v>
      </c>
      <c r="H250" s="443"/>
      <c r="I250" s="443"/>
      <c r="J250" s="443"/>
      <c r="K250" s="443"/>
      <c r="L250" s="443"/>
      <c r="M250" s="443"/>
      <c r="N250" s="443"/>
      <c r="O250" s="443"/>
      <c r="P250" s="443"/>
      <c r="Q250" s="443"/>
      <c r="R250" s="443"/>
      <c r="S250" s="443"/>
      <c r="T250" s="443"/>
      <c r="U250" s="443"/>
      <c r="V250" s="443"/>
      <c r="W250" s="443"/>
      <c r="X250" s="443"/>
      <c r="Y250" s="443"/>
      <c r="Z250" s="443"/>
      <c r="AA250" s="443"/>
      <c r="AB250" s="443"/>
      <c r="AC250" s="443"/>
      <c r="AD250" s="443"/>
      <c r="AE250" s="443"/>
      <c r="AF250" s="443"/>
      <c r="AG250" s="443"/>
      <c r="AH250" s="443"/>
      <c r="AI250" s="443"/>
      <c r="AJ250" s="443"/>
    </row>
    <row r="251" spans="1:36">
      <c r="A251" s="24" t="s">
        <v>5</v>
      </c>
      <c r="B251" s="462" t="s">
        <v>15</v>
      </c>
      <c r="C251" s="443"/>
      <c r="D251" s="443"/>
      <c r="E251" s="444">
        <v>2016</v>
      </c>
      <c r="F251" s="444" t="s">
        <v>985</v>
      </c>
      <c r="G251" s="450">
        <v>628.70000000000005</v>
      </c>
      <c r="H251" s="443"/>
      <c r="I251" s="443"/>
      <c r="J251" s="443"/>
      <c r="K251" s="443"/>
      <c r="L251" s="443"/>
      <c r="M251" s="443"/>
      <c r="N251" s="443"/>
      <c r="O251" s="443"/>
      <c r="P251" s="443"/>
      <c r="Q251" s="443"/>
      <c r="R251" s="443"/>
      <c r="S251" s="443"/>
      <c r="T251" s="443"/>
      <c r="U251" s="443"/>
      <c r="V251" s="443"/>
      <c r="W251" s="443"/>
      <c r="X251" s="443"/>
      <c r="Y251" s="443"/>
      <c r="Z251" s="443"/>
      <c r="AA251" s="443"/>
      <c r="AB251" s="443"/>
      <c r="AC251" s="443"/>
      <c r="AD251" s="443"/>
      <c r="AE251" s="443"/>
      <c r="AF251" s="443"/>
      <c r="AG251" s="443"/>
      <c r="AH251" s="443"/>
      <c r="AI251" s="443"/>
      <c r="AJ251" s="443"/>
    </row>
    <row r="252" spans="1:36">
      <c r="A252" s="24" t="s">
        <v>7</v>
      </c>
      <c r="B252" s="462" t="s">
        <v>11</v>
      </c>
      <c r="C252" s="443"/>
      <c r="D252" s="443"/>
      <c r="E252" s="444">
        <v>2016</v>
      </c>
      <c r="F252" s="444" t="s">
        <v>986</v>
      </c>
      <c r="G252" s="450">
        <v>624.9</v>
      </c>
      <c r="H252" s="443"/>
      <c r="I252" s="443"/>
      <c r="J252" s="443"/>
      <c r="K252" s="443"/>
      <c r="L252" s="443"/>
      <c r="M252" s="443"/>
      <c r="N252" s="443"/>
      <c r="O252" s="443"/>
      <c r="P252" s="443"/>
      <c r="Q252" s="443"/>
      <c r="R252" s="443"/>
      <c r="S252" s="443"/>
      <c r="T252" s="443"/>
      <c r="U252" s="443"/>
      <c r="V252" s="443"/>
      <c r="W252" s="443"/>
      <c r="X252" s="443"/>
      <c r="Y252" s="443"/>
      <c r="Z252" s="443"/>
      <c r="AA252" s="443"/>
      <c r="AB252" s="443"/>
      <c r="AC252" s="443"/>
      <c r="AD252" s="443"/>
      <c r="AE252" s="443"/>
      <c r="AF252" s="443"/>
      <c r="AG252" s="443"/>
      <c r="AH252" s="443"/>
      <c r="AI252" s="443"/>
      <c r="AJ252" s="443"/>
    </row>
    <row r="253" spans="1:36">
      <c r="A253" s="24" t="s">
        <v>8</v>
      </c>
      <c r="B253" s="462" t="s">
        <v>13</v>
      </c>
      <c r="C253" s="443"/>
      <c r="D253" s="443"/>
      <c r="E253" s="444">
        <v>2016</v>
      </c>
      <c r="F253" s="444" t="s">
        <v>987</v>
      </c>
      <c r="G253" s="450">
        <v>623.1</v>
      </c>
      <c r="H253" s="443"/>
      <c r="I253" s="443"/>
      <c r="J253" s="443"/>
      <c r="K253" s="443"/>
      <c r="L253" s="443"/>
      <c r="M253" s="443"/>
      <c r="N253" s="443"/>
      <c r="O253" s="443"/>
      <c r="P253" s="443"/>
      <c r="Q253" s="443"/>
      <c r="R253" s="443"/>
      <c r="S253" s="443"/>
      <c r="T253" s="443"/>
      <c r="U253" s="443"/>
      <c r="V253" s="443"/>
      <c r="W253" s="443"/>
      <c r="X253" s="443"/>
      <c r="Y253" s="443"/>
      <c r="Z253" s="443"/>
      <c r="AA253" s="443"/>
      <c r="AB253" s="443"/>
      <c r="AC253" s="443"/>
      <c r="AD253" s="443"/>
      <c r="AE253" s="443"/>
      <c r="AF253" s="443"/>
      <c r="AG253" s="443"/>
      <c r="AH253" s="443"/>
      <c r="AI253" s="443"/>
      <c r="AJ253" s="443"/>
    </row>
    <row r="254" spans="1:36">
      <c r="A254" s="24" t="s">
        <v>10</v>
      </c>
      <c r="B254" s="462" t="s">
        <v>17</v>
      </c>
      <c r="C254" s="443"/>
      <c r="D254" s="443"/>
      <c r="E254" s="444">
        <v>2016</v>
      </c>
      <c r="F254" s="444" t="s">
        <v>988</v>
      </c>
      <c r="G254" s="450">
        <v>595.04999999999995</v>
      </c>
      <c r="H254" s="443"/>
      <c r="I254" s="443"/>
      <c r="J254" s="443"/>
      <c r="K254" s="443"/>
      <c r="L254" s="443"/>
      <c r="M254" s="443"/>
      <c r="N254" s="443"/>
      <c r="O254" s="443"/>
      <c r="P254" s="443"/>
      <c r="Q254" s="443"/>
      <c r="R254" s="443"/>
      <c r="S254" s="443"/>
      <c r="T254" s="443"/>
      <c r="U254" s="443"/>
      <c r="V254" s="443"/>
      <c r="W254" s="443"/>
      <c r="X254" s="443"/>
      <c r="Y254" s="443"/>
      <c r="Z254" s="443"/>
      <c r="AA254" s="443"/>
      <c r="AB254" s="443"/>
      <c r="AC254" s="443"/>
      <c r="AD254" s="443"/>
      <c r="AE254" s="443"/>
      <c r="AF254" s="443"/>
      <c r="AG254" s="443"/>
      <c r="AH254" s="443"/>
      <c r="AI254" s="443"/>
      <c r="AJ254" s="443"/>
    </row>
    <row r="255" spans="1:36">
      <c r="A255" s="24" t="s">
        <v>12</v>
      </c>
      <c r="B255" s="462" t="s">
        <v>31</v>
      </c>
      <c r="C255" s="443"/>
      <c r="D255" s="443"/>
      <c r="E255" s="444">
        <v>2016</v>
      </c>
      <c r="F255" s="444" t="s">
        <v>989</v>
      </c>
      <c r="G255" s="450">
        <v>590.25</v>
      </c>
      <c r="H255" s="443"/>
      <c r="I255" s="443"/>
      <c r="J255" s="443"/>
      <c r="K255" s="443"/>
      <c r="L255" s="443"/>
      <c r="M255" s="443"/>
      <c r="N255" s="443"/>
      <c r="O255" s="443"/>
      <c r="P255" s="443"/>
      <c r="Q255" s="443"/>
      <c r="R255" s="443"/>
      <c r="S255" s="443"/>
      <c r="T255" s="443"/>
      <c r="U255" s="443"/>
      <c r="V255" s="443"/>
      <c r="W255" s="443"/>
      <c r="X255" s="443"/>
      <c r="Y255" s="443"/>
      <c r="Z255" s="443"/>
      <c r="AA255" s="443"/>
      <c r="AB255" s="443"/>
      <c r="AC255" s="443"/>
      <c r="AD255" s="443"/>
      <c r="AE255" s="443"/>
      <c r="AF255" s="443"/>
      <c r="AG255" s="443"/>
      <c r="AH255" s="443"/>
      <c r="AI255" s="443"/>
      <c r="AJ255" s="443"/>
    </row>
    <row r="256" spans="1:36">
      <c r="A256" s="24" t="s">
        <v>14</v>
      </c>
      <c r="B256" s="462" t="s">
        <v>21</v>
      </c>
      <c r="C256" s="443"/>
      <c r="D256" s="443"/>
      <c r="E256" s="444">
        <v>2016</v>
      </c>
      <c r="F256" s="444" t="s">
        <v>990</v>
      </c>
      <c r="G256" s="450">
        <v>574.35</v>
      </c>
      <c r="H256" s="443"/>
      <c r="I256" s="443"/>
      <c r="J256" s="443"/>
      <c r="K256" s="443"/>
      <c r="L256" s="443"/>
      <c r="M256" s="443"/>
      <c r="N256" s="443"/>
      <c r="O256" s="443"/>
      <c r="P256" s="443"/>
      <c r="Q256" s="443"/>
      <c r="R256" s="443"/>
      <c r="S256" s="443"/>
      <c r="T256" s="443"/>
      <c r="U256" s="443"/>
      <c r="V256" s="443"/>
      <c r="W256" s="443"/>
      <c r="X256" s="443"/>
      <c r="Y256" s="443"/>
      <c r="Z256" s="443"/>
      <c r="AA256" s="443"/>
      <c r="AB256" s="443"/>
      <c r="AC256" s="443"/>
      <c r="AD256" s="443"/>
      <c r="AE256" s="443"/>
      <c r="AF256" s="443"/>
      <c r="AG256" s="443"/>
      <c r="AH256" s="443"/>
      <c r="AI256" s="443"/>
      <c r="AJ256" s="443"/>
    </row>
    <row r="257" spans="1:36">
      <c r="A257" s="24" t="s">
        <v>16</v>
      </c>
      <c r="B257" s="462" t="s">
        <v>855</v>
      </c>
      <c r="C257" s="443"/>
      <c r="D257" s="443"/>
      <c r="E257" s="444">
        <v>2021</v>
      </c>
      <c r="F257" s="444" t="s">
        <v>891</v>
      </c>
      <c r="G257" s="450">
        <v>571.6</v>
      </c>
      <c r="H257" s="443"/>
      <c r="I257" s="443"/>
      <c r="J257" s="443"/>
      <c r="K257" s="443"/>
      <c r="L257" s="443"/>
      <c r="M257" s="443"/>
      <c r="N257" s="443"/>
      <c r="O257" s="443"/>
      <c r="P257" s="443"/>
      <c r="Q257" s="443"/>
      <c r="R257" s="443"/>
      <c r="S257" s="443"/>
      <c r="T257" s="443"/>
      <c r="U257" s="443"/>
      <c r="V257" s="443"/>
      <c r="W257" s="443"/>
      <c r="X257" s="443"/>
      <c r="Y257" s="443"/>
      <c r="Z257" s="443"/>
      <c r="AA257" s="443"/>
      <c r="AB257" s="443"/>
      <c r="AC257" s="443"/>
      <c r="AD257" s="443"/>
      <c r="AE257" s="443"/>
      <c r="AF257" s="443"/>
      <c r="AG257" s="443"/>
      <c r="AH257" s="443"/>
      <c r="AI257" s="443"/>
      <c r="AJ257" s="443"/>
    </row>
    <row r="258" spans="1:36">
      <c r="B258" s="443"/>
      <c r="C258" s="443"/>
      <c r="D258" s="443"/>
      <c r="E258" s="443"/>
      <c r="F258" s="443"/>
      <c r="G258" s="443"/>
      <c r="H258" s="443"/>
      <c r="I258" s="443"/>
      <c r="J258" s="443"/>
      <c r="K258" s="443"/>
      <c r="L258" s="443"/>
      <c r="M258" s="443"/>
      <c r="N258" s="443"/>
      <c r="O258" s="443"/>
      <c r="P258" s="443"/>
      <c r="Q258" s="443"/>
      <c r="R258" s="443"/>
      <c r="S258" s="443"/>
      <c r="T258" s="443"/>
      <c r="U258" s="443"/>
      <c r="V258" s="443"/>
      <c r="W258" s="443"/>
      <c r="X258" s="443"/>
      <c r="Y258" s="443"/>
      <c r="Z258" s="443"/>
      <c r="AA258" s="443"/>
      <c r="AB258" s="443"/>
      <c r="AC258" s="443"/>
      <c r="AD258" s="443"/>
      <c r="AE258" s="443"/>
      <c r="AF258" s="443"/>
      <c r="AG258" s="443"/>
      <c r="AH258" s="443"/>
      <c r="AI258" s="443"/>
      <c r="AJ258" s="443"/>
    </row>
    <row r="259" spans="1:36">
      <c r="B259" s="443"/>
      <c r="C259" s="443"/>
      <c r="D259" s="443"/>
      <c r="E259" s="443"/>
      <c r="F259" s="443"/>
      <c r="G259" s="443"/>
      <c r="H259" s="443"/>
      <c r="I259" s="443"/>
      <c r="J259" s="443"/>
      <c r="K259" s="443"/>
      <c r="L259" s="443"/>
      <c r="M259" s="443"/>
      <c r="N259" s="443"/>
      <c r="O259" s="443"/>
      <c r="P259" s="443"/>
      <c r="Q259" s="443"/>
      <c r="R259" s="443"/>
      <c r="S259" s="443"/>
      <c r="T259" s="443"/>
      <c r="U259" s="443"/>
      <c r="V259" s="443"/>
      <c r="W259" s="443"/>
      <c r="X259" s="443"/>
      <c r="Y259" s="443"/>
      <c r="Z259" s="443"/>
      <c r="AA259" s="443"/>
      <c r="AB259" s="443"/>
      <c r="AC259" s="443"/>
      <c r="AD259" s="443"/>
      <c r="AE259" s="443"/>
      <c r="AF259" s="443"/>
      <c r="AG259" s="443"/>
      <c r="AH259" s="443"/>
      <c r="AI259" s="443"/>
      <c r="AJ259" s="443"/>
    </row>
    <row r="260" spans="1:36" ht="25.5">
      <c r="B260" s="30" t="s">
        <v>195</v>
      </c>
      <c r="C260" s="443"/>
      <c r="D260" s="443"/>
      <c r="E260" s="443"/>
      <c r="F260" s="443"/>
      <c r="G260" s="443"/>
      <c r="H260" s="443"/>
      <c r="I260" s="443"/>
      <c r="J260" s="443"/>
      <c r="K260" s="443"/>
      <c r="L260" s="443"/>
      <c r="M260" s="443"/>
      <c r="N260" s="443"/>
      <c r="O260" s="443"/>
      <c r="P260" s="443"/>
      <c r="Q260" s="443"/>
      <c r="R260" s="443"/>
      <c r="S260" s="443"/>
      <c r="T260" s="443"/>
      <c r="U260" s="443"/>
      <c r="V260" s="443"/>
      <c r="W260" s="443"/>
      <c r="X260" s="443"/>
      <c r="Y260" s="443"/>
      <c r="Z260" s="443"/>
      <c r="AA260" s="443"/>
      <c r="AB260" s="443"/>
      <c r="AC260" s="443"/>
      <c r="AD260" s="443"/>
      <c r="AE260" s="443"/>
      <c r="AF260" s="443"/>
      <c r="AG260" s="443"/>
      <c r="AH260" s="443"/>
      <c r="AI260" s="443"/>
      <c r="AJ260" s="443"/>
    </row>
    <row r="261" spans="1:36">
      <c r="B261" s="443"/>
      <c r="C261" s="443"/>
      <c r="D261" s="443"/>
      <c r="E261" s="443"/>
      <c r="F261" s="443"/>
      <c r="G261" s="443"/>
      <c r="H261" s="443"/>
      <c r="I261" s="443"/>
      <c r="J261" s="443"/>
      <c r="K261" s="443"/>
      <c r="L261" s="443"/>
      <c r="M261" s="443"/>
      <c r="N261" s="443"/>
      <c r="O261" s="443"/>
      <c r="P261" s="443"/>
      <c r="Q261" s="443"/>
      <c r="R261" s="443"/>
      <c r="S261" s="443"/>
      <c r="T261" s="443"/>
      <c r="U261" s="443"/>
      <c r="V261" s="443"/>
      <c r="W261" s="443"/>
      <c r="X261" s="443"/>
      <c r="Y261" s="443"/>
      <c r="Z261" s="443"/>
      <c r="AA261" s="443"/>
      <c r="AB261" s="443"/>
      <c r="AC261" s="443"/>
      <c r="AD261" s="443"/>
      <c r="AE261" s="443"/>
      <c r="AF261" s="443"/>
      <c r="AG261" s="443"/>
      <c r="AH261" s="443"/>
      <c r="AI261" s="443"/>
      <c r="AJ261" s="443"/>
    </row>
    <row r="262" spans="1:36">
      <c r="A262" s="24" t="s">
        <v>0</v>
      </c>
      <c r="B262" s="462" t="s">
        <v>143</v>
      </c>
      <c r="C262" s="443"/>
      <c r="D262" s="443"/>
      <c r="E262" s="444">
        <v>2017</v>
      </c>
      <c r="F262" s="444" t="s">
        <v>891</v>
      </c>
      <c r="G262" s="450">
        <v>603.54999999999995</v>
      </c>
      <c r="H262" s="443"/>
      <c r="I262" s="443"/>
      <c r="J262" s="443"/>
      <c r="K262" s="443"/>
      <c r="L262" s="443"/>
      <c r="M262" s="443"/>
      <c r="N262" s="443"/>
      <c r="O262" s="443"/>
      <c r="P262" s="443"/>
      <c r="Q262" s="443"/>
      <c r="R262" s="443"/>
      <c r="S262" s="443"/>
      <c r="T262" s="443"/>
      <c r="U262" s="443"/>
      <c r="V262" s="443"/>
      <c r="W262" s="443"/>
      <c r="X262" s="443"/>
      <c r="Y262" s="443"/>
      <c r="Z262" s="443"/>
      <c r="AA262" s="443"/>
      <c r="AB262" s="443"/>
      <c r="AC262" s="443"/>
      <c r="AD262" s="443"/>
      <c r="AE262" s="443"/>
      <c r="AF262" s="443"/>
      <c r="AG262" s="443"/>
      <c r="AH262" s="443"/>
      <c r="AI262" s="443"/>
      <c r="AJ262" s="443"/>
    </row>
    <row r="263" spans="1:36">
      <c r="A263" s="24" t="s">
        <v>2</v>
      </c>
      <c r="B263" s="462" t="s">
        <v>830</v>
      </c>
      <c r="C263" s="443"/>
      <c r="D263" s="443"/>
      <c r="E263" s="444">
        <v>2021</v>
      </c>
      <c r="F263" s="444" t="s">
        <v>891</v>
      </c>
      <c r="G263" s="450">
        <v>545</v>
      </c>
      <c r="H263" s="443"/>
      <c r="I263" s="443"/>
      <c r="J263" s="443"/>
      <c r="K263" s="443"/>
      <c r="L263" s="443"/>
      <c r="M263" s="443"/>
      <c r="N263" s="443"/>
      <c r="O263" s="443"/>
      <c r="P263" s="443"/>
      <c r="Q263" s="443"/>
      <c r="R263" s="443"/>
      <c r="S263" s="443"/>
      <c r="T263" s="443"/>
      <c r="U263" s="443"/>
      <c r="V263" s="443"/>
      <c r="W263" s="443"/>
      <c r="X263" s="443"/>
      <c r="Y263" s="443"/>
      <c r="Z263" s="443"/>
      <c r="AA263" s="443"/>
      <c r="AB263" s="443"/>
      <c r="AC263" s="443"/>
      <c r="AD263" s="443"/>
      <c r="AE263" s="443"/>
      <c r="AF263" s="443"/>
      <c r="AG263" s="443"/>
      <c r="AH263" s="443"/>
      <c r="AI263" s="443"/>
      <c r="AJ263" s="443"/>
    </row>
    <row r="264" spans="1:36">
      <c r="A264" s="24" t="s">
        <v>3</v>
      </c>
      <c r="B264" s="462" t="s">
        <v>817</v>
      </c>
      <c r="C264" s="443"/>
      <c r="D264" s="443"/>
      <c r="E264" s="444">
        <v>2019</v>
      </c>
      <c r="F264" s="444" t="s">
        <v>891</v>
      </c>
      <c r="G264" s="450">
        <v>544.20000000000005</v>
      </c>
      <c r="H264" s="443"/>
      <c r="I264" s="443"/>
      <c r="J264" s="443"/>
      <c r="K264" s="443"/>
      <c r="L264" s="443"/>
      <c r="M264" s="443"/>
      <c r="N264" s="443"/>
      <c r="O264" s="443"/>
      <c r="P264" s="443"/>
      <c r="Q264" s="443"/>
      <c r="R264" s="443"/>
      <c r="S264" s="443"/>
      <c r="T264" s="443"/>
      <c r="U264" s="443"/>
      <c r="V264" s="443"/>
      <c r="W264" s="443"/>
      <c r="X264" s="443"/>
      <c r="Y264" s="443"/>
      <c r="Z264" s="443"/>
      <c r="AA264" s="443"/>
      <c r="AB264" s="443"/>
      <c r="AC264" s="443"/>
      <c r="AD264" s="443"/>
      <c r="AE264" s="443"/>
      <c r="AF264" s="443"/>
      <c r="AG264" s="443"/>
      <c r="AH264" s="443"/>
      <c r="AI264" s="443"/>
      <c r="AJ264" s="443"/>
    </row>
    <row r="265" spans="1:36">
      <c r="A265" s="24" t="s">
        <v>5</v>
      </c>
      <c r="B265" s="462" t="s">
        <v>830</v>
      </c>
      <c r="C265" s="443"/>
      <c r="D265" s="443"/>
      <c r="E265" s="444">
        <v>2019</v>
      </c>
      <c r="F265" s="444" t="s">
        <v>892</v>
      </c>
      <c r="G265" s="450">
        <v>544</v>
      </c>
      <c r="H265" s="443"/>
      <c r="I265" s="443"/>
      <c r="J265" s="443"/>
      <c r="K265" s="443"/>
      <c r="L265" s="443"/>
      <c r="M265" s="443"/>
      <c r="N265" s="443"/>
      <c r="O265" s="443"/>
      <c r="P265" s="443"/>
      <c r="Q265" s="443"/>
      <c r="R265" s="443"/>
      <c r="S265" s="443"/>
      <c r="T265" s="443"/>
      <c r="U265" s="443"/>
      <c r="V265" s="443"/>
      <c r="W265" s="443"/>
      <c r="X265" s="443"/>
      <c r="Y265" s="443"/>
      <c r="Z265" s="443"/>
      <c r="AA265" s="443"/>
      <c r="AB265" s="443"/>
      <c r="AC265" s="443"/>
      <c r="AD265" s="443"/>
      <c r="AE265" s="443"/>
      <c r="AF265" s="443"/>
      <c r="AG265" s="443"/>
      <c r="AH265" s="443"/>
      <c r="AI265" s="443"/>
      <c r="AJ265" s="443"/>
    </row>
    <row r="266" spans="1:36">
      <c r="A266" s="24" t="s">
        <v>7</v>
      </c>
      <c r="B266" s="462" t="s">
        <v>15</v>
      </c>
      <c r="C266" s="443"/>
      <c r="D266" s="443"/>
      <c r="E266" s="444">
        <v>2017</v>
      </c>
      <c r="F266" s="444" t="s">
        <v>892</v>
      </c>
      <c r="G266" s="450">
        <v>543.70000000000005</v>
      </c>
      <c r="H266" s="443"/>
      <c r="I266" s="443"/>
      <c r="J266" s="443"/>
      <c r="K266" s="443"/>
      <c r="L266" s="443"/>
      <c r="M266" s="443"/>
      <c r="N266" s="443"/>
      <c r="O266" s="443"/>
      <c r="P266" s="443"/>
      <c r="Q266" s="443"/>
      <c r="R266" s="443"/>
      <c r="S266" s="443"/>
      <c r="T266" s="443"/>
      <c r="U266" s="443"/>
      <c r="V266" s="443"/>
      <c r="W266" s="443"/>
      <c r="X266" s="443"/>
      <c r="Y266" s="443"/>
      <c r="Z266" s="443"/>
      <c r="AA266" s="443"/>
      <c r="AB266" s="443"/>
      <c r="AC266" s="443"/>
      <c r="AD266" s="443"/>
      <c r="AE266" s="443"/>
      <c r="AF266" s="443"/>
      <c r="AG266" s="443"/>
      <c r="AH266" s="443"/>
      <c r="AI266" s="443"/>
      <c r="AJ266" s="443"/>
    </row>
    <row r="267" spans="1:36">
      <c r="A267" s="24" t="s">
        <v>8</v>
      </c>
      <c r="B267" s="462" t="s">
        <v>17</v>
      </c>
      <c r="C267" s="443"/>
      <c r="D267" s="443"/>
      <c r="E267" s="444">
        <v>2018</v>
      </c>
      <c r="F267" s="444" t="s">
        <v>891</v>
      </c>
      <c r="G267" s="450">
        <v>537.4</v>
      </c>
      <c r="H267" s="443"/>
      <c r="I267" s="443"/>
      <c r="J267" s="443"/>
      <c r="K267" s="443"/>
      <c r="L267" s="443"/>
      <c r="M267" s="443"/>
      <c r="N267" s="443"/>
      <c r="O267" s="443"/>
      <c r="P267" s="443"/>
      <c r="Q267" s="443"/>
      <c r="R267" s="443"/>
      <c r="S267" s="443"/>
      <c r="T267" s="443"/>
      <c r="U267" s="443"/>
      <c r="V267" s="443"/>
      <c r="W267" s="443"/>
      <c r="X267" s="443"/>
      <c r="Y267" s="443"/>
      <c r="Z267" s="443"/>
      <c r="AA267" s="443"/>
      <c r="AB267" s="443"/>
      <c r="AC267" s="443"/>
      <c r="AD267" s="443"/>
      <c r="AE267" s="443"/>
      <c r="AF267" s="443"/>
      <c r="AG267" s="443"/>
      <c r="AH267" s="443"/>
      <c r="AI267" s="443"/>
      <c r="AJ267" s="443"/>
    </row>
    <row r="268" spans="1:36">
      <c r="A268" s="24" t="s">
        <v>10</v>
      </c>
      <c r="B268" s="462" t="s">
        <v>830</v>
      </c>
      <c r="C268" s="443"/>
      <c r="D268" s="443"/>
      <c r="E268" s="444">
        <v>2020</v>
      </c>
      <c r="F268" s="444" t="s">
        <v>891</v>
      </c>
      <c r="G268" s="450">
        <v>519</v>
      </c>
      <c r="H268" s="443"/>
      <c r="I268" s="443"/>
      <c r="J268" s="443"/>
      <c r="K268" s="443"/>
      <c r="L268" s="443"/>
      <c r="M268" s="443"/>
      <c r="N268" s="443"/>
      <c r="O268" s="443"/>
      <c r="P268" s="443"/>
      <c r="Q268" s="443"/>
      <c r="R268" s="443"/>
      <c r="S268" s="443"/>
      <c r="T268" s="443"/>
      <c r="U268" s="443"/>
      <c r="V268" s="443"/>
      <c r="W268" s="443"/>
      <c r="X268" s="443"/>
      <c r="Y268" s="443"/>
      <c r="Z268" s="443"/>
      <c r="AA268" s="443"/>
      <c r="AB268" s="443"/>
      <c r="AC268" s="443"/>
      <c r="AD268" s="443"/>
      <c r="AE268" s="443"/>
      <c r="AF268" s="443"/>
      <c r="AG268" s="443"/>
      <c r="AH268" s="443"/>
      <c r="AI268" s="443"/>
      <c r="AJ268" s="443"/>
    </row>
    <row r="269" spans="1:36">
      <c r="A269" s="24" t="s">
        <v>12</v>
      </c>
      <c r="B269" s="462" t="s">
        <v>21</v>
      </c>
      <c r="C269" s="443"/>
      <c r="D269" s="443"/>
      <c r="E269" s="444">
        <v>2016</v>
      </c>
      <c r="F269" s="444" t="s">
        <v>891</v>
      </c>
      <c r="G269" s="450">
        <v>518.54999999999995</v>
      </c>
      <c r="H269" s="443"/>
      <c r="I269" s="443"/>
      <c r="J269" s="443"/>
      <c r="K269" s="443"/>
      <c r="L269" s="443"/>
      <c r="M269" s="443"/>
      <c r="N269" s="443"/>
      <c r="O269" s="443"/>
      <c r="P269" s="443"/>
      <c r="Q269" s="443"/>
      <c r="R269" s="443"/>
      <c r="S269" s="443"/>
      <c r="T269" s="443"/>
      <c r="U269" s="443"/>
      <c r="V269" s="443"/>
      <c r="W269" s="443"/>
      <c r="X269" s="443"/>
      <c r="Y269" s="443"/>
      <c r="Z269" s="443"/>
      <c r="AA269" s="443"/>
      <c r="AB269" s="443"/>
      <c r="AC269" s="443"/>
      <c r="AD269" s="443"/>
      <c r="AE269" s="443"/>
      <c r="AF269" s="443"/>
      <c r="AG269" s="443"/>
      <c r="AH269" s="443"/>
      <c r="AI269" s="443"/>
      <c r="AJ269" s="443"/>
    </row>
    <row r="270" spans="1:36">
      <c r="A270" s="24" t="s">
        <v>14</v>
      </c>
      <c r="B270" s="462" t="s">
        <v>153</v>
      </c>
      <c r="C270" s="443"/>
      <c r="D270" s="443"/>
      <c r="E270" s="444">
        <v>2018</v>
      </c>
      <c r="F270" s="444" t="s">
        <v>892</v>
      </c>
      <c r="G270" s="450">
        <v>515.9</v>
      </c>
      <c r="H270" s="443"/>
      <c r="I270" s="443"/>
      <c r="J270" s="443"/>
      <c r="K270" s="443"/>
      <c r="L270" s="443"/>
      <c r="M270" s="443"/>
      <c r="N270" s="443"/>
      <c r="O270" s="443"/>
      <c r="P270" s="443"/>
      <c r="Q270" s="443"/>
      <c r="R270" s="443"/>
      <c r="S270" s="443"/>
      <c r="T270" s="443"/>
      <c r="U270" s="443"/>
      <c r="V270" s="443"/>
      <c r="W270" s="443"/>
      <c r="X270" s="443"/>
      <c r="Y270" s="443"/>
      <c r="Z270" s="443"/>
      <c r="AA270" s="443"/>
      <c r="AB270" s="443"/>
      <c r="AC270" s="443"/>
      <c r="AD270" s="443"/>
      <c r="AE270" s="443"/>
      <c r="AF270" s="443"/>
      <c r="AG270" s="443"/>
      <c r="AH270" s="443"/>
      <c r="AI270" s="443"/>
      <c r="AJ270" s="443"/>
    </row>
    <row r="271" spans="1:36">
      <c r="A271" s="24" t="s">
        <v>16</v>
      </c>
      <c r="B271" s="462" t="s">
        <v>855</v>
      </c>
      <c r="C271" s="443"/>
      <c r="D271" s="443"/>
      <c r="E271" s="444">
        <v>2020</v>
      </c>
      <c r="F271" s="444" t="s">
        <v>892</v>
      </c>
      <c r="G271" s="450">
        <v>514.20000000000005</v>
      </c>
      <c r="H271" s="443"/>
      <c r="I271" s="443"/>
      <c r="J271" s="443"/>
      <c r="K271" s="443"/>
      <c r="L271" s="443"/>
      <c r="M271" s="443"/>
      <c r="N271" s="443"/>
      <c r="O271" s="443"/>
      <c r="P271" s="443"/>
      <c r="Q271" s="443"/>
      <c r="R271" s="443"/>
      <c r="S271" s="443"/>
      <c r="T271" s="443"/>
      <c r="U271" s="443"/>
      <c r="V271" s="443"/>
      <c r="W271" s="443"/>
      <c r="X271" s="443"/>
      <c r="Y271" s="443"/>
      <c r="Z271" s="443"/>
      <c r="AA271" s="443"/>
      <c r="AB271" s="443"/>
      <c r="AC271" s="443"/>
      <c r="AD271" s="443"/>
      <c r="AE271" s="443"/>
      <c r="AF271" s="443"/>
      <c r="AG271" s="443"/>
      <c r="AH271" s="443"/>
      <c r="AI271" s="443"/>
      <c r="AJ271" s="443"/>
    </row>
    <row r="272" spans="1:36">
      <c r="B272" s="443"/>
      <c r="C272" s="443"/>
      <c r="D272" s="443"/>
      <c r="E272" s="443"/>
      <c r="F272" s="443"/>
      <c r="G272" s="443"/>
      <c r="H272" s="443"/>
      <c r="I272" s="443"/>
      <c r="J272" s="443"/>
      <c r="K272" s="443"/>
      <c r="L272" s="443"/>
      <c r="M272" s="443"/>
      <c r="N272" s="443"/>
      <c r="O272" s="443"/>
      <c r="P272" s="443"/>
      <c r="Q272" s="443"/>
      <c r="R272" s="443"/>
      <c r="S272" s="443"/>
      <c r="T272" s="443"/>
      <c r="U272" s="443"/>
      <c r="V272" s="443"/>
      <c r="W272" s="443"/>
      <c r="X272" s="443"/>
      <c r="Y272" s="443"/>
      <c r="Z272" s="443"/>
      <c r="AA272" s="443"/>
      <c r="AB272" s="443"/>
      <c r="AC272" s="443"/>
      <c r="AD272" s="443"/>
      <c r="AE272" s="443"/>
      <c r="AF272" s="443"/>
      <c r="AG272" s="443"/>
      <c r="AH272" s="443"/>
      <c r="AI272" s="443"/>
      <c r="AJ272" s="443"/>
    </row>
    <row r="273" spans="1:36">
      <c r="B273" s="443"/>
      <c r="C273" s="443"/>
      <c r="D273" s="443"/>
      <c r="E273" s="443"/>
      <c r="F273" s="443"/>
      <c r="G273" s="443"/>
      <c r="H273" s="443"/>
      <c r="I273" s="443"/>
      <c r="J273" s="443"/>
      <c r="K273" s="443"/>
      <c r="L273" s="443"/>
      <c r="M273" s="443"/>
      <c r="N273" s="443"/>
      <c r="O273" s="443"/>
      <c r="P273" s="443"/>
      <c r="Q273" s="443"/>
      <c r="R273" s="443"/>
      <c r="S273" s="443"/>
      <c r="T273" s="443"/>
      <c r="U273" s="443"/>
      <c r="V273" s="443"/>
      <c r="W273" s="443"/>
      <c r="X273" s="443"/>
      <c r="Y273" s="443"/>
      <c r="Z273" s="443"/>
      <c r="AA273" s="443"/>
      <c r="AB273" s="443"/>
      <c r="AC273" s="443"/>
      <c r="AD273" s="443"/>
      <c r="AE273" s="443"/>
      <c r="AF273" s="443"/>
      <c r="AG273" s="443"/>
      <c r="AH273" s="443"/>
      <c r="AI273" s="443"/>
      <c r="AJ273" s="443"/>
    </row>
    <row r="274" spans="1:36" ht="25.5">
      <c r="B274" s="30" t="s">
        <v>196</v>
      </c>
      <c r="C274" s="443"/>
      <c r="D274" s="443"/>
      <c r="E274" s="443"/>
      <c r="F274" s="443"/>
      <c r="G274" s="443"/>
      <c r="H274" s="443"/>
      <c r="I274" s="443"/>
      <c r="J274" s="443"/>
      <c r="K274" s="443"/>
      <c r="L274" s="443"/>
      <c r="M274" s="443"/>
      <c r="N274" s="443"/>
      <c r="O274" s="443"/>
      <c r="P274" s="443"/>
      <c r="Q274" s="443"/>
      <c r="R274" s="443"/>
      <c r="S274" s="443"/>
      <c r="T274" s="443"/>
      <c r="U274" s="443"/>
      <c r="V274" s="443"/>
      <c r="W274" s="443"/>
      <c r="X274" s="443"/>
      <c r="Y274" s="443"/>
      <c r="Z274" s="443"/>
      <c r="AA274" s="443"/>
      <c r="AB274" s="443"/>
      <c r="AC274" s="443"/>
      <c r="AD274" s="443"/>
      <c r="AE274" s="443"/>
      <c r="AF274" s="443"/>
      <c r="AG274" s="443"/>
      <c r="AH274" s="443"/>
      <c r="AI274" s="443"/>
      <c r="AJ274" s="443"/>
    </row>
    <row r="275" spans="1:36">
      <c r="B275" s="443"/>
      <c r="C275" s="443"/>
      <c r="D275" s="443"/>
      <c r="E275" s="443"/>
      <c r="F275" s="443"/>
      <c r="G275" s="443"/>
      <c r="H275" s="443"/>
      <c r="I275" s="443"/>
      <c r="J275" s="443"/>
      <c r="K275" s="443"/>
      <c r="L275" s="443"/>
      <c r="M275" s="443"/>
      <c r="N275" s="443"/>
      <c r="O275" s="443"/>
      <c r="P275" s="443"/>
      <c r="Q275" s="443"/>
      <c r="R275" s="443"/>
      <c r="S275" s="443"/>
      <c r="T275" s="443"/>
      <c r="U275" s="443"/>
      <c r="V275" s="443"/>
      <c r="W275" s="443"/>
      <c r="X275" s="443"/>
      <c r="Y275" s="443"/>
      <c r="Z275" s="443"/>
      <c r="AA275" s="443"/>
      <c r="AB275" s="443"/>
      <c r="AC275" s="443"/>
      <c r="AD275" s="443"/>
      <c r="AE275" s="443"/>
      <c r="AF275" s="443"/>
      <c r="AG275" s="443"/>
      <c r="AH275" s="443"/>
      <c r="AI275" s="443"/>
      <c r="AJ275" s="443"/>
    </row>
    <row r="276" spans="1:36">
      <c r="A276" s="24" t="s">
        <v>0</v>
      </c>
      <c r="B276" s="462" t="s">
        <v>869</v>
      </c>
      <c r="C276" s="443"/>
      <c r="D276" s="443"/>
      <c r="E276" s="444">
        <v>2019</v>
      </c>
      <c r="F276" s="444" t="s">
        <v>891</v>
      </c>
      <c r="G276" s="450">
        <v>432.9</v>
      </c>
      <c r="H276" s="443"/>
      <c r="I276" s="443"/>
      <c r="J276" s="443"/>
      <c r="K276" s="443"/>
      <c r="L276" s="443"/>
      <c r="M276" s="443"/>
      <c r="N276" s="443"/>
      <c r="O276" s="443"/>
      <c r="P276" s="443"/>
      <c r="Q276" s="443"/>
      <c r="R276" s="443"/>
      <c r="S276" s="443"/>
      <c r="T276" s="443"/>
      <c r="U276" s="443"/>
      <c r="V276" s="443"/>
      <c r="W276" s="443"/>
      <c r="X276" s="443"/>
      <c r="Y276" s="443"/>
      <c r="Z276" s="443"/>
      <c r="AA276" s="443"/>
      <c r="AB276" s="443"/>
      <c r="AC276" s="443"/>
      <c r="AD276" s="443"/>
      <c r="AE276" s="443"/>
      <c r="AF276" s="443"/>
      <c r="AG276" s="443"/>
      <c r="AH276" s="443"/>
      <c r="AI276" s="443"/>
      <c r="AJ276" s="443"/>
    </row>
    <row r="277" spans="1:36">
      <c r="A277" s="24" t="s">
        <v>2</v>
      </c>
      <c r="B277" s="462" t="s">
        <v>13</v>
      </c>
      <c r="C277" s="443"/>
      <c r="D277" s="443"/>
      <c r="E277" s="444">
        <v>2017</v>
      </c>
      <c r="F277" s="444" t="s">
        <v>891</v>
      </c>
      <c r="G277" s="450">
        <v>424.5</v>
      </c>
      <c r="H277" s="443"/>
      <c r="I277" s="443"/>
      <c r="J277" s="443"/>
      <c r="K277" s="443"/>
      <c r="L277" s="443"/>
      <c r="M277" s="443"/>
      <c r="N277" s="443"/>
      <c r="O277" s="443"/>
      <c r="P277" s="443"/>
      <c r="Q277" s="443"/>
      <c r="R277" s="443"/>
      <c r="S277" s="443"/>
      <c r="T277" s="443"/>
      <c r="U277" s="443"/>
      <c r="V277" s="443"/>
      <c r="W277" s="443"/>
      <c r="X277" s="443"/>
      <c r="Y277" s="443"/>
      <c r="Z277" s="443"/>
      <c r="AA277" s="443"/>
      <c r="AB277" s="443"/>
      <c r="AC277" s="443"/>
      <c r="AD277" s="443"/>
      <c r="AE277" s="443"/>
      <c r="AF277" s="443"/>
      <c r="AG277" s="443"/>
      <c r="AH277" s="443"/>
      <c r="AI277" s="443"/>
      <c r="AJ277" s="443"/>
    </row>
    <row r="278" spans="1:36">
      <c r="A278" s="24" t="s">
        <v>3</v>
      </c>
      <c r="B278" s="462" t="s">
        <v>873</v>
      </c>
      <c r="C278" s="443"/>
      <c r="D278" s="443"/>
      <c r="E278" s="444">
        <v>2019</v>
      </c>
      <c r="F278" s="444" t="s">
        <v>892</v>
      </c>
      <c r="G278" s="450">
        <v>422.3</v>
      </c>
      <c r="H278" s="443"/>
      <c r="I278" s="443"/>
      <c r="J278" s="443"/>
      <c r="K278" s="443"/>
      <c r="L278" s="443"/>
      <c r="M278" s="443"/>
      <c r="N278" s="443"/>
      <c r="O278" s="443"/>
      <c r="P278" s="443"/>
      <c r="Q278" s="443"/>
      <c r="R278" s="443"/>
      <c r="S278" s="443"/>
      <c r="T278" s="443"/>
      <c r="U278" s="443"/>
      <c r="V278" s="443"/>
      <c r="W278" s="443"/>
      <c r="X278" s="443"/>
      <c r="Y278" s="443"/>
      <c r="Z278" s="443"/>
      <c r="AA278" s="443"/>
      <c r="AB278" s="443"/>
      <c r="AC278" s="443"/>
      <c r="AD278" s="443"/>
      <c r="AE278" s="443"/>
      <c r="AF278" s="443"/>
      <c r="AG278" s="443"/>
      <c r="AH278" s="443"/>
      <c r="AI278" s="443"/>
      <c r="AJ278" s="443"/>
    </row>
    <row r="279" spans="1:36">
      <c r="A279" s="24" t="s">
        <v>5</v>
      </c>
      <c r="B279" s="462" t="s">
        <v>855</v>
      </c>
      <c r="C279" s="443"/>
      <c r="D279" s="443"/>
      <c r="E279" s="444">
        <v>2019</v>
      </c>
      <c r="F279" s="444" t="s">
        <v>893</v>
      </c>
      <c r="G279" s="450">
        <v>418.6</v>
      </c>
      <c r="H279" s="443"/>
      <c r="I279" s="443"/>
      <c r="J279" s="443"/>
      <c r="K279" s="443"/>
      <c r="L279" s="443"/>
      <c r="M279" s="443"/>
      <c r="N279" s="443"/>
      <c r="O279" s="443"/>
      <c r="P279" s="443"/>
      <c r="Q279" s="443"/>
      <c r="R279" s="443"/>
      <c r="S279" s="443"/>
      <c r="T279" s="443"/>
      <c r="U279" s="443"/>
      <c r="V279" s="443"/>
      <c r="W279" s="443"/>
      <c r="X279" s="443"/>
      <c r="Y279" s="443"/>
      <c r="Z279" s="443"/>
      <c r="AA279" s="443"/>
      <c r="AB279" s="443"/>
      <c r="AC279" s="443"/>
      <c r="AD279" s="443"/>
      <c r="AE279" s="443"/>
      <c r="AF279" s="443"/>
      <c r="AG279" s="443"/>
      <c r="AH279" s="443"/>
      <c r="AI279" s="443"/>
      <c r="AJ279" s="443"/>
    </row>
    <row r="280" spans="1:36">
      <c r="A280" s="24" t="s">
        <v>7</v>
      </c>
      <c r="B280" s="462" t="s">
        <v>830</v>
      </c>
      <c r="C280" s="443"/>
      <c r="D280" s="443"/>
      <c r="E280" s="444">
        <v>2019</v>
      </c>
      <c r="F280" s="444" t="s">
        <v>985</v>
      </c>
      <c r="G280" s="450">
        <v>416.3</v>
      </c>
      <c r="H280" s="443"/>
      <c r="I280" s="443"/>
      <c r="J280" s="443"/>
      <c r="K280" s="443"/>
      <c r="L280" s="443"/>
      <c r="M280" s="443"/>
      <c r="N280" s="443"/>
      <c r="O280" s="443"/>
      <c r="P280" s="443"/>
      <c r="Q280" s="443"/>
      <c r="R280" s="443"/>
      <c r="S280" s="443"/>
      <c r="T280" s="443"/>
      <c r="U280" s="443"/>
      <c r="V280" s="443"/>
      <c r="W280" s="443"/>
      <c r="X280" s="443"/>
      <c r="Y280" s="443"/>
      <c r="Z280" s="443"/>
      <c r="AA280" s="443"/>
      <c r="AB280" s="443"/>
      <c r="AC280" s="443"/>
      <c r="AD280" s="443"/>
      <c r="AE280" s="443"/>
      <c r="AF280" s="443"/>
      <c r="AG280" s="443"/>
      <c r="AH280" s="443"/>
      <c r="AI280" s="443"/>
      <c r="AJ280" s="443"/>
    </row>
    <row r="281" spans="1:36">
      <c r="A281" s="24" t="s">
        <v>8</v>
      </c>
      <c r="B281" s="462" t="s">
        <v>27</v>
      </c>
      <c r="C281" s="443"/>
      <c r="D281" s="443"/>
      <c r="E281" s="444">
        <v>2019</v>
      </c>
      <c r="F281" s="444" t="s">
        <v>986</v>
      </c>
      <c r="G281" s="450">
        <v>412.9</v>
      </c>
      <c r="H281" s="443"/>
      <c r="I281" s="443"/>
      <c r="J281" s="443"/>
      <c r="K281" s="443"/>
      <c r="L281" s="443"/>
      <c r="M281" s="443"/>
      <c r="N281" s="443"/>
      <c r="O281" s="443"/>
      <c r="P281" s="443"/>
      <c r="Q281" s="443"/>
      <c r="R281" s="443"/>
      <c r="S281" s="443"/>
      <c r="T281" s="443"/>
      <c r="U281" s="443"/>
      <c r="V281" s="443"/>
      <c r="W281" s="443"/>
      <c r="X281" s="443"/>
      <c r="Y281" s="443"/>
      <c r="Z281" s="443"/>
      <c r="AA281" s="443"/>
      <c r="AB281" s="443"/>
      <c r="AC281" s="443"/>
      <c r="AD281" s="443"/>
      <c r="AE281" s="443"/>
      <c r="AF281" s="443"/>
      <c r="AG281" s="443"/>
      <c r="AH281" s="443"/>
      <c r="AI281" s="443"/>
      <c r="AJ281" s="443"/>
    </row>
    <row r="282" spans="1:36">
      <c r="A282" s="24" t="s">
        <v>10</v>
      </c>
      <c r="B282" s="462" t="s">
        <v>31</v>
      </c>
      <c r="C282" s="443"/>
      <c r="D282" s="443"/>
      <c r="E282" s="444">
        <v>2018</v>
      </c>
      <c r="F282" s="444" t="s">
        <v>891</v>
      </c>
      <c r="G282" s="450">
        <v>411.5</v>
      </c>
      <c r="H282" s="443"/>
      <c r="I282" s="443"/>
      <c r="J282" s="443"/>
      <c r="K282" s="443"/>
      <c r="L282" s="443"/>
      <c r="M282" s="443"/>
      <c r="N282" s="443"/>
      <c r="O282" s="443"/>
      <c r="P282" s="443"/>
      <c r="Q282" s="443"/>
      <c r="R282" s="443"/>
      <c r="S282" s="443"/>
      <c r="T282" s="443"/>
      <c r="U282" s="443"/>
      <c r="V282" s="443"/>
      <c r="W282" s="443"/>
      <c r="X282" s="443"/>
      <c r="Y282" s="443"/>
      <c r="Z282" s="443"/>
      <c r="AA282" s="443"/>
      <c r="AB282" s="443"/>
      <c r="AC282" s="443"/>
      <c r="AD282" s="443"/>
      <c r="AE282" s="443"/>
      <c r="AF282" s="443"/>
      <c r="AG282" s="443"/>
      <c r="AH282" s="443"/>
      <c r="AI282" s="443"/>
      <c r="AJ282" s="443"/>
    </row>
    <row r="283" spans="1:36">
      <c r="A283" s="24" t="s">
        <v>12</v>
      </c>
      <c r="B283" s="462" t="s">
        <v>21</v>
      </c>
      <c r="C283" s="443"/>
      <c r="D283" s="443"/>
      <c r="E283" s="444">
        <v>2018</v>
      </c>
      <c r="F283" s="444" t="s">
        <v>892</v>
      </c>
      <c r="G283" s="450">
        <v>390.1</v>
      </c>
      <c r="H283" s="443"/>
      <c r="I283" s="443"/>
      <c r="J283" s="443"/>
      <c r="K283" s="443"/>
      <c r="L283" s="443"/>
      <c r="M283" s="443"/>
      <c r="N283" s="443"/>
      <c r="O283" s="443"/>
      <c r="P283" s="443"/>
      <c r="Q283" s="443"/>
      <c r="R283" s="443"/>
      <c r="S283" s="443"/>
      <c r="T283" s="443"/>
      <c r="U283" s="443"/>
      <c r="V283" s="443"/>
      <c r="W283" s="443"/>
      <c r="X283" s="443"/>
      <c r="Y283" s="443"/>
      <c r="Z283" s="443"/>
      <c r="AA283" s="443"/>
      <c r="AB283" s="443"/>
      <c r="AC283" s="443"/>
      <c r="AD283" s="443"/>
      <c r="AE283" s="443"/>
      <c r="AF283" s="443"/>
      <c r="AG283" s="443"/>
      <c r="AH283" s="443"/>
      <c r="AI283" s="443"/>
      <c r="AJ283" s="443"/>
    </row>
    <row r="284" spans="1:36">
      <c r="A284" s="24" t="s">
        <v>14</v>
      </c>
      <c r="B284" s="462" t="s">
        <v>1</v>
      </c>
      <c r="C284" s="443"/>
      <c r="D284" s="443"/>
      <c r="E284" s="444">
        <v>2017</v>
      </c>
      <c r="F284" s="444" t="s">
        <v>892</v>
      </c>
      <c r="G284" s="450">
        <v>387.3</v>
      </c>
      <c r="H284" s="443"/>
      <c r="I284" s="443"/>
      <c r="J284" s="443"/>
      <c r="K284" s="443"/>
      <c r="L284" s="443"/>
      <c r="M284" s="443"/>
      <c r="N284" s="443"/>
      <c r="O284" s="443"/>
      <c r="P284" s="443"/>
      <c r="Q284" s="443"/>
      <c r="R284" s="443"/>
      <c r="S284" s="443"/>
      <c r="T284" s="443"/>
      <c r="U284" s="443"/>
      <c r="V284" s="443"/>
      <c r="W284" s="443"/>
      <c r="X284" s="443"/>
      <c r="Y284" s="443"/>
      <c r="Z284" s="443"/>
      <c r="AA284" s="443"/>
      <c r="AB284" s="443"/>
      <c r="AC284" s="443"/>
      <c r="AD284" s="443"/>
      <c r="AE284" s="443"/>
      <c r="AF284" s="443"/>
      <c r="AG284" s="443"/>
      <c r="AH284" s="443"/>
      <c r="AI284" s="443"/>
      <c r="AJ284" s="443"/>
    </row>
    <row r="285" spans="1:36">
      <c r="A285" s="24" t="s">
        <v>16</v>
      </c>
      <c r="B285" s="462" t="s">
        <v>1839</v>
      </c>
      <c r="C285" s="443"/>
      <c r="D285" s="443"/>
      <c r="E285" s="444">
        <v>2021</v>
      </c>
      <c r="F285" s="444" t="s">
        <v>891</v>
      </c>
      <c r="G285" s="450">
        <v>378.8</v>
      </c>
      <c r="H285" s="443"/>
      <c r="I285" s="443"/>
      <c r="J285" s="443"/>
      <c r="K285" s="443"/>
      <c r="L285" s="443"/>
      <c r="M285" s="443"/>
      <c r="N285" s="443"/>
      <c r="O285" s="443"/>
      <c r="P285" s="443"/>
      <c r="Q285" s="443"/>
      <c r="R285" s="443"/>
      <c r="S285" s="443"/>
      <c r="T285" s="443"/>
      <c r="U285" s="443"/>
      <c r="V285" s="443"/>
      <c r="W285" s="443"/>
      <c r="X285" s="443"/>
      <c r="Y285" s="443"/>
      <c r="Z285" s="443"/>
      <c r="AA285" s="443"/>
      <c r="AB285" s="443"/>
      <c r="AC285" s="443"/>
      <c r="AD285" s="443"/>
      <c r="AE285" s="443"/>
      <c r="AF285" s="443"/>
      <c r="AG285" s="443"/>
      <c r="AH285" s="443"/>
      <c r="AI285" s="443"/>
      <c r="AJ285" s="443"/>
    </row>
    <row r="286" spans="1:36">
      <c r="B286" s="443"/>
      <c r="C286" s="443"/>
      <c r="D286" s="443"/>
      <c r="E286" s="443"/>
      <c r="F286" s="443"/>
      <c r="G286" s="443"/>
      <c r="H286" s="443"/>
      <c r="I286" s="443"/>
      <c r="J286" s="443"/>
      <c r="K286" s="443"/>
      <c r="L286" s="443"/>
      <c r="M286" s="443"/>
      <c r="N286" s="443"/>
      <c r="O286" s="443"/>
      <c r="P286" s="443"/>
      <c r="Q286" s="443"/>
      <c r="R286" s="443"/>
      <c r="S286" s="443"/>
      <c r="T286" s="443"/>
      <c r="U286" s="443"/>
      <c r="V286" s="443"/>
      <c r="W286" s="443"/>
      <c r="X286" s="443"/>
      <c r="Y286" s="443"/>
      <c r="Z286" s="443"/>
      <c r="AA286" s="443"/>
      <c r="AB286" s="443"/>
      <c r="AC286" s="443"/>
      <c r="AD286" s="443"/>
      <c r="AE286" s="443"/>
      <c r="AF286" s="443"/>
      <c r="AG286" s="443"/>
      <c r="AH286" s="443"/>
      <c r="AI286" s="443"/>
      <c r="AJ286" s="443"/>
    </row>
    <row r="287" spans="1:36">
      <c r="B287" s="443"/>
      <c r="C287" s="443"/>
      <c r="D287" s="443"/>
      <c r="E287" s="443"/>
      <c r="F287" s="443"/>
      <c r="G287" s="443"/>
      <c r="H287" s="443"/>
      <c r="I287" s="443"/>
      <c r="J287" s="443"/>
      <c r="K287" s="443"/>
      <c r="L287" s="443"/>
      <c r="M287" s="443"/>
      <c r="N287" s="443"/>
      <c r="O287" s="443"/>
      <c r="P287" s="443"/>
      <c r="Q287" s="443"/>
      <c r="R287" s="443"/>
      <c r="S287" s="443"/>
      <c r="T287" s="443"/>
      <c r="U287" s="443"/>
      <c r="V287" s="443"/>
      <c r="W287" s="443"/>
      <c r="X287" s="443"/>
      <c r="Y287" s="443"/>
      <c r="Z287" s="443"/>
      <c r="AA287" s="443"/>
      <c r="AB287" s="443"/>
      <c r="AC287" s="443"/>
      <c r="AD287" s="443"/>
      <c r="AE287" s="443"/>
      <c r="AF287" s="443"/>
      <c r="AG287" s="443"/>
      <c r="AH287" s="443"/>
      <c r="AI287" s="443"/>
      <c r="AJ287" s="443"/>
    </row>
    <row r="288" spans="1:36" ht="25.5">
      <c r="B288" s="30" t="s">
        <v>197</v>
      </c>
      <c r="C288" s="443"/>
      <c r="D288" s="443"/>
      <c r="E288" s="443"/>
      <c r="F288" s="443"/>
      <c r="G288" s="443"/>
      <c r="H288" s="443"/>
      <c r="I288" s="443"/>
      <c r="J288" s="443"/>
      <c r="K288" s="443"/>
      <c r="L288" s="443"/>
      <c r="M288" s="443"/>
      <c r="N288" s="443"/>
      <c r="O288" s="443"/>
      <c r="P288" s="443"/>
      <c r="Q288" s="443"/>
      <c r="R288" s="443"/>
      <c r="S288" s="443"/>
      <c r="T288" s="443"/>
      <c r="U288" s="443"/>
      <c r="V288" s="443"/>
      <c r="W288" s="443"/>
      <c r="X288" s="443"/>
      <c r="Y288" s="443"/>
      <c r="Z288" s="443"/>
      <c r="AA288" s="443"/>
      <c r="AB288" s="443"/>
      <c r="AC288" s="443"/>
      <c r="AD288" s="443"/>
      <c r="AE288" s="443"/>
      <c r="AF288" s="443"/>
      <c r="AG288" s="443"/>
      <c r="AH288" s="443"/>
      <c r="AI288" s="443"/>
      <c r="AJ288" s="443"/>
    </row>
    <row r="289" spans="1:36">
      <c r="B289" s="443"/>
      <c r="C289" s="443"/>
      <c r="D289" s="443"/>
      <c r="E289" s="443"/>
      <c r="F289" s="443"/>
      <c r="G289" s="443"/>
      <c r="H289" s="443"/>
      <c r="I289" s="443"/>
      <c r="J289" s="443"/>
      <c r="K289" s="443"/>
      <c r="L289" s="443"/>
      <c r="M289" s="443"/>
      <c r="N289" s="443"/>
      <c r="O289" s="443"/>
      <c r="P289" s="443"/>
      <c r="Q289" s="443"/>
      <c r="R289" s="443"/>
      <c r="S289" s="443"/>
      <c r="T289" s="443"/>
      <c r="U289" s="443"/>
      <c r="V289" s="443"/>
      <c r="W289" s="443"/>
      <c r="X289" s="443"/>
      <c r="Y289" s="443"/>
      <c r="Z289" s="443"/>
      <c r="AA289" s="443"/>
      <c r="AB289" s="443"/>
      <c r="AC289" s="443"/>
      <c r="AD289" s="443"/>
      <c r="AE289" s="443"/>
      <c r="AF289" s="443"/>
      <c r="AG289" s="443"/>
      <c r="AH289" s="443"/>
      <c r="AI289" s="443"/>
      <c r="AJ289" s="443"/>
    </row>
    <row r="290" spans="1:36">
      <c r="A290" s="24" t="s">
        <v>0</v>
      </c>
      <c r="B290" s="462" t="s">
        <v>31</v>
      </c>
      <c r="C290" s="443"/>
      <c r="D290" s="443"/>
      <c r="E290" s="444">
        <v>2016</v>
      </c>
      <c r="F290" s="444" t="s">
        <v>891</v>
      </c>
      <c r="G290" s="450">
        <v>683.3</v>
      </c>
      <c r="H290" s="443"/>
      <c r="I290" s="443"/>
      <c r="J290" s="443"/>
      <c r="K290" s="443"/>
      <c r="L290" s="443"/>
      <c r="M290" s="443"/>
      <c r="N290" s="443"/>
      <c r="O290" s="443"/>
      <c r="P290" s="443"/>
      <c r="Q290" s="443"/>
      <c r="R290" s="443"/>
      <c r="S290" s="443"/>
      <c r="T290" s="443"/>
      <c r="U290" s="443"/>
      <c r="V290" s="443"/>
      <c r="W290" s="443"/>
      <c r="X290" s="443"/>
      <c r="Y290" s="443"/>
      <c r="Z290" s="443"/>
      <c r="AA290" s="443"/>
      <c r="AB290" s="443"/>
      <c r="AC290" s="443"/>
      <c r="AD290" s="443"/>
      <c r="AE290" s="443"/>
      <c r="AF290" s="443"/>
      <c r="AG290" s="443"/>
      <c r="AH290" s="443"/>
      <c r="AI290" s="443"/>
      <c r="AJ290" s="443"/>
    </row>
    <row r="291" spans="1:36">
      <c r="A291" s="24" t="s">
        <v>2</v>
      </c>
      <c r="B291" s="462" t="s">
        <v>830</v>
      </c>
      <c r="C291" s="443"/>
      <c r="D291" s="443"/>
      <c r="E291" s="444">
        <v>2021</v>
      </c>
      <c r="F291" s="444" t="s">
        <v>891</v>
      </c>
      <c r="G291" s="450">
        <v>654.4</v>
      </c>
      <c r="H291" s="443"/>
      <c r="I291" s="443"/>
      <c r="J291" s="443"/>
      <c r="K291" s="443"/>
      <c r="L291" s="443"/>
      <c r="M291" s="443"/>
      <c r="N291" s="443"/>
      <c r="O291" s="443"/>
      <c r="P291" s="443"/>
      <c r="Q291" s="443"/>
      <c r="R291" s="443"/>
      <c r="S291" s="443"/>
      <c r="T291" s="443"/>
      <c r="U291" s="443"/>
      <c r="V291" s="443"/>
      <c r="W291" s="443"/>
      <c r="X291" s="443"/>
      <c r="Y291" s="443"/>
      <c r="Z291" s="443"/>
      <c r="AA291" s="443"/>
      <c r="AB291" s="443"/>
      <c r="AC291" s="443"/>
      <c r="AD291" s="443"/>
      <c r="AE291" s="443"/>
      <c r="AF291" s="443"/>
      <c r="AG291" s="443"/>
      <c r="AH291" s="443"/>
      <c r="AI291" s="443"/>
      <c r="AJ291" s="443"/>
    </row>
    <row r="292" spans="1:36">
      <c r="A292" s="24" t="s">
        <v>3</v>
      </c>
      <c r="B292" s="462" t="s">
        <v>33</v>
      </c>
      <c r="C292" s="443"/>
      <c r="D292" s="443"/>
      <c r="E292" s="444">
        <v>2016</v>
      </c>
      <c r="F292" s="444" t="s">
        <v>892</v>
      </c>
      <c r="G292" s="450">
        <v>644.5</v>
      </c>
      <c r="H292" s="443"/>
      <c r="I292" s="443"/>
      <c r="J292" s="443"/>
      <c r="K292" s="443"/>
      <c r="L292" s="443"/>
      <c r="M292" s="443"/>
      <c r="N292" s="443"/>
      <c r="O292" s="443"/>
      <c r="P292" s="443"/>
      <c r="Q292" s="443"/>
      <c r="R292" s="443"/>
      <c r="S292" s="443"/>
      <c r="T292" s="443"/>
      <c r="U292" s="443"/>
      <c r="V292" s="443"/>
      <c r="W292" s="443"/>
      <c r="X292" s="443"/>
      <c r="Y292" s="443"/>
      <c r="Z292" s="443"/>
      <c r="AA292" s="443"/>
      <c r="AB292" s="443"/>
      <c r="AC292" s="443"/>
      <c r="AD292" s="443"/>
      <c r="AE292" s="443"/>
      <c r="AF292" s="443"/>
      <c r="AG292" s="443"/>
      <c r="AH292" s="443"/>
      <c r="AI292" s="443"/>
      <c r="AJ292" s="443"/>
    </row>
    <row r="293" spans="1:36">
      <c r="A293" s="24" t="s">
        <v>5</v>
      </c>
      <c r="B293" s="462" t="s">
        <v>996</v>
      </c>
      <c r="C293" s="443"/>
      <c r="D293" s="443"/>
      <c r="E293" s="444">
        <v>2016</v>
      </c>
      <c r="F293" s="444" t="s">
        <v>893</v>
      </c>
      <c r="G293" s="450">
        <v>635.20000000000005</v>
      </c>
      <c r="H293" s="443"/>
      <c r="I293" s="443"/>
      <c r="J293" s="443"/>
      <c r="K293" s="443"/>
      <c r="L293" s="443"/>
      <c r="M293" s="443"/>
      <c r="N293" s="443"/>
      <c r="O293" s="443"/>
      <c r="P293" s="443"/>
      <c r="Q293" s="443"/>
      <c r="R293" s="443"/>
      <c r="S293" s="443"/>
      <c r="T293" s="443"/>
      <c r="U293" s="443"/>
      <c r="V293" s="443"/>
      <c r="W293" s="443"/>
      <c r="X293" s="443"/>
      <c r="Y293" s="443"/>
      <c r="Z293" s="443"/>
      <c r="AA293" s="443"/>
      <c r="AB293" s="443"/>
      <c r="AC293" s="443"/>
      <c r="AD293" s="443"/>
      <c r="AE293" s="443"/>
      <c r="AF293" s="443"/>
      <c r="AG293" s="443"/>
      <c r="AH293" s="443"/>
      <c r="AI293" s="443"/>
      <c r="AJ293" s="443"/>
    </row>
    <row r="294" spans="1:36">
      <c r="A294" s="24" t="s">
        <v>7</v>
      </c>
      <c r="B294" s="462" t="s">
        <v>11</v>
      </c>
      <c r="C294" s="443"/>
      <c r="D294" s="443"/>
      <c r="E294" s="444">
        <v>2019</v>
      </c>
      <c r="F294" s="444" t="s">
        <v>891</v>
      </c>
      <c r="G294" s="450">
        <v>631.6</v>
      </c>
      <c r="H294" s="443"/>
      <c r="I294" s="443"/>
      <c r="J294" s="443"/>
      <c r="K294" s="443"/>
      <c r="L294" s="443"/>
      <c r="M294" s="443"/>
      <c r="N294" s="443"/>
      <c r="O294" s="443"/>
      <c r="P294" s="443"/>
      <c r="Q294" s="443"/>
      <c r="R294" s="443"/>
      <c r="S294" s="443"/>
      <c r="T294" s="443"/>
      <c r="U294" s="443"/>
      <c r="V294" s="443"/>
      <c r="W294" s="443"/>
      <c r="X294" s="443"/>
      <c r="Y294" s="443"/>
      <c r="Z294" s="443"/>
      <c r="AA294" s="443"/>
      <c r="AB294" s="443"/>
      <c r="AC294" s="443"/>
      <c r="AD294" s="443"/>
      <c r="AE294" s="443"/>
      <c r="AF294" s="443"/>
      <c r="AG294" s="443"/>
      <c r="AH294" s="443"/>
      <c r="AI294" s="443"/>
      <c r="AJ294" s="443"/>
    </row>
    <row r="295" spans="1:36">
      <c r="A295" s="24" t="s">
        <v>8</v>
      </c>
      <c r="B295" s="462" t="s">
        <v>156</v>
      </c>
      <c r="C295" s="443"/>
      <c r="D295" s="443"/>
      <c r="E295" s="444">
        <v>2018</v>
      </c>
      <c r="F295" s="444" t="s">
        <v>891</v>
      </c>
      <c r="G295" s="450">
        <v>613.65</v>
      </c>
      <c r="H295" s="443"/>
      <c r="I295" s="443"/>
      <c r="J295" s="443"/>
      <c r="K295" s="443"/>
      <c r="L295" s="443"/>
      <c r="M295" s="443"/>
      <c r="N295" s="443"/>
      <c r="O295" s="443"/>
      <c r="P295" s="443"/>
      <c r="Q295" s="443"/>
      <c r="R295" s="443"/>
      <c r="S295" s="443"/>
      <c r="T295" s="443"/>
      <c r="U295" s="443"/>
      <c r="V295" s="443"/>
      <c r="W295" s="443"/>
      <c r="X295" s="443"/>
      <c r="Y295" s="443"/>
      <c r="Z295" s="443"/>
      <c r="AA295" s="443"/>
      <c r="AB295" s="443"/>
      <c r="AC295" s="443"/>
      <c r="AD295" s="443"/>
      <c r="AE295" s="443"/>
      <c r="AF295" s="443"/>
      <c r="AG295" s="443"/>
      <c r="AH295" s="443"/>
      <c r="AI295" s="443"/>
      <c r="AJ295" s="443"/>
    </row>
    <row r="296" spans="1:36">
      <c r="A296" s="24" t="s">
        <v>10</v>
      </c>
      <c r="B296" s="462" t="s">
        <v>811</v>
      </c>
      <c r="C296" s="443"/>
      <c r="D296" s="443"/>
      <c r="E296" s="444">
        <v>2019</v>
      </c>
      <c r="F296" s="444" t="s">
        <v>892</v>
      </c>
      <c r="G296" s="450">
        <v>607.20000000000005</v>
      </c>
      <c r="H296" s="443"/>
      <c r="I296" s="443"/>
      <c r="J296" s="443"/>
      <c r="K296" s="443"/>
      <c r="L296" s="443"/>
      <c r="M296" s="443"/>
      <c r="N296" s="443"/>
      <c r="O296" s="443"/>
      <c r="P296" s="443"/>
      <c r="Q296" s="443"/>
      <c r="R296" s="443"/>
      <c r="S296" s="443"/>
      <c r="T296" s="443"/>
      <c r="U296" s="443"/>
      <c r="V296" s="443"/>
      <c r="W296" s="443"/>
      <c r="X296" s="443"/>
      <c r="Y296" s="443"/>
      <c r="Z296" s="443"/>
      <c r="AA296" s="443"/>
      <c r="AB296" s="443"/>
      <c r="AC296" s="443"/>
      <c r="AD296" s="443"/>
      <c r="AE296" s="443"/>
      <c r="AF296" s="443"/>
      <c r="AG296" s="443"/>
      <c r="AH296" s="443"/>
      <c r="AI296" s="443"/>
      <c r="AJ296" s="443"/>
    </row>
    <row r="297" spans="1:36">
      <c r="A297" s="24" t="s">
        <v>12</v>
      </c>
      <c r="B297" s="462" t="s">
        <v>6</v>
      </c>
      <c r="C297" s="443"/>
      <c r="D297" s="443"/>
      <c r="E297" s="444">
        <v>2016</v>
      </c>
      <c r="F297" s="444" t="s">
        <v>985</v>
      </c>
      <c r="G297" s="450">
        <v>596.1</v>
      </c>
      <c r="H297" s="443"/>
      <c r="I297" s="443"/>
      <c r="J297" s="443"/>
      <c r="K297" s="443"/>
      <c r="L297" s="443"/>
      <c r="M297" s="443"/>
      <c r="N297" s="443"/>
      <c r="O297" s="443"/>
      <c r="P297" s="443"/>
      <c r="Q297" s="443"/>
      <c r="R297" s="443"/>
      <c r="S297" s="443"/>
      <c r="T297" s="443"/>
      <c r="U297" s="443"/>
      <c r="V297" s="443"/>
      <c r="W297" s="443"/>
      <c r="X297" s="443"/>
      <c r="Y297" s="443"/>
      <c r="Z297" s="443"/>
      <c r="AA297" s="443"/>
      <c r="AB297" s="443"/>
      <c r="AC297" s="443"/>
      <c r="AD297" s="443"/>
      <c r="AE297" s="443"/>
      <c r="AF297" s="443"/>
      <c r="AG297" s="443"/>
      <c r="AH297" s="443"/>
      <c r="AI297" s="443"/>
      <c r="AJ297" s="443"/>
    </row>
    <row r="298" spans="1:36">
      <c r="A298" s="24" t="s">
        <v>14</v>
      </c>
      <c r="B298" s="462" t="s">
        <v>179</v>
      </c>
      <c r="C298" s="443"/>
      <c r="D298" s="443"/>
      <c r="E298" s="444">
        <v>2016</v>
      </c>
      <c r="F298" s="444" t="s">
        <v>986</v>
      </c>
      <c r="G298" s="450">
        <v>593.20000000000005</v>
      </c>
      <c r="H298" s="443"/>
      <c r="I298" s="443"/>
      <c r="J298" s="443"/>
      <c r="K298" s="443"/>
      <c r="L298" s="443"/>
      <c r="M298" s="443"/>
      <c r="N298" s="443"/>
      <c r="O298" s="443"/>
      <c r="P298" s="443"/>
      <c r="Q298" s="443"/>
      <c r="R298" s="443"/>
      <c r="S298" s="443"/>
      <c r="T298" s="443"/>
      <c r="U298" s="443"/>
      <c r="V298" s="443"/>
      <c r="W298" s="443"/>
      <c r="X298" s="443"/>
      <c r="Y298" s="443"/>
      <c r="Z298" s="443"/>
      <c r="AA298" s="443"/>
      <c r="AB298" s="443"/>
      <c r="AC298" s="443"/>
      <c r="AD298" s="443"/>
      <c r="AE298" s="443"/>
      <c r="AF298" s="443"/>
      <c r="AG298" s="443"/>
      <c r="AH298" s="443"/>
      <c r="AI298" s="443"/>
      <c r="AJ298" s="443"/>
    </row>
    <row r="299" spans="1:36">
      <c r="A299" s="24" t="s">
        <v>16</v>
      </c>
      <c r="B299" s="462" t="s">
        <v>144</v>
      </c>
      <c r="C299" s="443"/>
      <c r="D299" s="443"/>
      <c r="E299" s="444">
        <v>2017</v>
      </c>
      <c r="F299" s="444" t="s">
        <v>891</v>
      </c>
      <c r="G299" s="450">
        <v>570</v>
      </c>
      <c r="H299" s="443"/>
      <c r="I299" s="443"/>
      <c r="J299" s="443"/>
      <c r="K299" s="443"/>
      <c r="L299" s="443"/>
      <c r="M299" s="443"/>
      <c r="N299" s="443"/>
      <c r="O299" s="443"/>
      <c r="P299" s="443"/>
      <c r="Q299" s="443"/>
      <c r="R299" s="443"/>
      <c r="S299" s="443"/>
      <c r="T299" s="443"/>
      <c r="U299" s="443"/>
      <c r="V299" s="443"/>
      <c r="W299" s="443"/>
      <c r="X299" s="443"/>
      <c r="Y299" s="443"/>
      <c r="Z299" s="443"/>
      <c r="AA299" s="443"/>
      <c r="AB299" s="443"/>
      <c r="AC299" s="443"/>
      <c r="AD299" s="443"/>
      <c r="AE299" s="443"/>
      <c r="AF299" s="443"/>
      <c r="AG299" s="443"/>
      <c r="AH299" s="443"/>
      <c r="AI299" s="443"/>
      <c r="AJ299" s="443"/>
    </row>
    <row r="300" spans="1:36">
      <c r="B300" s="443"/>
      <c r="C300" s="443"/>
      <c r="D300" s="443"/>
      <c r="E300" s="443"/>
      <c r="F300" s="443"/>
      <c r="G300" s="443"/>
      <c r="H300" s="443"/>
      <c r="I300" s="443"/>
      <c r="J300" s="443"/>
      <c r="K300" s="443"/>
      <c r="L300" s="443"/>
      <c r="M300" s="443"/>
      <c r="N300" s="443"/>
      <c r="O300" s="443"/>
      <c r="P300" s="443"/>
      <c r="Q300" s="443"/>
      <c r="R300" s="443"/>
      <c r="S300" s="443"/>
      <c r="T300" s="443"/>
      <c r="U300" s="443"/>
      <c r="V300" s="443"/>
      <c r="W300" s="443"/>
      <c r="X300" s="443"/>
      <c r="Y300" s="443"/>
      <c r="Z300" s="443"/>
      <c r="AA300" s="443"/>
      <c r="AB300" s="443"/>
      <c r="AC300" s="443"/>
      <c r="AD300" s="443"/>
      <c r="AE300" s="443"/>
      <c r="AF300" s="443"/>
      <c r="AG300" s="443"/>
      <c r="AH300" s="443"/>
      <c r="AI300" s="443"/>
      <c r="AJ300" s="443"/>
    </row>
    <row r="301" spans="1:36">
      <c r="B301" s="443"/>
      <c r="C301" s="443"/>
      <c r="D301" s="443"/>
      <c r="E301" s="443"/>
      <c r="F301" s="443"/>
      <c r="G301" s="443"/>
      <c r="H301" s="443"/>
      <c r="I301" s="443"/>
      <c r="J301" s="443"/>
      <c r="K301" s="443"/>
      <c r="L301" s="443"/>
      <c r="M301" s="443"/>
      <c r="N301" s="443"/>
      <c r="O301" s="443"/>
      <c r="P301" s="443"/>
      <c r="Q301" s="443"/>
      <c r="R301" s="443"/>
      <c r="S301" s="443"/>
      <c r="T301" s="443"/>
      <c r="U301" s="443"/>
      <c r="V301" s="443"/>
      <c r="W301" s="443"/>
      <c r="X301" s="443"/>
      <c r="Y301" s="443"/>
      <c r="Z301" s="443"/>
      <c r="AA301" s="443"/>
      <c r="AB301" s="443"/>
      <c r="AC301" s="443"/>
      <c r="AD301" s="443"/>
      <c r="AE301" s="443"/>
      <c r="AF301" s="443"/>
      <c r="AG301" s="443"/>
      <c r="AH301" s="443"/>
      <c r="AI301" s="443"/>
      <c r="AJ301" s="443"/>
    </row>
    <row r="302" spans="1:36" ht="25.5">
      <c r="B302" s="30" t="s">
        <v>200</v>
      </c>
      <c r="C302" s="443"/>
      <c r="D302" s="443"/>
      <c r="E302" s="443"/>
      <c r="F302" s="443"/>
      <c r="G302" s="443"/>
      <c r="H302" s="443"/>
      <c r="I302" s="443"/>
      <c r="J302" s="443"/>
      <c r="K302" s="443"/>
      <c r="L302" s="443"/>
      <c r="M302" s="443"/>
      <c r="N302" s="443"/>
      <c r="O302" s="443"/>
      <c r="P302" s="443"/>
      <c r="Q302" s="443"/>
      <c r="R302" s="443"/>
      <c r="S302" s="443"/>
      <c r="T302" s="443"/>
      <c r="U302" s="443"/>
      <c r="V302" s="443"/>
      <c r="W302" s="443"/>
      <c r="X302" s="443"/>
      <c r="Y302" s="443"/>
      <c r="Z302" s="443"/>
      <c r="AA302" s="443"/>
      <c r="AB302" s="443"/>
      <c r="AC302" s="443"/>
      <c r="AD302" s="443"/>
      <c r="AE302" s="443"/>
      <c r="AF302" s="443"/>
      <c r="AG302" s="443"/>
      <c r="AH302" s="443"/>
      <c r="AI302" s="443"/>
      <c r="AJ302" s="443"/>
    </row>
    <row r="303" spans="1:36">
      <c r="B303" s="443"/>
      <c r="C303" s="443"/>
      <c r="D303" s="443"/>
      <c r="E303" s="443"/>
      <c r="F303" s="443"/>
      <c r="G303" s="443"/>
      <c r="H303" s="443"/>
      <c r="I303" s="443"/>
      <c r="J303" s="443"/>
      <c r="K303" s="443"/>
      <c r="L303" s="443"/>
      <c r="M303" s="443"/>
      <c r="N303" s="443"/>
      <c r="O303" s="443"/>
      <c r="P303" s="443"/>
      <c r="Q303" s="443"/>
      <c r="R303" s="443"/>
      <c r="S303" s="443"/>
      <c r="T303" s="443"/>
      <c r="U303" s="443"/>
      <c r="V303" s="443"/>
      <c r="W303" s="443"/>
      <c r="X303" s="443"/>
      <c r="Y303" s="443"/>
      <c r="Z303" s="443"/>
      <c r="AA303" s="443"/>
      <c r="AB303" s="443"/>
      <c r="AC303" s="443"/>
      <c r="AD303" s="443"/>
      <c r="AE303" s="443"/>
      <c r="AF303" s="443"/>
      <c r="AG303" s="443"/>
      <c r="AH303" s="443"/>
      <c r="AI303" s="443"/>
      <c r="AJ303" s="443"/>
    </row>
    <row r="304" spans="1:36" ht="15.75">
      <c r="A304" s="24" t="s">
        <v>0</v>
      </c>
      <c r="B304" s="725" t="s">
        <v>2237</v>
      </c>
      <c r="C304" s="443"/>
      <c r="D304" s="443"/>
      <c r="E304" s="444">
        <v>2021</v>
      </c>
      <c r="F304" s="444" t="s">
        <v>891</v>
      </c>
      <c r="G304" s="145">
        <v>1159.0000000000009</v>
      </c>
      <c r="H304" s="443"/>
      <c r="I304" s="443"/>
      <c r="J304" s="443"/>
      <c r="K304" s="443"/>
      <c r="L304" s="441"/>
      <c r="M304" s="446"/>
      <c r="N304" s="317"/>
      <c r="O304" s="468"/>
      <c r="P304" s="306"/>
      <c r="Q304" s="443"/>
      <c r="R304" s="306"/>
      <c r="S304" s="465"/>
      <c r="T304" s="443"/>
      <c r="U304" s="443"/>
      <c r="V304" s="443"/>
      <c r="W304" s="443"/>
      <c r="X304" s="443"/>
      <c r="Y304" s="443"/>
      <c r="Z304" s="443"/>
      <c r="AA304" s="443"/>
      <c r="AB304" s="443"/>
      <c r="AC304" s="443"/>
      <c r="AD304" s="443"/>
      <c r="AE304" s="443"/>
      <c r="AF304" s="443"/>
      <c r="AG304" s="443"/>
      <c r="AH304" s="443"/>
      <c r="AI304" s="443"/>
      <c r="AJ304" s="443"/>
    </row>
    <row r="305" spans="1:36" ht="15.75">
      <c r="A305" s="24" t="s">
        <v>2</v>
      </c>
      <c r="B305" s="328" t="s">
        <v>1854</v>
      </c>
      <c r="C305" s="443"/>
      <c r="D305" s="443"/>
      <c r="E305" s="444">
        <v>2021</v>
      </c>
      <c r="F305" s="444" t="s">
        <v>892</v>
      </c>
      <c r="G305" s="145">
        <v>1115.2000000000016</v>
      </c>
      <c r="H305" s="443"/>
      <c r="I305" s="443"/>
      <c r="J305" s="443"/>
      <c r="K305" s="443"/>
      <c r="L305" s="540"/>
      <c r="M305" s="446"/>
      <c r="N305" s="466"/>
      <c r="O305" s="468"/>
      <c r="P305" s="306"/>
      <c r="Q305" s="443"/>
      <c r="R305" s="306"/>
      <c r="S305" s="465"/>
      <c r="T305" s="443"/>
      <c r="U305" s="443"/>
      <c r="V305" s="443"/>
      <c r="W305" s="443"/>
      <c r="X305" s="443"/>
      <c r="Y305" s="443"/>
      <c r="Z305" s="443"/>
      <c r="AA305" s="443"/>
      <c r="AB305" s="443"/>
      <c r="AC305" s="443"/>
      <c r="AD305" s="443"/>
      <c r="AE305" s="443"/>
      <c r="AF305" s="443"/>
      <c r="AG305" s="443"/>
      <c r="AH305" s="443"/>
      <c r="AI305" s="443"/>
      <c r="AJ305" s="443"/>
    </row>
    <row r="306" spans="1:36" ht="15.75">
      <c r="A306" s="24" t="s">
        <v>3</v>
      </c>
      <c r="B306" s="462" t="s">
        <v>143</v>
      </c>
      <c r="C306" s="443"/>
      <c r="D306" s="443"/>
      <c r="E306" s="444">
        <v>2021</v>
      </c>
      <c r="F306" s="444" t="s">
        <v>893</v>
      </c>
      <c r="G306" s="145">
        <v>1108.0999999999985</v>
      </c>
      <c r="H306" s="443"/>
      <c r="I306" s="443"/>
      <c r="J306" s="443"/>
      <c r="K306" s="443"/>
      <c r="L306" s="443"/>
      <c r="M306" s="446"/>
      <c r="N306" s="317"/>
      <c r="O306" s="468"/>
      <c r="P306" s="446"/>
      <c r="Q306" s="443"/>
      <c r="R306" s="446"/>
      <c r="S306" s="465"/>
      <c r="T306" s="443"/>
      <c r="U306" s="443"/>
      <c r="V306" s="443"/>
      <c r="W306" s="443"/>
      <c r="X306" s="443"/>
      <c r="Y306" s="443"/>
      <c r="Z306" s="443"/>
      <c r="AA306" s="443"/>
      <c r="AB306" s="443"/>
      <c r="AC306" s="443"/>
      <c r="AD306" s="443"/>
      <c r="AE306" s="443"/>
      <c r="AF306" s="443"/>
      <c r="AG306" s="443"/>
      <c r="AH306" s="443"/>
      <c r="AI306" s="443"/>
      <c r="AJ306" s="443"/>
    </row>
    <row r="307" spans="1:36" ht="15.75">
      <c r="A307" s="24" t="s">
        <v>5</v>
      </c>
      <c r="B307" s="725" t="s">
        <v>2245</v>
      </c>
      <c r="C307" s="443"/>
      <c r="D307" s="443"/>
      <c r="E307" s="444">
        <v>2021</v>
      </c>
      <c r="F307" s="444" t="s">
        <v>985</v>
      </c>
      <c r="G307" s="145">
        <v>1070.9000000000024</v>
      </c>
      <c r="H307" s="443"/>
      <c r="I307" s="443"/>
      <c r="J307" s="443"/>
      <c r="K307" s="443"/>
      <c r="L307" s="441"/>
      <c r="M307" s="446"/>
      <c r="N307" s="317"/>
      <c r="O307" s="468"/>
      <c r="P307" s="306"/>
      <c r="Q307" s="443"/>
      <c r="R307" s="306"/>
      <c r="S307" s="465"/>
      <c r="T307" s="443"/>
      <c r="U307" s="443"/>
      <c r="V307" s="443"/>
      <c r="W307" s="443"/>
      <c r="X307" s="443"/>
      <c r="Y307" s="443"/>
      <c r="Z307" s="443"/>
      <c r="AA307" s="443"/>
      <c r="AB307" s="443"/>
      <c r="AC307" s="443"/>
      <c r="AD307" s="443"/>
      <c r="AE307" s="443"/>
      <c r="AF307" s="443"/>
      <c r="AG307" s="443"/>
      <c r="AH307" s="443"/>
      <c r="AI307" s="443"/>
      <c r="AJ307" s="443"/>
    </row>
    <row r="308" spans="1:36" ht="15.75">
      <c r="A308" s="24" t="s">
        <v>7</v>
      </c>
      <c r="B308" s="328" t="s">
        <v>1844</v>
      </c>
      <c r="C308" s="443"/>
      <c r="D308" s="443"/>
      <c r="E308" s="444">
        <v>2021</v>
      </c>
      <c r="F308" s="444" t="s">
        <v>986</v>
      </c>
      <c r="G308" s="145">
        <v>1061.7000000000016</v>
      </c>
      <c r="H308" s="443"/>
      <c r="I308" s="443"/>
      <c r="J308" s="443"/>
      <c r="K308" s="443"/>
      <c r="L308" s="540"/>
      <c r="M308" s="464"/>
      <c r="N308" s="317"/>
      <c r="O308" s="468"/>
      <c r="P308" s="306"/>
      <c r="Q308" s="443"/>
      <c r="R308" s="306"/>
      <c r="S308" s="465"/>
      <c r="T308" s="443"/>
      <c r="U308" s="443"/>
      <c r="V308" s="443"/>
      <c r="W308" s="443"/>
      <c r="X308" s="443"/>
      <c r="Y308" s="443"/>
      <c r="Z308" s="443"/>
      <c r="AA308" s="443"/>
      <c r="AB308" s="443"/>
      <c r="AC308" s="443"/>
      <c r="AD308" s="443"/>
      <c r="AE308" s="443"/>
      <c r="AF308" s="443"/>
      <c r="AG308" s="443"/>
      <c r="AH308" s="443"/>
      <c r="AI308" s="443"/>
      <c r="AJ308" s="443"/>
    </row>
    <row r="309" spans="1:36" ht="15.75">
      <c r="A309" s="24" t="s">
        <v>8</v>
      </c>
      <c r="B309" s="725" t="s">
        <v>2242</v>
      </c>
      <c r="C309" s="443"/>
      <c r="D309" s="443"/>
      <c r="E309" s="444">
        <v>2021</v>
      </c>
      <c r="F309" s="444" t="s">
        <v>987</v>
      </c>
      <c r="G309" s="145">
        <v>1036.7999999999993</v>
      </c>
      <c r="H309" s="443"/>
      <c r="I309" s="443"/>
      <c r="J309" s="443"/>
      <c r="K309" s="443"/>
      <c r="L309" s="441"/>
      <c r="M309" s="446"/>
      <c r="N309" s="317"/>
      <c r="O309" s="468"/>
      <c r="P309" s="306"/>
      <c r="Q309" s="443"/>
      <c r="R309" s="306"/>
      <c r="S309" s="465"/>
      <c r="T309" s="443"/>
      <c r="U309" s="443"/>
      <c r="V309" s="443"/>
      <c r="W309" s="443"/>
      <c r="X309" s="443"/>
      <c r="Y309" s="443"/>
      <c r="Z309" s="443"/>
      <c r="AA309" s="443"/>
      <c r="AB309" s="443"/>
      <c r="AC309" s="443"/>
      <c r="AD309" s="443"/>
      <c r="AE309" s="443"/>
      <c r="AF309" s="443"/>
      <c r="AG309" s="443"/>
      <c r="AH309" s="443"/>
      <c r="AI309" s="443"/>
      <c r="AJ309" s="443"/>
    </row>
    <row r="310" spans="1:36" ht="15.75">
      <c r="A310" s="24" t="s">
        <v>10</v>
      </c>
      <c r="B310" s="462" t="s">
        <v>21</v>
      </c>
      <c r="C310" s="443"/>
      <c r="D310" s="443"/>
      <c r="E310" s="444">
        <v>2021</v>
      </c>
      <c r="F310" s="444" t="s">
        <v>988</v>
      </c>
      <c r="G310" s="145">
        <v>1036.4000000000015</v>
      </c>
      <c r="H310" s="443"/>
      <c r="I310" s="443"/>
      <c r="J310" s="443"/>
      <c r="K310" s="443"/>
      <c r="L310" s="443"/>
      <c r="M310" s="446"/>
      <c r="N310" s="317"/>
      <c r="O310" s="468"/>
      <c r="P310" s="446"/>
      <c r="Q310" s="443"/>
      <c r="R310" s="446"/>
      <c r="S310" s="465"/>
      <c r="T310" s="443"/>
      <c r="U310" s="443"/>
      <c r="V310" s="443"/>
      <c r="W310" s="443"/>
      <c r="X310" s="443"/>
      <c r="Y310" s="443"/>
      <c r="Z310" s="443"/>
      <c r="AA310" s="443"/>
      <c r="AB310" s="443"/>
      <c r="AC310" s="443"/>
      <c r="AD310" s="443"/>
      <c r="AE310" s="443"/>
      <c r="AF310" s="443"/>
      <c r="AG310" s="443"/>
      <c r="AH310" s="443"/>
      <c r="AI310" s="443"/>
      <c r="AJ310" s="443"/>
    </row>
    <row r="311" spans="1:36" ht="15.75">
      <c r="A311" s="24" t="s">
        <v>12</v>
      </c>
      <c r="B311" s="725" t="s">
        <v>9</v>
      </c>
      <c r="C311" s="443"/>
      <c r="D311" s="443"/>
      <c r="E311" s="444">
        <v>2021</v>
      </c>
      <c r="F311" s="444" t="s">
        <v>989</v>
      </c>
      <c r="G311" s="145">
        <v>986.30000000000018</v>
      </c>
      <c r="H311" s="443"/>
      <c r="I311" s="443"/>
      <c r="J311" s="443"/>
      <c r="K311" s="443"/>
      <c r="L311" s="441"/>
      <c r="M311" s="446"/>
      <c r="N311" s="317"/>
      <c r="O311" s="468"/>
      <c r="P311" s="446"/>
      <c r="Q311" s="443"/>
      <c r="R311" s="446"/>
      <c r="S311" s="465"/>
      <c r="T311" s="443"/>
      <c r="U311" s="443"/>
      <c r="V311" s="443"/>
      <c r="W311" s="443"/>
      <c r="X311" s="443"/>
      <c r="Y311" s="443"/>
      <c r="Z311" s="443"/>
      <c r="AA311" s="443"/>
      <c r="AB311" s="443"/>
      <c r="AC311" s="443"/>
      <c r="AD311" s="443"/>
      <c r="AE311" s="443"/>
      <c r="AF311" s="443"/>
      <c r="AG311" s="443"/>
      <c r="AH311" s="443"/>
      <c r="AI311" s="443"/>
      <c r="AJ311" s="443"/>
    </row>
    <row r="312" spans="1:36" ht="15.75">
      <c r="A312" s="24" t="s">
        <v>14</v>
      </c>
      <c r="B312" s="725" t="s">
        <v>11</v>
      </c>
      <c r="C312" s="443"/>
      <c r="D312" s="443"/>
      <c r="E312" s="444">
        <v>2021</v>
      </c>
      <c r="F312" s="444" t="s">
        <v>990</v>
      </c>
      <c r="G312" s="145">
        <v>978.99999999999818</v>
      </c>
      <c r="H312" s="443"/>
      <c r="I312" s="443"/>
      <c r="J312" s="443"/>
      <c r="K312" s="443"/>
      <c r="L312" s="441"/>
      <c r="M312" s="446"/>
      <c r="N312" s="466"/>
      <c r="O312" s="468"/>
      <c r="P312" s="446"/>
      <c r="Q312" s="443"/>
      <c r="R312" s="446"/>
      <c r="S312" s="465"/>
      <c r="T312" s="443"/>
      <c r="U312" s="443"/>
      <c r="V312" s="443"/>
      <c r="W312" s="443"/>
      <c r="X312" s="443"/>
      <c r="Y312" s="443"/>
      <c r="Z312" s="443"/>
      <c r="AA312" s="443"/>
      <c r="AB312" s="443"/>
      <c r="AC312" s="443"/>
      <c r="AD312" s="443"/>
      <c r="AE312" s="443"/>
      <c r="AF312" s="443"/>
      <c r="AG312" s="443"/>
      <c r="AH312" s="443"/>
      <c r="AI312" s="443"/>
      <c r="AJ312" s="443"/>
    </row>
    <row r="313" spans="1:36" ht="15.75">
      <c r="A313" s="24" t="s">
        <v>16</v>
      </c>
      <c r="B313" s="304" t="s">
        <v>806</v>
      </c>
      <c r="C313" s="443"/>
      <c r="D313" s="443"/>
      <c r="E313" s="444">
        <v>2021</v>
      </c>
      <c r="F313" s="444" t="s">
        <v>991</v>
      </c>
      <c r="G313" s="145">
        <v>978.09999999999945</v>
      </c>
      <c r="H313" s="443"/>
      <c r="I313" s="443"/>
      <c r="J313" s="443"/>
      <c r="K313" s="443"/>
      <c r="L313" s="446"/>
      <c r="M313" s="464"/>
      <c r="N313" s="466"/>
      <c r="O313" s="468"/>
      <c r="P313" s="446"/>
      <c r="Q313" s="443"/>
      <c r="R313" s="446"/>
      <c r="S313" s="465"/>
      <c r="T313" s="443"/>
      <c r="U313" s="443"/>
      <c r="V313" s="443"/>
      <c r="W313" s="443"/>
      <c r="X313" s="443"/>
      <c r="Y313" s="443"/>
      <c r="Z313" s="443"/>
      <c r="AA313" s="443"/>
      <c r="AB313" s="443"/>
      <c r="AC313" s="443"/>
      <c r="AD313" s="443"/>
      <c r="AE313" s="443"/>
      <c r="AF313" s="443"/>
      <c r="AG313" s="443"/>
      <c r="AH313" s="443"/>
      <c r="AI313" s="443"/>
      <c r="AJ313" s="443"/>
    </row>
    <row r="314" spans="1:36">
      <c r="B314" s="443"/>
      <c r="C314" s="443"/>
      <c r="D314" s="443"/>
      <c r="E314" s="443"/>
      <c r="F314" s="443"/>
      <c r="G314" s="443"/>
      <c r="H314" s="443"/>
      <c r="I314" s="443"/>
      <c r="J314" s="443"/>
      <c r="K314" s="443"/>
      <c r="L314" s="443"/>
      <c r="M314" s="443"/>
      <c r="N314" s="443"/>
      <c r="O314" s="443"/>
      <c r="P314" s="443"/>
      <c r="Q314" s="443"/>
      <c r="R314" s="443"/>
      <c r="S314" s="443"/>
      <c r="T314" s="443"/>
      <c r="U314" s="443"/>
      <c r="V314" s="443"/>
      <c r="W314" s="443"/>
      <c r="X314" s="443"/>
      <c r="Y314" s="443"/>
      <c r="Z314" s="443"/>
      <c r="AA314" s="443"/>
      <c r="AB314" s="443"/>
      <c r="AC314" s="443"/>
      <c r="AD314" s="443"/>
      <c r="AE314" s="443"/>
      <c r="AF314" s="443"/>
      <c r="AG314" s="443"/>
      <c r="AH314" s="443"/>
      <c r="AI314" s="443"/>
      <c r="AJ314" s="443"/>
    </row>
    <row r="315" spans="1:36">
      <c r="B315" s="443"/>
      <c r="C315" s="443"/>
      <c r="D315" s="443"/>
      <c r="E315" s="443"/>
      <c r="F315" s="443"/>
      <c r="G315" s="443"/>
      <c r="H315" s="443"/>
      <c r="I315" s="443"/>
      <c r="J315" s="443"/>
      <c r="K315" s="443"/>
      <c r="L315" s="443"/>
      <c r="M315" s="443"/>
      <c r="N315" s="443"/>
      <c r="O315" s="443"/>
      <c r="P315" s="443"/>
      <c r="Q315" s="443"/>
      <c r="R315" s="443"/>
      <c r="S315" s="443"/>
      <c r="T315" s="443"/>
      <c r="U315" s="443"/>
      <c r="V315" s="443"/>
      <c r="W315" s="443"/>
      <c r="X315" s="443"/>
      <c r="Y315" s="443"/>
      <c r="Z315" s="443"/>
      <c r="AA315" s="443"/>
      <c r="AB315" s="443"/>
      <c r="AC315" s="443"/>
      <c r="AD315" s="443"/>
      <c r="AE315" s="443"/>
      <c r="AF315" s="443"/>
      <c r="AG315" s="443"/>
      <c r="AH315" s="443"/>
      <c r="AI315" s="443"/>
      <c r="AJ315" s="443"/>
    </row>
    <row r="316" spans="1:36" ht="25.5">
      <c r="B316" s="30" t="s">
        <v>198</v>
      </c>
      <c r="C316" s="443"/>
      <c r="D316" s="443"/>
      <c r="E316" s="443"/>
      <c r="F316" s="443"/>
      <c r="G316" s="443"/>
      <c r="H316" s="443"/>
      <c r="I316" s="443"/>
      <c r="J316" s="443"/>
      <c r="K316" s="443"/>
      <c r="L316" s="443"/>
      <c r="M316" s="443"/>
      <c r="N316" s="443"/>
      <c r="O316" s="443"/>
      <c r="P316" s="443"/>
      <c r="Q316" s="443"/>
      <c r="R316" s="443"/>
      <c r="S316" s="443"/>
      <c r="T316" s="443"/>
      <c r="U316" s="443"/>
      <c r="V316" s="443"/>
      <c r="W316" s="443"/>
      <c r="X316" s="443"/>
      <c r="Y316" s="443"/>
      <c r="Z316" s="443"/>
      <c r="AA316" s="443"/>
      <c r="AB316" s="443"/>
      <c r="AC316" s="443"/>
      <c r="AD316" s="443"/>
      <c r="AE316" s="443"/>
      <c r="AF316" s="443"/>
      <c r="AG316" s="443"/>
      <c r="AH316" s="443"/>
      <c r="AI316" s="443"/>
      <c r="AJ316" s="443"/>
    </row>
    <row r="317" spans="1:36">
      <c r="B317" s="443"/>
      <c r="C317" s="443"/>
      <c r="D317" s="443"/>
      <c r="E317" s="443"/>
      <c r="F317" s="443"/>
      <c r="G317" s="443"/>
      <c r="H317" s="443"/>
      <c r="I317" s="443"/>
      <c r="J317" s="443"/>
      <c r="K317" s="443"/>
      <c r="L317" s="443"/>
      <c r="M317" s="443"/>
      <c r="N317" s="443"/>
      <c r="O317" s="443"/>
      <c r="P317" s="443"/>
      <c r="Q317" s="443"/>
      <c r="R317" s="443"/>
      <c r="S317" s="443"/>
      <c r="T317" s="443"/>
      <c r="U317" s="443"/>
      <c r="V317" s="443"/>
      <c r="W317" s="443"/>
      <c r="X317" s="443"/>
      <c r="Y317" s="443"/>
      <c r="Z317" s="443"/>
      <c r="AA317" s="443"/>
      <c r="AB317" s="443"/>
      <c r="AC317" s="443"/>
      <c r="AD317" s="443"/>
      <c r="AE317" s="443"/>
      <c r="AF317" s="443"/>
      <c r="AG317" s="443"/>
      <c r="AH317" s="443"/>
      <c r="AI317" s="443"/>
      <c r="AJ317" s="443"/>
    </row>
    <row r="318" spans="1:36">
      <c r="A318" s="24" t="s">
        <v>0</v>
      </c>
      <c r="B318" s="462" t="s">
        <v>23</v>
      </c>
      <c r="C318" s="443"/>
      <c r="D318" s="443"/>
      <c r="E318" s="444">
        <v>2018</v>
      </c>
      <c r="F318" s="444" t="s">
        <v>891</v>
      </c>
      <c r="G318" s="450">
        <v>631.79999999999995</v>
      </c>
      <c r="H318" s="443"/>
      <c r="I318" s="443"/>
      <c r="J318" s="443"/>
      <c r="K318" s="443"/>
      <c r="L318" s="443"/>
      <c r="M318" s="443"/>
      <c r="N318" s="443"/>
      <c r="O318" s="443"/>
      <c r="P318" s="443"/>
      <c r="Q318" s="443"/>
      <c r="R318" s="443"/>
      <c r="S318" s="443"/>
      <c r="T318" s="443"/>
      <c r="U318" s="443"/>
      <c r="V318" s="443"/>
      <c r="W318" s="443"/>
      <c r="X318" s="443"/>
      <c r="Y318" s="443"/>
      <c r="Z318" s="443"/>
      <c r="AA318" s="443"/>
      <c r="AB318" s="443"/>
      <c r="AC318" s="443"/>
      <c r="AD318" s="443"/>
      <c r="AE318" s="443"/>
      <c r="AF318" s="443"/>
      <c r="AG318" s="443"/>
      <c r="AH318" s="443"/>
      <c r="AI318" s="443"/>
      <c r="AJ318" s="443"/>
    </row>
    <row r="319" spans="1:36">
      <c r="A319" s="24" t="s">
        <v>2</v>
      </c>
      <c r="B319" s="462" t="s">
        <v>29</v>
      </c>
      <c r="C319" s="443"/>
      <c r="D319" s="443"/>
      <c r="E319" s="444">
        <v>2021</v>
      </c>
      <c r="F319" s="444" t="s">
        <v>891</v>
      </c>
      <c r="G319" s="450">
        <v>587.70000000000005</v>
      </c>
      <c r="H319" s="443"/>
      <c r="I319" s="443"/>
      <c r="J319" s="443"/>
      <c r="K319" s="443"/>
      <c r="L319" s="443"/>
      <c r="M319" s="443"/>
      <c r="N319" s="443"/>
      <c r="O319" s="443"/>
      <c r="P319" s="443"/>
      <c r="Q319" s="443"/>
      <c r="R319" s="443"/>
      <c r="S319" s="443"/>
      <c r="T319" s="443"/>
      <c r="U319" s="443"/>
      <c r="V319" s="443"/>
      <c r="W319" s="443"/>
      <c r="X319" s="443"/>
      <c r="Y319" s="443"/>
      <c r="Z319" s="443"/>
      <c r="AA319" s="443"/>
      <c r="AB319" s="443"/>
      <c r="AC319" s="443"/>
      <c r="AD319" s="443"/>
      <c r="AE319" s="443"/>
      <c r="AF319" s="443"/>
      <c r="AG319" s="443"/>
      <c r="AH319" s="443"/>
      <c r="AI319" s="443"/>
      <c r="AJ319" s="443"/>
    </row>
    <row r="320" spans="1:36">
      <c r="A320" s="24" t="s">
        <v>3</v>
      </c>
      <c r="B320" s="462" t="s">
        <v>153</v>
      </c>
      <c r="C320" s="443"/>
      <c r="D320" s="443"/>
      <c r="E320" s="444">
        <v>2018</v>
      </c>
      <c r="F320" s="444" t="s">
        <v>892</v>
      </c>
      <c r="G320" s="450">
        <v>566.6</v>
      </c>
      <c r="H320" s="443"/>
      <c r="I320" s="443"/>
      <c r="J320" s="443"/>
      <c r="K320" s="443"/>
      <c r="L320" s="443"/>
      <c r="M320" s="443"/>
      <c r="N320" s="443"/>
      <c r="O320" s="443"/>
      <c r="P320" s="443"/>
      <c r="Q320" s="443"/>
      <c r="R320" s="443"/>
      <c r="S320" s="443"/>
      <c r="T320" s="443"/>
      <c r="U320" s="443"/>
      <c r="V320" s="443"/>
      <c r="W320" s="443"/>
      <c r="X320" s="443"/>
      <c r="Y320" s="443"/>
      <c r="Z320" s="443"/>
      <c r="AA320" s="443"/>
      <c r="AB320" s="443"/>
      <c r="AC320" s="443"/>
      <c r="AD320" s="443"/>
      <c r="AE320" s="443"/>
      <c r="AF320" s="443"/>
      <c r="AG320" s="443"/>
      <c r="AH320" s="443"/>
      <c r="AI320" s="443"/>
      <c r="AJ320" s="443"/>
    </row>
    <row r="321" spans="1:36">
      <c r="A321" s="24" t="s">
        <v>5</v>
      </c>
      <c r="B321" s="462" t="s">
        <v>15</v>
      </c>
      <c r="C321" s="443"/>
      <c r="D321" s="443"/>
      <c r="E321" s="444">
        <v>2017</v>
      </c>
      <c r="F321" s="444" t="s">
        <v>891</v>
      </c>
      <c r="G321" s="450">
        <v>533.75</v>
      </c>
      <c r="H321" s="443"/>
      <c r="I321" s="443"/>
      <c r="J321" s="443"/>
      <c r="K321" s="443"/>
      <c r="L321" s="443"/>
      <c r="M321" s="443"/>
      <c r="N321" s="443"/>
      <c r="O321" s="443"/>
      <c r="P321" s="443"/>
      <c r="Q321" s="443"/>
      <c r="R321" s="443"/>
      <c r="S321" s="443"/>
      <c r="T321" s="443"/>
      <c r="U321" s="443"/>
      <c r="V321" s="443"/>
      <c r="W321" s="443"/>
      <c r="X321" s="443"/>
      <c r="Y321" s="443"/>
      <c r="Z321" s="443"/>
      <c r="AA321" s="443"/>
      <c r="AB321" s="443"/>
      <c r="AC321" s="443"/>
      <c r="AD321" s="443"/>
      <c r="AE321" s="443"/>
      <c r="AF321" s="443"/>
      <c r="AG321" s="443"/>
      <c r="AH321" s="443"/>
      <c r="AI321" s="443"/>
      <c r="AJ321" s="443"/>
    </row>
    <row r="322" spans="1:36">
      <c r="A322" s="24" t="s">
        <v>7</v>
      </c>
      <c r="B322" s="462" t="s">
        <v>142</v>
      </c>
      <c r="C322" s="443"/>
      <c r="D322" s="443"/>
      <c r="E322" s="444">
        <v>2018</v>
      </c>
      <c r="F322" s="444" t="s">
        <v>893</v>
      </c>
      <c r="G322" s="450">
        <v>531.1</v>
      </c>
      <c r="H322" s="443"/>
      <c r="I322" s="443"/>
      <c r="J322" s="443"/>
      <c r="K322" s="443"/>
      <c r="L322" s="443"/>
      <c r="M322" s="443"/>
      <c r="N322" s="443"/>
      <c r="O322" s="443"/>
      <c r="P322" s="443"/>
      <c r="Q322" s="443"/>
      <c r="R322" s="443"/>
      <c r="S322" s="443"/>
      <c r="T322" s="443"/>
      <c r="U322" s="443"/>
      <c r="V322" s="443"/>
      <c r="W322" s="443"/>
      <c r="X322" s="443"/>
      <c r="Y322" s="443"/>
      <c r="Z322" s="443"/>
      <c r="AA322" s="443"/>
      <c r="AB322" s="443"/>
      <c r="AC322" s="443"/>
      <c r="AD322" s="443"/>
      <c r="AE322" s="443"/>
      <c r="AF322" s="443"/>
      <c r="AG322" s="443"/>
      <c r="AH322" s="443"/>
      <c r="AI322" s="443"/>
      <c r="AJ322" s="443"/>
    </row>
    <row r="323" spans="1:36">
      <c r="A323" s="24" t="s">
        <v>8</v>
      </c>
      <c r="B323" s="462" t="s">
        <v>11</v>
      </c>
      <c r="C323" s="443"/>
      <c r="D323" s="443"/>
      <c r="E323" s="444">
        <v>2018</v>
      </c>
      <c r="F323" s="444" t="s">
        <v>985</v>
      </c>
      <c r="G323" s="450">
        <v>509.7</v>
      </c>
      <c r="H323" s="443"/>
      <c r="I323" s="443"/>
      <c r="J323" s="443"/>
      <c r="K323" s="443"/>
      <c r="L323" s="443"/>
      <c r="M323" s="443"/>
      <c r="N323" s="443"/>
      <c r="O323" s="443"/>
      <c r="P323" s="443"/>
      <c r="Q323" s="443"/>
      <c r="R323" s="443"/>
      <c r="S323" s="443"/>
      <c r="T323" s="443"/>
      <c r="U323" s="443"/>
      <c r="V323" s="443"/>
      <c r="W323" s="443"/>
      <c r="X323" s="443"/>
      <c r="Y323" s="443"/>
      <c r="Z323" s="443"/>
      <c r="AA323" s="443"/>
      <c r="AB323" s="443"/>
      <c r="AC323" s="443"/>
      <c r="AD323" s="443"/>
      <c r="AE323" s="443"/>
      <c r="AF323" s="443"/>
      <c r="AG323" s="443"/>
      <c r="AH323" s="443"/>
      <c r="AI323" s="443"/>
      <c r="AJ323" s="443"/>
    </row>
    <row r="324" spans="1:36">
      <c r="A324" s="24" t="s">
        <v>10</v>
      </c>
      <c r="B324" s="462" t="s">
        <v>17</v>
      </c>
      <c r="C324" s="443"/>
      <c r="D324" s="443"/>
      <c r="E324" s="444">
        <v>2021</v>
      </c>
      <c r="F324" s="444" t="s">
        <v>892</v>
      </c>
      <c r="G324" s="450">
        <v>492</v>
      </c>
      <c r="H324" s="443"/>
      <c r="I324" s="443"/>
      <c r="J324" s="443"/>
      <c r="K324" s="443"/>
      <c r="L324" s="443"/>
      <c r="M324" s="443"/>
      <c r="N324" s="443"/>
      <c r="O324" s="443"/>
      <c r="P324" s="443"/>
      <c r="Q324" s="443"/>
      <c r="R324" s="443"/>
      <c r="S324" s="443"/>
      <c r="T324" s="443"/>
      <c r="U324" s="443"/>
      <c r="V324" s="443"/>
      <c r="W324" s="443"/>
      <c r="X324" s="443"/>
      <c r="Y324" s="443"/>
      <c r="Z324" s="443"/>
      <c r="AA324" s="443"/>
      <c r="AB324" s="443"/>
      <c r="AC324" s="443"/>
      <c r="AD324" s="443"/>
      <c r="AE324" s="443"/>
      <c r="AF324" s="443"/>
      <c r="AG324" s="443"/>
      <c r="AH324" s="443"/>
      <c r="AI324" s="443"/>
      <c r="AJ324" s="443"/>
    </row>
    <row r="325" spans="1:36">
      <c r="A325" s="24" t="s">
        <v>12</v>
      </c>
      <c r="B325" s="462" t="s">
        <v>17</v>
      </c>
      <c r="C325" s="443"/>
      <c r="D325" s="443"/>
      <c r="E325" s="444">
        <v>2018</v>
      </c>
      <c r="F325" s="444" t="s">
        <v>986</v>
      </c>
      <c r="G325" s="450">
        <v>483.5</v>
      </c>
      <c r="H325" s="443"/>
      <c r="I325" s="443"/>
      <c r="J325" s="443"/>
      <c r="K325" s="443"/>
      <c r="L325" s="443"/>
      <c r="M325" s="443"/>
      <c r="N325" s="443"/>
      <c r="O325" s="443"/>
      <c r="P325" s="443"/>
      <c r="Q325" s="443"/>
      <c r="R325" s="443"/>
      <c r="S325" s="443"/>
      <c r="T325" s="443"/>
      <c r="U325" s="443"/>
      <c r="V325" s="443"/>
      <c r="W325" s="443"/>
      <c r="X325" s="443"/>
      <c r="Y325" s="443"/>
      <c r="Z325" s="443"/>
      <c r="AA325" s="443"/>
      <c r="AB325" s="443"/>
      <c r="AC325" s="443"/>
      <c r="AD325" s="443"/>
      <c r="AE325" s="443"/>
      <c r="AF325" s="443"/>
      <c r="AG325" s="443"/>
      <c r="AH325" s="443"/>
      <c r="AI325" s="443"/>
      <c r="AJ325" s="443"/>
    </row>
    <row r="326" spans="1:36">
      <c r="A326" s="24" t="s">
        <v>14</v>
      </c>
      <c r="B326" s="462" t="s">
        <v>143</v>
      </c>
      <c r="C326" s="443"/>
      <c r="D326" s="443"/>
      <c r="E326" s="444">
        <v>2017</v>
      </c>
      <c r="F326" s="444" t="s">
        <v>892</v>
      </c>
      <c r="G326" s="450">
        <v>477.85</v>
      </c>
      <c r="H326" s="443"/>
      <c r="I326" s="443"/>
      <c r="J326" s="443"/>
      <c r="K326" s="443"/>
      <c r="L326" s="443"/>
      <c r="M326" s="443"/>
      <c r="N326" s="443"/>
      <c r="O326" s="443"/>
      <c r="P326" s="443"/>
      <c r="Q326" s="443"/>
      <c r="R326" s="443"/>
      <c r="S326" s="443"/>
      <c r="T326" s="443"/>
      <c r="U326" s="443"/>
      <c r="V326" s="443"/>
      <c r="W326" s="443"/>
      <c r="X326" s="443"/>
      <c r="Y326" s="443"/>
      <c r="Z326" s="443"/>
      <c r="AA326" s="443"/>
      <c r="AB326" s="443"/>
      <c r="AC326" s="443"/>
      <c r="AD326" s="443"/>
      <c r="AE326" s="443"/>
      <c r="AF326" s="443"/>
      <c r="AG326" s="443"/>
      <c r="AH326" s="443"/>
      <c r="AI326" s="443"/>
      <c r="AJ326" s="443"/>
    </row>
    <row r="327" spans="1:36">
      <c r="A327" s="24" t="s">
        <v>16</v>
      </c>
      <c r="B327" s="462" t="s">
        <v>155</v>
      </c>
      <c r="C327" s="443"/>
      <c r="D327" s="443"/>
      <c r="E327" s="444">
        <v>2018</v>
      </c>
      <c r="F327" s="444" t="s">
        <v>987</v>
      </c>
      <c r="G327" s="450">
        <v>464.5</v>
      </c>
      <c r="H327" s="443"/>
      <c r="I327" s="443"/>
      <c r="J327" s="443"/>
      <c r="K327" s="443"/>
      <c r="L327" s="443"/>
      <c r="M327" s="443"/>
      <c r="N327" s="443"/>
      <c r="O327" s="443"/>
      <c r="P327" s="443"/>
      <c r="Q327" s="443"/>
      <c r="R327" s="443"/>
      <c r="S327" s="443"/>
      <c r="T327" s="443"/>
      <c r="U327" s="443"/>
      <c r="V327" s="443"/>
      <c r="W327" s="443"/>
      <c r="X327" s="443"/>
      <c r="Y327" s="443"/>
      <c r="Z327" s="443"/>
      <c r="AA327" s="443"/>
      <c r="AB327" s="443"/>
      <c r="AC327" s="443"/>
      <c r="AD327" s="443"/>
      <c r="AE327" s="443"/>
      <c r="AF327" s="443"/>
      <c r="AG327" s="443"/>
      <c r="AH327" s="443"/>
      <c r="AI327" s="443"/>
      <c r="AJ327" s="443"/>
    </row>
    <row r="328" spans="1:36">
      <c r="B328" s="443"/>
      <c r="C328" s="443"/>
      <c r="D328" s="443"/>
      <c r="E328" s="443"/>
      <c r="F328" s="443"/>
      <c r="G328" s="443"/>
      <c r="H328" s="443"/>
      <c r="I328" s="443"/>
      <c r="J328" s="443"/>
      <c r="K328" s="443"/>
      <c r="L328" s="443"/>
      <c r="M328" s="443"/>
      <c r="N328" s="443"/>
      <c r="O328" s="443"/>
      <c r="P328" s="443"/>
      <c r="Q328" s="443"/>
      <c r="R328" s="443"/>
      <c r="S328" s="443"/>
      <c r="T328" s="443"/>
      <c r="U328" s="443"/>
      <c r="V328" s="443"/>
      <c r="W328" s="443"/>
      <c r="X328" s="443"/>
      <c r="Y328" s="443"/>
      <c r="Z328" s="443"/>
      <c r="AA328" s="443"/>
      <c r="AB328" s="443"/>
      <c r="AC328" s="443"/>
      <c r="AD328" s="443"/>
      <c r="AE328" s="443"/>
      <c r="AF328" s="443"/>
      <c r="AG328" s="443"/>
      <c r="AH328" s="443"/>
      <c r="AI328" s="443"/>
      <c r="AJ328" s="443"/>
    </row>
    <row r="329" spans="1:36">
      <c r="B329" s="443"/>
      <c r="C329" s="443"/>
      <c r="D329" s="443"/>
      <c r="E329" s="443"/>
      <c r="F329" s="443"/>
      <c r="G329" s="443"/>
      <c r="H329" s="443"/>
      <c r="I329" s="443"/>
      <c r="J329" s="443"/>
      <c r="K329" s="443"/>
      <c r="L329" s="443"/>
      <c r="M329" s="443"/>
      <c r="N329" s="443"/>
      <c r="O329" s="443"/>
      <c r="P329" s="443"/>
      <c r="Q329" s="443"/>
      <c r="R329" s="443"/>
      <c r="S329" s="443"/>
      <c r="T329" s="443"/>
      <c r="U329" s="443"/>
      <c r="V329" s="443"/>
      <c r="W329" s="443"/>
      <c r="X329" s="443"/>
      <c r="Y329" s="443"/>
      <c r="Z329" s="443"/>
      <c r="AA329" s="443"/>
      <c r="AB329" s="443"/>
      <c r="AC329" s="443"/>
      <c r="AD329" s="443"/>
      <c r="AE329" s="443"/>
      <c r="AF329" s="443"/>
      <c r="AG329" s="443"/>
      <c r="AH329" s="443"/>
      <c r="AI329" s="443"/>
      <c r="AJ329" s="443"/>
    </row>
    <row r="330" spans="1:36" ht="25.5">
      <c r="B330" s="30" t="s">
        <v>199</v>
      </c>
      <c r="C330" s="443"/>
      <c r="D330" s="443"/>
      <c r="E330" s="443"/>
      <c r="F330" s="443"/>
      <c r="G330" s="443"/>
      <c r="H330" s="443"/>
      <c r="I330" s="443"/>
      <c r="J330" s="443"/>
      <c r="K330" s="443"/>
      <c r="L330" s="443"/>
      <c r="M330" s="443"/>
      <c r="N330" s="443"/>
      <c r="O330" s="443"/>
      <c r="P330" s="443"/>
      <c r="Q330" s="443"/>
      <c r="R330" s="443"/>
      <c r="S330" s="443"/>
      <c r="T330" s="443"/>
      <c r="U330" s="443"/>
      <c r="V330" s="443"/>
      <c r="W330" s="443"/>
      <c r="X330" s="443"/>
      <c r="Y330" s="443"/>
      <c r="Z330" s="443"/>
      <c r="AA330" s="443"/>
      <c r="AB330" s="443"/>
      <c r="AC330" s="443"/>
      <c r="AD330" s="443"/>
      <c r="AE330" s="443"/>
      <c r="AF330" s="443"/>
      <c r="AG330" s="443"/>
      <c r="AH330" s="443"/>
      <c r="AI330" s="443"/>
      <c r="AJ330" s="443"/>
    </row>
    <row r="331" spans="1:36">
      <c r="B331" s="443"/>
      <c r="C331" s="443"/>
      <c r="D331" s="443"/>
      <c r="E331" s="443"/>
      <c r="F331" s="443"/>
      <c r="G331" s="443"/>
      <c r="H331" s="443"/>
      <c r="I331" s="443"/>
      <c r="J331" s="443"/>
      <c r="K331" s="443"/>
      <c r="L331" s="443"/>
      <c r="M331" s="443"/>
      <c r="N331" s="443"/>
      <c r="O331" s="443"/>
      <c r="P331" s="443"/>
      <c r="Q331" s="443"/>
      <c r="R331" s="443"/>
      <c r="S331" s="443"/>
      <c r="T331" s="443"/>
      <c r="U331" s="443"/>
      <c r="V331" s="443"/>
      <c r="W331" s="443"/>
      <c r="X331" s="443"/>
      <c r="Y331" s="443"/>
      <c r="Z331" s="443"/>
      <c r="AA331" s="443"/>
      <c r="AB331" s="443"/>
      <c r="AC331" s="443"/>
      <c r="AD331" s="443"/>
      <c r="AE331" s="443"/>
      <c r="AF331" s="443"/>
      <c r="AG331" s="443"/>
      <c r="AH331" s="443"/>
      <c r="AI331" s="443"/>
      <c r="AJ331" s="443"/>
    </row>
    <row r="332" spans="1:36">
      <c r="A332" s="24" t="s">
        <v>0</v>
      </c>
      <c r="B332" s="462" t="s">
        <v>1858</v>
      </c>
      <c r="C332" s="443"/>
      <c r="D332" s="443"/>
      <c r="E332" s="444">
        <v>2021</v>
      </c>
      <c r="F332" s="444" t="s">
        <v>891</v>
      </c>
      <c r="G332" s="450">
        <v>680.3</v>
      </c>
      <c r="H332" s="443"/>
      <c r="I332" s="443"/>
      <c r="J332" s="443"/>
      <c r="K332" s="443"/>
      <c r="L332" s="443"/>
      <c r="M332" s="443"/>
      <c r="N332" s="328"/>
      <c r="O332" s="304"/>
      <c r="P332" s="304"/>
      <c r="Q332" s="304"/>
      <c r="R332" s="145"/>
      <c r="S332" s="443"/>
      <c r="T332" s="443"/>
      <c r="U332" s="443"/>
      <c r="V332" s="443"/>
      <c r="W332" s="443"/>
      <c r="X332" s="443"/>
      <c r="Y332" s="443"/>
      <c r="Z332" s="443"/>
      <c r="AA332" s="443"/>
      <c r="AB332" s="443"/>
      <c r="AC332" s="443"/>
      <c r="AD332" s="443"/>
      <c r="AE332" s="443"/>
      <c r="AF332" s="443"/>
      <c r="AG332" s="443"/>
      <c r="AH332" s="443"/>
      <c r="AI332" s="443"/>
      <c r="AJ332" s="443"/>
    </row>
    <row r="333" spans="1:36">
      <c r="A333" s="24" t="s">
        <v>2</v>
      </c>
      <c r="B333" s="462" t="s">
        <v>31</v>
      </c>
      <c r="C333" s="443"/>
      <c r="D333" s="443"/>
      <c r="E333" s="444">
        <v>2021</v>
      </c>
      <c r="F333" s="444" t="s">
        <v>892</v>
      </c>
      <c r="G333" s="450">
        <v>672.9</v>
      </c>
      <c r="H333" s="443"/>
      <c r="I333" s="443"/>
      <c r="J333" s="443"/>
      <c r="K333" s="443"/>
      <c r="L333" s="443"/>
      <c r="M333" s="443"/>
      <c r="N333" s="328"/>
      <c r="O333" s="304"/>
      <c r="P333" s="304"/>
      <c r="Q333" s="304"/>
      <c r="R333" s="145"/>
      <c r="S333" s="443"/>
      <c r="T333" s="443"/>
      <c r="U333" s="443"/>
      <c r="V333" s="443"/>
      <c r="W333" s="443"/>
      <c r="X333" s="443"/>
      <c r="Y333" s="443"/>
      <c r="Z333" s="443"/>
      <c r="AA333" s="443"/>
      <c r="AB333" s="443"/>
      <c r="AC333" s="443"/>
      <c r="AD333" s="443"/>
      <c r="AE333" s="443"/>
      <c r="AF333" s="443"/>
      <c r="AG333" s="443"/>
      <c r="AH333" s="443"/>
      <c r="AI333" s="443"/>
      <c r="AJ333" s="443"/>
    </row>
    <row r="334" spans="1:36">
      <c r="A334" s="24" t="s">
        <v>3</v>
      </c>
      <c r="B334" s="462" t="s">
        <v>9</v>
      </c>
      <c r="C334" s="443"/>
      <c r="D334" s="443"/>
      <c r="E334" s="444">
        <v>2018</v>
      </c>
      <c r="F334" s="444" t="s">
        <v>891</v>
      </c>
      <c r="G334" s="450">
        <v>659.3</v>
      </c>
      <c r="H334" s="443"/>
      <c r="I334" s="443"/>
      <c r="J334" s="443"/>
      <c r="K334" s="443"/>
      <c r="L334" s="443"/>
      <c r="M334" s="443"/>
      <c r="N334" s="328"/>
      <c r="O334" s="304"/>
      <c r="P334" s="304"/>
      <c r="Q334" s="304"/>
      <c r="R334" s="145"/>
      <c r="S334" s="443"/>
      <c r="T334" s="443"/>
      <c r="U334" s="443"/>
      <c r="V334" s="443"/>
      <c r="W334" s="443"/>
      <c r="X334" s="443"/>
      <c r="Y334" s="443"/>
      <c r="Z334" s="443"/>
      <c r="AA334" s="443"/>
      <c r="AB334" s="443"/>
      <c r="AC334" s="443"/>
      <c r="AD334" s="443"/>
      <c r="AE334" s="443"/>
      <c r="AF334" s="443"/>
      <c r="AG334" s="443"/>
      <c r="AH334" s="443"/>
      <c r="AI334" s="443"/>
      <c r="AJ334" s="443"/>
    </row>
    <row r="335" spans="1:36">
      <c r="A335" s="24" t="s">
        <v>5</v>
      </c>
      <c r="B335" s="462" t="s">
        <v>844</v>
      </c>
      <c r="C335" s="443"/>
      <c r="D335" s="443"/>
      <c r="E335" s="444">
        <v>2021</v>
      </c>
      <c r="F335" s="444" t="s">
        <v>893</v>
      </c>
      <c r="G335" s="450">
        <v>635.1</v>
      </c>
      <c r="H335" s="443"/>
      <c r="I335" s="443"/>
      <c r="J335" s="443"/>
      <c r="K335" s="443"/>
      <c r="L335" s="443"/>
      <c r="M335" s="443"/>
      <c r="N335" s="328"/>
      <c r="O335" s="304"/>
      <c r="P335" s="304"/>
      <c r="Q335" s="304"/>
      <c r="R335" s="145"/>
      <c r="S335" s="443"/>
      <c r="T335" s="443"/>
      <c r="U335" s="443"/>
      <c r="V335" s="443"/>
      <c r="W335" s="443"/>
      <c r="X335" s="443"/>
      <c r="Y335" s="443"/>
      <c r="Z335" s="443"/>
      <c r="AA335" s="443"/>
      <c r="AB335" s="443"/>
      <c r="AC335" s="443"/>
      <c r="AD335" s="443"/>
      <c r="AE335" s="443"/>
      <c r="AF335" s="443"/>
      <c r="AG335" s="443"/>
      <c r="AH335" s="443"/>
      <c r="AI335" s="443"/>
      <c r="AJ335" s="443"/>
    </row>
    <row r="336" spans="1:36">
      <c r="A336" s="24" t="s">
        <v>7</v>
      </c>
      <c r="B336" s="462" t="s">
        <v>836</v>
      </c>
      <c r="C336" s="443"/>
      <c r="D336" s="443"/>
      <c r="E336" s="444">
        <v>2021</v>
      </c>
      <c r="F336" s="444" t="s">
        <v>985</v>
      </c>
      <c r="G336" s="450">
        <v>614.5</v>
      </c>
      <c r="H336" s="443"/>
      <c r="I336" s="443"/>
      <c r="J336" s="443"/>
      <c r="K336" s="443"/>
      <c r="L336" s="443"/>
      <c r="M336" s="443"/>
      <c r="N336" s="328"/>
      <c r="O336" s="304"/>
      <c r="P336" s="304"/>
      <c r="Q336" s="304"/>
      <c r="R336" s="145"/>
      <c r="S336" s="443"/>
      <c r="T336" s="443"/>
      <c r="U336" s="443"/>
      <c r="V336" s="443"/>
      <c r="W336" s="443"/>
      <c r="X336" s="443"/>
      <c r="Y336" s="443"/>
      <c r="Z336" s="443"/>
      <c r="AA336" s="443"/>
      <c r="AB336" s="443"/>
      <c r="AC336" s="443"/>
      <c r="AD336" s="443"/>
      <c r="AE336" s="443"/>
      <c r="AF336" s="443"/>
      <c r="AG336" s="443"/>
      <c r="AH336" s="443"/>
      <c r="AI336" s="443"/>
      <c r="AJ336" s="443"/>
    </row>
    <row r="337" spans="1:36">
      <c r="A337" s="24" t="s">
        <v>8</v>
      </c>
      <c r="B337" s="462" t="s">
        <v>842</v>
      </c>
      <c r="C337" s="443"/>
      <c r="D337" s="443"/>
      <c r="E337" s="444">
        <v>2019</v>
      </c>
      <c r="F337" s="444" t="s">
        <v>891</v>
      </c>
      <c r="G337" s="450">
        <v>600.35</v>
      </c>
      <c r="H337" s="443"/>
      <c r="I337" s="443"/>
      <c r="J337" s="443"/>
      <c r="K337" s="443"/>
      <c r="L337" s="443"/>
      <c r="M337" s="443"/>
      <c r="N337" s="328"/>
      <c r="O337" s="304"/>
      <c r="P337" s="304"/>
      <c r="Q337" s="304"/>
      <c r="R337" s="145"/>
      <c r="S337" s="443"/>
      <c r="T337" s="443"/>
      <c r="U337" s="443"/>
      <c r="V337" s="443"/>
      <c r="W337" s="443"/>
      <c r="X337" s="443"/>
      <c r="Y337" s="443"/>
      <c r="Z337" s="443"/>
      <c r="AA337" s="443"/>
      <c r="AB337" s="443"/>
      <c r="AC337" s="443"/>
      <c r="AD337" s="443"/>
      <c r="AE337" s="443"/>
      <c r="AF337" s="443"/>
      <c r="AG337" s="443"/>
      <c r="AH337" s="443"/>
      <c r="AI337" s="443"/>
      <c r="AJ337" s="443"/>
    </row>
    <row r="338" spans="1:36">
      <c r="A338" s="24" t="s">
        <v>10</v>
      </c>
      <c r="B338" s="462" t="s">
        <v>1859</v>
      </c>
      <c r="C338" s="443"/>
      <c r="D338" s="443"/>
      <c r="E338" s="444">
        <v>2021</v>
      </c>
      <c r="F338" s="444" t="s">
        <v>986</v>
      </c>
      <c r="G338" s="450">
        <v>580</v>
      </c>
      <c r="H338" s="443"/>
      <c r="I338" s="443"/>
      <c r="J338" s="443"/>
      <c r="K338" s="443"/>
      <c r="L338" s="443"/>
      <c r="M338" s="443"/>
      <c r="N338" s="328"/>
      <c r="O338" s="304"/>
      <c r="P338" s="304"/>
      <c r="Q338" s="304"/>
      <c r="R338" s="145"/>
      <c r="S338" s="443"/>
      <c r="T338" s="443"/>
      <c r="U338" s="443"/>
      <c r="V338" s="443"/>
      <c r="W338" s="443"/>
      <c r="X338" s="443"/>
      <c r="Y338" s="443"/>
      <c r="Z338" s="443"/>
      <c r="AA338" s="443"/>
      <c r="AB338" s="443"/>
      <c r="AC338" s="443"/>
      <c r="AD338" s="443"/>
      <c r="AE338" s="443"/>
      <c r="AF338" s="443"/>
      <c r="AG338" s="443"/>
      <c r="AH338" s="443"/>
      <c r="AI338" s="443"/>
      <c r="AJ338" s="443"/>
    </row>
    <row r="339" spans="1:36">
      <c r="A339" s="24" t="s">
        <v>12</v>
      </c>
      <c r="B339" s="462" t="s">
        <v>811</v>
      </c>
      <c r="C339" s="443"/>
      <c r="D339" s="443"/>
      <c r="E339" s="444">
        <v>2021</v>
      </c>
      <c r="F339" s="444" t="s">
        <v>987</v>
      </c>
      <c r="G339" s="450">
        <v>574.70000000000005</v>
      </c>
      <c r="H339" s="443"/>
      <c r="I339" s="443"/>
      <c r="J339" s="443"/>
      <c r="K339" s="443"/>
      <c r="L339" s="443"/>
      <c r="M339" s="443"/>
      <c r="N339" s="328"/>
      <c r="O339" s="304"/>
      <c r="P339" s="304"/>
      <c r="Q339" s="304"/>
      <c r="R339" s="145"/>
      <c r="S339" s="443"/>
      <c r="T339" s="443"/>
      <c r="U339" s="443"/>
      <c r="V339" s="443"/>
      <c r="W339" s="443"/>
      <c r="X339" s="443"/>
      <c r="Y339" s="443"/>
      <c r="Z339" s="443"/>
      <c r="AA339" s="443"/>
      <c r="AB339" s="443"/>
      <c r="AC339" s="443"/>
      <c r="AD339" s="443"/>
      <c r="AE339" s="443"/>
      <c r="AF339" s="443"/>
      <c r="AG339" s="443"/>
      <c r="AH339" s="443"/>
      <c r="AI339" s="443"/>
      <c r="AJ339" s="443"/>
    </row>
    <row r="340" spans="1:36">
      <c r="A340" s="24" t="s">
        <v>14</v>
      </c>
      <c r="B340" s="462" t="s">
        <v>861</v>
      </c>
      <c r="C340" s="443"/>
      <c r="D340" s="443"/>
      <c r="E340" s="444">
        <v>2021</v>
      </c>
      <c r="F340" s="444" t="s">
        <v>988</v>
      </c>
      <c r="G340" s="450">
        <v>571.20000000000005</v>
      </c>
      <c r="H340" s="443"/>
      <c r="I340" s="443"/>
      <c r="J340" s="443"/>
      <c r="K340" s="443"/>
      <c r="L340" s="443"/>
      <c r="M340" s="443"/>
      <c r="N340" s="328"/>
      <c r="O340" s="304"/>
      <c r="P340" s="304"/>
      <c r="Q340" s="304"/>
      <c r="R340" s="145"/>
      <c r="S340" s="443"/>
      <c r="T340" s="443"/>
      <c r="U340" s="443"/>
      <c r="V340" s="443"/>
      <c r="W340" s="443"/>
      <c r="X340" s="443"/>
      <c r="Y340" s="443"/>
      <c r="Z340" s="443"/>
      <c r="AA340" s="443"/>
      <c r="AB340" s="443"/>
      <c r="AC340" s="443"/>
      <c r="AD340" s="443"/>
      <c r="AE340" s="443"/>
      <c r="AF340" s="443"/>
      <c r="AG340" s="443"/>
      <c r="AH340" s="443"/>
      <c r="AI340" s="443"/>
      <c r="AJ340" s="443"/>
    </row>
    <row r="341" spans="1:36">
      <c r="A341" s="24" t="s">
        <v>16</v>
      </c>
      <c r="B341" s="462" t="s">
        <v>154</v>
      </c>
      <c r="C341" s="443"/>
      <c r="D341" s="443"/>
      <c r="E341" s="444">
        <v>2021</v>
      </c>
      <c r="F341" s="444" t="s">
        <v>989</v>
      </c>
      <c r="G341" s="450">
        <v>570.1</v>
      </c>
      <c r="H341" s="443"/>
      <c r="I341" s="443"/>
      <c r="J341" s="443"/>
      <c r="K341" s="443"/>
      <c r="L341" s="443"/>
      <c r="M341" s="443"/>
      <c r="N341" s="328"/>
      <c r="O341" s="304"/>
      <c r="P341" s="304"/>
      <c r="Q341" s="304"/>
      <c r="R341" s="145"/>
      <c r="S341" s="443"/>
      <c r="T341" s="443"/>
      <c r="U341" s="443"/>
      <c r="V341" s="443"/>
      <c r="W341" s="443"/>
      <c r="X341" s="443"/>
      <c r="Y341" s="443"/>
      <c r="Z341" s="443"/>
      <c r="AA341" s="443"/>
      <c r="AB341" s="443"/>
      <c r="AC341" s="443"/>
      <c r="AD341" s="443"/>
      <c r="AE341" s="443"/>
      <c r="AF341" s="443"/>
      <c r="AG341" s="443"/>
      <c r="AH341" s="443"/>
      <c r="AI341" s="443"/>
      <c r="AJ341" s="443"/>
    </row>
    <row r="342" spans="1:36">
      <c r="B342" s="443"/>
      <c r="C342" s="443"/>
      <c r="D342" s="443"/>
      <c r="E342" s="443"/>
      <c r="F342" s="443"/>
      <c r="G342" s="443"/>
      <c r="H342" s="443"/>
      <c r="I342" s="443"/>
      <c r="J342" s="443"/>
      <c r="K342" s="443"/>
      <c r="L342" s="443"/>
      <c r="M342" s="443"/>
      <c r="N342" s="443"/>
      <c r="O342" s="443"/>
      <c r="P342" s="443"/>
      <c r="Q342" s="443"/>
      <c r="R342" s="443"/>
      <c r="S342" s="443"/>
      <c r="T342" s="443"/>
      <c r="U342" s="443"/>
      <c r="V342" s="443"/>
      <c r="W342" s="443"/>
      <c r="X342" s="443"/>
      <c r="Y342" s="443"/>
      <c r="Z342" s="443"/>
      <c r="AA342" s="443"/>
      <c r="AB342" s="443"/>
      <c r="AC342" s="443"/>
      <c r="AD342" s="443"/>
      <c r="AE342" s="443"/>
      <c r="AF342" s="443"/>
      <c r="AG342" s="443"/>
      <c r="AH342" s="443"/>
      <c r="AI342" s="443"/>
      <c r="AJ342" s="443"/>
    </row>
    <row r="343" spans="1:36">
      <c r="B343" s="443"/>
      <c r="C343" s="443"/>
      <c r="D343" s="443"/>
      <c r="E343" s="443"/>
      <c r="F343" s="443"/>
      <c r="G343" s="443"/>
      <c r="H343" s="443"/>
      <c r="I343" s="443"/>
      <c r="J343" s="443"/>
      <c r="K343" s="443"/>
      <c r="L343" s="443"/>
      <c r="M343" s="443"/>
      <c r="N343" s="443"/>
      <c r="O343" s="443"/>
      <c r="P343" s="443"/>
      <c r="Q343" s="443"/>
      <c r="R343" s="443"/>
      <c r="S343" s="443"/>
      <c r="T343" s="443"/>
      <c r="U343" s="443"/>
      <c r="V343" s="443"/>
      <c r="W343" s="443"/>
      <c r="X343" s="443"/>
      <c r="Y343" s="443"/>
      <c r="Z343" s="443"/>
      <c r="AA343" s="443"/>
      <c r="AB343" s="443"/>
      <c r="AC343" s="443"/>
      <c r="AD343" s="443"/>
      <c r="AE343" s="443"/>
      <c r="AF343" s="443"/>
      <c r="AG343" s="443"/>
      <c r="AH343" s="443"/>
      <c r="AI343" s="443"/>
      <c r="AJ343" s="443"/>
    </row>
    <row r="344" spans="1:36" ht="25.5">
      <c r="B344" s="30" t="s">
        <v>176</v>
      </c>
      <c r="C344" s="443"/>
      <c r="D344" s="443"/>
      <c r="E344" s="443"/>
      <c r="F344" s="443"/>
      <c r="G344" s="443"/>
      <c r="H344" s="443"/>
      <c r="I344" s="443"/>
      <c r="J344" s="443"/>
      <c r="K344" s="443"/>
      <c r="L344" s="443"/>
      <c r="M344" s="443"/>
      <c r="N344" s="443"/>
      <c r="O344" s="443"/>
      <c r="P344" s="443"/>
      <c r="Q344" s="443"/>
      <c r="R344" s="443"/>
      <c r="S344" s="443"/>
      <c r="T344" s="443"/>
      <c r="U344" s="443"/>
      <c r="V344" s="443"/>
      <c r="W344" s="443"/>
      <c r="X344" s="443"/>
      <c r="Y344" s="443"/>
      <c r="Z344" s="443"/>
      <c r="AA344" s="443"/>
      <c r="AB344" s="443"/>
      <c r="AC344" s="443"/>
      <c r="AD344" s="443"/>
      <c r="AE344" s="443"/>
      <c r="AF344" s="443"/>
      <c r="AG344" s="443"/>
      <c r="AH344" s="443"/>
      <c r="AI344" s="443"/>
      <c r="AJ344" s="443"/>
    </row>
    <row r="345" spans="1:36">
      <c r="B345" s="443"/>
      <c r="C345" s="443"/>
      <c r="D345" s="443"/>
      <c r="E345" s="443"/>
      <c r="F345" s="443"/>
      <c r="G345" s="443"/>
      <c r="H345" s="443"/>
      <c r="I345" s="443"/>
      <c r="J345" s="443"/>
      <c r="K345" s="443"/>
      <c r="L345" s="443"/>
      <c r="M345" s="443"/>
      <c r="N345" s="443"/>
      <c r="O345" s="443"/>
      <c r="P345" s="443"/>
      <c r="Q345" s="443"/>
      <c r="R345" s="443"/>
      <c r="S345" s="443"/>
      <c r="T345" s="443"/>
      <c r="U345" s="443"/>
      <c r="V345" s="443"/>
      <c r="W345" s="443"/>
      <c r="X345" s="443"/>
      <c r="Y345" s="443"/>
      <c r="Z345" s="443"/>
      <c r="AA345" s="443"/>
      <c r="AB345" s="443"/>
      <c r="AC345" s="443"/>
      <c r="AD345" s="443"/>
      <c r="AE345" s="443"/>
      <c r="AF345" s="443"/>
      <c r="AG345" s="443"/>
      <c r="AH345" s="443"/>
      <c r="AI345" s="443"/>
      <c r="AJ345" s="443"/>
    </row>
    <row r="346" spans="1:36" s="21" customFormat="1">
      <c r="A346" s="24" t="s">
        <v>0</v>
      </c>
      <c r="B346" s="462" t="s">
        <v>1839</v>
      </c>
      <c r="C346" s="443"/>
      <c r="D346" s="443"/>
      <c r="E346" s="444">
        <v>2021</v>
      </c>
      <c r="F346" s="444" t="s">
        <v>891</v>
      </c>
      <c r="G346" s="450">
        <v>649</v>
      </c>
      <c r="H346" s="443"/>
      <c r="I346" s="443"/>
      <c r="J346" s="443"/>
      <c r="K346" s="443"/>
      <c r="L346" s="324"/>
      <c r="M346" s="446"/>
      <c r="N346" s="446"/>
      <c r="O346" s="446"/>
      <c r="P346" s="145"/>
      <c r="Q346" s="443"/>
      <c r="R346" s="443"/>
      <c r="S346" s="443"/>
      <c r="T346" s="443"/>
      <c r="U346" s="443"/>
      <c r="V346" s="443"/>
      <c r="W346" s="443"/>
      <c r="X346" s="443"/>
      <c r="Y346" s="443"/>
      <c r="Z346" s="443"/>
      <c r="AA346" s="443"/>
      <c r="AB346" s="443"/>
      <c r="AC346" s="443"/>
      <c r="AD346" s="443"/>
      <c r="AE346" s="443"/>
      <c r="AF346" s="443"/>
      <c r="AG346" s="443"/>
      <c r="AH346" s="443"/>
      <c r="AI346" s="443"/>
      <c r="AJ346" s="443"/>
    </row>
    <row r="347" spans="1:36" s="21" customFormat="1">
      <c r="A347" s="24" t="s">
        <v>2</v>
      </c>
      <c r="B347" s="462" t="s">
        <v>31</v>
      </c>
      <c r="C347" s="443"/>
      <c r="D347" s="443"/>
      <c r="E347" s="444">
        <v>2021</v>
      </c>
      <c r="F347" s="444" t="s">
        <v>892</v>
      </c>
      <c r="G347" s="450">
        <v>647.5</v>
      </c>
      <c r="H347" s="443"/>
      <c r="I347" s="443"/>
      <c r="J347" s="443"/>
      <c r="K347" s="443"/>
      <c r="L347" s="324"/>
      <c r="M347" s="446"/>
      <c r="N347" s="446"/>
      <c r="O347" s="446"/>
      <c r="P347" s="145"/>
      <c r="Q347" s="443"/>
      <c r="R347" s="443"/>
      <c r="S347" s="443"/>
      <c r="T347" s="443"/>
      <c r="U347" s="443"/>
      <c r="V347" s="443"/>
      <c r="W347" s="443"/>
      <c r="X347" s="443"/>
      <c r="Y347" s="443"/>
      <c r="Z347" s="443"/>
      <c r="AA347" s="443"/>
      <c r="AB347" s="443"/>
      <c r="AC347" s="443"/>
      <c r="AD347" s="443"/>
      <c r="AE347" s="443"/>
      <c r="AF347" s="443"/>
      <c r="AG347" s="443"/>
      <c r="AH347" s="443"/>
      <c r="AI347" s="443"/>
      <c r="AJ347" s="443"/>
    </row>
    <row r="348" spans="1:36" s="21" customFormat="1">
      <c r="A348" s="24" t="s">
        <v>3</v>
      </c>
      <c r="B348" s="462" t="s">
        <v>1844</v>
      </c>
      <c r="C348" s="443"/>
      <c r="D348" s="443"/>
      <c r="E348" s="444">
        <v>2021</v>
      </c>
      <c r="F348" s="444" t="s">
        <v>893</v>
      </c>
      <c r="G348" s="450">
        <v>623.70000000000005</v>
      </c>
      <c r="H348" s="443"/>
      <c r="I348" s="443"/>
      <c r="J348" s="443"/>
      <c r="K348" s="443"/>
      <c r="L348" s="324"/>
      <c r="M348" s="446"/>
      <c r="N348" s="446"/>
      <c r="O348" s="446"/>
      <c r="P348" s="145"/>
      <c r="Q348" s="443"/>
      <c r="R348" s="443"/>
      <c r="S348" s="443"/>
      <c r="T348" s="443"/>
      <c r="U348" s="443"/>
      <c r="V348" s="443"/>
      <c r="W348" s="443"/>
      <c r="X348" s="443"/>
      <c r="Y348" s="443"/>
      <c r="Z348" s="443"/>
      <c r="AA348" s="443"/>
      <c r="AB348" s="443"/>
      <c r="AC348" s="443"/>
      <c r="AD348" s="443"/>
      <c r="AE348" s="443"/>
      <c r="AF348" s="443"/>
      <c r="AG348" s="443"/>
      <c r="AH348" s="443"/>
      <c r="AI348" s="443"/>
      <c r="AJ348" s="443"/>
    </row>
    <row r="349" spans="1:36" s="21" customFormat="1">
      <c r="A349" s="24" t="s">
        <v>5</v>
      </c>
      <c r="B349" s="462" t="s">
        <v>822</v>
      </c>
      <c r="C349" s="443"/>
      <c r="D349" s="443"/>
      <c r="E349" s="444">
        <v>2021</v>
      </c>
      <c r="F349" s="444" t="s">
        <v>985</v>
      </c>
      <c r="G349" s="450">
        <v>602</v>
      </c>
      <c r="H349" s="443"/>
      <c r="I349" s="443"/>
      <c r="J349" s="443"/>
      <c r="K349" s="443"/>
      <c r="L349" s="324"/>
      <c r="M349" s="446"/>
      <c r="N349" s="446"/>
      <c r="O349" s="446"/>
      <c r="P349" s="145"/>
      <c r="Q349" s="443"/>
      <c r="R349" s="443"/>
      <c r="S349" s="443"/>
      <c r="T349" s="443"/>
      <c r="U349" s="443"/>
      <c r="V349" s="443"/>
      <c r="W349" s="443"/>
      <c r="X349" s="443"/>
      <c r="Y349" s="443"/>
      <c r="Z349" s="443"/>
      <c r="AA349" s="443"/>
      <c r="AB349" s="443"/>
      <c r="AC349" s="443"/>
      <c r="AD349" s="443"/>
      <c r="AE349" s="443"/>
      <c r="AF349" s="443"/>
      <c r="AG349" s="443"/>
      <c r="AH349" s="443"/>
      <c r="AI349" s="443"/>
      <c r="AJ349" s="443"/>
    </row>
    <row r="350" spans="1:36" s="21" customFormat="1">
      <c r="A350" s="24" t="s">
        <v>7</v>
      </c>
      <c r="B350" s="462" t="s">
        <v>154</v>
      </c>
      <c r="C350" s="443"/>
      <c r="D350" s="443"/>
      <c r="E350" s="444">
        <v>2021</v>
      </c>
      <c r="F350" s="444" t="s">
        <v>986</v>
      </c>
      <c r="G350" s="450">
        <v>597.5</v>
      </c>
      <c r="H350" s="443"/>
      <c r="I350" s="443"/>
      <c r="J350" s="443"/>
      <c r="K350" s="443"/>
      <c r="L350" s="324"/>
      <c r="M350" s="446"/>
      <c r="N350" s="446"/>
      <c r="O350" s="446"/>
      <c r="P350" s="145"/>
      <c r="Q350" s="443"/>
      <c r="R350" s="443"/>
      <c r="S350" s="443"/>
      <c r="T350" s="443"/>
      <c r="U350" s="443"/>
      <c r="V350" s="443"/>
      <c r="W350" s="443"/>
      <c r="X350" s="443"/>
      <c r="Y350" s="443"/>
      <c r="Z350" s="443"/>
      <c r="AA350" s="443"/>
      <c r="AB350" s="443"/>
      <c r="AC350" s="443"/>
      <c r="AD350" s="443"/>
      <c r="AE350" s="443"/>
      <c r="AF350" s="443"/>
      <c r="AG350" s="443"/>
      <c r="AH350" s="443"/>
      <c r="AI350" s="443"/>
      <c r="AJ350" s="443"/>
    </row>
    <row r="351" spans="1:36" s="21" customFormat="1">
      <c r="A351" s="24" t="s">
        <v>8</v>
      </c>
      <c r="B351" s="462" t="s">
        <v>869</v>
      </c>
      <c r="C351" s="443"/>
      <c r="D351" s="443"/>
      <c r="E351" s="444">
        <v>2021</v>
      </c>
      <c r="F351" s="444" t="s">
        <v>987</v>
      </c>
      <c r="G351" s="450">
        <v>597.20000000000005</v>
      </c>
      <c r="H351" s="443"/>
      <c r="I351" s="443"/>
      <c r="J351" s="443"/>
      <c r="K351" s="443"/>
      <c r="L351" s="324"/>
      <c r="M351" s="446"/>
      <c r="N351" s="446"/>
      <c r="O351" s="446"/>
      <c r="P351" s="145"/>
      <c r="Q351" s="443"/>
      <c r="R351" s="443"/>
      <c r="S351" s="443"/>
      <c r="T351" s="443"/>
      <c r="U351" s="443"/>
      <c r="V351" s="443"/>
      <c r="W351" s="443"/>
      <c r="X351" s="443"/>
      <c r="Y351" s="443"/>
      <c r="Z351" s="443"/>
      <c r="AA351" s="443"/>
      <c r="AB351" s="443"/>
      <c r="AC351" s="443"/>
      <c r="AD351" s="443"/>
      <c r="AE351" s="443"/>
      <c r="AF351" s="443"/>
      <c r="AG351" s="443"/>
      <c r="AH351" s="443"/>
      <c r="AI351" s="443"/>
      <c r="AJ351" s="443"/>
    </row>
    <row r="352" spans="1:36" s="21" customFormat="1">
      <c r="A352" s="24" t="s">
        <v>10</v>
      </c>
      <c r="B352" s="462" t="s">
        <v>1858</v>
      </c>
      <c r="C352" s="443"/>
      <c r="D352" s="443"/>
      <c r="E352" s="444">
        <v>2021</v>
      </c>
      <c r="F352" s="444" t="s">
        <v>988</v>
      </c>
      <c r="G352" s="450">
        <v>588.1</v>
      </c>
      <c r="H352" s="443"/>
      <c r="I352" s="443"/>
      <c r="J352" s="443"/>
      <c r="K352" s="443"/>
      <c r="L352" s="324"/>
      <c r="M352" s="446"/>
      <c r="N352" s="446"/>
      <c r="O352" s="446"/>
      <c r="P352" s="145"/>
      <c r="Q352" s="443"/>
      <c r="R352" s="443"/>
      <c r="S352" s="443"/>
      <c r="T352" s="443"/>
      <c r="U352" s="443"/>
      <c r="V352" s="443"/>
      <c r="W352" s="443"/>
      <c r="X352" s="443"/>
      <c r="Y352" s="443"/>
      <c r="Z352" s="443"/>
      <c r="AA352" s="443"/>
      <c r="AB352" s="443"/>
      <c r="AC352" s="443"/>
      <c r="AD352" s="443"/>
      <c r="AE352" s="443"/>
      <c r="AF352" s="443"/>
      <c r="AG352" s="443"/>
      <c r="AH352" s="443"/>
      <c r="AI352" s="443"/>
      <c r="AJ352" s="443"/>
    </row>
    <row r="353" spans="1:36" s="21" customFormat="1">
      <c r="A353" s="24" t="s">
        <v>12</v>
      </c>
      <c r="B353" s="462" t="s">
        <v>852</v>
      </c>
      <c r="C353" s="443"/>
      <c r="D353" s="443"/>
      <c r="E353" s="444">
        <v>2021</v>
      </c>
      <c r="F353" s="444" t="s">
        <v>989</v>
      </c>
      <c r="G353" s="450">
        <v>587.4</v>
      </c>
      <c r="H353" s="443"/>
      <c r="I353" s="443"/>
      <c r="J353" s="443"/>
      <c r="K353" s="443"/>
      <c r="L353" s="324"/>
      <c r="M353" s="446"/>
      <c r="N353" s="446"/>
      <c r="O353" s="446"/>
      <c r="P353" s="145"/>
      <c r="Q353" s="443"/>
      <c r="R353" s="443"/>
      <c r="S353" s="443"/>
      <c r="T353" s="443"/>
      <c r="U353" s="443"/>
      <c r="V353" s="443"/>
      <c r="W353" s="443"/>
      <c r="X353" s="443"/>
      <c r="Y353" s="443"/>
      <c r="Z353" s="443"/>
      <c r="AA353" s="443"/>
      <c r="AB353" s="443"/>
      <c r="AC353" s="443"/>
      <c r="AD353" s="443"/>
      <c r="AE353" s="443"/>
      <c r="AF353" s="443"/>
      <c r="AG353" s="443"/>
      <c r="AH353" s="443"/>
      <c r="AI353" s="443"/>
      <c r="AJ353" s="443"/>
    </row>
    <row r="354" spans="1:36" s="21" customFormat="1">
      <c r="A354" s="24" t="s">
        <v>14</v>
      </c>
      <c r="B354" s="462" t="s">
        <v>9</v>
      </c>
      <c r="C354" s="443"/>
      <c r="D354" s="443"/>
      <c r="E354" s="444">
        <v>2018</v>
      </c>
      <c r="F354" s="444" t="s">
        <v>891</v>
      </c>
      <c r="G354" s="450">
        <v>586.75</v>
      </c>
      <c r="H354" s="443"/>
      <c r="I354" s="443"/>
      <c r="J354" s="443"/>
      <c r="K354" s="443"/>
      <c r="L354" s="324"/>
      <c r="M354" s="446"/>
      <c r="N354" s="446"/>
      <c r="O354" s="446"/>
      <c r="P354" s="145"/>
      <c r="Q354" s="443"/>
      <c r="R354" s="443"/>
      <c r="S354" s="443"/>
      <c r="T354" s="443"/>
      <c r="U354" s="443"/>
      <c r="V354" s="443"/>
      <c r="W354" s="443"/>
      <c r="X354" s="443"/>
      <c r="Y354" s="443"/>
      <c r="Z354" s="443"/>
      <c r="AA354" s="443"/>
      <c r="AB354" s="443"/>
      <c r="AC354" s="443"/>
      <c r="AD354" s="443"/>
      <c r="AE354" s="443"/>
      <c r="AF354" s="443"/>
      <c r="AG354" s="443"/>
      <c r="AH354" s="443"/>
      <c r="AI354" s="443"/>
      <c r="AJ354" s="443"/>
    </row>
    <row r="355" spans="1:36" s="21" customFormat="1">
      <c r="A355" s="24" t="s">
        <v>16</v>
      </c>
      <c r="B355" s="462" t="s">
        <v>830</v>
      </c>
      <c r="C355" s="443"/>
      <c r="D355" s="443"/>
      <c r="E355" s="444">
        <v>2021</v>
      </c>
      <c r="F355" s="444" t="s">
        <v>990</v>
      </c>
      <c r="G355" s="450">
        <v>585.20000000000005</v>
      </c>
      <c r="H355" s="443"/>
      <c r="I355" s="443"/>
      <c r="J355" s="443"/>
      <c r="K355" s="443"/>
      <c r="L355" s="324"/>
      <c r="M355" s="446"/>
      <c r="N355" s="446"/>
      <c r="O355" s="446"/>
      <c r="P355" s="145"/>
      <c r="Q355" s="443"/>
      <c r="R355" s="443"/>
      <c r="S355" s="443"/>
      <c r="T355" s="443"/>
      <c r="U355" s="443"/>
      <c r="V355" s="443"/>
      <c r="W355" s="443"/>
      <c r="X355" s="443"/>
      <c r="Y355" s="443"/>
      <c r="Z355" s="443"/>
      <c r="AA355" s="443"/>
      <c r="AB355" s="443"/>
      <c r="AC355" s="443"/>
      <c r="AD355" s="443"/>
      <c r="AE355" s="443"/>
      <c r="AF355" s="443"/>
      <c r="AG355" s="443"/>
      <c r="AH355" s="443"/>
      <c r="AI355" s="443"/>
      <c r="AJ355" s="443"/>
    </row>
    <row r="356" spans="1:36">
      <c r="B356" s="443"/>
      <c r="C356" s="443"/>
      <c r="D356" s="443"/>
      <c r="E356" s="443"/>
      <c r="F356" s="443"/>
      <c r="G356" s="443"/>
      <c r="H356" s="443"/>
      <c r="I356" s="443"/>
      <c r="J356" s="443"/>
      <c r="K356" s="443"/>
      <c r="L356" s="443"/>
      <c r="M356" s="443"/>
      <c r="N356" s="443"/>
      <c r="O356" s="443"/>
      <c r="P356" s="443"/>
      <c r="Q356" s="443"/>
      <c r="R356" s="443"/>
      <c r="S356" s="443"/>
      <c r="T356" s="443"/>
      <c r="U356" s="443"/>
      <c r="V356" s="443"/>
      <c r="W356" s="443"/>
      <c r="X356" s="443"/>
      <c r="Y356" s="443"/>
      <c r="Z356" s="443"/>
      <c r="AA356" s="443"/>
      <c r="AB356" s="443"/>
      <c r="AC356" s="443"/>
      <c r="AD356" s="443"/>
      <c r="AE356" s="443"/>
      <c r="AF356" s="443"/>
      <c r="AG356" s="443"/>
      <c r="AH356" s="443"/>
      <c r="AI356" s="443"/>
      <c r="AJ356" s="443"/>
    </row>
    <row r="357" spans="1:36">
      <c r="B357" s="443"/>
      <c r="C357" s="443"/>
      <c r="D357" s="443"/>
      <c r="E357" s="443"/>
      <c r="F357" s="443"/>
      <c r="G357" s="443"/>
      <c r="H357" s="443"/>
      <c r="I357" s="443"/>
      <c r="J357" s="443"/>
      <c r="K357" s="443"/>
      <c r="L357" s="443"/>
      <c r="M357" s="443"/>
      <c r="N357" s="443"/>
      <c r="O357" s="443"/>
      <c r="P357" s="443"/>
      <c r="Q357" s="443"/>
      <c r="R357" s="443"/>
      <c r="S357" s="443"/>
      <c r="T357" s="443"/>
      <c r="U357" s="443"/>
      <c r="V357" s="443"/>
      <c r="W357" s="443"/>
      <c r="X357" s="443"/>
      <c r="Y357" s="443"/>
      <c r="Z357" s="443"/>
      <c r="AA357" s="443"/>
      <c r="AB357" s="443"/>
      <c r="AC357" s="443"/>
      <c r="AD357" s="443"/>
      <c r="AE357" s="443"/>
      <c r="AF357" s="443"/>
      <c r="AG357" s="443"/>
      <c r="AH357" s="443"/>
      <c r="AI357" s="443"/>
      <c r="AJ357" s="443"/>
    </row>
    <row r="358" spans="1:36" ht="25.5">
      <c r="B358" s="30" t="s">
        <v>201</v>
      </c>
      <c r="C358" s="443"/>
      <c r="D358" s="443"/>
      <c r="E358" s="443"/>
      <c r="F358" s="443"/>
      <c r="G358" s="443"/>
      <c r="H358" s="443"/>
      <c r="I358" s="443"/>
      <c r="J358" s="443"/>
      <c r="K358" s="443"/>
      <c r="L358" s="443"/>
      <c r="M358" s="443"/>
      <c r="N358" s="443"/>
      <c r="O358" s="443"/>
      <c r="P358" s="443"/>
      <c r="Q358" s="443"/>
      <c r="R358" s="443"/>
      <c r="S358" s="443"/>
      <c r="T358" s="443"/>
      <c r="U358" s="443"/>
      <c r="V358" s="443"/>
      <c r="W358" s="443"/>
      <c r="X358" s="443"/>
      <c r="Y358" s="443"/>
      <c r="Z358" s="443"/>
      <c r="AA358" s="443"/>
      <c r="AB358" s="443"/>
      <c r="AC358" s="443"/>
      <c r="AD358" s="443"/>
      <c r="AE358" s="443"/>
      <c r="AF358" s="443"/>
      <c r="AG358" s="443"/>
      <c r="AH358" s="443"/>
      <c r="AI358" s="443"/>
      <c r="AJ358" s="443"/>
    </row>
    <row r="359" spans="1:36">
      <c r="B359" s="443"/>
      <c r="C359" s="443"/>
      <c r="D359" s="443"/>
      <c r="E359" s="443"/>
      <c r="F359" s="443"/>
      <c r="G359" s="443"/>
      <c r="H359" s="443"/>
      <c r="I359" s="443"/>
      <c r="J359" s="443"/>
      <c r="K359" s="443"/>
      <c r="L359" s="443"/>
      <c r="M359" s="443"/>
      <c r="N359" s="443"/>
      <c r="O359" s="443"/>
      <c r="P359" s="443"/>
      <c r="Q359" s="443"/>
      <c r="R359" s="443"/>
      <c r="S359" s="443"/>
      <c r="T359" s="443"/>
      <c r="U359" s="443"/>
      <c r="V359" s="443"/>
      <c r="W359" s="443"/>
      <c r="X359" s="443"/>
      <c r="Y359" s="443"/>
      <c r="Z359" s="443"/>
      <c r="AA359" s="443"/>
      <c r="AB359" s="443"/>
      <c r="AC359" s="443"/>
      <c r="AD359" s="443"/>
      <c r="AE359" s="443"/>
      <c r="AF359" s="443"/>
      <c r="AG359" s="443"/>
      <c r="AH359" s="443"/>
      <c r="AI359" s="443"/>
      <c r="AJ359" s="443"/>
    </row>
    <row r="360" spans="1:36">
      <c r="A360" s="24" t="s">
        <v>0</v>
      </c>
      <c r="B360" s="446" t="s">
        <v>835</v>
      </c>
      <c r="C360" s="446"/>
      <c r="D360" s="446"/>
      <c r="E360" s="444">
        <v>2020</v>
      </c>
      <c r="F360" s="444" t="s">
        <v>891</v>
      </c>
      <c r="G360" s="450">
        <v>753.69999999999709</v>
      </c>
      <c r="H360" s="443"/>
      <c r="I360" s="443"/>
      <c r="J360" s="443"/>
      <c r="K360" s="443"/>
      <c r="L360" s="443"/>
      <c r="M360" s="443"/>
      <c r="N360" s="443"/>
      <c r="O360" s="325"/>
      <c r="P360" s="325"/>
      <c r="Q360" s="325"/>
      <c r="R360" s="145"/>
      <c r="S360" s="443"/>
      <c r="T360" s="443"/>
      <c r="U360" s="443"/>
      <c r="V360" s="443"/>
      <c r="W360" s="443"/>
      <c r="X360" s="443"/>
      <c r="Y360" s="443"/>
      <c r="Z360" s="443"/>
      <c r="AA360" s="443"/>
      <c r="AB360" s="443"/>
      <c r="AC360" s="443"/>
      <c r="AD360" s="443"/>
      <c r="AE360" s="443"/>
      <c r="AF360" s="443"/>
      <c r="AG360" s="443"/>
      <c r="AH360" s="443"/>
      <c r="AI360" s="443"/>
      <c r="AJ360" s="443"/>
    </row>
    <row r="361" spans="1:36">
      <c r="A361" s="24" t="s">
        <v>2</v>
      </c>
      <c r="B361" s="441" t="s">
        <v>23</v>
      </c>
      <c r="C361" s="446"/>
      <c r="D361" s="446"/>
      <c r="E361" s="444">
        <v>2020</v>
      </c>
      <c r="F361" s="444" t="s">
        <v>892</v>
      </c>
      <c r="G361" s="450">
        <v>731.80000000000291</v>
      </c>
      <c r="H361" s="443"/>
      <c r="I361" s="443"/>
      <c r="J361" s="443"/>
      <c r="K361" s="443"/>
      <c r="L361" s="443"/>
      <c r="M361" s="443"/>
      <c r="N361" s="443"/>
      <c r="O361" s="325"/>
      <c r="P361" s="325"/>
      <c r="Q361" s="325"/>
      <c r="R361" s="145"/>
      <c r="S361" s="443"/>
      <c r="T361" s="443"/>
      <c r="U361" s="443"/>
      <c r="V361" s="443"/>
      <c r="W361" s="443"/>
      <c r="X361" s="443"/>
      <c r="Y361" s="443"/>
      <c r="Z361" s="443"/>
      <c r="AA361" s="443"/>
      <c r="AB361" s="443"/>
      <c r="AC361" s="443"/>
      <c r="AD361" s="443"/>
      <c r="AE361" s="443"/>
      <c r="AF361" s="443"/>
      <c r="AG361" s="443"/>
      <c r="AH361" s="443"/>
      <c r="AI361" s="443"/>
      <c r="AJ361" s="443"/>
    </row>
    <row r="362" spans="1:36">
      <c r="A362" s="24" t="s">
        <v>3</v>
      </c>
      <c r="B362" s="346" t="s">
        <v>1837</v>
      </c>
      <c r="C362" s="446"/>
      <c r="D362" s="446"/>
      <c r="E362" s="444">
        <v>2020</v>
      </c>
      <c r="F362" s="444" t="s">
        <v>893</v>
      </c>
      <c r="G362" s="450">
        <v>713.49999999999818</v>
      </c>
      <c r="H362" s="443"/>
      <c r="I362" s="443"/>
      <c r="J362" s="443"/>
      <c r="K362" s="443"/>
      <c r="L362" s="443"/>
      <c r="M362" s="443"/>
      <c r="N362" s="443"/>
      <c r="O362" s="325"/>
      <c r="P362" s="325"/>
      <c r="Q362" s="325"/>
      <c r="R362" s="145"/>
      <c r="S362" s="443"/>
      <c r="T362" s="443"/>
      <c r="U362" s="443"/>
      <c r="V362" s="443"/>
      <c r="W362" s="443"/>
      <c r="X362" s="443"/>
      <c r="Y362" s="443"/>
      <c r="Z362" s="443"/>
      <c r="AA362" s="443"/>
      <c r="AB362" s="443"/>
      <c r="AC362" s="443"/>
      <c r="AD362" s="443"/>
      <c r="AE362" s="443"/>
      <c r="AF362" s="443"/>
      <c r="AG362" s="443"/>
      <c r="AH362" s="443"/>
      <c r="AI362" s="443"/>
      <c r="AJ362" s="443"/>
    </row>
    <row r="363" spans="1:36">
      <c r="A363" s="24" t="s">
        <v>5</v>
      </c>
      <c r="B363" s="441" t="s">
        <v>6</v>
      </c>
      <c r="C363" s="446"/>
      <c r="D363" s="446"/>
      <c r="E363" s="444">
        <v>2020</v>
      </c>
      <c r="F363" s="444" t="s">
        <v>985</v>
      </c>
      <c r="G363" s="450">
        <v>710.70000000000073</v>
      </c>
      <c r="H363" s="443"/>
      <c r="I363" s="443"/>
      <c r="J363" s="443"/>
      <c r="K363" s="443"/>
      <c r="L363" s="443"/>
      <c r="M363" s="443"/>
      <c r="N363" s="540"/>
      <c r="O363" s="325"/>
      <c r="P363" s="325"/>
      <c r="Q363" s="325"/>
      <c r="R363" s="145"/>
      <c r="S363" s="443"/>
      <c r="T363" s="443"/>
      <c r="U363" s="443"/>
      <c r="V363" s="443"/>
      <c r="W363" s="443"/>
      <c r="X363" s="443"/>
      <c r="Y363" s="443"/>
      <c r="Z363" s="443"/>
      <c r="AA363" s="443"/>
      <c r="AB363" s="443"/>
      <c r="AC363" s="443"/>
      <c r="AD363" s="443"/>
      <c r="AE363" s="443"/>
      <c r="AF363" s="443"/>
      <c r="AG363" s="443"/>
      <c r="AH363" s="443"/>
      <c r="AI363" s="443"/>
      <c r="AJ363" s="443"/>
    </row>
    <row r="364" spans="1:36">
      <c r="A364" s="24" t="s">
        <v>7</v>
      </c>
      <c r="B364" s="446" t="s">
        <v>141</v>
      </c>
      <c r="C364" s="446"/>
      <c r="D364" s="446"/>
      <c r="E364" s="444">
        <v>2020</v>
      </c>
      <c r="F364" s="444" t="s">
        <v>986</v>
      </c>
      <c r="G364" s="450">
        <v>704.99999999999454</v>
      </c>
      <c r="H364" s="443"/>
      <c r="I364" s="443"/>
      <c r="J364" s="443"/>
      <c r="K364" s="443"/>
      <c r="L364" s="443"/>
      <c r="M364" s="443"/>
      <c r="N364" s="540"/>
      <c r="O364" s="325"/>
      <c r="P364" s="325"/>
      <c r="Q364" s="325"/>
      <c r="R364" s="145"/>
      <c r="S364" s="443"/>
      <c r="T364" s="443"/>
      <c r="U364" s="443"/>
      <c r="V364" s="443"/>
      <c r="W364" s="443"/>
      <c r="X364" s="443"/>
      <c r="Y364" s="443"/>
      <c r="Z364" s="443"/>
      <c r="AA364" s="443"/>
      <c r="AB364" s="443"/>
      <c r="AC364" s="443"/>
      <c r="AD364" s="443"/>
      <c r="AE364" s="443"/>
      <c r="AF364" s="443"/>
      <c r="AG364" s="443"/>
      <c r="AH364" s="443"/>
      <c r="AI364" s="443"/>
      <c r="AJ364" s="443"/>
    </row>
    <row r="365" spans="1:36">
      <c r="A365" s="24" t="s">
        <v>8</v>
      </c>
      <c r="B365" s="346" t="s">
        <v>1844</v>
      </c>
      <c r="C365" s="446"/>
      <c r="D365" s="446"/>
      <c r="E365" s="444">
        <v>2021</v>
      </c>
      <c r="F365" s="444" t="s">
        <v>891</v>
      </c>
      <c r="G365" s="450">
        <v>700</v>
      </c>
      <c r="H365" s="443"/>
      <c r="I365" s="443"/>
      <c r="J365" s="443"/>
      <c r="K365" s="443"/>
      <c r="L365" s="443"/>
      <c r="M365" s="443"/>
      <c r="N365" s="540"/>
      <c r="O365" s="325"/>
      <c r="P365" s="325"/>
      <c r="Q365" s="325"/>
      <c r="R365" s="145"/>
      <c r="S365" s="443"/>
      <c r="T365" s="443"/>
      <c r="U365" s="443"/>
      <c r="V365" s="443"/>
      <c r="W365" s="443"/>
      <c r="X365" s="443"/>
      <c r="Y365" s="443"/>
      <c r="Z365" s="443"/>
      <c r="AA365" s="443"/>
      <c r="AB365" s="443"/>
      <c r="AC365" s="443"/>
      <c r="AD365" s="443"/>
      <c r="AE365" s="443"/>
      <c r="AF365" s="443"/>
      <c r="AG365" s="443"/>
      <c r="AH365" s="443"/>
      <c r="AI365" s="443"/>
      <c r="AJ365" s="443"/>
    </row>
    <row r="366" spans="1:36">
      <c r="A366" s="24" t="s">
        <v>10</v>
      </c>
      <c r="B366" s="446" t="s">
        <v>153</v>
      </c>
      <c r="C366" s="446"/>
      <c r="D366" s="446"/>
      <c r="E366" s="444">
        <v>2020</v>
      </c>
      <c r="F366" s="444" t="s">
        <v>987</v>
      </c>
      <c r="G366" s="450">
        <v>685.19999999999891</v>
      </c>
      <c r="H366" s="443"/>
      <c r="I366" s="443"/>
      <c r="J366" s="443"/>
      <c r="K366" s="443"/>
      <c r="L366" s="443"/>
      <c r="M366" s="443"/>
      <c r="N366" s="540"/>
      <c r="O366" s="325"/>
      <c r="P366" s="325"/>
      <c r="Q366" s="325"/>
      <c r="R366" s="145"/>
      <c r="S366" s="443"/>
      <c r="T366" s="443"/>
      <c r="U366" s="443"/>
      <c r="V366" s="443"/>
      <c r="W366" s="443"/>
      <c r="X366" s="443"/>
      <c r="Y366" s="443"/>
      <c r="Z366" s="443"/>
      <c r="AA366" s="443"/>
      <c r="AB366" s="443"/>
      <c r="AC366" s="443"/>
      <c r="AD366" s="443"/>
      <c r="AE366" s="443"/>
      <c r="AF366" s="443"/>
      <c r="AG366" s="443"/>
      <c r="AH366" s="443"/>
      <c r="AI366" s="443"/>
      <c r="AJ366" s="443"/>
    </row>
    <row r="367" spans="1:36">
      <c r="A367" s="24" t="s">
        <v>12</v>
      </c>
      <c r="B367" s="446" t="s">
        <v>13</v>
      </c>
      <c r="C367" s="446"/>
      <c r="D367" s="446"/>
      <c r="E367" s="444">
        <v>2021</v>
      </c>
      <c r="F367" s="444" t="s">
        <v>892</v>
      </c>
      <c r="G367" s="450">
        <v>673.9</v>
      </c>
      <c r="H367" s="443"/>
      <c r="I367" s="443"/>
      <c r="J367" s="443"/>
      <c r="K367" s="443"/>
      <c r="L367" s="443"/>
      <c r="M367" s="443"/>
      <c r="N367" s="540"/>
      <c r="O367" s="325"/>
      <c r="P367" s="325"/>
      <c r="Q367" s="325"/>
      <c r="R367" s="145"/>
      <c r="S367" s="443"/>
      <c r="T367" s="443"/>
      <c r="U367" s="443"/>
      <c r="V367" s="443"/>
      <c r="W367" s="443"/>
      <c r="X367" s="443"/>
      <c r="Y367" s="443"/>
      <c r="Z367" s="443"/>
      <c r="AA367" s="443"/>
      <c r="AB367" s="443"/>
      <c r="AC367" s="443"/>
      <c r="AD367" s="443"/>
      <c r="AE367" s="443"/>
      <c r="AF367" s="443"/>
      <c r="AG367" s="443"/>
      <c r="AH367" s="443"/>
      <c r="AI367" s="443"/>
      <c r="AJ367" s="443"/>
    </row>
    <row r="368" spans="1:36">
      <c r="A368" s="24" t="s">
        <v>14</v>
      </c>
      <c r="B368" s="346" t="s">
        <v>1849</v>
      </c>
      <c r="C368" s="446"/>
      <c r="D368" s="446"/>
      <c r="E368" s="444">
        <v>2021</v>
      </c>
      <c r="F368" s="444" t="s">
        <v>893</v>
      </c>
      <c r="G368" s="450">
        <v>671.8</v>
      </c>
      <c r="H368" s="443"/>
      <c r="I368" s="443"/>
      <c r="J368" s="443"/>
      <c r="K368" s="443"/>
      <c r="L368" s="443"/>
      <c r="M368" s="443"/>
      <c r="N368" s="540"/>
      <c r="O368" s="325"/>
      <c r="P368" s="325"/>
      <c r="Q368" s="325"/>
      <c r="R368" s="145"/>
      <c r="S368" s="443"/>
      <c r="T368" s="443"/>
      <c r="U368" s="443"/>
      <c r="V368" s="443"/>
      <c r="W368" s="443"/>
      <c r="X368" s="443"/>
      <c r="Y368" s="443"/>
      <c r="Z368" s="443"/>
      <c r="AA368" s="443"/>
      <c r="AB368" s="443"/>
      <c r="AC368" s="443"/>
      <c r="AD368" s="443"/>
      <c r="AE368" s="443"/>
      <c r="AF368" s="443"/>
      <c r="AG368" s="443"/>
      <c r="AH368" s="443"/>
      <c r="AI368" s="443"/>
      <c r="AJ368" s="443"/>
    </row>
    <row r="369" spans="1:36">
      <c r="A369" s="24" t="s">
        <v>16</v>
      </c>
      <c r="B369" s="446" t="s">
        <v>155</v>
      </c>
      <c r="C369" s="446"/>
      <c r="D369" s="446"/>
      <c r="E369" s="444">
        <v>2020</v>
      </c>
      <c r="F369" s="444" t="s">
        <v>988</v>
      </c>
      <c r="G369" s="450">
        <v>670.30000000000109</v>
      </c>
      <c r="H369" s="443"/>
      <c r="I369" s="443"/>
      <c r="J369" s="443"/>
      <c r="K369" s="443"/>
      <c r="L369" s="443"/>
      <c r="M369" s="443"/>
      <c r="N369" s="540"/>
      <c r="O369" s="325"/>
      <c r="P369" s="325"/>
      <c r="Q369" s="325"/>
      <c r="R369" s="145"/>
      <c r="S369" s="443"/>
      <c r="T369" s="443"/>
      <c r="U369" s="443"/>
      <c r="V369" s="443"/>
      <c r="W369" s="443"/>
      <c r="X369" s="443"/>
      <c r="Y369" s="443"/>
      <c r="Z369" s="443"/>
      <c r="AA369" s="443"/>
      <c r="AB369" s="443"/>
      <c r="AC369" s="443"/>
      <c r="AD369" s="443"/>
      <c r="AE369" s="443"/>
      <c r="AF369" s="443"/>
      <c r="AG369" s="443"/>
      <c r="AH369" s="443"/>
      <c r="AI369" s="443"/>
      <c r="AJ369" s="443"/>
    </row>
    <row r="370" spans="1:36">
      <c r="B370" s="443"/>
      <c r="C370" s="443"/>
      <c r="D370" s="443"/>
      <c r="E370" s="443"/>
      <c r="F370" s="443"/>
      <c r="G370" s="443"/>
      <c r="H370" s="443"/>
      <c r="I370" s="443"/>
      <c r="J370" s="443"/>
      <c r="K370" s="443"/>
      <c r="L370" s="443"/>
      <c r="M370" s="443"/>
      <c r="N370" s="443"/>
      <c r="O370" s="443"/>
      <c r="P370" s="443"/>
      <c r="Q370" s="443"/>
      <c r="R370" s="443"/>
      <c r="S370" s="443"/>
      <c r="T370" s="443"/>
      <c r="U370" s="443"/>
      <c r="V370" s="443"/>
      <c r="W370" s="443"/>
      <c r="X370" s="443"/>
      <c r="Y370" s="443"/>
      <c r="Z370" s="443"/>
      <c r="AA370" s="443"/>
      <c r="AB370" s="443"/>
      <c r="AC370" s="443"/>
      <c r="AD370" s="443"/>
      <c r="AE370" s="443"/>
      <c r="AF370" s="443"/>
      <c r="AG370" s="443"/>
      <c r="AH370" s="443"/>
      <c r="AI370" s="443"/>
      <c r="AJ370" s="443"/>
    </row>
    <row r="371" spans="1:36">
      <c r="B371" s="443"/>
      <c r="C371" s="443"/>
      <c r="D371" s="443"/>
      <c r="E371" s="443"/>
      <c r="F371" s="443"/>
      <c r="G371" s="443"/>
      <c r="H371" s="443"/>
      <c r="I371" s="443"/>
      <c r="J371" s="443"/>
      <c r="K371" s="443"/>
      <c r="L371" s="443"/>
      <c r="M371" s="443"/>
      <c r="N371" s="443"/>
      <c r="O371" s="443"/>
      <c r="P371" s="443"/>
      <c r="Q371" s="443"/>
      <c r="R371" s="443"/>
      <c r="S371" s="443"/>
      <c r="T371" s="443"/>
      <c r="U371" s="443"/>
      <c r="V371" s="443"/>
      <c r="W371" s="443"/>
      <c r="X371" s="443"/>
      <c r="Y371" s="443"/>
      <c r="Z371" s="443"/>
      <c r="AA371" s="443"/>
      <c r="AB371" s="443"/>
      <c r="AC371" s="443"/>
      <c r="AD371" s="443"/>
      <c r="AE371" s="443"/>
      <c r="AF371" s="443"/>
      <c r="AG371" s="443"/>
      <c r="AH371" s="443"/>
      <c r="AI371" s="443"/>
      <c r="AJ371" s="443"/>
    </row>
    <row r="372" spans="1:36" ht="25.5">
      <c r="B372" s="30" t="s">
        <v>202</v>
      </c>
      <c r="C372" s="443"/>
      <c r="D372" s="443"/>
      <c r="E372" s="443"/>
      <c r="F372" s="443"/>
      <c r="G372" s="443"/>
      <c r="H372" s="443"/>
      <c r="I372" s="443"/>
      <c r="J372" s="443"/>
      <c r="K372" s="443"/>
      <c r="L372" s="443"/>
      <c r="M372" s="443"/>
      <c r="N372" s="443"/>
      <c r="O372" s="443"/>
      <c r="P372" s="443"/>
      <c r="Q372" s="443"/>
      <c r="R372" s="443"/>
      <c r="S372" s="443"/>
      <c r="T372" s="443"/>
      <c r="U372" s="443"/>
      <c r="V372" s="443"/>
      <c r="W372" s="443"/>
      <c r="X372" s="443"/>
      <c r="Y372" s="443"/>
      <c r="Z372" s="443"/>
      <c r="AA372" s="443"/>
      <c r="AB372" s="443"/>
      <c r="AC372" s="443"/>
      <c r="AD372" s="443"/>
      <c r="AE372" s="443"/>
      <c r="AF372" s="443"/>
      <c r="AG372" s="443"/>
      <c r="AH372" s="443"/>
      <c r="AI372" s="443"/>
      <c r="AJ372" s="443"/>
    </row>
    <row r="373" spans="1:36">
      <c r="B373" s="443"/>
      <c r="C373" s="443"/>
      <c r="D373" s="443"/>
      <c r="E373" s="443"/>
      <c r="F373" s="443"/>
      <c r="G373" s="443"/>
      <c r="H373" s="443"/>
      <c r="I373" s="443"/>
      <c r="J373" s="443"/>
      <c r="K373" s="443"/>
      <c r="L373" s="443"/>
      <c r="M373" s="443"/>
      <c r="N373" s="443"/>
      <c r="O373" s="443"/>
      <c r="P373" s="443"/>
      <c r="Q373" s="443"/>
      <c r="R373" s="443"/>
      <c r="S373" s="443"/>
      <c r="T373" s="443"/>
      <c r="U373" s="443"/>
      <c r="V373" s="443"/>
      <c r="W373" s="443"/>
      <c r="X373" s="443"/>
      <c r="Y373" s="443"/>
      <c r="Z373" s="443"/>
      <c r="AA373" s="443"/>
      <c r="AB373" s="443"/>
      <c r="AC373" s="443"/>
      <c r="AD373" s="443"/>
      <c r="AE373" s="443"/>
      <c r="AF373" s="443"/>
      <c r="AG373" s="443"/>
      <c r="AH373" s="443"/>
      <c r="AI373" s="443"/>
      <c r="AJ373" s="443"/>
    </row>
    <row r="374" spans="1:36">
      <c r="A374" s="24" t="s">
        <v>0</v>
      </c>
      <c r="B374" s="462" t="s">
        <v>21</v>
      </c>
      <c r="C374" s="443"/>
      <c r="D374" s="443"/>
      <c r="E374" s="444">
        <v>2018</v>
      </c>
      <c r="F374" s="444" t="s">
        <v>891</v>
      </c>
      <c r="G374" s="450">
        <v>1048.8</v>
      </c>
      <c r="H374" s="443"/>
      <c r="I374" s="443"/>
      <c r="J374" s="443"/>
      <c r="K374" s="443"/>
      <c r="L374" s="443"/>
      <c r="M374" s="443"/>
      <c r="N374" s="443"/>
      <c r="O374" s="443"/>
      <c r="P374" s="443"/>
      <c r="Q374" s="443"/>
      <c r="R374" s="443"/>
      <c r="S374" s="443"/>
      <c r="T374" s="443"/>
      <c r="U374" s="443"/>
      <c r="V374" s="443"/>
      <c r="W374" s="443"/>
      <c r="X374" s="443"/>
      <c r="Y374" s="443"/>
      <c r="Z374" s="443"/>
      <c r="AA374" s="443"/>
      <c r="AB374" s="443"/>
      <c r="AC374" s="443"/>
      <c r="AD374" s="443"/>
      <c r="AE374" s="443"/>
      <c r="AF374" s="443"/>
      <c r="AG374" s="443"/>
      <c r="AH374" s="443"/>
      <c r="AI374" s="443"/>
      <c r="AJ374" s="443"/>
    </row>
    <row r="375" spans="1:36">
      <c r="A375" s="24" t="s">
        <v>2</v>
      </c>
      <c r="B375" s="462" t="s">
        <v>19</v>
      </c>
      <c r="C375" s="443"/>
      <c r="D375" s="443"/>
      <c r="E375" s="444">
        <v>2018</v>
      </c>
      <c r="F375" s="444" t="s">
        <v>892</v>
      </c>
      <c r="G375" s="450">
        <v>996.8</v>
      </c>
      <c r="H375" s="443"/>
      <c r="I375" s="443"/>
      <c r="J375" s="443"/>
      <c r="K375" s="443"/>
      <c r="L375" s="443"/>
      <c r="M375" s="443"/>
      <c r="N375" s="443"/>
      <c r="O375" s="443"/>
      <c r="P375" s="443"/>
      <c r="Q375" s="443"/>
      <c r="R375" s="443"/>
      <c r="S375" s="443"/>
      <c r="T375" s="443"/>
      <c r="U375" s="443"/>
      <c r="V375" s="443"/>
      <c r="W375" s="443"/>
      <c r="X375" s="443"/>
      <c r="Y375" s="443"/>
      <c r="Z375" s="443"/>
      <c r="AA375" s="443"/>
      <c r="AB375" s="443"/>
      <c r="AC375" s="443"/>
      <c r="AD375" s="443"/>
      <c r="AE375" s="443"/>
      <c r="AF375" s="443"/>
      <c r="AG375" s="443"/>
      <c r="AH375" s="443"/>
      <c r="AI375" s="443"/>
      <c r="AJ375" s="443"/>
    </row>
    <row r="376" spans="1:36">
      <c r="A376" s="24" t="s">
        <v>3</v>
      </c>
      <c r="B376" s="462" t="s">
        <v>31</v>
      </c>
      <c r="C376" s="443"/>
      <c r="D376" s="443"/>
      <c r="E376" s="444">
        <v>2018</v>
      </c>
      <c r="F376" s="444" t="s">
        <v>893</v>
      </c>
      <c r="G376" s="450">
        <v>936.7</v>
      </c>
      <c r="H376" s="443"/>
      <c r="I376" s="443"/>
      <c r="J376" s="443"/>
      <c r="K376" s="443"/>
      <c r="L376" s="443"/>
      <c r="M376" s="443"/>
      <c r="N376" s="443"/>
      <c r="O376" s="443"/>
      <c r="P376" s="443"/>
      <c r="Q376" s="443"/>
      <c r="R376" s="443"/>
      <c r="S376" s="443"/>
      <c r="T376" s="443"/>
      <c r="U376" s="443"/>
      <c r="V376" s="443"/>
      <c r="W376" s="443"/>
      <c r="X376" s="443"/>
      <c r="Y376" s="443"/>
      <c r="Z376" s="443"/>
      <c r="AA376" s="443"/>
      <c r="AB376" s="443"/>
      <c r="AC376" s="443"/>
      <c r="AD376" s="443"/>
      <c r="AE376" s="443"/>
      <c r="AF376" s="443"/>
      <c r="AG376" s="443"/>
      <c r="AH376" s="443"/>
      <c r="AI376" s="443"/>
      <c r="AJ376" s="443"/>
    </row>
    <row r="377" spans="1:36">
      <c r="A377" s="24" t="s">
        <v>5</v>
      </c>
      <c r="B377" s="462" t="s">
        <v>178</v>
      </c>
      <c r="C377" s="443"/>
      <c r="D377" s="443"/>
      <c r="E377" s="444">
        <v>2016</v>
      </c>
      <c r="F377" s="444" t="s">
        <v>891</v>
      </c>
      <c r="G377" s="450">
        <v>873</v>
      </c>
      <c r="H377" s="443"/>
      <c r="I377" s="443"/>
      <c r="J377" s="443"/>
      <c r="K377" s="443"/>
      <c r="L377" s="443"/>
      <c r="M377" s="443"/>
      <c r="N377" s="443"/>
      <c r="O377" s="443"/>
      <c r="P377" s="443"/>
      <c r="Q377" s="443"/>
      <c r="R377" s="443"/>
      <c r="S377" s="443"/>
      <c r="T377" s="443"/>
      <c r="U377" s="443"/>
      <c r="V377" s="443"/>
      <c r="W377" s="443"/>
      <c r="X377" s="443"/>
      <c r="Y377" s="443"/>
      <c r="Z377" s="443"/>
      <c r="AA377" s="443"/>
      <c r="AB377" s="443"/>
      <c r="AC377" s="443"/>
      <c r="AD377" s="443"/>
      <c r="AE377" s="443"/>
      <c r="AF377" s="443"/>
      <c r="AG377" s="443"/>
      <c r="AH377" s="443"/>
      <c r="AI377" s="443"/>
      <c r="AJ377" s="443"/>
    </row>
    <row r="378" spans="1:36">
      <c r="A378" s="24" t="s">
        <v>7</v>
      </c>
      <c r="B378" s="462" t="s">
        <v>997</v>
      </c>
      <c r="C378" s="443"/>
      <c r="D378" s="443"/>
      <c r="E378" s="444">
        <v>2018</v>
      </c>
      <c r="F378" s="444" t="s">
        <v>985</v>
      </c>
      <c r="G378" s="450">
        <v>822</v>
      </c>
      <c r="H378" s="443"/>
      <c r="I378" s="443"/>
      <c r="J378" s="443"/>
      <c r="K378" s="443"/>
      <c r="L378" s="443"/>
      <c r="M378" s="443"/>
      <c r="N378" s="443"/>
      <c r="O378" s="443"/>
      <c r="P378" s="443"/>
      <c r="Q378" s="443"/>
      <c r="R378" s="443"/>
      <c r="S378" s="443"/>
      <c r="T378" s="443"/>
      <c r="U378" s="443"/>
      <c r="V378" s="443"/>
      <c r="W378" s="443"/>
      <c r="X378" s="443"/>
      <c r="Y378" s="443"/>
      <c r="Z378" s="443"/>
      <c r="AA378" s="443"/>
      <c r="AB378" s="443"/>
      <c r="AC378" s="443"/>
      <c r="AD378" s="443"/>
      <c r="AE378" s="443"/>
      <c r="AF378" s="443"/>
      <c r="AG378" s="443"/>
      <c r="AH378" s="443"/>
      <c r="AI378" s="443"/>
      <c r="AJ378" s="443"/>
    </row>
    <row r="379" spans="1:36">
      <c r="A379" s="24" t="s">
        <v>8</v>
      </c>
      <c r="B379" s="462" t="s">
        <v>17</v>
      </c>
      <c r="C379" s="443"/>
      <c r="D379" s="443"/>
      <c r="E379" s="444">
        <v>2018</v>
      </c>
      <c r="F379" s="444" t="s">
        <v>986</v>
      </c>
      <c r="G379" s="450">
        <v>809.65</v>
      </c>
      <c r="H379" s="443"/>
      <c r="I379" s="443"/>
      <c r="J379" s="443"/>
      <c r="K379" s="443"/>
      <c r="L379" s="443"/>
      <c r="M379" s="443"/>
      <c r="N379" s="443"/>
      <c r="O379" s="443"/>
      <c r="P379" s="443"/>
      <c r="Q379" s="443"/>
      <c r="R379" s="443"/>
      <c r="S379" s="443"/>
      <c r="T379" s="443"/>
      <c r="U379" s="443"/>
      <c r="V379" s="443"/>
      <c r="W379" s="443"/>
      <c r="X379" s="443"/>
      <c r="Y379" s="443"/>
      <c r="Z379" s="443"/>
      <c r="AA379" s="443"/>
      <c r="AB379" s="443"/>
      <c r="AC379" s="443"/>
      <c r="AD379" s="443"/>
      <c r="AE379" s="443"/>
      <c r="AF379" s="443"/>
      <c r="AG379" s="443"/>
      <c r="AH379" s="443"/>
      <c r="AI379" s="443"/>
      <c r="AJ379" s="443"/>
    </row>
    <row r="380" spans="1:36">
      <c r="A380" s="24" t="s">
        <v>10</v>
      </c>
      <c r="B380" s="462" t="s">
        <v>141</v>
      </c>
      <c r="C380" s="443"/>
      <c r="D380" s="443"/>
      <c r="E380" s="444">
        <v>2018</v>
      </c>
      <c r="F380" s="444" t="s">
        <v>987</v>
      </c>
      <c r="G380" s="450">
        <v>753.95</v>
      </c>
      <c r="H380" s="443"/>
      <c r="I380" s="443"/>
      <c r="J380" s="443"/>
      <c r="K380" s="443"/>
      <c r="L380" s="443"/>
      <c r="M380" s="443"/>
      <c r="N380" s="443"/>
      <c r="O380" s="443"/>
      <c r="P380" s="443"/>
      <c r="Q380" s="443"/>
      <c r="R380" s="443"/>
      <c r="S380" s="443"/>
      <c r="T380" s="443"/>
      <c r="U380" s="443"/>
      <c r="V380" s="443"/>
      <c r="W380" s="443"/>
      <c r="X380" s="443"/>
      <c r="Y380" s="443"/>
      <c r="Z380" s="443"/>
      <c r="AA380" s="443"/>
      <c r="AB380" s="443"/>
      <c r="AC380" s="443"/>
      <c r="AD380" s="443"/>
      <c r="AE380" s="443"/>
      <c r="AF380" s="443"/>
      <c r="AG380" s="443"/>
      <c r="AH380" s="443"/>
      <c r="AI380" s="443"/>
      <c r="AJ380" s="443"/>
    </row>
    <row r="381" spans="1:36">
      <c r="A381" s="24" t="s">
        <v>12</v>
      </c>
      <c r="B381" s="462" t="s">
        <v>27</v>
      </c>
      <c r="C381" s="443"/>
      <c r="D381" s="443"/>
      <c r="E381" s="444">
        <v>2018</v>
      </c>
      <c r="F381" s="444" t="s">
        <v>988</v>
      </c>
      <c r="G381" s="450">
        <v>748.3</v>
      </c>
      <c r="H381" s="443"/>
      <c r="I381" s="443"/>
      <c r="J381" s="443"/>
      <c r="K381" s="443"/>
      <c r="L381" s="443"/>
      <c r="M381" s="443"/>
      <c r="N381" s="443"/>
      <c r="O381" s="443"/>
      <c r="P381" s="443"/>
      <c r="Q381" s="443"/>
      <c r="R381" s="443"/>
      <c r="S381" s="443"/>
      <c r="T381" s="443"/>
      <c r="U381" s="443"/>
      <c r="V381" s="443"/>
      <c r="W381" s="443"/>
      <c r="X381" s="443"/>
      <c r="Y381" s="443"/>
      <c r="Z381" s="443"/>
      <c r="AA381" s="443"/>
      <c r="AB381" s="443"/>
      <c r="AC381" s="443"/>
      <c r="AD381" s="443"/>
      <c r="AE381" s="443"/>
      <c r="AF381" s="443"/>
      <c r="AG381" s="443"/>
      <c r="AH381" s="443"/>
      <c r="AI381" s="443"/>
      <c r="AJ381" s="443"/>
    </row>
    <row r="382" spans="1:36">
      <c r="A382" s="24" t="s">
        <v>14</v>
      </c>
      <c r="B382" s="462" t="s">
        <v>154</v>
      </c>
      <c r="C382" s="443"/>
      <c r="D382" s="443"/>
      <c r="E382" s="444">
        <v>2019</v>
      </c>
      <c r="F382" s="444" t="s">
        <v>891</v>
      </c>
      <c r="G382" s="450">
        <v>719.7</v>
      </c>
      <c r="H382" s="443"/>
      <c r="I382" s="443"/>
      <c r="J382" s="443"/>
      <c r="K382" s="443"/>
      <c r="L382" s="443"/>
      <c r="M382" s="443"/>
      <c r="N382" s="443"/>
      <c r="O382" s="443"/>
      <c r="P382" s="443"/>
      <c r="Q382" s="443"/>
      <c r="R382" s="443"/>
      <c r="S382" s="443"/>
      <c r="T382" s="443"/>
      <c r="U382" s="443"/>
      <c r="V382" s="443"/>
      <c r="W382" s="443"/>
      <c r="X382" s="443"/>
      <c r="Y382" s="443"/>
      <c r="Z382" s="443"/>
      <c r="AA382" s="443"/>
      <c r="AB382" s="443"/>
      <c r="AC382" s="443"/>
      <c r="AD382" s="443"/>
      <c r="AE382" s="443"/>
      <c r="AF382" s="443"/>
      <c r="AG382" s="443"/>
      <c r="AH382" s="443"/>
      <c r="AI382" s="443"/>
      <c r="AJ382" s="443"/>
    </row>
    <row r="383" spans="1:36">
      <c r="A383" s="24" t="s">
        <v>16</v>
      </c>
      <c r="B383" s="462" t="s">
        <v>15</v>
      </c>
      <c r="C383" s="443"/>
      <c r="D383" s="443"/>
      <c r="E383" s="444">
        <v>2016</v>
      </c>
      <c r="F383" s="444" t="s">
        <v>892</v>
      </c>
      <c r="G383" s="450">
        <v>713.8</v>
      </c>
      <c r="H383" s="443"/>
      <c r="I383" s="443"/>
      <c r="J383" s="443"/>
      <c r="K383" s="443"/>
      <c r="L383" s="443"/>
      <c r="M383" s="443"/>
      <c r="N383" s="443"/>
      <c r="O383" s="443"/>
      <c r="P383" s="443"/>
      <c r="Q383" s="443"/>
      <c r="R383" s="443"/>
      <c r="S383" s="443"/>
      <c r="T383" s="443"/>
      <c r="U383" s="443"/>
      <c r="V383" s="443"/>
      <c r="W383" s="443"/>
      <c r="X383" s="443"/>
      <c r="Y383" s="443"/>
      <c r="Z383" s="443"/>
      <c r="AA383" s="443"/>
      <c r="AB383" s="443"/>
      <c r="AC383" s="443"/>
      <c r="AD383" s="443"/>
      <c r="AE383" s="443"/>
      <c r="AF383" s="443"/>
      <c r="AG383" s="443"/>
      <c r="AH383" s="443"/>
      <c r="AI383" s="443"/>
      <c r="AJ383" s="443"/>
    </row>
    <row r="384" spans="1:36">
      <c r="B384" s="443"/>
      <c r="C384" s="443"/>
      <c r="D384" s="443"/>
      <c r="E384" s="443"/>
      <c r="F384" s="443"/>
      <c r="G384" s="443"/>
      <c r="H384" s="443"/>
      <c r="I384" s="443"/>
      <c r="J384" s="443"/>
      <c r="K384" s="443"/>
      <c r="L384" s="443"/>
      <c r="M384" s="443"/>
      <c r="N384" s="443"/>
      <c r="O384" s="443"/>
      <c r="P384" s="443"/>
      <c r="Q384" s="443"/>
      <c r="R384" s="443"/>
      <c r="S384" s="443"/>
      <c r="T384" s="443"/>
      <c r="U384" s="443"/>
      <c r="V384" s="443"/>
      <c r="W384" s="443"/>
      <c r="X384" s="443"/>
      <c r="Y384" s="443"/>
      <c r="Z384" s="443"/>
      <c r="AA384" s="443"/>
      <c r="AB384" s="443"/>
      <c r="AC384" s="443"/>
      <c r="AD384" s="443"/>
      <c r="AE384" s="443"/>
      <c r="AF384" s="443"/>
      <c r="AG384" s="443"/>
      <c r="AH384" s="443"/>
      <c r="AI384" s="443"/>
      <c r="AJ384" s="443"/>
    </row>
    <row r="385" spans="1:36">
      <c r="B385" s="443"/>
      <c r="C385" s="443"/>
      <c r="D385" s="443"/>
      <c r="E385" s="443"/>
      <c r="F385" s="443"/>
      <c r="G385" s="443"/>
      <c r="H385" s="443"/>
      <c r="I385" s="443"/>
      <c r="J385" s="443"/>
      <c r="K385" s="443"/>
      <c r="L385" s="443"/>
      <c r="M385" s="443"/>
      <c r="N385" s="443"/>
      <c r="O385" s="443"/>
      <c r="P385" s="443"/>
      <c r="Q385" s="443"/>
      <c r="R385" s="443"/>
      <c r="S385" s="443"/>
      <c r="T385" s="443"/>
      <c r="U385" s="443"/>
      <c r="V385" s="443"/>
      <c r="W385" s="443"/>
      <c r="X385" s="443"/>
      <c r="Y385" s="443"/>
      <c r="Z385" s="443"/>
      <c r="AA385" s="443"/>
      <c r="AB385" s="443"/>
      <c r="AC385" s="443"/>
      <c r="AD385" s="443"/>
      <c r="AE385" s="443"/>
      <c r="AF385" s="443"/>
      <c r="AG385" s="443"/>
      <c r="AH385" s="443"/>
      <c r="AI385" s="443"/>
      <c r="AJ385" s="443"/>
    </row>
    <row r="386" spans="1:36" ht="25.5">
      <c r="B386" s="30" t="s">
        <v>203</v>
      </c>
      <c r="C386" s="443"/>
      <c r="D386" s="443"/>
      <c r="E386" s="443"/>
      <c r="F386" s="443"/>
      <c r="G386" s="443"/>
      <c r="H386" s="443"/>
      <c r="I386" s="443"/>
      <c r="J386" s="443"/>
      <c r="K386" s="443"/>
      <c r="L386" s="443"/>
      <c r="M386" s="443"/>
      <c r="N386" s="443"/>
      <c r="O386" s="443"/>
      <c r="P386" s="443"/>
      <c r="Q386" s="443"/>
      <c r="R386" s="443"/>
      <c r="S386" s="443"/>
      <c r="T386" s="443"/>
      <c r="U386" s="443"/>
      <c r="V386" s="443"/>
      <c r="W386" s="443"/>
      <c r="X386" s="443"/>
      <c r="Y386" s="443"/>
      <c r="Z386" s="443"/>
      <c r="AA386" s="443"/>
      <c r="AB386" s="443"/>
      <c r="AC386" s="443"/>
      <c r="AD386" s="443"/>
      <c r="AE386" s="443"/>
      <c r="AF386" s="443"/>
      <c r="AG386" s="443"/>
      <c r="AH386" s="443"/>
      <c r="AI386" s="443"/>
      <c r="AJ386" s="443"/>
    </row>
    <row r="387" spans="1:36">
      <c r="B387" s="443"/>
      <c r="C387" s="443"/>
      <c r="D387" s="443"/>
      <c r="E387" s="443"/>
      <c r="F387" s="443"/>
      <c r="G387" s="443"/>
      <c r="H387" s="443"/>
      <c r="I387" s="443"/>
      <c r="J387" s="443"/>
      <c r="K387" s="443"/>
      <c r="L387" s="443"/>
      <c r="M387" s="443"/>
      <c r="N387" s="443"/>
      <c r="O387" s="443"/>
      <c r="P387" s="443"/>
      <c r="Q387" s="443"/>
      <c r="R387" s="443"/>
      <c r="S387" s="443"/>
      <c r="T387" s="443"/>
      <c r="U387" s="443"/>
      <c r="V387" s="443"/>
      <c r="W387" s="443"/>
      <c r="X387" s="443"/>
      <c r="Y387" s="443"/>
      <c r="Z387" s="443"/>
      <c r="AA387" s="443"/>
      <c r="AB387" s="443"/>
      <c r="AC387" s="443"/>
      <c r="AD387" s="443"/>
      <c r="AE387" s="443"/>
      <c r="AF387" s="443"/>
      <c r="AG387" s="443"/>
      <c r="AH387" s="443"/>
      <c r="AI387" s="443"/>
      <c r="AJ387" s="443"/>
    </row>
    <row r="388" spans="1:36">
      <c r="A388" s="24" t="s">
        <v>0</v>
      </c>
      <c r="B388" s="462" t="s">
        <v>6</v>
      </c>
      <c r="C388" s="443"/>
      <c r="D388" s="443"/>
      <c r="E388" s="444">
        <v>2017</v>
      </c>
      <c r="F388" s="444" t="s">
        <v>891</v>
      </c>
      <c r="G388" s="450">
        <v>490.7</v>
      </c>
      <c r="H388" s="443"/>
      <c r="I388" s="443"/>
      <c r="J388" s="443"/>
      <c r="K388" s="443"/>
      <c r="L388" s="443"/>
      <c r="M388" s="443"/>
      <c r="N388" s="443"/>
      <c r="O388" s="443"/>
      <c r="P388" s="443"/>
      <c r="Q388" s="443"/>
      <c r="R388" s="443"/>
      <c r="S388" s="443"/>
      <c r="T388" s="443"/>
      <c r="U388" s="443"/>
      <c r="V388" s="443"/>
      <c r="W388" s="443"/>
      <c r="X388" s="443"/>
      <c r="Y388" s="443"/>
      <c r="Z388" s="443"/>
      <c r="AA388" s="443"/>
      <c r="AB388" s="443"/>
      <c r="AC388" s="443"/>
      <c r="AD388" s="443"/>
      <c r="AE388" s="443"/>
      <c r="AF388" s="443"/>
      <c r="AG388" s="443"/>
      <c r="AH388" s="443"/>
      <c r="AI388" s="443"/>
      <c r="AJ388" s="443"/>
    </row>
    <row r="389" spans="1:36">
      <c r="A389" s="24" t="s">
        <v>2</v>
      </c>
      <c r="B389" s="462" t="s">
        <v>35</v>
      </c>
      <c r="C389" s="443"/>
      <c r="D389" s="443"/>
      <c r="E389" s="444">
        <v>2017</v>
      </c>
      <c r="F389" s="444" t="s">
        <v>892</v>
      </c>
      <c r="G389" s="450">
        <v>415.5</v>
      </c>
      <c r="H389" s="443"/>
      <c r="I389" s="443"/>
      <c r="J389" s="443"/>
      <c r="K389" s="443"/>
      <c r="L389" s="443"/>
      <c r="M389" s="304"/>
      <c r="N389" s="304"/>
      <c r="O389" s="304"/>
      <c r="P389" s="145"/>
      <c r="Q389" s="443"/>
      <c r="R389" s="443"/>
      <c r="S389" s="443"/>
      <c r="T389" s="443"/>
      <c r="U389" s="443"/>
      <c r="V389" s="443"/>
      <c r="W389" s="443"/>
      <c r="X389" s="443"/>
      <c r="Y389" s="443"/>
      <c r="Z389" s="443"/>
      <c r="AA389" s="443"/>
      <c r="AB389" s="443"/>
      <c r="AC389" s="443"/>
      <c r="AD389" s="443"/>
      <c r="AE389" s="443"/>
      <c r="AF389" s="443"/>
      <c r="AG389" s="443"/>
      <c r="AH389" s="443"/>
      <c r="AI389" s="443"/>
      <c r="AJ389" s="443"/>
    </row>
    <row r="390" spans="1:36">
      <c r="A390" s="24" t="s">
        <v>3</v>
      </c>
      <c r="B390" s="462" t="s">
        <v>13</v>
      </c>
      <c r="C390" s="443"/>
      <c r="D390" s="443"/>
      <c r="E390" s="444">
        <v>2017</v>
      </c>
      <c r="F390" s="444" t="s">
        <v>893</v>
      </c>
      <c r="G390" s="450">
        <v>403.5</v>
      </c>
      <c r="H390" s="443"/>
      <c r="I390" s="443"/>
      <c r="J390" s="443"/>
      <c r="K390" s="443"/>
      <c r="L390" s="443"/>
      <c r="M390" s="304"/>
      <c r="N390" s="304"/>
      <c r="O390" s="304"/>
      <c r="P390" s="145"/>
      <c r="Q390" s="443"/>
      <c r="R390" s="443"/>
      <c r="S390" s="443"/>
      <c r="T390" s="443"/>
      <c r="U390" s="443"/>
      <c r="V390" s="443"/>
      <c r="W390" s="443"/>
      <c r="X390" s="443"/>
      <c r="Y390" s="443"/>
      <c r="Z390" s="443"/>
      <c r="AA390" s="443"/>
      <c r="AB390" s="443"/>
      <c r="AC390" s="443"/>
      <c r="AD390" s="443"/>
      <c r="AE390" s="443"/>
      <c r="AF390" s="443"/>
      <c r="AG390" s="443"/>
      <c r="AH390" s="443"/>
      <c r="AI390" s="443"/>
      <c r="AJ390" s="443"/>
    </row>
    <row r="391" spans="1:36">
      <c r="A391" s="24" t="s">
        <v>5</v>
      </c>
      <c r="B391" s="328" t="s">
        <v>156</v>
      </c>
      <c r="C391" s="443"/>
      <c r="D391" s="443"/>
      <c r="E391" s="444">
        <v>2019</v>
      </c>
      <c r="F391" s="444" t="s">
        <v>891</v>
      </c>
      <c r="G391" s="450">
        <v>383</v>
      </c>
      <c r="H391" s="443"/>
      <c r="I391" s="443"/>
      <c r="J391" s="443"/>
      <c r="K391" s="443"/>
      <c r="L391" s="443"/>
      <c r="M391" s="304"/>
      <c r="N391" s="304"/>
      <c r="O391" s="304"/>
      <c r="P391" s="145"/>
      <c r="Q391" s="443"/>
      <c r="R391" s="443"/>
      <c r="S391" s="443"/>
      <c r="T391" s="443"/>
      <c r="U391" s="443"/>
      <c r="V391" s="443"/>
      <c r="W391" s="443"/>
      <c r="X391" s="443"/>
      <c r="Y391" s="443"/>
      <c r="Z391" s="443"/>
      <c r="AA391" s="443"/>
      <c r="AB391" s="443"/>
      <c r="AC391" s="443"/>
      <c r="AD391" s="443"/>
      <c r="AE391" s="443"/>
      <c r="AF391" s="443"/>
      <c r="AG391" s="443"/>
      <c r="AH391" s="443"/>
      <c r="AI391" s="443"/>
      <c r="AJ391" s="443"/>
    </row>
    <row r="392" spans="1:36">
      <c r="A392" s="24" t="s">
        <v>7</v>
      </c>
      <c r="B392" s="462" t="s">
        <v>141</v>
      </c>
      <c r="C392" s="443"/>
      <c r="D392" s="443"/>
      <c r="E392" s="444">
        <v>2017</v>
      </c>
      <c r="F392" s="444" t="s">
        <v>985</v>
      </c>
      <c r="G392" s="450">
        <v>381</v>
      </c>
      <c r="H392" s="443"/>
      <c r="I392" s="443"/>
      <c r="J392" s="443"/>
      <c r="K392" s="443"/>
      <c r="L392" s="443"/>
      <c r="M392" s="443"/>
      <c r="N392" s="443"/>
      <c r="O392" s="443"/>
      <c r="P392" s="443"/>
      <c r="Q392" s="443"/>
      <c r="R392" s="443"/>
      <c r="S392" s="443"/>
      <c r="T392" s="443"/>
      <c r="U392" s="443"/>
      <c r="V392" s="443"/>
      <c r="W392" s="443"/>
      <c r="X392" s="443"/>
      <c r="Y392" s="443"/>
      <c r="Z392" s="443"/>
      <c r="AA392" s="443"/>
      <c r="AB392" s="443"/>
      <c r="AC392" s="443"/>
      <c r="AD392" s="443"/>
      <c r="AE392" s="443"/>
      <c r="AF392" s="443"/>
      <c r="AG392" s="443"/>
      <c r="AH392" s="443"/>
      <c r="AI392" s="443"/>
      <c r="AJ392" s="443"/>
    </row>
    <row r="393" spans="1:36">
      <c r="A393" s="24" t="s">
        <v>8</v>
      </c>
      <c r="B393" s="462" t="s">
        <v>11</v>
      </c>
      <c r="C393" s="443"/>
      <c r="D393" s="443"/>
      <c r="E393" s="444">
        <v>2018</v>
      </c>
      <c r="F393" s="444" t="s">
        <v>891</v>
      </c>
      <c r="G393" s="450">
        <v>366.3</v>
      </c>
      <c r="H393" s="443"/>
      <c r="I393" s="443"/>
      <c r="J393" s="443"/>
      <c r="K393" s="443"/>
      <c r="L393" s="443"/>
      <c r="M393" s="443"/>
      <c r="N393" s="443"/>
      <c r="O393" s="443"/>
      <c r="P393" s="443"/>
      <c r="Q393" s="443"/>
      <c r="R393" s="443"/>
      <c r="S393" s="443"/>
      <c r="T393" s="443"/>
      <c r="U393" s="443"/>
      <c r="V393" s="443"/>
      <c r="W393" s="443"/>
      <c r="X393" s="443"/>
      <c r="Y393" s="443"/>
      <c r="Z393" s="443"/>
      <c r="AA393" s="443"/>
      <c r="AB393" s="443"/>
      <c r="AC393" s="443"/>
      <c r="AD393" s="443"/>
      <c r="AE393" s="443"/>
      <c r="AF393" s="443"/>
      <c r="AG393" s="443"/>
      <c r="AH393" s="443"/>
      <c r="AI393" s="443"/>
      <c r="AJ393" s="443"/>
    </row>
    <row r="394" spans="1:36">
      <c r="A394" s="24" t="s">
        <v>10</v>
      </c>
      <c r="B394" s="328" t="s">
        <v>817</v>
      </c>
      <c r="C394" s="443"/>
      <c r="D394" s="443"/>
      <c r="E394" s="444">
        <v>2019</v>
      </c>
      <c r="F394" s="444" t="s">
        <v>892</v>
      </c>
      <c r="G394" s="450">
        <v>359.5</v>
      </c>
      <c r="H394" s="443"/>
      <c r="I394" s="443"/>
      <c r="J394" s="443"/>
      <c r="K394" s="443"/>
      <c r="L394" s="443"/>
      <c r="M394" s="443"/>
      <c r="N394" s="443"/>
      <c r="O394" s="443"/>
      <c r="P394" s="443"/>
      <c r="Q394" s="443"/>
      <c r="R394" s="443"/>
      <c r="S394" s="443"/>
      <c r="T394" s="443"/>
      <c r="U394" s="443"/>
      <c r="V394" s="443"/>
      <c r="W394" s="443"/>
      <c r="X394" s="443"/>
      <c r="Y394" s="443"/>
      <c r="Z394" s="443"/>
      <c r="AA394" s="443"/>
      <c r="AB394" s="443"/>
      <c r="AC394" s="443"/>
      <c r="AD394" s="443"/>
      <c r="AE394" s="443"/>
      <c r="AF394" s="443"/>
      <c r="AG394" s="443"/>
      <c r="AH394" s="443"/>
      <c r="AI394" s="443"/>
      <c r="AJ394" s="443"/>
    </row>
    <row r="395" spans="1:36">
      <c r="A395" s="24" t="s">
        <v>12</v>
      </c>
      <c r="B395" s="462" t="s">
        <v>156</v>
      </c>
      <c r="C395" s="443"/>
      <c r="D395" s="443"/>
      <c r="E395" s="444">
        <v>2021</v>
      </c>
      <c r="F395" s="444" t="s">
        <v>893</v>
      </c>
      <c r="G395" s="450">
        <v>387.8</v>
      </c>
      <c r="H395" s="443"/>
      <c r="I395" s="443"/>
      <c r="J395" s="443"/>
      <c r="K395" s="443"/>
      <c r="L395" s="443"/>
      <c r="M395" s="443"/>
      <c r="N395" s="443"/>
      <c r="O395" s="443"/>
      <c r="P395" s="443"/>
      <c r="Q395" s="443"/>
      <c r="R395" s="443"/>
      <c r="S395" s="443"/>
      <c r="T395" s="443"/>
      <c r="U395" s="443"/>
      <c r="V395" s="443"/>
      <c r="W395" s="443"/>
      <c r="X395" s="443"/>
      <c r="Y395" s="443"/>
      <c r="Z395" s="443"/>
      <c r="AA395" s="443"/>
      <c r="AB395" s="443"/>
      <c r="AC395" s="443"/>
      <c r="AD395" s="443"/>
      <c r="AE395" s="443"/>
      <c r="AF395" s="443"/>
      <c r="AG395" s="443"/>
      <c r="AH395" s="443"/>
      <c r="AI395" s="443"/>
      <c r="AJ395" s="443"/>
    </row>
    <row r="396" spans="1:36">
      <c r="A396" s="24" t="s">
        <v>14</v>
      </c>
      <c r="B396" s="462" t="s">
        <v>819</v>
      </c>
      <c r="C396" s="443"/>
      <c r="D396" s="443"/>
      <c r="E396" s="444">
        <v>2021</v>
      </c>
      <c r="F396" s="444" t="s">
        <v>892</v>
      </c>
      <c r="G396" s="450">
        <v>401.9</v>
      </c>
      <c r="H396" s="443"/>
      <c r="I396" s="443"/>
      <c r="J396" s="443"/>
      <c r="K396" s="443"/>
      <c r="L396" s="443"/>
      <c r="M396" s="443"/>
      <c r="N396" s="443"/>
      <c r="O396" s="443"/>
      <c r="P396" s="443"/>
      <c r="Q396" s="443"/>
      <c r="R396" s="443"/>
      <c r="S396" s="443"/>
      <c r="T396" s="443"/>
      <c r="U396" s="443"/>
      <c r="V396" s="443"/>
      <c r="W396" s="443"/>
      <c r="X396" s="443"/>
      <c r="Y396" s="443"/>
      <c r="Z396" s="443"/>
      <c r="AA396" s="443"/>
      <c r="AB396" s="443"/>
      <c r="AC396" s="443"/>
      <c r="AD396" s="443"/>
      <c r="AE396" s="443"/>
      <c r="AF396" s="443"/>
      <c r="AG396" s="443"/>
      <c r="AH396" s="443"/>
      <c r="AI396" s="443"/>
      <c r="AJ396" s="443"/>
    </row>
    <row r="397" spans="1:36">
      <c r="A397" s="24" t="s">
        <v>16</v>
      </c>
      <c r="B397" s="328" t="s">
        <v>1</v>
      </c>
      <c r="C397" s="443"/>
      <c r="D397" s="443"/>
      <c r="E397" s="444">
        <v>2021</v>
      </c>
      <c r="F397" s="444" t="s">
        <v>891</v>
      </c>
      <c r="G397" s="450">
        <v>406.25</v>
      </c>
      <c r="H397" s="443"/>
      <c r="I397" s="443"/>
      <c r="J397" s="443"/>
      <c r="K397" s="443"/>
      <c r="L397" s="443"/>
      <c r="M397" s="443"/>
      <c r="N397" s="443"/>
      <c r="O397" s="443"/>
      <c r="P397" s="443"/>
      <c r="Q397" s="443"/>
      <c r="R397" s="443"/>
      <c r="S397" s="443"/>
      <c r="T397" s="443"/>
      <c r="U397" s="443"/>
      <c r="V397" s="443"/>
      <c r="W397" s="443"/>
      <c r="X397" s="443"/>
      <c r="Y397" s="443"/>
      <c r="Z397" s="443"/>
      <c r="AA397" s="443"/>
      <c r="AB397" s="443"/>
      <c r="AC397" s="443"/>
      <c r="AD397" s="443"/>
      <c r="AE397" s="443"/>
      <c r="AF397" s="443"/>
      <c r="AG397" s="443"/>
      <c r="AH397" s="443"/>
      <c r="AI397" s="443"/>
      <c r="AJ397" s="443"/>
    </row>
    <row r="398" spans="1:36">
      <c r="B398" s="443"/>
      <c r="C398" s="443"/>
      <c r="D398" s="443"/>
      <c r="E398" s="443"/>
      <c r="F398" s="443"/>
      <c r="G398" s="443"/>
      <c r="H398" s="443"/>
      <c r="I398" s="443"/>
      <c r="J398" s="443"/>
      <c r="K398" s="443"/>
      <c r="L398" s="443"/>
      <c r="M398" s="443"/>
      <c r="N398" s="443"/>
      <c r="O398" s="443"/>
      <c r="P398" s="443"/>
      <c r="Q398" s="443"/>
      <c r="R398" s="443"/>
      <c r="S398" s="443"/>
      <c r="T398" s="443"/>
      <c r="U398" s="443"/>
      <c r="V398" s="443"/>
      <c r="W398" s="443"/>
      <c r="X398" s="443"/>
      <c r="Y398" s="443"/>
      <c r="Z398" s="443"/>
      <c r="AA398" s="443"/>
      <c r="AB398" s="443"/>
      <c r="AC398" s="443"/>
      <c r="AD398" s="443"/>
      <c r="AE398" s="443"/>
      <c r="AF398" s="443"/>
      <c r="AG398" s="443"/>
      <c r="AH398" s="443"/>
      <c r="AI398" s="443"/>
      <c r="AJ398" s="443"/>
    </row>
    <row r="399" spans="1:36">
      <c r="B399" s="443"/>
      <c r="C399" s="443"/>
      <c r="D399" s="443"/>
      <c r="E399" s="443"/>
      <c r="F399" s="443"/>
      <c r="G399" s="443"/>
      <c r="H399" s="443"/>
      <c r="I399" s="443"/>
      <c r="J399" s="443"/>
      <c r="K399" s="443"/>
      <c r="L399" s="443"/>
      <c r="M399" s="443"/>
      <c r="N399" s="443"/>
      <c r="O399" s="443"/>
      <c r="P399" s="443"/>
      <c r="Q399" s="443"/>
      <c r="R399" s="443"/>
      <c r="S399" s="443"/>
      <c r="T399" s="443"/>
      <c r="U399" s="443"/>
      <c r="V399" s="443"/>
      <c r="W399" s="443"/>
      <c r="X399" s="443"/>
      <c r="Y399" s="443"/>
      <c r="Z399" s="443"/>
      <c r="AA399" s="443"/>
      <c r="AB399" s="443"/>
      <c r="AC399" s="443"/>
      <c r="AD399" s="443"/>
      <c r="AE399" s="443"/>
      <c r="AF399" s="443"/>
      <c r="AG399" s="443"/>
      <c r="AH399" s="443"/>
      <c r="AI399" s="443"/>
      <c r="AJ399" s="443"/>
    </row>
    <row r="400" spans="1:36" ht="25.5">
      <c r="B400" s="30" t="s">
        <v>204</v>
      </c>
      <c r="C400" s="443"/>
      <c r="D400" s="443"/>
      <c r="E400" s="443"/>
      <c r="F400" s="443"/>
      <c r="G400" s="443"/>
      <c r="H400" s="443"/>
      <c r="I400" s="443"/>
      <c r="J400" s="443"/>
      <c r="K400" s="443"/>
      <c r="L400" s="443"/>
      <c r="M400" s="443"/>
      <c r="N400" s="443"/>
      <c r="O400" s="443"/>
      <c r="P400" s="443"/>
      <c r="Q400" s="443"/>
      <c r="R400" s="443"/>
      <c r="S400" s="443"/>
      <c r="T400" s="443"/>
      <c r="U400" s="443"/>
      <c r="V400" s="443"/>
      <c r="W400" s="443"/>
      <c r="X400" s="443"/>
      <c r="Y400" s="443"/>
      <c r="Z400" s="443"/>
      <c r="AA400" s="443"/>
      <c r="AB400" s="443"/>
      <c r="AC400" s="443"/>
      <c r="AD400" s="443"/>
      <c r="AE400" s="443"/>
      <c r="AF400" s="443"/>
      <c r="AG400" s="443"/>
      <c r="AH400" s="443"/>
      <c r="AI400" s="443"/>
      <c r="AJ400" s="443"/>
    </row>
    <row r="401" spans="1:36">
      <c r="B401" s="443"/>
      <c r="C401" s="443"/>
      <c r="D401" s="443"/>
      <c r="E401" s="443"/>
      <c r="F401" s="443"/>
      <c r="G401" s="443"/>
      <c r="H401" s="443"/>
      <c r="I401" s="443"/>
      <c r="J401" s="443"/>
      <c r="K401" s="443"/>
      <c r="L401" s="443"/>
      <c r="M401" s="443"/>
      <c r="N401" s="443"/>
      <c r="O401" s="443"/>
      <c r="P401" s="443"/>
      <c r="Q401" s="443"/>
      <c r="R401" s="443"/>
      <c r="S401" s="443"/>
      <c r="T401" s="443"/>
      <c r="U401" s="443"/>
      <c r="V401" s="443"/>
      <c r="W401" s="443"/>
      <c r="X401" s="443"/>
      <c r="Y401" s="443"/>
      <c r="Z401" s="443"/>
      <c r="AA401" s="443"/>
      <c r="AB401" s="443"/>
      <c r="AC401" s="443"/>
      <c r="AD401" s="443"/>
      <c r="AE401" s="443"/>
      <c r="AF401" s="443"/>
      <c r="AG401" s="443"/>
      <c r="AH401" s="443"/>
      <c r="AI401" s="443"/>
      <c r="AJ401" s="443"/>
    </row>
    <row r="402" spans="1:36">
      <c r="A402" s="24" t="s">
        <v>0</v>
      </c>
      <c r="B402" s="304" t="s">
        <v>21</v>
      </c>
      <c r="C402" s="444"/>
      <c r="D402" s="444"/>
      <c r="E402" s="444">
        <v>2017</v>
      </c>
      <c r="F402" s="444" t="s">
        <v>891</v>
      </c>
      <c r="G402" s="450">
        <v>4680.8</v>
      </c>
      <c r="H402" s="443"/>
      <c r="I402" s="443"/>
      <c r="J402" s="443"/>
      <c r="K402" s="443"/>
      <c r="L402" s="443"/>
      <c r="M402" s="443"/>
      <c r="N402" s="443"/>
      <c r="O402" s="443"/>
      <c r="P402" s="443"/>
      <c r="Q402" s="443"/>
      <c r="R402" s="443"/>
      <c r="S402" s="443"/>
      <c r="T402" s="443"/>
      <c r="U402" s="443"/>
      <c r="V402" s="443"/>
      <c r="W402" s="443"/>
      <c r="X402" s="443"/>
      <c r="Y402" s="443"/>
      <c r="Z402" s="443"/>
      <c r="AA402" s="443"/>
      <c r="AB402" s="443"/>
      <c r="AC402" s="443"/>
      <c r="AD402" s="443"/>
      <c r="AE402" s="443"/>
      <c r="AF402" s="443"/>
      <c r="AG402" s="443"/>
      <c r="AH402" s="443"/>
      <c r="AI402" s="443"/>
      <c r="AJ402" s="443"/>
    </row>
    <row r="403" spans="1:36">
      <c r="A403" s="24" t="s">
        <v>2</v>
      </c>
      <c r="B403" s="304" t="s">
        <v>33</v>
      </c>
      <c r="C403" s="444"/>
      <c r="D403" s="444"/>
      <c r="E403" s="444">
        <v>2017</v>
      </c>
      <c r="F403" s="444" t="s">
        <v>892</v>
      </c>
      <c r="G403" s="450">
        <v>4632.7</v>
      </c>
      <c r="H403" s="443"/>
      <c r="I403" s="443"/>
      <c r="J403" s="443"/>
      <c r="K403" s="443"/>
      <c r="L403" s="443"/>
      <c r="M403" s="443"/>
      <c r="N403" s="443"/>
      <c r="O403" s="443"/>
      <c r="P403" s="443"/>
      <c r="Q403" s="443"/>
      <c r="R403" s="443"/>
      <c r="S403" s="443"/>
      <c r="T403" s="443"/>
      <c r="U403" s="443"/>
      <c r="V403" s="443"/>
      <c r="W403" s="443"/>
      <c r="X403" s="443"/>
      <c r="Y403" s="443"/>
      <c r="Z403" s="443"/>
      <c r="AA403" s="443"/>
      <c r="AB403" s="443"/>
      <c r="AC403" s="443"/>
      <c r="AD403" s="443"/>
      <c r="AE403" s="443"/>
      <c r="AF403" s="443"/>
      <c r="AG403" s="443"/>
      <c r="AH403" s="443"/>
      <c r="AI403" s="443"/>
      <c r="AJ403" s="443"/>
    </row>
    <row r="404" spans="1:36">
      <c r="A404" s="24" t="s">
        <v>3</v>
      </c>
      <c r="B404" s="304" t="s">
        <v>143</v>
      </c>
      <c r="C404" s="444"/>
      <c r="D404" s="444"/>
      <c r="E404" s="444">
        <v>2017</v>
      </c>
      <c r="F404" s="444" t="s">
        <v>893</v>
      </c>
      <c r="G404" s="450">
        <v>4200.5</v>
      </c>
      <c r="H404" s="443"/>
      <c r="I404" s="443"/>
      <c r="J404" s="443"/>
      <c r="K404" s="443"/>
      <c r="L404" s="443"/>
      <c r="M404" s="443"/>
      <c r="N404" s="443"/>
      <c r="O404" s="443"/>
      <c r="P404" s="443"/>
      <c r="Q404" s="443"/>
      <c r="R404" s="443"/>
      <c r="S404" s="443"/>
      <c r="T404" s="443"/>
      <c r="U404" s="443"/>
      <c r="V404" s="443"/>
      <c r="W404" s="443"/>
      <c r="X404" s="443"/>
      <c r="Y404" s="443"/>
      <c r="Z404" s="443"/>
      <c r="AA404" s="443"/>
      <c r="AB404" s="443"/>
      <c r="AC404" s="443"/>
      <c r="AD404" s="443"/>
      <c r="AE404" s="443"/>
      <c r="AF404" s="443"/>
      <c r="AG404" s="443"/>
      <c r="AH404" s="443"/>
      <c r="AI404" s="443"/>
      <c r="AJ404" s="443"/>
    </row>
    <row r="405" spans="1:36">
      <c r="A405" s="24" t="s">
        <v>5</v>
      </c>
      <c r="B405" s="304" t="s">
        <v>17</v>
      </c>
      <c r="C405" s="444"/>
      <c r="D405" s="444"/>
      <c r="E405" s="444">
        <v>2017</v>
      </c>
      <c r="F405" s="444" t="s">
        <v>985</v>
      </c>
      <c r="G405" s="450">
        <v>4126.3</v>
      </c>
      <c r="H405" s="443"/>
      <c r="I405" s="443"/>
      <c r="J405" s="443"/>
      <c r="K405" s="443"/>
      <c r="L405" s="443"/>
      <c r="M405" s="443"/>
      <c r="N405" s="443"/>
      <c r="O405" s="443"/>
      <c r="P405" s="443"/>
      <c r="Q405" s="443"/>
      <c r="R405" s="443"/>
      <c r="S405" s="443"/>
      <c r="T405" s="443"/>
      <c r="U405" s="443"/>
      <c r="V405" s="443"/>
      <c r="W405" s="443"/>
      <c r="X405" s="443"/>
      <c r="Y405" s="443"/>
      <c r="Z405" s="443"/>
      <c r="AA405" s="443"/>
      <c r="AB405" s="443"/>
      <c r="AC405" s="443"/>
      <c r="AD405" s="443"/>
      <c r="AE405" s="443"/>
      <c r="AF405" s="443"/>
      <c r="AG405" s="443"/>
      <c r="AH405" s="443"/>
      <c r="AI405" s="443"/>
      <c r="AJ405" s="443"/>
    </row>
    <row r="406" spans="1:36">
      <c r="A406" s="24" t="s">
        <v>7</v>
      </c>
      <c r="B406" s="328" t="s">
        <v>21</v>
      </c>
      <c r="C406" s="444"/>
      <c r="D406" s="444"/>
      <c r="E406" s="444">
        <v>2021</v>
      </c>
      <c r="F406" s="444" t="s">
        <v>891</v>
      </c>
      <c r="G406" s="450">
        <v>4063.7</v>
      </c>
      <c r="H406" s="443"/>
      <c r="I406" s="443"/>
      <c r="J406" s="443"/>
      <c r="K406" s="443"/>
      <c r="L406" s="443"/>
      <c r="M406" s="443"/>
      <c r="N406" s="443"/>
      <c r="O406" s="443"/>
      <c r="P406" s="443"/>
      <c r="Q406" s="443"/>
      <c r="R406" s="443"/>
      <c r="S406" s="443"/>
      <c r="T406" s="443"/>
      <c r="U406" s="443"/>
      <c r="V406" s="443"/>
      <c r="W406" s="443"/>
      <c r="X406" s="443"/>
      <c r="Y406" s="443"/>
      <c r="Z406" s="443"/>
      <c r="AA406" s="443"/>
      <c r="AB406" s="443"/>
      <c r="AC406" s="443"/>
      <c r="AD406" s="443"/>
      <c r="AE406" s="443"/>
      <c r="AF406" s="443"/>
      <c r="AG406" s="443"/>
      <c r="AH406" s="443"/>
      <c r="AI406" s="443"/>
      <c r="AJ406" s="443"/>
    </row>
    <row r="407" spans="1:36">
      <c r="A407" s="24" t="s">
        <v>8</v>
      </c>
      <c r="B407" s="304" t="s">
        <v>31</v>
      </c>
      <c r="C407" s="444"/>
      <c r="D407" s="444"/>
      <c r="E407" s="444">
        <v>2017</v>
      </c>
      <c r="F407" s="444" t="s">
        <v>986</v>
      </c>
      <c r="G407" s="450">
        <v>4043.3</v>
      </c>
      <c r="H407" s="443"/>
      <c r="I407" s="443"/>
      <c r="J407" s="443"/>
      <c r="K407" s="443"/>
      <c r="L407" s="443"/>
      <c r="M407" s="443"/>
      <c r="N407" s="443"/>
      <c r="O407" s="443"/>
      <c r="P407" s="443"/>
      <c r="Q407" s="443"/>
      <c r="R407" s="443"/>
      <c r="S407" s="443"/>
      <c r="T407" s="443"/>
      <c r="U407" s="443"/>
      <c r="V407" s="443"/>
      <c r="W407" s="443"/>
      <c r="X407" s="443"/>
      <c r="Y407" s="443"/>
      <c r="Z407" s="443"/>
      <c r="AA407" s="443"/>
      <c r="AB407" s="443"/>
      <c r="AC407" s="443"/>
      <c r="AD407" s="443"/>
      <c r="AE407" s="443"/>
      <c r="AF407" s="443"/>
      <c r="AG407" s="443"/>
      <c r="AH407" s="443"/>
      <c r="AI407" s="443"/>
      <c r="AJ407" s="443"/>
    </row>
    <row r="408" spans="1:36">
      <c r="A408" s="24" t="s">
        <v>10</v>
      </c>
      <c r="B408" s="304" t="s">
        <v>6</v>
      </c>
      <c r="C408" s="444"/>
      <c r="D408" s="444"/>
      <c r="E408" s="444">
        <v>2017</v>
      </c>
      <c r="F408" s="444" t="s">
        <v>987</v>
      </c>
      <c r="G408" s="450">
        <v>3844.1</v>
      </c>
      <c r="H408" s="443"/>
      <c r="I408" s="443"/>
      <c r="J408" s="443"/>
      <c r="K408" s="443"/>
      <c r="L408" s="443"/>
      <c r="M408" s="443"/>
      <c r="N408" s="443"/>
      <c r="O408" s="443"/>
      <c r="P408" s="443"/>
      <c r="Q408" s="443"/>
      <c r="R408" s="443"/>
      <c r="S408" s="443"/>
      <c r="T408" s="443"/>
      <c r="U408" s="443"/>
      <c r="V408" s="443"/>
      <c r="W408" s="443"/>
      <c r="X408" s="443"/>
      <c r="Y408" s="443"/>
      <c r="Z408" s="443"/>
      <c r="AA408" s="443"/>
      <c r="AB408" s="443"/>
      <c r="AC408" s="443"/>
      <c r="AD408" s="443"/>
      <c r="AE408" s="443"/>
      <c r="AF408" s="443"/>
      <c r="AG408" s="443"/>
      <c r="AH408" s="443"/>
      <c r="AI408" s="443"/>
      <c r="AJ408" s="443"/>
    </row>
    <row r="409" spans="1:36">
      <c r="A409" s="24" t="s">
        <v>12</v>
      </c>
      <c r="B409" s="304" t="s">
        <v>23</v>
      </c>
      <c r="C409" s="444"/>
      <c r="D409" s="444"/>
      <c r="E409" s="444">
        <v>2017</v>
      </c>
      <c r="F409" s="444" t="s">
        <v>988</v>
      </c>
      <c r="G409" s="450">
        <v>3803.7</v>
      </c>
      <c r="H409" s="443"/>
      <c r="I409" s="443"/>
      <c r="J409" s="443"/>
      <c r="K409" s="443"/>
      <c r="L409" s="443"/>
      <c r="M409" s="443"/>
      <c r="N409" s="443"/>
      <c r="O409" s="443"/>
      <c r="P409" s="443"/>
      <c r="Q409" s="443"/>
      <c r="R409" s="443"/>
      <c r="S409" s="443"/>
      <c r="T409" s="443"/>
      <c r="U409" s="443"/>
      <c r="V409" s="443"/>
      <c r="W409" s="443"/>
      <c r="X409" s="443"/>
      <c r="Y409" s="443"/>
      <c r="Z409" s="443"/>
      <c r="AA409" s="443"/>
      <c r="AB409" s="443"/>
      <c r="AC409" s="443"/>
      <c r="AD409" s="443"/>
      <c r="AE409" s="443"/>
      <c r="AF409" s="443"/>
      <c r="AG409" s="443"/>
      <c r="AH409" s="443"/>
      <c r="AI409" s="443"/>
      <c r="AJ409" s="443"/>
    </row>
    <row r="410" spans="1:36">
      <c r="A410" s="24" t="s">
        <v>14</v>
      </c>
      <c r="B410" s="328" t="s">
        <v>37</v>
      </c>
      <c r="C410" s="444"/>
      <c r="D410" s="444"/>
      <c r="E410" s="444">
        <v>2021</v>
      </c>
      <c r="F410" s="444" t="s">
        <v>892</v>
      </c>
      <c r="G410" s="450">
        <v>3793.45</v>
      </c>
      <c r="H410" s="443"/>
      <c r="I410" s="443"/>
      <c r="J410" s="443"/>
      <c r="K410" s="443"/>
      <c r="L410" s="443"/>
      <c r="M410" s="443"/>
      <c r="N410" s="443"/>
      <c r="O410" s="443"/>
      <c r="P410" s="443"/>
      <c r="Q410" s="443"/>
      <c r="R410" s="443"/>
      <c r="S410" s="443"/>
      <c r="T410" s="443"/>
      <c r="U410" s="443"/>
      <c r="V410" s="443"/>
      <c r="W410" s="443"/>
      <c r="X410" s="443"/>
      <c r="Y410" s="443"/>
      <c r="Z410" s="443"/>
      <c r="AA410" s="443"/>
      <c r="AB410" s="443"/>
      <c r="AC410" s="443"/>
      <c r="AD410" s="443"/>
      <c r="AE410" s="443"/>
      <c r="AF410" s="443"/>
      <c r="AG410" s="443"/>
      <c r="AH410" s="443"/>
      <c r="AI410" s="443"/>
      <c r="AJ410" s="443"/>
    </row>
    <row r="411" spans="1:36">
      <c r="A411" s="24" t="s">
        <v>16</v>
      </c>
      <c r="B411" s="328" t="s">
        <v>2243</v>
      </c>
      <c r="C411" s="444"/>
      <c r="D411" s="444"/>
      <c r="E411" s="444">
        <v>2021</v>
      </c>
      <c r="F411" s="444" t="s">
        <v>893</v>
      </c>
      <c r="G411" s="450">
        <v>3793</v>
      </c>
      <c r="H411" s="443"/>
      <c r="I411" s="443"/>
      <c r="J411" s="443"/>
      <c r="K411" s="443"/>
      <c r="L411" s="443"/>
      <c r="M411" s="443"/>
      <c r="N411" s="443"/>
      <c r="O411" s="443"/>
      <c r="P411" s="443"/>
      <c r="Q411" s="443"/>
      <c r="R411" s="443"/>
      <c r="S411" s="443"/>
      <c r="T411" s="443"/>
      <c r="U411" s="443"/>
      <c r="V411" s="443"/>
      <c r="W411" s="443"/>
      <c r="X411" s="443"/>
      <c r="Y411" s="443"/>
      <c r="Z411" s="443"/>
      <c r="AA411" s="443"/>
      <c r="AB411" s="443"/>
      <c r="AC411" s="443"/>
      <c r="AD411" s="443"/>
      <c r="AE411" s="443"/>
      <c r="AF411" s="443"/>
      <c r="AG411" s="443"/>
      <c r="AH411" s="443"/>
      <c r="AI411" s="443"/>
      <c r="AJ411" s="443"/>
    </row>
    <row r="412" spans="1:36">
      <c r="B412" s="443"/>
      <c r="C412" s="443"/>
      <c r="D412" s="443"/>
      <c r="E412" s="443"/>
      <c r="F412" s="443"/>
      <c r="G412" s="443"/>
      <c r="H412" s="443"/>
      <c r="I412" s="443"/>
      <c r="J412" s="443"/>
      <c r="K412" s="443"/>
      <c r="L412" s="443"/>
      <c r="M412" s="443"/>
      <c r="N412" s="443"/>
      <c r="O412" s="443"/>
      <c r="P412" s="443"/>
      <c r="Q412" s="443"/>
      <c r="R412" s="443"/>
      <c r="S412" s="443"/>
      <c r="T412" s="443"/>
      <c r="U412" s="443"/>
      <c r="V412" s="443"/>
      <c r="W412" s="443"/>
      <c r="X412" s="443"/>
      <c r="Y412" s="443"/>
      <c r="Z412" s="443"/>
      <c r="AA412" s="443"/>
      <c r="AB412" s="443"/>
      <c r="AC412" s="443"/>
      <c r="AD412" s="443"/>
      <c r="AE412" s="443"/>
      <c r="AF412" s="443"/>
      <c r="AG412" s="443"/>
      <c r="AH412" s="443"/>
      <c r="AI412" s="443"/>
      <c r="AJ412" s="443"/>
    </row>
    <row r="413" spans="1:36">
      <c r="B413" s="443"/>
      <c r="C413" s="443"/>
      <c r="D413" s="443"/>
      <c r="E413" s="443"/>
      <c r="F413" s="443"/>
      <c r="G413" s="443"/>
      <c r="H413" s="443"/>
      <c r="I413" s="443"/>
      <c r="J413" s="443"/>
      <c r="K413" s="443"/>
      <c r="L413" s="443"/>
      <c r="M413" s="443"/>
      <c r="N413" s="443"/>
      <c r="O413" s="443"/>
      <c r="P413" s="443"/>
      <c r="Q413" s="443"/>
      <c r="R413" s="443"/>
      <c r="S413" s="443"/>
      <c r="T413" s="443"/>
      <c r="U413" s="443"/>
      <c r="V413" s="443"/>
      <c r="W413" s="443"/>
      <c r="X413" s="443"/>
      <c r="Y413" s="443"/>
      <c r="Z413" s="443"/>
      <c r="AA413" s="443"/>
      <c r="AB413" s="443"/>
      <c r="AC413" s="443"/>
      <c r="AD413" s="443"/>
      <c r="AE413" s="443"/>
      <c r="AF413" s="443"/>
      <c r="AG413" s="443"/>
      <c r="AH413" s="443"/>
      <c r="AI413" s="443"/>
      <c r="AJ413" s="443"/>
    </row>
    <row r="414" spans="1:36" ht="25.5">
      <c r="B414" s="30" t="s">
        <v>205</v>
      </c>
      <c r="C414" s="443"/>
      <c r="D414" s="443"/>
      <c r="E414" s="443"/>
      <c r="F414" s="443"/>
      <c r="G414" s="443"/>
      <c r="H414" s="443"/>
      <c r="I414" s="443"/>
      <c r="J414" s="443"/>
      <c r="K414" s="443"/>
      <c r="L414" s="443"/>
      <c r="M414" s="443"/>
      <c r="N414" s="443"/>
      <c r="O414" s="443"/>
      <c r="P414" s="443"/>
      <c r="Q414" s="443"/>
      <c r="R414" s="443"/>
      <c r="S414" s="443"/>
      <c r="T414" s="443"/>
      <c r="U414" s="443"/>
      <c r="V414" s="443"/>
      <c r="W414" s="443"/>
      <c r="X414" s="443"/>
      <c r="Y414" s="443"/>
      <c r="Z414" s="443"/>
      <c r="AA414" s="443"/>
      <c r="AB414" s="443"/>
      <c r="AC414" s="443"/>
      <c r="AD414" s="443"/>
      <c r="AE414" s="443"/>
      <c r="AF414" s="443"/>
      <c r="AG414" s="443"/>
      <c r="AH414" s="443"/>
      <c r="AI414" s="443"/>
      <c r="AJ414" s="443"/>
    </row>
    <row r="415" spans="1:36">
      <c r="B415" s="443"/>
      <c r="C415" s="443"/>
      <c r="D415" s="443"/>
      <c r="E415" s="443"/>
      <c r="F415" s="443"/>
      <c r="G415" s="443"/>
      <c r="H415" s="443"/>
      <c r="I415" s="443"/>
      <c r="J415" s="443"/>
      <c r="K415" s="443"/>
      <c r="L415" s="443"/>
      <c r="M415" s="443"/>
      <c r="N415" s="443"/>
      <c r="O415" s="443"/>
      <c r="P415" s="443"/>
      <c r="Q415" s="443"/>
      <c r="R415" s="443"/>
      <c r="S415" s="443"/>
      <c r="T415" s="443"/>
      <c r="U415" s="443"/>
      <c r="V415" s="443"/>
      <c r="W415" s="443"/>
      <c r="X415" s="443"/>
      <c r="Y415" s="443"/>
      <c r="Z415" s="443"/>
      <c r="AA415" s="443"/>
      <c r="AB415" s="443"/>
      <c r="AC415" s="443"/>
      <c r="AD415" s="443"/>
      <c r="AE415" s="443"/>
      <c r="AF415" s="443"/>
      <c r="AG415" s="443"/>
      <c r="AH415" s="443"/>
      <c r="AI415" s="443"/>
      <c r="AJ415" s="443"/>
    </row>
    <row r="416" spans="1:36" s="21" customFormat="1">
      <c r="A416" s="24" t="s">
        <v>0</v>
      </c>
      <c r="B416" s="462" t="s">
        <v>143</v>
      </c>
      <c r="C416" s="443"/>
      <c r="D416" s="443"/>
      <c r="E416" s="444">
        <v>2019</v>
      </c>
      <c r="F416" s="444" t="s">
        <v>891</v>
      </c>
      <c r="G416" s="450">
        <v>800.1</v>
      </c>
      <c r="H416" s="443"/>
      <c r="I416" s="443"/>
      <c r="J416" s="443"/>
      <c r="K416" s="443"/>
      <c r="L416" s="324"/>
      <c r="M416" s="446"/>
      <c r="N416" s="446"/>
      <c r="O416" s="446"/>
      <c r="P416" s="145"/>
      <c r="Q416" s="443"/>
      <c r="R416" s="443"/>
      <c r="S416" s="443"/>
      <c r="T416" s="443"/>
      <c r="U416" s="443"/>
      <c r="V416" s="443"/>
      <c r="W416" s="443"/>
      <c r="X416" s="443"/>
      <c r="Y416" s="443"/>
      <c r="Z416" s="443"/>
      <c r="AA416" s="443"/>
      <c r="AB416" s="443"/>
      <c r="AC416" s="443"/>
      <c r="AD416" s="443"/>
      <c r="AE416" s="443"/>
      <c r="AF416" s="443"/>
      <c r="AG416" s="443"/>
      <c r="AH416" s="443"/>
      <c r="AI416" s="443"/>
      <c r="AJ416" s="443"/>
    </row>
    <row r="417" spans="1:36" s="21" customFormat="1">
      <c r="A417" s="24" t="s">
        <v>2</v>
      </c>
      <c r="B417" s="462" t="s">
        <v>158</v>
      </c>
      <c r="C417" s="443"/>
      <c r="D417" s="443"/>
      <c r="E417" s="444">
        <v>2019</v>
      </c>
      <c r="F417" s="444" t="s">
        <v>892</v>
      </c>
      <c r="G417" s="450">
        <v>727.8</v>
      </c>
      <c r="H417" s="443"/>
      <c r="I417" s="443"/>
      <c r="J417" s="443"/>
      <c r="K417" s="443"/>
      <c r="L417" s="324"/>
      <c r="M417" s="446"/>
      <c r="N417" s="446"/>
      <c r="O417" s="446"/>
      <c r="P417" s="145"/>
      <c r="Q417" s="443"/>
      <c r="R417" s="443"/>
      <c r="S417" s="443"/>
      <c r="T417" s="443"/>
      <c r="U417" s="443"/>
      <c r="V417" s="443"/>
      <c r="W417" s="443"/>
      <c r="X417" s="443"/>
      <c r="Y417" s="443"/>
      <c r="Z417" s="443"/>
      <c r="AA417" s="443"/>
      <c r="AB417" s="443"/>
      <c r="AC417" s="443"/>
      <c r="AD417" s="443"/>
      <c r="AE417" s="443"/>
      <c r="AF417" s="443"/>
      <c r="AG417" s="443"/>
      <c r="AH417" s="443"/>
      <c r="AI417" s="443"/>
      <c r="AJ417" s="443"/>
    </row>
    <row r="418" spans="1:36" s="21" customFormat="1">
      <c r="A418" s="24" t="s">
        <v>3</v>
      </c>
      <c r="B418" s="462" t="s">
        <v>29</v>
      </c>
      <c r="C418" s="443"/>
      <c r="D418" s="443"/>
      <c r="E418" s="444">
        <v>2018</v>
      </c>
      <c r="F418" s="444" t="s">
        <v>891</v>
      </c>
      <c r="G418" s="450">
        <v>726.7</v>
      </c>
      <c r="H418" s="443"/>
      <c r="I418" s="443"/>
      <c r="J418" s="443"/>
      <c r="K418" s="443"/>
      <c r="L418" s="324"/>
      <c r="M418" s="446"/>
      <c r="N418" s="446"/>
      <c r="O418" s="446"/>
      <c r="P418" s="145"/>
      <c r="Q418" s="443"/>
      <c r="R418" s="443"/>
      <c r="S418" s="443"/>
      <c r="T418" s="443"/>
      <c r="U418" s="443"/>
      <c r="V418" s="443"/>
      <c r="W418" s="443"/>
      <c r="X418" s="443"/>
      <c r="Y418" s="443"/>
      <c r="Z418" s="443"/>
      <c r="AA418" s="443"/>
      <c r="AB418" s="443"/>
      <c r="AC418" s="443"/>
      <c r="AD418" s="443"/>
      <c r="AE418" s="443"/>
      <c r="AF418" s="443"/>
      <c r="AG418" s="443"/>
      <c r="AH418" s="443"/>
      <c r="AI418" s="443"/>
      <c r="AJ418" s="443"/>
    </row>
    <row r="419" spans="1:36" s="21" customFormat="1">
      <c r="A419" s="24" t="s">
        <v>5</v>
      </c>
      <c r="B419" s="462" t="s">
        <v>11</v>
      </c>
      <c r="C419" s="443"/>
      <c r="D419" s="443"/>
      <c r="E419" s="444">
        <v>2019</v>
      </c>
      <c r="F419" s="444" t="s">
        <v>893</v>
      </c>
      <c r="G419" s="450">
        <v>719.2</v>
      </c>
      <c r="H419" s="443"/>
      <c r="I419" s="443"/>
      <c r="J419" s="443"/>
      <c r="K419" s="443"/>
      <c r="L419" s="324"/>
      <c r="M419" s="446"/>
      <c r="N419" s="446"/>
      <c r="O419" s="446"/>
      <c r="P419" s="145"/>
      <c r="Q419" s="443"/>
      <c r="R419" s="443"/>
      <c r="S419" s="443"/>
      <c r="T419" s="443"/>
      <c r="U419" s="443"/>
      <c r="V419" s="443"/>
      <c r="W419" s="443"/>
      <c r="X419" s="443"/>
      <c r="Y419" s="443"/>
      <c r="Z419" s="443"/>
      <c r="AA419" s="443"/>
      <c r="AB419" s="443"/>
      <c r="AC419" s="443"/>
      <c r="AD419" s="443"/>
      <c r="AE419" s="443"/>
      <c r="AF419" s="443"/>
      <c r="AG419" s="443"/>
      <c r="AH419" s="443"/>
      <c r="AI419" s="443"/>
      <c r="AJ419" s="443"/>
    </row>
    <row r="420" spans="1:36" s="21" customFormat="1">
      <c r="A420" s="24" t="s">
        <v>7</v>
      </c>
      <c r="B420" s="462" t="s">
        <v>33</v>
      </c>
      <c r="C420" s="443"/>
      <c r="D420" s="443"/>
      <c r="E420" s="444">
        <v>2018</v>
      </c>
      <c r="F420" s="444" t="s">
        <v>892</v>
      </c>
      <c r="G420" s="450">
        <v>717.7</v>
      </c>
      <c r="H420" s="443"/>
      <c r="I420" s="443"/>
      <c r="J420" s="443"/>
      <c r="K420" s="443"/>
      <c r="L420" s="324"/>
      <c r="M420" s="446"/>
      <c r="N420" s="446"/>
      <c r="O420" s="446"/>
      <c r="P420" s="145"/>
      <c r="Q420" s="443"/>
      <c r="R420" s="443"/>
      <c r="S420" s="443"/>
      <c r="T420" s="443"/>
      <c r="U420" s="443"/>
      <c r="V420" s="443"/>
      <c r="W420" s="443"/>
      <c r="X420" s="443"/>
      <c r="Y420" s="443"/>
      <c r="Z420" s="443"/>
      <c r="AA420" s="443"/>
      <c r="AB420" s="443"/>
      <c r="AC420" s="443"/>
      <c r="AD420" s="443"/>
      <c r="AE420" s="443"/>
      <c r="AF420" s="443"/>
      <c r="AG420" s="443"/>
      <c r="AH420" s="443"/>
      <c r="AI420" s="443"/>
      <c r="AJ420" s="443"/>
    </row>
    <row r="421" spans="1:36">
      <c r="A421" s="24" t="s">
        <v>8</v>
      </c>
      <c r="B421" s="462" t="s">
        <v>1</v>
      </c>
      <c r="C421" s="443"/>
      <c r="D421" s="443"/>
      <c r="E421" s="444">
        <v>2018</v>
      </c>
      <c r="F421" s="444" t="s">
        <v>893</v>
      </c>
      <c r="G421" s="450">
        <v>684.8</v>
      </c>
      <c r="H421" s="443"/>
      <c r="I421" s="443"/>
      <c r="J421" s="443"/>
      <c r="K421" s="443"/>
      <c r="L421" s="443"/>
      <c r="M421" s="443"/>
      <c r="N421" s="443"/>
      <c r="O421" s="443"/>
      <c r="P421" s="443"/>
      <c r="Q421" s="443"/>
      <c r="R421" s="443"/>
      <c r="S421" s="443"/>
      <c r="T421" s="443"/>
      <c r="U421" s="443"/>
      <c r="V421" s="443"/>
      <c r="W421" s="443"/>
      <c r="X421" s="443"/>
      <c r="Y421" s="443"/>
      <c r="Z421" s="443"/>
      <c r="AA421" s="443"/>
      <c r="AB421" s="443"/>
      <c r="AC421" s="443"/>
      <c r="AD421" s="443"/>
      <c r="AE421" s="443"/>
      <c r="AF421" s="443"/>
      <c r="AG421" s="443"/>
      <c r="AH421" s="443"/>
      <c r="AI421" s="443"/>
      <c r="AJ421" s="443"/>
    </row>
    <row r="422" spans="1:36">
      <c r="A422" s="24" t="s">
        <v>10</v>
      </c>
      <c r="B422" s="462" t="s">
        <v>31</v>
      </c>
      <c r="C422" s="443"/>
      <c r="D422" s="443"/>
      <c r="E422" s="444">
        <v>2018</v>
      </c>
      <c r="F422" s="444" t="s">
        <v>985</v>
      </c>
      <c r="G422" s="450">
        <v>673.5</v>
      </c>
      <c r="H422" s="443"/>
      <c r="I422" s="443"/>
      <c r="J422" s="443"/>
      <c r="K422" s="443"/>
      <c r="L422" s="443"/>
      <c r="M422" s="443"/>
      <c r="N422" s="443"/>
      <c r="O422" s="443"/>
      <c r="P422" s="443"/>
      <c r="Q422" s="443"/>
      <c r="R422" s="443"/>
      <c r="S422" s="443"/>
      <c r="T422" s="443"/>
      <c r="U422" s="443"/>
      <c r="V422" s="443"/>
      <c r="W422" s="443"/>
      <c r="X422" s="443"/>
      <c r="Y422" s="443"/>
      <c r="Z422" s="443"/>
      <c r="AA422" s="443"/>
      <c r="AB422" s="443"/>
      <c r="AC422" s="443"/>
      <c r="AD422" s="443"/>
      <c r="AE422" s="443"/>
      <c r="AF422" s="443"/>
      <c r="AG422" s="443"/>
      <c r="AH422" s="443"/>
      <c r="AI422" s="443"/>
      <c r="AJ422" s="443"/>
    </row>
    <row r="423" spans="1:36">
      <c r="A423" s="24" t="s">
        <v>12</v>
      </c>
      <c r="B423" s="462" t="s">
        <v>17</v>
      </c>
      <c r="C423" s="443"/>
      <c r="D423" s="443"/>
      <c r="E423" s="444">
        <v>2019</v>
      </c>
      <c r="F423" s="444" t="s">
        <v>985</v>
      </c>
      <c r="G423" s="450">
        <v>635.79999999999995</v>
      </c>
      <c r="H423" s="443"/>
      <c r="I423" s="443"/>
      <c r="J423" s="443"/>
      <c r="K423" s="443"/>
      <c r="L423" s="443"/>
      <c r="M423" s="443"/>
      <c r="N423" s="443"/>
      <c r="O423" s="443"/>
      <c r="P423" s="443"/>
      <c r="Q423" s="443"/>
      <c r="R423" s="443"/>
      <c r="S423" s="443"/>
      <c r="T423" s="443"/>
      <c r="U423" s="443"/>
      <c r="V423" s="443"/>
      <c r="W423" s="443"/>
      <c r="X423" s="443"/>
      <c r="Y423" s="443"/>
      <c r="Z423" s="443"/>
      <c r="AA423" s="443"/>
      <c r="AB423" s="443"/>
      <c r="AC423" s="443"/>
      <c r="AD423" s="443"/>
      <c r="AE423" s="443"/>
      <c r="AF423" s="443"/>
      <c r="AG423" s="443"/>
      <c r="AH423" s="443"/>
      <c r="AI423" s="443"/>
      <c r="AJ423" s="443"/>
    </row>
    <row r="424" spans="1:36">
      <c r="A424" s="24" t="s">
        <v>14</v>
      </c>
      <c r="B424" s="462" t="s">
        <v>852</v>
      </c>
      <c r="C424" s="443"/>
      <c r="D424" s="443"/>
      <c r="E424" s="444">
        <v>2019</v>
      </c>
      <c r="F424" s="444" t="s">
        <v>986</v>
      </c>
      <c r="G424" s="450">
        <v>631.4</v>
      </c>
      <c r="H424" s="443"/>
      <c r="I424" s="443"/>
      <c r="J424" s="443"/>
      <c r="K424" s="443"/>
      <c r="L424" s="443"/>
      <c r="M424" s="443"/>
      <c r="N424" s="443"/>
      <c r="O424" s="443"/>
      <c r="P424" s="443"/>
      <c r="Q424" s="443"/>
      <c r="R424" s="443"/>
      <c r="S424" s="443"/>
      <c r="T424" s="443"/>
      <c r="U424" s="443"/>
      <c r="V424" s="443"/>
      <c r="W424" s="443"/>
      <c r="X424" s="443"/>
      <c r="Y424" s="443"/>
      <c r="Z424" s="443"/>
      <c r="AA424" s="443"/>
      <c r="AB424" s="443"/>
      <c r="AC424" s="443"/>
      <c r="AD424" s="443"/>
      <c r="AE424" s="443"/>
      <c r="AF424" s="443"/>
      <c r="AG424" s="443"/>
      <c r="AH424" s="443"/>
      <c r="AI424" s="443"/>
      <c r="AJ424" s="443"/>
    </row>
    <row r="425" spans="1:36">
      <c r="A425" s="24" t="s">
        <v>16</v>
      </c>
      <c r="B425" s="462" t="s">
        <v>17</v>
      </c>
      <c r="C425" s="443"/>
      <c r="D425" s="443"/>
      <c r="E425" s="444">
        <v>2018</v>
      </c>
      <c r="F425" s="444" t="s">
        <v>986</v>
      </c>
      <c r="G425" s="450">
        <v>629.9</v>
      </c>
      <c r="H425" s="443"/>
      <c r="I425" s="443"/>
      <c r="J425" s="443"/>
      <c r="K425" s="443"/>
      <c r="L425" s="443"/>
      <c r="M425" s="443"/>
      <c r="N425" s="443"/>
      <c r="O425" s="443"/>
      <c r="P425" s="443"/>
      <c r="Q425" s="443"/>
      <c r="R425" s="443"/>
      <c r="S425" s="443"/>
      <c r="T425" s="443"/>
      <c r="U425" s="443"/>
      <c r="V425" s="443"/>
      <c r="W425" s="443"/>
      <c r="X425" s="443"/>
      <c r="Y425" s="443"/>
      <c r="Z425" s="443"/>
      <c r="AA425" s="443"/>
      <c r="AB425" s="443"/>
      <c r="AC425" s="443"/>
      <c r="AD425" s="443"/>
      <c r="AE425" s="443"/>
      <c r="AF425" s="443"/>
      <c r="AG425" s="443"/>
      <c r="AH425" s="443"/>
      <c r="AI425" s="443"/>
      <c r="AJ425" s="443"/>
    </row>
    <row r="426" spans="1:36">
      <c r="B426" s="443"/>
      <c r="C426" s="443"/>
      <c r="D426" s="443"/>
      <c r="E426" s="443"/>
      <c r="F426" s="443"/>
      <c r="G426" s="443"/>
      <c r="H426" s="443"/>
      <c r="I426" s="443"/>
      <c r="J426" s="443"/>
      <c r="K426" s="443"/>
      <c r="L426" s="443"/>
      <c r="M426" s="443"/>
      <c r="N426" s="443"/>
      <c r="O426" s="443"/>
      <c r="P426" s="443"/>
      <c r="Q426" s="443"/>
      <c r="R426" s="443"/>
      <c r="S426" s="443"/>
      <c r="T426" s="443"/>
      <c r="U426" s="443"/>
      <c r="V426" s="443"/>
      <c r="W426" s="443"/>
      <c r="X426" s="443"/>
      <c r="Y426" s="443"/>
      <c r="Z426" s="443"/>
      <c r="AA426" s="443"/>
      <c r="AB426" s="443"/>
      <c r="AC426" s="443"/>
      <c r="AD426" s="443"/>
      <c r="AE426" s="443"/>
      <c r="AF426" s="443"/>
      <c r="AG426" s="443"/>
      <c r="AH426" s="443"/>
      <c r="AI426" s="443"/>
      <c r="AJ426" s="443"/>
    </row>
    <row r="427" spans="1:36">
      <c r="B427" s="443"/>
      <c r="C427" s="443"/>
      <c r="D427" s="443"/>
      <c r="E427" s="443"/>
      <c r="F427" s="443"/>
      <c r="G427" s="443"/>
      <c r="H427" s="443"/>
      <c r="I427" s="443"/>
      <c r="J427" s="443"/>
      <c r="K427" s="443"/>
      <c r="L427" s="443"/>
      <c r="M427" s="443"/>
      <c r="N427" s="443"/>
      <c r="O427" s="443"/>
      <c r="P427" s="443"/>
      <c r="Q427" s="443"/>
      <c r="R427" s="443"/>
      <c r="S427" s="443"/>
      <c r="T427" s="443"/>
      <c r="U427" s="443"/>
      <c r="V427" s="443"/>
      <c r="W427" s="443"/>
      <c r="X427" s="443"/>
      <c r="Y427" s="443"/>
      <c r="Z427" s="443"/>
      <c r="AA427" s="443"/>
      <c r="AB427" s="443"/>
      <c r="AC427" s="443"/>
      <c r="AD427" s="443"/>
      <c r="AE427" s="443"/>
      <c r="AF427" s="443"/>
      <c r="AG427" s="443"/>
      <c r="AH427" s="443"/>
      <c r="AI427" s="443"/>
      <c r="AJ427" s="443"/>
    </row>
    <row r="428" spans="1:36" ht="25.5">
      <c r="B428" s="30" t="s">
        <v>206</v>
      </c>
      <c r="C428" s="443"/>
      <c r="D428" s="443"/>
      <c r="E428" s="443"/>
      <c r="F428" s="443"/>
      <c r="G428" s="443"/>
      <c r="H428" s="443"/>
      <c r="I428" s="443"/>
      <c r="J428" s="443"/>
      <c r="K428" s="443"/>
      <c r="L428" s="443"/>
      <c r="M428" s="443"/>
      <c r="N428" s="443"/>
      <c r="O428" s="443"/>
      <c r="P428" s="443"/>
      <c r="Q428" s="443"/>
      <c r="R428" s="443"/>
      <c r="S428" s="443"/>
      <c r="T428" s="443"/>
      <c r="U428" s="443"/>
      <c r="V428" s="443"/>
      <c r="W428" s="443"/>
      <c r="X428" s="443"/>
      <c r="Y428" s="443"/>
      <c r="Z428" s="443"/>
      <c r="AA428" s="443"/>
      <c r="AB428" s="443"/>
      <c r="AC428" s="443"/>
      <c r="AD428" s="443"/>
      <c r="AE428" s="443"/>
      <c r="AF428" s="443"/>
      <c r="AG428" s="443"/>
      <c r="AH428" s="443"/>
      <c r="AI428" s="443"/>
      <c r="AJ428" s="443"/>
    </row>
    <row r="429" spans="1:36">
      <c r="B429" s="443"/>
      <c r="C429" s="443"/>
      <c r="D429" s="443"/>
      <c r="E429" s="443"/>
      <c r="F429" s="443"/>
      <c r="G429" s="443"/>
      <c r="H429" s="443"/>
      <c r="I429" s="443"/>
      <c r="J429" s="443"/>
      <c r="K429" s="443"/>
      <c r="L429" s="443"/>
      <c r="M429" s="443"/>
      <c r="N429" s="443"/>
      <c r="O429" s="443"/>
      <c r="P429" s="443"/>
      <c r="Q429" s="443"/>
      <c r="R429" s="443"/>
      <c r="S429" s="443"/>
      <c r="T429" s="443"/>
      <c r="U429" s="443"/>
      <c r="V429" s="443"/>
      <c r="W429" s="443"/>
      <c r="X429" s="443"/>
      <c r="Y429" s="443"/>
      <c r="Z429" s="443"/>
      <c r="AA429" s="443"/>
      <c r="AB429" s="443"/>
      <c r="AC429" s="443"/>
      <c r="AD429" s="443"/>
      <c r="AE429" s="443"/>
      <c r="AF429" s="443"/>
      <c r="AG429" s="443"/>
      <c r="AH429" s="443"/>
      <c r="AI429" s="443"/>
      <c r="AJ429" s="443"/>
    </row>
    <row r="430" spans="1:36">
      <c r="A430" s="24" t="s">
        <v>0</v>
      </c>
      <c r="B430" s="304" t="s">
        <v>141</v>
      </c>
      <c r="C430" s="443"/>
      <c r="D430" s="443"/>
      <c r="E430" s="444">
        <v>2020</v>
      </c>
      <c r="F430" s="444" t="s">
        <v>891</v>
      </c>
      <c r="G430" s="450">
        <v>1219.1999999999998</v>
      </c>
      <c r="H430" s="443"/>
      <c r="I430" s="443"/>
      <c r="J430" s="443"/>
      <c r="K430" s="443"/>
      <c r="L430" s="443"/>
      <c r="M430" s="443"/>
      <c r="N430" s="443"/>
      <c r="O430" s="443"/>
      <c r="P430" s="443"/>
      <c r="Q430" s="443"/>
      <c r="R430" s="443"/>
      <c r="S430" s="443"/>
      <c r="T430" s="443"/>
      <c r="U430" s="443"/>
      <c r="V430" s="443"/>
      <c r="W430" s="443"/>
      <c r="X430" s="443"/>
      <c r="Y430" s="443"/>
      <c r="Z430" s="443"/>
      <c r="AA430" s="443"/>
      <c r="AB430" s="443"/>
      <c r="AC430" s="443"/>
      <c r="AD430" s="443"/>
      <c r="AE430" s="443"/>
      <c r="AF430" s="443"/>
      <c r="AG430" s="443"/>
      <c r="AH430" s="443"/>
      <c r="AI430" s="443"/>
      <c r="AJ430" s="443"/>
    </row>
    <row r="431" spans="1:36">
      <c r="A431" s="24" t="s">
        <v>2</v>
      </c>
      <c r="B431" s="304" t="s">
        <v>154</v>
      </c>
      <c r="C431" s="443"/>
      <c r="D431" s="443"/>
      <c r="E431" s="444">
        <v>2020</v>
      </c>
      <c r="F431" s="444" t="s">
        <v>892</v>
      </c>
      <c r="G431" s="450">
        <v>1132.4000000000005</v>
      </c>
      <c r="H431" s="443"/>
      <c r="I431" s="443"/>
      <c r="J431" s="443"/>
      <c r="K431" s="443"/>
      <c r="L431" s="443"/>
      <c r="M431" s="443"/>
      <c r="N431" s="443"/>
      <c r="O431" s="443"/>
      <c r="P431" s="443"/>
      <c r="Q431" s="443"/>
      <c r="R431" s="443"/>
      <c r="S431" s="443"/>
      <c r="T431" s="443"/>
      <c r="U431" s="443"/>
      <c r="V431" s="443"/>
      <c r="W431" s="443"/>
      <c r="X431" s="443"/>
      <c r="Y431" s="443"/>
      <c r="Z431" s="443"/>
      <c r="AA431" s="443"/>
      <c r="AB431" s="443"/>
      <c r="AC431" s="443"/>
      <c r="AD431" s="443"/>
      <c r="AE431" s="443"/>
      <c r="AF431" s="443"/>
      <c r="AG431" s="443"/>
      <c r="AH431" s="443"/>
      <c r="AI431" s="443"/>
      <c r="AJ431" s="443"/>
    </row>
    <row r="432" spans="1:36">
      <c r="A432" s="24" t="s">
        <v>3</v>
      </c>
      <c r="B432" s="304" t="s">
        <v>155</v>
      </c>
      <c r="C432" s="443"/>
      <c r="D432" s="443"/>
      <c r="E432" s="444">
        <v>2020</v>
      </c>
      <c r="F432" s="444" t="s">
        <v>893</v>
      </c>
      <c r="G432" s="450">
        <v>1126.1999999999989</v>
      </c>
      <c r="H432" s="443"/>
      <c r="I432" s="443"/>
      <c r="J432" s="443"/>
      <c r="K432" s="443"/>
      <c r="L432" s="443"/>
      <c r="M432" s="443"/>
      <c r="N432" s="443"/>
      <c r="O432" s="443"/>
      <c r="P432" s="443"/>
      <c r="Q432" s="443"/>
      <c r="R432" s="443"/>
      <c r="S432" s="443"/>
      <c r="T432" s="443"/>
      <c r="U432" s="443"/>
      <c r="V432" s="443"/>
      <c r="W432" s="443"/>
      <c r="X432" s="443"/>
      <c r="Y432" s="443"/>
      <c r="Z432" s="443"/>
      <c r="AA432" s="443"/>
      <c r="AB432" s="443"/>
      <c r="AC432" s="443"/>
      <c r="AD432" s="443"/>
      <c r="AE432" s="443"/>
      <c r="AF432" s="443"/>
      <c r="AG432" s="443"/>
      <c r="AH432" s="443"/>
      <c r="AI432" s="443"/>
      <c r="AJ432" s="443"/>
    </row>
    <row r="433" spans="1:36">
      <c r="A433" s="24" t="s">
        <v>5</v>
      </c>
      <c r="B433" s="304" t="s">
        <v>822</v>
      </c>
      <c r="C433" s="443"/>
      <c r="D433" s="443"/>
      <c r="E433" s="444">
        <v>2020</v>
      </c>
      <c r="F433" s="444" t="s">
        <v>985</v>
      </c>
      <c r="G433" s="450">
        <v>1088.6000000000013</v>
      </c>
      <c r="H433" s="443"/>
      <c r="I433" s="443"/>
      <c r="J433" s="443"/>
      <c r="K433" s="443"/>
      <c r="L433" s="443"/>
      <c r="M433" s="443"/>
      <c r="N433" s="443"/>
      <c r="O433" s="443"/>
      <c r="P433" s="443"/>
      <c r="Q433" s="443"/>
      <c r="R433" s="443"/>
      <c r="S433" s="443"/>
      <c r="T433" s="443"/>
      <c r="U433" s="443"/>
      <c r="V433" s="443"/>
      <c r="W433" s="443"/>
      <c r="X433" s="443"/>
      <c r="Y433" s="443"/>
      <c r="Z433" s="443"/>
      <c r="AA433" s="443"/>
      <c r="AB433" s="443"/>
      <c r="AC433" s="443"/>
      <c r="AD433" s="443"/>
      <c r="AE433" s="443"/>
      <c r="AF433" s="443"/>
      <c r="AG433" s="443"/>
      <c r="AH433" s="443"/>
      <c r="AI433" s="443"/>
      <c r="AJ433" s="443"/>
    </row>
    <row r="434" spans="1:36">
      <c r="A434" s="24" t="s">
        <v>7</v>
      </c>
      <c r="B434" s="725" t="s">
        <v>17</v>
      </c>
      <c r="C434" s="443"/>
      <c r="D434" s="443"/>
      <c r="E434" s="444">
        <v>2020</v>
      </c>
      <c r="F434" s="444" t="s">
        <v>986</v>
      </c>
      <c r="G434" s="450">
        <v>1037.1000000000004</v>
      </c>
      <c r="H434" s="443"/>
      <c r="I434" s="443"/>
      <c r="J434" s="443"/>
      <c r="K434" s="443"/>
      <c r="L434" s="443"/>
      <c r="M434" s="443"/>
      <c r="N434" s="443"/>
      <c r="O434" s="443"/>
      <c r="P434" s="443"/>
      <c r="Q434" s="443"/>
      <c r="R434" s="443"/>
      <c r="S434" s="443"/>
      <c r="T434" s="443"/>
      <c r="U434" s="443"/>
      <c r="V434" s="443"/>
      <c r="W434" s="443"/>
      <c r="X434" s="443"/>
      <c r="Y434" s="443"/>
      <c r="Z434" s="443"/>
      <c r="AA434" s="443"/>
      <c r="AB434" s="443"/>
      <c r="AC434" s="443"/>
      <c r="AD434" s="443"/>
      <c r="AE434" s="443"/>
      <c r="AF434" s="443"/>
      <c r="AG434" s="443"/>
      <c r="AH434" s="443"/>
      <c r="AI434" s="443"/>
      <c r="AJ434" s="443"/>
    </row>
    <row r="435" spans="1:36">
      <c r="A435" s="24" t="s">
        <v>8</v>
      </c>
      <c r="B435" s="304" t="s">
        <v>817</v>
      </c>
      <c r="C435" s="443"/>
      <c r="D435" s="443"/>
      <c r="E435" s="444">
        <v>2020</v>
      </c>
      <c r="F435" s="444" t="s">
        <v>987</v>
      </c>
      <c r="G435" s="450">
        <v>1020.4999999999982</v>
      </c>
      <c r="H435" s="443"/>
      <c r="I435" s="443"/>
      <c r="J435" s="443"/>
      <c r="K435" s="443"/>
      <c r="L435" s="443"/>
      <c r="M435" s="443"/>
      <c r="N435" s="443"/>
      <c r="O435" s="443"/>
      <c r="P435" s="443"/>
      <c r="Q435" s="443"/>
      <c r="R435" s="443"/>
      <c r="S435" s="443"/>
      <c r="T435" s="443"/>
      <c r="U435" s="443"/>
      <c r="V435" s="443"/>
      <c r="W435" s="443"/>
      <c r="X435" s="443"/>
      <c r="Y435" s="443"/>
      <c r="Z435" s="443"/>
      <c r="AA435" s="443"/>
      <c r="AB435" s="443"/>
      <c r="AC435" s="443"/>
      <c r="AD435" s="443"/>
      <c r="AE435" s="443"/>
      <c r="AF435" s="443"/>
      <c r="AG435" s="443"/>
      <c r="AH435" s="443"/>
      <c r="AI435" s="443"/>
      <c r="AJ435" s="443"/>
    </row>
    <row r="436" spans="1:36">
      <c r="A436" s="24" t="s">
        <v>10</v>
      </c>
      <c r="B436" s="304" t="s">
        <v>806</v>
      </c>
      <c r="C436" s="443"/>
      <c r="D436" s="443"/>
      <c r="E436" s="444">
        <v>2020</v>
      </c>
      <c r="F436" s="444" t="s">
        <v>988</v>
      </c>
      <c r="G436" s="450">
        <v>1012.8000000000011</v>
      </c>
      <c r="H436" s="443"/>
      <c r="I436" s="443"/>
      <c r="J436" s="443"/>
      <c r="K436" s="443"/>
      <c r="L436" s="443"/>
      <c r="M436" s="443"/>
      <c r="N436" s="443"/>
      <c r="O436" s="443"/>
      <c r="P436" s="443"/>
      <c r="Q436" s="443"/>
      <c r="R436" s="443"/>
      <c r="S436" s="443"/>
      <c r="T436" s="443"/>
      <c r="U436" s="443"/>
      <c r="V436" s="443"/>
      <c r="W436" s="443"/>
      <c r="X436" s="443"/>
      <c r="Y436" s="443"/>
      <c r="Z436" s="443"/>
      <c r="AA436" s="443"/>
      <c r="AB436" s="443"/>
      <c r="AC436" s="443"/>
      <c r="AD436" s="443"/>
      <c r="AE436" s="443"/>
      <c r="AF436" s="443"/>
      <c r="AG436" s="443"/>
      <c r="AH436" s="443"/>
      <c r="AI436" s="443"/>
      <c r="AJ436" s="443"/>
    </row>
    <row r="437" spans="1:36">
      <c r="A437" s="24" t="s">
        <v>12</v>
      </c>
      <c r="B437" s="725" t="s">
        <v>31</v>
      </c>
      <c r="C437" s="443"/>
      <c r="D437" s="443"/>
      <c r="E437" s="444">
        <v>2020</v>
      </c>
      <c r="F437" s="444" t="s">
        <v>989</v>
      </c>
      <c r="G437" s="450">
        <v>993.80000000000109</v>
      </c>
      <c r="H437" s="443"/>
      <c r="I437" s="443"/>
      <c r="J437" s="443"/>
      <c r="K437" s="443"/>
      <c r="L437" s="443"/>
      <c r="M437" s="443"/>
      <c r="N437" s="443"/>
      <c r="O437" s="443"/>
      <c r="P437" s="443"/>
      <c r="Q437" s="443"/>
      <c r="R437" s="443"/>
      <c r="S437" s="443"/>
      <c r="T437" s="443"/>
      <c r="U437" s="443"/>
      <c r="V437" s="443"/>
      <c r="W437" s="443"/>
      <c r="X437" s="443"/>
      <c r="Y437" s="443"/>
      <c r="Z437" s="443"/>
      <c r="AA437" s="443"/>
      <c r="AB437" s="443"/>
      <c r="AC437" s="443"/>
      <c r="AD437" s="443"/>
      <c r="AE437" s="443"/>
      <c r="AF437" s="443"/>
      <c r="AG437" s="443"/>
      <c r="AH437" s="443"/>
      <c r="AI437" s="443"/>
      <c r="AJ437" s="443"/>
    </row>
    <row r="438" spans="1:36">
      <c r="A438" s="24" t="s">
        <v>14</v>
      </c>
      <c r="B438" s="275" t="s">
        <v>1859</v>
      </c>
      <c r="C438" s="443"/>
      <c r="D438" s="443"/>
      <c r="E438" s="444">
        <v>2020</v>
      </c>
      <c r="F438" s="444" t="s">
        <v>990</v>
      </c>
      <c r="G438" s="450">
        <v>987.30000000000018</v>
      </c>
      <c r="H438" s="443"/>
      <c r="I438" s="443"/>
      <c r="J438" s="443"/>
      <c r="K438" s="443"/>
      <c r="L438" s="443"/>
      <c r="M438" s="443"/>
      <c r="N438" s="443"/>
      <c r="O438" s="443"/>
      <c r="P438" s="443"/>
      <c r="Q438" s="443"/>
      <c r="R438" s="443"/>
      <c r="S438" s="443"/>
      <c r="T438" s="443"/>
      <c r="U438" s="443"/>
      <c r="V438" s="443"/>
      <c r="W438" s="443"/>
      <c r="X438" s="443"/>
      <c r="Y438" s="443"/>
      <c r="Z438" s="443"/>
      <c r="AA438" s="443"/>
      <c r="AB438" s="443"/>
      <c r="AC438" s="443"/>
      <c r="AD438" s="443"/>
      <c r="AE438" s="443"/>
      <c r="AF438" s="443"/>
      <c r="AG438" s="443"/>
      <c r="AH438" s="443"/>
      <c r="AI438" s="443"/>
      <c r="AJ438" s="443"/>
    </row>
    <row r="439" spans="1:36">
      <c r="A439" s="24" t="s">
        <v>16</v>
      </c>
      <c r="B439" s="462" t="s">
        <v>11</v>
      </c>
      <c r="C439" s="443"/>
      <c r="D439" s="443"/>
      <c r="E439" s="444">
        <v>2016</v>
      </c>
      <c r="F439" s="444" t="s">
        <v>891</v>
      </c>
      <c r="G439" s="450">
        <v>983.1</v>
      </c>
      <c r="H439" s="443"/>
      <c r="I439" s="443"/>
      <c r="J439" s="443"/>
      <c r="K439" s="443"/>
      <c r="L439" s="443"/>
      <c r="M439" s="443"/>
      <c r="N439" s="443"/>
      <c r="O439" s="443"/>
      <c r="P439" s="443"/>
      <c r="Q439" s="443"/>
      <c r="R439" s="443"/>
      <c r="S439" s="443"/>
      <c r="T439" s="443"/>
      <c r="U439" s="443"/>
      <c r="V439" s="443"/>
      <c r="W439" s="443"/>
      <c r="X439" s="443"/>
      <c r="Y439" s="443"/>
      <c r="Z439" s="443"/>
      <c r="AA439" s="443"/>
      <c r="AB439" s="443"/>
      <c r="AC439" s="443"/>
      <c r="AD439" s="443"/>
      <c r="AE439" s="443"/>
      <c r="AF439" s="443"/>
      <c r="AG439" s="443"/>
      <c r="AH439" s="443"/>
      <c r="AI439" s="443"/>
      <c r="AJ439" s="443"/>
    </row>
    <row r="440" spans="1:36">
      <c r="B440" s="443"/>
      <c r="C440" s="443"/>
      <c r="D440" s="443"/>
      <c r="E440" s="443"/>
      <c r="F440" s="443"/>
      <c r="G440" s="443"/>
      <c r="H440" s="443"/>
      <c r="I440" s="443"/>
      <c r="J440" s="443"/>
      <c r="K440" s="443"/>
      <c r="L440" s="443"/>
      <c r="M440" s="443"/>
      <c r="N440" s="443"/>
      <c r="O440" s="443"/>
      <c r="P440" s="443"/>
      <c r="Q440" s="443"/>
      <c r="R440" s="443"/>
      <c r="S440" s="443"/>
      <c r="T440" s="443"/>
      <c r="U440" s="443"/>
      <c r="V440" s="443"/>
      <c r="W440" s="443"/>
      <c r="X440" s="443"/>
      <c r="Y440" s="443"/>
      <c r="Z440" s="443"/>
      <c r="AA440" s="443"/>
      <c r="AB440" s="443"/>
      <c r="AC440" s="443"/>
      <c r="AD440" s="443"/>
      <c r="AE440" s="443"/>
      <c r="AF440" s="443"/>
      <c r="AG440" s="443"/>
      <c r="AH440" s="443"/>
      <c r="AI440" s="443"/>
      <c r="AJ440" s="443"/>
    </row>
    <row r="441" spans="1:36">
      <c r="B441" s="443"/>
      <c r="C441" s="443"/>
      <c r="D441" s="443"/>
      <c r="E441" s="443"/>
      <c r="F441" s="443"/>
      <c r="G441" s="443"/>
      <c r="H441" s="443"/>
      <c r="I441" s="443"/>
      <c r="J441" s="443"/>
      <c r="K441" s="443"/>
      <c r="L441" s="443"/>
      <c r="M441" s="443"/>
      <c r="N441" s="443"/>
      <c r="O441" s="443"/>
      <c r="P441" s="443"/>
      <c r="Q441" s="443"/>
      <c r="R441" s="443"/>
      <c r="S441" s="443"/>
      <c r="T441" s="443"/>
      <c r="U441" s="443"/>
      <c r="V441" s="443"/>
      <c r="W441" s="443"/>
      <c r="X441" s="443"/>
      <c r="Y441" s="443"/>
      <c r="Z441" s="443"/>
      <c r="AA441" s="443"/>
      <c r="AB441" s="443"/>
      <c r="AC441" s="443"/>
      <c r="AD441" s="443"/>
      <c r="AE441" s="443"/>
      <c r="AF441" s="443"/>
      <c r="AG441" s="443"/>
      <c r="AH441" s="443"/>
      <c r="AI441" s="443"/>
      <c r="AJ441" s="443"/>
    </row>
    <row r="442" spans="1:36" ht="25.5">
      <c r="B442" s="30" t="s">
        <v>207</v>
      </c>
      <c r="C442" s="443"/>
      <c r="D442" s="443"/>
      <c r="E442" s="443"/>
      <c r="F442" s="443"/>
      <c r="G442" s="443"/>
      <c r="H442" s="443"/>
      <c r="I442" s="443"/>
      <c r="J442" s="443"/>
      <c r="K442" s="443"/>
      <c r="L442" s="443"/>
      <c r="M442" s="443"/>
      <c r="N442" s="443"/>
      <c r="O442" s="443"/>
      <c r="P442" s="443"/>
      <c r="Q442" s="443"/>
      <c r="R442" s="443"/>
      <c r="S442" s="443"/>
      <c r="T442" s="443"/>
      <c r="U442" s="443"/>
      <c r="V442" s="443"/>
      <c r="W442" s="443"/>
      <c r="X442" s="443"/>
      <c r="Y442" s="443"/>
      <c r="Z442" s="443"/>
      <c r="AA442" s="443"/>
      <c r="AB442" s="443"/>
      <c r="AC442" s="443"/>
      <c r="AD442" s="443"/>
      <c r="AE442" s="443"/>
      <c r="AF442" s="443"/>
      <c r="AG442" s="443"/>
      <c r="AH442" s="443"/>
      <c r="AI442" s="443"/>
      <c r="AJ442" s="443"/>
    </row>
    <row r="443" spans="1:36">
      <c r="B443" s="443"/>
      <c r="C443" s="443"/>
      <c r="D443" s="443"/>
      <c r="E443" s="443"/>
      <c r="F443" s="443"/>
      <c r="G443" s="443"/>
      <c r="H443" s="443"/>
      <c r="I443" s="443"/>
      <c r="J443" s="443"/>
      <c r="K443" s="443"/>
      <c r="L443" s="443"/>
      <c r="M443" s="443"/>
      <c r="N443" s="443"/>
      <c r="O443" s="443"/>
      <c r="P443" s="443"/>
      <c r="Q443" s="443"/>
      <c r="R443" s="443"/>
      <c r="S443" s="443"/>
      <c r="T443" s="443"/>
      <c r="U443" s="443"/>
      <c r="V443" s="443"/>
      <c r="W443" s="443"/>
      <c r="X443" s="443"/>
      <c r="Y443" s="443"/>
      <c r="Z443" s="443"/>
      <c r="AA443" s="443"/>
      <c r="AB443" s="443"/>
      <c r="AC443" s="443"/>
      <c r="AD443" s="443"/>
      <c r="AE443" s="443"/>
      <c r="AF443" s="443"/>
      <c r="AG443" s="443"/>
      <c r="AH443" s="443"/>
      <c r="AI443" s="443"/>
      <c r="AJ443" s="443"/>
    </row>
    <row r="444" spans="1:36">
      <c r="A444" s="24" t="s">
        <v>0</v>
      </c>
      <c r="B444" s="328" t="s">
        <v>822</v>
      </c>
      <c r="C444" s="443"/>
      <c r="D444" s="443"/>
      <c r="E444" s="444">
        <v>2019</v>
      </c>
      <c r="F444" s="444" t="s">
        <v>891</v>
      </c>
      <c r="G444" s="450">
        <v>1202.0000000000018</v>
      </c>
      <c r="H444" s="443"/>
      <c r="I444" s="443"/>
      <c r="J444" s="443"/>
      <c r="K444" s="443"/>
      <c r="L444" s="443"/>
      <c r="M444" s="443"/>
      <c r="N444" s="443"/>
      <c r="O444" s="443"/>
      <c r="P444" s="443"/>
      <c r="Q444" s="443"/>
      <c r="R444" s="443"/>
      <c r="S444" s="443"/>
      <c r="T444" s="443"/>
      <c r="U444" s="443"/>
      <c r="V444" s="443"/>
      <c r="W444" s="443"/>
      <c r="X444" s="443"/>
      <c r="Y444" s="443"/>
      <c r="Z444" s="443"/>
      <c r="AA444" s="443"/>
      <c r="AB444" s="443"/>
      <c r="AC444" s="443"/>
      <c r="AD444" s="443"/>
      <c r="AE444" s="443"/>
      <c r="AF444" s="443"/>
      <c r="AG444" s="443"/>
      <c r="AH444" s="443"/>
      <c r="AI444" s="443"/>
      <c r="AJ444" s="443"/>
    </row>
    <row r="445" spans="1:36">
      <c r="A445" s="24" t="s">
        <v>2</v>
      </c>
      <c r="B445" s="462" t="s">
        <v>31</v>
      </c>
      <c r="C445" s="443"/>
      <c r="D445" s="443"/>
      <c r="E445" s="444">
        <v>2018</v>
      </c>
      <c r="F445" s="444" t="s">
        <v>891</v>
      </c>
      <c r="G445" s="450">
        <v>1184.7</v>
      </c>
      <c r="H445" s="443"/>
      <c r="I445" s="443"/>
      <c r="J445" s="443"/>
      <c r="K445" s="443"/>
      <c r="L445" s="443"/>
      <c r="M445" s="443"/>
      <c r="N445" s="443"/>
      <c r="O445" s="443"/>
      <c r="P445" s="443"/>
      <c r="Q445" s="443"/>
      <c r="R445" s="443"/>
      <c r="S445" s="443"/>
      <c r="T445" s="443"/>
      <c r="U445" s="443"/>
      <c r="V445" s="443"/>
      <c r="W445" s="443"/>
      <c r="X445" s="443"/>
      <c r="Y445" s="443"/>
      <c r="Z445" s="443"/>
      <c r="AA445" s="443"/>
      <c r="AB445" s="443"/>
      <c r="AC445" s="443"/>
      <c r="AD445" s="443"/>
      <c r="AE445" s="443"/>
      <c r="AF445" s="443"/>
      <c r="AG445" s="443"/>
      <c r="AH445" s="443"/>
      <c r="AI445" s="443"/>
      <c r="AJ445" s="443"/>
    </row>
    <row r="446" spans="1:36">
      <c r="A446" s="24" t="s">
        <v>3</v>
      </c>
      <c r="B446" s="328" t="s">
        <v>142</v>
      </c>
      <c r="C446" s="443"/>
      <c r="D446" s="443"/>
      <c r="E446" s="444">
        <v>2019</v>
      </c>
      <c r="F446" s="444" t="s">
        <v>892</v>
      </c>
      <c r="G446" s="450">
        <v>1068.3999999999996</v>
      </c>
      <c r="H446" s="443"/>
      <c r="I446" s="443"/>
      <c r="J446" s="443"/>
      <c r="K446" s="443"/>
      <c r="L446" s="443"/>
      <c r="M446" s="443"/>
      <c r="N446" s="443"/>
      <c r="O446" s="443"/>
      <c r="P446" s="443"/>
      <c r="Q446" s="443"/>
      <c r="R446" s="443"/>
      <c r="S446" s="443"/>
      <c r="T446" s="443"/>
      <c r="U446" s="443"/>
      <c r="V446" s="443"/>
      <c r="W446" s="443"/>
      <c r="X446" s="443"/>
      <c r="Y446" s="443"/>
      <c r="Z446" s="443"/>
      <c r="AA446" s="443"/>
      <c r="AB446" s="443"/>
      <c r="AC446" s="443"/>
      <c r="AD446" s="443"/>
      <c r="AE446" s="443"/>
      <c r="AF446" s="443"/>
      <c r="AG446" s="443"/>
      <c r="AH446" s="443"/>
      <c r="AI446" s="443"/>
      <c r="AJ446" s="443"/>
    </row>
    <row r="447" spans="1:36">
      <c r="A447" s="24" t="s">
        <v>5</v>
      </c>
      <c r="B447" s="462" t="s">
        <v>17</v>
      </c>
      <c r="C447" s="443"/>
      <c r="D447" s="443"/>
      <c r="E447" s="444">
        <v>2018</v>
      </c>
      <c r="F447" s="444" t="s">
        <v>892</v>
      </c>
      <c r="G447" s="450">
        <v>1033.4000000000001</v>
      </c>
      <c r="H447" s="443"/>
      <c r="I447" s="443"/>
      <c r="J447" s="443"/>
      <c r="K447" s="443"/>
      <c r="L447" s="443"/>
      <c r="M447" s="443"/>
      <c r="N447" s="443"/>
      <c r="O447" s="443"/>
      <c r="P447" s="443"/>
      <c r="Q447" s="443"/>
      <c r="R447" s="443"/>
      <c r="S447" s="443"/>
      <c r="T447" s="443"/>
      <c r="U447" s="443"/>
      <c r="V447" s="443"/>
      <c r="W447" s="443"/>
      <c r="X447" s="443"/>
      <c r="Y447" s="443"/>
      <c r="Z447" s="443"/>
      <c r="AA447" s="443"/>
      <c r="AB447" s="443"/>
      <c r="AC447" s="443"/>
      <c r="AD447" s="443"/>
      <c r="AE447" s="443"/>
      <c r="AF447" s="443"/>
      <c r="AG447" s="443"/>
      <c r="AH447" s="443"/>
      <c r="AI447" s="443"/>
      <c r="AJ447" s="443"/>
    </row>
    <row r="448" spans="1:36">
      <c r="A448" s="24" t="s">
        <v>7</v>
      </c>
      <c r="B448" s="328" t="s">
        <v>863</v>
      </c>
      <c r="C448" s="443"/>
      <c r="D448" s="443"/>
      <c r="E448" s="444">
        <v>2019</v>
      </c>
      <c r="F448" s="444" t="s">
        <v>893</v>
      </c>
      <c r="G448" s="450">
        <v>1023.7000000000007</v>
      </c>
      <c r="H448" s="443"/>
      <c r="I448" s="443"/>
      <c r="J448" s="443"/>
      <c r="K448" s="443"/>
      <c r="L448" s="443"/>
      <c r="M448" s="443"/>
      <c r="N448" s="443"/>
      <c r="O448" s="443"/>
      <c r="P448" s="443"/>
      <c r="Q448" s="443"/>
      <c r="R448" s="443"/>
      <c r="S448" s="443"/>
      <c r="T448" s="443"/>
      <c r="U448" s="443"/>
      <c r="V448" s="443"/>
      <c r="W448" s="443"/>
      <c r="X448" s="443"/>
      <c r="Y448" s="443"/>
      <c r="Z448" s="443"/>
      <c r="AA448" s="443"/>
      <c r="AB448" s="443"/>
      <c r="AC448" s="443"/>
      <c r="AD448" s="443"/>
      <c r="AE448" s="443"/>
      <c r="AF448" s="443"/>
      <c r="AG448" s="443"/>
      <c r="AH448" s="443"/>
      <c r="AI448" s="443"/>
      <c r="AJ448" s="443"/>
    </row>
    <row r="449" spans="1:36">
      <c r="A449" s="24" t="s">
        <v>8</v>
      </c>
      <c r="B449" s="328" t="s">
        <v>817</v>
      </c>
      <c r="C449" s="443"/>
      <c r="D449" s="443"/>
      <c r="E449" s="444">
        <v>2019</v>
      </c>
      <c r="F449" s="444" t="s">
        <v>985</v>
      </c>
      <c r="G449" s="450">
        <v>1016.0000000000018</v>
      </c>
      <c r="H449" s="443"/>
      <c r="I449" s="443"/>
      <c r="J449" s="443"/>
      <c r="K449" s="443"/>
      <c r="L449" s="443"/>
      <c r="M449" s="443"/>
      <c r="N449" s="443"/>
      <c r="O449" s="443"/>
      <c r="P449" s="443"/>
      <c r="Q449" s="443"/>
      <c r="R449" s="443"/>
      <c r="S449" s="443"/>
      <c r="T449" s="443"/>
      <c r="U449" s="443"/>
      <c r="V449" s="443"/>
      <c r="W449" s="443"/>
      <c r="X449" s="443"/>
      <c r="Y449" s="443"/>
      <c r="Z449" s="443"/>
      <c r="AA449" s="443"/>
      <c r="AB449" s="443"/>
      <c r="AC449" s="443"/>
      <c r="AD449" s="443"/>
      <c r="AE449" s="443"/>
      <c r="AF449" s="443"/>
      <c r="AG449" s="443"/>
      <c r="AH449" s="443"/>
      <c r="AI449" s="443"/>
      <c r="AJ449" s="443"/>
    </row>
    <row r="450" spans="1:36">
      <c r="A450" s="24" t="s">
        <v>10</v>
      </c>
      <c r="B450" s="462" t="s">
        <v>178</v>
      </c>
      <c r="C450" s="443"/>
      <c r="D450" s="443"/>
      <c r="E450" s="444">
        <v>2016</v>
      </c>
      <c r="F450" s="444" t="s">
        <v>891</v>
      </c>
      <c r="G450" s="450">
        <v>993.9</v>
      </c>
      <c r="H450" s="443"/>
      <c r="I450" s="443"/>
      <c r="J450" s="443"/>
      <c r="K450" s="443"/>
      <c r="L450" s="443"/>
      <c r="M450" s="443"/>
      <c r="N450" s="443"/>
      <c r="O450" s="443"/>
      <c r="P450" s="443"/>
      <c r="Q450" s="443"/>
      <c r="R450" s="443"/>
      <c r="S450" s="443"/>
      <c r="T450" s="443"/>
      <c r="U450" s="443"/>
      <c r="V450" s="443"/>
      <c r="W450" s="443"/>
      <c r="X450" s="443"/>
      <c r="Y450" s="443"/>
      <c r="Z450" s="443"/>
      <c r="AA450" s="443"/>
      <c r="AB450" s="443"/>
      <c r="AC450" s="443"/>
      <c r="AD450" s="443"/>
      <c r="AE450" s="443"/>
      <c r="AF450" s="443"/>
      <c r="AG450" s="443"/>
      <c r="AH450" s="443"/>
      <c r="AI450" s="443"/>
      <c r="AJ450" s="443"/>
    </row>
    <row r="451" spans="1:36">
      <c r="A451" s="24" t="s">
        <v>12</v>
      </c>
      <c r="B451" s="328" t="s">
        <v>830</v>
      </c>
      <c r="C451" s="443"/>
      <c r="D451" s="443"/>
      <c r="E451" s="444">
        <v>2019</v>
      </c>
      <c r="F451" s="444" t="s">
        <v>986</v>
      </c>
      <c r="G451" s="450">
        <v>989.19999999999709</v>
      </c>
      <c r="H451" s="443"/>
      <c r="I451" s="443"/>
      <c r="J451" s="443"/>
      <c r="K451" s="443"/>
      <c r="L451" s="443"/>
      <c r="M451" s="443"/>
      <c r="N451" s="443"/>
      <c r="O451" s="443"/>
      <c r="P451" s="443"/>
      <c r="Q451" s="443"/>
      <c r="R451" s="443"/>
      <c r="S451" s="443"/>
      <c r="T451" s="443"/>
      <c r="U451" s="443"/>
      <c r="V451" s="443"/>
      <c r="W451" s="443"/>
      <c r="X451" s="443"/>
      <c r="Y451" s="443"/>
      <c r="Z451" s="443"/>
      <c r="AA451" s="443"/>
      <c r="AB451" s="443"/>
      <c r="AC451" s="443"/>
      <c r="AD451" s="443"/>
      <c r="AE451" s="443"/>
      <c r="AF451" s="443"/>
      <c r="AG451" s="443"/>
      <c r="AH451" s="443"/>
      <c r="AI451" s="443"/>
      <c r="AJ451" s="443"/>
    </row>
    <row r="452" spans="1:36">
      <c r="A452" s="24" t="s">
        <v>14</v>
      </c>
      <c r="B452" s="462" t="s">
        <v>144</v>
      </c>
      <c r="C452" s="443"/>
      <c r="D452" s="443"/>
      <c r="E452" s="444">
        <v>2018</v>
      </c>
      <c r="F452" s="444" t="s">
        <v>893</v>
      </c>
      <c r="G452" s="450">
        <v>974.1</v>
      </c>
      <c r="H452" s="443"/>
      <c r="I452" s="443"/>
      <c r="J452" s="443"/>
      <c r="K452" s="443"/>
      <c r="L452" s="443"/>
      <c r="M452" s="443"/>
      <c r="N452" s="443"/>
      <c r="O452" s="443"/>
      <c r="P452" s="443"/>
      <c r="Q452" s="443"/>
      <c r="R452" s="443"/>
      <c r="S452" s="443"/>
      <c r="T452" s="443"/>
      <c r="U452" s="443"/>
      <c r="V452" s="443"/>
      <c r="W452" s="443"/>
      <c r="X452" s="443"/>
      <c r="Y452" s="443"/>
      <c r="Z452" s="443"/>
      <c r="AA452" s="443"/>
      <c r="AB452" s="443"/>
      <c r="AC452" s="443"/>
      <c r="AD452" s="443"/>
      <c r="AE452" s="443"/>
      <c r="AF452" s="443"/>
      <c r="AG452" s="443"/>
      <c r="AH452" s="443"/>
      <c r="AI452" s="443"/>
      <c r="AJ452" s="443"/>
    </row>
    <row r="453" spans="1:36">
      <c r="A453" s="24" t="s">
        <v>16</v>
      </c>
      <c r="B453" s="328" t="s">
        <v>819</v>
      </c>
      <c r="C453" s="443"/>
      <c r="D453" s="443"/>
      <c r="E453" s="444">
        <v>2019</v>
      </c>
      <c r="F453" s="444" t="s">
        <v>987</v>
      </c>
      <c r="G453" s="450">
        <v>968.39999999999964</v>
      </c>
      <c r="H453" s="443"/>
      <c r="I453" s="443"/>
      <c r="J453" s="443"/>
      <c r="K453" s="443"/>
      <c r="L453" s="443"/>
      <c r="M453" s="443"/>
      <c r="N453" s="443"/>
      <c r="O453" s="443"/>
      <c r="P453" s="443"/>
      <c r="Q453" s="443"/>
      <c r="R453" s="443"/>
      <c r="S453" s="443"/>
      <c r="T453" s="443"/>
      <c r="U453" s="443"/>
      <c r="V453" s="443"/>
      <c r="W453" s="443"/>
      <c r="X453" s="443"/>
      <c r="Y453" s="443"/>
      <c r="Z453" s="443"/>
      <c r="AA453" s="443"/>
      <c r="AB453" s="443"/>
      <c r="AC453" s="443"/>
      <c r="AD453" s="443"/>
      <c r="AE453" s="443"/>
      <c r="AF453" s="443"/>
      <c r="AG453" s="443"/>
      <c r="AH453" s="443"/>
      <c r="AI453" s="443"/>
      <c r="AJ453" s="443"/>
    </row>
    <row r="454" spans="1:36">
      <c r="B454" s="443"/>
      <c r="C454" s="443"/>
      <c r="D454" s="443"/>
      <c r="E454" s="443"/>
      <c r="F454" s="443"/>
      <c r="G454" s="443"/>
      <c r="H454" s="443"/>
      <c r="I454" s="443"/>
      <c r="J454" s="443"/>
      <c r="K454" s="443"/>
      <c r="L454" s="443"/>
      <c r="M454" s="443"/>
      <c r="N454" s="443"/>
      <c r="O454" s="443"/>
      <c r="P454" s="443"/>
      <c r="Q454" s="443"/>
      <c r="R454" s="443"/>
      <c r="S454" s="443"/>
      <c r="T454" s="443"/>
      <c r="U454" s="443"/>
      <c r="V454" s="443"/>
      <c r="W454" s="443"/>
      <c r="X454" s="443"/>
      <c r="Y454" s="443"/>
      <c r="Z454" s="443"/>
      <c r="AA454" s="443"/>
      <c r="AB454" s="443"/>
      <c r="AC454" s="443"/>
      <c r="AD454" s="443"/>
      <c r="AE454" s="443"/>
      <c r="AF454" s="443"/>
      <c r="AG454" s="443"/>
      <c r="AH454" s="443"/>
      <c r="AI454" s="443"/>
      <c r="AJ454" s="443"/>
    </row>
    <row r="455" spans="1:36">
      <c r="B455" s="443"/>
      <c r="C455" s="443"/>
      <c r="D455" s="443"/>
      <c r="E455" s="443"/>
      <c r="F455" s="443"/>
      <c r="G455" s="443"/>
      <c r="H455" s="443"/>
      <c r="I455" s="443"/>
      <c r="J455" s="443"/>
      <c r="K455" s="443"/>
      <c r="L455" s="443"/>
      <c r="M455" s="443"/>
      <c r="N455" s="443"/>
      <c r="O455" s="443"/>
      <c r="P455" s="443"/>
      <c r="Q455" s="443"/>
      <c r="R455" s="443"/>
      <c r="S455" s="443"/>
      <c r="T455" s="443"/>
      <c r="U455" s="443"/>
      <c r="V455" s="443"/>
      <c r="W455" s="443"/>
      <c r="X455" s="443"/>
      <c r="Y455" s="443"/>
      <c r="Z455" s="443"/>
      <c r="AA455" s="443"/>
      <c r="AB455" s="443"/>
      <c r="AC455" s="443"/>
      <c r="AD455" s="443"/>
      <c r="AE455" s="443"/>
      <c r="AF455" s="443"/>
      <c r="AG455" s="443"/>
      <c r="AH455" s="443"/>
      <c r="AI455" s="443"/>
      <c r="AJ455" s="443"/>
    </row>
    <row r="456" spans="1:36" ht="25.5">
      <c r="B456" s="30" t="s">
        <v>208</v>
      </c>
      <c r="C456" s="443"/>
      <c r="D456" s="443"/>
      <c r="E456" s="443"/>
      <c r="F456" s="443"/>
      <c r="G456" s="443"/>
      <c r="H456" s="443"/>
      <c r="I456" s="443"/>
      <c r="J456" s="443"/>
      <c r="K456" s="443"/>
      <c r="L456" s="443"/>
      <c r="M456" s="443"/>
      <c r="N456" s="443"/>
      <c r="O456" s="443"/>
      <c r="P456" s="443"/>
      <c r="Q456" s="443"/>
      <c r="R456" s="443"/>
      <c r="S456" s="443"/>
      <c r="T456" s="443"/>
      <c r="U456" s="443"/>
      <c r="V456" s="443"/>
      <c r="W456" s="443"/>
      <c r="X456" s="443"/>
      <c r="Y456" s="443"/>
      <c r="Z456" s="443"/>
      <c r="AA456" s="443"/>
      <c r="AB456" s="443"/>
      <c r="AC456" s="443"/>
      <c r="AD456" s="443"/>
      <c r="AE456" s="443"/>
      <c r="AF456" s="443"/>
      <c r="AG456" s="443"/>
      <c r="AH456" s="443"/>
      <c r="AI456" s="443"/>
      <c r="AJ456" s="443"/>
    </row>
    <row r="457" spans="1:36">
      <c r="B457" s="443"/>
      <c r="C457" s="443"/>
      <c r="D457" s="443"/>
      <c r="E457" s="443"/>
      <c r="F457" s="443"/>
      <c r="G457" s="443"/>
      <c r="H457" s="443"/>
      <c r="I457" s="443"/>
      <c r="J457" s="443"/>
      <c r="K457" s="443"/>
      <c r="L457" s="443"/>
      <c r="M457" s="443"/>
      <c r="N457" s="443"/>
      <c r="O457" s="443"/>
      <c r="P457" s="443"/>
      <c r="Q457" s="443"/>
      <c r="R457" s="443"/>
      <c r="S457" s="443"/>
      <c r="T457" s="443"/>
      <c r="U457" s="443"/>
      <c r="V457" s="443"/>
      <c r="W457" s="443"/>
      <c r="X457" s="443"/>
      <c r="Y457" s="443"/>
      <c r="Z457" s="443"/>
      <c r="AA457" s="443"/>
      <c r="AB457" s="443"/>
      <c r="AC457" s="443"/>
      <c r="AD457" s="443"/>
      <c r="AE457" s="443"/>
      <c r="AF457" s="443"/>
      <c r="AG457" s="443"/>
      <c r="AH457" s="443"/>
      <c r="AI457" s="443"/>
      <c r="AJ457" s="443"/>
    </row>
    <row r="458" spans="1:36">
      <c r="A458" s="24" t="s">
        <v>0</v>
      </c>
      <c r="B458" s="462" t="s">
        <v>155</v>
      </c>
      <c r="C458" s="443"/>
      <c r="D458" s="443"/>
      <c r="E458" s="444">
        <v>2020</v>
      </c>
      <c r="F458" s="444" t="s">
        <v>891</v>
      </c>
      <c r="G458" s="450">
        <v>5145.2</v>
      </c>
      <c r="H458" s="443"/>
      <c r="I458" s="443"/>
      <c r="J458" s="443"/>
      <c r="K458" s="446"/>
      <c r="L458" s="446"/>
      <c r="M458" s="446"/>
      <c r="N458" s="444"/>
      <c r="O458" s="450"/>
      <c r="P458" s="443"/>
      <c r="Q458" s="443"/>
      <c r="R458" s="443"/>
      <c r="S458" s="443"/>
      <c r="T458" s="443"/>
      <c r="U458" s="443"/>
      <c r="V458" s="443"/>
      <c r="W458" s="443"/>
      <c r="X458" s="443"/>
      <c r="Y458" s="443"/>
      <c r="Z458" s="443"/>
      <c r="AA458" s="443"/>
      <c r="AB458" s="443"/>
      <c r="AC458" s="443"/>
      <c r="AD458" s="443"/>
      <c r="AE458" s="443"/>
      <c r="AF458" s="443"/>
      <c r="AG458" s="443"/>
      <c r="AH458" s="443"/>
      <c r="AI458" s="443"/>
      <c r="AJ458" s="443"/>
    </row>
    <row r="459" spans="1:36">
      <c r="A459" s="24" t="s">
        <v>2</v>
      </c>
      <c r="B459" s="462" t="s">
        <v>154</v>
      </c>
      <c r="C459" s="443"/>
      <c r="D459" s="443"/>
      <c r="E459" s="444">
        <v>2020</v>
      </c>
      <c r="F459" s="444" t="s">
        <v>892</v>
      </c>
      <c r="G459" s="450">
        <v>4964.8</v>
      </c>
      <c r="H459" s="443"/>
      <c r="I459" s="443"/>
      <c r="J459" s="443"/>
      <c r="K459" s="446"/>
      <c r="L459" s="446"/>
      <c r="M459" s="446"/>
      <c r="N459" s="444"/>
      <c r="O459" s="450"/>
      <c r="P459" s="145"/>
      <c r="Q459" s="443"/>
      <c r="R459" s="443"/>
      <c r="S459" s="443"/>
      <c r="T459" s="443"/>
      <c r="U459" s="443"/>
      <c r="V459" s="443"/>
      <c r="W459" s="443"/>
      <c r="X459" s="443"/>
      <c r="Y459" s="443"/>
      <c r="Z459" s="443"/>
      <c r="AA459" s="443"/>
      <c r="AB459" s="443"/>
      <c r="AC459" s="443"/>
      <c r="AD459" s="443"/>
      <c r="AE459" s="443"/>
      <c r="AF459" s="443"/>
      <c r="AG459" s="443"/>
      <c r="AH459" s="443"/>
      <c r="AI459" s="443"/>
      <c r="AJ459" s="443"/>
    </row>
    <row r="460" spans="1:36">
      <c r="A460" s="24" t="s">
        <v>3</v>
      </c>
      <c r="B460" s="462" t="s">
        <v>19</v>
      </c>
      <c r="C460" s="443"/>
      <c r="D460" s="443"/>
      <c r="E460" s="444">
        <v>2018</v>
      </c>
      <c r="F460" s="444" t="s">
        <v>891</v>
      </c>
      <c r="G460" s="450">
        <v>4923.3999999999996</v>
      </c>
      <c r="H460" s="443"/>
      <c r="I460" s="443"/>
      <c r="J460" s="443"/>
      <c r="K460" s="441"/>
      <c r="L460" s="446"/>
      <c r="M460" s="446"/>
      <c r="N460" s="444"/>
      <c r="O460" s="450"/>
      <c r="P460" s="145"/>
      <c r="Q460" s="443"/>
      <c r="R460" s="443"/>
      <c r="S460" s="443"/>
      <c r="T460" s="443"/>
      <c r="U460" s="443"/>
      <c r="V460" s="443"/>
      <c r="W460" s="443"/>
      <c r="X460" s="443"/>
      <c r="Y460" s="443"/>
      <c r="Z460" s="443"/>
      <c r="AA460" s="443"/>
      <c r="AB460" s="443"/>
      <c r="AC460" s="443"/>
      <c r="AD460" s="443"/>
      <c r="AE460" s="443"/>
      <c r="AF460" s="443"/>
      <c r="AG460" s="443"/>
      <c r="AH460" s="443"/>
      <c r="AI460" s="443"/>
      <c r="AJ460" s="443"/>
    </row>
    <row r="461" spans="1:36">
      <c r="A461" s="24" t="s">
        <v>5</v>
      </c>
      <c r="B461" s="328" t="s">
        <v>31</v>
      </c>
      <c r="C461" s="443"/>
      <c r="D461" s="443"/>
      <c r="E461" s="444">
        <v>2020</v>
      </c>
      <c r="F461" s="444" t="s">
        <v>893</v>
      </c>
      <c r="G461" s="450">
        <v>4773.1000000000004</v>
      </c>
      <c r="H461" s="443"/>
      <c r="I461" s="443"/>
      <c r="J461" s="443"/>
      <c r="K461" s="446"/>
      <c r="L461" s="446"/>
      <c r="M461" s="446"/>
      <c r="N461" s="444"/>
      <c r="O461" s="450"/>
      <c r="P461" s="145"/>
      <c r="Q461" s="443"/>
      <c r="R461" s="443"/>
      <c r="S461" s="443"/>
      <c r="T461" s="443"/>
      <c r="U461" s="443"/>
      <c r="V461" s="443"/>
      <c r="W461" s="443"/>
      <c r="X461" s="443"/>
      <c r="Y461" s="443"/>
      <c r="Z461" s="443"/>
      <c r="AA461" s="443"/>
      <c r="AB461" s="443"/>
      <c r="AC461" s="443"/>
      <c r="AD461" s="443"/>
      <c r="AE461" s="443"/>
      <c r="AF461" s="443"/>
      <c r="AG461" s="443"/>
      <c r="AH461" s="443"/>
      <c r="AI461" s="443"/>
      <c r="AJ461" s="443"/>
    </row>
    <row r="462" spans="1:36">
      <c r="A462" s="24" t="s">
        <v>7</v>
      </c>
      <c r="B462" s="462" t="s">
        <v>141</v>
      </c>
      <c r="C462" s="443"/>
      <c r="D462" s="443"/>
      <c r="E462" s="444">
        <v>2018</v>
      </c>
      <c r="F462" s="444" t="s">
        <v>892</v>
      </c>
      <c r="G462" s="450">
        <v>4571.5</v>
      </c>
      <c r="H462" s="443"/>
      <c r="I462" s="443"/>
      <c r="J462" s="443"/>
      <c r="K462" s="441"/>
      <c r="L462" s="446"/>
      <c r="M462" s="446"/>
      <c r="N462" s="444"/>
      <c r="O462" s="450"/>
      <c r="P462" s="145"/>
      <c r="Q462" s="443"/>
      <c r="R462" s="443"/>
      <c r="S462" s="443"/>
      <c r="T462" s="443"/>
      <c r="U462" s="443"/>
      <c r="V462" s="443"/>
      <c r="W462" s="443"/>
      <c r="X462" s="443"/>
      <c r="Y462" s="443"/>
      <c r="Z462" s="443"/>
      <c r="AA462" s="443"/>
      <c r="AB462" s="443"/>
      <c r="AC462" s="443"/>
      <c r="AD462" s="443"/>
      <c r="AE462" s="443"/>
      <c r="AF462" s="443"/>
      <c r="AG462" s="443"/>
      <c r="AH462" s="443"/>
      <c r="AI462" s="443"/>
      <c r="AJ462" s="443"/>
    </row>
    <row r="463" spans="1:36">
      <c r="A463" s="24" t="s">
        <v>8</v>
      </c>
      <c r="B463" s="462" t="s">
        <v>822</v>
      </c>
      <c r="C463" s="443"/>
      <c r="D463" s="443"/>
      <c r="E463" s="444">
        <v>2020</v>
      </c>
      <c r="F463" s="444" t="s">
        <v>985</v>
      </c>
      <c r="G463" s="450">
        <v>4564.3999999999996</v>
      </c>
      <c r="H463" s="443"/>
      <c r="I463" s="443"/>
      <c r="J463" s="443"/>
      <c r="K463" s="441"/>
      <c r="L463" s="446"/>
      <c r="M463" s="446"/>
      <c r="N463" s="444"/>
      <c r="O463" s="450"/>
      <c r="P463" s="443"/>
      <c r="Q463" s="443"/>
      <c r="R463" s="443"/>
      <c r="S463" s="443"/>
      <c r="T463" s="443"/>
      <c r="U463" s="443"/>
      <c r="V463" s="443"/>
      <c r="W463" s="443"/>
      <c r="X463" s="443"/>
      <c r="Y463" s="443"/>
      <c r="Z463" s="443"/>
      <c r="AA463" s="443"/>
      <c r="AB463" s="443"/>
      <c r="AC463" s="443"/>
      <c r="AD463" s="443"/>
      <c r="AE463" s="443"/>
      <c r="AF463" s="443"/>
      <c r="AG463" s="443"/>
      <c r="AH463" s="443"/>
      <c r="AI463" s="443"/>
      <c r="AJ463" s="443"/>
    </row>
    <row r="464" spans="1:36">
      <c r="A464" s="24" t="s">
        <v>10</v>
      </c>
      <c r="B464" s="462" t="s">
        <v>15</v>
      </c>
      <c r="C464" s="443"/>
      <c r="D464" s="443"/>
      <c r="E464" s="444">
        <v>2020</v>
      </c>
      <c r="F464" s="444" t="s">
        <v>986</v>
      </c>
      <c r="G464" s="450">
        <v>4530.6000000000004</v>
      </c>
      <c r="H464" s="443"/>
      <c r="I464" s="443"/>
      <c r="J464" s="443"/>
      <c r="K464" s="379"/>
      <c r="L464" s="446"/>
      <c r="M464" s="446"/>
      <c r="N464" s="444"/>
      <c r="O464" s="450"/>
      <c r="P464" s="443"/>
      <c r="Q464" s="443"/>
      <c r="R464" s="443"/>
      <c r="S464" s="443"/>
      <c r="T464" s="443"/>
      <c r="U464" s="443"/>
      <c r="V464" s="443"/>
      <c r="W464" s="443"/>
      <c r="X464" s="443"/>
      <c r="Y464" s="443"/>
      <c r="Z464" s="443"/>
      <c r="AA464" s="443"/>
      <c r="AB464" s="443"/>
      <c r="AC464" s="443"/>
      <c r="AD464" s="443"/>
      <c r="AE464" s="443"/>
      <c r="AF464" s="443"/>
      <c r="AG464" s="443"/>
      <c r="AH464" s="443"/>
      <c r="AI464" s="443"/>
      <c r="AJ464" s="443"/>
    </row>
    <row r="465" spans="1:36">
      <c r="A465" s="24" t="s">
        <v>12</v>
      </c>
      <c r="B465" s="462" t="s">
        <v>11</v>
      </c>
      <c r="C465" s="443"/>
      <c r="D465" s="443"/>
      <c r="E465" s="444">
        <v>2016</v>
      </c>
      <c r="F465" s="444" t="s">
        <v>891</v>
      </c>
      <c r="G465" s="450">
        <v>4519.8</v>
      </c>
      <c r="H465" s="443"/>
      <c r="I465" s="443"/>
      <c r="J465" s="443"/>
      <c r="K465" s="446"/>
      <c r="L465" s="446"/>
      <c r="M465" s="446"/>
      <c r="N465" s="444"/>
      <c r="O465" s="450"/>
      <c r="P465" s="443"/>
      <c r="Q465" s="443"/>
      <c r="R465" s="443"/>
      <c r="S465" s="443"/>
      <c r="T465" s="443"/>
      <c r="U465" s="443"/>
      <c r="V465" s="443"/>
      <c r="W465" s="443"/>
      <c r="X465" s="443"/>
      <c r="Y465" s="443"/>
      <c r="Z465" s="443"/>
      <c r="AA465" s="443"/>
      <c r="AB465" s="443"/>
      <c r="AC465" s="443"/>
      <c r="AD465" s="443"/>
      <c r="AE465" s="443"/>
      <c r="AF465" s="443"/>
      <c r="AG465" s="443"/>
      <c r="AH465" s="443"/>
      <c r="AI465" s="443"/>
      <c r="AJ465" s="443"/>
    </row>
    <row r="466" spans="1:36">
      <c r="A466" s="24" t="s">
        <v>14</v>
      </c>
      <c r="B466" s="462" t="s">
        <v>31</v>
      </c>
      <c r="C466" s="443"/>
      <c r="D466" s="443"/>
      <c r="E466" s="444">
        <v>2018</v>
      </c>
      <c r="F466" s="444" t="s">
        <v>893</v>
      </c>
      <c r="G466" s="450">
        <v>4469.3</v>
      </c>
      <c r="H466" s="443"/>
      <c r="I466" s="443"/>
      <c r="J466" s="443"/>
      <c r="K466" s="446"/>
      <c r="L466" s="446"/>
      <c r="M466" s="446"/>
      <c r="N466" s="444"/>
      <c r="O466" s="450"/>
      <c r="P466" s="443"/>
      <c r="Q466" s="443"/>
      <c r="R466" s="443"/>
      <c r="S466" s="443"/>
      <c r="T466" s="443"/>
      <c r="U466" s="443"/>
      <c r="V466" s="443"/>
      <c r="W466" s="443"/>
      <c r="X466" s="443"/>
      <c r="Y466" s="443"/>
      <c r="Z466" s="443"/>
      <c r="AA466" s="443"/>
      <c r="AB466" s="443"/>
      <c r="AC466" s="443"/>
      <c r="AD466" s="443"/>
      <c r="AE466" s="443"/>
      <c r="AF466" s="443"/>
      <c r="AG466" s="443"/>
      <c r="AH466" s="443"/>
      <c r="AI466" s="443"/>
      <c r="AJ466" s="443"/>
    </row>
    <row r="467" spans="1:36">
      <c r="A467" s="24" t="s">
        <v>16</v>
      </c>
      <c r="B467" s="462" t="s">
        <v>25</v>
      </c>
      <c r="C467" s="443"/>
      <c r="D467" s="443"/>
      <c r="E467" s="444">
        <v>2020</v>
      </c>
      <c r="F467" s="444" t="s">
        <v>987</v>
      </c>
      <c r="G467" s="450">
        <v>4429.45</v>
      </c>
      <c r="H467" s="443"/>
      <c r="I467" s="443"/>
      <c r="J467" s="443"/>
      <c r="K467" s="446"/>
      <c r="L467" s="446"/>
      <c r="M467" s="446"/>
      <c r="N467" s="444"/>
      <c r="O467" s="450"/>
      <c r="P467" s="443"/>
      <c r="Q467" s="443"/>
      <c r="R467" s="443"/>
      <c r="S467" s="443"/>
      <c r="T467" s="443"/>
      <c r="U467" s="443"/>
      <c r="V467" s="443"/>
      <c r="W467" s="443"/>
      <c r="X467" s="443"/>
      <c r="Y467" s="443"/>
      <c r="Z467" s="443"/>
      <c r="AA467" s="443"/>
      <c r="AB467" s="443"/>
      <c r="AC467" s="443"/>
      <c r="AD467" s="443"/>
      <c r="AE467" s="443"/>
      <c r="AF467" s="443"/>
      <c r="AG467" s="443"/>
      <c r="AH467" s="443"/>
      <c r="AI467" s="443"/>
      <c r="AJ467" s="443"/>
    </row>
    <row r="468" spans="1:36">
      <c r="B468" s="443"/>
      <c r="C468" s="443"/>
      <c r="D468" s="443"/>
      <c r="E468" s="443"/>
      <c r="F468" s="443"/>
      <c r="G468" s="443"/>
      <c r="H468" s="443"/>
      <c r="I468" s="443"/>
      <c r="J468" s="443"/>
      <c r="K468" s="443"/>
      <c r="L468" s="443"/>
      <c r="M468" s="443"/>
      <c r="N468" s="443"/>
      <c r="O468" s="443"/>
      <c r="P468" s="443"/>
      <c r="Q468" s="443"/>
      <c r="R468" s="443"/>
      <c r="S468" s="443"/>
      <c r="T468" s="443"/>
      <c r="U468" s="443"/>
      <c r="V468" s="443"/>
      <c r="W468" s="443"/>
      <c r="X468" s="443"/>
      <c r="Y468" s="443"/>
      <c r="Z468" s="443"/>
      <c r="AA468" s="443"/>
      <c r="AB468" s="443"/>
      <c r="AC468" s="443"/>
      <c r="AD468" s="443"/>
      <c r="AE468" s="443"/>
      <c r="AF468" s="443"/>
      <c r="AG468" s="443"/>
      <c r="AH468" s="443"/>
      <c r="AI468" s="443"/>
      <c r="AJ468" s="443"/>
    </row>
    <row r="469" spans="1:36">
      <c r="B469" s="443"/>
      <c r="C469" s="443"/>
      <c r="D469" s="443"/>
      <c r="E469" s="443"/>
      <c r="F469" s="443"/>
      <c r="G469" s="443"/>
      <c r="H469" s="443"/>
      <c r="I469" s="443"/>
      <c r="J469" s="443"/>
      <c r="K469" s="443"/>
      <c r="L469" s="443"/>
      <c r="M469" s="443"/>
      <c r="N469" s="443"/>
      <c r="O469" s="443"/>
      <c r="P469" s="443"/>
      <c r="Q469" s="443"/>
      <c r="R469" s="443"/>
      <c r="S469" s="443"/>
      <c r="T469" s="443"/>
      <c r="U469" s="443"/>
      <c r="V469" s="443"/>
      <c r="W469" s="443"/>
      <c r="X469" s="443"/>
      <c r="Y469" s="443"/>
      <c r="Z469" s="443"/>
      <c r="AA469" s="443"/>
      <c r="AB469" s="443"/>
      <c r="AC469" s="443"/>
      <c r="AD469" s="443"/>
      <c r="AE469" s="443"/>
      <c r="AF469" s="443"/>
      <c r="AG469" s="443"/>
      <c r="AH469" s="443"/>
      <c r="AI469" s="443"/>
      <c r="AJ469" s="443"/>
    </row>
    <row r="470" spans="1:36" ht="25.5">
      <c r="B470" s="30" t="s">
        <v>209</v>
      </c>
      <c r="C470" s="443"/>
      <c r="D470" s="443"/>
      <c r="E470" s="443"/>
      <c r="F470" s="443"/>
      <c r="G470" s="443"/>
      <c r="H470" s="443"/>
      <c r="I470" s="443"/>
      <c r="J470" s="443"/>
      <c r="K470" s="443"/>
      <c r="L470" s="443"/>
      <c r="M470" s="443"/>
      <c r="N470" s="443"/>
      <c r="O470" s="443"/>
      <c r="P470" s="443"/>
      <c r="Q470" s="443"/>
      <c r="R470" s="443"/>
      <c r="S470" s="443"/>
      <c r="T470" s="443"/>
      <c r="U470" s="443"/>
      <c r="V470" s="443"/>
      <c r="W470" s="443"/>
      <c r="X470" s="443"/>
      <c r="Y470" s="443"/>
      <c r="Z470" s="443"/>
      <c r="AA470" s="443"/>
      <c r="AB470" s="443"/>
      <c r="AC470" s="443"/>
      <c r="AD470" s="443"/>
      <c r="AE470" s="443"/>
      <c r="AF470" s="443"/>
      <c r="AG470" s="443"/>
      <c r="AH470" s="443"/>
      <c r="AI470" s="443"/>
      <c r="AJ470" s="443"/>
    </row>
    <row r="471" spans="1:36">
      <c r="B471" s="443"/>
      <c r="C471" s="443"/>
      <c r="D471" s="443"/>
      <c r="E471" s="443"/>
      <c r="F471" s="443"/>
      <c r="G471" s="443"/>
      <c r="H471" s="443"/>
      <c r="I471" s="443"/>
      <c r="J471" s="443"/>
      <c r="K471" s="443"/>
      <c r="L471" s="443"/>
      <c r="M471" s="443"/>
      <c r="N471" s="443"/>
      <c r="O471" s="443"/>
      <c r="P471" s="443"/>
      <c r="Q471" s="443"/>
      <c r="R471" s="443"/>
      <c r="S471" s="443"/>
      <c r="T471" s="443"/>
      <c r="U471" s="443"/>
      <c r="V471" s="443"/>
      <c r="W471" s="443"/>
      <c r="X471" s="443"/>
      <c r="Y471" s="443"/>
      <c r="Z471" s="443"/>
      <c r="AA471" s="443"/>
      <c r="AB471" s="443"/>
      <c r="AC471" s="443"/>
      <c r="AD471" s="443"/>
      <c r="AE471" s="443"/>
      <c r="AF471" s="443"/>
      <c r="AG471" s="443"/>
      <c r="AH471" s="443"/>
      <c r="AI471" s="443"/>
      <c r="AJ471" s="443"/>
    </row>
    <row r="472" spans="1:36">
      <c r="A472" s="24" t="s">
        <v>0</v>
      </c>
      <c r="B472" s="462" t="s">
        <v>13</v>
      </c>
      <c r="C472" s="443"/>
      <c r="D472" s="443"/>
      <c r="E472" s="444">
        <v>2019</v>
      </c>
      <c r="F472" s="444" t="s">
        <v>891</v>
      </c>
      <c r="G472" s="450">
        <v>450.5</v>
      </c>
      <c r="H472" s="443"/>
      <c r="I472" s="443"/>
      <c r="J472" s="443"/>
      <c r="K472" s="443"/>
      <c r="L472" s="443"/>
      <c r="M472" s="443"/>
      <c r="N472" s="443"/>
      <c r="O472" s="443"/>
      <c r="P472" s="443"/>
      <c r="Q472" s="443"/>
      <c r="R472" s="443"/>
      <c r="S472" s="443"/>
      <c r="T472" s="443"/>
      <c r="U472" s="443"/>
      <c r="V472" s="443"/>
      <c r="W472" s="443"/>
      <c r="X472" s="443"/>
      <c r="Y472" s="443"/>
      <c r="Z472" s="443"/>
      <c r="AA472" s="443"/>
      <c r="AB472" s="443"/>
      <c r="AC472" s="443"/>
      <c r="AD472" s="443"/>
      <c r="AE472" s="443"/>
      <c r="AF472" s="443"/>
      <c r="AG472" s="443"/>
      <c r="AH472" s="443"/>
      <c r="AI472" s="443"/>
      <c r="AJ472" s="443"/>
    </row>
    <row r="473" spans="1:36">
      <c r="A473" s="24" t="s">
        <v>2</v>
      </c>
      <c r="B473" s="462" t="s">
        <v>29</v>
      </c>
      <c r="C473" s="443"/>
      <c r="D473" s="443"/>
      <c r="E473" s="444">
        <v>2018</v>
      </c>
      <c r="F473" s="444" t="s">
        <v>891</v>
      </c>
      <c r="G473" s="450">
        <v>425.5</v>
      </c>
      <c r="H473" s="443"/>
      <c r="I473" s="443"/>
      <c r="J473" s="443"/>
      <c r="K473" s="443"/>
      <c r="L473" s="443"/>
      <c r="M473" s="443"/>
      <c r="N473" s="443"/>
      <c r="O473" s="443"/>
      <c r="P473" s="443"/>
      <c r="Q473" s="443"/>
      <c r="R473" s="443"/>
      <c r="S473" s="443"/>
      <c r="T473" s="443"/>
      <c r="U473" s="443"/>
      <c r="V473" s="443"/>
      <c r="W473" s="443"/>
      <c r="X473" s="443"/>
      <c r="Y473" s="443"/>
      <c r="Z473" s="443"/>
      <c r="AA473" s="443"/>
      <c r="AB473" s="443"/>
      <c r="AC473" s="443"/>
      <c r="AD473" s="443"/>
      <c r="AE473" s="443"/>
      <c r="AF473" s="443"/>
      <c r="AG473" s="443"/>
      <c r="AH473" s="443"/>
      <c r="AI473" s="443"/>
      <c r="AJ473" s="443"/>
    </row>
    <row r="474" spans="1:36">
      <c r="A474" s="24" t="s">
        <v>3</v>
      </c>
      <c r="B474" s="462" t="s">
        <v>863</v>
      </c>
      <c r="C474" s="443"/>
      <c r="D474" s="443"/>
      <c r="E474" s="444">
        <v>2019</v>
      </c>
      <c r="F474" s="444" t="s">
        <v>892</v>
      </c>
      <c r="G474" s="450">
        <v>418</v>
      </c>
      <c r="H474" s="443"/>
      <c r="I474" s="443"/>
      <c r="J474" s="443"/>
      <c r="K474" s="443"/>
      <c r="L474" s="443"/>
      <c r="M474" s="443"/>
      <c r="N474" s="443"/>
      <c r="O474" s="443"/>
      <c r="P474" s="443"/>
      <c r="Q474" s="443"/>
      <c r="R474" s="443"/>
      <c r="S474" s="443"/>
      <c r="T474" s="443"/>
      <c r="U474" s="443"/>
      <c r="V474" s="443"/>
      <c r="W474" s="443"/>
      <c r="X474" s="443"/>
      <c r="Y474" s="443"/>
      <c r="Z474" s="443"/>
      <c r="AA474" s="443"/>
      <c r="AB474" s="443"/>
      <c r="AC474" s="443"/>
      <c r="AD474" s="443"/>
      <c r="AE474" s="443"/>
      <c r="AF474" s="443"/>
      <c r="AG474" s="443"/>
      <c r="AH474" s="443"/>
      <c r="AI474" s="443"/>
      <c r="AJ474" s="443"/>
    </row>
    <row r="475" spans="1:36">
      <c r="A475" s="24" t="s">
        <v>5</v>
      </c>
      <c r="B475" s="462" t="s">
        <v>6</v>
      </c>
      <c r="C475" s="443"/>
      <c r="D475" s="443"/>
      <c r="E475" s="444">
        <v>2019</v>
      </c>
      <c r="F475" s="444" t="s">
        <v>893</v>
      </c>
      <c r="G475" s="450">
        <v>407.2</v>
      </c>
      <c r="H475" s="443"/>
      <c r="I475" s="443"/>
      <c r="J475" s="443"/>
      <c r="K475" s="443"/>
      <c r="L475" s="443"/>
      <c r="M475" s="443"/>
      <c r="N475" s="443"/>
      <c r="O475" s="443"/>
      <c r="P475" s="443"/>
      <c r="Q475" s="443"/>
      <c r="R475" s="443"/>
      <c r="S475" s="443"/>
      <c r="T475" s="443"/>
      <c r="U475" s="443"/>
      <c r="V475" s="443"/>
      <c r="W475" s="443"/>
      <c r="X475" s="443"/>
      <c r="Y475" s="443"/>
      <c r="Z475" s="443"/>
      <c r="AA475" s="443"/>
      <c r="AB475" s="443"/>
      <c r="AC475" s="443"/>
      <c r="AD475" s="443"/>
      <c r="AE475" s="443"/>
      <c r="AF475" s="443"/>
      <c r="AG475" s="443"/>
      <c r="AH475" s="443"/>
      <c r="AI475" s="443"/>
      <c r="AJ475" s="443"/>
    </row>
    <row r="476" spans="1:36">
      <c r="A476" s="24" t="s">
        <v>7</v>
      </c>
      <c r="B476" s="462" t="s">
        <v>811</v>
      </c>
      <c r="C476" s="443"/>
      <c r="D476" s="443"/>
      <c r="E476" s="444">
        <v>2019</v>
      </c>
      <c r="F476" s="444" t="s">
        <v>985</v>
      </c>
      <c r="G476" s="450">
        <v>397</v>
      </c>
      <c r="H476" s="443"/>
      <c r="I476" s="443"/>
      <c r="J476" s="443"/>
      <c r="K476" s="443"/>
      <c r="L476" s="443"/>
      <c r="M476" s="443"/>
      <c r="N476" s="443"/>
      <c r="O476" s="443"/>
      <c r="P476" s="443"/>
      <c r="Q476" s="443"/>
      <c r="R476" s="443"/>
      <c r="S476" s="443"/>
      <c r="T476" s="443"/>
      <c r="U476" s="443"/>
      <c r="V476" s="443"/>
      <c r="W476" s="443"/>
      <c r="X476" s="443"/>
      <c r="Y476" s="443"/>
      <c r="Z476" s="443"/>
      <c r="AA476" s="443"/>
      <c r="AB476" s="443"/>
      <c r="AC476" s="443"/>
      <c r="AD476" s="443"/>
      <c r="AE476" s="443"/>
      <c r="AF476" s="443"/>
      <c r="AG476" s="443"/>
      <c r="AH476" s="443"/>
      <c r="AI476" s="443"/>
      <c r="AJ476" s="443"/>
    </row>
    <row r="477" spans="1:36">
      <c r="A477" s="24" t="s">
        <v>8</v>
      </c>
      <c r="B477" s="462" t="s">
        <v>817</v>
      </c>
      <c r="C477" s="443"/>
      <c r="D477" s="443"/>
      <c r="E477" s="444">
        <v>2019</v>
      </c>
      <c r="F477" s="444" t="s">
        <v>986</v>
      </c>
      <c r="G477" s="450">
        <v>383.5</v>
      </c>
      <c r="H477" s="443"/>
      <c r="I477" s="443"/>
      <c r="J477" s="443"/>
      <c r="K477" s="443"/>
      <c r="L477" s="443"/>
      <c r="M477" s="443"/>
      <c r="N477" s="443"/>
      <c r="O477" s="443"/>
      <c r="P477" s="443"/>
      <c r="Q477" s="443"/>
      <c r="R477" s="443"/>
      <c r="S477" s="443"/>
      <c r="T477" s="443"/>
      <c r="U477" s="443"/>
      <c r="V477" s="443"/>
      <c r="W477" s="443"/>
      <c r="X477" s="443"/>
      <c r="Y477" s="443"/>
      <c r="Z477" s="443"/>
      <c r="AA477" s="443"/>
      <c r="AB477" s="443"/>
      <c r="AC477" s="443"/>
      <c r="AD477" s="443"/>
      <c r="AE477" s="443"/>
      <c r="AF477" s="443"/>
      <c r="AG477" s="443"/>
      <c r="AH477" s="443"/>
      <c r="AI477" s="443"/>
      <c r="AJ477" s="443"/>
    </row>
    <row r="478" spans="1:36">
      <c r="A478" s="24" t="s">
        <v>10</v>
      </c>
      <c r="B478" s="462" t="s">
        <v>153</v>
      </c>
      <c r="C478" s="443"/>
      <c r="D478" s="443"/>
      <c r="E478" s="444">
        <v>2018</v>
      </c>
      <c r="F478" s="444" t="s">
        <v>892</v>
      </c>
      <c r="G478" s="450">
        <v>357.9</v>
      </c>
      <c r="H478" s="443"/>
      <c r="I478" s="443"/>
      <c r="J478" s="443"/>
      <c r="K478" s="443"/>
      <c r="L478" s="443"/>
      <c r="M478" s="443"/>
      <c r="N478" s="443"/>
      <c r="O478" s="443"/>
      <c r="P478" s="443"/>
      <c r="Q478" s="443"/>
      <c r="R478" s="443"/>
      <c r="S478" s="443"/>
      <c r="T478" s="443"/>
      <c r="U478" s="443"/>
      <c r="V478" s="443"/>
      <c r="W478" s="443"/>
      <c r="X478" s="443"/>
      <c r="Y478" s="443"/>
      <c r="Z478" s="443"/>
      <c r="AA478" s="443"/>
      <c r="AB478" s="443"/>
      <c r="AC478" s="443"/>
      <c r="AD478" s="443"/>
      <c r="AE478" s="443"/>
      <c r="AF478" s="443"/>
      <c r="AG478" s="443"/>
      <c r="AH478" s="443"/>
      <c r="AI478" s="443"/>
      <c r="AJ478" s="443"/>
    </row>
    <row r="479" spans="1:36">
      <c r="A479" s="24" t="s">
        <v>12</v>
      </c>
      <c r="B479" s="462" t="s">
        <v>847</v>
      </c>
      <c r="C479" s="443"/>
      <c r="D479" s="443"/>
      <c r="E479" s="444">
        <v>2019</v>
      </c>
      <c r="F479" s="444" t="s">
        <v>987</v>
      </c>
      <c r="G479" s="450">
        <v>357</v>
      </c>
      <c r="H479" s="443"/>
      <c r="I479" s="443"/>
      <c r="J479" s="443"/>
      <c r="K479" s="443"/>
      <c r="L479" s="443"/>
      <c r="M479" s="443"/>
      <c r="N479" s="443"/>
      <c r="O479" s="443"/>
      <c r="P479" s="443"/>
      <c r="Q479" s="443"/>
      <c r="R479" s="443"/>
      <c r="S479" s="443"/>
      <c r="T479" s="443"/>
      <c r="U479" s="443"/>
      <c r="V479" s="443"/>
      <c r="W479" s="443"/>
      <c r="X479" s="443"/>
      <c r="Y479" s="443"/>
      <c r="Z479" s="443"/>
      <c r="AA479" s="443"/>
      <c r="AB479" s="443"/>
      <c r="AC479" s="443"/>
      <c r="AD479" s="443"/>
      <c r="AE479" s="443"/>
      <c r="AF479" s="443"/>
      <c r="AG479" s="443"/>
      <c r="AH479" s="443"/>
      <c r="AI479" s="443"/>
      <c r="AJ479" s="443"/>
    </row>
    <row r="480" spans="1:36">
      <c r="A480" s="24" t="s">
        <v>14</v>
      </c>
      <c r="B480" s="462" t="s">
        <v>6</v>
      </c>
      <c r="C480" s="443"/>
      <c r="D480" s="443"/>
      <c r="E480" s="444">
        <v>2017</v>
      </c>
      <c r="F480" s="444" t="s">
        <v>891</v>
      </c>
      <c r="G480" s="450">
        <v>351.6</v>
      </c>
      <c r="H480" s="443"/>
      <c r="I480" s="443"/>
      <c r="J480" s="443"/>
      <c r="K480" s="443"/>
      <c r="L480" s="443"/>
      <c r="M480" s="443"/>
      <c r="N480" s="443"/>
      <c r="O480" s="443"/>
      <c r="P480" s="443"/>
      <c r="Q480" s="443"/>
      <c r="R480" s="443"/>
      <c r="S480" s="443"/>
      <c r="T480" s="443"/>
      <c r="U480" s="443"/>
      <c r="V480" s="443"/>
      <c r="W480" s="443"/>
      <c r="X480" s="443"/>
      <c r="Y480" s="443"/>
      <c r="Z480" s="443"/>
      <c r="AA480" s="443"/>
      <c r="AB480" s="443"/>
      <c r="AC480" s="443"/>
      <c r="AD480" s="443"/>
      <c r="AE480" s="443"/>
      <c r="AF480" s="443"/>
      <c r="AG480" s="443"/>
      <c r="AH480" s="443"/>
      <c r="AI480" s="443"/>
      <c r="AJ480" s="443"/>
    </row>
    <row r="481" spans="1:36">
      <c r="A481" s="24" t="s">
        <v>16</v>
      </c>
      <c r="B481" s="462" t="s">
        <v>835</v>
      </c>
      <c r="C481" s="443"/>
      <c r="D481" s="443"/>
      <c r="E481" s="444">
        <v>2019</v>
      </c>
      <c r="F481" s="444" t="s">
        <v>988</v>
      </c>
      <c r="G481" s="450">
        <v>332.3</v>
      </c>
      <c r="H481" s="443"/>
      <c r="I481" s="443"/>
      <c r="J481" s="443"/>
      <c r="K481" s="443"/>
      <c r="L481" s="443"/>
      <c r="M481" s="443"/>
      <c r="N481" s="443"/>
      <c r="O481" s="443"/>
      <c r="P481" s="443"/>
      <c r="Q481" s="443"/>
      <c r="R481" s="443"/>
      <c r="S481" s="443"/>
      <c r="T481" s="443"/>
      <c r="U481" s="443"/>
      <c r="V481" s="443"/>
      <c r="W481" s="443"/>
      <c r="X481" s="443"/>
      <c r="Y481" s="443"/>
      <c r="Z481" s="443"/>
      <c r="AA481" s="443"/>
      <c r="AB481" s="443"/>
      <c r="AC481" s="443"/>
      <c r="AD481" s="443"/>
      <c r="AE481" s="443"/>
      <c r="AF481" s="443"/>
      <c r="AG481" s="443"/>
      <c r="AH481" s="443"/>
      <c r="AI481" s="443"/>
      <c r="AJ481" s="443"/>
    </row>
    <row r="482" spans="1:36">
      <c r="B482" s="443"/>
      <c r="C482" s="443"/>
      <c r="D482" s="443"/>
      <c r="E482" s="443"/>
      <c r="F482" s="443"/>
      <c r="G482" s="443"/>
      <c r="H482" s="443"/>
      <c r="I482" s="443"/>
      <c r="J482" s="443"/>
      <c r="K482" s="443"/>
      <c r="L482" s="443"/>
      <c r="M482" s="443"/>
      <c r="N482" s="443"/>
      <c r="O482" s="443"/>
      <c r="P482" s="443"/>
      <c r="Q482" s="443"/>
      <c r="R482" s="443"/>
      <c r="S482" s="443"/>
      <c r="T482" s="443"/>
      <c r="U482" s="443"/>
      <c r="V482" s="443"/>
      <c r="W482" s="443"/>
      <c r="X482" s="443"/>
      <c r="Y482" s="443"/>
      <c r="Z482" s="443"/>
      <c r="AA482" s="443"/>
      <c r="AB482" s="443"/>
      <c r="AC482" s="443"/>
      <c r="AD482" s="443"/>
      <c r="AE482" s="443"/>
      <c r="AF482" s="443"/>
      <c r="AG482" s="443"/>
      <c r="AH482" s="443"/>
      <c r="AI482" s="443"/>
      <c r="AJ482" s="443"/>
    </row>
    <row r="483" spans="1:36">
      <c r="B483" s="443"/>
      <c r="C483" s="443"/>
      <c r="D483" s="443"/>
      <c r="E483" s="443"/>
      <c r="F483" s="443"/>
      <c r="G483" s="443"/>
      <c r="H483" s="443"/>
      <c r="I483" s="443"/>
      <c r="J483" s="443"/>
      <c r="K483" s="443"/>
      <c r="L483" s="443"/>
      <c r="M483" s="443"/>
      <c r="N483" s="443"/>
      <c r="O483" s="443"/>
      <c r="P483" s="443"/>
      <c r="Q483" s="443"/>
      <c r="R483" s="443"/>
      <c r="S483" s="443"/>
      <c r="T483" s="443"/>
      <c r="U483" s="443"/>
      <c r="V483" s="443"/>
      <c r="W483" s="443"/>
      <c r="X483" s="443"/>
      <c r="Y483" s="443"/>
      <c r="Z483" s="443"/>
      <c r="AA483" s="443"/>
      <c r="AB483" s="443"/>
      <c r="AC483" s="443"/>
      <c r="AD483" s="443"/>
      <c r="AE483" s="443"/>
      <c r="AF483" s="443"/>
      <c r="AG483" s="443"/>
      <c r="AH483" s="443"/>
      <c r="AI483" s="443"/>
      <c r="AJ483" s="443"/>
    </row>
    <row r="484" spans="1:36" ht="25.5">
      <c r="B484" s="30" t="s">
        <v>210</v>
      </c>
      <c r="C484" s="443"/>
      <c r="D484" s="443"/>
      <c r="E484" s="443"/>
      <c r="F484" s="443"/>
      <c r="G484" s="443"/>
      <c r="H484" s="443"/>
      <c r="I484" s="443"/>
      <c r="J484" s="443"/>
      <c r="K484" s="443"/>
      <c r="L484" s="443"/>
      <c r="M484" s="443"/>
      <c r="N484" s="443"/>
      <c r="O484" s="443"/>
      <c r="P484" s="443"/>
      <c r="Q484" s="443"/>
      <c r="R484" s="443"/>
      <c r="S484" s="443"/>
      <c r="T484" s="443"/>
      <c r="U484" s="443"/>
      <c r="V484" s="443"/>
      <c r="W484" s="443"/>
      <c r="X484" s="443"/>
      <c r="Y484" s="443"/>
      <c r="Z484" s="443"/>
      <c r="AA484" s="443"/>
      <c r="AB484" s="443"/>
      <c r="AC484" s="443"/>
      <c r="AD484" s="443"/>
      <c r="AE484" s="443"/>
      <c r="AF484" s="443"/>
      <c r="AG484" s="443"/>
      <c r="AH484" s="443"/>
      <c r="AI484" s="443"/>
      <c r="AJ484" s="443"/>
    </row>
    <row r="485" spans="1:36">
      <c r="B485" s="443"/>
      <c r="C485" s="443"/>
      <c r="D485" s="443"/>
      <c r="E485" s="443"/>
      <c r="F485" s="443"/>
      <c r="G485" s="443"/>
      <c r="H485" s="443"/>
      <c r="I485" s="443"/>
      <c r="J485" s="443"/>
      <c r="K485" s="443"/>
      <c r="L485" s="443"/>
      <c r="M485" s="443"/>
      <c r="N485" s="443"/>
      <c r="O485" s="443"/>
      <c r="P485" s="443"/>
      <c r="Q485" s="443"/>
      <c r="R485" s="443"/>
      <c r="S485" s="443"/>
      <c r="T485" s="443"/>
      <c r="U485" s="443"/>
      <c r="V485" s="443"/>
      <c r="W485" s="443"/>
      <c r="X485" s="443"/>
      <c r="Y485" s="443"/>
      <c r="Z485" s="443"/>
      <c r="AA485" s="443"/>
      <c r="AB485" s="443"/>
      <c r="AC485" s="443"/>
      <c r="AD485" s="443"/>
      <c r="AE485" s="443"/>
      <c r="AF485" s="443"/>
      <c r="AG485" s="443"/>
      <c r="AH485" s="443"/>
      <c r="AI485" s="443"/>
      <c r="AJ485" s="443"/>
    </row>
    <row r="486" spans="1:36">
      <c r="A486" s="24" t="s">
        <v>0</v>
      </c>
      <c r="B486" s="462" t="s">
        <v>17</v>
      </c>
      <c r="C486" s="443"/>
      <c r="D486" s="443"/>
      <c r="E486" s="444">
        <v>2016</v>
      </c>
      <c r="F486" s="444" t="s">
        <v>891</v>
      </c>
      <c r="G486" s="450">
        <v>656</v>
      </c>
      <c r="H486" s="443"/>
      <c r="I486" s="443"/>
      <c r="J486" s="443"/>
      <c r="K486" s="443"/>
      <c r="L486" s="443"/>
      <c r="M486" s="443"/>
      <c r="N486" s="443"/>
      <c r="O486" s="443"/>
      <c r="P486" s="443"/>
      <c r="Q486" s="443"/>
      <c r="R486" s="443"/>
      <c r="S486" s="443"/>
      <c r="T486" s="443"/>
      <c r="U486" s="443"/>
      <c r="V486" s="443"/>
      <c r="W486" s="443"/>
      <c r="X486" s="443"/>
      <c r="Y486" s="443"/>
      <c r="Z486" s="443"/>
      <c r="AA486" s="443"/>
      <c r="AB486" s="443"/>
      <c r="AC486" s="443"/>
      <c r="AD486" s="443"/>
      <c r="AE486" s="443"/>
      <c r="AF486" s="443"/>
      <c r="AG486" s="443"/>
      <c r="AH486" s="443"/>
      <c r="AI486" s="443"/>
      <c r="AJ486" s="443"/>
    </row>
    <row r="487" spans="1:36">
      <c r="A487" s="24" t="s">
        <v>2</v>
      </c>
      <c r="B487" s="462" t="s">
        <v>19</v>
      </c>
      <c r="C487" s="443"/>
      <c r="D487" s="443"/>
      <c r="E487" s="444">
        <v>2016</v>
      </c>
      <c r="F487" s="444" t="s">
        <v>892</v>
      </c>
      <c r="G487" s="450">
        <v>573.79999999999995</v>
      </c>
      <c r="H487" s="443"/>
      <c r="I487" s="443"/>
      <c r="J487" s="443"/>
      <c r="K487" s="443"/>
      <c r="L487" s="443"/>
      <c r="M487" s="443"/>
      <c r="N487" s="443"/>
      <c r="O487" s="443"/>
      <c r="P487" s="443"/>
      <c r="Q487" s="443"/>
      <c r="R487" s="443"/>
      <c r="S487" s="443"/>
      <c r="T487" s="443"/>
      <c r="U487" s="443"/>
      <c r="V487" s="443"/>
      <c r="W487" s="443"/>
      <c r="X487" s="443"/>
      <c r="Y487" s="443"/>
      <c r="Z487" s="443"/>
      <c r="AA487" s="443"/>
      <c r="AB487" s="443"/>
      <c r="AC487" s="443"/>
      <c r="AD487" s="443"/>
      <c r="AE487" s="443"/>
      <c r="AF487" s="443"/>
      <c r="AG487" s="443"/>
      <c r="AH487" s="443"/>
      <c r="AI487" s="443"/>
      <c r="AJ487" s="443"/>
    </row>
    <row r="488" spans="1:36">
      <c r="A488" s="24" t="s">
        <v>3</v>
      </c>
      <c r="B488" s="462" t="s">
        <v>162</v>
      </c>
      <c r="C488" s="443"/>
      <c r="D488" s="443"/>
      <c r="E488" s="444">
        <v>2018</v>
      </c>
      <c r="F488" s="444" t="s">
        <v>891</v>
      </c>
      <c r="G488" s="450">
        <v>545</v>
      </c>
      <c r="H488" s="443"/>
      <c r="I488" s="443"/>
      <c r="J488" s="443"/>
      <c r="K488" s="443"/>
      <c r="L488" s="443"/>
      <c r="M488" s="443"/>
      <c r="N488" s="443"/>
      <c r="O488" s="443"/>
      <c r="P488" s="443"/>
      <c r="Q488" s="443"/>
      <c r="R488" s="443"/>
      <c r="S488" s="443"/>
      <c r="T488" s="443"/>
      <c r="U488" s="443"/>
      <c r="V488" s="443"/>
      <c r="W488" s="443"/>
      <c r="X488" s="443"/>
      <c r="Y488" s="443"/>
      <c r="Z488" s="443"/>
      <c r="AA488" s="443"/>
      <c r="AB488" s="443"/>
      <c r="AC488" s="443"/>
      <c r="AD488" s="443"/>
      <c r="AE488" s="443"/>
      <c r="AF488" s="443"/>
      <c r="AG488" s="443"/>
      <c r="AH488" s="443"/>
      <c r="AI488" s="443"/>
      <c r="AJ488" s="443"/>
    </row>
    <row r="489" spans="1:36">
      <c r="A489" s="24" t="s">
        <v>5</v>
      </c>
      <c r="B489" s="462" t="s">
        <v>27</v>
      </c>
      <c r="C489" s="443"/>
      <c r="D489" s="443"/>
      <c r="E489" s="444">
        <v>2017</v>
      </c>
      <c r="F489" s="444" t="s">
        <v>891</v>
      </c>
      <c r="G489" s="450">
        <v>533.4</v>
      </c>
      <c r="H489" s="443"/>
      <c r="I489" s="443"/>
      <c r="J489" s="443"/>
      <c r="K489" s="443"/>
      <c r="L489" s="443"/>
      <c r="M489" s="443"/>
      <c r="N489" s="443"/>
      <c r="O489" s="443"/>
      <c r="P489" s="443"/>
      <c r="Q489" s="443"/>
      <c r="R489" s="443"/>
      <c r="S489" s="443"/>
      <c r="T489" s="443"/>
      <c r="U489" s="443"/>
      <c r="V489" s="443"/>
      <c r="W489" s="443"/>
      <c r="X489" s="443"/>
      <c r="Y489" s="443"/>
      <c r="Z489" s="443"/>
      <c r="AA489" s="443"/>
      <c r="AB489" s="443"/>
      <c r="AC489" s="443"/>
      <c r="AD489" s="443"/>
      <c r="AE489" s="443"/>
      <c r="AF489" s="443"/>
      <c r="AG489" s="443"/>
      <c r="AH489" s="443"/>
      <c r="AI489" s="443"/>
      <c r="AJ489" s="443"/>
    </row>
    <row r="490" spans="1:36">
      <c r="A490" s="24" t="s">
        <v>7</v>
      </c>
      <c r="B490" s="462" t="s">
        <v>142</v>
      </c>
      <c r="C490" s="443"/>
      <c r="D490" s="443"/>
      <c r="E490" s="444">
        <v>2017</v>
      </c>
      <c r="F490" s="444" t="s">
        <v>892</v>
      </c>
      <c r="G490" s="450">
        <v>531.29999999999995</v>
      </c>
      <c r="H490" s="443"/>
      <c r="I490" s="443"/>
      <c r="J490" s="443"/>
      <c r="K490" s="443"/>
      <c r="L490" s="443"/>
      <c r="M490" s="443"/>
      <c r="N490" s="443"/>
      <c r="O490" s="443"/>
      <c r="P490" s="443"/>
      <c r="Q490" s="443"/>
      <c r="R490" s="443"/>
      <c r="S490" s="443"/>
      <c r="T490" s="443"/>
      <c r="U490" s="443"/>
      <c r="V490" s="443"/>
      <c r="W490" s="443"/>
      <c r="X490" s="443"/>
      <c r="Y490" s="443"/>
      <c r="Z490" s="443"/>
      <c r="AA490" s="443"/>
      <c r="AB490" s="443"/>
      <c r="AC490" s="443"/>
      <c r="AD490" s="443"/>
      <c r="AE490" s="443"/>
      <c r="AF490" s="443"/>
      <c r="AG490" s="443"/>
      <c r="AH490" s="443"/>
      <c r="AI490" s="443"/>
      <c r="AJ490" s="443"/>
    </row>
    <row r="491" spans="1:36">
      <c r="A491" s="24" t="s">
        <v>8</v>
      </c>
      <c r="B491" s="462" t="s">
        <v>27</v>
      </c>
      <c r="C491" s="443"/>
      <c r="D491" s="443"/>
      <c r="E491" s="444">
        <v>2016</v>
      </c>
      <c r="F491" s="444" t="s">
        <v>893</v>
      </c>
      <c r="G491" s="450">
        <v>527.79999999999995</v>
      </c>
      <c r="H491" s="443"/>
      <c r="I491" s="443"/>
      <c r="J491" s="443"/>
      <c r="K491" s="443"/>
      <c r="L491" s="443"/>
      <c r="M491" s="443"/>
      <c r="N491" s="443"/>
      <c r="O491" s="443"/>
      <c r="P491" s="443"/>
      <c r="Q491" s="443"/>
      <c r="R491" s="443"/>
      <c r="S491" s="443"/>
      <c r="T491" s="443"/>
      <c r="U491" s="443"/>
      <c r="V491" s="443"/>
      <c r="W491" s="443"/>
      <c r="X491" s="443"/>
      <c r="Y491" s="443"/>
      <c r="Z491" s="443"/>
      <c r="AA491" s="443"/>
      <c r="AB491" s="443"/>
      <c r="AC491" s="443"/>
      <c r="AD491" s="443"/>
      <c r="AE491" s="443"/>
      <c r="AF491" s="443"/>
      <c r="AG491" s="443"/>
      <c r="AH491" s="443"/>
      <c r="AI491" s="443"/>
      <c r="AJ491" s="443"/>
    </row>
    <row r="492" spans="1:36">
      <c r="A492" s="24" t="s">
        <v>10</v>
      </c>
      <c r="B492" s="462" t="s">
        <v>23</v>
      </c>
      <c r="C492" s="443"/>
      <c r="D492" s="443"/>
      <c r="E492" s="444">
        <v>2016</v>
      </c>
      <c r="F492" s="444" t="s">
        <v>985</v>
      </c>
      <c r="G492" s="450">
        <v>509.4</v>
      </c>
      <c r="H492" s="443"/>
      <c r="I492" s="443"/>
      <c r="J492" s="443"/>
      <c r="K492" s="443"/>
      <c r="L492" s="443"/>
      <c r="M492" s="443"/>
      <c r="N492" s="443"/>
      <c r="O492" s="443"/>
      <c r="P492" s="443"/>
      <c r="Q492" s="443"/>
      <c r="R492" s="443"/>
      <c r="S492" s="443"/>
      <c r="T492" s="443"/>
      <c r="U492" s="443"/>
      <c r="V492" s="443"/>
      <c r="W492" s="443"/>
      <c r="X492" s="443"/>
      <c r="Y492" s="443"/>
      <c r="Z492" s="443"/>
      <c r="AA492" s="443"/>
      <c r="AB492" s="443"/>
      <c r="AC492" s="443"/>
      <c r="AD492" s="443"/>
      <c r="AE492" s="443"/>
      <c r="AF492" s="443"/>
      <c r="AG492" s="443"/>
      <c r="AH492" s="443"/>
      <c r="AI492" s="443"/>
      <c r="AJ492" s="443"/>
    </row>
    <row r="493" spans="1:36">
      <c r="A493" s="24" t="s">
        <v>12</v>
      </c>
      <c r="B493" s="462" t="s">
        <v>21</v>
      </c>
      <c r="C493" s="443"/>
      <c r="D493" s="443"/>
      <c r="E493" s="444">
        <v>2017</v>
      </c>
      <c r="F493" s="444" t="s">
        <v>893</v>
      </c>
      <c r="G493" s="450">
        <v>500</v>
      </c>
      <c r="H493" s="443"/>
      <c r="I493" s="443"/>
      <c r="J493" s="443"/>
      <c r="K493" s="443"/>
      <c r="L493" s="443"/>
      <c r="M493" s="443"/>
      <c r="N493" s="443"/>
      <c r="O493" s="443"/>
      <c r="P493" s="443"/>
      <c r="Q493" s="443"/>
      <c r="R493" s="443"/>
      <c r="S493" s="443"/>
      <c r="T493" s="443"/>
      <c r="U493" s="443"/>
      <c r="V493" s="443"/>
      <c r="W493" s="443"/>
      <c r="X493" s="443"/>
      <c r="Y493" s="443"/>
      <c r="Z493" s="443"/>
      <c r="AA493" s="443"/>
      <c r="AB493" s="443"/>
      <c r="AC493" s="443"/>
      <c r="AD493" s="443"/>
      <c r="AE493" s="443"/>
      <c r="AF493" s="443"/>
      <c r="AG493" s="443"/>
      <c r="AH493" s="443"/>
      <c r="AI493" s="443"/>
      <c r="AJ493" s="443"/>
    </row>
    <row r="494" spans="1:36">
      <c r="A494" s="24" t="s">
        <v>14</v>
      </c>
      <c r="B494" s="462" t="s">
        <v>11</v>
      </c>
      <c r="C494" s="443"/>
      <c r="D494" s="443"/>
      <c r="E494" s="444">
        <v>2018</v>
      </c>
      <c r="F494" s="444" t="s">
        <v>892</v>
      </c>
      <c r="G494" s="450">
        <v>499.7</v>
      </c>
      <c r="H494" s="443"/>
      <c r="I494" s="443"/>
      <c r="J494" s="443"/>
      <c r="K494" s="443"/>
      <c r="L494" s="443"/>
      <c r="M494" s="443"/>
      <c r="N494" s="443"/>
      <c r="O494" s="443"/>
      <c r="P494" s="443"/>
      <c r="Q494" s="443"/>
      <c r="R494" s="443"/>
      <c r="S494" s="443"/>
      <c r="T494" s="443"/>
      <c r="U494" s="443"/>
      <c r="V494" s="443"/>
      <c r="W494" s="443"/>
      <c r="X494" s="443"/>
      <c r="Y494" s="443"/>
      <c r="Z494" s="443"/>
      <c r="AA494" s="443"/>
      <c r="AB494" s="443"/>
      <c r="AC494" s="443"/>
      <c r="AD494" s="443"/>
      <c r="AE494" s="443"/>
      <c r="AF494" s="443"/>
      <c r="AG494" s="443"/>
      <c r="AH494" s="443"/>
      <c r="AI494" s="443"/>
      <c r="AJ494" s="443"/>
    </row>
    <row r="495" spans="1:36">
      <c r="A495" s="24" t="s">
        <v>16</v>
      </c>
      <c r="B495" s="462" t="s">
        <v>1</v>
      </c>
      <c r="C495" s="443"/>
      <c r="D495" s="443"/>
      <c r="E495" s="444">
        <v>2017</v>
      </c>
      <c r="F495" s="444" t="s">
        <v>985</v>
      </c>
      <c r="G495" s="450">
        <v>480.8</v>
      </c>
      <c r="H495" s="443"/>
      <c r="I495" s="443"/>
      <c r="J495" s="443"/>
      <c r="K495" s="443"/>
      <c r="L495" s="443"/>
      <c r="M495" s="443"/>
      <c r="N495" s="443"/>
      <c r="O495" s="443"/>
      <c r="P495" s="443"/>
      <c r="Q495" s="443"/>
      <c r="R495" s="443"/>
      <c r="S495" s="443"/>
      <c r="T495" s="443"/>
      <c r="U495" s="443"/>
      <c r="V495" s="443"/>
      <c r="W495" s="443"/>
      <c r="X495" s="443"/>
      <c r="Y495" s="443"/>
      <c r="Z495" s="443"/>
      <c r="AA495" s="443"/>
      <c r="AB495" s="443"/>
      <c r="AC495" s="443"/>
      <c r="AD495" s="443"/>
      <c r="AE495" s="443"/>
      <c r="AF495" s="443"/>
      <c r="AG495" s="443"/>
      <c r="AH495" s="443"/>
      <c r="AI495" s="443"/>
      <c r="AJ495" s="443"/>
    </row>
    <row r="496" spans="1:36">
      <c r="B496" s="443"/>
      <c r="C496" s="443"/>
      <c r="D496" s="443"/>
      <c r="E496" s="443"/>
      <c r="F496" s="443"/>
      <c r="G496" s="443"/>
      <c r="H496" s="443"/>
      <c r="I496" s="443"/>
      <c r="J496" s="443"/>
      <c r="K496" s="443"/>
      <c r="L496" s="443"/>
      <c r="M496" s="443"/>
      <c r="N496" s="443"/>
      <c r="O496" s="443"/>
      <c r="P496" s="443"/>
      <c r="Q496" s="443"/>
      <c r="R496" s="443"/>
      <c r="S496" s="443"/>
      <c r="T496" s="443"/>
      <c r="U496" s="443"/>
      <c r="V496" s="443"/>
      <c r="W496" s="443"/>
      <c r="X496" s="443"/>
      <c r="Y496" s="443"/>
      <c r="Z496" s="443"/>
      <c r="AA496" s="443"/>
      <c r="AB496" s="443"/>
      <c r="AC496" s="443"/>
      <c r="AD496" s="443"/>
      <c r="AE496" s="443"/>
      <c r="AF496" s="443"/>
      <c r="AG496" s="443"/>
      <c r="AH496" s="443"/>
      <c r="AI496" s="443"/>
      <c r="AJ496" s="443"/>
    </row>
    <row r="497" spans="1:36">
      <c r="B497" s="443"/>
      <c r="C497" s="443"/>
      <c r="D497" s="443"/>
      <c r="E497" s="443"/>
      <c r="F497" s="443"/>
      <c r="G497" s="443"/>
      <c r="H497" s="443"/>
      <c r="I497" s="443"/>
      <c r="J497" s="443"/>
      <c r="K497" s="443"/>
      <c r="L497" s="443"/>
      <c r="M497" s="443"/>
      <c r="N497" s="443"/>
      <c r="O497" s="443"/>
      <c r="P497" s="443"/>
      <c r="Q497" s="443"/>
      <c r="R497" s="443"/>
      <c r="S497" s="443"/>
      <c r="T497" s="443"/>
      <c r="U497" s="443"/>
      <c r="V497" s="443"/>
      <c r="W497" s="443"/>
      <c r="X497" s="443"/>
      <c r="Y497" s="443"/>
      <c r="Z497" s="443"/>
      <c r="AA497" s="443"/>
      <c r="AB497" s="443"/>
      <c r="AC497" s="443"/>
      <c r="AD497" s="443"/>
      <c r="AE497" s="443"/>
      <c r="AF497" s="443"/>
      <c r="AG497" s="443"/>
      <c r="AH497" s="443"/>
      <c r="AI497" s="443"/>
      <c r="AJ497" s="443"/>
    </row>
    <row r="498" spans="1:36" ht="25.5">
      <c r="B498" s="30" t="s">
        <v>211</v>
      </c>
      <c r="C498" s="443"/>
      <c r="D498" s="443"/>
      <c r="E498" s="443"/>
      <c r="F498" s="443"/>
      <c r="G498" s="443"/>
      <c r="H498" s="443"/>
      <c r="I498" s="443"/>
      <c r="J498" s="443"/>
      <c r="K498" s="443"/>
      <c r="L498" s="443"/>
      <c r="M498" s="443"/>
      <c r="N498" s="443"/>
      <c r="O498" s="443"/>
      <c r="P498" s="443"/>
      <c r="Q498" s="443"/>
      <c r="R498" s="443"/>
      <c r="S498" s="443"/>
      <c r="T498" s="443"/>
      <c r="U498" s="443"/>
      <c r="V498" s="443"/>
      <c r="W498" s="443"/>
      <c r="X498" s="443"/>
      <c r="Y498" s="443"/>
      <c r="Z498" s="443"/>
      <c r="AA498" s="443"/>
      <c r="AB498" s="443"/>
      <c r="AC498" s="443"/>
      <c r="AD498" s="443"/>
      <c r="AE498" s="443"/>
      <c r="AF498" s="443"/>
      <c r="AG498" s="443"/>
      <c r="AH498" s="443"/>
      <c r="AI498" s="443"/>
      <c r="AJ498" s="443"/>
    </row>
    <row r="499" spans="1:36">
      <c r="B499" s="443"/>
      <c r="C499" s="443"/>
      <c r="D499" s="443"/>
      <c r="E499" s="443"/>
      <c r="F499" s="443"/>
      <c r="G499" s="443"/>
      <c r="H499" s="443"/>
      <c r="I499" s="443"/>
      <c r="J499" s="443"/>
      <c r="K499" s="443"/>
      <c r="L499" s="443"/>
      <c r="M499" s="443"/>
      <c r="N499" s="443"/>
      <c r="O499" s="443"/>
      <c r="P499" s="443"/>
      <c r="Q499" s="443"/>
      <c r="R499" s="443"/>
      <c r="S499" s="443"/>
      <c r="T499" s="443"/>
      <c r="U499" s="443"/>
      <c r="V499" s="443"/>
      <c r="W499" s="443"/>
      <c r="X499" s="443"/>
      <c r="Y499" s="443"/>
      <c r="Z499" s="443"/>
      <c r="AA499" s="443"/>
      <c r="AB499" s="443"/>
      <c r="AC499" s="443"/>
      <c r="AD499" s="443"/>
      <c r="AE499" s="443"/>
      <c r="AF499" s="443"/>
      <c r="AG499" s="443"/>
      <c r="AH499" s="443"/>
      <c r="AI499" s="443"/>
      <c r="AJ499" s="443"/>
    </row>
    <row r="500" spans="1:36">
      <c r="A500" s="24" t="s">
        <v>0</v>
      </c>
      <c r="B500" s="462" t="s">
        <v>154</v>
      </c>
      <c r="C500" s="443"/>
      <c r="D500" s="443"/>
      <c r="E500" s="444">
        <v>2018</v>
      </c>
      <c r="F500" s="444" t="s">
        <v>891</v>
      </c>
      <c r="G500" s="450">
        <v>869.4</v>
      </c>
      <c r="H500" s="443"/>
      <c r="I500" s="443"/>
      <c r="J500" s="443"/>
      <c r="K500" s="443"/>
      <c r="L500" s="443"/>
      <c r="M500" s="443"/>
      <c r="N500" s="443"/>
      <c r="O500" s="443"/>
      <c r="P500" s="443"/>
      <c r="Q500" s="443"/>
      <c r="R500" s="443"/>
      <c r="S500" s="443"/>
      <c r="T500" s="443"/>
      <c r="U500" s="443"/>
      <c r="V500" s="443"/>
      <c r="W500" s="443"/>
      <c r="X500" s="443"/>
      <c r="Y500" s="443"/>
      <c r="Z500" s="443"/>
      <c r="AA500" s="443"/>
      <c r="AB500" s="443"/>
      <c r="AC500" s="443"/>
      <c r="AD500" s="443"/>
      <c r="AE500" s="443"/>
      <c r="AF500" s="443"/>
      <c r="AG500" s="443"/>
      <c r="AH500" s="443"/>
      <c r="AI500" s="443"/>
      <c r="AJ500" s="443"/>
    </row>
    <row r="501" spans="1:36">
      <c r="A501" s="24" t="s">
        <v>2</v>
      </c>
      <c r="B501" s="462" t="s">
        <v>9</v>
      </c>
      <c r="C501" s="443"/>
      <c r="D501" s="443"/>
      <c r="E501" s="444">
        <v>2017</v>
      </c>
      <c r="F501" s="444" t="s">
        <v>891</v>
      </c>
      <c r="G501" s="450">
        <v>851.2</v>
      </c>
      <c r="H501" s="443"/>
      <c r="I501" s="443"/>
      <c r="J501" s="443"/>
      <c r="K501" s="443"/>
      <c r="L501" s="443"/>
      <c r="M501" s="443"/>
      <c r="N501" s="443"/>
      <c r="O501" s="443"/>
      <c r="P501" s="443"/>
      <c r="Q501" s="443"/>
      <c r="R501" s="443"/>
      <c r="S501" s="443"/>
      <c r="T501" s="443"/>
      <c r="U501" s="443"/>
      <c r="V501" s="443"/>
      <c r="W501" s="443"/>
      <c r="X501" s="443"/>
      <c r="Y501" s="443"/>
      <c r="Z501" s="443"/>
      <c r="AA501" s="443"/>
      <c r="AB501" s="443"/>
      <c r="AC501" s="443"/>
      <c r="AD501" s="443"/>
      <c r="AE501" s="443"/>
      <c r="AF501" s="443"/>
      <c r="AG501" s="443"/>
      <c r="AH501" s="443"/>
      <c r="AI501" s="443"/>
      <c r="AJ501" s="443"/>
    </row>
    <row r="502" spans="1:36">
      <c r="A502" s="24" t="s">
        <v>3</v>
      </c>
      <c r="B502" s="462" t="s">
        <v>25</v>
      </c>
      <c r="C502" s="443"/>
      <c r="D502" s="443"/>
      <c r="E502" s="444">
        <v>2017</v>
      </c>
      <c r="F502" s="444" t="s">
        <v>892</v>
      </c>
      <c r="G502" s="450">
        <v>847.5</v>
      </c>
      <c r="H502" s="443"/>
      <c r="I502" s="443"/>
      <c r="J502" s="443"/>
      <c r="K502" s="443"/>
      <c r="L502" s="443"/>
      <c r="M502" s="443"/>
      <c r="N502" s="443"/>
      <c r="O502" s="443"/>
      <c r="P502" s="443"/>
      <c r="Q502" s="443"/>
      <c r="R502" s="443"/>
      <c r="S502" s="443"/>
      <c r="T502" s="443"/>
      <c r="U502" s="443"/>
      <c r="V502" s="443"/>
      <c r="W502" s="443"/>
      <c r="X502" s="443"/>
      <c r="Y502" s="443"/>
      <c r="Z502" s="443"/>
      <c r="AA502" s="443"/>
      <c r="AB502" s="443"/>
      <c r="AC502" s="443"/>
      <c r="AD502" s="443"/>
      <c r="AE502" s="443"/>
      <c r="AF502" s="443"/>
      <c r="AG502" s="443"/>
      <c r="AH502" s="443"/>
      <c r="AI502" s="443"/>
      <c r="AJ502" s="443"/>
    </row>
    <row r="503" spans="1:36">
      <c r="A503" s="24" t="s">
        <v>5</v>
      </c>
      <c r="B503" s="462" t="s">
        <v>31</v>
      </c>
      <c r="C503" s="443"/>
      <c r="D503" s="443"/>
      <c r="E503" s="444">
        <v>2017</v>
      </c>
      <c r="F503" s="444" t="s">
        <v>893</v>
      </c>
      <c r="G503" s="450">
        <v>824.4</v>
      </c>
      <c r="H503" s="443"/>
      <c r="I503" s="443"/>
      <c r="J503" s="443"/>
      <c r="K503" s="443"/>
      <c r="L503" s="443"/>
      <c r="M503" s="443"/>
      <c r="N503" s="443"/>
      <c r="O503" s="443"/>
      <c r="P503" s="443"/>
      <c r="Q503" s="443"/>
      <c r="R503" s="443"/>
      <c r="S503" s="443"/>
      <c r="T503" s="443"/>
      <c r="U503" s="443"/>
      <c r="V503" s="443"/>
      <c r="W503" s="443"/>
      <c r="X503" s="443"/>
      <c r="Y503" s="443"/>
      <c r="Z503" s="443"/>
      <c r="AA503" s="443"/>
      <c r="AB503" s="443"/>
      <c r="AC503" s="443"/>
      <c r="AD503" s="443"/>
      <c r="AE503" s="443"/>
      <c r="AF503" s="443"/>
      <c r="AG503" s="443"/>
      <c r="AH503" s="443"/>
      <c r="AI503" s="443"/>
      <c r="AJ503" s="443"/>
    </row>
    <row r="504" spans="1:36">
      <c r="A504" s="24" t="s">
        <v>7</v>
      </c>
      <c r="B504" s="462" t="s">
        <v>23</v>
      </c>
      <c r="C504" s="443"/>
      <c r="D504" s="443"/>
      <c r="E504" s="444">
        <v>2017</v>
      </c>
      <c r="F504" s="444" t="s">
        <v>985</v>
      </c>
      <c r="G504" s="450">
        <v>803.8</v>
      </c>
      <c r="H504" s="443"/>
      <c r="I504" s="443"/>
      <c r="J504" s="443"/>
      <c r="K504" s="443"/>
      <c r="L504" s="443"/>
      <c r="M504" s="443"/>
      <c r="N504" s="443"/>
      <c r="O504" s="443"/>
      <c r="P504" s="443"/>
      <c r="Q504" s="443"/>
      <c r="R504" s="443"/>
      <c r="S504" s="443"/>
      <c r="T504" s="443"/>
      <c r="U504" s="443"/>
      <c r="V504" s="443"/>
      <c r="W504" s="443"/>
      <c r="X504" s="443"/>
      <c r="Y504" s="443"/>
      <c r="Z504" s="443"/>
      <c r="AA504" s="443"/>
      <c r="AB504" s="443"/>
      <c r="AC504" s="443"/>
      <c r="AD504" s="443"/>
      <c r="AE504" s="443"/>
      <c r="AF504" s="443"/>
      <c r="AG504" s="443"/>
      <c r="AH504" s="443"/>
      <c r="AI504" s="443"/>
      <c r="AJ504" s="443"/>
    </row>
    <row r="505" spans="1:36">
      <c r="A505" s="24" t="s">
        <v>8</v>
      </c>
      <c r="B505" s="462" t="s">
        <v>11</v>
      </c>
      <c r="C505" s="443"/>
      <c r="D505" s="443"/>
      <c r="E505" s="444">
        <v>2017</v>
      </c>
      <c r="F505" s="444" t="s">
        <v>986</v>
      </c>
      <c r="G505" s="450">
        <v>735.7</v>
      </c>
      <c r="H505" s="443"/>
      <c r="I505" s="443"/>
      <c r="J505" s="443"/>
      <c r="K505" s="443"/>
      <c r="L505" s="443"/>
      <c r="M505" s="443"/>
      <c r="N505" s="443"/>
      <c r="O505" s="443"/>
      <c r="P505" s="443"/>
      <c r="Q505" s="443"/>
      <c r="R505" s="443"/>
      <c r="S505" s="443"/>
      <c r="T505" s="443"/>
      <c r="U505" s="443"/>
      <c r="V505" s="443"/>
      <c r="W505" s="443"/>
      <c r="X505" s="443"/>
      <c r="Y505" s="443"/>
      <c r="Z505" s="443"/>
      <c r="AA505" s="443"/>
      <c r="AB505" s="443"/>
      <c r="AC505" s="443"/>
      <c r="AD505" s="443"/>
      <c r="AE505" s="443"/>
      <c r="AF505" s="443"/>
      <c r="AG505" s="443"/>
      <c r="AH505" s="443"/>
      <c r="AI505" s="443"/>
      <c r="AJ505" s="443"/>
    </row>
    <row r="506" spans="1:36">
      <c r="A506" s="24" t="s">
        <v>10</v>
      </c>
      <c r="B506" s="462" t="s">
        <v>144</v>
      </c>
      <c r="C506" s="443"/>
      <c r="D506" s="443"/>
      <c r="E506" s="444">
        <v>2017</v>
      </c>
      <c r="F506" s="444" t="s">
        <v>987</v>
      </c>
      <c r="G506" s="450">
        <v>699.7</v>
      </c>
      <c r="H506" s="443"/>
      <c r="I506" s="443"/>
      <c r="J506" s="443"/>
      <c r="K506" s="443"/>
      <c r="L506" s="443"/>
      <c r="M506" s="443"/>
      <c r="N506" s="443"/>
      <c r="O506" s="443"/>
      <c r="P506" s="443"/>
      <c r="Q506" s="443"/>
      <c r="R506" s="443"/>
      <c r="S506" s="443"/>
      <c r="T506" s="443"/>
      <c r="U506" s="443"/>
      <c r="V506" s="443"/>
      <c r="W506" s="443"/>
      <c r="X506" s="443"/>
      <c r="Y506" s="443"/>
      <c r="Z506" s="443"/>
      <c r="AA506" s="443"/>
      <c r="AB506" s="443"/>
      <c r="AC506" s="443"/>
      <c r="AD506" s="443"/>
      <c r="AE506" s="443"/>
      <c r="AF506" s="443"/>
      <c r="AG506" s="443"/>
      <c r="AH506" s="443"/>
      <c r="AI506" s="443"/>
      <c r="AJ506" s="443"/>
    </row>
    <row r="507" spans="1:36">
      <c r="A507" s="24" t="s">
        <v>12</v>
      </c>
      <c r="B507" s="462" t="s">
        <v>17</v>
      </c>
      <c r="C507" s="443"/>
      <c r="D507" s="443"/>
      <c r="E507" s="444">
        <v>2017</v>
      </c>
      <c r="F507" s="444" t="s">
        <v>988</v>
      </c>
      <c r="G507" s="450">
        <v>674.1</v>
      </c>
      <c r="H507" s="443"/>
      <c r="I507" s="443"/>
      <c r="J507" s="443"/>
      <c r="K507" s="443"/>
      <c r="L507" s="443"/>
      <c r="M507" s="443"/>
      <c r="N507" s="443"/>
      <c r="O507" s="443"/>
      <c r="P507" s="443"/>
      <c r="Q507" s="443"/>
      <c r="R507" s="443"/>
      <c r="S507" s="443"/>
      <c r="T507" s="443"/>
      <c r="U507" s="443"/>
      <c r="V507" s="443"/>
      <c r="W507" s="443"/>
      <c r="X507" s="443"/>
      <c r="Y507" s="443"/>
      <c r="Z507" s="443"/>
      <c r="AA507" s="443"/>
      <c r="AB507" s="443"/>
      <c r="AC507" s="443"/>
      <c r="AD507" s="443"/>
      <c r="AE507" s="443"/>
      <c r="AF507" s="443"/>
      <c r="AG507" s="443"/>
      <c r="AH507" s="443"/>
      <c r="AI507" s="443"/>
      <c r="AJ507" s="443"/>
    </row>
    <row r="508" spans="1:36">
      <c r="A508" s="24" t="s">
        <v>14</v>
      </c>
      <c r="B508" s="462" t="s">
        <v>830</v>
      </c>
      <c r="C508" s="443"/>
      <c r="D508" s="443"/>
      <c r="E508" s="444">
        <v>2020</v>
      </c>
      <c r="F508" s="444" t="s">
        <v>891</v>
      </c>
      <c r="G508" s="450">
        <v>666.4</v>
      </c>
      <c r="H508" s="443"/>
      <c r="I508" s="443"/>
      <c r="J508" s="443"/>
      <c r="K508" s="443"/>
      <c r="L508" s="443"/>
      <c r="M508" s="443"/>
      <c r="N508" s="443"/>
      <c r="O508" s="443"/>
      <c r="P508" s="443"/>
      <c r="Q508" s="443"/>
      <c r="R508" s="443"/>
      <c r="S508" s="443"/>
      <c r="T508" s="443"/>
      <c r="U508" s="443"/>
      <c r="V508" s="443"/>
      <c r="W508" s="443"/>
      <c r="X508" s="443"/>
      <c r="Y508" s="443"/>
      <c r="Z508" s="443"/>
      <c r="AA508" s="443"/>
      <c r="AB508" s="443"/>
      <c r="AC508" s="443"/>
      <c r="AD508" s="443"/>
      <c r="AE508" s="443"/>
      <c r="AF508" s="443"/>
      <c r="AG508" s="443"/>
      <c r="AH508" s="443"/>
      <c r="AI508" s="443"/>
      <c r="AJ508" s="443"/>
    </row>
    <row r="509" spans="1:36">
      <c r="A509" s="24" t="s">
        <v>16</v>
      </c>
      <c r="B509" s="462" t="s">
        <v>37</v>
      </c>
      <c r="C509" s="443"/>
      <c r="D509" s="443"/>
      <c r="E509" s="444">
        <v>2017</v>
      </c>
      <c r="F509" s="444" t="s">
        <v>989</v>
      </c>
      <c r="G509" s="450">
        <v>662.6</v>
      </c>
      <c r="H509" s="443"/>
      <c r="I509" s="443"/>
      <c r="J509" s="443"/>
      <c r="K509" s="443"/>
      <c r="L509" s="443"/>
      <c r="M509" s="443"/>
      <c r="N509" s="443"/>
      <c r="O509" s="443"/>
      <c r="P509" s="443"/>
      <c r="Q509" s="443"/>
      <c r="R509" s="443"/>
      <c r="S509" s="443"/>
      <c r="T509" s="443"/>
      <c r="U509" s="443"/>
      <c r="V509" s="443"/>
      <c r="W509" s="443"/>
      <c r="X509" s="443"/>
      <c r="Y509" s="443"/>
      <c r="Z509" s="443"/>
      <c r="AA509" s="443"/>
      <c r="AB509" s="443"/>
      <c r="AC509" s="443"/>
      <c r="AD509" s="443"/>
      <c r="AE509" s="443"/>
      <c r="AF509" s="443"/>
      <c r="AG509" s="443"/>
      <c r="AH509" s="443"/>
      <c r="AI509" s="443"/>
      <c r="AJ509" s="443"/>
    </row>
    <row r="510" spans="1:36">
      <c r="B510" s="443"/>
      <c r="C510" s="443"/>
      <c r="D510" s="443"/>
      <c r="E510" s="443"/>
      <c r="F510" s="443"/>
      <c r="G510" s="443"/>
      <c r="H510" s="443"/>
      <c r="I510" s="443"/>
      <c r="J510" s="443"/>
      <c r="K510" s="443"/>
      <c r="L510" s="443"/>
      <c r="M510" s="443"/>
      <c r="N510" s="443"/>
      <c r="O510" s="443"/>
      <c r="P510" s="443"/>
      <c r="Q510" s="443"/>
      <c r="R510" s="443"/>
      <c r="S510" s="443"/>
      <c r="T510" s="443"/>
      <c r="U510" s="443"/>
      <c r="V510" s="443"/>
      <c r="W510" s="443"/>
      <c r="X510" s="443"/>
      <c r="Y510" s="443"/>
      <c r="Z510" s="443"/>
      <c r="AA510" s="443"/>
      <c r="AB510" s="443"/>
      <c r="AC510" s="443"/>
      <c r="AD510" s="443"/>
      <c r="AE510" s="443"/>
      <c r="AF510" s="443"/>
      <c r="AG510" s="443"/>
      <c r="AH510" s="443"/>
      <c r="AI510" s="443"/>
      <c r="AJ510" s="443"/>
    </row>
    <row r="511" spans="1:36">
      <c r="B511" s="443"/>
      <c r="C511" s="443"/>
      <c r="D511" s="443"/>
      <c r="E511" s="443"/>
      <c r="F511" s="443"/>
      <c r="G511" s="443"/>
      <c r="H511" s="443"/>
      <c r="I511" s="443"/>
      <c r="J511" s="443"/>
      <c r="K511" s="443"/>
      <c r="L511" s="443"/>
      <c r="M511" s="443"/>
      <c r="N511" s="443"/>
      <c r="O511" s="443"/>
      <c r="P511" s="443"/>
      <c r="Q511" s="443"/>
      <c r="R511" s="443"/>
      <c r="S511" s="443"/>
      <c r="T511" s="443"/>
      <c r="U511" s="443"/>
      <c r="V511" s="443"/>
      <c r="W511" s="443"/>
      <c r="X511" s="443"/>
      <c r="Y511" s="443"/>
      <c r="Z511" s="443"/>
      <c r="AA511" s="443"/>
      <c r="AB511" s="443"/>
      <c r="AC511" s="443"/>
      <c r="AD511" s="443"/>
      <c r="AE511" s="443"/>
      <c r="AF511" s="443"/>
      <c r="AG511" s="443"/>
      <c r="AH511" s="443"/>
      <c r="AI511" s="443"/>
      <c r="AJ511" s="443"/>
    </row>
    <row r="512" spans="1:36" ht="25.5">
      <c r="B512" s="30" t="s">
        <v>212</v>
      </c>
      <c r="C512" s="443"/>
      <c r="D512" s="443"/>
      <c r="E512" s="443"/>
      <c r="F512" s="443"/>
      <c r="G512" s="443"/>
      <c r="H512" s="443"/>
      <c r="I512" s="443"/>
      <c r="J512" s="443"/>
      <c r="K512" s="443"/>
      <c r="L512" s="443"/>
      <c r="M512" s="443"/>
      <c r="N512" s="443"/>
      <c r="O512" s="443"/>
      <c r="P512" s="443"/>
      <c r="Q512" s="443"/>
      <c r="R512" s="443"/>
      <c r="S512" s="443"/>
      <c r="T512" s="443"/>
      <c r="U512" s="443"/>
      <c r="V512" s="443"/>
      <c r="W512" s="443"/>
      <c r="X512" s="443"/>
      <c r="Y512" s="443"/>
      <c r="Z512" s="443"/>
      <c r="AA512" s="443"/>
      <c r="AB512" s="443"/>
      <c r="AC512" s="443"/>
      <c r="AD512" s="443"/>
      <c r="AE512" s="443"/>
      <c r="AF512" s="443"/>
      <c r="AG512" s="443"/>
      <c r="AH512" s="443"/>
      <c r="AI512" s="443"/>
      <c r="AJ512" s="443"/>
    </row>
    <row r="513" spans="1:36">
      <c r="B513" s="443"/>
      <c r="C513" s="443"/>
      <c r="D513" s="443"/>
      <c r="E513" s="443"/>
      <c r="F513" s="443"/>
      <c r="G513" s="443"/>
      <c r="H513" s="443"/>
      <c r="I513" s="443"/>
      <c r="J513" s="443"/>
      <c r="K513" s="443"/>
      <c r="L513" s="443"/>
      <c r="M513" s="443"/>
      <c r="N513" s="443"/>
      <c r="O513" s="443"/>
      <c r="P513" s="443"/>
      <c r="Q513" s="443"/>
      <c r="R513" s="443"/>
      <c r="S513" s="443"/>
      <c r="T513" s="443"/>
      <c r="U513" s="443"/>
      <c r="V513" s="443"/>
      <c r="W513" s="443"/>
      <c r="X513" s="443"/>
      <c r="Y513" s="443"/>
      <c r="Z513" s="443"/>
      <c r="AA513" s="443"/>
      <c r="AB513" s="443"/>
      <c r="AC513" s="443"/>
      <c r="AD513" s="443"/>
      <c r="AE513" s="443"/>
      <c r="AF513" s="443"/>
      <c r="AG513" s="443"/>
      <c r="AH513" s="443"/>
      <c r="AI513" s="443"/>
      <c r="AJ513" s="443"/>
    </row>
    <row r="514" spans="1:36">
      <c r="A514" s="24" t="s">
        <v>0</v>
      </c>
      <c r="B514" s="462" t="s">
        <v>179</v>
      </c>
      <c r="C514" s="443"/>
      <c r="D514" s="443"/>
      <c r="E514" s="444">
        <v>2016</v>
      </c>
      <c r="F514" s="444" t="s">
        <v>891</v>
      </c>
      <c r="G514" s="450">
        <v>846.05</v>
      </c>
      <c r="H514" s="443"/>
      <c r="I514" s="443"/>
      <c r="J514" s="443"/>
      <c r="K514" s="443"/>
      <c r="L514" s="443"/>
      <c r="M514" s="443"/>
      <c r="N514" s="443"/>
      <c r="O514" s="443"/>
      <c r="P514" s="443"/>
      <c r="Q514" s="443"/>
      <c r="R514" s="443"/>
      <c r="S514" s="443"/>
      <c r="T514" s="443"/>
      <c r="U514" s="443"/>
      <c r="V514" s="443"/>
      <c r="W514" s="443"/>
      <c r="X514" s="443"/>
      <c r="Y514" s="443"/>
      <c r="Z514" s="443"/>
      <c r="AA514" s="443"/>
      <c r="AB514" s="443"/>
      <c r="AC514" s="443"/>
      <c r="AD514" s="443"/>
      <c r="AE514" s="443"/>
      <c r="AF514" s="443"/>
      <c r="AG514" s="443"/>
      <c r="AH514" s="443"/>
      <c r="AI514" s="443"/>
      <c r="AJ514" s="443"/>
    </row>
    <row r="515" spans="1:36">
      <c r="A515" s="24" t="s">
        <v>2</v>
      </c>
      <c r="B515" s="462" t="s">
        <v>144</v>
      </c>
      <c r="C515" s="443"/>
      <c r="D515" s="443"/>
      <c r="E515" s="444">
        <v>2017</v>
      </c>
      <c r="F515" s="444" t="s">
        <v>891</v>
      </c>
      <c r="G515" s="450">
        <v>782.55</v>
      </c>
      <c r="H515" s="443"/>
      <c r="I515" s="443"/>
      <c r="J515" s="443"/>
      <c r="K515" s="443"/>
      <c r="L515" s="443"/>
      <c r="M515" s="443"/>
      <c r="N515" s="443"/>
      <c r="O515" s="443"/>
      <c r="P515" s="443"/>
      <c r="Q515" s="443"/>
      <c r="R515" s="443"/>
      <c r="S515" s="443"/>
      <c r="T515" s="443"/>
      <c r="U515" s="443"/>
      <c r="V515" s="443"/>
      <c r="W515" s="443"/>
      <c r="X515" s="443"/>
      <c r="Y515" s="443"/>
      <c r="Z515" s="443"/>
      <c r="AA515" s="443"/>
      <c r="AB515" s="443"/>
      <c r="AC515" s="443"/>
      <c r="AD515" s="443"/>
      <c r="AE515" s="443"/>
      <c r="AF515" s="443"/>
      <c r="AG515" s="443"/>
      <c r="AH515" s="443"/>
      <c r="AI515" s="443"/>
      <c r="AJ515" s="443"/>
    </row>
    <row r="516" spans="1:36">
      <c r="A516" s="24" t="s">
        <v>3</v>
      </c>
      <c r="B516" s="462" t="s">
        <v>143</v>
      </c>
      <c r="C516" s="443"/>
      <c r="D516" s="443"/>
      <c r="E516" s="444">
        <v>2017</v>
      </c>
      <c r="F516" s="444" t="s">
        <v>892</v>
      </c>
      <c r="G516" s="450">
        <v>779.6</v>
      </c>
      <c r="H516" s="443"/>
      <c r="I516" s="443"/>
      <c r="J516" s="443"/>
      <c r="K516" s="443"/>
      <c r="L516" s="443"/>
      <c r="M516" s="443"/>
      <c r="N516" s="443"/>
      <c r="O516" s="443"/>
      <c r="P516" s="443"/>
      <c r="Q516" s="443"/>
      <c r="R516" s="443"/>
      <c r="S516" s="443"/>
      <c r="T516" s="443"/>
      <c r="U516" s="443"/>
      <c r="V516" s="443"/>
      <c r="W516" s="443"/>
      <c r="X516" s="443"/>
      <c r="Y516" s="443"/>
      <c r="Z516" s="443"/>
      <c r="AA516" s="443"/>
      <c r="AB516" s="443"/>
      <c r="AC516" s="443"/>
      <c r="AD516" s="443"/>
      <c r="AE516" s="443"/>
      <c r="AF516" s="443"/>
      <c r="AG516" s="443"/>
      <c r="AH516" s="443"/>
      <c r="AI516" s="443"/>
      <c r="AJ516" s="443"/>
    </row>
    <row r="517" spans="1:36">
      <c r="A517" s="24" t="s">
        <v>5</v>
      </c>
      <c r="B517" s="462" t="s">
        <v>33</v>
      </c>
      <c r="C517" s="443"/>
      <c r="D517" s="443"/>
      <c r="E517" s="444">
        <v>2016</v>
      </c>
      <c r="F517" s="444" t="s">
        <v>892</v>
      </c>
      <c r="G517" s="450">
        <v>736</v>
      </c>
      <c r="H517" s="443"/>
      <c r="I517" s="443"/>
      <c r="J517" s="443"/>
      <c r="K517" s="443"/>
      <c r="L517" s="443"/>
      <c r="M517" s="443"/>
      <c r="N517" s="443"/>
      <c r="O517" s="443"/>
      <c r="P517" s="443"/>
      <c r="Q517" s="443"/>
      <c r="R517" s="443"/>
      <c r="S517" s="443"/>
      <c r="T517" s="443"/>
      <c r="U517" s="443"/>
      <c r="V517" s="443"/>
      <c r="W517" s="443"/>
      <c r="X517" s="443"/>
      <c r="Y517" s="443"/>
      <c r="Z517" s="443"/>
      <c r="AA517" s="443"/>
      <c r="AB517" s="443"/>
      <c r="AC517" s="443"/>
      <c r="AD517" s="443"/>
      <c r="AE517" s="443"/>
      <c r="AF517" s="443"/>
      <c r="AG517" s="443"/>
      <c r="AH517" s="443"/>
      <c r="AI517" s="443"/>
      <c r="AJ517" s="443"/>
    </row>
    <row r="518" spans="1:36">
      <c r="A518" s="24" t="s">
        <v>7</v>
      </c>
      <c r="B518" s="462" t="s">
        <v>11</v>
      </c>
      <c r="C518" s="443"/>
      <c r="D518" s="443"/>
      <c r="E518" s="444">
        <v>2016</v>
      </c>
      <c r="F518" s="444" t="s">
        <v>893</v>
      </c>
      <c r="G518" s="450">
        <v>725.7</v>
      </c>
      <c r="H518" s="443"/>
      <c r="I518" s="443"/>
      <c r="J518" s="443"/>
      <c r="K518" s="443"/>
      <c r="L518" s="443"/>
      <c r="M518" s="443"/>
      <c r="N518" s="443"/>
      <c r="O518" s="443"/>
      <c r="P518" s="443"/>
      <c r="Q518" s="443"/>
      <c r="R518" s="443"/>
      <c r="S518" s="443"/>
      <c r="T518" s="443"/>
      <c r="U518" s="443"/>
      <c r="V518" s="443"/>
      <c r="W518" s="443"/>
      <c r="X518" s="443"/>
      <c r="Y518" s="443"/>
      <c r="Z518" s="443"/>
      <c r="AA518" s="443"/>
      <c r="AB518" s="443"/>
      <c r="AC518" s="443"/>
      <c r="AD518" s="443"/>
      <c r="AE518" s="443"/>
      <c r="AF518" s="443"/>
      <c r="AG518" s="443"/>
      <c r="AH518" s="443"/>
      <c r="AI518" s="443"/>
      <c r="AJ518" s="443"/>
    </row>
    <row r="519" spans="1:36">
      <c r="A519" s="24" t="s">
        <v>8</v>
      </c>
      <c r="B519" s="462" t="s">
        <v>21</v>
      </c>
      <c r="C519" s="443"/>
      <c r="D519" s="443"/>
      <c r="E519" s="444">
        <v>2017</v>
      </c>
      <c r="F519" s="444" t="s">
        <v>893</v>
      </c>
      <c r="G519" s="450">
        <v>724.8</v>
      </c>
      <c r="H519" s="443"/>
      <c r="I519" s="443"/>
      <c r="J519" s="443"/>
      <c r="K519" s="443"/>
      <c r="L519" s="443"/>
      <c r="M519" s="443"/>
      <c r="N519" s="443"/>
      <c r="O519" s="443"/>
      <c r="P519" s="443"/>
      <c r="Q519" s="443"/>
      <c r="R519" s="443"/>
      <c r="S519" s="443"/>
      <c r="T519" s="443"/>
      <c r="U519" s="443"/>
      <c r="V519" s="443"/>
      <c r="W519" s="443"/>
      <c r="X519" s="443"/>
      <c r="Y519" s="443"/>
      <c r="Z519" s="443"/>
      <c r="AA519" s="443"/>
      <c r="AB519" s="443"/>
      <c r="AC519" s="443"/>
      <c r="AD519" s="443"/>
      <c r="AE519" s="443"/>
      <c r="AF519" s="443"/>
      <c r="AG519" s="443"/>
      <c r="AH519" s="443"/>
      <c r="AI519" s="443"/>
      <c r="AJ519" s="443"/>
    </row>
    <row r="520" spans="1:36">
      <c r="A520" s="24" t="s">
        <v>10</v>
      </c>
      <c r="B520" s="462" t="s">
        <v>37</v>
      </c>
      <c r="C520" s="443"/>
      <c r="D520" s="443"/>
      <c r="E520" s="444">
        <v>2017</v>
      </c>
      <c r="F520" s="444" t="s">
        <v>985</v>
      </c>
      <c r="G520" s="450">
        <v>707.1</v>
      </c>
      <c r="H520" s="443"/>
      <c r="I520" s="443"/>
      <c r="J520" s="443"/>
      <c r="K520" s="443"/>
      <c r="L520" s="443"/>
      <c r="M520" s="443"/>
      <c r="N520" s="443"/>
      <c r="O520" s="443"/>
      <c r="P520" s="443"/>
      <c r="Q520" s="443"/>
      <c r="R520" s="443"/>
      <c r="S520" s="443"/>
      <c r="T520" s="443"/>
      <c r="U520" s="443"/>
      <c r="V520" s="443"/>
      <c r="W520" s="443"/>
      <c r="X520" s="443"/>
      <c r="Y520" s="443"/>
      <c r="Z520" s="443"/>
      <c r="AA520" s="443"/>
      <c r="AB520" s="443"/>
      <c r="AC520" s="443"/>
      <c r="AD520" s="443"/>
      <c r="AE520" s="443"/>
      <c r="AF520" s="443"/>
      <c r="AG520" s="443"/>
      <c r="AH520" s="443"/>
      <c r="AI520" s="443"/>
      <c r="AJ520" s="443"/>
    </row>
    <row r="521" spans="1:36">
      <c r="A521" s="24" t="s">
        <v>12</v>
      </c>
      <c r="B521" s="462" t="s">
        <v>178</v>
      </c>
      <c r="C521" s="443"/>
      <c r="D521" s="443"/>
      <c r="E521" s="444">
        <v>2017</v>
      </c>
      <c r="F521" s="444" t="s">
        <v>986</v>
      </c>
      <c r="G521" s="450">
        <v>693.85</v>
      </c>
      <c r="H521" s="443"/>
      <c r="I521" s="443"/>
      <c r="J521" s="443"/>
      <c r="K521" s="443"/>
      <c r="L521" s="443"/>
      <c r="M521" s="443"/>
      <c r="N521" s="443"/>
      <c r="O521" s="443"/>
      <c r="P521" s="443"/>
      <c r="Q521" s="443"/>
      <c r="R521" s="443"/>
      <c r="S521" s="443"/>
      <c r="T521" s="443"/>
      <c r="U521" s="443"/>
      <c r="V521" s="443"/>
      <c r="W521" s="443"/>
      <c r="X521" s="443"/>
      <c r="Y521" s="443"/>
      <c r="Z521" s="443"/>
      <c r="AA521" s="443"/>
      <c r="AB521" s="443"/>
      <c r="AC521" s="443"/>
      <c r="AD521" s="443"/>
      <c r="AE521" s="443"/>
      <c r="AF521" s="443"/>
      <c r="AG521" s="443"/>
      <c r="AH521" s="443"/>
      <c r="AI521" s="443"/>
      <c r="AJ521" s="443"/>
    </row>
    <row r="522" spans="1:36">
      <c r="A522" s="24" t="s">
        <v>14</v>
      </c>
      <c r="B522" s="462" t="s">
        <v>1853</v>
      </c>
      <c r="C522" s="443"/>
      <c r="D522" s="443"/>
      <c r="E522" s="444">
        <v>2020</v>
      </c>
      <c r="F522" s="444" t="s">
        <v>891</v>
      </c>
      <c r="G522" s="450">
        <v>670.5</v>
      </c>
      <c r="H522" s="443"/>
      <c r="I522" s="443"/>
      <c r="J522" s="443"/>
      <c r="K522" s="443"/>
      <c r="L522" s="443"/>
      <c r="M522" s="443"/>
      <c r="N522" s="443"/>
      <c r="O522" s="443"/>
      <c r="P522" s="443"/>
      <c r="Q522" s="443"/>
      <c r="R522" s="443"/>
      <c r="S522" s="443"/>
      <c r="T522" s="443"/>
      <c r="U522" s="443"/>
      <c r="V522" s="443"/>
      <c r="W522" s="443"/>
      <c r="X522" s="443"/>
      <c r="Y522" s="443"/>
      <c r="Z522" s="443"/>
      <c r="AA522" s="443"/>
      <c r="AB522" s="443"/>
      <c r="AC522" s="443"/>
      <c r="AD522" s="443"/>
      <c r="AE522" s="443"/>
      <c r="AF522" s="443"/>
      <c r="AG522" s="443"/>
      <c r="AH522" s="443"/>
      <c r="AI522" s="443"/>
      <c r="AJ522" s="443"/>
    </row>
    <row r="523" spans="1:36">
      <c r="A523" s="24" t="s">
        <v>16</v>
      </c>
      <c r="B523" s="462" t="s">
        <v>33</v>
      </c>
      <c r="C523" s="443"/>
      <c r="D523" s="443"/>
      <c r="E523" s="444">
        <v>2017</v>
      </c>
      <c r="F523" s="444" t="s">
        <v>987</v>
      </c>
      <c r="G523" s="450">
        <v>670.3</v>
      </c>
      <c r="H523" s="443"/>
      <c r="I523" s="443"/>
      <c r="J523" s="443"/>
      <c r="K523" s="443"/>
      <c r="L523" s="443"/>
      <c r="M523" s="443"/>
      <c r="N523" s="443"/>
      <c r="O523" s="443"/>
      <c r="P523" s="443"/>
      <c r="Q523" s="443"/>
      <c r="R523" s="443"/>
      <c r="S523" s="443"/>
      <c r="T523" s="443"/>
      <c r="U523" s="443"/>
      <c r="V523" s="443"/>
      <c r="W523" s="443"/>
      <c r="X523" s="443"/>
      <c r="Y523" s="443"/>
      <c r="Z523" s="443"/>
      <c r="AA523" s="443"/>
      <c r="AB523" s="443"/>
      <c r="AC523" s="443"/>
      <c r="AD523" s="443"/>
      <c r="AE523" s="443"/>
      <c r="AF523" s="443"/>
      <c r="AG523" s="443"/>
      <c r="AH523" s="443"/>
      <c r="AI523" s="443"/>
      <c r="AJ523" s="443"/>
    </row>
    <row r="524" spans="1:36">
      <c r="B524" s="443"/>
      <c r="C524" s="443"/>
      <c r="D524" s="443"/>
      <c r="E524" s="443"/>
      <c r="F524" s="443"/>
      <c r="G524" s="443"/>
      <c r="H524" s="443"/>
      <c r="I524" s="443"/>
      <c r="J524" s="443"/>
      <c r="K524" s="443"/>
      <c r="L524" s="443"/>
      <c r="M524" s="443"/>
      <c r="N524" s="443"/>
      <c r="O524" s="443"/>
      <c r="P524" s="443"/>
      <c r="Q524" s="443"/>
      <c r="R524" s="443"/>
      <c r="S524" s="443"/>
      <c r="T524" s="443"/>
      <c r="U524" s="443"/>
      <c r="V524" s="443"/>
      <c r="W524" s="443"/>
      <c r="X524" s="443"/>
      <c r="Y524" s="443"/>
      <c r="Z524" s="443"/>
      <c r="AA524" s="443"/>
      <c r="AB524" s="443"/>
      <c r="AC524" s="443"/>
      <c r="AD524" s="443"/>
      <c r="AE524" s="443"/>
      <c r="AF524" s="443"/>
      <c r="AG524" s="443"/>
      <c r="AH524" s="443"/>
      <c r="AI524" s="443"/>
      <c r="AJ524" s="443"/>
    </row>
    <row r="525" spans="1:36">
      <c r="B525" s="443"/>
      <c r="C525" s="443"/>
      <c r="D525" s="443"/>
      <c r="E525" s="443"/>
      <c r="F525" s="443"/>
      <c r="G525" s="443"/>
      <c r="H525" s="443"/>
      <c r="I525" s="443"/>
      <c r="J525" s="443"/>
      <c r="K525" s="443"/>
      <c r="L525" s="443"/>
      <c r="M525" s="443"/>
      <c r="N525" s="443"/>
      <c r="O525" s="443"/>
      <c r="P525" s="443"/>
      <c r="Q525" s="443"/>
      <c r="R525" s="443"/>
      <c r="S525" s="443"/>
      <c r="T525" s="443"/>
      <c r="U525" s="443"/>
      <c r="V525" s="443"/>
      <c r="W525" s="443"/>
      <c r="X525" s="443"/>
      <c r="Y525" s="443"/>
      <c r="Z525" s="443"/>
      <c r="AA525" s="443"/>
      <c r="AB525" s="443"/>
      <c r="AC525" s="443"/>
      <c r="AD525" s="443"/>
      <c r="AE525" s="443"/>
      <c r="AF525" s="443"/>
      <c r="AG525" s="443"/>
      <c r="AH525" s="443"/>
      <c r="AI525" s="443"/>
      <c r="AJ525" s="443"/>
    </row>
    <row r="526" spans="1:36" ht="25.5">
      <c r="B526" s="30" t="s">
        <v>213</v>
      </c>
      <c r="C526" s="443"/>
      <c r="D526" s="443"/>
      <c r="E526" s="443"/>
      <c r="F526" s="443"/>
      <c r="G526" s="443"/>
      <c r="H526" s="443"/>
      <c r="I526" s="443"/>
      <c r="J526" s="443"/>
      <c r="K526" s="443"/>
      <c r="L526" s="443"/>
      <c r="M526" s="443"/>
      <c r="N526" s="443"/>
      <c r="O526" s="443"/>
      <c r="P526" s="443"/>
      <c r="Q526" s="443"/>
      <c r="R526" s="443"/>
      <c r="S526" s="443"/>
      <c r="T526" s="443"/>
      <c r="U526" s="443"/>
      <c r="V526" s="443"/>
      <c r="W526" s="443"/>
      <c r="X526" s="443"/>
      <c r="Y526" s="443"/>
      <c r="Z526" s="443"/>
      <c r="AA526" s="443"/>
      <c r="AB526" s="443"/>
      <c r="AC526" s="443"/>
      <c r="AD526" s="443"/>
      <c r="AE526" s="443"/>
      <c r="AF526" s="443"/>
      <c r="AG526" s="443"/>
      <c r="AH526" s="443"/>
      <c r="AI526" s="443"/>
      <c r="AJ526" s="443"/>
    </row>
    <row r="527" spans="1:36">
      <c r="B527" s="443"/>
      <c r="C527" s="443"/>
      <c r="D527" s="443"/>
      <c r="E527" s="443"/>
      <c r="F527" s="443"/>
      <c r="G527" s="443"/>
      <c r="H527" s="443"/>
      <c r="I527" s="443"/>
      <c r="J527" s="443"/>
      <c r="K527" s="443"/>
      <c r="L527" s="443"/>
      <c r="M527" s="443"/>
      <c r="N527" s="443"/>
      <c r="O527" s="443"/>
      <c r="P527" s="443"/>
      <c r="Q527" s="443"/>
      <c r="R527" s="443"/>
      <c r="S527" s="443"/>
      <c r="T527" s="443"/>
      <c r="U527" s="443"/>
      <c r="V527" s="443"/>
      <c r="W527" s="443"/>
      <c r="X527" s="443"/>
      <c r="Y527" s="443"/>
      <c r="Z527" s="443"/>
      <c r="AA527" s="443"/>
      <c r="AB527" s="443"/>
      <c r="AC527" s="443"/>
      <c r="AD527" s="443"/>
      <c r="AE527" s="443"/>
      <c r="AF527" s="443"/>
      <c r="AG527" s="443"/>
      <c r="AH527" s="443"/>
      <c r="AI527" s="443"/>
      <c r="AJ527" s="443"/>
    </row>
    <row r="528" spans="1:36">
      <c r="A528" s="24" t="s">
        <v>0</v>
      </c>
      <c r="B528" s="462" t="s">
        <v>153</v>
      </c>
      <c r="C528" s="443"/>
      <c r="D528" s="443"/>
      <c r="E528" s="444">
        <v>2019</v>
      </c>
      <c r="F528" s="444" t="s">
        <v>891</v>
      </c>
      <c r="G528" s="450">
        <v>761</v>
      </c>
      <c r="H528" s="443"/>
      <c r="I528" s="443"/>
      <c r="J528" s="443"/>
      <c r="K528" s="443"/>
      <c r="L528" s="443"/>
      <c r="M528" s="443"/>
      <c r="N528" s="443"/>
      <c r="O528" s="443"/>
      <c r="P528" s="443"/>
      <c r="Q528" s="443"/>
      <c r="R528" s="333"/>
      <c r="S528" s="313"/>
      <c r="T528" s="443"/>
      <c r="U528" s="443"/>
      <c r="V528" s="443"/>
      <c r="W528" s="443"/>
      <c r="X528" s="443"/>
      <c r="Y528" s="443"/>
      <c r="Z528" s="443"/>
      <c r="AA528" s="443"/>
      <c r="AB528" s="443"/>
      <c r="AC528" s="443"/>
      <c r="AD528" s="443"/>
      <c r="AE528" s="443"/>
      <c r="AF528" s="443"/>
      <c r="AG528" s="443"/>
      <c r="AH528" s="443"/>
      <c r="AI528" s="443"/>
      <c r="AJ528" s="443"/>
    </row>
    <row r="529" spans="1:36">
      <c r="A529" s="24" t="s">
        <v>2</v>
      </c>
      <c r="B529" s="462" t="s">
        <v>4</v>
      </c>
      <c r="C529" s="443"/>
      <c r="D529" s="443"/>
      <c r="E529" s="444">
        <v>2016</v>
      </c>
      <c r="F529" s="444" t="s">
        <v>891</v>
      </c>
      <c r="G529" s="450">
        <v>604.6</v>
      </c>
      <c r="H529" s="443"/>
      <c r="I529" s="443"/>
      <c r="J529" s="443"/>
      <c r="K529" s="443"/>
      <c r="L529" s="443"/>
      <c r="M529" s="443"/>
      <c r="N529" s="443"/>
      <c r="O529" s="443"/>
      <c r="P529" s="443"/>
      <c r="Q529" s="443"/>
      <c r="R529" s="333"/>
      <c r="S529" s="313"/>
      <c r="T529" s="443"/>
      <c r="U529" s="443"/>
      <c r="V529" s="443"/>
      <c r="W529" s="443"/>
      <c r="X529" s="443"/>
      <c r="Y529" s="443"/>
      <c r="Z529" s="443"/>
      <c r="AA529" s="443"/>
      <c r="AB529" s="443"/>
      <c r="AC529" s="443"/>
      <c r="AD529" s="443"/>
      <c r="AE529" s="443"/>
      <c r="AF529" s="443"/>
      <c r="AG529" s="443"/>
      <c r="AH529" s="443"/>
      <c r="AI529" s="443"/>
      <c r="AJ529" s="443"/>
    </row>
    <row r="530" spans="1:36">
      <c r="A530" s="24" t="s">
        <v>3</v>
      </c>
      <c r="B530" s="462" t="s">
        <v>6</v>
      </c>
      <c r="C530" s="443"/>
      <c r="D530" s="443"/>
      <c r="E530" s="444">
        <v>2017</v>
      </c>
      <c r="F530" s="444" t="s">
        <v>891</v>
      </c>
      <c r="G530" s="450">
        <v>558.5</v>
      </c>
      <c r="H530" s="443"/>
      <c r="I530" s="443"/>
      <c r="J530" s="443"/>
      <c r="K530" s="443"/>
      <c r="L530" s="443"/>
      <c r="M530" s="443"/>
      <c r="N530" s="443"/>
      <c r="O530" s="443"/>
      <c r="P530" s="443"/>
      <c r="Q530" s="443"/>
      <c r="R530" s="333"/>
      <c r="S530" s="313"/>
      <c r="T530" s="443"/>
      <c r="U530" s="443"/>
      <c r="V530" s="443"/>
      <c r="W530" s="443"/>
      <c r="X530" s="443"/>
      <c r="Y530" s="443"/>
      <c r="Z530" s="443"/>
      <c r="AA530" s="443"/>
      <c r="AB530" s="443"/>
      <c r="AC530" s="443"/>
      <c r="AD530" s="443"/>
      <c r="AE530" s="443"/>
      <c r="AF530" s="443"/>
      <c r="AG530" s="443"/>
      <c r="AH530" s="443"/>
      <c r="AI530" s="443"/>
      <c r="AJ530" s="443"/>
    </row>
    <row r="531" spans="1:36">
      <c r="A531" s="24" t="s">
        <v>5</v>
      </c>
      <c r="B531" s="462" t="s">
        <v>13</v>
      </c>
      <c r="C531" s="443"/>
      <c r="D531" s="443"/>
      <c r="E531" s="444">
        <v>2019</v>
      </c>
      <c r="F531" s="444" t="s">
        <v>892</v>
      </c>
      <c r="G531" s="450">
        <v>554</v>
      </c>
      <c r="H531" s="443"/>
      <c r="I531" s="443"/>
      <c r="J531" s="443"/>
      <c r="K531" s="443"/>
      <c r="L531" s="443"/>
      <c r="M531" s="443"/>
      <c r="N531" s="443"/>
      <c r="O531" s="443"/>
      <c r="P531" s="443"/>
      <c r="Q531" s="443"/>
      <c r="R531" s="333"/>
      <c r="S531" s="313"/>
      <c r="T531" s="443"/>
      <c r="U531" s="443"/>
      <c r="V531" s="443"/>
      <c r="W531" s="443"/>
      <c r="X531" s="443"/>
      <c r="Y531" s="443"/>
      <c r="Z531" s="443"/>
      <c r="AA531" s="443"/>
      <c r="AB531" s="443"/>
      <c r="AC531" s="443"/>
      <c r="AD531" s="443"/>
      <c r="AE531" s="443"/>
      <c r="AF531" s="443"/>
      <c r="AG531" s="443"/>
      <c r="AH531" s="443"/>
      <c r="AI531" s="443"/>
      <c r="AJ531" s="443"/>
    </row>
    <row r="532" spans="1:36">
      <c r="A532" s="24" t="s">
        <v>7</v>
      </c>
      <c r="B532" s="462" t="s">
        <v>25</v>
      </c>
      <c r="C532" s="443"/>
      <c r="D532" s="443"/>
      <c r="E532" s="444">
        <v>2016</v>
      </c>
      <c r="F532" s="444" t="s">
        <v>892</v>
      </c>
      <c r="G532" s="450">
        <v>543.4</v>
      </c>
      <c r="H532" s="443"/>
      <c r="I532" s="443"/>
      <c r="J532" s="443"/>
      <c r="K532" s="443"/>
      <c r="L532" s="443"/>
      <c r="M532" s="443"/>
      <c r="N532" s="443"/>
      <c r="O532" s="443"/>
      <c r="P532" s="443"/>
      <c r="Q532" s="443"/>
      <c r="R532" s="333"/>
      <c r="S532" s="313"/>
      <c r="T532" s="443"/>
      <c r="U532" s="443"/>
      <c r="V532" s="443"/>
      <c r="W532" s="443"/>
      <c r="X532" s="443"/>
      <c r="Y532" s="443"/>
      <c r="Z532" s="443"/>
      <c r="AA532" s="443"/>
      <c r="AB532" s="443"/>
      <c r="AC532" s="443"/>
      <c r="AD532" s="443"/>
      <c r="AE532" s="443"/>
      <c r="AF532" s="443"/>
      <c r="AG532" s="443"/>
      <c r="AH532" s="443"/>
      <c r="AI532" s="443"/>
      <c r="AJ532" s="443"/>
    </row>
    <row r="533" spans="1:36">
      <c r="A533" s="24" t="s">
        <v>8</v>
      </c>
      <c r="B533" s="462" t="s">
        <v>835</v>
      </c>
      <c r="C533" s="443"/>
      <c r="D533" s="443"/>
      <c r="E533" s="444">
        <v>2019</v>
      </c>
      <c r="F533" s="444" t="s">
        <v>893</v>
      </c>
      <c r="G533" s="450">
        <v>505.5</v>
      </c>
      <c r="H533" s="443"/>
      <c r="I533" s="443"/>
      <c r="J533" s="443"/>
      <c r="K533" s="443"/>
      <c r="L533" s="443"/>
      <c r="M533" s="443"/>
      <c r="N533" s="443"/>
      <c r="O533" s="443"/>
      <c r="P533" s="443"/>
      <c r="Q533" s="443"/>
      <c r="R533" s="443"/>
      <c r="S533" s="443"/>
      <c r="T533" s="443"/>
      <c r="U533" s="443"/>
      <c r="V533" s="443"/>
      <c r="W533" s="443"/>
      <c r="X533" s="443"/>
      <c r="Y533" s="443"/>
      <c r="Z533" s="443"/>
      <c r="AA533" s="443"/>
      <c r="AB533" s="443"/>
      <c r="AC533" s="443"/>
      <c r="AD533" s="443"/>
      <c r="AE533" s="443"/>
      <c r="AF533" s="443"/>
      <c r="AG533" s="443"/>
      <c r="AH533" s="443"/>
      <c r="AI533" s="443"/>
      <c r="AJ533" s="443"/>
    </row>
    <row r="534" spans="1:36">
      <c r="A534" s="24" t="s">
        <v>10</v>
      </c>
      <c r="B534" s="462" t="s">
        <v>817</v>
      </c>
      <c r="C534" s="443"/>
      <c r="D534" s="443"/>
      <c r="E534" s="444">
        <v>2019</v>
      </c>
      <c r="F534" s="444" t="s">
        <v>985</v>
      </c>
      <c r="G534" s="450">
        <v>504.35</v>
      </c>
      <c r="H534" s="443"/>
      <c r="I534" s="443"/>
      <c r="J534" s="443"/>
      <c r="K534" s="443"/>
      <c r="L534" s="443"/>
      <c r="M534" s="443"/>
      <c r="N534" s="443"/>
      <c r="O534" s="443"/>
      <c r="P534" s="443"/>
      <c r="Q534" s="443"/>
      <c r="R534" s="443"/>
      <c r="S534" s="443"/>
      <c r="T534" s="443"/>
      <c r="U534" s="443"/>
      <c r="V534" s="443"/>
      <c r="W534" s="443"/>
      <c r="X534" s="443"/>
      <c r="Y534" s="443"/>
      <c r="Z534" s="443"/>
      <c r="AA534" s="443"/>
      <c r="AB534" s="443"/>
      <c r="AC534" s="443"/>
      <c r="AD534" s="443"/>
      <c r="AE534" s="443"/>
      <c r="AF534" s="443"/>
      <c r="AG534" s="443"/>
      <c r="AH534" s="443"/>
      <c r="AI534" s="443"/>
      <c r="AJ534" s="443"/>
    </row>
    <row r="535" spans="1:36">
      <c r="A535" s="24" t="s">
        <v>12</v>
      </c>
      <c r="B535" s="462" t="s">
        <v>33</v>
      </c>
      <c r="C535" s="443"/>
      <c r="D535" s="443"/>
      <c r="E535" s="444">
        <v>2016</v>
      </c>
      <c r="F535" s="444" t="s">
        <v>893</v>
      </c>
      <c r="G535" s="450">
        <v>503.5</v>
      </c>
      <c r="H535" s="443"/>
      <c r="I535" s="443"/>
      <c r="J535" s="443"/>
      <c r="K535" s="443"/>
      <c r="L535" s="443"/>
      <c r="M535" s="443"/>
      <c r="N535" s="443"/>
      <c r="O535" s="443"/>
      <c r="P535" s="443"/>
      <c r="Q535" s="443"/>
      <c r="R535" s="443"/>
      <c r="S535" s="443"/>
      <c r="T535" s="443"/>
      <c r="U535" s="443"/>
      <c r="V535" s="443"/>
      <c r="W535" s="443"/>
      <c r="X535" s="443"/>
      <c r="Y535" s="443"/>
      <c r="Z535" s="443"/>
      <c r="AA535" s="443"/>
      <c r="AB535" s="443"/>
      <c r="AC535" s="443"/>
      <c r="AD535" s="443"/>
      <c r="AE535" s="443"/>
      <c r="AF535" s="443"/>
      <c r="AG535" s="443"/>
      <c r="AH535" s="443"/>
      <c r="AI535" s="443"/>
      <c r="AJ535" s="443"/>
    </row>
    <row r="536" spans="1:36">
      <c r="A536" s="24" t="s">
        <v>14</v>
      </c>
      <c r="B536" s="462" t="s">
        <v>13</v>
      </c>
      <c r="C536" s="443"/>
      <c r="D536" s="443"/>
      <c r="E536" s="444">
        <v>2016</v>
      </c>
      <c r="F536" s="444" t="s">
        <v>985</v>
      </c>
      <c r="G536" s="450">
        <v>495.5</v>
      </c>
      <c r="H536" s="443"/>
      <c r="I536" s="443"/>
      <c r="J536" s="443"/>
      <c r="K536" s="443"/>
      <c r="L536" s="443"/>
      <c r="M536" s="443"/>
      <c r="N536" s="443"/>
      <c r="O536" s="443"/>
      <c r="P536" s="443"/>
      <c r="Q536" s="443"/>
      <c r="R536" s="443"/>
      <c r="S536" s="443"/>
      <c r="T536" s="443"/>
      <c r="U536" s="443"/>
      <c r="V536" s="443"/>
      <c r="W536" s="443"/>
      <c r="X536" s="443"/>
      <c r="Y536" s="443"/>
      <c r="Z536" s="443"/>
      <c r="AA536" s="443"/>
      <c r="AB536" s="443"/>
      <c r="AC536" s="443"/>
      <c r="AD536" s="443"/>
      <c r="AE536" s="443"/>
      <c r="AF536" s="443"/>
      <c r="AG536" s="443"/>
      <c r="AH536" s="443"/>
      <c r="AI536" s="443"/>
      <c r="AJ536" s="443"/>
    </row>
    <row r="537" spans="1:36">
      <c r="A537" s="24" t="s">
        <v>16</v>
      </c>
      <c r="B537" s="462" t="s">
        <v>142</v>
      </c>
      <c r="C537" s="443"/>
      <c r="D537" s="443"/>
      <c r="E537" s="444">
        <v>2019</v>
      </c>
      <c r="F537" s="444" t="s">
        <v>986</v>
      </c>
      <c r="G537" s="450">
        <v>494</v>
      </c>
      <c r="H537" s="443"/>
      <c r="I537" s="443"/>
      <c r="J537" s="443"/>
      <c r="K537" s="443"/>
      <c r="L537" s="443"/>
      <c r="M537" s="443"/>
      <c r="N537" s="443"/>
      <c r="O537" s="443"/>
      <c r="P537" s="443"/>
      <c r="Q537" s="443"/>
      <c r="R537" s="443"/>
      <c r="S537" s="443"/>
      <c r="T537" s="443"/>
      <c r="U537" s="443"/>
      <c r="V537" s="443"/>
      <c r="W537" s="443"/>
      <c r="X537" s="443"/>
      <c r="Y537" s="443"/>
      <c r="Z537" s="443"/>
      <c r="AA537" s="443"/>
      <c r="AB537" s="443"/>
      <c r="AC537" s="443"/>
      <c r="AD537" s="443"/>
      <c r="AE537" s="443"/>
      <c r="AF537" s="443"/>
      <c r="AG537" s="443"/>
      <c r="AH537" s="443"/>
      <c r="AI537" s="443"/>
      <c r="AJ537" s="443"/>
    </row>
    <row r="538" spans="1:36">
      <c r="B538" s="443"/>
      <c r="C538" s="443"/>
      <c r="D538" s="443"/>
      <c r="E538" s="443"/>
      <c r="F538" s="443"/>
      <c r="G538" s="443"/>
      <c r="H538" s="443"/>
      <c r="I538" s="443"/>
      <c r="J538" s="443"/>
      <c r="K538" s="443"/>
      <c r="L538" s="443"/>
      <c r="M538" s="443"/>
      <c r="N538" s="443"/>
      <c r="O538" s="443"/>
      <c r="P538" s="443"/>
      <c r="Q538" s="443"/>
      <c r="R538" s="443"/>
      <c r="S538" s="443"/>
      <c r="T538" s="443"/>
      <c r="U538" s="443"/>
      <c r="V538" s="443"/>
      <c r="W538" s="443"/>
      <c r="X538" s="443"/>
      <c r="Y538" s="443"/>
      <c r="Z538" s="443"/>
      <c r="AA538" s="443"/>
      <c r="AB538" s="443"/>
      <c r="AC538" s="443"/>
      <c r="AD538" s="443"/>
      <c r="AE538" s="443"/>
      <c r="AF538" s="443"/>
      <c r="AG538" s="443"/>
      <c r="AH538" s="443"/>
      <c r="AI538" s="443"/>
      <c r="AJ538" s="443"/>
    </row>
    <row r="539" spans="1:36">
      <c r="B539" s="443"/>
      <c r="C539" s="443"/>
      <c r="D539" s="443"/>
      <c r="E539" s="443"/>
      <c r="F539" s="443"/>
      <c r="G539" s="443"/>
      <c r="H539" s="443"/>
      <c r="I539" s="443"/>
      <c r="J539" s="443"/>
      <c r="K539" s="443"/>
      <c r="L539" s="443"/>
      <c r="M539" s="443"/>
      <c r="N539" s="443"/>
      <c r="O539" s="443"/>
      <c r="P539" s="443"/>
      <c r="Q539" s="443"/>
      <c r="R539" s="443"/>
      <c r="S539" s="443"/>
      <c r="T539" s="443"/>
      <c r="U539" s="443"/>
      <c r="V539" s="443"/>
      <c r="W539" s="443"/>
      <c r="X539" s="443"/>
      <c r="Y539" s="443"/>
      <c r="Z539" s="443"/>
      <c r="AA539" s="443"/>
      <c r="AB539" s="443"/>
      <c r="AC539" s="443"/>
      <c r="AD539" s="443"/>
      <c r="AE539" s="443"/>
      <c r="AF539" s="443"/>
      <c r="AG539" s="443"/>
      <c r="AH539" s="443"/>
      <c r="AI539" s="443"/>
      <c r="AJ539" s="443"/>
    </row>
    <row r="540" spans="1:36" ht="25.5">
      <c r="B540" s="30" t="s">
        <v>354</v>
      </c>
      <c r="C540" s="443"/>
      <c r="D540" s="443"/>
      <c r="E540" s="443"/>
      <c r="F540" s="443"/>
      <c r="G540" s="443"/>
      <c r="H540" s="443"/>
      <c r="I540" s="443"/>
      <c r="J540" s="443"/>
      <c r="K540" s="443"/>
      <c r="L540" s="443"/>
      <c r="M540" s="443"/>
      <c r="N540" s="443"/>
      <c r="O540" s="443"/>
      <c r="P540" s="443"/>
      <c r="Q540" s="443"/>
      <c r="R540" s="443"/>
      <c r="S540" s="443"/>
      <c r="T540" s="443"/>
      <c r="U540" s="443"/>
      <c r="V540" s="443"/>
      <c r="W540" s="443"/>
      <c r="X540" s="443"/>
      <c r="Y540" s="443"/>
      <c r="Z540" s="443"/>
      <c r="AA540" s="443"/>
      <c r="AB540" s="443"/>
      <c r="AC540" s="443"/>
      <c r="AD540" s="443"/>
      <c r="AE540" s="443"/>
      <c r="AF540" s="443"/>
      <c r="AG540" s="443"/>
      <c r="AH540" s="443"/>
      <c r="AI540" s="443"/>
      <c r="AJ540" s="443"/>
    </row>
    <row r="541" spans="1:36">
      <c r="B541" s="443"/>
      <c r="C541" s="443"/>
      <c r="D541" s="443"/>
      <c r="E541" s="443"/>
      <c r="F541" s="443"/>
      <c r="G541" s="443"/>
      <c r="H541" s="443"/>
      <c r="I541" s="443"/>
      <c r="J541" s="443"/>
      <c r="K541" s="443"/>
      <c r="L541" s="443"/>
      <c r="M541" s="443"/>
      <c r="N541" s="443"/>
      <c r="O541" s="443"/>
      <c r="P541" s="443"/>
      <c r="Q541" s="443"/>
      <c r="R541" s="443"/>
      <c r="S541" s="443"/>
      <c r="T541" s="443"/>
      <c r="U541" s="443"/>
      <c r="V541" s="443"/>
      <c r="W541" s="443"/>
      <c r="X541" s="443"/>
      <c r="Y541" s="443"/>
      <c r="Z541" s="443"/>
      <c r="AA541" s="443"/>
      <c r="AB541" s="443"/>
      <c r="AC541" s="443"/>
      <c r="AD541" s="443"/>
      <c r="AE541" s="443"/>
      <c r="AF541" s="443"/>
      <c r="AG541" s="443"/>
      <c r="AH541" s="443"/>
      <c r="AI541" s="443"/>
      <c r="AJ541" s="443"/>
    </row>
    <row r="542" spans="1:36">
      <c r="A542" s="24" t="s">
        <v>0</v>
      </c>
      <c r="B542" s="462" t="s">
        <v>873</v>
      </c>
      <c r="C542" s="443"/>
      <c r="D542" s="443"/>
      <c r="E542" s="444">
        <v>2021</v>
      </c>
      <c r="F542" s="444" t="s">
        <v>891</v>
      </c>
      <c r="G542" s="450">
        <v>4006.5</v>
      </c>
      <c r="H542" s="443"/>
      <c r="I542" s="443"/>
      <c r="J542" s="443"/>
      <c r="K542" s="443"/>
      <c r="L542" s="446"/>
      <c r="M542" s="446"/>
      <c r="N542" s="446"/>
      <c r="O542" s="662"/>
      <c r="P542" s="450"/>
      <c r="Q542" s="443"/>
      <c r="R542" s="443"/>
      <c r="S542" s="443"/>
      <c r="T542" s="443"/>
      <c r="U542" s="443"/>
      <c r="V542" s="443"/>
      <c r="W542" s="443"/>
      <c r="X542" s="443"/>
      <c r="Y542" s="443"/>
      <c r="Z542" s="443"/>
      <c r="AA542" s="443"/>
      <c r="AB542" s="443"/>
      <c r="AC542" s="443"/>
      <c r="AD542" s="443"/>
      <c r="AE542" s="443"/>
      <c r="AF542" s="443"/>
      <c r="AG542" s="443"/>
      <c r="AH542" s="443"/>
      <c r="AI542" s="443"/>
      <c r="AJ542" s="443"/>
    </row>
    <row r="543" spans="1:36">
      <c r="A543" s="24" t="s">
        <v>2</v>
      </c>
      <c r="B543" s="462" t="s">
        <v>155</v>
      </c>
      <c r="C543" s="443"/>
      <c r="D543" s="443"/>
      <c r="E543" s="444">
        <v>2020</v>
      </c>
      <c r="F543" s="444" t="s">
        <v>891</v>
      </c>
      <c r="G543" s="450">
        <v>3960.9</v>
      </c>
      <c r="H543" s="443"/>
      <c r="I543" s="443"/>
      <c r="J543" s="443"/>
      <c r="K543" s="443"/>
      <c r="L543" s="446"/>
      <c r="M543" s="446"/>
      <c r="N543" s="446"/>
      <c r="O543" s="662"/>
      <c r="P543" s="450"/>
      <c r="Q543" s="443"/>
      <c r="R543" s="443"/>
      <c r="S543" s="443"/>
      <c r="T543" s="443"/>
      <c r="U543" s="443"/>
      <c r="V543" s="443"/>
      <c r="W543" s="443"/>
      <c r="X543" s="443"/>
      <c r="Y543" s="443"/>
      <c r="Z543" s="443"/>
      <c r="AA543" s="443"/>
      <c r="AB543" s="443"/>
      <c r="AC543" s="443"/>
      <c r="AD543" s="443"/>
      <c r="AE543" s="443"/>
      <c r="AF543" s="443"/>
      <c r="AG543" s="443"/>
      <c r="AH543" s="443"/>
      <c r="AI543" s="443"/>
      <c r="AJ543" s="443"/>
    </row>
    <row r="544" spans="1:36">
      <c r="A544" s="24" t="s">
        <v>3</v>
      </c>
      <c r="B544" s="462" t="s">
        <v>11</v>
      </c>
      <c r="C544" s="443"/>
      <c r="D544" s="443"/>
      <c r="E544" s="444">
        <v>2019</v>
      </c>
      <c r="F544" s="444" t="s">
        <v>891</v>
      </c>
      <c r="G544" s="450">
        <v>3866.8999999999978</v>
      </c>
      <c r="H544" s="443"/>
      <c r="I544" s="443"/>
      <c r="J544" s="443"/>
      <c r="K544" s="443"/>
      <c r="L544" s="446"/>
      <c r="M544" s="446"/>
      <c r="N544" s="446"/>
      <c r="O544" s="662"/>
      <c r="P544" s="450"/>
      <c r="Q544" s="443"/>
      <c r="R544" s="443"/>
      <c r="S544" s="443"/>
      <c r="T544" s="443"/>
      <c r="U544" s="443"/>
      <c r="V544" s="443"/>
      <c r="W544" s="443"/>
      <c r="X544" s="443"/>
      <c r="Y544" s="443"/>
      <c r="Z544" s="443"/>
      <c r="AA544" s="443"/>
      <c r="AB544" s="443"/>
      <c r="AC544" s="443"/>
      <c r="AD544" s="443"/>
      <c r="AE544" s="443"/>
      <c r="AF544" s="443"/>
      <c r="AG544" s="443"/>
      <c r="AH544" s="443"/>
      <c r="AI544" s="443"/>
      <c r="AJ544" s="443"/>
    </row>
    <row r="545" spans="1:36">
      <c r="A545" s="24" t="s">
        <v>5</v>
      </c>
      <c r="B545" s="462" t="s">
        <v>154</v>
      </c>
      <c r="C545" s="443"/>
      <c r="D545" s="443"/>
      <c r="E545" s="444">
        <v>2020</v>
      </c>
      <c r="F545" s="444" t="s">
        <v>892</v>
      </c>
      <c r="G545" s="450">
        <v>3795.9</v>
      </c>
      <c r="H545" s="443"/>
      <c r="I545" s="443"/>
      <c r="J545" s="443"/>
      <c r="K545" s="443"/>
      <c r="L545" s="446"/>
      <c r="M545" s="446"/>
      <c r="N545" s="446"/>
      <c r="O545" s="662"/>
      <c r="P545" s="450"/>
      <c r="Q545" s="443"/>
      <c r="R545" s="443"/>
      <c r="S545" s="443"/>
      <c r="T545" s="443"/>
      <c r="U545" s="443"/>
      <c r="V545" s="443"/>
      <c r="W545" s="443"/>
      <c r="X545" s="443"/>
      <c r="Y545" s="443"/>
      <c r="Z545" s="443"/>
      <c r="AA545" s="443"/>
      <c r="AB545" s="443"/>
      <c r="AC545" s="443"/>
      <c r="AD545" s="443"/>
      <c r="AE545" s="443"/>
      <c r="AF545" s="443"/>
      <c r="AG545" s="443"/>
      <c r="AH545" s="443"/>
      <c r="AI545" s="443"/>
      <c r="AJ545" s="443"/>
    </row>
    <row r="546" spans="1:36">
      <c r="A546" s="24" t="s">
        <v>7</v>
      </c>
      <c r="B546" s="462" t="s">
        <v>31</v>
      </c>
      <c r="C546" s="443"/>
      <c r="D546" s="443"/>
      <c r="E546" s="444">
        <v>2019</v>
      </c>
      <c r="F546" s="444" t="s">
        <v>892</v>
      </c>
      <c r="G546" s="450">
        <v>3775.7999999999956</v>
      </c>
      <c r="H546" s="443"/>
      <c r="I546" s="443"/>
      <c r="J546" s="443"/>
      <c r="K546" s="443"/>
      <c r="L546" s="446"/>
      <c r="M546" s="446"/>
      <c r="N546" s="446"/>
      <c r="O546" s="662"/>
      <c r="P546" s="450"/>
      <c r="Q546" s="443"/>
      <c r="R546" s="443"/>
      <c r="S546" s="443"/>
      <c r="T546" s="443"/>
      <c r="U546" s="443"/>
      <c r="V546" s="443"/>
      <c r="W546" s="443"/>
      <c r="X546" s="443"/>
      <c r="Y546" s="443"/>
      <c r="Z546" s="443"/>
      <c r="AA546" s="443"/>
      <c r="AB546" s="443"/>
      <c r="AC546" s="443"/>
      <c r="AD546" s="443"/>
      <c r="AE546" s="443"/>
      <c r="AF546" s="443"/>
      <c r="AG546" s="443"/>
      <c r="AH546" s="443"/>
      <c r="AI546" s="443"/>
      <c r="AJ546" s="443"/>
    </row>
    <row r="547" spans="1:36">
      <c r="A547" s="24" t="s">
        <v>8</v>
      </c>
      <c r="B547" s="462" t="s">
        <v>21</v>
      </c>
      <c r="C547" s="443"/>
      <c r="D547" s="443"/>
      <c r="E547" s="444">
        <v>2017</v>
      </c>
      <c r="F547" s="444" t="s">
        <v>891</v>
      </c>
      <c r="G547" s="450">
        <v>3773.2</v>
      </c>
      <c r="H547" s="443"/>
      <c r="I547" s="443"/>
      <c r="J547" s="443"/>
      <c r="K547" s="443"/>
      <c r="L547" s="443"/>
      <c r="M547" s="443"/>
      <c r="N547" s="443"/>
      <c r="O547" s="443"/>
      <c r="P547" s="443"/>
      <c r="Q547" s="443"/>
      <c r="R547" s="443"/>
      <c r="S547" s="443"/>
      <c r="T547" s="443"/>
      <c r="U547" s="443"/>
      <c r="V547" s="443"/>
      <c r="W547" s="443"/>
      <c r="X547" s="443"/>
      <c r="Y547" s="443"/>
      <c r="Z547" s="443"/>
      <c r="AA547" s="443"/>
      <c r="AB547" s="443"/>
      <c r="AC547" s="443"/>
      <c r="AD547" s="443"/>
      <c r="AE547" s="443"/>
      <c r="AF547" s="443"/>
      <c r="AG547" s="443"/>
      <c r="AH547" s="443"/>
      <c r="AI547" s="443"/>
      <c r="AJ547" s="443"/>
    </row>
    <row r="548" spans="1:36">
      <c r="A548" s="24" t="s">
        <v>10</v>
      </c>
      <c r="B548" s="462" t="s">
        <v>154</v>
      </c>
      <c r="C548" s="443"/>
      <c r="D548" s="443"/>
      <c r="E548" s="444">
        <v>2018</v>
      </c>
      <c r="F548" s="444" t="s">
        <v>891</v>
      </c>
      <c r="G548" s="450">
        <v>3773.2</v>
      </c>
      <c r="H548" s="443"/>
      <c r="I548" s="443"/>
      <c r="J548" s="443"/>
      <c r="K548" s="443"/>
      <c r="L548" s="443"/>
      <c r="M548" s="443"/>
      <c r="N548" s="443"/>
      <c r="O548" s="443"/>
      <c r="P548" s="443"/>
      <c r="Q548" s="443"/>
      <c r="R548" s="443"/>
      <c r="S548" s="443"/>
      <c r="T548" s="443"/>
      <c r="U548" s="443"/>
      <c r="V548" s="443"/>
      <c r="W548" s="443"/>
      <c r="X548" s="443"/>
      <c r="Y548" s="443"/>
      <c r="Z548" s="443"/>
      <c r="AA548" s="443"/>
      <c r="AB548" s="443"/>
      <c r="AC548" s="443"/>
      <c r="AD548" s="443"/>
      <c r="AE548" s="443"/>
      <c r="AF548" s="443"/>
      <c r="AG548" s="443"/>
      <c r="AH548" s="443"/>
      <c r="AI548" s="443"/>
      <c r="AJ548" s="443"/>
    </row>
    <row r="549" spans="1:36">
      <c r="A549" s="24" t="s">
        <v>12</v>
      </c>
      <c r="B549" s="462" t="s">
        <v>21</v>
      </c>
      <c r="C549" s="443"/>
      <c r="D549" s="443"/>
      <c r="E549" s="444">
        <v>2019</v>
      </c>
      <c r="F549" s="444" t="s">
        <v>893</v>
      </c>
      <c r="G549" s="450">
        <v>3731</v>
      </c>
      <c r="H549" s="443"/>
      <c r="I549" s="443"/>
      <c r="J549" s="443"/>
      <c r="K549" s="443"/>
      <c r="L549" s="443"/>
      <c r="M549" s="443"/>
      <c r="N549" s="443"/>
      <c r="O549" s="443"/>
      <c r="P549" s="443"/>
      <c r="Q549" s="443"/>
      <c r="R549" s="443"/>
      <c r="S549" s="443"/>
      <c r="T549" s="443"/>
      <c r="U549" s="443"/>
      <c r="V549" s="443"/>
      <c r="W549" s="443"/>
      <c r="X549" s="443"/>
      <c r="Y549" s="443"/>
      <c r="Z549" s="443"/>
      <c r="AA549" s="443"/>
      <c r="AB549" s="443"/>
      <c r="AC549" s="443"/>
      <c r="AD549" s="443"/>
      <c r="AE549" s="443"/>
      <c r="AF549" s="443"/>
      <c r="AG549" s="443"/>
      <c r="AH549" s="443"/>
      <c r="AI549" s="443"/>
      <c r="AJ549" s="443"/>
    </row>
    <row r="550" spans="1:36">
      <c r="A550" s="24" t="s">
        <v>14</v>
      </c>
      <c r="B550" s="462" t="s">
        <v>23</v>
      </c>
      <c r="C550" s="443"/>
      <c r="D550" s="443"/>
      <c r="E550" s="444">
        <v>2017</v>
      </c>
      <c r="F550" s="444" t="s">
        <v>892</v>
      </c>
      <c r="G550" s="450">
        <v>3672.9</v>
      </c>
      <c r="H550" s="443"/>
      <c r="I550" s="443"/>
      <c r="J550" s="443"/>
      <c r="K550" s="443"/>
      <c r="L550" s="443"/>
      <c r="M550" s="443"/>
      <c r="N550" s="443"/>
      <c r="O550" s="443"/>
      <c r="P550" s="443"/>
      <c r="Q550" s="443"/>
      <c r="R550" s="443"/>
      <c r="S550" s="443"/>
      <c r="T550" s="443"/>
      <c r="U550" s="443"/>
      <c r="V550" s="443"/>
      <c r="W550" s="443"/>
      <c r="X550" s="443"/>
      <c r="Y550" s="443"/>
      <c r="Z550" s="443"/>
      <c r="AA550" s="443"/>
      <c r="AB550" s="443"/>
      <c r="AC550" s="443"/>
      <c r="AD550" s="443"/>
      <c r="AE550" s="443"/>
      <c r="AF550" s="443"/>
      <c r="AG550" s="443"/>
      <c r="AH550" s="443"/>
      <c r="AI550" s="443"/>
      <c r="AJ550" s="443"/>
    </row>
    <row r="551" spans="1:36">
      <c r="A551" s="24" t="s">
        <v>16</v>
      </c>
      <c r="B551" s="462" t="s">
        <v>11</v>
      </c>
      <c r="C551" s="443"/>
      <c r="D551" s="443"/>
      <c r="E551" s="444">
        <v>2018</v>
      </c>
      <c r="F551" s="444" t="s">
        <v>892</v>
      </c>
      <c r="G551" s="450">
        <v>3657.6</v>
      </c>
      <c r="H551" s="443"/>
      <c r="I551" s="443"/>
      <c r="J551" s="443"/>
      <c r="K551" s="443"/>
      <c r="L551" s="443"/>
      <c r="M551" s="443"/>
      <c r="N551" s="443"/>
      <c r="O551" s="443"/>
      <c r="P551" s="443"/>
      <c r="Q551" s="443"/>
      <c r="R551" s="443"/>
      <c r="S551" s="443"/>
      <c r="T551" s="443"/>
      <c r="U551" s="443"/>
      <c r="V551" s="443"/>
      <c r="W551" s="443"/>
      <c r="X551" s="443"/>
      <c r="Y551" s="443"/>
      <c r="Z551" s="443"/>
      <c r="AA551" s="443"/>
      <c r="AB551" s="443"/>
      <c r="AC551" s="443"/>
      <c r="AD551" s="443"/>
      <c r="AE551" s="443"/>
      <c r="AF551" s="443"/>
      <c r="AG551" s="443"/>
      <c r="AH551" s="443"/>
      <c r="AI551" s="443"/>
      <c r="AJ551" s="443"/>
    </row>
    <row r="552" spans="1:36">
      <c r="B552" s="443"/>
      <c r="C552" s="443"/>
      <c r="D552" s="443"/>
      <c r="E552" s="443"/>
      <c r="F552" s="443"/>
      <c r="G552" s="443"/>
      <c r="H552" s="443"/>
      <c r="I552" s="443"/>
      <c r="J552" s="443"/>
      <c r="K552" s="443"/>
      <c r="L552" s="443"/>
      <c r="M552" s="443"/>
      <c r="N552" s="443"/>
      <c r="O552" s="443"/>
      <c r="P552" s="443"/>
      <c r="Q552" s="443"/>
      <c r="R552" s="443"/>
      <c r="S552" s="443"/>
      <c r="T552" s="443"/>
      <c r="U552" s="443"/>
      <c r="V552" s="443"/>
      <c r="W552" s="443"/>
      <c r="X552" s="443"/>
      <c r="Y552" s="443"/>
      <c r="Z552" s="443"/>
      <c r="AA552" s="443"/>
      <c r="AB552" s="443"/>
      <c r="AC552" s="443"/>
      <c r="AD552" s="443"/>
      <c r="AE552" s="443"/>
      <c r="AF552" s="443"/>
      <c r="AG552" s="443"/>
      <c r="AH552" s="443"/>
      <c r="AI552" s="443"/>
      <c r="AJ552" s="443"/>
    </row>
    <row r="553" spans="1:36">
      <c r="B553" s="443"/>
      <c r="C553" s="443"/>
      <c r="D553" s="443"/>
      <c r="E553" s="443"/>
      <c r="F553" s="443"/>
      <c r="G553" s="443"/>
      <c r="H553" s="443"/>
      <c r="I553" s="443"/>
      <c r="J553" s="443"/>
      <c r="K553" s="443"/>
      <c r="L553" s="443"/>
      <c r="M553" s="443"/>
      <c r="N553" s="443"/>
      <c r="O553" s="443"/>
      <c r="P553" s="443"/>
      <c r="Q553" s="443"/>
      <c r="R553" s="443"/>
      <c r="S553" s="443"/>
      <c r="T553" s="443"/>
      <c r="U553" s="443"/>
      <c r="V553" s="443"/>
      <c r="W553" s="443"/>
      <c r="X553" s="443"/>
      <c r="Y553" s="443"/>
      <c r="Z553" s="443"/>
      <c r="AA553" s="443"/>
      <c r="AB553" s="443"/>
      <c r="AC553" s="443"/>
      <c r="AD553" s="443"/>
      <c r="AE553" s="443"/>
      <c r="AF553" s="443"/>
      <c r="AG553" s="443"/>
      <c r="AH553" s="443"/>
      <c r="AI553" s="443"/>
      <c r="AJ553" s="443"/>
    </row>
    <row r="554" spans="1:36" ht="25.5">
      <c r="B554" s="30" t="s">
        <v>214</v>
      </c>
      <c r="C554" s="443"/>
      <c r="D554" s="443"/>
      <c r="E554" s="443"/>
      <c r="F554" s="443"/>
      <c r="G554" s="443"/>
      <c r="H554" s="443"/>
      <c r="I554" s="443"/>
      <c r="J554" s="443"/>
      <c r="K554" s="443"/>
      <c r="L554" s="443"/>
      <c r="M554" s="443"/>
      <c r="N554" s="443"/>
      <c r="O554" s="443"/>
      <c r="P554" s="443"/>
      <c r="Q554" s="443"/>
      <c r="R554" s="443"/>
      <c r="S554" s="443"/>
      <c r="T554" s="443"/>
      <c r="U554" s="443"/>
      <c r="V554" s="443"/>
      <c r="W554" s="443"/>
      <c r="X554" s="443"/>
      <c r="Y554" s="443"/>
      <c r="Z554" s="443"/>
      <c r="AA554" s="443"/>
      <c r="AB554" s="443"/>
      <c r="AC554" s="443"/>
      <c r="AD554" s="443"/>
      <c r="AE554" s="443"/>
      <c r="AF554" s="443"/>
      <c r="AG554" s="443"/>
      <c r="AH554" s="443"/>
      <c r="AI554" s="443"/>
      <c r="AJ554" s="443"/>
    </row>
    <row r="555" spans="1:36">
      <c r="B555" s="443"/>
      <c r="C555" s="443"/>
      <c r="D555" s="443"/>
      <c r="E555" s="443"/>
      <c r="F555" s="443"/>
      <c r="G555" s="443"/>
      <c r="H555" s="443"/>
      <c r="I555" s="443"/>
      <c r="J555" s="443"/>
      <c r="K555" s="443"/>
      <c r="L555" s="443"/>
      <c r="M555" s="443"/>
      <c r="N555" s="443"/>
      <c r="O555" s="443"/>
      <c r="P555" s="443"/>
      <c r="Q555" s="443"/>
      <c r="R555" s="443"/>
      <c r="S555" s="443"/>
      <c r="T555" s="443"/>
      <c r="U555" s="443"/>
      <c r="V555" s="443"/>
      <c r="W555" s="443"/>
      <c r="X555" s="443"/>
      <c r="Y555" s="443"/>
      <c r="Z555" s="443"/>
      <c r="AA555" s="443"/>
      <c r="AB555" s="443"/>
      <c r="AC555" s="443"/>
      <c r="AD555" s="443"/>
      <c r="AE555" s="443"/>
      <c r="AF555" s="443"/>
      <c r="AG555" s="443"/>
      <c r="AH555" s="443"/>
      <c r="AI555" s="443"/>
      <c r="AJ555" s="443"/>
    </row>
    <row r="556" spans="1:36" s="21" customFormat="1">
      <c r="A556" s="24" t="s">
        <v>0</v>
      </c>
      <c r="B556" s="462" t="s">
        <v>806</v>
      </c>
      <c r="C556" s="443"/>
      <c r="D556" s="443"/>
      <c r="E556" s="444">
        <v>2021</v>
      </c>
      <c r="F556" s="444" t="s">
        <v>891</v>
      </c>
      <c r="G556" s="450">
        <v>473.7</v>
      </c>
      <c r="H556" s="443"/>
      <c r="I556" s="443"/>
      <c r="J556" s="443"/>
      <c r="K556" s="443"/>
      <c r="L556" s="444"/>
      <c r="M556" s="444"/>
      <c r="N556" s="444"/>
      <c r="O556" s="444"/>
      <c r="P556" s="450"/>
      <c r="Q556" s="443"/>
      <c r="R556" s="443"/>
      <c r="S556" s="443"/>
      <c r="T556" s="443"/>
      <c r="U556" s="443"/>
      <c r="V556" s="443"/>
      <c r="W556" s="443"/>
      <c r="X556" s="443"/>
      <c r="Y556" s="443"/>
      <c r="Z556" s="443"/>
      <c r="AA556" s="443"/>
      <c r="AB556" s="443"/>
      <c r="AC556" s="443"/>
      <c r="AD556" s="443"/>
      <c r="AE556" s="443"/>
      <c r="AF556" s="443"/>
      <c r="AG556" s="443"/>
      <c r="AH556" s="443"/>
      <c r="AI556" s="443"/>
      <c r="AJ556" s="443"/>
    </row>
    <row r="557" spans="1:36" s="21" customFormat="1">
      <c r="A557" s="24" t="s">
        <v>2</v>
      </c>
      <c r="B557" s="462" t="s">
        <v>856</v>
      </c>
      <c r="C557" s="443"/>
      <c r="D557" s="443"/>
      <c r="E557" s="444">
        <v>2019</v>
      </c>
      <c r="F557" s="444" t="s">
        <v>891</v>
      </c>
      <c r="G557" s="450">
        <v>461</v>
      </c>
      <c r="H557" s="443"/>
      <c r="I557" s="443"/>
      <c r="J557" s="443"/>
      <c r="K557" s="443"/>
      <c r="L557" s="444"/>
      <c r="M557" s="444"/>
      <c r="N557" s="444"/>
      <c r="O557" s="444"/>
      <c r="P557" s="450"/>
      <c r="Q557" s="443"/>
      <c r="R557" s="443"/>
      <c r="S557" s="443"/>
      <c r="T557" s="443"/>
      <c r="U557" s="443"/>
      <c r="V557" s="443"/>
      <c r="W557" s="443"/>
      <c r="X557" s="443"/>
      <c r="Y557" s="443"/>
      <c r="Z557" s="443"/>
      <c r="AA557" s="443"/>
      <c r="AB557" s="443"/>
      <c r="AC557" s="443"/>
      <c r="AD557" s="443"/>
      <c r="AE557" s="443"/>
      <c r="AF557" s="443"/>
      <c r="AG557" s="443"/>
      <c r="AH557" s="443"/>
      <c r="AI557" s="443"/>
      <c r="AJ557" s="443"/>
    </row>
    <row r="558" spans="1:36" s="21" customFormat="1">
      <c r="A558" s="24" t="s">
        <v>3</v>
      </c>
      <c r="B558" s="462" t="s">
        <v>826</v>
      </c>
      <c r="C558" s="443"/>
      <c r="D558" s="443"/>
      <c r="E558" s="444">
        <v>2019</v>
      </c>
      <c r="F558" s="444" t="s">
        <v>892</v>
      </c>
      <c r="G558" s="450">
        <v>456.4</v>
      </c>
      <c r="H558" s="443"/>
      <c r="I558" s="443"/>
      <c r="J558" s="443"/>
      <c r="K558" s="443"/>
      <c r="L558" s="278"/>
      <c r="M558" s="444"/>
      <c r="N558" s="444"/>
      <c r="O558" s="444"/>
      <c r="P558" s="450"/>
      <c r="Q558" s="443"/>
      <c r="R558" s="443"/>
      <c r="S558" s="443"/>
      <c r="T558" s="443"/>
      <c r="U558" s="443"/>
      <c r="V558" s="443"/>
      <c r="W558" s="443"/>
      <c r="X558" s="443"/>
      <c r="Y558" s="443"/>
      <c r="Z558" s="443"/>
      <c r="AA558" s="443"/>
      <c r="AB558" s="443"/>
      <c r="AC558" s="443"/>
      <c r="AD558" s="443"/>
      <c r="AE558" s="443"/>
      <c r="AF558" s="443"/>
      <c r="AG558" s="443"/>
      <c r="AH558" s="443"/>
      <c r="AI558" s="443"/>
      <c r="AJ558" s="443"/>
    </row>
    <row r="559" spans="1:36" s="21" customFormat="1">
      <c r="A559" s="24" t="s">
        <v>5</v>
      </c>
      <c r="B559" s="462" t="s">
        <v>178</v>
      </c>
      <c r="C559" s="443"/>
      <c r="D559" s="443"/>
      <c r="E559" s="444">
        <v>2017</v>
      </c>
      <c r="F559" s="444" t="s">
        <v>891</v>
      </c>
      <c r="G559" s="450">
        <v>455.9</v>
      </c>
      <c r="H559" s="443"/>
      <c r="I559" s="443"/>
      <c r="J559" s="443"/>
      <c r="K559" s="443"/>
      <c r="L559" s="278"/>
      <c r="M559" s="444"/>
      <c r="N559" s="444"/>
      <c r="O559" s="444"/>
      <c r="P559" s="450"/>
      <c r="Q559" s="443"/>
      <c r="R559" s="443"/>
      <c r="S559" s="443"/>
      <c r="T559" s="443"/>
      <c r="U559" s="443"/>
      <c r="V559" s="443"/>
      <c r="W559" s="443"/>
      <c r="X559" s="443"/>
      <c r="Y559" s="443"/>
      <c r="Z559" s="443"/>
      <c r="AA559" s="443"/>
      <c r="AB559" s="443"/>
      <c r="AC559" s="443"/>
      <c r="AD559" s="443"/>
      <c r="AE559" s="443"/>
      <c r="AF559" s="443"/>
      <c r="AG559" s="443"/>
      <c r="AH559" s="443"/>
      <c r="AI559" s="443"/>
      <c r="AJ559" s="443"/>
    </row>
    <row r="560" spans="1:36" s="21" customFormat="1">
      <c r="A560" s="24" t="s">
        <v>7</v>
      </c>
      <c r="B560" s="462" t="s">
        <v>863</v>
      </c>
      <c r="C560" s="443"/>
      <c r="D560" s="443"/>
      <c r="E560" s="444">
        <v>2021</v>
      </c>
      <c r="F560" s="444" t="s">
        <v>892</v>
      </c>
      <c r="G560" s="450">
        <v>447.6</v>
      </c>
      <c r="H560" s="443"/>
      <c r="I560" s="443"/>
      <c r="J560" s="443"/>
      <c r="K560" s="443"/>
      <c r="L560" s="727"/>
      <c r="M560" s="444"/>
      <c r="N560" s="444"/>
      <c r="O560" s="444"/>
      <c r="P560" s="450"/>
      <c r="Q560" s="443"/>
      <c r="R560" s="443"/>
      <c r="S560" s="443"/>
      <c r="T560" s="443"/>
      <c r="U560" s="443"/>
      <c r="V560" s="443"/>
      <c r="W560" s="443"/>
      <c r="X560" s="443"/>
      <c r="Y560" s="443"/>
      <c r="Z560" s="443"/>
      <c r="AA560" s="443"/>
      <c r="AB560" s="443"/>
      <c r="AC560" s="443"/>
      <c r="AD560" s="443"/>
      <c r="AE560" s="443"/>
      <c r="AF560" s="443"/>
      <c r="AG560" s="443"/>
      <c r="AH560" s="443"/>
      <c r="AI560" s="443"/>
      <c r="AJ560" s="443"/>
    </row>
    <row r="561" spans="1:36" s="21" customFormat="1">
      <c r="A561" s="24" t="s">
        <v>8</v>
      </c>
      <c r="B561" s="462" t="s">
        <v>1854</v>
      </c>
      <c r="C561" s="443"/>
      <c r="D561" s="443"/>
      <c r="E561" s="444">
        <v>2021</v>
      </c>
      <c r="F561" s="444" t="s">
        <v>893</v>
      </c>
      <c r="G561" s="450">
        <v>432.4</v>
      </c>
      <c r="H561" s="443"/>
      <c r="I561" s="443"/>
      <c r="J561" s="443"/>
      <c r="K561" s="443"/>
      <c r="L561" s="444"/>
      <c r="M561" s="444"/>
      <c r="N561" s="444"/>
      <c r="O561" s="444"/>
      <c r="P561" s="450"/>
      <c r="Q561" s="443"/>
      <c r="R561" s="443"/>
      <c r="S561" s="443"/>
      <c r="T561" s="443"/>
      <c r="U561" s="443"/>
      <c r="V561" s="443"/>
      <c r="W561" s="443"/>
      <c r="X561" s="443"/>
      <c r="Y561" s="443"/>
      <c r="Z561" s="443"/>
      <c r="AA561" s="443"/>
      <c r="AB561" s="443"/>
      <c r="AC561" s="443"/>
      <c r="AD561" s="443"/>
      <c r="AE561" s="443"/>
      <c r="AF561" s="443"/>
      <c r="AG561" s="443"/>
      <c r="AH561" s="443"/>
      <c r="AI561" s="443"/>
      <c r="AJ561" s="443"/>
    </row>
    <row r="562" spans="1:36" s="21" customFormat="1">
      <c r="A562" s="24" t="s">
        <v>10</v>
      </c>
      <c r="B562" s="462" t="s">
        <v>25</v>
      </c>
      <c r="C562" s="443"/>
      <c r="D562" s="443"/>
      <c r="E562" s="444">
        <v>2021</v>
      </c>
      <c r="F562" s="444" t="s">
        <v>985</v>
      </c>
      <c r="G562" s="450">
        <v>427.4</v>
      </c>
      <c r="H562" s="443"/>
      <c r="I562" s="443"/>
      <c r="J562" s="443"/>
      <c r="K562" s="443"/>
      <c r="L562" s="727"/>
      <c r="M562" s="444"/>
      <c r="N562" s="444"/>
      <c r="O562" s="444"/>
      <c r="P562" s="450"/>
      <c r="Q562" s="443"/>
      <c r="R562" s="443"/>
      <c r="S562" s="443"/>
      <c r="T562" s="443"/>
      <c r="U562" s="443"/>
      <c r="V562" s="443"/>
      <c r="W562" s="443"/>
      <c r="X562" s="443"/>
      <c r="Y562" s="443"/>
      <c r="Z562" s="443"/>
      <c r="AA562" s="443"/>
      <c r="AB562" s="443"/>
      <c r="AC562" s="443"/>
      <c r="AD562" s="443"/>
      <c r="AE562" s="443"/>
      <c r="AF562" s="443"/>
      <c r="AG562" s="443"/>
      <c r="AH562" s="443"/>
      <c r="AI562" s="443"/>
      <c r="AJ562" s="443"/>
    </row>
    <row r="563" spans="1:36" s="21" customFormat="1">
      <c r="A563" s="24" t="s">
        <v>12</v>
      </c>
      <c r="B563" s="462" t="s">
        <v>143</v>
      </c>
      <c r="C563" s="443"/>
      <c r="D563" s="443"/>
      <c r="E563" s="444">
        <v>2017</v>
      </c>
      <c r="F563" s="444" t="s">
        <v>892</v>
      </c>
      <c r="G563" s="450">
        <v>415</v>
      </c>
      <c r="H563" s="443"/>
      <c r="I563" s="443"/>
      <c r="J563" s="443"/>
      <c r="K563" s="443"/>
      <c r="L563" s="444"/>
      <c r="M563" s="444"/>
      <c r="N563" s="444"/>
      <c r="O563" s="444"/>
      <c r="P563" s="450"/>
      <c r="Q563" s="443"/>
      <c r="R563" s="443"/>
      <c r="S563" s="443"/>
      <c r="T563" s="443"/>
      <c r="U563" s="443"/>
      <c r="V563" s="443"/>
      <c r="W563" s="443"/>
      <c r="X563" s="443"/>
      <c r="Y563" s="443"/>
      <c r="Z563" s="443"/>
      <c r="AA563" s="443"/>
      <c r="AB563" s="443"/>
      <c r="AC563" s="443"/>
      <c r="AD563" s="443"/>
      <c r="AE563" s="443"/>
      <c r="AF563" s="443"/>
      <c r="AG563" s="443"/>
      <c r="AH563" s="443"/>
      <c r="AI563" s="443"/>
      <c r="AJ563" s="443"/>
    </row>
    <row r="564" spans="1:36" s="21" customFormat="1">
      <c r="A564" s="24" t="s">
        <v>14</v>
      </c>
      <c r="B564" s="462" t="s">
        <v>819</v>
      </c>
      <c r="C564" s="443"/>
      <c r="D564" s="443"/>
      <c r="E564" s="444">
        <v>2021</v>
      </c>
      <c r="F564" s="444" t="s">
        <v>986</v>
      </c>
      <c r="G564" s="450">
        <v>413.7</v>
      </c>
      <c r="H564" s="443"/>
      <c r="I564" s="443"/>
      <c r="J564" s="443"/>
      <c r="K564" s="443"/>
      <c r="L564" s="278"/>
      <c r="M564" s="444"/>
      <c r="N564" s="444"/>
      <c r="O564" s="444"/>
      <c r="P564" s="450"/>
      <c r="Q564" s="443"/>
      <c r="R564" s="443"/>
      <c r="S564" s="443"/>
      <c r="T564" s="443"/>
      <c r="U564" s="443"/>
      <c r="V564" s="443"/>
      <c r="W564" s="443"/>
      <c r="X564" s="443"/>
      <c r="Y564" s="443"/>
      <c r="Z564" s="443"/>
      <c r="AA564" s="443"/>
      <c r="AB564" s="443"/>
      <c r="AC564" s="443"/>
      <c r="AD564" s="443"/>
      <c r="AE564" s="443"/>
      <c r="AF564" s="443"/>
      <c r="AG564" s="443"/>
      <c r="AH564" s="443"/>
      <c r="AI564" s="443"/>
      <c r="AJ564" s="443"/>
    </row>
    <row r="565" spans="1:36" s="21" customFormat="1">
      <c r="A565" s="24" t="s">
        <v>16</v>
      </c>
      <c r="B565" s="462" t="s">
        <v>1850</v>
      </c>
      <c r="C565" s="443"/>
      <c r="D565" s="443"/>
      <c r="E565" s="444">
        <v>2021</v>
      </c>
      <c r="F565" s="444" t="s">
        <v>987</v>
      </c>
      <c r="G565" s="450">
        <v>392.5</v>
      </c>
      <c r="H565" s="443"/>
      <c r="I565" s="443"/>
      <c r="J565" s="443"/>
      <c r="K565" s="443"/>
      <c r="L565" s="444"/>
      <c r="M565" s="444"/>
      <c r="N565" s="444"/>
      <c r="O565" s="444"/>
      <c r="P565" s="450"/>
      <c r="Q565" s="443"/>
      <c r="R565" s="443"/>
      <c r="S565" s="443"/>
      <c r="T565" s="443"/>
      <c r="U565" s="443"/>
      <c r="V565" s="443"/>
      <c r="W565" s="443"/>
      <c r="X565" s="443"/>
      <c r="Y565" s="443"/>
      <c r="Z565" s="443"/>
      <c r="AA565" s="443"/>
      <c r="AB565" s="443"/>
      <c r="AC565" s="443"/>
      <c r="AD565" s="443"/>
      <c r="AE565" s="443"/>
      <c r="AF565" s="443"/>
      <c r="AG565" s="443"/>
      <c r="AH565" s="443"/>
      <c r="AI565" s="443"/>
      <c r="AJ565" s="443"/>
    </row>
    <row r="566" spans="1:36">
      <c r="B566" s="443"/>
      <c r="C566" s="443"/>
      <c r="D566" s="443"/>
      <c r="E566" s="443"/>
      <c r="F566" s="443"/>
      <c r="G566" s="443"/>
      <c r="H566" s="443"/>
      <c r="I566" s="443"/>
      <c r="J566" s="443"/>
      <c r="K566" s="443"/>
      <c r="L566" s="443"/>
      <c r="M566" s="443"/>
      <c r="N566" s="443"/>
      <c r="O566" s="443"/>
      <c r="P566" s="443"/>
      <c r="Q566" s="443"/>
      <c r="R566" s="443"/>
      <c r="S566" s="443"/>
      <c r="T566" s="443"/>
      <c r="U566" s="443"/>
      <c r="V566" s="443"/>
      <c r="W566" s="443"/>
      <c r="X566" s="443"/>
      <c r="Y566" s="443"/>
      <c r="Z566" s="443"/>
      <c r="AA566" s="443"/>
      <c r="AB566" s="443"/>
      <c r="AC566" s="443"/>
      <c r="AD566" s="443"/>
      <c r="AE566" s="443"/>
      <c r="AF566" s="443"/>
      <c r="AG566" s="443"/>
      <c r="AH566" s="443"/>
      <c r="AI566" s="443"/>
      <c r="AJ566" s="443"/>
    </row>
    <row r="567" spans="1:36">
      <c r="B567" s="443"/>
      <c r="C567" s="443"/>
      <c r="D567" s="443"/>
      <c r="E567" s="443"/>
      <c r="F567" s="443"/>
      <c r="G567" s="443"/>
      <c r="H567" s="443"/>
      <c r="I567" s="443"/>
      <c r="J567" s="443"/>
      <c r="K567" s="443"/>
      <c r="L567" s="443"/>
      <c r="M567" s="443"/>
      <c r="N567" s="443"/>
      <c r="O567" s="443"/>
      <c r="P567" s="443"/>
      <c r="Q567" s="443"/>
      <c r="R567" s="443"/>
      <c r="S567" s="443"/>
      <c r="T567" s="443"/>
      <c r="U567" s="443"/>
      <c r="V567" s="443"/>
      <c r="W567" s="443"/>
      <c r="X567" s="443"/>
      <c r="Y567" s="443"/>
      <c r="Z567" s="443"/>
      <c r="AA567" s="443"/>
      <c r="AB567" s="443"/>
      <c r="AC567" s="443"/>
      <c r="AD567" s="443"/>
      <c r="AE567" s="443"/>
      <c r="AF567" s="443"/>
      <c r="AG567" s="443"/>
      <c r="AH567" s="443"/>
      <c r="AI567" s="443"/>
      <c r="AJ567" s="443"/>
    </row>
    <row r="568" spans="1:36" ht="25.5">
      <c r="B568" s="30" t="s">
        <v>215</v>
      </c>
      <c r="C568" s="443"/>
      <c r="D568" s="443"/>
      <c r="E568" s="443"/>
      <c r="F568" s="443"/>
      <c r="G568" s="443"/>
      <c r="H568" s="443"/>
      <c r="I568" s="443"/>
      <c r="J568" s="443"/>
      <c r="K568" s="443"/>
      <c r="L568" s="443"/>
      <c r="M568" s="443"/>
      <c r="N568" s="443"/>
      <c r="O568" s="443"/>
      <c r="P568" s="443"/>
      <c r="Q568" s="443"/>
      <c r="R568" s="443"/>
      <c r="S568" s="443"/>
      <c r="T568" s="443"/>
      <c r="U568" s="443"/>
      <c r="V568" s="443"/>
      <c r="W568" s="443"/>
      <c r="X568" s="443"/>
      <c r="Y568" s="443"/>
      <c r="Z568" s="443"/>
      <c r="AA568" s="443"/>
      <c r="AB568" s="443"/>
      <c r="AC568" s="443"/>
      <c r="AD568" s="443"/>
      <c r="AE568" s="443"/>
      <c r="AF568" s="443"/>
      <c r="AG568" s="443"/>
      <c r="AH568" s="443"/>
      <c r="AI568" s="443"/>
      <c r="AJ568" s="443"/>
    </row>
    <row r="569" spans="1:36">
      <c r="B569" s="443"/>
      <c r="C569" s="443"/>
      <c r="D569" s="443"/>
      <c r="E569" s="443"/>
      <c r="F569" s="443"/>
      <c r="G569" s="443"/>
      <c r="H569" s="443"/>
      <c r="I569" s="443"/>
      <c r="J569" s="443"/>
      <c r="K569" s="443"/>
      <c r="L569" s="443"/>
      <c r="M569" s="443"/>
      <c r="N569" s="443"/>
      <c r="O569" s="443"/>
      <c r="P569" s="443"/>
      <c r="Q569" s="443"/>
      <c r="R569" s="443"/>
      <c r="S569" s="443"/>
      <c r="T569" s="443"/>
      <c r="U569" s="443"/>
      <c r="V569" s="443"/>
      <c r="W569" s="443"/>
      <c r="X569" s="443"/>
      <c r="Y569" s="443"/>
      <c r="Z569" s="443"/>
      <c r="AA569" s="443"/>
      <c r="AB569" s="443"/>
      <c r="AC569" s="443"/>
      <c r="AD569" s="443"/>
      <c r="AE569" s="443"/>
      <c r="AF569" s="443"/>
      <c r="AG569" s="443"/>
      <c r="AH569" s="443"/>
      <c r="AI569" s="443"/>
      <c r="AJ569" s="443"/>
    </row>
    <row r="570" spans="1:36">
      <c r="A570" s="24" t="s">
        <v>0</v>
      </c>
      <c r="B570" s="462" t="s">
        <v>143</v>
      </c>
      <c r="C570" s="443"/>
      <c r="D570" s="443"/>
      <c r="E570" s="444">
        <v>2017</v>
      </c>
      <c r="F570" s="444" t="s">
        <v>891</v>
      </c>
      <c r="G570" s="450">
        <v>621.5</v>
      </c>
      <c r="H570" s="443"/>
      <c r="I570" s="443"/>
      <c r="J570" s="443"/>
      <c r="K570" s="443"/>
      <c r="L570" s="443"/>
      <c r="M570" s="443"/>
      <c r="N570" s="443"/>
      <c r="O570" s="443"/>
      <c r="P570" s="443"/>
      <c r="Q570" s="443"/>
      <c r="R570" s="443"/>
      <c r="S570" s="443"/>
      <c r="T570" s="443"/>
      <c r="U570" s="443"/>
      <c r="V570" s="443"/>
      <c r="W570" s="443"/>
      <c r="X570" s="443"/>
      <c r="Y570" s="443"/>
      <c r="Z570" s="443"/>
      <c r="AA570" s="443"/>
      <c r="AB570" s="443"/>
      <c r="AC570" s="443"/>
      <c r="AD570" s="443"/>
      <c r="AE570" s="443"/>
      <c r="AF570" s="443"/>
      <c r="AG570" s="443"/>
      <c r="AH570" s="443"/>
      <c r="AI570" s="443"/>
      <c r="AJ570" s="443"/>
    </row>
    <row r="571" spans="1:36">
      <c r="A571" s="24" t="s">
        <v>2</v>
      </c>
      <c r="B571" s="462" t="s">
        <v>155</v>
      </c>
      <c r="C571" s="443"/>
      <c r="D571" s="443"/>
      <c r="E571" s="444">
        <v>2018</v>
      </c>
      <c r="F571" s="444" t="s">
        <v>891</v>
      </c>
      <c r="G571" s="450">
        <v>603.4</v>
      </c>
      <c r="H571" s="443"/>
      <c r="I571" s="443"/>
      <c r="J571" s="443"/>
      <c r="K571" s="443"/>
      <c r="L571" s="443"/>
      <c r="M571" s="443"/>
      <c r="N571" s="443"/>
      <c r="O571" s="443"/>
      <c r="P571" s="443"/>
      <c r="Q571" s="443"/>
      <c r="R571" s="443"/>
      <c r="S571" s="443"/>
      <c r="T571" s="443"/>
      <c r="U571" s="443"/>
      <c r="V571" s="443"/>
      <c r="W571" s="443"/>
      <c r="X571" s="443"/>
      <c r="Y571" s="443"/>
      <c r="Z571" s="443"/>
      <c r="AA571" s="443"/>
      <c r="AB571" s="443"/>
      <c r="AC571" s="443"/>
      <c r="AD571" s="443"/>
      <c r="AE571" s="443"/>
      <c r="AF571" s="443"/>
      <c r="AG571" s="443"/>
      <c r="AH571" s="443"/>
      <c r="AI571" s="443"/>
      <c r="AJ571" s="443"/>
    </row>
    <row r="572" spans="1:36">
      <c r="A572" s="24" t="s">
        <v>3</v>
      </c>
      <c r="B572" s="462" t="s">
        <v>4</v>
      </c>
      <c r="C572" s="443"/>
      <c r="D572" s="443"/>
      <c r="E572" s="444">
        <v>2019</v>
      </c>
      <c r="F572" s="444" t="s">
        <v>891</v>
      </c>
      <c r="G572" s="450">
        <v>588.5</v>
      </c>
      <c r="H572" s="443"/>
      <c r="I572" s="443"/>
      <c r="J572" s="443"/>
      <c r="K572" s="443"/>
      <c r="L572" s="443"/>
      <c r="M572" s="443"/>
      <c r="N572" s="443"/>
      <c r="O572" s="443"/>
      <c r="P572" s="443"/>
      <c r="Q572" s="443"/>
      <c r="R572" s="443"/>
      <c r="S572" s="443"/>
      <c r="T572" s="443"/>
      <c r="U572" s="443"/>
      <c r="V572" s="443"/>
      <c r="W572" s="443"/>
      <c r="X572" s="443"/>
      <c r="Y572" s="443"/>
      <c r="Z572" s="443"/>
      <c r="AA572" s="443"/>
      <c r="AB572" s="443"/>
      <c r="AC572" s="443"/>
      <c r="AD572" s="443"/>
      <c r="AE572" s="443"/>
      <c r="AF572" s="443"/>
      <c r="AG572" s="443"/>
      <c r="AH572" s="443"/>
      <c r="AI572" s="443"/>
      <c r="AJ572" s="443"/>
    </row>
    <row r="573" spans="1:36">
      <c r="A573" s="24" t="s">
        <v>5</v>
      </c>
      <c r="B573" s="462" t="s">
        <v>863</v>
      </c>
      <c r="C573" s="443"/>
      <c r="D573" s="443"/>
      <c r="E573" s="444">
        <v>2019</v>
      </c>
      <c r="F573" s="444" t="s">
        <v>892</v>
      </c>
      <c r="G573" s="450">
        <v>575</v>
      </c>
      <c r="H573" s="443"/>
      <c r="I573" s="443"/>
      <c r="J573" s="443"/>
      <c r="K573" s="443"/>
      <c r="L573" s="443"/>
      <c r="M573" s="443"/>
      <c r="N573" s="443"/>
      <c r="O573" s="443"/>
      <c r="P573" s="443"/>
      <c r="Q573" s="443"/>
      <c r="R573" s="443"/>
      <c r="S573" s="443"/>
      <c r="T573" s="443"/>
      <c r="U573" s="443"/>
      <c r="V573" s="443"/>
      <c r="W573" s="443"/>
      <c r="X573" s="443"/>
      <c r="Y573" s="443"/>
      <c r="Z573" s="443"/>
      <c r="AA573" s="443"/>
      <c r="AB573" s="443"/>
      <c r="AC573" s="443"/>
      <c r="AD573" s="443"/>
      <c r="AE573" s="443"/>
      <c r="AF573" s="443"/>
      <c r="AG573" s="443"/>
      <c r="AH573" s="443"/>
      <c r="AI573" s="443"/>
      <c r="AJ573" s="443"/>
    </row>
    <row r="574" spans="1:36">
      <c r="A574" s="24" t="s">
        <v>7</v>
      </c>
      <c r="B574" s="462" t="s">
        <v>178</v>
      </c>
      <c r="C574" s="443"/>
      <c r="D574" s="443"/>
      <c r="E574" s="444">
        <v>2017</v>
      </c>
      <c r="F574" s="444" t="s">
        <v>892</v>
      </c>
      <c r="G574" s="450">
        <v>569.9</v>
      </c>
      <c r="H574" s="443"/>
      <c r="I574" s="443"/>
      <c r="J574" s="443"/>
      <c r="K574" s="443"/>
      <c r="L574" s="443"/>
      <c r="M574" s="443"/>
      <c r="N574" s="443"/>
      <c r="O574" s="443"/>
      <c r="P574" s="443"/>
      <c r="Q574" s="443"/>
      <c r="R574" s="443"/>
      <c r="S574" s="443"/>
      <c r="T574" s="443"/>
      <c r="U574" s="443"/>
      <c r="V574" s="443"/>
      <c r="W574" s="443"/>
      <c r="X574" s="443"/>
      <c r="Y574" s="443"/>
      <c r="Z574" s="443"/>
      <c r="AA574" s="443"/>
      <c r="AB574" s="443"/>
      <c r="AC574" s="443"/>
      <c r="AD574" s="443"/>
      <c r="AE574" s="443"/>
      <c r="AF574" s="443"/>
      <c r="AG574" s="443"/>
      <c r="AH574" s="443"/>
      <c r="AI574" s="443"/>
      <c r="AJ574" s="443"/>
    </row>
    <row r="575" spans="1:36">
      <c r="A575" s="24" t="s">
        <v>8</v>
      </c>
      <c r="B575" s="462" t="s">
        <v>156</v>
      </c>
      <c r="C575" s="443"/>
      <c r="D575" s="443"/>
      <c r="E575" s="444">
        <v>2019</v>
      </c>
      <c r="F575" s="444" t="s">
        <v>893</v>
      </c>
      <c r="G575" s="450">
        <v>538.5</v>
      </c>
      <c r="H575" s="443"/>
      <c r="I575" s="443"/>
      <c r="J575" s="443"/>
      <c r="K575" s="443"/>
      <c r="L575" s="443"/>
      <c r="M575" s="443"/>
      <c r="N575" s="443"/>
      <c r="O575" s="443"/>
      <c r="P575" s="443"/>
      <c r="Q575" s="443"/>
      <c r="R575" s="443"/>
      <c r="S575" s="443"/>
      <c r="T575" s="443"/>
      <c r="U575" s="443"/>
      <c r="V575" s="443"/>
      <c r="W575" s="443"/>
      <c r="X575" s="443"/>
      <c r="Y575" s="443"/>
      <c r="Z575" s="443"/>
      <c r="AA575" s="443"/>
      <c r="AB575" s="443"/>
      <c r="AC575" s="443"/>
      <c r="AD575" s="443"/>
      <c r="AE575" s="443"/>
      <c r="AF575" s="443"/>
      <c r="AG575" s="443"/>
      <c r="AH575" s="443"/>
      <c r="AI575" s="443"/>
      <c r="AJ575" s="443"/>
    </row>
    <row r="576" spans="1:36">
      <c r="A576" s="24" t="s">
        <v>10</v>
      </c>
      <c r="B576" s="462" t="s">
        <v>1</v>
      </c>
      <c r="C576" s="443"/>
      <c r="D576" s="443"/>
      <c r="E576" s="444">
        <v>2019</v>
      </c>
      <c r="F576" s="444" t="s">
        <v>985</v>
      </c>
      <c r="G576" s="450">
        <v>527.5</v>
      </c>
      <c r="H576" s="443"/>
      <c r="I576" s="443"/>
      <c r="J576" s="443"/>
      <c r="K576" s="443"/>
      <c r="L576" s="443"/>
      <c r="M576" s="443"/>
      <c r="N576" s="443"/>
      <c r="O576" s="443"/>
      <c r="P576" s="443"/>
      <c r="Q576" s="443"/>
      <c r="R576" s="443"/>
      <c r="S576" s="443"/>
      <c r="T576" s="443"/>
      <c r="U576" s="443"/>
      <c r="V576" s="443"/>
      <c r="W576" s="443"/>
      <c r="X576" s="443"/>
      <c r="Y576" s="443"/>
      <c r="Z576" s="443"/>
      <c r="AA576" s="443"/>
      <c r="AB576" s="443"/>
      <c r="AC576" s="443"/>
      <c r="AD576" s="443"/>
      <c r="AE576" s="443"/>
      <c r="AF576" s="443"/>
      <c r="AG576" s="443"/>
      <c r="AH576" s="443"/>
      <c r="AI576" s="443"/>
      <c r="AJ576" s="443"/>
    </row>
    <row r="577" spans="1:36">
      <c r="A577" s="24" t="s">
        <v>12</v>
      </c>
      <c r="B577" s="462" t="s">
        <v>179</v>
      </c>
      <c r="C577" s="443"/>
      <c r="D577" s="443"/>
      <c r="E577" s="444">
        <v>2016</v>
      </c>
      <c r="F577" s="444" t="s">
        <v>891</v>
      </c>
      <c r="G577" s="450">
        <v>526.25</v>
      </c>
      <c r="H577" s="443"/>
      <c r="I577" s="443"/>
      <c r="J577" s="443"/>
      <c r="K577" s="443"/>
      <c r="L577" s="443"/>
      <c r="M577" s="443"/>
      <c r="N577" s="443"/>
      <c r="O577" s="443"/>
      <c r="P577" s="443"/>
      <c r="Q577" s="443"/>
      <c r="R577" s="443"/>
      <c r="S577" s="443"/>
      <c r="T577" s="443"/>
      <c r="U577" s="443"/>
      <c r="V577" s="443"/>
      <c r="W577" s="443"/>
      <c r="X577" s="443"/>
      <c r="Y577" s="443"/>
      <c r="Z577" s="443"/>
      <c r="AA577" s="443"/>
      <c r="AB577" s="443"/>
      <c r="AC577" s="443"/>
      <c r="AD577" s="443"/>
      <c r="AE577" s="443"/>
      <c r="AF577" s="443"/>
      <c r="AG577" s="443"/>
      <c r="AH577" s="443"/>
      <c r="AI577" s="443"/>
      <c r="AJ577" s="443"/>
    </row>
    <row r="578" spans="1:36">
      <c r="A578" s="24" t="s">
        <v>14</v>
      </c>
      <c r="B578" s="462" t="s">
        <v>857</v>
      </c>
      <c r="C578" s="443"/>
      <c r="D578" s="443"/>
      <c r="E578" s="444">
        <v>2019</v>
      </c>
      <c r="F578" s="444" t="s">
        <v>986</v>
      </c>
      <c r="G578" s="450">
        <v>525</v>
      </c>
      <c r="H578" s="443"/>
      <c r="I578" s="443"/>
      <c r="J578" s="443"/>
      <c r="K578" s="443"/>
      <c r="L578" s="443"/>
      <c r="M578" s="443"/>
      <c r="N578" s="443"/>
      <c r="O578" s="443"/>
      <c r="P578" s="443"/>
      <c r="Q578" s="443"/>
      <c r="R578" s="443"/>
      <c r="S578" s="443"/>
      <c r="T578" s="443"/>
      <c r="U578" s="443"/>
      <c r="V578" s="443"/>
      <c r="W578" s="443"/>
      <c r="X578" s="443"/>
      <c r="Y578" s="443"/>
      <c r="Z578" s="443"/>
      <c r="AA578" s="443"/>
      <c r="AB578" s="443"/>
      <c r="AC578" s="443"/>
      <c r="AD578" s="443"/>
      <c r="AE578" s="443"/>
      <c r="AF578" s="443"/>
      <c r="AG578" s="443"/>
      <c r="AH578" s="443"/>
      <c r="AI578" s="443"/>
      <c r="AJ578" s="443"/>
    </row>
    <row r="579" spans="1:36">
      <c r="A579" s="24" t="s">
        <v>16</v>
      </c>
      <c r="B579" s="462" t="s">
        <v>144</v>
      </c>
      <c r="C579" s="443"/>
      <c r="D579" s="443"/>
      <c r="E579" s="444">
        <v>2017</v>
      </c>
      <c r="F579" s="444" t="s">
        <v>893</v>
      </c>
      <c r="G579" s="450">
        <v>518.5</v>
      </c>
      <c r="H579" s="443"/>
      <c r="I579" s="443"/>
      <c r="J579" s="443"/>
      <c r="K579" s="443"/>
      <c r="L579" s="443"/>
      <c r="M579" s="443"/>
      <c r="N579" s="443"/>
      <c r="O579" s="443"/>
      <c r="P579" s="443"/>
      <c r="Q579" s="443"/>
      <c r="R579" s="443"/>
      <c r="S579" s="443"/>
      <c r="T579" s="443"/>
      <c r="U579" s="443"/>
      <c r="V579" s="443"/>
      <c r="W579" s="443"/>
      <c r="X579" s="443"/>
      <c r="Y579" s="443"/>
      <c r="Z579" s="443"/>
      <c r="AA579" s="443"/>
      <c r="AB579" s="443"/>
      <c r="AC579" s="443"/>
      <c r="AD579" s="443"/>
      <c r="AE579" s="443"/>
      <c r="AF579" s="443"/>
      <c r="AG579" s="443"/>
      <c r="AH579" s="443"/>
      <c r="AI579" s="443"/>
      <c r="AJ579" s="443"/>
    </row>
    <row r="580" spans="1:36">
      <c r="B580" s="443"/>
      <c r="C580" s="443"/>
      <c r="D580" s="443"/>
      <c r="E580" s="443"/>
      <c r="F580" s="443"/>
      <c r="G580" s="443"/>
      <c r="H580" s="443"/>
      <c r="I580" s="443"/>
      <c r="J580" s="443"/>
      <c r="K580" s="443"/>
      <c r="L580" s="443"/>
      <c r="M580" s="443"/>
      <c r="N580" s="443"/>
      <c r="O580" s="443"/>
      <c r="P580" s="443"/>
      <c r="Q580" s="443"/>
      <c r="R580" s="443"/>
      <c r="S580" s="443"/>
      <c r="T580" s="443"/>
      <c r="U580" s="443"/>
      <c r="V580" s="443"/>
      <c r="W580" s="443"/>
      <c r="X580" s="443"/>
      <c r="Y580" s="443"/>
      <c r="Z580" s="443"/>
      <c r="AA580" s="443"/>
      <c r="AB580" s="443"/>
      <c r="AC580" s="443"/>
      <c r="AD580" s="443"/>
      <c r="AE580" s="443"/>
      <c r="AF580" s="443"/>
      <c r="AG580" s="443"/>
      <c r="AH580" s="443"/>
      <c r="AI580" s="443"/>
      <c r="AJ580" s="443"/>
    </row>
    <row r="581" spans="1:36">
      <c r="B581" s="443"/>
      <c r="C581" s="443"/>
      <c r="D581" s="443"/>
      <c r="E581" s="443"/>
      <c r="F581" s="443"/>
      <c r="G581" s="443"/>
      <c r="H581" s="443"/>
      <c r="I581" s="443"/>
      <c r="J581" s="443"/>
      <c r="K581" s="443"/>
      <c r="L581" s="443"/>
      <c r="M581" s="443"/>
      <c r="N581" s="443"/>
      <c r="O581" s="443"/>
      <c r="P581" s="443"/>
      <c r="Q581" s="443"/>
      <c r="R581" s="443"/>
      <c r="S581" s="443"/>
      <c r="T581" s="443"/>
      <c r="U581" s="443"/>
      <c r="V581" s="443"/>
      <c r="W581" s="443"/>
      <c r="X581" s="443"/>
      <c r="Y581" s="443"/>
      <c r="Z581" s="443"/>
      <c r="AA581" s="443"/>
      <c r="AB581" s="443"/>
      <c r="AC581" s="443"/>
      <c r="AD581" s="443"/>
      <c r="AE581" s="443"/>
      <c r="AF581" s="443"/>
      <c r="AG581" s="443"/>
      <c r="AH581" s="443"/>
      <c r="AI581" s="443"/>
      <c r="AJ581" s="443"/>
    </row>
    <row r="582" spans="1:36" ht="25.5">
      <c r="B582" s="30" t="s">
        <v>216</v>
      </c>
      <c r="C582" s="443"/>
      <c r="D582" s="443"/>
      <c r="E582" s="443"/>
      <c r="F582" s="443"/>
      <c r="G582" s="443"/>
      <c r="H582" s="443"/>
      <c r="I582" s="443"/>
      <c r="J582" s="443"/>
      <c r="K582" s="443"/>
      <c r="L582" s="443"/>
      <c r="M582" s="443"/>
      <c r="N582" s="443"/>
      <c r="O582" s="443"/>
      <c r="P582" s="443"/>
      <c r="Q582" s="443"/>
      <c r="R582" s="443"/>
      <c r="S582" s="443"/>
      <c r="T582" s="443"/>
      <c r="U582" s="443"/>
      <c r="V582" s="443"/>
      <c r="W582" s="443"/>
      <c r="X582" s="443"/>
      <c r="Y582" s="443"/>
      <c r="Z582" s="443"/>
      <c r="AA582" s="443"/>
      <c r="AB582" s="443"/>
      <c r="AC582" s="443"/>
      <c r="AD582" s="443"/>
      <c r="AE582" s="443"/>
      <c r="AF582" s="443"/>
      <c r="AG582" s="443"/>
      <c r="AH582" s="443"/>
      <c r="AI582" s="443"/>
      <c r="AJ582" s="443"/>
    </row>
    <row r="583" spans="1:36">
      <c r="B583" s="443"/>
      <c r="C583" s="443"/>
      <c r="D583" s="443"/>
      <c r="E583" s="443"/>
      <c r="F583" s="443"/>
      <c r="G583" s="443"/>
      <c r="H583" s="443"/>
      <c r="I583" s="443"/>
      <c r="J583" s="443"/>
      <c r="K583" s="443"/>
      <c r="L583" s="443"/>
      <c r="M583" s="443"/>
      <c r="N583" s="443"/>
      <c r="O583" s="443"/>
      <c r="P583" s="443"/>
      <c r="Q583" s="443"/>
      <c r="R583" s="443"/>
      <c r="S583" s="443"/>
      <c r="T583" s="443"/>
      <c r="U583" s="443"/>
      <c r="V583" s="443"/>
      <c r="W583" s="443"/>
      <c r="X583" s="443"/>
      <c r="Y583" s="443"/>
      <c r="Z583" s="443"/>
      <c r="AA583" s="443"/>
      <c r="AB583" s="443"/>
      <c r="AC583" s="443"/>
      <c r="AD583" s="443"/>
      <c r="AE583" s="443"/>
      <c r="AF583" s="443"/>
      <c r="AG583" s="443"/>
      <c r="AH583" s="443"/>
      <c r="AI583" s="443"/>
      <c r="AJ583" s="443"/>
    </row>
    <row r="584" spans="1:36">
      <c r="A584" s="24" t="s">
        <v>0</v>
      </c>
      <c r="B584" s="462" t="s">
        <v>143</v>
      </c>
      <c r="C584" s="443"/>
      <c r="D584" s="443"/>
      <c r="E584" s="444">
        <v>2017</v>
      </c>
      <c r="F584" s="444" t="s">
        <v>891</v>
      </c>
      <c r="G584" s="450">
        <v>589.6</v>
      </c>
      <c r="H584" s="443"/>
      <c r="I584" s="443"/>
      <c r="J584" s="443"/>
      <c r="K584" s="443"/>
      <c r="L584" s="443"/>
      <c r="M584" s="443"/>
      <c r="N584" s="443"/>
      <c r="O584" s="333"/>
      <c r="P584" s="313"/>
      <c r="Q584" s="443"/>
      <c r="R584" s="443"/>
      <c r="S584" s="443"/>
      <c r="T584" s="443"/>
      <c r="U584" s="443"/>
      <c r="V584" s="443"/>
      <c r="W584" s="443"/>
      <c r="X584" s="443"/>
      <c r="Y584" s="443"/>
      <c r="Z584" s="443"/>
      <c r="AA584" s="443"/>
      <c r="AB584" s="443"/>
      <c r="AC584" s="443"/>
      <c r="AD584" s="443"/>
      <c r="AE584" s="443"/>
      <c r="AF584" s="443"/>
      <c r="AG584" s="443"/>
      <c r="AH584" s="443"/>
      <c r="AI584" s="443"/>
      <c r="AJ584" s="443"/>
    </row>
    <row r="585" spans="1:36">
      <c r="A585" s="24" t="s">
        <v>2</v>
      </c>
      <c r="B585" s="462" t="s">
        <v>35</v>
      </c>
      <c r="C585" s="443"/>
      <c r="D585" s="443"/>
      <c r="E585" s="444">
        <v>2017</v>
      </c>
      <c r="F585" s="444" t="s">
        <v>892</v>
      </c>
      <c r="G585" s="450">
        <v>565.4</v>
      </c>
      <c r="H585" s="443"/>
      <c r="I585" s="443"/>
      <c r="J585" s="443"/>
      <c r="K585" s="443"/>
      <c r="L585" s="443"/>
      <c r="M585" s="443"/>
      <c r="N585" s="443"/>
      <c r="O585" s="333"/>
      <c r="P585" s="313"/>
      <c r="Q585" s="443"/>
      <c r="R585" s="443"/>
      <c r="S585" s="443"/>
      <c r="T585" s="443"/>
      <c r="U585" s="443"/>
      <c r="V585" s="443"/>
      <c r="W585" s="443"/>
      <c r="X585" s="443"/>
      <c r="Y585" s="443"/>
      <c r="Z585" s="443"/>
      <c r="AA585" s="443"/>
      <c r="AB585" s="443"/>
      <c r="AC585" s="443"/>
      <c r="AD585" s="443"/>
      <c r="AE585" s="443"/>
      <c r="AF585" s="443"/>
      <c r="AG585" s="443"/>
      <c r="AH585" s="443"/>
      <c r="AI585" s="443"/>
      <c r="AJ585" s="443"/>
    </row>
    <row r="586" spans="1:36">
      <c r="A586" s="24" t="s">
        <v>3</v>
      </c>
      <c r="B586" s="462" t="s">
        <v>1</v>
      </c>
      <c r="C586" s="443"/>
      <c r="D586" s="443"/>
      <c r="E586" s="444">
        <v>2019</v>
      </c>
      <c r="F586" s="444" t="s">
        <v>891</v>
      </c>
      <c r="G586" s="450">
        <v>552.29999999999995</v>
      </c>
      <c r="H586" s="443"/>
      <c r="I586" s="443"/>
      <c r="J586" s="443"/>
      <c r="K586" s="443"/>
      <c r="L586" s="443"/>
      <c r="M586" s="443"/>
      <c r="N586" s="443"/>
      <c r="O586" s="333"/>
      <c r="P586" s="313"/>
      <c r="Q586" s="443"/>
      <c r="R586" s="443"/>
      <c r="S586" s="443"/>
      <c r="T586" s="443"/>
      <c r="U586" s="443"/>
      <c r="V586" s="443"/>
      <c r="W586" s="443"/>
      <c r="X586" s="443"/>
      <c r="Y586" s="443"/>
      <c r="Z586" s="443"/>
      <c r="AA586" s="443"/>
      <c r="AB586" s="443"/>
      <c r="AC586" s="443"/>
      <c r="AD586" s="443"/>
      <c r="AE586" s="443"/>
      <c r="AF586" s="443"/>
      <c r="AG586" s="443"/>
      <c r="AH586" s="443"/>
      <c r="AI586" s="443"/>
      <c r="AJ586" s="443"/>
    </row>
    <row r="587" spans="1:36">
      <c r="A587" s="24" t="s">
        <v>5</v>
      </c>
      <c r="B587" s="462" t="s">
        <v>23</v>
      </c>
      <c r="C587" s="443"/>
      <c r="D587" s="443"/>
      <c r="E587" s="444">
        <v>2016</v>
      </c>
      <c r="F587" s="444" t="s">
        <v>891</v>
      </c>
      <c r="G587" s="450">
        <v>504.6</v>
      </c>
      <c r="H587" s="443"/>
      <c r="I587" s="443"/>
      <c r="J587" s="443"/>
      <c r="K587" s="443"/>
      <c r="L587" s="443"/>
      <c r="M587" s="443"/>
      <c r="N587" s="443"/>
      <c r="O587" s="333"/>
      <c r="P587" s="313"/>
      <c r="Q587" s="443"/>
      <c r="R587" s="443"/>
      <c r="S587" s="443"/>
      <c r="T587" s="443"/>
      <c r="U587" s="443"/>
      <c r="V587" s="443"/>
      <c r="W587" s="443"/>
      <c r="X587" s="443"/>
      <c r="Y587" s="443"/>
      <c r="Z587" s="443"/>
      <c r="AA587" s="443"/>
      <c r="AB587" s="443"/>
      <c r="AC587" s="443"/>
      <c r="AD587" s="443"/>
      <c r="AE587" s="443"/>
      <c r="AF587" s="443"/>
      <c r="AG587" s="443"/>
      <c r="AH587" s="443"/>
      <c r="AI587" s="443"/>
      <c r="AJ587" s="443"/>
    </row>
    <row r="588" spans="1:36">
      <c r="A588" s="24" t="s">
        <v>7</v>
      </c>
      <c r="B588" s="462" t="s">
        <v>35</v>
      </c>
      <c r="C588" s="443"/>
      <c r="D588" s="443"/>
      <c r="E588" s="444">
        <v>2018</v>
      </c>
      <c r="F588" s="444" t="s">
        <v>891</v>
      </c>
      <c r="G588" s="450">
        <v>497.6</v>
      </c>
      <c r="H588" s="443"/>
      <c r="I588" s="443"/>
      <c r="J588" s="443"/>
      <c r="K588" s="443"/>
      <c r="L588" s="443"/>
      <c r="M588" s="443"/>
      <c r="N588" s="443"/>
      <c r="O588" s="443"/>
      <c r="P588" s="443"/>
      <c r="Q588" s="443"/>
      <c r="R588" s="443"/>
      <c r="S588" s="443"/>
      <c r="T588" s="443"/>
      <c r="U588" s="443"/>
      <c r="V588" s="443"/>
      <c r="W588" s="443"/>
      <c r="X588" s="443"/>
      <c r="Y588" s="443"/>
      <c r="Z588" s="443"/>
      <c r="AA588" s="443"/>
      <c r="AB588" s="443"/>
      <c r="AC588" s="443"/>
      <c r="AD588" s="443"/>
      <c r="AE588" s="443"/>
      <c r="AF588" s="443"/>
      <c r="AG588" s="443"/>
      <c r="AH588" s="443"/>
      <c r="AI588" s="443"/>
      <c r="AJ588" s="443"/>
    </row>
    <row r="589" spans="1:36">
      <c r="A589" s="24" t="s">
        <v>8</v>
      </c>
      <c r="B589" s="462" t="s">
        <v>11</v>
      </c>
      <c r="C589" s="443"/>
      <c r="D589" s="443"/>
      <c r="E589" s="444">
        <v>2016</v>
      </c>
      <c r="F589" s="444" t="s">
        <v>892</v>
      </c>
      <c r="G589" s="450">
        <v>480.2</v>
      </c>
      <c r="H589" s="443"/>
      <c r="I589" s="443"/>
      <c r="J589" s="443"/>
      <c r="K589" s="443"/>
      <c r="L589" s="443"/>
      <c r="M589" s="443"/>
      <c r="N589" s="443"/>
      <c r="O589" s="443"/>
      <c r="P589" s="443"/>
      <c r="Q589" s="443"/>
      <c r="R589" s="443"/>
      <c r="S589" s="443"/>
      <c r="T589" s="443"/>
      <c r="U589" s="443"/>
      <c r="V589" s="443"/>
      <c r="W589" s="443"/>
      <c r="X589" s="443"/>
      <c r="Y589" s="443"/>
      <c r="Z589" s="443"/>
      <c r="AA589" s="443"/>
      <c r="AB589" s="443"/>
      <c r="AC589" s="443"/>
      <c r="AD589" s="443"/>
      <c r="AE589" s="443"/>
      <c r="AF589" s="443"/>
      <c r="AG589" s="443"/>
      <c r="AH589" s="443"/>
      <c r="AI589" s="443"/>
      <c r="AJ589" s="443"/>
    </row>
    <row r="590" spans="1:36">
      <c r="A590" s="24" t="s">
        <v>10</v>
      </c>
      <c r="B590" s="462" t="s">
        <v>143</v>
      </c>
      <c r="C590" s="443"/>
      <c r="D590" s="443"/>
      <c r="E590" s="444">
        <v>2018</v>
      </c>
      <c r="F590" s="444" t="s">
        <v>892</v>
      </c>
      <c r="G590" s="450">
        <v>476.4</v>
      </c>
      <c r="H590" s="443"/>
      <c r="I590" s="443"/>
      <c r="J590" s="443"/>
      <c r="K590" s="443"/>
      <c r="L590" s="443"/>
      <c r="M590" s="443"/>
      <c r="N590" s="443"/>
      <c r="O590" s="443"/>
      <c r="P590" s="443"/>
      <c r="Q590" s="443"/>
      <c r="R590" s="443"/>
      <c r="S590" s="443"/>
      <c r="T590" s="443"/>
      <c r="U590" s="443"/>
      <c r="V590" s="443"/>
      <c r="W590" s="443"/>
      <c r="X590" s="443"/>
      <c r="Y590" s="443"/>
      <c r="Z590" s="443"/>
      <c r="AA590" s="443"/>
      <c r="AB590" s="443"/>
      <c r="AC590" s="443"/>
      <c r="AD590" s="443"/>
      <c r="AE590" s="443"/>
      <c r="AF590" s="443"/>
      <c r="AG590" s="443"/>
      <c r="AH590" s="443"/>
      <c r="AI590" s="443"/>
      <c r="AJ590" s="443"/>
    </row>
    <row r="591" spans="1:36">
      <c r="A591" s="24" t="s">
        <v>12</v>
      </c>
      <c r="B591" s="462" t="s">
        <v>164</v>
      </c>
      <c r="C591" s="443"/>
      <c r="D591" s="443"/>
      <c r="E591" s="444">
        <v>2018</v>
      </c>
      <c r="F591" s="444" t="s">
        <v>893</v>
      </c>
      <c r="G591" s="450">
        <v>464.1</v>
      </c>
      <c r="H591" s="443"/>
      <c r="I591" s="443"/>
      <c r="J591" s="443"/>
      <c r="K591" s="443"/>
      <c r="L591" s="443"/>
      <c r="M591" s="443"/>
      <c r="N591" s="443"/>
      <c r="O591" s="443"/>
      <c r="P591" s="443"/>
      <c r="Q591" s="443"/>
      <c r="R591" s="443"/>
      <c r="S591" s="443"/>
      <c r="T591" s="443"/>
      <c r="U591" s="443"/>
      <c r="V591" s="443"/>
      <c r="W591" s="443"/>
      <c r="X591" s="443"/>
      <c r="Y591" s="443"/>
      <c r="Z591" s="443"/>
      <c r="AA591" s="443"/>
      <c r="AB591" s="443"/>
      <c r="AC591" s="443"/>
      <c r="AD591" s="443"/>
      <c r="AE591" s="443"/>
      <c r="AF591" s="443"/>
      <c r="AG591" s="443"/>
      <c r="AH591" s="443"/>
      <c r="AI591" s="443"/>
      <c r="AJ591" s="443"/>
    </row>
    <row r="592" spans="1:36">
      <c r="A592" s="24" t="s">
        <v>14</v>
      </c>
      <c r="B592" s="462" t="s">
        <v>6</v>
      </c>
      <c r="C592" s="443"/>
      <c r="D592" s="443"/>
      <c r="E592" s="444">
        <v>2016</v>
      </c>
      <c r="F592" s="444" t="s">
        <v>893</v>
      </c>
      <c r="G592" s="450">
        <v>461.5</v>
      </c>
      <c r="H592" s="443"/>
      <c r="I592" s="443"/>
      <c r="J592" s="443"/>
      <c r="K592" s="443"/>
      <c r="L592" s="443"/>
      <c r="M592" s="443"/>
      <c r="N592" s="443"/>
      <c r="O592" s="443"/>
      <c r="P592" s="443"/>
      <c r="Q592" s="443"/>
      <c r="R592" s="443"/>
      <c r="S592" s="443"/>
      <c r="T592" s="443"/>
      <c r="U592" s="443"/>
      <c r="V592" s="443"/>
      <c r="W592" s="443"/>
      <c r="X592" s="443"/>
      <c r="Y592" s="443"/>
      <c r="Z592" s="443"/>
      <c r="AA592" s="443"/>
      <c r="AB592" s="443"/>
      <c r="AC592" s="443"/>
      <c r="AD592" s="443"/>
      <c r="AE592" s="443"/>
      <c r="AF592" s="443"/>
      <c r="AG592" s="443"/>
      <c r="AH592" s="443"/>
      <c r="AI592" s="443"/>
      <c r="AJ592" s="443"/>
    </row>
    <row r="593" spans="1:36">
      <c r="A593" s="24" t="s">
        <v>16</v>
      </c>
      <c r="B593" s="462" t="s">
        <v>861</v>
      </c>
      <c r="C593" s="443"/>
      <c r="D593" s="443"/>
      <c r="E593" s="444">
        <v>2019</v>
      </c>
      <c r="F593" s="444" t="s">
        <v>892</v>
      </c>
      <c r="G593" s="450">
        <v>460.1</v>
      </c>
      <c r="H593" s="443"/>
      <c r="I593" s="443"/>
      <c r="J593" s="443"/>
      <c r="K593" s="443"/>
      <c r="L593" s="443"/>
      <c r="M593" s="443"/>
      <c r="N593" s="443"/>
      <c r="O593" s="443"/>
      <c r="P593" s="443"/>
      <c r="Q593" s="443"/>
      <c r="R593" s="443"/>
      <c r="S593" s="443"/>
      <c r="T593" s="443"/>
      <c r="U593" s="443"/>
      <c r="V593" s="443"/>
      <c r="W593" s="443"/>
      <c r="X593" s="443"/>
      <c r="Y593" s="443"/>
      <c r="Z593" s="443"/>
      <c r="AA593" s="443"/>
      <c r="AB593" s="443"/>
      <c r="AC593" s="443"/>
      <c r="AD593" s="443"/>
      <c r="AE593" s="443"/>
      <c r="AF593" s="443"/>
      <c r="AG593" s="443"/>
      <c r="AH593" s="443"/>
      <c r="AI593" s="443"/>
      <c r="AJ593" s="443"/>
    </row>
    <row r="594" spans="1:36">
      <c r="B594" s="443"/>
      <c r="C594" s="443"/>
      <c r="D594" s="443"/>
      <c r="E594" s="443"/>
      <c r="F594" s="443"/>
      <c r="G594" s="443"/>
      <c r="H594" s="443"/>
      <c r="I594" s="443"/>
      <c r="J594" s="443"/>
      <c r="K594" s="443"/>
      <c r="L594" s="443"/>
      <c r="M594" s="443"/>
      <c r="N594" s="443"/>
      <c r="O594" s="443"/>
      <c r="P594" s="443"/>
      <c r="Q594" s="443"/>
      <c r="R594" s="443"/>
      <c r="S594" s="443"/>
      <c r="T594" s="443"/>
      <c r="U594" s="443"/>
      <c r="V594" s="443"/>
      <c r="W594" s="443"/>
      <c r="X594" s="443"/>
      <c r="Y594" s="443"/>
      <c r="Z594" s="443"/>
      <c r="AA594" s="443"/>
      <c r="AB594" s="443"/>
      <c r="AC594" s="443"/>
      <c r="AD594" s="443"/>
      <c r="AE594" s="443"/>
      <c r="AF594" s="443"/>
      <c r="AG594" s="443"/>
      <c r="AH594" s="443"/>
      <c r="AI594" s="443"/>
      <c r="AJ594" s="443"/>
    </row>
    <row r="595" spans="1:36">
      <c r="B595" s="443"/>
      <c r="C595" s="443"/>
      <c r="D595" s="443"/>
      <c r="E595" s="443"/>
      <c r="F595" s="443"/>
      <c r="G595" s="443"/>
      <c r="H595" s="443"/>
      <c r="I595" s="443"/>
      <c r="J595" s="443"/>
      <c r="K595" s="443"/>
      <c r="L595" s="443"/>
      <c r="M595" s="443"/>
      <c r="N595" s="443"/>
      <c r="O595" s="443"/>
      <c r="P595" s="443"/>
      <c r="Q595" s="443"/>
      <c r="R595" s="443"/>
      <c r="S595" s="443"/>
      <c r="T595" s="443"/>
      <c r="U595" s="443"/>
      <c r="V595" s="443"/>
      <c r="W595" s="443"/>
      <c r="X595" s="443"/>
      <c r="Y595" s="443"/>
      <c r="Z595" s="443"/>
      <c r="AA595" s="443"/>
      <c r="AB595" s="443"/>
      <c r="AC595" s="443"/>
      <c r="AD595" s="443"/>
      <c r="AE595" s="443"/>
      <c r="AF595" s="443"/>
      <c r="AG595" s="443"/>
      <c r="AH595" s="443"/>
      <c r="AI595" s="443"/>
      <c r="AJ595" s="443"/>
    </row>
    <row r="596" spans="1:36" ht="25.5">
      <c r="B596" s="30" t="s">
        <v>217</v>
      </c>
      <c r="C596" s="443"/>
      <c r="D596" s="443"/>
      <c r="E596" s="443"/>
      <c r="F596" s="443"/>
      <c r="G596" s="443"/>
      <c r="H596" s="443"/>
      <c r="I596" s="443"/>
      <c r="J596" s="443"/>
      <c r="K596" s="443"/>
      <c r="L596" s="443"/>
      <c r="M596" s="443"/>
      <c r="N596" s="443"/>
      <c r="O596" s="443"/>
      <c r="P596" s="443"/>
      <c r="Q596" s="443"/>
      <c r="R596" s="443"/>
      <c r="S596" s="443"/>
      <c r="T596" s="443"/>
      <c r="U596" s="443"/>
      <c r="V596" s="443"/>
      <c r="W596" s="443"/>
      <c r="X596" s="443"/>
      <c r="Y596" s="443"/>
      <c r="Z596" s="443"/>
      <c r="AA596" s="443"/>
      <c r="AB596" s="443"/>
      <c r="AC596" s="443"/>
      <c r="AD596" s="443"/>
      <c r="AE596" s="443"/>
      <c r="AF596" s="443"/>
      <c r="AG596" s="443"/>
      <c r="AH596" s="443"/>
      <c r="AI596" s="443"/>
      <c r="AJ596" s="443"/>
    </row>
    <row r="597" spans="1:36">
      <c r="B597" s="443"/>
      <c r="C597" s="443"/>
      <c r="D597" s="443"/>
      <c r="E597" s="443"/>
      <c r="F597" s="443"/>
      <c r="G597" s="443"/>
      <c r="H597" s="443"/>
      <c r="I597" s="443"/>
      <c r="J597" s="443"/>
      <c r="K597" s="443"/>
      <c r="L597" s="443"/>
      <c r="M597" s="443"/>
      <c r="N597" s="443"/>
      <c r="O597" s="304"/>
      <c r="P597" s="304"/>
      <c r="Q597" s="304"/>
      <c r="R597" s="145"/>
      <c r="S597" s="443"/>
      <c r="T597" s="443"/>
      <c r="U597" s="443"/>
      <c r="V597" s="443"/>
      <c r="W597" s="443"/>
      <c r="X597" s="443"/>
      <c r="Y597" s="443"/>
      <c r="Z597" s="443"/>
      <c r="AA597" s="443"/>
      <c r="AB597" s="443"/>
      <c r="AC597" s="443"/>
      <c r="AD597" s="443"/>
      <c r="AE597" s="443"/>
      <c r="AF597" s="443"/>
      <c r="AG597" s="443"/>
      <c r="AH597" s="443"/>
      <c r="AI597" s="443"/>
      <c r="AJ597" s="443"/>
    </row>
    <row r="598" spans="1:36">
      <c r="A598" s="24" t="s">
        <v>0</v>
      </c>
      <c r="B598" s="328" t="s">
        <v>1</v>
      </c>
      <c r="C598" s="443"/>
      <c r="D598" s="443"/>
      <c r="E598" s="444">
        <v>2019</v>
      </c>
      <c r="F598" s="444" t="s">
        <v>891</v>
      </c>
      <c r="G598" s="450">
        <v>468.6</v>
      </c>
      <c r="H598" s="443"/>
      <c r="I598" s="443"/>
      <c r="J598" s="443"/>
      <c r="K598" s="443"/>
      <c r="L598" s="443"/>
      <c r="M598" s="443"/>
      <c r="N598" s="443"/>
      <c r="O598" s="304"/>
      <c r="P598" s="304"/>
      <c r="Q598" s="304"/>
      <c r="R598" s="145"/>
      <c r="S598" s="443"/>
      <c r="T598" s="443"/>
      <c r="U598" s="443"/>
      <c r="V598" s="443"/>
      <c r="W598" s="443"/>
      <c r="X598" s="443"/>
      <c r="Y598" s="443"/>
      <c r="Z598" s="443"/>
      <c r="AA598" s="443"/>
      <c r="AB598" s="443"/>
      <c r="AC598" s="443"/>
      <c r="AD598" s="443"/>
      <c r="AE598" s="443"/>
      <c r="AF598" s="443"/>
      <c r="AG598" s="443"/>
      <c r="AH598" s="443"/>
      <c r="AI598" s="443"/>
      <c r="AJ598" s="443"/>
    </row>
    <row r="599" spans="1:36">
      <c r="A599" s="24" t="s">
        <v>2</v>
      </c>
      <c r="B599" s="328" t="s">
        <v>830</v>
      </c>
      <c r="C599" s="443"/>
      <c r="D599" s="443"/>
      <c r="E599" s="444">
        <v>2019</v>
      </c>
      <c r="F599" s="444" t="s">
        <v>892</v>
      </c>
      <c r="G599" s="450">
        <v>434.2</v>
      </c>
      <c r="H599" s="443"/>
      <c r="I599" s="443"/>
      <c r="J599" s="443"/>
      <c r="K599" s="443"/>
      <c r="L599" s="443"/>
      <c r="M599" s="443"/>
      <c r="N599" s="443"/>
      <c r="O599" s="304"/>
      <c r="P599" s="304"/>
      <c r="Q599" s="304"/>
      <c r="R599" s="145"/>
      <c r="S599" s="443"/>
      <c r="T599" s="443"/>
      <c r="U599" s="443"/>
      <c r="V599" s="443"/>
      <c r="W599" s="443"/>
      <c r="X599" s="443"/>
      <c r="Y599" s="443"/>
      <c r="Z599" s="443"/>
      <c r="AA599" s="443"/>
      <c r="AB599" s="443"/>
      <c r="AC599" s="443"/>
      <c r="AD599" s="443"/>
      <c r="AE599" s="443"/>
      <c r="AF599" s="443"/>
      <c r="AG599" s="443"/>
      <c r="AH599" s="443"/>
      <c r="AI599" s="443"/>
      <c r="AJ599" s="443"/>
    </row>
    <row r="600" spans="1:36">
      <c r="A600" s="24" t="s">
        <v>3</v>
      </c>
      <c r="B600" s="328" t="s">
        <v>855</v>
      </c>
      <c r="C600" s="443"/>
      <c r="D600" s="443"/>
      <c r="E600" s="444">
        <v>2019</v>
      </c>
      <c r="F600" s="444" t="s">
        <v>893</v>
      </c>
      <c r="G600" s="450">
        <v>385.8</v>
      </c>
      <c r="H600" s="443"/>
      <c r="I600" s="443"/>
      <c r="J600" s="443"/>
      <c r="K600" s="443"/>
      <c r="L600" s="443"/>
      <c r="M600" s="443"/>
      <c r="N600" s="443"/>
      <c r="O600" s="304"/>
      <c r="P600" s="304"/>
      <c r="Q600" s="304"/>
      <c r="R600" s="145"/>
      <c r="S600" s="443"/>
      <c r="T600" s="443"/>
      <c r="U600" s="443"/>
      <c r="V600" s="443"/>
      <c r="W600" s="443"/>
      <c r="X600" s="443"/>
      <c r="Y600" s="443"/>
      <c r="Z600" s="443"/>
      <c r="AA600" s="443"/>
      <c r="AB600" s="443"/>
      <c r="AC600" s="443"/>
      <c r="AD600" s="443"/>
      <c r="AE600" s="443"/>
      <c r="AF600" s="443"/>
      <c r="AG600" s="443"/>
      <c r="AH600" s="443"/>
      <c r="AI600" s="443"/>
      <c r="AJ600" s="443"/>
    </row>
    <row r="601" spans="1:36">
      <c r="A601" s="24" t="s">
        <v>5</v>
      </c>
      <c r="B601" s="328" t="s">
        <v>836</v>
      </c>
      <c r="C601" s="443"/>
      <c r="D601" s="443"/>
      <c r="E601" s="444">
        <v>2019</v>
      </c>
      <c r="F601" s="444" t="s">
        <v>985</v>
      </c>
      <c r="G601" s="450">
        <v>383.7</v>
      </c>
      <c r="H601" s="443"/>
      <c r="I601" s="443"/>
      <c r="J601" s="443"/>
      <c r="K601" s="443"/>
      <c r="L601" s="443"/>
      <c r="M601" s="443"/>
      <c r="N601" s="443"/>
      <c r="O601" s="304"/>
      <c r="P601" s="304"/>
      <c r="Q601" s="304"/>
      <c r="R601" s="145"/>
      <c r="S601" s="443"/>
      <c r="T601" s="443"/>
      <c r="U601" s="443"/>
      <c r="V601" s="443"/>
      <c r="W601" s="443"/>
      <c r="X601" s="443"/>
      <c r="Y601" s="443"/>
      <c r="Z601" s="443"/>
      <c r="AA601" s="443"/>
      <c r="AB601" s="443"/>
      <c r="AC601" s="443"/>
      <c r="AD601" s="443"/>
      <c r="AE601" s="443"/>
      <c r="AF601" s="443"/>
      <c r="AG601" s="443"/>
      <c r="AH601" s="443"/>
      <c r="AI601" s="443"/>
      <c r="AJ601" s="443"/>
    </row>
    <row r="602" spans="1:36">
      <c r="A602" s="24" t="s">
        <v>7</v>
      </c>
      <c r="B602" s="328" t="s">
        <v>828</v>
      </c>
      <c r="C602" s="443"/>
      <c r="D602" s="443"/>
      <c r="E602" s="444">
        <v>2019</v>
      </c>
      <c r="F602" s="444" t="s">
        <v>986</v>
      </c>
      <c r="G602" s="450">
        <v>376.7</v>
      </c>
      <c r="H602" s="443"/>
      <c r="I602" s="443"/>
      <c r="J602" s="443"/>
      <c r="K602" s="443"/>
      <c r="L602" s="443"/>
      <c r="M602" s="443"/>
      <c r="N602" s="443"/>
      <c r="O602" s="304"/>
      <c r="P602" s="304"/>
      <c r="Q602" s="304"/>
      <c r="R602" s="145"/>
      <c r="S602" s="443"/>
      <c r="T602" s="443"/>
      <c r="U602" s="443"/>
      <c r="V602" s="443"/>
      <c r="W602" s="443"/>
      <c r="X602" s="443"/>
      <c r="Y602" s="443"/>
      <c r="Z602" s="443"/>
      <c r="AA602" s="443"/>
      <c r="AB602" s="443"/>
      <c r="AC602" s="443"/>
      <c r="AD602" s="443"/>
      <c r="AE602" s="443"/>
      <c r="AF602" s="443"/>
      <c r="AG602" s="443"/>
      <c r="AH602" s="443"/>
      <c r="AI602" s="443"/>
      <c r="AJ602" s="443"/>
    </row>
    <row r="603" spans="1:36">
      <c r="A603" s="24" t="s">
        <v>8</v>
      </c>
      <c r="B603" s="328" t="s">
        <v>861</v>
      </c>
      <c r="C603" s="443"/>
      <c r="D603" s="443"/>
      <c r="E603" s="444">
        <v>2019</v>
      </c>
      <c r="F603" s="444" t="s">
        <v>987</v>
      </c>
      <c r="G603" s="450">
        <v>351</v>
      </c>
      <c r="H603" s="443"/>
      <c r="I603" s="443"/>
      <c r="J603" s="443"/>
      <c r="K603" s="443"/>
      <c r="L603" s="443"/>
      <c r="M603" s="443"/>
      <c r="N603" s="443"/>
      <c r="O603" s="304"/>
      <c r="P603" s="304"/>
      <c r="Q603" s="304"/>
      <c r="R603" s="145"/>
      <c r="S603" s="443"/>
      <c r="T603" s="443"/>
      <c r="U603" s="443"/>
      <c r="V603" s="443"/>
      <c r="W603" s="443"/>
      <c r="X603" s="443"/>
      <c r="Y603" s="443"/>
      <c r="Z603" s="443"/>
      <c r="AA603" s="443"/>
      <c r="AB603" s="443"/>
      <c r="AC603" s="443"/>
      <c r="AD603" s="443"/>
      <c r="AE603" s="443"/>
      <c r="AF603" s="443"/>
      <c r="AG603" s="443"/>
      <c r="AH603" s="443"/>
      <c r="AI603" s="443"/>
      <c r="AJ603" s="443"/>
    </row>
    <row r="604" spans="1:36">
      <c r="A604" s="24" t="s">
        <v>10</v>
      </c>
      <c r="B604" s="328" t="s">
        <v>835</v>
      </c>
      <c r="C604" s="443"/>
      <c r="D604" s="443"/>
      <c r="E604" s="444">
        <v>2019</v>
      </c>
      <c r="F604" s="444" t="s">
        <v>987</v>
      </c>
      <c r="G604" s="450">
        <v>351</v>
      </c>
      <c r="H604" s="443"/>
      <c r="I604" s="443"/>
      <c r="J604" s="443"/>
      <c r="K604" s="443"/>
      <c r="L604" s="443"/>
      <c r="M604" s="443"/>
      <c r="N604" s="443"/>
      <c r="O604" s="304"/>
      <c r="P604" s="304"/>
      <c r="Q604" s="304"/>
      <c r="R604" s="145"/>
      <c r="S604" s="443"/>
      <c r="T604" s="443"/>
      <c r="U604" s="443"/>
      <c r="V604" s="443"/>
      <c r="W604" s="443"/>
      <c r="X604" s="443"/>
      <c r="Y604" s="443"/>
      <c r="Z604" s="443"/>
      <c r="AA604" s="443"/>
      <c r="AB604" s="443"/>
      <c r="AC604" s="443"/>
      <c r="AD604" s="443"/>
      <c r="AE604" s="443"/>
      <c r="AF604" s="443"/>
      <c r="AG604" s="443"/>
      <c r="AH604" s="443"/>
      <c r="AI604" s="443"/>
      <c r="AJ604" s="443"/>
    </row>
    <row r="605" spans="1:36">
      <c r="A605" s="24" t="s">
        <v>12</v>
      </c>
      <c r="B605" s="328" t="s">
        <v>857</v>
      </c>
      <c r="C605" s="443"/>
      <c r="D605" s="443"/>
      <c r="E605" s="444">
        <v>2019</v>
      </c>
      <c r="F605" s="444" t="s">
        <v>989</v>
      </c>
      <c r="G605" s="450">
        <v>349.3</v>
      </c>
      <c r="H605" s="443"/>
      <c r="I605" s="443"/>
      <c r="J605" s="443"/>
      <c r="K605" s="443"/>
      <c r="L605" s="443"/>
      <c r="M605" s="443"/>
      <c r="N605" s="328"/>
      <c r="O605" s="304"/>
      <c r="P605" s="304"/>
      <c r="Q605" s="304"/>
      <c r="R605" s="145"/>
      <c r="S605" s="443"/>
      <c r="T605" s="443"/>
      <c r="U605" s="443"/>
      <c r="V605" s="443"/>
      <c r="W605" s="443"/>
      <c r="X605" s="443"/>
      <c r="Y605" s="443"/>
      <c r="Z605" s="443"/>
      <c r="AA605" s="443"/>
      <c r="AB605" s="443"/>
      <c r="AC605" s="443"/>
      <c r="AD605" s="443"/>
      <c r="AE605" s="443"/>
      <c r="AF605" s="443"/>
      <c r="AG605" s="443"/>
      <c r="AH605" s="443"/>
      <c r="AI605" s="443"/>
      <c r="AJ605" s="443"/>
    </row>
    <row r="606" spans="1:36">
      <c r="A606" s="24" t="s">
        <v>14</v>
      </c>
      <c r="B606" s="462" t="s">
        <v>141</v>
      </c>
      <c r="C606" s="443"/>
      <c r="D606" s="443"/>
      <c r="E606" s="444">
        <v>2017</v>
      </c>
      <c r="F606" s="444" t="s">
        <v>891</v>
      </c>
      <c r="G606" s="450">
        <v>341.3</v>
      </c>
      <c r="H606" s="443"/>
      <c r="I606" s="443"/>
      <c r="J606" s="443"/>
      <c r="K606" s="443"/>
      <c r="L606" s="443"/>
      <c r="M606" s="443"/>
      <c r="N606" s="328"/>
      <c r="O606" s="304"/>
      <c r="P606" s="304"/>
      <c r="Q606" s="304"/>
      <c r="R606" s="145"/>
      <c r="S606" s="443"/>
      <c r="T606" s="443"/>
      <c r="U606" s="443"/>
      <c r="V606" s="443"/>
      <c r="W606" s="443"/>
      <c r="X606" s="443"/>
      <c r="Y606" s="443"/>
      <c r="Z606" s="443"/>
      <c r="AA606" s="443"/>
      <c r="AB606" s="443"/>
      <c r="AC606" s="443"/>
      <c r="AD606" s="443"/>
      <c r="AE606" s="443"/>
      <c r="AF606" s="443"/>
      <c r="AG606" s="443"/>
      <c r="AH606" s="443"/>
      <c r="AI606" s="443"/>
      <c r="AJ606" s="443"/>
    </row>
    <row r="607" spans="1:36">
      <c r="A607" s="24" t="s">
        <v>16</v>
      </c>
      <c r="B607" s="462" t="s">
        <v>19</v>
      </c>
      <c r="C607" s="443"/>
      <c r="D607" s="443"/>
      <c r="E607" s="444">
        <v>2017</v>
      </c>
      <c r="F607" s="444" t="s">
        <v>892</v>
      </c>
      <c r="G607" s="450">
        <v>341</v>
      </c>
      <c r="H607" s="443"/>
      <c r="I607" s="443"/>
      <c r="J607" s="443"/>
      <c r="K607" s="443"/>
      <c r="L607" s="443"/>
      <c r="M607" s="443"/>
      <c r="N607" s="443"/>
      <c r="O607" s="443"/>
      <c r="P607" s="443"/>
      <c r="Q607" s="443"/>
      <c r="R607" s="443"/>
      <c r="S607" s="443"/>
      <c r="T607" s="443"/>
      <c r="U607" s="443"/>
      <c r="V607" s="443"/>
      <c r="W607" s="443"/>
      <c r="X607" s="443"/>
      <c r="Y607" s="443"/>
      <c r="Z607" s="443"/>
      <c r="AA607" s="443"/>
      <c r="AB607" s="443"/>
      <c r="AC607" s="443"/>
      <c r="AD607" s="443"/>
      <c r="AE607" s="443"/>
      <c r="AF607" s="443"/>
      <c r="AG607" s="443"/>
      <c r="AH607" s="443"/>
      <c r="AI607" s="443"/>
      <c r="AJ607" s="443"/>
    </row>
    <row r="608" spans="1:36">
      <c r="B608" s="443"/>
      <c r="C608" s="443"/>
      <c r="D608" s="443"/>
      <c r="E608" s="443"/>
      <c r="F608" s="443"/>
      <c r="G608" s="443"/>
      <c r="H608" s="443"/>
      <c r="I608" s="443"/>
      <c r="J608" s="443"/>
      <c r="K608" s="443"/>
      <c r="L608" s="443"/>
      <c r="M608" s="443"/>
      <c r="N608" s="443"/>
      <c r="O608" s="443"/>
      <c r="P608" s="443"/>
      <c r="Q608" s="443"/>
      <c r="R608" s="443"/>
      <c r="S608" s="443"/>
      <c r="T608" s="443"/>
      <c r="U608" s="443"/>
      <c r="V608" s="443"/>
      <c r="W608" s="443"/>
      <c r="X608" s="443"/>
      <c r="Y608" s="443"/>
      <c r="Z608" s="443"/>
      <c r="AA608" s="443"/>
      <c r="AB608" s="443"/>
      <c r="AC608" s="443"/>
      <c r="AD608" s="443"/>
      <c r="AE608" s="443"/>
      <c r="AF608" s="443"/>
      <c r="AG608" s="443"/>
      <c r="AH608" s="443"/>
      <c r="AI608" s="443"/>
      <c r="AJ608" s="443"/>
    </row>
    <row r="609" spans="1:36">
      <c r="B609" s="443"/>
      <c r="C609" s="443"/>
      <c r="D609" s="443"/>
      <c r="E609" s="443"/>
      <c r="F609" s="443"/>
      <c r="G609" s="443"/>
      <c r="H609" s="443"/>
      <c r="I609" s="443"/>
      <c r="J609" s="443"/>
      <c r="K609" s="443"/>
      <c r="L609" s="443"/>
      <c r="M609" s="443"/>
      <c r="N609" s="443"/>
      <c r="O609" s="443"/>
      <c r="P609" s="443"/>
      <c r="Q609" s="443"/>
      <c r="R609" s="443"/>
      <c r="S609" s="443"/>
      <c r="T609" s="443"/>
      <c r="U609" s="443"/>
      <c r="V609" s="443"/>
      <c r="W609" s="443"/>
      <c r="X609" s="443"/>
      <c r="Y609" s="443"/>
      <c r="Z609" s="443"/>
      <c r="AA609" s="443"/>
      <c r="AB609" s="443"/>
      <c r="AC609" s="443"/>
      <c r="AD609" s="443"/>
      <c r="AE609" s="443"/>
      <c r="AF609" s="443"/>
      <c r="AG609" s="443"/>
      <c r="AH609" s="443"/>
      <c r="AI609" s="443"/>
      <c r="AJ609" s="443"/>
    </row>
    <row r="610" spans="1:36" ht="25.5">
      <c r="B610" s="30" t="s">
        <v>218</v>
      </c>
      <c r="C610" s="443"/>
      <c r="D610" s="443"/>
      <c r="E610" s="443"/>
      <c r="F610" s="443"/>
      <c r="G610" s="443"/>
      <c r="H610" s="443"/>
      <c r="I610" s="443"/>
      <c r="J610" s="443"/>
      <c r="K610" s="443"/>
      <c r="L610" s="443"/>
      <c r="M610" s="443"/>
      <c r="N610" s="443"/>
      <c r="O610" s="443"/>
      <c r="P610" s="443"/>
      <c r="Q610" s="443"/>
      <c r="R610" s="443"/>
      <c r="S610" s="443"/>
      <c r="T610" s="443"/>
      <c r="U610" s="443"/>
      <c r="V610" s="443"/>
      <c r="W610" s="443"/>
      <c r="X610" s="443"/>
      <c r="Y610" s="443"/>
      <c r="Z610" s="443"/>
      <c r="AA610" s="443"/>
      <c r="AB610" s="443"/>
      <c r="AC610" s="443"/>
      <c r="AD610" s="443"/>
      <c r="AE610" s="443"/>
      <c r="AF610" s="443"/>
      <c r="AG610" s="443"/>
      <c r="AH610" s="443"/>
      <c r="AI610" s="443"/>
      <c r="AJ610" s="443"/>
    </row>
    <row r="611" spans="1:36">
      <c r="B611" s="443"/>
      <c r="C611" s="443"/>
      <c r="D611" s="443"/>
      <c r="E611" s="443"/>
      <c r="F611" s="443"/>
      <c r="G611" s="443"/>
      <c r="H611" s="443"/>
      <c r="I611" s="443"/>
      <c r="J611" s="443"/>
      <c r="K611" s="443"/>
      <c r="L611" s="443"/>
      <c r="M611" s="443"/>
      <c r="N611" s="443"/>
      <c r="O611" s="443"/>
      <c r="P611" s="443"/>
      <c r="Q611" s="443"/>
      <c r="R611" s="443"/>
      <c r="S611" s="443"/>
      <c r="T611" s="443"/>
      <c r="U611" s="443"/>
      <c r="V611" s="443"/>
      <c r="W611" s="443"/>
      <c r="X611" s="443"/>
      <c r="Y611" s="443"/>
      <c r="Z611" s="443"/>
      <c r="AA611" s="443"/>
      <c r="AB611" s="443"/>
      <c r="AC611" s="443"/>
      <c r="AD611" s="443"/>
      <c r="AE611" s="443"/>
      <c r="AF611" s="443"/>
      <c r="AG611" s="443"/>
      <c r="AH611" s="443"/>
      <c r="AI611" s="443"/>
      <c r="AJ611" s="443"/>
    </row>
    <row r="612" spans="1:36" s="21" customFormat="1">
      <c r="A612" s="24" t="s">
        <v>0</v>
      </c>
      <c r="B612" s="462" t="s">
        <v>142</v>
      </c>
      <c r="C612" s="443"/>
      <c r="D612" s="443"/>
      <c r="E612" s="444">
        <v>2021</v>
      </c>
      <c r="F612" s="444" t="s">
        <v>891</v>
      </c>
      <c r="G612" s="450">
        <v>726</v>
      </c>
      <c r="H612" s="443"/>
      <c r="I612" s="443"/>
      <c r="J612" s="443"/>
      <c r="K612" s="443"/>
      <c r="L612" s="443"/>
      <c r="M612" s="443"/>
      <c r="N612" s="443"/>
      <c r="O612" s="443"/>
      <c r="P612" s="443"/>
      <c r="Q612" s="443"/>
      <c r="R612" s="443"/>
      <c r="S612" s="443"/>
      <c r="T612" s="443"/>
      <c r="U612" s="443"/>
      <c r="V612" s="443"/>
      <c r="W612" s="443"/>
      <c r="X612" s="443"/>
      <c r="Y612" s="443"/>
      <c r="Z612" s="443"/>
      <c r="AA612" s="443"/>
      <c r="AB612" s="443"/>
      <c r="AC612" s="443"/>
      <c r="AD612" s="443"/>
      <c r="AE612" s="443"/>
      <c r="AF612" s="443"/>
      <c r="AG612" s="443"/>
      <c r="AH612" s="443"/>
      <c r="AI612" s="443"/>
      <c r="AJ612" s="443"/>
    </row>
    <row r="613" spans="1:36" s="21" customFormat="1">
      <c r="A613" s="24" t="s">
        <v>2</v>
      </c>
      <c r="B613" s="462" t="s">
        <v>21</v>
      </c>
      <c r="C613" s="443"/>
      <c r="D613" s="443"/>
      <c r="E613" s="444">
        <v>2021</v>
      </c>
      <c r="F613" s="444" t="s">
        <v>892</v>
      </c>
      <c r="G613" s="450">
        <v>702.7</v>
      </c>
      <c r="H613" s="443"/>
      <c r="I613" s="443"/>
      <c r="J613" s="443"/>
      <c r="K613" s="443"/>
      <c r="L613" s="443"/>
      <c r="M613" s="443"/>
      <c r="N613" s="443"/>
      <c r="O613" s="443"/>
      <c r="P613" s="443"/>
      <c r="Q613" s="443"/>
      <c r="R613" s="443"/>
      <c r="S613" s="443"/>
      <c r="T613" s="443"/>
      <c r="U613" s="443"/>
      <c r="V613" s="443"/>
      <c r="W613" s="443"/>
      <c r="X613" s="443"/>
      <c r="Y613" s="443"/>
      <c r="Z613" s="443"/>
      <c r="AA613" s="443"/>
      <c r="AB613" s="443"/>
      <c r="AC613" s="443"/>
      <c r="AD613" s="443"/>
      <c r="AE613" s="443"/>
      <c r="AF613" s="443"/>
      <c r="AG613" s="443"/>
      <c r="AH613" s="443"/>
      <c r="AI613" s="443"/>
      <c r="AJ613" s="443"/>
    </row>
    <row r="614" spans="1:36" s="21" customFormat="1">
      <c r="A614" s="24" t="s">
        <v>3</v>
      </c>
      <c r="B614" s="462" t="s">
        <v>155</v>
      </c>
      <c r="C614" s="443"/>
      <c r="D614" s="443"/>
      <c r="E614" s="444">
        <v>2021</v>
      </c>
      <c r="F614" s="444" t="s">
        <v>893</v>
      </c>
      <c r="G614" s="450">
        <v>697.1</v>
      </c>
      <c r="H614" s="443"/>
      <c r="I614" s="443"/>
      <c r="J614" s="443"/>
      <c r="K614" s="443"/>
      <c r="L614" s="443"/>
      <c r="M614" s="443"/>
      <c r="N614" s="443"/>
      <c r="O614" s="443"/>
      <c r="P614" s="443"/>
      <c r="Q614" s="443"/>
      <c r="R614" s="443"/>
      <c r="S614" s="443"/>
      <c r="T614" s="443"/>
      <c r="U614" s="443"/>
      <c r="V614" s="443"/>
      <c r="W614" s="443"/>
      <c r="X614" s="443"/>
      <c r="Y614" s="443"/>
      <c r="Z614" s="443"/>
      <c r="AA614" s="443"/>
      <c r="AB614" s="443"/>
      <c r="AC614" s="443"/>
      <c r="AD614" s="443"/>
      <c r="AE614" s="443"/>
      <c r="AF614" s="443"/>
      <c r="AG614" s="443"/>
      <c r="AH614" s="443"/>
      <c r="AI614" s="443"/>
      <c r="AJ614" s="443"/>
    </row>
    <row r="615" spans="1:36" s="21" customFormat="1">
      <c r="A615" s="24" t="s">
        <v>5</v>
      </c>
      <c r="B615" s="462" t="s">
        <v>869</v>
      </c>
      <c r="C615" s="443"/>
      <c r="D615" s="443"/>
      <c r="E615" s="444">
        <v>2019</v>
      </c>
      <c r="F615" s="444" t="s">
        <v>891</v>
      </c>
      <c r="G615" s="450">
        <v>695.6</v>
      </c>
      <c r="H615" s="443"/>
      <c r="I615" s="443"/>
      <c r="J615" s="443"/>
      <c r="K615" s="443"/>
      <c r="L615" s="443"/>
      <c r="M615" s="443"/>
      <c r="N615" s="443"/>
      <c r="O615" s="443"/>
      <c r="P615" s="443"/>
      <c r="Q615" s="443"/>
      <c r="R615" s="443"/>
      <c r="S615" s="443"/>
      <c r="T615" s="443"/>
      <c r="U615" s="443"/>
      <c r="V615" s="443"/>
      <c r="W615" s="443"/>
      <c r="X615" s="443"/>
      <c r="Y615" s="443"/>
      <c r="Z615" s="443"/>
      <c r="AA615" s="443"/>
      <c r="AB615" s="443"/>
      <c r="AC615" s="443"/>
      <c r="AD615" s="443"/>
      <c r="AE615" s="443"/>
      <c r="AF615" s="443"/>
      <c r="AG615" s="443"/>
      <c r="AH615" s="443"/>
      <c r="AI615" s="443"/>
      <c r="AJ615" s="443"/>
    </row>
    <row r="616" spans="1:36" s="21" customFormat="1">
      <c r="A616" s="24" t="s">
        <v>7</v>
      </c>
      <c r="B616" s="462" t="s">
        <v>143</v>
      </c>
      <c r="C616" s="443"/>
      <c r="D616" s="443"/>
      <c r="E616" s="444">
        <v>2021</v>
      </c>
      <c r="F616" s="444" t="s">
        <v>985</v>
      </c>
      <c r="G616" s="450">
        <v>673</v>
      </c>
      <c r="H616" s="443"/>
      <c r="I616" s="443"/>
      <c r="J616" s="443"/>
      <c r="K616" s="443"/>
      <c r="L616" s="443"/>
      <c r="M616" s="443"/>
      <c r="N616" s="443"/>
      <c r="O616" s="443"/>
      <c r="P616" s="443"/>
      <c r="Q616" s="443"/>
      <c r="R616" s="443"/>
      <c r="S616" s="443"/>
      <c r="T616" s="443"/>
      <c r="U616" s="443"/>
      <c r="V616" s="443"/>
      <c r="W616" s="443"/>
      <c r="X616" s="443"/>
      <c r="Y616" s="443"/>
      <c r="Z616" s="443"/>
      <c r="AA616" s="443"/>
      <c r="AB616" s="443"/>
      <c r="AC616" s="443"/>
      <c r="AD616" s="443"/>
      <c r="AE616" s="443"/>
      <c r="AF616" s="443"/>
      <c r="AG616" s="443"/>
      <c r="AH616" s="443"/>
      <c r="AI616" s="443"/>
      <c r="AJ616" s="443"/>
    </row>
    <row r="617" spans="1:36" s="21" customFormat="1">
      <c r="A617" s="24" t="s">
        <v>8</v>
      </c>
      <c r="B617" s="462" t="s">
        <v>836</v>
      </c>
      <c r="C617" s="443"/>
      <c r="D617" s="443"/>
      <c r="E617" s="444">
        <v>2019</v>
      </c>
      <c r="F617" s="444" t="s">
        <v>892</v>
      </c>
      <c r="G617" s="450">
        <v>672.6</v>
      </c>
      <c r="H617" s="443"/>
      <c r="I617" s="443"/>
      <c r="J617" s="443"/>
      <c r="K617" s="443"/>
      <c r="L617" s="443"/>
      <c r="M617" s="443"/>
      <c r="N617" s="443"/>
      <c r="O617" s="443"/>
      <c r="P617" s="443"/>
      <c r="Q617" s="443"/>
      <c r="R617" s="443"/>
      <c r="S617" s="443"/>
      <c r="T617" s="443"/>
      <c r="U617" s="443"/>
      <c r="V617" s="443"/>
      <c r="W617" s="443"/>
      <c r="X617" s="443"/>
      <c r="Y617" s="443"/>
      <c r="Z617" s="443"/>
      <c r="AA617" s="443"/>
      <c r="AB617" s="443"/>
      <c r="AC617" s="443"/>
      <c r="AD617" s="443"/>
      <c r="AE617" s="443"/>
      <c r="AF617" s="443"/>
      <c r="AG617" s="443"/>
      <c r="AH617" s="443"/>
      <c r="AI617" s="443"/>
      <c r="AJ617" s="443"/>
    </row>
    <row r="618" spans="1:36" s="21" customFormat="1">
      <c r="A618" s="24" t="s">
        <v>10</v>
      </c>
      <c r="B618" s="462" t="s">
        <v>1854</v>
      </c>
      <c r="C618" s="443"/>
      <c r="D618" s="443"/>
      <c r="E618" s="444">
        <v>2021</v>
      </c>
      <c r="F618" s="444" t="s">
        <v>986</v>
      </c>
      <c r="G618" s="450">
        <v>662.4</v>
      </c>
      <c r="H618" s="443"/>
      <c r="I618" s="443"/>
      <c r="J618" s="443"/>
      <c r="K618" s="443"/>
      <c r="L618" s="443"/>
      <c r="M618" s="443"/>
      <c r="N618" s="443"/>
      <c r="O618" s="443"/>
      <c r="P618" s="443"/>
      <c r="Q618" s="443"/>
      <c r="R618" s="443"/>
      <c r="S618" s="443"/>
      <c r="T618" s="443"/>
      <c r="U618" s="443"/>
      <c r="V618" s="443"/>
      <c r="W618" s="443"/>
      <c r="X618" s="443"/>
      <c r="Y618" s="443"/>
      <c r="Z618" s="443"/>
      <c r="AA618" s="443"/>
      <c r="AB618" s="443"/>
      <c r="AC618" s="443"/>
      <c r="AD618" s="443"/>
      <c r="AE618" s="443"/>
      <c r="AF618" s="443"/>
      <c r="AG618" s="443"/>
      <c r="AH618" s="443"/>
      <c r="AI618" s="443"/>
      <c r="AJ618" s="443"/>
    </row>
    <row r="619" spans="1:36" s="21" customFormat="1">
      <c r="A619" s="24" t="s">
        <v>12</v>
      </c>
      <c r="B619" s="462" t="s">
        <v>11</v>
      </c>
      <c r="C619" s="443"/>
      <c r="D619" s="443"/>
      <c r="E619" s="444">
        <v>2021</v>
      </c>
      <c r="F619" s="444" t="s">
        <v>987</v>
      </c>
      <c r="G619" s="450">
        <v>654.29999999999995</v>
      </c>
      <c r="H619" s="443"/>
      <c r="I619" s="443"/>
      <c r="J619" s="443"/>
      <c r="K619" s="443"/>
      <c r="L619" s="443"/>
      <c r="M619" s="443"/>
      <c r="N619" s="443"/>
      <c r="O619" s="443"/>
      <c r="P619" s="443"/>
      <c r="Q619" s="443"/>
      <c r="R619" s="443"/>
      <c r="S619" s="443"/>
      <c r="T619" s="443"/>
      <c r="U619" s="443"/>
      <c r="V619" s="443"/>
      <c r="W619" s="443"/>
      <c r="X619" s="443"/>
      <c r="Y619" s="443"/>
      <c r="Z619" s="443"/>
      <c r="AA619" s="443"/>
      <c r="AB619" s="443"/>
      <c r="AC619" s="443"/>
      <c r="AD619" s="443"/>
      <c r="AE619" s="443"/>
      <c r="AF619" s="443"/>
      <c r="AG619" s="443"/>
      <c r="AH619" s="443"/>
      <c r="AI619" s="443"/>
      <c r="AJ619" s="443"/>
    </row>
    <row r="620" spans="1:36" s="21" customFormat="1">
      <c r="A620" s="24" t="s">
        <v>14</v>
      </c>
      <c r="B620" s="462" t="s">
        <v>31</v>
      </c>
      <c r="C620" s="443"/>
      <c r="D620" s="443"/>
      <c r="E620" s="444">
        <v>2019</v>
      </c>
      <c r="F620" s="444" t="s">
        <v>893</v>
      </c>
      <c r="G620" s="450">
        <v>634</v>
      </c>
      <c r="H620" s="443"/>
      <c r="I620" s="443"/>
      <c r="J620" s="443"/>
      <c r="K620" s="443"/>
      <c r="L620" s="443"/>
      <c r="M620" s="443"/>
      <c r="N620" s="443"/>
      <c r="O620" s="443"/>
      <c r="P620" s="443"/>
      <c r="Q620" s="443"/>
      <c r="R620" s="443"/>
      <c r="S620" s="443"/>
      <c r="T620" s="443"/>
      <c r="U620" s="443"/>
      <c r="V620" s="443"/>
      <c r="W620" s="443"/>
      <c r="X620" s="443"/>
      <c r="Y620" s="443"/>
      <c r="Z620" s="443"/>
      <c r="AA620" s="443"/>
      <c r="AB620" s="443"/>
      <c r="AC620" s="443"/>
      <c r="AD620" s="443"/>
      <c r="AE620" s="443"/>
      <c r="AF620" s="443"/>
      <c r="AG620" s="443"/>
      <c r="AH620" s="443"/>
      <c r="AI620" s="443"/>
      <c r="AJ620" s="443"/>
    </row>
    <row r="621" spans="1:36" s="21" customFormat="1">
      <c r="A621" s="24" t="s">
        <v>16</v>
      </c>
      <c r="B621" s="462" t="s">
        <v>4</v>
      </c>
      <c r="C621" s="443"/>
      <c r="D621" s="443"/>
      <c r="E621" s="444">
        <v>2020</v>
      </c>
      <c r="F621" s="444" t="s">
        <v>891</v>
      </c>
      <c r="G621" s="450">
        <v>633.69999999999982</v>
      </c>
      <c r="H621" s="443"/>
      <c r="I621" s="443"/>
      <c r="J621" s="443"/>
      <c r="K621" s="443"/>
      <c r="L621" s="443"/>
      <c r="M621" s="443"/>
      <c r="N621" s="443"/>
      <c r="O621" s="443"/>
      <c r="P621" s="443"/>
      <c r="Q621" s="443"/>
      <c r="R621" s="443"/>
      <c r="S621" s="443"/>
      <c r="T621" s="443"/>
      <c r="U621" s="443"/>
      <c r="V621" s="443"/>
      <c r="W621" s="443"/>
      <c r="X621" s="443"/>
      <c r="Y621" s="443"/>
      <c r="Z621" s="443"/>
      <c r="AA621" s="443"/>
      <c r="AB621" s="443"/>
      <c r="AC621" s="443"/>
      <c r="AD621" s="443"/>
      <c r="AE621" s="443"/>
      <c r="AF621" s="443"/>
      <c r="AG621" s="443"/>
      <c r="AH621" s="443"/>
      <c r="AI621" s="443"/>
      <c r="AJ621" s="443"/>
    </row>
    <row r="622" spans="1:36">
      <c r="B622" s="443"/>
      <c r="C622" s="443"/>
      <c r="D622" s="443"/>
      <c r="E622" s="443"/>
      <c r="F622" s="443"/>
      <c r="G622" s="443"/>
      <c r="H622" s="443"/>
      <c r="I622" s="443"/>
      <c r="J622" s="443"/>
      <c r="K622" s="443"/>
      <c r="L622" s="443"/>
      <c r="M622" s="443"/>
      <c r="N622" s="443"/>
      <c r="O622" s="443"/>
      <c r="P622" s="443"/>
      <c r="Q622" s="443"/>
      <c r="R622" s="443"/>
      <c r="S622" s="443"/>
      <c r="T622" s="443"/>
      <c r="U622" s="443"/>
      <c r="V622" s="443"/>
      <c r="W622" s="443"/>
      <c r="X622" s="443"/>
      <c r="Y622" s="443"/>
      <c r="Z622" s="443"/>
      <c r="AA622" s="443"/>
      <c r="AB622" s="443"/>
      <c r="AC622" s="443"/>
      <c r="AD622" s="443"/>
      <c r="AE622" s="443"/>
      <c r="AF622" s="443"/>
      <c r="AG622" s="443"/>
      <c r="AH622" s="443"/>
      <c r="AI622" s="443"/>
      <c r="AJ622" s="443"/>
    </row>
    <row r="623" spans="1:36">
      <c r="B623" s="443"/>
      <c r="C623" s="443"/>
      <c r="D623" s="443"/>
      <c r="E623" s="443"/>
      <c r="F623" s="443"/>
      <c r="G623" s="443"/>
      <c r="H623" s="443"/>
      <c r="I623" s="443"/>
      <c r="J623" s="443"/>
      <c r="K623" s="443"/>
      <c r="L623" s="443"/>
      <c r="M623" s="443"/>
      <c r="N623" s="443"/>
      <c r="O623" s="443"/>
      <c r="P623" s="443"/>
      <c r="Q623" s="443"/>
      <c r="R623" s="443"/>
      <c r="S623" s="443"/>
      <c r="T623" s="443"/>
      <c r="U623" s="443"/>
      <c r="V623" s="443"/>
      <c r="W623" s="443"/>
      <c r="X623" s="443"/>
      <c r="Y623" s="443"/>
      <c r="Z623" s="443"/>
      <c r="AA623" s="443"/>
      <c r="AB623" s="443"/>
      <c r="AC623" s="443"/>
      <c r="AD623" s="443"/>
      <c r="AE623" s="443"/>
      <c r="AF623" s="443"/>
      <c r="AG623" s="443"/>
      <c r="AH623" s="443"/>
      <c r="AI623" s="443"/>
      <c r="AJ623" s="443"/>
    </row>
    <row r="624" spans="1:36" ht="25.5">
      <c r="B624" s="30" t="s">
        <v>219</v>
      </c>
      <c r="C624" s="443"/>
      <c r="D624" s="443"/>
      <c r="E624" s="443"/>
      <c r="F624" s="443"/>
      <c r="G624" s="443"/>
      <c r="H624" s="443"/>
      <c r="I624" s="443"/>
      <c r="J624" s="443"/>
      <c r="K624" s="443"/>
      <c r="L624" s="443"/>
      <c r="M624" s="443"/>
      <c r="N624" s="443"/>
      <c r="O624" s="443"/>
      <c r="P624" s="443"/>
      <c r="Q624" s="443"/>
      <c r="R624" s="443"/>
      <c r="S624" s="443"/>
      <c r="T624" s="443"/>
      <c r="U624" s="443"/>
      <c r="V624" s="443"/>
      <c r="W624" s="443"/>
      <c r="X624" s="443"/>
      <c r="Y624" s="443"/>
      <c r="Z624" s="443"/>
      <c r="AA624" s="443"/>
      <c r="AB624" s="443"/>
      <c r="AC624" s="443"/>
      <c r="AD624" s="443"/>
      <c r="AE624" s="443"/>
      <c r="AF624" s="443"/>
      <c r="AG624" s="443"/>
      <c r="AH624" s="443"/>
      <c r="AI624" s="443"/>
      <c r="AJ624" s="443"/>
    </row>
    <row r="625" spans="1:36">
      <c r="B625" s="443"/>
      <c r="C625" s="443"/>
      <c r="D625" s="443"/>
      <c r="E625" s="443"/>
      <c r="F625" s="443"/>
      <c r="G625" s="443"/>
      <c r="H625" s="443"/>
      <c r="I625" s="443"/>
      <c r="J625" s="443"/>
      <c r="K625" s="443"/>
      <c r="L625" s="443"/>
      <c r="M625" s="443"/>
      <c r="N625" s="443"/>
      <c r="O625" s="443"/>
      <c r="P625" s="443"/>
      <c r="Q625" s="443"/>
      <c r="R625" s="443"/>
      <c r="S625" s="443"/>
      <c r="T625" s="443"/>
      <c r="U625" s="443"/>
      <c r="V625" s="443"/>
      <c r="W625" s="443"/>
      <c r="X625" s="443"/>
      <c r="Y625" s="443"/>
      <c r="Z625" s="443"/>
      <c r="AA625" s="443"/>
      <c r="AB625" s="443"/>
      <c r="AC625" s="443"/>
      <c r="AD625" s="443"/>
      <c r="AE625" s="443"/>
      <c r="AF625" s="443"/>
      <c r="AG625" s="443"/>
      <c r="AH625" s="443"/>
      <c r="AI625" s="443"/>
      <c r="AJ625" s="443"/>
    </row>
    <row r="626" spans="1:36" s="21" customFormat="1">
      <c r="A626" s="24" t="s">
        <v>0</v>
      </c>
      <c r="B626" s="462" t="s">
        <v>142</v>
      </c>
      <c r="C626" s="443"/>
      <c r="D626" s="443"/>
      <c r="E626" s="444">
        <v>2019</v>
      </c>
      <c r="F626" s="444" t="s">
        <v>891</v>
      </c>
      <c r="G626" s="450">
        <v>702.4</v>
      </c>
      <c r="H626" s="443"/>
      <c r="I626" s="443"/>
      <c r="J626" s="443"/>
      <c r="K626" s="443"/>
      <c r="L626" s="324"/>
      <c r="M626" s="446"/>
      <c r="N626" s="446"/>
      <c r="O626" s="335"/>
      <c r="P626" s="145"/>
      <c r="Q626" s="443"/>
      <c r="R626" s="443"/>
      <c r="S626" s="443"/>
      <c r="T626" s="443"/>
      <c r="U626" s="443"/>
      <c r="V626" s="443"/>
      <c r="W626" s="443"/>
      <c r="X626" s="443"/>
      <c r="Y626" s="443"/>
      <c r="Z626" s="443"/>
      <c r="AA626" s="443"/>
      <c r="AB626" s="443"/>
      <c r="AC626" s="443"/>
      <c r="AD626" s="443"/>
      <c r="AE626" s="443"/>
      <c r="AF626" s="443"/>
      <c r="AG626" s="443"/>
      <c r="AH626" s="443"/>
      <c r="AI626" s="443"/>
      <c r="AJ626" s="443"/>
    </row>
    <row r="627" spans="1:36" s="21" customFormat="1">
      <c r="A627" s="24" t="s">
        <v>2</v>
      </c>
      <c r="B627" s="462" t="s">
        <v>873</v>
      </c>
      <c r="C627" s="443"/>
      <c r="D627" s="443"/>
      <c r="E627" s="444">
        <v>2019</v>
      </c>
      <c r="F627" s="444" t="s">
        <v>892</v>
      </c>
      <c r="G627" s="450">
        <v>645.70000000000005</v>
      </c>
      <c r="H627" s="443"/>
      <c r="I627" s="443"/>
      <c r="J627" s="443"/>
      <c r="K627" s="443"/>
      <c r="L627" s="324"/>
      <c r="M627" s="446"/>
      <c r="N627" s="446"/>
      <c r="O627" s="335"/>
      <c r="P627" s="145"/>
      <c r="Q627" s="443"/>
      <c r="R627" s="443"/>
      <c r="S627" s="443"/>
      <c r="T627" s="443"/>
      <c r="U627" s="443"/>
      <c r="V627" s="443"/>
      <c r="W627" s="443"/>
      <c r="X627" s="443"/>
      <c r="Y627" s="443"/>
      <c r="Z627" s="443"/>
      <c r="AA627" s="443"/>
      <c r="AB627" s="443"/>
      <c r="AC627" s="443"/>
      <c r="AD627" s="443"/>
      <c r="AE627" s="443"/>
      <c r="AF627" s="443"/>
      <c r="AG627" s="443"/>
      <c r="AH627" s="443"/>
      <c r="AI627" s="443"/>
      <c r="AJ627" s="443"/>
    </row>
    <row r="628" spans="1:36" s="21" customFormat="1">
      <c r="A628" s="24" t="s">
        <v>3</v>
      </c>
      <c r="B628" s="462" t="s">
        <v>819</v>
      </c>
      <c r="C628" s="443"/>
      <c r="D628" s="443"/>
      <c r="E628" s="444">
        <v>2019</v>
      </c>
      <c r="F628" s="444" t="s">
        <v>893</v>
      </c>
      <c r="G628" s="450">
        <v>635.20000000000005</v>
      </c>
      <c r="H628" s="443"/>
      <c r="I628" s="443"/>
      <c r="J628" s="443"/>
      <c r="K628" s="443"/>
      <c r="L628" s="324"/>
      <c r="M628" s="446"/>
      <c r="N628" s="446"/>
      <c r="O628" s="335"/>
      <c r="P628" s="145"/>
      <c r="Q628" s="443"/>
      <c r="R628" s="443"/>
      <c r="S628" s="443"/>
      <c r="T628" s="443"/>
      <c r="U628" s="443"/>
      <c r="V628" s="443"/>
      <c r="W628" s="443"/>
      <c r="X628" s="443"/>
      <c r="Y628" s="443"/>
      <c r="Z628" s="443"/>
      <c r="AA628" s="443"/>
      <c r="AB628" s="443"/>
      <c r="AC628" s="443"/>
      <c r="AD628" s="443"/>
      <c r="AE628" s="443"/>
      <c r="AF628" s="443"/>
      <c r="AG628" s="443"/>
      <c r="AH628" s="443"/>
      <c r="AI628" s="443"/>
      <c r="AJ628" s="443"/>
    </row>
    <row r="629" spans="1:36" s="21" customFormat="1">
      <c r="A629" s="24" t="s">
        <v>5</v>
      </c>
      <c r="B629" s="462" t="s">
        <v>155</v>
      </c>
      <c r="C629" s="443"/>
      <c r="D629" s="443"/>
      <c r="E629" s="444">
        <v>2019</v>
      </c>
      <c r="F629" s="444" t="s">
        <v>985</v>
      </c>
      <c r="G629" s="450">
        <v>619.29999999999995</v>
      </c>
      <c r="H629" s="443"/>
      <c r="I629" s="443"/>
      <c r="J629" s="443"/>
      <c r="K629" s="443"/>
      <c r="L629" s="324"/>
      <c r="M629" s="446"/>
      <c r="N629" s="446"/>
      <c r="O629" s="335"/>
      <c r="P629" s="145"/>
      <c r="Q629" s="443"/>
      <c r="R629" s="443"/>
      <c r="S629" s="443"/>
      <c r="T629" s="443"/>
      <c r="U629" s="443"/>
      <c r="V629" s="443"/>
      <c r="W629" s="443"/>
      <c r="X629" s="443"/>
      <c r="Y629" s="443"/>
      <c r="Z629" s="443"/>
      <c r="AA629" s="443"/>
      <c r="AB629" s="443"/>
      <c r="AC629" s="443"/>
      <c r="AD629" s="443"/>
      <c r="AE629" s="443"/>
      <c r="AF629" s="443"/>
      <c r="AG629" s="443"/>
      <c r="AH629" s="443"/>
      <c r="AI629" s="443"/>
      <c r="AJ629" s="443"/>
    </row>
    <row r="630" spans="1:36" s="21" customFormat="1">
      <c r="A630" s="24" t="s">
        <v>7</v>
      </c>
      <c r="B630" s="462" t="s">
        <v>9</v>
      </c>
      <c r="C630" s="443"/>
      <c r="D630" s="443"/>
      <c r="E630" s="444">
        <v>2019</v>
      </c>
      <c r="F630" s="444" t="s">
        <v>986</v>
      </c>
      <c r="G630" s="450">
        <v>610.6</v>
      </c>
      <c r="H630" s="443"/>
      <c r="I630" s="443"/>
      <c r="J630" s="443"/>
      <c r="K630" s="443"/>
      <c r="L630" s="324"/>
      <c r="M630" s="446"/>
      <c r="N630" s="446"/>
      <c r="O630" s="335"/>
      <c r="P630" s="145"/>
      <c r="Q630" s="443"/>
      <c r="R630" s="443"/>
      <c r="S630" s="443"/>
      <c r="T630" s="443"/>
      <c r="U630" s="443"/>
      <c r="V630" s="443"/>
      <c r="W630" s="443"/>
      <c r="X630" s="443"/>
      <c r="Y630" s="443"/>
      <c r="Z630" s="443"/>
      <c r="AA630" s="443"/>
      <c r="AB630" s="443"/>
      <c r="AC630" s="443"/>
      <c r="AD630" s="443"/>
      <c r="AE630" s="443"/>
      <c r="AF630" s="443"/>
      <c r="AG630" s="443"/>
      <c r="AH630" s="443"/>
      <c r="AI630" s="443"/>
      <c r="AJ630" s="443"/>
    </row>
    <row r="631" spans="1:36" s="21" customFormat="1">
      <c r="A631" s="24" t="s">
        <v>8</v>
      </c>
      <c r="B631" s="462" t="s">
        <v>835</v>
      </c>
      <c r="C631" s="443"/>
      <c r="D631" s="443"/>
      <c r="E631" s="444">
        <v>2019</v>
      </c>
      <c r="F631" s="444" t="s">
        <v>987</v>
      </c>
      <c r="G631" s="450">
        <v>576.9</v>
      </c>
      <c r="H631" s="443"/>
      <c r="I631" s="443"/>
      <c r="J631" s="443"/>
      <c r="K631" s="443"/>
      <c r="L631" s="324"/>
      <c r="M631" s="446"/>
      <c r="N631" s="446"/>
      <c r="O631" s="335"/>
      <c r="P631" s="145"/>
      <c r="Q631" s="443"/>
      <c r="R631" s="443"/>
      <c r="S631" s="443"/>
      <c r="T631" s="443"/>
      <c r="U631" s="443"/>
      <c r="V631" s="443"/>
      <c r="W631" s="443"/>
      <c r="X631" s="443"/>
      <c r="Y631" s="443"/>
      <c r="Z631" s="443"/>
      <c r="AA631" s="443"/>
      <c r="AB631" s="443"/>
      <c r="AC631" s="443"/>
      <c r="AD631" s="443"/>
      <c r="AE631" s="443"/>
      <c r="AF631" s="443"/>
      <c r="AG631" s="443"/>
      <c r="AH631" s="443"/>
      <c r="AI631" s="443"/>
      <c r="AJ631" s="443"/>
    </row>
    <row r="632" spans="1:36" s="21" customFormat="1">
      <c r="A632" s="24" t="s">
        <v>10</v>
      </c>
      <c r="B632" s="462" t="s">
        <v>33</v>
      </c>
      <c r="C632" s="443"/>
      <c r="D632" s="443"/>
      <c r="E632" s="444">
        <v>2018</v>
      </c>
      <c r="F632" s="444" t="s">
        <v>891</v>
      </c>
      <c r="G632" s="450">
        <v>571</v>
      </c>
      <c r="H632" s="443"/>
      <c r="I632" s="443"/>
      <c r="J632" s="443"/>
      <c r="K632" s="443"/>
      <c r="L632" s="324"/>
      <c r="M632" s="446"/>
      <c r="N632" s="446"/>
      <c r="O632" s="335"/>
      <c r="P632" s="145"/>
      <c r="Q632" s="443"/>
      <c r="R632" s="443"/>
      <c r="S632" s="443"/>
      <c r="T632" s="443"/>
      <c r="U632" s="443"/>
      <c r="V632" s="443"/>
      <c r="W632" s="443"/>
      <c r="X632" s="443"/>
      <c r="Y632" s="443"/>
      <c r="Z632" s="443"/>
      <c r="AA632" s="443"/>
      <c r="AB632" s="443"/>
      <c r="AC632" s="443"/>
      <c r="AD632" s="443"/>
      <c r="AE632" s="443"/>
      <c r="AF632" s="443"/>
      <c r="AG632" s="443"/>
      <c r="AH632" s="443"/>
      <c r="AI632" s="443"/>
      <c r="AJ632" s="443"/>
    </row>
    <row r="633" spans="1:36" s="21" customFormat="1">
      <c r="A633" s="24" t="s">
        <v>12</v>
      </c>
      <c r="B633" s="462" t="s">
        <v>821</v>
      </c>
      <c r="C633" s="443"/>
      <c r="D633" s="443"/>
      <c r="E633" s="444">
        <v>2019</v>
      </c>
      <c r="F633" s="444" t="s">
        <v>988</v>
      </c>
      <c r="G633" s="450">
        <v>558.79999999999995</v>
      </c>
      <c r="H633" s="443"/>
      <c r="I633" s="443"/>
      <c r="J633" s="443"/>
      <c r="K633" s="443"/>
      <c r="L633" s="324"/>
      <c r="M633" s="446"/>
      <c r="N633" s="446"/>
      <c r="O633" s="335"/>
      <c r="P633" s="145"/>
      <c r="Q633" s="443"/>
      <c r="R633" s="443"/>
      <c r="S633" s="443"/>
      <c r="T633" s="443"/>
      <c r="U633" s="443"/>
      <c r="V633" s="443"/>
      <c r="W633" s="443"/>
      <c r="X633" s="443"/>
      <c r="Y633" s="443"/>
      <c r="Z633" s="443"/>
      <c r="AA633" s="443"/>
      <c r="AB633" s="443"/>
      <c r="AC633" s="443"/>
      <c r="AD633" s="443"/>
      <c r="AE633" s="443"/>
      <c r="AF633" s="443"/>
      <c r="AG633" s="443"/>
      <c r="AH633" s="443"/>
      <c r="AI633" s="443"/>
      <c r="AJ633" s="443"/>
    </row>
    <row r="634" spans="1:36" s="21" customFormat="1">
      <c r="A634" s="24" t="s">
        <v>14</v>
      </c>
      <c r="B634" s="462" t="s">
        <v>141</v>
      </c>
      <c r="C634" s="443"/>
      <c r="D634" s="443"/>
      <c r="E634" s="444">
        <v>2019</v>
      </c>
      <c r="F634" s="444" t="s">
        <v>989</v>
      </c>
      <c r="G634" s="450">
        <v>558.1</v>
      </c>
      <c r="H634" s="443"/>
      <c r="I634" s="443"/>
      <c r="J634" s="443"/>
      <c r="K634" s="443"/>
      <c r="L634" s="324"/>
      <c r="M634" s="446"/>
      <c r="N634" s="446"/>
      <c r="O634" s="335"/>
      <c r="P634" s="145"/>
      <c r="Q634" s="443"/>
      <c r="R634" s="443"/>
      <c r="S634" s="443"/>
      <c r="T634" s="443"/>
      <c r="U634" s="443"/>
      <c r="V634" s="443"/>
      <c r="W634" s="443"/>
      <c r="X634" s="443"/>
      <c r="Y634" s="443"/>
      <c r="Z634" s="443"/>
      <c r="AA634" s="443"/>
      <c r="AB634" s="443"/>
      <c r="AC634" s="443"/>
      <c r="AD634" s="443"/>
      <c r="AE634" s="443"/>
      <c r="AF634" s="443"/>
      <c r="AG634" s="443"/>
      <c r="AH634" s="443"/>
      <c r="AI634" s="443"/>
      <c r="AJ634" s="443"/>
    </row>
    <row r="635" spans="1:36" s="21" customFormat="1">
      <c r="A635" s="24" t="s">
        <v>16</v>
      </c>
      <c r="B635" s="462" t="s">
        <v>33</v>
      </c>
      <c r="C635" s="443"/>
      <c r="D635" s="443"/>
      <c r="E635" s="444">
        <v>2019</v>
      </c>
      <c r="F635" s="444" t="s">
        <v>990</v>
      </c>
      <c r="G635" s="450">
        <v>549.20000000000005</v>
      </c>
      <c r="H635" s="443"/>
      <c r="I635" s="443"/>
      <c r="J635" s="443"/>
      <c r="K635" s="443"/>
      <c r="L635" s="324"/>
      <c r="M635" s="446"/>
      <c r="N635" s="446"/>
      <c r="O635" s="335"/>
      <c r="P635" s="145"/>
      <c r="Q635" s="443"/>
      <c r="R635" s="443"/>
      <c r="S635" s="443"/>
      <c r="T635" s="443"/>
      <c r="U635" s="443"/>
      <c r="V635" s="443"/>
      <c r="W635" s="443"/>
      <c r="X635" s="443"/>
      <c r="Y635" s="443"/>
      <c r="Z635" s="443"/>
      <c r="AA635" s="443"/>
      <c r="AB635" s="443"/>
      <c r="AC635" s="443"/>
      <c r="AD635" s="443"/>
      <c r="AE635" s="443"/>
      <c r="AF635" s="443"/>
      <c r="AG635" s="443"/>
      <c r="AH635" s="443"/>
      <c r="AI635" s="443"/>
      <c r="AJ635" s="443"/>
    </row>
    <row r="636" spans="1:36">
      <c r="B636" s="443"/>
      <c r="C636" s="443"/>
      <c r="D636" s="443"/>
      <c r="E636" s="443"/>
      <c r="F636" s="443"/>
      <c r="G636" s="443"/>
      <c r="H636" s="443"/>
      <c r="I636" s="443"/>
      <c r="J636" s="443"/>
      <c r="K636" s="443"/>
      <c r="L636" s="443"/>
      <c r="M636" s="443"/>
      <c r="N636" s="443"/>
      <c r="O636" s="443"/>
      <c r="P636" s="443"/>
      <c r="Q636" s="443"/>
      <c r="R636" s="443"/>
      <c r="S636" s="443"/>
      <c r="T636" s="443"/>
      <c r="U636" s="443"/>
      <c r="V636" s="443"/>
      <c r="W636" s="443"/>
      <c r="X636" s="443"/>
      <c r="Y636" s="443"/>
      <c r="Z636" s="443"/>
      <c r="AA636" s="443"/>
      <c r="AB636" s="443"/>
      <c r="AC636" s="443"/>
      <c r="AD636" s="443"/>
      <c r="AE636" s="443"/>
      <c r="AF636" s="443"/>
      <c r="AG636" s="443"/>
      <c r="AH636" s="443"/>
      <c r="AI636" s="443"/>
      <c r="AJ636" s="443"/>
    </row>
    <row r="637" spans="1:36">
      <c r="B637" s="443"/>
      <c r="C637" s="443"/>
      <c r="D637" s="443"/>
      <c r="E637" s="443"/>
      <c r="F637" s="443"/>
      <c r="G637" s="443"/>
      <c r="H637" s="443"/>
      <c r="I637" s="443"/>
      <c r="J637" s="443"/>
      <c r="K637" s="443"/>
      <c r="L637" s="443"/>
      <c r="M637" s="443"/>
      <c r="N637" s="443"/>
      <c r="O637" s="443"/>
      <c r="P637" s="443"/>
      <c r="Q637" s="443"/>
      <c r="R637" s="443"/>
      <c r="S637" s="443"/>
      <c r="T637" s="443"/>
      <c r="U637" s="443"/>
      <c r="V637" s="443"/>
      <c r="W637" s="443"/>
      <c r="X637" s="443"/>
      <c r="Y637" s="443"/>
      <c r="Z637" s="443"/>
      <c r="AA637" s="443"/>
      <c r="AB637" s="443"/>
      <c r="AC637" s="443"/>
      <c r="AD637" s="443"/>
      <c r="AE637" s="443"/>
      <c r="AF637" s="443"/>
      <c r="AG637" s="443"/>
      <c r="AH637" s="443"/>
      <c r="AI637" s="443"/>
      <c r="AJ637" s="443"/>
    </row>
    <row r="638" spans="1:36" ht="25.5">
      <c r="B638" s="30" t="s">
        <v>355</v>
      </c>
      <c r="C638" s="443"/>
      <c r="D638" s="443"/>
      <c r="E638" s="443"/>
      <c r="F638" s="443"/>
      <c r="G638" s="443"/>
      <c r="H638" s="443"/>
      <c r="I638" s="443"/>
      <c r="J638" s="443"/>
      <c r="K638" s="443"/>
      <c r="L638" s="443"/>
      <c r="M638" s="443"/>
      <c r="N638" s="443"/>
      <c r="O638" s="443"/>
      <c r="P638" s="443"/>
      <c r="Q638" s="443"/>
      <c r="R638" s="443"/>
      <c r="S638" s="443"/>
      <c r="T638" s="443"/>
      <c r="U638" s="443"/>
      <c r="V638" s="443"/>
      <c r="W638" s="443"/>
      <c r="X638" s="443"/>
      <c r="Y638" s="443"/>
      <c r="Z638" s="443"/>
      <c r="AA638" s="443"/>
      <c r="AB638" s="443"/>
      <c r="AC638" s="443"/>
      <c r="AD638" s="443"/>
      <c r="AE638" s="443"/>
      <c r="AF638" s="443"/>
      <c r="AG638" s="443"/>
      <c r="AH638" s="443"/>
      <c r="AI638" s="443"/>
      <c r="AJ638" s="443"/>
    </row>
    <row r="639" spans="1:36">
      <c r="B639" s="443"/>
      <c r="C639" s="443"/>
      <c r="D639" s="443"/>
      <c r="E639" s="443"/>
      <c r="F639" s="443"/>
      <c r="G639" s="443"/>
      <c r="H639" s="443"/>
      <c r="I639" s="443"/>
      <c r="J639" s="443"/>
      <c r="K639" s="443"/>
      <c r="L639" s="443"/>
      <c r="M639" s="443"/>
      <c r="N639" s="443"/>
      <c r="O639" s="443"/>
      <c r="P639" s="443"/>
      <c r="Q639" s="443"/>
      <c r="R639" s="443"/>
      <c r="S639" s="443"/>
      <c r="T639" s="443"/>
      <c r="U639" s="443"/>
      <c r="V639" s="443"/>
      <c r="W639" s="443"/>
      <c r="X639" s="443"/>
      <c r="Y639" s="443"/>
      <c r="Z639" s="443"/>
      <c r="AA639" s="443"/>
      <c r="AB639" s="443"/>
      <c r="AC639" s="443"/>
      <c r="AD639" s="443"/>
      <c r="AE639" s="443"/>
      <c r="AF639" s="443"/>
      <c r="AG639" s="443"/>
      <c r="AH639" s="443"/>
      <c r="AI639" s="443"/>
      <c r="AJ639" s="443"/>
    </row>
    <row r="640" spans="1:36">
      <c r="A640" s="24" t="s">
        <v>0</v>
      </c>
      <c r="B640" s="462" t="s">
        <v>31</v>
      </c>
      <c r="C640" s="443"/>
      <c r="D640" s="443"/>
      <c r="E640" s="444">
        <v>2021</v>
      </c>
      <c r="F640" s="444" t="s">
        <v>891</v>
      </c>
      <c r="G640" s="450">
        <v>854.6</v>
      </c>
      <c r="H640" s="443"/>
      <c r="I640" s="443"/>
      <c r="J640" s="443"/>
      <c r="K640" s="443"/>
      <c r="L640" s="540"/>
      <c r="M640" s="325"/>
      <c r="N640" s="325"/>
      <c r="O640" s="375"/>
      <c r="P640" s="145"/>
      <c r="Q640" s="443"/>
      <c r="R640" s="443"/>
      <c r="S640" s="443"/>
      <c r="T640" s="443"/>
      <c r="U640" s="443"/>
      <c r="V640" s="443"/>
      <c r="W640" s="443"/>
      <c r="X640" s="443"/>
      <c r="Y640" s="443"/>
      <c r="Z640" s="443"/>
      <c r="AA640" s="443"/>
      <c r="AB640" s="443"/>
      <c r="AC640" s="443"/>
      <c r="AD640" s="443"/>
      <c r="AE640" s="443"/>
      <c r="AF640" s="443"/>
      <c r="AG640" s="443"/>
      <c r="AH640" s="443"/>
      <c r="AI640" s="443"/>
      <c r="AJ640" s="443"/>
    </row>
    <row r="641" spans="1:36">
      <c r="A641" s="24" t="s">
        <v>2</v>
      </c>
      <c r="B641" s="462" t="s">
        <v>21</v>
      </c>
      <c r="C641" s="443"/>
      <c r="D641" s="443"/>
      <c r="E641" s="444">
        <v>2021</v>
      </c>
      <c r="F641" s="444" t="s">
        <v>892</v>
      </c>
      <c r="G641" s="450">
        <v>836.45</v>
      </c>
      <c r="H641" s="443"/>
      <c r="I641" s="443"/>
      <c r="J641" s="443"/>
      <c r="K641" s="443"/>
      <c r="L641" s="540"/>
      <c r="M641" s="325"/>
      <c r="N641" s="325"/>
      <c r="O641" s="375"/>
      <c r="P641" s="145"/>
      <c r="Q641" s="443"/>
      <c r="R641" s="443"/>
      <c r="S641" s="443"/>
      <c r="T641" s="443"/>
      <c r="U641" s="443"/>
      <c r="V641" s="443"/>
      <c r="W641" s="443"/>
      <c r="X641" s="443"/>
      <c r="Y641" s="443"/>
      <c r="Z641" s="443"/>
      <c r="AA641" s="443"/>
      <c r="AB641" s="443"/>
      <c r="AC641" s="443"/>
      <c r="AD641" s="443"/>
      <c r="AE641" s="443"/>
      <c r="AF641" s="443"/>
      <c r="AG641" s="443"/>
      <c r="AH641" s="443"/>
      <c r="AI641" s="443"/>
      <c r="AJ641" s="443"/>
    </row>
    <row r="642" spans="1:36">
      <c r="A642" s="24" t="s">
        <v>3</v>
      </c>
      <c r="B642" s="462" t="s">
        <v>2242</v>
      </c>
      <c r="C642" s="443"/>
      <c r="D642" s="443"/>
      <c r="E642" s="444">
        <v>2021</v>
      </c>
      <c r="F642" s="444" t="s">
        <v>893</v>
      </c>
      <c r="G642" s="450">
        <v>788.4</v>
      </c>
      <c r="H642" s="443"/>
      <c r="I642" s="443"/>
      <c r="J642" s="443"/>
      <c r="K642" s="443"/>
      <c r="L642" s="443"/>
      <c r="M642" s="443"/>
      <c r="N642" s="443"/>
      <c r="O642" s="443"/>
      <c r="P642" s="443"/>
      <c r="Q642" s="443"/>
      <c r="R642" s="443"/>
      <c r="S642" s="443"/>
      <c r="T642" s="443"/>
      <c r="U642" s="443"/>
      <c r="V642" s="443"/>
      <c r="W642" s="443"/>
      <c r="X642" s="443"/>
      <c r="Y642" s="443"/>
      <c r="Z642" s="443"/>
      <c r="AA642" s="443"/>
      <c r="AB642" s="443"/>
      <c r="AC642" s="443"/>
      <c r="AD642" s="443"/>
      <c r="AE642" s="443"/>
      <c r="AF642" s="443"/>
      <c r="AG642" s="443"/>
      <c r="AH642" s="443"/>
      <c r="AI642" s="443"/>
      <c r="AJ642" s="443"/>
    </row>
    <row r="643" spans="1:36">
      <c r="A643" s="24" t="s">
        <v>5</v>
      </c>
      <c r="B643" s="462" t="s">
        <v>31</v>
      </c>
      <c r="C643" s="443"/>
      <c r="D643" s="443"/>
      <c r="E643" s="444">
        <v>2017</v>
      </c>
      <c r="F643" s="444" t="s">
        <v>891</v>
      </c>
      <c r="G643" s="450">
        <v>757.8</v>
      </c>
      <c r="H643" s="443"/>
      <c r="I643" s="443"/>
      <c r="J643" s="443"/>
      <c r="K643" s="443"/>
      <c r="L643" s="443"/>
      <c r="M643" s="443"/>
      <c r="N643" s="443"/>
      <c r="O643" s="443"/>
      <c r="P643" s="443"/>
      <c r="Q643" s="443"/>
      <c r="R643" s="443"/>
      <c r="S643" s="443"/>
      <c r="T643" s="443"/>
      <c r="U643" s="443"/>
      <c r="V643" s="443"/>
      <c r="W643" s="443"/>
      <c r="X643" s="443"/>
      <c r="Y643" s="443"/>
      <c r="Z643" s="443"/>
      <c r="AA643" s="443"/>
      <c r="AB643" s="443"/>
      <c r="AC643" s="443"/>
      <c r="AD643" s="443"/>
      <c r="AE643" s="443"/>
      <c r="AF643" s="443"/>
      <c r="AG643" s="443"/>
      <c r="AH643" s="443"/>
      <c r="AI643" s="443"/>
      <c r="AJ643" s="443"/>
    </row>
    <row r="644" spans="1:36">
      <c r="A644" s="24" t="s">
        <v>7</v>
      </c>
      <c r="B644" s="462" t="s">
        <v>851</v>
      </c>
      <c r="C644" s="443"/>
      <c r="D644" s="443"/>
      <c r="E644" s="444">
        <v>2021</v>
      </c>
      <c r="F644" s="444" t="s">
        <v>985</v>
      </c>
      <c r="G644" s="450">
        <v>743</v>
      </c>
      <c r="H644" s="443"/>
      <c r="I644" s="443"/>
      <c r="J644" s="443"/>
      <c r="K644" s="443"/>
      <c r="L644" s="443"/>
      <c r="M644" s="443"/>
      <c r="N644" s="443"/>
      <c r="O644" s="443"/>
      <c r="P644" s="443"/>
      <c r="Q644" s="443"/>
      <c r="R644" s="443"/>
      <c r="S644" s="443"/>
      <c r="T644" s="443"/>
      <c r="U644" s="443"/>
      <c r="V644" s="443"/>
      <c r="W644" s="443"/>
      <c r="X644" s="443"/>
      <c r="Y644" s="443"/>
      <c r="Z644" s="443"/>
      <c r="AA644" s="443"/>
      <c r="AB644" s="443"/>
      <c r="AC644" s="443"/>
      <c r="AD644" s="443"/>
      <c r="AE644" s="443"/>
      <c r="AF644" s="443"/>
      <c r="AG644" s="443"/>
      <c r="AH644" s="443"/>
      <c r="AI644" s="443"/>
      <c r="AJ644" s="443"/>
    </row>
    <row r="645" spans="1:36">
      <c r="A645" s="24" t="s">
        <v>8</v>
      </c>
      <c r="B645" s="462" t="s">
        <v>821</v>
      </c>
      <c r="C645" s="443"/>
      <c r="D645" s="443"/>
      <c r="E645" s="444">
        <v>2021</v>
      </c>
      <c r="F645" s="444" t="s">
        <v>986</v>
      </c>
      <c r="G645" s="450">
        <v>735.5</v>
      </c>
      <c r="H645" s="443"/>
      <c r="I645" s="443"/>
      <c r="J645" s="443"/>
      <c r="K645" s="443"/>
      <c r="L645" s="443"/>
      <c r="M645" s="443"/>
      <c r="N645" s="443"/>
      <c r="O645" s="443"/>
      <c r="P645" s="443"/>
      <c r="Q645" s="443"/>
      <c r="R645" s="443"/>
      <c r="S645" s="443"/>
      <c r="T645" s="443"/>
      <c r="U645" s="443"/>
      <c r="V645" s="443"/>
      <c r="W645" s="443"/>
      <c r="X645" s="443"/>
      <c r="Y645" s="443"/>
      <c r="Z645" s="443"/>
      <c r="AA645" s="443"/>
      <c r="AB645" s="443"/>
      <c r="AC645" s="443"/>
      <c r="AD645" s="443"/>
      <c r="AE645" s="443"/>
      <c r="AF645" s="443"/>
      <c r="AG645" s="443"/>
      <c r="AH645" s="443"/>
      <c r="AI645" s="443"/>
      <c r="AJ645" s="443"/>
    </row>
    <row r="646" spans="1:36">
      <c r="A646" s="24" t="s">
        <v>10</v>
      </c>
      <c r="B646" s="462" t="s">
        <v>1850</v>
      </c>
      <c r="C646" s="443"/>
      <c r="D646" s="443"/>
      <c r="E646" s="444">
        <v>2021</v>
      </c>
      <c r="F646" s="444" t="s">
        <v>987</v>
      </c>
      <c r="G646" s="450">
        <v>732.9</v>
      </c>
      <c r="H646" s="443"/>
      <c r="I646" s="443"/>
      <c r="J646" s="443"/>
      <c r="K646" s="443"/>
      <c r="L646" s="443"/>
      <c r="M646" s="443"/>
      <c r="N646" s="443"/>
      <c r="O646" s="443"/>
      <c r="P646" s="443"/>
      <c r="Q646" s="443"/>
      <c r="R646" s="443"/>
      <c r="S646" s="443"/>
      <c r="T646" s="443"/>
      <c r="U646" s="443"/>
      <c r="V646" s="443"/>
      <c r="W646" s="443"/>
      <c r="X646" s="443"/>
      <c r="Y646" s="443"/>
      <c r="Z646" s="443"/>
      <c r="AA646" s="443"/>
      <c r="AB646" s="443"/>
      <c r="AC646" s="443"/>
      <c r="AD646" s="443"/>
      <c r="AE646" s="443"/>
      <c r="AF646" s="443"/>
      <c r="AG646" s="443"/>
      <c r="AH646" s="443"/>
      <c r="AI646" s="443"/>
      <c r="AJ646" s="443"/>
    </row>
    <row r="647" spans="1:36">
      <c r="A647" s="24" t="s">
        <v>12</v>
      </c>
      <c r="B647" s="462" t="s">
        <v>1851</v>
      </c>
      <c r="C647" s="443"/>
      <c r="D647" s="443"/>
      <c r="E647" s="444">
        <v>2021</v>
      </c>
      <c r="F647" s="444" t="s">
        <v>988</v>
      </c>
      <c r="G647" s="450">
        <v>714.5</v>
      </c>
      <c r="H647" s="443"/>
      <c r="I647" s="443"/>
      <c r="J647" s="443"/>
      <c r="K647" s="443"/>
      <c r="L647" s="443"/>
      <c r="M647" s="443"/>
      <c r="N647" s="443"/>
      <c r="O647" s="443"/>
      <c r="P647" s="443"/>
      <c r="Q647" s="443"/>
      <c r="R647" s="443"/>
      <c r="S647" s="443"/>
      <c r="T647" s="443"/>
      <c r="U647" s="443"/>
      <c r="V647" s="443"/>
      <c r="W647" s="443"/>
      <c r="X647" s="443"/>
      <c r="Y647" s="443"/>
      <c r="Z647" s="443"/>
      <c r="AA647" s="443"/>
      <c r="AB647" s="443"/>
      <c r="AC647" s="443"/>
      <c r="AD647" s="443"/>
      <c r="AE647" s="443"/>
      <c r="AF647" s="443"/>
      <c r="AG647" s="443"/>
      <c r="AH647" s="443"/>
      <c r="AI647" s="443"/>
      <c r="AJ647" s="443"/>
    </row>
    <row r="648" spans="1:36">
      <c r="A648" s="24" t="s">
        <v>14</v>
      </c>
      <c r="B648" s="462" t="s">
        <v>855</v>
      </c>
      <c r="C648" s="443"/>
      <c r="D648" s="443"/>
      <c r="E648" s="444">
        <v>2021</v>
      </c>
      <c r="F648" s="444" t="s">
        <v>989</v>
      </c>
      <c r="G648" s="450">
        <v>706.5</v>
      </c>
      <c r="H648" s="443"/>
      <c r="I648" s="443"/>
      <c r="J648" s="443"/>
      <c r="K648" s="443"/>
      <c r="L648" s="443"/>
      <c r="M648" s="443"/>
      <c r="N648" s="443"/>
      <c r="O648" s="443"/>
      <c r="P648" s="443"/>
      <c r="Q648" s="443"/>
      <c r="R648" s="443"/>
      <c r="S648" s="443"/>
      <c r="T648" s="443"/>
      <c r="U648" s="443"/>
      <c r="V648" s="443"/>
      <c r="W648" s="443"/>
      <c r="X648" s="443"/>
      <c r="Y648" s="443"/>
      <c r="Z648" s="443"/>
      <c r="AA648" s="443"/>
      <c r="AB648" s="443"/>
      <c r="AC648" s="443"/>
      <c r="AD648" s="443"/>
      <c r="AE648" s="443"/>
      <c r="AF648" s="443"/>
      <c r="AG648" s="443"/>
      <c r="AH648" s="443"/>
      <c r="AI648" s="443"/>
      <c r="AJ648" s="443"/>
    </row>
    <row r="649" spans="1:36">
      <c r="A649" s="24" t="s">
        <v>16</v>
      </c>
      <c r="B649" s="462" t="s">
        <v>822</v>
      </c>
      <c r="C649" s="443"/>
      <c r="D649" s="443"/>
      <c r="E649" s="444">
        <v>2020</v>
      </c>
      <c r="F649" s="444" t="s">
        <v>891</v>
      </c>
      <c r="G649" s="450">
        <v>662.5</v>
      </c>
      <c r="H649" s="443"/>
      <c r="I649" s="443"/>
      <c r="J649" s="443"/>
      <c r="K649" s="443"/>
      <c r="L649" s="443"/>
      <c r="M649" s="443"/>
      <c r="N649" s="443"/>
      <c r="O649" s="443"/>
      <c r="P649" s="443"/>
      <c r="Q649" s="443"/>
      <c r="R649" s="443"/>
      <c r="S649" s="443"/>
      <c r="T649" s="443"/>
      <c r="U649" s="443"/>
      <c r="V649" s="443"/>
      <c r="W649" s="443"/>
      <c r="X649" s="443"/>
      <c r="Y649" s="443"/>
      <c r="Z649" s="443"/>
      <c r="AA649" s="443"/>
      <c r="AB649" s="443"/>
      <c r="AC649" s="443"/>
      <c r="AD649" s="443"/>
      <c r="AE649" s="443"/>
      <c r="AF649" s="443"/>
      <c r="AG649" s="443"/>
      <c r="AH649" s="443"/>
      <c r="AI649" s="443"/>
      <c r="AJ649" s="443"/>
    </row>
    <row r="650" spans="1:36">
      <c r="B650" s="443"/>
      <c r="C650" s="443"/>
      <c r="D650" s="443"/>
      <c r="E650" s="443"/>
      <c r="F650" s="443"/>
      <c r="G650" s="443"/>
      <c r="H650" s="443"/>
      <c r="I650" s="443"/>
      <c r="J650" s="443"/>
      <c r="K650" s="443"/>
      <c r="L650" s="443"/>
      <c r="M650" s="443"/>
      <c r="N650" s="443"/>
      <c r="O650" s="443"/>
      <c r="P650" s="443"/>
      <c r="Q650" s="443"/>
      <c r="R650" s="443"/>
      <c r="S650" s="443"/>
      <c r="T650" s="443"/>
      <c r="U650" s="443"/>
      <c r="V650" s="443"/>
      <c r="W650" s="443"/>
      <c r="X650" s="443"/>
      <c r="Y650" s="443"/>
      <c r="Z650" s="443"/>
      <c r="AA650" s="443"/>
      <c r="AB650" s="443"/>
      <c r="AC650" s="443"/>
      <c r="AD650" s="443"/>
      <c r="AE650" s="443"/>
      <c r="AF650" s="443"/>
      <c r="AG650" s="443"/>
      <c r="AH650" s="443"/>
      <c r="AI650" s="443"/>
      <c r="AJ650" s="443"/>
    </row>
    <row r="651" spans="1:36">
      <c r="B651" s="443"/>
      <c r="C651" s="443"/>
      <c r="D651" s="443"/>
      <c r="E651" s="443"/>
      <c r="F651" s="443"/>
      <c r="G651" s="443"/>
      <c r="H651" s="443"/>
      <c r="I651" s="443"/>
      <c r="J651" s="443"/>
      <c r="K651" s="443"/>
      <c r="L651" s="443"/>
      <c r="M651" s="443"/>
      <c r="N651" s="443"/>
      <c r="O651" s="443"/>
      <c r="P651" s="443"/>
      <c r="Q651" s="443"/>
      <c r="R651" s="443"/>
      <c r="S651" s="443"/>
      <c r="T651" s="443"/>
      <c r="U651" s="443"/>
      <c r="V651" s="443"/>
      <c r="W651" s="443"/>
      <c r="X651" s="443"/>
      <c r="Y651" s="443"/>
      <c r="Z651" s="443"/>
      <c r="AA651" s="443"/>
      <c r="AB651" s="443"/>
      <c r="AC651" s="443"/>
      <c r="AD651" s="443"/>
      <c r="AE651" s="443"/>
      <c r="AF651" s="443"/>
      <c r="AG651" s="443"/>
      <c r="AH651" s="443"/>
      <c r="AI651" s="443"/>
      <c r="AJ651" s="443"/>
    </row>
    <row r="652" spans="1:36" ht="25.5">
      <c r="B652" s="30" t="s">
        <v>356</v>
      </c>
      <c r="C652" s="443"/>
      <c r="D652" s="443"/>
      <c r="E652" s="443"/>
      <c r="F652" s="443"/>
      <c r="G652" s="443"/>
      <c r="H652" s="443"/>
      <c r="I652" s="443"/>
      <c r="J652" s="443"/>
      <c r="K652" s="443"/>
      <c r="L652" s="443"/>
      <c r="M652" s="443"/>
      <c r="N652" s="443"/>
      <c r="O652" s="443"/>
      <c r="P652" s="443"/>
      <c r="Q652" s="443"/>
      <c r="R652" s="443"/>
      <c r="S652" s="443"/>
      <c r="T652" s="443"/>
      <c r="U652" s="443"/>
      <c r="V652" s="443"/>
      <c r="W652" s="443"/>
      <c r="X652" s="443"/>
      <c r="Y652" s="443"/>
      <c r="Z652" s="443"/>
      <c r="AA652" s="443"/>
      <c r="AB652" s="443"/>
      <c r="AC652" s="443"/>
      <c r="AD652" s="443"/>
      <c r="AE652" s="443"/>
      <c r="AF652" s="443"/>
      <c r="AG652" s="443"/>
      <c r="AH652" s="443"/>
      <c r="AI652" s="443"/>
      <c r="AJ652" s="443"/>
    </row>
    <row r="653" spans="1:36">
      <c r="B653" s="443"/>
      <c r="C653" s="443"/>
      <c r="D653" s="443"/>
      <c r="E653" s="443"/>
      <c r="F653" s="443"/>
      <c r="G653" s="443"/>
      <c r="H653" s="443"/>
      <c r="I653" s="443"/>
      <c r="J653" s="443"/>
      <c r="K653" s="443"/>
      <c r="L653" s="443"/>
      <c r="M653" s="443"/>
      <c r="N653" s="443"/>
      <c r="O653" s="443"/>
      <c r="P653" s="443"/>
      <c r="Q653" s="443"/>
      <c r="R653" s="443"/>
      <c r="S653" s="443"/>
      <c r="T653" s="443"/>
      <c r="U653" s="443"/>
      <c r="V653" s="443"/>
      <c r="W653" s="443"/>
      <c r="X653" s="443"/>
      <c r="Y653" s="443"/>
      <c r="Z653" s="443"/>
      <c r="AA653" s="443"/>
      <c r="AB653" s="443"/>
      <c r="AC653" s="443"/>
      <c r="AD653" s="443"/>
      <c r="AE653" s="443"/>
      <c r="AF653" s="443"/>
      <c r="AG653" s="443"/>
      <c r="AH653" s="443"/>
      <c r="AI653" s="443"/>
      <c r="AJ653" s="443"/>
    </row>
    <row r="654" spans="1:36">
      <c r="A654" s="24" t="s">
        <v>0</v>
      </c>
      <c r="B654" s="462" t="s">
        <v>178</v>
      </c>
      <c r="C654" s="443"/>
      <c r="D654" s="443"/>
      <c r="E654" s="444">
        <v>2017</v>
      </c>
      <c r="F654" s="444" t="s">
        <v>891</v>
      </c>
      <c r="G654" s="450">
        <v>939.3</v>
      </c>
      <c r="H654" s="443"/>
      <c r="I654" s="443"/>
      <c r="J654" s="443"/>
      <c r="K654" s="443"/>
      <c r="L654" s="443"/>
      <c r="M654" s="443"/>
      <c r="N654" s="443"/>
      <c r="O654" s="443"/>
      <c r="P654" s="443"/>
      <c r="Q654" s="443"/>
      <c r="R654" s="443"/>
      <c r="S654" s="443"/>
      <c r="T654" s="443"/>
      <c r="U654" s="443"/>
      <c r="V654" s="443"/>
      <c r="W654" s="443"/>
      <c r="X654" s="443"/>
      <c r="Y654" s="443"/>
      <c r="Z654" s="443"/>
      <c r="AA654" s="443"/>
      <c r="AB654" s="443"/>
      <c r="AC654" s="443"/>
      <c r="AD654" s="443"/>
      <c r="AE654" s="443"/>
      <c r="AF654" s="443"/>
      <c r="AG654" s="443"/>
      <c r="AH654" s="443"/>
      <c r="AI654" s="443"/>
      <c r="AJ654" s="443"/>
    </row>
    <row r="655" spans="1:36">
      <c r="A655" s="24" t="s">
        <v>2</v>
      </c>
      <c r="B655" s="462" t="s">
        <v>6</v>
      </c>
      <c r="C655" s="443"/>
      <c r="D655" s="443"/>
      <c r="E655" s="444">
        <v>2016</v>
      </c>
      <c r="F655" s="444" t="s">
        <v>891</v>
      </c>
      <c r="G655" s="450">
        <v>931.9</v>
      </c>
      <c r="H655" s="443"/>
      <c r="I655" s="443"/>
      <c r="J655" s="443"/>
      <c r="K655" s="443"/>
      <c r="L655" s="443"/>
      <c r="M655" s="443"/>
      <c r="N655" s="443"/>
      <c r="O655" s="443"/>
      <c r="P655" s="443"/>
      <c r="Q655" s="443"/>
      <c r="R655" s="443"/>
      <c r="S655" s="443"/>
      <c r="T655" s="443"/>
      <c r="U655" s="443"/>
      <c r="V655" s="443"/>
      <c r="W655" s="443"/>
      <c r="X655" s="443"/>
      <c r="Y655" s="443"/>
      <c r="Z655" s="443"/>
      <c r="AA655" s="443"/>
      <c r="AB655" s="443"/>
      <c r="AC655" s="443"/>
      <c r="AD655" s="443"/>
      <c r="AE655" s="443"/>
      <c r="AF655" s="443"/>
      <c r="AG655" s="443"/>
      <c r="AH655" s="443"/>
      <c r="AI655" s="443"/>
      <c r="AJ655" s="443"/>
    </row>
    <row r="656" spans="1:36">
      <c r="A656" s="24" t="s">
        <v>3</v>
      </c>
      <c r="B656" s="462" t="s">
        <v>1842</v>
      </c>
      <c r="C656" s="443"/>
      <c r="D656" s="443"/>
      <c r="E656" s="444">
        <v>2021</v>
      </c>
      <c r="F656" s="444" t="s">
        <v>891</v>
      </c>
      <c r="G656" s="450">
        <v>930.4</v>
      </c>
      <c r="H656" s="443"/>
      <c r="I656" s="443"/>
      <c r="J656" s="443"/>
      <c r="K656" s="443"/>
      <c r="L656" s="443"/>
      <c r="M656" s="443"/>
      <c r="N656" s="443"/>
      <c r="O656" s="443"/>
      <c r="P656" s="443"/>
      <c r="Q656" s="443"/>
      <c r="R656" s="443"/>
      <c r="S656" s="443"/>
      <c r="T656" s="443"/>
      <c r="U656" s="443"/>
      <c r="V656" s="443"/>
      <c r="W656" s="443"/>
      <c r="X656" s="443"/>
      <c r="Y656" s="443"/>
      <c r="Z656" s="443"/>
      <c r="AA656" s="443"/>
      <c r="AB656" s="443"/>
      <c r="AC656" s="443"/>
      <c r="AD656" s="443"/>
      <c r="AE656" s="443"/>
      <c r="AF656" s="443"/>
      <c r="AG656" s="443"/>
      <c r="AH656" s="443"/>
      <c r="AI656" s="443"/>
      <c r="AJ656" s="443"/>
    </row>
    <row r="657" spans="1:36">
      <c r="A657" s="24" t="s">
        <v>5</v>
      </c>
      <c r="B657" s="462" t="s">
        <v>9</v>
      </c>
      <c r="C657" s="443"/>
      <c r="D657" s="443"/>
      <c r="E657" s="444">
        <v>2018</v>
      </c>
      <c r="F657" s="444" t="s">
        <v>891</v>
      </c>
      <c r="G657" s="450">
        <v>867.45</v>
      </c>
      <c r="H657" s="443"/>
      <c r="I657" s="443"/>
      <c r="J657" s="443"/>
      <c r="K657" s="443"/>
      <c r="L657" s="443"/>
      <c r="M657" s="443"/>
      <c r="N657" s="443"/>
      <c r="O657" s="443"/>
      <c r="P657" s="443"/>
      <c r="Q657" s="443"/>
      <c r="R657" s="443"/>
      <c r="S657" s="443"/>
      <c r="T657" s="443"/>
      <c r="U657" s="443"/>
      <c r="V657" s="443"/>
      <c r="W657" s="443"/>
      <c r="X657" s="443"/>
      <c r="Y657" s="443"/>
      <c r="Z657" s="443"/>
      <c r="AA657" s="443"/>
      <c r="AB657" s="443"/>
      <c r="AC657" s="443"/>
      <c r="AD657" s="443"/>
      <c r="AE657" s="443"/>
      <c r="AF657" s="443"/>
      <c r="AG657" s="443"/>
      <c r="AH657" s="443"/>
      <c r="AI657" s="443"/>
      <c r="AJ657" s="443"/>
    </row>
    <row r="658" spans="1:36">
      <c r="A658" s="24" t="s">
        <v>7</v>
      </c>
      <c r="B658" s="462" t="s">
        <v>836</v>
      </c>
      <c r="C658" s="443"/>
      <c r="D658" s="443"/>
      <c r="E658" s="444">
        <v>2021</v>
      </c>
      <c r="F658" s="444" t="s">
        <v>892</v>
      </c>
      <c r="G658" s="450">
        <v>865</v>
      </c>
      <c r="H658" s="443"/>
      <c r="I658" s="443"/>
      <c r="J658" s="443"/>
      <c r="K658" s="443"/>
      <c r="L658" s="443"/>
      <c r="M658" s="443"/>
      <c r="N658" s="443"/>
      <c r="O658" s="443"/>
      <c r="P658" s="443"/>
      <c r="Q658" s="443"/>
      <c r="R658" s="443"/>
      <c r="S658" s="443"/>
      <c r="T658" s="443"/>
      <c r="U658" s="443"/>
      <c r="V658" s="443"/>
      <c r="W658" s="443"/>
      <c r="X658" s="443"/>
      <c r="Y658" s="443"/>
      <c r="Z658" s="443"/>
      <c r="AA658" s="443"/>
      <c r="AB658" s="443"/>
      <c r="AC658" s="443"/>
      <c r="AD658" s="443"/>
      <c r="AE658" s="443"/>
      <c r="AF658" s="443"/>
      <c r="AG658" s="443"/>
      <c r="AH658" s="443"/>
      <c r="AI658" s="443"/>
      <c r="AJ658" s="443"/>
    </row>
    <row r="659" spans="1:36">
      <c r="A659" s="24" t="s">
        <v>8</v>
      </c>
      <c r="B659" s="462" t="s">
        <v>1858</v>
      </c>
      <c r="C659" s="443"/>
      <c r="D659" s="443"/>
      <c r="E659" s="444">
        <v>2021</v>
      </c>
      <c r="F659" s="444" t="s">
        <v>893</v>
      </c>
      <c r="G659" s="450">
        <v>825.3</v>
      </c>
      <c r="H659" s="443"/>
      <c r="I659" s="443"/>
      <c r="J659" s="443"/>
      <c r="K659" s="443"/>
      <c r="L659" s="443"/>
      <c r="M659" s="443"/>
      <c r="N659" s="443"/>
      <c r="O659" s="443"/>
      <c r="P659" s="443"/>
      <c r="Q659" s="443"/>
      <c r="R659" s="443"/>
      <c r="S659" s="443"/>
      <c r="T659" s="443"/>
      <c r="U659" s="443"/>
      <c r="V659" s="443"/>
      <c r="W659" s="443"/>
      <c r="X659" s="443"/>
      <c r="Y659" s="443"/>
      <c r="Z659" s="443"/>
      <c r="AA659" s="443"/>
      <c r="AB659" s="443"/>
      <c r="AC659" s="443"/>
      <c r="AD659" s="443"/>
      <c r="AE659" s="443"/>
      <c r="AF659" s="443"/>
      <c r="AG659" s="443"/>
      <c r="AH659" s="443"/>
      <c r="AI659" s="443"/>
      <c r="AJ659" s="443"/>
    </row>
    <row r="660" spans="1:36">
      <c r="A660" s="24" t="s">
        <v>10</v>
      </c>
      <c r="B660" s="462" t="s">
        <v>4</v>
      </c>
      <c r="C660" s="443"/>
      <c r="D660" s="443"/>
      <c r="E660" s="444">
        <v>2020</v>
      </c>
      <c r="F660" s="444" t="s">
        <v>891</v>
      </c>
      <c r="G660" s="450">
        <v>819.7</v>
      </c>
      <c r="H660" s="443"/>
      <c r="I660" s="443"/>
      <c r="J660" s="443"/>
      <c r="K660" s="443"/>
      <c r="L660" s="443"/>
      <c r="M660" s="443"/>
      <c r="N660" s="443"/>
      <c r="O660" s="443"/>
      <c r="P660" s="443"/>
      <c r="Q660" s="443"/>
      <c r="R660" s="443"/>
      <c r="S660" s="443"/>
      <c r="T660" s="443"/>
      <c r="U660" s="443"/>
      <c r="V660" s="443"/>
      <c r="W660" s="443"/>
      <c r="X660" s="443"/>
      <c r="Y660" s="443"/>
      <c r="Z660" s="443"/>
      <c r="AA660" s="443"/>
      <c r="AB660" s="443"/>
      <c r="AC660" s="443"/>
      <c r="AD660" s="443"/>
      <c r="AE660" s="443"/>
      <c r="AF660" s="443"/>
      <c r="AG660" s="443"/>
      <c r="AH660" s="443"/>
      <c r="AI660" s="443"/>
      <c r="AJ660" s="443"/>
    </row>
    <row r="661" spans="1:36">
      <c r="A661" s="24" t="s">
        <v>12</v>
      </c>
      <c r="B661" s="462" t="s">
        <v>856</v>
      </c>
      <c r="C661" s="443"/>
      <c r="D661" s="443"/>
      <c r="E661" s="444">
        <v>2020</v>
      </c>
      <c r="F661" s="444" t="s">
        <v>892</v>
      </c>
      <c r="G661" s="450">
        <v>816.7</v>
      </c>
      <c r="H661" s="443"/>
      <c r="I661" s="443"/>
      <c r="J661" s="443"/>
      <c r="K661" s="443"/>
      <c r="L661" s="443"/>
      <c r="M661" s="443"/>
      <c r="N661" s="443"/>
      <c r="O661" s="443"/>
      <c r="P661" s="443"/>
      <c r="Q661" s="443"/>
      <c r="R661" s="443"/>
      <c r="S661" s="443"/>
      <c r="T661" s="443"/>
      <c r="U661" s="443"/>
      <c r="V661" s="443"/>
      <c r="W661" s="443"/>
      <c r="X661" s="443"/>
      <c r="Y661" s="443"/>
      <c r="Z661" s="443"/>
      <c r="AA661" s="443"/>
      <c r="AB661" s="443"/>
      <c r="AC661" s="443"/>
      <c r="AD661" s="443"/>
      <c r="AE661" s="443"/>
      <c r="AF661" s="443"/>
      <c r="AG661" s="443"/>
      <c r="AH661" s="443"/>
      <c r="AI661" s="443"/>
      <c r="AJ661" s="443"/>
    </row>
    <row r="662" spans="1:36">
      <c r="A662" s="24" t="s">
        <v>14</v>
      </c>
      <c r="B662" s="462" t="s">
        <v>1858</v>
      </c>
      <c r="C662" s="443"/>
      <c r="D662" s="443"/>
      <c r="E662" s="444">
        <v>2020</v>
      </c>
      <c r="F662" s="444" t="s">
        <v>893</v>
      </c>
      <c r="G662" s="450">
        <v>811.1</v>
      </c>
      <c r="H662" s="443"/>
      <c r="I662" s="443"/>
      <c r="J662" s="443"/>
      <c r="K662" s="443"/>
      <c r="L662" s="443"/>
      <c r="M662" s="443"/>
      <c r="N662" s="443"/>
      <c r="O662" s="443"/>
      <c r="P662" s="443"/>
      <c r="Q662" s="443"/>
      <c r="R662" s="443"/>
      <c r="S662" s="443"/>
      <c r="T662" s="443"/>
      <c r="U662" s="443"/>
      <c r="V662" s="443"/>
      <c r="W662" s="443"/>
      <c r="X662" s="443"/>
      <c r="Y662" s="443"/>
      <c r="Z662" s="443"/>
      <c r="AA662" s="443"/>
      <c r="AB662" s="443"/>
      <c r="AC662" s="443"/>
      <c r="AD662" s="443"/>
      <c r="AE662" s="443"/>
      <c r="AF662" s="443"/>
      <c r="AG662" s="443"/>
      <c r="AH662" s="443"/>
      <c r="AI662" s="443"/>
      <c r="AJ662" s="443"/>
    </row>
    <row r="663" spans="1:36">
      <c r="A663" s="24" t="s">
        <v>16</v>
      </c>
      <c r="B663" s="462" t="s">
        <v>852</v>
      </c>
      <c r="C663" s="443"/>
      <c r="D663" s="443"/>
      <c r="E663" s="444">
        <v>2020</v>
      </c>
      <c r="F663" s="444" t="s">
        <v>985</v>
      </c>
      <c r="G663" s="450">
        <v>802.7</v>
      </c>
      <c r="H663" s="443"/>
      <c r="I663" s="443"/>
      <c r="J663" s="443"/>
      <c r="K663" s="443"/>
      <c r="L663" s="443"/>
      <c r="M663" s="443"/>
      <c r="N663" s="443"/>
      <c r="O663" s="443"/>
      <c r="P663" s="443"/>
      <c r="Q663" s="443"/>
      <c r="R663" s="443"/>
      <c r="S663" s="443"/>
      <c r="T663" s="443"/>
      <c r="U663" s="443"/>
      <c r="V663" s="443"/>
      <c r="W663" s="443"/>
      <c r="X663" s="443"/>
      <c r="Y663" s="443"/>
      <c r="Z663" s="443"/>
      <c r="AA663" s="443"/>
      <c r="AB663" s="443"/>
      <c r="AC663" s="443"/>
      <c r="AD663" s="443"/>
      <c r="AE663" s="443"/>
      <c r="AF663" s="443"/>
      <c r="AG663" s="443"/>
      <c r="AH663" s="443"/>
      <c r="AI663" s="443"/>
      <c r="AJ663" s="443"/>
    </row>
    <row r="664" spans="1:36">
      <c r="B664" s="443"/>
      <c r="C664" s="443"/>
      <c r="D664" s="443"/>
      <c r="E664" s="443"/>
      <c r="F664" s="443"/>
      <c r="G664" s="443"/>
      <c r="H664" s="443"/>
      <c r="I664" s="443"/>
      <c r="J664" s="443"/>
      <c r="K664" s="443"/>
      <c r="L664" s="443"/>
      <c r="M664" s="443"/>
      <c r="N664" s="443"/>
      <c r="O664" s="443"/>
      <c r="P664" s="443"/>
      <c r="Q664" s="443"/>
      <c r="R664" s="443"/>
      <c r="S664" s="443"/>
      <c r="T664" s="443"/>
      <c r="U664" s="443"/>
      <c r="V664" s="443"/>
      <c r="W664" s="443"/>
      <c r="X664" s="443"/>
      <c r="Y664" s="443"/>
      <c r="Z664" s="443"/>
      <c r="AA664" s="443"/>
      <c r="AB664" s="443"/>
      <c r="AC664" s="443"/>
      <c r="AD664" s="443"/>
      <c r="AE664" s="443"/>
      <c r="AF664" s="443"/>
      <c r="AG664" s="443"/>
      <c r="AH664" s="443"/>
      <c r="AI664" s="443"/>
      <c r="AJ664" s="443"/>
    </row>
    <row r="665" spans="1:36">
      <c r="B665" s="443"/>
      <c r="C665" s="443"/>
      <c r="D665" s="443"/>
      <c r="E665" s="443"/>
      <c r="F665" s="443"/>
      <c r="G665" s="443"/>
      <c r="H665" s="443"/>
      <c r="I665" s="443"/>
      <c r="J665" s="443"/>
      <c r="K665" s="443"/>
      <c r="L665" s="443"/>
      <c r="M665" s="443"/>
      <c r="N665" s="443"/>
      <c r="O665" s="443"/>
      <c r="P665" s="443"/>
      <c r="Q665" s="443"/>
      <c r="R665" s="443"/>
      <c r="S665" s="443"/>
      <c r="T665" s="443"/>
      <c r="U665" s="443"/>
      <c r="V665" s="443"/>
      <c r="W665" s="443"/>
      <c r="X665" s="443"/>
      <c r="Y665" s="443"/>
      <c r="Z665" s="443"/>
      <c r="AA665" s="443"/>
      <c r="AB665" s="443"/>
      <c r="AC665" s="443"/>
      <c r="AD665" s="443"/>
      <c r="AE665" s="443"/>
      <c r="AF665" s="443"/>
      <c r="AG665" s="443"/>
      <c r="AH665" s="443"/>
      <c r="AI665" s="443"/>
      <c r="AJ665" s="443"/>
    </row>
    <row r="666" spans="1:36" ht="25.5">
      <c r="B666" s="30" t="s">
        <v>357</v>
      </c>
      <c r="C666" s="443"/>
      <c r="D666" s="443"/>
      <c r="E666" s="443"/>
      <c r="F666" s="443"/>
      <c r="G666" s="443"/>
      <c r="H666" s="443"/>
      <c r="I666" s="443"/>
      <c r="J666" s="443"/>
      <c r="K666" s="443"/>
      <c r="L666" s="443"/>
      <c r="M666" s="443"/>
      <c r="N666" s="443"/>
      <c r="O666" s="443"/>
      <c r="P666" s="443"/>
      <c r="Q666" s="443"/>
      <c r="R666" s="443"/>
      <c r="S666" s="443"/>
      <c r="T666" s="443"/>
      <c r="U666" s="443"/>
      <c r="V666" s="443"/>
      <c r="W666" s="443"/>
      <c r="X666" s="443"/>
      <c r="Y666" s="443"/>
      <c r="Z666" s="443"/>
      <c r="AA666" s="443"/>
      <c r="AB666" s="443"/>
      <c r="AC666" s="443"/>
      <c r="AD666" s="443"/>
      <c r="AE666" s="443"/>
      <c r="AF666" s="443"/>
      <c r="AG666" s="443"/>
      <c r="AH666" s="443"/>
      <c r="AI666" s="443"/>
      <c r="AJ666" s="443"/>
    </row>
    <row r="667" spans="1:36">
      <c r="B667" s="443"/>
      <c r="C667" s="443"/>
      <c r="D667" s="443"/>
      <c r="E667" s="443"/>
      <c r="F667" s="443"/>
      <c r="G667" s="443"/>
      <c r="H667" s="443"/>
      <c r="I667" s="443"/>
      <c r="J667" s="443"/>
      <c r="K667" s="443"/>
      <c r="L667" s="443"/>
      <c r="M667" s="443"/>
      <c r="N667" s="443"/>
      <c r="O667" s="443"/>
      <c r="P667" s="443"/>
      <c r="Q667" s="443"/>
      <c r="R667" s="443"/>
      <c r="S667" s="443"/>
      <c r="T667" s="443"/>
      <c r="U667" s="443"/>
      <c r="V667" s="443"/>
      <c r="W667" s="443"/>
      <c r="X667" s="443"/>
      <c r="Y667" s="443"/>
      <c r="Z667" s="443"/>
      <c r="AA667" s="443"/>
      <c r="AB667" s="443"/>
      <c r="AC667" s="443"/>
      <c r="AD667" s="443"/>
      <c r="AE667" s="443"/>
      <c r="AF667" s="443"/>
      <c r="AG667" s="443"/>
      <c r="AH667" s="443"/>
      <c r="AI667" s="443"/>
      <c r="AJ667" s="443"/>
    </row>
    <row r="668" spans="1:36">
      <c r="A668" s="24" t="s">
        <v>0</v>
      </c>
      <c r="B668" s="462" t="s">
        <v>2242</v>
      </c>
      <c r="C668" s="443"/>
      <c r="D668" s="443"/>
      <c r="E668" s="444">
        <v>2021</v>
      </c>
      <c r="F668" s="444" t="s">
        <v>891</v>
      </c>
      <c r="G668" s="450">
        <v>288.5</v>
      </c>
      <c r="H668" s="443"/>
      <c r="I668" s="443"/>
      <c r="J668" s="443"/>
      <c r="K668" s="443"/>
      <c r="L668" s="443"/>
      <c r="M668" s="443"/>
      <c r="N668" s="443"/>
      <c r="O668" s="540"/>
      <c r="P668" s="325"/>
      <c r="Q668" s="325"/>
      <c r="R668" s="162"/>
      <c r="S668" s="145"/>
      <c r="T668" s="443"/>
      <c r="U668" s="443"/>
      <c r="V668" s="443"/>
      <c r="W668" s="443"/>
      <c r="X668" s="443"/>
      <c r="Y668" s="443"/>
      <c r="Z668" s="443"/>
      <c r="AA668" s="443"/>
      <c r="AB668" s="443"/>
      <c r="AC668" s="443"/>
      <c r="AD668" s="443"/>
      <c r="AE668" s="443"/>
      <c r="AF668" s="443"/>
      <c r="AG668" s="443"/>
      <c r="AH668" s="443"/>
      <c r="AI668" s="443"/>
      <c r="AJ668" s="443"/>
    </row>
    <row r="669" spans="1:36">
      <c r="A669" s="24" t="s">
        <v>2</v>
      </c>
      <c r="B669" s="462" t="s">
        <v>1</v>
      </c>
      <c r="C669" s="443"/>
      <c r="D669" s="443"/>
      <c r="E669" s="444">
        <v>2018</v>
      </c>
      <c r="F669" s="444" t="s">
        <v>891</v>
      </c>
      <c r="G669" s="450">
        <v>267.5</v>
      </c>
      <c r="H669" s="443"/>
      <c r="I669" s="443"/>
      <c r="J669" s="443"/>
      <c r="K669" s="443"/>
      <c r="L669" s="443"/>
      <c r="M669" s="443"/>
      <c r="N669" s="443"/>
      <c r="O669" s="540"/>
      <c r="P669" s="325"/>
      <c r="Q669" s="325"/>
      <c r="R669" s="162"/>
      <c r="S669" s="145"/>
      <c r="T669" s="443"/>
      <c r="U669" s="443"/>
      <c r="V669" s="443"/>
      <c r="W669" s="443"/>
      <c r="X669" s="443"/>
      <c r="Y669" s="443"/>
      <c r="Z669" s="443"/>
      <c r="AA669" s="443"/>
      <c r="AB669" s="443"/>
      <c r="AC669" s="443"/>
      <c r="AD669" s="443"/>
      <c r="AE669" s="443"/>
      <c r="AF669" s="443"/>
      <c r="AG669" s="443"/>
      <c r="AH669" s="443"/>
      <c r="AI669" s="443"/>
      <c r="AJ669" s="443"/>
    </row>
    <row r="670" spans="1:36">
      <c r="A670" s="24" t="s">
        <v>3</v>
      </c>
      <c r="B670" s="462" t="s">
        <v>164</v>
      </c>
      <c r="C670" s="443"/>
      <c r="D670" s="443"/>
      <c r="E670" s="444">
        <v>2018</v>
      </c>
      <c r="F670" s="444" t="s">
        <v>892</v>
      </c>
      <c r="G670" s="450">
        <v>266</v>
      </c>
      <c r="H670" s="443"/>
      <c r="I670" s="443"/>
      <c r="J670" s="443"/>
      <c r="K670" s="443"/>
      <c r="L670" s="443"/>
      <c r="M670" s="443"/>
      <c r="N670" s="443"/>
      <c r="O670" s="540"/>
      <c r="P670" s="325"/>
      <c r="Q670" s="325"/>
      <c r="R670" s="162"/>
      <c r="S670" s="145"/>
      <c r="T670" s="443"/>
      <c r="U670" s="443"/>
      <c r="V670" s="443"/>
      <c r="W670" s="443"/>
      <c r="X670" s="443"/>
      <c r="Y670" s="443"/>
      <c r="Z670" s="443"/>
      <c r="AA670" s="443"/>
      <c r="AB670" s="443"/>
      <c r="AC670" s="443"/>
      <c r="AD670" s="443"/>
      <c r="AE670" s="443"/>
      <c r="AF670" s="443"/>
      <c r="AG670" s="443"/>
      <c r="AH670" s="443"/>
      <c r="AI670" s="443"/>
      <c r="AJ670" s="443"/>
    </row>
    <row r="671" spans="1:36">
      <c r="A671" s="24" t="s">
        <v>5</v>
      </c>
      <c r="B671" s="462" t="s">
        <v>11</v>
      </c>
      <c r="C671" s="443"/>
      <c r="D671" s="443"/>
      <c r="E671" s="444">
        <v>2017</v>
      </c>
      <c r="F671" s="444" t="s">
        <v>891</v>
      </c>
      <c r="G671" s="450">
        <v>264.5</v>
      </c>
      <c r="H671" s="443"/>
      <c r="I671" s="443"/>
      <c r="J671" s="443"/>
      <c r="K671" s="443"/>
      <c r="L671" s="443"/>
      <c r="M671" s="443"/>
      <c r="N671" s="443"/>
      <c r="O671" s="540"/>
      <c r="P671" s="325"/>
      <c r="Q671" s="325"/>
      <c r="R671" s="162"/>
      <c r="S671" s="145"/>
      <c r="T671" s="443"/>
      <c r="U671" s="443"/>
      <c r="V671" s="443"/>
      <c r="W671" s="443"/>
      <c r="X671" s="443"/>
      <c r="Y671" s="443"/>
      <c r="Z671" s="443"/>
      <c r="AA671" s="443"/>
      <c r="AB671" s="443"/>
      <c r="AC671" s="443"/>
      <c r="AD671" s="443"/>
      <c r="AE671" s="443"/>
      <c r="AF671" s="443"/>
      <c r="AG671" s="443"/>
      <c r="AH671" s="443"/>
      <c r="AI671" s="443"/>
      <c r="AJ671" s="443"/>
    </row>
    <row r="672" spans="1:36">
      <c r="A672" s="24" t="s">
        <v>7</v>
      </c>
      <c r="B672" s="462" t="s">
        <v>144</v>
      </c>
      <c r="C672" s="443"/>
      <c r="D672" s="443"/>
      <c r="E672" s="444">
        <v>2018</v>
      </c>
      <c r="F672" s="444" t="s">
        <v>893</v>
      </c>
      <c r="G672" s="450">
        <v>257.5</v>
      </c>
      <c r="H672" s="443"/>
      <c r="I672" s="443"/>
      <c r="J672" s="443"/>
      <c r="K672" s="443"/>
      <c r="L672" s="443"/>
      <c r="M672" s="443"/>
      <c r="N672" s="443"/>
      <c r="O672" s="540"/>
      <c r="P672" s="325"/>
      <c r="Q672" s="325"/>
      <c r="R672" s="162"/>
      <c r="S672" s="145"/>
      <c r="T672" s="443"/>
      <c r="U672" s="443"/>
      <c r="V672" s="443"/>
      <c r="W672" s="443"/>
      <c r="X672" s="443"/>
      <c r="Y672" s="443"/>
      <c r="Z672" s="443"/>
      <c r="AA672" s="443"/>
      <c r="AB672" s="443"/>
      <c r="AC672" s="443"/>
      <c r="AD672" s="443"/>
      <c r="AE672" s="443"/>
      <c r="AF672" s="443"/>
      <c r="AG672" s="443"/>
      <c r="AH672" s="443"/>
      <c r="AI672" s="443"/>
      <c r="AJ672" s="443"/>
    </row>
    <row r="673" spans="1:36">
      <c r="A673" s="24" t="s">
        <v>8</v>
      </c>
      <c r="B673" s="462" t="s">
        <v>27</v>
      </c>
      <c r="C673" s="443"/>
      <c r="D673" s="443"/>
      <c r="E673" s="444">
        <v>2018</v>
      </c>
      <c r="F673" s="444" t="s">
        <v>985</v>
      </c>
      <c r="G673" s="450">
        <v>252</v>
      </c>
      <c r="H673" s="443"/>
      <c r="I673" s="443"/>
      <c r="J673" s="443"/>
      <c r="K673" s="443"/>
      <c r="L673" s="443"/>
      <c r="M673" s="443"/>
      <c r="N673" s="443"/>
      <c r="O673" s="540"/>
      <c r="P673" s="325"/>
      <c r="Q673" s="325"/>
      <c r="R673" s="162"/>
      <c r="S673" s="145"/>
      <c r="T673" s="443"/>
      <c r="U673" s="443"/>
      <c r="V673" s="443"/>
      <c r="W673" s="443"/>
      <c r="X673" s="443"/>
      <c r="Y673" s="443"/>
      <c r="Z673" s="443"/>
      <c r="AA673" s="443"/>
      <c r="AB673" s="443"/>
      <c r="AC673" s="443"/>
      <c r="AD673" s="443"/>
      <c r="AE673" s="443"/>
      <c r="AF673" s="443"/>
      <c r="AG673" s="443"/>
      <c r="AH673" s="443"/>
      <c r="AI673" s="443"/>
      <c r="AJ673" s="443"/>
    </row>
    <row r="674" spans="1:36">
      <c r="A674" s="24" t="s">
        <v>10</v>
      </c>
      <c r="B674" s="462" t="s">
        <v>29</v>
      </c>
      <c r="C674" s="443"/>
      <c r="D674" s="443"/>
      <c r="E674" s="444">
        <v>2018</v>
      </c>
      <c r="F674" s="444" t="s">
        <v>986</v>
      </c>
      <c r="G674" s="450">
        <v>241.5</v>
      </c>
      <c r="H674" s="443"/>
      <c r="I674" s="443"/>
      <c r="J674" s="443"/>
      <c r="K674" s="443"/>
      <c r="L674" s="443"/>
      <c r="M674" s="443"/>
      <c r="N674" s="443"/>
      <c r="O674" s="540"/>
      <c r="P674" s="325"/>
      <c r="Q674" s="325"/>
      <c r="R674" s="162"/>
      <c r="S674" s="145"/>
      <c r="T674" s="443"/>
      <c r="U674" s="443"/>
      <c r="V674" s="443"/>
      <c r="W674" s="443"/>
      <c r="X674" s="443"/>
      <c r="Y674" s="443"/>
      <c r="Z674" s="443"/>
      <c r="AA674" s="443"/>
      <c r="AB674" s="443"/>
      <c r="AC674" s="443"/>
      <c r="AD674" s="443"/>
      <c r="AE674" s="443"/>
      <c r="AF674" s="443"/>
      <c r="AG674" s="443"/>
      <c r="AH674" s="443"/>
      <c r="AI674" s="443"/>
      <c r="AJ674" s="443"/>
    </row>
    <row r="675" spans="1:36">
      <c r="A675" s="24" t="s">
        <v>12</v>
      </c>
      <c r="B675" s="462" t="s">
        <v>801</v>
      </c>
      <c r="C675" s="443"/>
      <c r="D675" s="443"/>
      <c r="E675" s="444">
        <v>2019</v>
      </c>
      <c r="F675" s="444" t="s">
        <v>891</v>
      </c>
      <c r="G675" s="450">
        <v>239</v>
      </c>
      <c r="H675" s="443"/>
      <c r="I675" s="443"/>
      <c r="J675" s="443"/>
      <c r="K675" s="443"/>
      <c r="L675" s="443"/>
      <c r="M675" s="443"/>
      <c r="N675" s="443"/>
      <c r="O675" s="540"/>
      <c r="P675" s="325"/>
      <c r="Q675" s="325"/>
      <c r="R675" s="162"/>
      <c r="S675" s="145"/>
      <c r="T675" s="443"/>
      <c r="U675" s="443"/>
      <c r="V675" s="443"/>
      <c r="W675" s="443"/>
      <c r="X675" s="443"/>
      <c r="Y675" s="443"/>
      <c r="Z675" s="443"/>
      <c r="AA675" s="443"/>
      <c r="AB675" s="443"/>
      <c r="AC675" s="443"/>
      <c r="AD675" s="443"/>
      <c r="AE675" s="443"/>
      <c r="AF675" s="443"/>
      <c r="AG675" s="443"/>
      <c r="AH675" s="443"/>
      <c r="AI675" s="443"/>
      <c r="AJ675" s="443"/>
    </row>
    <row r="676" spans="1:36">
      <c r="A676" s="24" t="s">
        <v>14</v>
      </c>
      <c r="B676" s="462" t="s">
        <v>19</v>
      </c>
      <c r="C676" s="443"/>
      <c r="D676" s="443"/>
      <c r="E676" s="444">
        <v>2016</v>
      </c>
      <c r="F676" s="444" t="s">
        <v>891</v>
      </c>
      <c r="G676" s="450">
        <v>232</v>
      </c>
      <c r="H676" s="443"/>
      <c r="I676" s="443"/>
      <c r="J676" s="443"/>
      <c r="K676" s="443"/>
      <c r="L676" s="443"/>
      <c r="M676" s="443"/>
      <c r="N676" s="443"/>
      <c r="O676" s="540"/>
      <c r="P676" s="325"/>
      <c r="Q676" s="325"/>
      <c r="R676" s="162"/>
      <c r="S676" s="145"/>
      <c r="T676" s="443"/>
      <c r="U676" s="443"/>
      <c r="V676" s="443"/>
      <c r="W676" s="443"/>
      <c r="X676" s="443"/>
      <c r="Y676" s="443"/>
      <c r="Z676" s="443"/>
      <c r="AA676" s="443"/>
      <c r="AB676" s="443"/>
      <c r="AC676" s="443"/>
      <c r="AD676" s="443"/>
      <c r="AE676" s="443"/>
      <c r="AF676" s="443"/>
      <c r="AG676" s="443"/>
      <c r="AH676" s="443"/>
      <c r="AI676" s="443"/>
      <c r="AJ676" s="443"/>
    </row>
    <row r="677" spans="1:36">
      <c r="A677" s="24" t="s">
        <v>16</v>
      </c>
      <c r="B677" s="462" t="s">
        <v>9</v>
      </c>
      <c r="C677" s="443"/>
      <c r="D677" s="443"/>
      <c r="E677" s="444">
        <v>2018</v>
      </c>
      <c r="F677" s="444" t="s">
        <v>987</v>
      </c>
      <c r="G677" s="450">
        <v>231.5</v>
      </c>
      <c r="H677" s="443"/>
      <c r="I677" s="443"/>
      <c r="J677" s="443"/>
      <c r="K677" s="443"/>
      <c r="L677" s="443"/>
      <c r="M677" s="443"/>
      <c r="N677" s="443"/>
      <c r="O677" s="540"/>
      <c r="P677" s="325"/>
      <c r="Q677" s="325"/>
      <c r="R677" s="162"/>
      <c r="S677" s="145"/>
      <c r="T677" s="443"/>
      <c r="U677" s="443"/>
      <c r="V677" s="443"/>
      <c r="W677" s="443"/>
      <c r="X677" s="443"/>
      <c r="Y677" s="443"/>
      <c r="Z677" s="443"/>
      <c r="AA677" s="443"/>
      <c r="AB677" s="443"/>
      <c r="AC677" s="443"/>
      <c r="AD677" s="443"/>
      <c r="AE677" s="443"/>
      <c r="AF677" s="443"/>
      <c r="AG677" s="443"/>
      <c r="AH677" s="443"/>
      <c r="AI677" s="443"/>
      <c r="AJ677" s="443"/>
    </row>
    <row r="678" spans="1:36">
      <c r="B678" s="443"/>
      <c r="C678" s="443"/>
      <c r="D678" s="443"/>
      <c r="E678" s="443"/>
      <c r="F678" s="443"/>
      <c r="G678" s="443"/>
      <c r="H678" s="443"/>
      <c r="I678" s="443"/>
      <c r="J678" s="443"/>
      <c r="K678" s="443"/>
      <c r="L678" s="443"/>
      <c r="M678" s="443"/>
      <c r="N678" s="443"/>
      <c r="O678" s="443"/>
      <c r="P678" s="443"/>
      <c r="Q678" s="443"/>
      <c r="R678" s="443"/>
      <c r="S678" s="443"/>
      <c r="T678" s="443"/>
      <c r="U678" s="443"/>
      <c r="V678" s="443"/>
      <c r="W678" s="443"/>
      <c r="X678" s="443"/>
      <c r="Y678" s="443"/>
      <c r="Z678" s="443"/>
      <c r="AA678" s="443"/>
      <c r="AB678" s="443"/>
      <c r="AC678" s="443"/>
      <c r="AD678" s="443"/>
      <c r="AE678" s="443"/>
      <c r="AF678" s="443"/>
      <c r="AG678" s="443"/>
      <c r="AH678" s="443"/>
      <c r="AI678" s="443"/>
      <c r="AJ678" s="443"/>
    </row>
    <row r="679" spans="1:36">
      <c r="B679" s="443"/>
      <c r="C679" s="443"/>
      <c r="D679" s="443"/>
      <c r="E679" s="443"/>
      <c r="F679" s="443"/>
      <c r="G679" s="443"/>
      <c r="H679" s="443"/>
      <c r="I679" s="443"/>
      <c r="J679" s="443"/>
      <c r="K679" s="443"/>
      <c r="L679" s="443"/>
      <c r="M679" s="443"/>
      <c r="N679" s="443"/>
      <c r="O679" s="443"/>
      <c r="P679" s="443"/>
      <c r="Q679" s="443"/>
      <c r="R679" s="443"/>
      <c r="S679" s="443"/>
      <c r="T679" s="443"/>
      <c r="U679" s="443"/>
      <c r="V679" s="443"/>
      <c r="W679" s="443"/>
      <c r="X679" s="443"/>
      <c r="Y679" s="443"/>
      <c r="Z679" s="443"/>
      <c r="AA679" s="443"/>
      <c r="AB679" s="443"/>
      <c r="AC679" s="443"/>
      <c r="AD679" s="443"/>
      <c r="AE679" s="443"/>
      <c r="AF679" s="443"/>
      <c r="AG679" s="443"/>
      <c r="AH679" s="443"/>
      <c r="AI679" s="443"/>
      <c r="AJ679" s="443"/>
    </row>
    <row r="680" spans="1:36" ht="25.5">
      <c r="B680" s="30" t="s">
        <v>358</v>
      </c>
      <c r="C680" s="443"/>
      <c r="D680" s="443"/>
      <c r="E680" s="443"/>
      <c r="F680" s="443"/>
      <c r="G680" s="443"/>
      <c r="H680" s="443"/>
      <c r="I680" s="443"/>
      <c r="J680" s="443"/>
      <c r="K680" s="443"/>
      <c r="L680" s="443"/>
      <c r="M680" s="443"/>
      <c r="N680" s="443"/>
      <c r="O680" s="443"/>
      <c r="P680" s="443"/>
      <c r="Q680" s="443"/>
      <c r="R680" s="443"/>
      <c r="S680" s="443"/>
      <c r="T680" s="443"/>
      <c r="U680" s="443"/>
      <c r="V680" s="443"/>
      <c r="W680" s="443"/>
      <c r="X680" s="443"/>
      <c r="Y680" s="443"/>
      <c r="Z680" s="443"/>
      <c r="AA680" s="443"/>
      <c r="AB680" s="443"/>
      <c r="AC680" s="443"/>
      <c r="AD680" s="443"/>
      <c r="AE680" s="443"/>
      <c r="AF680" s="443"/>
      <c r="AG680" s="443"/>
      <c r="AH680" s="443"/>
      <c r="AI680" s="443"/>
      <c r="AJ680" s="443"/>
    </row>
    <row r="681" spans="1:36">
      <c r="B681" s="443"/>
      <c r="C681" s="443"/>
      <c r="D681" s="443"/>
      <c r="E681" s="443"/>
      <c r="F681" s="443"/>
      <c r="G681" s="443"/>
      <c r="H681" s="443"/>
      <c r="I681" s="443"/>
      <c r="J681" s="443"/>
      <c r="K681" s="443"/>
      <c r="L681" s="443"/>
      <c r="M681" s="443"/>
      <c r="N681" s="443"/>
      <c r="O681" s="443"/>
      <c r="P681" s="443"/>
      <c r="Q681" s="443"/>
      <c r="R681" s="443"/>
      <c r="S681" s="443"/>
      <c r="T681" s="443"/>
      <c r="U681" s="443"/>
      <c r="V681" s="443"/>
      <c r="W681" s="443"/>
      <c r="X681" s="443"/>
      <c r="Y681" s="443"/>
      <c r="Z681" s="443"/>
      <c r="AA681" s="443"/>
      <c r="AB681" s="443"/>
      <c r="AC681" s="443"/>
      <c r="AD681" s="443"/>
      <c r="AE681" s="443"/>
      <c r="AF681" s="443"/>
      <c r="AG681" s="443"/>
      <c r="AH681" s="443"/>
      <c r="AI681" s="443"/>
      <c r="AJ681" s="443"/>
    </row>
    <row r="682" spans="1:36">
      <c r="A682" s="24" t="s">
        <v>0</v>
      </c>
      <c r="B682" s="462" t="s">
        <v>23</v>
      </c>
      <c r="C682" s="443"/>
      <c r="D682" s="443"/>
      <c r="E682" s="444">
        <v>2016</v>
      </c>
      <c r="F682" s="444" t="s">
        <v>891</v>
      </c>
      <c r="G682" s="450">
        <v>305</v>
      </c>
      <c r="H682" s="443"/>
      <c r="I682" s="443"/>
      <c r="J682" s="443"/>
      <c r="K682" s="443"/>
      <c r="L682" s="443"/>
      <c r="M682" s="443"/>
      <c r="N682" s="443"/>
      <c r="O682" s="443"/>
      <c r="P682" s="443"/>
      <c r="Q682" s="443"/>
      <c r="R682" s="443"/>
      <c r="S682" s="443"/>
      <c r="T682" s="443"/>
      <c r="U682" s="443"/>
      <c r="V682" s="443"/>
      <c r="W682" s="443"/>
      <c r="X682" s="443"/>
      <c r="Y682" s="443"/>
      <c r="Z682" s="443"/>
      <c r="AA682" s="443"/>
      <c r="AB682" s="443"/>
      <c r="AC682" s="443"/>
      <c r="AD682" s="443"/>
      <c r="AE682" s="443"/>
      <c r="AF682" s="443"/>
      <c r="AG682" s="443"/>
      <c r="AH682" s="443"/>
      <c r="AI682" s="443"/>
      <c r="AJ682" s="443"/>
    </row>
    <row r="683" spans="1:36">
      <c r="A683" s="24" t="s">
        <v>2</v>
      </c>
      <c r="B683" s="462" t="s">
        <v>1853</v>
      </c>
      <c r="C683" s="443"/>
      <c r="D683" s="443"/>
      <c r="E683" s="444">
        <v>2020</v>
      </c>
      <c r="F683" s="444" t="s">
        <v>891</v>
      </c>
      <c r="G683" s="450">
        <v>294.5</v>
      </c>
      <c r="H683" s="443"/>
      <c r="I683" s="443"/>
      <c r="J683" s="443"/>
      <c r="K683" s="443"/>
      <c r="L683" s="443"/>
      <c r="M683" s="443"/>
      <c r="N683" s="443"/>
      <c r="O683" s="443"/>
      <c r="P683" s="443"/>
      <c r="Q683" s="443"/>
      <c r="R683" s="443"/>
      <c r="S683" s="443"/>
      <c r="T683" s="443"/>
      <c r="U683" s="443"/>
      <c r="V683" s="443"/>
      <c r="W683" s="443"/>
      <c r="X683" s="443"/>
      <c r="Y683" s="443"/>
      <c r="Z683" s="443"/>
      <c r="AA683" s="443"/>
      <c r="AB683" s="443"/>
      <c r="AC683" s="443"/>
      <c r="AD683" s="443"/>
      <c r="AE683" s="443"/>
      <c r="AF683" s="443"/>
      <c r="AG683" s="443"/>
      <c r="AH683" s="443"/>
      <c r="AI683" s="443"/>
      <c r="AJ683" s="443"/>
    </row>
    <row r="684" spans="1:36">
      <c r="A684" s="24" t="s">
        <v>3</v>
      </c>
      <c r="B684" s="462" t="s">
        <v>11</v>
      </c>
      <c r="C684" s="443"/>
      <c r="D684" s="443"/>
      <c r="E684" s="444">
        <v>2017</v>
      </c>
      <c r="F684" s="444" t="s">
        <v>891</v>
      </c>
      <c r="G684" s="450">
        <v>270.5</v>
      </c>
      <c r="H684" s="443"/>
      <c r="I684" s="443"/>
      <c r="J684" s="443"/>
      <c r="K684" s="443"/>
      <c r="L684" s="443"/>
      <c r="M684" s="443"/>
      <c r="N684" s="443"/>
      <c r="O684" s="443"/>
      <c r="P684" s="443"/>
      <c r="Q684" s="443"/>
      <c r="R684" s="443"/>
      <c r="S684" s="443"/>
      <c r="T684" s="443"/>
      <c r="U684" s="443"/>
      <c r="V684" s="443"/>
      <c r="W684" s="443"/>
      <c r="X684" s="443"/>
      <c r="Y684" s="443"/>
      <c r="Z684" s="443"/>
      <c r="AA684" s="443"/>
      <c r="AB684" s="443"/>
      <c r="AC684" s="443"/>
      <c r="AD684" s="443"/>
      <c r="AE684" s="443"/>
      <c r="AF684" s="443"/>
      <c r="AG684" s="443"/>
      <c r="AH684" s="443"/>
      <c r="AI684" s="443"/>
      <c r="AJ684" s="443"/>
    </row>
    <row r="685" spans="1:36">
      <c r="A685" s="24" t="s">
        <v>5</v>
      </c>
      <c r="B685" s="462" t="s">
        <v>25</v>
      </c>
      <c r="C685" s="443"/>
      <c r="D685" s="443"/>
      <c r="E685" s="444">
        <v>2016</v>
      </c>
      <c r="F685" s="444" t="s">
        <v>892</v>
      </c>
      <c r="G685" s="450">
        <v>269.75</v>
      </c>
      <c r="H685" s="443"/>
      <c r="I685" s="443"/>
      <c r="J685" s="443"/>
      <c r="K685" s="443"/>
      <c r="L685" s="443"/>
      <c r="M685" s="443"/>
      <c r="N685" s="443"/>
      <c r="O685" s="443"/>
      <c r="P685" s="443"/>
      <c r="Q685" s="443"/>
      <c r="R685" s="443"/>
      <c r="S685" s="443"/>
      <c r="T685" s="443"/>
      <c r="U685" s="443"/>
      <c r="V685" s="443"/>
      <c r="W685" s="443"/>
      <c r="X685" s="443"/>
      <c r="Y685" s="443"/>
      <c r="Z685" s="443"/>
      <c r="AA685" s="443"/>
      <c r="AB685" s="443"/>
      <c r="AC685" s="443"/>
      <c r="AD685" s="443"/>
      <c r="AE685" s="443"/>
      <c r="AF685" s="443"/>
      <c r="AG685" s="443"/>
      <c r="AH685" s="443"/>
      <c r="AI685" s="443"/>
      <c r="AJ685" s="443"/>
    </row>
    <row r="686" spans="1:36">
      <c r="A686" s="24" t="s">
        <v>7</v>
      </c>
      <c r="B686" s="462" t="s">
        <v>19</v>
      </c>
      <c r="C686" s="443"/>
      <c r="D686" s="443"/>
      <c r="E686" s="444">
        <v>2016</v>
      </c>
      <c r="F686" s="444" t="s">
        <v>893</v>
      </c>
      <c r="G686" s="450">
        <v>263</v>
      </c>
      <c r="H686" s="443"/>
      <c r="I686" s="443"/>
      <c r="J686" s="443"/>
      <c r="K686" s="443"/>
      <c r="L686" s="443"/>
      <c r="M686" s="443"/>
      <c r="N686" s="443"/>
      <c r="O686" s="443"/>
      <c r="P686" s="443"/>
      <c r="Q686" s="443"/>
      <c r="R686" s="443"/>
      <c r="S686" s="443"/>
      <c r="T686" s="443"/>
      <c r="U686" s="443"/>
      <c r="V686" s="443"/>
      <c r="W686" s="443"/>
      <c r="X686" s="443"/>
      <c r="Y686" s="443"/>
      <c r="Z686" s="443"/>
      <c r="AA686" s="443"/>
      <c r="AB686" s="443"/>
      <c r="AC686" s="443"/>
      <c r="AD686" s="443"/>
      <c r="AE686" s="443"/>
      <c r="AF686" s="443"/>
      <c r="AG686" s="443"/>
      <c r="AH686" s="443"/>
      <c r="AI686" s="443"/>
      <c r="AJ686" s="443"/>
    </row>
    <row r="687" spans="1:36">
      <c r="A687" s="24" t="s">
        <v>8</v>
      </c>
      <c r="B687" s="462" t="s">
        <v>33</v>
      </c>
      <c r="C687" s="443"/>
      <c r="D687" s="443"/>
      <c r="E687" s="444">
        <v>2016</v>
      </c>
      <c r="F687" s="444" t="s">
        <v>985</v>
      </c>
      <c r="G687" s="450">
        <v>247.5</v>
      </c>
      <c r="H687" s="443"/>
      <c r="I687" s="443"/>
      <c r="J687" s="443"/>
      <c r="K687" s="443"/>
      <c r="L687" s="443"/>
      <c r="M687" s="443"/>
      <c r="N687" s="443"/>
      <c r="O687" s="443"/>
      <c r="P687" s="443"/>
      <c r="Q687" s="443"/>
      <c r="R687" s="443"/>
      <c r="S687" s="443"/>
      <c r="T687" s="443"/>
      <c r="U687" s="443"/>
      <c r="V687" s="443"/>
      <c r="W687" s="443"/>
      <c r="X687" s="443"/>
      <c r="Y687" s="443"/>
      <c r="Z687" s="443"/>
      <c r="AA687" s="443"/>
      <c r="AB687" s="443"/>
      <c r="AC687" s="443"/>
      <c r="AD687" s="443"/>
      <c r="AE687" s="443"/>
      <c r="AF687" s="443"/>
      <c r="AG687" s="443"/>
      <c r="AH687" s="443"/>
      <c r="AI687" s="443"/>
      <c r="AJ687" s="443"/>
    </row>
    <row r="688" spans="1:36">
      <c r="A688" s="24" t="s">
        <v>10</v>
      </c>
      <c r="B688" s="462" t="s">
        <v>13</v>
      </c>
      <c r="C688" s="443"/>
      <c r="D688" s="443"/>
      <c r="E688" s="444">
        <v>2020</v>
      </c>
      <c r="F688" s="444" t="s">
        <v>892</v>
      </c>
      <c r="G688" s="450">
        <v>247</v>
      </c>
      <c r="H688" s="443"/>
      <c r="I688" s="443"/>
      <c r="J688" s="443"/>
      <c r="K688" s="443"/>
      <c r="L688" s="443"/>
      <c r="M688" s="443"/>
      <c r="N688" s="443"/>
      <c r="O688" s="443"/>
      <c r="P688" s="443"/>
      <c r="Q688" s="443"/>
      <c r="R688" s="443"/>
      <c r="S688" s="443"/>
      <c r="T688" s="443"/>
      <c r="U688" s="443"/>
      <c r="V688" s="443"/>
      <c r="W688" s="443"/>
      <c r="X688" s="443"/>
      <c r="Y688" s="443"/>
      <c r="Z688" s="443"/>
      <c r="AA688" s="443"/>
      <c r="AB688" s="443"/>
      <c r="AC688" s="443"/>
      <c r="AD688" s="443"/>
      <c r="AE688" s="443"/>
      <c r="AF688" s="443"/>
      <c r="AG688" s="443"/>
      <c r="AH688" s="443"/>
      <c r="AI688" s="443"/>
      <c r="AJ688" s="443"/>
    </row>
    <row r="689" spans="1:36">
      <c r="A689" s="24" t="s">
        <v>12</v>
      </c>
      <c r="B689" s="462" t="s">
        <v>811</v>
      </c>
      <c r="C689" s="443"/>
      <c r="D689" s="443"/>
      <c r="E689" s="444">
        <v>2019</v>
      </c>
      <c r="F689" s="444" t="s">
        <v>891</v>
      </c>
      <c r="G689" s="450">
        <v>246</v>
      </c>
      <c r="H689" s="443"/>
      <c r="I689" s="443"/>
      <c r="J689" s="443"/>
      <c r="K689" s="443"/>
      <c r="L689" s="443"/>
      <c r="M689" s="443"/>
      <c r="N689" s="443"/>
      <c r="O689" s="443"/>
      <c r="P689" s="443"/>
      <c r="Q689" s="443"/>
      <c r="R689" s="443"/>
      <c r="S689" s="443"/>
      <c r="T689" s="443"/>
      <c r="U689" s="443"/>
      <c r="V689" s="443"/>
      <c r="W689" s="443"/>
      <c r="X689" s="443"/>
      <c r="Y689" s="443"/>
      <c r="Z689" s="443"/>
      <c r="AA689" s="443"/>
      <c r="AB689" s="443"/>
      <c r="AC689" s="443"/>
      <c r="AD689" s="443"/>
      <c r="AE689" s="443"/>
      <c r="AF689" s="443"/>
      <c r="AG689" s="443"/>
      <c r="AH689" s="443"/>
      <c r="AI689" s="443"/>
      <c r="AJ689" s="443"/>
    </row>
    <row r="690" spans="1:36">
      <c r="A690" s="24" t="s">
        <v>14</v>
      </c>
      <c r="B690" s="462" t="s">
        <v>17</v>
      </c>
      <c r="C690" s="443"/>
      <c r="D690" s="443"/>
      <c r="E690" s="444">
        <v>2016</v>
      </c>
      <c r="F690" s="444" t="s">
        <v>986</v>
      </c>
      <c r="G690" s="450">
        <v>245</v>
      </c>
      <c r="H690" s="443"/>
      <c r="I690" s="443"/>
      <c r="J690" s="443"/>
      <c r="K690" s="443"/>
      <c r="L690" s="443"/>
      <c r="M690" s="443"/>
      <c r="N690" s="443"/>
      <c r="O690" s="443"/>
      <c r="P690" s="443"/>
      <c r="Q690" s="443"/>
      <c r="R690" s="443"/>
      <c r="S690" s="443"/>
      <c r="T690" s="443"/>
      <c r="U690" s="443"/>
      <c r="V690" s="443"/>
      <c r="W690" s="443"/>
      <c r="X690" s="443"/>
      <c r="Y690" s="443"/>
      <c r="Z690" s="443"/>
      <c r="AA690" s="443"/>
      <c r="AB690" s="443"/>
      <c r="AC690" s="443"/>
      <c r="AD690" s="443"/>
      <c r="AE690" s="443"/>
      <c r="AF690" s="443"/>
      <c r="AG690" s="443"/>
      <c r="AH690" s="443"/>
      <c r="AI690" s="443"/>
      <c r="AJ690" s="443"/>
    </row>
    <row r="691" spans="1:36">
      <c r="A691" s="24" t="s">
        <v>16</v>
      </c>
      <c r="B691" s="462" t="s">
        <v>863</v>
      </c>
      <c r="C691" s="443"/>
      <c r="D691" s="443"/>
      <c r="E691" s="444">
        <v>2020</v>
      </c>
      <c r="F691" s="444" t="s">
        <v>893</v>
      </c>
      <c r="G691" s="450">
        <v>244</v>
      </c>
      <c r="H691" s="443"/>
      <c r="I691" s="443"/>
      <c r="J691" s="443"/>
      <c r="K691" s="443"/>
      <c r="L691" s="443"/>
      <c r="M691" s="443"/>
      <c r="N691" s="443"/>
      <c r="O691" s="443"/>
      <c r="P691" s="443"/>
      <c r="Q691" s="443"/>
      <c r="R691" s="443"/>
      <c r="S691" s="443"/>
      <c r="T691" s="443"/>
      <c r="U691" s="443"/>
      <c r="V691" s="443"/>
      <c r="W691" s="443"/>
      <c r="X691" s="443"/>
      <c r="Y691" s="443"/>
      <c r="Z691" s="443"/>
      <c r="AA691" s="443"/>
      <c r="AB691" s="443"/>
      <c r="AC691" s="443"/>
      <c r="AD691" s="443"/>
      <c r="AE691" s="443"/>
      <c r="AF691" s="443"/>
      <c r="AG691" s="443"/>
      <c r="AH691" s="443"/>
      <c r="AI691" s="443"/>
      <c r="AJ691" s="443"/>
    </row>
    <row r="692" spans="1:36">
      <c r="B692" s="443"/>
      <c r="C692" s="443"/>
      <c r="D692" s="443"/>
      <c r="E692" s="443"/>
      <c r="F692" s="443"/>
      <c r="G692" s="443"/>
      <c r="H692" s="443"/>
      <c r="I692" s="443"/>
      <c r="J692" s="443"/>
      <c r="K692" s="443"/>
      <c r="L692" s="443"/>
      <c r="M692" s="443"/>
      <c r="N692" s="443"/>
      <c r="O692" s="443"/>
      <c r="P692" s="443"/>
      <c r="Q692" s="443"/>
      <c r="R692" s="443"/>
      <c r="S692" s="443"/>
      <c r="T692" s="443"/>
      <c r="U692" s="443"/>
      <c r="V692" s="443"/>
      <c r="W692" s="443"/>
      <c r="X692" s="443"/>
      <c r="Y692" s="443"/>
      <c r="Z692" s="443"/>
      <c r="AA692" s="443"/>
      <c r="AB692" s="443"/>
      <c r="AC692" s="443"/>
      <c r="AD692" s="443"/>
      <c r="AE692" s="443"/>
      <c r="AF692" s="443"/>
      <c r="AG692" s="443"/>
      <c r="AH692" s="443"/>
      <c r="AI692" s="443"/>
      <c r="AJ692" s="443"/>
    </row>
    <row r="693" spans="1:36">
      <c r="B693" s="443"/>
      <c r="C693" s="443"/>
      <c r="D693" s="443"/>
      <c r="E693" s="443"/>
      <c r="F693" s="443"/>
      <c r="G693" s="443"/>
      <c r="H693" s="443"/>
      <c r="I693" s="443"/>
      <c r="J693" s="443"/>
      <c r="K693" s="443"/>
      <c r="L693" s="443"/>
      <c r="M693" s="443"/>
      <c r="N693" s="443"/>
      <c r="O693" s="443"/>
      <c r="P693" s="443"/>
      <c r="Q693" s="443"/>
      <c r="R693" s="443"/>
      <c r="S693" s="443"/>
      <c r="T693" s="443"/>
      <c r="U693" s="443"/>
      <c r="V693" s="443"/>
      <c r="W693" s="443"/>
      <c r="X693" s="443"/>
      <c r="Y693" s="443"/>
      <c r="Z693" s="443"/>
      <c r="AA693" s="443"/>
      <c r="AB693" s="443"/>
      <c r="AC693" s="443"/>
      <c r="AD693" s="443"/>
      <c r="AE693" s="443"/>
      <c r="AF693" s="443"/>
      <c r="AG693" s="443"/>
      <c r="AH693" s="443"/>
      <c r="AI693" s="443"/>
      <c r="AJ693" s="443"/>
    </row>
    <row r="694" spans="1:36" ht="25.5">
      <c r="B694" s="30" t="s">
        <v>3888</v>
      </c>
      <c r="C694" s="443"/>
      <c r="D694" s="443"/>
      <c r="E694" s="443"/>
      <c r="F694" s="443"/>
      <c r="G694" s="443"/>
      <c r="H694" s="443"/>
      <c r="I694" s="443"/>
      <c r="J694" s="443"/>
      <c r="K694" s="443"/>
      <c r="L694" s="443"/>
      <c r="M694" s="443"/>
      <c r="N694" s="443"/>
      <c r="O694" s="443"/>
      <c r="P694" s="443"/>
      <c r="Q694" s="443"/>
      <c r="R694" s="443"/>
      <c r="S694" s="443"/>
      <c r="T694" s="443"/>
      <c r="U694" s="443"/>
      <c r="V694" s="443"/>
      <c r="W694" s="443"/>
      <c r="X694" s="443"/>
      <c r="Y694" s="443"/>
      <c r="Z694" s="443"/>
      <c r="AA694" s="443"/>
      <c r="AB694" s="443"/>
      <c r="AC694" s="443"/>
      <c r="AD694" s="443"/>
      <c r="AE694" s="443"/>
      <c r="AF694" s="443"/>
      <c r="AG694" s="443"/>
      <c r="AH694" s="443"/>
      <c r="AI694" s="443"/>
      <c r="AJ694" s="443"/>
    </row>
    <row r="695" spans="1:36">
      <c r="B695" s="443"/>
      <c r="C695" s="443"/>
      <c r="D695" s="443"/>
      <c r="E695" s="443"/>
      <c r="F695" s="443"/>
      <c r="G695" s="443"/>
      <c r="H695" s="443"/>
      <c r="I695" s="443"/>
      <c r="J695" s="443"/>
      <c r="K695" s="443"/>
      <c r="L695" s="443"/>
      <c r="M695" s="443"/>
      <c r="N695" s="443"/>
      <c r="O695" s="443"/>
      <c r="P695" s="443"/>
      <c r="Q695" s="443"/>
      <c r="R695" s="443"/>
      <c r="S695" s="443"/>
      <c r="T695" s="443"/>
      <c r="U695" s="443"/>
      <c r="V695" s="443"/>
      <c r="W695" s="443"/>
      <c r="X695" s="443"/>
      <c r="Y695" s="443"/>
      <c r="Z695" s="443"/>
      <c r="AA695" s="443"/>
      <c r="AB695" s="443"/>
      <c r="AC695" s="443"/>
      <c r="AD695" s="443"/>
      <c r="AE695" s="443"/>
      <c r="AF695" s="443"/>
      <c r="AG695" s="443"/>
      <c r="AH695" s="443"/>
      <c r="AI695" s="443"/>
      <c r="AJ695" s="443"/>
    </row>
    <row r="696" spans="1:36">
      <c r="A696" s="24" t="s">
        <v>0</v>
      </c>
      <c r="B696" s="462" t="s">
        <v>1844</v>
      </c>
      <c r="C696" s="443"/>
      <c r="D696" s="443"/>
      <c r="E696" s="444">
        <v>2021</v>
      </c>
      <c r="F696" s="444" t="s">
        <v>891</v>
      </c>
      <c r="G696" s="450">
        <v>952.5</v>
      </c>
      <c r="H696" s="443"/>
      <c r="I696" s="443"/>
      <c r="J696" s="443"/>
      <c r="K696" s="443"/>
      <c r="L696" s="443"/>
      <c r="M696" s="443"/>
      <c r="N696" s="443"/>
      <c r="O696" s="443"/>
      <c r="P696" s="443"/>
      <c r="Q696" s="443"/>
      <c r="R696" s="443"/>
      <c r="S696" s="443"/>
      <c r="T696" s="443"/>
      <c r="U696" s="443"/>
      <c r="V696" s="443"/>
      <c r="W696" s="443"/>
      <c r="X696" s="443"/>
      <c r="Y696" s="443"/>
      <c r="Z696" s="443"/>
      <c r="AA696" s="443"/>
      <c r="AB696" s="443"/>
      <c r="AC696" s="443"/>
      <c r="AD696" s="443"/>
      <c r="AE696" s="443"/>
      <c r="AF696" s="443"/>
      <c r="AG696" s="443"/>
      <c r="AH696" s="443"/>
      <c r="AI696" s="443"/>
      <c r="AJ696" s="443"/>
    </row>
    <row r="697" spans="1:36">
      <c r="A697" s="24" t="s">
        <v>2</v>
      </c>
      <c r="B697" s="462" t="s">
        <v>153</v>
      </c>
      <c r="C697" s="443"/>
      <c r="D697" s="443"/>
      <c r="E697" s="444">
        <v>2021</v>
      </c>
      <c r="F697" s="444" t="s">
        <v>892</v>
      </c>
      <c r="G697" s="450">
        <v>888.9</v>
      </c>
      <c r="H697" s="443"/>
      <c r="I697" s="443"/>
      <c r="J697" s="443"/>
      <c r="K697" s="443"/>
      <c r="L697" s="443"/>
      <c r="M697" s="443"/>
      <c r="N697" s="443"/>
      <c r="O697" s="443"/>
      <c r="P697" s="443"/>
      <c r="Q697" s="443"/>
      <c r="R697" s="443"/>
      <c r="S697" s="443"/>
      <c r="T697" s="443"/>
      <c r="U697" s="443"/>
      <c r="V697" s="443"/>
      <c r="W697" s="443"/>
      <c r="X697" s="443"/>
      <c r="Y697" s="443"/>
      <c r="Z697" s="443"/>
      <c r="AA697" s="443"/>
      <c r="AB697" s="443"/>
      <c r="AC697" s="443"/>
      <c r="AD697" s="443"/>
      <c r="AE697" s="443"/>
      <c r="AF697" s="443"/>
      <c r="AG697" s="443"/>
      <c r="AH697" s="443"/>
      <c r="AI697" s="443"/>
      <c r="AJ697" s="443"/>
    </row>
    <row r="698" spans="1:36">
      <c r="A698" s="24" t="s">
        <v>3</v>
      </c>
      <c r="B698" s="462" t="s">
        <v>869</v>
      </c>
      <c r="C698" s="443"/>
      <c r="D698" s="443"/>
      <c r="E698" s="444">
        <v>2021</v>
      </c>
      <c r="F698" s="444" t="s">
        <v>893</v>
      </c>
      <c r="G698" s="450">
        <v>876.3</v>
      </c>
      <c r="H698" s="443"/>
      <c r="I698" s="443"/>
      <c r="J698" s="443"/>
      <c r="K698" s="443"/>
      <c r="L698" s="443"/>
      <c r="M698" s="443"/>
      <c r="N698" s="443"/>
      <c r="O698" s="443"/>
      <c r="P698" s="443"/>
      <c r="Q698" s="443"/>
      <c r="R698" s="443"/>
      <c r="S698" s="443"/>
      <c r="T698" s="443"/>
      <c r="U698" s="443"/>
      <c r="V698" s="443"/>
      <c r="W698" s="443"/>
      <c r="X698" s="443"/>
      <c r="Y698" s="443"/>
      <c r="Z698" s="443"/>
      <c r="AA698" s="443"/>
      <c r="AB698" s="443"/>
      <c r="AC698" s="443"/>
      <c r="AD698" s="443"/>
      <c r="AE698" s="443"/>
      <c r="AF698" s="443"/>
      <c r="AG698" s="443"/>
      <c r="AH698" s="443"/>
      <c r="AI698" s="443"/>
      <c r="AJ698" s="443"/>
    </row>
    <row r="699" spans="1:36">
      <c r="A699" s="24" t="s">
        <v>5</v>
      </c>
      <c r="B699" s="462" t="s">
        <v>11</v>
      </c>
      <c r="C699" s="443"/>
      <c r="D699" s="443"/>
      <c r="E699" s="444">
        <v>2021</v>
      </c>
      <c r="F699" s="444" t="s">
        <v>985</v>
      </c>
      <c r="G699" s="450">
        <v>849.5</v>
      </c>
      <c r="H699" s="443"/>
      <c r="I699" s="443"/>
      <c r="J699" s="443"/>
      <c r="K699" s="443"/>
      <c r="L699" s="443"/>
      <c r="M699" s="443"/>
      <c r="N699" s="443"/>
      <c r="O699" s="443"/>
      <c r="P699" s="443"/>
      <c r="Q699" s="443"/>
      <c r="R699" s="443"/>
      <c r="S699" s="443"/>
      <c r="T699" s="443"/>
      <c r="U699" s="443"/>
      <c r="V699" s="443"/>
      <c r="W699" s="443"/>
      <c r="X699" s="443"/>
      <c r="Y699" s="443"/>
      <c r="Z699" s="443"/>
      <c r="AA699" s="443"/>
      <c r="AB699" s="443"/>
      <c r="AC699" s="443"/>
      <c r="AD699" s="443"/>
      <c r="AE699" s="443"/>
      <c r="AF699" s="443"/>
      <c r="AG699" s="443"/>
      <c r="AH699" s="443"/>
      <c r="AI699" s="443"/>
      <c r="AJ699" s="443"/>
    </row>
    <row r="700" spans="1:36">
      <c r="A700" s="24" t="s">
        <v>7</v>
      </c>
      <c r="B700" s="462" t="s">
        <v>9</v>
      </c>
      <c r="C700" s="443"/>
      <c r="D700" s="443"/>
      <c r="E700" s="444">
        <v>2021</v>
      </c>
      <c r="F700" s="444" t="s">
        <v>986</v>
      </c>
      <c r="G700" s="450">
        <v>849.1</v>
      </c>
      <c r="H700" s="443"/>
      <c r="I700" s="443"/>
      <c r="J700" s="443"/>
      <c r="K700" s="443"/>
      <c r="L700" s="443"/>
      <c r="M700" s="443"/>
      <c r="N700" s="443"/>
      <c r="O700" s="443"/>
      <c r="P700" s="443"/>
      <c r="Q700" s="443"/>
      <c r="R700" s="443"/>
      <c r="S700" s="443"/>
      <c r="T700" s="443"/>
      <c r="U700" s="443"/>
      <c r="V700" s="443"/>
      <c r="W700" s="443"/>
      <c r="X700" s="443"/>
      <c r="Y700" s="443"/>
      <c r="Z700" s="443"/>
      <c r="AA700" s="443"/>
      <c r="AB700" s="443"/>
      <c r="AC700" s="443"/>
      <c r="AD700" s="443"/>
      <c r="AE700" s="443"/>
      <c r="AF700" s="443"/>
      <c r="AG700" s="443"/>
      <c r="AH700" s="443"/>
      <c r="AI700" s="443"/>
      <c r="AJ700" s="443"/>
    </row>
    <row r="701" spans="1:36">
      <c r="A701" s="24" t="s">
        <v>8</v>
      </c>
      <c r="B701" s="462" t="s">
        <v>852</v>
      </c>
      <c r="C701" s="443"/>
      <c r="D701" s="443"/>
      <c r="E701" s="444">
        <v>2021</v>
      </c>
      <c r="F701" s="444" t="s">
        <v>987</v>
      </c>
      <c r="G701" s="450">
        <v>846.4</v>
      </c>
      <c r="H701" s="443"/>
      <c r="I701" s="443"/>
      <c r="J701" s="443"/>
      <c r="K701" s="443"/>
      <c r="L701" s="443"/>
      <c r="M701" s="443"/>
      <c r="N701" s="443"/>
      <c r="O701" s="443"/>
      <c r="P701" s="443"/>
      <c r="Q701" s="443"/>
      <c r="R701" s="443"/>
      <c r="S701" s="443"/>
      <c r="T701" s="443"/>
      <c r="U701" s="443"/>
      <c r="V701" s="443"/>
      <c r="W701" s="443"/>
      <c r="X701" s="443"/>
      <c r="Y701" s="443"/>
      <c r="Z701" s="443"/>
      <c r="AA701" s="443"/>
      <c r="AB701" s="443"/>
      <c r="AC701" s="443"/>
      <c r="AD701" s="443"/>
      <c r="AE701" s="443"/>
      <c r="AF701" s="443"/>
      <c r="AG701" s="443"/>
      <c r="AH701" s="443"/>
      <c r="AI701" s="443"/>
      <c r="AJ701" s="443"/>
    </row>
    <row r="702" spans="1:36">
      <c r="A702" s="24" t="s">
        <v>10</v>
      </c>
      <c r="B702" s="462" t="s">
        <v>3988</v>
      </c>
      <c r="C702" s="443"/>
      <c r="D702" s="443"/>
      <c r="E702" s="444">
        <v>2021</v>
      </c>
      <c r="F702" s="444" t="s">
        <v>988</v>
      </c>
      <c r="G702" s="450">
        <v>840.35</v>
      </c>
      <c r="H702" s="443"/>
      <c r="I702" s="443"/>
      <c r="J702" s="443"/>
      <c r="K702" s="443"/>
      <c r="L702" s="443"/>
      <c r="M702" s="443"/>
      <c r="N702" s="443"/>
      <c r="O702" s="443"/>
      <c r="P702" s="443"/>
      <c r="Q702" s="443"/>
      <c r="R702" s="443"/>
      <c r="S702" s="443"/>
      <c r="T702" s="443"/>
      <c r="U702" s="443"/>
      <c r="V702" s="443"/>
      <c r="W702" s="443"/>
      <c r="X702" s="443"/>
      <c r="Y702" s="443"/>
      <c r="Z702" s="443"/>
      <c r="AA702" s="443"/>
      <c r="AB702" s="443"/>
      <c r="AC702" s="443"/>
      <c r="AD702" s="443"/>
      <c r="AE702" s="443"/>
      <c r="AF702" s="443"/>
      <c r="AG702" s="443"/>
      <c r="AH702" s="443"/>
      <c r="AI702" s="443"/>
      <c r="AJ702" s="443"/>
    </row>
    <row r="703" spans="1:36">
      <c r="A703" s="24" t="s">
        <v>12</v>
      </c>
      <c r="B703" s="462" t="s">
        <v>1850</v>
      </c>
      <c r="C703" s="443"/>
      <c r="D703" s="443"/>
      <c r="E703" s="444">
        <v>2021</v>
      </c>
      <c r="F703" s="444" t="s">
        <v>989</v>
      </c>
      <c r="G703" s="450">
        <v>837.5</v>
      </c>
      <c r="H703" s="443"/>
      <c r="I703" s="443"/>
      <c r="J703" s="443"/>
      <c r="K703" s="443"/>
      <c r="L703" s="443"/>
      <c r="M703" s="443"/>
      <c r="N703" s="443"/>
      <c r="O703" s="443"/>
      <c r="P703" s="443"/>
      <c r="Q703" s="443"/>
      <c r="R703" s="443"/>
      <c r="S703" s="443"/>
      <c r="T703" s="443"/>
      <c r="U703" s="443"/>
      <c r="V703" s="443"/>
      <c r="W703" s="443"/>
      <c r="X703" s="443"/>
      <c r="Y703" s="443"/>
      <c r="Z703" s="443"/>
      <c r="AA703" s="443"/>
      <c r="AB703" s="443"/>
      <c r="AC703" s="443"/>
      <c r="AD703" s="443"/>
      <c r="AE703" s="443"/>
      <c r="AF703" s="443"/>
      <c r="AG703" s="443"/>
      <c r="AH703" s="443"/>
      <c r="AI703" s="443"/>
      <c r="AJ703" s="443"/>
    </row>
    <row r="704" spans="1:36">
      <c r="A704" s="24" t="s">
        <v>14</v>
      </c>
      <c r="B704" s="462" t="s">
        <v>6</v>
      </c>
      <c r="C704" s="443"/>
      <c r="D704" s="443"/>
      <c r="E704" s="444">
        <v>2021</v>
      </c>
      <c r="F704" s="444" t="s">
        <v>990</v>
      </c>
      <c r="G704" s="450">
        <v>829.45</v>
      </c>
      <c r="H704" s="443"/>
      <c r="I704" s="443"/>
      <c r="J704" s="443"/>
      <c r="K704" s="443"/>
      <c r="L704" s="443"/>
      <c r="M704" s="443"/>
      <c r="N704" s="443"/>
      <c r="O704" s="443"/>
      <c r="P704" s="443"/>
      <c r="Q704" s="443"/>
      <c r="R704" s="443"/>
      <c r="S704" s="443"/>
      <c r="T704" s="443"/>
      <c r="U704" s="443"/>
      <c r="V704" s="443"/>
      <c r="W704" s="443"/>
      <c r="X704" s="443"/>
      <c r="Y704" s="443"/>
      <c r="Z704" s="443"/>
      <c r="AA704" s="443"/>
      <c r="AB704" s="443"/>
      <c r="AC704" s="443"/>
      <c r="AD704" s="443"/>
      <c r="AE704" s="443"/>
      <c r="AF704" s="443"/>
      <c r="AG704" s="443"/>
      <c r="AH704" s="443"/>
      <c r="AI704" s="443"/>
      <c r="AJ704" s="443"/>
    </row>
    <row r="705" spans="1:36">
      <c r="A705" s="24" t="s">
        <v>16</v>
      </c>
      <c r="B705" s="462" t="s">
        <v>1859</v>
      </c>
      <c r="C705" s="443"/>
      <c r="D705" s="443"/>
      <c r="E705" s="444">
        <v>2021</v>
      </c>
      <c r="F705" s="444" t="s">
        <v>991</v>
      </c>
      <c r="G705" s="450">
        <v>815</v>
      </c>
      <c r="H705" s="443"/>
      <c r="I705" s="443"/>
      <c r="J705" s="443"/>
      <c r="K705" s="443"/>
      <c r="L705" s="443"/>
      <c r="M705" s="443"/>
      <c r="N705" s="443"/>
      <c r="O705" s="443"/>
      <c r="P705" s="443"/>
      <c r="Q705" s="443"/>
      <c r="R705" s="443"/>
      <c r="S705" s="443"/>
      <c r="T705" s="443"/>
      <c r="U705" s="443"/>
      <c r="V705" s="443"/>
      <c r="W705" s="443"/>
      <c r="X705" s="443"/>
      <c r="Y705" s="443"/>
      <c r="Z705" s="443"/>
      <c r="AA705" s="443"/>
      <c r="AB705" s="443"/>
      <c r="AC705" s="443"/>
      <c r="AD705" s="443"/>
      <c r="AE705" s="443"/>
      <c r="AF705" s="443"/>
      <c r="AG705" s="443"/>
      <c r="AH705" s="443"/>
      <c r="AI705" s="443"/>
      <c r="AJ705" s="443"/>
    </row>
    <row r="706" spans="1:36">
      <c r="B706" s="443"/>
      <c r="C706" s="443"/>
      <c r="D706" s="443"/>
      <c r="E706" s="443"/>
      <c r="F706" s="443"/>
      <c r="G706" s="443"/>
      <c r="H706" s="443"/>
      <c r="I706" s="443"/>
      <c r="J706" s="443"/>
      <c r="K706" s="443"/>
      <c r="L706" s="443"/>
      <c r="M706" s="443"/>
      <c r="N706" s="443"/>
      <c r="O706" s="443"/>
      <c r="P706" s="443"/>
      <c r="Q706" s="443"/>
      <c r="R706" s="443"/>
      <c r="S706" s="443"/>
      <c r="T706" s="443"/>
      <c r="U706" s="443"/>
      <c r="V706" s="443"/>
      <c r="W706" s="443"/>
      <c r="X706" s="443"/>
      <c r="Y706" s="443"/>
      <c r="Z706" s="443"/>
      <c r="AA706" s="443"/>
      <c r="AB706" s="443"/>
      <c r="AC706" s="443"/>
      <c r="AD706" s="443"/>
      <c r="AE706" s="443"/>
      <c r="AF706" s="443"/>
      <c r="AG706" s="443"/>
      <c r="AH706" s="443"/>
      <c r="AI706" s="443"/>
      <c r="AJ706" s="443"/>
    </row>
    <row r="707" spans="1:36">
      <c r="B707" s="443"/>
      <c r="C707" s="443"/>
      <c r="D707" s="443"/>
      <c r="E707" s="443"/>
      <c r="F707" s="443"/>
      <c r="G707" s="443"/>
      <c r="H707" s="443"/>
      <c r="I707" s="443"/>
      <c r="J707" s="443"/>
      <c r="K707" s="443"/>
      <c r="L707" s="443"/>
      <c r="M707" s="443"/>
      <c r="N707" s="443"/>
      <c r="O707" s="443"/>
      <c r="P707" s="443"/>
      <c r="Q707" s="443"/>
      <c r="R707" s="443"/>
      <c r="S707" s="443"/>
      <c r="T707" s="443"/>
      <c r="U707" s="443"/>
      <c r="V707" s="443"/>
      <c r="W707" s="443"/>
      <c r="X707" s="443"/>
      <c r="Y707" s="443"/>
      <c r="Z707" s="443"/>
      <c r="AA707" s="443"/>
      <c r="AB707" s="443"/>
      <c r="AC707" s="443"/>
      <c r="AD707" s="443"/>
      <c r="AE707" s="443"/>
      <c r="AF707" s="443"/>
      <c r="AG707" s="443"/>
      <c r="AH707" s="443"/>
      <c r="AI707" s="443"/>
      <c r="AJ707" s="443"/>
    </row>
    <row r="708" spans="1:36" ht="25.5">
      <c r="B708" s="30" t="s">
        <v>3890</v>
      </c>
      <c r="C708" s="443"/>
      <c r="D708" s="443"/>
      <c r="E708" s="443"/>
      <c r="F708" s="443"/>
      <c r="G708" s="443"/>
      <c r="H708" s="443"/>
      <c r="I708" s="443"/>
      <c r="J708" s="443"/>
      <c r="K708" s="443"/>
      <c r="L708" s="443"/>
      <c r="M708" s="443"/>
      <c r="N708" s="443"/>
      <c r="O708" s="443"/>
      <c r="P708" s="443"/>
      <c r="Q708" s="443"/>
      <c r="R708" s="443"/>
      <c r="S708" s="443"/>
      <c r="T708" s="443"/>
      <c r="U708" s="443"/>
      <c r="V708" s="443"/>
      <c r="W708" s="443"/>
      <c r="X708" s="443"/>
      <c r="Y708" s="443"/>
      <c r="Z708" s="443"/>
      <c r="AA708" s="443"/>
      <c r="AB708" s="443"/>
      <c r="AC708" s="443"/>
      <c r="AD708" s="443"/>
      <c r="AE708" s="443"/>
      <c r="AF708" s="443"/>
      <c r="AG708" s="443"/>
      <c r="AH708" s="443"/>
      <c r="AI708" s="443"/>
      <c r="AJ708" s="443"/>
    </row>
    <row r="709" spans="1:36">
      <c r="B709" s="443"/>
      <c r="C709" s="443"/>
      <c r="D709" s="443"/>
      <c r="E709" s="443"/>
      <c r="F709" s="443"/>
      <c r="G709" s="443"/>
      <c r="H709" s="443"/>
      <c r="I709" s="443"/>
      <c r="J709" s="443"/>
      <c r="K709" s="443"/>
      <c r="L709" s="443"/>
      <c r="M709" s="443"/>
      <c r="N709" s="443"/>
      <c r="O709" s="443"/>
      <c r="P709" s="443"/>
      <c r="Q709" s="443"/>
      <c r="R709" s="443"/>
      <c r="S709" s="443"/>
      <c r="T709" s="443"/>
      <c r="U709" s="443"/>
      <c r="V709" s="443"/>
      <c r="W709" s="443"/>
      <c r="X709" s="443"/>
      <c r="Y709" s="443"/>
      <c r="Z709" s="443"/>
      <c r="AA709" s="443"/>
      <c r="AB709" s="443"/>
      <c r="AC709" s="443"/>
      <c r="AD709" s="443"/>
      <c r="AE709" s="443"/>
      <c r="AF709" s="443"/>
      <c r="AG709" s="443"/>
      <c r="AH709" s="443"/>
      <c r="AI709" s="443"/>
      <c r="AJ709" s="443"/>
    </row>
    <row r="710" spans="1:36">
      <c r="A710" s="24" t="s">
        <v>0</v>
      </c>
      <c r="B710" s="725" t="s">
        <v>13</v>
      </c>
      <c r="C710" s="443"/>
      <c r="D710" s="443"/>
      <c r="E710" s="444">
        <v>2021</v>
      </c>
      <c r="F710" s="444" t="s">
        <v>891</v>
      </c>
      <c r="G710" s="450">
        <v>891.65000000000509</v>
      </c>
      <c r="H710" s="443"/>
      <c r="I710" s="443"/>
      <c r="J710" s="443"/>
      <c r="K710" s="443"/>
      <c r="L710" s="443"/>
      <c r="M710" s="443"/>
      <c r="N710" s="443"/>
      <c r="O710" s="443"/>
      <c r="P710" s="443"/>
      <c r="Q710" s="443"/>
      <c r="R710" s="443"/>
      <c r="S710" s="443"/>
      <c r="T710" s="443"/>
      <c r="U710" s="443"/>
      <c r="V710" s="443"/>
      <c r="W710" s="443"/>
      <c r="X710" s="443"/>
      <c r="Y710" s="443"/>
      <c r="Z710" s="443"/>
      <c r="AA710" s="443"/>
      <c r="AB710" s="443"/>
      <c r="AC710" s="443"/>
      <c r="AD710" s="443"/>
      <c r="AE710" s="443"/>
      <c r="AF710" s="443"/>
      <c r="AG710" s="443"/>
      <c r="AH710" s="443"/>
      <c r="AI710" s="443"/>
      <c r="AJ710" s="443"/>
    </row>
    <row r="711" spans="1:36">
      <c r="A711" s="24" t="s">
        <v>2</v>
      </c>
      <c r="B711" s="304" t="s">
        <v>844</v>
      </c>
      <c r="C711" s="443"/>
      <c r="D711" s="443"/>
      <c r="E711" s="444">
        <v>2021</v>
      </c>
      <c r="F711" s="444" t="s">
        <v>892</v>
      </c>
      <c r="G711" s="450">
        <v>889.69999999999709</v>
      </c>
      <c r="H711" s="443"/>
      <c r="I711" s="443"/>
      <c r="J711" s="443"/>
      <c r="K711" s="443"/>
      <c r="L711" s="443"/>
      <c r="M711" s="443"/>
      <c r="N711" s="443"/>
      <c r="O711" s="443"/>
      <c r="P711" s="443"/>
      <c r="Q711" s="443"/>
      <c r="R711" s="443"/>
      <c r="S711" s="443"/>
      <c r="T711" s="443"/>
      <c r="U711" s="443"/>
      <c r="V711" s="443"/>
      <c r="W711" s="443"/>
      <c r="X711" s="443"/>
      <c r="Y711" s="443"/>
      <c r="Z711" s="443"/>
      <c r="AA711" s="443"/>
      <c r="AB711" s="443"/>
      <c r="AC711" s="443"/>
      <c r="AD711" s="443"/>
      <c r="AE711" s="443"/>
      <c r="AF711" s="443"/>
      <c r="AG711" s="443"/>
      <c r="AH711" s="443"/>
      <c r="AI711" s="443"/>
      <c r="AJ711" s="443"/>
    </row>
    <row r="712" spans="1:36">
      <c r="A712" s="24" t="s">
        <v>3</v>
      </c>
      <c r="B712" s="304" t="s">
        <v>822</v>
      </c>
      <c r="C712" s="443"/>
      <c r="D712" s="443"/>
      <c r="E712" s="444">
        <v>2021</v>
      </c>
      <c r="F712" s="444" t="s">
        <v>893</v>
      </c>
      <c r="G712" s="450">
        <v>878.40000000000146</v>
      </c>
      <c r="H712" s="443"/>
      <c r="I712" s="443"/>
      <c r="J712" s="443"/>
      <c r="K712" s="443"/>
      <c r="L712" s="443"/>
      <c r="M712" s="443"/>
      <c r="N712" s="443"/>
      <c r="O712" s="443"/>
      <c r="P712" s="443"/>
      <c r="Q712" s="443"/>
      <c r="R712" s="443"/>
      <c r="S712" s="443"/>
      <c r="T712" s="443"/>
      <c r="U712" s="443"/>
      <c r="V712" s="443"/>
      <c r="W712" s="443"/>
      <c r="X712" s="443"/>
      <c r="Y712" s="443"/>
      <c r="Z712" s="443"/>
      <c r="AA712" s="443"/>
      <c r="AB712" s="443"/>
      <c r="AC712" s="443"/>
      <c r="AD712" s="443"/>
      <c r="AE712" s="443"/>
      <c r="AF712" s="443"/>
      <c r="AG712" s="443"/>
      <c r="AH712" s="443"/>
      <c r="AI712" s="443"/>
      <c r="AJ712" s="443"/>
    </row>
    <row r="713" spans="1:36">
      <c r="A713" s="24" t="s">
        <v>5</v>
      </c>
      <c r="B713" s="725" t="s">
        <v>2243</v>
      </c>
      <c r="C713" s="443"/>
      <c r="D713" s="443"/>
      <c r="E713" s="444">
        <v>2021</v>
      </c>
      <c r="F713" s="444" t="s">
        <v>985</v>
      </c>
      <c r="G713" s="450">
        <v>862.49999999999636</v>
      </c>
      <c r="H713" s="443"/>
      <c r="I713" s="443"/>
      <c r="J713" s="443"/>
      <c r="K713" s="443"/>
      <c r="L713" s="443"/>
      <c r="M713" s="443"/>
      <c r="N713" s="443"/>
      <c r="O713" s="443"/>
      <c r="P713" s="443"/>
      <c r="Q713" s="443"/>
      <c r="R713" s="443"/>
      <c r="S713" s="443"/>
      <c r="T713" s="443"/>
      <c r="U713" s="443"/>
      <c r="V713" s="443"/>
      <c r="W713" s="443"/>
      <c r="X713" s="443"/>
      <c r="Y713" s="443"/>
      <c r="Z713" s="443"/>
      <c r="AA713" s="443"/>
      <c r="AB713" s="443"/>
      <c r="AC713" s="443"/>
      <c r="AD713" s="443"/>
      <c r="AE713" s="443"/>
      <c r="AF713" s="443"/>
      <c r="AG713" s="443"/>
      <c r="AH713" s="443"/>
      <c r="AI713" s="443"/>
      <c r="AJ713" s="443"/>
    </row>
    <row r="714" spans="1:36">
      <c r="A714" s="24" t="s">
        <v>7</v>
      </c>
      <c r="B714" s="725" t="s">
        <v>2242</v>
      </c>
      <c r="C714" s="443"/>
      <c r="D714" s="443"/>
      <c r="E714" s="444">
        <v>2021</v>
      </c>
      <c r="F714" s="444" t="s">
        <v>986</v>
      </c>
      <c r="G714" s="450">
        <v>858</v>
      </c>
      <c r="H714" s="443"/>
      <c r="I714" s="443"/>
      <c r="J714" s="443"/>
      <c r="K714" s="443"/>
      <c r="L714" s="443"/>
      <c r="M714" s="443"/>
      <c r="N714" s="443"/>
      <c r="O714" s="443"/>
      <c r="P714" s="443"/>
      <c r="Q714" s="443"/>
      <c r="R714" s="443"/>
      <c r="S714" s="443"/>
      <c r="T714" s="443"/>
      <c r="U714" s="443"/>
      <c r="V714" s="443"/>
      <c r="W714" s="443"/>
      <c r="X714" s="443"/>
      <c r="Y714" s="443"/>
      <c r="Z714" s="443"/>
      <c r="AA714" s="443"/>
      <c r="AB714" s="443"/>
      <c r="AC714" s="443"/>
      <c r="AD714" s="443"/>
      <c r="AE714" s="443"/>
      <c r="AF714" s="443"/>
      <c r="AG714" s="443"/>
      <c r="AH714" s="443"/>
      <c r="AI714" s="443"/>
      <c r="AJ714" s="443"/>
    </row>
    <row r="715" spans="1:36">
      <c r="A715" s="24" t="s">
        <v>8</v>
      </c>
      <c r="B715" s="725" t="s">
        <v>9</v>
      </c>
      <c r="C715" s="443"/>
      <c r="D715" s="443"/>
      <c r="E715" s="444">
        <v>2021</v>
      </c>
      <c r="F715" s="444" t="s">
        <v>987</v>
      </c>
      <c r="G715" s="450">
        <v>854.40000000000146</v>
      </c>
      <c r="H715" s="443"/>
      <c r="I715" s="443"/>
      <c r="J715" s="443"/>
      <c r="K715" s="443"/>
      <c r="L715" s="443"/>
      <c r="M715" s="443"/>
      <c r="N715" s="443"/>
      <c r="O715" s="443"/>
      <c r="P715" s="443"/>
      <c r="Q715" s="443"/>
      <c r="R715" s="443"/>
      <c r="S715" s="443"/>
      <c r="T715" s="443"/>
      <c r="U715" s="443"/>
      <c r="V715" s="443"/>
      <c r="W715" s="443"/>
      <c r="X715" s="443"/>
      <c r="Y715" s="443"/>
      <c r="Z715" s="443"/>
      <c r="AA715" s="443"/>
      <c r="AB715" s="443"/>
      <c r="AC715" s="443"/>
      <c r="AD715" s="443"/>
      <c r="AE715" s="443"/>
      <c r="AF715" s="443"/>
      <c r="AG715" s="443"/>
      <c r="AH715" s="443"/>
      <c r="AI715" s="443"/>
      <c r="AJ715" s="443"/>
    </row>
    <row r="716" spans="1:36">
      <c r="A716" s="24" t="s">
        <v>10</v>
      </c>
      <c r="B716" s="725" t="s">
        <v>33</v>
      </c>
      <c r="C716" s="443"/>
      <c r="D716" s="443"/>
      <c r="E716" s="444">
        <v>2021</v>
      </c>
      <c r="F716" s="444" t="s">
        <v>988</v>
      </c>
      <c r="G716" s="450">
        <v>854.09999999999854</v>
      </c>
      <c r="H716" s="443"/>
      <c r="I716" s="443"/>
      <c r="J716" s="443"/>
      <c r="K716" s="443"/>
      <c r="L716" s="443"/>
      <c r="M716" s="443"/>
      <c r="N716" s="443"/>
      <c r="O716" s="443"/>
      <c r="P716" s="443"/>
      <c r="Q716" s="443"/>
      <c r="R716" s="443"/>
      <c r="S716" s="443"/>
      <c r="T716" s="443"/>
      <c r="U716" s="443"/>
      <c r="V716" s="443"/>
      <c r="W716" s="443"/>
      <c r="X716" s="443"/>
      <c r="Y716" s="443"/>
      <c r="Z716" s="443"/>
      <c r="AA716" s="443"/>
      <c r="AB716" s="443"/>
      <c r="AC716" s="443"/>
      <c r="AD716" s="443"/>
      <c r="AE716" s="443"/>
      <c r="AF716" s="443"/>
      <c r="AG716" s="443"/>
      <c r="AH716" s="443"/>
      <c r="AI716" s="443"/>
      <c r="AJ716" s="443"/>
    </row>
    <row r="717" spans="1:36">
      <c r="A717" s="24" t="s">
        <v>12</v>
      </c>
      <c r="B717" s="304" t="s">
        <v>821</v>
      </c>
      <c r="C717" s="443"/>
      <c r="D717" s="443"/>
      <c r="E717" s="444">
        <v>2021</v>
      </c>
      <c r="F717" s="444" t="s">
        <v>989</v>
      </c>
      <c r="G717" s="450">
        <v>840.00000000000364</v>
      </c>
      <c r="H717" s="443"/>
      <c r="I717" s="443"/>
      <c r="J717" s="443"/>
      <c r="K717" s="443"/>
      <c r="L717" s="443"/>
      <c r="M717" s="443"/>
      <c r="N717" s="443"/>
      <c r="O717" s="443"/>
      <c r="P717" s="443"/>
      <c r="Q717" s="443"/>
      <c r="R717" s="443"/>
      <c r="S717" s="443"/>
      <c r="T717" s="443"/>
      <c r="U717" s="443"/>
      <c r="V717" s="443"/>
      <c r="W717" s="443"/>
      <c r="X717" s="443"/>
      <c r="Y717" s="443"/>
      <c r="Z717" s="443"/>
      <c r="AA717" s="443"/>
      <c r="AB717" s="443"/>
      <c r="AC717" s="443"/>
      <c r="AD717" s="443"/>
      <c r="AE717" s="443"/>
      <c r="AF717" s="443"/>
      <c r="AG717" s="443"/>
      <c r="AH717" s="443"/>
      <c r="AI717" s="443"/>
      <c r="AJ717" s="443"/>
    </row>
    <row r="718" spans="1:36">
      <c r="A718" s="24" t="s">
        <v>14</v>
      </c>
      <c r="B718" s="304" t="s">
        <v>836</v>
      </c>
      <c r="C718" s="443"/>
      <c r="D718" s="443"/>
      <c r="E718" s="444">
        <v>2021</v>
      </c>
      <c r="F718" s="444" t="s">
        <v>990</v>
      </c>
      <c r="G718" s="450">
        <v>813.60000000000582</v>
      </c>
      <c r="H718" s="443"/>
      <c r="I718" s="443"/>
      <c r="J718" s="443"/>
      <c r="K718" s="443"/>
      <c r="L718" s="443"/>
      <c r="M718" s="443"/>
      <c r="N718" s="443"/>
      <c r="O718" s="443"/>
      <c r="P718" s="443"/>
      <c r="Q718" s="443"/>
      <c r="R718" s="443"/>
      <c r="S718" s="443"/>
      <c r="T718" s="443"/>
      <c r="U718" s="443"/>
      <c r="V718" s="443"/>
      <c r="W718" s="443"/>
      <c r="X718" s="443"/>
      <c r="Y718" s="443"/>
      <c r="Z718" s="443"/>
      <c r="AA718" s="443"/>
      <c r="AB718" s="443"/>
      <c r="AC718" s="443"/>
      <c r="AD718" s="443"/>
      <c r="AE718" s="443"/>
      <c r="AF718" s="443"/>
      <c r="AG718" s="443"/>
      <c r="AH718" s="443"/>
      <c r="AI718" s="443"/>
      <c r="AJ718" s="443"/>
    </row>
    <row r="719" spans="1:36">
      <c r="A719" s="24" t="s">
        <v>16</v>
      </c>
      <c r="B719" s="304" t="s">
        <v>811</v>
      </c>
      <c r="C719" s="443"/>
      <c r="D719" s="443"/>
      <c r="E719" s="444">
        <v>2021</v>
      </c>
      <c r="F719" s="444" t="s">
        <v>991</v>
      </c>
      <c r="G719" s="450">
        <v>812.39999999999418</v>
      </c>
      <c r="H719" s="443"/>
      <c r="I719" s="443"/>
      <c r="J719" s="443"/>
      <c r="K719" s="443"/>
      <c r="L719" s="443"/>
      <c r="M719" s="443"/>
      <c r="N719" s="443"/>
      <c r="O719" s="443"/>
      <c r="P719" s="443"/>
      <c r="Q719" s="443"/>
      <c r="R719" s="443"/>
      <c r="S719" s="443"/>
      <c r="T719" s="443"/>
      <c r="U719" s="443"/>
      <c r="V719" s="443"/>
      <c r="W719" s="443"/>
      <c r="X719" s="443"/>
      <c r="Y719" s="443"/>
      <c r="Z719" s="443"/>
      <c r="AA719" s="443"/>
      <c r="AB719" s="443"/>
      <c r="AC719" s="443"/>
      <c r="AD719" s="443"/>
      <c r="AE719" s="443"/>
      <c r="AF719" s="443"/>
      <c r="AG719" s="443"/>
      <c r="AH719" s="443"/>
      <c r="AI719" s="443"/>
      <c r="AJ719" s="443"/>
    </row>
    <row r="720" spans="1:36">
      <c r="B720" s="443"/>
      <c r="C720" s="443"/>
      <c r="D720" s="443"/>
      <c r="E720" s="443"/>
      <c r="F720" s="443"/>
      <c r="G720" s="443"/>
      <c r="H720" s="443"/>
      <c r="I720" s="443"/>
      <c r="J720" s="443"/>
      <c r="K720" s="443"/>
      <c r="L720" s="443"/>
      <c r="M720" s="443"/>
      <c r="N720" s="443"/>
      <c r="O720" s="443"/>
      <c r="P720" s="443"/>
      <c r="Q720" s="443"/>
      <c r="R720" s="443"/>
      <c r="S720" s="443"/>
      <c r="T720" s="443"/>
      <c r="U720" s="443"/>
      <c r="V720" s="443"/>
      <c r="W720" s="443"/>
      <c r="X720" s="443"/>
      <c r="Y720" s="443"/>
      <c r="Z720" s="443"/>
      <c r="AA720" s="443"/>
      <c r="AB720" s="443"/>
      <c r="AC720" s="443"/>
      <c r="AD720" s="443"/>
      <c r="AE720" s="443"/>
      <c r="AF720" s="443"/>
      <c r="AG720" s="443"/>
      <c r="AH720" s="443"/>
      <c r="AI720" s="443"/>
      <c r="AJ720" s="443"/>
    </row>
    <row r="721" spans="2:36">
      <c r="B721" s="443"/>
      <c r="C721" s="443"/>
      <c r="D721" s="443"/>
      <c r="E721" s="443"/>
      <c r="F721" s="443"/>
      <c r="G721" s="443"/>
      <c r="H721" s="443"/>
      <c r="I721" s="443"/>
      <c r="J721" s="443"/>
      <c r="K721" s="443"/>
      <c r="L721" s="443"/>
      <c r="M721" s="443"/>
      <c r="N721" s="443"/>
      <c r="O721" s="443"/>
      <c r="P721" s="443"/>
      <c r="Q721" s="443"/>
      <c r="R721" s="443"/>
      <c r="S721" s="443"/>
      <c r="T721" s="443"/>
      <c r="U721" s="443"/>
      <c r="V721" s="443"/>
      <c r="W721" s="443"/>
      <c r="X721" s="443"/>
      <c r="Y721" s="443"/>
      <c r="Z721" s="443"/>
      <c r="AA721" s="443"/>
      <c r="AB721" s="443"/>
      <c r="AC721" s="443"/>
      <c r="AD721" s="443"/>
      <c r="AE721" s="443"/>
      <c r="AF721" s="443"/>
      <c r="AG721" s="443"/>
      <c r="AH721" s="443"/>
      <c r="AI721" s="443"/>
      <c r="AJ721" s="443"/>
    </row>
    <row r="722" spans="2:36">
      <c r="B722" s="443"/>
      <c r="C722" s="443"/>
      <c r="D722" s="443"/>
      <c r="E722" s="443"/>
      <c r="F722" s="443"/>
      <c r="G722" s="443"/>
      <c r="H722" s="443"/>
      <c r="I722" s="443"/>
      <c r="J722" s="443"/>
      <c r="K722" s="443"/>
      <c r="L722" s="443"/>
      <c r="M722" s="443"/>
      <c r="N722" s="443"/>
      <c r="O722" s="443"/>
      <c r="P722" s="443"/>
      <c r="Q722" s="443"/>
      <c r="R722" s="443"/>
      <c r="S722" s="443"/>
      <c r="T722" s="443"/>
      <c r="U722" s="443"/>
      <c r="V722" s="443"/>
      <c r="W722" s="443"/>
      <c r="X722" s="443"/>
      <c r="Y722" s="443"/>
      <c r="Z722" s="443"/>
      <c r="AA722" s="443"/>
      <c r="AB722" s="443"/>
      <c r="AC722" s="443"/>
      <c r="AD722" s="443"/>
      <c r="AE722" s="443"/>
      <c r="AF722" s="443"/>
      <c r="AG722" s="443"/>
      <c r="AH722" s="443"/>
      <c r="AI722" s="443"/>
      <c r="AJ722" s="443"/>
    </row>
    <row r="723" spans="2:36">
      <c r="B723" s="443"/>
      <c r="C723" s="443"/>
      <c r="D723" s="443"/>
      <c r="E723" s="443"/>
      <c r="F723" s="443"/>
      <c r="G723" s="443"/>
      <c r="H723" s="443"/>
      <c r="I723" s="443"/>
      <c r="J723" s="443"/>
      <c r="K723" s="443"/>
      <c r="L723" s="443"/>
      <c r="M723" s="443"/>
      <c r="N723" s="443"/>
      <c r="O723" s="443"/>
      <c r="P723" s="443"/>
      <c r="Q723" s="443"/>
      <c r="R723" s="443"/>
      <c r="S723" s="443"/>
      <c r="T723" s="443"/>
      <c r="U723" s="443"/>
      <c r="V723" s="443"/>
      <c r="W723" s="443"/>
      <c r="X723" s="443"/>
      <c r="Y723" s="443"/>
      <c r="Z723" s="443"/>
      <c r="AA723" s="443"/>
      <c r="AB723" s="443"/>
      <c r="AC723" s="443"/>
      <c r="AD723" s="443"/>
      <c r="AE723" s="443"/>
      <c r="AF723" s="443"/>
      <c r="AG723" s="443"/>
      <c r="AH723" s="443"/>
      <c r="AI723" s="443"/>
      <c r="AJ723" s="443"/>
    </row>
    <row r="724" spans="2:36">
      <c r="B724" s="443"/>
      <c r="C724" s="443"/>
      <c r="D724" s="443"/>
      <c r="E724" s="443"/>
      <c r="F724" s="443"/>
      <c r="G724" s="443"/>
      <c r="H724" s="443"/>
      <c r="I724" s="443"/>
      <c r="J724" s="443"/>
      <c r="K724" s="443"/>
      <c r="L724" s="443"/>
      <c r="M724" s="443"/>
      <c r="N724" s="443"/>
      <c r="O724" s="443"/>
      <c r="P724" s="443"/>
      <c r="Q724" s="443"/>
      <c r="R724" s="443"/>
      <c r="S724" s="443"/>
      <c r="T724" s="443"/>
      <c r="U724" s="443"/>
      <c r="V724" s="443"/>
      <c r="W724" s="443"/>
      <c r="X724" s="443"/>
      <c r="Y724" s="443"/>
      <c r="Z724" s="443"/>
      <c r="AA724" s="443"/>
      <c r="AB724" s="443"/>
      <c r="AC724" s="443"/>
      <c r="AD724" s="443"/>
      <c r="AE724" s="443"/>
      <c r="AF724" s="443"/>
      <c r="AG724" s="443"/>
      <c r="AH724" s="443"/>
      <c r="AI724" s="443"/>
      <c r="AJ724" s="443"/>
    </row>
    <row r="725" spans="2:36">
      <c r="B725" s="443"/>
      <c r="C725" s="443"/>
      <c r="D725" s="443"/>
      <c r="E725" s="443"/>
      <c r="F725" s="443"/>
      <c r="G725" s="443"/>
      <c r="H725" s="443"/>
      <c r="I725" s="443"/>
      <c r="J725" s="443"/>
      <c r="K725" s="443"/>
      <c r="L725" s="443"/>
      <c r="M725" s="443"/>
      <c r="N725" s="443"/>
      <c r="O725" s="443"/>
      <c r="P725" s="443"/>
      <c r="Q725" s="443"/>
      <c r="R725" s="443"/>
      <c r="S725" s="443"/>
      <c r="T725" s="443"/>
      <c r="U725" s="443"/>
      <c r="V725" s="443"/>
      <c r="W725" s="443"/>
      <c r="X725" s="443"/>
      <c r="Y725" s="443"/>
      <c r="Z725" s="443"/>
      <c r="AA725" s="443"/>
      <c r="AB725" s="443"/>
      <c r="AC725" s="443"/>
      <c r="AD725" s="443"/>
      <c r="AE725" s="443"/>
      <c r="AF725" s="443"/>
      <c r="AG725" s="443"/>
      <c r="AH725" s="443"/>
      <c r="AI725" s="443"/>
      <c r="AJ725" s="443"/>
    </row>
    <row r="726" spans="2:36">
      <c r="B726" s="443"/>
      <c r="C726" s="443"/>
      <c r="D726" s="443"/>
      <c r="E726" s="443"/>
      <c r="F726" s="443"/>
      <c r="G726" s="443"/>
      <c r="H726" s="443"/>
      <c r="I726" s="443"/>
      <c r="J726" s="443"/>
      <c r="K726" s="443"/>
      <c r="L726" s="443"/>
      <c r="M726" s="443"/>
      <c r="N726" s="443"/>
      <c r="O726" s="443"/>
      <c r="P726" s="443"/>
      <c r="Q726" s="443"/>
      <c r="R726" s="443"/>
      <c r="S726" s="443"/>
      <c r="T726" s="443"/>
      <c r="U726" s="443"/>
      <c r="V726" s="443"/>
      <c r="W726" s="443"/>
      <c r="X726" s="443"/>
      <c r="Y726" s="443"/>
      <c r="Z726" s="443"/>
      <c r="AA726" s="443"/>
      <c r="AB726" s="443"/>
      <c r="AC726" s="443"/>
      <c r="AD726" s="443"/>
      <c r="AE726" s="443"/>
      <c r="AF726" s="443"/>
      <c r="AG726" s="443"/>
      <c r="AH726" s="443"/>
      <c r="AI726" s="443"/>
      <c r="AJ726" s="443"/>
    </row>
    <row r="727" spans="2:36">
      <c r="B727" s="443"/>
      <c r="C727" s="443"/>
      <c r="D727" s="443"/>
      <c r="E727" s="443"/>
      <c r="F727" s="443"/>
      <c r="G727" s="443"/>
      <c r="H727" s="443"/>
      <c r="I727" s="443"/>
      <c r="J727" s="443"/>
      <c r="K727" s="443"/>
      <c r="L727" s="443"/>
      <c r="M727" s="443"/>
      <c r="N727" s="443"/>
      <c r="O727" s="443"/>
      <c r="P727" s="443"/>
      <c r="Q727" s="443"/>
      <c r="R727" s="443"/>
      <c r="S727" s="443"/>
      <c r="T727" s="443"/>
      <c r="U727" s="443"/>
      <c r="V727" s="443"/>
      <c r="W727" s="443"/>
      <c r="X727" s="443"/>
      <c r="Y727" s="443"/>
      <c r="Z727" s="443"/>
      <c r="AA727" s="443"/>
      <c r="AB727" s="443"/>
      <c r="AC727" s="443"/>
      <c r="AD727" s="443"/>
      <c r="AE727" s="443"/>
      <c r="AF727" s="443"/>
      <c r="AG727" s="443"/>
      <c r="AH727" s="443"/>
      <c r="AI727" s="443"/>
      <c r="AJ727" s="443"/>
    </row>
    <row r="728" spans="2:36">
      <c r="B728" s="443"/>
      <c r="C728" s="443"/>
      <c r="D728" s="443"/>
      <c r="E728" s="443"/>
      <c r="F728" s="443"/>
      <c r="G728" s="443"/>
      <c r="H728" s="443"/>
      <c r="I728" s="443"/>
      <c r="J728" s="443"/>
      <c r="K728" s="443"/>
      <c r="L728" s="443"/>
      <c r="M728" s="443"/>
      <c r="N728" s="443"/>
      <c r="O728" s="443"/>
      <c r="P728" s="443"/>
      <c r="Q728" s="443"/>
      <c r="R728" s="443"/>
      <c r="S728" s="443"/>
      <c r="T728" s="443"/>
      <c r="U728" s="443"/>
      <c r="V728" s="443"/>
      <c r="W728" s="443"/>
      <c r="X728" s="443"/>
      <c r="Y728" s="443"/>
      <c r="Z728" s="443"/>
      <c r="AA728" s="443"/>
      <c r="AB728" s="443"/>
      <c r="AC728" s="443"/>
      <c r="AD728" s="443"/>
      <c r="AE728" s="443"/>
      <c r="AF728" s="443"/>
      <c r="AG728" s="443"/>
      <c r="AH728" s="443"/>
      <c r="AI728" s="443"/>
      <c r="AJ728" s="443"/>
    </row>
    <row r="729" spans="2:36">
      <c r="B729" s="443"/>
      <c r="C729" s="443"/>
      <c r="D729" s="443"/>
      <c r="E729" s="443"/>
      <c r="F729" s="443"/>
      <c r="G729" s="443"/>
      <c r="H729" s="443"/>
      <c r="I729" s="443"/>
      <c r="J729" s="443"/>
      <c r="K729" s="443"/>
      <c r="L729" s="443"/>
      <c r="M729" s="443"/>
      <c r="N729" s="443"/>
      <c r="O729" s="443"/>
      <c r="P729" s="443"/>
      <c r="Q729" s="443"/>
      <c r="R729" s="443"/>
      <c r="S729" s="443"/>
      <c r="T729" s="443"/>
      <c r="U729" s="443"/>
      <c r="V729" s="443"/>
      <c r="W729" s="443"/>
      <c r="X729" s="443"/>
      <c r="Y729" s="443"/>
      <c r="Z729" s="443"/>
      <c r="AA729" s="443"/>
      <c r="AB729" s="443"/>
      <c r="AC729" s="443"/>
      <c r="AD729" s="443"/>
      <c r="AE729" s="443"/>
      <c r="AF729" s="443"/>
      <c r="AG729" s="443"/>
      <c r="AH729" s="443"/>
      <c r="AI729" s="443"/>
      <c r="AJ729" s="443"/>
    </row>
    <row r="758" spans="22:22">
      <c r="V758">
        <v>41</v>
      </c>
    </row>
  </sheetData>
  <sortState xmlns:xlrd2="http://schemas.microsoft.com/office/spreadsheetml/2017/richdata2" ref="B150:G159">
    <sortCondition descending="1" ref="G150:G159"/>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20"/>
  <sheetViews>
    <sheetView workbookViewId="0">
      <selection activeCell="A173" sqref="A173"/>
    </sheetView>
  </sheetViews>
  <sheetFormatPr defaultColWidth="8.85546875" defaultRowHeight="12.75"/>
  <cols>
    <col min="1" max="1" width="4.28515625" style="3" customWidth="1"/>
  </cols>
  <sheetData>
    <row r="1" spans="1:15" s="305" customFormat="1" ht="23.25">
      <c r="A1" s="149" t="s">
        <v>2245</v>
      </c>
    </row>
    <row r="2" spans="1:15" s="305" customFormat="1" ht="15">
      <c r="A2" s="306"/>
    </row>
    <row r="3" spans="1:15" s="305" customFormat="1" ht="15">
      <c r="A3" s="306"/>
    </row>
    <row r="4" spans="1:15" s="260" customFormat="1" ht="23.25">
      <c r="A4" s="149" t="s">
        <v>1854</v>
      </c>
      <c r="L4" s="373"/>
      <c r="M4" s="373"/>
      <c r="N4" s="295"/>
      <c r="O4" s="373"/>
    </row>
    <row r="5" spans="1:15" s="50" customFormat="1" ht="15.75">
      <c r="A5" s="150"/>
      <c r="L5" s="293"/>
      <c r="M5" s="373"/>
      <c r="N5" s="297"/>
      <c r="O5" s="293"/>
    </row>
    <row r="6" spans="1:15" s="50" customFormat="1" ht="15">
      <c r="A6" s="51"/>
      <c r="L6" s="373"/>
      <c r="M6" s="296"/>
      <c r="N6" s="293"/>
      <c r="O6" s="373"/>
    </row>
    <row r="7" spans="1:15" s="260" customFormat="1" ht="23.25">
      <c r="A7" s="149" t="s">
        <v>156</v>
      </c>
      <c r="L7" s="296"/>
      <c r="M7" s="297"/>
      <c r="N7" s="318"/>
      <c r="O7" s="296"/>
    </row>
    <row r="8" spans="1:15" s="305" customFormat="1" ht="15.75">
      <c r="A8" s="332"/>
      <c r="L8" s="293"/>
      <c r="M8" s="373"/>
      <c r="N8" s="297"/>
      <c r="O8" s="293"/>
    </row>
    <row r="9" spans="1:15" s="305" customFormat="1" ht="15.75">
      <c r="A9" s="332"/>
      <c r="L9" s="293"/>
      <c r="M9" s="373"/>
      <c r="N9" s="297"/>
      <c r="O9" s="293"/>
    </row>
    <row r="10" spans="1:15" s="305" customFormat="1" ht="23.25">
      <c r="A10" s="149" t="s">
        <v>2238</v>
      </c>
      <c r="L10" s="293"/>
      <c r="M10" s="373"/>
      <c r="N10" s="297"/>
      <c r="O10" s="293"/>
    </row>
    <row r="11" spans="1:15" s="305" customFormat="1" ht="15.75">
      <c r="A11" s="332"/>
      <c r="L11" s="293"/>
      <c r="M11" s="373"/>
      <c r="N11" s="297"/>
      <c r="O11" s="293"/>
    </row>
    <row r="12" spans="1:15" s="50" customFormat="1" ht="15.75">
      <c r="A12" s="150"/>
      <c r="L12" s="373"/>
      <c r="M12" s="296"/>
      <c r="N12" s="293"/>
      <c r="O12" s="373"/>
    </row>
    <row r="13" spans="1:15" s="50" customFormat="1" ht="23.25">
      <c r="A13" s="149" t="s">
        <v>1849</v>
      </c>
      <c r="L13" s="296"/>
      <c r="M13" s="297"/>
      <c r="N13" s="318"/>
      <c r="O13" s="296"/>
    </row>
    <row r="14" spans="1:15" s="50" customFormat="1" ht="15.75">
      <c r="A14" s="150"/>
      <c r="L14" s="296"/>
      <c r="M14" s="297"/>
      <c r="N14" s="293"/>
      <c r="O14" s="296"/>
    </row>
    <row r="15" spans="1:15" s="50" customFormat="1" ht="15">
      <c r="A15" s="51"/>
      <c r="L15" s="297"/>
      <c r="M15" s="293"/>
      <c r="N15" s="318"/>
      <c r="O15" s="297"/>
    </row>
    <row r="16" spans="1:15" s="50" customFormat="1" ht="23.25">
      <c r="A16" s="149" t="s">
        <v>1844</v>
      </c>
      <c r="L16" s="293"/>
      <c r="M16" s="373"/>
      <c r="N16" s="295"/>
      <c r="O16" s="293"/>
    </row>
    <row r="17" spans="1:15" s="50" customFormat="1" ht="15.75">
      <c r="A17" s="150"/>
      <c r="L17" s="293"/>
      <c r="M17" s="373"/>
      <c r="N17" s="293"/>
      <c r="O17" s="293"/>
    </row>
    <row r="18" spans="1:15" s="50" customFormat="1" ht="15">
      <c r="A18" s="51"/>
      <c r="L18" s="373"/>
      <c r="M18" s="296"/>
      <c r="N18" s="318"/>
      <c r="O18" s="373"/>
    </row>
    <row r="19" spans="1:15" s="50" customFormat="1" ht="23.25">
      <c r="A19" s="149" t="s">
        <v>1</v>
      </c>
      <c r="L19" s="296"/>
      <c r="M19" s="297"/>
      <c r="N19" s="295"/>
      <c r="O19" s="296"/>
    </row>
    <row r="20" spans="1:15" s="50" customFormat="1" ht="15">
      <c r="A20" s="51"/>
      <c r="L20" s="296"/>
      <c r="M20" s="293"/>
      <c r="N20" s="293"/>
      <c r="O20" s="296"/>
    </row>
    <row r="21" spans="1:15" s="305" customFormat="1" ht="15">
      <c r="A21" s="306"/>
      <c r="L21" s="296"/>
      <c r="M21" s="293"/>
      <c r="N21" s="293"/>
      <c r="O21" s="296"/>
    </row>
    <row r="22" spans="1:15" s="305" customFormat="1" ht="23.25">
      <c r="A22" s="149" t="s">
        <v>2244</v>
      </c>
      <c r="L22" s="296"/>
      <c r="M22" s="293"/>
      <c r="N22" s="293"/>
      <c r="O22" s="296"/>
    </row>
    <row r="23" spans="1:15" s="305" customFormat="1" ht="15">
      <c r="A23" s="306"/>
      <c r="L23" s="296"/>
      <c r="M23" s="293"/>
      <c r="N23" s="293"/>
      <c r="O23" s="296"/>
    </row>
    <row r="24" spans="1:15" s="50" customFormat="1" ht="15">
      <c r="A24" s="51"/>
      <c r="L24" s="297"/>
      <c r="M24" s="373"/>
      <c r="N24" s="318"/>
      <c r="O24" s="297"/>
    </row>
    <row r="25" spans="1:15" s="50" customFormat="1" ht="23.25">
      <c r="A25" s="149" t="s">
        <v>1850</v>
      </c>
      <c r="L25" s="293"/>
      <c r="M25" s="296"/>
      <c r="N25" s="295"/>
      <c r="O25" s="293"/>
    </row>
    <row r="26" spans="1:15" s="305" customFormat="1" ht="15.75">
      <c r="A26" s="332"/>
      <c r="L26" s="296"/>
      <c r="M26" s="297"/>
      <c r="O26" s="297"/>
    </row>
    <row r="27" spans="1:15" s="50" customFormat="1" ht="15">
      <c r="A27" s="51"/>
      <c r="L27" s="297"/>
      <c r="M27" s="293"/>
      <c r="O27" s="293"/>
    </row>
    <row r="28" spans="1:15" s="50" customFormat="1" ht="23.25">
      <c r="A28" s="149" t="s">
        <v>844</v>
      </c>
      <c r="L28" s="293"/>
      <c r="M28" s="373"/>
      <c r="O28" s="373"/>
    </row>
    <row r="29" spans="1:15" s="305" customFormat="1" ht="15.75">
      <c r="A29" s="332"/>
      <c r="L29" s="373"/>
      <c r="M29" s="293"/>
      <c r="N29" s="50"/>
      <c r="O29" s="373"/>
    </row>
    <row r="30" spans="1:15" s="50" customFormat="1" ht="15.75">
      <c r="A30" s="150"/>
      <c r="L30" s="296"/>
      <c r="M30" s="373"/>
      <c r="N30" s="305"/>
      <c r="O30" s="296"/>
    </row>
    <row r="31" spans="1:15" s="50" customFormat="1" ht="23.25">
      <c r="A31" s="149" t="s">
        <v>861</v>
      </c>
      <c r="L31" s="297"/>
      <c r="M31" s="296"/>
      <c r="N31" s="305"/>
      <c r="O31" s="297"/>
    </row>
    <row r="32" spans="1:15" s="50" customFormat="1" ht="15.75">
      <c r="A32" s="150"/>
      <c r="L32" s="373"/>
      <c r="M32" s="297"/>
      <c r="N32" s="305"/>
      <c r="O32" s="373"/>
    </row>
    <row r="33" spans="1:15" s="50" customFormat="1" ht="15.75">
      <c r="A33" s="150"/>
      <c r="L33" s="296"/>
      <c r="M33" s="293"/>
      <c r="N33" s="305"/>
      <c r="O33" s="296"/>
    </row>
    <row r="34" spans="1:15" s="50" customFormat="1" ht="23.25">
      <c r="A34" s="149" t="s">
        <v>6</v>
      </c>
      <c r="L34" s="297"/>
      <c r="M34" s="373"/>
      <c r="O34" s="297"/>
    </row>
    <row r="35" spans="1:15" s="305" customFormat="1" ht="15.75">
      <c r="A35" s="332"/>
      <c r="L35" s="296"/>
      <c r="M35" s="293"/>
      <c r="N35" s="50"/>
      <c r="O35" s="296"/>
    </row>
    <row r="36" spans="1:15" s="305" customFormat="1" ht="15.75">
      <c r="A36" s="332"/>
      <c r="L36" s="296"/>
      <c r="M36" s="293"/>
      <c r="O36" s="296"/>
    </row>
    <row r="37" spans="1:15" s="305" customFormat="1" ht="23.25">
      <c r="A37" s="149" t="s">
        <v>2241</v>
      </c>
      <c r="L37" s="296"/>
      <c r="M37" s="293"/>
      <c r="O37" s="296"/>
    </row>
    <row r="38" spans="1:15" s="305" customFormat="1" ht="15.75">
      <c r="A38" s="332"/>
      <c r="L38" s="296"/>
      <c r="M38" s="293"/>
      <c r="O38" s="296"/>
    </row>
    <row r="39" spans="1:15" s="50" customFormat="1" ht="15.75">
      <c r="A39" s="150"/>
      <c r="L39" s="297"/>
      <c r="M39" s="373"/>
      <c r="O39" s="297"/>
    </row>
    <row r="40" spans="1:15" s="50" customFormat="1" ht="23.25">
      <c r="A40" s="149" t="s">
        <v>153</v>
      </c>
      <c r="L40" s="293"/>
      <c r="M40" s="296"/>
      <c r="O40" s="293"/>
    </row>
    <row r="41" spans="1:15" s="305" customFormat="1" ht="15.75">
      <c r="A41" s="332"/>
      <c r="M41" s="296"/>
      <c r="N41" s="50"/>
      <c r="O41" s="296"/>
    </row>
    <row r="42" spans="1:15" s="305" customFormat="1" ht="15.75">
      <c r="A42" s="332"/>
      <c r="M42" s="296"/>
      <c r="O42" s="296"/>
    </row>
    <row r="43" spans="1:15" s="305" customFormat="1" ht="23.25">
      <c r="A43" s="149" t="s">
        <v>2239</v>
      </c>
      <c r="M43" s="296"/>
      <c r="O43" s="296"/>
    </row>
    <row r="44" spans="1:15" s="305" customFormat="1" ht="15.75">
      <c r="A44" s="332"/>
      <c r="M44" s="296"/>
      <c r="O44" s="296"/>
    </row>
    <row r="45" spans="1:15" s="50" customFormat="1" ht="15.75">
      <c r="A45" s="150"/>
      <c r="M45" s="297"/>
      <c r="O45" s="297"/>
    </row>
    <row r="46" spans="1:15" s="50" customFormat="1" ht="23.25">
      <c r="A46" s="149" t="s">
        <v>9</v>
      </c>
      <c r="M46" s="293"/>
      <c r="O46" s="293"/>
    </row>
    <row r="47" spans="1:15" s="50" customFormat="1" ht="15.75">
      <c r="A47" s="150"/>
      <c r="M47" s="297"/>
      <c r="N47" s="305"/>
      <c r="O47" s="297"/>
    </row>
    <row r="48" spans="1:15" s="305" customFormat="1" ht="15.75">
      <c r="A48" s="332"/>
      <c r="M48" s="297"/>
      <c r="O48" s="297"/>
    </row>
    <row r="49" spans="1:15" s="305" customFormat="1" ht="23.25">
      <c r="A49" s="149" t="s">
        <v>2256</v>
      </c>
      <c r="M49" s="297"/>
      <c r="O49" s="297"/>
    </row>
    <row r="50" spans="1:15" s="305" customFormat="1" ht="15.75">
      <c r="A50" s="332"/>
      <c r="M50" s="297"/>
      <c r="O50" s="297"/>
    </row>
    <row r="51" spans="1:15" s="50" customFormat="1" ht="15.75">
      <c r="A51" s="150"/>
      <c r="M51" s="293"/>
      <c r="N51" s="305"/>
      <c r="O51" s="293"/>
    </row>
    <row r="52" spans="1:15" s="50" customFormat="1" ht="23.25">
      <c r="A52" s="149" t="s">
        <v>11</v>
      </c>
      <c r="M52" s="373"/>
      <c r="N52" s="305"/>
    </row>
    <row r="53" spans="1:15" s="305" customFormat="1" ht="15.75">
      <c r="A53" s="332"/>
      <c r="M53" s="296"/>
      <c r="N53" s="50"/>
    </row>
    <row r="54" spans="1:15" s="50" customFormat="1" ht="15">
      <c r="A54" s="51"/>
      <c r="M54" s="297"/>
      <c r="N54" s="305"/>
    </row>
    <row r="55" spans="1:15" s="50" customFormat="1" ht="23.25">
      <c r="A55" s="149" t="s">
        <v>1852</v>
      </c>
      <c r="M55" s="293"/>
      <c r="N55" s="305"/>
    </row>
    <row r="56" spans="1:15" s="50" customFormat="1" ht="15.75">
      <c r="A56" s="150"/>
      <c r="M56" s="297"/>
      <c r="N56" s="258"/>
    </row>
    <row r="57" spans="1:15" s="50" customFormat="1" ht="15">
      <c r="A57" s="51"/>
      <c r="M57" s="293"/>
      <c r="N57" s="258"/>
    </row>
    <row r="58" spans="1:15" s="50" customFormat="1" ht="23.25">
      <c r="A58" s="149" t="s">
        <v>801</v>
      </c>
      <c r="M58" s="373"/>
      <c r="N58" s="356"/>
    </row>
    <row r="59" spans="1:15" s="305" customFormat="1" ht="15.75">
      <c r="A59" s="332"/>
      <c r="M59" s="293"/>
    </row>
    <row r="60" spans="1:15" s="305" customFormat="1" ht="15.75">
      <c r="A60" s="332"/>
      <c r="M60" s="293"/>
    </row>
    <row r="61" spans="1:15" s="305" customFormat="1" ht="23.25">
      <c r="A61" s="149" t="s">
        <v>2246</v>
      </c>
      <c r="M61" s="293"/>
    </row>
    <row r="62" spans="1:15" s="305" customFormat="1" ht="15.75">
      <c r="A62" s="332"/>
      <c r="M62" s="293"/>
    </row>
    <row r="63" spans="1:15" s="50" customFormat="1" ht="15.75">
      <c r="A63" s="150"/>
    </row>
    <row r="64" spans="1:15" s="50" customFormat="1" ht="23.25">
      <c r="A64" s="149" t="s">
        <v>856</v>
      </c>
    </row>
    <row r="65" spans="1:16" s="305" customFormat="1" ht="15.75">
      <c r="A65" s="332"/>
    </row>
    <row r="66" spans="1:16" s="50" customFormat="1" ht="15.75">
      <c r="A66" s="150"/>
    </row>
    <row r="67" spans="1:16" s="50" customFormat="1" ht="23.25">
      <c r="A67" s="149" t="s">
        <v>13</v>
      </c>
    </row>
    <row r="68" spans="1:16" s="305" customFormat="1" ht="15.75">
      <c r="A68" s="332"/>
    </row>
    <row r="69" spans="1:16" s="50" customFormat="1" ht="15.75">
      <c r="A69" s="150"/>
    </row>
    <row r="70" spans="1:16" s="50" customFormat="1" ht="23.25">
      <c r="A70" s="149" t="s">
        <v>807</v>
      </c>
    </row>
    <row r="71" spans="1:16" s="305" customFormat="1" ht="15.75">
      <c r="A71" s="332"/>
    </row>
    <row r="72" spans="1:16" s="50" customFormat="1" ht="15.75">
      <c r="A72" s="150"/>
    </row>
    <row r="73" spans="1:16" s="50" customFormat="1" ht="23.25">
      <c r="A73" s="149" t="s">
        <v>15</v>
      </c>
    </row>
    <row r="74" spans="1:16" s="305" customFormat="1" ht="15.75">
      <c r="A74" s="332"/>
    </row>
    <row r="75" spans="1:16" s="305" customFormat="1" ht="15.75">
      <c r="A75" s="332"/>
    </row>
    <row r="76" spans="1:16" s="305" customFormat="1" ht="23.25">
      <c r="A76" s="149" t="s">
        <v>2242</v>
      </c>
    </row>
    <row r="77" spans="1:16" s="305" customFormat="1" ht="15.75">
      <c r="A77" s="332"/>
    </row>
    <row r="78" spans="1:16" s="50" customFormat="1" ht="15.75">
      <c r="A78" s="150"/>
    </row>
    <row r="79" spans="1:16" s="50" customFormat="1" ht="23.25">
      <c r="A79" s="149" t="s">
        <v>17</v>
      </c>
      <c r="P79" s="31"/>
    </row>
    <row r="80" spans="1:16" s="280" customFormat="1" ht="15.75">
      <c r="A80" s="332"/>
      <c r="B80" s="305"/>
      <c r="L80" s="290"/>
      <c r="N80" s="288"/>
      <c r="P80" s="320"/>
    </row>
    <row r="81" spans="1:16" s="50" customFormat="1" ht="15.75">
      <c r="A81" s="150"/>
      <c r="L81" s="116"/>
      <c r="N81" s="117"/>
      <c r="P81" s="31"/>
    </row>
    <row r="82" spans="1:16" s="50" customFormat="1" ht="23.25">
      <c r="A82" s="149" t="s">
        <v>830</v>
      </c>
      <c r="L82" s="117"/>
      <c r="N82" s="12"/>
      <c r="P82" s="115"/>
    </row>
    <row r="83" spans="1:16" s="280" customFormat="1" ht="15.75">
      <c r="A83" s="332"/>
      <c r="B83" s="305"/>
      <c r="L83" s="288"/>
      <c r="N83" s="290"/>
      <c r="P83" s="319"/>
    </row>
    <row r="84" spans="1:16" s="50" customFormat="1" ht="15.75">
      <c r="A84" s="150"/>
      <c r="L84" s="20"/>
      <c r="N84" s="12"/>
      <c r="P84" s="116"/>
    </row>
    <row r="85" spans="1:16" s="50" customFormat="1" ht="23.25">
      <c r="A85" s="149" t="s">
        <v>162</v>
      </c>
      <c r="L85" s="115"/>
      <c r="N85" s="20"/>
      <c r="P85" s="117"/>
    </row>
    <row r="86" spans="1:16" s="280" customFormat="1" ht="15.75">
      <c r="A86" s="332"/>
      <c r="B86" s="305"/>
      <c r="L86" s="319"/>
      <c r="N86" s="318"/>
    </row>
    <row r="87" spans="1:16" s="50" customFormat="1" ht="15.75">
      <c r="A87" s="150"/>
      <c r="L87" s="20"/>
      <c r="N87" s="117"/>
      <c r="P87" s="115"/>
    </row>
    <row r="88" spans="1:16" s="50" customFormat="1" ht="23.25">
      <c r="A88" s="149" t="s">
        <v>19</v>
      </c>
      <c r="L88" s="116"/>
      <c r="N88" s="20"/>
      <c r="P88" s="117"/>
    </row>
    <row r="89" spans="1:16" s="280" customFormat="1" ht="15.75">
      <c r="A89" s="332"/>
      <c r="B89" s="305"/>
      <c r="L89" s="320"/>
      <c r="N89" s="319"/>
    </row>
    <row r="90" spans="1:16" s="50" customFormat="1" ht="15">
      <c r="L90" s="12"/>
      <c r="N90" s="115"/>
    </row>
    <row r="91" spans="1:16" s="50" customFormat="1" ht="23.25">
      <c r="A91" s="149" t="s">
        <v>1839</v>
      </c>
      <c r="L91" s="20"/>
      <c r="N91" s="116"/>
    </row>
    <row r="92" spans="1:16" s="50" customFormat="1" ht="15.75">
      <c r="A92" s="150"/>
      <c r="L92" s="257"/>
      <c r="N92" s="259"/>
    </row>
    <row r="93" spans="1:16" s="50" customFormat="1" ht="15">
      <c r="L93" s="258"/>
    </row>
    <row r="94" spans="1:16" s="50" customFormat="1" ht="23.25">
      <c r="A94" s="149" t="s">
        <v>873</v>
      </c>
      <c r="L94" s="117"/>
    </row>
    <row r="95" spans="1:16" s="280" customFormat="1" ht="15.75">
      <c r="A95" s="332"/>
      <c r="B95" s="305"/>
      <c r="L95" s="288"/>
    </row>
    <row r="96" spans="1:16" s="50" customFormat="1" ht="15.75">
      <c r="A96" s="150"/>
      <c r="L96" s="115"/>
    </row>
    <row r="97" spans="1:12" s="50" customFormat="1" ht="23.25">
      <c r="A97" s="149" t="s">
        <v>869</v>
      </c>
      <c r="L97" s="116"/>
    </row>
    <row r="98" spans="1:12" s="280" customFormat="1" ht="15.75">
      <c r="A98" s="332"/>
      <c r="B98" s="305"/>
      <c r="L98" s="320"/>
    </row>
    <row r="99" spans="1:12" s="50" customFormat="1" ht="15.75">
      <c r="A99" s="150"/>
      <c r="L99" s="12"/>
    </row>
    <row r="100" spans="1:12" s="50" customFormat="1" ht="23.25">
      <c r="A100" s="149" t="s">
        <v>21</v>
      </c>
      <c r="L100" s="20"/>
    </row>
    <row r="101" spans="1:12" ht="15.75">
      <c r="A101" s="150"/>
      <c r="L101" s="115"/>
    </row>
    <row r="102" spans="1:12" s="50" customFormat="1" ht="15.75">
      <c r="A102" s="150"/>
      <c r="L102" s="117"/>
    </row>
    <row r="103" spans="1:12" s="50" customFormat="1" ht="23.25">
      <c r="A103" s="149" t="s">
        <v>141</v>
      </c>
      <c r="L103" s="12"/>
    </row>
    <row r="104" spans="1:12" s="305" customFormat="1" ht="15.75">
      <c r="A104" s="332"/>
      <c r="L104" s="294"/>
    </row>
    <row r="105" spans="1:12" s="50" customFormat="1" ht="15">
      <c r="L105" s="115"/>
    </row>
    <row r="106" spans="1:12" s="50" customFormat="1" ht="23.25">
      <c r="A106" s="149" t="s">
        <v>1842</v>
      </c>
      <c r="L106" s="116"/>
    </row>
    <row r="107" spans="1:12" s="50" customFormat="1" ht="15.75">
      <c r="A107" s="150"/>
      <c r="L107" s="259"/>
    </row>
    <row r="108" spans="1:12" s="50" customFormat="1" ht="15">
      <c r="L108" s="257"/>
    </row>
    <row r="109" spans="1:12" s="50" customFormat="1" ht="23.25">
      <c r="A109" s="149" t="s">
        <v>1841</v>
      </c>
      <c r="L109" s="116"/>
    </row>
    <row r="110" spans="1:12" s="305" customFormat="1" ht="15.75">
      <c r="A110" s="332"/>
      <c r="L110" s="357"/>
    </row>
    <row r="111" spans="1:12" s="50" customFormat="1" ht="15">
      <c r="L111" s="259"/>
    </row>
    <row r="112" spans="1:12" ht="23.25">
      <c r="A112" s="149" t="s">
        <v>835</v>
      </c>
    </row>
    <row r="113" spans="1:1" s="50" customFormat="1" ht="15.75">
      <c r="A113" s="150"/>
    </row>
    <row r="114" spans="1:1" s="50" customFormat="1" ht="15.75">
      <c r="A114" s="150"/>
    </row>
    <row r="115" spans="1:1" ht="23.25">
      <c r="A115" s="149" t="s">
        <v>836</v>
      </c>
    </row>
    <row r="116" spans="1:1" s="305" customFormat="1" ht="15.75">
      <c r="A116" s="332"/>
    </row>
    <row r="117" spans="1:1" s="50" customFormat="1" ht="15.75">
      <c r="A117" s="150"/>
    </row>
    <row r="118" spans="1:1" ht="23.25">
      <c r="A118" s="149" t="s">
        <v>23</v>
      </c>
    </row>
    <row r="119" spans="1:1" s="305" customFormat="1" ht="15.75">
      <c r="A119" s="332"/>
    </row>
    <row r="120" spans="1:1" s="50" customFormat="1" ht="15.75">
      <c r="A120" s="150"/>
    </row>
    <row r="121" spans="1:1" ht="23.25">
      <c r="A121" s="149" t="s">
        <v>25</v>
      </c>
    </row>
    <row r="122" spans="1:1" s="305" customFormat="1" ht="15.75">
      <c r="A122" s="332"/>
    </row>
    <row r="123" spans="1:1" s="50" customFormat="1" ht="15"/>
    <row r="124" spans="1:1" s="50" customFormat="1" ht="23.25">
      <c r="A124" s="149" t="s">
        <v>1851</v>
      </c>
    </row>
    <row r="125" spans="1:1" s="50" customFormat="1" ht="15.75">
      <c r="A125" s="150"/>
    </row>
    <row r="126" spans="1:1" s="50" customFormat="1" ht="15"/>
    <row r="127" spans="1:1" s="50" customFormat="1" ht="23.25">
      <c r="A127" s="149" t="s">
        <v>1858</v>
      </c>
    </row>
    <row r="128" spans="1:1" s="50" customFormat="1" ht="15.75">
      <c r="A128" s="150"/>
    </row>
    <row r="129" spans="1:2" s="50" customFormat="1" ht="15.75">
      <c r="A129" s="150"/>
    </row>
    <row r="130" spans="1:2" s="50" customFormat="1" ht="23.25">
      <c r="A130" s="149" t="s">
        <v>1853</v>
      </c>
    </row>
    <row r="131" spans="1:2" ht="15.75">
      <c r="A131" s="150"/>
      <c r="B131" s="50"/>
    </row>
    <row r="132" spans="1:2" s="50" customFormat="1" ht="15"/>
    <row r="133" spans="1:2" ht="23.25">
      <c r="A133" s="149" t="s">
        <v>819</v>
      </c>
    </row>
    <row r="134" spans="1:2" s="50" customFormat="1" ht="15.75">
      <c r="A134" s="150"/>
    </row>
    <row r="135" spans="1:2" s="50" customFormat="1" ht="15.75">
      <c r="A135" s="150"/>
    </row>
    <row r="136" spans="1:2" ht="23.25">
      <c r="A136" s="149" t="s">
        <v>27</v>
      </c>
    </row>
    <row r="137" spans="1:2" s="305" customFormat="1" ht="15.75">
      <c r="A137" s="332"/>
    </row>
    <row r="138" spans="1:2" s="50" customFormat="1" ht="15.75">
      <c r="A138" s="150"/>
    </row>
    <row r="139" spans="1:2" ht="23.25">
      <c r="A139" s="149" t="s">
        <v>851</v>
      </c>
    </row>
    <row r="140" spans="1:2" s="305" customFormat="1" ht="15.75">
      <c r="A140" s="332"/>
    </row>
    <row r="141" spans="1:2" s="50" customFormat="1" ht="15.75">
      <c r="A141" s="150"/>
    </row>
    <row r="142" spans="1:2" ht="23.25">
      <c r="A142" s="149" t="s">
        <v>154</v>
      </c>
    </row>
    <row r="143" spans="1:2" s="305" customFormat="1" ht="15.75">
      <c r="A143" s="332"/>
    </row>
    <row r="144" spans="1:2" s="50" customFormat="1" ht="15.75">
      <c r="A144" s="150"/>
    </row>
    <row r="145" spans="1:1" ht="23.25">
      <c r="A145" s="149" t="s">
        <v>837</v>
      </c>
    </row>
    <row r="146" spans="1:1" s="305" customFormat="1" ht="15.75">
      <c r="A146" s="332"/>
    </row>
    <row r="147" spans="1:1" s="305" customFormat="1" ht="15.75">
      <c r="A147" s="332"/>
    </row>
    <row r="148" spans="1:1" s="305" customFormat="1" ht="23.25">
      <c r="A148" s="149" t="s">
        <v>29</v>
      </c>
    </row>
    <row r="149" spans="1:1" s="305" customFormat="1" ht="15.75">
      <c r="A149" s="332"/>
    </row>
    <row r="150" spans="1:1" s="50" customFormat="1" ht="15.75">
      <c r="A150" s="150"/>
    </row>
    <row r="151" spans="1:1" ht="23.25">
      <c r="A151" s="149" t="s">
        <v>142</v>
      </c>
    </row>
    <row r="152" spans="1:1" s="305" customFormat="1" ht="15.75">
      <c r="A152" s="332"/>
    </row>
    <row r="153" spans="1:1" s="50" customFormat="1" ht="15.75">
      <c r="A153" s="150"/>
    </row>
    <row r="154" spans="1:1" ht="23.25">
      <c r="A154" s="149" t="s">
        <v>811</v>
      </c>
    </row>
    <row r="155" spans="1:1" s="50" customFormat="1" ht="15">
      <c r="A155" s="51"/>
    </row>
    <row r="156" spans="1:1" s="50" customFormat="1" ht="15.75">
      <c r="A156" s="150"/>
    </row>
    <row r="157" spans="1:1" s="50" customFormat="1" ht="23.25">
      <c r="A157" s="149" t="s">
        <v>1857</v>
      </c>
    </row>
    <row r="158" spans="1:1" s="305" customFormat="1" ht="15.75">
      <c r="A158" s="332"/>
    </row>
    <row r="159" spans="1:1" s="50" customFormat="1" ht="15">
      <c r="A159" s="51"/>
    </row>
    <row r="160" spans="1:1" ht="23.25">
      <c r="A160" s="149" t="s">
        <v>852</v>
      </c>
    </row>
    <row r="161" spans="1:2" ht="15.75">
      <c r="A161" s="150"/>
      <c r="B161" s="50"/>
    </row>
    <row r="162" spans="1:2" ht="15.75">
      <c r="A162" s="150"/>
    </row>
    <row r="163" spans="1:2" ht="23.25">
      <c r="A163" s="149" t="s">
        <v>822</v>
      </c>
    </row>
    <row r="164" spans="1:2" s="280" customFormat="1" ht="15.75">
      <c r="A164" s="332"/>
      <c r="B164" s="305"/>
    </row>
    <row r="165" spans="1:2" ht="15.75">
      <c r="A165" s="150"/>
    </row>
    <row r="166" spans="1:2" ht="23.25">
      <c r="A166" s="149" t="s">
        <v>821</v>
      </c>
    </row>
    <row r="167" spans="1:2" ht="15.75">
      <c r="A167" s="150"/>
      <c r="B167" s="50"/>
    </row>
    <row r="168" spans="1:2" ht="15.75">
      <c r="A168" s="150"/>
    </row>
    <row r="169" spans="1:2" ht="23.25">
      <c r="A169" s="149" t="s">
        <v>806</v>
      </c>
    </row>
    <row r="170" spans="1:2" s="280" customFormat="1" ht="15.75">
      <c r="A170" s="332"/>
      <c r="B170" s="305"/>
    </row>
    <row r="171" spans="1:2" s="280" customFormat="1" ht="15.75">
      <c r="A171" s="332"/>
      <c r="B171" s="305"/>
    </row>
    <row r="172" spans="1:2" s="280" customFormat="1" ht="23.25">
      <c r="A172" s="149" t="s">
        <v>2237</v>
      </c>
      <c r="B172" s="305"/>
    </row>
    <row r="173" spans="1:2" s="280" customFormat="1" ht="15.75">
      <c r="A173" s="332"/>
      <c r="B173" s="305"/>
    </row>
    <row r="174" spans="1:2" s="50" customFormat="1" ht="15.75">
      <c r="A174" s="150"/>
    </row>
    <row r="175" spans="1:2" s="50" customFormat="1" ht="23.25">
      <c r="A175" s="149" t="s">
        <v>31</v>
      </c>
    </row>
    <row r="176" spans="1:2" s="280" customFormat="1" ht="15.75">
      <c r="A176" s="332"/>
      <c r="B176" s="305"/>
    </row>
    <row r="177" spans="1:2" s="50" customFormat="1" ht="15.75">
      <c r="A177" s="150"/>
    </row>
    <row r="178" spans="1:2" s="50" customFormat="1" ht="23.25">
      <c r="A178" s="149" t="s">
        <v>863</v>
      </c>
    </row>
    <row r="179" spans="1:2" s="280" customFormat="1" ht="15.75">
      <c r="A179" s="332"/>
      <c r="B179" s="305"/>
    </row>
    <row r="180" spans="1:2" s="50" customFormat="1" ht="15.75">
      <c r="A180" s="150"/>
    </row>
    <row r="181" spans="1:2" s="50" customFormat="1" ht="23.25">
      <c r="A181" s="149" t="s">
        <v>828</v>
      </c>
    </row>
    <row r="182" spans="1:2" s="280" customFormat="1" ht="15.75">
      <c r="A182" s="332"/>
      <c r="B182" s="305"/>
    </row>
    <row r="183" spans="1:2" s="50" customFormat="1" ht="15.75">
      <c r="A183" s="150"/>
    </row>
    <row r="184" spans="1:2" s="50" customFormat="1" ht="23.25">
      <c r="A184" s="149" t="s">
        <v>855</v>
      </c>
    </row>
    <row r="185" spans="1:2" s="280" customFormat="1" ht="15.75">
      <c r="A185" s="332"/>
      <c r="B185" s="305"/>
    </row>
    <row r="186" spans="1:2" s="50" customFormat="1" ht="15.75">
      <c r="A186" s="150"/>
    </row>
    <row r="187" spans="1:2" s="50" customFormat="1" ht="23.25">
      <c r="A187" s="149" t="s">
        <v>33</v>
      </c>
    </row>
    <row r="188" spans="1:2" s="280" customFormat="1" ht="15.75">
      <c r="A188" s="332"/>
      <c r="B188" s="305"/>
    </row>
    <row r="189" spans="1:2" s="50" customFormat="1" ht="15.75">
      <c r="A189" s="150"/>
    </row>
    <row r="190" spans="1:2" s="50" customFormat="1" ht="23.25">
      <c r="A190" s="149" t="s">
        <v>37</v>
      </c>
    </row>
    <row r="191" spans="1:2" ht="15.75">
      <c r="A191" s="150"/>
      <c r="B191" s="50"/>
    </row>
    <row r="192" spans="1:2" s="50" customFormat="1" ht="15.75">
      <c r="A192" s="150"/>
    </row>
    <row r="193" spans="1:2" s="50" customFormat="1" ht="23.25">
      <c r="A193" s="149" t="s">
        <v>143</v>
      </c>
    </row>
    <row r="194" spans="1:2" s="280" customFormat="1" ht="15.75">
      <c r="A194" s="332"/>
      <c r="B194" s="305"/>
    </row>
    <row r="195" spans="1:2" s="50" customFormat="1" ht="15.75">
      <c r="A195" s="150"/>
    </row>
    <row r="196" spans="1:2" s="50" customFormat="1" ht="23.25">
      <c r="A196" s="149" t="s">
        <v>1859</v>
      </c>
    </row>
    <row r="197" spans="1:2" s="305" customFormat="1" ht="15.75">
      <c r="A197" s="332"/>
    </row>
    <row r="198" spans="1:2" s="50" customFormat="1" ht="15"/>
    <row r="199" spans="1:2" s="50" customFormat="1" ht="23.25">
      <c r="A199" s="149" t="s">
        <v>39</v>
      </c>
    </row>
    <row r="200" spans="1:2" s="280" customFormat="1" ht="15.75">
      <c r="A200" s="332"/>
      <c r="B200" s="305"/>
    </row>
    <row r="201" spans="1:2" s="50" customFormat="1" ht="15.75">
      <c r="A201" s="150"/>
    </row>
    <row r="202" spans="1:2" s="50" customFormat="1" ht="23.25">
      <c r="A202" s="149" t="s">
        <v>144</v>
      </c>
    </row>
    <row r="203" spans="1:2" ht="15.75">
      <c r="A203" s="150"/>
      <c r="B203" s="50"/>
    </row>
    <row r="204" spans="1:2" s="50" customFormat="1" ht="15.75">
      <c r="A204" s="150"/>
    </row>
    <row r="205" spans="1:2" s="50" customFormat="1" ht="23.25">
      <c r="A205" s="149" t="s">
        <v>1856</v>
      </c>
    </row>
    <row r="206" spans="1:2" s="305" customFormat="1" ht="15.75">
      <c r="A206" s="332"/>
    </row>
    <row r="207" spans="1:2" s="50" customFormat="1" ht="15"/>
    <row r="208" spans="1:2" s="50" customFormat="1" ht="23.25">
      <c r="A208" s="149" t="s">
        <v>155</v>
      </c>
    </row>
    <row r="209" spans="1:2" s="305" customFormat="1" ht="15.75">
      <c r="A209" s="332"/>
    </row>
    <row r="210" spans="1:2" s="50" customFormat="1" ht="15">
      <c r="A210" s="51"/>
    </row>
    <row r="211" spans="1:2" s="50" customFormat="1" ht="23.25">
      <c r="A211" s="149" t="s">
        <v>826</v>
      </c>
    </row>
    <row r="212" spans="1:2" s="305" customFormat="1" ht="15.75">
      <c r="A212" s="332"/>
    </row>
    <row r="213" spans="1:2" s="305" customFormat="1" ht="15.75">
      <c r="A213" s="332"/>
    </row>
    <row r="214" spans="1:2" s="280" customFormat="1" ht="23.25">
      <c r="A214" s="149" t="s">
        <v>2243</v>
      </c>
      <c r="B214" s="305"/>
    </row>
    <row r="215" spans="1:2" s="50" customFormat="1" ht="15">
      <c r="A215" s="51"/>
    </row>
    <row r="216" spans="1:2" s="50" customFormat="1" ht="15"/>
    <row r="218" spans="1:2" s="50" customFormat="1" ht="15"/>
    <row r="219" spans="1:2" s="50" customFormat="1" ht="15"/>
    <row r="220" spans="1:2" s="53" customFormat="1">
      <c r="A220" s="151"/>
    </row>
  </sheetData>
  <sortState xmlns:xlrd2="http://schemas.microsoft.com/office/spreadsheetml/2017/richdata2" ref="A1:A54">
    <sortCondition ref="A1:A54"/>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39"/>
  <sheetViews>
    <sheetView workbookViewId="0">
      <pane xSplit="1" topLeftCell="G1" activePane="topRight" state="frozen"/>
      <selection pane="topRight" activeCell="K692" sqref="K692"/>
    </sheetView>
  </sheetViews>
  <sheetFormatPr defaultColWidth="8.85546875" defaultRowHeight="12.75"/>
  <cols>
    <col min="1" max="1" width="58.7109375" customWidth="1"/>
    <col min="2" max="2" width="9.140625" customWidth="1"/>
    <col min="3" max="3" width="25.7109375" customWidth="1"/>
    <col min="4" max="4" width="6.140625" customWidth="1"/>
    <col min="5" max="5" width="25.7109375" customWidth="1"/>
    <col min="6" max="6" width="6.140625" customWidth="1"/>
    <col min="7" max="7" width="25.7109375" customWidth="1"/>
    <col min="8" max="8" width="6.140625" customWidth="1"/>
    <col min="9" max="9" width="25.7109375" customWidth="1"/>
    <col min="10" max="10" width="6.140625" customWidth="1"/>
    <col min="11" max="11" width="25.7109375" customWidth="1"/>
    <col min="12" max="12" width="6.140625" customWidth="1"/>
    <col min="13" max="13" width="25.7109375" customWidth="1"/>
  </cols>
  <sheetData>
    <row r="1" spans="1:13" ht="23.25">
      <c r="A1" t="s">
        <v>1240</v>
      </c>
      <c r="C1" s="154">
        <v>2016</v>
      </c>
      <c r="D1" s="1"/>
      <c r="E1" s="154">
        <v>2017</v>
      </c>
      <c r="F1" s="1"/>
      <c r="G1" s="154">
        <v>2018</v>
      </c>
      <c r="H1" s="1"/>
      <c r="I1" s="154">
        <v>2019</v>
      </c>
      <c r="K1" s="154">
        <v>2020</v>
      </c>
      <c r="M1" s="154">
        <v>2021</v>
      </c>
    </row>
    <row r="2" spans="1:13">
      <c r="A2" t="s">
        <v>1241</v>
      </c>
    </row>
    <row r="5" spans="1:13" ht="20.25">
      <c r="A5" s="152" t="s">
        <v>1235</v>
      </c>
      <c r="C5" t="s">
        <v>39</v>
      </c>
      <c r="E5" t="s">
        <v>186</v>
      </c>
      <c r="G5" t="s">
        <v>25</v>
      </c>
      <c r="I5" t="s">
        <v>851</v>
      </c>
      <c r="K5" t="s">
        <v>35</v>
      </c>
    </row>
    <row r="6" spans="1:13">
      <c r="C6" t="s">
        <v>19</v>
      </c>
      <c r="E6" t="s">
        <v>186</v>
      </c>
      <c r="G6" t="s">
        <v>39</v>
      </c>
      <c r="I6" t="s">
        <v>158</v>
      </c>
      <c r="K6" t="s">
        <v>13</v>
      </c>
    </row>
    <row r="7" spans="1:13">
      <c r="C7" t="s">
        <v>31</v>
      </c>
      <c r="E7" t="s">
        <v>186</v>
      </c>
      <c r="G7" t="s">
        <v>144</v>
      </c>
      <c r="I7" t="s">
        <v>21</v>
      </c>
      <c r="K7" t="s">
        <v>39</v>
      </c>
    </row>
    <row r="10" spans="1:13" ht="20.25">
      <c r="A10" s="152" t="s">
        <v>1140</v>
      </c>
      <c r="C10" t="s">
        <v>186</v>
      </c>
      <c r="E10" t="s">
        <v>1</v>
      </c>
      <c r="G10" t="s">
        <v>155</v>
      </c>
      <c r="I10" t="s">
        <v>19</v>
      </c>
      <c r="K10" t="s">
        <v>15</v>
      </c>
    </row>
    <row r="11" spans="1:13">
      <c r="C11" t="s">
        <v>186</v>
      </c>
      <c r="E11" t="s">
        <v>9</v>
      </c>
      <c r="G11" t="s">
        <v>17</v>
      </c>
      <c r="I11" t="s">
        <v>39</v>
      </c>
      <c r="K11" t="s">
        <v>1887</v>
      </c>
    </row>
    <row r="12" spans="1:13">
      <c r="C12" t="s">
        <v>186</v>
      </c>
      <c r="E12" t="s">
        <v>143</v>
      </c>
      <c r="G12" t="s">
        <v>4</v>
      </c>
      <c r="I12" t="s">
        <v>835</v>
      </c>
      <c r="K12" t="s">
        <v>1888</v>
      </c>
    </row>
    <row r="15" spans="1:13" ht="20.25">
      <c r="A15" s="152" t="s">
        <v>1141</v>
      </c>
      <c r="C15" t="s">
        <v>186</v>
      </c>
      <c r="E15" t="s">
        <v>144</v>
      </c>
      <c r="G15" t="s">
        <v>6</v>
      </c>
      <c r="I15" t="s">
        <v>807</v>
      </c>
      <c r="K15" t="s">
        <v>863</v>
      </c>
    </row>
    <row r="16" spans="1:13">
      <c r="C16" t="s">
        <v>186</v>
      </c>
      <c r="E16" t="s">
        <v>143</v>
      </c>
      <c r="G16" t="s">
        <v>15</v>
      </c>
      <c r="I16" t="s">
        <v>869</v>
      </c>
      <c r="K16" t="s">
        <v>817</v>
      </c>
    </row>
    <row r="17" spans="1:11">
      <c r="C17" t="s">
        <v>186</v>
      </c>
      <c r="E17" t="s">
        <v>37</v>
      </c>
      <c r="G17" t="s">
        <v>155</v>
      </c>
      <c r="I17" t="s">
        <v>863</v>
      </c>
      <c r="K17" t="s">
        <v>153</v>
      </c>
    </row>
    <row r="20" spans="1:11" ht="20.25">
      <c r="A20" s="152" t="s">
        <v>1269</v>
      </c>
      <c r="C20" t="s">
        <v>186</v>
      </c>
      <c r="E20" t="s">
        <v>1</v>
      </c>
      <c r="G20" t="s">
        <v>11</v>
      </c>
      <c r="I20" t="s">
        <v>154</v>
      </c>
      <c r="K20" t="s">
        <v>1837</v>
      </c>
    </row>
    <row r="21" spans="1:11">
      <c r="C21" t="s">
        <v>186</v>
      </c>
      <c r="E21" t="s">
        <v>6</v>
      </c>
      <c r="G21" t="s">
        <v>162</v>
      </c>
      <c r="I21" t="s">
        <v>31</v>
      </c>
      <c r="K21" t="s">
        <v>27</v>
      </c>
    </row>
    <row r="22" spans="1:11">
      <c r="C22" t="s">
        <v>186</v>
      </c>
      <c r="E22" t="s">
        <v>23</v>
      </c>
      <c r="G22" t="s">
        <v>27</v>
      </c>
      <c r="I22" t="s">
        <v>142</v>
      </c>
      <c r="K22" t="s">
        <v>23</v>
      </c>
    </row>
    <row r="25" spans="1:11" ht="20.25">
      <c r="A25" s="152" t="s">
        <v>1142</v>
      </c>
      <c r="C25" t="s">
        <v>186</v>
      </c>
      <c r="E25" t="s">
        <v>178</v>
      </c>
      <c r="G25" t="s">
        <v>142</v>
      </c>
      <c r="I25" t="s">
        <v>869</v>
      </c>
      <c r="K25" t="s">
        <v>17</v>
      </c>
    </row>
    <row r="26" spans="1:11">
      <c r="C26" t="s">
        <v>186</v>
      </c>
      <c r="E26" t="s">
        <v>15</v>
      </c>
      <c r="G26" t="s">
        <v>31</v>
      </c>
      <c r="I26" t="s">
        <v>842</v>
      </c>
      <c r="K26" t="s">
        <v>1858</v>
      </c>
    </row>
    <row r="27" spans="1:11">
      <c r="C27" t="s">
        <v>186</v>
      </c>
      <c r="E27" t="s">
        <v>21</v>
      </c>
      <c r="G27" t="s">
        <v>39</v>
      </c>
      <c r="I27" t="s">
        <v>807</v>
      </c>
      <c r="K27" t="s">
        <v>807</v>
      </c>
    </row>
    <row r="30" spans="1:11" ht="20.25">
      <c r="A30" s="152" t="s">
        <v>1143</v>
      </c>
      <c r="C30" t="s">
        <v>11</v>
      </c>
      <c r="E30" t="s">
        <v>11</v>
      </c>
      <c r="G30" t="s">
        <v>9</v>
      </c>
      <c r="I30" t="s">
        <v>143</v>
      </c>
      <c r="K30" t="s">
        <v>143</v>
      </c>
    </row>
    <row r="31" spans="1:11">
      <c r="C31" t="s">
        <v>178</v>
      </c>
      <c r="E31" t="s">
        <v>1</v>
      </c>
      <c r="G31" t="s">
        <v>143</v>
      </c>
      <c r="I31" t="s">
        <v>821</v>
      </c>
      <c r="K31" t="s">
        <v>11</v>
      </c>
    </row>
    <row r="32" spans="1:11">
      <c r="C32" t="s">
        <v>17</v>
      </c>
      <c r="E32" t="s">
        <v>27</v>
      </c>
      <c r="G32" t="s">
        <v>25</v>
      </c>
      <c r="I32" t="s">
        <v>13</v>
      </c>
      <c r="K32" t="s">
        <v>141</v>
      </c>
    </row>
    <row r="35" spans="1:11" ht="20.25">
      <c r="A35" s="152" t="s">
        <v>1144</v>
      </c>
      <c r="C35" t="s">
        <v>11</v>
      </c>
      <c r="E35" t="s">
        <v>35</v>
      </c>
      <c r="G35" t="s">
        <v>154</v>
      </c>
      <c r="I35" t="s">
        <v>39</v>
      </c>
      <c r="K35" t="s">
        <v>11</v>
      </c>
    </row>
    <row r="36" spans="1:11">
      <c r="C36" t="s">
        <v>33</v>
      </c>
      <c r="E36" t="s">
        <v>178</v>
      </c>
      <c r="G36" t="s">
        <v>141</v>
      </c>
      <c r="I36" t="s">
        <v>31</v>
      </c>
      <c r="K36" t="s">
        <v>154</v>
      </c>
    </row>
    <row r="37" spans="1:11">
      <c r="C37" t="s">
        <v>15</v>
      </c>
      <c r="E37" t="s">
        <v>25</v>
      </c>
      <c r="G37" t="s">
        <v>6</v>
      </c>
      <c r="I37" t="s">
        <v>869</v>
      </c>
      <c r="K37" t="s">
        <v>33</v>
      </c>
    </row>
    <row r="40" spans="1:11" ht="20.25">
      <c r="A40" s="152" t="s">
        <v>1145</v>
      </c>
      <c r="C40" t="s">
        <v>33</v>
      </c>
      <c r="E40" t="s">
        <v>6</v>
      </c>
      <c r="G40" t="s">
        <v>15</v>
      </c>
      <c r="I40" t="s">
        <v>33</v>
      </c>
      <c r="K40" t="s">
        <v>1859</v>
      </c>
    </row>
    <row r="41" spans="1:11">
      <c r="C41" t="s">
        <v>37</v>
      </c>
      <c r="E41" t="s">
        <v>15</v>
      </c>
      <c r="G41" t="s">
        <v>6</v>
      </c>
      <c r="I41" t="s">
        <v>842</v>
      </c>
      <c r="K41" t="s">
        <v>1858</v>
      </c>
    </row>
    <row r="42" spans="1:11">
      <c r="C42" t="s">
        <v>13</v>
      </c>
      <c r="E42" t="s">
        <v>142</v>
      </c>
      <c r="G42" t="s">
        <v>164</v>
      </c>
      <c r="I42" t="s">
        <v>817</v>
      </c>
      <c r="K42" t="s">
        <v>25</v>
      </c>
    </row>
    <row r="45" spans="1:11" ht="20.25">
      <c r="A45" s="152" t="s">
        <v>1146</v>
      </c>
      <c r="C45" t="s">
        <v>186</v>
      </c>
      <c r="E45" t="s">
        <v>13</v>
      </c>
      <c r="G45" t="s">
        <v>31</v>
      </c>
      <c r="I45" t="s">
        <v>869</v>
      </c>
      <c r="K45" s="280" t="s">
        <v>186</v>
      </c>
    </row>
    <row r="46" spans="1:11">
      <c r="C46" t="s">
        <v>186</v>
      </c>
      <c r="E46" t="s">
        <v>1</v>
      </c>
      <c r="G46" t="s">
        <v>21</v>
      </c>
      <c r="I46" t="s">
        <v>873</v>
      </c>
      <c r="K46" s="280" t="s">
        <v>186</v>
      </c>
    </row>
    <row r="47" spans="1:11">
      <c r="C47" t="s">
        <v>186</v>
      </c>
      <c r="E47" t="s">
        <v>23</v>
      </c>
      <c r="G47" t="s">
        <v>153</v>
      </c>
      <c r="I47" t="s">
        <v>855</v>
      </c>
      <c r="K47" s="280" t="s">
        <v>186</v>
      </c>
    </row>
    <row r="50" spans="1:11" ht="20.25">
      <c r="A50" s="152" t="s">
        <v>1147</v>
      </c>
      <c r="C50" t="s">
        <v>6</v>
      </c>
      <c r="E50" t="s">
        <v>144</v>
      </c>
      <c r="G50" t="s">
        <v>156</v>
      </c>
      <c r="I50" t="s">
        <v>851</v>
      </c>
      <c r="K50" s="280" t="s">
        <v>186</v>
      </c>
    </row>
    <row r="51" spans="1:11">
      <c r="C51" t="s">
        <v>25</v>
      </c>
      <c r="E51" t="s">
        <v>143</v>
      </c>
      <c r="G51" t="s">
        <v>23</v>
      </c>
      <c r="I51" t="s">
        <v>869</v>
      </c>
      <c r="K51" s="280" t="s">
        <v>186</v>
      </c>
    </row>
    <row r="52" spans="1:11">
      <c r="C52" t="s">
        <v>33</v>
      </c>
      <c r="E52" t="s">
        <v>141</v>
      </c>
      <c r="G52" t="s">
        <v>21</v>
      </c>
      <c r="I52" t="s">
        <v>844</v>
      </c>
      <c r="K52" s="280" t="s">
        <v>186</v>
      </c>
    </row>
    <row r="55" spans="1:11" ht="20.25">
      <c r="A55" s="152" t="s">
        <v>1148</v>
      </c>
      <c r="C55" t="s">
        <v>11</v>
      </c>
      <c r="E55" t="s">
        <v>25</v>
      </c>
      <c r="G55" t="s">
        <v>21</v>
      </c>
      <c r="I55" t="s">
        <v>11</v>
      </c>
      <c r="K55" s="280" t="s">
        <v>186</v>
      </c>
    </row>
    <row r="56" spans="1:11">
      <c r="C56" t="s">
        <v>23</v>
      </c>
      <c r="E56" t="s">
        <v>17</v>
      </c>
      <c r="G56" t="s">
        <v>9</v>
      </c>
      <c r="I56" t="s">
        <v>811</v>
      </c>
      <c r="K56" s="280" t="s">
        <v>186</v>
      </c>
    </row>
    <row r="57" spans="1:11">
      <c r="C57" t="s">
        <v>27</v>
      </c>
      <c r="E57" t="s">
        <v>4</v>
      </c>
      <c r="G57" t="s">
        <v>17</v>
      </c>
      <c r="I57" t="s">
        <v>31</v>
      </c>
      <c r="K57" s="280" t="s">
        <v>186</v>
      </c>
    </row>
    <row r="60" spans="1:11" ht="20.25">
      <c r="A60" s="152" t="s">
        <v>1149</v>
      </c>
      <c r="C60" t="s">
        <v>21</v>
      </c>
      <c r="E60" t="s">
        <v>143</v>
      </c>
      <c r="G60" t="s">
        <v>17</v>
      </c>
      <c r="I60" t="s">
        <v>817</v>
      </c>
      <c r="K60" s="280" t="s">
        <v>830</v>
      </c>
    </row>
    <row r="61" spans="1:11">
      <c r="C61" t="s">
        <v>11</v>
      </c>
      <c r="E61" t="s">
        <v>15</v>
      </c>
      <c r="G61" t="s">
        <v>153</v>
      </c>
      <c r="I61" t="s">
        <v>830</v>
      </c>
      <c r="K61" s="280" t="s">
        <v>855</v>
      </c>
    </row>
    <row r="62" spans="1:11">
      <c r="C62" t="s">
        <v>31</v>
      </c>
      <c r="E62" t="s">
        <v>11</v>
      </c>
      <c r="G62" t="s">
        <v>155</v>
      </c>
      <c r="I62" t="s">
        <v>162</v>
      </c>
      <c r="K62" s="280" t="s">
        <v>869</v>
      </c>
    </row>
    <row r="65" spans="1:11" ht="20.25">
      <c r="A65" s="152" t="s">
        <v>1150</v>
      </c>
      <c r="C65" t="s">
        <v>186</v>
      </c>
      <c r="E65" t="s">
        <v>186</v>
      </c>
      <c r="G65" t="s">
        <v>186</v>
      </c>
      <c r="I65" t="s">
        <v>153</v>
      </c>
      <c r="K65" s="280" t="s">
        <v>855</v>
      </c>
    </row>
    <row r="66" spans="1:11">
      <c r="C66" t="s">
        <v>186</v>
      </c>
      <c r="E66" t="s">
        <v>186</v>
      </c>
      <c r="G66" t="s">
        <v>186</v>
      </c>
      <c r="I66" t="s">
        <v>863</v>
      </c>
      <c r="K66" s="280" t="s">
        <v>869</v>
      </c>
    </row>
    <row r="67" spans="1:11">
      <c r="C67" t="s">
        <v>186</v>
      </c>
      <c r="E67" t="s">
        <v>186</v>
      </c>
      <c r="G67" t="s">
        <v>186</v>
      </c>
      <c r="I67" t="s">
        <v>142</v>
      </c>
      <c r="K67" s="280" t="s">
        <v>830</v>
      </c>
    </row>
    <row r="70" spans="1:11" ht="20.25">
      <c r="A70" s="152" t="s">
        <v>1151</v>
      </c>
      <c r="C70" t="s">
        <v>31</v>
      </c>
      <c r="E70" t="s">
        <v>144</v>
      </c>
      <c r="G70" t="s">
        <v>156</v>
      </c>
      <c r="I70" t="s">
        <v>11</v>
      </c>
      <c r="K70" s="280" t="s">
        <v>842</v>
      </c>
    </row>
    <row r="71" spans="1:11">
      <c r="C71" t="s">
        <v>33</v>
      </c>
      <c r="E71" t="s">
        <v>141</v>
      </c>
      <c r="G71" t="s">
        <v>31</v>
      </c>
      <c r="I71" t="s">
        <v>811</v>
      </c>
      <c r="K71" s="280" t="s">
        <v>35</v>
      </c>
    </row>
    <row r="72" spans="1:11">
      <c r="C72" t="s">
        <v>21</v>
      </c>
      <c r="E72" t="s">
        <v>143</v>
      </c>
      <c r="G72" t="s">
        <v>153</v>
      </c>
      <c r="I72" t="s">
        <v>154</v>
      </c>
      <c r="K72" s="280" t="s">
        <v>869</v>
      </c>
    </row>
    <row r="75" spans="1:11" ht="20.25">
      <c r="A75" s="152" t="s">
        <v>1152</v>
      </c>
      <c r="C75" t="s">
        <v>9</v>
      </c>
      <c r="E75" t="s">
        <v>13</v>
      </c>
      <c r="G75" t="s">
        <v>31</v>
      </c>
      <c r="I75" t="s">
        <v>11</v>
      </c>
      <c r="K75" s="280" t="s">
        <v>186</v>
      </c>
    </row>
    <row r="76" spans="1:11">
      <c r="C76" t="s">
        <v>23</v>
      </c>
      <c r="E76" t="s">
        <v>1</v>
      </c>
      <c r="G76" t="s">
        <v>19</v>
      </c>
      <c r="I76" t="s">
        <v>31</v>
      </c>
      <c r="K76" s="280" t="s">
        <v>186</v>
      </c>
    </row>
    <row r="77" spans="1:11">
      <c r="C77" t="s">
        <v>11</v>
      </c>
      <c r="E77" t="s">
        <v>21</v>
      </c>
      <c r="G77" t="s">
        <v>21</v>
      </c>
      <c r="I77" t="s">
        <v>141</v>
      </c>
      <c r="K77" s="280" t="s">
        <v>186</v>
      </c>
    </row>
    <row r="80" spans="1:11" ht="20.25">
      <c r="A80" s="152" t="s">
        <v>1153</v>
      </c>
      <c r="C80" t="s">
        <v>15</v>
      </c>
      <c r="E80" t="s">
        <v>15</v>
      </c>
      <c r="G80" t="s">
        <v>23</v>
      </c>
      <c r="I80" t="s">
        <v>842</v>
      </c>
      <c r="K80" s="280" t="s">
        <v>186</v>
      </c>
    </row>
    <row r="81" spans="1:11">
      <c r="C81" t="s">
        <v>21</v>
      </c>
      <c r="E81" t="s">
        <v>143</v>
      </c>
      <c r="G81" t="s">
        <v>153</v>
      </c>
      <c r="I81" t="s">
        <v>847</v>
      </c>
      <c r="K81" s="280" t="s">
        <v>186</v>
      </c>
    </row>
    <row r="82" spans="1:11">
      <c r="C82" t="s">
        <v>19</v>
      </c>
      <c r="E82" t="s">
        <v>11</v>
      </c>
      <c r="G82" t="s">
        <v>142</v>
      </c>
      <c r="I82" t="s">
        <v>869</v>
      </c>
      <c r="K82" s="280" t="s">
        <v>186</v>
      </c>
    </row>
    <row r="85" spans="1:11" ht="20.25">
      <c r="A85" s="152" t="s">
        <v>1154</v>
      </c>
      <c r="C85" t="s">
        <v>17</v>
      </c>
      <c r="E85" t="s">
        <v>6</v>
      </c>
      <c r="G85" t="s">
        <v>9</v>
      </c>
      <c r="I85" t="s">
        <v>842</v>
      </c>
      <c r="K85" s="280" t="s">
        <v>186</v>
      </c>
    </row>
    <row r="86" spans="1:11">
      <c r="C86" t="s">
        <v>39</v>
      </c>
      <c r="E86" t="s">
        <v>178</v>
      </c>
      <c r="G86" t="s">
        <v>27</v>
      </c>
      <c r="I86" t="s">
        <v>844</v>
      </c>
      <c r="K86" s="280" t="s">
        <v>186</v>
      </c>
    </row>
    <row r="87" spans="1:11">
      <c r="C87" t="s">
        <v>11</v>
      </c>
      <c r="E87" t="s">
        <v>144</v>
      </c>
      <c r="G87" t="s">
        <v>142</v>
      </c>
      <c r="I87" t="s">
        <v>856</v>
      </c>
      <c r="K87" s="280" t="s">
        <v>186</v>
      </c>
    </row>
    <row r="90" spans="1:11" ht="20.25">
      <c r="A90" s="152" t="s">
        <v>1155</v>
      </c>
      <c r="C90" t="s">
        <v>25</v>
      </c>
      <c r="E90" t="s">
        <v>13</v>
      </c>
      <c r="G90" t="s">
        <v>9</v>
      </c>
      <c r="I90" t="s">
        <v>836</v>
      </c>
      <c r="K90" s="280" t="s">
        <v>25</v>
      </c>
    </row>
    <row r="91" spans="1:11">
      <c r="C91" t="s">
        <v>17</v>
      </c>
      <c r="E91" t="s">
        <v>25</v>
      </c>
      <c r="G91" t="s">
        <v>155</v>
      </c>
      <c r="I91" t="s">
        <v>861</v>
      </c>
      <c r="K91" s="280" t="s">
        <v>807</v>
      </c>
    </row>
    <row r="92" spans="1:11">
      <c r="C92" t="s">
        <v>178</v>
      </c>
      <c r="E92" t="s">
        <v>11</v>
      </c>
      <c r="G92" t="s">
        <v>27</v>
      </c>
      <c r="I92" t="s">
        <v>842</v>
      </c>
      <c r="K92" s="280" t="s">
        <v>856</v>
      </c>
    </row>
    <row r="95" spans="1:11" ht="20.25">
      <c r="A95" s="152" t="s">
        <v>1156</v>
      </c>
      <c r="C95" t="s">
        <v>178</v>
      </c>
      <c r="E95" t="s">
        <v>13</v>
      </c>
      <c r="G95" t="s">
        <v>9</v>
      </c>
      <c r="I95" t="s">
        <v>143</v>
      </c>
      <c r="K95" s="280" t="s">
        <v>835</v>
      </c>
    </row>
    <row r="96" spans="1:11">
      <c r="C96" t="s">
        <v>29</v>
      </c>
      <c r="E96" t="s">
        <v>17</v>
      </c>
      <c r="G96" t="s">
        <v>27</v>
      </c>
      <c r="I96" t="s">
        <v>154</v>
      </c>
      <c r="K96" s="280" t="s">
        <v>23</v>
      </c>
    </row>
    <row r="97" spans="1:11">
      <c r="C97" t="s">
        <v>37</v>
      </c>
      <c r="E97" t="s">
        <v>21</v>
      </c>
      <c r="G97" t="s">
        <v>37</v>
      </c>
      <c r="I97" t="s">
        <v>31</v>
      </c>
      <c r="K97" s="280" t="s">
        <v>1837</v>
      </c>
    </row>
    <row r="100" spans="1:11" ht="20.25">
      <c r="A100" s="152" t="s">
        <v>1157</v>
      </c>
      <c r="C100" t="s">
        <v>178</v>
      </c>
      <c r="E100" t="s">
        <v>11</v>
      </c>
      <c r="G100" t="s">
        <v>21</v>
      </c>
      <c r="I100" t="s">
        <v>154</v>
      </c>
      <c r="K100" s="280" t="s">
        <v>186</v>
      </c>
    </row>
    <row r="101" spans="1:11">
      <c r="C101" t="s">
        <v>15</v>
      </c>
      <c r="E101" t="s">
        <v>17</v>
      </c>
      <c r="G101" t="s">
        <v>19</v>
      </c>
      <c r="I101" t="s">
        <v>156</v>
      </c>
      <c r="K101" s="280" t="s">
        <v>186</v>
      </c>
    </row>
    <row r="102" spans="1:11">
      <c r="C102" t="s">
        <v>27</v>
      </c>
      <c r="E102" t="s">
        <v>9</v>
      </c>
      <c r="G102" t="s">
        <v>31</v>
      </c>
      <c r="I102" t="s">
        <v>822</v>
      </c>
      <c r="K102" s="280" t="s">
        <v>186</v>
      </c>
    </row>
    <row r="105" spans="1:11" ht="20.25">
      <c r="A105" s="152" t="s">
        <v>1158</v>
      </c>
      <c r="C105" t="s">
        <v>186</v>
      </c>
      <c r="E105" t="s">
        <v>141</v>
      </c>
      <c r="G105" t="s">
        <v>153</v>
      </c>
      <c r="I105" t="s">
        <v>1</v>
      </c>
      <c r="K105" s="280" t="s">
        <v>186</v>
      </c>
    </row>
    <row r="106" spans="1:11">
      <c r="C106" t="s">
        <v>186</v>
      </c>
      <c r="E106" t="s">
        <v>19</v>
      </c>
      <c r="G106" t="s">
        <v>164</v>
      </c>
      <c r="I106" t="s">
        <v>830</v>
      </c>
      <c r="K106" s="280" t="s">
        <v>186</v>
      </c>
    </row>
    <row r="107" spans="1:11">
      <c r="C107" t="s">
        <v>186</v>
      </c>
      <c r="E107" t="s">
        <v>143</v>
      </c>
      <c r="G107" t="s">
        <v>35</v>
      </c>
      <c r="I107" t="s">
        <v>855</v>
      </c>
      <c r="K107" s="280" t="s">
        <v>186</v>
      </c>
    </row>
    <row r="110" spans="1:11" ht="20.25">
      <c r="A110" s="152" t="s">
        <v>1159</v>
      </c>
      <c r="C110" t="s">
        <v>186</v>
      </c>
      <c r="E110" t="s">
        <v>6</v>
      </c>
      <c r="G110" t="s">
        <v>11</v>
      </c>
      <c r="I110" t="s">
        <v>156</v>
      </c>
      <c r="K110" s="280" t="s">
        <v>186</v>
      </c>
    </row>
    <row r="111" spans="1:11">
      <c r="C111" t="s">
        <v>186</v>
      </c>
      <c r="E111" t="s">
        <v>35</v>
      </c>
      <c r="G111" t="s">
        <v>1</v>
      </c>
      <c r="I111" t="s">
        <v>817</v>
      </c>
      <c r="K111" s="280" t="s">
        <v>186</v>
      </c>
    </row>
    <row r="112" spans="1:11">
      <c r="C112" t="s">
        <v>186</v>
      </c>
      <c r="E112" t="s">
        <v>13</v>
      </c>
      <c r="G112" t="s">
        <v>35</v>
      </c>
      <c r="I112" t="s">
        <v>828</v>
      </c>
      <c r="K112" s="280" t="s">
        <v>186</v>
      </c>
    </row>
    <row r="115" spans="1:11" ht="20.25">
      <c r="A115" s="152" t="s">
        <v>1160</v>
      </c>
      <c r="C115" t="s">
        <v>186</v>
      </c>
      <c r="E115" t="s">
        <v>31</v>
      </c>
      <c r="G115" t="s">
        <v>29</v>
      </c>
      <c r="I115" t="s">
        <v>143</v>
      </c>
      <c r="K115" s="280" t="s">
        <v>186</v>
      </c>
    </row>
    <row r="116" spans="1:11">
      <c r="C116" t="s">
        <v>186</v>
      </c>
      <c r="E116" t="s">
        <v>23</v>
      </c>
      <c r="G116" t="s">
        <v>33</v>
      </c>
      <c r="I116" t="s">
        <v>158</v>
      </c>
      <c r="K116" s="280" t="s">
        <v>186</v>
      </c>
    </row>
    <row r="117" spans="1:11">
      <c r="C117" t="s">
        <v>186</v>
      </c>
      <c r="E117" t="s">
        <v>144</v>
      </c>
      <c r="G117" t="s">
        <v>1</v>
      </c>
      <c r="I117" t="s">
        <v>11</v>
      </c>
      <c r="K117" s="280" t="s">
        <v>186</v>
      </c>
    </row>
    <row r="119" spans="1:11">
      <c r="K119" s="373"/>
    </row>
    <row r="120" spans="1:11" ht="20.25">
      <c r="A120" s="152" t="s">
        <v>1188</v>
      </c>
      <c r="B120" t="s">
        <v>1161</v>
      </c>
      <c r="C120" t="s">
        <v>31</v>
      </c>
      <c r="E120" t="s">
        <v>141</v>
      </c>
      <c r="G120" t="s">
        <v>27</v>
      </c>
      <c r="I120" s="125" t="s">
        <v>154</v>
      </c>
      <c r="K120" s="291" t="s">
        <v>863</v>
      </c>
    </row>
    <row r="121" spans="1:11">
      <c r="C121" t="s">
        <v>27</v>
      </c>
      <c r="E121" t="s">
        <v>33</v>
      </c>
      <c r="G121" t="s">
        <v>1270</v>
      </c>
      <c r="I121" s="125" t="s">
        <v>141</v>
      </c>
      <c r="K121" s="291" t="s">
        <v>806</v>
      </c>
    </row>
    <row r="122" spans="1:11">
      <c r="C122" t="s">
        <v>15</v>
      </c>
      <c r="E122" t="s">
        <v>6</v>
      </c>
      <c r="G122" t="s">
        <v>1271</v>
      </c>
      <c r="I122" s="125" t="s">
        <v>15</v>
      </c>
      <c r="K122" s="291" t="s">
        <v>851</v>
      </c>
    </row>
    <row r="123" spans="1:11">
      <c r="G123" t="s">
        <v>1243</v>
      </c>
      <c r="K123" s="373"/>
    </row>
    <row r="124" spans="1:11">
      <c r="K124" s="291"/>
    </row>
    <row r="125" spans="1:11">
      <c r="B125" t="s">
        <v>1162</v>
      </c>
      <c r="C125" t="s">
        <v>37</v>
      </c>
      <c r="E125" t="s">
        <v>11</v>
      </c>
      <c r="G125" t="s">
        <v>153</v>
      </c>
      <c r="I125" s="125" t="s">
        <v>817</v>
      </c>
      <c r="K125" s="291" t="s">
        <v>27</v>
      </c>
    </row>
    <row r="126" spans="1:11">
      <c r="C126" t="s">
        <v>11</v>
      </c>
      <c r="E126" t="s">
        <v>141</v>
      </c>
      <c r="G126" t="s">
        <v>1</v>
      </c>
      <c r="I126" s="125" t="s">
        <v>873</v>
      </c>
      <c r="K126" s="291" t="s">
        <v>863</v>
      </c>
    </row>
    <row r="127" spans="1:11">
      <c r="C127" t="s">
        <v>27</v>
      </c>
      <c r="E127" t="s">
        <v>6</v>
      </c>
      <c r="G127" t="s">
        <v>155</v>
      </c>
      <c r="I127" s="125" t="s">
        <v>19</v>
      </c>
      <c r="K127" s="291" t="s">
        <v>851</v>
      </c>
    </row>
    <row r="128" spans="1:11">
      <c r="K128" s="373"/>
    </row>
    <row r="129" spans="2:11">
      <c r="B129" t="s">
        <v>1163</v>
      </c>
      <c r="C129" t="s">
        <v>25</v>
      </c>
      <c r="E129" t="s">
        <v>6</v>
      </c>
      <c r="G129" t="s">
        <v>153</v>
      </c>
      <c r="I129" s="125" t="s">
        <v>17</v>
      </c>
      <c r="K129" s="291" t="s">
        <v>35</v>
      </c>
    </row>
    <row r="130" spans="2:11">
      <c r="C130" t="s">
        <v>37</v>
      </c>
      <c r="E130" t="s">
        <v>141</v>
      </c>
      <c r="G130" t="s">
        <v>4</v>
      </c>
      <c r="I130" s="125" t="s">
        <v>141</v>
      </c>
      <c r="K130" s="291" t="s">
        <v>801</v>
      </c>
    </row>
    <row r="131" spans="2:11">
      <c r="C131" t="s">
        <v>6</v>
      </c>
      <c r="E131" t="s">
        <v>11</v>
      </c>
      <c r="G131" t="s">
        <v>1</v>
      </c>
      <c r="I131" s="125" t="s">
        <v>31</v>
      </c>
      <c r="K131" s="291" t="s">
        <v>836</v>
      </c>
    </row>
    <row r="132" spans="2:11">
      <c r="K132" s="373"/>
    </row>
    <row r="133" spans="2:11">
      <c r="B133" t="s">
        <v>1164</v>
      </c>
      <c r="C133" t="s">
        <v>27</v>
      </c>
      <c r="E133" t="s">
        <v>33</v>
      </c>
      <c r="G133" t="s">
        <v>9</v>
      </c>
      <c r="I133" s="125" t="s">
        <v>817</v>
      </c>
      <c r="K133" s="291" t="s">
        <v>13</v>
      </c>
    </row>
    <row r="134" spans="2:11">
      <c r="C134" t="s">
        <v>15</v>
      </c>
      <c r="E134" t="s">
        <v>21</v>
      </c>
      <c r="G134" t="s">
        <v>142</v>
      </c>
      <c r="I134" s="125" t="s">
        <v>17</v>
      </c>
      <c r="K134" s="291" t="s">
        <v>1857</v>
      </c>
    </row>
    <row r="135" spans="2:11">
      <c r="C135" t="s">
        <v>21</v>
      </c>
      <c r="E135" t="s">
        <v>17</v>
      </c>
      <c r="G135" t="s">
        <v>33</v>
      </c>
      <c r="I135" s="125" t="s">
        <v>819</v>
      </c>
      <c r="K135" s="291" t="s">
        <v>863</v>
      </c>
    </row>
    <row r="136" spans="2:11">
      <c r="K136" s="373"/>
    </row>
    <row r="137" spans="2:11">
      <c r="B137" t="s">
        <v>1165</v>
      </c>
      <c r="C137" t="s">
        <v>33</v>
      </c>
      <c r="E137" t="s">
        <v>11</v>
      </c>
      <c r="G137" t="s">
        <v>143</v>
      </c>
      <c r="I137" s="125" t="s">
        <v>17</v>
      </c>
      <c r="K137" s="291" t="s">
        <v>863</v>
      </c>
    </row>
    <row r="138" spans="2:11">
      <c r="C138" t="s">
        <v>21</v>
      </c>
      <c r="E138" t="s">
        <v>19</v>
      </c>
      <c r="G138" t="s">
        <v>1</v>
      </c>
      <c r="I138" s="125" t="s">
        <v>817</v>
      </c>
      <c r="K138" s="291" t="s">
        <v>806</v>
      </c>
    </row>
    <row r="139" spans="2:11">
      <c r="C139" t="s">
        <v>25</v>
      </c>
      <c r="E139" t="s">
        <v>141</v>
      </c>
      <c r="G139" t="s">
        <v>15</v>
      </c>
      <c r="I139" s="125" t="s">
        <v>873</v>
      </c>
      <c r="K139" s="291" t="s">
        <v>19</v>
      </c>
    </row>
    <row r="140" spans="2:11">
      <c r="K140" s="373"/>
    </row>
    <row r="141" spans="2:11">
      <c r="B141" t="s">
        <v>1166</v>
      </c>
      <c r="C141" t="s">
        <v>27</v>
      </c>
      <c r="E141" t="s">
        <v>33</v>
      </c>
      <c r="G141" t="s">
        <v>25</v>
      </c>
      <c r="I141" s="125" t="s">
        <v>156</v>
      </c>
      <c r="K141" s="291" t="s">
        <v>1859</v>
      </c>
    </row>
    <row r="142" spans="2:11">
      <c r="C142" t="s">
        <v>178</v>
      </c>
      <c r="E142" t="s">
        <v>17</v>
      </c>
      <c r="G142" t="s">
        <v>141</v>
      </c>
      <c r="I142" s="125" t="s">
        <v>807</v>
      </c>
      <c r="K142" s="291" t="s">
        <v>142</v>
      </c>
    </row>
    <row r="143" spans="2:11">
      <c r="C143" t="s">
        <v>33</v>
      </c>
      <c r="E143" t="s">
        <v>178</v>
      </c>
      <c r="G143" t="s">
        <v>143</v>
      </c>
      <c r="I143" s="125" t="s">
        <v>830</v>
      </c>
      <c r="K143" s="291" t="s">
        <v>158</v>
      </c>
    </row>
    <row r="144" spans="2:11">
      <c r="K144" s="373"/>
    </row>
    <row r="145" spans="2:11">
      <c r="B145" t="s">
        <v>1167</v>
      </c>
      <c r="C145" t="s">
        <v>4</v>
      </c>
      <c r="E145" t="s">
        <v>21</v>
      </c>
      <c r="G145" t="s">
        <v>153</v>
      </c>
      <c r="I145" s="125" t="s">
        <v>1</v>
      </c>
      <c r="K145" s="291" t="s">
        <v>142</v>
      </c>
    </row>
    <row r="146" spans="2:11">
      <c r="C146" t="s">
        <v>33</v>
      </c>
      <c r="E146" t="s">
        <v>33</v>
      </c>
      <c r="G146" t="s">
        <v>1</v>
      </c>
      <c r="I146" s="125" t="s">
        <v>37</v>
      </c>
      <c r="K146" s="291" t="s">
        <v>863</v>
      </c>
    </row>
    <row r="147" spans="2:11">
      <c r="C147" t="s">
        <v>29</v>
      </c>
      <c r="E147" t="s">
        <v>9</v>
      </c>
      <c r="G147" t="s">
        <v>4</v>
      </c>
      <c r="I147" s="125" t="s">
        <v>807</v>
      </c>
      <c r="K147" s="291" t="s">
        <v>1850</v>
      </c>
    </row>
    <row r="148" spans="2:11">
      <c r="K148" s="373"/>
    </row>
    <row r="149" spans="2:11">
      <c r="B149" t="s">
        <v>1168</v>
      </c>
      <c r="C149" t="s">
        <v>178</v>
      </c>
      <c r="E149" t="s">
        <v>178</v>
      </c>
      <c r="G149" t="s">
        <v>143</v>
      </c>
      <c r="I149" s="125" t="s">
        <v>817</v>
      </c>
      <c r="K149" s="291" t="s">
        <v>863</v>
      </c>
    </row>
    <row r="150" spans="2:11">
      <c r="C150" t="s">
        <v>27</v>
      </c>
      <c r="E150" t="s">
        <v>33</v>
      </c>
      <c r="G150" t="s">
        <v>21</v>
      </c>
      <c r="I150" s="125" t="s">
        <v>19</v>
      </c>
      <c r="K150" s="291" t="s">
        <v>851</v>
      </c>
    </row>
    <row r="151" spans="2:11">
      <c r="C151" t="s">
        <v>15</v>
      </c>
      <c r="E151" t="s">
        <v>21</v>
      </c>
      <c r="G151" t="s">
        <v>1</v>
      </c>
      <c r="I151" s="125" t="s">
        <v>153</v>
      </c>
      <c r="K151" s="291" t="s">
        <v>852</v>
      </c>
    </row>
    <row r="152" spans="2:11">
      <c r="K152" s="373"/>
    </row>
    <row r="153" spans="2:11">
      <c r="B153" t="s">
        <v>1169</v>
      </c>
      <c r="C153" t="s">
        <v>27</v>
      </c>
      <c r="E153" t="s">
        <v>143</v>
      </c>
      <c r="G153" t="s">
        <v>1272</v>
      </c>
      <c r="I153" s="125" t="s">
        <v>851</v>
      </c>
      <c r="K153" s="291" t="s">
        <v>869</v>
      </c>
    </row>
    <row r="154" spans="2:11">
      <c r="C154" t="s">
        <v>11</v>
      </c>
      <c r="E154" t="s">
        <v>33</v>
      </c>
      <c r="G154" t="s">
        <v>1243</v>
      </c>
      <c r="I154" s="125" t="s">
        <v>31</v>
      </c>
      <c r="K154" s="291" t="s">
        <v>1852</v>
      </c>
    </row>
    <row r="155" spans="2:11">
      <c r="C155" t="s">
        <v>33</v>
      </c>
      <c r="E155" t="s">
        <v>21</v>
      </c>
      <c r="G155" t="s">
        <v>25</v>
      </c>
      <c r="I155" s="125" t="s">
        <v>156</v>
      </c>
      <c r="K155" s="291" t="s">
        <v>4</v>
      </c>
    </row>
    <row r="156" spans="2:11">
      <c r="K156" s="373"/>
    </row>
    <row r="157" spans="2:11">
      <c r="B157" t="s">
        <v>1170</v>
      </c>
      <c r="C157" t="s">
        <v>9</v>
      </c>
      <c r="E157" t="s">
        <v>33</v>
      </c>
      <c r="G157" t="s">
        <v>21</v>
      </c>
      <c r="I157" s="125" t="s">
        <v>153</v>
      </c>
      <c r="K157" s="291" t="s">
        <v>851</v>
      </c>
    </row>
    <row r="158" spans="2:11">
      <c r="C158" t="s">
        <v>33</v>
      </c>
      <c r="E158" t="s">
        <v>21</v>
      </c>
      <c r="G158" t="s">
        <v>1</v>
      </c>
      <c r="I158" s="125" t="s">
        <v>822</v>
      </c>
      <c r="K158" s="291" t="s">
        <v>11</v>
      </c>
    </row>
    <row r="159" spans="2:11">
      <c r="C159" t="s">
        <v>11</v>
      </c>
      <c r="E159" t="s">
        <v>35</v>
      </c>
      <c r="G159" t="s">
        <v>9</v>
      </c>
      <c r="I159" s="125" t="s">
        <v>39</v>
      </c>
      <c r="K159" s="291" t="s">
        <v>1850</v>
      </c>
    </row>
    <row r="160" spans="2:11">
      <c r="K160" s="373"/>
    </row>
    <row r="161" spans="2:11">
      <c r="B161" t="s">
        <v>1171</v>
      </c>
      <c r="C161" t="s">
        <v>33</v>
      </c>
      <c r="E161" t="s">
        <v>35</v>
      </c>
      <c r="G161" t="s">
        <v>143</v>
      </c>
      <c r="I161" s="125" t="s">
        <v>153</v>
      </c>
      <c r="K161" s="291" t="s">
        <v>1850</v>
      </c>
    </row>
    <row r="162" spans="2:11">
      <c r="C162" t="s">
        <v>25</v>
      </c>
      <c r="E162" t="s">
        <v>143</v>
      </c>
      <c r="G162" t="s">
        <v>35</v>
      </c>
      <c r="I162" s="125" t="s">
        <v>19</v>
      </c>
      <c r="K162" s="291" t="s">
        <v>142</v>
      </c>
    </row>
    <row r="163" spans="2:11">
      <c r="C163" t="s">
        <v>11</v>
      </c>
      <c r="E163" t="s">
        <v>15</v>
      </c>
      <c r="G163" t="s">
        <v>21</v>
      </c>
      <c r="I163" s="125" t="s">
        <v>25</v>
      </c>
      <c r="K163" s="291" t="s">
        <v>863</v>
      </c>
    </row>
    <row r="164" spans="2:11">
      <c r="K164" s="373"/>
    </row>
    <row r="165" spans="2:11">
      <c r="B165" t="s">
        <v>1172</v>
      </c>
      <c r="C165" t="s">
        <v>33</v>
      </c>
      <c r="E165" t="s">
        <v>19</v>
      </c>
      <c r="G165" t="s">
        <v>143</v>
      </c>
      <c r="I165" s="125" t="s">
        <v>33</v>
      </c>
      <c r="K165" s="291" t="s">
        <v>1855</v>
      </c>
    </row>
    <row r="166" spans="2:11">
      <c r="C166" t="s">
        <v>25</v>
      </c>
      <c r="E166" t="s">
        <v>143</v>
      </c>
      <c r="G166" t="s">
        <v>1</v>
      </c>
      <c r="I166" s="125" t="s">
        <v>807</v>
      </c>
      <c r="K166" s="291" t="s">
        <v>1850</v>
      </c>
    </row>
    <row r="167" spans="2:11">
      <c r="C167" t="s">
        <v>6</v>
      </c>
      <c r="E167" t="s">
        <v>39</v>
      </c>
      <c r="G167" t="s">
        <v>153</v>
      </c>
      <c r="I167" s="125" t="s">
        <v>830</v>
      </c>
      <c r="K167" s="291" t="s">
        <v>11</v>
      </c>
    </row>
    <row r="168" spans="2:11">
      <c r="K168" s="373"/>
    </row>
    <row r="169" spans="2:11">
      <c r="B169" t="s">
        <v>1173</v>
      </c>
      <c r="C169" t="s">
        <v>9</v>
      </c>
      <c r="E169" t="s">
        <v>19</v>
      </c>
      <c r="G169" t="s">
        <v>153</v>
      </c>
      <c r="I169" s="125" t="s">
        <v>31</v>
      </c>
      <c r="K169" s="291" t="s">
        <v>27</v>
      </c>
    </row>
    <row r="170" spans="2:11">
      <c r="C170" t="s">
        <v>1185</v>
      </c>
      <c r="E170" t="s">
        <v>9</v>
      </c>
      <c r="G170" t="s">
        <v>1</v>
      </c>
      <c r="I170" s="125" t="s">
        <v>23</v>
      </c>
      <c r="K170" s="291" t="s">
        <v>158</v>
      </c>
    </row>
    <row r="171" spans="2:11">
      <c r="C171" t="s">
        <v>35</v>
      </c>
      <c r="E171" t="s">
        <v>141</v>
      </c>
      <c r="G171" t="s">
        <v>4</v>
      </c>
      <c r="I171" s="125" t="s">
        <v>158</v>
      </c>
      <c r="K171" s="291" t="s">
        <v>23</v>
      </c>
    </row>
    <row r="172" spans="2:11">
      <c r="K172" s="373"/>
    </row>
    <row r="173" spans="2:11">
      <c r="B173" t="s">
        <v>1174</v>
      </c>
      <c r="C173" t="s">
        <v>9</v>
      </c>
      <c r="E173" t="s">
        <v>21</v>
      </c>
      <c r="G173" t="s">
        <v>33</v>
      </c>
      <c r="I173" s="125" t="s">
        <v>33</v>
      </c>
      <c r="K173" s="291" t="s">
        <v>822</v>
      </c>
    </row>
    <row r="174" spans="2:11">
      <c r="C174" t="s">
        <v>35</v>
      </c>
      <c r="E174" t="s">
        <v>143</v>
      </c>
      <c r="G174" t="s">
        <v>25</v>
      </c>
      <c r="I174" s="125" t="s">
        <v>17</v>
      </c>
      <c r="K174" s="291" t="s">
        <v>11</v>
      </c>
    </row>
    <row r="175" spans="2:11">
      <c r="C175" t="s">
        <v>31</v>
      </c>
      <c r="E175" t="s">
        <v>17</v>
      </c>
      <c r="G175" t="s">
        <v>158</v>
      </c>
      <c r="I175" s="125" t="s">
        <v>852</v>
      </c>
      <c r="K175" s="291" t="s">
        <v>1850</v>
      </c>
    </row>
    <row r="176" spans="2:11">
      <c r="K176" s="373"/>
    </row>
    <row r="177" spans="2:11">
      <c r="B177" t="s">
        <v>1175</v>
      </c>
      <c r="C177" t="s">
        <v>31</v>
      </c>
      <c r="E177" t="s">
        <v>21</v>
      </c>
      <c r="G177" t="s">
        <v>21</v>
      </c>
      <c r="I177" s="125" t="s">
        <v>33</v>
      </c>
      <c r="K177" s="291" t="s">
        <v>836</v>
      </c>
    </row>
    <row r="178" spans="2:11">
      <c r="C178" t="s">
        <v>9</v>
      </c>
      <c r="E178" t="s">
        <v>33</v>
      </c>
      <c r="G178" t="s">
        <v>143</v>
      </c>
      <c r="I178" s="125" t="s">
        <v>141</v>
      </c>
      <c r="K178" s="291" t="s">
        <v>19</v>
      </c>
    </row>
    <row r="179" spans="2:11">
      <c r="C179" t="s">
        <v>21</v>
      </c>
      <c r="E179" t="s">
        <v>17</v>
      </c>
      <c r="G179" t="s">
        <v>33</v>
      </c>
      <c r="I179" s="125" t="s">
        <v>17</v>
      </c>
      <c r="K179" s="291" t="s">
        <v>155</v>
      </c>
    </row>
    <row r="180" spans="2:11">
      <c r="K180" s="373"/>
    </row>
    <row r="181" spans="2:11">
      <c r="B181" t="s">
        <v>1176</v>
      </c>
      <c r="C181" t="s">
        <v>15</v>
      </c>
      <c r="E181" t="s">
        <v>21</v>
      </c>
      <c r="G181" t="s">
        <v>158</v>
      </c>
      <c r="I181" s="125" t="s">
        <v>141</v>
      </c>
      <c r="K181" s="291" t="s">
        <v>830</v>
      </c>
    </row>
    <row r="182" spans="2:11">
      <c r="C182" t="s">
        <v>9</v>
      </c>
      <c r="E182" t="s">
        <v>33</v>
      </c>
      <c r="G182" t="s">
        <v>13</v>
      </c>
      <c r="I182" s="125" t="s">
        <v>31</v>
      </c>
      <c r="K182" s="291" t="s">
        <v>158</v>
      </c>
    </row>
    <row r="183" spans="2:11">
      <c r="C183" t="s">
        <v>31</v>
      </c>
      <c r="E183" t="s">
        <v>143</v>
      </c>
      <c r="G183" t="s">
        <v>33</v>
      </c>
      <c r="I183" s="125" t="s">
        <v>9</v>
      </c>
      <c r="K183" s="291" t="s">
        <v>836</v>
      </c>
    </row>
    <row r="184" spans="2:11">
      <c r="K184" s="373"/>
    </row>
    <row r="185" spans="2:11">
      <c r="B185" t="s">
        <v>1177</v>
      </c>
      <c r="C185" t="s">
        <v>4</v>
      </c>
      <c r="E185" t="s">
        <v>11</v>
      </c>
      <c r="G185" t="s">
        <v>153</v>
      </c>
      <c r="I185" s="125" t="s">
        <v>33</v>
      </c>
      <c r="K185" s="291" t="s">
        <v>19</v>
      </c>
    </row>
    <row r="186" spans="2:11">
      <c r="C186" t="s">
        <v>6</v>
      </c>
      <c r="E186" t="s">
        <v>23</v>
      </c>
      <c r="G186" t="s">
        <v>1</v>
      </c>
      <c r="I186" s="125" t="s">
        <v>17</v>
      </c>
      <c r="K186" s="291" t="s">
        <v>1852</v>
      </c>
    </row>
    <row r="187" spans="2:11">
      <c r="C187" t="s">
        <v>27</v>
      </c>
      <c r="E187" t="s">
        <v>144</v>
      </c>
      <c r="G187" t="s">
        <v>33</v>
      </c>
      <c r="I187" s="125" t="s">
        <v>1</v>
      </c>
      <c r="K187" s="291" t="s">
        <v>1848</v>
      </c>
    </row>
    <row r="188" spans="2:11">
      <c r="K188" s="373"/>
    </row>
    <row r="189" spans="2:11">
      <c r="B189" t="s">
        <v>1178</v>
      </c>
      <c r="C189" t="s">
        <v>27</v>
      </c>
      <c r="E189" t="s">
        <v>21</v>
      </c>
      <c r="G189" t="s">
        <v>33</v>
      </c>
      <c r="I189" s="125" t="s">
        <v>17</v>
      </c>
      <c r="K189" s="291" t="s">
        <v>19</v>
      </c>
    </row>
    <row r="190" spans="2:11">
      <c r="C190" t="s">
        <v>1186</v>
      </c>
      <c r="E190" t="s">
        <v>17</v>
      </c>
      <c r="G190" t="s">
        <v>141</v>
      </c>
      <c r="I190" s="125" t="s">
        <v>817</v>
      </c>
      <c r="K190" s="291" t="s">
        <v>39</v>
      </c>
    </row>
    <row r="191" spans="2:11">
      <c r="C191" t="s">
        <v>1187</v>
      </c>
      <c r="E191" t="s">
        <v>9</v>
      </c>
      <c r="G191" t="s">
        <v>25</v>
      </c>
      <c r="I191" s="125" t="s">
        <v>819</v>
      </c>
      <c r="K191" s="291" t="s">
        <v>1855</v>
      </c>
    </row>
    <row r="192" spans="2:11">
      <c r="K192" s="373"/>
    </row>
    <row r="193" spans="2:11">
      <c r="B193" t="s">
        <v>1179</v>
      </c>
      <c r="C193" t="s">
        <v>9</v>
      </c>
      <c r="E193" t="s">
        <v>21</v>
      </c>
      <c r="G193" t="s">
        <v>33</v>
      </c>
      <c r="I193" s="125" t="s">
        <v>17</v>
      </c>
      <c r="K193" s="291" t="s">
        <v>23</v>
      </c>
    </row>
    <row r="194" spans="2:11">
      <c r="C194" t="s">
        <v>19</v>
      </c>
      <c r="E194" t="s">
        <v>39</v>
      </c>
      <c r="G194" t="s">
        <v>29</v>
      </c>
      <c r="I194" s="125" t="s">
        <v>1</v>
      </c>
      <c r="K194" s="291" t="s">
        <v>828</v>
      </c>
    </row>
    <row r="195" spans="2:11">
      <c r="C195" t="s">
        <v>39</v>
      </c>
      <c r="E195" t="s">
        <v>1242</v>
      </c>
      <c r="G195" t="s">
        <v>25</v>
      </c>
      <c r="I195" s="125" t="s">
        <v>154</v>
      </c>
      <c r="K195" s="291" t="s">
        <v>807</v>
      </c>
    </row>
    <row r="196" spans="2:11">
      <c r="E196" t="s">
        <v>1243</v>
      </c>
      <c r="K196" s="373"/>
    </row>
    <row r="197" spans="2:11">
      <c r="K197" s="291"/>
    </row>
    <row r="198" spans="2:11">
      <c r="B198" t="s">
        <v>1180</v>
      </c>
      <c r="C198" t="s">
        <v>27</v>
      </c>
      <c r="E198" t="s">
        <v>21</v>
      </c>
      <c r="G198" t="s">
        <v>39</v>
      </c>
      <c r="I198" s="125" t="s">
        <v>141</v>
      </c>
      <c r="K198" s="291" t="s">
        <v>155</v>
      </c>
    </row>
    <row r="199" spans="2:11">
      <c r="C199" t="s">
        <v>9</v>
      </c>
      <c r="E199" t="s">
        <v>143</v>
      </c>
      <c r="G199" t="s">
        <v>25</v>
      </c>
      <c r="I199" s="125" t="s">
        <v>31</v>
      </c>
      <c r="K199" s="291" t="s">
        <v>141</v>
      </c>
    </row>
    <row r="200" spans="2:11">
      <c r="C200" t="s">
        <v>11</v>
      </c>
      <c r="E200" t="s">
        <v>17</v>
      </c>
      <c r="G200" t="s">
        <v>6</v>
      </c>
      <c r="I200" s="125" t="s">
        <v>39</v>
      </c>
      <c r="K200" s="291" t="s">
        <v>822</v>
      </c>
    </row>
    <row r="201" spans="2:11">
      <c r="K201" s="373"/>
    </row>
    <row r="202" spans="2:11">
      <c r="B202" t="s">
        <v>1181</v>
      </c>
      <c r="C202" t="s">
        <v>27</v>
      </c>
      <c r="E202" t="s">
        <v>142</v>
      </c>
      <c r="G202" t="s">
        <v>153</v>
      </c>
      <c r="I202" s="125" t="s">
        <v>807</v>
      </c>
      <c r="K202" s="291" t="s">
        <v>822</v>
      </c>
    </row>
    <row r="203" spans="2:11">
      <c r="C203" t="s">
        <v>35</v>
      </c>
      <c r="E203" t="s">
        <v>11</v>
      </c>
      <c r="G203" t="s">
        <v>1</v>
      </c>
      <c r="I203" s="125" t="s">
        <v>9</v>
      </c>
      <c r="K203" s="291" t="s">
        <v>23</v>
      </c>
    </row>
    <row r="204" spans="2:11">
      <c r="C204" t="s">
        <v>6</v>
      </c>
      <c r="E204" t="s">
        <v>35</v>
      </c>
      <c r="G204" t="s">
        <v>155</v>
      </c>
      <c r="I204" s="125" t="s">
        <v>27</v>
      </c>
      <c r="K204" s="291" t="s">
        <v>162</v>
      </c>
    </row>
    <row r="205" spans="2:11">
      <c r="K205" s="373"/>
    </row>
    <row r="206" spans="2:11">
      <c r="B206" t="s">
        <v>1182</v>
      </c>
      <c r="C206" t="s">
        <v>9</v>
      </c>
      <c r="E206" t="s">
        <v>33</v>
      </c>
      <c r="G206" t="s">
        <v>25</v>
      </c>
      <c r="I206" s="125" t="s">
        <v>31</v>
      </c>
      <c r="K206" s="291" t="s">
        <v>19</v>
      </c>
    </row>
    <row r="207" spans="2:11">
      <c r="B207" t="s">
        <v>1183</v>
      </c>
      <c r="C207" t="s">
        <v>35</v>
      </c>
      <c r="E207" t="s">
        <v>21</v>
      </c>
      <c r="G207" t="s">
        <v>33</v>
      </c>
      <c r="I207" s="125" t="s">
        <v>141</v>
      </c>
      <c r="K207" s="291" t="s">
        <v>39</v>
      </c>
    </row>
    <row r="208" spans="2:11">
      <c r="C208" t="s">
        <v>27</v>
      </c>
      <c r="E208" t="s">
        <v>143</v>
      </c>
      <c r="G208" t="s">
        <v>39</v>
      </c>
      <c r="I208" s="125" t="s">
        <v>33</v>
      </c>
      <c r="K208" s="291" t="s">
        <v>836</v>
      </c>
    </row>
    <row r="209" spans="1:11">
      <c r="K209" s="373"/>
    </row>
    <row r="210" spans="1:11">
      <c r="B210" t="s">
        <v>1184</v>
      </c>
      <c r="C210" t="s">
        <v>9</v>
      </c>
      <c r="E210" t="s">
        <v>21</v>
      </c>
      <c r="G210" t="s">
        <v>25</v>
      </c>
      <c r="I210" s="125" t="s">
        <v>31</v>
      </c>
      <c r="K210" s="291" t="s">
        <v>19</v>
      </c>
    </row>
    <row r="211" spans="1:11">
      <c r="C211" t="s">
        <v>27</v>
      </c>
      <c r="E211" t="s">
        <v>33</v>
      </c>
      <c r="G211" t="s">
        <v>33</v>
      </c>
      <c r="I211" s="125" t="s">
        <v>141</v>
      </c>
      <c r="K211" s="291" t="s">
        <v>836</v>
      </c>
    </row>
    <row r="212" spans="1:11">
      <c r="C212" t="s">
        <v>33</v>
      </c>
      <c r="E212" t="s">
        <v>143</v>
      </c>
      <c r="G212" t="s">
        <v>143</v>
      </c>
      <c r="I212" s="125" t="s">
        <v>17</v>
      </c>
      <c r="K212" s="291" t="s">
        <v>39</v>
      </c>
    </row>
    <row r="214" spans="1:11">
      <c r="K214" s="17"/>
    </row>
    <row r="215" spans="1:11" ht="20.25">
      <c r="A215" s="152" t="s">
        <v>1189</v>
      </c>
      <c r="C215" t="s">
        <v>25</v>
      </c>
      <c r="E215" t="s">
        <v>19</v>
      </c>
      <c r="G215" t="s">
        <v>6</v>
      </c>
      <c r="I215" s="125" t="s">
        <v>852</v>
      </c>
      <c r="K215" s="125" t="s">
        <v>141</v>
      </c>
    </row>
    <row r="216" spans="1:11">
      <c r="C216" t="s">
        <v>11</v>
      </c>
      <c r="E216" t="s">
        <v>9</v>
      </c>
      <c r="G216" t="s">
        <v>19</v>
      </c>
      <c r="I216" s="125" t="s">
        <v>39</v>
      </c>
      <c r="K216" s="125" t="s">
        <v>154</v>
      </c>
    </row>
    <row r="217" spans="1:11">
      <c r="C217" t="s">
        <v>35</v>
      </c>
      <c r="E217" t="s">
        <v>17</v>
      </c>
      <c r="G217" t="s">
        <v>9</v>
      </c>
      <c r="I217" s="125" t="s">
        <v>836</v>
      </c>
      <c r="K217" s="125" t="s">
        <v>155</v>
      </c>
    </row>
    <row r="219" spans="1:11">
      <c r="K219" s="17"/>
    </row>
    <row r="220" spans="1:11" ht="20.25">
      <c r="A220" s="152" t="s">
        <v>1190</v>
      </c>
      <c r="C220" t="s">
        <v>178</v>
      </c>
      <c r="E220" t="s">
        <v>9</v>
      </c>
      <c r="G220" t="s">
        <v>31</v>
      </c>
      <c r="I220" s="125" t="s">
        <v>822</v>
      </c>
      <c r="K220" s="280" t="s">
        <v>186</v>
      </c>
    </row>
    <row r="221" spans="1:11">
      <c r="C221" t="s">
        <v>21</v>
      </c>
      <c r="E221" t="s">
        <v>6</v>
      </c>
      <c r="G221" t="s">
        <v>17</v>
      </c>
      <c r="I221" s="125" t="s">
        <v>142</v>
      </c>
      <c r="K221" s="280" t="s">
        <v>186</v>
      </c>
    </row>
    <row r="222" spans="1:11">
      <c r="C222" t="s">
        <v>17</v>
      </c>
      <c r="E222" t="s">
        <v>39</v>
      </c>
      <c r="G222" t="s">
        <v>144</v>
      </c>
      <c r="I222" s="125" t="s">
        <v>863</v>
      </c>
      <c r="K222" s="280" t="s">
        <v>186</v>
      </c>
    </row>
    <row r="224" spans="1:11">
      <c r="K224" s="17"/>
    </row>
    <row r="225" spans="1:11" ht="20.25">
      <c r="A225" s="152" t="s">
        <v>1191</v>
      </c>
      <c r="C225" t="s">
        <v>19</v>
      </c>
      <c r="E225" t="s">
        <v>1212</v>
      </c>
      <c r="G225" t="s">
        <v>1</v>
      </c>
      <c r="I225" s="125" t="s">
        <v>801</v>
      </c>
      <c r="K225" s="282" t="s">
        <v>144</v>
      </c>
    </row>
    <row r="226" spans="1:11">
      <c r="C226" t="s">
        <v>31</v>
      </c>
      <c r="E226" t="s">
        <v>23</v>
      </c>
      <c r="G226" t="s">
        <v>164</v>
      </c>
      <c r="I226" s="125" t="s">
        <v>826</v>
      </c>
      <c r="K226" s="280" t="s">
        <v>822</v>
      </c>
    </row>
    <row r="227" spans="1:11">
      <c r="C227" t="s">
        <v>6</v>
      </c>
      <c r="E227" t="s">
        <v>17</v>
      </c>
      <c r="G227" t="s">
        <v>144</v>
      </c>
      <c r="I227" s="125" t="s">
        <v>817</v>
      </c>
      <c r="K227" s="280" t="s">
        <v>33</v>
      </c>
    </row>
    <row r="229" spans="1:11">
      <c r="K229" s="17"/>
    </row>
    <row r="230" spans="1:11" ht="20.25">
      <c r="A230" s="152" t="s">
        <v>1192</v>
      </c>
      <c r="C230" t="s">
        <v>23</v>
      </c>
      <c r="E230" t="s">
        <v>11</v>
      </c>
      <c r="G230" t="s">
        <v>9</v>
      </c>
      <c r="I230" s="125" t="s">
        <v>811</v>
      </c>
      <c r="K230" s="280" t="s">
        <v>1853</v>
      </c>
    </row>
    <row r="231" spans="1:11">
      <c r="C231" t="s">
        <v>25</v>
      </c>
      <c r="E231" t="s">
        <v>13</v>
      </c>
      <c r="G231" t="s">
        <v>144</v>
      </c>
      <c r="I231" s="125" t="s">
        <v>837</v>
      </c>
      <c r="K231" s="280" t="s">
        <v>13</v>
      </c>
    </row>
    <row r="232" spans="1:11">
      <c r="C232" t="s">
        <v>19</v>
      </c>
      <c r="E232" t="s">
        <v>33</v>
      </c>
      <c r="G232" t="s">
        <v>25</v>
      </c>
      <c r="I232" s="125" t="s">
        <v>143</v>
      </c>
      <c r="K232" s="280" t="s">
        <v>863</v>
      </c>
    </row>
    <row r="235" spans="1:11" ht="20.25">
      <c r="A235" s="152" t="s">
        <v>1193</v>
      </c>
      <c r="B235" t="s">
        <v>1161</v>
      </c>
      <c r="C235" t="s">
        <v>25</v>
      </c>
      <c r="E235" t="s">
        <v>178</v>
      </c>
      <c r="G235" t="s">
        <v>11</v>
      </c>
      <c r="I235" s="125" t="s">
        <v>153</v>
      </c>
      <c r="K235" s="291" t="s">
        <v>869</v>
      </c>
    </row>
    <row r="236" spans="1:11">
      <c r="C236" t="s">
        <v>29</v>
      </c>
      <c r="E236" t="s">
        <v>17</v>
      </c>
      <c r="G236" t="s">
        <v>13</v>
      </c>
      <c r="I236" s="125" t="s">
        <v>863</v>
      </c>
      <c r="K236" s="291" t="s">
        <v>830</v>
      </c>
    </row>
    <row r="237" spans="1:11">
      <c r="C237" t="s">
        <v>37</v>
      </c>
      <c r="E237" t="s">
        <v>35</v>
      </c>
      <c r="G237" t="s">
        <v>33</v>
      </c>
      <c r="I237" s="125" t="s">
        <v>15</v>
      </c>
      <c r="K237" s="291" t="s">
        <v>851</v>
      </c>
    </row>
    <row r="238" spans="1:11">
      <c r="K238" s="291"/>
    </row>
    <row r="239" spans="1:11">
      <c r="B239" t="s">
        <v>1162</v>
      </c>
      <c r="C239" t="s">
        <v>17</v>
      </c>
      <c r="E239" t="s">
        <v>29</v>
      </c>
      <c r="G239" t="s">
        <v>37</v>
      </c>
      <c r="I239" s="125" t="s">
        <v>826</v>
      </c>
      <c r="K239" s="291" t="s">
        <v>31</v>
      </c>
    </row>
    <row r="240" spans="1:11">
      <c r="C240" t="s">
        <v>11</v>
      </c>
      <c r="E240" t="s">
        <v>141</v>
      </c>
      <c r="G240" t="s">
        <v>6</v>
      </c>
      <c r="I240" s="125" t="s">
        <v>811</v>
      </c>
      <c r="K240" s="291" t="s">
        <v>856</v>
      </c>
    </row>
    <row r="241" spans="2:11">
      <c r="C241" t="s">
        <v>25</v>
      </c>
      <c r="E241" t="s">
        <v>142</v>
      </c>
      <c r="G241" t="s">
        <v>33</v>
      </c>
      <c r="I241" s="125" t="s">
        <v>835</v>
      </c>
      <c r="K241" s="291" t="s">
        <v>27</v>
      </c>
    </row>
    <row r="242" spans="2:11">
      <c r="K242" s="373"/>
    </row>
    <row r="243" spans="2:11">
      <c r="B243" t="s">
        <v>1163</v>
      </c>
      <c r="C243" t="s">
        <v>25</v>
      </c>
      <c r="E243" t="s">
        <v>178</v>
      </c>
      <c r="G243" t="s">
        <v>19</v>
      </c>
      <c r="I243" s="125" t="s">
        <v>863</v>
      </c>
      <c r="K243" s="291" t="s">
        <v>819</v>
      </c>
    </row>
    <row r="244" spans="2:11">
      <c r="C244" t="s">
        <v>29</v>
      </c>
      <c r="E244" t="s">
        <v>11</v>
      </c>
      <c r="G244" t="s">
        <v>9</v>
      </c>
      <c r="I244" s="125" t="s">
        <v>835</v>
      </c>
      <c r="K244" s="291" t="s">
        <v>155</v>
      </c>
    </row>
    <row r="245" spans="2:11">
      <c r="C245" t="s">
        <v>33</v>
      </c>
      <c r="E245" t="s">
        <v>144</v>
      </c>
      <c r="G245" t="s">
        <v>1274</v>
      </c>
      <c r="I245" s="125" t="s">
        <v>842</v>
      </c>
      <c r="K245" s="291" t="s">
        <v>861</v>
      </c>
    </row>
    <row r="246" spans="2:11">
      <c r="G246" t="s">
        <v>1243</v>
      </c>
      <c r="K246" s="373"/>
    </row>
    <row r="247" spans="2:11">
      <c r="K247" s="291"/>
    </row>
    <row r="248" spans="2:11">
      <c r="B248" t="s">
        <v>1164</v>
      </c>
      <c r="C248" t="s">
        <v>25</v>
      </c>
      <c r="E248" t="s">
        <v>6</v>
      </c>
      <c r="G248" t="s">
        <v>13</v>
      </c>
      <c r="I248" s="125" t="s">
        <v>863</v>
      </c>
      <c r="K248" s="291" t="s">
        <v>806</v>
      </c>
    </row>
    <row r="249" spans="2:11">
      <c r="C249" t="s">
        <v>11</v>
      </c>
      <c r="E249" t="s">
        <v>178</v>
      </c>
      <c r="G249" t="s">
        <v>156</v>
      </c>
      <c r="I249" s="125" t="s">
        <v>835</v>
      </c>
      <c r="K249" s="291" t="s">
        <v>23</v>
      </c>
    </row>
    <row r="250" spans="2:11">
      <c r="C250" t="s">
        <v>37</v>
      </c>
      <c r="E250" t="s">
        <v>11</v>
      </c>
      <c r="G250" t="s">
        <v>6</v>
      </c>
      <c r="I250" t="s">
        <v>39</v>
      </c>
      <c r="K250" s="291" t="s">
        <v>153</v>
      </c>
    </row>
    <row r="251" spans="2:11">
      <c r="K251" s="373"/>
    </row>
    <row r="252" spans="2:11">
      <c r="B252" t="s">
        <v>1165</v>
      </c>
      <c r="C252" t="s">
        <v>11</v>
      </c>
      <c r="E252" t="s">
        <v>9</v>
      </c>
      <c r="G252" t="s">
        <v>143</v>
      </c>
      <c r="I252" s="125" t="s">
        <v>835</v>
      </c>
      <c r="K252" s="291" t="s">
        <v>851</v>
      </c>
    </row>
    <row r="253" spans="2:11">
      <c r="C253" t="s">
        <v>27</v>
      </c>
      <c r="E253" t="s">
        <v>11</v>
      </c>
      <c r="G253" t="s">
        <v>31</v>
      </c>
      <c r="I253" s="125" t="s">
        <v>863</v>
      </c>
      <c r="K253" s="291" t="s">
        <v>863</v>
      </c>
    </row>
    <row r="254" spans="2:11">
      <c r="C254" t="s">
        <v>13</v>
      </c>
      <c r="E254" t="s">
        <v>39</v>
      </c>
      <c r="G254" t="s">
        <v>142</v>
      </c>
      <c r="I254" t="s">
        <v>142</v>
      </c>
      <c r="K254" s="291" t="s">
        <v>155</v>
      </c>
    </row>
    <row r="255" spans="2:11">
      <c r="K255" s="373"/>
    </row>
    <row r="256" spans="2:11">
      <c r="B256" t="s">
        <v>1166</v>
      </c>
      <c r="C256" t="s">
        <v>6</v>
      </c>
      <c r="E256" t="s">
        <v>6</v>
      </c>
      <c r="G256" t="s">
        <v>31</v>
      </c>
      <c r="I256" t="s">
        <v>143</v>
      </c>
      <c r="K256" s="291" t="s">
        <v>856</v>
      </c>
    </row>
    <row r="257" spans="2:11">
      <c r="C257" t="s">
        <v>11</v>
      </c>
      <c r="E257" t="s">
        <v>33</v>
      </c>
      <c r="G257" t="s">
        <v>17</v>
      </c>
      <c r="I257" t="s">
        <v>31</v>
      </c>
      <c r="K257" s="291" t="s">
        <v>31</v>
      </c>
    </row>
    <row r="258" spans="2:11">
      <c r="C258" t="s">
        <v>37</v>
      </c>
      <c r="E258" t="s">
        <v>142</v>
      </c>
      <c r="G258" t="s">
        <v>154</v>
      </c>
      <c r="I258" t="s">
        <v>37</v>
      </c>
      <c r="K258" s="291" t="s">
        <v>1847</v>
      </c>
    </row>
    <row r="259" spans="2:11">
      <c r="K259" s="373"/>
    </row>
    <row r="260" spans="2:11">
      <c r="B260" t="s">
        <v>1167</v>
      </c>
      <c r="C260" t="s">
        <v>11</v>
      </c>
      <c r="E260" t="s">
        <v>178</v>
      </c>
      <c r="G260" t="s">
        <v>19</v>
      </c>
      <c r="I260" s="125" t="s">
        <v>153</v>
      </c>
      <c r="K260" s="291" t="s">
        <v>842</v>
      </c>
    </row>
    <row r="261" spans="2:11">
      <c r="C261" t="s">
        <v>23</v>
      </c>
      <c r="E261" t="s">
        <v>31</v>
      </c>
      <c r="G261" t="s">
        <v>6</v>
      </c>
      <c r="I261" s="125" t="s">
        <v>863</v>
      </c>
      <c r="K261" s="291" t="s">
        <v>142</v>
      </c>
    </row>
    <row r="262" spans="2:11">
      <c r="C262" t="s">
        <v>33</v>
      </c>
      <c r="E262" t="s">
        <v>17</v>
      </c>
      <c r="G262" t="s">
        <v>13</v>
      </c>
      <c r="I262" t="s">
        <v>142</v>
      </c>
      <c r="K262" s="291" t="s">
        <v>1859</v>
      </c>
    </row>
    <row r="263" spans="2:11">
      <c r="K263" s="373"/>
    </row>
    <row r="264" spans="2:11">
      <c r="B264" t="s">
        <v>1168</v>
      </c>
      <c r="C264" t="s">
        <v>1</v>
      </c>
      <c r="E264" t="s">
        <v>19</v>
      </c>
      <c r="G264" t="s">
        <v>156</v>
      </c>
      <c r="I264" t="s">
        <v>37</v>
      </c>
      <c r="K264" s="291" t="s">
        <v>836</v>
      </c>
    </row>
    <row r="265" spans="2:11">
      <c r="C265" t="s">
        <v>35</v>
      </c>
      <c r="E265" t="s">
        <v>39</v>
      </c>
      <c r="G265" t="s">
        <v>13</v>
      </c>
      <c r="I265" t="s">
        <v>806</v>
      </c>
      <c r="K265" s="291" t="s">
        <v>863</v>
      </c>
    </row>
    <row r="266" spans="2:11">
      <c r="C266" t="s">
        <v>25</v>
      </c>
      <c r="E266" t="s">
        <v>144</v>
      </c>
      <c r="G266" t="s">
        <v>141</v>
      </c>
      <c r="I266" t="s">
        <v>844</v>
      </c>
      <c r="K266" s="291" t="s">
        <v>1854</v>
      </c>
    </row>
    <row r="267" spans="2:11">
      <c r="K267" s="373"/>
    </row>
    <row r="268" spans="2:11">
      <c r="B268" t="s">
        <v>1169</v>
      </c>
      <c r="C268" t="s">
        <v>37</v>
      </c>
      <c r="E268" t="s">
        <v>29</v>
      </c>
      <c r="G268" t="s">
        <v>142</v>
      </c>
      <c r="I268" t="s">
        <v>37</v>
      </c>
      <c r="K268" s="291" t="s">
        <v>31</v>
      </c>
    </row>
    <row r="269" spans="2:11">
      <c r="C269" t="s">
        <v>19</v>
      </c>
      <c r="E269" t="s">
        <v>4</v>
      </c>
      <c r="G269" t="s">
        <v>156</v>
      </c>
      <c r="I269" t="s">
        <v>31</v>
      </c>
      <c r="K269" s="291" t="s">
        <v>819</v>
      </c>
    </row>
    <row r="270" spans="2:11">
      <c r="C270" t="s">
        <v>9</v>
      </c>
      <c r="E270" t="s">
        <v>19</v>
      </c>
      <c r="G270" t="s">
        <v>141</v>
      </c>
      <c r="I270" s="125" t="s">
        <v>811</v>
      </c>
      <c r="K270" s="291" t="s">
        <v>154</v>
      </c>
    </row>
    <row r="271" spans="2:11">
      <c r="K271" s="373"/>
    </row>
    <row r="272" spans="2:11">
      <c r="B272" t="s">
        <v>1170</v>
      </c>
      <c r="C272" t="s">
        <v>11</v>
      </c>
      <c r="E272" t="s">
        <v>33</v>
      </c>
      <c r="G272" t="s">
        <v>31</v>
      </c>
      <c r="I272" s="125" t="s">
        <v>835</v>
      </c>
      <c r="K272" s="291" t="s">
        <v>830</v>
      </c>
    </row>
    <row r="273" spans="2:11">
      <c r="C273" t="s">
        <v>37</v>
      </c>
      <c r="E273" t="s">
        <v>31</v>
      </c>
      <c r="G273" t="s">
        <v>27</v>
      </c>
      <c r="I273" s="125" t="s">
        <v>863</v>
      </c>
      <c r="K273" s="291" t="s">
        <v>155</v>
      </c>
    </row>
    <row r="274" spans="2:11">
      <c r="C274" t="s">
        <v>23</v>
      </c>
      <c r="E274" t="s">
        <v>13</v>
      </c>
      <c r="G274" t="s">
        <v>21</v>
      </c>
      <c r="I274" t="s">
        <v>142</v>
      </c>
      <c r="K274" s="291" t="s">
        <v>15</v>
      </c>
    </row>
    <row r="275" spans="2:11">
      <c r="K275" s="373"/>
    </row>
    <row r="276" spans="2:11">
      <c r="B276" t="s">
        <v>1171</v>
      </c>
      <c r="C276" t="s">
        <v>11</v>
      </c>
      <c r="E276" t="s">
        <v>31</v>
      </c>
      <c r="G276" t="s">
        <v>141</v>
      </c>
      <c r="I276" t="s">
        <v>39</v>
      </c>
      <c r="K276" s="291" t="s">
        <v>855</v>
      </c>
    </row>
    <row r="277" spans="2:11">
      <c r="C277" t="s">
        <v>25</v>
      </c>
      <c r="E277" t="s">
        <v>141</v>
      </c>
      <c r="G277" t="s">
        <v>19</v>
      </c>
      <c r="I277" s="125" t="s">
        <v>153</v>
      </c>
      <c r="K277" s="291" t="s">
        <v>155</v>
      </c>
    </row>
    <row r="278" spans="2:11">
      <c r="C278" t="s">
        <v>27</v>
      </c>
      <c r="E278" t="s">
        <v>29</v>
      </c>
      <c r="G278" t="s">
        <v>158</v>
      </c>
      <c r="I278" t="s">
        <v>142</v>
      </c>
      <c r="K278" s="291" t="s">
        <v>819</v>
      </c>
    </row>
    <row r="279" spans="2:11">
      <c r="K279" s="373"/>
    </row>
    <row r="280" spans="2:11">
      <c r="B280" t="s">
        <v>1172</v>
      </c>
      <c r="C280" t="s">
        <v>27</v>
      </c>
      <c r="E280" t="s">
        <v>19</v>
      </c>
      <c r="G280" t="s">
        <v>19</v>
      </c>
      <c r="I280" t="s">
        <v>154</v>
      </c>
      <c r="K280" s="291" t="s">
        <v>155</v>
      </c>
    </row>
    <row r="281" spans="2:11">
      <c r="C281" t="s">
        <v>13</v>
      </c>
      <c r="E281" t="s">
        <v>9</v>
      </c>
      <c r="G281" t="s">
        <v>158</v>
      </c>
      <c r="I281" t="s">
        <v>807</v>
      </c>
      <c r="K281" s="291" t="s">
        <v>25</v>
      </c>
    </row>
    <row r="282" spans="2:11">
      <c r="C282" t="s">
        <v>37</v>
      </c>
      <c r="E282" t="s">
        <v>29</v>
      </c>
      <c r="G282" t="s">
        <v>141</v>
      </c>
      <c r="I282" t="s">
        <v>819</v>
      </c>
      <c r="K282" s="291" t="s">
        <v>31</v>
      </c>
    </row>
    <row r="283" spans="2:11">
      <c r="K283" s="373"/>
    </row>
    <row r="284" spans="2:11">
      <c r="B284" t="s">
        <v>1173</v>
      </c>
      <c r="C284" t="s">
        <v>27</v>
      </c>
      <c r="E284" t="s">
        <v>21</v>
      </c>
      <c r="G284" t="s">
        <v>141</v>
      </c>
      <c r="I284" t="s">
        <v>801</v>
      </c>
      <c r="K284" s="291" t="s">
        <v>155</v>
      </c>
    </row>
    <row r="285" spans="2:11">
      <c r="C285" t="s">
        <v>15</v>
      </c>
      <c r="E285" t="s">
        <v>31</v>
      </c>
      <c r="G285" t="s">
        <v>19</v>
      </c>
      <c r="I285" t="s">
        <v>23</v>
      </c>
      <c r="K285" s="291" t="s">
        <v>25</v>
      </c>
    </row>
    <row r="286" spans="2:11">
      <c r="C286" t="s">
        <v>178</v>
      </c>
      <c r="E286" t="s">
        <v>142</v>
      </c>
      <c r="G286" t="s">
        <v>156</v>
      </c>
      <c r="I286" t="s">
        <v>39</v>
      </c>
      <c r="K286" s="291" t="s">
        <v>141</v>
      </c>
    </row>
    <row r="287" spans="2:11">
      <c r="K287" s="373"/>
    </row>
    <row r="288" spans="2:11">
      <c r="B288" t="s">
        <v>1174</v>
      </c>
      <c r="C288" t="s">
        <v>29</v>
      </c>
      <c r="E288" t="s">
        <v>144</v>
      </c>
      <c r="G288" t="s">
        <v>9</v>
      </c>
      <c r="I288" t="s">
        <v>806</v>
      </c>
      <c r="K288" s="291" t="s">
        <v>1854</v>
      </c>
    </row>
    <row r="289" spans="2:11">
      <c r="C289" t="s">
        <v>25</v>
      </c>
      <c r="E289" t="s">
        <v>143</v>
      </c>
      <c r="G289" t="s">
        <v>25</v>
      </c>
      <c r="I289" t="s">
        <v>23</v>
      </c>
      <c r="K289" s="291" t="s">
        <v>1853</v>
      </c>
    </row>
    <row r="290" spans="2:11">
      <c r="C290" t="s">
        <v>9</v>
      </c>
      <c r="E290" t="s">
        <v>31</v>
      </c>
      <c r="G290" t="s">
        <v>155</v>
      </c>
      <c r="I290" t="s">
        <v>37</v>
      </c>
      <c r="K290" s="291" t="s">
        <v>25</v>
      </c>
    </row>
    <row r="291" spans="2:11">
      <c r="K291" s="373"/>
    </row>
    <row r="292" spans="2:11">
      <c r="B292" t="s">
        <v>1175</v>
      </c>
      <c r="C292" t="s">
        <v>35</v>
      </c>
      <c r="E292" t="s">
        <v>27</v>
      </c>
      <c r="G292" t="s">
        <v>17</v>
      </c>
      <c r="I292" t="s">
        <v>154</v>
      </c>
      <c r="K292" s="291" t="s">
        <v>17</v>
      </c>
    </row>
    <row r="293" spans="2:11">
      <c r="C293" t="s">
        <v>25</v>
      </c>
      <c r="E293" t="s">
        <v>1</v>
      </c>
      <c r="G293" t="s">
        <v>21</v>
      </c>
      <c r="I293" t="s">
        <v>856</v>
      </c>
      <c r="K293" s="291" t="s">
        <v>1857</v>
      </c>
    </row>
    <row r="294" spans="2:11">
      <c r="C294" t="s">
        <v>11</v>
      </c>
      <c r="E294" t="s">
        <v>143</v>
      </c>
      <c r="G294" t="s">
        <v>31</v>
      </c>
      <c r="I294" t="s">
        <v>37</v>
      </c>
      <c r="K294" s="291" t="s">
        <v>15</v>
      </c>
    </row>
    <row r="295" spans="2:11">
      <c r="K295" s="373"/>
    </row>
    <row r="296" spans="2:11">
      <c r="B296" t="s">
        <v>1176</v>
      </c>
      <c r="C296" t="s">
        <v>31</v>
      </c>
      <c r="E296" t="s">
        <v>178</v>
      </c>
      <c r="G296" t="s">
        <v>9</v>
      </c>
      <c r="I296" s="125" t="s">
        <v>835</v>
      </c>
      <c r="K296" s="291" t="s">
        <v>155</v>
      </c>
    </row>
    <row r="297" spans="2:11">
      <c r="C297" t="s">
        <v>21</v>
      </c>
      <c r="E297" t="s">
        <v>143</v>
      </c>
      <c r="G297" t="s">
        <v>25</v>
      </c>
      <c r="I297" t="s">
        <v>817</v>
      </c>
      <c r="K297" s="291" t="s">
        <v>863</v>
      </c>
    </row>
    <row r="298" spans="2:11">
      <c r="C298" t="s">
        <v>29</v>
      </c>
      <c r="E298" t="s">
        <v>31</v>
      </c>
      <c r="G298" t="s">
        <v>31</v>
      </c>
      <c r="I298" s="125" t="s">
        <v>153</v>
      </c>
      <c r="K298" s="291" t="s">
        <v>141</v>
      </c>
    </row>
    <row r="299" spans="2:11">
      <c r="K299" s="373"/>
    </row>
    <row r="300" spans="2:11">
      <c r="B300" t="s">
        <v>1177</v>
      </c>
      <c r="C300" t="s">
        <v>35</v>
      </c>
      <c r="E300" t="s">
        <v>29</v>
      </c>
      <c r="G300" t="s">
        <v>19</v>
      </c>
      <c r="I300" t="s">
        <v>154</v>
      </c>
      <c r="K300" s="291" t="s">
        <v>17</v>
      </c>
    </row>
    <row r="301" spans="2:11">
      <c r="C301" t="s">
        <v>23</v>
      </c>
      <c r="E301" t="s">
        <v>19</v>
      </c>
      <c r="G301" t="s">
        <v>1275</v>
      </c>
      <c r="I301" s="125" t="s">
        <v>863</v>
      </c>
      <c r="K301" s="291" t="s">
        <v>1857</v>
      </c>
    </row>
    <row r="302" spans="2:11">
      <c r="C302" t="s">
        <v>15</v>
      </c>
      <c r="E302" t="s">
        <v>9</v>
      </c>
      <c r="G302" t="s">
        <v>1276</v>
      </c>
      <c r="I302" t="s">
        <v>33</v>
      </c>
      <c r="K302" s="291" t="s">
        <v>153</v>
      </c>
    </row>
    <row r="303" spans="2:11">
      <c r="K303" s="373"/>
    </row>
    <row r="304" spans="2:11">
      <c r="B304" t="s">
        <v>1178</v>
      </c>
      <c r="C304" t="s">
        <v>27</v>
      </c>
      <c r="E304" t="s">
        <v>4</v>
      </c>
      <c r="G304" t="s">
        <v>37</v>
      </c>
      <c r="I304" s="125" t="s">
        <v>835</v>
      </c>
      <c r="K304" s="291" t="s">
        <v>154</v>
      </c>
    </row>
    <row r="305" spans="2:11">
      <c r="C305" t="s">
        <v>35</v>
      </c>
      <c r="E305" t="s">
        <v>21</v>
      </c>
      <c r="G305" t="s">
        <v>19</v>
      </c>
      <c r="I305" t="s">
        <v>806</v>
      </c>
      <c r="K305" s="291" t="s">
        <v>21</v>
      </c>
    </row>
    <row r="306" spans="2:11">
      <c r="C306" t="s">
        <v>4</v>
      </c>
      <c r="E306" t="s">
        <v>19</v>
      </c>
      <c r="G306" t="s">
        <v>141</v>
      </c>
      <c r="I306" t="s">
        <v>822</v>
      </c>
      <c r="K306" s="291" t="s">
        <v>155</v>
      </c>
    </row>
    <row r="307" spans="2:11">
      <c r="K307" s="373"/>
    </row>
    <row r="308" spans="2:11">
      <c r="B308" t="s">
        <v>1179</v>
      </c>
      <c r="C308" t="s">
        <v>11</v>
      </c>
      <c r="E308" t="s">
        <v>141</v>
      </c>
      <c r="G308" t="s">
        <v>19</v>
      </c>
      <c r="I308" t="s">
        <v>806</v>
      </c>
      <c r="K308" s="291" t="s">
        <v>863</v>
      </c>
    </row>
    <row r="309" spans="2:11">
      <c r="C309" t="s">
        <v>15</v>
      </c>
      <c r="E309" t="s">
        <v>1</v>
      </c>
      <c r="G309" t="s">
        <v>156</v>
      </c>
      <c r="I309" t="s">
        <v>822</v>
      </c>
      <c r="K309" s="291" t="s">
        <v>1854</v>
      </c>
    </row>
    <row r="310" spans="2:11">
      <c r="C310" t="s">
        <v>1</v>
      </c>
      <c r="E310" t="s">
        <v>9</v>
      </c>
      <c r="G310" t="s">
        <v>17</v>
      </c>
      <c r="I310" t="s">
        <v>23</v>
      </c>
      <c r="K310" s="291" t="s">
        <v>873</v>
      </c>
    </row>
    <row r="311" spans="2:11">
      <c r="K311" s="291"/>
    </row>
    <row r="312" spans="2:11">
      <c r="B312" t="s">
        <v>1180</v>
      </c>
      <c r="C312" t="s">
        <v>35</v>
      </c>
      <c r="E312" t="s">
        <v>17</v>
      </c>
      <c r="G312" t="s">
        <v>19</v>
      </c>
      <c r="I312" t="s">
        <v>154</v>
      </c>
      <c r="K312" s="291" t="s">
        <v>154</v>
      </c>
    </row>
    <row r="313" spans="2:11">
      <c r="C313" t="s">
        <v>11</v>
      </c>
      <c r="E313" t="s">
        <v>21</v>
      </c>
      <c r="G313" t="s">
        <v>158</v>
      </c>
      <c r="I313" s="125" t="s">
        <v>153</v>
      </c>
      <c r="K313" s="291" t="s">
        <v>822</v>
      </c>
    </row>
    <row r="314" spans="2:11">
      <c r="C314" t="s">
        <v>178</v>
      </c>
      <c r="E314" t="s">
        <v>15</v>
      </c>
      <c r="G314" t="s">
        <v>6</v>
      </c>
      <c r="I314" t="s">
        <v>23</v>
      </c>
      <c r="K314" s="291" t="s">
        <v>21</v>
      </c>
    </row>
    <row r="315" spans="2:11">
      <c r="K315" s="373"/>
    </row>
    <row r="316" spans="2:11">
      <c r="B316" t="s">
        <v>1181</v>
      </c>
      <c r="C316" t="s">
        <v>29</v>
      </c>
      <c r="E316" t="s">
        <v>141</v>
      </c>
      <c r="G316" t="s">
        <v>141</v>
      </c>
      <c r="I316" t="s">
        <v>817</v>
      </c>
      <c r="K316" s="291" t="s">
        <v>869</v>
      </c>
    </row>
    <row r="317" spans="2:11">
      <c r="C317" t="s">
        <v>6</v>
      </c>
      <c r="E317" t="s">
        <v>178</v>
      </c>
      <c r="G317" t="s">
        <v>37</v>
      </c>
      <c r="I317" s="125" t="s">
        <v>153</v>
      </c>
      <c r="K317" s="291" t="s">
        <v>830</v>
      </c>
    </row>
    <row r="318" spans="2:11">
      <c r="C318" t="s">
        <v>31</v>
      </c>
      <c r="E318" t="s">
        <v>1</v>
      </c>
      <c r="G318" t="s">
        <v>156</v>
      </c>
      <c r="I318" s="125" t="s">
        <v>863</v>
      </c>
      <c r="K318" s="291" t="s">
        <v>155</v>
      </c>
    </row>
    <row r="319" spans="2:11">
      <c r="K319" s="373"/>
    </row>
    <row r="320" spans="2:11">
      <c r="B320" t="s">
        <v>1182</v>
      </c>
      <c r="C320" t="s">
        <v>11</v>
      </c>
      <c r="E320" t="s">
        <v>19</v>
      </c>
      <c r="G320" t="s">
        <v>19</v>
      </c>
      <c r="I320" t="s">
        <v>23</v>
      </c>
      <c r="K320" s="291" t="s">
        <v>155</v>
      </c>
    </row>
    <row r="321" spans="1:11">
      <c r="B321" t="s">
        <v>1183</v>
      </c>
      <c r="C321" t="s">
        <v>35</v>
      </c>
      <c r="E321" t="s">
        <v>9</v>
      </c>
      <c r="G321" t="s">
        <v>17</v>
      </c>
      <c r="I321" t="s">
        <v>154</v>
      </c>
      <c r="K321" s="291" t="s">
        <v>154</v>
      </c>
    </row>
    <row r="322" spans="1:11">
      <c r="C322" t="s">
        <v>25</v>
      </c>
      <c r="E322" t="s">
        <v>11</v>
      </c>
      <c r="G322" t="s">
        <v>141</v>
      </c>
      <c r="I322" t="s">
        <v>31</v>
      </c>
      <c r="K322" s="291" t="s">
        <v>822</v>
      </c>
    </row>
    <row r="323" spans="1:11">
      <c r="K323" s="373"/>
    </row>
    <row r="324" spans="1:11">
      <c r="B324" t="s">
        <v>1184</v>
      </c>
      <c r="C324" t="s">
        <v>11</v>
      </c>
      <c r="E324" t="s">
        <v>9</v>
      </c>
      <c r="G324" t="s">
        <v>19</v>
      </c>
      <c r="I324" s="125" t="s">
        <v>153</v>
      </c>
      <c r="K324" s="291" t="s">
        <v>155</v>
      </c>
    </row>
    <row r="325" spans="1:11">
      <c r="C325" t="s">
        <v>25</v>
      </c>
      <c r="E325" t="s">
        <v>31</v>
      </c>
      <c r="G325" t="s">
        <v>141</v>
      </c>
      <c r="I325" t="s">
        <v>39</v>
      </c>
      <c r="K325" s="291" t="s">
        <v>154</v>
      </c>
    </row>
    <row r="326" spans="1:11">
      <c r="C326" t="s">
        <v>27</v>
      </c>
      <c r="E326" t="s">
        <v>19</v>
      </c>
      <c r="G326" t="s">
        <v>31</v>
      </c>
      <c r="I326" t="s">
        <v>154</v>
      </c>
      <c r="K326" s="291" t="s">
        <v>31</v>
      </c>
    </row>
    <row r="329" spans="1:11" ht="20.25">
      <c r="A329" s="152" t="s">
        <v>1194</v>
      </c>
      <c r="C329" t="s">
        <v>179</v>
      </c>
      <c r="E329" t="s">
        <v>9</v>
      </c>
      <c r="G329" t="s">
        <v>154</v>
      </c>
      <c r="I329" t="s">
        <v>851</v>
      </c>
      <c r="K329" t="s">
        <v>830</v>
      </c>
    </row>
    <row r="330" spans="1:11">
      <c r="C330" t="s">
        <v>27</v>
      </c>
      <c r="E330" t="s">
        <v>25</v>
      </c>
      <c r="G330" t="s">
        <v>29</v>
      </c>
      <c r="I330" t="s">
        <v>141</v>
      </c>
      <c r="K330" t="s">
        <v>1852</v>
      </c>
    </row>
    <row r="331" spans="1:11">
      <c r="C331" t="s">
        <v>33</v>
      </c>
      <c r="E331" t="s">
        <v>31</v>
      </c>
      <c r="G331" t="s">
        <v>11</v>
      </c>
      <c r="I331" t="s">
        <v>33</v>
      </c>
      <c r="K331" t="s">
        <v>869</v>
      </c>
    </row>
    <row r="334" spans="1:11" ht="20.25">
      <c r="A334" s="152" t="s">
        <v>1195</v>
      </c>
      <c r="C334" t="s">
        <v>17</v>
      </c>
      <c r="E334" t="s">
        <v>27</v>
      </c>
      <c r="G334" t="s">
        <v>162</v>
      </c>
      <c r="I334" t="s">
        <v>21</v>
      </c>
      <c r="K334" s="280" t="s">
        <v>186</v>
      </c>
    </row>
    <row r="335" spans="1:11">
      <c r="C335" t="s">
        <v>19</v>
      </c>
      <c r="E335" t="s">
        <v>142</v>
      </c>
      <c r="G335" t="s">
        <v>11</v>
      </c>
      <c r="I335" t="s">
        <v>851</v>
      </c>
      <c r="K335" s="280" t="s">
        <v>186</v>
      </c>
    </row>
    <row r="336" spans="1:11">
      <c r="C336" t="s">
        <v>27</v>
      </c>
      <c r="E336" t="s">
        <v>21</v>
      </c>
      <c r="G336" t="s">
        <v>153</v>
      </c>
      <c r="I336" t="s">
        <v>861</v>
      </c>
      <c r="K336" s="280" t="s">
        <v>186</v>
      </c>
    </row>
    <row r="339" spans="1:11" ht="20.25">
      <c r="A339" s="152" t="s">
        <v>1196</v>
      </c>
      <c r="C339" t="s">
        <v>186</v>
      </c>
      <c r="E339" t="s">
        <v>6</v>
      </c>
      <c r="G339" t="s">
        <v>29</v>
      </c>
      <c r="I339" t="s">
        <v>13</v>
      </c>
      <c r="K339" s="280" t="s">
        <v>186</v>
      </c>
    </row>
    <row r="340" spans="1:11">
      <c r="C340" t="s">
        <v>186</v>
      </c>
      <c r="E340" t="s">
        <v>141</v>
      </c>
      <c r="G340" t="s">
        <v>153</v>
      </c>
      <c r="I340" t="s">
        <v>863</v>
      </c>
      <c r="K340" s="280" t="s">
        <v>186</v>
      </c>
    </row>
    <row r="341" spans="1:11">
      <c r="C341" t="s">
        <v>186</v>
      </c>
      <c r="E341" t="s">
        <v>178</v>
      </c>
      <c r="G341" t="s">
        <v>15</v>
      </c>
      <c r="I341" t="s">
        <v>6</v>
      </c>
      <c r="K341" s="280" t="s">
        <v>186</v>
      </c>
    </row>
    <row r="344" spans="1:11" ht="20.25">
      <c r="A344" s="152" t="s">
        <v>1197</v>
      </c>
      <c r="C344" t="s">
        <v>27</v>
      </c>
      <c r="E344" t="s">
        <v>1139</v>
      </c>
      <c r="G344" t="s">
        <v>1139</v>
      </c>
      <c r="I344" t="s">
        <v>1139</v>
      </c>
      <c r="K344" s="280" t="s">
        <v>1139</v>
      </c>
    </row>
    <row r="345" spans="1:11">
      <c r="C345" t="s">
        <v>31</v>
      </c>
      <c r="E345" t="s">
        <v>1139</v>
      </c>
      <c r="G345" t="s">
        <v>1139</v>
      </c>
      <c r="I345" t="s">
        <v>1139</v>
      </c>
      <c r="K345" s="280" t="s">
        <v>1139</v>
      </c>
    </row>
    <row r="346" spans="1:11">
      <c r="C346" t="s">
        <v>15</v>
      </c>
      <c r="E346" t="s">
        <v>1139</v>
      </c>
      <c r="G346" t="s">
        <v>1139</v>
      </c>
      <c r="I346" t="s">
        <v>1139</v>
      </c>
      <c r="K346" s="280" t="s">
        <v>1139</v>
      </c>
    </row>
    <row r="347" spans="1:11">
      <c r="K347" s="280"/>
    </row>
    <row r="348" spans="1:11">
      <c r="K348" s="280"/>
    </row>
    <row r="349" spans="1:11" ht="20.25">
      <c r="A349" s="152" t="s">
        <v>1198</v>
      </c>
      <c r="C349" t="s">
        <v>4</v>
      </c>
      <c r="E349" t="s">
        <v>1139</v>
      </c>
      <c r="G349" t="s">
        <v>1139</v>
      </c>
      <c r="I349" t="s">
        <v>1139</v>
      </c>
      <c r="K349" s="280" t="s">
        <v>1139</v>
      </c>
    </row>
    <row r="350" spans="1:11">
      <c r="C350" t="s">
        <v>11</v>
      </c>
      <c r="E350" t="s">
        <v>1139</v>
      </c>
      <c r="G350" t="s">
        <v>1139</v>
      </c>
      <c r="I350" t="s">
        <v>1139</v>
      </c>
      <c r="K350" s="280" t="s">
        <v>1139</v>
      </c>
    </row>
    <row r="351" spans="1:11">
      <c r="C351" t="s">
        <v>19</v>
      </c>
      <c r="E351" t="s">
        <v>1139</v>
      </c>
      <c r="G351" t="s">
        <v>1139</v>
      </c>
      <c r="I351" t="s">
        <v>1139</v>
      </c>
      <c r="K351" s="280" t="s">
        <v>1139</v>
      </c>
    </row>
    <row r="354" spans="1:11" ht="20.25">
      <c r="A354" s="152" t="s">
        <v>1199</v>
      </c>
      <c r="C354" t="s">
        <v>4</v>
      </c>
      <c r="E354" t="s">
        <v>6</v>
      </c>
      <c r="G354" t="s">
        <v>31</v>
      </c>
      <c r="I354" t="s">
        <v>153</v>
      </c>
      <c r="K354" s="280" t="s">
        <v>186</v>
      </c>
    </row>
    <row r="355" spans="1:11">
      <c r="C355" t="s">
        <v>25</v>
      </c>
      <c r="E355" t="s">
        <v>39</v>
      </c>
      <c r="G355" t="s">
        <v>1</v>
      </c>
      <c r="I355" t="s">
        <v>13</v>
      </c>
      <c r="K355" s="280" t="s">
        <v>186</v>
      </c>
    </row>
    <row r="356" spans="1:11">
      <c r="C356" t="s">
        <v>33</v>
      </c>
      <c r="E356" t="s">
        <v>37</v>
      </c>
      <c r="G356" t="s">
        <v>142</v>
      </c>
      <c r="I356" s="125" t="s">
        <v>835</v>
      </c>
      <c r="K356" s="280" t="s">
        <v>186</v>
      </c>
    </row>
    <row r="359" spans="1:11" ht="20.25">
      <c r="A359" s="152" t="s">
        <v>1200</v>
      </c>
      <c r="C359" t="s">
        <v>17</v>
      </c>
      <c r="E359" t="s">
        <v>178</v>
      </c>
      <c r="G359" t="s">
        <v>11</v>
      </c>
      <c r="I359" t="s">
        <v>856</v>
      </c>
      <c r="K359" t="s">
        <v>873</v>
      </c>
    </row>
    <row r="360" spans="1:11">
      <c r="C360" t="s">
        <v>179</v>
      </c>
      <c r="E360" t="s">
        <v>143</v>
      </c>
      <c r="G360" t="s">
        <v>9</v>
      </c>
      <c r="I360" t="s">
        <v>826</v>
      </c>
      <c r="K360" t="s">
        <v>852</v>
      </c>
    </row>
    <row r="361" spans="1:11">
      <c r="C361" t="s">
        <v>31</v>
      </c>
      <c r="E361" t="s">
        <v>21</v>
      </c>
      <c r="G361" t="s">
        <v>143</v>
      </c>
      <c r="I361" t="s">
        <v>27</v>
      </c>
      <c r="K361" t="s">
        <v>1839</v>
      </c>
    </row>
    <row r="364" spans="1:11" ht="20.25">
      <c r="A364" s="152" t="s">
        <v>1201</v>
      </c>
      <c r="C364" t="s">
        <v>179</v>
      </c>
      <c r="E364" t="s">
        <v>143</v>
      </c>
      <c r="G364" t="s">
        <v>155</v>
      </c>
      <c r="I364" t="s">
        <v>4</v>
      </c>
      <c r="K364" s="280" t="s">
        <v>186</v>
      </c>
    </row>
    <row r="365" spans="1:11">
      <c r="C365" t="s">
        <v>23</v>
      </c>
      <c r="E365" t="s">
        <v>178</v>
      </c>
      <c r="G365" t="s">
        <v>35</v>
      </c>
      <c r="I365" t="s">
        <v>863</v>
      </c>
      <c r="K365" s="280" t="s">
        <v>186</v>
      </c>
    </row>
    <row r="366" spans="1:11">
      <c r="C366" t="s">
        <v>27</v>
      </c>
      <c r="E366" t="s">
        <v>144</v>
      </c>
      <c r="G366" t="s">
        <v>153</v>
      </c>
      <c r="I366" t="s">
        <v>156</v>
      </c>
      <c r="K366" s="280" t="s">
        <v>186</v>
      </c>
    </row>
    <row r="369" spans="1:11" ht="20.25">
      <c r="A369" s="152" t="s">
        <v>1202</v>
      </c>
      <c r="C369" t="s">
        <v>23</v>
      </c>
      <c r="E369" t="s">
        <v>143</v>
      </c>
      <c r="G369" t="s">
        <v>35</v>
      </c>
      <c r="I369" t="s">
        <v>1</v>
      </c>
      <c r="K369" s="280" t="s">
        <v>186</v>
      </c>
    </row>
    <row r="370" spans="1:11">
      <c r="C370" t="s">
        <v>11</v>
      </c>
      <c r="E370" t="s">
        <v>35</v>
      </c>
      <c r="G370" t="s">
        <v>143</v>
      </c>
      <c r="I370" t="s">
        <v>861</v>
      </c>
      <c r="K370" s="280" t="s">
        <v>186</v>
      </c>
    </row>
    <row r="371" spans="1:11">
      <c r="C371" t="s">
        <v>6</v>
      </c>
      <c r="E371" t="s">
        <v>178</v>
      </c>
      <c r="G371" t="s">
        <v>164</v>
      </c>
      <c r="I371" t="s">
        <v>856</v>
      </c>
      <c r="K371" s="280" t="s">
        <v>186</v>
      </c>
    </row>
    <row r="374" spans="1:11" ht="20.25">
      <c r="A374" s="152" t="s">
        <v>1203</v>
      </c>
      <c r="C374" t="s">
        <v>179</v>
      </c>
      <c r="E374" t="s">
        <v>144</v>
      </c>
      <c r="G374" t="s">
        <v>21</v>
      </c>
      <c r="I374" t="s">
        <v>11</v>
      </c>
      <c r="K374" s="280" t="s">
        <v>1853</v>
      </c>
    </row>
    <row r="375" spans="1:11">
      <c r="C375" t="s">
        <v>33</v>
      </c>
      <c r="E375" t="s">
        <v>143</v>
      </c>
      <c r="G375" t="s">
        <v>153</v>
      </c>
      <c r="I375" t="s">
        <v>811</v>
      </c>
      <c r="K375" s="280" t="s">
        <v>869</v>
      </c>
    </row>
    <row r="376" spans="1:11">
      <c r="C376" t="s">
        <v>11</v>
      </c>
      <c r="E376" t="s">
        <v>21</v>
      </c>
      <c r="G376" t="s">
        <v>155</v>
      </c>
      <c r="I376" t="s">
        <v>162</v>
      </c>
      <c r="K376" s="280" t="s">
        <v>863</v>
      </c>
    </row>
    <row r="379" spans="1:11" ht="20.25">
      <c r="A379" s="152" t="s">
        <v>1204</v>
      </c>
      <c r="C379" t="s">
        <v>1</v>
      </c>
      <c r="E379" t="s">
        <v>19</v>
      </c>
      <c r="G379" t="s">
        <v>164</v>
      </c>
      <c r="I379" t="s">
        <v>869</v>
      </c>
      <c r="K379" t="s">
        <v>4</v>
      </c>
    </row>
    <row r="380" spans="1:11">
      <c r="C380" t="s">
        <v>9</v>
      </c>
      <c r="E380" t="s">
        <v>21</v>
      </c>
      <c r="G380" t="s">
        <v>17</v>
      </c>
      <c r="I380" t="s">
        <v>836</v>
      </c>
      <c r="K380" t="s">
        <v>861</v>
      </c>
    </row>
    <row r="381" spans="1:11">
      <c r="C381" t="s">
        <v>27</v>
      </c>
      <c r="E381" t="s">
        <v>39</v>
      </c>
      <c r="G381" t="s">
        <v>154</v>
      </c>
      <c r="I381" t="s">
        <v>31</v>
      </c>
      <c r="K381" t="s">
        <v>158</v>
      </c>
    </row>
    <row r="384" spans="1:11" ht="20.25">
      <c r="A384" s="152" t="s">
        <v>1277</v>
      </c>
      <c r="C384" t="s">
        <v>186</v>
      </c>
      <c r="E384" t="s">
        <v>186</v>
      </c>
      <c r="G384" t="s">
        <v>33</v>
      </c>
      <c r="I384" t="s">
        <v>142</v>
      </c>
      <c r="K384" s="280" t="s">
        <v>186</v>
      </c>
    </row>
    <row r="385" spans="1:11">
      <c r="C385" t="s">
        <v>186</v>
      </c>
      <c r="E385" t="s">
        <v>186</v>
      </c>
      <c r="G385" t="s">
        <v>9</v>
      </c>
      <c r="I385" t="s">
        <v>873</v>
      </c>
      <c r="K385" s="280" t="s">
        <v>186</v>
      </c>
    </row>
    <row r="386" spans="1:11">
      <c r="C386" t="s">
        <v>186</v>
      </c>
      <c r="E386" t="s">
        <v>186</v>
      </c>
      <c r="G386" t="s">
        <v>143</v>
      </c>
      <c r="I386" t="s">
        <v>819</v>
      </c>
      <c r="K386" s="280" t="s">
        <v>186</v>
      </c>
    </row>
    <row r="389" spans="1:11" ht="20.25">
      <c r="A389" s="152" t="s">
        <v>1205</v>
      </c>
      <c r="C389" t="s">
        <v>31</v>
      </c>
      <c r="E389" t="s">
        <v>31</v>
      </c>
      <c r="G389" t="s">
        <v>27</v>
      </c>
      <c r="I389" t="s">
        <v>27</v>
      </c>
      <c r="K389" s="280" t="s">
        <v>822</v>
      </c>
    </row>
    <row r="390" spans="1:11">
      <c r="C390" t="s">
        <v>27</v>
      </c>
      <c r="E390" t="s">
        <v>21</v>
      </c>
      <c r="G390" t="s">
        <v>23</v>
      </c>
      <c r="I390" t="s">
        <v>817</v>
      </c>
      <c r="K390" s="280" t="s">
        <v>863</v>
      </c>
    </row>
    <row r="391" spans="1:11">
      <c r="C391" t="s">
        <v>11</v>
      </c>
      <c r="E391" t="s">
        <v>35</v>
      </c>
      <c r="G391" t="s">
        <v>1</v>
      </c>
      <c r="I391" t="s">
        <v>851</v>
      </c>
      <c r="K391" s="280" t="s">
        <v>33</v>
      </c>
    </row>
    <row r="394" spans="1:11" ht="20.25">
      <c r="A394" s="152" t="s">
        <v>1206</v>
      </c>
      <c r="C394" t="s">
        <v>6</v>
      </c>
      <c r="E394" t="s">
        <v>178</v>
      </c>
      <c r="G394" t="s">
        <v>9</v>
      </c>
      <c r="I394" t="s">
        <v>143</v>
      </c>
      <c r="K394" s="280" t="s">
        <v>4</v>
      </c>
    </row>
    <row r="395" spans="1:11">
      <c r="C395" t="s">
        <v>23</v>
      </c>
      <c r="E395" t="s">
        <v>1</v>
      </c>
      <c r="G395" t="s">
        <v>33</v>
      </c>
      <c r="I395" t="s">
        <v>4</v>
      </c>
      <c r="K395" s="280" t="s">
        <v>856</v>
      </c>
    </row>
    <row r="396" spans="1:11">
      <c r="C396" t="s">
        <v>13</v>
      </c>
      <c r="E396" t="s">
        <v>13</v>
      </c>
      <c r="G396" t="s">
        <v>164</v>
      </c>
      <c r="I396" t="s">
        <v>25</v>
      </c>
      <c r="K396" s="280" t="s">
        <v>1858</v>
      </c>
    </row>
    <row r="398" spans="1:11">
      <c r="K398" s="373"/>
    </row>
    <row r="399" spans="1:11" ht="20.25">
      <c r="A399" s="152" t="s">
        <v>1207</v>
      </c>
      <c r="B399" t="s">
        <v>1161</v>
      </c>
      <c r="C399" t="s">
        <v>6</v>
      </c>
      <c r="E399" t="s">
        <v>37</v>
      </c>
      <c r="G399" t="s">
        <v>27</v>
      </c>
      <c r="I399" s="104" t="s">
        <v>807</v>
      </c>
      <c r="K399" s="291" t="s">
        <v>155</v>
      </c>
    </row>
    <row r="400" spans="1:11">
      <c r="C400" t="s">
        <v>15</v>
      </c>
      <c r="E400" t="s">
        <v>31</v>
      </c>
      <c r="G400" t="s">
        <v>23</v>
      </c>
      <c r="I400" s="104" t="s">
        <v>143</v>
      </c>
      <c r="K400" s="291" t="s">
        <v>873</v>
      </c>
    </row>
    <row r="401" spans="2:11">
      <c r="C401" t="s">
        <v>37</v>
      </c>
      <c r="E401" t="s">
        <v>15</v>
      </c>
      <c r="G401" t="s">
        <v>29</v>
      </c>
      <c r="I401" s="104" t="s">
        <v>837</v>
      </c>
      <c r="K401" s="291" t="s">
        <v>821</v>
      </c>
    </row>
    <row r="402" spans="2:11">
      <c r="I402" s="209"/>
      <c r="J402" s="12"/>
      <c r="K402" s="324"/>
    </row>
    <row r="403" spans="2:11">
      <c r="B403" t="s">
        <v>1162</v>
      </c>
      <c r="C403" t="s">
        <v>27</v>
      </c>
      <c r="E403" t="s">
        <v>23</v>
      </c>
      <c r="G403" t="s">
        <v>29</v>
      </c>
      <c r="I403" s="104" t="s">
        <v>9</v>
      </c>
      <c r="J403" s="20"/>
      <c r="K403" s="291" t="s">
        <v>155</v>
      </c>
    </row>
    <row r="404" spans="2:11">
      <c r="C404" t="s">
        <v>21</v>
      </c>
      <c r="E404" t="s">
        <v>4</v>
      </c>
      <c r="G404" t="s">
        <v>33</v>
      </c>
      <c r="I404" s="104" t="s">
        <v>11</v>
      </c>
      <c r="K404" s="291" t="s">
        <v>821</v>
      </c>
    </row>
    <row r="405" spans="2:11">
      <c r="C405" t="s">
        <v>179</v>
      </c>
      <c r="E405" t="s">
        <v>178</v>
      </c>
      <c r="G405" t="s">
        <v>162</v>
      </c>
      <c r="I405" s="104" t="s">
        <v>158</v>
      </c>
      <c r="K405" s="291" t="s">
        <v>873</v>
      </c>
    </row>
    <row r="406" spans="2:11">
      <c r="I406" s="209"/>
      <c r="K406" s="324"/>
    </row>
    <row r="407" spans="2:11">
      <c r="B407" t="s">
        <v>1163</v>
      </c>
      <c r="C407" t="s">
        <v>27</v>
      </c>
      <c r="E407" t="s">
        <v>4</v>
      </c>
      <c r="G407" t="s">
        <v>29</v>
      </c>
      <c r="I407" s="104" t="s">
        <v>1</v>
      </c>
      <c r="J407" s="12"/>
      <c r="K407" s="291" t="s">
        <v>873</v>
      </c>
    </row>
    <row r="408" spans="2:11">
      <c r="C408" t="s">
        <v>35</v>
      </c>
      <c r="E408" t="s">
        <v>39</v>
      </c>
      <c r="G408" t="s">
        <v>31</v>
      </c>
      <c r="I408" s="104" t="s">
        <v>11</v>
      </c>
      <c r="J408" s="20"/>
      <c r="K408" s="291" t="s">
        <v>155</v>
      </c>
    </row>
    <row r="409" spans="2:11">
      <c r="C409" t="s">
        <v>17</v>
      </c>
      <c r="E409" t="s">
        <v>23</v>
      </c>
      <c r="G409" t="s">
        <v>153</v>
      </c>
      <c r="I409" s="104" t="s">
        <v>811</v>
      </c>
      <c r="K409" s="291" t="s">
        <v>822</v>
      </c>
    </row>
    <row r="410" spans="2:11">
      <c r="I410" s="209"/>
      <c r="K410" s="324"/>
    </row>
    <row r="411" spans="2:11">
      <c r="B411" t="s">
        <v>1164</v>
      </c>
      <c r="C411" t="s">
        <v>17</v>
      </c>
      <c r="E411" t="s">
        <v>4</v>
      </c>
      <c r="G411" t="s">
        <v>154</v>
      </c>
      <c r="I411" s="104" t="s">
        <v>830</v>
      </c>
      <c r="K411" s="291" t="s">
        <v>873</v>
      </c>
    </row>
    <row r="412" spans="2:11">
      <c r="C412" t="s">
        <v>9</v>
      </c>
      <c r="E412" t="s">
        <v>6</v>
      </c>
      <c r="G412" t="s">
        <v>29</v>
      </c>
      <c r="I412" s="104" t="s">
        <v>821</v>
      </c>
      <c r="J412" s="12"/>
      <c r="K412" s="291" t="s">
        <v>142</v>
      </c>
    </row>
    <row r="413" spans="2:11">
      <c r="C413" t="s">
        <v>179</v>
      </c>
      <c r="E413" t="s">
        <v>143</v>
      </c>
      <c r="G413" t="s">
        <v>11</v>
      </c>
      <c r="I413" s="104" t="s">
        <v>855</v>
      </c>
      <c r="J413" s="20"/>
      <c r="K413" s="291" t="s">
        <v>1850</v>
      </c>
    </row>
    <row r="414" spans="2:11">
      <c r="I414" s="209"/>
      <c r="K414" s="324"/>
    </row>
    <row r="415" spans="2:11">
      <c r="B415" t="s">
        <v>1165</v>
      </c>
      <c r="C415" t="s">
        <v>27</v>
      </c>
      <c r="E415" t="s">
        <v>23</v>
      </c>
      <c r="G415" t="s">
        <v>158</v>
      </c>
      <c r="I415" s="104" t="s">
        <v>837</v>
      </c>
      <c r="K415" s="291" t="s">
        <v>801</v>
      </c>
    </row>
    <row r="416" spans="2:11">
      <c r="C416" t="s">
        <v>21</v>
      </c>
      <c r="E416" t="s">
        <v>21</v>
      </c>
      <c r="G416" t="s">
        <v>29</v>
      </c>
      <c r="I416" s="104" t="s">
        <v>11</v>
      </c>
      <c r="K416" s="291" t="s">
        <v>1857</v>
      </c>
    </row>
    <row r="417" spans="2:11">
      <c r="C417" t="s">
        <v>17</v>
      </c>
      <c r="E417" t="s">
        <v>1</v>
      </c>
      <c r="G417" t="s">
        <v>9</v>
      </c>
      <c r="I417" s="104" t="s">
        <v>31</v>
      </c>
      <c r="J417" s="12"/>
      <c r="K417" s="291" t="s">
        <v>155</v>
      </c>
    </row>
    <row r="418" spans="2:11">
      <c r="I418" s="209"/>
      <c r="J418" s="20"/>
      <c r="K418" s="324"/>
    </row>
    <row r="419" spans="2:11">
      <c r="B419" t="s">
        <v>1166</v>
      </c>
      <c r="C419" t="s">
        <v>17</v>
      </c>
      <c r="E419" t="s">
        <v>4</v>
      </c>
      <c r="G419" t="s">
        <v>4</v>
      </c>
      <c r="I419" s="104" t="s">
        <v>852</v>
      </c>
      <c r="K419" s="291" t="s">
        <v>153</v>
      </c>
    </row>
    <row r="420" spans="2:11">
      <c r="C420" t="s">
        <v>27</v>
      </c>
      <c r="E420" t="s">
        <v>33</v>
      </c>
      <c r="G420" t="s">
        <v>154</v>
      </c>
      <c r="I420" s="104" t="s">
        <v>143</v>
      </c>
      <c r="K420" s="291" t="s">
        <v>1857</v>
      </c>
    </row>
    <row r="421" spans="2:11">
      <c r="C421" t="s">
        <v>33</v>
      </c>
      <c r="E421" t="s">
        <v>21</v>
      </c>
      <c r="G421" t="s">
        <v>29</v>
      </c>
      <c r="I421" s="104" t="s">
        <v>837</v>
      </c>
      <c r="K421" s="291" t="s">
        <v>1842</v>
      </c>
    </row>
    <row r="422" spans="2:11">
      <c r="I422" s="209"/>
      <c r="J422" s="12"/>
      <c r="K422" s="324"/>
    </row>
    <row r="423" spans="2:11">
      <c r="B423" t="s">
        <v>1167</v>
      </c>
      <c r="C423" t="s">
        <v>29</v>
      </c>
      <c r="E423" t="s">
        <v>21</v>
      </c>
      <c r="G423" t="s">
        <v>162</v>
      </c>
      <c r="I423" s="104" t="s">
        <v>11</v>
      </c>
      <c r="J423" s="20"/>
      <c r="K423" s="291" t="s">
        <v>1857</v>
      </c>
    </row>
    <row r="424" spans="2:11">
      <c r="C424" t="s">
        <v>1</v>
      </c>
      <c r="E424" t="s">
        <v>15</v>
      </c>
      <c r="G424" t="s">
        <v>25</v>
      </c>
      <c r="I424" s="104" t="s">
        <v>31</v>
      </c>
      <c r="K424" s="291" t="s">
        <v>821</v>
      </c>
    </row>
    <row r="425" spans="2:11">
      <c r="C425" t="s">
        <v>25</v>
      </c>
      <c r="E425" t="s">
        <v>33</v>
      </c>
      <c r="G425" t="s">
        <v>29</v>
      </c>
      <c r="I425" s="104" t="s">
        <v>826</v>
      </c>
      <c r="K425" s="291" t="s">
        <v>162</v>
      </c>
    </row>
    <row r="426" spans="2:11">
      <c r="I426" s="209"/>
      <c r="K426" s="324"/>
    </row>
    <row r="427" spans="2:11">
      <c r="B427" t="s">
        <v>1168</v>
      </c>
      <c r="C427" t="s">
        <v>27</v>
      </c>
      <c r="E427" t="s">
        <v>4</v>
      </c>
      <c r="G427" t="s">
        <v>11</v>
      </c>
      <c r="I427" s="104" t="s">
        <v>35</v>
      </c>
      <c r="J427" s="12"/>
      <c r="K427" s="291" t="s">
        <v>155</v>
      </c>
    </row>
    <row r="428" spans="2:11">
      <c r="C428" t="s">
        <v>1</v>
      </c>
      <c r="E428" t="s">
        <v>19</v>
      </c>
      <c r="G428" t="s">
        <v>21</v>
      </c>
      <c r="I428" s="104" t="s">
        <v>143</v>
      </c>
      <c r="J428" s="20"/>
      <c r="K428" s="291" t="s">
        <v>822</v>
      </c>
    </row>
    <row r="429" spans="2:11">
      <c r="C429" t="s">
        <v>178</v>
      </c>
      <c r="E429" t="s">
        <v>11</v>
      </c>
      <c r="G429" t="s">
        <v>154</v>
      </c>
      <c r="I429" s="104" t="s">
        <v>852</v>
      </c>
      <c r="K429" s="291" t="s">
        <v>873</v>
      </c>
    </row>
    <row r="430" spans="2:11">
      <c r="I430" s="209"/>
      <c r="K430" s="324"/>
    </row>
    <row r="431" spans="2:11">
      <c r="B431" t="s">
        <v>1169</v>
      </c>
      <c r="C431" t="s">
        <v>15</v>
      </c>
      <c r="E431" t="s">
        <v>31</v>
      </c>
      <c r="G431" t="s">
        <v>162</v>
      </c>
      <c r="I431" s="104" t="s">
        <v>11</v>
      </c>
      <c r="K431" s="291" t="s">
        <v>821</v>
      </c>
    </row>
    <row r="432" spans="2:11">
      <c r="C432" t="s">
        <v>9</v>
      </c>
      <c r="E432" t="s">
        <v>21</v>
      </c>
      <c r="G432" t="s">
        <v>158</v>
      </c>
      <c r="I432" s="104" t="s">
        <v>31</v>
      </c>
      <c r="J432" s="12"/>
      <c r="K432" s="291" t="s">
        <v>37</v>
      </c>
    </row>
    <row r="433" spans="2:11">
      <c r="C433" t="s">
        <v>13</v>
      </c>
      <c r="E433" t="s">
        <v>4</v>
      </c>
      <c r="G433" t="s">
        <v>35</v>
      </c>
      <c r="I433" s="104" t="s">
        <v>158</v>
      </c>
      <c r="J433" s="20"/>
      <c r="K433" s="280" t="s">
        <v>2075</v>
      </c>
    </row>
    <row r="434" spans="2:11">
      <c r="I434" s="209"/>
      <c r="K434" s="280" t="s">
        <v>2076</v>
      </c>
    </row>
    <row r="435" spans="2:11" s="280" customFormat="1">
      <c r="I435" s="347"/>
    </row>
    <row r="436" spans="2:11">
      <c r="B436" t="s">
        <v>1170</v>
      </c>
      <c r="C436" t="s">
        <v>27</v>
      </c>
      <c r="E436" t="s">
        <v>178</v>
      </c>
      <c r="G436" t="s">
        <v>29</v>
      </c>
      <c r="I436" s="104" t="s">
        <v>11</v>
      </c>
      <c r="K436" s="291" t="s">
        <v>155</v>
      </c>
    </row>
    <row r="437" spans="2:11">
      <c r="C437" t="s">
        <v>1</v>
      </c>
      <c r="E437" t="s">
        <v>4</v>
      </c>
      <c r="G437" t="s">
        <v>31</v>
      </c>
      <c r="I437" s="104" t="s">
        <v>17</v>
      </c>
      <c r="K437" s="291" t="s">
        <v>801</v>
      </c>
    </row>
    <row r="438" spans="2:11">
      <c r="C438" t="s">
        <v>15</v>
      </c>
      <c r="E438" t="s">
        <v>33</v>
      </c>
      <c r="G438" t="s">
        <v>17</v>
      </c>
      <c r="I438" s="104" t="s">
        <v>31</v>
      </c>
      <c r="J438" s="12"/>
      <c r="K438" s="291" t="s">
        <v>154</v>
      </c>
    </row>
    <row r="439" spans="2:11">
      <c r="I439" s="209"/>
      <c r="J439" s="20"/>
      <c r="K439" s="324" t="s">
        <v>2008</v>
      </c>
    </row>
    <row r="440" spans="2:11">
      <c r="B440" t="s">
        <v>1171</v>
      </c>
      <c r="C440" t="s">
        <v>23</v>
      </c>
      <c r="E440" t="s">
        <v>21</v>
      </c>
      <c r="G440" t="s">
        <v>29</v>
      </c>
      <c r="I440" s="104" t="s">
        <v>9</v>
      </c>
      <c r="K440" s="291" t="s">
        <v>154</v>
      </c>
    </row>
    <row r="441" spans="2:11">
      <c r="C441" t="s">
        <v>27</v>
      </c>
      <c r="E441" t="s">
        <v>33</v>
      </c>
      <c r="G441" t="s">
        <v>158</v>
      </c>
      <c r="I441" s="104" t="s">
        <v>826</v>
      </c>
      <c r="K441" s="291" t="s">
        <v>155</v>
      </c>
    </row>
    <row r="442" spans="2:11">
      <c r="C442" t="s">
        <v>1</v>
      </c>
      <c r="E442" t="s">
        <v>6</v>
      </c>
      <c r="G442" t="s">
        <v>142</v>
      </c>
      <c r="I442" s="104" t="s">
        <v>155</v>
      </c>
      <c r="K442" s="291" t="s">
        <v>801</v>
      </c>
    </row>
    <row r="443" spans="2:11">
      <c r="I443" s="209"/>
      <c r="J443" s="12"/>
      <c r="K443" s="324"/>
    </row>
    <row r="444" spans="2:11">
      <c r="B444" t="s">
        <v>1172</v>
      </c>
      <c r="C444" t="s">
        <v>13</v>
      </c>
      <c r="E444" t="s">
        <v>15</v>
      </c>
      <c r="G444" s="155" t="s">
        <v>37</v>
      </c>
      <c r="I444" s="104" t="s">
        <v>35</v>
      </c>
      <c r="J444" s="20"/>
      <c r="K444" s="291" t="s">
        <v>822</v>
      </c>
    </row>
    <row r="445" spans="2:11">
      <c r="C445" t="s">
        <v>1208</v>
      </c>
      <c r="E445" t="s">
        <v>144</v>
      </c>
      <c r="G445" t="s">
        <v>29</v>
      </c>
      <c r="I445" s="104" t="s">
        <v>837</v>
      </c>
      <c r="K445" s="291" t="s">
        <v>155</v>
      </c>
    </row>
    <row r="446" spans="2:11">
      <c r="C446" t="s">
        <v>1209</v>
      </c>
      <c r="E446" t="s">
        <v>4</v>
      </c>
      <c r="G446" t="s">
        <v>17</v>
      </c>
      <c r="I446" s="104" t="s">
        <v>1512</v>
      </c>
      <c r="K446" s="291" t="s">
        <v>141</v>
      </c>
    </row>
    <row r="447" spans="2:11">
      <c r="I447" s="104" t="s">
        <v>1513</v>
      </c>
      <c r="K447" s="324"/>
    </row>
    <row r="448" spans="2:11">
      <c r="I448" s="104"/>
      <c r="K448" s="291"/>
    </row>
    <row r="449" spans="2:11">
      <c r="B449" t="s">
        <v>1173</v>
      </c>
      <c r="C449" t="s">
        <v>15</v>
      </c>
      <c r="E449" t="s">
        <v>21</v>
      </c>
      <c r="G449" t="s">
        <v>31</v>
      </c>
      <c r="I449" s="104" t="s">
        <v>31</v>
      </c>
      <c r="J449" s="12"/>
      <c r="K449" s="291" t="s">
        <v>822</v>
      </c>
    </row>
    <row r="450" spans="2:11">
      <c r="C450" t="s">
        <v>1</v>
      </c>
      <c r="E450" t="s">
        <v>33</v>
      </c>
      <c r="G450" t="s">
        <v>29</v>
      </c>
      <c r="I450" s="104" t="s">
        <v>11</v>
      </c>
      <c r="J450" s="20"/>
      <c r="K450" s="291" t="s">
        <v>141</v>
      </c>
    </row>
    <row r="451" spans="2:11">
      <c r="C451" t="s">
        <v>21</v>
      </c>
      <c r="E451" t="s">
        <v>4</v>
      </c>
      <c r="G451" t="s">
        <v>25</v>
      </c>
      <c r="I451" s="104" t="s">
        <v>158</v>
      </c>
      <c r="K451" s="291" t="s">
        <v>155</v>
      </c>
    </row>
    <row r="452" spans="2:11">
      <c r="I452" s="209"/>
      <c r="K452" s="324"/>
    </row>
    <row r="453" spans="2:11">
      <c r="B453" t="s">
        <v>1174</v>
      </c>
      <c r="C453" t="s">
        <v>1</v>
      </c>
      <c r="E453" t="s">
        <v>23</v>
      </c>
      <c r="G453" t="s">
        <v>21</v>
      </c>
      <c r="I453" s="104" t="s">
        <v>852</v>
      </c>
      <c r="K453" s="291" t="s">
        <v>17</v>
      </c>
    </row>
    <row r="454" spans="2:11">
      <c r="C454" t="s">
        <v>27</v>
      </c>
      <c r="E454" t="s">
        <v>21</v>
      </c>
      <c r="G454" t="s">
        <v>141</v>
      </c>
      <c r="I454" s="104" t="s">
        <v>801</v>
      </c>
      <c r="J454" s="12"/>
      <c r="K454" s="291" t="s">
        <v>842</v>
      </c>
    </row>
    <row r="455" spans="2:11">
      <c r="C455" t="s">
        <v>4</v>
      </c>
      <c r="E455" t="s">
        <v>31</v>
      </c>
      <c r="G455" t="s">
        <v>154</v>
      </c>
      <c r="I455" s="104" t="s">
        <v>1</v>
      </c>
      <c r="J455" s="20"/>
      <c r="K455" s="291" t="s">
        <v>1842</v>
      </c>
    </row>
    <row r="456" spans="2:11">
      <c r="I456" s="209"/>
      <c r="K456" s="324"/>
    </row>
    <row r="457" spans="2:11">
      <c r="B457" t="s">
        <v>1175</v>
      </c>
      <c r="C457" t="s">
        <v>1</v>
      </c>
      <c r="E457" t="s">
        <v>21</v>
      </c>
      <c r="G457" t="s">
        <v>154</v>
      </c>
      <c r="I457" s="104" t="s">
        <v>21</v>
      </c>
      <c r="K457" s="291" t="s">
        <v>873</v>
      </c>
    </row>
    <row r="458" spans="2:11">
      <c r="C458" t="s">
        <v>4</v>
      </c>
      <c r="E458" t="s">
        <v>33</v>
      </c>
      <c r="G458" t="s">
        <v>141</v>
      </c>
      <c r="I458" s="104" t="s">
        <v>17</v>
      </c>
      <c r="K458" s="291" t="s">
        <v>806</v>
      </c>
    </row>
    <row r="459" spans="2:11">
      <c r="C459" t="s">
        <v>27</v>
      </c>
      <c r="E459" t="s">
        <v>31</v>
      </c>
      <c r="G459" t="s">
        <v>21</v>
      </c>
      <c r="I459" s="104" t="s">
        <v>154</v>
      </c>
      <c r="K459" s="291" t="s">
        <v>851</v>
      </c>
    </row>
    <row r="460" spans="2:11">
      <c r="I460" s="209"/>
      <c r="J460" s="12"/>
      <c r="K460" s="324"/>
    </row>
    <row r="461" spans="2:11">
      <c r="B461" t="s">
        <v>1176</v>
      </c>
      <c r="C461" t="s">
        <v>27</v>
      </c>
      <c r="E461" t="s">
        <v>33</v>
      </c>
      <c r="G461" t="s">
        <v>154</v>
      </c>
      <c r="I461" s="104" t="s">
        <v>141</v>
      </c>
      <c r="J461" s="20"/>
      <c r="K461" s="291" t="s">
        <v>1850</v>
      </c>
    </row>
    <row r="462" spans="2:11">
      <c r="C462" t="s">
        <v>13</v>
      </c>
      <c r="E462" t="s">
        <v>21</v>
      </c>
      <c r="G462" t="s">
        <v>27</v>
      </c>
      <c r="I462" s="104" t="s">
        <v>158</v>
      </c>
      <c r="K462" s="291" t="s">
        <v>873</v>
      </c>
    </row>
    <row r="463" spans="2:11">
      <c r="C463" t="s">
        <v>1</v>
      </c>
      <c r="E463" t="s">
        <v>31</v>
      </c>
      <c r="G463" t="s">
        <v>141</v>
      </c>
      <c r="I463" s="104" t="s">
        <v>21</v>
      </c>
      <c r="K463" s="291" t="s">
        <v>851</v>
      </c>
    </row>
    <row r="464" spans="2:11">
      <c r="I464" s="209"/>
      <c r="K464" s="324"/>
    </row>
    <row r="465" spans="2:11">
      <c r="B465" t="s">
        <v>1177</v>
      </c>
      <c r="C465" t="s">
        <v>15</v>
      </c>
      <c r="E465" t="s">
        <v>21</v>
      </c>
      <c r="G465" t="s">
        <v>142</v>
      </c>
      <c r="I465" s="104" t="s">
        <v>863</v>
      </c>
      <c r="J465" s="12"/>
      <c r="K465" s="291" t="s">
        <v>154</v>
      </c>
    </row>
    <row r="466" spans="2:11">
      <c r="C466" t="s">
        <v>1</v>
      </c>
      <c r="E466" t="s">
        <v>33</v>
      </c>
      <c r="G466" t="s">
        <v>29</v>
      </c>
      <c r="I466" s="104" t="s">
        <v>847</v>
      </c>
      <c r="J466" s="20"/>
      <c r="K466" s="291" t="s">
        <v>153</v>
      </c>
    </row>
    <row r="467" spans="2:11">
      <c r="C467" t="s">
        <v>27</v>
      </c>
      <c r="E467" t="s">
        <v>23</v>
      </c>
      <c r="G467" t="s">
        <v>33</v>
      </c>
      <c r="I467" s="104" t="s">
        <v>801</v>
      </c>
      <c r="K467" s="291" t="s">
        <v>155</v>
      </c>
    </row>
    <row r="468" spans="2:11">
      <c r="I468" s="209"/>
      <c r="K468" s="324"/>
    </row>
    <row r="469" spans="2:11">
      <c r="B469" t="s">
        <v>1178</v>
      </c>
      <c r="C469" t="s">
        <v>1</v>
      </c>
      <c r="E469" t="s">
        <v>33</v>
      </c>
      <c r="G469" t="s">
        <v>29</v>
      </c>
      <c r="I469" s="104" t="s">
        <v>31</v>
      </c>
      <c r="K469" s="291" t="s">
        <v>1857</v>
      </c>
    </row>
    <row r="470" spans="2:11">
      <c r="C470" t="s">
        <v>27</v>
      </c>
      <c r="E470" t="s">
        <v>23</v>
      </c>
      <c r="G470" t="s">
        <v>154</v>
      </c>
      <c r="I470" s="104" t="s">
        <v>11</v>
      </c>
      <c r="J470" s="12"/>
      <c r="K470" s="291" t="s">
        <v>817</v>
      </c>
    </row>
    <row r="471" spans="2:11">
      <c r="C471" t="s">
        <v>13</v>
      </c>
      <c r="E471" t="s">
        <v>6</v>
      </c>
      <c r="G471" t="s">
        <v>11</v>
      </c>
      <c r="I471" s="104" t="s">
        <v>826</v>
      </c>
      <c r="J471" s="20"/>
      <c r="K471" s="291" t="s">
        <v>869</v>
      </c>
    </row>
    <row r="472" spans="2:11">
      <c r="I472" s="209"/>
      <c r="K472" s="291"/>
    </row>
    <row r="473" spans="2:11">
      <c r="B473" t="s">
        <v>1179</v>
      </c>
      <c r="C473" t="s">
        <v>23</v>
      </c>
      <c r="E473" t="s">
        <v>33</v>
      </c>
      <c r="G473" t="s">
        <v>154</v>
      </c>
      <c r="I473" s="104" t="s">
        <v>837</v>
      </c>
      <c r="K473" s="291" t="s">
        <v>186</v>
      </c>
    </row>
    <row r="474" spans="2:11">
      <c r="C474" t="s">
        <v>1</v>
      </c>
      <c r="E474" t="s">
        <v>21</v>
      </c>
      <c r="G474" t="s">
        <v>35</v>
      </c>
      <c r="I474" s="104" t="s">
        <v>847</v>
      </c>
      <c r="K474" s="291" t="s">
        <v>186</v>
      </c>
    </row>
    <row r="475" spans="2:11">
      <c r="C475" t="s">
        <v>178</v>
      </c>
      <c r="E475" t="s">
        <v>31</v>
      </c>
      <c r="G475" t="s">
        <v>141</v>
      </c>
      <c r="I475" s="104" t="s">
        <v>1</v>
      </c>
      <c r="J475" s="12"/>
      <c r="K475" s="291" t="s">
        <v>186</v>
      </c>
    </row>
    <row r="476" spans="2:11">
      <c r="I476" s="209"/>
      <c r="J476" s="20"/>
      <c r="K476" s="291"/>
    </row>
    <row r="477" spans="2:11">
      <c r="B477" t="s">
        <v>1180</v>
      </c>
      <c r="C477" t="s">
        <v>39</v>
      </c>
      <c r="E477" t="s">
        <v>23</v>
      </c>
      <c r="G477" t="s">
        <v>11</v>
      </c>
      <c r="I477" s="104" t="s">
        <v>158</v>
      </c>
      <c r="K477" s="291" t="s">
        <v>186</v>
      </c>
    </row>
    <row r="478" spans="2:11">
      <c r="C478" t="s">
        <v>1</v>
      </c>
      <c r="E478" t="s">
        <v>144</v>
      </c>
      <c r="G478" t="s">
        <v>33</v>
      </c>
      <c r="I478" s="104" t="s">
        <v>31</v>
      </c>
      <c r="K478" s="291" t="s">
        <v>186</v>
      </c>
    </row>
    <row r="479" spans="2:11">
      <c r="C479" t="s">
        <v>15</v>
      </c>
      <c r="E479" t="s">
        <v>6</v>
      </c>
      <c r="G479" t="s">
        <v>154</v>
      </c>
      <c r="I479" s="104" t="s">
        <v>11</v>
      </c>
      <c r="K479" s="291" t="s">
        <v>186</v>
      </c>
    </row>
    <row r="480" spans="2:11">
      <c r="I480" s="209"/>
      <c r="J480" s="12"/>
      <c r="K480" s="291"/>
    </row>
    <row r="481" spans="2:11">
      <c r="B481" t="s">
        <v>1181</v>
      </c>
      <c r="C481" t="s">
        <v>27</v>
      </c>
      <c r="E481" t="s">
        <v>4</v>
      </c>
      <c r="G481" t="s">
        <v>29</v>
      </c>
      <c r="I481" s="104" t="s">
        <v>811</v>
      </c>
      <c r="J481" s="20"/>
      <c r="K481" s="291" t="s">
        <v>186</v>
      </c>
    </row>
    <row r="482" spans="2:11">
      <c r="C482" t="s">
        <v>33</v>
      </c>
      <c r="E482" t="s">
        <v>33</v>
      </c>
      <c r="G482" t="s">
        <v>153</v>
      </c>
      <c r="I482" s="104" t="s">
        <v>863</v>
      </c>
      <c r="K482" s="291" t="s">
        <v>186</v>
      </c>
    </row>
    <row r="483" spans="2:11">
      <c r="C483" t="s">
        <v>1210</v>
      </c>
      <c r="E483" t="s">
        <v>178</v>
      </c>
      <c r="G483" t="s">
        <v>31</v>
      </c>
      <c r="I483" s="104" t="s">
        <v>828</v>
      </c>
      <c r="K483" s="291" t="s">
        <v>186</v>
      </c>
    </row>
    <row r="484" spans="2:11">
      <c r="C484" t="s">
        <v>1211</v>
      </c>
      <c r="I484" s="209"/>
      <c r="K484" s="291"/>
    </row>
    <row r="485" spans="2:11">
      <c r="I485" s="209"/>
      <c r="J485" s="12"/>
      <c r="K485" s="291"/>
    </row>
    <row r="486" spans="2:11">
      <c r="B486" t="s">
        <v>1182</v>
      </c>
      <c r="C486" t="s">
        <v>1</v>
      </c>
      <c r="E486" t="s">
        <v>21</v>
      </c>
      <c r="G486" t="s">
        <v>11</v>
      </c>
      <c r="I486" s="104" t="s">
        <v>21</v>
      </c>
      <c r="J486" s="20"/>
      <c r="K486" s="291" t="s">
        <v>154</v>
      </c>
    </row>
    <row r="487" spans="2:11">
      <c r="B487" t="s">
        <v>1183</v>
      </c>
      <c r="C487" t="s">
        <v>17</v>
      </c>
      <c r="E487" t="s">
        <v>23</v>
      </c>
      <c r="G487" t="s">
        <v>154</v>
      </c>
      <c r="I487" s="104" t="s">
        <v>158</v>
      </c>
      <c r="K487" s="291" t="s">
        <v>155</v>
      </c>
    </row>
    <row r="488" spans="2:11">
      <c r="C488" t="s">
        <v>35</v>
      </c>
      <c r="E488" t="s">
        <v>144</v>
      </c>
      <c r="G488" t="s">
        <v>21</v>
      </c>
      <c r="I488" s="104" t="s">
        <v>11</v>
      </c>
      <c r="K488" s="291" t="s">
        <v>141</v>
      </c>
    </row>
    <row r="489" spans="2:11">
      <c r="I489" s="209"/>
      <c r="K489" s="324" t="s">
        <v>40</v>
      </c>
    </row>
    <row r="490" spans="2:11">
      <c r="B490" t="s">
        <v>1184</v>
      </c>
      <c r="C490" t="s">
        <v>1</v>
      </c>
      <c r="E490" t="s">
        <v>21</v>
      </c>
      <c r="G490" t="s">
        <v>154</v>
      </c>
      <c r="I490" s="104" t="s">
        <v>11</v>
      </c>
      <c r="J490" s="12"/>
      <c r="K490" s="291" t="s">
        <v>155</v>
      </c>
    </row>
    <row r="491" spans="2:11">
      <c r="C491" t="s">
        <v>27</v>
      </c>
      <c r="E491" t="s">
        <v>23</v>
      </c>
      <c r="G491" t="s">
        <v>11</v>
      </c>
      <c r="I491" s="104" t="s">
        <v>31</v>
      </c>
      <c r="J491" s="20"/>
      <c r="K491" s="291" t="s">
        <v>154</v>
      </c>
    </row>
    <row r="492" spans="2:11">
      <c r="C492" t="s">
        <v>17</v>
      </c>
      <c r="E492" t="s">
        <v>33</v>
      </c>
      <c r="G492" t="s">
        <v>21</v>
      </c>
      <c r="I492" s="104" t="s">
        <v>21</v>
      </c>
      <c r="K492" s="291" t="s">
        <v>873</v>
      </c>
    </row>
    <row r="493" spans="2:11">
      <c r="C493" s="155"/>
    </row>
    <row r="494" spans="2:11">
      <c r="C494" s="155"/>
    </row>
    <row r="495" spans="2:11">
      <c r="C495" s="155"/>
      <c r="G495" s="73"/>
    </row>
    <row r="496" spans="2:11" ht="15">
      <c r="C496" s="18" t="s">
        <v>2271</v>
      </c>
    </row>
    <row r="497" spans="1:7" ht="14.25">
      <c r="D497" s="42" t="s">
        <v>891</v>
      </c>
      <c r="E497" s="42" t="s">
        <v>892</v>
      </c>
      <c r="F497" s="42" t="s">
        <v>893</v>
      </c>
      <c r="G497" s="42" t="s">
        <v>40</v>
      </c>
    </row>
    <row r="498" spans="1:7" s="347" customFormat="1">
      <c r="A498" s="316"/>
      <c r="B498" s="344"/>
      <c r="C498" s="376" t="s">
        <v>11</v>
      </c>
      <c r="D498" s="336">
        <v>33</v>
      </c>
      <c r="E498" s="336">
        <v>23</v>
      </c>
      <c r="F498" s="336">
        <v>23</v>
      </c>
      <c r="G498" s="336">
        <f t="shared" ref="G498:G529" si="0">SUM(D498:F498)</f>
        <v>79</v>
      </c>
    </row>
    <row r="499" spans="1:7" s="347" customFormat="1">
      <c r="A499" s="325"/>
      <c r="B499" s="375"/>
      <c r="C499" s="376" t="s">
        <v>31</v>
      </c>
      <c r="D499" s="336">
        <v>23</v>
      </c>
      <c r="E499" s="336">
        <v>25</v>
      </c>
      <c r="F499" s="336">
        <v>28</v>
      </c>
      <c r="G499" s="336">
        <f t="shared" si="0"/>
        <v>76</v>
      </c>
    </row>
    <row r="500" spans="1:7" s="347" customFormat="1">
      <c r="A500" s="316"/>
      <c r="B500" s="375"/>
      <c r="C500" s="376" t="s">
        <v>21</v>
      </c>
      <c r="D500" s="336">
        <v>27</v>
      </c>
      <c r="E500" s="336">
        <v>23</v>
      </c>
      <c r="F500" s="336">
        <v>24</v>
      </c>
      <c r="G500" s="336">
        <f t="shared" si="0"/>
        <v>74</v>
      </c>
    </row>
    <row r="501" spans="1:7" s="347" customFormat="1">
      <c r="A501" s="316"/>
      <c r="B501" s="375"/>
      <c r="C501" s="376" t="s">
        <v>33</v>
      </c>
      <c r="D501" s="336">
        <v>21</v>
      </c>
      <c r="E501" s="336">
        <v>26</v>
      </c>
      <c r="F501" s="336">
        <v>26</v>
      </c>
      <c r="G501" s="336">
        <f t="shared" si="0"/>
        <v>73</v>
      </c>
    </row>
    <row r="502" spans="1:7" s="347" customFormat="1">
      <c r="A502" s="364"/>
      <c r="B502" s="344"/>
      <c r="C502" s="376" t="s">
        <v>27</v>
      </c>
      <c r="D502" s="336">
        <v>25</v>
      </c>
      <c r="E502" s="336">
        <v>16</v>
      </c>
      <c r="F502" s="336">
        <v>18</v>
      </c>
      <c r="G502" s="336">
        <f t="shared" si="0"/>
        <v>59</v>
      </c>
    </row>
    <row r="503" spans="1:7" s="347" customFormat="1">
      <c r="A503" s="325"/>
      <c r="B503" s="344"/>
      <c r="C503" s="376" t="s">
        <v>17</v>
      </c>
      <c r="D503" s="336">
        <v>17</v>
      </c>
      <c r="E503" s="336">
        <v>18</v>
      </c>
      <c r="F503" s="336">
        <v>19</v>
      </c>
      <c r="G503" s="336">
        <f t="shared" si="0"/>
        <v>54</v>
      </c>
    </row>
    <row r="504" spans="1:7" s="347" customFormat="1">
      <c r="A504" s="316"/>
      <c r="B504" s="344"/>
      <c r="C504" s="376" t="s">
        <v>1</v>
      </c>
      <c r="D504" s="336">
        <v>14</v>
      </c>
      <c r="E504" s="336">
        <v>24</v>
      </c>
      <c r="F504" s="336">
        <v>12</v>
      </c>
      <c r="G504" s="336">
        <f t="shared" si="0"/>
        <v>50</v>
      </c>
    </row>
    <row r="505" spans="1:7" s="347" customFormat="1">
      <c r="A505" s="325"/>
      <c r="B505" s="344"/>
      <c r="C505" s="376" t="s">
        <v>9</v>
      </c>
      <c r="D505" s="336">
        <v>22</v>
      </c>
      <c r="E505" s="336">
        <v>16</v>
      </c>
      <c r="F505" s="336">
        <v>11</v>
      </c>
      <c r="G505" s="336">
        <f t="shared" si="0"/>
        <v>49</v>
      </c>
    </row>
    <row r="506" spans="1:7" s="347" customFormat="1">
      <c r="A506" s="364"/>
      <c r="B506" s="375"/>
      <c r="C506" s="376" t="s">
        <v>143</v>
      </c>
      <c r="D506" s="336">
        <v>16</v>
      </c>
      <c r="E506" s="336">
        <v>17</v>
      </c>
      <c r="F506" s="336">
        <v>16</v>
      </c>
      <c r="G506" s="336">
        <f t="shared" si="0"/>
        <v>49</v>
      </c>
    </row>
    <row r="507" spans="1:7" s="347" customFormat="1">
      <c r="A507" s="325"/>
      <c r="B507" s="375"/>
      <c r="C507" s="376" t="s">
        <v>19</v>
      </c>
      <c r="D507" s="336">
        <v>21</v>
      </c>
      <c r="E507" s="336">
        <v>18</v>
      </c>
      <c r="F507" s="336">
        <v>9</v>
      </c>
      <c r="G507" s="336">
        <f t="shared" si="0"/>
        <v>48</v>
      </c>
    </row>
    <row r="508" spans="1:7" s="347" customFormat="1">
      <c r="A508" s="364"/>
      <c r="B508" s="375"/>
      <c r="C508" s="376" t="s">
        <v>141</v>
      </c>
      <c r="D508" s="336">
        <v>11</v>
      </c>
      <c r="E508" s="336">
        <v>21</v>
      </c>
      <c r="F508" s="336">
        <v>16</v>
      </c>
      <c r="G508" s="336">
        <f t="shared" si="0"/>
        <v>48</v>
      </c>
    </row>
    <row r="509" spans="1:7" s="347" customFormat="1">
      <c r="A509" s="325"/>
      <c r="B509" s="375"/>
      <c r="C509" s="376" t="s">
        <v>25</v>
      </c>
      <c r="D509" s="336">
        <v>12</v>
      </c>
      <c r="E509" s="336">
        <v>18</v>
      </c>
      <c r="F509" s="336">
        <v>16</v>
      </c>
      <c r="G509" s="336">
        <f t="shared" si="0"/>
        <v>46</v>
      </c>
    </row>
    <row r="510" spans="1:7" s="347" customFormat="1">
      <c r="A510" s="364"/>
      <c r="B510" s="375"/>
      <c r="C510" s="376" t="s">
        <v>23</v>
      </c>
      <c r="D510" s="336">
        <v>11</v>
      </c>
      <c r="E510" s="336">
        <v>22</v>
      </c>
      <c r="F510" s="336">
        <v>10</v>
      </c>
      <c r="G510" s="336">
        <f t="shared" si="0"/>
        <v>43</v>
      </c>
    </row>
    <row r="511" spans="1:7" s="347" customFormat="1">
      <c r="A511" s="364"/>
      <c r="B511" s="344"/>
      <c r="C511" s="376" t="s">
        <v>154</v>
      </c>
      <c r="D511" s="336">
        <v>19</v>
      </c>
      <c r="E511" s="336">
        <v>10</v>
      </c>
      <c r="F511" s="336">
        <v>11</v>
      </c>
      <c r="G511" s="336">
        <f t="shared" si="0"/>
        <v>40</v>
      </c>
    </row>
    <row r="512" spans="1:7" s="347" customFormat="1">
      <c r="A512" s="316"/>
      <c r="B512" s="375"/>
      <c r="C512" s="376" t="s">
        <v>6</v>
      </c>
      <c r="D512" s="336">
        <v>14</v>
      </c>
      <c r="E512" s="336">
        <v>8</v>
      </c>
      <c r="F512" s="336">
        <v>16</v>
      </c>
      <c r="G512" s="336">
        <f t="shared" si="0"/>
        <v>38</v>
      </c>
    </row>
    <row r="513" spans="1:7" s="347" customFormat="1">
      <c r="A513" s="325"/>
      <c r="B513" s="375"/>
      <c r="C513" s="376" t="s">
        <v>155</v>
      </c>
      <c r="D513" s="336">
        <v>13</v>
      </c>
      <c r="E513" s="336">
        <v>8</v>
      </c>
      <c r="F513" s="336">
        <v>15</v>
      </c>
      <c r="G513" s="336">
        <f t="shared" si="0"/>
        <v>36</v>
      </c>
    </row>
    <row r="514" spans="1:7" s="347" customFormat="1">
      <c r="A514" s="325"/>
      <c r="B514" s="344"/>
      <c r="C514" s="376" t="s">
        <v>153</v>
      </c>
      <c r="D514" s="336">
        <v>15</v>
      </c>
      <c r="E514" s="336">
        <v>9</v>
      </c>
      <c r="F514" s="336">
        <v>11</v>
      </c>
      <c r="G514" s="336">
        <f t="shared" si="0"/>
        <v>35</v>
      </c>
    </row>
    <row r="515" spans="1:7" s="347" customFormat="1">
      <c r="A515" s="364"/>
      <c r="B515" s="344"/>
      <c r="C515" s="376" t="s">
        <v>15</v>
      </c>
      <c r="D515" s="336">
        <v>9</v>
      </c>
      <c r="E515" s="336">
        <v>10</v>
      </c>
      <c r="F515" s="336">
        <v>16</v>
      </c>
      <c r="G515" s="336">
        <f t="shared" si="0"/>
        <v>35</v>
      </c>
    </row>
    <row r="516" spans="1:7" s="347" customFormat="1">
      <c r="A516" s="325"/>
      <c r="B516" s="344"/>
      <c r="C516" s="376" t="s">
        <v>35</v>
      </c>
      <c r="D516" s="336">
        <v>10</v>
      </c>
      <c r="E516" s="336">
        <v>14</v>
      </c>
      <c r="F516" s="336">
        <v>10</v>
      </c>
      <c r="G516" s="336">
        <f t="shared" si="0"/>
        <v>34</v>
      </c>
    </row>
    <row r="517" spans="1:7" s="347" customFormat="1">
      <c r="A517" s="364"/>
      <c r="B517" s="344"/>
      <c r="C517" s="376" t="s">
        <v>29</v>
      </c>
      <c r="D517" s="336">
        <v>14</v>
      </c>
      <c r="E517" s="336">
        <v>10</v>
      </c>
      <c r="F517" s="336">
        <v>8</v>
      </c>
      <c r="G517" s="336">
        <f t="shared" si="0"/>
        <v>32</v>
      </c>
    </row>
    <row r="518" spans="1:7" s="347" customFormat="1">
      <c r="A518" s="364"/>
      <c r="B518" s="375"/>
      <c r="C518" s="376" t="s">
        <v>178</v>
      </c>
      <c r="D518" s="336">
        <v>13</v>
      </c>
      <c r="E518" s="336">
        <v>8</v>
      </c>
      <c r="F518" s="336">
        <v>10</v>
      </c>
      <c r="G518" s="336">
        <f t="shared" si="0"/>
        <v>31</v>
      </c>
    </row>
    <row r="519" spans="1:7" s="347" customFormat="1">
      <c r="A519" s="325"/>
      <c r="B519" s="344"/>
      <c r="C519" s="376" t="s">
        <v>4</v>
      </c>
      <c r="D519" s="336">
        <v>14</v>
      </c>
      <c r="E519" s="336">
        <v>7</v>
      </c>
      <c r="F519" s="336">
        <v>9</v>
      </c>
      <c r="G519" s="336">
        <f t="shared" si="0"/>
        <v>30</v>
      </c>
    </row>
    <row r="520" spans="1:7" s="347" customFormat="1">
      <c r="A520" s="325"/>
      <c r="B520" s="344"/>
      <c r="C520" s="376" t="s">
        <v>863</v>
      </c>
      <c r="D520" s="336">
        <v>8</v>
      </c>
      <c r="E520" s="336">
        <v>15</v>
      </c>
      <c r="F520" s="336">
        <v>7</v>
      </c>
      <c r="G520" s="336">
        <f t="shared" si="0"/>
        <v>30</v>
      </c>
    </row>
    <row r="521" spans="1:7" s="347" customFormat="1">
      <c r="A521" s="325"/>
      <c r="B521" s="375"/>
      <c r="C521" s="376" t="s">
        <v>142</v>
      </c>
      <c r="D521" s="336">
        <v>6</v>
      </c>
      <c r="E521" s="336">
        <v>8</v>
      </c>
      <c r="F521" s="336">
        <v>15</v>
      </c>
      <c r="G521" s="336">
        <f t="shared" si="0"/>
        <v>29</v>
      </c>
    </row>
    <row r="522" spans="1:7" s="347" customFormat="1">
      <c r="A522" s="364"/>
      <c r="B522" s="344"/>
      <c r="C522" s="376" t="s">
        <v>39</v>
      </c>
      <c r="D522" s="336">
        <v>5</v>
      </c>
      <c r="E522" s="336">
        <v>11</v>
      </c>
      <c r="F522" s="336">
        <v>13</v>
      </c>
      <c r="G522" s="336">
        <f t="shared" si="0"/>
        <v>29</v>
      </c>
    </row>
    <row r="523" spans="1:7" s="347" customFormat="1">
      <c r="A523" s="316"/>
      <c r="B523" s="375"/>
      <c r="C523" s="376" t="s">
        <v>37</v>
      </c>
      <c r="D523" s="336">
        <v>8</v>
      </c>
      <c r="E523" s="336">
        <v>6</v>
      </c>
      <c r="F523" s="336">
        <v>13</v>
      </c>
      <c r="G523" s="336">
        <f t="shared" si="0"/>
        <v>27</v>
      </c>
    </row>
    <row r="524" spans="1:7" s="347" customFormat="1">
      <c r="A524" s="316"/>
      <c r="B524" s="375"/>
      <c r="C524" s="376" t="s">
        <v>13</v>
      </c>
      <c r="D524" s="336">
        <v>7</v>
      </c>
      <c r="E524" s="336">
        <v>10</v>
      </c>
      <c r="F524" s="336">
        <v>10</v>
      </c>
      <c r="G524" s="336">
        <f t="shared" si="0"/>
        <v>27</v>
      </c>
    </row>
    <row r="525" spans="1:7" s="347" customFormat="1">
      <c r="A525" s="325"/>
      <c r="B525" s="375"/>
      <c r="C525" s="376" t="s">
        <v>158</v>
      </c>
      <c r="D525" s="336">
        <v>3</v>
      </c>
      <c r="E525" s="336">
        <v>11</v>
      </c>
      <c r="F525" s="336">
        <v>8</v>
      </c>
      <c r="G525" s="336">
        <f t="shared" si="0"/>
        <v>22</v>
      </c>
    </row>
    <row r="526" spans="1:7" s="347" customFormat="1">
      <c r="A526" s="325"/>
      <c r="B526" s="344"/>
      <c r="C526" s="376" t="s">
        <v>144</v>
      </c>
      <c r="D526" s="336">
        <v>6</v>
      </c>
      <c r="E526" s="336">
        <v>3</v>
      </c>
      <c r="F526" s="336">
        <v>10</v>
      </c>
      <c r="G526" s="336">
        <f t="shared" si="0"/>
        <v>19</v>
      </c>
    </row>
    <row r="527" spans="1:7" s="347" customFormat="1">
      <c r="B527" s="344"/>
      <c r="C527" s="377" t="s">
        <v>822</v>
      </c>
      <c r="D527" s="336">
        <v>6</v>
      </c>
      <c r="E527" s="336">
        <v>5</v>
      </c>
      <c r="F527" s="336">
        <v>5</v>
      </c>
      <c r="G527" s="336">
        <f t="shared" si="0"/>
        <v>16</v>
      </c>
    </row>
    <row r="528" spans="1:7" s="347" customFormat="1">
      <c r="A528" s="325"/>
      <c r="B528" s="375"/>
      <c r="C528" s="376" t="s">
        <v>869</v>
      </c>
      <c r="D528" s="336">
        <v>6</v>
      </c>
      <c r="E528" s="336">
        <v>4</v>
      </c>
      <c r="F528" s="336">
        <v>6</v>
      </c>
      <c r="G528" s="336">
        <f t="shared" si="0"/>
        <v>16</v>
      </c>
    </row>
    <row r="529" spans="1:7" s="347" customFormat="1">
      <c r="A529" s="316"/>
      <c r="B529" s="375"/>
      <c r="C529" s="377" t="s">
        <v>873</v>
      </c>
      <c r="D529" s="336">
        <v>4</v>
      </c>
      <c r="E529" s="336">
        <v>5</v>
      </c>
      <c r="F529" s="336">
        <v>6</v>
      </c>
      <c r="G529" s="336">
        <f t="shared" si="0"/>
        <v>15</v>
      </c>
    </row>
    <row r="530" spans="1:7" s="347" customFormat="1">
      <c r="A530" s="316"/>
      <c r="B530" s="375"/>
      <c r="C530" s="376" t="s">
        <v>851</v>
      </c>
      <c r="D530" s="336">
        <v>6</v>
      </c>
      <c r="E530" s="336">
        <v>2</v>
      </c>
      <c r="F530" s="336">
        <v>6</v>
      </c>
      <c r="G530" s="336">
        <f t="shared" ref="G530:G561" si="1">SUM(D530:F530)</f>
        <v>14</v>
      </c>
    </row>
    <row r="531" spans="1:7" s="347" customFormat="1">
      <c r="A531" s="325"/>
      <c r="B531" s="375"/>
      <c r="C531" s="376" t="s">
        <v>817</v>
      </c>
      <c r="D531" s="336">
        <v>5</v>
      </c>
      <c r="E531" s="336">
        <v>7</v>
      </c>
      <c r="F531" s="336">
        <v>2</v>
      </c>
      <c r="G531" s="336">
        <f t="shared" si="1"/>
        <v>14</v>
      </c>
    </row>
    <row r="532" spans="1:7" s="347" customFormat="1">
      <c r="A532" s="325"/>
      <c r="B532" s="375"/>
      <c r="C532" s="376" t="s">
        <v>156</v>
      </c>
      <c r="D532" s="336">
        <v>5</v>
      </c>
      <c r="E532" s="336">
        <v>4</v>
      </c>
      <c r="F532" s="336">
        <v>4</v>
      </c>
      <c r="G532" s="336">
        <f t="shared" si="1"/>
        <v>13</v>
      </c>
    </row>
    <row r="533" spans="1:7" s="347" customFormat="1">
      <c r="A533" s="364"/>
      <c r="B533" s="344"/>
      <c r="C533" s="376" t="s">
        <v>830</v>
      </c>
      <c r="D533" s="336">
        <v>5</v>
      </c>
      <c r="E533" s="336">
        <v>4</v>
      </c>
      <c r="F533" s="336">
        <v>3</v>
      </c>
      <c r="G533" s="336">
        <f t="shared" si="1"/>
        <v>12</v>
      </c>
    </row>
    <row r="534" spans="1:7" s="347" customFormat="1">
      <c r="A534" s="364"/>
      <c r="B534" s="344"/>
      <c r="C534" s="376" t="s">
        <v>807</v>
      </c>
      <c r="D534" s="336">
        <v>3</v>
      </c>
      <c r="E534" s="336">
        <v>4</v>
      </c>
      <c r="F534" s="336">
        <v>4</v>
      </c>
      <c r="G534" s="336">
        <f t="shared" si="1"/>
        <v>11</v>
      </c>
    </row>
    <row r="535" spans="1:7" s="347" customFormat="1">
      <c r="A535" s="316"/>
      <c r="B535" s="344"/>
      <c r="C535" s="377" t="s">
        <v>835</v>
      </c>
      <c r="D535" s="336">
        <v>5</v>
      </c>
      <c r="E535" s="336">
        <v>2</v>
      </c>
      <c r="F535" s="336">
        <v>3</v>
      </c>
      <c r="G535" s="336">
        <f t="shared" si="1"/>
        <v>10</v>
      </c>
    </row>
    <row r="536" spans="1:7" s="347" customFormat="1">
      <c r="A536" s="316"/>
      <c r="B536" s="344"/>
      <c r="C536" s="376" t="s">
        <v>842</v>
      </c>
      <c r="D536" s="336">
        <v>4</v>
      </c>
      <c r="E536" s="336">
        <v>3</v>
      </c>
      <c r="F536" s="336">
        <v>2</v>
      </c>
      <c r="G536" s="336">
        <f t="shared" si="1"/>
        <v>9</v>
      </c>
    </row>
    <row r="537" spans="1:7" s="347" customFormat="1">
      <c r="A537" s="316"/>
      <c r="B537" s="344"/>
      <c r="C537" s="376" t="s">
        <v>836</v>
      </c>
      <c r="D537" s="336">
        <v>3</v>
      </c>
      <c r="E537" s="336">
        <v>2</v>
      </c>
      <c r="F537" s="336">
        <v>4</v>
      </c>
      <c r="G537" s="336">
        <f t="shared" si="1"/>
        <v>9</v>
      </c>
    </row>
    <row r="538" spans="1:7" s="347" customFormat="1">
      <c r="A538" s="316"/>
      <c r="B538" s="344"/>
      <c r="C538" s="376" t="s">
        <v>162</v>
      </c>
      <c r="D538" s="336">
        <v>3</v>
      </c>
      <c r="E538" s="336">
        <v>1</v>
      </c>
      <c r="F538" s="336">
        <v>5</v>
      </c>
      <c r="G538" s="336">
        <f t="shared" si="1"/>
        <v>9</v>
      </c>
    </row>
    <row r="539" spans="1:7" s="347" customFormat="1">
      <c r="A539" s="316"/>
      <c r="B539" s="344"/>
      <c r="C539" s="377" t="s">
        <v>806</v>
      </c>
      <c r="D539" s="336">
        <v>3</v>
      </c>
      <c r="E539" s="336">
        <v>5</v>
      </c>
      <c r="F539" s="336">
        <v>0</v>
      </c>
      <c r="G539" s="336">
        <f t="shared" si="1"/>
        <v>8</v>
      </c>
    </row>
    <row r="540" spans="1:7" s="347" customFormat="1">
      <c r="A540" s="325"/>
      <c r="B540" s="344"/>
      <c r="C540" s="377" t="s">
        <v>801</v>
      </c>
      <c r="D540" s="336">
        <v>3</v>
      </c>
      <c r="E540" s="336">
        <v>3</v>
      </c>
      <c r="F540" s="336">
        <v>2</v>
      </c>
      <c r="G540" s="336">
        <f t="shared" si="1"/>
        <v>8</v>
      </c>
    </row>
    <row r="541" spans="1:7" s="347" customFormat="1">
      <c r="A541" s="364"/>
      <c r="B541" s="375"/>
      <c r="C541" s="376" t="s">
        <v>811</v>
      </c>
      <c r="D541" s="336">
        <v>2</v>
      </c>
      <c r="E541" s="336">
        <v>4</v>
      </c>
      <c r="F541" s="336">
        <v>2</v>
      </c>
      <c r="G541" s="336">
        <f t="shared" si="1"/>
        <v>8</v>
      </c>
    </row>
    <row r="542" spans="1:7" s="347" customFormat="1">
      <c r="A542" s="325"/>
      <c r="B542" s="375"/>
      <c r="C542" s="377" t="s">
        <v>856</v>
      </c>
      <c r="D542" s="336">
        <v>2</v>
      </c>
      <c r="E542" s="336">
        <v>3</v>
      </c>
      <c r="F542" s="336">
        <v>3</v>
      </c>
      <c r="G542" s="336">
        <f t="shared" si="1"/>
        <v>8</v>
      </c>
    </row>
    <row r="543" spans="1:7" s="347" customFormat="1">
      <c r="A543" s="325"/>
      <c r="B543" s="375"/>
      <c r="C543" s="376" t="s">
        <v>179</v>
      </c>
      <c r="D543" s="336">
        <v>3</v>
      </c>
      <c r="E543" s="336">
        <v>2</v>
      </c>
      <c r="F543" s="336">
        <v>2</v>
      </c>
      <c r="G543" s="336">
        <f t="shared" si="1"/>
        <v>7</v>
      </c>
    </row>
    <row r="544" spans="1:7" s="347" customFormat="1">
      <c r="A544" s="325"/>
      <c r="B544" s="375"/>
      <c r="C544" s="377" t="s">
        <v>852</v>
      </c>
      <c r="D544" s="336">
        <v>3</v>
      </c>
      <c r="E544" s="336">
        <v>1</v>
      </c>
      <c r="F544" s="336">
        <v>3</v>
      </c>
      <c r="G544" s="336">
        <f t="shared" si="1"/>
        <v>7</v>
      </c>
    </row>
    <row r="545" spans="1:7" s="347" customFormat="1">
      <c r="B545" s="344"/>
      <c r="C545" s="316" t="s">
        <v>1857</v>
      </c>
      <c r="D545" s="336">
        <v>2</v>
      </c>
      <c r="E545" s="336">
        <v>5</v>
      </c>
      <c r="F545" s="336">
        <v>0</v>
      </c>
      <c r="G545" s="336">
        <f t="shared" si="1"/>
        <v>7</v>
      </c>
    </row>
    <row r="546" spans="1:7" s="347" customFormat="1">
      <c r="A546" s="325"/>
      <c r="B546" s="344"/>
      <c r="C546" s="316" t="s">
        <v>1850</v>
      </c>
      <c r="D546" s="336">
        <v>2</v>
      </c>
      <c r="E546" s="336">
        <v>1</v>
      </c>
      <c r="F546" s="336">
        <v>4</v>
      </c>
      <c r="G546" s="336">
        <f t="shared" si="1"/>
        <v>7</v>
      </c>
    </row>
    <row r="547" spans="1:7" s="347" customFormat="1">
      <c r="A547" s="316"/>
      <c r="B547" s="344"/>
      <c r="C547" s="377" t="s">
        <v>819</v>
      </c>
      <c r="D547" s="336">
        <v>1</v>
      </c>
      <c r="E547" s="336">
        <v>1</v>
      </c>
      <c r="F547" s="336">
        <v>5</v>
      </c>
      <c r="G547" s="336">
        <f t="shared" si="1"/>
        <v>7</v>
      </c>
    </row>
    <row r="548" spans="1:7" s="347" customFormat="1">
      <c r="A548" s="325"/>
      <c r="B548" s="375"/>
      <c r="C548" s="377" t="s">
        <v>837</v>
      </c>
      <c r="D548" s="336">
        <v>2</v>
      </c>
      <c r="E548" s="336">
        <v>2</v>
      </c>
      <c r="F548" s="336">
        <v>2</v>
      </c>
      <c r="G548" s="336">
        <f t="shared" si="1"/>
        <v>6</v>
      </c>
    </row>
    <row r="549" spans="1:7" s="347" customFormat="1">
      <c r="A549" s="325"/>
      <c r="B549" s="344"/>
      <c r="C549" s="377" t="s">
        <v>855</v>
      </c>
      <c r="D549" s="336">
        <v>2</v>
      </c>
      <c r="E549" s="336">
        <v>1</v>
      </c>
      <c r="F549" s="336">
        <v>3</v>
      </c>
      <c r="G549" s="336">
        <f t="shared" si="1"/>
        <v>6</v>
      </c>
    </row>
    <row r="550" spans="1:7" s="347" customFormat="1">
      <c r="A550" s="325"/>
      <c r="B550" s="375"/>
      <c r="C550" s="377" t="s">
        <v>821</v>
      </c>
      <c r="D550" s="336">
        <v>1</v>
      </c>
      <c r="E550" s="336">
        <v>4</v>
      </c>
      <c r="F550" s="336">
        <v>1</v>
      </c>
      <c r="G550" s="336">
        <f t="shared" si="1"/>
        <v>6</v>
      </c>
    </row>
    <row r="551" spans="1:7" s="347" customFormat="1">
      <c r="A551" s="316"/>
      <c r="B551" s="344"/>
      <c r="C551" s="377" t="s">
        <v>826</v>
      </c>
      <c r="D551" s="336">
        <v>1</v>
      </c>
      <c r="E551" s="336">
        <v>3</v>
      </c>
      <c r="F551" s="336">
        <v>2</v>
      </c>
      <c r="G551" s="336">
        <f t="shared" si="1"/>
        <v>6</v>
      </c>
    </row>
    <row r="552" spans="1:7" s="347" customFormat="1">
      <c r="A552" s="325"/>
      <c r="B552" s="375"/>
      <c r="C552" s="376" t="s">
        <v>164</v>
      </c>
      <c r="D552" s="336">
        <v>1</v>
      </c>
      <c r="E552" s="336">
        <v>2</v>
      </c>
      <c r="F552" s="336">
        <v>3</v>
      </c>
      <c r="G552" s="336">
        <f t="shared" si="1"/>
        <v>6</v>
      </c>
    </row>
    <row r="553" spans="1:7" s="347" customFormat="1">
      <c r="A553" s="325"/>
      <c r="B553" s="375"/>
      <c r="C553" s="377" t="s">
        <v>861</v>
      </c>
      <c r="D553" s="336">
        <v>0</v>
      </c>
      <c r="E553" s="336">
        <v>3</v>
      </c>
      <c r="F553" s="336">
        <v>2</v>
      </c>
      <c r="G553" s="336">
        <f t="shared" si="1"/>
        <v>5</v>
      </c>
    </row>
    <row r="554" spans="1:7" s="347" customFormat="1">
      <c r="A554" s="364"/>
      <c r="B554" s="375"/>
      <c r="C554" s="316" t="s">
        <v>1853</v>
      </c>
      <c r="D554" s="336">
        <v>2</v>
      </c>
      <c r="E554" s="336">
        <v>1</v>
      </c>
      <c r="F554" s="336">
        <v>0</v>
      </c>
      <c r="G554" s="336">
        <f t="shared" si="1"/>
        <v>3</v>
      </c>
    </row>
    <row r="555" spans="1:7" s="347" customFormat="1">
      <c r="A555" s="325"/>
      <c r="B555" s="344"/>
      <c r="C555" s="316" t="s">
        <v>1854</v>
      </c>
      <c r="D555" s="336">
        <v>1</v>
      </c>
      <c r="E555" s="336">
        <v>1</v>
      </c>
      <c r="F555" s="336">
        <v>1</v>
      </c>
      <c r="G555" s="336">
        <f t="shared" si="1"/>
        <v>3</v>
      </c>
    </row>
    <row r="556" spans="1:7" s="347" customFormat="1">
      <c r="A556" s="325"/>
      <c r="B556" s="344"/>
      <c r="C556" s="316" t="s">
        <v>1852</v>
      </c>
      <c r="D556" s="336">
        <v>0</v>
      </c>
      <c r="E556" s="336">
        <v>3</v>
      </c>
      <c r="F556" s="336">
        <v>0</v>
      </c>
      <c r="G556" s="336">
        <f t="shared" si="1"/>
        <v>3</v>
      </c>
    </row>
    <row r="557" spans="1:7" s="347" customFormat="1">
      <c r="A557" s="325"/>
      <c r="B557" s="375"/>
      <c r="C557" s="377" t="s">
        <v>847</v>
      </c>
      <c r="D557" s="336">
        <v>0</v>
      </c>
      <c r="E557" s="336">
        <v>3</v>
      </c>
      <c r="F557" s="336">
        <v>0</v>
      </c>
      <c r="G557" s="336">
        <f t="shared" si="1"/>
        <v>3</v>
      </c>
    </row>
    <row r="558" spans="1:7" s="347" customFormat="1">
      <c r="A558" s="364"/>
      <c r="B558" s="344"/>
      <c r="C558" s="316" t="s">
        <v>1858</v>
      </c>
      <c r="D558" s="336">
        <v>0</v>
      </c>
      <c r="E558" s="336">
        <v>2</v>
      </c>
      <c r="F558" s="336">
        <v>1</v>
      </c>
      <c r="G558" s="336">
        <f t="shared" si="1"/>
        <v>3</v>
      </c>
    </row>
    <row r="559" spans="1:7" s="347" customFormat="1">
      <c r="A559" s="316"/>
      <c r="B559" s="375"/>
      <c r="C559" s="376" t="s">
        <v>844</v>
      </c>
      <c r="D559" s="336">
        <v>0</v>
      </c>
      <c r="E559" s="336">
        <v>1</v>
      </c>
      <c r="F559" s="336">
        <v>2</v>
      </c>
      <c r="G559" s="336">
        <f t="shared" si="1"/>
        <v>3</v>
      </c>
    </row>
    <row r="560" spans="1:7" s="347" customFormat="1">
      <c r="A560" s="364"/>
      <c r="B560" s="344"/>
      <c r="C560" s="377" t="s">
        <v>828</v>
      </c>
      <c r="D560" s="336">
        <v>0</v>
      </c>
      <c r="E560" s="336">
        <v>1</v>
      </c>
      <c r="F560" s="336">
        <v>2</v>
      </c>
      <c r="G560" s="336">
        <f t="shared" si="1"/>
        <v>3</v>
      </c>
    </row>
    <row r="561" spans="1:7" s="347" customFormat="1">
      <c r="A561" s="364"/>
      <c r="B561" s="375"/>
      <c r="C561" s="377" t="s">
        <v>1837</v>
      </c>
      <c r="D561" s="336">
        <v>1</v>
      </c>
      <c r="E561" s="336">
        <v>0</v>
      </c>
      <c r="F561" s="336">
        <v>1</v>
      </c>
      <c r="G561" s="336">
        <f t="shared" si="1"/>
        <v>2</v>
      </c>
    </row>
    <row r="562" spans="1:7" s="347" customFormat="1">
      <c r="B562" s="374"/>
      <c r="C562" s="316" t="s">
        <v>1859</v>
      </c>
      <c r="D562" s="336">
        <v>1</v>
      </c>
      <c r="E562" s="336">
        <v>0</v>
      </c>
      <c r="F562" s="336">
        <v>1</v>
      </c>
      <c r="G562" s="336">
        <f t="shared" ref="G562:G585" si="2">SUM(D562:F562)</f>
        <v>2</v>
      </c>
    </row>
    <row r="563" spans="1:7" s="347" customFormat="1">
      <c r="A563" s="316"/>
      <c r="B563" s="375"/>
      <c r="C563" s="316" t="s">
        <v>1855</v>
      </c>
      <c r="D563" s="336">
        <v>1</v>
      </c>
      <c r="E563" s="336">
        <v>0</v>
      </c>
      <c r="F563" s="336">
        <v>1</v>
      </c>
      <c r="G563" s="336">
        <f t="shared" si="2"/>
        <v>2</v>
      </c>
    </row>
    <row r="564" spans="1:7" s="347" customFormat="1">
      <c r="A564" s="364"/>
      <c r="B564" s="375"/>
      <c r="C564" s="316" t="s">
        <v>1842</v>
      </c>
      <c r="D564" s="336">
        <v>0</v>
      </c>
      <c r="E564" s="336">
        <v>0</v>
      </c>
      <c r="F564" s="336">
        <v>2</v>
      </c>
      <c r="G564" s="336">
        <f t="shared" si="2"/>
        <v>2</v>
      </c>
    </row>
    <row r="565" spans="1:7" s="347" customFormat="1">
      <c r="B565" s="375"/>
      <c r="C565" s="316" t="s">
        <v>1839</v>
      </c>
      <c r="D565" s="336">
        <v>0</v>
      </c>
      <c r="E565" s="336">
        <v>0</v>
      </c>
      <c r="F565" s="336">
        <v>1</v>
      </c>
      <c r="G565" s="336">
        <f t="shared" si="2"/>
        <v>1</v>
      </c>
    </row>
    <row r="566" spans="1:7" s="347" customFormat="1">
      <c r="A566" s="316"/>
      <c r="B566" s="375"/>
      <c r="C566" s="316" t="s">
        <v>1848</v>
      </c>
      <c r="D566" s="336">
        <v>0</v>
      </c>
      <c r="E566" s="336">
        <v>0</v>
      </c>
      <c r="F566" s="336">
        <v>1</v>
      </c>
      <c r="G566" s="336">
        <f t="shared" si="2"/>
        <v>1</v>
      </c>
    </row>
    <row r="567" spans="1:7" s="347" customFormat="1">
      <c r="A567" s="325"/>
      <c r="B567" s="344"/>
      <c r="C567" s="316" t="s">
        <v>1847</v>
      </c>
      <c r="D567" s="336">
        <v>0</v>
      </c>
      <c r="E567" s="336">
        <v>0</v>
      </c>
      <c r="F567" s="336">
        <v>1</v>
      </c>
      <c r="G567" s="336">
        <f t="shared" si="2"/>
        <v>1</v>
      </c>
    </row>
    <row r="568" spans="1:7" s="347" customFormat="1">
      <c r="A568" s="316"/>
      <c r="B568" s="375"/>
      <c r="C568" s="324" t="s">
        <v>2245</v>
      </c>
      <c r="D568" s="336">
        <v>0</v>
      </c>
      <c r="E568" s="336">
        <v>0</v>
      </c>
      <c r="F568" s="336">
        <v>0</v>
      </c>
      <c r="G568" s="336">
        <f t="shared" si="2"/>
        <v>0</v>
      </c>
    </row>
    <row r="569" spans="1:7" s="347" customFormat="1">
      <c r="A569" s="325"/>
      <c r="B569" s="375"/>
      <c r="C569" s="324" t="s">
        <v>2238</v>
      </c>
      <c r="D569" s="336">
        <v>0</v>
      </c>
      <c r="E569" s="336">
        <v>0</v>
      </c>
      <c r="F569" s="336">
        <v>0</v>
      </c>
      <c r="G569" s="336">
        <f t="shared" si="2"/>
        <v>0</v>
      </c>
    </row>
    <row r="570" spans="1:7" s="347" customFormat="1">
      <c r="C570" s="316" t="s">
        <v>1849</v>
      </c>
      <c r="D570" s="336">
        <v>0</v>
      </c>
      <c r="E570" s="336">
        <v>0</v>
      </c>
      <c r="F570" s="336">
        <v>0</v>
      </c>
      <c r="G570" s="336">
        <f t="shared" si="2"/>
        <v>0</v>
      </c>
    </row>
    <row r="571" spans="1:7" s="347" customFormat="1">
      <c r="C571" s="316" t="s">
        <v>1844</v>
      </c>
      <c r="D571" s="336">
        <v>0</v>
      </c>
      <c r="E571" s="336">
        <v>0</v>
      </c>
      <c r="F571" s="336">
        <v>0</v>
      </c>
      <c r="G571" s="336">
        <f t="shared" si="2"/>
        <v>0</v>
      </c>
    </row>
    <row r="572" spans="1:7" s="347" customFormat="1">
      <c r="C572" s="324" t="s">
        <v>2244</v>
      </c>
      <c r="D572" s="336">
        <v>0</v>
      </c>
      <c r="E572" s="336">
        <v>0</v>
      </c>
      <c r="F572" s="336">
        <v>0</v>
      </c>
      <c r="G572" s="336">
        <f t="shared" si="2"/>
        <v>0</v>
      </c>
    </row>
    <row r="573" spans="1:7" s="347" customFormat="1">
      <c r="C573" s="324" t="s">
        <v>2241</v>
      </c>
      <c r="D573" s="336">
        <v>0</v>
      </c>
      <c r="E573" s="336">
        <v>0</v>
      </c>
      <c r="F573" s="336">
        <v>0</v>
      </c>
      <c r="G573" s="336">
        <f t="shared" si="2"/>
        <v>0</v>
      </c>
    </row>
    <row r="574" spans="1:7" s="347" customFormat="1">
      <c r="C574" s="324" t="s">
        <v>2239</v>
      </c>
      <c r="D574" s="336">
        <v>0</v>
      </c>
      <c r="E574" s="336">
        <v>0</v>
      </c>
      <c r="F574" s="336">
        <v>0</v>
      </c>
      <c r="G574" s="336">
        <f t="shared" si="2"/>
        <v>0</v>
      </c>
    </row>
    <row r="575" spans="1:7" s="347" customFormat="1">
      <c r="C575" s="324" t="s">
        <v>2256</v>
      </c>
      <c r="D575" s="336">
        <v>0</v>
      </c>
      <c r="E575" s="336">
        <v>0</v>
      </c>
      <c r="F575" s="336">
        <v>0</v>
      </c>
      <c r="G575" s="336">
        <f t="shared" si="2"/>
        <v>0</v>
      </c>
    </row>
    <row r="576" spans="1:7" s="347" customFormat="1">
      <c r="C576" s="324" t="s">
        <v>2246</v>
      </c>
      <c r="D576" s="336">
        <v>0</v>
      </c>
      <c r="E576" s="336">
        <v>0</v>
      </c>
      <c r="F576" s="336">
        <v>0</v>
      </c>
      <c r="G576" s="336">
        <f t="shared" si="2"/>
        <v>0</v>
      </c>
    </row>
    <row r="577" spans="3:7" s="347" customFormat="1">
      <c r="C577" s="324" t="s">
        <v>2242</v>
      </c>
      <c r="D577" s="336">
        <v>0</v>
      </c>
      <c r="E577" s="336">
        <v>0</v>
      </c>
      <c r="F577" s="336">
        <v>0</v>
      </c>
      <c r="G577" s="336">
        <f t="shared" si="2"/>
        <v>0</v>
      </c>
    </row>
    <row r="578" spans="3:7" s="347" customFormat="1">
      <c r="C578" s="316" t="s">
        <v>1841</v>
      </c>
      <c r="D578" s="336">
        <v>0</v>
      </c>
      <c r="E578" s="336">
        <v>0</v>
      </c>
      <c r="F578" s="336">
        <v>0</v>
      </c>
      <c r="G578" s="336">
        <f t="shared" si="2"/>
        <v>0</v>
      </c>
    </row>
    <row r="579" spans="3:7" s="347" customFormat="1">
      <c r="C579" s="377" t="s">
        <v>857</v>
      </c>
      <c r="D579" s="336">
        <v>0</v>
      </c>
      <c r="E579" s="336">
        <v>0</v>
      </c>
      <c r="F579" s="336">
        <v>0</v>
      </c>
      <c r="G579" s="336">
        <f t="shared" si="2"/>
        <v>0</v>
      </c>
    </row>
    <row r="580" spans="3:7" s="347" customFormat="1">
      <c r="C580" s="316" t="s">
        <v>1851</v>
      </c>
      <c r="D580" s="336">
        <v>0</v>
      </c>
      <c r="E580" s="336">
        <v>0</v>
      </c>
      <c r="F580" s="336">
        <v>0</v>
      </c>
      <c r="G580" s="336">
        <f t="shared" si="2"/>
        <v>0</v>
      </c>
    </row>
    <row r="581" spans="3:7" s="347" customFormat="1">
      <c r="C581" s="316" t="s">
        <v>1845</v>
      </c>
      <c r="D581" s="336">
        <v>0</v>
      </c>
      <c r="E581" s="336">
        <v>0</v>
      </c>
      <c r="F581" s="336">
        <v>0</v>
      </c>
      <c r="G581" s="336">
        <f t="shared" si="2"/>
        <v>0</v>
      </c>
    </row>
    <row r="582" spans="3:7" s="347" customFormat="1">
      <c r="C582" s="324" t="s">
        <v>2237</v>
      </c>
      <c r="D582" s="336">
        <v>0</v>
      </c>
      <c r="E582" s="336">
        <v>0</v>
      </c>
      <c r="F582" s="336">
        <v>0</v>
      </c>
      <c r="G582" s="336">
        <f t="shared" si="2"/>
        <v>0</v>
      </c>
    </row>
    <row r="583" spans="3:7" s="347" customFormat="1">
      <c r="C583" s="316" t="s">
        <v>1873</v>
      </c>
      <c r="D583" s="336">
        <v>0</v>
      </c>
      <c r="E583" s="336">
        <v>0</v>
      </c>
      <c r="F583" s="336">
        <v>0</v>
      </c>
      <c r="G583" s="336">
        <f t="shared" si="2"/>
        <v>0</v>
      </c>
    </row>
    <row r="584" spans="3:7" s="347" customFormat="1">
      <c r="C584" s="316" t="s">
        <v>1856</v>
      </c>
      <c r="D584" s="336">
        <v>0</v>
      </c>
      <c r="E584" s="336">
        <v>0</v>
      </c>
      <c r="F584" s="336">
        <v>0</v>
      </c>
      <c r="G584" s="336">
        <f t="shared" si="2"/>
        <v>0</v>
      </c>
    </row>
    <row r="585" spans="3:7" s="347" customFormat="1">
      <c r="C585" s="324" t="s">
        <v>2243</v>
      </c>
      <c r="D585" s="336">
        <v>0</v>
      </c>
      <c r="E585" s="336">
        <v>0</v>
      </c>
      <c r="F585" s="336">
        <v>0</v>
      </c>
      <c r="G585" s="336">
        <f t="shared" si="2"/>
        <v>0</v>
      </c>
    </row>
    <row r="586" spans="3:7">
      <c r="C586" s="104"/>
    </row>
    <row r="587" spans="3:7">
      <c r="C587" s="157" t="s">
        <v>40</v>
      </c>
      <c r="D587" s="102">
        <f>SUM(D498:D586)</f>
        <v>506</v>
      </c>
      <c r="E587" s="102">
        <f>SUM(E498:E586)</f>
        <v>510</v>
      </c>
      <c r="F587" s="102">
        <f>SUM(F498:F586)</f>
        <v>508</v>
      </c>
      <c r="G587" s="102">
        <f>SUM(G498:G586)</f>
        <v>1524</v>
      </c>
    </row>
    <row r="588" spans="3:7">
      <c r="C588" s="157"/>
      <c r="D588" s="102"/>
      <c r="E588" s="102"/>
      <c r="F588" s="102"/>
      <c r="G588" s="102"/>
    </row>
    <row r="589" spans="3:7">
      <c r="C589" s="157"/>
      <c r="D589" s="102"/>
      <c r="E589" s="102"/>
      <c r="F589" s="102"/>
      <c r="G589" s="102"/>
    </row>
    <row r="593" spans="2:13" ht="15">
      <c r="C593" s="18" t="s">
        <v>1231</v>
      </c>
      <c r="E593" s="18" t="s">
        <v>1232</v>
      </c>
      <c r="G593" s="18" t="s">
        <v>1233</v>
      </c>
      <c r="I593" s="18" t="s">
        <v>1234</v>
      </c>
      <c r="K593" s="18" t="s">
        <v>1815</v>
      </c>
      <c r="M593" s="18" t="s">
        <v>2272</v>
      </c>
    </row>
    <row r="595" spans="2:13">
      <c r="B595" s="24" t="s">
        <v>0</v>
      </c>
      <c r="C595" s="155" t="s">
        <v>27</v>
      </c>
      <c r="D595" s="24" t="s">
        <v>0</v>
      </c>
      <c r="E595" t="s">
        <v>21</v>
      </c>
      <c r="F595" s="24" t="s">
        <v>0</v>
      </c>
      <c r="G595" s="159" t="s">
        <v>9</v>
      </c>
      <c r="H595" s="24" t="s">
        <v>0</v>
      </c>
      <c r="I595" s="159" t="s">
        <v>11</v>
      </c>
      <c r="J595" s="24"/>
    </row>
    <row r="596" spans="2:13">
      <c r="B596" s="24"/>
      <c r="C596" s="136" t="s">
        <v>1213</v>
      </c>
      <c r="D596" s="24"/>
      <c r="E596" t="s">
        <v>1244</v>
      </c>
      <c r="F596" s="24"/>
      <c r="G596" s="159" t="s">
        <v>1280</v>
      </c>
      <c r="H596" s="24"/>
      <c r="I596" s="159" t="s">
        <v>1514</v>
      </c>
      <c r="J596" s="24"/>
      <c r="K596" s="280"/>
    </row>
    <row r="597" spans="2:13">
      <c r="B597" s="24" t="s">
        <v>2</v>
      </c>
      <c r="C597" s="155" t="s">
        <v>11</v>
      </c>
      <c r="D597" s="24" t="s">
        <v>2</v>
      </c>
      <c r="E597" t="s">
        <v>178</v>
      </c>
      <c r="F597" s="24" t="s">
        <v>2</v>
      </c>
      <c r="G597" s="159" t="s">
        <v>29</v>
      </c>
      <c r="H597" s="24" t="s">
        <v>2</v>
      </c>
      <c r="I597" t="s">
        <v>153</v>
      </c>
      <c r="J597" s="24"/>
      <c r="K597" s="159"/>
    </row>
    <row r="598" spans="2:13">
      <c r="B598" s="24"/>
      <c r="C598" s="155" t="s">
        <v>1214</v>
      </c>
      <c r="D598" s="24"/>
      <c r="E598" t="s">
        <v>1245</v>
      </c>
      <c r="F598" s="24"/>
      <c r="G598" s="159" t="s">
        <v>1282</v>
      </c>
      <c r="H598" s="24"/>
      <c r="I598" s="159" t="s">
        <v>1455</v>
      </c>
      <c r="J598" s="24"/>
      <c r="K598" s="280"/>
    </row>
    <row r="599" spans="2:13">
      <c r="B599" s="24" t="s">
        <v>3</v>
      </c>
      <c r="C599" s="155" t="s">
        <v>1</v>
      </c>
      <c r="D599" s="24" t="s">
        <v>3</v>
      </c>
      <c r="E599" t="s">
        <v>33</v>
      </c>
      <c r="F599" s="24" t="s">
        <v>3</v>
      </c>
      <c r="G599" s="159" t="s">
        <v>19</v>
      </c>
      <c r="H599" s="24" t="s">
        <v>3</v>
      </c>
      <c r="I599" s="159" t="s">
        <v>154</v>
      </c>
      <c r="J599" s="24"/>
      <c r="K599" s="159"/>
    </row>
    <row r="600" spans="2:13">
      <c r="B600" s="24"/>
      <c r="C600" s="155" t="s">
        <v>1215</v>
      </c>
      <c r="D600" s="24"/>
      <c r="E600" t="s">
        <v>1246</v>
      </c>
      <c r="F600" s="24"/>
      <c r="G600" s="159" t="s">
        <v>1281</v>
      </c>
      <c r="H600" s="24"/>
      <c r="I600" s="159" t="s">
        <v>1523</v>
      </c>
      <c r="J600" s="24"/>
      <c r="K600" s="280"/>
    </row>
    <row r="601" spans="2:13">
      <c r="B601" s="24" t="s">
        <v>5</v>
      </c>
      <c r="C601" s="155" t="s">
        <v>9</v>
      </c>
      <c r="D601" s="24" t="s">
        <v>5</v>
      </c>
      <c r="E601" t="s">
        <v>6</v>
      </c>
      <c r="F601" s="24" t="s">
        <v>5</v>
      </c>
      <c r="G601" s="159" t="s">
        <v>153</v>
      </c>
      <c r="H601" s="24" t="s">
        <v>5</v>
      </c>
      <c r="I601" s="159" t="s">
        <v>31</v>
      </c>
      <c r="J601" s="24"/>
      <c r="K601" s="159"/>
    </row>
    <row r="602" spans="2:13">
      <c r="B602" s="24"/>
      <c r="C602" s="155" t="s">
        <v>1216</v>
      </c>
      <c r="D602" s="24"/>
      <c r="E602" t="s">
        <v>1247</v>
      </c>
      <c r="F602" s="24"/>
      <c r="G602" s="159" t="s">
        <v>1283</v>
      </c>
      <c r="H602" s="24"/>
      <c r="I602" s="159" t="s">
        <v>1515</v>
      </c>
      <c r="J602" s="24"/>
      <c r="K602" s="280"/>
    </row>
    <row r="603" spans="2:13">
      <c r="B603" s="24" t="s">
        <v>7</v>
      </c>
      <c r="C603" s="155" t="s">
        <v>25</v>
      </c>
      <c r="D603" s="24" t="s">
        <v>7</v>
      </c>
      <c r="E603" t="s">
        <v>19</v>
      </c>
      <c r="F603" s="24" t="s">
        <v>7</v>
      </c>
      <c r="G603" s="159" t="s">
        <v>31</v>
      </c>
      <c r="H603" s="24" t="s">
        <v>7</v>
      </c>
      <c r="I603" s="159" t="s">
        <v>817</v>
      </c>
      <c r="J603" s="24"/>
      <c r="K603" s="159"/>
    </row>
    <row r="604" spans="2:13">
      <c r="B604" s="24"/>
      <c r="C604" s="155" t="s">
        <v>1217</v>
      </c>
      <c r="D604" s="24"/>
      <c r="E604" t="s">
        <v>1248</v>
      </c>
      <c r="F604" s="24"/>
      <c r="G604" s="159" t="s">
        <v>1284</v>
      </c>
      <c r="H604" s="24"/>
      <c r="I604" s="159" t="s">
        <v>1505</v>
      </c>
      <c r="J604" s="24"/>
      <c r="K604" s="280"/>
    </row>
    <row r="605" spans="2:13">
      <c r="B605" s="24" t="s">
        <v>8</v>
      </c>
      <c r="C605" s="155" t="s">
        <v>17</v>
      </c>
      <c r="D605" s="24" t="s">
        <v>8</v>
      </c>
      <c r="E605" t="s">
        <v>11</v>
      </c>
      <c r="F605" s="24" t="s">
        <v>8</v>
      </c>
      <c r="G605" s="159" t="s">
        <v>21</v>
      </c>
      <c r="H605" s="24" t="s">
        <v>8</v>
      </c>
      <c r="I605" s="159" t="s">
        <v>143</v>
      </c>
      <c r="J605" s="24"/>
      <c r="K605" s="334"/>
    </row>
    <row r="606" spans="2:13">
      <c r="B606" s="24"/>
      <c r="C606" s="155" t="s">
        <v>1218</v>
      </c>
      <c r="D606" s="24"/>
      <c r="E606" t="s">
        <v>1249</v>
      </c>
      <c r="F606" s="24"/>
      <c r="G606" s="159" t="s">
        <v>1285</v>
      </c>
      <c r="H606" s="24"/>
      <c r="I606" s="159" t="s">
        <v>1519</v>
      </c>
      <c r="J606" s="24"/>
      <c r="K606" s="280"/>
    </row>
    <row r="607" spans="2:13">
      <c r="B607" s="24" t="s">
        <v>10</v>
      </c>
      <c r="C607" s="155" t="s">
        <v>15</v>
      </c>
      <c r="D607" s="24" t="s">
        <v>10</v>
      </c>
      <c r="E607" t="s">
        <v>4</v>
      </c>
      <c r="F607" s="24" t="s">
        <v>10</v>
      </c>
      <c r="G607" s="159" t="s">
        <v>154</v>
      </c>
      <c r="H607" s="24" t="s">
        <v>10</v>
      </c>
      <c r="I607" t="s">
        <v>33</v>
      </c>
      <c r="J607" s="24"/>
      <c r="K607" s="159"/>
    </row>
    <row r="608" spans="2:13">
      <c r="B608" s="24"/>
      <c r="C608" s="155" t="s">
        <v>1219</v>
      </c>
      <c r="D608" s="24"/>
      <c r="E608" t="s">
        <v>1250</v>
      </c>
      <c r="F608" s="24"/>
      <c r="G608" s="159" t="s">
        <v>1286</v>
      </c>
      <c r="H608" s="24"/>
      <c r="I608" s="159" t="s">
        <v>1422</v>
      </c>
      <c r="J608" s="24"/>
      <c r="K608" s="280"/>
    </row>
    <row r="609" spans="2:11">
      <c r="B609" s="24" t="s">
        <v>12</v>
      </c>
      <c r="C609" s="155" t="s">
        <v>31</v>
      </c>
      <c r="D609" s="24" t="s">
        <v>12</v>
      </c>
      <c r="E609" t="s">
        <v>144</v>
      </c>
      <c r="F609" s="24" t="s">
        <v>12</v>
      </c>
      <c r="G609" s="159" t="s">
        <v>11</v>
      </c>
      <c r="H609" s="24" t="s">
        <v>12</v>
      </c>
      <c r="I609" s="159" t="s">
        <v>17</v>
      </c>
      <c r="J609" s="24"/>
      <c r="K609" s="159"/>
    </row>
    <row r="610" spans="2:11">
      <c r="B610" s="24"/>
      <c r="C610" s="155" t="s">
        <v>1238</v>
      </c>
      <c r="D610" s="24"/>
      <c r="E610" t="s">
        <v>1251</v>
      </c>
      <c r="F610" s="24"/>
      <c r="G610" s="159" t="s">
        <v>1287</v>
      </c>
      <c r="H610" s="24"/>
      <c r="I610" s="159" t="s">
        <v>1522</v>
      </c>
      <c r="J610" s="24"/>
      <c r="K610" s="280"/>
    </row>
    <row r="611" spans="2:11">
      <c r="B611" s="24" t="s">
        <v>14</v>
      </c>
      <c r="C611" s="155" t="s">
        <v>23</v>
      </c>
      <c r="D611" s="24" t="s">
        <v>14</v>
      </c>
      <c r="E611" t="s">
        <v>143</v>
      </c>
      <c r="F611" s="24" t="s">
        <v>14</v>
      </c>
      <c r="G611" s="159" t="s">
        <v>143</v>
      </c>
      <c r="H611" s="24" t="s">
        <v>14</v>
      </c>
      <c r="I611" s="159" t="s">
        <v>835</v>
      </c>
      <c r="J611" s="24"/>
      <c r="K611" s="280"/>
    </row>
    <row r="612" spans="2:11">
      <c r="B612" s="24"/>
      <c r="C612" s="155" t="s">
        <v>1220</v>
      </c>
      <c r="D612" s="24"/>
      <c r="E612" t="s">
        <v>1252</v>
      </c>
      <c r="F612" s="24"/>
      <c r="G612" s="159" t="s">
        <v>1288</v>
      </c>
      <c r="H612" s="24"/>
      <c r="I612" s="159" t="s">
        <v>1457</v>
      </c>
      <c r="J612" s="24"/>
      <c r="K612" s="333"/>
    </row>
    <row r="613" spans="2:11">
      <c r="B613" s="24" t="s">
        <v>16</v>
      </c>
      <c r="C613" s="155" t="s">
        <v>33</v>
      </c>
      <c r="D613" s="24" t="s">
        <v>16</v>
      </c>
      <c r="E613" t="s">
        <v>23</v>
      </c>
      <c r="F613" s="24" t="s">
        <v>16</v>
      </c>
      <c r="G613" s="159" t="s">
        <v>33</v>
      </c>
      <c r="H613" s="24" t="s">
        <v>16</v>
      </c>
      <c r="I613" t="s">
        <v>1</v>
      </c>
      <c r="J613" s="24"/>
      <c r="K613" s="334"/>
    </row>
    <row r="614" spans="2:11">
      <c r="B614" s="24"/>
      <c r="C614" s="155" t="s">
        <v>1221</v>
      </c>
      <c r="D614" s="24"/>
      <c r="E614" t="s">
        <v>1253</v>
      </c>
      <c r="F614" s="24"/>
      <c r="G614" s="159" t="s">
        <v>1289</v>
      </c>
      <c r="H614" s="24"/>
      <c r="I614" s="159" t="s">
        <v>1520</v>
      </c>
      <c r="J614" s="24"/>
      <c r="K614" s="280"/>
    </row>
    <row r="615" spans="2:11">
      <c r="B615" s="24" t="s">
        <v>18</v>
      </c>
      <c r="C615" s="155" t="s">
        <v>178</v>
      </c>
      <c r="D615" s="24" t="s">
        <v>18</v>
      </c>
      <c r="E615" t="s">
        <v>141</v>
      </c>
      <c r="F615" s="24" t="s">
        <v>18</v>
      </c>
      <c r="G615" s="159" t="s">
        <v>25</v>
      </c>
      <c r="H615" s="24" t="s">
        <v>18</v>
      </c>
      <c r="I615" s="159" t="s">
        <v>851</v>
      </c>
      <c r="J615" s="24"/>
      <c r="K615" s="334"/>
    </row>
    <row r="616" spans="2:11">
      <c r="B616" s="24"/>
      <c r="C616" s="155" t="s">
        <v>1222</v>
      </c>
      <c r="D616" s="24"/>
      <c r="E616" t="s">
        <v>1254</v>
      </c>
      <c r="F616" s="24"/>
      <c r="G616" s="159" t="s">
        <v>1290</v>
      </c>
      <c r="H616" s="24"/>
      <c r="I616" s="159" t="s">
        <v>1506</v>
      </c>
      <c r="J616" s="24"/>
      <c r="K616" s="280"/>
    </row>
    <row r="617" spans="2:11">
      <c r="B617" s="24" t="s">
        <v>20</v>
      </c>
      <c r="C617" s="155" t="s">
        <v>6</v>
      </c>
      <c r="D617" s="24" t="s">
        <v>20</v>
      </c>
      <c r="E617" t="s">
        <v>31</v>
      </c>
      <c r="F617" s="24" t="s">
        <v>20</v>
      </c>
      <c r="G617" s="159" t="s">
        <v>141</v>
      </c>
      <c r="H617" s="24" t="s">
        <v>20</v>
      </c>
      <c r="I617" s="159" t="s">
        <v>863</v>
      </c>
      <c r="J617" s="24"/>
      <c r="K617" s="334"/>
    </row>
    <row r="618" spans="2:11">
      <c r="B618" s="24"/>
      <c r="C618" s="155" t="s">
        <v>1223</v>
      </c>
      <c r="D618" s="24"/>
      <c r="E618" t="s">
        <v>1255</v>
      </c>
      <c r="F618" s="24"/>
      <c r="G618" s="159" t="s">
        <v>1291</v>
      </c>
      <c r="H618" s="24"/>
      <c r="I618" s="159" t="s">
        <v>1528</v>
      </c>
      <c r="J618" s="24"/>
      <c r="K618" s="280"/>
    </row>
    <row r="619" spans="2:11">
      <c r="B619" s="24" t="s">
        <v>22</v>
      </c>
      <c r="C619" s="155" t="s">
        <v>4</v>
      </c>
      <c r="D619" s="24" t="s">
        <v>22</v>
      </c>
      <c r="E619" t="s">
        <v>9</v>
      </c>
      <c r="F619" s="24" t="s">
        <v>22</v>
      </c>
      <c r="G619" s="159" t="s">
        <v>27</v>
      </c>
      <c r="H619" s="24" t="s">
        <v>22</v>
      </c>
      <c r="I619" s="159" t="s">
        <v>141</v>
      </c>
      <c r="J619" s="24"/>
      <c r="K619" s="159"/>
    </row>
    <row r="620" spans="2:11">
      <c r="B620" s="24"/>
      <c r="C620" s="155" t="s">
        <v>1224</v>
      </c>
      <c r="D620" s="24"/>
      <c r="E620" t="s">
        <v>1256</v>
      </c>
      <c r="F620" s="24"/>
      <c r="G620" s="159" t="s">
        <v>1292</v>
      </c>
      <c r="H620" s="24"/>
      <c r="I620" s="159" t="s">
        <v>1521</v>
      </c>
      <c r="J620" s="24"/>
    </row>
    <row r="621" spans="2:11">
      <c r="B621" s="24" t="s">
        <v>24</v>
      </c>
      <c r="C621" s="155" t="s">
        <v>35</v>
      </c>
      <c r="D621" s="24" t="s">
        <v>24</v>
      </c>
      <c r="E621" t="s">
        <v>13</v>
      </c>
      <c r="F621" s="24" t="s">
        <v>24</v>
      </c>
      <c r="G621" s="159" t="s">
        <v>156</v>
      </c>
      <c r="H621" s="24" t="s">
        <v>24</v>
      </c>
      <c r="I621" s="159" t="s">
        <v>807</v>
      </c>
      <c r="J621" s="24"/>
    </row>
    <row r="622" spans="2:11">
      <c r="B622" s="24"/>
      <c r="C622" s="155" t="s">
        <v>1225</v>
      </c>
      <c r="D622" s="24"/>
      <c r="E622" t="s">
        <v>1257</v>
      </c>
      <c r="F622" s="24"/>
      <c r="G622" s="159" t="s">
        <v>1293</v>
      </c>
      <c r="H622" s="24"/>
      <c r="I622" s="159" t="s">
        <v>1529</v>
      </c>
      <c r="J622" s="24"/>
      <c r="K622" s="155"/>
    </row>
    <row r="623" spans="2:11">
      <c r="B623" s="24" t="s">
        <v>26</v>
      </c>
      <c r="C623" s="155" t="s">
        <v>29</v>
      </c>
      <c r="D623" s="24" t="s">
        <v>26</v>
      </c>
      <c r="E623" t="s">
        <v>29</v>
      </c>
      <c r="F623" s="24" t="s">
        <v>26</v>
      </c>
      <c r="G623" s="159" t="s">
        <v>142</v>
      </c>
      <c r="H623" s="24" t="s">
        <v>26</v>
      </c>
      <c r="I623" s="159" t="s">
        <v>869</v>
      </c>
      <c r="J623" s="24"/>
      <c r="K623" s="159"/>
    </row>
    <row r="624" spans="2:11">
      <c r="B624" s="24"/>
      <c r="C624" s="155" t="s">
        <v>1226</v>
      </c>
      <c r="D624" s="24"/>
      <c r="E624" t="s">
        <v>1258</v>
      </c>
      <c r="F624" s="24"/>
      <c r="G624" s="159" t="s">
        <v>1294</v>
      </c>
      <c r="H624" s="24"/>
      <c r="I624" s="159" t="s">
        <v>1227</v>
      </c>
      <c r="J624" s="24"/>
      <c r="K624" s="280"/>
    </row>
    <row r="625" spans="2:11">
      <c r="B625" s="24" t="s">
        <v>28</v>
      </c>
      <c r="C625" s="155" t="s">
        <v>179</v>
      </c>
      <c r="D625" s="24" t="s">
        <v>28</v>
      </c>
      <c r="E625" t="s">
        <v>1</v>
      </c>
      <c r="F625" s="24" t="s">
        <v>28</v>
      </c>
      <c r="G625" s="159" t="s">
        <v>162</v>
      </c>
      <c r="H625" s="24" t="s">
        <v>28</v>
      </c>
      <c r="I625" s="159" t="s">
        <v>21</v>
      </c>
      <c r="J625" s="24"/>
      <c r="K625" s="159"/>
    </row>
    <row r="626" spans="2:11">
      <c r="B626" s="24"/>
      <c r="C626" s="155" t="s">
        <v>1227</v>
      </c>
      <c r="D626" s="24"/>
      <c r="E626" t="s">
        <v>1259</v>
      </c>
      <c r="F626" s="24"/>
      <c r="G626" s="159" t="s">
        <v>1295</v>
      </c>
      <c r="H626" s="24"/>
      <c r="I626" s="159" t="s">
        <v>1516</v>
      </c>
      <c r="J626" s="24"/>
      <c r="K626" s="280"/>
    </row>
    <row r="627" spans="2:11">
      <c r="B627" s="24" t="s">
        <v>30</v>
      </c>
      <c r="C627" s="155" t="s">
        <v>37</v>
      </c>
      <c r="D627" s="24" t="s">
        <v>30</v>
      </c>
      <c r="E627" t="s">
        <v>15</v>
      </c>
      <c r="F627" s="24" t="s">
        <v>30</v>
      </c>
      <c r="G627" s="159" t="s">
        <v>37</v>
      </c>
      <c r="H627" s="24" t="s">
        <v>30</v>
      </c>
      <c r="I627" t="s">
        <v>852</v>
      </c>
      <c r="J627" s="24"/>
      <c r="K627" s="159"/>
    </row>
    <row r="628" spans="2:11">
      <c r="B628" s="24"/>
      <c r="C628" s="155" t="s">
        <v>1228</v>
      </c>
      <c r="D628" s="24"/>
      <c r="E628" t="s">
        <v>1262</v>
      </c>
      <c r="F628" s="24"/>
      <c r="G628" s="159" t="s">
        <v>1295</v>
      </c>
      <c r="H628" s="24"/>
      <c r="I628" s="159" t="s">
        <v>1518</v>
      </c>
      <c r="J628" s="24"/>
      <c r="K628" s="280"/>
    </row>
    <row r="629" spans="2:11">
      <c r="B629" s="24" t="s">
        <v>32</v>
      </c>
      <c r="C629" s="155" t="s">
        <v>39</v>
      </c>
      <c r="D629" s="24" t="s">
        <v>32</v>
      </c>
      <c r="E629" t="s">
        <v>35</v>
      </c>
      <c r="F629" s="24" t="s">
        <v>32</v>
      </c>
      <c r="G629" s="159" t="s">
        <v>17</v>
      </c>
      <c r="H629" s="24" t="s">
        <v>32</v>
      </c>
      <c r="I629" s="159" t="s">
        <v>811</v>
      </c>
      <c r="J629" s="24"/>
      <c r="K629" s="334"/>
    </row>
    <row r="630" spans="2:11">
      <c r="B630" s="24"/>
      <c r="C630" s="155" t="s">
        <v>1236</v>
      </c>
      <c r="E630" t="s">
        <v>1260</v>
      </c>
      <c r="F630" s="24"/>
      <c r="G630" s="159" t="s">
        <v>1296</v>
      </c>
      <c r="H630" s="24"/>
      <c r="I630" s="159" t="s">
        <v>1527</v>
      </c>
      <c r="J630" s="24"/>
      <c r="K630" s="280"/>
    </row>
    <row r="631" spans="2:11">
      <c r="B631" s="24" t="s">
        <v>34</v>
      </c>
      <c r="C631" s="155" t="s">
        <v>21</v>
      </c>
      <c r="D631" s="24" t="s">
        <v>34</v>
      </c>
      <c r="E631" t="s">
        <v>27</v>
      </c>
      <c r="F631" s="24" t="s">
        <v>34</v>
      </c>
      <c r="G631" s="159" t="s">
        <v>158</v>
      </c>
      <c r="H631" s="24" t="s">
        <v>34</v>
      </c>
      <c r="I631" t="s">
        <v>39</v>
      </c>
      <c r="J631" s="24"/>
      <c r="K631" s="159"/>
    </row>
    <row r="632" spans="2:11">
      <c r="B632" s="24"/>
      <c r="C632" s="155" t="s">
        <v>1229</v>
      </c>
      <c r="D632" s="24"/>
      <c r="E632" t="s">
        <v>1261</v>
      </c>
      <c r="F632" s="24"/>
      <c r="G632" s="159" t="s">
        <v>1297</v>
      </c>
      <c r="H632" s="24"/>
      <c r="I632" s="159" t="s">
        <v>1406</v>
      </c>
      <c r="J632" s="24"/>
      <c r="K632" s="280"/>
    </row>
    <row r="633" spans="2:11">
      <c r="B633" s="24" t="s">
        <v>36</v>
      </c>
      <c r="C633" s="155" t="s">
        <v>19</v>
      </c>
      <c r="D633" s="24" t="s">
        <v>36</v>
      </c>
      <c r="E633" t="s">
        <v>17</v>
      </c>
      <c r="F633" s="24" t="s">
        <v>36</v>
      </c>
      <c r="G633" s="159" t="s">
        <v>6</v>
      </c>
      <c r="H633" s="24" t="s">
        <v>36</v>
      </c>
      <c r="I633" s="159" t="s">
        <v>842</v>
      </c>
      <c r="J633" s="24"/>
      <c r="K633" s="334"/>
    </row>
    <row r="634" spans="2:11">
      <c r="B634" s="24"/>
      <c r="C634" s="155" t="s">
        <v>1237</v>
      </c>
      <c r="D634" s="24"/>
      <c r="E634" t="s">
        <v>1263</v>
      </c>
      <c r="F634" s="24"/>
      <c r="G634" s="159" t="s">
        <v>1298</v>
      </c>
      <c r="H634" s="24"/>
      <c r="I634" s="159" t="s">
        <v>1309</v>
      </c>
      <c r="J634" s="24"/>
      <c r="K634" s="280"/>
    </row>
    <row r="635" spans="2:11">
      <c r="B635" s="24" t="s">
        <v>38</v>
      </c>
      <c r="C635" s="155" t="s">
        <v>13</v>
      </c>
      <c r="D635" s="24" t="s">
        <v>38</v>
      </c>
      <c r="E635" t="s">
        <v>25</v>
      </c>
      <c r="F635" s="24" t="s">
        <v>38</v>
      </c>
      <c r="G635" s="159" t="s">
        <v>155</v>
      </c>
      <c r="H635" s="24" t="s">
        <v>38</v>
      </c>
      <c r="I635" s="159" t="s">
        <v>837</v>
      </c>
      <c r="J635" s="24"/>
      <c r="K635" s="159"/>
    </row>
    <row r="636" spans="2:11">
      <c r="B636" s="24"/>
      <c r="C636" s="155" t="s">
        <v>1230</v>
      </c>
      <c r="E636" t="s">
        <v>1264</v>
      </c>
      <c r="G636" s="159" t="s">
        <v>1299</v>
      </c>
      <c r="I636" s="159" t="s">
        <v>1309</v>
      </c>
    </row>
    <row r="637" spans="2:11">
      <c r="B637" s="24"/>
      <c r="C637" s="155"/>
      <c r="D637" s="24" t="s">
        <v>145</v>
      </c>
      <c r="E637" t="s">
        <v>142</v>
      </c>
      <c r="F637" s="24" t="s">
        <v>145</v>
      </c>
      <c r="G637" s="159" t="s">
        <v>1</v>
      </c>
      <c r="H637" s="24" t="s">
        <v>145</v>
      </c>
      <c r="I637" s="159" t="s">
        <v>806</v>
      </c>
      <c r="J637" s="24"/>
      <c r="K637" s="334"/>
    </row>
    <row r="638" spans="2:11">
      <c r="B638" s="158" t="s">
        <v>40</v>
      </c>
      <c r="C638" s="156" t="s">
        <v>1239</v>
      </c>
      <c r="D638" s="24"/>
      <c r="E638" t="s">
        <v>1265</v>
      </c>
      <c r="F638" s="24"/>
      <c r="G638" s="159" t="s">
        <v>1300</v>
      </c>
      <c r="H638" s="24"/>
      <c r="I638" s="159" t="s">
        <v>1408</v>
      </c>
      <c r="J638" s="24"/>
      <c r="K638" s="280"/>
    </row>
    <row r="639" spans="2:11">
      <c r="D639" s="24" t="s">
        <v>146</v>
      </c>
      <c r="E639" t="s">
        <v>37</v>
      </c>
      <c r="F639" s="24" t="s">
        <v>146</v>
      </c>
      <c r="G639" t="s">
        <v>35</v>
      </c>
      <c r="H639" s="24" t="s">
        <v>146</v>
      </c>
      <c r="I639" s="159" t="s">
        <v>37</v>
      </c>
      <c r="J639" s="24"/>
      <c r="K639" s="334"/>
    </row>
    <row r="640" spans="2:11">
      <c r="D640" s="24"/>
      <c r="E640" t="s">
        <v>1266</v>
      </c>
      <c r="F640" s="24"/>
      <c r="G640" s="159" t="s">
        <v>1301</v>
      </c>
      <c r="H640" s="24"/>
      <c r="I640" s="159" t="s">
        <v>1409</v>
      </c>
      <c r="J640" s="24"/>
      <c r="K640" s="280"/>
    </row>
    <row r="641" spans="4:11">
      <c r="D641" s="24" t="s">
        <v>147</v>
      </c>
      <c r="E641" t="s">
        <v>39</v>
      </c>
      <c r="F641" s="24" t="s">
        <v>147</v>
      </c>
      <c r="G641" s="159" t="s">
        <v>13</v>
      </c>
      <c r="H641" s="24" t="s">
        <v>147</v>
      </c>
      <c r="I641" s="159" t="s">
        <v>156</v>
      </c>
      <c r="J641" s="24"/>
      <c r="K641" s="334"/>
    </row>
    <row r="642" spans="4:11">
      <c r="E642" t="s">
        <v>1267</v>
      </c>
      <c r="G642" s="159" t="s">
        <v>1302</v>
      </c>
      <c r="I642" s="159" t="s">
        <v>1464</v>
      </c>
      <c r="K642" s="280"/>
    </row>
    <row r="643" spans="4:11">
      <c r="F643" s="24" t="s">
        <v>151</v>
      </c>
      <c r="G643" s="159" t="s">
        <v>23</v>
      </c>
      <c r="H643" s="24" t="s">
        <v>151</v>
      </c>
      <c r="I643" s="159" t="s">
        <v>9</v>
      </c>
      <c r="J643" s="24"/>
      <c r="K643" s="159"/>
    </row>
    <row r="644" spans="4:11">
      <c r="D644" s="158" t="s">
        <v>40</v>
      </c>
      <c r="E644" s="65" t="s">
        <v>1268</v>
      </c>
      <c r="F644" s="24"/>
      <c r="G644" s="159" t="s">
        <v>1303</v>
      </c>
      <c r="H644" s="24"/>
      <c r="I644" s="159" t="s">
        <v>1524</v>
      </c>
      <c r="J644" s="24"/>
    </row>
    <row r="645" spans="4:11">
      <c r="F645" s="24" t="s">
        <v>157</v>
      </c>
      <c r="G645" s="159" t="s">
        <v>164</v>
      </c>
      <c r="H645" s="24" t="s">
        <v>157</v>
      </c>
      <c r="I645" t="s">
        <v>801</v>
      </c>
      <c r="J645" s="24"/>
      <c r="K645" s="159"/>
    </row>
    <row r="646" spans="4:11">
      <c r="F646" s="24"/>
      <c r="G646" s="159" t="s">
        <v>1304</v>
      </c>
      <c r="H646" s="24"/>
      <c r="I646" s="159" t="s">
        <v>1524</v>
      </c>
      <c r="J646" s="24"/>
      <c r="K646" s="280"/>
    </row>
    <row r="647" spans="4:11">
      <c r="F647" s="24" t="s">
        <v>159</v>
      </c>
      <c r="G647" s="159" t="s">
        <v>4</v>
      </c>
      <c r="H647" s="24" t="s">
        <v>159</v>
      </c>
      <c r="I647" t="s">
        <v>35</v>
      </c>
      <c r="J647" s="24"/>
      <c r="K647" s="159"/>
    </row>
    <row r="648" spans="4:11">
      <c r="F648" s="24"/>
      <c r="G648" s="159" t="s">
        <v>1305</v>
      </c>
      <c r="H648" s="24"/>
      <c r="I648" s="159" t="s">
        <v>1411</v>
      </c>
      <c r="J648" s="24"/>
      <c r="K648" s="280"/>
    </row>
    <row r="649" spans="4:11">
      <c r="F649" s="24" t="s">
        <v>160</v>
      </c>
      <c r="G649" s="159" t="s">
        <v>15</v>
      </c>
      <c r="H649" s="24" t="s">
        <v>160</v>
      </c>
      <c r="I649" s="159" t="s">
        <v>158</v>
      </c>
      <c r="J649" s="24"/>
    </row>
    <row r="650" spans="4:11">
      <c r="F650" s="24"/>
      <c r="G650" s="159" t="s">
        <v>1306</v>
      </c>
      <c r="H650" s="24"/>
      <c r="I650" s="159" t="s">
        <v>1517</v>
      </c>
      <c r="J650" s="24"/>
    </row>
    <row r="651" spans="4:11">
      <c r="F651" s="24" t="s">
        <v>147</v>
      </c>
      <c r="G651" t="s">
        <v>39</v>
      </c>
      <c r="H651" s="24" t="s">
        <v>161</v>
      </c>
      <c r="I651" s="159" t="s">
        <v>23</v>
      </c>
      <c r="J651" s="24"/>
      <c r="K651" s="334"/>
    </row>
    <row r="652" spans="4:11">
      <c r="F652" s="24"/>
      <c r="G652" s="159" t="s">
        <v>1306</v>
      </c>
      <c r="H652" s="24"/>
      <c r="I652" s="159" t="s">
        <v>1407</v>
      </c>
      <c r="J652" s="24"/>
      <c r="K652" s="280"/>
    </row>
    <row r="653" spans="4:11">
      <c r="F653" s="24" t="s">
        <v>163</v>
      </c>
      <c r="G653" s="159" t="s">
        <v>144</v>
      </c>
      <c r="H653" s="24" t="s">
        <v>163</v>
      </c>
      <c r="I653" s="159" t="s">
        <v>826</v>
      </c>
      <c r="J653" s="24"/>
      <c r="K653" s="159"/>
    </row>
    <row r="654" spans="4:11">
      <c r="G654" s="159" t="s">
        <v>1307</v>
      </c>
      <c r="H654" s="24"/>
      <c r="I654" s="159" t="s">
        <v>1407</v>
      </c>
      <c r="J654" s="24"/>
      <c r="K654" s="280"/>
    </row>
    <row r="655" spans="4:11">
      <c r="G655" s="159"/>
      <c r="H655" s="24" t="s">
        <v>281</v>
      </c>
      <c r="I655" s="159" t="s">
        <v>822</v>
      </c>
      <c r="J655" s="24"/>
      <c r="K655" s="334"/>
    </row>
    <row r="656" spans="4:11">
      <c r="F656" s="158" t="s">
        <v>40</v>
      </c>
      <c r="G656" s="65" t="s">
        <v>1308</v>
      </c>
      <c r="H656" s="24"/>
      <c r="I656" s="334" t="s">
        <v>1383</v>
      </c>
      <c r="J656" s="24"/>
      <c r="K656" s="280"/>
    </row>
    <row r="657" spans="8:11">
      <c r="H657" s="24" t="s">
        <v>282</v>
      </c>
      <c r="I657" s="159" t="s">
        <v>830</v>
      </c>
      <c r="J657" s="24"/>
      <c r="K657" s="159"/>
    </row>
    <row r="658" spans="8:11">
      <c r="H658" s="24"/>
      <c r="I658" s="159" t="s">
        <v>1383</v>
      </c>
      <c r="J658" s="24"/>
      <c r="K658" s="280"/>
    </row>
    <row r="659" spans="8:11">
      <c r="H659" s="24" t="s">
        <v>283</v>
      </c>
      <c r="I659" t="s">
        <v>19</v>
      </c>
      <c r="J659" s="24"/>
      <c r="K659" s="334"/>
    </row>
    <row r="660" spans="8:11">
      <c r="H660" s="24"/>
      <c r="I660" s="159" t="s">
        <v>1382</v>
      </c>
      <c r="J660" s="24"/>
      <c r="K660" s="280"/>
    </row>
    <row r="661" spans="8:11">
      <c r="H661" s="24" t="s">
        <v>284</v>
      </c>
      <c r="I661" s="159" t="s">
        <v>142</v>
      </c>
      <c r="J661" s="24"/>
      <c r="K661" s="159"/>
    </row>
    <row r="662" spans="8:11">
      <c r="H662" s="24"/>
      <c r="I662" s="159" t="s">
        <v>1499</v>
      </c>
      <c r="J662" s="24"/>
    </row>
    <row r="663" spans="8:11">
      <c r="H663" s="24" t="s">
        <v>808</v>
      </c>
      <c r="I663" s="159" t="s">
        <v>856</v>
      </c>
      <c r="J663" s="24"/>
      <c r="K663" s="159"/>
    </row>
    <row r="664" spans="8:11">
      <c r="H664" s="24"/>
      <c r="I664" s="159" t="s">
        <v>1472</v>
      </c>
      <c r="J664" s="24"/>
    </row>
    <row r="665" spans="8:11">
      <c r="H665" s="24" t="s">
        <v>809</v>
      </c>
      <c r="I665" s="159" t="s">
        <v>13</v>
      </c>
      <c r="J665" s="24"/>
      <c r="K665" s="334"/>
    </row>
    <row r="666" spans="8:11">
      <c r="H666" s="24"/>
      <c r="I666" s="159" t="s">
        <v>1456</v>
      </c>
      <c r="J666" s="24"/>
      <c r="K666" s="280"/>
    </row>
    <row r="667" spans="8:11">
      <c r="H667" s="24" t="s">
        <v>810</v>
      </c>
      <c r="I667" t="s">
        <v>836</v>
      </c>
      <c r="J667" s="24"/>
      <c r="K667" s="334"/>
    </row>
    <row r="668" spans="8:11">
      <c r="H668" s="24"/>
      <c r="I668" s="159" t="s">
        <v>1456</v>
      </c>
      <c r="J668" s="24"/>
      <c r="K668" s="280"/>
    </row>
    <row r="669" spans="8:11">
      <c r="H669" s="24" t="s">
        <v>812</v>
      </c>
      <c r="I669" s="159" t="s">
        <v>4</v>
      </c>
      <c r="J669" s="24"/>
      <c r="K669" s="159"/>
    </row>
    <row r="670" spans="8:11">
      <c r="H670" s="24"/>
      <c r="I670" s="159" t="s">
        <v>1508</v>
      </c>
      <c r="J670" s="24"/>
    </row>
    <row r="671" spans="8:11">
      <c r="H671" s="24" t="s">
        <v>818</v>
      </c>
      <c r="I671" s="159" t="s">
        <v>27</v>
      </c>
      <c r="J671" s="24"/>
      <c r="K671" s="159"/>
    </row>
    <row r="672" spans="8:11">
      <c r="H672" s="24"/>
      <c r="I672" s="159" t="s">
        <v>1504</v>
      </c>
      <c r="J672" s="24"/>
      <c r="K672" s="280"/>
    </row>
    <row r="673" spans="8:11">
      <c r="H673" s="24" t="s">
        <v>820</v>
      </c>
      <c r="I673" s="159" t="s">
        <v>873</v>
      </c>
      <c r="J673" s="24"/>
    </row>
    <row r="674" spans="8:11">
      <c r="H674" s="24"/>
      <c r="I674" s="159" t="s">
        <v>1500</v>
      </c>
      <c r="J674" s="24"/>
      <c r="K674" s="280"/>
    </row>
    <row r="675" spans="8:11">
      <c r="H675" s="24" t="s">
        <v>823</v>
      </c>
      <c r="I675" s="159" t="s">
        <v>847</v>
      </c>
      <c r="J675" s="24"/>
      <c r="K675" s="159"/>
    </row>
    <row r="676" spans="8:11">
      <c r="H676" s="24"/>
      <c r="I676" s="159" t="s">
        <v>1525</v>
      </c>
      <c r="J676" s="24"/>
    </row>
    <row r="677" spans="8:11">
      <c r="H677" s="24" t="s">
        <v>824</v>
      </c>
      <c r="I677" s="159" t="s">
        <v>861</v>
      </c>
      <c r="J677" s="24"/>
      <c r="K677" s="159"/>
    </row>
    <row r="678" spans="8:11">
      <c r="H678" s="24"/>
      <c r="I678" s="159" t="s">
        <v>1381</v>
      </c>
      <c r="J678" s="24"/>
    </row>
    <row r="679" spans="8:11">
      <c r="H679" s="24" t="s">
        <v>827</v>
      </c>
      <c r="I679" s="159" t="s">
        <v>821</v>
      </c>
      <c r="J679" s="24"/>
      <c r="K679" s="334"/>
    </row>
    <row r="680" spans="8:11">
      <c r="H680" s="24"/>
      <c r="I680" s="159" t="s">
        <v>1526</v>
      </c>
      <c r="J680" s="24"/>
      <c r="K680" s="280"/>
    </row>
    <row r="681" spans="8:11">
      <c r="H681" s="24" t="s">
        <v>829</v>
      </c>
      <c r="I681" s="159" t="s">
        <v>844</v>
      </c>
      <c r="J681" s="24"/>
      <c r="K681" s="159"/>
    </row>
    <row r="682" spans="8:11">
      <c r="H682" s="24"/>
      <c r="I682" s="159" t="s">
        <v>1380</v>
      </c>
      <c r="J682" s="24"/>
    </row>
    <row r="683" spans="8:11">
      <c r="H683" s="24" t="s">
        <v>834</v>
      </c>
      <c r="I683" s="159" t="s">
        <v>819</v>
      </c>
      <c r="J683" s="24"/>
    </row>
    <row r="684" spans="8:11">
      <c r="H684" s="24"/>
      <c r="I684" s="159" t="s">
        <v>1501</v>
      </c>
      <c r="J684" s="24"/>
    </row>
    <row r="685" spans="8:11">
      <c r="H685" s="24" t="s">
        <v>838</v>
      </c>
      <c r="I685" s="159" t="s">
        <v>855</v>
      </c>
      <c r="J685" s="24"/>
    </row>
    <row r="686" spans="8:11">
      <c r="H686" s="24"/>
      <c r="I686" s="159" t="s">
        <v>1410</v>
      </c>
      <c r="J686" s="24"/>
    </row>
    <row r="687" spans="8:11">
      <c r="H687" s="24" t="s">
        <v>839</v>
      </c>
      <c r="I687" s="159" t="s">
        <v>15</v>
      </c>
      <c r="J687" s="24"/>
    </row>
    <row r="688" spans="8:11">
      <c r="H688" s="24"/>
      <c r="I688" s="159" t="s">
        <v>1310</v>
      </c>
      <c r="J688" s="24"/>
    </row>
    <row r="689" spans="8:10">
      <c r="H689" s="24" t="s">
        <v>840</v>
      </c>
      <c r="I689" s="159" t="s">
        <v>162</v>
      </c>
      <c r="J689" s="24"/>
    </row>
    <row r="690" spans="8:10">
      <c r="H690" s="24"/>
      <c r="I690" s="159" t="s">
        <v>1310</v>
      </c>
      <c r="J690" s="24"/>
    </row>
    <row r="691" spans="8:10">
      <c r="H691" s="24" t="s">
        <v>846</v>
      </c>
      <c r="I691" s="159" t="s">
        <v>25</v>
      </c>
      <c r="J691" s="24"/>
    </row>
    <row r="692" spans="8:10">
      <c r="H692" s="24"/>
      <c r="I692" s="159" t="s">
        <v>1310</v>
      </c>
      <c r="J692" s="24"/>
    </row>
    <row r="693" spans="8:10">
      <c r="H693" s="24" t="s">
        <v>854</v>
      </c>
      <c r="I693" s="159" t="s">
        <v>828</v>
      </c>
      <c r="J693" s="24"/>
    </row>
    <row r="694" spans="8:10">
      <c r="H694" s="24"/>
      <c r="I694" s="159" t="s">
        <v>1310</v>
      </c>
      <c r="J694" s="24"/>
    </row>
    <row r="695" spans="8:10">
      <c r="H695" s="24" t="s">
        <v>858</v>
      </c>
      <c r="I695" s="159" t="s">
        <v>6</v>
      </c>
      <c r="J695" s="24"/>
    </row>
    <row r="696" spans="8:10">
      <c r="H696" s="24"/>
      <c r="I696" s="159" t="s">
        <v>1311</v>
      </c>
      <c r="J696" s="24"/>
    </row>
    <row r="697" spans="8:10">
      <c r="H697" s="24" t="s">
        <v>859</v>
      </c>
      <c r="I697" s="159" t="s">
        <v>155</v>
      </c>
      <c r="J697" s="24"/>
    </row>
    <row r="698" spans="8:10">
      <c r="H698" s="24"/>
      <c r="I698" s="159" t="s">
        <v>1311</v>
      </c>
      <c r="J698" s="24"/>
    </row>
    <row r="699" spans="8:10">
      <c r="H699" s="24" t="s">
        <v>860</v>
      </c>
      <c r="I699" s="159" t="s">
        <v>857</v>
      </c>
      <c r="J699" s="24"/>
    </row>
    <row r="700" spans="8:10">
      <c r="H700" s="24"/>
      <c r="I700" s="159" t="s">
        <v>1384</v>
      </c>
      <c r="J700" s="24"/>
    </row>
    <row r="701" spans="8:10">
      <c r="H701" s="24" t="s">
        <v>866</v>
      </c>
      <c r="I701" s="159" t="s">
        <v>144</v>
      </c>
      <c r="J701" s="24"/>
    </row>
    <row r="702" spans="8:10">
      <c r="I702" s="159" t="s">
        <v>1384</v>
      </c>
    </row>
    <row r="703" spans="8:10">
      <c r="J703" s="24"/>
    </row>
    <row r="704" spans="8:10">
      <c r="H704" s="158" t="s">
        <v>40</v>
      </c>
      <c r="I704" s="65" t="s">
        <v>1530</v>
      </c>
      <c r="J704" s="24"/>
    </row>
    <row r="705" spans="10:10">
      <c r="J705" s="24"/>
    </row>
    <row r="706" spans="10:10">
      <c r="J706" s="24"/>
    </row>
    <row r="707" spans="10:10">
      <c r="J707" s="24"/>
    </row>
    <row r="708" spans="10:10">
      <c r="J708" s="24"/>
    </row>
    <row r="709" spans="10:10">
      <c r="J709" s="24"/>
    </row>
    <row r="710" spans="10:10">
      <c r="J710" s="24"/>
    </row>
    <row r="711" spans="10:10">
      <c r="J711" s="24"/>
    </row>
    <row r="712" spans="10:10">
      <c r="J712" s="24"/>
    </row>
    <row r="713" spans="10:10">
      <c r="J713" s="24"/>
    </row>
    <row r="714" spans="10:10">
      <c r="J714" s="24"/>
    </row>
    <row r="715" spans="10:10">
      <c r="J715" s="24"/>
    </row>
    <row r="716" spans="10:10">
      <c r="J716" s="24"/>
    </row>
    <row r="717" spans="10:10">
      <c r="J717" s="24"/>
    </row>
    <row r="718" spans="10:10">
      <c r="J718" s="24"/>
    </row>
    <row r="719" spans="10:10">
      <c r="J719" s="24"/>
    </row>
    <row r="720" spans="10:10">
      <c r="J720" s="24"/>
    </row>
    <row r="721" spans="10:10">
      <c r="J721" s="24"/>
    </row>
    <row r="722" spans="10:10">
      <c r="J722" s="24"/>
    </row>
    <row r="723" spans="10:10">
      <c r="J723" s="24"/>
    </row>
    <row r="724" spans="10:10">
      <c r="J724" s="24"/>
    </row>
    <row r="725" spans="10:10">
      <c r="J725" s="24"/>
    </row>
    <row r="726" spans="10:10">
      <c r="J726" s="24"/>
    </row>
    <row r="727" spans="10:10">
      <c r="J727" s="24"/>
    </row>
    <row r="728" spans="10:10">
      <c r="J728" s="24"/>
    </row>
    <row r="729" spans="10:10">
      <c r="J729" s="24"/>
    </row>
    <row r="730" spans="10:10">
      <c r="J730" s="24"/>
    </row>
    <row r="731" spans="10:10">
      <c r="J731" s="24"/>
    </row>
    <row r="732" spans="10:10">
      <c r="J732" s="24"/>
    </row>
    <row r="733" spans="10:10">
      <c r="J733" s="24"/>
    </row>
    <row r="734" spans="10:10">
      <c r="J734" s="24"/>
    </row>
    <row r="735" spans="10:10">
      <c r="J735" s="24"/>
    </row>
    <row r="736" spans="10:10">
      <c r="J736" s="24"/>
    </row>
    <row r="737" spans="10:11">
      <c r="J737" s="24"/>
    </row>
    <row r="739" spans="10:11">
      <c r="J739" s="158" t="s">
        <v>40</v>
      </c>
      <c r="K739" s="359" t="s">
        <v>2063</v>
      </c>
    </row>
  </sheetData>
  <sortState xmlns:xlrd2="http://schemas.microsoft.com/office/spreadsheetml/2017/richdata2" ref="C498:G585">
    <sortCondition descending="1" ref="G498:G585"/>
    <sortCondition descending="1" ref="D498:D585"/>
    <sortCondition descending="1" ref="E498:E585"/>
    <sortCondition descending="1" ref="F498:F585"/>
    <sortCondition ref="C498:C58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Punten</vt:lpstr>
      <vt:lpstr>Medailles</vt:lpstr>
      <vt:lpstr>Punten per wedstrijd</vt:lpstr>
      <vt:lpstr>UCIRanking</vt:lpstr>
      <vt:lpstr>Puntenklassement</vt:lpstr>
      <vt:lpstr>Palmares WT koersen</vt:lpstr>
      <vt:lpstr>Topresultaten</vt:lpstr>
      <vt:lpstr>Medailleklasseringen</vt:lpstr>
      <vt:lpstr>WT uitslagen</vt:lpstr>
      <vt:lpstr>Overwinningen in Grote Ronde</vt:lpstr>
      <vt:lpstr>Divisiestanden tm 2020</vt:lpstr>
      <vt:lpstr>Bekercompetitie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Gebruiker</cp:lastModifiedBy>
  <cp:lastPrinted>2019-03-20T07:24:22Z</cp:lastPrinted>
  <dcterms:created xsi:type="dcterms:W3CDTF">2017-01-31T01:18:58Z</dcterms:created>
  <dcterms:modified xsi:type="dcterms:W3CDTF">2022-03-05T00:44:56Z</dcterms:modified>
</cp:coreProperties>
</file>